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M:\Gerencia_Mantenimiento\4. Planeamiento Mtto\5. Planeamiento Mina\19. KPIs\2. Reporte Semanal\Base de datos cumplimiento semanal-Automatico\"/>
    </mc:Choice>
  </mc:AlternateContent>
  <xr:revisionPtr revIDLastSave="0" documentId="13_ncr:1_{33A96553-675A-49A9-8019-7162335A0B51}" xr6:coauthVersionLast="47" xr6:coauthVersionMax="47" xr10:uidLastSave="{00000000-0000-0000-0000-000000000000}"/>
  <bookViews>
    <workbookView xWindow="-120" yWindow="-120" windowWidth="29040" windowHeight="15720" xr2:uid="{2EB60E8A-79BE-4C10-81DE-666380639293}"/>
  </bookViews>
  <sheets>
    <sheet name="PLAN SEMANAL" sheetId="3" r:id="rId1"/>
    <sheet name="RESUMEN ANUAL" sheetId="12" r:id="rId2"/>
    <sheet name="Backlogs mensuales" sheetId="7" r:id="rId3"/>
    <sheet name="Ots semana" sheetId="1" r:id="rId4"/>
    <sheet name="CC mensuales" sheetId="8" r:id="rId5"/>
    <sheet name="IW38 PLAN SEMANAL" sheetId="2" r:id="rId6"/>
    <sheet name="IW49 PLAN SEMANAL" sheetId="4" r:id="rId7"/>
    <sheet name="BL MENSUALOT" sheetId="9" r:id="rId8"/>
    <sheet name="CMENSUAL" sheetId="10" r:id="rId9"/>
    <sheet name="RESUMEN" sheetId="13" r:id="rId10"/>
    <sheet name="IW38 SEMANA CAL" sheetId="5" r:id="rId11"/>
    <sheet name="IW49 SEMANA CAL" sheetId="6" r:id="rId12"/>
    <sheet name="BLTOTAL" sheetId="11" r:id="rId13"/>
    <sheet name="MB25" sheetId="16" r:id="rId14"/>
    <sheet name="IW49BLTOTAL" sheetId="15" r:id="rId15"/>
    <sheet name="BLACUMULADOPB" sheetId="17" r:id="rId16"/>
    <sheet name="Detalle reservas completas fesa" sheetId="14" r:id="rId17"/>
    <sheet name="Detalle custodia" sheetId="18" r:id="rId18"/>
  </sheets>
  <externalReferences>
    <externalReference r:id="rId19"/>
  </externalReferences>
  <definedNames>
    <definedName name="_xlnm._FilterDatabase" localSheetId="2" hidden="1">'Backlogs mensuales'!$A$1:$K$58</definedName>
    <definedName name="_xlnm._FilterDatabase" localSheetId="7" hidden="1">'BL MENSUALOT'!$A$1:$AF$493</definedName>
    <definedName name="_xlnm._FilterDatabase" localSheetId="15" hidden="1">BLACUMULADOPB!$A$1:$AG$2060</definedName>
    <definedName name="_xlnm._FilterDatabase" localSheetId="12" hidden="1">BLTOTAL!$A$1:$AH$2060</definedName>
    <definedName name="_xlnm._FilterDatabase" localSheetId="4" hidden="1">'CC mensuales'!$A$1:$M$76</definedName>
    <definedName name="_xlnm._FilterDatabase" localSheetId="8" hidden="1">CMENSUAL!$A$1:$AF$515</definedName>
    <definedName name="_xlnm._FilterDatabase" localSheetId="5" hidden="1">'IW38 PLAN SEMANAL'!$A$1:$AL$655</definedName>
    <definedName name="_xlnm._FilterDatabase" localSheetId="10" hidden="1">'IW38 SEMANA CAL'!$A$1:$AI$929</definedName>
    <definedName name="_xlnm._FilterDatabase" localSheetId="6" hidden="1">'IW49 PLAN SEMANAL'!$A$1:$AV$601</definedName>
    <definedName name="_xlnm._FilterDatabase" localSheetId="11" hidden="1">'IW49 SEMANA CAL'!$A$1:$AV$738</definedName>
    <definedName name="_xlnm._FilterDatabase" localSheetId="3" hidden="1">'Ots semana'!$A$1:$M$213</definedName>
    <definedName name="_xleta.IF" hidden="1" xlm="1">#NAME?</definedName>
    <definedName name="_xleta.T" hidden="1" xlm="1">#NAME?</definedName>
  </definedNames>
  <calcPr calcId="191029"/>
  <pivotCaches>
    <pivotCache cacheId="324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13" i="1" l="1"/>
  <c r="O213" i="1"/>
  <c r="J213" i="1"/>
  <c r="P212" i="1"/>
  <c r="O212" i="1"/>
  <c r="J212" i="1"/>
  <c r="P211" i="1"/>
  <c r="O211" i="1"/>
  <c r="J211" i="1"/>
  <c r="P210" i="1"/>
  <c r="O210" i="1"/>
  <c r="J210" i="1"/>
  <c r="P209" i="1"/>
  <c r="O209" i="1"/>
  <c r="J209" i="1"/>
  <c r="P208" i="1"/>
  <c r="O208" i="1"/>
  <c r="J208" i="1"/>
  <c r="P207" i="1"/>
  <c r="O207" i="1"/>
  <c r="J207" i="1"/>
  <c r="P206" i="1"/>
  <c r="O206" i="1"/>
  <c r="J206" i="1"/>
  <c r="P205" i="1"/>
  <c r="O205" i="1"/>
  <c r="J205" i="1"/>
  <c r="P204" i="1"/>
  <c r="O204" i="1"/>
  <c r="J204" i="1"/>
  <c r="P203" i="1"/>
  <c r="O203" i="1"/>
  <c r="J203" i="1"/>
  <c r="P202" i="1"/>
  <c r="O202" i="1"/>
  <c r="J202" i="1"/>
  <c r="P201" i="1"/>
  <c r="O201" i="1"/>
  <c r="J201" i="1"/>
  <c r="P200" i="1"/>
  <c r="O200" i="1"/>
  <c r="J200" i="1"/>
  <c r="P199" i="1"/>
  <c r="O199" i="1"/>
  <c r="J199" i="1"/>
  <c r="P198" i="1"/>
  <c r="O198" i="1"/>
  <c r="J198" i="1"/>
  <c r="P197" i="1"/>
  <c r="O197" i="1"/>
  <c r="J197" i="1"/>
  <c r="P196" i="1"/>
  <c r="O196" i="1"/>
  <c r="J196" i="1"/>
  <c r="P195" i="1"/>
  <c r="O195" i="1"/>
  <c r="J195" i="1"/>
  <c r="P194" i="1"/>
  <c r="O194" i="1"/>
  <c r="J194" i="1"/>
  <c r="P193" i="1"/>
  <c r="O193" i="1"/>
  <c r="J193" i="1"/>
  <c r="P192" i="1"/>
  <c r="O192" i="1"/>
  <c r="J192" i="1"/>
  <c r="P191" i="1"/>
  <c r="O191" i="1"/>
  <c r="J191" i="1"/>
  <c r="P190" i="1"/>
  <c r="O190" i="1"/>
  <c r="J190" i="1"/>
  <c r="P189" i="1"/>
  <c r="O189" i="1"/>
  <c r="J189" i="1"/>
  <c r="P188" i="1"/>
  <c r="O188" i="1"/>
  <c r="J188" i="1"/>
  <c r="P187" i="1"/>
  <c r="O187" i="1"/>
  <c r="J187" i="1"/>
  <c r="P186" i="1"/>
  <c r="O186" i="1"/>
  <c r="J186" i="1"/>
  <c r="P185" i="1"/>
  <c r="O185" i="1"/>
  <c r="J185" i="1"/>
  <c r="P184" i="1"/>
  <c r="O184" i="1"/>
  <c r="J184" i="1"/>
  <c r="P183" i="1"/>
  <c r="O183" i="1"/>
  <c r="J183" i="1"/>
  <c r="P182" i="1"/>
  <c r="O182" i="1"/>
  <c r="J182" i="1"/>
  <c r="P181" i="1"/>
  <c r="O181" i="1"/>
  <c r="J181" i="1"/>
  <c r="P180" i="1"/>
  <c r="O180" i="1"/>
  <c r="J180" i="1"/>
  <c r="P179" i="1"/>
  <c r="O179" i="1"/>
  <c r="J179" i="1"/>
  <c r="P178" i="1"/>
  <c r="O178" i="1"/>
  <c r="J178" i="1"/>
  <c r="P177" i="1"/>
  <c r="O177" i="1"/>
  <c r="J177" i="1"/>
  <c r="P176" i="1"/>
  <c r="O176" i="1"/>
  <c r="J176" i="1"/>
  <c r="P175" i="1"/>
  <c r="O175" i="1"/>
  <c r="J175" i="1"/>
  <c r="P174" i="1"/>
  <c r="O174" i="1"/>
  <c r="J174" i="1"/>
  <c r="P173" i="1"/>
  <c r="O173" i="1"/>
  <c r="J173" i="1"/>
  <c r="P172" i="1"/>
  <c r="O172" i="1"/>
  <c r="J172" i="1"/>
  <c r="P171" i="1"/>
  <c r="O171" i="1"/>
  <c r="J171" i="1"/>
  <c r="P170" i="1"/>
  <c r="O170" i="1"/>
  <c r="J170" i="1"/>
  <c r="P169" i="1"/>
  <c r="O169" i="1"/>
  <c r="J169" i="1"/>
  <c r="P168" i="1"/>
  <c r="O168" i="1"/>
  <c r="J168" i="1"/>
  <c r="P167" i="1"/>
  <c r="O167" i="1"/>
  <c r="J167" i="1"/>
  <c r="P166" i="1"/>
  <c r="O166" i="1"/>
  <c r="J166" i="1"/>
  <c r="P165" i="1"/>
  <c r="O165" i="1"/>
  <c r="J165" i="1"/>
  <c r="P164" i="1"/>
  <c r="O164" i="1"/>
  <c r="J164" i="1"/>
  <c r="P163" i="1"/>
  <c r="O163" i="1"/>
  <c r="J163" i="1"/>
  <c r="P162" i="1"/>
  <c r="O162" i="1"/>
  <c r="J162" i="1"/>
  <c r="P161" i="1"/>
  <c r="O161" i="1"/>
  <c r="J161" i="1"/>
  <c r="P160" i="1"/>
  <c r="O160" i="1"/>
  <c r="J160" i="1"/>
  <c r="P159" i="1"/>
  <c r="O159" i="1"/>
  <c r="J159" i="1"/>
  <c r="P158" i="1"/>
  <c r="O158" i="1"/>
  <c r="J158" i="1"/>
  <c r="P157" i="1"/>
  <c r="O157" i="1"/>
  <c r="J157" i="1"/>
  <c r="P156" i="1"/>
  <c r="O156" i="1"/>
  <c r="J156" i="1"/>
  <c r="P155" i="1"/>
  <c r="O155" i="1"/>
  <c r="J155" i="1"/>
  <c r="P154" i="1"/>
  <c r="O154" i="1"/>
  <c r="J154" i="1"/>
  <c r="P153" i="1"/>
  <c r="O153" i="1"/>
  <c r="J153" i="1"/>
  <c r="P152" i="1"/>
  <c r="O152" i="1"/>
  <c r="J152" i="1"/>
  <c r="P151" i="1"/>
  <c r="O151" i="1"/>
  <c r="J151" i="1"/>
  <c r="P150" i="1"/>
  <c r="O150" i="1"/>
  <c r="J150" i="1"/>
  <c r="P149" i="1"/>
  <c r="O149" i="1"/>
  <c r="J149" i="1"/>
  <c r="P148" i="1"/>
  <c r="O148" i="1"/>
  <c r="J148" i="1"/>
  <c r="P147" i="1"/>
  <c r="O147" i="1"/>
  <c r="J147" i="1"/>
  <c r="P146" i="1"/>
  <c r="O146" i="1"/>
  <c r="J146" i="1"/>
  <c r="P145" i="1"/>
  <c r="O145" i="1"/>
  <c r="J145" i="1"/>
  <c r="P144" i="1"/>
  <c r="O144" i="1"/>
  <c r="J144" i="1"/>
  <c r="P143" i="1"/>
  <c r="O143" i="1"/>
  <c r="J143" i="1"/>
  <c r="P142" i="1"/>
  <c r="O142" i="1"/>
  <c r="J142" i="1"/>
  <c r="P141" i="1"/>
  <c r="O141" i="1"/>
  <c r="J141" i="1"/>
  <c r="P140" i="1"/>
  <c r="O140" i="1"/>
  <c r="J140" i="1"/>
  <c r="P139" i="1"/>
  <c r="O139" i="1"/>
  <c r="J139" i="1"/>
  <c r="P138" i="1"/>
  <c r="O138" i="1"/>
  <c r="J138" i="1"/>
  <c r="P137" i="1"/>
  <c r="O137" i="1"/>
  <c r="J137" i="1"/>
  <c r="P136" i="1"/>
  <c r="O136" i="1"/>
  <c r="J136" i="1"/>
  <c r="P135" i="1"/>
  <c r="O135" i="1"/>
  <c r="J135" i="1"/>
  <c r="P134" i="1"/>
  <c r="O134" i="1"/>
  <c r="J134" i="1"/>
  <c r="P133" i="1"/>
  <c r="O133" i="1"/>
  <c r="J133" i="1"/>
  <c r="P132" i="1"/>
  <c r="O132" i="1"/>
  <c r="J132" i="1"/>
  <c r="P131" i="1"/>
  <c r="O131" i="1"/>
  <c r="J131" i="1"/>
  <c r="P130" i="1"/>
  <c r="O130" i="1"/>
  <c r="J130" i="1"/>
  <c r="P129" i="1"/>
  <c r="O129" i="1"/>
  <c r="J129" i="1"/>
  <c r="P128" i="1"/>
  <c r="O128" i="1"/>
  <c r="J128" i="1"/>
  <c r="P127" i="1"/>
  <c r="O127" i="1"/>
  <c r="J127" i="1"/>
  <c r="P126" i="1"/>
  <c r="O126" i="1"/>
  <c r="J126" i="1"/>
  <c r="P125" i="1"/>
  <c r="O125" i="1"/>
  <c r="J125" i="1"/>
  <c r="P124" i="1"/>
  <c r="O124" i="1"/>
  <c r="J124" i="1"/>
  <c r="P123" i="1"/>
  <c r="O123" i="1"/>
  <c r="J123" i="1"/>
  <c r="P122" i="1"/>
  <c r="O122" i="1"/>
  <c r="J122" i="1"/>
  <c r="P121" i="1"/>
  <c r="O121" i="1"/>
  <c r="J121" i="1"/>
  <c r="P120" i="1"/>
  <c r="O120" i="1"/>
  <c r="J120" i="1"/>
  <c r="P119" i="1"/>
  <c r="O119" i="1"/>
  <c r="J119" i="1"/>
  <c r="P118" i="1"/>
  <c r="O118" i="1"/>
  <c r="J118" i="1"/>
  <c r="P117" i="1"/>
  <c r="O117" i="1"/>
  <c r="J117" i="1"/>
  <c r="P116" i="1"/>
  <c r="O116" i="1"/>
  <c r="J116" i="1"/>
  <c r="P115" i="1"/>
  <c r="O115" i="1"/>
  <c r="J115" i="1"/>
  <c r="P114" i="1"/>
  <c r="O114" i="1"/>
  <c r="J114" i="1"/>
  <c r="P113" i="1"/>
  <c r="O113" i="1"/>
  <c r="J113" i="1"/>
  <c r="P112" i="1"/>
  <c r="O112" i="1"/>
  <c r="J112" i="1"/>
  <c r="P111" i="1"/>
  <c r="O111" i="1"/>
  <c r="J111" i="1"/>
  <c r="P110" i="1"/>
  <c r="O110" i="1"/>
  <c r="J110" i="1"/>
  <c r="P109" i="1"/>
  <c r="O109" i="1"/>
  <c r="J109" i="1"/>
  <c r="P108" i="1"/>
  <c r="O108" i="1"/>
  <c r="J108" i="1"/>
  <c r="P107" i="1"/>
  <c r="O107" i="1"/>
  <c r="J107" i="1"/>
  <c r="P106" i="1"/>
  <c r="O106" i="1"/>
  <c r="J106" i="1"/>
  <c r="P105" i="1"/>
  <c r="O105" i="1"/>
  <c r="J105" i="1"/>
  <c r="P104" i="1"/>
  <c r="O104" i="1"/>
  <c r="J104" i="1"/>
  <c r="P103" i="1"/>
  <c r="O103" i="1"/>
  <c r="J103" i="1"/>
  <c r="P102" i="1"/>
  <c r="O102" i="1"/>
  <c r="J102" i="1"/>
  <c r="P101" i="1"/>
  <c r="O101" i="1"/>
  <c r="J101" i="1"/>
  <c r="P100" i="1"/>
  <c r="O100" i="1"/>
  <c r="J100" i="1"/>
  <c r="P99" i="1"/>
  <c r="O99" i="1"/>
  <c r="J99" i="1"/>
  <c r="P98" i="1"/>
  <c r="O98" i="1"/>
  <c r="J98" i="1"/>
  <c r="P97" i="1"/>
  <c r="O97" i="1"/>
  <c r="J97" i="1"/>
  <c r="P96" i="1"/>
  <c r="O96" i="1"/>
  <c r="J96" i="1"/>
  <c r="P95" i="1"/>
  <c r="O95" i="1"/>
  <c r="J95" i="1"/>
  <c r="P94" i="1"/>
  <c r="O94" i="1"/>
  <c r="J94" i="1"/>
  <c r="P93" i="1"/>
  <c r="O93" i="1"/>
  <c r="J93" i="1"/>
  <c r="P92" i="1"/>
  <c r="O92" i="1"/>
  <c r="J92" i="1"/>
  <c r="P91" i="1"/>
  <c r="O91" i="1"/>
  <c r="J91" i="1"/>
  <c r="P90" i="1"/>
  <c r="O90" i="1"/>
  <c r="J90" i="1"/>
  <c r="P89" i="1"/>
  <c r="O89" i="1"/>
  <c r="J89" i="1"/>
  <c r="P88" i="1"/>
  <c r="O88" i="1"/>
  <c r="J88" i="1"/>
  <c r="P87" i="1"/>
  <c r="O87" i="1"/>
  <c r="J87" i="1"/>
  <c r="P86" i="1"/>
  <c r="O86" i="1"/>
  <c r="J86" i="1"/>
  <c r="P85" i="1"/>
  <c r="O85" i="1"/>
  <c r="J85" i="1"/>
  <c r="P84" i="1"/>
  <c r="O84" i="1"/>
  <c r="J84" i="1"/>
  <c r="P83" i="1"/>
  <c r="O83" i="1"/>
  <c r="J83" i="1"/>
  <c r="P82" i="1"/>
  <c r="O82" i="1"/>
  <c r="J82" i="1"/>
  <c r="P81" i="1"/>
  <c r="O81" i="1"/>
  <c r="J81" i="1"/>
  <c r="P80" i="1"/>
  <c r="O80" i="1"/>
  <c r="J80" i="1"/>
  <c r="P79" i="1"/>
  <c r="O79" i="1"/>
  <c r="J79" i="1"/>
  <c r="P78" i="1"/>
  <c r="O78" i="1"/>
  <c r="J78" i="1"/>
  <c r="P77" i="1"/>
  <c r="O77" i="1"/>
  <c r="J77" i="1"/>
  <c r="P76" i="1"/>
  <c r="O76" i="1"/>
  <c r="J76" i="1"/>
  <c r="P75" i="1"/>
  <c r="O75" i="1"/>
  <c r="J75" i="1"/>
  <c r="P74" i="1"/>
  <c r="O74" i="1"/>
  <c r="J74" i="1"/>
  <c r="P73" i="1"/>
  <c r="O73" i="1"/>
  <c r="J73" i="1"/>
  <c r="P72" i="1"/>
  <c r="O72" i="1"/>
  <c r="J72" i="1"/>
  <c r="P71" i="1"/>
  <c r="O71" i="1"/>
  <c r="J71" i="1"/>
  <c r="P70" i="1"/>
  <c r="O70" i="1"/>
  <c r="J70" i="1"/>
  <c r="P69" i="1"/>
  <c r="O69" i="1"/>
  <c r="J69" i="1"/>
  <c r="P68" i="1"/>
  <c r="O68" i="1"/>
  <c r="J68" i="1"/>
  <c r="P67" i="1"/>
  <c r="O67" i="1"/>
  <c r="J67" i="1"/>
  <c r="P66" i="1"/>
  <c r="O66" i="1"/>
  <c r="J66" i="1"/>
  <c r="P65" i="1"/>
  <c r="O65" i="1"/>
  <c r="J65" i="1"/>
  <c r="P64" i="1"/>
  <c r="O64" i="1"/>
  <c r="J64" i="1"/>
  <c r="P63" i="1"/>
  <c r="O63" i="1"/>
  <c r="J63" i="1"/>
  <c r="P62" i="1"/>
  <c r="O62" i="1"/>
  <c r="J62" i="1"/>
  <c r="P61" i="1"/>
  <c r="O61" i="1"/>
  <c r="J61" i="1"/>
  <c r="P60" i="1"/>
  <c r="O60" i="1"/>
  <c r="J60" i="1"/>
  <c r="P59" i="1"/>
  <c r="O59" i="1"/>
  <c r="J59" i="1"/>
  <c r="P58" i="1"/>
  <c r="O58" i="1"/>
  <c r="J58" i="1"/>
  <c r="P57" i="1"/>
  <c r="O57" i="1"/>
  <c r="J57" i="1"/>
  <c r="P56" i="1"/>
  <c r="O56" i="1"/>
  <c r="J56" i="1"/>
  <c r="P55" i="1"/>
  <c r="O55" i="1"/>
  <c r="J55" i="1"/>
  <c r="P54" i="1"/>
  <c r="O54" i="1"/>
  <c r="J54" i="1"/>
  <c r="P53" i="1"/>
  <c r="O53" i="1"/>
  <c r="J53" i="1"/>
  <c r="P52" i="1"/>
  <c r="O52" i="1"/>
  <c r="J52" i="1"/>
  <c r="P51" i="1"/>
  <c r="O51" i="1"/>
  <c r="J51" i="1"/>
  <c r="P50" i="1"/>
  <c r="O50" i="1"/>
  <c r="J50" i="1"/>
  <c r="P49" i="1"/>
  <c r="O49" i="1"/>
  <c r="J49" i="1"/>
  <c r="P48" i="1"/>
  <c r="O48" i="1"/>
  <c r="J48" i="1"/>
  <c r="P47" i="1"/>
  <c r="O47" i="1"/>
  <c r="J47" i="1"/>
  <c r="P46" i="1"/>
  <c r="O46" i="1"/>
  <c r="J46" i="1"/>
  <c r="P45" i="1"/>
  <c r="O45" i="1"/>
  <c r="J45" i="1"/>
  <c r="P44" i="1"/>
  <c r="O44" i="1"/>
  <c r="J44" i="1"/>
  <c r="P43" i="1"/>
  <c r="O43" i="1"/>
  <c r="J43" i="1"/>
  <c r="P42" i="1"/>
  <c r="O42" i="1"/>
  <c r="J42" i="1"/>
  <c r="P41" i="1"/>
  <c r="O41" i="1"/>
  <c r="J41" i="1"/>
  <c r="P40" i="1"/>
  <c r="O40" i="1"/>
  <c r="J40" i="1"/>
  <c r="P39" i="1"/>
  <c r="O39" i="1"/>
  <c r="J39" i="1"/>
  <c r="P38" i="1"/>
  <c r="O38" i="1"/>
  <c r="J38" i="1"/>
  <c r="P37" i="1"/>
  <c r="O37" i="1"/>
  <c r="J37" i="1"/>
  <c r="P36" i="1"/>
  <c r="O36" i="1"/>
  <c r="J36" i="1"/>
  <c r="P35" i="1"/>
  <c r="O35" i="1"/>
  <c r="J35" i="1"/>
  <c r="P34" i="1"/>
  <c r="O34" i="1"/>
  <c r="J34" i="1"/>
  <c r="P33" i="1"/>
  <c r="O33" i="1"/>
  <c r="J33" i="1"/>
  <c r="P32" i="1"/>
  <c r="O32" i="1"/>
  <c r="J32" i="1"/>
  <c r="P31" i="1"/>
  <c r="O31" i="1"/>
  <c r="J31" i="1"/>
  <c r="P30" i="1"/>
  <c r="O30" i="1"/>
  <c r="J30" i="1"/>
  <c r="P29" i="1"/>
  <c r="O29" i="1"/>
  <c r="J29" i="1"/>
  <c r="P28" i="1"/>
  <c r="O28" i="1"/>
  <c r="J28" i="1"/>
  <c r="P27" i="1"/>
  <c r="O27" i="1"/>
  <c r="J27" i="1"/>
  <c r="P26" i="1"/>
  <c r="O26" i="1"/>
  <c r="J26" i="1"/>
  <c r="P25" i="1"/>
  <c r="O25" i="1"/>
  <c r="J25" i="1"/>
  <c r="P24" i="1"/>
  <c r="O24" i="1"/>
  <c r="J24" i="1"/>
  <c r="P23" i="1"/>
  <c r="O23" i="1"/>
  <c r="J23" i="1"/>
  <c r="P22" i="1"/>
  <c r="O22" i="1"/>
  <c r="J22" i="1"/>
  <c r="P21" i="1"/>
  <c r="O21" i="1"/>
  <c r="J21" i="1"/>
  <c r="P20" i="1"/>
  <c r="O20" i="1"/>
  <c r="J20" i="1"/>
  <c r="P19" i="1"/>
  <c r="O19" i="1"/>
  <c r="J19" i="1"/>
  <c r="P18" i="1"/>
  <c r="O18" i="1"/>
  <c r="J18" i="1"/>
  <c r="P17" i="1"/>
  <c r="O17" i="1"/>
  <c r="J17" i="1"/>
  <c r="P16" i="1"/>
  <c r="O16" i="1"/>
  <c r="J16" i="1"/>
  <c r="P15" i="1"/>
  <c r="O15" i="1"/>
  <c r="J15" i="1"/>
  <c r="P14" i="1"/>
  <c r="O14" i="1"/>
  <c r="J14" i="1"/>
  <c r="P13" i="1"/>
  <c r="O13" i="1"/>
  <c r="J13" i="1"/>
  <c r="P12" i="1"/>
  <c r="O12" i="1"/>
  <c r="J12" i="1"/>
  <c r="P11" i="1"/>
  <c r="O11" i="1"/>
  <c r="J11" i="1"/>
  <c r="P10" i="1"/>
  <c r="O10" i="1"/>
  <c r="J10" i="1"/>
  <c r="P9" i="1"/>
  <c r="O9" i="1"/>
  <c r="J9" i="1"/>
  <c r="P8" i="1"/>
  <c r="O8" i="1"/>
  <c r="J8" i="1"/>
  <c r="P7" i="1"/>
  <c r="O7" i="1"/>
  <c r="J7" i="1"/>
  <c r="P6" i="1"/>
  <c r="O6" i="1"/>
  <c r="J6" i="1"/>
  <c r="P5" i="1"/>
  <c r="O5" i="1"/>
  <c r="J5" i="1"/>
  <c r="P4" i="1"/>
  <c r="O4" i="1"/>
  <c r="J4" i="1"/>
  <c r="P3" i="1"/>
  <c r="O3" i="1"/>
  <c r="J3" i="1"/>
  <c r="P2" i="1"/>
  <c r="O2" i="1"/>
  <c r="J2" i="1"/>
  <c r="AE2" i="10" l="1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D134" i="10"/>
  <c r="AD135" i="10"/>
  <c r="AD136" i="10"/>
  <c r="AD137" i="10"/>
  <c r="AD138" i="10"/>
  <c r="AD139" i="10"/>
  <c r="AD140" i="10"/>
  <c r="AD141" i="10"/>
  <c r="AD142" i="10"/>
  <c r="AD143" i="10"/>
  <c r="AD144" i="10"/>
  <c r="AD145" i="10"/>
  <c r="AD146" i="10"/>
  <c r="AD147" i="10"/>
  <c r="AD148" i="10"/>
  <c r="AD149" i="10"/>
  <c r="AD150" i="10"/>
  <c r="AD151" i="10"/>
  <c r="AD2" i="10"/>
  <c r="AE2" i="9"/>
  <c r="AD3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2" i="9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2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U298" i="6" s="1"/>
  <c r="AD153" i="5"/>
  <c r="AD154" i="5"/>
  <c r="AD155" i="5"/>
  <c r="AD156" i="5"/>
  <c r="AU294" i="6" s="1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U252" i="6" s="1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U227" i="6" s="1"/>
  <c r="AD204" i="5"/>
  <c r="AD205" i="5"/>
  <c r="AD206" i="5"/>
  <c r="AD207" i="5"/>
  <c r="AU222" i="6" s="1"/>
  <c r="AD208" i="5"/>
  <c r="AU219" i="6" s="1"/>
  <c r="AD209" i="5"/>
  <c r="AD210" i="5"/>
  <c r="AD211" i="5"/>
  <c r="AD212" i="5"/>
  <c r="AD213" i="5"/>
  <c r="AD214" i="5"/>
  <c r="AU210" i="6" s="1"/>
  <c r="AD215" i="5"/>
  <c r="AD216" i="5"/>
  <c r="AU208" i="6" s="1"/>
  <c r="AD217" i="5"/>
  <c r="AD218" i="5"/>
  <c r="AU206" i="6" s="1"/>
  <c r="AD219" i="5"/>
  <c r="AU205" i="6" s="1"/>
  <c r="AD220" i="5"/>
  <c r="AD221" i="5"/>
  <c r="AD222" i="5"/>
  <c r="AD223" i="5"/>
  <c r="AD224" i="5"/>
  <c r="AD225" i="5"/>
  <c r="AD226" i="5"/>
  <c r="AD227" i="5"/>
  <c r="AD228" i="5"/>
  <c r="AD229" i="5"/>
  <c r="AU180" i="6" s="1"/>
  <c r="AD230" i="5"/>
  <c r="AU178" i="6" s="1"/>
  <c r="AD231" i="5"/>
  <c r="AD232" i="5"/>
  <c r="AU166" i="6" s="1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U124" i="6" s="1"/>
  <c r="AD251" i="5"/>
  <c r="AD252" i="5"/>
  <c r="AU122" i="6" s="1"/>
  <c r="AD253" i="5"/>
  <c r="AD254" i="5"/>
  <c r="AD255" i="5"/>
  <c r="AU116" i="6" s="1"/>
  <c r="AD256" i="5"/>
  <c r="AD257" i="5"/>
  <c r="AD258" i="5"/>
  <c r="AD259" i="5"/>
  <c r="AD260" i="5"/>
  <c r="AD261" i="5"/>
  <c r="AD262" i="5"/>
  <c r="AD263" i="5"/>
  <c r="AD264" i="5"/>
  <c r="AD265" i="5"/>
  <c r="AD266" i="5"/>
  <c r="AU95" i="6" s="1"/>
  <c r="AD267" i="5"/>
  <c r="AU94" i="6" s="1"/>
  <c r="AD268" i="5"/>
  <c r="AD269" i="5"/>
  <c r="AU106" i="6" s="1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U75" i="6" s="1"/>
  <c r="AD287" i="5"/>
  <c r="AD288" i="5"/>
  <c r="AD289" i="5"/>
  <c r="AD290" i="5"/>
  <c r="AD291" i="5"/>
  <c r="AD292" i="5"/>
  <c r="AD293" i="5"/>
  <c r="AD294" i="5"/>
  <c r="AD295" i="5"/>
  <c r="AD296" i="5"/>
  <c r="AD297" i="5"/>
  <c r="AU63" i="6" s="1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U50" i="6" s="1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U37" i="6" s="1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3" i="5"/>
  <c r="AU462" i="6" s="1"/>
  <c r="AD4" i="5"/>
  <c r="AU461" i="6" s="1"/>
  <c r="AD5" i="5"/>
  <c r="AU460" i="6" s="1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U359" i="6" s="1"/>
  <c r="AD52" i="5"/>
  <c r="AU358" i="6" s="1"/>
  <c r="AD53" i="5"/>
  <c r="AD54" i="5"/>
  <c r="AU356" i="6" s="1"/>
  <c r="AD55" i="5"/>
  <c r="AD56" i="5"/>
  <c r="AU311" i="6" s="1"/>
  <c r="AD57" i="5"/>
  <c r="AD58" i="5"/>
  <c r="AU352" i="6" s="1"/>
  <c r="AD59" i="5"/>
  <c r="AD60" i="5"/>
  <c r="AD61" i="5"/>
  <c r="AU349" i="6" s="1"/>
  <c r="AD62" i="5"/>
  <c r="AD63" i="5"/>
  <c r="AD64" i="5"/>
  <c r="AD65" i="5"/>
  <c r="AU345" i="6" s="1"/>
  <c r="AD66" i="5"/>
  <c r="AU344" i="6" s="1"/>
  <c r="AD67" i="5"/>
  <c r="AD68" i="5"/>
  <c r="AU296" i="6" s="1"/>
  <c r="AD69" i="5"/>
  <c r="AD70" i="5"/>
  <c r="AD71" i="5"/>
  <c r="AD72" i="5"/>
  <c r="AD73" i="5"/>
  <c r="AD74" i="5"/>
  <c r="AD75" i="5"/>
  <c r="AD76" i="5"/>
  <c r="AD77" i="5"/>
  <c r="AD78" i="5"/>
  <c r="AU285" i="6" s="1"/>
  <c r="AD79" i="5"/>
  <c r="AU284" i="6" s="1"/>
  <c r="AD80" i="5"/>
  <c r="AD81" i="5"/>
  <c r="AD82" i="5"/>
  <c r="AD83" i="5"/>
  <c r="AD84" i="5"/>
  <c r="AD85" i="5"/>
  <c r="AD86" i="5"/>
  <c r="AD87" i="5"/>
  <c r="AD88" i="5"/>
  <c r="AD89" i="5"/>
  <c r="AD90" i="5"/>
  <c r="AU273" i="6" s="1"/>
  <c r="AD91" i="5"/>
  <c r="AU271" i="6" s="1"/>
  <c r="AD92" i="5"/>
  <c r="AD93" i="5"/>
  <c r="AU317" i="6" s="1"/>
  <c r="AD94" i="5"/>
  <c r="AD95" i="5"/>
  <c r="AD96" i="5"/>
  <c r="AD97" i="5"/>
  <c r="AD98" i="5"/>
  <c r="AD2" i="5"/>
  <c r="AU463" i="6" s="1"/>
  <c r="AT2" i="6"/>
  <c r="AV2" i="6"/>
  <c r="AF2" i="5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F464" i="5"/>
  <c r="AF465" i="5"/>
  <c r="AF466" i="5"/>
  <c r="AF467" i="5"/>
  <c r="AF468" i="5"/>
  <c r="AF469" i="5"/>
  <c r="AF470" i="5"/>
  <c r="AF471" i="5"/>
  <c r="AF472" i="5"/>
  <c r="AF473" i="5"/>
  <c r="AF474" i="5"/>
  <c r="AF475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2" i="5"/>
  <c r="AF493" i="5"/>
  <c r="AF494" i="5"/>
  <c r="AF495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8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563" i="5"/>
  <c r="AD564" i="5"/>
  <c r="AD565" i="5"/>
  <c r="AD566" i="5"/>
  <c r="AD567" i="5"/>
  <c r="AD568" i="5"/>
  <c r="AD569" i="5"/>
  <c r="AD570" i="5"/>
  <c r="AD571" i="5"/>
  <c r="AD572" i="5"/>
  <c r="AD573" i="5"/>
  <c r="AD574" i="5"/>
  <c r="AD575" i="5"/>
  <c r="AD576" i="5"/>
  <c r="AD577" i="5"/>
  <c r="AD578" i="5"/>
  <c r="AD579" i="5"/>
  <c r="AD580" i="5"/>
  <c r="AD581" i="5"/>
  <c r="AD582" i="5"/>
  <c r="AD583" i="5"/>
  <c r="AD584" i="5"/>
  <c r="AD585" i="5"/>
  <c r="AD586" i="5"/>
  <c r="AD587" i="5"/>
  <c r="AD588" i="5"/>
  <c r="AD589" i="5"/>
  <c r="AD590" i="5"/>
  <c r="AD591" i="5"/>
  <c r="AD592" i="5"/>
  <c r="AD593" i="5"/>
  <c r="AD594" i="5"/>
  <c r="AD595" i="5"/>
  <c r="AD596" i="5"/>
  <c r="AD597" i="5"/>
  <c r="AD598" i="5"/>
  <c r="AD599" i="5"/>
  <c r="AD600" i="5"/>
  <c r="AD601" i="5"/>
  <c r="AD602" i="5"/>
  <c r="AD603" i="5"/>
  <c r="AD604" i="5"/>
  <c r="AD605" i="5"/>
  <c r="AD606" i="5"/>
  <c r="AD607" i="5"/>
  <c r="AD608" i="5"/>
  <c r="AD609" i="5"/>
  <c r="AD610" i="5"/>
  <c r="AD611" i="5"/>
  <c r="AD612" i="5"/>
  <c r="AD613" i="5"/>
  <c r="AD614" i="5"/>
  <c r="AD615" i="5"/>
  <c r="AD616" i="5"/>
  <c r="AD617" i="5"/>
  <c r="AD618" i="5"/>
  <c r="AD619" i="5"/>
  <c r="AD620" i="5"/>
  <c r="AD621" i="5"/>
  <c r="AD622" i="5"/>
  <c r="AD623" i="5"/>
  <c r="AD624" i="5"/>
  <c r="AD625" i="5"/>
  <c r="AD626" i="5"/>
  <c r="AD627" i="5"/>
  <c r="AD628" i="5"/>
  <c r="AD629" i="5"/>
  <c r="AD630" i="5"/>
  <c r="AD631" i="5"/>
  <c r="AD632" i="5"/>
  <c r="AD633" i="5"/>
  <c r="AD634" i="5"/>
  <c r="AD635" i="5"/>
  <c r="AD636" i="5"/>
  <c r="AD637" i="5"/>
  <c r="AD638" i="5"/>
  <c r="AD639" i="5"/>
  <c r="AD640" i="5"/>
  <c r="AD641" i="5"/>
  <c r="AD642" i="5"/>
  <c r="AD643" i="5"/>
  <c r="AD644" i="5"/>
  <c r="AD645" i="5"/>
  <c r="AD646" i="5"/>
  <c r="AD647" i="5"/>
  <c r="AD648" i="5"/>
  <c r="AD649" i="5"/>
  <c r="AD650" i="5"/>
  <c r="AD651" i="5"/>
  <c r="AD652" i="5"/>
  <c r="AD653" i="5"/>
  <c r="AD654" i="5"/>
  <c r="AD655" i="5"/>
  <c r="AD656" i="5"/>
  <c r="AD657" i="5"/>
  <c r="AD658" i="5"/>
  <c r="AD659" i="5"/>
  <c r="AD660" i="5"/>
  <c r="AD661" i="5"/>
  <c r="AD662" i="5"/>
  <c r="AD663" i="5"/>
  <c r="AD664" i="5"/>
  <c r="AD665" i="5"/>
  <c r="AD666" i="5"/>
  <c r="AD667" i="5"/>
  <c r="AD668" i="5"/>
  <c r="AD669" i="5"/>
  <c r="AD670" i="5"/>
  <c r="AD671" i="5"/>
  <c r="AD672" i="5"/>
  <c r="AD673" i="5"/>
  <c r="AD674" i="5"/>
  <c r="AD675" i="5"/>
  <c r="AD676" i="5"/>
  <c r="AD677" i="5"/>
  <c r="AD678" i="5"/>
  <c r="AD679" i="5"/>
  <c r="AD680" i="5"/>
  <c r="AD681" i="5"/>
  <c r="AD682" i="5"/>
  <c r="AD683" i="5"/>
  <c r="AD684" i="5"/>
  <c r="AD685" i="5"/>
  <c r="AD686" i="5"/>
  <c r="AD687" i="5"/>
  <c r="AD688" i="5"/>
  <c r="AD689" i="5"/>
  <c r="AD690" i="5"/>
  <c r="AD691" i="5"/>
  <c r="AD692" i="5"/>
  <c r="AD693" i="5"/>
  <c r="AD694" i="5"/>
  <c r="AD695" i="5"/>
  <c r="AD696" i="5"/>
  <c r="AD697" i="5"/>
  <c r="AD698" i="5"/>
  <c r="AD699" i="5"/>
  <c r="AD700" i="5"/>
  <c r="AD701" i="5"/>
  <c r="AD702" i="5"/>
  <c r="AD703" i="5"/>
  <c r="AD704" i="5"/>
  <c r="AD705" i="5"/>
  <c r="AD706" i="5"/>
  <c r="AD707" i="5"/>
  <c r="AD708" i="5"/>
  <c r="AD709" i="5"/>
  <c r="AD710" i="5"/>
  <c r="AD711" i="5"/>
  <c r="AD712" i="5"/>
  <c r="AD713" i="5"/>
  <c r="AD714" i="5"/>
  <c r="AD715" i="5"/>
  <c r="AD716" i="5"/>
  <c r="AD717" i="5"/>
  <c r="AD718" i="5"/>
  <c r="AD719" i="5"/>
  <c r="AD720" i="5"/>
  <c r="AD721" i="5"/>
  <c r="AD722" i="5"/>
  <c r="AD723" i="5"/>
  <c r="AD724" i="5"/>
  <c r="AD725" i="5"/>
  <c r="AD726" i="5"/>
  <c r="AD727" i="5"/>
  <c r="AD728" i="5"/>
  <c r="AD729" i="5"/>
  <c r="AD730" i="5"/>
  <c r="AD731" i="5"/>
  <c r="AD732" i="5"/>
  <c r="AD733" i="5"/>
  <c r="AD734" i="5"/>
  <c r="AD735" i="5"/>
  <c r="AD736" i="5"/>
  <c r="AD737" i="5"/>
  <c r="AD738" i="5"/>
  <c r="AD739" i="5"/>
  <c r="AD740" i="5"/>
  <c r="AD741" i="5"/>
  <c r="AD742" i="5"/>
  <c r="AD743" i="5"/>
  <c r="AD744" i="5"/>
  <c r="AD745" i="5"/>
  <c r="AD746" i="5"/>
  <c r="AD747" i="5"/>
  <c r="AD748" i="5"/>
  <c r="AD749" i="5"/>
  <c r="AD750" i="5"/>
  <c r="AD751" i="5"/>
  <c r="AD752" i="5"/>
  <c r="AD753" i="5"/>
  <c r="AD754" i="5"/>
  <c r="AD755" i="5"/>
  <c r="AD756" i="5"/>
  <c r="AD757" i="5"/>
  <c r="AD758" i="5"/>
  <c r="AD759" i="5"/>
  <c r="AD760" i="5"/>
  <c r="AD761" i="5"/>
  <c r="AD762" i="5"/>
  <c r="AD763" i="5"/>
  <c r="AD764" i="5"/>
  <c r="AD765" i="5"/>
  <c r="AD766" i="5"/>
  <c r="AD767" i="5"/>
  <c r="AD768" i="5"/>
  <c r="AD769" i="5"/>
  <c r="AD770" i="5"/>
  <c r="AD771" i="5"/>
  <c r="AD772" i="5"/>
  <c r="AD773" i="5"/>
  <c r="AD774" i="5"/>
  <c r="AD775" i="5"/>
  <c r="AD776" i="5"/>
  <c r="AD777" i="5"/>
  <c r="AD778" i="5"/>
  <c r="AD779" i="5"/>
  <c r="AD780" i="5"/>
  <c r="AD781" i="5"/>
  <c r="AD782" i="5"/>
  <c r="AD783" i="5"/>
  <c r="AD784" i="5"/>
  <c r="AD785" i="5"/>
  <c r="AD786" i="5"/>
  <c r="AD787" i="5"/>
  <c r="AD788" i="5"/>
  <c r="AD789" i="5"/>
  <c r="AD790" i="5"/>
  <c r="AD791" i="5"/>
  <c r="AD792" i="5"/>
  <c r="AD793" i="5"/>
  <c r="AD794" i="5"/>
  <c r="AD795" i="5"/>
  <c r="AD796" i="5"/>
  <c r="AD797" i="5"/>
  <c r="AD798" i="5"/>
  <c r="AD799" i="5"/>
  <c r="AD800" i="5"/>
  <c r="AD801" i="5"/>
  <c r="AD802" i="5"/>
  <c r="AD803" i="5"/>
  <c r="AD804" i="5"/>
  <c r="AD805" i="5"/>
  <c r="AD806" i="5"/>
  <c r="AD807" i="5"/>
  <c r="AD808" i="5"/>
  <c r="AD809" i="5"/>
  <c r="AD810" i="5"/>
  <c r="AD811" i="5"/>
  <c r="AD812" i="5"/>
  <c r="AD813" i="5"/>
  <c r="AD814" i="5"/>
  <c r="AD815" i="5"/>
  <c r="AD816" i="5"/>
  <c r="AD817" i="5"/>
  <c r="AD818" i="5"/>
  <c r="AD819" i="5"/>
  <c r="AD820" i="5"/>
  <c r="AD821" i="5"/>
  <c r="AD822" i="5"/>
  <c r="AD823" i="5"/>
  <c r="AD824" i="5"/>
  <c r="AD825" i="5"/>
  <c r="AD826" i="5"/>
  <c r="AD827" i="5"/>
  <c r="AD828" i="5"/>
  <c r="AD829" i="5"/>
  <c r="AD830" i="5"/>
  <c r="AD831" i="5"/>
  <c r="AD832" i="5"/>
  <c r="AD833" i="5"/>
  <c r="AD834" i="5"/>
  <c r="AD835" i="5"/>
  <c r="AD836" i="5"/>
  <c r="AD837" i="5"/>
  <c r="AD838" i="5"/>
  <c r="AD839" i="5"/>
  <c r="AD840" i="5"/>
  <c r="AD841" i="5"/>
  <c r="AD842" i="5"/>
  <c r="AD843" i="5"/>
  <c r="AD844" i="5"/>
  <c r="AD845" i="5"/>
  <c r="AD846" i="5"/>
  <c r="AD847" i="5"/>
  <c r="AD848" i="5"/>
  <c r="AD849" i="5"/>
  <c r="AD850" i="5"/>
  <c r="AD851" i="5"/>
  <c r="AD852" i="5"/>
  <c r="AD853" i="5"/>
  <c r="AD854" i="5"/>
  <c r="AD855" i="5"/>
  <c r="AD856" i="5"/>
  <c r="AD857" i="5"/>
  <c r="AD858" i="5"/>
  <c r="AD859" i="5"/>
  <c r="AD860" i="5"/>
  <c r="AD861" i="5"/>
  <c r="AD862" i="5"/>
  <c r="AD863" i="5"/>
  <c r="AD864" i="5"/>
  <c r="AD865" i="5"/>
  <c r="AD866" i="5"/>
  <c r="AD867" i="5"/>
  <c r="AD868" i="5"/>
  <c r="AD869" i="5"/>
  <c r="AD870" i="5"/>
  <c r="AD871" i="5"/>
  <c r="AD872" i="5"/>
  <c r="AD873" i="5"/>
  <c r="AD874" i="5"/>
  <c r="AD875" i="5"/>
  <c r="AD876" i="5"/>
  <c r="AD877" i="5"/>
  <c r="AD878" i="5"/>
  <c r="AD879" i="5"/>
  <c r="AD880" i="5"/>
  <c r="AD881" i="5"/>
  <c r="AD882" i="5"/>
  <c r="AD883" i="5"/>
  <c r="AD884" i="5"/>
  <c r="AD885" i="5"/>
  <c r="AD886" i="5"/>
  <c r="AD887" i="5"/>
  <c r="AD888" i="5"/>
  <c r="AD889" i="5"/>
  <c r="AD890" i="5"/>
  <c r="AD891" i="5"/>
  <c r="AD892" i="5"/>
  <c r="AD893" i="5"/>
  <c r="AD894" i="5"/>
  <c r="AD895" i="5"/>
  <c r="AD896" i="5"/>
  <c r="AD897" i="5"/>
  <c r="AD898" i="5"/>
  <c r="AD899" i="5"/>
  <c r="AD900" i="5"/>
  <c r="AD901" i="5"/>
  <c r="AD902" i="5"/>
  <c r="AD903" i="5"/>
  <c r="AD904" i="5"/>
  <c r="AD905" i="5"/>
  <c r="AD906" i="5"/>
  <c r="AD907" i="5"/>
  <c r="AD908" i="5"/>
  <c r="AD909" i="5"/>
  <c r="AD910" i="5"/>
  <c r="AD911" i="5"/>
  <c r="AD912" i="5"/>
  <c r="AD913" i="5"/>
  <c r="AD914" i="5"/>
  <c r="AD915" i="5"/>
  <c r="AD916" i="5"/>
  <c r="AD917" i="5"/>
  <c r="AD918" i="5"/>
  <c r="AD919" i="5"/>
  <c r="AD920" i="5"/>
  <c r="AD921" i="5"/>
  <c r="AD922" i="5"/>
  <c r="AD923" i="5"/>
  <c r="AD924" i="5"/>
  <c r="AD925" i="5"/>
  <c r="AD926" i="5"/>
  <c r="AD927" i="5"/>
  <c r="AD928" i="5"/>
  <c r="AD929" i="5"/>
  <c r="F10" i="12"/>
  <c r="F11" i="12"/>
  <c r="F13" i="12"/>
  <c r="F12" i="12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3" i="2"/>
  <c r="AT405" i="4" s="1"/>
  <c r="AE4" i="2"/>
  <c r="AT401" i="4" s="1"/>
  <c r="AE5" i="2"/>
  <c r="AL5" i="2" s="1"/>
  <c r="AE6" i="2"/>
  <c r="AE7" i="2"/>
  <c r="AL7" i="2" s="1"/>
  <c r="AE8" i="2"/>
  <c r="AE9" i="2"/>
  <c r="AL9" i="2" s="1"/>
  <c r="AE10" i="2"/>
  <c r="AT395" i="4" s="1"/>
  <c r="AE11" i="2"/>
  <c r="AL11" i="2" s="1"/>
  <c r="AE12" i="2"/>
  <c r="AL12" i="2" s="1"/>
  <c r="AE13" i="2"/>
  <c r="AL13" i="2" s="1"/>
  <c r="AE14" i="2"/>
  <c r="AL14" i="2" s="1"/>
  <c r="AE15" i="2"/>
  <c r="AL15" i="2" s="1"/>
  <c r="AE16" i="2"/>
  <c r="AL16" i="2" s="1"/>
  <c r="AE17" i="2"/>
  <c r="AL17" i="2" s="1"/>
  <c r="AE18" i="2"/>
  <c r="AE19" i="2"/>
  <c r="AE20" i="2"/>
  <c r="AL20" i="2" s="1"/>
  <c r="AE21" i="2"/>
  <c r="AE22" i="2"/>
  <c r="AL22" i="2" s="1"/>
  <c r="AE23" i="2"/>
  <c r="AL23" i="2" s="1"/>
  <c r="AE24" i="2"/>
  <c r="AL24" i="2" s="1"/>
  <c r="AE25" i="2"/>
  <c r="AL25" i="2" s="1"/>
  <c r="AE26" i="2"/>
  <c r="AL26" i="2" s="1"/>
  <c r="AE27" i="2"/>
  <c r="AL27" i="2" s="1"/>
  <c r="AE28" i="2"/>
  <c r="AE29" i="2"/>
  <c r="AE30" i="2"/>
  <c r="AE31" i="2"/>
  <c r="AE32" i="2"/>
  <c r="AE33" i="2"/>
  <c r="AE34" i="2"/>
  <c r="AL34" i="2" s="1"/>
  <c r="AE35" i="2"/>
  <c r="AL35" i="2" s="1"/>
  <c r="AE36" i="2"/>
  <c r="AL36" i="2" s="1"/>
  <c r="AE37" i="2"/>
  <c r="AL37" i="2" s="1"/>
  <c r="AE38" i="2"/>
  <c r="AL38" i="2" s="1"/>
  <c r="AE39" i="2"/>
  <c r="AL39" i="2" s="1"/>
  <c r="AE40" i="2"/>
  <c r="AE41" i="2"/>
  <c r="AL41" i="2" s="1"/>
  <c r="AE42" i="2"/>
  <c r="AL42" i="2" s="1"/>
  <c r="AE43" i="2"/>
  <c r="AL43" i="2" s="1"/>
  <c r="AE44" i="2"/>
  <c r="AL44" i="2" s="1"/>
  <c r="AE45" i="2"/>
  <c r="AL45" i="2" s="1"/>
  <c r="AE46" i="2"/>
  <c r="AE47" i="2"/>
  <c r="AL47" i="2" s="1"/>
  <c r="AE48" i="2"/>
  <c r="AL48" i="2" s="1"/>
  <c r="AE49" i="2"/>
  <c r="AL49" i="2" s="1"/>
  <c r="AE50" i="2"/>
  <c r="AL50" i="2" s="1"/>
  <c r="AE51" i="2"/>
  <c r="AL51" i="2" s="1"/>
  <c r="AE52" i="2"/>
  <c r="AL52" i="2" s="1"/>
  <c r="AE53" i="2"/>
  <c r="AL53" i="2" s="1"/>
  <c r="AE54" i="2"/>
  <c r="AL54" i="2" s="1"/>
  <c r="AE55" i="2"/>
  <c r="AL55" i="2" s="1"/>
  <c r="AE56" i="2"/>
  <c r="AE57" i="2"/>
  <c r="AE58" i="2"/>
  <c r="AE59" i="2"/>
  <c r="AE60" i="2"/>
  <c r="AL60" i="2" s="1"/>
  <c r="AE61" i="2"/>
  <c r="AL61" i="2" s="1"/>
  <c r="AE62" i="2"/>
  <c r="AL62" i="2" s="1"/>
  <c r="AE63" i="2"/>
  <c r="AL63" i="2" s="1"/>
  <c r="AE64" i="2"/>
  <c r="AL64" i="2" s="1"/>
  <c r="AE65" i="2"/>
  <c r="AL65" i="2" s="1"/>
  <c r="AE66" i="2"/>
  <c r="AL66" i="2" s="1"/>
  <c r="AE67" i="2"/>
  <c r="AL67" i="2" s="1"/>
  <c r="AE68" i="2"/>
  <c r="AL68" i="2" s="1"/>
  <c r="AE69" i="2"/>
  <c r="AE70" i="2"/>
  <c r="AE71" i="2"/>
  <c r="AE72" i="2"/>
  <c r="AL72" i="2" s="1"/>
  <c r="AE73" i="2"/>
  <c r="AL73" i="2" s="1"/>
  <c r="AE74" i="2"/>
  <c r="AL74" i="2" s="1"/>
  <c r="AE75" i="2"/>
  <c r="AL75" i="2" s="1"/>
  <c r="AE76" i="2"/>
  <c r="AE77" i="2"/>
  <c r="AL77" i="2" s="1"/>
  <c r="AE78" i="2"/>
  <c r="AE79" i="2"/>
  <c r="AE80" i="2"/>
  <c r="AE81" i="2"/>
  <c r="AT274" i="4" s="1"/>
  <c r="AE82" i="2"/>
  <c r="AL82" i="2" s="1"/>
  <c r="AE83" i="2"/>
  <c r="AL83" i="2" s="1"/>
  <c r="AE84" i="2"/>
  <c r="AL84" i="2" s="1"/>
  <c r="AE85" i="2"/>
  <c r="AL85" i="2" s="1"/>
  <c r="AE86" i="2"/>
  <c r="AL86" i="2" s="1"/>
  <c r="AE87" i="2"/>
  <c r="AL87" i="2" s="1"/>
  <c r="AE88" i="2"/>
  <c r="AL88" i="2" s="1"/>
  <c r="AE89" i="2"/>
  <c r="AL89" i="2" s="1"/>
  <c r="AE90" i="2"/>
  <c r="AE91" i="2"/>
  <c r="AE92" i="2"/>
  <c r="AE93" i="2"/>
  <c r="AE94" i="2"/>
  <c r="AE95" i="2"/>
  <c r="AL95" i="2" s="1"/>
  <c r="AE96" i="2"/>
  <c r="AL96" i="2" s="1"/>
  <c r="AE97" i="2"/>
  <c r="AL97" i="2" s="1"/>
  <c r="AE98" i="2"/>
  <c r="AL98" i="2" s="1"/>
  <c r="AE99" i="2"/>
  <c r="AL99" i="2" s="1"/>
  <c r="AE100" i="2"/>
  <c r="AE101" i="2"/>
  <c r="AE102" i="2"/>
  <c r="AE103" i="2"/>
  <c r="AL103" i="2" s="1"/>
  <c r="AE104" i="2"/>
  <c r="AL104" i="2" s="1"/>
  <c r="AE105" i="2"/>
  <c r="AE106" i="2"/>
  <c r="AE107" i="2"/>
  <c r="AE108" i="2"/>
  <c r="AL108" i="2" s="1"/>
  <c r="AE109" i="2"/>
  <c r="AL109" i="2" s="1"/>
  <c r="AE110" i="2"/>
  <c r="AL110" i="2" s="1"/>
  <c r="AE111" i="2"/>
  <c r="AL111" i="2" s="1"/>
  <c r="AE112" i="2"/>
  <c r="AL112" i="2" s="1"/>
  <c r="AE113" i="2"/>
  <c r="AE114" i="2"/>
  <c r="AE115" i="2"/>
  <c r="AE116" i="2"/>
  <c r="AE117" i="2"/>
  <c r="AL117" i="2" s="1"/>
  <c r="AE118" i="2"/>
  <c r="AL118" i="2" s="1"/>
  <c r="AE119" i="2"/>
  <c r="AE120" i="2"/>
  <c r="AL120" i="2" s="1"/>
  <c r="AE121" i="2"/>
  <c r="AL121" i="2" s="1"/>
  <c r="AE122" i="2"/>
  <c r="AL122" i="2" s="1"/>
  <c r="AE123" i="2"/>
  <c r="AL123" i="2" s="1"/>
  <c r="AE124" i="2"/>
  <c r="AE125" i="2"/>
  <c r="AL125" i="2" s="1"/>
  <c r="AE126" i="2"/>
  <c r="AL126" i="2" s="1"/>
  <c r="AE127" i="2"/>
  <c r="AE128" i="2"/>
  <c r="AE129" i="2"/>
  <c r="AL129" i="2" s="1"/>
  <c r="AE130" i="2"/>
  <c r="AE131" i="2"/>
  <c r="AL131" i="2" s="1"/>
  <c r="AE132" i="2"/>
  <c r="AL132" i="2" s="1"/>
  <c r="AE133" i="2"/>
  <c r="AL133" i="2" s="1"/>
  <c r="AE134" i="2"/>
  <c r="AL134" i="2" s="1"/>
  <c r="AE135" i="2"/>
  <c r="AL135" i="2" s="1"/>
  <c r="AE136" i="2"/>
  <c r="AT119" i="4" s="1"/>
  <c r="AE137" i="2"/>
  <c r="AL137" i="2" s="1"/>
  <c r="AE138" i="2"/>
  <c r="AE139" i="2"/>
  <c r="AL139" i="2" s="1"/>
  <c r="AE140" i="2"/>
  <c r="AE141" i="2"/>
  <c r="AE142" i="2"/>
  <c r="AL142" i="2" s="1"/>
  <c r="AE143" i="2"/>
  <c r="AE144" i="2"/>
  <c r="AL144" i="2" s="1"/>
  <c r="AE145" i="2"/>
  <c r="AL145" i="2" s="1"/>
  <c r="AE146" i="2"/>
  <c r="AL146" i="2" s="1"/>
  <c r="AE147" i="2"/>
  <c r="AL147" i="2" s="1"/>
  <c r="AE148" i="2"/>
  <c r="AT120" i="4" s="1"/>
  <c r="AE149" i="2"/>
  <c r="AL149" i="2" s="1"/>
  <c r="AE150" i="2"/>
  <c r="AL150" i="2" s="1"/>
  <c r="AE151" i="2"/>
  <c r="AE152" i="2"/>
  <c r="AE153" i="2"/>
  <c r="AE154" i="2"/>
  <c r="AE155" i="2"/>
  <c r="AL155" i="2" s="1"/>
  <c r="AE156" i="2"/>
  <c r="AL156" i="2" s="1"/>
  <c r="AE157" i="2"/>
  <c r="AL157" i="2" s="1"/>
  <c r="AE158" i="2"/>
  <c r="AL158" i="2" s="1"/>
  <c r="AE159" i="2"/>
  <c r="AL159" i="2" s="1"/>
  <c r="AE160" i="2"/>
  <c r="AL160" i="2" s="1"/>
  <c r="AE161" i="2"/>
  <c r="AL161" i="2" s="1"/>
  <c r="AE162" i="2"/>
  <c r="AL162" i="2" s="1"/>
  <c r="AE163" i="2"/>
  <c r="AE164" i="2"/>
  <c r="AE165" i="2"/>
  <c r="AE166" i="2"/>
  <c r="AL166" i="2" s="1"/>
  <c r="AE167" i="2"/>
  <c r="AL167" i="2" s="1"/>
  <c r="AE168" i="2"/>
  <c r="AL168" i="2" s="1"/>
  <c r="AE169" i="2"/>
  <c r="AL169" i="2" s="1"/>
  <c r="AE170" i="2"/>
  <c r="AL170" i="2" s="1"/>
  <c r="AE171" i="2"/>
  <c r="AL171" i="2" s="1"/>
  <c r="AE172" i="2"/>
  <c r="AT47" i="4" s="1"/>
  <c r="AE173" i="2"/>
  <c r="AL173" i="2" s="1"/>
  <c r="AE174" i="2"/>
  <c r="AL174" i="2" s="1"/>
  <c r="AE175" i="2"/>
  <c r="AE176" i="2"/>
  <c r="AE177" i="2"/>
  <c r="AE178" i="2"/>
  <c r="AL178" i="2" s="1"/>
  <c r="AE179" i="2"/>
  <c r="AE180" i="2"/>
  <c r="AL180" i="2" s="1"/>
  <c r="AE181" i="2"/>
  <c r="AL181" i="2" s="1"/>
  <c r="AE182" i="2"/>
  <c r="AL182" i="2" s="1"/>
  <c r="AE183" i="2"/>
  <c r="AL183" i="2" s="1"/>
  <c r="AE184" i="2"/>
  <c r="AE185" i="2"/>
  <c r="AL185" i="2" s="1"/>
  <c r="AE186" i="2"/>
  <c r="AL186" i="2" s="1"/>
  <c r="AE187" i="2"/>
  <c r="AL187" i="2" s="1"/>
  <c r="AE188" i="2"/>
  <c r="AE189" i="2"/>
  <c r="AL189" i="2" s="1"/>
  <c r="AE190" i="2"/>
  <c r="AL190" i="2" s="1"/>
  <c r="AE191" i="2"/>
  <c r="AE192" i="2"/>
  <c r="AL192" i="2" s="1"/>
  <c r="AE193" i="2"/>
  <c r="AL193" i="2" s="1"/>
  <c r="AE194" i="2"/>
  <c r="AL194" i="2" s="1"/>
  <c r="AE195" i="2"/>
  <c r="AL195" i="2" s="1"/>
  <c r="AE196" i="2"/>
  <c r="AL196" i="2" s="1"/>
  <c r="AE197" i="2"/>
  <c r="AE198" i="2"/>
  <c r="AE199" i="2"/>
  <c r="AL199" i="2" s="1"/>
  <c r="AE200" i="2"/>
  <c r="AE201" i="2"/>
  <c r="AL201" i="2" s="1"/>
  <c r="AE202" i="2"/>
  <c r="AE203" i="2"/>
  <c r="AE204" i="2"/>
  <c r="AL204" i="2" s="1"/>
  <c r="AE205" i="2"/>
  <c r="AL205" i="2" s="1"/>
  <c r="AE206" i="2"/>
  <c r="AL206" i="2" s="1"/>
  <c r="AE207" i="2"/>
  <c r="AL207" i="2" s="1"/>
  <c r="AE208" i="2"/>
  <c r="AL208" i="2" s="1"/>
  <c r="AE209" i="2"/>
  <c r="AL209" i="2" s="1"/>
  <c r="AE210" i="2"/>
  <c r="AL210" i="2" s="1"/>
  <c r="AE211" i="2"/>
  <c r="AE212" i="2"/>
  <c r="AL212" i="2" s="1"/>
  <c r="AE213" i="2"/>
  <c r="AL213" i="2" s="1"/>
  <c r="AE214" i="2"/>
  <c r="AE215" i="2"/>
  <c r="AE216" i="2"/>
  <c r="AL216" i="2" s="1"/>
  <c r="AE217" i="2"/>
  <c r="AL217" i="2" s="1"/>
  <c r="AE218" i="2"/>
  <c r="AL218" i="2" s="1"/>
  <c r="AE219" i="2"/>
  <c r="AL219" i="2" s="1"/>
  <c r="AE220" i="2"/>
  <c r="AE221" i="2"/>
  <c r="AL221" i="2" s="1"/>
  <c r="AE222" i="2"/>
  <c r="AL222" i="2" s="1"/>
  <c r="AE223" i="2"/>
  <c r="AE224" i="2"/>
  <c r="AE225" i="2"/>
  <c r="AE226" i="2"/>
  <c r="AL226" i="2" s="1"/>
  <c r="AE227" i="2"/>
  <c r="AL227" i="2" s="1"/>
  <c r="AE228" i="2"/>
  <c r="AL228" i="2" s="1"/>
  <c r="AE229" i="2"/>
  <c r="AL229" i="2" s="1"/>
  <c r="AE230" i="2"/>
  <c r="AL230" i="2" s="1"/>
  <c r="AE231" i="2"/>
  <c r="AL231" i="2" s="1"/>
  <c r="AE232" i="2"/>
  <c r="AL232" i="2" s="1"/>
  <c r="AE233" i="2"/>
  <c r="AL233" i="2" s="1"/>
  <c r="AE234" i="2"/>
  <c r="AE235" i="2"/>
  <c r="AE236" i="2"/>
  <c r="AL236" i="2" s="1"/>
  <c r="AE237" i="2"/>
  <c r="AL237" i="2" s="1"/>
  <c r="AE238" i="2"/>
  <c r="AL238" i="2" s="1"/>
  <c r="AE239" i="2"/>
  <c r="AE240" i="2"/>
  <c r="AL240" i="2" s="1"/>
  <c r="AE241" i="2"/>
  <c r="AL241" i="2" s="1"/>
  <c r="AE242" i="2"/>
  <c r="AL242" i="2" s="1"/>
  <c r="AE243" i="2"/>
  <c r="AL243" i="2" s="1"/>
  <c r="AE244" i="2"/>
  <c r="AE245" i="2"/>
  <c r="AE246" i="2"/>
  <c r="AL246" i="2" s="1"/>
  <c r="AE247" i="2"/>
  <c r="AL247" i="2" s="1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2" i="2"/>
  <c r="AH3" i="11"/>
  <c r="AF3" i="11" s="1"/>
  <c r="AH4" i="11"/>
  <c r="AF4" i="11" s="1"/>
  <c r="AH5" i="11"/>
  <c r="AF5" i="11" s="1"/>
  <c r="AH6" i="11"/>
  <c r="AF6" i="11" s="1"/>
  <c r="AH7" i="11"/>
  <c r="AF7" i="11" s="1"/>
  <c r="AH8" i="11"/>
  <c r="AF8" i="11" s="1"/>
  <c r="AH9" i="11"/>
  <c r="AF9" i="11" s="1"/>
  <c r="AH10" i="11"/>
  <c r="AF10" i="11" s="1"/>
  <c r="AH11" i="11"/>
  <c r="AF11" i="11" s="1"/>
  <c r="AH12" i="11"/>
  <c r="AF12" i="11" s="1"/>
  <c r="AH13" i="11"/>
  <c r="AF13" i="11" s="1"/>
  <c r="AH14" i="11"/>
  <c r="AF14" i="11" s="1"/>
  <c r="AH15" i="11"/>
  <c r="AF15" i="11" s="1"/>
  <c r="AH16" i="11"/>
  <c r="AF16" i="11" s="1"/>
  <c r="AH17" i="11"/>
  <c r="AF17" i="11" s="1"/>
  <c r="AH18" i="11"/>
  <c r="AF18" i="11" s="1"/>
  <c r="AH19" i="11"/>
  <c r="AF19" i="11" s="1"/>
  <c r="AH20" i="11"/>
  <c r="AF20" i="11" s="1"/>
  <c r="AH21" i="11"/>
  <c r="AF21" i="11" s="1"/>
  <c r="AH22" i="11"/>
  <c r="AF22" i="11" s="1"/>
  <c r="AH23" i="11"/>
  <c r="AF23" i="11" s="1"/>
  <c r="AH24" i="11"/>
  <c r="AF24" i="11" s="1"/>
  <c r="AH25" i="11"/>
  <c r="AF25" i="11" s="1"/>
  <c r="AH26" i="11"/>
  <c r="AF26" i="11" s="1"/>
  <c r="AH27" i="11"/>
  <c r="AF27" i="11" s="1"/>
  <c r="AH28" i="11"/>
  <c r="AF28" i="11" s="1"/>
  <c r="AH29" i="11"/>
  <c r="AF29" i="11" s="1"/>
  <c r="AH30" i="11"/>
  <c r="AF30" i="11" s="1"/>
  <c r="AH31" i="11"/>
  <c r="AF31" i="11" s="1"/>
  <c r="AH32" i="11"/>
  <c r="AF32" i="11" s="1"/>
  <c r="AH33" i="11"/>
  <c r="AF33" i="11" s="1"/>
  <c r="AH34" i="11"/>
  <c r="AF34" i="11" s="1"/>
  <c r="AH35" i="11"/>
  <c r="AF35" i="11" s="1"/>
  <c r="AH36" i="11"/>
  <c r="AF36" i="11" s="1"/>
  <c r="AH37" i="11"/>
  <c r="AF37" i="11" s="1"/>
  <c r="AH38" i="11"/>
  <c r="AF38" i="11" s="1"/>
  <c r="AH39" i="11"/>
  <c r="AF39" i="11" s="1"/>
  <c r="AH40" i="11"/>
  <c r="AF40" i="11" s="1"/>
  <c r="AH41" i="11"/>
  <c r="AF41" i="11" s="1"/>
  <c r="AH42" i="11"/>
  <c r="AF42" i="11" s="1"/>
  <c r="AH43" i="11"/>
  <c r="AF43" i="11" s="1"/>
  <c r="AH44" i="11"/>
  <c r="AF44" i="11" s="1"/>
  <c r="AH45" i="11"/>
  <c r="AF45" i="11" s="1"/>
  <c r="AH46" i="11"/>
  <c r="AF46" i="11" s="1"/>
  <c r="AH47" i="11"/>
  <c r="AF47" i="11" s="1"/>
  <c r="AH48" i="11"/>
  <c r="AF48" i="11" s="1"/>
  <c r="AH49" i="11"/>
  <c r="AF49" i="11" s="1"/>
  <c r="AH50" i="11"/>
  <c r="AF50" i="11" s="1"/>
  <c r="AH51" i="11"/>
  <c r="AF51" i="11" s="1"/>
  <c r="AH52" i="11"/>
  <c r="AF52" i="11" s="1"/>
  <c r="AH53" i="11"/>
  <c r="AF53" i="11" s="1"/>
  <c r="AH54" i="11"/>
  <c r="AF54" i="11" s="1"/>
  <c r="AH55" i="11"/>
  <c r="AF55" i="11" s="1"/>
  <c r="AH56" i="11"/>
  <c r="AF56" i="11" s="1"/>
  <c r="AH57" i="11"/>
  <c r="AF57" i="11" s="1"/>
  <c r="AH58" i="11"/>
  <c r="AF58" i="11" s="1"/>
  <c r="AH59" i="11"/>
  <c r="AF59" i="11" s="1"/>
  <c r="AH60" i="11"/>
  <c r="AF60" i="11" s="1"/>
  <c r="AH61" i="11"/>
  <c r="AF61" i="11" s="1"/>
  <c r="AH62" i="11"/>
  <c r="AF62" i="11" s="1"/>
  <c r="AH63" i="11"/>
  <c r="AF63" i="11" s="1"/>
  <c r="AH64" i="11"/>
  <c r="AF64" i="11" s="1"/>
  <c r="AH65" i="11"/>
  <c r="AF65" i="11" s="1"/>
  <c r="AH66" i="11"/>
  <c r="AF66" i="11" s="1"/>
  <c r="AH67" i="11"/>
  <c r="AF67" i="11" s="1"/>
  <c r="AH68" i="11"/>
  <c r="AF68" i="11" s="1"/>
  <c r="AH69" i="11"/>
  <c r="AF69" i="11" s="1"/>
  <c r="AH70" i="11"/>
  <c r="AF70" i="11" s="1"/>
  <c r="AH71" i="11"/>
  <c r="AF71" i="11" s="1"/>
  <c r="AH72" i="11"/>
  <c r="AF72" i="11" s="1"/>
  <c r="AH73" i="11"/>
  <c r="AF73" i="11" s="1"/>
  <c r="AH74" i="11"/>
  <c r="AF74" i="11" s="1"/>
  <c r="AH75" i="11"/>
  <c r="AF75" i="11" s="1"/>
  <c r="AH76" i="11"/>
  <c r="AF76" i="11" s="1"/>
  <c r="AH77" i="11"/>
  <c r="AF77" i="11" s="1"/>
  <c r="AH78" i="11"/>
  <c r="AF78" i="11" s="1"/>
  <c r="AH79" i="11"/>
  <c r="AF79" i="11" s="1"/>
  <c r="AH80" i="11"/>
  <c r="AF80" i="11" s="1"/>
  <c r="AH81" i="11"/>
  <c r="AF81" i="11" s="1"/>
  <c r="AH82" i="11"/>
  <c r="AF82" i="11" s="1"/>
  <c r="AH83" i="11"/>
  <c r="AF83" i="11" s="1"/>
  <c r="AH84" i="11"/>
  <c r="AF84" i="11" s="1"/>
  <c r="AH85" i="11"/>
  <c r="AF85" i="11" s="1"/>
  <c r="AH86" i="11"/>
  <c r="AF86" i="11" s="1"/>
  <c r="AH87" i="11"/>
  <c r="AF87" i="11" s="1"/>
  <c r="AH88" i="11"/>
  <c r="AF88" i="11" s="1"/>
  <c r="AH89" i="11"/>
  <c r="AF89" i="11" s="1"/>
  <c r="AH90" i="11"/>
  <c r="AF90" i="11" s="1"/>
  <c r="AH91" i="11"/>
  <c r="AF91" i="11" s="1"/>
  <c r="AH92" i="11"/>
  <c r="AF92" i="11" s="1"/>
  <c r="AH93" i="11"/>
  <c r="AF93" i="11" s="1"/>
  <c r="AH94" i="11"/>
  <c r="AF94" i="11" s="1"/>
  <c r="AH95" i="11"/>
  <c r="AF95" i="11" s="1"/>
  <c r="AH96" i="11"/>
  <c r="AF96" i="11" s="1"/>
  <c r="AH97" i="11"/>
  <c r="AF97" i="11" s="1"/>
  <c r="AH98" i="11"/>
  <c r="AF98" i="11" s="1"/>
  <c r="AH99" i="11"/>
  <c r="AF99" i="11" s="1"/>
  <c r="AH100" i="11"/>
  <c r="AF100" i="11" s="1"/>
  <c r="AH101" i="11"/>
  <c r="AF101" i="11" s="1"/>
  <c r="AH102" i="11"/>
  <c r="AF102" i="11" s="1"/>
  <c r="AH103" i="11"/>
  <c r="AF103" i="11" s="1"/>
  <c r="AH104" i="11"/>
  <c r="AF104" i="11" s="1"/>
  <c r="AH105" i="11"/>
  <c r="AF105" i="11" s="1"/>
  <c r="AH106" i="11"/>
  <c r="AF106" i="11" s="1"/>
  <c r="AH107" i="11"/>
  <c r="AF107" i="11" s="1"/>
  <c r="AH108" i="11"/>
  <c r="AF108" i="11" s="1"/>
  <c r="AH109" i="11"/>
  <c r="AF109" i="11" s="1"/>
  <c r="AH110" i="11"/>
  <c r="AF110" i="11" s="1"/>
  <c r="AH111" i="11"/>
  <c r="AF111" i="11" s="1"/>
  <c r="AH112" i="11"/>
  <c r="AF112" i="11" s="1"/>
  <c r="AH113" i="11"/>
  <c r="AF113" i="11" s="1"/>
  <c r="AH114" i="11"/>
  <c r="AF114" i="11" s="1"/>
  <c r="AH115" i="11"/>
  <c r="AF115" i="11" s="1"/>
  <c r="AH116" i="11"/>
  <c r="AF116" i="11" s="1"/>
  <c r="AH117" i="11"/>
  <c r="AF117" i="11" s="1"/>
  <c r="AH118" i="11"/>
  <c r="AF118" i="11" s="1"/>
  <c r="AH119" i="11"/>
  <c r="AF119" i="11" s="1"/>
  <c r="AH120" i="11"/>
  <c r="AF120" i="11" s="1"/>
  <c r="AH121" i="11"/>
  <c r="AF121" i="11" s="1"/>
  <c r="AH122" i="11"/>
  <c r="AF122" i="11" s="1"/>
  <c r="AH123" i="11"/>
  <c r="AF123" i="11" s="1"/>
  <c r="AH124" i="11"/>
  <c r="AF124" i="11" s="1"/>
  <c r="AH125" i="11"/>
  <c r="AF125" i="11" s="1"/>
  <c r="AH126" i="11"/>
  <c r="AF126" i="11" s="1"/>
  <c r="AH127" i="11"/>
  <c r="AF127" i="11" s="1"/>
  <c r="AH128" i="11"/>
  <c r="AF128" i="11" s="1"/>
  <c r="AH129" i="11"/>
  <c r="AF129" i="11" s="1"/>
  <c r="AH130" i="11"/>
  <c r="AF130" i="11" s="1"/>
  <c r="AH131" i="11"/>
  <c r="AF131" i="11" s="1"/>
  <c r="AH132" i="11"/>
  <c r="AF132" i="11" s="1"/>
  <c r="AH133" i="11"/>
  <c r="AF133" i="11" s="1"/>
  <c r="AH134" i="11"/>
  <c r="AF134" i="11" s="1"/>
  <c r="AH135" i="11"/>
  <c r="AF135" i="11" s="1"/>
  <c r="AH136" i="11"/>
  <c r="AF136" i="11" s="1"/>
  <c r="AH137" i="11"/>
  <c r="AF137" i="11" s="1"/>
  <c r="AH138" i="11"/>
  <c r="AF138" i="11" s="1"/>
  <c r="AH139" i="11"/>
  <c r="AF139" i="11" s="1"/>
  <c r="AH140" i="11"/>
  <c r="AF140" i="11" s="1"/>
  <c r="AH141" i="11"/>
  <c r="AF141" i="11" s="1"/>
  <c r="AH142" i="11"/>
  <c r="AF142" i="11" s="1"/>
  <c r="AH143" i="11"/>
  <c r="AF143" i="11" s="1"/>
  <c r="AH144" i="11"/>
  <c r="AF144" i="11" s="1"/>
  <c r="AH145" i="11"/>
  <c r="AF145" i="11" s="1"/>
  <c r="AH146" i="11"/>
  <c r="AF146" i="11" s="1"/>
  <c r="AH147" i="11"/>
  <c r="AF147" i="11" s="1"/>
  <c r="AH148" i="11"/>
  <c r="AF148" i="11" s="1"/>
  <c r="AH149" i="11"/>
  <c r="AF149" i="11" s="1"/>
  <c r="AH150" i="11"/>
  <c r="AF150" i="11" s="1"/>
  <c r="AH151" i="11"/>
  <c r="AF151" i="11" s="1"/>
  <c r="AH152" i="11"/>
  <c r="AF152" i="11" s="1"/>
  <c r="AH153" i="11"/>
  <c r="AF153" i="11" s="1"/>
  <c r="AH154" i="11"/>
  <c r="AF154" i="11" s="1"/>
  <c r="AH155" i="11"/>
  <c r="AF155" i="11" s="1"/>
  <c r="AH156" i="11"/>
  <c r="AF156" i="11" s="1"/>
  <c r="AH157" i="11"/>
  <c r="AF157" i="11" s="1"/>
  <c r="AH158" i="11"/>
  <c r="AF158" i="11" s="1"/>
  <c r="AH159" i="11"/>
  <c r="AF159" i="11" s="1"/>
  <c r="AH160" i="11"/>
  <c r="AF160" i="11" s="1"/>
  <c r="AH161" i="11"/>
  <c r="AF161" i="11" s="1"/>
  <c r="AH162" i="11"/>
  <c r="AF162" i="11" s="1"/>
  <c r="AH163" i="11"/>
  <c r="AF163" i="11" s="1"/>
  <c r="AH164" i="11"/>
  <c r="AF164" i="11" s="1"/>
  <c r="AH165" i="11"/>
  <c r="AF165" i="11" s="1"/>
  <c r="AH166" i="11"/>
  <c r="AF166" i="11" s="1"/>
  <c r="AH167" i="11"/>
  <c r="AF167" i="11" s="1"/>
  <c r="AH168" i="11"/>
  <c r="AF168" i="11" s="1"/>
  <c r="AH169" i="11"/>
  <c r="AF169" i="11" s="1"/>
  <c r="AH170" i="11"/>
  <c r="AF170" i="11" s="1"/>
  <c r="AH171" i="11"/>
  <c r="AF171" i="11" s="1"/>
  <c r="AH172" i="11"/>
  <c r="AF172" i="11" s="1"/>
  <c r="AH173" i="11"/>
  <c r="AF173" i="11" s="1"/>
  <c r="AH174" i="11"/>
  <c r="AF174" i="11" s="1"/>
  <c r="AH175" i="11"/>
  <c r="AF175" i="11" s="1"/>
  <c r="AH176" i="11"/>
  <c r="AF176" i="11" s="1"/>
  <c r="AH177" i="11"/>
  <c r="AF177" i="11" s="1"/>
  <c r="AH178" i="11"/>
  <c r="AF178" i="11" s="1"/>
  <c r="AH179" i="11"/>
  <c r="AF179" i="11" s="1"/>
  <c r="AH180" i="11"/>
  <c r="AF180" i="11" s="1"/>
  <c r="AH181" i="11"/>
  <c r="AF181" i="11" s="1"/>
  <c r="AH182" i="11"/>
  <c r="AF182" i="11" s="1"/>
  <c r="AH183" i="11"/>
  <c r="AF183" i="11" s="1"/>
  <c r="AH184" i="11"/>
  <c r="AF184" i="11" s="1"/>
  <c r="AH185" i="11"/>
  <c r="AF185" i="11" s="1"/>
  <c r="AH186" i="11"/>
  <c r="AF186" i="11" s="1"/>
  <c r="AH187" i="11"/>
  <c r="AF187" i="11" s="1"/>
  <c r="AH188" i="11"/>
  <c r="AF188" i="11" s="1"/>
  <c r="AH189" i="11"/>
  <c r="AF189" i="11" s="1"/>
  <c r="AH190" i="11"/>
  <c r="AF190" i="11" s="1"/>
  <c r="AH191" i="11"/>
  <c r="AF191" i="11" s="1"/>
  <c r="AH192" i="11"/>
  <c r="AF192" i="11" s="1"/>
  <c r="AH193" i="11"/>
  <c r="AF193" i="11" s="1"/>
  <c r="AH194" i="11"/>
  <c r="AF194" i="11" s="1"/>
  <c r="AH195" i="11"/>
  <c r="AF195" i="11" s="1"/>
  <c r="AH196" i="11"/>
  <c r="AF196" i="11" s="1"/>
  <c r="AH197" i="11"/>
  <c r="AF197" i="11" s="1"/>
  <c r="AH198" i="11"/>
  <c r="AF198" i="11" s="1"/>
  <c r="AH199" i="11"/>
  <c r="AF199" i="11" s="1"/>
  <c r="AH200" i="11"/>
  <c r="AF200" i="11" s="1"/>
  <c r="AH201" i="11"/>
  <c r="AF201" i="11" s="1"/>
  <c r="AH202" i="11"/>
  <c r="AF202" i="11" s="1"/>
  <c r="AH203" i="11"/>
  <c r="AF203" i="11" s="1"/>
  <c r="AH204" i="11"/>
  <c r="AF204" i="11" s="1"/>
  <c r="AH205" i="11"/>
  <c r="AF205" i="11" s="1"/>
  <c r="AH206" i="11"/>
  <c r="AF206" i="11" s="1"/>
  <c r="AH207" i="11"/>
  <c r="AF207" i="11" s="1"/>
  <c r="AH208" i="11"/>
  <c r="AF208" i="11" s="1"/>
  <c r="AH209" i="11"/>
  <c r="AF209" i="11" s="1"/>
  <c r="AH210" i="11"/>
  <c r="AF210" i="11" s="1"/>
  <c r="AH211" i="11"/>
  <c r="AF211" i="11" s="1"/>
  <c r="AH212" i="11"/>
  <c r="AF212" i="11" s="1"/>
  <c r="AH213" i="11"/>
  <c r="AF213" i="11" s="1"/>
  <c r="AH214" i="11"/>
  <c r="AF214" i="11" s="1"/>
  <c r="AH215" i="11"/>
  <c r="AF215" i="11" s="1"/>
  <c r="AH216" i="11"/>
  <c r="AF216" i="11" s="1"/>
  <c r="AH217" i="11"/>
  <c r="AF217" i="11" s="1"/>
  <c r="AH218" i="11"/>
  <c r="AF218" i="11" s="1"/>
  <c r="AH219" i="11"/>
  <c r="AF219" i="11" s="1"/>
  <c r="AH220" i="11"/>
  <c r="AF220" i="11" s="1"/>
  <c r="AH221" i="11"/>
  <c r="AF221" i="11" s="1"/>
  <c r="AH222" i="11"/>
  <c r="AF222" i="11" s="1"/>
  <c r="AH223" i="11"/>
  <c r="AF223" i="11" s="1"/>
  <c r="AH224" i="11"/>
  <c r="AF224" i="11" s="1"/>
  <c r="AH225" i="11"/>
  <c r="AF225" i="11" s="1"/>
  <c r="AH226" i="11"/>
  <c r="AF226" i="11" s="1"/>
  <c r="AH227" i="11"/>
  <c r="AF227" i="11" s="1"/>
  <c r="AH228" i="11"/>
  <c r="AF228" i="11" s="1"/>
  <c r="AH229" i="11"/>
  <c r="AF229" i="11" s="1"/>
  <c r="AH230" i="11"/>
  <c r="AF230" i="11" s="1"/>
  <c r="AH231" i="11"/>
  <c r="AF231" i="11" s="1"/>
  <c r="AH232" i="11"/>
  <c r="AF232" i="11" s="1"/>
  <c r="AH233" i="11"/>
  <c r="AF233" i="11" s="1"/>
  <c r="AH234" i="11"/>
  <c r="AF234" i="11" s="1"/>
  <c r="AH235" i="11"/>
  <c r="AF235" i="11" s="1"/>
  <c r="AH236" i="11"/>
  <c r="AF236" i="11" s="1"/>
  <c r="AH237" i="11"/>
  <c r="AF237" i="11" s="1"/>
  <c r="AH238" i="11"/>
  <c r="AF238" i="11" s="1"/>
  <c r="AH239" i="11"/>
  <c r="AF239" i="11" s="1"/>
  <c r="AH240" i="11"/>
  <c r="AF240" i="11" s="1"/>
  <c r="AH241" i="11"/>
  <c r="AF241" i="11" s="1"/>
  <c r="AH242" i="11"/>
  <c r="AF242" i="11" s="1"/>
  <c r="AH243" i="11"/>
  <c r="AF243" i="11" s="1"/>
  <c r="AH244" i="11"/>
  <c r="AF244" i="11" s="1"/>
  <c r="AH245" i="11"/>
  <c r="AF245" i="11" s="1"/>
  <c r="AH246" i="11"/>
  <c r="AF246" i="11" s="1"/>
  <c r="AH247" i="11"/>
  <c r="AF247" i="11" s="1"/>
  <c r="AH248" i="11"/>
  <c r="AF248" i="11" s="1"/>
  <c r="AH249" i="11"/>
  <c r="AF249" i="11" s="1"/>
  <c r="AH250" i="11"/>
  <c r="AF250" i="11" s="1"/>
  <c r="AH251" i="11"/>
  <c r="AF251" i="11" s="1"/>
  <c r="AH252" i="11"/>
  <c r="AF252" i="11" s="1"/>
  <c r="AH253" i="11"/>
  <c r="AF253" i="11" s="1"/>
  <c r="AH254" i="11"/>
  <c r="AF254" i="11" s="1"/>
  <c r="AH255" i="11"/>
  <c r="AF255" i="11" s="1"/>
  <c r="AH256" i="11"/>
  <c r="AF256" i="11" s="1"/>
  <c r="AH257" i="11"/>
  <c r="AF257" i="11" s="1"/>
  <c r="AH258" i="11"/>
  <c r="AF258" i="11" s="1"/>
  <c r="AH259" i="11"/>
  <c r="AF259" i="11" s="1"/>
  <c r="AH260" i="11"/>
  <c r="AF260" i="11" s="1"/>
  <c r="AH261" i="11"/>
  <c r="AF261" i="11" s="1"/>
  <c r="AH262" i="11"/>
  <c r="AF262" i="11" s="1"/>
  <c r="AH263" i="11"/>
  <c r="AF263" i="11" s="1"/>
  <c r="AH264" i="11"/>
  <c r="AF264" i="11" s="1"/>
  <c r="AH265" i="11"/>
  <c r="AF265" i="11" s="1"/>
  <c r="AH266" i="11"/>
  <c r="AF266" i="11" s="1"/>
  <c r="AH267" i="11"/>
  <c r="AF267" i="11" s="1"/>
  <c r="AH268" i="11"/>
  <c r="AF268" i="11" s="1"/>
  <c r="AH269" i="11"/>
  <c r="AF269" i="11" s="1"/>
  <c r="AH270" i="11"/>
  <c r="AF270" i="11" s="1"/>
  <c r="AH271" i="11"/>
  <c r="AF271" i="11" s="1"/>
  <c r="AH272" i="11"/>
  <c r="AF272" i="11" s="1"/>
  <c r="AH273" i="11"/>
  <c r="AF273" i="11" s="1"/>
  <c r="AH274" i="11"/>
  <c r="AF274" i="11" s="1"/>
  <c r="AH275" i="11"/>
  <c r="AF275" i="11" s="1"/>
  <c r="AH276" i="11"/>
  <c r="AF276" i="11" s="1"/>
  <c r="AH277" i="11"/>
  <c r="AF277" i="11" s="1"/>
  <c r="AH278" i="11"/>
  <c r="AF278" i="11" s="1"/>
  <c r="AH279" i="11"/>
  <c r="AF279" i="11" s="1"/>
  <c r="AH280" i="11"/>
  <c r="AF280" i="11" s="1"/>
  <c r="AH281" i="11"/>
  <c r="AF281" i="11" s="1"/>
  <c r="AH282" i="11"/>
  <c r="AF282" i="11" s="1"/>
  <c r="AH283" i="11"/>
  <c r="AF283" i="11" s="1"/>
  <c r="AH284" i="11"/>
  <c r="AF284" i="11" s="1"/>
  <c r="AH285" i="11"/>
  <c r="AF285" i="11" s="1"/>
  <c r="AH286" i="11"/>
  <c r="AF286" i="11" s="1"/>
  <c r="AH287" i="11"/>
  <c r="AF287" i="11" s="1"/>
  <c r="AH288" i="11"/>
  <c r="AF288" i="11" s="1"/>
  <c r="AH289" i="11"/>
  <c r="AF289" i="11" s="1"/>
  <c r="AH290" i="11"/>
  <c r="AF290" i="11" s="1"/>
  <c r="AH291" i="11"/>
  <c r="AF291" i="11" s="1"/>
  <c r="AH292" i="11"/>
  <c r="AF292" i="11" s="1"/>
  <c r="AH293" i="11"/>
  <c r="AF293" i="11" s="1"/>
  <c r="AH294" i="11"/>
  <c r="AF294" i="11" s="1"/>
  <c r="AH295" i="11"/>
  <c r="AF295" i="11" s="1"/>
  <c r="AH296" i="11"/>
  <c r="AF296" i="11" s="1"/>
  <c r="AH297" i="11"/>
  <c r="AF297" i="11" s="1"/>
  <c r="AH298" i="11"/>
  <c r="AF298" i="11" s="1"/>
  <c r="AH299" i="11"/>
  <c r="AF299" i="11" s="1"/>
  <c r="AH300" i="11"/>
  <c r="AF300" i="11" s="1"/>
  <c r="AH301" i="11"/>
  <c r="AF301" i="11" s="1"/>
  <c r="AH302" i="11"/>
  <c r="AF302" i="11" s="1"/>
  <c r="AH303" i="11"/>
  <c r="AF303" i="11" s="1"/>
  <c r="AH304" i="11"/>
  <c r="AF304" i="11" s="1"/>
  <c r="AH305" i="11"/>
  <c r="AF305" i="11" s="1"/>
  <c r="AH306" i="11"/>
  <c r="AF306" i="11" s="1"/>
  <c r="AH307" i="11"/>
  <c r="AF307" i="11" s="1"/>
  <c r="AH308" i="11"/>
  <c r="AF308" i="11" s="1"/>
  <c r="AH309" i="11"/>
  <c r="AF309" i="11" s="1"/>
  <c r="AH310" i="11"/>
  <c r="AF310" i="11" s="1"/>
  <c r="AH311" i="11"/>
  <c r="AF311" i="11" s="1"/>
  <c r="AH312" i="11"/>
  <c r="AF312" i="11" s="1"/>
  <c r="AH313" i="11"/>
  <c r="AF313" i="11" s="1"/>
  <c r="AH314" i="11"/>
  <c r="AF314" i="11" s="1"/>
  <c r="AH315" i="11"/>
  <c r="AF315" i="11" s="1"/>
  <c r="AH316" i="11"/>
  <c r="AF316" i="11" s="1"/>
  <c r="AH317" i="11"/>
  <c r="AF317" i="11" s="1"/>
  <c r="AH318" i="11"/>
  <c r="AF318" i="11" s="1"/>
  <c r="AH319" i="11"/>
  <c r="AF319" i="11" s="1"/>
  <c r="AH320" i="11"/>
  <c r="AF320" i="11" s="1"/>
  <c r="AH321" i="11"/>
  <c r="AF321" i="11" s="1"/>
  <c r="AH322" i="11"/>
  <c r="AF322" i="11" s="1"/>
  <c r="AH323" i="11"/>
  <c r="AF323" i="11" s="1"/>
  <c r="AH324" i="11"/>
  <c r="AF324" i="11" s="1"/>
  <c r="AH325" i="11"/>
  <c r="AF325" i="11" s="1"/>
  <c r="AH326" i="11"/>
  <c r="AF326" i="11" s="1"/>
  <c r="AH327" i="11"/>
  <c r="AF327" i="11" s="1"/>
  <c r="AH328" i="11"/>
  <c r="AF328" i="11" s="1"/>
  <c r="AH329" i="11"/>
  <c r="AF329" i="11" s="1"/>
  <c r="AH330" i="11"/>
  <c r="AF330" i="11" s="1"/>
  <c r="AH331" i="11"/>
  <c r="AF331" i="11" s="1"/>
  <c r="AH332" i="11"/>
  <c r="AF332" i="11" s="1"/>
  <c r="AH333" i="11"/>
  <c r="AF333" i="11" s="1"/>
  <c r="AH334" i="11"/>
  <c r="AF334" i="11" s="1"/>
  <c r="AH335" i="11"/>
  <c r="AF335" i="11" s="1"/>
  <c r="AH336" i="11"/>
  <c r="AF336" i="11" s="1"/>
  <c r="AH337" i="11"/>
  <c r="AF337" i="11" s="1"/>
  <c r="AH338" i="11"/>
  <c r="AF338" i="11" s="1"/>
  <c r="AH339" i="11"/>
  <c r="AF339" i="11" s="1"/>
  <c r="AH340" i="11"/>
  <c r="AF340" i="11" s="1"/>
  <c r="AH341" i="11"/>
  <c r="AF341" i="11" s="1"/>
  <c r="AH342" i="11"/>
  <c r="AF342" i="11" s="1"/>
  <c r="AH343" i="11"/>
  <c r="AF343" i="11" s="1"/>
  <c r="AH344" i="11"/>
  <c r="AF344" i="11" s="1"/>
  <c r="AH345" i="11"/>
  <c r="AF345" i="11" s="1"/>
  <c r="AH346" i="11"/>
  <c r="AF346" i="11" s="1"/>
  <c r="AH347" i="11"/>
  <c r="AF347" i="11" s="1"/>
  <c r="AH348" i="11"/>
  <c r="AF348" i="11" s="1"/>
  <c r="AH349" i="11"/>
  <c r="AF349" i="11" s="1"/>
  <c r="AH350" i="11"/>
  <c r="AF350" i="11" s="1"/>
  <c r="AH351" i="11"/>
  <c r="AF351" i="11" s="1"/>
  <c r="AH352" i="11"/>
  <c r="AF352" i="11" s="1"/>
  <c r="AH353" i="11"/>
  <c r="AF353" i="11" s="1"/>
  <c r="AH354" i="11"/>
  <c r="AF354" i="11" s="1"/>
  <c r="AH355" i="11"/>
  <c r="AF355" i="11" s="1"/>
  <c r="AH356" i="11"/>
  <c r="AF356" i="11" s="1"/>
  <c r="AH357" i="11"/>
  <c r="AF357" i="11" s="1"/>
  <c r="AH358" i="11"/>
  <c r="AF358" i="11" s="1"/>
  <c r="AH359" i="11"/>
  <c r="AF359" i="11" s="1"/>
  <c r="AH360" i="11"/>
  <c r="AF360" i="11" s="1"/>
  <c r="AH361" i="11"/>
  <c r="AF361" i="11" s="1"/>
  <c r="AH362" i="11"/>
  <c r="AF362" i="11" s="1"/>
  <c r="AH363" i="11"/>
  <c r="AF363" i="11" s="1"/>
  <c r="AH364" i="11"/>
  <c r="AF364" i="11" s="1"/>
  <c r="AH365" i="11"/>
  <c r="AF365" i="11" s="1"/>
  <c r="AH366" i="11"/>
  <c r="AF366" i="11" s="1"/>
  <c r="AH367" i="11"/>
  <c r="AF367" i="11" s="1"/>
  <c r="AH368" i="11"/>
  <c r="AF368" i="11" s="1"/>
  <c r="AH369" i="11"/>
  <c r="AF369" i="11" s="1"/>
  <c r="AH370" i="11"/>
  <c r="AF370" i="11" s="1"/>
  <c r="AH371" i="11"/>
  <c r="AF371" i="11" s="1"/>
  <c r="AH372" i="11"/>
  <c r="AF372" i="11" s="1"/>
  <c r="AH373" i="11"/>
  <c r="AF373" i="11" s="1"/>
  <c r="AH374" i="11"/>
  <c r="AF374" i="11" s="1"/>
  <c r="AH375" i="11"/>
  <c r="AF375" i="11" s="1"/>
  <c r="AH376" i="11"/>
  <c r="AF376" i="11" s="1"/>
  <c r="AH377" i="11"/>
  <c r="AF377" i="11" s="1"/>
  <c r="AH378" i="11"/>
  <c r="AF378" i="11" s="1"/>
  <c r="AH379" i="11"/>
  <c r="AF379" i="11" s="1"/>
  <c r="AH380" i="11"/>
  <c r="AF380" i="11" s="1"/>
  <c r="AH381" i="11"/>
  <c r="AF381" i="11" s="1"/>
  <c r="AH382" i="11"/>
  <c r="AF382" i="11" s="1"/>
  <c r="AH383" i="11"/>
  <c r="AF383" i="11" s="1"/>
  <c r="AH384" i="11"/>
  <c r="AF384" i="11" s="1"/>
  <c r="AH385" i="11"/>
  <c r="AF385" i="11" s="1"/>
  <c r="AH386" i="11"/>
  <c r="AF386" i="11" s="1"/>
  <c r="AH387" i="11"/>
  <c r="AF387" i="11" s="1"/>
  <c r="AH388" i="11"/>
  <c r="AF388" i="11" s="1"/>
  <c r="AH389" i="11"/>
  <c r="AF389" i="11" s="1"/>
  <c r="AH390" i="11"/>
  <c r="AF390" i="11" s="1"/>
  <c r="AH391" i="11"/>
  <c r="AF391" i="11" s="1"/>
  <c r="AH392" i="11"/>
  <c r="AF392" i="11" s="1"/>
  <c r="AH393" i="11"/>
  <c r="AF393" i="11" s="1"/>
  <c r="AH394" i="11"/>
  <c r="AF394" i="11" s="1"/>
  <c r="AH395" i="11"/>
  <c r="AF395" i="11" s="1"/>
  <c r="AH396" i="11"/>
  <c r="AF396" i="11" s="1"/>
  <c r="AH397" i="11"/>
  <c r="AF397" i="11" s="1"/>
  <c r="AH398" i="11"/>
  <c r="AF398" i="11" s="1"/>
  <c r="AH399" i="11"/>
  <c r="AF399" i="11" s="1"/>
  <c r="AH400" i="11"/>
  <c r="AF400" i="11" s="1"/>
  <c r="AH401" i="11"/>
  <c r="AF401" i="11" s="1"/>
  <c r="AH402" i="11"/>
  <c r="AF402" i="11" s="1"/>
  <c r="AH403" i="11"/>
  <c r="AF403" i="11" s="1"/>
  <c r="AH404" i="11"/>
  <c r="AF404" i="11" s="1"/>
  <c r="AH405" i="11"/>
  <c r="AF405" i="11" s="1"/>
  <c r="AH406" i="11"/>
  <c r="AF406" i="11" s="1"/>
  <c r="AH407" i="11"/>
  <c r="AF407" i="11" s="1"/>
  <c r="AH408" i="11"/>
  <c r="AF408" i="11" s="1"/>
  <c r="AH409" i="11"/>
  <c r="AF409" i="11" s="1"/>
  <c r="AH410" i="11"/>
  <c r="AF410" i="11" s="1"/>
  <c r="AH411" i="11"/>
  <c r="AF411" i="11" s="1"/>
  <c r="AH412" i="11"/>
  <c r="AF412" i="11" s="1"/>
  <c r="AH413" i="11"/>
  <c r="AF413" i="11" s="1"/>
  <c r="AH414" i="11"/>
  <c r="AF414" i="11" s="1"/>
  <c r="AH415" i="11"/>
  <c r="AF415" i="11" s="1"/>
  <c r="AH416" i="11"/>
  <c r="AF416" i="11" s="1"/>
  <c r="AH417" i="11"/>
  <c r="AF417" i="11" s="1"/>
  <c r="AH418" i="11"/>
  <c r="AF418" i="11" s="1"/>
  <c r="AH419" i="11"/>
  <c r="AF419" i="11" s="1"/>
  <c r="AH420" i="11"/>
  <c r="AF420" i="11" s="1"/>
  <c r="AH421" i="11"/>
  <c r="AF421" i="11" s="1"/>
  <c r="AH422" i="11"/>
  <c r="AF422" i="11" s="1"/>
  <c r="AH423" i="11"/>
  <c r="AF423" i="11" s="1"/>
  <c r="AH424" i="11"/>
  <c r="AF424" i="11" s="1"/>
  <c r="AH425" i="11"/>
  <c r="AF425" i="11" s="1"/>
  <c r="AH426" i="11"/>
  <c r="AF426" i="11" s="1"/>
  <c r="AH427" i="11"/>
  <c r="AF427" i="11" s="1"/>
  <c r="AH428" i="11"/>
  <c r="AF428" i="11" s="1"/>
  <c r="AH429" i="11"/>
  <c r="AF429" i="11" s="1"/>
  <c r="AH430" i="11"/>
  <c r="AF430" i="11" s="1"/>
  <c r="AH431" i="11"/>
  <c r="AF431" i="11" s="1"/>
  <c r="AH432" i="11"/>
  <c r="AF432" i="11" s="1"/>
  <c r="AH433" i="11"/>
  <c r="AF433" i="11" s="1"/>
  <c r="AH434" i="11"/>
  <c r="AF434" i="11" s="1"/>
  <c r="AH435" i="11"/>
  <c r="AF435" i="11" s="1"/>
  <c r="AH436" i="11"/>
  <c r="AF436" i="11" s="1"/>
  <c r="AH437" i="11"/>
  <c r="AF437" i="11" s="1"/>
  <c r="AH438" i="11"/>
  <c r="AF438" i="11" s="1"/>
  <c r="AH439" i="11"/>
  <c r="AF439" i="11" s="1"/>
  <c r="AH440" i="11"/>
  <c r="AF440" i="11" s="1"/>
  <c r="AH441" i="11"/>
  <c r="AF441" i="11" s="1"/>
  <c r="AH442" i="11"/>
  <c r="AF442" i="11" s="1"/>
  <c r="AH443" i="11"/>
  <c r="AF443" i="11" s="1"/>
  <c r="AH444" i="11"/>
  <c r="AF444" i="11" s="1"/>
  <c r="AH445" i="11"/>
  <c r="AF445" i="11" s="1"/>
  <c r="AH446" i="11"/>
  <c r="AF446" i="11" s="1"/>
  <c r="AH447" i="11"/>
  <c r="AF447" i="11" s="1"/>
  <c r="AH448" i="11"/>
  <c r="AF448" i="11" s="1"/>
  <c r="AH449" i="11"/>
  <c r="AF449" i="11" s="1"/>
  <c r="AH450" i="11"/>
  <c r="AF450" i="11" s="1"/>
  <c r="AH451" i="11"/>
  <c r="AF451" i="11" s="1"/>
  <c r="AH452" i="11"/>
  <c r="AF452" i="11" s="1"/>
  <c r="AH453" i="11"/>
  <c r="AF453" i="11" s="1"/>
  <c r="AH454" i="11"/>
  <c r="AF454" i="11" s="1"/>
  <c r="AH455" i="11"/>
  <c r="AF455" i="11" s="1"/>
  <c r="AH456" i="11"/>
  <c r="AF456" i="11" s="1"/>
  <c r="AH457" i="11"/>
  <c r="AF457" i="11" s="1"/>
  <c r="AH458" i="11"/>
  <c r="AF458" i="11" s="1"/>
  <c r="AH459" i="11"/>
  <c r="AF459" i="11" s="1"/>
  <c r="AH460" i="11"/>
  <c r="AF460" i="11" s="1"/>
  <c r="AH461" i="11"/>
  <c r="AF461" i="11" s="1"/>
  <c r="AH462" i="11"/>
  <c r="AF462" i="11" s="1"/>
  <c r="AH463" i="11"/>
  <c r="AF463" i="11" s="1"/>
  <c r="AH464" i="11"/>
  <c r="AF464" i="11" s="1"/>
  <c r="AH465" i="11"/>
  <c r="AF465" i="11" s="1"/>
  <c r="AH466" i="11"/>
  <c r="AF466" i="11" s="1"/>
  <c r="AH467" i="11"/>
  <c r="AF467" i="11" s="1"/>
  <c r="AH468" i="11"/>
  <c r="AF468" i="11" s="1"/>
  <c r="AH469" i="11"/>
  <c r="AF469" i="11" s="1"/>
  <c r="AH470" i="11"/>
  <c r="AF470" i="11" s="1"/>
  <c r="AH471" i="11"/>
  <c r="AF471" i="11" s="1"/>
  <c r="AH472" i="11"/>
  <c r="AF472" i="11" s="1"/>
  <c r="AH473" i="11"/>
  <c r="AF473" i="11" s="1"/>
  <c r="AH474" i="11"/>
  <c r="AF474" i="11" s="1"/>
  <c r="AH475" i="11"/>
  <c r="AF475" i="11" s="1"/>
  <c r="AH476" i="11"/>
  <c r="AF476" i="11" s="1"/>
  <c r="AH477" i="11"/>
  <c r="AF477" i="11" s="1"/>
  <c r="AH478" i="11"/>
  <c r="AF478" i="11" s="1"/>
  <c r="AH479" i="11"/>
  <c r="AF479" i="11" s="1"/>
  <c r="AH480" i="11"/>
  <c r="AF480" i="11" s="1"/>
  <c r="AH481" i="11"/>
  <c r="AF481" i="11" s="1"/>
  <c r="AH482" i="11"/>
  <c r="AF482" i="11" s="1"/>
  <c r="AH483" i="11"/>
  <c r="AF483" i="11" s="1"/>
  <c r="AH484" i="11"/>
  <c r="AF484" i="11" s="1"/>
  <c r="AH485" i="11"/>
  <c r="AF485" i="11" s="1"/>
  <c r="AH486" i="11"/>
  <c r="AF486" i="11" s="1"/>
  <c r="AH487" i="11"/>
  <c r="AF487" i="11" s="1"/>
  <c r="AH488" i="11"/>
  <c r="AF488" i="11" s="1"/>
  <c r="AH489" i="11"/>
  <c r="AF489" i="11" s="1"/>
  <c r="AH490" i="11"/>
  <c r="AF490" i="11" s="1"/>
  <c r="AH491" i="11"/>
  <c r="AF491" i="11" s="1"/>
  <c r="AH492" i="11"/>
  <c r="AF492" i="11" s="1"/>
  <c r="AH493" i="11"/>
  <c r="AF493" i="11" s="1"/>
  <c r="AH494" i="11"/>
  <c r="AF494" i="11" s="1"/>
  <c r="AH495" i="11"/>
  <c r="AF495" i="11" s="1"/>
  <c r="AH496" i="11"/>
  <c r="AF496" i="11" s="1"/>
  <c r="AH497" i="11"/>
  <c r="AF497" i="11" s="1"/>
  <c r="AH498" i="11"/>
  <c r="AF498" i="11" s="1"/>
  <c r="AH499" i="11"/>
  <c r="AF499" i="11" s="1"/>
  <c r="AH500" i="11"/>
  <c r="AF500" i="11" s="1"/>
  <c r="AH501" i="11"/>
  <c r="AF501" i="11" s="1"/>
  <c r="AH502" i="11"/>
  <c r="AF502" i="11" s="1"/>
  <c r="AH503" i="11"/>
  <c r="AF503" i="11" s="1"/>
  <c r="AH504" i="11"/>
  <c r="AF504" i="11" s="1"/>
  <c r="AH505" i="11"/>
  <c r="AF505" i="11" s="1"/>
  <c r="AH506" i="11"/>
  <c r="AF506" i="11" s="1"/>
  <c r="AH507" i="11"/>
  <c r="AF507" i="11" s="1"/>
  <c r="AH508" i="11"/>
  <c r="AF508" i="11" s="1"/>
  <c r="AH509" i="11"/>
  <c r="AF509" i="11" s="1"/>
  <c r="AH510" i="11"/>
  <c r="AF510" i="11" s="1"/>
  <c r="AH511" i="11"/>
  <c r="AF511" i="11" s="1"/>
  <c r="AH512" i="11"/>
  <c r="AF512" i="11" s="1"/>
  <c r="AH513" i="11"/>
  <c r="AF513" i="11" s="1"/>
  <c r="AH514" i="11"/>
  <c r="AF514" i="11" s="1"/>
  <c r="AH515" i="11"/>
  <c r="AF515" i="11" s="1"/>
  <c r="AH516" i="11"/>
  <c r="AF516" i="11" s="1"/>
  <c r="AH517" i="11"/>
  <c r="AF517" i="11" s="1"/>
  <c r="AH518" i="11"/>
  <c r="AF518" i="11" s="1"/>
  <c r="AH519" i="11"/>
  <c r="AF519" i="11" s="1"/>
  <c r="AH520" i="11"/>
  <c r="AF520" i="11" s="1"/>
  <c r="AH521" i="11"/>
  <c r="AF521" i="11" s="1"/>
  <c r="AH522" i="11"/>
  <c r="AF522" i="11" s="1"/>
  <c r="AH523" i="11"/>
  <c r="AF523" i="11" s="1"/>
  <c r="AH524" i="11"/>
  <c r="AF524" i="11" s="1"/>
  <c r="AH525" i="11"/>
  <c r="AF525" i="11" s="1"/>
  <c r="AH526" i="11"/>
  <c r="AF526" i="11" s="1"/>
  <c r="AH527" i="11"/>
  <c r="AF527" i="11" s="1"/>
  <c r="AH528" i="11"/>
  <c r="AF528" i="11" s="1"/>
  <c r="AH529" i="11"/>
  <c r="AF529" i="11" s="1"/>
  <c r="AH530" i="11"/>
  <c r="AF530" i="11" s="1"/>
  <c r="AH531" i="11"/>
  <c r="AF531" i="11" s="1"/>
  <c r="AH532" i="11"/>
  <c r="AF532" i="11" s="1"/>
  <c r="AH533" i="11"/>
  <c r="AF533" i="11" s="1"/>
  <c r="AH534" i="11"/>
  <c r="AF534" i="11" s="1"/>
  <c r="AH535" i="11"/>
  <c r="AF535" i="11" s="1"/>
  <c r="AH536" i="11"/>
  <c r="AF536" i="11" s="1"/>
  <c r="AH537" i="11"/>
  <c r="AF537" i="11" s="1"/>
  <c r="AH538" i="11"/>
  <c r="AF538" i="11" s="1"/>
  <c r="AH539" i="11"/>
  <c r="AF539" i="11" s="1"/>
  <c r="AH540" i="11"/>
  <c r="AF540" i="11" s="1"/>
  <c r="AH541" i="11"/>
  <c r="AF541" i="11" s="1"/>
  <c r="AH542" i="11"/>
  <c r="AF542" i="11" s="1"/>
  <c r="AH543" i="11"/>
  <c r="AF543" i="11" s="1"/>
  <c r="AH544" i="11"/>
  <c r="AF544" i="11" s="1"/>
  <c r="AH545" i="11"/>
  <c r="AF545" i="11" s="1"/>
  <c r="AH546" i="11"/>
  <c r="AF546" i="11" s="1"/>
  <c r="AH547" i="11"/>
  <c r="AF547" i="11" s="1"/>
  <c r="AH548" i="11"/>
  <c r="AF548" i="11" s="1"/>
  <c r="AH549" i="11"/>
  <c r="AF549" i="11" s="1"/>
  <c r="AH550" i="11"/>
  <c r="AF550" i="11" s="1"/>
  <c r="AH551" i="11"/>
  <c r="AF551" i="11" s="1"/>
  <c r="AH552" i="11"/>
  <c r="AF552" i="11" s="1"/>
  <c r="AH553" i="11"/>
  <c r="AF553" i="11" s="1"/>
  <c r="AH554" i="11"/>
  <c r="AF554" i="11" s="1"/>
  <c r="AH555" i="11"/>
  <c r="AF555" i="11" s="1"/>
  <c r="AH556" i="11"/>
  <c r="AF556" i="11" s="1"/>
  <c r="AH557" i="11"/>
  <c r="AF557" i="11" s="1"/>
  <c r="AH558" i="11"/>
  <c r="AF558" i="11" s="1"/>
  <c r="AH559" i="11"/>
  <c r="AF559" i="11" s="1"/>
  <c r="AH560" i="11"/>
  <c r="AF560" i="11" s="1"/>
  <c r="AH561" i="11"/>
  <c r="AF561" i="11" s="1"/>
  <c r="AH562" i="11"/>
  <c r="AF562" i="11" s="1"/>
  <c r="AH563" i="11"/>
  <c r="AF563" i="11" s="1"/>
  <c r="AH564" i="11"/>
  <c r="AF564" i="11" s="1"/>
  <c r="AH565" i="11"/>
  <c r="AF565" i="11" s="1"/>
  <c r="AH566" i="11"/>
  <c r="AF566" i="11" s="1"/>
  <c r="AH567" i="11"/>
  <c r="AF567" i="11" s="1"/>
  <c r="AH568" i="11"/>
  <c r="AF568" i="11" s="1"/>
  <c r="AH569" i="11"/>
  <c r="AF569" i="11" s="1"/>
  <c r="AH570" i="11"/>
  <c r="AF570" i="11" s="1"/>
  <c r="AH571" i="11"/>
  <c r="AF571" i="11" s="1"/>
  <c r="AH572" i="11"/>
  <c r="AF572" i="11" s="1"/>
  <c r="AH573" i="11"/>
  <c r="AF573" i="11" s="1"/>
  <c r="AH574" i="11"/>
  <c r="AF574" i="11" s="1"/>
  <c r="AH575" i="11"/>
  <c r="AF575" i="11" s="1"/>
  <c r="AH576" i="11"/>
  <c r="AF576" i="11" s="1"/>
  <c r="AH577" i="11"/>
  <c r="AF577" i="11" s="1"/>
  <c r="AH578" i="11"/>
  <c r="AF578" i="11" s="1"/>
  <c r="AH579" i="11"/>
  <c r="AF579" i="11" s="1"/>
  <c r="AH580" i="11"/>
  <c r="AF580" i="11" s="1"/>
  <c r="AH581" i="11"/>
  <c r="AF581" i="11" s="1"/>
  <c r="AH582" i="11"/>
  <c r="AF582" i="11" s="1"/>
  <c r="AH583" i="11"/>
  <c r="AF583" i="11" s="1"/>
  <c r="AH584" i="11"/>
  <c r="AF584" i="11" s="1"/>
  <c r="AH585" i="11"/>
  <c r="AF585" i="11" s="1"/>
  <c r="AH586" i="11"/>
  <c r="AF586" i="11" s="1"/>
  <c r="AH587" i="11"/>
  <c r="AF587" i="11" s="1"/>
  <c r="AH588" i="11"/>
  <c r="AF588" i="11" s="1"/>
  <c r="AH589" i="11"/>
  <c r="AF589" i="11" s="1"/>
  <c r="AH590" i="11"/>
  <c r="AF590" i="11" s="1"/>
  <c r="AH591" i="11"/>
  <c r="AF591" i="11" s="1"/>
  <c r="AH592" i="11"/>
  <c r="AF592" i="11" s="1"/>
  <c r="AH593" i="11"/>
  <c r="AF593" i="11" s="1"/>
  <c r="AH594" i="11"/>
  <c r="AF594" i="11" s="1"/>
  <c r="AH595" i="11"/>
  <c r="AF595" i="11" s="1"/>
  <c r="AH596" i="11"/>
  <c r="AF596" i="11" s="1"/>
  <c r="AH597" i="11"/>
  <c r="AF597" i="11" s="1"/>
  <c r="AH598" i="11"/>
  <c r="AF598" i="11" s="1"/>
  <c r="AH599" i="11"/>
  <c r="AF599" i="11" s="1"/>
  <c r="AH600" i="11"/>
  <c r="AF600" i="11" s="1"/>
  <c r="AH601" i="11"/>
  <c r="AF601" i="11" s="1"/>
  <c r="AH602" i="11"/>
  <c r="AF602" i="11" s="1"/>
  <c r="AH603" i="11"/>
  <c r="AF603" i="11" s="1"/>
  <c r="AH604" i="11"/>
  <c r="AF604" i="11" s="1"/>
  <c r="AH605" i="11"/>
  <c r="AF605" i="11" s="1"/>
  <c r="AH606" i="11"/>
  <c r="AF606" i="11" s="1"/>
  <c r="AH607" i="11"/>
  <c r="AF607" i="11" s="1"/>
  <c r="AH608" i="11"/>
  <c r="AF608" i="11" s="1"/>
  <c r="AH609" i="11"/>
  <c r="AF609" i="11" s="1"/>
  <c r="AH610" i="11"/>
  <c r="AF610" i="11" s="1"/>
  <c r="AH611" i="11"/>
  <c r="AF611" i="11" s="1"/>
  <c r="AH612" i="11"/>
  <c r="AF612" i="11" s="1"/>
  <c r="AH613" i="11"/>
  <c r="AF613" i="11" s="1"/>
  <c r="AH614" i="11"/>
  <c r="AF614" i="11" s="1"/>
  <c r="AH615" i="11"/>
  <c r="AF615" i="11" s="1"/>
  <c r="AH616" i="11"/>
  <c r="AF616" i="11" s="1"/>
  <c r="AH617" i="11"/>
  <c r="AF617" i="11" s="1"/>
  <c r="AH618" i="11"/>
  <c r="AF618" i="11" s="1"/>
  <c r="AH619" i="11"/>
  <c r="AF619" i="11" s="1"/>
  <c r="AH620" i="11"/>
  <c r="AF620" i="11" s="1"/>
  <c r="AH621" i="11"/>
  <c r="AF621" i="11" s="1"/>
  <c r="AH622" i="11"/>
  <c r="AF622" i="11" s="1"/>
  <c r="AH623" i="11"/>
  <c r="AF623" i="11" s="1"/>
  <c r="AH624" i="11"/>
  <c r="AF624" i="11" s="1"/>
  <c r="AH625" i="11"/>
  <c r="AF625" i="11" s="1"/>
  <c r="AH626" i="11"/>
  <c r="AF626" i="11" s="1"/>
  <c r="AH627" i="11"/>
  <c r="AF627" i="11" s="1"/>
  <c r="AH628" i="11"/>
  <c r="AF628" i="11" s="1"/>
  <c r="AH629" i="11"/>
  <c r="AF629" i="11" s="1"/>
  <c r="AH630" i="11"/>
  <c r="AF630" i="11" s="1"/>
  <c r="AH631" i="11"/>
  <c r="AF631" i="11" s="1"/>
  <c r="AH632" i="11"/>
  <c r="AF632" i="11" s="1"/>
  <c r="AH633" i="11"/>
  <c r="AF633" i="11" s="1"/>
  <c r="AH634" i="11"/>
  <c r="AF634" i="11" s="1"/>
  <c r="AH635" i="11"/>
  <c r="AF635" i="11" s="1"/>
  <c r="AH636" i="11"/>
  <c r="AF636" i="11" s="1"/>
  <c r="AH637" i="11"/>
  <c r="AF637" i="11" s="1"/>
  <c r="AH638" i="11"/>
  <c r="AF638" i="11" s="1"/>
  <c r="AH639" i="11"/>
  <c r="AF639" i="11" s="1"/>
  <c r="AH640" i="11"/>
  <c r="AF640" i="11" s="1"/>
  <c r="AH641" i="11"/>
  <c r="AF641" i="11" s="1"/>
  <c r="AH642" i="11"/>
  <c r="AF642" i="11" s="1"/>
  <c r="AH643" i="11"/>
  <c r="AF643" i="11" s="1"/>
  <c r="AH644" i="11"/>
  <c r="AF644" i="11" s="1"/>
  <c r="AH645" i="11"/>
  <c r="AF645" i="11" s="1"/>
  <c r="AH646" i="11"/>
  <c r="AF646" i="11" s="1"/>
  <c r="AH647" i="11"/>
  <c r="AF647" i="11" s="1"/>
  <c r="AH648" i="11"/>
  <c r="AF648" i="11" s="1"/>
  <c r="AH649" i="11"/>
  <c r="AF649" i="11" s="1"/>
  <c r="AH650" i="11"/>
  <c r="AF650" i="11" s="1"/>
  <c r="AH651" i="11"/>
  <c r="AF651" i="11" s="1"/>
  <c r="AH652" i="11"/>
  <c r="AF652" i="11" s="1"/>
  <c r="AH653" i="11"/>
  <c r="AF653" i="11" s="1"/>
  <c r="AH654" i="11"/>
  <c r="AF654" i="11" s="1"/>
  <c r="AH655" i="11"/>
  <c r="AF655" i="11" s="1"/>
  <c r="AH656" i="11"/>
  <c r="AF656" i="11" s="1"/>
  <c r="AH657" i="11"/>
  <c r="AF657" i="11" s="1"/>
  <c r="AH658" i="11"/>
  <c r="AF658" i="11" s="1"/>
  <c r="AH659" i="11"/>
  <c r="AF659" i="11" s="1"/>
  <c r="AH660" i="11"/>
  <c r="AF660" i="11" s="1"/>
  <c r="AH661" i="11"/>
  <c r="AF661" i="11" s="1"/>
  <c r="AH662" i="11"/>
  <c r="AF662" i="11" s="1"/>
  <c r="AH663" i="11"/>
  <c r="AF663" i="11" s="1"/>
  <c r="AH664" i="11"/>
  <c r="AF664" i="11" s="1"/>
  <c r="AH665" i="11"/>
  <c r="AF665" i="11" s="1"/>
  <c r="AH666" i="11"/>
  <c r="AF666" i="11" s="1"/>
  <c r="AH667" i="11"/>
  <c r="AF667" i="11" s="1"/>
  <c r="AH668" i="11"/>
  <c r="AF668" i="11" s="1"/>
  <c r="AH669" i="11"/>
  <c r="AF669" i="11" s="1"/>
  <c r="AH670" i="11"/>
  <c r="AF670" i="11" s="1"/>
  <c r="AH671" i="11"/>
  <c r="AF671" i="11" s="1"/>
  <c r="AH672" i="11"/>
  <c r="AF672" i="11" s="1"/>
  <c r="AH673" i="11"/>
  <c r="AF673" i="11" s="1"/>
  <c r="AH674" i="11"/>
  <c r="AF674" i="11" s="1"/>
  <c r="AH675" i="11"/>
  <c r="AF675" i="11" s="1"/>
  <c r="AH676" i="11"/>
  <c r="AF676" i="11" s="1"/>
  <c r="AH677" i="11"/>
  <c r="AF677" i="11" s="1"/>
  <c r="AH678" i="11"/>
  <c r="AF678" i="11" s="1"/>
  <c r="AH679" i="11"/>
  <c r="AF679" i="11" s="1"/>
  <c r="AH680" i="11"/>
  <c r="AF680" i="11" s="1"/>
  <c r="AH681" i="11"/>
  <c r="AF681" i="11" s="1"/>
  <c r="AH682" i="11"/>
  <c r="AF682" i="11" s="1"/>
  <c r="AH683" i="11"/>
  <c r="AF683" i="11" s="1"/>
  <c r="AH684" i="11"/>
  <c r="AF684" i="11" s="1"/>
  <c r="AH685" i="11"/>
  <c r="AF685" i="11" s="1"/>
  <c r="AH686" i="11"/>
  <c r="AF686" i="11" s="1"/>
  <c r="AH687" i="11"/>
  <c r="AF687" i="11" s="1"/>
  <c r="AH688" i="11"/>
  <c r="AF688" i="11" s="1"/>
  <c r="AH689" i="11"/>
  <c r="AF689" i="11" s="1"/>
  <c r="AH690" i="11"/>
  <c r="AF690" i="11" s="1"/>
  <c r="AH691" i="11"/>
  <c r="AF691" i="11" s="1"/>
  <c r="AH692" i="11"/>
  <c r="AF692" i="11" s="1"/>
  <c r="AH693" i="11"/>
  <c r="AF693" i="11" s="1"/>
  <c r="AH694" i="11"/>
  <c r="AF694" i="11" s="1"/>
  <c r="AH695" i="11"/>
  <c r="AF695" i="11" s="1"/>
  <c r="AH696" i="11"/>
  <c r="AF696" i="11" s="1"/>
  <c r="AH697" i="11"/>
  <c r="AF697" i="11" s="1"/>
  <c r="AH698" i="11"/>
  <c r="AF698" i="11" s="1"/>
  <c r="AH699" i="11"/>
  <c r="AF699" i="11" s="1"/>
  <c r="AH700" i="11"/>
  <c r="AF700" i="11" s="1"/>
  <c r="AH701" i="11"/>
  <c r="AF701" i="11" s="1"/>
  <c r="AH702" i="11"/>
  <c r="AF702" i="11" s="1"/>
  <c r="AH703" i="11"/>
  <c r="AF703" i="11" s="1"/>
  <c r="AH704" i="11"/>
  <c r="AF704" i="11" s="1"/>
  <c r="AH705" i="11"/>
  <c r="AF705" i="11" s="1"/>
  <c r="AH706" i="11"/>
  <c r="AF706" i="11" s="1"/>
  <c r="AH707" i="11"/>
  <c r="AF707" i="11" s="1"/>
  <c r="AH708" i="11"/>
  <c r="AF708" i="11" s="1"/>
  <c r="AH709" i="11"/>
  <c r="AF709" i="11" s="1"/>
  <c r="AH710" i="11"/>
  <c r="AF710" i="11" s="1"/>
  <c r="AH711" i="11"/>
  <c r="AF711" i="11" s="1"/>
  <c r="AH712" i="11"/>
  <c r="AF712" i="11" s="1"/>
  <c r="AH713" i="11"/>
  <c r="AF713" i="11" s="1"/>
  <c r="AH714" i="11"/>
  <c r="AF714" i="11" s="1"/>
  <c r="AH715" i="11"/>
  <c r="AF715" i="11" s="1"/>
  <c r="AH716" i="11"/>
  <c r="AF716" i="11" s="1"/>
  <c r="AH717" i="11"/>
  <c r="AF717" i="11" s="1"/>
  <c r="AH718" i="11"/>
  <c r="AF718" i="11" s="1"/>
  <c r="AH719" i="11"/>
  <c r="AF719" i="11" s="1"/>
  <c r="AH720" i="11"/>
  <c r="AF720" i="11" s="1"/>
  <c r="AH721" i="11"/>
  <c r="AF721" i="11" s="1"/>
  <c r="AH722" i="11"/>
  <c r="AF722" i="11" s="1"/>
  <c r="AH723" i="11"/>
  <c r="AF723" i="11" s="1"/>
  <c r="AH724" i="11"/>
  <c r="AF724" i="11" s="1"/>
  <c r="AH725" i="11"/>
  <c r="AF725" i="11" s="1"/>
  <c r="AH726" i="11"/>
  <c r="AF726" i="11" s="1"/>
  <c r="AH727" i="11"/>
  <c r="AF727" i="11" s="1"/>
  <c r="AH728" i="11"/>
  <c r="AF728" i="11" s="1"/>
  <c r="AH729" i="11"/>
  <c r="AF729" i="11" s="1"/>
  <c r="AH730" i="11"/>
  <c r="AF730" i="11" s="1"/>
  <c r="AH731" i="11"/>
  <c r="AF731" i="11" s="1"/>
  <c r="AH732" i="11"/>
  <c r="AF732" i="11" s="1"/>
  <c r="AH733" i="11"/>
  <c r="AF733" i="11" s="1"/>
  <c r="AH734" i="11"/>
  <c r="AF734" i="11" s="1"/>
  <c r="AH735" i="11"/>
  <c r="AF735" i="11" s="1"/>
  <c r="AH736" i="11"/>
  <c r="AF736" i="11" s="1"/>
  <c r="AH737" i="11"/>
  <c r="AF737" i="11" s="1"/>
  <c r="AH738" i="11"/>
  <c r="AF738" i="11" s="1"/>
  <c r="AH739" i="11"/>
  <c r="AF739" i="11" s="1"/>
  <c r="AH740" i="11"/>
  <c r="AF740" i="11" s="1"/>
  <c r="AH741" i="11"/>
  <c r="AF741" i="11" s="1"/>
  <c r="AH742" i="11"/>
  <c r="AF742" i="11" s="1"/>
  <c r="AH743" i="11"/>
  <c r="AF743" i="11" s="1"/>
  <c r="AH744" i="11"/>
  <c r="AF744" i="11" s="1"/>
  <c r="AH745" i="11"/>
  <c r="AF745" i="11" s="1"/>
  <c r="AH746" i="11"/>
  <c r="AF746" i="11" s="1"/>
  <c r="AH747" i="11"/>
  <c r="AF747" i="11" s="1"/>
  <c r="AH748" i="11"/>
  <c r="AF748" i="11" s="1"/>
  <c r="AH749" i="11"/>
  <c r="AF749" i="11" s="1"/>
  <c r="AH750" i="11"/>
  <c r="AF750" i="11" s="1"/>
  <c r="AH751" i="11"/>
  <c r="AF751" i="11" s="1"/>
  <c r="AH752" i="11"/>
  <c r="AF752" i="11" s="1"/>
  <c r="AH753" i="11"/>
  <c r="AF753" i="11" s="1"/>
  <c r="AH754" i="11"/>
  <c r="AF754" i="11" s="1"/>
  <c r="AH755" i="11"/>
  <c r="AF755" i="11" s="1"/>
  <c r="AH756" i="11"/>
  <c r="AF756" i="11" s="1"/>
  <c r="AH757" i="11"/>
  <c r="AF757" i="11" s="1"/>
  <c r="AH758" i="11"/>
  <c r="AF758" i="11" s="1"/>
  <c r="AH759" i="11"/>
  <c r="AF759" i="11" s="1"/>
  <c r="AH760" i="11"/>
  <c r="AF760" i="11" s="1"/>
  <c r="AH761" i="11"/>
  <c r="AF761" i="11" s="1"/>
  <c r="AH762" i="11"/>
  <c r="AF762" i="11" s="1"/>
  <c r="AH763" i="11"/>
  <c r="AF763" i="11" s="1"/>
  <c r="AH764" i="11"/>
  <c r="AF764" i="11" s="1"/>
  <c r="AH765" i="11"/>
  <c r="AF765" i="11" s="1"/>
  <c r="AH766" i="11"/>
  <c r="AF766" i="11" s="1"/>
  <c r="AH767" i="11"/>
  <c r="AF767" i="11" s="1"/>
  <c r="AH768" i="11"/>
  <c r="AF768" i="11" s="1"/>
  <c r="AH769" i="11"/>
  <c r="AF769" i="11" s="1"/>
  <c r="AH770" i="11"/>
  <c r="AF770" i="11" s="1"/>
  <c r="AH771" i="11"/>
  <c r="AF771" i="11" s="1"/>
  <c r="AH772" i="11"/>
  <c r="AF772" i="11" s="1"/>
  <c r="AH773" i="11"/>
  <c r="AF773" i="11" s="1"/>
  <c r="AH774" i="11"/>
  <c r="AF774" i="11" s="1"/>
  <c r="AH775" i="11"/>
  <c r="AF775" i="11" s="1"/>
  <c r="AH776" i="11"/>
  <c r="AF776" i="11" s="1"/>
  <c r="AH777" i="11"/>
  <c r="AF777" i="11" s="1"/>
  <c r="AH778" i="11"/>
  <c r="AF778" i="11" s="1"/>
  <c r="AH779" i="11"/>
  <c r="AF779" i="11" s="1"/>
  <c r="AH780" i="11"/>
  <c r="AF780" i="11" s="1"/>
  <c r="AH781" i="11"/>
  <c r="AF781" i="11" s="1"/>
  <c r="AH782" i="11"/>
  <c r="AF782" i="11" s="1"/>
  <c r="AH783" i="11"/>
  <c r="AF783" i="11" s="1"/>
  <c r="AH784" i="11"/>
  <c r="AF784" i="11" s="1"/>
  <c r="AH785" i="11"/>
  <c r="AF785" i="11" s="1"/>
  <c r="AH786" i="11"/>
  <c r="AF786" i="11" s="1"/>
  <c r="AH787" i="11"/>
  <c r="AF787" i="11" s="1"/>
  <c r="AH788" i="11"/>
  <c r="AF788" i="11" s="1"/>
  <c r="AH789" i="11"/>
  <c r="AF789" i="11" s="1"/>
  <c r="AH790" i="11"/>
  <c r="AF790" i="11" s="1"/>
  <c r="AH791" i="11"/>
  <c r="AF791" i="11" s="1"/>
  <c r="AH792" i="11"/>
  <c r="AF792" i="11" s="1"/>
  <c r="AH793" i="11"/>
  <c r="AF793" i="11" s="1"/>
  <c r="AH794" i="11"/>
  <c r="AF794" i="11" s="1"/>
  <c r="AH795" i="11"/>
  <c r="AF795" i="11" s="1"/>
  <c r="AH796" i="11"/>
  <c r="AF796" i="11" s="1"/>
  <c r="AH797" i="11"/>
  <c r="AF797" i="11" s="1"/>
  <c r="AH798" i="11"/>
  <c r="AF798" i="11" s="1"/>
  <c r="AH799" i="11"/>
  <c r="AF799" i="11" s="1"/>
  <c r="AH800" i="11"/>
  <c r="AF800" i="11" s="1"/>
  <c r="AH801" i="11"/>
  <c r="AF801" i="11" s="1"/>
  <c r="AH802" i="11"/>
  <c r="AF802" i="11" s="1"/>
  <c r="AH803" i="11"/>
  <c r="AF803" i="11" s="1"/>
  <c r="AH804" i="11"/>
  <c r="AF804" i="11" s="1"/>
  <c r="AH805" i="11"/>
  <c r="AF805" i="11" s="1"/>
  <c r="AH806" i="11"/>
  <c r="AF806" i="11" s="1"/>
  <c r="AH807" i="11"/>
  <c r="AF807" i="11" s="1"/>
  <c r="AH808" i="11"/>
  <c r="AF808" i="11" s="1"/>
  <c r="AH809" i="11"/>
  <c r="AF809" i="11" s="1"/>
  <c r="AH810" i="11"/>
  <c r="AF810" i="11" s="1"/>
  <c r="AH811" i="11"/>
  <c r="AF811" i="11" s="1"/>
  <c r="AH812" i="11"/>
  <c r="AF812" i="11" s="1"/>
  <c r="AH813" i="11"/>
  <c r="AF813" i="11" s="1"/>
  <c r="AH814" i="11"/>
  <c r="AF814" i="11" s="1"/>
  <c r="AH815" i="11"/>
  <c r="AF815" i="11" s="1"/>
  <c r="AH816" i="11"/>
  <c r="AF816" i="11" s="1"/>
  <c r="AH817" i="11"/>
  <c r="AF817" i="11" s="1"/>
  <c r="AH818" i="11"/>
  <c r="AF818" i="11" s="1"/>
  <c r="AH819" i="11"/>
  <c r="AF819" i="11" s="1"/>
  <c r="AH820" i="11"/>
  <c r="AF820" i="11" s="1"/>
  <c r="AH821" i="11"/>
  <c r="AF821" i="11" s="1"/>
  <c r="AH822" i="11"/>
  <c r="AF822" i="11" s="1"/>
  <c r="AH823" i="11"/>
  <c r="AF823" i="11" s="1"/>
  <c r="AH824" i="11"/>
  <c r="AF824" i="11" s="1"/>
  <c r="AH825" i="11"/>
  <c r="AF825" i="11" s="1"/>
  <c r="AH826" i="11"/>
  <c r="AF826" i="11" s="1"/>
  <c r="AH827" i="11"/>
  <c r="AF827" i="11" s="1"/>
  <c r="AH828" i="11"/>
  <c r="AF828" i="11" s="1"/>
  <c r="AH829" i="11"/>
  <c r="AF829" i="11" s="1"/>
  <c r="AH830" i="11"/>
  <c r="AF830" i="11" s="1"/>
  <c r="AH831" i="11"/>
  <c r="AF831" i="11" s="1"/>
  <c r="AH832" i="11"/>
  <c r="AF832" i="11" s="1"/>
  <c r="AH833" i="11"/>
  <c r="AF833" i="11" s="1"/>
  <c r="AH834" i="11"/>
  <c r="AF834" i="11" s="1"/>
  <c r="AH835" i="11"/>
  <c r="AF835" i="11" s="1"/>
  <c r="AH836" i="11"/>
  <c r="AF836" i="11" s="1"/>
  <c r="AH837" i="11"/>
  <c r="AF837" i="11" s="1"/>
  <c r="AH838" i="11"/>
  <c r="AF838" i="11" s="1"/>
  <c r="AH839" i="11"/>
  <c r="AF839" i="11" s="1"/>
  <c r="AH840" i="11"/>
  <c r="AF840" i="11" s="1"/>
  <c r="AH841" i="11"/>
  <c r="AF841" i="11" s="1"/>
  <c r="AH842" i="11"/>
  <c r="AF842" i="11" s="1"/>
  <c r="AH843" i="11"/>
  <c r="AF843" i="11" s="1"/>
  <c r="AH844" i="11"/>
  <c r="AF844" i="11" s="1"/>
  <c r="AH845" i="11"/>
  <c r="AF845" i="11" s="1"/>
  <c r="AH846" i="11"/>
  <c r="AF846" i="11" s="1"/>
  <c r="AH847" i="11"/>
  <c r="AF847" i="11" s="1"/>
  <c r="AH848" i="11"/>
  <c r="AF848" i="11" s="1"/>
  <c r="AH849" i="11"/>
  <c r="AF849" i="11" s="1"/>
  <c r="AH850" i="11"/>
  <c r="AF850" i="11" s="1"/>
  <c r="AH851" i="11"/>
  <c r="AF851" i="11" s="1"/>
  <c r="AH852" i="11"/>
  <c r="AF852" i="11" s="1"/>
  <c r="AH853" i="11"/>
  <c r="AF853" i="11" s="1"/>
  <c r="AH854" i="11"/>
  <c r="AF854" i="11" s="1"/>
  <c r="AH855" i="11"/>
  <c r="AF855" i="11" s="1"/>
  <c r="AH856" i="11"/>
  <c r="AF856" i="11" s="1"/>
  <c r="AH857" i="11"/>
  <c r="AF857" i="11" s="1"/>
  <c r="AH858" i="11"/>
  <c r="AF858" i="11" s="1"/>
  <c r="AH859" i="11"/>
  <c r="AF859" i="11" s="1"/>
  <c r="AH860" i="11"/>
  <c r="AF860" i="11" s="1"/>
  <c r="AH861" i="11"/>
  <c r="AF861" i="11" s="1"/>
  <c r="AH862" i="11"/>
  <c r="AF862" i="11" s="1"/>
  <c r="AH863" i="11"/>
  <c r="AF863" i="11" s="1"/>
  <c r="AH864" i="11"/>
  <c r="AF864" i="11" s="1"/>
  <c r="AH865" i="11"/>
  <c r="AF865" i="11" s="1"/>
  <c r="AH866" i="11"/>
  <c r="AF866" i="11" s="1"/>
  <c r="AH867" i="11"/>
  <c r="AF867" i="11" s="1"/>
  <c r="AH868" i="11"/>
  <c r="AF868" i="11" s="1"/>
  <c r="AH869" i="11"/>
  <c r="AF869" i="11" s="1"/>
  <c r="AH870" i="11"/>
  <c r="AF870" i="11" s="1"/>
  <c r="AH871" i="11"/>
  <c r="AF871" i="11" s="1"/>
  <c r="AH872" i="11"/>
  <c r="AF872" i="11" s="1"/>
  <c r="AH873" i="11"/>
  <c r="AF873" i="11" s="1"/>
  <c r="AH874" i="11"/>
  <c r="AF874" i="11" s="1"/>
  <c r="AH875" i="11"/>
  <c r="AF875" i="11" s="1"/>
  <c r="AH876" i="11"/>
  <c r="AF876" i="11" s="1"/>
  <c r="AH877" i="11"/>
  <c r="AF877" i="11" s="1"/>
  <c r="AH878" i="11"/>
  <c r="AF878" i="11" s="1"/>
  <c r="AH879" i="11"/>
  <c r="AF879" i="11" s="1"/>
  <c r="AH880" i="11"/>
  <c r="AF880" i="11" s="1"/>
  <c r="AH881" i="11"/>
  <c r="AF881" i="11" s="1"/>
  <c r="AH882" i="11"/>
  <c r="AF882" i="11" s="1"/>
  <c r="AH883" i="11"/>
  <c r="AF883" i="11" s="1"/>
  <c r="AH884" i="11"/>
  <c r="AF884" i="11" s="1"/>
  <c r="AH885" i="11"/>
  <c r="AF885" i="11" s="1"/>
  <c r="AH886" i="11"/>
  <c r="AF886" i="11" s="1"/>
  <c r="AH887" i="11"/>
  <c r="AF887" i="11" s="1"/>
  <c r="AH888" i="11"/>
  <c r="AF888" i="11" s="1"/>
  <c r="AH889" i="11"/>
  <c r="AF889" i="11" s="1"/>
  <c r="AH890" i="11"/>
  <c r="AF890" i="11" s="1"/>
  <c r="AH891" i="11"/>
  <c r="AF891" i="11" s="1"/>
  <c r="AH892" i="11"/>
  <c r="AF892" i="11" s="1"/>
  <c r="AH893" i="11"/>
  <c r="AF893" i="11" s="1"/>
  <c r="AH894" i="11"/>
  <c r="AF894" i="11" s="1"/>
  <c r="AH895" i="11"/>
  <c r="AF895" i="11" s="1"/>
  <c r="AH896" i="11"/>
  <c r="AF896" i="11" s="1"/>
  <c r="AH897" i="11"/>
  <c r="AF897" i="11" s="1"/>
  <c r="AH898" i="11"/>
  <c r="AF898" i="11" s="1"/>
  <c r="AH899" i="11"/>
  <c r="AF899" i="11" s="1"/>
  <c r="AH900" i="11"/>
  <c r="AF900" i="11" s="1"/>
  <c r="AH901" i="11"/>
  <c r="AF901" i="11" s="1"/>
  <c r="AH902" i="11"/>
  <c r="AF902" i="11" s="1"/>
  <c r="AH903" i="11"/>
  <c r="AF903" i="11" s="1"/>
  <c r="AH904" i="11"/>
  <c r="AF904" i="11" s="1"/>
  <c r="AH905" i="11"/>
  <c r="AF905" i="11" s="1"/>
  <c r="AH906" i="11"/>
  <c r="AF906" i="11" s="1"/>
  <c r="AH907" i="11"/>
  <c r="AF907" i="11" s="1"/>
  <c r="AH908" i="11"/>
  <c r="AF908" i="11" s="1"/>
  <c r="AH909" i="11"/>
  <c r="AF909" i="11" s="1"/>
  <c r="AH910" i="11"/>
  <c r="AF910" i="11" s="1"/>
  <c r="AH911" i="11"/>
  <c r="AF911" i="11" s="1"/>
  <c r="AH912" i="11"/>
  <c r="AF912" i="11" s="1"/>
  <c r="AH913" i="11"/>
  <c r="AF913" i="11" s="1"/>
  <c r="AH914" i="11"/>
  <c r="AF914" i="11" s="1"/>
  <c r="AH915" i="11"/>
  <c r="AF915" i="11" s="1"/>
  <c r="AH916" i="11"/>
  <c r="AF916" i="11" s="1"/>
  <c r="AH917" i="11"/>
  <c r="AF917" i="11" s="1"/>
  <c r="AH918" i="11"/>
  <c r="AF918" i="11" s="1"/>
  <c r="AH919" i="11"/>
  <c r="AF919" i="11" s="1"/>
  <c r="AH920" i="11"/>
  <c r="AF920" i="11" s="1"/>
  <c r="AH921" i="11"/>
  <c r="AF921" i="11" s="1"/>
  <c r="AH922" i="11"/>
  <c r="AF922" i="11" s="1"/>
  <c r="AH923" i="11"/>
  <c r="AF923" i="11" s="1"/>
  <c r="AH924" i="11"/>
  <c r="AF924" i="11" s="1"/>
  <c r="AH925" i="11"/>
  <c r="AF925" i="11" s="1"/>
  <c r="AH926" i="11"/>
  <c r="AF926" i="11" s="1"/>
  <c r="AH927" i="11"/>
  <c r="AF927" i="11" s="1"/>
  <c r="AH928" i="11"/>
  <c r="AF928" i="11" s="1"/>
  <c r="AH929" i="11"/>
  <c r="AF929" i="11" s="1"/>
  <c r="AH930" i="11"/>
  <c r="AF930" i="11" s="1"/>
  <c r="AH931" i="11"/>
  <c r="AF931" i="11" s="1"/>
  <c r="AH932" i="11"/>
  <c r="AF932" i="11" s="1"/>
  <c r="AH933" i="11"/>
  <c r="AF933" i="11" s="1"/>
  <c r="AH934" i="11"/>
  <c r="AF934" i="11" s="1"/>
  <c r="AH935" i="11"/>
  <c r="AF935" i="11" s="1"/>
  <c r="AH936" i="11"/>
  <c r="AF936" i="11" s="1"/>
  <c r="AH937" i="11"/>
  <c r="AF937" i="11" s="1"/>
  <c r="AH938" i="11"/>
  <c r="AF938" i="11" s="1"/>
  <c r="AH939" i="11"/>
  <c r="AF939" i="11" s="1"/>
  <c r="AH940" i="11"/>
  <c r="AF940" i="11" s="1"/>
  <c r="AH941" i="11"/>
  <c r="AF941" i="11" s="1"/>
  <c r="AH942" i="11"/>
  <c r="AF942" i="11" s="1"/>
  <c r="AH943" i="11"/>
  <c r="AF943" i="11" s="1"/>
  <c r="AH944" i="11"/>
  <c r="AF944" i="11" s="1"/>
  <c r="AH945" i="11"/>
  <c r="AF945" i="11" s="1"/>
  <c r="AH946" i="11"/>
  <c r="AF946" i="11" s="1"/>
  <c r="AH947" i="11"/>
  <c r="AF947" i="11" s="1"/>
  <c r="AH948" i="11"/>
  <c r="AF948" i="11" s="1"/>
  <c r="AH949" i="11"/>
  <c r="AF949" i="11" s="1"/>
  <c r="AH950" i="11"/>
  <c r="AF950" i="11" s="1"/>
  <c r="AH951" i="11"/>
  <c r="AF951" i="11" s="1"/>
  <c r="AH952" i="11"/>
  <c r="AF952" i="11" s="1"/>
  <c r="AH953" i="11"/>
  <c r="AF953" i="11" s="1"/>
  <c r="AH954" i="11"/>
  <c r="AF954" i="11" s="1"/>
  <c r="AH955" i="11"/>
  <c r="AF955" i="11" s="1"/>
  <c r="AH956" i="11"/>
  <c r="AF956" i="11" s="1"/>
  <c r="AH957" i="11"/>
  <c r="AF957" i="11" s="1"/>
  <c r="AH958" i="11"/>
  <c r="AF958" i="11" s="1"/>
  <c r="AH959" i="11"/>
  <c r="AF959" i="11" s="1"/>
  <c r="AH960" i="11"/>
  <c r="AF960" i="11" s="1"/>
  <c r="AH961" i="11"/>
  <c r="AF961" i="11" s="1"/>
  <c r="AH962" i="11"/>
  <c r="AF962" i="11" s="1"/>
  <c r="AH963" i="11"/>
  <c r="AF963" i="11" s="1"/>
  <c r="AH964" i="11"/>
  <c r="AF964" i="11" s="1"/>
  <c r="AH965" i="11"/>
  <c r="AF965" i="11" s="1"/>
  <c r="AH966" i="11"/>
  <c r="AF966" i="11" s="1"/>
  <c r="AH967" i="11"/>
  <c r="AF967" i="11" s="1"/>
  <c r="AH968" i="11"/>
  <c r="AF968" i="11" s="1"/>
  <c r="AH969" i="11"/>
  <c r="AF969" i="11" s="1"/>
  <c r="AH970" i="11"/>
  <c r="AF970" i="11" s="1"/>
  <c r="AH971" i="11"/>
  <c r="AF971" i="11" s="1"/>
  <c r="AH972" i="11"/>
  <c r="AF972" i="11" s="1"/>
  <c r="AH973" i="11"/>
  <c r="AF973" i="11" s="1"/>
  <c r="AH974" i="11"/>
  <c r="AF974" i="11" s="1"/>
  <c r="AH975" i="11"/>
  <c r="AF975" i="11" s="1"/>
  <c r="AH976" i="11"/>
  <c r="AF976" i="11" s="1"/>
  <c r="AH977" i="11"/>
  <c r="AF977" i="11" s="1"/>
  <c r="AH978" i="11"/>
  <c r="AF978" i="11" s="1"/>
  <c r="AH979" i="11"/>
  <c r="AF979" i="11" s="1"/>
  <c r="AH980" i="11"/>
  <c r="AF980" i="11" s="1"/>
  <c r="AH981" i="11"/>
  <c r="AF981" i="11" s="1"/>
  <c r="AH982" i="11"/>
  <c r="AF982" i="11" s="1"/>
  <c r="AH983" i="11"/>
  <c r="AF983" i="11" s="1"/>
  <c r="AH984" i="11"/>
  <c r="AF984" i="11" s="1"/>
  <c r="AH985" i="11"/>
  <c r="AF985" i="11" s="1"/>
  <c r="AH986" i="11"/>
  <c r="AF986" i="11" s="1"/>
  <c r="AH987" i="11"/>
  <c r="AF987" i="11" s="1"/>
  <c r="AH988" i="11"/>
  <c r="AF988" i="11" s="1"/>
  <c r="AH989" i="11"/>
  <c r="AF989" i="11" s="1"/>
  <c r="AH990" i="11"/>
  <c r="AF990" i="11" s="1"/>
  <c r="AH991" i="11"/>
  <c r="AF991" i="11" s="1"/>
  <c r="AH992" i="11"/>
  <c r="AF992" i="11" s="1"/>
  <c r="AH993" i="11"/>
  <c r="AF993" i="11" s="1"/>
  <c r="AH994" i="11"/>
  <c r="AF994" i="11" s="1"/>
  <c r="AH995" i="11"/>
  <c r="AF995" i="11" s="1"/>
  <c r="AH996" i="11"/>
  <c r="AF996" i="11" s="1"/>
  <c r="AH997" i="11"/>
  <c r="AF997" i="11" s="1"/>
  <c r="AH998" i="11"/>
  <c r="AF998" i="11" s="1"/>
  <c r="AH999" i="11"/>
  <c r="AF999" i="11" s="1"/>
  <c r="AH1000" i="11"/>
  <c r="AF1000" i="11" s="1"/>
  <c r="AH1001" i="11"/>
  <c r="AF1001" i="11" s="1"/>
  <c r="AH1002" i="11"/>
  <c r="AF1002" i="11" s="1"/>
  <c r="AH1003" i="11"/>
  <c r="AF1003" i="11" s="1"/>
  <c r="AH1004" i="11"/>
  <c r="AF1004" i="11" s="1"/>
  <c r="AH1005" i="11"/>
  <c r="AF1005" i="11" s="1"/>
  <c r="AH1006" i="11"/>
  <c r="AF1006" i="11" s="1"/>
  <c r="AH1007" i="11"/>
  <c r="AF1007" i="11" s="1"/>
  <c r="AH1008" i="11"/>
  <c r="AF1008" i="11" s="1"/>
  <c r="AH1009" i="11"/>
  <c r="AF1009" i="11" s="1"/>
  <c r="AH1010" i="11"/>
  <c r="AF1010" i="11" s="1"/>
  <c r="AH1011" i="11"/>
  <c r="AF1011" i="11" s="1"/>
  <c r="AH1012" i="11"/>
  <c r="AF1012" i="11" s="1"/>
  <c r="AH1013" i="11"/>
  <c r="AF1013" i="11" s="1"/>
  <c r="AH1014" i="11"/>
  <c r="AF1014" i="11" s="1"/>
  <c r="AH1015" i="11"/>
  <c r="AF1015" i="11" s="1"/>
  <c r="AH1016" i="11"/>
  <c r="AF1016" i="11" s="1"/>
  <c r="AH1017" i="11"/>
  <c r="AF1017" i="11" s="1"/>
  <c r="AH1018" i="11"/>
  <c r="AF1018" i="11" s="1"/>
  <c r="AH1019" i="11"/>
  <c r="AF1019" i="11" s="1"/>
  <c r="AH1020" i="11"/>
  <c r="AF1020" i="11" s="1"/>
  <c r="AH1021" i="11"/>
  <c r="AF1021" i="11" s="1"/>
  <c r="AH1022" i="11"/>
  <c r="AF1022" i="11" s="1"/>
  <c r="AH1023" i="11"/>
  <c r="AF1023" i="11" s="1"/>
  <c r="AH1024" i="11"/>
  <c r="AF1024" i="11" s="1"/>
  <c r="AH1025" i="11"/>
  <c r="AF1025" i="11" s="1"/>
  <c r="AH1026" i="11"/>
  <c r="AF1026" i="11" s="1"/>
  <c r="AH1027" i="11"/>
  <c r="AF1027" i="11" s="1"/>
  <c r="AH1028" i="11"/>
  <c r="AF1028" i="11" s="1"/>
  <c r="AH1029" i="11"/>
  <c r="AF1029" i="11" s="1"/>
  <c r="AH1030" i="11"/>
  <c r="AF1030" i="11" s="1"/>
  <c r="AH1031" i="11"/>
  <c r="AF1031" i="11" s="1"/>
  <c r="AH1032" i="11"/>
  <c r="AF1032" i="11" s="1"/>
  <c r="AH1033" i="11"/>
  <c r="AF1033" i="11" s="1"/>
  <c r="AH1034" i="11"/>
  <c r="AF1034" i="11" s="1"/>
  <c r="AH1035" i="11"/>
  <c r="AF1035" i="11" s="1"/>
  <c r="AH1036" i="11"/>
  <c r="AF1036" i="11" s="1"/>
  <c r="AH1037" i="11"/>
  <c r="AF1037" i="11" s="1"/>
  <c r="AH1038" i="11"/>
  <c r="AF1038" i="11" s="1"/>
  <c r="AH1039" i="11"/>
  <c r="AF1039" i="11" s="1"/>
  <c r="AH1040" i="11"/>
  <c r="AF1040" i="11" s="1"/>
  <c r="AH1041" i="11"/>
  <c r="AF1041" i="11" s="1"/>
  <c r="AH1042" i="11"/>
  <c r="AF1042" i="11" s="1"/>
  <c r="AH1043" i="11"/>
  <c r="AF1043" i="11" s="1"/>
  <c r="AH1044" i="11"/>
  <c r="AF1044" i="11" s="1"/>
  <c r="AH1045" i="11"/>
  <c r="AF1045" i="11" s="1"/>
  <c r="AH1046" i="11"/>
  <c r="AF1046" i="11" s="1"/>
  <c r="AH1047" i="11"/>
  <c r="AF1047" i="11" s="1"/>
  <c r="AH1048" i="11"/>
  <c r="AF1048" i="11" s="1"/>
  <c r="AH1049" i="11"/>
  <c r="AF1049" i="11" s="1"/>
  <c r="AH1050" i="11"/>
  <c r="AF1050" i="11" s="1"/>
  <c r="AH1051" i="11"/>
  <c r="AF1051" i="11" s="1"/>
  <c r="AH1052" i="11"/>
  <c r="AF1052" i="11" s="1"/>
  <c r="AH1053" i="11"/>
  <c r="AF1053" i="11" s="1"/>
  <c r="AH1054" i="11"/>
  <c r="AF1054" i="11" s="1"/>
  <c r="AH1055" i="11"/>
  <c r="AF1055" i="11" s="1"/>
  <c r="AH1056" i="11"/>
  <c r="AF1056" i="11" s="1"/>
  <c r="AH1057" i="11"/>
  <c r="AF1057" i="11" s="1"/>
  <c r="AH1058" i="11"/>
  <c r="AF1058" i="11" s="1"/>
  <c r="AH1059" i="11"/>
  <c r="AF1059" i="11" s="1"/>
  <c r="AH1060" i="11"/>
  <c r="AF1060" i="11" s="1"/>
  <c r="AH1061" i="11"/>
  <c r="AF1061" i="11" s="1"/>
  <c r="AH1062" i="11"/>
  <c r="AF1062" i="11" s="1"/>
  <c r="AH1063" i="11"/>
  <c r="AF1063" i="11" s="1"/>
  <c r="AH1064" i="11"/>
  <c r="AF1064" i="11" s="1"/>
  <c r="AH1065" i="11"/>
  <c r="AF1065" i="11" s="1"/>
  <c r="AH1066" i="11"/>
  <c r="AF1066" i="11" s="1"/>
  <c r="AH1067" i="11"/>
  <c r="AF1067" i="11" s="1"/>
  <c r="AH1068" i="11"/>
  <c r="AF1068" i="11" s="1"/>
  <c r="AH1069" i="11"/>
  <c r="AF1069" i="11" s="1"/>
  <c r="AH1070" i="11"/>
  <c r="AF1070" i="11" s="1"/>
  <c r="AH1071" i="11"/>
  <c r="AF1071" i="11" s="1"/>
  <c r="AH1072" i="11"/>
  <c r="AF1072" i="11" s="1"/>
  <c r="AH1073" i="11"/>
  <c r="AF1073" i="11" s="1"/>
  <c r="AH1074" i="11"/>
  <c r="AF1074" i="11" s="1"/>
  <c r="AH1075" i="11"/>
  <c r="AF1075" i="11" s="1"/>
  <c r="AH1076" i="11"/>
  <c r="AF1076" i="11" s="1"/>
  <c r="AH1077" i="11"/>
  <c r="AF1077" i="11" s="1"/>
  <c r="AH1078" i="11"/>
  <c r="AF1078" i="11" s="1"/>
  <c r="AH1079" i="11"/>
  <c r="AF1079" i="11" s="1"/>
  <c r="AH1080" i="11"/>
  <c r="AF1080" i="11" s="1"/>
  <c r="AH1081" i="11"/>
  <c r="AF1081" i="11" s="1"/>
  <c r="AH1082" i="11"/>
  <c r="AF1082" i="11" s="1"/>
  <c r="AH1083" i="11"/>
  <c r="AF1083" i="11" s="1"/>
  <c r="AH1084" i="11"/>
  <c r="AF1084" i="11" s="1"/>
  <c r="AH1085" i="11"/>
  <c r="AF1085" i="11" s="1"/>
  <c r="AH1086" i="11"/>
  <c r="AF1086" i="11" s="1"/>
  <c r="AH1087" i="11"/>
  <c r="AF1087" i="11" s="1"/>
  <c r="AH1088" i="11"/>
  <c r="AF1088" i="11" s="1"/>
  <c r="AH1089" i="11"/>
  <c r="AF1089" i="11" s="1"/>
  <c r="AH1090" i="11"/>
  <c r="AF1090" i="11" s="1"/>
  <c r="AH1091" i="11"/>
  <c r="AF1091" i="11" s="1"/>
  <c r="AH1092" i="11"/>
  <c r="AF1092" i="11" s="1"/>
  <c r="AH1093" i="11"/>
  <c r="AF1093" i="11" s="1"/>
  <c r="AH1094" i="11"/>
  <c r="AF1094" i="11" s="1"/>
  <c r="AH1095" i="11"/>
  <c r="AF1095" i="11" s="1"/>
  <c r="AH1096" i="11"/>
  <c r="AF1096" i="11" s="1"/>
  <c r="AH1097" i="11"/>
  <c r="AF1097" i="11" s="1"/>
  <c r="AH1098" i="11"/>
  <c r="AF1098" i="11" s="1"/>
  <c r="AH1099" i="11"/>
  <c r="AF1099" i="11" s="1"/>
  <c r="AH1100" i="11"/>
  <c r="AF1100" i="11" s="1"/>
  <c r="AH1101" i="11"/>
  <c r="AF1101" i="11" s="1"/>
  <c r="AH1102" i="11"/>
  <c r="AF1102" i="11" s="1"/>
  <c r="AH1103" i="11"/>
  <c r="AF1103" i="11" s="1"/>
  <c r="AH1104" i="11"/>
  <c r="AF1104" i="11" s="1"/>
  <c r="AH1105" i="11"/>
  <c r="AF1105" i="11" s="1"/>
  <c r="AH1106" i="11"/>
  <c r="AF1106" i="11" s="1"/>
  <c r="AH1107" i="11"/>
  <c r="AF1107" i="11" s="1"/>
  <c r="AH1108" i="11"/>
  <c r="AF1108" i="11" s="1"/>
  <c r="AH1109" i="11"/>
  <c r="AF1109" i="11" s="1"/>
  <c r="AH1110" i="11"/>
  <c r="AF1110" i="11" s="1"/>
  <c r="AH1111" i="11"/>
  <c r="AF1111" i="11" s="1"/>
  <c r="AH1112" i="11"/>
  <c r="AF1112" i="11" s="1"/>
  <c r="AH1113" i="11"/>
  <c r="AF1113" i="11" s="1"/>
  <c r="AH1114" i="11"/>
  <c r="AF1114" i="11" s="1"/>
  <c r="AH1115" i="11"/>
  <c r="AF1115" i="11" s="1"/>
  <c r="AH1116" i="11"/>
  <c r="AF1116" i="11" s="1"/>
  <c r="AH1117" i="11"/>
  <c r="AF1117" i="11" s="1"/>
  <c r="AH1118" i="11"/>
  <c r="AF1118" i="11" s="1"/>
  <c r="AH1119" i="11"/>
  <c r="AF1119" i="11" s="1"/>
  <c r="AH1120" i="11"/>
  <c r="AF1120" i="11" s="1"/>
  <c r="AH1121" i="11"/>
  <c r="AF1121" i="11" s="1"/>
  <c r="AH1122" i="11"/>
  <c r="AF1122" i="11" s="1"/>
  <c r="AH1123" i="11"/>
  <c r="AF1123" i="11" s="1"/>
  <c r="AH1124" i="11"/>
  <c r="AF1124" i="11" s="1"/>
  <c r="AH1125" i="11"/>
  <c r="AF1125" i="11" s="1"/>
  <c r="AH1126" i="11"/>
  <c r="AF1126" i="11" s="1"/>
  <c r="AH1127" i="11"/>
  <c r="AF1127" i="11" s="1"/>
  <c r="AH1128" i="11"/>
  <c r="AF1128" i="11" s="1"/>
  <c r="AH1129" i="11"/>
  <c r="AF1129" i="11" s="1"/>
  <c r="AH1130" i="11"/>
  <c r="AF1130" i="11" s="1"/>
  <c r="AH1131" i="11"/>
  <c r="AF1131" i="11" s="1"/>
  <c r="AH1132" i="11"/>
  <c r="AF1132" i="11" s="1"/>
  <c r="AH1133" i="11"/>
  <c r="AF1133" i="11" s="1"/>
  <c r="AH1134" i="11"/>
  <c r="AF1134" i="11" s="1"/>
  <c r="AH1135" i="11"/>
  <c r="AF1135" i="11" s="1"/>
  <c r="AH1136" i="11"/>
  <c r="AF1136" i="11" s="1"/>
  <c r="AH1137" i="11"/>
  <c r="AF1137" i="11" s="1"/>
  <c r="AH1138" i="11"/>
  <c r="AF1138" i="11" s="1"/>
  <c r="AH1139" i="11"/>
  <c r="AF1139" i="11" s="1"/>
  <c r="AH1140" i="11"/>
  <c r="AF1140" i="11" s="1"/>
  <c r="AH1141" i="11"/>
  <c r="AF1141" i="11" s="1"/>
  <c r="AH1142" i="11"/>
  <c r="AF1142" i="11" s="1"/>
  <c r="AH1143" i="11"/>
  <c r="AF1143" i="11" s="1"/>
  <c r="AH1144" i="11"/>
  <c r="AF1144" i="11" s="1"/>
  <c r="AH1145" i="11"/>
  <c r="AF1145" i="11" s="1"/>
  <c r="AH1146" i="11"/>
  <c r="AF1146" i="11" s="1"/>
  <c r="AH1147" i="11"/>
  <c r="AF1147" i="11" s="1"/>
  <c r="AH1148" i="11"/>
  <c r="AF1148" i="11" s="1"/>
  <c r="AH1149" i="11"/>
  <c r="AF1149" i="11" s="1"/>
  <c r="AH1150" i="11"/>
  <c r="AF1150" i="11" s="1"/>
  <c r="AH1151" i="11"/>
  <c r="AF1151" i="11" s="1"/>
  <c r="AH1152" i="11"/>
  <c r="AF1152" i="11" s="1"/>
  <c r="AH1153" i="11"/>
  <c r="AF1153" i="11" s="1"/>
  <c r="AH1154" i="11"/>
  <c r="AF1154" i="11" s="1"/>
  <c r="AH1155" i="11"/>
  <c r="AF1155" i="11" s="1"/>
  <c r="AH1156" i="11"/>
  <c r="AF1156" i="11" s="1"/>
  <c r="AH1157" i="11"/>
  <c r="AF1157" i="11" s="1"/>
  <c r="AH1158" i="11"/>
  <c r="AF1158" i="11" s="1"/>
  <c r="AH1159" i="11"/>
  <c r="AF1159" i="11" s="1"/>
  <c r="AH1160" i="11"/>
  <c r="AF1160" i="11" s="1"/>
  <c r="AH1161" i="11"/>
  <c r="AF1161" i="11" s="1"/>
  <c r="AH1162" i="11"/>
  <c r="AF1162" i="11" s="1"/>
  <c r="AH1163" i="11"/>
  <c r="AF1163" i="11" s="1"/>
  <c r="AH1164" i="11"/>
  <c r="AF1164" i="11" s="1"/>
  <c r="AH1165" i="11"/>
  <c r="AF1165" i="11" s="1"/>
  <c r="AH1166" i="11"/>
  <c r="AF1166" i="11" s="1"/>
  <c r="AH1167" i="11"/>
  <c r="AF1167" i="11" s="1"/>
  <c r="AH1168" i="11"/>
  <c r="AF1168" i="11" s="1"/>
  <c r="AH1169" i="11"/>
  <c r="AF1169" i="11" s="1"/>
  <c r="AH1170" i="11"/>
  <c r="AF1170" i="11" s="1"/>
  <c r="AH1171" i="11"/>
  <c r="AF1171" i="11" s="1"/>
  <c r="AH1172" i="11"/>
  <c r="AF1172" i="11" s="1"/>
  <c r="AH1173" i="11"/>
  <c r="AF1173" i="11" s="1"/>
  <c r="AH1174" i="11"/>
  <c r="AF1174" i="11" s="1"/>
  <c r="AH1175" i="11"/>
  <c r="AF1175" i="11" s="1"/>
  <c r="AH1176" i="11"/>
  <c r="AF1176" i="11" s="1"/>
  <c r="AH1177" i="11"/>
  <c r="AF1177" i="11" s="1"/>
  <c r="AH1178" i="11"/>
  <c r="AF1178" i="11" s="1"/>
  <c r="AH1179" i="11"/>
  <c r="AF1179" i="11" s="1"/>
  <c r="AH1180" i="11"/>
  <c r="AF1180" i="11" s="1"/>
  <c r="AH1181" i="11"/>
  <c r="AF1181" i="11" s="1"/>
  <c r="AH1182" i="11"/>
  <c r="AF1182" i="11" s="1"/>
  <c r="AH1183" i="11"/>
  <c r="AF1183" i="11" s="1"/>
  <c r="AH1184" i="11"/>
  <c r="AF1184" i="11" s="1"/>
  <c r="AH1185" i="11"/>
  <c r="AF1185" i="11" s="1"/>
  <c r="AH1186" i="11"/>
  <c r="AF1186" i="11" s="1"/>
  <c r="AH1187" i="11"/>
  <c r="AF1187" i="11" s="1"/>
  <c r="AH1188" i="11"/>
  <c r="AF1188" i="11" s="1"/>
  <c r="AH1189" i="11"/>
  <c r="AF1189" i="11" s="1"/>
  <c r="AH1190" i="11"/>
  <c r="AF1190" i="11" s="1"/>
  <c r="AH1191" i="11"/>
  <c r="AF1191" i="11" s="1"/>
  <c r="AH1192" i="11"/>
  <c r="AF1192" i="11" s="1"/>
  <c r="AH1193" i="11"/>
  <c r="AF1193" i="11" s="1"/>
  <c r="AH1194" i="11"/>
  <c r="AF1194" i="11" s="1"/>
  <c r="AH1195" i="11"/>
  <c r="AF1195" i="11" s="1"/>
  <c r="AH1196" i="11"/>
  <c r="AF1196" i="11" s="1"/>
  <c r="AH1197" i="11"/>
  <c r="AF1197" i="11" s="1"/>
  <c r="AH1198" i="11"/>
  <c r="AF1198" i="11" s="1"/>
  <c r="AH1199" i="11"/>
  <c r="AF1199" i="11" s="1"/>
  <c r="AH1200" i="11"/>
  <c r="AF1200" i="11" s="1"/>
  <c r="AH1201" i="11"/>
  <c r="AF1201" i="11" s="1"/>
  <c r="AH1202" i="11"/>
  <c r="AF1202" i="11" s="1"/>
  <c r="AH1203" i="11"/>
  <c r="AF1203" i="11" s="1"/>
  <c r="AH1204" i="11"/>
  <c r="AF1204" i="11" s="1"/>
  <c r="AH1205" i="11"/>
  <c r="AF1205" i="11" s="1"/>
  <c r="AH1206" i="11"/>
  <c r="AF1206" i="11" s="1"/>
  <c r="AH1207" i="11"/>
  <c r="AF1207" i="11" s="1"/>
  <c r="AH1208" i="11"/>
  <c r="AF1208" i="11" s="1"/>
  <c r="AH1209" i="11"/>
  <c r="AF1209" i="11" s="1"/>
  <c r="AH1210" i="11"/>
  <c r="AF1210" i="11" s="1"/>
  <c r="AH1211" i="11"/>
  <c r="AF1211" i="11" s="1"/>
  <c r="AH1212" i="11"/>
  <c r="AF1212" i="11" s="1"/>
  <c r="AH1213" i="11"/>
  <c r="AF1213" i="11" s="1"/>
  <c r="AH1214" i="11"/>
  <c r="AF1214" i="11" s="1"/>
  <c r="AH1215" i="11"/>
  <c r="AF1215" i="11" s="1"/>
  <c r="AH1216" i="11"/>
  <c r="AF1216" i="11" s="1"/>
  <c r="AH1217" i="11"/>
  <c r="AF1217" i="11" s="1"/>
  <c r="AH1218" i="11"/>
  <c r="AF1218" i="11" s="1"/>
  <c r="AH1219" i="11"/>
  <c r="AF1219" i="11" s="1"/>
  <c r="AH1220" i="11"/>
  <c r="AF1220" i="11" s="1"/>
  <c r="AH1221" i="11"/>
  <c r="AF1221" i="11" s="1"/>
  <c r="AH1222" i="11"/>
  <c r="AF1222" i="11" s="1"/>
  <c r="AH1223" i="11"/>
  <c r="AF1223" i="11" s="1"/>
  <c r="AH1224" i="11"/>
  <c r="AF1224" i="11" s="1"/>
  <c r="AH1225" i="11"/>
  <c r="AF1225" i="11" s="1"/>
  <c r="AH1226" i="11"/>
  <c r="AF1226" i="11" s="1"/>
  <c r="AH1227" i="11"/>
  <c r="AF1227" i="11" s="1"/>
  <c r="AH1228" i="11"/>
  <c r="AF1228" i="11" s="1"/>
  <c r="AH1229" i="11"/>
  <c r="AF1229" i="11" s="1"/>
  <c r="AH1230" i="11"/>
  <c r="AF1230" i="11" s="1"/>
  <c r="AH1231" i="11"/>
  <c r="AF1231" i="11" s="1"/>
  <c r="AH1232" i="11"/>
  <c r="AF1232" i="11" s="1"/>
  <c r="AH1233" i="11"/>
  <c r="AF1233" i="11" s="1"/>
  <c r="AH1234" i="11"/>
  <c r="AF1234" i="11" s="1"/>
  <c r="AH1235" i="11"/>
  <c r="AF1235" i="11" s="1"/>
  <c r="AH1236" i="11"/>
  <c r="AF1236" i="11" s="1"/>
  <c r="AH1237" i="11"/>
  <c r="AF1237" i="11" s="1"/>
  <c r="AH1238" i="11"/>
  <c r="AF1238" i="11" s="1"/>
  <c r="AH1239" i="11"/>
  <c r="AF1239" i="11" s="1"/>
  <c r="AH1240" i="11"/>
  <c r="AF1240" i="11" s="1"/>
  <c r="AH1241" i="11"/>
  <c r="AF1241" i="11" s="1"/>
  <c r="AH1242" i="11"/>
  <c r="AF1242" i="11" s="1"/>
  <c r="AH1243" i="11"/>
  <c r="AF1243" i="11" s="1"/>
  <c r="AH1244" i="11"/>
  <c r="AF1244" i="11" s="1"/>
  <c r="AH1245" i="11"/>
  <c r="AF1245" i="11" s="1"/>
  <c r="AH1246" i="11"/>
  <c r="AF1246" i="11" s="1"/>
  <c r="AH1247" i="11"/>
  <c r="AF1247" i="11" s="1"/>
  <c r="AH1248" i="11"/>
  <c r="AF1248" i="11" s="1"/>
  <c r="AH1249" i="11"/>
  <c r="AF1249" i="11" s="1"/>
  <c r="AH1250" i="11"/>
  <c r="AF1250" i="11" s="1"/>
  <c r="AH1251" i="11"/>
  <c r="AF1251" i="11" s="1"/>
  <c r="AH1252" i="11"/>
  <c r="AF1252" i="11" s="1"/>
  <c r="AH1253" i="11"/>
  <c r="AF1253" i="11" s="1"/>
  <c r="AH1254" i="11"/>
  <c r="AF1254" i="11" s="1"/>
  <c r="AH1255" i="11"/>
  <c r="AF1255" i="11" s="1"/>
  <c r="AH1256" i="11"/>
  <c r="AF1256" i="11" s="1"/>
  <c r="AH1257" i="11"/>
  <c r="AF1257" i="11" s="1"/>
  <c r="AH1258" i="11"/>
  <c r="AF1258" i="11" s="1"/>
  <c r="AH1259" i="11"/>
  <c r="AF1259" i="11" s="1"/>
  <c r="AH1260" i="11"/>
  <c r="AF1260" i="11" s="1"/>
  <c r="AH1261" i="11"/>
  <c r="AF1261" i="11" s="1"/>
  <c r="AH1262" i="11"/>
  <c r="AF1262" i="11" s="1"/>
  <c r="AH1263" i="11"/>
  <c r="AF1263" i="11" s="1"/>
  <c r="AH1264" i="11"/>
  <c r="AF1264" i="11" s="1"/>
  <c r="AH1265" i="11"/>
  <c r="AF1265" i="11" s="1"/>
  <c r="AH1266" i="11"/>
  <c r="AF1266" i="11" s="1"/>
  <c r="AH1267" i="11"/>
  <c r="AF1267" i="11" s="1"/>
  <c r="AH1268" i="11"/>
  <c r="AF1268" i="11" s="1"/>
  <c r="AH1269" i="11"/>
  <c r="AF1269" i="11" s="1"/>
  <c r="AH1270" i="11"/>
  <c r="AF1270" i="11" s="1"/>
  <c r="AH1271" i="11"/>
  <c r="AF1271" i="11" s="1"/>
  <c r="AH1272" i="11"/>
  <c r="AF1272" i="11" s="1"/>
  <c r="AH1273" i="11"/>
  <c r="AF1273" i="11" s="1"/>
  <c r="AH1274" i="11"/>
  <c r="AF1274" i="11" s="1"/>
  <c r="AH1275" i="11"/>
  <c r="AF1275" i="11" s="1"/>
  <c r="AH1276" i="11"/>
  <c r="AF1276" i="11" s="1"/>
  <c r="AH1277" i="11"/>
  <c r="AF1277" i="11" s="1"/>
  <c r="AH1278" i="11"/>
  <c r="AF1278" i="11" s="1"/>
  <c r="AH1279" i="11"/>
  <c r="AF1279" i="11" s="1"/>
  <c r="AH1280" i="11"/>
  <c r="AF1280" i="11" s="1"/>
  <c r="AH1281" i="11"/>
  <c r="AF1281" i="11" s="1"/>
  <c r="AH1282" i="11"/>
  <c r="AF1282" i="11" s="1"/>
  <c r="AH1283" i="11"/>
  <c r="AF1283" i="11" s="1"/>
  <c r="AH1284" i="11"/>
  <c r="AF1284" i="11" s="1"/>
  <c r="AH1285" i="11"/>
  <c r="AF1285" i="11" s="1"/>
  <c r="AH1286" i="11"/>
  <c r="AF1286" i="11" s="1"/>
  <c r="AH1287" i="11"/>
  <c r="AF1287" i="11" s="1"/>
  <c r="AH1288" i="11"/>
  <c r="AF1288" i="11" s="1"/>
  <c r="AH1289" i="11"/>
  <c r="AF1289" i="11" s="1"/>
  <c r="AH1290" i="11"/>
  <c r="AF1290" i="11" s="1"/>
  <c r="AH1291" i="11"/>
  <c r="AF1291" i="11" s="1"/>
  <c r="AH1292" i="11"/>
  <c r="AF1292" i="11" s="1"/>
  <c r="AH1293" i="11"/>
  <c r="AF1293" i="11" s="1"/>
  <c r="AH1294" i="11"/>
  <c r="AF1294" i="11" s="1"/>
  <c r="AH1295" i="11"/>
  <c r="AF1295" i="11" s="1"/>
  <c r="AH1296" i="11"/>
  <c r="AF1296" i="11" s="1"/>
  <c r="AH1297" i="11"/>
  <c r="AF1297" i="11" s="1"/>
  <c r="AH1298" i="11"/>
  <c r="AF1298" i="11" s="1"/>
  <c r="AH1299" i="11"/>
  <c r="AF1299" i="11" s="1"/>
  <c r="AH1300" i="11"/>
  <c r="AF1300" i="11" s="1"/>
  <c r="AH1301" i="11"/>
  <c r="AF1301" i="11" s="1"/>
  <c r="AH1302" i="11"/>
  <c r="AF1302" i="11" s="1"/>
  <c r="AH1303" i="11"/>
  <c r="AF1303" i="11" s="1"/>
  <c r="AH1304" i="11"/>
  <c r="AF1304" i="11" s="1"/>
  <c r="AH1305" i="11"/>
  <c r="AF1305" i="11" s="1"/>
  <c r="AH1306" i="11"/>
  <c r="AF1306" i="11" s="1"/>
  <c r="AH1307" i="11"/>
  <c r="AF1307" i="11" s="1"/>
  <c r="AH1308" i="11"/>
  <c r="AF1308" i="11" s="1"/>
  <c r="AH1309" i="11"/>
  <c r="AF1309" i="11" s="1"/>
  <c r="AH1310" i="11"/>
  <c r="AF1310" i="11" s="1"/>
  <c r="AH1311" i="11"/>
  <c r="AF1311" i="11" s="1"/>
  <c r="AH1312" i="11"/>
  <c r="AF1312" i="11" s="1"/>
  <c r="AH1313" i="11"/>
  <c r="AF1313" i="11" s="1"/>
  <c r="AH1314" i="11"/>
  <c r="AF1314" i="11" s="1"/>
  <c r="AH1315" i="11"/>
  <c r="AF1315" i="11" s="1"/>
  <c r="AH1316" i="11"/>
  <c r="AF1316" i="11" s="1"/>
  <c r="AH1317" i="11"/>
  <c r="AF1317" i="11" s="1"/>
  <c r="AH1318" i="11"/>
  <c r="AF1318" i="11" s="1"/>
  <c r="AH1319" i="11"/>
  <c r="AF1319" i="11" s="1"/>
  <c r="AH1320" i="11"/>
  <c r="AF1320" i="11" s="1"/>
  <c r="AH1321" i="11"/>
  <c r="AF1321" i="11" s="1"/>
  <c r="AH1322" i="11"/>
  <c r="AF1322" i="11" s="1"/>
  <c r="AH1323" i="11"/>
  <c r="AF1323" i="11" s="1"/>
  <c r="AH1324" i="11"/>
  <c r="AF1324" i="11" s="1"/>
  <c r="AH1325" i="11"/>
  <c r="AF1325" i="11" s="1"/>
  <c r="AH1326" i="11"/>
  <c r="AF1326" i="11" s="1"/>
  <c r="AH1327" i="11"/>
  <c r="AF1327" i="11" s="1"/>
  <c r="AH1328" i="11"/>
  <c r="AF1328" i="11" s="1"/>
  <c r="AH1329" i="11"/>
  <c r="AF1329" i="11" s="1"/>
  <c r="AH1330" i="11"/>
  <c r="AF1330" i="11" s="1"/>
  <c r="AH1331" i="11"/>
  <c r="AF1331" i="11" s="1"/>
  <c r="AH1332" i="11"/>
  <c r="AF1332" i="11" s="1"/>
  <c r="AH1333" i="11"/>
  <c r="AF1333" i="11" s="1"/>
  <c r="AH1334" i="11"/>
  <c r="AF1334" i="11" s="1"/>
  <c r="AH1335" i="11"/>
  <c r="AF1335" i="11" s="1"/>
  <c r="AH1336" i="11"/>
  <c r="AF1336" i="11" s="1"/>
  <c r="AH1337" i="11"/>
  <c r="AF1337" i="11" s="1"/>
  <c r="AH1338" i="11"/>
  <c r="AF1338" i="11" s="1"/>
  <c r="AH1339" i="11"/>
  <c r="AF1339" i="11" s="1"/>
  <c r="AH1340" i="11"/>
  <c r="AF1340" i="11" s="1"/>
  <c r="AH1341" i="11"/>
  <c r="AF1341" i="11" s="1"/>
  <c r="AH1342" i="11"/>
  <c r="AF1342" i="11" s="1"/>
  <c r="AH1343" i="11"/>
  <c r="AF1343" i="11" s="1"/>
  <c r="AH1344" i="11"/>
  <c r="AF1344" i="11" s="1"/>
  <c r="AH1345" i="11"/>
  <c r="AF1345" i="11" s="1"/>
  <c r="AH1346" i="11"/>
  <c r="AF1346" i="11" s="1"/>
  <c r="AH1347" i="11"/>
  <c r="AF1347" i="11" s="1"/>
  <c r="AH1348" i="11"/>
  <c r="AF1348" i="11" s="1"/>
  <c r="AH1349" i="11"/>
  <c r="AF1349" i="11" s="1"/>
  <c r="AH1350" i="11"/>
  <c r="AF1350" i="11" s="1"/>
  <c r="AH1351" i="11"/>
  <c r="AF1351" i="11" s="1"/>
  <c r="AH1352" i="11"/>
  <c r="AF1352" i="11" s="1"/>
  <c r="AH1353" i="11"/>
  <c r="AF1353" i="11" s="1"/>
  <c r="AH1354" i="11"/>
  <c r="AF1354" i="11" s="1"/>
  <c r="AH1355" i="11"/>
  <c r="AF1355" i="11" s="1"/>
  <c r="AH1356" i="11"/>
  <c r="AF1356" i="11" s="1"/>
  <c r="AH1357" i="11"/>
  <c r="AF1357" i="11" s="1"/>
  <c r="AH1358" i="11"/>
  <c r="AF1358" i="11" s="1"/>
  <c r="AH1359" i="11"/>
  <c r="AF1359" i="11" s="1"/>
  <c r="AH1360" i="11"/>
  <c r="AF1360" i="11" s="1"/>
  <c r="AH1361" i="11"/>
  <c r="AF1361" i="11" s="1"/>
  <c r="AH1362" i="11"/>
  <c r="AF1362" i="11" s="1"/>
  <c r="AH1363" i="11"/>
  <c r="AF1363" i="11" s="1"/>
  <c r="AH1364" i="11"/>
  <c r="AF1364" i="11" s="1"/>
  <c r="AH1365" i="11"/>
  <c r="AF1365" i="11" s="1"/>
  <c r="AH1366" i="11"/>
  <c r="AF1366" i="11" s="1"/>
  <c r="AH1367" i="11"/>
  <c r="AF1367" i="11" s="1"/>
  <c r="AH1368" i="11"/>
  <c r="AF1368" i="11" s="1"/>
  <c r="AH1369" i="11"/>
  <c r="AF1369" i="11" s="1"/>
  <c r="AH1370" i="11"/>
  <c r="AF1370" i="11" s="1"/>
  <c r="AH1371" i="11"/>
  <c r="AF1371" i="11" s="1"/>
  <c r="AH1372" i="11"/>
  <c r="AF1372" i="11" s="1"/>
  <c r="AH1373" i="11"/>
  <c r="AF1373" i="11" s="1"/>
  <c r="AH1374" i="11"/>
  <c r="AF1374" i="11" s="1"/>
  <c r="AH1375" i="11"/>
  <c r="AF1375" i="11" s="1"/>
  <c r="AH1376" i="11"/>
  <c r="AF1376" i="11" s="1"/>
  <c r="AH1377" i="11"/>
  <c r="AF1377" i="11" s="1"/>
  <c r="AH1378" i="11"/>
  <c r="AF1378" i="11" s="1"/>
  <c r="AH1379" i="11"/>
  <c r="AF1379" i="11" s="1"/>
  <c r="AH1380" i="11"/>
  <c r="AF1380" i="11" s="1"/>
  <c r="AH1381" i="11"/>
  <c r="AF1381" i="11" s="1"/>
  <c r="AH1382" i="11"/>
  <c r="AF1382" i="11" s="1"/>
  <c r="AH1383" i="11"/>
  <c r="AF1383" i="11" s="1"/>
  <c r="AH1384" i="11"/>
  <c r="AF1384" i="11" s="1"/>
  <c r="AH1385" i="11"/>
  <c r="AF1385" i="11" s="1"/>
  <c r="AH1386" i="11"/>
  <c r="AF1386" i="11" s="1"/>
  <c r="AH1387" i="11"/>
  <c r="AF1387" i="11" s="1"/>
  <c r="AH1388" i="11"/>
  <c r="AF1388" i="11" s="1"/>
  <c r="AH1389" i="11"/>
  <c r="AF1389" i="11" s="1"/>
  <c r="AH1390" i="11"/>
  <c r="AF1390" i="11" s="1"/>
  <c r="AH1391" i="11"/>
  <c r="AF1391" i="11" s="1"/>
  <c r="AH1392" i="11"/>
  <c r="AF1392" i="11" s="1"/>
  <c r="AH1393" i="11"/>
  <c r="AF1393" i="11" s="1"/>
  <c r="AH1394" i="11"/>
  <c r="AF1394" i="11" s="1"/>
  <c r="AH1395" i="11"/>
  <c r="AF1395" i="11" s="1"/>
  <c r="AH1396" i="11"/>
  <c r="AF1396" i="11" s="1"/>
  <c r="AH1397" i="11"/>
  <c r="AF1397" i="11" s="1"/>
  <c r="AH1398" i="11"/>
  <c r="AF1398" i="11" s="1"/>
  <c r="AH1399" i="11"/>
  <c r="AF1399" i="11" s="1"/>
  <c r="AH1400" i="11"/>
  <c r="AF1400" i="11" s="1"/>
  <c r="AH1401" i="11"/>
  <c r="AF1401" i="11" s="1"/>
  <c r="AH1402" i="11"/>
  <c r="AF1402" i="11" s="1"/>
  <c r="AH1403" i="11"/>
  <c r="AF1403" i="11" s="1"/>
  <c r="AH1404" i="11"/>
  <c r="AF1404" i="11" s="1"/>
  <c r="AH1405" i="11"/>
  <c r="AF1405" i="11" s="1"/>
  <c r="AH1406" i="11"/>
  <c r="AF1406" i="11" s="1"/>
  <c r="AH1407" i="11"/>
  <c r="AF1407" i="11" s="1"/>
  <c r="AH1408" i="11"/>
  <c r="AF1408" i="11" s="1"/>
  <c r="AH1409" i="11"/>
  <c r="AF1409" i="11" s="1"/>
  <c r="AH1410" i="11"/>
  <c r="AF1410" i="11" s="1"/>
  <c r="AH1411" i="11"/>
  <c r="AF1411" i="11" s="1"/>
  <c r="AH1412" i="11"/>
  <c r="AF1412" i="11" s="1"/>
  <c r="AH1413" i="11"/>
  <c r="AF1413" i="11" s="1"/>
  <c r="AH1414" i="11"/>
  <c r="AF1414" i="11" s="1"/>
  <c r="AH1415" i="11"/>
  <c r="AF1415" i="11" s="1"/>
  <c r="AH1416" i="11"/>
  <c r="AF1416" i="11" s="1"/>
  <c r="AH1417" i="11"/>
  <c r="AF1417" i="11" s="1"/>
  <c r="AH1418" i="11"/>
  <c r="AF1418" i="11" s="1"/>
  <c r="AH1419" i="11"/>
  <c r="AF1419" i="11" s="1"/>
  <c r="AH1420" i="11"/>
  <c r="AF1420" i="11" s="1"/>
  <c r="AH1421" i="11"/>
  <c r="AF1421" i="11" s="1"/>
  <c r="AH1422" i="11"/>
  <c r="AF1422" i="11" s="1"/>
  <c r="AH1423" i="11"/>
  <c r="AF1423" i="11" s="1"/>
  <c r="AH1424" i="11"/>
  <c r="AF1424" i="11" s="1"/>
  <c r="AH1425" i="11"/>
  <c r="AF1425" i="11" s="1"/>
  <c r="AH1426" i="11"/>
  <c r="AF1426" i="11" s="1"/>
  <c r="AH1427" i="11"/>
  <c r="AF1427" i="11" s="1"/>
  <c r="AH1428" i="11"/>
  <c r="AF1428" i="11" s="1"/>
  <c r="AH1429" i="11"/>
  <c r="AF1429" i="11" s="1"/>
  <c r="AH1430" i="11"/>
  <c r="AF1430" i="11" s="1"/>
  <c r="AH1431" i="11"/>
  <c r="AF1431" i="11" s="1"/>
  <c r="AH1432" i="11"/>
  <c r="AF1432" i="11" s="1"/>
  <c r="AH1433" i="11"/>
  <c r="AF1433" i="11" s="1"/>
  <c r="AH1434" i="11"/>
  <c r="AF1434" i="11" s="1"/>
  <c r="AH1435" i="11"/>
  <c r="AF1435" i="11" s="1"/>
  <c r="AH1436" i="11"/>
  <c r="AF1436" i="11" s="1"/>
  <c r="AH1437" i="11"/>
  <c r="AF1437" i="11" s="1"/>
  <c r="AH1438" i="11"/>
  <c r="AF1438" i="11" s="1"/>
  <c r="AH1439" i="11"/>
  <c r="AF1439" i="11" s="1"/>
  <c r="AH1440" i="11"/>
  <c r="AF1440" i="11" s="1"/>
  <c r="AH1441" i="11"/>
  <c r="AF1441" i="11" s="1"/>
  <c r="AH1442" i="11"/>
  <c r="AF1442" i="11" s="1"/>
  <c r="AH1443" i="11"/>
  <c r="AF1443" i="11" s="1"/>
  <c r="AH1444" i="11"/>
  <c r="AF1444" i="11" s="1"/>
  <c r="AH1445" i="11"/>
  <c r="AF1445" i="11" s="1"/>
  <c r="AH1446" i="11"/>
  <c r="AF1446" i="11" s="1"/>
  <c r="AH1447" i="11"/>
  <c r="AF1447" i="11" s="1"/>
  <c r="AH1448" i="11"/>
  <c r="AF1448" i="11" s="1"/>
  <c r="AH1449" i="11"/>
  <c r="AF1449" i="11" s="1"/>
  <c r="AH1450" i="11"/>
  <c r="AF1450" i="11" s="1"/>
  <c r="AH1451" i="11"/>
  <c r="AF1451" i="11" s="1"/>
  <c r="AH1452" i="11"/>
  <c r="AF1452" i="11" s="1"/>
  <c r="AH1453" i="11"/>
  <c r="AF1453" i="11" s="1"/>
  <c r="AH1454" i="11"/>
  <c r="AF1454" i="11" s="1"/>
  <c r="AH1455" i="11"/>
  <c r="AF1455" i="11" s="1"/>
  <c r="AH1456" i="11"/>
  <c r="AF1456" i="11" s="1"/>
  <c r="AH1457" i="11"/>
  <c r="AF1457" i="11" s="1"/>
  <c r="AH1458" i="11"/>
  <c r="AF1458" i="11" s="1"/>
  <c r="AH1459" i="11"/>
  <c r="AF1459" i="11" s="1"/>
  <c r="AH1460" i="11"/>
  <c r="AF1460" i="11" s="1"/>
  <c r="AH1461" i="11"/>
  <c r="AF1461" i="11" s="1"/>
  <c r="AH1462" i="11"/>
  <c r="AF1462" i="11" s="1"/>
  <c r="AH1463" i="11"/>
  <c r="AF1463" i="11" s="1"/>
  <c r="AH1464" i="11"/>
  <c r="AF1464" i="11" s="1"/>
  <c r="AH1465" i="11"/>
  <c r="AF1465" i="11" s="1"/>
  <c r="AH1466" i="11"/>
  <c r="AF1466" i="11" s="1"/>
  <c r="AH1467" i="11"/>
  <c r="AF1467" i="11" s="1"/>
  <c r="AH1468" i="11"/>
  <c r="AF1468" i="11" s="1"/>
  <c r="AH1469" i="11"/>
  <c r="AF1469" i="11" s="1"/>
  <c r="AH1470" i="11"/>
  <c r="AF1470" i="11" s="1"/>
  <c r="AH1471" i="11"/>
  <c r="AF1471" i="11" s="1"/>
  <c r="AH1472" i="11"/>
  <c r="AF1472" i="11" s="1"/>
  <c r="AH1473" i="11"/>
  <c r="AF1473" i="11" s="1"/>
  <c r="AH1474" i="11"/>
  <c r="AF1474" i="11" s="1"/>
  <c r="AH1475" i="11"/>
  <c r="AF1475" i="11" s="1"/>
  <c r="AH1476" i="11"/>
  <c r="AF1476" i="11" s="1"/>
  <c r="AH1477" i="11"/>
  <c r="AF1477" i="11" s="1"/>
  <c r="AH1478" i="11"/>
  <c r="AF1478" i="11" s="1"/>
  <c r="AH1479" i="11"/>
  <c r="AF1479" i="11" s="1"/>
  <c r="AH1480" i="11"/>
  <c r="AF1480" i="11" s="1"/>
  <c r="AH1481" i="11"/>
  <c r="AF1481" i="11" s="1"/>
  <c r="AH1482" i="11"/>
  <c r="AF1482" i="11" s="1"/>
  <c r="AH1483" i="11"/>
  <c r="AF1483" i="11" s="1"/>
  <c r="AH1484" i="11"/>
  <c r="AF1484" i="11" s="1"/>
  <c r="AH1485" i="11"/>
  <c r="AF1485" i="11" s="1"/>
  <c r="AH1486" i="11"/>
  <c r="AF1486" i="11" s="1"/>
  <c r="AH1487" i="11"/>
  <c r="AF1487" i="11" s="1"/>
  <c r="AH1488" i="11"/>
  <c r="AF1488" i="11" s="1"/>
  <c r="AH1489" i="11"/>
  <c r="AF1489" i="11" s="1"/>
  <c r="AH1490" i="11"/>
  <c r="AF1490" i="11" s="1"/>
  <c r="AH1491" i="11"/>
  <c r="AF1491" i="11" s="1"/>
  <c r="AH1492" i="11"/>
  <c r="AF1492" i="11" s="1"/>
  <c r="AH1493" i="11"/>
  <c r="AF1493" i="11" s="1"/>
  <c r="AH1494" i="11"/>
  <c r="AF1494" i="11" s="1"/>
  <c r="AH1495" i="11"/>
  <c r="AF1495" i="11" s="1"/>
  <c r="AH1496" i="11"/>
  <c r="AF1496" i="11" s="1"/>
  <c r="AH1497" i="11"/>
  <c r="AF1497" i="11" s="1"/>
  <c r="AH1498" i="11"/>
  <c r="AF1498" i="11" s="1"/>
  <c r="AH1499" i="11"/>
  <c r="AF1499" i="11" s="1"/>
  <c r="AH1500" i="11"/>
  <c r="AF1500" i="11" s="1"/>
  <c r="AH1501" i="11"/>
  <c r="AF1501" i="11" s="1"/>
  <c r="AH1502" i="11"/>
  <c r="AF1502" i="11" s="1"/>
  <c r="AH1503" i="11"/>
  <c r="AF1503" i="11" s="1"/>
  <c r="AH1504" i="11"/>
  <c r="AF1504" i="11" s="1"/>
  <c r="AH1505" i="11"/>
  <c r="AF1505" i="11" s="1"/>
  <c r="AH1506" i="11"/>
  <c r="AF1506" i="11" s="1"/>
  <c r="AH1507" i="11"/>
  <c r="AF1507" i="11" s="1"/>
  <c r="AH1508" i="11"/>
  <c r="AF1508" i="11" s="1"/>
  <c r="AH1509" i="11"/>
  <c r="AF1509" i="11" s="1"/>
  <c r="AH1510" i="11"/>
  <c r="AF1510" i="11" s="1"/>
  <c r="AH1511" i="11"/>
  <c r="AF1511" i="11" s="1"/>
  <c r="AH1512" i="11"/>
  <c r="AF1512" i="11" s="1"/>
  <c r="AH1513" i="11"/>
  <c r="AF1513" i="11" s="1"/>
  <c r="AH1514" i="11"/>
  <c r="AF1514" i="11" s="1"/>
  <c r="AH1515" i="11"/>
  <c r="AF1515" i="11" s="1"/>
  <c r="AH1516" i="11"/>
  <c r="AF1516" i="11" s="1"/>
  <c r="AH1517" i="11"/>
  <c r="AF1517" i="11" s="1"/>
  <c r="AH1518" i="11"/>
  <c r="AF1518" i="11" s="1"/>
  <c r="AH1519" i="11"/>
  <c r="AF1519" i="11" s="1"/>
  <c r="AH1520" i="11"/>
  <c r="AF1520" i="11" s="1"/>
  <c r="AH1521" i="11"/>
  <c r="AF1521" i="11" s="1"/>
  <c r="AH1522" i="11"/>
  <c r="AF1522" i="11" s="1"/>
  <c r="AH1523" i="11"/>
  <c r="AF1523" i="11" s="1"/>
  <c r="AH1524" i="11"/>
  <c r="AF1524" i="11" s="1"/>
  <c r="AH1525" i="11"/>
  <c r="AF1525" i="11" s="1"/>
  <c r="AH1526" i="11"/>
  <c r="AF1526" i="11" s="1"/>
  <c r="AH1527" i="11"/>
  <c r="AF1527" i="11" s="1"/>
  <c r="AH1528" i="11"/>
  <c r="AF1528" i="11" s="1"/>
  <c r="AH1529" i="11"/>
  <c r="AF1529" i="11" s="1"/>
  <c r="AH1530" i="11"/>
  <c r="AF1530" i="11" s="1"/>
  <c r="AH1531" i="11"/>
  <c r="AF1531" i="11" s="1"/>
  <c r="AH1532" i="11"/>
  <c r="AF1532" i="11" s="1"/>
  <c r="AH1533" i="11"/>
  <c r="AF1533" i="11" s="1"/>
  <c r="AH1534" i="11"/>
  <c r="AF1534" i="11" s="1"/>
  <c r="AH1535" i="11"/>
  <c r="AF1535" i="11" s="1"/>
  <c r="AH1536" i="11"/>
  <c r="AF1536" i="11" s="1"/>
  <c r="AH1537" i="11"/>
  <c r="AF1537" i="11" s="1"/>
  <c r="AH1538" i="11"/>
  <c r="AF1538" i="11" s="1"/>
  <c r="AH1539" i="11"/>
  <c r="AF1539" i="11" s="1"/>
  <c r="AH1540" i="11"/>
  <c r="AF1540" i="11" s="1"/>
  <c r="AH1541" i="11"/>
  <c r="AF1541" i="11" s="1"/>
  <c r="AH1542" i="11"/>
  <c r="AF1542" i="11" s="1"/>
  <c r="AH1543" i="11"/>
  <c r="AF1543" i="11" s="1"/>
  <c r="AH1544" i="11"/>
  <c r="AF1544" i="11" s="1"/>
  <c r="AH1545" i="11"/>
  <c r="AF1545" i="11" s="1"/>
  <c r="AH1546" i="11"/>
  <c r="AF1546" i="11" s="1"/>
  <c r="AH1547" i="11"/>
  <c r="AF1547" i="11" s="1"/>
  <c r="AH1548" i="11"/>
  <c r="AF1548" i="11" s="1"/>
  <c r="AH1549" i="11"/>
  <c r="AF1549" i="11" s="1"/>
  <c r="AH1550" i="11"/>
  <c r="AF1550" i="11" s="1"/>
  <c r="AH1551" i="11"/>
  <c r="AF1551" i="11" s="1"/>
  <c r="AH1552" i="11"/>
  <c r="AF1552" i="11" s="1"/>
  <c r="AH1553" i="11"/>
  <c r="AF1553" i="11" s="1"/>
  <c r="AH1554" i="11"/>
  <c r="AF1554" i="11" s="1"/>
  <c r="AH1555" i="11"/>
  <c r="AF1555" i="11" s="1"/>
  <c r="AH1556" i="11"/>
  <c r="AF1556" i="11" s="1"/>
  <c r="AH1557" i="11"/>
  <c r="AF1557" i="11" s="1"/>
  <c r="AH1558" i="11"/>
  <c r="AF1558" i="11" s="1"/>
  <c r="AH1559" i="11"/>
  <c r="AF1559" i="11" s="1"/>
  <c r="AH1560" i="11"/>
  <c r="AF1560" i="11" s="1"/>
  <c r="AH1561" i="11"/>
  <c r="AF1561" i="11" s="1"/>
  <c r="AH1562" i="11"/>
  <c r="AF1562" i="11" s="1"/>
  <c r="AH1563" i="11"/>
  <c r="AF1563" i="11" s="1"/>
  <c r="AH1564" i="11"/>
  <c r="AF1564" i="11" s="1"/>
  <c r="AH1565" i="11"/>
  <c r="AF1565" i="11" s="1"/>
  <c r="AH1566" i="11"/>
  <c r="AF1566" i="11" s="1"/>
  <c r="AH1567" i="11"/>
  <c r="AF1567" i="11" s="1"/>
  <c r="AH1568" i="11"/>
  <c r="AF1568" i="11" s="1"/>
  <c r="AH1569" i="11"/>
  <c r="AF1569" i="11" s="1"/>
  <c r="AH1570" i="11"/>
  <c r="AF1570" i="11" s="1"/>
  <c r="AH1571" i="11"/>
  <c r="AF1571" i="11" s="1"/>
  <c r="AH1572" i="11"/>
  <c r="AF1572" i="11" s="1"/>
  <c r="AH1573" i="11"/>
  <c r="AF1573" i="11" s="1"/>
  <c r="AH1574" i="11"/>
  <c r="AF1574" i="11" s="1"/>
  <c r="AH1575" i="11"/>
  <c r="AF1575" i="11" s="1"/>
  <c r="AH1576" i="11"/>
  <c r="AF1576" i="11" s="1"/>
  <c r="AH1577" i="11"/>
  <c r="AF1577" i="11" s="1"/>
  <c r="AH1578" i="11"/>
  <c r="AF1578" i="11" s="1"/>
  <c r="AH1579" i="11"/>
  <c r="AF1579" i="11" s="1"/>
  <c r="AH1580" i="11"/>
  <c r="AF1580" i="11" s="1"/>
  <c r="AH1581" i="11"/>
  <c r="AF1581" i="11" s="1"/>
  <c r="AH1582" i="11"/>
  <c r="AF1582" i="11" s="1"/>
  <c r="AH1583" i="11"/>
  <c r="AF1583" i="11" s="1"/>
  <c r="AH1584" i="11"/>
  <c r="AF1584" i="11" s="1"/>
  <c r="AH1585" i="11"/>
  <c r="AF1585" i="11" s="1"/>
  <c r="AH1586" i="11"/>
  <c r="AF1586" i="11" s="1"/>
  <c r="AH1587" i="11"/>
  <c r="AF1587" i="11" s="1"/>
  <c r="AH1588" i="11"/>
  <c r="AF1588" i="11" s="1"/>
  <c r="AH1589" i="11"/>
  <c r="AF1589" i="11" s="1"/>
  <c r="AH1590" i="11"/>
  <c r="AF1590" i="11" s="1"/>
  <c r="AH1591" i="11"/>
  <c r="AF1591" i="11" s="1"/>
  <c r="AH1592" i="11"/>
  <c r="AF1592" i="11" s="1"/>
  <c r="AH1593" i="11"/>
  <c r="AF1593" i="11" s="1"/>
  <c r="AH1594" i="11"/>
  <c r="AF1594" i="11" s="1"/>
  <c r="AH1595" i="11"/>
  <c r="AF1595" i="11" s="1"/>
  <c r="AH1596" i="11"/>
  <c r="AF1596" i="11" s="1"/>
  <c r="AH1597" i="11"/>
  <c r="AF1597" i="11" s="1"/>
  <c r="AH1598" i="11"/>
  <c r="AF1598" i="11" s="1"/>
  <c r="AH1599" i="11"/>
  <c r="AF1599" i="11" s="1"/>
  <c r="AH1600" i="11"/>
  <c r="AF1600" i="11" s="1"/>
  <c r="AH1601" i="11"/>
  <c r="AF1601" i="11" s="1"/>
  <c r="AH1602" i="11"/>
  <c r="AF1602" i="11" s="1"/>
  <c r="AH1603" i="11"/>
  <c r="AF1603" i="11" s="1"/>
  <c r="AH1604" i="11"/>
  <c r="AF1604" i="11" s="1"/>
  <c r="AH1605" i="11"/>
  <c r="AF1605" i="11" s="1"/>
  <c r="AH1606" i="11"/>
  <c r="AF1606" i="11" s="1"/>
  <c r="AH1607" i="11"/>
  <c r="AF1607" i="11" s="1"/>
  <c r="AH1608" i="11"/>
  <c r="AF1608" i="11" s="1"/>
  <c r="AH1609" i="11"/>
  <c r="AF1609" i="11" s="1"/>
  <c r="AH1610" i="11"/>
  <c r="AF1610" i="11" s="1"/>
  <c r="AH1611" i="11"/>
  <c r="AF1611" i="11" s="1"/>
  <c r="AH1612" i="11"/>
  <c r="AF1612" i="11" s="1"/>
  <c r="AH1613" i="11"/>
  <c r="AF1613" i="11" s="1"/>
  <c r="AH1614" i="11"/>
  <c r="AF1614" i="11" s="1"/>
  <c r="AH1615" i="11"/>
  <c r="AF1615" i="11" s="1"/>
  <c r="AH1616" i="11"/>
  <c r="AF1616" i="11" s="1"/>
  <c r="AH1617" i="11"/>
  <c r="AF1617" i="11" s="1"/>
  <c r="AH1618" i="11"/>
  <c r="AF1618" i="11" s="1"/>
  <c r="AH1619" i="11"/>
  <c r="AF1619" i="11" s="1"/>
  <c r="AH1620" i="11"/>
  <c r="AF1620" i="11" s="1"/>
  <c r="AH1621" i="11"/>
  <c r="AF1621" i="11" s="1"/>
  <c r="AH1622" i="11"/>
  <c r="AF1622" i="11" s="1"/>
  <c r="AH1623" i="11"/>
  <c r="AF1623" i="11" s="1"/>
  <c r="AH1624" i="11"/>
  <c r="AF1624" i="11" s="1"/>
  <c r="AH1625" i="11"/>
  <c r="AF1625" i="11" s="1"/>
  <c r="AH1626" i="11"/>
  <c r="AF1626" i="11" s="1"/>
  <c r="AH1627" i="11"/>
  <c r="AF1627" i="11" s="1"/>
  <c r="AH1628" i="11"/>
  <c r="AF1628" i="11" s="1"/>
  <c r="AH1629" i="11"/>
  <c r="AF1629" i="11" s="1"/>
  <c r="AH1630" i="11"/>
  <c r="AF1630" i="11" s="1"/>
  <c r="AH1631" i="11"/>
  <c r="AF1631" i="11" s="1"/>
  <c r="AH1632" i="11"/>
  <c r="AF1632" i="11" s="1"/>
  <c r="AH1633" i="11"/>
  <c r="AF1633" i="11" s="1"/>
  <c r="AH1634" i="11"/>
  <c r="AF1634" i="11" s="1"/>
  <c r="AH1635" i="11"/>
  <c r="AF1635" i="11" s="1"/>
  <c r="AH1636" i="11"/>
  <c r="AF1636" i="11" s="1"/>
  <c r="AH1637" i="11"/>
  <c r="AF1637" i="11" s="1"/>
  <c r="AH1638" i="11"/>
  <c r="AF1638" i="11" s="1"/>
  <c r="AH1639" i="11"/>
  <c r="AF1639" i="11" s="1"/>
  <c r="AH1640" i="11"/>
  <c r="AF1640" i="11" s="1"/>
  <c r="AH1641" i="11"/>
  <c r="AF1641" i="11" s="1"/>
  <c r="AH1642" i="11"/>
  <c r="AF1642" i="11" s="1"/>
  <c r="AH1643" i="11"/>
  <c r="AF1643" i="11" s="1"/>
  <c r="AH1644" i="11"/>
  <c r="AF1644" i="11" s="1"/>
  <c r="AH1645" i="11"/>
  <c r="AF1645" i="11" s="1"/>
  <c r="AH1646" i="11"/>
  <c r="AF1646" i="11" s="1"/>
  <c r="AH1647" i="11"/>
  <c r="AF1647" i="11" s="1"/>
  <c r="AH1648" i="11"/>
  <c r="AF1648" i="11" s="1"/>
  <c r="AH1649" i="11"/>
  <c r="AF1649" i="11" s="1"/>
  <c r="AH1650" i="11"/>
  <c r="AF1650" i="11" s="1"/>
  <c r="AH1651" i="11"/>
  <c r="AF1651" i="11" s="1"/>
  <c r="AH1652" i="11"/>
  <c r="AF1652" i="11" s="1"/>
  <c r="AH1653" i="11"/>
  <c r="AF1653" i="11" s="1"/>
  <c r="AH1654" i="11"/>
  <c r="AF1654" i="11" s="1"/>
  <c r="AH1655" i="11"/>
  <c r="AF1655" i="11" s="1"/>
  <c r="AH1656" i="11"/>
  <c r="AF1656" i="11" s="1"/>
  <c r="AH1657" i="11"/>
  <c r="AF1657" i="11" s="1"/>
  <c r="AH1658" i="11"/>
  <c r="AF1658" i="11" s="1"/>
  <c r="AH1659" i="11"/>
  <c r="AF1659" i="11" s="1"/>
  <c r="AH1660" i="11"/>
  <c r="AF1660" i="11" s="1"/>
  <c r="AH1661" i="11"/>
  <c r="AF1661" i="11" s="1"/>
  <c r="AH1662" i="11"/>
  <c r="AF1662" i="11" s="1"/>
  <c r="AH1663" i="11"/>
  <c r="AF1663" i="11" s="1"/>
  <c r="AH1664" i="11"/>
  <c r="AF1664" i="11" s="1"/>
  <c r="AH1665" i="11"/>
  <c r="AF1665" i="11" s="1"/>
  <c r="AH1666" i="11"/>
  <c r="AF1666" i="11" s="1"/>
  <c r="AH1667" i="11"/>
  <c r="AF1667" i="11" s="1"/>
  <c r="AH1668" i="11"/>
  <c r="AF1668" i="11" s="1"/>
  <c r="AH1669" i="11"/>
  <c r="AF1669" i="11" s="1"/>
  <c r="AH1670" i="11"/>
  <c r="AF1670" i="11" s="1"/>
  <c r="AH1671" i="11"/>
  <c r="AF1671" i="11" s="1"/>
  <c r="AH1672" i="11"/>
  <c r="AF1672" i="11" s="1"/>
  <c r="AH1673" i="11"/>
  <c r="AF1673" i="11" s="1"/>
  <c r="AH1674" i="11"/>
  <c r="AF1674" i="11" s="1"/>
  <c r="AH1675" i="11"/>
  <c r="AF1675" i="11" s="1"/>
  <c r="AH1676" i="11"/>
  <c r="AF1676" i="11" s="1"/>
  <c r="AH1677" i="11"/>
  <c r="AF1677" i="11" s="1"/>
  <c r="AH1678" i="11"/>
  <c r="AF1678" i="11" s="1"/>
  <c r="AH1679" i="11"/>
  <c r="AF1679" i="11" s="1"/>
  <c r="AH1680" i="11"/>
  <c r="AF1680" i="11" s="1"/>
  <c r="AH1681" i="11"/>
  <c r="AF1681" i="11" s="1"/>
  <c r="AH1682" i="11"/>
  <c r="AF1682" i="11" s="1"/>
  <c r="AH1683" i="11"/>
  <c r="AF1683" i="11" s="1"/>
  <c r="AH1684" i="11"/>
  <c r="AF1684" i="11" s="1"/>
  <c r="AH1685" i="11"/>
  <c r="AF1685" i="11" s="1"/>
  <c r="AH1686" i="11"/>
  <c r="AF1686" i="11" s="1"/>
  <c r="AH1687" i="11"/>
  <c r="AF1687" i="11" s="1"/>
  <c r="AH1688" i="11"/>
  <c r="AF1688" i="11" s="1"/>
  <c r="AH1689" i="11"/>
  <c r="AF1689" i="11" s="1"/>
  <c r="AH1690" i="11"/>
  <c r="AF1690" i="11" s="1"/>
  <c r="AH1691" i="11"/>
  <c r="AF1691" i="11" s="1"/>
  <c r="AH1692" i="11"/>
  <c r="AF1692" i="11" s="1"/>
  <c r="AH1693" i="11"/>
  <c r="AF1693" i="11" s="1"/>
  <c r="AH1694" i="11"/>
  <c r="AF1694" i="11" s="1"/>
  <c r="AH1695" i="11"/>
  <c r="AF1695" i="11" s="1"/>
  <c r="AH1696" i="11"/>
  <c r="AF1696" i="11" s="1"/>
  <c r="AH1697" i="11"/>
  <c r="AF1697" i="11" s="1"/>
  <c r="AH1698" i="11"/>
  <c r="AF1698" i="11" s="1"/>
  <c r="AH1699" i="11"/>
  <c r="AF1699" i="11" s="1"/>
  <c r="AH1700" i="11"/>
  <c r="AF1700" i="11" s="1"/>
  <c r="AH1701" i="11"/>
  <c r="AF1701" i="11" s="1"/>
  <c r="AH1702" i="11"/>
  <c r="AF1702" i="11" s="1"/>
  <c r="AH1703" i="11"/>
  <c r="AF1703" i="11" s="1"/>
  <c r="AH1704" i="11"/>
  <c r="AF1704" i="11" s="1"/>
  <c r="AH1705" i="11"/>
  <c r="AF1705" i="11" s="1"/>
  <c r="AH1706" i="11"/>
  <c r="AF1706" i="11" s="1"/>
  <c r="AH1707" i="11"/>
  <c r="AF1707" i="11" s="1"/>
  <c r="AH1708" i="11"/>
  <c r="AF1708" i="11" s="1"/>
  <c r="AH1709" i="11"/>
  <c r="AF1709" i="11" s="1"/>
  <c r="AH1710" i="11"/>
  <c r="AF1710" i="11" s="1"/>
  <c r="AH1711" i="11"/>
  <c r="AF1711" i="11" s="1"/>
  <c r="AH1712" i="11"/>
  <c r="AF1712" i="11" s="1"/>
  <c r="AH1713" i="11"/>
  <c r="AF1713" i="11" s="1"/>
  <c r="AH1714" i="11"/>
  <c r="AF1714" i="11" s="1"/>
  <c r="AH1715" i="11"/>
  <c r="AF1715" i="11" s="1"/>
  <c r="AH1716" i="11"/>
  <c r="AF1716" i="11" s="1"/>
  <c r="AH1717" i="11"/>
  <c r="AF1717" i="11" s="1"/>
  <c r="AH1718" i="11"/>
  <c r="AF1718" i="11" s="1"/>
  <c r="AH1719" i="11"/>
  <c r="AF1719" i="11" s="1"/>
  <c r="AH1720" i="11"/>
  <c r="AF1720" i="11" s="1"/>
  <c r="AH1721" i="11"/>
  <c r="AF1721" i="11" s="1"/>
  <c r="AH1722" i="11"/>
  <c r="AF1722" i="11" s="1"/>
  <c r="AH1723" i="11"/>
  <c r="AF1723" i="11" s="1"/>
  <c r="AH1724" i="11"/>
  <c r="AF1724" i="11" s="1"/>
  <c r="AH1725" i="11"/>
  <c r="AF1725" i="11" s="1"/>
  <c r="AH1726" i="11"/>
  <c r="AF1726" i="11" s="1"/>
  <c r="AH1727" i="11"/>
  <c r="AF1727" i="11" s="1"/>
  <c r="AH1728" i="11"/>
  <c r="AF1728" i="11" s="1"/>
  <c r="AH1729" i="11"/>
  <c r="AF1729" i="11" s="1"/>
  <c r="AH1730" i="11"/>
  <c r="AF1730" i="11" s="1"/>
  <c r="AH1731" i="11"/>
  <c r="AF1731" i="11" s="1"/>
  <c r="AH1732" i="11"/>
  <c r="AF1732" i="11" s="1"/>
  <c r="AH1733" i="11"/>
  <c r="AF1733" i="11" s="1"/>
  <c r="AH1734" i="11"/>
  <c r="AF1734" i="11" s="1"/>
  <c r="AH1735" i="11"/>
  <c r="AF1735" i="11" s="1"/>
  <c r="AH1736" i="11"/>
  <c r="AF1736" i="11" s="1"/>
  <c r="AH1737" i="11"/>
  <c r="AF1737" i="11" s="1"/>
  <c r="AH1738" i="11"/>
  <c r="AF1738" i="11" s="1"/>
  <c r="AH1739" i="11"/>
  <c r="AF1739" i="11" s="1"/>
  <c r="AH1740" i="11"/>
  <c r="AF1740" i="11" s="1"/>
  <c r="AH1741" i="11"/>
  <c r="AF1741" i="11" s="1"/>
  <c r="AH1742" i="11"/>
  <c r="AF1742" i="11" s="1"/>
  <c r="AH1743" i="11"/>
  <c r="AF1743" i="11" s="1"/>
  <c r="AH1744" i="11"/>
  <c r="AF1744" i="11" s="1"/>
  <c r="AH1745" i="11"/>
  <c r="AF1745" i="11" s="1"/>
  <c r="AH1746" i="11"/>
  <c r="AF1746" i="11" s="1"/>
  <c r="AH1747" i="11"/>
  <c r="AF1747" i="11" s="1"/>
  <c r="AH1748" i="11"/>
  <c r="AF1748" i="11" s="1"/>
  <c r="AH1749" i="11"/>
  <c r="AF1749" i="11" s="1"/>
  <c r="AH1750" i="11"/>
  <c r="AF1750" i="11" s="1"/>
  <c r="AH1751" i="11"/>
  <c r="AF1751" i="11" s="1"/>
  <c r="AH1752" i="11"/>
  <c r="AF1752" i="11" s="1"/>
  <c r="AH1753" i="11"/>
  <c r="AF1753" i="11" s="1"/>
  <c r="AH1754" i="11"/>
  <c r="AF1754" i="11" s="1"/>
  <c r="AH1755" i="11"/>
  <c r="AF1755" i="11" s="1"/>
  <c r="AH1756" i="11"/>
  <c r="AF1756" i="11" s="1"/>
  <c r="AH1757" i="11"/>
  <c r="AF1757" i="11" s="1"/>
  <c r="AH1758" i="11"/>
  <c r="AF1758" i="11" s="1"/>
  <c r="AH1759" i="11"/>
  <c r="AF1759" i="11" s="1"/>
  <c r="AH1760" i="11"/>
  <c r="AF1760" i="11" s="1"/>
  <c r="AH1761" i="11"/>
  <c r="AF1761" i="11" s="1"/>
  <c r="AH1762" i="11"/>
  <c r="AF1762" i="11" s="1"/>
  <c r="AH1763" i="11"/>
  <c r="AF1763" i="11" s="1"/>
  <c r="AH1764" i="11"/>
  <c r="AF1764" i="11" s="1"/>
  <c r="AH1765" i="11"/>
  <c r="AF1765" i="11" s="1"/>
  <c r="AH1766" i="11"/>
  <c r="AF1766" i="11" s="1"/>
  <c r="AH1767" i="11"/>
  <c r="AF1767" i="11" s="1"/>
  <c r="AH1768" i="11"/>
  <c r="AF1768" i="11" s="1"/>
  <c r="AH1769" i="11"/>
  <c r="AF1769" i="11" s="1"/>
  <c r="AH1770" i="11"/>
  <c r="AF1770" i="11" s="1"/>
  <c r="AH1771" i="11"/>
  <c r="AF1771" i="11" s="1"/>
  <c r="AH1772" i="11"/>
  <c r="AF1772" i="11" s="1"/>
  <c r="AH1773" i="11"/>
  <c r="AF1773" i="11" s="1"/>
  <c r="AH1774" i="11"/>
  <c r="AF1774" i="11" s="1"/>
  <c r="AH1775" i="11"/>
  <c r="AF1775" i="11" s="1"/>
  <c r="AH1776" i="11"/>
  <c r="AF1776" i="11" s="1"/>
  <c r="AH1777" i="11"/>
  <c r="AF1777" i="11" s="1"/>
  <c r="AH1778" i="11"/>
  <c r="AF1778" i="11" s="1"/>
  <c r="AH1779" i="11"/>
  <c r="AF1779" i="11" s="1"/>
  <c r="AH1780" i="11"/>
  <c r="AF1780" i="11" s="1"/>
  <c r="AH1781" i="11"/>
  <c r="AF1781" i="11" s="1"/>
  <c r="AH1782" i="11"/>
  <c r="AF1782" i="11" s="1"/>
  <c r="AH1783" i="11"/>
  <c r="AF1783" i="11" s="1"/>
  <c r="AH1784" i="11"/>
  <c r="AF1784" i="11" s="1"/>
  <c r="AH1785" i="11"/>
  <c r="AF1785" i="11" s="1"/>
  <c r="AH1786" i="11"/>
  <c r="AF1786" i="11" s="1"/>
  <c r="AH1787" i="11"/>
  <c r="AF1787" i="11" s="1"/>
  <c r="AH1788" i="11"/>
  <c r="AF1788" i="11" s="1"/>
  <c r="AH1789" i="11"/>
  <c r="AF1789" i="11" s="1"/>
  <c r="AH1790" i="11"/>
  <c r="AF1790" i="11" s="1"/>
  <c r="AH1791" i="11"/>
  <c r="AF1791" i="11" s="1"/>
  <c r="AH1792" i="11"/>
  <c r="AF1792" i="11" s="1"/>
  <c r="AH1793" i="11"/>
  <c r="AF1793" i="11" s="1"/>
  <c r="AH1794" i="11"/>
  <c r="AF1794" i="11" s="1"/>
  <c r="AH1795" i="11"/>
  <c r="AF1795" i="11" s="1"/>
  <c r="AH1796" i="11"/>
  <c r="AF1796" i="11" s="1"/>
  <c r="AH1797" i="11"/>
  <c r="AF1797" i="11" s="1"/>
  <c r="AH1798" i="11"/>
  <c r="AF1798" i="11" s="1"/>
  <c r="AH1799" i="11"/>
  <c r="AF1799" i="11" s="1"/>
  <c r="AH1800" i="11"/>
  <c r="AF1800" i="11" s="1"/>
  <c r="AH1801" i="11"/>
  <c r="AF1801" i="11" s="1"/>
  <c r="AH1802" i="11"/>
  <c r="AF1802" i="11" s="1"/>
  <c r="AH1803" i="11"/>
  <c r="AF1803" i="11" s="1"/>
  <c r="AH1804" i="11"/>
  <c r="AF1804" i="11" s="1"/>
  <c r="AH1805" i="11"/>
  <c r="AF1805" i="11" s="1"/>
  <c r="AH1806" i="11"/>
  <c r="AF1806" i="11" s="1"/>
  <c r="AH1807" i="11"/>
  <c r="AF1807" i="11" s="1"/>
  <c r="AH1808" i="11"/>
  <c r="AF1808" i="11" s="1"/>
  <c r="AH1809" i="11"/>
  <c r="AF1809" i="11" s="1"/>
  <c r="AH1810" i="11"/>
  <c r="AF1810" i="11" s="1"/>
  <c r="AH1811" i="11"/>
  <c r="AF1811" i="11" s="1"/>
  <c r="AH1812" i="11"/>
  <c r="AF1812" i="11" s="1"/>
  <c r="AH1813" i="11"/>
  <c r="AF1813" i="11" s="1"/>
  <c r="AH1814" i="11"/>
  <c r="AF1814" i="11" s="1"/>
  <c r="AH1815" i="11"/>
  <c r="AF1815" i="11" s="1"/>
  <c r="AH1816" i="11"/>
  <c r="AF1816" i="11" s="1"/>
  <c r="AH1817" i="11"/>
  <c r="AF1817" i="11" s="1"/>
  <c r="AH1818" i="11"/>
  <c r="AF1818" i="11" s="1"/>
  <c r="AH1819" i="11"/>
  <c r="AF1819" i="11" s="1"/>
  <c r="AH1820" i="11"/>
  <c r="AF1820" i="11" s="1"/>
  <c r="AH1821" i="11"/>
  <c r="AF1821" i="11" s="1"/>
  <c r="AH1822" i="11"/>
  <c r="AF1822" i="11" s="1"/>
  <c r="AH1823" i="11"/>
  <c r="AF1823" i="11" s="1"/>
  <c r="AH1824" i="11"/>
  <c r="AF1824" i="11" s="1"/>
  <c r="AH1825" i="11"/>
  <c r="AF1825" i="11" s="1"/>
  <c r="AH1826" i="11"/>
  <c r="AF1826" i="11" s="1"/>
  <c r="AH1827" i="11"/>
  <c r="AF1827" i="11" s="1"/>
  <c r="AH1828" i="11"/>
  <c r="AF1828" i="11" s="1"/>
  <c r="AH1829" i="11"/>
  <c r="AF1829" i="11" s="1"/>
  <c r="AH1830" i="11"/>
  <c r="AF1830" i="11" s="1"/>
  <c r="AH1831" i="11"/>
  <c r="AF1831" i="11" s="1"/>
  <c r="AH1832" i="11"/>
  <c r="AF1832" i="11" s="1"/>
  <c r="AH1833" i="11"/>
  <c r="AF1833" i="11" s="1"/>
  <c r="AH1834" i="11"/>
  <c r="AF1834" i="11" s="1"/>
  <c r="AH1835" i="11"/>
  <c r="AF1835" i="11" s="1"/>
  <c r="AH1836" i="11"/>
  <c r="AF1836" i="11" s="1"/>
  <c r="AH1837" i="11"/>
  <c r="AF1837" i="11" s="1"/>
  <c r="AH1838" i="11"/>
  <c r="AF1838" i="11" s="1"/>
  <c r="AH1839" i="11"/>
  <c r="AF1839" i="11" s="1"/>
  <c r="AH1840" i="11"/>
  <c r="AF1840" i="11" s="1"/>
  <c r="AH1841" i="11"/>
  <c r="AF1841" i="11" s="1"/>
  <c r="AH1842" i="11"/>
  <c r="AF1842" i="11" s="1"/>
  <c r="AH1843" i="11"/>
  <c r="AF1843" i="11" s="1"/>
  <c r="AH1844" i="11"/>
  <c r="AF1844" i="11" s="1"/>
  <c r="AH1845" i="11"/>
  <c r="AF1845" i="11" s="1"/>
  <c r="AH1846" i="11"/>
  <c r="AF1846" i="11" s="1"/>
  <c r="AH1847" i="11"/>
  <c r="AF1847" i="11" s="1"/>
  <c r="AH1848" i="11"/>
  <c r="AF1848" i="11" s="1"/>
  <c r="AH1849" i="11"/>
  <c r="AF1849" i="11" s="1"/>
  <c r="AH1850" i="11"/>
  <c r="AF1850" i="11" s="1"/>
  <c r="AH1851" i="11"/>
  <c r="AF1851" i="11" s="1"/>
  <c r="AH1852" i="11"/>
  <c r="AF1852" i="11" s="1"/>
  <c r="AH1853" i="11"/>
  <c r="AF1853" i="11" s="1"/>
  <c r="AH1854" i="11"/>
  <c r="AF1854" i="11" s="1"/>
  <c r="AH1855" i="11"/>
  <c r="AF1855" i="11" s="1"/>
  <c r="AH1856" i="11"/>
  <c r="AF1856" i="11" s="1"/>
  <c r="AH1857" i="11"/>
  <c r="AF1857" i="11" s="1"/>
  <c r="AH1858" i="11"/>
  <c r="AF1858" i="11" s="1"/>
  <c r="AH1859" i="11"/>
  <c r="AF1859" i="11" s="1"/>
  <c r="AH1860" i="11"/>
  <c r="AF1860" i="11" s="1"/>
  <c r="AH1861" i="11"/>
  <c r="AF1861" i="11" s="1"/>
  <c r="AH1862" i="11"/>
  <c r="AF1862" i="11" s="1"/>
  <c r="AH1863" i="11"/>
  <c r="AF1863" i="11" s="1"/>
  <c r="AH1864" i="11"/>
  <c r="AF1864" i="11" s="1"/>
  <c r="AH1865" i="11"/>
  <c r="AF1865" i="11" s="1"/>
  <c r="AH1866" i="11"/>
  <c r="AF1866" i="11" s="1"/>
  <c r="AH1867" i="11"/>
  <c r="AF1867" i="11" s="1"/>
  <c r="AH1868" i="11"/>
  <c r="AF1868" i="11" s="1"/>
  <c r="AH1869" i="11"/>
  <c r="AF1869" i="11" s="1"/>
  <c r="AH1870" i="11"/>
  <c r="AF1870" i="11" s="1"/>
  <c r="AH1871" i="11"/>
  <c r="AF1871" i="11" s="1"/>
  <c r="AH1872" i="11"/>
  <c r="AF1872" i="11" s="1"/>
  <c r="AH1873" i="11"/>
  <c r="AF1873" i="11" s="1"/>
  <c r="AH1874" i="11"/>
  <c r="AF1874" i="11" s="1"/>
  <c r="AH1875" i="11"/>
  <c r="AF1875" i="11" s="1"/>
  <c r="AH1876" i="11"/>
  <c r="AF1876" i="11" s="1"/>
  <c r="AH1877" i="11"/>
  <c r="AF1877" i="11" s="1"/>
  <c r="AH1878" i="11"/>
  <c r="AF1878" i="11" s="1"/>
  <c r="AH1879" i="11"/>
  <c r="AF1879" i="11" s="1"/>
  <c r="AH1880" i="11"/>
  <c r="AF1880" i="11" s="1"/>
  <c r="AH1881" i="11"/>
  <c r="AF1881" i="11" s="1"/>
  <c r="AH1882" i="11"/>
  <c r="AF1882" i="11" s="1"/>
  <c r="AH1883" i="11"/>
  <c r="AF1883" i="11" s="1"/>
  <c r="AH1884" i="11"/>
  <c r="AF1884" i="11" s="1"/>
  <c r="AH1885" i="11"/>
  <c r="AF1885" i="11" s="1"/>
  <c r="AH1886" i="11"/>
  <c r="AF1886" i="11" s="1"/>
  <c r="AH1887" i="11"/>
  <c r="AF1887" i="11" s="1"/>
  <c r="AH1888" i="11"/>
  <c r="AF1888" i="11" s="1"/>
  <c r="AH1889" i="11"/>
  <c r="AF1889" i="11" s="1"/>
  <c r="AH1890" i="11"/>
  <c r="AF1890" i="11" s="1"/>
  <c r="AH1891" i="11"/>
  <c r="AF1891" i="11" s="1"/>
  <c r="AH1892" i="11"/>
  <c r="AF1892" i="11" s="1"/>
  <c r="AH1893" i="11"/>
  <c r="AF1893" i="11" s="1"/>
  <c r="AH1894" i="11"/>
  <c r="AF1894" i="11" s="1"/>
  <c r="AH1895" i="11"/>
  <c r="AF1895" i="11" s="1"/>
  <c r="AH1896" i="11"/>
  <c r="AF1896" i="11" s="1"/>
  <c r="AH1897" i="11"/>
  <c r="AF1897" i="11" s="1"/>
  <c r="AH1898" i="11"/>
  <c r="AF1898" i="11" s="1"/>
  <c r="AH1899" i="11"/>
  <c r="AF1899" i="11" s="1"/>
  <c r="AH1900" i="11"/>
  <c r="AF1900" i="11" s="1"/>
  <c r="AH1901" i="11"/>
  <c r="AF1901" i="11" s="1"/>
  <c r="AH1902" i="11"/>
  <c r="AF1902" i="11" s="1"/>
  <c r="AH1903" i="11"/>
  <c r="AF1903" i="11" s="1"/>
  <c r="AH1904" i="11"/>
  <c r="AF1904" i="11" s="1"/>
  <c r="AH1905" i="11"/>
  <c r="AF1905" i="11" s="1"/>
  <c r="AH1906" i="11"/>
  <c r="AF1906" i="11" s="1"/>
  <c r="AH1907" i="11"/>
  <c r="AF1907" i="11" s="1"/>
  <c r="AH1908" i="11"/>
  <c r="AF1908" i="11" s="1"/>
  <c r="AH1909" i="11"/>
  <c r="AF1909" i="11" s="1"/>
  <c r="AH1910" i="11"/>
  <c r="AF1910" i="11" s="1"/>
  <c r="AH1911" i="11"/>
  <c r="AF1911" i="11" s="1"/>
  <c r="AH1912" i="11"/>
  <c r="AF1912" i="11" s="1"/>
  <c r="AH1913" i="11"/>
  <c r="AF1913" i="11" s="1"/>
  <c r="AH1914" i="11"/>
  <c r="AF1914" i="11" s="1"/>
  <c r="AH1915" i="11"/>
  <c r="AF1915" i="11" s="1"/>
  <c r="AH1916" i="11"/>
  <c r="AF1916" i="11" s="1"/>
  <c r="AH1917" i="11"/>
  <c r="AF1917" i="11" s="1"/>
  <c r="AH1918" i="11"/>
  <c r="AF1918" i="11" s="1"/>
  <c r="AH1919" i="11"/>
  <c r="AF1919" i="11" s="1"/>
  <c r="AH1920" i="11"/>
  <c r="AF1920" i="11" s="1"/>
  <c r="AH1921" i="11"/>
  <c r="AF1921" i="11" s="1"/>
  <c r="AH1922" i="11"/>
  <c r="AF1922" i="11" s="1"/>
  <c r="AH1923" i="11"/>
  <c r="AF1923" i="11" s="1"/>
  <c r="AH1924" i="11"/>
  <c r="AF1924" i="11" s="1"/>
  <c r="AH1925" i="11"/>
  <c r="AF1925" i="11" s="1"/>
  <c r="AH1926" i="11"/>
  <c r="AF1926" i="11" s="1"/>
  <c r="AH1927" i="11"/>
  <c r="AF1927" i="11" s="1"/>
  <c r="AH1928" i="11"/>
  <c r="AF1928" i="11" s="1"/>
  <c r="AH1929" i="11"/>
  <c r="AF1929" i="11" s="1"/>
  <c r="AH1930" i="11"/>
  <c r="AF1930" i="11" s="1"/>
  <c r="AH1931" i="11"/>
  <c r="AF1931" i="11" s="1"/>
  <c r="AH1932" i="11"/>
  <c r="AF1932" i="11" s="1"/>
  <c r="AH1933" i="11"/>
  <c r="AF1933" i="11" s="1"/>
  <c r="AH1934" i="11"/>
  <c r="AF1934" i="11" s="1"/>
  <c r="AH1935" i="11"/>
  <c r="AF1935" i="11" s="1"/>
  <c r="AH1936" i="11"/>
  <c r="AF1936" i="11" s="1"/>
  <c r="AH1937" i="11"/>
  <c r="AF1937" i="11" s="1"/>
  <c r="AH1938" i="11"/>
  <c r="AF1938" i="11" s="1"/>
  <c r="AH1939" i="11"/>
  <c r="AF1939" i="11" s="1"/>
  <c r="AH1940" i="11"/>
  <c r="AF1940" i="11" s="1"/>
  <c r="AH1941" i="11"/>
  <c r="AF1941" i="11" s="1"/>
  <c r="AH1942" i="11"/>
  <c r="AF1942" i="11" s="1"/>
  <c r="AH1943" i="11"/>
  <c r="AF1943" i="11" s="1"/>
  <c r="AH1944" i="11"/>
  <c r="AF1944" i="11" s="1"/>
  <c r="AH1945" i="11"/>
  <c r="AF1945" i="11" s="1"/>
  <c r="AH1946" i="11"/>
  <c r="AF1946" i="11" s="1"/>
  <c r="AH1947" i="11"/>
  <c r="AF1947" i="11" s="1"/>
  <c r="AH1948" i="11"/>
  <c r="AF1948" i="11" s="1"/>
  <c r="AH1949" i="11"/>
  <c r="AF1949" i="11" s="1"/>
  <c r="AH1950" i="11"/>
  <c r="AF1950" i="11" s="1"/>
  <c r="AH1951" i="11"/>
  <c r="AF1951" i="11" s="1"/>
  <c r="AH1952" i="11"/>
  <c r="AF1952" i="11" s="1"/>
  <c r="AH1953" i="11"/>
  <c r="AF1953" i="11" s="1"/>
  <c r="AH1954" i="11"/>
  <c r="AF1954" i="11" s="1"/>
  <c r="AH1955" i="11"/>
  <c r="AF1955" i="11" s="1"/>
  <c r="AH1956" i="11"/>
  <c r="AF1956" i="11" s="1"/>
  <c r="AH1957" i="11"/>
  <c r="AF1957" i="11" s="1"/>
  <c r="AH1958" i="11"/>
  <c r="AF1958" i="11" s="1"/>
  <c r="AH1959" i="11"/>
  <c r="AF1959" i="11" s="1"/>
  <c r="AH1960" i="11"/>
  <c r="AF1960" i="11" s="1"/>
  <c r="AH1961" i="11"/>
  <c r="AF1961" i="11" s="1"/>
  <c r="AH1962" i="11"/>
  <c r="AF1962" i="11" s="1"/>
  <c r="AH1963" i="11"/>
  <c r="AF1963" i="11" s="1"/>
  <c r="AH1964" i="11"/>
  <c r="AF1964" i="11" s="1"/>
  <c r="AH1965" i="11"/>
  <c r="AF1965" i="11" s="1"/>
  <c r="AH1966" i="11"/>
  <c r="AF1966" i="11" s="1"/>
  <c r="AH1967" i="11"/>
  <c r="AF1967" i="11" s="1"/>
  <c r="AH1968" i="11"/>
  <c r="AF1968" i="11" s="1"/>
  <c r="AH1969" i="11"/>
  <c r="AF1969" i="11" s="1"/>
  <c r="AH1970" i="11"/>
  <c r="AF1970" i="11" s="1"/>
  <c r="AH1971" i="11"/>
  <c r="AF1971" i="11" s="1"/>
  <c r="AH1972" i="11"/>
  <c r="AF1972" i="11" s="1"/>
  <c r="AH1973" i="11"/>
  <c r="AF1973" i="11" s="1"/>
  <c r="AH1974" i="11"/>
  <c r="AF1974" i="11" s="1"/>
  <c r="AH1975" i="11"/>
  <c r="AF1975" i="11" s="1"/>
  <c r="AH1976" i="11"/>
  <c r="AF1976" i="11" s="1"/>
  <c r="AH1977" i="11"/>
  <c r="AF1977" i="11" s="1"/>
  <c r="AH1978" i="11"/>
  <c r="AF1978" i="11" s="1"/>
  <c r="AH1979" i="11"/>
  <c r="AF1979" i="11" s="1"/>
  <c r="AH1980" i="11"/>
  <c r="AF1980" i="11" s="1"/>
  <c r="AH1981" i="11"/>
  <c r="AF1981" i="11" s="1"/>
  <c r="AH1982" i="11"/>
  <c r="AF1982" i="11" s="1"/>
  <c r="AH1983" i="11"/>
  <c r="AF1983" i="11" s="1"/>
  <c r="AH1984" i="11"/>
  <c r="AF1984" i="11" s="1"/>
  <c r="AH1985" i="11"/>
  <c r="AF1985" i="11" s="1"/>
  <c r="AH1986" i="11"/>
  <c r="AF1986" i="11" s="1"/>
  <c r="AH1987" i="11"/>
  <c r="AF1987" i="11" s="1"/>
  <c r="AH1988" i="11"/>
  <c r="AF1988" i="11" s="1"/>
  <c r="AH1989" i="11"/>
  <c r="AF1989" i="11" s="1"/>
  <c r="AH1990" i="11"/>
  <c r="AF1990" i="11" s="1"/>
  <c r="AH1991" i="11"/>
  <c r="AF1991" i="11" s="1"/>
  <c r="AH1992" i="11"/>
  <c r="AF1992" i="11" s="1"/>
  <c r="AH1993" i="11"/>
  <c r="AF1993" i="11" s="1"/>
  <c r="AH1994" i="11"/>
  <c r="AF1994" i="11" s="1"/>
  <c r="AH1995" i="11"/>
  <c r="AF1995" i="11" s="1"/>
  <c r="AH1996" i="11"/>
  <c r="AF1996" i="11" s="1"/>
  <c r="AH1997" i="11"/>
  <c r="AF1997" i="11" s="1"/>
  <c r="AH1998" i="11"/>
  <c r="AF1998" i="11" s="1"/>
  <c r="AH1999" i="11"/>
  <c r="AF1999" i="11" s="1"/>
  <c r="AH2000" i="11"/>
  <c r="AF2000" i="11" s="1"/>
  <c r="AH2001" i="11"/>
  <c r="AF2001" i="11" s="1"/>
  <c r="AH2002" i="11"/>
  <c r="AF2002" i="11" s="1"/>
  <c r="AH2003" i="11"/>
  <c r="AF2003" i="11" s="1"/>
  <c r="AH2004" i="11"/>
  <c r="AF2004" i="11" s="1"/>
  <c r="AH2005" i="11"/>
  <c r="AF2005" i="11" s="1"/>
  <c r="AH2006" i="11"/>
  <c r="AF2006" i="11" s="1"/>
  <c r="AH2007" i="11"/>
  <c r="AF2007" i="11" s="1"/>
  <c r="AH2008" i="11"/>
  <c r="AF2008" i="11" s="1"/>
  <c r="AH2009" i="11"/>
  <c r="AF2009" i="11" s="1"/>
  <c r="AH2010" i="11"/>
  <c r="AF2010" i="11" s="1"/>
  <c r="AH2011" i="11"/>
  <c r="AF2011" i="11" s="1"/>
  <c r="AH2012" i="11"/>
  <c r="AF2012" i="11" s="1"/>
  <c r="AH2013" i="11"/>
  <c r="AF2013" i="11" s="1"/>
  <c r="AH2014" i="11"/>
  <c r="AF2014" i="11" s="1"/>
  <c r="AH2015" i="11"/>
  <c r="AF2015" i="11" s="1"/>
  <c r="AH2016" i="11"/>
  <c r="AF2016" i="11" s="1"/>
  <c r="AH2017" i="11"/>
  <c r="AF2017" i="11" s="1"/>
  <c r="AH2018" i="11"/>
  <c r="AF2018" i="11" s="1"/>
  <c r="AH2019" i="11"/>
  <c r="AF2019" i="11" s="1"/>
  <c r="AH2020" i="11"/>
  <c r="AF2020" i="11" s="1"/>
  <c r="AH2021" i="11"/>
  <c r="AF2021" i="11" s="1"/>
  <c r="AH2022" i="11"/>
  <c r="AF2022" i="11" s="1"/>
  <c r="AH2023" i="11"/>
  <c r="AF2023" i="11" s="1"/>
  <c r="AH2024" i="11"/>
  <c r="AF2024" i="11" s="1"/>
  <c r="AH2025" i="11"/>
  <c r="AF2025" i="11" s="1"/>
  <c r="AH2026" i="11"/>
  <c r="AF2026" i="11" s="1"/>
  <c r="AH2027" i="11"/>
  <c r="AF2027" i="11" s="1"/>
  <c r="AH2028" i="11"/>
  <c r="AF2028" i="11" s="1"/>
  <c r="AH2029" i="11"/>
  <c r="AF2029" i="11" s="1"/>
  <c r="AH2030" i="11"/>
  <c r="AF2030" i="11" s="1"/>
  <c r="AH2031" i="11"/>
  <c r="AF2031" i="11" s="1"/>
  <c r="AH2032" i="11"/>
  <c r="AF2032" i="11" s="1"/>
  <c r="AH2033" i="11"/>
  <c r="AF2033" i="11" s="1"/>
  <c r="AH2034" i="11"/>
  <c r="AF2034" i="11" s="1"/>
  <c r="AH2035" i="11"/>
  <c r="AF2035" i="11" s="1"/>
  <c r="AH2036" i="11"/>
  <c r="AF2036" i="11" s="1"/>
  <c r="AH2037" i="11"/>
  <c r="AF2037" i="11" s="1"/>
  <c r="AH2038" i="11"/>
  <c r="AF2038" i="11" s="1"/>
  <c r="AH2039" i="11"/>
  <c r="AF2039" i="11" s="1"/>
  <c r="AH2040" i="11"/>
  <c r="AF2040" i="11" s="1"/>
  <c r="AH2041" i="11"/>
  <c r="AF2041" i="11" s="1"/>
  <c r="AH2042" i="11"/>
  <c r="AF2042" i="11" s="1"/>
  <c r="AH2043" i="11"/>
  <c r="AF2043" i="11" s="1"/>
  <c r="AH2044" i="11"/>
  <c r="AF2044" i="11" s="1"/>
  <c r="AH2045" i="11"/>
  <c r="AF2045" i="11" s="1"/>
  <c r="AH2046" i="11"/>
  <c r="AF2046" i="11" s="1"/>
  <c r="AH2047" i="11"/>
  <c r="AF2047" i="11" s="1"/>
  <c r="AH2048" i="11"/>
  <c r="AF2048" i="11" s="1"/>
  <c r="AH2049" i="11"/>
  <c r="AF2049" i="11" s="1"/>
  <c r="AH2050" i="11"/>
  <c r="AF2050" i="11" s="1"/>
  <c r="AH2051" i="11"/>
  <c r="AF2051" i="11" s="1"/>
  <c r="AH2052" i="11"/>
  <c r="AF2052" i="11" s="1"/>
  <c r="AH2053" i="11"/>
  <c r="AF2053" i="11" s="1"/>
  <c r="AH2054" i="11"/>
  <c r="AF2054" i="11" s="1"/>
  <c r="AH2055" i="11"/>
  <c r="AF2055" i="11" s="1"/>
  <c r="AH2056" i="11"/>
  <c r="AF2056" i="11" s="1"/>
  <c r="AH2057" i="11"/>
  <c r="AF2057" i="11" s="1"/>
  <c r="AH2058" i="11"/>
  <c r="AF2058" i="11" s="1"/>
  <c r="AH2059" i="11"/>
  <c r="AF2059" i="11" s="1"/>
  <c r="AH2060" i="11"/>
  <c r="AF2060" i="11" s="1"/>
  <c r="AH2" i="11"/>
  <c r="AF2" i="11" s="1"/>
  <c r="F5" i="12"/>
  <c r="A8" i="3"/>
  <c r="AG1992" i="11"/>
  <c r="AG1993" i="11"/>
  <c r="AG1994" i="11"/>
  <c r="AG1995" i="11"/>
  <c r="AG1996" i="11"/>
  <c r="AG1997" i="11"/>
  <c r="AG1998" i="11"/>
  <c r="AG1999" i="11"/>
  <c r="AG2000" i="11"/>
  <c r="AG2001" i="11"/>
  <c r="AG2002" i="11"/>
  <c r="AG2003" i="11"/>
  <c r="AG2004" i="11"/>
  <c r="AG2005" i="11"/>
  <c r="AG2006" i="11"/>
  <c r="AG2007" i="11"/>
  <c r="AG2008" i="11"/>
  <c r="AG2009" i="11"/>
  <c r="AG2010" i="11"/>
  <c r="AG2011" i="11"/>
  <c r="AG2012" i="11"/>
  <c r="AG2013" i="11"/>
  <c r="AG2014" i="11"/>
  <c r="AG2015" i="11"/>
  <c r="AG2016" i="11"/>
  <c r="AG2017" i="11"/>
  <c r="AG2018" i="11"/>
  <c r="AG2019" i="11"/>
  <c r="AG2020" i="11"/>
  <c r="AG2021" i="11"/>
  <c r="AG2022" i="11"/>
  <c r="AG2023" i="11"/>
  <c r="AG2024" i="11"/>
  <c r="AG2025" i="11"/>
  <c r="AG2026" i="11"/>
  <c r="AG2027" i="11"/>
  <c r="AG2028" i="11"/>
  <c r="AG2029" i="11"/>
  <c r="AG2030" i="11"/>
  <c r="AG2031" i="11"/>
  <c r="AG2032" i="11"/>
  <c r="AG2033" i="11"/>
  <c r="AG2034" i="11"/>
  <c r="AG2035" i="11"/>
  <c r="AG2036" i="11"/>
  <c r="AG2037" i="11"/>
  <c r="AG2038" i="11"/>
  <c r="AG2039" i="11"/>
  <c r="AG2040" i="11"/>
  <c r="AG2041" i="11"/>
  <c r="AG2042" i="11"/>
  <c r="AG2043" i="11"/>
  <c r="AG2044" i="11"/>
  <c r="AG2045" i="11"/>
  <c r="AG2046" i="11"/>
  <c r="AG2047" i="11"/>
  <c r="AG2048" i="11"/>
  <c r="AG2049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G452" i="11"/>
  <c r="AG453" i="11"/>
  <c r="AG454" i="11"/>
  <c r="AG455" i="11"/>
  <c r="AG456" i="11"/>
  <c r="AG457" i="11"/>
  <c r="AG458" i="11"/>
  <c r="AG459" i="11"/>
  <c r="AG460" i="11"/>
  <c r="AG461" i="11"/>
  <c r="AG462" i="11"/>
  <c r="AG463" i="11"/>
  <c r="AG464" i="11"/>
  <c r="AG465" i="11"/>
  <c r="AG466" i="11"/>
  <c r="AG467" i="11"/>
  <c r="AG468" i="11"/>
  <c r="AG469" i="11"/>
  <c r="AG470" i="11"/>
  <c r="AG471" i="11"/>
  <c r="AG472" i="11"/>
  <c r="AG473" i="11"/>
  <c r="AG474" i="11"/>
  <c r="AG475" i="11"/>
  <c r="AG476" i="11"/>
  <c r="AG477" i="11"/>
  <c r="AG478" i="11"/>
  <c r="AG479" i="11"/>
  <c r="AG480" i="11"/>
  <c r="AG481" i="11"/>
  <c r="AG482" i="11"/>
  <c r="AG483" i="11"/>
  <c r="AG484" i="11"/>
  <c r="AG485" i="11"/>
  <c r="AG486" i="11"/>
  <c r="AG487" i="11"/>
  <c r="AG488" i="11"/>
  <c r="AG489" i="11"/>
  <c r="AG490" i="11"/>
  <c r="AG491" i="11"/>
  <c r="AG492" i="11"/>
  <c r="AG493" i="11"/>
  <c r="AG494" i="11"/>
  <c r="AG495" i="11"/>
  <c r="AG496" i="11"/>
  <c r="AG497" i="11"/>
  <c r="AG498" i="11"/>
  <c r="AG499" i="11"/>
  <c r="AG500" i="11"/>
  <c r="AG501" i="11"/>
  <c r="AG502" i="11"/>
  <c r="AG503" i="11"/>
  <c r="AG504" i="11"/>
  <c r="AG505" i="11"/>
  <c r="AG506" i="11"/>
  <c r="AG507" i="11"/>
  <c r="AG508" i="11"/>
  <c r="AG509" i="11"/>
  <c r="AG510" i="11"/>
  <c r="AG511" i="11"/>
  <c r="AG512" i="11"/>
  <c r="AG513" i="11"/>
  <c r="AG514" i="11"/>
  <c r="AG515" i="11"/>
  <c r="AG516" i="11"/>
  <c r="AG517" i="11"/>
  <c r="AG518" i="11"/>
  <c r="AG519" i="11"/>
  <c r="AG520" i="11"/>
  <c r="AG521" i="11"/>
  <c r="AG522" i="11"/>
  <c r="AG523" i="11"/>
  <c r="AG524" i="11"/>
  <c r="AG525" i="11"/>
  <c r="AG526" i="11"/>
  <c r="AG527" i="11"/>
  <c r="AG528" i="11"/>
  <c r="AG529" i="11"/>
  <c r="AG530" i="11"/>
  <c r="AG531" i="11"/>
  <c r="AG532" i="11"/>
  <c r="AG533" i="11"/>
  <c r="AG534" i="11"/>
  <c r="AG535" i="11"/>
  <c r="AG536" i="11"/>
  <c r="AG537" i="11"/>
  <c r="AG538" i="11"/>
  <c r="AG539" i="11"/>
  <c r="AG540" i="11"/>
  <c r="AG541" i="11"/>
  <c r="AG542" i="11"/>
  <c r="AG543" i="11"/>
  <c r="AG544" i="11"/>
  <c r="AG545" i="11"/>
  <c r="AG546" i="11"/>
  <c r="AG547" i="11"/>
  <c r="AG548" i="11"/>
  <c r="AG549" i="11"/>
  <c r="AG550" i="11"/>
  <c r="AG551" i="11"/>
  <c r="AG552" i="11"/>
  <c r="AG553" i="11"/>
  <c r="AG554" i="11"/>
  <c r="AG555" i="11"/>
  <c r="AG556" i="11"/>
  <c r="AG557" i="11"/>
  <c r="AG558" i="11"/>
  <c r="AG559" i="11"/>
  <c r="AG560" i="11"/>
  <c r="AG561" i="11"/>
  <c r="AG562" i="11"/>
  <c r="AG563" i="11"/>
  <c r="AG564" i="11"/>
  <c r="AG565" i="11"/>
  <c r="AG566" i="11"/>
  <c r="AG567" i="11"/>
  <c r="AG568" i="11"/>
  <c r="AG569" i="11"/>
  <c r="AG570" i="11"/>
  <c r="AG571" i="11"/>
  <c r="AG572" i="11"/>
  <c r="AG573" i="11"/>
  <c r="AG574" i="11"/>
  <c r="AG575" i="11"/>
  <c r="AG576" i="11"/>
  <c r="AG577" i="11"/>
  <c r="AG578" i="11"/>
  <c r="AG579" i="11"/>
  <c r="AG580" i="11"/>
  <c r="AG581" i="11"/>
  <c r="AG582" i="11"/>
  <c r="AG583" i="11"/>
  <c r="AG584" i="11"/>
  <c r="AG585" i="11"/>
  <c r="AG586" i="11"/>
  <c r="AG587" i="11"/>
  <c r="AG588" i="11"/>
  <c r="AG589" i="11"/>
  <c r="AG590" i="11"/>
  <c r="AG591" i="11"/>
  <c r="AG592" i="11"/>
  <c r="AG593" i="11"/>
  <c r="AG594" i="11"/>
  <c r="AG595" i="11"/>
  <c r="AG596" i="11"/>
  <c r="AG597" i="11"/>
  <c r="AG598" i="11"/>
  <c r="AG599" i="11"/>
  <c r="AG600" i="11"/>
  <c r="AG601" i="11"/>
  <c r="AG602" i="11"/>
  <c r="AG603" i="11"/>
  <c r="AG604" i="11"/>
  <c r="AG605" i="11"/>
  <c r="AG606" i="11"/>
  <c r="AG607" i="11"/>
  <c r="AG608" i="11"/>
  <c r="AG609" i="11"/>
  <c r="AG610" i="11"/>
  <c r="AG611" i="11"/>
  <c r="AG612" i="11"/>
  <c r="AG613" i="11"/>
  <c r="AG614" i="11"/>
  <c r="AG615" i="11"/>
  <c r="AG616" i="11"/>
  <c r="AG617" i="11"/>
  <c r="AG618" i="11"/>
  <c r="AG619" i="11"/>
  <c r="AG620" i="11"/>
  <c r="AG621" i="11"/>
  <c r="AG622" i="11"/>
  <c r="AG623" i="11"/>
  <c r="AG624" i="11"/>
  <c r="AG625" i="11"/>
  <c r="AG626" i="11"/>
  <c r="AG627" i="11"/>
  <c r="AG628" i="11"/>
  <c r="AG629" i="11"/>
  <c r="AG630" i="11"/>
  <c r="AG631" i="11"/>
  <c r="AG632" i="11"/>
  <c r="AG633" i="11"/>
  <c r="AG634" i="11"/>
  <c r="AG635" i="11"/>
  <c r="AG636" i="11"/>
  <c r="AG637" i="11"/>
  <c r="AG638" i="11"/>
  <c r="AG639" i="11"/>
  <c r="AG640" i="11"/>
  <c r="AG641" i="11"/>
  <c r="AG642" i="11"/>
  <c r="AG643" i="11"/>
  <c r="AG644" i="11"/>
  <c r="AG645" i="11"/>
  <c r="AG646" i="11"/>
  <c r="AG647" i="11"/>
  <c r="AG648" i="11"/>
  <c r="AG649" i="11"/>
  <c r="AG650" i="11"/>
  <c r="AG651" i="11"/>
  <c r="AG652" i="11"/>
  <c r="AG653" i="11"/>
  <c r="AG654" i="11"/>
  <c r="AG655" i="11"/>
  <c r="AG656" i="11"/>
  <c r="AG657" i="11"/>
  <c r="AG658" i="11"/>
  <c r="AG659" i="11"/>
  <c r="AG660" i="11"/>
  <c r="AG661" i="11"/>
  <c r="AG662" i="11"/>
  <c r="AG663" i="11"/>
  <c r="AG664" i="11"/>
  <c r="AG665" i="11"/>
  <c r="AG666" i="11"/>
  <c r="AG667" i="11"/>
  <c r="AG668" i="11"/>
  <c r="AG669" i="11"/>
  <c r="AG670" i="11"/>
  <c r="AG671" i="11"/>
  <c r="AG672" i="11"/>
  <c r="AG673" i="11"/>
  <c r="AG674" i="11"/>
  <c r="AG675" i="11"/>
  <c r="AG676" i="11"/>
  <c r="AG677" i="11"/>
  <c r="AG678" i="11"/>
  <c r="AG679" i="11"/>
  <c r="AG680" i="11"/>
  <c r="AG681" i="11"/>
  <c r="AG682" i="11"/>
  <c r="AG683" i="11"/>
  <c r="AG684" i="11"/>
  <c r="AG685" i="11"/>
  <c r="AG686" i="11"/>
  <c r="AG687" i="11"/>
  <c r="AG688" i="11"/>
  <c r="AG689" i="11"/>
  <c r="AG690" i="11"/>
  <c r="AG691" i="11"/>
  <c r="AG692" i="11"/>
  <c r="AG693" i="11"/>
  <c r="AG694" i="11"/>
  <c r="AG695" i="11"/>
  <c r="AG696" i="11"/>
  <c r="AG697" i="11"/>
  <c r="AG698" i="11"/>
  <c r="AG699" i="11"/>
  <c r="AG700" i="11"/>
  <c r="AG701" i="11"/>
  <c r="AG702" i="11"/>
  <c r="AG703" i="11"/>
  <c r="AG704" i="11"/>
  <c r="AG705" i="11"/>
  <c r="AG706" i="11"/>
  <c r="AG707" i="11"/>
  <c r="AG708" i="11"/>
  <c r="AG709" i="11"/>
  <c r="AG710" i="11"/>
  <c r="AG711" i="11"/>
  <c r="AG712" i="11"/>
  <c r="AG713" i="11"/>
  <c r="AG714" i="11"/>
  <c r="AG715" i="11"/>
  <c r="AG716" i="11"/>
  <c r="AG717" i="11"/>
  <c r="AG718" i="11"/>
  <c r="AG719" i="11"/>
  <c r="AG720" i="11"/>
  <c r="AG721" i="11"/>
  <c r="AG722" i="11"/>
  <c r="AG723" i="11"/>
  <c r="AG724" i="11"/>
  <c r="AG725" i="11"/>
  <c r="AG726" i="11"/>
  <c r="AG727" i="11"/>
  <c r="AG728" i="11"/>
  <c r="AG729" i="11"/>
  <c r="AG730" i="11"/>
  <c r="AG731" i="11"/>
  <c r="AG732" i="11"/>
  <c r="AG733" i="11"/>
  <c r="AG734" i="11"/>
  <c r="AG735" i="11"/>
  <c r="AG736" i="11"/>
  <c r="AG737" i="11"/>
  <c r="AG738" i="11"/>
  <c r="AG739" i="11"/>
  <c r="AG740" i="11"/>
  <c r="AG741" i="11"/>
  <c r="AG742" i="11"/>
  <c r="AG743" i="11"/>
  <c r="AG744" i="11"/>
  <c r="AG745" i="11"/>
  <c r="AG746" i="11"/>
  <c r="AG747" i="11"/>
  <c r="AG748" i="11"/>
  <c r="AG749" i="11"/>
  <c r="AG750" i="11"/>
  <c r="AG751" i="11"/>
  <c r="AG752" i="11"/>
  <c r="AG753" i="11"/>
  <c r="AG754" i="11"/>
  <c r="AG755" i="11"/>
  <c r="AG756" i="11"/>
  <c r="AG757" i="11"/>
  <c r="AG758" i="11"/>
  <c r="AG759" i="11"/>
  <c r="AG760" i="11"/>
  <c r="AG761" i="11"/>
  <c r="AG762" i="11"/>
  <c r="AG763" i="11"/>
  <c r="AG764" i="11"/>
  <c r="AG765" i="11"/>
  <c r="AG766" i="11"/>
  <c r="AG767" i="11"/>
  <c r="AG768" i="11"/>
  <c r="AG769" i="11"/>
  <c r="AG770" i="11"/>
  <c r="AG771" i="11"/>
  <c r="AG772" i="11"/>
  <c r="AG773" i="11"/>
  <c r="AG774" i="11"/>
  <c r="AG775" i="11"/>
  <c r="AG776" i="11"/>
  <c r="AG777" i="11"/>
  <c r="AG778" i="11"/>
  <c r="AG779" i="11"/>
  <c r="AG780" i="11"/>
  <c r="AG781" i="11"/>
  <c r="AG782" i="11"/>
  <c r="AG783" i="11"/>
  <c r="AG784" i="11"/>
  <c r="AG785" i="11"/>
  <c r="AG786" i="11"/>
  <c r="AG787" i="11"/>
  <c r="AG788" i="11"/>
  <c r="AG789" i="11"/>
  <c r="AG790" i="11"/>
  <c r="AG791" i="11"/>
  <c r="AG792" i="11"/>
  <c r="AG793" i="11"/>
  <c r="AG794" i="11"/>
  <c r="AG795" i="11"/>
  <c r="AG796" i="11"/>
  <c r="AG797" i="11"/>
  <c r="AG798" i="11"/>
  <c r="AG799" i="11"/>
  <c r="AG800" i="11"/>
  <c r="AG801" i="11"/>
  <c r="AG802" i="11"/>
  <c r="AG803" i="11"/>
  <c r="AG804" i="11"/>
  <c r="AG805" i="11"/>
  <c r="AG806" i="11"/>
  <c r="AG807" i="11"/>
  <c r="AG808" i="11"/>
  <c r="AG809" i="11"/>
  <c r="AG810" i="11"/>
  <c r="AG811" i="11"/>
  <c r="AG812" i="11"/>
  <c r="AG813" i="11"/>
  <c r="AG814" i="11"/>
  <c r="AG815" i="11"/>
  <c r="AG816" i="11"/>
  <c r="AG817" i="11"/>
  <c r="AG818" i="11"/>
  <c r="AG819" i="11"/>
  <c r="AG820" i="11"/>
  <c r="AG821" i="11"/>
  <c r="AG822" i="11"/>
  <c r="AG823" i="11"/>
  <c r="AG824" i="11"/>
  <c r="AG825" i="11"/>
  <c r="AG826" i="11"/>
  <c r="AG827" i="11"/>
  <c r="AG828" i="11"/>
  <c r="AG829" i="11"/>
  <c r="AG830" i="11"/>
  <c r="AG831" i="11"/>
  <c r="AG832" i="11"/>
  <c r="AG833" i="11"/>
  <c r="AG834" i="11"/>
  <c r="AG835" i="11"/>
  <c r="AG836" i="11"/>
  <c r="AG837" i="11"/>
  <c r="AG838" i="11"/>
  <c r="AG839" i="11"/>
  <c r="AG840" i="11"/>
  <c r="AG841" i="11"/>
  <c r="AG842" i="11"/>
  <c r="AG843" i="11"/>
  <c r="AG844" i="11"/>
  <c r="AG845" i="11"/>
  <c r="AG846" i="11"/>
  <c r="AG847" i="11"/>
  <c r="AG848" i="11"/>
  <c r="AG849" i="11"/>
  <c r="AG850" i="11"/>
  <c r="AG851" i="11"/>
  <c r="AG852" i="11"/>
  <c r="AG853" i="11"/>
  <c r="AG854" i="11"/>
  <c r="AG855" i="11"/>
  <c r="AG856" i="11"/>
  <c r="AG857" i="11"/>
  <c r="AG858" i="11"/>
  <c r="AG859" i="11"/>
  <c r="AG860" i="11"/>
  <c r="AG861" i="11"/>
  <c r="AG862" i="11"/>
  <c r="AG863" i="11"/>
  <c r="AG864" i="11"/>
  <c r="AG865" i="11"/>
  <c r="AG866" i="11"/>
  <c r="AG867" i="11"/>
  <c r="AG868" i="11"/>
  <c r="AG869" i="11"/>
  <c r="AG870" i="11"/>
  <c r="AG871" i="11"/>
  <c r="AG872" i="11"/>
  <c r="AG873" i="11"/>
  <c r="AG874" i="11"/>
  <c r="AG875" i="11"/>
  <c r="AG876" i="11"/>
  <c r="AG877" i="11"/>
  <c r="AG878" i="11"/>
  <c r="AG879" i="11"/>
  <c r="AG880" i="11"/>
  <c r="AG881" i="11"/>
  <c r="AG882" i="11"/>
  <c r="AG883" i="11"/>
  <c r="AG884" i="11"/>
  <c r="AG885" i="11"/>
  <c r="AG886" i="11"/>
  <c r="AG887" i="11"/>
  <c r="AG888" i="11"/>
  <c r="AG889" i="11"/>
  <c r="AG890" i="11"/>
  <c r="AG891" i="11"/>
  <c r="AG892" i="11"/>
  <c r="AG893" i="11"/>
  <c r="AG894" i="11"/>
  <c r="AG895" i="11"/>
  <c r="AG896" i="11"/>
  <c r="AG897" i="11"/>
  <c r="AG898" i="11"/>
  <c r="AG899" i="11"/>
  <c r="AG900" i="11"/>
  <c r="AG901" i="11"/>
  <c r="AG902" i="11"/>
  <c r="AG903" i="11"/>
  <c r="AG904" i="11"/>
  <c r="AG905" i="11"/>
  <c r="AG906" i="11"/>
  <c r="AG907" i="11"/>
  <c r="AG908" i="11"/>
  <c r="AG909" i="11"/>
  <c r="AG910" i="11"/>
  <c r="AG911" i="11"/>
  <c r="AG912" i="11"/>
  <c r="AG913" i="11"/>
  <c r="AG914" i="11"/>
  <c r="AG915" i="11"/>
  <c r="AG916" i="11"/>
  <c r="AG917" i="11"/>
  <c r="AG918" i="11"/>
  <c r="AG919" i="11"/>
  <c r="AG920" i="11"/>
  <c r="AG921" i="11"/>
  <c r="AG922" i="11"/>
  <c r="AG923" i="11"/>
  <c r="AG924" i="11"/>
  <c r="AG925" i="11"/>
  <c r="AG926" i="11"/>
  <c r="AG927" i="11"/>
  <c r="AG928" i="11"/>
  <c r="AG929" i="11"/>
  <c r="AG930" i="11"/>
  <c r="AG931" i="11"/>
  <c r="AG932" i="11"/>
  <c r="AG933" i="11"/>
  <c r="AG934" i="11"/>
  <c r="AG935" i="11"/>
  <c r="AG936" i="11"/>
  <c r="AG937" i="11"/>
  <c r="AG938" i="11"/>
  <c r="AG939" i="11"/>
  <c r="AG940" i="11"/>
  <c r="AG941" i="11"/>
  <c r="AG942" i="11"/>
  <c r="AG943" i="11"/>
  <c r="AG944" i="11"/>
  <c r="AG945" i="11"/>
  <c r="AG946" i="11"/>
  <c r="AG947" i="11"/>
  <c r="AG948" i="11"/>
  <c r="AG949" i="11"/>
  <c r="AG950" i="11"/>
  <c r="AG951" i="11"/>
  <c r="AG952" i="11"/>
  <c r="AG953" i="11"/>
  <c r="AG954" i="11"/>
  <c r="AG955" i="11"/>
  <c r="AG956" i="11"/>
  <c r="AG957" i="11"/>
  <c r="AG958" i="11"/>
  <c r="AG959" i="11"/>
  <c r="AG960" i="11"/>
  <c r="AG961" i="11"/>
  <c r="AG962" i="11"/>
  <c r="AG963" i="11"/>
  <c r="AG964" i="11"/>
  <c r="AG965" i="11"/>
  <c r="AG966" i="11"/>
  <c r="AG967" i="11"/>
  <c r="AG968" i="11"/>
  <c r="AG969" i="11"/>
  <c r="AG970" i="11"/>
  <c r="AG971" i="11"/>
  <c r="AG972" i="11"/>
  <c r="AG973" i="11"/>
  <c r="AG974" i="11"/>
  <c r="AG975" i="11"/>
  <c r="AG976" i="11"/>
  <c r="AG977" i="11"/>
  <c r="AG978" i="11"/>
  <c r="AG979" i="11"/>
  <c r="AG980" i="11"/>
  <c r="AG981" i="11"/>
  <c r="AG982" i="11"/>
  <c r="AG983" i="11"/>
  <c r="AG984" i="11"/>
  <c r="AG985" i="11"/>
  <c r="AG986" i="11"/>
  <c r="AG987" i="11"/>
  <c r="AG988" i="11"/>
  <c r="AG989" i="11"/>
  <c r="AG990" i="11"/>
  <c r="AG991" i="11"/>
  <c r="AG992" i="11"/>
  <c r="AG993" i="11"/>
  <c r="AG994" i="11"/>
  <c r="AG995" i="11"/>
  <c r="AG996" i="11"/>
  <c r="AG997" i="11"/>
  <c r="AG998" i="11"/>
  <c r="AG999" i="11"/>
  <c r="AG1000" i="11"/>
  <c r="AG1001" i="11"/>
  <c r="AG1002" i="11"/>
  <c r="AG1003" i="11"/>
  <c r="AG1004" i="11"/>
  <c r="AG1005" i="11"/>
  <c r="AG1006" i="11"/>
  <c r="AG1007" i="11"/>
  <c r="AG1008" i="11"/>
  <c r="AG1009" i="11"/>
  <c r="AG1010" i="11"/>
  <c r="AG1011" i="11"/>
  <c r="AG1012" i="11"/>
  <c r="AG1013" i="11"/>
  <c r="AG1014" i="11"/>
  <c r="AG1015" i="11"/>
  <c r="AG1016" i="11"/>
  <c r="AG1017" i="11"/>
  <c r="AG1018" i="11"/>
  <c r="AG1019" i="11"/>
  <c r="AG1020" i="11"/>
  <c r="AG1021" i="11"/>
  <c r="AG1022" i="11"/>
  <c r="AG1023" i="11"/>
  <c r="AG1024" i="11"/>
  <c r="AG1025" i="11"/>
  <c r="AG1026" i="11"/>
  <c r="AG1027" i="11"/>
  <c r="AG1028" i="11"/>
  <c r="AG1029" i="11"/>
  <c r="AG1030" i="11"/>
  <c r="AG1031" i="11"/>
  <c r="AG1032" i="11"/>
  <c r="AG1033" i="11"/>
  <c r="AG1034" i="11"/>
  <c r="AG1035" i="11"/>
  <c r="AG1036" i="11"/>
  <c r="AG1037" i="11"/>
  <c r="AG1038" i="11"/>
  <c r="AG1039" i="11"/>
  <c r="AG1040" i="11"/>
  <c r="AG1041" i="11"/>
  <c r="AG1042" i="11"/>
  <c r="AG1043" i="11"/>
  <c r="AG1044" i="11"/>
  <c r="AG1045" i="11"/>
  <c r="AG1046" i="11"/>
  <c r="AG1047" i="11"/>
  <c r="AG1048" i="11"/>
  <c r="AG1049" i="11"/>
  <c r="AG1050" i="11"/>
  <c r="AG1051" i="11"/>
  <c r="AG1052" i="11"/>
  <c r="AG1053" i="11"/>
  <c r="AG1054" i="11"/>
  <c r="AG1055" i="11"/>
  <c r="AG1056" i="11"/>
  <c r="AG1057" i="11"/>
  <c r="AG1058" i="11"/>
  <c r="AG1059" i="11"/>
  <c r="AG1060" i="11"/>
  <c r="AG1061" i="11"/>
  <c r="AG1062" i="11"/>
  <c r="AG1063" i="11"/>
  <c r="AG1064" i="11"/>
  <c r="AG1065" i="11"/>
  <c r="AG1066" i="11"/>
  <c r="AG1067" i="11"/>
  <c r="AG1068" i="11"/>
  <c r="AG1069" i="11"/>
  <c r="AG1070" i="11"/>
  <c r="AG1071" i="11"/>
  <c r="AG1072" i="11"/>
  <c r="AG1073" i="11"/>
  <c r="AG1074" i="11"/>
  <c r="AG1075" i="11"/>
  <c r="AG1076" i="11"/>
  <c r="AG1077" i="11"/>
  <c r="AG1078" i="11"/>
  <c r="AG1079" i="11"/>
  <c r="AG1080" i="11"/>
  <c r="AG1081" i="11"/>
  <c r="AG1082" i="11"/>
  <c r="AG1083" i="11"/>
  <c r="AG1084" i="11"/>
  <c r="AG1085" i="11"/>
  <c r="AG1086" i="11"/>
  <c r="AG1087" i="11"/>
  <c r="AG1088" i="11"/>
  <c r="AG1089" i="11"/>
  <c r="AG1090" i="11"/>
  <c r="AG1091" i="11"/>
  <c r="AG1092" i="11"/>
  <c r="AG1093" i="11"/>
  <c r="AG1094" i="11"/>
  <c r="AG1095" i="11"/>
  <c r="AG1096" i="11"/>
  <c r="AG1097" i="11"/>
  <c r="AG1098" i="11"/>
  <c r="AG1099" i="11"/>
  <c r="AG1100" i="11"/>
  <c r="AG1101" i="11"/>
  <c r="AG1102" i="11"/>
  <c r="AG1103" i="11"/>
  <c r="AG1104" i="11"/>
  <c r="AG1105" i="11"/>
  <c r="AG1106" i="11"/>
  <c r="AG1107" i="11"/>
  <c r="AG1108" i="11"/>
  <c r="AG1109" i="11"/>
  <c r="AG1110" i="11"/>
  <c r="AG1111" i="11"/>
  <c r="AG1112" i="11"/>
  <c r="AG1113" i="11"/>
  <c r="AG1114" i="11"/>
  <c r="AG1115" i="11"/>
  <c r="AG1116" i="11"/>
  <c r="AG1117" i="11"/>
  <c r="AG1118" i="11"/>
  <c r="AG1119" i="11"/>
  <c r="AG1120" i="11"/>
  <c r="AG1121" i="11"/>
  <c r="AG1122" i="11"/>
  <c r="AG1123" i="11"/>
  <c r="AG1124" i="11"/>
  <c r="AG1125" i="11"/>
  <c r="AG1126" i="11"/>
  <c r="AG1127" i="11"/>
  <c r="AG1128" i="11"/>
  <c r="AG1129" i="11"/>
  <c r="AG1130" i="11"/>
  <c r="AG1131" i="11"/>
  <c r="AG1132" i="11"/>
  <c r="AG1133" i="11"/>
  <c r="AG1134" i="11"/>
  <c r="AG1135" i="11"/>
  <c r="AG1136" i="11"/>
  <c r="AG1137" i="11"/>
  <c r="AG1138" i="11"/>
  <c r="AG1139" i="11"/>
  <c r="AG1140" i="11"/>
  <c r="AG1141" i="11"/>
  <c r="AG1142" i="11"/>
  <c r="AG1143" i="11"/>
  <c r="AG1144" i="11"/>
  <c r="AG1145" i="11"/>
  <c r="AG1146" i="11"/>
  <c r="AG1147" i="11"/>
  <c r="AG1148" i="11"/>
  <c r="AG1149" i="11"/>
  <c r="AG1150" i="11"/>
  <c r="AG1151" i="11"/>
  <c r="AG1152" i="11"/>
  <c r="AG1153" i="11"/>
  <c r="AG1154" i="11"/>
  <c r="AG1155" i="11"/>
  <c r="AG1156" i="11"/>
  <c r="AG1157" i="11"/>
  <c r="AG1158" i="11"/>
  <c r="AG1159" i="11"/>
  <c r="AG1160" i="11"/>
  <c r="AG1161" i="11"/>
  <c r="AG1162" i="11"/>
  <c r="AG1163" i="11"/>
  <c r="AG1164" i="11"/>
  <c r="AG1165" i="11"/>
  <c r="AG1166" i="11"/>
  <c r="AG1167" i="11"/>
  <c r="AG1168" i="11"/>
  <c r="AG1169" i="11"/>
  <c r="AG1170" i="11"/>
  <c r="AG1171" i="11"/>
  <c r="AG1172" i="11"/>
  <c r="AG1173" i="11"/>
  <c r="AG1174" i="11"/>
  <c r="AG1175" i="11"/>
  <c r="AG1176" i="11"/>
  <c r="AG1177" i="11"/>
  <c r="AG1178" i="11"/>
  <c r="AG1179" i="11"/>
  <c r="AG1180" i="11"/>
  <c r="AG1181" i="11"/>
  <c r="AG1182" i="11"/>
  <c r="AG1183" i="11"/>
  <c r="AG1184" i="11"/>
  <c r="AG1185" i="11"/>
  <c r="AG1186" i="11"/>
  <c r="AG1187" i="11"/>
  <c r="AG1188" i="11"/>
  <c r="AG1189" i="11"/>
  <c r="AG1190" i="11"/>
  <c r="AG1191" i="11"/>
  <c r="AG1192" i="11"/>
  <c r="AG1193" i="11"/>
  <c r="AG1194" i="11"/>
  <c r="AG1195" i="11"/>
  <c r="AG1196" i="11"/>
  <c r="AG1197" i="11"/>
  <c r="AG1198" i="11"/>
  <c r="AG1199" i="11"/>
  <c r="AG1200" i="11"/>
  <c r="AG1201" i="11"/>
  <c r="AG1202" i="11"/>
  <c r="AG1203" i="11"/>
  <c r="AG1204" i="11"/>
  <c r="AG1205" i="11"/>
  <c r="AG1206" i="11"/>
  <c r="AG1207" i="11"/>
  <c r="AG1208" i="11"/>
  <c r="AG1209" i="11"/>
  <c r="AG1210" i="11"/>
  <c r="AG1211" i="11"/>
  <c r="AG1212" i="11"/>
  <c r="AG1213" i="11"/>
  <c r="AG1214" i="11"/>
  <c r="AG1215" i="11"/>
  <c r="AG1216" i="11"/>
  <c r="AG1217" i="11"/>
  <c r="AG1218" i="11"/>
  <c r="AG1219" i="11"/>
  <c r="AG1220" i="11"/>
  <c r="AG1221" i="11"/>
  <c r="AG1222" i="11"/>
  <c r="AG1223" i="11"/>
  <c r="AG1224" i="11"/>
  <c r="AG1225" i="11"/>
  <c r="AG1226" i="11"/>
  <c r="AG1227" i="11"/>
  <c r="AG1228" i="11"/>
  <c r="AG1229" i="11"/>
  <c r="AG1230" i="11"/>
  <c r="AG1231" i="11"/>
  <c r="AG1232" i="11"/>
  <c r="AG1233" i="11"/>
  <c r="AG1234" i="11"/>
  <c r="AG1235" i="11"/>
  <c r="AG1236" i="11"/>
  <c r="AG1237" i="11"/>
  <c r="AG1238" i="11"/>
  <c r="AG1239" i="11"/>
  <c r="AG1240" i="11"/>
  <c r="AG1241" i="11"/>
  <c r="AG1242" i="11"/>
  <c r="AG1243" i="11"/>
  <c r="AG1244" i="11"/>
  <c r="AG1245" i="11"/>
  <c r="AG1246" i="11"/>
  <c r="AG1247" i="11"/>
  <c r="AG1248" i="11"/>
  <c r="AG1249" i="11"/>
  <c r="AG1250" i="11"/>
  <c r="AG1251" i="11"/>
  <c r="AG1252" i="11"/>
  <c r="AG1253" i="11"/>
  <c r="AG1254" i="11"/>
  <c r="AG1255" i="11"/>
  <c r="AG1256" i="11"/>
  <c r="AG1257" i="11"/>
  <c r="AG1258" i="11"/>
  <c r="AG1259" i="11"/>
  <c r="AG1260" i="11"/>
  <c r="AG1261" i="11"/>
  <c r="AG1262" i="11"/>
  <c r="AG1263" i="11"/>
  <c r="AG1264" i="11"/>
  <c r="AG1265" i="11"/>
  <c r="AG1266" i="11"/>
  <c r="AG1267" i="11"/>
  <c r="AG1268" i="11"/>
  <c r="AG1269" i="11"/>
  <c r="AG1270" i="11"/>
  <c r="AG1271" i="11"/>
  <c r="AG1272" i="11"/>
  <c r="AG1273" i="11"/>
  <c r="AG1274" i="11"/>
  <c r="AG1275" i="11"/>
  <c r="AG1276" i="11"/>
  <c r="AG1277" i="11"/>
  <c r="AG1278" i="11"/>
  <c r="AG1279" i="11"/>
  <c r="AG1280" i="11"/>
  <c r="AG1281" i="11"/>
  <c r="AG1282" i="11"/>
  <c r="AG1283" i="11"/>
  <c r="AG1284" i="11"/>
  <c r="AG1285" i="11"/>
  <c r="AG1286" i="11"/>
  <c r="AG1287" i="11"/>
  <c r="AG1288" i="11"/>
  <c r="AG1289" i="11"/>
  <c r="AG1290" i="11"/>
  <c r="AG1291" i="11"/>
  <c r="AG1292" i="11"/>
  <c r="AG1293" i="11"/>
  <c r="AG1294" i="11"/>
  <c r="AG1295" i="11"/>
  <c r="AG1296" i="11"/>
  <c r="AG1297" i="11"/>
  <c r="AG1298" i="11"/>
  <c r="AG1299" i="11"/>
  <c r="AG1300" i="11"/>
  <c r="AG1301" i="11"/>
  <c r="AG1302" i="11"/>
  <c r="AG1303" i="11"/>
  <c r="AG1304" i="11"/>
  <c r="AG1305" i="11"/>
  <c r="AG1306" i="11"/>
  <c r="AG1307" i="11"/>
  <c r="AG1308" i="11"/>
  <c r="AG1309" i="11"/>
  <c r="AG1310" i="11"/>
  <c r="AG1311" i="11"/>
  <c r="AG1312" i="11"/>
  <c r="AG1313" i="11"/>
  <c r="AG1314" i="11"/>
  <c r="AG1315" i="11"/>
  <c r="AG1316" i="11"/>
  <c r="AG1317" i="11"/>
  <c r="AG1318" i="11"/>
  <c r="AG1319" i="11"/>
  <c r="AG1320" i="11"/>
  <c r="AG1321" i="11"/>
  <c r="AG1322" i="11"/>
  <c r="AG1323" i="11"/>
  <c r="AG1324" i="11"/>
  <c r="AG1325" i="11"/>
  <c r="AG1326" i="11"/>
  <c r="AG1327" i="11"/>
  <c r="AG1328" i="11"/>
  <c r="AG1329" i="11"/>
  <c r="AG1330" i="11"/>
  <c r="AG1331" i="11"/>
  <c r="AG1332" i="11"/>
  <c r="AG1333" i="11"/>
  <c r="AG1334" i="11"/>
  <c r="AG1335" i="11"/>
  <c r="AG1336" i="11"/>
  <c r="AG1337" i="11"/>
  <c r="AG1338" i="11"/>
  <c r="AG1339" i="11"/>
  <c r="AG1340" i="11"/>
  <c r="AG1341" i="11"/>
  <c r="AG1342" i="11"/>
  <c r="AG1343" i="11"/>
  <c r="AG1344" i="11"/>
  <c r="AG1345" i="11"/>
  <c r="AG1346" i="11"/>
  <c r="AG1347" i="11"/>
  <c r="AG1348" i="11"/>
  <c r="AG1349" i="11"/>
  <c r="AG1350" i="11"/>
  <c r="AG1351" i="11"/>
  <c r="AG1352" i="11"/>
  <c r="AG1353" i="11"/>
  <c r="AG1354" i="11"/>
  <c r="AG1355" i="11"/>
  <c r="AG1356" i="11"/>
  <c r="AG1357" i="11"/>
  <c r="AG1358" i="11"/>
  <c r="AG1359" i="11"/>
  <c r="AG1360" i="11"/>
  <c r="AG1361" i="11"/>
  <c r="AG1362" i="11"/>
  <c r="AG1363" i="11"/>
  <c r="AG1364" i="11"/>
  <c r="AG1365" i="11"/>
  <c r="AG1366" i="11"/>
  <c r="AG1367" i="11"/>
  <c r="AG1368" i="11"/>
  <c r="AG1369" i="11"/>
  <c r="AG1370" i="11"/>
  <c r="AG1371" i="11"/>
  <c r="AG1372" i="11"/>
  <c r="AG1373" i="11"/>
  <c r="AG1374" i="11"/>
  <c r="AG1375" i="11"/>
  <c r="AG1376" i="11"/>
  <c r="AG1377" i="11"/>
  <c r="AG1378" i="11"/>
  <c r="AG1379" i="11"/>
  <c r="AG1380" i="11"/>
  <c r="AG1381" i="11"/>
  <c r="AG1382" i="11"/>
  <c r="AG1383" i="11"/>
  <c r="AG1384" i="11"/>
  <c r="AG1385" i="11"/>
  <c r="AG1386" i="11"/>
  <c r="AG1387" i="11"/>
  <c r="AG1388" i="11"/>
  <c r="AG1389" i="11"/>
  <c r="AG1390" i="11"/>
  <c r="AG1391" i="11"/>
  <c r="AG1392" i="11"/>
  <c r="AG1393" i="11"/>
  <c r="AG1394" i="11"/>
  <c r="AG1395" i="11"/>
  <c r="AG1396" i="11"/>
  <c r="AG1397" i="11"/>
  <c r="AG1398" i="11"/>
  <c r="AG1399" i="11"/>
  <c r="AG1400" i="11"/>
  <c r="AG1401" i="11"/>
  <c r="AG1402" i="11"/>
  <c r="AG1403" i="11"/>
  <c r="AG1404" i="11"/>
  <c r="AG1405" i="11"/>
  <c r="AG1406" i="11"/>
  <c r="AG1407" i="11"/>
  <c r="AG1408" i="11"/>
  <c r="AG1409" i="11"/>
  <c r="AG1410" i="11"/>
  <c r="AG1411" i="11"/>
  <c r="AG1412" i="11"/>
  <c r="AG1413" i="11"/>
  <c r="AG1414" i="11"/>
  <c r="AG1415" i="11"/>
  <c r="AG1416" i="11"/>
  <c r="AG1417" i="11"/>
  <c r="AG1418" i="11"/>
  <c r="AG1419" i="11"/>
  <c r="AG1420" i="11"/>
  <c r="AG1421" i="11"/>
  <c r="AG1422" i="11"/>
  <c r="AG1423" i="11"/>
  <c r="AG1424" i="11"/>
  <c r="AG1425" i="11"/>
  <c r="AG1426" i="11"/>
  <c r="AG1427" i="11"/>
  <c r="AG1428" i="11"/>
  <c r="AG1429" i="11"/>
  <c r="AG1430" i="11"/>
  <c r="AG1431" i="11"/>
  <c r="AG1432" i="11"/>
  <c r="AG1433" i="11"/>
  <c r="AG1434" i="11"/>
  <c r="AG1435" i="11"/>
  <c r="AG1436" i="11"/>
  <c r="AG1437" i="11"/>
  <c r="AG1438" i="11"/>
  <c r="AG1439" i="11"/>
  <c r="AG1440" i="11"/>
  <c r="AG1441" i="11"/>
  <c r="AG1442" i="11"/>
  <c r="AG1443" i="11"/>
  <c r="AG1444" i="11"/>
  <c r="AG1445" i="11"/>
  <c r="AG1446" i="11"/>
  <c r="AG1447" i="11"/>
  <c r="AG1448" i="11"/>
  <c r="AG1449" i="11"/>
  <c r="AG1450" i="11"/>
  <c r="AG1451" i="11"/>
  <c r="AG1452" i="11"/>
  <c r="AG1453" i="11"/>
  <c r="AG1454" i="11"/>
  <c r="AG1455" i="11"/>
  <c r="AG1456" i="11"/>
  <c r="AG1457" i="11"/>
  <c r="AG1458" i="11"/>
  <c r="AG1459" i="11"/>
  <c r="AG1460" i="11"/>
  <c r="AG1461" i="11"/>
  <c r="AG1462" i="11"/>
  <c r="AG1463" i="11"/>
  <c r="AG1464" i="11"/>
  <c r="AG1465" i="11"/>
  <c r="AG1466" i="11"/>
  <c r="AG1467" i="11"/>
  <c r="AG1468" i="11"/>
  <c r="AG1469" i="11"/>
  <c r="AG1470" i="11"/>
  <c r="AG1471" i="11"/>
  <c r="AG1472" i="11"/>
  <c r="AG1473" i="11"/>
  <c r="AG1474" i="11"/>
  <c r="AG1475" i="11"/>
  <c r="AG1476" i="11"/>
  <c r="AG1477" i="11"/>
  <c r="AG1478" i="11"/>
  <c r="AG1479" i="11"/>
  <c r="AG1480" i="11"/>
  <c r="AG1481" i="11"/>
  <c r="AG1482" i="11"/>
  <c r="AG1483" i="11"/>
  <c r="AG1484" i="11"/>
  <c r="AG1485" i="11"/>
  <c r="AG1486" i="11"/>
  <c r="AG1487" i="11"/>
  <c r="AG1488" i="11"/>
  <c r="AG1489" i="11"/>
  <c r="AG1490" i="11"/>
  <c r="AG1491" i="11"/>
  <c r="AG1492" i="11"/>
  <c r="AG1493" i="11"/>
  <c r="AG1494" i="11"/>
  <c r="AG1495" i="11"/>
  <c r="AG1496" i="11"/>
  <c r="AG1497" i="11"/>
  <c r="AG1498" i="11"/>
  <c r="AG1499" i="11"/>
  <c r="AG1500" i="11"/>
  <c r="AG1501" i="11"/>
  <c r="AG1502" i="11"/>
  <c r="AG1503" i="11"/>
  <c r="AG1504" i="11"/>
  <c r="AG1505" i="11"/>
  <c r="AG1506" i="11"/>
  <c r="AG1507" i="11"/>
  <c r="AG1508" i="11"/>
  <c r="AG1509" i="11"/>
  <c r="AG1510" i="11"/>
  <c r="AG1511" i="11"/>
  <c r="AG1512" i="11"/>
  <c r="AG1513" i="11"/>
  <c r="AG1514" i="11"/>
  <c r="AG1515" i="11"/>
  <c r="AG1516" i="11"/>
  <c r="AG1517" i="11"/>
  <c r="AG1518" i="11"/>
  <c r="AG1519" i="11"/>
  <c r="AG1520" i="11"/>
  <c r="AG1521" i="11"/>
  <c r="AG1522" i="11"/>
  <c r="AG1523" i="11"/>
  <c r="AG1524" i="11"/>
  <c r="AG1525" i="11"/>
  <c r="AG1526" i="11"/>
  <c r="AG1527" i="11"/>
  <c r="AG1528" i="11"/>
  <c r="AG1529" i="11"/>
  <c r="AG1530" i="11"/>
  <c r="AG1531" i="11"/>
  <c r="AG1532" i="11"/>
  <c r="AG1533" i="11"/>
  <c r="AG1534" i="11"/>
  <c r="AG1535" i="11"/>
  <c r="AG1536" i="11"/>
  <c r="AG1537" i="11"/>
  <c r="AG1538" i="11"/>
  <c r="AG1539" i="11"/>
  <c r="AG1540" i="11"/>
  <c r="AG1541" i="11"/>
  <c r="AG1542" i="11"/>
  <c r="AG1543" i="11"/>
  <c r="AG1544" i="11"/>
  <c r="AG1545" i="11"/>
  <c r="AG1546" i="11"/>
  <c r="AG1547" i="11"/>
  <c r="AG1548" i="11"/>
  <c r="AG1549" i="11"/>
  <c r="AG1550" i="11"/>
  <c r="AG1551" i="11"/>
  <c r="AG1552" i="11"/>
  <c r="AG1553" i="11"/>
  <c r="AG1554" i="11"/>
  <c r="AG1555" i="11"/>
  <c r="AG1556" i="11"/>
  <c r="AG1557" i="11"/>
  <c r="AG1558" i="11"/>
  <c r="AG1559" i="11"/>
  <c r="AG1560" i="11"/>
  <c r="AG1561" i="11"/>
  <c r="AG1562" i="11"/>
  <c r="AG1563" i="11"/>
  <c r="AG1564" i="11"/>
  <c r="AG1565" i="11"/>
  <c r="AG1566" i="11"/>
  <c r="AG1567" i="11"/>
  <c r="AG1568" i="11"/>
  <c r="AG1569" i="11"/>
  <c r="AG1570" i="11"/>
  <c r="AG1571" i="11"/>
  <c r="AG1572" i="11"/>
  <c r="AG1573" i="11"/>
  <c r="AG1574" i="11"/>
  <c r="AG1575" i="11"/>
  <c r="AG1576" i="11"/>
  <c r="AG1577" i="11"/>
  <c r="AG1578" i="11"/>
  <c r="AG1579" i="11"/>
  <c r="AG1580" i="11"/>
  <c r="AG1581" i="11"/>
  <c r="AG1582" i="11"/>
  <c r="AG1583" i="11"/>
  <c r="AG1584" i="11"/>
  <c r="AG1585" i="11"/>
  <c r="AG1586" i="11"/>
  <c r="AG1587" i="11"/>
  <c r="AG1588" i="11"/>
  <c r="AG1589" i="11"/>
  <c r="AG1590" i="11"/>
  <c r="AG1591" i="11"/>
  <c r="AG1592" i="11"/>
  <c r="AG1593" i="11"/>
  <c r="AG1594" i="11"/>
  <c r="AG1595" i="11"/>
  <c r="AG1596" i="11"/>
  <c r="AG1597" i="11"/>
  <c r="AG1598" i="11"/>
  <c r="AG1599" i="11"/>
  <c r="AG1600" i="11"/>
  <c r="AG1601" i="11"/>
  <c r="AG1602" i="11"/>
  <c r="AG1603" i="11"/>
  <c r="AG1604" i="11"/>
  <c r="AG1605" i="11"/>
  <c r="AG1606" i="11"/>
  <c r="AG1607" i="11"/>
  <c r="AG1608" i="11"/>
  <c r="AG1609" i="11"/>
  <c r="AG1610" i="11"/>
  <c r="AG1611" i="11"/>
  <c r="AG1612" i="11"/>
  <c r="AG1613" i="11"/>
  <c r="AG1614" i="11"/>
  <c r="AG1615" i="11"/>
  <c r="AG1616" i="11"/>
  <c r="AG1617" i="11"/>
  <c r="AG1618" i="11"/>
  <c r="AG1619" i="11"/>
  <c r="AG1620" i="11"/>
  <c r="AG1621" i="11"/>
  <c r="AG1622" i="11"/>
  <c r="AG1623" i="11"/>
  <c r="AG1624" i="11"/>
  <c r="AG1625" i="11"/>
  <c r="AG1626" i="11"/>
  <c r="AG1627" i="11"/>
  <c r="AG1628" i="11"/>
  <c r="AG1629" i="11"/>
  <c r="AG1630" i="11"/>
  <c r="AG1631" i="11"/>
  <c r="AG1632" i="11"/>
  <c r="AG1633" i="11"/>
  <c r="AG1634" i="11"/>
  <c r="AG1635" i="11"/>
  <c r="AG1636" i="11"/>
  <c r="AG1637" i="11"/>
  <c r="AG1638" i="11"/>
  <c r="AG1639" i="11"/>
  <c r="AG1640" i="11"/>
  <c r="AG1641" i="11"/>
  <c r="AG1642" i="11"/>
  <c r="AG1643" i="11"/>
  <c r="AG1644" i="11"/>
  <c r="AG1645" i="11"/>
  <c r="AG1646" i="11"/>
  <c r="AG1647" i="11"/>
  <c r="AG1648" i="11"/>
  <c r="AG1649" i="11"/>
  <c r="AG1650" i="11"/>
  <c r="AG1651" i="11"/>
  <c r="AG1652" i="11"/>
  <c r="AG1653" i="11"/>
  <c r="AG1654" i="11"/>
  <c r="AG1655" i="11"/>
  <c r="AG1656" i="11"/>
  <c r="AG1657" i="11"/>
  <c r="AG1658" i="11"/>
  <c r="AG1659" i="11"/>
  <c r="AG1660" i="11"/>
  <c r="AG1661" i="11"/>
  <c r="AG1662" i="11"/>
  <c r="AG1663" i="11"/>
  <c r="AG1664" i="11"/>
  <c r="AG1665" i="11"/>
  <c r="AG1666" i="11"/>
  <c r="AG1667" i="11"/>
  <c r="AG1668" i="11"/>
  <c r="AG1669" i="11"/>
  <c r="AG1670" i="11"/>
  <c r="AG1671" i="11"/>
  <c r="AG1672" i="11"/>
  <c r="AG1673" i="11"/>
  <c r="AG1674" i="11"/>
  <c r="AG1675" i="11"/>
  <c r="AG1676" i="11"/>
  <c r="AG1677" i="11"/>
  <c r="AG1678" i="11"/>
  <c r="AG1679" i="11"/>
  <c r="AG1680" i="11"/>
  <c r="AG1681" i="11"/>
  <c r="AG1682" i="11"/>
  <c r="AG1683" i="11"/>
  <c r="AG1684" i="11"/>
  <c r="AG1685" i="11"/>
  <c r="AG1686" i="11"/>
  <c r="AG1687" i="11"/>
  <c r="AG1688" i="11"/>
  <c r="AG1689" i="11"/>
  <c r="AG1690" i="11"/>
  <c r="AG1691" i="11"/>
  <c r="AG1692" i="11"/>
  <c r="AG1693" i="11"/>
  <c r="AG1694" i="11"/>
  <c r="AG1695" i="11"/>
  <c r="AG1696" i="11"/>
  <c r="AG1697" i="11"/>
  <c r="AG1698" i="11"/>
  <c r="AG1699" i="11"/>
  <c r="AG1700" i="11"/>
  <c r="AG1701" i="11"/>
  <c r="AG1702" i="11"/>
  <c r="AG1703" i="11"/>
  <c r="AG1704" i="11"/>
  <c r="AG1705" i="11"/>
  <c r="AG1706" i="11"/>
  <c r="AG1707" i="11"/>
  <c r="AG1708" i="11"/>
  <c r="AG1709" i="11"/>
  <c r="AG1710" i="11"/>
  <c r="AG1711" i="11"/>
  <c r="AG1712" i="11"/>
  <c r="AG1713" i="11"/>
  <c r="AG1714" i="11"/>
  <c r="AG1715" i="11"/>
  <c r="AG1716" i="11"/>
  <c r="AG1717" i="11"/>
  <c r="AG1718" i="11"/>
  <c r="AG1719" i="11"/>
  <c r="AG1720" i="11"/>
  <c r="AG1721" i="11"/>
  <c r="AG1722" i="11"/>
  <c r="AG1723" i="11"/>
  <c r="AG1724" i="11"/>
  <c r="AG1725" i="11"/>
  <c r="AG1726" i="11"/>
  <c r="AG1727" i="11"/>
  <c r="AG1728" i="11"/>
  <c r="AG1729" i="11"/>
  <c r="AG1730" i="11"/>
  <c r="AG1731" i="11"/>
  <c r="AG1732" i="11"/>
  <c r="AG1733" i="11"/>
  <c r="AG1734" i="11"/>
  <c r="AG1735" i="11"/>
  <c r="AG1736" i="11"/>
  <c r="AG1737" i="11"/>
  <c r="AG1738" i="11"/>
  <c r="AG1739" i="11"/>
  <c r="AG1740" i="11"/>
  <c r="AG1741" i="11"/>
  <c r="AG1742" i="11"/>
  <c r="AG1743" i="11"/>
  <c r="AG1744" i="11"/>
  <c r="AG1745" i="11"/>
  <c r="AG1746" i="11"/>
  <c r="AG1747" i="11"/>
  <c r="AG1748" i="11"/>
  <c r="AG1749" i="11"/>
  <c r="AG1750" i="11"/>
  <c r="AG1751" i="11"/>
  <c r="AG1752" i="11"/>
  <c r="AG1753" i="11"/>
  <c r="AG1754" i="11"/>
  <c r="AG1755" i="11"/>
  <c r="AG1756" i="11"/>
  <c r="AG1757" i="11"/>
  <c r="AG1758" i="11"/>
  <c r="AG1759" i="11"/>
  <c r="AG1760" i="11"/>
  <c r="AG1761" i="11"/>
  <c r="AG1762" i="11"/>
  <c r="AG1763" i="11"/>
  <c r="AG1764" i="11"/>
  <c r="AG1765" i="11"/>
  <c r="AG1766" i="11"/>
  <c r="AG1767" i="11"/>
  <c r="AG1768" i="11"/>
  <c r="AG1769" i="11"/>
  <c r="AG1770" i="11"/>
  <c r="AG1771" i="11"/>
  <c r="AG1772" i="11"/>
  <c r="AG1773" i="11"/>
  <c r="AG1774" i="11"/>
  <c r="AG1775" i="11"/>
  <c r="AG1776" i="11"/>
  <c r="AG1777" i="11"/>
  <c r="AG1778" i="11"/>
  <c r="AG1779" i="11"/>
  <c r="AG1780" i="11"/>
  <c r="AG1781" i="11"/>
  <c r="AG1782" i="11"/>
  <c r="AG1783" i="11"/>
  <c r="AG1784" i="11"/>
  <c r="AG1785" i="11"/>
  <c r="AG1786" i="11"/>
  <c r="AG1787" i="11"/>
  <c r="AG1788" i="11"/>
  <c r="AG1789" i="11"/>
  <c r="AG1790" i="11"/>
  <c r="AG1791" i="11"/>
  <c r="AG1792" i="11"/>
  <c r="AG1793" i="11"/>
  <c r="AG1794" i="11"/>
  <c r="AG1795" i="11"/>
  <c r="AG1796" i="11"/>
  <c r="AG1797" i="11"/>
  <c r="AG1798" i="11"/>
  <c r="AG1799" i="11"/>
  <c r="AG1800" i="11"/>
  <c r="AG1801" i="11"/>
  <c r="AG1802" i="11"/>
  <c r="AG1803" i="11"/>
  <c r="AG1804" i="11"/>
  <c r="AG1805" i="11"/>
  <c r="AG1806" i="11"/>
  <c r="AG1807" i="11"/>
  <c r="AG1808" i="11"/>
  <c r="AG1809" i="11"/>
  <c r="AG1810" i="11"/>
  <c r="AG1811" i="11"/>
  <c r="AG1812" i="11"/>
  <c r="AG1813" i="11"/>
  <c r="AG1814" i="11"/>
  <c r="AG1815" i="11"/>
  <c r="AG1816" i="11"/>
  <c r="AG1817" i="11"/>
  <c r="AG1818" i="11"/>
  <c r="AG1819" i="11"/>
  <c r="AG1820" i="11"/>
  <c r="AG1821" i="11"/>
  <c r="AG1822" i="11"/>
  <c r="AG1823" i="11"/>
  <c r="AG1824" i="11"/>
  <c r="AG1825" i="11"/>
  <c r="AG1826" i="11"/>
  <c r="AG1827" i="11"/>
  <c r="AG1828" i="11"/>
  <c r="AG1829" i="11"/>
  <c r="AG1830" i="11"/>
  <c r="AG1831" i="11"/>
  <c r="AG1832" i="11"/>
  <c r="AG1833" i="11"/>
  <c r="AG1834" i="11"/>
  <c r="AG1835" i="11"/>
  <c r="AG1836" i="11"/>
  <c r="AG1837" i="11"/>
  <c r="AG1838" i="11"/>
  <c r="AG1839" i="11"/>
  <c r="AG1840" i="11"/>
  <c r="AG1841" i="11"/>
  <c r="AG1842" i="11"/>
  <c r="AG1843" i="11"/>
  <c r="AG1844" i="11"/>
  <c r="AG1845" i="11"/>
  <c r="AG1846" i="11"/>
  <c r="AG1847" i="11"/>
  <c r="AG1848" i="11"/>
  <c r="AG1849" i="11"/>
  <c r="AG1850" i="11"/>
  <c r="AG1851" i="11"/>
  <c r="AG1852" i="11"/>
  <c r="AG1853" i="11"/>
  <c r="AG1854" i="11"/>
  <c r="AG1855" i="11"/>
  <c r="AG1856" i="11"/>
  <c r="AG1857" i="11"/>
  <c r="AG1858" i="11"/>
  <c r="AG1859" i="11"/>
  <c r="AG1860" i="11"/>
  <c r="AG1861" i="11"/>
  <c r="AG1862" i="11"/>
  <c r="AG1863" i="11"/>
  <c r="AG1864" i="11"/>
  <c r="AG1865" i="11"/>
  <c r="AG1866" i="11"/>
  <c r="AG1867" i="11"/>
  <c r="AG1868" i="11"/>
  <c r="AG1869" i="11"/>
  <c r="AG1870" i="11"/>
  <c r="AG1871" i="11"/>
  <c r="AG1872" i="11"/>
  <c r="AG1873" i="11"/>
  <c r="AG1874" i="11"/>
  <c r="AG1875" i="11"/>
  <c r="AG1876" i="11"/>
  <c r="AG1877" i="11"/>
  <c r="AG1878" i="11"/>
  <c r="AG1879" i="11"/>
  <c r="AG1880" i="11"/>
  <c r="AG1881" i="11"/>
  <c r="AG1882" i="11"/>
  <c r="AG1883" i="11"/>
  <c r="AG1884" i="11"/>
  <c r="AG1885" i="11"/>
  <c r="AG1886" i="11"/>
  <c r="AG1887" i="11"/>
  <c r="AG1888" i="11"/>
  <c r="AG1889" i="11"/>
  <c r="AG1890" i="11"/>
  <c r="AG1891" i="11"/>
  <c r="AG1892" i="11"/>
  <c r="AG1893" i="11"/>
  <c r="AG1894" i="11"/>
  <c r="AG1895" i="11"/>
  <c r="AG1896" i="11"/>
  <c r="AG1897" i="11"/>
  <c r="AG1898" i="11"/>
  <c r="AG1899" i="11"/>
  <c r="AG1900" i="11"/>
  <c r="AG1901" i="11"/>
  <c r="AG1902" i="11"/>
  <c r="AG1903" i="11"/>
  <c r="AG1904" i="11"/>
  <c r="AG1905" i="11"/>
  <c r="AG1906" i="11"/>
  <c r="AG1907" i="11"/>
  <c r="AG1908" i="11"/>
  <c r="AG1909" i="11"/>
  <c r="AG1910" i="11"/>
  <c r="AG1911" i="11"/>
  <c r="AG1912" i="11"/>
  <c r="AG1913" i="11"/>
  <c r="AG1914" i="11"/>
  <c r="AG1915" i="11"/>
  <c r="AG1916" i="11"/>
  <c r="AG1917" i="11"/>
  <c r="AG1918" i="11"/>
  <c r="AG1919" i="11"/>
  <c r="AG1920" i="11"/>
  <c r="AG1921" i="11"/>
  <c r="AG1922" i="11"/>
  <c r="AG1923" i="11"/>
  <c r="AG1924" i="11"/>
  <c r="AG1925" i="11"/>
  <c r="AG1926" i="11"/>
  <c r="AG1927" i="11"/>
  <c r="AG1928" i="11"/>
  <c r="AG1929" i="11"/>
  <c r="AG1930" i="11"/>
  <c r="AG1931" i="11"/>
  <c r="AG1932" i="11"/>
  <c r="AG1933" i="11"/>
  <c r="AG1934" i="11"/>
  <c r="AG1935" i="11"/>
  <c r="AG1936" i="11"/>
  <c r="AG1937" i="11"/>
  <c r="AG1938" i="11"/>
  <c r="AG1939" i="11"/>
  <c r="AG1940" i="11"/>
  <c r="AG1941" i="11"/>
  <c r="AG1942" i="11"/>
  <c r="AG1943" i="11"/>
  <c r="AG1944" i="11"/>
  <c r="AG1945" i="11"/>
  <c r="AG1946" i="11"/>
  <c r="AG1947" i="11"/>
  <c r="AG1948" i="11"/>
  <c r="AG1949" i="11"/>
  <c r="AG1950" i="11"/>
  <c r="AG1951" i="11"/>
  <c r="AG1952" i="11"/>
  <c r="AG1953" i="11"/>
  <c r="AG1954" i="11"/>
  <c r="AG1955" i="11"/>
  <c r="AG1956" i="11"/>
  <c r="AG1957" i="11"/>
  <c r="AG1958" i="11"/>
  <c r="AG1959" i="11"/>
  <c r="AG1960" i="11"/>
  <c r="AG1961" i="11"/>
  <c r="AG1962" i="11"/>
  <c r="AG1963" i="11"/>
  <c r="AG1964" i="11"/>
  <c r="AG1965" i="11"/>
  <c r="AG1966" i="11"/>
  <c r="AG1967" i="11"/>
  <c r="AG1968" i="11"/>
  <c r="AG1969" i="11"/>
  <c r="AG1970" i="11"/>
  <c r="AG1971" i="11"/>
  <c r="AG1972" i="11"/>
  <c r="AG1973" i="11"/>
  <c r="AG1974" i="11"/>
  <c r="AG1975" i="11"/>
  <c r="AG1976" i="11"/>
  <c r="AG1977" i="11"/>
  <c r="AG1978" i="11"/>
  <c r="AG1979" i="11"/>
  <c r="AG1980" i="11"/>
  <c r="AG1981" i="11"/>
  <c r="AG1982" i="11"/>
  <c r="AG1983" i="11"/>
  <c r="AG1984" i="11"/>
  <c r="AG1985" i="11"/>
  <c r="AG1986" i="11"/>
  <c r="AG1987" i="11"/>
  <c r="AG1988" i="11"/>
  <c r="AG1989" i="11"/>
  <c r="AG1990" i="11"/>
  <c r="AG1991" i="11"/>
  <c r="AG2" i="11"/>
  <c r="AE1992" i="11"/>
  <c r="AE1993" i="11"/>
  <c r="AE1994" i="11"/>
  <c r="AE1995" i="11"/>
  <c r="AE1996" i="11"/>
  <c r="AE1997" i="11"/>
  <c r="AE1998" i="11"/>
  <c r="AE1999" i="11"/>
  <c r="AE2000" i="11"/>
  <c r="AE2001" i="11"/>
  <c r="AE2002" i="11"/>
  <c r="AE2003" i="11"/>
  <c r="AE2004" i="11"/>
  <c r="AE2005" i="11"/>
  <c r="AE2006" i="11"/>
  <c r="AE2007" i="11"/>
  <c r="AE2008" i="11"/>
  <c r="AE2009" i="11"/>
  <c r="AE2010" i="11"/>
  <c r="AE2011" i="11"/>
  <c r="AE2012" i="11"/>
  <c r="AE2013" i="11"/>
  <c r="AE2014" i="11"/>
  <c r="AE2015" i="11"/>
  <c r="AE2016" i="11"/>
  <c r="AE2017" i="11"/>
  <c r="AE2018" i="11"/>
  <c r="AE2019" i="11"/>
  <c r="AE2020" i="11"/>
  <c r="AE2021" i="11"/>
  <c r="AE2022" i="11"/>
  <c r="AE2023" i="11"/>
  <c r="AE2024" i="11"/>
  <c r="AE2025" i="11"/>
  <c r="AE2026" i="11"/>
  <c r="AE2027" i="11"/>
  <c r="AE2028" i="11"/>
  <c r="AE2029" i="11"/>
  <c r="AE2030" i="11"/>
  <c r="AE2031" i="11"/>
  <c r="AE203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E785" i="11"/>
  <c r="AE786" i="11"/>
  <c r="AE787" i="11"/>
  <c r="AE788" i="11"/>
  <c r="AE789" i="11"/>
  <c r="AE790" i="11"/>
  <c r="AE791" i="11"/>
  <c r="AE792" i="11"/>
  <c r="AE793" i="11"/>
  <c r="AE794" i="11"/>
  <c r="AE795" i="11"/>
  <c r="AE796" i="11"/>
  <c r="AE797" i="11"/>
  <c r="AE798" i="11"/>
  <c r="AE799" i="11"/>
  <c r="AE800" i="11"/>
  <c r="AE801" i="11"/>
  <c r="AE802" i="11"/>
  <c r="AE803" i="11"/>
  <c r="AE804" i="11"/>
  <c r="AE805" i="11"/>
  <c r="AE806" i="11"/>
  <c r="AE807" i="11"/>
  <c r="AE808" i="11"/>
  <c r="AE809" i="11"/>
  <c r="AE810" i="11"/>
  <c r="AE811" i="11"/>
  <c r="AE812" i="11"/>
  <c r="AE813" i="11"/>
  <c r="AE814" i="11"/>
  <c r="AE815" i="11"/>
  <c r="AE816" i="11"/>
  <c r="AE817" i="11"/>
  <c r="AE818" i="11"/>
  <c r="AE819" i="11"/>
  <c r="AE820" i="11"/>
  <c r="AE821" i="11"/>
  <c r="AE822" i="11"/>
  <c r="AE823" i="11"/>
  <c r="AE824" i="11"/>
  <c r="AE825" i="11"/>
  <c r="AE826" i="11"/>
  <c r="AE827" i="11"/>
  <c r="AE828" i="11"/>
  <c r="AE829" i="11"/>
  <c r="AE830" i="11"/>
  <c r="AE831" i="11"/>
  <c r="AE832" i="11"/>
  <c r="AE833" i="11"/>
  <c r="AE834" i="11"/>
  <c r="AE835" i="11"/>
  <c r="AE836" i="11"/>
  <c r="AE837" i="11"/>
  <c r="AE838" i="11"/>
  <c r="AE839" i="11"/>
  <c r="AE840" i="11"/>
  <c r="AE841" i="11"/>
  <c r="AE842" i="11"/>
  <c r="AE843" i="11"/>
  <c r="AE844" i="11"/>
  <c r="AE845" i="11"/>
  <c r="AE846" i="11"/>
  <c r="AE847" i="11"/>
  <c r="AE848" i="11"/>
  <c r="AE849" i="11"/>
  <c r="AE850" i="11"/>
  <c r="AE851" i="11"/>
  <c r="AE852" i="11"/>
  <c r="AE853" i="11"/>
  <c r="AE854" i="11"/>
  <c r="AE855" i="11"/>
  <c r="AE856" i="11"/>
  <c r="AE857" i="11"/>
  <c r="AE858" i="11"/>
  <c r="AE859" i="11"/>
  <c r="AE860" i="11"/>
  <c r="AE861" i="11"/>
  <c r="AE862" i="11"/>
  <c r="AE863" i="11"/>
  <c r="AE864" i="11"/>
  <c r="AE865" i="11"/>
  <c r="AE866" i="11"/>
  <c r="AE867" i="11"/>
  <c r="AE868" i="11"/>
  <c r="AE869" i="11"/>
  <c r="AE870" i="11"/>
  <c r="AE871" i="11"/>
  <c r="AE872" i="11"/>
  <c r="AE873" i="11"/>
  <c r="AE874" i="11"/>
  <c r="AE875" i="11"/>
  <c r="AE876" i="11"/>
  <c r="AE877" i="11"/>
  <c r="AE878" i="11"/>
  <c r="AE879" i="11"/>
  <c r="AE880" i="11"/>
  <c r="AE881" i="11"/>
  <c r="AE882" i="11"/>
  <c r="AE883" i="11"/>
  <c r="AE884" i="11"/>
  <c r="AE885" i="11"/>
  <c r="AE886" i="11"/>
  <c r="AE887" i="11"/>
  <c r="AE888" i="11"/>
  <c r="AE889" i="11"/>
  <c r="AE890" i="11"/>
  <c r="AE891" i="11"/>
  <c r="AE892" i="11"/>
  <c r="AE893" i="11"/>
  <c r="AE894" i="11"/>
  <c r="AE895" i="11"/>
  <c r="AE896" i="11"/>
  <c r="AE897" i="11"/>
  <c r="AE898" i="11"/>
  <c r="AE899" i="11"/>
  <c r="AE900" i="11"/>
  <c r="AE901" i="11"/>
  <c r="AE902" i="11"/>
  <c r="AE903" i="11"/>
  <c r="AE904" i="11"/>
  <c r="AE905" i="11"/>
  <c r="AE906" i="11"/>
  <c r="AE907" i="11"/>
  <c r="AE908" i="11"/>
  <c r="AE909" i="11"/>
  <c r="AE910" i="11"/>
  <c r="AE911" i="11"/>
  <c r="AE912" i="11"/>
  <c r="AE913" i="11"/>
  <c r="AE914" i="11"/>
  <c r="AE915" i="11"/>
  <c r="AE916" i="11"/>
  <c r="AE917" i="11"/>
  <c r="AE918" i="11"/>
  <c r="AE919" i="11"/>
  <c r="AE920" i="11"/>
  <c r="AE921" i="11"/>
  <c r="AE922" i="11"/>
  <c r="AE923" i="11"/>
  <c r="AE924" i="11"/>
  <c r="AE925" i="11"/>
  <c r="AE926" i="11"/>
  <c r="AE927" i="11"/>
  <c r="AE928" i="11"/>
  <c r="AE929" i="11"/>
  <c r="AE930" i="11"/>
  <c r="AE931" i="11"/>
  <c r="AE932" i="11"/>
  <c r="AE933" i="11"/>
  <c r="AE934" i="11"/>
  <c r="AE935" i="11"/>
  <c r="AE936" i="11"/>
  <c r="AE937" i="11"/>
  <c r="AE938" i="11"/>
  <c r="AE939" i="11"/>
  <c r="AE940" i="11"/>
  <c r="AE941" i="11"/>
  <c r="AE942" i="11"/>
  <c r="AE943" i="11"/>
  <c r="AE944" i="11"/>
  <c r="AE945" i="11"/>
  <c r="AE946" i="11"/>
  <c r="AE947" i="11"/>
  <c r="AE948" i="11"/>
  <c r="AE949" i="11"/>
  <c r="AE950" i="11"/>
  <c r="AE951" i="11"/>
  <c r="AE952" i="11"/>
  <c r="AE953" i="11"/>
  <c r="AE954" i="11"/>
  <c r="AE955" i="11"/>
  <c r="AE956" i="11"/>
  <c r="AE957" i="11"/>
  <c r="AE958" i="11"/>
  <c r="AE959" i="11"/>
  <c r="AE960" i="11"/>
  <c r="AE961" i="11"/>
  <c r="AE962" i="11"/>
  <c r="AE963" i="11"/>
  <c r="AE964" i="11"/>
  <c r="AE965" i="11"/>
  <c r="AE966" i="11"/>
  <c r="AE967" i="11"/>
  <c r="AE968" i="11"/>
  <c r="AE969" i="11"/>
  <c r="AE970" i="11"/>
  <c r="AE971" i="11"/>
  <c r="AE972" i="11"/>
  <c r="AE973" i="11"/>
  <c r="AE974" i="11"/>
  <c r="AE975" i="11"/>
  <c r="AE976" i="11"/>
  <c r="AE977" i="11"/>
  <c r="AE978" i="11"/>
  <c r="AE979" i="11"/>
  <c r="AE980" i="11"/>
  <c r="AE981" i="11"/>
  <c r="AE982" i="11"/>
  <c r="AE983" i="11"/>
  <c r="AE984" i="11"/>
  <c r="AE985" i="11"/>
  <c r="AE986" i="11"/>
  <c r="AE987" i="11"/>
  <c r="AE988" i="11"/>
  <c r="AE989" i="11"/>
  <c r="AE990" i="11"/>
  <c r="AE991" i="11"/>
  <c r="AE992" i="11"/>
  <c r="AE993" i="11"/>
  <c r="AE994" i="11"/>
  <c r="AE995" i="11"/>
  <c r="AE996" i="11"/>
  <c r="AE997" i="11"/>
  <c r="AE998" i="11"/>
  <c r="AE999" i="11"/>
  <c r="AE1000" i="11"/>
  <c r="AE1001" i="11"/>
  <c r="AE1002" i="11"/>
  <c r="AE1003" i="11"/>
  <c r="AE1004" i="11"/>
  <c r="AE1005" i="11"/>
  <c r="AE1006" i="11"/>
  <c r="AE1007" i="11"/>
  <c r="AE1008" i="11"/>
  <c r="AE1009" i="11"/>
  <c r="AE1010" i="11"/>
  <c r="AE1011" i="11"/>
  <c r="AE1012" i="11"/>
  <c r="AE1013" i="11"/>
  <c r="AE1014" i="11"/>
  <c r="AE1015" i="11"/>
  <c r="AE1016" i="11"/>
  <c r="AE1017" i="11"/>
  <c r="AE1018" i="11"/>
  <c r="AE1019" i="11"/>
  <c r="AE1020" i="11"/>
  <c r="AE1021" i="11"/>
  <c r="AE1022" i="11"/>
  <c r="AE1023" i="11"/>
  <c r="AE1024" i="11"/>
  <c r="AE1025" i="11"/>
  <c r="AE1026" i="11"/>
  <c r="AE1027" i="11"/>
  <c r="AE1028" i="11"/>
  <c r="AE1029" i="11"/>
  <c r="AE1030" i="11"/>
  <c r="AE1031" i="11"/>
  <c r="AE1032" i="11"/>
  <c r="AE1033" i="11"/>
  <c r="AE1034" i="11"/>
  <c r="AE1035" i="11"/>
  <c r="AE1036" i="11"/>
  <c r="AE1037" i="11"/>
  <c r="AE1038" i="11"/>
  <c r="AE1039" i="11"/>
  <c r="AE1040" i="11"/>
  <c r="AE1041" i="11"/>
  <c r="AE1042" i="11"/>
  <c r="AE1043" i="11"/>
  <c r="AE1044" i="11"/>
  <c r="AE1045" i="11"/>
  <c r="AE1046" i="11"/>
  <c r="AE1047" i="11"/>
  <c r="AE1048" i="11"/>
  <c r="AE1049" i="11"/>
  <c r="AE1050" i="11"/>
  <c r="AE1051" i="11"/>
  <c r="AE1052" i="11"/>
  <c r="AE1053" i="11"/>
  <c r="AE1054" i="11"/>
  <c r="AE1055" i="11"/>
  <c r="AE1056" i="11"/>
  <c r="AE1057" i="11"/>
  <c r="AE1058" i="11"/>
  <c r="AE1059" i="11"/>
  <c r="AE1060" i="11"/>
  <c r="AE1061" i="11"/>
  <c r="AE1062" i="11"/>
  <c r="AE1063" i="11"/>
  <c r="AE1064" i="11"/>
  <c r="AE1065" i="11"/>
  <c r="AE1066" i="11"/>
  <c r="AE1067" i="11"/>
  <c r="AE1068" i="11"/>
  <c r="AE1069" i="11"/>
  <c r="AE1070" i="11"/>
  <c r="AE1071" i="11"/>
  <c r="AE1072" i="11"/>
  <c r="AE1073" i="11"/>
  <c r="AE1074" i="11"/>
  <c r="AE1075" i="11"/>
  <c r="AE1076" i="11"/>
  <c r="AE1077" i="11"/>
  <c r="AE1078" i="11"/>
  <c r="AE1079" i="11"/>
  <c r="AE1080" i="11"/>
  <c r="AE1081" i="11"/>
  <c r="AE1082" i="11"/>
  <c r="AE1083" i="11"/>
  <c r="AE1084" i="11"/>
  <c r="AE1085" i="11"/>
  <c r="AE1086" i="11"/>
  <c r="AE1087" i="11"/>
  <c r="AE1088" i="11"/>
  <c r="AE1089" i="11"/>
  <c r="AE1090" i="11"/>
  <c r="AE1091" i="11"/>
  <c r="AE1092" i="11"/>
  <c r="AE1093" i="11"/>
  <c r="AE1094" i="11"/>
  <c r="AE1095" i="11"/>
  <c r="AE1096" i="11"/>
  <c r="AE1097" i="11"/>
  <c r="AE1098" i="11"/>
  <c r="AE1099" i="11"/>
  <c r="AE1100" i="11"/>
  <c r="AE1101" i="11"/>
  <c r="AE1102" i="11"/>
  <c r="AE1103" i="11"/>
  <c r="AE1104" i="11"/>
  <c r="AE1105" i="11"/>
  <c r="AE1106" i="11"/>
  <c r="AE1107" i="11"/>
  <c r="AE1108" i="11"/>
  <c r="AE1109" i="11"/>
  <c r="AE1110" i="11"/>
  <c r="AE1111" i="11"/>
  <c r="AE1112" i="11"/>
  <c r="AE1113" i="11"/>
  <c r="AE1114" i="11"/>
  <c r="AE1115" i="11"/>
  <c r="AE1116" i="11"/>
  <c r="AE1117" i="11"/>
  <c r="AE1118" i="11"/>
  <c r="AE1119" i="11"/>
  <c r="AE1120" i="11"/>
  <c r="AE1121" i="11"/>
  <c r="AE1122" i="11"/>
  <c r="AE1123" i="11"/>
  <c r="AE1124" i="11"/>
  <c r="AE1125" i="11"/>
  <c r="AE1126" i="11"/>
  <c r="AE1127" i="11"/>
  <c r="AE1128" i="11"/>
  <c r="AE1129" i="11"/>
  <c r="AE1130" i="11"/>
  <c r="AE1131" i="11"/>
  <c r="AE1132" i="11"/>
  <c r="AE1133" i="11"/>
  <c r="AE1134" i="11"/>
  <c r="AE1135" i="11"/>
  <c r="AE1136" i="11"/>
  <c r="AE1137" i="11"/>
  <c r="AE1138" i="11"/>
  <c r="AE1139" i="11"/>
  <c r="AE1140" i="11"/>
  <c r="AE1141" i="11"/>
  <c r="AE1142" i="11"/>
  <c r="AE1143" i="11"/>
  <c r="AE1144" i="11"/>
  <c r="AE1145" i="11"/>
  <c r="AE1146" i="11"/>
  <c r="AE1147" i="11"/>
  <c r="AE1148" i="11"/>
  <c r="AE1149" i="11"/>
  <c r="AE1150" i="11"/>
  <c r="AE1151" i="11"/>
  <c r="AE1152" i="11"/>
  <c r="AE1153" i="11"/>
  <c r="AE1154" i="11"/>
  <c r="AE1155" i="11"/>
  <c r="AE1156" i="11"/>
  <c r="AE1157" i="11"/>
  <c r="AE1158" i="11"/>
  <c r="AE1159" i="11"/>
  <c r="AE1160" i="11"/>
  <c r="AE1161" i="11"/>
  <c r="AE1162" i="11"/>
  <c r="AE1163" i="11"/>
  <c r="AE1164" i="11"/>
  <c r="AE1165" i="11"/>
  <c r="AE1166" i="11"/>
  <c r="AE1167" i="11"/>
  <c r="AE1168" i="11"/>
  <c r="AE1169" i="11"/>
  <c r="AE1170" i="11"/>
  <c r="AE1171" i="11"/>
  <c r="AE1172" i="11"/>
  <c r="AE1173" i="11"/>
  <c r="AE1174" i="11"/>
  <c r="AE1175" i="11"/>
  <c r="AE1176" i="11"/>
  <c r="AE1177" i="11"/>
  <c r="AE1178" i="11"/>
  <c r="AE1179" i="11"/>
  <c r="AE1180" i="11"/>
  <c r="AE1181" i="11"/>
  <c r="AE1182" i="11"/>
  <c r="AE1183" i="11"/>
  <c r="AE1184" i="11"/>
  <c r="AE1185" i="11"/>
  <c r="AE1186" i="11"/>
  <c r="AE1187" i="11"/>
  <c r="AE1188" i="11"/>
  <c r="AE1189" i="11"/>
  <c r="AE1190" i="11"/>
  <c r="AE1191" i="11"/>
  <c r="AE1192" i="11"/>
  <c r="AE1193" i="11"/>
  <c r="AE1194" i="11"/>
  <c r="AE1195" i="11"/>
  <c r="AE1196" i="11"/>
  <c r="AE1197" i="11"/>
  <c r="AE1198" i="11"/>
  <c r="AE1199" i="11"/>
  <c r="AE1200" i="11"/>
  <c r="AE1201" i="11"/>
  <c r="AE1202" i="11"/>
  <c r="AE1203" i="11"/>
  <c r="AE1204" i="11"/>
  <c r="AE1205" i="11"/>
  <c r="AE1206" i="11"/>
  <c r="AE1207" i="11"/>
  <c r="AE1208" i="11"/>
  <c r="AE1209" i="11"/>
  <c r="AE1210" i="11"/>
  <c r="AE1211" i="11"/>
  <c r="AE1212" i="11"/>
  <c r="AE1213" i="11"/>
  <c r="AE1214" i="11"/>
  <c r="AE1215" i="11"/>
  <c r="AE1216" i="11"/>
  <c r="AE1217" i="11"/>
  <c r="AE1218" i="11"/>
  <c r="AE1219" i="11"/>
  <c r="AE1220" i="11"/>
  <c r="AE1221" i="11"/>
  <c r="AE1222" i="11"/>
  <c r="AE1223" i="11"/>
  <c r="AE1224" i="11"/>
  <c r="AE1225" i="11"/>
  <c r="AE1226" i="11"/>
  <c r="AE1227" i="11"/>
  <c r="AE1228" i="11"/>
  <c r="AE1229" i="11"/>
  <c r="AE1230" i="11"/>
  <c r="AE1231" i="11"/>
  <c r="AE1232" i="11"/>
  <c r="AE1233" i="11"/>
  <c r="AE1234" i="11"/>
  <c r="AE1235" i="11"/>
  <c r="AE1236" i="11"/>
  <c r="AE1237" i="11"/>
  <c r="AE1238" i="11"/>
  <c r="AE1239" i="11"/>
  <c r="AE1240" i="11"/>
  <c r="AE1241" i="11"/>
  <c r="AE1242" i="11"/>
  <c r="AE1243" i="11"/>
  <c r="AE1244" i="11"/>
  <c r="AE1245" i="11"/>
  <c r="AE1246" i="11"/>
  <c r="AE1247" i="11"/>
  <c r="AE1248" i="11"/>
  <c r="AE1249" i="11"/>
  <c r="AE1250" i="11"/>
  <c r="AE1251" i="11"/>
  <c r="AE1252" i="11"/>
  <c r="AE1253" i="11"/>
  <c r="AE1254" i="11"/>
  <c r="AE1255" i="11"/>
  <c r="AE1256" i="11"/>
  <c r="AE1257" i="11"/>
  <c r="AE1258" i="11"/>
  <c r="AE1259" i="11"/>
  <c r="AE1260" i="11"/>
  <c r="AE1261" i="11"/>
  <c r="AE1262" i="11"/>
  <c r="AE1263" i="11"/>
  <c r="AE1264" i="11"/>
  <c r="AE1265" i="11"/>
  <c r="AE1266" i="11"/>
  <c r="AE1267" i="11"/>
  <c r="AE1268" i="11"/>
  <c r="AE1269" i="11"/>
  <c r="AE1270" i="11"/>
  <c r="AE1271" i="11"/>
  <c r="AE1272" i="11"/>
  <c r="AE1273" i="11"/>
  <c r="AE1274" i="11"/>
  <c r="AE1275" i="11"/>
  <c r="AE1276" i="11"/>
  <c r="AE1277" i="11"/>
  <c r="AE1278" i="11"/>
  <c r="AE1279" i="11"/>
  <c r="AE1280" i="11"/>
  <c r="AE1281" i="11"/>
  <c r="AE1282" i="11"/>
  <c r="AE1283" i="11"/>
  <c r="AE1284" i="11"/>
  <c r="AE1285" i="11"/>
  <c r="AE1286" i="11"/>
  <c r="AE1287" i="11"/>
  <c r="AE1288" i="11"/>
  <c r="AE1289" i="11"/>
  <c r="AE1290" i="11"/>
  <c r="AE1291" i="11"/>
  <c r="AE1292" i="11"/>
  <c r="AE1293" i="11"/>
  <c r="AE1294" i="11"/>
  <c r="AE1295" i="11"/>
  <c r="AE1296" i="11"/>
  <c r="AE1297" i="11"/>
  <c r="AE1298" i="11"/>
  <c r="AE1299" i="11"/>
  <c r="AE1300" i="11"/>
  <c r="AE1301" i="11"/>
  <c r="AE1302" i="11"/>
  <c r="AE1303" i="11"/>
  <c r="AE1304" i="11"/>
  <c r="AE1305" i="11"/>
  <c r="AE1306" i="11"/>
  <c r="AE1307" i="11"/>
  <c r="AE1308" i="11"/>
  <c r="AE1309" i="11"/>
  <c r="AE1310" i="11"/>
  <c r="AE1311" i="11"/>
  <c r="AE1312" i="11"/>
  <c r="AE1313" i="11"/>
  <c r="AE1314" i="11"/>
  <c r="AE1315" i="11"/>
  <c r="AE1316" i="11"/>
  <c r="AE1317" i="11"/>
  <c r="AE1318" i="11"/>
  <c r="AE1319" i="11"/>
  <c r="AE1320" i="11"/>
  <c r="AE1321" i="11"/>
  <c r="AE1322" i="11"/>
  <c r="AE1323" i="11"/>
  <c r="AE1324" i="11"/>
  <c r="AE1325" i="11"/>
  <c r="AE1326" i="11"/>
  <c r="AE1327" i="11"/>
  <c r="AE1328" i="11"/>
  <c r="AE1329" i="11"/>
  <c r="AE1330" i="11"/>
  <c r="AE1331" i="11"/>
  <c r="AE1332" i="11"/>
  <c r="AE1333" i="11"/>
  <c r="AE1334" i="11"/>
  <c r="AE1335" i="11"/>
  <c r="AE1336" i="11"/>
  <c r="AE1337" i="11"/>
  <c r="AE1338" i="11"/>
  <c r="AE1339" i="11"/>
  <c r="AE1340" i="11"/>
  <c r="AE1341" i="11"/>
  <c r="AE1342" i="11"/>
  <c r="AE1343" i="11"/>
  <c r="AE1344" i="11"/>
  <c r="AE1345" i="11"/>
  <c r="AE1346" i="11"/>
  <c r="AE1347" i="11"/>
  <c r="AE1348" i="11"/>
  <c r="AE1349" i="11"/>
  <c r="AE1350" i="11"/>
  <c r="AE1351" i="11"/>
  <c r="AE1352" i="11"/>
  <c r="AE1353" i="11"/>
  <c r="AE1354" i="11"/>
  <c r="AE1355" i="11"/>
  <c r="AE1356" i="11"/>
  <c r="AE1357" i="11"/>
  <c r="AE1358" i="11"/>
  <c r="AE1359" i="11"/>
  <c r="AE1360" i="11"/>
  <c r="AE1361" i="11"/>
  <c r="AE1362" i="11"/>
  <c r="AE1363" i="11"/>
  <c r="AE1364" i="11"/>
  <c r="AE1365" i="11"/>
  <c r="AE1366" i="11"/>
  <c r="AE1367" i="11"/>
  <c r="AE1368" i="11"/>
  <c r="AE1369" i="11"/>
  <c r="AE1370" i="11"/>
  <c r="AE1371" i="11"/>
  <c r="AE1372" i="11"/>
  <c r="AE1373" i="11"/>
  <c r="AE1374" i="11"/>
  <c r="AE1375" i="11"/>
  <c r="AE1376" i="11"/>
  <c r="AE1377" i="11"/>
  <c r="AE1378" i="11"/>
  <c r="AE1379" i="11"/>
  <c r="AE1380" i="11"/>
  <c r="AE1381" i="11"/>
  <c r="AE1382" i="11"/>
  <c r="AE1383" i="11"/>
  <c r="AE1384" i="11"/>
  <c r="AE1385" i="11"/>
  <c r="AE1386" i="11"/>
  <c r="AE1387" i="11"/>
  <c r="AE1388" i="11"/>
  <c r="AE1389" i="11"/>
  <c r="AE1390" i="11"/>
  <c r="AE1391" i="11"/>
  <c r="AE1392" i="11"/>
  <c r="AE1393" i="11"/>
  <c r="AE1394" i="11"/>
  <c r="AE1395" i="11"/>
  <c r="AE1396" i="11"/>
  <c r="AE1397" i="11"/>
  <c r="AE1398" i="11"/>
  <c r="AE1399" i="11"/>
  <c r="AE1400" i="11"/>
  <c r="AE1401" i="11"/>
  <c r="AE1402" i="11"/>
  <c r="AE1403" i="11"/>
  <c r="AE1404" i="11"/>
  <c r="AE1405" i="11"/>
  <c r="AE1406" i="11"/>
  <c r="AE1407" i="11"/>
  <c r="AE1408" i="11"/>
  <c r="AE1409" i="11"/>
  <c r="AE1410" i="11"/>
  <c r="AE1411" i="11"/>
  <c r="AE1412" i="11"/>
  <c r="AE1413" i="11"/>
  <c r="AE1414" i="11"/>
  <c r="AE1415" i="11"/>
  <c r="AE1416" i="11"/>
  <c r="AE1417" i="11"/>
  <c r="AE1418" i="11"/>
  <c r="AE1419" i="11"/>
  <c r="AE1420" i="11"/>
  <c r="AE1421" i="11"/>
  <c r="AE1422" i="11"/>
  <c r="AE1423" i="11"/>
  <c r="AE1424" i="11"/>
  <c r="AE1425" i="11"/>
  <c r="AE1426" i="11"/>
  <c r="AE1427" i="11"/>
  <c r="AE1428" i="11"/>
  <c r="AE1429" i="11"/>
  <c r="AE1430" i="11"/>
  <c r="AE1431" i="11"/>
  <c r="AE1432" i="11"/>
  <c r="AE1433" i="11"/>
  <c r="AE1434" i="11"/>
  <c r="AE1435" i="11"/>
  <c r="AE1436" i="11"/>
  <c r="AE1437" i="11"/>
  <c r="AE1438" i="11"/>
  <c r="AE1439" i="11"/>
  <c r="AE1440" i="11"/>
  <c r="AE1441" i="11"/>
  <c r="AE1442" i="11"/>
  <c r="AE1443" i="11"/>
  <c r="AE1444" i="11"/>
  <c r="AE1445" i="11"/>
  <c r="AE1446" i="11"/>
  <c r="AE1447" i="11"/>
  <c r="AE1448" i="11"/>
  <c r="AE1449" i="11"/>
  <c r="AE1450" i="11"/>
  <c r="AE1451" i="11"/>
  <c r="AE1452" i="11"/>
  <c r="AE1453" i="11"/>
  <c r="AE1454" i="11"/>
  <c r="AE1455" i="11"/>
  <c r="AE1456" i="11"/>
  <c r="AE1457" i="11"/>
  <c r="AE1458" i="11"/>
  <c r="AE1459" i="11"/>
  <c r="AE1460" i="11"/>
  <c r="AE1461" i="11"/>
  <c r="AE1462" i="11"/>
  <c r="AE1463" i="11"/>
  <c r="AE1464" i="11"/>
  <c r="AE1465" i="11"/>
  <c r="AE1466" i="11"/>
  <c r="AE1467" i="11"/>
  <c r="AE1468" i="11"/>
  <c r="AE1469" i="11"/>
  <c r="AE1470" i="11"/>
  <c r="AE1471" i="11"/>
  <c r="AE1472" i="11"/>
  <c r="AE1473" i="11"/>
  <c r="AE1474" i="11"/>
  <c r="AE1475" i="11"/>
  <c r="AE1476" i="11"/>
  <c r="AE1477" i="11"/>
  <c r="AE1478" i="11"/>
  <c r="AE1479" i="11"/>
  <c r="AE1480" i="11"/>
  <c r="AE1481" i="11"/>
  <c r="AE1482" i="11"/>
  <c r="AE1483" i="11"/>
  <c r="AE1484" i="11"/>
  <c r="AE1485" i="11"/>
  <c r="AE1486" i="11"/>
  <c r="AE1487" i="11"/>
  <c r="AE1488" i="11"/>
  <c r="AE1489" i="11"/>
  <c r="AE1490" i="11"/>
  <c r="AE1491" i="11"/>
  <c r="AE1492" i="11"/>
  <c r="AE1493" i="11"/>
  <c r="AE1494" i="11"/>
  <c r="AE1495" i="11"/>
  <c r="AE1496" i="11"/>
  <c r="AE1497" i="11"/>
  <c r="AE1498" i="11"/>
  <c r="AE1499" i="11"/>
  <c r="AE1500" i="11"/>
  <c r="AE1501" i="11"/>
  <c r="AE1502" i="11"/>
  <c r="AE1503" i="11"/>
  <c r="AE1504" i="11"/>
  <c r="AE1505" i="11"/>
  <c r="AE1506" i="11"/>
  <c r="AE1507" i="11"/>
  <c r="AE1508" i="11"/>
  <c r="AE1509" i="11"/>
  <c r="AE1510" i="11"/>
  <c r="AE1511" i="11"/>
  <c r="AE1512" i="11"/>
  <c r="AE1513" i="11"/>
  <c r="AE1514" i="11"/>
  <c r="AE1515" i="11"/>
  <c r="AE1516" i="11"/>
  <c r="AE1517" i="11"/>
  <c r="AE1518" i="11"/>
  <c r="AE1519" i="11"/>
  <c r="AE1520" i="11"/>
  <c r="AE1521" i="11"/>
  <c r="AE1522" i="11"/>
  <c r="AE1523" i="11"/>
  <c r="AE1524" i="11"/>
  <c r="AE1525" i="11"/>
  <c r="AE1526" i="11"/>
  <c r="AE1527" i="11"/>
  <c r="AE1528" i="11"/>
  <c r="AE1529" i="11"/>
  <c r="AE1530" i="11"/>
  <c r="AE1531" i="11"/>
  <c r="AE1532" i="11"/>
  <c r="AE1533" i="11"/>
  <c r="AE1534" i="11"/>
  <c r="AE1535" i="11"/>
  <c r="AE1536" i="11"/>
  <c r="AE1537" i="11"/>
  <c r="AE1538" i="11"/>
  <c r="AE1539" i="11"/>
  <c r="AE1540" i="11"/>
  <c r="AE1541" i="11"/>
  <c r="AE1542" i="11"/>
  <c r="AE1543" i="11"/>
  <c r="AE1544" i="11"/>
  <c r="AE1545" i="11"/>
  <c r="AE1546" i="11"/>
  <c r="AE1547" i="11"/>
  <c r="AE1548" i="11"/>
  <c r="AE1549" i="11"/>
  <c r="AE1550" i="11"/>
  <c r="AE1551" i="11"/>
  <c r="AE1552" i="11"/>
  <c r="AE1553" i="11"/>
  <c r="AE1554" i="11"/>
  <c r="AE1555" i="11"/>
  <c r="AE1556" i="11"/>
  <c r="AE1557" i="11"/>
  <c r="AE1558" i="11"/>
  <c r="AE1559" i="11"/>
  <c r="AE1560" i="11"/>
  <c r="AE1561" i="11"/>
  <c r="AE1562" i="11"/>
  <c r="AE1563" i="11"/>
  <c r="AE1564" i="11"/>
  <c r="AE1565" i="11"/>
  <c r="AE1566" i="11"/>
  <c r="AE1567" i="11"/>
  <c r="AE1568" i="11"/>
  <c r="AE1569" i="11"/>
  <c r="AE1570" i="11"/>
  <c r="AE1571" i="11"/>
  <c r="AE1572" i="11"/>
  <c r="AE1573" i="11"/>
  <c r="AE1574" i="11"/>
  <c r="AE1575" i="11"/>
  <c r="AE1576" i="11"/>
  <c r="AE1577" i="11"/>
  <c r="AE1578" i="11"/>
  <c r="AE1579" i="11"/>
  <c r="AE1580" i="11"/>
  <c r="AE1581" i="11"/>
  <c r="AE1582" i="11"/>
  <c r="AE1583" i="11"/>
  <c r="AE1584" i="11"/>
  <c r="AE1585" i="11"/>
  <c r="AE1586" i="11"/>
  <c r="AE1587" i="11"/>
  <c r="AE1588" i="11"/>
  <c r="AE1589" i="11"/>
  <c r="AE1590" i="11"/>
  <c r="AE1591" i="11"/>
  <c r="AE1592" i="11"/>
  <c r="AE1593" i="11"/>
  <c r="AE1594" i="11"/>
  <c r="AE1595" i="11"/>
  <c r="AE1596" i="11"/>
  <c r="AE1597" i="11"/>
  <c r="AE1598" i="11"/>
  <c r="AE1599" i="11"/>
  <c r="AE1600" i="11"/>
  <c r="AE1601" i="11"/>
  <c r="AE1602" i="11"/>
  <c r="AE1603" i="11"/>
  <c r="AE1604" i="11"/>
  <c r="AE1605" i="11"/>
  <c r="AE1606" i="11"/>
  <c r="AE1607" i="11"/>
  <c r="AE1608" i="11"/>
  <c r="AE1609" i="11"/>
  <c r="AE1610" i="11"/>
  <c r="AE1611" i="11"/>
  <c r="AE1612" i="11"/>
  <c r="AE1613" i="11"/>
  <c r="AE1614" i="11"/>
  <c r="AE1615" i="11"/>
  <c r="AE1616" i="11"/>
  <c r="AE1617" i="11"/>
  <c r="AE1618" i="11"/>
  <c r="AE1619" i="11"/>
  <c r="AE1620" i="11"/>
  <c r="AE1621" i="11"/>
  <c r="AE1622" i="11"/>
  <c r="AE1623" i="11"/>
  <c r="AE1624" i="11"/>
  <c r="AE1625" i="11"/>
  <c r="AE1626" i="11"/>
  <c r="AE1627" i="11"/>
  <c r="AE1628" i="11"/>
  <c r="AE1629" i="11"/>
  <c r="AE1630" i="11"/>
  <c r="AE1631" i="11"/>
  <c r="AE1632" i="11"/>
  <c r="AE1633" i="11"/>
  <c r="AE1634" i="11"/>
  <c r="AE1635" i="11"/>
  <c r="AE1636" i="11"/>
  <c r="AE1637" i="11"/>
  <c r="AE1638" i="11"/>
  <c r="AE1639" i="11"/>
  <c r="AE1640" i="11"/>
  <c r="AE1641" i="11"/>
  <c r="AE1642" i="11"/>
  <c r="AE1643" i="11"/>
  <c r="AE1644" i="11"/>
  <c r="AE1645" i="11"/>
  <c r="AE1646" i="11"/>
  <c r="AE1647" i="11"/>
  <c r="AE1648" i="11"/>
  <c r="AE1649" i="11"/>
  <c r="AE1650" i="11"/>
  <c r="AE1651" i="11"/>
  <c r="AE1652" i="11"/>
  <c r="AE1653" i="11"/>
  <c r="AE1654" i="11"/>
  <c r="AE1655" i="11"/>
  <c r="AE1656" i="11"/>
  <c r="AE1657" i="11"/>
  <c r="AE1658" i="11"/>
  <c r="AE1659" i="11"/>
  <c r="AE1660" i="11"/>
  <c r="AE1661" i="11"/>
  <c r="AE1662" i="11"/>
  <c r="AE1663" i="11"/>
  <c r="AE1664" i="11"/>
  <c r="AE1665" i="11"/>
  <c r="AE1666" i="11"/>
  <c r="AE1667" i="11"/>
  <c r="AE1668" i="11"/>
  <c r="AE1669" i="11"/>
  <c r="AE1670" i="11"/>
  <c r="AE1671" i="11"/>
  <c r="AE1672" i="11"/>
  <c r="AE1673" i="11"/>
  <c r="AE1674" i="11"/>
  <c r="AE1675" i="11"/>
  <c r="AE1676" i="11"/>
  <c r="AE1677" i="11"/>
  <c r="AE1678" i="11"/>
  <c r="AE1679" i="11"/>
  <c r="AE1680" i="11"/>
  <c r="AE1681" i="11"/>
  <c r="AE1682" i="11"/>
  <c r="AE1683" i="11"/>
  <c r="AE1684" i="11"/>
  <c r="AE1685" i="11"/>
  <c r="AE1686" i="11"/>
  <c r="AE1687" i="11"/>
  <c r="AE1688" i="11"/>
  <c r="AE1689" i="11"/>
  <c r="AE1690" i="11"/>
  <c r="AE1691" i="11"/>
  <c r="AE1692" i="11"/>
  <c r="AE1693" i="11"/>
  <c r="AE1694" i="11"/>
  <c r="AE1695" i="11"/>
  <c r="AE1696" i="11"/>
  <c r="AE1697" i="11"/>
  <c r="AE1698" i="11"/>
  <c r="AE1699" i="11"/>
  <c r="AE1700" i="11"/>
  <c r="AE1701" i="11"/>
  <c r="AE1702" i="11"/>
  <c r="AE1703" i="11"/>
  <c r="AE1704" i="11"/>
  <c r="AE1705" i="11"/>
  <c r="AE1706" i="11"/>
  <c r="AE1707" i="11"/>
  <c r="AE1708" i="11"/>
  <c r="AE1709" i="11"/>
  <c r="AE1710" i="11"/>
  <c r="AE1711" i="11"/>
  <c r="AE1712" i="11"/>
  <c r="AE1713" i="11"/>
  <c r="AE1714" i="11"/>
  <c r="AE1715" i="11"/>
  <c r="AE1716" i="11"/>
  <c r="AE1717" i="11"/>
  <c r="AE1718" i="11"/>
  <c r="AE1719" i="11"/>
  <c r="AE1720" i="11"/>
  <c r="AE1721" i="11"/>
  <c r="AE1722" i="11"/>
  <c r="AE1723" i="11"/>
  <c r="AE1724" i="11"/>
  <c r="AE1725" i="11"/>
  <c r="AE1726" i="11"/>
  <c r="AE1727" i="11"/>
  <c r="AE1728" i="11"/>
  <c r="AE1729" i="11"/>
  <c r="AE1730" i="11"/>
  <c r="AE1731" i="11"/>
  <c r="AE1732" i="11"/>
  <c r="AE1733" i="11"/>
  <c r="AE1734" i="11"/>
  <c r="AE1735" i="11"/>
  <c r="AE1736" i="11"/>
  <c r="AE1737" i="11"/>
  <c r="AE1738" i="11"/>
  <c r="AE1739" i="11"/>
  <c r="AE1740" i="11"/>
  <c r="AE1741" i="11"/>
  <c r="AE1742" i="11"/>
  <c r="AE1743" i="11"/>
  <c r="AE1744" i="11"/>
  <c r="AE1745" i="11"/>
  <c r="AE1746" i="11"/>
  <c r="AE1747" i="11"/>
  <c r="AE1748" i="11"/>
  <c r="AE1749" i="11"/>
  <c r="AE1750" i="11"/>
  <c r="AE1751" i="11"/>
  <c r="AE1752" i="11"/>
  <c r="AE1753" i="11"/>
  <c r="AE1754" i="11"/>
  <c r="AE1755" i="11"/>
  <c r="AE1756" i="11"/>
  <c r="AE1757" i="11"/>
  <c r="AE1758" i="11"/>
  <c r="AE1759" i="11"/>
  <c r="AE1760" i="11"/>
  <c r="AE1761" i="11"/>
  <c r="AE1762" i="11"/>
  <c r="AE1763" i="11"/>
  <c r="AE1764" i="11"/>
  <c r="AE1765" i="11"/>
  <c r="AE1766" i="11"/>
  <c r="AE1767" i="11"/>
  <c r="AE1768" i="11"/>
  <c r="AE1769" i="11"/>
  <c r="AE1770" i="11"/>
  <c r="AE1771" i="11"/>
  <c r="AE1772" i="11"/>
  <c r="AE1773" i="11"/>
  <c r="AE1774" i="11"/>
  <c r="AE1775" i="11"/>
  <c r="AE1776" i="11"/>
  <c r="AE1777" i="11"/>
  <c r="AE1778" i="11"/>
  <c r="AE1779" i="11"/>
  <c r="AE1780" i="11"/>
  <c r="AE1781" i="11"/>
  <c r="AE1782" i="11"/>
  <c r="AE1783" i="11"/>
  <c r="AE1784" i="11"/>
  <c r="AE1785" i="11"/>
  <c r="AE1786" i="11"/>
  <c r="AE1787" i="11"/>
  <c r="AE1788" i="11"/>
  <c r="AE1789" i="11"/>
  <c r="AE1790" i="11"/>
  <c r="AE1791" i="11"/>
  <c r="AE1792" i="11"/>
  <c r="AE1793" i="11"/>
  <c r="AE1794" i="11"/>
  <c r="AE1795" i="11"/>
  <c r="AE1796" i="11"/>
  <c r="AE1797" i="11"/>
  <c r="AE1798" i="11"/>
  <c r="AE1799" i="11"/>
  <c r="AE1800" i="11"/>
  <c r="AE1801" i="11"/>
  <c r="AE1802" i="11"/>
  <c r="AE1803" i="11"/>
  <c r="AE1804" i="11"/>
  <c r="AE1805" i="11"/>
  <c r="AE1806" i="11"/>
  <c r="AE1807" i="11"/>
  <c r="AE1808" i="11"/>
  <c r="AE1809" i="11"/>
  <c r="AE1810" i="11"/>
  <c r="AE1811" i="11"/>
  <c r="AE1812" i="11"/>
  <c r="AE1813" i="11"/>
  <c r="AE1814" i="11"/>
  <c r="AE1815" i="11"/>
  <c r="AE1816" i="11"/>
  <c r="AE1817" i="11"/>
  <c r="AE1818" i="11"/>
  <c r="AE1819" i="11"/>
  <c r="AE1820" i="11"/>
  <c r="AE1821" i="11"/>
  <c r="AE1822" i="11"/>
  <c r="AE1823" i="11"/>
  <c r="AE1824" i="11"/>
  <c r="AE1825" i="11"/>
  <c r="AE1826" i="11"/>
  <c r="AE1827" i="11"/>
  <c r="AE1828" i="11"/>
  <c r="AE1829" i="11"/>
  <c r="AE1830" i="11"/>
  <c r="AE1831" i="11"/>
  <c r="AE1832" i="11"/>
  <c r="AE1833" i="11"/>
  <c r="AE1834" i="11"/>
  <c r="AE1835" i="11"/>
  <c r="AE1836" i="11"/>
  <c r="AE1837" i="11"/>
  <c r="AE1838" i="11"/>
  <c r="AE1839" i="11"/>
  <c r="AE1840" i="11"/>
  <c r="AE1841" i="11"/>
  <c r="AE1842" i="11"/>
  <c r="AE1843" i="11"/>
  <c r="AE1844" i="11"/>
  <c r="AE1845" i="11"/>
  <c r="AE1846" i="11"/>
  <c r="AE1847" i="11"/>
  <c r="AE1848" i="11"/>
  <c r="AE1849" i="11"/>
  <c r="AE1850" i="11"/>
  <c r="AE1851" i="11"/>
  <c r="AE1852" i="11"/>
  <c r="AE1853" i="11"/>
  <c r="AE1854" i="11"/>
  <c r="AE1855" i="11"/>
  <c r="AE1856" i="11"/>
  <c r="AE1857" i="11"/>
  <c r="AE1858" i="11"/>
  <c r="AE1859" i="11"/>
  <c r="AE1860" i="11"/>
  <c r="AE1861" i="11"/>
  <c r="AE1862" i="11"/>
  <c r="AE1863" i="11"/>
  <c r="AE1864" i="11"/>
  <c r="AE1865" i="11"/>
  <c r="AE1866" i="11"/>
  <c r="AE1867" i="11"/>
  <c r="AE1868" i="11"/>
  <c r="AE1869" i="11"/>
  <c r="AE1870" i="11"/>
  <c r="AE1871" i="11"/>
  <c r="AE1872" i="11"/>
  <c r="AE1873" i="11"/>
  <c r="AE1874" i="11"/>
  <c r="AE1875" i="11"/>
  <c r="AE1876" i="11"/>
  <c r="AE1877" i="11"/>
  <c r="AE1878" i="11"/>
  <c r="AE1879" i="11"/>
  <c r="AE1880" i="11"/>
  <c r="AE1881" i="11"/>
  <c r="AE1882" i="11"/>
  <c r="AE1883" i="11"/>
  <c r="AE1884" i="11"/>
  <c r="AE1885" i="11"/>
  <c r="AE1886" i="11"/>
  <c r="AE1887" i="11"/>
  <c r="AE1888" i="11"/>
  <c r="AE1889" i="11"/>
  <c r="AE1890" i="11"/>
  <c r="AE1891" i="11"/>
  <c r="AE1892" i="11"/>
  <c r="AE1893" i="11"/>
  <c r="AE1894" i="11"/>
  <c r="AE1895" i="11"/>
  <c r="AE1896" i="11"/>
  <c r="AE1897" i="11"/>
  <c r="AE1898" i="11"/>
  <c r="AE1899" i="11"/>
  <c r="AE1900" i="11"/>
  <c r="AE1901" i="11"/>
  <c r="AE1902" i="11"/>
  <c r="AE1903" i="11"/>
  <c r="AE1904" i="11"/>
  <c r="AE1905" i="11"/>
  <c r="AE1906" i="11"/>
  <c r="AE1907" i="11"/>
  <c r="AE1908" i="11"/>
  <c r="AE1909" i="11"/>
  <c r="AE1910" i="11"/>
  <c r="AE1911" i="11"/>
  <c r="AE1912" i="11"/>
  <c r="AE1913" i="11"/>
  <c r="AE1914" i="11"/>
  <c r="AE1915" i="11"/>
  <c r="AE1916" i="11"/>
  <c r="AE1917" i="11"/>
  <c r="AE1918" i="11"/>
  <c r="AE1919" i="11"/>
  <c r="AE1920" i="11"/>
  <c r="AE1921" i="11"/>
  <c r="AE1922" i="11"/>
  <c r="AE1923" i="11"/>
  <c r="AE1924" i="11"/>
  <c r="AE1925" i="11"/>
  <c r="AE1926" i="11"/>
  <c r="AE1927" i="11"/>
  <c r="AE1928" i="11"/>
  <c r="AE1929" i="11"/>
  <c r="AE1930" i="11"/>
  <c r="AE1931" i="11"/>
  <c r="AE1932" i="11"/>
  <c r="AE1933" i="11"/>
  <c r="AE1934" i="11"/>
  <c r="AE1935" i="11"/>
  <c r="AE1936" i="11"/>
  <c r="AE1937" i="11"/>
  <c r="AE1938" i="11"/>
  <c r="AE1939" i="11"/>
  <c r="AE1940" i="11"/>
  <c r="AE1941" i="11"/>
  <c r="AE1942" i="11"/>
  <c r="AE1943" i="11"/>
  <c r="AE1944" i="11"/>
  <c r="AE1945" i="11"/>
  <c r="AE1946" i="11"/>
  <c r="AE1947" i="11"/>
  <c r="AE1948" i="11"/>
  <c r="AE1949" i="11"/>
  <c r="AE1950" i="11"/>
  <c r="AE1951" i="11"/>
  <c r="AE1952" i="11"/>
  <c r="AE1953" i="11"/>
  <c r="AE1954" i="11"/>
  <c r="AE1955" i="11"/>
  <c r="AE1956" i="11"/>
  <c r="AE1957" i="11"/>
  <c r="AE1958" i="11"/>
  <c r="AE1959" i="11"/>
  <c r="AE1960" i="11"/>
  <c r="AE1961" i="11"/>
  <c r="AE1962" i="11"/>
  <c r="AE1963" i="11"/>
  <c r="AE1964" i="11"/>
  <c r="AE1965" i="11"/>
  <c r="AE1966" i="11"/>
  <c r="AE1967" i="11"/>
  <c r="AE1968" i="11"/>
  <c r="AE1969" i="11"/>
  <c r="AE1970" i="11"/>
  <c r="AE1971" i="11"/>
  <c r="AE1972" i="11"/>
  <c r="AE1973" i="11"/>
  <c r="AE1974" i="11"/>
  <c r="AE1975" i="11"/>
  <c r="AE1976" i="11"/>
  <c r="AE1977" i="11"/>
  <c r="AE1978" i="11"/>
  <c r="AE1979" i="11"/>
  <c r="AE1980" i="11"/>
  <c r="AE1981" i="11"/>
  <c r="AE1982" i="11"/>
  <c r="AE1983" i="11"/>
  <c r="AE1984" i="11"/>
  <c r="AE1985" i="11"/>
  <c r="AE1986" i="11"/>
  <c r="AE1987" i="11"/>
  <c r="AE1988" i="11"/>
  <c r="AE1989" i="11"/>
  <c r="AE1990" i="11"/>
  <c r="AE1991" i="11"/>
  <c r="AE2" i="11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3206" i="16"/>
  <c r="Q3207" i="16"/>
  <c r="Q3208" i="16"/>
  <c r="Q3209" i="16"/>
  <c r="Q3210" i="16"/>
  <c r="Q3211" i="16"/>
  <c r="Q3212" i="16"/>
  <c r="Q3213" i="16"/>
  <c r="Q3214" i="16"/>
  <c r="Q3215" i="16"/>
  <c r="Q3216" i="16"/>
  <c r="Q3217" i="16"/>
  <c r="Q3218" i="16"/>
  <c r="Q3219" i="16"/>
  <c r="Q3220" i="16"/>
  <c r="Q3221" i="16"/>
  <c r="Q3222" i="16"/>
  <c r="Q3223" i="16"/>
  <c r="Q3224" i="16"/>
  <c r="Q3225" i="16"/>
  <c r="Q3226" i="16"/>
  <c r="Q3227" i="16"/>
  <c r="Q3228" i="16"/>
  <c r="Q3229" i="16"/>
  <c r="Q3230" i="16"/>
  <c r="Q3231" i="16"/>
  <c r="Q3232" i="16"/>
  <c r="Q3233" i="16"/>
  <c r="Q3234" i="16"/>
  <c r="Q3235" i="16"/>
  <c r="Q3236" i="16"/>
  <c r="Q3237" i="16"/>
  <c r="Q3238" i="16"/>
  <c r="Q3239" i="16"/>
  <c r="Q3240" i="16"/>
  <c r="Q3241" i="16"/>
  <c r="Q3242" i="16"/>
  <c r="Q3243" i="16"/>
  <c r="Q3244" i="16"/>
  <c r="Q3245" i="16"/>
  <c r="Q3246" i="16"/>
  <c r="Q3247" i="16"/>
  <c r="Q3248" i="16"/>
  <c r="Q3249" i="16"/>
  <c r="Q3250" i="16"/>
  <c r="Q3251" i="16"/>
  <c r="Q3252" i="16"/>
  <c r="Q3253" i="16"/>
  <c r="Q3254" i="16"/>
  <c r="Q3255" i="16"/>
  <c r="Q3256" i="16"/>
  <c r="Q3257" i="16"/>
  <c r="Q3258" i="16"/>
  <c r="Q3259" i="16"/>
  <c r="Q3260" i="16"/>
  <c r="Q3261" i="16"/>
  <c r="Q3262" i="16"/>
  <c r="Q3263" i="16"/>
  <c r="Q3264" i="16"/>
  <c r="Q3265" i="16"/>
  <c r="Q3266" i="16"/>
  <c r="Q3267" i="16"/>
  <c r="Q3268" i="16"/>
  <c r="Q3269" i="16"/>
  <c r="Q3270" i="16"/>
  <c r="Q3271" i="16"/>
  <c r="Q3272" i="16"/>
  <c r="Q3273" i="16"/>
  <c r="Q3274" i="16"/>
  <c r="Q3275" i="16"/>
  <c r="Q3276" i="16"/>
  <c r="Q3277" i="16"/>
  <c r="Q3278" i="16"/>
  <c r="Q3279" i="16"/>
  <c r="Q3280" i="16"/>
  <c r="Q3281" i="16"/>
  <c r="Q3282" i="16"/>
  <c r="Q3283" i="16"/>
  <c r="Q3284" i="16"/>
  <c r="Q3285" i="16"/>
  <c r="Q3286" i="16"/>
  <c r="Q3287" i="16"/>
  <c r="Q3288" i="16"/>
  <c r="Q3289" i="16"/>
  <c r="Q3290" i="16"/>
  <c r="Q3291" i="16"/>
  <c r="Q3292" i="16"/>
  <c r="Q3293" i="16"/>
  <c r="Q3294" i="16"/>
  <c r="Q3295" i="16"/>
  <c r="Q3296" i="16"/>
  <c r="Q3297" i="16"/>
  <c r="Q3298" i="16"/>
  <c r="Q3299" i="16"/>
  <c r="Q3300" i="16"/>
  <c r="Q3301" i="16"/>
  <c r="Q3302" i="16"/>
  <c r="Q3303" i="16"/>
  <c r="Q3304" i="16"/>
  <c r="Q3305" i="16"/>
  <c r="Q3306" i="16"/>
  <c r="Q3307" i="16"/>
  <c r="Q3308" i="16"/>
  <c r="Q3309" i="16"/>
  <c r="Q3310" i="16"/>
  <c r="Q3311" i="16"/>
  <c r="Q3312" i="16"/>
  <c r="Q3313" i="16"/>
  <c r="Q3314" i="16"/>
  <c r="Q3315" i="16"/>
  <c r="Q3316" i="16"/>
  <c r="Q3317" i="16"/>
  <c r="Q3318" i="16"/>
  <c r="Q3319" i="16"/>
  <c r="Q3320" i="16"/>
  <c r="Q3321" i="16"/>
  <c r="Q3322" i="16"/>
  <c r="Q3323" i="16"/>
  <c r="Q3324" i="16"/>
  <c r="Q3325" i="16"/>
  <c r="Q3326" i="16"/>
  <c r="Q3327" i="16"/>
  <c r="Q3328" i="16"/>
  <c r="Q3329" i="16"/>
  <c r="Q3330" i="16"/>
  <c r="Q3331" i="16"/>
  <c r="Q3332" i="16"/>
  <c r="Q3333" i="16"/>
  <c r="Q3334" i="16"/>
  <c r="Q3335" i="16"/>
  <c r="Q3336" i="16"/>
  <c r="Q3337" i="16"/>
  <c r="Q3338" i="16"/>
  <c r="Q3339" i="16"/>
  <c r="Q3340" i="16"/>
  <c r="Q3341" i="16"/>
  <c r="Q3342" i="16"/>
  <c r="Q3343" i="16"/>
  <c r="Q3344" i="16"/>
  <c r="Q3345" i="16"/>
  <c r="Q3346" i="16"/>
  <c r="Q3347" i="16"/>
  <c r="Q3348" i="16"/>
  <c r="Q3349" i="16"/>
  <c r="Q3350" i="16"/>
  <c r="Q3351" i="16"/>
  <c r="Q3352" i="16"/>
  <c r="Q3353" i="16"/>
  <c r="Q3354" i="16"/>
  <c r="Q3355" i="16"/>
  <c r="Q3356" i="16"/>
  <c r="Q3357" i="16"/>
  <c r="Q3358" i="16"/>
  <c r="Q3359" i="16"/>
  <c r="Q3360" i="16"/>
  <c r="Q3361" i="16"/>
  <c r="Q3362" i="16"/>
  <c r="Q3363" i="16"/>
  <c r="Q3364" i="16"/>
  <c r="Q3365" i="16"/>
  <c r="Q3366" i="16"/>
  <c r="Q3367" i="16"/>
  <c r="Q3368" i="16"/>
  <c r="Q3369" i="16"/>
  <c r="Q3370" i="16"/>
  <c r="Q3371" i="16"/>
  <c r="Q3372" i="16"/>
  <c r="Q3373" i="16"/>
  <c r="Q3374" i="16"/>
  <c r="Q3375" i="16"/>
  <c r="Q3376" i="16"/>
  <c r="Q3377" i="16"/>
  <c r="Q3378" i="16"/>
  <c r="Q3379" i="16"/>
  <c r="Q3380" i="16"/>
  <c r="Q3381" i="16"/>
  <c r="Q3382" i="16"/>
  <c r="Q3383" i="16"/>
  <c r="Q3384" i="16"/>
  <c r="Q3385" i="16"/>
  <c r="Q3386" i="16"/>
  <c r="Q3387" i="16"/>
  <c r="Q3388" i="16"/>
  <c r="Q3389" i="16"/>
  <c r="Q3390" i="16"/>
  <c r="Q3391" i="16"/>
  <c r="Q3392" i="16"/>
  <c r="Q3393" i="16"/>
  <c r="Q3394" i="16"/>
  <c r="Q3395" i="16"/>
  <c r="Q3396" i="16"/>
  <c r="Q3397" i="16"/>
  <c r="Q3398" i="16"/>
  <c r="Q3399" i="16"/>
  <c r="Q3400" i="16"/>
  <c r="Q3401" i="16"/>
  <c r="Q3402" i="16"/>
  <c r="Q3403" i="16"/>
  <c r="Q3404" i="16"/>
  <c r="Q3405" i="16"/>
  <c r="Q3406" i="16"/>
  <c r="Q3407" i="16"/>
  <c r="Q3408" i="16"/>
  <c r="Q3409" i="16"/>
  <c r="Q3410" i="16"/>
  <c r="Q3411" i="16"/>
  <c r="Q3412" i="16"/>
  <c r="Q3413" i="16"/>
  <c r="Q3414" i="16"/>
  <c r="Q3415" i="16"/>
  <c r="Q3416" i="16"/>
  <c r="Q3417" i="16"/>
  <c r="Q3418" i="16"/>
  <c r="Q3419" i="16"/>
  <c r="Q3420" i="16"/>
  <c r="Q3421" i="16"/>
  <c r="Q3422" i="16"/>
  <c r="Q3423" i="16"/>
  <c r="Q3424" i="16"/>
  <c r="Q3425" i="16"/>
  <c r="Q3426" i="16"/>
  <c r="Q3427" i="16"/>
  <c r="Q3428" i="16"/>
  <c r="Q3429" i="16"/>
  <c r="Q3430" i="16"/>
  <c r="Q3431" i="16"/>
  <c r="Q3432" i="16"/>
  <c r="Q3433" i="16"/>
  <c r="Q3434" i="16"/>
  <c r="Q3435" i="16"/>
  <c r="Q3436" i="16"/>
  <c r="Q3437" i="16"/>
  <c r="Q3438" i="16"/>
  <c r="Q3439" i="16"/>
  <c r="Q3440" i="16"/>
  <c r="Q3441" i="16"/>
  <c r="Q3442" i="16"/>
  <c r="Q3443" i="16"/>
  <c r="Q3444" i="16"/>
  <c r="Q3445" i="16"/>
  <c r="Q3446" i="16"/>
  <c r="Q3447" i="16"/>
  <c r="Q3448" i="16"/>
  <c r="Q3449" i="16"/>
  <c r="Q3450" i="16"/>
  <c r="Q3451" i="16"/>
  <c r="Q3452" i="16"/>
  <c r="Q3453" i="16"/>
  <c r="Q3454" i="16"/>
  <c r="Q3455" i="16"/>
  <c r="Q3456" i="16"/>
  <c r="Q3457" i="16"/>
  <c r="Q3458" i="16"/>
  <c r="Q3459" i="16"/>
  <c r="Q3460" i="16"/>
  <c r="Q3461" i="16"/>
  <c r="Q3462" i="16"/>
  <c r="Q3463" i="16"/>
  <c r="Q3464" i="16"/>
  <c r="Q3465" i="16"/>
  <c r="Q3466" i="16"/>
  <c r="Q3467" i="16"/>
  <c r="Q3468" i="16"/>
  <c r="Q3469" i="16"/>
  <c r="Q3470" i="16"/>
  <c r="Q3471" i="16"/>
  <c r="Q3472" i="16"/>
  <c r="Q3473" i="16"/>
  <c r="Q3474" i="16"/>
  <c r="Q3475" i="16"/>
  <c r="Q3476" i="16"/>
  <c r="Q3477" i="16"/>
  <c r="Q3478" i="16"/>
  <c r="Q3479" i="16"/>
  <c r="Q3480" i="16"/>
  <c r="Q3481" i="16"/>
  <c r="Q3482" i="16"/>
  <c r="Q3483" i="16"/>
  <c r="Q3484" i="16"/>
  <c r="Q3485" i="16"/>
  <c r="Q3486" i="16"/>
  <c r="Q3487" i="16"/>
  <c r="Q3488" i="16"/>
  <c r="Q3489" i="16"/>
  <c r="Q3490" i="16"/>
  <c r="Q3491" i="16"/>
  <c r="Q3492" i="16"/>
  <c r="Q3493" i="16"/>
  <c r="Q3494" i="16"/>
  <c r="Q3495" i="16"/>
  <c r="Q3496" i="16"/>
  <c r="Q3497" i="16"/>
  <c r="Q3498" i="16"/>
  <c r="Q3499" i="16"/>
  <c r="Q3500" i="16"/>
  <c r="Q3501" i="16"/>
  <c r="Q3502" i="16"/>
  <c r="Q3503" i="16"/>
  <c r="Q3504" i="16"/>
  <c r="Q3505" i="16"/>
  <c r="Q3506" i="16"/>
  <c r="Q3507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0" i="16"/>
  <c r="Q3521" i="16"/>
  <c r="Q3522" i="16"/>
  <c r="Q3523" i="16"/>
  <c r="Q3524" i="16"/>
  <c r="Q3525" i="16"/>
  <c r="Q3526" i="16"/>
  <c r="Q3527" i="16"/>
  <c r="Q3528" i="16"/>
  <c r="Q3529" i="16"/>
  <c r="Q3530" i="16"/>
  <c r="Q3531" i="16"/>
  <c r="Q3532" i="16"/>
  <c r="Q3533" i="16"/>
  <c r="Q3534" i="16"/>
  <c r="Q3535" i="16"/>
  <c r="Q3536" i="16"/>
  <c r="Q3537" i="16"/>
  <c r="Q3538" i="16"/>
  <c r="Q3539" i="16"/>
  <c r="Q3540" i="16"/>
  <c r="Q3541" i="16"/>
  <c r="Q3542" i="16"/>
  <c r="Q3543" i="16"/>
  <c r="Q3544" i="16"/>
  <c r="Q3545" i="16"/>
  <c r="Q3546" i="16"/>
  <c r="Q3547" i="16"/>
  <c r="Q3548" i="16"/>
  <c r="Q3549" i="16"/>
  <c r="Q3550" i="16"/>
  <c r="Q3551" i="16"/>
  <c r="Q3552" i="16"/>
  <c r="Q3553" i="16"/>
  <c r="Q3554" i="16"/>
  <c r="Q3555" i="16"/>
  <c r="Q3556" i="16"/>
  <c r="Q3557" i="16"/>
  <c r="Q3558" i="16"/>
  <c r="Q3559" i="16"/>
  <c r="Q3560" i="16"/>
  <c r="Q3561" i="16"/>
  <c r="Q3562" i="16"/>
  <c r="Q3563" i="16"/>
  <c r="Q3564" i="16"/>
  <c r="Q3565" i="16"/>
  <c r="Q3566" i="16"/>
  <c r="Q3567" i="16"/>
  <c r="Q3568" i="16"/>
  <c r="Q3569" i="16"/>
  <c r="Q3570" i="16"/>
  <c r="Q3571" i="16"/>
  <c r="Q3572" i="16"/>
  <c r="Q3573" i="16"/>
  <c r="Q3574" i="16"/>
  <c r="Q3575" i="16"/>
  <c r="Q3576" i="16"/>
  <c r="Q3577" i="16"/>
  <c r="Q3578" i="16"/>
  <c r="Q3579" i="16"/>
  <c r="Q3580" i="16"/>
  <c r="Q3581" i="16"/>
  <c r="Q3582" i="16"/>
  <c r="Q3583" i="16"/>
  <c r="Q3584" i="16"/>
  <c r="Q3585" i="16"/>
  <c r="Q3586" i="16"/>
  <c r="Q3587" i="16"/>
  <c r="Q3588" i="16"/>
  <c r="Q3589" i="16"/>
  <c r="Q3590" i="16"/>
  <c r="Q3591" i="16"/>
  <c r="Q3592" i="16"/>
  <c r="Q3593" i="16"/>
  <c r="Q3594" i="16"/>
  <c r="Q3595" i="16"/>
  <c r="Q3596" i="16"/>
  <c r="Q3597" i="16"/>
  <c r="Q3598" i="16"/>
  <c r="Q3599" i="16"/>
  <c r="Q3600" i="16"/>
  <c r="Q3601" i="16"/>
  <c r="Q3602" i="16"/>
  <c r="Q3603" i="16"/>
  <c r="Q3604" i="16"/>
  <c r="Q3605" i="16"/>
  <c r="Q3606" i="16"/>
  <c r="Q3607" i="16"/>
  <c r="Q3608" i="16"/>
  <c r="Q3609" i="16"/>
  <c r="Q3610" i="16"/>
  <c r="Q3611" i="16"/>
  <c r="Q3612" i="16"/>
  <c r="Q3613" i="16"/>
  <c r="Q3614" i="16"/>
  <c r="Q3615" i="16"/>
  <c r="Q3616" i="16"/>
  <c r="Q3617" i="16"/>
  <c r="Q3618" i="16"/>
  <c r="Q3619" i="16"/>
  <c r="Q3620" i="16"/>
  <c r="Q3621" i="16"/>
  <c r="Q3622" i="16"/>
  <c r="Q3623" i="16"/>
  <c r="Q3624" i="16"/>
  <c r="Q3625" i="16"/>
  <c r="Q3626" i="16"/>
  <c r="Q3627" i="16"/>
  <c r="Q3628" i="16"/>
  <c r="Q3629" i="16"/>
  <c r="Q3630" i="16"/>
  <c r="Q3631" i="16"/>
  <c r="Q3632" i="16"/>
  <c r="Q3633" i="16"/>
  <c r="Q3634" i="16"/>
  <c r="Q3635" i="16"/>
  <c r="Q3636" i="16"/>
  <c r="Q3637" i="16"/>
  <c r="Q3638" i="16"/>
  <c r="Q3639" i="16"/>
  <c r="Q3640" i="16"/>
  <c r="Q3641" i="16"/>
  <c r="Q3642" i="16"/>
  <c r="Q3643" i="16"/>
  <c r="Q3644" i="16"/>
  <c r="Q3645" i="16"/>
  <c r="Q3646" i="16"/>
  <c r="Q3647" i="16"/>
  <c r="Q3648" i="16"/>
  <c r="Q3649" i="16"/>
  <c r="Q3650" i="16"/>
  <c r="Q3651" i="16"/>
  <c r="Q3652" i="16"/>
  <c r="Q3653" i="16"/>
  <c r="Q3654" i="16"/>
  <c r="Q3655" i="16"/>
  <c r="Q3656" i="16"/>
  <c r="Q3657" i="16"/>
  <c r="Q3658" i="16"/>
  <c r="Q3659" i="16"/>
  <c r="Q3660" i="16"/>
  <c r="Q3661" i="16"/>
  <c r="Q3662" i="16"/>
  <c r="Q3663" i="16"/>
  <c r="Q3664" i="16"/>
  <c r="Q3665" i="16"/>
  <c r="Q3666" i="16"/>
  <c r="Q3667" i="16"/>
  <c r="Q3668" i="16"/>
  <c r="Q3669" i="16"/>
  <c r="Q3670" i="16"/>
  <c r="Q3671" i="16"/>
  <c r="Q3672" i="16"/>
  <c r="Q3673" i="16"/>
  <c r="Q3674" i="16"/>
  <c r="Q3675" i="16"/>
  <c r="Q3676" i="16"/>
  <c r="Q3677" i="16"/>
  <c r="Q3678" i="16"/>
  <c r="Q3679" i="16"/>
  <c r="Q3680" i="16"/>
  <c r="Q3681" i="16"/>
  <c r="Q3682" i="16"/>
  <c r="Q3683" i="16"/>
  <c r="Q3684" i="16"/>
  <c r="Q3685" i="16"/>
  <c r="Q3686" i="16"/>
  <c r="Q3687" i="16"/>
  <c r="Q3688" i="16"/>
  <c r="Q3689" i="16"/>
  <c r="Q3690" i="16"/>
  <c r="Q3691" i="16"/>
  <c r="Q3692" i="16"/>
  <c r="Q3693" i="16"/>
  <c r="Q3694" i="16"/>
  <c r="Q3695" i="16"/>
  <c r="Q3696" i="16"/>
  <c r="Q3697" i="16"/>
  <c r="Q3698" i="16"/>
  <c r="Q3699" i="16"/>
  <c r="Q3700" i="16"/>
  <c r="Q3701" i="16"/>
  <c r="Q3702" i="16"/>
  <c r="Q3703" i="16"/>
  <c r="Q3704" i="16"/>
  <c r="Q3705" i="16"/>
  <c r="Q3706" i="16"/>
  <c r="Q3707" i="16"/>
  <c r="Q3708" i="16"/>
  <c r="Q3709" i="16"/>
  <c r="Q3710" i="16"/>
  <c r="Q3711" i="16"/>
  <c r="Q3712" i="16"/>
  <c r="Q3713" i="16"/>
  <c r="Q3714" i="16"/>
  <c r="Q3715" i="16"/>
  <c r="Q3716" i="16"/>
  <c r="Q3717" i="16"/>
  <c r="Q3718" i="16"/>
  <c r="Q3719" i="16"/>
  <c r="Q3720" i="16"/>
  <c r="Q3721" i="16"/>
  <c r="Q3722" i="16"/>
  <c r="Q3723" i="16"/>
  <c r="Q3724" i="16"/>
  <c r="Q3725" i="16"/>
  <c r="Q3726" i="16"/>
  <c r="Q3727" i="16"/>
  <c r="Q3728" i="16"/>
  <c r="Q3729" i="16"/>
  <c r="Q3730" i="16"/>
  <c r="Q3731" i="16"/>
  <c r="Q3732" i="16"/>
  <c r="Q3733" i="16"/>
  <c r="Q3734" i="16"/>
  <c r="Q3735" i="16"/>
  <c r="Q3736" i="16"/>
  <c r="Q3737" i="16"/>
  <c r="Q3738" i="16"/>
  <c r="Q3739" i="16"/>
  <c r="Q3740" i="16"/>
  <c r="Q3741" i="16"/>
  <c r="Q3742" i="16"/>
  <c r="Q3743" i="16"/>
  <c r="Q3744" i="16"/>
  <c r="Q3745" i="16"/>
  <c r="Q3746" i="16"/>
  <c r="Q3747" i="16"/>
  <c r="Q3748" i="16"/>
  <c r="Q3749" i="16"/>
  <c r="Q3750" i="16"/>
  <c r="Q3751" i="16"/>
  <c r="Q3752" i="16"/>
  <c r="Q3753" i="16"/>
  <c r="Q3754" i="16"/>
  <c r="Q3755" i="16"/>
  <c r="Q3756" i="16"/>
  <c r="Q3757" i="16"/>
  <c r="Q3758" i="16"/>
  <c r="Q3759" i="16"/>
  <c r="Q3760" i="16"/>
  <c r="Q3761" i="16"/>
  <c r="Q3762" i="16"/>
  <c r="Q3763" i="16"/>
  <c r="Q3764" i="16"/>
  <c r="Q3765" i="16"/>
  <c r="Q3766" i="16"/>
  <c r="Q3767" i="16"/>
  <c r="Q3768" i="16"/>
  <c r="Q3769" i="16"/>
  <c r="Q3770" i="16"/>
  <c r="Q3771" i="16"/>
  <c r="Q3772" i="16"/>
  <c r="Q3773" i="16"/>
  <c r="Q3774" i="16"/>
  <c r="Q3775" i="16"/>
  <c r="Q3776" i="16"/>
  <c r="Q3777" i="16"/>
  <c r="Q3778" i="16"/>
  <c r="Q3779" i="16"/>
  <c r="Q3780" i="16"/>
  <c r="Q3781" i="16"/>
  <c r="Q3782" i="16"/>
  <c r="Q3783" i="16"/>
  <c r="Q3784" i="16"/>
  <c r="Q3785" i="16"/>
  <c r="Q3786" i="16"/>
  <c r="Q3787" i="16"/>
  <c r="Q3788" i="16"/>
  <c r="Q3789" i="16"/>
  <c r="Q3790" i="16"/>
  <c r="Q3791" i="16"/>
  <c r="Q3792" i="16"/>
  <c r="Q3793" i="16"/>
  <c r="Q3794" i="16"/>
  <c r="Q3795" i="16"/>
  <c r="Q3796" i="16"/>
  <c r="Q3797" i="16"/>
  <c r="Q3798" i="16"/>
  <c r="Q3799" i="16"/>
  <c r="Q3800" i="16"/>
  <c r="Q3801" i="16"/>
  <c r="Q3802" i="16"/>
  <c r="Q3803" i="16"/>
  <c r="Q3804" i="16"/>
  <c r="Q3805" i="16"/>
  <c r="Q3806" i="16"/>
  <c r="Q3807" i="16"/>
  <c r="Q3808" i="16"/>
  <c r="Q3809" i="16"/>
  <c r="Q3810" i="16"/>
  <c r="Q3811" i="16"/>
  <c r="Q3812" i="16"/>
  <c r="Q3813" i="16"/>
  <c r="Q3814" i="16"/>
  <c r="Q3815" i="16"/>
  <c r="Q3816" i="16"/>
  <c r="Q3817" i="16"/>
  <c r="Q3818" i="16"/>
  <c r="Q3819" i="16"/>
  <c r="Q3820" i="16"/>
  <c r="Q3821" i="16"/>
  <c r="Q3822" i="16"/>
  <c r="Q3823" i="16"/>
  <c r="Q3824" i="16"/>
  <c r="Q3825" i="16"/>
  <c r="Q3826" i="16"/>
  <c r="Q3827" i="16"/>
  <c r="Q3828" i="16"/>
  <c r="Q3829" i="16"/>
  <c r="Q3830" i="16"/>
  <c r="Q3831" i="16"/>
  <c r="Q3832" i="16"/>
  <c r="Q3833" i="16"/>
  <c r="Q3834" i="16"/>
  <c r="Q3835" i="16"/>
  <c r="Q3836" i="16"/>
  <c r="Q3837" i="16"/>
  <c r="Q3838" i="16"/>
  <c r="Q3839" i="16"/>
  <c r="Q3840" i="16"/>
  <c r="Q3841" i="16"/>
  <c r="Q3842" i="16"/>
  <c r="Q3843" i="16"/>
  <c r="Q3844" i="16"/>
  <c r="Q3845" i="16"/>
  <c r="Q3846" i="16"/>
  <c r="Q3847" i="16"/>
  <c r="Q3848" i="16"/>
  <c r="Q3849" i="16"/>
  <c r="Q3850" i="16"/>
  <c r="Q3851" i="16"/>
  <c r="Q3852" i="16"/>
  <c r="Q3853" i="16"/>
  <c r="Q3854" i="16"/>
  <c r="Q3855" i="16"/>
  <c r="Q3856" i="16"/>
  <c r="Q3857" i="16"/>
  <c r="Q3858" i="16"/>
  <c r="Q3859" i="16"/>
  <c r="Q3860" i="16"/>
  <c r="Q3861" i="16"/>
  <c r="Q3862" i="16"/>
  <c r="Q3863" i="16"/>
  <c r="Q3864" i="16"/>
  <c r="Q3865" i="16"/>
  <c r="Q3866" i="16"/>
  <c r="Q3867" i="16"/>
  <c r="Q3868" i="16"/>
  <c r="Q3869" i="16"/>
  <c r="Q3870" i="16"/>
  <c r="Q3871" i="16"/>
  <c r="Q3872" i="16"/>
  <c r="Q3873" i="16"/>
  <c r="Q3874" i="16"/>
  <c r="Q3875" i="16"/>
  <c r="Q3876" i="16"/>
  <c r="Q3877" i="16"/>
  <c r="Q3878" i="16"/>
  <c r="Q3879" i="16"/>
  <c r="Q3880" i="16"/>
  <c r="Q3881" i="16"/>
  <c r="Q3882" i="16"/>
  <c r="Q3883" i="16"/>
  <c r="Q3884" i="16"/>
  <c r="Q3885" i="16"/>
  <c r="Q3886" i="16"/>
  <c r="Q3887" i="16"/>
  <c r="Q3888" i="16"/>
  <c r="Q3889" i="16"/>
  <c r="Q3890" i="16"/>
  <c r="Q3891" i="16"/>
  <c r="Q3892" i="16"/>
  <c r="Q3893" i="16"/>
  <c r="Q3894" i="16"/>
  <c r="Q3895" i="16"/>
  <c r="Q3896" i="16"/>
  <c r="Q3897" i="16"/>
  <c r="Q3898" i="16"/>
  <c r="Q3899" i="16"/>
  <c r="Q3900" i="16"/>
  <c r="Q3901" i="16"/>
  <c r="Q3902" i="16"/>
  <c r="Q3903" i="16"/>
  <c r="Q3904" i="16"/>
  <c r="Q3905" i="16"/>
  <c r="Q3906" i="16"/>
  <c r="Q3907" i="16"/>
  <c r="Q3908" i="16"/>
  <c r="Q3909" i="16"/>
  <c r="Q3910" i="16"/>
  <c r="Q3911" i="16"/>
  <c r="Q3912" i="16"/>
  <c r="Q3913" i="16"/>
  <c r="Q3914" i="16"/>
  <c r="Q3915" i="16"/>
  <c r="Q3916" i="16"/>
  <c r="Q3917" i="16"/>
  <c r="Q3918" i="16"/>
  <c r="Q3919" i="16"/>
  <c r="Q3920" i="16"/>
  <c r="Q3921" i="16"/>
  <c r="Q3922" i="16"/>
  <c r="Q3923" i="16"/>
  <c r="Q3924" i="16"/>
  <c r="Q3925" i="16"/>
  <c r="Q3926" i="16"/>
  <c r="Q3927" i="16"/>
  <c r="Q3928" i="16"/>
  <c r="Q3929" i="16"/>
  <c r="Q3930" i="16"/>
  <c r="Q3931" i="16"/>
  <c r="Q3932" i="16"/>
  <c r="Q3933" i="16"/>
  <c r="Q3934" i="16"/>
  <c r="Q3935" i="16"/>
  <c r="Q3936" i="16"/>
  <c r="Q3937" i="16"/>
  <c r="Q3938" i="16"/>
  <c r="Q3939" i="16"/>
  <c r="Q3940" i="16"/>
  <c r="Q3941" i="16"/>
  <c r="Q3942" i="16"/>
  <c r="Q3943" i="16"/>
  <c r="Q3944" i="16"/>
  <c r="Q3945" i="16"/>
  <c r="Q3946" i="16"/>
  <c r="Q3947" i="16"/>
  <c r="Q3948" i="16"/>
  <c r="Q3949" i="16"/>
  <c r="Q3950" i="16"/>
  <c r="Q3951" i="16"/>
  <c r="Q3952" i="16"/>
  <c r="Q3953" i="16"/>
  <c r="Q3954" i="16"/>
  <c r="Q3955" i="16"/>
  <c r="Q3956" i="16"/>
  <c r="Q3957" i="16"/>
  <c r="Q3958" i="16"/>
  <c r="Q3959" i="16"/>
  <c r="Q3960" i="16"/>
  <c r="Q3961" i="16"/>
  <c r="Q3962" i="16"/>
  <c r="Q3963" i="16"/>
  <c r="Q3964" i="16"/>
  <c r="Q3965" i="16"/>
  <c r="Q3966" i="16"/>
  <c r="Q3967" i="16"/>
  <c r="Q3968" i="16"/>
  <c r="Q3969" i="16"/>
  <c r="Q3970" i="16"/>
  <c r="Q3971" i="16"/>
  <c r="Q3972" i="16"/>
  <c r="Q3973" i="16"/>
  <c r="Q3974" i="16"/>
  <c r="Q3975" i="16"/>
  <c r="Q3976" i="16"/>
  <c r="Q3977" i="16"/>
  <c r="Q3978" i="16"/>
  <c r="Q3979" i="16"/>
  <c r="Q3980" i="16"/>
  <c r="Q3981" i="16"/>
  <c r="Q3982" i="16"/>
  <c r="Q3983" i="16"/>
  <c r="Q3984" i="16"/>
  <c r="Q3985" i="16"/>
  <c r="Q3986" i="16"/>
  <c r="Q3987" i="16"/>
  <c r="Q3988" i="16"/>
  <c r="Q3989" i="16"/>
  <c r="Q3990" i="16"/>
  <c r="Q3991" i="16"/>
  <c r="Q3992" i="16"/>
  <c r="Q3993" i="16"/>
  <c r="Q3994" i="16"/>
  <c r="Q3995" i="16"/>
  <c r="Q3996" i="16"/>
  <c r="Q3997" i="16"/>
  <c r="Q3998" i="16"/>
  <c r="Q3999" i="16"/>
  <c r="Q4000" i="16"/>
  <c r="Q4001" i="16"/>
  <c r="Q4002" i="16"/>
  <c r="Q4003" i="16"/>
  <c r="Q4004" i="16"/>
  <c r="Q4005" i="16"/>
  <c r="Q4006" i="16"/>
  <c r="Q4007" i="16"/>
  <c r="Q4008" i="16"/>
  <c r="Q4009" i="16"/>
  <c r="Q4010" i="16"/>
  <c r="Q4011" i="16"/>
  <c r="Q4012" i="16"/>
  <c r="Q4013" i="16"/>
  <c r="Q4014" i="16"/>
  <c r="Q4015" i="16"/>
  <c r="Q4016" i="16"/>
  <c r="Q4017" i="16"/>
  <c r="Q4018" i="16"/>
  <c r="Q4019" i="16"/>
  <c r="Q4020" i="16"/>
  <c r="Q4021" i="16"/>
  <c r="Q4022" i="16"/>
  <c r="Q4023" i="16"/>
  <c r="Q4024" i="16"/>
  <c r="Q4025" i="16"/>
  <c r="Q4026" i="16"/>
  <c r="Q2" i="16"/>
  <c r="F2" i="12"/>
  <c r="F31" i="3"/>
  <c r="F30" i="3"/>
  <c r="F29" i="3"/>
  <c r="F28" i="3"/>
  <c r="F27" i="3"/>
  <c r="F26" i="3"/>
  <c r="F7" i="12"/>
  <c r="F6" i="12"/>
  <c r="F4" i="12"/>
  <c r="F3" i="12"/>
  <c r="G14" i="12"/>
  <c r="F8" i="12"/>
  <c r="F9" i="12"/>
  <c r="A11" i="3"/>
  <c r="AV3" i="6"/>
  <c r="AV4" i="6"/>
  <c r="AV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38" i="6"/>
  <c r="AV39" i="6"/>
  <c r="AV40" i="6"/>
  <c r="AV41" i="6"/>
  <c r="AV42" i="6"/>
  <c r="AV43" i="6"/>
  <c r="AV44" i="6"/>
  <c r="AV45" i="6"/>
  <c r="AV46" i="6"/>
  <c r="AV47" i="6"/>
  <c r="AV48" i="6"/>
  <c r="AV49" i="6"/>
  <c r="AV50" i="6"/>
  <c r="AV51" i="6"/>
  <c r="AV52" i="6"/>
  <c r="AV53" i="6"/>
  <c r="AV54" i="6"/>
  <c r="AV55" i="6"/>
  <c r="AV56" i="6"/>
  <c r="AV57" i="6"/>
  <c r="AV58" i="6"/>
  <c r="AV59" i="6"/>
  <c r="AV60" i="6"/>
  <c r="AV61" i="6"/>
  <c r="AV62" i="6"/>
  <c r="AV63" i="6"/>
  <c r="AV64" i="6"/>
  <c r="AV65" i="6"/>
  <c r="AV66" i="6"/>
  <c r="AV67" i="6"/>
  <c r="AV68" i="6"/>
  <c r="AV69" i="6"/>
  <c r="AV70" i="6"/>
  <c r="AV71" i="6"/>
  <c r="AV72" i="6"/>
  <c r="AV73" i="6"/>
  <c r="AV74" i="6"/>
  <c r="AV75" i="6"/>
  <c r="AV76" i="6"/>
  <c r="AV77" i="6"/>
  <c r="AV78" i="6"/>
  <c r="AV79" i="6"/>
  <c r="AV80" i="6"/>
  <c r="AV81" i="6"/>
  <c r="AV82" i="6"/>
  <c r="AV83" i="6"/>
  <c r="AV84" i="6"/>
  <c r="AV85" i="6"/>
  <c r="AV86" i="6"/>
  <c r="AV87" i="6"/>
  <c r="AV88" i="6"/>
  <c r="AV89" i="6"/>
  <c r="AV90" i="6"/>
  <c r="AV91" i="6"/>
  <c r="AV92" i="6"/>
  <c r="AV93" i="6"/>
  <c r="AV94" i="6"/>
  <c r="AV95" i="6"/>
  <c r="AV96" i="6"/>
  <c r="AV97" i="6"/>
  <c r="AV98" i="6"/>
  <c r="AV99" i="6"/>
  <c r="AV100" i="6"/>
  <c r="AV101" i="6"/>
  <c r="AV102" i="6"/>
  <c r="AV103" i="6"/>
  <c r="AV104" i="6"/>
  <c r="AV105" i="6"/>
  <c r="AV106" i="6"/>
  <c r="AV107" i="6"/>
  <c r="AV108" i="6"/>
  <c r="AV109" i="6"/>
  <c r="AV110" i="6"/>
  <c r="AV111" i="6"/>
  <c r="AV112" i="6"/>
  <c r="AV113" i="6"/>
  <c r="AV114" i="6"/>
  <c r="AV115" i="6"/>
  <c r="AV116" i="6"/>
  <c r="AV117" i="6"/>
  <c r="AV118" i="6"/>
  <c r="AV119" i="6"/>
  <c r="AV120" i="6"/>
  <c r="AV121" i="6"/>
  <c r="AV122" i="6"/>
  <c r="AV123" i="6"/>
  <c r="AV124" i="6"/>
  <c r="AV125" i="6"/>
  <c r="AV126" i="6"/>
  <c r="AV127" i="6"/>
  <c r="AV128" i="6"/>
  <c r="AV129" i="6"/>
  <c r="AV130" i="6"/>
  <c r="AV131" i="6"/>
  <c r="AV132" i="6"/>
  <c r="AV133" i="6"/>
  <c r="AV134" i="6"/>
  <c r="AV135" i="6"/>
  <c r="AV136" i="6"/>
  <c r="AV137" i="6"/>
  <c r="AV138" i="6"/>
  <c r="AV139" i="6"/>
  <c r="AV140" i="6"/>
  <c r="AV141" i="6"/>
  <c r="AV142" i="6"/>
  <c r="AV143" i="6"/>
  <c r="AV144" i="6"/>
  <c r="AV145" i="6"/>
  <c r="AV146" i="6"/>
  <c r="AV147" i="6"/>
  <c r="AV148" i="6"/>
  <c r="AV149" i="6"/>
  <c r="AV150" i="6"/>
  <c r="AV151" i="6"/>
  <c r="AV152" i="6"/>
  <c r="AV153" i="6"/>
  <c r="AV154" i="6"/>
  <c r="AV155" i="6"/>
  <c r="AV156" i="6"/>
  <c r="AV157" i="6"/>
  <c r="AV158" i="6"/>
  <c r="AV159" i="6"/>
  <c r="AV160" i="6"/>
  <c r="AV161" i="6"/>
  <c r="AV162" i="6"/>
  <c r="AV163" i="6"/>
  <c r="AV164" i="6"/>
  <c r="AV165" i="6"/>
  <c r="AV166" i="6"/>
  <c r="AV167" i="6"/>
  <c r="AV168" i="6"/>
  <c r="AV169" i="6"/>
  <c r="AV170" i="6"/>
  <c r="AV171" i="6"/>
  <c r="AV172" i="6"/>
  <c r="AV173" i="6"/>
  <c r="AV174" i="6"/>
  <c r="AV175" i="6"/>
  <c r="AV176" i="6"/>
  <c r="AV177" i="6"/>
  <c r="AV178" i="6"/>
  <c r="AV179" i="6"/>
  <c r="AV180" i="6"/>
  <c r="AV181" i="6"/>
  <c r="AV182" i="6"/>
  <c r="AV183" i="6"/>
  <c r="AV184" i="6"/>
  <c r="AV185" i="6"/>
  <c r="AV186" i="6"/>
  <c r="AV187" i="6"/>
  <c r="AV188" i="6"/>
  <c r="AV189" i="6"/>
  <c r="AV190" i="6"/>
  <c r="AV191" i="6"/>
  <c r="AV192" i="6"/>
  <c r="AV193" i="6"/>
  <c r="AV194" i="6"/>
  <c r="AV195" i="6"/>
  <c r="AV196" i="6"/>
  <c r="AV197" i="6"/>
  <c r="AV198" i="6"/>
  <c r="AV199" i="6"/>
  <c r="AV200" i="6"/>
  <c r="AV201" i="6"/>
  <c r="AV202" i="6"/>
  <c r="AV203" i="6"/>
  <c r="AV204" i="6"/>
  <c r="AV205" i="6"/>
  <c r="AV206" i="6"/>
  <c r="AV207" i="6"/>
  <c r="AV208" i="6"/>
  <c r="AV209" i="6"/>
  <c r="AV210" i="6"/>
  <c r="AV211" i="6"/>
  <c r="AV212" i="6"/>
  <c r="AV213" i="6"/>
  <c r="AV214" i="6"/>
  <c r="AV215" i="6"/>
  <c r="AV216" i="6"/>
  <c r="AV217" i="6"/>
  <c r="AV218" i="6"/>
  <c r="AV219" i="6"/>
  <c r="AV220" i="6"/>
  <c r="AV221" i="6"/>
  <c r="AV222" i="6"/>
  <c r="AV223" i="6"/>
  <c r="AV224" i="6"/>
  <c r="AV225" i="6"/>
  <c r="AV226" i="6"/>
  <c r="AV227" i="6"/>
  <c r="AV228" i="6"/>
  <c r="AV229" i="6"/>
  <c r="AV230" i="6"/>
  <c r="AV231" i="6"/>
  <c r="AV232" i="6"/>
  <c r="AV233" i="6"/>
  <c r="AV234" i="6"/>
  <c r="AV235" i="6"/>
  <c r="AV236" i="6"/>
  <c r="AV237" i="6"/>
  <c r="AV238" i="6"/>
  <c r="AV239" i="6"/>
  <c r="AV240" i="6"/>
  <c r="AV241" i="6"/>
  <c r="AV242" i="6"/>
  <c r="AV243" i="6"/>
  <c r="AV244" i="6"/>
  <c r="AV245" i="6"/>
  <c r="AV246" i="6"/>
  <c r="AV247" i="6"/>
  <c r="AV248" i="6"/>
  <c r="AV249" i="6"/>
  <c r="AV250" i="6"/>
  <c r="AV251" i="6"/>
  <c r="AV252" i="6"/>
  <c r="AV253" i="6"/>
  <c r="AV254" i="6"/>
  <c r="AV255" i="6"/>
  <c r="AV256" i="6"/>
  <c r="AV257" i="6"/>
  <c r="AV258" i="6"/>
  <c r="AV259" i="6"/>
  <c r="AV260" i="6"/>
  <c r="AV261" i="6"/>
  <c r="AV262" i="6"/>
  <c r="AV263" i="6"/>
  <c r="AV264" i="6"/>
  <c r="AV265" i="6"/>
  <c r="AV266" i="6"/>
  <c r="AV267" i="6"/>
  <c r="AV268" i="6"/>
  <c r="AV269" i="6"/>
  <c r="AV270" i="6"/>
  <c r="AV271" i="6"/>
  <c r="AV272" i="6"/>
  <c r="AV273" i="6"/>
  <c r="AV274" i="6"/>
  <c r="AV275" i="6"/>
  <c r="AV276" i="6"/>
  <c r="AV277" i="6"/>
  <c r="AV278" i="6"/>
  <c r="AV279" i="6"/>
  <c r="AV280" i="6"/>
  <c r="AV281" i="6"/>
  <c r="AV282" i="6"/>
  <c r="AV283" i="6"/>
  <c r="AV284" i="6"/>
  <c r="AV285" i="6"/>
  <c r="AV286" i="6"/>
  <c r="AV287" i="6"/>
  <c r="AV288" i="6"/>
  <c r="AV289" i="6"/>
  <c r="AV290" i="6"/>
  <c r="AV291" i="6"/>
  <c r="AV292" i="6"/>
  <c r="AV293" i="6"/>
  <c r="AV294" i="6"/>
  <c r="AV295" i="6"/>
  <c r="AV296" i="6"/>
  <c r="AV297" i="6"/>
  <c r="AV298" i="6"/>
  <c r="AV299" i="6"/>
  <c r="AV300" i="6"/>
  <c r="AV301" i="6"/>
  <c r="AV302" i="6"/>
  <c r="AV303" i="6"/>
  <c r="AV304" i="6"/>
  <c r="AV305" i="6"/>
  <c r="AV306" i="6"/>
  <c r="AV307" i="6"/>
  <c r="AV308" i="6"/>
  <c r="AV309" i="6"/>
  <c r="AV310" i="6"/>
  <c r="AV311" i="6"/>
  <c r="AV312" i="6"/>
  <c r="AV313" i="6"/>
  <c r="AV314" i="6"/>
  <c r="AV315" i="6"/>
  <c r="AV316" i="6"/>
  <c r="AV317" i="6"/>
  <c r="AV318" i="6"/>
  <c r="AV319" i="6"/>
  <c r="AV320" i="6"/>
  <c r="AV321" i="6"/>
  <c r="AV322" i="6"/>
  <c r="AV323" i="6"/>
  <c r="AV324" i="6"/>
  <c r="AV325" i="6"/>
  <c r="AV326" i="6"/>
  <c r="AV327" i="6"/>
  <c r="AV328" i="6"/>
  <c r="AV329" i="6"/>
  <c r="AV330" i="6"/>
  <c r="AV331" i="6"/>
  <c r="AV332" i="6"/>
  <c r="AV333" i="6"/>
  <c r="AV334" i="6"/>
  <c r="AV335" i="6"/>
  <c r="AV336" i="6"/>
  <c r="AV337" i="6"/>
  <c r="AV338" i="6"/>
  <c r="AV339" i="6"/>
  <c r="AV340" i="6"/>
  <c r="AV341" i="6"/>
  <c r="AV342" i="6"/>
  <c r="AV343" i="6"/>
  <c r="AV344" i="6"/>
  <c r="AV345" i="6"/>
  <c r="AV346" i="6"/>
  <c r="AV347" i="6"/>
  <c r="AV348" i="6"/>
  <c r="AV349" i="6"/>
  <c r="AV350" i="6"/>
  <c r="AV351" i="6"/>
  <c r="AV352" i="6"/>
  <c r="AV353" i="6"/>
  <c r="AV354" i="6"/>
  <c r="AV355" i="6"/>
  <c r="AV356" i="6"/>
  <c r="AV357" i="6"/>
  <c r="AV358" i="6"/>
  <c r="AV359" i="6"/>
  <c r="AV360" i="6"/>
  <c r="AV361" i="6"/>
  <c r="AV362" i="6"/>
  <c r="AV363" i="6"/>
  <c r="AV364" i="6"/>
  <c r="AV365" i="6"/>
  <c r="AV366" i="6"/>
  <c r="AV367" i="6"/>
  <c r="AV368" i="6"/>
  <c r="AV369" i="6"/>
  <c r="AV370" i="6"/>
  <c r="AV371" i="6"/>
  <c r="AV372" i="6"/>
  <c r="AV373" i="6"/>
  <c r="AV374" i="6"/>
  <c r="AV375" i="6"/>
  <c r="AV376" i="6"/>
  <c r="AV377" i="6"/>
  <c r="AV378" i="6"/>
  <c r="AV379" i="6"/>
  <c r="AV380" i="6"/>
  <c r="AV381" i="6"/>
  <c r="AV382" i="6"/>
  <c r="AV383" i="6"/>
  <c r="AV384" i="6"/>
  <c r="AV385" i="6"/>
  <c r="AV386" i="6"/>
  <c r="AV387" i="6"/>
  <c r="AV388" i="6"/>
  <c r="AV389" i="6"/>
  <c r="AV390" i="6"/>
  <c r="AV391" i="6"/>
  <c r="AV392" i="6"/>
  <c r="AV393" i="6"/>
  <c r="AV394" i="6"/>
  <c r="AV395" i="6"/>
  <c r="AV396" i="6"/>
  <c r="AV397" i="6"/>
  <c r="AV398" i="6"/>
  <c r="AV399" i="6"/>
  <c r="AV400" i="6"/>
  <c r="AV401" i="6"/>
  <c r="AV402" i="6"/>
  <c r="AV403" i="6"/>
  <c r="AV404" i="6"/>
  <c r="AV405" i="6"/>
  <c r="AV406" i="6"/>
  <c r="AV407" i="6"/>
  <c r="AV408" i="6"/>
  <c r="AV409" i="6"/>
  <c r="AV410" i="6"/>
  <c r="AV411" i="6"/>
  <c r="AV412" i="6"/>
  <c r="AV413" i="6"/>
  <c r="AV414" i="6"/>
  <c r="AV415" i="6"/>
  <c r="AV416" i="6"/>
  <c r="AV417" i="6"/>
  <c r="AV418" i="6"/>
  <c r="AV419" i="6"/>
  <c r="AV420" i="6"/>
  <c r="AV421" i="6"/>
  <c r="AV422" i="6"/>
  <c r="AV423" i="6"/>
  <c r="AV424" i="6"/>
  <c r="AV425" i="6"/>
  <c r="AV426" i="6"/>
  <c r="AV427" i="6"/>
  <c r="AV428" i="6"/>
  <c r="AV429" i="6"/>
  <c r="AV430" i="6"/>
  <c r="AV431" i="6"/>
  <c r="AV432" i="6"/>
  <c r="AV433" i="6"/>
  <c r="AV434" i="6"/>
  <c r="AV435" i="6"/>
  <c r="AV436" i="6"/>
  <c r="AV437" i="6"/>
  <c r="AV438" i="6"/>
  <c r="AV439" i="6"/>
  <c r="AV440" i="6"/>
  <c r="AV441" i="6"/>
  <c r="AV442" i="6"/>
  <c r="AV443" i="6"/>
  <c r="AV444" i="6"/>
  <c r="AV445" i="6"/>
  <c r="AV446" i="6"/>
  <c r="AV447" i="6"/>
  <c r="AV448" i="6"/>
  <c r="AV449" i="6"/>
  <c r="AV450" i="6"/>
  <c r="AV451" i="6"/>
  <c r="AV452" i="6"/>
  <c r="AV453" i="6"/>
  <c r="AV454" i="6"/>
  <c r="AV455" i="6"/>
  <c r="AV456" i="6"/>
  <c r="AV457" i="6"/>
  <c r="AV458" i="6"/>
  <c r="AV459" i="6"/>
  <c r="AV460" i="6"/>
  <c r="AV461" i="6"/>
  <c r="AV462" i="6"/>
  <c r="AV463" i="6"/>
  <c r="AV464" i="6"/>
  <c r="AV465" i="6"/>
  <c r="AV466" i="6"/>
  <c r="AV467" i="6"/>
  <c r="AV468" i="6"/>
  <c r="AV469" i="6"/>
  <c r="AV470" i="6"/>
  <c r="AV471" i="6"/>
  <c r="AV472" i="6"/>
  <c r="AV473" i="6"/>
  <c r="AV474" i="6"/>
  <c r="AV475" i="6"/>
  <c r="AV476" i="6"/>
  <c r="AV477" i="6"/>
  <c r="AV478" i="6"/>
  <c r="AV479" i="6"/>
  <c r="AV480" i="6"/>
  <c r="AV481" i="6"/>
  <c r="AV482" i="6"/>
  <c r="AV483" i="6"/>
  <c r="AV484" i="6"/>
  <c r="AV485" i="6"/>
  <c r="AV486" i="6"/>
  <c r="AV487" i="6"/>
  <c r="AV488" i="6"/>
  <c r="AV489" i="6"/>
  <c r="AV490" i="6"/>
  <c r="AV491" i="6"/>
  <c r="AV492" i="6"/>
  <c r="AV493" i="6"/>
  <c r="AV494" i="6"/>
  <c r="AV495" i="6"/>
  <c r="AV496" i="6"/>
  <c r="AV497" i="6"/>
  <c r="AV498" i="6"/>
  <c r="AV499" i="6"/>
  <c r="AV500" i="6"/>
  <c r="AV501" i="6"/>
  <c r="AV502" i="6"/>
  <c r="AV503" i="6"/>
  <c r="AV504" i="6"/>
  <c r="AV505" i="6"/>
  <c r="AV506" i="6"/>
  <c r="AV507" i="6"/>
  <c r="AV508" i="6"/>
  <c r="AV509" i="6"/>
  <c r="AV510" i="6"/>
  <c r="AV511" i="6"/>
  <c r="AV512" i="6"/>
  <c r="AV513" i="6"/>
  <c r="AV514" i="6"/>
  <c r="AV515" i="6"/>
  <c r="AV516" i="6"/>
  <c r="AV517" i="6"/>
  <c r="AV518" i="6"/>
  <c r="AV519" i="6"/>
  <c r="AV520" i="6"/>
  <c r="AV521" i="6"/>
  <c r="AV522" i="6"/>
  <c r="AV523" i="6"/>
  <c r="AV524" i="6"/>
  <c r="AV525" i="6"/>
  <c r="AV526" i="6"/>
  <c r="AV527" i="6"/>
  <c r="AV528" i="6"/>
  <c r="AV529" i="6"/>
  <c r="AV530" i="6"/>
  <c r="AV531" i="6"/>
  <c r="AV532" i="6"/>
  <c r="AV533" i="6"/>
  <c r="AV534" i="6"/>
  <c r="AV535" i="6"/>
  <c r="AV536" i="6"/>
  <c r="AV537" i="6"/>
  <c r="AV538" i="6"/>
  <c r="AV539" i="6"/>
  <c r="AV540" i="6"/>
  <c r="AV541" i="6"/>
  <c r="AV542" i="6"/>
  <c r="AV543" i="6"/>
  <c r="AV544" i="6"/>
  <c r="AV545" i="6"/>
  <c r="AV546" i="6"/>
  <c r="AV547" i="6"/>
  <c r="AV548" i="6"/>
  <c r="AV549" i="6"/>
  <c r="AV550" i="6"/>
  <c r="AV551" i="6"/>
  <c r="AV552" i="6"/>
  <c r="AV553" i="6"/>
  <c r="AV554" i="6"/>
  <c r="AV555" i="6"/>
  <c r="AV556" i="6"/>
  <c r="AV557" i="6"/>
  <c r="AV558" i="6"/>
  <c r="AV559" i="6"/>
  <c r="AV560" i="6"/>
  <c r="AV561" i="6"/>
  <c r="AV562" i="6"/>
  <c r="AV563" i="6"/>
  <c r="AV564" i="6"/>
  <c r="AV565" i="6"/>
  <c r="AV566" i="6"/>
  <c r="AV567" i="6"/>
  <c r="AV568" i="6"/>
  <c r="AV569" i="6"/>
  <c r="AV570" i="6"/>
  <c r="AV571" i="6"/>
  <c r="AV572" i="6"/>
  <c r="AV573" i="6"/>
  <c r="AV574" i="6"/>
  <c r="AV575" i="6"/>
  <c r="AV576" i="6"/>
  <c r="AV577" i="6"/>
  <c r="AV578" i="6"/>
  <c r="AV579" i="6"/>
  <c r="AV580" i="6"/>
  <c r="AV581" i="6"/>
  <c r="AV582" i="6"/>
  <c r="AV583" i="6"/>
  <c r="AV584" i="6"/>
  <c r="AV585" i="6"/>
  <c r="AV586" i="6"/>
  <c r="AV587" i="6"/>
  <c r="AV588" i="6"/>
  <c r="AV589" i="6"/>
  <c r="AV590" i="6"/>
  <c r="AV591" i="6"/>
  <c r="AV592" i="6"/>
  <c r="AV593" i="6"/>
  <c r="AV594" i="6"/>
  <c r="AV595" i="6"/>
  <c r="AV596" i="6"/>
  <c r="AV597" i="6"/>
  <c r="AV598" i="6"/>
  <c r="AV599" i="6"/>
  <c r="AV600" i="6"/>
  <c r="AV601" i="6"/>
  <c r="AV602" i="6"/>
  <c r="AV603" i="6"/>
  <c r="AV604" i="6"/>
  <c r="AV605" i="6"/>
  <c r="AV606" i="6"/>
  <c r="AV607" i="6"/>
  <c r="AV608" i="6"/>
  <c r="AV609" i="6"/>
  <c r="AV610" i="6"/>
  <c r="AV611" i="6"/>
  <c r="AV612" i="6"/>
  <c r="AV613" i="6"/>
  <c r="AV614" i="6"/>
  <c r="AV615" i="6"/>
  <c r="AV616" i="6"/>
  <c r="AV617" i="6"/>
  <c r="AV618" i="6"/>
  <c r="AV619" i="6"/>
  <c r="AV620" i="6"/>
  <c r="AV621" i="6"/>
  <c r="AV622" i="6"/>
  <c r="AV623" i="6"/>
  <c r="AV624" i="6"/>
  <c r="AV625" i="6"/>
  <c r="AV626" i="6"/>
  <c r="AV627" i="6"/>
  <c r="AV628" i="6"/>
  <c r="AV629" i="6"/>
  <c r="AV630" i="6"/>
  <c r="AV631" i="6"/>
  <c r="AV632" i="6"/>
  <c r="AV633" i="6"/>
  <c r="AV634" i="6"/>
  <c r="AV635" i="6"/>
  <c r="AV636" i="6"/>
  <c r="AV637" i="6"/>
  <c r="AV638" i="6"/>
  <c r="AV639" i="6"/>
  <c r="AV640" i="6"/>
  <c r="AV641" i="6"/>
  <c r="AV642" i="6"/>
  <c r="AV643" i="6"/>
  <c r="AV644" i="6"/>
  <c r="AV645" i="6"/>
  <c r="AV646" i="6"/>
  <c r="AV647" i="6"/>
  <c r="AV648" i="6"/>
  <c r="AV649" i="6"/>
  <c r="AV650" i="6"/>
  <c r="AV651" i="6"/>
  <c r="AV652" i="6"/>
  <c r="AV653" i="6"/>
  <c r="AV654" i="6"/>
  <c r="AV655" i="6"/>
  <c r="AV656" i="6"/>
  <c r="AV657" i="6"/>
  <c r="AV658" i="6"/>
  <c r="AV659" i="6"/>
  <c r="AV660" i="6"/>
  <c r="AV661" i="6"/>
  <c r="AV662" i="6"/>
  <c r="AV663" i="6"/>
  <c r="AV664" i="6"/>
  <c r="AV665" i="6"/>
  <c r="AV666" i="6"/>
  <c r="AV667" i="6"/>
  <c r="AV668" i="6"/>
  <c r="AV669" i="6"/>
  <c r="AV670" i="6"/>
  <c r="AV671" i="6"/>
  <c r="AV672" i="6"/>
  <c r="AV673" i="6"/>
  <c r="AV674" i="6"/>
  <c r="AV675" i="6"/>
  <c r="AV676" i="6"/>
  <c r="AV677" i="6"/>
  <c r="AV678" i="6"/>
  <c r="AV679" i="6"/>
  <c r="AV680" i="6"/>
  <c r="AV681" i="6"/>
  <c r="AV682" i="6"/>
  <c r="AV683" i="6"/>
  <c r="AV684" i="6"/>
  <c r="AV685" i="6"/>
  <c r="AV686" i="6"/>
  <c r="AV687" i="6"/>
  <c r="AV688" i="6"/>
  <c r="AV689" i="6"/>
  <c r="AV690" i="6"/>
  <c r="AV691" i="6"/>
  <c r="AV692" i="6"/>
  <c r="AV693" i="6"/>
  <c r="AV694" i="6"/>
  <c r="AV695" i="6"/>
  <c r="AV696" i="6"/>
  <c r="AV697" i="6"/>
  <c r="AV698" i="6"/>
  <c r="AV699" i="6"/>
  <c r="AV700" i="6"/>
  <c r="AV701" i="6"/>
  <c r="AV702" i="6"/>
  <c r="AV703" i="6"/>
  <c r="AV704" i="6"/>
  <c r="AV705" i="6"/>
  <c r="AV706" i="6"/>
  <c r="AV707" i="6"/>
  <c r="AV708" i="6"/>
  <c r="AV709" i="6"/>
  <c r="AV710" i="6"/>
  <c r="AV711" i="6"/>
  <c r="AV712" i="6"/>
  <c r="AV713" i="6"/>
  <c r="AV714" i="6"/>
  <c r="AV715" i="6"/>
  <c r="AV716" i="6"/>
  <c r="AV717" i="6"/>
  <c r="AV718" i="6"/>
  <c r="AV719" i="6"/>
  <c r="AV720" i="6"/>
  <c r="AV721" i="6"/>
  <c r="AV722" i="6"/>
  <c r="AV723" i="6"/>
  <c r="AV724" i="6"/>
  <c r="AV725" i="6"/>
  <c r="AV726" i="6"/>
  <c r="AV727" i="6"/>
  <c r="AV728" i="6"/>
  <c r="AV729" i="6"/>
  <c r="AV730" i="6"/>
  <c r="AV731" i="6"/>
  <c r="AV732" i="6"/>
  <c r="AV733" i="6"/>
  <c r="AV734" i="6"/>
  <c r="AV735" i="6"/>
  <c r="AV736" i="6"/>
  <c r="AV737" i="6"/>
  <c r="AV738" i="6"/>
  <c r="AV3" i="4"/>
  <c r="AV4" i="4"/>
  <c r="AV5" i="4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V79" i="4"/>
  <c r="AV80" i="4"/>
  <c r="AV81" i="4"/>
  <c r="AV82" i="4"/>
  <c r="AV83" i="4"/>
  <c r="AV84" i="4"/>
  <c r="AV85" i="4"/>
  <c r="AV86" i="4"/>
  <c r="AV87" i="4"/>
  <c r="AV88" i="4"/>
  <c r="AV89" i="4"/>
  <c r="AV90" i="4"/>
  <c r="AV91" i="4"/>
  <c r="AV92" i="4"/>
  <c r="AV93" i="4"/>
  <c r="AV94" i="4"/>
  <c r="AV95" i="4"/>
  <c r="AV96" i="4"/>
  <c r="AV97" i="4"/>
  <c r="AV98" i="4"/>
  <c r="AV99" i="4"/>
  <c r="AV100" i="4"/>
  <c r="AV101" i="4"/>
  <c r="AV102" i="4"/>
  <c r="AV103" i="4"/>
  <c r="AV104" i="4"/>
  <c r="AV105" i="4"/>
  <c r="AV106" i="4"/>
  <c r="AV107" i="4"/>
  <c r="AV108" i="4"/>
  <c r="AV109" i="4"/>
  <c r="AV110" i="4"/>
  <c r="AV111" i="4"/>
  <c r="AV112" i="4"/>
  <c r="AV113" i="4"/>
  <c r="AV114" i="4"/>
  <c r="AV115" i="4"/>
  <c r="AV116" i="4"/>
  <c r="AV117" i="4"/>
  <c r="AV118" i="4"/>
  <c r="AV119" i="4"/>
  <c r="AV120" i="4"/>
  <c r="AV121" i="4"/>
  <c r="AV122" i="4"/>
  <c r="AV123" i="4"/>
  <c r="AV124" i="4"/>
  <c r="AV125" i="4"/>
  <c r="AV126" i="4"/>
  <c r="AV127" i="4"/>
  <c r="AV128" i="4"/>
  <c r="AV129" i="4"/>
  <c r="AV130" i="4"/>
  <c r="AV131" i="4"/>
  <c r="AV132" i="4"/>
  <c r="AV133" i="4"/>
  <c r="AV134" i="4"/>
  <c r="AV135" i="4"/>
  <c r="AV136" i="4"/>
  <c r="AV137" i="4"/>
  <c r="AV138" i="4"/>
  <c r="AV139" i="4"/>
  <c r="AV140" i="4"/>
  <c r="AV141" i="4"/>
  <c r="AV142" i="4"/>
  <c r="AV143" i="4"/>
  <c r="AV144" i="4"/>
  <c r="AV145" i="4"/>
  <c r="AV146" i="4"/>
  <c r="AV147" i="4"/>
  <c r="AV148" i="4"/>
  <c r="AV149" i="4"/>
  <c r="AV150" i="4"/>
  <c r="AV151" i="4"/>
  <c r="AV152" i="4"/>
  <c r="AV153" i="4"/>
  <c r="AV154" i="4"/>
  <c r="AV155" i="4"/>
  <c r="AV156" i="4"/>
  <c r="AV157" i="4"/>
  <c r="AV158" i="4"/>
  <c r="AV159" i="4"/>
  <c r="AV160" i="4"/>
  <c r="AV161" i="4"/>
  <c r="AV162" i="4"/>
  <c r="AV163" i="4"/>
  <c r="AV164" i="4"/>
  <c r="AV165" i="4"/>
  <c r="AV166" i="4"/>
  <c r="AV167" i="4"/>
  <c r="AV168" i="4"/>
  <c r="AV169" i="4"/>
  <c r="AV170" i="4"/>
  <c r="AV171" i="4"/>
  <c r="AV172" i="4"/>
  <c r="AV173" i="4"/>
  <c r="AV174" i="4"/>
  <c r="AV175" i="4"/>
  <c r="AV176" i="4"/>
  <c r="AV177" i="4"/>
  <c r="AV178" i="4"/>
  <c r="AV179" i="4"/>
  <c r="AV180" i="4"/>
  <c r="AV181" i="4"/>
  <c r="AV182" i="4"/>
  <c r="AV183" i="4"/>
  <c r="AV184" i="4"/>
  <c r="AV185" i="4"/>
  <c r="AV186" i="4"/>
  <c r="AV187" i="4"/>
  <c r="AV188" i="4"/>
  <c r="AV189" i="4"/>
  <c r="AV190" i="4"/>
  <c r="AV191" i="4"/>
  <c r="AV192" i="4"/>
  <c r="AV193" i="4"/>
  <c r="AV194" i="4"/>
  <c r="AV195" i="4"/>
  <c r="AV196" i="4"/>
  <c r="AV197" i="4"/>
  <c r="AV198" i="4"/>
  <c r="AV199" i="4"/>
  <c r="AV200" i="4"/>
  <c r="AV201" i="4"/>
  <c r="AV202" i="4"/>
  <c r="AV203" i="4"/>
  <c r="AV204" i="4"/>
  <c r="AV205" i="4"/>
  <c r="AV206" i="4"/>
  <c r="AV207" i="4"/>
  <c r="AV208" i="4"/>
  <c r="AV209" i="4"/>
  <c r="AV210" i="4"/>
  <c r="AV211" i="4"/>
  <c r="AV212" i="4"/>
  <c r="AV213" i="4"/>
  <c r="AV214" i="4"/>
  <c r="AV215" i="4"/>
  <c r="AV216" i="4"/>
  <c r="AV217" i="4"/>
  <c r="AV218" i="4"/>
  <c r="AV219" i="4"/>
  <c r="AV220" i="4"/>
  <c r="AV221" i="4"/>
  <c r="AV222" i="4"/>
  <c r="AV223" i="4"/>
  <c r="AV224" i="4"/>
  <c r="AV225" i="4"/>
  <c r="AV226" i="4"/>
  <c r="AV227" i="4"/>
  <c r="AV228" i="4"/>
  <c r="AV229" i="4"/>
  <c r="AV230" i="4"/>
  <c r="AV231" i="4"/>
  <c r="AV232" i="4"/>
  <c r="AV233" i="4"/>
  <c r="AV234" i="4"/>
  <c r="AV235" i="4"/>
  <c r="AV236" i="4"/>
  <c r="AV237" i="4"/>
  <c r="AV238" i="4"/>
  <c r="AV239" i="4"/>
  <c r="AV240" i="4"/>
  <c r="AV241" i="4"/>
  <c r="AV242" i="4"/>
  <c r="AV243" i="4"/>
  <c r="AV244" i="4"/>
  <c r="AV245" i="4"/>
  <c r="AV246" i="4"/>
  <c r="AV247" i="4"/>
  <c r="AV248" i="4"/>
  <c r="AV249" i="4"/>
  <c r="AV250" i="4"/>
  <c r="AV251" i="4"/>
  <c r="AV252" i="4"/>
  <c r="AV253" i="4"/>
  <c r="AV254" i="4"/>
  <c r="AV255" i="4"/>
  <c r="AV256" i="4"/>
  <c r="AV257" i="4"/>
  <c r="AV258" i="4"/>
  <c r="AV259" i="4"/>
  <c r="AV260" i="4"/>
  <c r="AV261" i="4"/>
  <c r="AV262" i="4"/>
  <c r="AV263" i="4"/>
  <c r="AV264" i="4"/>
  <c r="AV265" i="4"/>
  <c r="AV266" i="4"/>
  <c r="AV267" i="4"/>
  <c r="AV268" i="4"/>
  <c r="AV269" i="4"/>
  <c r="AV270" i="4"/>
  <c r="AV271" i="4"/>
  <c r="AV272" i="4"/>
  <c r="AV273" i="4"/>
  <c r="AV274" i="4"/>
  <c r="AV275" i="4"/>
  <c r="AV276" i="4"/>
  <c r="AV277" i="4"/>
  <c r="AV278" i="4"/>
  <c r="AV279" i="4"/>
  <c r="AV280" i="4"/>
  <c r="AV281" i="4"/>
  <c r="AV282" i="4"/>
  <c r="AV283" i="4"/>
  <c r="AV284" i="4"/>
  <c r="AV285" i="4"/>
  <c r="AV286" i="4"/>
  <c r="AV287" i="4"/>
  <c r="AV288" i="4"/>
  <c r="AV289" i="4"/>
  <c r="AV290" i="4"/>
  <c r="AV291" i="4"/>
  <c r="AV292" i="4"/>
  <c r="AV293" i="4"/>
  <c r="AV294" i="4"/>
  <c r="AV295" i="4"/>
  <c r="AV296" i="4"/>
  <c r="AV297" i="4"/>
  <c r="AV298" i="4"/>
  <c r="AV299" i="4"/>
  <c r="AV300" i="4"/>
  <c r="AV301" i="4"/>
  <c r="AV302" i="4"/>
  <c r="AV303" i="4"/>
  <c r="AV304" i="4"/>
  <c r="AV305" i="4"/>
  <c r="AV306" i="4"/>
  <c r="AV307" i="4"/>
  <c r="AV308" i="4"/>
  <c r="AV309" i="4"/>
  <c r="AV310" i="4"/>
  <c r="AV311" i="4"/>
  <c r="AV312" i="4"/>
  <c r="AV313" i="4"/>
  <c r="AV314" i="4"/>
  <c r="AV315" i="4"/>
  <c r="AV316" i="4"/>
  <c r="AV317" i="4"/>
  <c r="AV318" i="4"/>
  <c r="AV319" i="4"/>
  <c r="AV320" i="4"/>
  <c r="AV321" i="4"/>
  <c r="AV322" i="4"/>
  <c r="AV323" i="4"/>
  <c r="AV324" i="4"/>
  <c r="AV325" i="4"/>
  <c r="AV326" i="4"/>
  <c r="AV327" i="4"/>
  <c r="AV328" i="4"/>
  <c r="AV329" i="4"/>
  <c r="AV330" i="4"/>
  <c r="AV331" i="4"/>
  <c r="AV332" i="4"/>
  <c r="AV333" i="4"/>
  <c r="AV334" i="4"/>
  <c r="AV335" i="4"/>
  <c r="AV336" i="4"/>
  <c r="AV337" i="4"/>
  <c r="AV338" i="4"/>
  <c r="AV339" i="4"/>
  <c r="AV340" i="4"/>
  <c r="AV341" i="4"/>
  <c r="AV342" i="4"/>
  <c r="AV343" i="4"/>
  <c r="AV344" i="4"/>
  <c r="AV345" i="4"/>
  <c r="AV346" i="4"/>
  <c r="AV347" i="4"/>
  <c r="AV348" i="4"/>
  <c r="AV349" i="4"/>
  <c r="AV350" i="4"/>
  <c r="AV351" i="4"/>
  <c r="AV352" i="4"/>
  <c r="AV353" i="4"/>
  <c r="AV354" i="4"/>
  <c r="AV355" i="4"/>
  <c r="AV356" i="4"/>
  <c r="AV357" i="4"/>
  <c r="AV358" i="4"/>
  <c r="AV359" i="4"/>
  <c r="AV360" i="4"/>
  <c r="AV361" i="4"/>
  <c r="AV362" i="4"/>
  <c r="AV363" i="4"/>
  <c r="AV364" i="4"/>
  <c r="AV365" i="4"/>
  <c r="AV366" i="4"/>
  <c r="AV367" i="4"/>
  <c r="AV368" i="4"/>
  <c r="AV369" i="4"/>
  <c r="AV370" i="4"/>
  <c r="AV371" i="4"/>
  <c r="AV372" i="4"/>
  <c r="AV373" i="4"/>
  <c r="AV374" i="4"/>
  <c r="AV375" i="4"/>
  <c r="AV376" i="4"/>
  <c r="AV377" i="4"/>
  <c r="AV378" i="4"/>
  <c r="AV379" i="4"/>
  <c r="AV380" i="4"/>
  <c r="AV381" i="4"/>
  <c r="AV382" i="4"/>
  <c r="AV383" i="4"/>
  <c r="AV384" i="4"/>
  <c r="AV385" i="4"/>
  <c r="AV386" i="4"/>
  <c r="AV387" i="4"/>
  <c r="AV388" i="4"/>
  <c r="AV389" i="4"/>
  <c r="AV390" i="4"/>
  <c r="AV391" i="4"/>
  <c r="AV392" i="4"/>
  <c r="AV393" i="4"/>
  <c r="AV394" i="4"/>
  <c r="AV395" i="4"/>
  <c r="AV396" i="4"/>
  <c r="AV397" i="4"/>
  <c r="AV398" i="4"/>
  <c r="AV399" i="4"/>
  <c r="AV400" i="4"/>
  <c r="AV401" i="4"/>
  <c r="AV402" i="4"/>
  <c r="AV403" i="4"/>
  <c r="AV404" i="4"/>
  <c r="AV405" i="4"/>
  <c r="AV406" i="4"/>
  <c r="AV407" i="4"/>
  <c r="AV408" i="4"/>
  <c r="AV409" i="4"/>
  <c r="AV410" i="4"/>
  <c r="AV411" i="4"/>
  <c r="AV412" i="4"/>
  <c r="AV413" i="4"/>
  <c r="AV414" i="4"/>
  <c r="AV415" i="4"/>
  <c r="AV416" i="4"/>
  <c r="AV417" i="4"/>
  <c r="AV418" i="4"/>
  <c r="AV419" i="4"/>
  <c r="AV420" i="4"/>
  <c r="AV421" i="4"/>
  <c r="AV422" i="4"/>
  <c r="AV423" i="4"/>
  <c r="AV424" i="4"/>
  <c r="AV425" i="4"/>
  <c r="AV426" i="4"/>
  <c r="AV427" i="4"/>
  <c r="AV428" i="4"/>
  <c r="AV429" i="4"/>
  <c r="AV430" i="4"/>
  <c r="AV431" i="4"/>
  <c r="AV432" i="4"/>
  <c r="AV433" i="4"/>
  <c r="AV434" i="4"/>
  <c r="AV435" i="4"/>
  <c r="AV436" i="4"/>
  <c r="AV437" i="4"/>
  <c r="AV438" i="4"/>
  <c r="AV439" i="4"/>
  <c r="AV440" i="4"/>
  <c r="AV441" i="4"/>
  <c r="AV442" i="4"/>
  <c r="AV443" i="4"/>
  <c r="AV444" i="4"/>
  <c r="AV445" i="4"/>
  <c r="AV446" i="4"/>
  <c r="AV447" i="4"/>
  <c r="AV448" i="4"/>
  <c r="AV449" i="4"/>
  <c r="AV450" i="4"/>
  <c r="AV451" i="4"/>
  <c r="AV452" i="4"/>
  <c r="AV453" i="4"/>
  <c r="AV454" i="4"/>
  <c r="AV455" i="4"/>
  <c r="AV456" i="4"/>
  <c r="AV457" i="4"/>
  <c r="AV458" i="4"/>
  <c r="AV459" i="4"/>
  <c r="AV460" i="4"/>
  <c r="AV461" i="4"/>
  <c r="AV462" i="4"/>
  <c r="AV463" i="4"/>
  <c r="AV464" i="4"/>
  <c r="AV465" i="4"/>
  <c r="AV466" i="4"/>
  <c r="AV467" i="4"/>
  <c r="AV468" i="4"/>
  <c r="AV469" i="4"/>
  <c r="AV470" i="4"/>
  <c r="AV471" i="4"/>
  <c r="AV472" i="4"/>
  <c r="AV473" i="4"/>
  <c r="AV474" i="4"/>
  <c r="AV475" i="4"/>
  <c r="AV476" i="4"/>
  <c r="AV477" i="4"/>
  <c r="AV478" i="4"/>
  <c r="AV479" i="4"/>
  <c r="AV480" i="4"/>
  <c r="AV481" i="4"/>
  <c r="AV482" i="4"/>
  <c r="AV483" i="4"/>
  <c r="AV484" i="4"/>
  <c r="AV485" i="4"/>
  <c r="AV486" i="4"/>
  <c r="AV487" i="4"/>
  <c r="AV488" i="4"/>
  <c r="AV489" i="4"/>
  <c r="AV490" i="4"/>
  <c r="AV491" i="4"/>
  <c r="AV492" i="4"/>
  <c r="AV493" i="4"/>
  <c r="AV494" i="4"/>
  <c r="AV495" i="4"/>
  <c r="AV496" i="4"/>
  <c r="AV497" i="4"/>
  <c r="AV498" i="4"/>
  <c r="AV499" i="4"/>
  <c r="AV500" i="4"/>
  <c r="AV501" i="4"/>
  <c r="AV502" i="4"/>
  <c r="AV503" i="4"/>
  <c r="AV504" i="4"/>
  <c r="AV505" i="4"/>
  <c r="AV506" i="4"/>
  <c r="AV507" i="4"/>
  <c r="AV508" i="4"/>
  <c r="AV509" i="4"/>
  <c r="AV510" i="4"/>
  <c r="AV511" i="4"/>
  <c r="AV512" i="4"/>
  <c r="AV513" i="4"/>
  <c r="AV514" i="4"/>
  <c r="AV515" i="4"/>
  <c r="AV516" i="4"/>
  <c r="AV517" i="4"/>
  <c r="AV518" i="4"/>
  <c r="AV519" i="4"/>
  <c r="AV520" i="4"/>
  <c r="AV521" i="4"/>
  <c r="AV522" i="4"/>
  <c r="AV523" i="4"/>
  <c r="AV524" i="4"/>
  <c r="AV525" i="4"/>
  <c r="AV526" i="4"/>
  <c r="AV527" i="4"/>
  <c r="AV528" i="4"/>
  <c r="AV529" i="4"/>
  <c r="AV530" i="4"/>
  <c r="AV531" i="4"/>
  <c r="AV532" i="4"/>
  <c r="AV533" i="4"/>
  <c r="AV534" i="4"/>
  <c r="AV535" i="4"/>
  <c r="AV536" i="4"/>
  <c r="AV537" i="4"/>
  <c r="AV538" i="4"/>
  <c r="AV539" i="4"/>
  <c r="AV540" i="4"/>
  <c r="AV541" i="4"/>
  <c r="AV542" i="4"/>
  <c r="AV543" i="4"/>
  <c r="AV544" i="4"/>
  <c r="AV545" i="4"/>
  <c r="AV546" i="4"/>
  <c r="AV547" i="4"/>
  <c r="AV548" i="4"/>
  <c r="AV549" i="4"/>
  <c r="AV550" i="4"/>
  <c r="AV551" i="4"/>
  <c r="AV552" i="4"/>
  <c r="AV553" i="4"/>
  <c r="AV554" i="4"/>
  <c r="AV555" i="4"/>
  <c r="AV556" i="4"/>
  <c r="AV557" i="4"/>
  <c r="AV558" i="4"/>
  <c r="AV559" i="4"/>
  <c r="AV560" i="4"/>
  <c r="AV561" i="4"/>
  <c r="AV562" i="4"/>
  <c r="AV563" i="4"/>
  <c r="AV564" i="4"/>
  <c r="AV565" i="4"/>
  <c r="AV566" i="4"/>
  <c r="AV567" i="4"/>
  <c r="AV568" i="4"/>
  <c r="AV569" i="4"/>
  <c r="AV570" i="4"/>
  <c r="AV571" i="4"/>
  <c r="AV572" i="4"/>
  <c r="AV573" i="4"/>
  <c r="AV574" i="4"/>
  <c r="AV575" i="4"/>
  <c r="AV576" i="4"/>
  <c r="AV577" i="4"/>
  <c r="AV578" i="4"/>
  <c r="AV579" i="4"/>
  <c r="AV580" i="4"/>
  <c r="AV581" i="4"/>
  <c r="AV582" i="4"/>
  <c r="AV583" i="4"/>
  <c r="AV584" i="4"/>
  <c r="AV585" i="4"/>
  <c r="AV586" i="4"/>
  <c r="AV587" i="4"/>
  <c r="AV588" i="4"/>
  <c r="AV589" i="4"/>
  <c r="AV590" i="4"/>
  <c r="AV591" i="4"/>
  <c r="AV592" i="4"/>
  <c r="AV593" i="4"/>
  <c r="AV594" i="4"/>
  <c r="AV595" i="4"/>
  <c r="AV596" i="4"/>
  <c r="AV597" i="4"/>
  <c r="AV598" i="4"/>
  <c r="AV599" i="4"/>
  <c r="AV600" i="4"/>
  <c r="AV601" i="4"/>
  <c r="AV2" i="4"/>
  <c r="AU560" i="6"/>
  <c r="AU561" i="6"/>
  <c r="AU562" i="6"/>
  <c r="AU563" i="6"/>
  <c r="AU564" i="6"/>
  <c r="AU565" i="6"/>
  <c r="AU566" i="6"/>
  <c r="AU567" i="6"/>
  <c r="AU568" i="6"/>
  <c r="AU569" i="6"/>
  <c r="AU570" i="6"/>
  <c r="AU571" i="6"/>
  <c r="AU572" i="6"/>
  <c r="AU573" i="6"/>
  <c r="AU574" i="6"/>
  <c r="AU575" i="6"/>
  <c r="AU576" i="6"/>
  <c r="AU577" i="6"/>
  <c r="AU578" i="6"/>
  <c r="AU579" i="6"/>
  <c r="AU580" i="6"/>
  <c r="AU581" i="6"/>
  <c r="AU582" i="6"/>
  <c r="AU583" i="6"/>
  <c r="AU584" i="6"/>
  <c r="AU585" i="6"/>
  <c r="AU586" i="6"/>
  <c r="AU587" i="6"/>
  <c r="AU588" i="6"/>
  <c r="AU589" i="6"/>
  <c r="AU590" i="6"/>
  <c r="AU591" i="6"/>
  <c r="AU592" i="6"/>
  <c r="AU593" i="6"/>
  <c r="AU594" i="6"/>
  <c r="AU595" i="6"/>
  <c r="AU596" i="6"/>
  <c r="AU597" i="6"/>
  <c r="AU598" i="6"/>
  <c r="AU599" i="6"/>
  <c r="AU600" i="6"/>
  <c r="AU601" i="6"/>
  <c r="AU602" i="6"/>
  <c r="AU603" i="6"/>
  <c r="AU604" i="6"/>
  <c r="AU605" i="6"/>
  <c r="AU606" i="6"/>
  <c r="AU607" i="6"/>
  <c r="AU608" i="6"/>
  <c r="AU609" i="6"/>
  <c r="AU610" i="6"/>
  <c r="AU611" i="6"/>
  <c r="AU612" i="6"/>
  <c r="AU613" i="6"/>
  <c r="AU614" i="6"/>
  <c r="AU615" i="6"/>
  <c r="AU616" i="6"/>
  <c r="AU617" i="6"/>
  <c r="AU618" i="6"/>
  <c r="AU619" i="6"/>
  <c r="AU620" i="6"/>
  <c r="AU621" i="6"/>
  <c r="AU622" i="6"/>
  <c r="AU623" i="6"/>
  <c r="AU624" i="6"/>
  <c r="AU625" i="6"/>
  <c r="AU626" i="6"/>
  <c r="AU627" i="6"/>
  <c r="AU628" i="6"/>
  <c r="AU629" i="6"/>
  <c r="AU630" i="6"/>
  <c r="AU631" i="6"/>
  <c r="AU632" i="6"/>
  <c r="AU633" i="6"/>
  <c r="AU634" i="6"/>
  <c r="AU635" i="6"/>
  <c r="AU636" i="6"/>
  <c r="AU637" i="6"/>
  <c r="AU638" i="6"/>
  <c r="AU639" i="6"/>
  <c r="AU640" i="6"/>
  <c r="AU641" i="6"/>
  <c r="AU642" i="6"/>
  <c r="AU643" i="6"/>
  <c r="AU644" i="6"/>
  <c r="AU645" i="6"/>
  <c r="AU646" i="6"/>
  <c r="AU647" i="6"/>
  <c r="AU648" i="6"/>
  <c r="AU649" i="6"/>
  <c r="AU650" i="6"/>
  <c r="AU651" i="6"/>
  <c r="AU652" i="6"/>
  <c r="AU653" i="6"/>
  <c r="AU654" i="6"/>
  <c r="AU655" i="6"/>
  <c r="AU656" i="6"/>
  <c r="AU657" i="6"/>
  <c r="AU658" i="6"/>
  <c r="AU659" i="6"/>
  <c r="AU660" i="6"/>
  <c r="AU661" i="6"/>
  <c r="AU662" i="6"/>
  <c r="AU663" i="6"/>
  <c r="AU664" i="6"/>
  <c r="AU665" i="6"/>
  <c r="AU666" i="6"/>
  <c r="AU667" i="6"/>
  <c r="AU668" i="6"/>
  <c r="AU669" i="6"/>
  <c r="AU670" i="6"/>
  <c r="AU671" i="6"/>
  <c r="AU672" i="6"/>
  <c r="AU673" i="6"/>
  <c r="AU674" i="6"/>
  <c r="AU675" i="6"/>
  <c r="AU676" i="6"/>
  <c r="AU677" i="6"/>
  <c r="AU678" i="6"/>
  <c r="AU679" i="6"/>
  <c r="AU680" i="6"/>
  <c r="AU681" i="6"/>
  <c r="AU682" i="6"/>
  <c r="AU683" i="6"/>
  <c r="AU684" i="6"/>
  <c r="AU685" i="6"/>
  <c r="AU686" i="6"/>
  <c r="AU687" i="6"/>
  <c r="AU688" i="6"/>
  <c r="AU689" i="6"/>
  <c r="AU690" i="6"/>
  <c r="AU691" i="6"/>
  <c r="AU692" i="6"/>
  <c r="AU693" i="6"/>
  <c r="AU694" i="6"/>
  <c r="AU695" i="6"/>
  <c r="AU696" i="6"/>
  <c r="AU697" i="6"/>
  <c r="AU698" i="6"/>
  <c r="AU699" i="6"/>
  <c r="AU700" i="6"/>
  <c r="AU701" i="6"/>
  <c r="AU702" i="6"/>
  <c r="AU703" i="6"/>
  <c r="AU704" i="6"/>
  <c r="AU705" i="6"/>
  <c r="AU706" i="6"/>
  <c r="AU707" i="6"/>
  <c r="AU708" i="6"/>
  <c r="AU709" i="6"/>
  <c r="AU710" i="6"/>
  <c r="AU711" i="6"/>
  <c r="AU712" i="6"/>
  <c r="AU713" i="6"/>
  <c r="AU714" i="6"/>
  <c r="AU715" i="6"/>
  <c r="AU716" i="6"/>
  <c r="AU717" i="6"/>
  <c r="AU718" i="6"/>
  <c r="AU719" i="6"/>
  <c r="AU720" i="6"/>
  <c r="AU721" i="6"/>
  <c r="AU722" i="6"/>
  <c r="AU723" i="6"/>
  <c r="AU724" i="6"/>
  <c r="AU725" i="6"/>
  <c r="AU726" i="6"/>
  <c r="AU727" i="6"/>
  <c r="AU728" i="6"/>
  <c r="AU729" i="6"/>
  <c r="AU730" i="6"/>
  <c r="AU731" i="6"/>
  <c r="AU732" i="6"/>
  <c r="AU733" i="6"/>
  <c r="AU734" i="6"/>
  <c r="AU735" i="6"/>
  <c r="AU736" i="6"/>
  <c r="AU737" i="6"/>
  <c r="AU738" i="6"/>
  <c r="AU3" i="4"/>
  <c r="AU4" i="4"/>
  <c r="AU5" i="4"/>
  <c r="AU6" i="4"/>
  <c r="AU7" i="4"/>
  <c r="AU8" i="4"/>
  <c r="AU9" i="4"/>
  <c r="AU10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U39" i="4"/>
  <c r="AU40" i="4"/>
  <c r="AU41" i="4"/>
  <c r="AU42" i="4"/>
  <c r="AU43" i="4"/>
  <c r="AU44" i="4"/>
  <c r="AU45" i="4"/>
  <c r="AU46" i="4"/>
  <c r="AU47" i="4"/>
  <c r="AU48" i="4"/>
  <c r="AU49" i="4"/>
  <c r="AU50" i="4"/>
  <c r="AU51" i="4"/>
  <c r="AU52" i="4"/>
  <c r="AU53" i="4"/>
  <c r="AU54" i="4"/>
  <c r="AU55" i="4"/>
  <c r="AU56" i="4"/>
  <c r="AU57" i="4"/>
  <c r="AU58" i="4"/>
  <c r="AU59" i="4"/>
  <c r="AU60" i="4"/>
  <c r="AU61" i="4"/>
  <c r="AU62" i="4"/>
  <c r="AU63" i="4"/>
  <c r="AU64" i="4"/>
  <c r="AU65" i="4"/>
  <c r="AU66" i="4"/>
  <c r="AU67" i="4"/>
  <c r="AU68" i="4"/>
  <c r="AU69" i="4"/>
  <c r="AU70" i="4"/>
  <c r="AU71" i="4"/>
  <c r="AU72" i="4"/>
  <c r="AU73" i="4"/>
  <c r="AU74" i="4"/>
  <c r="AU75" i="4"/>
  <c r="AU76" i="4"/>
  <c r="AU77" i="4"/>
  <c r="AU78" i="4"/>
  <c r="AU79" i="4"/>
  <c r="AU80" i="4"/>
  <c r="AU81" i="4"/>
  <c r="AU82" i="4"/>
  <c r="AU83" i="4"/>
  <c r="AU84" i="4"/>
  <c r="AU85" i="4"/>
  <c r="AU86" i="4"/>
  <c r="AU87" i="4"/>
  <c r="AU88" i="4"/>
  <c r="AU89" i="4"/>
  <c r="AU90" i="4"/>
  <c r="AU91" i="4"/>
  <c r="AU92" i="4"/>
  <c r="AU93" i="4"/>
  <c r="AU94" i="4"/>
  <c r="AU95" i="4"/>
  <c r="AU96" i="4"/>
  <c r="AU97" i="4"/>
  <c r="AU98" i="4"/>
  <c r="AU99" i="4"/>
  <c r="AU100" i="4"/>
  <c r="AU101" i="4"/>
  <c r="AU102" i="4"/>
  <c r="AU103" i="4"/>
  <c r="AU104" i="4"/>
  <c r="AU105" i="4"/>
  <c r="AU106" i="4"/>
  <c r="AU107" i="4"/>
  <c r="AU108" i="4"/>
  <c r="AU109" i="4"/>
  <c r="AU110" i="4"/>
  <c r="AU111" i="4"/>
  <c r="AU112" i="4"/>
  <c r="AU113" i="4"/>
  <c r="AU114" i="4"/>
  <c r="AU115" i="4"/>
  <c r="AU116" i="4"/>
  <c r="AU117" i="4"/>
  <c r="AU118" i="4"/>
  <c r="AU119" i="4"/>
  <c r="AU120" i="4"/>
  <c r="AU121" i="4"/>
  <c r="AU122" i="4"/>
  <c r="AU123" i="4"/>
  <c r="AU124" i="4"/>
  <c r="AU125" i="4"/>
  <c r="AU126" i="4"/>
  <c r="AU127" i="4"/>
  <c r="AU128" i="4"/>
  <c r="AU129" i="4"/>
  <c r="AU130" i="4"/>
  <c r="AU131" i="4"/>
  <c r="AU132" i="4"/>
  <c r="AU133" i="4"/>
  <c r="AU134" i="4"/>
  <c r="AU135" i="4"/>
  <c r="AU136" i="4"/>
  <c r="AU137" i="4"/>
  <c r="AU138" i="4"/>
  <c r="AU139" i="4"/>
  <c r="AU140" i="4"/>
  <c r="AU141" i="4"/>
  <c r="AU142" i="4"/>
  <c r="AU143" i="4"/>
  <c r="AU144" i="4"/>
  <c r="AU145" i="4"/>
  <c r="AU146" i="4"/>
  <c r="AU147" i="4"/>
  <c r="AU148" i="4"/>
  <c r="AU149" i="4"/>
  <c r="AU150" i="4"/>
  <c r="AU151" i="4"/>
  <c r="AU152" i="4"/>
  <c r="AU153" i="4"/>
  <c r="AU154" i="4"/>
  <c r="AU155" i="4"/>
  <c r="AU156" i="4"/>
  <c r="AU157" i="4"/>
  <c r="AU158" i="4"/>
  <c r="AU159" i="4"/>
  <c r="AU160" i="4"/>
  <c r="AU161" i="4"/>
  <c r="AU162" i="4"/>
  <c r="AU163" i="4"/>
  <c r="AU164" i="4"/>
  <c r="AU165" i="4"/>
  <c r="AU166" i="4"/>
  <c r="AU167" i="4"/>
  <c r="AU168" i="4"/>
  <c r="AU169" i="4"/>
  <c r="AU170" i="4"/>
  <c r="AU171" i="4"/>
  <c r="AU172" i="4"/>
  <c r="AU173" i="4"/>
  <c r="AU174" i="4"/>
  <c r="AU175" i="4"/>
  <c r="AU176" i="4"/>
  <c r="AU177" i="4"/>
  <c r="AU178" i="4"/>
  <c r="AU179" i="4"/>
  <c r="AU180" i="4"/>
  <c r="AU181" i="4"/>
  <c r="AU182" i="4"/>
  <c r="AU183" i="4"/>
  <c r="AU184" i="4"/>
  <c r="AU185" i="4"/>
  <c r="AU186" i="4"/>
  <c r="AU187" i="4"/>
  <c r="AU188" i="4"/>
  <c r="AU189" i="4"/>
  <c r="AU190" i="4"/>
  <c r="AU191" i="4"/>
  <c r="AU192" i="4"/>
  <c r="AU193" i="4"/>
  <c r="AU194" i="4"/>
  <c r="AU195" i="4"/>
  <c r="AU196" i="4"/>
  <c r="AU197" i="4"/>
  <c r="AU198" i="4"/>
  <c r="AU199" i="4"/>
  <c r="AU200" i="4"/>
  <c r="AU201" i="4"/>
  <c r="AU202" i="4"/>
  <c r="AU203" i="4"/>
  <c r="AU204" i="4"/>
  <c r="AU205" i="4"/>
  <c r="AU206" i="4"/>
  <c r="AU207" i="4"/>
  <c r="AU208" i="4"/>
  <c r="AU209" i="4"/>
  <c r="AU210" i="4"/>
  <c r="AU211" i="4"/>
  <c r="AU212" i="4"/>
  <c r="AU213" i="4"/>
  <c r="AU214" i="4"/>
  <c r="AU215" i="4"/>
  <c r="AU216" i="4"/>
  <c r="AU217" i="4"/>
  <c r="AU218" i="4"/>
  <c r="AU219" i="4"/>
  <c r="AU220" i="4"/>
  <c r="AU221" i="4"/>
  <c r="AU222" i="4"/>
  <c r="AU223" i="4"/>
  <c r="AU224" i="4"/>
  <c r="AU225" i="4"/>
  <c r="AU226" i="4"/>
  <c r="AU227" i="4"/>
  <c r="AU228" i="4"/>
  <c r="AU229" i="4"/>
  <c r="AU230" i="4"/>
  <c r="AU231" i="4"/>
  <c r="AU232" i="4"/>
  <c r="AU233" i="4"/>
  <c r="AU234" i="4"/>
  <c r="AU235" i="4"/>
  <c r="AU236" i="4"/>
  <c r="AU237" i="4"/>
  <c r="AU238" i="4"/>
  <c r="AU239" i="4"/>
  <c r="AU240" i="4"/>
  <c r="AU241" i="4"/>
  <c r="AU242" i="4"/>
  <c r="AU243" i="4"/>
  <c r="AU244" i="4"/>
  <c r="AU245" i="4"/>
  <c r="AU246" i="4"/>
  <c r="AU247" i="4"/>
  <c r="AU248" i="4"/>
  <c r="AU249" i="4"/>
  <c r="AU250" i="4"/>
  <c r="AU251" i="4"/>
  <c r="AU252" i="4"/>
  <c r="AU253" i="4"/>
  <c r="AU254" i="4"/>
  <c r="AU255" i="4"/>
  <c r="AU256" i="4"/>
  <c r="AU257" i="4"/>
  <c r="AU258" i="4"/>
  <c r="AU259" i="4"/>
  <c r="AU260" i="4"/>
  <c r="AU261" i="4"/>
  <c r="AU262" i="4"/>
  <c r="AU263" i="4"/>
  <c r="AU264" i="4"/>
  <c r="AU265" i="4"/>
  <c r="AU266" i="4"/>
  <c r="AU267" i="4"/>
  <c r="AU268" i="4"/>
  <c r="AU269" i="4"/>
  <c r="AU270" i="4"/>
  <c r="AU271" i="4"/>
  <c r="AU272" i="4"/>
  <c r="AU273" i="4"/>
  <c r="AU274" i="4"/>
  <c r="AU275" i="4"/>
  <c r="AU276" i="4"/>
  <c r="AU277" i="4"/>
  <c r="AU278" i="4"/>
  <c r="AU279" i="4"/>
  <c r="AU280" i="4"/>
  <c r="AU281" i="4"/>
  <c r="AU282" i="4"/>
  <c r="AU283" i="4"/>
  <c r="AU284" i="4"/>
  <c r="AU285" i="4"/>
  <c r="AU286" i="4"/>
  <c r="AU287" i="4"/>
  <c r="AU288" i="4"/>
  <c r="AU289" i="4"/>
  <c r="AU290" i="4"/>
  <c r="AU291" i="4"/>
  <c r="AU292" i="4"/>
  <c r="AU293" i="4"/>
  <c r="AU294" i="4"/>
  <c r="AU295" i="4"/>
  <c r="AU296" i="4"/>
  <c r="AU297" i="4"/>
  <c r="AU298" i="4"/>
  <c r="AU299" i="4"/>
  <c r="AU300" i="4"/>
  <c r="AU301" i="4"/>
  <c r="AU302" i="4"/>
  <c r="AU303" i="4"/>
  <c r="AU304" i="4"/>
  <c r="AU305" i="4"/>
  <c r="AU306" i="4"/>
  <c r="AU307" i="4"/>
  <c r="AU308" i="4"/>
  <c r="AU309" i="4"/>
  <c r="AU310" i="4"/>
  <c r="AU311" i="4"/>
  <c r="AU312" i="4"/>
  <c r="AU313" i="4"/>
  <c r="AU314" i="4"/>
  <c r="AU315" i="4"/>
  <c r="AU316" i="4"/>
  <c r="AU317" i="4"/>
  <c r="AU318" i="4"/>
  <c r="AU319" i="4"/>
  <c r="AU320" i="4"/>
  <c r="AU321" i="4"/>
  <c r="AU322" i="4"/>
  <c r="AU323" i="4"/>
  <c r="AU324" i="4"/>
  <c r="AU325" i="4"/>
  <c r="AU326" i="4"/>
  <c r="AU327" i="4"/>
  <c r="AU328" i="4"/>
  <c r="AU329" i="4"/>
  <c r="AU330" i="4"/>
  <c r="AU331" i="4"/>
  <c r="AU332" i="4"/>
  <c r="AU333" i="4"/>
  <c r="AU334" i="4"/>
  <c r="AU335" i="4"/>
  <c r="AU336" i="4"/>
  <c r="AU337" i="4"/>
  <c r="AU338" i="4"/>
  <c r="AU339" i="4"/>
  <c r="AU340" i="4"/>
  <c r="AU341" i="4"/>
  <c r="AU342" i="4"/>
  <c r="AU343" i="4"/>
  <c r="AU344" i="4"/>
  <c r="AU345" i="4"/>
  <c r="AU346" i="4"/>
  <c r="AU347" i="4"/>
  <c r="AU348" i="4"/>
  <c r="AU349" i="4"/>
  <c r="AU350" i="4"/>
  <c r="AU351" i="4"/>
  <c r="AU352" i="4"/>
  <c r="AU353" i="4"/>
  <c r="AU354" i="4"/>
  <c r="AU355" i="4"/>
  <c r="AU356" i="4"/>
  <c r="AU357" i="4"/>
  <c r="AU358" i="4"/>
  <c r="AU359" i="4"/>
  <c r="AU360" i="4"/>
  <c r="AU361" i="4"/>
  <c r="AU362" i="4"/>
  <c r="AU363" i="4"/>
  <c r="AU364" i="4"/>
  <c r="AU365" i="4"/>
  <c r="AU366" i="4"/>
  <c r="AU367" i="4"/>
  <c r="AU368" i="4"/>
  <c r="AU369" i="4"/>
  <c r="AU370" i="4"/>
  <c r="AU371" i="4"/>
  <c r="AU372" i="4"/>
  <c r="AU373" i="4"/>
  <c r="AU374" i="4"/>
  <c r="AU375" i="4"/>
  <c r="AU376" i="4"/>
  <c r="AU377" i="4"/>
  <c r="AU378" i="4"/>
  <c r="AU379" i="4"/>
  <c r="AU380" i="4"/>
  <c r="AU381" i="4"/>
  <c r="AU382" i="4"/>
  <c r="AU383" i="4"/>
  <c r="AU384" i="4"/>
  <c r="AU385" i="4"/>
  <c r="AU386" i="4"/>
  <c r="AU387" i="4"/>
  <c r="AU388" i="4"/>
  <c r="AU389" i="4"/>
  <c r="AU390" i="4"/>
  <c r="AU391" i="4"/>
  <c r="AU392" i="4"/>
  <c r="AU393" i="4"/>
  <c r="AU394" i="4"/>
  <c r="AU395" i="4"/>
  <c r="AU396" i="4"/>
  <c r="AU397" i="4"/>
  <c r="AU398" i="4"/>
  <c r="AU399" i="4"/>
  <c r="AU400" i="4"/>
  <c r="AU401" i="4"/>
  <c r="AU402" i="4"/>
  <c r="AU403" i="4"/>
  <c r="AU404" i="4"/>
  <c r="AU405" i="4"/>
  <c r="AU406" i="4"/>
  <c r="AU407" i="4"/>
  <c r="AU408" i="4"/>
  <c r="AU409" i="4"/>
  <c r="AU410" i="4"/>
  <c r="AU411" i="4"/>
  <c r="AU412" i="4"/>
  <c r="AU413" i="4"/>
  <c r="AU414" i="4"/>
  <c r="AU415" i="4"/>
  <c r="AU416" i="4"/>
  <c r="AU417" i="4"/>
  <c r="AU418" i="4"/>
  <c r="AU419" i="4"/>
  <c r="AU420" i="4"/>
  <c r="AU421" i="4"/>
  <c r="AU422" i="4"/>
  <c r="AU423" i="4"/>
  <c r="AU424" i="4"/>
  <c r="AU425" i="4"/>
  <c r="AU426" i="4"/>
  <c r="AU427" i="4"/>
  <c r="AU428" i="4"/>
  <c r="AU429" i="4"/>
  <c r="AU430" i="4"/>
  <c r="AU431" i="4"/>
  <c r="AU432" i="4"/>
  <c r="AU433" i="4"/>
  <c r="AU434" i="4"/>
  <c r="AU435" i="4"/>
  <c r="AU436" i="4"/>
  <c r="AU437" i="4"/>
  <c r="AU438" i="4"/>
  <c r="AU439" i="4"/>
  <c r="AU440" i="4"/>
  <c r="AU441" i="4"/>
  <c r="AU442" i="4"/>
  <c r="AU443" i="4"/>
  <c r="AU444" i="4"/>
  <c r="AU445" i="4"/>
  <c r="AU446" i="4"/>
  <c r="AU447" i="4"/>
  <c r="AU448" i="4"/>
  <c r="AU449" i="4"/>
  <c r="AU450" i="4"/>
  <c r="AU451" i="4"/>
  <c r="AU452" i="4"/>
  <c r="AU453" i="4"/>
  <c r="AU454" i="4"/>
  <c r="AU455" i="4"/>
  <c r="AU456" i="4"/>
  <c r="AU457" i="4"/>
  <c r="AU458" i="4"/>
  <c r="AU459" i="4"/>
  <c r="AU460" i="4"/>
  <c r="AU461" i="4"/>
  <c r="AU462" i="4"/>
  <c r="AU463" i="4"/>
  <c r="AU464" i="4"/>
  <c r="AU465" i="4"/>
  <c r="AU466" i="4"/>
  <c r="AU467" i="4"/>
  <c r="AU468" i="4"/>
  <c r="AU469" i="4"/>
  <c r="AU470" i="4"/>
  <c r="AU471" i="4"/>
  <c r="AU472" i="4"/>
  <c r="AU473" i="4"/>
  <c r="AU474" i="4"/>
  <c r="AU475" i="4"/>
  <c r="AU476" i="4"/>
  <c r="AU477" i="4"/>
  <c r="AU478" i="4"/>
  <c r="AU479" i="4"/>
  <c r="AU480" i="4"/>
  <c r="AU481" i="4"/>
  <c r="AU482" i="4"/>
  <c r="AU483" i="4"/>
  <c r="AU484" i="4"/>
  <c r="AU485" i="4"/>
  <c r="AU486" i="4"/>
  <c r="AU487" i="4"/>
  <c r="AU488" i="4"/>
  <c r="AU489" i="4"/>
  <c r="AU490" i="4"/>
  <c r="AU491" i="4"/>
  <c r="AU492" i="4"/>
  <c r="AU493" i="4"/>
  <c r="AU494" i="4"/>
  <c r="AU495" i="4"/>
  <c r="AU496" i="4"/>
  <c r="AU497" i="4"/>
  <c r="AU498" i="4"/>
  <c r="AU499" i="4"/>
  <c r="AU500" i="4"/>
  <c r="AU501" i="4"/>
  <c r="AU502" i="4"/>
  <c r="AU503" i="4"/>
  <c r="AU504" i="4"/>
  <c r="AU505" i="4"/>
  <c r="AU506" i="4"/>
  <c r="AU507" i="4"/>
  <c r="AU508" i="4"/>
  <c r="AU509" i="4"/>
  <c r="AU510" i="4"/>
  <c r="AU511" i="4"/>
  <c r="AU512" i="4"/>
  <c r="AU513" i="4"/>
  <c r="AU514" i="4"/>
  <c r="AU515" i="4"/>
  <c r="AU516" i="4"/>
  <c r="AU517" i="4"/>
  <c r="AU518" i="4"/>
  <c r="AU519" i="4"/>
  <c r="AU520" i="4"/>
  <c r="AU521" i="4"/>
  <c r="AU522" i="4"/>
  <c r="AU523" i="4"/>
  <c r="AU524" i="4"/>
  <c r="AU525" i="4"/>
  <c r="AU526" i="4"/>
  <c r="AU527" i="4"/>
  <c r="AU528" i="4"/>
  <c r="AU529" i="4"/>
  <c r="AU530" i="4"/>
  <c r="AU531" i="4"/>
  <c r="AU532" i="4"/>
  <c r="AU533" i="4"/>
  <c r="AU534" i="4"/>
  <c r="AU535" i="4"/>
  <c r="AU536" i="4"/>
  <c r="AU537" i="4"/>
  <c r="AU538" i="4"/>
  <c r="AU539" i="4"/>
  <c r="AU540" i="4"/>
  <c r="AU541" i="4"/>
  <c r="AU542" i="4"/>
  <c r="AU543" i="4"/>
  <c r="AU544" i="4"/>
  <c r="AU545" i="4"/>
  <c r="AU546" i="4"/>
  <c r="AU547" i="4"/>
  <c r="AU548" i="4"/>
  <c r="AU549" i="4"/>
  <c r="AU550" i="4"/>
  <c r="AU551" i="4"/>
  <c r="AU552" i="4"/>
  <c r="AU553" i="4"/>
  <c r="AU554" i="4"/>
  <c r="AU555" i="4"/>
  <c r="AU556" i="4"/>
  <c r="AU557" i="4"/>
  <c r="AU558" i="4"/>
  <c r="AU559" i="4"/>
  <c r="AU560" i="4"/>
  <c r="AU561" i="4"/>
  <c r="AU562" i="4"/>
  <c r="AU563" i="4"/>
  <c r="AU564" i="4"/>
  <c r="AU565" i="4"/>
  <c r="AU566" i="4"/>
  <c r="AU567" i="4"/>
  <c r="AU568" i="4"/>
  <c r="AU569" i="4"/>
  <c r="AU570" i="4"/>
  <c r="AU571" i="4"/>
  <c r="AU572" i="4"/>
  <c r="AU573" i="4"/>
  <c r="AU574" i="4"/>
  <c r="AU575" i="4"/>
  <c r="AU576" i="4"/>
  <c r="AU577" i="4"/>
  <c r="AU578" i="4"/>
  <c r="AU579" i="4"/>
  <c r="AU580" i="4"/>
  <c r="AU581" i="4"/>
  <c r="AU582" i="4"/>
  <c r="AU583" i="4"/>
  <c r="AU584" i="4"/>
  <c r="AU585" i="4"/>
  <c r="AU586" i="4"/>
  <c r="AU587" i="4"/>
  <c r="AU588" i="4"/>
  <c r="AU589" i="4"/>
  <c r="AU590" i="4"/>
  <c r="AU591" i="4"/>
  <c r="AU592" i="4"/>
  <c r="AU593" i="4"/>
  <c r="AU594" i="4"/>
  <c r="AU595" i="4"/>
  <c r="AU596" i="4"/>
  <c r="AU597" i="4"/>
  <c r="AU598" i="4"/>
  <c r="AU599" i="4"/>
  <c r="AU600" i="4"/>
  <c r="AU601" i="4"/>
  <c r="AU2" i="4"/>
  <c r="AT396" i="4"/>
  <c r="AT398" i="4"/>
  <c r="AT407" i="4"/>
  <c r="AT408" i="4"/>
  <c r="AT409" i="4"/>
  <c r="AT410" i="4"/>
  <c r="AT411" i="4"/>
  <c r="AT412" i="4"/>
  <c r="AT413" i="4"/>
  <c r="AT414" i="4"/>
  <c r="AT415" i="4"/>
  <c r="AT416" i="4"/>
  <c r="AT417" i="4"/>
  <c r="AT418" i="4"/>
  <c r="AT419" i="4"/>
  <c r="AT420" i="4"/>
  <c r="AT421" i="4"/>
  <c r="AT422" i="4"/>
  <c r="AT423" i="4"/>
  <c r="AT424" i="4"/>
  <c r="AT425" i="4"/>
  <c r="AT426" i="4"/>
  <c r="AT427" i="4"/>
  <c r="AT428" i="4"/>
  <c r="AT429" i="4"/>
  <c r="AT430" i="4"/>
  <c r="AT431" i="4"/>
  <c r="AT432" i="4"/>
  <c r="AT433" i="4"/>
  <c r="AT434" i="4"/>
  <c r="AT435" i="4"/>
  <c r="AT436" i="4"/>
  <c r="AT437" i="4"/>
  <c r="AT438" i="4"/>
  <c r="AT439" i="4"/>
  <c r="AT440" i="4"/>
  <c r="AT441" i="4"/>
  <c r="AT442" i="4"/>
  <c r="AT443" i="4"/>
  <c r="AT444" i="4"/>
  <c r="AT445" i="4"/>
  <c r="AT446" i="4"/>
  <c r="AT447" i="4"/>
  <c r="AT448" i="4"/>
  <c r="AT449" i="4"/>
  <c r="AT450" i="4"/>
  <c r="AT451" i="4"/>
  <c r="AT452" i="4"/>
  <c r="AT453" i="4"/>
  <c r="AT454" i="4"/>
  <c r="AT455" i="4"/>
  <c r="AT456" i="4"/>
  <c r="AT457" i="4"/>
  <c r="AT458" i="4"/>
  <c r="AT459" i="4"/>
  <c r="AT460" i="4"/>
  <c r="AT461" i="4"/>
  <c r="AT462" i="4"/>
  <c r="AT463" i="4"/>
  <c r="AT464" i="4"/>
  <c r="AT465" i="4"/>
  <c r="AT466" i="4"/>
  <c r="AT467" i="4"/>
  <c r="AT468" i="4"/>
  <c r="AT469" i="4"/>
  <c r="AT470" i="4"/>
  <c r="AT471" i="4"/>
  <c r="AT472" i="4"/>
  <c r="AT473" i="4"/>
  <c r="AT474" i="4"/>
  <c r="AT475" i="4"/>
  <c r="AT476" i="4"/>
  <c r="AT477" i="4"/>
  <c r="AT478" i="4"/>
  <c r="AT479" i="4"/>
  <c r="AT480" i="4"/>
  <c r="AT481" i="4"/>
  <c r="AT482" i="4"/>
  <c r="AT483" i="4"/>
  <c r="AT484" i="4"/>
  <c r="AT485" i="4"/>
  <c r="AT486" i="4"/>
  <c r="AT487" i="4"/>
  <c r="AT488" i="4"/>
  <c r="AT489" i="4"/>
  <c r="AT490" i="4"/>
  <c r="AT491" i="4"/>
  <c r="AT492" i="4"/>
  <c r="AT493" i="4"/>
  <c r="AT494" i="4"/>
  <c r="AT495" i="4"/>
  <c r="AT496" i="4"/>
  <c r="AT497" i="4"/>
  <c r="AT498" i="4"/>
  <c r="AT499" i="4"/>
  <c r="AT500" i="4"/>
  <c r="AT501" i="4"/>
  <c r="AT502" i="4"/>
  <c r="AT503" i="4"/>
  <c r="AT504" i="4"/>
  <c r="AT505" i="4"/>
  <c r="AT506" i="4"/>
  <c r="AT507" i="4"/>
  <c r="AT508" i="4"/>
  <c r="AT509" i="4"/>
  <c r="AT510" i="4"/>
  <c r="AT511" i="4"/>
  <c r="AT512" i="4"/>
  <c r="AT513" i="4"/>
  <c r="AT514" i="4"/>
  <c r="AT515" i="4"/>
  <c r="AT516" i="4"/>
  <c r="AT517" i="4"/>
  <c r="AT518" i="4"/>
  <c r="AT519" i="4"/>
  <c r="AT520" i="4"/>
  <c r="AT521" i="4"/>
  <c r="AT522" i="4"/>
  <c r="AT523" i="4"/>
  <c r="AT524" i="4"/>
  <c r="AT525" i="4"/>
  <c r="AT526" i="4"/>
  <c r="AT527" i="4"/>
  <c r="AT528" i="4"/>
  <c r="AT529" i="4"/>
  <c r="AT530" i="4"/>
  <c r="AT531" i="4"/>
  <c r="AT532" i="4"/>
  <c r="AT533" i="4"/>
  <c r="AT534" i="4"/>
  <c r="AT535" i="4"/>
  <c r="AT536" i="4"/>
  <c r="AT537" i="4"/>
  <c r="AT538" i="4"/>
  <c r="AT539" i="4"/>
  <c r="AT540" i="4"/>
  <c r="AT541" i="4"/>
  <c r="AT542" i="4"/>
  <c r="AT543" i="4"/>
  <c r="AT544" i="4"/>
  <c r="AT545" i="4"/>
  <c r="AT546" i="4"/>
  <c r="AT547" i="4"/>
  <c r="AT548" i="4"/>
  <c r="AT549" i="4"/>
  <c r="AT550" i="4"/>
  <c r="AT551" i="4"/>
  <c r="AT552" i="4"/>
  <c r="AT553" i="4"/>
  <c r="AT554" i="4"/>
  <c r="AT555" i="4"/>
  <c r="AT556" i="4"/>
  <c r="AT557" i="4"/>
  <c r="AT558" i="4"/>
  <c r="AT559" i="4"/>
  <c r="AT560" i="4"/>
  <c r="AT561" i="4"/>
  <c r="AT562" i="4"/>
  <c r="AT563" i="4"/>
  <c r="AT564" i="4"/>
  <c r="AT565" i="4"/>
  <c r="AT566" i="4"/>
  <c r="AT567" i="4"/>
  <c r="AT568" i="4"/>
  <c r="AT569" i="4"/>
  <c r="AT570" i="4"/>
  <c r="AT571" i="4"/>
  <c r="AT572" i="4"/>
  <c r="AT573" i="4"/>
  <c r="AT574" i="4"/>
  <c r="AT575" i="4"/>
  <c r="AT576" i="4"/>
  <c r="AT577" i="4"/>
  <c r="AT578" i="4"/>
  <c r="AT579" i="4"/>
  <c r="AT580" i="4"/>
  <c r="AT581" i="4"/>
  <c r="AT582" i="4"/>
  <c r="AT583" i="4"/>
  <c r="AT584" i="4"/>
  <c r="AT585" i="4"/>
  <c r="AT586" i="4"/>
  <c r="AT587" i="4"/>
  <c r="AT588" i="4"/>
  <c r="AT589" i="4"/>
  <c r="AT590" i="4"/>
  <c r="AT591" i="4"/>
  <c r="AT592" i="4"/>
  <c r="AT593" i="4"/>
  <c r="AT594" i="4"/>
  <c r="AT595" i="4"/>
  <c r="AT596" i="4"/>
  <c r="AT597" i="4"/>
  <c r="AT598" i="4"/>
  <c r="AT599" i="4"/>
  <c r="AT600" i="4"/>
  <c r="AT601" i="4"/>
  <c r="AT566" i="6"/>
  <c r="AT567" i="6"/>
  <c r="AT568" i="6"/>
  <c r="AT569" i="6"/>
  <c r="AT570" i="6"/>
  <c r="AT571" i="6"/>
  <c r="AT572" i="6"/>
  <c r="AT573" i="6"/>
  <c r="AT574" i="6"/>
  <c r="AT575" i="6"/>
  <c r="AT576" i="6"/>
  <c r="AT577" i="6"/>
  <c r="AT578" i="6"/>
  <c r="AT579" i="6"/>
  <c r="AT580" i="6"/>
  <c r="AT581" i="6"/>
  <c r="AT582" i="6"/>
  <c r="AT583" i="6"/>
  <c r="AT584" i="6"/>
  <c r="AT585" i="6"/>
  <c r="AT586" i="6"/>
  <c r="AT587" i="6"/>
  <c r="AT588" i="6"/>
  <c r="AT589" i="6"/>
  <c r="AT590" i="6"/>
  <c r="AT591" i="6"/>
  <c r="AT592" i="6"/>
  <c r="AT593" i="6"/>
  <c r="AT594" i="6"/>
  <c r="AT595" i="6"/>
  <c r="AT596" i="6"/>
  <c r="AT597" i="6"/>
  <c r="AT598" i="6"/>
  <c r="AT599" i="6"/>
  <c r="AT600" i="6"/>
  <c r="AT601" i="6"/>
  <c r="AT602" i="6"/>
  <c r="AT603" i="6"/>
  <c r="AT604" i="6"/>
  <c r="AT605" i="6"/>
  <c r="AT606" i="6"/>
  <c r="AT607" i="6"/>
  <c r="AT608" i="6"/>
  <c r="AT609" i="6"/>
  <c r="AT610" i="6"/>
  <c r="AT611" i="6"/>
  <c r="AT612" i="6"/>
  <c r="AT613" i="6"/>
  <c r="AT614" i="6"/>
  <c r="AT615" i="6"/>
  <c r="AT616" i="6"/>
  <c r="AT617" i="6"/>
  <c r="AT618" i="6"/>
  <c r="AT619" i="6"/>
  <c r="AT620" i="6"/>
  <c r="AT621" i="6"/>
  <c r="AT622" i="6"/>
  <c r="AT623" i="6"/>
  <c r="AT624" i="6"/>
  <c r="AT625" i="6"/>
  <c r="AT626" i="6"/>
  <c r="AT627" i="6"/>
  <c r="AT628" i="6"/>
  <c r="AT629" i="6"/>
  <c r="AT630" i="6"/>
  <c r="AT631" i="6"/>
  <c r="AT632" i="6"/>
  <c r="AT633" i="6"/>
  <c r="AT634" i="6"/>
  <c r="AT635" i="6"/>
  <c r="AT636" i="6"/>
  <c r="AT637" i="6"/>
  <c r="AT638" i="6"/>
  <c r="AT639" i="6"/>
  <c r="AT640" i="6"/>
  <c r="AT641" i="6"/>
  <c r="AT642" i="6"/>
  <c r="AT643" i="6"/>
  <c r="AT644" i="6"/>
  <c r="AT645" i="6"/>
  <c r="AT646" i="6"/>
  <c r="AT647" i="6"/>
  <c r="AT648" i="6"/>
  <c r="AT649" i="6"/>
  <c r="AT650" i="6"/>
  <c r="AT651" i="6"/>
  <c r="AT652" i="6"/>
  <c r="AT653" i="6"/>
  <c r="AT654" i="6"/>
  <c r="AT655" i="6"/>
  <c r="AT656" i="6"/>
  <c r="AT657" i="6"/>
  <c r="AT658" i="6"/>
  <c r="AT659" i="6"/>
  <c r="AT660" i="6"/>
  <c r="AT661" i="6"/>
  <c r="AT662" i="6"/>
  <c r="AT663" i="6"/>
  <c r="AT664" i="6"/>
  <c r="AT665" i="6"/>
  <c r="AT666" i="6"/>
  <c r="AT667" i="6"/>
  <c r="AT668" i="6"/>
  <c r="AT669" i="6"/>
  <c r="AT670" i="6"/>
  <c r="AT671" i="6"/>
  <c r="AT672" i="6"/>
  <c r="AT673" i="6"/>
  <c r="AT674" i="6"/>
  <c r="AT675" i="6"/>
  <c r="AT676" i="6"/>
  <c r="AT677" i="6"/>
  <c r="AT678" i="6"/>
  <c r="AT679" i="6"/>
  <c r="AT680" i="6"/>
  <c r="AT681" i="6"/>
  <c r="AT682" i="6"/>
  <c r="AT683" i="6"/>
  <c r="AT684" i="6"/>
  <c r="AT685" i="6"/>
  <c r="AT686" i="6"/>
  <c r="AT687" i="6"/>
  <c r="AT688" i="6"/>
  <c r="AT689" i="6"/>
  <c r="AT690" i="6"/>
  <c r="AT691" i="6"/>
  <c r="AT692" i="6"/>
  <c r="AT693" i="6"/>
  <c r="AT694" i="6"/>
  <c r="AT695" i="6"/>
  <c r="AT696" i="6"/>
  <c r="AT697" i="6"/>
  <c r="AT698" i="6"/>
  <c r="AT699" i="6"/>
  <c r="AT700" i="6"/>
  <c r="AT701" i="6"/>
  <c r="AT702" i="6"/>
  <c r="AT703" i="6"/>
  <c r="AT704" i="6"/>
  <c r="AT705" i="6"/>
  <c r="AT706" i="6"/>
  <c r="AT707" i="6"/>
  <c r="AT708" i="6"/>
  <c r="AT709" i="6"/>
  <c r="AT710" i="6"/>
  <c r="AT711" i="6"/>
  <c r="AT712" i="6"/>
  <c r="AT713" i="6"/>
  <c r="AT714" i="6"/>
  <c r="AT715" i="6"/>
  <c r="AT716" i="6"/>
  <c r="AT717" i="6"/>
  <c r="AT718" i="6"/>
  <c r="AT719" i="6"/>
  <c r="AT720" i="6"/>
  <c r="AT721" i="6"/>
  <c r="AT722" i="6"/>
  <c r="AT723" i="6"/>
  <c r="AT724" i="6"/>
  <c r="AT725" i="6"/>
  <c r="AT726" i="6"/>
  <c r="AT727" i="6"/>
  <c r="AT728" i="6"/>
  <c r="AT729" i="6"/>
  <c r="AT730" i="6"/>
  <c r="AT731" i="6"/>
  <c r="AT732" i="6"/>
  <c r="AT733" i="6"/>
  <c r="AT734" i="6"/>
  <c r="AT735" i="6"/>
  <c r="AT736" i="6"/>
  <c r="AT737" i="6"/>
  <c r="AT738" i="6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9" i="6"/>
  <c r="AT120" i="6"/>
  <c r="AT121" i="6"/>
  <c r="AT122" i="6"/>
  <c r="AT123" i="6"/>
  <c r="AT124" i="6"/>
  <c r="AT125" i="6"/>
  <c r="AT126" i="6"/>
  <c r="AT127" i="6"/>
  <c r="AT128" i="6"/>
  <c r="AT129" i="6"/>
  <c r="AT130" i="6"/>
  <c r="AT131" i="6"/>
  <c r="AT132" i="6"/>
  <c r="AT133" i="6"/>
  <c r="AT134" i="6"/>
  <c r="AT135" i="6"/>
  <c r="AT136" i="6"/>
  <c r="AT137" i="6"/>
  <c r="AT138" i="6"/>
  <c r="AT139" i="6"/>
  <c r="AT140" i="6"/>
  <c r="AT141" i="6"/>
  <c r="AT142" i="6"/>
  <c r="AT143" i="6"/>
  <c r="AT144" i="6"/>
  <c r="AT145" i="6"/>
  <c r="AT146" i="6"/>
  <c r="AT147" i="6"/>
  <c r="AT148" i="6"/>
  <c r="AT149" i="6"/>
  <c r="AT150" i="6"/>
  <c r="AT151" i="6"/>
  <c r="AT152" i="6"/>
  <c r="AT153" i="6"/>
  <c r="AT154" i="6"/>
  <c r="AT155" i="6"/>
  <c r="AT156" i="6"/>
  <c r="AT157" i="6"/>
  <c r="AT158" i="6"/>
  <c r="AT159" i="6"/>
  <c r="AT160" i="6"/>
  <c r="AT161" i="6"/>
  <c r="AT162" i="6"/>
  <c r="AT163" i="6"/>
  <c r="AT164" i="6"/>
  <c r="AT165" i="6"/>
  <c r="AT166" i="6"/>
  <c r="AT167" i="6"/>
  <c r="AT168" i="6"/>
  <c r="AT169" i="6"/>
  <c r="AT170" i="6"/>
  <c r="AT171" i="6"/>
  <c r="AT172" i="6"/>
  <c r="AT173" i="6"/>
  <c r="AT174" i="6"/>
  <c r="AT175" i="6"/>
  <c r="AT176" i="6"/>
  <c r="AT177" i="6"/>
  <c r="AT178" i="6"/>
  <c r="AT179" i="6"/>
  <c r="AT180" i="6"/>
  <c r="AT181" i="6"/>
  <c r="AT182" i="6"/>
  <c r="AT183" i="6"/>
  <c r="AT184" i="6"/>
  <c r="AT185" i="6"/>
  <c r="AT186" i="6"/>
  <c r="AT187" i="6"/>
  <c r="AT188" i="6"/>
  <c r="AT189" i="6"/>
  <c r="AT190" i="6"/>
  <c r="AT191" i="6"/>
  <c r="AT192" i="6"/>
  <c r="AT193" i="6"/>
  <c r="AT194" i="6"/>
  <c r="AT195" i="6"/>
  <c r="AT196" i="6"/>
  <c r="AT197" i="6"/>
  <c r="AT198" i="6"/>
  <c r="AT199" i="6"/>
  <c r="AT200" i="6"/>
  <c r="AT201" i="6"/>
  <c r="AT202" i="6"/>
  <c r="AT203" i="6"/>
  <c r="AT204" i="6"/>
  <c r="AT205" i="6"/>
  <c r="AT206" i="6"/>
  <c r="AT207" i="6"/>
  <c r="AT208" i="6"/>
  <c r="AT209" i="6"/>
  <c r="AT210" i="6"/>
  <c r="AT211" i="6"/>
  <c r="AT212" i="6"/>
  <c r="AT213" i="6"/>
  <c r="AT214" i="6"/>
  <c r="AT215" i="6"/>
  <c r="AT216" i="6"/>
  <c r="AT217" i="6"/>
  <c r="AT218" i="6"/>
  <c r="AT219" i="6"/>
  <c r="AT220" i="6"/>
  <c r="AT221" i="6"/>
  <c r="AT222" i="6"/>
  <c r="AT223" i="6"/>
  <c r="AT224" i="6"/>
  <c r="AT225" i="6"/>
  <c r="AT226" i="6"/>
  <c r="AT227" i="6"/>
  <c r="AT228" i="6"/>
  <c r="AT229" i="6"/>
  <c r="AT230" i="6"/>
  <c r="AT231" i="6"/>
  <c r="AT232" i="6"/>
  <c r="AT233" i="6"/>
  <c r="AT234" i="6"/>
  <c r="AT235" i="6"/>
  <c r="AT236" i="6"/>
  <c r="AT237" i="6"/>
  <c r="AT238" i="6"/>
  <c r="AT239" i="6"/>
  <c r="AT240" i="6"/>
  <c r="AT241" i="6"/>
  <c r="AT242" i="6"/>
  <c r="AT243" i="6"/>
  <c r="AT244" i="6"/>
  <c r="AT245" i="6"/>
  <c r="AT246" i="6"/>
  <c r="AT247" i="6"/>
  <c r="AT248" i="6"/>
  <c r="AT249" i="6"/>
  <c r="AT250" i="6"/>
  <c r="AT251" i="6"/>
  <c r="AT252" i="6"/>
  <c r="AT253" i="6"/>
  <c r="AT254" i="6"/>
  <c r="AT255" i="6"/>
  <c r="AT256" i="6"/>
  <c r="AT257" i="6"/>
  <c r="AT258" i="6"/>
  <c r="AT259" i="6"/>
  <c r="AT260" i="6"/>
  <c r="AT261" i="6"/>
  <c r="AT262" i="6"/>
  <c r="AT263" i="6"/>
  <c r="AT264" i="6"/>
  <c r="AT265" i="6"/>
  <c r="AT266" i="6"/>
  <c r="AT267" i="6"/>
  <c r="AT268" i="6"/>
  <c r="AT269" i="6"/>
  <c r="AT270" i="6"/>
  <c r="AT271" i="6"/>
  <c r="AT272" i="6"/>
  <c r="AT273" i="6"/>
  <c r="AT274" i="6"/>
  <c r="AT275" i="6"/>
  <c r="AT276" i="6"/>
  <c r="AT277" i="6"/>
  <c r="AT278" i="6"/>
  <c r="AT279" i="6"/>
  <c r="AT280" i="6"/>
  <c r="AT281" i="6"/>
  <c r="AT282" i="6"/>
  <c r="AT283" i="6"/>
  <c r="AT284" i="6"/>
  <c r="AT285" i="6"/>
  <c r="AT286" i="6"/>
  <c r="AT287" i="6"/>
  <c r="AT288" i="6"/>
  <c r="AT289" i="6"/>
  <c r="AT290" i="6"/>
  <c r="AT291" i="6"/>
  <c r="AT292" i="6"/>
  <c r="AT293" i="6"/>
  <c r="AT294" i="6"/>
  <c r="AT295" i="6"/>
  <c r="AT296" i="6"/>
  <c r="AT297" i="6"/>
  <c r="AT298" i="6"/>
  <c r="AT299" i="6"/>
  <c r="AT300" i="6"/>
  <c r="AT301" i="6"/>
  <c r="AT302" i="6"/>
  <c r="AT303" i="6"/>
  <c r="AT304" i="6"/>
  <c r="AT305" i="6"/>
  <c r="AT306" i="6"/>
  <c r="AT307" i="6"/>
  <c r="AT308" i="6"/>
  <c r="AT309" i="6"/>
  <c r="AT310" i="6"/>
  <c r="AT311" i="6"/>
  <c r="AT312" i="6"/>
  <c r="AT313" i="6"/>
  <c r="AT314" i="6"/>
  <c r="AT315" i="6"/>
  <c r="AT316" i="6"/>
  <c r="AT317" i="6"/>
  <c r="AT318" i="6"/>
  <c r="AT319" i="6"/>
  <c r="AT320" i="6"/>
  <c r="AT321" i="6"/>
  <c r="AT322" i="6"/>
  <c r="AT323" i="6"/>
  <c r="AT324" i="6"/>
  <c r="AT325" i="6"/>
  <c r="AT326" i="6"/>
  <c r="AT327" i="6"/>
  <c r="AT328" i="6"/>
  <c r="AT329" i="6"/>
  <c r="AT330" i="6"/>
  <c r="AT331" i="6"/>
  <c r="AT332" i="6"/>
  <c r="AT333" i="6"/>
  <c r="AT334" i="6"/>
  <c r="AT335" i="6"/>
  <c r="AT336" i="6"/>
  <c r="AT337" i="6"/>
  <c r="AT338" i="6"/>
  <c r="AT339" i="6"/>
  <c r="AT340" i="6"/>
  <c r="AT341" i="6"/>
  <c r="AT342" i="6"/>
  <c r="AT343" i="6"/>
  <c r="AT344" i="6"/>
  <c r="AT345" i="6"/>
  <c r="AT346" i="6"/>
  <c r="AT347" i="6"/>
  <c r="AT348" i="6"/>
  <c r="AT349" i="6"/>
  <c r="AT350" i="6"/>
  <c r="AT351" i="6"/>
  <c r="AT352" i="6"/>
  <c r="AT353" i="6"/>
  <c r="AT354" i="6"/>
  <c r="AT355" i="6"/>
  <c r="AT356" i="6"/>
  <c r="AT357" i="6"/>
  <c r="AT358" i="6"/>
  <c r="AT359" i="6"/>
  <c r="AT360" i="6"/>
  <c r="AT361" i="6"/>
  <c r="AT362" i="6"/>
  <c r="AT363" i="6"/>
  <c r="AT364" i="6"/>
  <c r="AT365" i="6"/>
  <c r="AT366" i="6"/>
  <c r="AT367" i="6"/>
  <c r="AT368" i="6"/>
  <c r="AT369" i="6"/>
  <c r="AT370" i="6"/>
  <c r="AT371" i="6"/>
  <c r="AT372" i="6"/>
  <c r="AT373" i="6"/>
  <c r="AT374" i="6"/>
  <c r="AT375" i="6"/>
  <c r="AT376" i="6"/>
  <c r="AT377" i="6"/>
  <c r="AT378" i="6"/>
  <c r="AT379" i="6"/>
  <c r="AT380" i="6"/>
  <c r="AT381" i="6"/>
  <c r="AT382" i="6"/>
  <c r="AT383" i="6"/>
  <c r="AT384" i="6"/>
  <c r="AT385" i="6"/>
  <c r="AT386" i="6"/>
  <c r="AT387" i="6"/>
  <c r="AT388" i="6"/>
  <c r="AT389" i="6"/>
  <c r="AT390" i="6"/>
  <c r="AT391" i="6"/>
  <c r="AT392" i="6"/>
  <c r="AT393" i="6"/>
  <c r="AT394" i="6"/>
  <c r="AT395" i="6"/>
  <c r="AT396" i="6"/>
  <c r="AT397" i="6"/>
  <c r="AT398" i="6"/>
  <c r="AT399" i="6"/>
  <c r="AT400" i="6"/>
  <c r="AT401" i="6"/>
  <c r="AT402" i="6"/>
  <c r="AT403" i="6"/>
  <c r="AT404" i="6"/>
  <c r="AT405" i="6"/>
  <c r="AT406" i="6"/>
  <c r="AT407" i="6"/>
  <c r="AT408" i="6"/>
  <c r="AT409" i="6"/>
  <c r="AT410" i="6"/>
  <c r="AT411" i="6"/>
  <c r="AT412" i="6"/>
  <c r="AT413" i="6"/>
  <c r="AT414" i="6"/>
  <c r="AT415" i="6"/>
  <c r="AT416" i="6"/>
  <c r="AT417" i="6"/>
  <c r="AT418" i="6"/>
  <c r="AT419" i="6"/>
  <c r="AT420" i="6"/>
  <c r="AT421" i="6"/>
  <c r="AT422" i="6"/>
  <c r="AT423" i="6"/>
  <c r="AT424" i="6"/>
  <c r="AT425" i="6"/>
  <c r="AT426" i="6"/>
  <c r="AT427" i="6"/>
  <c r="AT428" i="6"/>
  <c r="AT429" i="6"/>
  <c r="AT430" i="6"/>
  <c r="AT431" i="6"/>
  <c r="AT432" i="6"/>
  <c r="AT433" i="6"/>
  <c r="AT434" i="6"/>
  <c r="AT435" i="6"/>
  <c r="AT436" i="6"/>
  <c r="AT437" i="6"/>
  <c r="AT438" i="6"/>
  <c r="AT439" i="6"/>
  <c r="AT440" i="6"/>
  <c r="AT441" i="6"/>
  <c r="AT442" i="6"/>
  <c r="AT443" i="6"/>
  <c r="AT444" i="6"/>
  <c r="AT445" i="6"/>
  <c r="AT446" i="6"/>
  <c r="AT447" i="6"/>
  <c r="AT448" i="6"/>
  <c r="AT449" i="6"/>
  <c r="AT450" i="6"/>
  <c r="AT451" i="6"/>
  <c r="AT452" i="6"/>
  <c r="AT453" i="6"/>
  <c r="AT454" i="6"/>
  <c r="AT455" i="6"/>
  <c r="AT456" i="6"/>
  <c r="AT457" i="6"/>
  <c r="AT458" i="6"/>
  <c r="AT459" i="6"/>
  <c r="AT460" i="6"/>
  <c r="AT461" i="6"/>
  <c r="AT462" i="6"/>
  <c r="AT463" i="6"/>
  <c r="AT464" i="6"/>
  <c r="AT465" i="6"/>
  <c r="AT466" i="6"/>
  <c r="AT467" i="6"/>
  <c r="AT468" i="6"/>
  <c r="AT469" i="6"/>
  <c r="AT470" i="6"/>
  <c r="AT471" i="6"/>
  <c r="AT472" i="6"/>
  <c r="AT473" i="6"/>
  <c r="AT474" i="6"/>
  <c r="AT475" i="6"/>
  <c r="AT476" i="6"/>
  <c r="AT477" i="6"/>
  <c r="AT478" i="6"/>
  <c r="AT479" i="6"/>
  <c r="AT480" i="6"/>
  <c r="AT481" i="6"/>
  <c r="AT482" i="6"/>
  <c r="AT483" i="6"/>
  <c r="AT484" i="6"/>
  <c r="AT485" i="6"/>
  <c r="AT486" i="6"/>
  <c r="AT487" i="6"/>
  <c r="AT488" i="6"/>
  <c r="AT489" i="6"/>
  <c r="AT490" i="6"/>
  <c r="AT491" i="6"/>
  <c r="AT492" i="6"/>
  <c r="AT493" i="6"/>
  <c r="AT494" i="6"/>
  <c r="AT495" i="6"/>
  <c r="AT496" i="6"/>
  <c r="AT497" i="6"/>
  <c r="AT498" i="6"/>
  <c r="AT499" i="6"/>
  <c r="AT500" i="6"/>
  <c r="AT501" i="6"/>
  <c r="AT502" i="6"/>
  <c r="AT503" i="6"/>
  <c r="AT504" i="6"/>
  <c r="AT505" i="6"/>
  <c r="AT506" i="6"/>
  <c r="AT507" i="6"/>
  <c r="AT508" i="6"/>
  <c r="AT509" i="6"/>
  <c r="AT510" i="6"/>
  <c r="AT511" i="6"/>
  <c r="AT512" i="6"/>
  <c r="AT513" i="6"/>
  <c r="AT514" i="6"/>
  <c r="AT515" i="6"/>
  <c r="AT516" i="6"/>
  <c r="AT517" i="6"/>
  <c r="AT518" i="6"/>
  <c r="AT519" i="6"/>
  <c r="AT520" i="6"/>
  <c r="AT521" i="6"/>
  <c r="AT522" i="6"/>
  <c r="AT523" i="6"/>
  <c r="AT524" i="6"/>
  <c r="AT525" i="6"/>
  <c r="AT526" i="6"/>
  <c r="AT527" i="6"/>
  <c r="AT528" i="6"/>
  <c r="AT529" i="6"/>
  <c r="AT530" i="6"/>
  <c r="AT531" i="6"/>
  <c r="AT532" i="6"/>
  <c r="AT533" i="6"/>
  <c r="AT534" i="6"/>
  <c r="AT535" i="6"/>
  <c r="AT536" i="6"/>
  <c r="AT537" i="6"/>
  <c r="AT538" i="6"/>
  <c r="AT539" i="6"/>
  <c r="AT540" i="6"/>
  <c r="AT541" i="6"/>
  <c r="AT542" i="6"/>
  <c r="AT543" i="6"/>
  <c r="AT544" i="6"/>
  <c r="AT545" i="6"/>
  <c r="AT546" i="6"/>
  <c r="AT547" i="6"/>
  <c r="AT548" i="6"/>
  <c r="AT549" i="6"/>
  <c r="AT550" i="6"/>
  <c r="AT551" i="6"/>
  <c r="AT552" i="6"/>
  <c r="AT553" i="6"/>
  <c r="AT554" i="6"/>
  <c r="AT555" i="6"/>
  <c r="AT556" i="6"/>
  <c r="AT557" i="6"/>
  <c r="AT558" i="6"/>
  <c r="AT559" i="6"/>
  <c r="AT560" i="6"/>
  <c r="AT561" i="6"/>
  <c r="AT562" i="6"/>
  <c r="AT563" i="6"/>
  <c r="AT564" i="6"/>
  <c r="AT565" i="6"/>
  <c r="AL244" i="2"/>
  <c r="AL245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L329" i="2"/>
  <c r="AL330" i="2"/>
  <c r="AL331" i="2"/>
  <c r="AL332" i="2"/>
  <c r="AL333" i="2"/>
  <c r="AL334" i="2"/>
  <c r="AL335" i="2"/>
  <c r="AL336" i="2"/>
  <c r="AL337" i="2"/>
  <c r="AL338" i="2"/>
  <c r="AL339" i="2"/>
  <c r="AL340" i="2"/>
  <c r="AL341" i="2"/>
  <c r="AL342" i="2"/>
  <c r="AL343" i="2"/>
  <c r="AL344" i="2"/>
  <c r="AL345" i="2"/>
  <c r="AL346" i="2"/>
  <c r="AL347" i="2"/>
  <c r="AL348" i="2"/>
  <c r="AL349" i="2"/>
  <c r="AL350" i="2"/>
  <c r="AL351" i="2"/>
  <c r="AL352" i="2"/>
  <c r="AL353" i="2"/>
  <c r="AL354" i="2"/>
  <c r="AL355" i="2"/>
  <c r="AL356" i="2"/>
  <c r="AL357" i="2"/>
  <c r="AL358" i="2"/>
  <c r="AL359" i="2"/>
  <c r="AL360" i="2"/>
  <c r="AL361" i="2"/>
  <c r="AL362" i="2"/>
  <c r="AL363" i="2"/>
  <c r="AL364" i="2"/>
  <c r="AL365" i="2"/>
  <c r="AL366" i="2"/>
  <c r="AL367" i="2"/>
  <c r="AL368" i="2"/>
  <c r="AL369" i="2"/>
  <c r="AL370" i="2"/>
  <c r="AL371" i="2"/>
  <c r="AL372" i="2"/>
  <c r="AL373" i="2"/>
  <c r="AL374" i="2"/>
  <c r="AL375" i="2"/>
  <c r="AL376" i="2"/>
  <c r="AL377" i="2"/>
  <c r="AL378" i="2"/>
  <c r="AL379" i="2"/>
  <c r="AL380" i="2"/>
  <c r="AL381" i="2"/>
  <c r="AL382" i="2"/>
  <c r="AL383" i="2"/>
  <c r="AL384" i="2"/>
  <c r="AL385" i="2"/>
  <c r="AL386" i="2"/>
  <c r="AL387" i="2"/>
  <c r="AL388" i="2"/>
  <c r="AL389" i="2"/>
  <c r="AL390" i="2"/>
  <c r="AL391" i="2"/>
  <c r="AL392" i="2"/>
  <c r="AL393" i="2"/>
  <c r="AL394" i="2"/>
  <c r="AL395" i="2"/>
  <c r="AL396" i="2"/>
  <c r="AL397" i="2"/>
  <c r="AL398" i="2"/>
  <c r="AL399" i="2"/>
  <c r="AL400" i="2"/>
  <c r="AL401" i="2"/>
  <c r="AL402" i="2"/>
  <c r="AL403" i="2"/>
  <c r="AL404" i="2"/>
  <c r="AL405" i="2"/>
  <c r="AL406" i="2"/>
  <c r="AL407" i="2"/>
  <c r="AL408" i="2"/>
  <c r="AL409" i="2"/>
  <c r="AL410" i="2"/>
  <c r="AL411" i="2"/>
  <c r="AL412" i="2"/>
  <c r="AL413" i="2"/>
  <c r="AL414" i="2"/>
  <c r="AL415" i="2"/>
  <c r="AL416" i="2"/>
  <c r="AL417" i="2"/>
  <c r="AL418" i="2"/>
  <c r="AL419" i="2"/>
  <c r="AL420" i="2"/>
  <c r="AL421" i="2"/>
  <c r="AL422" i="2"/>
  <c r="AL423" i="2"/>
  <c r="AL424" i="2"/>
  <c r="AL425" i="2"/>
  <c r="AL426" i="2"/>
  <c r="AL427" i="2"/>
  <c r="AL428" i="2"/>
  <c r="AL429" i="2"/>
  <c r="AL430" i="2"/>
  <c r="AL431" i="2"/>
  <c r="AL432" i="2"/>
  <c r="AL433" i="2"/>
  <c r="AL434" i="2"/>
  <c r="AL435" i="2"/>
  <c r="AL436" i="2"/>
  <c r="AL437" i="2"/>
  <c r="AL438" i="2"/>
  <c r="AL439" i="2"/>
  <c r="AL440" i="2"/>
  <c r="AL441" i="2"/>
  <c r="AL442" i="2"/>
  <c r="AL443" i="2"/>
  <c r="AL444" i="2"/>
  <c r="AL445" i="2"/>
  <c r="AL446" i="2"/>
  <c r="AL447" i="2"/>
  <c r="AL448" i="2"/>
  <c r="AL449" i="2"/>
  <c r="AL450" i="2"/>
  <c r="AL451" i="2"/>
  <c r="AL452" i="2"/>
  <c r="AL453" i="2"/>
  <c r="AL454" i="2"/>
  <c r="AL455" i="2"/>
  <c r="AL456" i="2"/>
  <c r="AL457" i="2"/>
  <c r="AL458" i="2"/>
  <c r="AL459" i="2"/>
  <c r="AL460" i="2"/>
  <c r="AL461" i="2"/>
  <c r="AL462" i="2"/>
  <c r="AL463" i="2"/>
  <c r="AL464" i="2"/>
  <c r="AL465" i="2"/>
  <c r="AL466" i="2"/>
  <c r="AL467" i="2"/>
  <c r="AL468" i="2"/>
  <c r="AL469" i="2"/>
  <c r="AL470" i="2"/>
  <c r="AL471" i="2"/>
  <c r="AL472" i="2"/>
  <c r="AL473" i="2"/>
  <c r="AL474" i="2"/>
  <c r="AL475" i="2"/>
  <c r="AL476" i="2"/>
  <c r="AL477" i="2"/>
  <c r="AL478" i="2"/>
  <c r="AL479" i="2"/>
  <c r="AL480" i="2"/>
  <c r="AL481" i="2"/>
  <c r="AL482" i="2"/>
  <c r="AL483" i="2"/>
  <c r="AL484" i="2"/>
  <c r="AL485" i="2"/>
  <c r="AL486" i="2"/>
  <c r="AL487" i="2"/>
  <c r="AL488" i="2"/>
  <c r="AL489" i="2"/>
  <c r="AL490" i="2"/>
  <c r="AL491" i="2"/>
  <c r="AL492" i="2"/>
  <c r="AL493" i="2"/>
  <c r="AL494" i="2"/>
  <c r="AL495" i="2"/>
  <c r="AL496" i="2"/>
  <c r="AL497" i="2"/>
  <c r="AL498" i="2"/>
  <c r="AL499" i="2"/>
  <c r="AL500" i="2"/>
  <c r="AL501" i="2"/>
  <c r="AL502" i="2"/>
  <c r="AL503" i="2"/>
  <c r="AL504" i="2"/>
  <c r="AL505" i="2"/>
  <c r="AL506" i="2"/>
  <c r="AL507" i="2"/>
  <c r="AL508" i="2"/>
  <c r="AL509" i="2"/>
  <c r="AL510" i="2"/>
  <c r="AL511" i="2"/>
  <c r="AL512" i="2"/>
  <c r="AL513" i="2"/>
  <c r="AL514" i="2"/>
  <c r="AL515" i="2"/>
  <c r="AL516" i="2"/>
  <c r="AL517" i="2"/>
  <c r="AL518" i="2"/>
  <c r="AL519" i="2"/>
  <c r="AL520" i="2"/>
  <c r="AL521" i="2"/>
  <c r="AL522" i="2"/>
  <c r="AL523" i="2"/>
  <c r="AL524" i="2"/>
  <c r="AL525" i="2"/>
  <c r="AL526" i="2"/>
  <c r="AL527" i="2"/>
  <c r="AL528" i="2"/>
  <c r="AL529" i="2"/>
  <c r="AL530" i="2"/>
  <c r="AL531" i="2"/>
  <c r="AL532" i="2"/>
  <c r="AL533" i="2"/>
  <c r="AL534" i="2"/>
  <c r="AL535" i="2"/>
  <c r="AL536" i="2"/>
  <c r="AL537" i="2"/>
  <c r="AL538" i="2"/>
  <c r="AL539" i="2"/>
  <c r="AL540" i="2"/>
  <c r="AL541" i="2"/>
  <c r="AL542" i="2"/>
  <c r="AL543" i="2"/>
  <c r="AL544" i="2"/>
  <c r="AL545" i="2"/>
  <c r="AL546" i="2"/>
  <c r="AL547" i="2"/>
  <c r="AL548" i="2"/>
  <c r="AL549" i="2"/>
  <c r="AL550" i="2"/>
  <c r="AL551" i="2"/>
  <c r="AL552" i="2"/>
  <c r="AL553" i="2"/>
  <c r="AL554" i="2"/>
  <c r="AL555" i="2"/>
  <c r="AL556" i="2"/>
  <c r="AL557" i="2"/>
  <c r="AL558" i="2"/>
  <c r="AL559" i="2"/>
  <c r="AL560" i="2"/>
  <c r="AL561" i="2"/>
  <c r="AL562" i="2"/>
  <c r="AL563" i="2"/>
  <c r="AL564" i="2"/>
  <c r="AL565" i="2"/>
  <c r="AL566" i="2"/>
  <c r="AL567" i="2"/>
  <c r="AL568" i="2"/>
  <c r="AL569" i="2"/>
  <c r="AL570" i="2"/>
  <c r="AL571" i="2"/>
  <c r="AL572" i="2"/>
  <c r="AL573" i="2"/>
  <c r="AL574" i="2"/>
  <c r="AL575" i="2"/>
  <c r="AL576" i="2"/>
  <c r="AL577" i="2"/>
  <c r="AL578" i="2"/>
  <c r="AL579" i="2"/>
  <c r="AL580" i="2"/>
  <c r="AL581" i="2"/>
  <c r="AL582" i="2"/>
  <c r="AL583" i="2"/>
  <c r="AL584" i="2"/>
  <c r="AL585" i="2"/>
  <c r="AL586" i="2"/>
  <c r="AL587" i="2"/>
  <c r="AL588" i="2"/>
  <c r="AL589" i="2"/>
  <c r="AL590" i="2"/>
  <c r="AL591" i="2"/>
  <c r="AL592" i="2"/>
  <c r="AL593" i="2"/>
  <c r="AL594" i="2"/>
  <c r="AL595" i="2"/>
  <c r="AL596" i="2"/>
  <c r="AL597" i="2"/>
  <c r="AL598" i="2"/>
  <c r="AL599" i="2"/>
  <c r="AL600" i="2"/>
  <c r="AL601" i="2"/>
  <c r="AL602" i="2"/>
  <c r="AL603" i="2"/>
  <c r="AL604" i="2"/>
  <c r="AL605" i="2"/>
  <c r="AL606" i="2"/>
  <c r="AL607" i="2"/>
  <c r="AL608" i="2"/>
  <c r="AL609" i="2"/>
  <c r="AL610" i="2"/>
  <c r="AL611" i="2"/>
  <c r="AL612" i="2"/>
  <c r="AL613" i="2"/>
  <c r="AL614" i="2"/>
  <c r="AL615" i="2"/>
  <c r="AL616" i="2"/>
  <c r="AL617" i="2"/>
  <c r="AL618" i="2"/>
  <c r="AL619" i="2"/>
  <c r="AL620" i="2"/>
  <c r="AL621" i="2"/>
  <c r="AL622" i="2"/>
  <c r="AL623" i="2"/>
  <c r="AL624" i="2"/>
  <c r="AL625" i="2"/>
  <c r="AL626" i="2"/>
  <c r="AL627" i="2"/>
  <c r="AL628" i="2"/>
  <c r="AL629" i="2"/>
  <c r="AL630" i="2"/>
  <c r="AL631" i="2"/>
  <c r="AL632" i="2"/>
  <c r="AL633" i="2"/>
  <c r="AL634" i="2"/>
  <c r="AL635" i="2"/>
  <c r="AL636" i="2"/>
  <c r="AL637" i="2"/>
  <c r="AL638" i="2"/>
  <c r="AL639" i="2"/>
  <c r="AL640" i="2"/>
  <c r="AL641" i="2"/>
  <c r="AL642" i="2"/>
  <c r="AL643" i="2"/>
  <c r="AL644" i="2"/>
  <c r="AL645" i="2"/>
  <c r="AL646" i="2"/>
  <c r="AL647" i="2"/>
  <c r="AL648" i="2"/>
  <c r="AL649" i="2"/>
  <c r="AL650" i="2"/>
  <c r="AL651" i="2"/>
  <c r="AL652" i="2"/>
  <c r="AL653" i="2"/>
  <c r="AL654" i="2"/>
  <c r="AL655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2" i="2"/>
  <c r="C11" i="3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I582" i="2"/>
  <c r="AI583" i="2"/>
  <c r="AI584" i="2"/>
  <c r="AI585" i="2"/>
  <c r="AI586" i="2"/>
  <c r="AI587" i="2"/>
  <c r="AI588" i="2"/>
  <c r="AI589" i="2"/>
  <c r="AI590" i="2"/>
  <c r="AI591" i="2"/>
  <c r="AI592" i="2"/>
  <c r="AI593" i="2"/>
  <c r="AI594" i="2"/>
  <c r="AI595" i="2"/>
  <c r="AI596" i="2"/>
  <c r="AI597" i="2"/>
  <c r="AI598" i="2"/>
  <c r="AI599" i="2"/>
  <c r="AI600" i="2"/>
  <c r="AI601" i="2"/>
  <c r="AI602" i="2"/>
  <c r="AI603" i="2"/>
  <c r="AI604" i="2"/>
  <c r="AI605" i="2"/>
  <c r="AI606" i="2"/>
  <c r="AI607" i="2"/>
  <c r="AI608" i="2"/>
  <c r="AI609" i="2"/>
  <c r="AI610" i="2"/>
  <c r="AI611" i="2"/>
  <c r="AI612" i="2"/>
  <c r="AI613" i="2"/>
  <c r="AI614" i="2"/>
  <c r="AI615" i="2"/>
  <c r="AI616" i="2"/>
  <c r="AI617" i="2"/>
  <c r="AI618" i="2"/>
  <c r="AI619" i="2"/>
  <c r="AI620" i="2"/>
  <c r="AI621" i="2"/>
  <c r="AI622" i="2"/>
  <c r="AI623" i="2"/>
  <c r="AI624" i="2"/>
  <c r="AI625" i="2"/>
  <c r="AI626" i="2"/>
  <c r="AI627" i="2"/>
  <c r="AI628" i="2"/>
  <c r="AI629" i="2"/>
  <c r="AI630" i="2"/>
  <c r="AI631" i="2"/>
  <c r="AI632" i="2"/>
  <c r="AI633" i="2"/>
  <c r="AI634" i="2"/>
  <c r="AI635" i="2"/>
  <c r="AI636" i="2"/>
  <c r="AI637" i="2"/>
  <c r="AI638" i="2"/>
  <c r="AI639" i="2"/>
  <c r="AI640" i="2"/>
  <c r="AI641" i="2"/>
  <c r="AI642" i="2"/>
  <c r="AI643" i="2"/>
  <c r="AI644" i="2"/>
  <c r="AI645" i="2"/>
  <c r="AI646" i="2"/>
  <c r="AI647" i="2"/>
  <c r="AI648" i="2"/>
  <c r="AI649" i="2"/>
  <c r="AI650" i="2"/>
  <c r="AI651" i="2"/>
  <c r="AI652" i="2"/>
  <c r="AI653" i="2"/>
  <c r="AI654" i="2"/>
  <c r="AI655" i="2"/>
  <c r="AI2" i="2"/>
  <c r="C10" i="3"/>
  <c r="E10" i="3" s="1"/>
  <c r="AU556" i="6"/>
  <c r="AU554" i="6"/>
  <c r="AU553" i="6"/>
  <c r="AU541" i="6"/>
  <c r="AU529" i="6"/>
  <c r="AU517" i="6"/>
  <c r="AU505" i="6"/>
  <c r="AD152" i="10"/>
  <c r="AD153" i="10"/>
  <c r="AD154" i="10"/>
  <c r="AD155" i="10"/>
  <c r="AD156" i="10"/>
  <c r="AD157" i="10"/>
  <c r="AD158" i="10"/>
  <c r="AD159" i="10"/>
  <c r="AD160" i="10"/>
  <c r="AD161" i="10"/>
  <c r="AD162" i="10"/>
  <c r="AD163" i="10"/>
  <c r="AD164" i="10"/>
  <c r="AD165" i="10"/>
  <c r="AD166" i="10"/>
  <c r="AD167" i="10"/>
  <c r="AD168" i="10"/>
  <c r="AD169" i="10"/>
  <c r="AD170" i="10"/>
  <c r="AD171" i="10"/>
  <c r="AD172" i="10"/>
  <c r="AD173" i="10"/>
  <c r="AD174" i="10"/>
  <c r="AD175" i="10"/>
  <c r="AD176" i="10"/>
  <c r="AD177" i="10"/>
  <c r="AD178" i="10"/>
  <c r="AD179" i="10"/>
  <c r="AD180" i="10"/>
  <c r="AD181" i="10"/>
  <c r="AD182" i="10"/>
  <c r="AD183" i="10"/>
  <c r="AD184" i="10"/>
  <c r="AD185" i="10"/>
  <c r="AD186" i="10"/>
  <c r="AD187" i="10"/>
  <c r="AD188" i="10"/>
  <c r="AD189" i="10"/>
  <c r="AD190" i="10"/>
  <c r="AD191" i="10"/>
  <c r="AD192" i="10"/>
  <c r="AD193" i="10"/>
  <c r="AD194" i="10"/>
  <c r="AD195" i="10"/>
  <c r="AD196" i="10"/>
  <c r="AD197" i="10"/>
  <c r="AD198" i="10"/>
  <c r="AD199" i="10"/>
  <c r="AD200" i="10"/>
  <c r="AD201" i="10"/>
  <c r="AD202" i="10"/>
  <c r="AD203" i="10"/>
  <c r="AD204" i="10"/>
  <c r="AD205" i="10"/>
  <c r="AD206" i="10"/>
  <c r="AD207" i="10"/>
  <c r="AD208" i="10"/>
  <c r="AD209" i="10"/>
  <c r="AD210" i="10"/>
  <c r="AD211" i="10"/>
  <c r="AD212" i="10"/>
  <c r="AD213" i="10"/>
  <c r="AD214" i="10"/>
  <c r="AD215" i="10"/>
  <c r="AD216" i="10"/>
  <c r="AD217" i="10"/>
  <c r="AD218" i="10"/>
  <c r="AD219" i="10"/>
  <c r="AD220" i="10"/>
  <c r="AD221" i="10"/>
  <c r="AD222" i="10"/>
  <c r="AD223" i="10"/>
  <c r="AD224" i="10"/>
  <c r="AD225" i="10"/>
  <c r="AD226" i="10"/>
  <c r="AD227" i="10"/>
  <c r="AD228" i="10"/>
  <c r="AD229" i="10"/>
  <c r="AD230" i="10"/>
  <c r="AD231" i="10"/>
  <c r="AD232" i="10"/>
  <c r="AD233" i="10"/>
  <c r="AD234" i="10"/>
  <c r="AD235" i="10"/>
  <c r="AD236" i="10"/>
  <c r="AD237" i="10"/>
  <c r="AD238" i="10"/>
  <c r="AD239" i="10"/>
  <c r="AD240" i="10"/>
  <c r="AD241" i="10"/>
  <c r="AD242" i="10"/>
  <c r="AD243" i="10"/>
  <c r="AD244" i="10"/>
  <c r="AD245" i="10"/>
  <c r="AD246" i="10"/>
  <c r="AD247" i="10"/>
  <c r="AD248" i="10"/>
  <c r="AD249" i="10"/>
  <c r="AD250" i="10"/>
  <c r="AD251" i="10"/>
  <c r="AD252" i="10"/>
  <c r="AD253" i="10"/>
  <c r="AD254" i="10"/>
  <c r="AD255" i="10"/>
  <c r="AD256" i="10"/>
  <c r="AD257" i="10"/>
  <c r="AD258" i="10"/>
  <c r="AD259" i="10"/>
  <c r="AD260" i="10"/>
  <c r="AD261" i="10"/>
  <c r="AD262" i="10"/>
  <c r="AD263" i="10"/>
  <c r="AD264" i="10"/>
  <c r="AD265" i="10"/>
  <c r="AD266" i="10"/>
  <c r="AD267" i="10"/>
  <c r="AD268" i="10"/>
  <c r="AD269" i="10"/>
  <c r="AD270" i="10"/>
  <c r="AD271" i="10"/>
  <c r="AD272" i="10"/>
  <c r="AD273" i="10"/>
  <c r="AD274" i="10"/>
  <c r="AD275" i="10"/>
  <c r="AD276" i="10"/>
  <c r="AD277" i="10"/>
  <c r="AD278" i="10"/>
  <c r="AD279" i="10"/>
  <c r="AD280" i="10"/>
  <c r="AD281" i="10"/>
  <c r="AD282" i="10"/>
  <c r="AD283" i="10"/>
  <c r="AD284" i="10"/>
  <c r="AD285" i="10"/>
  <c r="AD286" i="10"/>
  <c r="AD287" i="10"/>
  <c r="AD288" i="10"/>
  <c r="AD289" i="10"/>
  <c r="AD290" i="10"/>
  <c r="AD291" i="10"/>
  <c r="AD292" i="10"/>
  <c r="AD293" i="10"/>
  <c r="AD294" i="10"/>
  <c r="AD295" i="10"/>
  <c r="AD296" i="10"/>
  <c r="AD297" i="10"/>
  <c r="AD298" i="10"/>
  <c r="AD299" i="10"/>
  <c r="AD300" i="10"/>
  <c r="AD301" i="10"/>
  <c r="AD302" i="10"/>
  <c r="AD303" i="10"/>
  <c r="AD304" i="10"/>
  <c r="AD305" i="10"/>
  <c r="AD306" i="10"/>
  <c r="AD307" i="10"/>
  <c r="AD308" i="10"/>
  <c r="AD309" i="10"/>
  <c r="AD310" i="10"/>
  <c r="AD311" i="10"/>
  <c r="AD312" i="10"/>
  <c r="AD313" i="10"/>
  <c r="AD314" i="10"/>
  <c r="AD315" i="10"/>
  <c r="AD316" i="10"/>
  <c r="AD317" i="10"/>
  <c r="AD318" i="10"/>
  <c r="AD319" i="10"/>
  <c r="AD320" i="10"/>
  <c r="AD321" i="10"/>
  <c r="AD322" i="10"/>
  <c r="AD323" i="10"/>
  <c r="AD324" i="10"/>
  <c r="AD325" i="10"/>
  <c r="AD326" i="10"/>
  <c r="AD327" i="10"/>
  <c r="AD328" i="10"/>
  <c r="AD329" i="10"/>
  <c r="AD330" i="10"/>
  <c r="AD331" i="10"/>
  <c r="AD332" i="10"/>
  <c r="AD333" i="10"/>
  <c r="AD334" i="10"/>
  <c r="AD335" i="10"/>
  <c r="AD336" i="10"/>
  <c r="AD337" i="10"/>
  <c r="AD338" i="10"/>
  <c r="AD339" i="10"/>
  <c r="AD340" i="10"/>
  <c r="AD341" i="10"/>
  <c r="AD342" i="10"/>
  <c r="AD343" i="10"/>
  <c r="AD344" i="10"/>
  <c r="AD345" i="10"/>
  <c r="AD346" i="10"/>
  <c r="AD347" i="10"/>
  <c r="AD348" i="10"/>
  <c r="AD349" i="10"/>
  <c r="AD350" i="10"/>
  <c r="AD351" i="10"/>
  <c r="AD352" i="10"/>
  <c r="AD353" i="10"/>
  <c r="AD354" i="10"/>
  <c r="AD355" i="10"/>
  <c r="AD356" i="10"/>
  <c r="AD357" i="10"/>
  <c r="AD358" i="10"/>
  <c r="AD359" i="10"/>
  <c r="AD360" i="10"/>
  <c r="AD361" i="10"/>
  <c r="AD362" i="10"/>
  <c r="AD363" i="10"/>
  <c r="AD364" i="10"/>
  <c r="AD365" i="10"/>
  <c r="AD366" i="10"/>
  <c r="AD367" i="10"/>
  <c r="AD368" i="10"/>
  <c r="AD369" i="10"/>
  <c r="AD370" i="10"/>
  <c r="AD371" i="10"/>
  <c r="AD372" i="10"/>
  <c r="AD373" i="10"/>
  <c r="AD374" i="10"/>
  <c r="AD375" i="10"/>
  <c r="AD376" i="10"/>
  <c r="AD377" i="10"/>
  <c r="AD378" i="10"/>
  <c r="AD379" i="10"/>
  <c r="AD380" i="10"/>
  <c r="AD381" i="10"/>
  <c r="AD382" i="10"/>
  <c r="AD383" i="10"/>
  <c r="AD384" i="10"/>
  <c r="AD385" i="10"/>
  <c r="AD386" i="10"/>
  <c r="AD387" i="10"/>
  <c r="AD388" i="10"/>
  <c r="AD389" i="10"/>
  <c r="AD390" i="10"/>
  <c r="AD391" i="10"/>
  <c r="AD392" i="10"/>
  <c r="AD393" i="10"/>
  <c r="AD394" i="10"/>
  <c r="AD395" i="10"/>
  <c r="AD396" i="10"/>
  <c r="AD397" i="10"/>
  <c r="AD398" i="10"/>
  <c r="AD399" i="10"/>
  <c r="AD400" i="10"/>
  <c r="AD401" i="10"/>
  <c r="AD402" i="10"/>
  <c r="AD403" i="10"/>
  <c r="AD404" i="10"/>
  <c r="AD405" i="10"/>
  <c r="AD406" i="10"/>
  <c r="AD407" i="10"/>
  <c r="AD408" i="10"/>
  <c r="AD409" i="10"/>
  <c r="AD410" i="10"/>
  <c r="AD411" i="10"/>
  <c r="AD412" i="10"/>
  <c r="AD413" i="10"/>
  <c r="AD414" i="10"/>
  <c r="AD415" i="10"/>
  <c r="AD416" i="10"/>
  <c r="AD417" i="10"/>
  <c r="AD418" i="10"/>
  <c r="AD419" i="10"/>
  <c r="AD420" i="10"/>
  <c r="AD421" i="10"/>
  <c r="AD422" i="10"/>
  <c r="AD423" i="10"/>
  <c r="AD424" i="10"/>
  <c r="AD425" i="10"/>
  <c r="AD426" i="10"/>
  <c r="AD427" i="10"/>
  <c r="AD428" i="10"/>
  <c r="AD429" i="10"/>
  <c r="AD430" i="10"/>
  <c r="AD431" i="10"/>
  <c r="AD432" i="10"/>
  <c r="AD433" i="10"/>
  <c r="AD434" i="10"/>
  <c r="AD435" i="10"/>
  <c r="AD436" i="10"/>
  <c r="AD437" i="10"/>
  <c r="AD438" i="10"/>
  <c r="AD439" i="10"/>
  <c r="AD440" i="10"/>
  <c r="AD441" i="10"/>
  <c r="AD442" i="10"/>
  <c r="AD443" i="10"/>
  <c r="AD444" i="10"/>
  <c r="AD445" i="10"/>
  <c r="AD446" i="10"/>
  <c r="AD447" i="10"/>
  <c r="AD448" i="10"/>
  <c r="AD449" i="10"/>
  <c r="AD450" i="10"/>
  <c r="AD451" i="10"/>
  <c r="AD452" i="10"/>
  <c r="AD453" i="10"/>
  <c r="AD454" i="10"/>
  <c r="AD455" i="10"/>
  <c r="AD456" i="10"/>
  <c r="AD457" i="10"/>
  <c r="AD458" i="10"/>
  <c r="AD459" i="10"/>
  <c r="AD460" i="10"/>
  <c r="AD461" i="10"/>
  <c r="AD462" i="10"/>
  <c r="AD463" i="10"/>
  <c r="AD464" i="10"/>
  <c r="AD465" i="10"/>
  <c r="AD466" i="10"/>
  <c r="AD467" i="10"/>
  <c r="AD468" i="10"/>
  <c r="AD469" i="10"/>
  <c r="AD470" i="10"/>
  <c r="AD471" i="10"/>
  <c r="AD472" i="10"/>
  <c r="AD473" i="10"/>
  <c r="AD474" i="10"/>
  <c r="AD475" i="10"/>
  <c r="AD476" i="10"/>
  <c r="AD477" i="10"/>
  <c r="AD478" i="10"/>
  <c r="AD479" i="10"/>
  <c r="AD480" i="10"/>
  <c r="AD481" i="10"/>
  <c r="AD482" i="10"/>
  <c r="AD483" i="10"/>
  <c r="AD484" i="10"/>
  <c r="AD485" i="10"/>
  <c r="AD486" i="10"/>
  <c r="AD487" i="10"/>
  <c r="AD488" i="10"/>
  <c r="AD489" i="10"/>
  <c r="AD490" i="10"/>
  <c r="AD491" i="10"/>
  <c r="AD492" i="10"/>
  <c r="AD493" i="10"/>
  <c r="AD494" i="10"/>
  <c r="AD495" i="10"/>
  <c r="AD496" i="10"/>
  <c r="AD497" i="10"/>
  <c r="AD498" i="10"/>
  <c r="AD499" i="10"/>
  <c r="AD500" i="10"/>
  <c r="AD501" i="10"/>
  <c r="AD502" i="10"/>
  <c r="AD503" i="10"/>
  <c r="AD504" i="10"/>
  <c r="AD505" i="10"/>
  <c r="AD506" i="10"/>
  <c r="AD507" i="10"/>
  <c r="AD508" i="10"/>
  <c r="AD509" i="10"/>
  <c r="AD510" i="10"/>
  <c r="AD511" i="10"/>
  <c r="AD512" i="10"/>
  <c r="AD513" i="10"/>
  <c r="AD514" i="10"/>
  <c r="AD515" i="10"/>
  <c r="AD483" i="9"/>
  <c r="AD484" i="9"/>
  <c r="AD485" i="9"/>
  <c r="AD486" i="9"/>
  <c r="AD487" i="9"/>
  <c r="AD488" i="9"/>
  <c r="AD489" i="9"/>
  <c r="AD490" i="9"/>
  <c r="AD491" i="9"/>
  <c r="AD492" i="9"/>
  <c r="AD493" i="9"/>
  <c r="AU493" i="6"/>
  <c r="AU480" i="6"/>
  <c r="AU531" i="6"/>
  <c r="AU484" i="6"/>
  <c r="AU496" i="6"/>
  <c r="AU506" i="6"/>
  <c r="AU518" i="6"/>
  <c r="AU530" i="6"/>
  <c r="AU542" i="6"/>
  <c r="AU487" i="6"/>
  <c r="AU468" i="6"/>
  <c r="AU162" i="6"/>
  <c r="AU209" i="6"/>
  <c r="AU543" i="6"/>
  <c r="AU555" i="6"/>
  <c r="AU469" i="6"/>
  <c r="AU470" i="6"/>
  <c r="AU483" i="6"/>
  <c r="AU507" i="6"/>
  <c r="AU472" i="6"/>
  <c r="AU508" i="6"/>
  <c r="AU520" i="6"/>
  <c r="AU532" i="6"/>
  <c r="AU544" i="6"/>
  <c r="AU559" i="6"/>
  <c r="AU497" i="6"/>
  <c r="AU509" i="6"/>
  <c r="AU521" i="6"/>
  <c r="AU533" i="6"/>
  <c r="AU545" i="6"/>
  <c r="AU557" i="6"/>
  <c r="AU481" i="6"/>
  <c r="AU482" i="6"/>
  <c r="AU494" i="6"/>
  <c r="AU471" i="6"/>
  <c r="AU495" i="6"/>
  <c r="AU519" i="6"/>
  <c r="AU256" i="6"/>
  <c r="AU228" i="6"/>
  <c r="AU203" i="6"/>
  <c r="AU245" i="6"/>
  <c r="AU467" i="6"/>
  <c r="AU479" i="6"/>
  <c r="AU491" i="6"/>
  <c r="AU503" i="6"/>
  <c r="AU515" i="6"/>
  <c r="AU527" i="6"/>
  <c r="AU539" i="6"/>
  <c r="AU551" i="6"/>
  <c r="AU492" i="6"/>
  <c r="AU504" i="6"/>
  <c r="AU516" i="6"/>
  <c r="AU528" i="6"/>
  <c r="AU540" i="6"/>
  <c r="AU552" i="6"/>
  <c r="AU473" i="6"/>
  <c r="AU485" i="6"/>
  <c r="AU474" i="6"/>
  <c r="AU486" i="6"/>
  <c r="AU498" i="6"/>
  <c r="AU510" i="6"/>
  <c r="AU522" i="6"/>
  <c r="AU534" i="6"/>
  <c r="AU546" i="6"/>
  <c r="AU558" i="6"/>
  <c r="AU475" i="6"/>
  <c r="AU499" i="6"/>
  <c r="AU511" i="6"/>
  <c r="AU523" i="6"/>
  <c r="AU535" i="6"/>
  <c r="AU547" i="6"/>
  <c r="AU476" i="6"/>
  <c r="AU488" i="6"/>
  <c r="AU500" i="6"/>
  <c r="AU512" i="6"/>
  <c r="AU524" i="6"/>
  <c r="AU536" i="6"/>
  <c r="AU548" i="6"/>
  <c r="AU477" i="6"/>
  <c r="AU489" i="6"/>
  <c r="AU501" i="6"/>
  <c r="AU513" i="6"/>
  <c r="AU525" i="6"/>
  <c r="AU537" i="6"/>
  <c r="AU549" i="6"/>
  <c r="AU466" i="6"/>
  <c r="AU478" i="6"/>
  <c r="AU490" i="6"/>
  <c r="AU502" i="6"/>
  <c r="AU514" i="6"/>
  <c r="AU526" i="6"/>
  <c r="AU538" i="6"/>
  <c r="AU550" i="6"/>
  <c r="AU254" i="6"/>
  <c r="AU283" i="6"/>
  <c r="AU286" i="6"/>
  <c r="AU288" i="6"/>
  <c r="AU202" i="6"/>
  <c r="AU259" i="6"/>
  <c r="AU260" i="6"/>
  <c r="AU261" i="6"/>
  <c r="AU262" i="6"/>
  <c r="AU123" i="6"/>
  <c r="AU306" i="6"/>
  <c r="AU159" i="6"/>
  <c r="AU309" i="6"/>
  <c r="AU310" i="6"/>
  <c r="AU464" i="6"/>
  <c r="AU465" i="6"/>
  <c r="AT218" i="4" l="1"/>
  <c r="AT315" i="4"/>
  <c r="AT129" i="4"/>
  <c r="AU27" i="6"/>
  <c r="AU42" i="6"/>
  <c r="AU77" i="6"/>
  <c r="AU446" i="6"/>
  <c r="AT33" i="4"/>
  <c r="AU26" i="6"/>
  <c r="AT316" i="4"/>
  <c r="AT128" i="4"/>
  <c r="AT284" i="4"/>
  <c r="AT317" i="4"/>
  <c r="AT344" i="4"/>
  <c r="AU300" i="6"/>
  <c r="AU316" i="6"/>
  <c r="AU36" i="6"/>
  <c r="AU92" i="6"/>
  <c r="AU137" i="6"/>
  <c r="AU138" i="6"/>
  <c r="AU223" i="6"/>
  <c r="AU218" i="6"/>
  <c r="AU165" i="6"/>
  <c r="AU241" i="6"/>
  <c r="AU247" i="6"/>
  <c r="AU113" i="6"/>
  <c r="AT346" i="4"/>
  <c r="AU215" i="6"/>
  <c r="AU153" i="6"/>
  <c r="AU115" i="6"/>
  <c r="AU117" i="6"/>
  <c r="AU240" i="6"/>
  <c r="AU416" i="6"/>
  <c r="AU428" i="6"/>
  <c r="AU440" i="6"/>
  <c r="AU452" i="6"/>
  <c r="AU73" i="6"/>
  <c r="AU417" i="6"/>
  <c r="AU429" i="6"/>
  <c r="AU441" i="6"/>
  <c r="AU453" i="6"/>
  <c r="AU74" i="6"/>
  <c r="AU418" i="6"/>
  <c r="AU430" i="6"/>
  <c r="AU442" i="6"/>
  <c r="AU454" i="6"/>
  <c r="AU35" i="6"/>
  <c r="AU49" i="6"/>
  <c r="AU135" i="6"/>
  <c r="AU179" i="6"/>
  <c r="AU151" i="6"/>
  <c r="AU213" i="6"/>
  <c r="AU182" i="6"/>
  <c r="AU217" i="6"/>
  <c r="AU248" i="6"/>
  <c r="AU212" i="6"/>
  <c r="AU91" i="6"/>
  <c r="AU118" i="6"/>
  <c r="AU419" i="6"/>
  <c r="AU431" i="6"/>
  <c r="AU443" i="6"/>
  <c r="AU455" i="6"/>
  <c r="AU177" i="6"/>
  <c r="AU149" i="6"/>
  <c r="AU142" i="6"/>
  <c r="AU197" i="6"/>
  <c r="AU79" i="6"/>
  <c r="AU164" i="6"/>
  <c r="AU109" i="6"/>
  <c r="AU132" i="6"/>
  <c r="AU133" i="6"/>
  <c r="AU158" i="6"/>
  <c r="AU161" i="6"/>
  <c r="AU255" i="6"/>
  <c r="AU136" i="6"/>
  <c r="AU163" i="6"/>
  <c r="AU173" i="6"/>
  <c r="AU150" i="6"/>
  <c r="AU220" i="6"/>
  <c r="AU258" i="6"/>
  <c r="AU424" i="6"/>
  <c r="AU436" i="6"/>
  <c r="AU448" i="6"/>
  <c r="AU69" i="6"/>
  <c r="AT141" i="4"/>
  <c r="AU425" i="6"/>
  <c r="AU437" i="6"/>
  <c r="AU449" i="6"/>
  <c r="AU82" i="6"/>
  <c r="AU108" i="6"/>
  <c r="AU131" i="6"/>
  <c r="AU155" i="6"/>
  <c r="AU185" i="6"/>
  <c r="AU243" i="6"/>
  <c r="AU143" i="6"/>
  <c r="AU111" i="6"/>
  <c r="AU110" i="6"/>
  <c r="AU64" i="6"/>
  <c r="AU432" i="6"/>
  <c r="AU444" i="6"/>
  <c r="AU456" i="6"/>
  <c r="AU96" i="6"/>
  <c r="AT319" i="4"/>
  <c r="AU433" i="6"/>
  <c r="AU445" i="6"/>
  <c r="AT19" i="4"/>
  <c r="AT179" i="4"/>
  <c r="AU458" i="6"/>
  <c r="AU9" i="6"/>
  <c r="AU426" i="6"/>
  <c r="AT7" i="4"/>
  <c r="AT254" i="4"/>
  <c r="AU435" i="6"/>
  <c r="AU447" i="6"/>
  <c r="AU459" i="6"/>
  <c r="AU54" i="6"/>
  <c r="AU80" i="6"/>
  <c r="AU98" i="6"/>
  <c r="AU40" i="6"/>
  <c r="AU144" i="6"/>
  <c r="AT262" i="4"/>
  <c r="AT124" i="4"/>
  <c r="AU438" i="6"/>
  <c r="AU450" i="6"/>
  <c r="AU434" i="6"/>
  <c r="AU457" i="6"/>
  <c r="AU415" i="6"/>
  <c r="AU427" i="6"/>
  <c r="AU439" i="6"/>
  <c r="AU451" i="6"/>
  <c r="AU152" i="6"/>
  <c r="AU127" i="6"/>
  <c r="AU121" i="6"/>
  <c r="AU48" i="6"/>
  <c r="AU90" i="6"/>
  <c r="AU107" i="6"/>
  <c r="AU154" i="6"/>
  <c r="AU183" i="6"/>
  <c r="F14" i="12"/>
  <c r="AT188" i="4"/>
  <c r="AT71" i="4"/>
  <c r="AT135" i="4"/>
  <c r="AT14" i="4"/>
  <c r="AT140" i="4"/>
  <c r="AT44" i="4"/>
  <c r="AT70" i="4"/>
  <c r="AT110" i="4"/>
  <c r="AT189" i="4"/>
  <c r="AT311" i="4"/>
  <c r="AT3" i="4"/>
  <c r="AT46" i="4"/>
  <c r="AT59" i="4"/>
  <c r="AT176" i="4"/>
  <c r="AT252" i="4"/>
  <c r="AT281" i="4"/>
  <c r="AT93" i="4"/>
  <c r="AT115" i="4"/>
  <c r="AT180" i="4"/>
  <c r="AT32" i="4"/>
  <c r="AT139" i="4"/>
  <c r="AT310" i="4"/>
  <c r="AU297" i="6"/>
  <c r="AU295" i="6"/>
  <c r="AU157" i="6"/>
  <c r="AU139" i="6"/>
  <c r="AU28" i="6"/>
  <c r="AU125" i="6"/>
  <c r="AU171" i="6"/>
  <c r="AU266" i="6"/>
  <c r="AU278" i="6"/>
  <c r="AU290" i="6"/>
  <c r="AU189" i="6"/>
  <c r="AU267" i="6"/>
  <c r="AU279" i="6"/>
  <c r="AU51" i="6"/>
  <c r="AU93" i="6"/>
  <c r="AU24" i="6"/>
  <c r="AU52" i="6"/>
  <c r="AU134" i="6"/>
  <c r="AU269" i="6"/>
  <c r="AU281" i="6"/>
  <c r="AU293" i="6"/>
  <c r="AU308" i="6"/>
  <c r="AU304" i="6"/>
  <c r="AU320" i="6"/>
  <c r="AU321" i="6"/>
  <c r="AU270" i="6"/>
  <c r="AU29" i="6"/>
  <c r="AU57" i="6"/>
  <c r="AU85" i="6"/>
  <c r="AU168" i="6"/>
  <c r="AU234" i="6"/>
  <c r="AU263" i="6"/>
  <c r="AU287" i="6"/>
  <c r="AU299" i="6"/>
  <c r="AU322" i="6"/>
  <c r="AU347" i="6"/>
  <c r="AU337" i="6"/>
  <c r="AU47" i="6"/>
  <c r="AU169" i="6"/>
  <c r="AU237" i="6"/>
  <c r="AU264" i="6"/>
  <c r="AU170" i="6"/>
  <c r="AU265" i="6"/>
  <c r="AU277" i="6"/>
  <c r="AU289" i="6"/>
  <c r="AU301" i="6"/>
  <c r="AT287" i="4"/>
  <c r="AT367" i="4"/>
  <c r="AT397" i="4"/>
  <c r="AT264" i="4"/>
  <c r="AT302" i="4"/>
  <c r="AT49" i="4"/>
  <c r="AT181" i="4"/>
  <c r="AT217" i="4"/>
  <c r="AT370" i="4"/>
  <c r="AT290" i="4"/>
  <c r="AT88" i="4"/>
  <c r="AT152" i="4"/>
  <c r="AT371" i="4"/>
  <c r="AT9" i="4"/>
  <c r="AT289" i="4"/>
  <c r="AT342" i="4"/>
  <c r="AT191" i="4"/>
  <c r="AT125" i="4"/>
  <c r="AU81" i="6"/>
  <c r="AU101" i="6"/>
  <c r="AU119" i="6"/>
  <c r="AU120" i="6"/>
  <c r="AU60" i="6"/>
  <c r="AU38" i="6"/>
  <c r="AU66" i="6"/>
  <c r="AU39" i="6"/>
  <c r="AU53" i="6"/>
  <c r="AU68" i="6"/>
  <c r="AU76" i="6"/>
  <c r="AU65" i="6"/>
  <c r="AU67" i="6"/>
  <c r="AU105" i="6"/>
  <c r="AU126" i="6"/>
  <c r="AU181" i="6"/>
  <c r="AU22" i="6"/>
  <c r="AU23" i="6"/>
  <c r="AU18" i="6"/>
  <c r="AL197" i="2"/>
  <c r="AL188" i="2"/>
  <c r="AU55" i="6"/>
  <c r="AU405" i="6"/>
  <c r="AU112" i="6"/>
  <c r="AU43" i="6"/>
  <c r="AU97" i="6"/>
  <c r="AU56" i="6"/>
  <c r="AU46" i="6"/>
  <c r="AU72" i="6"/>
  <c r="AU33" i="6"/>
  <c r="AT388" i="4"/>
  <c r="AT402" i="4"/>
  <c r="AT256" i="4"/>
  <c r="AT335" i="4"/>
  <c r="AT104" i="4"/>
  <c r="AT90" i="4"/>
  <c r="AT372" i="4"/>
  <c r="AT91" i="4"/>
  <c r="AT25" i="4"/>
  <c r="AT392" i="4"/>
  <c r="AT105" i="4"/>
  <c r="AT391" i="4"/>
  <c r="AT257" i="4"/>
  <c r="AT160" i="4"/>
  <c r="AT403" i="4"/>
  <c r="AT157" i="4"/>
  <c r="AT240" i="4"/>
  <c r="AT37" i="4"/>
  <c r="AT265" i="4"/>
  <c r="AT238" i="4"/>
  <c r="AT24" i="4"/>
  <c r="AL116" i="2"/>
  <c r="AT301" i="4"/>
  <c r="AT314" i="4"/>
  <c r="AT6" i="4"/>
  <c r="AT377" i="4"/>
  <c r="AT202" i="4"/>
  <c r="AT366" i="4"/>
  <c r="AT199" i="4"/>
  <c r="AT193" i="4"/>
  <c r="AT276" i="4"/>
  <c r="AT379" i="4"/>
  <c r="AU366" i="6"/>
  <c r="AU378" i="6"/>
  <c r="AU390" i="6"/>
  <c r="AT345" i="4"/>
  <c r="AT58" i="4"/>
  <c r="AT94" i="4"/>
  <c r="AT307" i="4"/>
  <c r="AT138" i="4"/>
  <c r="AT378" i="4"/>
  <c r="AT5" i="4"/>
  <c r="AT306" i="4"/>
  <c r="AT296" i="4"/>
  <c r="AT206" i="4"/>
  <c r="AT92" i="4"/>
  <c r="AT381" i="4"/>
  <c r="AT34" i="4"/>
  <c r="AT72" i="4"/>
  <c r="AT137" i="4"/>
  <c r="AT204" i="4"/>
  <c r="AT343" i="4"/>
  <c r="AT380" i="4"/>
  <c r="AT201" i="4"/>
  <c r="AT194" i="4"/>
  <c r="AT277" i="4"/>
  <c r="AT205" i="4"/>
  <c r="AT127" i="4"/>
  <c r="AT103" i="4"/>
  <c r="AT200" i="4"/>
  <c r="AT192" i="4"/>
  <c r="AT347" i="4"/>
  <c r="AT329" i="4"/>
  <c r="AT136" i="4"/>
  <c r="AT400" i="4"/>
  <c r="AU367" i="6"/>
  <c r="AU379" i="6"/>
  <c r="AU391" i="6"/>
  <c r="AU403" i="6"/>
  <c r="AU5" i="6"/>
  <c r="AU19" i="6"/>
  <c r="AU365" i="6"/>
  <c r="AT275" i="4"/>
  <c r="AT299" i="4"/>
  <c r="AT303" i="4"/>
  <c r="AT175" i="4"/>
  <c r="AU392" i="6"/>
  <c r="AT18" i="4"/>
  <c r="AT134" i="4"/>
  <c r="AT308" i="4"/>
  <c r="AU335" i="6"/>
  <c r="AU323" i="6"/>
  <c r="AT45" i="4"/>
  <c r="AT146" i="4"/>
  <c r="AT399" i="4"/>
  <c r="AU368" i="6"/>
  <c r="AU380" i="6"/>
  <c r="AU353" i="6"/>
  <c r="AU404" i="6"/>
  <c r="AG2" i="2"/>
  <c r="AF2" i="2"/>
  <c r="C9" i="3" s="1"/>
  <c r="AT38" i="4"/>
  <c r="AT221" i="4"/>
  <c r="AU20" i="6"/>
  <c r="AT50" i="4"/>
  <c r="AT272" i="4"/>
  <c r="AT126" i="4"/>
  <c r="AT102" i="4"/>
  <c r="AT163" i="4"/>
  <c r="AT154" i="4"/>
  <c r="AT269" i="4"/>
  <c r="AT320" i="4"/>
  <c r="AT123" i="4"/>
  <c r="AT155" i="4"/>
  <c r="AT100" i="4"/>
  <c r="AT389" i="4"/>
  <c r="AT164" i="4"/>
  <c r="AT244" i="4"/>
  <c r="AT8" i="4"/>
  <c r="AT190" i="4"/>
  <c r="AT153" i="4"/>
  <c r="AT266" i="4"/>
  <c r="AT208" i="4"/>
  <c r="AT16" i="4"/>
  <c r="AT75" i="4"/>
  <c r="AT209" i="4"/>
  <c r="AT74" i="4"/>
  <c r="AT384" i="4"/>
  <c r="AT383" i="4"/>
  <c r="AT30" i="4"/>
  <c r="AT55" i="4"/>
  <c r="AT68" i="4"/>
  <c r="AT84" i="4"/>
  <c r="AT132" i="4"/>
  <c r="AU357" i="6"/>
  <c r="AT118" i="4"/>
  <c r="AT293" i="4"/>
  <c r="AT259" i="4"/>
  <c r="AT147" i="4"/>
  <c r="AU34" i="6"/>
  <c r="AT219" i="4"/>
  <c r="AT260" i="4"/>
  <c r="AT357" i="4"/>
  <c r="AU7" i="6"/>
  <c r="AT246" i="4"/>
  <c r="AT224" i="4"/>
  <c r="AT258" i="4"/>
  <c r="AT76" i="4"/>
  <c r="AT242" i="4"/>
  <c r="AT222" i="4"/>
  <c r="AT87" i="4"/>
  <c r="AU338" i="6"/>
  <c r="AT162" i="4"/>
  <c r="AT241" i="4"/>
  <c r="AT267" i="4"/>
  <c r="AT64" i="4"/>
  <c r="AT356" i="4"/>
  <c r="AT62" i="4"/>
  <c r="AT106" i="4"/>
  <c r="AT390" i="4"/>
  <c r="AT15" i="4"/>
  <c r="AT31" i="4"/>
  <c r="AT43" i="4"/>
  <c r="AT56" i="4"/>
  <c r="AT69" i="4"/>
  <c r="AT133" i="4"/>
  <c r="AT174" i="4"/>
  <c r="AT36" i="4"/>
  <c r="AT387" i="4"/>
  <c r="AT248" i="4"/>
  <c r="AT223" i="4"/>
  <c r="AT10" i="4"/>
  <c r="AT386" i="4"/>
  <c r="AT245" i="4"/>
  <c r="AT332" i="4"/>
  <c r="AT236" i="4"/>
  <c r="AU336" i="6"/>
  <c r="AL29" i="2"/>
  <c r="AT270" i="4"/>
  <c r="AT334" i="4"/>
  <c r="AT21" i="4"/>
  <c r="AT341" i="4"/>
  <c r="AT121" i="4"/>
  <c r="AT42" i="4"/>
  <c r="AT385" i="4"/>
  <c r="AT404" i="4"/>
  <c r="AT57" i="4"/>
  <c r="AT216" i="4"/>
  <c r="AT63" i="4"/>
  <c r="AL115" i="2"/>
  <c r="AT117" i="4"/>
  <c r="AT198" i="4"/>
  <c r="AT184" i="4"/>
  <c r="AT261" i="4"/>
  <c r="AT358" i="4"/>
  <c r="AT144" i="4"/>
  <c r="AT20" i="4"/>
  <c r="AT111" i="4"/>
  <c r="AT13" i="4"/>
  <c r="AT122" i="4"/>
  <c r="AT101" i="4"/>
  <c r="AT313" i="4"/>
  <c r="AT39" i="4"/>
  <c r="AT195" i="4"/>
  <c r="AU369" i="6"/>
  <c r="AU381" i="6"/>
  <c r="AU393" i="6"/>
  <c r="AU21" i="6"/>
  <c r="AU312" i="6"/>
  <c r="AL90" i="2"/>
  <c r="AT116" i="4"/>
  <c r="AT300" i="4"/>
  <c r="AT161" i="4"/>
  <c r="AT183" i="4"/>
  <c r="AT273" i="4"/>
  <c r="AT263" i="4"/>
  <c r="AT359" i="4"/>
  <c r="AT330" i="4"/>
  <c r="AT86" i="4"/>
  <c r="AT318" i="4"/>
  <c r="AT406" i="4"/>
  <c r="AT394" i="4"/>
  <c r="AT40" i="4"/>
  <c r="AT53" i="4"/>
  <c r="AT143" i="4"/>
  <c r="AT196" i="4"/>
  <c r="AT212" i="4"/>
  <c r="AU370" i="6"/>
  <c r="AU382" i="6"/>
  <c r="AU394" i="6"/>
  <c r="AU406" i="6"/>
  <c r="AU8" i="6"/>
  <c r="AU313" i="6"/>
  <c r="AU350" i="6"/>
  <c r="AT247" i="4"/>
  <c r="AT158" i="4"/>
  <c r="AT298" i="4"/>
  <c r="AT187" i="4"/>
  <c r="AT186" i="4"/>
  <c r="AT271" i="4"/>
  <c r="AT333" i="4"/>
  <c r="AT89" i="4"/>
  <c r="AT239" i="4"/>
  <c r="AT48" i="4"/>
  <c r="AT23" i="4"/>
  <c r="AT210" i="4"/>
  <c r="AT336" i="4"/>
  <c r="AT312" i="4"/>
  <c r="AT364" i="4"/>
  <c r="AT393" i="4"/>
  <c r="AT83" i="4"/>
  <c r="AT213" i="4"/>
  <c r="AT291" i="4"/>
  <c r="AT362" i="4"/>
  <c r="AT214" i="4"/>
  <c r="AT339" i="4"/>
  <c r="AT351" i="4"/>
  <c r="AU319" i="6"/>
  <c r="AT85" i="4"/>
  <c r="AT99" i="4"/>
  <c r="AT114" i="4"/>
  <c r="AT151" i="4"/>
  <c r="AT215" i="4"/>
  <c r="AT234" i="4"/>
  <c r="AT340" i="4"/>
  <c r="AT352" i="4"/>
  <c r="AT365" i="4"/>
  <c r="AT182" i="4"/>
  <c r="AT243" i="4"/>
  <c r="AT353" i="4"/>
  <c r="AT185" i="4"/>
  <c r="AT203" i="4"/>
  <c r="AT354" i="4"/>
  <c r="AU360" i="6"/>
  <c r="AU361" i="6"/>
  <c r="AU362" i="6"/>
  <c r="AU402" i="6"/>
  <c r="AU4" i="6"/>
  <c r="AU314" i="6"/>
  <c r="AL138" i="2"/>
  <c r="AL78" i="2"/>
  <c r="AL234" i="2"/>
  <c r="AL136" i="2"/>
  <c r="AL184" i="2"/>
  <c r="AL114" i="2"/>
  <c r="AL220" i="2"/>
  <c r="AL113" i="2"/>
  <c r="AL102" i="2"/>
  <c r="AL148" i="2"/>
  <c r="AL101" i="2"/>
  <c r="AL40" i="2"/>
  <c r="AL198" i="2"/>
  <c r="AL140" i="2"/>
  <c r="AL100" i="2"/>
  <c r="AL30" i="2"/>
  <c r="AU422" i="6"/>
  <c r="AU409" i="6"/>
  <c r="AU423" i="6"/>
  <c r="AU421" i="6"/>
  <c r="AU15" i="6"/>
  <c r="AU6" i="6"/>
  <c r="AU397" i="6"/>
  <c r="AU410" i="6"/>
  <c r="AU408" i="6"/>
  <c r="AU373" i="6"/>
  <c r="AU385" i="6"/>
  <c r="AU346" i="6"/>
  <c r="AU398" i="6"/>
  <c r="AU396" i="6"/>
  <c r="AU41" i="6"/>
  <c r="AU30" i="6"/>
  <c r="AU303" i="6"/>
  <c r="AU328" i="6"/>
  <c r="AU156" i="6"/>
  <c r="AU172" i="6"/>
  <c r="AU291" i="6"/>
  <c r="AU329" i="6"/>
  <c r="AU371" i="6"/>
  <c r="AU383" i="6"/>
  <c r="AU395" i="6"/>
  <c r="AU407" i="6"/>
  <c r="AU420" i="6"/>
  <c r="AU195" i="6"/>
  <c r="AU268" i="6"/>
  <c r="AU280" i="6"/>
  <c r="AU292" i="6"/>
  <c r="AU318" i="6"/>
  <c r="AU330" i="6"/>
  <c r="AU372" i="6"/>
  <c r="AU384" i="6"/>
  <c r="AU10" i="6"/>
  <c r="AU78" i="6"/>
  <c r="AU174" i="6"/>
  <c r="AU331" i="6"/>
  <c r="AU11" i="6"/>
  <c r="AU25" i="6"/>
  <c r="AU175" i="6"/>
  <c r="AU211" i="6"/>
  <c r="AU282" i="6"/>
  <c r="AU307" i="6"/>
  <c r="AU332" i="6"/>
  <c r="AU176" i="6"/>
  <c r="AU216" i="6"/>
  <c r="AU333" i="6"/>
  <c r="AU272" i="6"/>
  <c r="AU58" i="6"/>
  <c r="AU351" i="6"/>
  <c r="AU59" i="6"/>
  <c r="AU340" i="6"/>
  <c r="AU305" i="6"/>
  <c r="AU339" i="6"/>
  <c r="AU343" i="6"/>
  <c r="AU342" i="6"/>
  <c r="AU341" i="6"/>
  <c r="AU326" i="6"/>
  <c r="AU374" i="6"/>
  <c r="AU386" i="6"/>
  <c r="AU411" i="6"/>
  <c r="AU355" i="6"/>
  <c r="AU324" i="6"/>
  <c r="AU375" i="6"/>
  <c r="AU387" i="6"/>
  <c r="AU399" i="6"/>
  <c r="AU412" i="6"/>
  <c r="AU364" i="6"/>
  <c r="AU354" i="6"/>
  <c r="AU376" i="6"/>
  <c r="AU388" i="6"/>
  <c r="AU400" i="6"/>
  <c r="AU413" i="6"/>
  <c r="AU16" i="6"/>
  <c r="AU70" i="6"/>
  <c r="AU102" i="6"/>
  <c r="AU363" i="6"/>
  <c r="AU348" i="6"/>
  <c r="AU13" i="6"/>
  <c r="AU377" i="6"/>
  <c r="AU389" i="6"/>
  <c r="AU401" i="6"/>
  <c r="AU414" i="6"/>
  <c r="AU3" i="6"/>
  <c r="AU17" i="6"/>
  <c r="AU45" i="6"/>
  <c r="AU71" i="6"/>
  <c r="AU83" i="6"/>
  <c r="AU167" i="6"/>
  <c r="AU274" i="6"/>
  <c r="AU275" i="6"/>
  <c r="AU325" i="6"/>
  <c r="AU276" i="6"/>
  <c r="AU327" i="6"/>
  <c r="AL71" i="2"/>
  <c r="AL70" i="2"/>
  <c r="AL69" i="2"/>
  <c r="AL175" i="2"/>
  <c r="AL94" i="2"/>
  <c r="AL93" i="2"/>
  <c r="AL92" i="2"/>
  <c r="AL6" i="2"/>
  <c r="AL172" i="2"/>
  <c r="AL91" i="2"/>
  <c r="AT211" i="4"/>
  <c r="AT225" i="4"/>
  <c r="AT96" i="4"/>
  <c r="AL215" i="2"/>
  <c r="AT348" i="4"/>
  <c r="AL214" i="2"/>
  <c r="AT66" i="4"/>
  <c r="AT338" i="4"/>
  <c r="AT41" i="4"/>
  <c r="AT54" i="4"/>
  <c r="AT82" i="4"/>
  <c r="AL239" i="2"/>
  <c r="AT11" i="4"/>
  <c r="AL203" i="2"/>
  <c r="AT51" i="4"/>
  <c r="AL191" i="2"/>
  <c r="AT65" i="4"/>
  <c r="AT78" i="4"/>
  <c r="AT77" i="4"/>
  <c r="AL119" i="2"/>
  <c r="AT166" i="4"/>
  <c r="AT279" i="4"/>
  <c r="AT282" i="4"/>
  <c r="AT278" i="4"/>
  <c r="AL59" i="2"/>
  <c r="AT321" i="4"/>
  <c r="AT322" i="4"/>
  <c r="AL154" i="2"/>
  <c r="AT108" i="4"/>
  <c r="AT283" i="4"/>
  <c r="AT285" i="4"/>
  <c r="AT323" i="4"/>
  <c r="AL58" i="2"/>
  <c r="AT324" i="4"/>
  <c r="AL46" i="2"/>
  <c r="AT337" i="4"/>
  <c r="AL10" i="2"/>
  <c r="AT374" i="4"/>
  <c r="AL143" i="2"/>
  <c r="AT226" i="4"/>
  <c r="AT373" i="4"/>
  <c r="AL225" i="2"/>
  <c r="AT29" i="4"/>
  <c r="AT97" i="4"/>
  <c r="AL165" i="2"/>
  <c r="AT131" i="4"/>
  <c r="AL141" i="2"/>
  <c r="AT197" i="4"/>
  <c r="AL105" i="2"/>
  <c r="AL81" i="2"/>
  <c r="AT227" i="4"/>
  <c r="AT326" i="4"/>
  <c r="AL57" i="2"/>
  <c r="AL33" i="2"/>
  <c r="AT350" i="4"/>
  <c r="AT288" i="4"/>
  <c r="AT109" i="4"/>
  <c r="AL164" i="2"/>
  <c r="AT98" i="4"/>
  <c r="AT113" i="4"/>
  <c r="AT112" i="4"/>
  <c r="AT149" i="4"/>
  <c r="AT145" i="4"/>
  <c r="AL128" i="2"/>
  <c r="AT172" i="4"/>
  <c r="AT171" i="4"/>
  <c r="AT170" i="4"/>
  <c r="AT232" i="4"/>
  <c r="AT231" i="4"/>
  <c r="AT228" i="4"/>
  <c r="AT230" i="4"/>
  <c r="AT229" i="4"/>
  <c r="AT294" i="4"/>
  <c r="AT292" i="4"/>
  <c r="AT327" i="4"/>
  <c r="AL56" i="2"/>
  <c r="AL8" i="2"/>
  <c r="AT376" i="4"/>
  <c r="AT150" i="4"/>
  <c r="AT382" i="4"/>
  <c r="AT295" i="4"/>
  <c r="AT297" i="4"/>
  <c r="AL2" i="2"/>
  <c r="AL211" i="2"/>
  <c r="AL163" i="2"/>
  <c r="AL32" i="2"/>
  <c r="AT165" i="4"/>
  <c r="AT95" i="4"/>
  <c r="AT361" i="4"/>
  <c r="AT79" i="4"/>
  <c r="AT142" i="4"/>
  <c r="AT67" i="4"/>
  <c r="AT2" i="4"/>
  <c r="AL235" i="2"/>
  <c r="AL107" i="2"/>
  <c r="AL31" i="2"/>
  <c r="AL106" i="2"/>
  <c r="AT328" i="4"/>
  <c r="AT375" i="4"/>
  <c r="AL124" i="2"/>
  <c r="AT156" i="4"/>
  <c r="AT251" i="4"/>
  <c r="AT249" i="4"/>
  <c r="AT253" i="4"/>
  <c r="AT250" i="4"/>
  <c r="AT255" i="4"/>
  <c r="AT304" i="4"/>
  <c r="AT305" i="4"/>
  <c r="AL28" i="2"/>
  <c r="AT355" i="4"/>
  <c r="AL179" i="2"/>
  <c r="AL153" i="2"/>
  <c r="AL130" i="2"/>
  <c r="AL79" i="2"/>
  <c r="AT169" i="4"/>
  <c r="AT178" i="4"/>
  <c r="AT360" i="4"/>
  <c r="AT235" i="4"/>
  <c r="AT331" i="4"/>
  <c r="AT237" i="4"/>
  <c r="AT52" i="4"/>
  <c r="AT173" i="4"/>
  <c r="AT363" i="4"/>
  <c r="AT27" i="4"/>
  <c r="AT81" i="4"/>
  <c r="AT233" i="4"/>
  <c r="AT130" i="4"/>
  <c r="AT286" i="4"/>
  <c r="AT28" i="4"/>
  <c r="AT80" i="4"/>
  <c r="AL80" i="2"/>
  <c r="AT26" i="4"/>
  <c r="AL224" i="2"/>
  <c r="AL202" i="2"/>
  <c r="AL152" i="2"/>
  <c r="AL21" i="2"/>
  <c r="AT168" i="4"/>
  <c r="AT60" i="4"/>
  <c r="AT177" i="4"/>
  <c r="AT107" i="4"/>
  <c r="AT148" i="4"/>
  <c r="AL223" i="2"/>
  <c r="AL177" i="2"/>
  <c r="AL151" i="2"/>
  <c r="AL127" i="2"/>
  <c r="AT167" i="4"/>
  <c r="AT325" i="4"/>
  <c r="AT12" i="4"/>
  <c r="AL200" i="2"/>
  <c r="AL176" i="2"/>
  <c r="AL76" i="2"/>
  <c r="AL19" i="2"/>
  <c r="AT280" i="4"/>
  <c r="AT349" i="4"/>
  <c r="AT368" i="4"/>
  <c r="AL18" i="2"/>
  <c r="AT159" i="4"/>
  <c r="AT4" i="4"/>
  <c r="AT220" i="4"/>
  <c r="AT207" i="4"/>
  <c r="AT61" i="4"/>
  <c r="AT17" i="4"/>
  <c r="AF2" i="9"/>
  <c r="AT73" i="4"/>
  <c r="AT22" i="4"/>
  <c r="AT35" i="4"/>
  <c r="AT268" i="4"/>
  <c r="AT309" i="4"/>
  <c r="AT369" i="4"/>
  <c r="C13" i="3"/>
  <c r="C14" i="3" s="1"/>
  <c r="AL3" i="2"/>
  <c r="AH2" i="2"/>
  <c r="AL4" i="2"/>
  <c r="C12" i="3"/>
  <c r="AU148" i="6"/>
  <c r="AU147" i="6"/>
  <c r="AU145" i="6"/>
  <c r="AU146" i="6"/>
  <c r="AU200" i="6"/>
  <c r="AU204" i="6"/>
  <c r="AU250" i="6"/>
  <c r="AU253" i="6"/>
  <c r="AU251" i="6"/>
  <c r="AU249" i="6"/>
  <c r="AU32" i="6"/>
  <c r="AU315" i="6"/>
  <c r="AU31" i="6"/>
  <c r="AU233" i="6"/>
  <c r="AU192" i="6"/>
  <c r="AU232" i="6"/>
  <c r="AU191" i="6"/>
  <c r="AU86" i="6"/>
  <c r="AU87" i="6"/>
  <c r="AU61" i="6"/>
  <c r="AU62" i="6"/>
  <c r="AU246" i="6"/>
  <c r="AU244" i="6"/>
  <c r="AU193" i="6"/>
  <c r="AU194" i="6"/>
  <c r="AU198" i="6"/>
  <c r="AU196" i="6"/>
  <c r="AU302" i="6"/>
  <c r="AU88" i="6"/>
  <c r="AU231" i="6"/>
  <c r="AU242" i="6"/>
  <c r="AU199" i="6"/>
  <c r="AU190" i="6"/>
  <c r="AU334" i="6"/>
  <c r="AU207" i="6"/>
  <c r="AU257" i="6"/>
  <c r="AU160" i="6"/>
  <c r="AU114" i="6"/>
  <c r="AU99" i="6"/>
  <c r="AU214" i="6"/>
  <c r="AU100" i="6"/>
  <c r="AU130" i="6"/>
  <c r="AU238" i="6"/>
  <c r="AU187" i="6"/>
  <c r="AU184" i="6"/>
  <c r="AU186" i="6"/>
  <c r="AU188" i="6"/>
  <c r="AU44" i="6"/>
  <c r="AU89" i="6"/>
  <c r="AU84" i="6"/>
  <c r="AU236" i="6"/>
  <c r="AU128" i="6"/>
  <c r="AU129" i="6"/>
  <c r="AU235" i="6"/>
  <c r="AU141" i="6"/>
  <c r="AU140" i="6"/>
  <c r="AU2" i="6"/>
  <c r="AU12" i="6"/>
  <c r="AU14" i="6"/>
  <c r="AU239" i="6"/>
  <c r="AU224" i="6"/>
  <c r="AU221" i="6"/>
  <c r="AU225" i="6"/>
  <c r="AU104" i="6"/>
  <c r="AU103" i="6"/>
  <c r="AU230" i="6"/>
  <c r="AU229" i="6"/>
  <c r="AU226" i="6"/>
  <c r="AU201" i="6"/>
  <c r="AI2" i="5"/>
  <c r="AG2" i="5"/>
  <c r="AH2" i="5" s="1"/>
</calcChain>
</file>

<file path=xl/sharedStrings.xml><?xml version="1.0" encoding="utf-8"?>
<sst xmlns="http://schemas.openxmlformats.org/spreadsheetml/2006/main" count="189516" uniqueCount="8948">
  <si>
    <t>Item</t>
  </si>
  <si>
    <t>OT</t>
  </si>
  <si>
    <t>Aviso</t>
  </si>
  <si>
    <t>Reserva</t>
  </si>
  <si>
    <t>Almacén</t>
  </si>
  <si>
    <t>Flota</t>
  </si>
  <si>
    <t>Denominación de Objeto técnico</t>
  </si>
  <si>
    <t>TAG</t>
  </si>
  <si>
    <t>Modelo</t>
  </si>
  <si>
    <t>PM</t>
  </si>
  <si>
    <t>Tarea</t>
  </si>
  <si>
    <t>Fecha</t>
  </si>
  <si>
    <t>Responsable</t>
  </si>
  <si>
    <t>-</t>
  </si>
  <si>
    <t/>
  </si>
  <si>
    <t>Mantenimiento Mecánico</t>
  </si>
  <si>
    <t>Ferreyros</t>
  </si>
  <si>
    <t>BL_INSTAL PROTECTOR D SWITCH D ESCALERA</t>
  </si>
  <si>
    <t>Soporte</t>
  </si>
  <si>
    <t>PH02</t>
  </si>
  <si>
    <t>Zamine Palas</t>
  </si>
  <si>
    <t>Técnico de Inspección</t>
  </si>
  <si>
    <t>PH01</t>
  </si>
  <si>
    <t>Zamine Soldadura</t>
  </si>
  <si>
    <t>PH03</t>
  </si>
  <si>
    <t>BL_CBIO MIRILLAS TANQ COMB POR TAPONES</t>
  </si>
  <si>
    <t>BL-INSTALCION DE PERTIGAS LUMINOSAS</t>
  </si>
  <si>
    <t>BL_REPARACION DE DECK _PERFO</t>
  </si>
  <si>
    <t>BL_MEJORA APLICADA FAROS NEBLINERO/BERME</t>
  </si>
  <si>
    <t>Denominación de la ubicación técnica</t>
  </si>
  <si>
    <t>Orden</t>
  </si>
  <si>
    <t>Clase de orden</t>
  </si>
  <si>
    <t>Status de usuario</t>
  </si>
  <si>
    <t>Ubicación técnica</t>
  </si>
  <si>
    <t>Equipo</t>
  </si>
  <si>
    <t>Denominación de objeto técnico</t>
  </si>
  <si>
    <t>Fecha de referencia</t>
  </si>
  <si>
    <t>Número de personal</t>
  </si>
  <si>
    <t>Operación</t>
  </si>
  <si>
    <t>Puesto de trabajo</t>
  </si>
  <si>
    <t>Status de sistema</t>
  </si>
  <si>
    <t>Texto breve operación</t>
  </si>
  <si>
    <t>Trabajo</t>
  </si>
  <si>
    <t>Cantidad</t>
  </si>
  <si>
    <t>Trabajo real</t>
  </si>
  <si>
    <t>Duración normal</t>
  </si>
  <si>
    <t>Unidad de trabajo</t>
  </si>
  <si>
    <t>Porcentaje</t>
  </si>
  <si>
    <t>Fe.inic.más temprana</t>
  </si>
  <si>
    <t>Fe.final más tardía</t>
  </si>
  <si>
    <t>Fecha de fin real</t>
  </si>
  <si>
    <t>Solicitud de pedido</t>
  </si>
  <si>
    <t>Línea seleccionada</t>
  </si>
  <si>
    <t>Clase prioridad</t>
  </si>
  <si>
    <t>Duración mínima</t>
  </si>
  <si>
    <t>Un.dur.normal</t>
  </si>
  <si>
    <t>Unidad duración mín.</t>
  </si>
  <si>
    <t>H.inic.más temprana</t>
  </si>
  <si>
    <t>Fecha fin más temp.</t>
  </si>
  <si>
    <t>Hora fin más tempr.</t>
  </si>
  <si>
    <t>Hora de fin real</t>
  </si>
  <si>
    <t>Fecha de inicio real</t>
  </si>
  <si>
    <t>Hora de inicio real</t>
  </si>
  <si>
    <t>Fecha planificada</t>
  </si>
  <si>
    <t>Texto para prioridad</t>
  </si>
  <si>
    <t>Texto explicativo</t>
  </si>
  <si>
    <t>Hora inic.más tardía</t>
  </si>
  <si>
    <t>Hora fin más tardía</t>
  </si>
  <si>
    <t>Holgura total</t>
  </si>
  <si>
    <t>Holgura libre</t>
  </si>
  <si>
    <t>Nº hoja de ruta operaciones</t>
  </si>
  <si>
    <t>Notificación</t>
  </si>
  <si>
    <t>Prioridad</t>
  </si>
  <si>
    <t>Pto.tbjo.responsable</t>
  </si>
  <si>
    <t>Texto breve</t>
  </si>
  <si>
    <t>Reprogramación</t>
  </si>
  <si>
    <t>Status del sistema</t>
  </si>
  <si>
    <t>Fecha de inicio extrema</t>
  </si>
  <si>
    <t>Fecha fin extrema</t>
  </si>
  <si>
    <t>Revisión</t>
  </si>
  <si>
    <t>Centro de coste</t>
  </si>
  <si>
    <t>Fecha inicio real</t>
  </si>
  <si>
    <t>Fecha real de fin de la orden</t>
  </si>
  <si>
    <t>Costes tot.reales</t>
  </si>
  <si>
    <t>Autor</t>
  </si>
  <si>
    <t>Modificado por</t>
  </si>
  <si>
    <t>Fecha entrada</t>
  </si>
  <si>
    <t>Fecha modific.maestro orden</t>
  </si>
  <si>
    <t>Total general (real)</t>
  </si>
  <si>
    <t>CeCo responsable</t>
  </si>
  <si>
    <t>Moneda</t>
  </si>
  <si>
    <t>Emplazamiento</t>
  </si>
  <si>
    <t>Grupo planificación</t>
  </si>
  <si>
    <t>Centro planificación</t>
  </si>
  <si>
    <t>Tipo</t>
  </si>
  <si>
    <t>Cbo / Rep</t>
  </si>
  <si>
    <t>N/P</t>
  </si>
  <si>
    <t>Motivo</t>
  </si>
  <si>
    <t>Ratio</t>
  </si>
  <si>
    <t>UM</t>
  </si>
  <si>
    <t>Carguío</t>
  </si>
  <si>
    <t>Reparación</t>
  </si>
  <si>
    <t>PCR</t>
  </si>
  <si>
    <t>Hr</t>
  </si>
  <si>
    <t>CAPEX</t>
  </si>
  <si>
    <t>Cambio</t>
  </si>
  <si>
    <t>OPEX</t>
  </si>
  <si>
    <t>994K</t>
  </si>
  <si>
    <t>Komatsu</t>
  </si>
  <si>
    <t>TRANSMISIÓN</t>
  </si>
  <si>
    <t>Perforación</t>
  </si>
  <si>
    <t>PV271D</t>
  </si>
  <si>
    <t>PE02</t>
  </si>
  <si>
    <t>PV271E</t>
  </si>
  <si>
    <t>Acarreo</t>
  </si>
  <si>
    <t>793D</t>
  </si>
  <si>
    <t>CILINDRO DE DIRECCIÓN LH</t>
  </si>
  <si>
    <t>9T-8912</t>
  </si>
  <si>
    <t>CILINDRO DE DIRECCIÓN RH</t>
  </si>
  <si>
    <t>Disp.Comp</t>
  </si>
  <si>
    <t>Ind.planif.orden</t>
  </si>
  <si>
    <t>M01</t>
  </si>
  <si>
    <t>COMPLETO</t>
  </si>
  <si>
    <t>SUP-CAMP</t>
  </si>
  <si>
    <t>LIB. MACO NLIQ PREC</t>
  </si>
  <si>
    <t>REPR</t>
  </si>
  <si>
    <t>PERFORADORA ELECTRICA Nº 2</t>
  </si>
  <si>
    <t>LIB. FENA MACO NLIQ PREC</t>
  </si>
  <si>
    <t>PERFORADORA DIESEL Nº 1</t>
  </si>
  <si>
    <t>SUP-TALL</t>
  </si>
  <si>
    <t>10014603</t>
  </si>
  <si>
    <t>CAMION DE ACARREO Nº 2</t>
  </si>
  <si>
    <t>ABIE MACO PREC</t>
  </si>
  <si>
    <t>PLOK</t>
  </si>
  <si>
    <t>PERFORADORA ELECTRICA Nº 3</t>
  </si>
  <si>
    <t>DESPACHADO</t>
  </si>
  <si>
    <t>LIB. FENA MACO MOVM NLIQ PREC</t>
  </si>
  <si>
    <t>PERFORADORA DIESEL Nº 2</t>
  </si>
  <si>
    <t>SUP-SOP</t>
  </si>
  <si>
    <t>COMPRESOR Nº 1</t>
  </si>
  <si>
    <t>COMPRESOR Nº 3</t>
  </si>
  <si>
    <t>PENDIENTE</t>
  </si>
  <si>
    <t>LIB. FMAT NLIQ PREC</t>
  </si>
  <si>
    <t>PROG</t>
  </si>
  <si>
    <t>MANIPULADOR DE CABLES Nº 1</t>
  </si>
  <si>
    <t>BL MR02 REPARACION DE SISTEMA DE A/C</t>
  </si>
  <si>
    <t>MINICARGADOR Nº 2</t>
  </si>
  <si>
    <t>ABIE FMAT PREC</t>
  </si>
  <si>
    <t>CAMION DE ACARREO Nº 16</t>
  </si>
  <si>
    <t>CAMION DE ACARREO Nº 15</t>
  </si>
  <si>
    <t>LIGHTIING PLANT Nº 9</t>
  </si>
  <si>
    <t>CARGADOR FRONTAL Nº 5</t>
  </si>
  <si>
    <t>CAMION CISTERNA Nº 2</t>
  </si>
  <si>
    <t>LIB. FENA FMAT NLIQ PREC</t>
  </si>
  <si>
    <t>BL_CAMBIO DE NUCLEO DE RADIADOR</t>
  </si>
  <si>
    <t>EXCAVADORA Nº 2</t>
  </si>
  <si>
    <t>CARGADOR FRONTAL Nº 6</t>
  </si>
  <si>
    <t>TRACTOR DE ORUGAS Nº 3</t>
  </si>
  <si>
    <t>CAMION DE ACARREO Nº 3</t>
  </si>
  <si>
    <t>CARGADOR FRONTAL Nº 2</t>
  </si>
  <si>
    <t>CARGADOR FRONTAL Nº 1</t>
  </si>
  <si>
    <t>HIDROLAVADORA N° 1</t>
  </si>
  <si>
    <t>BL_CBIO GASKET TANQUE HIDRAULICO PM 2000</t>
  </si>
  <si>
    <t>BL ES09 CAMBIO DE BALASTROS CONDENSADORS</t>
  </si>
  <si>
    <t>Generador Diesel 480V - 70 KW</t>
  </si>
  <si>
    <t>PERFORADORA DE PRECORTE Nº 3</t>
  </si>
  <si>
    <t>MANLIFT Nº 1</t>
  </si>
  <si>
    <t>BL MT02 CAMBIO DE SELLOS DE VALV SOLENOI</t>
  </si>
  <si>
    <t>MANLIFT Nº 2</t>
  </si>
  <si>
    <t>BL INSTALACIÓN CADENA Y TIRO DE REMOLQUE</t>
  </si>
  <si>
    <t>COMPRESOR Nº 4</t>
  </si>
  <si>
    <t>BL CBIO SENSOR DE PRESIÓN DE ACEITE_CO04</t>
  </si>
  <si>
    <t>LIB. NOTI FENA MACO MOVM NLIQ PREC</t>
  </si>
  <si>
    <t>PERFORADORA ELECTRICA Nº 1</t>
  </si>
  <si>
    <t>BL RO02 CAMBIO DE GOMAS LIMPIAROLA</t>
  </si>
  <si>
    <t>RODILLO COMPACTADOR Nº 2</t>
  </si>
  <si>
    <t>PERFORADORA DE PRECORTE Nº 1</t>
  </si>
  <si>
    <t>TRACTOR DE ORUGAS Nº 2</t>
  </si>
  <si>
    <t>MOTONIVELADORA Nº 3</t>
  </si>
  <si>
    <t>ABIE FENA MACO PREC</t>
  </si>
  <si>
    <t>BL CAMBIO DE FLASHER MC07</t>
  </si>
  <si>
    <t>MONTACARGAS Nº 7</t>
  </si>
  <si>
    <t>BL CAMBIAR MULTIPLES DE ESCAPE</t>
  </si>
  <si>
    <t>10014609</t>
  </si>
  <si>
    <t>CAMION DE ACARREO Nº 8</t>
  </si>
  <si>
    <t>MONTACARGAS Nº 1</t>
  </si>
  <si>
    <t>ABIE EDET FMAT PREC</t>
  </si>
  <si>
    <t>MOTONIVELADORA Nº 2</t>
  </si>
  <si>
    <t>MONTACARGAS Nº 9</t>
  </si>
  <si>
    <t>SIN MATERIAL</t>
  </si>
  <si>
    <t>LIB. FENA KKMP NLIQ PREC</t>
  </si>
  <si>
    <t>ABIE MACO NLIQ PREC</t>
  </si>
  <si>
    <t>LIB. MACO MOVM NLIQ PREC</t>
  </si>
  <si>
    <t>MONTACARGAS Nº 4</t>
  </si>
  <si>
    <t>RODILLO COMPACTADOR Nº 1</t>
  </si>
  <si>
    <t>BL_CBIO DE REGULADOR  AVR</t>
  </si>
  <si>
    <t>LIGHTIING PLANT Nº 27</t>
  </si>
  <si>
    <t>10014640</t>
  </si>
  <si>
    <t>CAMION CISTERNA Nº 1</t>
  </si>
  <si>
    <t>BL_CAMBIO PINES Y BEARING ESTABILIZADOR</t>
  </si>
  <si>
    <t>10014602</t>
  </si>
  <si>
    <t>CAMION DE ACARREO Nº 1</t>
  </si>
  <si>
    <t>CAMION DE ACARREO Nº 14</t>
  </si>
  <si>
    <t>TEC-MIN</t>
  </si>
  <si>
    <t>BL CAMB PEDAL DE CONTROL HIDRAULICO MR02</t>
  </si>
  <si>
    <t>10014614</t>
  </si>
  <si>
    <t>CAMION DE ACARREO Nº 13</t>
  </si>
  <si>
    <t>CAMION DE ACARREO Nº 20</t>
  </si>
  <si>
    <t>BL_CAMBIO PERNOS TENSADORES CADENA PE08</t>
  </si>
  <si>
    <t>TRACTOR DE RUEDAS Nº 3</t>
  </si>
  <si>
    <t>CAMION DE ACARREO Nº 7</t>
  </si>
  <si>
    <t>BL_CAMBIO  ESTANDARIZAR MASTER ELECTRICO</t>
  </si>
  <si>
    <t>ABIE FMAT NLIQ PREC</t>
  </si>
  <si>
    <t>BL_CBIO DE MULTIPLE DE ESCAPE RO02</t>
  </si>
  <si>
    <t>BL KIT DE TAPONES DE PLÁSTICO</t>
  </si>
  <si>
    <t>CAMION DE ACARREO Nº 29</t>
  </si>
  <si>
    <t>MOTONIVELADORA Nº 1</t>
  </si>
  <si>
    <t>CAMION DE ACARREO Nº 10</t>
  </si>
  <si>
    <t>TRACTOR DE ORUGAS Nº 1</t>
  </si>
  <si>
    <t>CAMION DE ACARREO Nº 27</t>
  </si>
  <si>
    <t>BL_EXTRAER PERNO TAPA TEMPLADOR CADENA</t>
  </si>
  <si>
    <t>CAMION CISTERNA Nº 5</t>
  </si>
  <si>
    <t>10014613</t>
  </si>
  <si>
    <t>CAMION DE ACARREO Nº 12</t>
  </si>
  <si>
    <t>CAMION DE ACARREO Nº 11</t>
  </si>
  <si>
    <t>LIB. FMAT MOVM NLIQ PREC</t>
  </si>
  <si>
    <t>ABIE KKMP PREC</t>
  </si>
  <si>
    <t>CAMION DE ACARREO Nº 5</t>
  </si>
  <si>
    <t>CAMION DE ACARREO Nº 23</t>
  </si>
  <si>
    <t>BL CAMBIAR BANCO INYECTORES DE GRASA LH</t>
  </si>
  <si>
    <t>TRACTOR DE ORUGAS Nº 4</t>
  </si>
  <si>
    <t>TRACTOR DE ORUGAS Nº 6</t>
  </si>
  <si>
    <t>CAMION DE ACARREO Nº 9</t>
  </si>
  <si>
    <t>CAMION DE ACARREO Nº 22</t>
  </si>
  <si>
    <t>BL-CAMBIO DE BEARING BARRA ESTABILIZADOR</t>
  </si>
  <si>
    <t>10014629</t>
  </si>
  <si>
    <t>TRACTOR DE RUEDAS Nº 2</t>
  </si>
  <si>
    <t>CAMION DE ACARREO Nº 24</t>
  </si>
  <si>
    <t>TRACTOR DE RUEDAS Nº 1</t>
  </si>
  <si>
    <t>GRUA Nº 2</t>
  </si>
  <si>
    <t>CAMION DE ACARREO Nº 6</t>
  </si>
  <si>
    <t>BL_NUMERACION LED FRONTAL_3072339</t>
  </si>
  <si>
    <t>TRACTOR DE ORUGAS Nº 5</t>
  </si>
  <si>
    <t>CAMION DE ACARREO Nº 26</t>
  </si>
  <si>
    <t>EXCAVADORA Nº 3</t>
  </si>
  <si>
    <t>ACARREO</t>
  </si>
  <si>
    <t>AUXILIAR</t>
  </si>
  <si>
    <t>CARGUIO</t>
  </si>
  <si>
    <t>PERFORACIO</t>
  </si>
  <si>
    <t>SOPORTE</t>
  </si>
  <si>
    <t>PROCESO DE PERFORACION</t>
  </si>
  <si>
    <t>ZM02</t>
  </si>
  <si>
    <t>R05</t>
  </si>
  <si>
    <t>JP11-MI1-PERF</t>
  </si>
  <si>
    <t>ERODRIGUEZF</t>
  </si>
  <si>
    <t>JP11</t>
  </si>
  <si>
    <t>VCABRERAC</t>
  </si>
  <si>
    <t>LUMINARIAS</t>
  </si>
  <si>
    <t>JP11-MI1-AUXI-LUMIN</t>
  </si>
  <si>
    <t>EJEC</t>
  </si>
  <si>
    <t>CTEC NOTI MACO MOVM NLIQ PREC</t>
  </si>
  <si>
    <t>LIGHTIING PLANT Nº 29</t>
  </si>
  <si>
    <t>MPAICOC</t>
  </si>
  <si>
    <t>UGMCMECMESOP</t>
  </si>
  <si>
    <t>TALLER MANTENIMIENTO FLOTA/EQUIPOS</t>
  </si>
  <si>
    <t>CTEC NOTI KKMP NLIQ PREC</t>
  </si>
  <si>
    <t>JP11-MI1-TALL-TWORK</t>
  </si>
  <si>
    <t>RRAMOSY</t>
  </si>
  <si>
    <t>CTEC NOTI FMAT MOVM NLIQ PREC</t>
  </si>
  <si>
    <t>ISOTOE</t>
  </si>
  <si>
    <t>SUP-INSP</t>
  </si>
  <si>
    <t>JP11-MI1-PERF-PERFO-PEEL03</t>
  </si>
  <si>
    <t>PERFORADORA DE PRE-CORTE Nº 3</t>
  </si>
  <si>
    <t>JP11-MI1-PERF-PERFO-PEPR03</t>
  </si>
  <si>
    <t>PERFORADORA DE PRE-CORTE Nº 1</t>
  </si>
  <si>
    <t>JP11-MI1-PERF-PERFO-PEPR01</t>
  </si>
  <si>
    <t>JP11-MI1-AUXI-EXCAV-EXCA02</t>
  </si>
  <si>
    <t>JP11-MI1-AUXI-TRAOR-TROR04</t>
  </si>
  <si>
    <t>JP11-MI1-AUXI-TRAOR-TROR02</t>
  </si>
  <si>
    <t>JP11-MI1-AUXI-TRAOR-TROR01</t>
  </si>
  <si>
    <t>JP11-MI1-AUXI-TRARU-TRRU03</t>
  </si>
  <si>
    <t>JP11-MI1-AUXI-TRARU-TRRU01</t>
  </si>
  <si>
    <t>JP11-MI1-AUXI-MOTON-MOTO01</t>
  </si>
  <si>
    <t>JP11-MI1-AUXI-TRARU-TRRU02</t>
  </si>
  <si>
    <t>PALA ELECTROHIDRALICA Nº 2</t>
  </si>
  <si>
    <t>JP11-MI1-CARG-PALEH-PAEH02</t>
  </si>
  <si>
    <t>PALA ELECTROHIDRALICA Nº 3</t>
  </si>
  <si>
    <t>JP11-MI1-CARG-PALEH-PAEH03</t>
  </si>
  <si>
    <t>PALA ELECTROHIDRALICA Nº 1</t>
  </si>
  <si>
    <t>JP11-MI1-CARG-PALEH-PAEH01</t>
  </si>
  <si>
    <t>JP11-MI1-ACAR-CAMAC-CAAC29</t>
  </si>
  <si>
    <t>CMONTOYAF</t>
  </si>
  <si>
    <t>JP11-MI1-ACAR-CAMAC-CAAC27</t>
  </si>
  <si>
    <t>AMAQUEC</t>
  </si>
  <si>
    <t>CAMION DE ACARREO Nº 17</t>
  </si>
  <si>
    <t>JP11-MI1-ACAR-CAMAC-CAAC17</t>
  </si>
  <si>
    <t>RCORONADOF</t>
  </si>
  <si>
    <t>JP11-MI1-ACAR-CAMAC-CAAC16</t>
  </si>
  <si>
    <t>CAMION DE ACARREO Nº 25</t>
  </si>
  <si>
    <t>JP11-MI1-ACAR-CAMAC-CAAC25</t>
  </si>
  <si>
    <t>CTEC NOTI MACO NLIQ PREC</t>
  </si>
  <si>
    <t>JP11-MI1-ACAR-CAMAC-CAAC22</t>
  </si>
  <si>
    <t>JP11-MI1-ACAR-CAMAC-CAAC15</t>
  </si>
  <si>
    <t>JP11-MI1-ACAR-CAMAC-CAAC12</t>
  </si>
  <si>
    <t>JP11-MI1-ACAR-CAMAC-CAAC06</t>
  </si>
  <si>
    <t>JP11-MI1-ACAR-CAMAC-CAAC05</t>
  </si>
  <si>
    <t>JP11-MI1-AUXI-CAMCI-CACI01</t>
  </si>
  <si>
    <t>JP11-MI1-AUXI-CAMCI-CACI02</t>
  </si>
  <si>
    <t>UGFACILITAD</t>
  </si>
  <si>
    <t>JP11-MI1-AUXI-CAMCI-CACI05</t>
  </si>
  <si>
    <t>ZM03</t>
  </si>
  <si>
    <t>JP11-MI1-AUXI-CARFR-CAFR06</t>
  </si>
  <si>
    <t>JP11-MI1-ACAR-CAMAC-CAAC08</t>
  </si>
  <si>
    <t>CAMION DE ACARREO Nº 18</t>
  </si>
  <si>
    <t>JP11-MI1-ACAR-CAMAC-CAAC18</t>
  </si>
  <si>
    <t>CAMION DE ACARREO Nº 28</t>
  </si>
  <si>
    <t>R01</t>
  </si>
  <si>
    <t>JP11-MI1-ACAR-CAMAC-CAAC28</t>
  </si>
  <si>
    <t>TRACTOR DE RUEDAS Nº 4</t>
  </si>
  <si>
    <t>JP11-MI1-AUXI-TRARU-TRRU04</t>
  </si>
  <si>
    <t>JP11-MI1-ACAR-CAMAC-CAAC10</t>
  </si>
  <si>
    <t>MONTACARGAS</t>
  </si>
  <si>
    <t>JP11-MI1-AUXI-MONTC</t>
  </si>
  <si>
    <t>MONTACARGAS Nº 2</t>
  </si>
  <si>
    <t>EQUIPOS SOPORTE VARIOS</t>
  </si>
  <si>
    <t>JP11-MI1-AUXI-VAR</t>
  </si>
  <si>
    <t>CAMION GRUA Nº 2</t>
  </si>
  <si>
    <t>JP11-MI1-AUXI-RODCO-ROCO01</t>
  </si>
  <si>
    <t>JP11-MI1-AUXI-MOTON-MOTO02</t>
  </si>
  <si>
    <t>EPRIETOR</t>
  </si>
  <si>
    <t>JP11-MI1-AUXI-TRAOR-TROR05</t>
  </si>
  <si>
    <t>JP11-MI1-AUXI-TRAOR-TROR06</t>
  </si>
  <si>
    <t>TRACTOR DE ORUGAS Nº 7</t>
  </si>
  <si>
    <t>JP11-MI1-AUXI-TRAOR-TROR07</t>
  </si>
  <si>
    <t>JP11-MI1-ACAR-CAMAC-CAAC01</t>
  </si>
  <si>
    <t>JP11-MI1-ACAR-CAMAC-CAAC02</t>
  </si>
  <si>
    <t>LIB. KKMP NLIQ PREC</t>
  </si>
  <si>
    <t>CARGADOR FRONTAL Nº 3</t>
  </si>
  <si>
    <t>JP11-MI1-CARG-CARFR-CAFR03</t>
  </si>
  <si>
    <t>JP11-MI1-ACAR-CAMAC-CAAC13</t>
  </si>
  <si>
    <t>JP11-MI1-ACAR-CAMAC-CAAC09</t>
  </si>
  <si>
    <t>JP11-MI1-PERF-PERFO-PEEL01</t>
  </si>
  <si>
    <t>MORIHUELAR</t>
  </si>
  <si>
    <t>ACRUZT</t>
  </si>
  <si>
    <t>JP11-MI1-AUXI-EXCAV-EXCA03</t>
  </si>
  <si>
    <t>JP11-MI1-AUXI-TRAOR-TROR03</t>
  </si>
  <si>
    <t>JP11-MI1-CARG-CARFR-CAFR01</t>
  </si>
  <si>
    <t>GCASTILLOD</t>
  </si>
  <si>
    <t>ZM07</t>
  </si>
  <si>
    <t>JMOSCOSOM</t>
  </si>
  <si>
    <t>ARONDANM</t>
  </si>
  <si>
    <t>BL FL02 CAMBIO DE PIN/BUJE  CIL.LEV. RH</t>
  </si>
  <si>
    <t>UGPLANEAPLA</t>
  </si>
  <si>
    <t>DQUIROZC</t>
  </si>
  <si>
    <t>NOTI CTEC</t>
  </si>
  <si>
    <t>H</t>
  </si>
  <si>
    <t>E: Emergencia</t>
  </si>
  <si>
    <t>TEC-KR&amp;I</t>
  </si>
  <si>
    <t>C: Baja</t>
  </si>
  <si>
    <t>LIB.</t>
  </si>
  <si>
    <t>A: Alta</t>
  </si>
  <si>
    <t>TSOL-CON</t>
  </si>
  <si>
    <t>OPE-GRUA</t>
  </si>
  <si>
    <t>B: Media</t>
  </si>
  <si>
    <t>OPER-EQ</t>
  </si>
  <si>
    <t>TEC-INSP</t>
  </si>
  <si>
    <t>TEC-JR&amp;I</t>
  </si>
  <si>
    <t>TEC-SOP</t>
  </si>
  <si>
    <t>X</t>
  </si>
  <si>
    <t>TEC-FERR</t>
  </si>
  <si>
    <t>TEC-ELEM</t>
  </si>
  <si>
    <t>TAAC-CON</t>
  </si>
  <si>
    <t>TEC-PRD</t>
  </si>
  <si>
    <t>TEC-EPO</t>
  </si>
  <si>
    <t>TLPP-CON</t>
  </si>
  <si>
    <t>CTEC</t>
  </si>
  <si>
    <t>TSCI-CON</t>
  </si>
  <si>
    <t>TNEU-CON</t>
  </si>
  <si>
    <t>EXT-TALL</t>
  </si>
  <si>
    <t>REPR DELA</t>
  </si>
  <si>
    <t>MINS2924</t>
  </si>
  <si>
    <t>MINS3024</t>
  </si>
  <si>
    <t>MINS3224</t>
  </si>
  <si>
    <t>MINS2824</t>
  </si>
  <si>
    <t>JP11-MI1-ACAR-CAMAC-CAAC26</t>
  </si>
  <si>
    <t>JP11-MI1-ACAR-CAMAC-CAAC20</t>
  </si>
  <si>
    <t>JP11-MI1-ACAR-CAMAC-CAAC24</t>
  </si>
  <si>
    <t>JP11-MI1-ACAR-CAMAC-CAAC23</t>
  </si>
  <si>
    <t>JP11-MI1-PERF-PERFO-PEDI02</t>
  </si>
  <si>
    <t>JP11-MI1-ACAR-CAMAC-CAAC11</t>
  </si>
  <si>
    <t>JP11-MI1-PERF-PERFO-PEDI01</t>
  </si>
  <si>
    <t>JP11-MI1-PERF-PERFO-PEEL02</t>
  </si>
  <si>
    <t>JP11-MI1-AUXI-MOTON-MOTO03</t>
  </si>
  <si>
    <t>JP11-MI1-AUXI-MANCA-MACA01</t>
  </si>
  <si>
    <t>JP11-MI1-AUXI-RODCO-ROCO02</t>
  </si>
  <si>
    <t>JP11-MI1-ACAR-CAMAC-CAAC07</t>
  </si>
  <si>
    <t>JP11-MI1-ACAR-CAMAC-CAAC14</t>
  </si>
  <si>
    <t>JP11-MI1-ACAR-CAMAC-CAAC03</t>
  </si>
  <si>
    <t>JP11-MI1-CARG-CARFR-CAFR02</t>
  </si>
  <si>
    <t>JP11-MI1-AUXI-CARFR-CAFR05</t>
  </si>
  <si>
    <t>EXCAVADORA Nº 1</t>
  </si>
  <si>
    <t>JP11-MI1-AUXI-EXCAV-EXCA01</t>
  </si>
  <si>
    <t>PLAN</t>
  </si>
  <si>
    <t>CAMION DE ACARREO Nº 21</t>
  </si>
  <si>
    <t>JP11-MI1-ACAR-CAMAC-CAAC21</t>
  </si>
  <si>
    <t>LIB. NOTI MACO MOVM NLIQ PREC</t>
  </si>
  <si>
    <t>CAMIONES DE ACARREO</t>
  </si>
  <si>
    <t>JP11-MI1-ACAR-CAMAC</t>
  </si>
  <si>
    <t>RETROEXCAVADORA N° 1</t>
  </si>
  <si>
    <t>LPAUCARM</t>
  </si>
  <si>
    <t>ESPL</t>
  </si>
  <si>
    <t>ABIE KKMP NLIQ PREC</t>
  </si>
  <si>
    <t>CAMION CISTERNA Nº 3</t>
  </si>
  <si>
    <t>CAMION DE ACARREO Nº 19</t>
  </si>
  <si>
    <t>JP11-MI1-ACAR-CAMAC-CAAC19</t>
  </si>
  <si>
    <t>CTEC NOTI FMAT NLIQ PREC</t>
  </si>
  <si>
    <t>LIB. NOTP FENA MACO MOVM NLIQ PREC</t>
  </si>
  <si>
    <t>LIGHTIING PLANT Nº 12</t>
  </si>
  <si>
    <t>CAMION ELEVADOR Nº 1</t>
  </si>
  <si>
    <t>CAMION DE ACARREO Nº 4</t>
  </si>
  <si>
    <t>JP11-MI1-ACAR-CAMAC-CAAC04</t>
  </si>
  <si>
    <t>BL_INSTALAR NUMERO LED FRONTAL</t>
  </si>
  <si>
    <t>LIB. IMPR FENA MACO MOVM NLIQ PREC</t>
  </si>
  <si>
    <t>LIB. FENA FMAT MOVM NLIQ PREC</t>
  </si>
  <si>
    <t>TEC-INS</t>
  </si>
  <si>
    <t>LIB. NOTI FMAT NLIQ PREC</t>
  </si>
  <si>
    <t>BL FABRICAR E INSTALAR NUMEROS LATERALES</t>
  </si>
  <si>
    <t>BL_CAMBIO DE ARO POS4 ( OPERACIONAL )</t>
  </si>
  <si>
    <t>MINICARGADOR Nº 3</t>
  </si>
  <si>
    <t>TALLER MANTTO MINA</t>
  </si>
  <si>
    <t>BL_CAMBIO DE BOMBA DE GRASA GOLD SYSTEM</t>
  </si>
  <si>
    <t>JP11-MI1-TALL</t>
  </si>
  <si>
    <t>P01</t>
  </si>
  <si>
    <t>MINICARGADOR Nº 1</t>
  </si>
  <si>
    <t>CAMION CISTERNA Nº 4</t>
  </si>
  <si>
    <t>BL_BK0018410_PUMP DRIVE HOSE</t>
  </si>
  <si>
    <t>MINS3124</t>
  </si>
  <si>
    <t>BL_CR03 CAMBIO DE CAJA DE DIRECCION</t>
  </si>
  <si>
    <t>BL_CE01 SOLDADURA DE ESTRUCTURA CORROIDA</t>
  </si>
  <si>
    <t>REPR ESMA</t>
  </si>
  <si>
    <t>LAVADERO DE TALLER</t>
  </si>
  <si>
    <t>BL_CAMBIO DE CARRETES DE AIRE-LAVADERO</t>
  </si>
  <si>
    <t>JP11-MI1-TALL-LCAMI</t>
  </si>
  <si>
    <t>BL_CAMBIO MANGUERA AIRE TRAMO 3 PE01</t>
  </si>
  <si>
    <t>BL_CAMBIO DE ESCALERA RH</t>
  </si>
  <si>
    <t>BL_CBIO BATERIA, CABLE, RELE Y FUSIBLES</t>
  </si>
  <si>
    <t>PLAN ESDE</t>
  </si>
  <si>
    <t>ABIE FENA MACO NLIQ PREC</t>
  </si>
  <si>
    <t>BL FALLA DE SERVOEMBRAGUE CG01</t>
  </si>
  <si>
    <t>CAMION GRUA Nº 1</t>
  </si>
  <si>
    <t>BL_CBIO DE SELLOS DE PUERTA CABINA</t>
  </si>
  <si>
    <t>BL_CAMBIO DE PORTA TACOS COMPLETO</t>
  </si>
  <si>
    <t>BL_CBIO LINEA TRANSMISION N/P 455-5352</t>
  </si>
  <si>
    <t>BL_REPARACION POLEAS DE POSTES-SOLD</t>
  </si>
  <si>
    <t>BL_CAMBIO DE TUBERIA Y GUARDA DEL PIN C</t>
  </si>
  <si>
    <t>BL_CBIO D MANGUERAS HIY BOMBA DE FAN</t>
  </si>
  <si>
    <t>BL FABRICACION DE BANDEJAS PARA LUMINARI</t>
  </si>
  <si>
    <t>BL_CAMBIO DE BOMBA DE DIRECCION CR03</t>
  </si>
  <si>
    <t>ABIE FENA KKMP NLIQ PREC</t>
  </si>
  <si>
    <t>BL_CR03 CAMB D FAROS POSTERIORES Y FOCOS</t>
  </si>
  <si>
    <t>BL_CAMBIO KIT VALVULAS TENSADOR CABLE</t>
  </si>
  <si>
    <t>BL_CBIO DE SELLOS DE PUERTAS_A/C</t>
  </si>
  <si>
    <t>BL_CAMBIO DE NIPLE Y MANG. HYD P50/P51 D</t>
  </si>
  <si>
    <t>BL_CBIO D PROTECTOR LINEA GRASA PIN B RH</t>
  </si>
  <si>
    <t>BL_CBIO LINEA D ACEITE HYD</t>
  </si>
  <si>
    <t>BL-CBIO D TUBERIA A MANGUERA VALVE DIREC</t>
  </si>
  <si>
    <t>BL_CBIO SELLOS TUBERIA ACEITE DE MOTOR</t>
  </si>
  <si>
    <t>BL_INSTAL SEGUROS PLATAFORMA ACCESO PTO</t>
  </si>
  <si>
    <t>BL_CAMBIO DE MOTOR ELECTRICO TK AGUA</t>
  </si>
  <si>
    <t>BL_CAMB MAN ENFRIADOR COMP PE08</t>
  </si>
  <si>
    <t>BL_RDP_ FABRICACIÓN MANGUERAS APU</t>
  </si>
  <si>
    <t>BL CAMBIO DE CILINDROS NEUMÁTICOS CAPOT</t>
  </si>
  <si>
    <t>BL_BK0020257 Reparar aire acondicionado</t>
  </si>
  <si>
    <t>BL_EXTR PERNO ROTO DE ZAPATA DE CIRCULO</t>
  </si>
  <si>
    <t>BL_BK20382_Cbio faro x10 de Fast Filling</t>
  </si>
  <si>
    <t>ABIE DMNV PREC</t>
  </si>
  <si>
    <t>BL_INSPE. NDT DE CANASTILLA -GENIE</t>
  </si>
  <si>
    <t>BL_CBIO TAPONES DE DIFERENCIAL Y MF RE01</t>
  </si>
  <si>
    <t>BL CG03 PESTILLO DE PUERTA RH</t>
  </si>
  <si>
    <t>CAMION GRUA Nº 3</t>
  </si>
  <si>
    <t>BL_CAMBIO DE KIT VALVULA REGEN PE04</t>
  </si>
  <si>
    <t>BL_CAMBIO DE TUBERIAS PILOTAJES DE DIREC</t>
  </si>
  <si>
    <t>BL_CAMB ENCODER,CADENA,SPROCKET PE04</t>
  </si>
  <si>
    <t>BL_CBIO DE HOSE Y TUBE DE CIL INCLINACIÓ</t>
  </si>
  <si>
    <t>BL_CBIO SENSOR DE NIVEL DE TANQUE DE AGU</t>
  </si>
  <si>
    <t>BL_CBIO MANGUERA CIL LEVANTE RIPER</t>
  </si>
  <si>
    <t>BL_CAMBIO DE FRENO DE PARQUEO</t>
  </si>
  <si>
    <t>BL_CAMBIO HARNES Y SENSOR ROD  SUPPORT</t>
  </si>
  <si>
    <t>BL CO01 CAMBIO DE KIT DE JUNTA DE FILTRO</t>
  </si>
  <si>
    <t>BL_INSTALAR STRAINER SUCCION BOMBA AGUA</t>
  </si>
  <si>
    <t>BL CBIO DE SEAL LIP DE MANDO DE ALTERNAD</t>
  </si>
  <si>
    <t>UGMCMECMCAR</t>
  </si>
  <si>
    <t>BL_SOLDAR PLANCHAS PROTECCION DE VASTAGO</t>
  </si>
  <si>
    <t>BL_POSICIONAR BUJE D MESA DE RIPER RH</t>
  </si>
  <si>
    <t>BL_CBIO COLECTOR DE ACEITE (CARTER)</t>
  </si>
  <si>
    <t>TANQUE ALMACENAMIENTO 6 ACEITE USADO</t>
  </si>
  <si>
    <t>BL CAMBIO MANGUERA SUCCIÓN ACEITE USADO</t>
  </si>
  <si>
    <t>LIB. KKMP MOVM NLIQ PREC</t>
  </si>
  <si>
    <t>JP11-MI1-TALL-AALUB-TANQ06</t>
  </si>
  <si>
    <t>BL KIT DE SELLOS DE BLOQUE HYD CE01</t>
  </si>
  <si>
    <t>BL_CBIO CAÑERIA DE VALV. CTRL DIRECCION</t>
  </si>
  <si>
    <t>BL_MC01 CBIO MANGUERAS,PERNOS,TUBOS , SU</t>
  </si>
  <si>
    <t>BL_MC01 CBIO VALV RELAY, MANGUERAS F</t>
  </si>
  <si>
    <t>BL_MC01 CBIO GOBERNADOR,TUBOS SIS FRENOS</t>
  </si>
  <si>
    <t>BL_MC01 CBIO TUBERIAS AIRE, CONECTR SIST</t>
  </si>
  <si>
    <t>BL_MC01 CBIO BOMBA,SECADOR  y CIL.FRENOS</t>
  </si>
  <si>
    <t>CAMIÓN SUPERSUCKER N° 1</t>
  </si>
  <si>
    <t>EXT-EPO</t>
  </si>
  <si>
    <t>BL_TRUCKSHOP ATERRAMIENTO D CONTENEDORES</t>
  </si>
  <si>
    <t>SVALDIVIAH</t>
  </si>
  <si>
    <t>PUENTE GRÚA 1</t>
  </si>
  <si>
    <t>TEC-MEC</t>
  </si>
  <si>
    <t>BL REEMPLAZO DE SISTEMA DE RADIO CONTROL</t>
  </si>
  <si>
    <t>JP11-MI1-TALL-TWORK-PGRU01</t>
  </si>
  <si>
    <t>PUENTE GRÚA KONECRANES 20/5TN</t>
  </si>
  <si>
    <t>JQUISPET</t>
  </si>
  <si>
    <t>BL CAMBIO DE ALARMA ACUSTICO VISUAL PG1</t>
  </si>
  <si>
    <t>ZM01</t>
  </si>
  <si>
    <t>LIB. MACO MOVM NLIQ</t>
  </si>
  <si>
    <t>NMORALESE</t>
  </si>
  <si>
    <t>BL REPARACION SOLDADURA POSTES ELEC</t>
  </si>
  <si>
    <t>BL_CAMBIO DE TURBOCOMPRESOR DE MOTOR</t>
  </si>
  <si>
    <t>BL_CAMB. CABLEADO ELÉCT. ENROLLADOR CAB</t>
  </si>
  <si>
    <t>BL_CBIO HARNES SENSORES CABEZAL ROTACION</t>
  </si>
  <si>
    <t>BL_COMPRA DE ACEITE,M-DELVAC,1 FDAO,DRUM</t>
  </si>
  <si>
    <t>BL_CAMBIAR TUBERIA DE SISTEMA AUXILIAR</t>
  </si>
  <si>
    <t>BL_REPOSICION DE VALV A COMPRESOR NUEVO</t>
  </si>
  <si>
    <t>BL_CBIO D MANGUERA D CILINDRO VOLTEO</t>
  </si>
  <si>
    <t>SUP-EPO</t>
  </si>
  <si>
    <t>BL TOMA INDUSTRIAL 440V Y 220V TRUCK SHO</t>
  </si>
  <si>
    <t>BL_CAMBIO KIT DE VALVULAS, REGEN PE03</t>
  </si>
  <si>
    <t>BL_REP. DE BRAZOS DE EMPUJE (ENVIO PROV</t>
  </si>
  <si>
    <t>LIB. FENA IMPP MACO MOVM NLIQ PREC</t>
  </si>
  <si>
    <t>BL RE01 CAMBIO D VIDRIO D CABINA LADO RH</t>
  </si>
  <si>
    <t>BL_CBIO MODULO INDICADOR NIVEL FLUIDOS</t>
  </si>
  <si>
    <t>BL ES29 IMPLEMENTACION DE PASADOR SEGURO</t>
  </si>
  <si>
    <t>BL_CAMBIO D CABLES BATERIA AL ARRANCADOR</t>
  </si>
  <si>
    <t>BL_CAMBIO SISTEMA ELECTRICO MASTIL PE-01</t>
  </si>
  <si>
    <t>BL CAMBIAR PIN Y BEARING DE ROD CONTROL</t>
  </si>
  <si>
    <t>BL_CAMBIO DE PRECLEANER</t>
  </si>
  <si>
    <t>BL_ CBIO SELLO D TUBERIA HIDRAULICA DELA</t>
  </si>
  <si>
    <t>BL_CAMBIO DE MAGUERA DE BOMBA HYD</t>
  </si>
  <si>
    <t>BL FL02 CAMBIO DE FAROS DELANTEROS DIREC</t>
  </si>
  <si>
    <t>LIB. NOTI FENA MACO NLIQ PREC</t>
  </si>
  <si>
    <t>BL RDP LUBRICACIÓN PARA POSTES DE ALTA T</t>
  </si>
  <si>
    <t>BL_REQ APAREJOS DE IZAJE</t>
  </si>
  <si>
    <t>BL CACHACOS DE MADERA 0.1X0.1X1.3 MTS</t>
  </si>
  <si>
    <t>BL_REPARACION TUBO ESCAPE_SOLD</t>
  </si>
  <si>
    <t>BL_INST ABRAZADERA EN TUBERÍA CENTRAL</t>
  </si>
  <si>
    <t>BL_BK0017987_Cambiar Válvulas de Alivio</t>
  </si>
  <si>
    <t>BL_BK0018167_Reponer cable tensado bandr</t>
  </si>
  <si>
    <t>BL_CAMBIO TAPA DE FILTRO CABINA EXTERIOR</t>
  </si>
  <si>
    <t>BL CAMBIAR MANGUERA MULTIPLE DIRECCION</t>
  </si>
  <si>
    <t>REPR ESSE</t>
  </si>
  <si>
    <t>BL_INSTAL. D SOPORTE MANGUERA BBA FREN</t>
  </si>
  <si>
    <t>BL_REPARACION PROTECTOR LATERAL TOLVA</t>
  </si>
  <si>
    <t>BL_INSTAL. PROTECTOR TERMICO BELLOWS</t>
  </si>
  <si>
    <t>BL_CAMBIO TRUNNION CILINDROS INCLINACION</t>
  </si>
  <si>
    <t>BL_CBIO GUARDA POSTERIOR VENTILADOR</t>
  </si>
  <si>
    <t>BL_CAMBIO DE BASE ESPEJO Y LUCES RH-LH</t>
  </si>
  <si>
    <t>BL CG03 SOPOR ESPECIALIZAD DIAGNOS FALLA</t>
  </si>
  <si>
    <t>BL HABILITAR SISTEMA SUPRESION INCENDIOS</t>
  </si>
  <si>
    <t>BL CAMBIO CABLEADO SISTEMA MEGA</t>
  </si>
  <si>
    <t>BL_CAMBIO DE LINEAS DE TRANSMISION_CF03</t>
  </si>
  <si>
    <t>BL_CBIO MANGUERAS D SUCCION BBA IMPLEM.</t>
  </si>
  <si>
    <t>BL_LINEA PILOT CONTROL LEVANT_295-6087</t>
  </si>
  <si>
    <t>BL CR03 CAMB DE REGULADORES D FRENO POST</t>
  </si>
  <si>
    <t>BL GE04 CAMBIO DE ARRANCADOR</t>
  </si>
  <si>
    <t>GENERADOR Nº 4</t>
  </si>
  <si>
    <t>BL_CABIO CABLE ALIMENTACION DE BATERIAS</t>
  </si>
  <si>
    <t>BL_INST. PARADA EMERGENCIA SIST. POTENC</t>
  </si>
  <si>
    <t>BOMBA DE AGUA DE LAVADO</t>
  </si>
  <si>
    <t>JP11-MI1-TALL-LCAMI-BOMB01</t>
  </si>
  <si>
    <t>BOMBA HORIZONTAL AMERICAN MARSH 2X2.5-10</t>
  </si>
  <si>
    <t>BL MT02 CAMB CIL EXTENSIBLE ESTABIL POST</t>
  </si>
  <si>
    <t>BL RO01 CAMBIO DE SILENCIADOR</t>
  </si>
  <si>
    <t>BL_CBIO DE BOMBA DE GRASA AUTOLUBE</t>
  </si>
  <si>
    <t>BL_CBIO DE TANQUES DE AFEX_FSS</t>
  </si>
  <si>
    <t>BL_INSTALAR LAINAS TOPES INFERERI, TORRE</t>
  </si>
  <si>
    <t>BL_CBIO DE CARTUCHO Y ACCESORIOS-FSS- EX</t>
  </si>
  <si>
    <t>BL_CBIO DE TANQUE Y ACCESORIOS - FSS - T</t>
  </si>
  <si>
    <t>BL_CBIO DE TANQUE Y ACCESORIOS -FFS - MO</t>
  </si>
  <si>
    <t>BL- CAMBIO RODILLO INF LH POS 1</t>
  </si>
  <si>
    <t>BL GR02 INSTALACION D CAMARA D RETROCESO</t>
  </si>
  <si>
    <t>BL CBIO CYL ACTUADOR VLV DRENAJE CISTERN</t>
  </si>
  <si>
    <t>BL_CAMBIO DE BATERIA Y CABLES</t>
  </si>
  <si>
    <t>BL CAMBIAR PIPES Y CODO CENTRAL DE TURBO</t>
  </si>
  <si>
    <t>BL-CAMBIO GUIA PROTECTOR DE CIL BUCKET</t>
  </si>
  <si>
    <t>BL EC02 CAMBIO DE PULSADORES DE LUCES</t>
  </si>
  <si>
    <t>BL MR03 CAMBIO DE FOCOS POSTERIORES</t>
  </si>
  <si>
    <t>BL MC04 CAMB BOOSTER SIST FRENO</t>
  </si>
  <si>
    <t>BL MC01 CAMB CAÑER LUBRIC DE BBA INYECC</t>
  </si>
  <si>
    <t>BL_CAMBIO DE PINES EXPANDER DE RADIADOR</t>
  </si>
  <si>
    <t>BL CAMBIAR LINEAS DE BOMBA LEVANTE (PM4)</t>
  </si>
  <si>
    <t>BL_INSTALACION DE SISTEMA TPMS</t>
  </si>
  <si>
    <t>BL-COLOCAR PROTECTORES DE LABIO 2-3 Y 4</t>
  </si>
  <si>
    <t>BL_CAMBIO D VALVULA NEUTRALIZADORA DIREC</t>
  </si>
  <si>
    <t>BL_CBIO CONJUNTO BASE FILTRO HYD-DIRECCI</t>
  </si>
  <si>
    <t>BL_INSTALAR TOPES DE BUCKET LH Y RH</t>
  </si>
  <si>
    <t>BL_CAMBIO MANGUERAS  COMPRESOR  PE -05</t>
  </si>
  <si>
    <t>BL_CAMBIO CABLES CAN D511, D512 Y D535</t>
  </si>
  <si>
    <t>BL_CAMBIO DE PLATAFORMA Y BASE ROD SEAL</t>
  </si>
  <si>
    <t>BL_CBIO DE CARTUCHO Y MANGUERA-FSS</t>
  </si>
  <si>
    <t>BL_CAMBIO DE TUBO DE LLENADO DE TX</t>
  </si>
  <si>
    <t>BL_CAMBIO D PUERTA ACCESO D BATERIA RH</t>
  </si>
  <si>
    <t>TALLER DE MANTENIMIENTO PLANTA SULFUROS</t>
  </si>
  <si>
    <t>Bloque_Retractil_20feed_Taller</t>
  </si>
  <si>
    <t>JP11-INF-INST-TMSUL</t>
  </si>
  <si>
    <t>JVALENTINS</t>
  </si>
  <si>
    <t>BL_CBIO BOCINAS DE EJE VERTEDERA POR DES</t>
  </si>
  <si>
    <t>BL_REPARACION D PLANCHA PLATAFORMA LH</t>
  </si>
  <si>
    <t>BL MR01 CAMBIO DE ALTERNADOR</t>
  </si>
  <si>
    <t>BL_CAMBIO D PIN Y  BEARING CIL DIRECCION</t>
  </si>
  <si>
    <t>BL_LINEAS SUCCION DE LEVANTE_PM5</t>
  </si>
  <si>
    <t>BL CAMBIAR LINEAS ENFRIAM. FRENOS (PM4)</t>
  </si>
  <si>
    <t>BL MDC01 PINES DE TORRETA A PLUMA</t>
  </si>
  <si>
    <t>BL_CAMBIO BEARING BRAZO EMPUJE RH-LH</t>
  </si>
  <si>
    <t>BL CAMBIAR LINEAS LUBRICACION DE TURBOS</t>
  </si>
  <si>
    <t>BL CAMB LINEAS DE DIRECCI PRINCIPAL(PM4</t>
  </si>
  <si>
    <t>BL_ CBIO DE FAROS DELANTEROS DE TRABAJO</t>
  </si>
  <si>
    <t>BL_CAMBIAR LINEAS RETORNO ENFRIA(PM2000</t>
  </si>
  <si>
    <t>BL RO01 CAMBIO DE INYECTORES</t>
  </si>
  <si>
    <t>BL_CAMBIO DE GRUPO EVAPORADOR</t>
  </si>
  <si>
    <t>BL_INST. KIT COLLAR CYL LEVANT DE HOJA</t>
  </si>
  <si>
    <t>BL-CAMBIO DE LINEAS DEL EJE DELANTERO</t>
  </si>
  <si>
    <t>BL-CAMBIO DE LINES DE MOT DE CENTER SHIF</t>
  </si>
  <si>
    <t>BL RE01 FABRIC RAMAL ELECTRICO SIST COMB</t>
  </si>
  <si>
    <t>BL CAMBIO DE PARADA DE EMERGENCIA</t>
  </si>
  <si>
    <t>LIGHTIING PLANT Nº 16</t>
  </si>
  <si>
    <t>BL CBIO FALLA BOMBA AGUA POR FALLA</t>
  </si>
  <si>
    <t>BL_CAMBIO DE LINEA DE HOUSING POSTERIOR</t>
  </si>
  <si>
    <t>BL_LINEAS VENTEO REFRIGERANT_No procesar</t>
  </si>
  <si>
    <t>BL CR03 CAMBIO BARRA ESTABILIZAD POSTERI</t>
  </si>
  <si>
    <t>BL CR03 CAMBIO BARRA ESTABILIZAD DELANT</t>
  </si>
  <si>
    <t>BL CAMBIAR VALVULA ARC DE FRENOS</t>
  </si>
  <si>
    <t>BL-CAMBIO TUBERIA DE TRANSMISION</t>
  </si>
  <si>
    <t>BL ES12 CAMBIO DE BOCAMAZAS DE RUEDA</t>
  </si>
  <si>
    <t>BL_CBIO DE SILENCIADOR Y TUBE</t>
  </si>
  <si>
    <t>BL_CBIO DE TODAS LAS LUZ LED DE TRABAJO</t>
  </si>
  <si>
    <t>BL CAMBIAR LINEAS SISTEMA LEVANTE (PM4)</t>
  </si>
  <si>
    <t>BL-CAMBIO TUBERIA DE REFRIGERANTE</t>
  </si>
  <si>
    <t>BL_CBIAR LINEA VENTEO HYD FILTRO ENFRIAM</t>
  </si>
  <si>
    <t>BL-CAMBIO DE MANGUERAS DE TRANSMISION</t>
  </si>
  <si>
    <t>BL_CAMBIO DE MANGUERA DE COMBUSTIBLE</t>
  </si>
  <si>
    <t>BL MDC01 IMPLEM TOPES DE GIRO TORNAMESA</t>
  </si>
  <si>
    <t>BL_CAMBIO CILINDRO  LLAVE  QUIEBRE PE06</t>
  </si>
  <si>
    <t>BL_REPARACIÓN DE MARTILLO HYD (EN EPIROC</t>
  </si>
  <si>
    <t>BL CAMBIAR BEARING Y PIN DE AXLE FRAME</t>
  </si>
  <si>
    <t>BL MR01 REPARACION DE SISTEMA DE A/C</t>
  </si>
  <si>
    <t>BL CAMBIAR LINEA SUCC. BOMBA FRENO (PM4)</t>
  </si>
  <si>
    <t>BL_REPARACION TANQUE COMBUSTIBLE FISURA</t>
  </si>
  <si>
    <t>BL_MAQUINADO ALOJAMIENTOS ARTICULACION C</t>
  </si>
  <si>
    <t>BL_BK13505 CAMBIAR PALANCA DE BLOQUEO</t>
  </si>
  <si>
    <t>BL_CAMBIO SUSPENSION Y ASIENTO OPERADOR</t>
  </si>
  <si>
    <t>BL_BK14782 FRONT PIPING ARM CC - 2DA CAM</t>
  </si>
  <si>
    <t>BL_BK14778 FRONT PIPING BOOM CBI (1-1) 2</t>
  </si>
  <si>
    <t>BL CE01 IMPLEM DE TRIANGULO DE SEGURIDAD</t>
  </si>
  <si>
    <t>BL_MT02 CAMBIO CIL HIDR ARTIC CANASTILLA</t>
  </si>
  <si>
    <t>BL_CO01 SECADOR TARJETA CONVERTIDORA DE</t>
  </si>
  <si>
    <t>BL_REPARAR FUGA D ACEITE POR BOMBA TX</t>
  </si>
  <si>
    <t>BL CAMBIAR LINEA HIDRAULICA</t>
  </si>
  <si>
    <t>BL RE01 CAMBIO DE BRAZO EXTENDIBLE INTER</t>
  </si>
  <si>
    <t>BL CAMBIAR BOMBA DE AGUA SISTEMA REGADO</t>
  </si>
  <si>
    <t>BL CAMBIAR LINEA DE BOMBA BARRIDO DE TX</t>
  </si>
  <si>
    <t>BL CAMBIAR LINEAS ENF. FRENOS DEL. (PM4)</t>
  </si>
  <si>
    <t>BL_INSTAL. CABLE  HILO PILOTO HACIA CAB.</t>
  </si>
  <si>
    <t>TRACTORES DE ORUGAS</t>
  </si>
  <si>
    <t>BL_KIT DE REPARACION BASTIDOR</t>
  </si>
  <si>
    <t>JP11-MI1-AUXI-TRAOR</t>
  </si>
  <si>
    <t>REPR ESDE</t>
  </si>
  <si>
    <t>BL_LINEAS ENF. FRENOS_NO PROCESAR</t>
  </si>
  <si>
    <t>BL_BK13323 Cambiar manguera de liberació</t>
  </si>
  <si>
    <t>BL_TALLER_COMUNICATIONS ADAPTER 3 GROUP</t>
  </si>
  <si>
    <t>BL CR03 CAMBIO DE RODAMIENTOS Y RETENES</t>
  </si>
  <si>
    <t>BL_REPARAR ACCESORIO DE MOVIM CABLE COLA</t>
  </si>
  <si>
    <t>BL_CR03 ABRAZADERAS DE BARRA DE TORSION</t>
  </si>
  <si>
    <t>MOTONIVELADORAS</t>
  </si>
  <si>
    <t>BL HOUSING DE DIFERENCIAL PARA ARMADO</t>
  </si>
  <si>
    <t>JP11-MI1-AUXI-MOTON</t>
  </si>
  <si>
    <t>BL_CR03 CAMBIO DE CLUSTER</t>
  </si>
  <si>
    <t>BL_LINEAS ENFRIAMIENT FRENOS_NO PROCESAR</t>
  </si>
  <si>
    <t>BL_CAMBIO MANTA ABSORBENTE 200x300cm</t>
  </si>
  <si>
    <t>BL_CAMBIO MANGUERAS ROTACION, CABEZAL</t>
  </si>
  <si>
    <t>BL_INSTALACION DE SUPLE DE BUCKET RH</t>
  </si>
  <si>
    <t>BL_BK12292 Retirar abrazadera Linea</t>
  </si>
  <si>
    <t>BL_BK0013375 CAMBIO D FUSIBLE Y PRENSADO</t>
  </si>
  <si>
    <t>BL_BK0013707 CAMBIAR LANZA DE CABLE</t>
  </si>
  <si>
    <t>BL_BK13844_PH3 CAMBIAR LAMPARA CABINA L</t>
  </si>
  <si>
    <t>BL_CR03 CAMBIO RODAMIENTOS DIRECCION MUÑ</t>
  </si>
  <si>
    <t>BL_CAMBIO LINEA HYD MOTOR ENFRIAMIENTO</t>
  </si>
  <si>
    <t>BL_BK0013540 PD_Modificar_guarda_inspecc</t>
  </si>
  <si>
    <t>BL_CR03 GOMAS DE BARRA DE TORSION</t>
  </si>
  <si>
    <t>BL_CBO HARNESS DE CABINA con OT(6164892)</t>
  </si>
  <si>
    <t>BL_FL01 CAMB CAÑER Y MANGU CIL LEV Y DIR</t>
  </si>
  <si>
    <t>BL_BK12929_Reponer perno de arco-boom</t>
  </si>
  <si>
    <t>BL_BK_12947 FRONT PIPING (ARM)-CC-LH</t>
  </si>
  <si>
    <t>BL_CAMBIO DE HARNESS DE ACTUA-(FSS)(DEVO</t>
  </si>
  <si>
    <t>BL_CAMBIO LINEAS HYD CENTRAL CIL, VOLTEO</t>
  </si>
  <si>
    <t>PSUP-HAF</t>
  </si>
  <si>
    <t>BL_ES19 IMPLEM BANDEJA ANTIDERR Y EXTINT</t>
  </si>
  <si>
    <t>LIGHTIING PLANT Nº 19</t>
  </si>
  <si>
    <t>BL_ES18 IMPLEM BANDEJA ANTIDERR Y EXTINT</t>
  </si>
  <si>
    <t>LIGHTIING PLANT Nº 18</t>
  </si>
  <si>
    <t>BL_MDC01 CAJA DE CONEXIONES</t>
  </si>
  <si>
    <t>BL CAMBIO LINEAS BASE FILTRO HIDRAULICO</t>
  </si>
  <si>
    <t>BL_HARNESS DE INTERFACE DE MOTOR</t>
  </si>
  <si>
    <t>BL_BK09700_Reparar lata lateral LH</t>
  </si>
  <si>
    <t>BL_BK11543 Reacomodar Prot. tx propel RH</t>
  </si>
  <si>
    <t>BL_GE07 CAMBIO DISYUNTOR</t>
  </si>
  <si>
    <t>GENERADOR Nº 7</t>
  </si>
  <si>
    <t>GENERADOR Nº 1</t>
  </si>
  <si>
    <t>BL_BK12113_PD_Insp. Tx giro y propulsión</t>
  </si>
  <si>
    <t>BL_CAMBIO LINEAS HYD, CIL, LEVANTE  HOJA</t>
  </si>
  <si>
    <t>BL_CAMBIO PURGADOR CONTROL VALVULA LH</t>
  </si>
  <si>
    <t>BL REPARACION DE RUEDA DEL RH</t>
  </si>
  <si>
    <t>BL_REPARAR FISURA TANQUE HIDRAULICO(Cust</t>
  </si>
  <si>
    <t>BL_BK11428_Ex perno de base de tubería</t>
  </si>
  <si>
    <t>BL MC01 CAMBIO DE SWITCH DE LUCES</t>
  </si>
  <si>
    <t>BL_GE07 CAMBIO DE DISYUNTOR PRINCIPAL.</t>
  </si>
  <si>
    <t>BL_GE01 MANGUERA DRENAJE DE ACEITE DE MO</t>
  </si>
  <si>
    <t>BL_FL01 FRENO DE ESTACIONAMIENTO NUEVO</t>
  </si>
  <si>
    <t>BL_CAMBIO PIN BOOM Y STICK 10966862(Cus</t>
  </si>
  <si>
    <t>BL_CAMBIO PINES Y BUJES BARRA ECUALIZADO</t>
  </si>
  <si>
    <t>BL_BK10124_C carrete de lub. manual</t>
  </si>
  <si>
    <t>BL_CBO PINES Y BUJES BARRA ECUALIZADO(Cu</t>
  </si>
  <si>
    <t>BL_BARRENAR ALOJAMIENTO SUSPENSION POST.</t>
  </si>
  <si>
    <t>BL_BK11737_CBIO BANDERIN CONTRAP LAT RH</t>
  </si>
  <si>
    <t>BL_LINEAS HYD FRENOS_NO PROCESAR</t>
  </si>
  <si>
    <t>BL_LINEAS HIDRAULICS HYD_NO PROCESAR</t>
  </si>
  <si>
    <t>BL_429 HVAC CAMBIO DE ACUMULADOR (SELIN)</t>
  </si>
  <si>
    <t>BL_MC04 CAMBIO D CONDENSADOR D AIR ACOND</t>
  </si>
  <si>
    <t>BL GUARDAS DE PROTECCION</t>
  </si>
  <si>
    <t>BL BRAZO DE GARFIO MDC 01</t>
  </si>
  <si>
    <t>BL MDC01 ARMADO GARFIO</t>
  </si>
  <si>
    <t>BL_CBIAR LINEA ENFRI+THEMAL   EJE DELAN.</t>
  </si>
  <si>
    <t>BL CAMBIO DE CORES DE RADIADOR</t>
  </si>
  <si>
    <t>BL_BK009867_C. harness de hiter cubículo</t>
  </si>
  <si>
    <t>LIB. FENA FMAT NLIQ</t>
  </si>
  <si>
    <t>BL_INSTALAR EMPAQUE TURBO Y MULTIPLE(Cus</t>
  </si>
  <si>
    <t>BL_INSTALAR BOMBA  REFRIGERANTE BAHIA 2</t>
  </si>
  <si>
    <t>AMENDOZAP</t>
  </si>
  <si>
    <t>BL_BK6450 CBIO RETURN PIPING (CENTER)(3)</t>
  </si>
  <si>
    <t>BL_BK10856 Lavar enfriadores T. bombas</t>
  </si>
  <si>
    <t>BL_BK10780 Soldar base faro RAYCORE LH</t>
  </si>
  <si>
    <t>BL_BK10563 C cable Baliz ant colision LH</t>
  </si>
  <si>
    <t>BL_BK7625 Instalar faros ojos de gato</t>
  </si>
  <si>
    <t>BL_CAMBIO DE FAROS DE TRABAJO FRONTALES</t>
  </si>
  <si>
    <t>BL_CAMBIO DE HARNESS</t>
  </si>
  <si>
    <t>BL_CAMBIO DE HARNES DE PARADA EMERGENCIA</t>
  </si>
  <si>
    <t>BL_CAMBIO DE HARNES DE TEMPERATURA AMB</t>
  </si>
  <si>
    <t>BL_BK9482 Reparar piso SD</t>
  </si>
  <si>
    <t>BL_BK9384 Reparar ruptura de soporte de</t>
  </si>
  <si>
    <t>BL_BK6216 FRONT PIPING (BOOM)(1-2) - CN</t>
  </si>
  <si>
    <t>BL CAMBIO TUBO LLENADO ACEITE TXMSN</t>
  </si>
  <si>
    <t>BL_REFUERZO D BASTIDOR BASE MANDOS FINAL</t>
  </si>
  <si>
    <t>BL REPAR. ACCESORIO DE MOVIM. CABLE COLA</t>
  </si>
  <si>
    <t>BL_Cambio de cable positivo de bateria</t>
  </si>
  <si>
    <t>BL_Cambio harness faro auxiliar</t>
  </si>
  <si>
    <t>BL_Cambio motor soplador RH  presurizado</t>
  </si>
  <si>
    <t>BL_Cambio de harness de cuarto A/C</t>
  </si>
  <si>
    <t>BL_Camb Toma ráp x tapón de tub  retorno</t>
  </si>
  <si>
    <t>BL_CAMBIAR GRASA DE CORONA DE GIRO</t>
  </si>
  <si>
    <t>BL_BK81287 REP GUARDA ENFRIADOR POS 4</t>
  </si>
  <si>
    <t>BL MODIFICACIÓN GUARDA DE CONECTOR 6.9KV</t>
  </si>
  <si>
    <t>BL_INSTALAR INTERRUPTOR A FAROS KILLZONE</t>
  </si>
  <si>
    <t>BL_CAMBIAR SOPORTE SUPERIOR DE CUBICULO</t>
  </si>
  <si>
    <t>BL_BK8128 Rep. guarda enfriador pos 04</t>
  </si>
  <si>
    <t>BL_BK7644 Cambiar inyectores de grasa Br</t>
  </si>
  <si>
    <t>BL_BK7638 Cambiar inyectores de grasa Bo</t>
  </si>
  <si>
    <t>BL KIT DE VESTIDO DE RADIADOR</t>
  </si>
  <si>
    <t>BL KIT DE MÓDULO DE RADIADOR</t>
  </si>
  <si>
    <t>BL_BK7627 Cambiar inyectores de grasa CG</t>
  </si>
  <si>
    <t>BL_CAMBIAR SENSOR CONTAMINACIÓN P-1</t>
  </si>
  <si>
    <t>BL_DESACOPLAR TX BOMBAS RH</t>
  </si>
  <si>
    <t>BL_CBIO D PLANCHA ANTI DESGASTE BULDOZER</t>
  </si>
  <si>
    <t>BL_PILOT PIPING (CENTER)(3-10)(LOADER)</t>
  </si>
  <si>
    <t>BL_CAMBIO DE EJE RH Y LH</t>
  </si>
  <si>
    <t>BL_CAMBIO DE CAM HARNESS DE MOTOR RH.</t>
  </si>
  <si>
    <t>BL_CAMBIO DE ESCALERA RETRACTIL (BACKUP)</t>
  </si>
  <si>
    <t>BL-CAMBIAR PROTECTOR INFERIOR BUCKET</t>
  </si>
  <si>
    <t>BL_CAMBIO D MANGUERA COOLER PIPING (L)</t>
  </si>
  <si>
    <t>BL CAMBIO VALVULA DE CONTROL DIRECCION</t>
  </si>
  <si>
    <t>BL_CAMBIO DE APOYA BRAZO LADO LH</t>
  </si>
  <si>
    <t>BL_CAMBIAR HARNESS PARADA EMERGENCIA 4</t>
  </si>
  <si>
    <t>BL REPARAR ACUMULADOR DE MARTILLO</t>
  </si>
  <si>
    <t>BL CBIO TRUNIONS Y EJE DE BARRA TIRO(Cus</t>
  </si>
  <si>
    <t>BL_DELIVERY PIPING (L)</t>
  </si>
  <si>
    <t>BL_CAMBIO HARNES CONTROL PILOTO RH</t>
  </si>
  <si>
    <t>BL_CAMBIO TUBERIAS ENFRIAMIENTO (R)</t>
  </si>
  <si>
    <t>BL_REPARAR TUBERIA DE ALTA CBLH</t>
  </si>
  <si>
    <t>BL_CAMBIO TUBERIA DE PILOTAJE (R)(2-2)</t>
  </si>
  <si>
    <t>BL_CAMBIAR SOPORTE SUPERIOR CUBICULO</t>
  </si>
  <si>
    <t>BL_LUBRICATE PIPING (ARM)</t>
  </si>
  <si>
    <t>BL_BK14793 FRONT PIPING (ARM) CCLH - 2DA</t>
  </si>
  <si>
    <t>BL_CAMBIO DE ENFRIADOR HIDRAULICO POS 4</t>
  </si>
  <si>
    <t>BL_CAMBIO HARNESS SISTEMA ELECTRICO DC</t>
  </si>
  <si>
    <t>BL_kIT CAMBIO DE RADIADOR + VESTIDO</t>
  </si>
  <si>
    <t>LIB. NOTP EDET FMAT MOVM NLIQ PREC</t>
  </si>
  <si>
    <t>BL_CAMBIO CIRCULINA  DE LA CABINA</t>
  </si>
  <si>
    <t>BL_CAMBIO DE PLUMILLAS DE LA CABINA</t>
  </si>
  <si>
    <t>BL CILINDROS PARA VESTIDO DE BULLDOZER</t>
  </si>
  <si>
    <t>TANQUE ALMACENAMIENTO 7 REFRIGERANT USAD</t>
  </si>
  <si>
    <t>BL CONECTOR PARA BOMBEO</t>
  </si>
  <si>
    <t>ESPL ESMA</t>
  </si>
  <si>
    <t>JP11-MI1-TALL-AALUB-TANQ07</t>
  </si>
  <si>
    <t>TANQUE ALMACENAMIENTO 5M3</t>
  </si>
  <si>
    <t>BL_CAMBIO DE TOMAS RAPIDAS DE PRESION</t>
  </si>
  <si>
    <t>BL_ CULATA  RESPALDO CILINDRO 1(backup)</t>
  </si>
  <si>
    <t>LIB. IMPP MACO MOVM NLIQ PREC</t>
  </si>
  <si>
    <t>BL Cambiar válvula reductora de presión</t>
  </si>
  <si>
    <t>BL_INSTALACION FUNDA PROTECTORA CIL LEV</t>
  </si>
  <si>
    <t>BL MICRO CONTROLADOR</t>
  </si>
  <si>
    <t>BL_CAMBIO TOMAS RAPIDAS DE LUBRICACION</t>
  </si>
  <si>
    <t>BL_MC01 RADIATOR COVER-PART01</t>
  </si>
  <si>
    <t>PSUP-TRU</t>
  </si>
  <si>
    <t>Bl_para armar el Gold System de la estAC</t>
  </si>
  <si>
    <t>ABIE DMNV FMAT LIBR PREC</t>
  </si>
  <si>
    <t>BL-MANDO DE ROTACION</t>
  </si>
  <si>
    <t>BL INSTALAR CENTRO SERVICIO LLENADO</t>
  </si>
  <si>
    <t>ESTADO</t>
  </si>
  <si>
    <t>CUMPLIMINETO PLAN</t>
  </si>
  <si>
    <t>REPROGRAM</t>
  </si>
  <si>
    <t>ABIERTOS</t>
  </si>
  <si>
    <t>ESTADO OTS</t>
  </si>
  <si>
    <t>BL_CBIO CAPO COMPUERTA DE MOTOR</t>
  </si>
  <si>
    <t>BL_CBIO MANGUERA SUCCION BBA VENTIL</t>
  </si>
  <si>
    <t>SUMA DE HORAS</t>
  </si>
  <si>
    <t>CUMPLIMIENTO</t>
  </si>
  <si>
    <t>TOTAL OTS CORRECTIVAS</t>
  </si>
  <si>
    <t>HORAS TAREAS CORECTIVAS</t>
  </si>
  <si>
    <t>TOTAL HH CORRECTIVAS</t>
  </si>
  <si>
    <t>BACKLOGS PENDIENTES</t>
  </si>
  <si>
    <t>Semana Mant</t>
  </si>
  <si>
    <t>Flotas disponibles</t>
  </si>
  <si>
    <t>Cumplimiento plan semanal</t>
  </si>
  <si>
    <t>Cantidad Componentes</t>
  </si>
  <si>
    <t>BL_CAMBIO MANG HYD DE CYLDR GIRO BRAZO</t>
  </si>
  <si>
    <t>BL CAMBIAR LINEA DE VALVULA LEVANTE PM-5</t>
  </si>
  <si>
    <t>BL_INSTALACION NUMERO LATERAL TOLVA_RH.L</t>
  </si>
  <si>
    <t>BL_FABRICACION NUMERO LATERAL TOLVA_LH.L</t>
  </si>
  <si>
    <t>BL_CBIO_LINEA CARGA D TANQUE AIRE</t>
  </si>
  <si>
    <t>BL_CAMB PERNOS SOPORTE CICLONICO PE08</t>
  </si>
  <si>
    <t>BL CAMBIAR SELLOS VAL. DREN. HYD (PM5)</t>
  </si>
  <si>
    <t>Semana</t>
  </si>
  <si>
    <t>Mes</t>
  </si>
  <si>
    <t>Target</t>
  </si>
  <si>
    <t>CONTEO</t>
  </si>
  <si>
    <t>reprogramaciones</t>
  </si>
  <si>
    <t>AZEVALLOSA</t>
  </si>
  <si>
    <t>BL CBIO DE MANG. DE SUCCIÓN LEVANTE TOLV</t>
  </si>
  <si>
    <t>BL_CAMBIAR FARO DE ESCALERA</t>
  </si>
  <si>
    <t>BL_CBIO DE VALVULA CALEFACCIÓN Y CONTROL</t>
  </si>
  <si>
    <t>BL CAMBIAR BANCO INYECTORES DE GRASA RH</t>
  </si>
  <si>
    <t>BL INST. DE PROTECTOR DE CROMADO DE SUSP</t>
  </si>
  <si>
    <t>BL CAMBIAR PLACA DELANTERA DE CABINA</t>
  </si>
  <si>
    <t>MANIPULADOR DE CABLES N° 2</t>
  </si>
  <si>
    <t>BM-MINA</t>
  </si>
  <si>
    <t>BL_ENDEREZAR PLANCHAS DE MOTOR LH Y DE B</t>
  </si>
  <si>
    <t>BL_CBIO DE MANGUERAS PILOTAJE IMPLEMENTS</t>
  </si>
  <si>
    <t>BL_CAMBIO POLEA DE ALTERNADOR PE02</t>
  </si>
  <si>
    <t>BL_LINEA BOMBA TRANSMISION_No procesar</t>
  </si>
  <si>
    <t>BL_LINEA ENFRIADOR Tx_No procesar</t>
  </si>
  <si>
    <t>BL_EXTRAER PERNO ROTO TUBERIA_No procesa</t>
  </si>
  <si>
    <t>BL_HARNES DE MOTOR _No procesar</t>
  </si>
  <si>
    <t>BL_CAMBIO DE TANQUE HIDRAULICO (CUSTODIA</t>
  </si>
  <si>
    <t>FSS</t>
  </si>
  <si>
    <t>Neuma</t>
  </si>
  <si>
    <t>LIB. NOTP FMAT MOVM NLIQ PREC</t>
  </si>
  <si>
    <t>BL_CAMBIO HARNESS PRINCIPALES EQUIPO(Cus</t>
  </si>
  <si>
    <t>BL CAM TERMOSTATO TEMP ELEVADA PE08</t>
  </si>
  <si>
    <t>BL_REPAR DE COMPUERTA CORTINA POLV DELT</t>
  </si>
  <si>
    <t>BL_CBIO SPROCKET &amp; ACCESORIOS CABLE REEL</t>
  </si>
  <si>
    <t>BL_CAMB JEBES/PELDAÑO DE CABINA PE08</t>
  </si>
  <si>
    <t>BL_CAMBIO BASE SOLDABLE ROD SUPPORT PE01</t>
  </si>
  <si>
    <t>BL_CAMBIO ACOPLE Y MOTOR ELECTRICO PE-04</t>
  </si>
  <si>
    <t>BL_CBIO PLATAFORMA LLAVE U/GUIADOR BARRA</t>
  </si>
  <si>
    <t>BL_CBIO PLATAF GUIADOR DE BARRA&amp;LLAVE  U</t>
  </si>
  <si>
    <t>BL_CAMBIO DE FAROS POSTERIORES CR03</t>
  </si>
  <si>
    <t>TALLER DE SOLDADURA</t>
  </si>
  <si>
    <t>BL CMBIO TOMA INDUSTRIAL TALLER SOLDADUR</t>
  </si>
  <si>
    <t>JP11-MI1-TALL-TSOLD</t>
  </si>
  <si>
    <t>DUCHA LAVAOJOS PORTÁTIL 01</t>
  </si>
  <si>
    <t>BL CAMBIO DE DUCHA LAVAOJOS</t>
  </si>
  <si>
    <t>JP11-MI1-TALL-TSOLD-LAVO01</t>
  </si>
  <si>
    <t>MINS3324</t>
  </si>
  <si>
    <t>BL_COMPUESTO ANTIDESGASTE MULTIPLE_AIRE</t>
  </si>
  <si>
    <t>BL_CBIO DE CIL DE ACOPLE RAPIDO  - EX02</t>
  </si>
  <si>
    <t>BL_FABRICACIÓN E INSTA DE BARANDA LH POS</t>
  </si>
  <si>
    <t>BL_EXTRAER PERNOS DEL PROTECTOR INFERIOR</t>
  </si>
  <si>
    <t>BL_CBIO SOPORTE DE RADIADOR PERNO ROTO</t>
  </si>
  <si>
    <t>BL_CBIO DE  ENFRIADORES DE EJE</t>
  </si>
  <si>
    <t>BL_CBIO DE COVER CONTROL IMPL. 290-1264</t>
  </si>
  <si>
    <t>BL CAMBIAR VENT/ JET SENSOR LLENADO FUEL</t>
  </si>
  <si>
    <t>BL_ FABRICAR ASAS PARA TRABA D DIRECCION</t>
  </si>
  <si>
    <t>EJEC ESDE ESMA</t>
  </si>
  <si>
    <t>10014639</t>
  </si>
  <si>
    <t>10014618</t>
  </si>
  <si>
    <t>10014619</t>
  </si>
  <si>
    <t>Kmmp</t>
  </si>
  <si>
    <t>EXCAVADORA N°4</t>
  </si>
  <si>
    <t>BL CAMBIO FAJA DISTRIBUCION</t>
  </si>
  <si>
    <t>EXCAVADORA EX2600</t>
  </si>
  <si>
    <t>JP11-MI1-CARG-EXCAV</t>
  </si>
  <si>
    <t>MINS3424</t>
  </si>
  <si>
    <t>BL_CAMBIO DE FRENO DE PARQUEO MC01</t>
  </si>
  <si>
    <t>BL_REPARACION DE SILENCIADOR POR FISURA</t>
  </si>
  <si>
    <t>FLOTA</t>
  </si>
  <si>
    <t>OT CORRECTIVA</t>
  </si>
  <si>
    <t>EJECUTOR</t>
  </si>
  <si>
    <t>Tecnico Inspectores</t>
  </si>
  <si>
    <t>Técnico de Electricidad &amp; Potencia    </t>
  </si>
  <si>
    <t>Mantenimiento Eléctrico</t>
  </si>
  <si>
    <t>Loader &amp; Drill Mant.Technician          </t>
  </si>
  <si>
    <t>TSHP-CON</t>
  </si>
  <si>
    <t>Light Aux Fleet Technician              </t>
  </si>
  <si>
    <t>Truck Mant.Technician                   </t>
  </si>
  <si>
    <t>GETS +Welding Contractor                </t>
  </si>
  <si>
    <t>LPP Contractor                          </t>
  </si>
  <si>
    <t>Air Conditioning Contractor</t>
  </si>
  <si>
    <t>Tecnico Predictivo</t>
  </si>
  <si>
    <t>Confiabilidad</t>
  </si>
  <si>
    <t>Operador de Equipo</t>
  </si>
  <si>
    <t>Operador de Grúa</t>
  </si>
  <si>
    <t>TPIN-CON</t>
  </si>
  <si>
    <t>Técnico de Pintado</t>
  </si>
  <si>
    <t>Tecnico SCI</t>
  </si>
  <si>
    <t>Tecnico Neumatico</t>
  </si>
  <si>
    <t>EXT-ELM</t>
  </si>
  <si>
    <t>Técnico electricista externo</t>
  </si>
  <si>
    <t>TEC-PRED</t>
  </si>
  <si>
    <t>Tecnico Predictivo Planta</t>
  </si>
  <si>
    <t>EXT-LUB</t>
  </si>
  <si>
    <t>Confipetrol</t>
  </si>
  <si>
    <t>Confipetrol Taller</t>
  </si>
  <si>
    <t>Zamine Sold</t>
  </si>
  <si>
    <t>Komatsu A/C</t>
  </si>
  <si>
    <t>Komatsu R&amp;I</t>
  </si>
  <si>
    <t>Op Grúa</t>
  </si>
  <si>
    <t>Marcobre</t>
  </si>
  <si>
    <t>INSPECTOR</t>
  </si>
  <si>
    <t>Marcobre Eléctrico</t>
  </si>
  <si>
    <t>A/C</t>
  </si>
  <si>
    <t>Zam Sold</t>
  </si>
  <si>
    <t>Zam Palas</t>
  </si>
  <si>
    <t>Mant Eléctrico</t>
  </si>
  <si>
    <t xml:space="preserve">Komatsu </t>
  </si>
  <si>
    <t>BL_CBIO ARO SMART CA04 (COND. OPERACION)</t>
  </si>
  <si>
    <t>BL_ANILLO SEGURO PARA AROS SMART 793D</t>
  </si>
  <si>
    <t>BL_MAQUINADO DE LINK H DE BUCKET</t>
  </si>
  <si>
    <t>BL_ REP. FUGA POR VALVULA DE DREN. ACEIT</t>
  </si>
  <si>
    <t>BL_CBIO CAJA D BLOQUEO DE TX</t>
  </si>
  <si>
    <t>BL_CBIO DE ESPACIADORES DE PIN PIVOT DE</t>
  </si>
  <si>
    <t>BL CBIO VALVULA DE CALEFACCION_A/C</t>
  </si>
  <si>
    <t>BL_INSTAL NUMERO LATERAL TOLVA_RH.LH</t>
  </si>
  <si>
    <t>BL_CBIO MANGUERA D MOTOR VENTILADOR</t>
  </si>
  <si>
    <t>BL_FABRIC. NUMERO LATERAL TOLVA_RH.LH</t>
  </si>
  <si>
    <t>BL_CBIO MANGUERA LUBR. DIFERENCIAL</t>
  </si>
  <si>
    <t>BL- CBIO DE MANG. GRASA RH DE DIRECCIÓN</t>
  </si>
  <si>
    <t>BL-INST. PERNOS A GUARDA BARRO DE TANQ.</t>
  </si>
  <si>
    <t>BL SOLDAR TUBERIA DE ESCAPE LH</t>
  </si>
  <si>
    <t>BL_CBIO PROTECTOR POSTERIO D CARDAN</t>
  </si>
  <si>
    <t>BL CBIO DE ACEITE DE HIDRAULICO</t>
  </si>
  <si>
    <t>BL_INSTALAR CORREAS MANGUERAS  HYD CAB.</t>
  </si>
  <si>
    <t>BL_CAMBIO PIN LLAVE DE QUIEBRE PE05</t>
  </si>
  <si>
    <t>BL_CBIO BEARING CILINDROS DIRECC RH,LH</t>
  </si>
  <si>
    <t>BL_CBIO ESLABON Y PIN MASTER CADENA RH</t>
  </si>
  <si>
    <t>BL_CAMBIO SENSOR POSICION DE VOLTEO CF03</t>
  </si>
  <si>
    <t>BL_ CBIO DE CARDAN FRONTAL DE VENTILADOR</t>
  </si>
  <si>
    <t>BL_CBIO CABLE DE SISTEMA DE PARQUEO</t>
  </si>
  <si>
    <t>ABIERTO</t>
  </si>
  <si>
    <t>CERRADO</t>
  </si>
  <si>
    <t>REPROGRAMADO</t>
  </si>
  <si>
    <t>SEMANA</t>
  </si>
  <si>
    <t>TARGET</t>
  </si>
  <si>
    <t>ESTACIÓN DE LUBRICACIÓN CON RACK 01</t>
  </si>
  <si>
    <t>BL_BAHIA 4 HABILITAR LINEA SUCCION</t>
  </si>
  <si>
    <t>JP11-MI1-TALL-TWORK-LCAMI</t>
  </si>
  <si>
    <t>BL CR03 CONECTORES DE  AIRE DE TANQUE NE</t>
  </si>
  <si>
    <t>BL_CR03 CAMBIO DE RODAMIENTOS Y RETENES</t>
  </si>
  <si>
    <t>AGUERREROM</t>
  </si>
  <si>
    <t>BL CBIO VARILLAJE DE PALANCA DE CAM CR03</t>
  </si>
  <si>
    <t>BL_REPARACION ESTRUCTURA TANQUE RELAVE</t>
  </si>
  <si>
    <t>BL MODIFICAR TOMAS RAPIDAS NO APLICA</t>
  </si>
  <si>
    <t>BL_CBIO PERNOS ADAPTER DE PUNTAS FL01</t>
  </si>
  <si>
    <t>BL CAMBIO E INST. DE SOPORTE DE MANGUERA</t>
  </si>
  <si>
    <t>BL CAMBIO DE PIN Y BEARING BARRA ESTABIL</t>
  </si>
  <si>
    <t>BL CAMBIAR TUBERIAS ENFR FRENOS POST LH</t>
  </si>
  <si>
    <t>BL_BK23279_Inspec bujes de C. Boom</t>
  </si>
  <si>
    <t>BL_CBIO SWITCH PARQUEO/LUCES Y VELOCIDAD</t>
  </si>
  <si>
    <t>BL_CBIO DE SWITCH SHUTDOWN, LUCES ACCESO</t>
  </si>
  <si>
    <t>BL_CBIO SOPORTE LUCES FRONTALES DE ROPS</t>
  </si>
  <si>
    <t>BL CBIO DE CUP DE PRE CLEANER LADO LH</t>
  </si>
  <si>
    <t>BL_CBIO PIN DE BRAZO ELEVADOR MR02</t>
  </si>
  <si>
    <t>BARRA DE DIRECCIÓN LH</t>
  </si>
  <si>
    <t>BARRA DE DIRECCIÓN RH</t>
  </si>
  <si>
    <t>2A-6946</t>
  </si>
  <si>
    <t>UGMCMECMAUX</t>
  </si>
  <si>
    <t>REPR GECO</t>
  </si>
  <si>
    <t>BL CAMBIO LINEAS HIDRAULICAS</t>
  </si>
  <si>
    <t>BL_CAMBIO DE MANGUERA DE TRANSMISION</t>
  </si>
  <si>
    <t>BL_INSTALAC CONOS Y BARRAS DE SEG TALLER</t>
  </si>
  <si>
    <t>BL_CAMBIO DE TARJETA DE CONTROL GE501</t>
  </si>
  <si>
    <t>BL_CBIO TEMPLADORES DELANTEROS CG01</t>
  </si>
  <si>
    <t>BL_CBIO CAÑER SALID COMPRESOR D AIR CG01</t>
  </si>
  <si>
    <t>BL_CBIO CAJA FUSIBLE EXTERIOR CR03</t>
  </si>
  <si>
    <t>BL_VVLA MARIPOSA D CAÑON D AGUA_3045734</t>
  </si>
  <si>
    <t>BL CAMBIAR SELLO SWITCH FILTRO HYD (PM5)</t>
  </si>
  <si>
    <t>BL CAMBIAR TUBERIA DE ENFR. DE RUEDA LH</t>
  </si>
  <si>
    <t>BL CAMBIO DE BOMBA DE LAVADERO</t>
  </si>
  <si>
    <t>BL_ESTROBO DE TOLVA_6G-9703</t>
  </si>
  <si>
    <t>Cantidad OTs programadas</t>
  </si>
  <si>
    <t>Cantidad OTs Reprogramadas</t>
  </si>
  <si>
    <t>Cantidad OTs  Componentes</t>
  </si>
  <si>
    <t>Cumplimiento Cambio de Componentes</t>
  </si>
  <si>
    <t>BL_CAMBIO DE ALTERNADOR</t>
  </si>
  <si>
    <t>BL_CBIO PROTECTOR INFERIOR DE MOTOR CR03</t>
  </si>
  <si>
    <t>BL_CBIO TOPES COMPUERTA DE DESCARGA CS04</t>
  </si>
  <si>
    <t>BL_CBIO CILIND HYD LEVANTE D CABINA CR03</t>
  </si>
  <si>
    <t>BL_CBIO SILENCIAD D COMPRESR D AIRE CR03</t>
  </si>
  <si>
    <t>BL_RELLENAR ALOJAMIENTO D BRAKET DE HOJA</t>
  </si>
  <si>
    <t>BL_CAMB. DE VALV. CONTRABAL.Y SECUE.PE05</t>
  </si>
  <si>
    <t>BL_CAMB. NIPLE AGUA ENTR. CABEZAL PE05</t>
  </si>
  <si>
    <t>BL_CBIO SOPORTE CILINDROS LLAVE  QUIEBRE</t>
  </si>
  <si>
    <t>BL_ CAMBIO MONITOR DE CONTROL FSS  PH03</t>
  </si>
  <si>
    <t>BL_INSTALAR TAPS PRESION BOMBA HYD LH</t>
  </si>
  <si>
    <t>BL_CAMBIO DE CONECTOR Y PIN DE BRAZO DE</t>
  </si>
  <si>
    <t>BL_CBIO TAPA Y TUBO LLENADO ACEITE TX</t>
  </si>
  <si>
    <t>BL_CBIO CAÑERIA HYD DE PILOTAJE</t>
  </si>
  <si>
    <t>BL_CBIO TAPA BOX DE CAB-332-3527 - TO06</t>
  </si>
  <si>
    <t>BL-CBIO MANGUERA AIRE REFRIGERANTE MOTOR</t>
  </si>
  <si>
    <t>BL_CBIO DE SOPORTE DE CAMARAS</t>
  </si>
  <si>
    <t>BL_INSTALAR ESPACIADOR TANQUE DE GRASA</t>
  </si>
  <si>
    <t>BL_CBIO SELLO D TAPA VALVULA LH CENTRAL</t>
  </si>
  <si>
    <t>BL_CBIO MANGUERA TX 388-4522,221-1843</t>
  </si>
  <si>
    <t>BL_INSTAL ESPACIADOR A TANQUE DE GRASA</t>
  </si>
  <si>
    <t>BL_CBIO DE TANK DE LIMPIAPARABRISAS 286-</t>
  </si>
  <si>
    <t>BL_CBIO DE PANEL DE SWITCH POST 512-3292</t>
  </si>
  <si>
    <t>BL_CBIO GUARDA FILTRO AC-298-2656</t>
  </si>
  <si>
    <t>BL_CBIO D SENSOR D ARTICULACION Y MECANI</t>
  </si>
  <si>
    <t>ABIE EDET MACO PREC</t>
  </si>
  <si>
    <t>BL_CBIO MANGUERAS MOTOR GIRO RH-LH</t>
  </si>
  <si>
    <t>BL_CAMBIO DE LIMPIA PARABRISAS</t>
  </si>
  <si>
    <t>BLCAMBIO DE  SWITCHS DE PRESIÓNTERMOSTA</t>
  </si>
  <si>
    <t>BL_CBIO MANGUERA LUBR BBA REFRIGERANTE_R</t>
  </si>
  <si>
    <t>BL_INSTAL ABRAZADERAS HARNES D TRANSMISI</t>
  </si>
  <si>
    <t>BL INST.ABRAZADERAS A MANGUE. DE VENTILA</t>
  </si>
  <si>
    <t>BL CAMBIAR SWITCH DE BLOQUEO DE MOTOR</t>
  </si>
  <si>
    <t>BL CAMBIAR BANCO DE INYECTORES DE GRASA</t>
  </si>
  <si>
    <t>BL CAMBIAR TUBOS DE ESCAPE A SILENCIADOR</t>
  </si>
  <si>
    <t>BL_LINEA RESPIRADERO RUEDA_RH_557-7766</t>
  </si>
  <si>
    <t>BL_LINEA D FILTRO DE FRENO_242-0278</t>
  </si>
  <si>
    <t>BL CAMBIAR MANGA SUCCION BOMBA DIR. PM1</t>
  </si>
  <si>
    <t>BL_ABRAZADERA TUBERIA REFR MOTOR_6V-6782</t>
  </si>
  <si>
    <t>BL CAMBIAR SOPORTE ESPEJO RETROVISOR LH</t>
  </si>
  <si>
    <t>BL CAMBIAR MIRILLAS NIVEL ACEITE TX -PM4</t>
  </si>
  <si>
    <t>BL CAMBIAR SOPORTE DE GOMA ESCALERA LH</t>
  </si>
  <si>
    <t>BL CBIO DE ABRAZADERADTUBERIADFILTROTX</t>
  </si>
  <si>
    <t>BL_CBIO DE HOSE DE ENFRIAMIENTO DE FRENO</t>
  </si>
  <si>
    <t>BL CAMBIAR SELLOS SWITCH PRESION TC PM4</t>
  </si>
  <si>
    <t>BL CAMBIAR MANGUERA DE MOTOR DE FAN</t>
  </si>
  <si>
    <t>BL_LINEA MANDO DE MOTOR RAX_113-6365</t>
  </si>
  <si>
    <t>BL CAMBIAR MIRILLAS DE NIVEL HYD (PM5)</t>
  </si>
  <si>
    <t>BL CAMBIO DE MANIFOLD Y LINEAS_A/C</t>
  </si>
  <si>
    <t>BL CAMBIO VALVULA CALEFACCION</t>
  </si>
  <si>
    <t>BL CAMBIAR MANGUERA SUCCION BOMBA AGUA</t>
  </si>
  <si>
    <t>BL_CBIO RUEDAS GUIAS POST LH, RH(Custo</t>
  </si>
  <si>
    <t>Serie / Paralelo</t>
  </si>
  <si>
    <t>Condición</t>
  </si>
  <si>
    <t>Duración</t>
  </si>
  <si>
    <t>HH</t>
  </si>
  <si>
    <t>Duración Teórica</t>
  </si>
  <si>
    <t>HH Teórico Evento</t>
  </si>
  <si>
    <t>Duración Real</t>
  </si>
  <si>
    <t>Facilidades</t>
  </si>
  <si>
    <t xml:space="preserve">Observación </t>
  </si>
  <si>
    <t>LIB. NOTI FMAT MOVM NLIQ PREC</t>
  </si>
  <si>
    <t>BL_BK23475_Extraer y rep pernos abrazade</t>
  </si>
  <si>
    <t>BL_BK21682_Instalar perno de abrazadera</t>
  </si>
  <si>
    <t>BL_FABRICAR PUERTA D ACCESO A LA TOLVA</t>
  </si>
  <si>
    <t>MONTACARGAS Nº 6</t>
  </si>
  <si>
    <t>BL FISURA EN TUBERIA DE ESCAPE MOTOR</t>
  </si>
  <si>
    <t>BL CBIO DE AROS POS 1,2, 4 ESPARRAG MR01</t>
  </si>
  <si>
    <t>BL_CBIO PIN Y BOCINAS BRAZO EMPUJE LH RH</t>
  </si>
  <si>
    <t>BL_CAMBIO DE MOTOR DE ARRANQUE - TI03</t>
  </si>
  <si>
    <t>TORRE DE ILUMINACIÓN Nº 3</t>
  </si>
  <si>
    <t>BL_CBIO POLEA Y MANGUERAS HYD MASTI MC02</t>
  </si>
  <si>
    <t>BL_CBIO DE PAQUETE AUXIL Y MANGUERS CG01</t>
  </si>
  <si>
    <t>HNINAG</t>
  </si>
  <si>
    <t>Promedio</t>
  </si>
  <si>
    <t>Promedio Cumplimiento</t>
  </si>
  <si>
    <t>BL_CAMBI0 SENSOR POSICION CABEZAL PE-01</t>
  </si>
  <si>
    <t>BL_CAMBIO INYECTORES SUPERIORES CARRUSEL</t>
  </si>
  <si>
    <t>BL MODIFICAR TOMAS RAPIDAS TXMSN HYD</t>
  </si>
  <si>
    <t>BL_CBIO CONDENSADOR Y PERIFERICOS A/C</t>
  </si>
  <si>
    <t>BL_CBIO D MANGUERA AUTOLUBRICACION</t>
  </si>
  <si>
    <t>BL_INSTAL PINES DE CORAZA DE MOTOR - TO0</t>
  </si>
  <si>
    <t>BL_CAMBIO DE PISO ANTIDESLIZANTE LH</t>
  </si>
  <si>
    <t>BL_CAMBIO DE PASAMANOS RH Y LH</t>
  </si>
  <si>
    <t>BL_CAMBIO DE TUBERIA DEL CILINDRO DE LEV</t>
  </si>
  <si>
    <t>BL_Cambio protectores laterales bulldoze</t>
  </si>
  <si>
    <t>BL_CAMBIO MANGUERAS HYD ROTACION, H PE02</t>
  </si>
  <si>
    <t>BL CAMBIO DE BARANDA RH PLATAFORMA</t>
  </si>
  <si>
    <t>MINDIC24</t>
  </si>
  <si>
    <t>BL_CAMBIO ALTERNADOR,POLEA,FUSIBLES PE01</t>
  </si>
  <si>
    <t>MINNOV24</t>
  </si>
  <si>
    <t>TANQUE ALMACENAMIENTO 25M3</t>
  </si>
  <si>
    <t>Mensual</t>
  </si>
  <si>
    <t>BL_INSTALAR PROTECTOR D LINEA PIN B</t>
  </si>
  <si>
    <t>BL_CAMBIO CABLE SENSOR BLOQUEO DE TORRE</t>
  </si>
  <si>
    <t>BL REPARACIÓN DE GARFIO</t>
  </si>
  <si>
    <t>BL CAMBIO GUARDAFANGO RH</t>
  </si>
  <si>
    <t>BL CAMBIO DE ARRANCADOR</t>
  </si>
  <si>
    <t>BL_CAMBIO CORTINAS TAPASOL, CABINA PE08</t>
  </si>
  <si>
    <t>BL_EVALUAR PROTECTOR INFERIOR CABINA A/C</t>
  </si>
  <si>
    <t>BL CAMBIO DE LÁMPARAS DE TORRE</t>
  </si>
  <si>
    <t>TORRE DE ILUMINACIÓN Nº 2</t>
  </si>
  <si>
    <t>BL CAMBIO DE BASE Y FILTRO HIDRÁULICO</t>
  </si>
  <si>
    <t>TORRE DE ILUMINACIÓN Nº 1</t>
  </si>
  <si>
    <t>BL_MAQUINADO Y CAMBIO DE BOCINAS</t>
  </si>
  <si>
    <t>BL CAMBIO DE SERVOEMBRAGUE</t>
  </si>
  <si>
    <t>BL_CAMBIO DE VENTILADOR_MO01</t>
  </si>
  <si>
    <t>MOTOR DIESEL</t>
  </si>
  <si>
    <t>240-7184</t>
  </si>
  <si>
    <t>CONVERTIDOR DE TORQUE</t>
  </si>
  <si>
    <t>240-7186</t>
  </si>
  <si>
    <t>488-8196</t>
  </si>
  <si>
    <t>RADIADOR</t>
  </si>
  <si>
    <t>334-6025</t>
  </si>
  <si>
    <t>777G</t>
  </si>
  <si>
    <t>10014625</t>
  </si>
  <si>
    <t>LIB. NOTP EDET FENA MACO MOVM NLIQ PREC</t>
  </si>
  <si>
    <t>BL_CBIO GOMAS D SOPORTE VIBRATORIO TRASL</t>
  </si>
  <si>
    <t>BL_24540_Cambiar manguera entrega bomba#</t>
  </si>
  <si>
    <t>BL_24070_Cambiar compresor de Claxon</t>
  </si>
  <si>
    <t>BL SOLDAR TUBERIAS DE ESCAPE</t>
  </si>
  <si>
    <t>BL TARJETA ACTUAL GEAR TRASMISIÓN_TX PIS</t>
  </si>
  <si>
    <t>BL_CBIO DE BISAGRAS Y ACCESORIOS_RO01</t>
  </si>
  <si>
    <t>BL_CAMBIO DE SWITCH WIPER</t>
  </si>
  <si>
    <t>BL_CBIO DE ASIENTO MR02</t>
  </si>
  <si>
    <t>BL_CBIO D CONVERTIDOR D 24V A 12V VOLTIO</t>
  </si>
  <si>
    <t>BL_CBIO DE TAMBOR DE FRENO CR03</t>
  </si>
  <si>
    <t>BL_INST FUNDA CILINDRO LEVANTE BULLDOZER</t>
  </si>
  <si>
    <t>BL_CBIO D MANGUERA RH SISTEMA AUX MARTIL</t>
  </si>
  <si>
    <t>BL_REPARAC BARRA ESTABILIZADORA (ENVIO)</t>
  </si>
  <si>
    <t>BL_REPUESTOS FALTANTES MOTOR 793D</t>
  </si>
  <si>
    <t>BL_INSTALAR REJILLA ENFRIADOR LH - CF02</t>
  </si>
  <si>
    <t>BL_INSTALACION DE NUMERO LED</t>
  </si>
  <si>
    <t>BL_CBIO MANGUERAS CONTROL D TX (Mejora)</t>
  </si>
  <si>
    <t>BL_CBIO PLATAFORMA ACCESO RH</t>
  </si>
  <si>
    <t>BL_CBIO DE PARRILLA VENTILADOR</t>
  </si>
  <si>
    <t>BL_BK24786_PUMP DRAIN PIPING (R)</t>
  </si>
  <si>
    <t>BL_CBIO BASE/ABRAZADERA FAROS FRONTALES</t>
  </si>
  <si>
    <t>BL CAMBIO TUBO REFRIGERANTE AFTERCOOLER</t>
  </si>
  <si>
    <t>BL_CBIO COMPONENTES SISTEMA FSS CORROSIO</t>
  </si>
  <si>
    <t>BL_CBIO COMPONENTES SIST.CONTRAINCENDIO</t>
  </si>
  <si>
    <t>BL_023 FSS CBIO TANQUE Y MANGUERES D PQS</t>
  </si>
  <si>
    <t>BL_CBIO MANGUERAS Y DETECTORES FSS BL022</t>
  </si>
  <si>
    <t>BL_CAMBIO MODULO CCI    PE-02</t>
  </si>
  <si>
    <t>BL 013 CAMBIO DE COMPONENTES SCI (FSS)</t>
  </si>
  <si>
    <t>BL 017 CAMBIO DE COMPONENTES SCI (FSS)</t>
  </si>
  <si>
    <t>BL 006 CAMBIO DE COMPONENTES SCI (FSS)</t>
  </si>
  <si>
    <t>BL 015 CAMBIO DE COMPONENTES SCI (FSS)</t>
  </si>
  <si>
    <t>BL 014 CAMBIO DE COMPONENTES SCI (FSS)</t>
  </si>
  <si>
    <t>BL_REUBICAR BASE DE EXTINTOR MANUAL EX03</t>
  </si>
  <si>
    <t>BL_CBIO DE SWITCH MASTER DE BLOQUEO</t>
  </si>
  <si>
    <t>BL_CBIO DE GUIADORES PROTECTORES LH,RH</t>
  </si>
  <si>
    <t>BL CBIO COMPUERT LATERL CAPOT MOTOR FL01</t>
  </si>
  <si>
    <t>BL_INSTALACIÓN DE EXTINTOR ES20</t>
  </si>
  <si>
    <t>LIGHTIING PLANT Nº 20</t>
  </si>
  <si>
    <t>BL_CBIO SOPORTE FARO DELANTERO LH-RH</t>
  </si>
  <si>
    <t>BL_CBIO DE COMPRESOR Y LINEAS A/C FL01</t>
  </si>
  <si>
    <t>BL PIN DE TRABA DE CAPOT DE MOTOR RO02</t>
  </si>
  <si>
    <t>BL_RUTINA ELECTRICA DE CLAXON CR04</t>
  </si>
  <si>
    <t>BL_CBIO DE CIL RE PUERT LATERAL DE MOTOR</t>
  </si>
  <si>
    <t>MANLIFT Nº 3</t>
  </si>
  <si>
    <t>BL_CBIO BOMBA BASCULAMIENTO CABINA</t>
  </si>
  <si>
    <t>BL CBIO DE PIN A FRAME  AXLE</t>
  </si>
  <si>
    <t>BL REP. ANILLO DE CADENA CBIO DE GUARDIA</t>
  </si>
  <si>
    <t>BL_TAPA LLENADO_COMBUSTIBLE_3055409</t>
  </si>
  <si>
    <t>BL REPARACIÓN DE SEGURO DE PIN DE REMOLQ</t>
  </si>
  <si>
    <t>BL RETIRAR CABLE STROBO DE TOLVA 793D</t>
  </si>
  <si>
    <t>BL_CBIO D ACUMULADOR/ SECADOR_A/C</t>
  </si>
  <si>
    <t>BL_CBIO D MULTIPLE LUBRICACION D TRANSMI</t>
  </si>
  <si>
    <t>BL_CAMBIO POLEA INTERM INFERIOR NCS PE02</t>
  </si>
  <si>
    <t>BL_ENDEREZAR Y SOLDAR BOTAPIEDRAS RH</t>
  </si>
  <si>
    <t>BL_CAMBIO DE COMPONTES POR CORROCION</t>
  </si>
  <si>
    <t>BL_SOLDAR PLANCHA PROTEC CILINDRO INCL D</t>
  </si>
  <si>
    <t>BL_CAMBIO DE PAD DE BARRA EQUALIZADORA</t>
  </si>
  <si>
    <t>BL_CBIO CUBIERTA DE FILTRO EXT D CABINA</t>
  </si>
  <si>
    <t>BL_CAMBIO DE MANGUERAS Y TUBERIAS PILOTO</t>
  </si>
  <si>
    <t>BL_CAMBIO PIN PIVOT, LLAVE QUIEBRE PE04</t>
  </si>
  <si>
    <t>BL_CAMB. DE VALV. CONTRABAL.Y SECUE.PE04</t>
  </si>
  <si>
    <t>BL_INSTAL SEGURO COMP Y TAPA DEP LIMPIAP</t>
  </si>
  <si>
    <t>BL_REGULAR TRUÑON BRAZO EMPUJE CILIND IN</t>
  </si>
  <si>
    <t>BL_EXTRACCIÓN DE PERNOS DE PASAMANO RH</t>
  </si>
  <si>
    <t>BL_MEJORA SOLDAR  PROTEC CILINDRO INCL D</t>
  </si>
  <si>
    <t>BL_CAMBIO DE VISOR DE NIVEL DE REFRIGERA</t>
  </si>
  <si>
    <t>BL CAMBIAR LINEAS DE FILTRO DE TC (PM4)</t>
  </si>
  <si>
    <t>BL_EXTRAER PERNO ROTO TAPA SCREEN DE TX</t>
  </si>
  <si>
    <t>BL_CBIO D PERNO SOPORTE DE PIE DE CABINA</t>
  </si>
  <si>
    <t>BL_BARRENADO FRAME ALOJAM PIN EJE DELANT</t>
  </si>
  <si>
    <t>BL_CBIO D PIN EJE PIVOT LH HOJA VERTEDER</t>
  </si>
  <si>
    <t>BL_CBIO CONTROLADOR  VELOCID MOTOR GE501</t>
  </si>
  <si>
    <t>JMARTELA</t>
  </si>
  <si>
    <t>BL_CBIO DE TUBERIAS DE ESCAPE</t>
  </si>
  <si>
    <t>BL_CBIO VALVULA PASO COMBUSTIBLE Y FILTR</t>
  </si>
  <si>
    <t>BL_CAMBIO COUPLING BSASE SENSOR ENCODER</t>
  </si>
  <si>
    <t>BL_INSTALAR CANCAMO TAPA DE TANQUE COMP</t>
  </si>
  <si>
    <t>BL AJUSTE PERNOS GUARDA CARTER MOTOR</t>
  </si>
  <si>
    <t>BL_CBIO SOPORTE MANGUERA Y RESPIRADOR D2</t>
  </si>
  <si>
    <t>BL_CBIO CABLE ALIMENTAACION DE BATERIA</t>
  </si>
  <si>
    <t>10014615</t>
  </si>
  <si>
    <t>10014616</t>
  </si>
  <si>
    <t>BL_CAMBIO VIDRIO Nº05 CABINA OPERADOR</t>
  </si>
  <si>
    <t>BL_CBIO DE MANGUERA DE COMB. 455-2400 -</t>
  </si>
  <si>
    <t>BL_CBIO MANGUERA BARRIDO CABEZAL ROT.</t>
  </si>
  <si>
    <t>BL_CAMBIO LIMPIA ZAPATOS DE CABINA</t>
  </si>
  <si>
    <t>BL_CAMBIO CADENA PROTECTOR DE BARRAS</t>
  </si>
  <si>
    <t>BL_CAMB.PERNO  LLAVE DE QUIEBRE PE05</t>
  </si>
  <si>
    <t>BL_CAMBIO DE PARABRIZA LATERAL PE05</t>
  </si>
  <si>
    <t>BL_CBIO E INSTAL PERNO SOPORTE BATERIA</t>
  </si>
  <si>
    <t>BL SOLENOIDES DE COMBUSTIBLE Y RELÉ</t>
  </si>
  <si>
    <t>BL_CBIO COMPUERTA BLOQUEO PISO ACCESO CA</t>
  </si>
  <si>
    <t>BL_CBIO EMPAQUE CAÑERIA TURBOCOMPRESOR</t>
  </si>
  <si>
    <t>BL_CBIO DE CONTROL DE A/C K129</t>
  </si>
  <si>
    <t>BL_CBIO VIDRIO LATERAL RH DE CABINA #02</t>
  </si>
  <si>
    <t>BL_CAMBIO SENSOR DE LONGITUD - ENCODER</t>
  </si>
  <si>
    <t>BL_CAMBIO SELLO TAPA BALANCINES MOTOR</t>
  </si>
  <si>
    <t>BL_CAMBIO DE BOMBA HMU Y EJE</t>
  </si>
  <si>
    <t>BL_CAMBIO VALVUL.CONTROL DCT   PE-08</t>
  </si>
  <si>
    <t>BL_CAMBIO HOSE  LUBRICACION MOTOR DIESEL</t>
  </si>
  <si>
    <t>BL_CAMBIO TUBERIA REFRIGERANTE PE-01</t>
  </si>
  <si>
    <t>BL INSTALAR PERNOS GUARD BELT COMPRE AC</t>
  </si>
  <si>
    <t>BL_CBIO AUTORADIO MUSIC KMM-BT322 - CA06</t>
  </si>
  <si>
    <t>BL_CBIO FARO NEBLINERO.BERMERO_ROKLUME</t>
  </si>
  <si>
    <t>BL CAMBIO DE MIRILLA TANQUE HYD FUGGA</t>
  </si>
  <si>
    <t>BL CAMBIAR VALVULA CONTROL FRENO PARQUEO</t>
  </si>
  <si>
    <t>BL CAMBIAR MANGA DE TUBERIA ENF. TX PM4</t>
  </si>
  <si>
    <t>BL_CBIO MANGUERAS BBA LEVANTE (Mejora)</t>
  </si>
  <si>
    <t>BL CBIO DE AMORTIGUADOR DE GOLPE DE ESCA</t>
  </si>
  <si>
    <t>BL_PE04 INSTAL. EMPAQUE ENROLL. CABLE</t>
  </si>
  <si>
    <t>BL CAMBIO DE BEARING PIN BARRA ESTABILIZ</t>
  </si>
  <si>
    <t>BL CAMBIAR BUJES DE ESCALERA RETRACTIL</t>
  </si>
  <si>
    <t>BL CAMBIAR LINEA DE TANQUE COMP. FRENOS</t>
  </si>
  <si>
    <t>BL_CAMBIO DE MOTOR DEL FAN</t>
  </si>
  <si>
    <t>BL INSTALAR NUMERO LATERAL RH</t>
  </si>
  <si>
    <t>BL FABRICAR NUMERO LATERAL RH TOLVA</t>
  </si>
  <si>
    <t>BL CAMBIO DE COMPUERTA DE MOTOR</t>
  </si>
  <si>
    <t>BL_INSTALAR  CALZOS PARA RUEDA</t>
  </si>
  <si>
    <t>BL_CBIO ENFRIADOR ACEITE HIDRAULICO</t>
  </si>
  <si>
    <t>BL CAMBIAR MIRILLAS NIVEL HYD_PM2500</t>
  </si>
  <si>
    <t>BL_CBIO MANGUERA DE BOMBA HIDRAULICA</t>
  </si>
  <si>
    <t>BL_CBIO FARO BERMERO_ROKLUME</t>
  </si>
  <si>
    <t>BL_CBIO. REGULACION PADS OSCILANTES</t>
  </si>
  <si>
    <t>BL_CBIO SOPORTE DE ESPEJO_RH</t>
  </si>
  <si>
    <t>BL_FABRICACION BASE CIRCULINA VERDE</t>
  </si>
  <si>
    <t>BL_REALIZAR METROLOGIA FABRICAR TUBO ESC</t>
  </si>
  <si>
    <t>BL CAMBIAR LINEAS DE BOMBA LEVANTE (PM5)</t>
  </si>
  <si>
    <t>BL_CBIO TANQUE COMBUSTIBLE &amp; ACCESORIOS</t>
  </si>
  <si>
    <t>BL_CAMBIO RETEN MOTOR HYD COLECTOR POLVO</t>
  </si>
  <si>
    <t>BL_CBIO COMPONENTES SIST.CTRINCENDIO FSS</t>
  </si>
  <si>
    <t>BL_KIT PARA REPARAR SLACK</t>
  </si>
  <si>
    <t>BL_CAMBIO KIT DEFLECTORES DE ENFRIADORES</t>
  </si>
  <si>
    <t>BL_CBIO TABLERO DE CONTROL GE02</t>
  </si>
  <si>
    <t>GENERADOR Nº 2</t>
  </si>
  <si>
    <t>REP-COMP</t>
  </si>
  <si>
    <t>IP1020241119</t>
  </si>
  <si>
    <t>BL_CBIO D RESPIRADERO TANQUE COMBUSTIBLE</t>
  </si>
  <si>
    <t>BL_INSTALACION DE PINES DE CORAZA</t>
  </si>
  <si>
    <t>BL CAMBIAR SWITCH DE ACTIVACION ESCALERA</t>
  </si>
  <si>
    <t>BL CAMBIAR MANGUERAS DE SISTEMA ADMISION</t>
  </si>
  <si>
    <t>BL_CAMBIO DE PIN EXPANDER BASE DE MASTIL</t>
  </si>
  <si>
    <t>BL CAMBIAR TOMA SOS ACEITE DIFERENCIAL</t>
  </si>
  <si>
    <t>BL CAMBIAR SWITCH DE BLOQUEO DE TX</t>
  </si>
  <si>
    <t>BL CBIO DE MANGUERA DE LEVANTE DE TOLVA</t>
  </si>
  <si>
    <t>BL CAMBIAR LINEAS DE ENGRASE DIRECCION</t>
  </si>
  <si>
    <t>BL_INSTAL MANGUERA LLENADO RAPIDO MOTOR</t>
  </si>
  <si>
    <t>BL MR02 CAMBIO DE HARNES DE MOTOR</t>
  </si>
  <si>
    <t>BL MR03 CAMBIO DE FARO POSTERIOR</t>
  </si>
  <si>
    <t>BL_CBIO TUBERIA DE AFTERCOOLER LH</t>
  </si>
  <si>
    <t>BL_CAMBIO SENSOR DE LEVANTE  BOOM PE-06</t>
  </si>
  <si>
    <t>BL_CBIO TUBERIA ADMISION</t>
  </si>
  <si>
    <t>BL_INSTAL PROTECTOR CIL DIRECCION RH-LH</t>
  </si>
  <si>
    <t>BL_CBIO DE ACUMULADORES DE HOJA</t>
  </si>
  <si>
    <t>BL_CBIO DE TUBERIA ATAAC y ELC</t>
  </si>
  <si>
    <t>BL_CBIO ACUMULADOR DE HOJA</t>
  </si>
  <si>
    <t>BL_CBIO PANEL POSTERIOR DE CABINA</t>
  </si>
  <si>
    <t>BL_BK24950_Cbiar faro d banderín central</t>
  </si>
  <si>
    <t>BL CBIO TAPON LLENADO Y DRENADO TXN CR04</t>
  </si>
  <si>
    <t>BL_CAMB_DISCO DE EMBRAGUE(DESGASTE)</t>
  </si>
  <si>
    <t>BL_INSTALAR ACOPLE RAPIDO D MARTILLO HYD</t>
  </si>
  <si>
    <t>BL_CBIO PIN Y BOCINA DE BRACKET DE HOJA</t>
  </si>
  <si>
    <t>BL_NIPLE DE MANGUERA ML01</t>
  </si>
  <si>
    <t>BL_CBIO DE PELDAÑO GR02</t>
  </si>
  <si>
    <t>BL_CBIO DE CILINDRO DE DIRECCION GR02</t>
  </si>
  <si>
    <t>BL_CBIO DE BARRA DE DIRECCION GR02</t>
  </si>
  <si>
    <t>BL_CBIO DE LUCES DIURNAS GR02</t>
  </si>
  <si>
    <t>BL_CBIO DE CAÑERIA DE DIRECCION GR02</t>
  </si>
  <si>
    <t>ABIE FENA KKMP PREC</t>
  </si>
  <si>
    <t>BL_CAMBIO DE CHUMACERA DE EJE CARDAN</t>
  </si>
  <si>
    <t>CF01</t>
  </si>
  <si>
    <t>Auxiliar</t>
  </si>
  <si>
    <t>10014617</t>
  </si>
  <si>
    <t>10014621</t>
  </si>
  <si>
    <t>10014624</t>
  </si>
  <si>
    <t>10014604</t>
  </si>
  <si>
    <t>10014605</t>
  </si>
  <si>
    <t>10014606</t>
  </si>
  <si>
    <t>10014608</t>
  </si>
  <si>
    <t>10014610</t>
  </si>
  <si>
    <t>10014599</t>
  </si>
  <si>
    <t>10017710</t>
  </si>
  <si>
    <t>10014642</t>
  </si>
  <si>
    <t>10014643</t>
  </si>
  <si>
    <t>10014596</t>
  </si>
  <si>
    <t>10014594</t>
  </si>
  <si>
    <t>10014595</t>
  </si>
  <si>
    <t>10014656</t>
  </si>
  <si>
    <t>10014657</t>
  </si>
  <si>
    <t>10014633</t>
  </si>
  <si>
    <t>10014634</t>
  </si>
  <si>
    <t>10014635</t>
  </si>
  <si>
    <t>10014636</t>
  </si>
  <si>
    <t>10014638</t>
  </si>
  <si>
    <t>ABIE</t>
  </si>
  <si>
    <t>BL_REUBICACION EXTINTOR-ESPEJO RH TAPADO</t>
  </si>
  <si>
    <t>BL_CAMBIO DE CORE COC PE01</t>
  </si>
  <si>
    <t>BL_REPARAR SILENCIADOR LH POR FISURA</t>
  </si>
  <si>
    <t>BL CAMBIO DE TUBERIA DE DIRECCION</t>
  </si>
  <si>
    <t>BL_CAMBIO DE PERNO DE SOPORTE DE PIE RH</t>
  </si>
  <si>
    <t>BL_CAMBIO BOCINA SOPORTE DE RIPPER</t>
  </si>
  <si>
    <t>BL_CBIO DE  GP EVAPORADOR FL 01</t>
  </si>
  <si>
    <t>BL_CBIO DE HOSE CIL DE BUCKET</t>
  </si>
  <si>
    <t>BL_CBO. DISPOSITIVOS DE CONMUTACION BOX3</t>
  </si>
  <si>
    <t>BL_ CAMB COMPUERTA MASTER SWITCH</t>
  </si>
  <si>
    <t>BL_CAMB DE SWITCH MASTER</t>
  </si>
  <si>
    <t>BL_IMPLEMENTACION RITRA CS04</t>
  </si>
  <si>
    <t>ABIE DMNV NLIQ PREC</t>
  </si>
  <si>
    <t>BL_CAMBIO DE ESCOBILLA LIMPIA ZAPATOS</t>
  </si>
  <si>
    <t>BL_CAMB. NIPLE CILINDRO  AVANCE LC PE05</t>
  </si>
  <si>
    <t>UGINSPERFOR</t>
  </si>
  <si>
    <t>BL ARO Y VALVULA ( DEVOLUCIÓN OT 2938505</t>
  </si>
  <si>
    <t>BL_EVAL DE ARTICULACION LH INOPERATIVO</t>
  </si>
  <si>
    <t>MINS5224</t>
  </si>
  <si>
    <t>BL_CAMBIO DE MAGUERA AIRE TK COMPRESOR</t>
  </si>
  <si>
    <t>BL CAMBIAR LINEA LLENADO RAPIDO HYD PM5</t>
  </si>
  <si>
    <t>BL_CAMB. LIMPIAPARABRIZA LADO PERF. PE03</t>
  </si>
  <si>
    <t>BL_CBIO MANGUERA ENFRIAMIENTO TRUBO RH</t>
  </si>
  <si>
    <t>BL CAMBIAR CONJUNTO DE LIMPIAPARABRISAS</t>
  </si>
  <si>
    <t>BL CAMBIAR LINEA LUB. BOMBA DE AGUA RH</t>
  </si>
  <si>
    <t>BL AJUSTE DE PERNOS DE PROTECTOR DE CART</t>
  </si>
  <si>
    <t>BL_CBIO DE TAPA DE LLENADO DE ACEIT MOTO</t>
  </si>
  <si>
    <t>BL_CBIO ACUMULADOR Y LINEAS A/C K122</t>
  </si>
  <si>
    <t>BL_INSTALAR ABRAZADERA DE LINEAS DEL FAN</t>
  </si>
  <si>
    <t>BL_CAMBIO DE MANGUERA DE AIRE DE FRENOS</t>
  </si>
  <si>
    <t>BL_CBIO MANGUERA COMBUSTIBLE FILTRO SEPA</t>
  </si>
  <si>
    <t>BL CAMBIO DE PUERTA DELANTERA DE CAB</t>
  </si>
  <si>
    <t>BL CAMBIO DE MIRILLA ACEITE HYD POR FUGA</t>
  </si>
  <si>
    <t>BL_CBIO MANGUERA D REFRIGERANTE ENFRI TX</t>
  </si>
  <si>
    <t>BL_CBIO PEDAL ACELERAC Y PULSADORES GR02</t>
  </si>
  <si>
    <t>BL_MANTTO_DIALIZADORES_HYD, DIR &amp; DIF</t>
  </si>
  <si>
    <t>NOTI LIB.</t>
  </si>
  <si>
    <t>BL LIMPIEZA DE ANTEFILTROS DE ADMISION</t>
  </si>
  <si>
    <t>BL_CBIO DE TUBERIA DE REFRIGERANTE  EX01</t>
  </si>
  <si>
    <t>BL_CBIO DE BOMBA DE FAN FISURA EN BASE</t>
  </si>
  <si>
    <t>BL_CBIO DE TUBE ENFRIADOR COMBUSTIBLE</t>
  </si>
  <si>
    <t>BL_CBIO SOPORTE DE TANQUE D COMBUSTIBLE</t>
  </si>
  <si>
    <t>BL_CBIO PROTECTOR Y PERNERIA DE CABINA</t>
  </si>
  <si>
    <t>BL_CBIO PIN CENTRAL BARRA ESTABILIZADORA</t>
  </si>
  <si>
    <t>BL_CBIO TANQUE REFRIG SIST. CALEFACCCION</t>
  </si>
  <si>
    <t>BL_CBIO BLOCK STOP Y PERNOS ROD SUPPORT</t>
  </si>
  <si>
    <t>BL_REP FISURA ALOJAMIENTO CILINDRO BOOM</t>
  </si>
  <si>
    <t>BL_BARRENADO ALOJAMIENTO DE EJE FRONTAL</t>
  </si>
  <si>
    <t>BL_CAMBIO DE ESPEJO DEL MASTIL PE05</t>
  </si>
  <si>
    <t>BL_CBIO DE PLANCHA DE TOLVA</t>
  </si>
  <si>
    <t>BL_CAMBIO DE SILENCIADOR Y PRECLEANER</t>
  </si>
  <si>
    <t>BL_CAMBIO D VALVULA D FRENO Y TUBERIAS</t>
  </si>
  <si>
    <t>BL CBIO DE PROTEC DE MANG. DE TANQ. COMB</t>
  </si>
  <si>
    <t>BL_CBIO SELLO VALVULA MODULADORA DE TX</t>
  </si>
  <si>
    <t>BL_HERRAMIENTA D PURGADO DEL SISTEMA HYD</t>
  </si>
  <si>
    <t>BL_CBIO DE CAMARA DE STICK</t>
  </si>
  <si>
    <t>BL_CBIO CONJUNTO CAJA DISYUNTORES POSTER</t>
  </si>
  <si>
    <t>BL_REPARAR SOPORTE DE AFEX POR ROTURA</t>
  </si>
  <si>
    <t>BL_CBIO PORTAFUSIBLES D PRELUBRICACION</t>
  </si>
  <si>
    <t>BL_KIT REPARACION CAÑON DE AGUA</t>
  </si>
  <si>
    <t>CA14</t>
  </si>
  <si>
    <t>PE05</t>
  </si>
  <si>
    <t>BL_CAMBIO DE TERMOSTATO</t>
  </si>
  <si>
    <t>BL_CAMBIO DE MANGUERA HIDRAULICA</t>
  </si>
  <si>
    <t>BL_CBIO DE REFRIGERANTE_pH BAJO</t>
  </si>
  <si>
    <t>BL_CAMBIO LLAVE DE QUIEBRE 8 5/8"  PE05</t>
  </si>
  <si>
    <t>BL INSTALAR PUNTO TIERRA ABASTEC COMBUST</t>
  </si>
  <si>
    <t>BL CAMBIO DE MODULO MU PE01</t>
  </si>
  <si>
    <t>BL CAMBIAR SELLOS DE TUBERIA DE ENFRIADO</t>
  </si>
  <si>
    <t>BL_CAMBIO CABLES COMUNICACION CAN PE-04</t>
  </si>
  <si>
    <t>BL_CAMB. RESTRICTOR SEÑAL FILTRO PE04</t>
  </si>
  <si>
    <t>BL_CAMBIO SELLOS DE PUERTA A/C  PE04</t>
  </si>
  <si>
    <t>BL_DIALISIS ACEITE EJE POSTERIOR</t>
  </si>
  <si>
    <t>MO01</t>
  </si>
  <si>
    <t>PE06</t>
  </si>
  <si>
    <t>D10T2</t>
  </si>
  <si>
    <t>374FL</t>
  </si>
  <si>
    <t>16M3</t>
  </si>
  <si>
    <t>966L</t>
  </si>
  <si>
    <t>MANDO FINAL RH</t>
  </si>
  <si>
    <t>BOMBA DE DIRECCIÓN</t>
  </si>
  <si>
    <t>2</t>
  </si>
  <si>
    <t>1</t>
  </si>
  <si>
    <t>10014644</t>
  </si>
  <si>
    <t>10018370</t>
  </si>
  <si>
    <t>10014611</t>
  </si>
  <si>
    <t>10014620</t>
  </si>
  <si>
    <t>10014622</t>
  </si>
  <si>
    <t>10017586</t>
  </si>
  <si>
    <t>BL FL02 CAMBIO DE MANGUERA DE ENFRIAMIEN</t>
  </si>
  <si>
    <t>BL FL01CAMBIO DE MANGUERA DE CONTROL</t>
  </si>
  <si>
    <t>BL FL02 CAMBIO DE MANGUERA DE CONTROL</t>
  </si>
  <si>
    <t>BL_CBIO MAZO CABLES FENDER/LUZ CAB POSTE</t>
  </si>
  <si>
    <t>BL_CAMBIO MANGUERA REFRIGERANTE Y VENTEO</t>
  </si>
  <si>
    <t>BL_AJUSTE JUEGO AXIAL DEL ESTABILIZADOR</t>
  </si>
  <si>
    <t>BL_INSTAL TAPA SOL DELANTERO</t>
  </si>
  <si>
    <t>BL_CBIO DE ACCE. DE AC Y TANK AGUA</t>
  </si>
  <si>
    <t>BL_CBIO EJE DESLIZANTE DE ESTABILIZADOR</t>
  </si>
  <si>
    <t>BL_CAMBIO DE SELLO DE PUERTA DE CABINA</t>
  </si>
  <si>
    <t>BL_CAMBIO DE BASE DE SOLERAS BULDOZER</t>
  </si>
  <si>
    <t>BL_CBIO PIN Y BUJES DE SOPORTE DE RIPPER</t>
  </si>
  <si>
    <t>BL_CBIO DE TRUÑON DE BRAZO EMPUJE LH RH</t>
  </si>
  <si>
    <t>BL_CAMB. PINZA TRANSPOR. DE BARRA PE06</t>
  </si>
  <si>
    <t>BL_CAMBIO CONECTORES HYD TRAMO 2 A 3</t>
  </si>
  <si>
    <t>BL_CAMBIO FAJA DE A/C Y ALTERNADOR PE-06</t>
  </si>
  <si>
    <t>BL_CBIO MANG Y NIPLES DE BOMBA DE AGUA</t>
  </si>
  <si>
    <t>BL_CBIO DE BARANDAS POR FISURAS_376-3707</t>
  </si>
  <si>
    <t>BL_FABRICACION BASE SOLDABLE ROD SUPPORT</t>
  </si>
  <si>
    <t>BL_EVAL FUGA INTERNA EXTERN REFRIGERANTE</t>
  </si>
  <si>
    <t>BL_CBIO DE PLACAS / BASE PARABRIZAS</t>
  </si>
  <si>
    <t>BL CAMBIO DE MOTOR PRE LUBE ACEITE</t>
  </si>
  <si>
    <t>BL CBIO GUARDA D RADIADOR PENDIENTE CR02</t>
  </si>
  <si>
    <t>Soporte Taller</t>
  </si>
  <si>
    <t>Columna1</t>
  </si>
  <si>
    <t>Columna2</t>
  </si>
  <si>
    <t>Columna3</t>
  </si>
  <si>
    <t>BL_CAMBIO SELLOS, BOMBA AGUA PE01</t>
  </si>
  <si>
    <t>BL_CBIO SELLOS PUERTA CABINA RH &amp; RH</t>
  </si>
  <si>
    <t>BL REGULAR INYECTORES DE GRASA POSTERIOR</t>
  </si>
  <si>
    <t>BL CAMBIAR SELLOS CONECTOR BB DIRECCION</t>
  </si>
  <si>
    <t>BL CAMBIO DE SOPORTE TUBERIA REFRIGERANT</t>
  </si>
  <si>
    <t>BL_CONFIG. DE HOROMETRO PE02</t>
  </si>
  <si>
    <t>BL_CONFIG. DE HOROMETRO PE06</t>
  </si>
  <si>
    <t>BL_CBIO DE TAPONES MAG. DE MANDOS FINALE</t>
  </si>
  <si>
    <t>BL INSTALAR CODO DE GRASA BANCO INYEC RH</t>
  </si>
  <si>
    <t>BL_REPARAR FISURA EN ESLABON DE BUCKET</t>
  </si>
  <si>
    <t>BL_CBIO MANGUERAS DE COMBUSTIBLE</t>
  </si>
  <si>
    <t>BL_CBIO DE MANGUERAS DE REFRIGERANTE</t>
  </si>
  <si>
    <t>BL_CAMBIO DE TAP DE PRESION</t>
  </si>
  <si>
    <t>BL IMPLEMENTACION CAMARA EN WINCHE GR02</t>
  </si>
  <si>
    <t>BL_CBIO CAÑERIAS DE ESTABILIZADORES GR02</t>
  </si>
  <si>
    <t>BL_INST COLADOR TUBO LLENADO COMBUS FL01</t>
  </si>
  <si>
    <t>BL_CBIO DE GUARDA LATERAL DE MOTOR MC07</t>
  </si>
  <si>
    <t>BL_CBIO CEBADOR COMBUSTIBLE MC07</t>
  </si>
  <si>
    <t>BL_CBIO VENTILADOR DE CABINA MC07</t>
  </si>
  <si>
    <t>BL_CBIO DE PORTAFUSIBLES MR01</t>
  </si>
  <si>
    <t>BL_CBIO DE  PARADA DE EMERGENCIA GE12</t>
  </si>
  <si>
    <t>GENERADOR Nº 12</t>
  </si>
  <si>
    <t>BL_IMPLEMENTACION DE TACOS PARA TALLER</t>
  </si>
  <si>
    <t>BL_CBIO ELECTROVALVULAS D BRAZO JIB TI03</t>
  </si>
  <si>
    <t>BL_CBIO FAJA DISTRIBUCION BOMBA ALTERNAD</t>
  </si>
  <si>
    <t>BL_BK0024726_Cambiar mangueras de venteo</t>
  </si>
  <si>
    <t>BL_CBIO DE CAÑERIA DE ESTABILIZADOR CG02</t>
  </si>
  <si>
    <t>BL_CBIO RODILLO INFERIOR LADO CABINA #13</t>
  </si>
  <si>
    <t>BL CBIO DE SENSORES DE CATALIZADOR CG02</t>
  </si>
  <si>
    <t>BL_EXTRAC E INSTAL PERNO SOPORT ESPEJO</t>
  </si>
  <si>
    <t>BL_CAMBIO CONTRABALANCE 6000 PSI B.REGEN</t>
  </si>
  <si>
    <t>BL_RPTOS FALTANTES CC_MOTOR DIESEL_PE06</t>
  </si>
  <si>
    <t>EJEC ESMA</t>
  </si>
  <si>
    <t>BL_CBIO TUBERIAS VALVULA DE CONTROL</t>
  </si>
  <si>
    <t>BL 025  FSS_MCB CBIO COMPONENT SIS INCEN</t>
  </si>
  <si>
    <t>BL_CBIO DE COMPUERTA BASE DE VISOR BROCA</t>
  </si>
  <si>
    <t>BL_CAMBIO DE CONJUNTO SECADOR</t>
  </si>
  <si>
    <t>BL_CBIO D MANGUERAS CILINDROS INCLINACIO</t>
  </si>
  <si>
    <t>BL CORREGIR FUGA GRASA PIN SUPERIOR SUSP</t>
  </si>
  <si>
    <t>BL_MAQUINADO BASE PROTECTORES LATERALS</t>
  </si>
  <si>
    <t>BL CAMBIO DE BARANDA RH POR RAJADURA</t>
  </si>
  <si>
    <t>BL-INSTALACION DE PROTECTORES DE MANDOS</t>
  </si>
  <si>
    <t>BL CAMBIO DE TANQUE DE GRASA POR CONDICI</t>
  </si>
  <si>
    <t>MINS0525</t>
  </si>
  <si>
    <t>BL_EXTRAER FITTING PIN PIÑON HOSE DRUM</t>
  </si>
  <si>
    <t>BL_INST. VAL. DRENAJE ACEITE BARRAS PE08</t>
  </si>
  <si>
    <t>BL_CAMBI ACEITE DIFERENCIAL DEL Y POST</t>
  </si>
  <si>
    <t>BL_CAMBIO DE PROTECTOR TERMICO PE02</t>
  </si>
  <si>
    <t>BL_CAMB. MANG. Y ADAP. CENTRIFUGADO PE02</t>
  </si>
  <si>
    <t>BL_CAMBIO POLEAS MASTIL P1,P3,P5,P7</t>
  </si>
  <si>
    <t>BL_CBIO BAQUELITAS CABEZAL DE ROTACION</t>
  </si>
  <si>
    <t>BL_REALIZAR PRECARGA DE CABEZAL DE ROTAC</t>
  </si>
  <si>
    <t>BL_CAMBIO BASE FILTRO DE TANQUE HYD PE04</t>
  </si>
  <si>
    <t>BL_CAMB.TAPONES MAGNETICOS M. FINAL PE04</t>
  </si>
  <si>
    <t>PE01</t>
  </si>
  <si>
    <t>IP1020250112</t>
  </si>
  <si>
    <t>BL_CAMB. MANGUERA DE TRANSMISION CF01</t>
  </si>
  <si>
    <t>BL_CAMB. MANGUERA DE PRECLEANER CF02</t>
  </si>
  <si>
    <t>BL_CAMBIO DE SUJETADOR DE BATERIAS CF02</t>
  </si>
  <si>
    <t>BL_INSTALAR PROTECTORES COLECTOR POLVO</t>
  </si>
  <si>
    <t>BL_CBIO MANG. HYD RETORNO CAB ROT. RRL3</t>
  </si>
  <si>
    <t>BL_CAMBIO DE SILENCIADOR DE MOTOR PE08</t>
  </si>
  <si>
    <t>BL_CAMB. CAMPANA DE COLECTOR  PE08</t>
  </si>
  <si>
    <t>BL_CAMBIO MANIFOLD HYD A/C PE01</t>
  </si>
  <si>
    <t>BL_CAMB. VALV. SECUENCIA LLAVE QUIE PE01</t>
  </si>
  <si>
    <t>BL_REPARA FISURA EN BANDEJA DE MASTIL</t>
  </si>
  <si>
    <t>BL_CAMB ENCODER,CADENA,SPROCKET PE02</t>
  </si>
  <si>
    <t>BL_CAMBIO MANG CILINDRO HYD LLAVE "U"</t>
  </si>
  <si>
    <t>BL CAMBIAR LINEA DE VALVULA PRIORIDAD</t>
  </si>
  <si>
    <t>BL_CAMBIO SWICHT LLAVE PASO TANQUE HYD</t>
  </si>
  <si>
    <t>BL_CAMB. BAQUELAS DEL PORTA POLEAS PE03</t>
  </si>
  <si>
    <t>BL_CAMBIO MANGUERA HYD CABEZAL ROTACION</t>
  </si>
  <si>
    <t>BL_CAMB. MANGUERA DE TANQUE  AGUA PE05</t>
  </si>
  <si>
    <t>BL CAMBIAR TUBERIA DE ENFRIADOR DE FRENO</t>
  </si>
  <si>
    <t>BL_CBIO DE PALANCA DE LEVANTE</t>
  </si>
  <si>
    <t>BL_INSTALAR ESCALERA DE EMERGENCIA</t>
  </si>
  <si>
    <t>BL_CBIO CABLES PORTA BORNERAS &amp; SWITCH M</t>
  </si>
  <si>
    <t>BL_CBO ACOPLAM BBA DE EMBRA(REPONER PISO</t>
  </si>
  <si>
    <t>BL_CAMBIO PIN B Y C - LH Y RH  CF02</t>
  </si>
  <si>
    <t>BL_HABILITACION DE BLINDAJE DE  CUCHARON</t>
  </si>
  <si>
    <t>BL CAMBIAR MANGA DE TUBERIA ENF. FRENO</t>
  </si>
  <si>
    <t>MINS0625</t>
  </si>
  <si>
    <t>BL_CBIO DE INYECTOR MEJORADO PIN K</t>
  </si>
  <si>
    <t>BL_CBIO D ESLABON DE POTENCIA (H)</t>
  </si>
  <si>
    <t>BL_CAMBIO TUBERIA HYD TENSADORES, TORRE</t>
  </si>
  <si>
    <t>BL_CAMB. BASE DE PANTALLA RCS PE08</t>
  </si>
  <si>
    <t>BL_CAMBIO DE COMPONENTES FSS  CF03</t>
  </si>
  <si>
    <t>BL_CBIO RETEN MANDO DE BOMBA DELANTERO</t>
  </si>
  <si>
    <t>BL_REP FISURA EN LLAVE DE QUIEBRE</t>
  </si>
  <si>
    <t>BL_REPARACIÓN FISURA_BUCKET</t>
  </si>
  <si>
    <t>CTEC FMAT MOVM NLIQ PREC</t>
  </si>
  <si>
    <t>UGTECPREDMA1</t>
  </si>
  <si>
    <t>BL_CBIO MANGUERAS CILINDRO INCL. DE GARF</t>
  </si>
  <si>
    <t>BL_CAMB  ACEITE TX GIRO DELANTERO  LH-RH</t>
  </si>
  <si>
    <t>BL CAMBIAR LINEA DE REJILLA ENF. FRENOS</t>
  </si>
  <si>
    <t>BL INSTALAR PARA GOLPE DE PUERTA LH</t>
  </si>
  <si>
    <t>BL INSTALACION MOUNTS</t>
  </si>
  <si>
    <t>BL RETIRAR ESTROBO DE TOLVA_no procede</t>
  </si>
  <si>
    <t>PE04</t>
  </si>
  <si>
    <t>834K</t>
  </si>
  <si>
    <t>10014658</t>
  </si>
  <si>
    <t>10014646</t>
  </si>
  <si>
    <t>6515466</t>
  </si>
  <si>
    <t>10014612</t>
  </si>
  <si>
    <t>6410155</t>
  </si>
  <si>
    <t>10014650</t>
  </si>
  <si>
    <t>MINS0725</t>
  </si>
  <si>
    <t>BL CAMBIAR ANTENA TRIPLE SISTEMA ITRACK</t>
  </si>
  <si>
    <t>BL_BOMBA DE LODOS LAVADERO TRUCK SHOP</t>
  </si>
  <si>
    <t>BL CAMBIAR SELLOS CONECTOR . FILT. HYD</t>
  </si>
  <si>
    <t>BL_CAMBIO DE ESPEJO RH INFERIOR</t>
  </si>
  <si>
    <t>BL_SOLDADURA ROTULAS DE HOJA/ CILINDROS</t>
  </si>
  <si>
    <t>BL_SOLDADURA HOJA DE EMPUJE</t>
  </si>
  <si>
    <t>BL_CAMBIO RODILLO INFERIOR N°13 NCS</t>
  </si>
  <si>
    <t>BL_CAMBIO ENFRIADOR HYD POS. 2 PE04</t>
  </si>
  <si>
    <t>BL_CBIO SOPORTE D FAROS DELANT D CABINA</t>
  </si>
  <si>
    <t>BL_REPOSICIÓN PINES DE CADENAS 374FL(EX1</t>
  </si>
  <si>
    <t>BL 029 FSS_MCB COMPONENTES SIST INCENDIO</t>
  </si>
  <si>
    <t>BL ACONDICIONAR PERNOS BRACKET CARTER</t>
  </si>
  <si>
    <t>BL 027  FSS_ CBIO COMPONENTES SIST INCEN</t>
  </si>
  <si>
    <t>BL 026  FSS_MCB CBIO DE COMPONENTES SIST</t>
  </si>
  <si>
    <t>BL REPARAR BRACKET DE TUBERIA MOTOR</t>
  </si>
  <si>
    <t>BL_CAMBIO PARABRISA SUPERIOR DE CABINA</t>
  </si>
  <si>
    <t>BL CAMBIAR LINEA DE BOMBA FRENO A FILTRO</t>
  </si>
  <si>
    <t>Total general</t>
  </si>
  <si>
    <t>Cuenta de Orden</t>
  </si>
  <si>
    <t>BL_RETIRO COMPONENTES SHOVELSENSE CF01</t>
  </si>
  <si>
    <t>PEN</t>
  </si>
  <si>
    <t>BL_CAMBIO DE SWITCH AUXILIARES CF01</t>
  </si>
  <si>
    <t>BL_CBIO SENSOR PRESIO FRENO DELANTERO_CF</t>
  </si>
  <si>
    <t>BL_CBIO MANG HYD BOMBA DIRECCION MANIFUL</t>
  </si>
  <si>
    <t>BL_CBIO MODULO D512 &amp; CONECTOR DE BORNER</t>
  </si>
  <si>
    <t>MINS0825</t>
  </si>
  <si>
    <t>MINMAR25</t>
  </si>
  <si>
    <t>EJEC DELA</t>
  </si>
  <si>
    <t>EJEC ESDE</t>
  </si>
  <si>
    <t>BL_CBIO ACCESORIOS BRAZO (Rsv 2963284)</t>
  </si>
  <si>
    <t>BL MDC02 CAMBIO DE VALVULAS NEUMATICA</t>
  </si>
  <si>
    <t>BL CE01 CAMBIO DE ENFRIADOR DE DIRECCIÓN</t>
  </si>
  <si>
    <t>BL_CAMBIO DE TOUCH PANEL LH/RH  PE 02</t>
  </si>
  <si>
    <t>BL_REP FISU SOPT MASTIL / LLAVE QUIEBRE</t>
  </si>
  <si>
    <t>BL_CBIO GASKET TANK HYD (PM2000)</t>
  </si>
  <si>
    <t>BL_CBIO MANGUERA DE BARRIDO CABEZAL ROT</t>
  </si>
  <si>
    <t>BL_CBIO VALVE GP MAIN CONTROL (custodia)</t>
  </si>
  <si>
    <t>JRAMIREZCH</t>
  </si>
  <si>
    <t>BL_INSTALAR BOMBA Y MOTOR, LAVADERO</t>
  </si>
  <si>
    <t>BL CAMBIAR LINEA DE MOTOR ENFR. FRENOS</t>
  </si>
  <si>
    <t>LIB. IMPR KKMP NLIQ PREC</t>
  </si>
  <si>
    <t>CA21</t>
  </si>
  <si>
    <t>EX04</t>
  </si>
  <si>
    <t>SWITCH HOUSE MINA</t>
  </si>
  <si>
    <t>BL_REPARAR ESTRUCTURA SWITCH HOUSE</t>
  </si>
  <si>
    <t>JP11-ENE-SWHO-MINA</t>
  </si>
  <si>
    <t>SWITCH HOUSE MINA 3</t>
  </si>
  <si>
    <t>SWITCH HOUSE MINA 2</t>
  </si>
  <si>
    <t>SWITCH HOUSE MINA 1</t>
  </si>
  <si>
    <t>MINS0925</t>
  </si>
  <si>
    <t>TEC-FR&amp;I</t>
  </si>
  <si>
    <t>BL_CBIO SLIDE BAR CAMPANA COLECTOR POLVO</t>
  </si>
  <si>
    <t>BL_CAMBIO DE NUMERO LED FRONTAL</t>
  </si>
  <si>
    <t>BL_REFUERZO BLINDAJE_L1 + UT</t>
  </si>
  <si>
    <t>BL CAMBIAR ARRANCADOR NEUMATICO</t>
  </si>
  <si>
    <t>BL_REUBICAR PANTALLA D CAMARA PARTE SUP</t>
  </si>
  <si>
    <t>BL_CBIO D MANGUERA ENFRIAMIENTO HYD</t>
  </si>
  <si>
    <t>BL_CAMBIAR SEAL LIP DE MANDO ALTERNADOR</t>
  </si>
  <si>
    <t>BL REALIZAR MANTENIMIENTO ESCALERA EQUIP</t>
  </si>
  <si>
    <t>BL CAMBIO DE TUBERIA DE CONVERTIDOR</t>
  </si>
  <si>
    <t>BL_REPARACION TOLVA_PLANCHA LATERAL</t>
  </si>
  <si>
    <t>BL CAMBIAR PADS DE TOLVA</t>
  </si>
  <si>
    <t>BL EXTRAER E INST. PERNOS GUARDA ALTERNA</t>
  </si>
  <si>
    <t>BL CAMBIAR GRUPO DE BOMBA DE ENGRASE</t>
  </si>
  <si>
    <t>BL CAMBIAR LINEA ENF. FRENOS POSTERIORES</t>
  </si>
  <si>
    <t>BL CAMBIO DE COMPRESOR AC Y SECADOR</t>
  </si>
  <si>
    <t>BL_CBIO.MANTTO BUJES ESCALERA RETRACTIL</t>
  </si>
  <si>
    <t>BL_CBIO PERNOS DE LINK DE BUCKET EX01</t>
  </si>
  <si>
    <t>BL HORQUILLAS PARA EQUIPO</t>
  </si>
  <si>
    <t>BL_CBIO D REFRIGERANTE_pH BAJO_Cerrar OT</t>
  </si>
  <si>
    <t>BL FUGA ACEITE MIRILLA TANK HYD</t>
  </si>
  <si>
    <t>BL_CBIO ACEITE EJE FRONTAL/ POSTERIOR</t>
  </si>
  <si>
    <t>BL_CBIO MANG DE COMB LINEA PRES &amp; RET</t>
  </si>
  <si>
    <t>BL_MANTTO &amp; EVAL SISTEMA CARGA COMPRESOR</t>
  </si>
  <si>
    <t>BL_CBIO  EMPAQUE  TAPA SUPERIOR TANK HYD</t>
  </si>
  <si>
    <t>BL_CAMBIO DE CAÑERIA SISTEMA COMBUSTIBLE</t>
  </si>
  <si>
    <t>CO_CILINDRO DE LEVANTE LH_TO05</t>
  </si>
  <si>
    <t>BL_REPARAR FISURA DE TANQUE HIDRAULICO</t>
  </si>
  <si>
    <t>BL_CBIO LINEA REFRIGERANTE INFERIOR</t>
  </si>
  <si>
    <t>BL_REGULAR ALINEAMIENTO DE RUEDAS</t>
  </si>
  <si>
    <t>BL CR03 CAMBIO PROTECTOR DE MANGUERAS AI</t>
  </si>
  <si>
    <t>BL_INST. BLOQUE DE LINEAS HYD</t>
  </si>
  <si>
    <t>BL_BK0018128_RETURN PIPING (CENTER)(2)</t>
  </si>
  <si>
    <t>BL_BK0018133_RETURN PIPING MANGUERAS (CE</t>
  </si>
  <si>
    <t>BL_BK0018149_MAIN PIPING (1-3)</t>
  </si>
  <si>
    <t>BL_BK0024546_SWING DEVICE</t>
  </si>
  <si>
    <t>BL_BK0027165_Cambiar harness de tunel ce</t>
  </si>
  <si>
    <t>BL_BK0027167_Cambiar harness de control</t>
  </si>
  <si>
    <t>BL_BK0027168_Cambiar harness de fuerza f</t>
  </si>
  <si>
    <t>BL_BK0027169_Cambiar harness cable de cu</t>
  </si>
  <si>
    <t>BL_BK0028008_Cambiar inyectores en BOOM</t>
  </si>
  <si>
    <t>BL_K158 CBIO ACUMULADOR AC</t>
  </si>
  <si>
    <t>BL 150 CAMBIO DE ACUMULADOR POR CORROSIO</t>
  </si>
  <si>
    <t>BL_CBIO BLINDAJE_L1 + LATERALES/ CA27</t>
  </si>
  <si>
    <t>BL_CAMBIO HARNESS PRINCIPALES CR01 (CUST</t>
  </si>
  <si>
    <t>MINABR25</t>
  </si>
  <si>
    <t>10014628</t>
  </si>
  <si>
    <t>MANDO FINAL LH</t>
  </si>
  <si>
    <t>ACUMULADORES FRENO</t>
  </si>
  <si>
    <t>348-9274</t>
  </si>
  <si>
    <t>344-3943</t>
  </si>
  <si>
    <t>MANDO DE BOMBAS</t>
  </si>
  <si>
    <t>386-4902</t>
  </si>
  <si>
    <t>MINS1225</t>
  </si>
  <si>
    <t>CO_ACUMULADOR DE FRENO_CA10</t>
  </si>
  <si>
    <t>CO_ACUMULADORES DE DIRECCIÓN_CA23</t>
  </si>
  <si>
    <t>CO_BOMBA DE DIRECCIÓN_CA26</t>
  </si>
  <si>
    <t>BL GE08 CAMBIO DE BOMBA DE INYECCION</t>
  </si>
  <si>
    <t>GENERADOR Nº 8</t>
  </si>
  <si>
    <t>BL_PRECINTOS DE SEGURIDAD APAREJOS IZAJE</t>
  </si>
  <si>
    <t>BL_CBIO MANDO DE VENTILADOR</t>
  </si>
  <si>
    <t>BL MDC01 CBIO DE CAÑERIA  FRENOS DIFER</t>
  </si>
  <si>
    <t>BL_FL02_CAMBIO DE MANGUERA HYD</t>
  </si>
  <si>
    <t>BL MR02 CAMBIO DE FOCOS POSTERIORES</t>
  </si>
  <si>
    <t>BL FL01 CBIO ADAPT Y PUNTAS DE CUCHARON</t>
  </si>
  <si>
    <t>BL_RECUBRIMIENTO Y PINTADO 793D</t>
  </si>
  <si>
    <t>BL_CAMB. MANGUERAS DE VALV. INLET PE08</t>
  </si>
  <si>
    <t>BL_FIJAR MANGUERAS DEL TRAMO 3 - PE08</t>
  </si>
  <si>
    <t>BL_CBIO COVER POSTERIOR CAB_363-4961</t>
  </si>
  <si>
    <t>BL_ PEDIDO DE TUBOS PARA ESCALERA DE TAL</t>
  </si>
  <si>
    <t>BL_CBIO PEDAL DESACELERADOR 364-8725</t>
  </si>
  <si>
    <t>BL_COMBIO BLINDAJE EN DOZER</t>
  </si>
  <si>
    <t>BL_COMBIO BLINDAJE DEN BRAZOS RH-LH</t>
  </si>
  <si>
    <t>BL_CBIO MODULO GP- TECLADO - CORROSION</t>
  </si>
  <si>
    <t>BL_CAMBIO DE PARABRIZA LATERAL PE-04</t>
  </si>
  <si>
    <t>BL_CBIO MOTOR DE ARRANQUE 338-3454</t>
  </si>
  <si>
    <t>BL_CAMBIO DE CONDENSADOR A/C</t>
  </si>
  <si>
    <t>MINS1325</t>
  </si>
  <si>
    <t>BL_CAMBIO SPROKE  MANDO FINAL  LH/ LNC</t>
  </si>
  <si>
    <t>BL_REPARACION PARCIAL ROD SUPPORT PE05</t>
  </si>
  <si>
    <t>BL_CAMBIO DE BOMBA HMU</t>
  </si>
  <si>
    <t>MBALLONG</t>
  </si>
  <si>
    <t>CAMBIO DE FRENO DE PARQUEO</t>
  </si>
  <si>
    <t>IMPR LIB.</t>
  </si>
  <si>
    <t>NOTP LIB.</t>
  </si>
  <si>
    <t>BL_CAMBIO DE COMPONTES SCI POR CORROCION</t>
  </si>
  <si>
    <t>BL_CBIO COVER PANEL INSTRUMENT_472-6230</t>
  </si>
  <si>
    <t>BL_CBIO MANGUERA D BOMBA CARGA FRENOS</t>
  </si>
  <si>
    <t>BL_CBIO DE COVER HARNESS DE CAB_363-4961</t>
  </si>
  <si>
    <t>BL_INST. SEGUROS DE COMPUERTA MOTOR</t>
  </si>
  <si>
    <t>BL_CBIO DE TRINQUETE DE PUERTAS</t>
  </si>
  <si>
    <t>BL_REGULAR INYECTORES GRASA GATOS DELANT</t>
  </si>
  <si>
    <t>BL_CR03_CAMBIO DE LUNA PUERTA PILOTO</t>
  </si>
  <si>
    <t>BL_CAMBIO CAMBIO SELLO BRIDA BOMBA AUXIL</t>
  </si>
  <si>
    <t>BL_CBIO SENSOR DE TEMPERATURA COMPRESOR</t>
  </si>
  <si>
    <t>BL_CBIO BOX-FILTER AIR_338_1451</t>
  </si>
  <si>
    <t>BL_CBIO SECADOR Y BLOWER AC K180</t>
  </si>
  <si>
    <t>BL_ CBIO MANG MOTOR HYD LC CAB ROTACION</t>
  </si>
  <si>
    <t>BL_CAMBIO DE ASIENTO DEL OPERADOR  PE04</t>
  </si>
  <si>
    <t>BL_INST. PROTECTOR SUSPENSIONES DELANTER</t>
  </si>
  <si>
    <t>MR01</t>
  </si>
  <si>
    <t>MO03</t>
  </si>
  <si>
    <t>TO02</t>
  </si>
  <si>
    <t>TE_CALIBRACIÓN_VALV_INYEC_793D_CA09</t>
  </si>
  <si>
    <t>MINS1425</t>
  </si>
  <si>
    <t>BL_REPARAC BARRA ROD CONTROL (ENVIO)</t>
  </si>
  <si>
    <t>CONF_DIALISIS ACEITE EJE POSTERIOR</t>
  </si>
  <si>
    <t>CR_CAMBIO DE CONDENSADOR A/C</t>
  </si>
  <si>
    <t>BL_CBIO BOMBA &amp; MOTOR  DE ESCALERA</t>
  </si>
  <si>
    <t>BL GA CAMBIO DE GUARDA ALTERNADOR FISURA</t>
  </si>
  <si>
    <t>BL_CBIO CAJA DE FILTROS_PCR/ SATURACION</t>
  </si>
  <si>
    <t>BL_CBIO DE PLACA AS 309-5532 K148</t>
  </si>
  <si>
    <t>BL_CBIO PIN MASTER DE CADENA TRASLADO</t>
  </si>
  <si>
    <t>BL_CBIO MANG. SUCCION BOMBA ENFR PM2000</t>
  </si>
  <si>
    <t>BL_CAMBIO DE PESTILLO DE COMPUERTA CF01</t>
  </si>
  <si>
    <t>BL_CBIO MANGUERA GRASA ROD SUPPORT PE05</t>
  </si>
  <si>
    <t>BL_CAMBIO ASIENTO DEL OPERADOR PE05</t>
  </si>
  <si>
    <t>BL_CAMBIO SEGURO GABINETE ELECTRICO PE02</t>
  </si>
  <si>
    <t>BL_CBIO ACTUADOR ADMISION DE COMPRESOR</t>
  </si>
  <si>
    <t>BL_CAMBIO RESORTE LLAVE DE QUIEBRE  PE01</t>
  </si>
  <si>
    <t>BL_HERMETIZACION DE CABINA PE01</t>
  </si>
  <si>
    <t>BL_CAMBIO DE POLEA LOCA DE COMPRESOR AC</t>
  </si>
  <si>
    <t>BL CAMBIAR NUMERO LED FRONTAL</t>
  </si>
  <si>
    <t>BL_REPARAR BASE, CBO SELLOS CODOS TUB TX</t>
  </si>
  <si>
    <t>BL_CBIO PASAMANOS DE PLATAFORMA_487-0514</t>
  </si>
  <si>
    <t>BL_CBIO MANGUERAS GRASA RIPPER</t>
  </si>
  <si>
    <t>BL_CBIO DE HOSE SISTEMA HYD</t>
  </si>
  <si>
    <t>BL_CBIO CONSOLA_459-1209</t>
  </si>
  <si>
    <t>BL_CBIO CONSOLA DE CABINA_459-1209</t>
  </si>
  <si>
    <t>BL_CBIO MANGUERA BOMBA IMP. RH</t>
  </si>
  <si>
    <t>BL_CBIO PIN D BRAZO LH D EJE DELANTERO</t>
  </si>
  <si>
    <t>BL_CBIO DE SOPORTE CONTROL RH_456-1559</t>
  </si>
  <si>
    <t>BL_CBIO DE SOPORTE CONTROL LH_456-1559</t>
  </si>
  <si>
    <t>BL_CBIO DE HOSE SISTEMA HYD &amp; BRAKE</t>
  </si>
  <si>
    <t>BL_CBIO DE ESCALERA DE ACCESO LH</t>
  </si>
  <si>
    <t>BL_CBIO DE EMPAQUE DE MULTIPLE DE ESCAPE</t>
  </si>
  <si>
    <t>BL_CBIO PROTECTOR DE HARNESS DE CABINA</t>
  </si>
  <si>
    <t>BL_CBIO GRUPO EVAPORADOR K172 TR03</t>
  </si>
  <si>
    <t>BL_INSP POR VIDEOSCOPIA MDF RH-LH</t>
  </si>
  <si>
    <t>BL_REGULAR TRUÑON BARRA ESTABILIZADORA</t>
  </si>
  <si>
    <t>BL_CBIO BARRA ESTABALIZADORA POR FRACTUR</t>
  </si>
  <si>
    <t>BL_CBIO SEGURO COMPUERTA ACCESO LH</t>
  </si>
  <si>
    <t>BL_CBIO 2 INYECTOR Y LINEAS GRASA RIPPER</t>
  </si>
  <si>
    <t>BL_CBIO PROTECTORES RUEDAS GUIAS RH LH</t>
  </si>
  <si>
    <t>BL_CBIO PISO ANTIDESLIZANTE LH RH</t>
  </si>
  <si>
    <t>BL_CBIO VIDRIO PUERTA CABINA LH 389-7521</t>
  </si>
  <si>
    <t>BL_CBIO DE GUIADORES DE CADENA INTERNOS</t>
  </si>
  <si>
    <t>BL_REGULAR TRUÑON DE ESTABILIZADOR</t>
  </si>
  <si>
    <t>BL_CBIO TUBERIA CILINDRO LEVANTE RH</t>
  </si>
  <si>
    <t>BL_CBIO PIN Y BOCINA DE MESA DE RIPPER</t>
  </si>
  <si>
    <t>BL_CAMBIO PLANCHAS BLINDAJE EN DOZER</t>
  </si>
  <si>
    <t>BL_CBIO PERNOS SOPORTE FILTRO CABINA EXT</t>
  </si>
  <si>
    <t>BL_CBIO MANGUERA DEL  VENTILADOR</t>
  </si>
  <si>
    <t>BL_CBIO ACUMULADORES DE FAN Y PILOTAJE</t>
  </si>
  <si>
    <t>BL_CAMBIO DE FAJA DE ALTERNADOR TO02</t>
  </si>
  <si>
    <t>BL_CAMBIO PERNOS MASTER CADENA RH  TO05</t>
  </si>
  <si>
    <t>BL_CBIO PELDAÑO DE BRAZO LH</t>
  </si>
  <si>
    <t>BL_ CBIO MANG SALIDA FILTRO ACEITE COMP.</t>
  </si>
  <si>
    <t>BL_CBO TANQUE Y BOMBA DE ENGRASE GENERAL</t>
  </si>
  <si>
    <t>BL_CAMBIO DE CONDENSADOR K171</t>
  </si>
  <si>
    <t>BL_CBIO GRUPO EVAPORTADOR K182</t>
  </si>
  <si>
    <t>BL_CBIO LINEAS ALTA Y BAJA A/C K184</t>
  </si>
  <si>
    <t>BL_CAMBIO MANGUERA COLECTOR POLVO TRAMO</t>
  </si>
  <si>
    <t>BL_CBIO CONDENSADOR RE01 K159</t>
  </si>
  <si>
    <t>BL FL01 IMPLEMENTACIÓN DE BLOQUEO DE TX</t>
  </si>
  <si>
    <t>BL FL02IMPLEMENTACIÓN DE BLOQUEO DE TX</t>
  </si>
  <si>
    <t>BL_FL02_CAMB DE VALVULA DE DERIVACION</t>
  </si>
  <si>
    <t>BL_MC01_CAMBIO DE ESPARRAGOS DE RUEDA</t>
  </si>
  <si>
    <t>BL_CAMBIO PROTECTOR TERMICO CODO ESCAPE</t>
  </si>
  <si>
    <t>BL_CBIO MODULO D101 Y CONECT DE HARNESS</t>
  </si>
  <si>
    <t>BL_CBIO SELLO TAPA DE EJE TRANSMISION</t>
  </si>
  <si>
    <t>BL_CBIO MANGUERA VENTEO TANK EXPANCION</t>
  </si>
  <si>
    <t>BL_CBIO Y REGULACION BRONCES CIRCULO GIR</t>
  </si>
  <si>
    <t>BL_CBIO DE SOPORTE DE TAPA DE BATERIA</t>
  </si>
  <si>
    <t>BL_ CBIO JOYTICK DE ROTACION/TRASLADO LH</t>
  </si>
  <si>
    <t>LIB. IMPR MACO MOVM NLIQ PREC</t>
  </si>
  <si>
    <t>Cust.Internal Model No</t>
  </si>
  <si>
    <t>Serie de Equipo</t>
  </si>
  <si>
    <t>Modelo de Equipo</t>
  </si>
  <si>
    <t>Fecha de Creación del documento</t>
  </si>
  <si>
    <t>Documento ventas</t>
  </si>
  <si>
    <t>Tipo de pedido</t>
  </si>
  <si>
    <t>Nro.Material</t>
  </si>
  <si>
    <t>Descripción Material</t>
  </si>
  <si>
    <t>Comentario plan-Gl.</t>
  </si>
  <si>
    <t>Precio Unit. Neto (valores)</t>
  </si>
  <si>
    <t>Valor Venta Total Neto</t>
  </si>
  <si>
    <t>Estado de Pedido Asignado</t>
  </si>
  <si>
    <t>Fecha de Pedido Asignado</t>
  </si>
  <si>
    <t>Dias</t>
  </si>
  <si>
    <t>Rango de antigüedad pedido Asignado</t>
  </si>
  <si>
    <t>Fecha de necesidad</t>
  </si>
  <si>
    <t>FECHA DE NECESIDAD 1ER COMPROMISO DE EJECUCION</t>
  </si>
  <si>
    <t>2da Compromiso de ejecucion</t>
  </si>
  <si>
    <t>ESTATUS</t>
  </si>
  <si>
    <t>NeedByDate</t>
  </si>
  <si>
    <t>Condicion</t>
  </si>
  <si>
    <t>Comentario FESA</t>
  </si>
  <si>
    <t>Descripción</t>
  </si>
  <si>
    <t>Estado</t>
  </si>
  <si>
    <t>Comentarios Marcobre</t>
  </si>
  <si>
    <t>Tipo de OT</t>
  </si>
  <si>
    <t>Comentarios Marcobre 25/08</t>
  </si>
  <si>
    <t>Tipo de OT 25/08</t>
  </si>
  <si>
    <t>Estatus General</t>
  </si>
  <si>
    <t>Estatus Reserva</t>
  </si>
  <si>
    <t>Estatus Usuario</t>
  </si>
  <si>
    <t>PROGRamada sem 12</t>
  </si>
  <si>
    <t>Veces ingresado el equipo (sem1 a sem 10)</t>
  </si>
  <si>
    <t>CA02_MAC</t>
  </si>
  <si>
    <t>VARIOS</t>
  </si>
  <si>
    <t xml:space="preserve"> CC</t>
  </si>
  <si>
    <t>NUT</t>
  </si>
  <si>
    <t>USD</t>
  </si>
  <si>
    <t>Completo</t>
  </si>
  <si>
    <t xml:space="preserve">00 - 30 dias </t>
  </si>
  <si>
    <t>SHIM</t>
  </si>
  <si>
    <t>MO02_MAC</t>
  </si>
  <si>
    <t>E9Y00336</t>
  </si>
  <si>
    <t>A tiempo</t>
  </si>
  <si>
    <t>Rev. Confiabilidad</t>
  </si>
  <si>
    <t>GASKET</t>
  </si>
  <si>
    <t>BOLT-HEX HEA</t>
  </si>
  <si>
    <t>AA: 8T4223</t>
  </si>
  <si>
    <t>WASHER</t>
  </si>
  <si>
    <t>SEAL O RING</t>
  </si>
  <si>
    <t>AA: 8T4139</t>
  </si>
  <si>
    <t>BOLT</t>
  </si>
  <si>
    <t>SEAL</t>
  </si>
  <si>
    <t>AA:3761658</t>
  </si>
  <si>
    <t>HOSE AS.</t>
  </si>
  <si>
    <t>AA:3621320</t>
  </si>
  <si>
    <t>AA: 4J0524</t>
  </si>
  <si>
    <t>SEAL-O-RING</t>
  </si>
  <si>
    <t>AA: 4J0520</t>
  </si>
  <si>
    <t>HOSE</t>
  </si>
  <si>
    <t>AA: 8T6703</t>
  </si>
  <si>
    <t>CLAMP</t>
  </si>
  <si>
    <t>AA: 3J7354</t>
  </si>
  <si>
    <t>AA: 6V3965</t>
  </si>
  <si>
    <t>NIPPLE A</t>
  </si>
  <si>
    <t>AA:2147568</t>
  </si>
  <si>
    <t>SEAL-O RING</t>
  </si>
  <si>
    <t>AA: 6V0852</t>
  </si>
  <si>
    <t>CAP</t>
  </si>
  <si>
    <t>AA: 4J5477</t>
  </si>
  <si>
    <t>EX01_MAC</t>
  </si>
  <si>
    <t>NFJ20052</t>
  </si>
  <si>
    <t>AA: 1P3705</t>
  </si>
  <si>
    <t>CO_CILINDRO DE PLUMA RH_EX01</t>
  </si>
  <si>
    <t>AA: 8T4167</t>
  </si>
  <si>
    <t>AA: 8T4648</t>
  </si>
  <si>
    <t>AA:0930377</t>
  </si>
  <si>
    <t>AA:1240971</t>
  </si>
  <si>
    <t>CLIP</t>
  </si>
  <si>
    <t>AA:2012771</t>
  </si>
  <si>
    <t>AA:2081922</t>
  </si>
  <si>
    <t>PIN</t>
  </si>
  <si>
    <t>AA:2081923</t>
  </si>
  <si>
    <t>PLATE</t>
  </si>
  <si>
    <t>AA:2081972</t>
  </si>
  <si>
    <t>AA:2081973</t>
  </si>
  <si>
    <t>AA:2081974</t>
  </si>
  <si>
    <t>AA:3671432</t>
  </si>
  <si>
    <t>PIN AS</t>
  </si>
  <si>
    <t>AA:4471709</t>
  </si>
  <si>
    <t>AA:4512175</t>
  </si>
  <si>
    <t>WASHER-HARD</t>
  </si>
  <si>
    <t>AA:4512177</t>
  </si>
  <si>
    <t>AA:4532852</t>
  </si>
  <si>
    <t>AA:4532854</t>
  </si>
  <si>
    <t>AA:4533454</t>
  </si>
  <si>
    <t>AA:4575821</t>
  </si>
  <si>
    <t>TO05_MAC</t>
  </si>
  <si>
    <t>RAB00724</t>
  </si>
  <si>
    <t>AA:1757904</t>
  </si>
  <si>
    <t>24130216109840AA:17579042</t>
  </si>
  <si>
    <t xml:space="preserve"> A tiempo</t>
  </si>
  <si>
    <t>CO_BOMBA DE CARGA DE IMPLEMENTOS_TO05</t>
  </si>
  <si>
    <t>AA:2006345</t>
  </si>
  <si>
    <t>MOUNT-SWIVEL</t>
  </si>
  <si>
    <t>24130216109840AA:20063451</t>
  </si>
  <si>
    <t>AA:2894027</t>
  </si>
  <si>
    <t>PUMP GP-PS-B</t>
  </si>
  <si>
    <t>24130216109840AA:28940271</t>
  </si>
  <si>
    <t>AA:4656506</t>
  </si>
  <si>
    <t>FILTER</t>
  </si>
  <si>
    <t>24130216109840AA:46565061</t>
  </si>
  <si>
    <t>AA: 3D2824</t>
  </si>
  <si>
    <t>24130216109840AA: 3D28241</t>
  </si>
  <si>
    <t>AA: 3K0360</t>
  </si>
  <si>
    <t>24130216109840AA: 3K03602</t>
  </si>
  <si>
    <t>AA: 8T4121</t>
  </si>
  <si>
    <t>24130216109840AA: 8T41214</t>
  </si>
  <si>
    <t>AA: 6V8398</t>
  </si>
  <si>
    <t>24130216109840AA: 6V83982</t>
  </si>
  <si>
    <t>AA: 6V8625</t>
  </si>
  <si>
    <t>ELBOW</t>
  </si>
  <si>
    <t>24130216109840AA: 6V86251</t>
  </si>
  <si>
    <t>AA: 6V9002</t>
  </si>
  <si>
    <t>24130216109840AA: 6V90021</t>
  </si>
  <si>
    <t>AA: 7J9108</t>
  </si>
  <si>
    <t>24130216109840AA: 7J91081</t>
  </si>
  <si>
    <t>24130216109840AA: 8T41392</t>
  </si>
  <si>
    <t>AA: 5P1076</t>
  </si>
  <si>
    <t>24130216109840AA: 5P10762</t>
  </si>
  <si>
    <t>AA: 5K9090</t>
  </si>
  <si>
    <t>24130216109840AA: 5K90901</t>
  </si>
  <si>
    <t>AA: 1P3702</t>
  </si>
  <si>
    <t>24130216109840AA: 1P37021</t>
  </si>
  <si>
    <t>AA:2042281</t>
  </si>
  <si>
    <t>TIE-WRAP</t>
  </si>
  <si>
    <t>24130216109840AA:20422812</t>
  </si>
  <si>
    <t>AA:0858091</t>
  </si>
  <si>
    <t>24130216109840AA:08580914</t>
  </si>
  <si>
    <t>AA:1346954</t>
  </si>
  <si>
    <t>TEE</t>
  </si>
  <si>
    <t>24130216109840AA:13469541</t>
  </si>
  <si>
    <t>AA:1929753</t>
  </si>
  <si>
    <t>VALVE GP-D R</t>
  </si>
  <si>
    <t>24130216109840AA:19297531</t>
  </si>
  <si>
    <t>AA:5962850</t>
  </si>
  <si>
    <t>MANIFOLD</t>
  </si>
  <si>
    <t>24130216109840AA:59628501</t>
  </si>
  <si>
    <t>AA:5962851</t>
  </si>
  <si>
    <t>24130216109840AA:59628511</t>
  </si>
  <si>
    <t>AA:5962852</t>
  </si>
  <si>
    <t>24130216109840AA:59628521</t>
  </si>
  <si>
    <t>FDB01973</t>
  </si>
  <si>
    <t>BL</t>
  </si>
  <si>
    <t>AA: 1U0725</t>
  </si>
  <si>
    <t>RETAINER</t>
  </si>
  <si>
    <t>31 - 45 dias</t>
  </si>
  <si>
    <t>Rev. Planeamiento</t>
  </si>
  <si>
    <t>AA: 2N2486</t>
  </si>
  <si>
    <t>AA: 3E6773</t>
  </si>
  <si>
    <t>AA: 6V3531</t>
  </si>
  <si>
    <t>AA: 6V4495</t>
  </si>
  <si>
    <t>RING</t>
  </si>
  <si>
    <t>AA: 6V8237</t>
  </si>
  <si>
    <t>AA: 8J3783</t>
  </si>
  <si>
    <t>BEARING A</t>
  </si>
  <si>
    <t>AA: 8T0568</t>
  </si>
  <si>
    <t>AA: 8T0664</t>
  </si>
  <si>
    <t>AA: 8T3282</t>
  </si>
  <si>
    <t>AA: 8X2934</t>
  </si>
  <si>
    <t>SHIM PACK</t>
  </si>
  <si>
    <t>AA: 8X2936</t>
  </si>
  <si>
    <t>AA: 8X2937</t>
  </si>
  <si>
    <t>WASHER THRUS</t>
  </si>
  <si>
    <t>AA: 8X2938</t>
  </si>
  <si>
    <t>SPACER</t>
  </si>
  <si>
    <t>AA: 8X2939</t>
  </si>
  <si>
    <t>AA: 9X6151</t>
  </si>
  <si>
    <t>AA: 9X6491</t>
  </si>
  <si>
    <t>AA: 9X8257</t>
  </si>
  <si>
    <t>AA:1021464</t>
  </si>
  <si>
    <t>AA:1054714</t>
  </si>
  <si>
    <t>AA:1054715</t>
  </si>
  <si>
    <t>AA:1069343</t>
  </si>
  <si>
    <t>BEARING</t>
  </si>
  <si>
    <t>AA:1912962</t>
  </si>
  <si>
    <t>AA:2094589</t>
  </si>
  <si>
    <t>CLAMP-T'BOLT</t>
  </si>
  <si>
    <t>AA:2287090</t>
  </si>
  <si>
    <t>AA:2287092</t>
  </si>
  <si>
    <t>AA:2343544</t>
  </si>
  <si>
    <t>AA:2352476</t>
  </si>
  <si>
    <t>AA:2385080</t>
  </si>
  <si>
    <t>AA:2385081</t>
  </si>
  <si>
    <t>AA:2385082</t>
  </si>
  <si>
    <t>AA:2415766</t>
  </si>
  <si>
    <t>AA:3631923</t>
  </si>
  <si>
    <t>UNIV JT AS</t>
  </si>
  <si>
    <t>FUSE</t>
  </si>
  <si>
    <t>AA:3781011</t>
  </si>
  <si>
    <t>HOLDER AS-FU</t>
  </si>
  <si>
    <t>AA: 8T0328</t>
  </si>
  <si>
    <t>MO03_MAC</t>
  </si>
  <si>
    <t>E9Y00350</t>
  </si>
  <si>
    <t>BAR</t>
  </si>
  <si>
    <t>Con demora</t>
  </si>
  <si>
    <t>AA: 8T4192</t>
  </si>
  <si>
    <t>AA: 3B8489</t>
  </si>
  <si>
    <t>ADAPTER STR</t>
  </si>
  <si>
    <t>AA: 6V7687</t>
  </si>
  <si>
    <t>LOCKNUT</t>
  </si>
  <si>
    <t>AA: 8T4910</t>
  </si>
  <si>
    <t>FL01_MAC</t>
  </si>
  <si>
    <t>FRS01204</t>
  </si>
  <si>
    <t>AA:4365961</t>
  </si>
  <si>
    <t>BRAKE GP-PAR</t>
  </si>
  <si>
    <t>AA:4883022</t>
  </si>
  <si>
    <t>AA:3767694</t>
  </si>
  <si>
    <t>KIT-LINING</t>
  </si>
  <si>
    <t>AA:3693922</t>
  </si>
  <si>
    <t>DISC</t>
  </si>
  <si>
    <t>AA: 5P3520</t>
  </si>
  <si>
    <t>WRENCH G</t>
  </si>
  <si>
    <t>AA:4473743</t>
  </si>
  <si>
    <t>BRACKET</t>
  </si>
  <si>
    <t>AA:2592627</t>
  </si>
  <si>
    <t>GE07</t>
  </si>
  <si>
    <t>LX901525</t>
  </si>
  <si>
    <t>C9</t>
  </si>
  <si>
    <t>AA:6240235</t>
  </si>
  <si>
    <t>CIRCUIT-BREA</t>
  </si>
  <si>
    <t>AA: 8T4186</t>
  </si>
  <si>
    <t>AA: 4D1326</t>
  </si>
  <si>
    <t>LOCKWASHER</t>
  </si>
  <si>
    <t>AA:4469709</t>
  </si>
  <si>
    <t>TERMINAL</t>
  </si>
  <si>
    <t>AA: 8T4133</t>
  </si>
  <si>
    <t>CYLINDER GP</t>
  </si>
  <si>
    <t>COTTER PIN</t>
  </si>
  <si>
    <t>AA:2159690</t>
  </si>
  <si>
    <t>AA:1984778</t>
  </si>
  <si>
    <t>AA: 8T4140</t>
  </si>
  <si>
    <t>AA:1068916</t>
  </si>
  <si>
    <t>AA:4651291</t>
  </si>
  <si>
    <t>PANEL AS-COV</t>
  </si>
  <si>
    <t>US004896</t>
  </si>
  <si>
    <t>PV271</t>
  </si>
  <si>
    <t>Perforacion</t>
  </si>
  <si>
    <t>AA:1663729</t>
  </si>
  <si>
    <t>SPROCKET-TRK</t>
  </si>
  <si>
    <t>Mayor 120 dias</t>
  </si>
  <si>
    <t>CC Opex</t>
  </si>
  <si>
    <t>VALVE GP-CON</t>
  </si>
  <si>
    <t>AA: 3J1907</t>
  </si>
  <si>
    <t>AA: 7M8485</t>
  </si>
  <si>
    <t>HARNESS AS</t>
  </si>
  <si>
    <t>AA: 7K1181</t>
  </si>
  <si>
    <t>STRAP CABLE</t>
  </si>
  <si>
    <t>TUBE AS</t>
  </si>
  <si>
    <t>CS-78B</t>
  </si>
  <si>
    <t>PLUG</t>
  </si>
  <si>
    <t>CA20_MAC</t>
  </si>
  <si>
    <t>FDB02016</t>
  </si>
  <si>
    <t>AA:1837121</t>
  </si>
  <si>
    <t>AA: 8T5005</t>
  </si>
  <si>
    <t>AA: 9X2027</t>
  </si>
  <si>
    <t>AA: 8T4198</t>
  </si>
  <si>
    <t>AA: 8X5977</t>
  </si>
  <si>
    <t>HOSE A</t>
  </si>
  <si>
    <t>AA:2373800</t>
  </si>
  <si>
    <t>AA:1081546</t>
  </si>
  <si>
    <t>AA: 8X5978</t>
  </si>
  <si>
    <t>AA: 8X5979</t>
  </si>
  <si>
    <t>CR01_MAC</t>
  </si>
  <si>
    <t>T4Y00522</t>
  </si>
  <si>
    <t>AA:4795493</t>
  </si>
  <si>
    <t>Demora</t>
  </si>
  <si>
    <t>BL_CAMBIAR TUBERIA ENFR.  FRENOS RH</t>
  </si>
  <si>
    <t>AA: 1P3706</t>
  </si>
  <si>
    <t>SEAL-RETANGU</t>
  </si>
  <si>
    <t>AA: 1P4582</t>
  </si>
  <si>
    <t>FLANGE</t>
  </si>
  <si>
    <t>AA: 8T4184</t>
  </si>
  <si>
    <t>AA:5016632</t>
  </si>
  <si>
    <t>FLANGE-SPACE</t>
  </si>
  <si>
    <t>AA: 6J2680</t>
  </si>
  <si>
    <t>AA: 4J0527</t>
  </si>
  <si>
    <t>AA:4795491</t>
  </si>
  <si>
    <t>EX02_MAC</t>
  </si>
  <si>
    <t>NFJ20113</t>
  </si>
  <si>
    <t>POR ATENDER</t>
  </si>
  <si>
    <t>AA: 1P3704</t>
  </si>
  <si>
    <t>AA:4512176</t>
  </si>
  <si>
    <t>AA: 6V9746</t>
  </si>
  <si>
    <t>SEAL-O-RING-</t>
  </si>
  <si>
    <t>AA: 6V8397</t>
  </si>
  <si>
    <t>CF02_MAC</t>
  </si>
  <si>
    <t>MM900309</t>
  </si>
  <si>
    <t>PROGRAMADO SEM12</t>
  </si>
  <si>
    <t>AA: 8T4137</t>
  </si>
  <si>
    <t>RE01</t>
  </si>
  <si>
    <t>LBS01538</t>
  </si>
  <si>
    <t>420F2</t>
  </si>
  <si>
    <t>AA:5783617</t>
  </si>
  <si>
    <t>STICK AS-INN</t>
  </si>
  <si>
    <t>AA:2146143</t>
  </si>
  <si>
    <t>AA:1119251</t>
  </si>
  <si>
    <t>AA: 1L3768</t>
  </si>
  <si>
    <t>AA:2136695</t>
  </si>
  <si>
    <t>AA:3751442</t>
  </si>
  <si>
    <t>RING-RETAINI</t>
  </si>
  <si>
    <t>AA:2201018</t>
  </si>
  <si>
    <t>AA: 6V4364</t>
  </si>
  <si>
    <t>AA:2207108</t>
  </si>
  <si>
    <t>AA: 9R1510</t>
  </si>
  <si>
    <t>AA: 8T4226</t>
  </si>
  <si>
    <t>AA: 8T6466</t>
  </si>
  <si>
    <t>M-SEAL STK</t>
  </si>
  <si>
    <t>CORE AS-RDTR</t>
  </si>
  <si>
    <t>GROMMET</t>
  </si>
  <si>
    <t>AA: 6V0400</t>
  </si>
  <si>
    <t>FLANGE-SPLIT</t>
  </si>
  <si>
    <t>AA: 1P3703</t>
  </si>
  <si>
    <t>AA:2986387</t>
  </si>
  <si>
    <t>AA: 8T4195</t>
  </si>
  <si>
    <t>AA: 5P8077</t>
  </si>
  <si>
    <t>FLANGE-HALF</t>
  </si>
  <si>
    <t>BOLT HEX HEA</t>
  </si>
  <si>
    <t>AA:2287094</t>
  </si>
  <si>
    <t>AA:2287096</t>
  </si>
  <si>
    <t>HOSE-HUMP</t>
  </si>
  <si>
    <t>CLIP-LOOP</t>
  </si>
  <si>
    <t>HOSE AS</t>
  </si>
  <si>
    <t>SPRING</t>
  </si>
  <si>
    <t>AA: 8T4122</t>
  </si>
  <si>
    <t>AA: 6V6609</t>
  </si>
  <si>
    <t>AA:1440367</t>
  </si>
  <si>
    <t>AA: 8L2786</t>
  </si>
  <si>
    <t>O RING</t>
  </si>
  <si>
    <t>AA:2385084</t>
  </si>
  <si>
    <t>AA: 5P8112</t>
  </si>
  <si>
    <t>AA: 5D1026</t>
  </si>
  <si>
    <t>AA:2287093</t>
  </si>
  <si>
    <t>AA:2147566</t>
  </si>
  <si>
    <t>AA: 9X2201</t>
  </si>
  <si>
    <t>AA: 8T4896</t>
  </si>
  <si>
    <t>AA: 5P8444</t>
  </si>
  <si>
    <t>CAP SCREW</t>
  </si>
  <si>
    <t>TR01_MAC</t>
  </si>
  <si>
    <t>L4Y00212</t>
  </si>
  <si>
    <t>AA:3333781</t>
  </si>
  <si>
    <t>PUMP GP-GEAR</t>
  </si>
  <si>
    <t>CO_BOMBA ENFRIAMIENTO EJE POSTERIOR_TR01</t>
  </si>
  <si>
    <t>AA:2232102</t>
  </si>
  <si>
    <t>SEAL-INTEGRA</t>
  </si>
  <si>
    <t>AA: 6V9182</t>
  </si>
  <si>
    <t>AA: 6C3241</t>
  </si>
  <si>
    <t>TR02_MAC</t>
  </si>
  <si>
    <t>L4Y00219</t>
  </si>
  <si>
    <t>CO_BOMBA ENFRIAMIENTO EJE POSTERIOR_TR02</t>
  </si>
  <si>
    <t>AA:1327994</t>
  </si>
  <si>
    <t>CO_CILINDRO DE VOLTEO RIPPER LH_TO05</t>
  </si>
  <si>
    <t>AA:3810695</t>
  </si>
  <si>
    <t>AA:3810696</t>
  </si>
  <si>
    <t>AA: 3E6756</t>
  </si>
  <si>
    <t>AA: 7T7305</t>
  </si>
  <si>
    <t>AA: 7X0365</t>
  </si>
  <si>
    <t>AA: 9J9055</t>
  </si>
  <si>
    <t>PIN A</t>
  </si>
  <si>
    <t>CO_CILINDRO DE VOLTEO RIPPER RH_TO05</t>
  </si>
  <si>
    <t>AA:3821861</t>
  </si>
  <si>
    <t>AA:3821862</t>
  </si>
  <si>
    <t>CA16_MAC</t>
  </si>
  <si>
    <t>FDB02002</t>
  </si>
  <si>
    <t>AA:2042635</t>
  </si>
  <si>
    <t>AA: 6V5553</t>
  </si>
  <si>
    <t>AA:2287091</t>
  </si>
  <si>
    <t>AA: 6V4590</t>
  </si>
  <si>
    <t>SEAL O-RING</t>
  </si>
  <si>
    <t>AA:1241859</t>
  </si>
  <si>
    <t>AA:2352474</t>
  </si>
  <si>
    <t>SEAL -O RING</t>
  </si>
  <si>
    <t>CA12_MAC</t>
  </si>
  <si>
    <t>FDB01996</t>
  </si>
  <si>
    <t>AA:3445675</t>
  </si>
  <si>
    <t>NUT-HEX</t>
  </si>
  <si>
    <t>AA: 6N3303</t>
  </si>
  <si>
    <t>AA: 8T4194</t>
  </si>
  <si>
    <t>AA: 8T4136</t>
  </si>
  <si>
    <t>AA:2176885</t>
  </si>
  <si>
    <t>AA: 8T8919</t>
  </si>
  <si>
    <t>AA: 4W0530</t>
  </si>
  <si>
    <t>AA:2352479</t>
  </si>
  <si>
    <t>AA: 3G0911</t>
  </si>
  <si>
    <t>CO_CILINDRO DE LEVANTE_TR02</t>
  </si>
  <si>
    <t>AA: 7G5985</t>
  </si>
  <si>
    <t>AA:3755120</t>
  </si>
  <si>
    <t>AA:3722446</t>
  </si>
  <si>
    <t>AA:1605189</t>
  </si>
  <si>
    <t>AA:1506783</t>
  </si>
  <si>
    <t>AA: 8C6865</t>
  </si>
  <si>
    <t>CONNECTOR</t>
  </si>
  <si>
    <t>AA:1340165</t>
  </si>
  <si>
    <t>AA: 7X2548</t>
  </si>
  <si>
    <t>AA:3755119</t>
  </si>
  <si>
    <t>AA: 7G5986</t>
  </si>
  <si>
    <t>AA: 7X7729</t>
  </si>
  <si>
    <t>AA: 5P7468</t>
  </si>
  <si>
    <t>AA: 5P7469</t>
  </si>
  <si>
    <t>AA: 7G5984</t>
  </si>
  <si>
    <t>AA: 6V9849</t>
  </si>
  <si>
    <t>AA:3979953</t>
  </si>
  <si>
    <t>ALTERNATOR A</t>
  </si>
  <si>
    <t>AA:3937574</t>
  </si>
  <si>
    <t>BOLT-FLANGE</t>
  </si>
  <si>
    <t>AA:3895248</t>
  </si>
  <si>
    <t>AA:3879897</t>
  </si>
  <si>
    <t>AA:4735098</t>
  </si>
  <si>
    <t>BOLT-ALT</t>
  </si>
  <si>
    <t>AA:3979957</t>
  </si>
  <si>
    <t>AA:3979958</t>
  </si>
  <si>
    <t>AA:1254791</t>
  </si>
  <si>
    <t>AA: 7N7221</t>
  </si>
  <si>
    <t>AA: 7Y3996</t>
  </si>
  <si>
    <t>AA:3616388</t>
  </si>
  <si>
    <t>CABLE AS-POW</t>
  </si>
  <si>
    <t>AA:4477206</t>
  </si>
  <si>
    <t>CF01_MAC</t>
  </si>
  <si>
    <t>MM900308</t>
  </si>
  <si>
    <t>LATCH AS</t>
  </si>
  <si>
    <t>CA06_MAC</t>
  </si>
  <si>
    <t>FDB01978</t>
  </si>
  <si>
    <t>AA:1503981</t>
  </si>
  <si>
    <t>AA:1503982</t>
  </si>
  <si>
    <t>AA:2873585</t>
  </si>
  <si>
    <t>AA: 7Y5217</t>
  </si>
  <si>
    <t>AA: 5M6214</t>
  </si>
  <si>
    <t>AA:2502353</t>
  </si>
  <si>
    <t>CO_BOMBA DE CARGA DE TRANSMISIÓN_CF01</t>
  </si>
  <si>
    <t>AA: 6Y9347</t>
  </si>
  <si>
    <t>AA: 1B8714</t>
  </si>
  <si>
    <t>KEY</t>
  </si>
  <si>
    <t>AA: 2K0337</t>
  </si>
  <si>
    <t>AA: 4S9134</t>
  </si>
  <si>
    <t>AA: 6V1197</t>
  </si>
  <si>
    <t>AA:0619455</t>
  </si>
  <si>
    <t>CF03_MAC</t>
  </si>
  <si>
    <t>MM900311</t>
  </si>
  <si>
    <t>CO_BOMBA DE CARGA DE TRANSMISIÓN_CF03</t>
  </si>
  <si>
    <t>CA23_MAC</t>
  </si>
  <si>
    <t>FDB02053</t>
  </si>
  <si>
    <t>MINAGO24</t>
  </si>
  <si>
    <t>Programado setiembre.</t>
  </si>
  <si>
    <t>INCOMPLETO</t>
  </si>
  <si>
    <t>COVER</t>
  </si>
  <si>
    <t>TR04_MAC</t>
  </si>
  <si>
    <t>L4Y00222</t>
  </si>
  <si>
    <t>Programado octubre.</t>
  </si>
  <si>
    <t>Backlogs</t>
  </si>
  <si>
    <t>AA:1250965</t>
  </si>
  <si>
    <t>CA27_MAC</t>
  </si>
  <si>
    <t>FDB02107</t>
  </si>
  <si>
    <t>SWITCH A</t>
  </si>
  <si>
    <t>AA:3553148</t>
  </si>
  <si>
    <t>SWITCH AS</t>
  </si>
  <si>
    <t>AA:1496371</t>
  </si>
  <si>
    <t>AA:1119560</t>
  </si>
  <si>
    <t>CA19_MAC</t>
  </si>
  <si>
    <t>FDB02013</t>
  </si>
  <si>
    <t>AA:3514950</t>
  </si>
  <si>
    <t>MANIFOLD AS</t>
  </si>
  <si>
    <t>AA:5416596</t>
  </si>
  <si>
    <t>AA:5416597</t>
  </si>
  <si>
    <t>AA: 9R2959</t>
  </si>
  <si>
    <t>AA:0993645</t>
  </si>
  <si>
    <t>CABLE</t>
  </si>
  <si>
    <t>AA: 5P7958</t>
  </si>
  <si>
    <t>SLEEVE</t>
  </si>
  <si>
    <t>CONDITIONER</t>
  </si>
  <si>
    <t>CO_CAJA DE ENGRANAJES (PTO)_PE02</t>
  </si>
  <si>
    <t>CORE AS-AFTC</t>
  </si>
  <si>
    <t>AA:5391528</t>
  </si>
  <si>
    <t>MOTOR GP-PSF</t>
  </si>
  <si>
    <t>AA:1123926</t>
  </si>
  <si>
    <t>CC_DIFERENCIAL_CR01</t>
  </si>
  <si>
    <t>AA: 6V5841</t>
  </si>
  <si>
    <t>AA:1080961</t>
  </si>
  <si>
    <t>AA: 2D6506</t>
  </si>
  <si>
    <t>AA: 2D8364</t>
  </si>
  <si>
    <t>TO01_MAC</t>
  </si>
  <si>
    <t>RAB00561</t>
  </si>
  <si>
    <t>AA: 8T4185</t>
  </si>
  <si>
    <t>RO01_MAC</t>
  </si>
  <si>
    <t>M7800157</t>
  </si>
  <si>
    <t>AA: 8T4244</t>
  </si>
  <si>
    <t>AA: 5P4116</t>
  </si>
  <si>
    <t>AA: 9X8256</t>
  </si>
  <si>
    <t>AA: 8T4189</t>
  </si>
  <si>
    <t>PLANTA</t>
  </si>
  <si>
    <t>AA:4568435</t>
  </si>
  <si>
    <t>HOSE BK</t>
  </si>
  <si>
    <t>28243506400765AA:45684351860</t>
  </si>
  <si>
    <t>Coordinar con Mantto Planta.</t>
  </si>
  <si>
    <t>FL-201 CAMB MANGUERA HIDRAULICA</t>
  </si>
  <si>
    <t>FILTRO PRENSA AQSEPTENCE GHT 2500 F12</t>
  </si>
  <si>
    <t>CTEC MOVM NLIQ PREC</t>
  </si>
  <si>
    <t>Coordinar con Mantto Planta</t>
  </si>
  <si>
    <t>AA: 5I4200</t>
  </si>
  <si>
    <t>GUARD-BULK</t>
  </si>
  <si>
    <t>28243506400765AA: 5I42001376</t>
  </si>
  <si>
    <t>AA:1242292</t>
  </si>
  <si>
    <t>COUPLING</t>
  </si>
  <si>
    <t>28243506400765AA:12422922</t>
  </si>
  <si>
    <t>TO04_MAC</t>
  </si>
  <si>
    <t>RAB00651</t>
  </si>
  <si>
    <t>AA: 7T4809</t>
  </si>
  <si>
    <t>AA: 7T4810</t>
  </si>
  <si>
    <t>AA: 7X0379</t>
  </si>
  <si>
    <t>AA: 9J2365</t>
  </si>
  <si>
    <t>AA: 9J6662</t>
  </si>
  <si>
    <t>AA: 4J5267</t>
  </si>
  <si>
    <t>AA:2346173</t>
  </si>
  <si>
    <t>GUARD AS-RH</t>
  </si>
  <si>
    <t>AA:2688310</t>
  </si>
  <si>
    <t>AA: 7X0383</t>
  </si>
  <si>
    <t>AA: 7X0381</t>
  </si>
  <si>
    <t>AA:1146099</t>
  </si>
  <si>
    <t>CA01_MAC</t>
  </si>
  <si>
    <t>FDB01972</t>
  </si>
  <si>
    <t>TR03_MAC</t>
  </si>
  <si>
    <t>L4Y00221</t>
  </si>
  <si>
    <t>AA: 9X8258</t>
  </si>
  <si>
    <t>AA:4241867</t>
  </si>
  <si>
    <t>MOTOR GP FAN</t>
  </si>
  <si>
    <t>CO_MOTOR VENT ENF DE EJE POSTERIOR_CF01</t>
  </si>
  <si>
    <t>AA:2915203</t>
  </si>
  <si>
    <t>BOLT HEX</t>
  </si>
  <si>
    <t>varios</t>
  </si>
  <si>
    <t>AA: 6V3481</t>
  </si>
  <si>
    <t>28658466427985AA: 6V34814</t>
  </si>
  <si>
    <t>Programado Julio</t>
  </si>
  <si>
    <t>AA: 6V3479</t>
  </si>
  <si>
    <t>BODY A</t>
  </si>
  <si>
    <t>28658466427985AA: 6V34792</t>
  </si>
  <si>
    <t>AA: 6V7483</t>
  </si>
  <si>
    <t>ADAPTER</t>
  </si>
  <si>
    <t>28658466427985AA: 6V74832</t>
  </si>
  <si>
    <t>AA:4322124</t>
  </si>
  <si>
    <t>COUPLING AS-</t>
  </si>
  <si>
    <t>28658466427985AA:43221242</t>
  </si>
  <si>
    <t>28658466427985AA: 3D28242</t>
  </si>
  <si>
    <t>AA:4568469</t>
  </si>
  <si>
    <t>28658466427985AA:45684691200</t>
  </si>
  <si>
    <t>AA:1632624</t>
  </si>
  <si>
    <t>CA28_MAC</t>
  </si>
  <si>
    <t>FDB02195</t>
  </si>
  <si>
    <t>AA:2219264</t>
  </si>
  <si>
    <t>MIRROR AS-HE</t>
  </si>
  <si>
    <t>BL CAMBIAR ESPEJO RETROVISOR RH</t>
  </si>
  <si>
    <t>AA: 8T6868</t>
  </si>
  <si>
    <t>E9Y00312</t>
  </si>
  <si>
    <t>AA:1422805</t>
  </si>
  <si>
    <t>RETAINER AS</t>
  </si>
  <si>
    <t>28787836437022AA:14228054</t>
  </si>
  <si>
    <t>BL_CBIO TAPAS RUEDAS GUIAS DELANTE RH,LH</t>
  </si>
  <si>
    <t>AA:4897621</t>
  </si>
  <si>
    <t>COLLAR-SEAL</t>
  </si>
  <si>
    <t>28787836437022AA:48976214</t>
  </si>
  <si>
    <t>AA: 7R8872</t>
  </si>
  <si>
    <t>28787836437022AA: 7R88724</t>
  </si>
  <si>
    <t>AA:1627864</t>
  </si>
  <si>
    <t>SEAL GP-DUO</t>
  </si>
  <si>
    <t>28787836437022AA:16278644</t>
  </si>
  <si>
    <t>AA: 3H7654</t>
  </si>
  <si>
    <t>28787836437022AA: 3H765448</t>
  </si>
  <si>
    <t>AA: 4K5175</t>
  </si>
  <si>
    <t>28787836437022AA: 4K517548</t>
  </si>
  <si>
    <t>AA: 8F8733</t>
  </si>
  <si>
    <t>28787836437022AA: 8F87334</t>
  </si>
  <si>
    <t>AA: 6Y0473</t>
  </si>
  <si>
    <t>28787836437022AA: 6Y04734</t>
  </si>
  <si>
    <t>AA: 4K0684</t>
  </si>
  <si>
    <t>28787836437022AA: 4K068412</t>
  </si>
  <si>
    <t>AA: 9W4488</t>
  </si>
  <si>
    <t>28787836437022AA: 9W448812</t>
  </si>
  <si>
    <t>AA:5394754</t>
  </si>
  <si>
    <t>HARDWARE KT</t>
  </si>
  <si>
    <t>28787836437022AA:53947542</t>
  </si>
  <si>
    <t>AA: 1H4478</t>
  </si>
  <si>
    <t>AA: 3B4647</t>
  </si>
  <si>
    <t>AA:1661880</t>
  </si>
  <si>
    <t>AA:3126156</t>
  </si>
  <si>
    <t>AA:4890207</t>
  </si>
  <si>
    <t>GASKET-EXHAU</t>
  </si>
  <si>
    <t>AA:3767739</t>
  </si>
  <si>
    <t>AA: 6L3005</t>
  </si>
  <si>
    <t>AA:3912167</t>
  </si>
  <si>
    <t>LOCKNUT-FLAN</t>
  </si>
  <si>
    <t>AA:1732090</t>
  </si>
  <si>
    <t>AA: 1W4161</t>
  </si>
  <si>
    <t>AA:3028136</t>
  </si>
  <si>
    <t>AA: 6V1943</t>
  </si>
  <si>
    <t>AA: 5M2894</t>
  </si>
  <si>
    <t>AA: 6V3917</t>
  </si>
  <si>
    <t>AA: 1A2029</t>
  </si>
  <si>
    <t>CAPSCREW</t>
  </si>
  <si>
    <t>AA:2177088</t>
  </si>
  <si>
    <t>HOSE- HUMP</t>
  </si>
  <si>
    <t>AA:2162211</t>
  </si>
  <si>
    <t>CLAMP T BOLT</t>
  </si>
  <si>
    <t>AA:2313264</t>
  </si>
  <si>
    <t>AA: 4P4460</t>
  </si>
  <si>
    <t>AA: 7N7559</t>
  </si>
  <si>
    <t>AA:3419211</t>
  </si>
  <si>
    <t>CA15_MAC</t>
  </si>
  <si>
    <t>FDB02001</t>
  </si>
  <si>
    <t>AA:1039603</t>
  </si>
  <si>
    <t>GLASS</t>
  </si>
  <si>
    <t>BL CBIO DE MIRILLA DE TANQUE HIDRAULICO</t>
  </si>
  <si>
    <t>AA: 6J1080</t>
  </si>
  <si>
    <t>AA:2768944</t>
  </si>
  <si>
    <t>AA: 9T4105</t>
  </si>
  <si>
    <t>AA: 5H6005</t>
  </si>
  <si>
    <t>AA: 9X2125</t>
  </si>
  <si>
    <t>AA: 4J8252</t>
  </si>
  <si>
    <t>AA: 4J8251</t>
  </si>
  <si>
    <t>AA:2768943</t>
  </si>
  <si>
    <t>AA: 9R2630</t>
  </si>
  <si>
    <t>AA:6018956</t>
  </si>
  <si>
    <t>TO02_MAC</t>
  </si>
  <si>
    <t>RAB00555</t>
  </si>
  <si>
    <t>AA:1844396</t>
  </si>
  <si>
    <t>GUIDE</t>
  </si>
  <si>
    <t>28967936449823AA:18443968</t>
  </si>
  <si>
    <t>BL_CBIO DE GUIADORES LH INTER Y EXTER</t>
  </si>
  <si>
    <t>AA: 8C6913</t>
  </si>
  <si>
    <t>28967936449823AA: 8C691316</t>
  </si>
  <si>
    <t>AA:2993436</t>
  </si>
  <si>
    <t>28967936449823AA:299343616</t>
  </si>
  <si>
    <t>CA18_MAC</t>
  </si>
  <si>
    <t>FDB02004</t>
  </si>
  <si>
    <t>AA:3256487</t>
  </si>
  <si>
    <t>CA24_MAC</t>
  </si>
  <si>
    <t>FDB02054</t>
  </si>
  <si>
    <t>29015396453195AA:15039812</t>
  </si>
  <si>
    <t>CO_CIL SUSPENSIÓN POSTERIOR RH_CA24</t>
  </si>
  <si>
    <t>29015396453195AA:15039822</t>
  </si>
  <si>
    <t>29015396453195AA: 7Y521712</t>
  </si>
  <si>
    <t>29015396453195AA: 5M62141</t>
  </si>
  <si>
    <t>29015396453195AA: 8T328218</t>
  </si>
  <si>
    <t>AA: 6V3532</t>
  </si>
  <si>
    <t>29015396453195AA: 6V35326</t>
  </si>
  <si>
    <t>CA11_MAC</t>
  </si>
  <si>
    <t>FDB01995</t>
  </si>
  <si>
    <t>AA:3913864</t>
  </si>
  <si>
    <t>SUPPORT AS</t>
  </si>
  <si>
    <t>BL CAMBIO DE BASE DE ALTERNADOR</t>
  </si>
  <si>
    <t>AA:2453803</t>
  </si>
  <si>
    <t>AA:2314470</t>
  </si>
  <si>
    <t>AA: 5P9371</t>
  </si>
  <si>
    <t>AA: 7X0325</t>
  </si>
  <si>
    <t>US004910</t>
  </si>
  <si>
    <t>AA:3995056</t>
  </si>
  <si>
    <t>ROLLER GP-DF</t>
  </si>
  <si>
    <t>AA: 8T0363</t>
  </si>
  <si>
    <t>Z1:302080</t>
  </si>
  <si>
    <t>MOTOR  HYD. M75 30</t>
  </si>
  <si>
    <t>BL_CBIO DE MOTOR HID DE REGADO_CISTERNAS</t>
  </si>
  <si>
    <t>Z1:350005</t>
  </si>
  <si>
    <t>WASHER, FLAT 1/2" SAE</t>
  </si>
  <si>
    <t>Z1:350233</t>
  </si>
  <si>
    <t>CAP SCREW GR1/2"X2</t>
  </si>
  <si>
    <t>BEARING-SLEE</t>
  </si>
  <si>
    <t>AA: 8T7338</t>
  </si>
  <si>
    <t>MO01_MAC</t>
  </si>
  <si>
    <t>AA:4262708</t>
  </si>
  <si>
    <t>BL_CBIO DE MANGUERA DE TRANSMISIÓN</t>
  </si>
  <si>
    <t>AA: 4J0522</t>
  </si>
  <si>
    <t>AA:3818516</t>
  </si>
  <si>
    <t>29144936462742AA:38185161</t>
  </si>
  <si>
    <t>AA:3818517</t>
  </si>
  <si>
    <t>29144936462742AA:38185171</t>
  </si>
  <si>
    <t>AA:4432046</t>
  </si>
  <si>
    <t>YOKE</t>
  </si>
  <si>
    <t>29144936462742AA:44320461</t>
  </si>
  <si>
    <t>AA:4432047</t>
  </si>
  <si>
    <t>CAP AS</t>
  </si>
  <si>
    <t>29144936462742AA:44320472</t>
  </si>
  <si>
    <t>AA: 5P2322</t>
  </si>
  <si>
    <t>29144936462742AA: 5P23221</t>
  </si>
  <si>
    <t>AA: 6J5985</t>
  </si>
  <si>
    <t>29144936462742AA: 6J59851</t>
  </si>
  <si>
    <t>AA: 6J5986</t>
  </si>
  <si>
    <t>29144936462742AA: 6J59862</t>
  </si>
  <si>
    <t>AA: 8T8917</t>
  </si>
  <si>
    <t>29144936462742AA: 8T89174</t>
  </si>
  <si>
    <t>AA: 9W2939</t>
  </si>
  <si>
    <t>29144936462742AA: 9W29391</t>
  </si>
  <si>
    <t>29144936462742AA: 1P37041</t>
  </si>
  <si>
    <t>29144936462742AA: 4J05204</t>
  </si>
  <si>
    <t>AA: 7X2465</t>
  </si>
  <si>
    <t>29144936462742AA: 7X24654</t>
  </si>
  <si>
    <t>AA:2673507</t>
  </si>
  <si>
    <t>29144936462742AA:26735074</t>
  </si>
  <si>
    <t>29144936462742AA: 1P37042</t>
  </si>
  <si>
    <t>29144936462742AA: 4J05202</t>
  </si>
  <si>
    <t>FL02_MAC</t>
  </si>
  <si>
    <t>AA:6073675</t>
  </si>
  <si>
    <t>BELT</t>
  </si>
  <si>
    <t>AA:2943061</t>
  </si>
  <si>
    <t>PIN TRACK</t>
  </si>
  <si>
    <t>AA:2943062</t>
  </si>
  <si>
    <t>PIN TRK MST</t>
  </si>
  <si>
    <t>AA:2453806</t>
  </si>
  <si>
    <t>BUSHING-MSTR</t>
  </si>
  <si>
    <t>AA:2453805</t>
  </si>
  <si>
    <t>BUSHING-TRK</t>
  </si>
  <si>
    <t>AA: 2P9419</t>
  </si>
  <si>
    <t>RING-THRUST</t>
  </si>
  <si>
    <t>AA:2481537</t>
  </si>
  <si>
    <t>SEAL AS.</t>
  </si>
  <si>
    <t>AA:2448697</t>
  </si>
  <si>
    <t>SEAL AS-MSTR</t>
  </si>
  <si>
    <t>AA:2453808</t>
  </si>
  <si>
    <t>AA:2964361</t>
  </si>
  <si>
    <t>LINK TRACK</t>
  </si>
  <si>
    <t>AA:2964362</t>
  </si>
  <si>
    <t>AA:1440805</t>
  </si>
  <si>
    <t>BOLT-TRACK</t>
  </si>
  <si>
    <t>AA:1440806</t>
  </si>
  <si>
    <t>NUT-TRACK</t>
  </si>
  <si>
    <t>AA:5416655</t>
  </si>
  <si>
    <t>MOUNT AS-ISL</t>
  </si>
  <si>
    <t>CONF_CAMBIO DE MOUNT_ALINEAMIENTO MOTOR</t>
  </si>
  <si>
    <t>CA08_MAC</t>
  </si>
  <si>
    <t>FDB01982</t>
  </si>
  <si>
    <t>AA:2604633</t>
  </si>
  <si>
    <t>MOUNT AS.</t>
  </si>
  <si>
    <t>AA:4990546</t>
  </si>
  <si>
    <t>AA: 4P5104</t>
  </si>
  <si>
    <t>CO_TURBOCOMPRESORES_CA19</t>
  </si>
  <si>
    <t>AA:2338483</t>
  </si>
  <si>
    <t>AA: 2N2765</t>
  </si>
  <si>
    <t>AA:1687800</t>
  </si>
  <si>
    <t>AA:2684743</t>
  </si>
  <si>
    <t>AA: 6V5138</t>
  </si>
  <si>
    <t>CA25_MAC</t>
  </si>
  <si>
    <t>FDB02055</t>
  </si>
  <si>
    <t>AA:4992596</t>
  </si>
  <si>
    <t>AA: 8X4043</t>
  </si>
  <si>
    <t>AA: 8X4044</t>
  </si>
  <si>
    <t>AA:2744642</t>
  </si>
  <si>
    <t>AA:0815645</t>
  </si>
  <si>
    <t>TEE ORFS</t>
  </si>
  <si>
    <t>CO_BOMBA DE DIRECCIÓN_CF01</t>
  </si>
  <si>
    <t>AA:1064175</t>
  </si>
  <si>
    <t>AA: 2H3935</t>
  </si>
  <si>
    <t>AA: 6F4718</t>
  </si>
  <si>
    <t>AA: 6V8636</t>
  </si>
  <si>
    <t>AA: 6V8781</t>
  </si>
  <si>
    <t>AA: 6V9837</t>
  </si>
  <si>
    <t>AA: 6V9850</t>
  </si>
  <si>
    <t>AA: 6V9873</t>
  </si>
  <si>
    <t>AA: 8T4123</t>
  </si>
  <si>
    <t>AA:4164594</t>
  </si>
  <si>
    <t>PUMP GP-2PS-</t>
  </si>
  <si>
    <t>AA:3331195</t>
  </si>
  <si>
    <t>PRECLEANR</t>
  </si>
  <si>
    <t>SWITCH AS-RO</t>
  </si>
  <si>
    <t>AA:5296824</t>
  </si>
  <si>
    <t>HOSE AS-A/C</t>
  </si>
  <si>
    <t>29342976476327AA:52968241</t>
  </si>
  <si>
    <t>BL_CBIO LINEAS Y COUPLING DE ALTA Y BAJ</t>
  </si>
  <si>
    <t>AA: 9X7378</t>
  </si>
  <si>
    <t>29342976476327AA: 9X73783</t>
  </si>
  <si>
    <t>AA: 9X7383</t>
  </si>
  <si>
    <t>29342976476327AA: 9X73831</t>
  </si>
  <si>
    <t>AA:3270282</t>
  </si>
  <si>
    <t>GASKET-EDGE</t>
  </si>
  <si>
    <t>29342976476327AA:32702822</t>
  </si>
  <si>
    <t>AA:3270283</t>
  </si>
  <si>
    <t>29342976476327AA:32702831</t>
  </si>
  <si>
    <t>AA:5901978</t>
  </si>
  <si>
    <t>29342976476327AA:59019781</t>
  </si>
  <si>
    <t>AA:5296823</t>
  </si>
  <si>
    <t>29342976476327AA:52968231</t>
  </si>
  <si>
    <t>AA:3215693</t>
  </si>
  <si>
    <t>29342976476327AA:32156931</t>
  </si>
  <si>
    <t>AA:5901979</t>
  </si>
  <si>
    <t>29342976476327AA:59019791</t>
  </si>
  <si>
    <t>AA:5901981</t>
  </si>
  <si>
    <t>29342976476327AA:59019811</t>
  </si>
  <si>
    <t>AA:4959678</t>
  </si>
  <si>
    <t>29342976476327AA:49596781</t>
  </si>
  <si>
    <t>CA14_MAC</t>
  </si>
  <si>
    <t>FDB02000</t>
  </si>
  <si>
    <t>AA: 7X0481</t>
  </si>
  <si>
    <t>AA:4491750</t>
  </si>
  <si>
    <t>AA:4461523</t>
  </si>
  <si>
    <t>STRIP-WEAR</t>
  </si>
  <si>
    <t>AA:2534635</t>
  </si>
  <si>
    <t>PLATE AS</t>
  </si>
  <si>
    <t>AA: 2G2946</t>
  </si>
  <si>
    <t>AA: 9X0941</t>
  </si>
  <si>
    <t>AA:4491751</t>
  </si>
  <si>
    <t>AA: 9R0109</t>
  </si>
  <si>
    <t>AA:2831578</t>
  </si>
  <si>
    <t>AA:1123927</t>
  </si>
  <si>
    <t>AA: 8W4167</t>
  </si>
  <si>
    <t>FRS01122</t>
  </si>
  <si>
    <t>AA:1773489</t>
  </si>
  <si>
    <t>29373056478326AA:17734892</t>
  </si>
  <si>
    <t>SE INDICO ITEM DESCONTINUADO AA:1086709</t>
  </si>
  <si>
    <t>BL_CBIO NIPLES DE GRASA POR ROTURA</t>
  </si>
  <si>
    <t>AA:1773477</t>
  </si>
  <si>
    <t>ADAPTOR</t>
  </si>
  <si>
    <t>29373056478326AA:17734772</t>
  </si>
  <si>
    <t>AA:1773475</t>
  </si>
  <si>
    <t>29373056478326AA:17734752</t>
  </si>
  <si>
    <t>AA:1773490</t>
  </si>
  <si>
    <t>29373056478326AA:17734902</t>
  </si>
  <si>
    <t>AA: 5P3422</t>
  </si>
  <si>
    <t>TEE PIPE</t>
  </si>
  <si>
    <t>29373056478326AA: 5P34222</t>
  </si>
  <si>
    <t>AA:1773464</t>
  </si>
  <si>
    <t>29373056478326AA:17734642</t>
  </si>
  <si>
    <t>AA:2512138</t>
  </si>
  <si>
    <t>ELBOW G1/4</t>
  </si>
  <si>
    <t>29373056478326AA:25121382</t>
  </si>
  <si>
    <t>AA:4618764</t>
  </si>
  <si>
    <t>MOTOR GP-ELE</t>
  </si>
  <si>
    <t>29376366478525AA:46187641</t>
  </si>
  <si>
    <t>262D3</t>
  </si>
  <si>
    <t>AA:1427493</t>
  </si>
  <si>
    <t>AA:1428731</t>
  </si>
  <si>
    <t>WHEEL AS</t>
  </si>
  <si>
    <t>AA:1508599</t>
  </si>
  <si>
    <t>VALVE AS-TIR</t>
  </si>
  <si>
    <t>AA:1595772</t>
  </si>
  <si>
    <t>STUD</t>
  </si>
  <si>
    <t>AA:3071669</t>
  </si>
  <si>
    <t>CA13_MAC</t>
  </si>
  <si>
    <t>FDB01999</t>
  </si>
  <si>
    <t>CA26_MAC</t>
  </si>
  <si>
    <t>FDB02056</t>
  </si>
  <si>
    <t>AA:3393201</t>
  </si>
  <si>
    <t>AA:2287089</t>
  </si>
  <si>
    <t>AA: 5S9134</t>
  </si>
  <si>
    <t>CA17_MAC</t>
  </si>
  <si>
    <t>FDB02003</t>
  </si>
  <si>
    <t>AA: 9B7237</t>
  </si>
  <si>
    <t>AA: 5P1075</t>
  </si>
  <si>
    <t>PERFO 02</t>
  </si>
  <si>
    <t>Y1:2658479715A</t>
  </si>
  <si>
    <t>Y1:2658479722A</t>
  </si>
  <si>
    <t>Y1:2658479680A</t>
  </si>
  <si>
    <t>AA:1112106</t>
  </si>
  <si>
    <t>AA: 9W6371</t>
  </si>
  <si>
    <t>AA: 9R6776</t>
  </si>
  <si>
    <t>AA: 6V8628</t>
  </si>
  <si>
    <t>AA:1544492</t>
  </si>
  <si>
    <t>PLUG-ADAPTER</t>
  </si>
  <si>
    <t>PE08</t>
  </si>
  <si>
    <t>AA: 2M9780</t>
  </si>
  <si>
    <t>AA: 3P2404</t>
  </si>
  <si>
    <t>AA: 6V1875</t>
  </si>
  <si>
    <t>AA: 6V7744</t>
  </si>
  <si>
    <t>AA: 7E7790</t>
  </si>
  <si>
    <t>AA: 7G8839</t>
  </si>
  <si>
    <t>AA: 7X0590</t>
  </si>
  <si>
    <t>AA: 8T0389</t>
  </si>
  <si>
    <t>AA: 8T1583</t>
  </si>
  <si>
    <t>AA: 8T3490</t>
  </si>
  <si>
    <t>AA: 8T3597</t>
  </si>
  <si>
    <t>AA: 8T4172</t>
  </si>
  <si>
    <t>AA: 8T4182</t>
  </si>
  <si>
    <t>AA: 8T4222</t>
  </si>
  <si>
    <t>AA: 8T6685</t>
  </si>
  <si>
    <t>AA: 8T8549</t>
  </si>
  <si>
    <t>AA: 9X8399</t>
  </si>
  <si>
    <t>CLAMP-T BOLT</t>
  </si>
  <si>
    <t>AA:2338485</t>
  </si>
  <si>
    <t>AA:2729881</t>
  </si>
  <si>
    <t>AA:3293356</t>
  </si>
  <si>
    <t>AA:4792171</t>
  </si>
  <si>
    <t>BOLT AS</t>
  </si>
  <si>
    <t>AA:1420819</t>
  </si>
  <si>
    <t>AA:1464335</t>
  </si>
  <si>
    <t>AA: 5P1293</t>
  </si>
  <si>
    <t>CM-HOSE STK</t>
  </si>
  <si>
    <t>AA:3867464</t>
  </si>
  <si>
    <t>AA:2239985</t>
  </si>
  <si>
    <t>AA: 5P8245</t>
  </si>
  <si>
    <t>AA:2303671</t>
  </si>
  <si>
    <t>CLAMP TBOLT</t>
  </si>
  <si>
    <t>PLATE AS-LH</t>
  </si>
  <si>
    <t>PLATE AS-RH</t>
  </si>
  <si>
    <t>AA:2885476</t>
  </si>
  <si>
    <t>AA:3052306</t>
  </si>
  <si>
    <t>AA: 7E7209</t>
  </si>
  <si>
    <t>AA:3698990</t>
  </si>
  <si>
    <t>AA: 8T1919</t>
  </si>
  <si>
    <t>AA: 9X2488</t>
  </si>
  <si>
    <t>AA: 5M3062</t>
  </si>
  <si>
    <t>AA:1984777</t>
  </si>
  <si>
    <t>CA04_MAC</t>
  </si>
  <si>
    <t>FDB01976</t>
  </si>
  <si>
    <t>AA:1430811</t>
  </si>
  <si>
    <t>AA: 6V8197</t>
  </si>
  <si>
    <t>AA: 9M5874</t>
  </si>
  <si>
    <t>SHIM-PACK</t>
  </si>
  <si>
    <t>AA: 8T7934</t>
  </si>
  <si>
    <t>AA:4362368</t>
  </si>
  <si>
    <t>COLLAR</t>
  </si>
  <si>
    <t>29508226487857AA:43623684</t>
  </si>
  <si>
    <t>AA:4547758</t>
  </si>
  <si>
    <t>STRIP AS</t>
  </si>
  <si>
    <t>29508226487857AA:45477581</t>
  </si>
  <si>
    <t>AA:4646660</t>
  </si>
  <si>
    <t>FENDER AS</t>
  </si>
  <si>
    <t>29508226487857AA:46466601</t>
  </si>
  <si>
    <t>AA:4646669</t>
  </si>
  <si>
    <t>MUDFLAP</t>
  </si>
  <si>
    <t>29508226487857AA:46466691</t>
  </si>
  <si>
    <t>AA:4994658</t>
  </si>
  <si>
    <t>29508226487857AA:49946581</t>
  </si>
  <si>
    <t>AA:5006257</t>
  </si>
  <si>
    <t>29508226487857AA:50062573</t>
  </si>
  <si>
    <t>AA:4995524</t>
  </si>
  <si>
    <t>29508226487857AA:49955242</t>
  </si>
  <si>
    <t>AA: 7X0579</t>
  </si>
  <si>
    <t>29508226487857AA: 7X05794</t>
  </si>
  <si>
    <t>AA: 8T3647</t>
  </si>
  <si>
    <t>29508226487857AA: 8T36474</t>
  </si>
  <si>
    <t>29508226487857AA: 8T41957</t>
  </si>
  <si>
    <t>29508226487857AA: 8T42267</t>
  </si>
  <si>
    <t>AA: 2G2945</t>
  </si>
  <si>
    <t>AA: 3E3805</t>
  </si>
  <si>
    <t>CM SEAL STK</t>
  </si>
  <si>
    <t>AA: 8S7803</t>
  </si>
  <si>
    <t>AA:3546358</t>
  </si>
  <si>
    <t>PIN-HINGE</t>
  </si>
  <si>
    <t>AA:3733163</t>
  </si>
  <si>
    <t>PLATE-HINGE</t>
  </si>
  <si>
    <t>AA:1286866</t>
  </si>
  <si>
    <t>AA:1298545</t>
  </si>
  <si>
    <t>AA:3724427</t>
  </si>
  <si>
    <t>AA: 5C7261</t>
  </si>
  <si>
    <t>AA:3003774</t>
  </si>
  <si>
    <t>HANDRAIL AS</t>
  </si>
  <si>
    <t>AA:2854387</t>
  </si>
  <si>
    <t>AA: 7D9969</t>
  </si>
  <si>
    <t>SUPPORT</t>
  </si>
  <si>
    <t>LOCK WASHER</t>
  </si>
  <si>
    <t>ACCUMULATOR</t>
  </si>
  <si>
    <t>AA:3146175</t>
  </si>
  <si>
    <t>TUBE</t>
  </si>
  <si>
    <t>AA: 6V1454</t>
  </si>
  <si>
    <t>AA:1757895</t>
  </si>
  <si>
    <t>AA:1653935</t>
  </si>
  <si>
    <t>AA:1653929</t>
  </si>
  <si>
    <t>AA:2733967</t>
  </si>
  <si>
    <t>AA: 9M2092</t>
  </si>
  <si>
    <t>AA:1653931</t>
  </si>
  <si>
    <t>AA:1539963</t>
  </si>
  <si>
    <t>AA:1539964</t>
  </si>
  <si>
    <t>AA: 0S1594</t>
  </si>
  <si>
    <t>AA: 7X0288</t>
  </si>
  <si>
    <t>AA:4184204</t>
  </si>
  <si>
    <t>AA:3172845</t>
  </si>
  <si>
    <t>AA: 6V5839</t>
  </si>
  <si>
    <t>AA: 9S8752</t>
  </si>
  <si>
    <t>AA:1653930</t>
  </si>
  <si>
    <t>AA:1246333</t>
  </si>
  <si>
    <t>CLAMP A</t>
  </si>
  <si>
    <t>AA: 8T3980</t>
  </si>
  <si>
    <t>AA:5532656</t>
  </si>
  <si>
    <t>GRILL AS</t>
  </si>
  <si>
    <t>FITTING</t>
  </si>
  <si>
    <t>INJECTOR AS</t>
  </si>
  <si>
    <t>AA: 8T4224</t>
  </si>
  <si>
    <t>AA:6054476</t>
  </si>
  <si>
    <t>AA:3105479</t>
  </si>
  <si>
    <t>AA:1123929</t>
  </si>
  <si>
    <t>AA:3105480</t>
  </si>
  <si>
    <t>INSERT</t>
  </si>
  <si>
    <t>AA: 2G9101</t>
  </si>
  <si>
    <t>AA: 3B8485</t>
  </si>
  <si>
    <t>CA05_MAC</t>
  </si>
  <si>
    <t>FDB01977</t>
  </si>
  <si>
    <t>CA03_MAC</t>
  </si>
  <si>
    <t>FDB01975</t>
  </si>
  <si>
    <t>TO07_MAC</t>
  </si>
  <si>
    <t>RAB00892</t>
  </si>
  <si>
    <t>AA:1664113</t>
  </si>
  <si>
    <t>STEP</t>
  </si>
  <si>
    <t>CA07_MAC</t>
  </si>
  <si>
    <t>FDB01980</t>
  </si>
  <si>
    <t>AA: 3E4096</t>
  </si>
  <si>
    <t>AA:4334487</t>
  </si>
  <si>
    <t>PLATE-WEAR</t>
  </si>
  <si>
    <t>CABLE AS</t>
  </si>
  <si>
    <t>TO06_MAC</t>
  </si>
  <si>
    <t>RAB00891</t>
  </si>
  <si>
    <t>AA:2137322</t>
  </si>
  <si>
    <t>PAD AS.</t>
  </si>
  <si>
    <t>AA: 7G2704</t>
  </si>
  <si>
    <t>PAD A</t>
  </si>
  <si>
    <t>AA: 5C6565</t>
  </si>
  <si>
    <t>AA: 3J4278</t>
  </si>
  <si>
    <t>TO03_MAC</t>
  </si>
  <si>
    <t>AA: 6V8400</t>
  </si>
  <si>
    <t>BL CBIO DE MANGUERA DE GRASA DE CIL. DIR</t>
  </si>
  <si>
    <t>AA: 6V9855</t>
  </si>
  <si>
    <t>AA:1082554</t>
  </si>
  <si>
    <t>AA:2032163</t>
  </si>
  <si>
    <t>SPACER-HIGH</t>
  </si>
  <si>
    <t>BREAKER AS-C</t>
  </si>
  <si>
    <t>AA:1552270</t>
  </si>
  <si>
    <t>PLUG KT CONN</t>
  </si>
  <si>
    <t>AA:1028802</t>
  </si>
  <si>
    <t>RECPTACLE KT</t>
  </si>
  <si>
    <t>SOCKET</t>
  </si>
  <si>
    <t>AA: 3E5519</t>
  </si>
  <si>
    <t>PLUG A</t>
  </si>
  <si>
    <t>AA: 9X1056</t>
  </si>
  <si>
    <t>BUMPER</t>
  </si>
  <si>
    <t>SCREW</t>
  </si>
  <si>
    <t>EX03_MAC</t>
  </si>
  <si>
    <t>MZA00407</t>
  </si>
  <si>
    <t>Z1:035-0827</t>
  </si>
  <si>
    <t>SEAL, O-RING</t>
  </si>
  <si>
    <t>AA:2339161</t>
  </si>
  <si>
    <t>SCREW-TRUSS</t>
  </si>
  <si>
    <t>HINGE AS</t>
  </si>
  <si>
    <t>AA:1388454</t>
  </si>
  <si>
    <t>AA:6199945</t>
  </si>
  <si>
    <t>IDLER GP-TRA</t>
  </si>
  <si>
    <t>AA: 8T4179</t>
  </si>
  <si>
    <t>AA:1051385</t>
  </si>
  <si>
    <t>CHOCK</t>
  </si>
  <si>
    <t>AA: 7D7496</t>
  </si>
  <si>
    <t>AA:5101789</t>
  </si>
  <si>
    <t>BRACKET AS</t>
  </si>
  <si>
    <t>AA:5101792</t>
  </si>
  <si>
    <t>GUARDRAIL AS</t>
  </si>
  <si>
    <t>AA:2525163</t>
  </si>
  <si>
    <t>HOOD AS.</t>
  </si>
  <si>
    <t>AA: 8W4637</t>
  </si>
  <si>
    <t>HINGE</t>
  </si>
  <si>
    <t>AA: 7T8331</t>
  </si>
  <si>
    <t>MOUNTING</t>
  </si>
  <si>
    <t>AA: 5P5898</t>
  </si>
  <si>
    <t>M-TREAD ST</t>
  </si>
  <si>
    <t>AA:3113279</t>
  </si>
  <si>
    <t>TUBE AS.</t>
  </si>
  <si>
    <t>AA:3282882</t>
  </si>
  <si>
    <t>AA: 9X2614</t>
  </si>
  <si>
    <t xml:space="preserve"> Demora</t>
  </si>
  <si>
    <t>CO_CILINDRO DE DIRECCIÓN LH_CA02</t>
  </si>
  <si>
    <t>CA21_MAC</t>
  </si>
  <si>
    <t>FDB02017</t>
  </si>
  <si>
    <t>AA:1700235</t>
  </si>
  <si>
    <t>AA:1788894</t>
  </si>
  <si>
    <t>CM BULK SEAL</t>
  </si>
  <si>
    <t>AA: 9M1974</t>
  </si>
  <si>
    <t>AA: 6V5218</t>
  </si>
  <si>
    <t>AA:3964517</t>
  </si>
  <si>
    <t>AA:4377858</t>
  </si>
  <si>
    <t>SHEET AS</t>
  </si>
  <si>
    <t>AA:3402580</t>
  </si>
  <si>
    <t>AA:3402581</t>
  </si>
  <si>
    <t>AA:5296131</t>
  </si>
  <si>
    <t>AA:4377789</t>
  </si>
  <si>
    <t>SHEET</t>
  </si>
  <si>
    <t>AA: 9X2039</t>
  </si>
  <si>
    <t>AA:1748131</t>
  </si>
  <si>
    <t>AA:2750571</t>
  </si>
  <si>
    <t>CAM-LATCH</t>
  </si>
  <si>
    <t>ROD</t>
  </si>
  <si>
    <t>ADJUSTER GP</t>
  </si>
  <si>
    <t>AA:5394660</t>
  </si>
  <si>
    <t>BL_CAMB. JEBES ESCALERA AUXILIAR CF03</t>
  </si>
  <si>
    <t>AA:3566693</t>
  </si>
  <si>
    <t>AA:2423461</t>
  </si>
  <si>
    <t>AA:2423462</t>
  </si>
  <si>
    <t>AA:3658834</t>
  </si>
  <si>
    <t>AA:2517732</t>
  </si>
  <si>
    <t>AA:2415770</t>
  </si>
  <si>
    <t>CC_TOLVA_CA15</t>
  </si>
  <si>
    <t>AA: 7D1649</t>
  </si>
  <si>
    <t>AA:2197595</t>
  </si>
  <si>
    <t>PAD AS</t>
  </si>
  <si>
    <t>AA:4684071</t>
  </si>
  <si>
    <t>AA: 6G9697</t>
  </si>
  <si>
    <t>AA: 6G9698</t>
  </si>
  <si>
    <t>AA: 8W2896</t>
  </si>
  <si>
    <t>AA: 8X3044</t>
  </si>
  <si>
    <t>AA: 8X3046</t>
  </si>
  <si>
    <t>AA: 6G7773</t>
  </si>
  <si>
    <t>AA: 3S6162</t>
  </si>
  <si>
    <t>AA:5902525</t>
  </si>
  <si>
    <t>BL_CAMBIO DE VALVULA TCS</t>
  </si>
  <si>
    <t>GE02</t>
  </si>
  <si>
    <t>AA:4426212</t>
  </si>
  <si>
    <t>SWITCH-OPERA</t>
  </si>
  <si>
    <t>AA:4426217</t>
  </si>
  <si>
    <t>HOLDER</t>
  </si>
  <si>
    <t>AA:4432546</t>
  </si>
  <si>
    <t>CO_TURBOCOMPRESORES_CA20</t>
  </si>
  <si>
    <t>CA22_MAC</t>
  </si>
  <si>
    <t>CO_TURBOCOMPRESORES_CA22</t>
  </si>
  <si>
    <t>AA:1788063</t>
  </si>
  <si>
    <t>BREATHER</t>
  </si>
  <si>
    <t>NIPPLE</t>
  </si>
  <si>
    <t>PUMP GP</t>
  </si>
  <si>
    <t>AA: 5M2057</t>
  </si>
  <si>
    <t>AA: 8T3298</t>
  </si>
  <si>
    <t>AA: 9J7031</t>
  </si>
  <si>
    <t>Z1:035-0763</t>
  </si>
  <si>
    <t>SEAL DUST</t>
  </si>
  <si>
    <t>Z1:035-0782</t>
  </si>
  <si>
    <t>Z1:035-0824</t>
  </si>
  <si>
    <t>SEAL, DUST</t>
  </si>
  <si>
    <t>Z1:071-1210</t>
  </si>
  <si>
    <t>BUSHING</t>
  </si>
  <si>
    <t>Z1:071-1178</t>
  </si>
  <si>
    <t>BUSHING, CAT</t>
  </si>
  <si>
    <t>AA:2966750</t>
  </si>
  <si>
    <t>COVER AS-HVA</t>
  </si>
  <si>
    <t>BL_ CAMB TAPA FILTRO DE CABINA</t>
  </si>
  <si>
    <t>AA:3925579</t>
  </si>
  <si>
    <t>AA:3925581</t>
  </si>
  <si>
    <t>AA: 2J3507</t>
  </si>
  <si>
    <t>AA: 8K5130</t>
  </si>
  <si>
    <t>AA:4377868</t>
  </si>
  <si>
    <t>AA: 8T5372</t>
  </si>
  <si>
    <t>M SEAL STK</t>
  </si>
  <si>
    <t>AA:3621584</t>
  </si>
  <si>
    <t>AA:3551790</t>
  </si>
  <si>
    <t>CLAMP-TXV</t>
  </si>
  <si>
    <t>AA: 9M7959</t>
  </si>
  <si>
    <t>AA:3551793</t>
  </si>
  <si>
    <t>DRYER</t>
  </si>
  <si>
    <t>AA: 5C2890</t>
  </si>
  <si>
    <t>AA:1783336</t>
  </si>
  <si>
    <t>NUT-HEX FLAN</t>
  </si>
  <si>
    <t>AA: 6T6080</t>
  </si>
  <si>
    <t>CO_MANDO DE BOMBAS_CA04</t>
  </si>
  <si>
    <t>AA: 8T6381</t>
  </si>
  <si>
    <t>AA: 8X0674</t>
  </si>
  <si>
    <t>AA: 0S1604</t>
  </si>
  <si>
    <t>AA: 8W0188</t>
  </si>
  <si>
    <t>AA:2166947</t>
  </si>
  <si>
    <t>CLAMP T-BOLT</t>
  </si>
  <si>
    <t>AA:5417172</t>
  </si>
  <si>
    <t>AA:2936149</t>
  </si>
  <si>
    <t>AA:2476968</t>
  </si>
  <si>
    <t>AA:2731168</t>
  </si>
  <si>
    <t>AA:4905465</t>
  </si>
  <si>
    <t>AA: 8D9947</t>
  </si>
  <si>
    <t>AA:2423460</t>
  </si>
  <si>
    <t>AA:2517743</t>
  </si>
  <si>
    <t>AA:2586649</t>
  </si>
  <si>
    <t>AA:1308433</t>
  </si>
  <si>
    <t>AA:2720885</t>
  </si>
  <si>
    <t>AA:3789974</t>
  </si>
  <si>
    <t>AA:3778839</t>
  </si>
  <si>
    <t>AA:3780444</t>
  </si>
  <si>
    <t>AA:2855633</t>
  </si>
  <si>
    <t>AA: 4S4455</t>
  </si>
  <si>
    <t>AA: 5N2840</t>
  </si>
  <si>
    <t>AA: 9D1829</t>
  </si>
  <si>
    <t>AA: 3S8664</t>
  </si>
  <si>
    <t>AA: 8T4196</t>
  </si>
  <si>
    <t>AA: 2G5668</t>
  </si>
  <si>
    <t>se solicito modificacion de fecha de necesidad emergencia</t>
  </si>
  <si>
    <t>CO_CONJUNTO DE EJE DELANTERO_MO02</t>
  </si>
  <si>
    <t>AA: 2G5669</t>
  </si>
  <si>
    <t>AA:3658210</t>
  </si>
  <si>
    <t>AA:3658211</t>
  </si>
  <si>
    <t>AA:2195757</t>
  </si>
  <si>
    <t>BOSS</t>
  </si>
  <si>
    <t>AA:2875718</t>
  </si>
  <si>
    <t>AA: 8T6430</t>
  </si>
  <si>
    <t>AA: 7Y5232</t>
  </si>
  <si>
    <t>CA10_MAC</t>
  </si>
  <si>
    <t>AA:3489274</t>
  </si>
  <si>
    <t>ACCUM GP D</t>
  </si>
  <si>
    <t>AA:1565744</t>
  </si>
  <si>
    <t>AA: 6V9007</t>
  </si>
  <si>
    <t>AA: 3P0653</t>
  </si>
  <si>
    <t>AA: 8T7971</t>
  </si>
  <si>
    <t>AA: 8T9389</t>
  </si>
  <si>
    <t>AA:3749928</t>
  </si>
  <si>
    <t>AA:5154715</t>
  </si>
  <si>
    <t>AA:5154716</t>
  </si>
  <si>
    <t>SWITCH AS.</t>
  </si>
  <si>
    <t>CR02_MAC</t>
  </si>
  <si>
    <t>T4Y00532</t>
  </si>
  <si>
    <t>AA:1475332</t>
  </si>
  <si>
    <t>GUARD AS</t>
  </si>
  <si>
    <t>AA:1475333</t>
  </si>
  <si>
    <t>AA:1475331</t>
  </si>
  <si>
    <t>GUARD-AS</t>
  </si>
  <si>
    <t>AA: 7X0344</t>
  </si>
  <si>
    <t>AA: 8T6871</t>
  </si>
  <si>
    <t>AA:1475330</t>
  </si>
  <si>
    <t>AA: 7X2549</t>
  </si>
  <si>
    <t>AA: 2P1692</t>
  </si>
  <si>
    <t>AA: 6D7889</t>
  </si>
  <si>
    <t>AA: 8T0100</t>
  </si>
  <si>
    <t>AA: 6J6604</t>
  </si>
  <si>
    <t>AA: 6J8570</t>
  </si>
  <si>
    <t>AA: 8T5460</t>
  </si>
  <si>
    <t>AA: 6V3908</t>
  </si>
  <si>
    <t>AA:2377623</t>
  </si>
  <si>
    <t>AA: 8C3107</t>
  </si>
  <si>
    <t>AA:3875561</t>
  </si>
  <si>
    <t>AA:3180004</t>
  </si>
  <si>
    <t>REGULATOR-WA</t>
  </si>
  <si>
    <t>AA:4374052</t>
  </si>
  <si>
    <t>AA: 8T4908</t>
  </si>
  <si>
    <t>AA:4260598</t>
  </si>
  <si>
    <t>AA:2164983</t>
  </si>
  <si>
    <t>AA:3844876</t>
  </si>
  <si>
    <t>AA:3844878</t>
  </si>
  <si>
    <t>AA:1107524</t>
  </si>
  <si>
    <t>BUTTON</t>
  </si>
  <si>
    <t>AA:2149186</t>
  </si>
  <si>
    <t>AA: 5P6605</t>
  </si>
  <si>
    <t>AA: 6V5101</t>
  </si>
  <si>
    <t>AA: 7T4966</t>
  </si>
  <si>
    <t>AA: 4T9707</t>
  </si>
  <si>
    <t>AA:5646964</t>
  </si>
  <si>
    <t>AA:5646963</t>
  </si>
  <si>
    <t>AA:1298172</t>
  </si>
  <si>
    <t>AA: 7X0343</t>
  </si>
  <si>
    <t>AA:1298171</t>
  </si>
  <si>
    <t>AA: 3K9770</t>
  </si>
  <si>
    <t>AA: 9X2045</t>
  </si>
  <si>
    <t>AA: 7G6373</t>
  </si>
  <si>
    <t>SEAL O RIN</t>
  </si>
  <si>
    <t>AA:1846963</t>
  </si>
  <si>
    <t>AA:2850040</t>
  </si>
  <si>
    <t>AA:2334670</t>
  </si>
  <si>
    <t>BL CAMBIO SELLO Y TUBE SCREEN MOTOR RAX</t>
  </si>
  <si>
    <t>AA:1949584</t>
  </si>
  <si>
    <t>AA:2352484</t>
  </si>
  <si>
    <t>SEAL-LIP TYP</t>
  </si>
  <si>
    <t>AA:1323071</t>
  </si>
  <si>
    <t>AA:4652689</t>
  </si>
  <si>
    <t>SEAL-WEAR SL</t>
  </si>
  <si>
    <t>FDB01994</t>
  </si>
  <si>
    <t>BL CAMBIO DE GUARDA DE ALTERNADOR</t>
  </si>
  <si>
    <t>AA:1984766</t>
  </si>
  <si>
    <t>AA:4340773</t>
  </si>
  <si>
    <t>AA: 5C9553</t>
  </si>
  <si>
    <t>US004909</t>
  </si>
  <si>
    <t>AA:5282933</t>
  </si>
  <si>
    <t>ROLLER GP-SF</t>
  </si>
  <si>
    <t>AA:4381597</t>
  </si>
  <si>
    <t>AA:4222152</t>
  </si>
  <si>
    <t>LOUVER AS</t>
  </si>
  <si>
    <t>AA:1714047</t>
  </si>
  <si>
    <t>AA:1042091</t>
  </si>
  <si>
    <t>KNOB</t>
  </si>
  <si>
    <t>LATCH A</t>
  </si>
  <si>
    <t>AA: 7X2565</t>
  </si>
  <si>
    <t>AA:4892792</t>
  </si>
  <si>
    <t>AA:3540501</t>
  </si>
  <si>
    <t>AA: 4W2754</t>
  </si>
  <si>
    <t>AA: 4W0435</t>
  </si>
  <si>
    <t>AA:4570270</t>
  </si>
  <si>
    <t>AA: 9X2041</t>
  </si>
  <si>
    <t>AA: 8X0660</t>
  </si>
  <si>
    <t>AA: 9G7516</t>
  </si>
  <si>
    <t>AA:1031814</t>
  </si>
  <si>
    <t>AA:1031815</t>
  </si>
  <si>
    <t>AA:1547204</t>
  </si>
  <si>
    <t>COLLET</t>
  </si>
  <si>
    <t>AA:3350752</t>
  </si>
  <si>
    <t>AA: 3E8011</t>
  </si>
  <si>
    <t>AA: 3E8012</t>
  </si>
  <si>
    <t>AA: 7X4786</t>
  </si>
  <si>
    <t>AA:4205756</t>
  </si>
  <si>
    <t>AA:4245380</t>
  </si>
  <si>
    <t>AA: 6V8634</t>
  </si>
  <si>
    <t>AA:4803272</t>
  </si>
  <si>
    <t>AA:4803273</t>
  </si>
  <si>
    <t>AA:4803270</t>
  </si>
  <si>
    <t>AA:4803280</t>
  </si>
  <si>
    <t>AA: 7X0492</t>
  </si>
  <si>
    <t>ELBOW-90</t>
  </si>
  <si>
    <t>AA: 0S1627</t>
  </si>
  <si>
    <t>CC_CILINDRO SUSPENSIÓN DELANTERA LH_CA01</t>
  </si>
  <si>
    <t>AA:1174935</t>
  </si>
  <si>
    <t>AA:1461799</t>
  </si>
  <si>
    <t>AA:1984771</t>
  </si>
  <si>
    <t>AA: 1P4584</t>
  </si>
  <si>
    <t>AA: 3F7147</t>
  </si>
  <si>
    <t>AA:4668558</t>
  </si>
  <si>
    <t>AA:4668559</t>
  </si>
  <si>
    <t>AA: 5T1352</t>
  </si>
  <si>
    <t>AA: 5T4896</t>
  </si>
  <si>
    <t>AA: 5T6255</t>
  </si>
  <si>
    <t>AA: 6D6489</t>
  </si>
  <si>
    <t>AA: 7X2475</t>
  </si>
  <si>
    <t>AA: 8C4032</t>
  </si>
  <si>
    <t>AA: 8T0283</t>
  </si>
  <si>
    <t>AA: 8T0669</t>
  </si>
  <si>
    <t>AA: 8T5001</t>
  </si>
  <si>
    <t>AA: 8T6624</t>
  </si>
  <si>
    <t>AA: 9X6626</t>
  </si>
  <si>
    <t>AA: 6V1179</t>
  </si>
  <si>
    <t>AA: 6V8001</t>
  </si>
  <si>
    <t>AA: 9C4937</t>
  </si>
  <si>
    <t>BREATHER A</t>
  </si>
  <si>
    <t>AA:2468816</t>
  </si>
  <si>
    <t>MOUNT</t>
  </si>
  <si>
    <t>AA:2809821</t>
  </si>
  <si>
    <t>AA:3427962</t>
  </si>
  <si>
    <t>AA: 6V5843</t>
  </si>
  <si>
    <t>AA: 2K5870</t>
  </si>
  <si>
    <t>AA: 4L9564</t>
  </si>
  <si>
    <t>AA: 4E1384</t>
  </si>
  <si>
    <t>AA:3445674</t>
  </si>
  <si>
    <t>AA: 6V4356</t>
  </si>
  <si>
    <t>AA: 6V4357</t>
  </si>
  <si>
    <t>AA: 8T4956</t>
  </si>
  <si>
    <t>MDC01_MAC</t>
  </si>
  <si>
    <t>988K</t>
  </si>
  <si>
    <t>CA09_MAC</t>
  </si>
  <si>
    <t>FDB01993</t>
  </si>
  <si>
    <t>AA: 7N6494</t>
  </si>
  <si>
    <t>AA:5417169</t>
  </si>
  <si>
    <t>AA:1150549</t>
  </si>
  <si>
    <t>AA:1150555</t>
  </si>
  <si>
    <t>AA:1150557</t>
  </si>
  <si>
    <t>AA:1150553</t>
  </si>
  <si>
    <t>AA:1150554</t>
  </si>
  <si>
    <t>AA:1150556</t>
  </si>
  <si>
    <t>AA:1150548</t>
  </si>
  <si>
    <t>AA:3045784</t>
  </si>
  <si>
    <t>AA:1085579</t>
  </si>
  <si>
    <t>SLEEVE-ELBOW</t>
  </si>
  <si>
    <t>AA:2032143</t>
  </si>
  <si>
    <t>SLEEVE-EXH M</t>
  </si>
  <si>
    <t>AA:1278269</t>
  </si>
  <si>
    <t>SEAL-EXH</t>
  </si>
  <si>
    <t>AA: 5P3345</t>
  </si>
  <si>
    <t>AA: 2N2766</t>
  </si>
  <si>
    <t>LOCK NUT</t>
  </si>
  <si>
    <t>AA:3208974</t>
  </si>
  <si>
    <t>GASKET AS</t>
  </si>
  <si>
    <t>AA: 4P7680</t>
  </si>
  <si>
    <t>AA:3767740</t>
  </si>
  <si>
    <t>AA: 8T6765</t>
  </si>
  <si>
    <t>PLUG PIPE</t>
  </si>
  <si>
    <t>AA:1808424</t>
  </si>
  <si>
    <t>AA: 6V5066</t>
  </si>
  <si>
    <t>AA:1272176</t>
  </si>
  <si>
    <t>AA: 6V9769</t>
  </si>
  <si>
    <t>AA:2432288</t>
  </si>
  <si>
    <t>AA:1228856</t>
  </si>
  <si>
    <t>AA:2415928</t>
  </si>
  <si>
    <t>AA: 6V9027</t>
  </si>
  <si>
    <t>AA: 7N5080</t>
  </si>
  <si>
    <t>AA: 4S5898</t>
  </si>
  <si>
    <t>AA: 5P8940</t>
  </si>
  <si>
    <t>AA: 5D5957</t>
  </si>
  <si>
    <t>AA: 8T9527</t>
  </si>
  <si>
    <t>AA:2287098</t>
  </si>
  <si>
    <t>AA:1090075</t>
  </si>
  <si>
    <t>AA: 5B4399</t>
  </si>
  <si>
    <t>AA:2701820</t>
  </si>
  <si>
    <t>AA:1097411</t>
  </si>
  <si>
    <t>AA: 6V5043</t>
  </si>
  <si>
    <t>AA: 7D7233</t>
  </si>
  <si>
    <t>AA:3367068</t>
  </si>
  <si>
    <t>BLOCK</t>
  </si>
  <si>
    <t>AA:2648968</t>
  </si>
  <si>
    <t>CA29_MAC</t>
  </si>
  <si>
    <t>AA:1904172</t>
  </si>
  <si>
    <t>CR CAMBIO CHAPA PUERTA RH</t>
  </si>
  <si>
    <t>ENS-MAC-16M-03</t>
  </si>
  <si>
    <t>AA:3579236</t>
  </si>
  <si>
    <t>GLASS-DOOR</t>
  </si>
  <si>
    <t>AA:3537114</t>
  </si>
  <si>
    <t>CM SEAL-BULK</t>
  </si>
  <si>
    <t>AA: 5F3092</t>
  </si>
  <si>
    <t>AA: 1H0474</t>
  </si>
  <si>
    <t>fecha necesidad diferente al correo de solicitud</t>
  </si>
  <si>
    <t>AA: 9F2247</t>
  </si>
  <si>
    <t>AA: 8T4173</t>
  </si>
  <si>
    <t>AA:5207951</t>
  </si>
  <si>
    <t>AA: 9X3401</t>
  </si>
  <si>
    <t>AA: 9X3402</t>
  </si>
  <si>
    <t>AA:1305300</t>
  </si>
  <si>
    <t>FDB02025</t>
  </si>
  <si>
    <t>CA22 BL_CBIO MANGUERA D REFRIGERANTE INF</t>
  </si>
  <si>
    <t>CM HOSE BULK</t>
  </si>
  <si>
    <t>AA:2534643</t>
  </si>
  <si>
    <t>AA: 9W4361</t>
  </si>
  <si>
    <t>AA:3200562</t>
  </si>
  <si>
    <t>DRYER AS-DYE</t>
  </si>
  <si>
    <t>AA:0083214</t>
  </si>
  <si>
    <t>AA:5296825</t>
  </si>
  <si>
    <t>CA09 BL-CBIO EVAPORADOR - CORROSION</t>
  </si>
  <si>
    <t>AA:2372303</t>
  </si>
  <si>
    <t>CONTROL AS</t>
  </si>
  <si>
    <t>AA:1372134</t>
  </si>
  <si>
    <t>COND-A/C</t>
  </si>
  <si>
    <t>AA: 9X7381</t>
  </si>
  <si>
    <t>AA:2691981</t>
  </si>
  <si>
    <t>SENSOR GP-PO</t>
  </si>
  <si>
    <t>AA:3648725</t>
  </si>
  <si>
    <t>PEDAL GP</t>
  </si>
  <si>
    <t>AA: 9T1318</t>
  </si>
  <si>
    <t>CO_MANDO DE BOMBAS DELANTERO_CF01</t>
  </si>
  <si>
    <t>AA: 6C9149</t>
  </si>
  <si>
    <t>AA: 6V7688</t>
  </si>
  <si>
    <t>AA: 8T0657</t>
  </si>
  <si>
    <t>AA: 5P9299</t>
  </si>
  <si>
    <t>AA: 9M4995</t>
  </si>
  <si>
    <t>AA: 6V8641</t>
  </si>
  <si>
    <t>AA:2451668</t>
  </si>
  <si>
    <t>CONF_CAMBIO BOMBA DE ENFRIAMIENTO FRENOS</t>
  </si>
  <si>
    <t>AA: 5P4115</t>
  </si>
  <si>
    <t>AA: 5P7462</t>
  </si>
  <si>
    <t>AA: 5P7463</t>
  </si>
  <si>
    <t>AA:4828913</t>
  </si>
  <si>
    <t>PLATE-TREAD</t>
  </si>
  <si>
    <t>AA:6231066</t>
  </si>
  <si>
    <t>AA:0963781</t>
  </si>
  <si>
    <t>AA: 3W3110</t>
  </si>
  <si>
    <t>AA:3678471</t>
  </si>
  <si>
    <t>SEAL-LINKAGE</t>
  </si>
  <si>
    <t>AA:4809885</t>
  </si>
  <si>
    <t>AA: 6V8778</t>
  </si>
  <si>
    <t>VALVE GP-BYP</t>
  </si>
  <si>
    <t>AA:4692779</t>
  </si>
  <si>
    <t>SENSOR GP</t>
  </si>
  <si>
    <t>BL_EXTRACION PERNO PADS OSCILANTE LH</t>
  </si>
  <si>
    <t>BL_MANGUERA TRANSMISON-CONVERTER</t>
  </si>
  <si>
    <t>BL_CBIO MANGUERA DE ENFRIAMIENTO FRENO</t>
  </si>
  <si>
    <t>BL_REPARAR SOPORTE D CAPO SUPERIOR MOTOR</t>
  </si>
  <si>
    <t>BL_FABRICAR, INSTALAR NUMERO LATERAL L,R</t>
  </si>
  <si>
    <t>BL_CBIO EMPAQUE MOTOR D ARRANQUE</t>
  </si>
  <si>
    <t>BL-MC-01 - RADIATOR COVER-PART01</t>
  </si>
  <si>
    <t>BL_ CULATA DE RESPALDO CILINDRO 1</t>
  </si>
  <si>
    <t>BL_CAMBIO DE RADIADOR</t>
  </si>
  <si>
    <t>BL_CAMBIO DE RADIADOR + ADIC</t>
  </si>
  <si>
    <t>BL_FRONT PIPING (ARM)- CC LH</t>
  </si>
  <si>
    <t>BL CAMBIO TRUNIONS Y EJE DE BARRA D TIRO</t>
  </si>
  <si>
    <t>MODIFICACIÓN DE GUARDA DE CONECTOR 6.9KV</t>
  </si>
  <si>
    <t>REPAR. ACCESORIO DE MOVIM. DE CABLE COLA</t>
  </si>
  <si>
    <t>BL_CAMBIO DE TANQUE HIDRAULICO</t>
  </si>
  <si>
    <t>BL_INSTALAR EMPAQUE D TURBO Y MULTIPLE</t>
  </si>
  <si>
    <t>BL_CBIO D RUEDAS GUIAS POSTERIORE LH, RH</t>
  </si>
  <si>
    <t>BL_CBIO D RUEDAS GUIAS DELANTERAS LH, RH</t>
  </si>
  <si>
    <t>BL CAMBIO DE CONDENSADOR DEL AIRE ACOND.</t>
  </si>
  <si>
    <t>BL_CBIAR LINEAS HIDRAULICAS  HYD  ENFRIA</t>
  </si>
  <si>
    <t>BL_CBIAR LINEAS HIDRAULICAS ENFRI FRENOS</t>
  </si>
  <si>
    <t>BL_CAMBIO PIN DE BOOM Y STICK 10966862</t>
  </si>
  <si>
    <t>D: Muy Baja</t>
  </si>
  <si>
    <t>BL_CAMBIO DE HARNESS DE ACTUADOR-(FSS)</t>
  </si>
  <si>
    <t>BL_INSTALAR NUMERO LED FRONTAL NO ENTREG</t>
  </si>
  <si>
    <t>BL_CAMBIO DE HARNES MOTOR</t>
  </si>
  <si>
    <t>BL_EXTRAER PERNO ROTO TUBERIA ENFRIAMIEN</t>
  </si>
  <si>
    <t>BL_CAMBIAR LINEAS ENFRIAMIENT FRENOS PM4</t>
  </si>
  <si>
    <t>CR_INST FUNDA CILINDRO LEVANTE BULLDOZER</t>
  </si>
  <si>
    <t>BL_CAMBIO MANGUERA ENFRIADOR TRANSMISION</t>
  </si>
  <si>
    <t>BL_CBIO DE SILENCIADOR</t>
  </si>
  <si>
    <t>BL_CAMBIO LINEAS D REFRIGERACION VENTEO</t>
  </si>
  <si>
    <t>CR FALLA BOMBA AGUA</t>
  </si>
  <si>
    <t>BL_CAMBIAR LINEAS RETORNO ENFRIAMIENTO</t>
  </si>
  <si>
    <t>BL CAMBIAR LINEAS DE DIRECCION PRINCIPAL</t>
  </si>
  <si>
    <t>BL MDC01 PIN PARA TOPE DE GIRO DE BRAZO</t>
  </si>
  <si>
    <t>BL CAMBIO LINEAS SUCCION DE LEVANTE PM4</t>
  </si>
  <si>
    <t>BL_CAMBIO SPROKE  MANDO FINAL  RH</t>
  </si>
  <si>
    <t>BL CAMBIAR MIRILLAS NIVEL HYD (PM4)</t>
  </si>
  <si>
    <t>CR_CBIO BOCINAS DE EJE VERTEDERA POR DES</t>
  </si>
  <si>
    <t>BL_CAMBIO HARNESS PRINCIPALES DEL EQUIPO</t>
  </si>
  <si>
    <t>BL CAMBIO DE VARILLAJE DE PALANCA DE CAM</t>
  </si>
  <si>
    <t>BL_INSTALACION DE SENSOR TPMS</t>
  </si>
  <si>
    <t>BL CAMBIAR LINEAS DE VENTEO REFRIGERANTE</t>
  </si>
  <si>
    <t>CR_INST. PROTECTOR SUSPENSIONES DELANTER</t>
  </si>
  <si>
    <t>BL_CABIO BATERIA Y CABLE ALIMENTACION</t>
  </si>
  <si>
    <t>BL_CBIO MANGUERA PILOT DE CONTROL LEVANT</t>
  </si>
  <si>
    <t>BL CAMBIO DE SENSOR DE PRESIÓN DE ACEITE</t>
  </si>
  <si>
    <t>BL_CAMBIO DE LINEAS DE TRANSMISION</t>
  </si>
  <si>
    <t>REQ APAREJOS DE IZAJE</t>
  </si>
  <si>
    <t>BL FL02 CAMBIO DE PIN Y BUJE DEL CILINDR</t>
  </si>
  <si>
    <t>BL RE01 CAMBIO DE VIDRIO DE CABINA LADO</t>
  </si>
  <si>
    <t>CR_CAMB. CABLEADO ELÉCT. ENROLLADOR CAB</t>
  </si>
  <si>
    <t>BL CAMBIO BOMBA ,SECADOR  y CIL.FRENOS</t>
  </si>
  <si>
    <t>BL CAMBIO TUBERIAS  AIRE , CONECTOR SIST</t>
  </si>
  <si>
    <t>BL CAMBIO GOBERNADOR ,TUBOS SIS. FRENOS</t>
  </si>
  <si>
    <t>BL CAMBIO VALVULA , RELAY  , MANGUERAS F</t>
  </si>
  <si>
    <t>BL CAMBIO MANGUERAS ,PERNOS , TUBOS , SU</t>
  </si>
  <si>
    <t>BL_CAMBIO LINEA BOMBA TRANSMISION</t>
  </si>
  <si>
    <t>BL_CBIO VALVE GP MAIN CONTROL</t>
  </si>
  <si>
    <t>CR_CBIO LINEA D ACEITE HYD</t>
  </si>
  <si>
    <t>BL CR03 CAMBIO DE FAROSPOSTERIORES Y FOC</t>
  </si>
  <si>
    <t>EXT-SOL3</t>
  </si>
  <si>
    <t>BL_BK0018410_PUMP DRIVE</t>
  </si>
  <si>
    <t>BL_FAROS TRASEROS - CR03</t>
  </si>
  <si>
    <t>BL_CAMBIO DE PALANCA DE CONTROL DE IMPLE</t>
  </si>
  <si>
    <t>CR_CBIO PIN DE BRAZO ELEVADOR MR02</t>
  </si>
  <si>
    <t>BL_CAMBIO ARO SMART CA04 (OPERACION)</t>
  </si>
  <si>
    <t>BL_BK23278_Cbio grasa de corona de giro</t>
  </si>
  <si>
    <t>BL_CAMBIO DE VENTILADOR</t>
  </si>
  <si>
    <t>BL_CBIO CONTROLADOR  VELOCIDAD DEL MOTOR</t>
  </si>
  <si>
    <t>BL_CAMB. NIPLE AGUA ENTR. CABEZAL PE05 S</t>
  </si>
  <si>
    <t>BL_CAMB. PERNOS  BANCADA EJE PIVOT PE01</t>
  </si>
  <si>
    <t>BL_CBO PERNOS  BANCADA EJE PIVOT-MANLIFT</t>
  </si>
  <si>
    <t>Cambio protectores laterales bulldozer</t>
  </si>
  <si>
    <t>BL_CBIO DE TAMBOR DE FRENO</t>
  </si>
  <si>
    <t>CR CAMBIO DE SERVOEMBRAGUE</t>
  </si>
  <si>
    <t>CR REPARACIÓN DE GARFIO</t>
  </si>
  <si>
    <t>BL TARJETA ACTUAL GEAR TRASMISIÓN</t>
  </si>
  <si>
    <t>FABRIC 20 UNID DE SOPORTE SOLDABLE P/TK</t>
  </si>
  <si>
    <t>D10CBIO ENFRIADOR ACEITE HIDRAULICO</t>
  </si>
  <si>
    <t>BL_NIPLE DE MANGUERA</t>
  </si>
  <si>
    <t>se necesita barrenado</t>
  </si>
  <si>
    <t>BL_CAMBIO ENFRIADOR HYD POS. 1 Y 2 PE04</t>
  </si>
  <si>
    <t>CR_CAMBIO DE MANGUERA HIDRAULICA</t>
  </si>
  <si>
    <t>CR CAMBIO TERMOSTATO</t>
  </si>
  <si>
    <t>BL_CBIO ELECTROVALVULAS DE BRAZO JIB</t>
  </si>
  <si>
    <t>BL_CBIO DE  PARADA DE EMERGENCIA - GE12</t>
  </si>
  <si>
    <t>BL_CBIO VENTILADOR DE CABINA</t>
  </si>
  <si>
    <t>BL CAMBIO DE BARRA LINK ESTABILIZADORA</t>
  </si>
  <si>
    <t>BL_CBIO ACOPLAMIENTO BOMBA DE EMBRAGUE</t>
  </si>
  <si>
    <t>BL_CAMBIO DE ASIENTO DEL OPERADOR</t>
  </si>
  <si>
    <t>CR_CAMBIO DE CAÑERIA SISTEMA COMBUSTIBLE</t>
  </si>
  <si>
    <t>CR_CBIO SENSOR DE TEMPERATURA COMPRESOR</t>
  </si>
  <si>
    <t>BL_CBIO MANGUERAS SUCCION BOMBA ENFRIAMI</t>
  </si>
  <si>
    <t>Centro</t>
  </si>
  <si>
    <t>Status reserva</t>
  </si>
  <si>
    <t>Nº reserva</t>
  </si>
  <si>
    <t>Nº pos.reserva traslado</t>
  </si>
  <si>
    <t>Clase de movimiento</t>
  </si>
  <si>
    <t>Material</t>
  </si>
  <si>
    <t>Texto breve de material</t>
  </si>
  <si>
    <t>Cantidad necesaria</t>
  </si>
  <si>
    <t>Unidad medida base</t>
  </si>
  <si>
    <t>Resp. Liberación</t>
  </si>
  <si>
    <t>Nombre del usuario</t>
  </si>
  <si>
    <t>Dest.mercancía</t>
  </si>
  <si>
    <t>ESTADO OT</t>
  </si>
  <si>
    <t>horas bl</t>
  </si>
  <si>
    <t>Incompleto</t>
  </si>
  <si>
    <t>CA16</t>
  </si>
  <si>
    <t>BL_CBIO INTERCAMBIO DE MANDO GIRO RH/LH</t>
  </si>
  <si>
    <t>BL_CBIO ACEITE DIRECCION_BAJA VISCO</t>
  </si>
  <si>
    <t>BL_CAMBIO CONTACTOR K4  PE06</t>
  </si>
  <si>
    <t>MINMAY25</t>
  </si>
  <si>
    <t>BL_CAMBIO DE MANGUERA DE RESPIRADERO DE</t>
  </si>
  <si>
    <t>BL_REUBICACIÓN DE RELÉ DE PRE-LUB</t>
  </si>
  <si>
    <t>BL_CBIO TAPA BATERIAS 312-0876</t>
  </si>
  <si>
    <t>BL_CBIO COMPUERTA DE ACCESO FILTRO AIRE</t>
  </si>
  <si>
    <t>BL CAMBIAR DISYUNTORES DE SISTEMA CARGA</t>
  </si>
  <si>
    <t>BL_REPARACION TOLVA_FRONTAL/ CANOPY</t>
  </si>
  <si>
    <t>BL_CBO VALVULA MUESTREO TRANSMISION-HYD</t>
  </si>
  <si>
    <t>BL CAMBIO DE PEDAL DE ACELERADOR</t>
  </si>
  <si>
    <t>BL_CBIO DE MANGUERAS DE FILTRO DE DIRECC</t>
  </si>
  <si>
    <t>BL_CAMBIO DE MANGUERA HYD SIST DIRECCION</t>
  </si>
  <si>
    <t>BL_CAMBIO DE SEGURO DE TACOS DE NEUMATIC</t>
  </si>
  <si>
    <t>BL_CBIO MANGUERA TRANSMISION Y CONVERTER</t>
  </si>
  <si>
    <t>BL_CAMBIO DE MANGUERA DE BOMBA DE LEVANT</t>
  </si>
  <si>
    <t>BL_CAMBIO DE MANGUERA DE VENTEO RH</t>
  </si>
  <si>
    <t>BL_CBIO D SELLO MANGUERA LUB DIFERENCIAL</t>
  </si>
  <si>
    <t>BL_C-MANGUERA HYD VALVULA CONTROL</t>
  </si>
  <si>
    <t>BL_C-MANGUERA DE ENFRIAMIENTO HYD</t>
  </si>
  <si>
    <t>BL_ELIMINAR FUGA GRASA- EVALUAR SIST ENG</t>
  </si>
  <si>
    <t>BL_CBIO LINEA ENFRIAMIENTO DE FRENOS DEL</t>
  </si>
  <si>
    <t>BL_CAMBIO DE MANGUERA DEL RESPIRADEO DE</t>
  </si>
  <si>
    <t>BL_ CAMBIO DE PERNO SOPORTE DE CAPO</t>
  </si>
  <si>
    <t>BL_CAMBIO DE MANGUERA HYD</t>
  </si>
  <si>
    <t>BL CBIO D LINEA ENFRIAMIENTO DE RUEDA RH</t>
  </si>
  <si>
    <t>BL_C-BEARING Y PIN A DE AXLE FRAME</t>
  </si>
  <si>
    <t>BL_C-MANGUERA ENFRIAMIENTO RUEDA LH</t>
  </si>
  <si>
    <t>BL_C-MANGUERA ENFRIAMIENTO RUEDA RH</t>
  </si>
  <si>
    <t>BL_REP. FISURA TRUCK FRAME INF.LH POS.D</t>
  </si>
  <si>
    <t>BL_CAMBIO DE TANQUE DE COMBUSTIBLE</t>
  </si>
  <si>
    <t>BL_CBIO SELLOS VALV BLOCK HYD OSCILACION</t>
  </si>
  <si>
    <t>BL_CAMBIO DE MANGUERA DE ENFRIAMIENTO HY</t>
  </si>
  <si>
    <t>BL_CAMBIO DE MANGUERA DE CARCASA DE BOMB</t>
  </si>
  <si>
    <t>BL_CAMBIO DE MANGUERA DE VENTEO Y DRENAJ</t>
  </si>
  <si>
    <t>BL_CAMBIO DE HOOD DE MOTOR</t>
  </si>
  <si>
    <t>BL_CBIO SENSORES INDUCTIVOS CABEZAL ROT</t>
  </si>
  <si>
    <t>BL_REP. FISURA EN ESTRUCTURA SUPERIOR</t>
  </si>
  <si>
    <t>BL_REP_FISURA EN TRUCK FRAME PRINCIPAL</t>
  </si>
  <si>
    <t>BL_INYECTOR LUBRICAION POSTERIOR-LH FUGA</t>
  </si>
  <si>
    <t>BL_FABRICAR E INSTALAR NUMEROS LATERALES</t>
  </si>
  <si>
    <t>BL_C-TANQUES DE AFEX_FSS</t>
  </si>
  <si>
    <t>BL_CBIO MANGUERA ENFRIAMIENTO RUEDA LH</t>
  </si>
  <si>
    <t>MINS1525</t>
  </si>
  <si>
    <t>CA15</t>
  </si>
  <si>
    <t>6481517</t>
  </si>
  <si>
    <t>6526594</t>
  </si>
  <si>
    <t>6526959</t>
  </si>
  <si>
    <t>6567544</t>
  </si>
  <si>
    <t>6570080</t>
  </si>
  <si>
    <t>6570131</t>
  </si>
  <si>
    <t>6580240</t>
  </si>
  <si>
    <t>6580897</t>
  </si>
  <si>
    <t>6580950</t>
  </si>
  <si>
    <t>K139 BL_CBIO DE LINEAS DEL HVAC TR01</t>
  </si>
  <si>
    <t>K173 BL_CBIO LLAVE DE CORTE CA01</t>
  </si>
  <si>
    <t>BL_CAMBIO DE REFRIGERANTE</t>
  </si>
  <si>
    <t>BL_CBIO COJINETE &amp;  BARRA ESTABILIZADORA</t>
  </si>
  <si>
    <t>BL_CBIO COJINETES D BARRA ESTABILIZADORA</t>
  </si>
  <si>
    <t>BL_MC07 CAMBIO DE VENTILADOR DE CABINA</t>
  </si>
  <si>
    <t>BL_EVALUACION DE TPMS POR FALLA GPS</t>
  </si>
  <si>
    <t>BL_C-TANQUE DE GRASA</t>
  </si>
  <si>
    <t>BL_INST-VARILLAS DE BATERIA</t>
  </si>
  <si>
    <t>BL_INSTAL ARANDELA Y PERNO DE PÍN EJE DE</t>
  </si>
  <si>
    <t>BL_CAMBIO DE TANQUE DE ACEITE HIDRAULICA</t>
  </si>
  <si>
    <t>BL_REP. DE FISURAS DE BASES DE CANTONERA</t>
  </si>
  <si>
    <t>BL MDC01 SWICH DE BOCINA</t>
  </si>
  <si>
    <t>BL_PERNO ABRAZADERA PLATAFORMA-FALTANTE</t>
  </si>
  <si>
    <t>BL_LINEA ENFRIAMIENTO FRENO/FUGA/ROZAMIE</t>
  </si>
  <si>
    <t>BL_INSP POR TERMOGRAFIA AL RADIADOR</t>
  </si>
  <si>
    <t>BL MCD01 CBIO CAÑERIA ENFRIADOR DE DIFER</t>
  </si>
  <si>
    <t>BL CAMBIO HORQUILLAS</t>
  </si>
  <si>
    <t>BL RE01 CAMBIO DE TAPA DE BALANCINES</t>
  </si>
  <si>
    <t>BLOQUEO COMPRESOR TRUCK SHOP</t>
  </si>
  <si>
    <t>BL_CBIO DE SOPORTE DE CONTROL RH CF03</t>
  </si>
  <si>
    <t>BL_CAMBIO DE SWITCHS AC Y FAN PE-05</t>
  </si>
  <si>
    <t>BL_CBIO VALVULA DE CALEFACCION PE03</t>
  </si>
  <si>
    <t>BL_CAMBIO JOYSTICK LH FALLA TARJETA PE08</t>
  </si>
  <si>
    <t>BL_CBIO TAPA DE EXPANSION &amp; MANG D NIVEL</t>
  </si>
  <si>
    <t>BL_REPARAR CUCHARON AUXILIAR</t>
  </si>
  <si>
    <t>BL MC07 CBIO DE CAÑERIAS DE FRENOS</t>
  </si>
  <si>
    <t>BL_CAMBIO BOMBA AGUA PARABRISA, CENTRAL</t>
  </si>
  <si>
    <t>BL_CAMBIO MANGUERA DTH 2  PE08</t>
  </si>
  <si>
    <t>BL_CAMBIO TAPA COMBUSTIBLE PE08</t>
  </si>
  <si>
    <t>BL_CAMBIO DE TOUCH PANEL RCS LH/RH PE-01</t>
  </si>
  <si>
    <t>BL_CAMBIO MANGUERAS HYD LLAVE U  PE05</t>
  </si>
  <si>
    <t>BL CAMBIAR FUELLES DE SISTEMA DE ESCAPE</t>
  </si>
  <si>
    <t>BL_CAMBIO D EMPAQUETADURA D TRANSMISION</t>
  </si>
  <si>
    <t>BL CAMBIAR TUBERIA DE FILTRO DE TX</t>
  </si>
  <si>
    <t>BL CAMBIO DE PLACA DELANTERA DE CABINA</t>
  </si>
  <si>
    <t>BL_CAMBIO DE MANGUERA DE ENFRIAMIENTO DE</t>
  </si>
  <si>
    <t>BL_CBIO MANGUERA ENFRIAMIENTO HYD FRONT</t>
  </si>
  <si>
    <t>BL_INSTALAR TAPA DE LLENADO DE COMBUSTIB</t>
  </si>
  <si>
    <t>BL_LAVADO DE ENFRIADOR HYD X SATURACION</t>
  </si>
  <si>
    <t>BL_FABRICACION E INSTALACION  DE NUMEROS</t>
  </si>
  <si>
    <t>BL_CBIO MANIJA COMPUERTAS DE INSPECCION</t>
  </si>
  <si>
    <t>BL_ALARMA DE ESCALERA DEFECTUOSA- FALLA</t>
  </si>
  <si>
    <t>BL_SOPORTE TUBERIA FILTRO TXSM/FRACTURAD</t>
  </si>
  <si>
    <t>BL_FUGA TANK GRASA -CORROSION</t>
  </si>
  <si>
    <t>BL_VALVULA MUESTREO TXSM-FUGA CONTAMINA</t>
  </si>
  <si>
    <t>BL_REPARAR FISURA PLATAFORMA INSP.MOTOR</t>
  </si>
  <si>
    <t>BL_ROZAMIENTO/FUGA MANGUERA MOTOR FAN</t>
  </si>
  <si>
    <t>BL_REGULAR ALINEAMIENTO RUEDA ROZAMIENTO</t>
  </si>
  <si>
    <t>BL_FABRICAR E INSTALAR NUMERO POSTERIOR</t>
  </si>
  <si>
    <t>BL_CBIO MANGUERA ENFRIAMIENTO RESECA</t>
  </si>
  <si>
    <t>BL_CAMBIO DE MANGUERA HYD DE DIRECION</t>
  </si>
  <si>
    <t>BL CAMBIAR SENSOR DE POSICION DE TOLVA</t>
  </si>
  <si>
    <t>BL_CBIO D MANGUERA RESPIRADERO D CONVERT</t>
  </si>
  <si>
    <t>BL_CBIO D MANGUERA LUB DEL DIFERENCIAL</t>
  </si>
  <si>
    <t>BL_CAMBIO CABLE SENSOR EXTENSION VIGA</t>
  </si>
  <si>
    <t>MINS1625</t>
  </si>
  <si>
    <t>BL_CAMBIO DE TAPA DE EMBRAGUE PE01</t>
  </si>
  <si>
    <t>BL_C-SELLOS  YUGO Y DIFERENCIAL POST</t>
  </si>
  <si>
    <t>BL_C-LINEAS DE BAJA A COMPRESOR K185</t>
  </si>
  <si>
    <t>BL_EVAL-BOMBAS PRINCIPALES DE PTO</t>
  </si>
  <si>
    <t>BL_C-LINEAS  ALTA/BAJA  CONDENSADOR</t>
  </si>
  <si>
    <t>BL_EVAL SIST HYDRAULICO LENTIDTUD INTERM</t>
  </si>
  <si>
    <t>BL_CAMBIO DE TOUCH PANEL RCS LH/RH PE-05</t>
  </si>
  <si>
    <t>BL_CBIO_COJINETE &amp; PIN A-FRAME</t>
  </si>
  <si>
    <t>SEM16-25</t>
  </si>
  <si>
    <t>BL_CBIO SELLOS  YUGO Y DIFERENCIAL POST</t>
  </si>
  <si>
    <t>TE_LUBRICACION/LIMPIEZA ENFRIAD HYD_PH01</t>
  </si>
  <si>
    <t>CTEC KKMP NLIQ PREC</t>
  </si>
  <si>
    <t>BL_C-CONJUNTO LIMPIAPARABRIZA_FL01</t>
  </si>
  <si>
    <t>BL_REPARAR (REFORZAR) BLINDAJE DE TOLVA</t>
  </si>
  <si>
    <t>MINS1725</t>
  </si>
  <si>
    <t>BL_REPARACION/REFORZAMIENTO TANQUE HYD</t>
  </si>
  <si>
    <t>BL_MDC01_GARRAS DE GARFIO (OT 6133335)</t>
  </si>
  <si>
    <t>BL_CBO MANGUERA SENSOR PRESION VALV PRIO</t>
  </si>
  <si>
    <t>BL_CBIO MANGUERA D ENFRIAMIENTO HYD</t>
  </si>
  <si>
    <t>BL_CBIO MANGUERA REFRIGERANTE</t>
  </si>
  <si>
    <t>BL_CBIO GASKET BASE FILTRO MOTOR</t>
  </si>
  <si>
    <t>BL_MANGUERA FILTRO TX  SIN ABRAZADERA</t>
  </si>
  <si>
    <t>BL_INSTALAR TAPA LLENADO TANQUE COMBUSTI</t>
  </si>
  <si>
    <t>BL_ CBIO D TUBERIA Y MANGUERA VLA D FREN</t>
  </si>
  <si>
    <t>BL_CBIO GUARDA PIN B LH  Y EXTRAER PERNO</t>
  </si>
  <si>
    <t>BL_CBIO TOMA D MUESTRA  DIFERENCIAL</t>
  </si>
  <si>
    <t>BL_CAMBIO DE SEAL LIP CARDAN  PTO</t>
  </si>
  <si>
    <t>BL_CBIO RETEN D MANDO D SALIDA A BOMBAS</t>
  </si>
  <si>
    <t>BL_ CBIO TUBERIA Y MANGUERA D VLA FRENOS</t>
  </si>
  <si>
    <t>BL_CBIO ABRAZADERA CODOS LINEA FILTRO TX</t>
  </si>
  <si>
    <t>BL_ CBIO D TUBERIA Y MANGUERA D VVLA D F</t>
  </si>
  <si>
    <t>BL CAMBIO DE TUBERIAS DE FRENO POSTERIOR</t>
  </si>
  <si>
    <t>BL_CBIO TANQUE HIDRAULICO REFORZADO</t>
  </si>
  <si>
    <t>MINOCT25</t>
  </si>
  <si>
    <t>MINSET25</t>
  </si>
  <si>
    <t>MINAGO25</t>
  </si>
  <si>
    <t>MINJUL25</t>
  </si>
  <si>
    <t>BL_CBIO DE TANQUE HIDRAULICO REPARADO</t>
  </si>
  <si>
    <t>MINJUN25</t>
  </si>
  <si>
    <t>BL_CAMBIO DE NUMERO REFLECTIVO ID</t>
  </si>
  <si>
    <t>BL_CBIO DE PEDAL COMPLETO DE FRENO DE SE</t>
  </si>
  <si>
    <t>BL_CAMBIO DE GASKET DE TAPA DE INSPECCIO</t>
  </si>
  <si>
    <t>BL_CAMBIO DE TUBO DE RESPIRADERO RH</t>
  </si>
  <si>
    <t>BL_CBIO TUBERIA POST ENFRIADOR</t>
  </si>
  <si>
    <t>BL_CR03_CAMBIO DE CHAPA DE CONTACTO</t>
  </si>
  <si>
    <t>BL_CBIO MANGUERA MOTOR DE VENTILADOR</t>
  </si>
  <si>
    <t>BL_MANTENIMIENTO ESCALERA - SUBE LENTO</t>
  </si>
  <si>
    <t>BL_MANGUERA DE FRENO SERVICIO RESECA</t>
  </si>
  <si>
    <t>BL_FABRICAR E INSTALAR NUMERO LATERAL RH</t>
  </si>
  <si>
    <t>BL_ CAMBIO DE VALVULA CONTROL DE AIRE DE</t>
  </si>
  <si>
    <t>BL_CBIO D PORTA FUSIBLE DEL SIST PRELUBE</t>
  </si>
  <si>
    <t>BL_CBIO DE MANGUERA DE ENFRIAMIENTO</t>
  </si>
  <si>
    <t>BL_CBIO DE PLANCHA DE GUARDA BARROS</t>
  </si>
  <si>
    <t>BL_INSTALAR SEGURO DE BARANDA POSTERIOR</t>
  </si>
  <si>
    <t>BL_ CBIO D MANGUERA VALVULA D FRENO</t>
  </si>
  <si>
    <t>BL_K164 CBIO EVAPORADOR POR CORROSION</t>
  </si>
  <si>
    <t>BL_C-SOPORTE DE CONTROL RH CF03</t>
  </si>
  <si>
    <t>BL_C-VALVULA DE CALEFACCION PE03</t>
  </si>
  <si>
    <t>BL CBIO MANGUERAS HYD ROT. CABEZAL PE01</t>
  </si>
  <si>
    <t>BL_C-COMPUERTA BASE DE VISOR BROCA</t>
  </si>
  <si>
    <t>BL_C-TUBERIA Y GUARDA DEL PIN C</t>
  </si>
  <si>
    <t>BL MDC01 ARMADO GARFIO (OT 6588285)</t>
  </si>
  <si>
    <t>EX5600-6 LUB Y LIMPIEZA ENFRIADORES HYD</t>
  </si>
  <si>
    <t>CAMBIAR MANGUERAS HYD ROT. CABEZAL PE01</t>
  </si>
  <si>
    <t>CA25 BL_CBIO MANGUERA REFRIGERANTE</t>
  </si>
  <si>
    <t>CA25 BL_CBIO MANGUERA D ENFRIAMIENTO HYD</t>
  </si>
  <si>
    <t>CA25 BL_CBIO LINEA REFRIGERANTE INFERIOR</t>
  </si>
  <si>
    <t>BL_MDC01_CAMBIO DE GARRAS DE GARFIO</t>
  </si>
  <si>
    <t>BL_CBIO DE CONJUNTO LIMPIAPARABRIZA_FL01</t>
  </si>
  <si>
    <t>BL 066  FSS_CBIO DE COMPONENTES POR OXID</t>
  </si>
  <si>
    <t>BL 061 FSS_CBIO DE COMPONENTES  CA27</t>
  </si>
  <si>
    <t>BL 059 FSS_CBIO DE COMPONENTES  CA23</t>
  </si>
  <si>
    <t>BL 058 FSS_CBIO DE COMPONENTES  CA22</t>
  </si>
  <si>
    <t>BL 053 FSS_CBIO DE COMPONENTES  CA18</t>
  </si>
  <si>
    <t>BL 056 FSS_CBIO DE COMPONENTES  CA19</t>
  </si>
  <si>
    <t>BL 047 FSS_CBIO DE COMPONENTES  CA14</t>
  </si>
  <si>
    <t>BL 045 FSS_CBIO DE COMPONENTES  CA10</t>
  </si>
  <si>
    <t>BL 042  FSS_CBIO DE COMPONENTES  CA09</t>
  </si>
  <si>
    <t>BL 037  FSS_CBIO D COMPONENTES  CA02</t>
  </si>
  <si>
    <t>BL 034  FSS_CBIO DE COMPONENTES  CA20</t>
  </si>
  <si>
    <t>BL 031  FSS_CBIO D COMPONENTES X OXIDACI</t>
  </si>
  <si>
    <t>BL 003  FSS_MCB CBIO COMPONENTES X CORRO</t>
  </si>
  <si>
    <t>BL_C-MANIFOLD CONTROL FRENO Y FAN</t>
  </si>
  <si>
    <t>CTEC MACO MOVM NLIQ PREC</t>
  </si>
  <si>
    <t>BL_038 FSS_MCB CBIO DE COMPONENTE PE01</t>
  </si>
  <si>
    <t>BL_040 FSS_MCB CBIO D COMPONENTES PE02</t>
  </si>
  <si>
    <t>BL_043 FSS_MCB CBIO DE COMPONENTES PE04</t>
  </si>
  <si>
    <t>BL_CBIO DE COMPONENTES POR CORROSION</t>
  </si>
  <si>
    <t>BL_044 FSS_MCB CBIO DE COMPONENTES PE05</t>
  </si>
  <si>
    <t>CA03</t>
  </si>
  <si>
    <t>CA18</t>
  </si>
  <si>
    <t>CA05</t>
  </si>
  <si>
    <t>CA27</t>
  </si>
  <si>
    <t>BL_CAMBIO DE LLAVE U - 6 3/4" PE-03</t>
  </si>
  <si>
    <t>BL_CBIO DE MANGUERA DE COMB. 455-2400</t>
  </si>
  <si>
    <t>BL_CBIO SILENCIADOR LH MOTOR 610-0361</t>
  </si>
  <si>
    <t>BL_CBIO MANGAS REFRIGERANTE ENFRIADOR</t>
  </si>
  <si>
    <t>BL_CAMBIO COVER DE CICLONICO PE08</t>
  </si>
  <si>
    <t>BL 051 FSS_MCB CBIO DE COMPONENTES CF01</t>
  </si>
  <si>
    <t>BL_052 FSS_MCB CBIO DE COMPONENTES CF02</t>
  </si>
  <si>
    <t>BL 036  FSS_MCB CAMBIO DE COMPONENTES</t>
  </si>
  <si>
    <t>BL 035  FSS_MCB CAMBIO DE COMPONENTES</t>
  </si>
  <si>
    <t>BL_046 FSS_MCB CBIO BOQUILLAS DESCG PE06</t>
  </si>
  <si>
    <t>BL_065 FSS_MCB CBIO DE COMPONENTE PE08</t>
  </si>
  <si>
    <t>BL_067 CBIO COMPONENTES X CORROSION FSS</t>
  </si>
  <si>
    <t>BL_EVAL.DE BOMBAS POR BAJA VISC. EN PTO</t>
  </si>
  <si>
    <t>BL_CAMBIO MANGUERA GASES DE CARTER PE08</t>
  </si>
  <si>
    <t>BL_CBIO MOD CONTROL COMPRESOR Y193 PE8</t>
  </si>
  <si>
    <t>BL_CBIO D PROTECTOR D MANGUERAS (NEUMA)</t>
  </si>
  <si>
    <t>BL_030 CBIO TANQUE Y MANGUERAS PQS FSS</t>
  </si>
  <si>
    <t>MINS1825</t>
  </si>
  <si>
    <t>Repuestos incorrectos</t>
  </si>
  <si>
    <t>NOTP CTEC</t>
  </si>
  <si>
    <t>BL_MEDICION BARRA ESTABILIZADORA</t>
  </si>
  <si>
    <t>BL_CAMBIO DE MANGUERAS DE TRANSMISION</t>
  </si>
  <si>
    <t>BL_CBIO LINEA  REFRIGERANTE ENFRIA DE FR</t>
  </si>
  <si>
    <t>BL_REP. DE BLINDAJE LATERALES DE BULLDOZ</t>
  </si>
  <si>
    <t>BL MC09 CAMBIO DE NEUMATICOS</t>
  </si>
  <si>
    <t>BL_CAMBIO DE CANASTILLA</t>
  </si>
  <si>
    <t>BL_EVALUACIÓN DEL SISTEMA DE DIRECCIÓN</t>
  </si>
  <si>
    <t>BL_INSPECCIÓN GENERAL DE EQUIPO</t>
  </si>
  <si>
    <t>BL_CBIO CONJUNTO CAJA FILTRO DE AIRE</t>
  </si>
  <si>
    <t>BL_CAMBIO DE SOPORTE DE ESPEJO_RH</t>
  </si>
  <si>
    <t>BL_CBIO D VALVULA Y PERNOS SECADOR AIRE</t>
  </si>
  <si>
    <t>BL_CAMBIO DEL TANQUE DE GRASA</t>
  </si>
  <si>
    <t>BL_CBIO PELDAÑO ANTIDESLIZANTE LH, RH</t>
  </si>
  <si>
    <t>BL_CAMBIO DE MANGUERAS DE LOCK UP</t>
  </si>
  <si>
    <t>BL_CAMBIO DE BARRA ESTABILIZADORA</t>
  </si>
  <si>
    <t>BL_CAMBIO EMPAQUE TANQUE AGUA DELANTERO</t>
  </si>
  <si>
    <t>BL_CBIO DE VALV DE PASO, CHECK Y NIPLES</t>
  </si>
  <si>
    <t>BL_CBIO ACEITE HYD_PQ/ ISO ELEVADO</t>
  </si>
  <si>
    <t>BL_CAMBIO DE RETEN DE BBAS PRINCIPALES</t>
  </si>
  <si>
    <t>LWX00838</t>
  </si>
  <si>
    <t>Z1:378-002-0662</t>
  </si>
  <si>
    <t>PIN ASSY:01.500</t>
  </si>
  <si>
    <t>Z1:378-002-0796</t>
  </si>
  <si>
    <t>PIN ASSY</t>
  </si>
  <si>
    <t>Z1:545-035-0027</t>
  </si>
  <si>
    <t>Z1:378-002-0795</t>
  </si>
  <si>
    <t>Z1:716-001-0041</t>
  </si>
  <si>
    <t>CABLE ROLLER</t>
  </si>
  <si>
    <t>Z1:717-041-0005</t>
  </si>
  <si>
    <t>Z1:716-001-0042</t>
  </si>
  <si>
    <t>Z1:545-059-0003</t>
  </si>
  <si>
    <t>Z1:545-072-0003</t>
  </si>
  <si>
    <t>WASHER:FLAT</t>
  </si>
  <si>
    <t>Z1:378-002-0793</t>
  </si>
  <si>
    <t>Z1:378-002-0794</t>
  </si>
  <si>
    <t>Z1:378-002-0797</t>
  </si>
  <si>
    <t>Z1:545-072-0007</t>
  </si>
  <si>
    <t>WASHER FLAT</t>
  </si>
  <si>
    <t>Z1:545-059-0043</t>
  </si>
  <si>
    <t>PERNO, 5/8 UC x 1” GD 8 Bolt</t>
  </si>
  <si>
    <t>Z1:545-084-0008</t>
  </si>
  <si>
    <t>WASHER FLAT PLATED</t>
  </si>
  <si>
    <t>Z1:545-072-0012</t>
  </si>
  <si>
    <t>Z1:713-048-0231</t>
  </si>
  <si>
    <t>AA: 8T4205</t>
  </si>
  <si>
    <t>AA: 4B4274</t>
  </si>
  <si>
    <t>AA: 6V0894</t>
  </si>
  <si>
    <t>AA: 8D4771</t>
  </si>
  <si>
    <t>AA:1608510</t>
  </si>
  <si>
    <t>AA:1782991</t>
  </si>
  <si>
    <t>AA:1749692</t>
  </si>
  <si>
    <t>AA: 9H3360</t>
  </si>
  <si>
    <t>AA:6180750</t>
  </si>
  <si>
    <t>INJECTOR GP-</t>
  </si>
  <si>
    <t>FESA_CBIO DE INYECTOR #06</t>
  </si>
  <si>
    <t>AA: 9X7382</t>
  </si>
  <si>
    <t>AA: 5P7466</t>
  </si>
  <si>
    <t>AA: 5P7467</t>
  </si>
  <si>
    <t>AA: 8T2502</t>
  </si>
  <si>
    <t>AA: 8W7216</t>
  </si>
  <si>
    <t>AA: 8C3073</t>
  </si>
  <si>
    <t>AA: 1W4099</t>
  </si>
  <si>
    <t>AA:4667341</t>
  </si>
  <si>
    <t>FAN AS</t>
  </si>
  <si>
    <t>AA:2834236</t>
  </si>
  <si>
    <t>DRYER-DYE</t>
  </si>
  <si>
    <t>AA:3572890</t>
  </si>
  <si>
    <t>AA:3718094</t>
  </si>
  <si>
    <t>AA: 8T1117</t>
  </si>
  <si>
    <t>CLAMP-HOSE</t>
  </si>
  <si>
    <t>AA: 5P3863</t>
  </si>
  <si>
    <t>AA: 6B0388</t>
  </si>
  <si>
    <t>CONF_CAMBIAR MOUNTS MEJORADOS DE CABINA</t>
  </si>
  <si>
    <t>AA:3175405</t>
  </si>
  <si>
    <t>MOUNT CAB</t>
  </si>
  <si>
    <t>AA:1630364</t>
  </si>
  <si>
    <t>AA:1633127</t>
  </si>
  <si>
    <t>AA:1644411</t>
  </si>
  <si>
    <t>AA: 1K9420</t>
  </si>
  <si>
    <t>AA: 6V2624</t>
  </si>
  <si>
    <t>AA:2856593</t>
  </si>
  <si>
    <t>U-BOLT</t>
  </si>
  <si>
    <t>AA:1293180</t>
  </si>
  <si>
    <t>AA:2302535</t>
  </si>
  <si>
    <t>AA:2516235</t>
  </si>
  <si>
    <t>AA:3328888</t>
  </si>
  <si>
    <t>AA:0919035</t>
  </si>
  <si>
    <t>AA: 4L9337</t>
  </si>
  <si>
    <t>AA: 6V8801</t>
  </si>
  <si>
    <t>AA: 8T9384</t>
  </si>
  <si>
    <t>AA: 1P3709</t>
  </si>
  <si>
    <t>VALVE GP-STR</t>
  </si>
  <si>
    <t>AA: 8W3405</t>
  </si>
  <si>
    <t>CYL GP BRAKE</t>
  </si>
  <si>
    <t>CR_CBIO DE ROTOCHAMBER POSTERIOR CA27</t>
  </si>
  <si>
    <t>AA:1653933</t>
  </si>
  <si>
    <t>AA: 3E5239</t>
  </si>
  <si>
    <t>RELAY A</t>
  </si>
  <si>
    <t>AA: 3K6060</t>
  </si>
  <si>
    <t>AA:1028805</t>
  </si>
  <si>
    <t>RECPTACLE KI</t>
  </si>
  <si>
    <t>AA:1138490</t>
  </si>
  <si>
    <t>AA:1552274</t>
  </si>
  <si>
    <t>AA:2428903</t>
  </si>
  <si>
    <t>SWITCH AS-PR</t>
  </si>
  <si>
    <t>AA:3634961</t>
  </si>
  <si>
    <t>AA: 6V5746</t>
  </si>
  <si>
    <t>M TRIM STK</t>
  </si>
  <si>
    <t>AA:4726230</t>
  </si>
  <si>
    <t>PANEL AS</t>
  </si>
  <si>
    <t>AA: 9X2043</t>
  </si>
  <si>
    <t>AA: 9X2046</t>
  </si>
  <si>
    <t>AA:1146658</t>
  </si>
  <si>
    <t>AA:3450351</t>
  </si>
  <si>
    <t>FILM</t>
  </si>
  <si>
    <t>AA:3694095</t>
  </si>
  <si>
    <t>AA:3675213</t>
  </si>
  <si>
    <t>AA:2843623</t>
  </si>
  <si>
    <t>AA:2364616</t>
  </si>
  <si>
    <t>AA:5297862</t>
  </si>
  <si>
    <t>AA: 8T4177</t>
  </si>
  <si>
    <t>AA: 6V8716</t>
  </si>
  <si>
    <t>CC_MANDO FINAL RH_MO01</t>
  </si>
  <si>
    <t>CR CB VIDRIO PUERTA CABINA RH X CONDICIO</t>
  </si>
  <si>
    <t>AA:2641168</t>
  </si>
  <si>
    <t>AA: 4I5480</t>
  </si>
  <si>
    <t>AA: 6V1392</t>
  </si>
  <si>
    <t>AA:2695348</t>
  </si>
  <si>
    <t>AA:4810119</t>
  </si>
  <si>
    <t>AA:2307645</t>
  </si>
  <si>
    <t>AA: 8T3612</t>
  </si>
  <si>
    <t>AA:2482929</t>
  </si>
  <si>
    <t>AA:2566454</t>
  </si>
  <si>
    <t>SENSOR GP TM</t>
  </si>
  <si>
    <t>AA:2812921</t>
  </si>
  <si>
    <t>RECEPTACLE</t>
  </si>
  <si>
    <t>AA:2982651</t>
  </si>
  <si>
    <t>BRACKET AS.</t>
  </si>
  <si>
    <t>AA:1712419</t>
  </si>
  <si>
    <t>STUD-WELD</t>
  </si>
  <si>
    <t>AA:2982658</t>
  </si>
  <si>
    <t>AA:3266601</t>
  </si>
  <si>
    <t>AA:3365577</t>
  </si>
  <si>
    <t>AA:2812920</t>
  </si>
  <si>
    <t>AA:2812922</t>
  </si>
  <si>
    <t>AA:3538573</t>
  </si>
  <si>
    <t>AA:4186840</t>
  </si>
  <si>
    <t>AA: 6V8227</t>
  </si>
  <si>
    <t>AA:1864195</t>
  </si>
  <si>
    <t>AA: 8X1873</t>
  </si>
  <si>
    <t>AA:3073245</t>
  </si>
  <si>
    <t>INJECTOR</t>
  </si>
  <si>
    <t>AA:1242114</t>
  </si>
  <si>
    <t>AA:4568556</t>
  </si>
  <si>
    <t>HOSE-BULK</t>
  </si>
  <si>
    <t>AA: 5P4869</t>
  </si>
  <si>
    <t>AA:1653928</t>
  </si>
  <si>
    <t>BL FALLA LINEA ENFRIAMIENTO FRENO LH RH</t>
  </si>
  <si>
    <t>AA: 4T0589</t>
  </si>
  <si>
    <t>SLIDER</t>
  </si>
  <si>
    <t>AA: 6J3999</t>
  </si>
  <si>
    <t>AA: 9J1555</t>
  </si>
  <si>
    <t>AA: 9J1557</t>
  </si>
  <si>
    <t>RETAINER A</t>
  </si>
  <si>
    <t>AA:1853969</t>
  </si>
  <si>
    <t>COVER ASSEMB</t>
  </si>
  <si>
    <t>AA:1313445</t>
  </si>
  <si>
    <t>AA:1411221</t>
  </si>
  <si>
    <t>AA:1512413</t>
  </si>
  <si>
    <t>AA:1512414</t>
  </si>
  <si>
    <t>AA:5901980</t>
  </si>
  <si>
    <t>AA:5532144</t>
  </si>
  <si>
    <t>AA:2098296</t>
  </si>
  <si>
    <t>BOLT-SOCKET</t>
  </si>
  <si>
    <t>AA:4490203</t>
  </si>
  <si>
    <t>AA:4843047</t>
  </si>
  <si>
    <t>HOSE AS-HYBR</t>
  </si>
  <si>
    <t>AA:4843046</t>
  </si>
  <si>
    <t>AA:4917549</t>
  </si>
  <si>
    <t>AA:1783620</t>
  </si>
  <si>
    <t>STRAP-DUAL C</t>
  </si>
  <si>
    <t>AA: 3E6758</t>
  </si>
  <si>
    <t>AA: 2V0447</t>
  </si>
  <si>
    <t>AA: 7K9211</t>
  </si>
  <si>
    <t>AA:1055448</t>
  </si>
  <si>
    <t>AA: 9J6689</t>
  </si>
  <si>
    <t>AA:3897521</t>
  </si>
  <si>
    <t>GLASS AS-DOO</t>
  </si>
  <si>
    <t>AA:3778825</t>
  </si>
  <si>
    <t>AA:3778827</t>
  </si>
  <si>
    <t>AA:3780445</t>
  </si>
  <si>
    <t>AA:3789973</t>
  </si>
  <si>
    <t>AA:3774724</t>
  </si>
  <si>
    <t>AA:1576199</t>
  </si>
  <si>
    <t>AA:3766913</t>
  </si>
  <si>
    <t>AA:4154050</t>
  </si>
  <si>
    <t>AA:3791634</t>
  </si>
  <si>
    <t>AA:3802278</t>
  </si>
  <si>
    <t>AA:3791629</t>
  </si>
  <si>
    <t>AA:3778841</t>
  </si>
  <si>
    <t>AA:4271227</t>
  </si>
  <si>
    <t>AA:4360149</t>
  </si>
  <si>
    <t>AA: 7V6428</t>
  </si>
  <si>
    <t>KEEPER</t>
  </si>
  <si>
    <t>AA:1327551</t>
  </si>
  <si>
    <t>AA: 6V9851</t>
  </si>
  <si>
    <t>AA:3802918</t>
  </si>
  <si>
    <t>DECK GP (RH)</t>
  </si>
  <si>
    <t>AA:3802919</t>
  </si>
  <si>
    <t>DECK GP (LH)</t>
  </si>
  <si>
    <t>AA:1622480</t>
  </si>
  <si>
    <t>RIVET</t>
  </si>
  <si>
    <t>AA: 2M5795</t>
  </si>
  <si>
    <t>AA: 9M3835</t>
  </si>
  <si>
    <t>AA: 5V1496</t>
  </si>
  <si>
    <t>AA: 3T9658</t>
  </si>
  <si>
    <t>AA:2772010</t>
  </si>
  <si>
    <t>AA:3881451</t>
  </si>
  <si>
    <t>CLEANER GP-A</t>
  </si>
  <si>
    <t>AA:1649760</t>
  </si>
  <si>
    <t>AA:2338350</t>
  </si>
  <si>
    <t>AA:1397738</t>
  </si>
  <si>
    <t>PEDAL AS</t>
  </si>
  <si>
    <t>AA:1397739</t>
  </si>
  <si>
    <t>AA:2661466</t>
  </si>
  <si>
    <t>AA: 6H4005</t>
  </si>
  <si>
    <t>AA:1712210</t>
  </si>
  <si>
    <t>AA:1890108</t>
  </si>
  <si>
    <t>AA:1712212</t>
  </si>
  <si>
    <t>BREAKER AS</t>
  </si>
  <si>
    <t>AA: 6V4283</t>
  </si>
  <si>
    <t>AA:1138373</t>
  </si>
  <si>
    <t>SCREW-BUTTON</t>
  </si>
  <si>
    <t>AA: 6V8985</t>
  </si>
  <si>
    <t>AA: 6V9173</t>
  </si>
  <si>
    <t>AA: 6V9172</t>
  </si>
  <si>
    <t>AA: 3E7426</t>
  </si>
  <si>
    <t>ELBOW 90</t>
  </si>
  <si>
    <t>AA:2585045</t>
  </si>
  <si>
    <t>AA: 0S1590</t>
  </si>
  <si>
    <t>AA: 6B0933</t>
  </si>
  <si>
    <t>AA:2530065</t>
  </si>
  <si>
    <t>COR GUARD LH</t>
  </si>
  <si>
    <t>AA:2530064</t>
  </si>
  <si>
    <t>GUARD COR RH</t>
  </si>
  <si>
    <t>AA: 6V6535</t>
  </si>
  <si>
    <t>AA:10R8105</t>
  </si>
  <si>
    <t>CONT GP E</t>
  </si>
  <si>
    <t>CR_CAMBIO DE ECM MOTOR</t>
  </si>
  <si>
    <t>CA01</t>
  </si>
  <si>
    <t>TO05</t>
  </si>
  <si>
    <t>PERFORADORA DE PRE-CORTE Nº 4</t>
  </si>
  <si>
    <t>JP11-MI1-PERF-PERFO-PEPR04</t>
  </si>
  <si>
    <t>PERFORADORA DE PRECORTE Nº 4</t>
  </si>
  <si>
    <t>BL_CAMBIO DE CAMARAS DE NEUMATICOS</t>
  </si>
  <si>
    <t>BL_MDC01_CAMB SELLOS ELECTROVALVULA IMPL</t>
  </si>
  <si>
    <t>BL_CAMBIO DE TABLEROS ELECT.SP(10220014)</t>
  </si>
  <si>
    <t>BL_MEDICION DE VIBRACIÓN GLOBAL</t>
  </si>
  <si>
    <t>BL_C-TALONERAS Y PROTECTORES LABIOS</t>
  </si>
  <si>
    <t>BL_EVALUAR FUGA ACEITE VALVE OSCILACION</t>
  </si>
  <si>
    <t>BL_CAMBIO BAQUELITAS DE HOSE DRUM PE08</t>
  </si>
  <si>
    <t>BL_CBIO PORTAFUSIBLE / FUSIBLE PRELUB</t>
  </si>
  <si>
    <t>BL_INSTALAR SOPORTE D LINEA FRENO PARQUE</t>
  </si>
  <si>
    <t>BL_CBIO RELAY Y BOMBA PRELUBRICACION</t>
  </si>
  <si>
    <t>BL_CBIO ABRAZADERA LINEA MOTOR FAN</t>
  </si>
  <si>
    <t>BL_POSICIONAR CAPO (PLATAFORMA) MOTOR</t>
  </si>
  <si>
    <t>BL_CBIO SOLERAS SOLDABLES CUCHARON CF01</t>
  </si>
  <si>
    <t>BL_CBIO SILENCIADOR LH X FISURA FUGA GAS</t>
  </si>
  <si>
    <t>BL_CBIO SELLOS MULTIPLE LUB Y BBA TX</t>
  </si>
  <si>
    <t>BL_CBIO D MANGUERA ENFRIAMIENTO D FRENOS</t>
  </si>
  <si>
    <t>BL_C-EJE DESLIZANTE DE ESTABILIZADOR</t>
  </si>
  <si>
    <t>BL_CBIO DE LINEAS DEL HVAC TR01</t>
  </si>
  <si>
    <t>BL_C-COJINETES D BARRA ESTABILIZADORA</t>
  </si>
  <si>
    <t>BL_CAMBIO DE TABLEROS ELECTRICOS LAVADER</t>
  </si>
  <si>
    <t>BL CG03 CBIO PEDAL DE FRENO</t>
  </si>
  <si>
    <t>BL_CBIO BBA HYD IMPLEMENT_PCR &amp; DESGASTE</t>
  </si>
  <si>
    <t>BL_C-BLINDAJE CUCHARON LATERAL RH-LH</t>
  </si>
  <si>
    <t>BL_C-TALONERAS DE CUCHARON</t>
  </si>
  <si>
    <t>BL_C-HOSE DE TX_379-2211_TR03</t>
  </si>
  <si>
    <t>BL_C-VALVULA ADMISION (INLET)  PE08</t>
  </si>
  <si>
    <t>BL_C-SWITCH LOCKOUT HYD_111-4799</t>
  </si>
  <si>
    <t>BL_CAMBIO PERNOS ZAPATA CS Y NCS PE05</t>
  </si>
  <si>
    <t>BL_EVAL-BOMBAS CABEZAL ROTACION</t>
  </si>
  <si>
    <t>BL_REP.FISURA SOPORTE DE RODILLO #4-5 LH</t>
  </si>
  <si>
    <t>BL_CBIO CONDENSADOR Y SECADOR K189</t>
  </si>
  <si>
    <t>BL_INSTAL FARO POSTERIOR DE RIPPER</t>
  </si>
  <si>
    <t>BL_C-MANGUERAS DE MOTOR DE VENTILADOR</t>
  </si>
  <si>
    <t>BL_C-MANGUERAS MOTOR HYD TENSADOR</t>
  </si>
  <si>
    <t>BL_CBIO MANGUERA MOTOR FAN Y CYL INCL</t>
  </si>
  <si>
    <t>BL_CAMB DE BARRA - TAPA -  CUCHARON</t>
  </si>
  <si>
    <t>BL_REP FISURA EN TRUCK FRAME RH</t>
  </si>
  <si>
    <t>BL_REPARAR FISURA EN BASTIDOR EXTERIOR</t>
  </si>
  <si>
    <t>BL_REP FISURA / CAMB BLINDAJE / BRAZO</t>
  </si>
  <si>
    <t>BL_CBIO CHAPAS MANIJAS PUERTA LH RH K196</t>
  </si>
  <si>
    <t>BL_INSTAL SEGURO DE TUBERIA HYD RH</t>
  </si>
  <si>
    <t>BL_CBIO ESCALERA ACCESO LH X ROTURA</t>
  </si>
  <si>
    <t>BL_CBIO DE MANGUERA DE RETORNO DE ENFRIA</t>
  </si>
  <si>
    <t>BL_REP-FISURAS BASTIDOR INTERIOR</t>
  </si>
  <si>
    <t>BL_C-SELLOS CONJUNTO BOMBAS TXSM-TC</t>
  </si>
  <si>
    <t>BL_INSTALAR TAPA DE LLENADO DE TANQUE DE</t>
  </si>
  <si>
    <t>BL_C-VARILLA MEDICION ACEITE TRANSMISION</t>
  </si>
  <si>
    <t>BL_CBIO DE MANGUERA DE AIRE FRENO D SERV</t>
  </si>
  <si>
    <t>BL_CBIO D MANGUERA RETORNO ENFRIA HYD</t>
  </si>
  <si>
    <t>BL_CBO VALV.CTR Y BOMA HMU DIRECCION</t>
  </si>
  <si>
    <t>BL_CAMBIAR CINTURON DE SEGURIDAD</t>
  </si>
  <si>
    <t>BL_CAMBIO DE MANGUERA DE FRENO DE SERVIC</t>
  </si>
  <si>
    <t>BL_HABILITAR KIT DE LIMPIEZA CA20</t>
  </si>
  <si>
    <t>BL_CBIO TANQUE DE AIRE PRINCIPAL</t>
  </si>
  <si>
    <t>BL_CBIO MANGUERA FRENO (CILINDRO FRENO)</t>
  </si>
  <si>
    <t>BL_CAMBIO DE SELLO DE YUGO DE CARDAN TX</t>
  </si>
  <si>
    <t>BL_CBIO DE MANGUERA DE DIRECCION</t>
  </si>
  <si>
    <t>BL_CBIO MANGUERA ENFRIAMIENTO DEL LH</t>
  </si>
  <si>
    <t>BL_K194 CAMBIO MANGUERAS AC</t>
  </si>
  <si>
    <t>BL_INSTALAR SOPORTE/ABRAZADERA-ROZAMIENT</t>
  </si>
  <si>
    <t>BL_CBIO D TUBERIAS ENFRIAMIENTO HYD</t>
  </si>
  <si>
    <t>BL_CBIO D PEDALES CONTROL FRENO-ACELERAD</t>
  </si>
  <si>
    <t>BL_CBIO D MANGUERA VENTEO CAJA THERMOSTA</t>
  </si>
  <si>
    <t>BL_CAMBIO DE INYECTOR DE GRASA RH</t>
  </si>
  <si>
    <t>BL_K187 CBIO MANGUERA-CORREA COMPRESOR</t>
  </si>
  <si>
    <t>BL_HABILITAR KIT DE LIMPIEZA CA10</t>
  </si>
  <si>
    <t>BL_HABILITAR KIT DE LIMPIEZA CA09</t>
  </si>
  <si>
    <t>BL_CAMBIO DE PEDALES DE CONTROL DE FRENO</t>
  </si>
  <si>
    <t>BL_HABILITAR KIT DE LIMPIEZA CA08</t>
  </si>
  <si>
    <t>BL_HABILITAR KIT DE LIMPIEZA CA07</t>
  </si>
  <si>
    <t>BL_K191 CBIO GRUPO EVAPODAOR Y LINEAS</t>
  </si>
  <si>
    <t>BL_HABILITAR KIT DE LIMPIEZA CA05</t>
  </si>
  <si>
    <t>BL_CORREGIR FUGA X TUBERIA PTO</t>
  </si>
  <si>
    <t>BL_HABILITAR KIT DE LIMPIEZA CA03</t>
  </si>
  <si>
    <t>BL_CAMBIO DE TAPA DELANTERA DE CABINA</t>
  </si>
  <si>
    <t>BL_HABILITAR KIT DE LIMPIEZA CA04</t>
  </si>
  <si>
    <t>BL_INSTALAR ABRAZADERA A TUBERIA HYD</t>
  </si>
  <si>
    <t>BL_CBIO DE PEDAL FRENO DE SERVICIO</t>
  </si>
  <si>
    <t>BL_CAMBIO DE LIMPIAPARABRISAS POSTERIOR</t>
  </si>
  <si>
    <t>ABIE FENA FMAT PREC</t>
  </si>
  <si>
    <t>CR01</t>
  </si>
  <si>
    <t>PE03</t>
  </si>
  <si>
    <t>DLAJOC</t>
  </si>
  <si>
    <t>BL_INSP_EVAL MOTOR DIESEL_ENFRIADOR ACEI</t>
  </si>
  <si>
    <t>VMARCOSB</t>
  </si>
  <si>
    <t>BL_REPARAR CONECTOR SOLENOIDE BOMBA FREN</t>
  </si>
  <si>
    <t>MINS1925</t>
  </si>
  <si>
    <t>BL_TOMAR IMAGEN TERMOGRAFICA MOTOR CA09</t>
  </si>
  <si>
    <t>BL_TOMAR IMAGEN TERMOGRAFICA MOTOR CA02</t>
  </si>
  <si>
    <t>BL_EVALUAR ESTADO FISICO-MANTAS TERMICAS</t>
  </si>
  <si>
    <t>BL_AJUSTE NP 207617 (MANTA TERMICA)CA09</t>
  </si>
  <si>
    <t>BL_CAMBIO BOLA WINCHE PE-05</t>
  </si>
  <si>
    <t>MINS2025</t>
  </si>
  <si>
    <t>BL_APLICACIÓN DE SERVICE LETTER PS47854</t>
  </si>
  <si>
    <t>FPALOMINOQ</t>
  </si>
  <si>
    <t>BL_CBIO GRUPO EVAPORADOR K188</t>
  </si>
  <si>
    <t>BL_CBIO MANG  LUB DE LINEAS D GRASA PE09</t>
  </si>
  <si>
    <t>BL_CAMB TUBERIA LUBRI LINK LH  CF01</t>
  </si>
  <si>
    <t>BL_C-MANGUERAS SIST MEGA Y RUTEO</t>
  </si>
  <si>
    <t>BL_C-FAROS DE MAYOR X BAJA ILUMINACION</t>
  </si>
  <si>
    <t>BL_CBIO DE TANQUE DE GRASA FUGA</t>
  </si>
  <si>
    <t>BL_C-BUJE CILINDRO ARTICULACION CENTRAL</t>
  </si>
  <si>
    <t>BL_C-NIPLE GRASA MESA DE RIPPER X FUGA</t>
  </si>
  <si>
    <t>BL_C-FAROS_MDC01</t>
  </si>
  <si>
    <t>BL_LINEA TRANSMISON FUGA N1</t>
  </si>
  <si>
    <t>BL_TUBERIA ENFRIAMIENTO FRENO FUGA N1</t>
  </si>
  <si>
    <t>BL_C-SELLOS LINEA HYD/TXSM FUGA N1</t>
  </si>
  <si>
    <t>BL_REGULAR PUERTA OPERADOR/CIERRE FORZAD</t>
  </si>
  <si>
    <t>BL_C-SELLOS TUBO MOTOR/BOMBA EJE POST.</t>
  </si>
  <si>
    <t>BL_C-RETEN MANDO DE ALTERNADOR FUGA N2</t>
  </si>
  <si>
    <t>BL_REPARAR PLATAFORMA INSP. MOTOR</t>
  </si>
  <si>
    <t>BL_C-VALVULA DRENAJE TANQUE AIRE SECUND.</t>
  </si>
  <si>
    <t>BL_SIST. PRELUBRICACION INOPERATIVO</t>
  </si>
  <si>
    <t>BL_C-CINTURÓN SEGURIDAD_528-7196</t>
  </si>
  <si>
    <t>BL_C-MIRROR RH</t>
  </si>
  <si>
    <t>BL_C-GUARDA RH  MOTOR DIESEL_380-0959</t>
  </si>
  <si>
    <t>PATIO DE LLAVES SUB PRINCIPAL</t>
  </si>
  <si>
    <t>BL_EVAL-FUGA DE REFRIGERANTE_GE103</t>
  </si>
  <si>
    <t>JP11-ENE-SUBS-SBPRI-PALL01</t>
  </si>
  <si>
    <t>Generador  eléctrico N° 3 de 2.0 MW</t>
  </si>
  <si>
    <t>BL_C-PARADA EMERGENCIA, TORRE PE03</t>
  </si>
  <si>
    <t>BL_C-PARADA EMERGENCIA BOX 3  PE03</t>
  </si>
  <si>
    <t>BL_C-ACEITE EJE POSTERIOR</t>
  </si>
  <si>
    <t>BL_CAMBIO MANGUERAS SIST MEGA Y RUTEO</t>
  </si>
  <si>
    <t>BL_EVA. BAJA VISCOCIDAD/ EJE POSTERIOR</t>
  </si>
  <si>
    <t>BL_C-MOTOR PRELUBRICACION Y RELAY</t>
  </si>
  <si>
    <t>BL_C-ABRAZADERA LINEA MOTOR FAN ROTO</t>
  </si>
  <si>
    <t>BL_C-MANGUERAS ARTICULACION CENTRAL</t>
  </si>
  <si>
    <t>BL_CBIO DE AMORTIGUADOR DE PUERTA PE03</t>
  </si>
  <si>
    <t>TANQUE DE AGUA DE LAVADO</t>
  </si>
  <si>
    <t>BL CAMBIO VÁLVULA AGUA TANQ. (ZAMINE)</t>
  </si>
  <si>
    <t>JP11-MI1-TALL-LCAMI-TANQ01</t>
  </si>
  <si>
    <t>BL_C-PERNOS ZAPATA CS Y NCS PE05</t>
  </si>
  <si>
    <t>BL_CBIO PELDAÑO ANTIDESLIZANTE LH</t>
  </si>
  <si>
    <t>BL_C-VALVULA CONTROL DE AIRE DE SECADOR</t>
  </si>
  <si>
    <t>BL_C-INYECTOR DE GRASA RH</t>
  </si>
  <si>
    <t>BL_C-PEDALES DE CONTROL DE FRENO</t>
  </si>
  <si>
    <t>BL_C-GOMAS D SOPORTE VIBRATORIO TRASL</t>
  </si>
  <si>
    <t>LIB. NOTI FENA FMAT MOVM NLIQ PREC</t>
  </si>
  <si>
    <t>BL_PE05 INSTAL. EMPAQUE ENROLL. CABLE</t>
  </si>
  <si>
    <t>LIB. FENA MACO NLIQ</t>
  </si>
  <si>
    <t>PMILACHAYB</t>
  </si>
  <si>
    <t>61 - 90 dias</t>
  </si>
  <si>
    <t>AA:3599150</t>
  </si>
  <si>
    <t>AA: 6V8639</t>
  </si>
  <si>
    <t>AA: 6V8638</t>
  </si>
  <si>
    <t>AA: 8E7561</t>
  </si>
  <si>
    <t>KNOB A</t>
  </si>
  <si>
    <t>AA: 9S8230</t>
  </si>
  <si>
    <t>PLATE A</t>
  </si>
  <si>
    <t>AA: 4H1641</t>
  </si>
  <si>
    <t>AA:3964282</t>
  </si>
  <si>
    <t>AA:4934503</t>
  </si>
  <si>
    <t>ADAPTER-FAN</t>
  </si>
  <si>
    <t>AA:1779754</t>
  </si>
  <si>
    <t>CC_MANDO FINAL RH_CA06</t>
  </si>
  <si>
    <t>AA:1779755</t>
  </si>
  <si>
    <t>AA:4310060</t>
  </si>
  <si>
    <t>AA: 5T8042</t>
  </si>
  <si>
    <t>AA: 5T8168</t>
  </si>
  <si>
    <t>AA: 5T8169</t>
  </si>
  <si>
    <t>AA: 7X2583</t>
  </si>
  <si>
    <t>AA: 7X4801</t>
  </si>
  <si>
    <t>CO_CILINDRO DE CENTERSHIFT_MO01</t>
  </si>
  <si>
    <t>AA:4230171</t>
  </si>
  <si>
    <t>AA:4230172</t>
  </si>
  <si>
    <t>AA:1701821</t>
  </si>
  <si>
    <t>RAB00574</t>
  </si>
  <si>
    <t>AA: 3J6899</t>
  </si>
  <si>
    <t>CR_CAMBIO DE CHAPA DE PUERTA RH</t>
  </si>
  <si>
    <t>AA:3255687</t>
  </si>
  <si>
    <t>LATCH AS. RH</t>
  </si>
  <si>
    <t>AA:2399961</t>
  </si>
  <si>
    <t>STRIKER AS</t>
  </si>
  <si>
    <t>AA:1325528</t>
  </si>
  <si>
    <t>AA:5938696</t>
  </si>
  <si>
    <t>VALVE AS-WAT</t>
  </si>
  <si>
    <t>AA:4657612</t>
  </si>
  <si>
    <t>CLIP-TOOL</t>
  </si>
  <si>
    <t>AA:5416599</t>
  </si>
  <si>
    <t>AA:5416598</t>
  </si>
  <si>
    <t>AA: 9X7385</t>
  </si>
  <si>
    <t>AA: 8F8151</t>
  </si>
  <si>
    <t>VALVE-SHUTOF</t>
  </si>
  <si>
    <t>UNION</t>
  </si>
  <si>
    <t>AA: 8X2318</t>
  </si>
  <si>
    <t>AA:2409689</t>
  </si>
  <si>
    <t>CO_BRAZO CENTRAL DE DIRECCIÓN_CA02</t>
  </si>
  <si>
    <t>AA:3322303</t>
  </si>
  <si>
    <t>AA: 8X1834</t>
  </si>
  <si>
    <t>AA: 8X6729</t>
  </si>
  <si>
    <t>AA:2014758</t>
  </si>
  <si>
    <t>AA:2014759</t>
  </si>
  <si>
    <t>LOCK</t>
  </si>
  <si>
    <t>AA: 8T0656</t>
  </si>
  <si>
    <t>AA:2077321</t>
  </si>
  <si>
    <t>ARM-CENTER</t>
  </si>
  <si>
    <t>AA:4212419</t>
  </si>
  <si>
    <t>AA:3747990</t>
  </si>
  <si>
    <t>STEP AS</t>
  </si>
  <si>
    <t>CO_BARRA DE DIRECCIÓN LH_CA04</t>
  </si>
  <si>
    <t>AA: 8T0672</t>
  </si>
  <si>
    <t>AA: 7X0851</t>
  </si>
  <si>
    <t>EX5600-6 - DESENERGIZACIÓN Y ENERGIZACIÓ</t>
  </si>
  <si>
    <t>BL_CONFIG. DE HOROMETRO PE02 SE REALIZA</t>
  </si>
  <si>
    <t>CR_PE05 INSTAL. EMPAQUE ENROLL. CABLE</t>
  </si>
  <si>
    <t>CL_CBIO PELDAÑO ANTIDESLIZANTE LH</t>
  </si>
  <si>
    <t>BL_COLOCAR NP 207617 (MANTA TERMICA)CA09</t>
  </si>
  <si>
    <t>CR02</t>
  </si>
  <si>
    <t>CA04</t>
  </si>
  <si>
    <t>TO03</t>
  </si>
  <si>
    <t>GT_CAMBIAR PUNTA RIPPER</t>
  </si>
  <si>
    <t>MC01</t>
  </si>
  <si>
    <t>CA06</t>
  </si>
  <si>
    <t>BL_CBIO PROTECTORES LATERALES DE BUCKET</t>
  </si>
  <si>
    <t>BL_CAMBIO SENSOR NIVEL TANQUE AGUA PE09</t>
  </si>
  <si>
    <t>BL_ CBIO JOYTICK ROTACION Y AVANCE PE05</t>
  </si>
  <si>
    <t>BL_CAMBIO TOPE INFERIOR DE MASTIL PE05</t>
  </si>
  <si>
    <t>BL_CAMBIO TUBERIA SUCCION DE AGUA PE04</t>
  </si>
  <si>
    <t>BL_CORREGIR FUGA ACEITE COMP X ENFRIADOR</t>
  </si>
  <si>
    <t>BL_REP-FISURAS ESTRUCTURAS MENORES</t>
  </si>
  <si>
    <t>BL_C-TALONERAS LH/RH DE BUCKET</t>
  </si>
  <si>
    <t>BL_EXTRACTOR SEMIEJES DE MF 793D</t>
  </si>
  <si>
    <t>BL_MEDIR VIBRACIONES_LINEA BASE</t>
  </si>
  <si>
    <t>ABIE FMAT LIBR NLIQ PREC</t>
  </si>
  <si>
    <t>ZM08</t>
  </si>
  <si>
    <t>LIB. EDET MACO NLIQ PREC</t>
  </si>
  <si>
    <t>BL_CAMBIO DE ARRANCADOR RH</t>
  </si>
  <si>
    <t>BL_C-PROTECTOR D MANGUERAS (NEUMA)</t>
  </si>
  <si>
    <t>BL_C-BAQUELITAS CABEZAL DE ROTACION</t>
  </si>
  <si>
    <t>LIB. EDET FENA MACO MOVM NLIQ PREC</t>
  </si>
  <si>
    <t>BL_C-COMPRESOR Y LINEAS A/C FL01</t>
  </si>
  <si>
    <t>BL_REP-FISURA CROSS TUBE CENTR RH</t>
  </si>
  <si>
    <t>BL_C-COMPONTES POR CORROCION SCI</t>
  </si>
  <si>
    <t>BL_REP-COMPUERTA CORTINA POLV DELT</t>
  </si>
  <si>
    <t>793D - PM7 3500 H LAVADO</t>
  </si>
  <si>
    <t>793D - PM7 3500 H RUTINA MECANICA</t>
  </si>
  <si>
    <t>793D - PM7 3500 H RUTINA ELECTRICA</t>
  </si>
  <si>
    <t>793D - PM7 3500 H RUTINA HVAC</t>
  </si>
  <si>
    <t>793D - PM7 3500 H RUTINA CONFIABILIDAD</t>
  </si>
  <si>
    <t>CR_CAMBIO DE ARRANCADOR RH</t>
  </si>
  <si>
    <t>GAC 5102 CA24 CIL. LEVANTE RH CAIDA VAST</t>
  </si>
  <si>
    <t>BL_CAMBIO DE RPOTECTORES LATERALES</t>
  </si>
  <si>
    <t>416-4594</t>
  </si>
  <si>
    <t>BOMBA DEL VENTILADOR</t>
  </si>
  <si>
    <t>416-4593</t>
  </si>
  <si>
    <t>MANDO DE BOMBAS DELANTERO</t>
  </si>
  <si>
    <t>389-4896</t>
  </si>
  <si>
    <t>BOMBA DE AUTOLUBRICACIÓN</t>
  </si>
  <si>
    <t>MOTOR DE PROPULSIÓN LH</t>
  </si>
  <si>
    <t>MOTOR DE PROPULSIÓN RH</t>
  </si>
  <si>
    <t>CADENA LH</t>
  </si>
  <si>
    <t>330-5414A</t>
  </si>
  <si>
    <t>CARRILERIA</t>
  </si>
  <si>
    <t>CADENA RH</t>
  </si>
  <si>
    <t>SPROCKET</t>
  </si>
  <si>
    <t>166-3729</t>
  </si>
  <si>
    <t>BOMBA DE LEVANTE</t>
  </si>
  <si>
    <t>284-3536</t>
  </si>
  <si>
    <t>BOMBA DE VENTILADOR</t>
  </si>
  <si>
    <t>344-3942</t>
  </si>
  <si>
    <t>8X-2317</t>
  </si>
  <si>
    <t>CILINDRO DE SUSPENSIÓN DELANTERA RH</t>
  </si>
  <si>
    <t>295-5706</t>
  </si>
  <si>
    <t>DIFERENCIAL</t>
  </si>
  <si>
    <t>466-7421</t>
  </si>
  <si>
    <t>RUEDA RH</t>
  </si>
  <si>
    <t>470-8606</t>
  </si>
  <si>
    <t>334-5492</t>
  </si>
  <si>
    <t>396-6006</t>
  </si>
  <si>
    <t>MOTOR DE ENFRIAMIENTO DE FRENOS</t>
  </si>
  <si>
    <t>198-6041</t>
  </si>
  <si>
    <t>CILINDRO DE VOLTEO RH</t>
  </si>
  <si>
    <t>ENFRIADOR DE ACEITE DE TRANSMISIÓN</t>
  </si>
  <si>
    <t>292-5060</t>
  </si>
  <si>
    <t>345-1983</t>
  </si>
  <si>
    <t>MINS2125</t>
  </si>
  <si>
    <t>CO_BOMBA DE VENTILADOR_CA27</t>
  </si>
  <si>
    <t>CO_BOMBA DE AUTOLUBRICACIÓN_CA06</t>
  </si>
  <si>
    <t>CC_CILINDRO SUSPENSIÓN DELANTERA RH_CA27</t>
  </si>
  <si>
    <t>CO_CILINDRO DE DIRECCIÓN RH_CA26</t>
  </si>
  <si>
    <t>CC_CILINDRO SUSPENSIÓN DELANTERA RH_CA04</t>
  </si>
  <si>
    <t>CC_MANDO FINAL LH_CA06</t>
  </si>
  <si>
    <t>CC_DIFERENCIAL_CA06</t>
  </si>
  <si>
    <t>CC_TOLVA_CA16</t>
  </si>
  <si>
    <t>CO_MOTOR DE ENFRIAMIENTO DE FRENOS_CA22</t>
  </si>
  <si>
    <t>CO_BARRA DE DIRECCIÓN RH_CA04</t>
  </si>
  <si>
    <t>CC_TRANSMISIÓN_CA01 (Custodia)</t>
  </si>
  <si>
    <t>CO_BOMBA DE VENTILADOR_CF01</t>
  </si>
  <si>
    <t>CO_ENFRIADOR DE ACEITE DE TX_TO05</t>
  </si>
  <si>
    <t>AA:4317624</t>
  </si>
  <si>
    <t>COWL AS</t>
  </si>
  <si>
    <t>AA:4317682</t>
  </si>
  <si>
    <t>AA:4352086</t>
  </si>
  <si>
    <t>AA:4317669</t>
  </si>
  <si>
    <t>AA:4317707</t>
  </si>
  <si>
    <t>AA:4317704</t>
  </si>
  <si>
    <t>AA:4352563</t>
  </si>
  <si>
    <t>AA: 8D7712</t>
  </si>
  <si>
    <t>AA:3195119</t>
  </si>
  <si>
    <t>AA:3147476</t>
  </si>
  <si>
    <t>COVER AS.</t>
  </si>
  <si>
    <t>AA: 7X7877</t>
  </si>
  <si>
    <t>CM STRIP EDG</t>
  </si>
  <si>
    <t>AA: 1H3244</t>
  </si>
  <si>
    <t>AA:2883687</t>
  </si>
  <si>
    <t>BREAKER</t>
  </si>
  <si>
    <t>AA: 9X6016</t>
  </si>
  <si>
    <t>AA: 9B7233</t>
  </si>
  <si>
    <t>AA:3070750</t>
  </si>
  <si>
    <t>AA:3195106</t>
  </si>
  <si>
    <t>PLATE-BUSSBA</t>
  </si>
  <si>
    <t>AA:3147487</t>
  </si>
  <si>
    <t>STRAP-BUSSBA</t>
  </si>
  <si>
    <t>AA: 7V6571</t>
  </si>
  <si>
    <t>AA:5416629</t>
  </si>
  <si>
    <t>AA: 4B4277</t>
  </si>
  <si>
    <t>AA:4904245</t>
  </si>
  <si>
    <t>AA:5160747</t>
  </si>
  <si>
    <t>AA: 1H6227</t>
  </si>
  <si>
    <t>CO_BOMBA ENF DE IMPLEMENTOS_CF01</t>
  </si>
  <si>
    <t>AA:4241863</t>
  </si>
  <si>
    <t>PUMP GP-GR</t>
  </si>
  <si>
    <t>AA:3466935</t>
  </si>
  <si>
    <t>AA:3466936</t>
  </si>
  <si>
    <t>AA:1986041</t>
  </si>
  <si>
    <t>MOTOR GP-PVL</t>
  </si>
  <si>
    <t>AA: 8T4193</t>
  </si>
  <si>
    <t>AA: 7X0591</t>
  </si>
  <si>
    <t>BEARING AS</t>
  </si>
  <si>
    <t>AA: 6V8637</t>
  </si>
  <si>
    <t>AA:1336934</t>
  </si>
  <si>
    <t>AA:2862631</t>
  </si>
  <si>
    <t>STUD-TAPERLO</t>
  </si>
  <si>
    <t>AA: 6V7742</t>
  </si>
  <si>
    <t>AA:5982864</t>
  </si>
  <si>
    <t>AA:5940901</t>
  </si>
  <si>
    <t>BOLT-12 POIN</t>
  </si>
  <si>
    <t>AA:0026453</t>
  </si>
  <si>
    <t>AA:0308370</t>
  </si>
  <si>
    <t>AA: 6V8721</t>
  </si>
  <si>
    <t>AA: 7J5996</t>
  </si>
  <si>
    <t>AA: 4H6112</t>
  </si>
  <si>
    <t>AA: 7X2553</t>
  </si>
  <si>
    <t>AA:0332177</t>
  </si>
  <si>
    <t>AA: 6D4246</t>
  </si>
  <si>
    <t>AA: 8X2317</t>
  </si>
  <si>
    <t>PUMP A</t>
  </si>
  <si>
    <t>AA: 3B6768</t>
  </si>
  <si>
    <t>CORE AS.</t>
  </si>
  <si>
    <t>AA: 3J5390</t>
  </si>
  <si>
    <t>AA: 2H2665</t>
  </si>
  <si>
    <t>AA:2418368</t>
  </si>
  <si>
    <t>SWITCH AS-MA</t>
  </si>
  <si>
    <t>AA: 3B5325</t>
  </si>
  <si>
    <t>GT_C-SHANK</t>
  </si>
  <si>
    <t>AA: 8J2190</t>
  </si>
  <si>
    <t>AA:4848282</t>
  </si>
  <si>
    <t>SHANK-RIPPER</t>
  </si>
  <si>
    <t>AA: 3E4353</t>
  </si>
  <si>
    <t>AA: 7K6058</t>
  </si>
  <si>
    <t>AA: 6V1572</t>
  </si>
  <si>
    <t>AA: 6V1573</t>
  </si>
  <si>
    <t>AA: 6V1574</t>
  </si>
  <si>
    <t>AA:1984767</t>
  </si>
  <si>
    <t>AA: 6V1820</t>
  </si>
  <si>
    <t>AA: 6V4249</t>
  </si>
  <si>
    <t>AA: 2Y5829</t>
  </si>
  <si>
    <t>AT24C20099</t>
  </si>
  <si>
    <t>DP150NM</t>
  </si>
  <si>
    <t>AA:3694098</t>
  </si>
  <si>
    <t>AA:4939715</t>
  </si>
  <si>
    <t>AA:4692782</t>
  </si>
  <si>
    <t>AA:4692781</t>
  </si>
  <si>
    <t>AA:4692778</t>
  </si>
  <si>
    <t>AA:1380580</t>
  </si>
  <si>
    <t>AA:1973295</t>
  </si>
  <si>
    <t>AA: 6J2515</t>
  </si>
  <si>
    <t>AA: 6M9149</t>
  </si>
  <si>
    <t>AA: 5D6428</t>
  </si>
  <si>
    <t>AA:3574691</t>
  </si>
  <si>
    <t>AA: 7X3392</t>
  </si>
  <si>
    <t>AA:4806655</t>
  </si>
  <si>
    <t>AA:4806656</t>
  </si>
  <si>
    <t>AA: 5D8159</t>
  </si>
  <si>
    <t>AA: 5D8161</t>
  </si>
  <si>
    <t>AA:1136365</t>
  </si>
  <si>
    <t>AA:2431293</t>
  </si>
  <si>
    <t>AA: 2S4071</t>
  </si>
  <si>
    <t>AA:3710572</t>
  </si>
  <si>
    <t>AA: 6V9667</t>
  </si>
  <si>
    <t>AA: 7X4778</t>
  </si>
  <si>
    <t>AA: 8X8886</t>
  </si>
  <si>
    <t>AA: 2H3932</t>
  </si>
  <si>
    <t>AA: 7X2545</t>
  </si>
  <si>
    <t>AA:3313505</t>
  </si>
  <si>
    <t>TIP AS-RIPPE</t>
  </si>
  <si>
    <t>AA:4160246</t>
  </si>
  <si>
    <t>PIN KT</t>
  </si>
  <si>
    <t>Descripcion</t>
  </si>
  <si>
    <t>Pedido</t>
  </si>
  <si>
    <t>Fecha Doc</t>
  </si>
  <si>
    <t>NP</t>
  </si>
  <si>
    <t>Cant Entrega</t>
  </si>
  <si>
    <t>Precio Unit.</t>
  </si>
  <si>
    <t>Precio
 Total</t>
  </si>
  <si>
    <t>ESTADO DE LINEA
(Custodia/Despachado)</t>
  </si>
  <si>
    <t>FECHA DE DESPACHO</t>
  </si>
  <si>
    <t>SEM INGRESO</t>
  </si>
  <si>
    <t>BL CBO SELLO ANILLOS DSGAST MMFF PM2000</t>
  </si>
  <si>
    <t>AA: 2G9796</t>
  </si>
  <si>
    <t>Custodia</t>
  </si>
  <si>
    <t>SEM01</t>
  </si>
  <si>
    <t>AA: 4K6804</t>
  </si>
  <si>
    <t>AA:1036168</t>
  </si>
  <si>
    <t>AA:2669727</t>
  </si>
  <si>
    <t>AA:3783739</t>
  </si>
  <si>
    <t>WASHER-THRUS</t>
  </si>
  <si>
    <t>AA:3889334</t>
  </si>
  <si>
    <t>AA:4185326</t>
  </si>
  <si>
    <t>AA:4218647</t>
  </si>
  <si>
    <t>RING-WEAR</t>
  </si>
  <si>
    <t>AA: 4L6459</t>
  </si>
  <si>
    <t>AA: 5P2228</t>
  </si>
  <si>
    <t>AA: 8C3205</t>
  </si>
  <si>
    <t>AA: 8J3146</t>
  </si>
  <si>
    <t>AA:2342267</t>
  </si>
  <si>
    <t>AA:2346176</t>
  </si>
  <si>
    <t>GUARD AS-LH</t>
  </si>
  <si>
    <t>BL_TRUCKSHOP CAMBIO D CARRETS AREA D LAV</t>
  </si>
  <si>
    <t>AA:0039514</t>
  </si>
  <si>
    <t>ADAPTER-STR</t>
  </si>
  <si>
    <t>AA:1241917</t>
  </si>
  <si>
    <t>AA:4568452</t>
  </si>
  <si>
    <t>BL_CARTER DE MOTOR TO03-DEVOLUCIÓN</t>
  </si>
  <si>
    <t>AA: 1S0004</t>
  </si>
  <si>
    <t>AA: 2P3203</t>
  </si>
  <si>
    <t>AA: 3B1915</t>
  </si>
  <si>
    <t>AA: 4J0528</t>
  </si>
  <si>
    <t>AA: 4N0699</t>
  </si>
  <si>
    <t>AA: 6V8455</t>
  </si>
  <si>
    <t>AA: 8N0422</t>
  </si>
  <si>
    <t>GASKET-OIL P</t>
  </si>
  <si>
    <t>AA:3757121</t>
  </si>
  <si>
    <t>PAN-OIL</t>
  </si>
  <si>
    <t>AA:3795053</t>
  </si>
  <si>
    <t>AA:4157215</t>
  </si>
  <si>
    <t>PANEL AS-SOU</t>
  </si>
  <si>
    <t>AA:5819068</t>
  </si>
  <si>
    <t>MV_BOMBA TRANSFERENCIA COMBUSTIBLE_TO04</t>
  </si>
  <si>
    <t>AA: 8C3089</t>
  </si>
  <si>
    <t>AA: 8S9191</t>
  </si>
  <si>
    <t>AA: 9X7317</t>
  </si>
  <si>
    <t>AA:2303728</t>
  </si>
  <si>
    <t>AA:2303775</t>
  </si>
  <si>
    <t>AA:3941398</t>
  </si>
  <si>
    <t>PUMP GP-F XF</t>
  </si>
  <si>
    <t>AA:4183781</t>
  </si>
  <si>
    <t>STRAP-BAND</t>
  </si>
  <si>
    <t>AA:4499059</t>
  </si>
  <si>
    <t>SEAL-PIP</t>
  </si>
  <si>
    <t>CO_BOMBA DE TRANSMISION_MO03</t>
  </si>
  <si>
    <t>AA: 4F7952</t>
  </si>
  <si>
    <t>AA: 6V5230</t>
  </si>
  <si>
    <t>AA: 8C2926</t>
  </si>
  <si>
    <t>AA:1121574</t>
  </si>
  <si>
    <t>AA:2468066</t>
  </si>
  <si>
    <t>NUT-FULL</t>
  </si>
  <si>
    <t>SUSPENSION G</t>
  </si>
  <si>
    <t>TE_VESTIDO DE MOTOR DIESEL_834K</t>
  </si>
  <si>
    <t>AA: 1B2790</t>
  </si>
  <si>
    <t>AA: 1H8720</t>
  </si>
  <si>
    <t>AA: 2S4078</t>
  </si>
  <si>
    <t>AA: 4P8134</t>
  </si>
  <si>
    <t>AA: 5P1838</t>
  </si>
  <si>
    <t>AA: 6N8744</t>
  </si>
  <si>
    <t>AA: 6V3250</t>
  </si>
  <si>
    <t>AA: 6V9008</t>
  </si>
  <si>
    <t>AA: 6V9009</t>
  </si>
  <si>
    <t>AA: 6Y2090</t>
  </si>
  <si>
    <t>MOUNT AS</t>
  </si>
  <si>
    <t>AA: 7X0578</t>
  </si>
  <si>
    <t>AA: 7X2538</t>
  </si>
  <si>
    <t>AA: 7X2543</t>
  </si>
  <si>
    <t>AA: 8F8513</t>
  </si>
  <si>
    <t>AA: 8S2332</t>
  </si>
  <si>
    <t>AA: 9M2904</t>
  </si>
  <si>
    <t>AA: 9N3666</t>
  </si>
  <si>
    <t>VALVE A</t>
  </si>
  <si>
    <t>AA: 9S4191</t>
  </si>
  <si>
    <t>AA: 9W6582</t>
  </si>
  <si>
    <t>AA: 9W6584</t>
  </si>
  <si>
    <t>AA: 9W9930</t>
  </si>
  <si>
    <t>AA: 9X6772</t>
  </si>
  <si>
    <t>STRAP</t>
  </si>
  <si>
    <t>AA: 9Y6089</t>
  </si>
  <si>
    <t>AA:1230791</t>
  </si>
  <si>
    <t>PULLEY</t>
  </si>
  <si>
    <t>AA:1270929</t>
  </si>
  <si>
    <t>AA:1337442</t>
  </si>
  <si>
    <t>CM HOSE</t>
  </si>
  <si>
    <t>AA:1366381</t>
  </si>
  <si>
    <t>SUPPORT - EN</t>
  </si>
  <si>
    <t>AA:1372196</t>
  </si>
  <si>
    <t>AA:1947631</t>
  </si>
  <si>
    <t>ELBOW 45</t>
  </si>
  <si>
    <t>AA:1984765</t>
  </si>
  <si>
    <t>AA:2126934</t>
  </si>
  <si>
    <t>AA:2178946</t>
  </si>
  <si>
    <t>AA:2681565</t>
  </si>
  <si>
    <t>AA:2738710</t>
  </si>
  <si>
    <t>ATOMIZER AS</t>
  </si>
  <si>
    <t>AA:2840671</t>
  </si>
  <si>
    <t>CLAMP-V-BAND</t>
  </si>
  <si>
    <t>AA:3201291</t>
  </si>
  <si>
    <t>COMPRESSOR G</t>
  </si>
  <si>
    <t>AA:3341073</t>
  </si>
  <si>
    <t>CLAMP-WORM D</t>
  </si>
  <si>
    <t>AA:3376501</t>
  </si>
  <si>
    <t>AA:3427673</t>
  </si>
  <si>
    <t>AA:3474444</t>
  </si>
  <si>
    <t>AA:3494612</t>
  </si>
  <si>
    <t>ELBOW-AIR</t>
  </si>
  <si>
    <t>AA:3496536</t>
  </si>
  <si>
    <t>AA:3748475</t>
  </si>
  <si>
    <t>AA:3760481</t>
  </si>
  <si>
    <t>AA:3760482</t>
  </si>
  <si>
    <t>AA:3802313</t>
  </si>
  <si>
    <t>ELBOW AS</t>
  </si>
  <si>
    <t>AA:4343760</t>
  </si>
  <si>
    <t>AA:4391845</t>
  </si>
  <si>
    <t>ADAPTER-ELBO</t>
  </si>
  <si>
    <t>AA:4568513</t>
  </si>
  <si>
    <t>AA:5613002</t>
  </si>
  <si>
    <t>ALTERNATOR G</t>
  </si>
  <si>
    <t>BL_CBIO PINES Y BEARING ESTABILIZADOR-CT</t>
  </si>
  <si>
    <t>BL RE01 CAMBIO DE PADS DEL BRAZO EXTENSI</t>
  </si>
  <si>
    <t>AA:2092435</t>
  </si>
  <si>
    <t>AA:2225171</t>
  </si>
  <si>
    <t>SCREW AS.</t>
  </si>
  <si>
    <t>AA:2875667</t>
  </si>
  <si>
    <t>AA:2899426</t>
  </si>
  <si>
    <t>CO_GRUPO CILINDRO AIRE/HYD POST_CA10</t>
  </si>
  <si>
    <t>AA: 2H3940</t>
  </si>
  <si>
    <t>AA: 4D0582</t>
  </si>
  <si>
    <t>AA: 5P8874</t>
  </si>
  <si>
    <t>BL- CAMBIO ASIENTO(CUSTODIA SIN SUSPENSI</t>
  </si>
  <si>
    <t>AA:1912933</t>
  </si>
  <si>
    <t>BL_CBIO DE CABLEADO, COVER Y BATERIAS</t>
  </si>
  <si>
    <t>AA: 7N0719</t>
  </si>
  <si>
    <t>AA:1181277</t>
  </si>
  <si>
    <t>CABLE A</t>
  </si>
  <si>
    <t>AA:1243019</t>
  </si>
  <si>
    <t>BRACKET A</t>
  </si>
  <si>
    <t>AA:2286843</t>
  </si>
  <si>
    <t>AA:2986591</t>
  </si>
  <si>
    <t>AA:3746421</t>
  </si>
  <si>
    <t>AA:3877991</t>
  </si>
  <si>
    <t>AA:3877995</t>
  </si>
  <si>
    <t>AA:3877997</t>
  </si>
  <si>
    <t>AA:3993851</t>
  </si>
  <si>
    <t>BUSBAR</t>
  </si>
  <si>
    <t>AA:5101793</t>
  </si>
  <si>
    <t>COVER AS</t>
  </si>
  <si>
    <t>AA: 3G8052</t>
  </si>
  <si>
    <t>AA: 3G8053</t>
  </si>
  <si>
    <t>AA: 6J7500</t>
  </si>
  <si>
    <t>AA:1378479</t>
  </si>
  <si>
    <t>AA:1382828</t>
  </si>
  <si>
    <t>CONNECTOR AS</t>
  </si>
  <si>
    <t>CO_CILINDRO DE BRAZO EX03 (CUSTODIA VHS)</t>
  </si>
  <si>
    <t>Z1:066-1308</t>
  </si>
  <si>
    <t>STICK CYLINDER</t>
  </si>
  <si>
    <t>CO_CADENA LH_EX02</t>
  </si>
  <si>
    <t>AA:5418056</t>
  </si>
  <si>
    <t>ADJUSTMENT G</t>
  </si>
  <si>
    <t>AA:5571665</t>
  </si>
  <si>
    <t>CO_BOMBA DE IMPLEMENTOS 1_TO06(Custo</t>
  </si>
  <si>
    <t>AA: 6V9832</t>
  </si>
  <si>
    <t>AA: 6V9872</t>
  </si>
  <si>
    <t>AA: 7X0345</t>
  </si>
  <si>
    <t>AA: 7X2550</t>
  </si>
  <si>
    <t>AA: 8T4178</t>
  </si>
  <si>
    <t>AA: 8T7970</t>
  </si>
  <si>
    <t>AA:2451737</t>
  </si>
  <si>
    <t>AA:2993437</t>
  </si>
  <si>
    <t>AA:3736629</t>
  </si>
  <si>
    <t>AA:3749945</t>
  </si>
  <si>
    <t>AA:3749946</t>
  </si>
  <si>
    <t>AA:3749949</t>
  </si>
  <si>
    <t>AA:3749953</t>
  </si>
  <si>
    <t>AA:3749954</t>
  </si>
  <si>
    <t>AA:3881565</t>
  </si>
  <si>
    <t>AA:3903915</t>
  </si>
  <si>
    <t>AA:4445773</t>
  </si>
  <si>
    <t>AA:5154711</t>
  </si>
  <si>
    <t>AA:5154712</t>
  </si>
  <si>
    <t>AA:5154713</t>
  </si>
  <si>
    <t>AA:5154714</t>
  </si>
  <si>
    <t>AA:5157944</t>
  </si>
  <si>
    <t>CO_CILINDRO DE VOLTEO LH_TO07</t>
  </si>
  <si>
    <t>AA:3466937</t>
  </si>
  <si>
    <t>AA:3466940</t>
  </si>
  <si>
    <t>GUARD-HOSE</t>
  </si>
  <si>
    <t>AA: 6V8837</t>
  </si>
  <si>
    <t>AA:1053480</t>
  </si>
  <si>
    <t>AA:1934623</t>
  </si>
  <si>
    <t>AA:2418488</t>
  </si>
  <si>
    <t>AA:2719408</t>
  </si>
  <si>
    <t>AA:3094314</t>
  </si>
  <si>
    <t>CLIP-LADDER</t>
  </si>
  <si>
    <t>AA:3149562</t>
  </si>
  <si>
    <t>HARNESS AS.</t>
  </si>
  <si>
    <t>AA:3192278</t>
  </si>
  <si>
    <t>AA:4211023</t>
  </si>
  <si>
    <t>AA:4211025</t>
  </si>
  <si>
    <t>AA:4366362</t>
  </si>
  <si>
    <t>AA:4986723</t>
  </si>
  <si>
    <t>HARNESS AS-E</t>
  </si>
  <si>
    <t>AA:5396285</t>
  </si>
  <si>
    <t>AA:5396286</t>
  </si>
  <si>
    <t>CONF_CAMBIO CABLEADO VIMS A CISCO</t>
  </si>
  <si>
    <t>AA:3633410</t>
  </si>
  <si>
    <t>AA:4195974</t>
  </si>
  <si>
    <t>AA:4359854</t>
  </si>
  <si>
    <t>SEAL-ADAPTER</t>
  </si>
  <si>
    <t>AA: 8C6871</t>
  </si>
  <si>
    <t>AA:0046683</t>
  </si>
  <si>
    <t>AA:2695352</t>
  </si>
  <si>
    <t>BL_CBIODE KIT DE VALVULA DE VENTEODEFUEL</t>
  </si>
  <si>
    <t>AA: 1H8128</t>
  </si>
  <si>
    <t>AA: 1H8306</t>
  </si>
  <si>
    <t>AA: 1J9671</t>
  </si>
  <si>
    <t>AA: 5H6734</t>
  </si>
  <si>
    <t>AA: 6G7803</t>
  </si>
  <si>
    <t>VENT A</t>
  </si>
  <si>
    <t>AA: 8T5043</t>
  </si>
  <si>
    <t>AA: 9M0164</t>
  </si>
  <si>
    <t>AA: 9M7958</t>
  </si>
  <si>
    <t>AA: 9S9334</t>
  </si>
  <si>
    <t>AA:1017404</t>
  </si>
  <si>
    <t>AA:2057303</t>
  </si>
  <si>
    <t>AA:2457451</t>
  </si>
  <si>
    <t>CLEANER AS-A</t>
  </si>
  <si>
    <t>AA:2525806</t>
  </si>
  <si>
    <t>VALVE AS</t>
  </si>
  <si>
    <t>AA:3173252</t>
  </si>
  <si>
    <t>VENT AS.</t>
  </si>
  <si>
    <t>AA:3497059</t>
  </si>
  <si>
    <t>CAP AS-FUEL</t>
  </si>
  <si>
    <t>AA:4263551</t>
  </si>
  <si>
    <t>AA:4305167</t>
  </si>
  <si>
    <t>AA:4546608</t>
  </si>
  <si>
    <t>BL CAMBIO DE SCREEN DE MOTOR</t>
  </si>
  <si>
    <t>AA: 6V4315</t>
  </si>
  <si>
    <t>AA:4153936</t>
  </si>
  <si>
    <t>SCREEN AS-SU</t>
  </si>
  <si>
    <t>AA:4153937</t>
  </si>
  <si>
    <t>HANDLE-OIL S</t>
  </si>
  <si>
    <t>BL_CBIO D PANTALLA ADVISOR. WAVS</t>
  </si>
  <si>
    <t>AA:4592220</t>
  </si>
  <si>
    <t>CONT GP</t>
  </si>
  <si>
    <t>CC_MANDO FINAL POSTERIOR LH_TR03</t>
  </si>
  <si>
    <t>AA: 1T0479</t>
  </si>
  <si>
    <t>AA: 2R0098</t>
  </si>
  <si>
    <t>AA: 5P6604</t>
  </si>
  <si>
    <t>AA:1739684</t>
  </si>
  <si>
    <t>CC_MANDO FINAL POSTERIOR RH_TR03</t>
  </si>
  <si>
    <t>AA: 7X2561</t>
  </si>
  <si>
    <t>AA: 8T5439</t>
  </si>
  <si>
    <t>AA:0908865</t>
  </si>
  <si>
    <t>AA:1765311</t>
  </si>
  <si>
    <t>AA:1938340</t>
  </si>
  <si>
    <t>BOLT-CARRIAG</t>
  </si>
  <si>
    <t>AA:3842551</t>
  </si>
  <si>
    <t>AA:3842811</t>
  </si>
  <si>
    <t>AA:5088197</t>
  </si>
  <si>
    <t>MOUNT-SANDWI</t>
  </si>
  <si>
    <t>CO_BOMBA DE DIRECCION SECUNDARIA_CR01</t>
  </si>
  <si>
    <t>AA: 1A2209</t>
  </si>
  <si>
    <t>AA:1175268</t>
  </si>
  <si>
    <t>AA:3710621</t>
  </si>
  <si>
    <t>GT_BL-CAMBIAR LOS PERNOS MASTER</t>
  </si>
  <si>
    <t>GT_INSTALAR PERNO MASTER RH_TO05</t>
  </si>
  <si>
    <t>CC_DIFERENCIAL POSTERIOR_TR03</t>
  </si>
  <si>
    <t>AA: 8T0281</t>
  </si>
  <si>
    <t>AA: 9M6097</t>
  </si>
  <si>
    <t>AA:1782992</t>
  </si>
  <si>
    <t>BL CAMBIO PINES Y BOCINAS CUCHARON MR03</t>
  </si>
  <si>
    <t>AA: 3S8536</t>
  </si>
  <si>
    <t>AA:1429091</t>
  </si>
  <si>
    <t>AA:2582679</t>
  </si>
  <si>
    <t>PIN AS.</t>
  </si>
  <si>
    <t>AA:3632855</t>
  </si>
  <si>
    <t>AA:5230657</t>
  </si>
  <si>
    <t>AA:5230658</t>
  </si>
  <si>
    <t>AA:6257415</t>
  </si>
  <si>
    <t>AA:6257420</t>
  </si>
  <si>
    <t>BL_CAMBIO SUSPENSION DE ASIENTO</t>
  </si>
  <si>
    <t>AA:3653536</t>
  </si>
  <si>
    <t>CC_TRANSMISIÓN_CF02</t>
  </si>
  <si>
    <t>AA: 1P4578</t>
  </si>
  <si>
    <t>AA: 6Y9980</t>
  </si>
  <si>
    <t>MOUNT A</t>
  </si>
  <si>
    <t>AA: 8C8723</t>
  </si>
  <si>
    <t>AA: 8R7036</t>
  </si>
  <si>
    <t>SPIDER G</t>
  </si>
  <si>
    <t>AA: 8T4649</t>
  </si>
  <si>
    <t>AA: 8Y7119</t>
  </si>
  <si>
    <t>AA: 9W7385</t>
  </si>
  <si>
    <t>AA: 9X6480</t>
  </si>
  <si>
    <t>AA:0617540</t>
  </si>
  <si>
    <t>AA:1984783</t>
  </si>
  <si>
    <t>AA:2352477</t>
  </si>
  <si>
    <t>AA:2352480</t>
  </si>
  <si>
    <t>AA:4289186</t>
  </si>
  <si>
    <t>AA:4289189</t>
  </si>
  <si>
    <t>AA:4555352</t>
  </si>
  <si>
    <t>AA:4555366</t>
  </si>
  <si>
    <t>AA:4555367</t>
  </si>
  <si>
    <t>AA:4696184</t>
  </si>
  <si>
    <t>AA:4696195</t>
  </si>
  <si>
    <t>AA:4803217</t>
  </si>
  <si>
    <t>AA:4803218</t>
  </si>
  <si>
    <t>BL CAMBIAR MANGUERA SALIDA DE BOMBA RAX</t>
  </si>
  <si>
    <t>AA:2465818</t>
  </si>
  <si>
    <t>BL CBIO PORTATACOS</t>
  </si>
  <si>
    <t>AA:3552502</t>
  </si>
  <si>
    <t>AA:4250953</t>
  </si>
  <si>
    <t>CHOCK WHEEL</t>
  </si>
  <si>
    <t>AA:4787772</t>
  </si>
  <si>
    <t>BL_INSTALAR BARRETILLA DE LIMPIEZA BASTI</t>
  </si>
  <si>
    <t>CH-II- CAMBIO DE PERNO</t>
  </si>
  <si>
    <t>AA: 0L1328</t>
  </si>
  <si>
    <t>BL 370 A/C GRUPO EVAPORADOR HOSE -SELIN</t>
  </si>
  <si>
    <t>AA:1591503</t>
  </si>
  <si>
    <t>COUPLING - REEMPLAZO 5901980</t>
  </si>
  <si>
    <t>AA:3418391</t>
  </si>
  <si>
    <t>PRECLEANER G</t>
  </si>
  <si>
    <t>AA:5711511</t>
  </si>
  <si>
    <t>AA:6222391</t>
  </si>
  <si>
    <t>VALVE GP</t>
  </si>
  <si>
    <t>18.02.2025</t>
  </si>
  <si>
    <t>BL CAMBIAR LINEA FILTRO LIBERAC. PARQUEO</t>
  </si>
  <si>
    <t>AA: 8T4175</t>
  </si>
  <si>
    <t>BL 876 CAMBIO LINEAS CALEFACCIÓN (SELIN)</t>
  </si>
  <si>
    <t>AA: 5P0767</t>
  </si>
  <si>
    <t>AA:1361953</t>
  </si>
  <si>
    <t>BL 906 CAMBIO DE MANGUERAS DE CONDENSAD</t>
  </si>
  <si>
    <t>AA:5416594</t>
  </si>
  <si>
    <t>AA:5416595</t>
  </si>
  <si>
    <t>BL_INSTAL_BRACKET D TUBERIA ACEITE MOTO</t>
  </si>
  <si>
    <t>CO_CILINDRO DE LEVANTE LH_CA23</t>
  </si>
  <si>
    <t>CO_CILINDRO DE LEVANTE RH_CA23</t>
  </si>
  <si>
    <t>AA: 8T4183</t>
  </si>
  <si>
    <t>CR_REGULAR TRUÑON BRAZO EMPUJE RH,LH</t>
  </si>
  <si>
    <t>AA:6358846</t>
  </si>
  <si>
    <t>VALVE GP-TES</t>
  </si>
  <si>
    <t>BL_CAMBIO BOMBA EMBRAGUE Y ACOPLAMIENTO</t>
  </si>
  <si>
    <t>AA: 5P0076</t>
  </si>
  <si>
    <t>AA:2304662</t>
  </si>
  <si>
    <t>AA:2697885</t>
  </si>
  <si>
    <t>CC_BASTIDOR RH_TO02</t>
  </si>
  <si>
    <t>AA: 1K6872</t>
  </si>
  <si>
    <t>AA: 1P9254</t>
  </si>
  <si>
    <t>AA: 4D4508</t>
  </si>
  <si>
    <t>AA: 6V8849</t>
  </si>
  <si>
    <t>AA: 7T4132</t>
  </si>
  <si>
    <t>AA: 7T4133</t>
  </si>
  <si>
    <t>AA: 7X0328</t>
  </si>
  <si>
    <t>AA: 7X0531</t>
  </si>
  <si>
    <t>AA: 8T0208</t>
  </si>
  <si>
    <t>AA: 8T4835</t>
  </si>
  <si>
    <t>AA: 9M5894</t>
  </si>
  <si>
    <t>AA: 9S4185</t>
  </si>
  <si>
    <t>AA: 9W2380</t>
  </si>
  <si>
    <t>AA:2039381</t>
  </si>
  <si>
    <t>AA:2039382</t>
  </si>
  <si>
    <t>GUARD-SEAL</t>
  </si>
  <si>
    <t>AA:2039383</t>
  </si>
  <si>
    <t>AA:3413578</t>
  </si>
  <si>
    <t>AA:3460351</t>
  </si>
  <si>
    <t>Sem5</t>
  </si>
  <si>
    <t>GT_PROTECTORES DE SHANK</t>
  </si>
  <si>
    <t>AA: 6Y1202</t>
  </si>
  <si>
    <t>AA: 6Y1204</t>
  </si>
  <si>
    <t>PIN GET</t>
  </si>
  <si>
    <t>AA: 6Y8960</t>
  </si>
  <si>
    <t>PROTECTOR</t>
  </si>
  <si>
    <t>CO_HOJA DE EMPUJE_MO03</t>
  </si>
  <si>
    <t>AA: 4J1888</t>
  </si>
  <si>
    <t>COTTER</t>
  </si>
  <si>
    <t>AA: 5F3715</t>
  </si>
  <si>
    <t>AA: 7Y0725</t>
  </si>
  <si>
    <t>BL_REALIZAR REGULAR BARRA ESTABILIZADORA</t>
  </si>
  <si>
    <t>AA: 7X0396</t>
  </si>
  <si>
    <t>AA: 7X0449</t>
  </si>
  <si>
    <t>AA: 8E1378</t>
  </si>
  <si>
    <t>AA:1315525</t>
  </si>
  <si>
    <t>AA: 8T4132</t>
  </si>
  <si>
    <t>SHAFT</t>
  </si>
  <si>
    <t>BL_CBIO TRUNNION Y TAPAS BRAZO BULDOZER</t>
  </si>
  <si>
    <t>SEM06</t>
  </si>
  <si>
    <t>AA: 3E6703</t>
  </si>
  <si>
    <t>AA: 6V8076</t>
  </si>
  <si>
    <t>AA:1093001</t>
  </si>
  <si>
    <t>AA:3308197</t>
  </si>
  <si>
    <t>CO_RADIADOR_CR05</t>
  </si>
  <si>
    <t>AA:3158254</t>
  </si>
  <si>
    <t>BAFFLE AS</t>
  </si>
  <si>
    <t>AA:3615978</t>
  </si>
  <si>
    <t>AA:3615979</t>
  </si>
  <si>
    <t>KIT MOTOR DE VENTILADOR PARA RADIADOR</t>
  </si>
  <si>
    <t>11.12.2024</t>
  </si>
  <si>
    <t>AA:3507075</t>
  </si>
  <si>
    <t>MOTOR GP-PS-</t>
  </si>
  <si>
    <t>CO_CADENA RH_EX02</t>
  </si>
  <si>
    <t>CO_CAMBIO DE CADENA DE TANDEM LH_MO01</t>
  </si>
  <si>
    <t>11.01.2025</t>
  </si>
  <si>
    <t>AA:5628117</t>
  </si>
  <si>
    <t>CHAIN GP-200</t>
  </si>
  <si>
    <t>SEM09</t>
  </si>
  <si>
    <t>AA:2451558</t>
  </si>
  <si>
    <t>AA:3894897</t>
  </si>
  <si>
    <t>AA:3894917</t>
  </si>
  <si>
    <t>AA:3894937</t>
  </si>
  <si>
    <t>AA: 3E8010</t>
  </si>
  <si>
    <t>AA:4201507</t>
  </si>
  <si>
    <t>SEAL-PIN</t>
  </si>
  <si>
    <t>AA: 9X7703</t>
  </si>
  <si>
    <t>AA:4306667</t>
  </si>
  <si>
    <t>CLAMP-CYL AS</t>
  </si>
  <si>
    <t>AA: 8T4141</t>
  </si>
  <si>
    <t>CO_MANDO DE BOMBAS_CA26 (Con OT 6448214)</t>
  </si>
  <si>
    <t>AA:2453251</t>
  </si>
  <si>
    <t>AA: 9X4611</t>
  </si>
  <si>
    <t>AA:4164593</t>
  </si>
  <si>
    <t>CO_RADIADOR_TO07</t>
  </si>
  <si>
    <t>AA:2883678</t>
  </si>
  <si>
    <t>AA:0990169</t>
  </si>
  <si>
    <t>AA:1205737</t>
  </si>
  <si>
    <t>AA:2194474</t>
  </si>
  <si>
    <t>AA:2330888</t>
  </si>
  <si>
    <t>AA:3612119</t>
  </si>
  <si>
    <t>AA:3750799</t>
  </si>
  <si>
    <t>AA:3750801</t>
  </si>
  <si>
    <t>AA:3750816</t>
  </si>
  <si>
    <t>AA:3995736</t>
  </si>
  <si>
    <t>AA:3995737</t>
  </si>
  <si>
    <t>AA:4629404</t>
  </si>
  <si>
    <t>AA:4629405</t>
  </si>
  <si>
    <t>AA:4629406</t>
  </si>
  <si>
    <t>AA:4754942</t>
  </si>
  <si>
    <t>AA: 7T9014</t>
  </si>
  <si>
    <t>AA: 8C3681</t>
  </si>
  <si>
    <t>CM HOSE STK</t>
  </si>
  <si>
    <t>AA:5422549</t>
  </si>
  <si>
    <t>AA:2412501</t>
  </si>
  <si>
    <t>AA:5514455</t>
  </si>
  <si>
    <t>AA:5563159</t>
  </si>
  <si>
    <t>AA:5563425</t>
  </si>
  <si>
    <t>AA: 8T4985</t>
  </si>
  <si>
    <t>AA: 1P4278</t>
  </si>
  <si>
    <t>AA: 5P1465</t>
  </si>
  <si>
    <t>AA:1240174</t>
  </si>
  <si>
    <t>AA:3750764</t>
  </si>
  <si>
    <t>AA: 8P7598</t>
  </si>
  <si>
    <t>CC_DIFERENCIAL_CA01</t>
  </si>
  <si>
    <t>BL_CBIO DE CIL DE ACOPLE RAPIDO - EX02</t>
  </si>
  <si>
    <t>10.08.2024</t>
  </si>
  <si>
    <t>AA:5698002</t>
  </si>
  <si>
    <t>COUPLER,LINKAGE,CYL</t>
  </si>
  <si>
    <t>AA:3963801</t>
  </si>
  <si>
    <t>LINKAGE,PIN,51MMx135MM</t>
  </si>
  <si>
    <t>RING-RETAINING INTERNAL TYPE: 1</t>
  </si>
  <si>
    <t>AA:4419271</t>
  </si>
  <si>
    <t>HOSE,ASSEMBLY</t>
  </si>
  <si>
    <t>AA:4419269</t>
  </si>
  <si>
    <t>AA:3880109</t>
  </si>
  <si>
    <t>AA:4605233</t>
  </si>
  <si>
    <t>AA:4605234</t>
  </si>
  <si>
    <t>STRAP-CABLE TYPE: 4</t>
  </si>
  <si>
    <t>SEAL O RING;TYPE 3;3J-1907</t>
  </si>
  <si>
    <t>SEAL O RING;TYPE 2;3J-7354</t>
  </si>
  <si>
    <t>AA:3963805</t>
  </si>
  <si>
    <t>BOLT;M10X1.5X25-MM;TYPE:4,8T-4136</t>
  </si>
  <si>
    <t>AA:4596304</t>
  </si>
  <si>
    <t>THICK,QUICK,COUPLER,COVER,3.5MM</t>
  </si>
  <si>
    <t>BL_CBIO DE SEGMENTOS DE SPROCKET</t>
  </si>
  <si>
    <t>09.08.2024</t>
  </si>
  <si>
    <t>AA:4336739</t>
  </si>
  <si>
    <t>SEGMENT</t>
  </si>
  <si>
    <t>13.01.2025</t>
  </si>
  <si>
    <t>AA: 2M5656</t>
  </si>
  <si>
    <t>AA: 5P5422</t>
  </si>
  <si>
    <t>BOLTS</t>
  </si>
  <si>
    <t>AA: 5P8250</t>
  </si>
  <si>
    <t>AA: 3T9549</t>
  </si>
  <si>
    <t>sem10</t>
  </si>
  <si>
    <t>AA: 5P9560</t>
  </si>
  <si>
    <t>AA:5835100</t>
  </si>
  <si>
    <t>RECEIVER AS</t>
  </si>
  <si>
    <t>AA: 4S6797</t>
  </si>
  <si>
    <t>AA: 2P1286</t>
  </si>
  <si>
    <t>AA: 6V9004</t>
  </si>
  <si>
    <t>AA:0307966</t>
  </si>
  <si>
    <t>AA: 4I0893</t>
  </si>
  <si>
    <t>BODY</t>
  </si>
  <si>
    <t>AA:4391897</t>
  </si>
  <si>
    <t>AA: 8C3999</t>
  </si>
  <si>
    <t>AA:5835103</t>
  </si>
  <si>
    <t>CO_CILINDRO DE LEVANTE RH_TO02 (CUSTO)</t>
  </si>
  <si>
    <t>CO_ENFRIADOR DE ACEITE DE FRENOS_CR02</t>
  </si>
  <si>
    <t>06.03.2025</t>
  </si>
  <si>
    <t>AA:2005975</t>
  </si>
  <si>
    <t>sem12</t>
  </si>
  <si>
    <t>CO_CILINDRO DE DIRECCIÓN LH_CA27( Condic</t>
  </si>
  <si>
    <t>23.10.2024</t>
  </si>
  <si>
    <t>AA: 9T8912</t>
  </si>
  <si>
    <t>CYLINDER G</t>
  </si>
  <si>
    <t>CO_CIL SUSPENSIÓN POSTERIOR LH_CA20</t>
  </si>
  <si>
    <t>BL_CBIO PERNOS GUARDA CIL INCLINACION LH</t>
  </si>
  <si>
    <t>AA: 7X2559</t>
  </si>
  <si>
    <t>AA: 8T4778</t>
  </si>
  <si>
    <t>CO_CIL SUSPENSIÓN POSTERIOR RH_CA20</t>
  </si>
  <si>
    <t>AA:1789603</t>
  </si>
  <si>
    <t>AA:1029062</t>
  </si>
  <si>
    <t>PIN A G E T</t>
  </si>
  <si>
    <t>AA:1332015</t>
  </si>
  <si>
    <t>BL_CBIO SOPORTE INYECTORES GRRASA RIPPER</t>
  </si>
  <si>
    <t>AA:3944324</t>
  </si>
  <si>
    <t>BL CBIO DE PIN A FRAME AXLE</t>
  </si>
  <si>
    <t>15.11.2024</t>
  </si>
  <si>
    <t>SHIM PACK INCLUDES 30-SHIMS</t>
  </si>
  <si>
    <t>SEM13</t>
  </si>
  <si>
    <t>WASHER-THRUST</t>
  </si>
  <si>
    <t>SPACER 140X160X40-MM THK</t>
  </si>
  <si>
    <t>BEARING-SPHERICAL</t>
  </si>
  <si>
    <t>AA: 6V8154</t>
  </si>
  <si>
    <t>BOLT M16X2X150-MM</t>
  </si>
  <si>
    <t>WASHER;26X44X4-MM;THK;TYPE:,6V-8237</t>
  </si>
  <si>
    <t>BOLT M24X3X70-MM</t>
  </si>
  <si>
    <t>BOLT M30X3.5X240-MM</t>
  </si>
  <si>
    <t>SEAL-O-RING TYPE: 1</t>
  </si>
  <si>
    <t>SEAL RECTANGULAR;235-2476</t>
  </si>
  <si>
    <t>17.03.2025</t>
  </si>
  <si>
    <t>AA: 2F1336</t>
  </si>
  <si>
    <t>SEM12</t>
  </si>
  <si>
    <t>AA: 4E2392</t>
  </si>
  <si>
    <t>AA: 8X4163</t>
  </si>
  <si>
    <t>AA: 8C9029</t>
  </si>
  <si>
    <t>AA:2033768</t>
  </si>
  <si>
    <t>AA:2317581</t>
  </si>
  <si>
    <t>PLATE - IDEN</t>
  </si>
  <si>
    <t>AA:2465498</t>
  </si>
  <si>
    <t>AA:2490155</t>
  </si>
  <si>
    <t>BOX AS.</t>
  </si>
  <si>
    <t>AA:2845368</t>
  </si>
  <si>
    <t>AA:2845370</t>
  </si>
  <si>
    <t>AA:2845372</t>
  </si>
  <si>
    <t>AA:2855632</t>
  </si>
  <si>
    <t>AA:2995380</t>
  </si>
  <si>
    <t>AA:3052171</t>
  </si>
  <si>
    <t>AA:3968255</t>
  </si>
  <si>
    <t>AA:5419416</t>
  </si>
  <si>
    <t>AA:0023448</t>
  </si>
  <si>
    <t>AA:0396360</t>
  </si>
  <si>
    <t>AA:0530558</t>
  </si>
  <si>
    <t>AA:0619593</t>
  </si>
  <si>
    <t>AA:0673045</t>
  </si>
  <si>
    <t>AA: 5T6374</t>
  </si>
  <si>
    <t>AA: 7X2470</t>
  </si>
  <si>
    <t>AA: 6V9875</t>
  </si>
  <si>
    <t>AA: 6V8633</t>
  </si>
  <si>
    <t>AA: 6V8635</t>
  </si>
  <si>
    <t>21.03.2025</t>
  </si>
  <si>
    <t>AA: 8T6876</t>
  </si>
  <si>
    <t>AA: 8C8762</t>
  </si>
  <si>
    <t>AA: 5P1042</t>
  </si>
  <si>
    <t>AA: 9X2085</t>
  </si>
  <si>
    <t>AA: 6Y2349</t>
  </si>
  <si>
    <t>AA: 6V0301</t>
  </si>
  <si>
    <t>AA:1420038</t>
  </si>
  <si>
    <t>ELBOW-45 DE</t>
  </si>
  <si>
    <t>AA: 2P1279</t>
  </si>
  <si>
    <t>AA: 2P7212</t>
  </si>
  <si>
    <t>AA: 4W4076</t>
  </si>
  <si>
    <t>AA: 5P7854</t>
  </si>
  <si>
    <t>AA: 8N9072</t>
  </si>
  <si>
    <t>AA: 9D6196</t>
  </si>
  <si>
    <t>AA: 9D6197</t>
  </si>
  <si>
    <t>AA: 9X8250</t>
  </si>
  <si>
    <t>AA:0910081</t>
  </si>
  <si>
    <t>AA: 3P3505</t>
  </si>
  <si>
    <t>AA: 3S1262</t>
  </si>
  <si>
    <t>AA:5458976</t>
  </si>
  <si>
    <t>PISTON</t>
  </si>
  <si>
    <t>AA: 7K4942</t>
  </si>
  <si>
    <t>AA: 7S3996</t>
  </si>
  <si>
    <t>AA:5330811</t>
  </si>
  <si>
    <t>AA:1741550</t>
  </si>
  <si>
    <t>HOUSING-BRAK</t>
  </si>
  <si>
    <t>AA:1771483</t>
  </si>
  <si>
    <t>AA:1843677</t>
  </si>
  <si>
    <t>PLATE-REACTI</t>
  </si>
  <si>
    <t>AA:5080139</t>
  </si>
  <si>
    <t>CAGE AS</t>
  </si>
  <si>
    <t>AA:1880960</t>
  </si>
  <si>
    <t>AA:6239120</t>
  </si>
  <si>
    <t>DISC AS-FRIC</t>
  </si>
  <si>
    <t>AA:2840001</t>
  </si>
  <si>
    <t>HUB</t>
  </si>
  <si>
    <t>AA: 0L1558</t>
  </si>
  <si>
    <t>AA: 0S1621</t>
  </si>
  <si>
    <t>AA:1706712</t>
  </si>
  <si>
    <t>RING-BACKUP</t>
  </si>
  <si>
    <t>AA:1711391</t>
  </si>
  <si>
    <t>SEAL-BRAKE</t>
  </si>
  <si>
    <t>AA: 1D4569</t>
  </si>
  <si>
    <t>AA:2314471</t>
  </si>
  <si>
    <t>AA: 2M0849</t>
  </si>
  <si>
    <t>AA: 3K2518</t>
  </si>
  <si>
    <t>AA: 3K2556</t>
  </si>
  <si>
    <t>AA: 6V3668</t>
  </si>
  <si>
    <t>AA: 6V8336</t>
  </si>
  <si>
    <t>AA: 7K9204</t>
  </si>
  <si>
    <t>AA: 8H8257</t>
  </si>
  <si>
    <t>AA:1843675</t>
  </si>
  <si>
    <t>PLATE-PRESSU</t>
  </si>
  <si>
    <t>CO_CILINDRO DE LEVANTE LH_CA21</t>
  </si>
  <si>
    <t>BL_CBIO PELDAÑO SOLDABLE+BOTAPIEDRAS(cus</t>
  </si>
  <si>
    <t>13.03.2025</t>
  </si>
  <si>
    <t>sem11</t>
  </si>
  <si>
    <t>AA: 6Y3838</t>
  </si>
  <si>
    <t>GUARD</t>
  </si>
  <si>
    <t>AA: 7T7547</t>
  </si>
  <si>
    <t>GUARD-RH</t>
  </si>
  <si>
    <t>AA: 8J5326</t>
  </si>
  <si>
    <t>BL_CBIO DE PADS DE BARRA ECUALIZADORA</t>
  </si>
  <si>
    <t>769,36</t>
  </si>
  <si>
    <t>1,55</t>
  </si>
  <si>
    <t>6,08</t>
  </si>
  <si>
    <t>4,01</t>
  </si>
  <si>
    <t>787,28</t>
  </si>
  <si>
    <t>1,05</t>
  </si>
  <si>
    <t>CC_BASTIDOR LH_TO03</t>
  </si>
  <si>
    <t>1,66</t>
  </si>
  <si>
    <t>8,22</t>
  </si>
  <si>
    <t>47,49</t>
  </si>
  <si>
    <t>10,57</t>
  </si>
  <si>
    <t>35,64</t>
  </si>
  <si>
    <t>129,04</t>
  </si>
  <si>
    <t>90,70</t>
  </si>
  <si>
    <t>2,12</t>
  </si>
  <si>
    <t>1,52</t>
  </si>
  <si>
    <t>30,31</t>
  </si>
  <si>
    <t>4,44</t>
  </si>
  <si>
    <t>257,27</t>
  </si>
  <si>
    <t>617,69</t>
  </si>
  <si>
    <t>2,88</t>
  </si>
  <si>
    <t>16,70</t>
  </si>
  <si>
    <t>229,81</t>
  </si>
  <si>
    <t>1.348,70</t>
  </si>
  <si>
    <t>81,27</t>
  </si>
  <si>
    <t>171,20</t>
  </si>
  <si>
    <t>AA:4459463</t>
  </si>
  <si>
    <t>365,12</t>
  </si>
  <si>
    <t>AA:4384790</t>
  </si>
  <si>
    <t>538,83</t>
  </si>
  <si>
    <t>AA: 6V5516</t>
  </si>
  <si>
    <t>9,78</t>
  </si>
  <si>
    <t>4,98</t>
  </si>
  <si>
    <t>54,84</t>
  </si>
  <si>
    <t>1,89</t>
  </si>
  <si>
    <t>2,19</t>
  </si>
  <si>
    <t>AA: 7T4135</t>
  </si>
  <si>
    <t>757,08</t>
  </si>
  <si>
    <t>CC_BASTIDOR RH_TO03</t>
  </si>
  <si>
    <t>CO_BRAZO DE EMPUJE LH_TO03</t>
  </si>
  <si>
    <t>38,77</t>
  </si>
  <si>
    <t>4,79</t>
  </si>
  <si>
    <t>143,59</t>
  </si>
  <si>
    <t>559,77</t>
  </si>
  <si>
    <t>107,57</t>
  </si>
  <si>
    <t>652,93</t>
  </si>
  <si>
    <t>62,23</t>
  </si>
  <si>
    <t>197,13</t>
  </si>
  <si>
    <t>2.643,05</t>
  </si>
  <si>
    <t>AA: 7X0405</t>
  </si>
  <si>
    <t>11,38</t>
  </si>
  <si>
    <t>1.235,99</t>
  </si>
  <si>
    <t>243,11</t>
  </si>
  <si>
    <t>2,07</t>
  </si>
  <si>
    <t>5,08</t>
  </si>
  <si>
    <t>4,07</t>
  </si>
  <si>
    <t>37,73</t>
  </si>
  <si>
    <t>AA: 3G8051</t>
  </si>
  <si>
    <t>129,09</t>
  </si>
  <si>
    <t>CO_BRAZO DE EMPUJE RH_TO03</t>
  </si>
  <si>
    <t>1,86</t>
  </si>
  <si>
    <t>6,39</t>
  </si>
  <si>
    <t>2,27</t>
  </si>
  <si>
    <t>8,73</t>
  </si>
  <si>
    <t>7,07</t>
  </si>
  <si>
    <t>1,48</t>
  </si>
  <si>
    <t>16,03</t>
  </si>
  <si>
    <t>AA: 6V8188</t>
  </si>
  <si>
    <t>0,81</t>
  </si>
  <si>
    <t>AA: 5P8823</t>
  </si>
  <si>
    <t>23,22</t>
  </si>
  <si>
    <t>CC_HOJA DE EMPUJE_TO03</t>
  </si>
  <si>
    <t>AA: 4T3797</t>
  </si>
  <si>
    <t>2.050,33</t>
  </si>
  <si>
    <t>174,14</t>
  </si>
  <si>
    <t>119,00</t>
  </si>
  <si>
    <t>238,82</t>
  </si>
  <si>
    <t>4,13</t>
  </si>
  <si>
    <t>26,82</t>
  </si>
  <si>
    <t>3,61</t>
  </si>
  <si>
    <t>5,06</t>
  </si>
  <si>
    <t>7,97</t>
  </si>
  <si>
    <t>AA:3045849</t>
  </si>
  <si>
    <t>KIT-PIN</t>
  </si>
  <si>
    <t>137,88</t>
  </si>
  <si>
    <t>CO_BARRA EQUALIZADORA_TO03</t>
  </si>
  <si>
    <t>AA: 2H3745</t>
  </si>
  <si>
    <t>10,47</t>
  </si>
  <si>
    <t>2,42</t>
  </si>
  <si>
    <t>1,15</t>
  </si>
  <si>
    <t>AA: 5P3961</t>
  </si>
  <si>
    <t>10,85</t>
  </si>
  <si>
    <t>AA: 6V2317</t>
  </si>
  <si>
    <t>0,52</t>
  </si>
  <si>
    <t>0,56</t>
  </si>
  <si>
    <t>AA: 7F6112</t>
  </si>
  <si>
    <t>17,74</t>
  </si>
  <si>
    <t>0,65</t>
  </si>
  <si>
    <t>1,82</t>
  </si>
  <si>
    <t>AA: 8T5092</t>
  </si>
  <si>
    <t>6,67</t>
  </si>
  <si>
    <t>AA:2093186</t>
  </si>
  <si>
    <t>245,93</t>
  </si>
  <si>
    <t>AA:2780237</t>
  </si>
  <si>
    <t>1.543,33</t>
  </si>
  <si>
    <t>AA:4459467</t>
  </si>
  <si>
    <t>GUARD-LH</t>
  </si>
  <si>
    <t>364,35</t>
  </si>
  <si>
    <t>2,30</t>
  </si>
  <si>
    <t>3,78</t>
  </si>
  <si>
    <t>2,02</t>
  </si>
  <si>
    <t>0,72</t>
  </si>
  <si>
    <t>0,51</t>
  </si>
  <si>
    <t>0,84</t>
  </si>
  <si>
    <t>1,23</t>
  </si>
  <si>
    <t>0,99</t>
  </si>
  <si>
    <t>20,30</t>
  </si>
  <si>
    <t>5,31</t>
  </si>
  <si>
    <t>2,85</t>
  </si>
  <si>
    <t>AA:2502784</t>
  </si>
  <si>
    <t>STRAP AS</t>
  </si>
  <si>
    <t>89,64</t>
  </si>
  <si>
    <t>AA:2578897</t>
  </si>
  <si>
    <t>HOSE-MOLDED</t>
  </si>
  <si>
    <t>41,18</t>
  </si>
  <si>
    <t>AA:2861338</t>
  </si>
  <si>
    <t>44,26</t>
  </si>
  <si>
    <t>AA:3504369</t>
  </si>
  <si>
    <t>38,30</t>
  </si>
  <si>
    <t>AA:3849655</t>
  </si>
  <si>
    <t>130,84</t>
  </si>
  <si>
    <t>AA:3862396</t>
  </si>
  <si>
    <t>TANK GP-HYD</t>
  </si>
  <si>
    <t>2.455,85</t>
  </si>
  <si>
    <t>AA:3888874</t>
  </si>
  <si>
    <t>72,05</t>
  </si>
  <si>
    <t>AA: 1T0068</t>
  </si>
  <si>
    <t>CC_RODILLO INFERIOR_TO04</t>
  </si>
  <si>
    <t>AA:3097679</t>
  </si>
  <si>
    <t>AA:3097678</t>
  </si>
  <si>
    <t>AA:1311650</t>
  </si>
  <si>
    <t>CAP AS TRACK</t>
  </si>
  <si>
    <t>AA: 6T1139</t>
  </si>
  <si>
    <t>AA: 3K5234</t>
  </si>
  <si>
    <t>CO_RADIADOR_CR02</t>
  </si>
  <si>
    <t>AA:3149672</t>
  </si>
  <si>
    <t>AA:3176426</t>
  </si>
  <si>
    <t>AA: 8T4986</t>
  </si>
  <si>
    <t>AA:1180021</t>
  </si>
  <si>
    <t>CM-SEAL</t>
  </si>
  <si>
    <t>AA:1565745</t>
  </si>
  <si>
    <t>AA:1862002</t>
  </si>
  <si>
    <t>AA:1984781</t>
  </si>
  <si>
    <t>AA:2087448</t>
  </si>
  <si>
    <t>AA:2678821</t>
  </si>
  <si>
    <t>AA:2875701</t>
  </si>
  <si>
    <t>AA:3436372</t>
  </si>
  <si>
    <t>AA:3520629</t>
  </si>
  <si>
    <t>AA:3572938</t>
  </si>
  <si>
    <t>AA:3615986</t>
  </si>
  <si>
    <t>AA:3855622</t>
  </si>
  <si>
    <t>AA:3855623</t>
  </si>
  <si>
    <t>AA: 6D3479</t>
  </si>
  <si>
    <t>AA: 7T8332</t>
  </si>
  <si>
    <t>AA: 7X0583</t>
  </si>
  <si>
    <t>AA:3039441</t>
  </si>
  <si>
    <t>BOLT-HEX</t>
  </si>
  <si>
    <t>AA: 8T4895</t>
  </si>
  <si>
    <t>KIT_BARRA ESTABILIZADORA (HOJA EMPUJE)</t>
  </si>
  <si>
    <t>AA:0930349</t>
  </si>
  <si>
    <t>AA:1515747</t>
  </si>
  <si>
    <t>STABILIZER A</t>
  </si>
  <si>
    <t>AA: 8P9770</t>
  </si>
  <si>
    <t>AA: 8T4780</t>
  </si>
  <si>
    <t>AA:1509632</t>
  </si>
  <si>
    <t>SEM14</t>
  </si>
  <si>
    <t>2963455 BL</t>
  </si>
  <si>
    <t>BL_CBIO DE MANGUERA DE FRENOS - 482-9915</t>
  </si>
  <si>
    <t>AA:4723544</t>
  </si>
  <si>
    <t>AA:3892168</t>
  </si>
  <si>
    <t>AA:3892172</t>
  </si>
  <si>
    <t>AA:4673418</t>
  </si>
  <si>
    <t>AA:4682942</t>
  </si>
  <si>
    <t>Sem 17</t>
  </si>
  <si>
    <t>AA: 5P8210</t>
  </si>
  <si>
    <t>AA:2287095</t>
  </si>
  <si>
    <t>AA:2385086</t>
  </si>
  <si>
    <t>3012938 BL</t>
  </si>
  <si>
    <t>TE_PIN DE ARTICULACIÓN CENTRAL_CF03</t>
  </si>
  <si>
    <t>AA:1364437</t>
  </si>
  <si>
    <t>AA:2516336</t>
  </si>
  <si>
    <t>AA:2516337</t>
  </si>
  <si>
    <t>AA:4784935</t>
  </si>
  <si>
    <t>AA:4784936</t>
  </si>
  <si>
    <t>AA:4217950</t>
  </si>
  <si>
    <t>AA:4221695</t>
  </si>
  <si>
    <t>AA: 4E5609</t>
  </si>
  <si>
    <t>AA: 7X2564</t>
  </si>
  <si>
    <t>AA: 8T4779</t>
  </si>
  <si>
    <t>AA: 6U1989</t>
  </si>
  <si>
    <t>VALVE-BRKR</t>
  </si>
  <si>
    <t>AA:2516338</t>
  </si>
  <si>
    <t>BRNG. SHIM</t>
  </si>
  <si>
    <t>AA:4784931</t>
  </si>
  <si>
    <t>AA:5971358</t>
  </si>
  <si>
    <t>AA:4737175</t>
  </si>
  <si>
    <t>AA:5988698</t>
  </si>
  <si>
    <t>BEARING-TAPE</t>
  </si>
  <si>
    <t>AA:6148105</t>
  </si>
  <si>
    <t>AA: 5D6297</t>
  </si>
  <si>
    <t>CONE</t>
  </si>
  <si>
    <t>AA: 8K5271</t>
  </si>
  <si>
    <t>AA: 5D6298</t>
  </si>
  <si>
    <t>CUP</t>
  </si>
  <si>
    <t>AA:5359328</t>
  </si>
  <si>
    <t>PACKING</t>
  </si>
  <si>
    <t>AA:5706844</t>
  </si>
  <si>
    <t>AA:2516339</t>
  </si>
  <si>
    <t>AA:4784933</t>
  </si>
  <si>
    <t>AA:4784934</t>
  </si>
  <si>
    <t>AA: 3K0158</t>
  </si>
  <si>
    <t>AA: 5F2465</t>
  </si>
  <si>
    <t>AA: 7M5334</t>
  </si>
  <si>
    <t>AA: 7X2488</t>
  </si>
  <si>
    <t>AA: 5P8247</t>
  </si>
  <si>
    <t>3020319 CC</t>
  </si>
  <si>
    <t>2969915 BL</t>
  </si>
  <si>
    <t>AA:2855628</t>
  </si>
  <si>
    <t>VALVE GP-SOL</t>
  </si>
  <si>
    <t>AA:2936585</t>
  </si>
  <si>
    <t>VALVE GP SOL</t>
  </si>
  <si>
    <t>AA:5902534</t>
  </si>
  <si>
    <t>07.03.2025</t>
  </si>
  <si>
    <t>AA:2180324</t>
  </si>
  <si>
    <t>SEM 16</t>
  </si>
  <si>
    <t>SEAL G</t>
  </si>
  <si>
    <t>---</t>
  </si>
  <si>
    <t>CAMBIO DE ALTERNADOR</t>
  </si>
  <si>
    <t>AA:3445081</t>
  </si>
  <si>
    <t>SEM 18</t>
  </si>
  <si>
    <t>CC_MANDO FINAL LH_TO01</t>
  </si>
  <si>
    <t>AA:1471226</t>
  </si>
  <si>
    <t>SHAFT AS</t>
  </si>
  <si>
    <t>AA:1501302</t>
  </si>
  <si>
    <t>AA: 6C3214</t>
  </si>
  <si>
    <t>AA: 8T9412</t>
  </si>
  <si>
    <t>AA: 4F7389</t>
  </si>
  <si>
    <t>AA: 9S1366</t>
  </si>
  <si>
    <t>CC_MANDO FINAL RH_TO01</t>
  </si>
  <si>
    <t>custodia</t>
  </si>
  <si>
    <t>6179816</t>
  </si>
  <si>
    <t>6296975</t>
  </si>
  <si>
    <t>6411426</t>
  </si>
  <si>
    <t>6429074</t>
  </si>
  <si>
    <t>10017653</t>
  </si>
  <si>
    <t>10014630</t>
  </si>
  <si>
    <t>6436970</t>
  </si>
  <si>
    <t>10014623</t>
  </si>
  <si>
    <t>6456148</t>
  </si>
  <si>
    <t>10014637</t>
  </si>
  <si>
    <t>6458926</t>
  </si>
  <si>
    <t>6462526</t>
  </si>
  <si>
    <t>10014647</t>
  </si>
  <si>
    <t>6464645</t>
  </si>
  <si>
    <t>6473206</t>
  </si>
  <si>
    <t>10014626</t>
  </si>
  <si>
    <t>6483333</t>
  </si>
  <si>
    <t>10014641</t>
  </si>
  <si>
    <t>10014607</t>
  </si>
  <si>
    <t>6494923</t>
  </si>
  <si>
    <t>6495062</t>
  </si>
  <si>
    <t>6495113</t>
  </si>
  <si>
    <t>6495559</t>
  </si>
  <si>
    <t>10014631</t>
  </si>
  <si>
    <t>6496609</t>
  </si>
  <si>
    <t>6496815</t>
  </si>
  <si>
    <t>6496975</t>
  </si>
  <si>
    <t>6500635</t>
  </si>
  <si>
    <t>6501663</t>
  </si>
  <si>
    <t>6522961</t>
  </si>
  <si>
    <t>6526191</t>
  </si>
  <si>
    <t>6526449</t>
  </si>
  <si>
    <t>6527539</t>
  </si>
  <si>
    <t>6527906</t>
  </si>
  <si>
    <t>6527909</t>
  </si>
  <si>
    <t>6554372</t>
  </si>
  <si>
    <t>6554889</t>
  </si>
  <si>
    <t>6556932</t>
  </si>
  <si>
    <t>10014598</t>
  </si>
  <si>
    <t>6570048</t>
  </si>
  <si>
    <t>6570056</t>
  </si>
  <si>
    <t>6570102</t>
  </si>
  <si>
    <t>6570119</t>
  </si>
  <si>
    <t>6573669</t>
  </si>
  <si>
    <t>10014600</t>
  </si>
  <si>
    <t>6576777</t>
  </si>
  <si>
    <t>6581409</t>
  </si>
  <si>
    <t>6581472</t>
  </si>
  <si>
    <t>10018371</t>
  </si>
  <si>
    <t>6582247</t>
  </si>
  <si>
    <t>6582249</t>
  </si>
  <si>
    <t>6582251</t>
  </si>
  <si>
    <t>6582252</t>
  </si>
  <si>
    <t>6582257</t>
  </si>
  <si>
    <t>6582258</t>
  </si>
  <si>
    <t>6582283</t>
  </si>
  <si>
    <t>6582316</t>
  </si>
  <si>
    <t>6582464</t>
  </si>
  <si>
    <t>6584146</t>
  </si>
  <si>
    <t>6585305</t>
  </si>
  <si>
    <t>6585320</t>
  </si>
  <si>
    <t>6586041</t>
  </si>
  <si>
    <t>6586540</t>
  </si>
  <si>
    <t>6586648</t>
  </si>
  <si>
    <t>6587111</t>
  </si>
  <si>
    <t>6587411</t>
  </si>
  <si>
    <t>6589846</t>
  </si>
  <si>
    <t>6589848</t>
  </si>
  <si>
    <t>6591110</t>
  </si>
  <si>
    <t>6591425</t>
  </si>
  <si>
    <t>6592948</t>
  </si>
  <si>
    <t>6592984</t>
  </si>
  <si>
    <t>CA02</t>
  </si>
  <si>
    <t>MO02</t>
  </si>
  <si>
    <t>BL_FESA_CAMBIO-CIL. LEVANTE RH CAIDA</t>
  </si>
  <si>
    <t>BL_REPARACION TOLVA L1 + REFUERZO</t>
  </si>
  <si>
    <t>CC_CONVERTIDOR DE TORQUE_CR02</t>
  </si>
  <si>
    <t>BL_CBIO REFRIGERANTE/ BAJO pH</t>
  </si>
  <si>
    <t>BL_INSP. REJILLA BBA LEVANTE/ PQ ELEVADO</t>
  </si>
  <si>
    <t>BL_FL02_CAMBIO DE PIN CENTRAL COMPLETO</t>
  </si>
  <si>
    <t>BL_CBO DE ENFRIADORES DE RADIADOR</t>
  </si>
  <si>
    <t>BL_HABILITAR KIT DE LIMPIEZA CA01</t>
  </si>
  <si>
    <t>BL_CBIO DE ACEITE DE CAJA SOP.VIBRACIÓN</t>
  </si>
  <si>
    <t>BL_CAMBIO CONTROL REMOTO PE01</t>
  </si>
  <si>
    <t>BL_CAMBIO PERNOS,BASE FILTRO HYD(PM1000)</t>
  </si>
  <si>
    <t>BL_CAMBIAR RODILLO INF.N°13 LC  PE-01</t>
  </si>
  <si>
    <t>BL_CAMBIO BASE VALVE LLAVE QUIEBRE PE03</t>
  </si>
  <si>
    <t>BL_CBIO ESCOBILLA LIMPIA ZAPATOS PE 03</t>
  </si>
  <si>
    <t>BL_CAMBIO TANQUE DE AIRE PRINCIPAL</t>
  </si>
  <si>
    <t>BL_CAMBIO ACCESORIOS PARADA EMERGENCIA</t>
  </si>
  <si>
    <t>BL_CAMBIO DE PARA DE EMERGENCIA VIGA S13</t>
  </si>
  <si>
    <t>BL_REP TAPONES DE DIREC MALETA RCS PE09</t>
  </si>
  <si>
    <t>BL_CBIO KIT CODOS COLECTOR POLVO ROLLING</t>
  </si>
  <si>
    <t>BL_CAMBIO KIT POLEA, TENSADOR Y FAJA A/C</t>
  </si>
  <si>
    <t>BL_CAMBIO MIRILLA NIVEL TANQUE EXPANSION</t>
  </si>
  <si>
    <t>BL_FLUSHIN DE ACEITE DE COMPRESOR</t>
  </si>
  <si>
    <t>BL_CAMBIO SELLO RADIAL MOTOR U. ROTACION</t>
  </si>
  <si>
    <t>BL_CAMBIO GANCHOS DEPOSITO BROCAS PE08</t>
  </si>
  <si>
    <t>BL_REPARACION TANQUE AGUA LADO DERECHO</t>
  </si>
  <si>
    <t>BL_CBIO MODULO INTERFACE RS485J1939 PE05</t>
  </si>
  <si>
    <t>BL_CAMBIO REDUCTOR PRINCIPAL CABLE REEL</t>
  </si>
  <si>
    <t>BL_SOLD_PROTECTOR CANOPY TOLVA</t>
  </si>
  <si>
    <t>BL_REPARACION SOPORTE DE TORRE - H  PE02</t>
  </si>
  <si>
    <t>MINS2225</t>
  </si>
  <si>
    <t>BL_INSPECCIÓN SIST ADMISION MOTOR</t>
  </si>
  <si>
    <t>BL_C-PANEL LED NUMERO _LH</t>
  </si>
  <si>
    <t>BL_INSTALACIÓN BLOCK 3 LEDS Y BASE</t>
  </si>
  <si>
    <t>BL_C-03 PANELES LED</t>
  </si>
  <si>
    <t>BL_REP-FISURA MAIN FRAME SUPERIOR</t>
  </si>
  <si>
    <t>BL_REP-FISURAS MAIN FRAME PRINCIPAL</t>
  </si>
  <si>
    <t>BL_REP-FISURA EN CIRCULO DE GIRO</t>
  </si>
  <si>
    <t>BL_AJUSTE JUEGO AXIAL ESTABILIZADOR</t>
  </si>
  <si>
    <t>BL_DESMONTAR CORAZA RUETO MANGUERA FAN</t>
  </si>
  <si>
    <t>BL_MR01_C-PORTA FUSIBLE</t>
  </si>
  <si>
    <t>BL_C-VARILLA NIVEL GRASA Y RESPIRADERO</t>
  </si>
  <si>
    <t>BL_REGULACION ROTULA BARRA TIRO-JUEGO EX</t>
  </si>
  <si>
    <t>BL_INST-ARANDELA DE GOMA DE MANGUERA HYD</t>
  </si>
  <si>
    <t>BL_REP-BISAGRA COPMPUERTA INFERIO R</t>
  </si>
  <si>
    <t>BL_HERMETIZAR CABINA DE OPERADOR</t>
  </si>
  <si>
    <t>BL_C-MANGUERAS GRASA DE RIPPER</t>
  </si>
  <si>
    <t>BL_REP-ALOJAMIENTO PUNTA DE BOOM</t>
  </si>
  <si>
    <t>BL_SOLD_ REPARAR FISURA EN BRAZO</t>
  </si>
  <si>
    <t>BL_SOLD_REP FISURAS EN MASTIL (VERTICAL)</t>
  </si>
  <si>
    <t>BL_C-ACEITE DEL PTO</t>
  </si>
  <si>
    <t>BL_C-PELDAÑO ANTIDESLIZANTE LH,RH</t>
  </si>
  <si>
    <t>BL_RE01_C-TUBERIAS DE ESTABILIZADOR</t>
  </si>
  <si>
    <t>BL_SOLD_TANQUE HIDRAULICO</t>
  </si>
  <si>
    <t>BL_C-VALVULA REDUCT PRESION PINZAS</t>
  </si>
  <si>
    <t>BL_C-ALERNADOR (FALLA) - MAQUINA PARADA</t>
  </si>
  <si>
    <t>BL_CAMBIO DE PADS DE TOLVA Y REGULACIÓN</t>
  </si>
  <si>
    <t>LIB. DMNV MOVM NLIQ PREC</t>
  </si>
  <si>
    <t>BL FABRICAR PLATE PTA TIERRA FUEL TANK</t>
  </si>
  <si>
    <t>BL C-TUBERIA ENFRIAMIENTO FRENO</t>
  </si>
  <si>
    <t>BL_CAMBIO DE TUBERIA ENFRIAMIENTO FRENO</t>
  </si>
  <si>
    <t>DESMONTAJE DE NAUMATICOS POS 5,6</t>
  </si>
  <si>
    <t>BL_C-VARILLA NIVEL GRASA Y RESPIRADER</t>
  </si>
  <si>
    <t>BL_EVAL MOTOR_ENFRIADOR/ SODIO ALTO</t>
  </si>
  <si>
    <t>a</t>
  </si>
  <si>
    <t>91 - 120 dias</t>
  </si>
  <si>
    <t>AA:5070646</t>
  </si>
  <si>
    <t>BREATHER AS</t>
  </si>
  <si>
    <t>CO_VÁLVULA DE CONTROL DE LEVANTE RH_CF03</t>
  </si>
  <si>
    <t>AA:0815648</t>
  </si>
  <si>
    <t>TEE ORB</t>
  </si>
  <si>
    <t>AA:3491178</t>
  </si>
  <si>
    <t>SENSOR GP-PR</t>
  </si>
  <si>
    <t>AA:4624102</t>
  </si>
  <si>
    <t>AA:4803169</t>
  </si>
  <si>
    <t>AA:5328855</t>
  </si>
  <si>
    <t>AA:1713745</t>
  </si>
  <si>
    <t>AA:4230192</t>
  </si>
  <si>
    <t>AA:4696177</t>
  </si>
  <si>
    <t>AA: 6V0402</t>
  </si>
  <si>
    <t>AA: 7Y4039</t>
  </si>
  <si>
    <t>CO_VÁLV CONTROL IMPLEMEN DIREC/FREN_TO03</t>
  </si>
  <si>
    <t>HOSE-REDUCER</t>
  </si>
  <si>
    <t>CC_CILINDRO DE LEVANTE LH_CF02</t>
  </si>
  <si>
    <t>AA: 3S9175</t>
  </si>
  <si>
    <t>AA:4668560</t>
  </si>
  <si>
    <t>AA:4668561</t>
  </si>
  <si>
    <t>AA: 5P8248</t>
  </si>
  <si>
    <t>AA:4801157</t>
  </si>
  <si>
    <t>PIPE AS</t>
  </si>
  <si>
    <t>CR_CAMBIO DE BARANDA RH ESCALERA ELECT</t>
  </si>
  <si>
    <t>AA:3524500</t>
  </si>
  <si>
    <t>CO_BOMBA DE FRENO Y VENTILADOR_FL01</t>
  </si>
  <si>
    <t>AA:2892088</t>
  </si>
  <si>
    <t>AA: 3D0053</t>
  </si>
  <si>
    <t>AA: 8T4994</t>
  </si>
  <si>
    <t>AA: 7T4083</t>
  </si>
  <si>
    <t>AA: 9H6832</t>
  </si>
  <si>
    <t>AA: 8M4988</t>
  </si>
  <si>
    <t>AA:2907507</t>
  </si>
  <si>
    <t>AA:2993424</t>
  </si>
  <si>
    <t>AA:3420692</t>
  </si>
  <si>
    <t>AA:3719023</t>
  </si>
  <si>
    <t>AA:3418317</t>
  </si>
  <si>
    <t>AA: 8B5144</t>
  </si>
  <si>
    <t>AA:1060933</t>
  </si>
  <si>
    <t>UNIV JOINT A</t>
  </si>
  <si>
    <t>AA: 0S2318</t>
  </si>
  <si>
    <t>CO_VÁLVULA DE CONTROL DIRECCIÓN_FL01</t>
  </si>
  <si>
    <t>AA: 8T5436</t>
  </si>
  <si>
    <t>AA:4560776</t>
  </si>
  <si>
    <t>AA:2484220</t>
  </si>
  <si>
    <t>CONTROL PANE</t>
  </si>
  <si>
    <t>CBIO SWITCH AIRE ACONDICIONADO K192</t>
  </si>
  <si>
    <t>AA:2843662</t>
  </si>
  <si>
    <t>AA:4391903</t>
  </si>
  <si>
    <t>AA:3798839</t>
  </si>
  <si>
    <t>AA:3296791</t>
  </si>
  <si>
    <t>AA:2552752</t>
  </si>
  <si>
    <t>SWITCH AS-ST</t>
  </si>
  <si>
    <t>AA:4591208</t>
  </si>
  <si>
    <t>PANEL AS-SWI</t>
  </si>
  <si>
    <t>AA:4591202</t>
  </si>
  <si>
    <t>COVER-POST</t>
  </si>
  <si>
    <t>AA:4591209</t>
  </si>
  <si>
    <t>COVER AS-CON</t>
  </si>
  <si>
    <t>AA:4929134</t>
  </si>
  <si>
    <t>BEZEL-SWITCH</t>
  </si>
  <si>
    <t>AA:2001131</t>
  </si>
  <si>
    <t>AA:1728591</t>
  </si>
  <si>
    <t>NUT-SPRING</t>
  </si>
  <si>
    <t>AA:1648473</t>
  </si>
  <si>
    <t>AA:4699071</t>
  </si>
  <si>
    <t>FILM-WIPER C</t>
  </si>
  <si>
    <t>CLAMP-MUFFLE</t>
  </si>
  <si>
    <t>CLAMP-BAND</t>
  </si>
  <si>
    <t>AA: 8X1386</t>
  </si>
  <si>
    <t>AA:2333227</t>
  </si>
  <si>
    <t>SUPPORT AS (</t>
  </si>
  <si>
    <t>AA:2333248</t>
  </si>
  <si>
    <t>AA:2333252</t>
  </si>
  <si>
    <t>AA:2512247</t>
  </si>
  <si>
    <t>AA:2521805</t>
  </si>
  <si>
    <t>CUSHION GP-A</t>
  </si>
  <si>
    <t>AA:2533482</t>
  </si>
  <si>
    <t>KNOB AS</t>
  </si>
  <si>
    <t>AA:2533483</t>
  </si>
  <si>
    <t>AA:2533484</t>
  </si>
  <si>
    <t>AA:5951513</t>
  </si>
  <si>
    <t>AA:3451275</t>
  </si>
  <si>
    <t>AA:3451276</t>
  </si>
  <si>
    <t>AA:3460627</t>
  </si>
  <si>
    <t>AA:3469580</t>
  </si>
  <si>
    <t>AA: 7J5925</t>
  </si>
  <si>
    <t>AA: 8T4200</t>
  </si>
  <si>
    <t>AA: 9X2044</t>
  </si>
  <si>
    <t>AA: 8T6936</t>
  </si>
  <si>
    <t>AA:2333277</t>
  </si>
  <si>
    <t>BRACKET AS (</t>
  </si>
  <si>
    <t>AA: 6V9632</t>
  </si>
  <si>
    <t>NUT-WELD</t>
  </si>
  <si>
    <t>AA:2538868</t>
  </si>
  <si>
    <t>PIN - SPRING</t>
  </si>
  <si>
    <t>AA:2837980</t>
  </si>
  <si>
    <t>CUSHION AS</t>
  </si>
  <si>
    <t>AA:1114627</t>
  </si>
  <si>
    <t>AA: 8C8430</t>
  </si>
  <si>
    <t>SETSCREW</t>
  </si>
  <si>
    <t>AA:1227666</t>
  </si>
  <si>
    <t>AA:2920611</t>
  </si>
  <si>
    <t>AA:2920612</t>
  </si>
  <si>
    <t>AA:2920614</t>
  </si>
  <si>
    <t>AA:2920618</t>
  </si>
  <si>
    <t>AA:2979152</t>
  </si>
  <si>
    <t>ADJUST GP A</t>
  </si>
  <si>
    <t>CO_CILINDRO TEMPLADOR D CADENA CS_PE05</t>
  </si>
  <si>
    <t>AA:0951280</t>
  </si>
  <si>
    <t>SCREW SET</t>
  </si>
  <si>
    <t>CO_CILINDRO TEMPLADOR D CADENA NCS_PE05</t>
  </si>
  <si>
    <t>CO_CIL SUSPENSIÓN POSTERIOR RH_CA26</t>
  </si>
  <si>
    <t>CO_CIL SUSPENSIÓN POSTERIOR LH_CA26</t>
  </si>
  <si>
    <t>AA:1547997</t>
  </si>
  <si>
    <t>CU03A01</t>
  </si>
  <si>
    <t>SEM 01</t>
  </si>
  <si>
    <t>AA:2888390</t>
  </si>
  <si>
    <t>SENSOR-TEMP</t>
  </si>
  <si>
    <t>AA:2189894</t>
  </si>
  <si>
    <t>COIL AS</t>
  </si>
  <si>
    <t>SEM 05</t>
  </si>
  <si>
    <t>SEM 06</t>
  </si>
  <si>
    <t>SEM 09</t>
  </si>
  <si>
    <t>SEM 10</t>
  </si>
  <si>
    <t>SEM 11</t>
  </si>
  <si>
    <t>SEM 12</t>
  </si>
  <si>
    <t>SEM 13</t>
  </si>
  <si>
    <t>SEM 14</t>
  </si>
  <si>
    <t>TE_LUBRICACION/LIMPIEZA ENFRIAD HYD_PH02</t>
  </si>
  <si>
    <t>CO_CILINDRO DE DIRECCIÓN RH_CA23</t>
  </si>
  <si>
    <t>BL_RELLEN. PROTECTOR LATERAL RH INFERIOR</t>
  </si>
  <si>
    <t>BL_REP.FISURA EN SOPORTE  TANQUE DE COM</t>
  </si>
  <si>
    <t>BL_CAMBIO RESPIRADORES TANQUE HYD CF01</t>
  </si>
  <si>
    <t>BL_CAMBIO MANGUERA ENFRIAMIENTO TX CF01</t>
  </si>
  <si>
    <t>BL_CBIO PERNOS CLAMP TUBERIA CIL LEVANTE</t>
  </si>
  <si>
    <t>BL_CAMBIO PUERTA ACCESO BATERIA RH CF01</t>
  </si>
  <si>
    <t>BL_INSTAL_PIN TANQUE AGUA_270-7034_CR01</t>
  </si>
  <si>
    <t>BL_C-TUBERIA DE ENFRIADOR HIDRAULICA</t>
  </si>
  <si>
    <t>BL INSTALACIÓN PÉRTIGA LUMINOSA</t>
  </si>
  <si>
    <t>CAMION GRUA Nº 4</t>
  </si>
  <si>
    <t>BL_BK0030139_Instalar abrazadera de C. B</t>
  </si>
  <si>
    <t>BL_BK0027834_CORREGIR CABLE MT DE ALIM D</t>
  </si>
  <si>
    <t>BL_C-MANGUERA CONVERTIDOR/TXSM FUGA PM4</t>
  </si>
  <si>
    <t>BL_SOLDADURA BARANDA/PLATAFORMA ESCALERA</t>
  </si>
  <si>
    <t>BL_CAMBIO PIN LLAVE DE QUIEBRE PE02</t>
  </si>
  <si>
    <t>BL_C-SENSOR/HARNES MOTOR DE VENTILADOR</t>
  </si>
  <si>
    <t>BL_C-YOKE FRONTAL CAJA TRANS. F_N_02</t>
  </si>
  <si>
    <t>BL_REP-FISURA OREJA DE CUCHARON LH</t>
  </si>
  <si>
    <t>BL_BUSHING,CONJUNTO COJINETE-BRAZOS TR03</t>
  </si>
  <si>
    <t>BL CAMBIO DE CONTROL DE VALVULA</t>
  </si>
  <si>
    <t>BL_EVA_REJILLA SALIDA CONVERTIDOR</t>
  </si>
  <si>
    <t>BL_EVA. ANTENA LOCAL GPS</t>
  </si>
  <si>
    <t>MINS2425</t>
  </si>
  <si>
    <t>BL_SOLD_ROTULAS HOJA (cerrarOT)</t>
  </si>
  <si>
    <t>MINS1025</t>
  </si>
  <si>
    <t>BL_CBIO COJINETES D BARRA ESTABILIZ(Cust</t>
  </si>
  <si>
    <t>MINS2325</t>
  </si>
  <si>
    <t>D65 - CAMBIO DE ROD SEAL</t>
  </si>
  <si>
    <t>793D - INSPECCION MENSUAL DE SCI</t>
  </si>
  <si>
    <t>BL COMPRA DE</t>
  </si>
  <si>
    <t>BL_C-TUBERIA DE ENFRIADOR HIDRAU</t>
  </si>
  <si>
    <t>MINS0125</t>
  </si>
  <si>
    <t>MINS0225</t>
  </si>
  <si>
    <t>MINS0325</t>
  </si>
  <si>
    <t>MINS0425</t>
  </si>
  <si>
    <t>MINS1125</t>
  </si>
  <si>
    <t>MINS2525</t>
  </si>
  <si>
    <t>MINS2625</t>
  </si>
  <si>
    <t>MINS2725</t>
  </si>
  <si>
    <t>MINS2825</t>
  </si>
  <si>
    <t>MINS2925</t>
  </si>
  <si>
    <t>MINS3025</t>
  </si>
  <si>
    <t>MINS3125</t>
  </si>
  <si>
    <t>MINS3225</t>
  </si>
  <si>
    <t>MINS3325</t>
  </si>
  <si>
    <t>MINS3425</t>
  </si>
  <si>
    <t>MINS3525</t>
  </si>
  <si>
    <t>MINS3625</t>
  </si>
  <si>
    <t>MINS3725</t>
  </si>
  <si>
    <t>MINS3825</t>
  </si>
  <si>
    <t>MINS3925</t>
  </si>
  <si>
    <t>MINS4025</t>
  </si>
  <si>
    <t>MINS4125</t>
  </si>
  <si>
    <t>MINS4225</t>
  </si>
  <si>
    <t>MINS4325</t>
  </si>
  <si>
    <t>MINS4425</t>
  </si>
  <si>
    <t>MINS4525</t>
  </si>
  <si>
    <t>MINS4625</t>
  </si>
  <si>
    <t>MINS4725</t>
  </si>
  <si>
    <t>MINS4825</t>
  </si>
  <si>
    <t>MINS4925</t>
  </si>
  <si>
    <t>MINS5025</t>
  </si>
  <si>
    <t>MINS5125</t>
  </si>
  <si>
    <t>MINS5225</t>
  </si>
  <si>
    <t>MINS5124</t>
  </si>
  <si>
    <t>MINS5024</t>
  </si>
  <si>
    <t>MINS4924</t>
  </si>
  <si>
    <t>SEM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</si>
  <si>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</si>
  <si>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</si>
  <si>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</si>
  <si>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</si>
  <si>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</si>
  <si>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</si>
  <si>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</si>
  <si>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</si>
  <si>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</si>
  <si>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</si>
  <si>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</si>
  <si>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</si>
  <si>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</si>
  <si>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</si>
  <si>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</si>
  <si>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</si>
  <si>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</si>
  <si>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</si>
  <si>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</si>
  <si>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</si>
  <si>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</si>
  <si>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</si>
  <si>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</si>
  <si>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</si>
  <si>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</si>
  <si>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</si>
  <si>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</si>
  <si>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</si>
  <si>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</si>
  <si>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</si>
  <si>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</si>
  <si>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</si>
  <si>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</si>
  <si>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</si>
  <si>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</si>
  <si>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</si>
  <si>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</si>
  <si>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</si>
  <si>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</si>
  <si>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</si>
  <si>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</si>
  <si>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</si>
  <si>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</si>
  <si>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</si>
  <si>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</si>
  <si>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</si>
  <si>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</si>
  <si>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</si>
  <si>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</si>
  <si>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</si>
  <si>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</si>
  <si>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</si>
  <si>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FL01</t>
  </si>
  <si>
    <t>MBENITESB</t>
  </si>
  <si>
    <t>BL_CBO LINEA DE VENTEO INFERIOR</t>
  </si>
  <si>
    <t>BL_CBO VALVULA MUESTREO MOTOR</t>
  </si>
  <si>
    <t>BL_CBO LINEA D AIRE DE ARRANQUE 101-2808</t>
  </si>
  <si>
    <t>BL_CBIO PORTAFUSIBLE MOTOR PRELUB</t>
  </si>
  <si>
    <t>BL_BLINDAJE DOZER</t>
  </si>
  <si>
    <t>BL_RUTEAR MANGUERAS HIDRAULICAS</t>
  </si>
  <si>
    <t>BL_CBIO MANGUERA LUBRICACION BOMBA AUX</t>
  </si>
  <si>
    <t>BL_REPARACION TOLVA_L1 &amp; LATERALES</t>
  </si>
  <si>
    <t>BL_CAMBIO DE TAPA BARRO RH POSTERIOR</t>
  </si>
  <si>
    <t>BL_CAMBIO DE PERNOS DE ESCALERA</t>
  </si>
  <si>
    <t>BL_CORREGIR FUGFA N2 POR CORAZAS POSTERI</t>
  </si>
  <si>
    <t>BL_REPARAR FUGA DE ACEITE POR CONTROL DE</t>
  </si>
  <si>
    <t>BL_C. TUBERIA DE CONTROL DE DIRECCION</t>
  </si>
  <si>
    <t>BL_CAMBIO DE GRUPO DE SECADOR DE AIRE</t>
  </si>
  <si>
    <t>BL_CBIO D MANGUERA LUBRICACION DE BOMBA</t>
  </si>
  <si>
    <t>BL_CAMBIO DE SEAL LIP D MANDO ALTERNADOR</t>
  </si>
  <si>
    <t>BL_CBIO DE SELLOS Y GASKET FILTROS ACEIT</t>
  </si>
  <si>
    <t>BL_CBO MANGUERAS TANQUE DIRECCION</t>
  </si>
  <si>
    <t>BL_HABILITAR KIT DE LIMPIEZA CA06</t>
  </si>
  <si>
    <t>BL_CBO LINEA LUBRICACION EJE POSTERIOR</t>
  </si>
  <si>
    <t>BL_REPARACION PLATAFORMA DE INSP. MOTOR</t>
  </si>
  <si>
    <t>BL_CBIO DE SWITCH MASTER DE TRANSMISION</t>
  </si>
  <si>
    <t>BL_CBIO DE MANGUERASTANQUE DIRECCION</t>
  </si>
  <si>
    <t>BL_CBIO ABRAZADERA TUBERIA ENFRIADOR TX</t>
  </si>
  <si>
    <t>BL_CBIO DE ABRAZADERA TUBERIA D REFRIGER</t>
  </si>
  <si>
    <t>BL_HABILITAR KIT DE LIMPIEZA CA02</t>
  </si>
  <si>
    <t>BL_CBIO DE RETEN DE SALIDA AL PTO</t>
  </si>
  <si>
    <t>BL_ENDEREZAR BOTA PIEDRAS LH Y RH</t>
  </si>
  <si>
    <t>BL_REGULAR BRAZO CENTRAL DE DIRECCION</t>
  </si>
  <si>
    <t>BL_CBIO DE MANGUERA CILINDRO LEVANTE RH</t>
  </si>
  <si>
    <t>BL_CAMBIO DE MANGUERA DE DIRECCION</t>
  </si>
  <si>
    <t>BL_CBO VALVULA MUESTREO MOTOR/DIFERENCIA</t>
  </si>
  <si>
    <t>BL_CBIO DE MANGUERA REFRIGERANTE ENFRIAD</t>
  </si>
  <si>
    <t>BL_CBIO SELLO TUBERIA ENFRIAMIENTO MOTOR</t>
  </si>
  <si>
    <t>BL_CBIO DE BARRAS INF.DE DESGASTE DE CUC</t>
  </si>
  <si>
    <t>BL_CORREGIR DESPLAZAMIENTO DE PIN K _LH</t>
  </si>
  <si>
    <t>BL_MC01_CAMBIO DE TACO DE RUEDA</t>
  </si>
  <si>
    <t>BL_C-COVER FAN COLECTOR POLVO PE08</t>
  </si>
  <si>
    <t>BL_CBIO GANCHO/SENSOR COMPUERTA CARRUSEL</t>
  </si>
  <si>
    <t>BL_CAMBIO DE HARNESS DE MODULO D101</t>
  </si>
  <si>
    <t>BL_CAMBIO RELAY GABINETE PRINCIPAL PE06</t>
  </si>
  <si>
    <t>BL_CBIO MANG HYD CENTRALIZADOR D BARRA</t>
  </si>
  <si>
    <t>BL_C-VALVULA DE OSCILACION PE08</t>
  </si>
  <si>
    <t>BL_CBIO SWITCH Y CABLE RESTRICCION AIRE</t>
  </si>
  <si>
    <t>BL_CAMBIO BRIDAS DE FLUJOMETRO AGUA PE04</t>
  </si>
  <si>
    <t>BL_EXTRAER PERNO TAPA INF DE MORDAZA</t>
  </si>
  <si>
    <t>BL_CBIO DIFUSORES DE AIRE ACONDICIONADO</t>
  </si>
  <si>
    <t>BL_CBIO CABLE M12 D511 X12 GATO DEL PE05</t>
  </si>
  <si>
    <t>BL_MEJORA INSTAL SIST ENGRASE CYL INCL H</t>
  </si>
  <si>
    <t>BL_MEJORA INSTAL REJILLA PROTECC VERTEDE</t>
  </si>
  <si>
    <t>BL_Pintado de cabina / barandas</t>
  </si>
  <si>
    <t>BL_CBIO HOSE CILIN DIRECC RH _315-9046</t>
  </si>
  <si>
    <t>BL_C-BLOQUE DE VALVULA  REGEN PE02</t>
  </si>
  <si>
    <t>BL_C-BAQUELITAS  HOLDER CABEZAL ROTACION</t>
  </si>
  <si>
    <t>BL_CBIO SELLO TAPA HOUSIN VOLANT FUGA N1</t>
  </si>
  <si>
    <t>BL_CBIO TUBERIAS ELC Y ATAAC X CORROSION</t>
  </si>
  <si>
    <t>BL_REP.FISURA EN EL TRUÑON DEL BRAZO RH</t>
  </si>
  <si>
    <t>BL_CBIO TRUÑON DE BARRA ESTABILIZADORA</t>
  </si>
  <si>
    <t>BL_BUSHING,CONJUNTO COJINETE-BRAZOS TO03</t>
  </si>
  <si>
    <t>BL_CBIO SILENCIADOR LH MOTOR</t>
  </si>
  <si>
    <t>BL_BARRENADO ALOJAMIENTOS MESA DE RIPPER</t>
  </si>
  <si>
    <t>BL_CBIO CAJA FILTROS DE AIRE_418-3586</t>
  </si>
  <si>
    <t>BL_CBIO CLAMP  CAJA FILTER AC_308-0852</t>
  </si>
  <si>
    <t>BL_CBIO SILENCIADOR RH 610-0362</t>
  </si>
  <si>
    <t>BL_CBIO CABLES ALIMENTACION BATERIA</t>
  </si>
  <si>
    <t>BL_CBIO TAPA PORTAFUSIBLES 393-1602</t>
  </si>
  <si>
    <t>BL_REUBICACIÓN D BASE DE ESTINTOR MANUAL</t>
  </si>
  <si>
    <t>BL_CAMBIO DE BOMBA DE AGUA PRINCIPAL</t>
  </si>
  <si>
    <t>BL_K198 CBO VALVULA D CALEFACCION Y CONT</t>
  </si>
  <si>
    <t>BL MEDICION CONVERGENCIA DE RUEDAS P1-P2</t>
  </si>
  <si>
    <t>BL_CAMBIO DE MANGUERAS DE REFRIGERANTE</t>
  </si>
  <si>
    <t>BL_CAMBIO DE TOMAS DE MUESTREO DE ACEITE</t>
  </si>
  <si>
    <t>BL_CBIO DE MANGUERA ENFRIAMIENTO FRENOS</t>
  </si>
  <si>
    <t>BL_CAMBIO DE MANGUERA FRENO DE SERVICIO</t>
  </si>
  <si>
    <t>BL_CBIO D MANGUERA RETORNO ENFRIAMIENTO</t>
  </si>
  <si>
    <t>BL_CAMBIO DE MANGUERA DE ENFRIADOR DE FR</t>
  </si>
  <si>
    <t>BL_CBIO DE HOUSING DE SCREEN DIFERENCIAL</t>
  </si>
  <si>
    <t>BL_CBO LINEAS D CILINDRO DIRECCION RH-LH</t>
  </si>
  <si>
    <t>BL_CBO LINEA VALVULA PRIORIDAD</t>
  </si>
  <si>
    <t>BL_CAMBIO DE CODOS DE ESCAPE</t>
  </si>
  <si>
    <t>BL_TUBERIA ENFRIAMTO FRENO POST. CORROID</t>
  </si>
  <si>
    <t>BL_INSTALAR PERNO SOPORTE ENFRIADOR HYD</t>
  </si>
  <si>
    <t>BL_TUBERIAS Y LINEAS SIST. ENFRIAMIENTO</t>
  </si>
  <si>
    <t>BL_EMPAQUE BASE FILTRO MOTOR FUGA N1</t>
  </si>
  <si>
    <t>BL_COMPUERTA FRONTAL CABINA CORROIDO</t>
  </si>
  <si>
    <t>BL_MANGUERAS PRELUBRICACION RESECA</t>
  </si>
  <si>
    <t>BL_LIMPIEZA SIST. ENFRIAMIENTO</t>
  </si>
  <si>
    <t>BL_CAMBIO DE SOPORTE DE ESCALON ESCALERA</t>
  </si>
  <si>
    <t>BL_INSTAL_PIN TANQUE AGUA_270-7034_CR05</t>
  </si>
  <si>
    <t>BL_CBO LINEA BLOQUE ALIVIO DIRECCION</t>
  </si>
  <si>
    <t>BL_C-NIPLES CILINDRO DE AVANCE PE 04</t>
  </si>
  <si>
    <t>BL_CBIO D TUBERIA ENFRIAMIENTO MFP-RH</t>
  </si>
  <si>
    <t>BL_CBIO BOMBA PRE LUBE ACEITE(custodia)</t>
  </si>
  <si>
    <t>BL_CBIO D PEDALES DE ACELERADOR Y FRENOS</t>
  </si>
  <si>
    <t>BL_CBIO D MANGUERA ENFRIAMIENTO RUEDA LH</t>
  </si>
  <si>
    <t>BL_ CBIO D TUBERIA Y MANGUERA VLA FRENOS</t>
  </si>
  <si>
    <t>BL_C-MIRILLA DE AFTERCOOLER</t>
  </si>
  <si>
    <t>BL_C-MANGUERA DE RETORNO CONTROL LEVANTE</t>
  </si>
  <si>
    <t>BL_REP_FISURAS  EN ROLA</t>
  </si>
  <si>
    <t>BL_SOLD_PLATAFORMA ALERON LH/RH</t>
  </si>
  <si>
    <t>BL_PRECARGA DE MANDO DE GIRO DE CIRCULO</t>
  </si>
  <si>
    <t>BL_VERIF_REGUL. STRIP WAER CIRCULO GIRO</t>
  </si>
  <si>
    <t>BL_SOLD-SOPORTE PLATAFORMA RH</t>
  </si>
  <si>
    <t>BL_CBIO D MANGUERA LUBRICACION D TX</t>
  </si>
  <si>
    <t>BL_INSTALAR TAPA LLENADO D COMBUSTIBLE</t>
  </si>
  <si>
    <t>BL_MANGUERA DE TUB.TXSM RESUMEN ACEITE</t>
  </si>
  <si>
    <t>BL_LINEA FILTRO HYD - RESUMEN DE ACEITE</t>
  </si>
  <si>
    <t>BL_TUBERIA TANQUE DIRECCION- CORROSION</t>
  </si>
  <si>
    <t>BL_HABILITAR KIT DE LIMPIEZA PLATAFORMA</t>
  </si>
  <si>
    <t>BL_LINEA D SCREEN A CTRL LEVANTE RESUMEN</t>
  </si>
  <si>
    <t>BL_MANGUERAS D TRANSMISION / RESUMEN</t>
  </si>
  <si>
    <t>BL_CBIO DE MANGUERA CARCASA DE BOMBA DE</t>
  </si>
  <si>
    <t>BL_CBIO DE MANGUERA RESPIRADERO D TRANSM</t>
  </si>
  <si>
    <t>BL_ASIENTO DURA &amp; DESPRENDIMIENTO ESPONJ</t>
  </si>
  <si>
    <t>BL_CAMBIO DE SEGURO DE TRABA DE CAPO MOT</t>
  </si>
  <si>
    <t>BL_CAMBIO DE MANGUERA HYD DE RETORNO</t>
  </si>
  <si>
    <t>BL_CBIO VALVULAS HYD SUPERCARGA Y RETORN</t>
  </si>
  <si>
    <t>BL_CBIO VISOR TANQUE AGUA POSTERIOR PE02</t>
  </si>
  <si>
    <t>BL_CAMBIO SENSOR INDUCTIVO CARRUSEL PE08</t>
  </si>
  <si>
    <t>BL_CBOTUBERIA ENFRIAMIENTO/FUGA CONSTANT</t>
  </si>
  <si>
    <t>BL_INSTALAR NIPPLES GRASA ROD SUPPORT</t>
  </si>
  <si>
    <t>BL_CAMBIO FAROS PLATAFORMA PERFORACION</t>
  </si>
  <si>
    <t>BL_CAMBIO COMPUERTA CORTINA DELANT DE</t>
  </si>
  <si>
    <t>BL_CAMBIO SWITCH NIVEL TANQUE HYD PE01</t>
  </si>
  <si>
    <t>BL_ CAMBIO JOYTICK ROTACION Y GATOS PE01</t>
  </si>
  <si>
    <t>BL_C-ACEITE DIFERENCIAL DELANTERO</t>
  </si>
  <si>
    <t>BL_REP-FISURAS RIEL PLATAF CABINA</t>
  </si>
  <si>
    <t>BL_CAMBIO CADENA DE ENCODER PE01</t>
  </si>
  <si>
    <t>BL_CBIO FUSIBLE 100A SIST. ARRANQUE PE01</t>
  </si>
  <si>
    <t>BL_CORREGIR FUGA N1 ENFRIADOR COMPRESOR</t>
  </si>
  <si>
    <t>BL_CBIO JEBES ESCALERA LADO CABINA  PE01</t>
  </si>
  <si>
    <t>BL_CBIO VIDRIO Nº02 CABINA OPERADOR PE01</t>
  </si>
  <si>
    <t>BL_CBIO ENFRIADORES ATAAC/ SATURACIÓN</t>
  </si>
  <si>
    <t>BL_CBIO VIDRIO Nº06 CABINA OPERADOR PE01</t>
  </si>
  <si>
    <t>BL_CAMBIO  EMPAQUE TAPA INFERIOR TK HYD</t>
  </si>
  <si>
    <t>BL_CBIO GUARDA PIN B RH  Y EXTRAER PERNO</t>
  </si>
  <si>
    <t>BL_C-TANQUE DE ACEITE HIDRAULICA</t>
  </si>
  <si>
    <t>BL_CBIO ACEITE EJE POST (Cerrar OT)</t>
  </si>
  <si>
    <t>BL CAMBIAR MULTIPLES DE ESCAPE (Cust</t>
  </si>
  <si>
    <t>BL_FABR NUMERO LATERAL TOLVA(Cerrar OT)</t>
  </si>
  <si>
    <t>MINNOV25</t>
  </si>
  <si>
    <t>BL_CBIO CABLES BATERIA AL ARRANCAD (Cust</t>
  </si>
  <si>
    <t>BL_RE01 CBIO BRAZO EXTENDIBLE INTER(Cust</t>
  </si>
  <si>
    <t>BL_CAMBIO MOTOR SOPLADOR LH, PRESURIZAD</t>
  </si>
  <si>
    <t>AA:2925060</t>
  </si>
  <si>
    <t>CORE AS</t>
  </si>
  <si>
    <t>AA:5417111</t>
  </si>
  <si>
    <t>AA:3749978</t>
  </si>
  <si>
    <t>AA:3750766</t>
  </si>
  <si>
    <t>AA:5956325</t>
  </si>
  <si>
    <t>AA:1058901</t>
  </si>
  <si>
    <t>AA: 6V4432</t>
  </si>
  <si>
    <t>AA:4246408</t>
  </si>
  <si>
    <t>AA:3777301</t>
  </si>
  <si>
    <t>AA:3777300</t>
  </si>
  <si>
    <t>AA:3834362</t>
  </si>
  <si>
    <t>AA:3670155</t>
  </si>
  <si>
    <t>AA:4573185</t>
  </si>
  <si>
    <t>AA:4696136</t>
  </si>
  <si>
    <t>AA:4322008</t>
  </si>
  <si>
    <t>AA:2062724</t>
  </si>
  <si>
    <t>CM GUARD</t>
  </si>
  <si>
    <t>AA:5263804</t>
  </si>
  <si>
    <t>AA:4555362</t>
  </si>
  <si>
    <t>AA:4803213</t>
  </si>
  <si>
    <t>AA:4803214</t>
  </si>
  <si>
    <t>374F L</t>
  </si>
  <si>
    <t>AA:5863791</t>
  </si>
  <si>
    <t>CORE AS HYD</t>
  </si>
  <si>
    <t>CO_ENFRIADOR DE ACEITE LH_EX02</t>
  </si>
  <si>
    <t>CO_ENFRIADOR DE ACEITE RH_EX02</t>
  </si>
  <si>
    <t>AA:3666681</t>
  </si>
  <si>
    <t>CO_VÁLVULA CONTROL DE DIRECCIÓN_MO01</t>
  </si>
  <si>
    <t>CO_VÁLVULA CONTROL DE DIRECCIÓN_MO03</t>
  </si>
  <si>
    <t>AA:1359668</t>
  </si>
  <si>
    <t>SOLE</t>
  </si>
  <si>
    <t>AA: 3R2299</t>
  </si>
  <si>
    <t>CO_ACUMULADORES DE DIRECCIÓN_CA14</t>
  </si>
  <si>
    <t>CO_CILINDRO DE LEVANTE RH_CA02_FUGA N2</t>
  </si>
  <si>
    <t>CO_MOTOR DE VENTILADOR_MO01</t>
  </si>
  <si>
    <t>CO_MOTOR DE VENTILADOR_MO03</t>
  </si>
  <si>
    <t>CC_TRANSMISIÓN_TO02</t>
  </si>
  <si>
    <t>AA:1730888</t>
  </si>
  <si>
    <t>AA: 1B2886</t>
  </si>
  <si>
    <t>AA:2211840</t>
  </si>
  <si>
    <t>AA:2211843</t>
  </si>
  <si>
    <t>AA:3884522</t>
  </si>
  <si>
    <t>AA: 5J5793</t>
  </si>
  <si>
    <t>AA: 5P9519</t>
  </si>
  <si>
    <t>AA: 6L9284</t>
  </si>
  <si>
    <t>AA: 7M0475</t>
  </si>
  <si>
    <t>AA: 7X0549</t>
  </si>
  <si>
    <t>AA: 8T4834</t>
  </si>
  <si>
    <t>AA: 9M9647</t>
  </si>
  <si>
    <t>AA:5088444</t>
  </si>
  <si>
    <t>AA:1257874</t>
  </si>
  <si>
    <t>CM-TUBE</t>
  </si>
  <si>
    <t>AA:1193662</t>
  </si>
  <si>
    <t>AA:1240284</t>
  </si>
  <si>
    <t>AA:1257875</t>
  </si>
  <si>
    <t>CM-TUBE SHRK</t>
  </si>
  <si>
    <t>AA:1257876</t>
  </si>
  <si>
    <t>CO_ACUMULADORES DE DIRECCIÓN_CA03</t>
  </si>
  <si>
    <t>CO_BOMBA DE FRENO_TR02</t>
  </si>
  <si>
    <t>AA:3333788</t>
  </si>
  <si>
    <t>CO_BOMBA DE VENTILADOR_TR02</t>
  </si>
  <si>
    <t>AA:3333805</t>
  </si>
  <si>
    <t>PUMP-GP-PS-7</t>
  </si>
  <si>
    <t>AA: 8T4944</t>
  </si>
  <si>
    <t>AA:2711919</t>
  </si>
  <si>
    <t>AA:4959595</t>
  </si>
  <si>
    <t>CO_BOMBA DE VENTILADOR_TO03</t>
  </si>
  <si>
    <t>CO_POSENFRIADOR_TO03</t>
  </si>
  <si>
    <t>AA:4214021</t>
  </si>
  <si>
    <t>AA: 8F6437</t>
  </si>
  <si>
    <t>CO_BARRA DE DIRECCIÓN LH_CA03</t>
  </si>
  <si>
    <t>CC_TOLVA_CA14</t>
  </si>
  <si>
    <t>CO_MOTOR BOMBA DIRECCION SECUND_CR02</t>
  </si>
  <si>
    <t>AA:3547543</t>
  </si>
  <si>
    <t>MOTOR GP E</t>
  </si>
  <si>
    <t>AA:3802276</t>
  </si>
  <si>
    <t>AA:3802277</t>
  </si>
  <si>
    <t>AA:3789976</t>
  </si>
  <si>
    <t>AA:3789977</t>
  </si>
  <si>
    <t>AA:3789979</t>
  </si>
  <si>
    <t>AA:3791624</t>
  </si>
  <si>
    <t>AA:3791625</t>
  </si>
  <si>
    <t>AA:3791626</t>
  </si>
  <si>
    <t>AA:3791627</t>
  </si>
  <si>
    <t>AA:3789968</t>
  </si>
  <si>
    <t>AA:3789969</t>
  </si>
  <si>
    <t>AA:3789970</t>
  </si>
  <si>
    <t>AA:3789971</t>
  </si>
  <si>
    <t>AA:3789972</t>
  </si>
  <si>
    <t>AA: 6V9175</t>
  </si>
  <si>
    <t>AA:1321008</t>
  </si>
  <si>
    <t>PIN-G.E.T.</t>
  </si>
  <si>
    <t>AA:1320999</t>
  </si>
  <si>
    <t>AA:2862140</t>
  </si>
  <si>
    <t>SHIM KIT</t>
  </si>
  <si>
    <t>AA:3295955</t>
  </si>
  <si>
    <t>PROTECTOR-SD</t>
  </si>
  <si>
    <t>CF05_MAC</t>
  </si>
  <si>
    <t>AA:5726878</t>
  </si>
  <si>
    <t>CO_CILINDRO DE DIRECCIÓN LH_FL01</t>
  </si>
  <si>
    <t>AA: 2D4867</t>
  </si>
  <si>
    <t>AA:3652565</t>
  </si>
  <si>
    <t>AA:3833725</t>
  </si>
  <si>
    <t>CO_CILINDRO DE DIRECCIÓN RH_FL01</t>
  </si>
  <si>
    <t>AA: 2V2072</t>
  </si>
  <si>
    <t>CO_FRENO DE PARQUEO_CF02</t>
  </si>
  <si>
    <t>AA: 8R9312</t>
  </si>
  <si>
    <t>AA:1057134</t>
  </si>
  <si>
    <t>AA: 6K2430</t>
  </si>
  <si>
    <t>AA:1052036</t>
  </si>
  <si>
    <t>AA:1162858</t>
  </si>
  <si>
    <t>RETAINER SEA</t>
  </si>
  <si>
    <t>AA: 8T0360</t>
  </si>
  <si>
    <t>AA: 8R8513</t>
  </si>
  <si>
    <t>CO_VÁLVULA DE CONTROL DE LEVANTE LH_CF02</t>
  </si>
  <si>
    <t>AA:4624101</t>
  </si>
  <si>
    <t>AA:5328854</t>
  </si>
  <si>
    <t>AA: 6V8724</t>
  </si>
  <si>
    <t>AA: 9T1013</t>
  </si>
  <si>
    <t>AA:2415839</t>
  </si>
  <si>
    <t>AA: 8T0348</t>
  </si>
  <si>
    <t>AA: 5P8837</t>
  </si>
  <si>
    <t>AA:6412686</t>
  </si>
  <si>
    <t>PUMP GP-GR A</t>
  </si>
  <si>
    <t>CO_BOMBA DE DIRECCION SECUNDARIA_TR01</t>
  </si>
  <si>
    <t>CC_MOTOR DIESEL_CA13</t>
  </si>
  <si>
    <t>AA:1391398</t>
  </si>
  <si>
    <t>AA:1497738</t>
  </si>
  <si>
    <t>AA:2131159</t>
  </si>
  <si>
    <t>AA:2271218</t>
  </si>
  <si>
    <t>AA:2301097</t>
  </si>
  <si>
    <t>AA:2310336</t>
  </si>
  <si>
    <t>AA:2338484</t>
  </si>
  <si>
    <t>AA:2352475</t>
  </si>
  <si>
    <t>AA:2423224</t>
  </si>
  <si>
    <t>AA:2423225</t>
  </si>
  <si>
    <t>AA:2423229</t>
  </si>
  <si>
    <t>AA:2423230</t>
  </si>
  <si>
    <t>AA:2465451</t>
  </si>
  <si>
    <t>AA:2506082</t>
  </si>
  <si>
    <t>AA:2506084</t>
  </si>
  <si>
    <t>AA:2513247</t>
  </si>
  <si>
    <t>AA:2818485</t>
  </si>
  <si>
    <t>AA:2850042</t>
  </si>
  <si>
    <t>AA:3091905</t>
  </si>
  <si>
    <t>AA:3356130</t>
  </si>
  <si>
    <t>AA:3356131</t>
  </si>
  <si>
    <t>AA:3356132</t>
  </si>
  <si>
    <t>AA:4521799</t>
  </si>
  <si>
    <t>AA: 3E7442</t>
  </si>
  <si>
    <t>AA: 3G8047</t>
  </si>
  <si>
    <t>AA:4789475</t>
  </si>
  <si>
    <t>AA: 5P2369</t>
  </si>
  <si>
    <t>AA: 5P6994</t>
  </si>
  <si>
    <t>AA: 5P8182</t>
  </si>
  <si>
    <t>AA: 6I4596</t>
  </si>
  <si>
    <t>AA: 7N5008</t>
  </si>
  <si>
    <t>HOSE HUMP</t>
  </si>
  <si>
    <t>AA: 7W3495</t>
  </si>
  <si>
    <t>AA: 8K4303</t>
  </si>
  <si>
    <t>AA: 8T1757</t>
  </si>
  <si>
    <t>AA: 8T7013</t>
  </si>
  <si>
    <t>AA: 8X4060</t>
  </si>
  <si>
    <t>AA: 8X5965</t>
  </si>
  <si>
    <t>AA: 8X5967</t>
  </si>
  <si>
    <t>AA: 8X6164</t>
  </si>
  <si>
    <t>AA: 8X6802</t>
  </si>
  <si>
    <t>AA: 8X8264</t>
  </si>
  <si>
    <t>AA: 9X6605</t>
  </si>
  <si>
    <t>U BOLT</t>
  </si>
  <si>
    <t>AA:4185205</t>
  </si>
  <si>
    <t>AA:3060297</t>
  </si>
  <si>
    <t>BELLOWS AS</t>
  </si>
  <si>
    <t>AA:4792172</t>
  </si>
  <si>
    <t>AA:3167992</t>
  </si>
  <si>
    <t>AA:1224026</t>
  </si>
  <si>
    <t>AA: 1S0994</t>
  </si>
  <si>
    <t>AA: 6D4244</t>
  </si>
  <si>
    <t>AA: 6V1869</t>
  </si>
  <si>
    <t>AA: 6V1889</t>
  </si>
  <si>
    <t>AA: 6D1641</t>
  </si>
  <si>
    <t>AA: 9X7737</t>
  </si>
  <si>
    <t>SEAL-0 RING</t>
  </si>
  <si>
    <t>AA:4656018</t>
  </si>
  <si>
    <t>AA:1081782</t>
  </si>
  <si>
    <t>CC_CONVERTIDOR DE TORQUE_CA13</t>
  </si>
  <si>
    <t>AA:1399212</t>
  </si>
  <si>
    <t>AA:2586654</t>
  </si>
  <si>
    <t>AA:2586655</t>
  </si>
  <si>
    <t>AA:2886791</t>
  </si>
  <si>
    <t>AA:3396380</t>
  </si>
  <si>
    <t>JOINT GP-UNI</t>
  </si>
  <si>
    <t>AA: 5D7523</t>
  </si>
  <si>
    <t>AA: 6P6256</t>
  </si>
  <si>
    <t>AA: 8T1687</t>
  </si>
  <si>
    <t>AA:3867466</t>
  </si>
  <si>
    <t>AA:4556780</t>
  </si>
  <si>
    <t>AA: 0S1587</t>
  </si>
  <si>
    <t>AA:6136941</t>
  </si>
  <si>
    <t>AA:4986396</t>
  </si>
  <si>
    <t>AA:0041964</t>
  </si>
  <si>
    <t>CO_RADIADOR_CA13</t>
  </si>
  <si>
    <t>AA:1270796</t>
  </si>
  <si>
    <t>AA:1725718</t>
  </si>
  <si>
    <t>AA:1767731</t>
  </si>
  <si>
    <t>AA:2102587</t>
  </si>
  <si>
    <t>AA:2174196</t>
  </si>
  <si>
    <t>AA:2204126</t>
  </si>
  <si>
    <t>AA:2210751</t>
  </si>
  <si>
    <t>LINK GP</t>
  </si>
  <si>
    <t>AA:2431173</t>
  </si>
  <si>
    <t>AA:2431174</t>
  </si>
  <si>
    <t>AA:2626748</t>
  </si>
  <si>
    <t>AA:2796759</t>
  </si>
  <si>
    <t>AA:5417110</t>
  </si>
  <si>
    <t>AA: 3B4640</t>
  </si>
  <si>
    <t>AA: 4B4280</t>
  </si>
  <si>
    <t>AA: 4S8033</t>
  </si>
  <si>
    <t>AA: 5P0765</t>
  </si>
  <si>
    <t>AA:1695792</t>
  </si>
  <si>
    <t>AA: 8D3791</t>
  </si>
  <si>
    <t>AA: 8E0842</t>
  </si>
  <si>
    <t>AA: 8M7066</t>
  </si>
  <si>
    <t>AA: 8S0948</t>
  </si>
  <si>
    <t>AA:3371011</t>
  </si>
  <si>
    <t>AA:3139436</t>
  </si>
  <si>
    <t>AA:3698984</t>
  </si>
  <si>
    <t>AA:3698985</t>
  </si>
  <si>
    <t>AA:3698986</t>
  </si>
  <si>
    <t>AA:3698988</t>
  </si>
  <si>
    <t>AA:4926596</t>
  </si>
  <si>
    <t>AA:2135007</t>
  </si>
  <si>
    <t>BOLT-HEX HD</t>
  </si>
  <si>
    <t>AA: 8T4001</t>
  </si>
  <si>
    <t>AA:1291609</t>
  </si>
  <si>
    <t>AA: 8M2772</t>
  </si>
  <si>
    <t>AA: 5S7383</t>
  </si>
  <si>
    <t>AA:2094573</t>
  </si>
  <si>
    <t>AA:2094588</t>
  </si>
  <si>
    <t>AA:3174266</t>
  </si>
  <si>
    <t>AA: 6N9590</t>
  </si>
  <si>
    <t>AA: 8C8478</t>
  </si>
  <si>
    <t>CC_HOJA DE EMPUJE_TR01</t>
  </si>
  <si>
    <t>AA: 8T4131</t>
  </si>
  <si>
    <t>AA: 4T7534</t>
  </si>
  <si>
    <t>AA: 6J5179</t>
  </si>
  <si>
    <t>AA: 8E6758</t>
  </si>
  <si>
    <t>AA: 7X2574</t>
  </si>
  <si>
    <t>AA: 8E5703</t>
  </si>
  <si>
    <t>CC_CILINDRO SUSPENSIÓN DELANTERA RH_CA10</t>
  </si>
  <si>
    <t>AA:3012299</t>
  </si>
  <si>
    <t>BOLT TRACK</t>
  </si>
  <si>
    <t>AA:1504742</t>
  </si>
  <si>
    <t>AA:4859674</t>
  </si>
  <si>
    <t>AA: 3E6799</t>
  </si>
  <si>
    <t>AA:4246474</t>
  </si>
  <si>
    <t>AA: 6V9511</t>
  </si>
  <si>
    <t>AA:5719504</t>
  </si>
  <si>
    <t>AA: 1U8848</t>
  </si>
  <si>
    <t>INSTALLER</t>
  </si>
  <si>
    <t>CO_CILINDRO DE DIRECCIÓN RH_CA02</t>
  </si>
  <si>
    <t>AA:1946725</t>
  </si>
  <si>
    <t>CR_C-SENSOR PRESION ACEITE MOTOR</t>
  </si>
  <si>
    <t>AA:5197637</t>
  </si>
  <si>
    <t>AA:5197638</t>
  </si>
  <si>
    <t>AA:5197639</t>
  </si>
  <si>
    <t>AA:5197640</t>
  </si>
  <si>
    <t>AA: 1B3934</t>
  </si>
  <si>
    <t>AA: 1V8848</t>
  </si>
  <si>
    <t>AA: 1V8852</t>
  </si>
  <si>
    <t>AA: 3F7183</t>
  </si>
  <si>
    <t>AA: 4K6781</t>
  </si>
  <si>
    <t>AA: 7D8636</t>
  </si>
  <si>
    <t>CONE-BIG</t>
  </si>
  <si>
    <t>AA: 7D8637</t>
  </si>
  <si>
    <t>CUP BEARING</t>
  </si>
  <si>
    <t>AA:1152955</t>
  </si>
  <si>
    <t>AA:1153183</t>
  </si>
  <si>
    <t>AA:1188276</t>
  </si>
  <si>
    <t>AA:1343079</t>
  </si>
  <si>
    <t>AA:1343080</t>
  </si>
  <si>
    <t>AA:1343081</t>
  </si>
  <si>
    <t>AA:1377668</t>
  </si>
  <si>
    <t>AA:2365925</t>
  </si>
  <si>
    <t>WASHER-RETAI</t>
  </si>
  <si>
    <t>AA:3196699</t>
  </si>
  <si>
    <t>AA:3880807</t>
  </si>
  <si>
    <t>AA:3880813</t>
  </si>
  <si>
    <t>AA: 4K7462</t>
  </si>
  <si>
    <t>AA: 4V1901</t>
  </si>
  <si>
    <t>AA: 6H3999</t>
  </si>
  <si>
    <t>SEAL-OIL</t>
  </si>
  <si>
    <t>AA: 8T5041</t>
  </si>
  <si>
    <t>AA:2471437</t>
  </si>
  <si>
    <t>CO_FRENO DE SERVICIO DELANTERO RH_CF03</t>
  </si>
  <si>
    <t>AA:4983750</t>
  </si>
  <si>
    <t>AA: 1H8171</t>
  </si>
  <si>
    <t>CTEC NOTI IMPR FMAT MOVM NLIQ PREC</t>
  </si>
  <si>
    <t>BL_CAMBIO MOTOR SOPLADOR LH, PRESURIZADO</t>
  </si>
  <si>
    <t>CONF_C-ACEITE DIFERENCIAL DELANTERO</t>
  </si>
  <si>
    <t>BL_REPARACION DE TANQUE HIDRAULICO</t>
  </si>
  <si>
    <t>CAMBIO DE HOUSING DE SCREEN DIFERENCIAL</t>
  </si>
  <si>
    <t>CBIO SELLO TAPA HOUSING VOLANTE FUGA NV1</t>
  </si>
  <si>
    <t>BL_CBIO BAQUELITAS  HOLDER CAB ROTACION</t>
  </si>
  <si>
    <t>JNARVAEZH</t>
  </si>
  <si>
    <t>BL_CBIO SWITCH DE ARRANQUE_255-2752_TO04</t>
  </si>
  <si>
    <t>BL_TUBERIA FRENO POSTERIOR RH FUGA N1</t>
  </si>
  <si>
    <t>CONDICIONES OPERATIVAS</t>
  </si>
  <si>
    <t>BL_CG01_CAMB DE CINTURON DE SEGURIDAD</t>
  </si>
  <si>
    <t>BL_CBIO ASIENTO Y CIONTURÓN_489-6481</t>
  </si>
  <si>
    <t>BL_INSTAL. PIN DE SHANK_8J-2190</t>
  </si>
  <si>
    <t>BL_CMB TUBERIAS LUBRICACION TURBO</t>
  </si>
  <si>
    <t>BL_CMB LINEAS LUBRICACION CILINDRO DIREC</t>
  </si>
  <si>
    <t>BL_CAMBIO DE GRUPO DE LIMPIA PARABRISAS</t>
  </si>
  <si>
    <t>BL_CAMBIO BOMBA LUBRICACIÓN AUTOMÁTICA</t>
  </si>
  <si>
    <t>BL_MC07_CAMBIO DE ASIENTO</t>
  </si>
  <si>
    <t>BL_INSPECCION/EVALUCION DEL SISTEMA MEGA</t>
  </si>
  <si>
    <t>BL_C. DE SENSOR DE NIVEL DE AGUA (MEGA)</t>
  </si>
  <si>
    <t>BL_CAMBIO SELLO DE BOMBA DE AGUA</t>
  </si>
  <si>
    <t>BL_INSTAL_PIN TANQUE AGUA_270-7034</t>
  </si>
  <si>
    <t>BL_CAMBIO DE CABLE DE ACELERADOR MC05</t>
  </si>
  <si>
    <t>MONTACARGAS Nº 5</t>
  </si>
  <si>
    <t>BL_CBIO PROTECTOR BARRO PLATAFORMA LH RH</t>
  </si>
  <si>
    <t>BL MC03 CAMBIO DE CLAXON</t>
  </si>
  <si>
    <t>MONTACARGAS Nº 3</t>
  </si>
  <si>
    <t>BL_MC03_CAMBIO DE TACO DE RUEDA</t>
  </si>
  <si>
    <t>BL_MC02_CAMBIO DE TACO DE RUEDA</t>
  </si>
  <si>
    <t>BL_C-MANGUERA ENFRIAMIENTO TURBO</t>
  </si>
  <si>
    <t>BL_EVAL-PRESURIZACION DE FRENOS</t>
  </si>
  <si>
    <t>BL_C-LINEA FILTRO FRENO PARQUEO ROZAMIEN</t>
  </si>
  <si>
    <t>BL_C-TUBERIA REFRIGERANTE BYPASS FUGA</t>
  </si>
  <si>
    <t>BL_C-SENSOR PROXIMIDAD/CIODS FRONT FISUR</t>
  </si>
  <si>
    <t>BL_EVAL-NUMERO LED POSTERIOR INOPERATIVO</t>
  </si>
  <si>
    <t>BL_REP-TOLVA L1 &amp; LATERALES</t>
  </si>
  <si>
    <t>BL_INST-PERNOS FALTANTES (145-2970)_EX01</t>
  </si>
  <si>
    <t>BL_FABRICACIÓN BARANDA POST RH_EX01</t>
  </si>
  <si>
    <t>BL_C-DISEÑO BARANDA LH PUERTA CABINA</t>
  </si>
  <si>
    <t>BL_C-MOTOR LIMPIAPARABRIZA Y PLUMILLA</t>
  </si>
  <si>
    <t>BL_C-TAPA MFPD HILOS DE BASE DAÑADO</t>
  </si>
  <si>
    <t>BL_C-BUJES DE ESCALERA Y ENGRASE</t>
  </si>
  <si>
    <t>BL_C-MANG DE ENFRIAMIENTO FRE D LH</t>
  </si>
  <si>
    <t>BL_REP-SOPORTE TUBERIA ACEITE MOTOR</t>
  </si>
  <si>
    <t>BL_C-SELLO SCREEN DE LEVANTE</t>
  </si>
  <si>
    <t>BL_INST-ABRAZADERA TUBERIA MOTOR</t>
  </si>
  <si>
    <t>BL_C-MANGUERA DE REFRIGERANTE ENFRIADOR</t>
  </si>
  <si>
    <t>BL_C-SELLO DE BOMBA DE ACEITE DE MOTOR</t>
  </si>
  <si>
    <t>BL_C-MANGUERAS CARGA DE TRANSMISION</t>
  </si>
  <si>
    <t>BL_C-ACEITE HIDRAULICO</t>
  </si>
  <si>
    <t>BL_SOLD_REP PERFORACION EN DOZER</t>
  </si>
  <si>
    <t>BL_C-SELLO TUBERIA LUBRICACION TURBO LH</t>
  </si>
  <si>
    <t>BL_MR03_CAMB DE CHAPA DE ARRANQUE</t>
  </si>
  <si>
    <t>BL_MR02_CAMBIO DE ALARMA_LUCES_WIPER</t>
  </si>
  <si>
    <t>BL MR02 CAMBIO DE MOTORES DE TRASLACION</t>
  </si>
  <si>
    <t>BL_MR02_CAMB CHAPA DE ARRANQUE</t>
  </si>
  <si>
    <t>BL_CBIO GUARDA CORREA DISTRIBUCION</t>
  </si>
  <si>
    <t>BL_MDC01_CAMBIO DE BOQUILLA LIMPIAPARABR</t>
  </si>
  <si>
    <t>BL CAMBIO TUBERIA ENFRIAMIENTO EJE</t>
  </si>
  <si>
    <t>BL_C-INYECTORES Y MANGUERAS GRASA RIPPER</t>
  </si>
  <si>
    <t>BL_INSP-CINTURON SEGURIDAD LADO COPILOTO</t>
  </si>
  <si>
    <t>BL_C-MULTIPLE DE ESCAPE</t>
  </si>
  <si>
    <t>BL_SOLD-BLINDAJE HOJA TOPADORA</t>
  </si>
  <si>
    <t>BL_INST-ABRAZADERA TUBERIA ACEITE MOTOR</t>
  </si>
  <si>
    <t>BL_C-VALVULA DE CONTROL DE SECADORES</t>
  </si>
  <si>
    <t>BL_C-SENSOR SUSPENSION POST Y FRONT</t>
  </si>
  <si>
    <t>BL_C-TUBERIA ENFRIAMIENTO FRENO FRONT</t>
  </si>
  <si>
    <t>BL_C-ACEITE MANDO FINAL IZQUIERDO</t>
  </si>
  <si>
    <t>BL_C-TUBERIA SISTEMA DIRECCION/FRENO</t>
  </si>
  <si>
    <t>BL_C-SILENCIADOR RH_610-0362</t>
  </si>
  <si>
    <t>BL_INST-SOPORTE/ABRAZADERA LINEA FRENO</t>
  </si>
  <si>
    <t>BL_C-INYECTORES GRASA POSTERIOR</t>
  </si>
  <si>
    <t>BL_C-MOTOR/BOMBA PRELUB DE MOTOR</t>
  </si>
  <si>
    <t>BL_C-ACEITE MANDO FINALES RH/LH</t>
  </si>
  <si>
    <t>BL_C-MANGUERA ENFRIADOR FRENO FRONTAL</t>
  </si>
  <si>
    <t>BL_REP-FUGA AIRE TANQUE PRINCIPAL (PAÑOL</t>
  </si>
  <si>
    <t>BL_C-SENSOR PROXIMIDAD CIODS FALLA-CORRO</t>
  </si>
  <si>
    <t>BL_C-MANGUERA ENFRIADOR FRENO DEL.</t>
  </si>
  <si>
    <t>BL_C-ACEITE DIRECCION</t>
  </si>
  <si>
    <t>BL_C-ACEITE TX/ TC + FILTROS</t>
  </si>
  <si>
    <t>BL_C-ACEITE CABEZAL ROTACION (Mast. H.)</t>
  </si>
  <si>
    <t>BL_CBIO DE CONDENSADOR Y SECADOR K202</t>
  </si>
  <si>
    <t>BL_CBIO DE SELLO DE MARCO K214</t>
  </si>
  <si>
    <t>BL_MC01_C-SENSOR DE TEMPERATURA</t>
  </si>
  <si>
    <t>BL_MR02_CAMBIO DE ESPARRAGOS DE TRANSMIS</t>
  </si>
  <si>
    <t>BL_MR03_CAMBIO DE CLAXON,ALARMA,FUSIBLES</t>
  </si>
  <si>
    <t>BL_CBIO DE ACOPLE RAPIDO DE IMPLEMENTO</t>
  </si>
  <si>
    <t>BL_CAMB ACEITE DIFE DELANTE / POTERIOR</t>
  </si>
  <si>
    <t>BL_CBIO DE SOPORTE A-FRAME</t>
  </si>
  <si>
    <t>BL_CBIO GUIADORES CADENA EXTERNOS</t>
  </si>
  <si>
    <t>BL_CBIO PIN DE REMOLQUE</t>
  </si>
  <si>
    <t>BL_CBIO SELLOS NIPLE LINEAS ROTOCHAMB</t>
  </si>
  <si>
    <t>BL_EVA. INYECCCION ETER/ FMI</t>
  </si>
  <si>
    <t>BL_EVA. RESTRICCIÓN FILTRO DE AIRE</t>
  </si>
  <si>
    <t>BL_CAMBIO DE MANGUERA DE FILTRO HIDRAULI</t>
  </si>
  <si>
    <t>BL_CBIO BLOQUE INYECTOR GRASA RIPPER</t>
  </si>
  <si>
    <t>BL_CBIO CINTURÓN SEGURIDAD_528-7196_TR04</t>
  </si>
  <si>
    <t>BL_REP. DE PASAMANO LH POSTERIOR_TR03</t>
  </si>
  <si>
    <t>BL_REP FIS DE 135mm CIL BRAZO RH(andamio</t>
  </si>
  <si>
    <t>BL_CAMBIO DE COMPONENTES SCI (FSS)</t>
  </si>
  <si>
    <t>LIB. NOTP FENA FMAT MOVM NLIQ PREC</t>
  </si>
  <si>
    <t>CA10</t>
  </si>
  <si>
    <t>CC_RUEDA RH_CA10</t>
  </si>
  <si>
    <t>CA07</t>
  </si>
  <si>
    <t>CTEC NOTP KKMP NLIQ PREC</t>
  </si>
  <si>
    <t>CERR KKMP NEJE NLIQ PREC</t>
  </si>
  <si>
    <t>BL_CBIO TRINQUE COMPUERTAS MOTOR-DESGAST</t>
  </si>
  <si>
    <t>NOTI CTEC IMPR</t>
  </si>
  <si>
    <t>BL_REP FISURA DE 135mm CILIN BRAZO RH</t>
  </si>
  <si>
    <t>BL_CORREGIR FUGA AIRE TANQUE PRINCIPAL</t>
  </si>
  <si>
    <t>BL_C- VALVULA DE CONTROL DE SECADORES</t>
  </si>
  <si>
    <t>BL CR03_C-ABRAZADERA DE MUELLE POSTERIOR</t>
  </si>
  <si>
    <t>OTS CORRECTIVAS</t>
  </si>
  <si>
    <t>estado de backlogs</t>
  </si>
  <si>
    <t>CANTIDAD SEMANA EN CURSO</t>
  </si>
  <si>
    <t>estado de OT</t>
  </si>
  <si>
    <t>CILINDRO DE AVANCE (CS)</t>
  </si>
  <si>
    <t>CILINDRO DE AVANCE (DCS)</t>
  </si>
  <si>
    <t>WINCHE</t>
  </si>
  <si>
    <t>BOMBA DE LUBRICACIÓN DE CABEZAL DE ROTACIÓN</t>
  </si>
  <si>
    <t>CO_CILINDRO TEMPLADOR D CADENA NCS</t>
  </si>
  <si>
    <t>297-9152</t>
  </si>
  <si>
    <t>CO_CILINDRO TEMPLADOR D CADENA CS</t>
  </si>
  <si>
    <t>CILINDRO DE SUSPENSIÓN DELANTERA LH</t>
  </si>
  <si>
    <t>Condición/PCR</t>
  </si>
  <si>
    <t>RUEDA LH</t>
  </si>
  <si>
    <t>ACUMULADORES DIRECCION</t>
  </si>
  <si>
    <t>396-4129</t>
  </si>
  <si>
    <t>BL_C-PALANCA RH CONTROL IMPLEME_439-1318</t>
  </si>
  <si>
    <t>BL_C-EMPAQUE DE TUBERIA DE ACEITE MOTOR</t>
  </si>
  <si>
    <t>BL_C-SELLO MANGUERA BOMBA PRELUB</t>
  </si>
  <si>
    <t>BL_C-HOSE SALIDA DE AFTERCOLER POSTER</t>
  </si>
  <si>
    <t>BL_RO02_CAMBIO DE CABLE POSITIVO</t>
  </si>
  <si>
    <t>BL_FL01_C-SENSOR DE NIV. LEVANTE</t>
  </si>
  <si>
    <t>BL_C-BOMBA DE VENTILADOR FUGA N2</t>
  </si>
  <si>
    <t>BL_C-INTERUPTOR MULTIFUNCIONAL</t>
  </si>
  <si>
    <t>BL_C-MANGUERA SUMINISTRO TANQUE DERIVACI</t>
  </si>
  <si>
    <t>BL_C-BOMBA AGUA AUXILIAR POR FUGA N1</t>
  </si>
  <si>
    <t>BL_REGULAR PIN ARMS CENTER DIRECCION</t>
  </si>
  <si>
    <t>BL_SOLD_FISURAS EN GATO DE NIVELACION</t>
  </si>
  <si>
    <t>BL_C-ACEITE EJE DIFERENCIAL POSTERIOR</t>
  </si>
  <si>
    <t>BL_CBIO DE ESPEJO LH CAB</t>
  </si>
  <si>
    <t>BL_C-MANGUERA SUMINISTRO TNQUE DERIVACI</t>
  </si>
  <si>
    <t>BL_C. SELLO MANGUERA BOMBA PRELUB</t>
  </si>
  <si>
    <t>BL_C. EMPAQUE DE TUBERIA DE ACEITE MOTOR</t>
  </si>
  <si>
    <t>BL_REP-FISURA DE BASE DE TOLVA</t>
  </si>
  <si>
    <t>BL_REP-FISURA EXTERIOR DE BASTIDORES</t>
  </si>
  <si>
    <t>BL_ELIMINAR JUEGO AXIAL ESTABILIZADOR</t>
  </si>
  <si>
    <t>BL_C-MANGUERA DE BAJA K200 A/C</t>
  </si>
  <si>
    <t>BL_C-SELLOS Y CHAPAS COMPUERTAS MOTOR</t>
  </si>
  <si>
    <t>BL_PINTADO CABINA-BARANDAS-CORROSION</t>
  </si>
  <si>
    <t>CO_RADIADOR_CA14</t>
  </si>
  <si>
    <t>CC_CONVERTIDOR DE TORQUE_CA14</t>
  </si>
  <si>
    <t>ZM05</t>
  </si>
  <si>
    <t>CC_MOTOR DIESEL_CA14</t>
  </si>
  <si>
    <t>CC_RUEDA RH_CA27</t>
  </si>
  <si>
    <t>CC_CILINDRO SUSPENSIÓN DELANTERA LH_CA06</t>
  </si>
  <si>
    <t>CC_RUEDA LH_CA01</t>
  </si>
  <si>
    <t>CO_BARRA DE DIRECCIÓN RH_CA03</t>
  </si>
  <si>
    <t>CO_ACUMULADOR DE FRENO_CA14</t>
  </si>
  <si>
    <t>CC_CILINDRO DE AVANCE (DCS)_PE01</t>
  </si>
  <si>
    <t>CC_CILINDRO DE AVANCE (CS)_PE01</t>
  </si>
  <si>
    <t>CO_BOMBA DE LUBRICACIÓN CABEZAL_PE04</t>
  </si>
  <si>
    <t>CO_BOMBA DE DIRECCIÓN_CF01 (cust</t>
  </si>
  <si>
    <t>CC_WINCHE_PE03</t>
  </si>
  <si>
    <t>IP1020240213</t>
  </si>
  <si>
    <t>CC_MOTOR DE PROPULSIÓN RH_PE03</t>
  </si>
  <si>
    <t>CC_MOTOR DE PROPULSIÓN LH_PE03</t>
  </si>
  <si>
    <t>CO_CADENA RH_PE04</t>
  </si>
  <si>
    <t>CO_CADENA LH_PE04</t>
  </si>
  <si>
    <t>IP1020230630</t>
  </si>
  <si>
    <t>BL_SOLD-CHASIS PLATAFORMA ALERON RH</t>
  </si>
  <si>
    <t>TO01</t>
  </si>
  <si>
    <t>BL_CBIO PIN DE ESTABILIZADOR X ROTURA</t>
  </si>
  <si>
    <t>BL_C-ELEASTOMERO-ALINEAMIENTO PTO RH</t>
  </si>
  <si>
    <t>BL_C-ESPEJO LH CAB</t>
  </si>
  <si>
    <t>IP1020250606</t>
  </si>
  <si>
    <t>BL_CBIO HORQUILLA D MASTIL &amp; PIN BLOQUEO</t>
  </si>
  <si>
    <t>BL_C SELLOS NIPLES MANIFULL ACEITE COMP</t>
  </si>
  <si>
    <t>BL_CBIO PERNOS SOPORTE TUBERIA D CAB ROT</t>
  </si>
  <si>
    <t>BL_CAMBIO DE ENFRIADOR COMPRESOR POS 4</t>
  </si>
  <si>
    <t>BL_CAMBIO DE TOMA RAPIDA DE AGUA PE 04</t>
  </si>
  <si>
    <t>BL_CBIO DE TAPONES DE MANDOS FINALES</t>
  </si>
  <si>
    <t>BL_CBIO TUBERIAS CILINDRO HYD PULLBACK</t>
  </si>
  <si>
    <t>BL_CBIO SLIDE BAR CAMPANA COLECTOR PE08</t>
  </si>
  <si>
    <t>BL_C-SELLO PILOTO DE BOMBA PRINCIPAL</t>
  </si>
  <si>
    <t>BL_CBIO TUBERIA RECUPERACION ACEITE COMP</t>
  </si>
  <si>
    <t>BL_CBIO LIMPIA PARABRIZA FRONTAL Y LATER</t>
  </si>
  <si>
    <t>BL_C-ACEITE TANDEM_LH/ Fe, PQ ELEVADO</t>
  </si>
  <si>
    <t>BL_C-ACEITE DE TREN DELANTERO D/MF</t>
  </si>
  <si>
    <t>BL_REP-FISURA DE TUCK FRAME ACCESIBLE</t>
  </si>
  <si>
    <t>BL_CARGA SUSPENSIONES DELANTERAS Y POSTE</t>
  </si>
  <si>
    <t>BL_INSP-FILTRO REJILLAS TX_CONV</t>
  </si>
  <si>
    <t>BL_CBIO MANG LUB COMPRESOR AP15 &amp; AP18</t>
  </si>
  <si>
    <t>BL_CBIO MANG LINEA DESCARGA COMP PE06</t>
  </si>
  <si>
    <t>BL_CORREGIR FUGA ACEITE BY PASS ENFRIADO</t>
  </si>
  <si>
    <t>BL_CAMBIO ESCALERA ACCESO A CABINA PE06</t>
  </si>
  <si>
    <t>BL_C-VALV PASO ELC CALEFACCION Y SOS.</t>
  </si>
  <si>
    <t>BL_CBIO NIPLE Y VALV ALIVIO TANQUE AGUA</t>
  </si>
  <si>
    <t>BL_FL02_C-CHAPA DE PUERTA</t>
  </si>
  <si>
    <t>BL_CBIO ACCESORIOS GUIADOR DE CABLE REEL</t>
  </si>
  <si>
    <t>BL_CBIO MANG SISTEMA BARRIDO BLOWDOWN</t>
  </si>
  <si>
    <t>BL_CAMBIO PLATAFORMA/BASE ROD SEAL PE01</t>
  </si>
  <si>
    <t>BL MC06 CAMBIO DE TRABA DE UÑA</t>
  </si>
  <si>
    <t>BL CG01 CAMBIO DE DISCOS POSTERIORES</t>
  </si>
  <si>
    <t>BL CG01 CAMBIO DE DISCOS DELANTEROS</t>
  </si>
  <si>
    <t>BL CG01 CAMBIO DE FRENO DE MOTOR</t>
  </si>
  <si>
    <t>TALLER DE ENLLANTE Y NEUMATICOS</t>
  </si>
  <si>
    <t>BL_ CAMBIO DE GARRUCHAS MESA Y ESCALERAS</t>
  </si>
  <si>
    <t>JP11-MI1-TALL-AENEU</t>
  </si>
  <si>
    <t>BL_CBIO CILINDRO SENSOR INTER BARRAS INF</t>
  </si>
  <si>
    <t>BL_CBIO FUNDAS CILINDRO INCLINACION PE08</t>
  </si>
  <si>
    <t>BL_LUBRICACION DE CADENA DE AVANCE PE09</t>
  </si>
  <si>
    <t>BL_INSTALAR FUNDA DE CILINDRO BOOM PE09</t>
  </si>
  <si>
    <t>BL_INSTALAR FUNDAS CILINDROS INCLINACION</t>
  </si>
  <si>
    <t>BL_CAMBIO TOPES INFERIORES TORRE CS/NCS</t>
  </si>
  <si>
    <t>BL_CAMBIO COMPUERTA CORTINA DELANTARA DE</t>
  </si>
  <si>
    <t>BL_CBIO TUBERIA HYD ROTACION, TORRE PE02</t>
  </si>
  <si>
    <t>BL_CAMBIO JOYTICK ROTACION Y GATOS PE03</t>
  </si>
  <si>
    <t>BL_REP.FISURA EN ESTABILIZADORES LNC-LC</t>
  </si>
  <si>
    <t>BL_CAMBIO SWITCH POSICIONAMIENTO CABEZAL</t>
  </si>
  <si>
    <t>BL_CBIO D TUBOS ESCAPE AL SILENCIADOR</t>
  </si>
  <si>
    <t>BL_C-TUBERIA FILTRO ACEITE HYD 431-8921</t>
  </si>
  <si>
    <t>BL_CBIO TUBERIA GRASA BBA A BANCO POSTER</t>
  </si>
  <si>
    <t>BL_CBIO TUIBERIA  D CONTROL HYD 428-7945</t>
  </si>
  <si>
    <t>BL_CBIO CABLE CONEXION A TIERRA ARTICULA</t>
  </si>
  <si>
    <t>BL_CBIO VALVULA FRENO SERVICIO Y TUBERIA</t>
  </si>
  <si>
    <t>BL_REP_FISURA EN DOZER LATERAL RH Y LH</t>
  </si>
  <si>
    <t>BL_CBIO COVER DE CABINA_FISURA_380-2919</t>
  </si>
  <si>
    <t>BL_CBIO VALVULA DRENAJE REFRIGERANTE</t>
  </si>
  <si>
    <t>BL_CBIO HARNESS DE RADIADOR 378-4518</t>
  </si>
  <si>
    <t>BL_CBIO TRUÑON DE BRAZOS DE EMPUJE LH,RH</t>
  </si>
  <si>
    <t>BL_CBIO TUBE CYL TILT LH_375-5121_TR04</t>
  </si>
  <si>
    <t>BL_CBIO GUARDAS LATERALES_371-3281_TR04</t>
  </si>
  <si>
    <t>BL_BARRENADO FRAME FRONT-ESTABILIZADOR</t>
  </si>
  <si>
    <t>BL_CBIO DE INDICADOR DE NIVEL TX</t>
  </si>
  <si>
    <t>BL_CBIO DE BRAZOS DE ESPEJOS</t>
  </si>
  <si>
    <t>BL_CBIO D MANGUERA CODO D REFRIGERANTE</t>
  </si>
  <si>
    <t>BL_INSTALAR TOMA PRESION LUBRICACION TX</t>
  </si>
  <si>
    <t>BL_CBIO MANGUERA REFRIGERANTE CALEFACCIO</t>
  </si>
  <si>
    <t>BL_CBIO TUBERIAS D GRASA DE FRAME DELANT</t>
  </si>
  <si>
    <t>BL_CBIO TUBERIA DRENAJE BOMBA HYD</t>
  </si>
  <si>
    <t>BL_CAMBIO DE TAPABARRO POSTERIOR RH</t>
  </si>
  <si>
    <t>BL_CBIO DE HOSE DE ENFRIAMIENTO_244-6626</t>
  </si>
  <si>
    <t>BL MC07 CAMBIO DE MOTOR DE LIMPIAPA DELA</t>
  </si>
  <si>
    <t>BL_CAMBIO DE MANGUERA DE VENTEO DE REFRI</t>
  </si>
  <si>
    <t>BL_CAMBIO DE GUARDABARROS LH</t>
  </si>
  <si>
    <t>BL_CBIO DE TUBERIAS ENFRIAMIENTO FRENOS</t>
  </si>
  <si>
    <t>BL_CBIO DE TUBERIA ENFRIADOR DE FRENOS P</t>
  </si>
  <si>
    <t>BL_CBIO DE PEDALES DE FRENO Y ACELERADOR</t>
  </si>
  <si>
    <t>BL_CBIO DE MANGUERA ENFRIADOR DELANTERO</t>
  </si>
  <si>
    <t>BL_CBIO MANGUERA ENFRIAMIENTO MFPI</t>
  </si>
  <si>
    <t>BL_CAMBIO DE VALVULA RETARDOR MANUAL</t>
  </si>
  <si>
    <t>BL_CBIO D MANGUERA DE FILTRO HIDRAULICO</t>
  </si>
  <si>
    <t>BL_CBIO DE CONJUNTO LIMPIAPARABRISAS</t>
  </si>
  <si>
    <t>BL_ CBIO D TUBERIA ENFRIAMIENTO D MANDOS</t>
  </si>
  <si>
    <t>BL_CBIO PEDALES CONTROL FRENO Y ACELERAD</t>
  </si>
  <si>
    <t>BL_BK0030043_Reponer perifericos sensor</t>
  </si>
  <si>
    <t>BL_CORTE INYECTORES Y DESCARGA DE PSRPT</t>
  </si>
  <si>
    <t>BL_C-MANGUERA Y SELLO LUBRICACION PTO</t>
  </si>
  <si>
    <t>BL_C-BOTONERA BOCINA</t>
  </si>
  <si>
    <t>BL_C-MANGUERA FILTRO LIBERACION FRENO</t>
  </si>
  <si>
    <t>BL_C-VALVULA DE CONTROL SECADORES</t>
  </si>
  <si>
    <t>BL_ANULACIÓN LÍNEAS DE ÉTER (SOLDADURA)</t>
  </si>
  <si>
    <t>BL_MANTTO ESCALERA ELECT_INOPERATIVO</t>
  </si>
  <si>
    <t>BL_C-RELAY/FUSIBLE/MOTOR BOMBA PRELUB IN</t>
  </si>
  <si>
    <t>BL_C-SELLOS DE BOMBA DE ACEITE</t>
  </si>
  <si>
    <t>BL_C-SELLO TUBERIA BBA ELC_FUGA NV1</t>
  </si>
  <si>
    <t>BL_C-HARNES D SENSOR TEMP EJE DELANTERO</t>
  </si>
  <si>
    <t>BL_C-TUBO LLENADO TRANSMISION 315-9383</t>
  </si>
  <si>
    <t>BL_REGULAR TRUÑON LH,RH-DESGASTE</t>
  </si>
  <si>
    <t>BL_C-EMPAQUE MULTIPLE ESCAPE-TORURA ESP</t>
  </si>
  <si>
    <t>BL_PINTADO DE CABINA-BARANDAS-CORROSION</t>
  </si>
  <si>
    <t>BL_C-HARNESS DE TRANSMISION_CORROSION</t>
  </si>
  <si>
    <t>BL_C-CAJA DE FILTROS PCR/ CORROSION</t>
  </si>
  <si>
    <t>BL_C-CAJA DE FILTROS PCR/ SATURACION</t>
  </si>
  <si>
    <t>BL_SOLD_REP FISURA EN CUCHARON</t>
  </si>
  <si>
    <t>BL_INSTALAR NUMERO REFLECTIVO</t>
  </si>
  <si>
    <t>BL_RECARGA Y NIVELACION DE SUSPENSIONES</t>
  </si>
  <si>
    <t>BL_REP-BASE DE TOLVA PARTE CENTRAL INTER</t>
  </si>
  <si>
    <t>BL_ESTANDARIZAR LUCES NEBLINERO_TR01</t>
  </si>
  <si>
    <t>BL_REP-FISURA DE LABIO DE CUCHARON</t>
  </si>
  <si>
    <t>BL_REP-PERFORACIÓN DE HOJA BULLDOZER</t>
  </si>
  <si>
    <t>BL_C-BOMBA LUBRICACION AUTOMATICA</t>
  </si>
  <si>
    <t>BL_C-MANGUERAS DE RADIADOR - FUGA N1</t>
  </si>
  <si>
    <t>BL_C-MANGUERA ENFR HYD FILTER HYD N1</t>
  </si>
  <si>
    <t>BL_EVAL/INSP-TRANSMISION GIRO POSTERIOR</t>
  </si>
  <si>
    <t>BL_ESTANDARIZAR LUCES NEBLINERO_TR02</t>
  </si>
  <si>
    <t>BL_C-HOSE RESPIRADOR GASES_202-2605</t>
  </si>
  <si>
    <t>BL_C-ALARMA RETROCESO_370-1485_TO07</t>
  </si>
  <si>
    <t>BL_SOLD-FISURAS EN BRAZO Y MARTILLO</t>
  </si>
  <si>
    <t>BL_REP-FISURA/C-BLINDAJE BRAZO LH</t>
  </si>
  <si>
    <t>BL_C-MOTOR DE ARRANQUE 338-3454</t>
  </si>
  <si>
    <t>BL-CAMBIO BASE SOLDABLE DE ROD SUPPORT</t>
  </si>
  <si>
    <t>BL_CAMB BLINDAJE CUCHARON ZONA INF.</t>
  </si>
  <si>
    <t>BL_FSS_C-COMPONENTES SIST.CONTRAINCENDIO</t>
  </si>
  <si>
    <t>BL_CAMBIO BAQUELITAS DE HOSE DRUM PE08 N</t>
  </si>
  <si>
    <t>793D - MANTENIMIENTO ANUAL DE SCI</t>
  </si>
  <si>
    <t>793D - INSP &amp; BARRA EST. 250 H PRE PM2</t>
  </si>
  <si>
    <t>BL_C-ELASTOMERO</t>
  </si>
  <si>
    <t>CONF_CAMB BLINDAJE CUCHARON</t>
  </si>
  <si>
    <t>OPERADOR DE GRUA, RIGGER Y MANLIFT</t>
  </si>
  <si>
    <t>BL_C_SELLO TUBERIA BBA ELC_FUGA NV1</t>
  </si>
  <si>
    <t>BL_C-MANGUERA  FILTRO LIBERACION FRENO</t>
  </si>
  <si>
    <t>BL_C-MANGUERA Y SELLO DE LUBRICACION DE</t>
  </si>
  <si>
    <t>TE_LAVADO SEMANAL POST ENFRIADORES_CR02</t>
  </si>
  <si>
    <t>CA17</t>
  </si>
  <si>
    <t>CA26</t>
  </si>
  <si>
    <t>TE_LUBRICACION/LIMPIEZA ENFRIAD HYD_PH03</t>
  </si>
  <si>
    <t>TO07</t>
  </si>
  <si>
    <t>TR03</t>
  </si>
  <si>
    <t>BL_CBIO PORTA FILTRO DE ACEITE DE COMP</t>
  </si>
  <si>
    <t>BL_EVALUACION JUEGO EJE PIVOT BASTIDORES</t>
  </si>
  <si>
    <t>BL_C-ASIENTO DE OPERADOR</t>
  </si>
  <si>
    <t>BL_INSPEC. POR INGRESO D AGUA/ MO.DIESEL</t>
  </si>
  <si>
    <t>BL_C-LINEA ENFRIAMIENTO RUEDA LH FUGA</t>
  </si>
  <si>
    <t>BL_REP-FISURAS EN MAIN FRAME INTERIOR</t>
  </si>
  <si>
    <t>BL_REP-FISURAS EN BASTIDOR INTERIOR</t>
  </si>
  <si>
    <t>BL_C-HARNESS POSTERIOR-FENDER</t>
  </si>
  <si>
    <t>BL_INSP-REJILLA TX Y CONVERTIDOR_DESGAST</t>
  </si>
  <si>
    <t>BL_EVAL-FUGA TESTIGOS PTO</t>
  </si>
  <si>
    <t>BL_C-MANGUERA DE CONTROL DEL CONVERTIDOR</t>
  </si>
  <si>
    <t>BL_C-SELLO DE LABIO DEL PTO</t>
  </si>
  <si>
    <t>BL_REGULACION DE INYECTORES DE GRASA</t>
  </si>
  <si>
    <t>BL_REP-FUGA ACEITE TRANSMISION NV2</t>
  </si>
  <si>
    <t>BL_C-MANGUERA 455-5371 FUGA NV1</t>
  </si>
  <si>
    <t>BL_C-VALVULA VENTEO EJE DEL-POST</t>
  </si>
  <si>
    <t>BL_LAVADO RESPIRADERO DE TANQUE HYD</t>
  </si>
  <si>
    <t>BL_IDENTIFICAR-ELIMINAR FUGA REFRIGERANT</t>
  </si>
  <si>
    <t>BL_C-TERMOSTATO MOTOR-TEMP ALTA</t>
  </si>
  <si>
    <t>BL_CBIO PARABRIZA PRINCIPAL D PERF PE 04</t>
  </si>
  <si>
    <t>BL_CBIOVALVULA DE PASO, CHECK Y NIPLES</t>
  </si>
  <si>
    <t>BL_IDENTIFICAR FUGA ACEITE POR EL FAN</t>
  </si>
  <si>
    <t>BL_CBIO ACEITE DIFER/ FILTR_POR FALLA</t>
  </si>
  <si>
    <t>BL_MR02_C-PORTA FUSIBLE</t>
  </si>
  <si>
    <t>BL_K206_CAMBIO DE ACUMULADOR</t>
  </si>
  <si>
    <t>BL_CAMBIO DE CABLES DE BATERIA</t>
  </si>
  <si>
    <t>BL_CAMBIO DE RELE DE ARRANQUE</t>
  </si>
  <si>
    <t>BL_CBIO SNSR NIVEL AGUA_FUEL_446-7002</t>
  </si>
  <si>
    <t>BL_CBIO PARABRISA FRONTAL</t>
  </si>
  <si>
    <t>BL_CBIO TERMOSTATO CONTROL TEMP HYDO</t>
  </si>
  <si>
    <t>BL_INSTAL FUELLE PROTEC  A CILINDROS HYD</t>
  </si>
  <si>
    <t>BL_K212_CR01 CAMBIO DE SELLO DE PUERTA</t>
  </si>
  <si>
    <t>BL_CBIO SOPORTE FAROS DELANTEROS CABINA</t>
  </si>
  <si>
    <t>BL_CG02_C-MODULO DE ACEITE DE MOTOR</t>
  </si>
  <si>
    <t>BL_CBIO CABLE DE BATERIA-BLOQUE EMPALME</t>
  </si>
  <si>
    <t>BL_CBIO PROTECTOR RUEDAS GUIAS DEL POST</t>
  </si>
  <si>
    <t>BL_CBIO SOPORTE DE CAMARAS</t>
  </si>
  <si>
    <t>BL_INSTAL BARRETA LIMPPIEZA ORUGAS</t>
  </si>
  <si>
    <t>BL_ CAMBIO DE SEGURO DE TAPA DE CUBIERTA</t>
  </si>
  <si>
    <t>BL_CAMBIO DE CHAPA DE PUERTA DE MOTOR LH</t>
  </si>
  <si>
    <t>BL_CBIO HARNESS DE LAMP FRONT_602-9645</t>
  </si>
  <si>
    <t>BL_CAMBIO DE PEDALES FRENO Y ACELERADOR</t>
  </si>
  <si>
    <t>BL_CAMBIO DE MANGUERA DE LUBRICACION DE</t>
  </si>
  <si>
    <t>BL_CAMBIO DE VALVULA DE RETARDADOR MANUA</t>
  </si>
  <si>
    <t>BL_CAMBIO DE FAJA DE ALTERNADOR</t>
  </si>
  <si>
    <t>BL_CAMBIO DE EMPAQUETADURA DE COMPRESOR</t>
  </si>
  <si>
    <t>BL_CAMBIO DE SELLO DE MANGUERA DE LEVANT</t>
  </si>
  <si>
    <t>BL_CBIO DE MANGUERA DE TUBERIA MFPI</t>
  </si>
  <si>
    <t>BL_CAMBIO DE LINEAS HYD DE DIRECCION</t>
  </si>
  <si>
    <t>BL_CAMBIO DE CALCOMANIA DE PALANCA DE CA</t>
  </si>
  <si>
    <t>BL_CAMBIO DE PALANCA DE SENSOR DE TOLVA</t>
  </si>
  <si>
    <t>BL_K213 CA21 CAMBIO DE SELLOS DE PUERTA</t>
  </si>
  <si>
    <t>BL_CAMBIO DE ESTROBO TOLVA</t>
  </si>
  <si>
    <t>BL_K197_BL_CBIO ACUMULADOR MANGUERAS AC</t>
  </si>
  <si>
    <t>BL_CAMBIO DE SWITCH DE ESCALERA</t>
  </si>
  <si>
    <t>BL_CBIO D MANGUERA D REFRIGERANTE ENFRIA</t>
  </si>
  <si>
    <t>BL_INSTALAR PERNOS DE BARANDA FRONTAL</t>
  </si>
  <si>
    <t>BL_CAMBIO VALVULA DE CONTROL DE PARQUEO</t>
  </si>
  <si>
    <t>BL_DRENAR ACEITE DE TX DE LA VOLANTE</t>
  </si>
  <si>
    <t>BL_MANTENIMIENTO SIST ELECTRICO PRELUBE</t>
  </si>
  <si>
    <t>BL_CBIO DE SELLOS NIPLE ROTOCHAMB POSTER</t>
  </si>
  <si>
    <t>BL_C-BARRA Y BLINDAJE DE BUCKET</t>
  </si>
  <si>
    <t>BL_CAMBIO DE SWITCH DE PURGADO DE COMBUS</t>
  </si>
  <si>
    <t>BL_CBIO DE LUCES LED DE TABLERO</t>
  </si>
  <si>
    <t>BL_K195_CBO EVAPORADOR, ACUMULADOR AC</t>
  </si>
  <si>
    <t>BL_CAMBIO DE CINTURÓN DE SEGURIDAD</t>
  </si>
  <si>
    <t>BL_INSTALAR TAPA TANQUE DE COMBUSTIBLE</t>
  </si>
  <si>
    <t>BL_CAMBIO DE SILENCIADOR DE ESCAPE INFER</t>
  </si>
  <si>
    <t>BL_CBIO MANGUERA ENFRIAMIENTO MFPD</t>
  </si>
  <si>
    <t>BL_K205 _CA03 CAMBIO GRUPO EVAPORADOR Y</t>
  </si>
  <si>
    <t>BL_CAMBIO DE MANGUERA DE AIRE DE COMPRES</t>
  </si>
  <si>
    <t>BL_CBIO DE MANGUERA DE AIRE DE ARRANQUE</t>
  </si>
  <si>
    <t>BL_FABRI_INSTAL_BASE CIRCULINA</t>
  </si>
  <si>
    <t>BL_SOLD_REP FISURAS EN CUCHARONES</t>
  </si>
  <si>
    <t>BL_C_MANGUERA FILTRO ACEITE MOTOR- FUGA</t>
  </si>
  <si>
    <t>BL_C-BOTONERA NIVELACIÓN AUTOMÁTICA</t>
  </si>
  <si>
    <t>BL_CR03:C-MUELLES POSTERIORES</t>
  </si>
  <si>
    <t>BL_MC02_CAMBIO DE PORTA FUSIBLE Y SENSOR</t>
  </si>
  <si>
    <t>BL_MC02_PALANCA DE FRENO MANO</t>
  </si>
  <si>
    <t>BL_CAMBIO DE CAPOT DE MOTOR</t>
  </si>
  <si>
    <t>BL MC07 CBIO DE CONJUNTO LIMPIAPARABRIZA</t>
  </si>
  <si>
    <t>BL_CG01_CAMBIO DE CUBIERTA DE BATERIAS</t>
  </si>
  <si>
    <t>BL MC02 CAMBIO DE CUBIERTA DE MOTOR</t>
  </si>
  <si>
    <t>BL MC02 CAMBIO DE CABLE DE ACELERACION</t>
  </si>
  <si>
    <t>BL MC02 CAMBIO DE ASIENTO</t>
  </si>
  <si>
    <t>BL MC02 CBIO DE CONECTOR MANGUERA MASTIL</t>
  </si>
  <si>
    <t>BL_CBIO CILINDRO BASCULACION MC02</t>
  </si>
  <si>
    <t>BL_CBIO CILINDRO INCLINACION LH MASTIL</t>
  </si>
  <si>
    <t>BL_C-MANG LUB COMPRESOR AP15 &amp; AP18</t>
  </si>
  <si>
    <t>BL_C-HARNESS_COM. DARIS (FESA)</t>
  </si>
  <si>
    <t>BL_C-SOPORTE DE ESPEJO RH PRUEBA (TOP5)</t>
  </si>
  <si>
    <t>BL_BK0030566_C-faro de trabajo de Fender</t>
  </si>
  <si>
    <t>BL_C-TOUCH PANEL RCS LH/RH PE-01</t>
  </si>
  <si>
    <t>BL_C-POLEAS SUPERIORES PULLBACK PE 03</t>
  </si>
  <si>
    <t>BL_BK0023486_C-controlador tipo pedal (T</t>
  </si>
  <si>
    <t>BL_BK0029740_C-limit switch de valvula d</t>
  </si>
  <si>
    <t>BL_BK0030497_Extraer y reponer de perno</t>
  </si>
  <si>
    <t>BL_C-RODAMIENTO RUEDA DELANTERA LH,RH</t>
  </si>
  <si>
    <t>BL_BK0029868_Camb o'ring de bloque de cu</t>
  </si>
  <si>
    <t>BL_BK0030496_Reponer abrazadera línea en</t>
  </si>
  <si>
    <t>BL_REP-ACOPLE RAPIDO</t>
  </si>
  <si>
    <t>REPR DELA ESSE</t>
  </si>
  <si>
    <t>BL_C-PERNOS  BANCADA EJE PIVOT PE04</t>
  </si>
  <si>
    <t>BL_REP-FISURAS EN ROLA</t>
  </si>
  <si>
    <t>BL_BK0025997_C-harness control bombas Rh</t>
  </si>
  <si>
    <t>BL_BK0025361_C-barras conductoras de lín</t>
  </si>
  <si>
    <t>IP1020250619</t>
  </si>
  <si>
    <t>IP1020250614</t>
  </si>
  <si>
    <t>CTEC MACO NLIQ PREC</t>
  </si>
  <si>
    <t>CAT793D  CC ACUMULADORES DIRECCIÓN</t>
  </si>
  <si>
    <t>LAVADO SEMANAL DE POSTENFRIADORES</t>
  </si>
  <si>
    <t>D10T2 - PM2 500 H LAVADO</t>
  </si>
  <si>
    <t>D10T2 - PM2 500 H RUTINA MECANICA</t>
  </si>
  <si>
    <t>D10T2 - PM2 500 H RUTINA ELECTRICA</t>
  </si>
  <si>
    <t>D10T2 - PM2 500 H RUTINA HVAC</t>
  </si>
  <si>
    <t>D10T2 - PM2 500 H RUTINA CONFIABILIDAD</t>
  </si>
  <si>
    <t>793D - PM8 4000 H LAVADO</t>
  </si>
  <si>
    <t>793D - PM8 4000 H RUTINA MECANICA</t>
  </si>
  <si>
    <t>793D - PM8 4000 H RUTINA ELECTRICA</t>
  </si>
  <si>
    <t>793D - PM8 4000 H RUTINA HVAC</t>
  </si>
  <si>
    <t>793D - PM8 4000 H RUTINA CONFIABILIDAD</t>
  </si>
  <si>
    <t>CONF_REPARAR FISURAS EN ROLA</t>
  </si>
  <si>
    <t>CONF_REP. ACOPLE RAPIDO</t>
  </si>
  <si>
    <t>BL_CBIO RODAMIENTO RUEDA DELANTERA LH,RH</t>
  </si>
  <si>
    <t>TOP5_CBIO DE SOPORTE DE ESPEJO RH_PRUEBA</t>
  </si>
  <si>
    <t>FESA_CBIO D HARNESS_COM. DARIS</t>
  </si>
  <si>
    <t>K205 BL  CA03 CAMBIO GRUPO EVAPORADOR Y</t>
  </si>
  <si>
    <t>BL_K195_BL_CBO EVAPORADOR, ACUMULADOR AC</t>
  </si>
  <si>
    <t>K212 BL CR01 CAMBIO DE SELLO DE PUERTA</t>
  </si>
  <si>
    <t>K206 BL CR05 CAMBIO DE ACUMULADOR</t>
  </si>
  <si>
    <t>IP1020250617</t>
  </si>
  <si>
    <t>CA24</t>
  </si>
  <si>
    <t>CA29</t>
  </si>
  <si>
    <t>CG02</t>
  </si>
  <si>
    <t>CF02</t>
  </si>
  <si>
    <t>EX01</t>
  </si>
  <si>
    <t>EX02</t>
  </si>
  <si>
    <t>TE_LAVADO QUINCENAL_D65_PE06</t>
  </si>
  <si>
    <t>BL_EVAL-BAJA VISC. MOTOR DIESEL (FESA)</t>
  </si>
  <si>
    <t>IP1020250620</t>
  </si>
  <si>
    <t>IP1020250618</t>
  </si>
  <si>
    <t>CTEC NOTI FMAT IMPP MOVM NLIQ PREC</t>
  </si>
  <si>
    <t>BL_SENSOR DE ESCAPE_SIN LECTURA DARIS</t>
  </si>
  <si>
    <t>BL_EVENTOS DE ALTA PRESION CARTER</t>
  </si>
  <si>
    <t>BL_CAMBIO DE COLUMNA DE DIRECCION</t>
  </si>
  <si>
    <t>BL_CAMBIO MODULO D510 Y HANNES PE 02</t>
  </si>
  <si>
    <t>BL_CALIBRACIÓN_VALV_INYECTORES</t>
  </si>
  <si>
    <t>BL_EVA. SENSORES DE T.C &amp; TX/ ERROR</t>
  </si>
  <si>
    <t>BL_REP_FISURA DE ESTRUCTURAS Y BARANDAS</t>
  </si>
  <si>
    <t>BL_PINTADO DE EQUIPO(BARANDAS Y CABINA)</t>
  </si>
  <si>
    <t>BL_CAMBIO DE ACEITE MANDOS FINALES</t>
  </si>
  <si>
    <t>BL_CARGA D SUSPENSIONES DELANTERA Y POST</t>
  </si>
  <si>
    <t>BL_CAMBIO MODULO D511 Y HANNES PE 02</t>
  </si>
  <si>
    <t>BL_CAMBIO MODULO D512 Y HANNES PE 02</t>
  </si>
  <si>
    <t>BL CR03_C-CEBADOR DE COMBUSTIBLE</t>
  </si>
  <si>
    <t>BL_SOLD_CARTELAS HOJA EMPUJE</t>
  </si>
  <si>
    <t>BL_SOLD_BRAZO CENTRAL</t>
  </si>
  <si>
    <t>BL_SOLD_BASTIDOR FRONTAL</t>
  </si>
  <si>
    <t>BL CR03_C-MASTER DEL EMBRAGUE</t>
  </si>
  <si>
    <t>BL_CAMBIO BLOQUE VALVULA  REGEN - PE04</t>
  </si>
  <si>
    <t>BL_CAMB. MANGUERA BOMBA PRINC. LC PE04</t>
  </si>
  <si>
    <t>BL_LIMPIEZA RESPIRADEROS EJE FRONT/ POST</t>
  </si>
  <si>
    <t>BL_CAMBIO DE VALVULA ALIVIO COMPRESOR</t>
  </si>
  <si>
    <t>BL_CAMBIO DE CABLE WINCHE PRINCIPAL</t>
  </si>
  <si>
    <t>BL_BK0028076_CC RODILLO INFERIOR I1</t>
  </si>
  <si>
    <t>BL_BK0026451_Cambiar harness de sensores</t>
  </si>
  <si>
    <t>BL_BK0025493_CONF_Reparar fisura base de</t>
  </si>
  <si>
    <t>BL_BK0021780_Cambiar harness de sensor d</t>
  </si>
  <si>
    <t>BL_BK0020011_PILOT PIPING (CENTER)(4-2)</t>
  </si>
  <si>
    <t>BL_C-FILTRO DE DIFERENCIAL</t>
  </si>
  <si>
    <t>BL_C-MANGUERA LUBRICACION DE BOMBA AGUA</t>
  </si>
  <si>
    <t>BL_C-MANGUERA HYD DE ENFRIAMIENTO</t>
  </si>
  <si>
    <t>BL_C-RESPIRADERO DIRECCIÓN</t>
  </si>
  <si>
    <t>BL-C-PULMON DE FRENO DE PARQUEO</t>
  </si>
  <si>
    <t>BL_C-GRUPO DE SECADOR DE AIRE</t>
  </si>
  <si>
    <t>BL_ANULACIÓN DE LÍNEAS DE ÉTER (SOLDADUR</t>
  </si>
  <si>
    <t>BL_C-VALVULA PILOTO TRAVEL</t>
  </si>
  <si>
    <t>BL_SOLD_REP-FISURA EN MASTIL (HORIZONTAL</t>
  </si>
  <si>
    <t>BL_C-BLOQUE DE EMPALME CABLES POSITIVOS</t>
  </si>
  <si>
    <t>BL_LIMP Y PINTADO TANQUE DE AIRE PRIMARI</t>
  </si>
  <si>
    <t>BL_C-GUARDA DELANTERA DE CABINA</t>
  </si>
  <si>
    <t>BL_C-TUBERIA RETORNO FILT HYD- CORROSION</t>
  </si>
  <si>
    <t>BL_REP-FISURAS DE CUCHARON</t>
  </si>
  <si>
    <t>BL_REP-FISURA CIL. LEVANTE RH</t>
  </si>
  <si>
    <t>BL_CALIBRAR PAD DE OSCILANTE LH</t>
  </si>
  <si>
    <t>BL_INST-CLIP PERNOS PROTECTOR ALTERNADOR</t>
  </si>
  <si>
    <t>BL_C-MAGUERA DE CARGA DE CONVERTIDOR</t>
  </si>
  <si>
    <t>BL_EVAL-FUGA N2 TAPA POST TX_TO03</t>
  </si>
  <si>
    <t>BL_C-VALVULAS DE AUTOLUB</t>
  </si>
  <si>
    <t>BL_CBIO DE BARANDAS PARA ROLLING_793D</t>
  </si>
  <si>
    <t>BL_INSP. RESPIRADERO DE TANQUE HYD</t>
  </si>
  <si>
    <t>LIB. EDET MACO MOVM NLIQ PREC</t>
  </si>
  <si>
    <t>BL_CBIO SWITCH AIRE ACONDICIONADO K192</t>
  </si>
  <si>
    <t>BL CAMBIAR COMPONENTES ELECTR. ESCALERA</t>
  </si>
  <si>
    <t>MINS4324</t>
  </si>
  <si>
    <t>BL_C-INST-SOPORTE DE MANGUERA K082</t>
  </si>
  <si>
    <t>AA:4449777</t>
  </si>
  <si>
    <t>VALVE GP-BRA</t>
  </si>
  <si>
    <t>AA:3604432</t>
  </si>
  <si>
    <t>KIT REP</t>
  </si>
  <si>
    <t>AA: 9X2492</t>
  </si>
  <si>
    <t>AA: 6V8782</t>
  </si>
  <si>
    <t>TEE-</t>
  </si>
  <si>
    <t>AA:2494089</t>
  </si>
  <si>
    <t>AA:4829915</t>
  </si>
  <si>
    <t>AA:4829916</t>
  </si>
  <si>
    <t>AA:4829914</t>
  </si>
  <si>
    <t>AA:4829912</t>
  </si>
  <si>
    <t>AA:1220450</t>
  </si>
  <si>
    <t>AA: 8T1897</t>
  </si>
  <si>
    <t>AA: 8T1898</t>
  </si>
  <si>
    <t>AA:4829908</t>
  </si>
  <si>
    <t>CO_RADIADOR_CA12</t>
  </si>
  <si>
    <t>CO_BOMBA PILOTO DIRECCIÓN E IMPLEM_TR01</t>
  </si>
  <si>
    <t>AA: 6V9200</t>
  </si>
  <si>
    <t>AA: 3G9598</t>
  </si>
  <si>
    <t>AA: 1J6740</t>
  </si>
  <si>
    <t>AA: 8X5292</t>
  </si>
  <si>
    <t>AA: 8X5299</t>
  </si>
  <si>
    <t>AA: 9D9438</t>
  </si>
  <si>
    <t>AA: 6P8269</t>
  </si>
  <si>
    <t>AA:3172421</t>
  </si>
  <si>
    <t>AA: 6D9168</t>
  </si>
  <si>
    <t>AA:6002043</t>
  </si>
  <si>
    <t>AA:1803998</t>
  </si>
  <si>
    <t>CO_BOMBA DE TRANSMISIÓN_TO03</t>
  </si>
  <si>
    <t>AA: 1S6420</t>
  </si>
  <si>
    <t>AA:2119085</t>
  </si>
  <si>
    <t>BUSHING AS.</t>
  </si>
  <si>
    <t>AA:6215966</t>
  </si>
  <si>
    <t>AA:3749976</t>
  </si>
  <si>
    <t>AA:3749982</t>
  </si>
  <si>
    <t>AA:3749983</t>
  </si>
  <si>
    <t>AA: 6V1904</t>
  </si>
  <si>
    <t>AA: 9M7539</t>
  </si>
  <si>
    <t>AA: 5K1770</t>
  </si>
  <si>
    <t>AA:2119087</t>
  </si>
  <si>
    <t>COUPLING AS</t>
  </si>
  <si>
    <t>AA: 8T2501</t>
  </si>
  <si>
    <t>AA: 5P4889</t>
  </si>
  <si>
    <t>AA:3500049</t>
  </si>
  <si>
    <t>CO_CILINDRO DE DIRECCIÓN LH_CA08</t>
  </si>
  <si>
    <t>AA:4400899</t>
  </si>
  <si>
    <t>AA:1770581</t>
  </si>
  <si>
    <t>AA:3682269</t>
  </si>
  <si>
    <t>AA:4262204</t>
  </si>
  <si>
    <t>AA:3243210</t>
  </si>
  <si>
    <t>CLAMP-BOLT</t>
  </si>
  <si>
    <t>AA: 7X1443</t>
  </si>
  <si>
    <t>AA:3336504</t>
  </si>
  <si>
    <t>AA:1549023</t>
  </si>
  <si>
    <t>VALVE-SAMPL</t>
  </si>
  <si>
    <t>AA:1570670</t>
  </si>
  <si>
    <t>CAP-DUST</t>
  </si>
  <si>
    <t>AA:1917816</t>
  </si>
  <si>
    <t>AA: 6V1581</t>
  </si>
  <si>
    <t>AA: 6V1582</t>
  </si>
  <si>
    <t>CC_CONVERTIDOR DE TORQUE_CA12</t>
  </si>
  <si>
    <t>CC_MOTOR DIESEL_CA12</t>
  </si>
  <si>
    <t>AA: 5V9221</t>
  </si>
  <si>
    <t>CB01_MAC</t>
  </si>
  <si>
    <t>T4Y00533</t>
  </si>
  <si>
    <t>AA:3379078</t>
  </si>
  <si>
    <t>AA: 2V1771</t>
  </si>
  <si>
    <t>AA:1598049</t>
  </si>
  <si>
    <t>CM CABLE-ELE</t>
  </si>
  <si>
    <t>AA: 8T4171</t>
  </si>
  <si>
    <t>AA: 9R2613</t>
  </si>
  <si>
    <t>AA:2727239</t>
  </si>
  <si>
    <t>BLOCK AS</t>
  </si>
  <si>
    <t>AA: 1S7251</t>
  </si>
  <si>
    <t>AA: 8N0869</t>
  </si>
  <si>
    <t>AA:3519309</t>
  </si>
  <si>
    <t>CM TUBE-BULK</t>
  </si>
  <si>
    <t>AA: 9X9825</t>
  </si>
  <si>
    <t>AA: 1S7252</t>
  </si>
  <si>
    <t>AA:3150180</t>
  </si>
  <si>
    <t>TERMINAL-RIN</t>
  </si>
  <si>
    <t>AA:6100361</t>
  </si>
  <si>
    <t>MUFFLER AS</t>
  </si>
  <si>
    <t>AA:1984768</t>
  </si>
  <si>
    <t>AA:3430596</t>
  </si>
  <si>
    <t>AA:4190513</t>
  </si>
  <si>
    <t>AA:6079116</t>
  </si>
  <si>
    <t>AA:4622871</t>
  </si>
  <si>
    <t>CO_CILINDRO DE LEVANTE LH_CA15</t>
  </si>
  <si>
    <t>CO_CILINDRO DE LEVANTE RH_CA15</t>
  </si>
  <si>
    <t>AA: 8X5411</t>
  </si>
  <si>
    <t>PIPE A</t>
  </si>
  <si>
    <t>AA: 1D4566</t>
  </si>
  <si>
    <t>AA: 2B2006</t>
  </si>
  <si>
    <t>AA: 1F7958</t>
  </si>
  <si>
    <t>AA:3447390</t>
  </si>
  <si>
    <t>AA:4624119</t>
  </si>
  <si>
    <t>AA:4624120</t>
  </si>
  <si>
    <t>CO_VÁLVULA DE CONTROL DE LEVANTE RH_CF02</t>
  </si>
  <si>
    <t>AA:3341474</t>
  </si>
  <si>
    <t>CORE AS-COND</t>
  </si>
  <si>
    <t>AA:2822628</t>
  </si>
  <si>
    <t>AA:4352615</t>
  </si>
  <si>
    <t>CO_VÁLVULA DE CONTROL HIDRÁULICO_TO03</t>
  </si>
  <si>
    <t>AA:4443485</t>
  </si>
  <si>
    <t>AA:4443486</t>
  </si>
  <si>
    <t>AA:4448196</t>
  </si>
  <si>
    <t>AA:4459279</t>
  </si>
  <si>
    <t>AA: 7X0515</t>
  </si>
  <si>
    <t>AA: 8T9358</t>
  </si>
  <si>
    <t>AA:5154709</t>
  </si>
  <si>
    <t>AA:5154710</t>
  </si>
  <si>
    <t>AA:3773673</t>
  </si>
  <si>
    <t>AA: 6V8713</t>
  </si>
  <si>
    <t>AA:2654960</t>
  </si>
  <si>
    <t>AA:2114924</t>
  </si>
  <si>
    <t>AA:4694816</t>
  </si>
  <si>
    <t>AA:4694815</t>
  </si>
  <si>
    <t>AA:4789448</t>
  </si>
  <si>
    <t>BL_CBIO GUARDAS DE LINES LUBE_478-9448</t>
  </si>
  <si>
    <t>AA:4789447</t>
  </si>
  <si>
    <t>AA:5801156</t>
  </si>
  <si>
    <t>AA:2594758</t>
  </si>
  <si>
    <t>MIRROR AS</t>
  </si>
  <si>
    <t>AA: 6V7419</t>
  </si>
  <si>
    <t>BLADE A</t>
  </si>
  <si>
    <t>AA:2402331</t>
  </si>
  <si>
    <t>ARM GP</t>
  </si>
  <si>
    <t>AA: 8T5400</t>
  </si>
  <si>
    <t>AA:3557389</t>
  </si>
  <si>
    <t>PUMP GP-WATE</t>
  </si>
  <si>
    <t>AA: 6V8185</t>
  </si>
  <si>
    <t>AA: 9R8538</t>
  </si>
  <si>
    <t>PLUNGER</t>
  </si>
  <si>
    <t>AA:3445673</t>
  </si>
  <si>
    <t>AA:4830074</t>
  </si>
  <si>
    <t>DOOR AS</t>
  </si>
  <si>
    <t>STRIP</t>
  </si>
  <si>
    <t>AA:3093006</t>
  </si>
  <si>
    <t>AA:1261261</t>
  </si>
  <si>
    <t>AA:2420279</t>
  </si>
  <si>
    <t>AA:1298508</t>
  </si>
  <si>
    <t>AA: 8W4479</t>
  </si>
  <si>
    <t>HOLD DOWN</t>
  </si>
  <si>
    <t>AA: 8X7847</t>
  </si>
  <si>
    <t>CF_05</t>
  </si>
  <si>
    <t>AA:3596691</t>
  </si>
  <si>
    <t>CYL GP-170 5</t>
  </si>
  <si>
    <t>CO_CILINDRO DE VOLTEO_FL01</t>
  </si>
  <si>
    <t>AA:0966467</t>
  </si>
  <si>
    <t>AA:4936861</t>
  </si>
  <si>
    <t>AA:4223535</t>
  </si>
  <si>
    <t>AA: 9K9731</t>
  </si>
  <si>
    <t>Seal O-Ring</t>
  </si>
  <si>
    <t>CO_BOMBA DE FRENO_TR01</t>
  </si>
  <si>
    <t>AA:1648101</t>
  </si>
  <si>
    <t>AA:4410314</t>
  </si>
  <si>
    <t>LAMP GP</t>
  </si>
  <si>
    <t>AA: 5N7834</t>
  </si>
  <si>
    <t>CO_CILINDRO DE DIRECCIÓN LH_CA23</t>
  </si>
  <si>
    <t>AA: 6Y6681</t>
  </si>
  <si>
    <t>AA: 6Y6638</t>
  </si>
  <si>
    <t>YOKE A</t>
  </si>
  <si>
    <t>AA:1169328</t>
  </si>
  <si>
    <t>AA: 6V7673</t>
  </si>
  <si>
    <t>AA: 5P6718</t>
  </si>
  <si>
    <t>AA: 5P9147</t>
  </si>
  <si>
    <t>AA: 1J2859</t>
  </si>
  <si>
    <t>AA: 9M8662</t>
  </si>
  <si>
    <t>AA: 3D8884</t>
  </si>
  <si>
    <t>AA: 7X7655</t>
  </si>
  <si>
    <t>VALVE</t>
  </si>
  <si>
    <t>AA: 8T0722</t>
  </si>
  <si>
    <t>AA: 3B7896</t>
  </si>
  <si>
    <t>ELL</t>
  </si>
  <si>
    <t>AA:4186441</t>
  </si>
  <si>
    <t>AA:4371138</t>
  </si>
  <si>
    <t>AA:3749921</t>
  </si>
  <si>
    <t>AA:4459427</t>
  </si>
  <si>
    <t>AA:3749964</t>
  </si>
  <si>
    <t>AA:3749962</t>
  </si>
  <si>
    <t>AA:3749966</t>
  </si>
  <si>
    <t>AA:3749968</t>
  </si>
  <si>
    <t>AA: 8C3206</t>
  </si>
  <si>
    <t>AA:2768941</t>
  </si>
  <si>
    <t>PLATE-TC SUM</t>
  </si>
  <si>
    <t>AA:2768942</t>
  </si>
  <si>
    <t>AA:1406482</t>
  </si>
  <si>
    <t>AA:4259816</t>
  </si>
  <si>
    <t>AA: 1B2709</t>
  </si>
  <si>
    <t>AA: 1D4691</t>
  </si>
  <si>
    <t>AA: 6V6782</t>
  </si>
  <si>
    <t>AA: 6V6783</t>
  </si>
  <si>
    <t>CLIP-BOTTOM</t>
  </si>
  <si>
    <t>AA:1030892</t>
  </si>
  <si>
    <t>FDB02196</t>
  </si>
  <si>
    <t>AA: 9Y8388</t>
  </si>
  <si>
    <t>AA:3617097</t>
  </si>
  <si>
    <t>AA:1092332</t>
  </si>
  <si>
    <t>AA: 8X2321</t>
  </si>
  <si>
    <t>CHECK VALVE</t>
  </si>
  <si>
    <t>AA:2902688</t>
  </si>
  <si>
    <t>AA:3185064</t>
  </si>
  <si>
    <t>CABLE AS.</t>
  </si>
  <si>
    <t>AA:3188583</t>
  </si>
  <si>
    <t>AA:4704993</t>
  </si>
  <si>
    <t>AA:2174184</t>
  </si>
  <si>
    <t>AA: 8T6764</t>
  </si>
  <si>
    <t>AA:2287088</t>
  </si>
  <si>
    <t>CC_MOTOR_EX02</t>
  </si>
  <si>
    <t>AA:5835104</t>
  </si>
  <si>
    <t>AA:1205867</t>
  </si>
  <si>
    <t>AA:1380167</t>
  </si>
  <si>
    <t>AA:1398873</t>
  </si>
  <si>
    <t>SUPPORT A</t>
  </si>
  <si>
    <t>AA:1400860</t>
  </si>
  <si>
    <t>AA:1476982</t>
  </si>
  <si>
    <t>MOUNT-RUBBER</t>
  </si>
  <si>
    <t>AA:1476983</t>
  </si>
  <si>
    <t>AA: 1W4724</t>
  </si>
  <si>
    <t>AA:2566453</t>
  </si>
  <si>
    <t>SENSOR GP-TE</t>
  </si>
  <si>
    <t>AA:2828228</t>
  </si>
  <si>
    <t>CLAMP AS</t>
  </si>
  <si>
    <t>AA:2892492</t>
  </si>
  <si>
    <t>AA: 2V2043</t>
  </si>
  <si>
    <t>AA:3203063</t>
  </si>
  <si>
    <t>AA:3451237</t>
  </si>
  <si>
    <t>CAP AS-COOL</t>
  </si>
  <si>
    <t>AA:3506899</t>
  </si>
  <si>
    <t>AA:3687748</t>
  </si>
  <si>
    <t>HOSE-AIR</t>
  </si>
  <si>
    <t>AA:3688242</t>
  </si>
  <si>
    <t>AA:3688332</t>
  </si>
  <si>
    <t>AA:3755604</t>
  </si>
  <si>
    <t>HOSE-AFTERCO</t>
  </si>
  <si>
    <t>AA:3997535</t>
  </si>
  <si>
    <t>AA:4203142</t>
  </si>
  <si>
    <t>AA:4209564</t>
  </si>
  <si>
    <t>AA:4248529</t>
  </si>
  <si>
    <t>AA:4250098</t>
  </si>
  <si>
    <t>AA:4471721</t>
  </si>
  <si>
    <t>AA:4512188</t>
  </si>
  <si>
    <t>AA:4580526</t>
  </si>
  <si>
    <t>AA:4779886</t>
  </si>
  <si>
    <t>AA:4812613</t>
  </si>
  <si>
    <t>AA:4812614</t>
  </si>
  <si>
    <t>AA:4950621</t>
  </si>
  <si>
    <t>HOSE-RADIATO</t>
  </si>
  <si>
    <t>AA:4950754</t>
  </si>
  <si>
    <t>HOSE-RDTR(UP</t>
  </si>
  <si>
    <t>AA:4950755</t>
  </si>
  <si>
    <t>HOSE-RDTR(LW</t>
  </si>
  <si>
    <t>AA:5204649</t>
  </si>
  <si>
    <t>HOSE-AFTERC</t>
  </si>
  <si>
    <t>AA: 6V3582</t>
  </si>
  <si>
    <t>AA: 6V7238</t>
  </si>
  <si>
    <t>AA: 6V7604</t>
  </si>
  <si>
    <t>PLUG CUP</t>
  </si>
  <si>
    <t>AA: 6V9028</t>
  </si>
  <si>
    <t>AA: 8B3410</t>
  </si>
  <si>
    <t>AA: 8T4988</t>
  </si>
  <si>
    <t>AA: 8T4990</t>
  </si>
  <si>
    <t>AA:5263563</t>
  </si>
  <si>
    <t>AA: 8C6362</t>
  </si>
  <si>
    <t>AA: 1P1367</t>
  </si>
  <si>
    <t>AA: 4N8150</t>
  </si>
  <si>
    <t>AA: 1R1808</t>
  </si>
  <si>
    <t>FILTER AS-LU</t>
  </si>
  <si>
    <t>AA: 8C3445</t>
  </si>
  <si>
    <t>CAP DUST</t>
  </si>
  <si>
    <t>AA: 6V3830</t>
  </si>
  <si>
    <t>AA: 8T4191</t>
  </si>
  <si>
    <t>AA: 8C3446</t>
  </si>
  <si>
    <t>BL CAMBIO ACUMULADOR Y LINEA COMPRESOR</t>
  </si>
  <si>
    <t>CO_BOMBA DE AUTOLUBRICACIÓN_CF03 (cust)</t>
  </si>
  <si>
    <t>AA:2482169</t>
  </si>
  <si>
    <t>AA: 6K1972</t>
  </si>
  <si>
    <t>AA: 8X2323</t>
  </si>
  <si>
    <t>SAFETY VALVE</t>
  </si>
  <si>
    <t>AA: 9X2474</t>
  </si>
  <si>
    <t>AA:1528850</t>
  </si>
  <si>
    <t>AA:1894395</t>
  </si>
  <si>
    <t>AA:1894401</t>
  </si>
  <si>
    <t>AA:1894404</t>
  </si>
  <si>
    <t>AA:1971563</t>
  </si>
  <si>
    <t>VALVE-VENT</t>
  </si>
  <si>
    <t>AA:3728221</t>
  </si>
  <si>
    <t>AA:4325415</t>
  </si>
  <si>
    <t>ELBOW 90 DEG</t>
  </si>
  <si>
    <t>AA:4343373</t>
  </si>
  <si>
    <t>SENSOR GP-LE</t>
  </si>
  <si>
    <t>AA:4343378</t>
  </si>
  <si>
    <t>AA:4343387</t>
  </si>
  <si>
    <t>AA:3274062</t>
  </si>
  <si>
    <t>AA: 3B4504</t>
  </si>
  <si>
    <t>AA: 3B4505</t>
  </si>
  <si>
    <t>AA: 3B4508</t>
  </si>
  <si>
    <t>AA: 4M0061</t>
  </si>
  <si>
    <t>AA: 7J8611</t>
  </si>
  <si>
    <t>ELBOW-PIPE</t>
  </si>
  <si>
    <t>AA: 7X2501</t>
  </si>
  <si>
    <t>AA: 8X3316</t>
  </si>
  <si>
    <t>AA:4343374</t>
  </si>
  <si>
    <t>AA:4343384</t>
  </si>
  <si>
    <t>AA: 8T0857</t>
  </si>
  <si>
    <t>GAGE</t>
  </si>
  <si>
    <t>AA: 8T0852</t>
  </si>
  <si>
    <t>AA: 1P7835</t>
  </si>
  <si>
    <t>AA: 1P7834</t>
  </si>
  <si>
    <t>AA:4264334</t>
  </si>
  <si>
    <t>AA:4378982</t>
  </si>
  <si>
    <t>AA: 6V5696</t>
  </si>
  <si>
    <t>AA: 8D1819</t>
  </si>
  <si>
    <t>AA:4378983</t>
  </si>
  <si>
    <t>SPINDLE</t>
  </si>
  <si>
    <t>AA: 5K1078</t>
  </si>
  <si>
    <t>AA: 8D1817</t>
  </si>
  <si>
    <t>BEARING-CUP</t>
  </si>
  <si>
    <t>AA: 9S4190</t>
  </si>
  <si>
    <t>AA: 1U8697</t>
  </si>
  <si>
    <t>INSTALLER A</t>
  </si>
  <si>
    <t>CC_MANDO FINAL LH_EX02</t>
  </si>
  <si>
    <t>AA:1419655</t>
  </si>
  <si>
    <t>AA:1452970</t>
  </si>
  <si>
    <t>AA:1739683</t>
  </si>
  <si>
    <t>AA:4532835</t>
  </si>
  <si>
    <t>AA:4532851</t>
  </si>
  <si>
    <t>AA:4532865</t>
  </si>
  <si>
    <t>AA: 7M4514</t>
  </si>
  <si>
    <t>CORK</t>
  </si>
  <si>
    <t>AA: 1T0132</t>
  </si>
  <si>
    <t>AA:3721482</t>
  </si>
  <si>
    <t>3045298 BL</t>
  </si>
  <si>
    <t>AA:2586647</t>
  </si>
  <si>
    <t>3073892 BL</t>
  </si>
  <si>
    <t>2967437 BL</t>
  </si>
  <si>
    <t>CO_RUEDA GUIA FRONTAL RH 90% WEAR(cust)</t>
  </si>
  <si>
    <t>3009855 BL</t>
  </si>
  <si>
    <t>12.02.2025</t>
  </si>
  <si>
    <t>AA:2538743</t>
  </si>
  <si>
    <t>PLATE-SOLE</t>
  </si>
  <si>
    <t>2690108 BL</t>
  </si>
  <si>
    <t>BL_CAMBIO DE CHAPA DE PUERTAS LH Y RH</t>
  </si>
  <si>
    <t>AA: 9X2042</t>
  </si>
  <si>
    <t>AA:3639520</t>
  </si>
  <si>
    <t>AA:3835666</t>
  </si>
  <si>
    <t>AA: 4B4278</t>
  </si>
  <si>
    <t>AA:3406586</t>
  </si>
  <si>
    <t>AA:1766418</t>
  </si>
  <si>
    <t>STOP</t>
  </si>
  <si>
    <t>AA:1640515</t>
  </si>
  <si>
    <t>JOINT</t>
  </si>
  <si>
    <t>AA:1858281</t>
  </si>
  <si>
    <t>AA:1282135</t>
  </si>
  <si>
    <t>AA:1636795</t>
  </si>
  <si>
    <t>STRAP-CABLE</t>
  </si>
  <si>
    <t>AA:3346550</t>
  </si>
  <si>
    <t>AA:3967962</t>
  </si>
  <si>
    <t>LOCK AS</t>
  </si>
  <si>
    <t>AA:0964882</t>
  </si>
  <si>
    <t>NUT SELFLOCK</t>
  </si>
  <si>
    <t>AA:3967961</t>
  </si>
  <si>
    <t>AA:3346565</t>
  </si>
  <si>
    <t>AA:3346552</t>
  </si>
  <si>
    <t>LEVER GP</t>
  </si>
  <si>
    <t>AA:3346564</t>
  </si>
  <si>
    <t>3074242 BL</t>
  </si>
  <si>
    <t>AA: 4D7388</t>
  </si>
  <si>
    <t>AA:2527156</t>
  </si>
  <si>
    <t>2454133 BL</t>
  </si>
  <si>
    <t>3102951 BL</t>
  </si>
  <si>
    <t>FL02 - FALLA PIN CENTRAL</t>
  </si>
  <si>
    <t>2959901 BL</t>
  </si>
  <si>
    <t>BL_CBIO BRONCES DE CIRCULO GIRO</t>
  </si>
  <si>
    <t>AA:2574932</t>
  </si>
  <si>
    <t>AA:3026333</t>
  </si>
  <si>
    <t>AA:1857115</t>
  </si>
  <si>
    <t>AA:3026343</t>
  </si>
  <si>
    <t>AA:3521002</t>
  </si>
  <si>
    <t>AA: 4D8318</t>
  </si>
  <si>
    <t>AA: 2H3896</t>
  </si>
  <si>
    <t>SET SCREW</t>
  </si>
  <si>
    <t>AA: 1D6306</t>
  </si>
  <si>
    <t>AA:1123928</t>
  </si>
  <si>
    <t>AA: 6G4372</t>
  </si>
  <si>
    <t>2960959 BL</t>
  </si>
  <si>
    <t>AA: 7Y2914</t>
  </si>
  <si>
    <t>PIPE</t>
  </si>
  <si>
    <t>AA:1012160</t>
  </si>
  <si>
    <t>AA:1012162</t>
  </si>
  <si>
    <t>AA:1483111</t>
  </si>
  <si>
    <t>AA:4512178</t>
  </si>
  <si>
    <t>AA:4532858</t>
  </si>
  <si>
    <t>AA:4532860</t>
  </si>
  <si>
    <t>AA:6022064</t>
  </si>
  <si>
    <t>GUARD AS-TRK</t>
  </si>
  <si>
    <t>AA:6022065</t>
  </si>
  <si>
    <t>AA:6022066</t>
  </si>
  <si>
    <t>AA:4745794</t>
  </si>
  <si>
    <t>AA:4154849</t>
  </si>
  <si>
    <t>AA:4745795</t>
  </si>
  <si>
    <t>AA:3894692</t>
  </si>
  <si>
    <t>AA:4324303</t>
  </si>
  <si>
    <t>AA:4724094</t>
  </si>
  <si>
    <t>AA:4724095</t>
  </si>
  <si>
    <t>AA:4724096</t>
  </si>
  <si>
    <t>AA:4745793</t>
  </si>
  <si>
    <t>AA:4745792</t>
  </si>
  <si>
    <t>AA:3894612</t>
  </si>
  <si>
    <t>AA:3894622</t>
  </si>
  <si>
    <t>AA:4324316</t>
  </si>
  <si>
    <t>AA:4324310</t>
  </si>
  <si>
    <t>AA:3894862</t>
  </si>
  <si>
    <t>AA:4324304</t>
  </si>
  <si>
    <t>AA:3894672</t>
  </si>
  <si>
    <t>AA:3634344</t>
  </si>
  <si>
    <t>AA:4324312</t>
  </si>
  <si>
    <t>AA:4624096</t>
  </si>
  <si>
    <t>AA:3375175</t>
  </si>
  <si>
    <t>STRAP AS.</t>
  </si>
  <si>
    <t>AA:3283585</t>
  </si>
  <si>
    <t>BLOCK AS-JCT</t>
  </si>
  <si>
    <t>AA:4624098</t>
  </si>
  <si>
    <t>AA:1712215</t>
  </si>
  <si>
    <t>BRKR AS-CKT</t>
  </si>
  <si>
    <t>AA:5641189</t>
  </si>
  <si>
    <t>AA:4393838</t>
  </si>
  <si>
    <t>AA:3638996</t>
  </si>
  <si>
    <t>RECEPTACLE A</t>
  </si>
  <si>
    <t>BL_RO02_REGULACION DE ESPACIO ROLA</t>
  </si>
  <si>
    <t>AA:3733389</t>
  </si>
  <si>
    <t>AA:2531807</t>
  </si>
  <si>
    <t>AA:1215746</t>
  </si>
  <si>
    <t>AA:2565338</t>
  </si>
  <si>
    <t>AA: 3E9411</t>
  </si>
  <si>
    <t>AA: 5F8000</t>
  </si>
  <si>
    <t>AA: 6H7062</t>
  </si>
  <si>
    <t>AA: 6V1196</t>
  </si>
  <si>
    <t>AA: 7X2554</t>
  </si>
  <si>
    <t>AA: 8T6385</t>
  </si>
  <si>
    <t>AA:3716763</t>
  </si>
  <si>
    <t>AA: 8T4176</t>
  </si>
  <si>
    <t>2917878 BL</t>
  </si>
  <si>
    <t>CO_CILINDRO DE LEVANTE LH_TO04</t>
  </si>
  <si>
    <t>29.05.2025</t>
  </si>
  <si>
    <t>01.06.2025</t>
  </si>
  <si>
    <t>3076607 BL</t>
  </si>
  <si>
    <t>Reserva 3076607, OT 6584208 BL_C-TUBERIA ENFRIAMIENTO HIDRAULICO</t>
  </si>
  <si>
    <t>19.04.2025</t>
  </si>
  <si>
    <t>3083750 BL</t>
  </si>
  <si>
    <t>17.04.2025</t>
  </si>
  <si>
    <t>D65 - LAVADO QUINCENAL</t>
  </si>
  <si>
    <t>793D - PM5 2500 H RUTINA MECANICA</t>
  </si>
  <si>
    <t>793D - INSPECCIÓN 250 H PRE PM8</t>
  </si>
  <si>
    <t>EX5600-6 - INSPECCION MENSUAL DE SCI</t>
  </si>
  <si>
    <t>BL_CBIO DE BARANDAS PARA ROLLING</t>
  </si>
  <si>
    <t>BL_C. MANGUERA  FILTRO LIBERACION FRENO</t>
  </si>
  <si>
    <t>BL_INST-CLIP PERNOS PROTECTOR ALTERN</t>
  </si>
  <si>
    <t>CR_CAMBIO DE VALVULA ALIVIO COMPRESOR</t>
  </si>
  <si>
    <t>EX5600-6</t>
  </si>
  <si>
    <t>CILINDRO DE BRAZO</t>
  </si>
  <si>
    <t>Zamine</t>
  </si>
  <si>
    <t>CILINDRO DE CUCHARÓN LH</t>
  </si>
  <si>
    <t>CILINDRO DE CUCHARÓN RH</t>
  </si>
  <si>
    <t>CILINDRO DE NIVEL</t>
  </si>
  <si>
    <t>CILINDRO DE PLUMA LH</t>
  </si>
  <si>
    <t>CUCHARÓN</t>
  </si>
  <si>
    <t>MN2-03ZSQ-31462</t>
  </si>
  <si>
    <t>VÁLVULA DE RETORNO LENTO</t>
  </si>
  <si>
    <t>CILINDRO DE APERTURA DE CUCHARÓN LH</t>
  </si>
  <si>
    <t>CILINDRO DE APERTURA DE CUCHARÓN RH</t>
  </si>
  <si>
    <t>BRAZO DE LEVANTE</t>
  </si>
  <si>
    <t>XF00043488</t>
  </si>
  <si>
    <t>PLUMA</t>
  </si>
  <si>
    <t>XF00043487</t>
  </si>
  <si>
    <t>BOMBA PRINCIPAL 1-2</t>
  </si>
  <si>
    <t>FYA00059243</t>
  </si>
  <si>
    <t>BOMBA PRINCIPAL 7-8</t>
  </si>
  <si>
    <t>BOMBA PRINCIPAL 9-10</t>
  </si>
  <si>
    <t>TRANSMISIÓN DE BOMBAS RH</t>
  </si>
  <si>
    <t>YB60001671</t>
  </si>
  <si>
    <t>TRANSMISIÓN DE BOMBAS LH</t>
  </si>
  <si>
    <t>MOTOR DE VENTILADOR DE ENFRIADOR DE EJE POSTERIOR</t>
  </si>
  <si>
    <t>424-1867</t>
  </si>
  <si>
    <t>VÁLVULA DE CONTROL DE LEVANTE LH</t>
  </si>
  <si>
    <t>532-8854</t>
  </si>
  <si>
    <t>VÁLVULA DE CONTROL DE LEVANTE RH</t>
  </si>
  <si>
    <t>532-8855</t>
  </si>
  <si>
    <t>LLAVE DE QUIEBRE</t>
  </si>
  <si>
    <t>MOTOR ELÉCTRICO</t>
  </si>
  <si>
    <t>D65</t>
  </si>
  <si>
    <t>BOMBA DE VENTILADORES</t>
  </si>
  <si>
    <t>BOMBA HIDRÁULICA EN TÁNDEM</t>
  </si>
  <si>
    <t>CILINDRO DE LEVANTE RH</t>
  </si>
  <si>
    <t>295-5708</t>
  </si>
  <si>
    <t>CA12</t>
  </si>
  <si>
    <t>CILINDRO DE LEVANTE LH</t>
  </si>
  <si>
    <t>CA22</t>
  </si>
  <si>
    <t>TURBOCOMPRESOR</t>
  </si>
  <si>
    <t>CA23</t>
  </si>
  <si>
    <t>BOMBA DE ENFRIAMIENTO DE FRENOS</t>
  </si>
  <si>
    <t>560-0886</t>
  </si>
  <si>
    <t>VÁLVULA DE CONTROL HIDRÁULICO</t>
  </si>
  <si>
    <t>377-3673</t>
  </si>
  <si>
    <t>BOMBA DE CARGA DE IMPLEMENTOS Y DE VENTILADOR</t>
  </si>
  <si>
    <t>289-4027</t>
  </si>
  <si>
    <t>BOMBA DE TRANSMISIÓN</t>
  </si>
  <si>
    <t>374-9554</t>
  </si>
  <si>
    <t>495-9595</t>
  </si>
  <si>
    <t>POSENFRIADOR</t>
  </si>
  <si>
    <t>421-4021</t>
  </si>
  <si>
    <t>VÁLVULA DE CONTROL DE IMPLEMENTOS, DIRECCIÓN Y  FRENOS</t>
  </si>
  <si>
    <t>345-6789</t>
  </si>
  <si>
    <t>TO04</t>
  </si>
  <si>
    <t>433-6739</t>
  </si>
  <si>
    <t>380-5940A</t>
  </si>
  <si>
    <t>151-2709</t>
  </si>
  <si>
    <t>MOTOR DE BOMBA DE DIRECCIÓN SECUNDARIA</t>
  </si>
  <si>
    <t>354-7543</t>
  </si>
  <si>
    <t>417-3725</t>
  </si>
  <si>
    <t>BOMBA DE IMPLEMENTOS</t>
  </si>
  <si>
    <t>492-5107</t>
  </si>
  <si>
    <t>VÁLVULA DE CONTROL DE DIRECCIÓN</t>
  </si>
  <si>
    <t>366-6681</t>
  </si>
  <si>
    <t>MOTOR DE VENTILADOR</t>
  </si>
  <si>
    <t>396-4282</t>
  </si>
  <si>
    <t>TR01</t>
  </si>
  <si>
    <t>BOMBA DE DIRECCIÓN E IMPLEMENTOS</t>
  </si>
  <si>
    <t>464-4875</t>
  </si>
  <si>
    <t>BOMBA DE DIRECCIÓN SECUNDARIA</t>
  </si>
  <si>
    <t>150-7585</t>
  </si>
  <si>
    <t>BOMBA DE FRENO</t>
  </si>
  <si>
    <t>333-3788</t>
  </si>
  <si>
    <t>425-1283</t>
  </si>
  <si>
    <t>333-3805</t>
  </si>
  <si>
    <t>BOMBA PILOTO DE DIRECCIÓN E IMPLEMENTOS</t>
  </si>
  <si>
    <t>365-2142</t>
  </si>
  <si>
    <t>TR02</t>
  </si>
  <si>
    <t>175-5521</t>
  </si>
  <si>
    <t>372-9999</t>
  </si>
  <si>
    <t>BOMBA DE FRENO Y VENTILADOR</t>
  </si>
  <si>
    <t>352-4500</t>
  </si>
  <si>
    <t>456-0776</t>
  </si>
  <si>
    <t>456-4890</t>
  </si>
  <si>
    <t>FL02</t>
  </si>
  <si>
    <t>5983654</t>
  </si>
  <si>
    <t>6007081</t>
  </si>
  <si>
    <t>6044612</t>
  </si>
  <si>
    <t>6061721</t>
  </si>
  <si>
    <t>6118858</t>
  </si>
  <si>
    <t>6131493</t>
  </si>
  <si>
    <t>6139544</t>
  </si>
  <si>
    <t>6182160</t>
  </si>
  <si>
    <t>6189451</t>
  </si>
  <si>
    <t>6195982</t>
  </si>
  <si>
    <t>6200246</t>
  </si>
  <si>
    <t>6201950</t>
  </si>
  <si>
    <t>6234714</t>
  </si>
  <si>
    <t>6256509</t>
  </si>
  <si>
    <t>6265363</t>
  </si>
  <si>
    <t>6284189</t>
  </si>
  <si>
    <t>6288253</t>
  </si>
  <si>
    <t>6296183</t>
  </si>
  <si>
    <t>6312157</t>
  </si>
  <si>
    <t>6320406</t>
  </si>
  <si>
    <t>6324579</t>
  </si>
  <si>
    <t>6374807</t>
  </si>
  <si>
    <t>6382661</t>
  </si>
  <si>
    <t>6385974</t>
  </si>
  <si>
    <t>6410443</t>
  </si>
  <si>
    <t>6425625</t>
  </si>
  <si>
    <t>6433432</t>
  </si>
  <si>
    <t>6433581</t>
  </si>
  <si>
    <t>6439864</t>
  </si>
  <si>
    <t>6449100</t>
  </si>
  <si>
    <t>6449291</t>
  </si>
  <si>
    <t>6449651</t>
  </si>
  <si>
    <t>6452309</t>
  </si>
  <si>
    <t>6458988</t>
  </si>
  <si>
    <t>6459092</t>
  </si>
  <si>
    <t>6459095</t>
  </si>
  <si>
    <t>6462430</t>
  </si>
  <si>
    <t>6464656</t>
  </si>
  <si>
    <t>6465926</t>
  </si>
  <si>
    <t>6467477</t>
  </si>
  <si>
    <t>10014627</t>
  </si>
  <si>
    <t>6467478</t>
  </si>
  <si>
    <t>6467537</t>
  </si>
  <si>
    <t>6467539</t>
  </si>
  <si>
    <t>6467584</t>
  </si>
  <si>
    <t>6467601</t>
  </si>
  <si>
    <t>6472854</t>
  </si>
  <si>
    <t>6473141</t>
  </si>
  <si>
    <t>6473144</t>
  </si>
  <si>
    <t>6473151</t>
  </si>
  <si>
    <t>6476152</t>
  </si>
  <si>
    <t>6476259</t>
  </si>
  <si>
    <t>6476320</t>
  </si>
  <si>
    <t>6476328</t>
  </si>
  <si>
    <t>6476334</t>
  </si>
  <si>
    <t>6476338</t>
  </si>
  <si>
    <t>6476339</t>
  </si>
  <si>
    <t>6476463</t>
  </si>
  <si>
    <t>6476480</t>
  </si>
  <si>
    <t>6476521</t>
  </si>
  <si>
    <t>6476528</t>
  </si>
  <si>
    <t>6476621</t>
  </si>
  <si>
    <t>6476842</t>
  </si>
  <si>
    <t>6476850</t>
  </si>
  <si>
    <t>6476864</t>
  </si>
  <si>
    <t>6476910</t>
  </si>
  <si>
    <t>6478225</t>
  </si>
  <si>
    <t>6478570</t>
  </si>
  <si>
    <t>6479564</t>
  </si>
  <si>
    <t>6481784</t>
  </si>
  <si>
    <t>6481790</t>
  </si>
  <si>
    <t>6481793</t>
  </si>
  <si>
    <t>6489165</t>
  </si>
  <si>
    <t>6489992</t>
  </si>
  <si>
    <t>6494307</t>
  </si>
  <si>
    <t>6494312</t>
  </si>
  <si>
    <t>6494690</t>
  </si>
  <si>
    <t>6494702</t>
  </si>
  <si>
    <t>6494858</t>
  </si>
  <si>
    <t>6494859</t>
  </si>
  <si>
    <t>6494967</t>
  </si>
  <si>
    <t>6495013</t>
  </si>
  <si>
    <t>6495021</t>
  </si>
  <si>
    <t>6495098</t>
  </si>
  <si>
    <t>6495558</t>
  </si>
  <si>
    <t>6496776</t>
  </si>
  <si>
    <t>6496837</t>
  </si>
  <si>
    <t>6496965</t>
  </si>
  <si>
    <t>6496973</t>
  </si>
  <si>
    <t>6496980</t>
  </si>
  <si>
    <t>6498702</t>
  </si>
  <si>
    <t>6498770</t>
  </si>
  <si>
    <t>6499168</t>
  </si>
  <si>
    <t>6499361</t>
  </si>
  <si>
    <t>6499363</t>
  </si>
  <si>
    <t>6499943</t>
  </si>
  <si>
    <t>6499945</t>
  </si>
  <si>
    <t>6499951</t>
  </si>
  <si>
    <t>6500509</t>
  </si>
  <si>
    <t>6500515</t>
  </si>
  <si>
    <t>6500562</t>
  </si>
  <si>
    <t>6500632</t>
  </si>
  <si>
    <t>6500677</t>
  </si>
  <si>
    <t>6500684</t>
  </si>
  <si>
    <t>6502950</t>
  </si>
  <si>
    <t>6502958</t>
  </si>
  <si>
    <t>6503619</t>
  </si>
  <si>
    <t>6503656</t>
  </si>
  <si>
    <t>6503664</t>
  </si>
  <si>
    <t>6503778</t>
  </si>
  <si>
    <t>6503824</t>
  </si>
  <si>
    <t>6503826</t>
  </si>
  <si>
    <t>6503902</t>
  </si>
  <si>
    <t>6514849</t>
  </si>
  <si>
    <t>6514908</t>
  </si>
  <si>
    <t>6515482</t>
  </si>
  <si>
    <t>6515624</t>
  </si>
  <si>
    <t>6521827</t>
  </si>
  <si>
    <t>6521833</t>
  </si>
  <si>
    <t>6521901</t>
  </si>
  <si>
    <t>6522976</t>
  </si>
  <si>
    <t>6523107</t>
  </si>
  <si>
    <t>6524745</t>
  </si>
  <si>
    <t>6525583</t>
  </si>
  <si>
    <t>6525598</t>
  </si>
  <si>
    <t>6525606</t>
  </si>
  <si>
    <t>6526281</t>
  </si>
  <si>
    <t>6526319</t>
  </si>
  <si>
    <t>6526654</t>
  </si>
  <si>
    <t>6531085</t>
  </si>
  <si>
    <t>6532069</t>
  </si>
  <si>
    <t>6532073</t>
  </si>
  <si>
    <t>6532107</t>
  </si>
  <si>
    <t>6532131</t>
  </si>
  <si>
    <t>6532261</t>
  </si>
  <si>
    <t>6533611</t>
  </si>
  <si>
    <t>6534078</t>
  </si>
  <si>
    <t>6551214</t>
  </si>
  <si>
    <t>6551215</t>
  </si>
  <si>
    <t>6551216</t>
  </si>
  <si>
    <t>6551217</t>
  </si>
  <si>
    <t>6551263</t>
  </si>
  <si>
    <t>6551293</t>
  </si>
  <si>
    <t>6551294</t>
  </si>
  <si>
    <t>6551378</t>
  </si>
  <si>
    <t>6551553</t>
  </si>
  <si>
    <t>6551947</t>
  </si>
  <si>
    <t>6552173</t>
  </si>
  <si>
    <t>6552221</t>
  </si>
  <si>
    <t>6552325</t>
  </si>
  <si>
    <t>6552326</t>
  </si>
  <si>
    <t>6555934</t>
  </si>
  <si>
    <t>6556854</t>
  </si>
  <si>
    <t>6556941</t>
  </si>
  <si>
    <t>6556946</t>
  </si>
  <si>
    <t>6560461</t>
  </si>
  <si>
    <t>6562017</t>
  </si>
  <si>
    <t>6563752</t>
  </si>
  <si>
    <t>6563753</t>
  </si>
  <si>
    <t>6564229</t>
  </si>
  <si>
    <t>6564234</t>
  </si>
  <si>
    <t>6564235</t>
  </si>
  <si>
    <t>6564239</t>
  </si>
  <si>
    <t>6564248</t>
  </si>
  <si>
    <t>6564261</t>
  </si>
  <si>
    <t>6564265</t>
  </si>
  <si>
    <t>6564270</t>
  </si>
  <si>
    <t>6564272</t>
  </si>
  <si>
    <t>6564273</t>
  </si>
  <si>
    <t>6564276</t>
  </si>
  <si>
    <t>6564358</t>
  </si>
  <si>
    <t>6564363</t>
  </si>
  <si>
    <t>6564369</t>
  </si>
  <si>
    <t>6564370</t>
  </si>
  <si>
    <t>6564375</t>
  </si>
  <si>
    <t>6564559</t>
  </si>
  <si>
    <t>6570077</t>
  </si>
  <si>
    <t>6570161</t>
  </si>
  <si>
    <t>6570339</t>
  </si>
  <si>
    <t>6570422</t>
  </si>
  <si>
    <t>6571341</t>
  </si>
  <si>
    <t>6574336</t>
  </si>
  <si>
    <t>6574666</t>
  </si>
  <si>
    <t>6575530</t>
  </si>
  <si>
    <t>6575531</t>
  </si>
  <si>
    <t>6577268</t>
  </si>
  <si>
    <t>6578035</t>
  </si>
  <si>
    <t>6578313</t>
  </si>
  <si>
    <t>6578339</t>
  </si>
  <si>
    <t>6578848</t>
  </si>
  <si>
    <t>6578853</t>
  </si>
  <si>
    <t>6578944</t>
  </si>
  <si>
    <t>6579877</t>
  </si>
  <si>
    <t>6580242</t>
  </si>
  <si>
    <t>6580412</t>
  </si>
  <si>
    <t>6580974</t>
  </si>
  <si>
    <t>6581100</t>
  </si>
  <si>
    <t>6581134</t>
  </si>
  <si>
    <t>6581135</t>
  </si>
  <si>
    <t>6581140</t>
  </si>
  <si>
    <t>6581274</t>
  </si>
  <si>
    <t>6581284</t>
  </si>
  <si>
    <t>6581379</t>
  </si>
  <si>
    <t>6581381</t>
  </si>
  <si>
    <t>6581418</t>
  </si>
  <si>
    <t>6581423</t>
  </si>
  <si>
    <t>6581424</t>
  </si>
  <si>
    <t>6581468</t>
  </si>
  <si>
    <t>6581474</t>
  </si>
  <si>
    <t>6581476</t>
  </si>
  <si>
    <t>6581764</t>
  </si>
  <si>
    <t>6581772</t>
  </si>
  <si>
    <t>6581775</t>
  </si>
  <si>
    <t>6581794</t>
  </si>
  <si>
    <t>6581962</t>
  </si>
  <si>
    <t>6581964</t>
  </si>
  <si>
    <t>6582355</t>
  </si>
  <si>
    <t>6582361</t>
  </si>
  <si>
    <t>6582363</t>
  </si>
  <si>
    <t>6582465</t>
  </si>
  <si>
    <t>6582466</t>
  </si>
  <si>
    <t>6582477</t>
  </si>
  <si>
    <t>6584193</t>
  </si>
  <si>
    <t>6584200</t>
  </si>
  <si>
    <t>6584204</t>
  </si>
  <si>
    <t>6584224</t>
  </si>
  <si>
    <t>6584225</t>
  </si>
  <si>
    <t>6584234</t>
  </si>
  <si>
    <t>6584235</t>
  </si>
  <si>
    <t>6584244</t>
  </si>
  <si>
    <t>6584245</t>
  </si>
  <si>
    <t>6584801</t>
  </si>
  <si>
    <t>6585311</t>
  </si>
  <si>
    <t>6585964</t>
  </si>
  <si>
    <t>6585965</t>
  </si>
  <si>
    <t>6585966</t>
  </si>
  <si>
    <t>6585968</t>
  </si>
  <si>
    <t>6585969</t>
  </si>
  <si>
    <t>6585973</t>
  </si>
  <si>
    <t>6585974</t>
  </si>
  <si>
    <t>6586001</t>
  </si>
  <si>
    <t>6586229</t>
  </si>
  <si>
    <t>6586231</t>
  </si>
  <si>
    <t>6586232</t>
  </si>
  <si>
    <t>6586233</t>
  </si>
  <si>
    <t>6586734</t>
  </si>
  <si>
    <t>6586791</t>
  </si>
  <si>
    <t>6587296</t>
  </si>
  <si>
    <t>6587297</t>
  </si>
  <si>
    <t>6587333</t>
  </si>
  <si>
    <t>6587334</t>
  </si>
  <si>
    <t>6587368</t>
  </si>
  <si>
    <t>6587407</t>
  </si>
  <si>
    <t>6587408</t>
  </si>
  <si>
    <t>6587418</t>
  </si>
  <si>
    <t>6587570</t>
  </si>
  <si>
    <t>6590373</t>
  </si>
  <si>
    <t>6590635</t>
  </si>
  <si>
    <t>6592947</t>
  </si>
  <si>
    <t>6592953</t>
  </si>
  <si>
    <t>6592960</t>
  </si>
  <si>
    <t>6594318</t>
  </si>
  <si>
    <t>6595238</t>
  </si>
  <si>
    <t>6595239</t>
  </si>
  <si>
    <t>6595243</t>
  </si>
  <si>
    <t>6595246</t>
  </si>
  <si>
    <t>6595302</t>
  </si>
  <si>
    <t>6595303</t>
  </si>
  <si>
    <t>6595662</t>
  </si>
  <si>
    <t>6595680</t>
  </si>
  <si>
    <t>6596222</t>
  </si>
  <si>
    <t>6596254</t>
  </si>
  <si>
    <t>6596286</t>
  </si>
  <si>
    <t>6596290</t>
  </si>
  <si>
    <t>6596409</t>
  </si>
  <si>
    <t>6596426</t>
  </si>
  <si>
    <t>6596533</t>
  </si>
  <si>
    <t>6596578</t>
  </si>
  <si>
    <t>6596623</t>
  </si>
  <si>
    <t>6596628</t>
  </si>
  <si>
    <t>6596631</t>
  </si>
  <si>
    <t>6596636</t>
  </si>
  <si>
    <t>6596684</t>
  </si>
  <si>
    <t>6597106</t>
  </si>
  <si>
    <t>6597219</t>
  </si>
  <si>
    <t>6597482</t>
  </si>
  <si>
    <t>6597490</t>
  </si>
  <si>
    <t>6597494</t>
  </si>
  <si>
    <t>6597796</t>
  </si>
  <si>
    <t>6597873</t>
  </si>
  <si>
    <t>6598075</t>
  </si>
  <si>
    <t>6598268</t>
  </si>
  <si>
    <t>6598549</t>
  </si>
  <si>
    <t>6598584</t>
  </si>
  <si>
    <t>6598585</t>
  </si>
  <si>
    <t>6598587</t>
  </si>
  <si>
    <t>6598590</t>
  </si>
  <si>
    <t>6598591</t>
  </si>
  <si>
    <t>6599902</t>
  </si>
  <si>
    <t>6600797</t>
  </si>
  <si>
    <t>6601781</t>
  </si>
  <si>
    <t>6601793</t>
  </si>
  <si>
    <t>6601795</t>
  </si>
  <si>
    <t>6601993</t>
  </si>
  <si>
    <t>6602401</t>
  </si>
  <si>
    <t>6604226</t>
  </si>
  <si>
    <t>6604299</t>
  </si>
  <si>
    <t>6604446</t>
  </si>
  <si>
    <t>6607405</t>
  </si>
  <si>
    <t>6607996</t>
  </si>
  <si>
    <t>6607999</t>
  </si>
  <si>
    <t>6608001</t>
  </si>
  <si>
    <t>6608105</t>
  </si>
  <si>
    <t>6608120</t>
  </si>
  <si>
    <t>6608653</t>
  </si>
  <si>
    <t>6608674</t>
  </si>
  <si>
    <t>6608689</t>
  </si>
  <si>
    <t>6608696</t>
  </si>
  <si>
    <t>6608697</t>
  </si>
  <si>
    <t>6608713</t>
  </si>
  <si>
    <t>6608739</t>
  </si>
  <si>
    <t>6608999</t>
  </si>
  <si>
    <t>6609000</t>
  </si>
  <si>
    <t>6609195</t>
  </si>
  <si>
    <t>6609222</t>
  </si>
  <si>
    <t>6609229</t>
  </si>
  <si>
    <t>6609237</t>
  </si>
  <si>
    <t>6609266</t>
  </si>
  <si>
    <t>6610055</t>
  </si>
  <si>
    <t>6610503</t>
  </si>
  <si>
    <t>6610509</t>
  </si>
  <si>
    <t>6610569</t>
  </si>
  <si>
    <t>6610570</t>
  </si>
  <si>
    <t>6610613</t>
  </si>
  <si>
    <t>6610615</t>
  </si>
  <si>
    <t>6610619</t>
  </si>
  <si>
    <t>6610642</t>
  </si>
  <si>
    <t>6610645</t>
  </si>
  <si>
    <t>6610648</t>
  </si>
  <si>
    <t>6610743</t>
  </si>
  <si>
    <t>6610819</t>
  </si>
  <si>
    <t>6610820</t>
  </si>
  <si>
    <t>6612016</t>
  </si>
  <si>
    <t>6612023</t>
  </si>
  <si>
    <t>6612027</t>
  </si>
  <si>
    <t>6612035</t>
  </si>
  <si>
    <t>6612156</t>
  </si>
  <si>
    <t>6612172</t>
  </si>
  <si>
    <t>6612185</t>
  </si>
  <si>
    <t>6612189</t>
  </si>
  <si>
    <t>6612191</t>
  </si>
  <si>
    <t>6612192</t>
  </si>
  <si>
    <t>6612196</t>
  </si>
  <si>
    <t>6612286</t>
  </si>
  <si>
    <t>6612294</t>
  </si>
  <si>
    <t>6612343</t>
  </si>
  <si>
    <t>6612345</t>
  </si>
  <si>
    <t>6612349</t>
  </si>
  <si>
    <t>6612350</t>
  </si>
  <si>
    <t>6612441</t>
  </si>
  <si>
    <t>6612464</t>
  </si>
  <si>
    <t>6612490</t>
  </si>
  <si>
    <t>6612499</t>
  </si>
  <si>
    <t>6612546</t>
  </si>
  <si>
    <t>6612547</t>
  </si>
  <si>
    <t>6612548</t>
  </si>
  <si>
    <t>6612614</t>
  </si>
  <si>
    <t>6612643</t>
  </si>
  <si>
    <t>6612652</t>
  </si>
  <si>
    <t>6612654</t>
  </si>
  <si>
    <t>6612656</t>
  </si>
  <si>
    <t>6612707</t>
  </si>
  <si>
    <t>6612712</t>
  </si>
  <si>
    <t>6612719</t>
  </si>
  <si>
    <t>6612720</t>
  </si>
  <si>
    <t>6612761</t>
  </si>
  <si>
    <t>6612763</t>
  </si>
  <si>
    <t>6612767</t>
  </si>
  <si>
    <t>6612769</t>
  </si>
  <si>
    <t>6612771</t>
  </si>
  <si>
    <t>6612783</t>
  </si>
  <si>
    <t>6612785</t>
  </si>
  <si>
    <t>6612787</t>
  </si>
  <si>
    <t>6612788</t>
  </si>
  <si>
    <t>6614008</t>
  </si>
  <si>
    <t>6614219</t>
  </si>
  <si>
    <t>GT_CAMBIAR PROTECTORES DE LABIO SOLDABLE</t>
  </si>
  <si>
    <t>6614227</t>
  </si>
  <si>
    <t>6615181</t>
  </si>
  <si>
    <t>6615182</t>
  </si>
  <si>
    <t>6615189</t>
  </si>
  <si>
    <t>6615225</t>
  </si>
  <si>
    <t>6615226</t>
  </si>
  <si>
    <t>6615966</t>
  </si>
  <si>
    <t>6615992</t>
  </si>
  <si>
    <t>6615993</t>
  </si>
  <si>
    <t>6616000</t>
  </si>
  <si>
    <t>6616012</t>
  </si>
  <si>
    <t>6616013</t>
  </si>
  <si>
    <t>6616046</t>
  </si>
  <si>
    <t>6616047</t>
  </si>
  <si>
    <t>6616048</t>
  </si>
  <si>
    <t>6616253</t>
  </si>
  <si>
    <t>6616256</t>
  </si>
  <si>
    <t>6616463</t>
  </si>
  <si>
    <t>6616838</t>
  </si>
  <si>
    <t>6616839</t>
  </si>
  <si>
    <t>6616881</t>
  </si>
  <si>
    <t>6617866</t>
  </si>
  <si>
    <t>6617906</t>
  </si>
  <si>
    <t>6618295</t>
  </si>
  <si>
    <t>6618297</t>
  </si>
  <si>
    <t>6619081</t>
  </si>
  <si>
    <t>6619082</t>
  </si>
  <si>
    <t>6619090</t>
  </si>
  <si>
    <t>6620555</t>
  </si>
  <si>
    <t>MDC01</t>
  </si>
  <si>
    <t>6619653</t>
  </si>
  <si>
    <t>11612107</t>
  </si>
  <si>
    <t>FESA_MUESTRA DE ACEITE MOTOR CADA 100 HO</t>
  </si>
  <si>
    <t>6615412</t>
  </si>
  <si>
    <t>11607632</t>
  </si>
  <si>
    <t>TE_AJUSTE Y/O INSPECCIÓN P1_D65_PE06</t>
  </si>
  <si>
    <t>6615433</t>
  </si>
  <si>
    <t>11607653</t>
  </si>
  <si>
    <t>TE_AJUSTE Y/O INSPECCIÓN P1_D65_PE08</t>
  </si>
  <si>
    <t>CO_BOMBA DE TRANSMISION_TR01</t>
  </si>
  <si>
    <t>CO_BOMBA DE DIRECCIÓN E IMPLEMENTOS_TR01</t>
  </si>
  <si>
    <t>CO_BOMBA DE VENTILADOR_TR01</t>
  </si>
  <si>
    <t>6607350</t>
  </si>
  <si>
    <t>11595787</t>
  </si>
  <si>
    <t>CG04</t>
  </si>
  <si>
    <t>PE09</t>
  </si>
  <si>
    <t>TE_AJUSTE Y/O INSPECCIÓN P1_D65_PE09</t>
  </si>
  <si>
    <t>TE_AJUSTE Y/O INSPECCIÓN P2_D65_PE06</t>
  </si>
  <si>
    <t>TR04</t>
  </si>
  <si>
    <t>6616376</t>
  </si>
  <si>
    <t>11608518</t>
  </si>
  <si>
    <t>CI_INSPECCION MENSUAL SCI TR04 (FSS)</t>
  </si>
  <si>
    <t>6621120</t>
  </si>
  <si>
    <t>11613665</t>
  </si>
  <si>
    <t>6620840</t>
  </si>
  <si>
    <t>11613353</t>
  </si>
  <si>
    <t>LL_CAMBIO DE AROS (REPARADOS) 793D</t>
  </si>
  <si>
    <t>6614596</t>
  </si>
  <si>
    <t>11606728</t>
  </si>
  <si>
    <t>3120577</t>
  </si>
  <si>
    <t>PM_MANTTO PREVENTIVO 793D_CA05*_PM3500</t>
  </si>
  <si>
    <t>6613297</t>
  </si>
  <si>
    <t>11603113</t>
  </si>
  <si>
    <t>3118604</t>
  </si>
  <si>
    <t>6614072</t>
  </si>
  <si>
    <t>11606138</t>
  </si>
  <si>
    <t>3119699</t>
  </si>
  <si>
    <t>PM_MANTTO PREVENTIVO DAF CF480_CG04 (t)</t>
  </si>
  <si>
    <t>6615441</t>
  </si>
  <si>
    <t>11607661</t>
  </si>
  <si>
    <t>TE_AJUSTE Y/O INSPECCIÓN P2_D65_PE08</t>
  </si>
  <si>
    <t>TE_AJUSTE Y/O INSPECCIÓN P2_D65_PE09</t>
  </si>
  <si>
    <t>6617673</t>
  </si>
  <si>
    <t>11610015</t>
  </si>
  <si>
    <t>3125073</t>
  </si>
  <si>
    <t>PM_MANTTO PREVENTIVO 793D_CA07*_PM4000</t>
  </si>
  <si>
    <t>6556782</t>
  </si>
  <si>
    <t>11545150</t>
  </si>
  <si>
    <t>FESA_INSP Y MONIT DE MOTOR, TX, TC, DIF,</t>
  </si>
  <si>
    <t>6619095</t>
  </si>
  <si>
    <t>11610674</t>
  </si>
  <si>
    <t>3126653</t>
  </si>
  <si>
    <t>6617677</t>
  </si>
  <si>
    <t>11610019</t>
  </si>
  <si>
    <t>3125077</t>
  </si>
  <si>
    <t>PM_MANTTO PREVENTIVO D65_PE08_PM250</t>
  </si>
  <si>
    <t>6620598</t>
  </si>
  <si>
    <t>11611925</t>
  </si>
  <si>
    <t>6615224</t>
  </si>
  <si>
    <t>11607084</t>
  </si>
  <si>
    <t>3121519</t>
  </si>
  <si>
    <t>6602446</t>
  </si>
  <si>
    <t>11581231</t>
  </si>
  <si>
    <t>6619650</t>
  </si>
  <si>
    <t>11612104</t>
  </si>
  <si>
    <t>FESA_INSP Y MONIT DE TX, CILS DIRECCIÓN</t>
  </si>
  <si>
    <t>6617676</t>
  </si>
  <si>
    <t>11610018</t>
  </si>
  <si>
    <t>3125076</t>
  </si>
  <si>
    <t>PM_MANTTO PREVENTIVO 793D_CA18*_PM4000</t>
  </si>
  <si>
    <t>6610913</t>
  </si>
  <si>
    <t>11602798</t>
  </si>
  <si>
    <t>6610911</t>
  </si>
  <si>
    <t>11602796</t>
  </si>
  <si>
    <t>6615218</t>
  </si>
  <si>
    <t>11607412</t>
  </si>
  <si>
    <t>3121548</t>
  </si>
  <si>
    <t>PM_MANTTO PREVENTIVO 994K_CF02_PM3000</t>
  </si>
  <si>
    <t>6615448</t>
  </si>
  <si>
    <t>11607668</t>
  </si>
  <si>
    <t>TE_AJUSTE Y/O INSPECCIÓN P3_D65_PE08</t>
  </si>
  <si>
    <t>6609168</t>
  </si>
  <si>
    <t>11600787</t>
  </si>
  <si>
    <t>3111734</t>
  </si>
  <si>
    <t>PM_MANTTO PREVENTIVO 834K_TR03_PM2000</t>
  </si>
  <si>
    <t>6446103</t>
  </si>
  <si>
    <t>11430984</t>
  </si>
  <si>
    <t>FESA_TENDENCIA POST REP-FUNDA POST Y DEL</t>
  </si>
  <si>
    <t>6616788</t>
  </si>
  <si>
    <t>11609071</t>
  </si>
  <si>
    <t>6619729</t>
  </si>
  <si>
    <t>11612209</t>
  </si>
  <si>
    <t>6616882</t>
  </si>
  <si>
    <t>11608950</t>
  </si>
  <si>
    <t>3124116</t>
  </si>
  <si>
    <t>6616835</t>
  </si>
  <si>
    <t>11609069</t>
  </si>
  <si>
    <t>3124097</t>
  </si>
  <si>
    <t>6617675</t>
  </si>
  <si>
    <t>11610017</t>
  </si>
  <si>
    <t>3125075</t>
  </si>
  <si>
    <t>6611479</t>
  </si>
  <si>
    <t>11603515</t>
  </si>
  <si>
    <t>TE_PRE PM_374FL_EX01</t>
  </si>
  <si>
    <t>TE_AJUSTE Y/O INSPECCIÓN P3_D65_PE09</t>
  </si>
  <si>
    <t>CTEC NOTI EDET MACO MOVM NLIQ PREC</t>
  </si>
  <si>
    <t>CR_CMBIO DE LINEA DE FAN</t>
  </si>
  <si>
    <t>LIGHTIING PLANT Nº 15</t>
  </si>
  <si>
    <t>TRASLADO E IZAJE 2025 SEMANA 27 / NOCHE</t>
  </si>
  <si>
    <t>IP1020250702</t>
  </si>
  <si>
    <t>IP1020250624</t>
  </si>
  <si>
    <t>CO_BOMBA DE ENFRIAMIENTO DE FRENOS_CA26</t>
  </si>
  <si>
    <t>TE_AJUSTE Y/O INSPECCIÓN P3_D65_PE06</t>
  </si>
  <si>
    <t>IP1020250529</t>
  </si>
  <si>
    <t>BL_C. DE MANGUERA DE LEVANTE</t>
  </si>
  <si>
    <t>BL CAMBIAR SILENCIADORES DE ESCAPE</t>
  </si>
  <si>
    <t>BL_C. PALANCA RETARDADOR MANUAL</t>
  </si>
  <si>
    <t>BL_C. MANGUERA RESPIRADERO CONVERTIDOR</t>
  </si>
  <si>
    <t>BL_C. SELLO DE CUERPO MOTOR ENFRIAMIENTO</t>
  </si>
  <si>
    <t>BL_C. DE VALVULA DE MUESTREO MOTOR</t>
  </si>
  <si>
    <t>BL_C. MANGUERA MOTOR BOMBA ENFRIAMIENTO</t>
  </si>
  <si>
    <t>BL_C. MANGUERA MOTOR LUBRICACION DIFEREN</t>
  </si>
  <si>
    <t>BL_CBO SOPORTE D ESPEJO RH FRACTURA PERN</t>
  </si>
  <si>
    <t>BL_CBIO DE CODOS D ESCAPE AL SILENCIADOR</t>
  </si>
  <si>
    <t>BL_CAMBIO DE ASIENTO DE OPERADOR</t>
  </si>
  <si>
    <t>BL_CBIO BOMBA PRINCIPAL DE LAVADERO(REPA</t>
  </si>
  <si>
    <t>BL_CBIO DE TURBOCOMPRESOR</t>
  </si>
  <si>
    <t>BL_C-PROTECTOR LABIO_459-9822</t>
  </si>
  <si>
    <t>BL_EVAL-FUGA ACEITE MOTOR DIESEL (FESA)</t>
  </si>
  <si>
    <t>BL_SOLD_REP FISURA EN ADAPTADOR #4</t>
  </si>
  <si>
    <t>BL_SOLD_C-PROTECTORES DE LABIO</t>
  </si>
  <si>
    <t>BL_SINCRONIZACIÓN HOROMETRO (FESA)</t>
  </si>
  <si>
    <t>BL_EVAL-MOTOR DIESEL (GARANTIA FESA)</t>
  </si>
  <si>
    <t>BL_C-REFRIGERANTE</t>
  </si>
  <si>
    <t>BL_C-ACEITE MANDOS FINALES</t>
  </si>
  <si>
    <t>BL_C-ACEITE HIDRUALICO</t>
  </si>
  <si>
    <t>BL_EVAL-BAJA PRESION AIRE (ARRANQUE)</t>
  </si>
  <si>
    <t>BL_EVAL-BOMBA DE GRASA</t>
  </si>
  <si>
    <t>BL_C-ACIETE DIRECCION / EVAL BOMBA</t>
  </si>
  <si>
    <t>BL RO01_C-ACUMULADOR DE REFRIGERANTE</t>
  </si>
  <si>
    <t>BL FL01_C-VALVULA Y PEDAL DE FRENO</t>
  </si>
  <si>
    <t>BL_C-VALVULA DE CONTROL DE PARQUEO</t>
  </si>
  <si>
    <t>BL_CBIO SIST MICROFILTRADO HYD Y COMBUST</t>
  </si>
  <si>
    <t>BL_CBIO MANG SUCCION COLECTOR TRAMO 2</t>
  </si>
  <si>
    <t>BL_CBIO BOCINA/HARNNES  AVISO Y RETROCES</t>
  </si>
  <si>
    <t>BL_CAMBIO PARABRIZA SUPERIOR PE 06</t>
  </si>
  <si>
    <t>BL_CAMBIO DE MANGUERAS DE BARRIDO DTH2</t>
  </si>
  <si>
    <t>BL_ACOND_CAMBIO SENSOR IND CARRUSEL</t>
  </si>
  <si>
    <t>BL_ACOND_CAMB VALV SELENOIDE BOMB AGUA</t>
  </si>
  <si>
    <t>BL_CBIO DIAFRAGMA VALVULA LIMPIEZA DCT</t>
  </si>
  <si>
    <t>BL_CBIO PANEL LUCES, LIMPIA PARABRIZA AC</t>
  </si>
  <si>
    <t>BL_CBIO TUBO ESCAPE Y ACC MOTOR DIESEL</t>
  </si>
  <si>
    <t>BL_CBIO TAPASOL LADO NO PERFORACION PE02</t>
  </si>
  <si>
    <t>BL_INSTALAR CLAMP DE ESCAPE</t>
  </si>
  <si>
    <t>BL_CAMB.MANGUERA CILINDRO  DIRECCION</t>
  </si>
  <si>
    <t>BL_C. CINTAS REFLECTIVAS</t>
  </si>
  <si>
    <t>BL_CAMB.SELLO ACTUADOR LEVANTE</t>
  </si>
  <si>
    <t>BL_ CAMB.TUBERIA ENFRI. POR CORROSION</t>
  </si>
  <si>
    <t>BL_CAMBIO DE MANGUERA DE FRENO</t>
  </si>
  <si>
    <t>BL_CAMB. HOSE ENFRIAMIENTO DE TRANSMISIO</t>
  </si>
  <si>
    <t>BL_CBO D SENS D POS TARJ TX(motor piso)</t>
  </si>
  <si>
    <t>BL CAMBIO DE TUBERIA ACEITE MFRH</t>
  </si>
  <si>
    <t>BL_CAMBIO  MODULO  D514 &amp; HARNNES PE 02</t>
  </si>
  <si>
    <t>BL_CAMBIO  MODULO  D513 &amp; HARNNES PE 02</t>
  </si>
  <si>
    <t>BL_EVAL-INGRESO DE AGUA MOTOR DIESEL</t>
  </si>
  <si>
    <t>BL_C-ENFRIADOR COMPRESOR POS 4 (6600648)</t>
  </si>
  <si>
    <t>BL_C-GASKET DE TAPA DE INSPECCIO</t>
  </si>
  <si>
    <t>LIB. NOTI MACO NLIQ PREC</t>
  </si>
  <si>
    <t>ERAMOSS</t>
  </si>
  <si>
    <t>LIB. NOTP FENA MACO MOVM NLIQ</t>
  </si>
  <si>
    <t>IP1020250625</t>
  </si>
  <si>
    <t>PM_MANTTO PREVENTIVO 793D_CA16_PM2500</t>
  </si>
  <si>
    <t>IP1020250528</t>
  </si>
  <si>
    <t>834K - CALIBRACIÓN DE VALVULAS DE MOTOR</t>
  </si>
  <si>
    <t>CC_DIFERENCIAL</t>
  </si>
  <si>
    <t>CC RADIADOR</t>
  </si>
  <si>
    <t>834K - PM4 2000 H LAVADO</t>
  </si>
  <si>
    <t>834K - PM4 2000 H RUTINA MECANICA</t>
  </si>
  <si>
    <t>834K - PM4 2000 H RUTINA ELECTRICA</t>
  </si>
  <si>
    <t>834K - PM4 2000 H RUTINA HVAC</t>
  </si>
  <si>
    <t>834K - PM4 2000 H RUTINA CONFIABILIDAD</t>
  </si>
  <si>
    <t>374FL_PRE PM1 125 H</t>
  </si>
  <si>
    <t>16M3 - PRE PM4 125 H</t>
  </si>
  <si>
    <t>D10T2 - PRE PM1 125 H</t>
  </si>
  <si>
    <t>CG04 - PM2 3M LIMPIEZA</t>
  </si>
  <si>
    <t>CG04 - PM2 3M RUTINA MECANICA</t>
  </si>
  <si>
    <t>CG04 - PM2 3M RUTINA ELECTRICA</t>
  </si>
  <si>
    <t>CG04 - PM2 3M RUTINA HVAC</t>
  </si>
  <si>
    <t>NOTI CTEC RESA</t>
  </si>
  <si>
    <t>994K - PM2 4000 H LAVADO</t>
  </si>
  <si>
    <t>994K - PM2 4000 H RUTINA MECANICA</t>
  </si>
  <si>
    <t>994K - PM2 4000 H RUTINA ELECTRICA</t>
  </si>
  <si>
    <t>994K - PM2 4000 H RUTINA HVAC</t>
  </si>
  <si>
    <t>994K - PM2 3000 H LAVADO</t>
  </si>
  <si>
    <t>994K - PM2 3000 H RUTINA MECANICA</t>
  </si>
  <si>
    <t>994K - PM2 3000 H RUTINA ELECTRICA</t>
  </si>
  <si>
    <t>994K - PM2 3000 H RUTINA HVAC</t>
  </si>
  <si>
    <t>D65 - AJUSTE INTERDIARIO P1</t>
  </si>
  <si>
    <t>D65 - AJUSTE INTERDIARIO P2</t>
  </si>
  <si>
    <t>D65 - AJUSTE INTERDIARIO P3</t>
  </si>
  <si>
    <t>834K - INSPECCION MENSUAL DE SCI</t>
  </si>
  <si>
    <t>793D - PM5 2500 H LAVADO</t>
  </si>
  <si>
    <t>793D - PM5 2500 H RUTINA ELECTRICA</t>
  </si>
  <si>
    <t>793D - PM5 2500 H RUTINA HVAC</t>
  </si>
  <si>
    <t>793D - PM5 2500 H RUTINA CONFIABILIDAD</t>
  </si>
  <si>
    <t>D65 - PM1 250 H LAVADO</t>
  </si>
  <si>
    <t>D65 - PM1 250 H RUTINA MECANICA</t>
  </si>
  <si>
    <t>D65 - PM1 250 H RUTINA ELECTRICA</t>
  </si>
  <si>
    <t>D65 - PM1 250 H RUTINA HVAC</t>
  </si>
  <si>
    <t>D65 - PM1 250 H RUTINA CONFIABILIDAD</t>
  </si>
  <si>
    <t>LL_CAMBIO DE AROS</t>
  </si>
  <si>
    <t>SWITCH HOUSE - PM1 - MENSUAL</t>
  </si>
  <si>
    <t>CO_SPROCKET_TO07 (CUSTODIA RES:2905707)</t>
  </si>
  <si>
    <t>CO_CADENA RH</t>
  </si>
  <si>
    <t>CO_CADENA LH</t>
  </si>
  <si>
    <t>CO_BOMBA DE VENTILADOR_CA05</t>
  </si>
  <si>
    <t>CC_TRANSMISIÓN DE BOMBAS RH_PH02</t>
  </si>
  <si>
    <t>CO_LLAVE DE QUIEBRE_PE03</t>
  </si>
  <si>
    <t>CO_CILINDRO DE DIRECCIÓN RH_CR02</t>
  </si>
  <si>
    <t>CO_CILINDRO DE VOLTEO RH_TR03</t>
  </si>
  <si>
    <t>CO_BOMBA DE CARGA DE IMPLEMENTOS_TO04</t>
  </si>
  <si>
    <t>CO_BOMBA DE IMPLEMENTOS_MO01</t>
  </si>
  <si>
    <t>CC_BOMBA PRINCIPAL 9-10_PH02</t>
  </si>
  <si>
    <t>IP1020250122</t>
  </si>
  <si>
    <t>CC_BOMBA PRINCIPAL 7-8_PH02</t>
  </si>
  <si>
    <t>CC_BOMBA PRINCIPAL 1-2_PH02</t>
  </si>
  <si>
    <t>CO_MOTOR DE ENFRIAMIENTO DE FRENOS_CA24</t>
  </si>
  <si>
    <t>CO_BOMBA DE CARGA DE IMPLEMENTOS_TO03</t>
  </si>
  <si>
    <t>CO_BOMBA DE AUTOLUBRICACIÓN_CA10</t>
  </si>
  <si>
    <t>CO_VÁLV CONTROL IMPLEMEN DIREC/FREN_TO07</t>
  </si>
  <si>
    <t>CO_BOMBA DE DIRECCIÓN_CA02</t>
  </si>
  <si>
    <t>CO_BOMBA DE LEVANTE_CA12</t>
  </si>
  <si>
    <t>CO_CILINDRO DE DIRECCIÓN LH_TR02</t>
  </si>
  <si>
    <t>CO_CILINDRO DE DIRECCIÓN RH_TR02</t>
  </si>
  <si>
    <t>CC_CIL APERTURA DE CUCHARON RH_PH01</t>
  </si>
  <si>
    <t>CERR NOTI FMAT MOVM NLIQ PREC</t>
  </si>
  <si>
    <t>MINS4624</t>
  </si>
  <si>
    <t>MGRANDAG</t>
  </si>
  <si>
    <t>CO_BOMBA DE VENTILADORES_PE06</t>
  </si>
  <si>
    <t>CC_MOTOR DE PROPULSIÓN RH_PE04</t>
  </si>
  <si>
    <t>CO_BOMBA HIDRÁULICA EN TÁNDEM_PE06</t>
  </si>
  <si>
    <t>CC_TRANSMISIÓN DE BOMBAS LH_PH02</t>
  </si>
  <si>
    <t>CO_VALVULA DE CONTROL HIDRAULICO_TO01</t>
  </si>
  <si>
    <t>CC CILINDRO DE PLUMA RH</t>
  </si>
  <si>
    <t>777G WT - INSPECCION MENSUAL DE SCI</t>
  </si>
  <si>
    <t>994K - INSPECCION MENSUAL DE SCI</t>
  </si>
  <si>
    <t>D10T2 - INSPECCION MENSUAL DE SCI</t>
  </si>
  <si>
    <t>BL_CBIO DE SENSOR D POSICION TARJETA TX</t>
  </si>
  <si>
    <t>CR_CBIO SIST MICROFILTRADO HYD Y COMBUST</t>
  </si>
  <si>
    <t>GAC_1052 MOTOR DIESEL</t>
  </si>
  <si>
    <t>BL_SINCRONIZACIÓN HOROMETRO GENERAL</t>
  </si>
  <si>
    <t>BL_CBIO BOMBA PRINCIPAL DE LAVADERO</t>
  </si>
  <si>
    <t>BL_CBIO HARNESS DE TRANSMISION_SULFATADO</t>
  </si>
  <si>
    <t>BL_CBIO MANGUERA ELC DAÑO POR ROZAMIENTO</t>
  </si>
  <si>
    <t>BL_C_ ACUMULADOR_SECADOR_LINEAS_AC K211</t>
  </si>
  <si>
    <t>BL_CBIO MOTOR LIMPIAPARABRIZA Y PLUMILLA</t>
  </si>
  <si>
    <t>BL_CBIO D MANGUERAS HIDRAULICAS D FRENO</t>
  </si>
  <si>
    <t>BL_C. PASAMANOS DE ESCALERA ACCESO</t>
  </si>
  <si>
    <t>BL_EVALUACION MOTOR DE BOMBA REMOLQUE</t>
  </si>
  <si>
    <t>BL_C. SELLO DE BOMBA DE ACEITE DE MOTOR</t>
  </si>
  <si>
    <t>BL_C. MANGUERAS MOTOR DE VENTILADOR</t>
  </si>
  <si>
    <t>BL_C. MANGUERAS REFRIGERANTE MOTOR</t>
  </si>
  <si>
    <t>BL_C. SWITCH DE BLOQUEO DE MOTOR</t>
  </si>
  <si>
    <t>BL_FLUSHIN DE ACEITE DE COMPRESOR SE REA</t>
  </si>
  <si>
    <t>BL_CBIO DE TAPONES DE MANDOS FINALES SE</t>
  </si>
  <si>
    <t>CC_PLUMA_PH01 (REPARADO)</t>
  </si>
  <si>
    <t>CC_BRAZO DE LEVANTE_PH01 (REPARADO)</t>
  </si>
  <si>
    <t>CC_CILINDRO DE PLUMA LH_PH01 (REPARADO)</t>
  </si>
  <si>
    <t>CO_VÁLVULA DE RETORNO LENTO_PH01 (NUEVO)</t>
  </si>
  <si>
    <t>CC_CILINDRO DE NIVEL_PH01 (REPARADO)</t>
  </si>
  <si>
    <t>CC_CILINDRO DE CUCHARON RH_PH01 (REPARAD</t>
  </si>
  <si>
    <t>CC_CILINDRO DE CUCHARON LH_PH01 (REPARAD</t>
  </si>
  <si>
    <t>BLOQ LIB. DMNV FENA NLIQ PREC</t>
  </si>
  <si>
    <t>CC_CUCHARON_PH01 (REPARADO)</t>
  </si>
  <si>
    <t>CO_CIL APERTURA DE CUCHARON LH_PH01</t>
  </si>
  <si>
    <t>CC_CILINDRO DE BRAZO_PH01 (REPARADO)</t>
  </si>
  <si>
    <t>BL_CAMBIO DE ASIENTO DE OPERADOR PE02</t>
  </si>
  <si>
    <t>BL_REP FISURA EN BASTIDOR LADO NO CABINA</t>
  </si>
  <si>
    <t>BL_LIM PINTADO DE TANQUE AIRE POR CORROS</t>
  </si>
  <si>
    <t>BL_INST.SEGURO DE BARANDA POSTERIOR</t>
  </si>
  <si>
    <t>BL_ CAMB.SELLO MANIFOLD VALV.DIVERTER</t>
  </si>
  <si>
    <t>BL_CAMBIO DE GASKET TAPA TRANSMISION</t>
  </si>
  <si>
    <t>BL_CAMBIO CLIP TUBERIA INFERIOR REFRIGER</t>
  </si>
  <si>
    <t>BL_INST.CLAMP TUBERIA LUBRIC.TURBO LH</t>
  </si>
  <si>
    <t>BL_C-PORTAFUSIBLES SUPERIOR-CORTOCIRCUIT</t>
  </si>
  <si>
    <t>BL_ASEGURAR  TAPA DE CONTROL HYD DELANTE</t>
  </si>
  <si>
    <t>BL_C-   VIDRIO DE PUERT LH_357-9236</t>
  </si>
  <si>
    <t>BL_CBIO LOUVER AS-VENT CAB</t>
  </si>
  <si>
    <t>6622714</t>
  </si>
  <si>
    <t>11615462</t>
  </si>
  <si>
    <t>LL_Inversion pos 4,6</t>
  </si>
  <si>
    <t>6617666</t>
  </si>
  <si>
    <t>11610008</t>
  </si>
  <si>
    <t>3125065</t>
  </si>
  <si>
    <t>PM_MANTTO PREVENTIVO 777G_CR02_PM1000</t>
  </si>
  <si>
    <t>11577344</t>
  </si>
  <si>
    <t>3093847</t>
  </si>
  <si>
    <t>6615243</t>
  </si>
  <si>
    <t>11607418</t>
  </si>
  <si>
    <t>3121555</t>
  </si>
  <si>
    <t>CR04</t>
  </si>
  <si>
    <t>PM_MANTTO PREVENTIVO VM6X4R_CR04_PM4800</t>
  </si>
  <si>
    <t>6516154</t>
  </si>
  <si>
    <t>11486664</t>
  </si>
  <si>
    <t>6622716</t>
  </si>
  <si>
    <t>11615494</t>
  </si>
  <si>
    <t>LL_Cambio pos 5 / Inversion pos 6</t>
  </si>
  <si>
    <t>6622717</t>
  </si>
  <si>
    <t>11615495</t>
  </si>
  <si>
    <t>LL_Inversion pos 5,6</t>
  </si>
  <si>
    <t>6623486</t>
  </si>
  <si>
    <t>11613728</t>
  </si>
  <si>
    <t>11470302</t>
  </si>
  <si>
    <t>11428667</t>
  </si>
  <si>
    <t>6622711</t>
  </si>
  <si>
    <t>11615459</t>
  </si>
  <si>
    <t>LL_Rotacion pos 1,2,3,4</t>
  </si>
  <si>
    <t>11544158</t>
  </si>
  <si>
    <t>6622719</t>
  </si>
  <si>
    <t>11615497</t>
  </si>
  <si>
    <t>LL_Inversion pos 4,5</t>
  </si>
  <si>
    <t>6622712</t>
  </si>
  <si>
    <t>11615460</t>
  </si>
  <si>
    <t>LL_Rotacion pos 1,2,3,4 / inversion pos</t>
  </si>
  <si>
    <t>6617662</t>
  </si>
  <si>
    <t>11610004</t>
  </si>
  <si>
    <t>3125061</t>
  </si>
  <si>
    <t>TE_PRE PM_793D_CA24_PREPM8</t>
  </si>
  <si>
    <t>6622720</t>
  </si>
  <si>
    <t>11615498</t>
  </si>
  <si>
    <t>LL_Inversion pos 4</t>
  </si>
  <si>
    <t>6581552</t>
  </si>
  <si>
    <t>11571559</t>
  </si>
  <si>
    <t>3072973</t>
  </si>
  <si>
    <t>CO_CILINDRO DE DIRECCIÓN LH_CA29</t>
  </si>
  <si>
    <t>6609221</t>
  </si>
  <si>
    <t>11600828</t>
  </si>
  <si>
    <t>3111819</t>
  </si>
  <si>
    <t>CO_CILINDRO DE DIRECCIÓN RH_CA29</t>
  </si>
  <si>
    <t>6617640</t>
  </si>
  <si>
    <t>11610003</t>
  </si>
  <si>
    <t>3125039</t>
  </si>
  <si>
    <t>TE_PRE PM_793D_CA29_PREPM2</t>
  </si>
  <si>
    <t>6622715</t>
  </si>
  <si>
    <t>11615463</t>
  </si>
  <si>
    <t>LL_Inversion pos 5</t>
  </si>
  <si>
    <t>6613822</t>
  </si>
  <si>
    <t>11605858</t>
  </si>
  <si>
    <t>CI_INSP/MANTTO DE SCI CA04 (FSS)</t>
  </si>
  <si>
    <t>6541560</t>
  </si>
  <si>
    <t>11529823</t>
  </si>
  <si>
    <t>3020291</t>
  </si>
  <si>
    <t>6541561</t>
  </si>
  <si>
    <t>11529824</t>
  </si>
  <si>
    <t>3020292</t>
  </si>
  <si>
    <t>6621809</t>
  </si>
  <si>
    <t>11614442</t>
  </si>
  <si>
    <t>3130313</t>
  </si>
  <si>
    <t>PM_MANTTO PREVENTIVO 793D_CA04*_PM2500</t>
  </si>
  <si>
    <t>6620655</t>
  </si>
  <si>
    <t>11613206</t>
  </si>
  <si>
    <t>3128668</t>
  </si>
  <si>
    <t>6483328</t>
  </si>
  <si>
    <t>11469713</t>
  </si>
  <si>
    <t>2944606</t>
  </si>
  <si>
    <t>CC_DIFERENCIAL_CA04_ALTO DESGASTE</t>
  </si>
  <si>
    <t>6623485</t>
  </si>
  <si>
    <t>11615812</t>
  </si>
  <si>
    <t>6591794</t>
  </si>
  <si>
    <t>11572412</t>
  </si>
  <si>
    <t>3088041</t>
  </si>
  <si>
    <t>6595249</t>
  </si>
  <si>
    <t>11572525</t>
  </si>
  <si>
    <t>3092227</t>
  </si>
  <si>
    <t>11396089</t>
  </si>
  <si>
    <t>11514251</t>
  </si>
  <si>
    <t>11543770</t>
  </si>
  <si>
    <t>11581740</t>
  </si>
  <si>
    <t>11572528</t>
  </si>
  <si>
    <t>3092218</t>
  </si>
  <si>
    <t>11572483</t>
  </si>
  <si>
    <t>11396090</t>
  </si>
  <si>
    <t>11514252</t>
  </si>
  <si>
    <t>11608794</t>
  </si>
  <si>
    <t>11608780</t>
  </si>
  <si>
    <t>6611190</t>
  </si>
  <si>
    <t>11603111</t>
  </si>
  <si>
    <t>6622790</t>
  </si>
  <si>
    <t>11615541</t>
  </si>
  <si>
    <t>FESA_RECONEXION CONECTIVIDAD</t>
  </si>
  <si>
    <t>6622364</t>
  </si>
  <si>
    <t>11615020</t>
  </si>
  <si>
    <t>CI_INSP/MANTTO DE SCI CA06 (FSS)</t>
  </si>
  <si>
    <t>6619652</t>
  </si>
  <si>
    <t>11612106</t>
  </si>
  <si>
    <t>FESA_INSP Y MONIT DE MOTOR, TC, RADIADOR</t>
  </si>
  <si>
    <t>6617672</t>
  </si>
  <si>
    <t>11610014</t>
  </si>
  <si>
    <t>3125072</t>
  </si>
  <si>
    <t>PM_MANTTO PREVENTIVO 793D_CA06*_PM1500</t>
  </si>
  <si>
    <t>11514253</t>
  </si>
  <si>
    <t>11603599</t>
  </si>
  <si>
    <t>6612765</t>
  </si>
  <si>
    <t>11594937</t>
  </si>
  <si>
    <t>3117681</t>
  </si>
  <si>
    <t>6588984</t>
  </si>
  <si>
    <t>11569656</t>
  </si>
  <si>
    <t>CONF_ULTRASONIDO TOLVA_AUSTIN</t>
  </si>
  <si>
    <t>6608685</t>
  </si>
  <si>
    <t>11596630</t>
  </si>
  <si>
    <t>11563577</t>
  </si>
  <si>
    <t>11599231</t>
  </si>
  <si>
    <t>11514265</t>
  </si>
  <si>
    <t>11544124</t>
  </si>
  <si>
    <t>6611110</t>
  </si>
  <si>
    <t>11603067</t>
  </si>
  <si>
    <t>3115050</t>
  </si>
  <si>
    <t>CE01</t>
  </si>
  <si>
    <t>PM_MANTTO PREVENTIVO T370_CE01_PM3M</t>
  </si>
  <si>
    <t>6566109</t>
  </si>
  <si>
    <t>11539510</t>
  </si>
  <si>
    <t>3051295</t>
  </si>
  <si>
    <t>6439527</t>
  </si>
  <si>
    <t>11406950</t>
  </si>
  <si>
    <t>6410344</t>
  </si>
  <si>
    <t>11364759</t>
  </si>
  <si>
    <t>2837778</t>
  </si>
  <si>
    <t>6236636</t>
  </si>
  <si>
    <t>11206069</t>
  </si>
  <si>
    <t>6623745</t>
  </si>
  <si>
    <t>11616517</t>
  </si>
  <si>
    <t>3133183</t>
  </si>
  <si>
    <t>PM_LUBRICACION ESTABILIZAD5_CG02 (t)</t>
  </si>
  <si>
    <t>6534102</t>
  </si>
  <si>
    <t>11510044</t>
  </si>
  <si>
    <t>3012527</t>
  </si>
  <si>
    <t>6609330</t>
  </si>
  <si>
    <t>11600966</t>
  </si>
  <si>
    <t>3112058</t>
  </si>
  <si>
    <t>CS04</t>
  </si>
  <si>
    <t>PM_MANTTO PREVENTIVO SD 114_CS04</t>
  </si>
  <si>
    <t>6622365</t>
  </si>
  <si>
    <t>11615021</t>
  </si>
  <si>
    <t>CI_INSP/MANTTO DE SCI CF02 (FSS)</t>
  </si>
  <si>
    <t>6622788</t>
  </si>
  <si>
    <t>11615539</t>
  </si>
  <si>
    <t>FESA_INSP_HOUSING DE DIFERENCIAL POSTERI</t>
  </si>
  <si>
    <t>6526177</t>
  </si>
  <si>
    <t>11488384</t>
  </si>
  <si>
    <t>3001405</t>
  </si>
  <si>
    <t>6623493</t>
  </si>
  <si>
    <t>11613169</t>
  </si>
  <si>
    <t>6623497</t>
  </si>
  <si>
    <t>11609934</t>
  </si>
  <si>
    <t>11551814</t>
  </si>
  <si>
    <t>3048868</t>
  </si>
  <si>
    <t>6622789</t>
  </si>
  <si>
    <t>11615540</t>
  </si>
  <si>
    <t>CF03</t>
  </si>
  <si>
    <t>6622366</t>
  </si>
  <si>
    <t>11615022</t>
  </si>
  <si>
    <t>CI_INSP/MANTTO DE SCI CF03 (FSS)</t>
  </si>
  <si>
    <t>6621808</t>
  </si>
  <si>
    <t>11614441</t>
  </si>
  <si>
    <t>3130312</t>
  </si>
  <si>
    <t>PM_MANTTO PREVENTIVO 994K_CF03_PM4000</t>
  </si>
  <si>
    <t>6623483</t>
  </si>
  <si>
    <t>11613828</t>
  </si>
  <si>
    <t>6607899</t>
  </si>
  <si>
    <t>11599530</t>
  </si>
  <si>
    <t>3109675</t>
  </si>
  <si>
    <t>KIT_VESTIDO DE CUCHARON_FL02</t>
  </si>
  <si>
    <t>6609331</t>
  </si>
  <si>
    <t>11600967</t>
  </si>
  <si>
    <t>3112059</t>
  </si>
  <si>
    <t>EQUIPO PARA MONITOREO DE TALUDES N° 1</t>
  </si>
  <si>
    <t>SEN-TR012</t>
  </si>
  <si>
    <t>PM_MANTTO PREVENTIVO_SEN-TR012_PM2000</t>
  </si>
  <si>
    <t>6623415</t>
  </si>
  <si>
    <t>11616229</t>
  </si>
  <si>
    <t>TE_LUB./LIMP. TAPAS CICLONICAS_EX04</t>
  </si>
  <si>
    <t>6623414</t>
  </si>
  <si>
    <t>11616228</t>
  </si>
  <si>
    <t>6613473</t>
  </si>
  <si>
    <t>11605535</t>
  </si>
  <si>
    <t>3118815</t>
  </si>
  <si>
    <t>6614051</t>
  </si>
  <si>
    <t>11606092</t>
  </si>
  <si>
    <t>TE_PRE PM_374FL_EX02_PREPM1</t>
  </si>
  <si>
    <t>6609329</t>
  </si>
  <si>
    <t>11600965</t>
  </si>
  <si>
    <t>3112057</t>
  </si>
  <si>
    <t>PM_MANTTO PREVENTIVO_GE02_PM1000</t>
  </si>
  <si>
    <t>6609327</t>
  </si>
  <si>
    <t>11600963</t>
  </si>
  <si>
    <t>3112055</t>
  </si>
  <si>
    <t>ES15</t>
  </si>
  <si>
    <t>PM_MANTTO PREVENTIVO RL4J_ES15_PM250</t>
  </si>
  <si>
    <t>6616526</t>
  </si>
  <si>
    <t>11608705</t>
  </si>
  <si>
    <t>3123390</t>
  </si>
  <si>
    <t>ES16</t>
  </si>
  <si>
    <t>PM_MANTTO PREVENTIVO MILANO_ES16_PM250</t>
  </si>
  <si>
    <t>6609346</t>
  </si>
  <si>
    <t>11600982</t>
  </si>
  <si>
    <t>3112074</t>
  </si>
  <si>
    <t>LIGHTIING PLANT Nº 23</t>
  </si>
  <si>
    <t>ES23</t>
  </si>
  <si>
    <t>PM_MANTTO PREVENTIVO LUX M11_ES23_PM250</t>
  </si>
  <si>
    <t>6609348</t>
  </si>
  <si>
    <t>11600984</t>
  </si>
  <si>
    <t>3112076</t>
  </si>
  <si>
    <t>LIGHTIING PLANT Nº 25</t>
  </si>
  <si>
    <t>ES25</t>
  </si>
  <si>
    <t>PM_MANTTO PREVENTIVO LUX M11_ES25_PM250</t>
  </si>
  <si>
    <t>6616525</t>
  </si>
  <si>
    <t>11608703</t>
  </si>
  <si>
    <t>3123389</t>
  </si>
  <si>
    <t>LIGHTIING PLANT Nº 26</t>
  </si>
  <si>
    <t>ES26</t>
  </si>
  <si>
    <t>PM_MANTTO PREVENTIVO HILIGHT_ES26_PM250</t>
  </si>
  <si>
    <t>6616524</t>
  </si>
  <si>
    <t>11608700</t>
  </si>
  <si>
    <t>3123387</t>
  </si>
  <si>
    <t>ES27</t>
  </si>
  <si>
    <t>PM_MANTTO PREVENTIVO HILIGHT_ES27_PM1000</t>
  </si>
  <si>
    <t>6616496</t>
  </si>
  <si>
    <t>11608692</t>
  </si>
  <si>
    <t>3123379</t>
  </si>
  <si>
    <t>LIGHTIING PLANT Nº 30</t>
  </si>
  <si>
    <t>ES30</t>
  </si>
  <si>
    <t>PM_MANTTO PREVENTIVO HILIGHT_ES30_PM500</t>
  </si>
  <si>
    <t>6586426</t>
  </si>
  <si>
    <t>11576624</t>
  </si>
  <si>
    <t>3079842</t>
  </si>
  <si>
    <t>LIGHTIING PLANT Nº 36</t>
  </si>
  <si>
    <t>ES36</t>
  </si>
  <si>
    <t>PM_MANTTO PREVENTIVO HILIGHT_ES36_PM500</t>
  </si>
  <si>
    <t>6623892</t>
  </si>
  <si>
    <t>11616688</t>
  </si>
  <si>
    <t>EVA-GESTION DE CAMBIO</t>
  </si>
  <si>
    <t>6609332</t>
  </si>
  <si>
    <t>11600968</t>
  </si>
  <si>
    <t>3112060</t>
  </si>
  <si>
    <t>MR02</t>
  </si>
  <si>
    <t>PM_MANTTO PREVENTIVO 262D3_MR02_PM2000</t>
  </si>
  <si>
    <t>6612086</t>
  </si>
  <si>
    <t>11555876</t>
  </si>
  <si>
    <t>3116561</t>
  </si>
  <si>
    <t>6466044</t>
  </si>
  <si>
    <t>11451587</t>
  </si>
  <si>
    <t>2919254</t>
  </si>
  <si>
    <t>6622761</t>
  </si>
  <si>
    <t>11615499</t>
  </si>
  <si>
    <t>LL_Cambio pos 1 y 2</t>
  </si>
  <si>
    <t>6581477</t>
  </si>
  <si>
    <t>11571537</t>
  </si>
  <si>
    <t>3072935</t>
  </si>
  <si>
    <t>6614083</t>
  </si>
  <si>
    <t>11606108</t>
  </si>
  <si>
    <t>TE_PRE PM_16M3_MO02_PREPM2</t>
  </si>
  <si>
    <t>6623441</t>
  </si>
  <si>
    <t>11616235</t>
  </si>
  <si>
    <t>TE_PRE PM_16M3_MO02_PREPM4</t>
  </si>
  <si>
    <t>6623412</t>
  </si>
  <si>
    <t>11616226</t>
  </si>
  <si>
    <t>6623411</t>
  </si>
  <si>
    <t>11616225</t>
  </si>
  <si>
    <t>6611497</t>
  </si>
  <si>
    <t>11603496</t>
  </si>
  <si>
    <t>PM_MANTTO PREVENTIVO EX5600_PH02_PM3000</t>
  </si>
  <si>
    <t>6616375</t>
  </si>
  <si>
    <t>11608517</t>
  </si>
  <si>
    <t>CI_INSPECCION MENSUAL SCI_PH02 (FSS)</t>
  </si>
  <si>
    <t>6554027</t>
  </si>
  <si>
    <t>11542233</t>
  </si>
  <si>
    <t>3034520</t>
  </si>
  <si>
    <t>6554028</t>
  </si>
  <si>
    <t>11542264</t>
  </si>
  <si>
    <t>3034561</t>
  </si>
  <si>
    <t>6616336</t>
  </si>
  <si>
    <t>11608480</t>
  </si>
  <si>
    <t>3123067</t>
  </si>
  <si>
    <t>6623419</t>
  </si>
  <si>
    <t>11616233</t>
  </si>
  <si>
    <t>6616337</t>
  </si>
  <si>
    <t>11608481</t>
  </si>
  <si>
    <t>3123070</t>
  </si>
  <si>
    <t>CC_CILINDRO DE PLUMA RH_PH02</t>
  </si>
  <si>
    <t>6619098</t>
  </si>
  <si>
    <t>11611518</t>
  </si>
  <si>
    <t>3126658</t>
  </si>
  <si>
    <t>CO_MOTOR DE VENTILADOR FRONTAL_PH02</t>
  </si>
  <si>
    <t>6497575</t>
  </si>
  <si>
    <t>11484331</t>
  </si>
  <si>
    <t>2964303</t>
  </si>
  <si>
    <t>6502714</t>
  </si>
  <si>
    <t>11489861</t>
  </si>
  <si>
    <t>2972300</t>
  </si>
  <si>
    <t>6423384</t>
  </si>
  <si>
    <t>11406693</t>
  </si>
  <si>
    <t>2859027</t>
  </si>
  <si>
    <t>6422270</t>
  </si>
  <si>
    <t>11405554</t>
  </si>
  <si>
    <t>2857626</t>
  </si>
  <si>
    <t>6444377</t>
  </si>
  <si>
    <t>11429480</t>
  </si>
  <si>
    <t>2889487</t>
  </si>
  <si>
    <t>6623737</t>
  </si>
  <si>
    <t>11616499</t>
  </si>
  <si>
    <t>3133152</t>
  </si>
  <si>
    <t>GT_C-ADAPTADORES N5H POS. 1,2,3,4,5,6</t>
  </si>
  <si>
    <t>6612701</t>
  </si>
  <si>
    <t>11594729</t>
  </si>
  <si>
    <t>6524371</t>
  </si>
  <si>
    <t>11511901</t>
  </si>
  <si>
    <t>2998674</t>
  </si>
  <si>
    <t>6524377</t>
  </si>
  <si>
    <t>11511927</t>
  </si>
  <si>
    <t>2998680</t>
  </si>
  <si>
    <t>6619195</t>
  </si>
  <si>
    <t>11611579</t>
  </si>
  <si>
    <t>3126769</t>
  </si>
  <si>
    <t>6619100</t>
  </si>
  <si>
    <t>11611520</t>
  </si>
  <si>
    <t>3126660</t>
  </si>
  <si>
    <t>6609773</t>
  </si>
  <si>
    <t>11601463</t>
  </si>
  <si>
    <t>3112723</t>
  </si>
  <si>
    <t>6616009</t>
  </si>
  <si>
    <t>11564619</t>
  </si>
  <si>
    <t>3122537</t>
  </si>
  <si>
    <t>6524405</t>
  </si>
  <si>
    <t>11511935</t>
  </si>
  <si>
    <t>2998708</t>
  </si>
  <si>
    <t>6615185</t>
  </si>
  <si>
    <t>11606077</t>
  </si>
  <si>
    <t>3121444</t>
  </si>
  <si>
    <t>6619201</t>
  </si>
  <si>
    <t>11611521</t>
  </si>
  <si>
    <t>3126781</t>
  </si>
  <si>
    <t>6612659</t>
  </si>
  <si>
    <t>11594719</t>
  </si>
  <si>
    <t>6623413</t>
  </si>
  <si>
    <t>11616227</t>
  </si>
  <si>
    <t>6623417</t>
  </si>
  <si>
    <t>11616231</t>
  </si>
  <si>
    <t>6615425</t>
  </si>
  <si>
    <t>11607645</t>
  </si>
  <si>
    <t>6615432</t>
  </si>
  <si>
    <t>11607652</t>
  </si>
  <si>
    <t>6623422</t>
  </si>
  <si>
    <t>11616205</t>
  </si>
  <si>
    <t>TE_LAVADO QUINCENAL_D65_PE08</t>
  </si>
  <si>
    <t>6615440</t>
  </si>
  <si>
    <t>11607660</t>
  </si>
  <si>
    <t>6618268</t>
  </si>
  <si>
    <t>11610643</t>
  </si>
  <si>
    <t>3125782</t>
  </si>
  <si>
    <t>PM_MANTTO PREVENTIVO D65_PE09_PM1000</t>
  </si>
  <si>
    <t>6615464</t>
  </si>
  <si>
    <t>11607684</t>
  </si>
  <si>
    <t>6615458</t>
  </si>
  <si>
    <t>11607678</t>
  </si>
  <si>
    <t>TE_LAVADO QUINCENAL_D65_PE09</t>
  </si>
  <si>
    <t>6615469</t>
  </si>
  <si>
    <t>11607689</t>
  </si>
  <si>
    <t>6615475</t>
  </si>
  <si>
    <t>11607695</t>
  </si>
  <si>
    <t>6623488</t>
  </si>
  <si>
    <t>11613824</t>
  </si>
  <si>
    <t>6623492</t>
  </si>
  <si>
    <t>11613683</t>
  </si>
  <si>
    <t>6623973</t>
  </si>
  <si>
    <t>11616798</t>
  </si>
  <si>
    <t>3133618</t>
  </si>
  <si>
    <t>PM_MANTTO PREVENTIVO PV271E_PE02_PM50</t>
  </si>
  <si>
    <t>6611503</t>
  </si>
  <si>
    <t>11603502</t>
  </si>
  <si>
    <t>3115626</t>
  </si>
  <si>
    <t>PM_MANTTO PREVENTIVO PV271E_PE03_PM3000</t>
  </si>
  <si>
    <t>6611504</t>
  </si>
  <si>
    <t>11603503</t>
  </si>
  <si>
    <t>3115627</t>
  </si>
  <si>
    <t>TE_C-KIT SELLOS DE CULATIN_PE03_PM3000</t>
  </si>
  <si>
    <t>6434230</t>
  </si>
  <si>
    <t>11418508</t>
  </si>
  <si>
    <t>TE_MEDICIÓN D BASE D ROD SUPPORT</t>
  </si>
  <si>
    <t>6616373</t>
  </si>
  <si>
    <t>11608515</t>
  </si>
  <si>
    <t>CI_INSPECCION MENSUAL SCI PE03 (FSS)</t>
  </si>
  <si>
    <t>6556855</t>
  </si>
  <si>
    <t>11541604</t>
  </si>
  <si>
    <t>3037955</t>
  </si>
  <si>
    <t>11482293</t>
  </si>
  <si>
    <t>2999207</t>
  </si>
  <si>
    <t>6623484</t>
  </si>
  <si>
    <t>11611927</t>
  </si>
  <si>
    <t>6556891</t>
  </si>
  <si>
    <t>11541889</t>
  </si>
  <si>
    <t>3037974</t>
  </si>
  <si>
    <t>6615228</t>
  </si>
  <si>
    <t>11605656</t>
  </si>
  <si>
    <t>3121564</t>
  </si>
  <si>
    <t>6561773</t>
  </si>
  <si>
    <t>11549798</t>
  </si>
  <si>
    <t>6611116</t>
  </si>
  <si>
    <t>11603073</t>
  </si>
  <si>
    <t>SH03</t>
  </si>
  <si>
    <t>PM_SWITCH HOUSE 3_PMMENSUAL</t>
  </si>
  <si>
    <t>6541372</t>
  </si>
  <si>
    <t>11529635</t>
  </si>
  <si>
    <t>3020102</t>
  </si>
  <si>
    <t>CO_VÁLV CONTROL IMPLEMEN DIREC/FREN_TO02</t>
  </si>
  <si>
    <t>6618266</t>
  </si>
  <si>
    <t>11610641</t>
  </si>
  <si>
    <t>3125780</t>
  </si>
  <si>
    <t>PM_MANTTO PREVENTIVO D10T2_TO05_PM500</t>
  </si>
  <si>
    <t>6622370</t>
  </si>
  <si>
    <t>11615036</t>
  </si>
  <si>
    <t>CI_INSP/MANTTO DE SCI TO05 (FSS)</t>
  </si>
  <si>
    <t>6109846</t>
  </si>
  <si>
    <t>11078868</t>
  </si>
  <si>
    <t>2413029</t>
  </si>
  <si>
    <t>11400942</t>
  </si>
  <si>
    <t>11576861</t>
  </si>
  <si>
    <t>6622371</t>
  </si>
  <si>
    <t>11615037</t>
  </si>
  <si>
    <t>TO06</t>
  </si>
  <si>
    <t>CI_INSP/MANTTO DE SCI TO06 (FSS)</t>
  </si>
  <si>
    <t>6617669</t>
  </si>
  <si>
    <t>11610011</t>
  </si>
  <si>
    <t>3125068</t>
  </si>
  <si>
    <t>PM_MANTTO PREVENTIVO D10T2_TO06_PM500</t>
  </si>
  <si>
    <t>6623490</t>
  </si>
  <si>
    <t>11613644</t>
  </si>
  <si>
    <t>6609262</t>
  </si>
  <si>
    <t>11579548</t>
  </si>
  <si>
    <t>3111978</t>
  </si>
  <si>
    <t>6591792</t>
  </si>
  <si>
    <t>11571271</t>
  </si>
  <si>
    <t>3088019</t>
  </si>
  <si>
    <t>6620595</t>
  </si>
  <si>
    <t>11611932</t>
  </si>
  <si>
    <t>11592174</t>
  </si>
  <si>
    <t>11592159</t>
  </si>
  <si>
    <t>6617497</t>
  </si>
  <si>
    <t>11609853</t>
  </si>
  <si>
    <t>3124902</t>
  </si>
  <si>
    <t>6617496</t>
  </si>
  <si>
    <t>11609852</t>
  </si>
  <si>
    <t>3124901</t>
  </si>
  <si>
    <t>6617498</t>
  </si>
  <si>
    <t>11609864</t>
  </si>
  <si>
    <t>6621805</t>
  </si>
  <si>
    <t>11614438</t>
  </si>
  <si>
    <t>3130309</t>
  </si>
  <si>
    <t>PM_MANTTO PREVENTIVO D10T2_TO07_PM500</t>
  </si>
  <si>
    <t>11576606</t>
  </si>
  <si>
    <t>11568215</t>
  </si>
  <si>
    <t>11599207</t>
  </si>
  <si>
    <t>3117573</t>
  </si>
  <si>
    <t>6623974</t>
  </si>
  <si>
    <t>11616799</t>
  </si>
  <si>
    <t>3133619</t>
  </si>
  <si>
    <t>PM_MANTTO PREVENTIVO 834K_TR01_PM50</t>
  </si>
  <si>
    <t>6615776</t>
  </si>
  <si>
    <t>11608050</t>
  </si>
  <si>
    <t>TE_PRE PM_834K_TR01_PREPM3</t>
  </si>
  <si>
    <t>6536296</t>
  </si>
  <si>
    <t>11524559</t>
  </si>
  <si>
    <t>3015026</t>
  </si>
  <si>
    <t>6536297</t>
  </si>
  <si>
    <t>11524560</t>
  </si>
  <si>
    <t>3015027</t>
  </si>
  <si>
    <t>6617664</t>
  </si>
  <si>
    <t>11610006</t>
  </si>
  <si>
    <t>3125063</t>
  </si>
  <si>
    <t>PM_MANTTO PREVENTIVO 834K_TR02_PM250</t>
  </si>
  <si>
    <t>6622372</t>
  </si>
  <si>
    <t>11615038</t>
  </si>
  <si>
    <t>CI_INSP/MANTTO DE SCI TR02 (FSS)</t>
  </si>
  <si>
    <t>6534687</t>
  </si>
  <si>
    <t>11522952</t>
  </si>
  <si>
    <t>TE_CALIBRACIÓN_VALV_INYEC_834K_TR02</t>
  </si>
  <si>
    <t>6619545</t>
  </si>
  <si>
    <t>11611948</t>
  </si>
  <si>
    <t>6619737</t>
  </si>
  <si>
    <t>11612236</t>
  </si>
  <si>
    <t>11602251</t>
  </si>
  <si>
    <t>6563146</t>
  </si>
  <si>
    <t>11551032</t>
  </si>
  <si>
    <t>3046672</t>
  </si>
  <si>
    <t>6532283</t>
  </si>
  <si>
    <t>11485298</t>
  </si>
  <si>
    <t>6572420</t>
  </si>
  <si>
    <t>11561603</t>
  </si>
  <si>
    <t>3060061</t>
  </si>
  <si>
    <t>CR_CAMBIO DE ACTUADOR ELECTRICO SCI</t>
  </si>
  <si>
    <t>CR_CMBIO DE MANGUERA DE RADIADOR</t>
  </si>
  <si>
    <t>CR_CMBIO DE INTERRUPTOR LUCES DE RETRO</t>
  </si>
  <si>
    <t>CR_INSTALACION DE TAPA RODILLO SUP LH</t>
  </si>
  <si>
    <t>CR_CBIO MANGUERAS DE VALVULA DE CONTROL</t>
  </si>
  <si>
    <t>CR CAMBIO CRUCETAS DE TX</t>
  </si>
  <si>
    <t>CR_CAMBIO DE FILTROS DE AIRE</t>
  </si>
  <si>
    <t>CR_AJUSTE GUARDA DUMPER</t>
  </si>
  <si>
    <t>BL_CAMBIO BATERIA SISTEMA CONTRAINCENDIO</t>
  </si>
  <si>
    <t>CR_FUGA DE AGUA DE CABEZAL</t>
  </si>
  <si>
    <t>CR_CBIO CARTUCHO DE NITROGENO</t>
  </si>
  <si>
    <t>CR_CMBIO DE LINEA HYD</t>
  </si>
  <si>
    <t>CR_INSTALACION DE ESCALERA</t>
  </si>
  <si>
    <t>CR_INSTALACION COMPUERTA POST CABINA</t>
  </si>
  <si>
    <t>CR_CMBIO DE SECADOR DE AIRE A/C</t>
  </si>
  <si>
    <t>CR_CAMBIO LINEAS AIRE CABINA POST</t>
  </si>
  <si>
    <t>UGMARPLAMM03</t>
  </si>
  <si>
    <t>CR_CBIO MANGUERA DE BOOM</t>
  </si>
  <si>
    <t>CR_LINEA HIDRAULICA DE TRANSMISION</t>
  </si>
  <si>
    <t>CR_CAMBIO DE FILTROS DE COMBUSTIBLE</t>
  </si>
  <si>
    <t>CR_LIMPIEZA DE PRE CLEANER POR SATURACIO</t>
  </si>
  <si>
    <t>CR_CAMBIO DE MANGUERAS DE TRANSMISION</t>
  </si>
  <si>
    <t>CR_MANGUERA LUBR EJE ENTRADA DIFERENCIAL</t>
  </si>
  <si>
    <t>CR_CAMBIO DE MANGUERA DE REFRIGERANTE</t>
  </si>
  <si>
    <t>CR03_CBO DE LUCES</t>
  </si>
  <si>
    <t>relleno de Adblue</t>
  </si>
  <si>
    <t>CR_CAMBIO DE CAMARA</t>
  </si>
  <si>
    <t>CR_CAMBIO DE SELLO HERMETIZACION PUERTA</t>
  </si>
  <si>
    <t>CR_RUTEO DE LINEAS HIDRAULICAS</t>
  </si>
  <si>
    <t>CR_CAMBIO DE INYECTOR DE GRASA</t>
  </si>
  <si>
    <t>CR_CAMBIO DE TENSOR DE FAJA ALTERNADOR</t>
  </si>
  <si>
    <t>CR_CAMBIO DE LINEA HYD DE ACUMULADOR</t>
  </si>
  <si>
    <t>GT_CBIO DE PROTECTOR LATERAL SUPERIOR</t>
  </si>
  <si>
    <t>CR_CAMBIO DE BOMBA DE AGUA</t>
  </si>
  <si>
    <t>CR_CMBIO DE SWITCH MASTER</t>
  </si>
  <si>
    <t>CR_CMBIO FAJA DE ALTERNADOR</t>
  </si>
  <si>
    <t>CR_ADAPTACION TUBOS ENFRIAMIENTO POST</t>
  </si>
  <si>
    <t>CR_INSTALACION PALANCA CONTROL VERTEDERA</t>
  </si>
  <si>
    <t>CR_CMBIO DE MANGUERA SIS ENFRIAMIENTO</t>
  </si>
  <si>
    <t>CR_CMBIO FILTROS DE MOTOR POR CONDICION</t>
  </si>
  <si>
    <t>CR_CMBIO MANGUERA LIBERACION DE FRENO LH</t>
  </si>
  <si>
    <t>CR_CAMBIO DE TAPASOL</t>
  </si>
  <si>
    <t>CR_CAMBIO SENSOR DE TEMPERATURA CABEZAL</t>
  </si>
  <si>
    <t>CR_CBIO D BAQUELITAS LATERALES Y CENTRAL</t>
  </si>
  <si>
    <t>BL_CBIO MULTIPLE Y SELLOS DE TX_2J-8163</t>
  </si>
  <si>
    <t>CR_CAMBIO DE SWITCH DE LUCES</t>
  </si>
  <si>
    <t>CR_CMBIO SECADORES DE AIRE X CONDICION</t>
  </si>
  <si>
    <t>CR_CMBIO DE ALTERNADOR POR CONDICION</t>
  </si>
  <si>
    <t>CR_CBIO FILTRO DE AIRE PRIMA X CONDICION</t>
  </si>
  <si>
    <t>CR_CMBIO DE MANGUERA ENFRIAMIENTO RH</t>
  </si>
  <si>
    <t>GT_CAMBIO PROTECTOR LABIO POSICIÓN 1</t>
  </si>
  <si>
    <t>GT_CBIO DE PROTECTORES DE LABIO P1 Y P5</t>
  </si>
  <si>
    <t>CR_CBIO PRNOS TAPA PIN INF CIL DUMPNG RH</t>
  </si>
  <si>
    <t>CR_CAMBIO DE LINEA DE GRASA</t>
  </si>
  <si>
    <t>CR_CAMBIO DE MANGUERAS HIDRAULICA</t>
  </si>
  <si>
    <t>CR_CBO DE ROD SEAL</t>
  </si>
  <si>
    <t>RE_DIFERENCIAL CA03</t>
  </si>
  <si>
    <t>CR_ADITIVO PARA SUSPENSION</t>
  </si>
  <si>
    <t>CR_CBIO DE FUSBILE PRINCIPAL DE ARRANQUE</t>
  </si>
  <si>
    <t>CR_CCR_CAMBIO DE SENSOR DE NIVEL DE AGUA</t>
  </si>
  <si>
    <t>GT_CAMBIO PROTECTOR DE LABIO Y WEAR CAP</t>
  </si>
  <si>
    <t>CR_CAMBIO DE CUCHILLAS</t>
  </si>
  <si>
    <t>LIB. NOTP MACO MOVM NLIQ PREC</t>
  </si>
  <si>
    <t>CR_CMBIO DE LUCES NEBLINERAS</t>
  </si>
  <si>
    <t>CR_CBIO RELAY INTERRUPTOR ARRANQUE</t>
  </si>
  <si>
    <t>CONSUMIBLES PARA TALLER</t>
  </si>
  <si>
    <t>CR_CBIO MORDAZAS LLAVE QUIEBRE PE01</t>
  </si>
  <si>
    <t>CR_CMBIO DE CONDENSADOR A/C Y LINEAS</t>
  </si>
  <si>
    <t>CR_CMBIO DE CAMARA POSTERIOR</t>
  </si>
  <si>
    <t>CR_CMBIO DE SWITCHES CONTROL BOX</t>
  </si>
  <si>
    <t>CR_INSTACIION DE PERNOS DE SPROCKET</t>
  </si>
  <si>
    <t>CR_CMBIO DE MOTOR LIMPIAPARABRISAS</t>
  </si>
  <si>
    <t>CR_CAMBIO DE PERNOS DE CUBICULO PH03</t>
  </si>
  <si>
    <t>TE_PRE PM_777G_CR05_PREPM2 (C-ACEITE MOT</t>
  </si>
  <si>
    <t>IP1020250708</t>
  </si>
  <si>
    <t>TE_PRE PM_777G_CR02_PREPM1 (C-ACEITE MOT</t>
  </si>
  <si>
    <t>TE_PRE PM_777G_CR01_PREPM2 (C-ACEITE MOT</t>
  </si>
  <si>
    <t>CO_ACUMULADORES DE DIRECCIÓN_CA16</t>
  </si>
  <si>
    <t>CR_CMBIO DE MANGUERA DE SIS TX</t>
  </si>
  <si>
    <t>CR_CMBIO MANGUERA SALIDA TANK DIRECCION</t>
  </si>
  <si>
    <t>CR_RELLENO DE ACEITE DE DIRECCION</t>
  </si>
  <si>
    <t>CR_CAMBIO DE CABLE TENSOR</t>
  </si>
  <si>
    <t>CR_CAMBIAR INYECTORES DE BRAZO</t>
  </si>
  <si>
    <t>CR_CAMBIO MANGUERA PILOTAJE BOMBA FAN LH</t>
  </si>
  <si>
    <t>CR-CAMBIO DE PLUMILLAS LIMPIAPARABRISAS</t>
  </si>
  <si>
    <t>CC_MANDO FINAL RH_CA20</t>
  </si>
  <si>
    <t>TRASLADO E IZAJE 2025 SEMANA 28 / DIA</t>
  </si>
  <si>
    <t>CR_CAMBIO DE FAROS PH02</t>
  </si>
  <si>
    <t>CR_CAMBIO DE MOTORES DE ESCALERA PH03</t>
  </si>
  <si>
    <t>TE_PRE PM_16M3_MO03_PREPM2</t>
  </si>
  <si>
    <t>CR_CMBIO LINEAS DE SIS TRANSMISION</t>
  </si>
  <si>
    <t>CR_CAMBIO VALVULA RELAY DE FRENOS</t>
  </si>
  <si>
    <t>CR_CMBIO VALVULA DE PURGA SECADORES</t>
  </si>
  <si>
    <t>CR_CMBIO MOTOR LIMPIAPARABRISAS</t>
  </si>
  <si>
    <t>CR_IMPLEMENTACION CIRCULINA VERDE</t>
  </si>
  <si>
    <t>IP1020250705</t>
  </si>
  <si>
    <t>CTEC NOTP MACO MOVM NLIQ PREC</t>
  </si>
  <si>
    <t>KIT ACOPLE DE BRAZO</t>
  </si>
  <si>
    <t>KIT ACOPLE DE PLUMA</t>
  </si>
  <si>
    <t>GAC_1052_EVAL-MOTOR DIESEL (GAR FESA)</t>
  </si>
  <si>
    <t>IP1020250704</t>
  </si>
  <si>
    <t>TE_PRE PM_D10T2_TO01_PREPM3</t>
  </si>
  <si>
    <t>IP1020250701</t>
  </si>
  <si>
    <t>UGTECADMMANT</t>
  </si>
  <si>
    <t>CI_INSPECCION MENSUAL SCI CR02 (FSS)</t>
  </si>
  <si>
    <t>TE_PRE PM_D10T2_TO01_PREPM1</t>
  </si>
  <si>
    <t>TE_PRE PM_834K_TR04_PREPM4</t>
  </si>
  <si>
    <t>CI_MANTENIMIENTO ANUAL SCI CA04 (FSS)</t>
  </si>
  <si>
    <t>IP1020250613</t>
  </si>
  <si>
    <t>IP1020250605</t>
  </si>
  <si>
    <t>CC_BOMBA PRINCIPAL 5-6_PH02</t>
  </si>
  <si>
    <t>RE_HERRAMIENTAS DE AJUSTE DE TALLER</t>
  </si>
  <si>
    <t>CTEC NOTI MOVM NLIQ PREC</t>
  </si>
  <si>
    <t>CTEC NOTI IMPR MACO MOVM NLIQ PREC</t>
  </si>
  <si>
    <t>BL_C-TUBERIAS CONTROL FRENOS</t>
  </si>
  <si>
    <t>BL_CAMBIO BOLA WINCHE PE-03</t>
  </si>
  <si>
    <t>ABIE PREC</t>
  </si>
  <si>
    <t>BL_CBIO PARADA EMERGENCIA LATERAL RH</t>
  </si>
  <si>
    <t>BL_CAMBIO VARILLA NIVEL ACEITE DE MOTOR</t>
  </si>
  <si>
    <t>BL_CBIO POSICION PARADA EMERGENCIA VIGA</t>
  </si>
  <si>
    <t>BL_BK0027105_Cambiar harness de alarma L</t>
  </si>
  <si>
    <t>BL_BK0029610_SWING DEVICE (29 - C)</t>
  </si>
  <si>
    <t>BL_BK0030414_Reponer perno de tapa de pi</t>
  </si>
  <si>
    <t>BL_BK0031015_Reponer manija de puerta, c</t>
  </si>
  <si>
    <t>BL_BK0031256_Cambiar protector labio 1 y</t>
  </si>
  <si>
    <t>BL CAMBIO DE PUERTA DE CABINA</t>
  </si>
  <si>
    <t>BL CAMBIO NEUMATICO POS 5,6,7 Y 8</t>
  </si>
  <si>
    <t>BL_CAMB.SELLOS Y FILTRO HIDRAULICO</t>
  </si>
  <si>
    <t>BL_CBIO TANQUE DE AGUA SECUNDARIO PE06</t>
  </si>
  <si>
    <t>BL_CAMBIO INCLINOMETRO DE VIGA PE08</t>
  </si>
  <si>
    <t>BL_CAMBIO BASE TENSOR INFERIOR CABLE RH</t>
  </si>
  <si>
    <t>BL_CBIO SENSOR PRESIÓN ATMOSFERICA</t>
  </si>
  <si>
    <t>BL_CAMBIO  MODULO  D515 &amp; HARNNES PE 02</t>
  </si>
  <si>
    <t>BL_CBIO SOLENOIDE BOMBA INYEC AGUA PE09</t>
  </si>
  <si>
    <t>BL_CAMBIO DE MOTOR DE ESCALERA</t>
  </si>
  <si>
    <t>BL_INST. TOMA RAPIDA DE MUESTREO ACEITE</t>
  </si>
  <si>
    <t>BL_CAMBIO PROTECTORES DE VIGA PE 06</t>
  </si>
  <si>
    <t>BL_CBIO LIMPIA PARABRIZA FRONTAL Y LAT</t>
  </si>
  <si>
    <t>BL_CBIO MANG COMB LINEA REFRIGERACION</t>
  </si>
  <si>
    <t>BL_CAMBIO DE FILTRO SEPARADADOR AGUA</t>
  </si>
  <si>
    <t>BL_ASEGURAR MANIFOL PILOTAJE CABINA</t>
  </si>
  <si>
    <t>BL_ELIMINAR FUGA ACEITE NIPLE TUBERIA RE</t>
  </si>
  <si>
    <t>BL_TORNILLO PURGA TUBERIA CYL- FUGA NV1</t>
  </si>
  <si>
    <t>BL_ASEGURAR SOPORTE DE FILTRO AK</t>
  </si>
  <si>
    <t>BL_ENDEREZAR PELDAÑO ACCESO BASTIDORES</t>
  </si>
  <si>
    <t>BL_CBIO DE HOLDER CABEZAL ROTACION PE 09</t>
  </si>
  <si>
    <t>BL_CAMBIO HOLDER DE HOSE DRUMP PE 09</t>
  </si>
  <si>
    <t>BL_ CBIO DUCTOS DE CAMPANA Y CICLON DCT</t>
  </si>
  <si>
    <t>BL_CAMBIO PERNOS DE ZAPATA CADENA (CAT)</t>
  </si>
  <si>
    <t>BL_CBIO TUBERIAS LINEA MOTORES HYD PE02</t>
  </si>
  <si>
    <t>BL_CBIO PARADAS EMERGENCIA LATERAL LCN</t>
  </si>
  <si>
    <t>BL_CAMBIO LLAVE U - 6 3/4"  PE02 - SMED</t>
  </si>
  <si>
    <t>BL_CAMBIO DE PLATAFORMA DE TRANSMISION</t>
  </si>
  <si>
    <t>BL_FABRICAR BOTADORES DE PTO - ZAMINE</t>
  </si>
  <si>
    <t>BL_CBIO  SELLOS VALVULA ALIVIO TRANSMIÓN</t>
  </si>
  <si>
    <t>BL_TUBERIA  BOMBA-CONVERTIDOR FUGA NV2</t>
  </si>
  <si>
    <t>BL_REPARAR SOPORTE MANG LLENADO COMBUST</t>
  </si>
  <si>
    <t>BL_LAVADO DE ENFRIADORES POR SATURACION</t>
  </si>
  <si>
    <t>BL_IDENTIFICAR ELIMINAR FUGA ACEITE NV2</t>
  </si>
  <si>
    <t>BL_INSTAL MANG GRASA D YOQUE CYL LEV LH</t>
  </si>
  <si>
    <t>BL_CBIO INYECTOR RIPPER-FUGA GRASA NV2</t>
  </si>
  <si>
    <t>BL_EVALUAR BOMBA SISTEMA DE ENGRASE</t>
  </si>
  <si>
    <t>BL_VALVULA ALIVIO BBA D GRASA X BAJA PRE</t>
  </si>
  <si>
    <t>BL_REPARAR SOPORTE MANG LLENADO COMBUSTI</t>
  </si>
  <si>
    <t>BL_INST_BROCHE DE SUGECIÓN_6V-1575_EX02</t>
  </si>
  <si>
    <t>BL_CBIO SELLOS/ GASKET_MANDO CIRCULO</t>
  </si>
  <si>
    <t>BL_CAMB.MANGUERA ENFRIAMIENTO DE FRENO</t>
  </si>
  <si>
    <t>BL_EVAL. BAJA PRESION AIRE (ARRANQUE)</t>
  </si>
  <si>
    <t>BL_CBIO MANGUERA RETORNO CTRL LEVANTE</t>
  </si>
  <si>
    <t>BL_REP. DE BLINDAJE DE CUCHARON</t>
  </si>
  <si>
    <t>BL_CBIO DE ACEITE DE MANDO PROPULSION LH</t>
  </si>
  <si>
    <t>BL_CBIO FUSIBLE 2A,500VAC SIST CALEFACCI</t>
  </si>
  <si>
    <t>BL_CBIO CAMARA DE TECHO DE CABINA PE04</t>
  </si>
  <si>
    <t>BL_CBIO MANG HYD NIPLES DE ROD SUPPORT</t>
  </si>
  <si>
    <t>BL_CBIO DE VALVULA CALEFACC ACCIONA K203</t>
  </si>
  <si>
    <t>PLOK ESMA</t>
  </si>
  <si>
    <t>BL CAMBIO DE PADS DE TOLVA Y REGULACION</t>
  </si>
  <si>
    <t>BL_CBIO D MANGUERA LUBRICACION DE PTO</t>
  </si>
  <si>
    <t>BL_CBO SOPORTE ESPEJO RH (MEJORA)</t>
  </si>
  <si>
    <t>BL_CBIO DE CARCASA DE FILTRO HYD</t>
  </si>
  <si>
    <t>BL_INSTALAR MANGUERA DE REFRIGERANTE DE</t>
  </si>
  <si>
    <t>BL_CAMBIO DE MANGUERA DE REFRIGERANTE</t>
  </si>
  <si>
    <t>BL_CAMBIO DE MANGUERA DE FRENOS</t>
  </si>
  <si>
    <t>BL_CAMBIO DE ARRANCADOR</t>
  </si>
  <si>
    <t>BL_CAMBIO DE MOTOR PRE LUBE</t>
  </si>
  <si>
    <t>BL_C. DE MANGUERA LUBRICACION DIFERENCAL</t>
  </si>
  <si>
    <t>BL MONTAJE DE TANQUE</t>
  </si>
  <si>
    <t>BL_LINEA ENFRIAMIENTO FRENO FRONTAL RH</t>
  </si>
  <si>
    <t>BL_REP-PARCIAL ROD SUPPORT PE04</t>
  </si>
  <si>
    <t>BL_CBIO HOSE BOMA HYD RH_380-3467_TR04</t>
  </si>
  <si>
    <t>BL_CAMBIAR MULTIPLES ESCAPE (Cust) CA15</t>
  </si>
  <si>
    <t>46- 60 dias</t>
  </si>
  <si>
    <t>CO_BOMBA DE AUTOLUBRICACIÓN_CA12</t>
  </si>
  <si>
    <t>AA:4819863</t>
  </si>
  <si>
    <t>PUMP GP-LUB</t>
  </si>
  <si>
    <t>AA:6338033</t>
  </si>
  <si>
    <t>ACTUATOR GP-</t>
  </si>
  <si>
    <t>AA: 3E8008</t>
  </si>
  <si>
    <t>AA:2471292</t>
  </si>
  <si>
    <t>AA: 2B0858</t>
  </si>
  <si>
    <t>AA:1264503</t>
  </si>
  <si>
    <t>AA: 2G2345</t>
  </si>
  <si>
    <t>AA: 5K4549</t>
  </si>
  <si>
    <t>AA: 6F8499</t>
  </si>
  <si>
    <t>AA: 3B4615</t>
  </si>
  <si>
    <t>AA: 0T0883</t>
  </si>
  <si>
    <t>AA: 2G9399</t>
  </si>
  <si>
    <t>AA:3177707</t>
  </si>
  <si>
    <t>AA:3255973</t>
  </si>
  <si>
    <t>PAWL</t>
  </si>
  <si>
    <t>AA:2471293</t>
  </si>
  <si>
    <t>AA: 1K4129</t>
  </si>
  <si>
    <t>AA: 2G8573</t>
  </si>
  <si>
    <t>AA: 2G8572</t>
  </si>
  <si>
    <t>AA: 8T9377</t>
  </si>
  <si>
    <t>AA: 6N8863</t>
  </si>
  <si>
    <t>AA: 9D7924</t>
  </si>
  <si>
    <t>AA:1800037</t>
  </si>
  <si>
    <t>JOINT KT UNI</t>
  </si>
  <si>
    <t>AA: 9T8931</t>
  </si>
  <si>
    <t>VALVE G</t>
  </si>
  <si>
    <t>AA:2415838</t>
  </si>
  <si>
    <t>AA: 4E9311</t>
  </si>
  <si>
    <t>AA: 2V2076</t>
  </si>
  <si>
    <t>AA: 6D9392</t>
  </si>
  <si>
    <t>AA: 7G1239</t>
  </si>
  <si>
    <t>AA:3802652</t>
  </si>
  <si>
    <t>AA:2731169</t>
  </si>
  <si>
    <t>AA:2490410</t>
  </si>
  <si>
    <t>AA: 5P5637</t>
  </si>
  <si>
    <t>AA: 5P5927</t>
  </si>
  <si>
    <t>AA: 3E6602</t>
  </si>
  <si>
    <t>CM SEAL</t>
  </si>
  <si>
    <t>AA: 5P5643</t>
  </si>
  <si>
    <t>AA:2490411</t>
  </si>
  <si>
    <t>AA:2490937</t>
  </si>
  <si>
    <t>DUCT</t>
  </si>
  <si>
    <t>AA:2632555</t>
  </si>
  <si>
    <t>AA:2657454</t>
  </si>
  <si>
    <t>AA:3502246</t>
  </si>
  <si>
    <t>AA:2675032</t>
  </si>
  <si>
    <t>NIPPLE - DRA</t>
  </si>
  <si>
    <t>AA:1185619</t>
  </si>
  <si>
    <t>AA:1456669</t>
  </si>
  <si>
    <t>SCREW-SELF T</t>
  </si>
  <si>
    <t>CO_VÁLVULA DE CONTROL HIDRÁULICA_FL02</t>
  </si>
  <si>
    <t>AA:3447391</t>
  </si>
  <si>
    <t>AA:4648501</t>
  </si>
  <si>
    <t>AA:3523675</t>
  </si>
  <si>
    <t>PUMP GP-GR 2</t>
  </si>
  <si>
    <t>CO_BOMBA DE DIRECCIÓN_RO01</t>
  </si>
  <si>
    <t>AA:3898423</t>
  </si>
  <si>
    <t>CO_BOMBA DE VIBRACIÓN_RO01</t>
  </si>
  <si>
    <t>AA:3950521</t>
  </si>
  <si>
    <t>MOTOR GP-FAN</t>
  </si>
  <si>
    <t>CO_MOTOR DE VENTILADOR_RO01</t>
  </si>
  <si>
    <t>AA:3680803</t>
  </si>
  <si>
    <t>RADIATOR GP</t>
  </si>
  <si>
    <t>CO_RADIADOR_RO01</t>
  </si>
  <si>
    <t>AA:3680804</t>
  </si>
  <si>
    <t>COOLER GP-AT</t>
  </si>
  <si>
    <t>CO_POSENFRIADOR_RO01</t>
  </si>
  <si>
    <t>CO_CILINDRO DE LEVANTE LH_CA13</t>
  </si>
  <si>
    <t>AA:1600013</t>
  </si>
  <si>
    <t>CLIP 2PC</t>
  </si>
  <si>
    <t>AA:1600012</t>
  </si>
  <si>
    <t>CLIP 2 PC</t>
  </si>
  <si>
    <t>KIT_VESTIDO DE CUCHARON</t>
  </si>
  <si>
    <t>AA:2804099</t>
  </si>
  <si>
    <t>AA:1006668</t>
  </si>
  <si>
    <t>EDGE</t>
  </si>
  <si>
    <t>AA: 3G6395</t>
  </si>
  <si>
    <t>END EDGE</t>
  </si>
  <si>
    <t>AA:2804095</t>
  </si>
  <si>
    <t>AA:4339831</t>
  </si>
  <si>
    <t>AA:1380006</t>
  </si>
  <si>
    <t>AA:4631401</t>
  </si>
  <si>
    <t>BASE</t>
  </si>
  <si>
    <t>AA:2755444</t>
  </si>
  <si>
    <t>PLUG MAWPS</t>
  </si>
  <si>
    <t>CO_CILINDRO DE DIRECCIÓN RH_CA08</t>
  </si>
  <si>
    <t>AA:3846168</t>
  </si>
  <si>
    <t>SEAT GP-SUSP</t>
  </si>
  <si>
    <t>CC_CILINDRO SUSPENSIÓN DELANTERA RH_CA06</t>
  </si>
  <si>
    <t>AA: 4V7099</t>
  </si>
  <si>
    <t>CC_CUCHARÓN_FL02</t>
  </si>
  <si>
    <t>AA:5241339</t>
  </si>
  <si>
    <t>AA: 4V8520</t>
  </si>
  <si>
    <t>AA: 7K9212</t>
  </si>
  <si>
    <t>AA:3937778</t>
  </si>
  <si>
    <t>AA: 7V6715</t>
  </si>
  <si>
    <t>AA: 5V0353</t>
  </si>
  <si>
    <t>AA: 5V0354</t>
  </si>
  <si>
    <t>AA: 7K9205</t>
  </si>
  <si>
    <t>AA:2517728</t>
  </si>
  <si>
    <t>AA:2517729</t>
  </si>
  <si>
    <t>AA:5773220</t>
  </si>
  <si>
    <t>AA:5773217</t>
  </si>
  <si>
    <t>AA:3154884</t>
  </si>
  <si>
    <t>AA:5773215</t>
  </si>
  <si>
    <t>AA:5773219</t>
  </si>
  <si>
    <t>AA:5773210</t>
  </si>
  <si>
    <t>AA:5773212</t>
  </si>
  <si>
    <t>AA:5773214</t>
  </si>
  <si>
    <t>AA:5773213</t>
  </si>
  <si>
    <t>AA:5773211</t>
  </si>
  <si>
    <t>AA:1213307</t>
  </si>
  <si>
    <t>CO_ENFRIADOR DE AIRE (SE CBIO RADIADOR)</t>
  </si>
  <si>
    <t>AA:3614742</t>
  </si>
  <si>
    <t>ISOLATOR</t>
  </si>
  <si>
    <t>AA:4615747</t>
  </si>
  <si>
    <t>AA: 7E8630</t>
  </si>
  <si>
    <t>AA:3729127</t>
  </si>
  <si>
    <t>CORE AS-AFCL</t>
  </si>
  <si>
    <t>CC_DIFERENCIAL_CA27</t>
  </si>
  <si>
    <t>TE_CRUCETAS_CARDAN PRINCIPAL Y PTO_CA20</t>
  </si>
  <si>
    <t>CO_ENFRIADOR ACEITE FRENOS POSTER_CA11</t>
  </si>
  <si>
    <t>CC_TRANSMISIÓN_CA14</t>
  </si>
  <si>
    <t>AA:1280928</t>
  </si>
  <si>
    <t>AA:2586652</t>
  </si>
  <si>
    <t>Y1:480-AW1-000</t>
  </si>
  <si>
    <t>WEAR KIT 966</t>
  </si>
  <si>
    <t>AA:2707034</t>
  </si>
  <si>
    <t>AA: 5D3887</t>
  </si>
  <si>
    <t>AA: 8T6912</t>
  </si>
  <si>
    <t>AA: 4M8973</t>
  </si>
  <si>
    <t>AA:2695346</t>
  </si>
  <si>
    <t>AA: 8T9598</t>
  </si>
  <si>
    <t>AA: 4D0298</t>
  </si>
  <si>
    <t>AA:3641374</t>
  </si>
  <si>
    <t>AA: 7X0618</t>
  </si>
  <si>
    <t>AA:1703093</t>
  </si>
  <si>
    <t>AA: 6K6967</t>
  </si>
  <si>
    <t>Z1:300719</t>
  </si>
  <si>
    <t>PACKING, RING B4 AND M4B PUMP</t>
  </si>
  <si>
    <t>AA:4213290</t>
  </si>
  <si>
    <t>AA:3744288</t>
  </si>
  <si>
    <t>AA:4507673</t>
  </si>
  <si>
    <t>AA: 3S2093</t>
  </si>
  <si>
    <t>AA:3467921</t>
  </si>
  <si>
    <t>AA:3467441</t>
  </si>
  <si>
    <t>MOTOR AS-WIP</t>
  </si>
  <si>
    <t>AA:3467442</t>
  </si>
  <si>
    <t>LINKAGE AS</t>
  </si>
  <si>
    <t>AA:3467443</t>
  </si>
  <si>
    <t>ARM AS</t>
  </si>
  <si>
    <t>AA:3467445</t>
  </si>
  <si>
    <t>BLADE AS</t>
  </si>
  <si>
    <t>AA:3467888</t>
  </si>
  <si>
    <t>AA:3467890</t>
  </si>
  <si>
    <t>AA: 5I8307</t>
  </si>
  <si>
    <t>AA:1440195</t>
  </si>
  <si>
    <t>BULK HOSE CM</t>
  </si>
  <si>
    <t>AA:3773706</t>
  </si>
  <si>
    <t>AA:1340987</t>
  </si>
  <si>
    <t>BKT A-MIR LH</t>
  </si>
  <si>
    <t>AA:1340989</t>
  </si>
  <si>
    <t>AA:2507605</t>
  </si>
  <si>
    <t>AA:2580817</t>
  </si>
  <si>
    <t>AA:3327786</t>
  </si>
  <si>
    <t>AA:1246257</t>
  </si>
  <si>
    <t>CLAMP HOSE</t>
  </si>
  <si>
    <t>AA:3323527</t>
  </si>
  <si>
    <t>AA:2244905</t>
  </si>
  <si>
    <t>AA:2142015</t>
  </si>
  <si>
    <t>LATCH</t>
  </si>
  <si>
    <t>AA: 5C8312</t>
  </si>
  <si>
    <t>AA:3732319</t>
  </si>
  <si>
    <t>AA:3732313</t>
  </si>
  <si>
    <t>AA:0957930</t>
  </si>
  <si>
    <t>SCREW MACHIN</t>
  </si>
  <si>
    <t>AA:1073786</t>
  </si>
  <si>
    <t>AA:3721637</t>
  </si>
  <si>
    <t>AA: 5F9144</t>
  </si>
  <si>
    <t>AA:2953839</t>
  </si>
  <si>
    <t>AA:0966331</t>
  </si>
  <si>
    <t>AA:3260612</t>
  </si>
  <si>
    <t>WASHER-TAB</t>
  </si>
  <si>
    <t>AA:3053153</t>
  </si>
  <si>
    <t>AA: 8E4832</t>
  </si>
  <si>
    <t>STRIKER</t>
  </si>
  <si>
    <t>AA:1458295</t>
  </si>
  <si>
    <t>AA: 4K8864</t>
  </si>
  <si>
    <t>AA: 7X5331</t>
  </si>
  <si>
    <t>ELBOW-90 DEG</t>
  </si>
  <si>
    <t>AA:2247506</t>
  </si>
  <si>
    <t>SEAL-ISOLATI</t>
  </si>
  <si>
    <t>AA:3206171</t>
  </si>
  <si>
    <t>JUNCTION BLO</t>
  </si>
  <si>
    <t>AA: 8V0622</t>
  </si>
  <si>
    <t>AA:1053477</t>
  </si>
  <si>
    <t>AA:1114799</t>
  </si>
  <si>
    <t>AA:3573846</t>
  </si>
  <si>
    <t>AA: 4I3038</t>
  </si>
  <si>
    <t>AA:1209027</t>
  </si>
  <si>
    <t>SCREW-PAN HD</t>
  </si>
  <si>
    <t>CR_CBIAR VALVULA PILOT(TRAVEL, LANZADER)</t>
  </si>
  <si>
    <t>AA:3698502</t>
  </si>
  <si>
    <t>VALVE GP-PIL</t>
  </si>
  <si>
    <t>AA:1417251</t>
  </si>
  <si>
    <t>AA:1095721</t>
  </si>
  <si>
    <t>SEAL DIRT</t>
  </si>
  <si>
    <t>AA:1095724</t>
  </si>
  <si>
    <t>SEAL GP</t>
  </si>
  <si>
    <t>AA: 3F5792</t>
  </si>
  <si>
    <t>AA: 2K7471</t>
  </si>
  <si>
    <t>AA: 0S1595</t>
  </si>
  <si>
    <t>AA:4193911</t>
  </si>
  <si>
    <t>LAMP GP-BASI</t>
  </si>
  <si>
    <t>AA:3534515</t>
  </si>
  <si>
    <t>SWITCH AS-TO</t>
  </si>
  <si>
    <t>AA: 7P3895</t>
  </si>
  <si>
    <t>AA: 9J5709</t>
  </si>
  <si>
    <t>AA:3824475</t>
  </si>
  <si>
    <t>AA: 9X8402</t>
  </si>
  <si>
    <t>AA: 4W3100</t>
  </si>
  <si>
    <t>AA:3449286</t>
  </si>
  <si>
    <t>AA:3268116</t>
  </si>
  <si>
    <t>AA:5854562</t>
  </si>
  <si>
    <t>PUMP GP-PREL</t>
  </si>
  <si>
    <t>AA:1695033</t>
  </si>
  <si>
    <t>AA: 2K4973</t>
  </si>
  <si>
    <t>AA:4322093</t>
  </si>
  <si>
    <t>AA:4322014</t>
  </si>
  <si>
    <t>COUPLING-PER</t>
  </si>
  <si>
    <t>AA:1335946</t>
  </si>
  <si>
    <t>CAP AS-OIL</t>
  </si>
  <si>
    <t>AA:3486693</t>
  </si>
  <si>
    <t>AA:2022605</t>
  </si>
  <si>
    <t>AA: 5P0597</t>
  </si>
  <si>
    <t>AA:5425521</t>
  </si>
  <si>
    <t>AA:1932120</t>
  </si>
  <si>
    <t>AA:3571752</t>
  </si>
  <si>
    <t>AA:3752467</t>
  </si>
  <si>
    <t>AA: 9N1941</t>
  </si>
  <si>
    <t>AA:2419265</t>
  </si>
  <si>
    <t>AA:1083612</t>
  </si>
  <si>
    <t>AA:1061792</t>
  </si>
  <si>
    <t>STUD TAPER</t>
  </si>
  <si>
    <t>AA:2843502</t>
  </si>
  <si>
    <t>AA:2818261</t>
  </si>
  <si>
    <t>SLEEVE AS.-E</t>
  </si>
  <si>
    <t>AA:3570351</t>
  </si>
  <si>
    <t>AA: 9N2038</t>
  </si>
  <si>
    <t>CLAMP A-TURB</t>
  </si>
  <si>
    <t>AA:3159383</t>
  </si>
  <si>
    <t>FILLER AS</t>
  </si>
  <si>
    <t>AA:5417168</t>
  </si>
  <si>
    <t>AA:2353546</t>
  </si>
  <si>
    <t>AA: 6V3348</t>
  </si>
  <si>
    <t>AA:2594600</t>
  </si>
  <si>
    <t>AA:3228568</t>
  </si>
  <si>
    <t>BUTTON AS-HO</t>
  </si>
  <si>
    <t>AA:4208201</t>
  </si>
  <si>
    <t>AA:4373836</t>
  </si>
  <si>
    <t>CLIP AS</t>
  </si>
  <si>
    <t>AA:4373837</t>
  </si>
  <si>
    <t>AA: 5P3948</t>
  </si>
  <si>
    <t>COUPLING A</t>
  </si>
  <si>
    <t>AA:3979301</t>
  </si>
  <si>
    <t>SPACER-HARD</t>
  </si>
  <si>
    <t>AA:2745909</t>
  </si>
  <si>
    <t>AA:2830601</t>
  </si>
  <si>
    <t>AA:3288447</t>
  </si>
  <si>
    <t>AA:3291013</t>
  </si>
  <si>
    <t>COIL AS -CON</t>
  </si>
  <si>
    <t>AA:5982869</t>
  </si>
  <si>
    <t>TUBE AS-A/C</t>
  </si>
  <si>
    <t>AA:5982865</t>
  </si>
  <si>
    <t>AA:3282321</t>
  </si>
  <si>
    <t>CLAMP-U</t>
  </si>
  <si>
    <t>AA:3604783</t>
  </si>
  <si>
    <t>AA:5982867</t>
  </si>
  <si>
    <t>AA: 3P9847</t>
  </si>
  <si>
    <t>AA: 4B0418</t>
  </si>
  <si>
    <t>AA:5982873</t>
  </si>
  <si>
    <t>AA:5403269</t>
  </si>
  <si>
    <t>AA:5403278</t>
  </si>
  <si>
    <t>AA: 5K9660</t>
  </si>
  <si>
    <t>AA: 8T4138</t>
  </si>
  <si>
    <t>AA: 5P7070</t>
  </si>
  <si>
    <t>M-STRIP ST</t>
  </si>
  <si>
    <t>CO_VÁLVULA DE CONTROL DE LEVANTE RH_CF01</t>
  </si>
  <si>
    <t>AA: 8C6515</t>
  </si>
  <si>
    <t>CO_FRENO DE SERVICIO DELANTERO LH_CF03</t>
  </si>
  <si>
    <t>CC_MANDO FINAL DELANTERO RH_CF03</t>
  </si>
  <si>
    <t>AA: 1V6659</t>
  </si>
  <si>
    <t>AA: 2K9062</t>
  </si>
  <si>
    <t>AA:3132634</t>
  </si>
  <si>
    <t>AA:4304008</t>
  </si>
  <si>
    <t>CC_MANDO FINAL DELANTERO LH_CF03</t>
  </si>
  <si>
    <t>AA:1048973</t>
  </si>
  <si>
    <t>AA:1872137</t>
  </si>
  <si>
    <t>AA:2672744</t>
  </si>
  <si>
    <t>FUSE AS-HOLD</t>
  </si>
  <si>
    <t>AA:4511095</t>
  </si>
  <si>
    <t>AA:4469282</t>
  </si>
  <si>
    <t>MINI CARGADOR 3</t>
  </si>
  <si>
    <t>AA:4245546</t>
  </si>
  <si>
    <t>AA:3106660</t>
  </si>
  <si>
    <t>PIN-SPRING</t>
  </si>
  <si>
    <t>AA:1922645</t>
  </si>
  <si>
    <t>AA:3455132</t>
  </si>
  <si>
    <t>HANDLE</t>
  </si>
  <si>
    <t>AA:1595797</t>
  </si>
  <si>
    <t>AA:3155493</t>
  </si>
  <si>
    <t>AA:3887978</t>
  </si>
  <si>
    <t>AA:3455135</t>
  </si>
  <si>
    <t>CC_CILINDRO DE DIRECCIÓN LH_FL02</t>
  </si>
  <si>
    <t>Z1:011454</t>
  </si>
  <si>
    <t>VALVE  BUTTERFLY 3</t>
  </si>
  <si>
    <t>AA: 6G9703</t>
  </si>
  <si>
    <t>AA: 6V7676</t>
  </si>
  <si>
    <t>AA:4665094</t>
  </si>
  <si>
    <t>AA:2982656</t>
  </si>
  <si>
    <t>AA:2482946</t>
  </si>
  <si>
    <t>AA: 8T4970</t>
  </si>
  <si>
    <t>AA:2482947</t>
  </si>
  <si>
    <t>AA: 9D3767</t>
  </si>
  <si>
    <t>AA:1547105</t>
  </si>
  <si>
    <t>AA: 3E7404</t>
  </si>
  <si>
    <t>AA:3080857</t>
  </si>
  <si>
    <t>CANISTER GP</t>
  </si>
  <si>
    <t>AA:3332108</t>
  </si>
  <si>
    <t>CAP AS-RAIN</t>
  </si>
  <si>
    <t>AA:3080852</t>
  </si>
  <si>
    <t>AA:3648168</t>
  </si>
  <si>
    <t>AA:3648169</t>
  </si>
  <si>
    <t>AA:4469281</t>
  </si>
  <si>
    <t>AA:1420259</t>
  </si>
  <si>
    <t>AA: 1V3345</t>
  </si>
  <si>
    <t>AA: 1V3346</t>
  </si>
  <si>
    <t>AA: 6T1951</t>
  </si>
  <si>
    <t>STUD A</t>
  </si>
  <si>
    <t>AA: 5S7349</t>
  </si>
  <si>
    <t>AA: 5T7274</t>
  </si>
  <si>
    <t>FLAP REAR RH</t>
  </si>
  <si>
    <t>AA: 5T7352</t>
  </si>
  <si>
    <t>AA:3792211</t>
  </si>
  <si>
    <t>AA:4221999</t>
  </si>
  <si>
    <t>AA: 6V9854</t>
  </si>
  <si>
    <t>AA: 8T9349</t>
  </si>
  <si>
    <t>AA: 5P7483</t>
  </si>
  <si>
    <t>AA: 5P7211</t>
  </si>
  <si>
    <t>AA: 9W8940</t>
  </si>
  <si>
    <t>AA: 8C8585</t>
  </si>
  <si>
    <t>AA: 8Y4000</t>
  </si>
  <si>
    <t>AA: 8T9496</t>
  </si>
  <si>
    <t>AA:2774877</t>
  </si>
  <si>
    <t>AA:3795181</t>
  </si>
  <si>
    <t>AA:4442516</t>
  </si>
  <si>
    <t>AA:3807133</t>
  </si>
  <si>
    <t>AA:3523970</t>
  </si>
  <si>
    <t>AA:1046730</t>
  </si>
  <si>
    <t>MINI CARGADOR 2</t>
  </si>
  <si>
    <t>AA:2623764</t>
  </si>
  <si>
    <t>AA:4557987</t>
  </si>
  <si>
    <t>MOTOR GP-PRF</t>
  </si>
  <si>
    <t>AA:3905018</t>
  </si>
  <si>
    <t>AA:1706705</t>
  </si>
  <si>
    <t>AA:4574022</t>
  </si>
  <si>
    <t>MINI CARGADOR 1</t>
  </si>
  <si>
    <t>RO02_MAC</t>
  </si>
  <si>
    <t>M7800402</t>
  </si>
  <si>
    <t>AA:3540258</t>
  </si>
  <si>
    <t>CABLE AS-BAT</t>
  </si>
  <si>
    <t>AA:4391318</t>
  </si>
  <si>
    <t>CONT GP-HAND</t>
  </si>
  <si>
    <t>AA:2850150</t>
  </si>
  <si>
    <t>BOOT</t>
  </si>
  <si>
    <t>AA: 4B9808</t>
  </si>
  <si>
    <t>AA:3467444</t>
  </si>
  <si>
    <t>AA:3701485</t>
  </si>
  <si>
    <t>ALARM-BACK U</t>
  </si>
  <si>
    <t>AA: 1U2533</t>
  </si>
  <si>
    <t>AA:1382835</t>
  </si>
  <si>
    <t>BRACKET AS-L</t>
  </si>
  <si>
    <t>CO_CABINA DE OPERADOR_CA26</t>
  </si>
  <si>
    <t>AA: 5T5807</t>
  </si>
  <si>
    <t>AA: 5T9893</t>
  </si>
  <si>
    <t>AA: 5T9894</t>
  </si>
  <si>
    <t>AA:1630042</t>
  </si>
  <si>
    <t>AA:1476456</t>
  </si>
  <si>
    <t>REMOVAL TOOL</t>
  </si>
  <si>
    <t>AA:1516320</t>
  </si>
  <si>
    <t>TOOL REMOVAL</t>
  </si>
  <si>
    <t>AA:5715253</t>
  </si>
  <si>
    <t>ELEMENT AS-X</t>
  </si>
  <si>
    <t>AA: 9L6647</t>
  </si>
  <si>
    <t>BELT-VEE</t>
  </si>
  <si>
    <t>AA: 3B6552</t>
  </si>
  <si>
    <t>AA:1392480</t>
  </si>
  <si>
    <t>AA: 5P9085</t>
  </si>
  <si>
    <t>AA:1947264</t>
  </si>
  <si>
    <t>BREATHER AS.</t>
  </si>
  <si>
    <t>AA: 3B6487</t>
  </si>
  <si>
    <t>AA: 8T0336</t>
  </si>
  <si>
    <t>AA: 4V8674</t>
  </si>
  <si>
    <t>CC_CILINDRO DE LEVANTE_LH_FL02</t>
  </si>
  <si>
    <t>AA: 7K9209</t>
  </si>
  <si>
    <t>AA:1386685</t>
  </si>
  <si>
    <t>AA:4785991</t>
  </si>
  <si>
    <t>AA:5763854</t>
  </si>
  <si>
    <t>CC_CILINDRO DE LEVANTE_RH_FL02</t>
  </si>
  <si>
    <t>AA:2835593</t>
  </si>
  <si>
    <t>AA:3412646</t>
  </si>
  <si>
    <t>WASHER HARD</t>
  </si>
  <si>
    <t>AA:2993401</t>
  </si>
  <si>
    <t>NUT HEX</t>
  </si>
  <si>
    <t>AA: 3B5316</t>
  </si>
  <si>
    <t>AA:3844562</t>
  </si>
  <si>
    <t>AA:1566144</t>
  </si>
  <si>
    <t>AA:2603191</t>
  </si>
  <si>
    <t>AA:3369373</t>
  </si>
  <si>
    <t>AA: 8T9101</t>
  </si>
  <si>
    <t>AA:3381462</t>
  </si>
  <si>
    <t>ESTADO DE LINEA
(Custodia/Despachado)
ES PARA EL REPORTE</t>
  </si>
  <si>
    <t>3083759 BL</t>
  </si>
  <si>
    <t>3112947 BL</t>
  </si>
  <si>
    <t>R02</t>
  </si>
  <si>
    <t>CC ENFRIADOR DE ACEITE DE TRANSMISION</t>
  </si>
  <si>
    <t>CC VÁLVULA DE CONTROL DE DIRECCIÓN</t>
  </si>
  <si>
    <t>CC CILINDRO DE DIRECCION RH</t>
  </si>
  <si>
    <t>CC CILINDRO DE DIRECCIÓN LH</t>
  </si>
  <si>
    <t>CC VALVULA CONTROL IMPLEMENTO DIREC/FREN</t>
  </si>
  <si>
    <t>CC BARRA DE DIRECCIÓN LH</t>
  </si>
  <si>
    <t>CC BARRA DE DIRECCIÓN RH</t>
  </si>
  <si>
    <t>CC BOMBA PRINCIPAL 7-8</t>
  </si>
  <si>
    <t>CC BOMBA PRINCIPAL 9-10</t>
  </si>
  <si>
    <t>CC BOMBA DE IMPLEMENTOS</t>
  </si>
  <si>
    <t>MJ_CO CILINDRO DE DIRECCIÓN LH</t>
  </si>
  <si>
    <t>BL_CBIO ACEITE EJE POSTERIOR/INSP TAPONE</t>
  </si>
  <si>
    <t>HILIGHT - PM2 500 H LAVADO</t>
  </si>
  <si>
    <t>HILIGHT - PM2 500 H RUTINA MECANICA</t>
  </si>
  <si>
    <t>HILIGHT - PM2 500 H RUTINA ELECTRICA</t>
  </si>
  <si>
    <t>KIT_BLINDAJE</t>
  </si>
  <si>
    <t>MJ_CO CILINDRO DE DIRECCIÓN RH</t>
  </si>
  <si>
    <t>RL4J - PM1 250 H LAVADO</t>
  </si>
  <si>
    <t>RL4J - PM1 250 H RUTINA MECANICA</t>
  </si>
  <si>
    <t>RL4J - PM1 250 H RUTINA ELECTRICA</t>
  </si>
  <si>
    <t>SUC156LE - PM3 1000 H LIMPIEZA</t>
  </si>
  <si>
    <t>SUC156LE - PM3 1000 H RUTINA MECANICA</t>
  </si>
  <si>
    <t>SUC156LE - PM3 1000 H RUTINA ELECTRICA</t>
  </si>
  <si>
    <t>SD 114 - PM1 250 H LAVADO</t>
  </si>
  <si>
    <t>SD 114 - PM1 250 H RUTINA MECANICA</t>
  </si>
  <si>
    <t>SD 114 - PM1 250 H RUTINA ELECTRICA</t>
  </si>
  <si>
    <t>XR3 - PM4 2000 H LIMPIEZA</t>
  </si>
  <si>
    <t>XR3 - PM4 2000 H RUTINA MECANICA</t>
  </si>
  <si>
    <t>XR3 - PM4 2000 H RUTINA ELECTRICA</t>
  </si>
  <si>
    <t>262D3 - PM4 2000 H LAVADO</t>
  </si>
  <si>
    <t>262D3 - PM4 2000 H RUTINA MECANICA</t>
  </si>
  <si>
    <t>262D3 - PM4 2000 H RUTINA ELECTRICA</t>
  </si>
  <si>
    <t>262D3 - INSPECCION RUEDAS Y NEUMATICOS</t>
  </si>
  <si>
    <t>LUXTOWER - PM1 250 H LAVADO</t>
  </si>
  <si>
    <t>LUXTOWER - PM1 250 H RUTINA MECANICA</t>
  </si>
  <si>
    <t>LUXTOWER - PM1 250 H RUTINA ELECTRICA</t>
  </si>
  <si>
    <t>CE01 - PM2 3M LIMPIEZA</t>
  </si>
  <si>
    <t>CE01 - PM2 3M RUTINA MECANICA</t>
  </si>
  <si>
    <t>CE01 - PM2 3M RUTINA ELECTRICA</t>
  </si>
  <si>
    <t>EX5600-6 - PM3 2000 H LAVADO</t>
  </si>
  <si>
    <t>EX5600-6 - PM3 2000 H RUTINA MECANICA</t>
  </si>
  <si>
    <t>EX5600-6 - PM3 2000 H RUTINA ELECTRICA</t>
  </si>
  <si>
    <t>EX5600-6 - PM3 2000 H RUTINA HVAC</t>
  </si>
  <si>
    <t>EX5600-6 - PM3 2000 H CONFIABILIDAD</t>
  </si>
  <si>
    <t>EX5600-6 - PM3 2000 H INSP DE CUCHARÓN</t>
  </si>
  <si>
    <t>PV271E - PM2 3000 H LAVADO</t>
  </si>
  <si>
    <t>PV271E - PM2 3000 H RUTINA MECANICA</t>
  </si>
  <si>
    <t>PV271E - PM2 3000 H RUTINA ELECTRICA</t>
  </si>
  <si>
    <t>PV271E - PM2 3000 H RUTINA HVAC</t>
  </si>
  <si>
    <t>PV271E-DESENERGIZACIÓN Y ENERGIZACIÓN</t>
  </si>
  <si>
    <t>PV271E - PM 1000H RUTINA ELECTRICA</t>
  </si>
  <si>
    <t>PV271E - CAMBIO ROD SEAL</t>
  </si>
  <si>
    <t>PV271D - CAMBIO DE SELLOS DE CULATIN</t>
  </si>
  <si>
    <t>CTEC INBO</t>
  </si>
  <si>
    <t>16M3 - PRE PM2 125 H</t>
  </si>
  <si>
    <t>VM6X4R - PM7 4800 H LAVADO</t>
  </si>
  <si>
    <t>VM6X4R - PM7 4800 H RUTINA MECANICA</t>
  </si>
  <si>
    <t>VM6X4R - PM7 4800 H RUTINA ELECTRICA</t>
  </si>
  <si>
    <t>834K - PRE PM3 125 H</t>
  </si>
  <si>
    <t>EX5600-6 - CC TRANSMISIÓN DE BOMBAS RH</t>
  </si>
  <si>
    <t>PV271E - INSPECCION MENSUAL DE SCI</t>
  </si>
  <si>
    <t>HILIGHT - PM3 1000 H LAVADO</t>
  </si>
  <si>
    <t>HILIGHT - PM3 1000 H RUTINA MECANICA</t>
  </si>
  <si>
    <t>HILIGHT - PM3 1000 H RUTINA ELECTRICA</t>
  </si>
  <si>
    <t>HILIGHT - PM1 250 H LAVADO</t>
  </si>
  <si>
    <t>HILIGHT - PM1 250 H RUTINA MECANICA</t>
  </si>
  <si>
    <t>HILIGHT - PM1 250 H RUTINA ELECTRICA</t>
  </si>
  <si>
    <t>MILANO - PM1 250 H LAVADO</t>
  </si>
  <si>
    <t>MILANO - PM1 250 H RUTINA MECANICA</t>
  </si>
  <si>
    <t>MILANO - PM1 250 H RUTINA ELECTRICA</t>
  </si>
  <si>
    <t>CC CADENA LH</t>
  </si>
  <si>
    <t>CC CADENA RH</t>
  </si>
  <si>
    <t>CC SPROCKET</t>
  </si>
  <si>
    <t>834K - PM1 250 H LAVADO</t>
  </si>
  <si>
    <t>834K - PM1 250 H RUTINA MECANICA</t>
  </si>
  <si>
    <t>834K - PM1 250 H RUTINA ELECTRICA</t>
  </si>
  <si>
    <t>834K - PM1 250 H RUTINA HVAC</t>
  </si>
  <si>
    <t>834K - PM1 250 H RUTINA CONFIABILIDAD</t>
  </si>
  <si>
    <t>777G WT - PM3 1000 H LAVADO</t>
  </si>
  <si>
    <t>777G WT - PM3 1000 H RUTINA MECANICA</t>
  </si>
  <si>
    <t>777G WT - PM3 1000 H RUTINA ELECTRICA</t>
  </si>
  <si>
    <t>777G WT - PM3 1000 H RUTINA HVAC</t>
  </si>
  <si>
    <t>777G WT - PM3 1000 H RUTINA CONFIABILIDA</t>
  </si>
  <si>
    <t>793D - PM3 1500 H LAVADO</t>
  </si>
  <si>
    <t>793D - PM3 1500 H RUTINA MECANICA</t>
  </si>
  <si>
    <t>793D - PM3 1500 H RUTINA ELECTRICA</t>
  </si>
  <si>
    <t>793D - PM3 1500 H RUTINA HVAC</t>
  </si>
  <si>
    <t>793D - PM3 1500 H RUTINA CONFIABILIDAD</t>
  </si>
  <si>
    <t>793D - PM3 CALIB SUSPENSIONES POST_DELAN</t>
  </si>
  <si>
    <t>D65 - PM3 1000 H LAVADO</t>
  </si>
  <si>
    <t>D65 - PM3 1000 H RUTINA MECANICA</t>
  </si>
  <si>
    <t>D65 - PM3 1000 H RUTINA ELECTRICA</t>
  </si>
  <si>
    <t>D65 - PM3 1000 H RUTINA HVAC</t>
  </si>
  <si>
    <t>D65 - PM4 1000 H RUTINA CONFIABILIDAD</t>
  </si>
  <si>
    <t>D65 - CAMBIO DE MORDAZAS LLAVE QUIEBRE</t>
  </si>
  <si>
    <t>D65 - CAMBIO DE MANGA COLECTOR DE POLVO</t>
  </si>
  <si>
    <t>D65 - CAMBIO LIMPIAPARABRISAS FRONT&amp;SUP</t>
  </si>
  <si>
    <t>D65 - CAMBIO DE VALVULA RAMBLIN</t>
  </si>
  <si>
    <t>EX5600-6 - CC MOTOR VENTILADOR FRONTAL</t>
  </si>
  <si>
    <t>LUBRICACIÓN Y LIMPIEZA TAPAS CICLONICAS</t>
  </si>
  <si>
    <t>CG02 - PM1 1M LUBRICACIÓN DE ESTABILIZAD</t>
  </si>
  <si>
    <t>PM_MANTTO PREVENTIVO PV271E_PE02_PM50 SO</t>
  </si>
  <si>
    <t>MJ_CO TURBOCOMPRESOR</t>
  </si>
  <si>
    <t>CC MOTOR DE ENFRIAMIENTO DE FRENOS</t>
  </si>
  <si>
    <t>CC BOMBA PRINCIPAL 1-2</t>
  </si>
  <si>
    <t>CC BOMBA PRINCIPAL 5-6</t>
  </si>
  <si>
    <t>CC CILINDRO DE VOLTEO RH</t>
  </si>
  <si>
    <t>834K - PRE PM4 125 H</t>
  </si>
  <si>
    <t>D10T2 - PRE PM3 125 H</t>
  </si>
  <si>
    <t>EX5600-6 - CC TRANSMISIÓN DE BOMBAS LH</t>
  </si>
  <si>
    <t>CC_MANDO FINAL RH (IZAJE)</t>
  </si>
  <si>
    <t>MEDICION DE DESGASTE DE SEMIEJE</t>
  </si>
  <si>
    <t>CC_MANDO FINAL RH + SEMIEJE</t>
  </si>
  <si>
    <t>777G - PRE PM2 125 H</t>
  </si>
  <si>
    <t>777G - PRE PM1 125 H</t>
  </si>
  <si>
    <t>CR_CAMBIO PROTECTOR DE LABIO Y WEAR CAP</t>
  </si>
  <si>
    <t>CR_CAMBIO DE SENSOR DE NIVEL DE AGUA</t>
  </si>
  <si>
    <t>CR_ADITIVO PARA SUSPENSION_FESA</t>
  </si>
  <si>
    <t>CR_CBIO DE PROTECTORES DE LABIO P1 Y P5</t>
  </si>
  <si>
    <t>CR_CBIO DE PROTECTOR LATERAL SUPERIOR</t>
  </si>
  <si>
    <t>CR_CBIO ADBLUE</t>
  </si>
  <si>
    <t>CR_CAMBIO BATERIA SISTEMA CONTRAINCENDIO</t>
  </si>
  <si>
    <t>CR MONTAJE DE TANQUE</t>
  </si>
  <si>
    <t>CAMBIO DE ARRANCADOR</t>
  </si>
  <si>
    <t>K203_CBIO DE VALVULA CALEFACCION ACCIONA</t>
  </si>
  <si>
    <t>CR_CAMBIO DE MOTOR DE ESCALERA</t>
  </si>
  <si>
    <t>BL_INSTALAR ZAPATA CADENA LADO NO CABINA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</si>
</sst>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#,##0.0"/>
    <numFmt numFmtId="166" formatCode="[$-F400]h:mm:ss\ AM/PM"/>
    <numFmt numFmtId="167" formatCode="#,##0.000"/>
    <numFmt numFmtId="168" formatCode="0.0%"/>
    <numFmt numFmtId="169" formatCode="mmm\ yyyy"/>
    <numFmt numFmtId="170" formatCode="0.0"/>
    <numFmt numFmtId="171" formatCode="m/d/yyyy"/>
  </numFmts>
  <fonts count="14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rial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rial"/>
      <family val="2"/>
    </font>
    <font>
      <sz val="11"/>
      <color rgb="FF000000"/>
      <name val="Aptos Narrow"/>
      <family val="2"/>
    </font>
    <font>
      <sz val="10"/>
      <color theme="1"/>
      <name val="Arial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 tint="0.59996337778862885"/>
      </right>
      <top style="thin">
        <color theme="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06">
    <xf numFmtId="0" fontId="0" fillId="0" borderId="0" xfId="0"/>
    <xf numFmtId="2" fontId="0" fillId="0" borderId="0" xfId="0" applyNumberFormat="1" applyAlignment="1">
      <alignment horizontal="center" vertical="center"/>
    </xf>
    <xf numFmtId="0" fontId="1" fillId="0" borderId="0" xfId="1" applyAlignment="1">
      <alignment vertical="top"/>
    </xf>
    <xf numFmtId="3" fontId="1" fillId="0" borderId="0" xfId="1" applyNumberFormat="1" applyAlignment="1">
      <alignment horizontal="right" vertical="top"/>
    </xf>
    <xf numFmtId="14" fontId="1" fillId="0" borderId="0" xfId="1" applyNumberFormat="1" applyAlignment="1">
      <alignment horizontal="right" vertical="top"/>
    </xf>
    <xf numFmtId="165" fontId="1" fillId="0" borderId="0" xfId="1" applyNumberFormat="1" applyAlignment="1">
      <alignment horizontal="right" vertical="top"/>
    </xf>
    <xf numFmtId="166" fontId="1" fillId="0" borderId="0" xfId="1" applyNumberFormat="1" applyAlignment="1">
      <alignment horizontal="right" vertical="top"/>
    </xf>
    <xf numFmtId="0" fontId="1" fillId="3" borderId="3" xfId="1" applyFill="1" applyBorder="1" applyAlignment="1">
      <alignment vertical="top"/>
    </xf>
    <xf numFmtId="165" fontId="1" fillId="3" borderId="3" xfId="1" applyNumberFormat="1" applyFill="1" applyBorder="1" applyAlignment="1">
      <alignment horizontal="right" vertical="top"/>
    </xf>
    <xf numFmtId="3" fontId="1" fillId="3" borderId="3" xfId="1" applyNumberFormat="1" applyFill="1" applyBorder="1" applyAlignment="1">
      <alignment horizontal="right" vertical="top"/>
    </xf>
    <xf numFmtId="167" fontId="1" fillId="3" borderId="3" xfId="1" applyNumberFormat="1" applyFill="1" applyBorder="1" applyAlignment="1">
      <alignment horizontal="right" vertical="top"/>
    </xf>
    <xf numFmtId="14" fontId="1" fillId="3" borderId="3" xfId="1" applyNumberFormat="1" applyFill="1" applyBorder="1" applyAlignment="1">
      <alignment horizontal="right" vertical="top"/>
    </xf>
    <xf numFmtId="166" fontId="1" fillId="3" borderId="3" xfId="1" applyNumberFormat="1" applyFill="1" applyBorder="1" applyAlignment="1">
      <alignment horizontal="right" vertical="top"/>
    </xf>
    <xf numFmtId="0" fontId="1" fillId="2" borderId="3" xfId="1" applyFill="1" applyBorder="1" applyAlignment="1">
      <alignment vertical="top"/>
    </xf>
    <xf numFmtId="0" fontId="1" fillId="2" borderId="3" xfId="1" applyFill="1" applyBorder="1" applyAlignment="1">
      <alignment vertical="top" wrapText="1"/>
    </xf>
    <xf numFmtId="0" fontId="0" fillId="2" borderId="3" xfId="0" applyFill="1" applyBorder="1" applyAlignment="1">
      <alignment vertical="top"/>
    </xf>
    <xf numFmtId="14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3" fontId="3" fillId="4" borderId="3" xfId="0" applyNumberFormat="1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3" fontId="4" fillId="0" borderId="3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" fontId="3" fillId="4" borderId="3" xfId="2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top"/>
    </xf>
    <xf numFmtId="0" fontId="5" fillId="2" borderId="3" xfId="0" applyFont="1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7" borderId="0" xfId="0" applyFill="1"/>
    <xf numFmtId="0" fontId="0" fillId="7" borderId="3" xfId="0" applyFill="1" applyBorder="1"/>
    <xf numFmtId="168" fontId="0" fillId="0" borderId="0" xfId="3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3" applyNumberFormat="1" applyFont="1"/>
    <xf numFmtId="2" fontId="7" fillId="0" borderId="3" xfId="0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top"/>
    </xf>
    <xf numFmtId="2" fontId="0" fillId="0" borderId="3" xfId="0" applyNumberFormat="1" applyBorder="1" applyAlignment="1">
      <alignment horizontal="center" vertical="center"/>
    </xf>
    <xf numFmtId="2" fontId="7" fillId="8" borderId="3" xfId="0" applyNumberFormat="1" applyFont="1" applyFill="1" applyBorder="1" applyAlignment="1">
      <alignment horizontal="center" vertical="center"/>
    </xf>
    <xf numFmtId="10" fontId="8" fillId="0" borderId="3" xfId="3" applyNumberFormat="1" applyFont="1" applyBorder="1" applyAlignment="1">
      <alignment vertical="top"/>
    </xf>
    <xf numFmtId="1" fontId="8" fillId="0" borderId="3" xfId="3" applyNumberFormat="1" applyFont="1" applyBorder="1" applyAlignment="1">
      <alignment vertical="top"/>
    </xf>
    <xf numFmtId="0" fontId="8" fillId="0" borderId="3" xfId="1" applyFont="1" applyBorder="1" applyAlignment="1">
      <alignment vertical="top"/>
    </xf>
    <xf numFmtId="0" fontId="0" fillId="7" borderId="8" xfId="0" applyFill="1" applyBorder="1"/>
    <xf numFmtId="0" fontId="0" fillId="9" borderId="8" xfId="0" applyFill="1" applyBorder="1" applyAlignment="1">
      <alignment vertical="top" wrapText="1"/>
    </xf>
    <xf numFmtId="0" fontId="0" fillId="9" borderId="0" xfId="0" applyFill="1"/>
    <xf numFmtId="0" fontId="0" fillId="9" borderId="8" xfId="0" applyFill="1" applyBorder="1" applyAlignment="1">
      <alignment horizontal="center" vertical="top" wrapText="1"/>
    </xf>
    <xf numFmtId="9" fontId="0" fillId="0" borderId="0" xfId="3" applyFont="1"/>
    <xf numFmtId="168" fontId="0" fillId="0" borderId="0" xfId="3" applyNumberFormat="1" applyFont="1" applyAlignment="1">
      <alignment vertical="top"/>
    </xf>
    <xf numFmtId="168" fontId="0" fillId="0" borderId="0" xfId="3" applyNumberFormat="1" applyFont="1"/>
    <xf numFmtId="168" fontId="0" fillId="0" borderId="0" xfId="3" applyNumberFormat="1" applyFont="1" applyAlignment="1">
      <alignment horizontal="center" vertical="top"/>
    </xf>
    <xf numFmtId="0" fontId="7" fillId="0" borderId="0" xfId="0" applyFont="1"/>
    <xf numFmtId="0" fontId="7" fillId="0" borderId="0" xfId="0" applyFont="1" applyAlignment="1">
      <alignment horizontal="center"/>
    </xf>
    <xf numFmtId="1" fontId="8" fillId="0" borderId="3" xfId="3" applyNumberFormat="1" applyFont="1" applyFill="1" applyBorder="1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0" borderId="0" xfId="0" applyFill="1"/>
    <xf numFmtId="9" fontId="0" fillId="0" borderId="0" xfId="3" applyFont="1" applyAlignment="1">
      <alignment vertical="top"/>
    </xf>
    <xf numFmtId="17" fontId="7" fillId="0" borderId="0" xfId="0" applyNumberFormat="1" applyFont="1" applyAlignment="1">
      <alignment horizontal="right" vertical="top" indent="1"/>
    </xf>
    <xf numFmtId="168" fontId="7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169" fontId="0" fillId="0" borderId="0" xfId="0" applyNumberFormat="1" applyAlignment="1">
      <alignment vertical="top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4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64" fontId="11" fillId="0" borderId="0" xfId="4" applyFont="1" applyFill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pivotButton="1"/>
    <xf numFmtId="10" fontId="0" fillId="0" borderId="0" xfId="3" applyNumberFormat="1" applyFont="1" applyAlignment="1">
      <alignment horizontal="center"/>
    </xf>
    <xf numFmtId="10" fontId="0" fillId="7" borderId="0" xfId="3" applyNumberFormat="1" applyFont="1" applyFill="1" applyAlignment="1">
      <alignment horizontal="center"/>
    </xf>
    <xf numFmtId="170" fontId="11" fillId="0" borderId="0" xfId="0" applyNumberFormat="1" applyFont="1" applyAlignment="1">
      <alignment vertical="center"/>
    </xf>
    <xf numFmtId="168" fontId="1" fillId="0" borderId="0" xfId="3" applyNumberFormat="1" applyFont="1" applyAlignment="1">
      <alignment vertical="top"/>
    </xf>
    <xf numFmtId="10" fontId="1" fillId="0" borderId="0" xfId="3" applyNumberFormat="1" applyFont="1" applyAlignment="1">
      <alignment vertical="top"/>
    </xf>
    <xf numFmtId="1" fontId="1" fillId="0" borderId="0" xfId="1" applyNumberFormat="1" applyAlignment="1">
      <alignment vertical="top"/>
    </xf>
    <xf numFmtId="0" fontId="0" fillId="0" borderId="0" xfId="0" applyAlignment="1">
      <alignment wrapText="1"/>
    </xf>
    <xf numFmtId="49" fontId="10" fillId="5" borderId="4" xfId="0" applyNumberFormat="1" applyFont="1" applyFill="1" applyBorder="1"/>
    <xf numFmtId="49" fontId="10" fillId="6" borderId="4" xfId="0" applyNumberFormat="1" applyFont="1" applyFill="1" applyBorder="1"/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4" fillId="9" borderId="3" xfId="0" applyFont="1" applyFill="1" applyBorder="1" applyAlignment="1">
      <alignment horizontal="center"/>
    </xf>
    <xf numFmtId="0" fontId="13" fillId="0" borderId="3" xfId="2" applyFont="1" applyBorder="1" applyAlignment="1">
      <alignment horizontal="center" vertical="center"/>
    </xf>
    <xf numFmtId="49" fontId="10" fillId="9" borderId="4" xfId="0" applyNumberFormat="1" applyFont="1" applyFill="1" applyBorder="1"/>
    <xf numFmtId="49" fontId="10" fillId="6" borderId="4" xfId="0" applyNumberFormat="1" applyFont="1" applyFill="1" applyBorder="1" applyAlignment="1">
      <alignment vertical="top"/>
    </xf>
    <xf numFmtId="49" fontId="10" fillId="9" borderId="4" xfId="0" applyNumberFormat="1" applyFont="1" applyFill="1" applyBorder="1" applyAlignment="1">
      <alignment vertical="top"/>
    </xf>
    <xf numFmtId="49" fontId="10" fillId="5" borderId="4" xfId="0" applyNumberFormat="1" applyFont="1" applyFill="1" applyBorder="1" applyAlignment="1">
      <alignment vertical="top"/>
    </xf>
    <xf numFmtId="49" fontId="10" fillId="5" borderId="12" xfId="0" applyNumberFormat="1" applyFont="1" applyFill="1" applyBorder="1" applyAlignment="1">
      <alignment vertical="top"/>
    </xf>
    <xf numFmtId="171" fontId="12" fillId="11" borderId="0" xfId="0" applyNumberFormat="1" applyFont="1" applyFill="1" applyAlignment="1">
      <alignment horizontal="center" vertical="center"/>
    </xf>
    <xf numFmtId="0" fontId="12" fillId="11" borderId="0" xfId="0" applyFont="1" applyFill="1" applyAlignment="1">
      <alignment horizontal="left" vertical="center"/>
    </xf>
    <xf numFmtId="2" fontId="0" fillId="0" borderId="3" xfId="0" applyNumberFormat="1" applyBorder="1" applyAlignment="1">
      <alignment horizontal="left" vertical="center"/>
    </xf>
    <xf numFmtId="2" fontId="7" fillId="0" borderId="5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2" fontId="7" fillId="0" borderId="6" xfId="0" applyNumberFormat="1" applyFont="1" applyBorder="1" applyAlignment="1">
      <alignment horizontal="center" vertical="center"/>
    </xf>
    <xf numFmtId="2" fontId="0" fillId="0" borderId="5" xfId="0" applyNumberFormat="1" applyBorder="1" applyAlignment="1">
      <alignment horizontal="left" vertical="center"/>
    </xf>
    <xf numFmtId="2" fontId="0" fillId="0" borderId="6" xfId="0" applyNumberFormat="1" applyBorder="1" applyAlignment="1">
      <alignment horizontal="left" vertical="center"/>
    </xf>
    <xf numFmtId="2" fontId="0" fillId="9" borderId="0" xfId="0" applyNumberFormat="1" applyFill="1" applyAlignment="1">
      <alignment horizontal="center" vertical="center"/>
    </xf>
  </cellXfs>
  <cellStyles count="5">
    <cellStyle name="Millares" xfId="4" builtinId="3"/>
    <cellStyle name="Normal" xfId="0" builtinId="0"/>
    <cellStyle name="Normal 2" xfId="1" xr:uid="{14F4F69B-ABEC-4BE4-B1BD-F43241AD438B}"/>
    <cellStyle name="Normal 2 10" xfId="2" xr:uid="{5BF8D0BA-66CF-483F-B1BB-92D7DFBB0FEE}"/>
    <cellStyle name="Porcentaje" xfId="3" builtinId="5"/>
  </cellStyles>
  <dxfs count="31"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1" formatCode="m/d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" formatCode="0.0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</a:t>
            </a:r>
            <a:r>
              <a:rPr lang="es-PE" b="1" baseline="0"/>
              <a:t> PLAN SEMANAL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ANUAL'!$A$1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'RESUMEN ANUAL'!$A$10:$A$30</c:f>
              <c:strCache>
                <c:ptCount val="21"/>
                <c:pt idx="0">
                  <c:v>MINS0525</c:v>
                </c:pt>
                <c:pt idx="1">
                  <c:v>MINS0625</c:v>
                </c:pt>
                <c:pt idx="2">
                  <c:v>MINS0725</c:v>
                </c:pt>
                <c:pt idx="3">
                  <c:v>MINS0825</c:v>
                </c:pt>
                <c:pt idx="4">
                  <c:v>MINS0925</c:v>
                </c:pt>
                <c:pt idx="5">
                  <c:v>MINS1025</c:v>
                </c:pt>
                <c:pt idx="6">
                  <c:v>MINS1125</c:v>
                </c:pt>
                <c:pt idx="7">
                  <c:v>MINS1225</c:v>
                </c:pt>
                <c:pt idx="8">
                  <c:v>MINS1325</c:v>
                </c:pt>
                <c:pt idx="9">
                  <c:v>MINS1425</c:v>
                </c:pt>
                <c:pt idx="10">
                  <c:v>MINS1525</c:v>
                </c:pt>
                <c:pt idx="11">
                  <c:v>MINS1625</c:v>
                </c:pt>
                <c:pt idx="12">
                  <c:v>MINS1725</c:v>
                </c:pt>
                <c:pt idx="13">
                  <c:v>MINS1825</c:v>
                </c:pt>
                <c:pt idx="14">
                  <c:v>MINS1925</c:v>
                </c:pt>
                <c:pt idx="15">
                  <c:v>MINS2025</c:v>
                </c:pt>
                <c:pt idx="16">
                  <c:v>MINS2125</c:v>
                </c:pt>
                <c:pt idx="17">
                  <c:v>MINS2225</c:v>
                </c:pt>
                <c:pt idx="18">
                  <c:v>MINS2325</c:v>
                </c:pt>
                <c:pt idx="19">
                  <c:v>MINS2425</c:v>
                </c:pt>
                <c:pt idx="20">
                  <c:v>MINS2525</c:v>
                </c:pt>
              </c:strCache>
            </c:strRef>
          </c:cat>
          <c:val>
            <c:numRef>
              <c:f>'RESUMEN ANUAL'!$B$10:$B$30</c:f>
              <c:numCache>
                <c:formatCode>0.0%</c:formatCode>
                <c:ptCount val="21"/>
                <c:pt idx="0">
                  <c:v>0.85185185185185186</c:v>
                </c:pt>
                <c:pt idx="1">
                  <c:v>0.70063694267515919</c:v>
                </c:pt>
                <c:pt idx="2">
                  <c:v>0.67889999999999995</c:v>
                </c:pt>
                <c:pt idx="3">
                  <c:v>0.87431693989071035</c:v>
                </c:pt>
                <c:pt idx="4">
                  <c:v>0.55559999999999998</c:v>
                </c:pt>
                <c:pt idx="5">
                  <c:v>0.80208333333333337</c:v>
                </c:pt>
                <c:pt idx="6">
                  <c:v>0.79530000000000001</c:v>
                </c:pt>
                <c:pt idx="7">
                  <c:v>0.76923076923076927</c:v>
                </c:pt>
                <c:pt idx="8">
                  <c:v>0.84864864864864864</c:v>
                </c:pt>
                <c:pt idx="9">
                  <c:v>0.71568627450980393</c:v>
                </c:pt>
                <c:pt idx="10">
                  <c:v>0.6203208556149733</c:v>
                </c:pt>
                <c:pt idx="11">
                  <c:v>0.58819999999999995</c:v>
                </c:pt>
                <c:pt idx="12">
                  <c:v>0.77600000000000002</c:v>
                </c:pt>
                <c:pt idx="13">
                  <c:v>0.84239130434782605</c:v>
                </c:pt>
                <c:pt idx="14">
                  <c:v>0.77939999999999998</c:v>
                </c:pt>
                <c:pt idx="15">
                  <c:v>0.85897435897435892</c:v>
                </c:pt>
                <c:pt idx="16">
                  <c:v>0.75563907623291016</c:v>
                </c:pt>
                <c:pt idx="17">
                  <c:v>0.86624205112457275</c:v>
                </c:pt>
                <c:pt idx="18">
                  <c:v>0.792682945728302</c:v>
                </c:pt>
                <c:pt idx="19">
                  <c:v>0.80310000000000004</c:v>
                </c:pt>
                <c:pt idx="20">
                  <c:v>0.6523605150214592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6-46D4-9EA6-389DF4DF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780576"/>
        <c:axId val="1809777696"/>
      </c:barChart>
      <c:lineChart>
        <c:grouping val="standard"/>
        <c:varyColors val="0"/>
        <c:ser>
          <c:idx val="1"/>
          <c:order val="1"/>
          <c:tx>
            <c:strRef>
              <c:f>'RESUMEN ANUAL'!$C$1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'RESUMEN ANUAL'!$A$2:$A$18</c:f>
              <c:strCache>
                <c:ptCount val="17"/>
                <c:pt idx="0">
                  <c:v>MINS4924</c:v>
                </c:pt>
                <c:pt idx="1">
                  <c:v>MINS5024</c:v>
                </c:pt>
                <c:pt idx="2">
                  <c:v>MINS5124</c:v>
                </c:pt>
                <c:pt idx="3">
                  <c:v>MINS5224</c:v>
                </c:pt>
                <c:pt idx="4">
                  <c:v>MINS0125</c:v>
                </c:pt>
                <c:pt idx="5">
                  <c:v>MINS0225</c:v>
                </c:pt>
                <c:pt idx="6">
                  <c:v>MINS0325</c:v>
                </c:pt>
                <c:pt idx="7">
                  <c:v>MINS0425</c:v>
                </c:pt>
                <c:pt idx="8">
                  <c:v>MINS0525</c:v>
                </c:pt>
                <c:pt idx="9">
                  <c:v>MINS0625</c:v>
                </c:pt>
                <c:pt idx="10">
                  <c:v>MINS0725</c:v>
                </c:pt>
                <c:pt idx="11">
                  <c:v>MINS0825</c:v>
                </c:pt>
                <c:pt idx="12">
                  <c:v>MINS0925</c:v>
                </c:pt>
                <c:pt idx="13">
                  <c:v>MINS1025</c:v>
                </c:pt>
                <c:pt idx="14">
                  <c:v>MINS1125</c:v>
                </c:pt>
                <c:pt idx="15">
                  <c:v>MINS1225</c:v>
                </c:pt>
                <c:pt idx="16">
                  <c:v>MINS1325</c:v>
                </c:pt>
              </c:strCache>
            </c:strRef>
          </c:cat>
          <c:val>
            <c:numRef>
              <c:f>'RESUMEN ANUAL'!$C$2:$C$22</c:f>
              <c:numCache>
                <c:formatCode>0%</c:formatCode>
                <c:ptCount val="21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D6-46D4-9EA6-389DF4DF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9780576"/>
        <c:axId val="1809777696"/>
      </c:lineChart>
      <c:catAx>
        <c:axId val="180978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777696"/>
        <c:crosses val="autoZero"/>
        <c:auto val="1"/>
        <c:lblAlgn val="ctr"/>
        <c:lblOffset val="100"/>
        <c:noMultiLvlLbl val="0"/>
      </c:catAx>
      <c:valAx>
        <c:axId val="1809777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780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ANUAL'!$F$1</c:f>
              <c:strCache>
                <c:ptCount val="1"/>
                <c:pt idx="0">
                  <c:v>Mensual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'RESUMEN ANUAL'!$E$2:$E$14</c:f>
              <c:strCache>
                <c:ptCount val="13"/>
                <c:pt idx="0">
                  <c:v>Ene 2025</c:v>
                </c:pt>
                <c:pt idx="1">
                  <c:v>Feb 2025</c:v>
                </c:pt>
                <c:pt idx="2">
                  <c:v>Mar 2025</c:v>
                </c:pt>
                <c:pt idx="3">
                  <c:v>Abr 2025</c:v>
                </c:pt>
                <c:pt idx="4">
                  <c:v>May 2025</c:v>
                </c:pt>
                <c:pt idx="5">
                  <c:v>Jun 2025</c:v>
                </c:pt>
                <c:pt idx="6">
                  <c:v>Jul 2025</c:v>
                </c:pt>
                <c:pt idx="7">
                  <c:v>Ago 2025</c:v>
                </c:pt>
                <c:pt idx="8">
                  <c:v>Set 2025</c:v>
                </c:pt>
                <c:pt idx="9">
                  <c:v>Oct 2025</c:v>
                </c:pt>
                <c:pt idx="10">
                  <c:v>Nov 2025</c:v>
                </c:pt>
                <c:pt idx="11">
                  <c:v>Dic 2025</c:v>
                </c:pt>
                <c:pt idx="12">
                  <c:v>Promedio</c:v>
                </c:pt>
              </c:strCache>
            </c:strRef>
          </c:cat>
          <c:val>
            <c:numRef>
              <c:f>'RESUMEN ANUAL'!$F$2:$F$14</c:f>
              <c:numCache>
                <c:formatCode>0.0%</c:formatCode>
                <c:ptCount val="13"/>
                <c:pt idx="0">
                  <c:v>0.73044244410308923</c:v>
                </c:pt>
                <c:pt idx="1">
                  <c:v>0.70236347064146742</c:v>
                </c:pt>
                <c:pt idx="2">
                  <c:v>0.80381568780318791</c:v>
                </c:pt>
                <c:pt idx="3">
                  <c:v>0.67505178253119436</c:v>
                </c:pt>
                <c:pt idx="4">
                  <c:v>0.82052935813593353</c:v>
                </c:pt>
                <c:pt idx="5">
                  <c:v>0.70654453992823163</c:v>
                </c:pt>
                <c:pt idx="6">
                  <c:v>0.28392212390899657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0.39355578392100837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C-431C-9B06-989A5AB3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08217535"/>
        <c:axId val="1008218015"/>
      </c:barChart>
      <c:lineChart>
        <c:grouping val="standard"/>
        <c:varyColors val="0"/>
        <c:ser>
          <c:idx val="1"/>
          <c:order val="1"/>
          <c:tx>
            <c:strRef>
              <c:f>'RESUMEN ANUAL'!$G$1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'RESUMEN ANUAL'!$E$2:$E$14</c:f>
              <c:strCache>
                <c:ptCount val="13"/>
                <c:pt idx="0">
                  <c:v>Ene 2025</c:v>
                </c:pt>
                <c:pt idx="1">
                  <c:v>Feb 2025</c:v>
                </c:pt>
                <c:pt idx="2">
                  <c:v>Mar 2025</c:v>
                </c:pt>
                <c:pt idx="3">
                  <c:v>Abr 2025</c:v>
                </c:pt>
                <c:pt idx="4">
                  <c:v>May 2025</c:v>
                </c:pt>
                <c:pt idx="5">
                  <c:v>Jun 2025</c:v>
                </c:pt>
                <c:pt idx="6">
                  <c:v>Jul 2025</c:v>
                </c:pt>
                <c:pt idx="7">
                  <c:v>Ago 2025</c:v>
                </c:pt>
                <c:pt idx="8">
                  <c:v>Set 2025</c:v>
                </c:pt>
                <c:pt idx="9">
                  <c:v>Oct 2025</c:v>
                </c:pt>
                <c:pt idx="10">
                  <c:v>Nov 2025</c:v>
                </c:pt>
                <c:pt idx="11">
                  <c:v>Dic 2025</c:v>
                </c:pt>
                <c:pt idx="12">
                  <c:v>Promedio</c:v>
                </c:pt>
              </c:strCache>
            </c:strRef>
          </c:cat>
          <c:val>
            <c:numRef>
              <c:f>'RESUMEN ANUAL'!$G$2:$G$14</c:f>
              <c:numCache>
                <c:formatCode>0.0%</c:formatCode>
                <c:ptCount val="1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0.79999999999999993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8C-431C-9B06-989A5AB3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8217535"/>
        <c:axId val="1008218015"/>
      </c:lineChart>
      <c:catAx>
        <c:axId val="100821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08218015"/>
        <c:crosses val="autoZero"/>
        <c:auto val="1"/>
        <c:lblAlgn val="ctr"/>
        <c:lblOffset val="100"/>
        <c:noMultiLvlLbl val="0"/>
      </c:catAx>
      <c:valAx>
        <c:axId val="1008218015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0821753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 SEMANAL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RESUMEN!$B$1</c:f>
              <c:strCache>
                <c:ptCount val="1"/>
                <c:pt idx="0">
                  <c:v>CERRADO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RESUMEN!$B$2:$B$8</c:f>
              <c:numCache>
                <c:formatCode>0.0%</c:formatCode>
                <c:ptCount val="7"/>
                <c:pt idx="0">
                  <c:v>0.73729999999999996</c:v>
                </c:pt>
                <c:pt idx="1">
                  <c:v>0.77090000000000003</c:v>
                </c:pt>
                <c:pt idx="2">
                  <c:v>0.55500000000000005</c:v>
                </c:pt>
                <c:pt idx="3">
                  <c:v>0.57620000000000005</c:v>
                </c:pt>
                <c:pt idx="4">
                  <c:v>0.61739999999999995</c:v>
                </c:pt>
                <c:pt idx="5">
                  <c:v>0.80542986425339369</c:v>
                </c:pt>
                <c:pt idx="6">
                  <c:v>0.65402843601895733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2D9-B1E3-47940612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825216"/>
        <c:axId val="1809802176"/>
      </c:barChart>
      <c:lineChart>
        <c:grouping val="stacked"/>
        <c:varyColors val="0"/>
        <c:ser>
          <c:idx val="3"/>
          <c:order val="1"/>
          <c:tx>
            <c:strRef>
              <c:f>RESUMEN!$E$1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RESUMEN!$E$2:$E$8</c:f>
              <c:numCache>
                <c:formatCode>0%</c:formatCode>
                <c:ptCount val="7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AC-42D9-B1E3-47940612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069967"/>
        <c:axId val="255067567"/>
      </c:lineChart>
      <c:catAx>
        <c:axId val="180982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802176"/>
        <c:crosses val="autoZero"/>
        <c:auto val="1"/>
        <c:lblAlgn val="ctr"/>
        <c:lblOffset val="100"/>
        <c:noMultiLvlLbl val="0"/>
      </c:catAx>
      <c:valAx>
        <c:axId val="18098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825216"/>
        <c:crosses val="autoZero"/>
        <c:crossBetween val="between"/>
      </c:valAx>
      <c:valAx>
        <c:axId val="25506756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55069967"/>
        <c:crosses val="max"/>
        <c:crossBetween val="between"/>
      </c:valAx>
      <c:catAx>
        <c:axId val="255069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506756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RESUMEN!$C$1</c:f>
              <c:strCache>
                <c:ptCount val="1"/>
                <c:pt idx="0">
                  <c:v>ABIERTO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RESUMEN!$C$2:$C$8</c:f>
              <c:numCache>
                <c:formatCode>0.0%</c:formatCode>
                <c:ptCount val="7"/>
                <c:pt idx="0">
                  <c:v>0.1822</c:v>
                </c:pt>
                <c:pt idx="1">
                  <c:v>0</c:v>
                </c:pt>
                <c:pt idx="2">
                  <c:v>0.27229999999999999</c:v>
                </c:pt>
                <c:pt idx="3">
                  <c:v>3.3099999999999997E-2</c:v>
                </c:pt>
                <c:pt idx="4">
                  <c:v>5.2200000000000003E-2</c:v>
                </c:pt>
                <c:pt idx="5">
                  <c:v>8.9999999999999993E-3</c:v>
                </c:pt>
                <c:pt idx="6">
                  <c:v>2.3699999999999999E-2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9-43C9-A3C3-C647F6EC7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20831"/>
        <c:axId val="28424671"/>
      </c:barChart>
      <c:catAx>
        <c:axId val="2842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424671"/>
        <c:crosses val="autoZero"/>
        <c:auto val="1"/>
        <c:lblAlgn val="ctr"/>
        <c:lblOffset val="100"/>
        <c:noMultiLvlLbl val="0"/>
      </c:catAx>
      <c:valAx>
        <c:axId val="2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4208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REPROGRAMADO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RESUMEN!$D$1</c:f>
              <c:strCache>
                <c:ptCount val="1"/>
                <c:pt idx="0">
                  <c:v>REPROGRAMADO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RESUMEN!$D$2:$D$8</c:f>
              <c:numCache>
                <c:formatCode>0.0%</c:formatCode>
                <c:ptCount val="7"/>
                <c:pt idx="0">
                  <c:v>8.0500000000000002E-2</c:v>
                </c:pt>
                <c:pt idx="1">
                  <c:v>0.2291</c:v>
                </c:pt>
                <c:pt idx="2">
                  <c:v>0.17280000000000001</c:v>
                </c:pt>
                <c:pt idx="3">
                  <c:v>0.39069999999999999</c:v>
                </c:pt>
                <c:pt idx="4">
                  <c:v>0.33040000000000003</c:v>
                </c:pt>
                <c:pt idx="5">
                  <c:v>0.1855</c:v>
                </c:pt>
                <c:pt idx="6">
                  <c:v>0.32229999999999998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84-4988-8D00-8F5EDBC9A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2727808"/>
        <c:axId val="2082728288"/>
      </c:barChart>
      <c:catAx>
        <c:axId val="208272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82728288"/>
        <c:crosses val="autoZero"/>
        <c:auto val="1"/>
        <c:lblAlgn val="ctr"/>
        <c:lblOffset val="100"/>
        <c:noMultiLvlLbl val="0"/>
      </c:catAx>
      <c:valAx>
        <c:axId val="208272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8272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0</xdr:row>
          <xdr:rowOff>323850</xdr:rowOff>
        </xdr:from>
        <xdr:to>
          <xdr:col>4</xdr:col>
          <xdr:colOff>323850</xdr:colOff>
          <xdr:row>3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0</xdr:row>
      <xdr:rowOff>0</xdr:rowOff>
    </xdr:from>
    <xdr:to>
      <xdr:col>20</xdr:col>
      <xdr:colOff>122700</xdr:colOff>
      <xdr:row>19</xdr:row>
      <xdr:rowOff>160500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C94EA45-2B66-8EBD-3392-5470F7E1F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20</xdr:row>
      <xdr:rowOff>4762</xdr:rowOff>
    </xdr:from>
    <xdr:to>
      <xdr:col>20</xdr:col>
      <xdr:colOff>122700</xdr:colOff>
      <xdr:row>39</xdr:row>
      <xdr:rowOff>165262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1E3EC2E-0CBB-1714-A32B-CE8882A5B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469900</xdr:colOff>
      <xdr:row>1</xdr:row>
      <xdr:rowOff>34924</xdr:rowOff>
    </xdr:from>
    <xdr:to>
      <xdr:col>13</xdr:col>
      <xdr:colOff>717550</xdr:colOff>
      <xdr:row>17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EEE83B-571F-DB01-BC49-5B4746FCBC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292100</xdr:colOff>
      <xdr:row>11</xdr:row>
      <xdr:rowOff>19050</xdr:rowOff>
    </xdr:from>
    <xdr:to>
      <xdr:col>6</xdr:col>
      <xdr:colOff>114300</xdr:colOff>
      <xdr:row>25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96CEFD0-9FE1-7710-7E7C-208D59757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431800</xdr:colOff>
      <xdr:row>19</xdr:row>
      <xdr:rowOff>38100</xdr:rowOff>
    </xdr:from>
    <xdr:to>
      <xdr:col>12</xdr:col>
      <xdr:colOff>431800</xdr:colOff>
      <xdr:row>33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4CD24AC-554D-7630-6D0D-02B316960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Gerencia_Mantenimiento\4.%20Planeamiento%20Mtto\5.%20Planeamiento%20Mina\4.%20Estrategias%20Mtto\5.%20Programa%20Semanal\2025\Semana%2028\Lista%20de%20Tareas%20semana%2028%20(Actualizado)%20-Modificado.xlsx" TargetMode="External"/><Relationship Id="rId1" Type="http://schemas.openxmlformats.org/officeDocument/2006/relationships/externalLinkPath" Target="/Gerencia_Mantenimiento/4.%20Planeamiento%20Mtto/5.%20Planeamiento%20Mina/4.%20Estrategias%20Mtto/5.%20Programa%20Semanal/2025/Semana%2028/Lista%20de%20Tareas%20semana%2028%20(Actualizado)%20-Modific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reas S28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Soto Espinoza" refreshedDate="45699.724120833336" createdVersion="8" refreshedVersion="8" minRefreshableVersion="3" recordCount="654" xr:uid="{1985BB19-DD02-4D2D-BE13-E0BE51E7F1CE}">
  <cacheSource type="worksheet">
    <worksheetSource ref="A1:AL655" sheet="IW38 PLAN SEMANAL"/>
  </cacheSource>
  <cacheFields count="38">
    <cacheField name="Denominación de la ubicación técnica" numFmtId="0">
      <sharedItems containsBlank="1"/>
    </cacheField>
    <cacheField name="Orden" numFmtId="0">
      <sharedItems containsString="0" containsBlank="1" containsNumber="1" containsInteger="1" minValue="6409588" maxValue="6561195"/>
    </cacheField>
    <cacheField name="Pto.tbjo.responsable" numFmtId="0">
      <sharedItems containsBlank="1"/>
    </cacheField>
    <cacheField name="Texto breve" numFmtId="0">
      <sharedItems containsBlank="1"/>
    </cacheField>
    <cacheField name="Clase de orden" numFmtId="0">
      <sharedItems containsBlank="1"/>
    </cacheField>
    <cacheField name="Status de usuario" numFmtId="0">
      <sharedItems containsBlank="1"/>
    </cacheField>
    <cacheField name="Reprogramación" numFmtId="0">
      <sharedItems containsBlank="1"/>
    </cacheField>
    <cacheField name="Status del sistema" numFmtId="0">
      <sharedItems containsBlank="1"/>
    </cacheField>
    <cacheField name="Fecha de inicio extrema" numFmtId="0">
      <sharedItems containsNonDate="0" containsDate="1" containsString="0" containsBlank="1" minDate="2025-01-30T00:00:00" maxDate="2025-03-02T00:00:00"/>
    </cacheField>
    <cacheField name="Fecha fin extrema" numFmtId="0">
      <sharedItems containsNonDate="0" containsDate="1" containsString="0" containsBlank="1" minDate="2025-01-30T00:00:00" maxDate="2025-03-02T00:00:00"/>
    </cacheField>
    <cacheField name="Revisión" numFmtId="0">
      <sharedItems containsBlank="1"/>
    </cacheField>
    <cacheField name="Centro de coste" numFmtId="0">
      <sharedItems containsString="0" containsBlank="1" containsNumber="1" containsInteger="1" minValue="1210100" maxValue="2230130"/>
    </cacheField>
    <cacheField name="Ubicación técnica" numFmtId="0">
      <sharedItems containsBlank="1"/>
    </cacheField>
    <cacheField name="Fecha inicio real" numFmtId="0">
      <sharedItems containsNonDate="0" containsDate="1" containsString="0" containsBlank="1" minDate="2025-01-26T00:00:00" maxDate="2025-02-10T00:00:00"/>
    </cacheField>
    <cacheField name="Fecha real de fin de la orden" numFmtId="0">
      <sharedItems containsNonDate="0" containsDate="1" containsString="0" containsBlank="1" minDate="2025-01-26T00:00:00" maxDate="2025-02-10T00:00:00"/>
    </cacheField>
    <cacheField name="Equipo" numFmtId="0">
      <sharedItems containsString="0" containsBlank="1" containsNumber="1" containsInteger="1" minValue="10014594" maxValue="10018449"/>
    </cacheField>
    <cacheField name="Denominación de objeto técnico" numFmtId="0">
      <sharedItems containsBlank="1"/>
    </cacheField>
    <cacheField name="Costes tot.reales" numFmtId="0">
      <sharedItems containsString="0" containsBlank="1" containsNumber="1" minValue="0" maxValue="65331.42"/>
    </cacheField>
    <cacheField name="Autor" numFmtId="0">
      <sharedItems containsBlank="1"/>
    </cacheField>
    <cacheField name="Modificado por" numFmtId="0">
      <sharedItems containsBlank="1"/>
    </cacheField>
    <cacheField name="Aviso" numFmtId="0">
      <sharedItems containsString="0" containsBlank="1" containsNumber="1" containsInteger="1" minValue="11392173" maxValue="11549718"/>
    </cacheField>
    <cacheField name="Fecha entrada" numFmtId="0">
      <sharedItems containsNonDate="0" containsDate="1" containsString="0" containsBlank="1" minDate="2024-04-04T00:00:00" maxDate="2025-02-03T00:00:00"/>
    </cacheField>
    <cacheField name="Fecha de referencia" numFmtId="0">
      <sharedItems containsNonDate="0" containsDate="1" containsString="0" containsBlank="1" minDate="2025-01-30T00:00:00" maxDate="2025-03-02T00:00:00"/>
    </cacheField>
    <cacheField name="Fecha modific.maestro orden" numFmtId="0">
      <sharedItems containsNonDate="0" containsDate="1" containsString="0" containsBlank="1" minDate="2025-02-01T00:00:00" maxDate="2025-02-12T00:00:00"/>
    </cacheField>
    <cacheField name="Total general (real)" numFmtId="0">
      <sharedItems containsString="0" containsBlank="1" containsNumber="1" minValue="0" maxValue="65331.42"/>
    </cacheField>
    <cacheField name="CeCo responsable" numFmtId="0">
      <sharedItems containsString="0" containsBlank="1" containsNumber="1" containsInteger="1" minValue="1290900" maxValue="1290900"/>
    </cacheField>
    <cacheField name="Moneda" numFmtId="0">
      <sharedItems containsBlank="1"/>
    </cacheField>
    <cacheField name="Emplazamiento" numFmtId="0">
      <sharedItems containsBlank="1" count="6">
        <s v="AUXILIAR"/>
        <s v="PERFORACIO"/>
        <s v="ACARREO"/>
        <s v="SOPORTE"/>
        <s v="CARGUIO"/>
        <m/>
      </sharedItems>
    </cacheField>
    <cacheField name="Grupo planificación" numFmtId="0">
      <sharedItems containsBlank="1"/>
    </cacheField>
    <cacheField name="Centro planificación" numFmtId="0">
      <sharedItems containsBlank="1"/>
    </cacheField>
    <cacheField name="ESTADO OTS" numFmtId="0">
      <sharedItems count="4">
        <s v="CERRADO"/>
        <s v="ABIERTO"/>
        <s v="REPROGRAMADO"/>
        <s v=""/>
      </sharedItems>
    </cacheField>
    <cacheField name="CUMPLIMINETO PLAN" numFmtId="0">
      <sharedItems containsString="0" containsBlank="1" containsNumber="1" minValue="0.43949044585987262" maxValue="0.43949044585987262"/>
    </cacheField>
    <cacheField name="REPROGRAM" numFmtId="0">
      <sharedItems containsString="0" containsBlank="1" containsNumber="1" minValue="0.16560509554140126" maxValue="0.16560509554140126"/>
    </cacheField>
    <cacheField name="ABIERTOS" numFmtId="0">
      <sharedItems containsString="0" containsBlank="1" containsNumber="1" minValue="0.39490445859872614" maxValue="0.39490445859872614"/>
    </cacheField>
    <cacheField name="SUMA DE HORAS" numFmtId="0">
      <sharedItems containsMixedTypes="1" containsNumber="1" minValue="0" maxValue="300"/>
    </cacheField>
    <cacheField name="Cantidad Componentes" numFmtId="0">
      <sharedItems/>
    </cacheField>
    <cacheField name="CONTEO" numFmtId="0">
      <sharedItems containsString="0" containsBlank="1" containsNumber="1" containsInteger="1" minValue="157" maxValue="157"/>
    </cacheField>
    <cacheField name="reprogramacion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">
  <r>
    <s v="CAMION CISTERNA Nº 1"/>
    <n v="6561195"/>
    <s v="SUP-TALL"/>
    <s v="TE_LAVADO SEMANAL POST ENFRIADORES_CR01"/>
    <s v="ZM02"/>
    <s v="EJEC"/>
    <m/>
    <s v="CTEC NOTI KKMP NLIQ PREC"/>
    <d v="2025-02-05T00:00:00"/>
    <d v="2025-02-05T00:00:00"/>
    <s v="MINS0625"/>
    <n v="1215156"/>
    <s v="JP11-MI1-AUXI-CAMCI-CACI01"/>
    <d v="2025-02-07T00:00:00"/>
    <d v="2025-02-07T00:00:00"/>
    <n v="10014640"/>
    <s v="CAMION CISTERNA Nº 1"/>
    <n v="0"/>
    <s v="ACRUZT"/>
    <s v="MPAICOC"/>
    <n v="11549718"/>
    <d v="2025-02-02T00:00:00"/>
    <d v="2025-02-09T00:00:00"/>
    <d v="2025-02-09T00:00:00"/>
    <n v="0"/>
    <n v="1290900"/>
    <s v="USD"/>
    <x v="0"/>
    <s v="M01"/>
    <s v="JP11"/>
    <x v="0"/>
    <n v="0.43949044585987262"/>
    <n v="0.16560509554140126"/>
    <n v="0.39490445859872614"/>
    <n v="0"/>
    <s v=""/>
    <n v="157"/>
    <s v=""/>
  </r>
  <r>
    <s v="PERFORADORA DE PRE-CORTE Nº 3"/>
    <n v="6561111"/>
    <s v="SUP-CAMP"/>
    <s v="BL_CAMBIO DE FAJA DE ALTERNADOR PE08"/>
    <s v="ZM03"/>
    <s v="EJEC"/>
    <m/>
    <s v="LIB. FMAT NLIQ PREC"/>
    <d v="2025-02-09T00:00:00"/>
    <d v="2025-02-09T00:00:00"/>
    <s v="MINS0625"/>
    <n v="1210102"/>
    <s v="JP11-MI1-PERF-PERFO-PEPR03"/>
    <m/>
    <m/>
    <n v="10017653"/>
    <s v="PERFORADORA DE PRECORTE Nº 3"/>
    <n v="0"/>
    <s v="ACRUZT"/>
    <s v="ACRUZT"/>
    <n v="11549606"/>
    <d v="2025-02-02T00:00:00"/>
    <d v="2025-02-09T00:00:00"/>
    <d v="2025-02-05T00:00:00"/>
    <n v="0"/>
    <n v="1290900"/>
    <s v="USD"/>
    <x v="1"/>
    <s v="M01"/>
    <s v="JP11"/>
    <x v="1"/>
    <m/>
    <m/>
    <m/>
    <n v="3"/>
    <s v="Backlog"/>
    <m/>
    <s v=""/>
  </r>
  <r>
    <s v="CAMION DE ACARREO Nº 27"/>
    <n v="6561073"/>
    <s v="SUP-TALL"/>
    <s v="BL_CBIO DE TOLVA"/>
    <s v="ZM03"/>
    <s v="EJEC"/>
    <m/>
    <s v="LIB. KKMP NLIQ PREC"/>
    <d v="2025-02-10T00:00:00"/>
    <d v="2025-02-10T00:00:00"/>
    <s v="MINS0725"/>
    <n v="1213130"/>
    <s v="JP11-MI1-ACAR-CAMAC-CAAC27"/>
    <m/>
    <m/>
    <n v="10017586"/>
    <s v="CAMION DE ACARREO Nº 27"/>
    <n v="0"/>
    <s v="ACRUZT"/>
    <s v="GCASTILLOD"/>
    <n v="11549527"/>
    <d v="2025-02-01T00:00:00"/>
    <d v="2025-02-10T00:00:00"/>
    <d v="2025-02-08T00:00:00"/>
    <n v="0"/>
    <n v="1290900"/>
    <s v="USD"/>
    <x v="2"/>
    <s v="M01"/>
    <s v="JP11"/>
    <x v="2"/>
    <m/>
    <m/>
    <m/>
    <n v="144"/>
    <s v="Backlog"/>
    <m/>
    <s v="Sin detalle"/>
  </r>
  <r>
    <s v="EXCAVADORA Nº 3"/>
    <n v="6560985"/>
    <s v="SUP-TALL"/>
    <s v="BL_REPARAR FISURA EN PUNTA DE BRAZO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9471"/>
    <d v="2025-02-01T00:00:00"/>
    <d v="2025-02-13T00:00:00"/>
    <d v="2025-02-08T00:00:00"/>
    <n v="0"/>
    <n v="1290900"/>
    <s v="USD"/>
    <x v="0"/>
    <s v="M01"/>
    <s v="JP11"/>
    <x v="2"/>
    <m/>
    <m/>
    <m/>
    <n v="10"/>
    <s v="Backlog"/>
    <m/>
    <s v="Sin detalle"/>
  </r>
  <r>
    <s v="PERFORADORA DE PRE-CORTE Nº 1"/>
    <n v="6560457"/>
    <s v="SUP-CAMP"/>
    <s v="BL_ EVALUAR JUEGO BOCINAS DE VIGA PE06"/>
    <s v="ZM03"/>
    <s v="EJEC"/>
    <m/>
    <s v="LIB. KKMP NLIQ PREC"/>
    <d v="2025-02-08T00:00:00"/>
    <d v="2025-02-08T00:00:00"/>
    <s v="MINS0625"/>
    <n v="1210102"/>
    <s v="JP11-MI1-PERF-PERFO-PEPR01"/>
    <m/>
    <m/>
    <n v="10014596"/>
    <s v="PERFORADORA DE PRECORTE Nº 1"/>
    <n v="0"/>
    <s v="MORIHUELAR"/>
    <s v="ACRUZT"/>
    <n v="11548871"/>
    <d v="2025-01-31T00:00:00"/>
    <d v="2025-02-08T00:00:00"/>
    <d v="2025-02-02T00:00:00"/>
    <n v="0"/>
    <n v="1290900"/>
    <s v="USD"/>
    <x v="1"/>
    <s v="M01"/>
    <s v="JP11"/>
    <x v="1"/>
    <m/>
    <m/>
    <m/>
    <n v="4"/>
    <s v="Backlog"/>
    <m/>
    <s v=""/>
  </r>
  <r>
    <s v="PERFORADORA DE PRE-CORTE Nº 3"/>
    <n v="6560420"/>
    <s v="SUP-CAMP"/>
    <s v="BL_CBIO DE REFRIGERANTE POR CONDICIÓN"/>
    <s v="ZM03"/>
    <s v="EJEC"/>
    <m/>
    <s v="LIB. MACO MOVM NLIQ PREC"/>
    <d v="2025-02-12T00:00:00"/>
    <d v="2025-02-12T00:00:00"/>
    <s v="MINS0725"/>
    <n v="1210102"/>
    <s v="JP11-MI1-PERF-PERFO-PEPR03"/>
    <m/>
    <m/>
    <n v="10017653"/>
    <s v="PERFORADORA DE PRECORTE Nº 3"/>
    <n v="196.2"/>
    <s v="MORIHUELAR"/>
    <s v="RCORONADOF"/>
    <n v="11544296"/>
    <d v="2025-01-31T00:00:00"/>
    <d v="2025-02-12T00:00:00"/>
    <d v="2025-02-08T00:00:00"/>
    <n v="196.2"/>
    <n v="1290900"/>
    <s v="USD"/>
    <x v="1"/>
    <s v="M01"/>
    <s v="JP11"/>
    <x v="2"/>
    <m/>
    <m/>
    <m/>
    <n v="8"/>
    <s v="Backlog"/>
    <m/>
    <s v="Sin detalle"/>
  </r>
  <r>
    <s v="TRACTOR DE RUEDAS Nº 1"/>
    <n v="6560398"/>
    <s v="SUP-TALL"/>
    <s v="PM_MANTTO PREVENTIVO 834K_TR01"/>
    <s v="ZM02"/>
    <s v="EJEC"/>
    <m/>
    <s v="CTEC NOTI FMAT MOVM NLIQ PREC"/>
    <d v="2025-02-06T00:00:00"/>
    <d v="2025-02-06T00:00:00"/>
    <s v="MINS0625"/>
    <n v="1215152"/>
    <s v="JP11-MI1-AUXI-TRARU-TRRU01"/>
    <d v="2025-02-04T00:00:00"/>
    <d v="2025-02-04T00:00:00"/>
    <n v="10014628"/>
    <s v="TRACTOR DE RUEDAS Nº 1"/>
    <n v="581.20000000000005"/>
    <s v="EPRIETOR"/>
    <s v="LPAUCARM"/>
    <n v="11548975"/>
    <d v="2025-01-31T00:00:00"/>
    <d v="2025-02-11T00:00:00"/>
    <d v="2025-02-11T00:00:00"/>
    <n v="581.20000000000005"/>
    <n v="1290900"/>
    <s v="USD"/>
    <x v="0"/>
    <s v="M01"/>
    <s v="JP11"/>
    <x v="0"/>
    <m/>
    <m/>
    <m/>
    <n v="16"/>
    <s v=""/>
    <m/>
    <s v=""/>
  </r>
  <r>
    <s v="RODILLO COMPACTADOR Nº 2"/>
    <n v="6560397"/>
    <s v="SUP-SOP"/>
    <s v="PM_MANTTO PREVENTIVO CS78B_RO02"/>
    <s v="ZM02"/>
    <s v="EJEC"/>
    <m/>
    <s v="CTEC NOTP MACO MOVM NLIQ PREC"/>
    <d v="2025-02-06T00:00:00"/>
    <d v="2025-02-06T00:00:00"/>
    <s v="MINS0625"/>
    <n v="1215158"/>
    <s v="JP11-MI1-AUXI-RODCO-ROCO02"/>
    <d v="2025-02-05T00:00:00"/>
    <m/>
    <n v="10017395"/>
    <s v="RODILLO COMPACTADOR Nº 2"/>
    <n v="283.83"/>
    <s v="EPRIETOR"/>
    <s v="RRAMOSY"/>
    <n v="11548974"/>
    <d v="2025-01-31T00:00:00"/>
    <d v="2025-02-05T00:00:00"/>
    <d v="2025-02-07T00:00:00"/>
    <n v="283.83"/>
    <n v="1290900"/>
    <s v="USD"/>
    <x v="3"/>
    <s v="M01"/>
    <s v="JP11"/>
    <x v="0"/>
    <m/>
    <m/>
    <m/>
    <n v="20.5"/>
    <s v=""/>
    <m/>
    <s v=""/>
  </r>
  <r>
    <s v="RODILLO COMPACTADOR Nº 1"/>
    <n v="6560396"/>
    <s v="SUP-SOP"/>
    <s v="PM_MANTTO PREVENTIVO CS78B_RO01"/>
    <s v="ZM02"/>
    <s v="EJEC"/>
    <m/>
    <s v="CTEC NOTI MACO MOVM NLIQ PREC"/>
    <d v="2025-02-07T00:00:00"/>
    <d v="2025-02-07T00:00:00"/>
    <s v="MINS0625"/>
    <n v="1215158"/>
    <s v="JP11-MI1-AUXI-RODCO-ROCO01"/>
    <d v="2025-02-07T00:00:00"/>
    <d v="2025-02-09T00:00:00"/>
    <n v="10014648"/>
    <s v="RODILLO COMPACTADOR Nº 1"/>
    <n v="549.29999999999995"/>
    <s v="EPRIETOR"/>
    <s v="RRAMOSY"/>
    <n v="11548923"/>
    <d v="2025-01-31T00:00:00"/>
    <d v="2025-02-08T00:00:00"/>
    <d v="2025-02-09T00:00:00"/>
    <n v="549.29999999999995"/>
    <n v="1290900"/>
    <s v="USD"/>
    <x v="3"/>
    <s v="M01"/>
    <s v="JP11"/>
    <x v="0"/>
    <m/>
    <m/>
    <m/>
    <n v="20.5"/>
    <s v=""/>
    <m/>
    <s v=""/>
  </r>
  <r>
    <s v="CAMION DE ACARREO Nº 15"/>
    <n v="6560394"/>
    <s v="SUP-TALL"/>
    <s v="GA BL CAMBIO DE ABRAZADERA DE TURBOS"/>
    <s v="ZM03"/>
    <s v="EJEC"/>
    <m/>
    <s v="CTEC NOTI MACO MOVM NLIQ PREC"/>
    <d v="2025-02-06T00:00:00"/>
    <d v="2025-02-06T00:00:00"/>
    <s v="MINS0625"/>
    <n v="1213130"/>
    <s v="JP11-MI1-ACAR-CAMAC-CAAC15"/>
    <d v="2025-02-06T00:00:00"/>
    <d v="2025-02-06T00:00:00"/>
    <n v="10014616"/>
    <s v="CAMION DE ACARREO Nº 15"/>
    <n v="172.64"/>
    <s v="EPRIETOR"/>
    <s v="MPAICOC"/>
    <n v="11455186"/>
    <d v="2025-01-31T00:00:00"/>
    <d v="2025-02-07T00:00:00"/>
    <d v="2025-02-07T00:00:00"/>
    <n v="172.64"/>
    <n v="1290900"/>
    <s v="USD"/>
    <x v="2"/>
    <s v="M01"/>
    <s v="JP11"/>
    <x v="0"/>
    <m/>
    <m/>
    <m/>
    <n v="4"/>
    <s v=""/>
    <m/>
    <s v=""/>
  </r>
  <r>
    <s v="CAMION DE ACARREO Nº 7"/>
    <n v="6560068"/>
    <s v="SUP-TALL"/>
    <s v="CC_MANDO FINAL LH_CA07_DESGASTE"/>
    <s v="ZM02"/>
    <s v="EJEC"/>
    <m/>
    <s v="CTEC NOTI FMAT MOVM NLIQ PREC"/>
    <d v="2025-02-06T00:00:00"/>
    <d v="2025-02-06T00:00:00"/>
    <s v="MINS0625"/>
    <n v="1213130"/>
    <s v="JP11-MI1-ACAR-CAMAC-CAAC07"/>
    <d v="2025-02-06T00:00:00"/>
    <d v="2025-02-07T00:00:00"/>
    <n v="10014608"/>
    <s v="CAMION DE ACARREO Nº 7"/>
    <n v="3260.23"/>
    <s v="EPRIETOR"/>
    <s v="MPAICOC"/>
    <n v="11548566"/>
    <d v="2025-01-31T00:00:00"/>
    <d v="2025-02-07T00:00:00"/>
    <d v="2025-02-07T00:00:00"/>
    <n v="3260.23"/>
    <n v="1290900"/>
    <s v="USD"/>
    <x v="2"/>
    <s v="M01"/>
    <s v="JP11"/>
    <x v="0"/>
    <m/>
    <m/>
    <m/>
    <n v="67"/>
    <s v="Componente"/>
    <m/>
    <s v=""/>
  </r>
  <r>
    <s v="PERFORADORA ELECTRICA Nº 2"/>
    <n v="6560037"/>
    <s v="SUP-CAMP"/>
    <s v="TE_PRE PM_PV271E_PE04"/>
    <s v="ZM02"/>
    <s v="EJEC"/>
    <m/>
    <s v="LIB. MACO NLIQ PREC"/>
    <d v="2025-02-05T00:00:00"/>
    <d v="2025-02-05T00:00:00"/>
    <s v="MINS0625"/>
    <n v="1210101"/>
    <s v="JP11-MI1-PERF-PERFO-PEEL02"/>
    <m/>
    <m/>
    <n v="10014657"/>
    <s v="PERFORADORA ELECTRICA Nº 2"/>
    <n v="0"/>
    <s v="EPRIETOR"/>
    <s v="ACRUZT"/>
    <n v="11548522"/>
    <d v="2025-01-31T00:00:00"/>
    <d v="2025-02-05T00:00:00"/>
    <d v="2025-02-02T00:00:00"/>
    <n v="0"/>
    <n v="1290900"/>
    <s v="USD"/>
    <x v="1"/>
    <s v="M01"/>
    <s v="JP11"/>
    <x v="1"/>
    <m/>
    <m/>
    <m/>
    <n v="9.5"/>
    <s v=""/>
    <m/>
    <s v=""/>
  </r>
  <r>
    <s v="PERFORADORA ELECTRICA Nº 1"/>
    <n v="6560035"/>
    <s v="SUP-CAMP"/>
    <s v="TE_PRE PM_PV271E_PE03"/>
    <s v="ZM02"/>
    <s v="EJEC"/>
    <m/>
    <s v="LIB. MACO NLIQ PREC"/>
    <d v="2025-02-07T00:00:00"/>
    <d v="2025-02-07T00:00:00"/>
    <s v="MINS0625"/>
    <n v="1210101"/>
    <s v="JP11-MI1-PERF-PERFO-PEEL01"/>
    <m/>
    <m/>
    <n v="10014656"/>
    <s v="PERFORADORA ELECTRICA Nº 1"/>
    <n v="0"/>
    <s v="EPRIETOR"/>
    <s v="ACRUZT"/>
    <n v="11548521"/>
    <d v="2025-01-31T00:00:00"/>
    <d v="2025-02-07T00:00:00"/>
    <d v="2025-02-02T00:00:00"/>
    <n v="0"/>
    <n v="1290900"/>
    <s v="USD"/>
    <x v="1"/>
    <s v="M01"/>
    <s v="JP11"/>
    <x v="1"/>
    <m/>
    <m/>
    <m/>
    <n v="9.5"/>
    <s v=""/>
    <m/>
    <s v=""/>
  </r>
  <r>
    <s v="PERFORADORA DIESEL Nº 2"/>
    <n v="6560034"/>
    <s v="SUP-CAMP"/>
    <s v="TE_PRE PM_PV271E_PE02"/>
    <s v="ZM02"/>
    <s v="EJEC"/>
    <m/>
    <s v="LIB. NOTP MACO NLIQ PREC"/>
    <d v="2025-02-06T00:00:00"/>
    <d v="2025-02-06T00:00:00"/>
    <s v="MINS0625"/>
    <n v="1210100"/>
    <s v="JP11-MI1-PERF-PERFO-PEDI02"/>
    <d v="2025-02-07T00:00:00"/>
    <m/>
    <n v="10014595"/>
    <s v="PERFORADORA DIESEL Nº 2"/>
    <n v="0"/>
    <s v="EPRIETOR"/>
    <s v="UGMCMECMAUX"/>
    <n v="11548520"/>
    <d v="2025-01-31T00:00:00"/>
    <d v="2025-02-06T00:00:00"/>
    <d v="2025-02-11T00:00:00"/>
    <n v="0"/>
    <n v="1290900"/>
    <s v="USD"/>
    <x v="1"/>
    <s v="M01"/>
    <s v="JP11"/>
    <x v="1"/>
    <m/>
    <m/>
    <m/>
    <n v="9.5"/>
    <s v=""/>
    <m/>
    <s v=""/>
  </r>
  <r>
    <s v="CARGADOR FRONTAL Nº 2"/>
    <n v="6560033"/>
    <s v="SUP-TALL"/>
    <s v="TE_PRE PM_994K_CF02"/>
    <s v="ZM02"/>
    <s v="EJEC"/>
    <m/>
    <s v="CTEC NOTI MACO MOVM NLIQ PREC"/>
    <d v="2025-02-04T00:00:00"/>
    <d v="2025-02-04T00:00:00"/>
    <s v="MINS0625"/>
    <n v="1212121"/>
    <s v="JP11-MI1-CARG-CARFR-CAFR02"/>
    <d v="2025-02-05T00:00:00"/>
    <d v="2025-02-05T00:00:00"/>
    <n v="10014599"/>
    <s v="CARGADOR FRONTAL Nº 2"/>
    <n v="963.04"/>
    <s v="EPRIETOR"/>
    <s v="AZEVALLOSA"/>
    <n v="11548519"/>
    <d v="2025-01-31T00:00:00"/>
    <d v="2025-02-06T00:00:00"/>
    <d v="2025-02-06T00:00:00"/>
    <n v="963.04"/>
    <n v="1290900"/>
    <s v="USD"/>
    <x v="4"/>
    <s v="M01"/>
    <s v="JP11"/>
    <x v="0"/>
    <m/>
    <m/>
    <m/>
    <n v="11.4"/>
    <s v=""/>
    <m/>
    <s v=""/>
  </r>
  <r>
    <s v="TRACTOR DE ORUGAS Nº 2"/>
    <n v="6560032"/>
    <s v="SUP-INSP"/>
    <s v="TE_PRE PM_D10T2_TO02"/>
    <s v="ZM02"/>
    <s v="EJEC"/>
    <m/>
    <s v="LIB. KKMP NLIQ PREC"/>
    <d v="2025-02-06T00:00:00"/>
    <d v="2025-02-06T00:00:00"/>
    <s v="MINS0625"/>
    <n v="1215150"/>
    <s v="JP11-MI1-AUXI-TRAOR-TROR02"/>
    <m/>
    <m/>
    <n v="10014634"/>
    <s v="TRACTOR DE ORUGAS Nº 2"/>
    <n v="0"/>
    <s v="EPRIETOR"/>
    <s v="ACRUZT"/>
    <n v="11548518"/>
    <d v="2025-01-31T00:00:00"/>
    <d v="2025-02-06T00:00:00"/>
    <d v="2025-02-02T00:00:00"/>
    <n v="0"/>
    <n v="1290900"/>
    <s v="USD"/>
    <x v="0"/>
    <s v="M01"/>
    <s v="JP11"/>
    <x v="1"/>
    <m/>
    <m/>
    <m/>
    <n v="2"/>
    <s v=""/>
    <m/>
    <s v=""/>
  </r>
  <r>
    <s v="MOTONIVELADORA Nº 1"/>
    <n v="6560031"/>
    <s v="SUP-INSP"/>
    <s v="TE_PRE PM_16M3_MO01"/>
    <s v="ZM02"/>
    <s v="EJEC"/>
    <m/>
    <s v="LIB. NOTI KKMP NLIQ PREC"/>
    <d v="2025-02-08T00:00:00"/>
    <d v="2025-02-08T00:00:00"/>
    <s v="MINS0625"/>
    <n v="1215154"/>
    <s v="JP11-MI1-AUXI-MOTON-MOTO01"/>
    <d v="2025-02-07T00:00:00"/>
    <d v="2025-02-07T00:00:00"/>
    <n v="10014642"/>
    <s v="MOTONIVELADORA Nº 1"/>
    <n v="0"/>
    <s v="EPRIETOR"/>
    <s v="ACRUZT"/>
    <n v="11548517"/>
    <d v="2025-01-31T00:00:00"/>
    <d v="2025-02-08T00:00:00"/>
    <d v="2025-02-02T00:00:00"/>
    <n v="0"/>
    <n v="1290900"/>
    <s v="USD"/>
    <x v="0"/>
    <s v="M01"/>
    <s v="JP11"/>
    <x v="1"/>
    <m/>
    <m/>
    <m/>
    <n v="2"/>
    <s v=""/>
    <m/>
    <s v=""/>
  </r>
  <r>
    <s v="EXCAVADORA Nº 1"/>
    <n v="6560030"/>
    <s v="SUP-TALL"/>
    <s v="TE_PRE PM_374FL_EX01"/>
    <s v="ZM02"/>
    <s v="EJEC"/>
    <m/>
    <s v="LIB. NOTI KKMP NLIQ PREC"/>
    <d v="2025-02-05T00:00:00"/>
    <d v="2025-02-05T00:00:00"/>
    <s v="MINS0625"/>
    <n v="1215155"/>
    <s v="JP11-MI1-AUXI-EXCAV-EXCA01"/>
    <d v="2025-02-05T00:00:00"/>
    <d v="2025-02-05T00:00:00"/>
    <n v="10014646"/>
    <s v="EXCAVADORA Nº 1"/>
    <n v="0"/>
    <s v="EPRIETOR"/>
    <s v="ACRUZT"/>
    <n v="11548516"/>
    <d v="2025-01-31T00:00:00"/>
    <d v="2025-02-05T00:00:00"/>
    <d v="2025-02-02T00:00:00"/>
    <n v="0"/>
    <n v="1290900"/>
    <s v="USD"/>
    <x v="0"/>
    <s v="M01"/>
    <s v="JP11"/>
    <x v="1"/>
    <m/>
    <m/>
    <m/>
    <n v="2"/>
    <s v=""/>
    <m/>
    <s v=""/>
  </r>
  <r>
    <s v="CAMION DE ACARREO Nº 26"/>
    <n v="6560029"/>
    <s v="SUP-TALL"/>
    <s v="TE_PRE PM_793D_CA26"/>
    <s v="ZM02"/>
    <s v="EJEC"/>
    <m/>
    <s v="LIB. NOTP MACO NLIQ PREC"/>
    <d v="2025-02-04T00:00:00"/>
    <d v="2025-02-04T00:00:00"/>
    <s v="MINS0625"/>
    <n v="1213130"/>
    <s v="JP11-MI1-ACAR-CAMAC-CAAC26"/>
    <d v="2025-02-05T00:00:00"/>
    <m/>
    <n v="10014627"/>
    <s v="CAMION DE ACARREO Nº 26"/>
    <n v="0"/>
    <s v="EPRIETOR"/>
    <s v="ACRUZT"/>
    <n v="11548515"/>
    <d v="2025-01-31T00:00:00"/>
    <d v="2025-02-04T00:00:00"/>
    <d v="2025-02-02T00:00:00"/>
    <n v="0"/>
    <n v="1290900"/>
    <s v="USD"/>
    <x v="2"/>
    <s v="M01"/>
    <s v="JP11"/>
    <x v="1"/>
    <m/>
    <m/>
    <m/>
    <n v="3"/>
    <s v=""/>
    <m/>
    <s v=""/>
  </r>
  <r>
    <s v="CAMION DE ACARREO Nº 8"/>
    <n v="6560027"/>
    <s v="SUP-TALL"/>
    <s v="TE_PRE PM_793D_CA08"/>
    <s v="ZM02"/>
    <s v="EJEC"/>
    <m/>
    <s v="CTEC NOTI MACO NLIQ PREC"/>
    <d v="2025-02-03T00:00:00"/>
    <d v="2025-02-03T00:00:00"/>
    <s v="MINS0625"/>
    <n v="1213130"/>
    <s v="JP11-MI1-ACAR-CAMAC-CAAC08"/>
    <d v="2025-02-03T00:00:00"/>
    <d v="2025-02-03T00:00:00"/>
    <n v="10014609"/>
    <s v="CAMION DE ACARREO Nº 8"/>
    <n v="0"/>
    <s v="EPRIETOR"/>
    <s v="MBALLONG"/>
    <n v="11548503"/>
    <d v="2025-01-31T00:00:00"/>
    <d v="2025-02-04T00:00:00"/>
    <d v="2025-02-04T00:00:00"/>
    <n v="0"/>
    <n v="1290900"/>
    <s v="USD"/>
    <x v="2"/>
    <s v="M01"/>
    <s v="JP11"/>
    <x v="0"/>
    <m/>
    <m/>
    <m/>
    <n v="3"/>
    <s v=""/>
    <m/>
    <s v=""/>
  </r>
  <r>
    <s v="CAMION DE ACARREO Nº 3"/>
    <n v="6560026"/>
    <s v="SUP-TALL"/>
    <s v="TE_PRE PM_793D_CA03"/>
    <s v="ZM02"/>
    <s v="EJEC"/>
    <m/>
    <s v="LIB. NOTI MACO NLIQ PREC"/>
    <d v="2025-02-06T00:00:00"/>
    <d v="2025-02-06T00:00:00"/>
    <s v="MINS0625"/>
    <n v="1213130"/>
    <s v="JP11-MI1-ACAR-CAMAC-CAAC03"/>
    <d v="2025-02-07T00:00:00"/>
    <d v="2025-02-07T00:00:00"/>
    <n v="10014604"/>
    <s v="CAMION DE ACARREO Nº 3"/>
    <n v="0"/>
    <s v="EPRIETOR"/>
    <s v="ACRUZT"/>
    <n v="11548502"/>
    <d v="2025-01-31T00:00:00"/>
    <d v="2025-02-06T00:00:00"/>
    <d v="2025-02-02T00:00:00"/>
    <n v="0"/>
    <n v="1290900"/>
    <s v="USD"/>
    <x v="2"/>
    <s v="M01"/>
    <s v="JP11"/>
    <x v="1"/>
    <m/>
    <m/>
    <m/>
    <n v="3"/>
    <s v=""/>
    <m/>
    <s v=""/>
  </r>
  <r>
    <s v="CAMION DE ACARREO Nº 13"/>
    <n v="6560025"/>
    <s v="SUP-TALL"/>
    <s v="TE_PRE PM_793D_CA13"/>
    <s v="ZM02"/>
    <s v="EJEC"/>
    <m/>
    <s v="LIB. NOTI MACO NLIQ PREC"/>
    <d v="2025-02-08T00:00:00"/>
    <d v="2025-02-08T00:00:00"/>
    <s v="MINS0625"/>
    <n v="1213130"/>
    <s v="JP11-MI1-ACAR-CAMAC-CAAC13"/>
    <d v="2025-02-08T00:00:00"/>
    <d v="2025-02-08T00:00:00"/>
    <n v="10014614"/>
    <s v="CAMION DE ACARREO Nº 13"/>
    <n v="0"/>
    <s v="IP1020250131"/>
    <s v="ACRUZT"/>
    <n v="11548501"/>
    <d v="2025-01-31T00:00:00"/>
    <d v="2025-02-08T00:00:00"/>
    <d v="2025-02-02T00:00:00"/>
    <n v="0"/>
    <n v="1290900"/>
    <s v="USD"/>
    <x v="2"/>
    <s v="M01"/>
    <s v="JP11"/>
    <x v="1"/>
    <m/>
    <m/>
    <m/>
    <n v="3"/>
    <s v=""/>
    <m/>
    <s v=""/>
  </r>
  <r>
    <s v="PALA ELECTROHIDRALICA Nº 1"/>
    <n v="6560021"/>
    <s v="SUP-CAMP"/>
    <s v="BL_BK0027484_Camb. regleta de arc boom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7"/>
    <d v="2025-01-31T00:00:00"/>
    <d v="2025-02-07T00:00:00"/>
    <d v="2025-02-02T00:00:00"/>
    <n v="0"/>
    <n v="1290900"/>
    <s v="USD"/>
    <x v="4"/>
    <s v="M01"/>
    <s v="JP11"/>
    <x v="1"/>
    <m/>
    <m/>
    <m/>
    <n v="4"/>
    <s v="Backlog"/>
    <m/>
    <s v=""/>
  </r>
  <r>
    <s v="PALA ELECTROHIDRALICA Nº 1"/>
    <n v="6559980"/>
    <s v="SUP-CAMP"/>
    <s v="GT_BK0027452_Cambiar cantoneras Sup/Inf"/>
    <s v="ZM03"/>
    <s v="EJEC"/>
    <m/>
    <s v="LIB. FMAT NLIQ PREC"/>
    <d v="2025-02-11T00:00:00"/>
    <d v="2025-02-11T00:00:00"/>
    <s v="MINS0725"/>
    <n v="1212120"/>
    <s v="JP11-MI1-CARG-PALEH-PAEH01"/>
    <m/>
    <m/>
    <n v="10014653"/>
    <s v="PALA ELECTROHIDRALICA Nº 1"/>
    <n v="0"/>
    <s v="EPRIETOR"/>
    <s v="RCORONADOF"/>
    <n v="11548496"/>
    <d v="2025-01-31T00:00:00"/>
    <d v="2025-02-11T00:00:00"/>
    <d v="2025-02-09T00:00:00"/>
    <n v="0"/>
    <n v="1290900"/>
    <s v="USD"/>
    <x v="4"/>
    <s v="M01"/>
    <s v="JP11"/>
    <x v="2"/>
    <m/>
    <m/>
    <m/>
    <n v="12"/>
    <s v=""/>
    <m/>
    <s v="Sin detalle"/>
  </r>
  <r>
    <s v="PALA ELECTROHIDRALICA Nº 1"/>
    <n v="6559979"/>
    <s v="SUP-CAMP"/>
    <s v="BL_BK0027410_Cambiar filtro de grasa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5"/>
    <d v="2025-01-31T00:00:00"/>
    <d v="2025-02-07T00:00:00"/>
    <d v="2025-02-02T00:00:00"/>
    <n v="0"/>
    <n v="1290900"/>
    <s v="USD"/>
    <x v="4"/>
    <s v="M01"/>
    <s v="JP11"/>
    <x v="1"/>
    <m/>
    <m/>
    <m/>
    <n v="1"/>
    <s v="Backlog"/>
    <m/>
    <s v=""/>
  </r>
  <r>
    <s v="PALA ELECTROHIDRALICA Nº 1"/>
    <n v="6559978"/>
    <s v="SUP-CAMP"/>
    <s v="BL_BK0027363_instalar faro de potencia R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4"/>
    <d v="2025-01-31T00:00:00"/>
    <d v="2025-02-07T00:00:00"/>
    <d v="2025-02-02T00:00:00"/>
    <n v="0"/>
    <n v="1290900"/>
    <s v="USD"/>
    <x v="4"/>
    <s v="M01"/>
    <s v="JP11"/>
    <x v="1"/>
    <m/>
    <m/>
    <m/>
    <n v="6"/>
    <s v="Backlog"/>
    <m/>
    <s v=""/>
  </r>
  <r>
    <s v="PALA ELECTROHIDRALICA Nº 1"/>
    <n v="6559977"/>
    <s v="SUP-CAMP"/>
    <s v="BL_BK0026251_Cambiar soporte de tuberia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673.48"/>
    <s v="EPRIETOR"/>
    <s v="ACRUZT"/>
    <n v="11548493"/>
    <d v="2025-01-31T00:00:00"/>
    <d v="2025-02-07T00:00:00"/>
    <d v="2025-02-02T00:00:00"/>
    <n v="673.48"/>
    <n v="1290900"/>
    <s v="USD"/>
    <x v="4"/>
    <s v="M01"/>
    <s v="JP11"/>
    <x v="1"/>
    <m/>
    <m/>
    <m/>
    <n v="1"/>
    <s v="Backlog"/>
    <m/>
    <s v=""/>
  </r>
  <r>
    <s v="PALA ELECTROHIDRALICA Nº 1"/>
    <n v="6559976"/>
    <s v="SUP-CAMP"/>
    <s v="BL_BK0026055_Cambiar harness de monitore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2"/>
    <d v="2025-01-31T00:00:00"/>
    <d v="2025-02-07T00:00:00"/>
    <d v="2025-02-02T00:00:00"/>
    <n v="0"/>
    <n v="1290900"/>
    <s v="USD"/>
    <x v="4"/>
    <s v="M01"/>
    <s v="JP11"/>
    <x v="1"/>
    <m/>
    <m/>
    <m/>
    <n v="2"/>
    <s v="Backlog"/>
    <m/>
    <s v=""/>
  </r>
  <r>
    <s v="PALA ELECTROHIDRALICA Nº 1"/>
    <n v="6559975"/>
    <s v="SUP-CAMP"/>
    <s v="BL_BK0026024_Cambiar harness control cab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323.22000000000003"/>
    <s v="EPRIETOR"/>
    <s v="ACRUZT"/>
    <n v="11548491"/>
    <d v="2025-01-31T00:00:00"/>
    <d v="2025-02-07T00:00:00"/>
    <d v="2025-02-02T00:00:00"/>
    <n v="323.22000000000003"/>
    <n v="1290900"/>
    <s v="USD"/>
    <x v="4"/>
    <s v="M01"/>
    <s v="JP11"/>
    <x v="1"/>
    <m/>
    <m/>
    <m/>
    <n v="2"/>
    <s v="Backlog"/>
    <m/>
    <s v=""/>
  </r>
  <r>
    <s v="EXCAVADORA EX2600"/>
    <n v="6559974"/>
    <s v="SUP-CAMP"/>
    <s v="TE_PRE PM_EX2600_EX04"/>
    <s v="ZM03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EPRIETOR"/>
    <s v="RCORONADOF"/>
    <n v="11548490"/>
    <d v="2025-01-31T00:00:00"/>
    <d v="2025-02-09T00:00:00"/>
    <d v="2025-02-08T00:00:00"/>
    <n v="0"/>
    <n v="1290900"/>
    <s v="USD"/>
    <x v="4"/>
    <s v="M01"/>
    <s v="JP11"/>
    <x v="1"/>
    <m/>
    <m/>
    <m/>
    <n v="15"/>
    <s v=""/>
    <m/>
    <s v=""/>
  </r>
  <r>
    <s v="EXCAVADORA EX2600"/>
    <n v="6559973"/>
    <s v="SUP-CAMP"/>
    <s v="TE_LUBRICACIÓN + LIMPIEZA DE TAPAS CICLO"/>
    <s v="ZM03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EPRIETOR"/>
    <s v="RCORONADOF"/>
    <n v="11548489"/>
    <d v="2025-01-31T00:00:00"/>
    <d v="2025-02-09T00:00:00"/>
    <d v="2025-02-08T00:00:00"/>
    <n v="0"/>
    <n v="1290900"/>
    <s v="USD"/>
    <x v="4"/>
    <s v="M01"/>
    <s v="JP11"/>
    <x v="1"/>
    <m/>
    <m/>
    <m/>
    <n v="5"/>
    <s v=""/>
    <m/>
    <s v=""/>
  </r>
  <r>
    <s v="PALA ELECTROHIDRALICA Nº 3"/>
    <n v="6559972"/>
    <s v="SUP-CAMP"/>
    <s v="TE_LUBRICACION/LIMPIEZA ENFRIAD HYD_PH03"/>
    <s v="ZM02"/>
    <s v="EJEC"/>
    <m/>
    <s v="CTEC NOTI KKMP NLIQ PREC"/>
    <d v="2025-02-04T00:00:00"/>
    <d v="2025-02-04T00:00:00"/>
    <s v="MINS0625"/>
    <n v="1212120"/>
    <s v="JP11-MI1-CARG-PALEH-PAEH03"/>
    <d v="2025-02-06T00:00:00"/>
    <d v="2025-02-06T00:00:00"/>
    <n v="10014655"/>
    <s v="PALA ELECTROHIDRALICA Nº 3"/>
    <n v="0"/>
    <s v="EPRIETOR"/>
    <s v="AZEVALLOSA"/>
    <n v="11548487"/>
    <d v="2025-01-31T00:00:00"/>
    <d v="2025-02-06T00:00:00"/>
    <d v="2025-02-06T00:00:00"/>
    <n v="0"/>
    <n v="1290900"/>
    <s v="USD"/>
    <x v="4"/>
    <s v="M01"/>
    <s v="JP11"/>
    <x v="0"/>
    <m/>
    <m/>
    <m/>
    <n v="6"/>
    <s v=""/>
    <m/>
    <s v=""/>
  </r>
  <r>
    <s v="PALA ELECTROHIDRALICA Nº 1"/>
    <n v="6559971"/>
    <s v="SUP-CAMP"/>
    <s v="TE_LUBRICACION/LIMPIEZA ENFRIAD HYD_PH01"/>
    <s v="ZM02"/>
    <s v="EJEC"/>
    <m/>
    <s v="LIB. KKMP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86"/>
    <d v="2025-01-31T00:00:00"/>
    <d v="2025-02-07T00:00:00"/>
    <d v="2025-02-02T00:00:00"/>
    <n v="0"/>
    <n v="1290900"/>
    <s v="USD"/>
    <x v="4"/>
    <s v="M01"/>
    <s v="JP11"/>
    <x v="1"/>
    <m/>
    <m/>
    <m/>
    <n v="6"/>
    <s v=""/>
    <m/>
    <s v=""/>
  </r>
  <r>
    <s v="CARGADOR FRONTAL Nº 1"/>
    <n v="6559970"/>
    <s v="SUP-TALL"/>
    <s v="GT_BL_CAMBIAR TALONERAS"/>
    <s v="ZM03"/>
    <s v="EJEC"/>
    <m/>
    <s v="CTEC NOTI EDET FMAT MOVM NLIQ PREC"/>
    <d v="2025-02-06T00:00:00"/>
    <d v="2025-02-06T00:00:00"/>
    <s v="MINS0625"/>
    <n v="1212121"/>
    <s v="JP11-MI1-CARG-CARFR-CAFR01"/>
    <d v="2025-02-06T00:00:00"/>
    <d v="2025-02-09T00:00:00"/>
    <n v="10014598"/>
    <s v="CARGADOR FRONTAL Nº 1"/>
    <n v="3303.8"/>
    <s v="EPRIETOR"/>
    <s v="MPAICOC"/>
    <n v="11548485"/>
    <d v="2025-01-31T00:00:00"/>
    <d v="2025-02-09T00:00:00"/>
    <d v="2025-02-09T00:00:00"/>
    <n v="3303.8"/>
    <n v="1290900"/>
    <s v="USD"/>
    <x v="4"/>
    <s v="M01"/>
    <s v="JP11"/>
    <x v="0"/>
    <m/>
    <m/>
    <m/>
    <n v="6"/>
    <s v=""/>
    <m/>
    <s v=""/>
  </r>
  <r>
    <s v="MOTONIVELADORA Nº 1"/>
    <n v="6559969"/>
    <s v="SUP-TALL"/>
    <s v="GT_BL_CAMBIAR PUNTAS DE RIPPER"/>
    <s v="ZM03"/>
    <s v="EJEC"/>
    <m/>
    <s v="LIB. FMAT NLIQ PREC"/>
    <d v="2025-02-08T00:00:00"/>
    <d v="2025-02-08T00:00:00"/>
    <s v="MINS0625"/>
    <n v="1215154"/>
    <s v="JP11-MI1-AUXI-MOTON-MOTO01"/>
    <m/>
    <m/>
    <n v="10014642"/>
    <s v="MOTONIVELADORA Nº 1"/>
    <n v="0"/>
    <s v="EPRIETOR"/>
    <s v="ACRUZT"/>
    <n v="11548484"/>
    <d v="2025-01-31T00:00:00"/>
    <d v="2025-02-08T00:00:00"/>
    <d v="2025-02-02T00:00:00"/>
    <n v="0"/>
    <n v="1290900"/>
    <s v="USD"/>
    <x v="0"/>
    <s v="M01"/>
    <s v="JP11"/>
    <x v="1"/>
    <m/>
    <m/>
    <m/>
    <n v="2"/>
    <s v=""/>
    <m/>
    <s v=""/>
  </r>
  <r>
    <s v="EXCAVADORA Nº 1"/>
    <n v="6559967"/>
    <s v="SUP-TALL"/>
    <s v="GT_BL_CAMBIAR PUNTAS"/>
    <s v="ZM03"/>
    <s v="EJEC"/>
    <m/>
    <s v="CTEC NOTI EDET MACO MOVM NLIQ PREC"/>
    <d v="2025-02-05T00:00:00"/>
    <d v="2025-02-05T00:00:00"/>
    <s v="MINS0625"/>
    <n v="1215155"/>
    <s v="JP11-MI1-AUXI-EXCAV-EXCA01"/>
    <d v="2025-02-03T00:00:00"/>
    <d v="2025-02-03T00:00:00"/>
    <n v="10014646"/>
    <s v="EXCAVADORA Nº 1"/>
    <n v="3364.32"/>
    <s v="EPRIETOR"/>
    <s v="JNARVAEZH"/>
    <n v="11548452"/>
    <d v="2025-01-31T00:00:00"/>
    <d v="2025-02-03T00:00:00"/>
    <d v="2025-02-05T00:00:00"/>
    <n v="3364.32"/>
    <n v="1290900"/>
    <s v="USD"/>
    <x v="0"/>
    <s v="M01"/>
    <s v="JP11"/>
    <x v="0"/>
    <m/>
    <m/>
    <m/>
    <n v="2"/>
    <s v=""/>
    <m/>
    <s v=""/>
  </r>
  <r>
    <s v="CAMION DE ACARREO Nº 21"/>
    <n v="6559965"/>
    <s v="SUP-TALL"/>
    <s v="LL_Inversion Pos 3,4,5,6"/>
    <s v="ZM03"/>
    <s v="REPR"/>
    <s v="R05"/>
    <s v="LIB. FENA KKMP NLIQ PREC"/>
    <d v="2025-02-17T00:00:00"/>
    <d v="2025-02-17T00:00:00"/>
    <s v="BM-MINA"/>
    <n v="1213130"/>
    <s v="JP11-MI1-ACAR-CAMAC-CAAC21"/>
    <m/>
    <m/>
    <n v="10014622"/>
    <s v="CAMION DE ACARREO Nº 21"/>
    <n v="0"/>
    <s v="EPRIETOR"/>
    <s v="RCORONADOF"/>
    <n v="11548450"/>
    <d v="2025-01-31T00:00:00"/>
    <d v="2025-02-17T00:00:00"/>
    <d v="2025-02-08T00:00:00"/>
    <n v="0"/>
    <n v="1290900"/>
    <s v="USD"/>
    <x v="2"/>
    <s v="M01"/>
    <s v="JP11"/>
    <x v="2"/>
    <m/>
    <m/>
    <m/>
    <n v="24"/>
    <s v=""/>
    <m/>
    <s v="R05"/>
  </r>
  <r>
    <s v="CAMION DE ACARREO Nº 19"/>
    <n v="6559964"/>
    <s v="SUP-TALL"/>
    <s v="LL_Cambio pos 3 y 4 por rotacion"/>
    <s v="ZM03"/>
    <s v="EJEC"/>
    <m/>
    <s v="LIB. NOTI KKMP NLIQ PREC"/>
    <d v="2025-02-05T00:00:00"/>
    <d v="2025-02-05T00:00:00"/>
    <s v="MINS0625"/>
    <n v="1213130"/>
    <s v="JP11-MI1-ACAR-CAMAC-CAAC19"/>
    <d v="2025-02-05T00:00:00"/>
    <d v="2025-02-05T00:00:00"/>
    <n v="10014620"/>
    <s v="CAMION DE ACARREO Nº 19"/>
    <n v="0"/>
    <s v="EPRIETOR"/>
    <s v="ACRUZT"/>
    <n v="11548449"/>
    <d v="2025-01-31T00:00:00"/>
    <d v="2025-02-05T00:00:00"/>
    <d v="2025-02-02T00:00:00"/>
    <n v="0"/>
    <n v="1290900"/>
    <s v="USD"/>
    <x v="2"/>
    <s v="M01"/>
    <s v="JP11"/>
    <x v="1"/>
    <m/>
    <m/>
    <m/>
    <n v="12"/>
    <s v=""/>
    <m/>
    <s v=""/>
  </r>
  <r>
    <s v="CAMION DE ACARREO Nº 16"/>
    <n v="6559963"/>
    <s v="SUP-TALL"/>
    <s v="LL_Cambio pos 3 y 4 por rotacion"/>
    <s v="ZM03"/>
    <s v="EJEC"/>
    <m/>
    <s v="CTEC NOTI KKMP NLIQ PREC"/>
    <d v="2025-02-04T00:00:00"/>
    <d v="2025-02-04T00:00:00"/>
    <s v="MINS0625"/>
    <n v="1213130"/>
    <s v="JP11-MI1-ACAR-CAMAC-CAAC16"/>
    <d v="2025-02-05T00:00:00"/>
    <d v="2025-02-05T00:00:00"/>
    <n v="10014617"/>
    <s v="CAMION DE ACARREO Nº 16"/>
    <n v="0"/>
    <s v="EPRIETOR"/>
    <s v="MPAICOC"/>
    <n v="11548448"/>
    <d v="2025-01-31T00:00:00"/>
    <d v="2025-02-06T00:00:00"/>
    <d v="2025-02-06T00:00:00"/>
    <n v="0"/>
    <n v="1290900"/>
    <s v="USD"/>
    <x v="2"/>
    <s v="M01"/>
    <s v="JP11"/>
    <x v="0"/>
    <m/>
    <m/>
    <m/>
    <n v="12"/>
    <s v=""/>
    <m/>
    <s v=""/>
  </r>
  <r>
    <s v="CAMION DE ACARREO Nº 20"/>
    <n v="6559961"/>
    <s v="SUP-TALL"/>
    <s v="LL_Cambio pos 1 y 2,3,4  por corte"/>
    <s v="ZM03"/>
    <s v="EJEC"/>
    <m/>
    <s v="LIB. KKMP NLIQ PREC"/>
    <d v="2025-02-11T00:00:00"/>
    <d v="2025-02-11T00:00:00"/>
    <s v="MINS0725"/>
    <n v="1213130"/>
    <s v="JP11-MI1-ACAR-CAMAC-CAAC20"/>
    <m/>
    <m/>
    <n v="10014621"/>
    <s v="CAMION DE ACARREO Nº 20"/>
    <n v="0"/>
    <s v="EPRIETOR"/>
    <s v="RCORONADOF"/>
    <n v="11548446"/>
    <d v="2025-01-31T00:00:00"/>
    <d v="2025-02-11T00:00:00"/>
    <d v="2025-02-08T00:00:00"/>
    <n v="0"/>
    <n v="1290900"/>
    <s v="USD"/>
    <x v="2"/>
    <s v="M01"/>
    <s v="JP11"/>
    <x v="2"/>
    <m/>
    <m/>
    <m/>
    <n v="24"/>
    <s v=""/>
    <m/>
    <s v="Sin detalle"/>
  </r>
  <r>
    <s v="CAMION DE ACARREO Nº 12"/>
    <n v="6559920"/>
    <s v="SUP-TALL"/>
    <s v="LL_Cambio pos 1 y 2 por corte"/>
    <s v="ZM03"/>
    <s v="EJEC"/>
    <m/>
    <s v="LIB. NOTI KKMP NLIQ PREC"/>
    <d v="2025-02-03T00:00:00"/>
    <d v="2025-02-03T00:00:00"/>
    <s v="MINS0625"/>
    <n v="1213130"/>
    <s v="JP11-MI1-ACAR-CAMAC-CAAC12"/>
    <d v="2025-02-05T00:00:00"/>
    <d v="2025-02-05T00:00:00"/>
    <n v="10014613"/>
    <s v="CAMION DE ACARREO Nº 12"/>
    <n v="0"/>
    <s v="EPRIETOR"/>
    <s v="ACRUZT"/>
    <n v="11548444"/>
    <d v="2025-01-31T00:00:00"/>
    <d v="2025-02-03T00:00:00"/>
    <d v="2025-02-02T00:00:00"/>
    <n v="0"/>
    <n v="1290900"/>
    <s v="USD"/>
    <x v="2"/>
    <s v="M01"/>
    <s v="JP11"/>
    <x v="1"/>
    <m/>
    <m/>
    <m/>
    <n v="12"/>
    <s v=""/>
    <m/>
    <s v=""/>
  </r>
  <r>
    <s v="CAMION DE ACARREO Nº 14"/>
    <n v="6559916"/>
    <s v="SUP-TALL"/>
    <s v="BL EVALUACION DE MOTOR PRE LUBE"/>
    <s v="ZM03"/>
    <s v="EJEC"/>
    <m/>
    <s v="CTEC NOTI KKMP NLIQ PREC"/>
    <d v="2025-02-07T00:00:00"/>
    <d v="2025-02-07T00:00:00"/>
    <s v="MINS0625"/>
    <n v="1213130"/>
    <s v="JP11-MI1-ACAR-CAMAC-CAAC14"/>
    <d v="2025-02-09T00:00:00"/>
    <d v="2025-02-09T00:00:00"/>
    <n v="10014615"/>
    <s v="CAMION DE ACARREO Nº 14"/>
    <n v="0"/>
    <s v="EPRIETOR"/>
    <s v="MPAICOC"/>
    <n v="11515410"/>
    <d v="2025-01-31T00:00:00"/>
    <d v="2025-02-09T00:00:00"/>
    <d v="2025-02-09T00:00:00"/>
    <n v="0"/>
    <n v="1290900"/>
    <s v="USD"/>
    <x v="2"/>
    <s v="M01"/>
    <s v="JP11"/>
    <x v="0"/>
    <m/>
    <m/>
    <m/>
    <n v="2"/>
    <s v="Backlog"/>
    <m/>
    <s v=""/>
  </r>
  <r>
    <s v="PALA ELECTROHIDRALICA Nº 1"/>
    <n v="6559906"/>
    <s v="SUP-CAMP"/>
    <s v="CONF_INSTALACIÓN DE PUNTOS DE ANCLAJE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UGTECPREDMA2"/>
    <n v="11486207"/>
    <d v="2025-01-31T00:00:00"/>
    <d v="2025-02-07T00:00:00"/>
    <d v="2025-02-11T00:00:00"/>
    <n v="0"/>
    <n v="1290900"/>
    <s v="USD"/>
    <x v="4"/>
    <s v="M01"/>
    <s v="JP11"/>
    <x v="1"/>
    <m/>
    <m/>
    <m/>
    <n v="6"/>
    <s v=""/>
    <m/>
    <s v=""/>
  </r>
  <r>
    <s v="PALA ELECTROHIDRALICA Nº 1"/>
    <n v="6559905"/>
    <s v="SUP-CAMP"/>
    <s v="CONF_REP. DE FISURAS EN CUCHARON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485690"/>
    <d v="2025-01-31T00:00:00"/>
    <d v="2025-02-07T00:00:00"/>
    <d v="2025-02-01T00:00:00"/>
    <n v="0"/>
    <n v="1290900"/>
    <s v="USD"/>
    <x v="4"/>
    <s v="M01"/>
    <s v="JP11"/>
    <x v="1"/>
    <m/>
    <m/>
    <m/>
    <n v="28"/>
    <s v=""/>
    <m/>
    <s v=""/>
  </r>
  <r>
    <s v="PALA ELECTROHIDRALICA Nº 1"/>
    <n v="6559904"/>
    <s v="SUP-CAMP"/>
    <s v="CONF_REP.PLANCHA DE REFUERZO DE LABIO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1762.78"/>
    <s v="EPRIETOR"/>
    <s v="ACRUZT"/>
    <n v="11485682"/>
    <d v="2025-01-31T00:00:00"/>
    <d v="2025-02-07T00:00:00"/>
    <d v="2025-02-06T00:00:00"/>
    <n v="1762.78"/>
    <n v="1290900"/>
    <s v="USD"/>
    <x v="4"/>
    <s v="M01"/>
    <s v="JP11"/>
    <x v="1"/>
    <m/>
    <m/>
    <m/>
    <n v="20"/>
    <s v=""/>
    <m/>
    <s v=""/>
  </r>
  <r>
    <s v="PALA ELECTROHIDRALICA Nº 1"/>
    <n v="6559903"/>
    <s v="SUP-CAMP"/>
    <s v="BL_CAMB ACEITE TX GIRO POSTERIOR RH-LH"/>
    <s v="ZM03"/>
    <s v="EJEC"/>
    <m/>
    <s v="LIB. KKMP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1484"/>
    <d v="2025-01-31T00:00:00"/>
    <d v="2025-02-07T00:00:00"/>
    <d v="2025-02-02T00:00:00"/>
    <n v="0"/>
    <n v="1290900"/>
    <s v="USD"/>
    <x v="4"/>
    <s v="M01"/>
    <s v="JP11"/>
    <x v="1"/>
    <m/>
    <m/>
    <m/>
    <n v="4"/>
    <s v="Backlog"/>
    <m/>
    <s v=""/>
  </r>
  <r>
    <s v="CAMION DE ACARREO Nº 6"/>
    <n v="6559136"/>
    <s v="SUP-TALL"/>
    <s v="FESA_INSP Y MUESTREO CIL DIR RH -LH"/>
    <s v="ZM03"/>
    <s v="EJEC"/>
    <m/>
    <s v="CTEC NOTI KKMP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0"/>
    <s v="EPRIETOR"/>
    <s v="MPAICOC"/>
    <n v="11547592"/>
    <d v="2025-01-30T00:00:00"/>
    <d v="2025-02-09T00:00:00"/>
    <d v="2025-02-09T00:00:00"/>
    <n v="0"/>
    <n v="1290900"/>
    <s v="USD"/>
    <x v="2"/>
    <s v="M01"/>
    <s v="JP11"/>
    <x v="0"/>
    <m/>
    <m/>
    <m/>
    <n v="2"/>
    <s v=""/>
    <m/>
    <s v=""/>
  </r>
  <r>
    <s v="CAMION DE ACARREO Nº 5"/>
    <n v="6559135"/>
    <s v="SUP-TALL"/>
    <s v="FESA_INSP Y MUESTRO TC, MOTOR, DIFF, RAD"/>
    <s v="ZM03"/>
    <s v="EJEC"/>
    <m/>
    <s v="CTEC NOTI KKMP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0"/>
    <s v="EPRIETOR"/>
    <s v="MPAICOC"/>
    <n v="11547591"/>
    <d v="2025-01-30T00:00:00"/>
    <d v="2025-02-09T00:00:00"/>
    <d v="2025-02-09T00:00:00"/>
    <n v="0"/>
    <n v="1290900"/>
    <s v="USD"/>
    <x v="2"/>
    <s v="M01"/>
    <s v="JP11"/>
    <x v="0"/>
    <m/>
    <m/>
    <m/>
    <n v="2"/>
    <s v=""/>
    <m/>
    <s v=""/>
  </r>
  <r>
    <s v="CAMION DE ACARREO Nº 27"/>
    <n v="6559134"/>
    <s v="SUP-TALL"/>
    <s v="FESA_INSP Y MUESTREO CIL DIR RH"/>
    <s v="ZM03"/>
    <s v="EJEC"/>
    <m/>
    <s v="LIB. KKMP NLIQ PREC"/>
    <d v="2025-02-04T00:00:00"/>
    <d v="2025-02-04T00:00:00"/>
    <s v="MINS0625"/>
    <n v="1213130"/>
    <s v="JP11-MI1-ACAR-CAMAC-CAAC27"/>
    <m/>
    <m/>
    <n v="10017586"/>
    <s v="CAMION DE ACARREO Nº 27"/>
    <n v="0"/>
    <s v="EPRIETOR"/>
    <s v="ACRUZT"/>
    <n v="11547590"/>
    <d v="2025-01-30T00:00:00"/>
    <d v="2025-02-04T00:00:00"/>
    <d v="2025-02-02T00:00:00"/>
    <n v="0"/>
    <n v="1290900"/>
    <s v="USD"/>
    <x v="2"/>
    <s v="M01"/>
    <s v="JP11"/>
    <x v="1"/>
    <m/>
    <m/>
    <m/>
    <n v="2"/>
    <s v=""/>
    <m/>
    <s v=""/>
  </r>
  <r>
    <s v="PERFORADORA DE PRE-CORTE Nº 3"/>
    <n v="6558395"/>
    <s v="SUP-CAMP"/>
    <s v="PM_MANTTO PREVENTIVO D65_PE08"/>
    <s v="ZM02"/>
    <s v="EJEC"/>
    <m/>
    <s v="LIB. FMAT MOVM NLIQ PREC"/>
    <d v="2025-02-12T00:00:00"/>
    <d v="2025-02-12T00:00:00"/>
    <s v="MINS0725"/>
    <n v="1210102"/>
    <s v="JP11-MI1-PERF-PERFO-PEPR03"/>
    <m/>
    <m/>
    <n v="10017653"/>
    <s v="PERFORADORA DE PRECORTE Nº 3"/>
    <n v="217.33"/>
    <s v="IP1020250128"/>
    <s v="RCORONADOF"/>
    <n v="11546782"/>
    <d v="2025-01-28T00:00:00"/>
    <d v="2025-02-12T00:00:00"/>
    <d v="2025-02-11T00:00:00"/>
    <n v="217.33"/>
    <n v="1290900"/>
    <s v="USD"/>
    <x v="1"/>
    <s v="M01"/>
    <s v="JP11"/>
    <x v="2"/>
    <m/>
    <m/>
    <m/>
    <n v="45.5"/>
    <s v=""/>
    <m/>
    <s v="Sin detalle"/>
  </r>
  <r>
    <s v="CAMION DE ACARREO Nº 15"/>
    <n v="6558393"/>
    <s v="SUP-TALL"/>
    <s v="PM_MANTTO PREVENTIVO 793D_CA15*"/>
    <s v="ZM02"/>
    <s v="EJEC"/>
    <m/>
    <s v="CTEC NOTI MACO MOVM NLIQ PREC"/>
    <d v="2025-02-06T00:00:00"/>
    <d v="2025-02-06T00:00:00"/>
    <s v="MINS0625"/>
    <n v="1213130"/>
    <s v="JP11-MI1-ACAR-CAMAC-CAAC15"/>
    <d v="2025-02-06T00:00:00"/>
    <d v="2025-02-06T00:00:00"/>
    <n v="10014616"/>
    <s v="CAMION DE ACARREO Nº 15"/>
    <n v="4182.76"/>
    <s v="IP1020250128"/>
    <s v="MPAICOC"/>
    <n v="11546780"/>
    <d v="2025-01-28T00:00:00"/>
    <d v="2025-02-07T00:00:00"/>
    <d v="2025-02-07T00:00:00"/>
    <n v="4182.76"/>
    <n v="1290900"/>
    <s v="USD"/>
    <x v="2"/>
    <s v="M01"/>
    <s v="JP11"/>
    <x v="0"/>
    <m/>
    <m/>
    <m/>
    <n v="43"/>
    <s v=""/>
    <m/>
    <s v=""/>
  </r>
  <r>
    <s v="CAMION DE ACARREO Nº 14"/>
    <n v="6558392"/>
    <s v="SUP-TALL"/>
    <s v="PM_MANTTO PREVENTIVO 793D_CA14*"/>
    <s v="ZM02"/>
    <s v="EJEC"/>
    <m/>
    <s v="CTEC NOTP MACO MOVM NLIQ PREC"/>
    <d v="2025-02-07T00:00:00"/>
    <d v="2025-02-07T00:00:00"/>
    <s v="MINS0625"/>
    <n v="1213130"/>
    <s v="JP11-MI1-ACAR-CAMAC-CAAC14"/>
    <d v="2025-02-08T00:00:00"/>
    <m/>
    <n v="10014615"/>
    <s v="CAMION DE ACARREO Nº 14"/>
    <n v="4161.2700000000004"/>
    <s v="IP1020250128"/>
    <s v="UGTECADMMANT"/>
    <n v="11546779"/>
    <d v="2025-01-28T00:00:00"/>
    <d v="2025-02-09T00:00:00"/>
    <d v="2025-02-11T00:00:00"/>
    <n v="4161.2700000000004"/>
    <n v="1290900"/>
    <s v="USD"/>
    <x v="2"/>
    <s v="M01"/>
    <s v="JP11"/>
    <x v="0"/>
    <m/>
    <m/>
    <m/>
    <n v="54"/>
    <s v=""/>
    <m/>
    <s v=""/>
  </r>
  <r>
    <s v="CAMION DE ACARREO Nº 6"/>
    <n v="6558390"/>
    <s v="SUP-TALL"/>
    <s v="PM_MANTTO PREVENTIVO 793D_CA06*"/>
    <s v="ZM02"/>
    <s v="EJEC"/>
    <m/>
    <s v="CTEC NOTI MACO MOVM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4363.74"/>
    <s v="IP1020250128"/>
    <s v="UGTECADMMANT"/>
    <n v="11546777"/>
    <d v="2025-01-28T00:00:00"/>
    <d v="2025-02-09T00:00:00"/>
    <d v="2025-02-11T00:00:00"/>
    <n v="4363.74"/>
    <n v="1290900"/>
    <s v="USD"/>
    <x v="2"/>
    <s v="M01"/>
    <s v="JP11"/>
    <x v="0"/>
    <m/>
    <m/>
    <m/>
    <n v="54"/>
    <s v=""/>
    <m/>
    <s v=""/>
  </r>
  <r>
    <s v="CAMION CISTERNA Nº 1"/>
    <n v="6558389"/>
    <s v="SUP-TALL"/>
    <s v="PM_MANTTO PREVENTIVO 777G_CR01"/>
    <s v="ZM02"/>
    <s v="EJEC"/>
    <m/>
    <s v="CTEC NOTI MACO MOVM NLIQ PREC"/>
    <d v="2025-02-08T00:00:00"/>
    <d v="2025-02-08T00:00:00"/>
    <s v="MINS0625"/>
    <n v="1215156"/>
    <s v="JP11-MI1-AUXI-CAMCI-CACI01"/>
    <d v="2025-02-07T00:00:00"/>
    <d v="2025-02-08T00:00:00"/>
    <n v="10014640"/>
    <s v="CAMION CISTERNA Nº 1"/>
    <n v="1113.8800000000001"/>
    <s v="IP1020250128"/>
    <s v="UGTECADMMANT"/>
    <n v="11546776"/>
    <d v="2025-01-28T00:00:00"/>
    <d v="2025-02-09T00:00:00"/>
    <d v="2025-02-11T00:00:00"/>
    <n v="1113.8800000000001"/>
    <n v="1290900"/>
    <s v="USD"/>
    <x v="0"/>
    <s v="M01"/>
    <s v="JP11"/>
    <x v="0"/>
    <m/>
    <m/>
    <m/>
    <n v="44"/>
    <s v=""/>
    <m/>
    <s v=""/>
  </r>
  <r>
    <s v="EXCAVADORA EX2600"/>
    <n v="6557954"/>
    <s v="SUP-CAMP"/>
    <s v="CONF_REALIZAR CAMBIO DE TALONERAS"/>
    <s v="ZM03"/>
    <s v="EJEC"/>
    <m/>
    <s v="LIB. NOTI FMAT NLIQ PREC"/>
    <d v="2025-02-09T00:00:00"/>
    <d v="2025-02-09T00:00:00"/>
    <s v="MINS0625"/>
    <n v="1212122"/>
    <s v="JP11-MI1-CARG-EXCAV"/>
    <d v="2025-01-26T00:00:00"/>
    <d v="2025-01-26T00:00:00"/>
    <n v="10018449"/>
    <s v="EXCAVADORA N°4"/>
    <n v="0"/>
    <s v="ACRUZT"/>
    <s v="RCORONADOF"/>
    <n v="11486877"/>
    <d v="2025-01-28T00:00:00"/>
    <d v="2025-02-09T00:00:00"/>
    <d v="2025-02-08T00:00:00"/>
    <n v="0"/>
    <n v="1290900"/>
    <s v="USD"/>
    <x v="4"/>
    <s v="M01"/>
    <s v="JP11"/>
    <x v="1"/>
    <m/>
    <m/>
    <m/>
    <n v="8"/>
    <s v=""/>
    <m/>
    <s v=""/>
  </r>
  <r>
    <s v="EXCAVADORA EX2600"/>
    <n v="6557940"/>
    <s v="SUP-CAMP"/>
    <s v="CONF_REP FISURAS EN CUCHARON"/>
    <s v="ZM03"/>
    <s v="EJEC"/>
    <m/>
    <s v="LIB. FMAT MOVM NLIQ PREC"/>
    <d v="2025-02-09T00:00:00"/>
    <d v="2025-02-09T00:00:00"/>
    <s v="MINS0625"/>
    <n v="1212122"/>
    <s v="JP11-MI1-CARG-EXCAV"/>
    <m/>
    <m/>
    <n v="10018449"/>
    <s v="EXCAVADORA N°4"/>
    <n v="165.94"/>
    <s v="ACRUZT"/>
    <s v="RCORONADOF"/>
    <n v="11486876"/>
    <d v="2025-01-28T00:00:00"/>
    <d v="2025-02-09T00:00:00"/>
    <d v="2025-02-08T00:00:00"/>
    <n v="165.94"/>
    <n v="1290900"/>
    <s v="USD"/>
    <x v="4"/>
    <s v="M01"/>
    <s v="JP11"/>
    <x v="1"/>
    <m/>
    <m/>
    <m/>
    <n v="64"/>
    <s v=""/>
    <m/>
    <s v=""/>
  </r>
  <r>
    <s v="PERFORADORA DE PRE-CORTE Nº 3"/>
    <n v="6556942"/>
    <s v="SUP-CAMP"/>
    <s v="BL_LIMPIAR DEBAJO DEL MOTOR DIESEL PE08"/>
    <s v="ZM03"/>
    <s v="EJEC"/>
    <m/>
    <s v="LIB. KKMP NLIQ PREC"/>
    <d v="2025-02-12T00:00:00"/>
    <d v="2025-02-12T00:00:00"/>
    <s v="MINS0725"/>
    <n v="1210102"/>
    <s v="JP11-MI1-PERF-PERFO-PEPR03"/>
    <m/>
    <m/>
    <n v="10017653"/>
    <s v="PERFORADORA DE PRECORTE Nº 3"/>
    <n v="0"/>
    <s v="RCORONADOF"/>
    <s v="RCORONADOF"/>
    <n v="11540243"/>
    <d v="2025-01-26T00:00:00"/>
    <d v="2025-02-12T00:00:00"/>
    <d v="2025-02-08T00:00:00"/>
    <n v="0"/>
    <n v="1290900"/>
    <s v="USD"/>
    <x v="1"/>
    <s v="M01"/>
    <s v="JP11"/>
    <x v="2"/>
    <m/>
    <m/>
    <m/>
    <n v="4"/>
    <s v="Backlog"/>
    <m/>
    <s v="Sin detalle"/>
  </r>
  <r>
    <s v="PERFORADORA DE PRE-CORTE Nº 3"/>
    <n v="6556941"/>
    <s v="SUP-CAMP"/>
    <s v="BL_CBIO MANG. HYD RETORNO CAB ROT. RRL3"/>
    <s v="ZM03"/>
    <s v="REPR"/>
    <m/>
    <s v="LIB. FMAT NLIQ PREC"/>
    <d v="2025-03-01T00:00:00"/>
    <d v="2025-03-01T00:00:00"/>
    <s v="BM-MINA"/>
    <n v="1210102"/>
    <s v="JP11-MI1-PERF-PERFO-PEPR03"/>
    <m/>
    <m/>
    <n v="10017653"/>
    <s v="PERFORADORA DE PRECORTE Nº 3"/>
    <n v="0"/>
    <s v="RCORONADOF"/>
    <s v="RCORONADOF"/>
    <n v="11487801"/>
    <d v="2025-01-26T00:00:00"/>
    <d v="2025-03-01T00:00:00"/>
    <d v="2025-02-10T00:00:00"/>
    <n v="0"/>
    <n v="1290900"/>
    <s v="USD"/>
    <x v="1"/>
    <s v="M01"/>
    <s v="JP11"/>
    <x v="2"/>
    <m/>
    <m/>
    <m/>
    <n v="4"/>
    <s v="Backlog"/>
    <m/>
    <s v="Sin detalle"/>
  </r>
  <r>
    <s v="EXCAVADORA Nº 3"/>
    <n v="6556847"/>
    <s v="SUP-TALL"/>
    <s v="GT_SOLDAR PROTECTORES DE LABIO DESPRENDI"/>
    <s v="ZM02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ACRUZT"/>
    <s v="GCASTILLOD"/>
    <n v="11545220"/>
    <d v="2025-01-26T00:00:00"/>
    <d v="2025-02-13T00:00:00"/>
    <d v="2025-02-08T00:00:00"/>
    <n v="0"/>
    <n v="1290900"/>
    <s v="USD"/>
    <x v="0"/>
    <s v="M01"/>
    <s v="JP11"/>
    <x v="2"/>
    <m/>
    <m/>
    <m/>
    <n v="6"/>
    <s v=""/>
    <m/>
    <s v="Sin detalle"/>
  </r>
  <r>
    <s v="EXCAVADORA Nº 3"/>
    <n v="6556846"/>
    <s v="SUP-TALL"/>
    <s v="GT_ROTAR PUNTAS"/>
    <s v="ZM02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ACRUZT"/>
    <s v="GCASTILLOD"/>
    <n v="11545219"/>
    <d v="2025-01-26T00:00:00"/>
    <d v="2025-02-13T00:00:00"/>
    <d v="2025-02-08T00:00:00"/>
    <n v="0"/>
    <n v="1290900"/>
    <s v="USD"/>
    <x v="0"/>
    <s v="M01"/>
    <s v="JP11"/>
    <x v="2"/>
    <m/>
    <m/>
    <m/>
    <n v="2"/>
    <s v=""/>
    <m/>
    <s v="Sin detalle"/>
  </r>
  <r>
    <s v="PALA ELECTROHIDRALICA Nº 1"/>
    <n v="6556142"/>
    <s v="SUP-CAMP"/>
    <s v="CO_ENFRIADOR HIDRÁULICO 2_PH01"/>
    <s v="ZM02"/>
    <s v="EJEC"/>
    <m/>
    <s v="LIB. FMAT NLIQ PREC"/>
    <d v="2025-02-07T00:00:00"/>
    <d v="2025-02-07T00:00:00"/>
    <s v="MINS0625"/>
    <n v="1212120"/>
    <s v="JP11-MI1-CARG-PALEH-PAEH01"/>
    <m/>
    <m/>
    <n v="10014653"/>
    <s v="PALA ELECTROHIDRALICA Nº 1"/>
    <n v="0"/>
    <s v="RCORONADOF"/>
    <s v="MPAICOC"/>
    <n v="11544506"/>
    <d v="2025-01-25T00:00:00"/>
    <d v="2025-02-07T00:00:00"/>
    <d v="2025-02-09T00:00:00"/>
    <n v="0"/>
    <n v="1290900"/>
    <s v="USD"/>
    <x v="4"/>
    <s v="M01"/>
    <s v="JP11"/>
    <x v="1"/>
    <m/>
    <m/>
    <m/>
    <n v="16"/>
    <s v="Componente"/>
    <m/>
    <s v=""/>
  </r>
  <r>
    <s v="PALA ELECTROHIDRALICA Nº 1"/>
    <n v="6556141"/>
    <s v="SUP-CAMP"/>
    <s v="CO_ENFRIADOR HIDRÁULICO 1_PH01"/>
    <s v="ZM02"/>
    <s v="EJEC"/>
    <m/>
    <s v="LIB. FMAT NLIQ PREC"/>
    <d v="2025-02-07T00:00:00"/>
    <d v="2025-02-07T00:00:00"/>
    <s v="MINS0625"/>
    <n v="1212120"/>
    <s v="JP11-MI1-CARG-PALEH-PAEH01"/>
    <m/>
    <m/>
    <n v="10014653"/>
    <s v="PALA ELECTROHIDRALICA Nº 1"/>
    <n v="0"/>
    <s v="RCORONADOF"/>
    <s v="MPAICOC"/>
    <n v="11544505"/>
    <d v="2025-01-25T00:00:00"/>
    <d v="2025-02-07T00:00:00"/>
    <d v="2025-02-09T00:00:00"/>
    <n v="0"/>
    <n v="1290900"/>
    <s v="USD"/>
    <x v="4"/>
    <s v="M01"/>
    <s v="JP11"/>
    <x v="1"/>
    <m/>
    <m/>
    <m/>
    <n v="16"/>
    <s v="Componente"/>
    <m/>
    <s v=""/>
  </r>
  <r>
    <s v="PALA ELECTROHIDRALICA Nº 2"/>
    <n v="6556094"/>
    <s v="SUP-CAMP"/>
    <s v="TE_LUBRICACION/LIMPIEZA ENFRIAD HYD_PH02"/>
    <s v="ZM02"/>
    <s v="EJEC"/>
    <m/>
    <s v="CTEC NOTI KKMP NLIQ PREC"/>
    <d v="2025-02-05T00:00:00"/>
    <d v="2025-02-05T00:00:00"/>
    <s v="MINS0625"/>
    <n v="1212120"/>
    <s v="JP11-MI1-CARG-PALEH-PAEH02"/>
    <d v="2025-02-05T00:00:00"/>
    <d v="2025-02-05T00:00:00"/>
    <n v="10014654"/>
    <s v="PALA ELECTROHIDRALICA Nº 2"/>
    <n v="0"/>
    <s v="ACRUZT"/>
    <s v="AZEVALLOSA"/>
    <n v="11544498"/>
    <d v="2025-01-25T00:00:00"/>
    <d v="2025-02-07T00:00:00"/>
    <d v="2025-02-07T00:00:00"/>
    <n v="0"/>
    <n v="1290900"/>
    <s v="USD"/>
    <x v="4"/>
    <s v="M01"/>
    <s v="JP11"/>
    <x v="0"/>
    <m/>
    <m/>
    <m/>
    <n v="6"/>
    <s v=""/>
    <m/>
    <s v=""/>
  </r>
  <r>
    <s v="CAMION DE ACARREO Nº 22"/>
    <n v="6555580"/>
    <s v="SUP-TALL"/>
    <s v="PM_MANTTO PREVENTIVO 793D_CA22*_PM4000"/>
    <s v="ZM02"/>
    <s v="EJEC"/>
    <m/>
    <s v="CTEC NOTI MACO MOVM NLIQ PREC"/>
    <d v="2025-02-04T00:00:00"/>
    <d v="2025-02-04T00:00:00"/>
    <s v="MINS0625"/>
    <n v="1213130"/>
    <s v="JP11-MI1-ACAR-CAMAC-CAAC22"/>
    <d v="2025-02-04T00:00:00"/>
    <d v="2025-02-04T00:00:00"/>
    <n v="10014623"/>
    <s v="CAMION DE ACARREO Nº 22"/>
    <n v="5360.88"/>
    <s v="IP1020250124"/>
    <s v="LPAUCARM"/>
    <n v="11543893"/>
    <d v="2025-01-24T00:00:00"/>
    <d v="2025-02-11T00:00:00"/>
    <d v="2025-02-11T00:00:00"/>
    <n v="5360.88"/>
    <n v="1290900"/>
    <s v="USD"/>
    <x v="2"/>
    <s v="M01"/>
    <s v="JP11"/>
    <x v="0"/>
    <m/>
    <m/>
    <m/>
    <n v="54"/>
    <s v=""/>
    <m/>
    <s v=""/>
  </r>
  <r>
    <s v="TRACTOR DE ORUGAS Nº 6"/>
    <n v="6554376"/>
    <s v="SUP-TALL"/>
    <s v="BL_CAMBIO DE ACEITE HIDRAULICO"/>
    <s v="ZM03"/>
    <s v="EJEC"/>
    <m/>
    <s v="LIB. KKMP NLIQ PREC"/>
    <d v="2025-02-03T00:00:00"/>
    <d v="2025-02-03T00:00:00"/>
    <s v="MINS0625"/>
    <n v="1215150"/>
    <s v="JP11-MI1-AUXI-TRAOR-TROR06"/>
    <m/>
    <m/>
    <n v="10014638"/>
    <s v="TRACTOR DE ORUGAS Nº 6"/>
    <n v="0"/>
    <s v="ACRUZT"/>
    <s v="ACRUZT"/>
    <n v="11540733"/>
    <d v="2025-01-22T00:00:00"/>
    <d v="2025-02-03T00:00:00"/>
    <d v="2025-02-02T00:00:00"/>
    <n v="0"/>
    <n v="1290900"/>
    <s v="USD"/>
    <x v="0"/>
    <s v="M01"/>
    <s v="JP11"/>
    <x v="1"/>
    <m/>
    <m/>
    <m/>
    <n v="8"/>
    <s v="Backlog"/>
    <m/>
    <s v=""/>
  </r>
  <r>
    <s v="CARGADOR FRONTAL Nº 3"/>
    <n v="6554364"/>
    <s v="SUP-TALL"/>
    <s v="BL_FESA EVALUACION DE MOTOR DIESEL"/>
    <s v="ZM03"/>
    <s v="EJEC"/>
    <s v="R05"/>
    <s v="CTEC KKMP NLIQ PREC"/>
    <d v="2025-02-05T00:00:00"/>
    <d v="2025-02-05T00:00:00"/>
    <s v="MINS0625"/>
    <n v="1212121"/>
    <s v="JP11-MI1-CARG-CARFR-CAFR03"/>
    <m/>
    <m/>
    <n v="10014600"/>
    <s v="CARGADOR FRONTAL Nº 3"/>
    <n v="0"/>
    <s v="ACRUZT"/>
    <s v="MPAICOC"/>
    <n v="11540184"/>
    <d v="2025-01-22T00:00:00"/>
    <d v="2025-02-07T00:00:00"/>
    <d v="2025-02-07T00:00:00"/>
    <n v="0"/>
    <n v="1290900"/>
    <s v="USD"/>
    <x v="4"/>
    <s v="M01"/>
    <s v="JP11"/>
    <x v="0"/>
    <m/>
    <m/>
    <m/>
    <n v="4"/>
    <s v="Backlog"/>
    <m/>
    <s v=""/>
  </r>
  <r>
    <s v="CAMION DE ACARREO Nº 21"/>
    <n v="6554090"/>
    <s v="SUP-TALL"/>
    <s v="SOLDAR BARANDA RH DE PLATAFORMA CABINA"/>
    <s v="ZM03"/>
    <s v="EJEC"/>
    <m/>
    <s v="CTEC NOTI KKMP NLIQ PREC"/>
    <d v="2025-02-09T00:00:00"/>
    <d v="2025-02-09T00:00:00"/>
    <s v="MINS0625"/>
    <n v="1213130"/>
    <s v="JP11-MI1-ACAR-CAMAC-CAAC21"/>
    <d v="2025-02-07T00:00:00"/>
    <d v="2025-02-07T00:00:00"/>
    <n v="10014622"/>
    <s v="CAMION DE ACARREO Nº 21"/>
    <n v="0"/>
    <s v="ACRUZT"/>
    <s v="MPAICOC"/>
    <n v="11513541"/>
    <d v="2025-01-22T00:00:00"/>
    <d v="2025-02-07T00:00:00"/>
    <d v="2025-02-07T00:00:00"/>
    <n v="0"/>
    <n v="1290900"/>
    <s v="USD"/>
    <x v="2"/>
    <s v="M01"/>
    <s v="JP11"/>
    <x v="0"/>
    <m/>
    <m/>
    <m/>
    <n v="6"/>
    <s v=""/>
    <m/>
    <s v=""/>
  </r>
  <r>
    <s v="CARGADOR FRONTAL Nº 3"/>
    <n v="6553789"/>
    <s v="SUP-TALL"/>
    <s v="PM_MANTTO PREVENTIVO 994K_CF03_PM1000"/>
    <s v="ZM02"/>
    <s v="EJEC"/>
    <m/>
    <s v="CTEC NOTI FMAT MOVM NLIQ PREC"/>
    <d v="2025-02-05T00:00:00"/>
    <d v="2025-02-05T00:00:00"/>
    <s v="MINS0625"/>
    <n v="1212121"/>
    <s v="JP11-MI1-CARG-CARFR-CAFR03"/>
    <d v="2025-02-05T00:00:00"/>
    <d v="2025-02-06T00:00:00"/>
    <n v="10014600"/>
    <s v="CARGADOR FRONTAL Nº 3"/>
    <n v="3588.87"/>
    <s v="ACRUZT"/>
    <s v="MPAICOC"/>
    <n v="11542006"/>
    <d v="2025-01-21T00:00:00"/>
    <d v="2025-02-06T00:00:00"/>
    <d v="2025-02-06T00:00:00"/>
    <n v="3588.87"/>
    <n v="1290900"/>
    <s v="USD"/>
    <x v="4"/>
    <s v="M01"/>
    <s v="JP11"/>
    <x v="0"/>
    <m/>
    <m/>
    <m/>
    <n v="30.6"/>
    <s v=""/>
    <m/>
    <s v=""/>
  </r>
  <r>
    <s v="TRACTOR DE ORUGAS Nº 6"/>
    <n v="6553784"/>
    <s v="SUP-TALL"/>
    <s v="PM_MANTTO PREVENTIVO D10T2_TO06"/>
    <s v="ZM02"/>
    <s v="EJEC"/>
    <m/>
    <s v="CTEC NOTI MACO MOVM NLIQ PREC"/>
    <d v="2025-02-03T00:00:00"/>
    <d v="2025-02-03T00:00:00"/>
    <s v="MINS0625"/>
    <n v="1215150"/>
    <s v="JP11-MI1-AUXI-TRAOR-TROR06"/>
    <d v="2025-02-07T00:00:00"/>
    <d v="2025-02-07T00:00:00"/>
    <n v="10014638"/>
    <s v="TRACTOR DE ORUGAS Nº 6"/>
    <n v="651.41999999999996"/>
    <s v="ACRUZT"/>
    <s v="AZEVALLOSA"/>
    <n v="11542001"/>
    <d v="2025-01-21T00:00:00"/>
    <d v="2025-02-07T00:00:00"/>
    <d v="2025-02-07T00:00:00"/>
    <n v="651.41999999999996"/>
    <n v="1290900"/>
    <s v="USD"/>
    <x v="0"/>
    <s v="M01"/>
    <s v="JP11"/>
    <x v="0"/>
    <m/>
    <m/>
    <m/>
    <n v="26"/>
    <s v=""/>
    <m/>
    <s v=""/>
  </r>
  <r>
    <s v="TRACTOR DE ORUGAS Nº 5"/>
    <n v="6553783"/>
    <s v="SUP-TALL"/>
    <s v="PM_MANTTO PREVENTIVO D10T2_TO05"/>
    <s v="ZM02"/>
    <s v="EJEC"/>
    <m/>
    <s v="LIB. NOTP FMAT MOVM NLIQ PREC"/>
    <d v="2025-02-03T00:00:00"/>
    <d v="2025-02-03T00:00:00"/>
    <s v="MINS0625"/>
    <n v="1215150"/>
    <s v="JP11-MI1-AUXI-TRAOR-TROR05"/>
    <d v="2025-02-04T00:00:00"/>
    <m/>
    <n v="10014637"/>
    <s v="TRACTOR DE ORUGAS Nº 5"/>
    <n v="1159.67"/>
    <s v="ACRUZT"/>
    <s v="UGMCMECMESOP"/>
    <n v="11542000"/>
    <d v="2025-01-21T00:00:00"/>
    <d v="2025-02-03T00:00:00"/>
    <d v="2025-02-04T00:00:00"/>
    <n v="1159.67"/>
    <n v="1290900"/>
    <s v="USD"/>
    <x v="0"/>
    <s v="M01"/>
    <s v="JP11"/>
    <x v="1"/>
    <m/>
    <m/>
    <m/>
    <n v="35"/>
    <s v=""/>
    <m/>
    <s v=""/>
  </r>
  <r>
    <s v="TRACTOR DE ORUGAS Nº 4"/>
    <n v="6553782"/>
    <s v="SUP-TALL"/>
    <s v="PM_MANTTO PREVENTIVO D10T2_TO04"/>
    <s v="ZM02"/>
    <s v="EJEC"/>
    <m/>
    <s v="CTEC NOTI MACO MOVM NLIQ PREC"/>
    <d v="2025-02-04T00:00:00"/>
    <d v="2025-02-04T00:00:00"/>
    <s v="MINS0625"/>
    <n v="1215150"/>
    <s v="JP11-MI1-AUXI-TRAOR-TROR04"/>
    <d v="2025-02-02T00:00:00"/>
    <d v="2025-02-03T00:00:00"/>
    <n v="10014636"/>
    <s v="TRACTOR DE ORUGAS Nº 4"/>
    <n v="846.49"/>
    <s v="ACRUZT"/>
    <s v="HNINAG"/>
    <n v="11541999"/>
    <d v="2025-01-21T00:00:00"/>
    <d v="2025-02-03T00:00:00"/>
    <d v="2025-02-03T00:00:00"/>
    <n v="846.49"/>
    <n v="1290900"/>
    <s v="USD"/>
    <x v="0"/>
    <s v="M01"/>
    <s v="JP11"/>
    <x v="0"/>
    <m/>
    <m/>
    <m/>
    <n v="35"/>
    <s v=""/>
    <m/>
    <s v=""/>
  </r>
  <r>
    <s v="CAMION DE ACARREO Nº 5"/>
    <n v="6553752"/>
    <s v="SUP-TALL"/>
    <s v="PM_MANTTO PREVENTIVO 793D_CA05*_PM500"/>
    <s v="ZM02"/>
    <s v="EJEC"/>
    <m/>
    <s v="CTEC NOTI MACO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2302.9299999999998"/>
    <s v="ACRUZT"/>
    <s v="MPAICOC"/>
    <n v="11541988"/>
    <d v="2025-01-21T00:00:00"/>
    <d v="2025-02-09T00:00:00"/>
    <d v="2025-02-09T00:00:00"/>
    <n v="2302.9299999999998"/>
    <n v="1290900"/>
    <s v="USD"/>
    <x v="2"/>
    <s v="M01"/>
    <s v="JP11"/>
    <x v="0"/>
    <m/>
    <m/>
    <m/>
    <n v="36"/>
    <s v=""/>
    <m/>
    <s v=""/>
  </r>
  <r>
    <s v="PALA ELECTROHIDRALICA Nº 1"/>
    <n v="6553648"/>
    <s v="SUP-CAMP"/>
    <s v="PM_MANTTO PREVENTIVO EX5600-6_PH01"/>
    <s v="ZM02"/>
    <s v="REPR"/>
    <m/>
    <s v="LIB. FMAT MOVM NLIQ PREC"/>
    <d v="2025-02-07T00:00:00"/>
    <d v="2025-02-07T00:00:00"/>
    <s v="MINS0625"/>
    <n v="1212120"/>
    <s v="JP11-MI1-CARG-PALEH-PAEH01"/>
    <m/>
    <m/>
    <n v="10014653"/>
    <s v="PALA ELECTROHIDRALICA Nº 1"/>
    <n v="278.74"/>
    <s v="ACRUZT"/>
    <s v="RCORONADOF"/>
    <n v="11541859"/>
    <d v="2025-01-21T00:00:00"/>
    <d v="2025-02-07T00:00:00"/>
    <d v="2025-02-11T00:00:00"/>
    <n v="278.74"/>
    <n v="1290900"/>
    <s v="USD"/>
    <x v="4"/>
    <s v="M01"/>
    <s v="JP11"/>
    <x v="2"/>
    <m/>
    <m/>
    <m/>
    <n v="73.5"/>
    <s v=""/>
    <m/>
    <s v="Sin detalle"/>
  </r>
  <r>
    <s v="TRACTOR DE ORUGAS Nº 5"/>
    <n v="6552938"/>
    <s v="SUP-TALL"/>
    <s v="BL_CAMBIO DE REFRIGERANTE"/>
    <s v="ZM03"/>
    <s v="EJEC"/>
    <m/>
    <s v="LIB. NOTI KKMP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0"/>
    <s v="EPRIETOR"/>
    <s v="ACRUZT"/>
    <n v="11540712"/>
    <d v="2025-01-19T00:00:00"/>
    <d v="2025-02-03T00:00:00"/>
    <d v="2025-02-02T00:00:00"/>
    <n v="0"/>
    <n v="1290900"/>
    <s v="USD"/>
    <x v="0"/>
    <s v="M01"/>
    <s v="JP11"/>
    <x v="1"/>
    <m/>
    <m/>
    <m/>
    <n v="4"/>
    <s v="Backlog"/>
    <m/>
    <s v=""/>
  </r>
  <r>
    <s v="EXCAVADORA Nº 3"/>
    <n v="6552936"/>
    <s v="SUP-TALL"/>
    <s v="BL_CAMB DE ACEITE MANDO GIRO DELT / POST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8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EXCAVADORA Nº 3"/>
    <n v="6552935"/>
    <s v="SUP-TALL"/>
    <s v="BL_CAMBIO DE ACEITE HIDRAULICO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6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EXCAVADORA Nº 3"/>
    <n v="6552934"/>
    <s v="SUP-TALL"/>
    <s v="BL_CAMB DE ACEITE MANDO FINAL LH/RH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9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CAMION DE ACARREO Nº 14"/>
    <n v="6552692"/>
    <s v="SUP-TALL"/>
    <s v="BL_INSP SCREEN Y MUESTRA ACEITE DIFERENC"/>
    <s v="ZM03"/>
    <s v="EJEC"/>
    <m/>
    <s v="CTEC NOTI KKMP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0"/>
    <s v="ACRUZT"/>
    <s v="MPAICOC"/>
    <n v="11540920"/>
    <d v="2025-01-18T00:00:00"/>
    <d v="2025-02-09T00:00:00"/>
    <d v="2025-02-09T00:00:00"/>
    <n v="0"/>
    <n v="1290900"/>
    <s v="USD"/>
    <x v="2"/>
    <s v="M01"/>
    <s v="JP11"/>
    <x v="0"/>
    <m/>
    <m/>
    <m/>
    <n v="1"/>
    <s v="Backlog"/>
    <m/>
    <s v=""/>
  </r>
  <r>
    <s v="CAMION DE ACARREO Nº 16"/>
    <n v="6552375"/>
    <s v="SUP-TALL"/>
    <s v="FESA_INSP Y MUESTREO MOTOR, RAD, TX,CIL"/>
    <s v="ZM03"/>
    <s v="EJEC"/>
    <m/>
    <s v="CTEC NOTI KKMP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0"/>
    <s v="ACRUZT"/>
    <s v="MPAICOC"/>
    <n v="11540667"/>
    <d v="2025-01-17T00:00:00"/>
    <d v="2025-02-06T00:00:00"/>
    <d v="2025-02-06T00:00:00"/>
    <n v="0"/>
    <n v="1290900"/>
    <s v="USD"/>
    <x v="2"/>
    <s v="M01"/>
    <s v="JP11"/>
    <x v="0"/>
    <m/>
    <m/>
    <m/>
    <n v="2"/>
    <s v=""/>
    <m/>
    <s v=""/>
  </r>
  <r>
    <s v="CAMION DE ACARREO Nº 8"/>
    <n v="6552373"/>
    <s v="SUP-TALL"/>
    <s v="FESA_INSP Y MUESTRO MMFF RH-LH ,TX, DIF"/>
    <s v="ZM03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ACRUZT"/>
    <s v="ACRUZT"/>
    <n v="11540665"/>
    <d v="2025-01-17T00:00:00"/>
    <d v="2025-02-03T00:00:00"/>
    <d v="2025-02-01T00:00:00"/>
    <n v="0"/>
    <n v="1290900"/>
    <s v="USD"/>
    <x v="2"/>
    <s v="M01"/>
    <s v="JP11"/>
    <x v="1"/>
    <m/>
    <m/>
    <m/>
    <n v="2"/>
    <s v=""/>
    <m/>
    <s v=""/>
  </r>
  <r>
    <s v="CAMION DE ACARREO Nº 28"/>
    <n v="6552329"/>
    <s v="SUP-TALL"/>
    <s v="BL SOLDAR BARANDA DE ESCALERA"/>
    <s v="ZM03"/>
    <s v="EJEC"/>
    <m/>
    <s v="LIB. KKMP NLIQ PREC"/>
    <d v="2025-02-03T00:00:00"/>
    <d v="2025-02-03T00:00:00"/>
    <s v="MINS0625"/>
    <n v="1213130"/>
    <s v="JP11-MI1-ACAR-CAMAC-CAAC28"/>
    <m/>
    <m/>
    <n v="10018370"/>
    <s v="CAMION DE ACARREO Nº 28"/>
    <n v="0"/>
    <s v="ACRUZT"/>
    <s v="ACRUZT"/>
    <n v="11521519"/>
    <d v="2025-01-16T00:00:00"/>
    <d v="2025-02-03T00:00:00"/>
    <d v="2025-02-01T00:00:00"/>
    <n v="0"/>
    <n v="1290900"/>
    <s v="USD"/>
    <x v="2"/>
    <s v="M01"/>
    <s v="JP11"/>
    <x v="1"/>
    <m/>
    <m/>
    <m/>
    <n v="2"/>
    <s v="Backlog"/>
    <m/>
    <s v=""/>
  </r>
  <r>
    <s v="CAMION DE ACARREO Nº 28"/>
    <n v="6552328"/>
    <s v="SUP-TALL"/>
    <s v="BL EVALUAR EVENTOS ELECTRICOS DE MOTOR"/>
    <s v="ZM03"/>
    <s v="EJEC"/>
    <m/>
    <s v="LIB. KKMP NLIQ PREC"/>
    <d v="2025-02-03T00:00:00"/>
    <d v="2025-02-03T00:00:00"/>
    <s v="MINS0625"/>
    <n v="1213130"/>
    <s v="JP11-MI1-ACAR-CAMAC-CAAC28"/>
    <m/>
    <m/>
    <n v="10018370"/>
    <s v="CAMION DE ACARREO Nº 28"/>
    <n v="0"/>
    <s v="ACRUZT"/>
    <s v="ACRUZT"/>
    <n v="11520347"/>
    <d v="2025-01-16T00:00:00"/>
    <d v="2025-02-03T00:00:00"/>
    <d v="2025-02-01T00:00:00"/>
    <n v="0"/>
    <n v="1290900"/>
    <s v="USD"/>
    <x v="2"/>
    <s v="M01"/>
    <s v="JP11"/>
    <x v="1"/>
    <m/>
    <m/>
    <m/>
    <n v="16"/>
    <s v="Backlog"/>
    <m/>
    <s v=""/>
  </r>
  <r>
    <s v="CAMION DE ACARREO Nº 8"/>
    <n v="6552326"/>
    <s v="SUP-TALL"/>
    <s v="BL INSTALAR PUNTO TIERRA ABASTEC COMBUST"/>
    <s v="ZM03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ACRUZT"/>
    <s v="ACRUZT"/>
    <n v="11514266"/>
    <d v="2025-01-16T00:00:00"/>
    <d v="2025-02-03T00:00:00"/>
    <d v="2025-02-01T00:00:00"/>
    <n v="0"/>
    <n v="1290900"/>
    <s v="USD"/>
    <x v="2"/>
    <s v="M01"/>
    <s v="JP11"/>
    <x v="1"/>
    <m/>
    <m/>
    <m/>
    <n v="1"/>
    <s v="Backlog"/>
    <m/>
    <s v=""/>
  </r>
  <r>
    <s v="CAMION DE ACARREO Nº 21"/>
    <n v="6551838"/>
    <s v="SUP-TALL"/>
    <s v="PM_MANTTO PREVENTIVO 793D_CA21*"/>
    <s v="ZM02"/>
    <s v="EJEC"/>
    <m/>
    <s v="LIB. NOTI FMAT MOVM NLIQ PREC"/>
    <d v="2025-02-08T00:00:00"/>
    <d v="2025-02-08T00:00:00"/>
    <s v="MINS0625"/>
    <n v="1213130"/>
    <s v="JP11-MI1-ACAR-CAMAC-CAAC21"/>
    <d v="2025-02-06T00:00:00"/>
    <d v="2025-02-07T00:00:00"/>
    <n v="10014622"/>
    <s v="CAMION DE ACARREO Nº 21"/>
    <n v="683.67"/>
    <s v="IP1020250115"/>
    <s v="UGTECADMMANT"/>
    <n v="11540175"/>
    <d v="2025-01-15T00:00:00"/>
    <d v="2025-02-08T00:00:00"/>
    <d v="2025-02-11T00:00:00"/>
    <n v="683.67"/>
    <n v="1290900"/>
    <s v="USD"/>
    <x v="2"/>
    <s v="M01"/>
    <s v="JP11"/>
    <x v="1"/>
    <m/>
    <m/>
    <m/>
    <n v="36"/>
    <s v=""/>
    <m/>
    <s v=""/>
  </r>
  <r>
    <s v="CAMION DE ACARREO Nº 28"/>
    <n v="6551629"/>
    <s v="SUP-TALL"/>
    <s v="PM_MANTTO PREVENTIVO 793D_CA28*_PM2500"/>
    <s v="ZM02"/>
    <s v="EJEC"/>
    <m/>
    <s v="CTEC NOTI FMAT MOVM NLIQ PREC"/>
    <d v="2025-02-03T00:00:00"/>
    <d v="2025-02-03T00:00:00"/>
    <s v="MINS0625"/>
    <n v="1213130"/>
    <s v="JP11-MI1-ACAR-CAMAC-CAAC28"/>
    <d v="2025-02-03T00:00:00"/>
    <d v="2025-02-03T00:00:00"/>
    <n v="10018370"/>
    <s v="CAMION DE ACARREO Nº 28"/>
    <n v="4921.24"/>
    <s v="IP1020250114"/>
    <s v="LPAUCARM"/>
    <n v="11539854"/>
    <d v="2025-01-14T00:00:00"/>
    <d v="2025-02-11T00:00:00"/>
    <d v="2025-02-11T00:00:00"/>
    <n v="4921.24"/>
    <n v="1290900"/>
    <s v="USD"/>
    <x v="2"/>
    <s v="M01"/>
    <s v="JP11"/>
    <x v="0"/>
    <m/>
    <m/>
    <m/>
    <n v="54"/>
    <s v=""/>
    <m/>
    <s v=""/>
  </r>
  <r>
    <s v="CAMION DE ACARREO Nº 27"/>
    <n v="6551627"/>
    <s v="SUP-TALL"/>
    <s v="PM_MANTTO PREVENTIVO 793D_CA27*_PM3500"/>
    <s v="ZM02"/>
    <s v="EJEC"/>
    <m/>
    <s v="CTEC NOTI MACO MOVM NLIQ PREC"/>
    <d v="2025-02-04T00:00:00"/>
    <d v="2025-02-04T00:00:00"/>
    <s v="MINS0625"/>
    <n v="1213130"/>
    <s v="JP11-MI1-ACAR-CAMAC-CAAC27"/>
    <d v="2025-02-04T00:00:00"/>
    <d v="2025-02-04T00:00:00"/>
    <n v="10017586"/>
    <s v="CAMION DE ACARREO Nº 27"/>
    <n v="4161.2700000000004"/>
    <s v="IP1020250114"/>
    <s v="LPAUCARM"/>
    <n v="11539852"/>
    <d v="2025-01-14T00:00:00"/>
    <d v="2025-02-11T00:00:00"/>
    <d v="2025-02-11T00:00:00"/>
    <n v="4161.2700000000004"/>
    <n v="1290900"/>
    <s v="USD"/>
    <x v="2"/>
    <s v="M01"/>
    <s v="JP11"/>
    <x v="0"/>
    <m/>
    <m/>
    <m/>
    <n v="54"/>
    <s v=""/>
    <m/>
    <s v=""/>
  </r>
  <r>
    <s v="CAMION DE ACARREO Nº 16"/>
    <n v="6551625"/>
    <s v="SUP-TALL"/>
    <s v="PM_MANTTO PREVENTIVO 793D_CA16*_PM3500"/>
    <s v="ZM02"/>
    <s v="EJEC"/>
    <m/>
    <s v="CTEC NOTI MACO MOVM NLIQ PREC"/>
    <d v="2025-02-06T00:00:00"/>
    <d v="2025-02-06T00:00:00"/>
    <s v="MINS0625"/>
    <n v="1213130"/>
    <s v="JP11-MI1-ACAR-CAMAC-CAAC16"/>
    <d v="2025-02-05T00:00:00"/>
    <d v="2025-02-06T00:00:00"/>
    <n v="10014617"/>
    <s v="CAMION DE ACARREO Nº 16"/>
    <n v="4161.2700000000004"/>
    <s v="IP1020250114"/>
    <s v="MPAICOC"/>
    <n v="11539850"/>
    <d v="2025-01-14T00:00:00"/>
    <d v="2025-02-06T00:00:00"/>
    <d v="2025-02-06T00:00:00"/>
    <n v="4161.2700000000004"/>
    <n v="1290900"/>
    <s v="USD"/>
    <x v="2"/>
    <s v="M01"/>
    <s v="JP11"/>
    <x v="0"/>
    <m/>
    <m/>
    <m/>
    <n v="54"/>
    <s v=""/>
    <m/>
    <s v=""/>
  </r>
  <r>
    <s v="CAMION DE ACARREO Nº 8"/>
    <n v="6551622"/>
    <s v="SUP-TALL"/>
    <s v="PM_MANTTO PREVENTIVO 793D_CA08*_PM1500"/>
    <s v="ZM02"/>
    <s v="EJEC"/>
    <m/>
    <s v="LIB. FMAT MOVM NLIQ PREC"/>
    <d v="2025-02-03T00:00:00"/>
    <d v="2025-02-03T00:00:00"/>
    <s v="MINS0625"/>
    <n v="1213130"/>
    <s v="JP11-MI1-ACAR-CAMAC-CAAC08"/>
    <m/>
    <m/>
    <n v="10014609"/>
    <s v="CAMION DE ACARREO Nº 8"/>
    <n v="1681.32"/>
    <s v="IP1020250114"/>
    <s v="ACRUZT"/>
    <n v="11539847"/>
    <d v="2025-01-14T00:00:00"/>
    <d v="2025-02-03T00:00:00"/>
    <d v="2025-02-01T00:00:00"/>
    <n v="1681.32"/>
    <n v="1290900"/>
    <s v="USD"/>
    <x v="2"/>
    <s v="M01"/>
    <s v="JP11"/>
    <x v="1"/>
    <m/>
    <m/>
    <m/>
    <n v="36"/>
    <s v=""/>
    <m/>
    <s v=""/>
  </r>
  <r>
    <s v="CAMION DE ACARREO Nº 22"/>
    <n v="6551323"/>
    <s v="SUP-TALL"/>
    <s v="BL REUBICAR LINEA DE FAN POR ROZAMIENTO"/>
    <s v="ZM03"/>
    <s v="EJEC"/>
    <m/>
    <s v="LIB. KKMP NLIQ PREC"/>
    <d v="2025-02-04T00:00:00"/>
    <d v="2025-02-04T00:00:00"/>
    <s v="MINS0625"/>
    <n v="1213130"/>
    <s v="JP11-MI1-ACAR-CAMAC-CAAC22"/>
    <m/>
    <m/>
    <n v="10014623"/>
    <s v="CAMION DE ACARREO Nº 22"/>
    <n v="0"/>
    <s v="ACRUZT"/>
    <s v="ACRUZT"/>
    <n v="11507129"/>
    <d v="2025-01-13T00:00:00"/>
    <d v="2025-02-04T00:00:00"/>
    <d v="2025-02-02T00:00:00"/>
    <n v="0"/>
    <n v="1290900"/>
    <s v="USD"/>
    <x v="2"/>
    <s v="M01"/>
    <s v="JP11"/>
    <x v="1"/>
    <m/>
    <m/>
    <m/>
    <n v="1"/>
    <s v="Backlog"/>
    <m/>
    <s v=""/>
  </r>
  <r>
    <s v="PERFORADORA DE PRE-CORTE Nº 3"/>
    <n v="6551292"/>
    <s v="SUP-CAMP"/>
    <s v="BL_CBIO DE TAPONES MAG. DE MANDOS FINALE"/>
    <s v="ZM03"/>
    <s v="REPR"/>
    <m/>
    <s v="LIB. FENA FMAT NLIQ PREC"/>
    <d v="2025-03-01T00:00:00"/>
    <d v="2025-03-01T00:00:00"/>
    <s v="BM-MINA"/>
    <n v="1210102"/>
    <s v="JP11-MI1-PERF-PERFO-PEPR03"/>
    <m/>
    <m/>
    <n v="10017653"/>
    <s v="PERFORADORA DE PRECORTE Nº 3"/>
    <n v="0"/>
    <s v="ACRUZT"/>
    <s v="RCORONADOF"/>
    <n v="11521892"/>
    <d v="2025-01-13T00:00:00"/>
    <d v="2025-03-01T00:00:00"/>
    <d v="2025-02-10T00:00:00"/>
    <n v="0"/>
    <n v="1290900"/>
    <s v="USD"/>
    <x v="1"/>
    <s v="M01"/>
    <s v="JP11"/>
    <x v="2"/>
    <m/>
    <m/>
    <m/>
    <n v="1"/>
    <s v="Backlog"/>
    <m/>
    <s v="Sin detalle"/>
  </r>
  <r>
    <s v="CAMION DE ACARREO Nº 8"/>
    <n v="6534692"/>
    <s v="SUP-TALL"/>
    <s v="CI_INSP/MANTTO DE SCI CA08 (FSS)"/>
    <s v="ZM02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IP1020250112"/>
    <s v="ACRUZT"/>
    <n v="11522957"/>
    <d v="2025-01-12T00:00:00"/>
    <d v="2025-02-03T00:00:00"/>
    <d v="2025-02-01T00:00:00"/>
    <n v="0"/>
    <n v="1290900"/>
    <s v="USD"/>
    <x v="2"/>
    <s v="M01"/>
    <s v="JP11"/>
    <x v="1"/>
    <m/>
    <m/>
    <m/>
    <n v="8"/>
    <s v=""/>
    <m/>
    <s v=""/>
  </r>
  <r>
    <s v="CAMION DE ACARREO Nº 5"/>
    <n v="6534320"/>
    <s v="SUP-TALL"/>
    <s v="BL_HABILITAR COMUNICACION VIMS-DARIS"/>
    <s v="ZM03"/>
    <s v="EJEC"/>
    <m/>
    <s v="CTEC NOTI FMAT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179.05"/>
    <s v="GCASTILLOD"/>
    <s v="MPAICOC"/>
    <n v="11521529"/>
    <d v="2025-01-11T00:00:00"/>
    <d v="2025-02-09T00:00:00"/>
    <d v="2025-02-09T00:00:00"/>
    <n v="179.05"/>
    <n v="1290900"/>
    <s v="USD"/>
    <x v="2"/>
    <s v="M01"/>
    <s v="JP11"/>
    <x v="0"/>
    <m/>
    <m/>
    <m/>
    <n v="4"/>
    <s v="Backlog"/>
    <m/>
    <s v=""/>
  </r>
  <r>
    <s v="CAMION DE ACARREO Nº 14"/>
    <n v="6534213"/>
    <s v="SUP-TALL"/>
    <s v="BL_CAMBIO DE ACEITE EJE POSTERIOR CONDIC"/>
    <s v="ZM03"/>
    <s v="EJEC"/>
    <m/>
    <s v="CTEC NOTI KKMP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0"/>
    <s v="ACRUZT"/>
    <s v="MPAICOC"/>
    <n v="11522511"/>
    <d v="2025-01-10T00:00:00"/>
    <d v="2025-02-09T00:00:00"/>
    <d v="2025-02-09T00:00:00"/>
    <n v="0"/>
    <n v="1290900"/>
    <s v="USD"/>
    <x v="2"/>
    <s v="M01"/>
    <s v="JP11"/>
    <x v="0"/>
    <m/>
    <m/>
    <m/>
    <n v="4"/>
    <s v="Backlog"/>
    <m/>
    <s v=""/>
  </r>
  <r>
    <s v="CAMION CISTERNA Nº 5"/>
    <n v="6534118"/>
    <s v="SUP-TALL"/>
    <s v="TE_LAVADO SEMANAL POST ENFRIADORES_CR05"/>
    <s v="ZM02"/>
    <s v="REPR"/>
    <s v="R05"/>
    <s v="LIB. FENA KKMP NLIQ PREC"/>
    <d v="2025-02-17T00:00:00"/>
    <d v="2025-02-17T00:00:00"/>
    <s v="BM-MINA"/>
    <n v="1215156"/>
    <s v="JP11-MI1-AUXI-CAMCI-CACI05"/>
    <m/>
    <m/>
    <n v="10014650"/>
    <s v="CAMION CISTERNA Nº 5"/>
    <n v="0"/>
    <s v="ACRUZT"/>
    <s v="RCORONADOF"/>
    <n v="11522402"/>
    <d v="2025-01-10T00:00:00"/>
    <d v="2025-02-17T00:00:00"/>
    <d v="2025-02-08T00:00:00"/>
    <n v="0"/>
    <n v="1290900"/>
    <s v="USD"/>
    <x v="0"/>
    <s v="M01"/>
    <s v="JP11"/>
    <x v="2"/>
    <m/>
    <m/>
    <m/>
    <n v="0"/>
    <s v=""/>
    <m/>
    <s v="R05"/>
  </r>
  <r>
    <s v="CARGADOR FRONTAL Nº 3"/>
    <n v="6533180"/>
    <s v="SUP-TALL"/>
    <s v="BL_CAMBIO TUBERIA HYD SIST. ENFRIAMIENTO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2031.83"/>
    <s v="JMOSCOSOM"/>
    <s v="MPAICOC"/>
    <n v="11515727"/>
    <d v="2025-01-08T00:00:00"/>
    <d v="2025-02-07T00:00:00"/>
    <d v="2025-02-07T00:00:00"/>
    <n v="2031.83"/>
    <n v="1290900"/>
    <s v="USD"/>
    <x v="4"/>
    <s v="M01"/>
    <s v="JP11"/>
    <x v="0"/>
    <m/>
    <m/>
    <m/>
    <n v="12"/>
    <s v="Backlog"/>
    <m/>
    <s v=""/>
  </r>
  <r>
    <s v="CARGADOR FRONTAL Nº 3"/>
    <n v="6533178"/>
    <s v="SUP-TALL"/>
    <s v="BL_CAMBIO ESPEJO SUPERIOR DERECHO CF-03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356.16"/>
    <s v="JMOSCOSOM"/>
    <s v="MPAICOC"/>
    <n v="11511976"/>
    <d v="2025-01-08T00:00:00"/>
    <d v="2025-02-06T00:00:00"/>
    <d v="2025-02-06T00:00:00"/>
    <n v="356.16"/>
    <n v="1290900"/>
    <s v="USD"/>
    <x v="4"/>
    <s v="M01"/>
    <s v="JP11"/>
    <x v="0"/>
    <m/>
    <m/>
    <m/>
    <n v="2"/>
    <s v="Backlog"/>
    <m/>
    <s v=""/>
  </r>
  <r>
    <s v="CARGADOR FRONTAL Nº 3"/>
    <n v="6533177"/>
    <s v="SUP-TALL"/>
    <s v="BL_CAMB. VALVULA DREAJE DE MOTOR CF03"/>
    <s v="ZM03"/>
    <s v="EJEC"/>
    <m/>
    <s v="CTEC NOTI MACO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310.63"/>
    <s v="JMOSCOSOM"/>
    <s v="MPAICOC"/>
    <n v="11464870"/>
    <d v="2025-01-08T00:00:00"/>
    <d v="2025-02-07T00:00:00"/>
    <d v="2025-02-07T00:00:00"/>
    <n v="310.63"/>
    <n v="1290900"/>
    <s v="USD"/>
    <x v="4"/>
    <s v="M01"/>
    <s v="JP11"/>
    <x v="0"/>
    <m/>
    <m/>
    <m/>
    <n v="2"/>
    <s v="Backlog"/>
    <m/>
    <s v=""/>
  </r>
  <r>
    <s v="CAMION DE ACARREO Nº 27"/>
    <n v="6532953"/>
    <s v="SUP-TALL"/>
    <s v="BL_CBIO DE REFRIGERANTE_pH BAJO"/>
    <s v="ZM02"/>
    <s v="EJEC"/>
    <m/>
    <s v="LIB. KKMP NLIQ PREC"/>
    <d v="2025-02-04T00:00:00"/>
    <d v="2025-02-04T00:00:00"/>
    <s v="MINS0625"/>
    <n v="1213130"/>
    <s v="JP11-MI1-ACAR-CAMAC-CAAC27"/>
    <m/>
    <m/>
    <n v="10017586"/>
    <s v="CAMION DE ACARREO Nº 27"/>
    <n v="0"/>
    <s v="ACRUZT"/>
    <s v="ACRUZT"/>
    <n v="11515890"/>
    <d v="2025-01-08T00:00:00"/>
    <d v="2025-02-04T00:00:00"/>
    <d v="2025-02-02T00:00:00"/>
    <n v="0"/>
    <n v="1290900"/>
    <s v="USD"/>
    <x v="2"/>
    <s v="M01"/>
    <s v="JP11"/>
    <x v="1"/>
    <m/>
    <m/>
    <m/>
    <n v="4"/>
    <s v="Backlog"/>
    <m/>
    <s v=""/>
  </r>
  <r>
    <s v="CAMION DE ACARREO Nº 22"/>
    <n v="6532952"/>
    <s v="SUP-TALL"/>
    <s v="BL_CBIO DE REFRIGERANTE_pH BAJO"/>
    <s v="ZM02"/>
    <s v="EJEC"/>
    <m/>
    <s v="LIB. KKMP NLIQ PREC"/>
    <d v="2025-02-04T00:00:00"/>
    <d v="2025-02-04T00:00:00"/>
    <s v="MINS0625"/>
    <n v="1213130"/>
    <s v="JP11-MI1-ACAR-CAMAC-CAAC22"/>
    <m/>
    <m/>
    <n v="10014623"/>
    <s v="CAMION DE ACARREO Nº 22"/>
    <n v="0"/>
    <s v="ACRUZT"/>
    <s v="ACRUZT"/>
    <n v="11516068"/>
    <d v="2025-01-08T00:00:00"/>
    <d v="2025-02-04T00:00:00"/>
    <d v="2025-02-02T00:00:00"/>
    <n v="0"/>
    <n v="1290900"/>
    <s v="USD"/>
    <x v="2"/>
    <s v="M01"/>
    <s v="JP11"/>
    <x v="1"/>
    <m/>
    <m/>
    <m/>
    <n v="4"/>
    <s v="Backlog"/>
    <m/>
    <s v=""/>
  </r>
  <r>
    <s v="CAMION DE ACARREO Nº 8"/>
    <n v="6531931"/>
    <s v="SUP-TALL"/>
    <s v="BL CAMBIAR BUJES DE ESCALERA RETRACTIL"/>
    <s v="ZM03"/>
    <s v="EJEC"/>
    <m/>
    <s v="LIB. FMAT MOVM NLIQ PREC"/>
    <d v="2025-02-03T00:00:00"/>
    <d v="2025-02-03T00:00:00"/>
    <s v="MINS0625"/>
    <n v="1213130"/>
    <s v="JP11-MI1-ACAR-CAMAC-CAAC08"/>
    <m/>
    <m/>
    <n v="10014609"/>
    <s v="CAMION DE ACARREO Nº 8"/>
    <n v="2025.54"/>
    <s v="EPRIETOR"/>
    <s v="ACRUZT"/>
    <n v="11512464"/>
    <d v="2025-01-05T00:00:00"/>
    <d v="2025-02-03T00:00:00"/>
    <d v="2025-02-01T00:00:00"/>
    <n v="2025.54"/>
    <n v="1290900"/>
    <s v="USD"/>
    <x v="2"/>
    <s v="M01"/>
    <s v="JP11"/>
    <x v="1"/>
    <m/>
    <m/>
    <m/>
    <n v="8"/>
    <s v="Backlog"/>
    <m/>
    <s v=""/>
  </r>
  <r>
    <s v="CAMION DE ACARREO Nº 27"/>
    <n v="6529710"/>
    <s v="SUP-TALL"/>
    <s v="BL_CBIO DE ACEITE/ FILTROS HYD_DESFASE"/>
    <s v="ZM03"/>
    <s v="EJEC"/>
    <m/>
    <s v="LIB. MACO NLIQ PREC"/>
    <d v="2025-02-04T00:00:00"/>
    <d v="2025-02-04T00:00:00"/>
    <s v="MINS0625"/>
    <n v="1213130"/>
    <s v="JP11-MI1-ACAR-CAMAC-CAAC27"/>
    <m/>
    <m/>
    <n v="10017586"/>
    <s v="CAMION DE ACARREO Nº 27"/>
    <n v="0"/>
    <s v="ACRUZT"/>
    <s v="ACRUZT"/>
    <n v="11515906"/>
    <d v="2024-12-29T00:00:00"/>
    <d v="2025-02-04T00:00:00"/>
    <d v="2025-02-02T00:00:00"/>
    <n v="0"/>
    <n v="1290900"/>
    <s v="USD"/>
    <x v="2"/>
    <s v="M01"/>
    <s v="JP11"/>
    <x v="1"/>
    <m/>
    <m/>
    <m/>
    <n v="6"/>
    <s v="Backlog"/>
    <m/>
    <s v=""/>
  </r>
  <r>
    <s v="CAMION DE ACARREO Nº 21"/>
    <n v="6529707"/>
    <s v="SUP-TALL"/>
    <s v="BL_CBIO ACEITE DIFERENCIAL/ FILTRO/ REJI"/>
    <s v="ZM03"/>
    <s v="EJEC"/>
    <s v="R01"/>
    <s v="CTEC NOTI MOVM NLIQ PREC"/>
    <d v="2025-02-09T00:00:00"/>
    <d v="2025-02-09T00:00:00"/>
    <s v="MINS0625"/>
    <n v="1213130"/>
    <s v="JP11-MI1-ACAR-CAMAC-CAAC21"/>
    <d v="2025-02-07T00:00:00"/>
    <d v="2025-02-07T00:00:00"/>
    <n v="10014622"/>
    <s v="CAMION DE ACARREO Nº 21"/>
    <n v="51.63"/>
    <s v="ACRUZT"/>
    <s v="MPAICOC"/>
    <n v="11515937"/>
    <d v="2024-12-29T00:00:00"/>
    <d v="2025-02-06T00:00:00"/>
    <d v="2025-02-06T00:00:00"/>
    <n v="51.63"/>
    <n v="1290900"/>
    <s v="USD"/>
    <x v="2"/>
    <s v="M01"/>
    <s v="JP11"/>
    <x v="0"/>
    <m/>
    <m/>
    <m/>
    <n v="6"/>
    <s v="Backlog"/>
    <m/>
    <s v=""/>
  </r>
  <r>
    <s v="CAMION DE ACARREO Nº 21"/>
    <n v="6529706"/>
    <s v="SUP-TALL"/>
    <s v="BL_PRUEBA DE PRESIONES LUBE RAX"/>
    <s v="ZM03"/>
    <s v="EJEC DELA ESSE"/>
    <s v="R01"/>
    <s v="LIB. FENA KKMP NLIQ PREC"/>
    <d v="2025-02-08T00:00:00"/>
    <d v="2025-02-08T00:00:00"/>
    <s v="MINS0625"/>
    <n v="1213130"/>
    <s v="JP11-MI1-ACAR-CAMAC-CAAC21"/>
    <m/>
    <m/>
    <n v="10014622"/>
    <s v="CAMION DE ACARREO Nº 21"/>
    <n v="0"/>
    <s v="ACRUZT"/>
    <s v="RCORONADOF"/>
    <n v="11515938"/>
    <d v="2024-12-29T00:00:00"/>
    <d v="2025-02-08T00:00:00"/>
    <d v="2025-02-08T00:00:00"/>
    <n v="0"/>
    <n v="1290900"/>
    <s v="USD"/>
    <x v="2"/>
    <s v="M01"/>
    <s v="JP11"/>
    <x v="1"/>
    <m/>
    <m/>
    <m/>
    <n v="4"/>
    <s v="Backlog"/>
    <m/>
    <s v=""/>
  </r>
  <r>
    <s v="MOTONIVELADORA Nº 2"/>
    <n v="6529661"/>
    <s v="SUP-INSP"/>
    <s v="TE_PRE PM_16M3_MO02"/>
    <s v="ZM02"/>
    <s v="EJEC"/>
    <m/>
    <s v="LIB. NOTI KKMP NLIQ PREC"/>
    <d v="2025-02-09T00:00:00"/>
    <d v="2025-02-09T00:00:00"/>
    <s v="MINS0625"/>
    <n v="1215154"/>
    <s v="JP11-MI1-AUXI-MOTON-MOTO02"/>
    <d v="2025-02-07T00:00:00"/>
    <d v="2025-02-07T00:00:00"/>
    <n v="10014643"/>
    <s v="MOTONIVELADORA Nº 2"/>
    <n v="0"/>
    <s v="IP1020241228"/>
    <s v="ACRUZT"/>
    <n v="11517520"/>
    <d v="2024-12-28T00:00:00"/>
    <d v="2025-02-09T00:00:00"/>
    <d v="2025-02-02T00:00:00"/>
    <n v="0"/>
    <n v="1290900"/>
    <s v="USD"/>
    <x v="0"/>
    <s v="M01"/>
    <s v="JP11"/>
    <x v="1"/>
    <m/>
    <m/>
    <m/>
    <n v="2.6"/>
    <s v=""/>
    <m/>
    <s v=""/>
  </r>
  <r>
    <s v="TRACTOR DE ORUGAS Nº 5"/>
    <n v="6528010"/>
    <s v="SUP-TALL"/>
    <s v="BL_CAMBIO DE ACEITE HIDRAULICO"/>
    <s v="ZM03"/>
    <s v="EJEC"/>
    <m/>
    <s v="CTEC NOTI MACO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320.25"/>
    <s v="ACRUZT"/>
    <s v="LPAUCARM"/>
    <n v="11515296"/>
    <d v="2024-12-25T00:00:00"/>
    <d v="2025-02-10T00:00:00"/>
    <d v="2025-02-11T00:00:00"/>
    <n v="320.25"/>
    <n v="1290900"/>
    <s v="USD"/>
    <x v="0"/>
    <s v="M01"/>
    <s v="JP11"/>
    <x v="0"/>
    <m/>
    <m/>
    <m/>
    <n v="4"/>
    <s v="Backlog"/>
    <m/>
    <s v=""/>
  </r>
  <r>
    <s v="PERFORADORA DIESEL Nº 1"/>
    <n v="6527989"/>
    <s v="SUP-CAMP"/>
    <s v="BL CAMBIO DE MODULO MU PE01"/>
    <s v="ZM03"/>
    <s v="EJEC"/>
    <m/>
    <s v="LIB. FMAT NLIQ PREC"/>
    <d v="2025-02-09T00:00:00"/>
    <d v="2025-02-09T00:00:00"/>
    <s v="MINS0625"/>
    <n v="1210100"/>
    <s v="JP11-MI1-PERF-PERFO-PEDI01"/>
    <m/>
    <m/>
    <n v="10014594"/>
    <s v="PERFORADORA DIESEL Nº 1"/>
    <n v="0"/>
    <s v="MORIHUELAR"/>
    <s v="ACRUZT"/>
    <n v="11509798"/>
    <d v="2024-12-25T00:00:00"/>
    <d v="2025-02-09T00:00:00"/>
    <d v="2025-02-02T00:00:00"/>
    <n v="0"/>
    <n v="1290900"/>
    <s v="USD"/>
    <x v="1"/>
    <s v="M01"/>
    <s v="JP11"/>
    <x v="1"/>
    <m/>
    <m/>
    <m/>
    <n v="8"/>
    <s v="Backlog"/>
    <m/>
    <s v=""/>
  </r>
  <r>
    <s v="CAMION DE ACARREO Nº 6"/>
    <n v="6527533"/>
    <s v="SUP-TALL"/>
    <s v="BL SOLDAR BARANDA RH ESPEJO ZAMINE SOLDA"/>
    <s v="ZM03"/>
    <s v="EJEC"/>
    <m/>
    <s v="CTEC NOTI KKMP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0"/>
    <s v="EPRIETOR"/>
    <s v="MPAICOC"/>
    <n v="11508634"/>
    <d v="2024-12-24T00:00:00"/>
    <d v="2025-02-09T00:00:00"/>
    <d v="2025-02-09T00:00:00"/>
    <n v="0"/>
    <n v="1290900"/>
    <s v="USD"/>
    <x v="2"/>
    <s v="M01"/>
    <s v="JP11"/>
    <x v="0"/>
    <m/>
    <m/>
    <m/>
    <n v="4"/>
    <s v="Backlog"/>
    <m/>
    <s v=""/>
  </r>
  <r>
    <s v="CAMION DE ACARREO Nº 6"/>
    <n v="6527529"/>
    <s v="SUP-TALL"/>
    <s v="BL CAMBIAR REJILLAS DE BOMBA DE LEVANTE"/>
    <s v="ZM03"/>
    <s v="EJEC"/>
    <m/>
    <s v="CTEC NOTI FMAT MOVM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460.66"/>
    <s v="EPRIETOR"/>
    <s v="MPAICOC"/>
    <n v="11510734"/>
    <d v="2024-12-24T00:00:00"/>
    <d v="2025-02-09T00:00:00"/>
    <d v="2025-02-09T00:00:00"/>
    <n v="460.66"/>
    <n v="1290900"/>
    <s v="USD"/>
    <x v="2"/>
    <s v="M01"/>
    <s v="JP11"/>
    <x v="0"/>
    <m/>
    <m/>
    <m/>
    <n v="2"/>
    <s v="Backlog"/>
    <m/>
    <s v=""/>
  </r>
  <r>
    <s v="CAMION DE ACARREO Nº 14"/>
    <n v="6526646"/>
    <s v="SUP-TALL"/>
    <s v="BL CAMBIO DE PUERTA DELANTERA DE CABINA"/>
    <s v="ZM03"/>
    <s v="EJEC"/>
    <m/>
    <s v="CTEC NOTI FMAT MOVM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1530.47"/>
    <s v="EPRIETOR"/>
    <s v="MPAICOC"/>
    <n v="11418260"/>
    <d v="2024-12-22T00:00:00"/>
    <d v="2025-02-09T00:00:00"/>
    <d v="2025-02-09T00:00:00"/>
    <n v="1530.47"/>
    <n v="1290900"/>
    <s v="USD"/>
    <x v="2"/>
    <s v="M01"/>
    <s v="JP11"/>
    <x v="0"/>
    <m/>
    <m/>
    <m/>
    <n v="4"/>
    <s v="Backlog"/>
    <m/>
    <s v=""/>
  </r>
  <r>
    <s v="CAMION DE ACARREO Nº 8"/>
    <n v="6525689"/>
    <s v="SUP-TALL"/>
    <s v="BL K121 CBIO LLAVES CORTE DE CALEFACCION"/>
    <s v="ZM03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46.96"/>
    <s v="GCASTILLOD"/>
    <s v="ACRUZT"/>
    <n v="11475847"/>
    <d v="2024-12-18T00:00:00"/>
    <d v="2025-02-03T00:00:00"/>
    <d v="2025-02-02T00:00:00"/>
    <n v="46.96"/>
    <n v="1290900"/>
    <s v="USD"/>
    <x v="2"/>
    <s v="M01"/>
    <s v="JP11"/>
    <x v="1"/>
    <m/>
    <m/>
    <m/>
    <n v="4"/>
    <s v="Backlog"/>
    <m/>
    <s v=""/>
  </r>
  <r>
    <s v="CAMION DE ACARREO Nº 8"/>
    <n v="6521894"/>
    <s v="SUP-TALL"/>
    <s v="CO_RADIADOR_CA08"/>
    <s v="ZM02"/>
    <s v="REPR"/>
    <s v="R05"/>
    <s v="LIB. FMAT MOVM NLIQ PREC"/>
    <d v="2025-02-03T00:00:00"/>
    <d v="2025-02-03T00:00:00"/>
    <s v="MINS0625"/>
    <n v="1213130"/>
    <s v="JP11-MI1-ACAR-CAMAC-CAAC08"/>
    <m/>
    <m/>
    <n v="10014609"/>
    <s v="CAMION DE ACARREO Nº 8"/>
    <n v="65331.42"/>
    <s v="EPRIETOR"/>
    <s v="ACRUZT"/>
    <n v="11509354"/>
    <d v="2024-12-08T00:00:00"/>
    <d v="2025-02-03T00:00:00"/>
    <d v="2025-02-03T00:00:00"/>
    <n v="65331.42"/>
    <n v="1290900"/>
    <s v="USD"/>
    <x v="2"/>
    <s v="M01"/>
    <s v="JP11"/>
    <x v="2"/>
    <m/>
    <m/>
    <m/>
    <n v="50"/>
    <s v="Componente"/>
    <m/>
    <s v="R05"/>
  </r>
  <r>
    <s v="CAMION DE ACARREO Nº 8"/>
    <n v="6521875"/>
    <s v="SUP-TALL"/>
    <s v="CC_MOTOR DIESEL_CA08"/>
    <s v="ZM05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33578.18"/>
    <s v="EPRIETOR"/>
    <s v="ACRUZT"/>
    <m/>
    <d v="2024-12-08T00:00:00"/>
    <d v="2025-02-03T00:00:00"/>
    <d v="2025-02-03T00:00:00"/>
    <n v="33578.18"/>
    <n v="1290900"/>
    <s v="USD"/>
    <x v="2"/>
    <s v="M01"/>
    <s v="JP11"/>
    <x v="1"/>
    <m/>
    <m/>
    <m/>
    <n v="300"/>
    <s v="Componente"/>
    <m/>
    <s v=""/>
  </r>
  <r>
    <s v="CAMION DE ACARREO Nº 5"/>
    <n v="6521872"/>
    <s v="SUP-TALL"/>
    <s v="CC_RUEDA LH_CA05"/>
    <s v="ZM02"/>
    <s v="EJEC"/>
    <m/>
    <s v="CTEC NOTI MACO MOVM NLIQ PREC"/>
    <d v="2025-02-07T00:00:00"/>
    <d v="2025-02-07T00:00:00"/>
    <s v="MINS0625"/>
    <n v="1213130"/>
    <s v="JP11-MI1-ACAR-CAMAC-CAAC05"/>
    <d v="2025-02-07T00:00:00"/>
    <d v="2025-02-09T00:00:00"/>
    <n v="10014606"/>
    <s v="CAMION DE ACARREO Nº 5"/>
    <n v="0"/>
    <s v="EPRIETOR"/>
    <s v="MPAICOC"/>
    <n v="11509340"/>
    <d v="2024-12-08T00:00:00"/>
    <d v="2025-02-09T00:00:00"/>
    <d v="2025-02-09T00:00:00"/>
    <n v="0"/>
    <n v="1290900"/>
    <s v="USD"/>
    <x v="2"/>
    <s v="M01"/>
    <s v="JP11"/>
    <x v="0"/>
    <m/>
    <m/>
    <m/>
    <n v="32"/>
    <s v="Componente"/>
    <m/>
    <s v=""/>
  </r>
  <r>
    <s v="CAMION DE ACARREO Nº 8"/>
    <n v="6515813"/>
    <s v="SUP-TALL"/>
    <s v="BL_CAMBIO DE VALVULA DE CLAXON"/>
    <s v="ZM03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121.69"/>
    <s v="EPRIETOR"/>
    <s v="ACRUZT"/>
    <n v="11502539"/>
    <d v="2024-11-26T00:00:00"/>
    <d v="2025-02-03T00:00:00"/>
    <d v="2025-02-02T00:00:00"/>
    <n v="121.69"/>
    <n v="1290900"/>
    <s v="USD"/>
    <x v="2"/>
    <s v="M01"/>
    <s v="JP11"/>
    <x v="1"/>
    <m/>
    <m/>
    <m/>
    <n v="1"/>
    <s v="Backlog"/>
    <m/>
    <s v=""/>
  </r>
  <r>
    <s v="CAMION DE ACARREO Nº 16"/>
    <n v="6515628"/>
    <s v="SUP-TALL"/>
    <s v="BL CAMBIAR VALVULA CONTROL DE SECADORES"/>
    <s v="ZM03"/>
    <s v="EJEC"/>
    <m/>
    <s v="CTEC NOTI FMAT MOVM NLIQ PREC"/>
    <d v="2025-02-06T00:00:00"/>
    <d v="2025-02-06T00:00:00"/>
    <s v="MINS0625"/>
    <n v="1213130"/>
    <s v="JP11-MI1-ACAR-CAMAC-CAAC16"/>
    <d v="2025-02-06T00:00:00"/>
    <d v="2025-02-06T00:00:00"/>
    <n v="10014617"/>
    <s v="CAMION DE ACARREO Nº 16"/>
    <n v="2162.41"/>
    <s v="EPRIETOR"/>
    <s v="MPAICOC"/>
    <n v="11502010"/>
    <d v="2024-11-25T00:00:00"/>
    <d v="2025-02-06T00:00:00"/>
    <d v="2025-02-06T00:00:00"/>
    <n v="2162.41"/>
    <n v="1290900"/>
    <s v="USD"/>
    <x v="2"/>
    <s v="M01"/>
    <s v="JP11"/>
    <x v="0"/>
    <m/>
    <m/>
    <m/>
    <n v="2"/>
    <s v="Backlog"/>
    <m/>
    <s v=""/>
  </r>
  <r>
    <s v="CAMION DE ACARREO Nº 16"/>
    <n v="6515627"/>
    <s v="SUP-TALL"/>
    <s v="BL CAMBIAR BUJES DE ESCALERA RETRACTIL"/>
    <s v="ZM03"/>
    <s v="EJEC"/>
    <m/>
    <s v="CTEC NOTI FMAT MOVM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2025.54"/>
    <s v="EPRIETOR"/>
    <s v="MPAICOC"/>
    <n v="11502009"/>
    <d v="2024-11-25T00:00:00"/>
    <d v="2025-02-06T00:00:00"/>
    <d v="2025-02-06T00:00:00"/>
    <n v="2025.54"/>
    <n v="1290900"/>
    <s v="USD"/>
    <x v="2"/>
    <s v="M01"/>
    <s v="JP11"/>
    <x v="0"/>
    <m/>
    <m/>
    <m/>
    <n v="8"/>
    <s v="Backlog"/>
    <m/>
    <s v=""/>
  </r>
  <r>
    <s v="CAMION DE ACARREO Nº 14"/>
    <n v="6515487"/>
    <s v="SUP-TALL"/>
    <s v="BL CAMBIAR LINEA LUB. DE BOMBA AGUA LH"/>
    <s v="ZM03"/>
    <s v="EJEC"/>
    <m/>
    <s v="CTEC FMAT MOVM NLIQ PREC"/>
    <d v="2025-02-07T00:00:00"/>
    <d v="2025-02-07T00:00:00"/>
    <s v="MINS0625"/>
    <n v="1213130"/>
    <s v="JP11-MI1-ACAR-CAMAC-CAAC14"/>
    <m/>
    <m/>
    <n v="10014615"/>
    <s v="CAMION DE ACARREO Nº 14"/>
    <n v="50.62"/>
    <s v="EPRIETOR"/>
    <s v="MPAICOC"/>
    <n v="11491377"/>
    <d v="2024-11-25T00:00:00"/>
    <d v="2025-02-09T00:00:00"/>
    <d v="2025-02-09T00:00:00"/>
    <n v="50.62"/>
    <n v="1290900"/>
    <s v="USD"/>
    <x v="2"/>
    <s v="M01"/>
    <s v="JP11"/>
    <x v="0"/>
    <m/>
    <m/>
    <m/>
    <n v="2"/>
    <s v="Backlog"/>
    <m/>
    <s v=""/>
  </r>
  <r>
    <s v="CAMION DE ACARREO Nº 14"/>
    <n v="6515486"/>
    <s v="SUP-TALL"/>
    <s v="BL CAMBIAR VALVULAS DE CORTE CALEFACCION"/>
    <s v="ZM03"/>
    <s v="EJEC"/>
    <m/>
    <s v="LIB. NOTI MACO MOVM NLIQ PREC"/>
    <d v="2025-02-07T00:00:00"/>
    <d v="2025-02-07T00:00:00"/>
    <s v="MINS0625"/>
    <n v="1213130"/>
    <s v="JP11-MI1-ACAR-CAMAC-CAAC14"/>
    <d v="2025-02-09T00:00:00"/>
    <d v="2025-02-09T00:00:00"/>
    <n v="10014615"/>
    <s v="CAMION DE ACARREO Nº 14"/>
    <n v="253.61"/>
    <s v="EPRIETOR"/>
    <s v="MPAICOC"/>
    <n v="11491137"/>
    <d v="2024-11-25T00:00:00"/>
    <d v="2025-02-07T00:00:00"/>
    <d v="2025-02-09T00:00:00"/>
    <n v="253.61"/>
    <n v="1290900"/>
    <s v="USD"/>
    <x v="2"/>
    <s v="M01"/>
    <s v="JP11"/>
    <x v="1"/>
    <m/>
    <m/>
    <m/>
    <n v="6"/>
    <s v="Backlog"/>
    <m/>
    <s v=""/>
  </r>
  <r>
    <s v="CAMION DE ACARREO Nº 28"/>
    <n v="6514998"/>
    <s v="SUP-TALL"/>
    <s v="BL CAMBIAR BOMBA DE TRANSFERENCIA FUEL"/>
    <s v="ZM03"/>
    <s v="EJEC"/>
    <m/>
    <s v="CTEC NOTI FMAT MOVM NLIQ PREC"/>
    <d v="2025-02-03T00:00:00"/>
    <d v="2025-02-03T00:00:00"/>
    <s v="MINS0625"/>
    <n v="1213130"/>
    <s v="JP11-MI1-ACAR-CAMAC-CAAC28"/>
    <d v="2025-01-31T00:00:00"/>
    <d v="2025-02-03T00:00:00"/>
    <n v="10018370"/>
    <s v="CAMION DE ACARREO Nº 28"/>
    <n v="1627.58"/>
    <s v="EPRIETOR"/>
    <s v="LPAUCARM"/>
    <n v="11434334"/>
    <d v="2024-11-23T00:00:00"/>
    <d v="2025-02-10T00:00:00"/>
    <d v="2025-02-11T00:00:00"/>
    <n v="1627.58"/>
    <n v="1290900"/>
    <s v="USD"/>
    <x v="2"/>
    <s v="M01"/>
    <s v="JP11"/>
    <x v="0"/>
    <m/>
    <m/>
    <m/>
    <n v="2"/>
    <s v="Backlog"/>
    <m/>
    <s v=""/>
  </r>
  <r>
    <s v="CAMION DE ACARREO Nº 8"/>
    <n v="6512206"/>
    <s v="SUP-TALL"/>
    <s v="CC_CONVERTIDOR DE TORQUE_CA08"/>
    <s v="ZM05"/>
    <s v="EJEC"/>
    <s v="R05"/>
    <s v="LIB. FMAT MOVM NLIQ PREC"/>
    <d v="2025-02-03T00:00:00"/>
    <d v="2025-02-03T00:00:00"/>
    <s v="MINS0625"/>
    <n v="1213130"/>
    <s v="JP11-MI1-ACAR-CAMAC-CAAC08"/>
    <m/>
    <m/>
    <n v="10014609"/>
    <s v="CAMION DE ACARREO Nº 8"/>
    <n v="9583.35"/>
    <s v="IP1020241119"/>
    <s v="ACRUZT"/>
    <m/>
    <d v="2024-11-19T00:00:00"/>
    <d v="2025-02-03T00:00:00"/>
    <d v="2025-02-02T00:00:00"/>
    <n v="9583.35"/>
    <n v="1290900"/>
    <s v="USD"/>
    <x v="2"/>
    <s v="M01"/>
    <s v="JP11"/>
    <x v="1"/>
    <m/>
    <m/>
    <m/>
    <n v="46"/>
    <s v="Componente"/>
    <m/>
    <s v=""/>
  </r>
  <r>
    <s v="CAMION DE ACARREO Nº 28"/>
    <n v="6502108"/>
    <s v="SUP-TALL"/>
    <s v="TE_CALIBRACIÓN_VALV_INYEC_793D_CA28"/>
    <s v="ZM02"/>
    <s v="EJEC"/>
    <m/>
    <s v="LIB. NOTI FMAT MOVM NLIQ PREC"/>
    <d v="2025-02-03T00:00:00"/>
    <d v="2025-02-03T00:00:00"/>
    <s v="MINS0625"/>
    <n v="1213130"/>
    <s v="JP11-MI1-ACAR-CAMAC-CAAC28"/>
    <d v="2025-01-31T00:00:00"/>
    <d v="2025-02-03T00:00:00"/>
    <n v="10018370"/>
    <s v="CAMION DE ACARREO Nº 28"/>
    <n v="11.4"/>
    <s v="IP1020241115"/>
    <s v="ACRUZT"/>
    <n v="11489179"/>
    <d v="2024-11-15T00:00:00"/>
    <d v="2025-02-03T00:00:00"/>
    <d v="2025-02-01T00:00:00"/>
    <n v="11.4"/>
    <n v="1290900"/>
    <s v="USD"/>
    <x v="2"/>
    <s v="M01"/>
    <s v="JP11"/>
    <x v="1"/>
    <m/>
    <m/>
    <m/>
    <n v="13"/>
    <s v=""/>
    <m/>
    <s v=""/>
  </r>
  <r>
    <s v="EQUIPOS SOPORTE VARIOS"/>
    <n v="6502101"/>
    <s v="SUP-SOP"/>
    <s v="PM_MANTTO PREVENTIVO 262D3_MR03"/>
    <s v="ZM02"/>
    <s v="EJEC"/>
    <m/>
    <s v="CTEC NOTP MACO MOVM NLIQ PREC"/>
    <d v="2025-02-08T00:00:00"/>
    <d v="2025-02-08T00:00:00"/>
    <s v="MINS0625"/>
    <n v="1291900"/>
    <s v="JP11-MI1-AUXI-VAR"/>
    <d v="2025-02-09T00:00:00"/>
    <m/>
    <n v="10017565"/>
    <s v="MINICARGADOR Nº 3"/>
    <n v="345.2"/>
    <s v="IP1020241115"/>
    <s v="UGTECADMMANT"/>
    <n v="11489172"/>
    <d v="2024-11-15T00:00:00"/>
    <d v="2025-02-09T00:00:00"/>
    <d v="2025-02-11T00:00:00"/>
    <n v="345.2"/>
    <n v="1290900"/>
    <s v="USD"/>
    <x v="3"/>
    <s v="M01"/>
    <s v="JP11"/>
    <x v="0"/>
    <m/>
    <m/>
    <m/>
    <n v="7"/>
    <s v=""/>
    <m/>
    <s v=""/>
  </r>
  <r>
    <s v="EQUIPOS SOPORTE VARIOS"/>
    <n v="6502098"/>
    <s v="SUP-SOP"/>
    <s v="PM_MANTTO PREVENTIVO S-125_MT02 (t)"/>
    <s v="ZM02"/>
    <s v="REPR"/>
    <s v="R05"/>
    <s v="LIB. EDET MACO MOVM NLIQ PREC"/>
    <d v="2025-02-07T00:00:00"/>
    <d v="2025-02-07T00:00:00"/>
    <s v="MINS0625"/>
    <n v="2230130"/>
    <s v="JP11-MI1-AUXI-VAR"/>
    <m/>
    <m/>
    <n v="10017214"/>
    <s v="MANLIFT Nº 2"/>
    <n v="375.03"/>
    <s v="IP1020241115"/>
    <s v="RRAMOSY"/>
    <n v="11489169"/>
    <d v="2024-11-15T00:00:00"/>
    <d v="2025-02-07T00:00:00"/>
    <d v="2025-02-11T00:00:00"/>
    <n v="375.03"/>
    <n v="1290900"/>
    <s v="USD"/>
    <x v="3"/>
    <s v="M01"/>
    <s v="JP11"/>
    <x v="2"/>
    <m/>
    <m/>
    <m/>
    <n v="7"/>
    <s v=""/>
    <m/>
    <s v="R05"/>
  </r>
  <r>
    <s v="EQUIPOS SOPORTE VARIOS"/>
    <n v="6502084"/>
    <s v="SUP-SOP"/>
    <s v="PM_MANTTO PREVENTIVO SUC156LE _GE02"/>
    <s v="ZM02"/>
    <s v="EJEC"/>
    <m/>
    <s v="CTEC NOTI MACO MOVM NLIQ PREC"/>
    <d v="2025-02-04T00:00:00"/>
    <d v="2025-02-04T00:00:00"/>
    <s v="MINS0625"/>
    <n v="1291900"/>
    <s v="JP11-MI1-AUXI-VAR"/>
    <d v="2025-02-06T00:00:00"/>
    <d v="2025-02-06T00:00:00"/>
    <n v="10014892"/>
    <s v="GENERADOR Nº 2"/>
    <n v="221.5"/>
    <s v="IP1020241115"/>
    <s v="RRAMOSY"/>
    <n v="11489154"/>
    <d v="2024-11-15T00:00:00"/>
    <d v="2025-02-06T00:00:00"/>
    <d v="2025-02-07T00:00:00"/>
    <n v="221.5"/>
    <n v="1290900"/>
    <s v="USD"/>
    <x v="3"/>
    <s v="M01"/>
    <s v="JP11"/>
    <x v="0"/>
    <m/>
    <m/>
    <m/>
    <n v="4"/>
    <s v=""/>
    <m/>
    <s v=""/>
  </r>
  <r>
    <s v="PERFORADORA DE PRE-CORTE Nº 3"/>
    <n v="6500674"/>
    <s v="SUP-CAMP"/>
    <s v="BL_CBIO BAQUELITAS  CAMPANA COLECTOR DCT"/>
    <s v="ZM03"/>
    <s v="EJEC"/>
    <m/>
    <s v="LIB. MACO NLIQ PREC"/>
    <d v="2025-02-12T00:00:00"/>
    <d v="2025-02-12T00:00:00"/>
    <s v="MINS0725"/>
    <n v="1210102"/>
    <s v="JP11-MI1-PERF-PERFO-PEPR03"/>
    <m/>
    <m/>
    <n v="10017653"/>
    <s v="PERFORADORA DE PRECORTE Nº 3"/>
    <n v="0"/>
    <s v="MORIHUELAR"/>
    <s v="RCORONADOF"/>
    <n v="11477084"/>
    <d v="2024-11-11T00:00:00"/>
    <d v="2025-02-12T00:00:00"/>
    <d v="2025-02-08T00:00:00"/>
    <n v="0"/>
    <n v="1290900"/>
    <s v="USD"/>
    <x v="1"/>
    <s v="M01"/>
    <s v="JP11"/>
    <x v="2"/>
    <m/>
    <m/>
    <m/>
    <n v="12"/>
    <s v="Backlog"/>
    <m/>
    <s v="Sin detalle"/>
  </r>
  <r>
    <s v="CAMION DE ACARREO Nº 16"/>
    <n v="6500651"/>
    <s v="SUP-TALL"/>
    <s v="CONF_CAMBIO PLANCHA BLINDAJE L1 TOLVA"/>
    <s v="ZM03"/>
    <s v="EJEC"/>
    <s v="R05"/>
    <s v="CTEC NOTI MACO NLIQ PREC"/>
    <d v="2025-02-06T00:00:00"/>
    <d v="2025-02-06T00:00:00"/>
    <s v="MINS0625"/>
    <n v="1213130"/>
    <s v="JP11-MI1-ACAR-CAMAC-CAAC16"/>
    <d v="2025-02-06T00:00:00"/>
    <d v="2025-02-07T00:00:00"/>
    <n v="10014617"/>
    <s v="CAMION DE ACARREO Nº 16"/>
    <n v="0"/>
    <s v="EPRIETOR"/>
    <s v="MPAICOC"/>
    <n v="11477927"/>
    <d v="2024-11-11T00:00:00"/>
    <d v="2025-02-07T00:00:00"/>
    <d v="2025-02-07T00:00:00"/>
    <n v="0"/>
    <n v="1290900"/>
    <s v="USD"/>
    <x v="2"/>
    <s v="M01"/>
    <s v="JP11"/>
    <x v="0"/>
    <m/>
    <m/>
    <m/>
    <n v="96"/>
    <s v=""/>
    <m/>
    <s v=""/>
  </r>
  <r>
    <s v="CAMION DE ACARREO Nº 5"/>
    <n v="6500557"/>
    <s v="SUP-TALL"/>
    <s v="BL CAMBIO DE VALVULA DE AIRE"/>
    <s v="ZM03"/>
    <s v="EJEC"/>
    <m/>
    <s v="CTEC NOTI FMAT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361.25"/>
    <s v="EPRIETOR"/>
    <s v="MPAICOC"/>
    <n v="11455751"/>
    <d v="2024-11-10T00:00:00"/>
    <d v="2025-02-09T00:00:00"/>
    <d v="2025-02-09T00:00:00"/>
    <n v="361.25"/>
    <n v="1290900"/>
    <s v="USD"/>
    <x v="2"/>
    <s v="M01"/>
    <s v="JP11"/>
    <x v="0"/>
    <m/>
    <m/>
    <m/>
    <n v="1"/>
    <s v="Backlog"/>
    <m/>
    <s v=""/>
  </r>
  <r>
    <s v="CAMION DE ACARREO Nº 25"/>
    <n v="6500129"/>
    <s v="SUP-TALL"/>
    <s v="CONF_REPARACION DE TOLVA"/>
    <s v="ZM03"/>
    <s v="EJEC"/>
    <m/>
    <s v="LIB. KKMP NLIQ PREC"/>
    <d v="2025-01-30T00:00:00"/>
    <d v="2025-01-30T00:00:00"/>
    <s v="MINS0625"/>
    <n v="1213130"/>
    <s v="JP11-MI1-ACAR-CAMAC-CAAC25"/>
    <m/>
    <m/>
    <n v="10014626"/>
    <s v="CAMION DE ACARREO Nº 25"/>
    <n v="0"/>
    <s v="EPRIETOR"/>
    <s v="ACRUZT"/>
    <n v="11468145"/>
    <d v="2024-11-10T00:00:00"/>
    <d v="2025-01-30T00:00:00"/>
    <d v="2025-02-02T00:00:00"/>
    <n v="0"/>
    <n v="1290900"/>
    <s v="USD"/>
    <x v="2"/>
    <s v="M01"/>
    <s v="JP11"/>
    <x v="1"/>
    <m/>
    <m/>
    <m/>
    <n v="106"/>
    <s v=""/>
    <m/>
    <s v=""/>
  </r>
  <r>
    <s v="TRACTOR DE ORUGAS Nº 5"/>
    <n v="6499402"/>
    <s v="SUP-TALL"/>
    <s v="CO_PROTECTOR RUEDA GUIA_TO05 DELANT_POST"/>
    <s v="ZM02"/>
    <s v="EJEC"/>
    <m/>
    <s v="CTEC NOTI FMAT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5762.92"/>
    <s v="EPRIETOR"/>
    <s v="LPAUCARM"/>
    <n v="11486323"/>
    <d v="2024-11-07T00:00:00"/>
    <d v="2025-02-11T00:00:00"/>
    <d v="2025-02-11T00:00:00"/>
    <n v="5762.92"/>
    <n v="1290900"/>
    <s v="USD"/>
    <x v="0"/>
    <s v="M01"/>
    <s v="JP11"/>
    <x v="0"/>
    <m/>
    <m/>
    <m/>
    <n v="0"/>
    <s v="Componente"/>
    <m/>
    <s v=""/>
  </r>
  <r>
    <s v="PERFORADORA DE PRE-CORTE Nº 3"/>
    <n v="6498702"/>
    <s v="SUP-CAMP"/>
    <s v="BL_CAMBIO COUPLING BSASE SENSOR ENCODER"/>
    <s v="ZM03"/>
    <s v="REPR"/>
    <m/>
    <s v="LIB. FENA MACO NLIQ PREC"/>
    <d v="2025-03-01T00:00:00"/>
    <d v="2025-03-01T00:00:00"/>
    <s v="BM-MINA"/>
    <n v="1210102"/>
    <s v="JP11-MI1-PERF-PERFO-PEPR03"/>
    <m/>
    <m/>
    <n v="10017653"/>
    <s v="PERFORADORA DE PRECORTE Nº 3"/>
    <n v="0"/>
    <s v="ACRUZT"/>
    <s v="RCORONADOF"/>
    <n v="11482043"/>
    <d v="2024-11-06T00:00:00"/>
    <d v="2025-03-01T00:00:00"/>
    <d v="2025-02-11T00:00:00"/>
    <n v="0"/>
    <n v="1290900"/>
    <s v="USD"/>
    <x v="1"/>
    <s v="M01"/>
    <s v="JP11"/>
    <x v="2"/>
    <m/>
    <m/>
    <m/>
    <n v="12"/>
    <s v="Backlog"/>
    <m/>
    <s v="Sin detalle"/>
  </r>
  <r>
    <s v="CAMION DE ACARREO Nº 15"/>
    <n v="6496967"/>
    <s v="SUP-TALL"/>
    <s v="BL_LINEA MANDO DE MOTOR RAX_113-6365"/>
    <s v="ZM03"/>
    <s v="EJEC"/>
    <m/>
    <s v="CTEC NOTI FMAT MOVM NLIQ PREC"/>
    <d v="2025-02-06T00:00:00"/>
    <d v="2025-02-06T00:00:00"/>
    <s v="MINS0625"/>
    <n v="1213130"/>
    <s v="JP11-MI1-ACAR-CAMAC-CAAC15"/>
    <d v="2025-02-06T00:00:00"/>
    <d v="2025-02-08T00:00:00"/>
    <n v="10014616"/>
    <s v="CAMION DE ACARREO Nº 15"/>
    <n v="261.31"/>
    <s v="GCASTILLOD"/>
    <s v="MPAICOC"/>
    <n v="11421843"/>
    <d v="2024-11-01T00:00:00"/>
    <d v="2025-02-07T00:00:00"/>
    <d v="2025-02-07T00:00:00"/>
    <n v="261.31"/>
    <n v="1290900"/>
    <s v="USD"/>
    <x v="2"/>
    <s v="M01"/>
    <s v="JP11"/>
    <x v="0"/>
    <m/>
    <m/>
    <m/>
    <n v="2"/>
    <s v="Backlog"/>
    <m/>
    <s v=""/>
  </r>
  <r>
    <s v="TRACTOR DE ORUGAS Nº 4"/>
    <n v="6495083"/>
    <s v="SUP-TALL"/>
    <s v="CONF-REP FISURA EN CANTONERA RH-LH"/>
    <s v="ZM03"/>
    <s v="EJEC"/>
    <m/>
    <s v="CTEC NOTI FMAT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0"/>
    <s v="EPRIETOR"/>
    <s v="HNINAG"/>
    <n v="11465499"/>
    <d v="2024-10-30T00:00:00"/>
    <d v="2025-02-03T00:00:00"/>
    <d v="2025-02-03T00:00:00"/>
    <n v="0"/>
    <n v="1290900"/>
    <s v="USD"/>
    <x v="0"/>
    <s v="M01"/>
    <s v="JP11"/>
    <x v="0"/>
    <m/>
    <m/>
    <m/>
    <n v="6"/>
    <s v=""/>
    <m/>
    <s v=""/>
  </r>
  <r>
    <s v="TRACTOR DE ORUGAS Nº 4"/>
    <n v="6495081"/>
    <s v="SUP-TALL"/>
    <s v="CONF_REPARAR FISURA EN BRAZO LH"/>
    <s v="ZM03"/>
    <s v="EJEC"/>
    <m/>
    <s v="CTEC NOTI FMAT NLIQ PREC"/>
    <d v="2025-02-04T00:00:00"/>
    <d v="2025-02-04T00:00:00"/>
    <s v="MINS0625"/>
    <n v="1215150"/>
    <s v="JP11-MI1-AUXI-TRAOR-TROR04"/>
    <d v="2025-02-02T00:00:00"/>
    <d v="2025-02-03T00:00:00"/>
    <n v="10014636"/>
    <s v="TRACTOR DE ORUGAS Nº 4"/>
    <n v="0"/>
    <s v="EPRIETOR"/>
    <s v="HNINAG"/>
    <n v="11458552"/>
    <d v="2024-10-30T00:00:00"/>
    <d v="2025-02-03T00:00:00"/>
    <d v="2025-02-03T00:00:00"/>
    <n v="0"/>
    <n v="1290900"/>
    <s v="USD"/>
    <x v="0"/>
    <s v="M01"/>
    <s v="JP11"/>
    <x v="0"/>
    <m/>
    <m/>
    <m/>
    <n v="6"/>
    <s v=""/>
    <m/>
    <s v=""/>
  </r>
  <r>
    <s v="TRACTOR DE RUEDAS Nº 1"/>
    <n v="6495017"/>
    <s v="SUP-TALL"/>
    <s v="CO_CILINDRO DE VOLTEO RH_TR01 (CUSTODIA)"/>
    <s v="ZM02"/>
    <s v="EJEC"/>
    <m/>
    <s v="LIB. MACO MOVM NLIQ PREC"/>
    <d v="2025-02-06T00:00:00"/>
    <d v="2025-02-06T00:00:00"/>
    <s v="MINS0625"/>
    <n v="1215152"/>
    <s v="JP11-MI1-AUXI-TRARU-TRRU01"/>
    <m/>
    <m/>
    <n v="10014628"/>
    <s v="TRACTOR DE RUEDAS Nº 1"/>
    <n v="1632.5"/>
    <s v="EPRIETOR"/>
    <s v="ACRUZT"/>
    <n v="11481828"/>
    <d v="2024-10-30T00:00:00"/>
    <d v="2025-02-06T00:00:00"/>
    <d v="2025-02-02T00:00:00"/>
    <n v="1632.5"/>
    <n v="1290900"/>
    <s v="USD"/>
    <x v="0"/>
    <s v="M01"/>
    <s v="JP11"/>
    <x v="1"/>
    <m/>
    <m/>
    <m/>
    <n v="6"/>
    <s v="Componente"/>
    <m/>
    <s v=""/>
  </r>
  <r>
    <s v="CAMION DE ACARREO Nº 16"/>
    <n v="6494968"/>
    <s v="SUP-TALL"/>
    <s v="TE_CALIBRACIÓN_VALV_INYEC_793D_CA16"/>
    <s v="ZM02"/>
    <s v="EJEC"/>
    <s v="R02"/>
    <s v="CTEC NOTI FMAT MOVM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11.4"/>
    <s v="ERODRIGUEZF"/>
    <s v="MPAICOC"/>
    <n v="11481771"/>
    <d v="2024-10-30T00:00:00"/>
    <d v="2025-02-06T00:00:00"/>
    <d v="2025-02-06T00:00:00"/>
    <n v="11.4"/>
    <n v="1290900"/>
    <s v="USD"/>
    <x v="2"/>
    <s v="M01"/>
    <s v="JP11"/>
    <x v="0"/>
    <m/>
    <m/>
    <m/>
    <n v="13"/>
    <s v=""/>
    <m/>
    <s v=""/>
  </r>
  <r>
    <s v="EXCAVADORA Nº 3"/>
    <n v="6494964"/>
    <s v="SUP-TALL"/>
    <s v="CONF_REP. ACOPLE RAPIDO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31"/>
    <d v="2024-10-30T00:00:00"/>
    <d v="2025-02-13T00:00:00"/>
    <d v="2025-02-08T00:00:00"/>
    <n v="0"/>
    <n v="1290900"/>
    <s v="USD"/>
    <x v="0"/>
    <s v="M01"/>
    <s v="JP11"/>
    <x v="2"/>
    <m/>
    <m/>
    <m/>
    <n v="24"/>
    <s v=""/>
    <m/>
    <s v="Sin detalle"/>
  </r>
  <r>
    <s v="EXCAVADORA Nº 3"/>
    <n v="6494963"/>
    <s v="SUP-TALL"/>
    <s v="CONF_REP. DE BLINDAJE DE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28"/>
    <d v="2024-10-30T00:00:00"/>
    <d v="2025-02-13T00:00:00"/>
    <d v="2025-02-08T00:00:00"/>
    <n v="0"/>
    <n v="1290900"/>
    <s v="USD"/>
    <x v="0"/>
    <s v="M01"/>
    <s v="JP11"/>
    <x v="2"/>
    <m/>
    <m/>
    <m/>
    <n v="32"/>
    <s v=""/>
    <m/>
    <s v="Sin detalle"/>
  </r>
  <r>
    <s v="EXCAVADORA Nº 3"/>
    <n v="6494962"/>
    <s v="SUP-TALL"/>
    <s v="CONF_REP.FISURA EN OREJA DE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25"/>
    <d v="2024-10-30T00:00:00"/>
    <d v="2025-02-13T00:00:00"/>
    <d v="2025-02-08T00:00:00"/>
    <n v="0"/>
    <n v="1290900"/>
    <s v="USD"/>
    <x v="0"/>
    <s v="M01"/>
    <s v="JP11"/>
    <x v="2"/>
    <m/>
    <m/>
    <m/>
    <n v="10"/>
    <s v=""/>
    <m/>
    <s v="Sin detalle"/>
  </r>
  <r>
    <s v="EXCAVADORA Nº 3"/>
    <n v="6494939"/>
    <s v="SUP-TALL"/>
    <s v="CONF_REP FISURA EN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63191"/>
    <d v="2024-10-30T00:00:00"/>
    <d v="2025-02-13T00:00:00"/>
    <d v="2025-02-08T00:00:00"/>
    <n v="0"/>
    <n v="1290900"/>
    <s v="USD"/>
    <x v="0"/>
    <s v="M01"/>
    <s v="JP11"/>
    <x v="2"/>
    <m/>
    <m/>
    <m/>
    <n v="36"/>
    <s v=""/>
    <m/>
    <s v="Sin detalle"/>
  </r>
  <r>
    <s v="TRACTOR DE RUEDAS Nº 1"/>
    <n v="6494317"/>
    <s v="SUP-TALL"/>
    <s v="BL_INSTALACION DE NUMERO LED"/>
    <s v="ZM03"/>
    <s v="EJEC"/>
    <m/>
    <s v="LIB. MACO NLIQ PREC"/>
    <d v="2025-02-06T00:00:00"/>
    <d v="2025-02-06T00:00:00"/>
    <s v="MINS0625"/>
    <n v="1215152"/>
    <s v="JP11-MI1-AUXI-TRARU-TRRU01"/>
    <m/>
    <m/>
    <n v="10014628"/>
    <s v="TRACTOR DE RUEDAS Nº 1"/>
    <n v="0"/>
    <s v="EPRIETOR"/>
    <s v="ACRUZT"/>
    <n v="11453717"/>
    <d v="2024-10-27T00:00:00"/>
    <d v="2025-02-06T00:00:00"/>
    <d v="2025-02-02T00:00:00"/>
    <n v="0"/>
    <n v="1290900"/>
    <s v="USD"/>
    <x v="0"/>
    <s v="M01"/>
    <s v="JP11"/>
    <x v="1"/>
    <m/>
    <m/>
    <m/>
    <n v="8"/>
    <s v="Backlog"/>
    <m/>
    <s v=""/>
  </r>
  <r>
    <s v="CAMION DE ACARREO Nº 5"/>
    <n v="6491051"/>
    <s v="SUP-TALL"/>
    <s v="CO_BARRA DE DIRECCIÓN RH_CA05"/>
    <s v="ZM02"/>
    <s v="EJEC"/>
    <s v="R01"/>
    <s v="CTEC NOTI MACO MOVM NLIQ PREC"/>
    <d v="2025-02-07T00:00:00"/>
    <d v="2025-02-07T00:00:00"/>
    <s v="MINS0625"/>
    <n v="1213130"/>
    <s v="JP11-MI1-ACAR-CAMAC-CAAC05"/>
    <d v="2025-02-09T00:00:00"/>
    <d v="2025-02-09T00:00:00"/>
    <n v="10014606"/>
    <s v="CAMION DE ACARREO Nº 5"/>
    <n v="11553.92"/>
    <s v="GCASTILLOD"/>
    <s v="LPAUCARM"/>
    <n v="11477835"/>
    <d v="2024-10-22T00:00:00"/>
    <d v="2025-02-11T00:00:00"/>
    <d v="2025-02-11T00:00:00"/>
    <n v="11553.92"/>
    <n v="1290900"/>
    <s v="USD"/>
    <x v="2"/>
    <s v="M01"/>
    <s v="JP11"/>
    <x v="0"/>
    <m/>
    <m/>
    <m/>
    <n v="10"/>
    <s v="Componente"/>
    <m/>
    <s v=""/>
  </r>
  <r>
    <s v="CAMION DE ACARREO Nº 5"/>
    <n v="6491049"/>
    <s v="SUP-TALL"/>
    <s v="CO_BARRA DE DIRECCIÓN LH_CA05"/>
    <s v="ZM02"/>
    <s v="EJEC"/>
    <s v="R01"/>
    <s v="CTEC NOTI MACO MOVM NLIQ PREC"/>
    <d v="2025-02-07T00:00:00"/>
    <d v="2025-02-07T00:00:00"/>
    <s v="MINS0625"/>
    <n v="1213130"/>
    <s v="JP11-MI1-ACAR-CAMAC-CAAC05"/>
    <d v="2025-02-09T00:00:00"/>
    <d v="2025-02-09T00:00:00"/>
    <n v="10014606"/>
    <s v="CAMION DE ACARREO Nº 5"/>
    <n v="11553.92"/>
    <s v="GCASTILLOD"/>
    <s v="LPAUCARM"/>
    <n v="11477833"/>
    <d v="2024-10-22T00:00:00"/>
    <d v="2025-02-11T00:00:00"/>
    <d v="2025-02-11T00:00:00"/>
    <n v="11553.92"/>
    <n v="1290900"/>
    <s v="USD"/>
    <x v="2"/>
    <s v="M01"/>
    <s v="JP11"/>
    <x v="0"/>
    <m/>
    <m/>
    <m/>
    <n v="10"/>
    <s v="Componente"/>
    <m/>
    <s v=""/>
  </r>
  <r>
    <s v="CAMION DE ACARREO Nº 8"/>
    <n v="6481517"/>
    <s v="SUP-TALL"/>
    <s v="BL CAMBIAR BEARING Y PIN DE AXLE FRAME"/>
    <s v="ZM03"/>
    <s v="EJEC"/>
    <m/>
    <s v="LIB. FMAT NLIQ PREC"/>
    <d v="2025-02-03T00:00:00"/>
    <d v="2025-02-03T00:00:00"/>
    <s v="MINS0625"/>
    <n v="1213130"/>
    <s v="JP11-MI1-ACAR-CAMAC-CAAC08"/>
    <m/>
    <m/>
    <n v="10014609"/>
    <s v="CAMION DE ACARREO Nº 8"/>
    <n v="0"/>
    <s v="ERODRIGUEZF"/>
    <s v="ACRUZT"/>
    <n v="11467816"/>
    <d v="2024-09-26T00:00:00"/>
    <d v="2025-02-03T00:00:00"/>
    <d v="2025-02-02T00:00:00"/>
    <n v="0"/>
    <n v="1290900"/>
    <s v="USD"/>
    <x v="2"/>
    <s v="M01"/>
    <s v="JP11"/>
    <x v="1"/>
    <m/>
    <m/>
    <m/>
    <n v="172"/>
    <s v="Backlog"/>
    <m/>
    <s v=""/>
  </r>
  <r>
    <s v="CAMION DE ACARREO Nº 15"/>
    <n v="6479564"/>
    <s v="SUP-TALL"/>
    <s v="BL FISURA EN TUBERIA DE ESCAPE MOTOR"/>
    <s v="ZM03"/>
    <s v="REPR DELA"/>
    <m/>
    <s v="ABIE KKMP PREC"/>
    <d v="2025-02-06T00:00:00"/>
    <d v="2025-02-06T00:00:00"/>
    <s v="MINS0625"/>
    <n v="1213130"/>
    <s v="JP11-MI1-ACAR-CAMAC-CAAC15"/>
    <m/>
    <m/>
    <n v="10014616"/>
    <s v="CAMION DE ACARREO Nº 15"/>
    <n v="0"/>
    <s v="GCASTILLOD"/>
    <s v="MPAICOC"/>
    <n v="11456389"/>
    <d v="2024-09-21T00:00:00"/>
    <d v="2025-02-06T00:00:00"/>
    <d v="2025-02-07T00:00:00"/>
    <n v="0"/>
    <n v="1290900"/>
    <s v="USD"/>
    <x v="2"/>
    <s v="M01"/>
    <s v="JP11"/>
    <x v="2"/>
    <m/>
    <m/>
    <m/>
    <n v="4"/>
    <s v="Backlog"/>
    <m/>
    <s v="Sin detalle"/>
  </r>
  <r>
    <s v="TRACTOR DE ORUGAS Nº 4"/>
    <n v="6476867"/>
    <s v="SUP-TALL"/>
    <s v="BL_CBIO DE PELDAÑO DE ACCESO DE BRAZO LH"/>
    <s v="ZM03"/>
    <s v="EJEC"/>
    <m/>
    <s v="CTEC NOTI MACO MOVM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938.97"/>
    <s v="EPRIETOR"/>
    <s v="HNINAG"/>
    <n v="11420257"/>
    <d v="2024-09-12T00:00:00"/>
    <d v="2025-02-03T00:00:00"/>
    <d v="2025-02-03T00:00:00"/>
    <n v="938.97"/>
    <n v="1290900"/>
    <s v="USD"/>
    <x v="0"/>
    <s v="M01"/>
    <s v="JP11"/>
    <x v="0"/>
    <m/>
    <m/>
    <m/>
    <n v="4"/>
    <s v="Backlog"/>
    <m/>
    <s v=""/>
  </r>
  <r>
    <s v="TRACTOR DE RUEDAS Nº 1"/>
    <n v="6473147"/>
    <s v="SUP-TALL"/>
    <s v="BL_FABRICAR BASE PARA SOPORTE NUMERO LED"/>
    <s v="ZM03"/>
    <s v="EJEC"/>
    <s v="R05"/>
    <s v="CTEC NOTI MACO MOVM NLIQ PREC"/>
    <d v="2025-02-06T00:00:00"/>
    <d v="2025-02-06T00:00:00"/>
    <s v="MINS0625"/>
    <n v="1215152"/>
    <s v="JP11-MI1-AUXI-TRARU-TRRU01"/>
    <d v="2025-02-04T00:00:00"/>
    <d v="2025-02-04T00:00:00"/>
    <n v="10014628"/>
    <s v="TRACTOR DE RUEDAS Nº 1"/>
    <n v="100.8"/>
    <s v="EPRIETOR"/>
    <s v="LPAUCARM"/>
    <n v="11453715"/>
    <d v="2024-09-03T00:00:00"/>
    <d v="2025-02-10T00:00:00"/>
    <d v="2025-02-11T00:00:00"/>
    <n v="100.8"/>
    <n v="1290900"/>
    <s v="USD"/>
    <x v="0"/>
    <s v="M01"/>
    <s v="JP11"/>
    <x v="0"/>
    <m/>
    <m/>
    <m/>
    <n v="10"/>
    <s v="Backlog"/>
    <m/>
    <s v=""/>
  </r>
  <r>
    <s v="EXCAVADORA EX2600"/>
    <n v="6470688"/>
    <s v="REP-COMP"/>
    <s v="GA_FISURA PLANCHA BASE Y TALONERA EX04"/>
    <s v="ZM08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ARONDANM"/>
    <s v="RCORONADOF"/>
    <m/>
    <d v="2024-08-27T00:00:00"/>
    <d v="2025-02-09T00:00:00"/>
    <d v="2025-02-08T00:00:00"/>
    <n v="0"/>
    <n v="1290900"/>
    <s v="USD"/>
    <x v="4"/>
    <s v="M01"/>
    <s v="JP11"/>
    <x v="1"/>
    <m/>
    <m/>
    <m/>
    <n v="24"/>
    <s v=""/>
    <m/>
    <s v=""/>
  </r>
  <r>
    <s v="EQUIPOS SOPORTE VARIOS"/>
    <n v="6467171"/>
    <s v="SUP-SOP"/>
    <s v="PM_MANTTO PREVENTIVO DPQ185E_CO03 (t)"/>
    <s v="ZM02"/>
    <s v="EJEC"/>
    <m/>
    <s v="CTEC NOTI MOVM NLIQ PREC"/>
    <d v="2025-02-03T00:00:00"/>
    <d v="2025-02-03T00:00:00"/>
    <s v="MINS0625"/>
    <n v="1291900"/>
    <s v="JP11-MI1-AUXI-VAR"/>
    <d v="2025-02-04T00:00:00"/>
    <d v="2025-02-04T00:00:00"/>
    <n v="10014871"/>
    <s v="COMPRESOR Nº 3"/>
    <n v="1034.75"/>
    <s v="IP1020240818"/>
    <s v="ISOTOE"/>
    <n v="11452798"/>
    <d v="2024-08-18T00:00:00"/>
    <d v="2025-02-07T00:00:00"/>
    <d v="2025-02-11T00:00:00"/>
    <n v="1034.75"/>
    <n v="1290900"/>
    <s v="USD"/>
    <x v="3"/>
    <s v="M01"/>
    <s v="JP11"/>
    <x v="0"/>
    <m/>
    <m/>
    <m/>
    <n v="5"/>
    <s v=""/>
    <m/>
    <s v=""/>
  </r>
  <r>
    <s v="EQUIPOS SOPORTE VARIOS"/>
    <n v="6467170"/>
    <s v="SUP-SOP"/>
    <s v="PM_MANTTO PREVENTIVO DPQ750H_CO02 (t)"/>
    <s v="ZM02"/>
    <s v="EJEC"/>
    <m/>
    <s v="CTEC NOTI MOVM NLIQ PREC"/>
    <d v="2025-02-03T00:00:00"/>
    <d v="2025-02-03T00:00:00"/>
    <s v="MINS0625"/>
    <n v="1291900"/>
    <s v="JP11-MI1-AUXI-VAR"/>
    <d v="2025-02-07T00:00:00"/>
    <d v="2025-02-07T00:00:00"/>
    <n v="10014724"/>
    <s v="COMPRESOR Nº 2"/>
    <n v="4040.17"/>
    <s v="IP1020240818"/>
    <s v="ISOTOE"/>
    <n v="11452797"/>
    <d v="2024-08-18T00:00:00"/>
    <d v="2025-02-08T00:00:00"/>
    <d v="2025-02-11T00:00:00"/>
    <n v="4040.17"/>
    <n v="1290900"/>
    <s v="USD"/>
    <x v="3"/>
    <s v="M01"/>
    <s v="JP11"/>
    <x v="0"/>
    <m/>
    <m/>
    <m/>
    <n v="8"/>
    <s v=""/>
    <m/>
    <s v=""/>
  </r>
  <r>
    <s v="EQUIPOS SOPORTE VARIOS"/>
    <n v="6467156"/>
    <s v="SUP-SOP"/>
    <s v="PM_MANTTO PREVENTIVO DE165E0_GE06"/>
    <s v="ZM02"/>
    <s v="EJEC"/>
    <m/>
    <s v="CTEC NOTI MACO MOVM NLIQ PREC"/>
    <d v="2025-02-06T00:00:00"/>
    <d v="2025-02-06T00:00:00"/>
    <s v="MINS0625"/>
    <n v="1216100"/>
    <s v="JP11-MI1-AUXI-VAR"/>
    <d v="2025-02-05T00:00:00"/>
    <d v="2025-02-07T00:00:00"/>
    <n v="10016317"/>
    <s v="GENERADOR Nº 6"/>
    <n v="67.760000000000005"/>
    <s v="IP1020240818"/>
    <s v="RRAMOSY"/>
    <n v="11452783"/>
    <d v="2024-08-18T00:00:00"/>
    <d v="2025-02-05T00:00:00"/>
    <d v="2025-02-05T00:00:00"/>
    <n v="67.760000000000005"/>
    <n v="1290900"/>
    <s v="USD"/>
    <x v="3"/>
    <s v="M01"/>
    <s v="JP11"/>
    <x v="0"/>
    <m/>
    <m/>
    <m/>
    <n v="4"/>
    <s v=""/>
    <m/>
    <s v=""/>
  </r>
  <r>
    <s v="EQUIPOS SOPORTE VARIOS"/>
    <n v="6467154"/>
    <s v="SUP-SOP"/>
    <s v="PM_MANTTO PREVENTIVO 403D-11G_GE05"/>
    <s v="ZM02"/>
    <s v="EJEC"/>
    <m/>
    <s v="CTEC NOTI MACO MOVM NLIQ PREC"/>
    <d v="2025-02-05T00:00:00"/>
    <d v="2025-02-05T00:00:00"/>
    <s v="MINS0625"/>
    <n v="1216100"/>
    <s v="JP11-MI1-AUXI-VAR"/>
    <d v="2025-02-05T00:00:00"/>
    <d v="2025-02-07T00:00:00"/>
    <n v="10015896"/>
    <s v="GENERADOR Nº 5"/>
    <n v="19.149999999999999"/>
    <s v="IP1020240818"/>
    <s v="RRAMOSY"/>
    <n v="11452781"/>
    <d v="2024-08-18T00:00:00"/>
    <d v="2025-02-05T00:00:00"/>
    <d v="2025-02-05T00:00:00"/>
    <n v="19.149999999999999"/>
    <n v="1290900"/>
    <s v="USD"/>
    <x v="3"/>
    <s v="M01"/>
    <s v="JP11"/>
    <x v="0"/>
    <m/>
    <m/>
    <m/>
    <n v="4"/>
    <s v=""/>
    <m/>
    <s v=""/>
  </r>
  <r>
    <s v="EQUIPOS SOPORTE VARIOS"/>
    <n v="6467153"/>
    <s v="SUP-SOP"/>
    <s v="PM_MANTTO PREVENTIVO GEP100-1_GE04"/>
    <s v="ZM02"/>
    <s v="EJEC"/>
    <m/>
    <s v="CTEC NOTP EDET MACO MOVM NLIQ PREC"/>
    <d v="2025-02-05T00:00:00"/>
    <d v="2025-02-05T00:00:00"/>
    <s v="MINS0625"/>
    <n v="1216100"/>
    <s v="JP11-MI1-AUXI-VAR"/>
    <d v="2025-02-05T00:00:00"/>
    <m/>
    <n v="10015751"/>
    <s v="GENERADOR Nº 4"/>
    <n v="36.83"/>
    <s v="IP1020240818"/>
    <s v="RRAMOSY"/>
    <n v="11452780"/>
    <d v="2024-08-18T00:00:00"/>
    <d v="2025-02-05T00:00:00"/>
    <d v="2025-02-05T00:00:00"/>
    <n v="36.83"/>
    <n v="1290900"/>
    <s v="USD"/>
    <x v="3"/>
    <s v="M01"/>
    <s v="JP11"/>
    <x v="0"/>
    <m/>
    <m/>
    <m/>
    <n v="6"/>
    <s v=""/>
    <m/>
    <s v=""/>
  </r>
  <r>
    <s v="TRACTOR DE ORUGAS Nº 5"/>
    <n v="6462745"/>
    <s v="SUP-TALL"/>
    <s v="BL_INSTALAR BARRETILLA DE LIMPIEZA BASTI"/>
    <s v="ZM03"/>
    <s v="EJEC"/>
    <s v="R05"/>
    <s v="CTEC NOTI MACO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40.07"/>
    <s v="EPRIETOR"/>
    <s v="LPAUCARM"/>
    <n v="11446960"/>
    <d v="2024-08-06T00:00:00"/>
    <d v="2025-02-10T00:00:00"/>
    <d v="2025-02-11T00:00:00"/>
    <n v="40.07"/>
    <n v="1290900"/>
    <s v="USD"/>
    <x v="0"/>
    <s v="M01"/>
    <s v="JP11"/>
    <x v="0"/>
    <m/>
    <m/>
    <m/>
    <n v="4"/>
    <s v="Backlog"/>
    <m/>
    <s v=""/>
  </r>
  <r>
    <s v="CAMION DE ACARREO Nº 8"/>
    <n v="6449094"/>
    <s v="SUP-TALL"/>
    <s v="BL FABRICAR E INSTALAR NUMEROS LATERALES"/>
    <s v="ZM03"/>
    <s v="EJEC"/>
    <s v="R05"/>
    <s v="LIB. NOTI KKMP NLIQ PREC"/>
    <d v="2025-02-03T00:00:00"/>
    <d v="2025-02-03T00:00:00"/>
    <s v="MINS0625"/>
    <n v="1213130"/>
    <s v="JP11-MI1-ACAR-CAMAC-CAAC08"/>
    <d v="2025-01-31T00:00:00"/>
    <d v="2025-01-31T00:00:00"/>
    <n v="10014609"/>
    <s v="CAMION DE ACARREO Nº 8"/>
    <n v="0"/>
    <s v="EPRIETOR"/>
    <s v="ACRUZT"/>
    <n v="11407628"/>
    <d v="2024-07-07T00:00:00"/>
    <d v="2025-02-03T00:00:00"/>
    <d v="2025-02-02T00:00:00"/>
    <n v="0"/>
    <n v="1290900"/>
    <s v="USD"/>
    <x v="2"/>
    <s v="M01"/>
    <s v="JP11"/>
    <x v="1"/>
    <m/>
    <m/>
    <m/>
    <n v="4"/>
    <s v="Backlog"/>
    <m/>
    <s v=""/>
  </r>
  <r>
    <s v="CARGADOR FRONTAL Nº 3"/>
    <n v="6436690"/>
    <s v="SUP-TALL"/>
    <s v="BL_CAMBIO DE MANGUERA DE ENFRIAMIENTO HY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237.79"/>
    <s v="MORIHUELAR"/>
    <s v="MPAICOC"/>
    <n v="11410696"/>
    <d v="2024-06-08T00:00:00"/>
    <d v="2025-02-06T00:00:00"/>
    <d v="2025-02-06T00:00:00"/>
    <n v="237.79"/>
    <n v="1290900"/>
    <s v="USD"/>
    <x v="4"/>
    <s v="M01"/>
    <s v="JP11"/>
    <x v="0"/>
    <m/>
    <m/>
    <m/>
    <n v="2"/>
    <s v="Backlog"/>
    <m/>
    <s v=""/>
  </r>
  <r>
    <s v="CARGADOR FRONTAL Nº 2"/>
    <n v="6424691"/>
    <s v="SUP-TALL"/>
    <s v="GT_CAMBIO DE TALONERAS( Protección)"/>
    <s v="ZM02"/>
    <s v="EJEC"/>
    <m/>
    <s v="CTEC NOTI EDET FMAT MOVM NLIQ PREC"/>
    <d v="2025-02-04T00:00:00"/>
    <d v="2025-02-04T00:00:00"/>
    <s v="MINS0625"/>
    <n v="1212121"/>
    <s v="JP11-MI1-CARG-CARFR-CAFR02"/>
    <d v="2025-02-05T00:00:00"/>
    <d v="2025-02-05T00:00:00"/>
    <n v="10014599"/>
    <s v="CARGADOR FRONTAL Nº 2"/>
    <n v="3632.43"/>
    <s v="ACRUZT"/>
    <s v="AZEVALLOSA"/>
    <n v="11408464"/>
    <d v="2024-05-09T00:00:00"/>
    <d v="2025-02-06T00:00:00"/>
    <d v="2025-02-06T00:00:00"/>
    <n v="3632.43"/>
    <n v="1290900"/>
    <s v="USD"/>
    <x v="4"/>
    <s v="M01"/>
    <s v="JP11"/>
    <x v="0"/>
    <m/>
    <m/>
    <m/>
    <n v="8"/>
    <s v=""/>
    <m/>
    <s v=""/>
  </r>
  <r>
    <s v="TRACTOR DE ORUGAS Nº 4"/>
    <n v="6409588"/>
    <s v="SUP-TALL"/>
    <s v="CO_CILINDRO DE VOLTEO RH_TO04"/>
    <s v="ZM02"/>
    <s v="EJEC"/>
    <m/>
    <s v="CTEC NOTI FMAT MOVM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9513.44"/>
    <s v="EPRIETOR"/>
    <s v="HNINAG"/>
    <n v="11392173"/>
    <d v="2024-04-04T00:00:00"/>
    <d v="2025-02-03T00:00:00"/>
    <d v="2025-02-03T00:00:00"/>
    <n v="9513.44"/>
    <n v="1290900"/>
    <s v="USD"/>
    <x v="0"/>
    <s v="M01"/>
    <s v="JP11"/>
    <x v="0"/>
    <m/>
    <m/>
    <m/>
    <n v="8"/>
    <s v="Componente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560C2-B9E7-49C9-8067-FC3A5005C3AD}" name="TablaDinámica4" cacheId="324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gridDropZones="1" multipleFieldFilters="0">
  <location ref="A24:E31" firstHeaderRow="1" firstDataRow="2" firstDataCol="1"/>
  <pivotFields count="38"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2"/>
        <item x="0"/>
        <item x="4"/>
        <item x="1"/>
        <item x="3"/>
        <item x="5"/>
        <item t="default"/>
      </items>
    </pivotField>
    <pivotField compact="0" outline="0" showAll="0"/>
    <pivotField compact="0" outline="0" showAll="0"/>
    <pivotField axis="axisCol" compact="0" outline="0" showAll="0">
      <items count="5">
        <item h="1" x="3"/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0"/>
  </colFields>
  <colItems count="4">
    <i>
      <x v="1"/>
    </i>
    <i>
      <x v="2"/>
    </i>
    <i>
      <x v="3"/>
    </i>
    <i t="grand">
      <x/>
    </i>
  </colItems>
  <dataFields count="1">
    <dataField name="Cuenta de Orden" fld="1" subtotal="count" baseField="27" baseItem="3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004353-CC76-482B-9D6D-C5BF89875AC7}" name="Tabla13" displayName="Tabla13" ref="A1:Z213" totalsRowShown="0" headerRowDxfId="29">
  <tableColumns count="26">
    <tableColumn id="7" xr3:uid="{144284FE-FC31-4C10-A2B5-5DEED02D3AA8}" name="Item" dataDxfId="28"/>
    <tableColumn id="1" xr3:uid="{D3ADC8BD-B110-4AFA-9D88-78081A22E03F}" name="OT" dataDxfId="27"/>
    <tableColumn id="2" xr3:uid="{845E01AD-B7F6-45C9-A102-39B391E6EA36}" name="Aviso" dataDxfId="26"/>
    <tableColumn id="13" xr3:uid="{B7B9CB74-E667-45C8-8553-3D70929DC2A4}" name="Reserva" dataDxfId="25"/>
    <tableColumn id="14" xr3:uid="{F2C056B5-2310-4114-9FC5-640EA087DCD4}" name="Almacén" dataDxfId="24"/>
    <tableColumn id="10" xr3:uid="{E5F0E764-5256-4C6F-9DB0-61FCF6CBF497}" name="Flota" dataDxfId="23"/>
    <tableColumn id="4" xr3:uid="{69C9A98F-42D7-4422-9CDA-3F1AADC3CDF1}" name="Denominación de Objeto técnico" dataDxfId="22"/>
    <tableColumn id="11" xr3:uid="{00889940-EC4E-4E97-BC0E-2C1DC38D96CA}" name="TAG" dataDxfId="21"/>
    <tableColumn id="12" xr3:uid="{253A18E1-6243-48DC-BE4E-1FC8113FB351}" name="Modelo" dataDxfId="20"/>
    <tableColumn id="22" xr3:uid="{91D35115-E9EE-4816-BD67-B6BEDCC9F530}" name="PM" dataDxfId="19"/>
    <tableColumn id="5" xr3:uid="{3FC6E0AF-6B6B-4828-8DA6-3F583B273DD4}" name="Tarea" dataDxfId="18"/>
    <tableColumn id="6" xr3:uid="{0E50ED31-F839-4F5D-A8AA-6B94F47D4C9F}" name="Fecha" dataDxfId="17"/>
    <tableColumn id="9" xr3:uid="{3363D2A1-1229-4768-A018-2618B69F6584}" name="Responsable" dataDxfId="16"/>
    <tableColumn id="25" xr3:uid="{41AD69C6-4B52-4E33-9146-0893740D5058}" name="Serie / Paralelo" dataDxfId="15"/>
    <tableColumn id="24" xr3:uid="{3AC202F4-0949-45A7-8F61-B3657CD47A0C}" name="Condición" dataDxfId="14"/>
    <tableColumn id="18" xr3:uid="{96A4A5B8-433C-41C2-BB66-88F4D653EA59}" name="Duración" dataDxfId="13"/>
    <tableColumn id="19" xr3:uid="{F71A85D1-4CC1-47EB-B92C-640C2F572560}" name="Cantidad" dataDxfId="12"/>
    <tableColumn id="20" xr3:uid="{8487BF96-D77C-4795-A7AD-7BEEADAA2ADA}" name="HH" dataDxfId="11"/>
    <tableColumn id="3" xr3:uid="{170626E7-FC76-4347-8D53-D7D13E698BA9}" name="Duración Teórica" dataDxfId="10"/>
    <tableColumn id="29" xr3:uid="{6E20178E-18FE-4959-AA47-82D94F1D3F25}" name="HH Teórico Evento" dataDxfId="9"/>
    <tableColumn id="8" xr3:uid="{83AFEF9A-4BA6-42FF-94A8-0F60D4473918}" name="Duración Real" dataDxfId="8"/>
    <tableColumn id="17" xr3:uid="{C59F3C18-5F84-4C05-904B-3F019FDFFEFA}" name="Facilidades" dataDxfId="7"/>
    <tableColumn id="15" xr3:uid="{863A1E1A-CC3A-40A0-A648-828BFB1BEE98}" name="Observación " dataDxfId="6"/>
    <tableColumn id="16" xr3:uid="{F5F44977-0FB9-44AB-9A9D-8FA081A935D1}" name="Columna1" dataDxfId="5"/>
    <tableColumn id="21" xr3:uid="{815D4B99-D9E8-43CE-9649-8ACAB2A3EAAF}" name="Columna2" dataDxfId="4" dataCellStyle="Millares"/>
    <tableColumn id="23" xr3:uid="{3B066505-B311-4D94-AC68-9D62F591707E}" name="Columna3" dataDxfId="3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CBD4-607A-4A9B-98F0-4E318A93DDF8}">
  <sheetPr codeName="Hoja1"/>
  <dimension ref="A1:AS336"/>
  <sheetViews>
    <sheetView showGridLines="0" tabSelected="1" workbookViewId="0">
      <selection activeCell="J8" sqref="J8"/>
    </sheetView>
  </sheetViews>
  <sheetFormatPr baseColWidth="10" defaultRowHeight="14.5" x14ac:dyDescent="0.35"/>
  <cols>
    <col min="1" max="1" width="19.54296875" customWidth="1"/>
    <col min="2" max="2" width="21.7265625" customWidth="1"/>
    <col min="12" max="12" width="14" customWidth="1"/>
    <col min="17" max="17" width="27.453125" customWidth="1"/>
    <col min="18" max="18" width="28.54296875" customWidth="1"/>
    <col min="19" max="19" width="15.7265625" customWidth="1"/>
    <col min="20" max="20" width="18" customWidth="1"/>
  </cols>
  <sheetData>
    <row r="1" spans="1:45" ht="26.65" customHeight="1" x14ac:dyDescent="0.35">
      <c r="A1" s="37" t="s">
        <v>832</v>
      </c>
      <c r="B1" s="37" t="s">
        <v>833</v>
      </c>
      <c r="C1" s="2"/>
      <c r="D1" s="2"/>
      <c r="E1" s="2"/>
      <c r="F1" s="2"/>
      <c r="G1" s="2"/>
      <c r="H1" s="3"/>
      <c r="I1" s="3"/>
      <c r="J1" s="3"/>
      <c r="K1" s="3"/>
      <c r="L1" s="2"/>
      <c r="M1" s="3"/>
      <c r="N1" s="4"/>
      <c r="O1" s="4"/>
      <c r="P1" s="4"/>
      <c r="Q1" s="2"/>
      <c r="R1" s="2"/>
      <c r="S1" s="2"/>
      <c r="T1" s="2"/>
      <c r="U1" s="2"/>
      <c r="V1" s="2"/>
      <c r="W1" s="4"/>
      <c r="X1" s="2"/>
      <c r="Y1" s="5"/>
      <c r="Z1" s="2"/>
      <c r="AA1" s="2"/>
      <c r="AB1" s="6"/>
      <c r="AC1" s="4"/>
      <c r="AD1" s="6"/>
      <c r="AE1" s="6"/>
      <c r="AF1" s="4"/>
      <c r="AG1" s="6"/>
      <c r="AH1" s="4"/>
      <c r="AI1" s="2"/>
      <c r="AJ1" s="2"/>
      <c r="AK1" s="2"/>
      <c r="AL1" s="2"/>
      <c r="AM1" s="6"/>
      <c r="AN1" s="6"/>
      <c r="AO1" s="3"/>
      <c r="AP1" s="3"/>
      <c r="AQ1" s="2"/>
      <c r="AR1" s="2"/>
      <c r="AS1" s="2"/>
    </row>
    <row r="2" spans="1:45" x14ac:dyDescent="0.35">
      <c r="A2" s="34" t="s">
        <v>5406</v>
      </c>
      <c r="B2" s="35" t="s">
        <v>245</v>
      </c>
      <c r="C2" s="2"/>
      <c r="D2" s="2"/>
      <c r="E2" s="2"/>
      <c r="F2" s="2"/>
      <c r="G2" s="2"/>
      <c r="H2" s="3"/>
      <c r="I2" s="3"/>
      <c r="J2" s="3"/>
      <c r="K2" s="3"/>
      <c r="L2" s="2"/>
      <c r="M2" s="3"/>
      <c r="N2" s="4"/>
      <c r="O2" s="4"/>
      <c r="P2" s="4"/>
      <c r="Q2" s="2"/>
      <c r="R2" s="2"/>
      <c r="S2" s="2"/>
      <c r="T2" s="2"/>
      <c r="U2" s="2"/>
      <c r="V2" s="2"/>
      <c r="W2" s="4"/>
      <c r="X2" s="2"/>
      <c r="Y2" s="5"/>
      <c r="Z2" s="2"/>
      <c r="AA2" s="2"/>
      <c r="AB2" s="6"/>
      <c r="AC2" s="4"/>
      <c r="AD2" s="6"/>
      <c r="AE2" s="6"/>
      <c r="AF2" s="4"/>
      <c r="AG2" s="6"/>
      <c r="AH2" s="4"/>
      <c r="AI2" s="2"/>
      <c r="AJ2" s="2"/>
      <c r="AK2" s="2"/>
      <c r="AL2" s="2"/>
      <c r="AM2" s="6"/>
      <c r="AN2" s="6"/>
      <c r="AO2" s="3"/>
      <c r="AP2" s="3"/>
      <c r="AQ2" s="2"/>
      <c r="AR2" s="2"/>
      <c r="AS2" s="2"/>
    </row>
    <row r="3" spans="1:45" x14ac:dyDescent="0.35">
      <c r="A3" s="36"/>
      <c r="B3" s="35" t="s">
        <v>246</v>
      </c>
      <c r="C3" s="2"/>
      <c r="D3" s="2"/>
      <c r="E3" s="2"/>
      <c r="F3" s="2"/>
      <c r="G3" s="2"/>
      <c r="H3" s="3"/>
      <c r="I3" s="3"/>
      <c r="J3" s="3"/>
      <c r="K3" s="3"/>
      <c r="L3" s="2"/>
      <c r="M3" s="3"/>
      <c r="N3" s="4"/>
      <c r="O3" s="4"/>
      <c r="P3" s="4"/>
      <c r="Q3" s="2"/>
      <c r="R3" s="2"/>
      <c r="S3" s="2"/>
      <c r="T3" s="2"/>
      <c r="U3" s="2"/>
      <c r="V3" s="2"/>
      <c r="W3" s="4"/>
      <c r="X3" s="2"/>
      <c r="Y3" s="5"/>
      <c r="Z3" s="2"/>
      <c r="AA3" s="2"/>
      <c r="AB3" s="6"/>
      <c r="AC3" s="4"/>
      <c r="AD3" s="6"/>
      <c r="AE3" s="6"/>
      <c r="AF3" s="4"/>
      <c r="AG3" s="6"/>
      <c r="AH3" s="4"/>
      <c r="AI3" s="2"/>
      <c r="AJ3" s="2"/>
      <c r="AK3" s="2"/>
      <c r="AL3" s="2"/>
      <c r="AM3" s="6"/>
      <c r="AN3" s="6"/>
      <c r="AO3" s="3"/>
      <c r="AP3" s="3"/>
      <c r="AQ3" s="2"/>
      <c r="AR3" s="2"/>
      <c r="AS3" s="2"/>
    </row>
    <row r="4" spans="1:45" x14ac:dyDescent="0.35">
      <c r="A4" s="36"/>
      <c r="B4" s="35" t="s">
        <v>247</v>
      </c>
      <c r="C4" s="2"/>
      <c r="D4" s="2"/>
      <c r="E4" s="2"/>
      <c r="F4" s="2"/>
      <c r="G4" s="2"/>
      <c r="H4" s="3"/>
      <c r="I4" s="3"/>
      <c r="J4" s="3"/>
      <c r="K4" s="3"/>
      <c r="L4" s="2"/>
      <c r="M4" s="3"/>
      <c r="N4" s="4"/>
      <c r="O4" s="4"/>
      <c r="P4" s="4"/>
      <c r="Q4" s="2"/>
      <c r="R4" s="2"/>
      <c r="S4" s="2"/>
      <c r="T4" s="2"/>
      <c r="U4" s="2"/>
      <c r="V4" s="2"/>
      <c r="W4" s="4"/>
      <c r="X4" s="2"/>
      <c r="Y4" s="5"/>
      <c r="Z4" s="2"/>
      <c r="AA4" s="2"/>
      <c r="AB4" s="6"/>
      <c r="AC4" s="4"/>
      <c r="AD4" s="6"/>
      <c r="AE4" s="6"/>
      <c r="AF4" s="4"/>
      <c r="AG4" s="6"/>
      <c r="AH4" s="4"/>
      <c r="AI4" s="2"/>
      <c r="AJ4" s="2"/>
      <c r="AK4" s="2"/>
      <c r="AL4" s="2"/>
      <c r="AM4" s="6"/>
      <c r="AN4" s="6"/>
      <c r="AO4" s="3"/>
      <c r="AP4" s="3"/>
      <c r="AQ4" s="2"/>
      <c r="AR4" s="2"/>
      <c r="AS4" s="2"/>
    </row>
    <row r="5" spans="1:45" x14ac:dyDescent="0.35">
      <c r="A5" s="36"/>
      <c r="B5" s="35" t="s">
        <v>248</v>
      </c>
      <c r="C5" s="2"/>
      <c r="D5" s="2"/>
      <c r="E5" s="2"/>
      <c r="F5" s="2"/>
      <c r="G5" s="2"/>
      <c r="H5" s="3"/>
      <c r="I5" s="3"/>
      <c r="J5" s="3"/>
      <c r="K5" s="3"/>
      <c r="L5" s="2"/>
      <c r="M5" s="3"/>
      <c r="N5" s="4"/>
      <c r="O5" s="4"/>
      <c r="P5" s="4"/>
      <c r="Q5" s="2"/>
      <c r="R5" s="2"/>
      <c r="S5" s="2"/>
      <c r="T5" s="2"/>
      <c r="U5" s="2"/>
      <c r="V5" s="2"/>
      <c r="W5" s="4"/>
      <c r="X5" s="2"/>
      <c r="Y5" s="5"/>
      <c r="Z5" s="2"/>
      <c r="AA5" s="2"/>
      <c r="AB5" s="6"/>
      <c r="AC5" s="4"/>
      <c r="AD5" s="6"/>
      <c r="AE5" s="6"/>
      <c r="AF5" s="4"/>
      <c r="AG5" s="6"/>
      <c r="AH5" s="4"/>
      <c r="AI5" s="2"/>
      <c r="AJ5" s="2"/>
      <c r="AK5" s="2"/>
      <c r="AL5" s="2"/>
      <c r="AM5" s="6"/>
      <c r="AN5" s="6"/>
      <c r="AO5" s="3"/>
      <c r="AP5" s="3"/>
      <c r="AQ5" s="2"/>
      <c r="AR5" s="2"/>
      <c r="AS5" s="2"/>
    </row>
    <row r="6" spans="1:45" x14ac:dyDescent="0.35">
      <c r="A6" s="36"/>
      <c r="B6" s="35" t="s">
        <v>249</v>
      </c>
      <c r="C6" s="2"/>
      <c r="D6" s="2"/>
      <c r="E6" s="2"/>
      <c r="F6" s="2"/>
      <c r="G6" s="2"/>
      <c r="H6" s="3"/>
      <c r="I6" s="3"/>
      <c r="J6" s="3"/>
      <c r="K6" s="3"/>
      <c r="L6" s="2"/>
      <c r="M6" s="3"/>
      <c r="N6" s="4"/>
      <c r="O6" s="4"/>
      <c r="P6" s="4"/>
      <c r="Q6" s="2"/>
      <c r="R6" s="2"/>
      <c r="S6" s="2"/>
      <c r="T6" s="2"/>
      <c r="U6" s="2"/>
      <c r="V6" s="2"/>
      <c r="W6" s="4"/>
      <c r="X6" s="2"/>
      <c r="Y6" s="5"/>
      <c r="Z6" s="2"/>
      <c r="AA6" s="2"/>
      <c r="AB6" s="6"/>
      <c r="AC6" s="4"/>
      <c r="AD6" s="6"/>
      <c r="AE6" s="6"/>
      <c r="AF6" s="4"/>
      <c r="AG6" s="6"/>
      <c r="AH6" s="4"/>
      <c r="AI6" s="2"/>
      <c r="AJ6" s="2"/>
      <c r="AK6" s="2"/>
      <c r="AL6" s="2"/>
      <c r="AM6" s="6"/>
      <c r="AN6" s="6"/>
      <c r="AO6" s="3"/>
      <c r="AP6" s="3"/>
      <c r="AQ6" s="2"/>
      <c r="AR6" s="2"/>
      <c r="AS6" s="2"/>
    </row>
    <row r="7" spans="1:45" x14ac:dyDescent="0.35">
      <c r="A7" s="1"/>
      <c r="B7" s="2"/>
      <c r="C7" s="2"/>
      <c r="D7" s="2"/>
      <c r="E7" s="2"/>
      <c r="F7" s="2"/>
      <c r="G7" s="2"/>
      <c r="H7" s="3"/>
      <c r="I7" s="3"/>
      <c r="J7" s="3"/>
      <c r="K7" s="3"/>
      <c r="L7" s="2"/>
      <c r="M7" s="3"/>
      <c r="N7" s="4"/>
      <c r="O7" s="4"/>
      <c r="P7" s="4"/>
      <c r="Q7" s="2"/>
      <c r="R7" s="2"/>
      <c r="S7" s="2"/>
      <c r="T7" s="2"/>
      <c r="U7" s="2"/>
      <c r="V7" s="2"/>
      <c r="W7" s="4"/>
      <c r="X7" s="2"/>
      <c r="Y7" s="5"/>
      <c r="Z7" s="2"/>
      <c r="AA7" s="2"/>
      <c r="AB7" s="6"/>
      <c r="AC7" s="4"/>
      <c r="AD7" s="6"/>
      <c r="AE7" s="6"/>
      <c r="AF7" s="4"/>
      <c r="AG7" s="6"/>
      <c r="AH7" s="4"/>
      <c r="AI7" s="2"/>
      <c r="AJ7" s="2"/>
      <c r="AK7" s="2"/>
      <c r="AL7" s="2"/>
      <c r="AM7" s="6"/>
      <c r="AN7" s="6"/>
      <c r="AO7" s="3"/>
      <c r="AP7" s="3"/>
      <c r="AQ7" s="2"/>
      <c r="AR7" s="2"/>
      <c r="AS7" s="2"/>
    </row>
    <row r="8" spans="1:45" x14ac:dyDescent="0.35">
      <c r="A8" s="100" t="str">
        <f>"RESUMEN GENERAL SEMANA "&amp;MID(A2,5,2)</f>
        <v>RESUMEN GENERAL SEMANA 28</v>
      </c>
      <c r="B8" s="101"/>
      <c r="C8" s="102"/>
      <c r="D8" s="2"/>
      <c r="E8" s="2"/>
      <c r="F8" s="2"/>
      <c r="G8" s="2"/>
      <c r="H8" s="3"/>
      <c r="I8" s="3"/>
      <c r="J8" s="3"/>
      <c r="K8" s="3"/>
      <c r="L8" s="2"/>
      <c r="M8" s="3"/>
      <c r="N8" s="4"/>
      <c r="O8" s="4"/>
      <c r="P8" s="4"/>
      <c r="Q8" s="2"/>
      <c r="R8" s="2"/>
      <c r="S8" s="2"/>
      <c r="T8" s="2"/>
      <c r="U8" s="2"/>
      <c r="V8" s="2"/>
      <c r="W8" s="4"/>
      <c r="X8" s="2"/>
      <c r="Y8" s="5"/>
      <c r="Z8" s="2"/>
      <c r="AA8" s="2"/>
      <c r="AB8" s="6"/>
      <c r="AC8" s="4"/>
      <c r="AD8" s="6"/>
      <c r="AE8" s="6"/>
      <c r="AF8" s="4"/>
      <c r="AG8" s="6"/>
      <c r="AH8" s="4"/>
      <c r="AI8" s="2"/>
      <c r="AJ8" s="2"/>
      <c r="AK8" s="2"/>
      <c r="AL8" s="2"/>
      <c r="AM8" s="6"/>
      <c r="AN8" s="6"/>
      <c r="AO8" s="3"/>
      <c r="AP8" s="3"/>
      <c r="AQ8" s="2"/>
      <c r="AR8" s="2"/>
      <c r="AS8" s="2"/>
    </row>
    <row r="9" spans="1:45" x14ac:dyDescent="0.35">
      <c r="A9" s="99" t="s">
        <v>834</v>
      </c>
      <c r="B9" s="99"/>
      <c r="C9" s="38">
        <f>'IW38 PLAN SEMANAL'!AF2</f>
        <v>0.75471698113207553</v>
      </c>
      <c r="D9" s="2"/>
      <c r="E9" s="2"/>
      <c r="F9" s="2"/>
      <c r="G9" s="2"/>
      <c r="H9" s="3"/>
      <c r="I9" s="3"/>
      <c r="J9" s="3"/>
      <c r="K9" s="3"/>
      <c r="L9" s="2"/>
      <c r="M9" s="3"/>
      <c r="N9" s="4"/>
      <c r="O9" s="4"/>
      <c r="P9" s="4"/>
      <c r="Q9" s="2"/>
      <c r="R9" s="2"/>
      <c r="S9" s="2"/>
      <c r="T9" s="2"/>
      <c r="U9" s="2"/>
      <c r="V9" s="2"/>
      <c r="W9" s="4"/>
      <c r="X9" s="2"/>
      <c r="Y9" s="5"/>
      <c r="Z9" s="2"/>
      <c r="AA9" s="2"/>
      <c r="AB9" s="6"/>
      <c r="AC9" s="4"/>
      <c r="AD9" s="6"/>
      <c r="AE9" s="6"/>
      <c r="AF9" s="4"/>
      <c r="AG9" s="6"/>
      <c r="AH9" s="4"/>
      <c r="AI9" s="2"/>
      <c r="AJ9" s="2"/>
      <c r="AK9" s="2"/>
      <c r="AL9" s="2"/>
      <c r="AM9" s="6"/>
      <c r="AN9" s="6"/>
      <c r="AO9" s="3"/>
      <c r="AP9" s="3"/>
      <c r="AQ9" s="2"/>
      <c r="AR9" s="2"/>
      <c r="AS9" s="2"/>
    </row>
    <row r="10" spans="1:45" x14ac:dyDescent="0.35">
      <c r="A10" s="99" t="s">
        <v>1010</v>
      </c>
      <c r="B10" s="99"/>
      <c r="C10" s="39">
        <f>COUNTIF('IW38 PLAN SEMANAL'!AD:AD,"JP11")</f>
        <v>212</v>
      </c>
      <c r="D10" s="2"/>
      <c r="E10" s="81">
        <f>1/C10</f>
        <v>4.7169811320754715E-3</v>
      </c>
      <c r="F10" s="2"/>
      <c r="G10" s="2"/>
      <c r="H10" s="3"/>
      <c r="I10" s="3"/>
      <c r="J10" s="3"/>
      <c r="K10" s="3"/>
      <c r="L10" s="2"/>
      <c r="M10" s="3"/>
      <c r="N10" s="4"/>
      <c r="O10" s="4"/>
      <c r="P10" s="4"/>
      <c r="Q10" s="2"/>
      <c r="R10" s="2"/>
      <c r="S10" s="2"/>
      <c r="T10" s="2"/>
      <c r="U10" s="2"/>
      <c r="V10" s="2"/>
      <c r="W10" s="4"/>
      <c r="X10" s="2"/>
      <c r="Y10" s="5"/>
      <c r="Z10" s="2"/>
      <c r="AA10" s="2"/>
      <c r="AB10" s="6"/>
      <c r="AC10" s="4"/>
      <c r="AD10" s="6"/>
      <c r="AE10" s="6"/>
      <c r="AF10" s="4"/>
      <c r="AG10" s="6"/>
      <c r="AH10" s="4"/>
      <c r="AI10" s="2"/>
      <c r="AJ10" s="2"/>
      <c r="AK10" s="2"/>
      <c r="AL10" s="2"/>
      <c r="AM10" s="6"/>
      <c r="AN10" s="6"/>
      <c r="AO10" s="3"/>
      <c r="AP10" s="3"/>
      <c r="AQ10" s="2"/>
      <c r="AR10" s="2"/>
      <c r="AS10" s="2"/>
    </row>
    <row r="11" spans="1:45" x14ac:dyDescent="0.35">
      <c r="A11" s="103" t="str">
        <f>"cantidad OTs semana "&amp;A2</f>
        <v>cantidad OTs semana MINS2825</v>
      </c>
      <c r="B11" s="104"/>
      <c r="C11" s="39">
        <f>COUNTIF('IW38 SEMANA CAL'!AC:AC,"JP11")</f>
        <v>307</v>
      </c>
      <c r="D11" s="82"/>
      <c r="E11" s="2"/>
      <c r="F11" s="2"/>
      <c r="G11" s="2"/>
      <c r="H11" s="3"/>
      <c r="I11" s="3"/>
      <c r="J11" s="3"/>
      <c r="K11" s="3"/>
      <c r="L11" s="2"/>
      <c r="M11" s="3"/>
      <c r="N11" s="4"/>
      <c r="O11" s="4"/>
      <c r="P11" s="4"/>
      <c r="Q11" s="2"/>
      <c r="R11" s="2"/>
      <c r="S11" s="2"/>
      <c r="T11" s="2"/>
      <c r="U11" s="2"/>
      <c r="V11" s="2"/>
      <c r="W11" s="4"/>
      <c r="X11" s="2"/>
      <c r="Y11" s="5"/>
      <c r="Z11" s="2"/>
      <c r="AA11" s="2"/>
      <c r="AB11" s="6"/>
      <c r="AC11" s="4"/>
      <c r="AD11" s="6"/>
      <c r="AE11" s="6"/>
      <c r="AF11" s="4"/>
      <c r="AG11" s="6"/>
      <c r="AH11" s="4"/>
      <c r="AI11" s="2"/>
      <c r="AJ11" s="2"/>
      <c r="AK11" s="2"/>
      <c r="AL11" s="2"/>
      <c r="AM11" s="6"/>
      <c r="AN11" s="6"/>
      <c r="AO11" s="3"/>
      <c r="AP11" s="3"/>
      <c r="AQ11" s="2"/>
      <c r="AR11" s="2"/>
      <c r="AS11" s="2"/>
    </row>
    <row r="12" spans="1:45" x14ac:dyDescent="0.35">
      <c r="A12" s="103" t="s">
        <v>1011</v>
      </c>
      <c r="B12" s="104"/>
      <c r="C12" s="51">
        <f>COUNTIFS('IW38 PLAN SEMANAL'!AE:AE,"REPROGRAMADO")</f>
        <v>27</v>
      </c>
      <c r="D12" s="2"/>
      <c r="E12" s="80"/>
      <c r="F12" s="2"/>
      <c r="G12" s="2"/>
      <c r="H12" s="3"/>
      <c r="I12" s="3"/>
      <c r="J12" s="3"/>
      <c r="K12" s="3"/>
      <c r="L12" s="2"/>
      <c r="M12" s="3"/>
      <c r="N12" s="4"/>
      <c r="O12" s="4"/>
      <c r="P12" s="4"/>
      <c r="Q12" s="2"/>
      <c r="R12" s="2"/>
      <c r="S12" s="2"/>
      <c r="T12" s="2"/>
      <c r="U12" s="2"/>
      <c r="V12" s="2"/>
      <c r="W12" s="4"/>
      <c r="X12" s="2"/>
      <c r="Y12" s="5"/>
      <c r="Z12" s="2"/>
      <c r="AA12" s="2"/>
      <c r="AB12" s="6"/>
      <c r="AC12" s="4"/>
      <c r="AD12" s="6"/>
      <c r="AE12" s="6"/>
      <c r="AF12" s="4"/>
      <c r="AG12" s="6"/>
      <c r="AH12" s="4"/>
      <c r="AI12" s="2"/>
      <c r="AJ12" s="2"/>
      <c r="AK12" s="2"/>
      <c r="AL12" s="2"/>
      <c r="AM12" s="6"/>
      <c r="AN12" s="6"/>
      <c r="AO12" s="3"/>
      <c r="AP12" s="3"/>
      <c r="AQ12" s="2"/>
      <c r="AR12" s="2"/>
      <c r="AS12" s="2"/>
    </row>
    <row r="13" spans="1:45" x14ac:dyDescent="0.35">
      <c r="A13" s="99" t="s">
        <v>1012</v>
      </c>
      <c r="B13" s="99"/>
      <c r="C13" s="40">
        <f>COUNTIF('IW38 PLAN SEMANAL'!AJ:AJ,"Componente")</f>
        <v>19</v>
      </c>
      <c r="D13" s="2"/>
      <c r="E13" s="2"/>
      <c r="F13" s="2"/>
      <c r="G13" s="2"/>
      <c r="H13" s="3"/>
      <c r="I13" s="3"/>
      <c r="J13" s="3"/>
      <c r="K13" s="3"/>
      <c r="L13" s="2"/>
      <c r="M13" s="3"/>
      <c r="N13" s="4"/>
      <c r="O13" s="4"/>
      <c r="P13" s="4"/>
      <c r="Q13" s="2"/>
      <c r="R13" s="2"/>
      <c r="S13" s="2"/>
      <c r="T13" s="2"/>
      <c r="U13" s="2"/>
      <c r="V13" s="2"/>
      <c r="W13" s="4"/>
      <c r="X13" s="2"/>
      <c r="Y13" s="5"/>
      <c r="Z13" s="2"/>
      <c r="AA13" s="2"/>
      <c r="AB13" s="6"/>
      <c r="AC13" s="4"/>
      <c r="AD13" s="6"/>
      <c r="AE13" s="6"/>
      <c r="AF13" s="4"/>
      <c r="AG13" s="6"/>
      <c r="AH13" s="4"/>
      <c r="AI13" s="2"/>
      <c r="AJ13" s="2"/>
      <c r="AK13" s="2"/>
      <c r="AL13" s="2"/>
      <c r="AM13" s="6"/>
      <c r="AN13" s="6"/>
      <c r="AO13" s="3"/>
      <c r="AP13" s="3"/>
      <c r="AQ13" s="2"/>
      <c r="AR13" s="2"/>
      <c r="AS13" s="2"/>
    </row>
    <row r="14" spans="1:45" x14ac:dyDescent="0.35">
      <c r="A14" s="99" t="s">
        <v>1013</v>
      </c>
      <c r="B14" s="99"/>
      <c r="C14" s="38">
        <f>IFERROR(((COUNTIFS('IW38 PLAN SEMANAL'!AJ:AJ,"Componente",'IW38 PLAN SEMANAL'!AE:AE,"CERRADO"))/C13),0)</f>
        <v>0.89473684210526316</v>
      </c>
      <c r="D14" s="2"/>
      <c r="E14" s="2"/>
      <c r="F14" s="2"/>
      <c r="G14" s="2"/>
      <c r="H14" s="3"/>
      <c r="I14" s="3"/>
      <c r="J14" s="3"/>
      <c r="K14" s="3"/>
      <c r="L14" s="2"/>
      <c r="M14" s="3"/>
      <c r="N14" s="4"/>
      <c r="O14" s="4"/>
      <c r="P14" s="4"/>
      <c r="Q14" s="2"/>
      <c r="R14" s="2"/>
      <c r="S14" s="2"/>
      <c r="T14" s="2"/>
      <c r="U14" s="2"/>
      <c r="V14" s="2"/>
      <c r="W14" s="4"/>
      <c r="X14" s="2"/>
      <c r="Y14" s="5"/>
      <c r="Z14" s="2"/>
      <c r="AA14" s="2"/>
      <c r="AB14" s="6"/>
      <c r="AC14" s="4"/>
      <c r="AD14" s="6"/>
      <c r="AE14" s="6"/>
      <c r="AF14" s="4"/>
      <c r="AG14" s="6"/>
      <c r="AH14" s="4"/>
      <c r="AI14" s="2"/>
      <c r="AJ14" s="2"/>
      <c r="AK14" s="2"/>
      <c r="AL14" s="2"/>
      <c r="AM14" s="6"/>
      <c r="AN14" s="6"/>
      <c r="AO14" s="3"/>
      <c r="AP14" s="3"/>
      <c r="AQ14" s="2"/>
      <c r="AR14" s="2"/>
      <c r="AS14" s="2"/>
    </row>
    <row r="15" spans="1:45" x14ac:dyDescent="0.35">
      <c r="A15" s="1"/>
      <c r="B15" s="2"/>
      <c r="C15" s="2"/>
      <c r="D15" s="2"/>
      <c r="E15" s="2"/>
      <c r="F15" s="2"/>
      <c r="G15" s="2"/>
      <c r="H15" s="3"/>
      <c r="I15" s="3"/>
      <c r="J15" s="3"/>
      <c r="K15" s="3"/>
      <c r="L15" s="2"/>
      <c r="M15" s="3"/>
      <c r="N15" s="4"/>
      <c r="O15" s="4"/>
      <c r="P15" s="4"/>
      <c r="Q15" s="2"/>
      <c r="R15" s="2"/>
      <c r="S15" s="2"/>
      <c r="T15" s="2"/>
      <c r="U15" s="2"/>
      <c r="V15" s="2"/>
      <c r="W15" s="4"/>
      <c r="X15" s="2"/>
      <c r="Y15" s="5"/>
      <c r="Z15" s="2"/>
      <c r="AA15" s="2"/>
      <c r="AB15" s="6"/>
      <c r="AC15" s="4"/>
      <c r="AD15" s="6"/>
      <c r="AE15" s="6"/>
      <c r="AF15" s="4"/>
      <c r="AG15" s="6"/>
      <c r="AH15" s="4"/>
      <c r="AI15" s="2"/>
      <c r="AJ15" s="2"/>
      <c r="AK15" s="2"/>
      <c r="AL15" s="2"/>
      <c r="AM15" s="6"/>
      <c r="AN15" s="6"/>
      <c r="AO15" s="3"/>
      <c r="AP15" s="3"/>
      <c r="AQ15" s="2"/>
      <c r="AR15" s="2"/>
      <c r="AS15" s="2"/>
    </row>
    <row r="16" spans="1:45" x14ac:dyDescent="0.35">
      <c r="A16" s="1"/>
      <c r="B16" s="2"/>
      <c r="C16" s="2"/>
      <c r="D16" s="2"/>
      <c r="E16" s="2"/>
      <c r="F16" s="2"/>
      <c r="G16" s="2"/>
      <c r="H16" s="3"/>
      <c r="I16" s="3"/>
      <c r="J16" s="3"/>
      <c r="K16" s="3"/>
      <c r="L16" s="2"/>
      <c r="M16" s="3"/>
      <c r="N16" s="4"/>
      <c r="O16" s="4"/>
      <c r="P16" s="4"/>
      <c r="Q16" s="2"/>
      <c r="R16" s="2"/>
      <c r="S16" s="2"/>
      <c r="T16" s="2"/>
      <c r="U16" s="2"/>
      <c r="V16" s="2"/>
      <c r="W16" s="4"/>
      <c r="X16" s="2"/>
      <c r="Y16" s="5"/>
      <c r="Z16" s="2"/>
      <c r="AA16" s="2"/>
      <c r="AB16" s="6"/>
      <c r="AC16" s="4"/>
      <c r="AD16" s="6"/>
      <c r="AE16" s="6"/>
      <c r="AF16" s="4"/>
      <c r="AG16" s="6"/>
      <c r="AH16" s="4"/>
      <c r="AI16" s="2"/>
      <c r="AJ16" s="2"/>
      <c r="AK16" s="2"/>
      <c r="AL16" s="2"/>
      <c r="AM16" s="6"/>
      <c r="AN16" s="6"/>
      <c r="AO16" s="3"/>
      <c r="AP16" s="3"/>
      <c r="AQ16" s="2"/>
      <c r="AR16" s="2"/>
      <c r="AS16" s="2"/>
    </row>
    <row r="17" spans="1:45" x14ac:dyDescent="0.35">
      <c r="A17" s="1"/>
      <c r="B17" s="2"/>
      <c r="C17" s="2"/>
      <c r="D17" s="2"/>
      <c r="E17" s="2"/>
      <c r="F17" s="2"/>
      <c r="G17" s="2"/>
      <c r="H17" s="3"/>
      <c r="I17" s="3"/>
      <c r="J17" s="3"/>
      <c r="K17" s="3"/>
      <c r="L17" s="2"/>
      <c r="M17" s="3"/>
      <c r="N17" s="4"/>
      <c r="O17" s="4"/>
      <c r="P17" s="4"/>
      <c r="Q17" s="2"/>
      <c r="R17" s="2"/>
      <c r="S17" s="2"/>
      <c r="T17" s="2"/>
      <c r="U17" s="2"/>
      <c r="V17" s="2"/>
      <c r="W17" s="4"/>
      <c r="X17" s="2"/>
      <c r="Y17" s="5"/>
      <c r="Z17" s="2"/>
      <c r="AA17" s="2"/>
      <c r="AB17" s="6"/>
      <c r="AC17" s="4"/>
      <c r="AD17" s="6"/>
      <c r="AE17" s="6"/>
      <c r="AF17" s="4"/>
      <c r="AG17" s="6"/>
      <c r="AH17" s="4"/>
      <c r="AI17" s="2"/>
      <c r="AJ17" s="2"/>
      <c r="AK17" s="2"/>
      <c r="AL17" s="2"/>
      <c r="AM17" s="6"/>
      <c r="AN17" s="6"/>
      <c r="AO17" s="3"/>
      <c r="AP17" s="3"/>
      <c r="AQ17" s="2"/>
      <c r="AR17" s="2"/>
      <c r="AS17" s="2"/>
    </row>
    <row r="18" spans="1:45" x14ac:dyDescent="0.35">
      <c r="A18" s="1"/>
      <c r="B18" s="2"/>
      <c r="C18" s="2"/>
      <c r="D18" s="2"/>
      <c r="E18" s="2"/>
      <c r="F18" s="2"/>
      <c r="G18" s="2"/>
      <c r="H18" s="3"/>
      <c r="I18" s="3"/>
      <c r="J18" s="3"/>
      <c r="K18" s="3"/>
      <c r="L18" s="2"/>
      <c r="M18" s="3"/>
      <c r="N18" s="4"/>
      <c r="O18" s="4"/>
      <c r="P18" s="4"/>
      <c r="Q18" s="2"/>
      <c r="R18" s="2"/>
      <c r="S18" s="2"/>
      <c r="T18" s="2"/>
      <c r="U18" s="2"/>
      <c r="V18" s="2"/>
      <c r="W18" s="4"/>
      <c r="X18" s="2"/>
      <c r="Y18" s="5"/>
      <c r="Z18" s="2"/>
      <c r="AA18" s="2"/>
      <c r="AB18" s="6"/>
      <c r="AC18" s="4"/>
      <c r="AD18" s="6"/>
      <c r="AE18" s="6"/>
      <c r="AF18" s="4"/>
      <c r="AG18" s="6"/>
      <c r="AH18" s="4"/>
      <c r="AI18" s="2"/>
      <c r="AJ18" s="2"/>
      <c r="AK18" s="2"/>
      <c r="AL18" s="2"/>
      <c r="AM18" s="6"/>
      <c r="AN18" s="6"/>
      <c r="AO18" s="3"/>
      <c r="AP18" s="3"/>
      <c r="AQ18" s="2"/>
      <c r="AR18" s="2"/>
      <c r="AS18" s="2"/>
    </row>
    <row r="19" spans="1:45" x14ac:dyDescent="0.35">
      <c r="A19" s="1"/>
      <c r="B19" s="2"/>
      <c r="C19" s="2"/>
      <c r="D19" s="2"/>
      <c r="E19" s="2"/>
      <c r="F19" s="2"/>
      <c r="G19" s="2"/>
      <c r="H19" s="3"/>
      <c r="I19" s="3"/>
      <c r="J19" s="3"/>
      <c r="K19" s="3"/>
      <c r="L19" s="2"/>
      <c r="M19" s="3"/>
      <c r="N19" s="4"/>
      <c r="O19" s="4"/>
      <c r="P19" s="4"/>
      <c r="Q19" s="2"/>
      <c r="R19" s="2"/>
      <c r="S19" s="2"/>
      <c r="T19" s="2"/>
      <c r="U19" s="2"/>
      <c r="V19" s="2"/>
      <c r="W19" s="4"/>
      <c r="X19" s="2"/>
      <c r="Y19" s="5"/>
      <c r="Z19" s="2"/>
      <c r="AA19" s="2"/>
      <c r="AB19" s="6"/>
      <c r="AC19" s="4"/>
      <c r="AD19" s="6"/>
      <c r="AE19" s="6"/>
      <c r="AF19" s="4"/>
      <c r="AG19" s="6"/>
      <c r="AH19" s="4"/>
      <c r="AI19" s="2"/>
      <c r="AJ19" s="2"/>
      <c r="AK19" s="2"/>
      <c r="AL19" s="2"/>
      <c r="AM19" s="6"/>
      <c r="AN19" s="6"/>
      <c r="AO19" s="3"/>
      <c r="AP19" s="3"/>
      <c r="AQ19" s="2"/>
      <c r="AR19" s="2"/>
      <c r="AS19" s="2"/>
    </row>
    <row r="20" spans="1:45" x14ac:dyDescent="0.35">
      <c r="A20" s="1"/>
      <c r="B20" s="2"/>
      <c r="C20" s="2"/>
      <c r="D20" s="2"/>
      <c r="E20" s="2"/>
      <c r="F20" s="2"/>
      <c r="G20" s="2"/>
      <c r="H20" s="3"/>
      <c r="I20" s="3"/>
      <c r="J20" s="3"/>
      <c r="K20" s="3"/>
      <c r="L20" s="2"/>
      <c r="M20" s="3"/>
      <c r="N20" s="4"/>
      <c r="O20" s="4"/>
      <c r="P20" s="4"/>
      <c r="Q20" s="2"/>
      <c r="R20" s="2"/>
      <c r="S20" s="2"/>
      <c r="T20" s="2"/>
      <c r="U20" s="2"/>
      <c r="V20" s="2"/>
      <c r="W20" s="4"/>
      <c r="X20" s="2"/>
      <c r="Y20" s="5"/>
      <c r="Z20" s="2"/>
      <c r="AA20" s="2"/>
      <c r="AB20" s="6"/>
      <c r="AC20" s="4"/>
      <c r="AD20" s="6"/>
      <c r="AE20" s="6"/>
      <c r="AF20" s="4"/>
      <c r="AG20" s="6"/>
      <c r="AH20" s="4"/>
      <c r="AI20" s="2"/>
      <c r="AJ20" s="2"/>
      <c r="AK20" s="2"/>
      <c r="AL20" s="2"/>
      <c r="AM20" s="6"/>
      <c r="AN20" s="6"/>
      <c r="AO20" s="3"/>
      <c r="AP20" s="3"/>
      <c r="AQ20" s="2"/>
      <c r="AR20" s="2"/>
      <c r="AS20" s="2"/>
    </row>
    <row r="21" spans="1:45" x14ac:dyDescent="0.35">
      <c r="A21" s="1"/>
      <c r="B21" s="2"/>
      <c r="C21" s="2"/>
      <c r="D21" s="2"/>
      <c r="E21" s="2"/>
      <c r="F21" s="2"/>
      <c r="G21" s="2"/>
      <c r="H21" s="3"/>
      <c r="I21" s="3"/>
      <c r="J21" s="3"/>
      <c r="K21" s="3"/>
      <c r="L21" s="2"/>
      <c r="M21" s="3"/>
      <c r="N21" s="4"/>
      <c r="O21" s="4"/>
      <c r="P21" s="4"/>
      <c r="Q21" s="2"/>
      <c r="R21" s="2"/>
      <c r="S21" s="2"/>
      <c r="T21" s="2"/>
      <c r="U21" s="2"/>
      <c r="V21" s="2"/>
      <c r="W21" s="4"/>
      <c r="X21" s="2"/>
      <c r="Y21" s="5"/>
      <c r="Z21" s="2"/>
      <c r="AA21" s="2"/>
      <c r="AB21" s="6"/>
      <c r="AC21" s="4"/>
      <c r="AD21" s="6"/>
      <c r="AE21" s="6"/>
      <c r="AF21" s="4"/>
      <c r="AG21" s="6"/>
      <c r="AH21" s="4"/>
      <c r="AI21" s="2"/>
      <c r="AJ21" s="2"/>
      <c r="AK21" s="2"/>
      <c r="AL21" s="2"/>
      <c r="AM21" s="6"/>
      <c r="AN21" s="6"/>
      <c r="AO21" s="3"/>
      <c r="AP21" s="3"/>
      <c r="AQ21" s="2"/>
      <c r="AR21" s="2"/>
      <c r="AS21" s="2"/>
    </row>
    <row r="22" spans="1:45" x14ac:dyDescent="0.35">
      <c r="A22" s="1"/>
      <c r="B22" s="2"/>
      <c r="C22" s="2"/>
      <c r="D22" s="2"/>
      <c r="E22" s="2"/>
      <c r="F22" s="2"/>
      <c r="G22" s="2"/>
      <c r="H22" s="3"/>
      <c r="I22" s="3"/>
      <c r="J22" s="3"/>
      <c r="K22" s="3"/>
      <c r="L22" s="2"/>
      <c r="M22" s="3"/>
      <c r="N22" s="4"/>
      <c r="O22" s="4"/>
      <c r="P22" s="4"/>
      <c r="Q22" s="2"/>
      <c r="R22" s="2"/>
      <c r="S22" s="2"/>
      <c r="T22" s="2"/>
      <c r="U22" s="2"/>
      <c r="V22" s="2"/>
      <c r="W22" s="4"/>
      <c r="X22" s="2"/>
      <c r="Y22" s="5"/>
      <c r="Z22" s="2"/>
      <c r="AA22" s="2"/>
      <c r="AB22" s="6"/>
      <c r="AC22" s="4"/>
      <c r="AD22" s="6"/>
      <c r="AE22" s="6"/>
      <c r="AF22" s="4"/>
      <c r="AG22" s="6"/>
      <c r="AH22" s="4"/>
      <c r="AI22" s="2"/>
      <c r="AJ22" s="2"/>
      <c r="AK22" s="2"/>
      <c r="AL22" s="2"/>
      <c r="AM22" s="6"/>
      <c r="AN22" s="6"/>
      <c r="AO22" s="3"/>
      <c r="AP22" s="3"/>
      <c r="AQ22" s="2"/>
      <c r="AR22" s="2"/>
      <c r="AS22" s="2"/>
    </row>
    <row r="23" spans="1:45" x14ac:dyDescent="0.35">
      <c r="A23" s="1"/>
      <c r="B23" s="2"/>
      <c r="C23" s="2"/>
      <c r="D23" s="2"/>
      <c r="E23" s="2"/>
      <c r="F23" s="2"/>
      <c r="G23" s="2"/>
      <c r="H23" s="3"/>
      <c r="I23" s="3"/>
      <c r="J23" s="3"/>
      <c r="K23" s="3"/>
      <c r="L23" s="2"/>
      <c r="M23" s="3"/>
      <c r="N23" s="4"/>
      <c r="O23" s="4"/>
      <c r="P23" s="4"/>
      <c r="Q23" s="2"/>
      <c r="R23" s="2"/>
      <c r="S23" s="2"/>
      <c r="T23" s="2"/>
      <c r="U23" s="2"/>
      <c r="V23" s="2"/>
      <c r="W23" s="4"/>
      <c r="X23" s="2"/>
      <c r="Y23" s="5"/>
      <c r="Z23" s="2"/>
      <c r="AA23" s="2"/>
      <c r="AB23" s="6"/>
      <c r="AC23" s="4"/>
      <c r="AD23" s="6"/>
      <c r="AE23" s="6"/>
      <c r="AF23" s="4"/>
      <c r="AG23" s="6"/>
      <c r="AH23" s="4"/>
      <c r="AI23" s="2"/>
      <c r="AJ23" s="2"/>
      <c r="AK23" s="2"/>
      <c r="AL23" s="2"/>
      <c r="AM23" s="6"/>
      <c r="AN23" s="6"/>
      <c r="AO23" s="3"/>
      <c r="AP23" s="3"/>
      <c r="AQ23" s="2"/>
      <c r="AR23" s="2"/>
      <c r="AS23" s="2"/>
    </row>
    <row r="24" spans="1:45" x14ac:dyDescent="0.35">
      <c r="A24" s="76" t="s">
        <v>1566</v>
      </c>
      <c r="B24" s="76" t="s">
        <v>823</v>
      </c>
      <c r="H24" s="3"/>
      <c r="I24" s="3"/>
      <c r="J24" s="3"/>
      <c r="K24" s="3"/>
      <c r="L24" s="2"/>
      <c r="M24" s="3"/>
      <c r="N24" s="4"/>
      <c r="O24" s="4"/>
      <c r="P24" s="4"/>
      <c r="Q24" s="2"/>
      <c r="R24" s="2"/>
      <c r="S24" s="2"/>
      <c r="T24" s="2"/>
      <c r="U24" s="2"/>
      <c r="V24" s="2"/>
      <c r="W24" s="4"/>
      <c r="X24" s="2"/>
      <c r="Y24" s="5"/>
      <c r="Z24" s="2"/>
      <c r="AA24" s="2"/>
      <c r="AB24" s="6"/>
      <c r="AC24" s="4"/>
      <c r="AD24" s="6"/>
      <c r="AE24" s="6"/>
      <c r="AF24" s="4"/>
      <c r="AG24" s="6"/>
      <c r="AH24" s="4"/>
      <c r="AI24" s="2"/>
      <c r="AJ24" s="2"/>
      <c r="AK24" s="2"/>
      <c r="AL24" s="2"/>
      <c r="AM24" s="6"/>
      <c r="AN24" s="6"/>
      <c r="AO24" s="3"/>
      <c r="AP24" s="3"/>
      <c r="AQ24" s="2"/>
      <c r="AR24" s="2"/>
      <c r="AS24" s="2"/>
    </row>
    <row r="25" spans="1:45" x14ac:dyDescent="0.35">
      <c r="A25" s="76" t="s">
        <v>91</v>
      </c>
      <c r="B25" t="s">
        <v>969</v>
      </c>
      <c r="C25" t="s">
        <v>970</v>
      </c>
      <c r="D25" t="s">
        <v>971</v>
      </c>
      <c r="E25" t="s">
        <v>1565</v>
      </c>
      <c r="H25" s="3"/>
      <c r="I25" s="3"/>
      <c r="J25" s="3"/>
      <c r="K25" s="3"/>
      <c r="L25" s="2"/>
      <c r="M25" s="3"/>
      <c r="N25" s="4"/>
      <c r="O25" s="4"/>
      <c r="P25" s="4"/>
      <c r="Q25" s="2"/>
      <c r="R25" s="2"/>
      <c r="S25" s="2"/>
      <c r="T25" s="2"/>
      <c r="U25" s="2"/>
      <c r="V25" s="2"/>
      <c r="W25" s="4"/>
      <c r="X25" s="2"/>
      <c r="Y25" s="5"/>
      <c r="Z25" s="2"/>
      <c r="AA25" s="2"/>
      <c r="AB25" s="6"/>
      <c r="AC25" s="4"/>
      <c r="AD25" s="6"/>
      <c r="AE25" s="6"/>
      <c r="AF25" s="4"/>
      <c r="AG25" s="6"/>
      <c r="AH25" s="4"/>
      <c r="AI25" s="2"/>
      <c r="AJ25" s="2"/>
      <c r="AK25" s="2"/>
      <c r="AL25" s="2"/>
      <c r="AM25" s="6"/>
      <c r="AN25" s="6"/>
      <c r="AO25" s="3"/>
      <c r="AP25" s="3"/>
      <c r="AQ25" s="2"/>
      <c r="AR25" s="2"/>
      <c r="AS25" s="2"/>
    </row>
    <row r="26" spans="1:45" x14ac:dyDescent="0.35">
      <c r="A26" t="s">
        <v>245</v>
      </c>
      <c r="B26" s="32">
        <v>28</v>
      </c>
      <c r="C26" s="32">
        <v>35</v>
      </c>
      <c r="D26" s="32">
        <v>5</v>
      </c>
      <c r="E26" s="32">
        <v>68</v>
      </c>
      <c r="F26" s="77">
        <f>GETPIVOTDATA("Orden",$A$24,"Emplazamiento","ACARREO","ESTADO OTS","CERRADO")/GETPIVOTDATA("Orden",$A$24,"Emplazamiento","ACARREO")</f>
        <v>0.51470588235294112</v>
      </c>
      <c r="H26" s="3"/>
      <c r="I26" s="3"/>
      <c r="J26" s="3"/>
      <c r="K26" s="3"/>
      <c r="L26" s="2"/>
      <c r="M26" s="3"/>
      <c r="N26" s="4"/>
      <c r="O26" s="4"/>
      <c r="P26" s="4"/>
      <c r="Q26" s="2"/>
      <c r="R26" s="2"/>
      <c r="S26" s="2"/>
      <c r="T26" s="2"/>
      <c r="U26" s="2"/>
      <c r="V26" s="2"/>
      <c r="W26" s="4"/>
      <c r="X26" s="2"/>
      <c r="Y26" s="5"/>
      <c r="Z26" s="2"/>
      <c r="AA26" s="2"/>
      <c r="AB26" s="6"/>
      <c r="AC26" s="4"/>
      <c r="AD26" s="6"/>
      <c r="AE26" s="6"/>
      <c r="AF26" s="4"/>
      <c r="AG26" s="6"/>
      <c r="AH26" s="4"/>
      <c r="AI26" s="2"/>
      <c r="AJ26" s="2"/>
      <c r="AK26" s="2"/>
      <c r="AL26" s="2"/>
      <c r="AM26" s="6"/>
      <c r="AN26" s="6"/>
      <c r="AO26" s="3"/>
      <c r="AP26" s="3"/>
      <c r="AQ26" s="2"/>
      <c r="AR26" s="2"/>
      <c r="AS26" s="2"/>
    </row>
    <row r="27" spans="1:45" x14ac:dyDescent="0.35">
      <c r="A27" t="s">
        <v>246</v>
      </c>
      <c r="B27" s="32">
        <v>10</v>
      </c>
      <c r="C27" s="32">
        <v>14</v>
      </c>
      <c r="D27" s="32">
        <v>11</v>
      </c>
      <c r="E27" s="32">
        <v>35</v>
      </c>
      <c r="F27" s="77">
        <f>GETPIVOTDATA("Orden",$A$24,"Emplazamiento","AUXILIAR","ESTADO OTS","CERRADO")/GETPIVOTDATA("Orden",$A$24,"Emplazamiento","AUXILIAR")</f>
        <v>0.4</v>
      </c>
      <c r="H27" s="3"/>
      <c r="I27" s="3"/>
      <c r="J27" s="3"/>
      <c r="K27" s="3"/>
      <c r="L27" s="2"/>
      <c r="M27" s="3"/>
      <c r="N27" s="4"/>
      <c r="O27" s="4"/>
      <c r="P27" s="4"/>
      <c r="Q27" s="2"/>
      <c r="R27" s="2"/>
      <c r="S27" s="2"/>
      <c r="T27" s="2"/>
      <c r="U27" s="2"/>
      <c r="V27" s="2"/>
      <c r="W27" s="4"/>
      <c r="X27" s="2"/>
      <c r="Y27" s="5"/>
      <c r="Z27" s="2"/>
      <c r="AA27" s="2"/>
      <c r="AB27" s="6"/>
      <c r="AC27" s="4"/>
      <c r="AD27" s="6"/>
      <c r="AE27" s="6"/>
      <c r="AF27" s="4"/>
      <c r="AG27" s="6"/>
      <c r="AH27" s="4"/>
      <c r="AI27" s="2"/>
      <c r="AJ27" s="2"/>
      <c r="AK27" s="2"/>
      <c r="AL27" s="2"/>
      <c r="AM27" s="6"/>
      <c r="AN27" s="6"/>
      <c r="AO27" s="3"/>
      <c r="AP27" s="3"/>
      <c r="AQ27" s="2"/>
      <c r="AR27" s="2"/>
      <c r="AS27" s="2"/>
    </row>
    <row r="28" spans="1:45" x14ac:dyDescent="0.35">
      <c r="A28" t="s">
        <v>247</v>
      </c>
      <c r="B28" s="32">
        <v>18</v>
      </c>
      <c r="C28" s="32">
        <v>11</v>
      </c>
      <c r="D28" s="32">
        <v>2</v>
      </c>
      <c r="E28" s="32">
        <v>31</v>
      </c>
      <c r="F28" s="77">
        <f>GETPIVOTDATA("Orden",$A$24,"Emplazamiento","CARGUIO","ESTADO OTS","CERRADO")/GETPIVOTDATA("Orden",$A$24,"Emplazamiento","CARGUIO")</f>
        <v>0.35483870967741937</v>
      </c>
      <c r="H28" s="3"/>
      <c r="I28" s="3"/>
      <c r="J28" s="3"/>
      <c r="K28" s="3"/>
      <c r="L28" s="2"/>
      <c r="M28" s="3"/>
      <c r="N28" s="4"/>
      <c r="O28" s="4"/>
      <c r="P28" s="4"/>
      <c r="Q28" s="2"/>
      <c r="R28" s="2"/>
      <c r="S28" s="2"/>
      <c r="T28" s="2"/>
      <c r="U28" s="2"/>
      <c r="V28" s="2"/>
      <c r="W28" s="4"/>
      <c r="X28" s="2"/>
      <c r="Y28" s="5"/>
      <c r="Z28" s="2"/>
      <c r="AA28" s="2"/>
      <c r="AB28" s="6"/>
      <c r="AC28" s="4"/>
      <c r="AD28" s="6"/>
      <c r="AE28" s="6"/>
      <c r="AF28" s="4"/>
      <c r="AG28" s="6"/>
      <c r="AH28" s="4"/>
      <c r="AI28" s="2"/>
      <c r="AJ28" s="2"/>
      <c r="AK28" s="2"/>
      <c r="AL28" s="2"/>
      <c r="AM28" s="6"/>
      <c r="AN28" s="6"/>
      <c r="AO28" s="3"/>
      <c r="AP28" s="3"/>
      <c r="AQ28" s="2"/>
      <c r="AR28" s="2"/>
      <c r="AS28" s="2"/>
    </row>
    <row r="29" spans="1:45" x14ac:dyDescent="0.35">
      <c r="A29" t="s">
        <v>248</v>
      </c>
      <c r="B29" s="32">
        <v>6</v>
      </c>
      <c r="C29" s="32"/>
      <c r="D29" s="32">
        <v>7</v>
      </c>
      <c r="E29" s="32">
        <v>13</v>
      </c>
      <c r="F29" s="77">
        <f>GETPIVOTDATA("Orden",$A$24,"Emplazamiento","PERFORACIO","ESTADO OTS","CERRADO")/GETPIVOTDATA("Orden",$A$24,"Emplazamiento","PERFORACIO")</f>
        <v>0</v>
      </c>
      <c r="H29" s="3"/>
      <c r="I29" s="3"/>
      <c r="J29" s="3"/>
      <c r="K29" s="3"/>
      <c r="L29" s="2"/>
      <c r="M29" s="3"/>
      <c r="N29" s="4"/>
      <c r="O29" s="4"/>
      <c r="P29" s="4"/>
      <c r="Q29" s="2"/>
      <c r="R29" s="2"/>
      <c r="S29" s="2"/>
      <c r="T29" s="2"/>
      <c r="U29" s="2"/>
      <c r="V29" s="2"/>
      <c r="W29" s="4"/>
      <c r="X29" s="2"/>
      <c r="Y29" s="5"/>
      <c r="Z29" s="2"/>
      <c r="AA29" s="2"/>
      <c r="AB29" s="6"/>
      <c r="AC29" s="4"/>
      <c r="AD29" s="6"/>
      <c r="AE29" s="6"/>
      <c r="AF29" s="4"/>
      <c r="AG29" s="6"/>
      <c r="AH29" s="4"/>
      <c r="AI29" s="2"/>
      <c r="AJ29" s="2"/>
      <c r="AK29" s="2"/>
      <c r="AL29" s="2"/>
      <c r="AM29" s="6"/>
      <c r="AN29" s="6"/>
      <c r="AO29" s="3"/>
      <c r="AP29" s="3"/>
      <c r="AQ29" s="2"/>
      <c r="AR29" s="2"/>
      <c r="AS29" s="2"/>
    </row>
    <row r="30" spans="1:45" x14ac:dyDescent="0.35">
      <c r="A30" t="s">
        <v>249</v>
      </c>
      <c r="B30" s="32"/>
      <c r="C30" s="32">
        <v>9</v>
      </c>
      <c r="D30" s="32">
        <v>1</v>
      </c>
      <c r="E30" s="32">
        <v>10</v>
      </c>
      <c r="F30" s="77">
        <f>GETPIVOTDATA("Orden",$A$24,"Emplazamiento","SOPORTE","ESTADO OTS","CERRADO")/GETPIVOTDATA("Orden",$A$24,"Emplazamiento","SOPORTE")</f>
        <v>0.9</v>
      </c>
      <c r="H30" s="3"/>
      <c r="I30" s="3"/>
      <c r="J30" s="3"/>
      <c r="K30" s="3"/>
      <c r="L30" s="2"/>
      <c r="M30" s="3"/>
      <c r="N30" s="4"/>
      <c r="O30" s="4"/>
      <c r="P30" s="4"/>
      <c r="Q30" s="2"/>
      <c r="R30" s="2"/>
      <c r="S30" s="2"/>
      <c r="T30" s="2"/>
      <c r="U30" s="2"/>
      <c r="V30" s="2"/>
      <c r="W30" s="4"/>
      <c r="X30" s="2"/>
      <c r="Y30" s="5"/>
      <c r="Z30" s="2"/>
      <c r="AA30" s="2"/>
      <c r="AB30" s="6"/>
      <c r="AC30" s="4"/>
      <c r="AD30" s="6"/>
      <c r="AE30" s="6"/>
      <c r="AF30" s="4"/>
      <c r="AG30" s="6"/>
      <c r="AH30" s="4"/>
      <c r="AI30" s="2"/>
      <c r="AJ30" s="2"/>
      <c r="AK30" s="2"/>
      <c r="AL30" s="2"/>
      <c r="AM30" s="6"/>
      <c r="AN30" s="6"/>
      <c r="AO30" s="3"/>
      <c r="AP30" s="3"/>
      <c r="AQ30" s="2"/>
      <c r="AR30" s="2"/>
      <c r="AS30" s="2"/>
    </row>
    <row r="31" spans="1:45" x14ac:dyDescent="0.35">
      <c r="A31" t="s">
        <v>1565</v>
      </c>
      <c r="B31" s="32">
        <v>62</v>
      </c>
      <c r="C31" s="32">
        <v>69</v>
      </c>
      <c r="D31" s="32">
        <v>26</v>
      </c>
      <c r="E31" s="32">
        <v>157</v>
      </c>
      <c r="F31" s="78">
        <f>GETPIVOTDATA("Orden",$A$24,"ESTADO OTS","CERRADO")/GETPIVOTDATA("Orden",$A$24)</f>
        <v>0.43949044585987262</v>
      </c>
      <c r="H31" s="3"/>
      <c r="I31" s="3"/>
      <c r="J31" s="3"/>
      <c r="K31" s="3"/>
      <c r="L31" s="2"/>
      <c r="M31" s="3"/>
      <c r="N31" s="4"/>
      <c r="O31" s="4"/>
      <c r="P31" s="4"/>
      <c r="Q31" s="2"/>
      <c r="R31" s="2"/>
      <c r="S31" s="2"/>
      <c r="T31" s="2"/>
      <c r="U31" s="2"/>
      <c r="V31" s="2"/>
      <c r="W31" s="4"/>
      <c r="X31" s="2"/>
      <c r="Y31" s="5"/>
      <c r="Z31" s="2"/>
      <c r="AA31" s="2"/>
      <c r="AB31" s="6"/>
      <c r="AC31" s="4"/>
      <c r="AD31" s="6"/>
      <c r="AE31" s="6"/>
      <c r="AF31" s="4"/>
      <c r="AG31" s="6"/>
      <c r="AH31" s="4"/>
      <c r="AI31" s="2"/>
      <c r="AJ31" s="2"/>
      <c r="AK31" s="2"/>
      <c r="AL31" s="2"/>
      <c r="AM31" s="6"/>
      <c r="AN31" s="6"/>
      <c r="AO31" s="3"/>
      <c r="AP31" s="3"/>
      <c r="AQ31" s="2"/>
      <c r="AR31" s="2"/>
      <c r="AS31" s="2"/>
    </row>
    <row r="32" spans="1:45" x14ac:dyDescent="0.35">
      <c r="H32" s="3"/>
      <c r="I32" s="3"/>
      <c r="J32" s="3"/>
      <c r="K32" s="3"/>
      <c r="L32" s="2"/>
      <c r="M32" s="3"/>
      <c r="N32" s="4"/>
      <c r="O32" s="4"/>
      <c r="P32" s="4"/>
      <c r="Q32" s="2"/>
      <c r="R32" s="2"/>
      <c r="S32" s="2"/>
      <c r="T32" s="2"/>
      <c r="U32" s="2"/>
      <c r="V32" s="2"/>
      <c r="W32" s="4"/>
      <c r="X32" s="2"/>
      <c r="Y32" s="5"/>
      <c r="Z32" s="2"/>
      <c r="AA32" s="2"/>
      <c r="AB32" s="6"/>
      <c r="AC32" s="4"/>
      <c r="AD32" s="6"/>
      <c r="AE32" s="6"/>
      <c r="AF32" s="4"/>
      <c r="AG32" s="6"/>
      <c r="AH32" s="4"/>
      <c r="AI32" s="2"/>
      <c r="AJ32" s="2"/>
      <c r="AK32" s="2"/>
      <c r="AL32" s="2"/>
      <c r="AM32" s="6"/>
      <c r="AN32" s="6"/>
      <c r="AO32" s="3"/>
      <c r="AP32" s="3"/>
      <c r="AQ32" s="2"/>
      <c r="AR32" s="2"/>
      <c r="AS32" s="2"/>
    </row>
    <row r="33" spans="1:45" x14ac:dyDescent="0.35">
      <c r="H33" s="3"/>
      <c r="I33" s="3"/>
      <c r="J33" s="3"/>
      <c r="K33" s="3"/>
      <c r="L33" s="2"/>
      <c r="M33" s="3"/>
      <c r="N33" s="4"/>
      <c r="O33" s="4"/>
      <c r="P33" s="4"/>
      <c r="Q33" s="2"/>
      <c r="R33" s="2"/>
      <c r="S33" s="2"/>
      <c r="T33" s="2"/>
      <c r="U33" s="2"/>
      <c r="V33" s="2"/>
      <c r="W33" s="4"/>
      <c r="X33" s="2"/>
      <c r="Y33" s="5"/>
      <c r="Z33" s="2"/>
      <c r="AA33" s="2"/>
      <c r="AB33" s="6"/>
      <c r="AC33" s="4"/>
      <c r="AD33" s="6"/>
      <c r="AE33" s="6"/>
      <c r="AF33" s="4"/>
      <c r="AG33" s="6"/>
      <c r="AH33" s="4"/>
      <c r="AI33" s="2"/>
      <c r="AJ33" s="2"/>
      <c r="AK33" s="2"/>
      <c r="AL33" s="2"/>
      <c r="AM33" s="6"/>
      <c r="AN33" s="6"/>
      <c r="AO33" s="3"/>
      <c r="AP33" s="3"/>
      <c r="AQ33" s="2"/>
      <c r="AR33" s="2"/>
      <c r="AS33" s="2"/>
    </row>
    <row r="34" spans="1:45" x14ac:dyDescent="0.35">
      <c r="H34" s="3"/>
      <c r="I34" s="3"/>
      <c r="J34" s="3"/>
      <c r="K34" s="3"/>
      <c r="L34" s="2"/>
      <c r="M34" s="3"/>
      <c r="N34" s="4"/>
      <c r="O34" s="4"/>
      <c r="P34" s="4"/>
      <c r="Q34" s="2"/>
      <c r="R34" s="2"/>
      <c r="S34" s="2"/>
      <c r="T34" s="2"/>
      <c r="U34" s="2"/>
      <c r="V34" s="2"/>
      <c r="W34" s="4"/>
      <c r="X34" s="2"/>
      <c r="Y34" s="5"/>
      <c r="Z34" s="2"/>
      <c r="AA34" s="2"/>
      <c r="AB34" s="6"/>
      <c r="AC34" s="4"/>
      <c r="AD34" s="6"/>
      <c r="AE34" s="6"/>
      <c r="AF34" s="4"/>
      <c r="AG34" s="6"/>
      <c r="AH34" s="4"/>
      <c r="AI34" s="2"/>
      <c r="AJ34" s="2"/>
      <c r="AK34" s="2"/>
      <c r="AL34" s="2"/>
      <c r="AM34" s="6"/>
      <c r="AN34" s="6"/>
      <c r="AO34" s="3"/>
      <c r="AP34" s="3"/>
      <c r="AQ34" s="2"/>
      <c r="AR34" s="2"/>
      <c r="AS34" s="2"/>
    </row>
    <row r="35" spans="1:45" x14ac:dyDescent="0.35">
      <c r="H35" s="3"/>
      <c r="I35" s="3"/>
      <c r="J35" s="3"/>
      <c r="K35" s="3"/>
      <c r="L35" s="2"/>
      <c r="M35" s="3"/>
      <c r="N35" s="4"/>
      <c r="O35" s="4"/>
      <c r="P35" s="4"/>
      <c r="Q35" s="2"/>
      <c r="R35" s="2"/>
      <c r="S35" s="2"/>
      <c r="T35" s="2"/>
      <c r="U35" s="2"/>
      <c r="V35" s="2"/>
      <c r="W35" s="4"/>
      <c r="X35" s="2"/>
      <c r="Y35" s="5"/>
      <c r="Z35" s="2"/>
      <c r="AA35" s="2"/>
      <c r="AB35" s="6"/>
      <c r="AC35" s="4"/>
      <c r="AD35" s="6"/>
      <c r="AE35" s="6"/>
      <c r="AF35" s="4"/>
      <c r="AG35" s="6"/>
      <c r="AH35" s="4"/>
      <c r="AI35" s="2"/>
      <c r="AJ35" s="2"/>
      <c r="AK35" s="2"/>
      <c r="AL35" s="2"/>
      <c r="AM35" s="6"/>
      <c r="AN35" s="6"/>
      <c r="AO35" s="3"/>
      <c r="AP35" s="3"/>
      <c r="AQ35" s="2"/>
      <c r="AR35" s="2"/>
      <c r="AS35" s="2"/>
    </row>
    <row r="36" spans="1:45" x14ac:dyDescent="0.35">
      <c r="H36" s="3"/>
      <c r="I36" s="3"/>
      <c r="J36" s="3"/>
      <c r="K36" s="3"/>
      <c r="L36" s="2"/>
      <c r="M36" s="3"/>
      <c r="N36" s="4"/>
      <c r="O36" s="4"/>
      <c r="P36" s="4"/>
      <c r="Q36" s="2"/>
      <c r="R36" s="2"/>
      <c r="S36" s="2"/>
      <c r="T36" s="2"/>
      <c r="U36" s="2"/>
      <c r="V36" s="2"/>
      <c r="W36" s="4"/>
      <c r="X36" s="2"/>
      <c r="Y36" s="5"/>
      <c r="Z36" s="2"/>
      <c r="AA36" s="2"/>
      <c r="AB36" s="6"/>
      <c r="AC36" s="4"/>
      <c r="AD36" s="6"/>
      <c r="AE36" s="6"/>
      <c r="AF36" s="4"/>
      <c r="AG36" s="6"/>
      <c r="AH36" s="4"/>
      <c r="AI36" s="2"/>
      <c r="AJ36" s="2"/>
      <c r="AK36" s="2"/>
      <c r="AL36" s="2"/>
      <c r="AM36" s="6"/>
      <c r="AN36" s="6"/>
      <c r="AO36" s="3"/>
      <c r="AP36" s="3"/>
      <c r="AQ36" s="2"/>
      <c r="AR36" s="2"/>
      <c r="AS36" s="2"/>
    </row>
    <row r="37" spans="1:45" x14ac:dyDescent="0.35">
      <c r="H37" s="3"/>
      <c r="I37" s="3"/>
      <c r="J37" s="3"/>
      <c r="K37" s="3"/>
      <c r="L37" s="2"/>
      <c r="M37" s="3"/>
      <c r="N37" s="4"/>
      <c r="O37" s="4"/>
      <c r="P37" s="4"/>
      <c r="Q37" s="2"/>
      <c r="R37" s="2"/>
      <c r="S37" s="2"/>
      <c r="T37" s="2"/>
      <c r="U37" s="2"/>
      <c r="V37" s="2"/>
      <c r="W37" s="4"/>
      <c r="X37" s="2"/>
      <c r="Y37" s="5"/>
      <c r="Z37" s="2"/>
      <c r="AA37" s="2"/>
      <c r="AB37" s="6"/>
      <c r="AC37" s="4"/>
      <c r="AD37" s="6"/>
      <c r="AE37" s="6"/>
      <c r="AF37" s="4"/>
      <c r="AG37" s="6"/>
      <c r="AH37" s="4"/>
      <c r="AI37" s="2"/>
      <c r="AJ37" s="2"/>
      <c r="AK37" s="2"/>
      <c r="AL37" s="2"/>
      <c r="AM37" s="6"/>
      <c r="AN37" s="6"/>
      <c r="AO37" s="3"/>
      <c r="AP37" s="3"/>
      <c r="AQ37" s="2"/>
      <c r="AR37" s="2"/>
      <c r="AS37" s="2"/>
    </row>
    <row r="38" spans="1:45" x14ac:dyDescent="0.35">
      <c r="D38" s="2"/>
      <c r="E38" s="2"/>
      <c r="F38" s="2"/>
      <c r="G38" s="2"/>
      <c r="H38" s="3"/>
      <c r="I38" s="3"/>
      <c r="J38" s="3"/>
      <c r="K38" s="3"/>
      <c r="L38" s="2"/>
      <c r="M38" s="3"/>
      <c r="N38" s="4"/>
      <c r="O38" s="4"/>
      <c r="P38" s="4"/>
      <c r="Q38" s="2"/>
      <c r="R38" s="2"/>
      <c r="S38" s="2"/>
      <c r="T38" s="2"/>
      <c r="U38" s="2"/>
      <c r="V38" s="2"/>
      <c r="W38" s="4"/>
      <c r="X38" s="2"/>
      <c r="Y38" s="5"/>
      <c r="Z38" s="2"/>
      <c r="AA38" s="2"/>
      <c r="AB38" s="6"/>
      <c r="AC38" s="4"/>
      <c r="AD38" s="6"/>
      <c r="AE38" s="6"/>
      <c r="AF38" s="4"/>
      <c r="AG38" s="6"/>
      <c r="AH38" s="4"/>
      <c r="AI38" s="2"/>
      <c r="AJ38" s="2"/>
      <c r="AK38" s="2"/>
      <c r="AL38" s="2"/>
      <c r="AM38" s="6"/>
      <c r="AN38" s="6"/>
      <c r="AO38" s="3"/>
      <c r="AP38" s="3"/>
      <c r="AQ38" s="2"/>
      <c r="AR38" s="2"/>
      <c r="AS38" s="2"/>
    </row>
    <row r="39" spans="1:45" x14ac:dyDescent="0.35">
      <c r="D39" s="2"/>
      <c r="E39" s="2"/>
      <c r="F39" s="2"/>
      <c r="G39" s="2"/>
      <c r="H39" s="3"/>
      <c r="I39" s="3"/>
      <c r="J39" s="3"/>
      <c r="K39" s="3"/>
      <c r="L39" s="2"/>
      <c r="M39" s="3"/>
      <c r="N39" s="4"/>
      <c r="O39" s="4"/>
      <c r="P39" s="4"/>
      <c r="Q39" s="2"/>
      <c r="R39" s="2"/>
      <c r="S39" s="2"/>
      <c r="T39" s="2"/>
      <c r="U39" s="2"/>
      <c r="V39" s="2"/>
      <c r="W39" s="4"/>
      <c r="X39" s="2"/>
      <c r="Y39" s="5"/>
      <c r="Z39" s="2"/>
      <c r="AA39" s="2"/>
      <c r="AB39" s="6"/>
      <c r="AC39" s="4"/>
      <c r="AD39" s="6"/>
      <c r="AE39" s="6"/>
      <c r="AF39" s="4"/>
      <c r="AG39" s="6"/>
      <c r="AH39" s="4"/>
      <c r="AI39" s="2"/>
      <c r="AJ39" s="2"/>
      <c r="AK39" s="2"/>
      <c r="AL39" s="2"/>
      <c r="AM39" s="6"/>
      <c r="AN39" s="6"/>
      <c r="AO39" s="3"/>
      <c r="AP39" s="3"/>
      <c r="AQ39" s="2"/>
      <c r="AR39" s="2"/>
      <c r="AS39" s="2"/>
    </row>
    <row r="40" spans="1:45" x14ac:dyDescent="0.35">
      <c r="D40" s="2"/>
      <c r="E40" s="2"/>
      <c r="F40" s="2"/>
      <c r="G40" s="2"/>
      <c r="H40" s="3"/>
      <c r="I40" s="3"/>
      <c r="J40" s="3"/>
      <c r="K40" s="3"/>
      <c r="L40" s="2"/>
      <c r="M40" s="3"/>
      <c r="N40" s="4"/>
      <c r="O40" s="4"/>
      <c r="P40" s="4"/>
      <c r="Q40" s="2"/>
      <c r="R40" s="2"/>
      <c r="S40" s="2"/>
      <c r="T40" s="2"/>
      <c r="U40" s="2"/>
      <c r="V40" s="2"/>
      <c r="W40" s="4"/>
      <c r="X40" s="2"/>
      <c r="Y40" s="5"/>
      <c r="Z40" s="2"/>
      <c r="AA40" s="2"/>
      <c r="AB40" s="6"/>
      <c r="AC40" s="4"/>
      <c r="AD40" s="6"/>
      <c r="AE40" s="6"/>
      <c r="AF40" s="4"/>
      <c r="AG40" s="6"/>
      <c r="AH40" s="4"/>
      <c r="AI40" s="2"/>
      <c r="AJ40" s="2"/>
      <c r="AK40" s="2"/>
      <c r="AL40" s="2"/>
      <c r="AM40" s="6"/>
      <c r="AN40" s="6"/>
      <c r="AO40" s="3"/>
      <c r="AP40" s="3"/>
      <c r="AQ40" s="2"/>
      <c r="AR40" s="2"/>
      <c r="AS40" s="2"/>
    </row>
    <row r="41" spans="1:45" x14ac:dyDescent="0.35">
      <c r="D41" s="2"/>
      <c r="E41" s="2"/>
      <c r="F41" s="2"/>
      <c r="G41" s="2"/>
      <c r="H41" s="3"/>
      <c r="I41" s="3"/>
      <c r="J41" s="3"/>
      <c r="K41" s="3"/>
      <c r="L41" s="2"/>
      <c r="M41" s="3"/>
      <c r="N41" s="4"/>
      <c r="O41" s="4"/>
      <c r="P41" s="4"/>
      <c r="Q41" s="2"/>
      <c r="R41" s="2"/>
      <c r="S41" s="2"/>
      <c r="T41" s="2"/>
      <c r="U41" s="2"/>
      <c r="V41" s="2"/>
      <c r="W41" s="4"/>
      <c r="X41" s="2"/>
      <c r="Y41" s="5"/>
      <c r="Z41" s="2"/>
      <c r="AA41" s="2"/>
      <c r="AB41" s="6"/>
      <c r="AC41" s="4"/>
      <c r="AD41" s="6"/>
      <c r="AE41" s="6"/>
      <c r="AF41" s="4"/>
      <c r="AG41" s="6"/>
      <c r="AH41" s="4"/>
      <c r="AI41" s="2"/>
      <c r="AJ41" s="2"/>
      <c r="AK41" s="2"/>
      <c r="AL41" s="2"/>
      <c r="AM41" s="6"/>
      <c r="AN41" s="6"/>
      <c r="AO41" s="3"/>
      <c r="AP41" s="3"/>
      <c r="AQ41" s="2"/>
      <c r="AR41" s="2"/>
      <c r="AS41" s="2"/>
    </row>
    <row r="42" spans="1:45" x14ac:dyDescent="0.35">
      <c r="A42" s="1"/>
      <c r="B42" s="2"/>
      <c r="C42" s="2"/>
      <c r="D42" s="2"/>
      <c r="E42" s="2"/>
      <c r="F42" s="2"/>
      <c r="G42" s="2"/>
      <c r="H42" s="3"/>
      <c r="I42" s="3"/>
      <c r="J42" s="3"/>
      <c r="K42" s="3"/>
      <c r="L42" s="2"/>
      <c r="M42" s="3"/>
      <c r="N42" s="4"/>
      <c r="O42" s="4"/>
      <c r="P42" s="4"/>
      <c r="Q42" s="2"/>
      <c r="R42" s="2"/>
      <c r="S42" s="2"/>
      <c r="T42" s="2"/>
      <c r="U42" s="2"/>
      <c r="V42" s="2"/>
      <c r="W42" s="4"/>
      <c r="X42" s="2"/>
      <c r="Y42" s="5"/>
      <c r="Z42" s="2"/>
      <c r="AA42" s="2"/>
      <c r="AB42" s="6"/>
      <c r="AC42" s="4"/>
      <c r="AD42" s="6"/>
      <c r="AE42" s="6"/>
      <c r="AF42" s="4"/>
      <c r="AG42" s="6"/>
      <c r="AH42" s="4"/>
      <c r="AI42" s="2"/>
      <c r="AJ42" s="2"/>
      <c r="AK42" s="2"/>
      <c r="AL42" s="2"/>
      <c r="AM42" s="6"/>
      <c r="AN42" s="6"/>
      <c r="AO42" s="3"/>
      <c r="AP42" s="3"/>
      <c r="AQ42" s="2"/>
      <c r="AR42" s="2"/>
      <c r="AS42" s="2"/>
    </row>
    <row r="43" spans="1:45" x14ac:dyDescent="0.35">
      <c r="A43" s="1"/>
      <c r="B43" s="2"/>
      <c r="C43" s="2"/>
      <c r="D43" s="2"/>
      <c r="E43" s="2"/>
      <c r="F43" s="2"/>
      <c r="G43" s="2"/>
      <c r="H43" s="3"/>
      <c r="I43" s="3"/>
      <c r="J43" s="3"/>
      <c r="K43" s="3"/>
      <c r="L43" s="2"/>
      <c r="M43" s="3"/>
      <c r="N43" s="4"/>
      <c r="O43" s="4"/>
      <c r="P43" s="4"/>
      <c r="Q43" s="2"/>
      <c r="R43" s="2"/>
      <c r="S43" s="2"/>
      <c r="T43" s="2"/>
      <c r="U43" s="2"/>
      <c r="V43" s="2"/>
      <c r="W43" s="4"/>
      <c r="X43" s="2"/>
      <c r="Y43" s="5"/>
      <c r="Z43" s="2"/>
      <c r="AA43" s="2"/>
      <c r="AB43" s="6"/>
      <c r="AC43" s="4"/>
      <c r="AD43" s="6"/>
      <c r="AE43" s="6"/>
      <c r="AF43" s="4"/>
      <c r="AG43" s="6"/>
      <c r="AH43" s="4"/>
      <c r="AI43" s="2"/>
      <c r="AJ43" s="2"/>
      <c r="AK43" s="2"/>
      <c r="AL43" s="2"/>
      <c r="AM43" s="6"/>
      <c r="AN43" s="6"/>
      <c r="AO43" s="3"/>
      <c r="AP43" s="3"/>
      <c r="AQ43" s="2"/>
      <c r="AR43" s="2"/>
      <c r="AS43" s="2"/>
    </row>
    <row r="44" spans="1:45" x14ac:dyDescent="0.35">
      <c r="A44" s="1"/>
      <c r="B44" s="2"/>
      <c r="C44" s="2"/>
      <c r="D44" s="2"/>
      <c r="E44" s="2"/>
      <c r="F44" s="2"/>
      <c r="G44" s="2"/>
      <c r="H44" s="3"/>
      <c r="I44" s="3"/>
      <c r="J44" s="3"/>
      <c r="K44" s="3"/>
      <c r="L44" s="2"/>
      <c r="M44" s="3"/>
      <c r="N44" s="4"/>
      <c r="O44" s="4"/>
      <c r="P44" s="4"/>
      <c r="Q44" s="2"/>
      <c r="R44" s="2"/>
      <c r="S44" s="2"/>
      <c r="T44" s="2"/>
      <c r="U44" s="2"/>
      <c r="V44" s="2"/>
      <c r="W44" s="4"/>
      <c r="X44" s="2"/>
      <c r="Y44" s="5"/>
      <c r="Z44" s="2"/>
      <c r="AA44" s="2"/>
      <c r="AB44" s="6"/>
      <c r="AC44" s="4"/>
      <c r="AD44" s="6"/>
      <c r="AE44" s="6"/>
      <c r="AF44" s="4"/>
      <c r="AG44" s="6"/>
      <c r="AH44" s="4"/>
      <c r="AI44" s="2"/>
      <c r="AJ44" s="2"/>
      <c r="AK44" s="2"/>
      <c r="AL44" s="2"/>
      <c r="AM44" s="6"/>
      <c r="AN44" s="6"/>
      <c r="AO44" s="3"/>
      <c r="AP44" s="3"/>
      <c r="AQ44" s="2"/>
      <c r="AR44" s="2"/>
      <c r="AS44" s="2"/>
    </row>
    <row r="45" spans="1:45" x14ac:dyDescent="0.35">
      <c r="A45" s="1"/>
      <c r="B45" s="2"/>
      <c r="C45" s="2"/>
      <c r="D45" s="2"/>
      <c r="E45" s="2"/>
      <c r="F45" s="2"/>
      <c r="G45" s="2"/>
      <c r="H45" s="3"/>
      <c r="I45" s="3"/>
      <c r="J45" s="3"/>
      <c r="K45" s="3"/>
      <c r="L45" s="2"/>
      <c r="M45" s="3"/>
      <c r="N45" s="4"/>
      <c r="O45" s="4"/>
      <c r="P45" s="4"/>
      <c r="Q45" s="2"/>
      <c r="R45" s="2"/>
      <c r="S45" s="2"/>
      <c r="T45" s="2"/>
      <c r="U45" s="2"/>
      <c r="V45" s="2"/>
      <c r="W45" s="4"/>
      <c r="X45" s="2"/>
      <c r="Y45" s="5"/>
      <c r="Z45" s="2"/>
      <c r="AA45" s="2"/>
      <c r="AB45" s="6"/>
      <c r="AC45" s="4"/>
      <c r="AD45" s="6"/>
      <c r="AE45" s="6"/>
      <c r="AF45" s="4"/>
      <c r="AG45" s="6"/>
      <c r="AH45" s="4"/>
      <c r="AI45" s="2"/>
      <c r="AJ45" s="2"/>
      <c r="AK45" s="2"/>
      <c r="AL45" s="2"/>
      <c r="AM45" s="6"/>
      <c r="AN45" s="6"/>
      <c r="AO45" s="3"/>
      <c r="AP45" s="3"/>
      <c r="AQ45" s="2"/>
      <c r="AR45" s="2"/>
      <c r="AS45" s="2"/>
    </row>
    <row r="46" spans="1:45" x14ac:dyDescent="0.35">
      <c r="A46" s="1"/>
      <c r="B46" s="2"/>
      <c r="C46" s="2"/>
      <c r="D46" s="2"/>
      <c r="E46" s="2"/>
      <c r="F46" s="2"/>
      <c r="G46" s="2"/>
      <c r="H46" s="3"/>
      <c r="I46" s="3"/>
      <c r="J46" s="3"/>
      <c r="K46" s="3"/>
      <c r="L46" s="2"/>
      <c r="M46" s="3"/>
      <c r="N46" s="4"/>
      <c r="O46" s="4"/>
      <c r="P46" s="4"/>
      <c r="Q46" s="2"/>
      <c r="R46" s="2"/>
      <c r="S46" s="2"/>
      <c r="T46" s="2"/>
      <c r="U46" s="2"/>
      <c r="V46" s="2"/>
      <c r="W46" s="4"/>
      <c r="X46" s="2"/>
      <c r="Y46" s="5"/>
      <c r="Z46" s="2"/>
      <c r="AA46" s="2"/>
      <c r="AB46" s="6"/>
      <c r="AC46" s="4"/>
      <c r="AD46" s="6"/>
      <c r="AE46" s="6"/>
      <c r="AF46" s="4"/>
      <c r="AG46" s="6"/>
      <c r="AH46" s="4"/>
      <c r="AI46" s="2"/>
      <c r="AJ46" s="2"/>
      <c r="AK46" s="2"/>
      <c r="AL46" s="2"/>
      <c r="AM46" s="6"/>
      <c r="AN46" s="6"/>
      <c r="AO46" s="3"/>
      <c r="AP46" s="3"/>
      <c r="AQ46" s="2"/>
      <c r="AR46" s="2"/>
      <c r="AS46" s="2"/>
    </row>
    <row r="47" spans="1:45" x14ac:dyDescent="0.35">
      <c r="A47" s="1"/>
      <c r="B47" s="2"/>
      <c r="C47" s="2"/>
      <c r="D47" s="2"/>
      <c r="E47" s="2"/>
      <c r="F47" s="2"/>
      <c r="G47" s="2"/>
      <c r="H47" s="3"/>
      <c r="I47" s="3"/>
      <c r="J47" s="3"/>
      <c r="K47" s="3"/>
      <c r="L47" s="2"/>
      <c r="M47" s="3"/>
      <c r="N47" s="4"/>
      <c r="O47" s="4"/>
      <c r="P47" s="4"/>
      <c r="Q47" s="2"/>
      <c r="R47" s="2"/>
      <c r="S47" s="2"/>
      <c r="T47" s="2"/>
      <c r="U47" s="2"/>
      <c r="V47" s="2"/>
      <c r="W47" s="4"/>
      <c r="X47" s="2"/>
      <c r="Y47" s="5"/>
      <c r="Z47" s="2"/>
      <c r="AA47" s="2"/>
      <c r="AB47" s="6"/>
      <c r="AC47" s="4"/>
      <c r="AD47" s="6"/>
      <c r="AE47" s="6"/>
      <c r="AF47" s="4"/>
      <c r="AG47" s="6"/>
      <c r="AH47" s="4"/>
      <c r="AI47" s="2"/>
      <c r="AJ47" s="2"/>
      <c r="AK47" s="2"/>
      <c r="AL47" s="2"/>
      <c r="AM47" s="6"/>
      <c r="AN47" s="6"/>
      <c r="AO47" s="3"/>
      <c r="AP47" s="3"/>
      <c r="AQ47" s="2"/>
      <c r="AR47" s="2"/>
      <c r="AS47" s="2"/>
    </row>
    <row r="48" spans="1:45" x14ac:dyDescent="0.35">
      <c r="A48" s="1"/>
      <c r="B48" s="2"/>
      <c r="C48" s="2"/>
      <c r="D48" s="2"/>
      <c r="E48" s="2"/>
      <c r="F48" s="2"/>
      <c r="G48" s="2"/>
      <c r="H48" s="3"/>
      <c r="I48" s="3"/>
      <c r="J48" s="3"/>
      <c r="K48" s="3"/>
      <c r="L48" s="2"/>
      <c r="M48" s="3"/>
      <c r="N48" s="4"/>
      <c r="O48" s="4"/>
      <c r="P48" s="4"/>
      <c r="Q48" s="2"/>
      <c r="R48" s="2"/>
      <c r="S48" s="2"/>
      <c r="T48" s="2"/>
      <c r="U48" s="2"/>
      <c r="V48" s="2"/>
      <c r="W48" s="4"/>
      <c r="X48" s="2"/>
      <c r="Y48" s="5"/>
      <c r="Z48" s="2"/>
      <c r="AA48" s="2"/>
      <c r="AB48" s="6"/>
      <c r="AC48" s="4"/>
      <c r="AD48" s="6"/>
      <c r="AE48" s="6"/>
      <c r="AF48" s="4"/>
      <c r="AG48" s="6"/>
      <c r="AH48" s="4"/>
      <c r="AI48" s="2"/>
      <c r="AJ48" s="2"/>
      <c r="AK48" s="2"/>
      <c r="AL48" s="2"/>
      <c r="AM48" s="6"/>
      <c r="AN48" s="6"/>
      <c r="AO48" s="3"/>
      <c r="AP48" s="3"/>
      <c r="AQ48" s="2"/>
      <c r="AR48" s="2"/>
      <c r="AS48" s="2"/>
    </row>
    <row r="49" spans="1:45" x14ac:dyDescent="0.35">
      <c r="A49" s="1"/>
      <c r="B49" s="2"/>
      <c r="C49" s="2"/>
      <c r="D49" s="2"/>
      <c r="E49" s="2"/>
      <c r="F49" s="2"/>
      <c r="G49" s="2"/>
      <c r="H49" s="3"/>
      <c r="I49" s="3"/>
      <c r="J49" s="3"/>
      <c r="K49" s="3"/>
      <c r="L49" s="2"/>
      <c r="M49" s="3"/>
      <c r="N49" s="4"/>
      <c r="O49" s="4"/>
      <c r="P49" s="4"/>
      <c r="Q49" s="2"/>
      <c r="R49" s="2"/>
      <c r="S49" s="2"/>
      <c r="T49" s="2"/>
      <c r="U49" s="2"/>
      <c r="V49" s="2"/>
      <c r="W49" s="4"/>
      <c r="X49" s="2"/>
      <c r="Y49" s="5"/>
      <c r="Z49" s="2"/>
      <c r="AA49" s="2"/>
      <c r="AB49" s="6"/>
      <c r="AC49" s="4"/>
      <c r="AD49" s="6"/>
      <c r="AE49" s="6"/>
      <c r="AF49" s="4"/>
      <c r="AG49" s="6"/>
      <c r="AH49" s="4"/>
      <c r="AI49" s="2"/>
      <c r="AJ49" s="2"/>
      <c r="AK49" s="2"/>
      <c r="AL49" s="2"/>
      <c r="AM49" s="6"/>
      <c r="AN49" s="6"/>
      <c r="AO49" s="3"/>
      <c r="AP49" s="3"/>
      <c r="AQ49" s="2"/>
      <c r="AR49" s="2"/>
      <c r="AS49" s="2"/>
    </row>
    <row r="50" spans="1:45" x14ac:dyDescent="0.35">
      <c r="A50" s="1"/>
      <c r="B50" s="2"/>
      <c r="C50" s="2"/>
      <c r="D50" s="2"/>
      <c r="E50" s="2"/>
      <c r="F50" s="2"/>
      <c r="G50" s="2"/>
      <c r="H50" s="3"/>
      <c r="I50" s="3"/>
      <c r="J50" s="3"/>
      <c r="K50" s="3"/>
      <c r="L50" s="2"/>
      <c r="M50" s="3"/>
      <c r="N50" s="4"/>
      <c r="O50" s="4"/>
      <c r="P50" s="4"/>
      <c r="Q50" s="2"/>
      <c r="R50" s="2"/>
      <c r="S50" s="2"/>
      <c r="T50" s="2"/>
      <c r="U50" s="2"/>
      <c r="V50" s="2"/>
      <c r="W50" s="4"/>
      <c r="X50" s="2"/>
      <c r="Y50" s="5"/>
      <c r="Z50" s="2"/>
      <c r="AA50" s="2"/>
      <c r="AB50" s="6"/>
      <c r="AC50" s="4"/>
      <c r="AD50" s="6"/>
      <c r="AE50" s="6"/>
      <c r="AF50" s="4"/>
      <c r="AG50" s="6"/>
      <c r="AH50" s="4"/>
      <c r="AI50" s="2"/>
      <c r="AJ50" s="2"/>
      <c r="AK50" s="2"/>
      <c r="AL50" s="2"/>
      <c r="AM50" s="6"/>
      <c r="AN50" s="6"/>
      <c r="AO50" s="3"/>
      <c r="AP50" s="3"/>
      <c r="AQ50" s="2"/>
      <c r="AR50" s="2"/>
      <c r="AS50" s="2"/>
    </row>
    <row r="51" spans="1:45" x14ac:dyDescent="0.35">
      <c r="A51" s="1"/>
      <c r="B51" s="2"/>
      <c r="C51" s="2"/>
      <c r="D51" s="2"/>
      <c r="E51" s="2"/>
      <c r="F51" s="2"/>
      <c r="G51" s="2"/>
      <c r="H51" s="3"/>
      <c r="I51" s="3"/>
      <c r="J51" s="3"/>
      <c r="K51" s="3"/>
      <c r="L51" s="2"/>
      <c r="M51" s="3"/>
      <c r="N51" s="4"/>
      <c r="O51" s="4"/>
      <c r="P51" s="4"/>
      <c r="Q51" s="2"/>
      <c r="R51" s="2"/>
      <c r="S51" s="2"/>
      <c r="T51" s="2"/>
      <c r="U51" s="2"/>
      <c r="V51" s="2"/>
      <c r="W51" s="4"/>
      <c r="X51" s="2"/>
      <c r="Y51" s="5"/>
      <c r="Z51" s="2"/>
      <c r="AA51" s="2"/>
      <c r="AB51" s="6"/>
      <c r="AC51" s="4"/>
      <c r="AD51" s="6"/>
      <c r="AE51" s="6"/>
      <c r="AF51" s="4"/>
      <c r="AG51" s="6"/>
      <c r="AH51" s="4"/>
      <c r="AI51" s="2"/>
      <c r="AJ51" s="2"/>
      <c r="AK51" s="2"/>
      <c r="AL51" s="2"/>
      <c r="AM51" s="6"/>
      <c r="AN51" s="6"/>
      <c r="AO51" s="3"/>
      <c r="AP51" s="3"/>
      <c r="AQ51" s="2"/>
      <c r="AR51" s="2"/>
      <c r="AS51" s="2"/>
    </row>
    <row r="52" spans="1:45" x14ac:dyDescent="0.35">
      <c r="A52" s="1"/>
      <c r="B52" s="2"/>
      <c r="C52" s="2"/>
      <c r="D52" s="2"/>
      <c r="E52" s="2"/>
      <c r="F52" s="2"/>
      <c r="G52" s="2"/>
      <c r="H52" s="3"/>
      <c r="I52" s="3"/>
      <c r="J52" s="3"/>
      <c r="K52" s="3"/>
      <c r="L52" s="2"/>
      <c r="M52" s="3"/>
      <c r="N52" s="4"/>
      <c r="O52" s="4"/>
      <c r="P52" s="4"/>
      <c r="Q52" s="2"/>
      <c r="R52" s="2"/>
      <c r="S52" s="2"/>
      <c r="T52" s="2"/>
      <c r="U52" s="2"/>
      <c r="V52" s="2"/>
      <c r="W52" s="4"/>
      <c r="X52" s="2"/>
      <c r="Y52" s="5"/>
      <c r="Z52" s="2"/>
      <c r="AA52" s="2"/>
      <c r="AB52" s="6"/>
      <c r="AC52" s="4"/>
      <c r="AD52" s="6"/>
      <c r="AE52" s="6"/>
      <c r="AF52" s="4"/>
      <c r="AG52" s="6"/>
      <c r="AH52" s="4"/>
      <c r="AI52" s="2"/>
      <c r="AJ52" s="2"/>
      <c r="AK52" s="2"/>
      <c r="AL52" s="2"/>
      <c r="AM52" s="6"/>
      <c r="AN52" s="6"/>
      <c r="AO52" s="3"/>
      <c r="AP52" s="3"/>
      <c r="AQ52" s="2"/>
      <c r="AR52" s="2"/>
      <c r="AS52" s="2"/>
    </row>
    <row r="53" spans="1:45" x14ac:dyDescent="0.35">
      <c r="A53" s="1"/>
      <c r="B53" s="2"/>
      <c r="C53" s="2"/>
      <c r="D53" s="2"/>
      <c r="E53" s="2"/>
      <c r="F53" s="2"/>
      <c r="G53" s="2"/>
      <c r="H53" s="3"/>
      <c r="I53" s="3"/>
      <c r="J53" s="3"/>
      <c r="K53" s="3"/>
      <c r="L53" s="2"/>
      <c r="M53" s="3"/>
      <c r="N53" s="4"/>
      <c r="O53" s="4"/>
      <c r="P53" s="4"/>
      <c r="Q53" s="2"/>
      <c r="R53" s="2"/>
      <c r="S53" s="2"/>
      <c r="T53" s="2"/>
      <c r="U53" s="2"/>
      <c r="V53" s="2"/>
      <c r="W53" s="4"/>
      <c r="X53" s="2"/>
      <c r="Y53" s="5"/>
      <c r="Z53" s="2"/>
      <c r="AA53" s="2"/>
      <c r="AB53" s="6"/>
      <c r="AC53" s="4"/>
      <c r="AD53" s="6"/>
      <c r="AE53" s="6"/>
      <c r="AF53" s="4"/>
      <c r="AG53" s="6"/>
      <c r="AH53" s="4"/>
      <c r="AI53" s="2"/>
      <c r="AJ53" s="2"/>
      <c r="AK53" s="2"/>
      <c r="AL53" s="2"/>
      <c r="AM53" s="6"/>
      <c r="AN53" s="6"/>
      <c r="AO53" s="3"/>
      <c r="AP53" s="3"/>
      <c r="AQ53" s="2"/>
      <c r="AR53" s="2"/>
      <c r="AS53" s="2"/>
    </row>
    <row r="54" spans="1:45" x14ac:dyDescent="0.35">
      <c r="A54" s="1"/>
      <c r="B54" s="2"/>
      <c r="C54" s="2"/>
      <c r="D54" s="2"/>
      <c r="E54" s="2"/>
      <c r="F54" s="2"/>
      <c r="G54" s="2"/>
      <c r="H54" s="3"/>
      <c r="I54" s="3"/>
      <c r="J54" s="3"/>
      <c r="K54" s="3"/>
      <c r="L54" s="2"/>
      <c r="M54" s="3"/>
      <c r="N54" s="4"/>
      <c r="O54" s="4"/>
      <c r="P54" s="4"/>
      <c r="Q54" s="2"/>
      <c r="R54" s="2"/>
      <c r="S54" s="2"/>
      <c r="T54" s="2"/>
      <c r="U54" s="2"/>
      <c r="V54" s="2"/>
      <c r="W54" s="4"/>
      <c r="X54" s="2"/>
      <c r="Y54" s="5"/>
      <c r="Z54" s="2"/>
      <c r="AA54" s="2"/>
      <c r="AB54" s="6"/>
      <c r="AC54" s="4"/>
      <c r="AD54" s="6"/>
      <c r="AE54" s="6"/>
      <c r="AF54" s="4"/>
      <c r="AG54" s="6"/>
      <c r="AH54" s="4"/>
      <c r="AI54" s="2"/>
      <c r="AJ54" s="2"/>
      <c r="AK54" s="2"/>
      <c r="AL54" s="2"/>
      <c r="AM54" s="6"/>
      <c r="AN54" s="6"/>
      <c r="AO54" s="3"/>
      <c r="AP54" s="3"/>
      <c r="AQ54" s="2"/>
      <c r="AR54" s="2"/>
      <c r="AS54" s="2"/>
    </row>
    <row r="55" spans="1:45" x14ac:dyDescent="0.35">
      <c r="A55" s="1"/>
      <c r="B55" s="2"/>
      <c r="C55" s="2"/>
      <c r="D55" s="2"/>
      <c r="E55" s="2"/>
      <c r="F55" s="2"/>
      <c r="G55" s="2"/>
      <c r="H55" s="3"/>
      <c r="I55" s="3"/>
      <c r="J55" s="3"/>
      <c r="K55" s="3"/>
      <c r="L55" s="2"/>
      <c r="M55" s="3"/>
      <c r="N55" s="4"/>
      <c r="O55" s="4"/>
      <c r="P55" s="4"/>
      <c r="Q55" s="2"/>
      <c r="R55" s="2"/>
      <c r="S55" s="2"/>
      <c r="T55" s="2"/>
      <c r="U55" s="2"/>
      <c r="V55" s="2"/>
      <c r="W55" s="4"/>
      <c r="X55" s="2"/>
      <c r="Y55" s="5"/>
      <c r="Z55" s="2"/>
      <c r="AA55" s="2"/>
      <c r="AB55" s="6"/>
      <c r="AC55" s="4"/>
      <c r="AD55" s="6"/>
      <c r="AE55" s="6"/>
      <c r="AF55" s="4"/>
      <c r="AG55" s="6"/>
      <c r="AH55" s="4"/>
      <c r="AI55" s="2"/>
      <c r="AJ55" s="2"/>
      <c r="AK55" s="2"/>
      <c r="AL55" s="2"/>
      <c r="AM55" s="6"/>
      <c r="AN55" s="6"/>
      <c r="AO55" s="3"/>
      <c r="AP55" s="3"/>
      <c r="AQ55" s="2"/>
      <c r="AR55" s="2"/>
      <c r="AS55" s="2"/>
    </row>
    <row r="56" spans="1:45" x14ac:dyDescent="0.35">
      <c r="A56" s="1"/>
      <c r="B56" s="2"/>
      <c r="C56" s="2"/>
      <c r="D56" s="2"/>
      <c r="E56" s="2"/>
      <c r="F56" s="2"/>
      <c r="G56" s="2"/>
      <c r="H56" s="3"/>
      <c r="I56" s="3"/>
      <c r="J56" s="3"/>
      <c r="K56" s="3"/>
      <c r="L56" s="2"/>
      <c r="M56" s="3"/>
      <c r="N56" s="4"/>
      <c r="O56" s="4"/>
      <c r="P56" s="4"/>
      <c r="Q56" s="2"/>
      <c r="R56" s="2"/>
      <c r="S56" s="2"/>
      <c r="T56" s="2"/>
      <c r="U56" s="2"/>
      <c r="V56" s="2"/>
      <c r="W56" s="4"/>
      <c r="X56" s="2"/>
      <c r="Y56" s="5"/>
      <c r="Z56" s="2"/>
      <c r="AA56" s="2"/>
      <c r="AB56" s="6"/>
      <c r="AC56" s="4"/>
      <c r="AD56" s="6"/>
      <c r="AE56" s="6"/>
      <c r="AF56" s="4"/>
      <c r="AG56" s="6"/>
      <c r="AH56" s="4"/>
      <c r="AI56" s="2"/>
      <c r="AJ56" s="2"/>
      <c r="AK56" s="2"/>
      <c r="AL56" s="2"/>
      <c r="AM56" s="6"/>
      <c r="AN56" s="6"/>
      <c r="AO56" s="3"/>
      <c r="AP56" s="3"/>
      <c r="AQ56" s="2"/>
      <c r="AR56" s="2"/>
      <c r="AS56" s="2"/>
    </row>
    <row r="57" spans="1:45" x14ac:dyDescent="0.35">
      <c r="A57" s="1"/>
      <c r="B57" s="2"/>
      <c r="C57" s="2"/>
      <c r="D57" s="2"/>
      <c r="E57" s="2"/>
      <c r="F57" s="2"/>
      <c r="G57" s="2"/>
      <c r="H57" s="3"/>
      <c r="I57" s="3"/>
      <c r="J57" s="3"/>
      <c r="K57" s="3"/>
      <c r="L57" s="2"/>
      <c r="M57" s="3"/>
      <c r="N57" s="4"/>
      <c r="O57" s="4"/>
      <c r="P57" s="4"/>
      <c r="Q57" s="2"/>
      <c r="R57" s="2"/>
      <c r="S57" s="2"/>
      <c r="T57" s="2"/>
      <c r="U57" s="2"/>
      <c r="V57" s="2"/>
      <c r="W57" s="4"/>
      <c r="X57" s="2"/>
      <c r="Y57" s="5"/>
      <c r="Z57" s="2"/>
      <c r="AA57" s="2"/>
      <c r="AB57" s="6"/>
      <c r="AC57" s="4"/>
      <c r="AD57" s="6"/>
      <c r="AE57" s="6"/>
      <c r="AF57" s="4"/>
      <c r="AG57" s="6"/>
      <c r="AH57" s="4"/>
      <c r="AI57" s="2"/>
      <c r="AJ57" s="2"/>
      <c r="AK57" s="2"/>
      <c r="AL57" s="2"/>
      <c r="AM57" s="6"/>
      <c r="AN57" s="6"/>
      <c r="AO57" s="3"/>
      <c r="AP57" s="3"/>
      <c r="AQ57" s="2"/>
      <c r="AR57" s="2"/>
      <c r="AS57" s="2"/>
    </row>
    <row r="58" spans="1:45" x14ac:dyDescent="0.35">
      <c r="A58" s="1"/>
      <c r="B58" s="2"/>
      <c r="C58" s="2"/>
      <c r="D58" s="2"/>
      <c r="E58" s="2"/>
      <c r="F58" s="2"/>
      <c r="G58" s="2"/>
      <c r="H58" s="3"/>
      <c r="I58" s="3"/>
      <c r="J58" s="3"/>
      <c r="K58" s="3"/>
      <c r="L58" s="2"/>
      <c r="M58" s="3"/>
      <c r="N58" s="4"/>
      <c r="O58" s="4"/>
      <c r="P58" s="4"/>
      <c r="Q58" s="2"/>
      <c r="R58" s="2"/>
      <c r="S58" s="2"/>
      <c r="T58" s="2"/>
      <c r="U58" s="2"/>
      <c r="V58" s="2"/>
      <c r="W58" s="4"/>
      <c r="X58" s="2"/>
      <c r="Y58" s="5"/>
      <c r="Z58" s="2"/>
      <c r="AA58" s="2"/>
      <c r="AB58" s="6"/>
      <c r="AC58" s="4"/>
      <c r="AD58" s="6"/>
      <c r="AE58" s="6"/>
      <c r="AF58" s="4"/>
      <c r="AG58" s="6"/>
      <c r="AH58" s="4"/>
      <c r="AI58" s="2"/>
      <c r="AJ58" s="2"/>
      <c r="AK58" s="2"/>
      <c r="AL58" s="2"/>
      <c r="AM58" s="6"/>
      <c r="AN58" s="6"/>
      <c r="AO58" s="3"/>
      <c r="AP58" s="3"/>
      <c r="AQ58" s="2"/>
      <c r="AR58" s="2"/>
      <c r="AS58" s="2"/>
    </row>
    <row r="59" spans="1:45" x14ac:dyDescent="0.35">
      <c r="A59" s="1"/>
      <c r="B59" s="2"/>
      <c r="C59" s="2"/>
      <c r="D59" s="2"/>
      <c r="E59" s="2"/>
      <c r="F59" s="2"/>
      <c r="G59" s="2"/>
      <c r="H59" s="3"/>
      <c r="I59" s="3"/>
      <c r="J59" s="3"/>
      <c r="K59" s="3"/>
      <c r="L59" s="2"/>
      <c r="M59" s="3"/>
      <c r="N59" s="4"/>
      <c r="O59" s="4"/>
      <c r="P59" s="4"/>
      <c r="Q59" s="2"/>
      <c r="R59" s="2"/>
      <c r="S59" s="2"/>
      <c r="T59" s="2"/>
      <c r="U59" s="2"/>
      <c r="V59" s="2"/>
      <c r="W59" s="4"/>
      <c r="X59" s="2"/>
      <c r="Y59" s="5"/>
      <c r="Z59" s="2"/>
      <c r="AA59" s="2"/>
      <c r="AB59" s="6"/>
      <c r="AC59" s="4"/>
      <c r="AD59" s="6"/>
      <c r="AE59" s="6"/>
      <c r="AF59" s="4"/>
      <c r="AG59" s="6"/>
      <c r="AH59" s="4"/>
      <c r="AI59" s="2"/>
      <c r="AJ59" s="2"/>
      <c r="AK59" s="2"/>
      <c r="AL59" s="2"/>
      <c r="AM59" s="6"/>
      <c r="AN59" s="6"/>
      <c r="AO59" s="3"/>
      <c r="AP59" s="3"/>
      <c r="AQ59" s="2"/>
      <c r="AR59" s="2"/>
      <c r="AS59" s="2"/>
    </row>
    <row r="60" spans="1:45" x14ac:dyDescent="0.35">
      <c r="A60" s="1"/>
      <c r="B60" s="2"/>
      <c r="C60" s="2"/>
      <c r="D60" s="2"/>
      <c r="E60" s="2"/>
      <c r="F60" s="2"/>
      <c r="G60" s="2"/>
      <c r="H60" s="3"/>
      <c r="I60" s="3"/>
      <c r="J60" s="3"/>
      <c r="K60" s="3"/>
      <c r="L60" s="2"/>
      <c r="M60" s="3"/>
      <c r="N60" s="4"/>
      <c r="O60" s="4"/>
      <c r="P60" s="4"/>
      <c r="Q60" s="2"/>
      <c r="R60" s="2"/>
      <c r="S60" s="2"/>
      <c r="T60" s="2"/>
      <c r="U60" s="2"/>
      <c r="V60" s="2"/>
      <c r="W60" s="4"/>
      <c r="X60" s="2"/>
      <c r="Y60" s="5"/>
      <c r="Z60" s="2"/>
      <c r="AA60" s="2"/>
      <c r="AB60" s="6"/>
      <c r="AC60" s="4"/>
      <c r="AD60" s="6"/>
      <c r="AE60" s="6"/>
      <c r="AF60" s="4"/>
      <c r="AG60" s="6"/>
      <c r="AH60" s="4"/>
      <c r="AI60" s="2"/>
      <c r="AJ60" s="2"/>
      <c r="AK60" s="2"/>
      <c r="AL60" s="2"/>
      <c r="AM60" s="6"/>
      <c r="AN60" s="6"/>
      <c r="AO60" s="3"/>
      <c r="AP60" s="3"/>
      <c r="AQ60" s="2"/>
      <c r="AR60" s="2"/>
      <c r="AS60" s="2"/>
    </row>
    <row r="61" spans="1:45" x14ac:dyDescent="0.35">
      <c r="A61" s="1"/>
      <c r="B61" s="2"/>
      <c r="C61" s="2"/>
      <c r="D61" s="2"/>
      <c r="E61" s="2"/>
      <c r="F61" s="2"/>
      <c r="G61" s="2"/>
      <c r="H61" s="3"/>
      <c r="I61" s="3"/>
      <c r="J61" s="3"/>
      <c r="K61" s="3"/>
      <c r="L61" s="2"/>
      <c r="M61" s="3"/>
      <c r="N61" s="4"/>
      <c r="O61" s="4"/>
      <c r="P61" s="4"/>
      <c r="Q61" s="2"/>
      <c r="R61" s="2"/>
      <c r="S61" s="2"/>
      <c r="T61" s="2"/>
      <c r="U61" s="2"/>
      <c r="V61" s="2"/>
      <c r="W61" s="4"/>
      <c r="X61" s="2"/>
      <c r="Y61" s="5"/>
      <c r="Z61" s="2"/>
      <c r="AA61" s="2"/>
      <c r="AB61" s="6"/>
      <c r="AC61" s="4"/>
      <c r="AD61" s="6"/>
      <c r="AE61" s="6"/>
      <c r="AF61" s="4"/>
      <c r="AG61" s="6"/>
      <c r="AH61" s="4"/>
      <c r="AI61" s="2"/>
      <c r="AJ61" s="2"/>
      <c r="AK61" s="2"/>
      <c r="AL61" s="2"/>
      <c r="AM61" s="6"/>
      <c r="AN61" s="6"/>
      <c r="AO61" s="3"/>
      <c r="AP61" s="3"/>
      <c r="AQ61" s="2"/>
      <c r="AR61" s="2"/>
      <c r="AS61" s="2"/>
    </row>
    <row r="62" spans="1:45" x14ac:dyDescent="0.35">
      <c r="A62" s="1"/>
      <c r="B62" s="2"/>
      <c r="C62" s="2"/>
      <c r="D62" s="2"/>
      <c r="E62" s="2"/>
      <c r="F62" s="2"/>
      <c r="G62" s="2"/>
      <c r="H62" s="3"/>
      <c r="I62" s="3"/>
      <c r="J62" s="3"/>
      <c r="K62" s="3"/>
      <c r="L62" s="2"/>
      <c r="M62" s="3"/>
      <c r="N62" s="4"/>
      <c r="O62" s="4"/>
      <c r="P62" s="4"/>
      <c r="Q62" s="2"/>
      <c r="R62" s="2"/>
      <c r="S62" s="2"/>
      <c r="T62" s="2"/>
      <c r="U62" s="2"/>
      <c r="V62" s="2"/>
      <c r="W62" s="4"/>
      <c r="X62" s="2"/>
      <c r="Y62" s="5"/>
      <c r="Z62" s="2"/>
      <c r="AA62" s="2"/>
      <c r="AB62" s="6"/>
      <c r="AC62" s="4"/>
      <c r="AD62" s="6"/>
      <c r="AE62" s="6"/>
      <c r="AF62" s="4"/>
      <c r="AG62" s="6"/>
      <c r="AH62" s="4"/>
      <c r="AI62" s="2"/>
      <c r="AJ62" s="2"/>
      <c r="AK62" s="2"/>
      <c r="AL62" s="2"/>
      <c r="AM62" s="6"/>
      <c r="AN62" s="6"/>
      <c r="AO62" s="3"/>
      <c r="AP62" s="3"/>
      <c r="AQ62" s="2"/>
      <c r="AR62" s="2"/>
      <c r="AS62" s="2"/>
    </row>
    <row r="63" spans="1:45" x14ac:dyDescent="0.35">
      <c r="A63" s="1"/>
      <c r="B63" s="2"/>
      <c r="C63" s="2"/>
      <c r="D63" s="2"/>
      <c r="E63" s="2"/>
      <c r="F63" s="2"/>
      <c r="G63" s="2"/>
      <c r="H63" s="3"/>
      <c r="I63" s="3"/>
      <c r="J63" s="3"/>
      <c r="K63" s="3"/>
      <c r="L63" s="2"/>
      <c r="M63" s="3"/>
      <c r="N63" s="4"/>
      <c r="O63" s="4"/>
      <c r="P63" s="4"/>
      <c r="Q63" s="2"/>
      <c r="R63" s="2"/>
      <c r="S63" s="2"/>
      <c r="T63" s="2"/>
      <c r="U63" s="2"/>
      <c r="V63" s="2"/>
      <c r="W63" s="4"/>
      <c r="X63" s="2"/>
      <c r="Y63" s="5"/>
      <c r="Z63" s="2"/>
      <c r="AA63" s="2"/>
      <c r="AB63" s="6"/>
      <c r="AC63" s="4"/>
      <c r="AD63" s="6"/>
      <c r="AE63" s="6"/>
      <c r="AF63" s="4"/>
      <c r="AG63" s="6"/>
      <c r="AH63" s="4"/>
      <c r="AI63" s="2"/>
      <c r="AJ63" s="2"/>
      <c r="AK63" s="2"/>
      <c r="AL63" s="2"/>
      <c r="AM63" s="6"/>
      <c r="AN63" s="6"/>
      <c r="AO63" s="3"/>
      <c r="AP63" s="3"/>
      <c r="AQ63" s="2"/>
      <c r="AR63" s="2"/>
      <c r="AS63" s="2"/>
    </row>
    <row r="64" spans="1:45" x14ac:dyDescent="0.35">
      <c r="A64" s="1"/>
      <c r="B64" s="2"/>
      <c r="C64" s="2"/>
      <c r="D64" s="2"/>
      <c r="E64" s="2"/>
      <c r="F64" s="2"/>
      <c r="G64" s="2"/>
      <c r="H64" s="3"/>
      <c r="I64" s="3"/>
      <c r="J64" s="3"/>
      <c r="K64" s="3"/>
      <c r="L64" s="2"/>
      <c r="M64" s="3"/>
      <c r="N64" s="4"/>
      <c r="O64" s="4"/>
      <c r="P64" s="4"/>
      <c r="Q64" s="2"/>
      <c r="R64" s="2"/>
      <c r="S64" s="2"/>
      <c r="T64" s="2"/>
      <c r="U64" s="2"/>
      <c r="V64" s="2"/>
      <c r="W64" s="4"/>
      <c r="X64" s="2"/>
      <c r="Y64" s="5"/>
      <c r="Z64" s="2"/>
      <c r="AA64" s="2"/>
      <c r="AB64" s="6"/>
      <c r="AC64" s="4"/>
      <c r="AD64" s="6"/>
      <c r="AE64" s="6"/>
      <c r="AF64" s="4"/>
      <c r="AG64" s="6"/>
      <c r="AH64" s="4"/>
      <c r="AI64" s="2"/>
      <c r="AJ64" s="2"/>
      <c r="AK64" s="2"/>
      <c r="AL64" s="2"/>
      <c r="AM64" s="6"/>
      <c r="AN64" s="6"/>
      <c r="AO64" s="3"/>
      <c r="AP64" s="3"/>
      <c r="AQ64" s="2"/>
      <c r="AR64" s="2"/>
      <c r="AS64" s="2"/>
    </row>
    <row r="65" spans="1:45" x14ac:dyDescent="0.35">
      <c r="A65" s="1"/>
      <c r="B65" s="2"/>
      <c r="C65" s="2"/>
      <c r="D65" s="2"/>
      <c r="E65" s="2"/>
      <c r="F65" s="2"/>
      <c r="G65" s="2"/>
      <c r="H65" s="3"/>
      <c r="I65" s="3"/>
      <c r="J65" s="3"/>
      <c r="K65" s="3"/>
      <c r="L65" s="2"/>
      <c r="M65" s="3"/>
      <c r="N65" s="4"/>
      <c r="O65" s="4"/>
      <c r="P65" s="4"/>
      <c r="Q65" s="2"/>
      <c r="R65" s="2"/>
      <c r="S65" s="2"/>
      <c r="T65" s="2"/>
      <c r="U65" s="2"/>
      <c r="V65" s="2"/>
      <c r="W65" s="4"/>
      <c r="X65" s="2"/>
      <c r="Y65" s="5"/>
      <c r="Z65" s="2"/>
      <c r="AA65" s="2"/>
      <c r="AB65" s="6"/>
      <c r="AC65" s="4"/>
      <c r="AD65" s="6"/>
      <c r="AE65" s="6"/>
      <c r="AF65" s="4"/>
      <c r="AG65" s="6"/>
      <c r="AH65" s="4"/>
      <c r="AI65" s="2"/>
      <c r="AJ65" s="2"/>
      <c r="AK65" s="2"/>
      <c r="AL65" s="2"/>
      <c r="AM65" s="6"/>
      <c r="AN65" s="6"/>
      <c r="AO65" s="3"/>
      <c r="AP65" s="3"/>
      <c r="AQ65" s="2"/>
      <c r="AR65" s="2"/>
      <c r="AS65" s="2"/>
    </row>
    <row r="66" spans="1:45" x14ac:dyDescent="0.35">
      <c r="A66" s="1"/>
      <c r="B66" s="2"/>
      <c r="C66" s="2"/>
      <c r="D66" s="2"/>
      <c r="E66" s="2"/>
      <c r="F66" s="2"/>
      <c r="G66" s="2"/>
      <c r="H66" s="3"/>
      <c r="I66" s="3"/>
      <c r="J66" s="3"/>
      <c r="K66" s="3"/>
      <c r="L66" s="2"/>
      <c r="M66" s="3"/>
      <c r="N66" s="4"/>
      <c r="O66" s="4"/>
      <c r="P66" s="4"/>
      <c r="Q66" s="2"/>
      <c r="R66" s="2"/>
      <c r="S66" s="2"/>
      <c r="T66" s="2"/>
      <c r="U66" s="2"/>
      <c r="V66" s="2"/>
      <c r="W66" s="4"/>
      <c r="X66" s="2"/>
      <c r="Y66" s="5"/>
      <c r="Z66" s="2"/>
      <c r="AA66" s="2"/>
      <c r="AB66" s="6"/>
      <c r="AC66" s="4"/>
      <c r="AD66" s="6"/>
      <c r="AE66" s="6"/>
      <c r="AF66" s="4"/>
      <c r="AG66" s="6"/>
      <c r="AH66" s="4"/>
      <c r="AI66" s="2"/>
      <c r="AJ66" s="2"/>
      <c r="AK66" s="2"/>
      <c r="AL66" s="2"/>
      <c r="AM66" s="6"/>
      <c r="AN66" s="6"/>
      <c r="AO66" s="3"/>
      <c r="AP66" s="3"/>
      <c r="AQ66" s="2"/>
      <c r="AR66" s="2"/>
      <c r="AS66" s="2"/>
    </row>
    <row r="67" spans="1:45" x14ac:dyDescent="0.35">
      <c r="A67" s="1"/>
      <c r="B67" s="2"/>
      <c r="C67" s="2"/>
      <c r="D67" s="2"/>
      <c r="E67" s="2"/>
      <c r="F67" s="2"/>
      <c r="G67" s="2"/>
      <c r="H67" s="3"/>
      <c r="I67" s="3"/>
      <c r="J67" s="3"/>
      <c r="K67" s="3"/>
      <c r="L67" s="2"/>
      <c r="M67" s="3"/>
      <c r="N67" s="4"/>
      <c r="O67" s="4"/>
      <c r="P67" s="4"/>
      <c r="Q67" s="2"/>
      <c r="R67" s="2"/>
      <c r="S67" s="2"/>
      <c r="T67" s="2"/>
      <c r="U67" s="2"/>
      <c r="V67" s="2"/>
      <c r="W67" s="4"/>
      <c r="X67" s="2"/>
      <c r="Y67" s="5"/>
      <c r="Z67" s="2"/>
      <c r="AA67" s="2"/>
      <c r="AB67" s="6"/>
      <c r="AC67" s="4"/>
      <c r="AD67" s="6"/>
      <c r="AE67" s="6"/>
      <c r="AF67" s="4"/>
      <c r="AG67" s="6"/>
      <c r="AH67" s="4"/>
      <c r="AI67" s="2"/>
      <c r="AJ67" s="2"/>
      <c r="AK67" s="2"/>
      <c r="AL67" s="2"/>
      <c r="AM67" s="6"/>
      <c r="AN67" s="6"/>
      <c r="AO67" s="3"/>
      <c r="AP67" s="3"/>
      <c r="AQ67" s="2"/>
      <c r="AR67" s="2"/>
      <c r="AS67" s="2"/>
    </row>
    <row r="68" spans="1:45" x14ac:dyDescent="0.35">
      <c r="A68" s="1"/>
      <c r="B68" s="2"/>
      <c r="C68" s="2"/>
      <c r="D68" s="2"/>
      <c r="E68" s="2"/>
      <c r="F68" s="2"/>
      <c r="G68" s="2"/>
      <c r="H68" s="3"/>
      <c r="I68" s="3"/>
      <c r="J68" s="3"/>
      <c r="K68" s="3"/>
      <c r="L68" s="2"/>
      <c r="M68" s="3"/>
      <c r="N68" s="4"/>
      <c r="O68" s="4"/>
      <c r="P68" s="4"/>
      <c r="Q68" s="2"/>
      <c r="R68" s="2"/>
      <c r="S68" s="2"/>
      <c r="T68" s="2"/>
      <c r="U68" s="2"/>
      <c r="V68" s="2"/>
      <c r="W68" s="4"/>
      <c r="X68" s="2"/>
      <c r="Y68" s="5"/>
      <c r="Z68" s="2"/>
      <c r="AA68" s="2"/>
      <c r="AB68" s="6"/>
      <c r="AC68" s="4"/>
      <c r="AD68" s="6"/>
      <c r="AE68" s="6"/>
      <c r="AF68" s="4"/>
      <c r="AG68" s="6"/>
      <c r="AH68" s="4"/>
      <c r="AI68" s="2"/>
      <c r="AJ68" s="2"/>
      <c r="AK68" s="2"/>
      <c r="AL68" s="2"/>
      <c r="AM68" s="6"/>
      <c r="AN68" s="6"/>
      <c r="AO68" s="3"/>
      <c r="AP68" s="3"/>
      <c r="AQ68" s="2"/>
      <c r="AR68" s="2"/>
      <c r="AS68" s="2"/>
    </row>
    <row r="69" spans="1:45" x14ac:dyDescent="0.35">
      <c r="A69" s="1"/>
      <c r="B69" s="2"/>
      <c r="C69" s="2"/>
      <c r="D69" s="2"/>
      <c r="E69" s="2"/>
      <c r="F69" s="2"/>
      <c r="G69" s="2"/>
      <c r="H69" s="3"/>
      <c r="I69" s="3"/>
      <c r="J69" s="3"/>
      <c r="K69" s="3"/>
      <c r="L69" s="2"/>
      <c r="M69" s="3"/>
      <c r="N69" s="4"/>
      <c r="O69" s="4"/>
      <c r="P69" s="4"/>
      <c r="Q69" s="2"/>
      <c r="R69" s="2"/>
      <c r="S69" s="2"/>
      <c r="T69" s="2"/>
      <c r="U69" s="2"/>
      <c r="V69" s="2"/>
      <c r="W69" s="4"/>
      <c r="X69" s="2"/>
      <c r="Y69" s="5"/>
      <c r="Z69" s="2"/>
      <c r="AA69" s="2"/>
      <c r="AB69" s="6"/>
      <c r="AC69" s="4"/>
      <c r="AD69" s="6"/>
      <c r="AE69" s="6"/>
      <c r="AF69" s="4"/>
      <c r="AG69" s="6"/>
      <c r="AH69" s="4"/>
      <c r="AI69" s="2"/>
      <c r="AJ69" s="2"/>
      <c r="AK69" s="2"/>
      <c r="AL69" s="2"/>
      <c r="AM69" s="6"/>
      <c r="AN69" s="6"/>
      <c r="AO69" s="3"/>
      <c r="AP69" s="3"/>
      <c r="AQ69" s="2"/>
      <c r="AR69" s="2"/>
      <c r="AS69" s="2"/>
    </row>
    <row r="70" spans="1:45" x14ac:dyDescent="0.35">
      <c r="A70" s="1"/>
      <c r="B70" s="2"/>
      <c r="C70" s="2"/>
      <c r="D70" s="2"/>
      <c r="E70" s="2"/>
      <c r="F70" s="2"/>
      <c r="G70" s="2"/>
      <c r="H70" s="3"/>
      <c r="I70" s="3"/>
      <c r="J70" s="3"/>
      <c r="K70" s="3"/>
      <c r="L70" s="2"/>
      <c r="M70" s="3"/>
      <c r="N70" s="4"/>
      <c r="O70" s="4"/>
      <c r="P70" s="4"/>
      <c r="Q70" s="2"/>
      <c r="R70" s="2"/>
      <c r="S70" s="2"/>
      <c r="T70" s="2"/>
      <c r="U70" s="2"/>
      <c r="V70" s="2"/>
      <c r="W70" s="4"/>
      <c r="X70" s="2"/>
      <c r="Y70" s="5"/>
      <c r="Z70" s="2"/>
      <c r="AA70" s="2"/>
      <c r="AB70" s="6"/>
      <c r="AC70" s="4"/>
      <c r="AD70" s="6"/>
      <c r="AE70" s="6"/>
      <c r="AF70" s="4"/>
      <c r="AG70" s="6"/>
      <c r="AH70" s="4"/>
      <c r="AI70" s="2"/>
      <c r="AJ70" s="2"/>
      <c r="AK70" s="2"/>
      <c r="AL70" s="2"/>
      <c r="AM70" s="6"/>
      <c r="AN70" s="6"/>
      <c r="AO70" s="3"/>
      <c r="AP70" s="3"/>
      <c r="AQ70" s="2"/>
      <c r="AR70" s="2"/>
      <c r="AS70" s="2"/>
    </row>
    <row r="71" spans="1:45" x14ac:dyDescent="0.35">
      <c r="A71" s="1"/>
      <c r="B71" s="2"/>
      <c r="C71" s="2"/>
      <c r="D71" s="2"/>
      <c r="E71" s="2"/>
      <c r="F71" s="2"/>
      <c r="G71" s="2"/>
      <c r="H71" s="3"/>
      <c r="I71" s="3"/>
      <c r="J71" s="3"/>
      <c r="K71" s="3"/>
      <c r="L71" s="2"/>
      <c r="M71" s="3"/>
      <c r="N71" s="4"/>
      <c r="O71" s="4"/>
      <c r="P71" s="4"/>
      <c r="Q71" s="2"/>
      <c r="R71" s="2"/>
      <c r="S71" s="2"/>
      <c r="T71" s="2"/>
      <c r="U71" s="2"/>
      <c r="V71" s="2"/>
      <c r="W71" s="4"/>
      <c r="X71" s="2"/>
      <c r="Y71" s="5"/>
      <c r="Z71" s="2"/>
      <c r="AA71" s="2"/>
      <c r="AB71" s="6"/>
      <c r="AC71" s="4"/>
      <c r="AD71" s="6"/>
      <c r="AE71" s="6"/>
      <c r="AF71" s="4"/>
      <c r="AG71" s="6"/>
      <c r="AH71" s="4"/>
      <c r="AI71" s="2"/>
      <c r="AJ71" s="2"/>
      <c r="AK71" s="2"/>
      <c r="AL71" s="2"/>
      <c r="AM71" s="6"/>
      <c r="AN71" s="6"/>
      <c r="AO71" s="3"/>
      <c r="AP71" s="3"/>
      <c r="AQ71" s="2"/>
      <c r="AR71" s="2"/>
      <c r="AS71" s="2"/>
    </row>
    <row r="72" spans="1:45" x14ac:dyDescent="0.35">
      <c r="A72" s="1"/>
      <c r="B72" s="2"/>
      <c r="C72" s="2"/>
      <c r="D72" s="2"/>
      <c r="E72" s="2"/>
      <c r="F72" s="2"/>
      <c r="G72" s="2"/>
      <c r="H72" s="3"/>
      <c r="I72" s="3"/>
      <c r="J72" s="3"/>
      <c r="K72" s="3"/>
      <c r="L72" s="2"/>
      <c r="M72" s="3"/>
      <c r="N72" s="4"/>
      <c r="O72" s="4"/>
      <c r="P72" s="4"/>
      <c r="Q72" s="2"/>
      <c r="R72" s="2"/>
      <c r="S72" s="2"/>
      <c r="T72" s="2"/>
      <c r="U72" s="2"/>
      <c r="V72" s="2"/>
      <c r="W72" s="4"/>
      <c r="X72" s="2"/>
      <c r="Y72" s="5"/>
      <c r="Z72" s="2"/>
      <c r="AA72" s="2"/>
      <c r="AB72" s="6"/>
      <c r="AC72" s="4"/>
      <c r="AD72" s="6"/>
      <c r="AE72" s="6"/>
      <c r="AF72" s="4"/>
      <c r="AG72" s="6"/>
      <c r="AH72" s="4"/>
      <c r="AI72" s="2"/>
      <c r="AJ72" s="2"/>
      <c r="AK72" s="2"/>
      <c r="AL72" s="2"/>
      <c r="AM72" s="6"/>
      <c r="AN72" s="6"/>
      <c r="AO72" s="3"/>
      <c r="AP72" s="3"/>
      <c r="AQ72" s="2"/>
      <c r="AR72" s="2"/>
      <c r="AS72" s="2"/>
    </row>
    <row r="73" spans="1:45" x14ac:dyDescent="0.35">
      <c r="A73" s="1"/>
      <c r="B73" s="2"/>
      <c r="C73" s="2"/>
      <c r="D73" s="2"/>
      <c r="E73" s="2"/>
      <c r="F73" s="2"/>
      <c r="G73" s="2"/>
      <c r="H73" s="3"/>
      <c r="I73" s="3"/>
      <c r="J73" s="3"/>
      <c r="K73" s="3"/>
      <c r="L73" s="2"/>
      <c r="M73" s="3"/>
      <c r="N73" s="4"/>
      <c r="O73" s="4"/>
      <c r="P73" s="4"/>
      <c r="Q73" s="2"/>
      <c r="R73" s="2"/>
      <c r="S73" s="2"/>
      <c r="T73" s="2"/>
      <c r="U73" s="2"/>
      <c r="V73" s="2"/>
      <c r="W73" s="4"/>
      <c r="X73" s="2"/>
      <c r="Y73" s="5"/>
      <c r="Z73" s="2"/>
      <c r="AA73" s="2"/>
      <c r="AB73" s="6"/>
      <c r="AC73" s="4"/>
      <c r="AD73" s="6"/>
      <c r="AE73" s="6"/>
      <c r="AF73" s="4"/>
      <c r="AG73" s="6"/>
      <c r="AH73" s="4"/>
      <c r="AI73" s="2"/>
      <c r="AJ73" s="2"/>
      <c r="AK73" s="2"/>
      <c r="AL73" s="2"/>
      <c r="AM73" s="6"/>
      <c r="AN73" s="6"/>
      <c r="AO73" s="3"/>
      <c r="AP73" s="3"/>
      <c r="AQ73" s="2"/>
      <c r="AR73" s="2"/>
      <c r="AS73" s="2"/>
    </row>
    <row r="74" spans="1:45" x14ac:dyDescent="0.35">
      <c r="A74" s="1"/>
      <c r="B74" s="2"/>
      <c r="C74" s="2"/>
      <c r="D74" s="2"/>
      <c r="E74" s="2"/>
      <c r="F74" s="2"/>
      <c r="G74" s="2"/>
      <c r="H74" s="3"/>
      <c r="I74" s="3"/>
      <c r="J74" s="3"/>
      <c r="K74" s="3"/>
      <c r="L74" s="2"/>
      <c r="M74" s="3"/>
      <c r="N74" s="4"/>
      <c r="O74" s="4"/>
      <c r="P74" s="4"/>
      <c r="Q74" s="2"/>
      <c r="R74" s="2"/>
      <c r="S74" s="2"/>
      <c r="T74" s="2"/>
      <c r="U74" s="2"/>
      <c r="V74" s="2"/>
      <c r="W74" s="4"/>
      <c r="X74" s="2"/>
      <c r="Y74" s="5"/>
      <c r="Z74" s="2"/>
      <c r="AA74" s="2"/>
      <c r="AB74" s="6"/>
      <c r="AC74" s="4"/>
      <c r="AD74" s="6"/>
      <c r="AE74" s="6"/>
      <c r="AF74" s="4"/>
      <c r="AG74" s="6"/>
      <c r="AH74" s="4"/>
      <c r="AI74" s="2"/>
      <c r="AJ74" s="2"/>
      <c r="AK74" s="2"/>
      <c r="AL74" s="2"/>
      <c r="AM74" s="6"/>
      <c r="AN74" s="6"/>
      <c r="AO74" s="3"/>
      <c r="AP74" s="3"/>
      <c r="AQ74" s="2"/>
      <c r="AR74" s="2"/>
      <c r="AS74" s="2"/>
    </row>
    <row r="75" spans="1:45" x14ac:dyDescent="0.35">
      <c r="A75" s="1"/>
      <c r="B75" s="2"/>
      <c r="C75" s="2"/>
      <c r="D75" s="2"/>
      <c r="E75" s="2"/>
      <c r="F75" s="2"/>
      <c r="G75" s="2"/>
      <c r="H75" s="3"/>
      <c r="I75" s="3"/>
      <c r="J75" s="3"/>
      <c r="K75" s="3"/>
      <c r="L75" s="2"/>
      <c r="M75" s="3"/>
      <c r="N75" s="4"/>
      <c r="O75" s="4"/>
      <c r="P75" s="4"/>
      <c r="Q75" s="2"/>
      <c r="R75" s="2"/>
      <c r="S75" s="2"/>
      <c r="T75" s="2"/>
      <c r="U75" s="2"/>
      <c r="V75" s="2"/>
      <c r="W75" s="4"/>
      <c r="X75" s="2"/>
      <c r="Y75" s="5"/>
      <c r="Z75" s="2"/>
      <c r="AA75" s="2"/>
      <c r="AB75" s="6"/>
      <c r="AC75" s="4"/>
      <c r="AD75" s="6"/>
      <c r="AE75" s="6"/>
      <c r="AF75" s="4"/>
      <c r="AG75" s="6"/>
      <c r="AH75" s="4"/>
      <c r="AI75" s="2"/>
      <c r="AJ75" s="2"/>
      <c r="AK75" s="2"/>
      <c r="AL75" s="2"/>
      <c r="AM75" s="6"/>
      <c r="AN75" s="6"/>
      <c r="AO75" s="3"/>
      <c r="AP75" s="3"/>
      <c r="AQ75" s="2"/>
      <c r="AR75" s="2"/>
      <c r="AS75" s="2"/>
    </row>
    <row r="76" spans="1:45" x14ac:dyDescent="0.35">
      <c r="A76" s="1"/>
      <c r="B76" s="2"/>
      <c r="C76" s="2"/>
      <c r="D76" s="2"/>
      <c r="E76" s="2"/>
      <c r="F76" s="2"/>
      <c r="G76" s="2"/>
      <c r="H76" s="3"/>
      <c r="I76" s="3"/>
      <c r="J76" s="3"/>
      <c r="K76" s="3"/>
      <c r="L76" s="2"/>
      <c r="M76" s="3"/>
      <c r="N76" s="4"/>
      <c r="O76" s="4"/>
      <c r="P76" s="4"/>
      <c r="Q76" s="2"/>
      <c r="R76" s="2"/>
      <c r="S76" s="2"/>
      <c r="T76" s="2"/>
      <c r="U76" s="2"/>
      <c r="V76" s="2"/>
      <c r="W76" s="4"/>
      <c r="X76" s="2"/>
      <c r="Y76" s="5"/>
      <c r="Z76" s="2"/>
      <c r="AA76" s="2"/>
      <c r="AB76" s="6"/>
      <c r="AC76" s="4"/>
      <c r="AD76" s="6"/>
      <c r="AE76" s="6"/>
      <c r="AF76" s="4"/>
      <c r="AG76" s="6"/>
      <c r="AH76" s="4"/>
      <c r="AI76" s="2"/>
      <c r="AJ76" s="2"/>
      <c r="AK76" s="2"/>
      <c r="AL76" s="2"/>
      <c r="AM76" s="6"/>
      <c r="AN76" s="6"/>
      <c r="AO76" s="3"/>
      <c r="AP76" s="3"/>
      <c r="AQ76" s="2"/>
      <c r="AR76" s="2"/>
      <c r="AS76" s="2"/>
    </row>
    <row r="77" spans="1:45" x14ac:dyDescent="0.35">
      <c r="A77" s="1"/>
      <c r="B77" s="2"/>
      <c r="C77" s="2"/>
      <c r="D77" s="2"/>
      <c r="E77" s="2"/>
      <c r="F77" s="2"/>
      <c r="G77" s="2"/>
      <c r="H77" s="3"/>
      <c r="I77" s="3"/>
      <c r="J77" s="3"/>
      <c r="K77" s="3"/>
      <c r="L77" s="2"/>
      <c r="M77" s="3"/>
      <c r="N77" s="4"/>
      <c r="O77" s="4"/>
      <c r="P77" s="4"/>
      <c r="Q77" s="2"/>
      <c r="R77" s="2"/>
      <c r="S77" s="2"/>
      <c r="T77" s="2"/>
      <c r="U77" s="2"/>
      <c r="V77" s="2"/>
      <c r="W77" s="4"/>
      <c r="X77" s="2"/>
      <c r="Y77" s="5"/>
      <c r="Z77" s="2"/>
      <c r="AA77" s="2"/>
      <c r="AB77" s="6"/>
      <c r="AC77" s="4"/>
      <c r="AD77" s="6"/>
      <c r="AE77" s="6"/>
      <c r="AF77" s="4"/>
      <c r="AG77" s="6"/>
      <c r="AH77" s="4"/>
      <c r="AI77" s="2"/>
      <c r="AJ77" s="2"/>
      <c r="AK77" s="2"/>
      <c r="AL77" s="2"/>
      <c r="AM77" s="6"/>
      <c r="AN77" s="6"/>
      <c r="AO77" s="3"/>
      <c r="AP77" s="3"/>
      <c r="AQ77" s="2"/>
      <c r="AR77" s="2"/>
      <c r="AS77" s="2"/>
    </row>
    <row r="78" spans="1:45" x14ac:dyDescent="0.35">
      <c r="A78" s="1"/>
      <c r="B78" s="2"/>
      <c r="C78" s="2"/>
      <c r="D78" s="2"/>
      <c r="E78" s="2"/>
      <c r="F78" s="2"/>
      <c r="G78" s="2"/>
      <c r="H78" s="3"/>
      <c r="I78" s="3"/>
      <c r="J78" s="3"/>
      <c r="K78" s="3"/>
      <c r="L78" s="2"/>
      <c r="M78" s="3"/>
      <c r="N78" s="4"/>
      <c r="O78" s="4"/>
      <c r="P78" s="4"/>
      <c r="Q78" s="2"/>
      <c r="R78" s="2"/>
      <c r="S78" s="2"/>
      <c r="T78" s="2"/>
      <c r="U78" s="2"/>
      <c r="V78" s="2"/>
      <c r="W78" s="4"/>
      <c r="X78" s="2"/>
      <c r="Y78" s="5"/>
      <c r="Z78" s="2"/>
      <c r="AA78" s="2"/>
      <c r="AB78" s="6"/>
      <c r="AC78" s="4"/>
      <c r="AD78" s="6"/>
      <c r="AE78" s="6"/>
      <c r="AF78" s="4"/>
      <c r="AG78" s="6"/>
      <c r="AH78" s="4"/>
      <c r="AI78" s="2"/>
      <c r="AJ78" s="2"/>
      <c r="AK78" s="2"/>
      <c r="AL78" s="2"/>
      <c r="AM78" s="6"/>
      <c r="AN78" s="6"/>
      <c r="AO78" s="3"/>
      <c r="AP78" s="3"/>
      <c r="AQ78" s="2"/>
      <c r="AR78" s="2"/>
      <c r="AS78" s="2"/>
    </row>
    <row r="79" spans="1:45" x14ac:dyDescent="0.35">
      <c r="A79" s="1"/>
      <c r="B79" s="2"/>
      <c r="C79" s="2"/>
      <c r="D79" s="2"/>
      <c r="E79" s="2"/>
      <c r="F79" s="2"/>
      <c r="G79" s="2"/>
      <c r="H79" s="3"/>
      <c r="I79" s="3"/>
      <c r="J79" s="3"/>
      <c r="K79" s="3"/>
      <c r="L79" s="2"/>
      <c r="M79" s="3"/>
      <c r="N79" s="4"/>
      <c r="O79" s="4"/>
      <c r="P79" s="4"/>
      <c r="Q79" s="2"/>
      <c r="R79" s="2"/>
      <c r="S79" s="2"/>
      <c r="T79" s="2"/>
      <c r="U79" s="2"/>
      <c r="V79" s="2"/>
      <c r="W79" s="4"/>
      <c r="X79" s="2"/>
      <c r="Y79" s="5"/>
      <c r="Z79" s="2"/>
      <c r="AA79" s="2"/>
      <c r="AB79" s="6"/>
      <c r="AC79" s="4"/>
      <c r="AD79" s="6"/>
      <c r="AE79" s="6"/>
      <c r="AF79" s="4"/>
      <c r="AG79" s="6"/>
      <c r="AH79" s="4"/>
      <c r="AI79" s="2"/>
      <c r="AJ79" s="2"/>
      <c r="AK79" s="2"/>
      <c r="AL79" s="2"/>
      <c r="AM79" s="6"/>
      <c r="AN79" s="6"/>
      <c r="AO79" s="3"/>
      <c r="AP79" s="3"/>
      <c r="AQ79" s="2"/>
      <c r="AR79" s="2"/>
      <c r="AS79" s="2"/>
    </row>
    <row r="80" spans="1:45" x14ac:dyDescent="0.35">
      <c r="A80" s="1"/>
      <c r="B80" s="2"/>
      <c r="C80" s="2"/>
      <c r="D80" s="2"/>
      <c r="E80" s="2"/>
      <c r="F80" s="2"/>
      <c r="G80" s="2"/>
      <c r="H80" s="3"/>
      <c r="I80" s="3"/>
      <c r="J80" s="3"/>
      <c r="K80" s="3"/>
      <c r="L80" s="2"/>
      <c r="M80" s="3"/>
      <c r="N80" s="4"/>
      <c r="O80" s="4"/>
      <c r="P80" s="4"/>
      <c r="Q80" s="2"/>
      <c r="R80" s="2"/>
      <c r="S80" s="2"/>
      <c r="T80" s="2"/>
      <c r="U80" s="2"/>
      <c r="V80" s="2"/>
      <c r="W80" s="4"/>
      <c r="X80" s="2"/>
      <c r="Y80" s="5"/>
      <c r="Z80" s="2"/>
      <c r="AA80" s="2"/>
      <c r="AB80" s="6"/>
      <c r="AC80" s="4"/>
      <c r="AD80" s="6"/>
      <c r="AE80" s="6"/>
      <c r="AF80" s="4"/>
      <c r="AG80" s="6"/>
      <c r="AH80" s="4"/>
      <c r="AI80" s="2"/>
      <c r="AJ80" s="2"/>
      <c r="AK80" s="2"/>
      <c r="AL80" s="2"/>
      <c r="AM80" s="6"/>
      <c r="AN80" s="6"/>
      <c r="AO80" s="3"/>
      <c r="AP80" s="3"/>
      <c r="AQ80" s="2"/>
      <c r="AR80" s="2"/>
      <c r="AS80" s="2"/>
    </row>
    <row r="81" spans="1:45" x14ac:dyDescent="0.35">
      <c r="A81" s="1"/>
      <c r="B81" s="2"/>
      <c r="C81" s="2"/>
      <c r="D81" s="2"/>
      <c r="E81" s="2"/>
      <c r="F81" s="2"/>
      <c r="G81" s="2"/>
      <c r="H81" s="3"/>
      <c r="I81" s="3"/>
      <c r="J81" s="3"/>
      <c r="K81" s="3"/>
      <c r="L81" s="2"/>
      <c r="M81" s="3"/>
      <c r="N81" s="4"/>
      <c r="O81" s="4"/>
      <c r="P81" s="4"/>
      <c r="Q81" s="2"/>
      <c r="R81" s="2"/>
      <c r="S81" s="2"/>
      <c r="T81" s="2"/>
      <c r="U81" s="2"/>
      <c r="V81" s="2"/>
      <c r="W81" s="4"/>
      <c r="X81" s="2"/>
      <c r="Y81" s="5"/>
      <c r="Z81" s="2"/>
      <c r="AA81" s="2"/>
      <c r="AB81" s="6"/>
      <c r="AC81" s="4"/>
      <c r="AD81" s="6"/>
      <c r="AE81" s="6"/>
      <c r="AF81" s="4"/>
      <c r="AG81" s="6"/>
      <c r="AH81" s="4"/>
      <c r="AI81" s="2"/>
      <c r="AJ81" s="2"/>
      <c r="AK81" s="2"/>
      <c r="AL81" s="2"/>
      <c r="AM81" s="6"/>
      <c r="AN81" s="6"/>
      <c r="AO81" s="3"/>
      <c r="AP81" s="3"/>
      <c r="AQ81" s="2"/>
      <c r="AR81" s="2"/>
      <c r="AS81" s="2"/>
    </row>
    <row r="82" spans="1:45" x14ac:dyDescent="0.35">
      <c r="A82" s="1"/>
      <c r="B82" s="2"/>
      <c r="C82" s="2"/>
      <c r="D82" s="2"/>
      <c r="E82" s="2"/>
      <c r="F82" s="2"/>
      <c r="G82" s="2"/>
      <c r="H82" s="3"/>
      <c r="I82" s="3"/>
      <c r="J82" s="3"/>
      <c r="K82" s="3"/>
      <c r="L82" s="2"/>
      <c r="M82" s="3"/>
      <c r="N82" s="4"/>
      <c r="O82" s="4"/>
      <c r="P82" s="4"/>
      <c r="Q82" s="2"/>
      <c r="R82" s="2"/>
      <c r="S82" s="2"/>
      <c r="T82" s="2"/>
      <c r="U82" s="2"/>
      <c r="V82" s="2"/>
      <c r="W82" s="4"/>
      <c r="X82" s="2"/>
      <c r="Y82" s="5"/>
      <c r="Z82" s="2"/>
      <c r="AA82" s="2"/>
      <c r="AB82" s="6"/>
      <c r="AC82" s="4"/>
      <c r="AD82" s="6"/>
      <c r="AE82" s="6"/>
      <c r="AF82" s="4"/>
      <c r="AG82" s="6"/>
      <c r="AH82" s="4"/>
      <c r="AI82" s="2"/>
      <c r="AJ82" s="2"/>
      <c r="AK82" s="2"/>
      <c r="AL82" s="2"/>
      <c r="AM82" s="6"/>
      <c r="AN82" s="6"/>
      <c r="AO82" s="3"/>
      <c r="AP82" s="3"/>
      <c r="AQ82" s="2"/>
      <c r="AR82" s="2"/>
      <c r="AS82" s="2"/>
    </row>
    <row r="83" spans="1:45" x14ac:dyDescent="0.35">
      <c r="A83" s="1"/>
      <c r="B83" s="2"/>
      <c r="C83" s="2"/>
      <c r="D83" s="2"/>
      <c r="E83" s="2"/>
      <c r="F83" s="2"/>
      <c r="G83" s="2"/>
      <c r="H83" s="3"/>
      <c r="I83" s="3"/>
      <c r="J83" s="3"/>
      <c r="K83" s="3"/>
      <c r="L83" s="2"/>
      <c r="M83" s="3"/>
      <c r="N83" s="4"/>
      <c r="O83" s="4"/>
      <c r="P83" s="4"/>
      <c r="Q83" s="2"/>
      <c r="R83" s="2"/>
      <c r="S83" s="2"/>
      <c r="T83" s="2"/>
      <c r="U83" s="2"/>
      <c r="V83" s="2"/>
      <c r="W83" s="4"/>
      <c r="X83" s="2"/>
      <c r="Y83" s="5"/>
      <c r="Z83" s="2"/>
      <c r="AA83" s="2"/>
      <c r="AB83" s="6"/>
      <c r="AC83" s="4"/>
      <c r="AD83" s="6"/>
      <c r="AE83" s="6"/>
      <c r="AF83" s="4"/>
      <c r="AG83" s="6"/>
      <c r="AH83" s="4"/>
      <c r="AI83" s="2"/>
      <c r="AJ83" s="2"/>
      <c r="AK83" s="2"/>
      <c r="AL83" s="2"/>
      <c r="AM83" s="6"/>
      <c r="AN83" s="6"/>
      <c r="AO83" s="3"/>
      <c r="AP83" s="3"/>
      <c r="AQ83" s="2"/>
      <c r="AR83" s="2"/>
      <c r="AS83" s="2"/>
    </row>
    <row r="84" spans="1:45" x14ac:dyDescent="0.35">
      <c r="A84" s="1"/>
      <c r="B84" s="2"/>
      <c r="C84" s="2"/>
      <c r="D84" s="2"/>
      <c r="E84" s="2"/>
      <c r="F84" s="2"/>
      <c r="G84" s="2"/>
      <c r="H84" s="3"/>
      <c r="I84" s="3"/>
      <c r="J84" s="3"/>
      <c r="K84" s="3"/>
      <c r="L84" s="2"/>
      <c r="M84" s="3"/>
      <c r="N84" s="4"/>
      <c r="O84" s="4"/>
      <c r="P84" s="4"/>
      <c r="Q84" s="2"/>
      <c r="R84" s="2"/>
      <c r="S84" s="2"/>
      <c r="T84" s="2"/>
      <c r="U84" s="2"/>
      <c r="V84" s="2"/>
      <c r="W84" s="4"/>
      <c r="X84" s="2"/>
      <c r="Y84" s="5"/>
      <c r="Z84" s="2"/>
      <c r="AA84" s="2"/>
      <c r="AB84" s="6"/>
      <c r="AC84" s="4"/>
      <c r="AD84" s="6"/>
      <c r="AE84" s="6"/>
      <c r="AF84" s="4"/>
      <c r="AG84" s="6"/>
      <c r="AH84" s="4"/>
      <c r="AI84" s="2"/>
      <c r="AJ84" s="2"/>
      <c r="AK84" s="2"/>
      <c r="AL84" s="2"/>
      <c r="AM84" s="6"/>
      <c r="AN84" s="6"/>
      <c r="AO84" s="3"/>
      <c r="AP84" s="3"/>
      <c r="AQ84" s="2"/>
      <c r="AR84" s="2"/>
      <c r="AS84" s="2"/>
    </row>
    <row r="85" spans="1:45" x14ac:dyDescent="0.35">
      <c r="A85" s="1"/>
      <c r="B85" s="2"/>
      <c r="C85" s="2"/>
      <c r="D85" s="2"/>
      <c r="E85" s="2"/>
      <c r="F85" s="2"/>
      <c r="G85" s="2"/>
      <c r="H85" s="3"/>
      <c r="I85" s="3"/>
      <c r="J85" s="3"/>
      <c r="K85" s="3"/>
      <c r="L85" s="2"/>
      <c r="M85" s="3"/>
      <c r="N85" s="4"/>
      <c r="O85" s="4"/>
      <c r="P85" s="4"/>
      <c r="Q85" s="2"/>
      <c r="R85" s="2"/>
      <c r="S85" s="2"/>
      <c r="T85" s="2"/>
      <c r="U85" s="2"/>
      <c r="V85" s="2"/>
      <c r="W85" s="4"/>
      <c r="X85" s="2"/>
      <c r="Y85" s="5"/>
      <c r="Z85" s="2"/>
      <c r="AA85" s="2"/>
      <c r="AB85" s="6"/>
      <c r="AC85" s="4"/>
      <c r="AD85" s="6"/>
      <c r="AE85" s="6"/>
      <c r="AF85" s="4"/>
      <c r="AG85" s="6"/>
      <c r="AH85" s="4"/>
      <c r="AI85" s="2"/>
      <c r="AJ85" s="2"/>
      <c r="AK85" s="2"/>
      <c r="AL85" s="2"/>
      <c r="AM85" s="6"/>
      <c r="AN85" s="6"/>
      <c r="AO85" s="3"/>
      <c r="AP85" s="3"/>
      <c r="AQ85" s="2"/>
      <c r="AR85" s="2"/>
      <c r="AS85" s="2"/>
    </row>
    <row r="86" spans="1:45" x14ac:dyDescent="0.35">
      <c r="A86" s="1"/>
      <c r="B86" s="2"/>
      <c r="C86" s="2"/>
      <c r="D86" s="2"/>
      <c r="E86" s="2"/>
      <c r="F86" s="2"/>
      <c r="G86" s="2"/>
      <c r="H86" s="3"/>
      <c r="I86" s="3"/>
      <c r="J86" s="3"/>
      <c r="K86" s="3"/>
      <c r="L86" s="2"/>
      <c r="M86" s="3"/>
      <c r="N86" s="4"/>
      <c r="O86" s="4"/>
      <c r="P86" s="4"/>
      <c r="Q86" s="2"/>
      <c r="R86" s="2"/>
      <c r="S86" s="2"/>
      <c r="T86" s="2"/>
      <c r="U86" s="2"/>
      <c r="V86" s="2"/>
      <c r="W86" s="4"/>
      <c r="X86" s="2"/>
      <c r="Y86" s="5"/>
      <c r="Z86" s="2"/>
      <c r="AA86" s="2"/>
      <c r="AB86" s="6"/>
      <c r="AC86" s="4"/>
      <c r="AD86" s="6"/>
      <c r="AE86" s="6"/>
      <c r="AF86" s="4"/>
      <c r="AG86" s="6"/>
      <c r="AH86" s="4"/>
      <c r="AI86" s="2"/>
      <c r="AJ86" s="2"/>
      <c r="AK86" s="2"/>
      <c r="AL86" s="2"/>
      <c r="AM86" s="6"/>
      <c r="AN86" s="6"/>
      <c r="AO86" s="3"/>
      <c r="AP86" s="3"/>
      <c r="AQ86" s="2"/>
      <c r="AR86" s="2"/>
      <c r="AS86" s="2"/>
    </row>
    <row r="87" spans="1:45" x14ac:dyDescent="0.35">
      <c r="A87" s="1"/>
      <c r="B87" s="2"/>
      <c r="C87" s="2"/>
      <c r="D87" s="2"/>
      <c r="E87" s="2"/>
      <c r="F87" s="2"/>
      <c r="G87" s="2"/>
      <c r="H87" s="3"/>
      <c r="I87" s="3"/>
      <c r="J87" s="3"/>
      <c r="K87" s="3"/>
      <c r="L87" s="2"/>
      <c r="M87" s="3"/>
      <c r="N87" s="4"/>
      <c r="O87" s="4"/>
      <c r="P87" s="4"/>
      <c r="Q87" s="2"/>
      <c r="R87" s="2"/>
      <c r="S87" s="2"/>
      <c r="T87" s="2"/>
      <c r="U87" s="2"/>
      <c r="V87" s="2"/>
      <c r="W87" s="4"/>
      <c r="X87" s="2"/>
      <c r="Y87" s="5"/>
      <c r="Z87" s="2"/>
      <c r="AA87" s="2"/>
      <c r="AB87" s="6"/>
      <c r="AC87" s="4"/>
      <c r="AD87" s="6"/>
      <c r="AE87" s="6"/>
      <c r="AF87" s="4"/>
      <c r="AG87" s="6"/>
      <c r="AH87" s="4"/>
      <c r="AI87" s="2"/>
      <c r="AJ87" s="2"/>
      <c r="AK87" s="2"/>
      <c r="AL87" s="2"/>
      <c r="AM87" s="6"/>
      <c r="AN87" s="6"/>
      <c r="AO87" s="3"/>
      <c r="AP87" s="3"/>
      <c r="AQ87" s="2"/>
      <c r="AR87" s="2"/>
      <c r="AS87" s="2"/>
    </row>
    <row r="88" spans="1:45" x14ac:dyDescent="0.35">
      <c r="A88" s="1"/>
      <c r="B88" s="2"/>
      <c r="C88" s="2"/>
      <c r="D88" s="2"/>
      <c r="E88" s="2"/>
      <c r="F88" s="2"/>
      <c r="G88" s="2"/>
      <c r="H88" s="3"/>
      <c r="I88" s="3"/>
      <c r="J88" s="3"/>
      <c r="K88" s="3"/>
      <c r="L88" s="2"/>
      <c r="M88" s="3"/>
      <c r="N88" s="4"/>
      <c r="O88" s="4"/>
      <c r="P88" s="4"/>
      <c r="Q88" s="2"/>
      <c r="R88" s="2"/>
      <c r="S88" s="2"/>
      <c r="T88" s="2"/>
      <c r="U88" s="2"/>
      <c r="V88" s="2"/>
      <c r="W88" s="4"/>
      <c r="X88" s="2"/>
      <c r="Y88" s="5"/>
      <c r="Z88" s="2"/>
      <c r="AA88" s="2"/>
      <c r="AB88" s="6"/>
      <c r="AC88" s="4"/>
      <c r="AD88" s="6"/>
      <c r="AE88" s="6"/>
      <c r="AF88" s="4"/>
      <c r="AG88" s="6"/>
      <c r="AH88" s="4"/>
      <c r="AI88" s="2"/>
      <c r="AJ88" s="2"/>
      <c r="AK88" s="2"/>
      <c r="AL88" s="2"/>
      <c r="AM88" s="6"/>
      <c r="AN88" s="6"/>
      <c r="AO88" s="3"/>
      <c r="AP88" s="3"/>
      <c r="AQ88" s="2"/>
      <c r="AR88" s="2"/>
      <c r="AS88" s="2"/>
    </row>
    <row r="89" spans="1:45" x14ac:dyDescent="0.35">
      <c r="A89" s="1"/>
      <c r="B89" s="2"/>
      <c r="C89" s="2"/>
      <c r="D89" s="2"/>
      <c r="E89" s="2"/>
      <c r="F89" s="2"/>
      <c r="G89" s="2"/>
      <c r="H89" s="3"/>
      <c r="I89" s="3"/>
      <c r="J89" s="3"/>
      <c r="K89" s="3"/>
      <c r="L89" s="2"/>
      <c r="M89" s="3"/>
      <c r="N89" s="4"/>
      <c r="O89" s="4"/>
      <c r="P89" s="4"/>
      <c r="Q89" s="2"/>
      <c r="R89" s="2"/>
      <c r="S89" s="2"/>
      <c r="T89" s="2"/>
      <c r="U89" s="2"/>
      <c r="V89" s="2"/>
      <c r="W89" s="4"/>
      <c r="X89" s="2"/>
      <c r="Y89" s="5"/>
      <c r="Z89" s="2"/>
      <c r="AA89" s="2"/>
      <c r="AB89" s="6"/>
      <c r="AC89" s="4"/>
      <c r="AD89" s="6"/>
      <c r="AE89" s="6"/>
      <c r="AF89" s="4"/>
      <c r="AG89" s="6"/>
      <c r="AH89" s="4"/>
      <c r="AI89" s="2"/>
      <c r="AJ89" s="2"/>
      <c r="AK89" s="2"/>
      <c r="AL89" s="2"/>
      <c r="AM89" s="6"/>
      <c r="AN89" s="6"/>
      <c r="AO89" s="3"/>
      <c r="AP89" s="3"/>
      <c r="AQ89" s="2"/>
      <c r="AR89" s="2"/>
      <c r="AS89" s="2"/>
    </row>
    <row r="90" spans="1:45" x14ac:dyDescent="0.35">
      <c r="A90" s="1"/>
      <c r="B90" s="2"/>
      <c r="C90" s="2"/>
      <c r="D90" s="2"/>
      <c r="E90" s="2"/>
      <c r="F90" s="2"/>
      <c r="G90" s="2"/>
      <c r="H90" s="3"/>
      <c r="I90" s="3"/>
      <c r="J90" s="3"/>
      <c r="K90" s="3"/>
      <c r="L90" s="2"/>
      <c r="M90" s="3"/>
      <c r="N90" s="4"/>
      <c r="O90" s="4"/>
      <c r="P90" s="4"/>
      <c r="Q90" s="2"/>
      <c r="R90" s="2"/>
      <c r="S90" s="2"/>
      <c r="T90" s="2"/>
      <c r="U90" s="2"/>
      <c r="V90" s="2"/>
      <c r="W90" s="4"/>
      <c r="X90" s="2"/>
      <c r="Y90" s="5"/>
      <c r="Z90" s="2"/>
      <c r="AA90" s="2"/>
      <c r="AB90" s="6"/>
      <c r="AC90" s="4"/>
      <c r="AD90" s="6"/>
      <c r="AE90" s="6"/>
      <c r="AF90" s="4"/>
      <c r="AG90" s="6"/>
      <c r="AH90" s="4"/>
      <c r="AI90" s="2"/>
      <c r="AJ90" s="2"/>
      <c r="AK90" s="2"/>
      <c r="AL90" s="2"/>
      <c r="AM90" s="6"/>
      <c r="AN90" s="6"/>
      <c r="AO90" s="3"/>
      <c r="AP90" s="3"/>
      <c r="AQ90" s="2"/>
      <c r="AR90" s="2"/>
      <c r="AS90" s="2"/>
    </row>
    <row r="91" spans="1:45" x14ac:dyDescent="0.35">
      <c r="A91" s="1"/>
      <c r="B91" s="2"/>
      <c r="C91" s="2"/>
      <c r="D91" s="2"/>
      <c r="E91" s="2"/>
      <c r="F91" s="2"/>
      <c r="G91" s="2"/>
      <c r="H91" s="3"/>
      <c r="I91" s="3"/>
      <c r="J91" s="3"/>
      <c r="K91" s="3"/>
      <c r="L91" s="2"/>
      <c r="M91" s="3"/>
      <c r="N91" s="4"/>
      <c r="O91" s="4"/>
      <c r="P91" s="4"/>
      <c r="Q91" s="2"/>
      <c r="R91" s="2"/>
      <c r="S91" s="2"/>
      <c r="T91" s="2"/>
      <c r="U91" s="2"/>
      <c r="V91" s="2"/>
      <c r="W91" s="4"/>
      <c r="X91" s="2"/>
      <c r="Y91" s="5"/>
      <c r="Z91" s="2"/>
      <c r="AA91" s="2"/>
      <c r="AB91" s="6"/>
      <c r="AC91" s="4"/>
      <c r="AD91" s="6"/>
      <c r="AE91" s="6"/>
      <c r="AF91" s="4"/>
      <c r="AG91" s="6"/>
      <c r="AH91" s="4"/>
      <c r="AI91" s="2"/>
      <c r="AJ91" s="2"/>
      <c r="AK91" s="2"/>
      <c r="AL91" s="2"/>
      <c r="AM91" s="6"/>
      <c r="AN91" s="6"/>
      <c r="AO91" s="3"/>
      <c r="AP91" s="3"/>
      <c r="AQ91" s="2"/>
      <c r="AR91" s="2"/>
      <c r="AS91" s="2"/>
    </row>
    <row r="92" spans="1:45" x14ac:dyDescent="0.35">
      <c r="A92" s="1"/>
      <c r="B92" s="2"/>
      <c r="C92" s="2"/>
      <c r="D92" s="2"/>
      <c r="E92" s="2"/>
      <c r="F92" s="2"/>
      <c r="G92" s="2"/>
      <c r="H92" s="3"/>
      <c r="I92" s="3"/>
      <c r="J92" s="3"/>
      <c r="K92" s="3"/>
      <c r="L92" s="2"/>
      <c r="M92" s="3"/>
      <c r="N92" s="4"/>
      <c r="O92" s="4"/>
      <c r="P92" s="4"/>
      <c r="Q92" s="2"/>
      <c r="R92" s="2"/>
      <c r="S92" s="2"/>
      <c r="T92" s="2"/>
      <c r="U92" s="2"/>
      <c r="V92" s="2"/>
      <c r="W92" s="4"/>
      <c r="X92" s="2"/>
      <c r="Y92" s="5"/>
      <c r="Z92" s="2"/>
      <c r="AA92" s="2"/>
      <c r="AB92" s="6"/>
      <c r="AC92" s="4"/>
      <c r="AD92" s="6"/>
      <c r="AE92" s="6"/>
      <c r="AF92" s="4"/>
      <c r="AG92" s="6"/>
      <c r="AH92" s="4"/>
      <c r="AI92" s="2"/>
      <c r="AJ92" s="2"/>
      <c r="AK92" s="2"/>
      <c r="AL92" s="2"/>
      <c r="AM92" s="6"/>
      <c r="AN92" s="6"/>
      <c r="AO92" s="3"/>
      <c r="AP92" s="3"/>
      <c r="AQ92" s="2"/>
      <c r="AR92" s="2"/>
      <c r="AS92" s="2"/>
    </row>
    <row r="93" spans="1:45" x14ac:dyDescent="0.35">
      <c r="A93" s="1"/>
      <c r="B93" s="2"/>
      <c r="C93" s="2"/>
      <c r="D93" s="2"/>
      <c r="E93" s="2"/>
      <c r="F93" s="2"/>
      <c r="G93" s="2"/>
      <c r="H93" s="3"/>
      <c r="I93" s="3"/>
      <c r="J93" s="3"/>
      <c r="K93" s="3"/>
      <c r="L93" s="2"/>
      <c r="M93" s="3"/>
      <c r="N93" s="4"/>
      <c r="O93" s="4"/>
      <c r="P93" s="4"/>
      <c r="Q93" s="2"/>
      <c r="R93" s="2"/>
      <c r="S93" s="2"/>
      <c r="T93" s="2"/>
      <c r="U93" s="2"/>
      <c r="V93" s="2"/>
      <c r="W93" s="4"/>
      <c r="X93" s="2"/>
      <c r="Y93" s="5"/>
      <c r="Z93" s="2"/>
      <c r="AA93" s="2"/>
      <c r="AB93" s="6"/>
      <c r="AC93" s="4"/>
      <c r="AD93" s="6"/>
      <c r="AE93" s="6"/>
      <c r="AF93" s="4"/>
      <c r="AG93" s="6"/>
      <c r="AH93" s="4"/>
      <c r="AI93" s="2"/>
      <c r="AJ93" s="2"/>
      <c r="AK93" s="2"/>
      <c r="AL93" s="2"/>
      <c r="AM93" s="6"/>
      <c r="AN93" s="6"/>
      <c r="AO93" s="3"/>
      <c r="AP93" s="3"/>
      <c r="AQ93" s="2"/>
      <c r="AR93" s="2"/>
      <c r="AS93" s="2"/>
    </row>
    <row r="94" spans="1:45" x14ac:dyDescent="0.35">
      <c r="A94" s="1"/>
      <c r="B94" s="2"/>
      <c r="C94" s="2"/>
      <c r="D94" s="2"/>
      <c r="E94" s="2"/>
      <c r="F94" s="2"/>
      <c r="G94" s="2"/>
      <c r="H94" s="3"/>
      <c r="I94" s="3"/>
      <c r="J94" s="3"/>
      <c r="K94" s="3"/>
      <c r="L94" s="2"/>
      <c r="M94" s="3"/>
      <c r="N94" s="4"/>
      <c r="O94" s="4"/>
      <c r="P94" s="4"/>
      <c r="Q94" s="2"/>
      <c r="R94" s="2"/>
      <c r="S94" s="2"/>
      <c r="T94" s="2"/>
      <c r="U94" s="2"/>
      <c r="V94" s="2"/>
      <c r="W94" s="4"/>
      <c r="X94" s="2"/>
      <c r="Y94" s="5"/>
      <c r="Z94" s="2"/>
      <c r="AA94" s="2"/>
      <c r="AB94" s="6"/>
      <c r="AC94" s="4"/>
      <c r="AD94" s="6"/>
      <c r="AE94" s="6"/>
      <c r="AF94" s="4"/>
      <c r="AG94" s="6"/>
      <c r="AH94" s="4"/>
      <c r="AI94" s="2"/>
      <c r="AJ94" s="2"/>
      <c r="AK94" s="2"/>
      <c r="AL94" s="2"/>
      <c r="AM94" s="6"/>
      <c r="AN94" s="6"/>
      <c r="AO94" s="3"/>
      <c r="AP94" s="3"/>
      <c r="AQ94" s="2"/>
      <c r="AR94" s="2"/>
      <c r="AS94" s="2"/>
    </row>
    <row r="95" spans="1:45" x14ac:dyDescent="0.35">
      <c r="A95" s="1"/>
      <c r="B95" s="2"/>
      <c r="C95" s="2"/>
      <c r="D95" s="2"/>
      <c r="E95" s="2"/>
      <c r="F95" s="2"/>
      <c r="G95" s="2"/>
      <c r="H95" s="3"/>
      <c r="I95" s="3"/>
      <c r="J95" s="3"/>
      <c r="K95" s="3"/>
      <c r="L95" s="2"/>
      <c r="M95" s="3"/>
      <c r="N95" s="4"/>
      <c r="O95" s="4"/>
      <c r="P95" s="4"/>
      <c r="Q95" s="2"/>
      <c r="R95" s="2"/>
      <c r="S95" s="2"/>
      <c r="T95" s="2"/>
      <c r="U95" s="2"/>
      <c r="V95" s="2"/>
      <c r="W95" s="4"/>
      <c r="X95" s="2"/>
      <c r="Y95" s="5"/>
      <c r="Z95" s="2"/>
      <c r="AA95" s="2"/>
      <c r="AB95" s="6"/>
      <c r="AC95" s="4"/>
      <c r="AD95" s="6"/>
      <c r="AE95" s="6"/>
      <c r="AF95" s="4"/>
      <c r="AG95" s="6"/>
      <c r="AH95" s="4"/>
      <c r="AI95" s="2"/>
      <c r="AJ95" s="2"/>
      <c r="AK95" s="2"/>
      <c r="AL95" s="2"/>
      <c r="AM95" s="6"/>
      <c r="AN95" s="6"/>
      <c r="AO95" s="3"/>
      <c r="AP95" s="3"/>
      <c r="AQ95" s="2"/>
      <c r="AR95" s="2"/>
      <c r="AS95" s="2"/>
    </row>
    <row r="96" spans="1:45" x14ac:dyDescent="0.35">
      <c r="A96" s="1"/>
      <c r="B96" s="2"/>
      <c r="C96" s="2"/>
      <c r="D96" s="2"/>
      <c r="E96" s="2"/>
      <c r="F96" s="2"/>
      <c r="G96" s="2"/>
      <c r="H96" s="3"/>
      <c r="I96" s="3"/>
      <c r="J96" s="3"/>
      <c r="K96" s="3"/>
      <c r="L96" s="2"/>
      <c r="M96" s="3"/>
      <c r="N96" s="4"/>
      <c r="O96" s="4"/>
      <c r="P96" s="4"/>
      <c r="Q96" s="2"/>
      <c r="R96" s="2"/>
      <c r="S96" s="2"/>
      <c r="T96" s="2"/>
      <c r="U96" s="2"/>
      <c r="V96" s="2"/>
      <c r="W96" s="4"/>
      <c r="X96" s="2"/>
      <c r="Y96" s="5"/>
      <c r="Z96" s="2"/>
      <c r="AA96" s="2"/>
      <c r="AB96" s="6"/>
      <c r="AC96" s="4"/>
      <c r="AD96" s="6"/>
      <c r="AE96" s="6"/>
      <c r="AF96" s="4"/>
      <c r="AG96" s="6"/>
      <c r="AH96" s="4"/>
      <c r="AI96" s="2"/>
      <c r="AJ96" s="2"/>
      <c r="AK96" s="2"/>
      <c r="AL96" s="2"/>
      <c r="AM96" s="6"/>
      <c r="AN96" s="6"/>
      <c r="AO96" s="3"/>
      <c r="AP96" s="3"/>
      <c r="AQ96" s="2"/>
      <c r="AR96" s="2"/>
      <c r="AS96" s="2"/>
    </row>
    <row r="97" spans="1:45" x14ac:dyDescent="0.35">
      <c r="A97" s="1"/>
      <c r="B97" s="2"/>
      <c r="C97" s="2"/>
      <c r="D97" s="2"/>
      <c r="E97" s="2"/>
      <c r="F97" s="2"/>
      <c r="G97" s="2"/>
      <c r="H97" s="3"/>
      <c r="I97" s="3"/>
      <c r="J97" s="3"/>
      <c r="K97" s="3"/>
      <c r="L97" s="2"/>
      <c r="M97" s="3"/>
      <c r="N97" s="4"/>
      <c r="O97" s="4"/>
      <c r="P97" s="4"/>
      <c r="Q97" s="2"/>
      <c r="R97" s="2"/>
      <c r="S97" s="2"/>
      <c r="T97" s="2"/>
      <c r="U97" s="2"/>
      <c r="V97" s="2"/>
      <c r="W97" s="4"/>
      <c r="X97" s="2"/>
      <c r="Y97" s="5"/>
      <c r="Z97" s="2"/>
      <c r="AA97" s="2"/>
      <c r="AB97" s="6"/>
      <c r="AC97" s="4"/>
      <c r="AD97" s="6"/>
      <c r="AE97" s="6"/>
      <c r="AF97" s="4"/>
      <c r="AG97" s="6"/>
      <c r="AH97" s="4"/>
      <c r="AI97" s="2"/>
      <c r="AJ97" s="2"/>
      <c r="AK97" s="2"/>
      <c r="AL97" s="2"/>
      <c r="AM97" s="6"/>
      <c r="AN97" s="6"/>
      <c r="AO97" s="3"/>
      <c r="AP97" s="3"/>
      <c r="AQ97" s="2"/>
      <c r="AR97" s="2"/>
      <c r="AS97" s="2"/>
    </row>
    <row r="98" spans="1:45" x14ac:dyDescent="0.35">
      <c r="A98" s="1"/>
      <c r="B98" s="2"/>
      <c r="C98" s="2"/>
      <c r="D98" s="2"/>
      <c r="E98" s="2"/>
      <c r="F98" s="2"/>
      <c r="G98" s="2"/>
      <c r="H98" s="3"/>
      <c r="I98" s="3"/>
      <c r="J98" s="3"/>
      <c r="K98" s="3"/>
      <c r="L98" s="2"/>
      <c r="M98" s="3"/>
      <c r="N98" s="4"/>
      <c r="O98" s="4"/>
      <c r="P98" s="4"/>
      <c r="Q98" s="2"/>
      <c r="R98" s="2"/>
      <c r="S98" s="2"/>
      <c r="T98" s="2"/>
      <c r="U98" s="2"/>
      <c r="V98" s="2"/>
      <c r="W98" s="4"/>
      <c r="X98" s="2"/>
      <c r="Y98" s="5"/>
      <c r="Z98" s="2"/>
      <c r="AA98" s="2"/>
      <c r="AB98" s="6"/>
      <c r="AC98" s="4"/>
      <c r="AD98" s="6"/>
      <c r="AE98" s="6"/>
      <c r="AF98" s="4"/>
      <c r="AG98" s="6"/>
      <c r="AH98" s="4"/>
      <c r="AI98" s="2"/>
      <c r="AJ98" s="2"/>
      <c r="AK98" s="2"/>
      <c r="AL98" s="2"/>
      <c r="AM98" s="6"/>
      <c r="AN98" s="6"/>
      <c r="AO98" s="3"/>
      <c r="AP98" s="3"/>
      <c r="AQ98" s="2"/>
      <c r="AR98" s="2"/>
      <c r="AS98" s="2"/>
    </row>
    <row r="99" spans="1:45" x14ac:dyDescent="0.35">
      <c r="A99" s="1"/>
      <c r="B99" s="2"/>
      <c r="C99" s="2"/>
      <c r="D99" s="2"/>
      <c r="E99" s="2"/>
      <c r="F99" s="2"/>
      <c r="G99" s="2"/>
      <c r="H99" s="3"/>
      <c r="I99" s="3"/>
      <c r="J99" s="3"/>
      <c r="K99" s="3"/>
      <c r="L99" s="2"/>
      <c r="M99" s="3"/>
      <c r="N99" s="4"/>
      <c r="O99" s="4"/>
      <c r="P99" s="4"/>
      <c r="Q99" s="2"/>
      <c r="R99" s="2"/>
      <c r="S99" s="2"/>
      <c r="T99" s="2"/>
      <c r="U99" s="2"/>
      <c r="V99" s="2"/>
      <c r="W99" s="4"/>
      <c r="X99" s="2"/>
      <c r="Y99" s="5"/>
      <c r="Z99" s="2"/>
      <c r="AA99" s="2"/>
      <c r="AB99" s="6"/>
      <c r="AC99" s="4"/>
      <c r="AD99" s="6"/>
      <c r="AE99" s="6"/>
      <c r="AF99" s="4"/>
      <c r="AG99" s="6"/>
      <c r="AH99" s="4"/>
      <c r="AI99" s="2"/>
      <c r="AJ99" s="2"/>
      <c r="AK99" s="2"/>
      <c r="AL99" s="2"/>
      <c r="AM99" s="6"/>
      <c r="AN99" s="6"/>
      <c r="AO99" s="3"/>
      <c r="AP99" s="3"/>
      <c r="AQ99" s="2"/>
      <c r="AR99" s="2"/>
      <c r="AS99" s="2"/>
    </row>
    <row r="100" spans="1:45" x14ac:dyDescent="0.35">
      <c r="A100" s="1"/>
      <c r="B100" s="2"/>
      <c r="C100" s="2"/>
      <c r="D100" s="2"/>
      <c r="E100" s="2"/>
      <c r="F100" s="2"/>
      <c r="G100" s="2"/>
      <c r="H100" s="3"/>
      <c r="I100" s="3"/>
      <c r="J100" s="3"/>
      <c r="K100" s="3"/>
      <c r="L100" s="2"/>
      <c r="M100" s="3"/>
      <c r="N100" s="4"/>
      <c r="O100" s="4"/>
      <c r="P100" s="4"/>
      <c r="Q100" s="2"/>
      <c r="R100" s="2"/>
      <c r="S100" s="2"/>
      <c r="T100" s="2"/>
      <c r="U100" s="2"/>
      <c r="V100" s="2"/>
      <c r="W100" s="4"/>
      <c r="X100" s="2"/>
      <c r="Y100" s="5"/>
      <c r="Z100" s="2"/>
      <c r="AA100" s="2"/>
      <c r="AB100" s="6"/>
      <c r="AC100" s="4"/>
      <c r="AD100" s="6"/>
      <c r="AE100" s="6"/>
      <c r="AF100" s="4"/>
      <c r="AG100" s="6"/>
      <c r="AH100" s="4"/>
      <c r="AI100" s="2"/>
      <c r="AJ100" s="2"/>
      <c r="AK100" s="2"/>
      <c r="AL100" s="2"/>
      <c r="AM100" s="6"/>
      <c r="AN100" s="6"/>
      <c r="AO100" s="3"/>
      <c r="AP100" s="3"/>
      <c r="AQ100" s="2"/>
      <c r="AR100" s="2"/>
      <c r="AS100" s="2"/>
    </row>
    <row r="101" spans="1:45" x14ac:dyDescent="0.35">
      <c r="A101" s="1"/>
      <c r="B101" s="2"/>
      <c r="C101" s="2"/>
      <c r="D101" s="2"/>
      <c r="E101" s="2"/>
      <c r="F101" s="2"/>
      <c r="G101" s="2"/>
      <c r="H101" s="3"/>
      <c r="I101" s="3"/>
      <c r="J101" s="3"/>
      <c r="K101" s="3"/>
      <c r="L101" s="2"/>
      <c r="M101" s="3"/>
      <c r="N101" s="4"/>
      <c r="O101" s="4"/>
      <c r="P101" s="4"/>
      <c r="Q101" s="2"/>
      <c r="R101" s="2"/>
      <c r="S101" s="2"/>
      <c r="T101" s="2"/>
      <c r="U101" s="2"/>
      <c r="V101" s="2"/>
      <c r="W101" s="4"/>
      <c r="X101" s="2"/>
      <c r="Y101" s="5"/>
      <c r="Z101" s="2"/>
      <c r="AA101" s="2"/>
      <c r="AB101" s="6"/>
      <c r="AC101" s="4"/>
      <c r="AD101" s="6"/>
      <c r="AE101" s="6"/>
      <c r="AF101" s="4"/>
      <c r="AG101" s="6"/>
      <c r="AH101" s="4"/>
      <c r="AI101" s="2"/>
      <c r="AJ101" s="2"/>
      <c r="AK101" s="2"/>
      <c r="AL101" s="2"/>
      <c r="AM101" s="6"/>
      <c r="AN101" s="6"/>
      <c r="AO101" s="3"/>
      <c r="AP101" s="3"/>
      <c r="AQ101" s="2"/>
      <c r="AR101" s="2"/>
      <c r="AS101" s="2"/>
    </row>
    <row r="102" spans="1:45" x14ac:dyDescent="0.35">
      <c r="A102" s="1"/>
      <c r="B102" s="2"/>
      <c r="C102" s="2"/>
      <c r="D102" s="2"/>
      <c r="E102" s="2"/>
      <c r="F102" s="2"/>
      <c r="G102" s="2"/>
      <c r="H102" s="3"/>
      <c r="I102" s="3"/>
      <c r="J102" s="3"/>
      <c r="K102" s="3"/>
      <c r="L102" s="2"/>
      <c r="M102" s="3"/>
      <c r="N102" s="4"/>
      <c r="O102" s="4"/>
      <c r="P102" s="4"/>
      <c r="Q102" s="2"/>
      <c r="R102" s="2"/>
      <c r="S102" s="2"/>
      <c r="T102" s="2"/>
      <c r="U102" s="2"/>
      <c r="V102" s="2"/>
      <c r="W102" s="4"/>
      <c r="X102" s="2"/>
      <c r="Y102" s="5"/>
      <c r="Z102" s="2"/>
      <c r="AA102" s="2"/>
      <c r="AB102" s="6"/>
      <c r="AC102" s="4"/>
      <c r="AD102" s="6"/>
      <c r="AE102" s="6"/>
      <c r="AF102" s="4"/>
      <c r="AG102" s="6"/>
      <c r="AH102" s="4"/>
      <c r="AI102" s="2"/>
      <c r="AJ102" s="2"/>
      <c r="AK102" s="2"/>
      <c r="AL102" s="2"/>
      <c r="AM102" s="6"/>
      <c r="AN102" s="6"/>
      <c r="AO102" s="3"/>
      <c r="AP102" s="3"/>
      <c r="AQ102" s="2"/>
      <c r="AR102" s="2"/>
      <c r="AS102" s="2"/>
    </row>
    <row r="103" spans="1:45" x14ac:dyDescent="0.35">
      <c r="A103" s="1"/>
      <c r="B103" s="2"/>
      <c r="C103" s="2"/>
      <c r="D103" s="2"/>
      <c r="E103" s="2"/>
      <c r="F103" s="2"/>
      <c r="G103" s="2"/>
      <c r="H103" s="3"/>
      <c r="I103" s="3"/>
      <c r="J103" s="3"/>
      <c r="K103" s="3"/>
      <c r="L103" s="2"/>
      <c r="M103" s="3"/>
      <c r="N103" s="4"/>
      <c r="O103" s="4"/>
      <c r="P103" s="4"/>
      <c r="Q103" s="2"/>
      <c r="R103" s="2"/>
      <c r="S103" s="2"/>
      <c r="T103" s="2"/>
      <c r="U103" s="2"/>
      <c r="V103" s="2"/>
      <c r="W103" s="4"/>
      <c r="X103" s="2"/>
      <c r="Y103" s="5"/>
      <c r="Z103" s="2"/>
      <c r="AA103" s="2"/>
      <c r="AB103" s="6"/>
      <c r="AC103" s="4"/>
      <c r="AD103" s="6"/>
      <c r="AE103" s="6"/>
      <c r="AF103" s="4"/>
      <c r="AG103" s="6"/>
      <c r="AH103" s="4"/>
      <c r="AI103" s="2"/>
      <c r="AJ103" s="2"/>
      <c r="AK103" s="2"/>
      <c r="AL103" s="2"/>
      <c r="AM103" s="6"/>
      <c r="AN103" s="6"/>
      <c r="AO103" s="3"/>
      <c r="AP103" s="3"/>
      <c r="AQ103" s="2"/>
      <c r="AR103" s="2"/>
      <c r="AS103" s="2"/>
    </row>
    <row r="104" spans="1:45" x14ac:dyDescent="0.35">
      <c r="A104" s="1"/>
      <c r="B104" s="2"/>
      <c r="C104" s="2"/>
      <c r="D104" s="2"/>
      <c r="E104" s="2"/>
      <c r="F104" s="2"/>
      <c r="G104" s="2"/>
      <c r="H104" s="3"/>
      <c r="I104" s="3"/>
      <c r="J104" s="3"/>
      <c r="K104" s="3"/>
      <c r="L104" s="2"/>
      <c r="M104" s="3"/>
      <c r="N104" s="4"/>
      <c r="O104" s="4"/>
      <c r="P104" s="4"/>
      <c r="Q104" s="2"/>
      <c r="R104" s="2"/>
      <c r="S104" s="2"/>
      <c r="T104" s="2"/>
      <c r="U104" s="2"/>
      <c r="V104" s="2"/>
      <c r="W104" s="4"/>
      <c r="X104" s="2"/>
      <c r="Y104" s="5"/>
      <c r="Z104" s="2"/>
      <c r="AA104" s="2"/>
      <c r="AB104" s="6"/>
      <c r="AC104" s="4"/>
      <c r="AD104" s="6"/>
      <c r="AE104" s="6"/>
      <c r="AF104" s="4"/>
      <c r="AG104" s="6"/>
      <c r="AH104" s="4"/>
      <c r="AI104" s="2"/>
      <c r="AJ104" s="2"/>
      <c r="AK104" s="2"/>
      <c r="AL104" s="2"/>
      <c r="AM104" s="6"/>
      <c r="AN104" s="6"/>
      <c r="AO104" s="3"/>
      <c r="AP104" s="3"/>
      <c r="AQ104" s="2"/>
      <c r="AR104" s="2"/>
      <c r="AS104" s="2"/>
    </row>
    <row r="105" spans="1:45" x14ac:dyDescent="0.35">
      <c r="A105" s="1"/>
      <c r="B105" s="2"/>
      <c r="C105" s="2"/>
      <c r="D105" s="2"/>
      <c r="E105" s="2"/>
      <c r="F105" s="2"/>
      <c r="G105" s="2"/>
      <c r="H105" s="3"/>
      <c r="I105" s="3"/>
      <c r="J105" s="3"/>
      <c r="K105" s="3"/>
      <c r="L105" s="2"/>
      <c r="M105" s="3"/>
      <c r="N105" s="4"/>
      <c r="O105" s="4"/>
      <c r="P105" s="4"/>
      <c r="Q105" s="2"/>
      <c r="R105" s="2"/>
      <c r="S105" s="2"/>
      <c r="T105" s="2"/>
      <c r="U105" s="2"/>
      <c r="V105" s="2"/>
      <c r="W105" s="4"/>
      <c r="X105" s="2"/>
      <c r="Y105" s="5"/>
      <c r="Z105" s="2"/>
      <c r="AA105" s="2"/>
      <c r="AB105" s="6"/>
      <c r="AC105" s="4"/>
      <c r="AD105" s="6"/>
      <c r="AE105" s="6"/>
      <c r="AF105" s="4"/>
      <c r="AG105" s="6"/>
      <c r="AH105" s="4"/>
      <c r="AI105" s="2"/>
      <c r="AJ105" s="2"/>
      <c r="AK105" s="2"/>
      <c r="AL105" s="2"/>
      <c r="AM105" s="6"/>
      <c r="AN105" s="6"/>
      <c r="AO105" s="3"/>
      <c r="AP105" s="3"/>
      <c r="AQ105" s="2"/>
      <c r="AR105" s="2"/>
      <c r="AS105" s="2"/>
    </row>
    <row r="106" spans="1:45" x14ac:dyDescent="0.35">
      <c r="A106" s="1"/>
      <c r="B106" s="2"/>
      <c r="C106" s="2"/>
      <c r="D106" s="2"/>
      <c r="E106" s="2"/>
      <c r="F106" s="2"/>
      <c r="G106" s="2"/>
      <c r="H106" s="3"/>
      <c r="I106" s="3"/>
      <c r="J106" s="3"/>
      <c r="K106" s="3"/>
      <c r="L106" s="2"/>
      <c r="M106" s="3"/>
      <c r="N106" s="4"/>
      <c r="O106" s="4"/>
      <c r="P106" s="4"/>
      <c r="Q106" s="2"/>
      <c r="R106" s="2"/>
      <c r="S106" s="2"/>
      <c r="T106" s="2"/>
      <c r="U106" s="2"/>
      <c r="V106" s="2"/>
      <c r="W106" s="4"/>
      <c r="X106" s="2"/>
      <c r="Y106" s="5"/>
      <c r="Z106" s="2"/>
      <c r="AA106" s="2"/>
      <c r="AB106" s="6"/>
      <c r="AC106" s="4"/>
      <c r="AD106" s="6"/>
      <c r="AE106" s="6"/>
      <c r="AF106" s="4"/>
      <c r="AG106" s="6"/>
      <c r="AH106" s="4"/>
      <c r="AI106" s="2"/>
      <c r="AJ106" s="2"/>
      <c r="AK106" s="2"/>
      <c r="AL106" s="2"/>
      <c r="AM106" s="6"/>
      <c r="AN106" s="6"/>
      <c r="AO106" s="3"/>
      <c r="AP106" s="3"/>
      <c r="AQ106" s="2"/>
      <c r="AR106" s="2"/>
      <c r="AS106" s="2"/>
    </row>
    <row r="107" spans="1:45" x14ac:dyDescent="0.35">
      <c r="A107" s="1"/>
      <c r="B107" s="2"/>
      <c r="C107" s="2"/>
      <c r="D107" s="2"/>
      <c r="E107" s="2"/>
      <c r="F107" s="2"/>
      <c r="G107" s="2"/>
      <c r="H107" s="3"/>
      <c r="I107" s="3"/>
      <c r="J107" s="3"/>
      <c r="K107" s="3"/>
      <c r="L107" s="2"/>
      <c r="M107" s="3"/>
      <c r="N107" s="4"/>
      <c r="O107" s="4"/>
      <c r="P107" s="4"/>
      <c r="Q107" s="2"/>
      <c r="R107" s="2"/>
      <c r="S107" s="2"/>
      <c r="T107" s="2"/>
      <c r="U107" s="2"/>
      <c r="V107" s="2"/>
      <c r="W107" s="4"/>
      <c r="X107" s="2"/>
      <c r="Y107" s="5"/>
      <c r="Z107" s="2"/>
      <c r="AA107" s="2"/>
      <c r="AB107" s="6"/>
      <c r="AC107" s="4"/>
      <c r="AD107" s="6"/>
      <c r="AE107" s="6"/>
      <c r="AF107" s="4"/>
      <c r="AG107" s="6"/>
      <c r="AH107" s="4"/>
      <c r="AI107" s="2"/>
      <c r="AJ107" s="2"/>
      <c r="AK107" s="2"/>
      <c r="AL107" s="2"/>
      <c r="AM107" s="6"/>
      <c r="AN107" s="6"/>
      <c r="AO107" s="3"/>
      <c r="AP107" s="3"/>
      <c r="AQ107" s="2"/>
      <c r="AR107" s="2"/>
      <c r="AS107" s="2"/>
    </row>
    <row r="108" spans="1:45" x14ac:dyDescent="0.35">
      <c r="A108" s="1"/>
      <c r="B108" s="2"/>
      <c r="C108" s="2"/>
      <c r="D108" s="2"/>
      <c r="E108" s="2"/>
      <c r="F108" s="2"/>
      <c r="G108" s="2"/>
      <c r="H108" s="3"/>
      <c r="I108" s="3"/>
      <c r="J108" s="3"/>
      <c r="K108" s="3"/>
      <c r="L108" s="2"/>
      <c r="M108" s="3"/>
      <c r="N108" s="4"/>
      <c r="O108" s="4"/>
      <c r="P108" s="4"/>
      <c r="Q108" s="2"/>
      <c r="R108" s="2"/>
      <c r="S108" s="2"/>
      <c r="T108" s="2"/>
      <c r="U108" s="2"/>
      <c r="V108" s="2"/>
      <c r="W108" s="4"/>
      <c r="X108" s="2"/>
      <c r="Y108" s="5"/>
      <c r="Z108" s="2"/>
      <c r="AA108" s="2"/>
      <c r="AB108" s="6"/>
      <c r="AC108" s="4"/>
      <c r="AD108" s="6"/>
      <c r="AE108" s="6"/>
      <c r="AF108" s="4"/>
      <c r="AG108" s="6"/>
      <c r="AH108" s="4"/>
      <c r="AI108" s="2"/>
      <c r="AJ108" s="2"/>
      <c r="AK108" s="2"/>
      <c r="AL108" s="2"/>
      <c r="AM108" s="6"/>
      <c r="AN108" s="6"/>
      <c r="AO108" s="3"/>
      <c r="AP108" s="3"/>
      <c r="AQ108" s="2"/>
      <c r="AR108" s="2"/>
      <c r="AS108" s="2"/>
    </row>
    <row r="109" spans="1:45" x14ac:dyDescent="0.35">
      <c r="A109" s="1"/>
      <c r="B109" s="2"/>
      <c r="C109" s="2"/>
      <c r="D109" s="2"/>
      <c r="E109" s="2"/>
      <c r="F109" s="2"/>
      <c r="G109" s="2"/>
      <c r="H109" s="3"/>
      <c r="I109" s="3"/>
      <c r="J109" s="3"/>
      <c r="K109" s="3"/>
      <c r="L109" s="2"/>
      <c r="M109" s="3"/>
      <c r="N109" s="4"/>
      <c r="O109" s="4"/>
      <c r="P109" s="4"/>
      <c r="Q109" s="2"/>
      <c r="R109" s="2"/>
      <c r="S109" s="2"/>
      <c r="T109" s="2"/>
      <c r="U109" s="2"/>
      <c r="V109" s="2"/>
      <c r="W109" s="4"/>
      <c r="X109" s="2"/>
      <c r="Y109" s="5"/>
      <c r="Z109" s="2"/>
      <c r="AA109" s="2"/>
      <c r="AB109" s="6"/>
      <c r="AC109" s="4"/>
      <c r="AD109" s="6"/>
      <c r="AE109" s="6"/>
      <c r="AF109" s="4"/>
      <c r="AG109" s="6"/>
      <c r="AH109" s="4"/>
      <c r="AI109" s="2"/>
      <c r="AJ109" s="2"/>
      <c r="AK109" s="2"/>
      <c r="AL109" s="2"/>
      <c r="AM109" s="6"/>
      <c r="AN109" s="6"/>
      <c r="AO109" s="3"/>
      <c r="AP109" s="3"/>
      <c r="AQ109" s="2"/>
      <c r="AR109" s="2"/>
      <c r="AS109" s="2"/>
    </row>
    <row r="110" spans="1:45" x14ac:dyDescent="0.35">
      <c r="A110" s="1"/>
      <c r="B110" s="2"/>
      <c r="C110" s="2"/>
      <c r="D110" s="2"/>
      <c r="E110" s="2"/>
      <c r="F110" s="2"/>
      <c r="G110" s="2"/>
      <c r="H110" s="3"/>
      <c r="I110" s="3"/>
      <c r="J110" s="3"/>
      <c r="K110" s="3"/>
      <c r="L110" s="2"/>
      <c r="M110" s="3"/>
      <c r="N110" s="4"/>
      <c r="O110" s="4"/>
      <c r="P110" s="4"/>
      <c r="Q110" s="2"/>
      <c r="R110" s="2"/>
      <c r="S110" s="2"/>
      <c r="T110" s="2"/>
      <c r="U110" s="2"/>
      <c r="V110" s="2"/>
      <c r="W110" s="4"/>
      <c r="X110" s="2"/>
      <c r="Y110" s="5"/>
      <c r="Z110" s="2"/>
      <c r="AA110" s="2"/>
      <c r="AB110" s="6"/>
      <c r="AC110" s="4"/>
      <c r="AD110" s="6"/>
      <c r="AE110" s="6"/>
      <c r="AF110" s="4"/>
      <c r="AG110" s="6"/>
      <c r="AH110" s="4"/>
      <c r="AI110" s="2"/>
      <c r="AJ110" s="2"/>
      <c r="AK110" s="2"/>
      <c r="AL110" s="2"/>
      <c r="AM110" s="6"/>
      <c r="AN110" s="6"/>
      <c r="AO110" s="3"/>
      <c r="AP110" s="3"/>
      <c r="AQ110" s="2"/>
      <c r="AR110" s="2"/>
      <c r="AS110" s="2"/>
    </row>
    <row r="111" spans="1:45" x14ac:dyDescent="0.35">
      <c r="A111" s="1"/>
      <c r="B111" s="2"/>
      <c r="C111" s="2"/>
      <c r="D111" s="2"/>
      <c r="E111" s="2"/>
      <c r="F111" s="2"/>
      <c r="G111" s="2"/>
      <c r="H111" s="3"/>
      <c r="I111" s="3"/>
      <c r="J111" s="3"/>
      <c r="K111" s="3"/>
      <c r="L111" s="2"/>
      <c r="M111" s="3"/>
      <c r="N111" s="4"/>
      <c r="O111" s="4"/>
      <c r="P111" s="4"/>
      <c r="Q111" s="2"/>
      <c r="R111" s="2"/>
      <c r="S111" s="2"/>
      <c r="T111" s="2"/>
      <c r="U111" s="2"/>
      <c r="V111" s="2"/>
      <c r="W111" s="4"/>
      <c r="X111" s="2"/>
      <c r="Y111" s="5"/>
      <c r="Z111" s="2"/>
      <c r="AA111" s="2"/>
      <c r="AB111" s="6"/>
      <c r="AC111" s="4"/>
      <c r="AD111" s="6"/>
      <c r="AE111" s="6"/>
      <c r="AF111" s="4"/>
      <c r="AG111" s="6"/>
      <c r="AH111" s="4"/>
      <c r="AI111" s="2"/>
      <c r="AJ111" s="2"/>
      <c r="AK111" s="2"/>
      <c r="AL111" s="2"/>
      <c r="AM111" s="6"/>
      <c r="AN111" s="6"/>
      <c r="AO111" s="3"/>
      <c r="AP111" s="3"/>
      <c r="AQ111" s="2"/>
      <c r="AR111" s="2"/>
      <c r="AS111" s="2"/>
    </row>
    <row r="112" spans="1:45" x14ac:dyDescent="0.35">
      <c r="A112" s="1"/>
      <c r="B112" s="2"/>
      <c r="C112" s="2"/>
      <c r="D112" s="2"/>
      <c r="E112" s="2"/>
      <c r="F112" s="2"/>
      <c r="G112" s="2"/>
      <c r="H112" s="3"/>
      <c r="I112" s="3"/>
      <c r="J112" s="3"/>
      <c r="K112" s="3"/>
      <c r="L112" s="2"/>
      <c r="M112" s="3"/>
      <c r="N112" s="4"/>
      <c r="O112" s="4"/>
      <c r="P112" s="4"/>
      <c r="Q112" s="2"/>
      <c r="R112" s="2"/>
      <c r="S112" s="2"/>
      <c r="T112" s="2"/>
      <c r="U112" s="2"/>
      <c r="V112" s="2"/>
      <c r="W112" s="4"/>
      <c r="X112" s="2"/>
      <c r="Y112" s="5"/>
      <c r="Z112" s="2"/>
      <c r="AA112" s="2"/>
      <c r="AB112" s="6"/>
      <c r="AC112" s="4"/>
      <c r="AD112" s="6"/>
      <c r="AE112" s="6"/>
      <c r="AF112" s="4"/>
      <c r="AG112" s="6"/>
      <c r="AH112" s="4"/>
      <c r="AI112" s="2"/>
      <c r="AJ112" s="2"/>
      <c r="AK112" s="2"/>
      <c r="AL112" s="2"/>
      <c r="AM112" s="6"/>
      <c r="AN112" s="6"/>
      <c r="AO112" s="3"/>
      <c r="AP112" s="3"/>
      <c r="AQ112" s="2"/>
      <c r="AR112" s="2"/>
      <c r="AS112" s="2"/>
    </row>
    <row r="113" spans="1:45" x14ac:dyDescent="0.35">
      <c r="A113" s="1"/>
      <c r="B113" s="2"/>
      <c r="C113" s="2"/>
      <c r="D113" s="2"/>
      <c r="E113" s="2"/>
      <c r="F113" s="2"/>
      <c r="G113" s="2"/>
      <c r="H113" s="3"/>
      <c r="I113" s="3"/>
      <c r="J113" s="3"/>
      <c r="K113" s="3"/>
      <c r="L113" s="2"/>
      <c r="M113" s="3"/>
      <c r="N113" s="4"/>
      <c r="O113" s="4"/>
      <c r="P113" s="4"/>
      <c r="Q113" s="2"/>
      <c r="R113" s="2"/>
      <c r="S113" s="2"/>
      <c r="T113" s="2"/>
      <c r="U113" s="2"/>
      <c r="V113" s="2"/>
      <c r="W113" s="4"/>
      <c r="X113" s="2"/>
      <c r="Y113" s="5"/>
      <c r="Z113" s="2"/>
      <c r="AA113" s="2"/>
      <c r="AB113" s="6"/>
      <c r="AC113" s="4"/>
      <c r="AD113" s="6"/>
      <c r="AE113" s="6"/>
      <c r="AF113" s="4"/>
      <c r="AG113" s="6"/>
      <c r="AH113" s="4"/>
      <c r="AI113" s="2"/>
      <c r="AJ113" s="2"/>
      <c r="AK113" s="2"/>
      <c r="AL113" s="2"/>
      <c r="AM113" s="6"/>
      <c r="AN113" s="6"/>
      <c r="AO113" s="3"/>
      <c r="AP113" s="3"/>
      <c r="AQ113" s="2"/>
      <c r="AR113" s="2"/>
      <c r="AS113" s="2"/>
    </row>
    <row r="114" spans="1:45" x14ac:dyDescent="0.35">
      <c r="A114" s="1"/>
      <c r="B114" s="2"/>
      <c r="C114" s="2"/>
      <c r="D114" s="2"/>
      <c r="E114" s="2"/>
      <c r="F114" s="2"/>
      <c r="G114" s="2"/>
      <c r="H114" s="3"/>
      <c r="I114" s="3"/>
      <c r="J114" s="3"/>
      <c r="K114" s="3"/>
      <c r="L114" s="2"/>
      <c r="M114" s="3"/>
      <c r="N114" s="4"/>
      <c r="O114" s="4"/>
      <c r="P114" s="4"/>
      <c r="Q114" s="2"/>
      <c r="R114" s="2"/>
      <c r="S114" s="2"/>
      <c r="T114" s="2"/>
      <c r="U114" s="2"/>
      <c r="V114" s="2"/>
      <c r="W114" s="4"/>
      <c r="X114" s="2"/>
      <c r="Y114" s="5"/>
      <c r="Z114" s="2"/>
      <c r="AA114" s="2"/>
      <c r="AB114" s="6"/>
      <c r="AC114" s="4"/>
      <c r="AD114" s="6"/>
      <c r="AE114" s="6"/>
      <c r="AF114" s="4"/>
      <c r="AG114" s="6"/>
      <c r="AH114" s="4"/>
      <c r="AI114" s="2"/>
      <c r="AJ114" s="2"/>
      <c r="AK114" s="2"/>
      <c r="AL114" s="2"/>
      <c r="AM114" s="6"/>
      <c r="AN114" s="6"/>
      <c r="AO114" s="3"/>
      <c r="AP114" s="3"/>
      <c r="AQ114" s="2"/>
      <c r="AR114" s="2"/>
      <c r="AS114" s="2"/>
    </row>
    <row r="115" spans="1:45" x14ac:dyDescent="0.35">
      <c r="A115" s="1"/>
      <c r="B115" s="2"/>
      <c r="C115" s="2"/>
      <c r="D115" s="2"/>
      <c r="E115" s="2"/>
      <c r="F115" s="2"/>
      <c r="G115" s="2"/>
      <c r="H115" s="3"/>
      <c r="I115" s="3"/>
      <c r="J115" s="3"/>
      <c r="K115" s="3"/>
      <c r="L115" s="2"/>
      <c r="M115" s="3"/>
      <c r="N115" s="4"/>
      <c r="O115" s="4"/>
      <c r="P115" s="4"/>
      <c r="Q115" s="2"/>
      <c r="R115" s="2"/>
      <c r="S115" s="2"/>
      <c r="T115" s="2"/>
      <c r="U115" s="2"/>
      <c r="V115" s="2"/>
      <c r="W115" s="4"/>
      <c r="X115" s="2"/>
      <c r="Y115" s="5"/>
      <c r="Z115" s="2"/>
      <c r="AA115" s="2"/>
      <c r="AB115" s="6"/>
      <c r="AC115" s="4"/>
      <c r="AD115" s="6"/>
      <c r="AE115" s="6"/>
      <c r="AF115" s="4"/>
      <c r="AG115" s="6"/>
      <c r="AH115" s="4"/>
      <c r="AI115" s="2"/>
      <c r="AJ115" s="2"/>
      <c r="AK115" s="2"/>
      <c r="AL115" s="2"/>
      <c r="AM115" s="6"/>
      <c r="AN115" s="6"/>
      <c r="AO115" s="3"/>
      <c r="AP115" s="3"/>
      <c r="AQ115" s="2"/>
      <c r="AR115" s="2"/>
      <c r="AS115" s="2"/>
    </row>
    <row r="116" spans="1:45" x14ac:dyDescent="0.35">
      <c r="A116" s="1"/>
      <c r="B116" s="2"/>
      <c r="C116" s="2"/>
      <c r="D116" s="2"/>
      <c r="E116" s="2"/>
      <c r="F116" s="2"/>
      <c r="G116" s="2"/>
      <c r="H116" s="3"/>
      <c r="I116" s="3"/>
      <c r="J116" s="3"/>
      <c r="K116" s="3"/>
      <c r="L116" s="2"/>
      <c r="M116" s="3"/>
      <c r="N116" s="4"/>
      <c r="O116" s="4"/>
      <c r="P116" s="4"/>
      <c r="Q116" s="2"/>
      <c r="R116" s="2"/>
      <c r="S116" s="2"/>
      <c r="T116" s="2"/>
      <c r="U116" s="2"/>
      <c r="V116" s="2"/>
      <c r="W116" s="4"/>
      <c r="X116" s="2"/>
      <c r="Y116" s="5"/>
      <c r="Z116" s="2"/>
      <c r="AA116" s="2"/>
      <c r="AB116" s="6"/>
      <c r="AC116" s="4"/>
      <c r="AD116" s="6"/>
      <c r="AE116" s="6"/>
      <c r="AF116" s="4"/>
      <c r="AG116" s="6"/>
      <c r="AH116" s="4"/>
      <c r="AI116" s="2"/>
      <c r="AJ116" s="2"/>
      <c r="AK116" s="2"/>
      <c r="AL116" s="2"/>
      <c r="AM116" s="6"/>
      <c r="AN116" s="6"/>
      <c r="AO116" s="3"/>
      <c r="AP116" s="3"/>
      <c r="AQ116" s="2"/>
      <c r="AR116" s="2"/>
      <c r="AS116" s="2"/>
    </row>
    <row r="117" spans="1:45" x14ac:dyDescent="0.35">
      <c r="A117" s="1"/>
      <c r="B117" s="2"/>
      <c r="C117" s="2"/>
      <c r="D117" s="2"/>
      <c r="E117" s="2"/>
      <c r="F117" s="2"/>
      <c r="G117" s="2"/>
      <c r="H117" s="3"/>
      <c r="I117" s="3"/>
      <c r="J117" s="3"/>
      <c r="K117" s="3"/>
      <c r="L117" s="2"/>
      <c r="M117" s="3"/>
      <c r="N117" s="4"/>
      <c r="O117" s="4"/>
      <c r="P117" s="4"/>
      <c r="Q117" s="2"/>
      <c r="R117" s="2"/>
      <c r="S117" s="2"/>
      <c r="T117" s="2"/>
      <c r="U117" s="2"/>
      <c r="V117" s="2"/>
      <c r="W117" s="4"/>
      <c r="X117" s="2"/>
      <c r="Y117" s="5"/>
      <c r="Z117" s="2"/>
      <c r="AA117" s="2"/>
      <c r="AB117" s="6"/>
      <c r="AC117" s="4"/>
      <c r="AD117" s="6"/>
      <c r="AE117" s="6"/>
      <c r="AF117" s="4"/>
      <c r="AG117" s="6"/>
      <c r="AH117" s="4"/>
      <c r="AI117" s="2"/>
      <c r="AJ117" s="2"/>
      <c r="AK117" s="2"/>
      <c r="AL117" s="2"/>
      <c r="AM117" s="6"/>
      <c r="AN117" s="6"/>
      <c r="AO117" s="3"/>
      <c r="AP117" s="3"/>
      <c r="AQ117" s="2"/>
      <c r="AR117" s="2"/>
      <c r="AS117" s="2"/>
    </row>
    <row r="118" spans="1:45" x14ac:dyDescent="0.35">
      <c r="A118" s="1"/>
      <c r="B118" s="2"/>
      <c r="C118" s="2"/>
      <c r="D118" s="2"/>
      <c r="E118" s="2"/>
      <c r="F118" s="2"/>
      <c r="G118" s="2"/>
      <c r="H118" s="3"/>
      <c r="I118" s="3"/>
      <c r="J118" s="3"/>
      <c r="K118" s="3"/>
      <c r="L118" s="2"/>
      <c r="M118" s="3"/>
      <c r="N118" s="4"/>
      <c r="O118" s="4"/>
      <c r="P118" s="4"/>
      <c r="Q118" s="2"/>
      <c r="R118" s="2"/>
      <c r="S118" s="2"/>
      <c r="T118" s="2"/>
      <c r="U118" s="2"/>
      <c r="V118" s="2"/>
      <c r="W118" s="4"/>
      <c r="X118" s="2"/>
      <c r="Y118" s="5"/>
      <c r="Z118" s="2"/>
      <c r="AA118" s="2"/>
      <c r="AB118" s="6"/>
      <c r="AC118" s="4"/>
      <c r="AD118" s="6"/>
      <c r="AE118" s="6"/>
      <c r="AF118" s="4"/>
      <c r="AG118" s="6"/>
      <c r="AH118" s="4"/>
      <c r="AI118" s="2"/>
      <c r="AJ118" s="2"/>
      <c r="AK118" s="2"/>
      <c r="AL118" s="2"/>
      <c r="AM118" s="6"/>
      <c r="AN118" s="6"/>
      <c r="AO118" s="3"/>
      <c r="AP118" s="3"/>
      <c r="AQ118" s="2"/>
      <c r="AR118" s="2"/>
      <c r="AS118" s="2"/>
    </row>
    <row r="119" spans="1:45" x14ac:dyDescent="0.35">
      <c r="A119" s="1"/>
      <c r="B119" s="2"/>
      <c r="C119" s="2"/>
      <c r="D119" s="2"/>
      <c r="E119" s="2"/>
      <c r="F119" s="2"/>
      <c r="G119" s="2"/>
      <c r="H119" s="3"/>
      <c r="I119" s="3"/>
      <c r="J119" s="3"/>
      <c r="K119" s="3"/>
      <c r="L119" s="2"/>
      <c r="M119" s="3"/>
      <c r="N119" s="4"/>
      <c r="O119" s="4"/>
      <c r="P119" s="4"/>
      <c r="Q119" s="2"/>
      <c r="R119" s="2"/>
      <c r="S119" s="2"/>
      <c r="T119" s="2"/>
      <c r="U119" s="2"/>
      <c r="V119" s="2"/>
      <c r="W119" s="4"/>
      <c r="X119" s="2"/>
      <c r="Y119" s="5"/>
      <c r="Z119" s="2"/>
      <c r="AA119" s="2"/>
      <c r="AB119" s="6"/>
      <c r="AC119" s="4"/>
      <c r="AD119" s="6"/>
      <c r="AE119" s="6"/>
      <c r="AF119" s="4"/>
      <c r="AG119" s="6"/>
      <c r="AH119" s="4"/>
      <c r="AI119" s="2"/>
      <c r="AJ119" s="2"/>
      <c r="AK119" s="2"/>
      <c r="AL119" s="2"/>
      <c r="AM119" s="6"/>
      <c r="AN119" s="6"/>
      <c r="AO119" s="3"/>
      <c r="AP119" s="3"/>
      <c r="AQ119" s="2"/>
      <c r="AR119" s="2"/>
      <c r="AS119" s="2"/>
    </row>
    <row r="120" spans="1:45" x14ac:dyDescent="0.35">
      <c r="A120" s="1"/>
      <c r="B120" s="2"/>
      <c r="C120" s="2"/>
      <c r="D120" s="2"/>
      <c r="E120" s="2"/>
      <c r="F120" s="2"/>
      <c r="G120" s="2"/>
      <c r="H120" s="3"/>
      <c r="I120" s="3"/>
      <c r="J120" s="3"/>
      <c r="K120" s="3"/>
      <c r="L120" s="2"/>
      <c r="M120" s="3"/>
      <c r="N120" s="4"/>
      <c r="O120" s="4"/>
      <c r="P120" s="4"/>
      <c r="Q120" s="2"/>
      <c r="R120" s="2"/>
      <c r="S120" s="2"/>
      <c r="T120" s="2"/>
      <c r="U120" s="2"/>
      <c r="V120" s="2"/>
      <c r="W120" s="4"/>
      <c r="X120" s="2"/>
      <c r="Y120" s="5"/>
      <c r="Z120" s="2"/>
      <c r="AA120" s="2"/>
      <c r="AB120" s="6"/>
      <c r="AC120" s="4"/>
      <c r="AD120" s="6"/>
      <c r="AE120" s="6"/>
      <c r="AF120" s="4"/>
      <c r="AG120" s="6"/>
      <c r="AH120" s="4"/>
      <c r="AI120" s="2"/>
      <c r="AJ120" s="2"/>
      <c r="AK120" s="2"/>
      <c r="AL120" s="2"/>
      <c r="AM120" s="6"/>
      <c r="AN120" s="6"/>
      <c r="AO120" s="3"/>
      <c r="AP120" s="3"/>
      <c r="AQ120" s="2"/>
      <c r="AR120" s="2"/>
      <c r="AS120" s="2"/>
    </row>
    <row r="121" spans="1:45" x14ac:dyDescent="0.35">
      <c r="A121" s="1"/>
      <c r="B121" s="2"/>
      <c r="C121" s="2"/>
      <c r="D121" s="2"/>
      <c r="E121" s="2"/>
      <c r="F121" s="2"/>
      <c r="G121" s="2"/>
      <c r="H121" s="3"/>
      <c r="I121" s="3"/>
      <c r="J121" s="3"/>
      <c r="K121" s="3"/>
      <c r="L121" s="2"/>
      <c r="M121" s="3"/>
      <c r="N121" s="4"/>
      <c r="O121" s="4"/>
      <c r="P121" s="4"/>
      <c r="Q121" s="2"/>
      <c r="R121" s="2"/>
      <c r="S121" s="2"/>
      <c r="T121" s="2"/>
      <c r="U121" s="2"/>
      <c r="V121" s="2"/>
      <c r="W121" s="4"/>
      <c r="X121" s="2"/>
      <c r="Y121" s="5"/>
      <c r="Z121" s="2"/>
      <c r="AA121" s="2"/>
      <c r="AB121" s="6"/>
      <c r="AC121" s="4"/>
      <c r="AD121" s="6"/>
      <c r="AE121" s="6"/>
      <c r="AF121" s="4"/>
      <c r="AG121" s="6"/>
      <c r="AH121" s="4"/>
      <c r="AI121" s="2"/>
      <c r="AJ121" s="2"/>
      <c r="AK121" s="2"/>
      <c r="AL121" s="2"/>
      <c r="AM121" s="6"/>
      <c r="AN121" s="6"/>
      <c r="AO121" s="3"/>
      <c r="AP121" s="3"/>
      <c r="AQ121" s="2"/>
      <c r="AR121" s="2"/>
      <c r="AS121" s="2"/>
    </row>
    <row r="122" spans="1:45" x14ac:dyDescent="0.35">
      <c r="A122" s="1"/>
      <c r="B122" s="2"/>
      <c r="C122" s="2"/>
      <c r="D122" s="2"/>
      <c r="E122" s="2"/>
      <c r="F122" s="2"/>
      <c r="G122" s="2"/>
      <c r="H122" s="3"/>
      <c r="I122" s="3"/>
      <c r="J122" s="3"/>
      <c r="K122" s="3"/>
      <c r="L122" s="2"/>
      <c r="M122" s="3"/>
      <c r="N122" s="4"/>
      <c r="O122" s="4"/>
      <c r="P122" s="4"/>
      <c r="Q122" s="2"/>
      <c r="R122" s="2"/>
      <c r="S122" s="2"/>
      <c r="T122" s="2"/>
      <c r="U122" s="2"/>
      <c r="V122" s="2"/>
      <c r="W122" s="4"/>
      <c r="X122" s="2"/>
      <c r="Y122" s="5"/>
      <c r="Z122" s="2"/>
      <c r="AA122" s="2"/>
      <c r="AB122" s="6"/>
      <c r="AC122" s="4"/>
      <c r="AD122" s="6"/>
      <c r="AE122" s="6"/>
      <c r="AF122" s="4"/>
      <c r="AG122" s="6"/>
      <c r="AH122" s="4"/>
      <c r="AI122" s="2"/>
      <c r="AJ122" s="2"/>
      <c r="AK122" s="2"/>
      <c r="AL122" s="2"/>
      <c r="AM122" s="6"/>
      <c r="AN122" s="6"/>
      <c r="AO122" s="3"/>
      <c r="AP122" s="3"/>
      <c r="AQ122" s="2"/>
      <c r="AR122" s="2"/>
      <c r="AS122" s="2"/>
    </row>
    <row r="123" spans="1:45" x14ac:dyDescent="0.35">
      <c r="A123" s="1"/>
      <c r="B123" s="2"/>
      <c r="C123" s="2"/>
      <c r="D123" s="2"/>
      <c r="E123" s="2"/>
      <c r="F123" s="2"/>
      <c r="G123" s="2"/>
      <c r="H123" s="3"/>
      <c r="I123" s="3"/>
      <c r="J123" s="3"/>
      <c r="K123" s="3"/>
      <c r="L123" s="2"/>
      <c r="M123" s="3"/>
      <c r="N123" s="4"/>
      <c r="O123" s="4"/>
      <c r="P123" s="4"/>
      <c r="Q123" s="2"/>
      <c r="R123" s="2"/>
      <c r="S123" s="2"/>
      <c r="T123" s="2"/>
      <c r="U123" s="2"/>
      <c r="V123" s="2"/>
      <c r="W123" s="4"/>
      <c r="X123" s="2"/>
      <c r="Y123" s="5"/>
      <c r="Z123" s="2"/>
      <c r="AA123" s="2"/>
      <c r="AB123" s="6"/>
      <c r="AC123" s="4"/>
      <c r="AD123" s="6"/>
      <c r="AE123" s="6"/>
      <c r="AF123" s="4"/>
      <c r="AG123" s="6"/>
      <c r="AH123" s="4"/>
      <c r="AI123" s="2"/>
      <c r="AJ123" s="2"/>
      <c r="AK123" s="2"/>
      <c r="AL123" s="2"/>
      <c r="AM123" s="6"/>
      <c r="AN123" s="6"/>
      <c r="AO123" s="3"/>
      <c r="AP123" s="3"/>
      <c r="AQ123" s="2"/>
      <c r="AR123" s="2"/>
      <c r="AS123" s="2"/>
    </row>
    <row r="124" spans="1:45" x14ac:dyDescent="0.35">
      <c r="A124" s="1"/>
      <c r="B124" s="2"/>
      <c r="C124" s="2"/>
      <c r="D124" s="2"/>
      <c r="E124" s="2"/>
      <c r="F124" s="2"/>
      <c r="G124" s="2"/>
      <c r="H124" s="3"/>
      <c r="I124" s="3"/>
      <c r="J124" s="3"/>
      <c r="K124" s="3"/>
      <c r="L124" s="2"/>
      <c r="M124" s="3"/>
      <c r="N124" s="4"/>
      <c r="O124" s="4"/>
      <c r="P124" s="4"/>
      <c r="Q124" s="2"/>
      <c r="R124" s="2"/>
      <c r="S124" s="2"/>
      <c r="T124" s="2"/>
      <c r="U124" s="2"/>
      <c r="V124" s="2"/>
      <c r="W124" s="4"/>
      <c r="X124" s="2"/>
      <c r="Y124" s="5"/>
      <c r="Z124" s="2"/>
      <c r="AA124" s="2"/>
      <c r="AB124" s="6"/>
      <c r="AC124" s="4"/>
      <c r="AD124" s="6"/>
      <c r="AE124" s="6"/>
      <c r="AF124" s="4"/>
      <c r="AG124" s="6"/>
      <c r="AH124" s="4"/>
      <c r="AI124" s="2"/>
      <c r="AJ124" s="2"/>
      <c r="AK124" s="2"/>
      <c r="AL124" s="2"/>
      <c r="AM124" s="6"/>
      <c r="AN124" s="6"/>
      <c r="AO124" s="3"/>
      <c r="AP124" s="3"/>
      <c r="AQ124" s="2"/>
      <c r="AR124" s="2"/>
      <c r="AS124" s="2"/>
    </row>
    <row r="125" spans="1:45" x14ac:dyDescent="0.35">
      <c r="A125" s="1"/>
      <c r="B125" s="2"/>
      <c r="C125" s="2"/>
      <c r="D125" s="2"/>
      <c r="E125" s="2"/>
      <c r="F125" s="2"/>
      <c r="G125" s="2"/>
      <c r="H125" s="3"/>
      <c r="I125" s="3"/>
      <c r="J125" s="3"/>
      <c r="K125" s="3"/>
      <c r="L125" s="2"/>
      <c r="M125" s="3"/>
      <c r="N125" s="4"/>
      <c r="O125" s="4"/>
      <c r="P125" s="4"/>
      <c r="Q125" s="2"/>
      <c r="R125" s="2"/>
      <c r="S125" s="2"/>
      <c r="T125" s="2"/>
      <c r="U125" s="2"/>
      <c r="V125" s="2"/>
      <c r="W125" s="4"/>
      <c r="X125" s="2"/>
      <c r="Y125" s="5"/>
      <c r="Z125" s="2"/>
      <c r="AA125" s="2"/>
      <c r="AB125" s="6"/>
      <c r="AC125" s="4"/>
      <c r="AD125" s="6"/>
      <c r="AE125" s="6"/>
      <c r="AF125" s="4"/>
      <c r="AG125" s="6"/>
      <c r="AH125" s="4"/>
      <c r="AI125" s="2"/>
      <c r="AJ125" s="2"/>
      <c r="AK125" s="2"/>
      <c r="AL125" s="2"/>
      <c r="AM125" s="6"/>
      <c r="AN125" s="6"/>
      <c r="AO125" s="3"/>
      <c r="AP125" s="3"/>
      <c r="AQ125" s="2"/>
      <c r="AR125" s="2"/>
      <c r="AS125" s="2"/>
    </row>
    <row r="126" spans="1:45" x14ac:dyDescent="0.35">
      <c r="A126" s="1"/>
      <c r="B126" s="2"/>
      <c r="C126" s="2"/>
      <c r="D126" s="2"/>
      <c r="E126" s="2"/>
      <c r="F126" s="2"/>
      <c r="G126" s="2"/>
      <c r="H126" s="3"/>
      <c r="I126" s="3"/>
      <c r="J126" s="3"/>
      <c r="K126" s="3"/>
      <c r="L126" s="2"/>
      <c r="M126" s="3"/>
      <c r="N126" s="4"/>
      <c r="O126" s="4"/>
      <c r="P126" s="4"/>
      <c r="Q126" s="2"/>
      <c r="R126" s="2"/>
      <c r="S126" s="2"/>
      <c r="T126" s="2"/>
      <c r="U126" s="2"/>
      <c r="V126" s="2"/>
      <c r="W126" s="4"/>
      <c r="X126" s="2"/>
      <c r="Y126" s="5"/>
      <c r="Z126" s="2"/>
      <c r="AA126" s="2"/>
      <c r="AB126" s="6"/>
      <c r="AC126" s="4"/>
      <c r="AD126" s="6"/>
      <c r="AE126" s="6"/>
      <c r="AF126" s="4"/>
      <c r="AG126" s="6"/>
      <c r="AH126" s="4"/>
      <c r="AI126" s="2"/>
      <c r="AJ126" s="2"/>
      <c r="AK126" s="2"/>
      <c r="AL126" s="2"/>
      <c r="AM126" s="6"/>
      <c r="AN126" s="6"/>
      <c r="AO126" s="3"/>
      <c r="AP126" s="3"/>
      <c r="AQ126" s="2"/>
      <c r="AR126" s="2"/>
      <c r="AS126" s="2"/>
    </row>
    <row r="127" spans="1:45" x14ac:dyDescent="0.35">
      <c r="A127" s="1"/>
      <c r="B127" s="2"/>
      <c r="C127" s="2"/>
      <c r="D127" s="2"/>
      <c r="E127" s="2"/>
      <c r="F127" s="2"/>
      <c r="G127" s="2"/>
      <c r="H127" s="3"/>
      <c r="I127" s="3"/>
      <c r="J127" s="3"/>
      <c r="K127" s="3"/>
      <c r="L127" s="2"/>
      <c r="M127" s="3"/>
      <c r="N127" s="4"/>
      <c r="O127" s="4"/>
      <c r="P127" s="4"/>
      <c r="Q127" s="2"/>
      <c r="R127" s="2"/>
      <c r="S127" s="2"/>
      <c r="T127" s="2"/>
      <c r="U127" s="2"/>
      <c r="V127" s="2"/>
      <c r="W127" s="4"/>
      <c r="X127" s="2"/>
      <c r="Y127" s="5"/>
      <c r="Z127" s="2"/>
      <c r="AA127" s="2"/>
      <c r="AB127" s="6"/>
      <c r="AC127" s="4"/>
      <c r="AD127" s="6"/>
      <c r="AE127" s="6"/>
      <c r="AF127" s="4"/>
      <c r="AG127" s="6"/>
      <c r="AH127" s="4"/>
      <c r="AI127" s="2"/>
      <c r="AJ127" s="2"/>
      <c r="AK127" s="2"/>
      <c r="AL127" s="2"/>
      <c r="AM127" s="6"/>
      <c r="AN127" s="6"/>
      <c r="AO127" s="3"/>
      <c r="AP127" s="3"/>
      <c r="AQ127" s="2"/>
      <c r="AR127" s="2"/>
      <c r="AS127" s="2"/>
    </row>
    <row r="128" spans="1:45" x14ac:dyDescent="0.35">
      <c r="A128" s="1"/>
      <c r="B128" s="2"/>
      <c r="C128" s="2"/>
      <c r="D128" s="2"/>
      <c r="E128" s="2"/>
      <c r="F128" s="2"/>
      <c r="G128" s="2"/>
      <c r="H128" s="3"/>
      <c r="I128" s="3"/>
      <c r="J128" s="3"/>
      <c r="K128" s="3"/>
      <c r="L128" s="2"/>
      <c r="M128" s="3"/>
      <c r="N128" s="4"/>
      <c r="O128" s="4"/>
      <c r="P128" s="4"/>
      <c r="Q128" s="2"/>
      <c r="R128" s="2"/>
      <c r="S128" s="2"/>
      <c r="T128" s="2"/>
      <c r="U128" s="2"/>
      <c r="V128" s="2"/>
      <c r="W128" s="4"/>
      <c r="X128" s="2"/>
      <c r="Y128" s="5"/>
      <c r="Z128" s="2"/>
      <c r="AA128" s="2"/>
      <c r="AB128" s="6"/>
      <c r="AC128" s="4"/>
      <c r="AD128" s="6"/>
      <c r="AE128" s="6"/>
      <c r="AF128" s="4"/>
      <c r="AG128" s="6"/>
      <c r="AH128" s="4"/>
      <c r="AI128" s="2"/>
      <c r="AJ128" s="2"/>
      <c r="AK128" s="2"/>
      <c r="AL128" s="2"/>
      <c r="AM128" s="6"/>
      <c r="AN128" s="6"/>
      <c r="AO128" s="3"/>
      <c r="AP128" s="3"/>
      <c r="AQ128" s="2"/>
      <c r="AR128" s="2"/>
      <c r="AS128" s="2"/>
    </row>
    <row r="129" spans="1:45" x14ac:dyDescent="0.35">
      <c r="A129" s="1"/>
      <c r="B129" s="2"/>
      <c r="C129" s="2"/>
      <c r="D129" s="2"/>
      <c r="E129" s="2"/>
      <c r="F129" s="2"/>
      <c r="G129" s="2"/>
      <c r="H129" s="3"/>
      <c r="I129" s="3"/>
      <c r="J129" s="3"/>
      <c r="K129" s="3"/>
      <c r="L129" s="2"/>
      <c r="M129" s="3"/>
      <c r="N129" s="4"/>
      <c r="O129" s="4"/>
      <c r="P129" s="4"/>
      <c r="Q129" s="2"/>
      <c r="R129" s="2"/>
      <c r="S129" s="2"/>
      <c r="T129" s="2"/>
      <c r="U129" s="2"/>
      <c r="V129" s="2"/>
      <c r="W129" s="4"/>
      <c r="X129" s="2"/>
      <c r="Y129" s="5"/>
      <c r="Z129" s="2"/>
      <c r="AA129" s="2"/>
      <c r="AB129" s="6"/>
      <c r="AC129" s="4"/>
      <c r="AD129" s="6"/>
      <c r="AE129" s="6"/>
      <c r="AF129" s="4"/>
      <c r="AG129" s="6"/>
      <c r="AH129" s="4"/>
      <c r="AI129" s="2"/>
      <c r="AJ129" s="2"/>
      <c r="AK129" s="2"/>
      <c r="AL129" s="2"/>
      <c r="AM129" s="6"/>
      <c r="AN129" s="6"/>
      <c r="AO129" s="3"/>
      <c r="AP129" s="3"/>
      <c r="AQ129" s="2"/>
      <c r="AR129" s="2"/>
      <c r="AS129" s="2"/>
    </row>
    <row r="130" spans="1:45" x14ac:dyDescent="0.35">
      <c r="A130" s="1"/>
      <c r="B130" s="2"/>
      <c r="C130" s="2"/>
      <c r="D130" s="2"/>
      <c r="E130" s="2"/>
      <c r="F130" s="2"/>
      <c r="G130" s="2"/>
      <c r="H130" s="3"/>
      <c r="I130" s="3"/>
      <c r="J130" s="3"/>
      <c r="K130" s="3"/>
      <c r="L130" s="2"/>
      <c r="M130" s="3"/>
      <c r="N130" s="4"/>
      <c r="O130" s="4"/>
      <c r="P130" s="4"/>
      <c r="Q130" s="2"/>
      <c r="R130" s="2"/>
      <c r="S130" s="2"/>
      <c r="T130" s="2"/>
      <c r="U130" s="2"/>
      <c r="V130" s="2"/>
      <c r="W130" s="4"/>
      <c r="X130" s="2"/>
      <c r="Y130" s="5"/>
      <c r="Z130" s="2"/>
      <c r="AA130" s="2"/>
      <c r="AB130" s="6"/>
      <c r="AC130" s="4"/>
      <c r="AD130" s="6"/>
      <c r="AE130" s="6"/>
      <c r="AF130" s="4"/>
      <c r="AG130" s="6"/>
      <c r="AH130" s="4"/>
      <c r="AI130" s="2"/>
      <c r="AJ130" s="2"/>
      <c r="AK130" s="2"/>
      <c r="AL130" s="2"/>
      <c r="AM130" s="6"/>
      <c r="AN130" s="6"/>
      <c r="AO130" s="3"/>
      <c r="AP130" s="3"/>
      <c r="AQ130" s="2"/>
      <c r="AR130" s="2"/>
      <c r="AS130" s="2"/>
    </row>
    <row r="131" spans="1:45" x14ac:dyDescent="0.35">
      <c r="A131" s="1"/>
      <c r="B131" s="2"/>
      <c r="C131" s="2"/>
      <c r="D131" s="2"/>
      <c r="E131" s="2"/>
      <c r="F131" s="2"/>
      <c r="G131" s="2"/>
      <c r="H131" s="3"/>
      <c r="I131" s="3"/>
      <c r="J131" s="3"/>
      <c r="K131" s="3"/>
      <c r="L131" s="2"/>
      <c r="M131" s="3"/>
      <c r="N131" s="4"/>
      <c r="O131" s="4"/>
      <c r="P131" s="4"/>
      <c r="Q131" s="2"/>
      <c r="R131" s="2"/>
      <c r="S131" s="2"/>
      <c r="T131" s="2"/>
      <c r="U131" s="2"/>
      <c r="V131" s="2"/>
      <c r="W131" s="4"/>
      <c r="X131" s="2"/>
      <c r="Y131" s="5"/>
      <c r="Z131" s="2"/>
      <c r="AA131" s="2"/>
      <c r="AB131" s="6"/>
      <c r="AC131" s="4"/>
      <c r="AD131" s="6"/>
      <c r="AE131" s="6"/>
      <c r="AF131" s="4"/>
      <c r="AG131" s="6"/>
      <c r="AH131" s="4"/>
      <c r="AI131" s="2"/>
      <c r="AJ131" s="2"/>
      <c r="AK131" s="2"/>
      <c r="AL131" s="2"/>
      <c r="AM131" s="6"/>
      <c r="AN131" s="6"/>
      <c r="AO131" s="3"/>
      <c r="AP131" s="3"/>
      <c r="AQ131" s="2"/>
      <c r="AR131" s="2"/>
      <c r="AS131" s="2"/>
    </row>
    <row r="132" spans="1:45" x14ac:dyDescent="0.35">
      <c r="A132" s="1"/>
      <c r="B132" s="2"/>
      <c r="C132" s="2"/>
      <c r="D132" s="2"/>
      <c r="E132" s="2"/>
      <c r="F132" s="2"/>
      <c r="G132" s="2"/>
      <c r="H132" s="3"/>
      <c r="I132" s="3"/>
      <c r="J132" s="3"/>
      <c r="K132" s="3"/>
      <c r="L132" s="2"/>
      <c r="M132" s="3"/>
      <c r="N132" s="4"/>
      <c r="O132" s="4"/>
      <c r="P132" s="4"/>
      <c r="Q132" s="2"/>
      <c r="R132" s="2"/>
      <c r="S132" s="2"/>
      <c r="T132" s="2"/>
      <c r="U132" s="2"/>
      <c r="V132" s="2"/>
      <c r="W132" s="4"/>
      <c r="X132" s="2"/>
      <c r="Y132" s="5"/>
      <c r="Z132" s="2"/>
      <c r="AA132" s="2"/>
      <c r="AB132" s="6"/>
      <c r="AC132" s="4"/>
      <c r="AD132" s="6"/>
      <c r="AE132" s="6"/>
      <c r="AF132" s="4"/>
      <c r="AG132" s="6"/>
      <c r="AH132" s="4"/>
      <c r="AI132" s="2"/>
      <c r="AJ132" s="2"/>
      <c r="AK132" s="2"/>
      <c r="AL132" s="2"/>
      <c r="AM132" s="6"/>
      <c r="AN132" s="6"/>
      <c r="AO132" s="3"/>
      <c r="AP132" s="3"/>
      <c r="AQ132" s="2"/>
      <c r="AR132" s="2"/>
      <c r="AS132" s="2"/>
    </row>
    <row r="133" spans="1:45" x14ac:dyDescent="0.35">
      <c r="A133" s="1"/>
      <c r="B133" s="2"/>
      <c r="C133" s="2"/>
      <c r="D133" s="2"/>
      <c r="E133" s="2"/>
      <c r="F133" s="2"/>
      <c r="G133" s="2"/>
      <c r="H133" s="3"/>
      <c r="I133" s="3"/>
      <c r="J133" s="3"/>
      <c r="K133" s="3"/>
      <c r="L133" s="2"/>
      <c r="M133" s="3"/>
      <c r="N133" s="4"/>
      <c r="O133" s="4"/>
      <c r="P133" s="4"/>
      <c r="Q133" s="2"/>
      <c r="R133" s="2"/>
      <c r="S133" s="2"/>
      <c r="T133" s="2"/>
      <c r="U133" s="2"/>
      <c r="V133" s="2"/>
      <c r="W133" s="4"/>
      <c r="X133" s="2"/>
      <c r="Y133" s="5"/>
      <c r="Z133" s="2"/>
      <c r="AA133" s="2"/>
      <c r="AB133" s="6"/>
      <c r="AC133" s="4"/>
      <c r="AD133" s="6"/>
      <c r="AE133" s="6"/>
      <c r="AF133" s="4"/>
      <c r="AG133" s="6"/>
      <c r="AH133" s="4"/>
      <c r="AI133" s="2"/>
      <c r="AJ133" s="2"/>
      <c r="AK133" s="2"/>
      <c r="AL133" s="2"/>
      <c r="AM133" s="6"/>
      <c r="AN133" s="6"/>
      <c r="AO133" s="3"/>
      <c r="AP133" s="3"/>
      <c r="AQ133" s="2"/>
      <c r="AR133" s="2"/>
      <c r="AS133" s="2"/>
    </row>
    <row r="134" spans="1:45" x14ac:dyDescent="0.35">
      <c r="A134" s="1"/>
      <c r="B134" s="2"/>
      <c r="C134" s="2"/>
      <c r="D134" s="2"/>
      <c r="E134" s="2"/>
      <c r="F134" s="2"/>
      <c r="G134" s="2"/>
      <c r="H134" s="3"/>
      <c r="I134" s="3"/>
      <c r="J134" s="3"/>
      <c r="K134" s="3"/>
      <c r="L134" s="2"/>
      <c r="M134" s="3"/>
      <c r="N134" s="4"/>
      <c r="O134" s="4"/>
      <c r="P134" s="4"/>
      <c r="Q134" s="2"/>
      <c r="R134" s="2"/>
      <c r="S134" s="2"/>
      <c r="T134" s="2"/>
      <c r="U134" s="2"/>
      <c r="V134" s="2"/>
      <c r="W134" s="4"/>
      <c r="X134" s="2"/>
      <c r="Y134" s="5"/>
      <c r="Z134" s="2"/>
      <c r="AA134" s="2"/>
      <c r="AB134" s="6"/>
      <c r="AC134" s="4"/>
      <c r="AD134" s="6"/>
      <c r="AE134" s="6"/>
      <c r="AF134" s="4"/>
      <c r="AG134" s="6"/>
      <c r="AH134" s="4"/>
      <c r="AI134" s="2"/>
      <c r="AJ134" s="2"/>
      <c r="AK134" s="2"/>
      <c r="AL134" s="2"/>
      <c r="AM134" s="6"/>
      <c r="AN134" s="6"/>
      <c r="AO134" s="3"/>
      <c r="AP134" s="3"/>
      <c r="AQ134" s="2"/>
      <c r="AR134" s="2"/>
      <c r="AS134" s="2"/>
    </row>
    <row r="135" spans="1:45" x14ac:dyDescent="0.35">
      <c r="A135" s="1"/>
      <c r="B135" s="2"/>
      <c r="C135" s="2"/>
      <c r="D135" s="2"/>
      <c r="E135" s="2"/>
      <c r="F135" s="2"/>
      <c r="G135" s="2"/>
      <c r="H135" s="3"/>
      <c r="I135" s="3"/>
      <c r="J135" s="3"/>
      <c r="K135" s="3"/>
      <c r="L135" s="2"/>
      <c r="M135" s="3"/>
      <c r="N135" s="4"/>
      <c r="O135" s="4"/>
      <c r="P135" s="4"/>
      <c r="Q135" s="2"/>
      <c r="R135" s="2"/>
      <c r="S135" s="2"/>
      <c r="T135" s="2"/>
      <c r="U135" s="2"/>
      <c r="V135" s="2"/>
      <c r="W135" s="4"/>
      <c r="X135" s="2"/>
      <c r="Y135" s="5"/>
      <c r="Z135" s="2"/>
      <c r="AA135" s="2"/>
      <c r="AB135" s="6"/>
      <c r="AC135" s="4"/>
      <c r="AD135" s="6"/>
      <c r="AE135" s="6"/>
      <c r="AF135" s="4"/>
      <c r="AG135" s="6"/>
      <c r="AH135" s="4"/>
      <c r="AI135" s="2"/>
      <c r="AJ135" s="2"/>
      <c r="AK135" s="2"/>
      <c r="AL135" s="2"/>
      <c r="AM135" s="6"/>
      <c r="AN135" s="6"/>
      <c r="AO135" s="3"/>
      <c r="AP135" s="3"/>
      <c r="AQ135" s="2"/>
      <c r="AR135" s="2"/>
      <c r="AS135" s="2"/>
    </row>
    <row r="136" spans="1:45" x14ac:dyDescent="0.35">
      <c r="A136" s="1"/>
      <c r="B136" s="2"/>
      <c r="C136" s="2"/>
      <c r="D136" s="2"/>
      <c r="E136" s="2"/>
      <c r="F136" s="2"/>
      <c r="G136" s="2"/>
      <c r="H136" s="3"/>
      <c r="I136" s="3"/>
      <c r="J136" s="3"/>
      <c r="K136" s="3"/>
      <c r="L136" s="2"/>
      <c r="M136" s="3"/>
      <c r="N136" s="4"/>
      <c r="O136" s="4"/>
      <c r="P136" s="4"/>
      <c r="Q136" s="2"/>
      <c r="R136" s="2"/>
      <c r="S136" s="2"/>
      <c r="T136" s="2"/>
      <c r="U136" s="2"/>
      <c r="V136" s="2"/>
      <c r="W136" s="4"/>
      <c r="X136" s="2"/>
      <c r="Y136" s="5"/>
      <c r="Z136" s="2"/>
      <c r="AA136" s="2"/>
      <c r="AB136" s="6"/>
      <c r="AC136" s="4"/>
      <c r="AD136" s="6"/>
      <c r="AE136" s="6"/>
      <c r="AF136" s="4"/>
      <c r="AG136" s="6"/>
      <c r="AH136" s="4"/>
      <c r="AI136" s="2"/>
      <c r="AJ136" s="2"/>
      <c r="AK136" s="2"/>
      <c r="AL136" s="2"/>
      <c r="AM136" s="6"/>
      <c r="AN136" s="6"/>
      <c r="AO136" s="3"/>
      <c r="AP136" s="3"/>
      <c r="AQ136" s="2"/>
      <c r="AR136" s="2"/>
      <c r="AS136" s="2"/>
    </row>
    <row r="137" spans="1:45" x14ac:dyDescent="0.35">
      <c r="A137" s="1"/>
      <c r="B137" s="2"/>
      <c r="C137" s="2"/>
      <c r="D137" s="2"/>
      <c r="E137" s="2"/>
      <c r="F137" s="2"/>
      <c r="G137" s="2"/>
      <c r="H137" s="3"/>
      <c r="I137" s="3"/>
      <c r="J137" s="3"/>
      <c r="K137" s="3"/>
      <c r="L137" s="2"/>
      <c r="M137" s="3"/>
      <c r="N137" s="4"/>
      <c r="O137" s="4"/>
      <c r="P137" s="4"/>
      <c r="Q137" s="2"/>
      <c r="R137" s="2"/>
      <c r="S137" s="2"/>
      <c r="T137" s="2"/>
      <c r="U137" s="2"/>
      <c r="V137" s="2"/>
      <c r="W137" s="4"/>
      <c r="X137" s="2"/>
      <c r="Y137" s="5"/>
      <c r="Z137" s="2"/>
      <c r="AA137" s="2"/>
      <c r="AB137" s="6"/>
      <c r="AC137" s="4"/>
      <c r="AD137" s="6"/>
      <c r="AE137" s="6"/>
      <c r="AF137" s="4"/>
      <c r="AG137" s="6"/>
      <c r="AH137" s="4"/>
      <c r="AI137" s="2"/>
      <c r="AJ137" s="2"/>
      <c r="AK137" s="2"/>
      <c r="AL137" s="2"/>
      <c r="AM137" s="6"/>
      <c r="AN137" s="6"/>
      <c r="AO137" s="3"/>
      <c r="AP137" s="3"/>
      <c r="AQ137" s="2"/>
      <c r="AR137" s="2"/>
      <c r="AS137" s="2"/>
    </row>
    <row r="138" spans="1:45" x14ac:dyDescent="0.35">
      <c r="A138" s="1"/>
      <c r="B138" s="2"/>
      <c r="C138" s="2"/>
      <c r="D138" s="2"/>
      <c r="E138" s="2"/>
      <c r="F138" s="2"/>
      <c r="G138" s="2"/>
      <c r="H138" s="3"/>
      <c r="I138" s="3"/>
      <c r="J138" s="3"/>
      <c r="K138" s="3"/>
      <c r="L138" s="2"/>
      <c r="M138" s="3"/>
      <c r="N138" s="4"/>
      <c r="O138" s="4"/>
      <c r="P138" s="4"/>
      <c r="Q138" s="2"/>
      <c r="R138" s="2"/>
      <c r="S138" s="2"/>
      <c r="T138" s="2"/>
      <c r="U138" s="2"/>
      <c r="V138" s="2"/>
      <c r="W138" s="4"/>
      <c r="X138" s="2"/>
      <c r="Y138" s="5"/>
      <c r="Z138" s="2"/>
      <c r="AA138" s="2"/>
      <c r="AB138" s="6"/>
      <c r="AC138" s="4"/>
      <c r="AD138" s="6"/>
      <c r="AE138" s="6"/>
      <c r="AF138" s="4"/>
      <c r="AG138" s="6"/>
      <c r="AH138" s="4"/>
      <c r="AI138" s="2"/>
      <c r="AJ138" s="2"/>
      <c r="AK138" s="2"/>
      <c r="AL138" s="2"/>
      <c r="AM138" s="6"/>
      <c r="AN138" s="6"/>
      <c r="AO138" s="3"/>
      <c r="AP138" s="3"/>
      <c r="AQ138" s="2"/>
      <c r="AR138" s="2"/>
      <c r="AS138" s="2"/>
    </row>
    <row r="139" spans="1:45" x14ac:dyDescent="0.35">
      <c r="A139" s="1"/>
      <c r="B139" s="2"/>
      <c r="C139" s="2"/>
      <c r="D139" s="2"/>
      <c r="E139" s="2"/>
      <c r="F139" s="2"/>
      <c r="G139" s="2"/>
      <c r="H139" s="3"/>
      <c r="I139" s="3"/>
      <c r="J139" s="3"/>
      <c r="K139" s="3"/>
      <c r="L139" s="2"/>
      <c r="M139" s="3"/>
      <c r="N139" s="4"/>
      <c r="O139" s="4"/>
      <c r="P139" s="4"/>
      <c r="Q139" s="2"/>
      <c r="R139" s="2"/>
      <c r="S139" s="2"/>
      <c r="T139" s="2"/>
      <c r="U139" s="2"/>
      <c r="V139" s="2"/>
      <c r="W139" s="4"/>
      <c r="X139" s="2"/>
      <c r="Y139" s="5"/>
      <c r="Z139" s="2"/>
      <c r="AA139" s="2"/>
      <c r="AB139" s="6"/>
      <c r="AC139" s="4"/>
      <c r="AD139" s="6"/>
      <c r="AE139" s="6"/>
      <c r="AF139" s="4"/>
      <c r="AG139" s="6"/>
      <c r="AH139" s="4"/>
      <c r="AI139" s="2"/>
      <c r="AJ139" s="2"/>
      <c r="AK139" s="2"/>
      <c r="AL139" s="2"/>
      <c r="AM139" s="6"/>
      <c r="AN139" s="6"/>
      <c r="AO139" s="3"/>
      <c r="AP139" s="3"/>
      <c r="AQ139" s="2"/>
      <c r="AR139" s="2"/>
      <c r="AS139" s="2"/>
    </row>
    <row r="140" spans="1:45" x14ac:dyDescent="0.35">
      <c r="A140" s="1"/>
      <c r="B140" s="2"/>
      <c r="C140" s="2"/>
      <c r="D140" s="2"/>
      <c r="E140" s="2"/>
      <c r="F140" s="2"/>
      <c r="G140" s="2"/>
      <c r="H140" s="3"/>
      <c r="I140" s="3"/>
      <c r="J140" s="3"/>
      <c r="K140" s="3"/>
      <c r="L140" s="2"/>
      <c r="M140" s="3"/>
      <c r="N140" s="4"/>
      <c r="O140" s="4"/>
      <c r="P140" s="4"/>
      <c r="Q140" s="2"/>
      <c r="R140" s="2"/>
      <c r="S140" s="2"/>
      <c r="T140" s="2"/>
      <c r="U140" s="2"/>
      <c r="V140" s="2"/>
      <c r="W140" s="4"/>
      <c r="X140" s="2"/>
      <c r="Y140" s="5"/>
      <c r="Z140" s="2"/>
      <c r="AA140" s="2"/>
      <c r="AB140" s="6"/>
      <c r="AC140" s="4"/>
      <c r="AD140" s="6"/>
      <c r="AE140" s="6"/>
      <c r="AF140" s="4"/>
      <c r="AG140" s="6"/>
      <c r="AH140" s="4"/>
      <c r="AI140" s="2"/>
      <c r="AJ140" s="2"/>
      <c r="AK140" s="2"/>
      <c r="AL140" s="2"/>
      <c r="AM140" s="6"/>
      <c r="AN140" s="6"/>
      <c r="AO140" s="3"/>
      <c r="AP140" s="3"/>
      <c r="AQ140" s="2"/>
      <c r="AR140" s="2"/>
      <c r="AS140" s="2"/>
    </row>
    <row r="141" spans="1:45" x14ac:dyDescent="0.35">
      <c r="A141" s="1"/>
      <c r="B141" s="2"/>
      <c r="C141" s="2"/>
      <c r="D141" s="2"/>
      <c r="E141" s="2"/>
      <c r="F141" s="2"/>
      <c r="G141" s="2"/>
      <c r="H141" s="3"/>
      <c r="I141" s="3"/>
      <c r="J141" s="3"/>
      <c r="K141" s="3"/>
      <c r="L141" s="2"/>
      <c r="M141" s="3"/>
      <c r="N141" s="4"/>
      <c r="O141" s="4"/>
      <c r="P141" s="4"/>
      <c r="Q141" s="2"/>
      <c r="R141" s="2"/>
      <c r="S141" s="2"/>
      <c r="T141" s="2"/>
      <c r="U141" s="2"/>
      <c r="V141" s="2"/>
      <c r="W141" s="4"/>
      <c r="X141" s="2"/>
      <c r="Y141" s="5"/>
      <c r="Z141" s="2"/>
      <c r="AA141" s="2"/>
      <c r="AB141" s="6"/>
      <c r="AC141" s="4"/>
      <c r="AD141" s="6"/>
      <c r="AE141" s="6"/>
      <c r="AF141" s="4"/>
      <c r="AG141" s="6"/>
      <c r="AH141" s="4"/>
      <c r="AI141" s="2"/>
      <c r="AJ141" s="2"/>
      <c r="AK141" s="2"/>
      <c r="AL141" s="2"/>
      <c r="AM141" s="6"/>
      <c r="AN141" s="6"/>
      <c r="AO141" s="3"/>
      <c r="AP141" s="3"/>
      <c r="AQ141" s="2"/>
      <c r="AR141" s="2"/>
      <c r="AS141" s="2"/>
    </row>
    <row r="142" spans="1:45" x14ac:dyDescent="0.35">
      <c r="A142" s="1"/>
      <c r="B142" s="2"/>
      <c r="C142" s="2"/>
      <c r="D142" s="2"/>
      <c r="E142" s="2"/>
      <c r="F142" s="2"/>
      <c r="G142" s="2"/>
      <c r="H142" s="3"/>
      <c r="I142" s="3"/>
      <c r="J142" s="3"/>
      <c r="K142" s="3"/>
      <c r="L142" s="2"/>
      <c r="M142" s="3"/>
      <c r="N142" s="4"/>
      <c r="O142" s="4"/>
      <c r="P142" s="4"/>
      <c r="Q142" s="2"/>
      <c r="R142" s="2"/>
      <c r="S142" s="2"/>
      <c r="T142" s="2"/>
      <c r="U142" s="2"/>
      <c r="V142" s="2"/>
      <c r="W142" s="4"/>
      <c r="X142" s="2"/>
      <c r="Y142" s="5"/>
      <c r="Z142" s="2"/>
      <c r="AA142" s="2"/>
      <c r="AB142" s="6"/>
      <c r="AC142" s="4"/>
      <c r="AD142" s="6"/>
      <c r="AE142" s="6"/>
      <c r="AF142" s="4"/>
      <c r="AG142" s="6"/>
      <c r="AH142" s="4"/>
      <c r="AI142" s="2"/>
      <c r="AJ142" s="2"/>
      <c r="AK142" s="2"/>
      <c r="AL142" s="2"/>
      <c r="AM142" s="6"/>
      <c r="AN142" s="6"/>
      <c r="AO142" s="3"/>
      <c r="AP142" s="3"/>
      <c r="AQ142" s="2"/>
      <c r="AR142" s="2"/>
      <c r="AS142" s="2"/>
    </row>
    <row r="143" spans="1:45" x14ac:dyDescent="0.35">
      <c r="A143" s="1"/>
      <c r="B143" s="2"/>
      <c r="C143" s="2"/>
      <c r="D143" s="2"/>
      <c r="E143" s="2"/>
      <c r="F143" s="2"/>
      <c r="G143" s="2"/>
      <c r="H143" s="3"/>
      <c r="I143" s="3"/>
      <c r="J143" s="3"/>
      <c r="K143" s="3"/>
      <c r="L143" s="2"/>
      <c r="M143" s="3"/>
      <c r="N143" s="4"/>
      <c r="O143" s="4"/>
      <c r="P143" s="4"/>
      <c r="Q143" s="2"/>
      <c r="R143" s="2"/>
      <c r="S143" s="2"/>
      <c r="T143" s="2"/>
      <c r="U143" s="2"/>
      <c r="V143" s="2"/>
      <c r="W143" s="4"/>
      <c r="X143" s="2"/>
      <c r="Y143" s="5"/>
      <c r="Z143" s="2"/>
      <c r="AA143" s="2"/>
      <c r="AB143" s="6"/>
      <c r="AC143" s="4"/>
      <c r="AD143" s="6"/>
      <c r="AE143" s="6"/>
      <c r="AF143" s="4"/>
      <c r="AG143" s="6"/>
      <c r="AH143" s="4"/>
      <c r="AI143" s="2"/>
      <c r="AJ143" s="2"/>
      <c r="AK143" s="2"/>
      <c r="AL143" s="2"/>
      <c r="AM143" s="6"/>
      <c r="AN143" s="6"/>
      <c r="AO143" s="3"/>
      <c r="AP143" s="3"/>
      <c r="AQ143" s="2"/>
      <c r="AR143" s="2"/>
      <c r="AS143" s="2"/>
    </row>
    <row r="144" spans="1:45" x14ac:dyDescent="0.35">
      <c r="A144" s="1"/>
      <c r="B144" s="2"/>
      <c r="C144" s="2"/>
      <c r="D144" s="2"/>
      <c r="E144" s="2"/>
      <c r="F144" s="2"/>
      <c r="G144" s="2"/>
      <c r="H144" s="3"/>
      <c r="I144" s="3"/>
      <c r="J144" s="3"/>
      <c r="K144" s="3"/>
      <c r="L144" s="2"/>
      <c r="M144" s="3"/>
      <c r="N144" s="4"/>
      <c r="O144" s="4"/>
      <c r="P144" s="4"/>
      <c r="Q144" s="2"/>
      <c r="R144" s="2"/>
      <c r="S144" s="2"/>
      <c r="T144" s="2"/>
      <c r="U144" s="2"/>
      <c r="V144" s="2"/>
      <c r="W144" s="4"/>
      <c r="X144" s="2"/>
      <c r="Y144" s="5"/>
      <c r="Z144" s="2"/>
      <c r="AA144" s="2"/>
      <c r="AB144" s="6"/>
      <c r="AC144" s="4"/>
      <c r="AD144" s="6"/>
      <c r="AE144" s="6"/>
      <c r="AF144" s="4"/>
      <c r="AG144" s="6"/>
      <c r="AH144" s="4"/>
      <c r="AI144" s="2"/>
      <c r="AJ144" s="2"/>
      <c r="AK144" s="2"/>
      <c r="AL144" s="2"/>
      <c r="AM144" s="6"/>
      <c r="AN144" s="6"/>
      <c r="AO144" s="3"/>
      <c r="AP144" s="3"/>
      <c r="AQ144" s="2"/>
      <c r="AR144" s="2"/>
      <c r="AS144" s="2"/>
    </row>
    <row r="145" spans="1:45" x14ac:dyDescent="0.35">
      <c r="A145" s="1"/>
      <c r="B145" s="2"/>
      <c r="C145" s="2"/>
      <c r="D145" s="2"/>
      <c r="E145" s="2"/>
      <c r="F145" s="2"/>
      <c r="G145" s="2"/>
      <c r="H145" s="3"/>
      <c r="I145" s="3"/>
      <c r="J145" s="3"/>
      <c r="K145" s="3"/>
      <c r="L145" s="2"/>
      <c r="M145" s="3"/>
      <c r="N145" s="4"/>
      <c r="O145" s="4"/>
      <c r="P145" s="4"/>
      <c r="Q145" s="2"/>
      <c r="R145" s="2"/>
      <c r="S145" s="2"/>
      <c r="T145" s="2"/>
      <c r="U145" s="2"/>
      <c r="V145" s="2"/>
      <c r="W145" s="4"/>
      <c r="X145" s="2"/>
      <c r="Y145" s="5"/>
      <c r="Z145" s="2"/>
      <c r="AA145" s="2"/>
      <c r="AB145" s="6"/>
      <c r="AC145" s="4"/>
      <c r="AD145" s="6"/>
      <c r="AE145" s="6"/>
      <c r="AF145" s="4"/>
      <c r="AG145" s="6"/>
      <c r="AH145" s="4"/>
      <c r="AI145" s="2"/>
      <c r="AJ145" s="2"/>
      <c r="AK145" s="2"/>
      <c r="AL145" s="2"/>
      <c r="AM145" s="6"/>
      <c r="AN145" s="6"/>
      <c r="AO145" s="3"/>
      <c r="AP145" s="3"/>
      <c r="AQ145" s="2"/>
      <c r="AR145" s="2"/>
      <c r="AS145" s="2"/>
    </row>
    <row r="146" spans="1:45" x14ac:dyDescent="0.35">
      <c r="A146" s="1"/>
      <c r="B146" s="2"/>
      <c r="C146" s="2"/>
      <c r="D146" s="2"/>
      <c r="E146" s="2"/>
      <c r="F146" s="2"/>
      <c r="G146" s="2"/>
      <c r="H146" s="3"/>
      <c r="I146" s="3"/>
      <c r="J146" s="3"/>
      <c r="K146" s="3"/>
      <c r="L146" s="2"/>
      <c r="M146" s="3"/>
      <c r="N146" s="4"/>
      <c r="O146" s="4"/>
      <c r="P146" s="4"/>
      <c r="Q146" s="2"/>
      <c r="R146" s="2"/>
      <c r="S146" s="2"/>
      <c r="T146" s="2"/>
      <c r="U146" s="2"/>
      <c r="V146" s="2"/>
      <c r="W146" s="4"/>
      <c r="X146" s="2"/>
      <c r="Y146" s="5"/>
      <c r="Z146" s="2"/>
      <c r="AA146" s="2"/>
      <c r="AB146" s="6"/>
      <c r="AC146" s="4"/>
      <c r="AD146" s="6"/>
      <c r="AE146" s="6"/>
      <c r="AF146" s="4"/>
      <c r="AG146" s="6"/>
      <c r="AH146" s="4"/>
      <c r="AI146" s="2"/>
      <c r="AJ146" s="2"/>
      <c r="AK146" s="2"/>
      <c r="AL146" s="2"/>
      <c r="AM146" s="6"/>
      <c r="AN146" s="6"/>
      <c r="AO146" s="3"/>
      <c r="AP146" s="3"/>
      <c r="AQ146" s="2"/>
      <c r="AR146" s="2"/>
      <c r="AS146" s="2"/>
    </row>
    <row r="147" spans="1:45" x14ac:dyDescent="0.35">
      <c r="A147" s="1"/>
      <c r="B147" s="2"/>
      <c r="C147" s="2"/>
      <c r="D147" s="2"/>
      <c r="E147" s="2"/>
      <c r="F147" s="2"/>
      <c r="G147" s="2"/>
      <c r="H147" s="3"/>
      <c r="I147" s="3"/>
      <c r="J147" s="3"/>
      <c r="K147" s="3"/>
      <c r="L147" s="2"/>
      <c r="M147" s="3"/>
      <c r="N147" s="4"/>
      <c r="O147" s="4"/>
      <c r="P147" s="4"/>
      <c r="Q147" s="2"/>
      <c r="R147" s="2"/>
      <c r="S147" s="2"/>
      <c r="T147" s="2"/>
      <c r="U147" s="2"/>
      <c r="V147" s="2"/>
      <c r="W147" s="4"/>
      <c r="X147" s="2"/>
      <c r="Y147" s="5"/>
      <c r="Z147" s="2"/>
      <c r="AA147" s="2"/>
      <c r="AB147" s="6"/>
      <c r="AC147" s="4"/>
      <c r="AD147" s="6"/>
      <c r="AE147" s="6"/>
      <c r="AF147" s="4"/>
      <c r="AG147" s="6"/>
      <c r="AH147" s="4"/>
      <c r="AI147" s="2"/>
      <c r="AJ147" s="2"/>
      <c r="AK147" s="2"/>
      <c r="AL147" s="2"/>
      <c r="AM147" s="6"/>
      <c r="AN147" s="6"/>
      <c r="AO147" s="3"/>
      <c r="AP147" s="3"/>
      <c r="AQ147" s="2"/>
      <c r="AR147" s="2"/>
      <c r="AS147" s="2"/>
    </row>
    <row r="148" spans="1:45" x14ac:dyDescent="0.35">
      <c r="A148" s="1"/>
      <c r="B148" s="2"/>
      <c r="C148" s="2"/>
      <c r="D148" s="2"/>
      <c r="E148" s="2"/>
      <c r="F148" s="2"/>
      <c r="G148" s="2"/>
      <c r="H148" s="3"/>
      <c r="I148" s="3"/>
      <c r="J148" s="3"/>
      <c r="K148" s="3"/>
      <c r="L148" s="2"/>
      <c r="M148" s="3"/>
      <c r="N148" s="4"/>
      <c r="O148" s="4"/>
      <c r="P148" s="4"/>
      <c r="Q148" s="2"/>
      <c r="R148" s="2"/>
      <c r="S148" s="2"/>
      <c r="T148" s="2"/>
      <c r="U148" s="2"/>
      <c r="V148" s="2"/>
      <c r="W148" s="4"/>
      <c r="X148" s="2"/>
      <c r="Y148" s="5"/>
      <c r="Z148" s="2"/>
      <c r="AA148" s="2"/>
      <c r="AB148" s="6"/>
      <c r="AC148" s="4"/>
      <c r="AD148" s="6"/>
      <c r="AE148" s="6"/>
      <c r="AF148" s="4"/>
      <c r="AG148" s="6"/>
      <c r="AH148" s="4"/>
      <c r="AI148" s="2"/>
      <c r="AJ148" s="2"/>
      <c r="AK148" s="2"/>
      <c r="AL148" s="2"/>
      <c r="AM148" s="6"/>
      <c r="AN148" s="6"/>
      <c r="AO148" s="3"/>
      <c r="AP148" s="3"/>
      <c r="AQ148" s="2"/>
      <c r="AR148" s="2"/>
      <c r="AS148" s="2"/>
    </row>
    <row r="149" spans="1:45" x14ac:dyDescent="0.35">
      <c r="A149" s="1"/>
      <c r="B149" s="2"/>
      <c r="C149" s="2"/>
      <c r="D149" s="2"/>
      <c r="E149" s="2"/>
      <c r="F149" s="2"/>
      <c r="G149" s="2"/>
      <c r="H149" s="3"/>
      <c r="I149" s="3"/>
      <c r="J149" s="3"/>
      <c r="K149" s="3"/>
      <c r="L149" s="2"/>
      <c r="M149" s="3"/>
      <c r="N149" s="4"/>
      <c r="O149" s="4"/>
      <c r="P149" s="4"/>
      <c r="Q149" s="2"/>
      <c r="R149" s="2"/>
      <c r="S149" s="2"/>
      <c r="T149" s="2"/>
      <c r="U149" s="2"/>
      <c r="V149" s="2"/>
      <c r="W149" s="4"/>
      <c r="X149" s="2"/>
      <c r="Y149" s="5"/>
      <c r="Z149" s="2"/>
      <c r="AA149" s="2"/>
      <c r="AB149" s="6"/>
      <c r="AC149" s="4"/>
      <c r="AD149" s="6"/>
      <c r="AE149" s="6"/>
      <c r="AF149" s="4"/>
      <c r="AG149" s="6"/>
      <c r="AH149" s="4"/>
      <c r="AI149" s="2"/>
      <c r="AJ149" s="2"/>
      <c r="AK149" s="2"/>
      <c r="AL149" s="2"/>
      <c r="AM149" s="6"/>
      <c r="AN149" s="6"/>
      <c r="AO149" s="3"/>
      <c r="AP149" s="3"/>
      <c r="AQ149" s="2"/>
      <c r="AR149" s="2"/>
      <c r="AS149" s="2"/>
    </row>
    <row r="150" spans="1:45" x14ac:dyDescent="0.35">
      <c r="A150" s="1"/>
      <c r="B150" s="2"/>
      <c r="C150" s="2"/>
      <c r="D150" s="2"/>
      <c r="E150" s="2"/>
      <c r="F150" s="2"/>
      <c r="G150" s="2"/>
      <c r="H150" s="3"/>
      <c r="I150" s="3"/>
      <c r="J150" s="3"/>
      <c r="K150" s="3"/>
      <c r="L150" s="2"/>
      <c r="M150" s="3"/>
      <c r="N150" s="4"/>
      <c r="O150" s="4"/>
      <c r="P150" s="4"/>
      <c r="Q150" s="2"/>
      <c r="R150" s="2"/>
      <c r="S150" s="2"/>
      <c r="T150" s="2"/>
      <c r="U150" s="2"/>
      <c r="V150" s="2"/>
      <c r="W150" s="4"/>
      <c r="X150" s="2"/>
      <c r="Y150" s="5"/>
      <c r="Z150" s="2"/>
      <c r="AA150" s="2"/>
      <c r="AB150" s="6"/>
      <c r="AC150" s="4"/>
      <c r="AD150" s="6"/>
      <c r="AE150" s="6"/>
      <c r="AF150" s="4"/>
      <c r="AG150" s="6"/>
      <c r="AH150" s="4"/>
      <c r="AI150" s="2"/>
      <c r="AJ150" s="2"/>
      <c r="AK150" s="2"/>
      <c r="AL150" s="2"/>
      <c r="AM150" s="6"/>
      <c r="AN150" s="6"/>
      <c r="AO150" s="3"/>
      <c r="AP150" s="3"/>
      <c r="AQ150" s="2"/>
      <c r="AR150" s="2"/>
      <c r="AS150" s="2"/>
    </row>
    <row r="151" spans="1:45" x14ac:dyDescent="0.35">
      <c r="A151" s="1"/>
      <c r="B151" s="2"/>
      <c r="C151" s="2"/>
      <c r="D151" s="2"/>
      <c r="E151" s="2"/>
      <c r="F151" s="2"/>
      <c r="G151" s="2"/>
      <c r="H151" s="3"/>
      <c r="I151" s="3"/>
      <c r="J151" s="3"/>
      <c r="K151" s="3"/>
      <c r="L151" s="2"/>
      <c r="M151" s="3"/>
      <c r="N151" s="4"/>
      <c r="O151" s="4"/>
      <c r="P151" s="4"/>
      <c r="Q151" s="2"/>
      <c r="R151" s="2"/>
      <c r="S151" s="2"/>
      <c r="T151" s="2"/>
      <c r="U151" s="2"/>
      <c r="V151" s="2"/>
      <c r="W151" s="4"/>
      <c r="X151" s="2"/>
      <c r="Y151" s="5"/>
      <c r="Z151" s="2"/>
      <c r="AA151" s="2"/>
      <c r="AB151" s="6"/>
      <c r="AC151" s="4"/>
      <c r="AD151" s="6"/>
      <c r="AE151" s="6"/>
      <c r="AF151" s="4"/>
      <c r="AG151" s="6"/>
      <c r="AH151" s="4"/>
      <c r="AI151" s="2"/>
      <c r="AJ151" s="2"/>
      <c r="AK151" s="2"/>
      <c r="AL151" s="2"/>
      <c r="AM151" s="6"/>
      <c r="AN151" s="6"/>
      <c r="AO151" s="3"/>
      <c r="AP151" s="3"/>
      <c r="AQ151" s="2"/>
      <c r="AR151" s="2"/>
      <c r="AS151" s="2"/>
    </row>
    <row r="152" spans="1:45" x14ac:dyDescent="0.35">
      <c r="A152" s="1"/>
      <c r="B152" s="2"/>
      <c r="C152" s="2"/>
      <c r="D152" s="2"/>
      <c r="E152" s="2"/>
      <c r="F152" s="2"/>
      <c r="G152" s="2"/>
      <c r="H152" s="3"/>
      <c r="I152" s="3"/>
      <c r="J152" s="3"/>
      <c r="K152" s="3"/>
      <c r="L152" s="2"/>
      <c r="M152" s="3"/>
      <c r="N152" s="4"/>
      <c r="O152" s="4"/>
      <c r="P152" s="4"/>
      <c r="Q152" s="2"/>
      <c r="R152" s="2"/>
      <c r="S152" s="2"/>
      <c r="T152" s="2"/>
      <c r="U152" s="2"/>
      <c r="V152" s="2"/>
      <c r="W152" s="4"/>
      <c r="X152" s="2"/>
      <c r="Y152" s="5"/>
      <c r="Z152" s="2"/>
      <c r="AA152" s="2"/>
      <c r="AB152" s="6"/>
      <c r="AC152" s="4"/>
      <c r="AD152" s="6"/>
      <c r="AE152" s="6"/>
      <c r="AF152" s="4"/>
      <c r="AG152" s="6"/>
      <c r="AH152" s="4"/>
      <c r="AI152" s="2"/>
      <c r="AJ152" s="2"/>
      <c r="AK152" s="2"/>
      <c r="AL152" s="2"/>
      <c r="AM152" s="6"/>
      <c r="AN152" s="6"/>
      <c r="AO152" s="3"/>
      <c r="AP152" s="3"/>
      <c r="AQ152" s="2"/>
      <c r="AR152" s="2"/>
      <c r="AS152" s="2"/>
    </row>
    <row r="153" spans="1:45" x14ac:dyDescent="0.35">
      <c r="A153" s="1"/>
      <c r="B153" s="2"/>
      <c r="C153" s="2"/>
      <c r="D153" s="2"/>
      <c r="E153" s="2"/>
      <c r="F153" s="2"/>
      <c r="G153" s="2"/>
      <c r="H153" s="3"/>
      <c r="I153" s="3"/>
      <c r="J153" s="3"/>
      <c r="K153" s="3"/>
      <c r="L153" s="2"/>
      <c r="M153" s="3"/>
      <c r="N153" s="4"/>
      <c r="O153" s="4"/>
      <c r="P153" s="4"/>
      <c r="Q153" s="2"/>
      <c r="R153" s="2"/>
      <c r="S153" s="2"/>
      <c r="T153" s="2"/>
      <c r="U153" s="2"/>
      <c r="V153" s="2"/>
      <c r="W153" s="4"/>
      <c r="X153" s="2"/>
      <c r="Y153" s="5"/>
      <c r="Z153" s="2"/>
      <c r="AA153" s="2"/>
      <c r="AB153" s="6"/>
      <c r="AC153" s="4"/>
      <c r="AD153" s="6"/>
      <c r="AE153" s="6"/>
      <c r="AF153" s="4"/>
      <c r="AG153" s="6"/>
      <c r="AH153" s="4"/>
      <c r="AI153" s="2"/>
      <c r="AJ153" s="2"/>
      <c r="AK153" s="2"/>
      <c r="AL153" s="2"/>
      <c r="AM153" s="6"/>
      <c r="AN153" s="6"/>
      <c r="AO153" s="3"/>
      <c r="AP153" s="3"/>
      <c r="AQ153" s="2"/>
      <c r="AR153" s="2"/>
      <c r="AS153" s="2"/>
    </row>
    <row r="154" spans="1:45" x14ac:dyDescent="0.35">
      <c r="A154" s="1"/>
      <c r="B154" s="2"/>
      <c r="C154" s="2"/>
      <c r="D154" s="2"/>
      <c r="E154" s="2"/>
      <c r="F154" s="2"/>
      <c r="G154" s="2"/>
      <c r="H154" s="3"/>
      <c r="I154" s="3"/>
      <c r="J154" s="3"/>
      <c r="K154" s="3"/>
      <c r="L154" s="2"/>
      <c r="M154" s="3"/>
      <c r="N154" s="4"/>
      <c r="O154" s="4"/>
      <c r="P154" s="4"/>
      <c r="Q154" s="2"/>
      <c r="R154" s="2"/>
      <c r="S154" s="2"/>
      <c r="T154" s="2"/>
      <c r="U154" s="2"/>
      <c r="V154" s="2"/>
      <c r="W154" s="4"/>
      <c r="X154" s="2"/>
      <c r="Y154" s="5"/>
      <c r="Z154" s="2"/>
      <c r="AA154" s="2"/>
      <c r="AB154" s="6"/>
      <c r="AC154" s="4"/>
      <c r="AD154" s="6"/>
      <c r="AE154" s="6"/>
      <c r="AF154" s="4"/>
      <c r="AG154" s="6"/>
      <c r="AH154" s="4"/>
      <c r="AI154" s="2"/>
      <c r="AJ154" s="2"/>
      <c r="AK154" s="2"/>
      <c r="AL154" s="2"/>
      <c r="AM154" s="6"/>
      <c r="AN154" s="6"/>
      <c r="AO154" s="3"/>
      <c r="AP154" s="3"/>
      <c r="AQ154" s="2"/>
      <c r="AR154" s="2"/>
      <c r="AS154" s="2"/>
    </row>
    <row r="155" spans="1:45" x14ac:dyDescent="0.35">
      <c r="A155" s="1"/>
      <c r="B155" s="2"/>
      <c r="C155" s="2"/>
      <c r="D155" s="2"/>
      <c r="E155" s="2"/>
      <c r="F155" s="2"/>
      <c r="G155" s="2"/>
      <c r="H155" s="3"/>
      <c r="I155" s="3"/>
      <c r="J155" s="3"/>
      <c r="K155" s="3"/>
      <c r="L155" s="2"/>
      <c r="M155" s="3"/>
      <c r="N155" s="4"/>
      <c r="O155" s="4"/>
      <c r="P155" s="4"/>
      <c r="Q155" s="2"/>
      <c r="R155" s="2"/>
      <c r="S155" s="2"/>
      <c r="T155" s="2"/>
      <c r="U155" s="2"/>
      <c r="V155" s="2"/>
      <c r="W155" s="4"/>
      <c r="X155" s="2"/>
      <c r="Y155" s="5"/>
      <c r="Z155" s="2"/>
      <c r="AA155" s="2"/>
      <c r="AB155" s="6"/>
      <c r="AC155" s="4"/>
      <c r="AD155" s="6"/>
      <c r="AE155" s="6"/>
      <c r="AF155" s="4"/>
      <c r="AG155" s="6"/>
      <c r="AH155" s="4"/>
      <c r="AI155" s="2"/>
      <c r="AJ155" s="2"/>
      <c r="AK155" s="2"/>
      <c r="AL155" s="2"/>
      <c r="AM155" s="6"/>
      <c r="AN155" s="6"/>
      <c r="AO155" s="3"/>
      <c r="AP155" s="3"/>
      <c r="AQ155" s="2"/>
      <c r="AR155" s="2"/>
      <c r="AS155" s="2"/>
    </row>
    <row r="156" spans="1:45" x14ac:dyDescent="0.35">
      <c r="A156" s="1"/>
      <c r="B156" s="2"/>
      <c r="C156" s="2"/>
      <c r="D156" s="2"/>
      <c r="E156" s="2"/>
      <c r="F156" s="2"/>
      <c r="G156" s="2"/>
      <c r="H156" s="3"/>
      <c r="I156" s="3"/>
      <c r="J156" s="3"/>
      <c r="K156" s="3"/>
      <c r="L156" s="2"/>
      <c r="M156" s="3"/>
      <c r="N156" s="4"/>
      <c r="O156" s="4"/>
      <c r="P156" s="4"/>
      <c r="Q156" s="2"/>
      <c r="R156" s="2"/>
      <c r="S156" s="2"/>
      <c r="T156" s="2"/>
      <c r="U156" s="2"/>
      <c r="V156" s="2"/>
      <c r="W156" s="4"/>
      <c r="X156" s="2"/>
      <c r="Y156" s="5"/>
      <c r="Z156" s="2"/>
      <c r="AA156" s="2"/>
      <c r="AB156" s="6"/>
      <c r="AC156" s="4"/>
      <c r="AD156" s="6"/>
      <c r="AE156" s="6"/>
      <c r="AF156" s="4"/>
      <c r="AG156" s="6"/>
      <c r="AH156" s="4"/>
      <c r="AI156" s="2"/>
      <c r="AJ156" s="2"/>
      <c r="AK156" s="2"/>
      <c r="AL156" s="2"/>
      <c r="AM156" s="6"/>
      <c r="AN156" s="6"/>
      <c r="AO156" s="3"/>
      <c r="AP156" s="3"/>
      <c r="AQ156" s="2"/>
      <c r="AR156" s="2"/>
      <c r="AS156" s="2"/>
    </row>
    <row r="157" spans="1:45" x14ac:dyDescent="0.35">
      <c r="A157" s="1"/>
      <c r="B157" s="2"/>
      <c r="C157" s="2"/>
      <c r="D157" s="2"/>
      <c r="E157" s="2"/>
      <c r="F157" s="2"/>
      <c r="G157" s="2"/>
      <c r="H157" s="3"/>
      <c r="I157" s="3"/>
      <c r="J157" s="3"/>
      <c r="K157" s="3"/>
      <c r="L157" s="2"/>
      <c r="M157" s="3"/>
      <c r="N157" s="4"/>
      <c r="O157" s="4"/>
      <c r="P157" s="4"/>
      <c r="Q157" s="2"/>
      <c r="R157" s="2"/>
      <c r="S157" s="2"/>
      <c r="T157" s="2"/>
      <c r="U157" s="2"/>
      <c r="V157" s="2"/>
      <c r="W157" s="4"/>
      <c r="X157" s="2"/>
      <c r="Y157" s="5"/>
      <c r="Z157" s="2"/>
      <c r="AA157" s="2"/>
      <c r="AB157" s="6"/>
      <c r="AC157" s="4"/>
      <c r="AD157" s="6"/>
      <c r="AE157" s="6"/>
      <c r="AF157" s="4"/>
      <c r="AG157" s="6"/>
      <c r="AH157" s="4"/>
      <c r="AI157" s="2"/>
      <c r="AJ157" s="2"/>
      <c r="AK157" s="2"/>
      <c r="AL157" s="2"/>
      <c r="AM157" s="6"/>
      <c r="AN157" s="6"/>
      <c r="AO157" s="3"/>
      <c r="AP157" s="3"/>
      <c r="AQ157" s="2"/>
      <c r="AR157" s="2"/>
      <c r="AS157" s="2"/>
    </row>
    <row r="158" spans="1:45" x14ac:dyDescent="0.35">
      <c r="A158" s="1"/>
      <c r="B158" s="2"/>
      <c r="C158" s="2"/>
      <c r="D158" s="2"/>
      <c r="E158" s="2"/>
      <c r="F158" s="2"/>
      <c r="G158" s="2"/>
      <c r="H158" s="3"/>
      <c r="I158" s="3"/>
      <c r="J158" s="3"/>
      <c r="K158" s="3"/>
      <c r="L158" s="2"/>
      <c r="M158" s="3"/>
      <c r="N158" s="4"/>
      <c r="O158" s="4"/>
      <c r="P158" s="4"/>
      <c r="Q158" s="2"/>
      <c r="R158" s="2"/>
      <c r="S158" s="2"/>
      <c r="T158" s="2"/>
      <c r="U158" s="2"/>
      <c r="V158" s="2"/>
      <c r="W158" s="4"/>
      <c r="X158" s="2"/>
      <c r="Y158" s="5"/>
      <c r="Z158" s="2"/>
      <c r="AA158" s="2"/>
      <c r="AB158" s="6"/>
      <c r="AC158" s="4"/>
      <c r="AD158" s="6"/>
      <c r="AE158" s="6"/>
      <c r="AF158" s="4"/>
      <c r="AG158" s="6"/>
      <c r="AH158" s="4"/>
      <c r="AI158" s="2"/>
      <c r="AJ158" s="2"/>
      <c r="AK158" s="2"/>
      <c r="AL158" s="2"/>
      <c r="AM158" s="6"/>
      <c r="AN158" s="6"/>
      <c r="AO158" s="3"/>
      <c r="AP158" s="3"/>
      <c r="AQ158" s="2"/>
      <c r="AR158" s="2"/>
      <c r="AS158" s="2"/>
    </row>
    <row r="159" spans="1:45" x14ac:dyDescent="0.35">
      <c r="A159" s="1"/>
      <c r="B159" s="2"/>
      <c r="C159" s="2"/>
      <c r="D159" s="2"/>
      <c r="E159" s="2"/>
      <c r="F159" s="2"/>
      <c r="G159" s="2"/>
      <c r="H159" s="3"/>
      <c r="I159" s="3"/>
      <c r="J159" s="3"/>
      <c r="K159" s="3"/>
      <c r="L159" s="2"/>
      <c r="M159" s="3"/>
      <c r="N159" s="4"/>
      <c r="O159" s="4"/>
      <c r="P159" s="4"/>
      <c r="Q159" s="2"/>
      <c r="R159" s="2"/>
      <c r="S159" s="2"/>
      <c r="T159" s="2"/>
      <c r="U159" s="2"/>
      <c r="V159" s="2"/>
      <c r="W159" s="4"/>
      <c r="X159" s="2"/>
      <c r="Y159" s="5"/>
      <c r="Z159" s="2"/>
      <c r="AA159" s="2"/>
      <c r="AB159" s="6"/>
      <c r="AC159" s="4"/>
      <c r="AD159" s="6"/>
      <c r="AE159" s="6"/>
      <c r="AF159" s="4"/>
      <c r="AG159" s="6"/>
      <c r="AH159" s="4"/>
      <c r="AI159" s="2"/>
      <c r="AJ159" s="2"/>
      <c r="AK159" s="2"/>
      <c r="AL159" s="2"/>
      <c r="AM159" s="6"/>
      <c r="AN159" s="6"/>
      <c r="AO159" s="3"/>
      <c r="AP159" s="3"/>
      <c r="AQ159" s="2"/>
      <c r="AR159" s="2"/>
      <c r="AS159" s="2"/>
    </row>
    <row r="160" spans="1:45" x14ac:dyDescent="0.35">
      <c r="A160" s="1"/>
      <c r="B160" s="2"/>
      <c r="C160" s="2"/>
      <c r="D160" s="2"/>
      <c r="E160" s="2"/>
      <c r="F160" s="2"/>
      <c r="G160" s="2"/>
      <c r="H160" s="3"/>
      <c r="I160" s="3"/>
      <c r="J160" s="3"/>
      <c r="K160" s="3"/>
      <c r="L160" s="2"/>
      <c r="M160" s="3"/>
      <c r="N160" s="4"/>
      <c r="O160" s="4"/>
      <c r="P160" s="4"/>
      <c r="Q160" s="2"/>
      <c r="R160" s="2"/>
      <c r="S160" s="2"/>
      <c r="T160" s="2"/>
      <c r="U160" s="2"/>
      <c r="V160" s="2"/>
      <c r="W160" s="4"/>
      <c r="X160" s="2"/>
      <c r="Y160" s="5"/>
      <c r="Z160" s="2"/>
      <c r="AA160" s="2"/>
      <c r="AB160" s="6"/>
      <c r="AC160" s="4"/>
      <c r="AD160" s="6"/>
      <c r="AE160" s="6"/>
      <c r="AF160" s="4"/>
      <c r="AG160" s="6"/>
      <c r="AH160" s="4"/>
      <c r="AI160" s="2"/>
      <c r="AJ160" s="2"/>
      <c r="AK160" s="2"/>
      <c r="AL160" s="2"/>
      <c r="AM160" s="6"/>
      <c r="AN160" s="6"/>
      <c r="AO160" s="3"/>
      <c r="AP160" s="3"/>
      <c r="AQ160" s="2"/>
      <c r="AR160" s="2"/>
      <c r="AS160" s="2"/>
    </row>
    <row r="161" spans="1:45" x14ac:dyDescent="0.35">
      <c r="A161" s="1"/>
      <c r="B161" s="2"/>
      <c r="C161" s="2"/>
      <c r="D161" s="2"/>
      <c r="E161" s="2"/>
      <c r="F161" s="2"/>
      <c r="G161" s="2"/>
      <c r="H161" s="3"/>
      <c r="I161" s="3"/>
      <c r="J161" s="3"/>
      <c r="K161" s="3"/>
      <c r="L161" s="2"/>
      <c r="M161" s="3"/>
      <c r="N161" s="4"/>
      <c r="O161" s="4"/>
      <c r="P161" s="4"/>
      <c r="Q161" s="2"/>
      <c r="R161" s="2"/>
      <c r="S161" s="2"/>
      <c r="T161" s="2"/>
      <c r="U161" s="2"/>
      <c r="V161" s="2"/>
      <c r="W161" s="4"/>
      <c r="X161" s="2"/>
      <c r="Y161" s="5"/>
      <c r="Z161" s="2"/>
      <c r="AA161" s="2"/>
      <c r="AB161" s="6"/>
      <c r="AC161" s="4"/>
      <c r="AD161" s="6"/>
      <c r="AE161" s="6"/>
      <c r="AF161" s="4"/>
      <c r="AG161" s="6"/>
      <c r="AH161" s="4"/>
      <c r="AI161" s="2"/>
      <c r="AJ161" s="2"/>
      <c r="AK161" s="2"/>
      <c r="AL161" s="2"/>
      <c r="AM161" s="6"/>
      <c r="AN161" s="6"/>
      <c r="AO161" s="3"/>
      <c r="AP161" s="3"/>
      <c r="AQ161" s="2"/>
      <c r="AR161" s="2"/>
      <c r="AS161" s="2"/>
    </row>
    <row r="162" spans="1:45" x14ac:dyDescent="0.35">
      <c r="A162" s="1"/>
      <c r="B162" s="2"/>
      <c r="C162" s="2"/>
      <c r="D162" s="2"/>
      <c r="E162" s="2"/>
      <c r="F162" s="2"/>
      <c r="G162" s="2"/>
      <c r="H162" s="3"/>
      <c r="I162" s="3"/>
      <c r="J162" s="3"/>
      <c r="K162" s="3"/>
      <c r="L162" s="2"/>
      <c r="M162" s="3"/>
      <c r="N162" s="4"/>
      <c r="O162" s="4"/>
      <c r="P162" s="4"/>
      <c r="Q162" s="2"/>
      <c r="R162" s="2"/>
      <c r="S162" s="2"/>
      <c r="T162" s="2"/>
      <c r="U162" s="2"/>
      <c r="V162" s="2"/>
      <c r="W162" s="4"/>
      <c r="X162" s="2"/>
      <c r="Y162" s="5"/>
      <c r="Z162" s="2"/>
      <c r="AA162" s="2"/>
      <c r="AB162" s="6"/>
      <c r="AC162" s="4"/>
      <c r="AD162" s="6"/>
      <c r="AE162" s="6"/>
      <c r="AF162" s="4"/>
      <c r="AG162" s="6"/>
      <c r="AH162" s="4"/>
      <c r="AI162" s="2"/>
      <c r="AJ162" s="2"/>
      <c r="AK162" s="2"/>
      <c r="AL162" s="2"/>
      <c r="AM162" s="6"/>
      <c r="AN162" s="6"/>
      <c r="AO162" s="3"/>
      <c r="AP162" s="3"/>
      <c r="AQ162" s="2"/>
      <c r="AR162" s="2"/>
      <c r="AS162" s="2"/>
    </row>
    <row r="163" spans="1:45" x14ac:dyDescent="0.35">
      <c r="A163" s="1"/>
      <c r="B163" s="2"/>
      <c r="C163" s="2"/>
      <c r="D163" s="2"/>
      <c r="E163" s="2"/>
      <c r="F163" s="2"/>
      <c r="G163" s="2"/>
      <c r="H163" s="3"/>
      <c r="I163" s="3"/>
      <c r="J163" s="3"/>
      <c r="K163" s="3"/>
      <c r="L163" s="2"/>
      <c r="M163" s="3"/>
      <c r="N163" s="4"/>
      <c r="O163" s="4"/>
      <c r="P163" s="4"/>
      <c r="Q163" s="2"/>
      <c r="R163" s="2"/>
      <c r="S163" s="2"/>
      <c r="T163" s="2"/>
      <c r="U163" s="2"/>
      <c r="V163" s="2"/>
      <c r="W163" s="4"/>
      <c r="X163" s="2"/>
      <c r="Y163" s="5"/>
      <c r="Z163" s="2"/>
      <c r="AA163" s="2"/>
      <c r="AB163" s="6"/>
      <c r="AC163" s="4"/>
      <c r="AD163" s="6"/>
      <c r="AE163" s="6"/>
      <c r="AF163" s="4"/>
      <c r="AG163" s="6"/>
      <c r="AH163" s="4"/>
      <c r="AI163" s="2"/>
      <c r="AJ163" s="2"/>
      <c r="AK163" s="2"/>
      <c r="AL163" s="2"/>
      <c r="AM163" s="6"/>
      <c r="AN163" s="6"/>
      <c r="AO163" s="3"/>
      <c r="AP163" s="3"/>
      <c r="AQ163" s="2"/>
      <c r="AR163" s="2"/>
      <c r="AS163" s="2"/>
    </row>
    <row r="164" spans="1:45" x14ac:dyDescent="0.35">
      <c r="A164" s="1"/>
      <c r="B164" s="2"/>
      <c r="C164" s="2"/>
      <c r="D164" s="2"/>
      <c r="E164" s="2"/>
      <c r="F164" s="2"/>
      <c r="G164" s="2"/>
      <c r="H164" s="3"/>
      <c r="I164" s="3"/>
      <c r="J164" s="3"/>
      <c r="K164" s="3"/>
      <c r="L164" s="2"/>
      <c r="M164" s="3"/>
      <c r="N164" s="4"/>
      <c r="O164" s="4"/>
      <c r="P164" s="4"/>
      <c r="Q164" s="2"/>
      <c r="R164" s="2"/>
      <c r="S164" s="2"/>
      <c r="T164" s="2"/>
      <c r="U164" s="2"/>
      <c r="V164" s="2"/>
      <c r="W164" s="4"/>
      <c r="X164" s="2"/>
      <c r="Y164" s="5"/>
      <c r="Z164" s="2"/>
      <c r="AA164" s="2"/>
      <c r="AB164" s="6"/>
      <c r="AC164" s="4"/>
      <c r="AD164" s="6"/>
      <c r="AE164" s="6"/>
      <c r="AF164" s="4"/>
      <c r="AG164" s="6"/>
      <c r="AH164" s="4"/>
      <c r="AI164" s="2"/>
      <c r="AJ164" s="2"/>
      <c r="AK164" s="2"/>
      <c r="AL164" s="2"/>
      <c r="AM164" s="6"/>
      <c r="AN164" s="6"/>
      <c r="AO164" s="3"/>
      <c r="AP164" s="3"/>
      <c r="AQ164" s="2"/>
      <c r="AR164" s="2"/>
      <c r="AS164" s="2"/>
    </row>
    <row r="165" spans="1:45" x14ac:dyDescent="0.35">
      <c r="A165" s="1"/>
      <c r="B165" s="2"/>
      <c r="C165" s="2"/>
      <c r="D165" s="2"/>
      <c r="E165" s="2"/>
      <c r="F165" s="2"/>
      <c r="G165" s="2"/>
      <c r="H165" s="3"/>
      <c r="I165" s="3"/>
      <c r="J165" s="3"/>
      <c r="K165" s="3"/>
      <c r="L165" s="2"/>
      <c r="M165" s="3"/>
      <c r="N165" s="4"/>
      <c r="O165" s="4"/>
      <c r="P165" s="4"/>
      <c r="Q165" s="2"/>
      <c r="R165" s="2"/>
      <c r="S165" s="2"/>
      <c r="T165" s="2"/>
      <c r="U165" s="2"/>
      <c r="V165" s="2"/>
      <c r="W165" s="4"/>
      <c r="X165" s="2"/>
      <c r="Y165" s="5"/>
      <c r="Z165" s="2"/>
      <c r="AA165" s="2"/>
      <c r="AB165" s="6"/>
      <c r="AC165" s="4"/>
      <c r="AD165" s="6"/>
      <c r="AE165" s="6"/>
      <c r="AF165" s="4"/>
      <c r="AG165" s="6"/>
      <c r="AH165" s="4"/>
      <c r="AI165" s="2"/>
      <c r="AJ165" s="2"/>
      <c r="AK165" s="2"/>
      <c r="AL165" s="2"/>
      <c r="AM165" s="6"/>
      <c r="AN165" s="6"/>
      <c r="AO165" s="3"/>
      <c r="AP165" s="3"/>
      <c r="AQ165" s="2"/>
      <c r="AR165" s="2"/>
      <c r="AS165" s="2"/>
    </row>
    <row r="166" spans="1:45" x14ac:dyDescent="0.35">
      <c r="A166" s="1"/>
      <c r="B166" s="2"/>
      <c r="C166" s="2"/>
      <c r="D166" s="2"/>
      <c r="E166" s="2"/>
      <c r="F166" s="2"/>
      <c r="G166" s="2"/>
      <c r="H166" s="3"/>
      <c r="I166" s="3"/>
      <c r="J166" s="3"/>
      <c r="K166" s="3"/>
      <c r="L166" s="2"/>
      <c r="M166" s="3"/>
      <c r="N166" s="4"/>
      <c r="O166" s="4"/>
      <c r="P166" s="4"/>
      <c r="Q166" s="2"/>
      <c r="R166" s="2"/>
      <c r="S166" s="2"/>
      <c r="T166" s="2"/>
      <c r="U166" s="2"/>
      <c r="V166" s="2"/>
      <c r="W166" s="4"/>
      <c r="X166" s="2"/>
      <c r="Y166" s="5"/>
      <c r="Z166" s="2"/>
      <c r="AA166" s="2"/>
      <c r="AB166" s="6"/>
      <c r="AC166" s="4"/>
      <c r="AD166" s="6"/>
      <c r="AE166" s="6"/>
      <c r="AF166" s="4"/>
      <c r="AG166" s="6"/>
      <c r="AH166" s="4"/>
      <c r="AI166" s="2"/>
      <c r="AJ166" s="2"/>
      <c r="AK166" s="2"/>
      <c r="AL166" s="2"/>
      <c r="AM166" s="6"/>
      <c r="AN166" s="6"/>
      <c r="AO166" s="3"/>
      <c r="AP166" s="3"/>
      <c r="AQ166" s="2"/>
      <c r="AR166" s="2"/>
      <c r="AS166" s="2"/>
    </row>
    <row r="167" spans="1:45" x14ac:dyDescent="0.35">
      <c r="A167" s="1"/>
      <c r="B167" s="2"/>
      <c r="C167" s="2"/>
      <c r="D167" s="2"/>
      <c r="E167" s="2"/>
      <c r="F167" s="2"/>
      <c r="G167" s="2"/>
      <c r="H167" s="3"/>
      <c r="I167" s="3"/>
      <c r="J167" s="3"/>
      <c r="K167" s="3"/>
      <c r="L167" s="2"/>
      <c r="M167" s="3"/>
      <c r="N167" s="4"/>
      <c r="O167" s="4"/>
      <c r="P167" s="4"/>
      <c r="Q167" s="2"/>
      <c r="R167" s="2"/>
      <c r="S167" s="2"/>
      <c r="T167" s="2"/>
      <c r="U167" s="2"/>
      <c r="V167" s="2"/>
      <c r="W167" s="4"/>
      <c r="X167" s="2"/>
      <c r="Y167" s="5"/>
      <c r="Z167" s="2"/>
      <c r="AA167" s="2"/>
      <c r="AB167" s="6"/>
      <c r="AC167" s="4"/>
      <c r="AD167" s="6"/>
      <c r="AE167" s="6"/>
      <c r="AF167" s="4"/>
      <c r="AG167" s="6"/>
      <c r="AH167" s="4"/>
      <c r="AI167" s="2"/>
      <c r="AJ167" s="2"/>
      <c r="AK167" s="2"/>
      <c r="AL167" s="2"/>
      <c r="AM167" s="6"/>
      <c r="AN167" s="6"/>
      <c r="AO167" s="3"/>
      <c r="AP167" s="3"/>
      <c r="AQ167" s="2"/>
      <c r="AR167" s="2"/>
      <c r="AS167" s="2"/>
    </row>
    <row r="168" spans="1:45" x14ac:dyDescent="0.35">
      <c r="A168" s="1"/>
      <c r="B168" s="2"/>
      <c r="C168" s="2"/>
      <c r="D168" s="2"/>
      <c r="E168" s="2"/>
      <c r="F168" s="2"/>
      <c r="G168" s="2"/>
      <c r="H168" s="3"/>
      <c r="I168" s="3"/>
      <c r="J168" s="3"/>
      <c r="K168" s="3"/>
      <c r="L168" s="2"/>
      <c r="M168" s="3"/>
      <c r="N168" s="4"/>
      <c r="O168" s="4"/>
      <c r="P168" s="4"/>
      <c r="Q168" s="2"/>
      <c r="R168" s="2"/>
      <c r="S168" s="2"/>
      <c r="T168" s="2"/>
      <c r="U168" s="2"/>
      <c r="V168" s="2"/>
      <c r="W168" s="4"/>
      <c r="X168" s="2"/>
      <c r="Y168" s="5"/>
      <c r="Z168" s="2"/>
      <c r="AA168" s="2"/>
      <c r="AB168" s="6"/>
      <c r="AC168" s="4"/>
      <c r="AD168" s="6"/>
      <c r="AE168" s="6"/>
      <c r="AF168" s="4"/>
      <c r="AG168" s="6"/>
      <c r="AH168" s="4"/>
      <c r="AI168" s="2"/>
      <c r="AJ168" s="2"/>
      <c r="AK168" s="2"/>
      <c r="AL168" s="2"/>
      <c r="AM168" s="6"/>
      <c r="AN168" s="6"/>
      <c r="AO168" s="3"/>
      <c r="AP168" s="3"/>
      <c r="AQ168" s="2"/>
      <c r="AR168" s="2"/>
      <c r="AS168" s="2"/>
    </row>
    <row r="169" spans="1:45" x14ac:dyDescent="0.35">
      <c r="A169" s="1"/>
      <c r="B169" s="2"/>
      <c r="C169" s="2"/>
      <c r="D169" s="2"/>
      <c r="E169" s="2"/>
      <c r="F169" s="2"/>
      <c r="G169" s="2"/>
      <c r="H169" s="3"/>
      <c r="I169" s="3"/>
      <c r="J169" s="3"/>
      <c r="K169" s="3"/>
      <c r="L169" s="2"/>
      <c r="M169" s="3"/>
      <c r="N169" s="4"/>
      <c r="O169" s="4"/>
      <c r="P169" s="4"/>
      <c r="Q169" s="2"/>
      <c r="R169" s="2"/>
      <c r="S169" s="2"/>
      <c r="T169" s="2"/>
      <c r="U169" s="2"/>
      <c r="V169" s="2"/>
      <c r="W169" s="4"/>
      <c r="X169" s="2"/>
      <c r="Y169" s="5"/>
      <c r="Z169" s="2"/>
      <c r="AA169" s="2"/>
      <c r="AB169" s="6"/>
      <c r="AC169" s="4"/>
      <c r="AD169" s="6"/>
      <c r="AE169" s="6"/>
      <c r="AF169" s="4"/>
      <c r="AG169" s="6"/>
      <c r="AH169" s="4"/>
      <c r="AI169" s="2"/>
      <c r="AJ169" s="2"/>
      <c r="AK169" s="2"/>
      <c r="AL169" s="2"/>
      <c r="AM169" s="6"/>
      <c r="AN169" s="6"/>
      <c r="AO169" s="3"/>
      <c r="AP169" s="3"/>
      <c r="AQ169" s="2"/>
      <c r="AR169" s="2"/>
      <c r="AS169" s="2"/>
    </row>
    <row r="170" spans="1:45" x14ac:dyDescent="0.35">
      <c r="A170" s="1"/>
      <c r="B170" s="2"/>
      <c r="C170" s="2"/>
      <c r="D170" s="2"/>
      <c r="E170" s="2"/>
      <c r="F170" s="2"/>
      <c r="G170" s="2"/>
      <c r="H170" s="3"/>
      <c r="I170" s="3"/>
      <c r="J170" s="3"/>
      <c r="K170" s="3"/>
      <c r="L170" s="2"/>
      <c r="M170" s="3"/>
      <c r="N170" s="4"/>
      <c r="O170" s="4"/>
      <c r="P170" s="4"/>
      <c r="Q170" s="2"/>
      <c r="R170" s="2"/>
      <c r="S170" s="2"/>
      <c r="T170" s="2"/>
      <c r="U170" s="2"/>
      <c r="V170" s="2"/>
      <c r="W170" s="4"/>
      <c r="X170" s="2"/>
      <c r="Y170" s="5"/>
      <c r="Z170" s="2"/>
      <c r="AA170" s="2"/>
      <c r="AB170" s="6"/>
      <c r="AC170" s="4"/>
      <c r="AD170" s="6"/>
      <c r="AE170" s="6"/>
      <c r="AF170" s="4"/>
      <c r="AG170" s="6"/>
      <c r="AH170" s="4"/>
      <c r="AI170" s="2"/>
      <c r="AJ170" s="2"/>
      <c r="AK170" s="2"/>
      <c r="AL170" s="2"/>
      <c r="AM170" s="6"/>
      <c r="AN170" s="6"/>
      <c r="AO170" s="3"/>
      <c r="AP170" s="3"/>
      <c r="AQ170" s="2"/>
      <c r="AR170" s="2"/>
      <c r="AS170" s="2"/>
    </row>
    <row r="171" spans="1:45" x14ac:dyDescent="0.35">
      <c r="A171" s="1"/>
      <c r="B171" s="2"/>
      <c r="C171" s="2"/>
      <c r="D171" s="2"/>
      <c r="E171" s="2"/>
      <c r="F171" s="2"/>
      <c r="G171" s="2"/>
      <c r="H171" s="3"/>
      <c r="I171" s="3"/>
      <c r="J171" s="3"/>
      <c r="K171" s="3"/>
      <c r="L171" s="2"/>
      <c r="M171" s="3"/>
      <c r="N171" s="4"/>
      <c r="O171" s="4"/>
      <c r="P171" s="4"/>
      <c r="Q171" s="2"/>
      <c r="R171" s="2"/>
      <c r="S171" s="2"/>
      <c r="T171" s="2"/>
      <c r="U171" s="2"/>
      <c r="V171" s="2"/>
      <c r="W171" s="4"/>
      <c r="X171" s="2"/>
      <c r="Y171" s="5"/>
      <c r="Z171" s="2"/>
      <c r="AA171" s="2"/>
      <c r="AB171" s="6"/>
      <c r="AC171" s="4"/>
      <c r="AD171" s="6"/>
      <c r="AE171" s="6"/>
      <c r="AF171" s="4"/>
      <c r="AG171" s="6"/>
      <c r="AH171" s="4"/>
      <c r="AI171" s="2"/>
      <c r="AJ171" s="2"/>
      <c r="AK171" s="2"/>
      <c r="AL171" s="2"/>
      <c r="AM171" s="6"/>
      <c r="AN171" s="6"/>
      <c r="AO171" s="3"/>
      <c r="AP171" s="3"/>
      <c r="AQ171" s="2"/>
      <c r="AR171" s="2"/>
      <c r="AS171" s="2"/>
    </row>
    <row r="172" spans="1:45" x14ac:dyDescent="0.35">
      <c r="A172" s="1"/>
      <c r="B172" s="2"/>
      <c r="C172" s="2"/>
      <c r="D172" s="2"/>
      <c r="E172" s="2"/>
      <c r="F172" s="2"/>
      <c r="G172" s="2"/>
      <c r="H172" s="3"/>
      <c r="I172" s="3"/>
      <c r="J172" s="3"/>
      <c r="K172" s="3"/>
      <c r="L172" s="2"/>
      <c r="M172" s="3"/>
      <c r="N172" s="4"/>
      <c r="O172" s="4"/>
      <c r="P172" s="4"/>
      <c r="Q172" s="2"/>
      <c r="R172" s="2"/>
      <c r="S172" s="2"/>
      <c r="T172" s="2"/>
      <c r="U172" s="2"/>
      <c r="V172" s="2"/>
      <c r="W172" s="4"/>
      <c r="X172" s="2"/>
      <c r="Y172" s="5"/>
      <c r="Z172" s="2"/>
      <c r="AA172" s="2"/>
      <c r="AB172" s="6"/>
      <c r="AC172" s="4"/>
      <c r="AD172" s="6"/>
      <c r="AE172" s="6"/>
      <c r="AF172" s="4"/>
      <c r="AG172" s="6"/>
      <c r="AH172" s="4"/>
      <c r="AI172" s="2"/>
      <c r="AJ172" s="2"/>
      <c r="AK172" s="2"/>
      <c r="AL172" s="2"/>
      <c r="AM172" s="6"/>
      <c r="AN172" s="6"/>
      <c r="AO172" s="3"/>
      <c r="AP172" s="3"/>
      <c r="AQ172" s="2"/>
      <c r="AR172" s="2"/>
      <c r="AS172" s="2"/>
    </row>
    <row r="173" spans="1:45" x14ac:dyDescent="0.35">
      <c r="A173" s="1"/>
      <c r="B173" s="2"/>
      <c r="C173" s="2"/>
      <c r="D173" s="2"/>
      <c r="E173" s="2"/>
      <c r="F173" s="2"/>
      <c r="G173" s="2"/>
      <c r="H173" s="3"/>
      <c r="I173" s="3"/>
      <c r="J173" s="3"/>
      <c r="K173" s="3"/>
      <c r="L173" s="2"/>
      <c r="M173" s="3"/>
      <c r="N173" s="4"/>
      <c r="O173" s="4"/>
      <c r="P173" s="4"/>
      <c r="Q173" s="2"/>
      <c r="R173" s="2"/>
      <c r="S173" s="2"/>
      <c r="T173" s="2"/>
      <c r="U173" s="2"/>
      <c r="V173" s="2"/>
      <c r="W173" s="4"/>
      <c r="X173" s="2"/>
      <c r="Y173" s="5"/>
      <c r="Z173" s="2"/>
      <c r="AA173" s="2"/>
      <c r="AB173" s="6"/>
      <c r="AC173" s="4"/>
      <c r="AD173" s="6"/>
      <c r="AE173" s="6"/>
      <c r="AF173" s="4"/>
      <c r="AG173" s="6"/>
      <c r="AH173" s="4"/>
      <c r="AI173" s="2"/>
      <c r="AJ173" s="2"/>
      <c r="AK173" s="2"/>
      <c r="AL173" s="2"/>
      <c r="AM173" s="6"/>
      <c r="AN173" s="6"/>
      <c r="AO173" s="3"/>
      <c r="AP173" s="3"/>
      <c r="AQ173" s="2"/>
      <c r="AR173" s="2"/>
      <c r="AS173" s="2"/>
    </row>
    <row r="174" spans="1:45" x14ac:dyDescent="0.35">
      <c r="A174" s="1"/>
      <c r="B174" s="2"/>
      <c r="C174" s="2"/>
      <c r="D174" s="2"/>
      <c r="E174" s="2"/>
      <c r="F174" s="2"/>
      <c r="G174" s="2"/>
      <c r="H174" s="3"/>
      <c r="I174" s="3"/>
      <c r="J174" s="3"/>
      <c r="K174" s="3"/>
      <c r="L174" s="2"/>
      <c r="M174" s="3"/>
      <c r="N174" s="4"/>
      <c r="O174" s="4"/>
      <c r="P174" s="4"/>
      <c r="Q174" s="2"/>
      <c r="R174" s="2"/>
      <c r="S174" s="2"/>
      <c r="T174" s="2"/>
      <c r="U174" s="2"/>
      <c r="V174" s="2"/>
      <c r="W174" s="4"/>
      <c r="X174" s="2"/>
      <c r="Y174" s="5"/>
      <c r="Z174" s="2"/>
      <c r="AA174" s="2"/>
      <c r="AB174" s="6"/>
      <c r="AC174" s="4"/>
      <c r="AD174" s="6"/>
      <c r="AE174" s="6"/>
      <c r="AF174" s="4"/>
      <c r="AG174" s="6"/>
      <c r="AH174" s="4"/>
      <c r="AI174" s="2"/>
      <c r="AJ174" s="2"/>
      <c r="AK174" s="2"/>
      <c r="AL174" s="2"/>
      <c r="AM174" s="6"/>
      <c r="AN174" s="6"/>
      <c r="AO174" s="3"/>
      <c r="AP174" s="3"/>
      <c r="AQ174" s="2"/>
      <c r="AR174" s="2"/>
      <c r="AS174" s="2"/>
    </row>
    <row r="175" spans="1:45" x14ac:dyDescent="0.35">
      <c r="A175" s="1"/>
      <c r="B175" s="2"/>
      <c r="C175" s="2"/>
      <c r="D175" s="2"/>
      <c r="E175" s="2"/>
      <c r="F175" s="2"/>
      <c r="G175" s="2"/>
      <c r="H175" s="3"/>
      <c r="I175" s="3"/>
      <c r="J175" s="3"/>
      <c r="K175" s="3"/>
      <c r="L175" s="2"/>
      <c r="M175" s="3"/>
      <c r="N175" s="4"/>
      <c r="O175" s="4"/>
      <c r="P175" s="4"/>
      <c r="Q175" s="2"/>
      <c r="R175" s="2"/>
      <c r="S175" s="2"/>
      <c r="T175" s="2"/>
      <c r="U175" s="2"/>
      <c r="V175" s="2"/>
      <c r="W175" s="4"/>
      <c r="X175" s="2"/>
      <c r="Y175" s="5"/>
      <c r="Z175" s="2"/>
      <c r="AA175" s="2"/>
      <c r="AB175" s="6"/>
      <c r="AC175" s="4"/>
      <c r="AD175" s="6"/>
      <c r="AE175" s="6"/>
      <c r="AF175" s="4"/>
      <c r="AG175" s="6"/>
      <c r="AH175" s="4"/>
      <c r="AI175" s="2"/>
      <c r="AJ175" s="2"/>
      <c r="AK175" s="2"/>
      <c r="AL175" s="2"/>
      <c r="AM175" s="6"/>
      <c r="AN175" s="6"/>
      <c r="AO175" s="3"/>
      <c r="AP175" s="3"/>
      <c r="AQ175" s="2"/>
      <c r="AR175" s="2"/>
      <c r="AS175" s="2"/>
    </row>
    <row r="176" spans="1:45" x14ac:dyDescent="0.35">
      <c r="A176" s="1"/>
      <c r="B176" s="2"/>
      <c r="C176" s="2"/>
      <c r="D176" s="2"/>
      <c r="E176" s="2"/>
      <c r="F176" s="2"/>
      <c r="G176" s="2"/>
      <c r="H176" s="3"/>
      <c r="I176" s="3"/>
      <c r="J176" s="3"/>
      <c r="K176" s="3"/>
      <c r="L176" s="2"/>
      <c r="M176" s="3"/>
      <c r="N176" s="4"/>
      <c r="O176" s="4"/>
      <c r="P176" s="4"/>
      <c r="Q176" s="2"/>
      <c r="R176" s="2"/>
      <c r="S176" s="2"/>
      <c r="T176" s="2"/>
      <c r="U176" s="2"/>
      <c r="V176" s="2"/>
      <c r="W176" s="4"/>
      <c r="X176" s="2"/>
      <c r="Y176" s="5"/>
      <c r="Z176" s="2"/>
      <c r="AA176" s="2"/>
      <c r="AB176" s="6"/>
      <c r="AC176" s="4"/>
      <c r="AD176" s="6"/>
      <c r="AE176" s="6"/>
      <c r="AF176" s="4"/>
      <c r="AG176" s="6"/>
      <c r="AH176" s="4"/>
      <c r="AI176" s="2"/>
      <c r="AJ176" s="2"/>
      <c r="AK176" s="2"/>
      <c r="AL176" s="2"/>
      <c r="AM176" s="6"/>
      <c r="AN176" s="6"/>
      <c r="AO176" s="3"/>
      <c r="AP176" s="3"/>
      <c r="AQ176" s="2"/>
      <c r="AR176" s="2"/>
      <c r="AS176" s="2"/>
    </row>
    <row r="177" spans="1:45" x14ac:dyDescent="0.35">
      <c r="A177" s="1"/>
      <c r="B177" s="2"/>
      <c r="C177" s="2"/>
      <c r="D177" s="2"/>
      <c r="E177" s="2"/>
      <c r="F177" s="2"/>
      <c r="G177" s="2"/>
      <c r="H177" s="3"/>
      <c r="I177" s="3"/>
      <c r="J177" s="3"/>
      <c r="K177" s="3"/>
      <c r="L177" s="2"/>
      <c r="M177" s="3"/>
      <c r="N177" s="4"/>
      <c r="O177" s="4"/>
      <c r="P177" s="4"/>
      <c r="Q177" s="2"/>
      <c r="R177" s="2"/>
      <c r="S177" s="2"/>
      <c r="T177" s="2"/>
      <c r="U177" s="2"/>
      <c r="V177" s="2"/>
      <c r="W177" s="4"/>
      <c r="X177" s="2"/>
      <c r="Y177" s="5"/>
      <c r="Z177" s="2"/>
      <c r="AA177" s="2"/>
      <c r="AB177" s="6"/>
      <c r="AC177" s="4"/>
      <c r="AD177" s="6"/>
      <c r="AE177" s="6"/>
      <c r="AF177" s="4"/>
      <c r="AG177" s="6"/>
      <c r="AH177" s="4"/>
      <c r="AI177" s="2"/>
      <c r="AJ177" s="2"/>
      <c r="AK177" s="2"/>
      <c r="AL177" s="2"/>
      <c r="AM177" s="6"/>
      <c r="AN177" s="6"/>
      <c r="AO177" s="3"/>
      <c r="AP177" s="3"/>
      <c r="AQ177" s="2"/>
      <c r="AR177" s="2"/>
      <c r="AS177" s="2"/>
    </row>
    <row r="178" spans="1:45" x14ac:dyDescent="0.35">
      <c r="A178" s="1"/>
      <c r="B178" s="2"/>
      <c r="C178" s="2"/>
      <c r="D178" s="2"/>
      <c r="E178" s="2"/>
      <c r="F178" s="2"/>
      <c r="G178" s="2"/>
      <c r="H178" s="3"/>
      <c r="I178" s="3"/>
      <c r="J178" s="3"/>
      <c r="K178" s="3"/>
      <c r="L178" s="2"/>
      <c r="M178" s="3"/>
      <c r="N178" s="4"/>
      <c r="O178" s="4"/>
      <c r="P178" s="4"/>
      <c r="Q178" s="2"/>
      <c r="R178" s="2"/>
      <c r="S178" s="2"/>
      <c r="T178" s="2"/>
      <c r="U178" s="2"/>
      <c r="V178" s="2"/>
      <c r="W178" s="4"/>
      <c r="X178" s="2"/>
      <c r="Y178" s="5"/>
      <c r="Z178" s="2"/>
      <c r="AA178" s="2"/>
      <c r="AB178" s="6"/>
      <c r="AC178" s="4"/>
      <c r="AD178" s="6"/>
      <c r="AE178" s="6"/>
      <c r="AF178" s="4"/>
      <c r="AG178" s="6"/>
      <c r="AH178" s="4"/>
      <c r="AI178" s="2"/>
      <c r="AJ178" s="2"/>
      <c r="AK178" s="2"/>
      <c r="AL178" s="2"/>
      <c r="AM178" s="6"/>
      <c r="AN178" s="6"/>
      <c r="AO178" s="3"/>
      <c r="AP178" s="3"/>
      <c r="AQ178" s="2"/>
      <c r="AR178" s="2"/>
      <c r="AS178" s="2"/>
    </row>
    <row r="179" spans="1:45" x14ac:dyDescent="0.35">
      <c r="A179" s="1"/>
      <c r="B179" s="2"/>
      <c r="C179" s="2"/>
      <c r="D179" s="2"/>
      <c r="E179" s="2"/>
      <c r="F179" s="2"/>
      <c r="G179" s="2"/>
      <c r="H179" s="3"/>
      <c r="I179" s="3"/>
      <c r="J179" s="3"/>
      <c r="K179" s="3"/>
      <c r="L179" s="2"/>
      <c r="M179" s="3"/>
      <c r="N179" s="4"/>
      <c r="O179" s="4"/>
      <c r="P179" s="4"/>
      <c r="Q179" s="2"/>
      <c r="R179" s="2"/>
      <c r="S179" s="2"/>
      <c r="T179" s="2"/>
      <c r="U179" s="2"/>
      <c r="V179" s="2"/>
      <c r="W179" s="4"/>
      <c r="X179" s="2"/>
      <c r="Y179" s="5"/>
      <c r="Z179" s="2"/>
      <c r="AA179" s="2"/>
      <c r="AB179" s="6"/>
      <c r="AC179" s="4"/>
      <c r="AD179" s="6"/>
      <c r="AE179" s="6"/>
      <c r="AF179" s="4"/>
      <c r="AG179" s="6"/>
      <c r="AH179" s="4"/>
      <c r="AI179" s="2"/>
      <c r="AJ179" s="2"/>
      <c r="AK179" s="2"/>
      <c r="AL179" s="2"/>
      <c r="AM179" s="6"/>
      <c r="AN179" s="6"/>
      <c r="AO179" s="3"/>
      <c r="AP179" s="3"/>
      <c r="AQ179" s="2"/>
      <c r="AR179" s="2"/>
      <c r="AS179" s="2"/>
    </row>
    <row r="180" spans="1:45" x14ac:dyDescent="0.35">
      <c r="A180" s="1"/>
      <c r="B180" s="2"/>
      <c r="C180" s="2"/>
      <c r="D180" s="2"/>
      <c r="E180" s="2"/>
      <c r="F180" s="2"/>
      <c r="G180" s="2"/>
      <c r="H180" s="3"/>
      <c r="I180" s="3"/>
      <c r="J180" s="3"/>
      <c r="K180" s="3"/>
      <c r="L180" s="2"/>
      <c r="M180" s="3"/>
      <c r="N180" s="4"/>
      <c r="O180" s="4"/>
      <c r="P180" s="4"/>
      <c r="Q180" s="2"/>
      <c r="R180" s="2"/>
      <c r="S180" s="2"/>
      <c r="T180" s="2"/>
      <c r="U180" s="2"/>
      <c r="V180" s="2"/>
      <c r="W180" s="4"/>
      <c r="X180" s="2"/>
      <c r="Y180" s="5"/>
      <c r="Z180" s="2"/>
      <c r="AA180" s="2"/>
      <c r="AB180" s="6"/>
      <c r="AC180" s="4"/>
      <c r="AD180" s="6"/>
      <c r="AE180" s="6"/>
      <c r="AF180" s="4"/>
      <c r="AG180" s="6"/>
      <c r="AH180" s="4"/>
      <c r="AI180" s="2"/>
      <c r="AJ180" s="2"/>
      <c r="AK180" s="2"/>
      <c r="AL180" s="2"/>
      <c r="AM180" s="6"/>
      <c r="AN180" s="6"/>
      <c r="AO180" s="3"/>
      <c r="AP180" s="3"/>
      <c r="AQ180" s="2"/>
      <c r="AR180" s="2"/>
      <c r="AS180" s="2"/>
    </row>
    <row r="181" spans="1:45" x14ac:dyDescent="0.35">
      <c r="A181" s="1"/>
      <c r="B181" s="2"/>
      <c r="C181" s="2"/>
      <c r="D181" s="2"/>
      <c r="E181" s="2"/>
      <c r="F181" s="2"/>
      <c r="G181" s="2"/>
      <c r="H181" s="3"/>
      <c r="I181" s="3"/>
      <c r="J181" s="3"/>
      <c r="K181" s="3"/>
      <c r="L181" s="2"/>
      <c r="M181" s="3"/>
      <c r="N181" s="4"/>
      <c r="O181" s="4"/>
      <c r="P181" s="4"/>
      <c r="Q181" s="2"/>
      <c r="R181" s="2"/>
      <c r="S181" s="2"/>
      <c r="T181" s="2"/>
      <c r="U181" s="2"/>
      <c r="V181" s="2"/>
      <c r="W181" s="4"/>
      <c r="X181" s="2"/>
      <c r="Y181" s="5"/>
      <c r="Z181" s="2"/>
      <c r="AA181" s="2"/>
      <c r="AB181" s="6"/>
      <c r="AC181" s="4"/>
      <c r="AD181" s="6"/>
      <c r="AE181" s="6"/>
      <c r="AF181" s="4"/>
      <c r="AG181" s="6"/>
      <c r="AH181" s="4"/>
      <c r="AI181" s="2"/>
      <c r="AJ181" s="2"/>
      <c r="AK181" s="2"/>
      <c r="AL181" s="2"/>
      <c r="AM181" s="6"/>
      <c r="AN181" s="6"/>
      <c r="AO181" s="3"/>
      <c r="AP181" s="3"/>
      <c r="AQ181" s="2"/>
      <c r="AR181" s="2"/>
      <c r="AS181" s="2"/>
    </row>
    <row r="182" spans="1:45" x14ac:dyDescent="0.35">
      <c r="A182" s="1"/>
      <c r="B182" s="2"/>
      <c r="C182" s="2"/>
      <c r="D182" s="2"/>
      <c r="E182" s="2"/>
      <c r="F182" s="2"/>
      <c r="G182" s="2"/>
      <c r="H182" s="3"/>
      <c r="I182" s="3"/>
      <c r="J182" s="3"/>
      <c r="K182" s="3"/>
      <c r="L182" s="2"/>
      <c r="M182" s="3"/>
      <c r="N182" s="4"/>
      <c r="O182" s="4"/>
      <c r="P182" s="4"/>
      <c r="Q182" s="2"/>
      <c r="R182" s="2"/>
      <c r="S182" s="2"/>
      <c r="T182" s="2"/>
      <c r="U182" s="2"/>
      <c r="V182" s="2"/>
      <c r="W182" s="4"/>
      <c r="X182" s="2"/>
      <c r="Y182" s="5"/>
      <c r="Z182" s="2"/>
      <c r="AA182" s="2"/>
      <c r="AB182" s="6"/>
      <c r="AC182" s="4"/>
      <c r="AD182" s="6"/>
      <c r="AE182" s="6"/>
      <c r="AF182" s="4"/>
      <c r="AG182" s="6"/>
      <c r="AH182" s="4"/>
      <c r="AI182" s="2"/>
      <c r="AJ182" s="2"/>
      <c r="AK182" s="2"/>
      <c r="AL182" s="2"/>
      <c r="AM182" s="6"/>
      <c r="AN182" s="6"/>
      <c r="AO182" s="3"/>
      <c r="AP182" s="3"/>
      <c r="AQ182" s="2"/>
      <c r="AR182" s="2"/>
      <c r="AS182" s="2"/>
    </row>
    <row r="183" spans="1:45" x14ac:dyDescent="0.35">
      <c r="A183" s="1"/>
      <c r="B183" s="2"/>
      <c r="C183" s="2"/>
      <c r="D183" s="2"/>
      <c r="E183" s="2"/>
      <c r="F183" s="2"/>
      <c r="G183" s="2"/>
      <c r="H183" s="3"/>
      <c r="I183" s="3"/>
      <c r="J183" s="3"/>
      <c r="K183" s="3"/>
      <c r="L183" s="2"/>
      <c r="M183" s="3"/>
      <c r="N183" s="4"/>
      <c r="O183" s="4"/>
      <c r="P183" s="4"/>
      <c r="Q183" s="2"/>
      <c r="R183" s="2"/>
      <c r="S183" s="2"/>
      <c r="T183" s="2"/>
      <c r="U183" s="2"/>
      <c r="V183" s="2"/>
      <c r="W183" s="4"/>
      <c r="X183" s="2"/>
      <c r="Y183" s="5"/>
      <c r="Z183" s="2"/>
      <c r="AA183" s="2"/>
      <c r="AB183" s="6"/>
      <c r="AC183" s="4"/>
      <c r="AD183" s="6"/>
      <c r="AE183" s="6"/>
      <c r="AF183" s="4"/>
      <c r="AG183" s="6"/>
      <c r="AH183" s="4"/>
      <c r="AI183" s="2"/>
      <c r="AJ183" s="2"/>
      <c r="AK183" s="2"/>
      <c r="AL183" s="2"/>
      <c r="AM183" s="6"/>
      <c r="AN183" s="6"/>
      <c r="AO183" s="3"/>
      <c r="AP183" s="3"/>
      <c r="AQ183" s="2"/>
      <c r="AR183" s="2"/>
      <c r="AS183" s="2"/>
    </row>
    <row r="184" spans="1:45" x14ac:dyDescent="0.35">
      <c r="A184" s="1"/>
      <c r="B184" s="2"/>
      <c r="C184" s="2"/>
      <c r="D184" s="2"/>
      <c r="E184" s="2"/>
      <c r="F184" s="2"/>
      <c r="G184" s="2"/>
      <c r="H184" s="3"/>
      <c r="I184" s="3"/>
      <c r="J184" s="3"/>
      <c r="K184" s="3"/>
      <c r="L184" s="2"/>
      <c r="M184" s="3"/>
      <c r="N184" s="4"/>
      <c r="O184" s="4"/>
      <c r="P184" s="4"/>
      <c r="Q184" s="2"/>
      <c r="R184" s="2"/>
      <c r="S184" s="2"/>
      <c r="T184" s="2"/>
      <c r="U184" s="2"/>
      <c r="V184" s="2"/>
      <c r="W184" s="4"/>
      <c r="X184" s="2"/>
      <c r="Y184" s="5"/>
      <c r="Z184" s="2"/>
      <c r="AA184" s="2"/>
      <c r="AB184" s="6"/>
      <c r="AC184" s="4"/>
      <c r="AD184" s="6"/>
      <c r="AE184" s="6"/>
      <c r="AF184" s="4"/>
      <c r="AG184" s="6"/>
      <c r="AH184" s="4"/>
      <c r="AI184" s="2"/>
      <c r="AJ184" s="2"/>
      <c r="AK184" s="2"/>
      <c r="AL184" s="2"/>
      <c r="AM184" s="6"/>
      <c r="AN184" s="6"/>
      <c r="AO184" s="3"/>
      <c r="AP184" s="3"/>
      <c r="AQ184" s="2"/>
      <c r="AR184" s="2"/>
      <c r="AS184" s="2"/>
    </row>
    <row r="185" spans="1:45" x14ac:dyDescent="0.35">
      <c r="A185" s="1"/>
      <c r="B185" s="2"/>
      <c r="C185" s="2"/>
      <c r="D185" s="2"/>
      <c r="E185" s="2"/>
      <c r="F185" s="2"/>
      <c r="G185" s="2"/>
      <c r="H185" s="3"/>
      <c r="I185" s="3"/>
      <c r="J185" s="3"/>
      <c r="K185" s="3"/>
      <c r="L185" s="2"/>
      <c r="M185" s="3"/>
      <c r="N185" s="4"/>
      <c r="O185" s="4"/>
      <c r="P185" s="4"/>
      <c r="Q185" s="2"/>
      <c r="R185" s="2"/>
      <c r="S185" s="2"/>
      <c r="T185" s="2"/>
      <c r="U185" s="2"/>
      <c r="V185" s="2"/>
      <c r="W185" s="4"/>
      <c r="X185" s="2"/>
      <c r="Y185" s="5"/>
      <c r="Z185" s="2"/>
      <c r="AA185" s="2"/>
      <c r="AB185" s="6"/>
      <c r="AC185" s="4"/>
      <c r="AD185" s="6"/>
      <c r="AE185" s="6"/>
      <c r="AF185" s="4"/>
      <c r="AG185" s="6"/>
      <c r="AH185" s="4"/>
      <c r="AI185" s="2"/>
      <c r="AJ185" s="2"/>
      <c r="AK185" s="2"/>
      <c r="AL185" s="2"/>
      <c r="AM185" s="6"/>
      <c r="AN185" s="6"/>
      <c r="AO185" s="3"/>
      <c r="AP185" s="3"/>
      <c r="AQ185" s="2"/>
      <c r="AR185" s="2"/>
      <c r="AS185" s="2"/>
    </row>
    <row r="186" spans="1:45" x14ac:dyDescent="0.35">
      <c r="A186" s="1"/>
      <c r="B186" s="2"/>
      <c r="C186" s="2"/>
      <c r="D186" s="2"/>
      <c r="E186" s="2"/>
      <c r="F186" s="2"/>
      <c r="G186" s="2"/>
      <c r="H186" s="3"/>
      <c r="I186" s="3"/>
      <c r="J186" s="3"/>
      <c r="K186" s="3"/>
      <c r="L186" s="2"/>
      <c r="M186" s="3"/>
      <c r="N186" s="4"/>
      <c r="O186" s="4"/>
      <c r="P186" s="4"/>
      <c r="Q186" s="2"/>
      <c r="R186" s="2"/>
      <c r="S186" s="2"/>
      <c r="T186" s="2"/>
      <c r="U186" s="2"/>
      <c r="V186" s="2"/>
      <c r="W186" s="4"/>
      <c r="X186" s="2"/>
      <c r="Y186" s="5"/>
      <c r="Z186" s="2"/>
      <c r="AA186" s="2"/>
      <c r="AB186" s="6"/>
      <c r="AC186" s="4"/>
      <c r="AD186" s="6"/>
      <c r="AE186" s="6"/>
      <c r="AF186" s="4"/>
      <c r="AG186" s="6"/>
      <c r="AH186" s="4"/>
      <c r="AI186" s="2"/>
      <c r="AJ186" s="2"/>
      <c r="AK186" s="2"/>
      <c r="AL186" s="2"/>
      <c r="AM186" s="6"/>
      <c r="AN186" s="6"/>
      <c r="AO186" s="3"/>
      <c r="AP186" s="3"/>
      <c r="AQ186" s="2"/>
      <c r="AR186" s="2"/>
      <c r="AS186" s="2"/>
    </row>
    <row r="187" spans="1:45" x14ac:dyDescent="0.35">
      <c r="A187" s="1"/>
      <c r="B187" s="2"/>
      <c r="C187" s="2"/>
      <c r="D187" s="2"/>
      <c r="E187" s="2"/>
      <c r="F187" s="2"/>
      <c r="G187" s="2"/>
      <c r="H187" s="3"/>
      <c r="I187" s="3"/>
      <c r="J187" s="3"/>
      <c r="K187" s="3"/>
      <c r="L187" s="2"/>
      <c r="M187" s="3"/>
      <c r="N187" s="4"/>
      <c r="O187" s="4"/>
      <c r="P187" s="4"/>
      <c r="Q187" s="2"/>
      <c r="R187" s="2"/>
      <c r="S187" s="2"/>
      <c r="T187" s="2"/>
      <c r="U187" s="2"/>
      <c r="V187" s="2"/>
      <c r="W187" s="4"/>
      <c r="X187" s="2"/>
      <c r="Y187" s="5"/>
      <c r="Z187" s="2"/>
      <c r="AA187" s="2"/>
      <c r="AB187" s="6"/>
      <c r="AC187" s="4"/>
      <c r="AD187" s="6"/>
      <c r="AE187" s="6"/>
      <c r="AF187" s="4"/>
      <c r="AG187" s="6"/>
      <c r="AH187" s="4"/>
      <c r="AI187" s="2"/>
      <c r="AJ187" s="2"/>
      <c r="AK187" s="2"/>
      <c r="AL187" s="2"/>
      <c r="AM187" s="6"/>
      <c r="AN187" s="6"/>
      <c r="AO187" s="3"/>
      <c r="AP187" s="3"/>
      <c r="AQ187" s="2"/>
      <c r="AR187" s="2"/>
      <c r="AS187" s="2"/>
    </row>
    <row r="188" spans="1:45" x14ac:dyDescent="0.35">
      <c r="A188" s="1"/>
      <c r="B188" s="2"/>
      <c r="C188" s="2"/>
      <c r="D188" s="2"/>
      <c r="E188" s="2"/>
      <c r="F188" s="2"/>
      <c r="G188" s="2"/>
      <c r="H188" s="3"/>
      <c r="I188" s="3"/>
      <c r="J188" s="3"/>
      <c r="K188" s="3"/>
      <c r="L188" s="2"/>
      <c r="M188" s="3"/>
      <c r="N188" s="4"/>
      <c r="O188" s="4"/>
      <c r="P188" s="4"/>
      <c r="Q188" s="2"/>
      <c r="R188" s="2"/>
      <c r="S188" s="2"/>
      <c r="T188" s="2"/>
      <c r="U188" s="2"/>
      <c r="V188" s="2"/>
      <c r="W188" s="4"/>
      <c r="X188" s="2"/>
      <c r="Y188" s="5"/>
      <c r="Z188" s="2"/>
      <c r="AA188" s="2"/>
      <c r="AB188" s="6"/>
      <c r="AC188" s="4"/>
      <c r="AD188" s="6"/>
      <c r="AE188" s="6"/>
      <c r="AF188" s="4"/>
      <c r="AG188" s="6"/>
      <c r="AH188" s="4"/>
      <c r="AI188" s="2"/>
      <c r="AJ188" s="2"/>
      <c r="AK188" s="2"/>
      <c r="AL188" s="2"/>
      <c r="AM188" s="6"/>
      <c r="AN188" s="6"/>
      <c r="AO188" s="3"/>
      <c r="AP188" s="3"/>
      <c r="AQ188" s="2"/>
      <c r="AR188" s="2"/>
      <c r="AS188" s="2"/>
    </row>
    <row r="189" spans="1:45" x14ac:dyDescent="0.35">
      <c r="A189" s="1"/>
      <c r="B189" s="2"/>
      <c r="C189" s="2"/>
      <c r="D189" s="2"/>
      <c r="E189" s="2"/>
      <c r="F189" s="2"/>
      <c r="G189" s="2"/>
      <c r="H189" s="3"/>
      <c r="I189" s="3"/>
      <c r="J189" s="3"/>
      <c r="K189" s="3"/>
      <c r="L189" s="2"/>
      <c r="M189" s="3"/>
      <c r="N189" s="4"/>
      <c r="O189" s="4"/>
      <c r="P189" s="4"/>
      <c r="Q189" s="2"/>
      <c r="R189" s="2"/>
      <c r="S189" s="2"/>
      <c r="T189" s="2"/>
      <c r="U189" s="2"/>
      <c r="V189" s="2"/>
      <c r="W189" s="4"/>
      <c r="X189" s="2"/>
      <c r="Y189" s="5"/>
      <c r="Z189" s="2"/>
      <c r="AA189" s="2"/>
      <c r="AB189" s="6"/>
      <c r="AC189" s="4"/>
      <c r="AD189" s="6"/>
      <c r="AE189" s="6"/>
      <c r="AF189" s="4"/>
      <c r="AG189" s="6"/>
      <c r="AH189" s="4"/>
      <c r="AI189" s="2"/>
      <c r="AJ189" s="2"/>
      <c r="AK189" s="2"/>
      <c r="AL189" s="2"/>
      <c r="AM189" s="6"/>
      <c r="AN189" s="6"/>
      <c r="AO189" s="3"/>
      <c r="AP189" s="3"/>
      <c r="AQ189" s="2"/>
      <c r="AR189" s="2"/>
      <c r="AS189" s="2"/>
    </row>
    <row r="190" spans="1:45" x14ac:dyDescent="0.35">
      <c r="A190" s="1"/>
      <c r="B190" s="2"/>
      <c r="C190" s="2"/>
      <c r="D190" s="2"/>
      <c r="E190" s="2"/>
      <c r="F190" s="2"/>
      <c r="G190" s="2"/>
      <c r="H190" s="3"/>
      <c r="I190" s="3"/>
      <c r="J190" s="3"/>
      <c r="K190" s="3"/>
      <c r="L190" s="2"/>
      <c r="M190" s="3"/>
      <c r="N190" s="4"/>
      <c r="O190" s="4"/>
      <c r="P190" s="4"/>
      <c r="Q190" s="2"/>
      <c r="R190" s="2"/>
      <c r="S190" s="2"/>
      <c r="T190" s="2"/>
      <c r="U190" s="2"/>
      <c r="V190" s="2"/>
      <c r="W190" s="4"/>
      <c r="X190" s="2"/>
      <c r="Y190" s="5"/>
      <c r="Z190" s="2"/>
      <c r="AA190" s="2"/>
      <c r="AB190" s="6"/>
      <c r="AC190" s="4"/>
      <c r="AD190" s="6"/>
      <c r="AE190" s="6"/>
      <c r="AF190" s="4"/>
      <c r="AG190" s="6"/>
      <c r="AH190" s="4"/>
      <c r="AI190" s="2"/>
      <c r="AJ190" s="2"/>
      <c r="AK190" s="2"/>
      <c r="AL190" s="2"/>
      <c r="AM190" s="6"/>
      <c r="AN190" s="6"/>
      <c r="AO190" s="3"/>
      <c r="AP190" s="3"/>
      <c r="AQ190" s="2"/>
      <c r="AR190" s="2"/>
      <c r="AS190" s="2"/>
    </row>
    <row r="191" spans="1:45" x14ac:dyDescent="0.35">
      <c r="A191" s="1"/>
      <c r="B191" s="2"/>
      <c r="C191" s="2"/>
      <c r="D191" s="2"/>
      <c r="E191" s="2"/>
      <c r="F191" s="2"/>
      <c r="G191" s="2"/>
      <c r="H191" s="3"/>
      <c r="I191" s="3"/>
      <c r="J191" s="3"/>
      <c r="K191" s="3"/>
      <c r="L191" s="2"/>
      <c r="M191" s="3"/>
      <c r="N191" s="4"/>
      <c r="O191" s="4"/>
      <c r="P191" s="4"/>
      <c r="Q191" s="2"/>
      <c r="R191" s="2"/>
      <c r="S191" s="2"/>
      <c r="T191" s="2"/>
      <c r="U191" s="2"/>
      <c r="V191" s="2"/>
      <c r="W191" s="4"/>
      <c r="X191" s="2"/>
      <c r="Y191" s="5"/>
      <c r="Z191" s="2"/>
      <c r="AA191" s="2"/>
      <c r="AB191" s="6"/>
      <c r="AC191" s="4"/>
      <c r="AD191" s="6"/>
      <c r="AE191" s="6"/>
      <c r="AF191" s="4"/>
      <c r="AG191" s="6"/>
      <c r="AH191" s="4"/>
      <c r="AI191" s="2"/>
      <c r="AJ191" s="2"/>
      <c r="AK191" s="2"/>
      <c r="AL191" s="2"/>
      <c r="AM191" s="6"/>
      <c r="AN191" s="6"/>
      <c r="AO191" s="3"/>
      <c r="AP191" s="3"/>
      <c r="AQ191" s="2"/>
      <c r="AR191" s="2"/>
      <c r="AS191" s="2"/>
    </row>
    <row r="192" spans="1:45" x14ac:dyDescent="0.35">
      <c r="A192" s="1"/>
      <c r="B192" s="2"/>
      <c r="C192" s="2"/>
      <c r="D192" s="2"/>
      <c r="E192" s="2"/>
      <c r="F192" s="2"/>
      <c r="G192" s="2"/>
      <c r="H192" s="3"/>
      <c r="I192" s="3"/>
      <c r="J192" s="3"/>
      <c r="K192" s="3"/>
      <c r="L192" s="2"/>
      <c r="M192" s="3"/>
      <c r="N192" s="4"/>
      <c r="O192" s="4"/>
      <c r="P192" s="4"/>
      <c r="Q192" s="2"/>
      <c r="R192" s="2"/>
      <c r="S192" s="2"/>
      <c r="T192" s="2"/>
      <c r="U192" s="2"/>
      <c r="V192" s="2"/>
      <c r="W192" s="4"/>
      <c r="X192" s="2"/>
      <c r="Y192" s="5"/>
      <c r="Z192" s="2"/>
      <c r="AA192" s="2"/>
      <c r="AB192" s="6"/>
      <c r="AC192" s="4"/>
      <c r="AD192" s="6"/>
      <c r="AE192" s="6"/>
      <c r="AF192" s="4"/>
      <c r="AG192" s="6"/>
      <c r="AH192" s="4"/>
      <c r="AI192" s="2"/>
      <c r="AJ192" s="2"/>
      <c r="AK192" s="2"/>
      <c r="AL192" s="2"/>
      <c r="AM192" s="6"/>
      <c r="AN192" s="6"/>
      <c r="AO192" s="3"/>
      <c r="AP192" s="3"/>
      <c r="AQ192" s="2"/>
      <c r="AR192" s="2"/>
      <c r="AS192" s="2"/>
    </row>
    <row r="193" spans="1:45" x14ac:dyDescent="0.35">
      <c r="A193" s="1"/>
      <c r="B193" s="2"/>
      <c r="C193" s="2"/>
      <c r="D193" s="2"/>
      <c r="E193" s="2"/>
      <c r="F193" s="2"/>
      <c r="G193" s="2"/>
      <c r="H193" s="3"/>
      <c r="I193" s="3"/>
      <c r="J193" s="3"/>
      <c r="K193" s="3"/>
      <c r="L193" s="2"/>
      <c r="M193" s="3"/>
      <c r="N193" s="4"/>
      <c r="O193" s="4"/>
      <c r="P193" s="4"/>
      <c r="Q193" s="2"/>
      <c r="R193" s="2"/>
      <c r="S193" s="2"/>
      <c r="T193" s="2"/>
      <c r="U193" s="2"/>
      <c r="V193" s="2"/>
      <c r="W193" s="4"/>
      <c r="X193" s="2"/>
      <c r="Y193" s="5"/>
      <c r="Z193" s="2"/>
      <c r="AA193" s="2"/>
      <c r="AB193" s="6"/>
      <c r="AC193" s="4"/>
      <c r="AD193" s="6"/>
      <c r="AE193" s="6"/>
      <c r="AF193" s="4"/>
      <c r="AG193" s="6"/>
      <c r="AH193" s="4"/>
      <c r="AI193" s="2"/>
      <c r="AJ193" s="2"/>
      <c r="AK193" s="2"/>
      <c r="AL193" s="2"/>
      <c r="AM193" s="6"/>
      <c r="AN193" s="6"/>
      <c r="AO193" s="3"/>
      <c r="AP193" s="3"/>
      <c r="AQ193" s="2"/>
      <c r="AR193" s="2"/>
      <c r="AS193" s="2"/>
    </row>
    <row r="194" spans="1:45" x14ac:dyDescent="0.35">
      <c r="A194" s="1"/>
      <c r="B194" s="2"/>
      <c r="C194" s="2"/>
      <c r="D194" s="2"/>
      <c r="E194" s="2"/>
      <c r="F194" s="2"/>
      <c r="G194" s="2"/>
      <c r="H194" s="3"/>
      <c r="I194" s="3"/>
      <c r="J194" s="3"/>
      <c r="K194" s="3"/>
      <c r="L194" s="2"/>
      <c r="M194" s="3"/>
      <c r="N194" s="4"/>
      <c r="O194" s="4"/>
      <c r="P194" s="4"/>
      <c r="Q194" s="2"/>
      <c r="R194" s="2"/>
      <c r="S194" s="2"/>
      <c r="T194" s="2"/>
      <c r="U194" s="2"/>
      <c r="V194" s="2"/>
      <c r="W194" s="4"/>
      <c r="X194" s="2"/>
      <c r="Y194" s="5"/>
      <c r="Z194" s="2"/>
      <c r="AA194" s="2"/>
      <c r="AB194" s="6"/>
      <c r="AC194" s="4"/>
      <c r="AD194" s="6"/>
      <c r="AE194" s="6"/>
      <c r="AF194" s="4"/>
      <c r="AG194" s="6"/>
      <c r="AH194" s="4"/>
      <c r="AI194" s="2"/>
      <c r="AJ194" s="2"/>
      <c r="AK194" s="2"/>
      <c r="AL194" s="2"/>
      <c r="AM194" s="6"/>
      <c r="AN194" s="6"/>
      <c r="AO194" s="3"/>
      <c r="AP194" s="3"/>
      <c r="AQ194" s="2"/>
      <c r="AR194" s="2"/>
      <c r="AS194" s="2"/>
    </row>
    <row r="195" spans="1:45" x14ac:dyDescent="0.35">
      <c r="A195" s="1"/>
      <c r="B195" s="2"/>
      <c r="C195" s="2"/>
      <c r="D195" s="2"/>
      <c r="E195" s="2"/>
      <c r="F195" s="2"/>
      <c r="G195" s="2"/>
      <c r="H195" s="3"/>
      <c r="I195" s="3"/>
      <c r="J195" s="3"/>
      <c r="K195" s="3"/>
      <c r="L195" s="2"/>
      <c r="M195" s="3"/>
      <c r="N195" s="4"/>
      <c r="O195" s="4"/>
      <c r="P195" s="4"/>
      <c r="Q195" s="2"/>
      <c r="R195" s="2"/>
      <c r="S195" s="2"/>
      <c r="T195" s="2"/>
      <c r="U195" s="2"/>
      <c r="V195" s="2"/>
      <c r="W195" s="4"/>
      <c r="X195" s="2"/>
      <c r="Y195" s="5"/>
      <c r="Z195" s="2"/>
      <c r="AA195" s="2"/>
      <c r="AB195" s="6"/>
      <c r="AC195" s="4"/>
      <c r="AD195" s="6"/>
      <c r="AE195" s="6"/>
      <c r="AF195" s="4"/>
      <c r="AG195" s="6"/>
      <c r="AH195" s="4"/>
      <c r="AI195" s="2"/>
      <c r="AJ195" s="2"/>
      <c r="AK195" s="2"/>
      <c r="AL195" s="2"/>
      <c r="AM195" s="6"/>
      <c r="AN195" s="6"/>
      <c r="AO195" s="3"/>
      <c r="AP195" s="3"/>
      <c r="AQ195" s="2"/>
      <c r="AR195" s="2"/>
      <c r="AS195" s="2"/>
    </row>
    <row r="196" spans="1:45" x14ac:dyDescent="0.35">
      <c r="A196" s="1"/>
      <c r="B196" s="2"/>
      <c r="C196" s="2"/>
      <c r="D196" s="2"/>
      <c r="E196" s="2"/>
      <c r="F196" s="2"/>
      <c r="G196" s="2"/>
      <c r="H196" s="3"/>
      <c r="I196" s="3"/>
      <c r="J196" s="3"/>
      <c r="K196" s="3"/>
      <c r="L196" s="2"/>
      <c r="M196" s="3"/>
      <c r="N196" s="4"/>
      <c r="O196" s="4"/>
      <c r="P196" s="4"/>
      <c r="Q196" s="2"/>
      <c r="R196" s="2"/>
      <c r="S196" s="2"/>
      <c r="T196" s="2"/>
      <c r="U196" s="2"/>
      <c r="V196" s="2"/>
      <c r="W196" s="4"/>
      <c r="X196" s="2"/>
      <c r="Y196" s="5"/>
      <c r="Z196" s="2"/>
      <c r="AA196" s="2"/>
      <c r="AB196" s="6"/>
      <c r="AC196" s="4"/>
      <c r="AD196" s="6"/>
      <c r="AE196" s="6"/>
      <c r="AF196" s="4"/>
      <c r="AG196" s="6"/>
      <c r="AH196" s="4"/>
      <c r="AI196" s="2"/>
      <c r="AJ196" s="2"/>
      <c r="AK196" s="2"/>
      <c r="AL196" s="2"/>
      <c r="AM196" s="6"/>
      <c r="AN196" s="6"/>
      <c r="AO196" s="3"/>
      <c r="AP196" s="3"/>
      <c r="AQ196" s="2"/>
      <c r="AR196" s="2"/>
      <c r="AS196" s="2"/>
    </row>
    <row r="197" spans="1:45" x14ac:dyDescent="0.35">
      <c r="A197" s="1"/>
      <c r="B197" s="2"/>
      <c r="C197" s="2"/>
      <c r="D197" s="2"/>
      <c r="E197" s="2"/>
      <c r="F197" s="2"/>
      <c r="G197" s="2"/>
      <c r="H197" s="3"/>
      <c r="I197" s="3"/>
      <c r="J197" s="3"/>
      <c r="K197" s="3"/>
      <c r="L197" s="2"/>
      <c r="M197" s="3"/>
      <c r="N197" s="4"/>
      <c r="O197" s="4"/>
      <c r="P197" s="4"/>
      <c r="Q197" s="2"/>
      <c r="R197" s="2"/>
      <c r="S197" s="2"/>
      <c r="T197" s="2"/>
      <c r="U197" s="2"/>
      <c r="V197" s="2"/>
      <c r="W197" s="4"/>
      <c r="X197" s="2"/>
      <c r="Y197" s="5"/>
      <c r="Z197" s="2"/>
      <c r="AA197" s="2"/>
      <c r="AB197" s="6"/>
      <c r="AC197" s="4"/>
      <c r="AD197" s="6"/>
      <c r="AE197" s="6"/>
      <c r="AF197" s="4"/>
      <c r="AG197" s="6"/>
      <c r="AH197" s="4"/>
      <c r="AI197" s="2"/>
      <c r="AJ197" s="2"/>
      <c r="AK197" s="2"/>
      <c r="AL197" s="2"/>
      <c r="AM197" s="6"/>
      <c r="AN197" s="6"/>
      <c r="AO197" s="3"/>
      <c r="AP197" s="3"/>
      <c r="AQ197" s="2"/>
      <c r="AR197" s="2"/>
      <c r="AS197" s="2"/>
    </row>
    <row r="198" spans="1:45" x14ac:dyDescent="0.35">
      <c r="A198" s="1"/>
      <c r="B198" s="2"/>
      <c r="C198" s="2"/>
      <c r="D198" s="2"/>
      <c r="E198" s="2"/>
      <c r="F198" s="2"/>
      <c r="G198" s="2"/>
      <c r="H198" s="3"/>
      <c r="I198" s="3"/>
      <c r="J198" s="3"/>
      <c r="K198" s="3"/>
      <c r="L198" s="2"/>
      <c r="M198" s="3"/>
      <c r="N198" s="4"/>
      <c r="O198" s="4"/>
      <c r="P198" s="4"/>
      <c r="Q198" s="2"/>
      <c r="R198" s="2"/>
      <c r="S198" s="2"/>
      <c r="T198" s="2"/>
      <c r="U198" s="2"/>
      <c r="V198" s="2"/>
      <c r="W198" s="4"/>
      <c r="X198" s="2"/>
      <c r="Y198" s="5"/>
      <c r="Z198" s="2"/>
      <c r="AA198" s="2"/>
      <c r="AB198" s="6"/>
      <c r="AC198" s="4"/>
      <c r="AD198" s="6"/>
      <c r="AE198" s="6"/>
      <c r="AF198" s="4"/>
      <c r="AG198" s="6"/>
      <c r="AH198" s="4"/>
      <c r="AI198" s="2"/>
      <c r="AJ198" s="2"/>
      <c r="AK198" s="2"/>
      <c r="AL198" s="2"/>
      <c r="AM198" s="6"/>
      <c r="AN198" s="6"/>
      <c r="AO198" s="3"/>
      <c r="AP198" s="3"/>
      <c r="AQ198" s="2"/>
      <c r="AR198" s="2"/>
      <c r="AS198" s="2"/>
    </row>
    <row r="199" spans="1:45" x14ac:dyDescent="0.35">
      <c r="A199" s="1"/>
      <c r="B199" s="2"/>
      <c r="C199" s="2"/>
      <c r="D199" s="2"/>
      <c r="E199" s="2"/>
      <c r="F199" s="2"/>
      <c r="G199" s="2"/>
      <c r="H199" s="3"/>
      <c r="I199" s="3"/>
      <c r="J199" s="3"/>
      <c r="K199" s="3"/>
      <c r="L199" s="2"/>
      <c r="M199" s="3"/>
      <c r="N199" s="4"/>
      <c r="O199" s="4"/>
      <c r="P199" s="4"/>
      <c r="Q199" s="2"/>
      <c r="R199" s="2"/>
      <c r="S199" s="2"/>
      <c r="T199" s="2"/>
      <c r="U199" s="2"/>
      <c r="V199" s="2"/>
      <c r="W199" s="4"/>
      <c r="X199" s="2"/>
      <c r="Y199" s="5"/>
      <c r="Z199" s="2"/>
      <c r="AA199" s="2"/>
      <c r="AB199" s="6"/>
      <c r="AC199" s="4"/>
      <c r="AD199" s="6"/>
      <c r="AE199" s="6"/>
      <c r="AF199" s="4"/>
      <c r="AG199" s="6"/>
      <c r="AH199" s="4"/>
      <c r="AI199" s="2"/>
      <c r="AJ199" s="2"/>
      <c r="AK199" s="2"/>
      <c r="AL199" s="2"/>
      <c r="AM199" s="6"/>
      <c r="AN199" s="6"/>
      <c r="AO199" s="3"/>
      <c r="AP199" s="3"/>
      <c r="AQ199" s="2"/>
      <c r="AR199" s="2"/>
      <c r="AS199" s="2"/>
    </row>
    <row r="200" spans="1:45" x14ac:dyDescent="0.35">
      <c r="A200" s="1"/>
      <c r="B200" s="2"/>
      <c r="C200" s="2"/>
      <c r="D200" s="2"/>
      <c r="E200" s="2"/>
      <c r="F200" s="2"/>
      <c r="G200" s="2"/>
      <c r="H200" s="3"/>
      <c r="I200" s="3"/>
      <c r="J200" s="3"/>
      <c r="K200" s="3"/>
      <c r="L200" s="2"/>
      <c r="M200" s="3"/>
      <c r="N200" s="4"/>
      <c r="O200" s="4"/>
      <c r="P200" s="4"/>
      <c r="Q200" s="2"/>
      <c r="R200" s="2"/>
      <c r="S200" s="2"/>
      <c r="T200" s="2"/>
      <c r="U200" s="2"/>
      <c r="V200" s="2"/>
      <c r="W200" s="4"/>
      <c r="X200" s="2"/>
      <c r="Y200" s="5"/>
      <c r="Z200" s="2"/>
      <c r="AA200" s="2"/>
      <c r="AB200" s="6"/>
      <c r="AC200" s="4"/>
      <c r="AD200" s="6"/>
      <c r="AE200" s="6"/>
      <c r="AF200" s="4"/>
      <c r="AG200" s="6"/>
      <c r="AH200" s="4"/>
      <c r="AI200" s="2"/>
      <c r="AJ200" s="2"/>
      <c r="AK200" s="2"/>
      <c r="AL200" s="2"/>
      <c r="AM200" s="6"/>
      <c r="AN200" s="6"/>
      <c r="AO200" s="3"/>
      <c r="AP200" s="3"/>
      <c r="AQ200" s="2"/>
      <c r="AR200" s="2"/>
      <c r="AS200" s="2"/>
    </row>
    <row r="201" spans="1:45" x14ac:dyDescent="0.35">
      <c r="A201" s="1"/>
      <c r="B201" s="2"/>
      <c r="C201" s="2"/>
      <c r="D201" s="2"/>
      <c r="E201" s="2"/>
      <c r="F201" s="2"/>
      <c r="G201" s="2"/>
      <c r="H201" s="3"/>
      <c r="I201" s="3"/>
      <c r="J201" s="3"/>
      <c r="K201" s="3"/>
      <c r="L201" s="2"/>
      <c r="M201" s="3"/>
      <c r="N201" s="4"/>
      <c r="O201" s="4"/>
      <c r="P201" s="4"/>
      <c r="Q201" s="2"/>
      <c r="R201" s="2"/>
      <c r="S201" s="2"/>
      <c r="T201" s="2"/>
      <c r="U201" s="2"/>
      <c r="V201" s="2"/>
      <c r="W201" s="4"/>
      <c r="X201" s="2"/>
      <c r="Y201" s="5"/>
      <c r="Z201" s="2"/>
      <c r="AA201" s="2"/>
      <c r="AB201" s="6"/>
      <c r="AC201" s="4"/>
      <c r="AD201" s="6"/>
      <c r="AE201" s="6"/>
      <c r="AF201" s="4"/>
      <c r="AG201" s="6"/>
      <c r="AH201" s="4"/>
      <c r="AI201" s="2"/>
      <c r="AJ201" s="2"/>
      <c r="AK201" s="2"/>
      <c r="AL201" s="2"/>
      <c r="AM201" s="6"/>
      <c r="AN201" s="6"/>
      <c r="AO201" s="3"/>
      <c r="AP201" s="3"/>
      <c r="AQ201" s="2"/>
      <c r="AR201" s="2"/>
      <c r="AS201" s="2"/>
    </row>
    <row r="202" spans="1:45" x14ac:dyDescent="0.35">
      <c r="A202" s="1"/>
      <c r="B202" s="2"/>
      <c r="C202" s="2"/>
      <c r="D202" s="2"/>
      <c r="E202" s="2"/>
      <c r="F202" s="2"/>
      <c r="G202" s="2"/>
      <c r="H202" s="3"/>
      <c r="I202" s="3"/>
      <c r="J202" s="3"/>
      <c r="K202" s="3"/>
      <c r="L202" s="2"/>
      <c r="M202" s="3"/>
      <c r="N202" s="4"/>
      <c r="O202" s="4"/>
      <c r="P202" s="4"/>
      <c r="Q202" s="2"/>
      <c r="R202" s="2"/>
      <c r="S202" s="2"/>
      <c r="T202" s="2"/>
      <c r="U202" s="2"/>
      <c r="V202" s="2"/>
      <c r="W202" s="4"/>
      <c r="X202" s="2"/>
      <c r="Y202" s="5"/>
      <c r="Z202" s="2"/>
      <c r="AA202" s="2"/>
      <c r="AB202" s="6"/>
      <c r="AC202" s="4"/>
      <c r="AD202" s="6"/>
      <c r="AE202" s="6"/>
      <c r="AF202" s="4"/>
      <c r="AG202" s="6"/>
      <c r="AH202" s="4"/>
      <c r="AI202" s="2"/>
      <c r="AJ202" s="2"/>
      <c r="AK202" s="2"/>
      <c r="AL202" s="2"/>
      <c r="AM202" s="6"/>
      <c r="AN202" s="6"/>
      <c r="AO202" s="3"/>
      <c r="AP202" s="3"/>
      <c r="AQ202" s="2"/>
      <c r="AR202" s="2"/>
      <c r="AS202" s="2"/>
    </row>
    <row r="203" spans="1:45" x14ac:dyDescent="0.35">
      <c r="A203" s="1"/>
      <c r="B203" s="2"/>
      <c r="C203" s="2"/>
      <c r="D203" s="2"/>
      <c r="E203" s="2"/>
      <c r="F203" s="2"/>
      <c r="G203" s="2"/>
      <c r="H203" s="3"/>
      <c r="I203" s="3"/>
      <c r="J203" s="3"/>
      <c r="K203" s="3"/>
      <c r="L203" s="2"/>
      <c r="M203" s="3"/>
      <c r="N203" s="4"/>
      <c r="O203" s="4"/>
      <c r="P203" s="4"/>
      <c r="Q203" s="2"/>
      <c r="R203" s="2"/>
      <c r="S203" s="2"/>
      <c r="T203" s="2"/>
      <c r="U203" s="2"/>
      <c r="V203" s="2"/>
      <c r="W203" s="4"/>
      <c r="X203" s="2"/>
      <c r="Y203" s="5"/>
      <c r="Z203" s="2"/>
      <c r="AA203" s="2"/>
      <c r="AB203" s="6"/>
      <c r="AC203" s="4"/>
      <c r="AD203" s="6"/>
      <c r="AE203" s="6"/>
      <c r="AF203" s="4"/>
      <c r="AG203" s="6"/>
      <c r="AH203" s="4"/>
      <c r="AI203" s="2"/>
      <c r="AJ203" s="2"/>
      <c r="AK203" s="2"/>
      <c r="AL203" s="2"/>
      <c r="AM203" s="6"/>
      <c r="AN203" s="6"/>
      <c r="AO203" s="3"/>
      <c r="AP203" s="3"/>
      <c r="AQ203" s="2"/>
      <c r="AR203" s="2"/>
      <c r="AS203" s="2"/>
    </row>
    <row r="204" spans="1:45" x14ac:dyDescent="0.35">
      <c r="A204" s="1"/>
      <c r="B204" s="2"/>
      <c r="C204" s="2"/>
      <c r="D204" s="2"/>
      <c r="E204" s="2"/>
      <c r="F204" s="2"/>
      <c r="G204" s="2"/>
      <c r="H204" s="3"/>
      <c r="I204" s="3"/>
      <c r="J204" s="3"/>
      <c r="K204" s="3"/>
      <c r="L204" s="2"/>
      <c r="M204" s="3"/>
      <c r="N204" s="4"/>
      <c r="O204" s="4"/>
      <c r="P204" s="4"/>
      <c r="Q204" s="2"/>
      <c r="R204" s="2"/>
      <c r="S204" s="2"/>
      <c r="T204" s="2"/>
      <c r="U204" s="2"/>
      <c r="V204" s="2"/>
      <c r="W204" s="4"/>
      <c r="X204" s="2"/>
      <c r="Y204" s="5"/>
      <c r="Z204" s="2"/>
      <c r="AA204" s="2"/>
      <c r="AB204" s="6"/>
      <c r="AC204" s="4"/>
      <c r="AD204" s="6"/>
      <c r="AE204" s="6"/>
      <c r="AF204" s="4"/>
      <c r="AG204" s="6"/>
      <c r="AH204" s="4"/>
      <c r="AI204" s="2"/>
      <c r="AJ204" s="2"/>
      <c r="AK204" s="2"/>
      <c r="AL204" s="2"/>
      <c r="AM204" s="6"/>
      <c r="AN204" s="6"/>
      <c r="AO204" s="3"/>
      <c r="AP204" s="3"/>
      <c r="AQ204" s="2"/>
      <c r="AR204" s="2"/>
      <c r="AS204" s="2"/>
    </row>
    <row r="205" spans="1:45" x14ac:dyDescent="0.35">
      <c r="A205" s="1"/>
      <c r="B205" s="2"/>
      <c r="C205" s="2"/>
      <c r="D205" s="2"/>
      <c r="E205" s="2"/>
      <c r="F205" s="2"/>
      <c r="G205" s="2"/>
      <c r="H205" s="3"/>
      <c r="I205" s="3"/>
      <c r="J205" s="3"/>
      <c r="K205" s="3"/>
      <c r="L205" s="2"/>
      <c r="M205" s="3"/>
      <c r="N205" s="4"/>
      <c r="O205" s="4"/>
      <c r="P205" s="4"/>
      <c r="Q205" s="2"/>
      <c r="R205" s="2"/>
      <c r="S205" s="2"/>
      <c r="T205" s="2"/>
      <c r="U205" s="2"/>
      <c r="V205" s="2"/>
      <c r="W205" s="4"/>
      <c r="X205" s="2"/>
      <c r="Y205" s="5"/>
      <c r="Z205" s="2"/>
      <c r="AA205" s="2"/>
      <c r="AB205" s="6"/>
      <c r="AC205" s="4"/>
      <c r="AD205" s="6"/>
      <c r="AE205" s="6"/>
      <c r="AF205" s="4"/>
      <c r="AG205" s="6"/>
      <c r="AH205" s="4"/>
      <c r="AI205" s="2"/>
      <c r="AJ205" s="2"/>
      <c r="AK205" s="2"/>
      <c r="AL205" s="2"/>
      <c r="AM205" s="6"/>
      <c r="AN205" s="6"/>
      <c r="AO205" s="3"/>
      <c r="AP205" s="3"/>
      <c r="AQ205" s="2"/>
      <c r="AR205" s="2"/>
      <c r="AS205" s="2"/>
    </row>
    <row r="206" spans="1:45" x14ac:dyDescent="0.35">
      <c r="A206" s="1"/>
      <c r="B206" s="2"/>
      <c r="C206" s="2"/>
      <c r="D206" s="2"/>
      <c r="E206" s="2"/>
      <c r="F206" s="2"/>
      <c r="G206" s="2"/>
      <c r="H206" s="3"/>
      <c r="I206" s="3"/>
      <c r="J206" s="3"/>
      <c r="K206" s="3"/>
      <c r="L206" s="2"/>
      <c r="M206" s="3"/>
      <c r="N206" s="4"/>
      <c r="O206" s="4"/>
      <c r="P206" s="4"/>
      <c r="Q206" s="2"/>
      <c r="R206" s="2"/>
      <c r="S206" s="2"/>
      <c r="T206" s="2"/>
      <c r="U206" s="2"/>
      <c r="V206" s="2"/>
      <c r="W206" s="4"/>
      <c r="X206" s="2"/>
      <c r="Y206" s="5"/>
      <c r="Z206" s="2"/>
      <c r="AA206" s="2"/>
      <c r="AB206" s="6"/>
      <c r="AC206" s="4"/>
      <c r="AD206" s="6"/>
      <c r="AE206" s="6"/>
      <c r="AF206" s="4"/>
      <c r="AG206" s="6"/>
      <c r="AH206" s="4"/>
      <c r="AI206" s="2"/>
      <c r="AJ206" s="2"/>
      <c r="AK206" s="2"/>
      <c r="AL206" s="2"/>
      <c r="AM206" s="6"/>
      <c r="AN206" s="6"/>
      <c r="AO206" s="3"/>
      <c r="AP206" s="3"/>
      <c r="AQ206" s="2"/>
      <c r="AR206" s="2"/>
      <c r="AS206" s="2"/>
    </row>
    <row r="207" spans="1:45" x14ac:dyDescent="0.35">
      <c r="A207" s="1"/>
      <c r="B207" s="2"/>
      <c r="C207" s="2"/>
      <c r="D207" s="2"/>
      <c r="E207" s="2"/>
      <c r="F207" s="2"/>
      <c r="G207" s="2"/>
      <c r="H207" s="3"/>
      <c r="I207" s="3"/>
      <c r="J207" s="3"/>
      <c r="K207" s="3"/>
      <c r="L207" s="2"/>
      <c r="M207" s="3"/>
      <c r="N207" s="4"/>
      <c r="O207" s="4"/>
      <c r="P207" s="4"/>
      <c r="Q207" s="2"/>
      <c r="R207" s="2"/>
      <c r="S207" s="2"/>
      <c r="T207" s="2"/>
      <c r="U207" s="2"/>
      <c r="V207" s="2"/>
      <c r="W207" s="4"/>
      <c r="X207" s="2"/>
      <c r="Y207" s="5"/>
      <c r="Z207" s="2"/>
      <c r="AA207" s="2"/>
      <c r="AB207" s="6"/>
      <c r="AC207" s="4"/>
      <c r="AD207" s="6"/>
      <c r="AE207" s="6"/>
      <c r="AF207" s="4"/>
      <c r="AG207" s="6"/>
      <c r="AH207" s="4"/>
      <c r="AI207" s="2"/>
      <c r="AJ207" s="2"/>
      <c r="AK207" s="2"/>
      <c r="AL207" s="2"/>
      <c r="AM207" s="6"/>
      <c r="AN207" s="6"/>
      <c r="AO207" s="3"/>
      <c r="AP207" s="3"/>
      <c r="AQ207" s="2"/>
      <c r="AR207" s="2"/>
      <c r="AS207" s="2"/>
    </row>
    <row r="208" spans="1:45" x14ac:dyDescent="0.35">
      <c r="A208" s="1"/>
      <c r="B208" s="2"/>
      <c r="C208" s="2"/>
      <c r="D208" s="2"/>
      <c r="E208" s="2"/>
      <c r="F208" s="2"/>
      <c r="G208" s="2"/>
      <c r="H208" s="3"/>
      <c r="I208" s="3"/>
      <c r="J208" s="3"/>
      <c r="K208" s="3"/>
      <c r="L208" s="2"/>
      <c r="M208" s="3"/>
      <c r="N208" s="4"/>
      <c r="O208" s="4"/>
      <c r="P208" s="4"/>
      <c r="Q208" s="2"/>
      <c r="R208" s="2"/>
      <c r="S208" s="2"/>
      <c r="T208" s="2"/>
      <c r="U208" s="2"/>
      <c r="V208" s="2"/>
      <c r="W208" s="4"/>
      <c r="X208" s="2"/>
      <c r="Y208" s="5"/>
      <c r="Z208" s="2"/>
      <c r="AA208" s="2"/>
      <c r="AB208" s="6"/>
      <c r="AC208" s="4"/>
      <c r="AD208" s="6"/>
      <c r="AE208" s="6"/>
      <c r="AF208" s="4"/>
      <c r="AG208" s="6"/>
      <c r="AH208" s="4"/>
      <c r="AI208" s="2"/>
      <c r="AJ208" s="2"/>
      <c r="AK208" s="2"/>
      <c r="AL208" s="2"/>
      <c r="AM208" s="6"/>
      <c r="AN208" s="6"/>
      <c r="AO208" s="3"/>
      <c r="AP208" s="3"/>
      <c r="AQ208" s="2"/>
      <c r="AR208" s="2"/>
      <c r="AS208" s="2"/>
    </row>
    <row r="209" spans="1:45" x14ac:dyDescent="0.35">
      <c r="A209" s="1"/>
      <c r="B209" s="2"/>
      <c r="C209" s="2"/>
      <c r="D209" s="2"/>
      <c r="E209" s="2"/>
      <c r="F209" s="2"/>
      <c r="G209" s="2"/>
      <c r="H209" s="3"/>
      <c r="I209" s="3"/>
      <c r="J209" s="3"/>
      <c r="K209" s="3"/>
      <c r="L209" s="2"/>
      <c r="M209" s="3"/>
      <c r="N209" s="4"/>
      <c r="O209" s="4"/>
      <c r="P209" s="4"/>
      <c r="Q209" s="2"/>
      <c r="R209" s="2"/>
      <c r="S209" s="2"/>
      <c r="T209" s="2"/>
      <c r="U209" s="2"/>
      <c r="V209" s="2"/>
      <c r="W209" s="4"/>
      <c r="X209" s="2"/>
      <c r="Y209" s="5"/>
      <c r="Z209" s="2"/>
      <c r="AA209" s="2"/>
      <c r="AB209" s="6"/>
      <c r="AC209" s="4"/>
      <c r="AD209" s="6"/>
      <c r="AE209" s="6"/>
      <c r="AF209" s="4"/>
      <c r="AG209" s="6"/>
      <c r="AH209" s="4"/>
      <c r="AI209" s="2"/>
      <c r="AJ209" s="2"/>
      <c r="AK209" s="2"/>
      <c r="AL209" s="2"/>
      <c r="AM209" s="6"/>
      <c r="AN209" s="6"/>
      <c r="AO209" s="3"/>
      <c r="AP209" s="3"/>
      <c r="AQ209" s="2"/>
      <c r="AR209" s="2"/>
      <c r="AS209" s="2"/>
    </row>
    <row r="210" spans="1:45" x14ac:dyDescent="0.35">
      <c r="A210" s="1"/>
      <c r="B210" s="2"/>
      <c r="C210" s="2"/>
      <c r="D210" s="2"/>
      <c r="E210" s="2"/>
      <c r="F210" s="2"/>
      <c r="G210" s="2"/>
      <c r="H210" s="3"/>
      <c r="I210" s="3"/>
      <c r="J210" s="3"/>
      <c r="K210" s="3"/>
      <c r="L210" s="2"/>
      <c r="M210" s="3"/>
      <c r="N210" s="4"/>
      <c r="O210" s="4"/>
      <c r="P210" s="4"/>
      <c r="Q210" s="2"/>
      <c r="R210" s="2"/>
      <c r="S210" s="2"/>
      <c r="T210" s="2"/>
      <c r="U210" s="2"/>
      <c r="V210" s="2"/>
      <c r="W210" s="4"/>
      <c r="X210" s="2"/>
      <c r="Y210" s="5"/>
      <c r="Z210" s="2"/>
      <c r="AA210" s="2"/>
      <c r="AB210" s="6"/>
      <c r="AC210" s="4"/>
      <c r="AD210" s="6"/>
      <c r="AE210" s="6"/>
      <c r="AF210" s="4"/>
      <c r="AG210" s="6"/>
      <c r="AH210" s="4"/>
      <c r="AI210" s="2"/>
      <c r="AJ210" s="2"/>
      <c r="AK210" s="2"/>
      <c r="AL210" s="2"/>
      <c r="AM210" s="6"/>
      <c r="AN210" s="6"/>
      <c r="AO210" s="3"/>
      <c r="AP210" s="3"/>
      <c r="AQ210" s="2"/>
      <c r="AR210" s="2"/>
      <c r="AS210" s="2"/>
    </row>
    <row r="211" spans="1:45" x14ac:dyDescent="0.35">
      <c r="A211" s="1"/>
      <c r="B211" s="2"/>
      <c r="C211" s="2"/>
      <c r="D211" s="2"/>
      <c r="E211" s="2"/>
      <c r="F211" s="2"/>
      <c r="G211" s="2"/>
      <c r="H211" s="3"/>
      <c r="I211" s="3"/>
      <c r="J211" s="3"/>
      <c r="K211" s="3"/>
      <c r="L211" s="2"/>
      <c r="M211" s="3"/>
      <c r="N211" s="4"/>
      <c r="O211" s="4"/>
      <c r="P211" s="4"/>
      <c r="Q211" s="2"/>
      <c r="R211" s="2"/>
      <c r="S211" s="2"/>
      <c r="T211" s="2"/>
      <c r="U211" s="2"/>
      <c r="V211" s="2"/>
      <c r="W211" s="4"/>
      <c r="X211" s="2"/>
      <c r="Y211" s="5"/>
      <c r="Z211" s="2"/>
      <c r="AA211" s="2"/>
      <c r="AB211" s="6"/>
      <c r="AC211" s="4"/>
      <c r="AD211" s="6"/>
      <c r="AE211" s="6"/>
      <c r="AF211" s="4"/>
      <c r="AG211" s="6"/>
      <c r="AH211" s="4"/>
      <c r="AI211" s="2"/>
      <c r="AJ211" s="2"/>
      <c r="AK211" s="2"/>
      <c r="AL211" s="2"/>
      <c r="AM211" s="6"/>
      <c r="AN211" s="6"/>
      <c r="AO211" s="3"/>
      <c r="AP211" s="3"/>
      <c r="AQ211" s="2"/>
      <c r="AR211" s="2"/>
      <c r="AS211" s="2"/>
    </row>
    <row r="212" spans="1:45" x14ac:dyDescent="0.35">
      <c r="A212" s="1"/>
      <c r="B212" s="2"/>
      <c r="C212" s="2"/>
      <c r="D212" s="2"/>
      <c r="E212" s="2"/>
      <c r="F212" s="2"/>
      <c r="G212" s="2"/>
      <c r="H212" s="3"/>
      <c r="I212" s="3"/>
      <c r="J212" s="3"/>
      <c r="K212" s="3"/>
      <c r="L212" s="2"/>
      <c r="M212" s="3"/>
      <c r="N212" s="4"/>
      <c r="O212" s="4"/>
      <c r="P212" s="4"/>
      <c r="Q212" s="2"/>
      <c r="R212" s="2"/>
      <c r="S212" s="2"/>
      <c r="T212" s="2"/>
      <c r="U212" s="2"/>
      <c r="V212" s="2"/>
      <c r="W212" s="4"/>
      <c r="X212" s="2"/>
      <c r="Y212" s="5"/>
      <c r="Z212" s="2"/>
      <c r="AA212" s="2"/>
      <c r="AB212" s="6"/>
      <c r="AC212" s="4"/>
      <c r="AD212" s="6"/>
      <c r="AE212" s="6"/>
      <c r="AF212" s="4"/>
      <c r="AG212" s="6"/>
      <c r="AH212" s="4"/>
      <c r="AI212" s="2"/>
      <c r="AJ212" s="2"/>
      <c r="AK212" s="2"/>
      <c r="AL212" s="2"/>
      <c r="AM212" s="6"/>
      <c r="AN212" s="6"/>
      <c r="AO212" s="3"/>
      <c r="AP212" s="3"/>
      <c r="AQ212" s="2"/>
      <c r="AR212" s="2"/>
      <c r="AS212" s="2"/>
    </row>
    <row r="213" spans="1:45" x14ac:dyDescent="0.35">
      <c r="A213" s="1"/>
      <c r="B213" s="2"/>
      <c r="C213" s="2"/>
      <c r="D213" s="2"/>
      <c r="E213" s="2"/>
      <c r="F213" s="2"/>
      <c r="G213" s="2"/>
      <c r="H213" s="3"/>
      <c r="I213" s="3"/>
      <c r="J213" s="3"/>
      <c r="K213" s="3"/>
      <c r="L213" s="2"/>
      <c r="M213" s="3"/>
      <c r="N213" s="4"/>
      <c r="O213" s="4"/>
      <c r="P213" s="4"/>
      <c r="Q213" s="2"/>
      <c r="R213" s="2"/>
      <c r="S213" s="2"/>
      <c r="T213" s="2"/>
      <c r="U213" s="2"/>
      <c r="V213" s="2"/>
      <c r="W213" s="4"/>
      <c r="X213" s="2"/>
      <c r="Y213" s="5"/>
      <c r="Z213" s="2"/>
      <c r="AA213" s="2"/>
      <c r="AB213" s="6"/>
      <c r="AC213" s="4"/>
      <c r="AD213" s="6"/>
      <c r="AE213" s="6"/>
      <c r="AF213" s="4"/>
      <c r="AG213" s="6"/>
      <c r="AH213" s="4"/>
      <c r="AI213" s="2"/>
      <c r="AJ213" s="2"/>
      <c r="AK213" s="2"/>
      <c r="AL213" s="2"/>
      <c r="AM213" s="6"/>
      <c r="AN213" s="6"/>
      <c r="AO213" s="3"/>
      <c r="AP213" s="3"/>
      <c r="AQ213" s="2"/>
      <c r="AR213" s="2"/>
      <c r="AS213" s="2"/>
    </row>
    <row r="214" spans="1:45" x14ac:dyDescent="0.35">
      <c r="A214" s="1"/>
      <c r="B214" s="2"/>
      <c r="C214" s="2"/>
      <c r="D214" s="2"/>
      <c r="E214" s="2"/>
      <c r="F214" s="2"/>
      <c r="G214" s="2"/>
      <c r="H214" s="3"/>
      <c r="I214" s="3"/>
      <c r="J214" s="3"/>
      <c r="K214" s="3"/>
      <c r="L214" s="2"/>
      <c r="M214" s="3"/>
      <c r="N214" s="4"/>
      <c r="O214" s="4"/>
      <c r="P214" s="4"/>
      <c r="Q214" s="2"/>
      <c r="R214" s="2"/>
      <c r="S214" s="2"/>
      <c r="T214" s="2"/>
      <c r="U214" s="2"/>
      <c r="V214" s="2"/>
      <c r="W214" s="4"/>
      <c r="X214" s="2"/>
      <c r="Y214" s="5"/>
      <c r="Z214" s="2"/>
      <c r="AA214" s="2"/>
      <c r="AB214" s="6"/>
      <c r="AC214" s="4"/>
      <c r="AD214" s="6"/>
      <c r="AE214" s="6"/>
      <c r="AF214" s="4"/>
      <c r="AG214" s="6"/>
      <c r="AH214" s="4"/>
      <c r="AI214" s="2"/>
      <c r="AJ214" s="2"/>
      <c r="AK214" s="2"/>
      <c r="AL214" s="2"/>
      <c r="AM214" s="6"/>
      <c r="AN214" s="6"/>
      <c r="AO214" s="3"/>
      <c r="AP214" s="3"/>
      <c r="AQ214" s="2"/>
      <c r="AR214" s="2"/>
      <c r="AS214" s="2"/>
    </row>
    <row r="215" spans="1:45" x14ac:dyDescent="0.35">
      <c r="A215" s="1"/>
      <c r="B215" s="2"/>
      <c r="C215" s="2"/>
      <c r="D215" s="2"/>
      <c r="E215" s="2"/>
      <c r="F215" s="2"/>
      <c r="G215" s="2"/>
      <c r="H215" s="3"/>
      <c r="I215" s="3"/>
      <c r="J215" s="3"/>
      <c r="K215" s="3"/>
      <c r="L215" s="2"/>
      <c r="M215" s="3"/>
      <c r="N215" s="4"/>
      <c r="O215" s="4"/>
      <c r="P215" s="4"/>
      <c r="Q215" s="2"/>
      <c r="R215" s="2"/>
      <c r="S215" s="2"/>
      <c r="T215" s="2"/>
      <c r="U215" s="2"/>
      <c r="V215" s="2"/>
      <c r="W215" s="4"/>
      <c r="X215" s="2"/>
      <c r="Y215" s="5"/>
      <c r="Z215" s="2"/>
      <c r="AA215" s="2"/>
      <c r="AB215" s="6"/>
      <c r="AC215" s="4"/>
      <c r="AD215" s="6"/>
      <c r="AE215" s="6"/>
      <c r="AF215" s="4"/>
      <c r="AG215" s="6"/>
      <c r="AH215" s="4"/>
      <c r="AI215" s="2"/>
      <c r="AJ215" s="2"/>
      <c r="AK215" s="2"/>
      <c r="AL215" s="2"/>
      <c r="AM215" s="6"/>
      <c r="AN215" s="6"/>
      <c r="AO215" s="3"/>
      <c r="AP215" s="3"/>
      <c r="AQ215" s="2"/>
      <c r="AR215" s="2"/>
      <c r="AS215" s="2"/>
    </row>
    <row r="216" spans="1:45" x14ac:dyDescent="0.35">
      <c r="A216" s="1"/>
      <c r="B216" s="2"/>
      <c r="C216" s="2"/>
      <c r="D216" s="2"/>
      <c r="E216" s="2"/>
      <c r="F216" s="2"/>
      <c r="G216" s="2"/>
      <c r="H216" s="3"/>
      <c r="I216" s="3"/>
      <c r="J216" s="3"/>
      <c r="K216" s="3"/>
      <c r="L216" s="2"/>
      <c r="M216" s="3"/>
      <c r="N216" s="4"/>
      <c r="O216" s="4"/>
      <c r="P216" s="4"/>
      <c r="Q216" s="2"/>
      <c r="R216" s="2"/>
      <c r="S216" s="2"/>
      <c r="T216" s="2"/>
      <c r="U216" s="2"/>
      <c r="V216" s="2"/>
      <c r="W216" s="4"/>
      <c r="X216" s="2"/>
      <c r="Y216" s="5"/>
      <c r="Z216" s="2"/>
      <c r="AA216" s="2"/>
      <c r="AB216" s="6"/>
      <c r="AC216" s="4"/>
      <c r="AD216" s="6"/>
      <c r="AE216" s="6"/>
      <c r="AF216" s="4"/>
      <c r="AG216" s="6"/>
      <c r="AH216" s="4"/>
      <c r="AI216" s="2"/>
      <c r="AJ216" s="2"/>
      <c r="AK216" s="2"/>
      <c r="AL216" s="2"/>
      <c r="AM216" s="6"/>
      <c r="AN216" s="6"/>
      <c r="AO216" s="3"/>
      <c r="AP216" s="3"/>
      <c r="AQ216" s="2"/>
      <c r="AR216" s="2"/>
      <c r="AS216" s="2"/>
    </row>
    <row r="217" spans="1:45" x14ac:dyDescent="0.35">
      <c r="A217" s="1"/>
      <c r="B217" s="2"/>
      <c r="C217" s="2"/>
      <c r="D217" s="2"/>
      <c r="E217" s="2"/>
      <c r="F217" s="2"/>
      <c r="G217" s="2"/>
      <c r="H217" s="3"/>
      <c r="I217" s="3"/>
      <c r="J217" s="3"/>
      <c r="K217" s="3"/>
      <c r="L217" s="2"/>
      <c r="M217" s="3"/>
      <c r="N217" s="4"/>
      <c r="O217" s="4"/>
      <c r="P217" s="4"/>
      <c r="Q217" s="2"/>
      <c r="R217" s="2"/>
      <c r="S217" s="2"/>
      <c r="T217" s="2"/>
      <c r="U217" s="2"/>
      <c r="V217" s="2"/>
      <c r="W217" s="4"/>
      <c r="X217" s="2"/>
      <c r="Y217" s="5"/>
      <c r="Z217" s="2"/>
      <c r="AA217" s="2"/>
      <c r="AB217" s="6"/>
      <c r="AC217" s="4"/>
      <c r="AD217" s="6"/>
      <c r="AE217" s="6"/>
      <c r="AF217" s="4"/>
      <c r="AG217" s="6"/>
      <c r="AH217" s="4"/>
      <c r="AI217" s="2"/>
      <c r="AJ217" s="2"/>
      <c r="AK217" s="2"/>
      <c r="AL217" s="2"/>
      <c r="AM217" s="6"/>
      <c r="AN217" s="6"/>
      <c r="AO217" s="3"/>
      <c r="AP217" s="3"/>
      <c r="AQ217" s="2"/>
      <c r="AR217" s="2"/>
      <c r="AS217" s="2"/>
    </row>
    <row r="218" spans="1:45" x14ac:dyDescent="0.35">
      <c r="A218" s="1"/>
      <c r="B218" s="2"/>
      <c r="C218" s="2"/>
      <c r="D218" s="2"/>
      <c r="E218" s="2"/>
      <c r="F218" s="2"/>
      <c r="G218" s="2"/>
      <c r="H218" s="3"/>
      <c r="I218" s="3"/>
      <c r="J218" s="3"/>
      <c r="K218" s="3"/>
      <c r="L218" s="2"/>
      <c r="M218" s="3"/>
      <c r="N218" s="4"/>
      <c r="O218" s="4"/>
      <c r="P218" s="4"/>
      <c r="Q218" s="2"/>
      <c r="R218" s="2"/>
      <c r="S218" s="2"/>
      <c r="T218" s="2"/>
      <c r="U218" s="2"/>
      <c r="V218" s="2"/>
      <c r="W218" s="4"/>
      <c r="X218" s="2"/>
      <c r="Y218" s="5"/>
      <c r="Z218" s="2"/>
      <c r="AA218" s="2"/>
      <c r="AB218" s="6"/>
      <c r="AC218" s="4"/>
      <c r="AD218" s="6"/>
      <c r="AE218" s="6"/>
      <c r="AF218" s="4"/>
      <c r="AG218" s="6"/>
      <c r="AH218" s="4"/>
      <c r="AI218" s="2"/>
      <c r="AJ218" s="2"/>
      <c r="AK218" s="2"/>
      <c r="AL218" s="2"/>
      <c r="AM218" s="6"/>
      <c r="AN218" s="6"/>
      <c r="AO218" s="3"/>
      <c r="AP218" s="3"/>
      <c r="AQ218" s="2"/>
      <c r="AR218" s="2"/>
      <c r="AS218" s="2"/>
    </row>
    <row r="219" spans="1:45" x14ac:dyDescent="0.35">
      <c r="A219" s="1"/>
      <c r="B219" s="2"/>
      <c r="C219" s="2"/>
      <c r="D219" s="2"/>
      <c r="E219" s="2"/>
      <c r="F219" s="2"/>
      <c r="G219" s="2"/>
      <c r="H219" s="3"/>
      <c r="I219" s="3"/>
      <c r="J219" s="3"/>
      <c r="K219" s="3"/>
      <c r="L219" s="2"/>
      <c r="M219" s="3"/>
      <c r="N219" s="4"/>
      <c r="O219" s="4"/>
      <c r="P219" s="4"/>
      <c r="Q219" s="2"/>
      <c r="R219" s="2"/>
      <c r="S219" s="2"/>
      <c r="T219" s="2"/>
      <c r="U219" s="2"/>
      <c r="V219" s="2"/>
      <c r="W219" s="4"/>
      <c r="X219" s="2"/>
      <c r="Y219" s="5"/>
      <c r="Z219" s="2"/>
      <c r="AA219" s="2"/>
      <c r="AB219" s="6"/>
      <c r="AC219" s="4"/>
      <c r="AD219" s="6"/>
      <c r="AE219" s="6"/>
      <c r="AF219" s="4"/>
      <c r="AG219" s="6"/>
      <c r="AH219" s="4"/>
      <c r="AI219" s="2"/>
      <c r="AJ219" s="2"/>
      <c r="AK219" s="2"/>
      <c r="AL219" s="2"/>
      <c r="AM219" s="6"/>
      <c r="AN219" s="6"/>
      <c r="AO219" s="3"/>
      <c r="AP219" s="3"/>
      <c r="AQ219" s="2"/>
      <c r="AR219" s="2"/>
      <c r="AS219" s="2"/>
    </row>
    <row r="220" spans="1:45" x14ac:dyDescent="0.35">
      <c r="A220" s="1"/>
      <c r="B220" s="2"/>
      <c r="C220" s="2"/>
      <c r="D220" s="2"/>
      <c r="E220" s="2"/>
      <c r="F220" s="2"/>
      <c r="G220" s="2"/>
      <c r="H220" s="3"/>
      <c r="I220" s="3"/>
      <c r="J220" s="3"/>
      <c r="K220" s="3"/>
      <c r="L220" s="2"/>
      <c r="M220" s="3"/>
      <c r="N220" s="4"/>
      <c r="O220" s="4"/>
      <c r="P220" s="4"/>
      <c r="Q220" s="2"/>
      <c r="R220" s="2"/>
      <c r="S220" s="2"/>
      <c r="T220" s="2"/>
      <c r="U220" s="2"/>
      <c r="V220" s="2"/>
      <c r="W220" s="4"/>
      <c r="X220" s="2"/>
      <c r="Y220" s="5"/>
      <c r="Z220" s="2"/>
      <c r="AA220" s="2"/>
      <c r="AB220" s="6"/>
      <c r="AC220" s="4"/>
      <c r="AD220" s="6"/>
      <c r="AE220" s="6"/>
      <c r="AF220" s="4"/>
      <c r="AG220" s="6"/>
      <c r="AH220" s="4"/>
      <c r="AI220" s="2"/>
      <c r="AJ220" s="2"/>
      <c r="AK220" s="2"/>
      <c r="AL220" s="2"/>
      <c r="AM220" s="6"/>
      <c r="AN220" s="6"/>
      <c r="AO220" s="3"/>
      <c r="AP220" s="3"/>
      <c r="AQ220" s="2"/>
      <c r="AR220" s="2"/>
      <c r="AS220" s="2"/>
    </row>
    <row r="221" spans="1:45" x14ac:dyDescent="0.35">
      <c r="A221" s="1"/>
      <c r="B221" s="2"/>
      <c r="C221" s="2"/>
      <c r="D221" s="2"/>
      <c r="E221" s="2"/>
      <c r="F221" s="2"/>
      <c r="G221" s="2"/>
      <c r="H221" s="3"/>
      <c r="I221" s="3"/>
      <c r="J221" s="3"/>
      <c r="K221" s="3"/>
      <c r="L221" s="2"/>
      <c r="M221" s="3"/>
      <c r="N221" s="4"/>
      <c r="O221" s="4"/>
      <c r="P221" s="4"/>
      <c r="Q221" s="2"/>
      <c r="R221" s="2"/>
      <c r="S221" s="2"/>
      <c r="T221" s="2"/>
      <c r="U221" s="2"/>
      <c r="V221" s="2"/>
      <c r="W221" s="4"/>
      <c r="X221" s="2"/>
      <c r="Y221" s="5"/>
      <c r="Z221" s="2"/>
      <c r="AA221" s="2"/>
      <c r="AB221" s="6"/>
      <c r="AC221" s="4"/>
      <c r="AD221" s="6"/>
      <c r="AE221" s="6"/>
      <c r="AF221" s="4"/>
      <c r="AG221" s="6"/>
      <c r="AH221" s="4"/>
      <c r="AI221" s="2"/>
      <c r="AJ221" s="2"/>
      <c r="AK221" s="2"/>
      <c r="AL221" s="2"/>
      <c r="AM221" s="6"/>
      <c r="AN221" s="6"/>
      <c r="AO221" s="3"/>
      <c r="AP221" s="3"/>
      <c r="AQ221" s="2"/>
      <c r="AR221" s="2"/>
      <c r="AS221" s="2"/>
    </row>
    <row r="222" spans="1:45" x14ac:dyDescent="0.35">
      <c r="A222" s="1"/>
      <c r="B222" s="2"/>
      <c r="C222" s="2"/>
      <c r="D222" s="2"/>
      <c r="E222" s="2"/>
      <c r="F222" s="2"/>
      <c r="G222" s="2"/>
      <c r="H222" s="3"/>
      <c r="I222" s="3"/>
      <c r="J222" s="3"/>
      <c r="K222" s="3"/>
      <c r="L222" s="2"/>
      <c r="M222" s="3"/>
      <c r="N222" s="4"/>
      <c r="O222" s="4"/>
      <c r="P222" s="4"/>
      <c r="Q222" s="2"/>
      <c r="R222" s="2"/>
      <c r="S222" s="2"/>
      <c r="T222" s="2"/>
      <c r="U222" s="2"/>
      <c r="V222" s="2"/>
      <c r="W222" s="4"/>
      <c r="X222" s="2"/>
      <c r="Y222" s="5"/>
      <c r="Z222" s="2"/>
      <c r="AA222" s="2"/>
      <c r="AB222" s="6"/>
      <c r="AC222" s="4"/>
      <c r="AD222" s="6"/>
      <c r="AE222" s="6"/>
      <c r="AF222" s="4"/>
      <c r="AG222" s="6"/>
      <c r="AH222" s="4"/>
      <c r="AI222" s="2"/>
      <c r="AJ222" s="2"/>
      <c r="AK222" s="2"/>
      <c r="AL222" s="2"/>
      <c r="AM222" s="6"/>
      <c r="AN222" s="6"/>
      <c r="AO222" s="3"/>
      <c r="AP222" s="3"/>
      <c r="AQ222" s="2"/>
      <c r="AR222" s="2"/>
      <c r="AS222" s="2"/>
    </row>
    <row r="223" spans="1:45" x14ac:dyDescent="0.35">
      <c r="A223" s="1"/>
      <c r="B223" s="2"/>
      <c r="C223" s="2"/>
      <c r="D223" s="2"/>
      <c r="E223" s="2"/>
      <c r="F223" s="2"/>
      <c r="G223" s="2"/>
      <c r="H223" s="3"/>
      <c r="I223" s="3"/>
      <c r="J223" s="3"/>
      <c r="K223" s="3"/>
      <c r="L223" s="2"/>
      <c r="M223" s="3"/>
      <c r="N223" s="4"/>
      <c r="O223" s="4"/>
      <c r="P223" s="4"/>
      <c r="Q223" s="2"/>
      <c r="R223" s="2"/>
      <c r="S223" s="2"/>
      <c r="T223" s="2"/>
      <c r="U223" s="2"/>
      <c r="V223" s="2"/>
      <c r="W223" s="4"/>
      <c r="X223" s="2"/>
      <c r="Y223" s="5"/>
      <c r="Z223" s="2"/>
      <c r="AA223" s="2"/>
      <c r="AB223" s="6"/>
      <c r="AC223" s="4"/>
      <c r="AD223" s="6"/>
      <c r="AE223" s="6"/>
      <c r="AF223" s="4"/>
      <c r="AG223" s="6"/>
      <c r="AH223" s="4"/>
      <c r="AI223" s="2"/>
      <c r="AJ223" s="2"/>
      <c r="AK223" s="2"/>
      <c r="AL223" s="2"/>
      <c r="AM223" s="6"/>
      <c r="AN223" s="6"/>
      <c r="AO223" s="3"/>
      <c r="AP223" s="3"/>
      <c r="AQ223" s="2"/>
      <c r="AR223" s="2"/>
      <c r="AS223" s="2"/>
    </row>
    <row r="224" spans="1:45" x14ac:dyDescent="0.35">
      <c r="A224" s="1"/>
      <c r="B224" s="2"/>
      <c r="C224" s="2"/>
      <c r="D224" s="2"/>
      <c r="E224" s="2"/>
      <c r="F224" s="2"/>
      <c r="G224" s="2"/>
      <c r="H224" s="3"/>
      <c r="I224" s="3"/>
      <c r="J224" s="3"/>
      <c r="K224" s="3"/>
      <c r="L224" s="2"/>
      <c r="M224" s="3"/>
      <c r="N224" s="4"/>
      <c r="O224" s="4"/>
      <c r="P224" s="4"/>
      <c r="Q224" s="2"/>
      <c r="R224" s="2"/>
      <c r="S224" s="2"/>
      <c r="T224" s="2"/>
      <c r="U224" s="2"/>
      <c r="V224" s="2"/>
      <c r="W224" s="4"/>
      <c r="X224" s="2"/>
      <c r="Y224" s="5"/>
      <c r="Z224" s="2"/>
      <c r="AA224" s="2"/>
      <c r="AB224" s="6"/>
      <c r="AC224" s="4"/>
      <c r="AD224" s="6"/>
      <c r="AE224" s="6"/>
      <c r="AF224" s="4"/>
      <c r="AG224" s="6"/>
      <c r="AH224" s="4"/>
      <c r="AI224" s="2"/>
      <c r="AJ224" s="2"/>
      <c r="AK224" s="2"/>
      <c r="AL224" s="2"/>
      <c r="AM224" s="6"/>
      <c r="AN224" s="6"/>
      <c r="AO224" s="3"/>
      <c r="AP224" s="3"/>
      <c r="AQ224" s="2"/>
      <c r="AR224" s="2"/>
      <c r="AS224" s="2"/>
    </row>
    <row r="225" spans="1:45" x14ac:dyDescent="0.35">
      <c r="A225" s="1"/>
      <c r="B225" s="2"/>
      <c r="C225" s="2"/>
      <c r="D225" s="2"/>
      <c r="E225" s="2"/>
      <c r="F225" s="2"/>
      <c r="G225" s="2"/>
      <c r="H225" s="3"/>
      <c r="I225" s="3"/>
      <c r="J225" s="3"/>
      <c r="K225" s="3"/>
      <c r="L225" s="2"/>
      <c r="M225" s="3"/>
      <c r="N225" s="4"/>
      <c r="O225" s="4"/>
      <c r="P225" s="4"/>
      <c r="Q225" s="2"/>
      <c r="R225" s="2"/>
      <c r="S225" s="2"/>
      <c r="T225" s="2"/>
      <c r="U225" s="2"/>
      <c r="V225" s="2"/>
      <c r="W225" s="4"/>
      <c r="X225" s="2"/>
      <c r="Y225" s="5"/>
      <c r="Z225" s="2"/>
      <c r="AA225" s="2"/>
      <c r="AB225" s="6"/>
      <c r="AC225" s="4"/>
      <c r="AD225" s="6"/>
      <c r="AE225" s="6"/>
      <c r="AF225" s="4"/>
      <c r="AG225" s="6"/>
      <c r="AH225" s="4"/>
      <c r="AI225" s="2"/>
      <c r="AJ225" s="2"/>
      <c r="AK225" s="2"/>
      <c r="AL225" s="2"/>
      <c r="AM225" s="6"/>
      <c r="AN225" s="6"/>
      <c r="AO225" s="3"/>
      <c r="AP225" s="3"/>
      <c r="AQ225" s="2"/>
      <c r="AR225" s="2"/>
      <c r="AS225" s="2"/>
    </row>
    <row r="226" spans="1:45" x14ac:dyDescent="0.35">
      <c r="A226" s="1"/>
      <c r="B226" s="2"/>
      <c r="C226" s="2"/>
      <c r="D226" s="2"/>
      <c r="E226" s="2"/>
      <c r="F226" s="2"/>
      <c r="G226" s="2"/>
      <c r="H226" s="3"/>
      <c r="I226" s="3"/>
      <c r="J226" s="3"/>
      <c r="K226" s="3"/>
      <c r="L226" s="2"/>
      <c r="M226" s="3"/>
      <c r="N226" s="4"/>
      <c r="O226" s="4"/>
      <c r="P226" s="4"/>
      <c r="Q226" s="2"/>
      <c r="R226" s="2"/>
      <c r="S226" s="2"/>
      <c r="T226" s="2"/>
      <c r="U226" s="2"/>
      <c r="V226" s="2"/>
      <c r="W226" s="4"/>
      <c r="X226" s="2"/>
      <c r="Y226" s="5"/>
      <c r="Z226" s="2"/>
      <c r="AA226" s="2"/>
      <c r="AB226" s="6"/>
      <c r="AC226" s="4"/>
      <c r="AD226" s="6"/>
      <c r="AE226" s="6"/>
      <c r="AF226" s="4"/>
      <c r="AG226" s="6"/>
      <c r="AH226" s="4"/>
      <c r="AI226" s="2"/>
      <c r="AJ226" s="2"/>
      <c r="AK226" s="2"/>
      <c r="AL226" s="2"/>
      <c r="AM226" s="6"/>
      <c r="AN226" s="6"/>
      <c r="AO226" s="3"/>
      <c r="AP226" s="3"/>
      <c r="AQ226" s="2"/>
      <c r="AR226" s="2"/>
      <c r="AS226" s="2"/>
    </row>
    <row r="227" spans="1:45" x14ac:dyDescent="0.35">
      <c r="A227" s="1"/>
      <c r="B227" s="2"/>
      <c r="C227" s="2"/>
      <c r="D227" s="2"/>
      <c r="E227" s="2"/>
      <c r="F227" s="2"/>
      <c r="G227" s="2"/>
      <c r="H227" s="3"/>
      <c r="I227" s="3"/>
      <c r="J227" s="3"/>
      <c r="K227" s="3"/>
      <c r="L227" s="2"/>
      <c r="M227" s="3"/>
      <c r="N227" s="4"/>
      <c r="O227" s="4"/>
      <c r="P227" s="4"/>
      <c r="Q227" s="2"/>
      <c r="R227" s="2"/>
      <c r="S227" s="2"/>
      <c r="T227" s="2"/>
      <c r="U227" s="2"/>
      <c r="V227" s="2"/>
      <c r="W227" s="4"/>
      <c r="X227" s="2"/>
      <c r="Y227" s="5"/>
      <c r="Z227" s="2"/>
      <c r="AA227" s="2"/>
      <c r="AB227" s="6"/>
      <c r="AC227" s="4"/>
      <c r="AD227" s="6"/>
      <c r="AE227" s="6"/>
      <c r="AF227" s="4"/>
      <c r="AG227" s="6"/>
      <c r="AH227" s="4"/>
      <c r="AI227" s="2"/>
      <c r="AJ227" s="2"/>
      <c r="AK227" s="2"/>
      <c r="AL227" s="2"/>
      <c r="AM227" s="6"/>
      <c r="AN227" s="6"/>
      <c r="AO227" s="3"/>
      <c r="AP227" s="3"/>
      <c r="AQ227" s="2"/>
      <c r="AR227" s="2"/>
      <c r="AS227" s="2"/>
    </row>
    <row r="228" spans="1:45" x14ac:dyDescent="0.35">
      <c r="A228" s="1"/>
      <c r="B228" s="2"/>
      <c r="C228" s="2"/>
      <c r="D228" s="2"/>
      <c r="E228" s="2"/>
      <c r="F228" s="2"/>
      <c r="G228" s="2"/>
      <c r="H228" s="3"/>
      <c r="I228" s="3"/>
      <c r="J228" s="3"/>
      <c r="K228" s="3"/>
      <c r="L228" s="2"/>
      <c r="M228" s="3"/>
      <c r="N228" s="4"/>
      <c r="O228" s="4"/>
      <c r="P228" s="4"/>
      <c r="Q228" s="2"/>
      <c r="R228" s="2"/>
      <c r="S228" s="2"/>
      <c r="T228" s="2"/>
      <c r="U228" s="2"/>
      <c r="V228" s="2"/>
      <c r="W228" s="4"/>
      <c r="X228" s="2"/>
      <c r="Y228" s="5"/>
      <c r="Z228" s="2"/>
      <c r="AA228" s="2"/>
      <c r="AB228" s="6"/>
      <c r="AC228" s="4"/>
      <c r="AD228" s="6"/>
      <c r="AE228" s="6"/>
      <c r="AF228" s="4"/>
      <c r="AG228" s="6"/>
      <c r="AH228" s="4"/>
      <c r="AI228" s="2"/>
      <c r="AJ228" s="2"/>
      <c r="AK228" s="2"/>
      <c r="AL228" s="2"/>
      <c r="AM228" s="6"/>
      <c r="AN228" s="6"/>
      <c r="AO228" s="3"/>
      <c r="AP228" s="3"/>
      <c r="AQ228" s="2"/>
      <c r="AR228" s="2"/>
      <c r="AS228" s="2"/>
    </row>
    <row r="229" spans="1:45" x14ac:dyDescent="0.35">
      <c r="A229" s="1"/>
      <c r="B229" s="2"/>
      <c r="C229" s="2"/>
      <c r="D229" s="2"/>
      <c r="E229" s="2"/>
      <c r="F229" s="2"/>
      <c r="G229" s="2"/>
      <c r="H229" s="3"/>
      <c r="I229" s="3"/>
      <c r="J229" s="3"/>
      <c r="K229" s="3"/>
      <c r="L229" s="2"/>
      <c r="M229" s="3"/>
      <c r="N229" s="4"/>
      <c r="O229" s="4"/>
      <c r="P229" s="4"/>
      <c r="Q229" s="2"/>
      <c r="R229" s="2"/>
      <c r="S229" s="2"/>
      <c r="T229" s="2"/>
      <c r="U229" s="2"/>
      <c r="V229" s="2"/>
      <c r="W229" s="4"/>
      <c r="X229" s="2"/>
      <c r="Y229" s="5"/>
      <c r="Z229" s="2"/>
      <c r="AA229" s="2"/>
      <c r="AB229" s="6"/>
      <c r="AC229" s="4"/>
      <c r="AD229" s="6"/>
      <c r="AE229" s="6"/>
      <c r="AF229" s="4"/>
      <c r="AG229" s="6"/>
      <c r="AH229" s="4"/>
      <c r="AI229" s="2"/>
      <c r="AJ229" s="2"/>
      <c r="AK229" s="2"/>
      <c r="AL229" s="2"/>
      <c r="AM229" s="6"/>
      <c r="AN229" s="6"/>
      <c r="AO229" s="3"/>
      <c r="AP229" s="3"/>
      <c r="AQ229" s="2"/>
      <c r="AR229" s="2"/>
      <c r="AS229" s="2"/>
    </row>
    <row r="230" spans="1:45" x14ac:dyDescent="0.35">
      <c r="A230" s="1"/>
      <c r="B230" s="2"/>
      <c r="C230" s="2"/>
      <c r="D230" s="2"/>
      <c r="E230" s="2"/>
      <c r="F230" s="2"/>
      <c r="G230" s="2"/>
      <c r="H230" s="3"/>
      <c r="I230" s="3"/>
      <c r="J230" s="3"/>
      <c r="K230" s="3"/>
      <c r="L230" s="2"/>
      <c r="M230" s="3"/>
      <c r="N230" s="4"/>
      <c r="O230" s="4"/>
      <c r="P230" s="4"/>
      <c r="Q230" s="2"/>
      <c r="R230" s="2"/>
      <c r="S230" s="2"/>
      <c r="T230" s="2"/>
      <c r="U230" s="2"/>
      <c r="V230" s="2"/>
      <c r="W230" s="4"/>
      <c r="X230" s="2"/>
      <c r="Y230" s="5"/>
      <c r="Z230" s="2"/>
      <c r="AA230" s="2"/>
      <c r="AB230" s="6"/>
      <c r="AC230" s="4"/>
      <c r="AD230" s="6"/>
      <c r="AE230" s="6"/>
      <c r="AF230" s="4"/>
      <c r="AG230" s="6"/>
      <c r="AH230" s="4"/>
      <c r="AI230" s="2"/>
      <c r="AJ230" s="2"/>
      <c r="AK230" s="2"/>
      <c r="AL230" s="2"/>
      <c r="AM230" s="6"/>
      <c r="AN230" s="6"/>
      <c r="AO230" s="3"/>
      <c r="AP230" s="3"/>
      <c r="AQ230" s="2"/>
      <c r="AR230" s="2"/>
      <c r="AS230" s="2"/>
    </row>
    <row r="231" spans="1:45" x14ac:dyDescent="0.35">
      <c r="A231" s="1"/>
      <c r="B231" s="2"/>
      <c r="C231" s="2"/>
      <c r="D231" s="2"/>
      <c r="E231" s="2"/>
      <c r="F231" s="2"/>
      <c r="G231" s="2"/>
      <c r="H231" s="3"/>
      <c r="I231" s="3"/>
      <c r="J231" s="3"/>
      <c r="K231" s="3"/>
      <c r="L231" s="2"/>
      <c r="M231" s="3"/>
      <c r="N231" s="4"/>
      <c r="O231" s="4"/>
      <c r="P231" s="4"/>
      <c r="Q231" s="2"/>
      <c r="R231" s="2"/>
      <c r="S231" s="2"/>
      <c r="T231" s="2"/>
      <c r="U231" s="2"/>
      <c r="V231" s="2"/>
      <c r="W231" s="4"/>
      <c r="X231" s="2"/>
      <c r="Y231" s="5"/>
      <c r="Z231" s="2"/>
      <c r="AA231" s="2"/>
      <c r="AB231" s="6"/>
      <c r="AC231" s="4"/>
      <c r="AD231" s="6"/>
      <c r="AE231" s="6"/>
      <c r="AF231" s="4"/>
      <c r="AG231" s="6"/>
      <c r="AH231" s="4"/>
      <c r="AI231" s="2"/>
      <c r="AJ231" s="2"/>
      <c r="AK231" s="2"/>
      <c r="AL231" s="2"/>
      <c r="AM231" s="6"/>
      <c r="AN231" s="6"/>
      <c r="AO231" s="3"/>
      <c r="AP231" s="3"/>
      <c r="AQ231" s="2"/>
      <c r="AR231" s="2"/>
      <c r="AS231" s="2"/>
    </row>
    <row r="232" spans="1:45" x14ac:dyDescent="0.35">
      <c r="A232" s="1"/>
      <c r="B232" s="2"/>
      <c r="C232" s="2"/>
      <c r="D232" s="2"/>
      <c r="E232" s="2"/>
      <c r="F232" s="2"/>
      <c r="G232" s="2"/>
      <c r="H232" s="3"/>
      <c r="I232" s="3"/>
      <c r="J232" s="3"/>
      <c r="K232" s="3"/>
      <c r="L232" s="2"/>
      <c r="M232" s="3"/>
      <c r="N232" s="4"/>
      <c r="O232" s="4"/>
      <c r="P232" s="4"/>
      <c r="Q232" s="2"/>
      <c r="R232" s="2"/>
      <c r="S232" s="2"/>
      <c r="T232" s="2"/>
      <c r="U232" s="2"/>
      <c r="V232" s="2"/>
      <c r="W232" s="4"/>
      <c r="X232" s="2"/>
      <c r="Y232" s="5"/>
      <c r="Z232" s="2"/>
      <c r="AA232" s="2"/>
      <c r="AB232" s="6"/>
      <c r="AC232" s="4"/>
      <c r="AD232" s="6"/>
      <c r="AE232" s="6"/>
      <c r="AF232" s="4"/>
      <c r="AG232" s="6"/>
      <c r="AH232" s="4"/>
      <c r="AI232" s="2"/>
      <c r="AJ232" s="2"/>
      <c r="AK232" s="2"/>
      <c r="AL232" s="2"/>
      <c r="AM232" s="6"/>
      <c r="AN232" s="6"/>
      <c r="AO232" s="3"/>
      <c r="AP232" s="3"/>
      <c r="AQ232" s="2"/>
      <c r="AR232" s="2"/>
      <c r="AS232" s="2"/>
    </row>
    <row r="233" spans="1:45" x14ac:dyDescent="0.35">
      <c r="A233" s="1"/>
      <c r="B233" s="2"/>
      <c r="C233" s="2"/>
      <c r="D233" s="2"/>
      <c r="E233" s="2"/>
      <c r="F233" s="2"/>
      <c r="G233" s="2"/>
      <c r="H233" s="3"/>
      <c r="I233" s="3"/>
      <c r="J233" s="3"/>
      <c r="K233" s="3"/>
      <c r="L233" s="2"/>
      <c r="M233" s="3"/>
      <c r="N233" s="4"/>
      <c r="O233" s="4"/>
      <c r="P233" s="4"/>
      <c r="Q233" s="2"/>
      <c r="R233" s="2"/>
      <c r="S233" s="2"/>
      <c r="T233" s="2"/>
      <c r="U233" s="2"/>
      <c r="V233" s="2"/>
      <c r="W233" s="4"/>
      <c r="X233" s="2"/>
      <c r="Y233" s="5"/>
      <c r="Z233" s="2"/>
      <c r="AA233" s="2"/>
      <c r="AB233" s="6"/>
      <c r="AC233" s="4"/>
      <c r="AD233" s="6"/>
      <c r="AE233" s="6"/>
      <c r="AF233" s="4"/>
      <c r="AG233" s="6"/>
      <c r="AH233" s="4"/>
      <c r="AI233" s="2"/>
      <c r="AJ233" s="2"/>
      <c r="AK233" s="2"/>
      <c r="AL233" s="2"/>
      <c r="AM233" s="6"/>
      <c r="AN233" s="6"/>
      <c r="AO233" s="3"/>
      <c r="AP233" s="3"/>
      <c r="AQ233" s="2"/>
      <c r="AR233" s="2"/>
      <c r="AS233" s="2"/>
    </row>
    <row r="234" spans="1:45" x14ac:dyDescent="0.35">
      <c r="A234" s="1"/>
      <c r="B234" s="2"/>
      <c r="C234" s="2"/>
      <c r="D234" s="2"/>
      <c r="E234" s="2"/>
      <c r="F234" s="2"/>
      <c r="G234" s="2"/>
      <c r="H234" s="3"/>
      <c r="I234" s="3"/>
      <c r="J234" s="3"/>
      <c r="K234" s="3"/>
      <c r="L234" s="2"/>
      <c r="M234" s="3"/>
      <c r="N234" s="4"/>
      <c r="O234" s="4"/>
      <c r="P234" s="4"/>
      <c r="Q234" s="2"/>
      <c r="R234" s="2"/>
      <c r="S234" s="2"/>
      <c r="T234" s="2"/>
      <c r="U234" s="2"/>
      <c r="V234" s="2"/>
      <c r="W234" s="4"/>
      <c r="X234" s="2"/>
      <c r="Y234" s="5"/>
      <c r="Z234" s="2"/>
      <c r="AA234" s="2"/>
      <c r="AB234" s="6"/>
      <c r="AC234" s="4"/>
      <c r="AD234" s="6"/>
      <c r="AE234" s="6"/>
      <c r="AF234" s="4"/>
      <c r="AG234" s="6"/>
      <c r="AH234" s="4"/>
      <c r="AI234" s="2"/>
      <c r="AJ234" s="2"/>
      <c r="AK234" s="2"/>
      <c r="AL234" s="2"/>
      <c r="AM234" s="6"/>
      <c r="AN234" s="6"/>
      <c r="AO234" s="3"/>
      <c r="AP234" s="3"/>
      <c r="AQ234" s="2"/>
      <c r="AR234" s="2"/>
      <c r="AS234" s="2"/>
    </row>
    <row r="235" spans="1:45" x14ac:dyDescent="0.35">
      <c r="A235" s="1"/>
      <c r="B235" s="2"/>
      <c r="C235" s="2"/>
      <c r="D235" s="2"/>
      <c r="E235" s="2"/>
      <c r="F235" s="2"/>
      <c r="G235" s="2"/>
      <c r="H235" s="3"/>
      <c r="I235" s="3"/>
      <c r="J235" s="3"/>
      <c r="K235" s="3"/>
      <c r="L235" s="2"/>
      <c r="M235" s="3"/>
      <c r="N235" s="4"/>
      <c r="O235" s="4"/>
      <c r="P235" s="4"/>
      <c r="Q235" s="2"/>
      <c r="R235" s="2"/>
      <c r="S235" s="2"/>
      <c r="T235" s="2"/>
      <c r="U235" s="2"/>
      <c r="V235" s="2"/>
      <c r="W235" s="4"/>
      <c r="X235" s="2"/>
      <c r="Y235" s="5"/>
      <c r="Z235" s="2"/>
      <c r="AA235" s="2"/>
      <c r="AB235" s="6"/>
      <c r="AC235" s="4"/>
      <c r="AD235" s="6"/>
      <c r="AE235" s="6"/>
      <c r="AF235" s="4"/>
      <c r="AG235" s="6"/>
      <c r="AH235" s="4"/>
      <c r="AI235" s="2"/>
      <c r="AJ235" s="2"/>
      <c r="AK235" s="2"/>
      <c r="AL235" s="2"/>
      <c r="AM235" s="6"/>
      <c r="AN235" s="6"/>
      <c r="AO235" s="3"/>
      <c r="AP235" s="3"/>
      <c r="AQ235" s="2"/>
      <c r="AR235" s="2"/>
      <c r="AS235" s="2"/>
    </row>
    <row r="236" spans="1:45" x14ac:dyDescent="0.35">
      <c r="A236" s="1"/>
      <c r="B236" s="2"/>
      <c r="C236" s="2"/>
      <c r="D236" s="2"/>
      <c r="E236" s="2"/>
      <c r="F236" s="2"/>
      <c r="G236" s="2"/>
      <c r="H236" s="3"/>
      <c r="I236" s="3"/>
      <c r="J236" s="3"/>
      <c r="K236" s="3"/>
      <c r="L236" s="2"/>
      <c r="M236" s="3"/>
      <c r="N236" s="4"/>
      <c r="O236" s="4"/>
      <c r="P236" s="4"/>
      <c r="Q236" s="2"/>
      <c r="R236" s="2"/>
      <c r="S236" s="2"/>
      <c r="T236" s="2"/>
      <c r="U236" s="2"/>
      <c r="V236" s="2"/>
      <c r="W236" s="4"/>
      <c r="X236" s="2"/>
      <c r="Y236" s="5"/>
      <c r="Z236" s="2"/>
      <c r="AA236" s="2"/>
      <c r="AB236" s="6"/>
      <c r="AC236" s="4"/>
      <c r="AD236" s="6"/>
      <c r="AE236" s="6"/>
      <c r="AF236" s="4"/>
      <c r="AG236" s="6"/>
      <c r="AH236" s="4"/>
      <c r="AI236" s="2"/>
      <c r="AJ236" s="2"/>
      <c r="AK236" s="2"/>
      <c r="AL236" s="2"/>
      <c r="AM236" s="6"/>
      <c r="AN236" s="6"/>
      <c r="AO236" s="3"/>
      <c r="AP236" s="3"/>
      <c r="AQ236" s="2"/>
      <c r="AR236" s="2"/>
      <c r="AS236" s="2"/>
    </row>
    <row r="237" spans="1:45" x14ac:dyDescent="0.35">
      <c r="A237" s="1"/>
      <c r="B237" s="2"/>
      <c r="C237" s="2"/>
      <c r="D237" s="2"/>
      <c r="E237" s="2"/>
      <c r="F237" s="2"/>
      <c r="G237" s="2"/>
      <c r="H237" s="3"/>
      <c r="I237" s="3"/>
      <c r="J237" s="3"/>
      <c r="K237" s="3"/>
      <c r="L237" s="2"/>
      <c r="M237" s="3"/>
      <c r="N237" s="4"/>
      <c r="O237" s="4"/>
      <c r="P237" s="4"/>
      <c r="Q237" s="2"/>
      <c r="R237" s="2"/>
      <c r="S237" s="2"/>
      <c r="T237" s="2"/>
      <c r="U237" s="2"/>
      <c r="V237" s="2"/>
      <c r="W237" s="4"/>
      <c r="X237" s="2"/>
      <c r="Y237" s="5"/>
      <c r="Z237" s="2"/>
      <c r="AA237" s="2"/>
      <c r="AB237" s="6"/>
      <c r="AC237" s="4"/>
      <c r="AD237" s="6"/>
      <c r="AE237" s="6"/>
      <c r="AF237" s="4"/>
      <c r="AG237" s="6"/>
      <c r="AH237" s="4"/>
      <c r="AI237" s="2"/>
      <c r="AJ237" s="2"/>
      <c r="AK237" s="2"/>
      <c r="AL237" s="2"/>
      <c r="AM237" s="6"/>
      <c r="AN237" s="6"/>
      <c r="AO237" s="3"/>
      <c r="AP237" s="3"/>
      <c r="AQ237" s="2"/>
      <c r="AR237" s="2"/>
      <c r="AS237" s="2"/>
    </row>
    <row r="238" spans="1:45" x14ac:dyDescent="0.35">
      <c r="A238" s="1"/>
      <c r="B238" s="2"/>
      <c r="C238" s="2"/>
      <c r="D238" s="2"/>
      <c r="E238" s="2"/>
      <c r="F238" s="2"/>
      <c r="G238" s="2"/>
      <c r="H238" s="3"/>
      <c r="I238" s="3"/>
      <c r="J238" s="3"/>
      <c r="K238" s="3"/>
      <c r="L238" s="2"/>
      <c r="M238" s="3"/>
      <c r="N238" s="4"/>
      <c r="O238" s="4"/>
      <c r="P238" s="4"/>
      <c r="Q238" s="2"/>
      <c r="R238" s="2"/>
      <c r="S238" s="2"/>
      <c r="T238" s="2"/>
      <c r="U238" s="2"/>
      <c r="V238" s="2"/>
      <c r="W238" s="4"/>
      <c r="X238" s="2"/>
      <c r="Y238" s="5"/>
      <c r="Z238" s="2"/>
      <c r="AA238" s="2"/>
      <c r="AB238" s="6"/>
      <c r="AC238" s="4"/>
      <c r="AD238" s="6"/>
      <c r="AE238" s="6"/>
      <c r="AF238" s="4"/>
      <c r="AG238" s="6"/>
      <c r="AH238" s="4"/>
      <c r="AI238" s="2"/>
      <c r="AJ238" s="2"/>
      <c r="AK238" s="2"/>
      <c r="AL238" s="2"/>
      <c r="AM238" s="6"/>
      <c r="AN238" s="6"/>
      <c r="AO238" s="3"/>
      <c r="AP238" s="3"/>
      <c r="AQ238" s="2"/>
      <c r="AR238" s="2"/>
      <c r="AS238" s="2"/>
    </row>
    <row r="239" spans="1:45" x14ac:dyDescent="0.35">
      <c r="A239" s="1"/>
      <c r="B239" s="2"/>
      <c r="C239" s="2"/>
      <c r="D239" s="2"/>
      <c r="E239" s="2"/>
      <c r="F239" s="2"/>
      <c r="G239" s="2"/>
      <c r="H239" s="3"/>
      <c r="I239" s="3"/>
      <c r="J239" s="3"/>
      <c r="K239" s="3"/>
      <c r="L239" s="2"/>
      <c r="M239" s="3"/>
      <c r="N239" s="4"/>
      <c r="O239" s="4"/>
      <c r="P239" s="4"/>
      <c r="Q239" s="2"/>
      <c r="R239" s="2"/>
      <c r="S239" s="2"/>
      <c r="T239" s="2"/>
      <c r="U239" s="2"/>
      <c r="V239" s="2"/>
      <c r="W239" s="4"/>
      <c r="X239" s="2"/>
      <c r="Y239" s="5"/>
      <c r="Z239" s="2"/>
      <c r="AA239" s="2"/>
      <c r="AB239" s="6"/>
      <c r="AC239" s="4"/>
      <c r="AD239" s="6"/>
      <c r="AE239" s="6"/>
      <c r="AF239" s="4"/>
      <c r="AG239" s="6"/>
      <c r="AH239" s="4"/>
      <c r="AI239" s="2"/>
      <c r="AJ239" s="2"/>
      <c r="AK239" s="2"/>
      <c r="AL239" s="2"/>
      <c r="AM239" s="6"/>
      <c r="AN239" s="6"/>
      <c r="AO239" s="3"/>
      <c r="AP239" s="3"/>
      <c r="AQ239" s="2"/>
      <c r="AR239" s="2"/>
      <c r="AS239" s="2"/>
    </row>
    <row r="240" spans="1:45" x14ac:dyDescent="0.35">
      <c r="A240" s="1"/>
      <c r="B240" s="2"/>
      <c r="C240" s="2"/>
      <c r="D240" s="2"/>
      <c r="E240" s="2"/>
      <c r="F240" s="2"/>
      <c r="G240" s="2"/>
      <c r="H240" s="3"/>
      <c r="I240" s="3"/>
      <c r="J240" s="3"/>
      <c r="K240" s="3"/>
      <c r="L240" s="2"/>
      <c r="M240" s="3"/>
      <c r="N240" s="4"/>
      <c r="O240" s="4"/>
      <c r="P240" s="4"/>
      <c r="Q240" s="2"/>
      <c r="R240" s="2"/>
      <c r="S240" s="2"/>
      <c r="T240" s="2"/>
      <c r="U240" s="2"/>
      <c r="V240" s="2"/>
      <c r="W240" s="4"/>
      <c r="X240" s="2"/>
      <c r="Y240" s="5"/>
      <c r="Z240" s="2"/>
      <c r="AA240" s="2"/>
      <c r="AB240" s="6"/>
      <c r="AC240" s="4"/>
      <c r="AD240" s="6"/>
      <c r="AE240" s="6"/>
      <c r="AF240" s="4"/>
      <c r="AG240" s="6"/>
      <c r="AH240" s="4"/>
      <c r="AI240" s="2"/>
      <c r="AJ240" s="2"/>
      <c r="AK240" s="2"/>
      <c r="AL240" s="2"/>
      <c r="AM240" s="6"/>
      <c r="AN240" s="6"/>
      <c r="AO240" s="3"/>
      <c r="AP240" s="3"/>
      <c r="AQ240" s="2"/>
      <c r="AR240" s="2"/>
      <c r="AS240" s="2"/>
    </row>
    <row r="241" spans="1:45" x14ac:dyDescent="0.35">
      <c r="A241" s="1"/>
      <c r="B241" s="2"/>
      <c r="C241" s="2"/>
      <c r="D241" s="2"/>
      <c r="E241" s="2"/>
      <c r="F241" s="2"/>
      <c r="G241" s="2"/>
      <c r="H241" s="3"/>
      <c r="I241" s="3"/>
      <c r="J241" s="3"/>
      <c r="K241" s="3"/>
      <c r="L241" s="2"/>
      <c r="M241" s="3"/>
      <c r="N241" s="4"/>
      <c r="O241" s="4"/>
      <c r="P241" s="4"/>
      <c r="Q241" s="2"/>
      <c r="R241" s="2"/>
      <c r="S241" s="2"/>
      <c r="T241" s="2"/>
      <c r="U241" s="2"/>
      <c r="V241" s="2"/>
      <c r="W241" s="4"/>
      <c r="X241" s="2"/>
      <c r="Y241" s="5"/>
      <c r="Z241" s="2"/>
      <c r="AA241" s="2"/>
      <c r="AB241" s="6"/>
      <c r="AC241" s="4"/>
      <c r="AD241" s="6"/>
      <c r="AE241" s="6"/>
      <c r="AF241" s="4"/>
      <c r="AG241" s="6"/>
      <c r="AH241" s="4"/>
      <c r="AI241" s="2"/>
      <c r="AJ241" s="2"/>
      <c r="AK241" s="2"/>
      <c r="AL241" s="2"/>
      <c r="AM241" s="6"/>
      <c r="AN241" s="6"/>
      <c r="AO241" s="3"/>
      <c r="AP241" s="3"/>
      <c r="AQ241" s="2"/>
      <c r="AR241" s="2"/>
      <c r="AS241" s="2"/>
    </row>
    <row r="242" spans="1:45" x14ac:dyDescent="0.35">
      <c r="A242" s="1"/>
      <c r="B242" s="2"/>
      <c r="C242" s="2"/>
      <c r="D242" s="2"/>
      <c r="E242" s="2"/>
      <c r="F242" s="2"/>
      <c r="G242" s="2"/>
      <c r="H242" s="3"/>
      <c r="I242" s="3"/>
      <c r="J242" s="3"/>
      <c r="K242" s="3"/>
      <c r="L242" s="2"/>
      <c r="M242" s="3"/>
      <c r="N242" s="4"/>
      <c r="O242" s="4"/>
      <c r="P242" s="4"/>
      <c r="Q242" s="2"/>
      <c r="R242" s="2"/>
      <c r="S242" s="2"/>
      <c r="T242" s="2"/>
      <c r="U242" s="2"/>
      <c r="V242" s="2"/>
      <c r="W242" s="4"/>
      <c r="X242" s="2"/>
      <c r="Y242" s="5"/>
      <c r="Z242" s="2"/>
      <c r="AA242" s="2"/>
      <c r="AB242" s="6"/>
      <c r="AC242" s="4"/>
      <c r="AD242" s="6"/>
      <c r="AE242" s="6"/>
      <c r="AF242" s="4"/>
      <c r="AG242" s="6"/>
      <c r="AH242" s="4"/>
      <c r="AI242" s="2"/>
      <c r="AJ242" s="2"/>
      <c r="AK242" s="2"/>
      <c r="AL242" s="2"/>
      <c r="AM242" s="6"/>
      <c r="AN242" s="6"/>
      <c r="AO242" s="3"/>
      <c r="AP242" s="3"/>
      <c r="AQ242" s="2"/>
      <c r="AR242" s="2"/>
      <c r="AS242" s="2"/>
    </row>
    <row r="243" spans="1:45" x14ac:dyDescent="0.35">
      <c r="A243" s="1"/>
      <c r="B243" s="2"/>
      <c r="C243" s="2"/>
      <c r="D243" s="2"/>
      <c r="E243" s="2"/>
      <c r="F243" s="2"/>
      <c r="G243" s="2"/>
      <c r="H243" s="3"/>
      <c r="I243" s="3"/>
      <c r="J243" s="3"/>
      <c r="K243" s="3"/>
      <c r="L243" s="2"/>
      <c r="M243" s="3"/>
      <c r="N243" s="4"/>
      <c r="O243" s="4"/>
      <c r="P243" s="4"/>
      <c r="Q243" s="2"/>
      <c r="R243" s="2"/>
      <c r="S243" s="2"/>
      <c r="T243" s="2"/>
      <c r="U243" s="2"/>
      <c r="V243" s="2"/>
      <c r="W243" s="4"/>
      <c r="X243" s="2"/>
      <c r="Y243" s="5"/>
      <c r="Z243" s="2"/>
      <c r="AA243" s="2"/>
      <c r="AB243" s="6"/>
      <c r="AC243" s="4"/>
      <c r="AD243" s="6"/>
      <c r="AE243" s="6"/>
      <c r="AF243" s="4"/>
      <c r="AG243" s="6"/>
      <c r="AH243" s="4"/>
      <c r="AI243" s="2"/>
      <c r="AJ243" s="2"/>
      <c r="AK243" s="2"/>
      <c r="AL243" s="2"/>
      <c r="AM243" s="6"/>
      <c r="AN243" s="6"/>
      <c r="AO243" s="3"/>
      <c r="AP243" s="3"/>
      <c r="AQ243" s="2"/>
      <c r="AR243" s="2"/>
      <c r="AS243" s="2"/>
    </row>
    <row r="244" spans="1:45" x14ac:dyDescent="0.35">
      <c r="A244" s="1"/>
      <c r="B244" s="2"/>
      <c r="C244" s="2"/>
      <c r="D244" s="2"/>
      <c r="E244" s="2"/>
      <c r="F244" s="2"/>
      <c r="G244" s="2"/>
      <c r="H244" s="3"/>
      <c r="I244" s="3"/>
      <c r="J244" s="3"/>
      <c r="K244" s="3"/>
      <c r="L244" s="2"/>
      <c r="M244" s="3"/>
      <c r="N244" s="4"/>
      <c r="O244" s="4"/>
      <c r="P244" s="4"/>
      <c r="Q244" s="2"/>
      <c r="R244" s="2"/>
      <c r="S244" s="2"/>
      <c r="T244" s="2"/>
      <c r="U244" s="2"/>
      <c r="V244" s="2"/>
      <c r="W244" s="4"/>
      <c r="X244" s="2"/>
      <c r="Y244" s="5"/>
      <c r="Z244" s="2"/>
      <c r="AA244" s="2"/>
      <c r="AB244" s="6"/>
      <c r="AC244" s="4"/>
      <c r="AD244" s="6"/>
      <c r="AE244" s="6"/>
      <c r="AF244" s="4"/>
      <c r="AG244" s="6"/>
      <c r="AH244" s="4"/>
      <c r="AI244" s="2"/>
      <c r="AJ244" s="2"/>
      <c r="AK244" s="2"/>
      <c r="AL244" s="2"/>
      <c r="AM244" s="6"/>
      <c r="AN244" s="6"/>
      <c r="AO244" s="3"/>
      <c r="AP244" s="3"/>
      <c r="AQ244" s="2"/>
      <c r="AR244" s="2"/>
      <c r="AS244" s="2"/>
    </row>
    <row r="245" spans="1:45" x14ac:dyDescent="0.35">
      <c r="A245" s="1"/>
      <c r="B245" s="2"/>
      <c r="C245" s="2"/>
      <c r="D245" s="2"/>
      <c r="E245" s="2"/>
      <c r="F245" s="2"/>
      <c r="G245" s="2"/>
      <c r="H245" s="3"/>
      <c r="I245" s="3"/>
      <c r="J245" s="3"/>
      <c r="K245" s="3"/>
      <c r="L245" s="2"/>
      <c r="M245" s="3"/>
      <c r="N245" s="4"/>
      <c r="O245" s="4"/>
      <c r="P245" s="4"/>
      <c r="Q245" s="2"/>
      <c r="R245" s="2"/>
      <c r="S245" s="2"/>
      <c r="T245" s="2"/>
      <c r="U245" s="2"/>
      <c r="V245" s="2"/>
      <c r="W245" s="4"/>
      <c r="X245" s="2"/>
      <c r="Y245" s="5"/>
      <c r="Z245" s="2"/>
      <c r="AA245" s="2"/>
      <c r="AB245" s="6"/>
      <c r="AC245" s="4"/>
      <c r="AD245" s="6"/>
      <c r="AE245" s="6"/>
      <c r="AF245" s="4"/>
      <c r="AG245" s="6"/>
      <c r="AH245" s="4"/>
      <c r="AI245" s="2"/>
      <c r="AJ245" s="2"/>
      <c r="AK245" s="2"/>
      <c r="AL245" s="2"/>
      <c r="AM245" s="6"/>
      <c r="AN245" s="6"/>
      <c r="AO245" s="3"/>
      <c r="AP245" s="3"/>
      <c r="AQ245" s="2"/>
      <c r="AR245" s="2"/>
      <c r="AS245" s="2"/>
    </row>
    <row r="246" spans="1:45" x14ac:dyDescent="0.35">
      <c r="A246" s="1"/>
      <c r="B246" s="2"/>
      <c r="C246" s="2"/>
      <c r="D246" s="2"/>
      <c r="E246" s="2"/>
      <c r="F246" s="2"/>
      <c r="G246" s="2"/>
      <c r="H246" s="3"/>
      <c r="I246" s="3"/>
      <c r="J246" s="3"/>
      <c r="K246" s="3"/>
      <c r="L246" s="2"/>
      <c r="M246" s="3"/>
      <c r="N246" s="4"/>
      <c r="O246" s="4"/>
      <c r="P246" s="4"/>
      <c r="Q246" s="2"/>
      <c r="R246" s="2"/>
      <c r="S246" s="2"/>
      <c r="T246" s="2"/>
      <c r="U246" s="2"/>
      <c r="V246" s="2"/>
      <c r="W246" s="4"/>
      <c r="X246" s="2"/>
      <c r="Y246" s="5"/>
      <c r="Z246" s="2"/>
      <c r="AA246" s="2"/>
      <c r="AB246" s="6"/>
      <c r="AC246" s="4"/>
      <c r="AD246" s="6"/>
      <c r="AE246" s="6"/>
      <c r="AF246" s="4"/>
      <c r="AG246" s="6"/>
      <c r="AH246" s="4"/>
      <c r="AI246" s="2"/>
      <c r="AJ246" s="2"/>
      <c r="AK246" s="2"/>
      <c r="AL246" s="2"/>
      <c r="AM246" s="6"/>
      <c r="AN246" s="6"/>
      <c r="AO246" s="3"/>
      <c r="AP246" s="3"/>
      <c r="AQ246" s="2"/>
      <c r="AR246" s="2"/>
      <c r="AS246" s="2"/>
    </row>
    <row r="247" spans="1:45" x14ac:dyDescent="0.35">
      <c r="A247" s="1"/>
      <c r="B247" s="2"/>
      <c r="C247" s="2"/>
      <c r="D247" s="2"/>
      <c r="E247" s="2"/>
      <c r="F247" s="2"/>
      <c r="G247" s="2"/>
      <c r="H247" s="3"/>
      <c r="I247" s="3"/>
      <c r="J247" s="3"/>
      <c r="K247" s="3"/>
      <c r="L247" s="2"/>
      <c r="M247" s="3"/>
      <c r="N247" s="4"/>
      <c r="O247" s="4"/>
      <c r="P247" s="4"/>
      <c r="Q247" s="2"/>
      <c r="R247" s="2"/>
      <c r="S247" s="2"/>
      <c r="T247" s="2"/>
      <c r="U247" s="2"/>
      <c r="V247" s="2"/>
      <c r="W247" s="4"/>
      <c r="X247" s="2"/>
      <c r="Y247" s="5"/>
      <c r="Z247" s="2"/>
      <c r="AA247" s="2"/>
      <c r="AB247" s="6"/>
      <c r="AC247" s="4"/>
      <c r="AD247" s="6"/>
      <c r="AE247" s="6"/>
      <c r="AF247" s="4"/>
      <c r="AG247" s="6"/>
      <c r="AH247" s="4"/>
      <c r="AI247" s="2"/>
      <c r="AJ247" s="2"/>
      <c r="AK247" s="2"/>
      <c r="AL247" s="2"/>
      <c r="AM247" s="6"/>
      <c r="AN247" s="6"/>
      <c r="AO247" s="3"/>
      <c r="AP247" s="3"/>
      <c r="AQ247" s="2"/>
      <c r="AR247" s="2"/>
      <c r="AS247" s="2"/>
    </row>
    <row r="248" spans="1:45" x14ac:dyDescent="0.35">
      <c r="A248" s="1"/>
      <c r="B248" s="2"/>
      <c r="C248" s="2"/>
      <c r="D248" s="2"/>
      <c r="E248" s="2"/>
      <c r="F248" s="2"/>
      <c r="G248" s="2"/>
      <c r="H248" s="3"/>
      <c r="I248" s="3"/>
      <c r="J248" s="3"/>
      <c r="K248" s="3"/>
      <c r="L248" s="2"/>
      <c r="M248" s="3"/>
      <c r="N248" s="4"/>
      <c r="O248" s="4"/>
      <c r="P248" s="4"/>
      <c r="Q248" s="2"/>
      <c r="R248" s="2"/>
      <c r="S248" s="2"/>
      <c r="T248" s="2"/>
      <c r="U248" s="2"/>
      <c r="V248" s="2"/>
      <c r="W248" s="4"/>
      <c r="X248" s="2"/>
      <c r="Y248" s="5"/>
      <c r="Z248" s="2"/>
      <c r="AA248" s="2"/>
      <c r="AB248" s="6"/>
      <c r="AC248" s="4"/>
      <c r="AD248" s="6"/>
      <c r="AE248" s="6"/>
      <c r="AF248" s="4"/>
      <c r="AG248" s="6"/>
      <c r="AH248" s="4"/>
      <c r="AI248" s="2"/>
      <c r="AJ248" s="2"/>
      <c r="AK248" s="2"/>
      <c r="AL248" s="2"/>
      <c r="AM248" s="6"/>
      <c r="AN248" s="6"/>
      <c r="AO248" s="3"/>
      <c r="AP248" s="3"/>
      <c r="AQ248" s="2"/>
      <c r="AR248" s="2"/>
      <c r="AS248" s="2"/>
    </row>
    <row r="249" spans="1:45" x14ac:dyDescent="0.35">
      <c r="A249" s="1"/>
      <c r="B249" s="2"/>
      <c r="C249" s="2"/>
      <c r="D249" s="2"/>
      <c r="E249" s="2"/>
      <c r="F249" s="2"/>
      <c r="G249" s="2"/>
      <c r="H249" s="3"/>
      <c r="I249" s="3"/>
      <c r="J249" s="3"/>
      <c r="K249" s="3"/>
      <c r="L249" s="2"/>
      <c r="M249" s="3"/>
      <c r="N249" s="4"/>
      <c r="O249" s="4"/>
      <c r="P249" s="4"/>
      <c r="Q249" s="2"/>
      <c r="R249" s="2"/>
      <c r="S249" s="2"/>
      <c r="T249" s="2"/>
      <c r="U249" s="2"/>
      <c r="V249" s="2"/>
      <c r="W249" s="4"/>
      <c r="X249" s="2"/>
      <c r="Y249" s="5"/>
      <c r="Z249" s="2"/>
      <c r="AA249" s="2"/>
      <c r="AB249" s="6"/>
      <c r="AC249" s="4"/>
      <c r="AD249" s="6"/>
      <c r="AE249" s="6"/>
      <c r="AF249" s="4"/>
      <c r="AG249" s="6"/>
      <c r="AH249" s="4"/>
      <c r="AI249" s="2"/>
      <c r="AJ249" s="2"/>
      <c r="AK249" s="2"/>
      <c r="AL249" s="2"/>
      <c r="AM249" s="6"/>
      <c r="AN249" s="6"/>
      <c r="AO249" s="3"/>
      <c r="AP249" s="3"/>
      <c r="AQ249" s="2"/>
      <c r="AR249" s="2"/>
      <c r="AS249" s="2"/>
    </row>
    <row r="250" spans="1:45" x14ac:dyDescent="0.35">
      <c r="A250" s="1"/>
      <c r="B250" s="2"/>
      <c r="C250" s="2"/>
      <c r="D250" s="2"/>
      <c r="E250" s="2"/>
      <c r="F250" s="2"/>
      <c r="G250" s="2"/>
      <c r="H250" s="3"/>
      <c r="I250" s="3"/>
      <c r="J250" s="3"/>
      <c r="K250" s="3"/>
      <c r="L250" s="2"/>
      <c r="M250" s="3"/>
      <c r="N250" s="4"/>
      <c r="O250" s="4"/>
      <c r="P250" s="4"/>
      <c r="Q250" s="2"/>
      <c r="R250" s="2"/>
      <c r="S250" s="2"/>
      <c r="T250" s="2"/>
      <c r="U250" s="2"/>
      <c r="V250" s="2"/>
      <c r="W250" s="4"/>
      <c r="X250" s="2"/>
      <c r="Y250" s="5"/>
      <c r="Z250" s="2"/>
      <c r="AA250" s="2"/>
      <c r="AB250" s="6"/>
      <c r="AC250" s="4"/>
      <c r="AD250" s="6"/>
      <c r="AE250" s="6"/>
      <c r="AF250" s="4"/>
      <c r="AG250" s="6"/>
      <c r="AH250" s="4"/>
      <c r="AI250" s="2"/>
      <c r="AJ250" s="2"/>
      <c r="AK250" s="2"/>
      <c r="AL250" s="2"/>
      <c r="AM250" s="6"/>
      <c r="AN250" s="6"/>
      <c r="AO250" s="3"/>
      <c r="AP250" s="3"/>
      <c r="AQ250" s="2"/>
      <c r="AR250" s="2"/>
      <c r="AS250" s="2"/>
    </row>
    <row r="251" spans="1:45" x14ac:dyDescent="0.35">
      <c r="A251" s="1"/>
      <c r="B251" s="2"/>
      <c r="C251" s="2"/>
      <c r="D251" s="2"/>
      <c r="E251" s="2"/>
      <c r="F251" s="2"/>
      <c r="G251" s="2"/>
      <c r="H251" s="3"/>
      <c r="I251" s="3"/>
      <c r="J251" s="3"/>
      <c r="K251" s="3"/>
      <c r="L251" s="2"/>
      <c r="M251" s="3"/>
      <c r="N251" s="4"/>
      <c r="O251" s="4"/>
      <c r="P251" s="4"/>
      <c r="Q251" s="2"/>
      <c r="R251" s="2"/>
      <c r="S251" s="2"/>
      <c r="T251" s="2"/>
      <c r="U251" s="2"/>
      <c r="V251" s="2"/>
      <c r="W251" s="4"/>
      <c r="X251" s="2"/>
      <c r="Y251" s="5"/>
      <c r="Z251" s="2"/>
      <c r="AA251" s="2"/>
      <c r="AB251" s="6"/>
      <c r="AC251" s="4"/>
      <c r="AD251" s="6"/>
      <c r="AE251" s="6"/>
      <c r="AF251" s="4"/>
      <c r="AG251" s="6"/>
      <c r="AH251" s="4"/>
      <c r="AI251" s="2"/>
      <c r="AJ251" s="2"/>
      <c r="AK251" s="2"/>
      <c r="AL251" s="2"/>
      <c r="AM251" s="6"/>
      <c r="AN251" s="6"/>
      <c r="AO251" s="3"/>
      <c r="AP251" s="3"/>
      <c r="AQ251" s="2"/>
      <c r="AR251" s="2"/>
      <c r="AS251" s="2"/>
    </row>
    <row r="252" spans="1:45" x14ac:dyDescent="0.35">
      <c r="A252" s="1"/>
      <c r="B252" s="2"/>
      <c r="C252" s="2"/>
      <c r="D252" s="2"/>
      <c r="E252" s="2"/>
      <c r="F252" s="2"/>
      <c r="G252" s="2"/>
      <c r="H252" s="3"/>
      <c r="I252" s="3"/>
      <c r="J252" s="3"/>
      <c r="K252" s="3"/>
      <c r="L252" s="2"/>
      <c r="M252" s="3"/>
      <c r="N252" s="4"/>
      <c r="O252" s="4"/>
      <c r="P252" s="4"/>
      <c r="Q252" s="2"/>
      <c r="R252" s="2"/>
      <c r="S252" s="2"/>
      <c r="T252" s="2"/>
      <c r="U252" s="2"/>
      <c r="V252" s="2"/>
      <c r="W252" s="4"/>
      <c r="X252" s="2"/>
      <c r="Y252" s="5"/>
      <c r="Z252" s="2"/>
      <c r="AA252" s="2"/>
      <c r="AB252" s="6"/>
      <c r="AC252" s="4"/>
      <c r="AD252" s="6"/>
      <c r="AE252" s="6"/>
      <c r="AF252" s="4"/>
      <c r="AG252" s="6"/>
      <c r="AH252" s="4"/>
      <c r="AI252" s="2"/>
      <c r="AJ252" s="2"/>
      <c r="AK252" s="2"/>
      <c r="AL252" s="2"/>
      <c r="AM252" s="6"/>
      <c r="AN252" s="6"/>
      <c r="AO252" s="3"/>
      <c r="AP252" s="3"/>
      <c r="AQ252" s="2"/>
      <c r="AR252" s="2"/>
      <c r="AS252" s="2"/>
    </row>
    <row r="253" spans="1:45" x14ac:dyDescent="0.35">
      <c r="A253" s="1"/>
      <c r="B253" s="2"/>
      <c r="C253" s="2"/>
      <c r="D253" s="2"/>
      <c r="E253" s="2"/>
      <c r="F253" s="2"/>
      <c r="G253" s="2"/>
      <c r="H253" s="3"/>
      <c r="I253" s="3"/>
      <c r="J253" s="3"/>
      <c r="K253" s="3"/>
      <c r="L253" s="2"/>
      <c r="M253" s="3"/>
      <c r="N253" s="4"/>
      <c r="O253" s="4"/>
      <c r="P253" s="4"/>
      <c r="Q253" s="2"/>
      <c r="R253" s="2"/>
      <c r="S253" s="2"/>
      <c r="T253" s="2"/>
      <c r="U253" s="2"/>
      <c r="V253" s="2"/>
      <c r="W253" s="4"/>
      <c r="X253" s="2"/>
      <c r="Y253" s="5"/>
      <c r="Z253" s="2"/>
      <c r="AA253" s="2"/>
      <c r="AB253" s="6"/>
      <c r="AC253" s="4"/>
      <c r="AD253" s="6"/>
      <c r="AE253" s="6"/>
      <c r="AF253" s="4"/>
      <c r="AG253" s="6"/>
      <c r="AH253" s="4"/>
      <c r="AI253" s="2"/>
      <c r="AJ253" s="2"/>
      <c r="AK253" s="2"/>
      <c r="AL253" s="2"/>
      <c r="AM253" s="6"/>
      <c r="AN253" s="6"/>
      <c r="AO253" s="3"/>
      <c r="AP253" s="3"/>
      <c r="AQ253" s="2"/>
      <c r="AR253" s="2"/>
      <c r="AS253" s="2"/>
    </row>
    <row r="254" spans="1:45" x14ac:dyDescent="0.35">
      <c r="A254" s="1"/>
      <c r="B254" s="2"/>
      <c r="C254" s="2"/>
      <c r="D254" s="2"/>
      <c r="E254" s="2"/>
      <c r="F254" s="2"/>
      <c r="G254" s="2"/>
      <c r="H254" s="3"/>
      <c r="I254" s="3"/>
      <c r="J254" s="3"/>
      <c r="K254" s="3"/>
      <c r="L254" s="2"/>
      <c r="M254" s="3"/>
      <c r="N254" s="4"/>
      <c r="O254" s="4"/>
      <c r="P254" s="4"/>
      <c r="Q254" s="2"/>
      <c r="R254" s="2"/>
      <c r="S254" s="2"/>
      <c r="T254" s="2"/>
      <c r="U254" s="2"/>
      <c r="V254" s="2"/>
      <c r="W254" s="4"/>
      <c r="X254" s="2"/>
      <c r="Y254" s="5"/>
      <c r="Z254" s="2"/>
      <c r="AA254" s="2"/>
      <c r="AB254" s="6"/>
      <c r="AC254" s="4"/>
      <c r="AD254" s="6"/>
      <c r="AE254" s="6"/>
      <c r="AF254" s="4"/>
      <c r="AG254" s="6"/>
      <c r="AH254" s="4"/>
      <c r="AI254" s="2"/>
      <c r="AJ254" s="2"/>
      <c r="AK254" s="2"/>
      <c r="AL254" s="2"/>
      <c r="AM254" s="6"/>
      <c r="AN254" s="6"/>
      <c r="AO254" s="3"/>
      <c r="AP254" s="3"/>
      <c r="AQ254" s="2"/>
      <c r="AR254" s="2"/>
      <c r="AS254" s="2"/>
    </row>
    <row r="255" spans="1:45" x14ac:dyDescent="0.35">
      <c r="A255" s="1"/>
      <c r="B255" s="2"/>
      <c r="C255" s="2"/>
      <c r="D255" s="2"/>
      <c r="E255" s="2"/>
      <c r="F255" s="2"/>
      <c r="G255" s="2"/>
      <c r="H255" s="3"/>
      <c r="I255" s="3"/>
      <c r="J255" s="3"/>
      <c r="K255" s="3"/>
      <c r="L255" s="2"/>
      <c r="M255" s="3"/>
      <c r="N255" s="4"/>
      <c r="O255" s="4"/>
      <c r="P255" s="4"/>
      <c r="Q255" s="2"/>
      <c r="R255" s="2"/>
      <c r="S255" s="2"/>
      <c r="T255" s="2"/>
      <c r="U255" s="2"/>
      <c r="V255" s="2"/>
      <c r="W255" s="4"/>
      <c r="X255" s="2"/>
      <c r="Y255" s="5"/>
      <c r="Z255" s="2"/>
      <c r="AA255" s="2"/>
      <c r="AB255" s="6"/>
      <c r="AC255" s="4"/>
      <c r="AD255" s="6"/>
      <c r="AE255" s="6"/>
      <c r="AF255" s="4"/>
      <c r="AG255" s="6"/>
      <c r="AH255" s="4"/>
      <c r="AI255" s="2"/>
      <c r="AJ255" s="2"/>
      <c r="AK255" s="2"/>
      <c r="AL255" s="2"/>
      <c r="AM255" s="6"/>
      <c r="AN255" s="6"/>
      <c r="AO255" s="3"/>
      <c r="AP255" s="3"/>
      <c r="AQ255" s="2"/>
      <c r="AR255" s="2"/>
      <c r="AS255" s="2"/>
    </row>
    <row r="256" spans="1:45" x14ac:dyDescent="0.35">
      <c r="A256" s="1"/>
      <c r="B256" s="2"/>
      <c r="C256" s="2"/>
      <c r="D256" s="2"/>
      <c r="E256" s="2"/>
      <c r="F256" s="2"/>
      <c r="G256" s="2"/>
      <c r="H256" s="3"/>
      <c r="I256" s="3"/>
      <c r="J256" s="3"/>
      <c r="K256" s="3"/>
      <c r="L256" s="2"/>
      <c r="M256" s="3"/>
      <c r="N256" s="4"/>
      <c r="O256" s="4"/>
      <c r="P256" s="4"/>
      <c r="Q256" s="2"/>
      <c r="R256" s="2"/>
      <c r="S256" s="2"/>
      <c r="T256" s="2"/>
      <c r="U256" s="2"/>
      <c r="V256" s="2"/>
      <c r="W256" s="4"/>
      <c r="X256" s="2"/>
      <c r="Y256" s="5"/>
      <c r="Z256" s="2"/>
      <c r="AA256" s="2"/>
      <c r="AB256" s="6"/>
      <c r="AC256" s="4"/>
      <c r="AD256" s="6"/>
      <c r="AE256" s="6"/>
      <c r="AF256" s="4"/>
      <c r="AG256" s="6"/>
      <c r="AH256" s="4"/>
      <c r="AI256" s="2"/>
      <c r="AJ256" s="2"/>
      <c r="AK256" s="2"/>
      <c r="AL256" s="2"/>
      <c r="AM256" s="6"/>
      <c r="AN256" s="6"/>
      <c r="AO256" s="3"/>
      <c r="AP256" s="3"/>
      <c r="AQ256" s="2"/>
      <c r="AR256" s="2"/>
      <c r="AS256" s="2"/>
    </row>
    <row r="257" spans="1:45" x14ac:dyDescent="0.35">
      <c r="A257" s="1"/>
      <c r="B257" s="2"/>
      <c r="C257" s="2"/>
      <c r="D257" s="2"/>
      <c r="E257" s="2"/>
      <c r="F257" s="2"/>
      <c r="G257" s="2"/>
      <c r="H257" s="3"/>
      <c r="I257" s="3"/>
      <c r="J257" s="3"/>
      <c r="K257" s="3"/>
      <c r="L257" s="2"/>
      <c r="M257" s="3"/>
      <c r="N257" s="4"/>
      <c r="O257" s="4"/>
      <c r="P257" s="4"/>
      <c r="Q257" s="2"/>
      <c r="R257" s="2"/>
      <c r="S257" s="2"/>
      <c r="T257" s="2"/>
      <c r="U257" s="2"/>
      <c r="V257" s="2"/>
      <c r="W257" s="4"/>
      <c r="X257" s="2"/>
      <c r="Y257" s="5"/>
      <c r="Z257" s="2"/>
      <c r="AA257" s="2"/>
      <c r="AB257" s="6"/>
      <c r="AC257" s="4"/>
      <c r="AD257" s="6"/>
      <c r="AE257" s="6"/>
      <c r="AF257" s="4"/>
      <c r="AG257" s="6"/>
      <c r="AH257" s="4"/>
      <c r="AI257" s="2"/>
      <c r="AJ257" s="2"/>
      <c r="AK257" s="2"/>
      <c r="AL257" s="2"/>
      <c r="AM257" s="6"/>
      <c r="AN257" s="6"/>
      <c r="AO257" s="3"/>
      <c r="AP257" s="3"/>
      <c r="AQ257" s="2"/>
      <c r="AR257" s="2"/>
      <c r="AS257" s="2"/>
    </row>
    <row r="258" spans="1:45" x14ac:dyDescent="0.35">
      <c r="A258" s="1"/>
      <c r="B258" s="2"/>
      <c r="C258" s="2"/>
      <c r="D258" s="2"/>
      <c r="E258" s="2"/>
      <c r="F258" s="2"/>
      <c r="G258" s="2"/>
      <c r="H258" s="3"/>
      <c r="I258" s="3"/>
      <c r="J258" s="3"/>
      <c r="K258" s="3"/>
      <c r="L258" s="2"/>
      <c r="M258" s="3"/>
      <c r="N258" s="4"/>
      <c r="O258" s="4"/>
      <c r="P258" s="4"/>
      <c r="Q258" s="2"/>
      <c r="R258" s="2"/>
      <c r="S258" s="2"/>
      <c r="T258" s="2"/>
      <c r="U258" s="2"/>
      <c r="V258" s="2"/>
      <c r="W258" s="4"/>
      <c r="X258" s="2"/>
      <c r="Y258" s="5"/>
      <c r="Z258" s="2"/>
      <c r="AA258" s="2"/>
      <c r="AB258" s="6"/>
      <c r="AC258" s="4"/>
      <c r="AD258" s="6"/>
      <c r="AE258" s="6"/>
      <c r="AF258" s="4"/>
      <c r="AG258" s="6"/>
      <c r="AH258" s="4"/>
      <c r="AI258" s="2"/>
      <c r="AJ258" s="2"/>
      <c r="AK258" s="2"/>
      <c r="AL258" s="2"/>
      <c r="AM258" s="6"/>
      <c r="AN258" s="6"/>
      <c r="AO258" s="3"/>
      <c r="AP258" s="3"/>
      <c r="AQ258" s="2"/>
      <c r="AR258" s="2"/>
      <c r="AS258" s="2"/>
    </row>
    <row r="259" spans="1:45" x14ac:dyDescent="0.35">
      <c r="A259" s="1"/>
      <c r="B259" s="2"/>
      <c r="C259" s="2"/>
      <c r="D259" s="2"/>
      <c r="E259" s="2"/>
      <c r="F259" s="2"/>
      <c r="G259" s="2"/>
      <c r="H259" s="3"/>
      <c r="I259" s="3"/>
      <c r="J259" s="3"/>
      <c r="K259" s="3"/>
      <c r="L259" s="2"/>
      <c r="M259" s="3"/>
      <c r="N259" s="4"/>
      <c r="O259" s="4"/>
      <c r="P259" s="4"/>
      <c r="Q259" s="2"/>
      <c r="R259" s="2"/>
      <c r="S259" s="2"/>
      <c r="T259" s="2"/>
      <c r="U259" s="2"/>
      <c r="V259" s="2"/>
      <c r="W259" s="4"/>
      <c r="X259" s="2"/>
      <c r="Y259" s="5"/>
      <c r="Z259" s="2"/>
      <c r="AA259" s="2"/>
      <c r="AB259" s="6"/>
      <c r="AC259" s="4"/>
      <c r="AD259" s="6"/>
      <c r="AE259" s="6"/>
      <c r="AF259" s="4"/>
      <c r="AG259" s="6"/>
      <c r="AH259" s="4"/>
      <c r="AI259" s="2"/>
      <c r="AJ259" s="2"/>
      <c r="AK259" s="2"/>
      <c r="AL259" s="2"/>
      <c r="AM259" s="6"/>
      <c r="AN259" s="6"/>
      <c r="AO259" s="3"/>
      <c r="AP259" s="3"/>
      <c r="AQ259" s="2"/>
      <c r="AR259" s="2"/>
      <c r="AS259" s="2"/>
    </row>
    <row r="260" spans="1:45" x14ac:dyDescent="0.35">
      <c r="A260" s="1"/>
      <c r="B260" s="2"/>
      <c r="C260" s="2"/>
      <c r="D260" s="2"/>
      <c r="E260" s="2"/>
      <c r="F260" s="2"/>
      <c r="G260" s="2"/>
      <c r="H260" s="3"/>
      <c r="I260" s="3"/>
      <c r="J260" s="3"/>
      <c r="K260" s="3"/>
      <c r="L260" s="2"/>
      <c r="M260" s="3"/>
      <c r="N260" s="4"/>
      <c r="O260" s="4"/>
      <c r="P260" s="4"/>
      <c r="Q260" s="2"/>
      <c r="R260" s="2"/>
      <c r="S260" s="2"/>
      <c r="T260" s="2"/>
      <c r="U260" s="2"/>
      <c r="V260" s="2"/>
      <c r="W260" s="4"/>
      <c r="X260" s="2"/>
      <c r="Y260" s="5"/>
      <c r="Z260" s="2"/>
      <c r="AA260" s="2"/>
      <c r="AB260" s="6"/>
      <c r="AC260" s="4"/>
      <c r="AD260" s="6"/>
      <c r="AE260" s="6"/>
      <c r="AF260" s="4"/>
      <c r="AG260" s="6"/>
      <c r="AH260" s="4"/>
      <c r="AI260" s="2"/>
      <c r="AJ260" s="2"/>
      <c r="AK260" s="2"/>
      <c r="AL260" s="2"/>
      <c r="AM260" s="6"/>
      <c r="AN260" s="6"/>
      <c r="AO260" s="3"/>
      <c r="AP260" s="3"/>
      <c r="AQ260" s="2"/>
      <c r="AR260" s="2"/>
      <c r="AS260" s="2"/>
    </row>
    <row r="261" spans="1:45" x14ac:dyDescent="0.35">
      <c r="A261" s="1"/>
      <c r="B261" s="2"/>
      <c r="C261" s="2"/>
      <c r="D261" s="2"/>
      <c r="E261" s="2"/>
      <c r="F261" s="2"/>
      <c r="G261" s="2"/>
      <c r="H261" s="3"/>
      <c r="I261" s="3"/>
      <c r="J261" s="3"/>
      <c r="K261" s="3"/>
      <c r="L261" s="2"/>
      <c r="M261" s="3"/>
      <c r="N261" s="4"/>
      <c r="O261" s="4"/>
      <c r="P261" s="4"/>
      <c r="Q261" s="2"/>
      <c r="R261" s="2"/>
      <c r="S261" s="2"/>
      <c r="T261" s="2"/>
      <c r="U261" s="2"/>
      <c r="V261" s="2"/>
      <c r="W261" s="4"/>
      <c r="X261" s="2"/>
      <c r="Y261" s="5"/>
      <c r="Z261" s="2"/>
      <c r="AA261" s="2"/>
      <c r="AB261" s="6"/>
      <c r="AC261" s="4"/>
      <c r="AD261" s="6"/>
      <c r="AE261" s="6"/>
      <c r="AF261" s="4"/>
      <c r="AG261" s="6"/>
      <c r="AH261" s="4"/>
      <c r="AI261" s="2"/>
      <c r="AJ261" s="2"/>
      <c r="AK261" s="2"/>
      <c r="AL261" s="2"/>
      <c r="AM261" s="6"/>
      <c r="AN261" s="6"/>
      <c r="AO261" s="3"/>
      <c r="AP261" s="3"/>
      <c r="AQ261" s="2"/>
      <c r="AR261" s="2"/>
      <c r="AS261" s="2"/>
    </row>
    <row r="262" spans="1:45" x14ac:dyDescent="0.35">
      <c r="A262" s="1"/>
      <c r="B262" s="2"/>
      <c r="C262" s="2"/>
      <c r="D262" s="2"/>
      <c r="E262" s="2"/>
      <c r="F262" s="2"/>
      <c r="G262" s="2"/>
      <c r="H262" s="3"/>
      <c r="I262" s="3"/>
      <c r="J262" s="3"/>
      <c r="K262" s="3"/>
      <c r="L262" s="2"/>
      <c r="M262" s="3"/>
      <c r="N262" s="4"/>
      <c r="O262" s="4"/>
      <c r="P262" s="4"/>
      <c r="Q262" s="2"/>
      <c r="R262" s="2"/>
      <c r="S262" s="2"/>
      <c r="T262" s="2"/>
      <c r="U262" s="2"/>
      <c r="V262" s="2"/>
      <c r="W262" s="4"/>
      <c r="X262" s="2"/>
      <c r="Y262" s="5"/>
      <c r="Z262" s="2"/>
      <c r="AA262" s="2"/>
      <c r="AB262" s="6"/>
      <c r="AC262" s="4"/>
      <c r="AD262" s="6"/>
      <c r="AE262" s="6"/>
      <c r="AF262" s="4"/>
      <c r="AG262" s="6"/>
      <c r="AH262" s="4"/>
      <c r="AI262" s="2"/>
      <c r="AJ262" s="2"/>
      <c r="AK262" s="2"/>
      <c r="AL262" s="2"/>
      <c r="AM262" s="6"/>
      <c r="AN262" s="6"/>
      <c r="AO262" s="3"/>
      <c r="AP262" s="3"/>
      <c r="AQ262" s="2"/>
      <c r="AR262" s="2"/>
      <c r="AS262" s="2"/>
    </row>
    <row r="263" spans="1:45" x14ac:dyDescent="0.35">
      <c r="A263" s="1"/>
      <c r="B263" s="2"/>
      <c r="C263" s="2"/>
      <c r="D263" s="2"/>
      <c r="E263" s="2"/>
      <c r="F263" s="2"/>
      <c r="G263" s="2"/>
      <c r="H263" s="3"/>
      <c r="I263" s="3"/>
      <c r="J263" s="3"/>
      <c r="K263" s="3"/>
      <c r="L263" s="2"/>
      <c r="M263" s="3"/>
      <c r="N263" s="4"/>
      <c r="O263" s="4"/>
      <c r="P263" s="4"/>
      <c r="Q263" s="2"/>
      <c r="R263" s="2"/>
      <c r="S263" s="2"/>
      <c r="T263" s="2"/>
      <c r="U263" s="2"/>
      <c r="V263" s="2"/>
      <c r="W263" s="4"/>
      <c r="X263" s="2"/>
      <c r="Y263" s="5"/>
      <c r="Z263" s="2"/>
      <c r="AA263" s="2"/>
      <c r="AB263" s="6"/>
      <c r="AC263" s="4"/>
      <c r="AD263" s="6"/>
      <c r="AE263" s="6"/>
      <c r="AF263" s="4"/>
      <c r="AG263" s="6"/>
      <c r="AH263" s="4"/>
      <c r="AI263" s="2"/>
      <c r="AJ263" s="2"/>
      <c r="AK263" s="2"/>
      <c r="AL263" s="2"/>
      <c r="AM263" s="6"/>
      <c r="AN263" s="6"/>
      <c r="AO263" s="3"/>
      <c r="AP263" s="3"/>
      <c r="AQ263" s="2"/>
      <c r="AR263" s="2"/>
      <c r="AS263" s="2"/>
    </row>
    <row r="264" spans="1:45" x14ac:dyDescent="0.35">
      <c r="A264" s="1"/>
      <c r="B264" s="2"/>
      <c r="C264" s="2"/>
      <c r="D264" s="2"/>
      <c r="E264" s="2"/>
      <c r="F264" s="2"/>
      <c r="G264" s="2"/>
      <c r="H264" s="3"/>
      <c r="I264" s="3"/>
      <c r="J264" s="3"/>
      <c r="K264" s="3"/>
      <c r="L264" s="2"/>
      <c r="M264" s="3"/>
      <c r="N264" s="4"/>
      <c r="O264" s="4"/>
      <c r="P264" s="4"/>
      <c r="Q264" s="2"/>
      <c r="R264" s="2"/>
      <c r="S264" s="2"/>
      <c r="T264" s="2"/>
      <c r="U264" s="2"/>
      <c r="V264" s="2"/>
      <c r="W264" s="4"/>
      <c r="X264" s="2"/>
      <c r="Y264" s="5"/>
      <c r="Z264" s="2"/>
      <c r="AA264" s="2"/>
      <c r="AB264" s="6"/>
      <c r="AC264" s="4"/>
      <c r="AD264" s="6"/>
      <c r="AE264" s="6"/>
      <c r="AF264" s="4"/>
      <c r="AG264" s="6"/>
      <c r="AH264" s="4"/>
      <c r="AI264" s="2"/>
      <c r="AJ264" s="2"/>
      <c r="AK264" s="2"/>
      <c r="AL264" s="2"/>
      <c r="AM264" s="6"/>
      <c r="AN264" s="6"/>
      <c r="AO264" s="3"/>
      <c r="AP264" s="3"/>
      <c r="AQ264" s="2"/>
      <c r="AR264" s="2"/>
      <c r="AS264" s="2"/>
    </row>
    <row r="265" spans="1:45" x14ac:dyDescent="0.35">
      <c r="A265" s="1"/>
      <c r="B265" s="2"/>
      <c r="C265" s="2"/>
      <c r="D265" s="2"/>
      <c r="E265" s="2"/>
      <c r="F265" s="2"/>
      <c r="G265" s="2"/>
      <c r="H265" s="3"/>
      <c r="I265" s="3"/>
      <c r="J265" s="3"/>
      <c r="K265" s="3"/>
      <c r="L265" s="2"/>
      <c r="M265" s="3"/>
      <c r="N265" s="4"/>
      <c r="O265" s="4"/>
      <c r="P265" s="4"/>
      <c r="Q265" s="2"/>
      <c r="R265" s="2"/>
      <c r="S265" s="2"/>
      <c r="T265" s="2"/>
      <c r="U265" s="2"/>
      <c r="V265" s="2"/>
      <c r="W265" s="4"/>
      <c r="X265" s="2"/>
      <c r="Y265" s="5"/>
      <c r="Z265" s="2"/>
      <c r="AA265" s="2"/>
      <c r="AB265" s="6"/>
      <c r="AC265" s="4"/>
      <c r="AD265" s="6"/>
      <c r="AE265" s="6"/>
      <c r="AF265" s="4"/>
      <c r="AG265" s="6"/>
      <c r="AH265" s="4"/>
      <c r="AI265" s="2"/>
      <c r="AJ265" s="2"/>
      <c r="AK265" s="2"/>
      <c r="AL265" s="2"/>
      <c r="AM265" s="6"/>
      <c r="AN265" s="6"/>
      <c r="AO265" s="3"/>
      <c r="AP265" s="3"/>
      <c r="AQ265" s="2"/>
      <c r="AR265" s="2"/>
      <c r="AS265" s="2"/>
    </row>
    <row r="266" spans="1:45" x14ac:dyDescent="0.35">
      <c r="A266" s="1"/>
      <c r="B266" s="2"/>
      <c r="C266" s="2"/>
      <c r="D266" s="2"/>
      <c r="E266" s="2"/>
      <c r="F266" s="2"/>
      <c r="G266" s="2"/>
      <c r="H266" s="3"/>
      <c r="I266" s="3"/>
      <c r="J266" s="3"/>
      <c r="K266" s="3"/>
      <c r="L266" s="2"/>
      <c r="M266" s="3"/>
      <c r="N266" s="4"/>
      <c r="O266" s="4"/>
      <c r="P266" s="4"/>
      <c r="Q266" s="2"/>
      <c r="R266" s="2"/>
      <c r="S266" s="2"/>
      <c r="T266" s="2"/>
      <c r="U266" s="2"/>
      <c r="V266" s="2"/>
      <c r="W266" s="4"/>
      <c r="X266" s="2"/>
      <c r="Y266" s="5"/>
      <c r="Z266" s="2"/>
      <c r="AA266" s="2"/>
      <c r="AB266" s="6"/>
      <c r="AC266" s="4"/>
      <c r="AD266" s="6"/>
      <c r="AE266" s="6"/>
      <c r="AF266" s="4"/>
      <c r="AG266" s="6"/>
      <c r="AH266" s="4"/>
      <c r="AI266" s="2"/>
      <c r="AJ266" s="2"/>
      <c r="AK266" s="2"/>
      <c r="AL266" s="2"/>
      <c r="AM266" s="6"/>
      <c r="AN266" s="6"/>
      <c r="AO266" s="3"/>
      <c r="AP266" s="3"/>
      <c r="AQ266" s="2"/>
      <c r="AR266" s="2"/>
      <c r="AS266" s="2"/>
    </row>
    <row r="267" spans="1:45" x14ac:dyDescent="0.35">
      <c r="A267" s="1"/>
      <c r="B267" s="2"/>
      <c r="C267" s="2"/>
      <c r="D267" s="2"/>
      <c r="E267" s="2"/>
      <c r="F267" s="2"/>
      <c r="G267" s="2"/>
      <c r="H267" s="3"/>
      <c r="I267" s="3"/>
      <c r="J267" s="3"/>
      <c r="K267" s="3"/>
      <c r="L267" s="2"/>
      <c r="M267" s="3"/>
      <c r="N267" s="4"/>
      <c r="O267" s="4"/>
      <c r="P267" s="4"/>
      <c r="Q267" s="2"/>
      <c r="R267" s="2"/>
      <c r="S267" s="2"/>
      <c r="T267" s="2"/>
      <c r="U267" s="2"/>
      <c r="V267" s="2"/>
      <c r="W267" s="4"/>
      <c r="X267" s="2"/>
      <c r="Y267" s="5"/>
      <c r="Z267" s="2"/>
      <c r="AA267" s="2"/>
      <c r="AB267" s="6"/>
      <c r="AC267" s="4"/>
      <c r="AD267" s="6"/>
      <c r="AE267" s="6"/>
      <c r="AF267" s="4"/>
      <c r="AG267" s="6"/>
      <c r="AH267" s="4"/>
      <c r="AI267" s="2"/>
      <c r="AJ267" s="2"/>
      <c r="AK267" s="2"/>
      <c r="AL267" s="2"/>
      <c r="AM267" s="6"/>
      <c r="AN267" s="6"/>
      <c r="AO267" s="3"/>
      <c r="AP267" s="3"/>
      <c r="AQ267" s="2"/>
      <c r="AR267" s="2"/>
      <c r="AS267" s="2"/>
    </row>
    <row r="268" spans="1:45" x14ac:dyDescent="0.35">
      <c r="A268" s="1"/>
      <c r="B268" s="2"/>
      <c r="C268" s="2"/>
      <c r="D268" s="2"/>
      <c r="E268" s="2"/>
      <c r="F268" s="2"/>
      <c r="G268" s="2"/>
      <c r="H268" s="3"/>
      <c r="I268" s="3"/>
      <c r="J268" s="3"/>
      <c r="K268" s="3"/>
      <c r="L268" s="2"/>
      <c r="M268" s="3"/>
      <c r="N268" s="4"/>
      <c r="O268" s="4"/>
      <c r="P268" s="4"/>
      <c r="Q268" s="2"/>
      <c r="R268" s="2"/>
      <c r="S268" s="2"/>
      <c r="T268" s="2"/>
      <c r="U268" s="2"/>
      <c r="V268" s="2"/>
      <c r="W268" s="4"/>
      <c r="X268" s="2"/>
      <c r="Y268" s="5"/>
      <c r="Z268" s="2"/>
      <c r="AA268" s="2"/>
      <c r="AB268" s="6"/>
      <c r="AC268" s="4"/>
      <c r="AD268" s="6"/>
      <c r="AE268" s="6"/>
      <c r="AF268" s="4"/>
      <c r="AG268" s="6"/>
      <c r="AH268" s="4"/>
      <c r="AI268" s="2"/>
      <c r="AJ268" s="2"/>
      <c r="AK268" s="2"/>
      <c r="AL268" s="2"/>
      <c r="AM268" s="6"/>
      <c r="AN268" s="6"/>
      <c r="AO268" s="3"/>
      <c r="AP268" s="3"/>
      <c r="AQ268" s="2"/>
      <c r="AR268" s="2"/>
      <c r="AS268" s="2"/>
    </row>
    <row r="269" spans="1:45" x14ac:dyDescent="0.35">
      <c r="A269" s="1"/>
      <c r="B269" s="2"/>
      <c r="C269" s="2"/>
      <c r="D269" s="2"/>
      <c r="E269" s="2"/>
      <c r="F269" s="2"/>
      <c r="G269" s="2"/>
      <c r="H269" s="3"/>
      <c r="I269" s="3"/>
      <c r="J269" s="3"/>
      <c r="K269" s="3"/>
      <c r="L269" s="2"/>
      <c r="M269" s="3"/>
      <c r="N269" s="4"/>
      <c r="O269" s="4"/>
      <c r="P269" s="4"/>
      <c r="Q269" s="2"/>
      <c r="R269" s="2"/>
      <c r="S269" s="2"/>
      <c r="T269" s="2"/>
      <c r="U269" s="2"/>
      <c r="V269" s="2"/>
      <c r="W269" s="4"/>
      <c r="X269" s="2"/>
      <c r="Y269" s="5"/>
      <c r="Z269" s="2"/>
      <c r="AA269" s="2"/>
      <c r="AB269" s="6"/>
      <c r="AC269" s="4"/>
      <c r="AD269" s="6"/>
      <c r="AE269" s="6"/>
      <c r="AF269" s="4"/>
      <c r="AG269" s="6"/>
      <c r="AH269" s="4"/>
      <c r="AI269" s="2"/>
      <c r="AJ269" s="2"/>
      <c r="AK269" s="2"/>
      <c r="AL269" s="2"/>
      <c r="AM269" s="6"/>
      <c r="AN269" s="6"/>
      <c r="AO269" s="3"/>
      <c r="AP269" s="3"/>
      <c r="AQ269" s="2"/>
      <c r="AR269" s="2"/>
      <c r="AS269" s="2"/>
    </row>
    <row r="270" spans="1:45" x14ac:dyDescent="0.35">
      <c r="A270" s="1"/>
      <c r="B270" s="2"/>
      <c r="C270" s="2"/>
      <c r="D270" s="2"/>
      <c r="E270" s="2"/>
      <c r="F270" s="2"/>
      <c r="G270" s="2"/>
      <c r="H270" s="3"/>
      <c r="I270" s="3"/>
      <c r="J270" s="3"/>
      <c r="K270" s="3"/>
      <c r="L270" s="2"/>
      <c r="M270" s="3"/>
      <c r="N270" s="4"/>
      <c r="O270" s="4"/>
      <c r="P270" s="4"/>
      <c r="Q270" s="2"/>
      <c r="R270" s="2"/>
      <c r="S270" s="2"/>
      <c r="T270" s="2"/>
      <c r="U270" s="2"/>
      <c r="V270" s="2"/>
      <c r="W270" s="4"/>
      <c r="X270" s="2"/>
      <c r="Y270" s="5"/>
      <c r="Z270" s="2"/>
      <c r="AA270" s="2"/>
      <c r="AB270" s="6"/>
      <c r="AC270" s="4"/>
      <c r="AD270" s="6"/>
      <c r="AE270" s="6"/>
      <c r="AF270" s="4"/>
      <c r="AG270" s="6"/>
      <c r="AH270" s="4"/>
      <c r="AI270" s="2"/>
      <c r="AJ270" s="2"/>
      <c r="AK270" s="2"/>
      <c r="AL270" s="2"/>
      <c r="AM270" s="6"/>
      <c r="AN270" s="6"/>
      <c r="AO270" s="3"/>
      <c r="AP270" s="3"/>
      <c r="AQ270" s="2"/>
      <c r="AR270" s="2"/>
      <c r="AS270" s="2"/>
    </row>
    <row r="271" spans="1:45" x14ac:dyDescent="0.35">
      <c r="A271" s="1"/>
      <c r="B271" s="2"/>
      <c r="C271" s="2"/>
      <c r="D271" s="2"/>
      <c r="E271" s="2"/>
      <c r="F271" s="2"/>
      <c r="G271" s="2"/>
      <c r="H271" s="3"/>
      <c r="I271" s="3"/>
      <c r="J271" s="3"/>
      <c r="K271" s="3"/>
      <c r="L271" s="2"/>
      <c r="M271" s="3"/>
      <c r="N271" s="4"/>
      <c r="O271" s="4"/>
      <c r="P271" s="4"/>
      <c r="Q271" s="2"/>
      <c r="R271" s="2"/>
      <c r="S271" s="2"/>
      <c r="T271" s="2"/>
      <c r="U271" s="2"/>
      <c r="V271" s="2"/>
      <c r="W271" s="4"/>
      <c r="X271" s="2"/>
      <c r="Y271" s="5"/>
      <c r="Z271" s="2"/>
      <c r="AA271" s="2"/>
      <c r="AB271" s="6"/>
      <c r="AC271" s="4"/>
      <c r="AD271" s="6"/>
      <c r="AE271" s="6"/>
      <c r="AF271" s="4"/>
      <c r="AG271" s="6"/>
      <c r="AH271" s="4"/>
      <c r="AI271" s="2"/>
      <c r="AJ271" s="2"/>
      <c r="AK271" s="2"/>
      <c r="AL271" s="2"/>
      <c r="AM271" s="6"/>
      <c r="AN271" s="6"/>
      <c r="AO271" s="3"/>
      <c r="AP271" s="3"/>
      <c r="AQ271" s="2"/>
      <c r="AR271" s="2"/>
      <c r="AS271" s="2"/>
    </row>
    <row r="272" spans="1:45" x14ac:dyDescent="0.35">
      <c r="A272" s="1"/>
      <c r="B272" s="2"/>
      <c r="C272" s="2"/>
      <c r="D272" s="2"/>
      <c r="E272" s="2"/>
      <c r="F272" s="2"/>
      <c r="G272" s="2"/>
      <c r="H272" s="3"/>
      <c r="I272" s="3"/>
      <c r="J272" s="3"/>
      <c r="K272" s="3"/>
      <c r="L272" s="2"/>
      <c r="M272" s="3"/>
      <c r="N272" s="4"/>
      <c r="O272" s="4"/>
      <c r="P272" s="4"/>
      <c r="Q272" s="2"/>
      <c r="R272" s="2"/>
      <c r="S272" s="2"/>
      <c r="T272" s="2"/>
      <c r="U272" s="2"/>
      <c r="V272" s="2"/>
      <c r="W272" s="4"/>
      <c r="X272" s="2"/>
      <c r="Y272" s="5"/>
      <c r="Z272" s="2"/>
      <c r="AA272" s="2"/>
      <c r="AB272" s="6"/>
      <c r="AC272" s="4"/>
      <c r="AD272" s="6"/>
      <c r="AE272" s="6"/>
      <c r="AF272" s="4"/>
      <c r="AG272" s="6"/>
      <c r="AH272" s="4"/>
      <c r="AI272" s="2"/>
      <c r="AJ272" s="2"/>
      <c r="AK272" s="2"/>
      <c r="AL272" s="2"/>
      <c r="AM272" s="6"/>
      <c r="AN272" s="6"/>
      <c r="AO272" s="3"/>
      <c r="AP272" s="3"/>
      <c r="AQ272" s="2"/>
      <c r="AR272" s="2"/>
      <c r="AS272" s="2"/>
    </row>
    <row r="273" spans="1:45" x14ac:dyDescent="0.35">
      <c r="A273" s="1"/>
      <c r="B273" s="2"/>
      <c r="C273" s="2"/>
      <c r="D273" s="2"/>
      <c r="E273" s="2"/>
      <c r="F273" s="2"/>
      <c r="G273" s="2"/>
      <c r="H273" s="3"/>
      <c r="I273" s="3"/>
      <c r="J273" s="3"/>
      <c r="K273" s="3"/>
      <c r="L273" s="2"/>
      <c r="M273" s="3"/>
      <c r="N273" s="4"/>
      <c r="O273" s="4"/>
      <c r="P273" s="4"/>
      <c r="Q273" s="2"/>
      <c r="R273" s="2"/>
      <c r="S273" s="2"/>
      <c r="T273" s="2"/>
      <c r="U273" s="2"/>
      <c r="V273" s="2"/>
      <c r="W273" s="4"/>
      <c r="X273" s="2"/>
      <c r="Y273" s="5"/>
      <c r="Z273" s="2"/>
      <c r="AA273" s="2"/>
      <c r="AB273" s="6"/>
      <c r="AC273" s="4"/>
      <c r="AD273" s="6"/>
      <c r="AE273" s="6"/>
      <c r="AF273" s="4"/>
      <c r="AG273" s="6"/>
      <c r="AH273" s="4"/>
      <c r="AI273" s="2"/>
      <c r="AJ273" s="2"/>
      <c r="AK273" s="2"/>
      <c r="AL273" s="2"/>
      <c r="AM273" s="6"/>
      <c r="AN273" s="6"/>
      <c r="AO273" s="3"/>
      <c r="AP273" s="3"/>
      <c r="AQ273" s="2"/>
      <c r="AR273" s="2"/>
      <c r="AS273" s="2"/>
    </row>
    <row r="274" spans="1:45" x14ac:dyDescent="0.35">
      <c r="A274" s="1"/>
      <c r="B274" s="2"/>
      <c r="C274" s="2"/>
      <c r="D274" s="2"/>
      <c r="E274" s="2"/>
      <c r="F274" s="2"/>
      <c r="G274" s="2"/>
      <c r="H274" s="3"/>
      <c r="I274" s="3"/>
      <c r="J274" s="3"/>
      <c r="K274" s="3"/>
      <c r="L274" s="2"/>
      <c r="M274" s="3"/>
      <c r="N274" s="4"/>
      <c r="O274" s="4"/>
      <c r="P274" s="4"/>
      <c r="Q274" s="2"/>
      <c r="R274" s="2"/>
      <c r="S274" s="2"/>
      <c r="T274" s="2"/>
      <c r="U274" s="2"/>
      <c r="V274" s="2"/>
      <c r="W274" s="4"/>
      <c r="X274" s="2"/>
      <c r="Y274" s="5"/>
      <c r="Z274" s="2"/>
      <c r="AA274" s="2"/>
      <c r="AB274" s="6"/>
      <c r="AC274" s="4"/>
      <c r="AD274" s="6"/>
      <c r="AE274" s="6"/>
      <c r="AF274" s="4"/>
      <c r="AG274" s="6"/>
      <c r="AH274" s="4"/>
      <c r="AI274" s="2"/>
      <c r="AJ274" s="2"/>
      <c r="AK274" s="2"/>
      <c r="AL274" s="2"/>
      <c r="AM274" s="6"/>
      <c r="AN274" s="6"/>
      <c r="AO274" s="3"/>
      <c r="AP274" s="3"/>
      <c r="AQ274" s="2"/>
      <c r="AR274" s="2"/>
      <c r="AS274" s="2"/>
    </row>
    <row r="275" spans="1:45" x14ac:dyDescent="0.35">
      <c r="A275" s="1"/>
      <c r="B275" s="2"/>
      <c r="C275" s="2"/>
      <c r="D275" s="2"/>
      <c r="E275" s="2"/>
      <c r="F275" s="2"/>
      <c r="G275" s="2"/>
      <c r="H275" s="3"/>
      <c r="I275" s="3"/>
      <c r="J275" s="3"/>
      <c r="K275" s="3"/>
      <c r="L275" s="2"/>
      <c r="M275" s="3"/>
      <c r="N275" s="4"/>
      <c r="O275" s="4"/>
      <c r="P275" s="4"/>
      <c r="Q275" s="2"/>
      <c r="R275" s="2"/>
      <c r="S275" s="2"/>
      <c r="T275" s="2"/>
      <c r="U275" s="2"/>
      <c r="V275" s="2"/>
      <c r="W275" s="4"/>
      <c r="X275" s="2"/>
      <c r="Y275" s="5"/>
      <c r="Z275" s="2"/>
      <c r="AA275" s="2"/>
      <c r="AB275" s="6"/>
      <c r="AC275" s="4"/>
      <c r="AD275" s="6"/>
      <c r="AE275" s="6"/>
      <c r="AF275" s="4"/>
      <c r="AG275" s="6"/>
      <c r="AH275" s="4"/>
      <c r="AI275" s="2"/>
      <c r="AJ275" s="2"/>
      <c r="AK275" s="2"/>
      <c r="AL275" s="2"/>
      <c r="AM275" s="6"/>
      <c r="AN275" s="6"/>
      <c r="AO275" s="3"/>
      <c r="AP275" s="3"/>
      <c r="AQ275" s="2"/>
      <c r="AR275" s="2"/>
      <c r="AS275" s="2"/>
    </row>
    <row r="276" spans="1:45" x14ac:dyDescent="0.35">
      <c r="A276" s="1"/>
      <c r="B276" s="2"/>
      <c r="C276" s="2"/>
      <c r="D276" s="2"/>
      <c r="E276" s="2"/>
      <c r="F276" s="2"/>
      <c r="G276" s="2"/>
      <c r="H276" s="3"/>
      <c r="I276" s="3"/>
      <c r="J276" s="3"/>
      <c r="K276" s="3"/>
      <c r="L276" s="2"/>
      <c r="M276" s="3"/>
      <c r="N276" s="4"/>
      <c r="O276" s="4"/>
      <c r="P276" s="4"/>
      <c r="Q276" s="2"/>
      <c r="R276" s="2"/>
      <c r="S276" s="2"/>
      <c r="T276" s="2"/>
      <c r="U276" s="2"/>
      <c r="V276" s="2"/>
      <c r="W276" s="4"/>
      <c r="X276" s="2"/>
      <c r="Y276" s="5"/>
      <c r="Z276" s="2"/>
      <c r="AA276" s="2"/>
      <c r="AB276" s="6"/>
      <c r="AC276" s="4"/>
      <c r="AD276" s="6"/>
      <c r="AE276" s="6"/>
      <c r="AF276" s="4"/>
      <c r="AG276" s="6"/>
      <c r="AH276" s="4"/>
      <c r="AI276" s="2"/>
      <c r="AJ276" s="2"/>
      <c r="AK276" s="2"/>
      <c r="AL276" s="2"/>
      <c r="AM276" s="6"/>
      <c r="AN276" s="6"/>
      <c r="AO276" s="3"/>
      <c r="AP276" s="3"/>
      <c r="AQ276" s="2"/>
      <c r="AR276" s="2"/>
      <c r="AS276" s="2"/>
    </row>
    <row r="277" spans="1:45" x14ac:dyDescent="0.35">
      <c r="A277" s="1"/>
      <c r="B277" s="2"/>
      <c r="C277" s="2"/>
      <c r="D277" s="2"/>
      <c r="E277" s="2"/>
      <c r="F277" s="2"/>
      <c r="G277" s="2"/>
      <c r="H277" s="3"/>
      <c r="I277" s="3"/>
      <c r="J277" s="3"/>
      <c r="K277" s="3"/>
      <c r="L277" s="2"/>
      <c r="M277" s="3"/>
      <c r="N277" s="4"/>
      <c r="O277" s="4"/>
      <c r="P277" s="4"/>
      <c r="Q277" s="2"/>
      <c r="R277" s="2"/>
      <c r="S277" s="2"/>
      <c r="T277" s="2"/>
      <c r="U277" s="2"/>
      <c r="V277" s="2"/>
      <c r="W277" s="4"/>
      <c r="X277" s="2"/>
      <c r="Y277" s="5"/>
      <c r="Z277" s="2"/>
      <c r="AA277" s="2"/>
      <c r="AB277" s="6"/>
      <c r="AC277" s="4"/>
      <c r="AD277" s="6"/>
      <c r="AE277" s="6"/>
      <c r="AF277" s="4"/>
      <c r="AG277" s="6"/>
      <c r="AH277" s="4"/>
      <c r="AI277" s="2"/>
      <c r="AJ277" s="2"/>
      <c r="AK277" s="2"/>
      <c r="AL277" s="2"/>
      <c r="AM277" s="6"/>
      <c r="AN277" s="6"/>
      <c r="AO277" s="3"/>
      <c r="AP277" s="3"/>
      <c r="AQ277" s="2"/>
      <c r="AR277" s="2"/>
      <c r="AS277" s="2"/>
    </row>
    <row r="278" spans="1:45" x14ac:dyDescent="0.35">
      <c r="A278" s="1"/>
      <c r="B278" s="2"/>
      <c r="C278" s="2"/>
      <c r="D278" s="2"/>
      <c r="E278" s="2"/>
      <c r="F278" s="2"/>
      <c r="G278" s="2"/>
      <c r="H278" s="3"/>
      <c r="I278" s="3"/>
      <c r="J278" s="3"/>
      <c r="K278" s="3"/>
      <c r="L278" s="2"/>
      <c r="M278" s="3"/>
      <c r="N278" s="4"/>
      <c r="O278" s="4"/>
      <c r="P278" s="4"/>
      <c r="Q278" s="2"/>
      <c r="R278" s="2"/>
      <c r="S278" s="2"/>
      <c r="T278" s="2"/>
      <c r="U278" s="2"/>
      <c r="V278" s="2"/>
      <c r="W278" s="4"/>
      <c r="X278" s="2"/>
      <c r="Y278" s="5"/>
      <c r="Z278" s="2"/>
      <c r="AA278" s="2"/>
      <c r="AB278" s="6"/>
      <c r="AC278" s="4"/>
      <c r="AD278" s="6"/>
      <c r="AE278" s="6"/>
      <c r="AF278" s="4"/>
      <c r="AG278" s="6"/>
      <c r="AH278" s="4"/>
      <c r="AI278" s="2"/>
      <c r="AJ278" s="2"/>
      <c r="AK278" s="2"/>
      <c r="AL278" s="2"/>
      <c r="AM278" s="6"/>
      <c r="AN278" s="6"/>
      <c r="AO278" s="3"/>
      <c r="AP278" s="3"/>
      <c r="AQ278" s="2"/>
      <c r="AR278" s="2"/>
      <c r="AS278" s="2"/>
    </row>
    <row r="279" spans="1:45" x14ac:dyDescent="0.35">
      <c r="A279" s="1"/>
      <c r="B279" s="2"/>
      <c r="C279" s="2"/>
      <c r="D279" s="2"/>
      <c r="E279" s="2"/>
      <c r="F279" s="2"/>
      <c r="G279" s="2"/>
      <c r="H279" s="3"/>
      <c r="I279" s="3"/>
      <c r="J279" s="3"/>
      <c r="K279" s="3"/>
      <c r="L279" s="2"/>
      <c r="M279" s="3"/>
      <c r="N279" s="4"/>
      <c r="O279" s="4"/>
      <c r="P279" s="4"/>
      <c r="Q279" s="2"/>
      <c r="R279" s="2"/>
      <c r="S279" s="2"/>
      <c r="T279" s="2"/>
      <c r="U279" s="2"/>
      <c r="V279" s="2"/>
      <c r="W279" s="4"/>
      <c r="X279" s="2"/>
      <c r="Y279" s="5"/>
      <c r="Z279" s="2"/>
      <c r="AA279" s="2"/>
      <c r="AB279" s="6"/>
      <c r="AC279" s="4"/>
      <c r="AD279" s="6"/>
      <c r="AE279" s="6"/>
      <c r="AF279" s="4"/>
      <c r="AG279" s="6"/>
      <c r="AH279" s="4"/>
      <c r="AI279" s="2"/>
      <c r="AJ279" s="2"/>
      <c r="AK279" s="2"/>
      <c r="AL279" s="2"/>
      <c r="AM279" s="6"/>
      <c r="AN279" s="6"/>
      <c r="AO279" s="3"/>
      <c r="AP279" s="3"/>
      <c r="AQ279" s="2"/>
      <c r="AR279" s="2"/>
      <c r="AS279" s="2"/>
    </row>
    <row r="280" spans="1:45" x14ac:dyDescent="0.35">
      <c r="A280" s="1"/>
      <c r="B280" s="2"/>
      <c r="C280" s="2"/>
      <c r="D280" s="2"/>
      <c r="E280" s="2"/>
      <c r="F280" s="2"/>
      <c r="G280" s="2"/>
      <c r="H280" s="3"/>
      <c r="I280" s="3"/>
      <c r="J280" s="3"/>
      <c r="K280" s="3"/>
      <c r="L280" s="2"/>
      <c r="M280" s="3"/>
      <c r="N280" s="4"/>
      <c r="O280" s="4"/>
      <c r="P280" s="4"/>
      <c r="Q280" s="2"/>
      <c r="R280" s="2"/>
      <c r="S280" s="2"/>
      <c r="T280" s="2"/>
      <c r="U280" s="2"/>
      <c r="V280" s="2"/>
      <c r="W280" s="4"/>
      <c r="X280" s="2"/>
      <c r="Y280" s="5"/>
      <c r="Z280" s="2"/>
      <c r="AA280" s="2"/>
      <c r="AB280" s="6"/>
      <c r="AC280" s="4"/>
      <c r="AD280" s="6"/>
      <c r="AE280" s="6"/>
      <c r="AF280" s="4"/>
      <c r="AG280" s="6"/>
      <c r="AH280" s="4"/>
      <c r="AI280" s="2"/>
      <c r="AJ280" s="2"/>
      <c r="AK280" s="2"/>
      <c r="AL280" s="2"/>
      <c r="AM280" s="6"/>
      <c r="AN280" s="6"/>
      <c r="AO280" s="3"/>
      <c r="AP280" s="3"/>
      <c r="AQ280" s="2"/>
      <c r="AR280" s="2"/>
      <c r="AS280" s="2"/>
    </row>
    <row r="281" spans="1:45" x14ac:dyDescent="0.35">
      <c r="A281" s="1"/>
      <c r="B281" s="2"/>
      <c r="C281" s="2"/>
      <c r="D281" s="2"/>
      <c r="E281" s="2"/>
      <c r="F281" s="2"/>
      <c r="G281" s="2"/>
      <c r="H281" s="3"/>
      <c r="I281" s="3"/>
      <c r="J281" s="3"/>
      <c r="K281" s="3"/>
      <c r="L281" s="2"/>
      <c r="M281" s="3"/>
      <c r="N281" s="4"/>
      <c r="O281" s="4"/>
      <c r="P281" s="4"/>
      <c r="Q281" s="2"/>
      <c r="R281" s="2"/>
      <c r="S281" s="2"/>
      <c r="T281" s="2"/>
      <c r="U281" s="2"/>
      <c r="V281" s="2"/>
      <c r="W281" s="4"/>
      <c r="X281" s="2"/>
      <c r="Y281" s="5"/>
      <c r="Z281" s="2"/>
      <c r="AA281" s="2"/>
      <c r="AB281" s="6"/>
      <c r="AC281" s="4"/>
      <c r="AD281" s="6"/>
      <c r="AE281" s="6"/>
      <c r="AF281" s="4"/>
      <c r="AG281" s="6"/>
      <c r="AH281" s="4"/>
      <c r="AI281" s="2"/>
      <c r="AJ281" s="2"/>
      <c r="AK281" s="2"/>
      <c r="AL281" s="2"/>
      <c r="AM281" s="6"/>
      <c r="AN281" s="6"/>
      <c r="AO281" s="3"/>
      <c r="AP281" s="3"/>
      <c r="AQ281" s="2"/>
      <c r="AR281" s="2"/>
      <c r="AS281" s="2"/>
    </row>
    <row r="282" spans="1:45" x14ac:dyDescent="0.35">
      <c r="A282" s="1"/>
      <c r="B282" s="2"/>
      <c r="C282" s="2"/>
      <c r="D282" s="2"/>
      <c r="E282" s="2"/>
      <c r="F282" s="2"/>
      <c r="G282" s="2"/>
      <c r="H282" s="3"/>
      <c r="I282" s="3"/>
      <c r="J282" s="3"/>
      <c r="K282" s="3"/>
      <c r="L282" s="2"/>
      <c r="M282" s="3"/>
      <c r="N282" s="4"/>
      <c r="O282" s="4"/>
      <c r="P282" s="4"/>
      <c r="Q282" s="2"/>
      <c r="R282" s="2"/>
      <c r="S282" s="2"/>
      <c r="T282" s="2"/>
      <c r="U282" s="2"/>
      <c r="V282" s="2"/>
      <c r="W282" s="4"/>
      <c r="X282" s="2"/>
      <c r="Y282" s="5"/>
      <c r="Z282" s="2"/>
      <c r="AA282" s="2"/>
      <c r="AB282" s="6"/>
      <c r="AC282" s="4"/>
      <c r="AD282" s="6"/>
      <c r="AE282" s="6"/>
      <c r="AF282" s="4"/>
      <c r="AG282" s="6"/>
      <c r="AH282" s="4"/>
      <c r="AI282" s="2"/>
      <c r="AJ282" s="2"/>
      <c r="AK282" s="2"/>
      <c r="AL282" s="2"/>
      <c r="AM282" s="6"/>
      <c r="AN282" s="6"/>
      <c r="AO282" s="3"/>
      <c r="AP282" s="3"/>
      <c r="AQ282" s="2"/>
      <c r="AR282" s="2"/>
      <c r="AS282" s="2"/>
    </row>
    <row r="283" spans="1:45" x14ac:dyDescent="0.35">
      <c r="A283" s="1"/>
      <c r="B283" s="2"/>
      <c r="C283" s="2"/>
      <c r="D283" s="2"/>
      <c r="E283" s="2"/>
      <c r="F283" s="2"/>
      <c r="G283" s="2"/>
      <c r="H283" s="3"/>
      <c r="I283" s="3"/>
      <c r="J283" s="3"/>
      <c r="K283" s="3"/>
      <c r="L283" s="2"/>
      <c r="M283" s="3"/>
      <c r="N283" s="4"/>
      <c r="O283" s="4"/>
      <c r="P283" s="4"/>
      <c r="Q283" s="2"/>
      <c r="R283" s="2"/>
      <c r="S283" s="2"/>
      <c r="T283" s="2"/>
      <c r="U283" s="2"/>
      <c r="V283" s="2"/>
      <c r="W283" s="4"/>
      <c r="X283" s="2"/>
      <c r="Y283" s="5"/>
      <c r="Z283" s="2"/>
      <c r="AA283" s="2"/>
      <c r="AB283" s="6"/>
      <c r="AC283" s="4"/>
      <c r="AD283" s="6"/>
      <c r="AE283" s="6"/>
      <c r="AF283" s="4"/>
      <c r="AG283" s="6"/>
      <c r="AH283" s="4"/>
      <c r="AI283" s="2"/>
      <c r="AJ283" s="2"/>
      <c r="AK283" s="2"/>
      <c r="AL283" s="2"/>
      <c r="AM283" s="6"/>
      <c r="AN283" s="6"/>
      <c r="AO283" s="3"/>
      <c r="AP283" s="3"/>
      <c r="AQ283" s="2"/>
      <c r="AR283" s="2"/>
      <c r="AS283" s="2"/>
    </row>
    <row r="284" spans="1:45" x14ac:dyDescent="0.35">
      <c r="A284" s="1"/>
      <c r="B284" s="2"/>
      <c r="C284" s="2"/>
      <c r="D284" s="2"/>
      <c r="E284" s="2"/>
      <c r="F284" s="2"/>
      <c r="G284" s="2"/>
      <c r="H284" s="3"/>
      <c r="I284" s="3"/>
      <c r="J284" s="3"/>
      <c r="K284" s="3"/>
      <c r="L284" s="2"/>
      <c r="M284" s="3"/>
      <c r="N284" s="4"/>
      <c r="O284" s="4"/>
      <c r="P284" s="4"/>
      <c r="Q284" s="2"/>
      <c r="R284" s="2"/>
      <c r="S284" s="2"/>
      <c r="T284" s="2"/>
      <c r="U284" s="2"/>
      <c r="V284" s="2"/>
      <c r="W284" s="4"/>
      <c r="X284" s="2"/>
      <c r="Y284" s="5"/>
      <c r="Z284" s="2"/>
      <c r="AA284" s="2"/>
      <c r="AB284" s="6"/>
      <c r="AC284" s="4"/>
      <c r="AD284" s="6"/>
      <c r="AE284" s="6"/>
      <c r="AF284" s="4"/>
      <c r="AG284" s="6"/>
      <c r="AH284" s="4"/>
      <c r="AI284" s="2"/>
      <c r="AJ284" s="2"/>
      <c r="AK284" s="2"/>
      <c r="AL284" s="2"/>
      <c r="AM284" s="6"/>
      <c r="AN284" s="6"/>
      <c r="AO284" s="3"/>
      <c r="AP284" s="3"/>
      <c r="AQ284" s="2"/>
      <c r="AR284" s="2"/>
      <c r="AS284" s="2"/>
    </row>
    <row r="285" spans="1:45" x14ac:dyDescent="0.35">
      <c r="A285" s="1"/>
      <c r="B285" s="2"/>
      <c r="C285" s="2"/>
      <c r="D285" s="2"/>
      <c r="E285" s="2"/>
      <c r="F285" s="2"/>
      <c r="G285" s="2"/>
      <c r="H285" s="3"/>
      <c r="I285" s="3"/>
      <c r="J285" s="3"/>
      <c r="K285" s="3"/>
      <c r="L285" s="2"/>
      <c r="M285" s="3"/>
      <c r="N285" s="4"/>
      <c r="O285" s="4"/>
      <c r="P285" s="4"/>
      <c r="Q285" s="2"/>
      <c r="R285" s="2"/>
      <c r="S285" s="2"/>
      <c r="T285" s="2"/>
      <c r="U285" s="2"/>
      <c r="V285" s="2"/>
      <c r="W285" s="4"/>
      <c r="X285" s="2"/>
      <c r="Y285" s="5"/>
      <c r="Z285" s="2"/>
      <c r="AA285" s="2"/>
      <c r="AB285" s="6"/>
      <c r="AC285" s="4"/>
      <c r="AD285" s="6"/>
      <c r="AE285" s="6"/>
      <c r="AF285" s="4"/>
      <c r="AG285" s="6"/>
      <c r="AH285" s="4"/>
      <c r="AI285" s="2"/>
      <c r="AJ285" s="2"/>
      <c r="AK285" s="2"/>
      <c r="AL285" s="2"/>
      <c r="AM285" s="6"/>
      <c r="AN285" s="6"/>
      <c r="AO285" s="3"/>
      <c r="AP285" s="3"/>
      <c r="AQ285" s="2"/>
      <c r="AR285" s="2"/>
      <c r="AS285" s="2"/>
    </row>
    <row r="286" spans="1:45" x14ac:dyDescent="0.35">
      <c r="A286" s="1"/>
      <c r="B286" s="2"/>
      <c r="C286" s="2"/>
      <c r="D286" s="2"/>
      <c r="E286" s="2"/>
      <c r="F286" s="2"/>
      <c r="G286" s="2"/>
      <c r="H286" s="3"/>
      <c r="I286" s="3"/>
      <c r="J286" s="3"/>
      <c r="K286" s="3"/>
      <c r="L286" s="2"/>
      <c r="M286" s="3"/>
      <c r="N286" s="4"/>
      <c r="O286" s="4"/>
      <c r="P286" s="4"/>
      <c r="Q286" s="2"/>
      <c r="R286" s="2"/>
      <c r="S286" s="2"/>
      <c r="T286" s="2"/>
      <c r="U286" s="2"/>
      <c r="V286" s="2"/>
      <c r="W286" s="4"/>
      <c r="X286" s="2"/>
      <c r="Y286" s="5"/>
      <c r="Z286" s="2"/>
      <c r="AA286" s="2"/>
      <c r="AB286" s="6"/>
      <c r="AC286" s="4"/>
      <c r="AD286" s="6"/>
      <c r="AE286" s="6"/>
      <c r="AF286" s="4"/>
      <c r="AG286" s="6"/>
      <c r="AH286" s="4"/>
      <c r="AI286" s="2"/>
      <c r="AJ286" s="2"/>
      <c r="AK286" s="2"/>
      <c r="AL286" s="2"/>
      <c r="AM286" s="6"/>
      <c r="AN286" s="6"/>
      <c r="AO286" s="3"/>
      <c r="AP286" s="3"/>
      <c r="AQ286" s="2"/>
      <c r="AR286" s="2"/>
      <c r="AS286" s="2"/>
    </row>
    <row r="287" spans="1:45" x14ac:dyDescent="0.35">
      <c r="A287" s="1"/>
      <c r="B287" s="2"/>
      <c r="C287" s="2"/>
      <c r="D287" s="2"/>
      <c r="E287" s="2"/>
      <c r="F287" s="2"/>
      <c r="G287" s="2"/>
      <c r="H287" s="3"/>
      <c r="I287" s="3"/>
      <c r="J287" s="3"/>
      <c r="K287" s="3"/>
      <c r="L287" s="2"/>
      <c r="M287" s="3"/>
      <c r="N287" s="4"/>
      <c r="O287" s="4"/>
      <c r="P287" s="4"/>
      <c r="Q287" s="2"/>
      <c r="R287" s="2"/>
      <c r="S287" s="2"/>
      <c r="T287" s="2"/>
      <c r="U287" s="2"/>
      <c r="V287" s="2"/>
      <c r="W287" s="4"/>
      <c r="X287" s="2"/>
      <c r="Y287" s="5"/>
      <c r="Z287" s="2"/>
      <c r="AA287" s="2"/>
      <c r="AB287" s="6"/>
      <c r="AC287" s="4"/>
      <c r="AD287" s="6"/>
      <c r="AE287" s="6"/>
      <c r="AF287" s="4"/>
      <c r="AG287" s="6"/>
      <c r="AH287" s="4"/>
      <c r="AI287" s="2"/>
      <c r="AJ287" s="2"/>
      <c r="AK287" s="2"/>
      <c r="AL287" s="2"/>
      <c r="AM287" s="6"/>
      <c r="AN287" s="6"/>
      <c r="AO287" s="3"/>
      <c r="AP287" s="3"/>
      <c r="AQ287" s="2"/>
      <c r="AR287" s="2"/>
      <c r="AS287" s="2"/>
    </row>
    <row r="288" spans="1:45" x14ac:dyDescent="0.35">
      <c r="A288" s="1"/>
      <c r="B288" s="2"/>
      <c r="C288" s="2"/>
      <c r="D288" s="2"/>
      <c r="E288" s="2"/>
      <c r="F288" s="2"/>
      <c r="G288" s="2"/>
      <c r="H288" s="3"/>
      <c r="I288" s="3"/>
      <c r="J288" s="3"/>
      <c r="K288" s="3"/>
      <c r="L288" s="2"/>
      <c r="M288" s="3"/>
      <c r="N288" s="4"/>
      <c r="O288" s="4"/>
      <c r="P288" s="4"/>
      <c r="Q288" s="2"/>
      <c r="R288" s="2"/>
      <c r="S288" s="2"/>
      <c r="T288" s="2"/>
      <c r="U288" s="2"/>
      <c r="V288" s="2"/>
      <c r="W288" s="4"/>
      <c r="X288" s="2"/>
      <c r="Y288" s="5"/>
      <c r="Z288" s="2"/>
      <c r="AA288" s="2"/>
      <c r="AB288" s="6"/>
      <c r="AC288" s="4"/>
      <c r="AD288" s="6"/>
      <c r="AE288" s="6"/>
      <c r="AF288" s="4"/>
      <c r="AG288" s="6"/>
      <c r="AH288" s="4"/>
      <c r="AI288" s="2"/>
      <c r="AJ288" s="2"/>
      <c r="AK288" s="2"/>
      <c r="AL288" s="2"/>
      <c r="AM288" s="6"/>
      <c r="AN288" s="6"/>
      <c r="AO288" s="3"/>
      <c r="AP288" s="3"/>
      <c r="AQ288" s="2"/>
      <c r="AR288" s="2"/>
      <c r="AS288" s="2"/>
    </row>
    <row r="289" spans="1:45" x14ac:dyDescent="0.35">
      <c r="A289" s="1"/>
      <c r="B289" s="2"/>
      <c r="C289" s="2"/>
      <c r="D289" s="2"/>
      <c r="E289" s="2"/>
      <c r="F289" s="2"/>
      <c r="G289" s="2"/>
      <c r="H289" s="3"/>
      <c r="I289" s="3"/>
      <c r="J289" s="3"/>
      <c r="K289" s="3"/>
      <c r="L289" s="2"/>
      <c r="M289" s="3"/>
      <c r="N289" s="4"/>
      <c r="O289" s="4"/>
      <c r="P289" s="4"/>
      <c r="Q289" s="2"/>
      <c r="R289" s="2"/>
      <c r="S289" s="2"/>
      <c r="T289" s="2"/>
      <c r="U289" s="2"/>
      <c r="V289" s="2"/>
      <c r="W289" s="4"/>
      <c r="X289" s="2"/>
      <c r="Y289" s="5"/>
      <c r="Z289" s="2"/>
      <c r="AA289" s="2"/>
      <c r="AB289" s="6"/>
      <c r="AC289" s="4"/>
      <c r="AD289" s="6"/>
      <c r="AE289" s="6"/>
      <c r="AF289" s="4"/>
      <c r="AG289" s="6"/>
      <c r="AH289" s="4"/>
      <c r="AI289" s="2"/>
      <c r="AJ289" s="2"/>
      <c r="AK289" s="2"/>
      <c r="AL289" s="2"/>
      <c r="AM289" s="6"/>
      <c r="AN289" s="6"/>
      <c r="AO289" s="3"/>
      <c r="AP289" s="3"/>
      <c r="AQ289" s="2"/>
      <c r="AR289" s="2"/>
      <c r="AS289" s="2"/>
    </row>
    <row r="290" spans="1:45" x14ac:dyDescent="0.35">
      <c r="A290" s="1"/>
      <c r="B290" s="2"/>
      <c r="C290" s="2"/>
      <c r="D290" s="2"/>
      <c r="E290" s="2"/>
      <c r="F290" s="2"/>
      <c r="G290" s="2"/>
      <c r="H290" s="3"/>
      <c r="I290" s="3"/>
      <c r="J290" s="3"/>
      <c r="K290" s="3"/>
      <c r="L290" s="2"/>
      <c r="M290" s="3"/>
      <c r="N290" s="4"/>
      <c r="O290" s="4"/>
      <c r="P290" s="4"/>
      <c r="Q290" s="2"/>
      <c r="R290" s="2"/>
      <c r="S290" s="2"/>
      <c r="T290" s="2"/>
      <c r="U290" s="2"/>
      <c r="V290" s="2"/>
      <c r="W290" s="4"/>
      <c r="X290" s="2"/>
      <c r="Y290" s="5"/>
      <c r="Z290" s="2"/>
      <c r="AA290" s="2"/>
      <c r="AB290" s="6"/>
      <c r="AC290" s="4"/>
      <c r="AD290" s="6"/>
      <c r="AE290" s="6"/>
      <c r="AF290" s="4"/>
      <c r="AG290" s="6"/>
      <c r="AH290" s="4"/>
      <c r="AI290" s="2"/>
      <c r="AJ290" s="2"/>
      <c r="AK290" s="2"/>
      <c r="AL290" s="2"/>
      <c r="AM290" s="6"/>
      <c r="AN290" s="6"/>
      <c r="AO290" s="3"/>
      <c r="AP290" s="3"/>
      <c r="AQ290" s="2"/>
      <c r="AR290" s="2"/>
      <c r="AS290" s="2"/>
    </row>
    <row r="291" spans="1:45" x14ac:dyDescent="0.35">
      <c r="A291" s="1"/>
      <c r="B291" s="2"/>
      <c r="C291" s="2"/>
      <c r="D291" s="2"/>
      <c r="E291" s="2"/>
      <c r="F291" s="2"/>
      <c r="G291" s="2"/>
      <c r="H291" s="3"/>
      <c r="I291" s="3"/>
      <c r="J291" s="3"/>
      <c r="K291" s="3"/>
      <c r="L291" s="2"/>
      <c r="M291" s="3"/>
      <c r="N291" s="4"/>
      <c r="O291" s="4"/>
      <c r="P291" s="4"/>
      <c r="Q291" s="2"/>
      <c r="R291" s="2"/>
      <c r="S291" s="2"/>
      <c r="T291" s="2"/>
      <c r="U291" s="2"/>
      <c r="V291" s="2"/>
      <c r="W291" s="4"/>
      <c r="X291" s="2"/>
      <c r="Y291" s="5"/>
      <c r="Z291" s="2"/>
      <c r="AA291" s="2"/>
      <c r="AB291" s="6"/>
      <c r="AC291" s="4"/>
      <c r="AD291" s="6"/>
      <c r="AE291" s="6"/>
      <c r="AF291" s="4"/>
      <c r="AG291" s="6"/>
      <c r="AH291" s="4"/>
      <c r="AI291" s="2"/>
      <c r="AJ291" s="2"/>
      <c r="AK291" s="2"/>
      <c r="AL291" s="2"/>
      <c r="AM291" s="6"/>
      <c r="AN291" s="6"/>
      <c r="AO291" s="3"/>
      <c r="AP291" s="3"/>
      <c r="AQ291" s="2"/>
      <c r="AR291" s="2"/>
      <c r="AS291" s="2"/>
    </row>
    <row r="292" spans="1:45" x14ac:dyDescent="0.35">
      <c r="A292" s="1"/>
      <c r="B292" s="2"/>
      <c r="C292" s="2"/>
      <c r="D292" s="2"/>
      <c r="E292" s="2"/>
      <c r="F292" s="2"/>
      <c r="G292" s="2"/>
      <c r="H292" s="3"/>
      <c r="I292" s="3"/>
      <c r="J292" s="3"/>
      <c r="K292" s="3"/>
      <c r="L292" s="2"/>
      <c r="M292" s="3"/>
      <c r="N292" s="4"/>
      <c r="O292" s="4"/>
      <c r="P292" s="4"/>
      <c r="Q292" s="2"/>
      <c r="R292" s="2"/>
      <c r="S292" s="2"/>
      <c r="T292" s="2"/>
      <c r="U292" s="2"/>
      <c r="V292" s="2"/>
      <c r="W292" s="4"/>
      <c r="X292" s="2"/>
      <c r="Y292" s="5"/>
      <c r="Z292" s="2"/>
      <c r="AA292" s="2"/>
      <c r="AB292" s="6"/>
      <c r="AC292" s="4"/>
      <c r="AD292" s="6"/>
      <c r="AE292" s="6"/>
      <c r="AF292" s="4"/>
      <c r="AG292" s="6"/>
      <c r="AH292" s="4"/>
      <c r="AI292" s="2"/>
      <c r="AJ292" s="2"/>
      <c r="AK292" s="2"/>
      <c r="AL292" s="2"/>
      <c r="AM292" s="6"/>
      <c r="AN292" s="6"/>
      <c r="AO292" s="3"/>
      <c r="AP292" s="3"/>
      <c r="AQ292" s="2"/>
      <c r="AR292" s="2"/>
      <c r="AS292" s="2"/>
    </row>
    <row r="293" spans="1:45" x14ac:dyDescent="0.35">
      <c r="A293" s="1"/>
      <c r="B293" s="2"/>
      <c r="C293" s="2"/>
      <c r="D293" s="2"/>
      <c r="E293" s="2"/>
      <c r="F293" s="2"/>
      <c r="G293" s="2"/>
      <c r="H293" s="3"/>
      <c r="I293" s="3"/>
      <c r="J293" s="3"/>
      <c r="K293" s="3"/>
      <c r="L293" s="2"/>
      <c r="M293" s="3"/>
      <c r="N293" s="4"/>
      <c r="O293" s="4"/>
      <c r="P293" s="4"/>
      <c r="Q293" s="2"/>
      <c r="R293" s="2"/>
      <c r="S293" s="2"/>
      <c r="T293" s="2"/>
      <c r="U293" s="2"/>
      <c r="V293" s="2"/>
      <c r="W293" s="4"/>
      <c r="X293" s="2"/>
      <c r="Y293" s="5"/>
      <c r="Z293" s="2"/>
      <c r="AA293" s="2"/>
      <c r="AB293" s="6"/>
      <c r="AC293" s="4"/>
      <c r="AD293" s="6"/>
      <c r="AE293" s="6"/>
      <c r="AF293" s="4"/>
      <c r="AG293" s="6"/>
      <c r="AH293" s="4"/>
      <c r="AI293" s="2"/>
      <c r="AJ293" s="2"/>
      <c r="AK293" s="2"/>
      <c r="AL293" s="2"/>
      <c r="AM293" s="6"/>
      <c r="AN293" s="6"/>
      <c r="AO293" s="3"/>
      <c r="AP293" s="3"/>
      <c r="AQ293" s="2"/>
      <c r="AR293" s="2"/>
      <c r="AS293" s="2"/>
    </row>
    <row r="294" spans="1:45" x14ac:dyDescent="0.35">
      <c r="A294" s="1"/>
      <c r="B294" s="2"/>
      <c r="C294" s="2"/>
      <c r="D294" s="2"/>
      <c r="E294" s="2"/>
      <c r="F294" s="2"/>
      <c r="G294" s="2"/>
      <c r="H294" s="3"/>
      <c r="I294" s="3"/>
      <c r="J294" s="3"/>
      <c r="K294" s="3"/>
      <c r="L294" s="2"/>
      <c r="M294" s="3"/>
      <c r="N294" s="4"/>
      <c r="O294" s="4"/>
      <c r="P294" s="4"/>
      <c r="Q294" s="2"/>
      <c r="R294" s="2"/>
      <c r="S294" s="2"/>
      <c r="T294" s="2"/>
      <c r="U294" s="2"/>
      <c r="V294" s="2"/>
      <c r="W294" s="4"/>
      <c r="X294" s="2"/>
      <c r="Y294" s="5"/>
      <c r="Z294" s="2"/>
      <c r="AA294" s="2"/>
      <c r="AB294" s="6"/>
      <c r="AC294" s="4"/>
      <c r="AD294" s="6"/>
      <c r="AE294" s="6"/>
      <c r="AF294" s="4"/>
      <c r="AG294" s="6"/>
      <c r="AH294" s="4"/>
      <c r="AI294" s="2"/>
      <c r="AJ294" s="2"/>
      <c r="AK294" s="2"/>
      <c r="AL294" s="2"/>
      <c r="AM294" s="6"/>
      <c r="AN294" s="6"/>
      <c r="AO294" s="3"/>
      <c r="AP294" s="3"/>
      <c r="AQ294" s="2"/>
      <c r="AR294" s="2"/>
      <c r="AS294" s="2"/>
    </row>
    <row r="295" spans="1:45" x14ac:dyDescent="0.35">
      <c r="A295" s="1"/>
      <c r="B295" s="2"/>
      <c r="C295" s="2"/>
      <c r="D295" s="2"/>
      <c r="E295" s="2"/>
      <c r="F295" s="2"/>
      <c r="G295" s="2"/>
      <c r="H295" s="3"/>
      <c r="I295" s="3"/>
      <c r="J295" s="3"/>
      <c r="K295" s="3"/>
      <c r="L295" s="2"/>
      <c r="M295" s="3"/>
      <c r="N295" s="4"/>
      <c r="O295" s="4"/>
      <c r="P295" s="4"/>
      <c r="Q295" s="2"/>
      <c r="R295" s="2"/>
      <c r="S295" s="2"/>
      <c r="T295" s="2"/>
      <c r="U295" s="2"/>
      <c r="V295" s="2"/>
      <c r="W295" s="4"/>
      <c r="X295" s="2"/>
      <c r="Y295" s="5"/>
      <c r="Z295" s="2"/>
      <c r="AA295" s="2"/>
      <c r="AB295" s="6"/>
      <c r="AC295" s="4"/>
      <c r="AD295" s="6"/>
      <c r="AE295" s="6"/>
      <c r="AF295" s="4"/>
      <c r="AG295" s="6"/>
      <c r="AH295" s="4"/>
      <c r="AI295" s="2"/>
      <c r="AJ295" s="2"/>
      <c r="AK295" s="2"/>
      <c r="AL295" s="2"/>
      <c r="AM295" s="6"/>
      <c r="AN295" s="6"/>
      <c r="AO295" s="3"/>
      <c r="AP295" s="3"/>
      <c r="AQ295" s="2"/>
      <c r="AR295" s="2"/>
      <c r="AS295" s="2"/>
    </row>
    <row r="296" spans="1:45" x14ac:dyDescent="0.35">
      <c r="A296" s="1"/>
      <c r="B296" s="2"/>
      <c r="C296" s="2"/>
      <c r="D296" s="2"/>
      <c r="E296" s="2"/>
      <c r="F296" s="2"/>
      <c r="G296" s="2"/>
      <c r="H296" s="3"/>
      <c r="I296" s="3"/>
      <c r="J296" s="3"/>
      <c r="K296" s="3"/>
      <c r="L296" s="2"/>
      <c r="M296" s="3"/>
      <c r="N296" s="4"/>
      <c r="O296" s="4"/>
      <c r="P296" s="4"/>
      <c r="Q296" s="2"/>
      <c r="R296" s="2"/>
      <c r="S296" s="2"/>
      <c r="T296" s="2"/>
      <c r="U296" s="2"/>
      <c r="V296" s="2"/>
      <c r="W296" s="4"/>
      <c r="X296" s="2"/>
      <c r="Y296" s="5"/>
      <c r="Z296" s="2"/>
      <c r="AA296" s="2"/>
      <c r="AB296" s="6"/>
      <c r="AC296" s="4"/>
      <c r="AD296" s="6"/>
      <c r="AE296" s="6"/>
      <c r="AF296" s="4"/>
      <c r="AG296" s="6"/>
      <c r="AH296" s="4"/>
      <c r="AI296" s="2"/>
      <c r="AJ296" s="2"/>
      <c r="AK296" s="2"/>
      <c r="AL296" s="2"/>
      <c r="AM296" s="6"/>
      <c r="AN296" s="6"/>
      <c r="AO296" s="3"/>
      <c r="AP296" s="3"/>
      <c r="AQ296" s="2"/>
      <c r="AR296" s="2"/>
      <c r="AS296" s="2"/>
    </row>
    <row r="297" spans="1:45" x14ac:dyDescent="0.35">
      <c r="A297" s="1"/>
      <c r="B297" s="2"/>
      <c r="C297" s="2"/>
      <c r="D297" s="2"/>
      <c r="E297" s="2"/>
      <c r="F297" s="2"/>
      <c r="G297" s="2"/>
      <c r="H297" s="3"/>
      <c r="I297" s="3"/>
      <c r="J297" s="3"/>
      <c r="K297" s="3"/>
      <c r="L297" s="2"/>
      <c r="M297" s="3"/>
      <c r="N297" s="4"/>
      <c r="O297" s="4"/>
      <c r="P297" s="4"/>
      <c r="Q297" s="2"/>
      <c r="R297" s="2"/>
      <c r="S297" s="2"/>
      <c r="T297" s="2"/>
      <c r="U297" s="2"/>
      <c r="V297" s="2"/>
      <c r="W297" s="4"/>
      <c r="X297" s="2"/>
      <c r="Y297" s="5"/>
      <c r="Z297" s="2"/>
      <c r="AA297" s="2"/>
      <c r="AB297" s="6"/>
      <c r="AC297" s="4"/>
      <c r="AD297" s="6"/>
      <c r="AE297" s="6"/>
      <c r="AF297" s="4"/>
      <c r="AG297" s="6"/>
      <c r="AH297" s="4"/>
      <c r="AI297" s="2"/>
      <c r="AJ297" s="2"/>
      <c r="AK297" s="2"/>
      <c r="AL297" s="2"/>
      <c r="AM297" s="6"/>
      <c r="AN297" s="6"/>
      <c r="AO297" s="3"/>
      <c r="AP297" s="3"/>
      <c r="AQ297" s="2"/>
      <c r="AR297" s="2"/>
      <c r="AS297" s="2"/>
    </row>
    <row r="298" spans="1:45" x14ac:dyDescent="0.35">
      <c r="A298" s="1"/>
      <c r="B298" s="2"/>
      <c r="C298" s="2"/>
      <c r="D298" s="2"/>
      <c r="E298" s="2"/>
      <c r="F298" s="2"/>
      <c r="G298" s="2"/>
      <c r="H298" s="3"/>
      <c r="I298" s="3"/>
      <c r="J298" s="3"/>
      <c r="K298" s="3"/>
      <c r="L298" s="2"/>
      <c r="M298" s="3"/>
      <c r="N298" s="4"/>
      <c r="O298" s="4"/>
      <c r="P298" s="4"/>
      <c r="Q298" s="2"/>
      <c r="R298" s="2"/>
      <c r="S298" s="2"/>
      <c r="T298" s="2"/>
      <c r="U298" s="2"/>
      <c r="V298" s="2"/>
      <c r="W298" s="4"/>
      <c r="X298" s="2"/>
      <c r="Y298" s="5"/>
      <c r="Z298" s="2"/>
      <c r="AA298" s="2"/>
      <c r="AB298" s="6"/>
      <c r="AC298" s="4"/>
      <c r="AD298" s="6"/>
      <c r="AE298" s="6"/>
      <c r="AF298" s="4"/>
      <c r="AG298" s="6"/>
      <c r="AH298" s="4"/>
      <c r="AI298" s="2"/>
      <c r="AJ298" s="2"/>
      <c r="AK298" s="2"/>
      <c r="AL298" s="2"/>
      <c r="AM298" s="6"/>
      <c r="AN298" s="6"/>
      <c r="AO298" s="3"/>
      <c r="AP298" s="3"/>
      <c r="AQ298" s="2"/>
      <c r="AR298" s="2"/>
      <c r="AS298" s="2"/>
    </row>
    <row r="299" spans="1:45" x14ac:dyDescent="0.35">
      <c r="A299" s="1"/>
      <c r="B299" s="2"/>
      <c r="C299" s="2"/>
      <c r="D299" s="2"/>
      <c r="E299" s="2"/>
      <c r="F299" s="2"/>
      <c r="G299" s="2"/>
      <c r="H299" s="3"/>
      <c r="I299" s="3"/>
      <c r="J299" s="3"/>
      <c r="K299" s="3"/>
      <c r="L299" s="2"/>
      <c r="M299" s="3"/>
      <c r="N299" s="4"/>
      <c r="O299" s="4"/>
      <c r="P299" s="4"/>
      <c r="Q299" s="2"/>
      <c r="R299" s="2"/>
      <c r="S299" s="2"/>
      <c r="T299" s="2"/>
      <c r="U299" s="2"/>
      <c r="V299" s="2"/>
      <c r="W299" s="4"/>
      <c r="X299" s="2"/>
      <c r="Y299" s="5"/>
      <c r="Z299" s="2"/>
      <c r="AA299" s="2"/>
      <c r="AB299" s="6"/>
      <c r="AC299" s="4"/>
      <c r="AD299" s="6"/>
      <c r="AE299" s="6"/>
      <c r="AF299" s="4"/>
      <c r="AG299" s="6"/>
      <c r="AH299" s="4"/>
      <c r="AI299" s="2"/>
      <c r="AJ299" s="2"/>
      <c r="AK299" s="2"/>
      <c r="AL299" s="2"/>
      <c r="AM299" s="6"/>
      <c r="AN299" s="6"/>
      <c r="AO299" s="3"/>
      <c r="AP299" s="3"/>
      <c r="AQ299" s="2"/>
      <c r="AR299" s="2"/>
      <c r="AS299" s="2"/>
    </row>
    <row r="300" spans="1:45" x14ac:dyDescent="0.35">
      <c r="A300" s="1"/>
      <c r="B300" s="2"/>
      <c r="C300" s="2"/>
      <c r="D300" s="2"/>
      <c r="E300" s="2"/>
      <c r="F300" s="2"/>
      <c r="G300" s="2"/>
      <c r="H300" s="3"/>
      <c r="I300" s="3"/>
      <c r="J300" s="3"/>
      <c r="K300" s="3"/>
      <c r="L300" s="2"/>
      <c r="M300" s="3"/>
      <c r="N300" s="4"/>
      <c r="O300" s="4"/>
      <c r="P300" s="4"/>
      <c r="Q300" s="2"/>
      <c r="R300" s="2"/>
      <c r="S300" s="2"/>
      <c r="T300" s="2"/>
      <c r="U300" s="2"/>
      <c r="V300" s="2"/>
      <c r="W300" s="4"/>
      <c r="X300" s="2"/>
      <c r="Y300" s="5"/>
      <c r="Z300" s="2"/>
      <c r="AA300" s="2"/>
      <c r="AB300" s="6"/>
      <c r="AC300" s="4"/>
      <c r="AD300" s="6"/>
      <c r="AE300" s="6"/>
      <c r="AF300" s="4"/>
      <c r="AG300" s="6"/>
      <c r="AH300" s="4"/>
      <c r="AI300" s="2"/>
      <c r="AJ300" s="2"/>
      <c r="AK300" s="2"/>
      <c r="AL300" s="2"/>
      <c r="AM300" s="6"/>
      <c r="AN300" s="6"/>
      <c r="AO300" s="3"/>
      <c r="AP300" s="3"/>
      <c r="AQ300" s="2"/>
      <c r="AR300" s="2"/>
      <c r="AS300" s="2"/>
    </row>
    <row r="301" spans="1:45" x14ac:dyDescent="0.35">
      <c r="A301" s="1"/>
      <c r="B301" s="2"/>
      <c r="C301" s="2"/>
      <c r="D301" s="2"/>
      <c r="E301" s="2"/>
      <c r="F301" s="2"/>
      <c r="G301" s="2"/>
      <c r="H301" s="3"/>
      <c r="I301" s="3"/>
      <c r="J301" s="3"/>
      <c r="K301" s="3"/>
      <c r="L301" s="2"/>
      <c r="M301" s="3"/>
      <c r="N301" s="4"/>
      <c r="O301" s="4"/>
      <c r="P301" s="4"/>
      <c r="Q301" s="2"/>
      <c r="R301" s="2"/>
      <c r="S301" s="2"/>
      <c r="T301" s="2"/>
      <c r="U301" s="2"/>
      <c r="V301" s="2"/>
      <c r="W301" s="4"/>
      <c r="X301" s="2"/>
      <c r="Y301" s="5"/>
      <c r="Z301" s="2"/>
      <c r="AA301" s="2"/>
      <c r="AB301" s="6"/>
      <c r="AC301" s="4"/>
      <c r="AD301" s="6"/>
      <c r="AE301" s="6"/>
      <c r="AF301" s="4"/>
      <c r="AG301" s="6"/>
      <c r="AH301" s="4"/>
      <c r="AI301" s="2"/>
      <c r="AJ301" s="2"/>
      <c r="AK301" s="2"/>
      <c r="AL301" s="2"/>
      <c r="AM301" s="6"/>
      <c r="AN301" s="6"/>
      <c r="AO301" s="3"/>
      <c r="AP301" s="3"/>
      <c r="AQ301" s="2"/>
      <c r="AR301" s="2"/>
      <c r="AS301" s="2"/>
    </row>
    <row r="302" spans="1:45" x14ac:dyDescent="0.35">
      <c r="A302" s="1"/>
      <c r="B302" s="2"/>
      <c r="C302" s="2"/>
      <c r="D302" s="2"/>
      <c r="E302" s="2"/>
      <c r="F302" s="2"/>
      <c r="G302" s="2"/>
      <c r="H302" s="3"/>
      <c r="I302" s="3"/>
      <c r="J302" s="3"/>
      <c r="K302" s="3"/>
      <c r="L302" s="2"/>
      <c r="M302" s="3"/>
      <c r="N302" s="4"/>
      <c r="O302" s="4"/>
      <c r="P302" s="4"/>
      <c r="Q302" s="2"/>
      <c r="R302" s="2"/>
      <c r="S302" s="2"/>
      <c r="T302" s="2"/>
      <c r="U302" s="2"/>
      <c r="V302" s="2"/>
      <c r="W302" s="4"/>
      <c r="X302" s="2"/>
      <c r="Y302" s="5"/>
      <c r="Z302" s="2"/>
      <c r="AA302" s="2"/>
      <c r="AB302" s="6"/>
      <c r="AC302" s="4"/>
      <c r="AD302" s="6"/>
      <c r="AE302" s="6"/>
      <c r="AF302" s="4"/>
      <c r="AG302" s="6"/>
      <c r="AH302" s="4"/>
      <c r="AI302" s="2"/>
      <c r="AJ302" s="2"/>
      <c r="AK302" s="2"/>
      <c r="AL302" s="2"/>
      <c r="AM302" s="6"/>
      <c r="AN302" s="6"/>
      <c r="AO302" s="3"/>
      <c r="AP302" s="3"/>
      <c r="AQ302" s="2"/>
      <c r="AR302" s="2"/>
      <c r="AS302" s="2"/>
    </row>
    <row r="303" spans="1:45" x14ac:dyDescent="0.35">
      <c r="A303" s="1"/>
      <c r="B303" s="2"/>
      <c r="C303" s="2"/>
      <c r="D303" s="2"/>
      <c r="E303" s="2"/>
      <c r="F303" s="2"/>
      <c r="G303" s="2"/>
      <c r="H303" s="3"/>
      <c r="I303" s="3"/>
      <c r="J303" s="3"/>
      <c r="K303" s="3"/>
      <c r="L303" s="2"/>
      <c r="M303" s="3"/>
      <c r="N303" s="4"/>
      <c r="O303" s="4"/>
      <c r="P303" s="4"/>
      <c r="Q303" s="2"/>
      <c r="R303" s="2"/>
      <c r="S303" s="2"/>
      <c r="T303" s="2"/>
      <c r="U303" s="2"/>
      <c r="V303" s="2"/>
      <c r="W303" s="4"/>
      <c r="X303" s="2"/>
      <c r="Y303" s="5"/>
      <c r="Z303" s="2"/>
      <c r="AA303" s="2"/>
      <c r="AB303" s="6"/>
      <c r="AC303" s="4"/>
      <c r="AD303" s="6"/>
      <c r="AE303" s="6"/>
      <c r="AF303" s="4"/>
      <c r="AG303" s="6"/>
      <c r="AH303" s="4"/>
      <c r="AI303" s="2"/>
      <c r="AJ303" s="2"/>
      <c r="AK303" s="2"/>
      <c r="AL303" s="2"/>
      <c r="AM303" s="6"/>
      <c r="AN303" s="6"/>
      <c r="AO303" s="3"/>
      <c r="AP303" s="3"/>
      <c r="AQ303" s="2"/>
      <c r="AR303" s="2"/>
      <c r="AS303" s="2"/>
    </row>
    <row r="304" spans="1:45" x14ac:dyDescent="0.35">
      <c r="A304" s="1"/>
      <c r="B304" s="2"/>
      <c r="C304" s="2"/>
      <c r="D304" s="2"/>
      <c r="E304" s="2"/>
      <c r="F304" s="2"/>
      <c r="G304" s="2"/>
      <c r="H304" s="3"/>
      <c r="I304" s="3"/>
      <c r="J304" s="3"/>
      <c r="K304" s="3"/>
      <c r="L304" s="2"/>
      <c r="M304" s="3"/>
      <c r="N304" s="4"/>
      <c r="O304" s="4"/>
      <c r="P304" s="4"/>
      <c r="Q304" s="2"/>
      <c r="R304" s="2"/>
      <c r="S304" s="2"/>
      <c r="T304" s="2"/>
      <c r="U304" s="2"/>
      <c r="V304" s="2"/>
      <c r="W304" s="4"/>
      <c r="X304" s="2"/>
      <c r="Y304" s="5"/>
      <c r="Z304" s="2"/>
      <c r="AA304" s="2"/>
      <c r="AB304" s="6"/>
      <c r="AC304" s="4"/>
      <c r="AD304" s="6"/>
      <c r="AE304" s="6"/>
      <c r="AF304" s="4"/>
      <c r="AG304" s="6"/>
      <c r="AH304" s="4"/>
      <c r="AI304" s="2"/>
      <c r="AJ304" s="2"/>
      <c r="AK304" s="2"/>
      <c r="AL304" s="2"/>
      <c r="AM304" s="6"/>
      <c r="AN304" s="6"/>
      <c r="AO304" s="3"/>
      <c r="AP304" s="3"/>
      <c r="AQ304" s="2"/>
      <c r="AR304" s="2"/>
      <c r="AS304" s="2"/>
    </row>
    <row r="305" spans="1:45" x14ac:dyDescent="0.35">
      <c r="A305" s="1"/>
      <c r="B305" s="2"/>
      <c r="C305" s="2"/>
      <c r="D305" s="2"/>
      <c r="E305" s="2"/>
      <c r="F305" s="2"/>
      <c r="G305" s="2"/>
      <c r="H305" s="3"/>
      <c r="I305" s="3"/>
      <c r="J305" s="3"/>
      <c r="K305" s="3"/>
      <c r="L305" s="2"/>
      <c r="M305" s="3"/>
      <c r="N305" s="4"/>
      <c r="O305" s="4"/>
      <c r="P305" s="4"/>
      <c r="Q305" s="2"/>
      <c r="R305" s="2"/>
      <c r="S305" s="2"/>
      <c r="T305" s="2"/>
      <c r="U305" s="2"/>
      <c r="V305" s="2"/>
      <c r="W305" s="4"/>
      <c r="X305" s="2"/>
      <c r="Y305" s="5"/>
      <c r="Z305" s="2"/>
      <c r="AA305" s="2"/>
      <c r="AB305" s="6"/>
      <c r="AC305" s="4"/>
      <c r="AD305" s="6"/>
      <c r="AE305" s="6"/>
      <c r="AF305" s="4"/>
      <c r="AG305" s="6"/>
      <c r="AH305" s="4"/>
      <c r="AI305" s="2"/>
      <c r="AJ305" s="2"/>
      <c r="AK305" s="2"/>
      <c r="AL305" s="2"/>
      <c r="AM305" s="6"/>
      <c r="AN305" s="6"/>
      <c r="AO305" s="3"/>
      <c r="AP305" s="3"/>
      <c r="AQ305" s="2"/>
      <c r="AR305" s="2"/>
      <c r="AS305" s="2"/>
    </row>
    <row r="306" spans="1:45" x14ac:dyDescent="0.35">
      <c r="A306" s="1"/>
      <c r="B306" s="2"/>
      <c r="C306" s="2"/>
      <c r="D306" s="2"/>
      <c r="E306" s="2"/>
      <c r="F306" s="2"/>
      <c r="G306" s="2"/>
      <c r="H306" s="3"/>
      <c r="I306" s="3"/>
      <c r="J306" s="3"/>
      <c r="K306" s="3"/>
      <c r="L306" s="2"/>
      <c r="M306" s="3"/>
      <c r="N306" s="4"/>
      <c r="O306" s="4"/>
      <c r="P306" s="4"/>
      <c r="Q306" s="2"/>
      <c r="R306" s="2"/>
      <c r="S306" s="2"/>
      <c r="T306" s="2"/>
      <c r="U306" s="2"/>
      <c r="V306" s="2"/>
      <c r="W306" s="4"/>
      <c r="X306" s="2"/>
      <c r="Y306" s="5"/>
      <c r="Z306" s="2"/>
      <c r="AA306" s="2"/>
      <c r="AB306" s="6"/>
      <c r="AC306" s="4"/>
      <c r="AD306" s="6"/>
      <c r="AE306" s="6"/>
      <c r="AF306" s="4"/>
      <c r="AG306" s="6"/>
      <c r="AH306" s="4"/>
      <c r="AI306" s="2"/>
      <c r="AJ306" s="2"/>
      <c r="AK306" s="2"/>
      <c r="AL306" s="2"/>
      <c r="AM306" s="6"/>
      <c r="AN306" s="6"/>
      <c r="AO306" s="3"/>
      <c r="AP306" s="3"/>
      <c r="AQ306" s="2"/>
      <c r="AR306" s="2"/>
      <c r="AS306" s="2"/>
    </row>
    <row r="307" spans="1:45" x14ac:dyDescent="0.35">
      <c r="A307" s="1"/>
      <c r="B307" s="2"/>
      <c r="C307" s="2"/>
      <c r="D307" s="2"/>
      <c r="E307" s="2"/>
      <c r="F307" s="2"/>
      <c r="G307" s="2"/>
      <c r="H307" s="3"/>
      <c r="I307" s="3"/>
      <c r="J307" s="3"/>
      <c r="K307" s="3"/>
      <c r="L307" s="2"/>
      <c r="M307" s="3"/>
      <c r="N307" s="4"/>
      <c r="O307" s="4"/>
      <c r="P307" s="4"/>
      <c r="Q307" s="2"/>
      <c r="R307" s="2"/>
      <c r="S307" s="2"/>
      <c r="T307" s="2"/>
      <c r="U307" s="2"/>
      <c r="V307" s="2"/>
      <c r="W307" s="4"/>
      <c r="X307" s="2"/>
      <c r="Y307" s="5"/>
      <c r="Z307" s="2"/>
      <c r="AA307" s="2"/>
      <c r="AB307" s="6"/>
      <c r="AC307" s="4"/>
      <c r="AD307" s="6"/>
      <c r="AE307" s="6"/>
      <c r="AF307" s="4"/>
      <c r="AG307" s="6"/>
      <c r="AH307" s="4"/>
      <c r="AI307" s="2"/>
      <c r="AJ307" s="2"/>
      <c r="AK307" s="2"/>
      <c r="AL307" s="2"/>
      <c r="AM307" s="6"/>
      <c r="AN307" s="6"/>
      <c r="AO307" s="3"/>
      <c r="AP307" s="3"/>
      <c r="AQ307" s="2"/>
      <c r="AR307" s="2"/>
      <c r="AS307" s="2"/>
    </row>
    <row r="308" spans="1:45" x14ac:dyDescent="0.35">
      <c r="A308" s="1"/>
      <c r="B308" s="2"/>
      <c r="C308" s="2"/>
      <c r="D308" s="2"/>
      <c r="E308" s="2"/>
      <c r="F308" s="2"/>
      <c r="G308" s="2"/>
      <c r="H308" s="3"/>
      <c r="I308" s="3"/>
      <c r="J308" s="3"/>
      <c r="K308" s="3"/>
      <c r="L308" s="2"/>
      <c r="M308" s="3"/>
      <c r="N308" s="4"/>
      <c r="O308" s="4"/>
      <c r="P308" s="4"/>
      <c r="Q308" s="2"/>
      <c r="R308" s="2"/>
      <c r="S308" s="2"/>
      <c r="T308" s="2"/>
      <c r="U308" s="2"/>
      <c r="V308" s="2"/>
      <c r="W308" s="4"/>
      <c r="X308" s="2"/>
      <c r="Y308" s="5"/>
      <c r="Z308" s="2"/>
      <c r="AA308" s="2"/>
      <c r="AB308" s="6"/>
      <c r="AC308" s="4"/>
      <c r="AD308" s="6"/>
      <c r="AE308" s="6"/>
      <c r="AF308" s="4"/>
      <c r="AG308" s="6"/>
      <c r="AH308" s="4"/>
      <c r="AI308" s="2"/>
      <c r="AJ308" s="2"/>
      <c r="AK308" s="2"/>
      <c r="AL308" s="2"/>
      <c r="AM308" s="6"/>
      <c r="AN308" s="6"/>
      <c r="AO308" s="3"/>
      <c r="AP308" s="3"/>
      <c r="AQ308" s="2"/>
      <c r="AR308" s="2"/>
      <c r="AS308" s="2"/>
    </row>
    <row r="309" spans="1:45" x14ac:dyDescent="0.35">
      <c r="A309" s="1"/>
      <c r="B309" s="2"/>
      <c r="C309" s="2"/>
      <c r="D309" s="2"/>
      <c r="E309" s="2"/>
      <c r="F309" s="2"/>
      <c r="G309" s="2"/>
      <c r="H309" s="3"/>
      <c r="I309" s="3"/>
      <c r="J309" s="3"/>
      <c r="K309" s="3"/>
      <c r="L309" s="2"/>
      <c r="M309" s="3"/>
      <c r="N309" s="4"/>
      <c r="O309" s="4"/>
      <c r="P309" s="4"/>
      <c r="Q309" s="2"/>
      <c r="R309" s="2"/>
      <c r="S309" s="2"/>
      <c r="T309" s="2"/>
      <c r="U309" s="2"/>
      <c r="V309" s="2"/>
      <c r="W309" s="4"/>
      <c r="X309" s="2"/>
      <c r="Y309" s="5"/>
      <c r="Z309" s="2"/>
      <c r="AA309" s="2"/>
      <c r="AB309" s="6"/>
      <c r="AC309" s="4"/>
      <c r="AD309" s="6"/>
      <c r="AE309" s="6"/>
      <c r="AF309" s="4"/>
      <c r="AG309" s="6"/>
      <c r="AH309" s="4"/>
      <c r="AI309" s="2"/>
      <c r="AJ309" s="2"/>
      <c r="AK309" s="2"/>
      <c r="AL309" s="2"/>
      <c r="AM309" s="6"/>
      <c r="AN309" s="6"/>
      <c r="AO309" s="3"/>
      <c r="AP309" s="3"/>
      <c r="AQ309" s="2"/>
      <c r="AR309" s="2"/>
      <c r="AS309" s="2"/>
    </row>
    <row r="310" spans="1:45" x14ac:dyDescent="0.35">
      <c r="A310" s="1"/>
      <c r="B310" s="2"/>
      <c r="C310" s="2"/>
      <c r="D310" s="2"/>
      <c r="E310" s="2"/>
      <c r="F310" s="2"/>
      <c r="G310" s="2"/>
      <c r="H310" s="3"/>
      <c r="I310" s="3"/>
      <c r="J310" s="3"/>
      <c r="K310" s="3"/>
      <c r="L310" s="2"/>
      <c r="M310" s="3"/>
      <c r="N310" s="4"/>
      <c r="O310" s="4"/>
      <c r="P310" s="4"/>
      <c r="Q310" s="2"/>
      <c r="R310" s="2"/>
      <c r="S310" s="2"/>
      <c r="T310" s="2"/>
      <c r="U310" s="2"/>
      <c r="V310" s="2"/>
      <c r="W310" s="4"/>
      <c r="X310" s="2"/>
      <c r="Y310" s="5"/>
      <c r="Z310" s="2"/>
      <c r="AA310" s="2"/>
      <c r="AB310" s="6"/>
      <c r="AC310" s="4"/>
      <c r="AD310" s="6"/>
      <c r="AE310" s="6"/>
      <c r="AF310" s="4"/>
      <c r="AG310" s="6"/>
      <c r="AH310" s="4"/>
      <c r="AI310" s="2"/>
      <c r="AJ310" s="2"/>
      <c r="AK310" s="2"/>
      <c r="AL310" s="2"/>
      <c r="AM310" s="6"/>
      <c r="AN310" s="6"/>
      <c r="AO310" s="3"/>
      <c r="AP310" s="3"/>
      <c r="AQ310" s="2"/>
      <c r="AR310" s="2"/>
      <c r="AS310" s="2"/>
    </row>
    <row r="311" spans="1:45" x14ac:dyDescent="0.35">
      <c r="A311" s="1"/>
      <c r="B311" s="2"/>
      <c r="C311" s="2"/>
      <c r="D311" s="2"/>
      <c r="E311" s="2"/>
      <c r="F311" s="2"/>
      <c r="G311" s="2"/>
      <c r="H311" s="3"/>
      <c r="I311" s="3"/>
      <c r="J311" s="3"/>
      <c r="K311" s="3"/>
      <c r="L311" s="2"/>
      <c r="M311" s="3"/>
      <c r="N311" s="4"/>
      <c r="O311" s="4"/>
      <c r="P311" s="4"/>
      <c r="Q311" s="2"/>
      <c r="R311" s="2"/>
      <c r="S311" s="2"/>
      <c r="T311" s="2"/>
      <c r="U311" s="2"/>
      <c r="V311" s="2"/>
      <c r="W311" s="4"/>
      <c r="X311" s="2"/>
      <c r="Y311" s="5"/>
      <c r="Z311" s="2"/>
      <c r="AA311" s="2"/>
      <c r="AB311" s="6"/>
      <c r="AC311" s="4"/>
      <c r="AD311" s="6"/>
      <c r="AE311" s="6"/>
      <c r="AF311" s="4"/>
      <c r="AG311" s="6"/>
      <c r="AH311" s="4"/>
      <c r="AI311" s="2"/>
      <c r="AJ311" s="2"/>
      <c r="AK311" s="2"/>
      <c r="AL311" s="2"/>
      <c r="AM311" s="6"/>
      <c r="AN311" s="6"/>
      <c r="AO311" s="3"/>
      <c r="AP311" s="3"/>
      <c r="AQ311" s="2"/>
      <c r="AR311" s="2"/>
      <c r="AS311" s="2"/>
    </row>
    <row r="312" spans="1:45" x14ac:dyDescent="0.35">
      <c r="A312" s="1"/>
      <c r="B312" s="2"/>
      <c r="C312" s="2"/>
      <c r="D312" s="2"/>
      <c r="E312" s="2"/>
      <c r="F312" s="2"/>
      <c r="G312" s="2"/>
      <c r="H312" s="3"/>
      <c r="I312" s="3"/>
      <c r="J312" s="3"/>
      <c r="K312" s="3"/>
      <c r="L312" s="2"/>
      <c r="M312" s="3"/>
      <c r="N312" s="4"/>
      <c r="O312" s="4"/>
      <c r="P312" s="4"/>
      <c r="Q312" s="2"/>
      <c r="R312" s="2"/>
      <c r="S312" s="2"/>
      <c r="T312" s="2"/>
      <c r="U312" s="2"/>
      <c r="V312" s="2"/>
      <c r="W312" s="4"/>
      <c r="X312" s="2"/>
      <c r="Y312" s="5"/>
      <c r="Z312" s="2"/>
      <c r="AA312" s="2"/>
      <c r="AB312" s="6"/>
      <c r="AC312" s="4"/>
      <c r="AD312" s="6"/>
      <c r="AE312" s="6"/>
      <c r="AF312" s="4"/>
      <c r="AG312" s="6"/>
      <c r="AH312" s="4"/>
      <c r="AI312" s="2"/>
      <c r="AJ312" s="2"/>
      <c r="AK312" s="2"/>
      <c r="AL312" s="2"/>
      <c r="AM312" s="6"/>
      <c r="AN312" s="6"/>
      <c r="AO312" s="3"/>
      <c r="AP312" s="3"/>
      <c r="AQ312" s="2"/>
      <c r="AR312" s="2"/>
      <c r="AS312" s="2"/>
    </row>
    <row r="313" spans="1:45" x14ac:dyDescent="0.35">
      <c r="A313" s="1"/>
      <c r="B313" s="2"/>
      <c r="C313" s="2"/>
      <c r="D313" s="2"/>
      <c r="E313" s="2"/>
      <c r="F313" s="2"/>
      <c r="G313" s="2"/>
      <c r="H313" s="3"/>
      <c r="I313" s="3"/>
      <c r="J313" s="3"/>
      <c r="K313" s="3"/>
      <c r="L313" s="2"/>
      <c r="M313" s="3"/>
      <c r="N313" s="4"/>
      <c r="O313" s="4"/>
      <c r="P313" s="4"/>
      <c r="Q313" s="2"/>
      <c r="R313" s="2"/>
      <c r="S313" s="2"/>
      <c r="T313" s="2"/>
      <c r="U313" s="2"/>
      <c r="V313" s="2"/>
      <c r="W313" s="4"/>
      <c r="X313" s="2"/>
      <c r="Y313" s="5"/>
      <c r="Z313" s="2"/>
      <c r="AA313" s="2"/>
      <c r="AB313" s="6"/>
      <c r="AC313" s="4"/>
      <c r="AD313" s="6"/>
      <c r="AE313" s="6"/>
      <c r="AF313" s="4"/>
      <c r="AG313" s="6"/>
      <c r="AH313" s="4"/>
      <c r="AI313" s="2"/>
      <c r="AJ313" s="2"/>
      <c r="AK313" s="2"/>
      <c r="AL313" s="2"/>
      <c r="AM313" s="6"/>
      <c r="AN313" s="6"/>
      <c r="AO313" s="3"/>
      <c r="AP313" s="3"/>
      <c r="AQ313" s="2"/>
      <c r="AR313" s="2"/>
      <c r="AS313" s="2"/>
    </row>
    <row r="314" spans="1:45" x14ac:dyDescent="0.35">
      <c r="A314" s="1"/>
      <c r="B314" s="2"/>
      <c r="C314" s="2"/>
      <c r="D314" s="2"/>
      <c r="E314" s="2"/>
      <c r="F314" s="2"/>
      <c r="G314" s="2"/>
      <c r="H314" s="3"/>
      <c r="I314" s="3"/>
      <c r="J314" s="3"/>
      <c r="K314" s="3"/>
      <c r="L314" s="2"/>
      <c r="M314" s="3"/>
      <c r="N314" s="4"/>
      <c r="O314" s="4"/>
      <c r="P314" s="4"/>
      <c r="Q314" s="2"/>
      <c r="R314" s="2"/>
      <c r="S314" s="2"/>
      <c r="T314" s="2"/>
      <c r="U314" s="2"/>
      <c r="V314" s="2"/>
      <c r="W314" s="4"/>
      <c r="X314" s="2"/>
      <c r="Y314" s="5"/>
      <c r="Z314" s="2"/>
      <c r="AA314" s="2"/>
      <c r="AB314" s="6"/>
      <c r="AC314" s="4"/>
      <c r="AD314" s="6"/>
      <c r="AE314" s="6"/>
      <c r="AF314" s="4"/>
      <c r="AG314" s="6"/>
      <c r="AH314" s="4"/>
      <c r="AI314" s="2"/>
      <c r="AJ314" s="2"/>
      <c r="AK314" s="2"/>
      <c r="AL314" s="2"/>
      <c r="AM314" s="6"/>
      <c r="AN314" s="6"/>
      <c r="AO314" s="3"/>
      <c r="AP314" s="3"/>
      <c r="AQ314" s="2"/>
      <c r="AR314" s="2"/>
      <c r="AS314" s="2"/>
    </row>
    <row r="315" spans="1:45" x14ac:dyDescent="0.35">
      <c r="A315" s="1"/>
      <c r="B315" s="2"/>
      <c r="C315" s="2"/>
      <c r="D315" s="2"/>
      <c r="E315" s="2"/>
      <c r="F315" s="2"/>
      <c r="G315" s="2"/>
      <c r="H315" s="3"/>
      <c r="I315" s="3"/>
      <c r="J315" s="3"/>
      <c r="K315" s="3"/>
      <c r="L315" s="2"/>
      <c r="M315" s="3"/>
      <c r="N315" s="4"/>
      <c r="O315" s="4"/>
      <c r="P315" s="4"/>
      <c r="Q315" s="2"/>
      <c r="R315" s="2"/>
      <c r="S315" s="2"/>
      <c r="T315" s="2"/>
      <c r="U315" s="2"/>
      <c r="V315" s="2"/>
      <c r="W315" s="4"/>
      <c r="X315" s="2"/>
      <c r="Y315" s="5"/>
      <c r="Z315" s="2"/>
      <c r="AA315" s="2"/>
      <c r="AB315" s="6"/>
      <c r="AC315" s="4"/>
      <c r="AD315" s="6"/>
      <c r="AE315" s="6"/>
      <c r="AF315" s="4"/>
      <c r="AG315" s="6"/>
      <c r="AH315" s="4"/>
      <c r="AI315" s="2"/>
      <c r="AJ315" s="2"/>
      <c r="AK315" s="2"/>
      <c r="AL315" s="2"/>
      <c r="AM315" s="6"/>
      <c r="AN315" s="6"/>
      <c r="AO315" s="3"/>
      <c r="AP315" s="3"/>
      <c r="AQ315" s="2"/>
      <c r="AR315" s="2"/>
      <c r="AS315" s="2"/>
    </row>
    <row r="316" spans="1:45" x14ac:dyDescent="0.35">
      <c r="A316" s="1"/>
      <c r="B316" s="2"/>
      <c r="C316" s="2"/>
      <c r="D316" s="2"/>
      <c r="E316" s="2"/>
      <c r="F316" s="2"/>
      <c r="G316" s="2"/>
      <c r="H316" s="3"/>
      <c r="I316" s="3"/>
      <c r="J316" s="3"/>
      <c r="K316" s="3"/>
      <c r="L316" s="2"/>
      <c r="M316" s="3"/>
      <c r="N316" s="4"/>
      <c r="O316" s="4"/>
      <c r="P316" s="4"/>
      <c r="Q316" s="2"/>
      <c r="R316" s="2"/>
      <c r="S316" s="2"/>
      <c r="T316" s="2"/>
      <c r="U316" s="2"/>
      <c r="V316" s="2"/>
      <c r="W316" s="4"/>
      <c r="X316" s="2"/>
      <c r="Y316" s="5"/>
      <c r="Z316" s="2"/>
      <c r="AA316" s="2"/>
      <c r="AB316" s="6"/>
      <c r="AC316" s="4"/>
      <c r="AD316" s="6"/>
      <c r="AE316" s="6"/>
      <c r="AF316" s="4"/>
      <c r="AG316" s="6"/>
      <c r="AH316" s="4"/>
      <c r="AI316" s="2"/>
      <c r="AJ316" s="2"/>
      <c r="AK316" s="2"/>
      <c r="AL316" s="2"/>
      <c r="AM316" s="6"/>
      <c r="AN316" s="6"/>
      <c r="AO316" s="3"/>
      <c r="AP316" s="3"/>
      <c r="AQ316" s="2"/>
      <c r="AR316" s="2"/>
      <c r="AS316" s="2"/>
    </row>
    <row r="317" spans="1:45" x14ac:dyDescent="0.35">
      <c r="A317" s="1"/>
      <c r="B317" s="2"/>
      <c r="C317" s="2"/>
      <c r="D317" s="2"/>
      <c r="E317" s="2"/>
      <c r="F317" s="2"/>
      <c r="G317" s="2"/>
      <c r="H317" s="3"/>
      <c r="I317" s="3"/>
      <c r="J317" s="3"/>
      <c r="K317" s="3"/>
      <c r="L317" s="2"/>
      <c r="M317" s="3"/>
      <c r="N317" s="4"/>
      <c r="O317" s="4"/>
      <c r="P317" s="4"/>
      <c r="Q317" s="2"/>
      <c r="R317" s="2"/>
      <c r="S317" s="2"/>
      <c r="T317" s="2"/>
      <c r="U317" s="2"/>
      <c r="V317" s="2"/>
      <c r="W317" s="4"/>
      <c r="X317" s="2"/>
      <c r="Y317" s="5"/>
      <c r="Z317" s="2"/>
      <c r="AA317" s="2"/>
      <c r="AB317" s="6"/>
      <c r="AC317" s="4"/>
      <c r="AD317" s="6"/>
      <c r="AE317" s="6"/>
      <c r="AF317" s="4"/>
      <c r="AG317" s="6"/>
      <c r="AH317" s="4"/>
      <c r="AI317" s="2"/>
      <c r="AJ317" s="2"/>
      <c r="AK317" s="2"/>
      <c r="AL317" s="2"/>
      <c r="AM317" s="6"/>
      <c r="AN317" s="6"/>
      <c r="AO317" s="3"/>
      <c r="AP317" s="3"/>
      <c r="AQ317" s="2"/>
      <c r="AR317" s="2"/>
      <c r="AS317" s="2"/>
    </row>
    <row r="318" spans="1:45" x14ac:dyDescent="0.35">
      <c r="A318" s="1"/>
      <c r="B318" s="2"/>
      <c r="C318" s="2"/>
      <c r="D318" s="2"/>
      <c r="E318" s="2"/>
      <c r="F318" s="2"/>
      <c r="G318" s="2"/>
      <c r="H318" s="3"/>
      <c r="I318" s="3"/>
      <c r="J318" s="3"/>
      <c r="K318" s="3"/>
      <c r="L318" s="2"/>
      <c r="M318" s="3"/>
      <c r="N318" s="4"/>
      <c r="O318" s="4"/>
      <c r="P318" s="4"/>
      <c r="Q318" s="2"/>
      <c r="R318" s="2"/>
      <c r="S318" s="2"/>
      <c r="T318" s="2"/>
      <c r="U318" s="2"/>
      <c r="V318" s="2"/>
      <c r="W318" s="4"/>
      <c r="X318" s="2"/>
      <c r="Y318" s="5"/>
      <c r="Z318" s="2"/>
      <c r="AA318" s="2"/>
      <c r="AB318" s="6"/>
      <c r="AC318" s="4"/>
      <c r="AD318" s="6"/>
      <c r="AE318" s="6"/>
      <c r="AF318" s="4"/>
      <c r="AG318" s="6"/>
      <c r="AH318" s="4"/>
      <c r="AI318" s="2"/>
      <c r="AJ318" s="2"/>
      <c r="AK318" s="2"/>
      <c r="AL318" s="2"/>
      <c r="AM318" s="6"/>
      <c r="AN318" s="6"/>
      <c r="AO318" s="3"/>
      <c r="AP318" s="3"/>
      <c r="AQ318" s="2"/>
      <c r="AR318" s="2"/>
      <c r="AS318" s="2"/>
    </row>
    <row r="319" spans="1:45" x14ac:dyDescent="0.35">
      <c r="A319" s="1"/>
      <c r="B319" s="2"/>
      <c r="C319" s="2"/>
      <c r="D319" s="2"/>
      <c r="E319" s="2"/>
      <c r="F319" s="2"/>
      <c r="G319" s="2"/>
      <c r="H319" s="3"/>
      <c r="I319" s="3"/>
      <c r="J319" s="3"/>
      <c r="K319" s="3"/>
      <c r="L319" s="2"/>
      <c r="M319" s="3"/>
      <c r="N319" s="4"/>
      <c r="O319" s="4"/>
      <c r="P319" s="4"/>
      <c r="Q319" s="2"/>
      <c r="R319" s="2"/>
      <c r="S319" s="2"/>
      <c r="T319" s="2"/>
      <c r="U319" s="2"/>
      <c r="V319" s="2"/>
      <c r="W319" s="4"/>
      <c r="X319" s="2"/>
      <c r="Y319" s="5"/>
      <c r="Z319" s="2"/>
      <c r="AA319" s="2"/>
      <c r="AB319" s="6"/>
      <c r="AC319" s="4"/>
      <c r="AD319" s="6"/>
      <c r="AE319" s="6"/>
      <c r="AF319" s="4"/>
      <c r="AG319" s="6"/>
      <c r="AH319" s="4"/>
      <c r="AI319" s="2"/>
      <c r="AJ319" s="2"/>
      <c r="AK319" s="2"/>
      <c r="AL319" s="2"/>
      <c r="AM319" s="6"/>
      <c r="AN319" s="6"/>
      <c r="AO319" s="3"/>
      <c r="AP319" s="3"/>
      <c r="AQ319" s="2"/>
      <c r="AR319" s="2"/>
      <c r="AS319" s="2"/>
    </row>
    <row r="320" spans="1:45" x14ac:dyDescent="0.35">
      <c r="A320" s="1"/>
      <c r="B320" s="2"/>
      <c r="C320" s="2"/>
      <c r="D320" s="2"/>
      <c r="E320" s="2"/>
      <c r="F320" s="2"/>
      <c r="G320" s="2"/>
      <c r="H320" s="3"/>
      <c r="I320" s="3"/>
      <c r="J320" s="3"/>
      <c r="K320" s="3"/>
      <c r="L320" s="2"/>
      <c r="M320" s="3"/>
      <c r="N320" s="4"/>
      <c r="O320" s="4"/>
      <c r="P320" s="4"/>
      <c r="Q320" s="2"/>
      <c r="R320" s="2"/>
      <c r="S320" s="2"/>
      <c r="T320" s="2"/>
      <c r="U320" s="2"/>
      <c r="V320" s="2"/>
      <c r="W320" s="4"/>
      <c r="X320" s="2"/>
      <c r="Y320" s="5"/>
      <c r="Z320" s="2"/>
      <c r="AA320" s="2"/>
      <c r="AB320" s="6"/>
      <c r="AC320" s="4"/>
      <c r="AD320" s="6"/>
      <c r="AE320" s="6"/>
      <c r="AF320" s="4"/>
      <c r="AG320" s="6"/>
      <c r="AH320" s="4"/>
      <c r="AI320" s="2"/>
      <c r="AJ320" s="2"/>
      <c r="AK320" s="2"/>
      <c r="AL320" s="2"/>
      <c r="AM320" s="6"/>
      <c r="AN320" s="6"/>
      <c r="AO320" s="3"/>
      <c r="AP320" s="3"/>
      <c r="AQ320" s="2"/>
      <c r="AR320" s="2"/>
      <c r="AS320" s="2"/>
    </row>
    <row r="321" spans="1:45" x14ac:dyDescent="0.35">
      <c r="A321" s="1"/>
      <c r="B321" s="2"/>
      <c r="C321" s="2"/>
      <c r="D321" s="2"/>
      <c r="E321" s="2"/>
      <c r="F321" s="2"/>
      <c r="G321" s="2"/>
      <c r="H321" s="3"/>
      <c r="I321" s="3"/>
      <c r="J321" s="3"/>
      <c r="K321" s="3"/>
      <c r="L321" s="2"/>
      <c r="M321" s="3"/>
      <c r="N321" s="4"/>
      <c r="O321" s="4"/>
      <c r="P321" s="4"/>
      <c r="Q321" s="2"/>
      <c r="R321" s="2"/>
      <c r="S321" s="2"/>
      <c r="T321" s="2"/>
      <c r="U321" s="2"/>
      <c r="V321" s="2"/>
      <c r="W321" s="4"/>
      <c r="X321" s="2"/>
      <c r="Y321" s="5"/>
      <c r="Z321" s="2"/>
      <c r="AA321" s="2"/>
      <c r="AB321" s="6"/>
      <c r="AC321" s="4"/>
      <c r="AD321" s="6"/>
      <c r="AE321" s="6"/>
      <c r="AF321" s="4"/>
      <c r="AG321" s="6"/>
      <c r="AH321" s="4"/>
      <c r="AI321" s="2"/>
      <c r="AJ321" s="2"/>
      <c r="AK321" s="2"/>
      <c r="AL321" s="2"/>
      <c r="AM321" s="6"/>
      <c r="AN321" s="6"/>
      <c r="AO321" s="3"/>
      <c r="AP321" s="3"/>
      <c r="AQ321" s="2"/>
      <c r="AR321" s="2"/>
      <c r="AS321" s="2"/>
    </row>
    <row r="322" spans="1:45" x14ac:dyDescent="0.35">
      <c r="A322" s="1"/>
      <c r="B322" s="2"/>
      <c r="C322" s="2"/>
      <c r="D322" s="2"/>
      <c r="E322" s="2"/>
      <c r="F322" s="2"/>
      <c r="G322" s="2"/>
      <c r="H322" s="3"/>
      <c r="I322" s="3"/>
      <c r="J322" s="3"/>
      <c r="K322" s="3"/>
      <c r="L322" s="2"/>
      <c r="M322" s="3"/>
      <c r="N322" s="4"/>
      <c r="O322" s="4"/>
      <c r="P322" s="4"/>
      <c r="Q322" s="2"/>
      <c r="R322" s="2"/>
      <c r="S322" s="2"/>
      <c r="T322" s="2"/>
      <c r="U322" s="2"/>
      <c r="V322" s="2"/>
      <c r="W322" s="4"/>
      <c r="X322" s="2"/>
      <c r="Y322" s="5"/>
      <c r="Z322" s="2"/>
      <c r="AA322" s="2"/>
      <c r="AB322" s="6"/>
      <c r="AC322" s="4"/>
      <c r="AD322" s="6"/>
      <c r="AE322" s="6"/>
      <c r="AF322" s="4"/>
      <c r="AG322" s="6"/>
      <c r="AH322" s="4"/>
      <c r="AI322" s="2"/>
      <c r="AJ322" s="2"/>
      <c r="AK322" s="2"/>
      <c r="AL322" s="2"/>
      <c r="AM322" s="6"/>
      <c r="AN322" s="6"/>
      <c r="AO322" s="3"/>
      <c r="AP322" s="3"/>
      <c r="AQ322" s="2"/>
      <c r="AR322" s="2"/>
      <c r="AS322" s="2"/>
    </row>
    <row r="323" spans="1:45" x14ac:dyDescent="0.35">
      <c r="A323" s="1"/>
      <c r="B323" s="2"/>
      <c r="C323" s="2"/>
      <c r="D323" s="2"/>
      <c r="E323" s="2"/>
      <c r="F323" s="2"/>
      <c r="G323" s="2"/>
      <c r="H323" s="3"/>
      <c r="I323" s="3"/>
      <c r="J323" s="3"/>
      <c r="K323" s="3"/>
      <c r="L323" s="2"/>
      <c r="M323" s="3"/>
      <c r="N323" s="4"/>
      <c r="O323" s="4"/>
      <c r="P323" s="4"/>
      <c r="Q323" s="2"/>
      <c r="R323" s="2"/>
      <c r="S323" s="2"/>
      <c r="T323" s="2"/>
      <c r="U323" s="2"/>
      <c r="V323" s="2"/>
      <c r="W323" s="4"/>
      <c r="X323" s="2"/>
      <c r="Y323" s="5"/>
      <c r="Z323" s="2"/>
      <c r="AA323" s="2"/>
      <c r="AB323" s="6"/>
      <c r="AC323" s="4"/>
      <c r="AD323" s="6"/>
      <c r="AE323" s="6"/>
      <c r="AF323" s="4"/>
      <c r="AG323" s="6"/>
      <c r="AH323" s="4"/>
      <c r="AI323" s="2"/>
      <c r="AJ323" s="2"/>
      <c r="AK323" s="2"/>
      <c r="AL323" s="2"/>
      <c r="AM323" s="6"/>
      <c r="AN323" s="6"/>
      <c r="AO323" s="3"/>
      <c r="AP323" s="3"/>
      <c r="AQ323" s="2"/>
      <c r="AR323" s="2"/>
      <c r="AS323" s="2"/>
    </row>
    <row r="324" spans="1:45" x14ac:dyDescent="0.35">
      <c r="A324" s="1"/>
      <c r="B324" s="2"/>
      <c r="C324" s="2"/>
      <c r="D324" s="2"/>
      <c r="E324" s="2"/>
      <c r="F324" s="2"/>
      <c r="G324" s="2"/>
      <c r="H324" s="3"/>
      <c r="I324" s="3"/>
      <c r="J324" s="3"/>
      <c r="K324" s="3"/>
      <c r="L324" s="2"/>
      <c r="M324" s="3"/>
      <c r="N324" s="4"/>
      <c r="O324" s="4"/>
      <c r="P324" s="4"/>
      <c r="Q324" s="2"/>
      <c r="R324" s="2"/>
      <c r="S324" s="2"/>
      <c r="T324" s="2"/>
      <c r="U324" s="2"/>
      <c r="V324" s="2"/>
      <c r="W324" s="4"/>
      <c r="X324" s="2"/>
      <c r="Y324" s="5"/>
      <c r="Z324" s="2"/>
      <c r="AA324" s="2"/>
      <c r="AB324" s="6"/>
      <c r="AC324" s="4"/>
      <c r="AD324" s="6"/>
      <c r="AE324" s="6"/>
      <c r="AF324" s="4"/>
      <c r="AG324" s="6"/>
      <c r="AH324" s="4"/>
      <c r="AI324" s="2"/>
      <c r="AJ324" s="2"/>
      <c r="AK324" s="2"/>
      <c r="AL324" s="2"/>
      <c r="AM324" s="6"/>
      <c r="AN324" s="6"/>
      <c r="AO324" s="3"/>
      <c r="AP324" s="3"/>
      <c r="AQ324" s="2"/>
      <c r="AR324" s="2"/>
      <c r="AS324" s="2"/>
    </row>
    <row r="325" spans="1:45" x14ac:dyDescent="0.35">
      <c r="A325" s="1"/>
      <c r="B325" s="2"/>
      <c r="C325" s="2"/>
      <c r="D325" s="2"/>
      <c r="E325" s="2"/>
      <c r="F325" s="2"/>
      <c r="G325" s="2"/>
      <c r="H325" s="3"/>
      <c r="I325" s="3"/>
      <c r="J325" s="3"/>
      <c r="K325" s="3"/>
      <c r="L325" s="2"/>
      <c r="M325" s="3"/>
      <c r="N325" s="4"/>
      <c r="O325" s="4"/>
      <c r="P325" s="4"/>
      <c r="Q325" s="2"/>
      <c r="R325" s="2"/>
      <c r="S325" s="2"/>
      <c r="T325" s="2"/>
      <c r="U325" s="2"/>
      <c r="V325" s="2"/>
      <c r="W325" s="4"/>
      <c r="X325" s="2"/>
      <c r="Y325" s="5"/>
      <c r="Z325" s="2"/>
      <c r="AA325" s="2"/>
      <c r="AB325" s="6"/>
      <c r="AC325" s="4"/>
      <c r="AD325" s="6"/>
      <c r="AE325" s="6"/>
      <c r="AF325" s="4"/>
      <c r="AG325" s="6"/>
      <c r="AH325" s="4"/>
      <c r="AI325" s="2"/>
      <c r="AJ325" s="2"/>
      <c r="AK325" s="2"/>
      <c r="AL325" s="2"/>
      <c r="AM325" s="6"/>
      <c r="AN325" s="6"/>
      <c r="AO325" s="3"/>
      <c r="AP325" s="3"/>
      <c r="AQ325" s="2"/>
      <c r="AR325" s="2"/>
      <c r="AS325" s="2"/>
    </row>
    <row r="326" spans="1:45" x14ac:dyDescent="0.35">
      <c r="A326" s="1"/>
      <c r="B326" s="2"/>
      <c r="C326" s="2"/>
      <c r="D326" s="2"/>
      <c r="E326" s="2"/>
      <c r="F326" s="2"/>
      <c r="G326" s="2"/>
      <c r="H326" s="3"/>
      <c r="I326" s="3"/>
      <c r="J326" s="3"/>
      <c r="K326" s="3"/>
      <c r="L326" s="2"/>
      <c r="M326" s="3"/>
      <c r="N326" s="4"/>
      <c r="O326" s="4"/>
      <c r="P326" s="4"/>
      <c r="Q326" s="2"/>
      <c r="R326" s="2"/>
      <c r="S326" s="2"/>
      <c r="T326" s="2"/>
      <c r="U326" s="2"/>
      <c r="V326" s="2"/>
      <c r="W326" s="4"/>
      <c r="X326" s="2"/>
      <c r="Y326" s="5"/>
      <c r="Z326" s="2"/>
      <c r="AA326" s="2"/>
      <c r="AB326" s="6"/>
      <c r="AC326" s="4"/>
      <c r="AD326" s="6"/>
      <c r="AE326" s="6"/>
      <c r="AF326" s="4"/>
      <c r="AG326" s="6"/>
      <c r="AH326" s="4"/>
      <c r="AI326" s="2"/>
      <c r="AJ326" s="2"/>
      <c r="AK326" s="2"/>
      <c r="AL326" s="2"/>
      <c r="AM326" s="6"/>
      <c r="AN326" s="6"/>
      <c r="AO326" s="3"/>
      <c r="AP326" s="3"/>
      <c r="AQ326" s="2"/>
      <c r="AR326" s="2"/>
      <c r="AS326" s="2"/>
    </row>
    <row r="327" spans="1:45" x14ac:dyDescent="0.35">
      <c r="B327" s="2"/>
      <c r="C327" s="2"/>
      <c r="D327" s="2"/>
      <c r="E327" s="2"/>
      <c r="F327" s="2"/>
      <c r="G327" s="2"/>
      <c r="H327" s="3"/>
      <c r="I327" s="3"/>
      <c r="J327" s="3"/>
      <c r="K327" s="3"/>
      <c r="L327" s="2"/>
      <c r="M327" s="3"/>
      <c r="N327" s="4"/>
      <c r="O327" s="4"/>
      <c r="P327" s="4"/>
      <c r="Q327" s="2"/>
      <c r="R327" s="2"/>
      <c r="S327" s="2"/>
      <c r="T327" s="2"/>
      <c r="U327" s="2"/>
      <c r="V327" s="2"/>
      <c r="W327" s="4"/>
      <c r="X327" s="2"/>
      <c r="Y327" s="5"/>
      <c r="Z327" s="2"/>
      <c r="AA327" s="2"/>
      <c r="AB327" s="6"/>
      <c r="AC327" s="4"/>
      <c r="AD327" s="6"/>
      <c r="AE327" s="6"/>
      <c r="AF327" s="4"/>
      <c r="AG327" s="6"/>
      <c r="AH327" s="4"/>
      <c r="AI327" s="2"/>
      <c r="AJ327" s="2"/>
      <c r="AK327" s="2"/>
      <c r="AL327" s="2"/>
      <c r="AM327" s="6"/>
      <c r="AN327" s="6"/>
      <c r="AO327" s="3"/>
      <c r="AP327" s="3"/>
      <c r="AQ327" s="2"/>
      <c r="AR327" s="2"/>
      <c r="AS327" s="2"/>
    </row>
    <row r="328" spans="1:45" x14ac:dyDescent="0.35">
      <c r="B328" s="2"/>
      <c r="C328" s="2"/>
      <c r="D328" s="2"/>
      <c r="E328" s="2"/>
      <c r="F328" s="2"/>
      <c r="G328" s="2"/>
      <c r="H328" s="3"/>
      <c r="I328" s="3"/>
      <c r="J328" s="3"/>
      <c r="K328" s="3"/>
      <c r="L328" s="2"/>
      <c r="M328" s="3"/>
      <c r="N328" s="4"/>
      <c r="O328" s="4"/>
      <c r="P328" s="4"/>
      <c r="Q328" s="2"/>
      <c r="R328" s="2"/>
      <c r="S328" s="2"/>
      <c r="T328" s="2"/>
      <c r="U328" s="2"/>
      <c r="V328" s="2"/>
      <c r="W328" s="4"/>
      <c r="X328" s="2"/>
      <c r="Y328" s="5"/>
      <c r="Z328" s="2"/>
      <c r="AA328" s="2"/>
      <c r="AB328" s="6"/>
      <c r="AC328" s="4"/>
      <c r="AD328" s="6"/>
      <c r="AE328" s="6"/>
      <c r="AF328" s="4"/>
      <c r="AG328" s="6"/>
      <c r="AH328" s="4"/>
      <c r="AI328" s="2"/>
      <c r="AJ328" s="2"/>
      <c r="AK328" s="2"/>
      <c r="AL328" s="2"/>
      <c r="AM328" s="6"/>
      <c r="AN328" s="6"/>
      <c r="AO328" s="3"/>
      <c r="AP328" s="3"/>
      <c r="AQ328" s="2"/>
      <c r="AR328" s="2"/>
      <c r="AS328" s="2"/>
    </row>
    <row r="329" spans="1:45" x14ac:dyDescent="0.35">
      <c r="B329" s="2"/>
      <c r="C329" s="2"/>
      <c r="D329" s="2"/>
      <c r="E329" s="2"/>
      <c r="F329" s="2"/>
      <c r="G329" s="2"/>
      <c r="H329" s="3"/>
      <c r="I329" s="3"/>
      <c r="J329" s="3"/>
      <c r="K329" s="3"/>
      <c r="L329" s="2"/>
      <c r="M329" s="3"/>
      <c r="N329" s="4"/>
      <c r="O329" s="4"/>
      <c r="P329" s="4"/>
      <c r="Q329" s="2"/>
      <c r="R329" s="2"/>
      <c r="S329" s="2"/>
      <c r="T329" s="2"/>
      <c r="U329" s="2"/>
      <c r="V329" s="2"/>
      <c r="W329" s="4"/>
      <c r="X329" s="2"/>
      <c r="Y329" s="5"/>
      <c r="Z329" s="2"/>
      <c r="AA329" s="2"/>
      <c r="AB329" s="6"/>
      <c r="AC329" s="4"/>
      <c r="AD329" s="6"/>
      <c r="AE329" s="6"/>
      <c r="AF329" s="4"/>
      <c r="AG329" s="6"/>
      <c r="AH329" s="4"/>
      <c r="AI329" s="2"/>
      <c r="AJ329" s="2"/>
      <c r="AK329" s="2"/>
      <c r="AL329" s="2"/>
      <c r="AM329" s="6"/>
      <c r="AN329" s="6"/>
      <c r="AO329" s="3"/>
      <c r="AP329" s="3"/>
      <c r="AQ329" s="2"/>
      <c r="AR329" s="2"/>
      <c r="AS329" s="2"/>
    </row>
    <row r="330" spans="1:45" x14ac:dyDescent="0.35">
      <c r="B330" s="2"/>
      <c r="C330" s="2"/>
      <c r="D330" s="2"/>
      <c r="E330" s="2"/>
      <c r="F330" s="2"/>
      <c r="G330" s="2"/>
      <c r="H330" s="3"/>
      <c r="I330" s="3"/>
      <c r="J330" s="3"/>
      <c r="K330" s="3"/>
      <c r="L330" s="2"/>
      <c r="M330" s="3"/>
      <c r="N330" s="4"/>
      <c r="O330" s="4"/>
      <c r="P330" s="4"/>
      <c r="Q330" s="2"/>
      <c r="R330" s="2"/>
      <c r="S330" s="2"/>
      <c r="T330" s="2"/>
      <c r="U330" s="2"/>
      <c r="V330" s="2"/>
      <c r="W330" s="4"/>
      <c r="X330" s="2"/>
      <c r="Y330" s="5"/>
      <c r="Z330" s="2"/>
      <c r="AA330" s="2"/>
      <c r="AB330" s="6"/>
      <c r="AC330" s="4"/>
      <c r="AD330" s="6"/>
      <c r="AE330" s="6"/>
      <c r="AF330" s="4"/>
      <c r="AG330" s="6"/>
      <c r="AH330" s="4"/>
      <c r="AI330" s="2"/>
      <c r="AJ330" s="2"/>
      <c r="AK330" s="2"/>
      <c r="AL330" s="2"/>
      <c r="AM330" s="6"/>
      <c r="AN330" s="6"/>
      <c r="AO330" s="3"/>
      <c r="AP330" s="3"/>
      <c r="AQ330" s="2"/>
      <c r="AR330" s="2"/>
      <c r="AS330" s="2"/>
    </row>
    <row r="331" spans="1:45" x14ac:dyDescent="0.35">
      <c r="B331" s="2"/>
      <c r="C331" s="2"/>
      <c r="D331" s="2"/>
      <c r="E331" s="2"/>
      <c r="F331" s="2"/>
      <c r="G331" s="2"/>
      <c r="H331" s="3"/>
      <c r="I331" s="3"/>
      <c r="J331" s="3"/>
      <c r="K331" s="3"/>
      <c r="L331" s="2"/>
      <c r="M331" s="3"/>
      <c r="N331" s="4"/>
      <c r="O331" s="4"/>
      <c r="P331" s="4"/>
      <c r="Q331" s="2"/>
      <c r="R331" s="2"/>
      <c r="S331" s="2"/>
      <c r="T331" s="2"/>
      <c r="U331" s="2"/>
      <c r="V331" s="2"/>
      <c r="W331" s="4"/>
      <c r="X331" s="2"/>
      <c r="Y331" s="5"/>
      <c r="Z331" s="2"/>
      <c r="AA331" s="2"/>
      <c r="AB331" s="6"/>
      <c r="AC331" s="4"/>
      <c r="AD331" s="6"/>
      <c r="AE331" s="6"/>
      <c r="AF331" s="4"/>
      <c r="AG331" s="6"/>
      <c r="AH331" s="4"/>
      <c r="AI331" s="2"/>
      <c r="AJ331" s="2"/>
      <c r="AK331" s="2"/>
      <c r="AL331" s="2"/>
      <c r="AM331" s="6"/>
      <c r="AN331" s="6"/>
      <c r="AO331" s="3"/>
      <c r="AP331" s="3"/>
      <c r="AQ331" s="2"/>
      <c r="AR331" s="2"/>
      <c r="AS331" s="2"/>
    </row>
    <row r="332" spans="1:45" x14ac:dyDescent="0.35">
      <c r="B332" s="2"/>
      <c r="C332" s="2"/>
      <c r="D332" s="2"/>
      <c r="E332" s="2"/>
      <c r="F332" s="2"/>
      <c r="G332" s="2"/>
      <c r="H332" s="3"/>
      <c r="I332" s="3"/>
      <c r="J332" s="3"/>
      <c r="K332" s="3"/>
      <c r="L332" s="2"/>
      <c r="M332" s="3"/>
      <c r="N332" s="4"/>
      <c r="O332" s="4"/>
      <c r="P332" s="4"/>
      <c r="Q332" s="2"/>
      <c r="R332" s="2"/>
      <c r="S332" s="2"/>
      <c r="T332" s="2"/>
      <c r="U332" s="2"/>
      <c r="V332" s="2"/>
      <c r="W332" s="4"/>
      <c r="X332" s="2"/>
      <c r="Y332" s="5"/>
      <c r="Z332" s="2"/>
      <c r="AA332" s="2"/>
      <c r="AB332" s="6"/>
      <c r="AC332" s="4"/>
      <c r="AD332" s="6"/>
      <c r="AE332" s="6"/>
      <c r="AF332" s="4"/>
      <c r="AG332" s="6"/>
      <c r="AH332" s="4"/>
      <c r="AI332" s="2"/>
      <c r="AJ332" s="2"/>
      <c r="AK332" s="2"/>
      <c r="AL332" s="2"/>
      <c r="AM332" s="6"/>
      <c r="AN332" s="6"/>
      <c r="AO332" s="3"/>
      <c r="AP332" s="3"/>
      <c r="AQ332" s="2"/>
      <c r="AR332" s="2"/>
      <c r="AS332" s="2"/>
    </row>
    <row r="333" spans="1:45" x14ac:dyDescent="0.35">
      <c r="B333" s="2"/>
      <c r="C333" s="2"/>
      <c r="D333" s="2"/>
      <c r="E333" s="2"/>
      <c r="F333" s="2"/>
      <c r="G333" s="2"/>
      <c r="H333" s="3"/>
      <c r="I333" s="3"/>
      <c r="J333" s="3"/>
      <c r="K333" s="3"/>
      <c r="L333" s="2"/>
      <c r="M333" s="3"/>
      <c r="N333" s="4"/>
      <c r="O333" s="4"/>
      <c r="P333" s="4"/>
      <c r="Q333" s="2"/>
      <c r="R333" s="2"/>
      <c r="S333" s="2"/>
      <c r="T333" s="2"/>
      <c r="U333" s="2"/>
      <c r="V333" s="2"/>
      <c r="W333" s="4"/>
      <c r="X333" s="2"/>
      <c r="Y333" s="5"/>
      <c r="Z333" s="2"/>
      <c r="AA333" s="2"/>
      <c r="AB333" s="6"/>
      <c r="AC333" s="4"/>
      <c r="AD333" s="6"/>
      <c r="AE333" s="6"/>
      <c r="AF333" s="4"/>
      <c r="AG333" s="6"/>
      <c r="AH333" s="4"/>
      <c r="AI333" s="2"/>
      <c r="AJ333" s="2"/>
      <c r="AK333" s="2"/>
      <c r="AL333" s="2"/>
      <c r="AM333" s="6"/>
      <c r="AN333" s="6"/>
      <c r="AO333" s="3"/>
      <c r="AP333" s="3"/>
      <c r="AQ333" s="2"/>
      <c r="AR333" s="2"/>
      <c r="AS333" s="2"/>
    </row>
    <row r="334" spans="1:45" x14ac:dyDescent="0.35">
      <c r="B334" s="2"/>
      <c r="C334" s="2"/>
      <c r="D334" s="2"/>
      <c r="E334" s="2"/>
      <c r="F334" s="2"/>
      <c r="G334" s="2"/>
      <c r="H334" s="3"/>
      <c r="I334" s="3"/>
      <c r="J334" s="3"/>
      <c r="K334" s="3"/>
      <c r="L334" s="2"/>
      <c r="M334" s="3"/>
      <c r="N334" s="4"/>
      <c r="O334" s="4"/>
      <c r="P334" s="4"/>
      <c r="Q334" s="2"/>
      <c r="R334" s="2"/>
      <c r="S334" s="2"/>
      <c r="T334" s="2"/>
      <c r="U334" s="2"/>
      <c r="V334" s="2"/>
      <c r="W334" s="4"/>
      <c r="X334" s="2"/>
      <c r="Y334" s="5"/>
      <c r="Z334" s="2"/>
      <c r="AA334" s="2"/>
      <c r="AB334" s="6"/>
      <c r="AC334" s="4"/>
      <c r="AD334" s="6"/>
      <c r="AE334" s="6"/>
      <c r="AF334" s="4"/>
      <c r="AG334" s="6"/>
      <c r="AH334" s="4"/>
      <c r="AI334" s="2"/>
      <c r="AJ334" s="2"/>
      <c r="AK334" s="2"/>
      <c r="AL334" s="2"/>
      <c r="AM334" s="6"/>
      <c r="AN334" s="6"/>
      <c r="AO334" s="3"/>
      <c r="AP334" s="3"/>
      <c r="AQ334" s="2"/>
      <c r="AR334" s="2"/>
      <c r="AS334" s="2"/>
    </row>
    <row r="335" spans="1:45" x14ac:dyDescent="0.35">
      <c r="B335" s="2"/>
      <c r="C335" s="2"/>
      <c r="D335" s="2"/>
      <c r="E335" s="2"/>
      <c r="F335" s="2"/>
      <c r="G335" s="2"/>
      <c r="H335" s="3"/>
      <c r="I335" s="3"/>
      <c r="J335" s="3"/>
      <c r="K335" s="3"/>
      <c r="L335" s="2"/>
      <c r="M335" s="3"/>
      <c r="N335" s="4"/>
      <c r="O335" s="4"/>
      <c r="P335" s="4"/>
      <c r="Q335" s="2"/>
      <c r="R335" s="2"/>
      <c r="S335" s="2"/>
      <c r="T335" s="2"/>
      <c r="U335" s="2"/>
      <c r="V335" s="2"/>
      <c r="W335" s="4"/>
      <c r="X335" s="2"/>
      <c r="Y335" s="5"/>
      <c r="Z335" s="2"/>
      <c r="AA335" s="2"/>
      <c r="AB335" s="6"/>
      <c r="AC335" s="4"/>
      <c r="AD335" s="6"/>
      <c r="AE335" s="6"/>
      <c r="AF335" s="4"/>
      <c r="AG335" s="6"/>
      <c r="AH335" s="4"/>
      <c r="AI335" s="2"/>
      <c r="AJ335" s="2"/>
      <c r="AK335" s="2"/>
      <c r="AL335" s="2"/>
      <c r="AM335" s="6"/>
      <c r="AN335" s="6"/>
      <c r="AO335" s="3"/>
      <c r="AP335" s="3"/>
      <c r="AQ335" s="2"/>
      <c r="AR335" s="2"/>
      <c r="AS335" s="2"/>
    </row>
    <row r="336" spans="1:45" x14ac:dyDescent="0.35">
      <c r="B336" s="7"/>
      <c r="C336" s="7"/>
      <c r="D336" s="7"/>
      <c r="E336" s="7"/>
      <c r="F336" s="7"/>
      <c r="G336" s="7"/>
      <c r="H336" s="8"/>
      <c r="I336" s="9"/>
      <c r="J336" s="10"/>
      <c r="K336" s="9"/>
      <c r="L336" s="7"/>
      <c r="M336" s="9"/>
      <c r="N336" s="11"/>
      <c r="O336" s="11"/>
      <c r="P336" s="11"/>
      <c r="Q336" s="7"/>
      <c r="R336" s="7"/>
      <c r="S336" s="7"/>
      <c r="T336" s="7"/>
      <c r="U336" s="7"/>
      <c r="V336" s="7"/>
      <c r="W336" s="11"/>
      <c r="X336" s="7"/>
      <c r="Y336" s="9"/>
      <c r="Z336" s="7"/>
      <c r="AA336" s="7"/>
      <c r="AB336" s="12"/>
      <c r="AC336" s="11"/>
      <c r="AD336" s="12"/>
      <c r="AE336" s="12"/>
      <c r="AF336" s="11"/>
      <c r="AG336" s="12"/>
      <c r="AH336" s="11"/>
      <c r="AI336" s="7"/>
      <c r="AJ336" s="7"/>
      <c r="AK336" s="7"/>
      <c r="AL336" s="7"/>
      <c r="AM336" s="12"/>
      <c r="AN336" s="12"/>
      <c r="AO336" s="9"/>
      <c r="AP336" s="9"/>
      <c r="AQ336" s="7"/>
      <c r="AR336" s="7"/>
      <c r="AS336" s="7"/>
    </row>
  </sheetData>
  <mergeCells count="7">
    <mergeCell ref="A14:B14"/>
    <mergeCell ref="A8:C8"/>
    <mergeCell ref="A11:B11"/>
    <mergeCell ref="A9:B9"/>
    <mergeCell ref="A10:B10"/>
    <mergeCell ref="A13:B13"/>
    <mergeCell ref="A12:B12"/>
  </mergeCells>
  <phoneticPr fontId="2" type="noConversion"/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Ejecucion">
                <anchor moveWithCells="1" sizeWithCells="1">
                  <from>
                    <xdr:col>2</xdr:col>
                    <xdr:colOff>514350</xdr:colOff>
                    <xdr:row>0</xdr:row>
                    <xdr:rowOff>323850</xdr:rowOff>
                  </from>
                  <to>
                    <xdr:col>4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83C-454C-496D-B38E-FC5CEBEAD777}">
  <sheetPr codeName="Hoja12"/>
  <dimension ref="A1:G57"/>
  <sheetViews>
    <sheetView topLeftCell="A12" zoomScale="80" zoomScaleNormal="80" workbookViewId="0">
      <selection activeCell="F20" sqref="F20"/>
    </sheetView>
  </sheetViews>
  <sheetFormatPr baseColWidth="10" defaultRowHeight="14.5" x14ac:dyDescent="0.35"/>
  <cols>
    <col min="2" max="2" width="25.7265625" customWidth="1"/>
    <col min="5" max="5" width="22.7265625" customWidth="1"/>
    <col min="6" max="6" width="20.453125" customWidth="1"/>
  </cols>
  <sheetData>
    <row r="1" spans="1:7" x14ac:dyDescent="0.35">
      <c r="A1" s="28" t="s">
        <v>843</v>
      </c>
      <c r="B1" s="28" t="s">
        <v>1089</v>
      </c>
      <c r="C1" s="28" t="s">
        <v>845</v>
      </c>
      <c r="D1" s="28" t="s">
        <v>5434</v>
      </c>
      <c r="E1" s="59" t="s">
        <v>844</v>
      </c>
      <c r="F1" s="28" t="s">
        <v>1106</v>
      </c>
      <c r="G1" s="64" t="s">
        <v>845</v>
      </c>
    </row>
    <row r="2" spans="1:7" x14ac:dyDescent="0.35">
      <c r="A2" s="28" t="s">
        <v>5433</v>
      </c>
      <c r="B2" s="46">
        <v>0.80789999999999995</v>
      </c>
      <c r="C2" s="61">
        <v>0.8</v>
      </c>
      <c r="D2" s="61"/>
      <c r="E2" s="65">
        <v>45658</v>
      </c>
      <c r="F2" s="46">
        <f>IFERROR(AVERAGE(B6:B10)," ")</f>
        <v>0.73044244410308923</v>
      </c>
      <c r="G2" s="47">
        <v>0.8</v>
      </c>
    </row>
    <row r="3" spans="1:7" x14ac:dyDescent="0.35">
      <c r="A3" s="28" t="s">
        <v>5432</v>
      </c>
      <c r="B3" s="46">
        <v>0.83333333333333337</v>
      </c>
      <c r="C3" s="61">
        <v>0.8</v>
      </c>
      <c r="D3" s="61"/>
      <c r="E3" s="65">
        <v>45689</v>
      </c>
      <c r="F3" s="46">
        <f>IFERROR(AVERAGE(B11:B14)," ")</f>
        <v>0.70236347064146742</v>
      </c>
      <c r="G3" s="47">
        <v>0.8</v>
      </c>
    </row>
    <row r="4" spans="1:7" x14ac:dyDescent="0.35">
      <c r="A4" s="28" t="s">
        <v>5431</v>
      </c>
      <c r="B4" s="46">
        <v>0.8571428571428571</v>
      </c>
      <c r="C4" s="61">
        <v>0.8</v>
      </c>
      <c r="D4" s="61"/>
      <c r="E4" s="65">
        <v>45717</v>
      </c>
      <c r="F4" s="46">
        <f>IFERROR(AVERAGE(B15:B18)," ")</f>
        <v>0.80381568780318791</v>
      </c>
      <c r="G4" s="47">
        <v>0.8</v>
      </c>
    </row>
    <row r="5" spans="1:7" x14ac:dyDescent="0.35">
      <c r="A5" s="28" t="s">
        <v>1343</v>
      </c>
      <c r="B5" s="46">
        <v>0.77969999999999995</v>
      </c>
      <c r="C5" s="61">
        <v>0.8</v>
      </c>
      <c r="D5" s="61"/>
      <c r="E5" s="65">
        <v>45748</v>
      </c>
      <c r="F5" s="46">
        <f>IFERROR(AVERAGE(B19:B22)," ")</f>
        <v>0.67505178253119436</v>
      </c>
      <c r="G5" s="47">
        <v>0.8</v>
      </c>
    </row>
    <row r="6" spans="1:7" x14ac:dyDescent="0.35">
      <c r="A6" s="28" t="s">
        <v>5398</v>
      </c>
      <c r="B6" s="46">
        <v>0.6946</v>
      </c>
      <c r="C6" s="61">
        <v>0.8</v>
      </c>
      <c r="D6" s="61" t="s">
        <v>5478</v>
      </c>
      <c r="E6" s="65">
        <v>45778</v>
      </c>
      <c r="F6" s="46">
        <f>IFERROR(AVERAGE(B23:B27)," ")</f>
        <v>0.82052935813593353</v>
      </c>
      <c r="G6" s="47">
        <v>0.8</v>
      </c>
    </row>
    <row r="7" spans="1:7" x14ac:dyDescent="0.35">
      <c r="A7" s="28" t="s">
        <v>5399</v>
      </c>
      <c r="B7" s="46">
        <v>0.625</v>
      </c>
      <c r="C7" s="61">
        <v>0.8</v>
      </c>
      <c r="D7" s="61" t="s">
        <v>5479</v>
      </c>
      <c r="E7" s="65">
        <v>45809</v>
      </c>
      <c r="F7" s="46">
        <f>IFERROR(AVERAGE(B28:B31)," ")</f>
        <v>0.70654453992823163</v>
      </c>
      <c r="G7" s="47">
        <v>0.8</v>
      </c>
    </row>
    <row r="8" spans="1:7" x14ac:dyDescent="0.35">
      <c r="A8" s="28" t="s">
        <v>5400</v>
      </c>
      <c r="B8" s="46">
        <v>0.72499999999999998</v>
      </c>
      <c r="C8" s="61">
        <v>0.8</v>
      </c>
      <c r="D8" s="61" t="s">
        <v>5480</v>
      </c>
      <c r="E8" s="65">
        <v>45839</v>
      </c>
      <c r="F8" s="46">
        <f>IFERROR(AVERAGE(B32:B36)," ")</f>
        <v>0.28392212390899657</v>
      </c>
      <c r="G8" s="47">
        <v>0.8</v>
      </c>
    </row>
    <row r="9" spans="1:7" x14ac:dyDescent="0.35">
      <c r="A9" s="28" t="s">
        <v>5401</v>
      </c>
      <c r="B9" s="46">
        <v>0.75576036866359442</v>
      </c>
      <c r="C9" s="61">
        <v>0.8</v>
      </c>
      <c r="D9" s="61" t="s">
        <v>5481</v>
      </c>
      <c r="E9" s="65">
        <v>45870</v>
      </c>
      <c r="F9" s="46">
        <f>IFERROR(AVERAGE(B37:B40)," ")</f>
        <v>0</v>
      </c>
      <c r="G9" s="47">
        <v>0.8</v>
      </c>
    </row>
    <row r="10" spans="1:7" x14ac:dyDescent="0.35">
      <c r="A10" s="28" t="s">
        <v>1484</v>
      </c>
      <c r="B10" s="46">
        <v>0.85185185185185186</v>
      </c>
      <c r="C10" s="61">
        <v>0.8</v>
      </c>
      <c r="D10" s="61" t="s">
        <v>5482</v>
      </c>
      <c r="E10" s="65">
        <v>45901</v>
      </c>
      <c r="F10" s="46">
        <f>IFERROR(AVERAGE(B40:B43)," ")</f>
        <v>0</v>
      </c>
      <c r="G10" s="47">
        <v>0.8</v>
      </c>
    </row>
    <row r="11" spans="1:7" x14ac:dyDescent="0.35">
      <c r="A11" s="28" t="s">
        <v>1522</v>
      </c>
      <c r="B11" s="46">
        <v>0.70063694267515919</v>
      </c>
      <c r="C11" s="61">
        <v>0.8</v>
      </c>
      <c r="D11" s="61" t="s">
        <v>5483</v>
      </c>
      <c r="E11" s="65">
        <v>45931</v>
      </c>
      <c r="F11" s="46">
        <f>IFERROR(AVERAGE(B44:B48)," ")</f>
        <v>0</v>
      </c>
      <c r="G11" s="47">
        <v>0.8</v>
      </c>
    </row>
    <row r="12" spans="1:7" x14ac:dyDescent="0.35">
      <c r="A12" s="28" t="s">
        <v>1547</v>
      </c>
      <c r="B12" s="46">
        <v>0.67889999999999995</v>
      </c>
      <c r="C12" s="61">
        <v>0.8</v>
      </c>
      <c r="D12" s="61" t="s">
        <v>5484</v>
      </c>
      <c r="E12" s="65">
        <v>45962</v>
      </c>
      <c r="F12" s="46">
        <f>IFERROR(AVERAGE(B49:B52)," ")</f>
        <v>0</v>
      </c>
      <c r="G12" s="47">
        <v>0.8</v>
      </c>
    </row>
    <row r="13" spans="1:7" x14ac:dyDescent="0.35">
      <c r="A13" s="28" t="s">
        <v>1573</v>
      </c>
      <c r="B13" s="46">
        <v>0.87431693989071035</v>
      </c>
      <c r="C13" s="61">
        <v>0.8</v>
      </c>
      <c r="D13" s="61" t="s">
        <v>5485</v>
      </c>
      <c r="E13" s="65">
        <v>45992</v>
      </c>
      <c r="F13" s="46">
        <f>IFERROR(AVERAGE(B53:B57)," ")</f>
        <v>0</v>
      </c>
      <c r="G13" s="47">
        <v>0.8</v>
      </c>
    </row>
    <row r="14" spans="1:7" x14ac:dyDescent="0.35">
      <c r="A14" s="28" t="s">
        <v>1597</v>
      </c>
      <c r="B14" s="46">
        <v>0.55559999999999998</v>
      </c>
      <c r="C14" s="61">
        <v>0.8</v>
      </c>
      <c r="D14" s="61" t="s">
        <v>5486</v>
      </c>
      <c r="E14" s="62" t="s">
        <v>1088</v>
      </c>
      <c r="F14" s="63">
        <f>AVERAGE(F2:F13)</f>
        <v>0.39355578392100837</v>
      </c>
      <c r="G14" s="63">
        <f>AVERAGE(G2:G13)</f>
        <v>0.79999999999999993</v>
      </c>
    </row>
    <row r="15" spans="1:7" x14ac:dyDescent="0.35">
      <c r="A15" s="28" t="s">
        <v>5391</v>
      </c>
      <c r="B15" s="46">
        <v>0.80208333333333337</v>
      </c>
      <c r="C15" s="61">
        <v>0.8</v>
      </c>
      <c r="D15" s="61" t="s">
        <v>5435</v>
      </c>
    </row>
    <row r="16" spans="1:7" x14ac:dyDescent="0.35">
      <c r="A16" s="28" t="s">
        <v>5402</v>
      </c>
      <c r="B16" s="46">
        <v>0.79530000000000001</v>
      </c>
      <c r="C16" s="61">
        <v>0.8</v>
      </c>
      <c r="D16" s="61" t="s">
        <v>5436</v>
      </c>
    </row>
    <row r="17" spans="1:5" x14ac:dyDescent="0.35">
      <c r="A17" s="28" t="s">
        <v>1651</v>
      </c>
      <c r="B17" s="46">
        <v>0.76923076923076927</v>
      </c>
      <c r="C17" s="61">
        <v>0.8</v>
      </c>
      <c r="D17" s="61" t="s">
        <v>5437</v>
      </c>
    </row>
    <row r="18" spans="1:5" x14ac:dyDescent="0.35">
      <c r="A18" s="28" t="s">
        <v>1675</v>
      </c>
      <c r="B18" s="46">
        <v>0.84864864864864864</v>
      </c>
      <c r="C18" s="61">
        <v>0.8</v>
      </c>
      <c r="D18" s="61" t="s">
        <v>5438</v>
      </c>
      <c r="E18" s="46"/>
    </row>
    <row r="19" spans="1:5" x14ac:dyDescent="0.35">
      <c r="A19" s="28" t="s">
        <v>1702</v>
      </c>
      <c r="B19" s="46">
        <v>0.71568627450980393</v>
      </c>
      <c r="C19" s="61">
        <v>0.8</v>
      </c>
      <c r="D19" s="61" t="s">
        <v>5439</v>
      </c>
    </row>
    <row r="20" spans="1:5" x14ac:dyDescent="0.35">
      <c r="A20" s="28" t="s">
        <v>3372</v>
      </c>
      <c r="B20" s="46">
        <v>0.6203208556149733</v>
      </c>
      <c r="C20" s="61">
        <v>0.8</v>
      </c>
      <c r="D20" s="61" t="s">
        <v>5440</v>
      </c>
    </row>
    <row r="21" spans="1:5" x14ac:dyDescent="0.35">
      <c r="A21" s="28" t="s">
        <v>3439</v>
      </c>
      <c r="B21" s="46">
        <v>0.58819999999999995</v>
      </c>
      <c r="C21" s="61">
        <v>0.8</v>
      </c>
      <c r="D21" s="61" t="s">
        <v>5441</v>
      </c>
    </row>
    <row r="22" spans="1:5" x14ac:dyDescent="0.35">
      <c r="A22" s="28" t="s">
        <v>3454</v>
      </c>
      <c r="B22" s="46">
        <v>0.77600000000000002</v>
      </c>
      <c r="C22" s="61">
        <v>0.8</v>
      </c>
      <c r="D22" s="61" t="s">
        <v>5442</v>
      </c>
    </row>
    <row r="23" spans="1:5" x14ac:dyDescent="0.35">
      <c r="A23" s="28" t="s">
        <v>3550</v>
      </c>
      <c r="B23" s="46">
        <v>0.84239130434782605</v>
      </c>
      <c r="C23" s="61">
        <v>0.8</v>
      </c>
      <c r="D23" s="61" t="s">
        <v>5443</v>
      </c>
    </row>
    <row r="24" spans="1:5" x14ac:dyDescent="0.35">
      <c r="A24" s="28" t="s">
        <v>3893</v>
      </c>
      <c r="B24" s="46">
        <v>0.77939999999999998</v>
      </c>
      <c r="C24" s="61">
        <v>0.8</v>
      </c>
      <c r="D24" s="61" t="s">
        <v>5444</v>
      </c>
    </row>
    <row r="25" spans="1:5" x14ac:dyDescent="0.35">
      <c r="A25" s="28" t="s">
        <v>3899</v>
      </c>
      <c r="B25" s="46">
        <v>0.85897435897435892</v>
      </c>
      <c r="C25" s="61">
        <v>0.8</v>
      </c>
      <c r="D25" s="61" t="s">
        <v>5445</v>
      </c>
    </row>
    <row r="26" spans="1:5" x14ac:dyDescent="0.35">
      <c r="A26" s="28" t="s">
        <v>4083</v>
      </c>
      <c r="B26" s="46">
        <v>0.75563907623291016</v>
      </c>
      <c r="C26" s="61">
        <v>0.8</v>
      </c>
      <c r="D26" s="61" t="s">
        <v>5446</v>
      </c>
    </row>
    <row r="27" spans="1:5" x14ac:dyDescent="0.35">
      <c r="A27" s="28" t="s">
        <v>5199</v>
      </c>
      <c r="B27" s="46">
        <v>0.86624205112457275</v>
      </c>
      <c r="C27" s="61">
        <v>0.8</v>
      </c>
      <c r="D27" s="61" t="s">
        <v>5447</v>
      </c>
    </row>
    <row r="28" spans="1:5" x14ac:dyDescent="0.35">
      <c r="A28" s="28" t="s">
        <v>5393</v>
      </c>
      <c r="B28" s="46">
        <v>0.792682945728302</v>
      </c>
      <c r="C28" s="61">
        <v>0.8</v>
      </c>
      <c r="D28" s="61" t="s">
        <v>5448</v>
      </c>
    </row>
    <row r="29" spans="1:5" x14ac:dyDescent="0.35">
      <c r="A29" s="28" t="s">
        <v>5389</v>
      </c>
      <c r="B29" s="46">
        <v>0.80310000000000004</v>
      </c>
      <c r="C29" s="61">
        <v>0.8</v>
      </c>
      <c r="D29" s="61" t="s">
        <v>5449</v>
      </c>
    </row>
    <row r="30" spans="1:5" x14ac:dyDescent="0.35">
      <c r="A30" s="28" t="s">
        <v>5403</v>
      </c>
      <c r="B30" s="46">
        <v>0.6523605150214592</v>
      </c>
      <c r="C30" s="61">
        <v>0.8</v>
      </c>
      <c r="D30" s="61" t="s">
        <v>5450</v>
      </c>
    </row>
    <row r="31" spans="1:5" x14ac:dyDescent="0.35">
      <c r="A31" s="28" t="s">
        <v>5404</v>
      </c>
      <c r="B31" s="46">
        <v>0.57803469896316528</v>
      </c>
      <c r="C31" s="61">
        <v>0.8</v>
      </c>
      <c r="D31" s="61" t="s">
        <v>5451</v>
      </c>
    </row>
    <row r="32" spans="1:5" x14ac:dyDescent="0.35">
      <c r="A32" s="28" t="s">
        <v>5405</v>
      </c>
      <c r="B32" s="46">
        <v>0.66489362716674805</v>
      </c>
      <c r="C32" s="61">
        <v>0.8</v>
      </c>
      <c r="D32" s="61" t="s">
        <v>5452</v>
      </c>
    </row>
    <row r="33" spans="1:4" x14ac:dyDescent="0.35">
      <c r="A33" s="28" t="s">
        <v>5406</v>
      </c>
      <c r="B33" s="46">
        <v>0.75471699237823486</v>
      </c>
      <c r="C33" s="61">
        <v>0.8</v>
      </c>
      <c r="D33" s="61" t="s">
        <v>5453</v>
      </c>
    </row>
    <row r="34" spans="1:4" x14ac:dyDescent="0.35">
      <c r="A34" s="28" t="s">
        <v>5407</v>
      </c>
      <c r="B34" s="46">
        <v>0</v>
      </c>
      <c r="C34" s="61">
        <v>0.8</v>
      </c>
      <c r="D34" s="61" t="s">
        <v>5454</v>
      </c>
    </row>
    <row r="35" spans="1:4" x14ac:dyDescent="0.35">
      <c r="A35" s="28" t="s">
        <v>5408</v>
      </c>
      <c r="B35" s="46">
        <v>0</v>
      </c>
      <c r="C35" s="61">
        <v>0.8</v>
      </c>
      <c r="D35" s="61" t="s">
        <v>5455</v>
      </c>
    </row>
    <row r="36" spans="1:4" x14ac:dyDescent="0.35">
      <c r="A36" s="28" t="s">
        <v>5409</v>
      </c>
      <c r="B36" s="46">
        <v>0</v>
      </c>
      <c r="C36" s="61">
        <v>0.8</v>
      </c>
      <c r="D36" s="61" t="s">
        <v>5456</v>
      </c>
    </row>
    <row r="37" spans="1:4" x14ac:dyDescent="0.35">
      <c r="A37" s="28" t="s">
        <v>5410</v>
      </c>
      <c r="B37" s="46">
        <v>0</v>
      </c>
      <c r="C37" s="61">
        <v>0.8</v>
      </c>
      <c r="D37" s="61" t="s">
        <v>5457</v>
      </c>
    </row>
    <row r="38" spans="1:4" x14ac:dyDescent="0.35">
      <c r="A38" s="28" t="s">
        <v>5411</v>
      </c>
      <c r="B38" s="46">
        <v>0</v>
      </c>
      <c r="C38" s="61">
        <v>0.8</v>
      </c>
      <c r="D38" s="61" t="s">
        <v>5458</v>
      </c>
    </row>
    <row r="39" spans="1:4" x14ac:dyDescent="0.35">
      <c r="A39" s="28" t="s">
        <v>5412</v>
      </c>
      <c r="B39" s="46">
        <v>0</v>
      </c>
      <c r="C39" s="61">
        <v>0.8</v>
      </c>
      <c r="D39" s="61" t="s">
        <v>5459</v>
      </c>
    </row>
    <row r="40" spans="1:4" x14ac:dyDescent="0.35">
      <c r="A40" s="28" t="s">
        <v>5413</v>
      </c>
      <c r="B40" s="46">
        <v>0</v>
      </c>
      <c r="C40" s="61">
        <v>0.8</v>
      </c>
      <c r="D40" s="61" t="s">
        <v>5460</v>
      </c>
    </row>
    <row r="41" spans="1:4" x14ac:dyDescent="0.35">
      <c r="A41" s="28" t="s">
        <v>5414</v>
      </c>
      <c r="B41" s="46">
        <v>0</v>
      </c>
      <c r="C41" s="61">
        <v>0.8</v>
      </c>
      <c r="D41" s="61" t="s">
        <v>5461</v>
      </c>
    </row>
    <row r="42" spans="1:4" x14ac:dyDescent="0.35">
      <c r="A42" s="28" t="s">
        <v>5415</v>
      </c>
      <c r="B42" s="46">
        <v>0</v>
      </c>
      <c r="C42" s="61">
        <v>0.8</v>
      </c>
      <c r="D42" s="61" t="s">
        <v>5462</v>
      </c>
    </row>
    <row r="43" spans="1:4" x14ac:dyDescent="0.35">
      <c r="A43" s="28" t="s">
        <v>5416</v>
      </c>
      <c r="B43" s="46">
        <v>0</v>
      </c>
      <c r="C43" s="61">
        <v>0.8</v>
      </c>
      <c r="D43" s="61" t="s">
        <v>5463</v>
      </c>
    </row>
    <row r="44" spans="1:4" x14ac:dyDescent="0.35">
      <c r="A44" s="28" t="s">
        <v>5417</v>
      </c>
      <c r="B44" s="46">
        <v>0</v>
      </c>
      <c r="C44" s="61">
        <v>0.8</v>
      </c>
      <c r="D44" s="61" t="s">
        <v>5464</v>
      </c>
    </row>
    <row r="45" spans="1:4" x14ac:dyDescent="0.35">
      <c r="A45" s="28" t="s">
        <v>5418</v>
      </c>
      <c r="B45" s="46">
        <v>0</v>
      </c>
      <c r="C45" s="61">
        <v>0.8</v>
      </c>
      <c r="D45" s="61" t="s">
        <v>5465</v>
      </c>
    </row>
    <row r="46" spans="1:4" x14ac:dyDescent="0.35">
      <c r="A46" s="28" t="s">
        <v>5419</v>
      </c>
      <c r="B46" s="46">
        <v>0</v>
      </c>
      <c r="C46" s="61">
        <v>0.8</v>
      </c>
      <c r="D46" s="61" t="s">
        <v>5466</v>
      </c>
    </row>
    <row r="47" spans="1:4" x14ac:dyDescent="0.35">
      <c r="A47" s="28" t="s">
        <v>5420</v>
      </c>
      <c r="B47" s="46">
        <v>0</v>
      </c>
      <c r="C47" s="61">
        <v>0.8</v>
      </c>
      <c r="D47" s="61" t="s">
        <v>5467</v>
      </c>
    </row>
    <row r="48" spans="1:4" x14ac:dyDescent="0.35">
      <c r="A48" s="28" t="s">
        <v>5421</v>
      </c>
      <c r="B48" s="46">
        <v>0</v>
      </c>
      <c r="C48" s="61">
        <v>0.8</v>
      </c>
      <c r="D48" s="61" t="s">
        <v>5468</v>
      </c>
    </row>
    <row r="49" spans="1:4" x14ac:dyDescent="0.35">
      <c r="A49" s="28" t="s">
        <v>5422</v>
      </c>
      <c r="B49" s="46">
        <v>0</v>
      </c>
      <c r="C49" s="61">
        <v>0.8</v>
      </c>
      <c r="D49" s="61" t="s">
        <v>5469</v>
      </c>
    </row>
    <row r="50" spans="1:4" x14ac:dyDescent="0.35">
      <c r="A50" s="28" t="s">
        <v>5423</v>
      </c>
      <c r="B50" s="46">
        <v>0</v>
      </c>
      <c r="C50" s="61">
        <v>0.8</v>
      </c>
      <c r="D50" s="61" t="s">
        <v>5470</v>
      </c>
    </row>
    <row r="51" spans="1:4" x14ac:dyDescent="0.35">
      <c r="A51" s="28" t="s">
        <v>5424</v>
      </c>
      <c r="B51" s="46">
        <v>0</v>
      </c>
      <c r="C51" s="61">
        <v>0.8</v>
      </c>
      <c r="D51" s="61" t="s">
        <v>5471</v>
      </c>
    </row>
    <row r="52" spans="1:4" x14ac:dyDescent="0.35">
      <c r="A52" s="28" t="s">
        <v>5425</v>
      </c>
      <c r="B52" s="46">
        <v>0</v>
      </c>
      <c r="C52" s="61">
        <v>0.8</v>
      </c>
      <c r="D52" s="61" t="s">
        <v>5472</v>
      </c>
    </row>
    <row r="53" spans="1:4" x14ac:dyDescent="0.35">
      <c r="A53" s="28" t="s">
        <v>5426</v>
      </c>
      <c r="B53" s="46">
        <v>0</v>
      </c>
      <c r="C53" s="61">
        <v>0.8</v>
      </c>
      <c r="D53" s="61" t="s">
        <v>5473</v>
      </c>
    </row>
    <row r="54" spans="1:4" x14ac:dyDescent="0.35">
      <c r="A54" s="28" t="s">
        <v>5427</v>
      </c>
      <c r="B54" s="46">
        <v>0</v>
      </c>
      <c r="C54" s="61">
        <v>0.8</v>
      </c>
      <c r="D54" s="61" t="s">
        <v>5474</v>
      </c>
    </row>
    <row r="55" spans="1:4" x14ac:dyDescent="0.35">
      <c r="A55" s="28" t="s">
        <v>5428</v>
      </c>
      <c r="B55" s="46">
        <v>0</v>
      </c>
      <c r="C55" s="61">
        <v>0.8</v>
      </c>
      <c r="D55" s="61" t="s">
        <v>5475</v>
      </c>
    </row>
    <row r="56" spans="1:4" x14ac:dyDescent="0.35">
      <c r="A56" s="28" t="s">
        <v>5429</v>
      </c>
      <c r="B56" s="46">
        <v>0</v>
      </c>
      <c r="C56" s="61">
        <v>0.8</v>
      </c>
      <c r="D56" s="61" t="s">
        <v>5476</v>
      </c>
    </row>
    <row r="57" spans="1:4" x14ac:dyDescent="0.35">
      <c r="A57" s="28" t="s">
        <v>5430</v>
      </c>
      <c r="B57" s="46">
        <v>0</v>
      </c>
      <c r="C57" s="61">
        <v>0.8</v>
      </c>
      <c r="D57" s="61" t="s">
        <v>5477</v>
      </c>
    </row>
  </sheetData>
  <phoneticPr fontId="2" type="noConversion"/>
  <pageMargins left="0.7" right="0.7" top="0.75" bottom="0.75" header="0.3" footer="0.3"/>
  <ignoredErrors>
    <ignoredError sqref="F8:F9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0BEFD-995C-4795-AAA7-3B07BE54927F}">
  <sheetPr codeName="Hoja7">
    <tabColor rgb="FF92D050"/>
  </sheetPr>
  <dimension ref="A1:K486"/>
  <sheetViews>
    <sheetView workbookViewId="0">
      <selection activeCell="D2" sqref="D2:D369"/>
    </sheetView>
  </sheetViews>
  <sheetFormatPr baseColWidth="10" defaultRowHeight="14.5" x14ac:dyDescent="0.35"/>
  <cols>
    <col min="2" max="2" width="14.453125" customWidth="1"/>
    <col min="3" max="3" width="13.7265625" customWidth="1"/>
    <col min="4" max="4" width="16.54296875" customWidth="1"/>
    <col min="7" max="7" width="22.453125" customWidth="1"/>
    <col min="8" max="8" width="15.7265625" customWidth="1"/>
    <col min="9" max="9" width="20.453125" customWidth="1"/>
    <col min="10" max="10" width="20.7265625" customWidth="1"/>
    <col min="11" max="11" width="41" customWidth="1"/>
  </cols>
  <sheetData>
    <row r="1" spans="1:11" ht="26" x14ac:dyDescent="0.35">
      <c r="A1" s="25" t="s">
        <v>92</v>
      </c>
      <c r="B1" s="25" t="s">
        <v>119</v>
      </c>
      <c r="C1" s="25" t="s">
        <v>79</v>
      </c>
      <c r="D1" s="26" t="s">
        <v>30</v>
      </c>
      <c r="E1" s="26" t="s">
        <v>120</v>
      </c>
      <c r="F1" s="26" t="s">
        <v>73</v>
      </c>
      <c r="G1" s="25" t="s">
        <v>76</v>
      </c>
      <c r="H1" s="25" t="s">
        <v>32</v>
      </c>
      <c r="I1" s="25" t="s">
        <v>74</v>
      </c>
      <c r="J1" s="25" t="s">
        <v>34</v>
      </c>
      <c r="K1" s="25" t="s">
        <v>35</v>
      </c>
    </row>
    <row r="2" spans="1:11" x14ac:dyDescent="0.35">
      <c r="A2" s="92" t="s">
        <v>121</v>
      </c>
      <c r="B2" s="92" t="s">
        <v>135</v>
      </c>
      <c r="C2" s="92" t="s">
        <v>3476</v>
      </c>
      <c r="D2" s="92" t="s">
        <v>6986</v>
      </c>
      <c r="E2" s="92" t="s">
        <v>1407</v>
      </c>
      <c r="F2" s="92" t="s">
        <v>129</v>
      </c>
      <c r="G2" s="92" t="s">
        <v>808</v>
      </c>
      <c r="H2" s="92" t="s">
        <v>125</v>
      </c>
      <c r="I2" s="92" t="s">
        <v>807</v>
      </c>
      <c r="J2" s="92" t="s">
        <v>1302</v>
      </c>
      <c r="K2" s="92" t="s">
        <v>148</v>
      </c>
    </row>
    <row r="3" spans="1:11" x14ac:dyDescent="0.35">
      <c r="A3" s="85" t="s">
        <v>121</v>
      </c>
      <c r="B3" s="85" t="s">
        <v>135</v>
      </c>
      <c r="C3" s="85" t="s">
        <v>3476</v>
      </c>
      <c r="D3" s="85" t="s">
        <v>6987</v>
      </c>
      <c r="E3" s="85" t="s">
        <v>1407</v>
      </c>
      <c r="F3" s="85" t="s">
        <v>129</v>
      </c>
      <c r="G3" s="85" t="s">
        <v>405</v>
      </c>
      <c r="H3" s="85" t="s">
        <v>439</v>
      </c>
      <c r="I3" s="85" t="s">
        <v>800</v>
      </c>
      <c r="J3" s="85" t="s">
        <v>1319</v>
      </c>
      <c r="K3" s="85" t="s">
        <v>218</v>
      </c>
    </row>
    <row r="4" spans="1:11" x14ac:dyDescent="0.35">
      <c r="A4" s="84" t="s">
        <v>121</v>
      </c>
      <c r="B4" s="84" t="s">
        <v>122</v>
      </c>
      <c r="C4" s="84" t="s">
        <v>3476</v>
      </c>
      <c r="D4" s="84" t="s">
        <v>6988</v>
      </c>
      <c r="E4" s="84" t="s">
        <v>1407</v>
      </c>
      <c r="F4" s="84" t="s">
        <v>129</v>
      </c>
      <c r="G4" s="84" t="s">
        <v>124</v>
      </c>
      <c r="H4" s="84" t="s">
        <v>125</v>
      </c>
      <c r="I4" s="84" t="s">
        <v>784</v>
      </c>
      <c r="J4" s="84" t="s">
        <v>5108</v>
      </c>
      <c r="K4" s="84" t="s">
        <v>155</v>
      </c>
    </row>
    <row r="5" spans="1:11" x14ac:dyDescent="0.35">
      <c r="A5" s="85" t="s">
        <v>121</v>
      </c>
      <c r="B5" s="85" t="s">
        <v>135</v>
      </c>
      <c r="C5" s="85" t="s">
        <v>3476</v>
      </c>
      <c r="D5" s="85" t="s">
        <v>6989</v>
      </c>
      <c r="E5" s="85" t="s">
        <v>1407</v>
      </c>
      <c r="F5" s="85" t="s">
        <v>129</v>
      </c>
      <c r="G5" s="85" t="s">
        <v>192</v>
      </c>
      <c r="H5" s="85" t="s">
        <v>133</v>
      </c>
      <c r="I5" s="85" t="s">
        <v>776</v>
      </c>
      <c r="J5" s="85" t="s">
        <v>200</v>
      </c>
      <c r="K5" s="85" t="s">
        <v>201</v>
      </c>
    </row>
    <row r="6" spans="1:11" x14ac:dyDescent="0.35">
      <c r="A6" s="84" t="s">
        <v>121</v>
      </c>
      <c r="B6" s="84" t="s">
        <v>135</v>
      </c>
      <c r="C6" s="84" t="s">
        <v>3476</v>
      </c>
      <c r="D6" s="84" t="s">
        <v>6990</v>
      </c>
      <c r="E6" s="84" t="s">
        <v>1407</v>
      </c>
      <c r="F6" s="84" t="s">
        <v>129</v>
      </c>
      <c r="G6" s="84" t="s">
        <v>136</v>
      </c>
      <c r="H6" s="84" t="s">
        <v>125</v>
      </c>
      <c r="I6" s="84" t="s">
        <v>4541</v>
      </c>
      <c r="J6" s="84" t="s">
        <v>1644</v>
      </c>
      <c r="K6" s="84" t="s">
        <v>238</v>
      </c>
    </row>
    <row r="7" spans="1:11" x14ac:dyDescent="0.35">
      <c r="A7" s="85" t="s">
        <v>121</v>
      </c>
      <c r="B7" s="85" t="s">
        <v>141</v>
      </c>
      <c r="C7" s="85" t="s">
        <v>3476</v>
      </c>
      <c r="D7" s="85" t="s">
        <v>6991</v>
      </c>
      <c r="E7" s="85" t="s">
        <v>1407</v>
      </c>
      <c r="F7" s="85" t="s">
        <v>129</v>
      </c>
      <c r="G7" s="85" t="s">
        <v>147</v>
      </c>
      <c r="H7" s="85" t="s">
        <v>133</v>
      </c>
      <c r="I7" s="85" t="s">
        <v>734</v>
      </c>
      <c r="J7" s="85" t="s">
        <v>5140</v>
      </c>
      <c r="K7" s="85" t="s">
        <v>337</v>
      </c>
    </row>
    <row r="8" spans="1:11" x14ac:dyDescent="0.35">
      <c r="A8" s="84" t="s">
        <v>121</v>
      </c>
      <c r="B8" s="84" t="s">
        <v>135</v>
      </c>
      <c r="C8" s="84" t="s">
        <v>3476</v>
      </c>
      <c r="D8" s="84" t="s">
        <v>6992</v>
      </c>
      <c r="E8" s="84" t="s">
        <v>1406</v>
      </c>
      <c r="F8" s="84" t="s">
        <v>129</v>
      </c>
      <c r="G8" s="84" t="s">
        <v>136</v>
      </c>
      <c r="H8" s="84" t="s">
        <v>125</v>
      </c>
      <c r="I8" s="84" t="s">
        <v>729</v>
      </c>
      <c r="J8" s="84" t="s">
        <v>1129</v>
      </c>
      <c r="K8" s="84" t="s">
        <v>237</v>
      </c>
    </row>
    <row r="9" spans="1:11" x14ac:dyDescent="0.35">
      <c r="A9" s="85" t="s">
        <v>121</v>
      </c>
      <c r="B9" s="85" t="s">
        <v>122</v>
      </c>
      <c r="C9" s="85" t="s">
        <v>3476</v>
      </c>
      <c r="D9" s="85" t="s">
        <v>5096</v>
      </c>
      <c r="E9" s="85" t="s">
        <v>1406</v>
      </c>
      <c r="F9" s="85" t="s">
        <v>373</v>
      </c>
      <c r="G9" s="85" t="s">
        <v>3947</v>
      </c>
      <c r="H9" s="85" t="s">
        <v>125</v>
      </c>
      <c r="I9" s="85" t="s">
        <v>3946</v>
      </c>
      <c r="J9" s="85" t="s">
        <v>1541</v>
      </c>
      <c r="K9" s="85" t="s">
        <v>134</v>
      </c>
    </row>
    <row r="10" spans="1:11" x14ac:dyDescent="0.35">
      <c r="A10" s="84" t="s">
        <v>121</v>
      </c>
      <c r="B10" s="84" t="s">
        <v>141</v>
      </c>
      <c r="C10" s="84" t="s">
        <v>3476</v>
      </c>
      <c r="D10" s="84" t="s">
        <v>6993</v>
      </c>
      <c r="E10" s="84" t="s">
        <v>1407</v>
      </c>
      <c r="F10" s="84" t="s">
        <v>129</v>
      </c>
      <c r="G10" s="84" t="s">
        <v>147</v>
      </c>
      <c r="H10" s="84" t="s">
        <v>133</v>
      </c>
      <c r="I10" s="84" t="s">
        <v>697</v>
      </c>
      <c r="J10" s="84" t="s">
        <v>1310</v>
      </c>
      <c r="K10" s="84" t="s">
        <v>159</v>
      </c>
    </row>
    <row r="11" spans="1:11" x14ac:dyDescent="0.35">
      <c r="A11" s="85" t="s">
        <v>121</v>
      </c>
      <c r="B11" s="85" t="s">
        <v>141</v>
      </c>
      <c r="C11" s="85" t="s">
        <v>3476</v>
      </c>
      <c r="D11" s="85" t="s">
        <v>6994</v>
      </c>
      <c r="E11" s="85" t="s">
        <v>1406</v>
      </c>
      <c r="F11" s="85" t="s">
        <v>129</v>
      </c>
      <c r="G11" s="85" t="s">
        <v>423</v>
      </c>
      <c r="H11" s="85" t="s">
        <v>439</v>
      </c>
      <c r="I11" s="85" t="s">
        <v>421</v>
      </c>
      <c r="J11" s="85" t="s">
        <v>1409</v>
      </c>
      <c r="K11" s="85" t="s">
        <v>315</v>
      </c>
    </row>
    <row r="12" spans="1:11" x14ac:dyDescent="0.35">
      <c r="A12" s="84" t="s">
        <v>121</v>
      </c>
      <c r="B12" s="84" t="s">
        <v>141</v>
      </c>
      <c r="C12" s="84" t="s">
        <v>3476</v>
      </c>
      <c r="D12" s="84" t="s">
        <v>6995</v>
      </c>
      <c r="E12" s="84" t="s">
        <v>1406</v>
      </c>
      <c r="F12" s="84" t="s">
        <v>129</v>
      </c>
      <c r="G12" s="84" t="s">
        <v>147</v>
      </c>
      <c r="H12" s="84" t="s">
        <v>133</v>
      </c>
      <c r="I12" s="84" t="s">
        <v>689</v>
      </c>
      <c r="J12" s="84" t="s">
        <v>1310</v>
      </c>
      <c r="K12" s="84" t="s">
        <v>159</v>
      </c>
    </row>
    <row r="13" spans="1:11" x14ac:dyDescent="0.35">
      <c r="A13" s="85" t="s">
        <v>121</v>
      </c>
      <c r="B13" s="85" t="s">
        <v>122</v>
      </c>
      <c r="C13" s="85" t="s">
        <v>3476</v>
      </c>
      <c r="D13" s="85" t="s">
        <v>6996</v>
      </c>
      <c r="E13" s="85" t="s">
        <v>1406</v>
      </c>
      <c r="F13" s="85" t="s">
        <v>123</v>
      </c>
      <c r="G13" s="85" t="s">
        <v>132</v>
      </c>
      <c r="H13" s="85" t="s">
        <v>133</v>
      </c>
      <c r="I13" s="85" t="s">
        <v>682</v>
      </c>
      <c r="J13" s="85" t="s">
        <v>1541</v>
      </c>
      <c r="K13" s="85" t="s">
        <v>134</v>
      </c>
    </row>
    <row r="14" spans="1:11" x14ac:dyDescent="0.35">
      <c r="A14" s="84" t="s">
        <v>121</v>
      </c>
      <c r="B14" s="84" t="s">
        <v>141</v>
      </c>
      <c r="C14" s="84" t="s">
        <v>3476</v>
      </c>
      <c r="D14" s="84" t="s">
        <v>6997</v>
      </c>
      <c r="E14" s="84" t="s">
        <v>1406</v>
      </c>
      <c r="F14" s="84" t="s">
        <v>129</v>
      </c>
      <c r="G14" s="84" t="s">
        <v>423</v>
      </c>
      <c r="H14" s="84" t="s">
        <v>125</v>
      </c>
      <c r="I14" s="84" t="s">
        <v>5392</v>
      </c>
      <c r="J14" s="84" t="s">
        <v>1305</v>
      </c>
      <c r="K14" s="84" t="s">
        <v>158</v>
      </c>
    </row>
    <row r="15" spans="1:11" x14ac:dyDescent="0.35">
      <c r="A15" s="85" t="s">
        <v>121</v>
      </c>
      <c r="B15" s="85" t="s">
        <v>135</v>
      </c>
      <c r="C15" s="85" t="s">
        <v>3476</v>
      </c>
      <c r="D15" s="85" t="s">
        <v>6998</v>
      </c>
      <c r="E15" s="85" t="s">
        <v>1407</v>
      </c>
      <c r="F15" s="85" t="s">
        <v>129</v>
      </c>
      <c r="G15" s="85" t="s">
        <v>136</v>
      </c>
      <c r="H15" s="85" t="s">
        <v>125</v>
      </c>
      <c r="I15" s="85" t="s">
        <v>659</v>
      </c>
      <c r="J15" s="85" t="s">
        <v>1320</v>
      </c>
      <c r="K15" s="85" t="s">
        <v>177</v>
      </c>
    </row>
    <row r="16" spans="1:11" x14ac:dyDescent="0.35">
      <c r="A16" s="84" t="s">
        <v>121</v>
      </c>
      <c r="B16" s="84" t="s">
        <v>141</v>
      </c>
      <c r="C16" s="84" t="s">
        <v>3476</v>
      </c>
      <c r="D16" s="84" t="s">
        <v>6999</v>
      </c>
      <c r="E16" s="84" t="s">
        <v>1407</v>
      </c>
      <c r="F16" s="84" t="s">
        <v>129</v>
      </c>
      <c r="G16" s="84" t="s">
        <v>132</v>
      </c>
      <c r="H16" s="84" t="s">
        <v>133</v>
      </c>
      <c r="I16" s="84" t="s">
        <v>861</v>
      </c>
      <c r="J16" s="84" t="s">
        <v>5103</v>
      </c>
      <c r="K16" s="84" t="s">
        <v>233</v>
      </c>
    </row>
    <row r="17" spans="1:11" x14ac:dyDescent="0.35">
      <c r="A17" s="85" t="s">
        <v>121</v>
      </c>
      <c r="B17" s="85" t="s">
        <v>135</v>
      </c>
      <c r="C17" s="85" t="s">
        <v>3476</v>
      </c>
      <c r="D17" s="85" t="s">
        <v>7000</v>
      </c>
      <c r="E17" s="85" t="s">
        <v>1407</v>
      </c>
      <c r="F17" s="85" t="s">
        <v>129</v>
      </c>
      <c r="G17" s="85" t="s">
        <v>192</v>
      </c>
      <c r="H17" s="85" t="s">
        <v>133</v>
      </c>
      <c r="I17" s="85" t="s">
        <v>3386</v>
      </c>
      <c r="J17" s="85" t="s">
        <v>1544</v>
      </c>
      <c r="K17" s="85" t="s">
        <v>224</v>
      </c>
    </row>
    <row r="18" spans="1:11" x14ac:dyDescent="0.35">
      <c r="A18" s="84" t="s">
        <v>121</v>
      </c>
      <c r="B18" s="84" t="s">
        <v>122</v>
      </c>
      <c r="C18" s="84" t="s">
        <v>3476</v>
      </c>
      <c r="D18" s="84" t="s">
        <v>7001</v>
      </c>
      <c r="E18" s="84" t="s">
        <v>1407</v>
      </c>
      <c r="F18" s="84" t="s">
        <v>129</v>
      </c>
      <c r="G18" s="84" t="s">
        <v>132</v>
      </c>
      <c r="H18" s="84" t="s">
        <v>133</v>
      </c>
      <c r="I18" s="84" t="s">
        <v>610</v>
      </c>
      <c r="J18" s="84" t="s">
        <v>5108</v>
      </c>
      <c r="K18" s="84" t="s">
        <v>155</v>
      </c>
    </row>
    <row r="19" spans="1:11" x14ac:dyDescent="0.35">
      <c r="A19" s="85" t="s">
        <v>121</v>
      </c>
      <c r="B19" s="85" t="s">
        <v>122</v>
      </c>
      <c r="C19" s="85" t="s">
        <v>3476</v>
      </c>
      <c r="D19" s="85" t="s">
        <v>7002</v>
      </c>
      <c r="E19" s="85" t="s">
        <v>1406</v>
      </c>
      <c r="F19" s="85" t="s">
        <v>123</v>
      </c>
      <c r="G19" s="85" t="s">
        <v>127</v>
      </c>
      <c r="H19" s="85" t="s">
        <v>125</v>
      </c>
      <c r="I19" s="85" t="s">
        <v>1676</v>
      </c>
      <c r="J19" s="85" t="s">
        <v>1318</v>
      </c>
      <c r="K19" s="85" t="s">
        <v>126</v>
      </c>
    </row>
    <row r="20" spans="1:11" x14ac:dyDescent="0.35">
      <c r="A20" s="84" t="s">
        <v>121</v>
      </c>
      <c r="B20" s="84" t="s">
        <v>135</v>
      </c>
      <c r="C20" s="84" t="s">
        <v>3476</v>
      </c>
      <c r="D20" s="84" t="s">
        <v>7003</v>
      </c>
      <c r="E20" s="84" t="s">
        <v>1407</v>
      </c>
      <c r="F20" s="84" t="s">
        <v>129</v>
      </c>
      <c r="G20" s="84" t="s">
        <v>192</v>
      </c>
      <c r="H20" s="84" t="s">
        <v>143</v>
      </c>
      <c r="I20" s="84" t="s">
        <v>1642</v>
      </c>
      <c r="J20" s="84" t="s">
        <v>197</v>
      </c>
      <c r="K20" s="84" t="s">
        <v>198</v>
      </c>
    </row>
    <row r="21" spans="1:11" x14ac:dyDescent="0.35">
      <c r="A21" s="92" t="s">
        <v>121</v>
      </c>
      <c r="B21" s="92" t="s">
        <v>135</v>
      </c>
      <c r="C21" s="92" t="s">
        <v>3476</v>
      </c>
      <c r="D21" s="92" t="s">
        <v>5097</v>
      </c>
      <c r="E21" s="92" t="s">
        <v>1406</v>
      </c>
      <c r="F21" s="92" t="s">
        <v>129</v>
      </c>
      <c r="G21" s="92" t="s">
        <v>136</v>
      </c>
      <c r="H21" s="92" t="s">
        <v>125</v>
      </c>
      <c r="I21" s="92" t="s">
        <v>182</v>
      </c>
      <c r="J21" s="92" t="s">
        <v>1410</v>
      </c>
      <c r="K21" s="92" t="s">
        <v>217</v>
      </c>
    </row>
    <row r="22" spans="1:11" x14ac:dyDescent="0.35">
      <c r="A22" s="84" t="s">
        <v>121</v>
      </c>
      <c r="B22" s="84" t="s">
        <v>141</v>
      </c>
      <c r="C22" s="84" t="s">
        <v>3476</v>
      </c>
      <c r="D22" s="84" t="s">
        <v>7004</v>
      </c>
      <c r="E22" s="84" t="s">
        <v>1406</v>
      </c>
      <c r="F22" s="84" t="s">
        <v>129</v>
      </c>
      <c r="G22" s="84" t="s">
        <v>543</v>
      </c>
      <c r="H22" s="84" t="s">
        <v>125</v>
      </c>
      <c r="I22" s="84" t="s">
        <v>1697</v>
      </c>
      <c r="J22" s="84" t="s">
        <v>1212</v>
      </c>
      <c r="K22" s="84" t="s">
        <v>149</v>
      </c>
    </row>
    <row r="23" spans="1:11" x14ac:dyDescent="0.35">
      <c r="A23" s="85" t="s">
        <v>121</v>
      </c>
      <c r="B23" s="85" t="s">
        <v>141</v>
      </c>
      <c r="C23" s="85" t="s">
        <v>3476</v>
      </c>
      <c r="D23" s="85" t="s">
        <v>7005</v>
      </c>
      <c r="E23" s="85" t="s">
        <v>1406</v>
      </c>
      <c r="F23" s="85" t="s">
        <v>129</v>
      </c>
      <c r="G23" s="85" t="s">
        <v>147</v>
      </c>
      <c r="H23" s="85" t="s">
        <v>133</v>
      </c>
      <c r="I23" s="85" t="s">
        <v>563</v>
      </c>
      <c r="J23" s="85" t="s">
        <v>5140</v>
      </c>
      <c r="K23" s="85" t="s">
        <v>337</v>
      </c>
    </row>
    <row r="24" spans="1:11" x14ac:dyDescent="0.35">
      <c r="A24" s="84" t="s">
        <v>121</v>
      </c>
      <c r="B24" s="84" t="s">
        <v>189</v>
      </c>
      <c r="C24" s="84" t="s">
        <v>3476</v>
      </c>
      <c r="D24" s="84" t="s">
        <v>7006</v>
      </c>
      <c r="E24" s="84" t="s">
        <v>1407</v>
      </c>
      <c r="F24" s="84" t="s">
        <v>129</v>
      </c>
      <c r="G24" s="84" t="s">
        <v>226</v>
      </c>
      <c r="H24" s="84" t="s">
        <v>143</v>
      </c>
      <c r="I24" s="84" t="s">
        <v>555</v>
      </c>
      <c r="J24" s="84" t="s">
        <v>897</v>
      </c>
      <c r="K24" s="84" t="s">
        <v>313</v>
      </c>
    </row>
    <row r="25" spans="1:11" x14ac:dyDescent="0.35">
      <c r="A25" s="85" t="s">
        <v>121</v>
      </c>
      <c r="B25" s="85" t="s">
        <v>135</v>
      </c>
      <c r="C25" s="85" t="s">
        <v>3476</v>
      </c>
      <c r="D25" s="85" t="s">
        <v>7007</v>
      </c>
      <c r="E25" s="85" t="s">
        <v>1407</v>
      </c>
      <c r="F25" s="85" t="s">
        <v>129</v>
      </c>
      <c r="G25" s="85" t="s">
        <v>416</v>
      </c>
      <c r="H25" s="85" t="s">
        <v>125</v>
      </c>
      <c r="I25" s="85" t="s">
        <v>3387</v>
      </c>
      <c r="J25" s="85" t="s">
        <v>1211</v>
      </c>
      <c r="K25" s="85" t="s">
        <v>202</v>
      </c>
    </row>
    <row r="26" spans="1:11" x14ac:dyDescent="0.35">
      <c r="A26" s="84" t="s">
        <v>121</v>
      </c>
      <c r="B26" s="84" t="s">
        <v>135</v>
      </c>
      <c r="C26" s="84" t="s">
        <v>3476</v>
      </c>
      <c r="D26" s="84" t="s">
        <v>7008</v>
      </c>
      <c r="E26" s="84" t="s">
        <v>1406</v>
      </c>
      <c r="F26" s="84" t="s">
        <v>129</v>
      </c>
      <c r="G26" s="84" t="s">
        <v>532</v>
      </c>
      <c r="H26" s="84" t="s">
        <v>125</v>
      </c>
      <c r="I26" s="84" t="s">
        <v>531</v>
      </c>
      <c r="J26" s="84" t="s">
        <v>1319</v>
      </c>
      <c r="K26" s="84" t="s">
        <v>218</v>
      </c>
    </row>
    <row r="27" spans="1:11" x14ac:dyDescent="0.35">
      <c r="A27" s="85" t="s">
        <v>121</v>
      </c>
      <c r="B27" s="85" t="s">
        <v>122</v>
      </c>
      <c r="C27" s="85" t="s">
        <v>3476</v>
      </c>
      <c r="D27" s="85" t="s">
        <v>7009</v>
      </c>
      <c r="E27" s="85" t="s">
        <v>1406</v>
      </c>
      <c r="F27" s="85" t="s">
        <v>129</v>
      </c>
      <c r="G27" s="85" t="s">
        <v>127</v>
      </c>
      <c r="H27" s="85" t="s">
        <v>439</v>
      </c>
      <c r="I27" s="85" t="s">
        <v>527</v>
      </c>
      <c r="J27" s="85" t="s">
        <v>1310</v>
      </c>
      <c r="K27" s="85" t="s">
        <v>159</v>
      </c>
    </row>
    <row r="28" spans="1:11" x14ac:dyDescent="0.35">
      <c r="A28" s="92" t="s">
        <v>121</v>
      </c>
      <c r="B28" s="92" t="s">
        <v>141</v>
      </c>
      <c r="C28" s="92" t="s">
        <v>3476</v>
      </c>
      <c r="D28" s="92" t="s">
        <v>1545</v>
      </c>
      <c r="E28" s="92" t="s">
        <v>1406</v>
      </c>
      <c r="F28" s="92" t="s">
        <v>129</v>
      </c>
      <c r="G28" s="92" t="s">
        <v>124</v>
      </c>
      <c r="H28" s="92" t="s">
        <v>143</v>
      </c>
      <c r="I28" s="92" t="s">
        <v>3387</v>
      </c>
      <c r="J28" s="92" t="s">
        <v>200</v>
      </c>
      <c r="K28" s="92" t="s">
        <v>201</v>
      </c>
    </row>
    <row r="29" spans="1:11" x14ac:dyDescent="0.35">
      <c r="A29" s="85" t="s">
        <v>121</v>
      </c>
      <c r="B29" s="85" t="s">
        <v>135</v>
      </c>
      <c r="C29" s="85" t="s">
        <v>3476</v>
      </c>
      <c r="D29" s="85" t="s">
        <v>7010</v>
      </c>
      <c r="E29" s="85" t="s">
        <v>1406</v>
      </c>
      <c r="F29" s="85" t="s">
        <v>129</v>
      </c>
      <c r="G29" s="85" t="s">
        <v>136</v>
      </c>
      <c r="H29" s="85" t="s">
        <v>125</v>
      </c>
      <c r="I29" s="85" t="s">
        <v>25</v>
      </c>
      <c r="J29" s="85" t="s">
        <v>222</v>
      </c>
      <c r="K29" s="85" t="s">
        <v>223</v>
      </c>
    </row>
    <row r="30" spans="1:11" x14ac:dyDescent="0.35">
      <c r="A30" s="84" t="s">
        <v>121</v>
      </c>
      <c r="B30" s="84" t="s">
        <v>189</v>
      </c>
      <c r="C30" s="84" t="s">
        <v>3476</v>
      </c>
      <c r="D30" s="84" t="s">
        <v>5098</v>
      </c>
      <c r="E30" s="84" t="s">
        <v>1406</v>
      </c>
      <c r="F30" s="84" t="s">
        <v>129</v>
      </c>
      <c r="G30" s="84" t="s">
        <v>190</v>
      </c>
      <c r="H30" s="84" t="s">
        <v>125</v>
      </c>
      <c r="I30" s="84" t="s">
        <v>493</v>
      </c>
      <c r="J30" s="84" t="s">
        <v>1322</v>
      </c>
      <c r="K30" s="84" t="s">
        <v>230</v>
      </c>
    </row>
    <row r="31" spans="1:11" x14ac:dyDescent="0.35">
      <c r="A31" s="85" t="s">
        <v>121</v>
      </c>
      <c r="B31" s="85" t="s">
        <v>135</v>
      </c>
      <c r="C31" s="85" t="s">
        <v>3476</v>
      </c>
      <c r="D31" s="85" t="s">
        <v>7011</v>
      </c>
      <c r="E31" s="85" t="s">
        <v>1406</v>
      </c>
      <c r="F31" s="85" t="s">
        <v>129</v>
      </c>
      <c r="G31" s="85" t="s">
        <v>136</v>
      </c>
      <c r="H31" s="85" t="s">
        <v>125</v>
      </c>
      <c r="I31" s="85" t="s">
        <v>1584</v>
      </c>
      <c r="J31" s="85" t="s">
        <v>1311</v>
      </c>
      <c r="K31" s="85" t="s">
        <v>244</v>
      </c>
    </row>
    <row r="32" spans="1:11" x14ac:dyDescent="0.35">
      <c r="A32" s="84" t="s">
        <v>121</v>
      </c>
      <c r="B32" s="84" t="s">
        <v>122</v>
      </c>
      <c r="C32" s="84" t="s">
        <v>3476</v>
      </c>
      <c r="D32" s="84" t="s">
        <v>5099</v>
      </c>
      <c r="E32" s="84" t="s">
        <v>1406</v>
      </c>
      <c r="F32" s="84" t="s">
        <v>123</v>
      </c>
      <c r="G32" s="84" t="s">
        <v>132</v>
      </c>
      <c r="H32" s="84" t="s">
        <v>133</v>
      </c>
      <c r="I32" s="84" t="s">
        <v>469</v>
      </c>
      <c r="J32" s="84" t="s">
        <v>5100</v>
      </c>
      <c r="K32" s="84" t="s">
        <v>165</v>
      </c>
    </row>
    <row r="33" spans="1:11" x14ac:dyDescent="0.35">
      <c r="A33" s="85" t="s">
        <v>121</v>
      </c>
      <c r="B33" s="85" t="s">
        <v>141</v>
      </c>
      <c r="C33" s="85" t="s">
        <v>3476</v>
      </c>
      <c r="D33" s="85" t="s">
        <v>7012</v>
      </c>
      <c r="E33" s="85" t="s">
        <v>1406</v>
      </c>
      <c r="F33" s="85" t="s">
        <v>129</v>
      </c>
      <c r="G33" s="85" t="s">
        <v>147</v>
      </c>
      <c r="H33" s="85" t="s">
        <v>133</v>
      </c>
      <c r="I33" s="85" t="s">
        <v>461</v>
      </c>
      <c r="J33" s="85" t="s">
        <v>1544</v>
      </c>
      <c r="K33" s="85" t="s">
        <v>224</v>
      </c>
    </row>
    <row r="34" spans="1:11" x14ac:dyDescent="0.35">
      <c r="A34" s="84" t="s">
        <v>121</v>
      </c>
      <c r="B34" s="84" t="s">
        <v>122</v>
      </c>
      <c r="C34" s="84" t="s">
        <v>3476</v>
      </c>
      <c r="D34" s="84" t="s">
        <v>7013</v>
      </c>
      <c r="E34" s="84" t="s">
        <v>1407</v>
      </c>
      <c r="F34" s="84" t="s">
        <v>129</v>
      </c>
      <c r="G34" s="84" t="s">
        <v>422</v>
      </c>
      <c r="H34" s="84" t="s">
        <v>125</v>
      </c>
      <c r="I34" s="84" t="s">
        <v>17</v>
      </c>
      <c r="J34" s="84" t="s">
        <v>1303</v>
      </c>
      <c r="K34" s="84" t="s">
        <v>207</v>
      </c>
    </row>
    <row r="35" spans="1:11" x14ac:dyDescent="0.35">
      <c r="A35" s="85" t="s">
        <v>121</v>
      </c>
      <c r="B35" s="85" t="s">
        <v>135</v>
      </c>
      <c r="C35" s="85" t="s">
        <v>3476</v>
      </c>
      <c r="D35" s="85" t="s">
        <v>5102</v>
      </c>
      <c r="E35" s="85" t="s">
        <v>1406</v>
      </c>
      <c r="F35" s="85" t="s">
        <v>129</v>
      </c>
      <c r="G35" s="85" t="s">
        <v>136</v>
      </c>
      <c r="H35" s="85" t="s">
        <v>125</v>
      </c>
      <c r="I35" s="85" t="s">
        <v>3387</v>
      </c>
      <c r="J35" s="85" t="s">
        <v>5103</v>
      </c>
      <c r="K35" s="85" t="s">
        <v>233</v>
      </c>
    </row>
    <row r="36" spans="1:11" x14ac:dyDescent="0.35">
      <c r="A36" s="84" t="s">
        <v>121</v>
      </c>
      <c r="B36" s="84" t="s">
        <v>141</v>
      </c>
      <c r="C36" s="84" t="s">
        <v>3476</v>
      </c>
      <c r="D36" s="84" t="s">
        <v>7014</v>
      </c>
      <c r="E36" s="84" t="s">
        <v>1406</v>
      </c>
      <c r="F36" s="84" t="s">
        <v>129</v>
      </c>
      <c r="G36" s="84" t="s">
        <v>172</v>
      </c>
      <c r="H36" s="84" t="s">
        <v>125</v>
      </c>
      <c r="I36" s="84" t="s">
        <v>241</v>
      </c>
      <c r="J36" s="84" t="s">
        <v>1413</v>
      </c>
      <c r="K36" s="84" t="s">
        <v>219</v>
      </c>
    </row>
    <row r="37" spans="1:11" x14ac:dyDescent="0.35">
      <c r="A37" s="92" t="s">
        <v>121</v>
      </c>
      <c r="B37" s="92" t="s">
        <v>135</v>
      </c>
      <c r="C37" s="92" t="s">
        <v>3476</v>
      </c>
      <c r="D37" s="92" t="s">
        <v>7015</v>
      </c>
      <c r="E37" s="92" t="s">
        <v>1406</v>
      </c>
      <c r="F37" s="92" t="s">
        <v>129</v>
      </c>
      <c r="G37" s="92" t="s">
        <v>136</v>
      </c>
      <c r="H37" s="92" t="s">
        <v>125</v>
      </c>
      <c r="I37" s="92" t="s">
        <v>818</v>
      </c>
      <c r="J37" s="92" t="s">
        <v>5144</v>
      </c>
      <c r="K37" s="92" t="s">
        <v>215</v>
      </c>
    </row>
    <row r="38" spans="1:11" x14ac:dyDescent="0.35">
      <c r="A38" s="84" t="s">
        <v>121</v>
      </c>
      <c r="B38" s="84" t="s">
        <v>141</v>
      </c>
      <c r="C38" s="84" t="s">
        <v>3476</v>
      </c>
      <c r="D38" s="84" t="s">
        <v>7016</v>
      </c>
      <c r="E38" s="84" t="s">
        <v>1406</v>
      </c>
      <c r="F38" s="84" t="s">
        <v>129</v>
      </c>
      <c r="G38" s="84" t="s">
        <v>147</v>
      </c>
      <c r="H38" s="84" t="s">
        <v>133</v>
      </c>
      <c r="I38" s="84" t="s">
        <v>837</v>
      </c>
      <c r="J38" s="84" t="s">
        <v>1409</v>
      </c>
      <c r="K38" s="84" t="s">
        <v>315</v>
      </c>
    </row>
    <row r="39" spans="1:11" x14ac:dyDescent="0.35">
      <c r="A39" s="85" t="s">
        <v>121</v>
      </c>
      <c r="B39" s="85" t="s">
        <v>141</v>
      </c>
      <c r="C39" s="85" t="s">
        <v>3476</v>
      </c>
      <c r="D39" s="85" t="s">
        <v>7017</v>
      </c>
      <c r="E39" s="85" t="s">
        <v>1407</v>
      </c>
      <c r="F39" s="85" t="s">
        <v>123</v>
      </c>
      <c r="G39" s="85" t="s">
        <v>127</v>
      </c>
      <c r="H39" s="85" t="s">
        <v>379</v>
      </c>
      <c r="I39" s="85" t="s">
        <v>841</v>
      </c>
      <c r="J39" s="85" t="s">
        <v>5100</v>
      </c>
      <c r="K39" s="85" t="s">
        <v>165</v>
      </c>
    </row>
    <row r="40" spans="1:11" x14ac:dyDescent="0.35">
      <c r="A40" s="84" t="s">
        <v>121</v>
      </c>
      <c r="B40" s="84" t="s">
        <v>141</v>
      </c>
      <c r="C40" s="84" t="s">
        <v>3476</v>
      </c>
      <c r="D40" s="84" t="s">
        <v>7018</v>
      </c>
      <c r="E40" s="84" t="s">
        <v>1406</v>
      </c>
      <c r="F40" s="84" t="s">
        <v>129</v>
      </c>
      <c r="G40" s="84" t="s">
        <v>153</v>
      </c>
      <c r="H40" s="84" t="s">
        <v>125</v>
      </c>
      <c r="I40" s="84" t="s">
        <v>851</v>
      </c>
      <c r="J40" s="84" t="s">
        <v>1410</v>
      </c>
      <c r="K40" s="84" t="s">
        <v>217</v>
      </c>
    </row>
    <row r="41" spans="1:11" x14ac:dyDescent="0.35">
      <c r="A41" s="85" t="s">
        <v>121</v>
      </c>
      <c r="B41" s="85" t="s">
        <v>189</v>
      </c>
      <c r="C41" s="85" t="s">
        <v>3476</v>
      </c>
      <c r="D41" s="85" t="s">
        <v>5104</v>
      </c>
      <c r="E41" s="85" t="s">
        <v>1406</v>
      </c>
      <c r="F41" s="85" t="s">
        <v>129</v>
      </c>
      <c r="G41" s="85" t="s">
        <v>190</v>
      </c>
      <c r="H41" s="85" t="s">
        <v>125</v>
      </c>
      <c r="I41" s="85" t="s">
        <v>857</v>
      </c>
      <c r="J41" s="85" t="s">
        <v>5105</v>
      </c>
      <c r="K41" s="85" t="s">
        <v>242</v>
      </c>
    </row>
    <row r="42" spans="1:11" x14ac:dyDescent="0.35">
      <c r="A42" s="84" t="s">
        <v>121</v>
      </c>
      <c r="B42" s="84" t="s">
        <v>122</v>
      </c>
      <c r="C42" s="84" t="s">
        <v>3476</v>
      </c>
      <c r="D42" s="84" t="s">
        <v>5106</v>
      </c>
      <c r="E42" s="84" t="s">
        <v>1406</v>
      </c>
      <c r="F42" s="84" t="s">
        <v>123</v>
      </c>
      <c r="G42" s="84" t="s">
        <v>132</v>
      </c>
      <c r="H42" s="84" t="s">
        <v>133</v>
      </c>
      <c r="I42" s="84" t="s">
        <v>874</v>
      </c>
      <c r="J42" s="84" t="s">
        <v>1318</v>
      </c>
      <c r="K42" s="84" t="s">
        <v>126</v>
      </c>
    </row>
    <row r="43" spans="1:11" x14ac:dyDescent="0.35">
      <c r="A43" s="85" t="s">
        <v>121</v>
      </c>
      <c r="B43" s="85" t="s">
        <v>122</v>
      </c>
      <c r="C43" s="85" t="s">
        <v>3476</v>
      </c>
      <c r="D43" s="85" t="s">
        <v>7019</v>
      </c>
      <c r="E43" s="85" t="s">
        <v>1406</v>
      </c>
      <c r="F43" s="85" t="s">
        <v>123</v>
      </c>
      <c r="G43" s="85" t="s">
        <v>132</v>
      </c>
      <c r="H43" s="85" t="s">
        <v>133</v>
      </c>
      <c r="I43" s="85" t="s">
        <v>872</v>
      </c>
      <c r="J43" s="85" t="s">
        <v>5100</v>
      </c>
      <c r="K43" s="85" t="s">
        <v>165</v>
      </c>
    </row>
    <row r="44" spans="1:11" x14ac:dyDescent="0.35">
      <c r="A44" s="92" t="s">
        <v>121</v>
      </c>
      <c r="B44" s="92" t="s">
        <v>122</v>
      </c>
      <c r="C44" s="92" t="s">
        <v>3476</v>
      </c>
      <c r="D44" s="92" t="s">
        <v>7020</v>
      </c>
      <c r="E44" s="92" t="s">
        <v>1406</v>
      </c>
      <c r="F44" s="92" t="s">
        <v>123</v>
      </c>
      <c r="G44" s="92" t="s">
        <v>132</v>
      </c>
      <c r="H44" s="92" t="s">
        <v>133</v>
      </c>
      <c r="I44" s="92" t="s">
        <v>871</v>
      </c>
      <c r="J44" s="92" t="s">
        <v>1317</v>
      </c>
      <c r="K44" s="92" t="s">
        <v>173</v>
      </c>
    </row>
    <row r="45" spans="1:11" x14ac:dyDescent="0.35">
      <c r="A45" s="85" t="s">
        <v>121</v>
      </c>
      <c r="B45" s="85" t="s">
        <v>122</v>
      </c>
      <c r="C45" s="85" t="s">
        <v>3476</v>
      </c>
      <c r="D45" s="85" t="s">
        <v>7021</v>
      </c>
      <c r="E45" s="85" t="s">
        <v>1406</v>
      </c>
      <c r="F45" s="85" t="s">
        <v>123</v>
      </c>
      <c r="G45" s="85" t="s">
        <v>543</v>
      </c>
      <c r="H45" s="85" t="s">
        <v>379</v>
      </c>
      <c r="I45" s="85" t="s">
        <v>1468</v>
      </c>
      <c r="J45" s="85" t="s">
        <v>1318</v>
      </c>
      <c r="K45" s="85" t="s">
        <v>126</v>
      </c>
    </row>
    <row r="46" spans="1:11" x14ac:dyDescent="0.35">
      <c r="A46" s="92" t="s">
        <v>121</v>
      </c>
      <c r="B46" s="92" t="s">
        <v>135</v>
      </c>
      <c r="C46" s="92" t="s">
        <v>3476</v>
      </c>
      <c r="D46" s="92" t="s">
        <v>7022</v>
      </c>
      <c r="E46" s="92" t="s">
        <v>1406</v>
      </c>
      <c r="F46" s="92" t="s">
        <v>129</v>
      </c>
      <c r="G46" s="92" t="s">
        <v>136</v>
      </c>
      <c r="H46" s="92" t="s">
        <v>379</v>
      </c>
      <c r="I46" s="92" t="s">
        <v>889</v>
      </c>
      <c r="J46" s="92" t="s">
        <v>1408</v>
      </c>
      <c r="K46" s="92" t="s">
        <v>178</v>
      </c>
    </row>
    <row r="47" spans="1:11" x14ac:dyDescent="0.35">
      <c r="A47" s="85" t="s">
        <v>121</v>
      </c>
      <c r="B47" s="85" t="s">
        <v>189</v>
      </c>
      <c r="C47" s="85" t="s">
        <v>3476</v>
      </c>
      <c r="D47" s="85" t="s">
        <v>5107</v>
      </c>
      <c r="E47" s="85" t="s">
        <v>1406</v>
      </c>
      <c r="F47" s="85" t="s">
        <v>129</v>
      </c>
      <c r="G47" s="85" t="s">
        <v>190</v>
      </c>
      <c r="H47" s="85" t="s">
        <v>125</v>
      </c>
      <c r="I47" s="85" t="s">
        <v>887</v>
      </c>
      <c r="J47" s="85" t="s">
        <v>1311</v>
      </c>
      <c r="K47" s="85" t="s">
        <v>244</v>
      </c>
    </row>
    <row r="48" spans="1:11" x14ac:dyDescent="0.35">
      <c r="A48" s="84" t="s">
        <v>121</v>
      </c>
      <c r="B48" s="84" t="s">
        <v>189</v>
      </c>
      <c r="C48" s="84" t="s">
        <v>3476</v>
      </c>
      <c r="D48" s="84" t="s">
        <v>5109</v>
      </c>
      <c r="E48" s="84" t="s">
        <v>1406</v>
      </c>
      <c r="F48" s="84" t="s">
        <v>129</v>
      </c>
      <c r="G48" s="84" t="s">
        <v>190</v>
      </c>
      <c r="H48" s="84" t="s">
        <v>125</v>
      </c>
      <c r="I48" s="84" t="s">
        <v>905</v>
      </c>
      <c r="J48" s="84" t="s">
        <v>1319</v>
      </c>
      <c r="K48" s="84" t="s">
        <v>218</v>
      </c>
    </row>
    <row r="49" spans="1:11" x14ac:dyDescent="0.35">
      <c r="A49" s="85" t="s">
        <v>121</v>
      </c>
      <c r="B49" s="85" t="s">
        <v>189</v>
      </c>
      <c r="C49" s="85" t="s">
        <v>3476</v>
      </c>
      <c r="D49" s="85" t="s">
        <v>7023</v>
      </c>
      <c r="E49" s="85" t="s">
        <v>1406</v>
      </c>
      <c r="F49" s="85" t="s">
        <v>129</v>
      </c>
      <c r="G49" s="85" t="s">
        <v>190</v>
      </c>
      <c r="H49" s="85" t="s">
        <v>125</v>
      </c>
      <c r="I49" s="85" t="s">
        <v>492</v>
      </c>
      <c r="J49" s="85" t="s">
        <v>1319</v>
      </c>
      <c r="K49" s="85" t="s">
        <v>218</v>
      </c>
    </row>
    <row r="50" spans="1:11" x14ac:dyDescent="0.35">
      <c r="A50" s="84" t="s">
        <v>121</v>
      </c>
      <c r="B50" s="84" t="s">
        <v>141</v>
      </c>
      <c r="C50" s="84" t="s">
        <v>3476</v>
      </c>
      <c r="D50" s="84" t="s">
        <v>7024</v>
      </c>
      <c r="E50" s="84" t="s">
        <v>1406</v>
      </c>
      <c r="F50" s="84" t="s">
        <v>129</v>
      </c>
      <c r="G50" s="84" t="s">
        <v>147</v>
      </c>
      <c r="H50" s="84" t="s">
        <v>133</v>
      </c>
      <c r="I50" s="84" t="s">
        <v>964</v>
      </c>
      <c r="J50" s="84" t="s">
        <v>235</v>
      </c>
      <c r="K50" s="84" t="s">
        <v>236</v>
      </c>
    </row>
    <row r="51" spans="1:11" x14ac:dyDescent="0.35">
      <c r="A51" s="85" t="s">
        <v>121</v>
      </c>
      <c r="B51" s="85" t="s">
        <v>122</v>
      </c>
      <c r="C51" s="85" t="s">
        <v>3476</v>
      </c>
      <c r="D51" s="85" t="s">
        <v>7025</v>
      </c>
      <c r="E51" s="85" t="s">
        <v>1406</v>
      </c>
      <c r="F51" s="85" t="s">
        <v>129</v>
      </c>
      <c r="G51" s="85" t="s">
        <v>132</v>
      </c>
      <c r="H51" s="85" t="s">
        <v>133</v>
      </c>
      <c r="I51" s="85" t="s">
        <v>824</v>
      </c>
      <c r="J51" s="85" t="s">
        <v>7026</v>
      </c>
      <c r="K51" s="85" t="s">
        <v>243</v>
      </c>
    </row>
    <row r="52" spans="1:11" x14ac:dyDescent="0.35">
      <c r="A52" s="84" t="s">
        <v>121</v>
      </c>
      <c r="B52" s="84" t="s">
        <v>122</v>
      </c>
      <c r="C52" s="84" t="s">
        <v>3476</v>
      </c>
      <c r="D52" s="84" t="s">
        <v>7027</v>
      </c>
      <c r="E52" s="84" t="s">
        <v>1406</v>
      </c>
      <c r="F52" s="84" t="s">
        <v>129</v>
      </c>
      <c r="G52" s="84" t="s">
        <v>147</v>
      </c>
      <c r="H52" s="84" t="s">
        <v>133</v>
      </c>
      <c r="I52" s="84" t="s">
        <v>840</v>
      </c>
      <c r="J52" s="84" t="s">
        <v>7026</v>
      </c>
      <c r="K52" s="84" t="s">
        <v>243</v>
      </c>
    </row>
    <row r="53" spans="1:11" x14ac:dyDescent="0.35">
      <c r="A53" s="85" t="s">
        <v>121</v>
      </c>
      <c r="B53" s="85" t="s">
        <v>189</v>
      </c>
      <c r="C53" s="85" t="s">
        <v>3476</v>
      </c>
      <c r="D53" s="85" t="s">
        <v>7028</v>
      </c>
      <c r="E53" s="85" t="s">
        <v>1406</v>
      </c>
      <c r="F53" s="85" t="s">
        <v>129</v>
      </c>
      <c r="G53" s="85" t="s">
        <v>226</v>
      </c>
      <c r="H53" s="85" t="s">
        <v>133</v>
      </c>
      <c r="I53" s="85" t="s">
        <v>953</v>
      </c>
      <c r="J53" s="85" t="s">
        <v>1308</v>
      </c>
      <c r="K53" s="85" t="s">
        <v>210</v>
      </c>
    </row>
    <row r="54" spans="1:11" x14ac:dyDescent="0.35">
      <c r="A54" s="84" t="s">
        <v>121</v>
      </c>
      <c r="B54" s="84" t="s">
        <v>141</v>
      </c>
      <c r="C54" s="84" t="s">
        <v>3476</v>
      </c>
      <c r="D54" s="84" t="s">
        <v>7029</v>
      </c>
      <c r="E54" s="84" t="s">
        <v>1406</v>
      </c>
      <c r="F54" s="84" t="s">
        <v>129</v>
      </c>
      <c r="G54" s="84" t="s">
        <v>147</v>
      </c>
      <c r="H54" s="84" t="s">
        <v>133</v>
      </c>
      <c r="I54" s="84" t="s">
        <v>952</v>
      </c>
      <c r="J54" s="84" t="s">
        <v>1308</v>
      </c>
      <c r="K54" s="84" t="s">
        <v>210</v>
      </c>
    </row>
    <row r="55" spans="1:11" x14ac:dyDescent="0.35">
      <c r="A55" s="92" t="s">
        <v>121</v>
      </c>
      <c r="B55" s="92" t="s">
        <v>141</v>
      </c>
      <c r="C55" s="92" t="s">
        <v>3476</v>
      </c>
      <c r="D55" s="92" t="s">
        <v>7030</v>
      </c>
      <c r="E55" s="92" t="s">
        <v>1406</v>
      </c>
      <c r="F55" s="92" t="s">
        <v>129</v>
      </c>
      <c r="G55" s="92" t="s">
        <v>3945</v>
      </c>
      <c r="H55" s="92" t="s">
        <v>125</v>
      </c>
      <c r="I55" s="92" t="s">
        <v>586</v>
      </c>
      <c r="J55" s="92" t="s">
        <v>183</v>
      </c>
      <c r="K55" s="92" t="s">
        <v>184</v>
      </c>
    </row>
    <row r="56" spans="1:11" x14ac:dyDescent="0.35">
      <c r="A56" s="84" t="s">
        <v>121</v>
      </c>
      <c r="B56" s="84" t="s">
        <v>122</v>
      </c>
      <c r="C56" s="84" t="s">
        <v>3476</v>
      </c>
      <c r="D56" s="84" t="s">
        <v>7031</v>
      </c>
      <c r="E56" s="84" t="s">
        <v>1406</v>
      </c>
      <c r="F56" s="84" t="s">
        <v>129</v>
      </c>
      <c r="G56" s="84" t="s">
        <v>132</v>
      </c>
      <c r="H56" s="84" t="s">
        <v>133</v>
      </c>
      <c r="I56" s="84" t="s">
        <v>892</v>
      </c>
      <c r="J56" s="84" t="s">
        <v>1309</v>
      </c>
      <c r="K56" s="84" t="s">
        <v>232</v>
      </c>
    </row>
    <row r="57" spans="1:11" x14ac:dyDescent="0.35">
      <c r="A57" s="85" t="s">
        <v>121</v>
      </c>
      <c r="B57" s="85" t="s">
        <v>122</v>
      </c>
      <c r="C57" s="85" t="s">
        <v>3476</v>
      </c>
      <c r="D57" s="85" t="s">
        <v>7032</v>
      </c>
      <c r="E57" s="85" t="s">
        <v>1406</v>
      </c>
      <c r="F57" s="85" t="s">
        <v>129</v>
      </c>
      <c r="G57" s="85" t="s">
        <v>132</v>
      </c>
      <c r="H57" s="85" t="s">
        <v>133</v>
      </c>
      <c r="I57" s="85" t="s">
        <v>991</v>
      </c>
      <c r="J57" s="85" t="s">
        <v>1413</v>
      </c>
      <c r="K57" s="85" t="s">
        <v>219</v>
      </c>
    </row>
    <row r="58" spans="1:11" x14ac:dyDescent="0.35">
      <c r="A58" s="84" t="s">
        <v>121</v>
      </c>
      <c r="B58" s="84" t="s">
        <v>141</v>
      </c>
      <c r="C58" s="84" t="s">
        <v>3476</v>
      </c>
      <c r="D58" s="84" t="s">
        <v>7033</v>
      </c>
      <c r="E58" s="84" t="s">
        <v>1406</v>
      </c>
      <c r="F58" s="84" t="s">
        <v>129</v>
      </c>
      <c r="G58" s="84" t="s">
        <v>147</v>
      </c>
      <c r="H58" s="84" t="s">
        <v>133</v>
      </c>
      <c r="I58" s="84" t="s">
        <v>990</v>
      </c>
      <c r="J58" s="84" t="s">
        <v>1319</v>
      </c>
      <c r="K58" s="84" t="s">
        <v>218</v>
      </c>
    </row>
    <row r="59" spans="1:11" x14ac:dyDescent="0.35">
      <c r="A59" s="85" t="s">
        <v>121</v>
      </c>
      <c r="B59" s="85" t="s">
        <v>122</v>
      </c>
      <c r="C59" s="85" t="s">
        <v>3476</v>
      </c>
      <c r="D59" s="85" t="s">
        <v>7034</v>
      </c>
      <c r="E59" s="85" t="s">
        <v>1406</v>
      </c>
      <c r="F59" s="85" t="s">
        <v>129</v>
      </c>
      <c r="G59" s="85" t="s">
        <v>136</v>
      </c>
      <c r="H59" s="85" t="s">
        <v>379</v>
      </c>
      <c r="I59" s="85" t="s">
        <v>989</v>
      </c>
      <c r="J59" s="85" t="s">
        <v>1322</v>
      </c>
      <c r="K59" s="85" t="s">
        <v>230</v>
      </c>
    </row>
    <row r="60" spans="1:11" x14ac:dyDescent="0.35">
      <c r="A60" s="84" t="s">
        <v>121</v>
      </c>
      <c r="B60" s="84" t="s">
        <v>189</v>
      </c>
      <c r="C60" s="84" t="s">
        <v>3476</v>
      </c>
      <c r="D60" s="84" t="s">
        <v>7035</v>
      </c>
      <c r="E60" s="84" t="s">
        <v>1406</v>
      </c>
      <c r="F60" s="84" t="s">
        <v>129</v>
      </c>
      <c r="G60" s="84" t="s">
        <v>226</v>
      </c>
      <c r="H60" s="84" t="s">
        <v>133</v>
      </c>
      <c r="I60" s="84" t="s">
        <v>426</v>
      </c>
      <c r="J60" s="84" t="s">
        <v>896</v>
      </c>
      <c r="K60" s="84" t="s">
        <v>294</v>
      </c>
    </row>
    <row r="61" spans="1:11" x14ac:dyDescent="0.35">
      <c r="A61" s="92" t="s">
        <v>121</v>
      </c>
      <c r="B61" s="92" t="s">
        <v>141</v>
      </c>
      <c r="C61" s="92" t="s">
        <v>3476</v>
      </c>
      <c r="D61" s="92" t="s">
        <v>5110</v>
      </c>
      <c r="E61" s="92" t="s">
        <v>1406</v>
      </c>
      <c r="F61" s="92" t="s">
        <v>129</v>
      </c>
      <c r="G61" s="92" t="s">
        <v>147</v>
      </c>
      <c r="H61" s="92" t="s">
        <v>133</v>
      </c>
      <c r="I61" s="92" t="s">
        <v>3387</v>
      </c>
      <c r="J61" s="92" t="s">
        <v>205</v>
      </c>
      <c r="K61" s="92" t="s">
        <v>206</v>
      </c>
    </row>
    <row r="62" spans="1:11" x14ac:dyDescent="0.35">
      <c r="A62" s="84" t="s">
        <v>121</v>
      </c>
      <c r="B62" s="84" t="s">
        <v>135</v>
      </c>
      <c r="C62" s="84" t="s">
        <v>3476</v>
      </c>
      <c r="D62" s="84" t="s">
        <v>7036</v>
      </c>
      <c r="E62" s="84" t="s">
        <v>1407</v>
      </c>
      <c r="F62" s="84" t="s">
        <v>129</v>
      </c>
      <c r="G62" s="84" t="s">
        <v>136</v>
      </c>
      <c r="H62" s="84" t="s">
        <v>439</v>
      </c>
      <c r="I62" s="84" t="s">
        <v>1120</v>
      </c>
      <c r="J62" s="84" t="s">
        <v>1312</v>
      </c>
      <c r="K62" s="84" t="s">
        <v>216</v>
      </c>
    </row>
    <row r="63" spans="1:11" x14ac:dyDescent="0.35">
      <c r="A63" s="85" t="s">
        <v>121</v>
      </c>
      <c r="B63" s="85" t="s">
        <v>122</v>
      </c>
      <c r="C63" s="85" t="s">
        <v>3476</v>
      </c>
      <c r="D63" s="85" t="s">
        <v>7037</v>
      </c>
      <c r="E63" s="85" t="s">
        <v>1406</v>
      </c>
      <c r="F63" s="85" t="s">
        <v>129</v>
      </c>
      <c r="G63" s="85" t="s">
        <v>132</v>
      </c>
      <c r="H63" s="85" t="s">
        <v>133</v>
      </c>
      <c r="I63" s="85" t="s">
        <v>1009</v>
      </c>
      <c r="J63" s="85" t="s">
        <v>1410</v>
      </c>
      <c r="K63" s="85" t="s">
        <v>217</v>
      </c>
    </row>
    <row r="64" spans="1:11" x14ac:dyDescent="0.35">
      <c r="A64" s="84" t="s">
        <v>121</v>
      </c>
      <c r="B64" s="84" t="s">
        <v>122</v>
      </c>
      <c r="C64" s="84" t="s">
        <v>3476</v>
      </c>
      <c r="D64" s="84" t="s">
        <v>7038</v>
      </c>
      <c r="E64" s="84" t="s">
        <v>1406</v>
      </c>
      <c r="F64" s="84" t="s">
        <v>129</v>
      </c>
      <c r="G64" s="84" t="s">
        <v>132</v>
      </c>
      <c r="H64" s="84" t="s">
        <v>133</v>
      </c>
      <c r="I64" s="84" t="s">
        <v>1064</v>
      </c>
      <c r="J64" s="84" t="s">
        <v>205</v>
      </c>
      <c r="K64" s="84" t="s">
        <v>206</v>
      </c>
    </row>
    <row r="65" spans="1:11" x14ac:dyDescent="0.35">
      <c r="A65" s="85" t="s">
        <v>121</v>
      </c>
      <c r="B65" s="85" t="s">
        <v>141</v>
      </c>
      <c r="C65" s="85" t="s">
        <v>3476</v>
      </c>
      <c r="D65" s="85" t="s">
        <v>7039</v>
      </c>
      <c r="E65" s="85" t="s">
        <v>1406</v>
      </c>
      <c r="F65" s="85" t="s">
        <v>129</v>
      </c>
      <c r="G65" s="85" t="s">
        <v>147</v>
      </c>
      <c r="H65" s="85" t="s">
        <v>133</v>
      </c>
      <c r="I65" s="85" t="s">
        <v>1063</v>
      </c>
      <c r="J65" s="85" t="s">
        <v>1412</v>
      </c>
      <c r="K65" s="85" t="s">
        <v>403</v>
      </c>
    </row>
    <row r="66" spans="1:11" x14ac:dyDescent="0.35">
      <c r="A66" s="84" t="s">
        <v>121</v>
      </c>
      <c r="B66" s="84" t="s">
        <v>141</v>
      </c>
      <c r="C66" s="84" t="s">
        <v>3476</v>
      </c>
      <c r="D66" s="84" t="s">
        <v>7040</v>
      </c>
      <c r="E66" s="84" t="s">
        <v>1406</v>
      </c>
      <c r="F66" s="84" t="s">
        <v>129</v>
      </c>
      <c r="G66" s="84" t="s">
        <v>147</v>
      </c>
      <c r="H66" s="84" t="s">
        <v>133</v>
      </c>
      <c r="I66" s="84" t="s">
        <v>1062</v>
      </c>
      <c r="J66" s="84" t="s">
        <v>1129</v>
      </c>
      <c r="K66" s="84" t="s">
        <v>237</v>
      </c>
    </row>
    <row r="67" spans="1:11" x14ac:dyDescent="0.35">
      <c r="A67" s="85" t="s">
        <v>121</v>
      </c>
      <c r="B67" s="85" t="s">
        <v>141</v>
      </c>
      <c r="C67" s="85" t="s">
        <v>3476</v>
      </c>
      <c r="D67" s="85" t="s">
        <v>7041</v>
      </c>
      <c r="E67" s="85" t="s">
        <v>1406</v>
      </c>
      <c r="F67" s="85" t="s">
        <v>129</v>
      </c>
      <c r="G67" s="85" t="s">
        <v>147</v>
      </c>
      <c r="H67" s="85" t="s">
        <v>133</v>
      </c>
      <c r="I67" s="85" t="s">
        <v>851</v>
      </c>
      <c r="J67" s="85" t="s">
        <v>5114</v>
      </c>
      <c r="K67" s="85" t="s">
        <v>240</v>
      </c>
    </row>
    <row r="68" spans="1:11" x14ac:dyDescent="0.35">
      <c r="A68" s="84" t="s">
        <v>121</v>
      </c>
      <c r="B68" s="84" t="s">
        <v>122</v>
      </c>
      <c r="C68" s="84" t="s">
        <v>3476</v>
      </c>
      <c r="D68" s="84" t="s">
        <v>7042</v>
      </c>
      <c r="E68" s="84" t="s">
        <v>1406</v>
      </c>
      <c r="F68" s="84" t="s">
        <v>129</v>
      </c>
      <c r="G68" s="84" t="s">
        <v>132</v>
      </c>
      <c r="H68" s="84" t="s">
        <v>133</v>
      </c>
      <c r="I68" s="84" t="s">
        <v>825</v>
      </c>
      <c r="J68" s="84" t="s">
        <v>1211</v>
      </c>
      <c r="K68" s="84" t="s">
        <v>202</v>
      </c>
    </row>
    <row r="69" spans="1:11" x14ac:dyDescent="0.35">
      <c r="A69" s="85" t="s">
        <v>121</v>
      </c>
      <c r="B69" s="85" t="s">
        <v>122</v>
      </c>
      <c r="C69" s="85" t="s">
        <v>3476</v>
      </c>
      <c r="D69" s="85" t="s">
        <v>7043</v>
      </c>
      <c r="E69" s="85" t="s">
        <v>1406</v>
      </c>
      <c r="F69" s="85" t="s">
        <v>129</v>
      </c>
      <c r="G69" s="85" t="s">
        <v>132</v>
      </c>
      <c r="H69" s="85" t="s">
        <v>133</v>
      </c>
      <c r="I69" s="85" t="s">
        <v>1056</v>
      </c>
      <c r="J69" s="85" t="s">
        <v>897</v>
      </c>
      <c r="K69" s="85" t="s">
        <v>313</v>
      </c>
    </row>
    <row r="70" spans="1:11" x14ac:dyDescent="0.35">
      <c r="A70" s="84" t="s">
        <v>121</v>
      </c>
      <c r="B70" s="84" t="s">
        <v>141</v>
      </c>
      <c r="C70" s="84" t="s">
        <v>3476</v>
      </c>
      <c r="D70" s="84" t="s">
        <v>7044</v>
      </c>
      <c r="E70" s="84" t="s">
        <v>1406</v>
      </c>
      <c r="F70" s="84" t="s">
        <v>129</v>
      </c>
      <c r="G70" s="84" t="s">
        <v>147</v>
      </c>
      <c r="H70" s="84" t="s">
        <v>133</v>
      </c>
      <c r="I70" s="84" t="s">
        <v>1055</v>
      </c>
      <c r="J70" s="84" t="s">
        <v>1411</v>
      </c>
      <c r="K70" s="84" t="s">
        <v>413</v>
      </c>
    </row>
    <row r="71" spans="1:11" x14ac:dyDescent="0.35">
      <c r="A71" s="85" t="s">
        <v>121</v>
      </c>
      <c r="B71" s="85" t="s">
        <v>141</v>
      </c>
      <c r="C71" s="85" t="s">
        <v>3476</v>
      </c>
      <c r="D71" s="85" t="s">
        <v>7045</v>
      </c>
      <c r="E71" s="85" t="s">
        <v>1406</v>
      </c>
      <c r="F71" s="85" t="s">
        <v>129</v>
      </c>
      <c r="G71" s="85" t="s">
        <v>153</v>
      </c>
      <c r="H71" s="85" t="s">
        <v>125</v>
      </c>
      <c r="I71" s="85" t="s">
        <v>1054</v>
      </c>
      <c r="J71" s="85" t="s">
        <v>1303</v>
      </c>
      <c r="K71" s="85" t="s">
        <v>207</v>
      </c>
    </row>
    <row r="72" spans="1:11" x14ac:dyDescent="0.35">
      <c r="A72" s="84" t="s">
        <v>121</v>
      </c>
      <c r="B72" s="84" t="s">
        <v>141</v>
      </c>
      <c r="C72" s="84" t="s">
        <v>3476</v>
      </c>
      <c r="D72" s="84" t="s">
        <v>7046</v>
      </c>
      <c r="E72" s="84" t="s">
        <v>1406</v>
      </c>
      <c r="F72" s="84" t="s">
        <v>129</v>
      </c>
      <c r="G72" s="84" t="s">
        <v>147</v>
      </c>
      <c r="H72" s="84" t="s">
        <v>133</v>
      </c>
      <c r="I72" s="84" t="s">
        <v>1052</v>
      </c>
      <c r="J72" s="84" t="s">
        <v>1303</v>
      </c>
      <c r="K72" s="84" t="s">
        <v>207</v>
      </c>
    </row>
    <row r="73" spans="1:11" x14ac:dyDescent="0.35">
      <c r="A73" s="85" t="s">
        <v>121</v>
      </c>
      <c r="B73" s="85" t="s">
        <v>122</v>
      </c>
      <c r="C73" s="85" t="s">
        <v>3476</v>
      </c>
      <c r="D73" s="85" t="s">
        <v>7047</v>
      </c>
      <c r="E73" s="85" t="s">
        <v>1406</v>
      </c>
      <c r="F73" s="85" t="s">
        <v>129</v>
      </c>
      <c r="G73" s="85" t="s">
        <v>132</v>
      </c>
      <c r="H73" s="85" t="s">
        <v>133</v>
      </c>
      <c r="I73" s="85" t="s">
        <v>1034</v>
      </c>
      <c r="J73" s="85" t="s">
        <v>1319</v>
      </c>
      <c r="K73" s="85" t="s">
        <v>218</v>
      </c>
    </row>
    <row r="74" spans="1:11" x14ac:dyDescent="0.35">
      <c r="A74" s="84" t="s">
        <v>121</v>
      </c>
      <c r="B74" s="84" t="s">
        <v>122</v>
      </c>
      <c r="C74" s="84" t="s">
        <v>3476</v>
      </c>
      <c r="D74" s="84" t="s">
        <v>7048</v>
      </c>
      <c r="E74" s="84" t="s">
        <v>1406</v>
      </c>
      <c r="F74" s="84" t="s">
        <v>129</v>
      </c>
      <c r="G74" s="84" t="s">
        <v>132</v>
      </c>
      <c r="H74" s="84" t="s">
        <v>133</v>
      </c>
      <c r="I74" s="84" t="s">
        <v>1031</v>
      </c>
      <c r="J74" s="84" t="s">
        <v>1321</v>
      </c>
      <c r="K74" s="84" t="s">
        <v>157</v>
      </c>
    </row>
    <row r="75" spans="1:11" x14ac:dyDescent="0.35">
      <c r="A75" s="85" t="s">
        <v>121</v>
      </c>
      <c r="B75" s="85" t="s">
        <v>141</v>
      </c>
      <c r="C75" s="85" t="s">
        <v>3476</v>
      </c>
      <c r="D75" s="85" t="s">
        <v>7049</v>
      </c>
      <c r="E75" s="85" t="s">
        <v>1406</v>
      </c>
      <c r="F75" s="85" t="s">
        <v>129</v>
      </c>
      <c r="G75" s="85" t="s">
        <v>147</v>
      </c>
      <c r="H75" s="85" t="s">
        <v>133</v>
      </c>
      <c r="I75" s="85" t="s">
        <v>1029</v>
      </c>
      <c r="J75" s="85" t="s">
        <v>1323</v>
      </c>
      <c r="K75" s="85" t="s">
        <v>231</v>
      </c>
    </row>
    <row r="76" spans="1:11" x14ac:dyDescent="0.35">
      <c r="A76" s="84" t="s">
        <v>121</v>
      </c>
      <c r="B76" s="84" t="s">
        <v>141</v>
      </c>
      <c r="C76" s="84" t="s">
        <v>3476</v>
      </c>
      <c r="D76" s="84" t="s">
        <v>7050</v>
      </c>
      <c r="E76" s="84" t="s">
        <v>1406</v>
      </c>
      <c r="F76" s="84" t="s">
        <v>129</v>
      </c>
      <c r="G76" s="84" t="s">
        <v>132</v>
      </c>
      <c r="H76" s="84" t="s">
        <v>133</v>
      </c>
      <c r="I76" s="84" t="s">
        <v>1027</v>
      </c>
      <c r="J76" s="84" t="s">
        <v>1644</v>
      </c>
      <c r="K76" s="84" t="s">
        <v>238</v>
      </c>
    </row>
    <row r="77" spans="1:11" x14ac:dyDescent="0.35">
      <c r="A77" s="92" t="s">
        <v>121</v>
      </c>
      <c r="B77" s="92" t="s">
        <v>135</v>
      </c>
      <c r="C77" s="92" t="s">
        <v>3476</v>
      </c>
      <c r="D77" s="92" t="s">
        <v>7051</v>
      </c>
      <c r="E77" s="92" t="s">
        <v>1406</v>
      </c>
      <c r="F77" s="92" t="s">
        <v>129</v>
      </c>
      <c r="G77" s="92" t="s">
        <v>136</v>
      </c>
      <c r="H77" s="92" t="s">
        <v>379</v>
      </c>
      <c r="I77" s="92" t="s">
        <v>1025</v>
      </c>
      <c r="J77" s="92" t="s">
        <v>1322</v>
      </c>
      <c r="K77" s="92" t="s">
        <v>230</v>
      </c>
    </row>
    <row r="78" spans="1:11" x14ac:dyDescent="0.35">
      <c r="A78" s="84" t="s">
        <v>121</v>
      </c>
      <c r="B78" s="84" t="s">
        <v>141</v>
      </c>
      <c r="C78" s="84" t="s">
        <v>3476</v>
      </c>
      <c r="D78" s="84" t="s">
        <v>7052</v>
      </c>
      <c r="E78" s="84" t="s">
        <v>1406</v>
      </c>
      <c r="F78" s="84" t="s">
        <v>129</v>
      </c>
      <c r="G78" s="84" t="s">
        <v>423</v>
      </c>
      <c r="H78" s="84" t="s">
        <v>125</v>
      </c>
      <c r="I78" s="84" t="s">
        <v>1019</v>
      </c>
      <c r="J78" s="84" t="s">
        <v>1408</v>
      </c>
      <c r="K78" s="84" t="s">
        <v>178</v>
      </c>
    </row>
    <row r="79" spans="1:11" x14ac:dyDescent="0.35">
      <c r="A79" s="92" t="s">
        <v>121</v>
      </c>
      <c r="B79" s="92" t="s">
        <v>141</v>
      </c>
      <c r="C79" s="92" t="s">
        <v>3476</v>
      </c>
      <c r="D79" s="92" t="s">
        <v>7053</v>
      </c>
      <c r="E79" s="92" t="s">
        <v>1406</v>
      </c>
      <c r="F79" s="92" t="s">
        <v>129</v>
      </c>
      <c r="G79" s="92" t="s">
        <v>136</v>
      </c>
      <c r="H79" s="92" t="s">
        <v>379</v>
      </c>
      <c r="I79" s="92" t="s">
        <v>1082</v>
      </c>
      <c r="J79" s="92" t="s">
        <v>895</v>
      </c>
      <c r="K79" s="92" t="s">
        <v>332</v>
      </c>
    </row>
    <row r="80" spans="1:11" x14ac:dyDescent="0.35">
      <c r="A80" s="84" t="s">
        <v>121</v>
      </c>
      <c r="B80" s="84" t="s">
        <v>189</v>
      </c>
      <c r="C80" s="84" t="s">
        <v>3476</v>
      </c>
      <c r="D80" s="84" t="s">
        <v>7054</v>
      </c>
      <c r="E80" s="84" t="s">
        <v>1406</v>
      </c>
      <c r="F80" s="84" t="s">
        <v>129</v>
      </c>
      <c r="G80" s="84" t="s">
        <v>1298</v>
      </c>
      <c r="H80" s="84" t="s">
        <v>379</v>
      </c>
      <c r="I80" s="84" t="s">
        <v>1080</v>
      </c>
      <c r="J80" s="84" t="s">
        <v>1212</v>
      </c>
      <c r="K80" s="84" t="s">
        <v>149</v>
      </c>
    </row>
    <row r="81" spans="1:11" x14ac:dyDescent="0.35">
      <c r="A81" s="85" t="s">
        <v>121</v>
      </c>
      <c r="B81" s="85" t="s">
        <v>141</v>
      </c>
      <c r="C81" s="85" t="s">
        <v>3476</v>
      </c>
      <c r="D81" s="85" t="s">
        <v>3374</v>
      </c>
      <c r="E81" s="85" t="s">
        <v>1406</v>
      </c>
      <c r="F81" s="85" t="s">
        <v>129</v>
      </c>
      <c r="G81" s="85" t="s">
        <v>136</v>
      </c>
      <c r="H81" s="85" t="s">
        <v>125</v>
      </c>
      <c r="I81" s="85" t="s">
        <v>647</v>
      </c>
      <c r="J81" s="85" t="s">
        <v>183</v>
      </c>
      <c r="K81" s="85" t="s">
        <v>184</v>
      </c>
    </row>
    <row r="82" spans="1:11" x14ac:dyDescent="0.35">
      <c r="A82" s="84" t="s">
        <v>121</v>
      </c>
      <c r="B82" s="84" t="s">
        <v>122</v>
      </c>
      <c r="C82" s="84" t="s">
        <v>3476</v>
      </c>
      <c r="D82" s="84" t="s">
        <v>7055</v>
      </c>
      <c r="E82" s="84" t="s">
        <v>1406</v>
      </c>
      <c r="F82" s="84" t="s">
        <v>129</v>
      </c>
      <c r="G82" s="84" t="s">
        <v>132</v>
      </c>
      <c r="H82" s="84" t="s">
        <v>133</v>
      </c>
      <c r="I82" s="84" t="s">
        <v>988</v>
      </c>
      <c r="J82" s="84" t="s">
        <v>1319</v>
      </c>
      <c r="K82" s="84" t="s">
        <v>218</v>
      </c>
    </row>
    <row r="83" spans="1:11" x14ac:dyDescent="0.35">
      <c r="A83" s="85" t="s">
        <v>121</v>
      </c>
      <c r="B83" s="85" t="s">
        <v>122</v>
      </c>
      <c r="C83" s="85" t="s">
        <v>3476</v>
      </c>
      <c r="D83" s="85" t="s">
        <v>7056</v>
      </c>
      <c r="E83" s="85" t="s">
        <v>1406</v>
      </c>
      <c r="F83" s="85" t="s">
        <v>129</v>
      </c>
      <c r="G83" s="85" t="s">
        <v>132</v>
      </c>
      <c r="H83" s="85" t="s">
        <v>133</v>
      </c>
      <c r="I83" s="85" t="s">
        <v>1096</v>
      </c>
      <c r="J83" s="85" t="s">
        <v>1319</v>
      </c>
      <c r="K83" s="85" t="s">
        <v>218</v>
      </c>
    </row>
    <row r="84" spans="1:11" x14ac:dyDescent="0.35">
      <c r="A84" s="84" t="s">
        <v>121</v>
      </c>
      <c r="B84" s="84" t="s">
        <v>141</v>
      </c>
      <c r="C84" s="84" t="s">
        <v>3476</v>
      </c>
      <c r="D84" s="84" t="s">
        <v>7057</v>
      </c>
      <c r="E84" s="84" t="s">
        <v>1406</v>
      </c>
      <c r="F84" s="84" t="s">
        <v>129</v>
      </c>
      <c r="G84" s="84" t="s">
        <v>147</v>
      </c>
      <c r="H84" s="84" t="s">
        <v>133</v>
      </c>
      <c r="I84" s="84" t="s">
        <v>1095</v>
      </c>
      <c r="J84" s="84" t="s">
        <v>1319</v>
      </c>
      <c r="K84" s="84" t="s">
        <v>218</v>
      </c>
    </row>
    <row r="85" spans="1:11" x14ac:dyDescent="0.35">
      <c r="A85" s="85" t="s">
        <v>121</v>
      </c>
      <c r="B85" s="85" t="s">
        <v>135</v>
      </c>
      <c r="C85" s="85" t="s">
        <v>3476</v>
      </c>
      <c r="D85" s="85" t="s">
        <v>5112</v>
      </c>
      <c r="E85" s="85" t="s">
        <v>1406</v>
      </c>
      <c r="F85" s="85" t="s">
        <v>129</v>
      </c>
      <c r="G85" s="85" t="s">
        <v>136</v>
      </c>
      <c r="H85" s="85" t="s">
        <v>125</v>
      </c>
      <c r="I85" s="85" t="s">
        <v>586</v>
      </c>
      <c r="J85" s="85" t="s">
        <v>1306</v>
      </c>
      <c r="K85" s="85" t="s">
        <v>419</v>
      </c>
    </row>
    <row r="86" spans="1:11" x14ac:dyDescent="0.35">
      <c r="A86" s="84" t="s">
        <v>121</v>
      </c>
      <c r="B86" s="84" t="s">
        <v>135</v>
      </c>
      <c r="C86" s="84" t="s">
        <v>3476</v>
      </c>
      <c r="D86" s="84" t="s">
        <v>7058</v>
      </c>
      <c r="E86" s="84" t="s">
        <v>1406</v>
      </c>
      <c r="F86" s="84" t="s">
        <v>129</v>
      </c>
      <c r="G86" s="84" t="s">
        <v>136</v>
      </c>
      <c r="H86" s="84" t="s">
        <v>125</v>
      </c>
      <c r="I86" s="84" t="s">
        <v>1139</v>
      </c>
      <c r="J86" s="84" t="s">
        <v>1321</v>
      </c>
      <c r="K86" s="84" t="s">
        <v>157</v>
      </c>
    </row>
    <row r="87" spans="1:11" x14ac:dyDescent="0.35">
      <c r="A87" s="85" t="s">
        <v>121</v>
      </c>
      <c r="B87" s="85" t="s">
        <v>141</v>
      </c>
      <c r="C87" s="85" t="s">
        <v>3476</v>
      </c>
      <c r="D87" s="85" t="s">
        <v>7059</v>
      </c>
      <c r="E87" s="85" t="s">
        <v>1406</v>
      </c>
      <c r="F87" s="85" t="s">
        <v>129</v>
      </c>
      <c r="G87" s="85" t="s">
        <v>153</v>
      </c>
      <c r="H87" s="85" t="s">
        <v>125</v>
      </c>
      <c r="I87" s="85" t="s">
        <v>1101</v>
      </c>
      <c r="J87" s="85" t="s">
        <v>1304</v>
      </c>
      <c r="K87" s="85" t="s">
        <v>228</v>
      </c>
    </row>
    <row r="88" spans="1:11" x14ac:dyDescent="0.35">
      <c r="A88" s="84" t="s">
        <v>121</v>
      </c>
      <c r="B88" s="84" t="s">
        <v>141</v>
      </c>
      <c r="C88" s="84" t="s">
        <v>3476</v>
      </c>
      <c r="D88" s="84" t="s">
        <v>7060</v>
      </c>
      <c r="E88" s="84" t="s">
        <v>1406</v>
      </c>
      <c r="F88" s="84" t="s">
        <v>129</v>
      </c>
      <c r="G88" s="84" t="s">
        <v>147</v>
      </c>
      <c r="H88" s="84" t="s">
        <v>133</v>
      </c>
      <c r="I88" s="84" t="s">
        <v>1149</v>
      </c>
      <c r="J88" s="84" t="s">
        <v>1312</v>
      </c>
      <c r="K88" s="84" t="s">
        <v>216</v>
      </c>
    </row>
    <row r="89" spans="1:11" x14ac:dyDescent="0.35">
      <c r="A89" s="92" t="s">
        <v>121</v>
      </c>
      <c r="B89" s="92" t="s">
        <v>141</v>
      </c>
      <c r="C89" s="92" t="s">
        <v>3476</v>
      </c>
      <c r="D89" s="92" t="s">
        <v>7061</v>
      </c>
      <c r="E89" s="92" t="s">
        <v>1406</v>
      </c>
      <c r="F89" s="92" t="s">
        <v>129</v>
      </c>
      <c r="G89" s="92" t="s">
        <v>147</v>
      </c>
      <c r="H89" s="92" t="s">
        <v>133</v>
      </c>
      <c r="I89" s="92" t="s">
        <v>1148</v>
      </c>
      <c r="J89" s="92" t="s">
        <v>5113</v>
      </c>
      <c r="K89" s="92" t="s">
        <v>152</v>
      </c>
    </row>
    <row r="90" spans="1:11" x14ac:dyDescent="0.35">
      <c r="A90" s="84" t="s">
        <v>121</v>
      </c>
      <c r="B90" s="84" t="s">
        <v>141</v>
      </c>
      <c r="C90" s="84" t="s">
        <v>3476</v>
      </c>
      <c r="D90" s="84" t="s">
        <v>7062</v>
      </c>
      <c r="E90" s="84" t="s">
        <v>1407</v>
      </c>
      <c r="F90" s="84" t="s">
        <v>129</v>
      </c>
      <c r="G90" s="84" t="s">
        <v>147</v>
      </c>
      <c r="H90" s="84" t="s">
        <v>133</v>
      </c>
      <c r="I90" s="84" t="s">
        <v>1703</v>
      </c>
      <c r="J90" s="84" t="s">
        <v>896</v>
      </c>
      <c r="K90" s="84" t="s">
        <v>294</v>
      </c>
    </row>
    <row r="91" spans="1:11" x14ac:dyDescent="0.35">
      <c r="A91" s="85" t="s">
        <v>121</v>
      </c>
      <c r="B91" s="85" t="s">
        <v>135</v>
      </c>
      <c r="C91" s="85" t="s">
        <v>3476</v>
      </c>
      <c r="D91" s="85" t="s">
        <v>7063</v>
      </c>
      <c r="E91" s="85" t="s">
        <v>1406</v>
      </c>
      <c r="F91" s="85" t="s">
        <v>129</v>
      </c>
      <c r="G91" s="85" t="s">
        <v>136</v>
      </c>
      <c r="H91" s="85" t="s">
        <v>125</v>
      </c>
      <c r="I91" s="85" t="s">
        <v>1142</v>
      </c>
      <c r="J91" s="85" t="s">
        <v>1542</v>
      </c>
      <c r="K91" s="85" t="s">
        <v>400</v>
      </c>
    </row>
    <row r="92" spans="1:11" x14ac:dyDescent="0.35">
      <c r="A92" s="92" t="s">
        <v>121</v>
      </c>
      <c r="B92" s="92" t="s">
        <v>135</v>
      </c>
      <c r="C92" s="92" t="s">
        <v>3476</v>
      </c>
      <c r="D92" s="92" t="s">
        <v>7064</v>
      </c>
      <c r="E92" s="92" t="s">
        <v>1406</v>
      </c>
      <c r="F92" s="92" t="s">
        <v>129</v>
      </c>
      <c r="G92" s="92" t="s">
        <v>136</v>
      </c>
      <c r="H92" s="92" t="s">
        <v>125</v>
      </c>
      <c r="I92" s="92" t="s">
        <v>1165</v>
      </c>
      <c r="J92" s="92" t="s">
        <v>5108</v>
      </c>
      <c r="K92" s="92" t="s">
        <v>155</v>
      </c>
    </row>
    <row r="93" spans="1:11" x14ac:dyDescent="0.35">
      <c r="A93" s="85" t="s">
        <v>121</v>
      </c>
      <c r="B93" s="85" t="s">
        <v>122</v>
      </c>
      <c r="C93" s="85" t="s">
        <v>3476</v>
      </c>
      <c r="D93" s="85" t="s">
        <v>7065</v>
      </c>
      <c r="E93" s="85" t="s">
        <v>1406</v>
      </c>
      <c r="F93" s="85" t="s">
        <v>129</v>
      </c>
      <c r="G93" s="85" t="s">
        <v>127</v>
      </c>
      <c r="H93" s="85" t="s">
        <v>669</v>
      </c>
      <c r="I93" s="85" t="s">
        <v>1164</v>
      </c>
      <c r="J93" s="85" t="s">
        <v>1311</v>
      </c>
      <c r="K93" s="85" t="s">
        <v>244</v>
      </c>
    </row>
    <row r="94" spans="1:11" x14ac:dyDescent="0.35">
      <c r="A94" s="84" t="s">
        <v>121</v>
      </c>
      <c r="B94" s="84" t="s">
        <v>189</v>
      </c>
      <c r="C94" s="84" t="s">
        <v>3476</v>
      </c>
      <c r="D94" s="84" t="s">
        <v>5115</v>
      </c>
      <c r="E94" s="84" t="s">
        <v>1406</v>
      </c>
      <c r="F94" s="84" t="s">
        <v>129</v>
      </c>
      <c r="G94" s="84" t="s">
        <v>226</v>
      </c>
      <c r="H94" s="84" t="s">
        <v>133</v>
      </c>
      <c r="I94" s="84" t="s">
        <v>1163</v>
      </c>
      <c r="J94" s="84" t="s">
        <v>1311</v>
      </c>
      <c r="K94" s="84" t="s">
        <v>244</v>
      </c>
    </row>
    <row r="95" spans="1:11" x14ac:dyDescent="0.35">
      <c r="A95" s="85" t="s">
        <v>121</v>
      </c>
      <c r="B95" s="85" t="s">
        <v>189</v>
      </c>
      <c r="C95" s="85" t="s">
        <v>3476</v>
      </c>
      <c r="D95" s="85" t="s">
        <v>7066</v>
      </c>
      <c r="E95" s="85" t="s">
        <v>1406</v>
      </c>
      <c r="F95" s="85" t="s">
        <v>129</v>
      </c>
      <c r="G95" s="85" t="s">
        <v>190</v>
      </c>
      <c r="H95" s="85" t="s">
        <v>379</v>
      </c>
      <c r="I95" s="85" t="s">
        <v>1200</v>
      </c>
      <c r="J95" s="85" t="s">
        <v>1313</v>
      </c>
      <c r="K95" s="85" t="s">
        <v>187</v>
      </c>
    </row>
    <row r="96" spans="1:11" x14ac:dyDescent="0.35">
      <c r="A96" s="84" t="s">
        <v>121</v>
      </c>
      <c r="B96" s="84" t="s">
        <v>122</v>
      </c>
      <c r="C96" s="84" t="s">
        <v>3476</v>
      </c>
      <c r="D96" s="84" t="s">
        <v>7067</v>
      </c>
      <c r="E96" s="84" t="s">
        <v>1406</v>
      </c>
      <c r="F96" s="84" t="s">
        <v>129</v>
      </c>
      <c r="G96" s="84" t="s">
        <v>132</v>
      </c>
      <c r="H96" s="84" t="s">
        <v>133</v>
      </c>
      <c r="I96" s="84" t="s">
        <v>1199</v>
      </c>
      <c r="J96" s="84" t="s">
        <v>1319</v>
      </c>
      <c r="K96" s="84" t="s">
        <v>218</v>
      </c>
    </row>
    <row r="97" spans="1:11" x14ac:dyDescent="0.35">
      <c r="A97" s="85" t="s">
        <v>121</v>
      </c>
      <c r="B97" s="85" t="s">
        <v>141</v>
      </c>
      <c r="C97" s="85" t="s">
        <v>3476</v>
      </c>
      <c r="D97" s="85" t="s">
        <v>7068</v>
      </c>
      <c r="E97" s="85" t="s">
        <v>1406</v>
      </c>
      <c r="F97" s="85" t="s">
        <v>129</v>
      </c>
      <c r="G97" s="85" t="s">
        <v>147</v>
      </c>
      <c r="H97" s="85" t="s">
        <v>133</v>
      </c>
      <c r="I97" s="85" t="s">
        <v>1198</v>
      </c>
      <c r="J97" s="85" t="s">
        <v>1319</v>
      </c>
      <c r="K97" s="85" t="s">
        <v>218</v>
      </c>
    </row>
    <row r="98" spans="1:11" x14ac:dyDescent="0.35">
      <c r="A98" s="84" t="s">
        <v>121</v>
      </c>
      <c r="B98" s="84" t="s">
        <v>189</v>
      </c>
      <c r="C98" s="84" t="s">
        <v>3476</v>
      </c>
      <c r="D98" s="84" t="s">
        <v>5116</v>
      </c>
      <c r="E98" s="84" t="s">
        <v>1406</v>
      </c>
      <c r="F98" s="84" t="s">
        <v>129</v>
      </c>
      <c r="G98" s="84" t="s">
        <v>226</v>
      </c>
      <c r="H98" s="84" t="s">
        <v>133</v>
      </c>
      <c r="I98" s="84" t="s">
        <v>1186</v>
      </c>
      <c r="J98" s="84" t="s">
        <v>1321</v>
      </c>
      <c r="K98" s="84" t="s">
        <v>157</v>
      </c>
    </row>
    <row r="99" spans="1:11" x14ac:dyDescent="0.35">
      <c r="A99" s="85" t="s">
        <v>121</v>
      </c>
      <c r="B99" s="85" t="s">
        <v>189</v>
      </c>
      <c r="C99" s="85" t="s">
        <v>3476</v>
      </c>
      <c r="D99" s="85" t="s">
        <v>7069</v>
      </c>
      <c r="E99" s="85" t="s">
        <v>1406</v>
      </c>
      <c r="F99" s="85" t="s">
        <v>129</v>
      </c>
      <c r="G99" s="85" t="s">
        <v>226</v>
      </c>
      <c r="H99" s="85" t="s">
        <v>133</v>
      </c>
      <c r="I99" s="85" t="s">
        <v>1195</v>
      </c>
      <c r="J99" s="85" t="s">
        <v>895</v>
      </c>
      <c r="K99" s="85" t="s">
        <v>332</v>
      </c>
    </row>
    <row r="100" spans="1:11" x14ac:dyDescent="0.35">
      <c r="A100" s="84" t="s">
        <v>121</v>
      </c>
      <c r="B100" s="84" t="s">
        <v>141</v>
      </c>
      <c r="C100" s="84" t="s">
        <v>3476</v>
      </c>
      <c r="D100" s="84" t="s">
        <v>5117</v>
      </c>
      <c r="E100" s="84" t="s">
        <v>1406</v>
      </c>
      <c r="F100" s="84" t="s">
        <v>129</v>
      </c>
      <c r="G100" s="84" t="s">
        <v>132</v>
      </c>
      <c r="H100" s="84" t="s">
        <v>133</v>
      </c>
      <c r="I100" s="84" t="s">
        <v>1194</v>
      </c>
      <c r="J100" s="84" t="s">
        <v>895</v>
      </c>
      <c r="K100" s="84" t="s">
        <v>332</v>
      </c>
    </row>
    <row r="101" spans="1:11" x14ac:dyDescent="0.35">
      <c r="A101" s="85" t="s">
        <v>121</v>
      </c>
      <c r="B101" s="85" t="s">
        <v>189</v>
      </c>
      <c r="C101" s="85" t="s">
        <v>3476</v>
      </c>
      <c r="D101" s="85" t="s">
        <v>7070</v>
      </c>
      <c r="E101" s="85" t="s">
        <v>1406</v>
      </c>
      <c r="F101" s="85" t="s">
        <v>129</v>
      </c>
      <c r="G101" s="85" t="s">
        <v>190</v>
      </c>
      <c r="H101" s="85" t="s">
        <v>125</v>
      </c>
      <c r="I101" s="85" t="s">
        <v>1193</v>
      </c>
      <c r="J101" s="85" t="s">
        <v>5119</v>
      </c>
      <c r="K101" s="85" t="s">
        <v>318</v>
      </c>
    </row>
    <row r="102" spans="1:11" x14ac:dyDescent="0.35">
      <c r="A102" s="84" t="s">
        <v>121</v>
      </c>
      <c r="B102" s="84" t="s">
        <v>135</v>
      </c>
      <c r="C102" s="84" t="s">
        <v>3476</v>
      </c>
      <c r="D102" s="84" t="s">
        <v>5118</v>
      </c>
      <c r="E102" s="84" t="s">
        <v>1406</v>
      </c>
      <c r="F102" s="84" t="s">
        <v>129</v>
      </c>
      <c r="G102" s="84" t="s">
        <v>136</v>
      </c>
      <c r="H102" s="84" t="s">
        <v>125</v>
      </c>
      <c r="I102" s="84" t="s">
        <v>1192</v>
      </c>
      <c r="J102" s="84" t="s">
        <v>5119</v>
      </c>
      <c r="K102" s="84" t="s">
        <v>318</v>
      </c>
    </row>
    <row r="103" spans="1:11" x14ac:dyDescent="0.35">
      <c r="A103" s="93" t="s">
        <v>121</v>
      </c>
      <c r="B103" s="93" t="s">
        <v>122</v>
      </c>
      <c r="C103" s="93" t="s">
        <v>3476</v>
      </c>
      <c r="D103" s="93" t="s">
        <v>5120</v>
      </c>
      <c r="E103" s="93" t="s">
        <v>1406</v>
      </c>
      <c r="F103" s="93" t="s">
        <v>123</v>
      </c>
      <c r="G103" s="93" t="s">
        <v>132</v>
      </c>
      <c r="H103" s="93" t="s">
        <v>133</v>
      </c>
      <c r="I103" s="93" t="s">
        <v>1190</v>
      </c>
      <c r="J103" s="93" t="s">
        <v>1318</v>
      </c>
      <c r="K103" s="93" t="s">
        <v>126</v>
      </c>
    </row>
    <row r="104" spans="1:11" x14ac:dyDescent="0.35">
      <c r="A104" s="94" t="s">
        <v>121</v>
      </c>
      <c r="B104" s="94" t="s">
        <v>141</v>
      </c>
      <c r="C104" s="94" t="s">
        <v>3476</v>
      </c>
      <c r="D104" s="94" t="s">
        <v>7071</v>
      </c>
      <c r="E104" s="94" t="s">
        <v>1406</v>
      </c>
      <c r="F104" s="94" t="s">
        <v>129</v>
      </c>
      <c r="G104" s="94" t="s">
        <v>127</v>
      </c>
      <c r="H104" s="94" t="s">
        <v>439</v>
      </c>
      <c r="I104" s="94" t="s">
        <v>1187</v>
      </c>
      <c r="J104" s="94" t="s">
        <v>1323</v>
      </c>
      <c r="K104" s="94" t="s">
        <v>231</v>
      </c>
    </row>
    <row r="105" spans="1:11" x14ac:dyDescent="0.35">
      <c r="A105" s="93" t="s">
        <v>121</v>
      </c>
      <c r="B105" s="93" t="s">
        <v>189</v>
      </c>
      <c r="C105" s="93" t="s">
        <v>3476</v>
      </c>
      <c r="D105" s="93" t="s">
        <v>5121</v>
      </c>
      <c r="E105" s="93" t="s">
        <v>1406</v>
      </c>
      <c r="F105" s="93" t="s">
        <v>129</v>
      </c>
      <c r="G105" s="93" t="s">
        <v>190</v>
      </c>
      <c r="H105" s="93" t="s">
        <v>125</v>
      </c>
      <c r="I105" s="93" t="s">
        <v>1186</v>
      </c>
      <c r="J105" s="93" t="s">
        <v>5105</v>
      </c>
      <c r="K105" s="93" t="s">
        <v>242</v>
      </c>
    </row>
    <row r="106" spans="1:11" x14ac:dyDescent="0.35">
      <c r="A106" s="95" t="s">
        <v>121</v>
      </c>
      <c r="B106" s="95" t="s">
        <v>189</v>
      </c>
      <c r="C106" s="95" t="s">
        <v>3476</v>
      </c>
      <c r="D106" s="95" t="s">
        <v>7072</v>
      </c>
      <c r="E106" s="95" t="s">
        <v>1406</v>
      </c>
      <c r="F106" s="95" t="s">
        <v>129</v>
      </c>
      <c r="G106" s="95" t="s">
        <v>226</v>
      </c>
      <c r="H106" s="95" t="s">
        <v>133</v>
      </c>
      <c r="I106" s="95" t="s">
        <v>1184</v>
      </c>
      <c r="J106" s="95" t="s">
        <v>1321</v>
      </c>
      <c r="K106" s="95" t="s">
        <v>157</v>
      </c>
    </row>
    <row r="107" spans="1:11" x14ac:dyDescent="0.35">
      <c r="A107" s="93" t="s">
        <v>121</v>
      </c>
      <c r="B107" s="93" t="s">
        <v>189</v>
      </c>
      <c r="C107" s="93" t="s">
        <v>3476</v>
      </c>
      <c r="D107" s="93" t="s">
        <v>7073</v>
      </c>
      <c r="E107" s="93" t="s">
        <v>1406</v>
      </c>
      <c r="F107" s="93" t="s">
        <v>129</v>
      </c>
      <c r="G107" s="93" t="s">
        <v>226</v>
      </c>
      <c r="H107" s="93" t="s">
        <v>133</v>
      </c>
      <c r="I107" s="93" t="s">
        <v>1179</v>
      </c>
      <c r="J107" s="93" t="s">
        <v>1212</v>
      </c>
      <c r="K107" s="93" t="s">
        <v>149</v>
      </c>
    </row>
    <row r="108" spans="1:11" x14ac:dyDescent="0.35">
      <c r="A108" s="95" t="s">
        <v>121</v>
      </c>
      <c r="B108" s="95" t="s">
        <v>189</v>
      </c>
      <c r="C108" s="95" t="s">
        <v>3476</v>
      </c>
      <c r="D108" s="95" t="s">
        <v>7074</v>
      </c>
      <c r="E108" s="95" t="s">
        <v>1406</v>
      </c>
      <c r="F108" s="95" t="s">
        <v>129</v>
      </c>
      <c r="G108" s="95" t="s">
        <v>226</v>
      </c>
      <c r="H108" s="95" t="s">
        <v>133</v>
      </c>
      <c r="I108" s="95" t="s">
        <v>1177</v>
      </c>
      <c r="J108" s="95" t="s">
        <v>1302</v>
      </c>
      <c r="K108" s="95" t="s">
        <v>148</v>
      </c>
    </row>
    <row r="109" spans="1:11" x14ac:dyDescent="0.35">
      <c r="A109" s="93" t="s">
        <v>121</v>
      </c>
      <c r="B109" s="93" t="s">
        <v>135</v>
      </c>
      <c r="C109" s="93" t="s">
        <v>3476</v>
      </c>
      <c r="D109" s="93" t="s">
        <v>5122</v>
      </c>
      <c r="E109" s="93" t="s">
        <v>1406</v>
      </c>
      <c r="F109" s="93" t="s">
        <v>129</v>
      </c>
      <c r="G109" s="93" t="s">
        <v>192</v>
      </c>
      <c r="H109" s="93" t="s">
        <v>125</v>
      </c>
      <c r="I109" s="93" t="s">
        <v>1176</v>
      </c>
      <c r="J109" s="93" t="s">
        <v>1302</v>
      </c>
      <c r="K109" s="93" t="s">
        <v>148</v>
      </c>
    </row>
    <row r="110" spans="1:11" x14ac:dyDescent="0.35">
      <c r="A110" s="94" t="s">
        <v>121</v>
      </c>
      <c r="B110" s="94" t="s">
        <v>135</v>
      </c>
      <c r="C110" s="94" t="s">
        <v>3476</v>
      </c>
      <c r="D110" s="94" t="s">
        <v>7075</v>
      </c>
      <c r="E110" s="94" t="s">
        <v>1406</v>
      </c>
      <c r="F110" s="94" t="s">
        <v>129</v>
      </c>
      <c r="G110" s="94" t="s">
        <v>192</v>
      </c>
      <c r="H110" s="94" t="s">
        <v>133</v>
      </c>
      <c r="I110" s="94" t="s">
        <v>182</v>
      </c>
      <c r="J110" s="94" t="s">
        <v>1411</v>
      </c>
      <c r="K110" s="94" t="s">
        <v>413</v>
      </c>
    </row>
    <row r="111" spans="1:11" x14ac:dyDescent="0.35">
      <c r="A111" s="94" t="s">
        <v>121</v>
      </c>
      <c r="B111" s="94" t="s">
        <v>122</v>
      </c>
      <c r="C111" s="94" t="s">
        <v>3476</v>
      </c>
      <c r="D111" s="94" t="s">
        <v>7076</v>
      </c>
      <c r="E111" s="94" t="s">
        <v>1406</v>
      </c>
      <c r="F111" s="94" t="s">
        <v>123</v>
      </c>
      <c r="G111" s="94" t="s">
        <v>127</v>
      </c>
      <c r="H111" s="94" t="s">
        <v>669</v>
      </c>
      <c r="I111" s="94" t="s">
        <v>1206</v>
      </c>
      <c r="J111" s="94" t="s">
        <v>5100</v>
      </c>
      <c r="K111" s="94" t="s">
        <v>165</v>
      </c>
    </row>
    <row r="112" spans="1:11" x14ac:dyDescent="0.35">
      <c r="A112" s="95" t="s">
        <v>121</v>
      </c>
      <c r="B112" s="95" t="s">
        <v>122</v>
      </c>
      <c r="C112" s="95" t="s">
        <v>3476</v>
      </c>
      <c r="D112" s="95" t="s">
        <v>7077</v>
      </c>
      <c r="E112" s="95" t="s">
        <v>1406</v>
      </c>
      <c r="F112" s="95" t="s">
        <v>129</v>
      </c>
      <c r="G112" s="95" t="s">
        <v>132</v>
      </c>
      <c r="H112" s="95" t="s">
        <v>133</v>
      </c>
      <c r="I112" s="95" t="s">
        <v>1204</v>
      </c>
      <c r="J112" s="95" t="s">
        <v>1321</v>
      </c>
      <c r="K112" s="95" t="s">
        <v>157</v>
      </c>
    </row>
    <row r="113" spans="1:11" x14ac:dyDescent="0.35">
      <c r="A113" s="93" t="s">
        <v>121</v>
      </c>
      <c r="B113" s="93" t="s">
        <v>135</v>
      </c>
      <c r="C113" s="93" t="s">
        <v>3476</v>
      </c>
      <c r="D113" s="93" t="s">
        <v>7078</v>
      </c>
      <c r="E113" s="93" t="s">
        <v>1406</v>
      </c>
      <c r="F113" s="93" t="s">
        <v>129</v>
      </c>
      <c r="G113" s="93" t="s">
        <v>136</v>
      </c>
      <c r="H113" s="93" t="s">
        <v>439</v>
      </c>
      <c r="I113" s="93" t="s">
        <v>1210</v>
      </c>
      <c r="J113" s="93" t="s">
        <v>1321</v>
      </c>
      <c r="K113" s="93" t="s">
        <v>157</v>
      </c>
    </row>
    <row r="114" spans="1:11" x14ac:dyDescent="0.35">
      <c r="A114" s="95" t="s">
        <v>121</v>
      </c>
      <c r="B114" s="95" t="s">
        <v>189</v>
      </c>
      <c r="C114" s="95" t="s">
        <v>3476</v>
      </c>
      <c r="D114" s="95" t="s">
        <v>7079</v>
      </c>
      <c r="E114" s="95" t="s">
        <v>1406</v>
      </c>
      <c r="F114" s="95" t="s">
        <v>129</v>
      </c>
      <c r="G114" s="95" t="s">
        <v>226</v>
      </c>
      <c r="H114" s="95" t="s">
        <v>133</v>
      </c>
      <c r="I114" s="95" t="s">
        <v>1208</v>
      </c>
      <c r="J114" s="95" t="s">
        <v>896</v>
      </c>
      <c r="K114" s="95" t="s">
        <v>294</v>
      </c>
    </row>
    <row r="115" spans="1:11" x14ac:dyDescent="0.35">
      <c r="A115" s="93" t="s">
        <v>121</v>
      </c>
      <c r="B115" s="93" t="s">
        <v>189</v>
      </c>
      <c r="C115" s="93" t="s">
        <v>3476</v>
      </c>
      <c r="D115" s="93" t="s">
        <v>7080</v>
      </c>
      <c r="E115" s="93" t="s">
        <v>1406</v>
      </c>
      <c r="F115" s="93" t="s">
        <v>129</v>
      </c>
      <c r="G115" s="93" t="s">
        <v>226</v>
      </c>
      <c r="H115" s="93" t="s">
        <v>133</v>
      </c>
      <c r="I115" s="93" t="s">
        <v>1134</v>
      </c>
      <c r="J115" s="93" t="s">
        <v>896</v>
      </c>
      <c r="K115" s="93" t="s">
        <v>294</v>
      </c>
    </row>
    <row r="116" spans="1:11" x14ac:dyDescent="0.35">
      <c r="A116" s="95" t="s">
        <v>121</v>
      </c>
      <c r="B116" s="95" t="s">
        <v>189</v>
      </c>
      <c r="C116" s="95" t="s">
        <v>3476</v>
      </c>
      <c r="D116" s="95" t="s">
        <v>7081</v>
      </c>
      <c r="E116" s="95" t="s">
        <v>1406</v>
      </c>
      <c r="F116" s="95" t="s">
        <v>129</v>
      </c>
      <c r="G116" s="95" t="s">
        <v>226</v>
      </c>
      <c r="H116" s="95" t="s">
        <v>133</v>
      </c>
      <c r="I116" s="95" t="s">
        <v>1246</v>
      </c>
      <c r="J116" s="95" t="s">
        <v>1211</v>
      </c>
      <c r="K116" s="95" t="s">
        <v>202</v>
      </c>
    </row>
    <row r="117" spans="1:11" x14ac:dyDescent="0.35">
      <c r="A117" s="93" t="s">
        <v>121</v>
      </c>
      <c r="B117" s="93" t="s">
        <v>189</v>
      </c>
      <c r="C117" s="93" t="s">
        <v>3476</v>
      </c>
      <c r="D117" s="93" t="s">
        <v>7082</v>
      </c>
      <c r="E117" s="93" t="s">
        <v>1406</v>
      </c>
      <c r="F117" s="93" t="s">
        <v>129</v>
      </c>
      <c r="G117" s="93" t="s">
        <v>226</v>
      </c>
      <c r="H117" s="93" t="s">
        <v>133</v>
      </c>
      <c r="I117" s="93" t="s">
        <v>1245</v>
      </c>
      <c r="J117" s="93" t="s">
        <v>1211</v>
      </c>
      <c r="K117" s="93" t="s">
        <v>202</v>
      </c>
    </row>
    <row r="118" spans="1:11" x14ac:dyDescent="0.35">
      <c r="A118" s="95" t="s">
        <v>121</v>
      </c>
      <c r="B118" s="95" t="s">
        <v>141</v>
      </c>
      <c r="C118" s="95" t="s">
        <v>3476</v>
      </c>
      <c r="D118" s="95" t="s">
        <v>7083</v>
      </c>
      <c r="E118" s="95" t="s">
        <v>1406</v>
      </c>
      <c r="F118" s="95" t="s">
        <v>129</v>
      </c>
      <c r="G118" s="95" t="s">
        <v>153</v>
      </c>
      <c r="H118" s="95" t="s">
        <v>125</v>
      </c>
      <c r="I118" s="95" t="s">
        <v>1243</v>
      </c>
      <c r="J118" s="95" t="s">
        <v>1303</v>
      </c>
      <c r="K118" s="95" t="s">
        <v>207</v>
      </c>
    </row>
    <row r="119" spans="1:11" x14ac:dyDescent="0.35">
      <c r="A119" s="93" t="s">
        <v>121</v>
      </c>
      <c r="B119" s="93" t="s">
        <v>141</v>
      </c>
      <c r="C119" s="93" t="s">
        <v>3476</v>
      </c>
      <c r="D119" s="93" t="s">
        <v>7084</v>
      </c>
      <c r="E119" s="93" t="s">
        <v>1406</v>
      </c>
      <c r="F119" s="93" t="s">
        <v>129</v>
      </c>
      <c r="G119" s="93" t="s">
        <v>127</v>
      </c>
      <c r="H119" s="93" t="s">
        <v>379</v>
      </c>
      <c r="I119" s="93" t="s">
        <v>1237</v>
      </c>
      <c r="J119" s="93" t="s">
        <v>1303</v>
      </c>
      <c r="K119" s="93" t="s">
        <v>207</v>
      </c>
    </row>
    <row r="120" spans="1:11" x14ac:dyDescent="0.35">
      <c r="A120" s="95" t="s">
        <v>121</v>
      </c>
      <c r="B120" s="95" t="s">
        <v>141</v>
      </c>
      <c r="C120" s="95" t="s">
        <v>3476</v>
      </c>
      <c r="D120" s="95" t="s">
        <v>7085</v>
      </c>
      <c r="E120" s="95" t="s">
        <v>1406</v>
      </c>
      <c r="F120" s="95" t="s">
        <v>129</v>
      </c>
      <c r="G120" s="95" t="s">
        <v>147</v>
      </c>
      <c r="H120" s="95" t="s">
        <v>133</v>
      </c>
      <c r="I120" s="95" t="s">
        <v>1235</v>
      </c>
      <c r="J120" s="95" t="s">
        <v>1304</v>
      </c>
      <c r="K120" s="95" t="s">
        <v>228</v>
      </c>
    </row>
    <row r="121" spans="1:11" x14ac:dyDescent="0.35">
      <c r="A121" s="93" t="s">
        <v>121</v>
      </c>
      <c r="B121" s="93" t="s">
        <v>122</v>
      </c>
      <c r="C121" s="93" t="s">
        <v>3476</v>
      </c>
      <c r="D121" s="93" t="s">
        <v>7086</v>
      </c>
      <c r="E121" s="93" t="s">
        <v>1406</v>
      </c>
      <c r="F121" s="93" t="s">
        <v>129</v>
      </c>
      <c r="G121" s="93" t="s">
        <v>132</v>
      </c>
      <c r="H121" s="93" t="s">
        <v>133</v>
      </c>
      <c r="I121" s="93" t="s">
        <v>1233</v>
      </c>
      <c r="J121" s="93" t="s">
        <v>5114</v>
      </c>
      <c r="K121" s="93" t="s">
        <v>240</v>
      </c>
    </row>
    <row r="122" spans="1:11" x14ac:dyDescent="0.35">
      <c r="A122" s="95" t="s">
        <v>121</v>
      </c>
      <c r="B122" s="95" t="s">
        <v>122</v>
      </c>
      <c r="C122" s="95" t="s">
        <v>3476</v>
      </c>
      <c r="D122" s="95" t="s">
        <v>7087</v>
      </c>
      <c r="E122" s="95" t="s">
        <v>1407</v>
      </c>
      <c r="F122" s="95" t="s">
        <v>123</v>
      </c>
      <c r="G122" s="95" t="s">
        <v>132</v>
      </c>
      <c r="H122" s="95" t="s">
        <v>133</v>
      </c>
      <c r="I122" s="95" t="s">
        <v>1231</v>
      </c>
      <c r="J122" s="95" t="s">
        <v>1315</v>
      </c>
      <c r="K122" s="95" t="s">
        <v>128</v>
      </c>
    </row>
    <row r="123" spans="1:11" x14ac:dyDescent="0.35">
      <c r="A123" s="93" t="s">
        <v>121</v>
      </c>
      <c r="B123" s="93" t="s">
        <v>122</v>
      </c>
      <c r="C123" s="93" t="s">
        <v>3476</v>
      </c>
      <c r="D123" s="93" t="s">
        <v>5123</v>
      </c>
      <c r="E123" s="93" t="s">
        <v>1407</v>
      </c>
      <c r="F123" s="93" t="s">
        <v>123</v>
      </c>
      <c r="G123" s="93" t="s">
        <v>132</v>
      </c>
      <c r="H123" s="93" t="s">
        <v>133</v>
      </c>
      <c r="I123" s="93" t="s">
        <v>1229</v>
      </c>
      <c r="J123" s="93" t="s">
        <v>5100</v>
      </c>
      <c r="K123" s="93" t="s">
        <v>165</v>
      </c>
    </row>
    <row r="124" spans="1:11" x14ac:dyDescent="0.35">
      <c r="A124" s="95" t="s">
        <v>121</v>
      </c>
      <c r="B124" s="95" t="s">
        <v>122</v>
      </c>
      <c r="C124" s="95" t="s">
        <v>3476</v>
      </c>
      <c r="D124" s="95" t="s">
        <v>7088</v>
      </c>
      <c r="E124" s="95" t="s">
        <v>1407</v>
      </c>
      <c r="F124" s="95" t="s">
        <v>123</v>
      </c>
      <c r="G124" s="95" t="s">
        <v>153</v>
      </c>
      <c r="H124" s="95" t="s">
        <v>379</v>
      </c>
      <c r="I124" s="95" t="s">
        <v>1226</v>
      </c>
      <c r="J124" s="95" t="s">
        <v>5100</v>
      </c>
      <c r="K124" s="95" t="s">
        <v>165</v>
      </c>
    </row>
    <row r="125" spans="1:11" x14ac:dyDescent="0.35">
      <c r="A125" s="93" t="s">
        <v>121</v>
      </c>
      <c r="B125" s="93" t="s">
        <v>122</v>
      </c>
      <c r="C125" s="93" t="s">
        <v>3476</v>
      </c>
      <c r="D125" s="93" t="s">
        <v>7089</v>
      </c>
      <c r="E125" s="93" t="s">
        <v>1407</v>
      </c>
      <c r="F125" s="93" t="s">
        <v>123</v>
      </c>
      <c r="G125" s="93" t="s">
        <v>124</v>
      </c>
      <c r="H125" s="93" t="s">
        <v>259</v>
      </c>
      <c r="I125" s="93" t="s">
        <v>1217</v>
      </c>
      <c r="J125" s="93" t="s">
        <v>1315</v>
      </c>
      <c r="K125" s="93" t="s">
        <v>128</v>
      </c>
    </row>
    <row r="126" spans="1:11" x14ac:dyDescent="0.35">
      <c r="A126" s="95" t="s">
        <v>121</v>
      </c>
      <c r="B126" s="95" t="s">
        <v>122</v>
      </c>
      <c r="C126" s="95" t="s">
        <v>3476</v>
      </c>
      <c r="D126" s="95" t="s">
        <v>5124</v>
      </c>
      <c r="E126" s="95" t="s">
        <v>1406</v>
      </c>
      <c r="F126" s="95" t="s">
        <v>123</v>
      </c>
      <c r="G126" s="95" t="s">
        <v>132</v>
      </c>
      <c r="H126" s="95" t="s">
        <v>133</v>
      </c>
      <c r="I126" s="95" t="s">
        <v>1259</v>
      </c>
      <c r="J126" s="95" t="s">
        <v>5100</v>
      </c>
      <c r="K126" s="95" t="s">
        <v>165</v>
      </c>
    </row>
    <row r="127" spans="1:11" x14ac:dyDescent="0.35">
      <c r="A127" s="93" t="s">
        <v>121</v>
      </c>
      <c r="B127" s="93" t="s">
        <v>141</v>
      </c>
      <c r="C127" s="93" t="s">
        <v>3476</v>
      </c>
      <c r="D127" s="93" t="s">
        <v>7090</v>
      </c>
      <c r="E127" s="93" t="s">
        <v>1406</v>
      </c>
      <c r="F127" s="93" t="s">
        <v>129</v>
      </c>
      <c r="G127" s="93" t="s">
        <v>147</v>
      </c>
      <c r="H127" s="93" t="s">
        <v>133</v>
      </c>
      <c r="I127" s="93" t="s">
        <v>1257</v>
      </c>
      <c r="J127" s="93" t="s">
        <v>1411</v>
      </c>
      <c r="K127" s="93" t="s">
        <v>413</v>
      </c>
    </row>
    <row r="128" spans="1:11" x14ac:dyDescent="0.35">
      <c r="A128" s="95" t="s">
        <v>121</v>
      </c>
      <c r="B128" s="95" t="s">
        <v>189</v>
      </c>
      <c r="C128" s="95" t="s">
        <v>3476</v>
      </c>
      <c r="D128" s="95" t="s">
        <v>7091</v>
      </c>
      <c r="E128" s="95" t="s">
        <v>1406</v>
      </c>
      <c r="F128" s="95" t="s">
        <v>129</v>
      </c>
      <c r="G128" s="95" t="s">
        <v>226</v>
      </c>
      <c r="H128" s="95" t="s">
        <v>133</v>
      </c>
      <c r="I128" s="95" t="s">
        <v>1256</v>
      </c>
      <c r="J128" s="95" t="s">
        <v>130</v>
      </c>
      <c r="K128" s="95" t="s">
        <v>131</v>
      </c>
    </row>
    <row r="129" spans="1:11" x14ac:dyDescent="0.35">
      <c r="A129" s="93" t="s">
        <v>121</v>
      </c>
      <c r="B129" s="93" t="s">
        <v>135</v>
      </c>
      <c r="C129" s="93" t="s">
        <v>3476</v>
      </c>
      <c r="D129" s="93" t="s">
        <v>7092</v>
      </c>
      <c r="E129" s="93" t="s">
        <v>1406</v>
      </c>
      <c r="F129" s="93" t="s">
        <v>129</v>
      </c>
      <c r="G129" s="93" t="s">
        <v>136</v>
      </c>
      <c r="H129" s="93" t="s">
        <v>997</v>
      </c>
      <c r="I129" s="93" t="s">
        <v>6333</v>
      </c>
      <c r="J129" s="93" t="s">
        <v>7026</v>
      </c>
      <c r="K129" s="93" t="s">
        <v>243</v>
      </c>
    </row>
    <row r="130" spans="1:11" x14ac:dyDescent="0.35">
      <c r="A130" s="95" t="s">
        <v>121</v>
      </c>
      <c r="B130" s="95" t="s">
        <v>189</v>
      </c>
      <c r="C130" s="95" t="s">
        <v>3476</v>
      </c>
      <c r="D130" s="95" t="s">
        <v>7093</v>
      </c>
      <c r="E130" s="95" t="s">
        <v>1406</v>
      </c>
      <c r="F130" s="95" t="s">
        <v>129</v>
      </c>
      <c r="G130" s="95" t="s">
        <v>226</v>
      </c>
      <c r="H130" s="95" t="s">
        <v>133</v>
      </c>
      <c r="I130" s="95" t="s">
        <v>1180</v>
      </c>
      <c r="J130" s="95" t="s">
        <v>1413</v>
      </c>
      <c r="K130" s="95" t="s">
        <v>219</v>
      </c>
    </row>
    <row r="131" spans="1:11" x14ac:dyDescent="0.35">
      <c r="A131" s="93" t="s">
        <v>121</v>
      </c>
      <c r="B131" s="93" t="s">
        <v>189</v>
      </c>
      <c r="C131" s="93" t="s">
        <v>3476</v>
      </c>
      <c r="D131" s="93" t="s">
        <v>7094</v>
      </c>
      <c r="E131" s="93" t="s">
        <v>1406</v>
      </c>
      <c r="F131" s="93" t="s">
        <v>129</v>
      </c>
      <c r="G131" s="93" t="s">
        <v>226</v>
      </c>
      <c r="H131" s="93" t="s">
        <v>133</v>
      </c>
      <c r="I131" s="93" t="s">
        <v>1538</v>
      </c>
      <c r="J131" s="93" t="s">
        <v>5144</v>
      </c>
      <c r="K131" s="93" t="s">
        <v>215</v>
      </c>
    </row>
    <row r="132" spans="1:11" x14ac:dyDescent="0.35">
      <c r="A132" s="95" t="s">
        <v>121</v>
      </c>
      <c r="B132" s="95" t="s">
        <v>189</v>
      </c>
      <c r="C132" s="95" t="s">
        <v>3476</v>
      </c>
      <c r="D132" s="95" t="s">
        <v>7095</v>
      </c>
      <c r="E132" s="95" t="s">
        <v>1406</v>
      </c>
      <c r="F132" s="95" t="s">
        <v>129</v>
      </c>
      <c r="G132" s="95" t="s">
        <v>226</v>
      </c>
      <c r="H132" s="95" t="s">
        <v>133</v>
      </c>
      <c r="I132" s="95" t="s">
        <v>1255</v>
      </c>
      <c r="J132" s="95" t="s">
        <v>1305</v>
      </c>
      <c r="K132" s="95" t="s">
        <v>158</v>
      </c>
    </row>
    <row r="133" spans="1:11" x14ac:dyDescent="0.35">
      <c r="A133" s="93" t="s">
        <v>121</v>
      </c>
      <c r="B133" s="93" t="s">
        <v>189</v>
      </c>
      <c r="C133" s="93" t="s">
        <v>3476</v>
      </c>
      <c r="D133" s="93" t="s">
        <v>7096</v>
      </c>
      <c r="E133" s="93" t="s">
        <v>1406</v>
      </c>
      <c r="F133" s="93" t="s">
        <v>129</v>
      </c>
      <c r="G133" s="93" t="s">
        <v>226</v>
      </c>
      <c r="H133" s="93" t="s">
        <v>133</v>
      </c>
      <c r="I133" s="93" t="s">
        <v>1255</v>
      </c>
      <c r="J133" s="93" t="s">
        <v>1306</v>
      </c>
      <c r="K133" s="93" t="s">
        <v>419</v>
      </c>
    </row>
    <row r="134" spans="1:11" x14ac:dyDescent="0.35">
      <c r="A134" s="95" t="s">
        <v>121</v>
      </c>
      <c r="B134" s="95" t="s">
        <v>189</v>
      </c>
      <c r="C134" s="95" t="s">
        <v>3476</v>
      </c>
      <c r="D134" s="95" t="s">
        <v>7097</v>
      </c>
      <c r="E134" s="95" t="s">
        <v>1406</v>
      </c>
      <c r="F134" s="95" t="s">
        <v>129</v>
      </c>
      <c r="G134" s="95" t="s">
        <v>226</v>
      </c>
      <c r="H134" s="95" t="s">
        <v>133</v>
      </c>
      <c r="I134" s="95" t="s">
        <v>1255</v>
      </c>
      <c r="J134" s="95" t="s">
        <v>1307</v>
      </c>
      <c r="K134" s="95" t="s">
        <v>227</v>
      </c>
    </row>
    <row r="135" spans="1:11" x14ac:dyDescent="0.35">
      <c r="A135" s="93" t="s">
        <v>121</v>
      </c>
      <c r="B135" s="93" t="s">
        <v>189</v>
      </c>
      <c r="C135" s="93" t="s">
        <v>3476</v>
      </c>
      <c r="D135" s="93" t="s">
        <v>7098</v>
      </c>
      <c r="E135" s="93" t="s">
        <v>1406</v>
      </c>
      <c r="F135" s="93" t="s">
        <v>123</v>
      </c>
      <c r="G135" s="93" t="s">
        <v>226</v>
      </c>
      <c r="H135" s="93" t="s">
        <v>133</v>
      </c>
      <c r="I135" s="93" t="s">
        <v>1113</v>
      </c>
      <c r="J135" s="93" t="s">
        <v>1541</v>
      </c>
      <c r="K135" s="93" t="s">
        <v>134</v>
      </c>
    </row>
    <row r="136" spans="1:11" x14ac:dyDescent="0.35">
      <c r="A136" s="95" t="s">
        <v>121</v>
      </c>
      <c r="B136" s="95" t="s">
        <v>122</v>
      </c>
      <c r="C136" s="95" t="s">
        <v>3476</v>
      </c>
      <c r="D136" s="95" t="s">
        <v>7099</v>
      </c>
      <c r="E136" s="95" t="s">
        <v>1406</v>
      </c>
      <c r="F136" s="95" t="s">
        <v>129</v>
      </c>
      <c r="G136" s="95" t="s">
        <v>132</v>
      </c>
      <c r="H136" s="95" t="s">
        <v>133</v>
      </c>
      <c r="I136" s="95" t="s">
        <v>1151</v>
      </c>
      <c r="J136" s="95" t="s">
        <v>1312</v>
      </c>
      <c r="K136" s="95" t="s">
        <v>216</v>
      </c>
    </row>
    <row r="137" spans="1:11" x14ac:dyDescent="0.35">
      <c r="A137" s="93" t="s">
        <v>121</v>
      </c>
      <c r="B137" s="93" t="s">
        <v>141</v>
      </c>
      <c r="C137" s="93" t="s">
        <v>3476</v>
      </c>
      <c r="D137" s="93" t="s">
        <v>7100</v>
      </c>
      <c r="E137" s="93" t="s">
        <v>1406</v>
      </c>
      <c r="F137" s="93" t="s">
        <v>129</v>
      </c>
      <c r="G137" s="93" t="s">
        <v>147</v>
      </c>
      <c r="H137" s="93" t="s">
        <v>133</v>
      </c>
      <c r="I137" s="93" t="s">
        <v>1282</v>
      </c>
      <c r="J137" s="93" t="s">
        <v>1408</v>
      </c>
      <c r="K137" s="93" t="s">
        <v>178</v>
      </c>
    </row>
    <row r="138" spans="1:11" x14ac:dyDescent="0.35">
      <c r="A138" s="95" t="s">
        <v>121</v>
      </c>
      <c r="B138" s="95" t="s">
        <v>141</v>
      </c>
      <c r="C138" s="95" t="s">
        <v>3476</v>
      </c>
      <c r="D138" s="95" t="s">
        <v>1543</v>
      </c>
      <c r="E138" s="95" t="s">
        <v>1406</v>
      </c>
      <c r="F138" s="95" t="s">
        <v>129</v>
      </c>
      <c r="G138" s="95" t="s">
        <v>147</v>
      </c>
      <c r="H138" s="95" t="s">
        <v>133</v>
      </c>
      <c r="I138" s="95" t="s">
        <v>842</v>
      </c>
      <c r="J138" s="95" t="s">
        <v>1211</v>
      </c>
      <c r="K138" s="95" t="s">
        <v>202</v>
      </c>
    </row>
    <row r="139" spans="1:11" x14ac:dyDescent="0.35">
      <c r="A139" s="93" t="s">
        <v>121</v>
      </c>
      <c r="B139" s="93" t="s">
        <v>122</v>
      </c>
      <c r="C139" s="93" t="s">
        <v>3476</v>
      </c>
      <c r="D139" s="93" t="s">
        <v>7101</v>
      </c>
      <c r="E139" s="93" t="s">
        <v>1406</v>
      </c>
      <c r="F139" s="93" t="s">
        <v>129</v>
      </c>
      <c r="G139" s="93" t="s">
        <v>132</v>
      </c>
      <c r="H139" s="93" t="s">
        <v>133</v>
      </c>
      <c r="I139" s="93" t="s">
        <v>1269</v>
      </c>
      <c r="J139" s="93" t="s">
        <v>1211</v>
      </c>
      <c r="K139" s="93" t="s">
        <v>202</v>
      </c>
    </row>
    <row r="140" spans="1:11" x14ac:dyDescent="0.35">
      <c r="A140" s="95" t="s">
        <v>121</v>
      </c>
      <c r="B140" s="95" t="s">
        <v>189</v>
      </c>
      <c r="C140" s="95" t="s">
        <v>3476</v>
      </c>
      <c r="D140" s="95" t="s">
        <v>7102</v>
      </c>
      <c r="E140" s="95" t="s">
        <v>1406</v>
      </c>
      <c r="F140" s="95" t="s">
        <v>129</v>
      </c>
      <c r="G140" s="95" t="s">
        <v>190</v>
      </c>
      <c r="H140" s="95" t="s">
        <v>125</v>
      </c>
      <c r="I140" s="95" t="s">
        <v>3369</v>
      </c>
      <c r="J140" s="95" t="s">
        <v>1302</v>
      </c>
      <c r="K140" s="95" t="s">
        <v>148</v>
      </c>
    </row>
    <row r="141" spans="1:11" x14ac:dyDescent="0.35">
      <c r="A141" s="93" t="s">
        <v>121</v>
      </c>
      <c r="B141" s="93" t="s">
        <v>135</v>
      </c>
      <c r="C141" s="93" t="s">
        <v>3476</v>
      </c>
      <c r="D141" s="93" t="s">
        <v>7103</v>
      </c>
      <c r="E141" s="93" t="s">
        <v>1406</v>
      </c>
      <c r="F141" s="93" t="s">
        <v>129</v>
      </c>
      <c r="G141" s="93" t="s">
        <v>136</v>
      </c>
      <c r="H141" s="93" t="s">
        <v>125</v>
      </c>
      <c r="I141" s="93" t="s">
        <v>1330</v>
      </c>
      <c r="J141" s="93" t="s">
        <v>1320</v>
      </c>
      <c r="K141" s="93" t="s">
        <v>177</v>
      </c>
    </row>
    <row r="142" spans="1:11" x14ac:dyDescent="0.35">
      <c r="A142" s="95" t="s">
        <v>121</v>
      </c>
      <c r="B142" s="95" t="s">
        <v>122</v>
      </c>
      <c r="C142" s="95" t="s">
        <v>3476</v>
      </c>
      <c r="D142" s="95" t="s">
        <v>7104</v>
      </c>
      <c r="E142" s="95" t="s">
        <v>1406</v>
      </c>
      <c r="F142" s="95" t="s">
        <v>129</v>
      </c>
      <c r="G142" s="95" t="s">
        <v>132</v>
      </c>
      <c r="H142" s="95" t="s">
        <v>133</v>
      </c>
      <c r="I142" s="95" t="s">
        <v>1329</v>
      </c>
      <c r="J142" s="95" t="s">
        <v>1320</v>
      </c>
      <c r="K142" s="95" t="s">
        <v>177</v>
      </c>
    </row>
    <row r="143" spans="1:11" x14ac:dyDescent="0.35">
      <c r="A143" s="93" t="s">
        <v>121</v>
      </c>
      <c r="B143" s="93" t="s">
        <v>189</v>
      </c>
      <c r="C143" s="93" t="s">
        <v>3476</v>
      </c>
      <c r="D143" s="93" t="s">
        <v>7105</v>
      </c>
      <c r="E143" s="93" t="s">
        <v>1406</v>
      </c>
      <c r="F143" s="93" t="s">
        <v>129</v>
      </c>
      <c r="G143" s="93" t="s">
        <v>226</v>
      </c>
      <c r="H143" s="93" t="s">
        <v>133</v>
      </c>
      <c r="I143" s="93" t="s">
        <v>1327</v>
      </c>
      <c r="J143" s="93" t="s">
        <v>1323</v>
      </c>
      <c r="K143" s="93" t="s">
        <v>231</v>
      </c>
    </row>
    <row r="144" spans="1:11" x14ac:dyDescent="0.35">
      <c r="A144" s="95" t="s">
        <v>121</v>
      </c>
      <c r="B144" s="95" t="s">
        <v>189</v>
      </c>
      <c r="C144" s="95" t="s">
        <v>3476</v>
      </c>
      <c r="D144" s="95" t="s">
        <v>5125</v>
      </c>
      <c r="E144" s="95" t="s">
        <v>1406</v>
      </c>
      <c r="F144" s="95" t="s">
        <v>129</v>
      </c>
      <c r="G144" s="95" t="s">
        <v>190</v>
      </c>
      <c r="H144" s="95" t="s">
        <v>125</v>
      </c>
      <c r="I144" s="95" t="s">
        <v>1342</v>
      </c>
      <c r="J144" s="95" t="s">
        <v>1312</v>
      </c>
      <c r="K144" s="95" t="s">
        <v>216</v>
      </c>
    </row>
    <row r="145" spans="1:11" x14ac:dyDescent="0.35">
      <c r="A145" s="93" t="s">
        <v>121</v>
      </c>
      <c r="B145" s="93" t="s">
        <v>141</v>
      </c>
      <c r="C145" s="93" t="s">
        <v>3476</v>
      </c>
      <c r="D145" s="93" t="s">
        <v>7106</v>
      </c>
      <c r="E145" s="93" t="s">
        <v>1406</v>
      </c>
      <c r="F145" s="93" t="s">
        <v>129</v>
      </c>
      <c r="G145" s="93" t="s">
        <v>153</v>
      </c>
      <c r="H145" s="93" t="s">
        <v>125</v>
      </c>
      <c r="I145" s="93" t="s">
        <v>3824</v>
      </c>
      <c r="J145" s="93" t="s">
        <v>1644</v>
      </c>
      <c r="K145" s="93" t="s">
        <v>238</v>
      </c>
    </row>
    <row r="146" spans="1:11" x14ac:dyDescent="0.35">
      <c r="A146" s="95" t="s">
        <v>121</v>
      </c>
      <c r="B146" s="95" t="s">
        <v>141</v>
      </c>
      <c r="C146" s="95" t="s">
        <v>3476</v>
      </c>
      <c r="D146" s="95" t="s">
        <v>7107</v>
      </c>
      <c r="E146" s="95" t="s">
        <v>1406</v>
      </c>
      <c r="F146" s="95" t="s">
        <v>129</v>
      </c>
      <c r="G146" s="95" t="s">
        <v>153</v>
      </c>
      <c r="H146" s="95" t="s">
        <v>439</v>
      </c>
      <c r="I146" s="95" t="s">
        <v>1345</v>
      </c>
      <c r="J146" s="95" t="s">
        <v>1305</v>
      </c>
      <c r="K146" s="95" t="s">
        <v>158</v>
      </c>
    </row>
    <row r="147" spans="1:11" x14ac:dyDescent="0.35">
      <c r="A147" s="93" t="s">
        <v>121</v>
      </c>
      <c r="B147" s="93" t="s">
        <v>122</v>
      </c>
      <c r="C147" s="93" t="s">
        <v>3476</v>
      </c>
      <c r="D147" s="93" t="s">
        <v>7108</v>
      </c>
      <c r="E147" s="93" t="s">
        <v>1406</v>
      </c>
      <c r="F147" s="93" t="s">
        <v>123</v>
      </c>
      <c r="G147" s="93" t="s">
        <v>132</v>
      </c>
      <c r="H147" s="93" t="s">
        <v>133</v>
      </c>
      <c r="I147" s="93" t="s">
        <v>1346</v>
      </c>
      <c r="J147" s="93" t="s">
        <v>1317</v>
      </c>
      <c r="K147" s="93" t="s">
        <v>173</v>
      </c>
    </row>
    <row r="148" spans="1:11" x14ac:dyDescent="0.35">
      <c r="A148" s="95" t="s">
        <v>121</v>
      </c>
      <c r="B148" s="95" t="s">
        <v>141</v>
      </c>
      <c r="C148" s="95" t="s">
        <v>3476</v>
      </c>
      <c r="D148" s="95" t="s">
        <v>7109</v>
      </c>
      <c r="E148" s="95" t="s">
        <v>1406</v>
      </c>
      <c r="F148" s="95" t="s">
        <v>129</v>
      </c>
      <c r="G148" s="95" t="s">
        <v>132</v>
      </c>
      <c r="H148" s="95" t="s">
        <v>133</v>
      </c>
      <c r="I148" s="95" t="s">
        <v>1356</v>
      </c>
      <c r="J148" s="95" t="s">
        <v>1302</v>
      </c>
      <c r="K148" s="95" t="s">
        <v>148</v>
      </c>
    </row>
    <row r="149" spans="1:11" x14ac:dyDescent="0.35">
      <c r="A149" s="93" t="s">
        <v>121</v>
      </c>
      <c r="B149" s="93" t="s">
        <v>141</v>
      </c>
      <c r="C149" s="93" t="s">
        <v>3476</v>
      </c>
      <c r="D149" s="93" t="s">
        <v>7110</v>
      </c>
      <c r="E149" s="93" t="s">
        <v>1406</v>
      </c>
      <c r="F149" s="93" t="s">
        <v>129</v>
      </c>
      <c r="G149" s="93" t="s">
        <v>147</v>
      </c>
      <c r="H149" s="93" t="s">
        <v>133</v>
      </c>
      <c r="I149" s="93" t="s">
        <v>1352</v>
      </c>
      <c r="J149" s="93" t="s">
        <v>5103</v>
      </c>
      <c r="K149" s="93" t="s">
        <v>233</v>
      </c>
    </row>
    <row r="150" spans="1:11" x14ac:dyDescent="0.35">
      <c r="A150" s="95" t="s">
        <v>121</v>
      </c>
      <c r="B150" s="95" t="s">
        <v>189</v>
      </c>
      <c r="C150" s="95" t="s">
        <v>3476</v>
      </c>
      <c r="D150" s="95" t="s">
        <v>7111</v>
      </c>
      <c r="E150" s="95" t="s">
        <v>1406</v>
      </c>
      <c r="F150" s="95" t="s">
        <v>129</v>
      </c>
      <c r="G150" s="95" t="s">
        <v>226</v>
      </c>
      <c r="H150" s="95" t="s">
        <v>133</v>
      </c>
      <c r="I150" s="95" t="s">
        <v>1350</v>
      </c>
      <c r="J150" s="95" t="s">
        <v>1302</v>
      </c>
      <c r="K150" s="95" t="s">
        <v>148</v>
      </c>
    </row>
    <row r="151" spans="1:11" x14ac:dyDescent="0.35">
      <c r="A151" s="93" t="s">
        <v>121</v>
      </c>
      <c r="B151" s="93" t="s">
        <v>141</v>
      </c>
      <c r="C151" s="93" t="s">
        <v>3476</v>
      </c>
      <c r="D151" s="93" t="s">
        <v>5126</v>
      </c>
      <c r="E151" s="93" t="s">
        <v>1406</v>
      </c>
      <c r="F151" s="93" t="s">
        <v>129</v>
      </c>
      <c r="G151" s="93" t="s">
        <v>153</v>
      </c>
      <c r="H151" s="93" t="s">
        <v>125</v>
      </c>
      <c r="I151" s="93" t="s">
        <v>1381</v>
      </c>
      <c r="J151" s="93" t="s">
        <v>1312</v>
      </c>
      <c r="K151" s="93" t="s">
        <v>216</v>
      </c>
    </row>
    <row r="152" spans="1:11" x14ac:dyDescent="0.35">
      <c r="A152" s="95" t="s">
        <v>121</v>
      </c>
      <c r="B152" s="95" t="s">
        <v>135</v>
      </c>
      <c r="C152" s="95" t="s">
        <v>3476</v>
      </c>
      <c r="D152" s="95" t="s">
        <v>7112</v>
      </c>
      <c r="E152" s="95" t="s">
        <v>1406</v>
      </c>
      <c r="F152" s="95" t="s">
        <v>129</v>
      </c>
      <c r="G152" s="95" t="s">
        <v>136</v>
      </c>
      <c r="H152" s="95" t="s">
        <v>125</v>
      </c>
      <c r="I152" s="95" t="s">
        <v>1379</v>
      </c>
      <c r="J152" s="95" t="s">
        <v>1311</v>
      </c>
      <c r="K152" s="95" t="s">
        <v>244</v>
      </c>
    </row>
    <row r="153" spans="1:11" x14ac:dyDescent="0.35">
      <c r="A153" s="93" t="s">
        <v>121</v>
      </c>
      <c r="B153" s="93" t="s">
        <v>141</v>
      </c>
      <c r="C153" s="93" t="s">
        <v>3476</v>
      </c>
      <c r="D153" s="93" t="s">
        <v>7113</v>
      </c>
      <c r="E153" s="93" t="s">
        <v>1406</v>
      </c>
      <c r="F153" s="93" t="s">
        <v>129</v>
      </c>
      <c r="G153" s="93" t="s">
        <v>147</v>
      </c>
      <c r="H153" s="93" t="s">
        <v>133</v>
      </c>
      <c r="I153" s="93" t="s">
        <v>1378</v>
      </c>
      <c r="J153" s="93" t="s">
        <v>1312</v>
      </c>
      <c r="K153" s="93" t="s">
        <v>216</v>
      </c>
    </row>
    <row r="154" spans="1:11" x14ac:dyDescent="0.35">
      <c r="A154" s="95" t="s">
        <v>121</v>
      </c>
      <c r="B154" s="95" t="s">
        <v>189</v>
      </c>
      <c r="C154" s="95" t="s">
        <v>3476</v>
      </c>
      <c r="D154" s="95" t="s">
        <v>5127</v>
      </c>
      <c r="E154" s="95" t="s">
        <v>1406</v>
      </c>
      <c r="F154" s="95" t="s">
        <v>129</v>
      </c>
      <c r="G154" s="95" t="s">
        <v>190</v>
      </c>
      <c r="H154" s="95" t="s">
        <v>125</v>
      </c>
      <c r="I154" s="95" t="s">
        <v>1374</v>
      </c>
      <c r="J154" s="95" t="s">
        <v>222</v>
      </c>
      <c r="K154" s="95" t="s">
        <v>223</v>
      </c>
    </row>
    <row r="155" spans="1:11" x14ac:dyDescent="0.35">
      <c r="A155" s="94" t="s">
        <v>121</v>
      </c>
      <c r="B155" s="94" t="s">
        <v>141</v>
      </c>
      <c r="C155" s="94" t="s">
        <v>3476</v>
      </c>
      <c r="D155" s="94" t="s">
        <v>3375</v>
      </c>
      <c r="E155" s="94" t="s">
        <v>1406</v>
      </c>
      <c r="F155" s="94" t="s">
        <v>129</v>
      </c>
      <c r="G155" s="94" t="s">
        <v>147</v>
      </c>
      <c r="H155" s="94" t="s">
        <v>133</v>
      </c>
      <c r="I155" s="94" t="s">
        <v>1372</v>
      </c>
      <c r="J155" s="94" t="s">
        <v>1408</v>
      </c>
      <c r="K155" s="94" t="s">
        <v>178</v>
      </c>
    </row>
    <row r="156" spans="1:11" x14ac:dyDescent="0.35">
      <c r="A156" s="95" t="s">
        <v>121</v>
      </c>
      <c r="B156" s="95" t="s">
        <v>122</v>
      </c>
      <c r="C156" s="95" t="s">
        <v>3476</v>
      </c>
      <c r="D156" s="95" t="s">
        <v>7114</v>
      </c>
      <c r="E156" s="95" t="s">
        <v>1407</v>
      </c>
      <c r="F156" s="95" t="s">
        <v>123</v>
      </c>
      <c r="G156" s="95" t="s">
        <v>132</v>
      </c>
      <c r="H156" s="95" t="s">
        <v>133</v>
      </c>
      <c r="I156" s="95" t="s">
        <v>1370</v>
      </c>
      <c r="J156" s="95" t="s">
        <v>1315</v>
      </c>
      <c r="K156" s="95" t="s">
        <v>128</v>
      </c>
    </row>
    <row r="157" spans="1:11" x14ac:dyDescent="0.35">
      <c r="A157" s="93" t="s">
        <v>121</v>
      </c>
      <c r="B157" s="93" t="s">
        <v>135</v>
      </c>
      <c r="C157" s="93" t="s">
        <v>3476</v>
      </c>
      <c r="D157" s="93" t="s">
        <v>3376</v>
      </c>
      <c r="E157" s="93" t="s">
        <v>1406</v>
      </c>
      <c r="F157" s="93" t="s">
        <v>129</v>
      </c>
      <c r="G157" s="93" t="s">
        <v>136</v>
      </c>
      <c r="H157" s="93" t="s">
        <v>379</v>
      </c>
      <c r="I157" s="93" t="s">
        <v>1368</v>
      </c>
      <c r="J157" s="93" t="s">
        <v>5119</v>
      </c>
      <c r="K157" s="93" t="s">
        <v>318</v>
      </c>
    </row>
    <row r="158" spans="1:11" x14ac:dyDescent="0.35">
      <c r="A158" s="95" t="s">
        <v>121</v>
      </c>
      <c r="B158" s="95" t="s">
        <v>135</v>
      </c>
      <c r="C158" s="95" t="s">
        <v>3476</v>
      </c>
      <c r="D158" s="95" t="s">
        <v>5128</v>
      </c>
      <c r="E158" s="95" t="s">
        <v>1406</v>
      </c>
      <c r="F158" s="95" t="s">
        <v>129</v>
      </c>
      <c r="G158" s="95" t="s">
        <v>136</v>
      </c>
      <c r="H158" s="95" t="s">
        <v>125</v>
      </c>
      <c r="I158" s="95" t="s">
        <v>1362</v>
      </c>
      <c r="J158" s="95" t="s">
        <v>1306</v>
      </c>
      <c r="K158" s="95" t="s">
        <v>419</v>
      </c>
    </row>
    <row r="159" spans="1:11" x14ac:dyDescent="0.35">
      <c r="A159" s="93" t="s">
        <v>121</v>
      </c>
      <c r="B159" s="93" t="s">
        <v>122</v>
      </c>
      <c r="C159" s="93" t="s">
        <v>3476</v>
      </c>
      <c r="D159" s="93" t="s">
        <v>5129</v>
      </c>
      <c r="E159" s="93" t="s">
        <v>1406</v>
      </c>
      <c r="F159" s="93" t="s">
        <v>123</v>
      </c>
      <c r="G159" s="93" t="s">
        <v>132</v>
      </c>
      <c r="H159" s="93" t="s">
        <v>133</v>
      </c>
      <c r="I159" s="93" t="s">
        <v>1396</v>
      </c>
      <c r="J159" s="93" t="s">
        <v>1318</v>
      </c>
      <c r="K159" s="93" t="s">
        <v>126</v>
      </c>
    </row>
    <row r="160" spans="1:11" x14ac:dyDescent="0.35">
      <c r="A160" s="94" t="s">
        <v>121</v>
      </c>
      <c r="B160" s="94" t="s">
        <v>122</v>
      </c>
      <c r="C160" s="94" t="s">
        <v>3476</v>
      </c>
      <c r="D160" s="94" t="s">
        <v>5130</v>
      </c>
      <c r="E160" s="94" t="s">
        <v>1406</v>
      </c>
      <c r="F160" s="94" t="s">
        <v>123</v>
      </c>
      <c r="G160" s="94" t="s">
        <v>132</v>
      </c>
      <c r="H160" s="94" t="s">
        <v>133</v>
      </c>
      <c r="I160" s="94" t="s">
        <v>523</v>
      </c>
      <c r="J160" s="94" t="s">
        <v>1318</v>
      </c>
      <c r="K160" s="94" t="s">
        <v>126</v>
      </c>
    </row>
    <row r="161" spans="1:11" x14ac:dyDescent="0.35">
      <c r="A161" s="94" t="s">
        <v>121</v>
      </c>
      <c r="B161" s="94" t="s">
        <v>141</v>
      </c>
      <c r="C161" s="94" t="s">
        <v>3476</v>
      </c>
      <c r="D161" s="94" t="s">
        <v>7115</v>
      </c>
      <c r="E161" s="94" t="s">
        <v>1406</v>
      </c>
      <c r="F161" s="94" t="s">
        <v>129</v>
      </c>
      <c r="G161" s="94" t="s">
        <v>153</v>
      </c>
      <c r="H161" s="94" t="s">
        <v>125</v>
      </c>
      <c r="I161" s="94" t="s">
        <v>1434</v>
      </c>
      <c r="J161" s="94" t="s">
        <v>5119</v>
      </c>
      <c r="K161" s="94" t="s">
        <v>318</v>
      </c>
    </row>
    <row r="162" spans="1:11" x14ac:dyDescent="0.35">
      <c r="A162" s="95" t="s">
        <v>121</v>
      </c>
      <c r="B162" s="95" t="s">
        <v>122</v>
      </c>
      <c r="C162" s="95" t="s">
        <v>3476</v>
      </c>
      <c r="D162" s="95" t="s">
        <v>7116</v>
      </c>
      <c r="E162" s="95" t="s">
        <v>1407</v>
      </c>
      <c r="F162" s="95" t="s">
        <v>123</v>
      </c>
      <c r="G162" s="95" t="s">
        <v>132</v>
      </c>
      <c r="H162" s="95" t="s">
        <v>133</v>
      </c>
      <c r="I162" s="95" t="s">
        <v>1430</v>
      </c>
      <c r="J162" s="95" t="s">
        <v>1314</v>
      </c>
      <c r="K162" s="95" t="s">
        <v>176</v>
      </c>
    </row>
    <row r="163" spans="1:11" x14ac:dyDescent="0.35">
      <c r="A163" s="93" t="s">
        <v>121</v>
      </c>
      <c r="B163" s="93" t="s">
        <v>122</v>
      </c>
      <c r="C163" s="93" t="s">
        <v>3476</v>
      </c>
      <c r="D163" s="93" t="s">
        <v>7117</v>
      </c>
      <c r="E163" s="93" t="s">
        <v>1407</v>
      </c>
      <c r="F163" s="93" t="s">
        <v>123</v>
      </c>
      <c r="G163" s="93" t="s">
        <v>132</v>
      </c>
      <c r="H163" s="93" t="s">
        <v>133</v>
      </c>
      <c r="I163" s="93" t="s">
        <v>1428</v>
      </c>
      <c r="J163" s="93" t="s">
        <v>1314</v>
      </c>
      <c r="K163" s="93" t="s">
        <v>176</v>
      </c>
    </row>
    <row r="164" spans="1:11" x14ac:dyDescent="0.35">
      <c r="A164" s="95" t="s">
        <v>121</v>
      </c>
      <c r="B164" s="95" t="s">
        <v>122</v>
      </c>
      <c r="C164" s="95" t="s">
        <v>3476</v>
      </c>
      <c r="D164" s="95" t="s">
        <v>7118</v>
      </c>
      <c r="E164" s="95" t="s">
        <v>1406</v>
      </c>
      <c r="F164" s="95" t="s">
        <v>123</v>
      </c>
      <c r="G164" s="95" t="s">
        <v>132</v>
      </c>
      <c r="H164" s="95" t="s">
        <v>133</v>
      </c>
      <c r="I164" s="95" t="s">
        <v>1427</v>
      </c>
      <c r="J164" s="95" t="s">
        <v>1314</v>
      </c>
      <c r="K164" s="95" t="s">
        <v>176</v>
      </c>
    </row>
    <row r="165" spans="1:11" x14ac:dyDescent="0.35">
      <c r="A165" s="93" t="s">
        <v>121</v>
      </c>
      <c r="B165" s="93" t="s">
        <v>141</v>
      </c>
      <c r="C165" s="93" t="s">
        <v>3476</v>
      </c>
      <c r="D165" s="93" t="s">
        <v>7119</v>
      </c>
      <c r="E165" s="93" t="s">
        <v>1406</v>
      </c>
      <c r="F165" s="93" t="s">
        <v>129</v>
      </c>
      <c r="G165" s="93" t="s">
        <v>147</v>
      </c>
      <c r="H165" s="93" t="s">
        <v>133</v>
      </c>
      <c r="I165" s="93" t="s">
        <v>1426</v>
      </c>
      <c r="J165" s="93" t="s">
        <v>1323</v>
      </c>
      <c r="K165" s="93" t="s">
        <v>231</v>
      </c>
    </row>
    <row r="166" spans="1:11" x14ac:dyDescent="0.35">
      <c r="A166" s="95" t="s">
        <v>121</v>
      </c>
      <c r="B166" s="95" t="s">
        <v>135</v>
      </c>
      <c r="C166" s="95" t="s">
        <v>3476</v>
      </c>
      <c r="D166" s="95" t="s">
        <v>7120</v>
      </c>
      <c r="E166" s="95" t="s">
        <v>1406</v>
      </c>
      <c r="F166" s="95" t="s">
        <v>129</v>
      </c>
      <c r="G166" s="95" t="s">
        <v>4037</v>
      </c>
      <c r="H166" s="95" t="s">
        <v>669</v>
      </c>
      <c r="I166" s="95" t="s">
        <v>1424</v>
      </c>
      <c r="J166" s="95" t="s">
        <v>5101</v>
      </c>
      <c r="K166" s="95" t="s">
        <v>209</v>
      </c>
    </row>
    <row r="167" spans="1:11" x14ac:dyDescent="0.35">
      <c r="A167" s="93" t="s">
        <v>121</v>
      </c>
      <c r="B167" s="93" t="s">
        <v>141</v>
      </c>
      <c r="C167" s="93" t="s">
        <v>3476</v>
      </c>
      <c r="D167" s="93" t="s">
        <v>7121</v>
      </c>
      <c r="E167" s="93" t="s">
        <v>1406</v>
      </c>
      <c r="F167" s="93" t="s">
        <v>129</v>
      </c>
      <c r="G167" s="93" t="s">
        <v>132</v>
      </c>
      <c r="H167" s="93" t="s">
        <v>133</v>
      </c>
      <c r="I167" s="93" t="s">
        <v>1470</v>
      </c>
      <c r="J167" s="93" t="s">
        <v>895</v>
      </c>
      <c r="K167" s="93" t="s">
        <v>332</v>
      </c>
    </row>
    <row r="168" spans="1:11" x14ac:dyDescent="0.35">
      <c r="A168" s="95" t="s">
        <v>121</v>
      </c>
      <c r="B168" s="95" t="s">
        <v>122</v>
      </c>
      <c r="C168" s="95" t="s">
        <v>3476</v>
      </c>
      <c r="D168" s="95" t="s">
        <v>7122</v>
      </c>
      <c r="E168" s="95" t="s">
        <v>1406</v>
      </c>
      <c r="F168" s="95" t="s">
        <v>123</v>
      </c>
      <c r="G168" s="95" t="s">
        <v>132</v>
      </c>
      <c r="H168" s="95" t="s">
        <v>133</v>
      </c>
      <c r="I168" s="95" t="s">
        <v>1468</v>
      </c>
      <c r="J168" s="95" t="s">
        <v>1541</v>
      </c>
      <c r="K168" s="95" t="s">
        <v>134</v>
      </c>
    </row>
    <row r="169" spans="1:11" x14ac:dyDescent="0.35">
      <c r="A169" s="93" t="s">
        <v>121</v>
      </c>
      <c r="B169" s="93" t="s">
        <v>189</v>
      </c>
      <c r="C169" s="93" t="s">
        <v>3476</v>
      </c>
      <c r="D169" s="93" t="s">
        <v>7123</v>
      </c>
      <c r="E169" s="93" t="s">
        <v>1406</v>
      </c>
      <c r="F169" s="93" t="s">
        <v>129</v>
      </c>
      <c r="G169" s="93" t="s">
        <v>226</v>
      </c>
      <c r="H169" s="93" t="s">
        <v>133</v>
      </c>
      <c r="I169" s="93" t="s">
        <v>1391</v>
      </c>
      <c r="J169" s="93" t="s">
        <v>1306</v>
      </c>
      <c r="K169" s="93" t="s">
        <v>419</v>
      </c>
    </row>
    <row r="170" spans="1:11" x14ac:dyDescent="0.35">
      <c r="A170" s="95" t="s">
        <v>121</v>
      </c>
      <c r="B170" s="95" t="s">
        <v>189</v>
      </c>
      <c r="C170" s="95" t="s">
        <v>3476</v>
      </c>
      <c r="D170" s="95" t="s">
        <v>7124</v>
      </c>
      <c r="E170" s="95" t="s">
        <v>1406</v>
      </c>
      <c r="F170" s="95" t="s">
        <v>129</v>
      </c>
      <c r="G170" s="95" t="s">
        <v>226</v>
      </c>
      <c r="H170" s="95" t="s">
        <v>133</v>
      </c>
      <c r="I170" s="95" t="s">
        <v>1391</v>
      </c>
      <c r="J170" s="95" t="s">
        <v>1307</v>
      </c>
      <c r="K170" s="95" t="s">
        <v>227</v>
      </c>
    </row>
    <row r="171" spans="1:11" x14ac:dyDescent="0.35">
      <c r="A171" s="93" t="s">
        <v>121</v>
      </c>
      <c r="B171" s="93" t="s">
        <v>189</v>
      </c>
      <c r="C171" s="93" t="s">
        <v>3476</v>
      </c>
      <c r="D171" s="93" t="s">
        <v>7125</v>
      </c>
      <c r="E171" s="93" t="s">
        <v>1406</v>
      </c>
      <c r="F171" s="93" t="s">
        <v>129</v>
      </c>
      <c r="G171" s="93" t="s">
        <v>226</v>
      </c>
      <c r="H171" s="93" t="s">
        <v>133</v>
      </c>
      <c r="I171" s="93" t="s">
        <v>1391</v>
      </c>
      <c r="J171" s="93" t="s">
        <v>5114</v>
      </c>
      <c r="K171" s="93" t="s">
        <v>240</v>
      </c>
    </row>
    <row r="172" spans="1:11" x14ac:dyDescent="0.35">
      <c r="A172" s="95" t="s">
        <v>121</v>
      </c>
      <c r="B172" s="95" t="s">
        <v>189</v>
      </c>
      <c r="C172" s="95" t="s">
        <v>3476</v>
      </c>
      <c r="D172" s="95" t="s">
        <v>7126</v>
      </c>
      <c r="E172" s="95" t="s">
        <v>1406</v>
      </c>
      <c r="F172" s="95" t="s">
        <v>129</v>
      </c>
      <c r="G172" s="95" t="s">
        <v>226</v>
      </c>
      <c r="H172" s="95" t="s">
        <v>133</v>
      </c>
      <c r="I172" s="95" t="s">
        <v>1391</v>
      </c>
      <c r="J172" s="95" t="s">
        <v>1308</v>
      </c>
      <c r="K172" s="95" t="s">
        <v>210</v>
      </c>
    </row>
    <row r="173" spans="1:11" x14ac:dyDescent="0.35">
      <c r="A173" s="93" t="s">
        <v>121</v>
      </c>
      <c r="B173" s="93" t="s">
        <v>189</v>
      </c>
      <c r="C173" s="93" t="s">
        <v>3476</v>
      </c>
      <c r="D173" s="93" t="s">
        <v>7127</v>
      </c>
      <c r="E173" s="93" t="s">
        <v>1406</v>
      </c>
      <c r="F173" s="93" t="s">
        <v>129</v>
      </c>
      <c r="G173" s="93" t="s">
        <v>226</v>
      </c>
      <c r="H173" s="93" t="s">
        <v>133</v>
      </c>
      <c r="I173" s="93" t="s">
        <v>1450</v>
      </c>
      <c r="J173" s="93" t="s">
        <v>1542</v>
      </c>
      <c r="K173" s="93" t="s">
        <v>400</v>
      </c>
    </row>
    <row r="174" spans="1:11" x14ac:dyDescent="0.35">
      <c r="A174" s="95" t="s">
        <v>121</v>
      </c>
      <c r="B174" s="95" t="s">
        <v>122</v>
      </c>
      <c r="C174" s="95" t="s">
        <v>3476</v>
      </c>
      <c r="D174" s="95" t="s">
        <v>7128</v>
      </c>
      <c r="E174" s="95" t="s">
        <v>1406</v>
      </c>
      <c r="F174" s="95" t="s">
        <v>123</v>
      </c>
      <c r="G174" s="95" t="s">
        <v>127</v>
      </c>
      <c r="H174" s="95" t="s">
        <v>125</v>
      </c>
      <c r="I174" s="95" t="s">
        <v>1448</v>
      </c>
      <c r="J174" s="95" t="s">
        <v>1314</v>
      </c>
      <c r="K174" s="95" t="s">
        <v>176</v>
      </c>
    </row>
    <row r="175" spans="1:11" x14ac:dyDescent="0.35">
      <c r="A175" s="93" t="s">
        <v>121</v>
      </c>
      <c r="B175" s="93" t="s">
        <v>189</v>
      </c>
      <c r="C175" s="93" t="s">
        <v>3476</v>
      </c>
      <c r="D175" s="93" t="s">
        <v>7129</v>
      </c>
      <c r="E175" s="93" t="s">
        <v>1406</v>
      </c>
      <c r="F175" s="93" t="s">
        <v>123</v>
      </c>
      <c r="G175" s="93" t="s">
        <v>190</v>
      </c>
      <c r="H175" s="93" t="s">
        <v>125</v>
      </c>
      <c r="I175" s="93" t="s">
        <v>1447</v>
      </c>
      <c r="J175" s="93" t="s">
        <v>1314</v>
      </c>
      <c r="K175" s="93" t="s">
        <v>176</v>
      </c>
    </row>
    <row r="176" spans="1:11" x14ac:dyDescent="0.35">
      <c r="A176" s="95" t="s">
        <v>121</v>
      </c>
      <c r="B176" s="95" t="s">
        <v>122</v>
      </c>
      <c r="C176" s="95" t="s">
        <v>3476</v>
      </c>
      <c r="D176" s="95" t="s">
        <v>7130</v>
      </c>
      <c r="E176" s="95" t="s">
        <v>1407</v>
      </c>
      <c r="F176" s="95" t="s">
        <v>129</v>
      </c>
      <c r="G176" s="95" t="s">
        <v>132</v>
      </c>
      <c r="H176" s="95" t="s">
        <v>133</v>
      </c>
      <c r="I176" s="95" t="s">
        <v>1444</v>
      </c>
      <c r="J176" s="95" t="s">
        <v>1129</v>
      </c>
      <c r="K176" s="95" t="s">
        <v>237</v>
      </c>
    </row>
    <row r="177" spans="1:11" x14ac:dyDescent="0.35">
      <c r="A177" s="93" t="s">
        <v>121</v>
      </c>
      <c r="B177" s="93" t="s">
        <v>189</v>
      </c>
      <c r="C177" s="93" t="s">
        <v>3476</v>
      </c>
      <c r="D177" s="93" t="s">
        <v>7131</v>
      </c>
      <c r="E177" s="93" t="s">
        <v>1406</v>
      </c>
      <c r="F177" s="93" t="s">
        <v>129</v>
      </c>
      <c r="G177" s="93" t="s">
        <v>226</v>
      </c>
      <c r="H177" s="93" t="s">
        <v>133</v>
      </c>
      <c r="I177" s="93" t="s">
        <v>1443</v>
      </c>
      <c r="J177" s="93" t="s">
        <v>1302</v>
      </c>
      <c r="K177" s="93" t="s">
        <v>148</v>
      </c>
    </row>
    <row r="178" spans="1:11" x14ac:dyDescent="0.35">
      <c r="A178" s="95" t="s">
        <v>121</v>
      </c>
      <c r="B178" s="95" t="s">
        <v>141</v>
      </c>
      <c r="C178" s="95" t="s">
        <v>3476</v>
      </c>
      <c r="D178" s="95" t="s">
        <v>7132</v>
      </c>
      <c r="E178" s="95" t="s">
        <v>1406</v>
      </c>
      <c r="F178" s="95" t="s">
        <v>129</v>
      </c>
      <c r="G178" s="95" t="s">
        <v>147</v>
      </c>
      <c r="H178" s="95" t="s">
        <v>133</v>
      </c>
      <c r="I178" s="95" t="s">
        <v>1474</v>
      </c>
      <c r="J178" s="95" t="s">
        <v>5119</v>
      </c>
      <c r="K178" s="95" t="s">
        <v>318</v>
      </c>
    </row>
    <row r="179" spans="1:11" x14ac:dyDescent="0.35">
      <c r="A179" s="93" t="s">
        <v>121</v>
      </c>
      <c r="B179" s="93" t="s">
        <v>141</v>
      </c>
      <c r="C179" s="93" t="s">
        <v>3476</v>
      </c>
      <c r="D179" s="93" t="s">
        <v>7133</v>
      </c>
      <c r="E179" s="93" t="s">
        <v>1407</v>
      </c>
      <c r="F179" s="93" t="s">
        <v>129</v>
      </c>
      <c r="G179" s="93" t="s">
        <v>212</v>
      </c>
      <c r="H179" s="93" t="s">
        <v>133</v>
      </c>
      <c r="I179" s="93" t="s">
        <v>1519</v>
      </c>
      <c r="J179" s="93" t="s">
        <v>1310</v>
      </c>
      <c r="K179" s="93" t="s">
        <v>159</v>
      </c>
    </row>
    <row r="180" spans="1:11" x14ac:dyDescent="0.35">
      <c r="A180" s="95" t="s">
        <v>121</v>
      </c>
      <c r="B180" s="95" t="s">
        <v>122</v>
      </c>
      <c r="C180" s="95" t="s">
        <v>3476</v>
      </c>
      <c r="D180" s="95" t="s">
        <v>7134</v>
      </c>
      <c r="E180" s="95" t="s">
        <v>1406</v>
      </c>
      <c r="F180" s="95" t="s">
        <v>129</v>
      </c>
      <c r="G180" s="95" t="s">
        <v>1039</v>
      </c>
      <c r="H180" s="95" t="s">
        <v>133</v>
      </c>
      <c r="I180" s="95" t="s">
        <v>1480</v>
      </c>
      <c r="J180" s="95" t="s">
        <v>1542</v>
      </c>
      <c r="K180" s="95" t="s">
        <v>400</v>
      </c>
    </row>
    <row r="181" spans="1:11" x14ac:dyDescent="0.35">
      <c r="A181" s="93" t="s">
        <v>121</v>
      </c>
      <c r="B181" s="93" t="s">
        <v>189</v>
      </c>
      <c r="C181" s="93" t="s">
        <v>3476</v>
      </c>
      <c r="D181" s="93" t="s">
        <v>7135</v>
      </c>
      <c r="E181" s="93" t="s">
        <v>1406</v>
      </c>
      <c r="F181" s="93" t="s">
        <v>129</v>
      </c>
      <c r="G181" s="93" t="s">
        <v>226</v>
      </c>
      <c r="H181" s="93" t="s">
        <v>133</v>
      </c>
      <c r="I181" s="93" t="s">
        <v>1479</v>
      </c>
      <c r="J181" s="93" t="s">
        <v>1302</v>
      </c>
      <c r="K181" s="93" t="s">
        <v>148</v>
      </c>
    </row>
    <row r="182" spans="1:11" x14ac:dyDescent="0.35">
      <c r="A182" s="95" t="s">
        <v>121</v>
      </c>
      <c r="B182" s="95" t="s">
        <v>189</v>
      </c>
      <c r="C182" s="95" t="s">
        <v>3476</v>
      </c>
      <c r="D182" s="95" t="s">
        <v>7136</v>
      </c>
      <c r="E182" s="95" t="s">
        <v>1406</v>
      </c>
      <c r="F182" s="95" t="s">
        <v>129</v>
      </c>
      <c r="G182" s="95" t="s">
        <v>190</v>
      </c>
      <c r="H182" s="95" t="s">
        <v>125</v>
      </c>
      <c r="I182" s="95" t="s">
        <v>5227</v>
      </c>
      <c r="J182" s="95" t="s">
        <v>14</v>
      </c>
      <c r="K182" s="95" t="s">
        <v>14</v>
      </c>
    </row>
    <row r="183" spans="1:11" x14ac:dyDescent="0.35">
      <c r="A183" s="93" t="s">
        <v>121</v>
      </c>
      <c r="B183" s="93" t="s">
        <v>189</v>
      </c>
      <c r="C183" s="93" t="s">
        <v>3476</v>
      </c>
      <c r="D183" s="93" t="s">
        <v>5131</v>
      </c>
      <c r="E183" s="93" t="s">
        <v>1406</v>
      </c>
      <c r="F183" s="93" t="s">
        <v>123</v>
      </c>
      <c r="G183" s="93" t="s">
        <v>226</v>
      </c>
      <c r="H183" s="93" t="s">
        <v>133</v>
      </c>
      <c r="I183" s="93" t="s">
        <v>1486</v>
      </c>
      <c r="J183" s="93" t="s">
        <v>5100</v>
      </c>
      <c r="K183" s="93" t="s">
        <v>165</v>
      </c>
    </row>
    <row r="184" spans="1:11" x14ac:dyDescent="0.35">
      <c r="A184" s="95" t="s">
        <v>121</v>
      </c>
      <c r="B184" s="95" t="s">
        <v>135</v>
      </c>
      <c r="C184" s="95" t="s">
        <v>3476</v>
      </c>
      <c r="D184" s="95" t="s">
        <v>5132</v>
      </c>
      <c r="E184" s="95" t="s">
        <v>1406</v>
      </c>
      <c r="F184" s="95" t="s">
        <v>129</v>
      </c>
      <c r="G184" s="95" t="s">
        <v>136</v>
      </c>
      <c r="H184" s="95" t="s">
        <v>125</v>
      </c>
      <c r="I184" s="95" t="s">
        <v>1516</v>
      </c>
      <c r="J184" s="95" t="s">
        <v>5119</v>
      </c>
      <c r="K184" s="95" t="s">
        <v>318</v>
      </c>
    </row>
    <row r="185" spans="1:11" x14ac:dyDescent="0.35">
      <c r="A185" s="93" t="s">
        <v>121</v>
      </c>
      <c r="B185" s="93" t="s">
        <v>122</v>
      </c>
      <c r="C185" s="93" t="s">
        <v>3476</v>
      </c>
      <c r="D185" s="93" t="s">
        <v>7137</v>
      </c>
      <c r="E185" s="93" t="s">
        <v>1406</v>
      </c>
      <c r="F185" s="93" t="s">
        <v>123</v>
      </c>
      <c r="G185" s="93" t="s">
        <v>132</v>
      </c>
      <c r="H185" s="93" t="s">
        <v>133</v>
      </c>
      <c r="I185" s="93" t="s">
        <v>6225</v>
      </c>
      <c r="J185" s="93" t="s">
        <v>1317</v>
      </c>
      <c r="K185" s="93" t="s">
        <v>173</v>
      </c>
    </row>
    <row r="186" spans="1:11" x14ac:dyDescent="0.35">
      <c r="A186" s="94" t="s">
        <v>121</v>
      </c>
      <c r="B186" s="94" t="s">
        <v>122</v>
      </c>
      <c r="C186" s="94" t="s">
        <v>3476</v>
      </c>
      <c r="D186" s="94" t="s">
        <v>7138</v>
      </c>
      <c r="E186" s="94" t="s">
        <v>1406</v>
      </c>
      <c r="F186" s="94" t="s">
        <v>123</v>
      </c>
      <c r="G186" s="94" t="s">
        <v>147</v>
      </c>
      <c r="H186" s="94" t="s">
        <v>133</v>
      </c>
      <c r="I186" s="94" t="s">
        <v>1511</v>
      </c>
      <c r="J186" s="94" t="s">
        <v>1317</v>
      </c>
      <c r="K186" s="94" t="s">
        <v>173</v>
      </c>
    </row>
    <row r="187" spans="1:11" x14ac:dyDescent="0.35">
      <c r="A187" s="93" t="s">
        <v>121</v>
      </c>
      <c r="B187" s="93" t="s">
        <v>122</v>
      </c>
      <c r="C187" s="93" t="s">
        <v>3476</v>
      </c>
      <c r="D187" s="93" t="s">
        <v>5133</v>
      </c>
      <c r="E187" s="93" t="s">
        <v>1406</v>
      </c>
      <c r="F187" s="93" t="s">
        <v>123</v>
      </c>
      <c r="G187" s="93" t="s">
        <v>132</v>
      </c>
      <c r="H187" s="93" t="s">
        <v>133</v>
      </c>
      <c r="I187" s="93" t="s">
        <v>1504</v>
      </c>
      <c r="J187" s="93" t="s">
        <v>1315</v>
      </c>
      <c r="K187" s="93" t="s">
        <v>128</v>
      </c>
    </row>
    <row r="188" spans="1:11" x14ac:dyDescent="0.35">
      <c r="A188" s="95" t="s">
        <v>121</v>
      </c>
      <c r="B188" s="95" t="s">
        <v>122</v>
      </c>
      <c r="C188" s="95" t="s">
        <v>3476</v>
      </c>
      <c r="D188" s="95" t="s">
        <v>7139</v>
      </c>
      <c r="E188" s="95" t="s">
        <v>1406</v>
      </c>
      <c r="F188" s="95" t="s">
        <v>123</v>
      </c>
      <c r="G188" s="95" t="s">
        <v>127</v>
      </c>
      <c r="H188" s="95" t="s">
        <v>125</v>
      </c>
      <c r="I188" s="95" t="s">
        <v>1501</v>
      </c>
      <c r="J188" s="95" t="s">
        <v>5100</v>
      </c>
      <c r="K188" s="95" t="s">
        <v>165</v>
      </c>
    </row>
    <row r="189" spans="1:11" x14ac:dyDescent="0.35">
      <c r="A189" s="93" t="s">
        <v>121</v>
      </c>
      <c r="B189" s="93" t="s">
        <v>141</v>
      </c>
      <c r="C189" s="93" t="s">
        <v>3476</v>
      </c>
      <c r="D189" s="93" t="s">
        <v>7140</v>
      </c>
      <c r="E189" s="93" t="s">
        <v>1406</v>
      </c>
      <c r="F189" s="93" t="s">
        <v>129</v>
      </c>
      <c r="G189" s="93" t="s">
        <v>147</v>
      </c>
      <c r="H189" s="93" t="s">
        <v>133</v>
      </c>
      <c r="I189" s="93" t="s">
        <v>1499</v>
      </c>
      <c r="J189" s="93" t="s">
        <v>1310</v>
      </c>
      <c r="K189" s="93" t="s">
        <v>159</v>
      </c>
    </row>
    <row r="190" spans="1:11" x14ac:dyDescent="0.35">
      <c r="A190" s="95" t="s">
        <v>121</v>
      </c>
      <c r="B190" s="95" t="s">
        <v>122</v>
      </c>
      <c r="C190" s="95" t="s">
        <v>3476</v>
      </c>
      <c r="D190" s="95" t="s">
        <v>7141</v>
      </c>
      <c r="E190" s="95" t="s">
        <v>1407</v>
      </c>
      <c r="F190" s="95" t="s">
        <v>123</v>
      </c>
      <c r="G190" s="95" t="s">
        <v>124</v>
      </c>
      <c r="H190" s="95" t="s">
        <v>259</v>
      </c>
      <c r="I190" s="95" t="s">
        <v>1525</v>
      </c>
      <c r="J190" s="95" t="s">
        <v>1315</v>
      </c>
      <c r="K190" s="95" t="s">
        <v>128</v>
      </c>
    </row>
    <row r="191" spans="1:11" x14ac:dyDescent="0.35">
      <c r="A191" s="93" t="s">
        <v>121</v>
      </c>
      <c r="B191" s="93" t="s">
        <v>122</v>
      </c>
      <c r="C191" s="93" t="s">
        <v>3476</v>
      </c>
      <c r="D191" s="93" t="s">
        <v>7142</v>
      </c>
      <c r="E191" s="93" t="s">
        <v>1406</v>
      </c>
      <c r="F191" s="93" t="s">
        <v>129</v>
      </c>
      <c r="G191" s="93" t="s">
        <v>127</v>
      </c>
      <c r="H191" s="93" t="s">
        <v>125</v>
      </c>
      <c r="I191" s="93" t="s">
        <v>1537</v>
      </c>
      <c r="J191" s="93" t="s">
        <v>1319</v>
      </c>
      <c r="K191" s="93" t="s">
        <v>218</v>
      </c>
    </row>
    <row r="192" spans="1:11" x14ac:dyDescent="0.35">
      <c r="A192" s="95" t="s">
        <v>121</v>
      </c>
      <c r="B192" s="95" t="s">
        <v>189</v>
      </c>
      <c r="C192" s="95" t="s">
        <v>3476</v>
      </c>
      <c r="D192" s="95" t="s">
        <v>7143</v>
      </c>
      <c r="E192" s="95" t="s">
        <v>1406</v>
      </c>
      <c r="F192" s="95" t="s">
        <v>129</v>
      </c>
      <c r="G192" s="95" t="s">
        <v>190</v>
      </c>
      <c r="H192" s="95" t="s">
        <v>125</v>
      </c>
      <c r="I192" s="95" t="s">
        <v>1548</v>
      </c>
      <c r="J192" s="95" t="s">
        <v>1544</v>
      </c>
      <c r="K192" s="95" t="s">
        <v>224</v>
      </c>
    </row>
    <row r="193" spans="1:11" x14ac:dyDescent="0.35">
      <c r="A193" s="93" t="s">
        <v>121</v>
      </c>
      <c r="B193" s="93" t="s">
        <v>189</v>
      </c>
      <c r="C193" s="93" t="s">
        <v>3476</v>
      </c>
      <c r="D193" s="93" t="s">
        <v>7144</v>
      </c>
      <c r="E193" s="93" t="s">
        <v>1406</v>
      </c>
      <c r="F193" s="93" t="s">
        <v>129</v>
      </c>
      <c r="G193" s="93" t="s">
        <v>226</v>
      </c>
      <c r="H193" s="93" t="s">
        <v>133</v>
      </c>
      <c r="I193" s="93" t="s">
        <v>1548</v>
      </c>
      <c r="J193" s="93" t="s">
        <v>222</v>
      </c>
      <c r="K193" s="93" t="s">
        <v>223</v>
      </c>
    </row>
    <row r="194" spans="1:11" x14ac:dyDescent="0.35">
      <c r="A194" s="95" t="s">
        <v>121</v>
      </c>
      <c r="B194" s="95" t="s">
        <v>141</v>
      </c>
      <c r="C194" s="95" t="s">
        <v>3476</v>
      </c>
      <c r="D194" s="95" t="s">
        <v>7145</v>
      </c>
      <c r="E194" s="95" t="s">
        <v>1406</v>
      </c>
      <c r="F194" s="95" t="s">
        <v>129</v>
      </c>
      <c r="G194" s="95" t="s">
        <v>132</v>
      </c>
      <c r="H194" s="95" t="s">
        <v>133</v>
      </c>
      <c r="I194" s="95" t="s">
        <v>1237</v>
      </c>
      <c r="J194" s="95" t="s">
        <v>1302</v>
      </c>
      <c r="K194" s="95" t="s">
        <v>148</v>
      </c>
    </row>
    <row r="195" spans="1:11" x14ac:dyDescent="0.35">
      <c r="A195" s="93" t="s">
        <v>121</v>
      </c>
      <c r="B195" s="93" t="s">
        <v>189</v>
      </c>
      <c r="C195" s="93" t="s">
        <v>3476</v>
      </c>
      <c r="D195" s="93" t="s">
        <v>7146</v>
      </c>
      <c r="E195" s="93" t="s">
        <v>1406</v>
      </c>
      <c r="F195" s="93" t="s">
        <v>129</v>
      </c>
      <c r="G195" s="93" t="s">
        <v>226</v>
      </c>
      <c r="H195" s="93" t="s">
        <v>133</v>
      </c>
      <c r="I195" s="93" t="s">
        <v>1548</v>
      </c>
      <c r="J195" s="93" t="s">
        <v>897</v>
      </c>
      <c r="K195" s="93" t="s">
        <v>313</v>
      </c>
    </row>
    <row r="196" spans="1:11" x14ac:dyDescent="0.35">
      <c r="A196" s="95" t="s">
        <v>121</v>
      </c>
      <c r="B196" s="95" t="s">
        <v>189</v>
      </c>
      <c r="C196" s="95" t="s">
        <v>3476</v>
      </c>
      <c r="D196" s="95" t="s">
        <v>7147</v>
      </c>
      <c r="E196" s="95" t="s">
        <v>1406</v>
      </c>
      <c r="F196" s="95" t="s">
        <v>129</v>
      </c>
      <c r="G196" s="95" t="s">
        <v>226</v>
      </c>
      <c r="H196" s="95" t="s">
        <v>133</v>
      </c>
      <c r="I196" s="95" t="s">
        <v>1548</v>
      </c>
      <c r="J196" s="95" t="s">
        <v>1411</v>
      </c>
      <c r="K196" s="95" t="s">
        <v>413</v>
      </c>
    </row>
    <row r="197" spans="1:11" x14ac:dyDescent="0.35">
      <c r="A197" s="94" t="s">
        <v>121</v>
      </c>
      <c r="B197" s="94" t="s">
        <v>135</v>
      </c>
      <c r="C197" s="94" t="s">
        <v>3476</v>
      </c>
      <c r="D197" s="94" t="s">
        <v>7148</v>
      </c>
      <c r="E197" s="94" t="s">
        <v>1406</v>
      </c>
      <c r="F197" s="94" t="s">
        <v>129</v>
      </c>
      <c r="G197" s="94" t="s">
        <v>192</v>
      </c>
      <c r="H197" s="94" t="s">
        <v>133</v>
      </c>
      <c r="I197" s="94" t="s">
        <v>5627</v>
      </c>
      <c r="J197" s="94" t="s">
        <v>1303</v>
      </c>
      <c r="K197" s="94" t="s">
        <v>207</v>
      </c>
    </row>
    <row r="198" spans="1:11" x14ac:dyDescent="0.35">
      <c r="A198" s="95" t="s">
        <v>121</v>
      </c>
      <c r="B198" s="95" t="s">
        <v>122</v>
      </c>
      <c r="C198" s="95" t="s">
        <v>3476</v>
      </c>
      <c r="D198" s="95" t="s">
        <v>7149</v>
      </c>
      <c r="E198" s="95" t="s">
        <v>1406</v>
      </c>
      <c r="F198" s="95" t="s">
        <v>123</v>
      </c>
      <c r="G198" s="95" t="s">
        <v>136</v>
      </c>
      <c r="H198" s="95" t="s">
        <v>669</v>
      </c>
      <c r="I198" s="95" t="s">
        <v>1563</v>
      </c>
      <c r="J198" s="95" t="s">
        <v>5100</v>
      </c>
      <c r="K198" s="95" t="s">
        <v>165</v>
      </c>
    </row>
    <row r="199" spans="1:11" x14ac:dyDescent="0.35">
      <c r="A199" s="93" t="s">
        <v>121</v>
      </c>
      <c r="B199" s="93" t="s">
        <v>189</v>
      </c>
      <c r="C199" s="93" t="s">
        <v>3476</v>
      </c>
      <c r="D199" s="93" t="s">
        <v>7150</v>
      </c>
      <c r="E199" s="93" t="s">
        <v>1406</v>
      </c>
      <c r="F199" s="93" t="s">
        <v>129</v>
      </c>
      <c r="G199" s="93" t="s">
        <v>226</v>
      </c>
      <c r="H199" s="93" t="s">
        <v>133</v>
      </c>
      <c r="I199" s="93" t="s">
        <v>1548</v>
      </c>
      <c r="J199" s="93" t="s">
        <v>1303</v>
      </c>
      <c r="K199" s="93" t="s">
        <v>207</v>
      </c>
    </row>
    <row r="200" spans="1:11" x14ac:dyDescent="0.35">
      <c r="A200" s="95" t="s">
        <v>121</v>
      </c>
      <c r="B200" s="95" t="s">
        <v>189</v>
      </c>
      <c r="C200" s="95" t="s">
        <v>3476</v>
      </c>
      <c r="D200" s="95" t="s">
        <v>7151</v>
      </c>
      <c r="E200" s="95" t="s">
        <v>1406</v>
      </c>
      <c r="F200" s="95" t="s">
        <v>129</v>
      </c>
      <c r="G200" s="95" t="s">
        <v>226</v>
      </c>
      <c r="H200" s="95" t="s">
        <v>133</v>
      </c>
      <c r="I200" s="95" t="s">
        <v>1548</v>
      </c>
      <c r="J200" s="95" t="s">
        <v>1304</v>
      </c>
      <c r="K200" s="95" t="s">
        <v>228</v>
      </c>
    </row>
    <row r="201" spans="1:11" x14ac:dyDescent="0.35">
      <c r="A201" s="93" t="s">
        <v>121</v>
      </c>
      <c r="B201" s="93" t="s">
        <v>189</v>
      </c>
      <c r="C201" s="93" t="s">
        <v>3476</v>
      </c>
      <c r="D201" s="93" t="s">
        <v>7152</v>
      </c>
      <c r="E201" s="93" t="s">
        <v>1406</v>
      </c>
      <c r="F201" s="93" t="s">
        <v>129</v>
      </c>
      <c r="G201" s="93" t="s">
        <v>226</v>
      </c>
      <c r="H201" s="93" t="s">
        <v>133</v>
      </c>
      <c r="I201" s="93" t="s">
        <v>1562</v>
      </c>
      <c r="J201" s="93" t="s">
        <v>5111</v>
      </c>
      <c r="K201" s="93" t="s">
        <v>298</v>
      </c>
    </row>
    <row r="202" spans="1:11" x14ac:dyDescent="0.35">
      <c r="A202" s="95" t="s">
        <v>121</v>
      </c>
      <c r="B202" s="95" t="s">
        <v>189</v>
      </c>
      <c r="C202" s="95" t="s">
        <v>3476</v>
      </c>
      <c r="D202" s="95" t="s">
        <v>7153</v>
      </c>
      <c r="E202" s="95" t="s">
        <v>1406</v>
      </c>
      <c r="F202" s="95" t="s">
        <v>129</v>
      </c>
      <c r="G202" s="95" t="s">
        <v>226</v>
      </c>
      <c r="H202" s="95" t="s">
        <v>133</v>
      </c>
      <c r="I202" s="95" t="s">
        <v>1548</v>
      </c>
      <c r="J202" s="95" t="s">
        <v>7026</v>
      </c>
      <c r="K202" s="95" t="s">
        <v>243</v>
      </c>
    </row>
    <row r="203" spans="1:11" x14ac:dyDescent="0.35">
      <c r="A203" s="93" t="s">
        <v>121</v>
      </c>
      <c r="B203" s="93" t="s">
        <v>141</v>
      </c>
      <c r="C203" s="93" t="s">
        <v>3476</v>
      </c>
      <c r="D203" s="93" t="s">
        <v>7154</v>
      </c>
      <c r="E203" s="93" t="s">
        <v>1406</v>
      </c>
      <c r="F203" s="93" t="s">
        <v>129</v>
      </c>
      <c r="G203" s="93" t="s">
        <v>147</v>
      </c>
      <c r="H203" s="93" t="s">
        <v>133</v>
      </c>
      <c r="I203" s="93" t="s">
        <v>1242</v>
      </c>
      <c r="J203" s="93" t="s">
        <v>1413</v>
      </c>
      <c r="K203" s="93" t="s">
        <v>219</v>
      </c>
    </row>
    <row r="204" spans="1:11" x14ac:dyDescent="0.35">
      <c r="A204" s="95" t="s">
        <v>121</v>
      </c>
      <c r="B204" s="95" t="s">
        <v>189</v>
      </c>
      <c r="C204" s="95" t="s">
        <v>3476</v>
      </c>
      <c r="D204" s="95" t="s">
        <v>7155</v>
      </c>
      <c r="E204" s="95" t="s">
        <v>1406</v>
      </c>
      <c r="F204" s="95" t="s">
        <v>129</v>
      </c>
      <c r="G204" s="95" t="s">
        <v>226</v>
      </c>
      <c r="H204" s="95" t="s">
        <v>133</v>
      </c>
      <c r="I204" s="95" t="s">
        <v>1548</v>
      </c>
      <c r="J204" s="95" t="s">
        <v>1413</v>
      </c>
      <c r="K204" s="95" t="s">
        <v>219</v>
      </c>
    </row>
    <row r="205" spans="1:11" x14ac:dyDescent="0.35">
      <c r="A205" s="94" t="s">
        <v>121</v>
      </c>
      <c r="B205" s="94" t="s">
        <v>141</v>
      </c>
      <c r="C205" s="94" t="s">
        <v>3476</v>
      </c>
      <c r="D205" s="94" t="s">
        <v>7156</v>
      </c>
      <c r="E205" s="94" t="s">
        <v>1406</v>
      </c>
      <c r="F205" s="94" t="s">
        <v>129</v>
      </c>
      <c r="G205" s="94" t="s">
        <v>153</v>
      </c>
      <c r="H205" s="94" t="s">
        <v>125</v>
      </c>
      <c r="I205" s="94" t="s">
        <v>182</v>
      </c>
      <c r="J205" s="94" t="s">
        <v>1306</v>
      </c>
      <c r="K205" s="94" t="s">
        <v>419</v>
      </c>
    </row>
    <row r="206" spans="1:11" x14ac:dyDescent="0.35">
      <c r="A206" s="95" t="s">
        <v>121</v>
      </c>
      <c r="B206" s="95" t="s">
        <v>189</v>
      </c>
      <c r="C206" s="95" t="s">
        <v>3476</v>
      </c>
      <c r="D206" s="95" t="s">
        <v>7157</v>
      </c>
      <c r="E206" s="95" t="s">
        <v>1406</v>
      </c>
      <c r="F206" s="95" t="s">
        <v>129</v>
      </c>
      <c r="G206" s="95" t="s">
        <v>226</v>
      </c>
      <c r="H206" s="95" t="s">
        <v>133</v>
      </c>
      <c r="I206" s="95" t="s">
        <v>1548</v>
      </c>
      <c r="J206" s="95" t="s">
        <v>1306</v>
      </c>
      <c r="K206" s="95" t="s">
        <v>419</v>
      </c>
    </row>
    <row r="207" spans="1:11" x14ac:dyDescent="0.35">
      <c r="A207" s="93" t="s">
        <v>121</v>
      </c>
      <c r="B207" s="93" t="s">
        <v>189</v>
      </c>
      <c r="C207" s="93" t="s">
        <v>3476</v>
      </c>
      <c r="D207" s="93" t="s">
        <v>7158</v>
      </c>
      <c r="E207" s="93" t="s">
        <v>1406</v>
      </c>
      <c r="F207" s="93" t="s">
        <v>129</v>
      </c>
      <c r="G207" s="93" t="s">
        <v>226</v>
      </c>
      <c r="H207" s="93" t="s">
        <v>133</v>
      </c>
      <c r="I207" s="93" t="s">
        <v>1559</v>
      </c>
      <c r="J207" s="93" t="s">
        <v>1308</v>
      </c>
      <c r="K207" s="93" t="s">
        <v>210</v>
      </c>
    </row>
    <row r="208" spans="1:11" x14ac:dyDescent="0.35">
      <c r="A208" s="95" t="s">
        <v>121</v>
      </c>
      <c r="B208" s="95" t="s">
        <v>189</v>
      </c>
      <c r="C208" s="95" t="s">
        <v>3476</v>
      </c>
      <c r="D208" s="95" t="s">
        <v>7159</v>
      </c>
      <c r="E208" s="95" t="s">
        <v>1406</v>
      </c>
      <c r="F208" s="95" t="s">
        <v>129</v>
      </c>
      <c r="G208" s="95" t="s">
        <v>190</v>
      </c>
      <c r="H208" s="95" t="s">
        <v>439</v>
      </c>
      <c r="I208" s="95" t="s">
        <v>1548</v>
      </c>
      <c r="J208" s="95" t="s">
        <v>1308</v>
      </c>
      <c r="K208" s="95" t="s">
        <v>210</v>
      </c>
    </row>
    <row r="209" spans="1:11" x14ac:dyDescent="0.35">
      <c r="A209" s="93" t="s">
        <v>121</v>
      </c>
      <c r="B209" s="93" t="s">
        <v>135</v>
      </c>
      <c r="C209" s="93" t="s">
        <v>3476</v>
      </c>
      <c r="D209" s="93" t="s">
        <v>7160</v>
      </c>
      <c r="E209" s="93" t="s">
        <v>1406</v>
      </c>
      <c r="F209" s="93" t="s">
        <v>129</v>
      </c>
      <c r="G209" s="93" t="s">
        <v>136</v>
      </c>
      <c r="H209" s="93" t="s">
        <v>439</v>
      </c>
      <c r="I209" s="93" t="s">
        <v>1557</v>
      </c>
      <c r="J209" s="93" t="s">
        <v>1542</v>
      </c>
      <c r="K209" s="93" t="s">
        <v>400</v>
      </c>
    </row>
    <row r="210" spans="1:11" x14ac:dyDescent="0.35">
      <c r="A210" s="95" t="s">
        <v>121</v>
      </c>
      <c r="B210" s="95" t="s">
        <v>141</v>
      </c>
      <c r="C210" s="95" t="s">
        <v>3476</v>
      </c>
      <c r="D210" s="95" t="s">
        <v>7161</v>
      </c>
      <c r="E210" s="95" t="s">
        <v>1406</v>
      </c>
      <c r="F210" s="95" t="s">
        <v>129</v>
      </c>
      <c r="G210" s="95" t="s">
        <v>147</v>
      </c>
      <c r="H210" s="95" t="s">
        <v>133</v>
      </c>
      <c r="I210" s="95" t="s">
        <v>1570</v>
      </c>
      <c r="J210" s="95" t="s">
        <v>1310</v>
      </c>
      <c r="K210" s="95" t="s">
        <v>159</v>
      </c>
    </row>
    <row r="211" spans="1:11" x14ac:dyDescent="0.35">
      <c r="A211" s="93" t="s">
        <v>121</v>
      </c>
      <c r="B211" s="93" t="s">
        <v>135</v>
      </c>
      <c r="C211" s="93" t="s">
        <v>3476</v>
      </c>
      <c r="D211" s="93" t="s">
        <v>3377</v>
      </c>
      <c r="E211" s="93" t="s">
        <v>1406</v>
      </c>
      <c r="F211" s="93" t="s">
        <v>129</v>
      </c>
      <c r="G211" s="93" t="s">
        <v>136</v>
      </c>
      <c r="H211" s="93" t="s">
        <v>439</v>
      </c>
      <c r="I211" s="93" t="s">
        <v>1615</v>
      </c>
      <c r="J211" s="93" t="s">
        <v>1542</v>
      </c>
      <c r="K211" s="93" t="s">
        <v>400</v>
      </c>
    </row>
    <row r="212" spans="1:11" x14ac:dyDescent="0.35">
      <c r="A212" s="95" t="s">
        <v>121</v>
      </c>
      <c r="B212" s="95" t="s">
        <v>189</v>
      </c>
      <c r="C212" s="95" t="s">
        <v>3476</v>
      </c>
      <c r="D212" s="95" t="s">
        <v>5135</v>
      </c>
      <c r="E212" s="95" t="s">
        <v>1406</v>
      </c>
      <c r="F212" s="95" t="s">
        <v>129</v>
      </c>
      <c r="G212" s="95" t="s">
        <v>226</v>
      </c>
      <c r="H212" s="95" t="s">
        <v>133</v>
      </c>
      <c r="I212" s="95" t="s">
        <v>1601</v>
      </c>
      <c r="J212" s="95" t="s">
        <v>200</v>
      </c>
      <c r="K212" s="95" t="s">
        <v>201</v>
      </c>
    </row>
    <row r="213" spans="1:11" x14ac:dyDescent="0.35">
      <c r="A213" s="93" t="s">
        <v>121</v>
      </c>
      <c r="B213" s="93" t="s">
        <v>189</v>
      </c>
      <c r="C213" s="93" t="s">
        <v>3476</v>
      </c>
      <c r="D213" s="93" t="s">
        <v>5136</v>
      </c>
      <c r="E213" s="93" t="s">
        <v>1406</v>
      </c>
      <c r="F213" s="93" t="s">
        <v>129</v>
      </c>
      <c r="G213" s="93" t="s">
        <v>226</v>
      </c>
      <c r="H213" s="93" t="s">
        <v>133</v>
      </c>
      <c r="I213" s="93" t="s">
        <v>1608</v>
      </c>
      <c r="J213" s="93" t="s">
        <v>205</v>
      </c>
      <c r="K213" s="93" t="s">
        <v>206</v>
      </c>
    </row>
    <row r="214" spans="1:11" x14ac:dyDescent="0.35">
      <c r="A214" s="95" t="s">
        <v>121</v>
      </c>
      <c r="B214" s="95" t="s">
        <v>141</v>
      </c>
      <c r="C214" s="95" t="s">
        <v>3476</v>
      </c>
      <c r="D214" s="95" t="s">
        <v>7162</v>
      </c>
      <c r="E214" s="95" t="s">
        <v>1406</v>
      </c>
      <c r="F214" s="95" t="s">
        <v>129</v>
      </c>
      <c r="G214" s="95" t="s">
        <v>132</v>
      </c>
      <c r="H214" s="95" t="s">
        <v>133</v>
      </c>
      <c r="I214" s="95" t="s">
        <v>1514</v>
      </c>
      <c r="J214" s="95" t="s">
        <v>1413</v>
      </c>
      <c r="K214" s="95" t="s">
        <v>219</v>
      </c>
    </row>
    <row r="215" spans="1:11" x14ac:dyDescent="0.35">
      <c r="A215" s="93" t="s">
        <v>121</v>
      </c>
      <c r="B215" s="93" t="s">
        <v>141</v>
      </c>
      <c r="C215" s="93" t="s">
        <v>3476</v>
      </c>
      <c r="D215" s="93" t="s">
        <v>3378</v>
      </c>
      <c r="E215" s="93" t="s">
        <v>1406</v>
      </c>
      <c r="F215" s="93" t="s">
        <v>129</v>
      </c>
      <c r="G215" s="93" t="s">
        <v>147</v>
      </c>
      <c r="H215" s="93" t="s">
        <v>133</v>
      </c>
      <c r="I215" s="93" t="s">
        <v>1604</v>
      </c>
      <c r="J215" s="93" t="s">
        <v>1413</v>
      </c>
      <c r="K215" s="93" t="s">
        <v>219</v>
      </c>
    </row>
    <row r="216" spans="1:11" x14ac:dyDescent="0.35">
      <c r="A216" s="95" t="s">
        <v>121</v>
      </c>
      <c r="B216" s="95" t="s">
        <v>189</v>
      </c>
      <c r="C216" s="95" t="s">
        <v>3476</v>
      </c>
      <c r="D216" s="95" t="s">
        <v>5137</v>
      </c>
      <c r="E216" s="95" t="s">
        <v>1406</v>
      </c>
      <c r="F216" s="95" t="s">
        <v>129</v>
      </c>
      <c r="G216" s="95" t="s">
        <v>226</v>
      </c>
      <c r="H216" s="95" t="s">
        <v>133</v>
      </c>
      <c r="I216" s="95" t="s">
        <v>1603</v>
      </c>
      <c r="J216" s="95" t="s">
        <v>1413</v>
      </c>
      <c r="K216" s="95" t="s">
        <v>219</v>
      </c>
    </row>
    <row r="217" spans="1:11" x14ac:dyDescent="0.35">
      <c r="A217" s="94" t="s">
        <v>121</v>
      </c>
      <c r="B217" s="94" t="s">
        <v>189</v>
      </c>
      <c r="C217" s="94" t="s">
        <v>3476</v>
      </c>
      <c r="D217" s="94" t="s">
        <v>5138</v>
      </c>
      <c r="E217" s="94" t="s">
        <v>1406</v>
      </c>
      <c r="F217" s="94" t="s">
        <v>129</v>
      </c>
      <c r="G217" s="94" t="s">
        <v>226</v>
      </c>
      <c r="H217" s="94" t="s">
        <v>133</v>
      </c>
      <c r="I217" s="94" t="s">
        <v>1601</v>
      </c>
      <c r="J217" s="94" t="s">
        <v>1306</v>
      </c>
      <c r="K217" s="94" t="s">
        <v>419</v>
      </c>
    </row>
    <row r="218" spans="1:11" x14ac:dyDescent="0.35">
      <c r="A218" s="95" t="s">
        <v>121</v>
      </c>
      <c r="B218" s="95" t="s">
        <v>141</v>
      </c>
      <c r="C218" s="95" t="s">
        <v>3476</v>
      </c>
      <c r="D218" s="95" t="s">
        <v>3379</v>
      </c>
      <c r="E218" s="95" t="s">
        <v>1406</v>
      </c>
      <c r="F218" s="95" t="s">
        <v>129</v>
      </c>
      <c r="G218" s="95" t="s">
        <v>147</v>
      </c>
      <c r="H218" s="95" t="s">
        <v>133</v>
      </c>
      <c r="I218" s="95" t="s">
        <v>1481</v>
      </c>
      <c r="J218" s="95" t="s">
        <v>1309</v>
      </c>
      <c r="K218" s="95" t="s">
        <v>232</v>
      </c>
    </row>
    <row r="219" spans="1:11" x14ac:dyDescent="0.35">
      <c r="A219" s="93" t="s">
        <v>121</v>
      </c>
      <c r="B219" s="93" t="s">
        <v>141</v>
      </c>
      <c r="C219" s="93" t="s">
        <v>3476</v>
      </c>
      <c r="D219" s="93" t="s">
        <v>7163</v>
      </c>
      <c r="E219" s="93" t="s">
        <v>1406</v>
      </c>
      <c r="F219" s="93" t="s">
        <v>129</v>
      </c>
      <c r="G219" s="93" t="s">
        <v>147</v>
      </c>
      <c r="H219" s="93" t="s">
        <v>133</v>
      </c>
      <c r="I219" s="93" t="s">
        <v>3182</v>
      </c>
      <c r="J219" s="93" t="s">
        <v>1309</v>
      </c>
      <c r="K219" s="93" t="s">
        <v>232</v>
      </c>
    </row>
    <row r="220" spans="1:11" x14ac:dyDescent="0.35">
      <c r="A220" s="95" t="s">
        <v>121</v>
      </c>
      <c r="B220" s="95" t="s">
        <v>122</v>
      </c>
      <c r="C220" s="95" t="s">
        <v>3476</v>
      </c>
      <c r="D220" s="95" t="s">
        <v>7164</v>
      </c>
      <c r="E220" s="95" t="s">
        <v>1406</v>
      </c>
      <c r="F220" s="95" t="s">
        <v>123</v>
      </c>
      <c r="G220" s="95" t="s">
        <v>132</v>
      </c>
      <c r="H220" s="95" t="s">
        <v>133</v>
      </c>
      <c r="I220" s="95" t="s">
        <v>1620</v>
      </c>
      <c r="J220" s="95" t="s">
        <v>5100</v>
      </c>
      <c r="K220" s="95" t="s">
        <v>165</v>
      </c>
    </row>
    <row r="221" spans="1:11" x14ac:dyDescent="0.35">
      <c r="A221" s="93" t="s">
        <v>121</v>
      </c>
      <c r="B221" s="93" t="s">
        <v>189</v>
      </c>
      <c r="C221" s="93" t="s">
        <v>3476</v>
      </c>
      <c r="D221" s="93" t="s">
        <v>7165</v>
      </c>
      <c r="E221" s="93" t="s">
        <v>1406</v>
      </c>
      <c r="F221" s="93" t="s">
        <v>129</v>
      </c>
      <c r="G221" s="93" t="s">
        <v>226</v>
      </c>
      <c r="H221" s="93" t="s">
        <v>133</v>
      </c>
      <c r="I221" s="93" t="s">
        <v>1641</v>
      </c>
      <c r="J221" s="93" t="s">
        <v>1309</v>
      </c>
      <c r="K221" s="93" t="s">
        <v>232</v>
      </c>
    </row>
    <row r="222" spans="1:11" x14ac:dyDescent="0.35">
      <c r="A222" s="95" t="s">
        <v>121</v>
      </c>
      <c r="B222" s="95" t="s">
        <v>141</v>
      </c>
      <c r="C222" s="95" t="s">
        <v>3476</v>
      </c>
      <c r="D222" s="95" t="s">
        <v>7166</v>
      </c>
      <c r="E222" s="95" t="s">
        <v>1406</v>
      </c>
      <c r="F222" s="95" t="s">
        <v>129</v>
      </c>
      <c r="G222" s="95" t="s">
        <v>147</v>
      </c>
      <c r="H222" s="95" t="s">
        <v>133</v>
      </c>
      <c r="I222" s="95" t="s">
        <v>1640</v>
      </c>
      <c r="J222" s="95" t="s">
        <v>1413</v>
      </c>
      <c r="K222" s="95" t="s">
        <v>219</v>
      </c>
    </row>
    <row r="223" spans="1:11" x14ac:dyDescent="0.35">
      <c r="A223" s="93" t="s">
        <v>121</v>
      </c>
      <c r="B223" s="93" t="s">
        <v>122</v>
      </c>
      <c r="C223" s="93" t="s">
        <v>3476</v>
      </c>
      <c r="D223" s="93" t="s">
        <v>5139</v>
      </c>
      <c r="E223" s="93" t="s">
        <v>1406</v>
      </c>
      <c r="F223" s="93" t="s">
        <v>129</v>
      </c>
      <c r="G223" s="93" t="s">
        <v>127</v>
      </c>
      <c r="H223" s="93" t="s">
        <v>125</v>
      </c>
      <c r="I223" s="93" t="s">
        <v>6224</v>
      </c>
      <c r="J223" s="93" t="s">
        <v>1546</v>
      </c>
      <c r="K223" s="93" t="s">
        <v>221</v>
      </c>
    </row>
    <row r="224" spans="1:11" x14ac:dyDescent="0.35">
      <c r="A224" s="95" t="s">
        <v>121</v>
      </c>
      <c r="B224" s="95" t="s">
        <v>122</v>
      </c>
      <c r="C224" s="95" t="s">
        <v>3476</v>
      </c>
      <c r="D224" s="95" t="s">
        <v>7167</v>
      </c>
      <c r="E224" s="95" t="s">
        <v>1406</v>
      </c>
      <c r="F224" s="95" t="s">
        <v>129</v>
      </c>
      <c r="G224" s="95" t="s">
        <v>132</v>
      </c>
      <c r="H224" s="95" t="s">
        <v>133</v>
      </c>
      <c r="I224" s="95" t="s">
        <v>1668</v>
      </c>
      <c r="J224" s="95" t="s">
        <v>1323</v>
      </c>
      <c r="K224" s="95" t="s">
        <v>231</v>
      </c>
    </row>
    <row r="225" spans="1:11" x14ac:dyDescent="0.35">
      <c r="A225" s="93" t="s">
        <v>121</v>
      </c>
      <c r="B225" s="93" t="s">
        <v>122</v>
      </c>
      <c r="C225" s="93" t="s">
        <v>3476</v>
      </c>
      <c r="D225" s="93" t="s">
        <v>7168</v>
      </c>
      <c r="E225" s="93" t="s">
        <v>1406</v>
      </c>
      <c r="F225" s="93" t="s">
        <v>123</v>
      </c>
      <c r="G225" s="93" t="s">
        <v>132</v>
      </c>
      <c r="H225" s="93" t="s">
        <v>133</v>
      </c>
      <c r="I225" s="93" t="s">
        <v>1664</v>
      </c>
      <c r="J225" s="93" t="s">
        <v>5100</v>
      </c>
      <c r="K225" s="93" t="s">
        <v>165</v>
      </c>
    </row>
    <row r="226" spans="1:11" x14ac:dyDescent="0.35">
      <c r="A226" s="95" t="s">
        <v>121</v>
      </c>
      <c r="B226" s="95" t="s">
        <v>122</v>
      </c>
      <c r="C226" s="95" t="s">
        <v>3476</v>
      </c>
      <c r="D226" s="95" t="s">
        <v>7169</v>
      </c>
      <c r="E226" s="95" t="s">
        <v>1407</v>
      </c>
      <c r="F226" s="95" t="s">
        <v>123</v>
      </c>
      <c r="G226" s="95" t="s">
        <v>132</v>
      </c>
      <c r="H226" s="95" t="s">
        <v>133</v>
      </c>
      <c r="I226" s="95" t="s">
        <v>1695</v>
      </c>
      <c r="J226" s="95" t="s">
        <v>1316</v>
      </c>
      <c r="K226" s="95" t="s">
        <v>137</v>
      </c>
    </row>
    <row r="227" spans="1:11" x14ac:dyDescent="0.35">
      <c r="A227" s="93" t="s">
        <v>121</v>
      </c>
      <c r="B227" s="93" t="s">
        <v>122</v>
      </c>
      <c r="C227" s="93" t="s">
        <v>3476</v>
      </c>
      <c r="D227" s="93" t="s">
        <v>7170</v>
      </c>
      <c r="E227" s="93" t="s">
        <v>1406</v>
      </c>
      <c r="F227" s="93" t="s">
        <v>129</v>
      </c>
      <c r="G227" s="93" t="s">
        <v>132</v>
      </c>
      <c r="H227" s="93" t="s">
        <v>133</v>
      </c>
      <c r="I227" s="93" t="s">
        <v>1694</v>
      </c>
      <c r="J227" s="93" t="s">
        <v>1312</v>
      </c>
      <c r="K227" s="93" t="s">
        <v>216</v>
      </c>
    </row>
    <row r="228" spans="1:11" x14ac:dyDescent="0.35">
      <c r="A228" s="95" t="s">
        <v>121</v>
      </c>
      <c r="B228" s="95" t="s">
        <v>141</v>
      </c>
      <c r="C228" s="95" t="s">
        <v>3476</v>
      </c>
      <c r="D228" s="95" t="s">
        <v>5141</v>
      </c>
      <c r="E228" s="95" t="s">
        <v>1406</v>
      </c>
      <c r="F228" s="95" t="s">
        <v>129</v>
      </c>
      <c r="G228" s="95" t="s">
        <v>153</v>
      </c>
      <c r="H228" s="95" t="s">
        <v>125</v>
      </c>
      <c r="I228" s="95" t="s">
        <v>1693</v>
      </c>
      <c r="J228" s="95" t="s">
        <v>1312</v>
      </c>
      <c r="K228" s="95" t="s">
        <v>216</v>
      </c>
    </row>
    <row r="229" spans="1:11" x14ac:dyDescent="0.35">
      <c r="A229" s="93" t="s">
        <v>121</v>
      </c>
      <c r="B229" s="93" t="s">
        <v>122</v>
      </c>
      <c r="C229" s="93" t="s">
        <v>3476</v>
      </c>
      <c r="D229" s="93" t="s">
        <v>7171</v>
      </c>
      <c r="E229" s="93" t="s">
        <v>1407</v>
      </c>
      <c r="F229" s="93" t="s">
        <v>123</v>
      </c>
      <c r="G229" s="93" t="s">
        <v>132</v>
      </c>
      <c r="H229" s="93" t="s">
        <v>133</v>
      </c>
      <c r="I229" s="93" t="s">
        <v>1691</v>
      </c>
      <c r="J229" s="93" t="s">
        <v>1541</v>
      </c>
      <c r="K229" s="93" t="s">
        <v>134</v>
      </c>
    </row>
    <row r="230" spans="1:11" x14ac:dyDescent="0.35">
      <c r="A230" s="94" t="s">
        <v>121</v>
      </c>
      <c r="B230" s="94" t="s">
        <v>122</v>
      </c>
      <c r="C230" s="94" t="s">
        <v>3476</v>
      </c>
      <c r="D230" s="94" t="s">
        <v>7172</v>
      </c>
      <c r="E230" s="94" t="s">
        <v>1406</v>
      </c>
      <c r="F230" s="94" t="s">
        <v>123</v>
      </c>
      <c r="G230" s="94" t="s">
        <v>136</v>
      </c>
      <c r="H230" s="94" t="s">
        <v>379</v>
      </c>
      <c r="I230" s="94" t="s">
        <v>1677</v>
      </c>
      <c r="J230" s="94" t="s">
        <v>1541</v>
      </c>
      <c r="K230" s="94" t="s">
        <v>134</v>
      </c>
    </row>
    <row r="231" spans="1:11" x14ac:dyDescent="0.35">
      <c r="A231" s="93" t="s">
        <v>121</v>
      </c>
      <c r="B231" s="93" t="s">
        <v>189</v>
      </c>
      <c r="C231" s="93" t="s">
        <v>3476</v>
      </c>
      <c r="D231" s="93" t="s">
        <v>7173</v>
      </c>
      <c r="E231" s="93" t="s">
        <v>1406</v>
      </c>
      <c r="F231" s="93" t="s">
        <v>123</v>
      </c>
      <c r="G231" s="93" t="s">
        <v>226</v>
      </c>
      <c r="H231" s="93" t="s">
        <v>133</v>
      </c>
      <c r="I231" s="93" t="s">
        <v>1689</v>
      </c>
      <c r="J231" s="93" t="s">
        <v>1315</v>
      </c>
      <c r="K231" s="93" t="s">
        <v>128</v>
      </c>
    </row>
    <row r="232" spans="1:11" x14ac:dyDescent="0.35">
      <c r="A232" s="95" t="s">
        <v>121</v>
      </c>
      <c r="B232" s="95" t="s">
        <v>141</v>
      </c>
      <c r="C232" s="95" t="s">
        <v>3476</v>
      </c>
      <c r="D232" s="95" t="s">
        <v>7174</v>
      </c>
      <c r="E232" s="95" t="s">
        <v>1406</v>
      </c>
      <c r="F232" s="95" t="s">
        <v>129</v>
      </c>
      <c r="G232" s="95" t="s">
        <v>132</v>
      </c>
      <c r="H232" s="95" t="s">
        <v>133</v>
      </c>
      <c r="I232" s="95" t="s">
        <v>1688</v>
      </c>
      <c r="J232" s="95" t="s">
        <v>1312</v>
      </c>
      <c r="K232" s="95" t="s">
        <v>216</v>
      </c>
    </row>
    <row r="233" spans="1:11" x14ac:dyDescent="0.35">
      <c r="A233" s="93" t="s">
        <v>121</v>
      </c>
      <c r="B233" s="93" t="s">
        <v>141</v>
      </c>
      <c r="C233" s="93" t="s">
        <v>3476</v>
      </c>
      <c r="D233" s="93" t="s">
        <v>7175</v>
      </c>
      <c r="E233" s="93" t="s">
        <v>1406</v>
      </c>
      <c r="F233" s="93" t="s">
        <v>129</v>
      </c>
      <c r="G233" s="93" t="s">
        <v>147</v>
      </c>
      <c r="H233" s="93" t="s">
        <v>133</v>
      </c>
      <c r="I233" s="93" t="s">
        <v>1686</v>
      </c>
      <c r="J233" s="93" t="s">
        <v>1312</v>
      </c>
      <c r="K233" s="93" t="s">
        <v>216</v>
      </c>
    </row>
    <row r="234" spans="1:11" x14ac:dyDescent="0.35">
      <c r="A234" s="95" t="s">
        <v>121</v>
      </c>
      <c r="B234" s="95" t="s">
        <v>141</v>
      </c>
      <c r="C234" s="95" t="s">
        <v>3476</v>
      </c>
      <c r="D234" s="95" t="s">
        <v>7176</v>
      </c>
      <c r="E234" s="95" t="s">
        <v>1406</v>
      </c>
      <c r="F234" s="95" t="s">
        <v>129</v>
      </c>
      <c r="G234" s="95" t="s">
        <v>147</v>
      </c>
      <c r="H234" s="95" t="s">
        <v>133</v>
      </c>
      <c r="I234" s="95" t="s">
        <v>1685</v>
      </c>
      <c r="J234" s="95" t="s">
        <v>1312</v>
      </c>
      <c r="K234" s="95" t="s">
        <v>216</v>
      </c>
    </row>
    <row r="235" spans="1:11" x14ac:dyDescent="0.35">
      <c r="A235" s="93" t="s">
        <v>121</v>
      </c>
      <c r="B235" s="93" t="s">
        <v>141</v>
      </c>
      <c r="C235" s="93" t="s">
        <v>3476</v>
      </c>
      <c r="D235" s="93" t="s">
        <v>7177</v>
      </c>
      <c r="E235" s="93" t="s">
        <v>1406</v>
      </c>
      <c r="F235" s="93" t="s">
        <v>129</v>
      </c>
      <c r="G235" s="93" t="s">
        <v>147</v>
      </c>
      <c r="H235" s="93" t="s">
        <v>133</v>
      </c>
      <c r="I235" s="93" t="s">
        <v>1684</v>
      </c>
      <c r="J235" s="93" t="s">
        <v>1313</v>
      </c>
      <c r="K235" s="93" t="s">
        <v>187</v>
      </c>
    </row>
    <row r="236" spans="1:11" x14ac:dyDescent="0.35">
      <c r="A236" s="95" t="s">
        <v>121</v>
      </c>
      <c r="B236" s="95" t="s">
        <v>141</v>
      </c>
      <c r="C236" s="95" t="s">
        <v>3476</v>
      </c>
      <c r="D236" s="95" t="s">
        <v>7178</v>
      </c>
      <c r="E236" s="95" t="s">
        <v>1406</v>
      </c>
      <c r="F236" s="95" t="s">
        <v>129</v>
      </c>
      <c r="G236" s="95" t="s">
        <v>147</v>
      </c>
      <c r="H236" s="95" t="s">
        <v>133</v>
      </c>
      <c r="I236" s="95" t="s">
        <v>3384</v>
      </c>
      <c r="J236" s="95" t="s">
        <v>200</v>
      </c>
      <c r="K236" s="95" t="s">
        <v>201</v>
      </c>
    </row>
    <row r="237" spans="1:11" x14ac:dyDescent="0.35">
      <c r="A237" s="93" t="s">
        <v>121</v>
      </c>
      <c r="B237" s="93" t="s">
        <v>122</v>
      </c>
      <c r="C237" s="93" t="s">
        <v>3476</v>
      </c>
      <c r="D237" s="93" t="s">
        <v>3380</v>
      </c>
      <c r="E237" s="93" t="s">
        <v>1406</v>
      </c>
      <c r="F237" s="93" t="s">
        <v>129</v>
      </c>
      <c r="G237" s="93" t="s">
        <v>127</v>
      </c>
      <c r="H237" s="93" t="s">
        <v>125</v>
      </c>
      <c r="I237" s="93" t="s">
        <v>1769</v>
      </c>
      <c r="J237" s="93" t="s">
        <v>1312</v>
      </c>
      <c r="K237" s="93" t="s">
        <v>216</v>
      </c>
    </row>
    <row r="238" spans="1:11" x14ac:dyDescent="0.35">
      <c r="A238" s="95" t="s">
        <v>121</v>
      </c>
      <c r="B238" s="95" t="s">
        <v>141</v>
      </c>
      <c r="C238" s="95" t="s">
        <v>3476</v>
      </c>
      <c r="D238" s="95" t="s">
        <v>7179</v>
      </c>
      <c r="E238" s="95" t="s">
        <v>1406</v>
      </c>
      <c r="F238" s="95" t="s">
        <v>129</v>
      </c>
      <c r="G238" s="95" t="s">
        <v>147</v>
      </c>
      <c r="H238" s="95" t="s">
        <v>133</v>
      </c>
      <c r="I238" s="95" t="s">
        <v>1768</v>
      </c>
      <c r="J238" s="95" t="s">
        <v>1312</v>
      </c>
      <c r="K238" s="95" t="s">
        <v>216</v>
      </c>
    </row>
    <row r="239" spans="1:11" x14ac:dyDescent="0.35">
      <c r="A239" s="93" t="s">
        <v>121</v>
      </c>
      <c r="B239" s="93" t="s">
        <v>122</v>
      </c>
      <c r="C239" s="93" t="s">
        <v>3476</v>
      </c>
      <c r="D239" s="93" t="s">
        <v>7180</v>
      </c>
      <c r="E239" s="93" t="s">
        <v>1406</v>
      </c>
      <c r="F239" s="93" t="s">
        <v>123</v>
      </c>
      <c r="G239" s="93" t="s">
        <v>132</v>
      </c>
      <c r="H239" s="93" t="s">
        <v>133</v>
      </c>
      <c r="I239" s="93" t="s">
        <v>1766</v>
      </c>
      <c r="J239" s="93" t="s">
        <v>1314</v>
      </c>
      <c r="K239" s="93" t="s">
        <v>176</v>
      </c>
    </row>
    <row r="240" spans="1:11" x14ac:dyDescent="0.35">
      <c r="A240" s="95" t="s">
        <v>121</v>
      </c>
      <c r="B240" s="95" t="s">
        <v>135</v>
      </c>
      <c r="C240" s="95" t="s">
        <v>3476</v>
      </c>
      <c r="D240" s="95" t="s">
        <v>3381</v>
      </c>
      <c r="E240" s="95" t="s">
        <v>1406</v>
      </c>
      <c r="F240" s="95" t="s">
        <v>129</v>
      </c>
      <c r="G240" s="95" t="s">
        <v>136</v>
      </c>
      <c r="H240" s="95" t="s">
        <v>125</v>
      </c>
      <c r="I240" s="95" t="s">
        <v>1759</v>
      </c>
      <c r="J240" s="95" t="s">
        <v>5101</v>
      </c>
      <c r="K240" s="95" t="s">
        <v>209</v>
      </c>
    </row>
    <row r="241" spans="1:11" x14ac:dyDescent="0.35">
      <c r="A241" s="93" t="s">
        <v>121</v>
      </c>
      <c r="B241" s="93" t="s">
        <v>141</v>
      </c>
      <c r="C241" s="93" t="s">
        <v>3476</v>
      </c>
      <c r="D241" s="93" t="s">
        <v>3382</v>
      </c>
      <c r="E241" s="93" t="s">
        <v>1406</v>
      </c>
      <c r="F241" s="93" t="s">
        <v>129</v>
      </c>
      <c r="G241" s="93" t="s">
        <v>147</v>
      </c>
      <c r="H241" s="93" t="s">
        <v>133</v>
      </c>
      <c r="I241" s="93" t="s">
        <v>1758</v>
      </c>
      <c r="J241" s="93" t="s">
        <v>1321</v>
      </c>
      <c r="K241" s="93" t="s">
        <v>157</v>
      </c>
    </row>
    <row r="242" spans="1:11" x14ac:dyDescent="0.35">
      <c r="A242" s="95" t="s">
        <v>121</v>
      </c>
      <c r="B242" s="95" t="s">
        <v>135</v>
      </c>
      <c r="C242" s="95" t="s">
        <v>3476</v>
      </c>
      <c r="D242" s="95" t="s">
        <v>7181</v>
      </c>
      <c r="E242" s="95" t="s">
        <v>1406</v>
      </c>
      <c r="F242" s="95" t="s">
        <v>129</v>
      </c>
      <c r="G242" s="95" t="s">
        <v>136</v>
      </c>
      <c r="H242" s="95" t="s">
        <v>439</v>
      </c>
      <c r="I242" s="95" t="s">
        <v>1757</v>
      </c>
      <c r="J242" s="95" t="s">
        <v>5101</v>
      </c>
      <c r="K242" s="95" t="s">
        <v>209</v>
      </c>
    </row>
    <row r="243" spans="1:11" x14ac:dyDescent="0.35">
      <c r="A243" s="93" t="s">
        <v>121</v>
      </c>
      <c r="B243" s="93" t="s">
        <v>122</v>
      </c>
      <c r="C243" s="93" t="s">
        <v>3476</v>
      </c>
      <c r="D243" s="93" t="s">
        <v>7182</v>
      </c>
      <c r="E243" s="93" t="s">
        <v>1406</v>
      </c>
      <c r="F243" s="93" t="s">
        <v>123</v>
      </c>
      <c r="G243" s="93" t="s">
        <v>132</v>
      </c>
      <c r="H243" s="93" t="s">
        <v>133</v>
      </c>
      <c r="I243" s="93" t="s">
        <v>1755</v>
      </c>
      <c r="J243" s="93" t="s">
        <v>1315</v>
      </c>
      <c r="K243" s="93" t="s">
        <v>128</v>
      </c>
    </row>
    <row r="244" spans="1:11" x14ac:dyDescent="0.35">
      <c r="A244" s="95" t="s">
        <v>121</v>
      </c>
      <c r="B244" s="95" t="s">
        <v>122</v>
      </c>
      <c r="C244" s="95" t="s">
        <v>3476</v>
      </c>
      <c r="D244" s="95" t="s">
        <v>7183</v>
      </c>
      <c r="E244" s="95" t="s">
        <v>1406</v>
      </c>
      <c r="F244" s="95" t="s">
        <v>129</v>
      </c>
      <c r="G244" s="95" t="s">
        <v>132</v>
      </c>
      <c r="H244" s="95" t="s">
        <v>133</v>
      </c>
      <c r="I244" s="95" t="s">
        <v>1754</v>
      </c>
      <c r="J244" s="95" t="s">
        <v>1319</v>
      </c>
      <c r="K244" s="95" t="s">
        <v>218</v>
      </c>
    </row>
    <row r="245" spans="1:11" x14ac:dyDescent="0.35">
      <c r="A245" s="93" t="s">
        <v>121</v>
      </c>
      <c r="B245" s="93" t="s">
        <v>122</v>
      </c>
      <c r="C245" s="93" t="s">
        <v>3476</v>
      </c>
      <c r="D245" s="93" t="s">
        <v>7184</v>
      </c>
      <c r="E245" s="93" t="s">
        <v>1406</v>
      </c>
      <c r="F245" s="93" t="s">
        <v>129</v>
      </c>
      <c r="G245" s="93" t="s">
        <v>132</v>
      </c>
      <c r="H245" s="93" t="s">
        <v>133</v>
      </c>
      <c r="I245" s="93" t="s">
        <v>1753</v>
      </c>
      <c r="J245" s="93" t="s">
        <v>1319</v>
      </c>
      <c r="K245" s="93" t="s">
        <v>218</v>
      </c>
    </row>
    <row r="246" spans="1:11" x14ac:dyDescent="0.35">
      <c r="A246" s="95" t="s">
        <v>121</v>
      </c>
      <c r="B246" s="95" t="s">
        <v>141</v>
      </c>
      <c r="C246" s="95" t="s">
        <v>3476</v>
      </c>
      <c r="D246" s="95" t="s">
        <v>7185</v>
      </c>
      <c r="E246" s="95" t="s">
        <v>1406</v>
      </c>
      <c r="F246" s="95" t="s">
        <v>129</v>
      </c>
      <c r="G246" s="95" t="s">
        <v>147</v>
      </c>
      <c r="H246" s="95" t="s">
        <v>133</v>
      </c>
      <c r="I246" s="95" t="s">
        <v>1750</v>
      </c>
      <c r="J246" s="95" t="s">
        <v>1322</v>
      </c>
      <c r="K246" s="95" t="s">
        <v>230</v>
      </c>
    </row>
    <row r="247" spans="1:11" x14ac:dyDescent="0.35">
      <c r="A247" s="93" t="s">
        <v>121</v>
      </c>
      <c r="B247" s="93" t="s">
        <v>141</v>
      </c>
      <c r="C247" s="93" t="s">
        <v>3476</v>
      </c>
      <c r="D247" s="93" t="s">
        <v>7186</v>
      </c>
      <c r="E247" s="93" t="s">
        <v>1406</v>
      </c>
      <c r="F247" s="93" t="s">
        <v>129</v>
      </c>
      <c r="G247" s="93" t="s">
        <v>147</v>
      </c>
      <c r="H247" s="93" t="s">
        <v>133</v>
      </c>
      <c r="I247" s="93" t="s">
        <v>1742</v>
      </c>
      <c r="J247" s="93" t="s">
        <v>1322</v>
      </c>
      <c r="K247" s="93" t="s">
        <v>230</v>
      </c>
    </row>
    <row r="248" spans="1:11" x14ac:dyDescent="0.35">
      <c r="A248" s="95" t="s">
        <v>121</v>
      </c>
      <c r="B248" s="95" t="s">
        <v>122</v>
      </c>
      <c r="C248" s="95" t="s">
        <v>3476</v>
      </c>
      <c r="D248" s="95" t="s">
        <v>7187</v>
      </c>
      <c r="E248" s="95" t="s">
        <v>1406</v>
      </c>
      <c r="F248" s="95" t="s">
        <v>129</v>
      </c>
      <c r="G248" s="95" t="s">
        <v>132</v>
      </c>
      <c r="H248" s="95" t="s">
        <v>133</v>
      </c>
      <c r="I248" s="95" t="s">
        <v>1743</v>
      </c>
      <c r="J248" s="95" t="s">
        <v>1323</v>
      </c>
      <c r="K248" s="95" t="s">
        <v>231</v>
      </c>
    </row>
    <row r="249" spans="1:11" x14ac:dyDescent="0.35">
      <c r="A249" s="93" t="s">
        <v>121</v>
      </c>
      <c r="B249" s="93" t="s">
        <v>141</v>
      </c>
      <c r="C249" s="93" t="s">
        <v>3476</v>
      </c>
      <c r="D249" s="93" t="s">
        <v>7188</v>
      </c>
      <c r="E249" s="93" t="s">
        <v>1406</v>
      </c>
      <c r="F249" s="93" t="s">
        <v>129</v>
      </c>
      <c r="G249" s="93" t="s">
        <v>147</v>
      </c>
      <c r="H249" s="93" t="s">
        <v>133</v>
      </c>
      <c r="I249" s="93" t="s">
        <v>1741</v>
      </c>
      <c r="J249" s="93" t="s">
        <v>5105</v>
      </c>
      <c r="K249" s="93" t="s">
        <v>242</v>
      </c>
    </row>
    <row r="250" spans="1:11" x14ac:dyDescent="0.35">
      <c r="A250" s="95" t="s">
        <v>121</v>
      </c>
      <c r="B250" s="95" t="s">
        <v>141</v>
      </c>
      <c r="C250" s="95" t="s">
        <v>3476</v>
      </c>
      <c r="D250" s="95" t="s">
        <v>7189</v>
      </c>
      <c r="E250" s="95" t="s">
        <v>1406</v>
      </c>
      <c r="F250" s="95" t="s">
        <v>129</v>
      </c>
      <c r="G250" s="95" t="s">
        <v>147</v>
      </c>
      <c r="H250" s="95" t="s">
        <v>133</v>
      </c>
      <c r="I250" s="95" t="s">
        <v>1739</v>
      </c>
      <c r="J250" s="95" t="s">
        <v>5105</v>
      </c>
      <c r="K250" s="95" t="s">
        <v>242</v>
      </c>
    </row>
    <row r="251" spans="1:11" x14ac:dyDescent="0.35">
      <c r="A251" s="93" t="s">
        <v>121</v>
      </c>
      <c r="B251" s="93" t="s">
        <v>189</v>
      </c>
      <c r="C251" s="93" t="s">
        <v>3476</v>
      </c>
      <c r="D251" s="93" t="s">
        <v>5142</v>
      </c>
      <c r="E251" s="93" t="s">
        <v>1406</v>
      </c>
      <c r="F251" s="93" t="s">
        <v>129</v>
      </c>
      <c r="G251" s="93" t="s">
        <v>226</v>
      </c>
      <c r="H251" s="93" t="s">
        <v>133</v>
      </c>
      <c r="I251" s="93" t="s">
        <v>1736</v>
      </c>
      <c r="J251" s="93" t="s">
        <v>895</v>
      </c>
      <c r="K251" s="93" t="s">
        <v>332</v>
      </c>
    </row>
    <row r="252" spans="1:11" x14ac:dyDescent="0.35">
      <c r="A252" s="95" t="s">
        <v>121</v>
      </c>
      <c r="B252" s="95" t="s">
        <v>141</v>
      </c>
      <c r="C252" s="95" t="s">
        <v>3476</v>
      </c>
      <c r="D252" s="95" t="s">
        <v>7190</v>
      </c>
      <c r="E252" s="95" t="s">
        <v>1406</v>
      </c>
      <c r="F252" s="95" t="s">
        <v>129</v>
      </c>
      <c r="G252" s="95" t="s">
        <v>147</v>
      </c>
      <c r="H252" s="95" t="s">
        <v>133</v>
      </c>
      <c r="I252" s="95" t="s">
        <v>1735</v>
      </c>
      <c r="J252" s="95" t="s">
        <v>5101</v>
      </c>
      <c r="K252" s="95" t="s">
        <v>209</v>
      </c>
    </row>
    <row r="253" spans="1:11" x14ac:dyDescent="0.35">
      <c r="A253" s="94" t="s">
        <v>121</v>
      </c>
      <c r="B253" s="94" t="s">
        <v>135</v>
      </c>
      <c r="C253" s="94" t="s">
        <v>3476</v>
      </c>
      <c r="D253" s="94" t="s">
        <v>7191</v>
      </c>
      <c r="E253" s="94" t="s">
        <v>1406</v>
      </c>
      <c r="F253" s="94" t="s">
        <v>129</v>
      </c>
      <c r="G253" s="94" t="s">
        <v>136</v>
      </c>
      <c r="H253" s="94" t="s">
        <v>125</v>
      </c>
      <c r="I253" s="94" t="s">
        <v>1733</v>
      </c>
      <c r="J253" s="94" t="s">
        <v>5119</v>
      </c>
      <c r="K253" s="94" t="s">
        <v>318</v>
      </c>
    </row>
    <row r="254" spans="1:11" x14ac:dyDescent="0.35">
      <c r="A254" s="95" t="s">
        <v>121</v>
      </c>
      <c r="B254" s="95" t="s">
        <v>141</v>
      </c>
      <c r="C254" s="95" t="s">
        <v>3476</v>
      </c>
      <c r="D254" s="95" t="s">
        <v>7192</v>
      </c>
      <c r="E254" s="95" t="s">
        <v>1406</v>
      </c>
      <c r="F254" s="95" t="s">
        <v>129</v>
      </c>
      <c r="G254" s="95" t="s">
        <v>132</v>
      </c>
      <c r="H254" s="95" t="s">
        <v>133</v>
      </c>
      <c r="I254" s="95" t="s">
        <v>1732</v>
      </c>
      <c r="J254" s="95" t="s">
        <v>5119</v>
      </c>
      <c r="K254" s="95" t="s">
        <v>318</v>
      </c>
    </row>
    <row r="255" spans="1:11" x14ac:dyDescent="0.35">
      <c r="A255" s="94" t="s">
        <v>121</v>
      </c>
      <c r="B255" s="94" t="s">
        <v>141</v>
      </c>
      <c r="C255" s="94" t="s">
        <v>3476</v>
      </c>
      <c r="D255" s="94" t="s">
        <v>7193</v>
      </c>
      <c r="E255" s="94" t="s">
        <v>1406</v>
      </c>
      <c r="F255" s="94" t="s">
        <v>129</v>
      </c>
      <c r="G255" s="94" t="s">
        <v>147</v>
      </c>
      <c r="H255" s="94" t="s">
        <v>133</v>
      </c>
      <c r="I255" s="94" t="s">
        <v>1730</v>
      </c>
      <c r="J255" s="94" t="s">
        <v>1313</v>
      </c>
      <c r="K255" s="94" t="s">
        <v>187</v>
      </c>
    </row>
    <row r="256" spans="1:11" x14ac:dyDescent="0.35">
      <c r="A256" s="95" t="s">
        <v>121</v>
      </c>
      <c r="B256" s="95" t="s">
        <v>141</v>
      </c>
      <c r="C256" s="95" t="s">
        <v>3476</v>
      </c>
      <c r="D256" s="95" t="s">
        <v>5143</v>
      </c>
      <c r="E256" s="95" t="s">
        <v>1406</v>
      </c>
      <c r="F256" s="95" t="s">
        <v>129</v>
      </c>
      <c r="G256" s="95" t="s">
        <v>153</v>
      </c>
      <c r="H256" s="95" t="s">
        <v>125</v>
      </c>
      <c r="I256" s="95" t="s">
        <v>1728</v>
      </c>
      <c r="J256" s="95" t="s">
        <v>1312</v>
      </c>
      <c r="K256" s="95" t="s">
        <v>216</v>
      </c>
    </row>
    <row r="257" spans="1:11" x14ac:dyDescent="0.35">
      <c r="A257" s="93" t="s">
        <v>121</v>
      </c>
      <c r="B257" s="93" t="s">
        <v>141</v>
      </c>
      <c r="C257" s="93" t="s">
        <v>3476</v>
      </c>
      <c r="D257" s="93" t="s">
        <v>7194</v>
      </c>
      <c r="E257" s="93" t="s">
        <v>1406</v>
      </c>
      <c r="F257" s="93" t="s">
        <v>129</v>
      </c>
      <c r="G257" s="93" t="s">
        <v>147</v>
      </c>
      <c r="H257" s="93" t="s">
        <v>133</v>
      </c>
      <c r="I257" s="93" t="s">
        <v>1726</v>
      </c>
      <c r="J257" s="93" t="s">
        <v>1644</v>
      </c>
      <c r="K257" s="93" t="s">
        <v>238</v>
      </c>
    </row>
    <row r="258" spans="1:11" x14ac:dyDescent="0.35">
      <c r="A258" s="95" t="s">
        <v>121</v>
      </c>
      <c r="B258" s="95" t="s">
        <v>141</v>
      </c>
      <c r="C258" s="95" t="s">
        <v>3476</v>
      </c>
      <c r="D258" s="95" t="s">
        <v>7195</v>
      </c>
      <c r="E258" s="95" t="s">
        <v>1406</v>
      </c>
      <c r="F258" s="95" t="s">
        <v>129</v>
      </c>
      <c r="G258" s="95" t="s">
        <v>147</v>
      </c>
      <c r="H258" s="95" t="s">
        <v>133</v>
      </c>
      <c r="I258" s="95" t="s">
        <v>1724</v>
      </c>
      <c r="J258" s="95" t="s">
        <v>5119</v>
      </c>
      <c r="K258" s="95" t="s">
        <v>318</v>
      </c>
    </row>
    <row r="259" spans="1:11" x14ac:dyDescent="0.35">
      <c r="A259" s="93" t="s">
        <v>121</v>
      </c>
      <c r="B259" s="93" t="s">
        <v>122</v>
      </c>
      <c r="C259" s="93" t="s">
        <v>3476</v>
      </c>
      <c r="D259" s="93" t="s">
        <v>7196</v>
      </c>
      <c r="E259" s="93" t="s">
        <v>1406</v>
      </c>
      <c r="F259" s="93" t="s">
        <v>123</v>
      </c>
      <c r="G259" s="93" t="s">
        <v>147</v>
      </c>
      <c r="H259" s="93" t="s">
        <v>133</v>
      </c>
      <c r="I259" s="93" t="s">
        <v>1718</v>
      </c>
      <c r="J259" s="93" t="s">
        <v>1315</v>
      </c>
      <c r="K259" s="93" t="s">
        <v>128</v>
      </c>
    </row>
    <row r="260" spans="1:11" x14ac:dyDescent="0.35">
      <c r="A260" s="95" t="s">
        <v>121</v>
      </c>
      <c r="B260" s="95" t="s">
        <v>122</v>
      </c>
      <c r="C260" s="95" t="s">
        <v>3476</v>
      </c>
      <c r="D260" s="95" t="s">
        <v>7197</v>
      </c>
      <c r="E260" s="95" t="s">
        <v>1406</v>
      </c>
      <c r="F260" s="95" t="s">
        <v>123</v>
      </c>
      <c r="G260" s="95" t="s">
        <v>147</v>
      </c>
      <c r="H260" s="95" t="s">
        <v>133</v>
      </c>
      <c r="I260" s="95" t="s">
        <v>1714</v>
      </c>
      <c r="J260" s="95" t="s">
        <v>1541</v>
      </c>
      <c r="K260" s="95" t="s">
        <v>134</v>
      </c>
    </row>
    <row r="261" spans="1:11" x14ac:dyDescent="0.35">
      <c r="A261" s="93" t="s">
        <v>121</v>
      </c>
      <c r="B261" s="93" t="s">
        <v>122</v>
      </c>
      <c r="C261" s="93" t="s">
        <v>3476</v>
      </c>
      <c r="D261" s="93" t="s">
        <v>7198</v>
      </c>
      <c r="E261" s="93" t="s">
        <v>1406</v>
      </c>
      <c r="F261" s="93" t="s">
        <v>123</v>
      </c>
      <c r="G261" s="93" t="s">
        <v>124</v>
      </c>
      <c r="H261" s="93" t="s">
        <v>259</v>
      </c>
      <c r="I261" s="93" t="s">
        <v>3498</v>
      </c>
      <c r="J261" s="93" t="s">
        <v>1315</v>
      </c>
      <c r="K261" s="93" t="s">
        <v>128</v>
      </c>
    </row>
    <row r="262" spans="1:11" x14ac:dyDescent="0.35">
      <c r="A262" s="95" t="s">
        <v>121</v>
      </c>
      <c r="B262" s="95" t="s">
        <v>122</v>
      </c>
      <c r="C262" s="95" t="s">
        <v>3476</v>
      </c>
      <c r="D262" s="95" t="s">
        <v>7199</v>
      </c>
      <c r="E262" s="95" t="s">
        <v>1406</v>
      </c>
      <c r="F262" s="95" t="s">
        <v>129</v>
      </c>
      <c r="G262" s="95" t="s">
        <v>132</v>
      </c>
      <c r="H262" s="95" t="s">
        <v>133</v>
      </c>
      <c r="I262" s="95" t="s">
        <v>1710</v>
      </c>
      <c r="J262" s="95" t="s">
        <v>1542</v>
      </c>
      <c r="K262" s="95" t="s">
        <v>400</v>
      </c>
    </row>
    <row r="263" spans="1:11" x14ac:dyDescent="0.35">
      <c r="A263" s="93" t="s">
        <v>121</v>
      </c>
      <c r="B263" s="93" t="s">
        <v>141</v>
      </c>
      <c r="C263" s="93" t="s">
        <v>3476</v>
      </c>
      <c r="D263" s="93" t="s">
        <v>7200</v>
      </c>
      <c r="E263" s="93" t="s">
        <v>1406</v>
      </c>
      <c r="F263" s="93" t="s">
        <v>129</v>
      </c>
      <c r="G263" s="93" t="s">
        <v>153</v>
      </c>
      <c r="H263" s="93" t="s">
        <v>125</v>
      </c>
      <c r="I263" s="93" t="s">
        <v>1708</v>
      </c>
      <c r="J263" s="93" t="s">
        <v>1412</v>
      </c>
      <c r="K263" s="93" t="s">
        <v>403</v>
      </c>
    </row>
    <row r="264" spans="1:11" x14ac:dyDescent="0.35">
      <c r="A264" s="95" t="s">
        <v>121</v>
      </c>
      <c r="B264" s="95" t="s">
        <v>122</v>
      </c>
      <c r="C264" s="95" t="s">
        <v>3476</v>
      </c>
      <c r="D264" s="95" t="s">
        <v>7201</v>
      </c>
      <c r="E264" s="95" t="s">
        <v>1406</v>
      </c>
      <c r="F264" s="95" t="s">
        <v>129</v>
      </c>
      <c r="G264" s="95" t="s">
        <v>132</v>
      </c>
      <c r="H264" s="95" t="s">
        <v>133</v>
      </c>
      <c r="I264" s="95" t="s">
        <v>1707</v>
      </c>
      <c r="J264" s="95" t="s">
        <v>200</v>
      </c>
      <c r="K264" s="95" t="s">
        <v>201</v>
      </c>
    </row>
    <row r="265" spans="1:11" x14ac:dyDescent="0.35">
      <c r="A265" s="93" t="s">
        <v>121</v>
      </c>
      <c r="B265" s="93" t="s">
        <v>122</v>
      </c>
      <c r="C265" s="93" t="s">
        <v>3476</v>
      </c>
      <c r="D265" s="93" t="s">
        <v>5145</v>
      </c>
      <c r="E265" s="93" t="s">
        <v>1406</v>
      </c>
      <c r="F265" s="93" t="s">
        <v>129</v>
      </c>
      <c r="G265" s="93" t="s">
        <v>132</v>
      </c>
      <c r="H265" s="93" t="s">
        <v>133</v>
      </c>
      <c r="I265" s="93" t="s">
        <v>3222</v>
      </c>
      <c r="J265" s="93" t="s">
        <v>5103</v>
      </c>
      <c r="K265" s="93" t="s">
        <v>233</v>
      </c>
    </row>
    <row r="266" spans="1:11" x14ac:dyDescent="0.35">
      <c r="A266" s="95" t="s">
        <v>121</v>
      </c>
      <c r="B266" s="95" t="s">
        <v>141</v>
      </c>
      <c r="C266" s="95" t="s">
        <v>3476</v>
      </c>
      <c r="D266" s="95" t="s">
        <v>5146</v>
      </c>
      <c r="E266" s="95" t="s">
        <v>1406</v>
      </c>
      <c r="F266" s="95" t="s">
        <v>129</v>
      </c>
      <c r="G266" s="95" t="s">
        <v>147</v>
      </c>
      <c r="H266" s="95" t="s">
        <v>133</v>
      </c>
      <c r="I266" s="95" t="s">
        <v>647</v>
      </c>
      <c r="J266" s="95" t="s">
        <v>205</v>
      </c>
      <c r="K266" s="95" t="s">
        <v>206</v>
      </c>
    </row>
    <row r="267" spans="1:11" x14ac:dyDescent="0.35">
      <c r="A267" s="93" t="s">
        <v>121</v>
      </c>
      <c r="B267" s="93" t="s">
        <v>189</v>
      </c>
      <c r="C267" s="93" t="s">
        <v>3476</v>
      </c>
      <c r="D267" s="93" t="s">
        <v>5147</v>
      </c>
      <c r="E267" s="93" t="s">
        <v>1406</v>
      </c>
      <c r="F267" s="93" t="s">
        <v>129</v>
      </c>
      <c r="G267" s="93" t="s">
        <v>336</v>
      </c>
      <c r="H267" s="93" t="s">
        <v>259</v>
      </c>
      <c r="I267" s="93" t="s">
        <v>3221</v>
      </c>
      <c r="J267" s="93" t="s">
        <v>183</v>
      </c>
      <c r="K267" s="93" t="s">
        <v>184</v>
      </c>
    </row>
    <row r="268" spans="1:11" x14ac:dyDescent="0.35">
      <c r="A268" s="95" t="s">
        <v>121</v>
      </c>
      <c r="B268" s="95" t="s">
        <v>189</v>
      </c>
      <c r="C268" s="95" t="s">
        <v>3476</v>
      </c>
      <c r="D268" s="95" t="s">
        <v>5148</v>
      </c>
      <c r="E268" s="95" t="s">
        <v>1407</v>
      </c>
      <c r="F268" s="95" t="s">
        <v>129</v>
      </c>
      <c r="G268" s="95" t="s">
        <v>190</v>
      </c>
      <c r="H268" s="95" t="s">
        <v>125</v>
      </c>
      <c r="I268" s="95" t="s">
        <v>5626</v>
      </c>
      <c r="J268" s="95" t="s">
        <v>1308</v>
      </c>
      <c r="K268" s="95" t="s">
        <v>210</v>
      </c>
    </row>
    <row r="269" spans="1:11" x14ac:dyDescent="0.35">
      <c r="A269" s="93" t="s">
        <v>121</v>
      </c>
      <c r="B269" s="93" t="s">
        <v>141</v>
      </c>
      <c r="C269" s="93" t="s">
        <v>3476</v>
      </c>
      <c r="D269" s="93" t="s">
        <v>5149</v>
      </c>
      <c r="E269" s="93" t="s">
        <v>1406</v>
      </c>
      <c r="F269" s="93" t="s">
        <v>129</v>
      </c>
      <c r="G269" s="93" t="s">
        <v>147</v>
      </c>
      <c r="H269" s="93" t="s">
        <v>133</v>
      </c>
      <c r="I269" s="93" t="s">
        <v>3219</v>
      </c>
      <c r="J269" s="93" t="s">
        <v>1304</v>
      </c>
      <c r="K269" s="93" t="s">
        <v>228</v>
      </c>
    </row>
    <row r="270" spans="1:11" x14ac:dyDescent="0.35">
      <c r="A270" s="95" t="s">
        <v>121</v>
      </c>
      <c r="B270" s="95" t="s">
        <v>141</v>
      </c>
      <c r="C270" s="95" t="s">
        <v>3476</v>
      </c>
      <c r="D270" s="95" t="s">
        <v>5150</v>
      </c>
      <c r="E270" s="95" t="s">
        <v>1406</v>
      </c>
      <c r="F270" s="95" t="s">
        <v>129</v>
      </c>
      <c r="G270" s="95" t="s">
        <v>147</v>
      </c>
      <c r="H270" s="95" t="s">
        <v>133</v>
      </c>
      <c r="I270" s="95" t="s">
        <v>3218</v>
      </c>
      <c r="J270" s="95" t="s">
        <v>1304</v>
      </c>
      <c r="K270" s="95" t="s">
        <v>228</v>
      </c>
    </row>
    <row r="271" spans="1:11" x14ac:dyDescent="0.35">
      <c r="A271" s="93" t="s">
        <v>121</v>
      </c>
      <c r="B271" s="93" t="s">
        <v>141</v>
      </c>
      <c r="C271" s="93" t="s">
        <v>3476</v>
      </c>
      <c r="D271" s="93" t="s">
        <v>5151</v>
      </c>
      <c r="E271" s="93" t="s">
        <v>1406</v>
      </c>
      <c r="F271" s="93" t="s">
        <v>129</v>
      </c>
      <c r="G271" s="93" t="s">
        <v>132</v>
      </c>
      <c r="H271" s="93" t="s">
        <v>133</v>
      </c>
      <c r="I271" s="93" t="s">
        <v>3217</v>
      </c>
      <c r="J271" s="93" t="s">
        <v>1304</v>
      </c>
      <c r="K271" s="93" t="s">
        <v>228</v>
      </c>
    </row>
    <row r="272" spans="1:11" x14ac:dyDescent="0.35">
      <c r="A272" s="95" t="s">
        <v>121</v>
      </c>
      <c r="B272" s="95" t="s">
        <v>122</v>
      </c>
      <c r="C272" s="95" t="s">
        <v>3476</v>
      </c>
      <c r="D272" s="95" t="s">
        <v>5152</v>
      </c>
      <c r="E272" s="95" t="s">
        <v>1406</v>
      </c>
      <c r="F272" s="95" t="s">
        <v>129</v>
      </c>
      <c r="G272" s="95" t="s">
        <v>132</v>
      </c>
      <c r="H272" s="95" t="s">
        <v>133</v>
      </c>
      <c r="I272" s="95" t="s">
        <v>3368</v>
      </c>
      <c r="J272" s="95" t="s">
        <v>5103</v>
      </c>
      <c r="K272" s="95" t="s">
        <v>233</v>
      </c>
    </row>
    <row r="273" spans="1:11" x14ac:dyDescent="0.35">
      <c r="A273" s="93" t="s">
        <v>121</v>
      </c>
      <c r="B273" s="93" t="s">
        <v>122</v>
      </c>
      <c r="C273" s="93" t="s">
        <v>3476</v>
      </c>
      <c r="D273" s="93" t="s">
        <v>7202</v>
      </c>
      <c r="E273" s="93" t="s">
        <v>1406</v>
      </c>
      <c r="F273" s="93" t="s">
        <v>123</v>
      </c>
      <c r="G273" s="93" t="s">
        <v>132</v>
      </c>
      <c r="H273" s="93" t="s">
        <v>133</v>
      </c>
      <c r="I273" s="93" t="s">
        <v>3365</v>
      </c>
      <c r="J273" s="93" t="s">
        <v>1541</v>
      </c>
      <c r="K273" s="93" t="s">
        <v>134</v>
      </c>
    </row>
    <row r="274" spans="1:11" x14ac:dyDescent="0.35">
      <c r="A274" s="95" t="s">
        <v>121</v>
      </c>
      <c r="B274" s="95" t="s">
        <v>135</v>
      </c>
      <c r="C274" s="95" t="s">
        <v>3476</v>
      </c>
      <c r="D274" s="95" t="s">
        <v>7203</v>
      </c>
      <c r="E274" s="95" t="s">
        <v>1406</v>
      </c>
      <c r="F274" s="95" t="s">
        <v>129</v>
      </c>
      <c r="G274" s="95" t="s">
        <v>136</v>
      </c>
      <c r="H274" s="95" t="s">
        <v>439</v>
      </c>
      <c r="I274" s="95" t="s">
        <v>3364</v>
      </c>
      <c r="J274" s="95" t="s">
        <v>1309</v>
      </c>
      <c r="K274" s="95" t="s">
        <v>232</v>
      </c>
    </row>
    <row r="275" spans="1:11" x14ac:dyDescent="0.35">
      <c r="A275" s="93" t="s">
        <v>121</v>
      </c>
      <c r="B275" s="93" t="s">
        <v>135</v>
      </c>
      <c r="C275" s="93" t="s">
        <v>3476</v>
      </c>
      <c r="D275" s="93" t="s">
        <v>7204</v>
      </c>
      <c r="E275" s="93" t="s">
        <v>1406</v>
      </c>
      <c r="F275" s="93" t="s">
        <v>129</v>
      </c>
      <c r="G275" s="93" t="s">
        <v>136</v>
      </c>
      <c r="H275" s="93" t="s">
        <v>125</v>
      </c>
      <c r="I275" s="93" t="s">
        <v>3364</v>
      </c>
      <c r="J275" s="93" t="s">
        <v>205</v>
      </c>
      <c r="K275" s="93" t="s">
        <v>206</v>
      </c>
    </row>
    <row r="276" spans="1:11" x14ac:dyDescent="0.35">
      <c r="A276" s="95" t="s">
        <v>121</v>
      </c>
      <c r="B276" s="95" t="s">
        <v>122</v>
      </c>
      <c r="C276" s="95" t="s">
        <v>3476</v>
      </c>
      <c r="D276" s="95" t="s">
        <v>5153</v>
      </c>
      <c r="E276" s="95" t="s">
        <v>1407</v>
      </c>
      <c r="F276" s="95" t="s">
        <v>129</v>
      </c>
      <c r="G276" s="95" t="s">
        <v>132</v>
      </c>
      <c r="H276" s="95" t="s">
        <v>133</v>
      </c>
      <c r="I276" s="95" t="s">
        <v>3364</v>
      </c>
      <c r="J276" s="95" t="s">
        <v>1302</v>
      </c>
      <c r="K276" s="95" t="s">
        <v>148</v>
      </c>
    </row>
    <row r="277" spans="1:11" x14ac:dyDescent="0.35">
      <c r="A277" s="93" t="s">
        <v>121</v>
      </c>
      <c r="B277" s="93" t="s">
        <v>122</v>
      </c>
      <c r="C277" s="93" t="s">
        <v>3476</v>
      </c>
      <c r="D277" s="93" t="s">
        <v>7205</v>
      </c>
      <c r="E277" s="93" t="s">
        <v>1407</v>
      </c>
      <c r="F277" s="93" t="s">
        <v>129</v>
      </c>
      <c r="G277" s="93" t="s">
        <v>127</v>
      </c>
      <c r="H277" s="93" t="s">
        <v>125</v>
      </c>
      <c r="I277" s="93" t="s">
        <v>3364</v>
      </c>
      <c r="J277" s="93" t="s">
        <v>1411</v>
      </c>
      <c r="K277" s="93" t="s">
        <v>413</v>
      </c>
    </row>
    <row r="278" spans="1:11" x14ac:dyDescent="0.35">
      <c r="A278" s="95" t="s">
        <v>121</v>
      </c>
      <c r="B278" s="95" t="s">
        <v>122</v>
      </c>
      <c r="C278" s="95" t="s">
        <v>3476</v>
      </c>
      <c r="D278" s="95" t="s">
        <v>7206</v>
      </c>
      <c r="E278" s="95" t="s">
        <v>1406</v>
      </c>
      <c r="F278" s="95" t="s">
        <v>129</v>
      </c>
      <c r="G278" s="95" t="s">
        <v>127</v>
      </c>
      <c r="H278" s="95" t="s">
        <v>125</v>
      </c>
      <c r="I278" s="95" t="s">
        <v>3364</v>
      </c>
      <c r="J278" s="95" t="s">
        <v>5111</v>
      </c>
      <c r="K278" s="95" t="s">
        <v>298</v>
      </c>
    </row>
    <row r="279" spans="1:11" x14ac:dyDescent="0.35">
      <c r="A279" s="93" t="s">
        <v>121</v>
      </c>
      <c r="B279" s="93" t="s">
        <v>189</v>
      </c>
      <c r="C279" s="93" t="s">
        <v>3476</v>
      </c>
      <c r="D279" s="93" t="s">
        <v>7207</v>
      </c>
      <c r="E279" s="93" t="s">
        <v>1406</v>
      </c>
      <c r="F279" s="93" t="s">
        <v>123</v>
      </c>
      <c r="G279" s="93" t="s">
        <v>226</v>
      </c>
      <c r="H279" s="93" t="s">
        <v>133</v>
      </c>
      <c r="I279" s="93" t="s">
        <v>3360</v>
      </c>
      <c r="J279" s="93" t="s">
        <v>5100</v>
      </c>
      <c r="K279" s="93" t="s">
        <v>165</v>
      </c>
    </row>
    <row r="280" spans="1:11" x14ac:dyDescent="0.35">
      <c r="A280" s="95" t="s">
        <v>121</v>
      </c>
      <c r="B280" s="95" t="s">
        <v>135</v>
      </c>
      <c r="C280" s="95" t="s">
        <v>3476</v>
      </c>
      <c r="D280" s="95" t="s">
        <v>5154</v>
      </c>
      <c r="E280" s="95" t="s">
        <v>1406</v>
      </c>
      <c r="F280" s="95" t="s">
        <v>129</v>
      </c>
      <c r="G280" s="95" t="s">
        <v>136</v>
      </c>
      <c r="H280" s="95" t="s">
        <v>125</v>
      </c>
      <c r="I280" s="95" t="s">
        <v>3447</v>
      </c>
      <c r="J280" s="95" t="s">
        <v>1544</v>
      </c>
      <c r="K280" s="95" t="s">
        <v>224</v>
      </c>
    </row>
    <row r="281" spans="1:11" x14ac:dyDescent="0.35">
      <c r="A281" s="93" t="s">
        <v>121</v>
      </c>
      <c r="B281" s="93" t="s">
        <v>122</v>
      </c>
      <c r="C281" s="93" t="s">
        <v>3476</v>
      </c>
      <c r="D281" s="93" t="s">
        <v>7208</v>
      </c>
      <c r="E281" s="93" t="s">
        <v>1406</v>
      </c>
      <c r="F281" s="93" t="s">
        <v>129</v>
      </c>
      <c r="G281" s="93" t="s">
        <v>132</v>
      </c>
      <c r="H281" s="93" t="s">
        <v>133</v>
      </c>
      <c r="I281" s="93" t="s">
        <v>3352</v>
      </c>
      <c r="J281" s="93" t="s">
        <v>130</v>
      </c>
      <c r="K281" s="93" t="s">
        <v>131</v>
      </c>
    </row>
    <row r="282" spans="1:11" x14ac:dyDescent="0.35">
      <c r="A282" s="95" t="s">
        <v>121</v>
      </c>
      <c r="B282" s="95" t="s">
        <v>141</v>
      </c>
      <c r="C282" s="95" t="s">
        <v>3476</v>
      </c>
      <c r="D282" s="95" t="s">
        <v>7209</v>
      </c>
      <c r="E282" s="95" t="s">
        <v>1406</v>
      </c>
      <c r="F282" s="95" t="s">
        <v>129</v>
      </c>
      <c r="G282" s="95" t="s">
        <v>132</v>
      </c>
      <c r="H282" s="95" t="s">
        <v>133</v>
      </c>
      <c r="I282" s="95" t="s">
        <v>3350</v>
      </c>
      <c r="J282" s="95" t="s">
        <v>1305</v>
      </c>
      <c r="K282" s="95" t="s">
        <v>158</v>
      </c>
    </row>
    <row r="283" spans="1:11" x14ac:dyDescent="0.35">
      <c r="A283" s="93" t="s">
        <v>121</v>
      </c>
      <c r="B283" s="93" t="s">
        <v>122</v>
      </c>
      <c r="C283" s="93" t="s">
        <v>3476</v>
      </c>
      <c r="D283" s="93" t="s">
        <v>7210</v>
      </c>
      <c r="E283" s="93" t="s">
        <v>1406</v>
      </c>
      <c r="F283" s="93" t="s">
        <v>129</v>
      </c>
      <c r="G283" s="93" t="s">
        <v>543</v>
      </c>
      <c r="H283" s="93" t="s">
        <v>125</v>
      </c>
      <c r="I283" s="93" t="s">
        <v>3349</v>
      </c>
      <c r="J283" s="93" t="s">
        <v>1322</v>
      </c>
      <c r="K283" s="93" t="s">
        <v>230</v>
      </c>
    </row>
    <row r="284" spans="1:11" x14ac:dyDescent="0.35">
      <c r="A284" s="95" t="s">
        <v>121</v>
      </c>
      <c r="B284" s="95" t="s">
        <v>141</v>
      </c>
      <c r="C284" s="95" t="s">
        <v>3476</v>
      </c>
      <c r="D284" s="95" t="s">
        <v>7211</v>
      </c>
      <c r="E284" s="95" t="s">
        <v>1406</v>
      </c>
      <c r="F284" s="95" t="s">
        <v>129</v>
      </c>
      <c r="G284" s="95" t="s">
        <v>147</v>
      </c>
      <c r="H284" s="95" t="s">
        <v>133</v>
      </c>
      <c r="I284" s="95" t="s">
        <v>1614</v>
      </c>
      <c r="J284" s="95" t="s">
        <v>1306</v>
      </c>
      <c r="K284" s="95" t="s">
        <v>419</v>
      </c>
    </row>
    <row r="285" spans="1:11" x14ac:dyDescent="0.35">
      <c r="A285" s="93" t="s">
        <v>121</v>
      </c>
      <c r="B285" s="93" t="s">
        <v>141</v>
      </c>
      <c r="C285" s="93" t="s">
        <v>3476</v>
      </c>
      <c r="D285" s="93" t="s">
        <v>7212</v>
      </c>
      <c r="E285" s="93" t="s">
        <v>1406</v>
      </c>
      <c r="F285" s="93" t="s">
        <v>129</v>
      </c>
      <c r="G285" s="93" t="s">
        <v>132</v>
      </c>
      <c r="H285" s="93" t="s">
        <v>133</v>
      </c>
      <c r="I285" s="93" t="s">
        <v>3343</v>
      </c>
      <c r="J285" s="93" t="s">
        <v>1306</v>
      </c>
      <c r="K285" s="93" t="s">
        <v>419</v>
      </c>
    </row>
    <row r="286" spans="1:11" x14ac:dyDescent="0.35">
      <c r="A286" s="95" t="s">
        <v>121</v>
      </c>
      <c r="B286" s="95" t="s">
        <v>141</v>
      </c>
      <c r="C286" s="95" t="s">
        <v>3476</v>
      </c>
      <c r="D286" s="95" t="s">
        <v>7213</v>
      </c>
      <c r="E286" s="95" t="s">
        <v>1406</v>
      </c>
      <c r="F286" s="95" t="s">
        <v>129</v>
      </c>
      <c r="G286" s="95" t="s">
        <v>147</v>
      </c>
      <c r="H286" s="95" t="s">
        <v>133</v>
      </c>
      <c r="I286" s="95" t="s">
        <v>1605</v>
      </c>
      <c r="J286" s="95" t="s">
        <v>5114</v>
      </c>
      <c r="K286" s="95" t="s">
        <v>240</v>
      </c>
    </row>
    <row r="287" spans="1:11" x14ac:dyDescent="0.35">
      <c r="A287" s="93" t="s">
        <v>121</v>
      </c>
      <c r="B287" s="93" t="s">
        <v>141</v>
      </c>
      <c r="C287" s="93" t="s">
        <v>3476</v>
      </c>
      <c r="D287" s="93" t="s">
        <v>7214</v>
      </c>
      <c r="E287" s="93" t="s">
        <v>1406</v>
      </c>
      <c r="F287" s="93" t="s">
        <v>129</v>
      </c>
      <c r="G287" s="93" t="s">
        <v>132</v>
      </c>
      <c r="H287" s="93" t="s">
        <v>133</v>
      </c>
      <c r="I287" s="93" t="s">
        <v>3339</v>
      </c>
      <c r="J287" s="93" t="s">
        <v>5114</v>
      </c>
      <c r="K287" s="93" t="s">
        <v>240</v>
      </c>
    </row>
    <row r="288" spans="1:11" x14ac:dyDescent="0.35">
      <c r="A288" s="95" t="s">
        <v>121</v>
      </c>
      <c r="B288" s="95" t="s">
        <v>189</v>
      </c>
      <c r="C288" s="95" t="s">
        <v>3476</v>
      </c>
      <c r="D288" s="95" t="s">
        <v>7215</v>
      </c>
      <c r="E288" s="95" t="s">
        <v>1406</v>
      </c>
      <c r="F288" s="95" t="s">
        <v>129</v>
      </c>
      <c r="G288" s="95" t="s">
        <v>226</v>
      </c>
      <c r="H288" s="95" t="s">
        <v>133</v>
      </c>
      <c r="I288" s="95" t="s">
        <v>3337</v>
      </c>
      <c r="J288" s="95" t="s">
        <v>222</v>
      </c>
      <c r="K288" s="95" t="s">
        <v>223</v>
      </c>
    </row>
    <row r="289" spans="1:11" x14ac:dyDescent="0.35">
      <c r="A289" s="93" t="s">
        <v>121</v>
      </c>
      <c r="B289" s="93" t="s">
        <v>122</v>
      </c>
      <c r="C289" s="93" t="s">
        <v>3476</v>
      </c>
      <c r="D289" s="93" t="s">
        <v>7216</v>
      </c>
      <c r="E289" s="93" t="s">
        <v>1406</v>
      </c>
      <c r="F289" s="93" t="s">
        <v>129</v>
      </c>
      <c r="G289" s="93" t="s">
        <v>132</v>
      </c>
      <c r="H289" s="93" t="s">
        <v>133</v>
      </c>
      <c r="I289" s="93" t="s">
        <v>3336</v>
      </c>
      <c r="J289" s="93" t="s">
        <v>205</v>
      </c>
      <c r="K289" s="93" t="s">
        <v>206</v>
      </c>
    </row>
    <row r="290" spans="1:11" x14ac:dyDescent="0.35">
      <c r="A290" s="94" t="s">
        <v>121</v>
      </c>
      <c r="B290" s="94" t="s">
        <v>141</v>
      </c>
      <c r="C290" s="94" t="s">
        <v>3476</v>
      </c>
      <c r="D290" s="94" t="s">
        <v>7217</v>
      </c>
      <c r="E290" s="94" t="s">
        <v>1406</v>
      </c>
      <c r="F290" s="94" t="s">
        <v>129</v>
      </c>
      <c r="G290" s="94" t="s">
        <v>147</v>
      </c>
      <c r="H290" s="94" t="s">
        <v>133</v>
      </c>
      <c r="I290" s="94" t="s">
        <v>3333</v>
      </c>
      <c r="J290" s="94" t="s">
        <v>1546</v>
      </c>
      <c r="K290" s="94" t="s">
        <v>221</v>
      </c>
    </row>
    <row r="291" spans="1:11" x14ac:dyDescent="0.35">
      <c r="A291" s="93" t="s">
        <v>121</v>
      </c>
      <c r="B291" s="93" t="s">
        <v>189</v>
      </c>
      <c r="C291" s="93" t="s">
        <v>3476</v>
      </c>
      <c r="D291" s="93" t="s">
        <v>5155</v>
      </c>
      <c r="E291" s="93" t="s">
        <v>1406</v>
      </c>
      <c r="F291" s="93" t="s">
        <v>129</v>
      </c>
      <c r="G291" s="93" t="s">
        <v>226</v>
      </c>
      <c r="H291" s="93" t="s">
        <v>133</v>
      </c>
      <c r="I291" s="93" t="s">
        <v>3445</v>
      </c>
      <c r="J291" s="93" t="s">
        <v>1320</v>
      </c>
      <c r="K291" s="93" t="s">
        <v>177</v>
      </c>
    </row>
    <row r="292" spans="1:11" x14ac:dyDescent="0.35">
      <c r="A292" s="95" t="s">
        <v>121</v>
      </c>
      <c r="B292" s="95" t="s">
        <v>122</v>
      </c>
      <c r="C292" s="95" t="s">
        <v>3476</v>
      </c>
      <c r="D292" s="95" t="s">
        <v>7218</v>
      </c>
      <c r="E292" s="95" t="s">
        <v>1406</v>
      </c>
      <c r="F292" s="95" t="s">
        <v>129</v>
      </c>
      <c r="G292" s="95" t="s">
        <v>127</v>
      </c>
      <c r="H292" s="95" t="s">
        <v>125</v>
      </c>
      <c r="I292" s="95" t="s">
        <v>3444</v>
      </c>
      <c r="J292" s="95" t="s">
        <v>1310</v>
      </c>
      <c r="K292" s="95" t="s">
        <v>159</v>
      </c>
    </row>
    <row r="293" spans="1:11" x14ac:dyDescent="0.35">
      <c r="A293" s="93" t="s">
        <v>121</v>
      </c>
      <c r="B293" s="93" t="s">
        <v>122</v>
      </c>
      <c r="C293" s="93" t="s">
        <v>3476</v>
      </c>
      <c r="D293" s="93" t="s">
        <v>5156</v>
      </c>
      <c r="E293" s="93" t="s">
        <v>1406</v>
      </c>
      <c r="F293" s="93" t="s">
        <v>129</v>
      </c>
      <c r="G293" s="93" t="s">
        <v>147</v>
      </c>
      <c r="H293" s="93" t="s">
        <v>133</v>
      </c>
      <c r="I293" s="93" t="s">
        <v>3442</v>
      </c>
      <c r="J293" s="93" t="s">
        <v>5105</v>
      </c>
      <c r="K293" s="93" t="s">
        <v>242</v>
      </c>
    </row>
    <row r="294" spans="1:11" x14ac:dyDescent="0.35">
      <c r="A294" s="95" t="s">
        <v>121</v>
      </c>
      <c r="B294" s="95" t="s">
        <v>141</v>
      </c>
      <c r="C294" s="95" t="s">
        <v>3476</v>
      </c>
      <c r="D294" s="95" t="s">
        <v>7219</v>
      </c>
      <c r="E294" s="95" t="s">
        <v>1406</v>
      </c>
      <c r="F294" s="95" t="s">
        <v>129</v>
      </c>
      <c r="G294" s="95" t="s">
        <v>132</v>
      </c>
      <c r="H294" s="95" t="s">
        <v>133</v>
      </c>
      <c r="I294" s="95" t="s">
        <v>3433</v>
      </c>
      <c r="J294" s="95" t="s">
        <v>1211</v>
      </c>
      <c r="K294" s="95" t="s">
        <v>202</v>
      </c>
    </row>
    <row r="295" spans="1:11" x14ac:dyDescent="0.35">
      <c r="A295" s="93" t="s">
        <v>121</v>
      </c>
      <c r="B295" s="93" t="s">
        <v>189</v>
      </c>
      <c r="C295" s="93" t="s">
        <v>3476</v>
      </c>
      <c r="D295" s="93" t="s">
        <v>7220</v>
      </c>
      <c r="E295" s="93" t="s">
        <v>1406</v>
      </c>
      <c r="F295" s="93" t="s">
        <v>129</v>
      </c>
      <c r="G295" s="93" t="s">
        <v>226</v>
      </c>
      <c r="H295" s="93" t="s">
        <v>133</v>
      </c>
      <c r="I295" s="93" t="s">
        <v>3432</v>
      </c>
      <c r="J295" s="93" t="s">
        <v>1212</v>
      </c>
      <c r="K295" s="93" t="s">
        <v>149</v>
      </c>
    </row>
    <row r="296" spans="1:11" x14ac:dyDescent="0.35">
      <c r="A296" s="95" t="s">
        <v>121</v>
      </c>
      <c r="B296" s="95" t="s">
        <v>189</v>
      </c>
      <c r="C296" s="95" t="s">
        <v>3476</v>
      </c>
      <c r="D296" s="95" t="s">
        <v>7221</v>
      </c>
      <c r="E296" s="95" t="s">
        <v>1406</v>
      </c>
      <c r="F296" s="95" t="s">
        <v>129</v>
      </c>
      <c r="G296" s="95" t="s">
        <v>226</v>
      </c>
      <c r="H296" s="95" t="s">
        <v>133</v>
      </c>
      <c r="I296" s="95" t="s">
        <v>3431</v>
      </c>
      <c r="J296" s="95" t="s">
        <v>1212</v>
      </c>
      <c r="K296" s="95" t="s">
        <v>149</v>
      </c>
    </row>
    <row r="297" spans="1:11" x14ac:dyDescent="0.35">
      <c r="A297" s="93" t="s">
        <v>121</v>
      </c>
      <c r="B297" s="93" t="s">
        <v>141</v>
      </c>
      <c r="C297" s="93" t="s">
        <v>3476</v>
      </c>
      <c r="D297" s="93" t="s">
        <v>7222</v>
      </c>
      <c r="E297" s="93" t="s">
        <v>1406</v>
      </c>
      <c r="F297" s="93" t="s">
        <v>129</v>
      </c>
      <c r="G297" s="93" t="s">
        <v>132</v>
      </c>
      <c r="H297" s="93" t="s">
        <v>133</v>
      </c>
      <c r="I297" s="93" t="s">
        <v>3429</v>
      </c>
      <c r="J297" s="93" t="s">
        <v>1212</v>
      </c>
      <c r="K297" s="93" t="s">
        <v>149</v>
      </c>
    </row>
    <row r="298" spans="1:11" x14ac:dyDescent="0.35">
      <c r="A298" s="95" t="s">
        <v>121</v>
      </c>
      <c r="B298" s="95" t="s">
        <v>122</v>
      </c>
      <c r="C298" s="95" t="s">
        <v>3476</v>
      </c>
      <c r="D298" s="95" t="s">
        <v>7223</v>
      </c>
      <c r="E298" s="95" t="s">
        <v>1406</v>
      </c>
      <c r="F298" s="95" t="s">
        <v>129</v>
      </c>
      <c r="G298" s="95" t="s">
        <v>132</v>
      </c>
      <c r="H298" s="95" t="s">
        <v>133</v>
      </c>
      <c r="I298" s="95" t="s">
        <v>3428</v>
      </c>
      <c r="J298" s="95" t="s">
        <v>1212</v>
      </c>
      <c r="K298" s="95" t="s">
        <v>149</v>
      </c>
    </row>
    <row r="299" spans="1:11" x14ac:dyDescent="0.35">
      <c r="A299" s="93" t="s">
        <v>121</v>
      </c>
      <c r="B299" s="93" t="s">
        <v>141</v>
      </c>
      <c r="C299" s="93" t="s">
        <v>3476</v>
      </c>
      <c r="D299" s="93" t="s">
        <v>7224</v>
      </c>
      <c r="E299" s="93" t="s">
        <v>1406</v>
      </c>
      <c r="F299" s="93" t="s">
        <v>129</v>
      </c>
      <c r="G299" s="93" t="s">
        <v>147</v>
      </c>
      <c r="H299" s="93" t="s">
        <v>133</v>
      </c>
      <c r="I299" s="93" t="s">
        <v>3426</v>
      </c>
      <c r="J299" s="93" t="s">
        <v>1302</v>
      </c>
      <c r="K299" s="93" t="s">
        <v>148</v>
      </c>
    </row>
    <row r="300" spans="1:11" x14ac:dyDescent="0.35">
      <c r="A300" s="95" t="s">
        <v>121</v>
      </c>
      <c r="B300" s="95" t="s">
        <v>122</v>
      </c>
      <c r="C300" s="95" t="s">
        <v>3476</v>
      </c>
      <c r="D300" s="95" t="s">
        <v>7225</v>
      </c>
      <c r="E300" s="95" t="s">
        <v>1406</v>
      </c>
      <c r="F300" s="95" t="s">
        <v>129</v>
      </c>
      <c r="G300" s="95" t="s">
        <v>132</v>
      </c>
      <c r="H300" s="95" t="s">
        <v>133</v>
      </c>
      <c r="I300" s="95" t="s">
        <v>3425</v>
      </c>
      <c r="J300" s="95" t="s">
        <v>1302</v>
      </c>
      <c r="K300" s="95" t="s">
        <v>148</v>
      </c>
    </row>
    <row r="301" spans="1:11" x14ac:dyDescent="0.35">
      <c r="A301" s="93" t="s">
        <v>121</v>
      </c>
      <c r="B301" s="93" t="s">
        <v>189</v>
      </c>
      <c r="C301" s="93" t="s">
        <v>3476</v>
      </c>
      <c r="D301" s="93" t="s">
        <v>7226</v>
      </c>
      <c r="E301" s="93" t="s">
        <v>1406</v>
      </c>
      <c r="F301" s="93" t="s">
        <v>129</v>
      </c>
      <c r="G301" s="93" t="s">
        <v>226</v>
      </c>
      <c r="H301" s="93" t="s">
        <v>133</v>
      </c>
      <c r="I301" s="93" t="s">
        <v>3423</v>
      </c>
      <c r="J301" s="93" t="s">
        <v>5114</v>
      </c>
      <c r="K301" s="93" t="s">
        <v>240</v>
      </c>
    </row>
    <row r="302" spans="1:11" x14ac:dyDescent="0.35">
      <c r="A302" s="95" t="s">
        <v>121</v>
      </c>
      <c r="B302" s="95" t="s">
        <v>189</v>
      </c>
      <c r="C302" s="95" t="s">
        <v>3476</v>
      </c>
      <c r="D302" s="95" t="s">
        <v>5157</v>
      </c>
      <c r="E302" s="95" t="s">
        <v>1406</v>
      </c>
      <c r="F302" s="95" t="s">
        <v>129</v>
      </c>
      <c r="G302" s="95" t="s">
        <v>226</v>
      </c>
      <c r="H302" s="95" t="s">
        <v>133</v>
      </c>
      <c r="I302" s="95" t="s">
        <v>3422</v>
      </c>
      <c r="J302" s="95" t="s">
        <v>1321</v>
      </c>
      <c r="K302" s="95" t="s">
        <v>157</v>
      </c>
    </row>
    <row r="303" spans="1:11" x14ac:dyDescent="0.35">
      <c r="A303" s="93" t="s">
        <v>121</v>
      </c>
      <c r="B303" s="93" t="s">
        <v>141</v>
      </c>
      <c r="C303" s="93" t="s">
        <v>3476</v>
      </c>
      <c r="D303" s="93" t="s">
        <v>7227</v>
      </c>
      <c r="E303" s="93" t="s">
        <v>1406</v>
      </c>
      <c r="F303" s="93" t="s">
        <v>129</v>
      </c>
      <c r="G303" s="93" t="s">
        <v>147</v>
      </c>
      <c r="H303" s="93" t="s">
        <v>133</v>
      </c>
      <c r="I303" s="93" t="s">
        <v>3339</v>
      </c>
      <c r="J303" s="93" t="s">
        <v>896</v>
      </c>
      <c r="K303" s="93" t="s">
        <v>294</v>
      </c>
    </row>
    <row r="304" spans="1:11" x14ac:dyDescent="0.35">
      <c r="A304" s="95" t="s">
        <v>121</v>
      </c>
      <c r="B304" s="95" t="s">
        <v>122</v>
      </c>
      <c r="C304" s="95" t="s">
        <v>3476</v>
      </c>
      <c r="D304" s="95" t="s">
        <v>7228</v>
      </c>
      <c r="E304" s="95" t="s">
        <v>1406</v>
      </c>
      <c r="F304" s="95" t="s">
        <v>129</v>
      </c>
      <c r="G304" s="95" t="s">
        <v>132</v>
      </c>
      <c r="H304" s="95" t="s">
        <v>133</v>
      </c>
      <c r="I304" s="95" t="s">
        <v>3417</v>
      </c>
      <c r="J304" s="95" t="s">
        <v>896</v>
      </c>
      <c r="K304" s="95" t="s">
        <v>294</v>
      </c>
    </row>
    <row r="305" spans="1:11" x14ac:dyDescent="0.35">
      <c r="A305" s="93" t="s">
        <v>121</v>
      </c>
      <c r="B305" s="93" t="s">
        <v>122</v>
      </c>
      <c r="C305" s="93" t="s">
        <v>3476</v>
      </c>
      <c r="D305" s="93" t="s">
        <v>7229</v>
      </c>
      <c r="E305" s="93" t="s">
        <v>1406</v>
      </c>
      <c r="F305" s="93" t="s">
        <v>129</v>
      </c>
      <c r="G305" s="93" t="s">
        <v>132</v>
      </c>
      <c r="H305" s="93" t="s">
        <v>133</v>
      </c>
      <c r="I305" s="93" t="s">
        <v>3342</v>
      </c>
      <c r="J305" s="93" t="s">
        <v>896</v>
      </c>
      <c r="K305" s="93" t="s">
        <v>294</v>
      </c>
    </row>
    <row r="306" spans="1:11" x14ac:dyDescent="0.35">
      <c r="A306" s="95" t="s">
        <v>121</v>
      </c>
      <c r="B306" s="95" t="s">
        <v>122</v>
      </c>
      <c r="C306" s="95" t="s">
        <v>3476</v>
      </c>
      <c r="D306" s="95" t="s">
        <v>7230</v>
      </c>
      <c r="E306" s="95" t="s">
        <v>1406</v>
      </c>
      <c r="F306" s="95" t="s">
        <v>129</v>
      </c>
      <c r="G306" s="95" t="s">
        <v>132</v>
      </c>
      <c r="H306" s="95" t="s">
        <v>133</v>
      </c>
      <c r="I306" s="95" t="s">
        <v>3416</v>
      </c>
      <c r="J306" s="95" t="s">
        <v>896</v>
      </c>
      <c r="K306" s="95" t="s">
        <v>294</v>
      </c>
    </row>
    <row r="307" spans="1:11" x14ac:dyDescent="0.35">
      <c r="A307" s="93" t="s">
        <v>121</v>
      </c>
      <c r="B307" s="93" t="s">
        <v>189</v>
      </c>
      <c r="C307" s="93" t="s">
        <v>3476</v>
      </c>
      <c r="D307" s="93" t="s">
        <v>5158</v>
      </c>
      <c r="E307" s="93" t="s">
        <v>1406</v>
      </c>
      <c r="F307" s="93" t="s">
        <v>129</v>
      </c>
      <c r="G307" s="93" t="s">
        <v>190</v>
      </c>
      <c r="H307" s="93" t="s">
        <v>125</v>
      </c>
      <c r="I307" s="93" t="s">
        <v>3398</v>
      </c>
      <c r="J307" s="93" t="s">
        <v>5105</v>
      </c>
      <c r="K307" s="93" t="s">
        <v>242</v>
      </c>
    </row>
    <row r="308" spans="1:11" x14ac:dyDescent="0.35">
      <c r="A308" s="95" t="s">
        <v>121</v>
      </c>
      <c r="B308" s="95" t="s">
        <v>141</v>
      </c>
      <c r="C308" s="95" t="s">
        <v>3476</v>
      </c>
      <c r="D308" s="95" t="s">
        <v>5159</v>
      </c>
      <c r="E308" s="95" t="s">
        <v>1406</v>
      </c>
      <c r="F308" s="95" t="s">
        <v>129</v>
      </c>
      <c r="G308" s="95" t="s">
        <v>147</v>
      </c>
      <c r="H308" s="95" t="s">
        <v>259</v>
      </c>
      <c r="I308" s="95" t="s">
        <v>3397</v>
      </c>
      <c r="J308" s="95" t="s">
        <v>1302</v>
      </c>
      <c r="K308" s="95" t="s">
        <v>148</v>
      </c>
    </row>
    <row r="309" spans="1:11" x14ac:dyDescent="0.35">
      <c r="A309" s="93" t="s">
        <v>121</v>
      </c>
      <c r="B309" s="93" t="s">
        <v>122</v>
      </c>
      <c r="C309" s="93" t="s">
        <v>3476</v>
      </c>
      <c r="D309" s="93" t="s">
        <v>7231</v>
      </c>
      <c r="E309" s="93" t="s">
        <v>1406</v>
      </c>
      <c r="F309" s="93" t="s">
        <v>129</v>
      </c>
      <c r="G309" s="93" t="s">
        <v>132</v>
      </c>
      <c r="H309" s="93" t="s">
        <v>133</v>
      </c>
      <c r="I309" s="93" t="s">
        <v>6435</v>
      </c>
      <c r="J309" s="93" t="s">
        <v>1313</v>
      </c>
      <c r="K309" s="93" t="s">
        <v>187</v>
      </c>
    </row>
    <row r="310" spans="1:11" x14ac:dyDescent="0.35">
      <c r="A310" s="95" t="s">
        <v>121</v>
      </c>
      <c r="B310" s="95" t="s">
        <v>141</v>
      </c>
      <c r="C310" s="95" t="s">
        <v>3476</v>
      </c>
      <c r="D310" s="95" t="s">
        <v>7232</v>
      </c>
      <c r="E310" s="95" t="s">
        <v>1406</v>
      </c>
      <c r="F310" s="95" t="s">
        <v>129</v>
      </c>
      <c r="G310" s="95" t="s">
        <v>147</v>
      </c>
      <c r="H310" s="95" t="s">
        <v>133</v>
      </c>
      <c r="I310" s="95" t="s">
        <v>3392</v>
      </c>
      <c r="J310" s="95" t="s">
        <v>1408</v>
      </c>
      <c r="K310" s="95" t="s">
        <v>178</v>
      </c>
    </row>
    <row r="311" spans="1:11" x14ac:dyDescent="0.35">
      <c r="A311" s="93" t="s">
        <v>121</v>
      </c>
      <c r="B311" s="93" t="s">
        <v>189</v>
      </c>
      <c r="C311" s="93" t="s">
        <v>3476</v>
      </c>
      <c r="D311" s="93" t="s">
        <v>5160</v>
      </c>
      <c r="E311" s="93" t="s">
        <v>1406</v>
      </c>
      <c r="F311" s="93" t="s">
        <v>129</v>
      </c>
      <c r="G311" s="93" t="s">
        <v>226</v>
      </c>
      <c r="H311" s="93" t="s">
        <v>133</v>
      </c>
      <c r="I311" s="93" t="s">
        <v>3389</v>
      </c>
      <c r="J311" s="93" t="s">
        <v>896</v>
      </c>
      <c r="K311" s="93" t="s">
        <v>294</v>
      </c>
    </row>
    <row r="312" spans="1:11" x14ac:dyDescent="0.35">
      <c r="A312" s="95" t="s">
        <v>121</v>
      </c>
      <c r="B312" s="95" t="s">
        <v>189</v>
      </c>
      <c r="C312" s="95" t="s">
        <v>3476</v>
      </c>
      <c r="D312" s="95" t="s">
        <v>7233</v>
      </c>
      <c r="E312" s="95" t="s">
        <v>1406</v>
      </c>
      <c r="F312" s="95" t="s">
        <v>129</v>
      </c>
      <c r="G312" s="95" t="s">
        <v>226</v>
      </c>
      <c r="H312" s="95" t="s">
        <v>133</v>
      </c>
      <c r="I312" s="95" t="s">
        <v>3432</v>
      </c>
      <c r="J312" s="95" t="s">
        <v>1411</v>
      </c>
      <c r="K312" s="95" t="s">
        <v>413</v>
      </c>
    </row>
    <row r="313" spans="1:11" x14ac:dyDescent="0.35">
      <c r="A313" s="93" t="s">
        <v>121</v>
      </c>
      <c r="B313" s="93" t="s">
        <v>122</v>
      </c>
      <c r="C313" s="93" t="s">
        <v>3476</v>
      </c>
      <c r="D313" s="93" t="s">
        <v>7234</v>
      </c>
      <c r="E313" s="93" t="s">
        <v>1406</v>
      </c>
      <c r="F313" s="93" t="s">
        <v>129</v>
      </c>
      <c r="G313" s="93" t="s">
        <v>132</v>
      </c>
      <c r="H313" s="93" t="s">
        <v>133</v>
      </c>
      <c r="I313" s="93" t="s">
        <v>3495</v>
      </c>
      <c r="J313" s="93" t="s">
        <v>1303</v>
      </c>
      <c r="K313" s="93" t="s">
        <v>207</v>
      </c>
    </row>
    <row r="314" spans="1:11" x14ac:dyDescent="0.35">
      <c r="A314" s="95" t="s">
        <v>121</v>
      </c>
      <c r="B314" s="95" t="s">
        <v>141</v>
      </c>
      <c r="C314" s="95" t="s">
        <v>3476</v>
      </c>
      <c r="D314" s="95" t="s">
        <v>7235</v>
      </c>
      <c r="E314" s="95" t="s">
        <v>1406</v>
      </c>
      <c r="F314" s="95" t="s">
        <v>129</v>
      </c>
      <c r="G314" s="95" t="s">
        <v>132</v>
      </c>
      <c r="H314" s="95" t="s">
        <v>133</v>
      </c>
      <c r="I314" s="95" t="s">
        <v>3489</v>
      </c>
      <c r="J314" s="95" t="s">
        <v>5103</v>
      </c>
      <c r="K314" s="95" t="s">
        <v>233</v>
      </c>
    </row>
    <row r="315" spans="1:11" x14ac:dyDescent="0.35">
      <c r="A315" s="93" t="s">
        <v>121</v>
      </c>
      <c r="B315" s="93" t="s">
        <v>189</v>
      </c>
      <c r="C315" s="93" t="s">
        <v>3476</v>
      </c>
      <c r="D315" s="93" t="s">
        <v>7236</v>
      </c>
      <c r="E315" s="93" t="s">
        <v>1406</v>
      </c>
      <c r="F315" s="93" t="s">
        <v>129</v>
      </c>
      <c r="G315" s="93" t="s">
        <v>226</v>
      </c>
      <c r="H315" s="93" t="s">
        <v>133</v>
      </c>
      <c r="I315" s="93" t="s">
        <v>3488</v>
      </c>
      <c r="J315" s="93" t="s">
        <v>5103</v>
      </c>
      <c r="K315" s="93" t="s">
        <v>233</v>
      </c>
    </row>
    <row r="316" spans="1:11" x14ac:dyDescent="0.35">
      <c r="A316" s="95" t="s">
        <v>121</v>
      </c>
      <c r="B316" s="95" t="s">
        <v>189</v>
      </c>
      <c r="C316" s="95" t="s">
        <v>3476</v>
      </c>
      <c r="D316" s="95" t="s">
        <v>7237</v>
      </c>
      <c r="E316" s="95" t="s">
        <v>1406</v>
      </c>
      <c r="F316" s="95" t="s">
        <v>129</v>
      </c>
      <c r="G316" s="95" t="s">
        <v>226</v>
      </c>
      <c r="H316" s="95" t="s">
        <v>133</v>
      </c>
      <c r="I316" s="95" t="s">
        <v>3431</v>
      </c>
      <c r="J316" s="95" t="s">
        <v>5103</v>
      </c>
      <c r="K316" s="95" t="s">
        <v>233</v>
      </c>
    </row>
    <row r="317" spans="1:11" x14ac:dyDescent="0.35">
      <c r="A317" s="93" t="s">
        <v>121</v>
      </c>
      <c r="B317" s="93" t="s">
        <v>122</v>
      </c>
      <c r="C317" s="93" t="s">
        <v>3476</v>
      </c>
      <c r="D317" s="93" t="s">
        <v>7238</v>
      </c>
      <c r="E317" s="93" t="s">
        <v>1406</v>
      </c>
      <c r="F317" s="93" t="s">
        <v>129</v>
      </c>
      <c r="G317" s="93" t="s">
        <v>132</v>
      </c>
      <c r="H317" s="93" t="s">
        <v>133</v>
      </c>
      <c r="I317" s="93" t="s">
        <v>3481</v>
      </c>
      <c r="J317" s="93" t="s">
        <v>1304</v>
      </c>
      <c r="K317" s="93" t="s">
        <v>228</v>
      </c>
    </row>
    <row r="318" spans="1:11" x14ac:dyDescent="0.35">
      <c r="A318" s="95" t="s">
        <v>121</v>
      </c>
      <c r="B318" s="95" t="s">
        <v>122</v>
      </c>
      <c r="C318" s="95" t="s">
        <v>3476</v>
      </c>
      <c r="D318" s="95" t="s">
        <v>7239</v>
      </c>
      <c r="E318" s="95" t="s">
        <v>1406</v>
      </c>
      <c r="F318" s="95" t="s">
        <v>129</v>
      </c>
      <c r="G318" s="95" t="s">
        <v>147</v>
      </c>
      <c r="H318" s="95" t="s">
        <v>133</v>
      </c>
      <c r="I318" s="95" t="s">
        <v>3352</v>
      </c>
      <c r="J318" s="95" t="s">
        <v>1304</v>
      </c>
      <c r="K318" s="95" t="s">
        <v>228</v>
      </c>
    </row>
    <row r="319" spans="1:11" x14ac:dyDescent="0.35">
      <c r="A319" s="93" t="s">
        <v>121</v>
      </c>
      <c r="B319" s="93" t="s">
        <v>122</v>
      </c>
      <c r="C319" s="93" t="s">
        <v>3476</v>
      </c>
      <c r="D319" s="93" t="s">
        <v>5161</v>
      </c>
      <c r="E319" s="93" t="s">
        <v>1406</v>
      </c>
      <c r="F319" s="93" t="s">
        <v>129</v>
      </c>
      <c r="G319" s="93" t="s">
        <v>132</v>
      </c>
      <c r="H319" s="93" t="s">
        <v>133</v>
      </c>
      <c r="I319" s="93" t="s">
        <v>1354</v>
      </c>
      <c r="J319" s="93" t="s">
        <v>1304</v>
      </c>
      <c r="K319" s="93" t="s">
        <v>228</v>
      </c>
    </row>
    <row r="320" spans="1:11" x14ac:dyDescent="0.35">
      <c r="A320" s="95" t="s">
        <v>121</v>
      </c>
      <c r="B320" s="95" t="s">
        <v>189</v>
      </c>
      <c r="C320" s="95" t="s">
        <v>3476</v>
      </c>
      <c r="D320" s="95" t="s">
        <v>7240</v>
      </c>
      <c r="E320" s="95" t="s">
        <v>1406</v>
      </c>
      <c r="F320" s="95" t="s">
        <v>129</v>
      </c>
      <c r="G320" s="95" t="s">
        <v>226</v>
      </c>
      <c r="H320" s="95" t="s">
        <v>133</v>
      </c>
      <c r="I320" s="95" t="s">
        <v>3479</v>
      </c>
      <c r="J320" s="95" t="s">
        <v>1304</v>
      </c>
      <c r="K320" s="95" t="s">
        <v>228</v>
      </c>
    </row>
    <row r="321" spans="1:11" x14ac:dyDescent="0.35">
      <c r="A321" s="93" t="s">
        <v>121</v>
      </c>
      <c r="B321" s="93" t="s">
        <v>141</v>
      </c>
      <c r="C321" s="93" t="s">
        <v>3476</v>
      </c>
      <c r="D321" s="93" t="s">
        <v>7241</v>
      </c>
      <c r="E321" s="93" t="s">
        <v>1406</v>
      </c>
      <c r="F321" s="93" t="s">
        <v>129</v>
      </c>
      <c r="G321" s="93" t="s">
        <v>147</v>
      </c>
      <c r="H321" s="93" t="s">
        <v>133</v>
      </c>
      <c r="I321" s="93" t="s">
        <v>3477</v>
      </c>
      <c r="J321" s="93" t="s">
        <v>200</v>
      </c>
      <c r="K321" s="93" t="s">
        <v>201</v>
      </c>
    </row>
    <row r="322" spans="1:11" x14ac:dyDescent="0.35">
      <c r="A322" s="95" t="s">
        <v>121</v>
      </c>
      <c r="B322" s="95" t="s">
        <v>135</v>
      </c>
      <c r="C322" s="95" t="s">
        <v>3476</v>
      </c>
      <c r="D322" s="95" t="s">
        <v>5162</v>
      </c>
      <c r="E322" s="95" t="s">
        <v>1406</v>
      </c>
      <c r="F322" s="95" t="s">
        <v>129</v>
      </c>
      <c r="G322" s="95" t="s">
        <v>136</v>
      </c>
      <c r="H322" s="95" t="s">
        <v>125</v>
      </c>
      <c r="I322" s="95" t="s">
        <v>4035</v>
      </c>
      <c r="J322" s="95" t="s">
        <v>183</v>
      </c>
      <c r="K322" s="95" t="s">
        <v>184</v>
      </c>
    </row>
    <row r="323" spans="1:11" x14ac:dyDescent="0.35">
      <c r="A323" s="93" t="s">
        <v>121</v>
      </c>
      <c r="B323" s="93" t="s">
        <v>122</v>
      </c>
      <c r="C323" s="93" t="s">
        <v>3476</v>
      </c>
      <c r="D323" s="93" t="s">
        <v>5163</v>
      </c>
      <c r="E323" s="93" t="s">
        <v>1406</v>
      </c>
      <c r="F323" s="93" t="s">
        <v>123</v>
      </c>
      <c r="G323" s="93" t="s">
        <v>132</v>
      </c>
      <c r="H323" s="93" t="s">
        <v>133</v>
      </c>
      <c r="I323" s="93" t="s">
        <v>3547</v>
      </c>
      <c r="J323" s="93" t="s">
        <v>5100</v>
      </c>
      <c r="K323" s="93" t="s">
        <v>165</v>
      </c>
    </row>
    <row r="324" spans="1:11" x14ac:dyDescent="0.35">
      <c r="A324" s="95" t="s">
        <v>121</v>
      </c>
      <c r="B324" s="95" t="s">
        <v>141</v>
      </c>
      <c r="C324" s="95" t="s">
        <v>3476</v>
      </c>
      <c r="D324" s="95" t="s">
        <v>7242</v>
      </c>
      <c r="E324" s="95" t="s">
        <v>1406</v>
      </c>
      <c r="F324" s="95" t="s">
        <v>129</v>
      </c>
      <c r="G324" s="95" t="s">
        <v>147</v>
      </c>
      <c r="H324" s="95" t="s">
        <v>133</v>
      </c>
      <c r="I324" s="95" t="s">
        <v>3535</v>
      </c>
      <c r="J324" s="95" t="s">
        <v>895</v>
      </c>
      <c r="K324" s="95" t="s">
        <v>332</v>
      </c>
    </row>
    <row r="325" spans="1:11" x14ac:dyDescent="0.35">
      <c r="A325" s="93" t="s">
        <v>121</v>
      </c>
      <c r="B325" s="93" t="s">
        <v>141</v>
      </c>
      <c r="C325" s="93" t="s">
        <v>3476</v>
      </c>
      <c r="D325" s="93" t="s">
        <v>7243</v>
      </c>
      <c r="E325" s="93" t="s">
        <v>1406</v>
      </c>
      <c r="F325" s="93" t="s">
        <v>129</v>
      </c>
      <c r="G325" s="93" t="s">
        <v>212</v>
      </c>
      <c r="H325" s="93" t="s">
        <v>133</v>
      </c>
      <c r="I325" s="93" t="s">
        <v>1284</v>
      </c>
      <c r="J325" s="93" t="s">
        <v>1312</v>
      </c>
      <c r="K325" s="93" t="s">
        <v>216</v>
      </c>
    </row>
    <row r="326" spans="1:11" x14ac:dyDescent="0.35">
      <c r="A326" s="95" t="s">
        <v>121</v>
      </c>
      <c r="B326" s="95" t="s">
        <v>189</v>
      </c>
      <c r="C326" s="95" t="s">
        <v>3476</v>
      </c>
      <c r="D326" s="95" t="s">
        <v>5164</v>
      </c>
      <c r="E326" s="95" t="s">
        <v>1406</v>
      </c>
      <c r="F326" s="95" t="s">
        <v>129</v>
      </c>
      <c r="G326" s="95" t="s">
        <v>226</v>
      </c>
      <c r="H326" s="95" t="s">
        <v>133</v>
      </c>
      <c r="I326" s="95" t="s">
        <v>3570</v>
      </c>
      <c r="J326" s="95" t="s">
        <v>1306</v>
      </c>
      <c r="K326" s="95" t="s">
        <v>419</v>
      </c>
    </row>
    <row r="327" spans="1:11" x14ac:dyDescent="0.35">
      <c r="A327" s="93" t="s">
        <v>121</v>
      </c>
      <c r="B327" s="93" t="s">
        <v>189</v>
      </c>
      <c r="C327" s="93" t="s">
        <v>3476</v>
      </c>
      <c r="D327" s="93" t="s">
        <v>5165</v>
      </c>
      <c r="E327" s="93" t="s">
        <v>1406</v>
      </c>
      <c r="F327" s="93" t="s">
        <v>129</v>
      </c>
      <c r="G327" s="93" t="s">
        <v>226</v>
      </c>
      <c r="H327" s="93" t="s">
        <v>133</v>
      </c>
      <c r="I327" s="93" t="s">
        <v>3553</v>
      </c>
      <c r="J327" s="93" t="s">
        <v>1544</v>
      </c>
      <c r="K327" s="93" t="s">
        <v>224</v>
      </c>
    </row>
    <row r="328" spans="1:11" x14ac:dyDescent="0.35">
      <c r="A328" s="95" t="s">
        <v>121</v>
      </c>
      <c r="B328" s="95" t="s">
        <v>122</v>
      </c>
      <c r="C328" s="95" t="s">
        <v>3476</v>
      </c>
      <c r="D328" s="95" t="s">
        <v>7244</v>
      </c>
      <c r="E328" s="95" t="s">
        <v>1406</v>
      </c>
      <c r="F328" s="95" t="s">
        <v>129</v>
      </c>
      <c r="G328" s="95" t="s">
        <v>4033</v>
      </c>
      <c r="H328" s="95" t="s">
        <v>133</v>
      </c>
      <c r="I328" s="95" t="s">
        <v>3819</v>
      </c>
      <c r="J328" s="95" t="s">
        <v>5134</v>
      </c>
      <c r="K328" s="95" t="s">
        <v>160</v>
      </c>
    </row>
    <row r="329" spans="1:11" x14ac:dyDescent="0.35">
      <c r="A329" s="93" t="s">
        <v>121</v>
      </c>
      <c r="B329" s="93" t="s">
        <v>189</v>
      </c>
      <c r="C329" s="93" t="s">
        <v>3476</v>
      </c>
      <c r="D329" s="93" t="s">
        <v>5166</v>
      </c>
      <c r="E329" s="93" t="s">
        <v>1406</v>
      </c>
      <c r="F329" s="93" t="s">
        <v>129</v>
      </c>
      <c r="G329" s="93" t="s">
        <v>226</v>
      </c>
      <c r="H329" s="93" t="s">
        <v>133</v>
      </c>
      <c r="I329" s="93" t="s">
        <v>3398</v>
      </c>
      <c r="J329" s="93" t="s">
        <v>895</v>
      </c>
      <c r="K329" s="93" t="s">
        <v>332</v>
      </c>
    </row>
    <row r="330" spans="1:11" x14ac:dyDescent="0.35">
      <c r="A330" s="95" t="s">
        <v>121</v>
      </c>
      <c r="B330" s="95" t="s">
        <v>141</v>
      </c>
      <c r="C330" s="95" t="s">
        <v>3476</v>
      </c>
      <c r="D330" s="95" t="s">
        <v>7245</v>
      </c>
      <c r="E330" s="95" t="s">
        <v>1406</v>
      </c>
      <c r="F330" s="95" t="s">
        <v>129</v>
      </c>
      <c r="G330" s="95" t="s">
        <v>147</v>
      </c>
      <c r="H330" s="95" t="s">
        <v>133</v>
      </c>
      <c r="I330" s="95" t="s">
        <v>3817</v>
      </c>
      <c r="J330" s="95" t="s">
        <v>1305</v>
      </c>
      <c r="K330" s="95" t="s">
        <v>158</v>
      </c>
    </row>
    <row r="331" spans="1:11" x14ac:dyDescent="0.35">
      <c r="A331" s="93" t="s">
        <v>121</v>
      </c>
      <c r="B331" s="93" t="s">
        <v>141</v>
      </c>
      <c r="C331" s="93" t="s">
        <v>3476</v>
      </c>
      <c r="D331" s="93" t="s">
        <v>7246</v>
      </c>
      <c r="E331" s="93" t="s">
        <v>1407</v>
      </c>
      <c r="F331" s="93" t="s">
        <v>129</v>
      </c>
      <c r="G331" s="93" t="s">
        <v>147</v>
      </c>
      <c r="H331" s="93" t="s">
        <v>133</v>
      </c>
      <c r="I331" s="93" t="s">
        <v>3815</v>
      </c>
      <c r="J331" s="93" t="s">
        <v>1303</v>
      </c>
      <c r="K331" s="93" t="s">
        <v>207</v>
      </c>
    </row>
    <row r="332" spans="1:11" x14ac:dyDescent="0.35">
      <c r="A332" s="95" t="s">
        <v>121</v>
      </c>
      <c r="B332" s="95" t="s">
        <v>189</v>
      </c>
      <c r="C332" s="95" t="s">
        <v>3476</v>
      </c>
      <c r="D332" s="95" t="s">
        <v>5167</v>
      </c>
      <c r="E332" s="95" t="s">
        <v>1406</v>
      </c>
      <c r="F332" s="95" t="s">
        <v>123</v>
      </c>
      <c r="G332" s="95" t="s">
        <v>226</v>
      </c>
      <c r="H332" s="95" t="s">
        <v>133</v>
      </c>
      <c r="I332" s="95" t="s">
        <v>3812</v>
      </c>
      <c r="J332" s="95" t="s">
        <v>5100</v>
      </c>
      <c r="K332" s="95" t="s">
        <v>165</v>
      </c>
    </row>
    <row r="333" spans="1:11" x14ac:dyDescent="0.35">
      <c r="A333" s="93" t="s">
        <v>121</v>
      </c>
      <c r="B333" s="93" t="s">
        <v>122</v>
      </c>
      <c r="C333" s="93" t="s">
        <v>3476</v>
      </c>
      <c r="D333" s="93" t="s">
        <v>7247</v>
      </c>
      <c r="E333" s="93" t="s">
        <v>1406</v>
      </c>
      <c r="F333" s="93" t="s">
        <v>129</v>
      </c>
      <c r="G333" s="93" t="s">
        <v>132</v>
      </c>
      <c r="H333" s="93" t="s">
        <v>133</v>
      </c>
      <c r="I333" s="93" t="s">
        <v>3885</v>
      </c>
      <c r="J333" s="93" t="s">
        <v>1321</v>
      </c>
      <c r="K333" s="93" t="s">
        <v>157</v>
      </c>
    </row>
    <row r="334" spans="1:11" x14ac:dyDescent="0.35">
      <c r="A334" s="95" t="s">
        <v>121</v>
      </c>
      <c r="B334" s="95" t="s">
        <v>141</v>
      </c>
      <c r="C334" s="95" t="s">
        <v>3476</v>
      </c>
      <c r="D334" s="95" t="s">
        <v>7248</v>
      </c>
      <c r="E334" s="95" t="s">
        <v>1406</v>
      </c>
      <c r="F334" s="95" t="s">
        <v>129</v>
      </c>
      <c r="G334" s="95" t="s">
        <v>132</v>
      </c>
      <c r="H334" s="95" t="s">
        <v>133</v>
      </c>
      <c r="I334" s="95" t="s">
        <v>3883</v>
      </c>
      <c r="J334" s="95" t="s">
        <v>1306</v>
      </c>
      <c r="K334" s="95" t="s">
        <v>419</v>
      </c>
    </row>
    <row r="335" spans="1:11" x14ac:dyDescent="0.35">
      <c r="A335" s="93" t="s">
        <v>121</v>
      </c>
      <c r="B335" s="93" t="s">
        <v>141</v>
      </c>
      <c r="C335" s="93" t="s">
        <v>3476</v>
      </c>
      <c r="D335" s="93" t="s">
        <v>7249</v>
      </c>
      <c r="E335" s="93" t="s">
        <v>1406</v>
      </c>
      <c r="F335" s="93" t="s">
        <v>129</v>
      </c>
      <c r="G335" s="93" t="s">
        <v>132</v>
      </c>
      <c r="H335" s="93" t="s">
        <v>133</v>
      </c>
      <c r="I335" s="93" t="s">
        <v>3882</v>
      </c>
      <c r="J335" s="93" t="s">
        <v>1306</v>
      </c>
      <c r="K335" s="93" t="s">
        <v>419</v>
      </c>
    </row>
    <row r="336" spans="1:11" x14ac:dyDescent="0.35">
      <c r="A336" s="95" t="s">
        <v>121</v>
      </c>
      <c r="B336" s="95" t="s">
        <v>141</v>
      </c>
      <c r="C336" s="95" t="s">
        <v>3476</v>
      </c>
      <c r="D336" s="95" t="s">
        <v>7250</v>
      </c>
      <c r="E336" s="95" t="s">
        <v>1406</v>
      </c>
      <c r="F336" s="95" t="s">
        <v>129</v>
      </c>
      <c r="G336" s="95" t="s">
        <v>132</v>
      </c>
      <c r="H336" s="95" t="s">
        <v>133</v>
      </c>
      <c r="I336" s="95" t="s">
        <v>3880</v>
      </c>
      <c r="J336" s="95" t="s">
        <v>1305</v>
      </c>
      <c r="K336" s="95" t="s">
        <v>158</v>
      </c>
    </row>
    <row r="337" spans="1:11" x14ac:dyDescent="0.35">
      <c r="A337" s="93" t="s">
        <v>121</v>
      </c>
      <c r="B337" s="93" t="s">
        <v>189</v>
      </c>
      <c r="C337" s="93" t="s">
        <v>3476</v>
      </c>
      <c r="D337" s="93" t="s">
        <v>7251</v>
      </c>
      <c r="E337" s="93" t="s">
        <v>1406</v>
      </c>
      <c r="F337" s="93" t="s">
        <v>129</v>
      </c>
      <c r="G337" s="93" t="s">
        <v>226</v>
      </c>
      <c r="H337" s="93" t="s">
        <v>133</v>
      </c>
      <c r="I337" s="93" t="s">
        <v>3879</v>
      </c>
      <c r="J337" s="93" t="s">
        <v>1306</v>
      </c>
      <c r="K337" s="93" t="s">
        <v>419</v>
      </c>
    </row>
    <row r="338" spans="1:11" x14ac:dyDescent="0.35">
      <c r="A338" s="95" t="s">
        <v>121</v>
      </c>
      <c r="B338" s="95" t="s">
        <v>141</v>
      </c>
      <c r="C338" s="95" t="s">
        <v>3476</v>
      </c>
      <c r="D338" s="95" t="s">
        <v>7252</v>
      </c>
      <c r="E338" s="95" t="s">
        <v>1406</v>
      </c>
      <c r="F338" s="95" t="s">
        <v>129</v>
      </c>
      <c r="G338" s="95" t="s">
        <v>132</v>
      </c>
      <c r="H338" s="95" t="s">
        <v>133</v>
      </c>
      <c r="I338" s="95" t="s">
        <v>3878</v>
      </c>
      <c r="J338" s="95" t="s">
        <v>1307</v>
      </c>
      <c r="K338" s="95" t="s">
        <v>227</v>
      </c>
    </row>
    <row r="339" spans="1:11" x14ac:dyDescent="0.35">
      <c r="A339" s="93" t="s">
        <v>121</v>
      </c>
      <c r="B339" s="93" t="s">
        <v>122</v>
      </c>
      <c r="C339" s="93" t="s">
        <v>3476</v>
      </c>
      <c r="D339" s="93" t="s">
        <v>7253</v>
      </c>
      <c r="E339" s="93" t="s">
        <v>1406</v>
      </c>
      <c r="F339" s="93" t="s">
        <v>129</v>
      </c>
      <c r="G339" s="93" t="s">
        <v>132</v>
      </c>
      <c r="H339" s="93" t="s">
        <v>133</v>
      </c>
      <c r="I339" s="93" t="s">
        <v>3877</v>
      </c>
      <c r="J339" s="93" t="s">
        <v>1307</v>
      </c>
      <c r="K339" s="93" t="s">
        <v>227</v>
      </c>
    </row>
    <row r="340" spans="1:11" x14ac:dyDescent="0.35">
      <c r="A340" s="95" t="s">
        <v>121</v>
      </c>
      <c r="B340" s="95" t="s">
        <v>141</v>
      </c>
      <c r="C340" s="95" t="s">
        <v>3476</v>
      </c>
      <c r="D340" s="95" t="s">
        <v>7254</v>
      </c>
      <c r="E340" s="95" t="s">
        <v>1406</v>
      </c>
      <c r="F340" s="95" t="s">
        <v>129</v>
      </c>
      <c r="G340" s="95" t="s">
        <v>132</v>
      </c>
      <c r="H340" s="95" t="s">
        <v>133</v>
      </c>
      <c r="I340" s="95" t="s">
        <v>3871</v>
      </c>
      <c r="J340" s="95" t="s">
        <v>200</v>
      </c>
      <c r="K340" s="95" t="s">
        <v>201</v>
      </c>
    </row>
    <row r="341" spans="1:11" x14ac:dyDescent="0.35">
      <c r="A341" s="93" t="s">
        <v>121</v>
      </c>
      <c r="B341" s="93" t="s">
        <v>122</v>
      </c>
      <c r="C341" s="93" t="s">
        <v>3476</v>
      </c>
      <c r="D341" s="93" t="s">
        <v>7255</v>
      </c>
      <c r="E341" s="93" t="s">
        <v>1406</v>
      </c>
      <c r="F341" s="93" t="s">
        <v>129</v>
      </c>
      <c r="G341" s="93" t="s">
        <v>132</v>
      </c>
      <c r="H341" s="93" t="s">
        <v>133</v>
      </c>
      <c r="I341" s="93" t="s">
        <v>3942</v>
      </c>
      <c r="J341" s="93" t="s">
        <v>1544</v>
      </c>
      <c r="K341" s="93" t="s">
        <v>224</v>
      </c>
    </row>
    <row r="342" spans="1:11" x14ac:dyDescent="0.35">
      <c r="A342" s="95" t="s">
        <v>121</v>
      </c>
      <c r="B342" s="95" t="s">
        <v>122</v>
      </c>
      <c r="C342" s="95" t="s">
        <v>3476</v>
      </c>
      <c r="D342" s="95" t="s">
        <v>7256</v>
      </c>
      <c r="E342" s="95" t="s">
        <v>1406</v>
      </c>
      <c r="F342" s="95" t="s">
        <v>129</v>
      </c>
      <c r="G342" s="95" t="s">
        <v>132</v>
      </c>
      <c r="H342" s="95" t="s">
        <v>133</v>
      </c>
      <c r="I342" s="95" t="s">
        <v>3941</v>
      </c>
      <c r="J342" s="95" t="s">
        <v>1544</v>
      </c>
      <c r="K342" s="95" t="s">
        <v>224</v>
      </c>
    </row>
    <row r="343" spans="1:11" x14ac:dyDescent="0.35">
      <c r="A343" s="93" t="s">
        <v>121</v>
      </c>
      <c r="B343" s="93" t="s">
        <v>141</v>
      </c>
      <c r="C343" s="93" t="s">
        <v>3476</v>
      </c>
      <c r="D343" s="93" t="s">
        <v>7257</v>
      </c>
      <c r="E343" s="93" t="s">
        <v>1406</v>
      </c>
      <c r="F343" s="93" t="s">
        <v>129</v>
      </c>
      <c r="G343" s="93" t="s">
        <v>147</v>
      </c>
      <c r="H343" s="93" t="s">
        <v>133</v>
      </c>
      <c r="I343" s="93" t="s">
        <v>3869</v>
      </c>
      <c r="J343" s="93" t="s">
        <v>1544</v>
      </c>
      <c r="K343" s="93" t="s">
        <v>224</v>
      </c>
    </row>
    <row r="344" spans="1:11" x14ac:dyDescent="0.35">
      <c r="A344" s="94" t="s">
        <v>121</v>
      </c>
      <c r="B344" s="94" t="s">
        <v>141</v>
      </c>
      <c r="C344" s="94" t="s">
        <v>3476</v>
      </c>
      <c r="D344" s="94" t="s">
        <v>7258</v>
      </c>
      <c r="E344" s="94" t="s">
        <v>1406</v>
      </c>
      <c r="F344" s="94" t="s">
        <v>129</v>
      </c>
      <c r="G344" s="94" t="s">
        <v>147</v>
      </c>
      <c r="H344" s="94" t="s">
        <v>133</v>
      </c>
      <c r="I344" s="94" t="s">
        <v>3386</v>
      </c>
      <c r="J344" s="94" t="s">
        <v>1302</v>
      </c>
      <c r="K344" s="94" t="s">
        <v>148</v>
      </c>
    </row>
    <row r="345" spans="1:11" x14ac:dyDescent="0.35">
      <c r="A345" s="93" t="s">
        <v>121</v>
      </c>
      <c r="B345" s="93" t="s">
        <v>141</v>
      </c>
      <c r="C345" s="93" t="s">
        <v>3476</v>
      </c>
      <c r="D345" s="93" t="s">
        <v>7259</v>
      </c>
      <c r="E345" s="93" t="s">
        <v>1406</v>
      </c>
      <c r="F345" s="93" t="s">
        <v>129</v>
      </c>
      <c r="G345" s="93" t="s">
        <v>132</v>
      </c>
      <c r="H345" s="93" t="s">
        <v>133</v>
      </c>
      <c r="I345" s="93" t="s">
        <v>3865</v>
      </c>
      <c r="J345" s="93" t="s">
        <v>1302</v>
      </c>
      <c r="K345" s="93" t="s">
        <v>148</v>
      </c>
    </row>
    <row r="346" spans="1:11" x14ac:dyDescent="0.35">
      <c r="A346" s="95" t="s">
        <v>121</v>
      </c>
      <c r="B346" s="95" t="s">
        <v>122</v>
      </c>
      <c r="C346" s="95" t="s">
        <v>3476</v>
      </c>
      <c r="D346" s="95" t="s">
        <v>7260</v>
      </c>
      <c r="E346" s="95" t="s">
        <v>1406</v>
      </c>
      <c r="F346" s="95" t="s">
        <v>129</v>
      </c>
      <c r="G346" s="95" t="s">
        <v>132</v>
      </c>
      <c r="H346" s="95" t="s">
        <v>133</v>
      </c>
      <c r="I346" s="95" t="s">
        <v>3862</v>
      </c>
      <c r="J346" s="95" t="s">
        <v>896</v>
      </c>
      <c r="K346" s="95" t="s">
        <v>294</v>
      </c>
    </row>
    <row r="347" spans="1:11" x14ac:dyDescent="0.35">
      <c r="A347" s="93" t="s">
        <v>121</v>
      </c>
      <c r="B347" s="93" t="s">
        <v>141</v>
      </c>
      <c r="C347" s="93" t="s">
        <v>3476</v>
      </c>
      <c r="D347" s="93" t="s">
        <v>7261</v>
      </c>
      <c r="E347" s="93" t="s">
        <v>1406</v>
      </c>
      <c r="F347" s="93" t="s">
        <v>129</v>
      </c>
      <c r="G347" s="93" t="s">
        <v>147</v>
      </c>
      <c r="H347" s="93" t="s">
        <v>133</v>
      </c>
      <c r="I347" s="93" t="s">
        <v>3861</v>
      </c>
      <c r="J347" s="93" t="s">
        <v>1303</v>
      </c>
      <c r="K347" s="93" t="s">
        <v>207</v>
      </c>
    </row>
    <row r="348" spans="1:11" x14ac:dyDescent="0.35">
      <c r="A348" s="95" t="s">
        <v>121</v>
      </c>
      <c r="B348" s="95" t="s">
        <v>122</v>
      </c>
      <c r="C348" s="95" t="s">
        <v>3476</v>
      </c>
      <c r="D348" s="95" t="s">
        <v>7262</v>
      </c>
      <c r="E348" s="95" t="s">
        <v>1406</v>
      </c>
      <c r="F348" s="95" t="s">
        <v>129</v>
      </c>
      <c r="G348" s="95" t="s">
        <v>132</v>
      </c>
      <c r="H348" s="95" t="s">
        <v>133</v>
      </c>
      <c r="I348" s="95" t="s">
        <v>3417</v>
      </c>
      <c r="J348" s="95" t="s">
        <v>5111</v>
      </c>
      <c r="K348" s="95" t="s">
        <v>298</v>
      </c>
    </row>
    <row r="349" spans="1:11" x14ac:dyDescent="0.35">
      <c r="A349" s="93" t="s">
        <v>121</v>
      </c>
      <c r="B349" s="93" t="s">
        <v>141</v>
      </c>
      <c r="C349" s="93" t="s">
        <v>3476</v>
      </c>
      <c r="D349" s="93" t="s">
        <v>7263</v>
      </c>
      <c r="E349" s="93" t="s">
        <v>1406</v>
      </c>
      <c r="F349" s="93" t="s">
        <v>129</v>
      </c>
      <c r="G349" s="93" t="s">
        <v>147</v>
      </c>
      <c r="H349" s="93" t="s">
        <v>133</v>
      </c>
      <c r="I349" s="93" t="s">
        <v>3848</v>
      </c>
      <c r="J349" s="93" t="s">
        <v>235</v>
      </c>
      <c r="K349" s="93" t="s">
        <v>236</v>
      </c>
    </row>
    <row r="350" spans="1:11" x14ac:dyDescent="0.35">
      <c r="A350" s="95" t="s">
        <v>121</v>
      </c>
      <c r="B350" s="95" t="s">
        <v>141</v>
      </c>
      <c r="C350" s="95" t="s">
        <v>3476</v>
      </c>
      <c r="D350" s="95" t="s">
        <v>7264</v>
      </c>
      <c r="E350" s="95" t="s">
        <v>1406</v>
      </c>
      <c r="F350" s="95" t="s">
        <v>129</v>
      </c>
      <c r="G350" s="95" t="s">
        <v>147</v>
      </c>
      <c r="H350" s="95" t="s">
        <v>133</v>
      </c>
      <c r="I350" s="95" t="s">
        <v>3841</v>
      </c>
      <c r="J350" s="95" t="s">
        <v>1322</v>
      </c>
      <c r="K350" s="95" t="s">
        <v>230</v>
      </c>
    </row>
    <row r="351" spans="1:11" x14ac:dyDescent="0.35">
      <c r="A351" s="93" t="s">
        <v>121</v>
      </c>
      <c r="B351" s="93" t="s">
        <v>141</v>
      </c>
      <c r="C351" s="93" t="s">
        <v>3476</v>
      </c>
      <c r="D351" s="93" t="s">
        <v>7265</v>
      </c>
      <c r="E351" s="93" t="s">
        <v>1406</v>
      </c>
      <c r="F351" s="93" t="s">
        <v>129</v>
      </c>
      <c r="G351" s="93" t="s">
        <v>147</v>
      </c>
      <c r="H351" s="93" t="s">
        <v>133</v>
      </c>
      <c r="I351" s="93" t="s">
        <v>3838</v>
      </c>
      <c r="J351" s="93" t="s">
        <v>5105</v>
      </c>
      <c r="K351" s="93" t="s">
        <v>242</v>
      </c>
    </row>
    <row r="352" spans="1:11" x14ac:dyDescent="0.35">
      <c r="A352" s="95" t="s">
        <v>121</v>
      </c>
      <c r="B352" s="95" t="s">
        <v>141</v>
      </c>
      <c r="C352" s="95" t="s">
        <v>3476</v>
      </c>
      <c r="D352" s="95" t="s">
        <v>7266</v>
      </c>
      <c r="E352" s="95" t="s">
        <v>1406</v>
      </c>
      <c r="F352" s="95" t="s">
        <v>129</v>
      </c>
      <c r="G352" s="95" t="s">
        <v>147</v>
      </c>
      <c r="H352" s="95" t="s">
        <v>133</v>
      </c>
      <c r="I352" s="95" t="s">
        <v>3837</v>
      </c>
      <c r="J352" s="95" t="s">
        <v>1323</v>
      </c>
      <c r="K352" s="95" t="s">
        <v>231</v>
      </c>
    </row>
    <row r="353" spans="1:11" x14ac:dyDescent="0.35">
      <c r="A353" s="93" t="s">
        <v>121</v>
      </c>
      <c r="B353" s="93" t="s">
        <v>189</v>
      </c>
      <c r="C353" s="93" t="s">
        <v>3476</v>
      </c>
      <c r="D353" s="93" t="s">
        <v>7267</v>
      </c>
      <c r="E353" s="93" t="s">
        <v>1406</v>
      </c>
      <c r="F353" s="93" t="s">
        <v>123</v>
      </c>
      <c r="G353" s="93" t="s">
        <v>226</v>
      </c>
      <c r="H353" s="93" t="s">
        <v>133</v>
      </c>
      <c r="I353" s="93" t="s">
        <v>3835</v>
      </c>
      <c r="J353" s="93" t="s">
        <v>1541</v>
      </c>
      <c r="K353" s="93" t="s">
        <v>134</v>
      </c>
    </row>
    <row r="354" spans="1:11" x14ac:dyDescent="0.35">
      <c r="A354" s="95" t="s">
        <v>121</v>
      </c>
      <c r="B354" s="95" t="s">
        <v>141</v>
      </c>
      <c r="C354" s="95" t="s">
        <v>3476</v>
      </c>
      <c r="D354" s="95" t="s">
        <v>7268</v>
      </c>
      <c r="E354" s="95" t="s">
        <v>1406</v>
      </c>
      <c r="F354" s="95" t="s">
        <v>129</v>
      </c>
      <c r="G354" s="95" t="s">
        <v>147</v>
      </c>
      <c r="H354" s="95" t="s">
        <v>133</v>
      </c>
      <c r="I354" s="95" t="s">
        <v>3828</v>
      </c>
      <c r="J354" s="95" t="s">
        <v>5113</v>
      </c>
      <c r="K354" s="95" t="s">
        <v>152</v>
      </c>
    </row>
    <row r="355" spans="1:11" x14ac:dyDescent="0.35">
      <c r="A355" s="93" t="s">
        <v>121</v>
      </c>
      <c r="B355" s="93" t="s">
        <v>141</v>
      </c>
      <c r="C355" s="93" t="s">
        <v>3476</v>
      </c>
      <c r="D355" s="93" t="s">
        <v>7269</v>
      </c>
      <c r="E355" s="93" t="s">
        <v>1406</v>
      </c>
      <c r="F355" s="93" t="s">
        <v>129</v>
      </c>
      <c r="G355" s="93" t="s">
        <v>147</v>
      </c>
      <c r="H355" s="93" t="s">
        <v>133</v>
      </c>
      <c r="I355" s="93" t="s">
        <v>3934</v>
      </c>
      <c r="J355" s="93" t="s">
        <v>5134</v>
      </c>
      <c r="K355" s="93" t="s">
        <v>160</v>
      </c>
    </row>
    <row r="356" spans="1:11" x14ac:dyDescent="0.35">
      <c r="A356" s="95" t="s">
        <v>121</v>
      </c>
      <c r="B356" s="95" t="s">
        <v>189</v>
      </c>
      <c r="C356" s="95" t="s">
        <v>3476</v>
      </c>
      <c r="D356" s="95" t="s">
        <v>7270</v>
      </c>
      <c r="E356" s="95" t="s">
        <v>1406</v>
      </c>
      <c r="F356" s="95" t="s">
        <v>129</v>
      </c>
      <c r="G356" s="95" t="s">
        <v>226</v>
      </c>
      <c r="H356" s="95" t="s">
        <v>133</v>
      </c>
      <c r="I356" s="95" t="s">
        <v>3929</v>
      </c>
      <c r="J356" s="95" t="s">
        <v>1411</v>
      </c>
      <c r="K356" s="95" t="s">
        <v>413</v>
      </c>
    </row>
    <row r="357" spans="1:11" x14ac:dyDescent="0.35">
      <c r="A357" s="93" t="s">
        <v>121</v>
      </c>
      <c r="B357" s="93" t="s">
        <v>122</v>
      </c>
      <c r="C357" s="93" t="s">
        <v>3476</v>
      </c>
      <c r="D357" s="93" t="s">
        <v>7271</v>
      </c>
      <c r="E357" s="93" t="s">
        <v>1406</v>
      </c>
      <c r="F357" s="93" t="s">
        <v>129</v>
      </c>
      <c r="G357" s="93" t="s">
        <v>132</v>
      </c>
      <c r="H357" s="93" t="s">
        <v>133</v>
      </c>
      <c r="I357" s="93" t="s">
        <v>3920</v>
      </c>
      <c r="J357" s="93" t="s">
        <v>1644</v>
      </c>
      <c r="K357" s="93" t="s">
        <v>238</v>
      </c>
    </row>
    <row r="358" spans="1:11" x14ac:dyDescent="0.35">
      <c r="A358" s="95" t="s">
        <v>121</v>
      </c>
      <c r="B358" s="95" t="s">
        <v>122</v>
      </c>
      <c r="C358" s="95" t="s">
        <v>3476</v>
      </c>
      <c r="D358" s="95" t="s">
        <v>7272</v>
      </c>
      <c r="E358" s="95" t="s">
        <v>1406</v>
      </c>
      <c r="F358" s="95" t="s">
        <v>129</v>
      </c>
      <c r="G358" s="95" t="s">
        <v>127</v>
      </c>
      <c r="H358" s="95" t="s">
        <v>125</v>
      </c>
      <c r="I358" s="95" t="s">
        <v>3918</v>
      </c>
      <c r="J358" s="95" t="s">
        <v>897</v>
      </c>
      <c r="K358" s="95" t="s">
        <v>313</v>
      </c>
    </row>
    <row r="359" spans="1:11" x14ac:dyDescent="0.35">
      <c r="A359" s="93" t="s">
        <v>121</v>
      </c>
      <c r="B359" s="93" t="s">
        <v>135</v>
      </c>
      <c r="C359" s="93" t="s">
        <v>3476</v>
      </c>
      <c r="D359" s="93" t="s">
        <v>7273</v>
      </c>
      <c r="E359" s="93" t="s">
        <v>1406</v>
      </c>
      <c r="F359" s="93" t="s">
        <v>129</v>
      </c>
      <c r="G359" s="93" t="s">
        <v>136</v>
      </c>
      <c r="H359" s="93" t="s">
        <v>125</v>
      </c>
      <c r="I359" s="93" t="s">
        <v>3917</v>
      </c>
      <c r="J359" s="93" t="s">
        <v>897</v>
      </c>
      <c r="K359" s="93" t="s">
        <v>313</v>
      </c>
    </row>
    <row r="360" spans="1:11" x14ac:dyDescent="0.35">
      <c r="A360" s="95" t="s">
        <v>121</v>
      </c>
      <c r="B360" s="95" t="s">
        <v>189</v>
      </c>
      <c r="C360" s="95" t="s">
        <v>3476</v>
      </c>
      <c r="D360" s="95" t="s">
        <v>7274</v>
      </c>
      <c r="E360" s="95" t="s">
        <v>1406</v>
      </c>
      <c r="F360" s="95" t="s">
        <v>129</v>
      </c>
      <c r="G360" s="95" t="s">
        <v>226</v>
      </c>
      <c r="H360" s="95" t="s">
        <v>133</v>
      </c>
      <c r="I360" s="95" t="s">
        <v>3914</v>
      </c>
      <c r="J360" s="95" t="s">
        <v>1309</v>
      </c>
      <c r="K360" s="95" t="s">
        <v>232</v>
      </c>
    </row>
    <row r="361" spans="1:11" x14ac:dyDescent="0.35">
      <c r="A361" s="93" t="s">
        <v>121</v>
      </c>
      <c r="B361" s="93" t="s">
        <v>189</v>
      </c>
      <c r="C361" s="93" t="s">
        <v>3476</v>
      </c>
      <c r="D361" s="93" t="s">
        <v>7275</v>
      </c>
      <c r="E361" s="93" t="s">
        <v>1406</v>
      </c>
      <c r="F361" s="93" t="s">
        <v>129</v>
      </c>
      <c r="G361" s="93" t="s">
        <v>226</v>
      </c>
      <c r="H361" s="93" t="s">
        <v>133</v>
      </c>
      <c r="I361" s="93" t="s">
        <v>3905</v>
      </c>
      <c r="J361" s="93" t="s">
        <v>1546</v>
      </c>
      <c r="K361" s="93" t="s">
        <v>221</v>
      </c>
    </row>
    <row r="362" spans="1:11" x14ac:dyDescent="0.35">
      <c r="A362" s="95" t="s">
        <v>121</v>
      </c>
      <c r="B362" s="95" t="s">
        <v>141</v>
      </c>
      <c r="C362" s="95" t="s">
        <v>3476</v>
      </c>
      <c r="D362" s="95" t="s">
        <v>7276</v>
      </c>
      <c r="E362" s="95" t="s">
        <v>1406</v>
      </c>
      <c r="F362" s="95" t="s">
        <v>129</v>
      </c>
      <c r="G362" s="95" t="s">
        <v>147</v>
      </c>
      <c r="H362" s="95" t="s">
        <v>133</v>
      </c>
      <c r="I362" s="95" t="s">
        <v>3904</v>
      </c>
      <c r="J362" s="95" t="s">
        <v>5134</v>
      </c>
      <c r="K362" s="95" t="s">
        <v>160</v>
      </c>
    </row>
    <row r="363" spans="1:11" x14ac:dyDescent="0.35">
      <c r="A363" s="93" t="s">
        <v>121</v>
      </c>
      <c r="B363" s="93" t="s">
        <v>141</v>
      </c>
      <c r="C363" s="93" t="s">
        <v>3476</v>
      </c>
      <c r="D363" s="93" t="s">
        <v>7277</v>
      </c>
      <c r="E363" s="93" t="s">
        <v>1406</v>
      </c>
      <c r="F363" s="93" t="s">
        <v>129</v>
      </c>
      <c r="G363" s="93" t="s">
        <v>4031</v>
      </c>
      <c r="H363" s="93" t="s">
        <v>133</v>
      </c>
      <c r="I363" s="93" t="s">
        <v>3902</v>
      </c>
      <c r="J363" s="93" t="s">
        <v>1408</v>
      </c>
      <c r="K363" s="93" t="s">
        <v>178</v>
      </c>
    </row>
    <row r="364" spans="1:11" x14ac:dyDescent="0.35">
      <c r="A364" s="95" t="s">
        <v>121</v>
      </c>
      <c r="B364" s="95" t="s">
        <v>122</v>
      </c>
      <c r="C364" s="95" t="s">
        <v>3476</v>
      </c>
      <c r="D364" s="95" t="s">
        <v>7278</v>
      </c>
      <c r="E364" s="95" t="s">
        <v>1406</v>
      </c>
      <c r="F364" s="95" t="s">
        <v>123</v>
      </c>
      <c r="G364" s="95" t="s">
        <v>124</v>
      </c>
      <c r="H364" s="95" t="s">
        <v>143</v>
      </c>
      <c r="I364" s="95" t="s">
        <v>3898</v>
      </c>
      <c r="J364" s="95" t="s">
        <v>1541</v>
      </c>
      <c r="K364" s="95" t="s">
        <v>134</v>
      </c>
    </row>
    <row r="365" spans="1:11" x14ac:dyDescent="0.35">
      <c r="A365" s="93" t="s">
        <v>121</v>
      </c>
      <c r="B365" s="93" t="s">
        <v>189</v>
      </c>
      <c r="C365" s="93" t="s">
        <v>3476</v>
      </c>
      <c r="D365" s="93" t="s">
        <v>7279</v>
      </c>
      <c r="E365" s="93" t="s">
        <v>1407</v>
      </c>
      <c r="F365" s="93" t="s">
        <v>129</v>
      </c>
      <c r="G365" s="93" t="s">
        <v>411</v>
      </c>
      <c r="H365" s="93" t="s">
        <v>133</v>
      </c>
      <c r="I365" s="93" t="s">
        <v>3897</v>
      </c>
      <c r="J365" s="93" t="s">
        <v>1309</v>
      </c>
      <c r="K365" s="93" t="s">
        <v>232</v>
      </c>
    </row>
    <row r="366" spans="1:11" x14ac:dyDescent="0.35">
      <c r="A366" s="95" t="s">
        <v>121</v>
      </c>
      <c r="B366" s="95" t="s">
        <v>189</v>
      </c>
      <c r="C366" s="95" t="s">
        <v>3476</v>
      </c>
      <c r="D366" s="95" t="s">
        <v>7280</v>
      </c>
      <c r="E366" s="95" t="s">
        <v>1407</v>
      </c>
      <c r="F366" s="95" t="s">
        <v>129</v>
      </c>
      <c r="G366" s="95" t="s">
        <v>411</v>
      </c>
      <c r="H366" s="95" t="s">
        <v>133</v>
      </c>
      <c r="I366" s="95" t="s">
        <v>3896</v>
      </c>
      <c r="J366" s="95" t="s">
        <v>130</v>
      </c>
      <c r="K366" s="95" t="s">
        <v>131</v>
      </c>
    </row>
    <row r="367" spans="1:11" x14ac:dyDescent="0.35">
      <c r="A367" s="93" t="s">
        <v>121</v>
      </c>
      <c r="B367" s="93" t="s">
        <v>189</v>
      </c>
      <c r="C367" s="93" t="s">
        <v>3476</v>
      </c>
      <c r="D367" s="93" t="s">
        <v>7281</v>
      </c>
      <c r="E367" s="93" t="s">
        <v>1407</v>
      </c>
      <c r="F367" s="93" t="s">
        <v>129</v>
      </c>
      <c r="G367" s="93" t="s">
        <v>411</v>
      </c>
      <c r="H367" s="93" t="s">
        <v>133</v>
      </c>
      <c r="I367" s="93" t="s">
        <v>3896</v>
      </c>
      <c r="J367" s="93" t="s">
        <v>1309</v>
      </c>
      <c r="K367" s="93" t="s">
        <v>232</v>
      </c>
    </row>
    <row r="368" spans="1:11" x14ac:dyDescent="0.35">
      <c r="A368" s="95" t="s">
        <v>121</v>
      </c>
      <c r="B368" s="95" t="s">
        <v>189</v>
      </c>
      <c r="C368" s="95" t="s">
        <v>3476</v>
      </c>
      <c r="D368" s="95" t="s">
        <v>7282</v>
      </c>
      <c r="E368" s="95" t="s">
        <v>1407</v>
      </c>
      <c r="F368" s="95" t="s">
        <v>129</v>
      </c>
      <c r="G368" s="95" t="s">
        <v>411</v>
      </c>
      <c r="H368" s="95" t="s">
        <v>133</v>
      </c>
      <c r="I368" s="95" t="s">
        <v>3895</v>
      </c>
      <c r="J368" s="95" t="s">
        <v>130</v>
      </c>
      <c r="K368" s="95" t="s">
        <v>131</v>
      </c>
    </row>
    <row r="369" spans="1:11" x14ac:dyDescent="0.35">
      <c r="A369" s="93" t="s">
        <v>121</v>
      </c>
      <c r="B369" s="93" t="s">
        <v>189</v>
      </c>
      <c r="C369" s="93" t="s">
        <v>3476</v>
      </c>
      <c r="D369" s="93" t="s">
        <v>7283</v>
      </c>
      <c r="E369" s="93" t="s">
        <v>1407</v>
      </c>
      <c r="F369" s="93" t="s">
        <v>129</v>
      </c>
      <c r="G369" s="93" t="s">
        <v>411</v>
      </c>
      <c r="H369" s="93" t="s">
        <v>133</v>
      </c>
      <c r="I369" s="93" t="s">
        <v>3894</v>
      </c>
      <c r="J369" s="93" t="s">
        <v>1309</v>
      </c>
      <c r="K369" s="93" t="s">
        <v>232</v>
      </c>
    </row>
    <row r="370" spans="1:11" x14ac:dyDescent="0.35">
      <c r="A370" s="95" t="s">
        <v>121</v>
      </c>
      <c r="B370" s="95" t="s">
        <v>122</v>
      </c>
      <c r="C370" s="95" t="s">
        <v>3476</v>
      </c>
      <c r="D370" s="95" t="s">
        <v>7284</v>
      </c>
      <c r="E370" s="95" t="s">
        <v>1406</v>
      </c>
      <c r="F370" s="95" t="s">
        <v>129</v>
      </c>
      <c r="G370" s="95" t="s">
        <v>191</v>
      </c>
      <c r="H370" s="95" t="s">
        <v>133</v>
      </c>
      <c r="I370" s="95" t="s">
        <v>4029</v>
      </c>
      <c r="J370" s="95" t="s">
        <v>200</v>
      </c>
      <c r="K370" s="95" t="s">
        <v>201</v>
      </c>
    </row>
    <row r="371" spans="1:11" x14ac:dyDescent="0.35">
      <c r="A371" s="93" t="s">
        <v>121</v>
      </c>
      <c r="B371" s="93" t="s">
        <v>135</v>
      </c>
      <c r="C371" s="93" t="s">
        <v>3476</v>
      </c>
      <c r="D371" s="93" t="s">
        <v>7285</v>
      </c>
      <c r="E371" s="93" t="s">
        <v>1406</v>
      </c>
      <c r="F371" s="93" t="s">
        <v>129</v>
      </c>
      <c r="G371" s="93" t="s">
        <v>6434</v>
      </c>
      <c r="H371" s="93" t="s">
        <v>259</v>
      </c>
      <c r="I371" s="93" t="s">
        <v>4021</v>
      </c>
      <c r="J371" s="93" t="s">
        <v>5108</v>
      </c>
      <c r="K371" s="93" t="s">
        <v>155</v>
      </c>
    </row>
    <row r="372" spans="1:11" x14ac:dyDescent="0.35">
      <c r="A372" s="95" t="s">
        <v>121</v>
      </c>
      <c r="B372" s="95" t="s">
        <v>189</v>
      </c>
      <c r="C372" s="95" t="s">
        <v>3476</v>
      </c>
      <c r="D372" s="95" t="s">
        <v>7286</v>
      </c>
      <c r="E372" s="95" t="s">
        <v>1406</v>
      </c>
      <c r="F372" s="95" t="s">
        <v>129</v>
      </c>
      <c r="G372" s="95" t="s">
        <v>226</v>
      </c>
      <c r="H372" s="95" t="s">
        <v>133</v>
      </c>
      <c r="I372" s="95" t="s">
        <v>5222</v>
      </c>
      <c r="J372" s="95" t="s">
        <v>1411</v>
      </c>
      <c r="K372" s="95" t="s">
        <v>413</v>
      </c>
    </row>
    <row r="373" spans="1:11" x14ac:dyDescent="0.35">
      <c r="A373" s="93" t="s">
        <v>121</v>
      </c>
      <c r="B373" s="93" t="s">
        <v>189</v>
      </c>
      <c r="C373" s="93" t="s">
        <v>3476</v>
      </c>
      <c r="D373" s="93" t="s">
        <v>7287</v>
      </c>
      <c r="E373" s="93" t="s">
        <v>1406</v>
      </c>
      <c r="F373" s="93" t="s">
        <v>129</v>
      </c>
      <c r="G373" s="93" t="s">
        <v>226</v>
      </c>
      <c r="H373" s="93" t="s">
        <v>133</v>
      </c>
      <c r="I373" s="93" t="s">
        <v>5214</v>
      </c>
      <c r="J373" s="93" t="s">
        <v>1323</v>
      </c>
      <c r="K373" s="93" t="s">
        <v>231</v>
      </c>
    </row>
    <row r="374" spans="1:11" x14ac:dyDescent="0.35">
      <c r="A374" s="95" t="s">
        <v>121</v>
      </c>
      <c r="B374" s="95" t="s">
        <v>189</v>
      </c>
      <c r="C374" s="95" t="s">
        <v>3476</v>
      </c>
      <c r="D374" s="95" t="s">
        <v>7288</v>
      </c>
      <c r="E374" s="95" t="s">
        <v>1406</v>
      </c>
      <c r="F374" s="95" t="s">
        <v>129</v>
      </c>
      <c r="G374" s="95" t="s">
        <v>226</v>
      </c>
      <c r="H374" s="95" t="s">
        <v>133</v>
      </c>
      <c r="I374" s="95" t="s">
        <v>5213</v>
      </c>
      <c r="J374" s="95" t="s">
        <v>1323</v>
      </c>
      <c r="K374" s="95" t="s">
        <v>231</v>
      </c>
    </row>
    <row r="375" spans="1:11" x14ac:dyDescent="0.35">
      <c r="A375" s="93" t="s">
        <v>121</v>
      </c>
      <c r="B375" s="93" t="s">
        <v>189</v>
      </c>
      <c r="C375" s="93" t="s">
        <v>3476</v>
      </c>
      <c r="D375" s="93" t="s">
        <v>7289</v>
      </c>
      <c r="E375" s="93" t="s">
        <v>1406</v>
      </c>
      <c r="F375" s="93" t="s">
        <v>129</v>
      </c>
      <c r="G375" s="93" t="s">
        <v>226</v>
      </c>
      <c r="H375" s="93" t="s">
        <v>133</v>
      </c>
      <c r="I375" s="93" t="s">
        <v>5200</v>
      </c>
      <c r="J375" s="93" t="s">
        <v>1546</v>
      </c>
      <c r="K375" s="93" t="s">
        <v>221</v>
      </c>
    </row>
    <row r="376" spans="1:11" x14ac:dyDescent="0.35">
      <c r="A376" s="94" t="s">
        <v>121</v>
      </c>
      <c r="B376" s="94" t="s">
        <v>122</v>
      </c>
      <c r="C376" s="94" t="s">
        <v>3476</v>
      </c>
      <c r="D376" s="94" t="s">
        <v>7290</v>
      </c>
      <c r="E376" s="94" t="s">
        <v>1406</v>
      </c>
      <c r="F376" s="94" t="s">
        <v>123</v>
      </c>
      <c r="G376" s="94" t="s">
        <v>132</v>
      </c>
      <c r="H376" s="94" t="s">
        <v>133</v>
      </c>
      <c r="I376" s="94" t="s">
        <v>5196</v>
      </c>
      <c r="J376" s="94" t="s">
        <v>1541</v>
      </c>
      <c r="K376" s="94" t="s">
        <v>134</v>
      </c>
    </row>
    <row r="377" spans="1:11" x14ac:dyDescent="0.35">
      <c r="A377" s="93" t="s">
        <v>121</v>
      </c>
      <c r="B377" s="93" t="s">
        <v>122</v>
      </c>
      <c r="C377" s="93" t="s">
        <v>3476</v>
      </c>
      <c r="D377" s="93" t="s">
        <v>7291</v>
      </c>
      <c r="E377" s="93" t="s">
        <v>1406</v>
      </c>
      <c r="F377" s="93" t="s">
        <v>129</v>
      </c>
      <c r="G377" s="93" t="s">
        <v>191</v>
      </c>
      <c r="H377" s="93" t="s">
        <v>133</v>
      </c>
      <c r="I377" s="93" t="s">
        <v>5386</v>
      </c>
      <c r="J377" s="93" t="s">
        <v>1410</v>
      </c>
      <c r="K377" s="93" t="s">
        <v>217</v>
      </c>
    </row>
    <row r="378" spans="1:11" x14ac:dyDescent="0.35">
      <c r="A378" s="95" t="s">
        <v>121</v>
      </c>
      <c r="B378" s="95" t="s">
        <v>141</v>
      </c>
      <c r="C378" s="95" t="s">
        <v>3476</v>
      </c>
      <c r="D378" s="95" t="s">
        <v>7292</v>
      </c>
      <c r="E378" s="95" t="s">
        <v>1407</v>
      </c>
      <c r="F378" s="95" t="s">
        <v>129</v>
      </c>
      <c r="G378" s="95" t="s">
        <v>212</v>
      </c>
      <c r="H378" s="95" t="s">
        <v>133</v>
      </c>
      <c r="I378" s="95" t="s">
        <v>5385</v>
      </c>
      <c r="J378" s="95" t="s">
        <v>5101</v>
      </c>
      <c r="K378" s="95" t="s">
        <v>209</v>
      </c>
    </row>
    <row r="379" spans="1:11" x14ac:dyDescent="0.35">
      <c r="A379" s="93" t="s">
        <v>121</v>
      </c>
      <c r="B379" s="93" t="s">
        <v>189</v>
      </c>
      <c r="C379" s="93" t="s">
        <v>3476</v>
      </c>
      <c r="D379" s="93" t="s">
        <v>7293</v>
      </c>
      <c r="E379" s="93" t="s">
        <v>1406</v>
      </c>
      <c r="F379" s="93" t="s">
        <v>129</v>
      </c>
      <c r="G379" s="93" t="s">
        <v>226</v>
      </c>
      <c r="H379" s="93" t="s">
        <v>259</v>
      </c>
      <c r="I379" s="93" t="s">
        <v>5380</v>
      </c>
      <c r="J379" s="93" t="s">
        <v>7026</v>
      </c>
      <c r="K379" s="93" t="s">
        <v>243</v>
      </c>
    </row>
    <row r="380" spans="1:11" x14ac:dyDescent="0.35">
      <c r="A380" s="95" t="s">
        <v>121</v>
      </c>
      <c r="B380" s="95" t="s">
        <v>141</v>
      </c>
      <c r="C380" s="95" t="s">
        <v>3476</v>
      </c>
      <c r="D380" s="95" t="s">
        <v>7294</v>
      </c>
      <c r="E380" s="95" t="s">
        <v>1406</v>
      </c>
      <c r="F380" s="95" t="s">
        <v>129</v>
      </c>
      <c r="G380" s="95" t="s">
        <v>147</v>
      </c>
      <c r="H380" s="95" t="s">
        <v>133</v>
      </c>
      <c r="I380" s="95" t="s">
        <v>5374</v>
      </c>
      <c r="J380" s="95" t="s">
        <v>200</v>
      </c>
      <c r="K380" s="95" t="s">
        <v>201</v>
      </c>
    </row>
    <row r="381" spans="1:11" x14ac:dyDescent="0.35">
      <c r="A381" s="93" t="s">
        <v>121</v>
      </c>
      <c r="B381" s="93" t="s">
        <v>141</v>
      </c>
      <c r="C381" s="93" t="s">
        <v>3476</v>
      </c>
      <c r="D381" s="93" t="s">
        <v>7295</v>
      </c>
      <c r="E381" s="93" t="s">
        <v>1407</v>
      </c>
      <c r="F381" s="93" t="s">
        <v>129</v>
      </c>
      <c r="G381" s="93" t="s">
        <v>147</v>
      </c>
      <c r="H381" s="93" t="s">
        <v>133</v>
      </c>
      <c r="I381" s="93" t="s">
        <v>5372</v>
      </c>
      <c r="J381" s="93" t="s">
        <v>5134</v>
      </c>
      <c r="K381" s="93" t="s">
        <v>160</v>
      </c>
    </row>
    <row r="382" spans="1:11" x14ac:dyDescent="0.35">
      <c r="A382" s="95" t="s">
        <v>121</v>
      </c>
      <c r="B382" s="95" t="s">
        <v>141</v>
      </c>
      <c r="C382" s="95" t="s">
        <v>3476</v>
      </c>
      <c r="D382" s="95" t="s">
        <v>7296</v>
      </c>
      <c r="E382" s="95" t="s">
        <v>1407</v>
      </c>
      <c r="F382" s="95" t="s">
        <v>129</v>
      </c>
      <c r="G382" s="95" t="s">
        <v>147</v>
      </c>
      <c r="H382" s="95" t="s">
        <v>133</v>
      </c>
      <c r="I382" s="95" t="s">
        <v>5371</v>
      </c>
      <c r="J382" s="95" t="s">
        <v>5134</v>
      </c>
      <c r="K382" s="95" t="s">
        <v>160</v>
      </c>
    </row>
    <row r="383" spans="1:11" x14ac:dyDescent="0.35">
      <c r="A383" s="93" t="s">
        <v>121</v>
      </c>
      <c r="B383" s="93" t="s">
        <v>122</v>
      </c>
      <c r="C383" s="93" t="s">
        <v>3476</v>
      </c>
      <c r="D383" s="93" t="s">
        <v>7297</v>
      </c>
      <c r="E383" s="93" t="s">
        <v>1407</v>
      </c>
      <c r="F383" s="93" t="s">
        <v>129</v>
      </c>
      <c r="G383" s="93" t="s">
        <v>132</v>
      </c>
      <c r="H383" s="93" t="s">
        <v>133</v>
      </c>
      <c r="I383" s="93" t="s">
        <v>5369</v>
      </c>
      <c r="J383" s="93" t="s">
        <v>5134</v>
      </c>
      <c r="K383" s="93" t="s">
        <v>160</v>
      </c>
    </row>
    <row r="384" spans="1:11" x14ac:dyDescent="0.35">
      <c r="A384" s="95" t="s">
        <v>121</v>
      </c>
      <c r="B384" s="95" t="s">
        <v>122</v>
      </c>
      <c r="C384" s="95" t="s">
        <v>3476</v>
      </c>
      <c r="D384" s="95" t="s">
        <v>7298</v>
      </c>
      <c r="E384" s="95" t="s">
        <v>1407</v>
      </c>
      <c r="F384" s="95" t="s">
        <v>123</v>
      </c>
      <c r="G384" s="95" t="s">
        <v>132</v>
      </c>
      <c r="H384" s="95" t="s">
        <v>133</v>
      </c>
      <c r="I384" s="95" t="s">
        <v>5609</v>
      </c>
      <c r="J384" s="95" t="s">
        <v>1315</v>
      </c>
      <c r="K384" s="95" t="s">
        <v>128</v>
      </c>
    </row>
    <row r="385" spans="1:11" x14ac:dyDescent="0.35">
      <c r="A385" s="93" t="s">
        <v>121</v>
      </c>
      <c r="B385" s="93" t="s">
        <v>122</v>
      </c>
      <c r="C385" s="93" t="s">
        <v>3476</v>
      </c>
      <c r="D385" s="93" t="s">
        <v>7299</v>
      </c>
      <c r="E385" s="93" t="s">
        <v>1407</v>
      </c>
      <c r="F385" s="93" t="s">
        <v>123</v>
      </c>
      <c r="G385" s="93" t="s">
        <v>147</v>
      </c>
      <c r="H385" s="93" t="s">
        <v>133</v>
      </c>
      <c r="I385" s="93" t="s">
        <v>5616</v>
      </c>
      <c r="J385" s="93" t="s">
        <v>1315</v>
      </c>
      <c r="K385" s="93" t="s">
        <v>128</v>
      </c>
    </row>
    <row r="386" spans="1:11" x14ac:dyDescent="0.35">
      <c r="A386" s="95" t="s">
        <v>121</v>
      </c>
      <c r="B386" s="95" t="s">
        <v>122</v>
      </c>
      <c r="C386" s="95" t="s">
        <v>3476</v>
      </c>
      <c r="D386" s="95" t="s">
        <v>7300</v>
      </c>
      <c r="E386" s="95" t="s">
        <v>1407</v>
      </c>
      <c r="F386" s="95" t="s">
        <v>123</v>
      </c>
      <c r="G386" s="95" t="s">
        <v>132</v>
      </c>
      <c r="H386" s="95" t="s">
        <v>133</v>
      </c>
      <c r="I386" s="95" t="s">
        <v>5609</v>
      </c>
      <c r="J386" s="95" t="s">
        <v>1316</v>
      </c>
      <c r="K386" s="95" t="s">
        <v>137</v>
      </c>
    </row>
    <row r="387" spans="1:11" x14ac:dyDescent="0.35">
      <c r="A387" s="93" t="s">
        <v>121</v>
      </c>
      <c r="B387" s="93" t="s">
        <v>122</v>
      </c>
      <c r="C387" s="93" t="s">
        <v>3476</v>
      </c>
      <c r="D387" s="93" t="s">
        <v>7301</v>
      </c>
      <c r="E387" s="93" t="s">
        <v>1406</v>
      </c>
      <c r="F387" s="93" t="s">
        <v>129</v>
      </c>
      <c r="G387" s="93" t="s">
        <v>132</v>
      </c>
      <c r="H387" s="93" t="s">
        <v>133</v>
      </c>
      <c r="I387" s="93" t="s">
        <v>5594</v>
      </c>
      <c r="J387" s="93" t="s">
        <v>1212</v>
      </c>
      <c r="K387" s="93" t="s">
        <v>149</v>
      </c>
    </row>
    <row r="388" spans="1:11" x14ac:dyDescent="0.35">
      <c r="A388" s="95" t="s">
        <v>121</v>
      </c>
      <c r="B388" s="95" t="s">
        <v>189</v>
      </c>
      <c r="C388" s="95" t="s">
        <v>3476</v>
      </c>
      <c r="D388" s="95" t="s">
        <v>7302</v>
      </c>
      <c r="E388" s="95" t="s">
        <v>1406</v>
      </c>
      <c r="F388" s="95" t="s">
        <v>129</v>
      </c>
      <c r="G388" s="95" t="s">
        <v>226</v>
      </c>
      <c r="H388" s="95" t="s">
        <v>133</v>
      </c>
      <c r="I388" s="95" t="s">
        <v>5591</v>
      </c>
      <c r="J388" s="95" t="s">
        <v>222</v>
      </c>
      <c r="K388" s="95" t="s">
        <v>223</v>
      </c>
    </row>
    <row r="389" spans="1:11" x14ac:dyDescent="0.35">
      <c r="A389" s="94" t="s">
        <v>121</v>
      </c>
      <c r="B389" s="94" t="s">
        <v>189</v>
      </c>
      <c r="C389" s="94" t="s">
        <v>3476</v>
      </c>
      <c r="D389" s="94" t="s">
        <v>7303</v>
      </c>
      <c r="E389" s="94" t="s">
        <v>1406</v>
      </c>
      <c r="F389" s="94" t="s">
        <v>129</v>
      </c>
      <c r="G389" s="94" t="s">
        <v>226</v>
      </c>
      <c r="H389" s="94" t="s">
        <v>133</v>
      </c>
      <c r="I389" s="94" t="s">
        <v>5590</v>
      </c>
      <c r="J389" s="94" t="s">
        <v>1313</v>
      </c>
      <c r="K389" s="94" t="s">
        <v>187</v>
      </c>
    </row>
    <row r="390" spans="1:11" x14ac:dyDescent="0.35">
      <c r="A390" s="95" t="s">
        <v>121</v>
      </c>
      <c r="B390" s="95" t="s">
        <v>189</v>
      </c>
      <c r="C390" s="95" t="s">
        <v>3476</v>
      </c>
      <c r="D390" s="95" t="s">
        <v>7304</v>
      </c>
      <c r="E390" s="95" t="s">
        <v>1406</v>
      </c>
      <c r="F390" s="95" t="s">
        <v>129</v>
      </c>
      <c r="G390" s="95" t="s">
        <v>226</v>
      </c>
      <c r="H390" s="95" t="s">
        <v>133</v>
      </c>
      <c r="I390" s="95" t="s">
        <v>5589</v>
      </c>
      <c r="J390" s="95" t="s">
        <v>1313</v>
      </c>
      <c r="K390" s="95" t="s">
        <v>187</v>
      </c>
    </row>
    <row r="391" spans="1:11" x14ac:dyDescent="0.35">
      <c r="A391" s="93" t="s">
        <v>121</v>
      </c>
      <c r="B391" s="93" t="s">
        <v>141</v>
      </c>
      <c r="C391" s="93" t="s">
        <v>3476</v>
      </c>
      <c r="D391" s="93" t="s">
        <v>7305</v>
      </c>
      <c r="E391" s="93" t="s">
        <v>1406</v>
      </c>
      <c r="F391" s="93" t="s">
        <v>129</v>
      </c>
      <c r="G391" s="93" t="s">
        <v>147</v>
      </c>
      <c r="H391" s="93" t="s">
        <v>259</v>
      </c>
      <c r="I391" s="93" t="s">
        <v>5588</v>
      </c>
      <c r="J391" s="93" t="s">
        <v>183</v>
      </c>
      <c r="K391" s="93" t="s">
        <v>184</v>
      </c>
    </row>
    <row r="392" spans="1:11" x14ac:dyDescent="0.35">
      <c r="A392" s="95" t="s">
        <v>121</v>
      </c>
      <c r="B392" s="95" t="s">
        <v>122</v>
      </c>
      <c r="C392" s="95" t="s">
        <v>3476</v>
      </c>
      <c r="D392" s="95" t="s">
        <v>7306</v>
      </c>
      <c r="E392" s="95" t="s">
        <v>1406</v>
      </c>
      <c r="F392" s="95" t="s">
        <v>129</v>
      </c>
      <c r="G392" s="95" t="s">
        <v>132</v>
      </c>
      <c r="H392" s="95" t="s">
        <v>133</v>
      </c>
      <c r="I392" s="95" t="s">
        <v>5585</v>
      </c>
      <c r="J392" s="95" t="s">
        <v>1212</v>
      </c>
      <c r="K392" s="95" t="s">
        <v>149</v>
      </c>
    </row>
    <row r="393" spans="1:11" x14ac:dyDescent="0.35">
      <c r="A393" s="93" t="s">
        <v>121</v>
      </c>
      <c r="B393" s="93" t="s">
        <v>141</v>
      </c>
      <c r="C393" s="93" t="s">
        <v>3476</v>
      </c>
      <c r="D393" s="93" t="s">
        <v>7307</v>
      </c>
      <c r="E393" s="93" t="s">
        <v>1406</v>
      </c>
      <c r="F393" s="93" t="s">
        <v>129</v>
      </c>
      <c r="G393" s="93" t="s">
        <v>147</v>
      </c>
      <c r="H393" s="93" t="s">
        <v>133</v>
      </c>
      <c r="I393" s="93" t="s">
        <v>3386</v>
      </c>
      <c r="J393" s="93" t="s">
        <v>1306</v>
      </c>
      <c r="K393" s="93" t="s">
        <v>419</v>
      </c>
    </row>
    <row r="394" spans="1:11" x14ac:dyDescent="0.35">
      <c r="A394" s="95" t="s">
        <v>121</v>
      </c>
      <c r="B394" s="95" t="s">
        <v>141</v>
      </c>
      <c r="C394" s="95" t="s">
        <v>3476</v>
      </c>
      <c r="D394" s="95" t="s">
        <v>7308</v>
      </c>
      <c r="E394" s="95" t="s">
        <v>1406</v>
      </c>
      <c r="F394" s="95" t="s">
        <v>129</v>
      </c>
      <c r="G394" s="95" t="s">
        <v>132</v>
      </c>
      <c r="H394" s="95" t="s">
        <v>133</v>
      </c>
      <c r="I394" s="95" t="s">
        <v>5578</v>
      </c>
      <c r="J394" s="95" t="s">
        <v>1307</v>
      </c>
      <c r="K394" s="95" t="s">
        <v>227</v>
      </c>
    </row>
    <row r="395" spans="1:11" x14ac:dyDescent="0.35">
      <c r="A395" s="93" t="s">
        <v>121</v>
      </c>
      <c r="B395" s="93" t="s">
        <v>141</v>
      </c>
      <c r="C395" s="93" t="s">
        <v>3476</v>
      </c>
      <c r="D395" s="93" t="s">
        <v>7309</v>
      </c>
      <c r="E395" s="93" t="s">
        <v>1406</v>
      </c>
      <c r="F395" s="93" t="s">
        <v>129</v>
      </c>
      <c r="G395" s="93" t="s">
        <v>147</v>
      </c>
      <c r="H395" s="93" t="s">
        <v>133</v>
      </c>
      <c r="I395" s="93" t="s">
        <v>5570</v>
      </c>
      <c r="J395" s="93" t="s">
        <v>1309</v>
      </c>
      <c r="K395" s="93" t="s">
        <v>232</v>
      </c>
    </row>
    <row r="396" spans="1:11" x14ac:dyDescent="0.35">
      <c r="A396" s="95" t="s">
        <v>121</v>
      </c>
      <c r="B396" s="95" t="s">
        <v>141</v>
      </c>
      <c r="C396" s="95" t="s">
        <v>3476</v>
      </c>
      <c r="D396" s="95" t="s">
        <v>7310</v>
      </c>
      <c r="E396" s="95" t="s">
        <v>1406</v>
      </c>
      <c r="F396" s="95" t="s">
        <v>129</v>
      </c>
      <c r="G396" s="95" t="s">
        <v>147</v>
      </c>
      <c r="H396" s="95" t="s">
        <v>133</v>
      </c>
      <c r="I396" s="95" t="s">
        <v>5557</v>
      </c>
      <c r="J396" s="95" t="s">
        <v>1129</v>
      </c>
      <c r="K396" s="95" t="s">
        <v>237</v>
      </c>
    </row>
    <row r="397" spans="1:11" x14ac:dyDescent="0.35">
      <c r="A397" s="93" t="s">
        <v>121</v>
      </c>
      <c r="B397" s="93" t="s">
        <v>189</v>
      </c>
      <c r="C397" s="93" t="s">
        <v>3476</v>
      </c>
      <c r="D397" s="93" t="s">
        <v>7311</v>
      </c>
      <c r="E397" s="93" t="s">
        <v>1406</v>
      </c>
      <c r="F397" s="93" t="s">
        <v>129</v>
      </c>
      <c r="G397" s="93" t="s">
        <v>226</v>
      </c>
      <c r="H397" s="93" t="s">
        <v>133</v>
      </c>
      <c r="I397" s="93" t="s">
        <v>5555</v>
      </c>
      <c r="J397" s="93" t="s">
        <v>5119</v>
      </c>
      <c r="K397" s="93" t="s">
        <v>318</v>
      </c>
    </row>
    <row r="398" spans="1:11" x14ac:dyDescent="0.35">
      <c r="A398" s="95" t="s">
        <v>121</v>
      </c>
      <c r="B398" s="95" t="s">
        <v>189</v>
      </c>
      <c r="C398" s="95" t="s">
        <v>3476</v>
      </c>
      <c r="D398" s="95" t="s">
        <v>7312</v>
      </c>
      <c r="E398" s="95" t="s">
        <v>1406</v>
      </c>
      <c r="F398" s="95" t="s">
        <v>129</v>
      </c>
      <c r="G398" s="95" t="s">
        <v>226</v>
      </c>
      <c r="H398" s="95" t="s">
        <v>133</v>
      </c>
      <c r="I398" s="95" t="s">
        <v>5549</v>
      </c>
      <c r="J398" s="95" t="s">
        <v>1322</v>
      </c>
      <c r="K398" s="95" t="s">
        <v>230</v>
      </c>
    </row>
    <row r="399" spans="1:11" x14ac:dyDescent="0.35">
      <c r="A399" s="93" t="s">
        <v>121</v>
      </c>
      <c r="B399" s="93" t="s">
        <v>122</v>
      </c>
      <c r="C399" s="93" t="s">
        <v>3476</v>
      </c>
      <c r="D399" s="93" t="s">
        <v>7313</v>
      </c>
      <c r="E399" s="93" t="s">
        <v>1406</v>
      </c>
      <c r="F399" s="93" t="s">
        <v>129</v>
      </c>
      <c r="G399" s="93" t="s">
        <v>132</v>
      </c>
      <c r="H399" s="93" t="s">
        <v>133</v>
      </c>
      <c r="I399" s="93" t="s">
        <v>5543</v>
      </c>
      <c r="J399" s="93" t="s">
        <v>1408</v>
      </c>
      <c r="K399" s="93" t="s">
        <v>178</v>
      </c>
    </row>
    <row r="400" spans="1:11" x14ac:dyDescent="0.35">
      <c r="A400" s="95" t="s">
        <v>121</v>
      </c>
      <c r="B400" s="95" t="s">
        <v>122</v>
      </c>
      <c r="C400" s="95" t="s">
        <v>3476</v>
      </c>
      <c r="D400" s="95" t="s">
        <v>7314</v>
      </c>
      <c r="E400" s="95" t="s">
        <v>1406</v>
      </c>
      <c r="F400" s="95" t="s">
        <v>123</v>
      </c>
      <c r="G400" s="95" t="s">
        <v>132</v>
      </c>
      <c r="H400" s="95" t="s">
        <v>133</v>
      </c>
      <c r="I400" s="95" t="s">
        <v>5534</v>
      </c>
      <c r="J400" s="95" t="s">
        <v>1541</v>
      </c>
      <c r="K400" s="95" t="s">
        <v>134</v>
      </c>
    </row>
    <row r="401" spans="1:11" x14ac:dyDescent="0.35">
      <c r="A401" s="93" t="s">
        <v>121</v>
      </c>
      <c r="B401" s="93" t="s">
        <v>122</v>
      </c>
      <c r="C401" s="93" t="s">
        <v>3476</v>
      </c>
      <c r="D401" s="93" t="s">
        <v>7315</v>
      </c>
      <c r="E401" s="93" t="s">
        <v>1406</v>
      </c>
      <c r="F401" s="93" t="s">
        <v>129</v>
      </c>
      <c r="G401" s="93" t="s">
        <v>147</v>
      </c>
      <c r="H401" s="93" t="s">
        <v>133</v>
      </c>
      <c r="I401" s="93" t="s">
        <v>5522</v>
      </c>
      <c r="J401" s="93" t="s">
        <v>200</v>
      </c>
      <c r="K401" s="93" t="s">
        <v>201</v>
      </c>
    </row>
    <row r="402" spans="1:11" x14ac:dyDescent="0.35">
      <c r="A402" s="95" t="s">
        <v>121</v>
      </c>
      <c r="B402" s="95" t="s">
        <v>122</v>
      </c>
      <c r="C402" s="95" t="s">
        <v>3476</v>
      </c>
      <c r="D402" s="95" t="s">
        <v>7316</v>
      </c>
      <c r="E402" s="95" t="s">
        <v>1406</v>
      </c>
      <c r="F402" s="95" t="s">
        <v>129</v>
      </c>
      <c r="G402" s="95" t="s">
        <v>132</v>
      </c>
      <c r="H402" s="95" t="s">
        <v>133</v>
      </c>
      <c r="I402" s="95" t="s">
        <v>5517</v>
      </c>
      <c r="J402" s="95" t="s">
        <v>200</v>
      </c>
      <c r="K402" s="95" t="s">
        <v>201</v>
      </c>
    </row>
    <row r="403" spans="1:11" x14ac:dyDescent="0.35">
      <c r="A403" s="93" t="s">
        <v>121</v>
      </c>
      <c r="B403" s="93" t="s">
        <v>122</v>
      </c>
      <c r="C403" s="93" t="s">
        <v>3476</v>
      </c>
      <c r="D403" s="93" t="s">
        <v>7317</v>
      </c>
      <c r="E403" s="93" t="s">
        <v>1406</v>
      </c>
      <c r="F403" s="93" t="s">
        <v>129</v>
      </c>
      <c r="G403" s="93" t="s">
        <v>132</v>
      </c>
      <c r="H403" s="93" t="s">
        <v>133</v>
      </c>
      <c r="I403" s="93" t="s">
        <v>3342</v>
      </c>
      <c r="J403" s="93" t="s">
        <v>1308</v>
      </c>
      <c r="K403" s="93" t="s">
        <v>210</v>
      </c>
    </row>
    <row r="404" spans="1:11" x14ac:dyDescent="0.35">
      <c r="A404" s="95" t="s">
        <v>121</v>
      </c>
      <c r="B404" s="95" t="s">
        <v>122</v>
      </c>
      <c r="C404" s="95" t="s">
        <v>3476</v>
      </c>
      <c r="D404" s="95" t="s">
        <v>7318</v>
      </c>
      <c r="E404" s="95" t="s">
        <v>1406</v>
      </c>
      <c r="F404" s="95" t="s">
        <v>129</v>
      </c>
      <c r="G404" s="95" t="s">
        <v>132</v>
      </c>
      <c r="H404" s="95" t="s">
        <v>133</v>
      </c>
      <c r="I404" s="95" t="s">
        <v>5502</v>
      </c>
      <c r="J404" s="95" t="s">
        <v>183</v>
      </c>
      <c r="K404" s="95" t="s">
        <v>184</v>
      </c>
    </row>
    <row r="405" spans="1:11" x14ac:dyDescent="0.35">
      <c r="A405" s="93" t="s">
        <v>121</v>
      </c>
      <c r="B405" s="93" t="s">
        <v>189</v>
      </c>
      <c r="C405" s="93" t="s">
        <v>3476</v>
      </c>
      <c r="D405" s="93" t="s">
        <v>7319</v>
      </c>
      <c r="E405" s="93" t="s">
        <v>1406</v>
      </c>
      <c r="F405" s="93" t="s">
        <v>129</v>
      </c>
      <c r="G405" s="93" t="s">
        <v>226</v>
      </c>
      <c r="H405" s="93" t="s">
        <v>133</v>
      </c>
      <c r="I405" s="93" t="s">
        <v>5500</v>
      </c>
      <c r="J405" s="93" t="s">
        <v>1302</v>
      </c>
      <c r="K405" s="93" t="s">
        <v>148</v>
      </c>
    </row>
    <row r="406" spans="1:11" x14ac:dyDescent="0.35">
      <c r="A406" s="94" t="s">
        <v>121</v>
      </c>
      <c r="B406" s="94" t="s">
        <v>189</v>
      </c>
      <c r="C406" s="94" t="s">
        <v>3476</v>
      </c>
      <c r="D406" s="94" t="s">
        <v>7320</v>
      </c>
      <c r="E406" s="94" t="s">
        <v>1406</v>
      </c>
      <c r="F406" s="94" t="s">
        <v>129</v>
      </c>
      <c r="G406" s="94" t="s">
        <v>226</v>
      </c>
      <c r="H406" s="94" t="s">
        <v>133</v>
      </c>
      <c r="I406" s="94" t="s">
        <v>5499</v>
      </c>
      <c r="J406" s="94" t="s">
        <v>1320</v>
      </c>
      <c r="K406" s="94" t="s">
        <v>177</v>
      </c>
    </row>
    <row r="407" spans="1:11" x14ac:dyDescent="0.35">
      <c r="A407" s="93" t="s">
        <v>121</v>
      </c>
      <c r="B407" s="93" t="s">
        <v>189</v>
      </c>
      <c r="C407" s="93" t="s">
        <v>3476</v>
      </c>
      <c r="D407" s="93" t="s">
        <v>7321</v>
      </c>
      <c r="E407" s="93" t="s">
        <v>1406</v>
      </c>
      <c r="F407" s="93" t="s">
        <v>129</v>
      </c>
      <c r="G407" s="93" t="s">
        <v>226</v>
      </c>
      <c r="H407" s="93" t="s">
        <v>133</v>
      </c>
      <c r="I407" s="93" t="s">
        <v>5496</v>
      </c>
      <c r="J407" s="93" t="s">
        <v>1129</v>
      </c>
      <c r="K407" s="93" t="s">
        <v>237</v>
      </c>
    </row>
    <row r="408" spans="1:11" x14ac:dyDescent="0.35">
      <c r="A408" s="95" t="s">
        <v>121</v>
      </c>
      <c r="B408" s="95" t="s">
        <v>189</v>
      </c>
      <c r="C408" s="95" t="s">
        <v>3476</v>
      </c>
      <c r="D408" s="95" t="s">
        <v>7322</v>
      </c>
      <c r="E408" s="95" t="s">
        <v>1406</v>
      </c>
      <c r="F408" s="95" t="s">
        <v>129</v>
      </c>
      <c r="G408" s="95" t="s">
        <v>226</v>
      </c>
      <c r="H408" s="95" t="s">
        <v>133</v>
      </c>
      <c r="I408" s="95" t="s">
        <v>5494</v>
      </c>
      <c r="J408" s="95" t="s">
        <v>1409</v>
      </c>
      <c r="K408" s="95" t="s">
        <v>315</v>
      </c>
    </row>
    <row r="409" spans="1:11" x14ac:dyDescent="0.35">
      <c r="A409" s="93" t="s">
        <v>121</v>
      </c>
      <c r="B409" s="93" t="s">
        <v>189</v>
      </c>
      <c r="C409" s="93" t="s">
        <v>3476</v>
      </c>
      <c r="D409" s="93" t="s">
        <v>7323</v>
      </c>
      <c r="E409" s="93" t="s">
        <v>1406</v>
      </c>
      <c r="F409" s="93" t="s">
        <v>129</v>
      </c>
      <c r="G409" s="93" t="s">
        <v>226</v>
      </c>
      <c r="H409" s="93" t="s">
        <v>133</v>
      </c>
      <c r="I409" s="93" t="s">
        <v>5493</v>
      </c>
      <c r="J409" s="93" t="s">
        <v>1319</v>
      </c>
      <c r="K409" s="93" t="s">
        <v>218</v>
      </c>
    </row>
    <row r="410" spans="1:11" x14ac:dyDescent="0.35">
      <c r="A410" s="95" t="s">
        <v>121</v>
      </c>
      <c r="B410" s="95" t="s">
        <v>122</v>
      </c>
      <c r="C410" s="95" t="s">
        <v>3476</v>
      </c>
      <c r="D410" s="95" t="s">
        <v>7324</v>
      </c>
      <c r="E410" s="95" t="s">
        <v>1406</v>
      </c>
      <c r="F410" s="95" t="s">
        <v>129</v>
      </c>
      <c r="G410" s="95" t="s">
        <v>132</v>
      </c>
      <c r="H410" s="95" t="s">
        <v>133</v>
      </c>
      <c r="I410" s="95" t="s">
        <v>5490</v>
      </c>
      <c r="J410" s="95" t="s">
        <v>1129</v>
      </c>
      <c r="K410" s="95" t="s">
        <v>237</v>
      </c>
    </row>
    <row r="411" spans="1:11" x14ac:dyDescent="0.35">
      <c r="A411" s="93" t="s">
        <v>121</v>
      </c>
      <c r="B411" s="93" t="s">
        <v>122</v>
      </c>
      <c r="C411" s="93" t="s">
        <v>3476</v>
      </c>
      <c r="D411" s="93" t="s">
        <v>7325</v>
      </c>
      <c r="E411" s="93" t="s">
        <v>1406</v>
      </c>
      <c r="F411" s="93" t="s">
        <v>129</v>
      </c>
      <c r="G411" s="93" t="s">
        <v>132</v>
      </c>
      <c r="H411" s="93" t="s">
        <v>133</v>
      </c>
      <c r="I411" s="93" t="s">
        <v>5939</v>
      </c>
      <c r="J411" s="93" t="s">
        <v>1322</v>
      </c>
      <c r="K411" s="93" t="s">
        <v>230</v>
      </c>
    </row>
    <row r="412" spans="1:11" x14ac:dyDescent="0.35">
      <c r="A412" s="95" t="s">
        <v>121</v>
      </c>
      <c r="B412" s="95" t="s">
        <v>189</v>
      </c>
      <c r="C412" s="95" t="s">
        <v>3476</v>
      </c>
      <c r="D412" s="95" t="s">
        <v>7326</v>
      </c>
      <c r="E412" s="95" t="s">
        <v>1406</v>
      </c>
      <c r="F412" s="95" t="s">
        <v>129</v>
      </c>
      <c r="G412" s="95" t="s">
        <v>226</v>
      </c>
      <c r="H412" s="95" t="s">
        <v>133</v>
      </c>
      <c r="I412" s="95" t="s">
        <v>6029</v>
      </c>
      <c r="J412" s="95" t="s">
        <v>5101</v>
      </c>
      <c r="K412" s="95" t="s">
        <v>209</v>
      </c>
    </row>
    <row r="413" spans="1:11" x14ac:dyDescent="0.35">
      <c r="A413" s="93" t="s">
        <v>121</v>
      </c>
      <c r="B413" s="93" t="s">
        <v>122</v>
      </c>
      <c r="C413" s="93" t="s">
        <v>3476</v>
      </c>
      <c r="D413" s="93" t="s">
        <v>7327</v>
      </c>
      <c r="E413" s="93" t="s">
        <v>1406</v>
      </c>
      <c r="F413" s="93" t="s">
        <v>129</v>
      </c>
      <c r="G413" s="93" t="s">
        <v>132</v>
      </c>
      <c r="H413" s="93" t="s">
        <v>133</v>
      </c>
      <c r="I413" s="93" t="s">
        <v>6028</v>
      </c>
      <c r="J413" s="93" t="s">
        <v>5119</v>
      </c>
      <c r="K413" s="93" t="s">
        <v>318</v>
      </c>
    </row>
    <row r="414" spans="1:11" x14ac:dyDescent="0.35">
      <c r="A414" s="95" t="s">
        <v>121</v>
      </c>
      <c r="B414" s="95" t="s">
        <v>189</v>
      </c>
      <c r="C414" s="95" t="s">
        <v>3476</v>
      </c>
      <c r="D414" s="95" t="s">
        <v>7328</v>
      </c>
      <c r="E414" s="95" t="s">
        <v>1406</v>
      </c>
      <c r="F414" s="95" t="s">
        <v>129</v>
      </c>
      <c r="G414" s="95" t="s">
        <v>226</v>
      </c>
      <c r="H414" s="95" t="s">
        <v>133</v>
      </c>
      <c r="I414" s="95" t="s">
        <v>6007</v>
      </c>
      <c r="J414" s="95" t="s">
        <v>5114</v>
      </c>
      <c r="K414" s="95" t="s">
        <v>240</v>
      </c>
    </row>
    <row r="415" spans="1:11" x14ac:dyDescent="0.35">
      <c r="A415" s="93" t="s">
        <v>121</v>
      </c>
      <c r="B415" s="93" t="s">
        <v>122</v>
      </c>
      <c r="C415" s="93" t="s">
        <v>3476</v>
      </c>
      <c r="D415" s="93" t="s">
        <v>7329</v>
      </c>
      <c r="E415" s="93" t="s">
        <v>1406</v>
      </c>
      <c r="F415" s="93" t="s">
        <v>129</v>
      </c>
      <c r="G415" s="93" t="s">
        <v>132</v>
      </c>
      <c r="H415" s="93" t="s">
        <v>133</v>
      </c>
      <c r="I415" s="93" t="s">
        <v>6004</v>
      </c>
      <c r="J415" s="93" t="s">
        <v>200</v>
      </c>
      <c r="K415" s="93" t="s">
        <v>201</v>
      </c>
    </row>
    <row r="416" spans="1:11" x14ac:dyDescent="0.35">
      <c r="A416" s="95" t="s">
        <v>121</v>
      </c>
      <c r="B416" s="95" t="s">
        <v>189</v>
      </c>
      <c r="C416" s="95" t="s">
        <v>3476</v>
      </c>
      <c r="D416" s="95" t="s">
        <v>7330</v>
      </c>
      <c r="E416" s="95" t="s">
        <v>1406</v>
      </c>
      <c r="F416" s="95" t="s">
        <v>129</v>
      </c>
      <c r="G416" s="95" t="s">
        <v>226</v>
      </c>
      <c r="H416" s="95" t="s">
        <v>133</v>
      </c>
      <c r="I416" s="95" t="s">
        <v>6002</v>
      </c>
      <c r="J416" s="95" t="s">
        <v>7026</v>
      </c>
      <c r="K416" s="95" t="s">
        <v>243</v>
      </c>
    </row>
    <row r="417" spans="1:11" x14ac:dyDescent="0.35">
      <c r="A417" s="93" t="s">
        <v>121</v>
      </c>
      <c r="B417" s="93" t="s">
        <v>122</v>
      </c>
      <c r="C417" s="93" t="s">
        <v>3476</v>
      </c>
      <c r="D417" s="93" t="s">
        <v>7331</v>
      </c>
      <c r="E417" s="93" t="s">
        <v>1406</v>
      </c>
      <c r="F417" s="93" t="s">
        <v>129</v>
      </c>
      <c r="G417" s="93" t="s">
        <v>132</v>
      </c>
      <c r="H417" s="93" t="s">
        <v>133</v>
      </c>
      <c r="I417" s="93" t="s">
        <v>5998</v>
      </c>
      <c r="J417" s="93" t="s">
        <v>5113</v>
      </c>
      <c r="K417" s="93" t="s">
        <v>152</v>
      </c>
    </row>
    <row r="418" spans="1:11" x14ac:dyDescent="0.35">
      <c r="A418" s="95" t="s">
        <v>121</v>
      </c>
      <c r="B418" s="95" t="s">
        <v>122</v>
      </c>
      <c r="C418" s="95" t="s">
        <v>3476</v>
      </c>
      <c r="D418" s="95" t="s">
        <v>7332</v>
      </c>
      <c r="E418" s="95" t="s">
        <v>1406</v>
      </c>
      <c r="F418" s="95" t="s">
        <v>129</v>
      </c>
      <c r="G418" s="95" t="s">
        <v>132</v>
      </c>
      <c r="H418" s="95" t="s">
        <v>133</v>
      </c>
      <c r="I418" s="95" t="s">
        <v>5983</v>
      </c>
      <c r="J418" s="95" t="s">
        <v>897</v>
      </c>
      <c r="K418" s="95" t="s">
        <v>313</v>
      </c>
    </row>
    <row r="419" spans="1:11" x14ac:dyDescent="0.35">
      <c r="A419" s="93" t="s">
        <v>121</v>
      </c>
      <c r="B419" s="93" t="s">
        <v>189</v>
      </c>
      <c r="C419" s="93" t="s">
        <v>3476</v>
      </c>
      <c r="D419" s="93" t="s">
        <v>7333</v>
      </c>
      <c r="E419" s="93" t="s">
        <v>1406</v>
      </c>
      <c r="F419" s="93" t="s">
        <v>129</v>
      </c>
      <c r="G419" s="93" t="s">
        <v>226</v>
      </c>
      <c r="H419" s="93" t="s">
        <v>133</v>
      </c>
      <c r="I419" s="93" t="s">
        <v>5975</v>
      </c>
      <c r="J419" s="93" t="s">
        <v>1410</v>
      </c>
      <c r="K419" s="93" t="s">
        <v>217</v>
      </c>
    </row>
    <row r="420" spans="1:11" x14ac:dyDescent="0.35">
      <c r="A420" s="95" t="s">
        <v>121</v>
      </c>
      <c r="B420" s="95" t="s">
        <v>189</v>
      </c>
      <c r="C420" s="95" t="s">
        <v>3476</v>
      </c>
      <c r="D420" s="95" t="s">
        <v>7334</v>
      </c>
      <c r="E420" s="95" t="s">
        <v>1406</v>
      </c>
      <c r="F420" s="95" t="s">
        <v>129</v>
      </c>
      <c r="G420" s="95" t="s">
        <v>226</v>
      </c>
      <c r="H420" s="95" t="s">
        <v>133</v>
      </c>
      <c r="I420" s="95" t="s">
        <v>5970</v>
      </c>
      <c r="J420" s="95" t="s">
        <v>1311</v>
      </c>
      <c r="K420" s="95" t="s">
        <v>244</v>
      </c>
    </row>
    <row r="421" spans="1:11" x14ac:dyDescent="0.35">
      <c r="A421" s="93" t="s">
        <v>121</v>
      </c>
      <c r="B421" s="93" t="s">
        <v>189</v>
      </c>
      <c r="C421" s="93" t="s">
        <v>3476</v>
      </c>
      <c r="D421" s="93" t="s">
        <v>7335</v>
      </c>
      <c r="E421" s="93" t="s">
        <v>1406</v>
      </c>
      <c r="F421" s="93" t="s">
        <v>129</v>
      </c>
      <c r="G421" s="93" t="s">
        <v>226</v>
      </c>
      <c r="H421" s="93" t="s">
        <v>133</v>
      </c>
      <c r="I421" s="93" t="s">
        <v>5969</v>
      </c>
      <c r="J421" s="93" t="s">
        <v>1542</v>
      </c>
      <c r="K421" s="93" t="s">
        <v>400</v>
      </c>
    </row>
    <row r="422" spans="1:11" x14ac:dyDescent="0.35">
      <c r="A422" s="95" t="s">
        <v>121</v>
      </c>
      <c r="B422" s="95" t="s">
        <v>141</v>
      </c>
      <c r="C422" s="95" t="s">
        <v>3476</v>
      </c>
      <c r="D422" s="95" t="s">
        <v>7336</v>
      </c>
      <c r="E422" s="95" t="s">
        <v>1406</v>
      </c>
      <c r="F422" s="95" t="s">
        <v>129</v>
      </c>
      <c r="G422" s="95" t="s">
        <v>153</v>
      </c>
      <c r="H422" s="95" t="s">
        <v>125</v>
      </c>
      <c r="I422" s="95" t="s">
        <v>5967</v>
      </c>
      <c r="J422" s="95" t="s">
        <v>7026</v>
      </c>
      <c r="K422" s="95" t="s">
        <v>243</v>
      </c>
    </row>
    <row r="423" spans="1:11" x14ac:dyDescent="0.35">
      <c r="A423" s="93" t="s">
        <v>121</v>
      </c>
      <c r="B423" s="93" t="s">
        <v>189</v>
      </c>
      <c r="C423" s="93" t="s">
        <v>3476</v>
      </c>
      <c r="D423" s="93" t="s">
        <v>7337</v>
      </c>
      <c r="E423" s="93" t="s">
        <v>1406</v>
      </c>
      <c r="F423" s="93" t="s">
        <v>129</v>
      </c>
      <c r="G423" s="93" t="s">
        <v>226</v>
      </c>
      <c r="H423" s="93" t="s">
        <v>133</v>
      </c>
      <c r="I423" s="93" t="s">
        <v>5966</v>
      </c>
      <c r="J423" s="93" t="s">
        <v>205</v>
      </c>
      <c r="K423" s="93" t="s">
        <v>206</v>
      </c>
    </row>
    <row r="424" spans="1:11" x14ac:dyDescent="0.35">
      <c r="A424" s="95" t="s">
        <v>121</v>
      </c>
      <c r="B424" s="95" t="s">
        <v>122</v>
      </c>
      <c r="C424" s="95" t="s">
        <v>3476</v>
      </c>
      <c r="D424" s="95" t="s">
        <v>7338</v>
      </c>
      <c r="E424" s="95" t="s">
        <v>1406</v>
      </c>
      <c r="F424" s="95" t="s">
        <v>129</v>
      </c>
      <c r="G424" s="95" t="s">
        <v>132</v>
      </c>
      <c r="H424" s="95" t="s">
        <v>133</v>
      </c>
      <c r="I424" s="95" t="s">
        <v>5962</v>
      </c>
      <c r="J424" s="95" t="s">
        <v>1411</v>
      </c>
      <c r="K424" s="95" t="s">
        <v>413</v>
      </c>
    </row>
    <row r="425" spans="1:11" x14ac:dyDescent="0.35">
      <c r="A425" s="93" t="s">
        <v>121</v>
      </c>
      <c r="B425" s="93" t="s">
        <v>141</v>
      </c>
      <c r="C425" s="93" t="s">
        <v>3476</v>
      </c>
      <c r="D425" s="93" t="s">
        <v>7339</v>
      </c>
      <c r="E425" s="93" t="s">
        <v>1406</v>
      </c>
      <c r="F425" s="93" t="s">
        <v>129</v>
      </c>
      <c r="G425" s="93" t="s">
        <v>147</v>
      </c>
      <c r="H425" s="93" t="s">
        <v>133</v>
      </c>
      <c r="I425" s="93" t="s">
        <v>5961</v>
      </c>
      <c r="J425" s="93" t="s">
        <v>1211</v>
      </c>
      <c r="K425" s="93" t="s">
        <v>202</v>
      </c>
    </row>
    <row r="426" spans="1:11" x14ac:dyDescent="0.35">
      <c r="A426" s="95" t="s">
        <v>121</v>
      </c>
      <c r="B426" s="95" t="s">
        <v>141</v>
      </c>
      <c r="C426" s="95" t="s">
        <v>3476</v>
      </c>
      <c r="D426" s="95" t="s">
        <v>7340</v>
      </c>
      <c r="E426" s="95" t="s">
        <v>1406</v>
      </c>
      <c r="F426" s="95" t="s">
        <v>129</v>
      </c>
      <c r="G426" s="95" t="s">
        <v>147</v>
      </c>
      <c r="H426" s="95" t="s">
        <v>133</v>
      </c>
      <c r="I426" s="95" t="s">
        <v>5956</v>
      </c>
      <c r="J426" s="95" t="s">
        <v>1308</v>
      </c>
      <c r="K426" s="95" t="s">
        <v>210</v>
      </c>
    </row>
    <row r="427" spans="1:11" x14ac:dyDescent="0.35">
      <c r="A427" s="93" t="s">
        <v>121</v>
      </c>
      <c r="B427" s="93" t="s">
        <v>122</v>
      </c>
      <c r="C427" s="93" t="s">
        <v>3476</v>
      </c>
      <c r="D427" s="93" t="s">
        <v>7341</v>
      </c>
      <c r="E427" s="93" t="s">
        <v>1406</v>
      </c>
      <c r="F427" s="93" t="s">
        <v>129</v>
      </c>
      <c r="G427" s="93" t="s">
        <v>132</v>
      </c>
      <c r="H427" s="93" t="s">
        <v>133</v>
      </c>
      <c r="I427" s="93" t="s">
        <v>5952</v>
      </c>
      <c r="J427" s="93" t="s">
        <v>5113</v>
      </c>
      <c r="K427" s="93" t="s">
        <v>152</v>
      </c>
    </row>
    <row r="428" spans="1:11" x14ac:dyDescent="0.35">
      <c r="A428" s="95" t="s">
        <v>121</v>
      </c>
      <c r="B428" s="95" t="s">
        <v>189</v>
      </c>
      <c r="C428" s="95" t="s">
        <v>3476</v>
      </c>
      <c r="D428" s="95" t="s">
        <v>7342</v>
      </c>
      <c r="E428" s="95" t="s">
        <v>1406</v>
      </c>
      <c r="F428" s="95" t="s">
        <v>129</v>
      </c>
      <c r="G428" s="95" t="s">
        <v>226</v>
      </c>
      <c r="H428" s="95" t="s">
        <v>133</v>
      </c>
      <c r="I428" s="95" t="s">
        <v>5950</v>
      </c>
      <c r="J428" s="95" t="s">
        <v>1546</v>
      </c>
      <c r="K428" s="95" t="s">
        <v>221</v>
      </c>
    </row>
    <row r="429" spans="1:11" x14ac:dyDescent="0.35">
      <c r="A429" s="93" t="s">
        <v>121</v>
      </c>
      <c r="B429" s="93" t="s">
        <v>141</v>
      </c>
      <c r="C429" s="93" t="s">
        <v>3476</v>
      </c>
      <c r="D429" s="93" t="s">
        <v>7343</v>
      </c>
      <c r="E429" s="93" t="s">
        <v>1406</v>
      </c>
      <c r="F429" s="93" t="s">
        <v>129</v>
      </c>
      <c r="G429" s="93" t="s">
        <v>147</v>
      </c>
      <c r="H429" s="93" t="s">
        <v>133</v>
      </c>
      <c r="I429" s="93" t="s">
        <v>5947</v>
      </c>
      <c r="J429" s="93" t="s">
        <v>1546</v>
      </c>
      <c r="K429" s="93" t="s">
        <v>221</v>
      </c>
    </row>
    <row r="430" spans="1:11" x14ac:dyDescent="0.35">
      <c r="A430" s="95" t="s">
        <v>121</v>
      </c>
      <c r="B430" s="95" t="s">
        <v>141</v>
      </c>
      <c r="C430" s="95" t="s">
        <v>3476</v>
      </c>
      <c r="D430" s="95" t="s">
        <v>7344</v>
      </c>
      <c r="E430" s="95" t="s">
        <v>1406</v>
      </c>
      <c r="F430" s="95" t="s">
        <v>129</v>
      </c>
      <c r="G430" s="95" t="s">
        <v>147</v>
      </c>
      <c r="H430" s="95" t="s">
        <v>133</v>
      </c>
      <c r="I430" s="95" t="s">
        <v>5946</v>
      </c>
      <c r="J430" s="95" t="s">
        <v>1546</v>
      </c>
      <c r="K430" s="95" t="s">
        <v>221</v>
      </c>
    </row>
    <row r="431" spans="1:11" x14ac:dyDescent="0.35">
      <c r="A431" s="93" t="s">
        <v>121</v>
      </c>
      <c r="B431" s="93" t="s">
        <v>122</v>
      </c>
      <c r="C431" s="93" t="s">
        <v>3476</v>
      </c>
      <c r="D431" s="93" t="s">
        <v>7345</v>
      </c>
      <c r="E431" s="93" t="s">
        <v>1406</v>
      </c>
      <c r="F431" s="93" t="s">
        <v>129</v>
      </c>
      <c r="G431" s="93" t="s">
        <v>132</v>
      </c>
      <c r="H431" s="93" t="s">
        <v>133</v>
      </c>
      <c r="I431" s="93" t="s">
        <v>5944</v>
      </c>
      <c r="J431" s="93" t="s">
        <v>1313</v>
      </c>
      <c r="K431" s="93" t="s">
        <v>187</v>
      </c>
    </row>
    <row r="432" spans="1:11" x14ac:dyDescent="0.35">
      <c r="A432" s="95" t="s">
        <v>121</v>
      </c>
      <c r="B432" s="95" t="s">
        <v>141</v>
      </c>
      <c r="C432" s="95" t="s">
        <v>3476</v>
      </c>
      <c r="D432" s="95" t="s">
        <v>7346</v>
      </c>
      <c r="E432" s="95" t="s">
        <v>1406</v>
      </c>
      <c r="F432" s="95" t="s">
        <v>129</v>
      </c>
      <c r="G432" s="95" t="s">
        <v>147</v>
      </c>
      <c r="H432" s="95" t="s">
        <v>133</v>
      </c>
      <c r="I432" s="95" t="s">
        <v>6107</v>
      </c>
      <c r="J432" s="95" t="s">
        <v>1313</v>
      </c>
      <c r="K432" s="95" t="s">
        <v>187</v>
      </c>
    </row>
    <row r="433" spans="1:11" x14ac:dyDescent="0.35">
      <c r="A433" s="93" t="s">
        <v>121</v>
      </c>
      <c r="B433" s="93" t="s">
        <v>122</v>
      </c>
      <c r="C433" s="93" t="s">
        <v>3476</v>
      </c>
      <c r="D433" s="93" t="s">
        <v>7347</v>
      </c>
      <c r="E433" s="93" t="s">
        <v>1406</v>
      </c>
      <c r="F433" s="93" t="s">
        <v>129</v>
      </c>
      <c r="G433" s="93" t="s">
        <v>132</v>
      </c>
      <c r="H433" s="93" t="s">
        <v>133</v>
      </c>
      <c r="I433" s="93" t="s">
        <v>6070</v>
      </c>
      <c r="J433" s="93" t="s">
        <v>5144</v>
      </c>
      <c r="K433" s="93" t="s">
        <v>215</v>
      </c>
    </row>
    <row r="434" spans="1:11" x14ac:dyDescent="0.35">
      <c r="A434" s="95" t="s">
        <v>121</v>
      </c>
      <c r="B434" s="95" t="s">
        <v>122</v>
      </c>
      <c r="C434" s="95" t="s">
        <v>3476</v>
      </c>
      <c r="D434" s="95" t="s">
        <v>7348</v>
      </c>
      <c r="E434" s="95" t="s">
        <v>1406</v>
      </c>
      <c r="F434" s="95" t="s">
        <v>129</v>
      </c>
      <c r="G434" s="95" t="s">
        <v>132</v>
      </c>
      <c r="H434" s="95" t="s">
        <v>133</v>
      </c>
      <c r="I434" s="95" t="s">
        <v>6067</v>
      </c>
      <c r="J434" s="95" t="s">
        <v>222</v>
      </c>
      <c r="K434" s="95" t="s">
        <v>223</v>
      </c>
    </row>
    <row r="435" spans="1:11" x14ac:dyDescent="0.35">
      <c r="A435" s="93" t="s">
        <v>121</v>
      </c>
      <c r="B435" s="93" t="s">
        <v>141</v>
      </c>
      <c r="C435" s="93" t="s">
        <v>3476</v>
      </c>
      <c r="D435" s="93" t="s">
        <v>7349</v>
      </c>
      <c r="E435" s="93" t="s">
        <v>1406</v>
      </c>
      <c r="F435" s="93" t="s">
        <v>129</v>
      </c>
      <c r="G435" s="93" t="s">
        <v>132</v>
      </c>
      <c r="H435" s="93" t="s">
        <v>133</v>
      </c>
      <c r="I435" s="93" t="s">
        <v>6063</v>
      </c>
      <c r="J435" s="93" t="s">
        <v>5144</v>
      </c>
      <c r="K435" s="93" t="s">
        <v>215</v>
      </c>
    </row>
    <row r="436" spans="1:11" x14ac:dyDescent="0.35">
      <c r="A436" s="95" t="s">
        <v>121</v>
      </c>
      <c r="B436" s="95" t="s">
        <v>141</v>
      </c>
      <c r="C436" s="95" t="s">
        <v>3476</v>
      </c>
      <c r="D436" s="95" t="s">
        <v>7350</v>
      </c>
      <c r="E436" s="95" t="s">
        <v>1406</v>
      </c>
      <c r="F436" s="95" t="s">
        <v>129</v>
      </c>
      <c r="G436" s="95" t="s">
        <v>132</v>
      </c>
      <c r="H436" s="95" t="s">
        <v>133</v>
      </c>
      <c r="I436" s="95" t="s">
        <v>6062</v>
      </c>
      <c r="J436" s="95" t="s">
        <v>130</v>
      </c>
      <c r="K436" s="95" t="s">
        <v>131</v>
      </c>
    </row>
    <row r="437" spans="1:11" x14ac:dyDescent="0.35">
      <c r="A437" s="93" t="s">
        <v>121</v>
      </c>
      <c r="B437" s="93" t="s">
        <v>141</v>
      </c>
      <c r="C437" s="93" t="s">
        <v>3476</v>
      </c>
      <c r="D437" s="93" t="s">
        <v>7351</v>
      </c>
      <c r="E437" s="93" t="s">
        <v>1406</v>
      </c>
      <c r="F437" s="93" t="s">
        <v>129</v>
      </c>
      <c r="G437" s="93" t="s">
        <v>132</v>
      </c>
      <c r="H437" s="93" t="s">
        <v>133</v>
      </c>
      <c r="I437" s="93" t="s">
        <v>6061</v>
      </c>
      <c r="J437" s="93" t="s">
        <v>1412</v>
      </c>
      <c r="K437" s="93" t="s">
        <v>403</v>
      </c>
    </row>
    <row r="438" spans="1:11" x14ac:dyDescent="0.35">
      <c r="A438" s="95" t="s">
        <v>121</v>
      </c>
      <c r="B438" s="95" t="s">
        <v>189</v>
      </c>
      <c r="C438" s="95" t="s">
        <v>3476</v>
      </c>
      <c r="D438" s="95" t="s">
        <v>7352</v>
      </c>
      <c r="E438" s="95" t="s">
        <v>1406</v>
      </c>
      <c r="F438" s="95" t="s">
        <v>129</v>
      </c>
      <c r="G438" s="95" t="s">
        <v>226</v>
      </c>
      <c r="H438" s="95" t="s">
        <v>133</v>
      </c>
      <c r="I438" s="95" t="s">
        <v>6082</v>
      </c>
      <c r="J438" s="95" t="s">
        <v>235</v>
      </c>
      <c r="K438" s="95" t="s">
        <v>236</v>
      </c>
    </row>
    <row r="439" spans="1:11" x14ac:dyDescent="0.35">
      <c r="A439" s="93" t="s">
        <v>121</v>
      </c>
      <c r="B439" s="93" t="s">
        <v>141</v>
      </c>
      <c r="C439" s="93" t="s">
        <v>3476</v>
      </c>
      <c r="D439" s="93" t="s">
        <v>7353</v>
      </c>
      <c r="E439" s="93" t="s">
        <v>1406</v>
      </c>
      <c r="F439" s="93" t="s">
        <v>129</v>
      </c>
      <c r="G439" s="93" t="s">
        <v>132</v>
      </c>
      <c r="H439" s="93" t="s">
        <v>133</v>
      </c>
      <c r="I439" s="93" t="s">
        <v>6080</v>
      </c>
      <c r="J439" s="93" t="s">
        <v>235</v>
      </c>
      <c r="K439" s="93" t="s">
        <v>236</v>
      </c>
    </row>
    <row r="440" spans="1:11" x14ac:dyDescent="0.35">
      <c r="A440" s="95" t="s">
        <v>121</v>
      </c>
      <c r="B440" s="95" t="s">
        <v>135</v>
      </c>
      <c r="C440" s="95" t="s">
        <v>3476</v>
      </c>
      <c r="D440" s="95" t="s">
        <v>7354</v>
      </c>
      <c r="E440" s="95" t="s">
        <v>1406</v>
      </c>
      <c r="F440" s="95" t="s">
        <v>129</v>
      </c>
      <c r="G440" s="95" t="s">
        <v>136</v>
      </c>
      <c r="H440" s="95" t="s">
        <v>125</v>
      </c>
      <c r="I440" s="95" t="s">
        <v>6077</v>
      </c>
      <c r="J440" s="95" t="s">
        <v>7026</v>
      </c>
      <c r="K440" s="95" t="s">
        <v>243</v>
      </c>
    </row>
    <row r="441" spans="1:11" x14ac:dyDescent="0.35">
      <c r="A441" s="93" t="s">
        <v>121</v>
      </c>
      <c r="B441" s="93" t="s">
        <v>189</v>
      </c>
      <c r="C441" s="93" t="s">
        <v>3476</v>
      </c>
      <c r="D441" s="93" t="s">
        <v>7355</v>
      </c>
      <c r="E441" s="93" t="s">
        <v>1406</v>
      </c>
      <c r="F441" s="93" t="s">
        <v>129</v>
      </c>
      <c r="G441" s="93" t="s">
        <v>226</v>
      </c>
      <c r="H441" s="93" t="s">
        <v>133</v>
      </c>
      <c r="I441" s="93" t="s">
        <v>6222</v>
      </c>
      <c r="J441" s="93" t="s">
        <v>5108</v>
      </c>
      <c r="K441" s="93" t="s">
        <v>155</v>
      </c>
    </row>
    <row r="442" spans="1:11" x14ac:dyDescent="0.35">
      <c r="A442" s="95" t="s">
        <v>121</v>
      </c>
      <c r="B442" s="95" t="s">
        <v>122</v>
      </c>
      <c r="C442" s="95" t="s">
        <v>3476</v>
      </c>
      <c r="D442" s="95" t="s">
        <v>7356</v>
      </c>
      <c r="E442" s="95" t="s">
        <v>1406</v>
      </c>
      <c r="F442" s="95" t="s">
        <v>129</v>
      </c>
      <c r="G442" s="95" t="s">
        <v>132</v>
      </c>
      <c r="H442" s="95" t="s">
        <v>133</v>
      </c>
      <c r="I442" s="95" t="s">
        <v>6220</v>
      </c>
      <c r="J442" s="95" t="s">
        <v>895</v>
      </c>
      <c r="K442" s="95" t="s">
        <v>332</v>
      </c>
    </row>
    <row r="443" spans="1:11" x14ac:dyDescent="0.35">
      <c r="A443" s="93" t="s">
        <v>121</v>
      </c>
      <c r="B443" s="93" t="s">
        <v>122</v>
      </c>
      <c r="C443" s="93" t="s">
        <v>3476</v>
      </c>
      <c r="D443" s="93" t="s">
        <v>7357</v>
      </c>
      <c r="E443" s="93" t="s">
        <v>1406</v>
      </c>
      <c r="F443" s="93" t="s">
        <v>129</v>
      </c>
      <c r="G443" s="93" t="s">
        <v>132</v>
      </c>
      <c r="H443" s="93" t="s">
        <v>133</v>
      </c>
      <c r="I443" s="93" t="s">
        <v>6216</v>
      </c>
      <c r="J443" s="93" t="s">
        <v>5111</v>
      </c>
      <c r="K443" s="93" t="s">
        <v>298</v>
      </c>
    </row>
    <row r="444" spans="1:11" x14ac:dyDescent="0.35">
      <c r="A444" s="95" t="s">
        <v>121</v>
      </c>
      <c r="B444" s="95" t="s">
        <v>141</v>
      </c>
      <c r="C444" s="95" t="s">
        <v>3476</v>
      </c>
      <c r="D444" s="95" t="s">
        <v>7358</v>
      </c>
      <c r="E444" s="95" t="s">
        <v>1406</v>
      </c>
      <c r="F444" s="95" t="s">
        <v>129</v>
      </c>
      <c r="G444" s="95" t="s">
        <v>132</v>
      </c>
      <c r="H444" s="95" t="s">
        <v>133</v>
      </c>
      <c r="I444" s="95" t="s">
        <v>6215</v>
      </c>
      <c r="J444" s="95" t="s">
        <v>7026</v>
      </c>
      <c r="K444" s="95" t="s">
        <v>243</v>
      </c>
    </row>
    <row r="445" spans="1:11" x14ac:dyDescent="0.35">
      <c r="A445" s="93" t="s">
        <v>121</v>
      </c>
      <c r="B445" s="93" t="s">
        <v>189</v>
      </c>
      <c r="C445" s="93" t="s">
        <v>3476</v>
      </c>
      <c r="D445" s="93" t="s">
        <v>7359</v>
      </c>
      <c r="E445" s="93" t="s">
        <v>1406</v>
      </c>
      <c r="F445" s="93" t="s">
        <v>129</v>
      </c>
      <c r="G445" s="93" t="s">
        <v>226</v>
      </c>
      <c r="H445" s="93" t="s">
        <v>133</v>
      </c>
      <c r="I445" s="93" t="s">
        <v>6211</v>
      </c>
      <c r="J445" s="93" t="s">
        <v>1212</v>
      </c>
      <c r="K445" s="93" t="s">
        <v>149</v>
      </c>
    </row>
    <row r="446" spans="1:11" x14ac:dyDescent="0.35">
      <c r="A446" s="95" t="s">
        <v>121</v>
      </c>
      <c r="B446" s="95" t="s">
        <v>189</v>
      </c>
      <c r="C446" s="95" t="s">
        <v>3476</v>
      </c>
      <c r="D446" s="95" t="s">
        <v>7360</v>
      </c>
      <c r="E446" s="95" t="s">
        <v>1406</v>
      </c>
      <c r="F446" s="95" t="s">
        <v>129</v>
      </c>
      <c r="G446" s="95" t="s">
        <v>226</v>
      </c>
      <c r="H446" s="95" t="s">
        <v>133</v>
      </c>
      <c r="I446" s="95" t="s">
        <v>6210</v>
      </c>
      <c r="J446" s="95" t="s">
        <v>1129</v>
      </c>
      <c r="K446" s="95" t="s">
        <v>237</v>
      </c>
    </row>
    <row r="447" spans="1:11" x14ac:dyDescent="0.35">
      <c r="A447" s="93" t="s">
        <v>121</v>
      </c>
      <c r="B447" s="93" t="s">
        <v>189</v>
      </c>
      <c r="C447" s="93" t="s">
        <v>3476</v>
      </c>
      <c r="D447" s="93" t="s">
        <v>7361</v>
      </c>
      <c r="E447" s="93" t="s">
        <v>1406</v>
      </c>
      <c r="F447" s="93" t="s">
        <v>129</v>
      </c>
      <c r="G447" s="93" t="s">
        <v>226</v>
      </c>
      <c r="H447" s="93" t="s">
        <v>133</v>
      </c>
      <c r="I447" s="93" t="s">
        <v>6209</v>
      </c>
      <c r="J447" s="93" t="s">
        <v>1212</v>
      </c>
      <c r="K447" s="93" t="s">
        <v>149</v>
      </c>
    </row>
    <row r="448" spans="1:11" x14ac:dyDescent="0.35">
      <c r="A448" s="95" t="s">
        <v>121</v>
      </c>
      <c r="B448" s="95" t="s">
        <v>189</v>
      </c>
      <c r="C448" s="95" t="s">
        <v>3476</v>
      </c>
      <c r="D448" s="95" t="s">
        <v>7362</v>
      </c>
      <c r="E448" s="95" t="s">
        <v>1406</v>
      </c>
      <c r="F448" s="95" t="s">
        <v>129</v>
      </c>
      <c r="G448" s="95" t="s">
        <v>226</v>
      </c>
      <c r="H448" s="95" t="s">
        <v>133</v>
      </c>
      <c r="I448" s="95" t="s">
        <v>6103</v>
      </c>
      <c r="J448" s="95" t="s">
        <v>205</v>
      </c>
      <c r="K448" s="95" t="s">
        <v>206</v>
      </c>
    </row>
    <row r="449" spans="1:11" x14ac:dyDescent="0.35">
      <c r="A449" s="93" t="s">
        <v>121</v>
      </c>
      <c r="B449" s="93" t="s">
        <v>141</v>
      </c>
      <c r="C449" s="93" t="s">
        <v>3476</v>
      </c>
      <c r="D449" s="93" t="s">
        <v>7363</v>
      </c>
      <c r="E449" s="93" t="s">
        <v>1406</v>
      </c>
      <c r="F449" s="93" t="s">
        <v>129</v>
      </c>
      <c r="G449" s="93" t="s">
        <v>132</v>
      </c>
      <c r="H449" s="93" t="s">
        <v>133</v>
      </c>
      <c r="I449" s="93" t="s">
        <v>6194</v>
      </c>
      <c r="J449" s="93" t="s">
        <v>1303</v>
      </c>
      <c r="K449" s="93" t="s">
        <v>207</v>
      </c>
    </row>
    <row r="450" spans="1:11" x14ac:dyDescent="0.35">
      <c r="A450" s="95" t="s">
        <v>121</v>
      </c>
      <c r="B450" s="95" t="s">
        <v>189</v>
      </c>
      <c r="C450" s="95" t="s">
        <v>3476</v>
      </c>
      <c r="D450" s="95" t="s">
        <v>7364</v>
      </c>
      <c r="E450" s="95" t="s">
        <v>1406</v>
      </c>
      <c r="F450" s="95" t="s">
        <v>129</v>
      </c>
      <c r="G450" s="95" t="s">
        <v>226</v>
      </c>
      <c r="H450" s="95" t="s">
        <v>133</v>
      </c>
      <c r="I450" s="95" t="s">
        <v>6204</v>
      </c>
      <c r="J450" s="95" t="s">
        <v>1644</v>
      </c>
      <c r="K450" s="95" t="s">
        <v>238</v>
      </c>
    </row>
    <row r="451" spans="1:11" x14ac:dyDescent="0.35">
      <c r="A451" s="93" t="s">
        <v>121</v>
      </c>
      <c r="B451" s="93" t="s">
        <v>122</v>
      </c>
      <c r="C451" s="93" t="s">
        <v>3476</v>
      </c>
      <c r="D451" s="93" t="s">
        <v>7365</v>
      </c>
      <c r="E451" s="93" t="s">
        <v>1406</v>
      </c>
      <c r="F451" s="93" t="s">
        <v>129</v>
      </c>
      <c r="G451" s="93" t="s">
        <v>132</v>
      </c>
      <c r="H451" s="93" t="s">
        <v>133</v>
      </c>
      <c r="I451" s="93" t="s">
        <v>6202</v>
      </c>
      <c r="J451" s="93" t="s">
        <v>1644</v>
      </c>
      <c r="K451" s="93" t="s">
        <v>238</v>
      </c>
    </row>
    <row r="452" spans="1:11" x14ac:dyDescent="0.35">
      <c r="A452" s="95" t="s">
        <v>121</v>
      </c>
      <c r="B452" s="95" t="s">
        <v>122</v>
      </c>
      <c r="C452" s="95" t="s">
        <v>3476</v>
      </c>
      <c r="D452" s="95" t="s">
        <v>7366</v>
      </c>
      <c r="E452" s="95" t="s">
        <v>1406</v>
      </c>
      <c r="F452" s="95" t="s">
        <v>129</v>
      </c>
      <c r="G452" s="95" t="s">
        <v>132</v>
      </c>
      <c r="H452" s="95" t="s">
        <v>133</v>
      </c>
      <c r="I452" s="95" t="s">
        <v>6197</v>
      </c>
      <c r="J452" s="95" t="s">
        <v>896</v>
      </c>
      <c r="K452" s="95" t="s">
        <v>294</v>
      </c>
    </row>
    <row r="453" spans="1:11" x14ac:dyDescent="0.35">
      <c r="A453" s="93" t="s">
        <v>121</v>
      </c>
      <c r="B453" s="93" t="s">
        <v>189</v>
      </c>
      <c r="C453" s="93" t="s">
        <v>3476</v>
      </c>
      <c r="D453" s="93" t="s">
        <v>7367</v>
      </c>
      <c r="E453" s="93" t="s">
        <v>1406</v>
      </c>
      <c r="F453" s="93" t="s">
        <v>129</v>
      </c>
      <c r="G453" s="93" t="s">
        <v>226</v>
      </c>
      <c r="H453" s="93" t="s">
        <v>133</v>
      </c>
      <c r="I453" s="93" t="s">
        <v>6195</v>
      </c>
      <c r="J453" s="93" t="s">
        <v>896</v>
      </c>
      <c r="K453" s="93" t="s">
        <v>294</v>
      </c>
    </row>
    <row r="454" spans="1:11" x14ac:dyDescent="0.35">
      <c r="A454" s="95" t="s">
        <v>121</v>
      </c>
      <c r="B454" s="95" t="s">
        <v>122</v>
      </c>
      <c r="C454" s="95" t="s">
        <v>3476</v>
      </c>
      <c r="D454" s="95" t="s">
        <v>7368</v>
      </c>
      <c r="E454" s="95" t="s">
        <v>1406</v>
      </c>
      <c r="F454" s="95" t="s">
        <v>129</v>
      </c>
      <c r="G454" s="95" t="s">
        <v>132</v>
      </c>
      <c r="H454" s="95" t="s">
        <v>133</v>
      </c>
      <c r="I454" s="95" t="s">
        <v>6193</v>
      </c>
      <c r="J454" s="95" t="s">
        <v>896</v>
      </c>
      <c r="K454" s="95" t="s">
        <v>294</v>
      </c>
    </row>
    <row r="455" spans="1:11" x14ac:dyDescent="0.35">
      <c r="A455" s="93" t="s">
        <v>121</v>
      </c>
      <c r="B455" s="93" t="s">
        <v>122</v>
      </c>
      <c r="C455" s="93" t="s">
        <v>3476</v>
      </c>
      <c r="D455" s="93" t="s">
        <v>7369</v>
      </c>
      <c r="E455" s="93" t="s">
        <v>1406</v>
      </c>
      <c r="F455" s="93" t="s">
        <v>129</v>
      </c>
      <c r="G455" s="93" t="s">
        <v>132</v>
      </c>
      <c r="H455" s="93" t="s">
        <v>133</v>
      </c>
      <c r="I455" s="93" t="s">
        <v>6192</v>
      </c>
      <c r="J455" s="93" t="s">
        <v>1303</v>
      </c>
      <c r="K455" s="93" t="s">
        <v>207</v>
      </c>
    </row>
    <row r="456" spans="1:11" x14ac:dyDescent="0.35">
      <c r="A456" s="95" t="s">
        <v>121</v>
      </c>
      <c r="B456" s="95" t="s">
        <v>122</v>
      </c>
      <c r="C456" s="95" t="s">
        <v>3476</v>
      </c>
      <c r="D456" s="95" t="s">
        <v>7370</v>
      </c>
      <c r="E456" s="95" t="s">
        <v>1406</v>
      </c>
      <c r="F456" s="95" t="s">
        <v>129</v>
      </c>
      <c r="G456" s="95" t="s">
        <v>132</v>
      </c>
      <c r="H456" s="95" t="s">
        <v>133</v>
      </c>
      <c r="I456" s="95" t="s">
        <v>6157</v>
      </c>
      <c r="J456" s="95" t="s">
        <v>1408</v>
      </c>
      <c r="K456" s="95" t="s">
        <v>178</v>
      </c>
    </row>
    <row r="457" spans="1:11" x14ac:dyDescent="0.35">
      <c r="A457" s="93" t="s">
        <v>121</v>
      </c>
      <c r="B457" s="93" t="s">
        <v>189</v>
      </c>
      <c r="C457" s="93" t="s">
        <v>3476</v>
      </c>
      <c r="D457" s="93" t="s">
        <v>7371</v>
      </c>
      <c r="E457" s="93" t="s">
        <v>1406</v>
      </c>
      <c r="F457" s="93" t="s">
        <v>129</v>
      </c>
      <c r="G457" s="93" t="s">
        <v>411</v>
      </c>
      <c r="H457" s="93" t="s">
        <v>259</v>
      </c>
      <c r="I457" s="93" t="s">
        <v>7372</v>
      </c>
      <c r="J457" s="93" t="s">
        <v>1321</v>
      </c>
      <c r="K457" s="93" t="s">
        <v>157</v>
      </c>
    </row>
    <row r="458" spans="1:11" x14ac:dyDescent="0.35">
      <c r="A458" s="95" t="s">
        <v>121</v>
      </c>
      <c r="B458" s="95" t="s">
        <v>135</v>
      </c>
      <c r="C458" s="95" t="s">
        <v>3476</v>
      </c>
      <c r="D458" s="95" t="s">
        <v>7373</v>
      </c>
      <c r="E458" s="95" t="s">
        <v>1406</v>
      </c>
      <c r="F458" s="95" t="s">
        <v>129</v>
      </c>
      <c r="G458" s="95" t="s">
        <v>192</v>
      </c>
      <c r="H458" s="95" t="s">
        <v>133</v>
      </c>
      <c r="I458" s="95" t="s">
        <v>6105</v>
      </c>
      <c r="J458" s="95" t="s">
        <v>235</v>
      </c>
      <c r="K458" s="95" t="s">
        <v>236</v>
      </c>
    </row>
    <row r="459" spans="1:11" x14ac:dyDescent="0.35">
      <c r="A459" s="93" t="s">
        <v>121</v>
      </c>
      <c r="B459" s="93" t="s">
        <v>189</v>
      </c>
      <c r="C459" s="93" t="s">
        <v>3476</v>
      </c>
      <c r="D459" s="93" t="s">
        <v>7374</v>
      </c>
      <c r="E459" s="93" t="s">
        <v>1406</v>
      </c>
      <c r="F459" s="93" t="s">
        <v>129</v>
      </c>
      <c r="G459" s="93" t="s">
        <v>226</v>
      </c>
      <c r="H459" s="93" t="s">
        <v>133</v>
      </c>
      <c r="I459" s="93" t="s">
        <v>6124</v>
      </c>
      <c r="J459" s="93" t="s">
        <v>1305</v>
      </c>
      <c r="K459" s="93" t="s">
        <v>158</v>
      </c>
    </row>
    <row r="460" spans="1:11" x14ac:dyDescent="0.35">
      <c r="A460" s="95" t="s">
        <v>121</v>
      </c>
      <c r="B460" s="95" t="s">
        <v>189</v>
      </c>
      <c r="C460" s="95" t="s">
        <v>3476</v>
      </c>
      <c r="D460" s="95" t="s">
        <v>7375</v>
      </c>
      <c r="E460" s="95" t="s">
        <v>1406</v>
      </c>
      <c r="F460" s="95" t="s">
        <v>129</v>
      </c>
      <c r="G460" s="95" t="s">
        <v>226</v>
      </c>
      <c r="H460" s="95" t="s">
        <v>133</v>
      </c>
      <c r="I460" s="95" t="s">
        <v>6123</v>
      </c>
      <c r="J460" s="95" t="s">
        <v>1212</v>
      </c>
      <c r="K460" s="95" t="s">
        <v>149</v>
      </c>
    </row>
    <row r="461" spans="1:11" x14ac:dyDescent="0.35">
      <c r="A461" s="93" t="s">
        <v>121</v>
      </c>
      <c r="B461" s="93" t="s">
        <v>189</v>
      </c>
      <c r="C461" s="93" t="s">
        <v>3476</v>
      </c>
      <c r="D461" s="93" t="s">
        <v>7376</v>
      </c>
      <c r="E461" s="93" t="s">
        <v>1406</v>
      </c>
      <c r="F461" s="93" t="s">
        <v>129</v>
      </c>
      <c r="G461" s="93" t="s">
        <v>226</v>
      </c>
      <c r="H461" s="93" t="s">
        <v>133</v>
      </c>
      <c r="I461" s="93" t="s">
        <v>6120</v>
      </c>
      <c r="J461" s="93" t="s">
        <v>1408</v>
      </c>
      <c r="K461" s="93" t="s">
        <v>178</v>
      </c>
    </row>
    <row r="462" spans="1:11" x14ac:dyDescent="0.35">
      <c r="A462" s="95" t="s">
        <v>121</v>
      </c>
      <c r="B462" s="95" t="s">
        <v>122</v>
      </c>
      <c r="C462" s="95" t="s">
        <v>3476</v>
      </c>
      <c r="D462" s="95" t="s">
        <v>7377</v>
      </c>
      <c r="E462" s="95" t="s">
        <v>1406</v>
      </c>
      <c r="F462" s="95" t="s">
        <v>123</v>
      </c>
      <c r="G462" s="95" t="s">
        <v>132</v>
      </c>
      <c r="H462" s="95" t="s">
        <v>133</v>
      </c>
      <c r="I462" s="95" t="s">
        <v>6113</v>
      </c>
      <c r="J462" s="95" t="s">
        <v>1318</v>
      </c>
      <c r="K462" s="95" t="s">
        <v>126</v>
      </c>
    </row>
    <row r="463" spans="1:11" x14ac:dyDescent="0.35">
      <c r="A463" s="93" t="s">
        <v>121</v>
      </c>
      <c r="B463" s="93" t="s">
        <v>122</v>
      </c>
      <c r="C463" s="93" t="s">
        <v>3476</v>
      </c>
      <c r="D463" s="93" t="s">
        <v>7378</v>
      </c>
      <c r="E463" s="93" t="s">
        <v>1406</v>
      </c>
      <c r="F463" s="93" t="s">
        <v>123</v>
      </c>
      <c r="G463" s="93" t="s">
        <v>132</v>
      </c>
      <c r="H463" s="93" t="s">
        <v>133</v>
      </c>
      <c r="I463" s="93" t="s">
        <v>6112</v>
      </c>
      <c r="J463" s="93" t="s">
        <v>1318</v>
      </c>
      <c r="K463" s="93" t="s">
        <v>126</v>
      </c>
    </row>
    <row r="464" spans="1:11" x14ac:dyDescent="0.35">
      <c r="A464" s="95" t="s">
        <v>121</v>
      </c>
      <c r="B464" s="95" t="s">
        <v>122</v>
      </c>
      <c r="C464" s="95" t="s">
        <v>3476</v>
      </c>
      <c r="D464" s="95" t="s">
        <v>7379</v>
      </c>
      <c r="E464" s="95" t="s">
        <v>1406</v>
      </c>
      <c r="F464" s="95" t="s">
        <v>129</v>
      </c>
      <c r="G464" s="95" t="s">
        <v>132</v>
      </c>
      <c r="H464" s="95" t="s">
        <v>133</v>
      </c>
      <c r="I464" s="95" t="s">
        <v>6287</v>
      </c>
      <c r="J464" s="95" t="s">
        <v>1212</v>
      </c>
      <c r="K464" s="95" t="s">
        <v>149</v>
      </c>
    </row>
    <row r="465" spans="1:11" x14ac:dyDescent="0.35">
      <c r="A465" s="93" t="s">
        <v>121</v>
      </c>
      <c r="B465" s="93" t="s">
        <v>189</v>
      </c>
      <c r="C465" s="93" t="s">
        <v>3476</v>
      </c>
      <c r="D465" s="93" t="s">
        <v>7380</v>
      </c>
      <c r="E465" s="93" t="s">
        <v>1406</v>
      </c>
      <c r="F465" s="93" t="s">
        <v>129</v>
      </c>
      <c r="G465" s="93" t="s">
        <v>226</v>
      </c>
      <c r="H465" s="93" t="s">
        <v>133</v>
      </c>
      <c r="I465" s="93" t="s">
        <v>6209</v>
      </c>
      <c r="J465" s="93" t="s">
        <v>1308</v>
      </c>
      <c r="K465" s="93" t="s">
        <v>210</v>
      </c>
    </row>
    <row r="466" spans="1:11" x14ac:dyDescent="0.35">
      <c r="A466" s="95" t="s">
        <v>121</v>
      </c>
      <c r="B466" s="95" t="s">
        <v>122</v>
      </c>
      <c r="C466" s="95" t="s">
        <v>3476</v>
      </c>
      <c r="D466" s="95" t="s">
        <v>7381</v>
      </c>
      <c r="E466" s="95" t="s">
        <v>1406</v>
      </c>
      <c r="F466" s="95" t="s">
        <v>129</v>
      </c>
      <c r="G466" s="95" t="s">
        <v>132</v>
      </c>
      <c r="H466" s="95" t="s">
        <v>133</v>
      </c>
      <c r="I466" s="95" t="s">
        <v>6308</v>
      </c>
      <c r="J466" s="95" t="s">
        <v>183</v>
      </c>
      <c r="K466" s="95" t="s">
        <v>184</v>
      </c>
    </row>
    <row r="467" spans="1:11" x14ac:dyDescent="0.35">
      <c r="A467" s="93" t="s">
        <v>121</v>
      </c>
      <c r="B467" s="93" t="s">
        <v>122</v>
      </c>
      <c r="C467" s="93" t="s">
        <v>3476</v>
      </c>
      <c r="D467" s="93" t="s">
        <v>7382</v>
      </c>
      <c r="E467" s="93" t="s">
        <v>1406</v>
      </c>
      <c r="F467" s="93" t="s">
        <v>129</v>
      </c>
      <c r="G467" s="93" t="s">
        <v>132</v>
      </c>
      <c r="H467" s="93" t="s">
        <v>133</v>
      </c>
      <c r="I467" s="93" t="s">
        <v>6295</v>
      </c>
      <c r="J467" s="93" t="s">
        <v>1302</v>
      </c>
      <c r="K467" s="93" t="s">
        <v>148</v>
      </c>
    </row>
    <row r="468" spans="1:11" x14ac:dyDescent="0.35">
      <c r="A468" s="95" t="s">
        <v>121</v>
      </c>
      <c r="B468" s="95" t="s">
        <v>122</v>
      </c>
      <c r="C468" s="95" t="s">
        <v>3476</v>
      </c>
      <c r="D468" s="95" t="s">
        <v>7383</v>
      </c>
      <c r="E468" s="95" t="s">
        <v>1406</v>
      </c>
      <c r="F468" s="95" t="s">
        <v>129</v>
      </c>
      <c r="G468" s="95" t="s">
        <v>132</v>
      </c>
      <c r="H468" s="95" t="s">
        <v>133</v>
      </c>
      <c r="I468" s="95" t="s">
        <v>6302</v>
      </c>
      <c r="J468" s="95" t="s">
        <v>1409</v>
      </c>
      <c r="K468" s="95" t="s">
        <v>315</v>
      </c>
    </row>
    <row r="469" spans="1:11" x14ac:dyDescent="0.35">
      <c r="A469" s="93" t="s">
        <v>121</v>
      </c>
      <c r="B469" s="93" t="s">
        <v>122</v>
      </c>
      <c r="C469" s="93" t="s">
        <v>3476</v>
      </c>
      <c r="D469" s="93" t="s">
        <v>7384</v>
      </c>
      <c r="E469" s="93" t="s">
        <v>1406</v>
      </c>
      <c r="F469" s="93" t="s">
        <v>129</v>
      </c>
      <c r="G469" s="93" t="s">
        <v>132</v>
      </c>
      <c r="H469" s="93" t="s">
        <v>133</v>
      </c>
      <c r="I469" s="93" t="s">
        <v>6301</v>
      </c>
      <c r="J469" s="93" t="s">
        <v>1409</v>
      </c>
      <c r="K469" s="93" t="s">
        <v>315</v>
      </c>
    </row>
    <row r="470" spans="1:11" x14ac:dyDescent="0.35">
      <c r="A470" s="95" t="s">
        <v>121</v>
      </c>
      <c r="B470" s="95" t="s">
        <v>122</v>
      </c>
      <c r="C470" s="95" t="s">
        <v>3476</v>
      </c>
      <c r="D470" s="95" t="s">
        <v>7385</v>
      </c>
      <c r="E470" s="95" t="s">
        <v>1406</v>
      </c>
      <c r="F470" s="95" t="s">
        <v>129</v>
      </c>
      <c r="G470" s="95" t="s">
        <v>132</v>
      </c>
      <c r="H470" s="95" t="s">
        <v>133</v>
      </c>
      <c r="I470" s="95" t="s">
        <v>6288</v>
      </c>
      <c r="J470" s="95" t="s">
        <v>7026</v>
      </c>
      <c r="K470" s="95" t="s">
        <v>243</v>
      </c>
    </row>
    <row r="471" spans="1:11" x14ac:dyDescent="0.35">
      <c r="A471" s="93" t="s">
        <v>121</v>
      </c>
      <c r="B471" s="93" t="s">
        <v>122</v>
      </c>
      <c r="C471" s="93" t="s">
        <v>3476</v>
      </c>
      <c r="D471" s="93" t="s">
        <v>7386</v>
      </c>
      <c r="E471" s="93" t="s">
        <v>1406</v>
      </c>
      <c r="F471" s="93" t="s">
        <v>129</v>
      </c>
      <c r="G471" s="93" t="s">
        <v>132</v>
      </c>
      <c r="H471" s="93" t="s">
        <v>133</v>
      </c>
      <c r="I471" s="93" t="s">
        <v>6287</v>
      </c>
      <c r="J471" s="93" t="s">
        <v>7026</v>
      </c>
      <c r="K471" s="93" t="s">
        <v>243</v>
      </c>
    </row>
    <row r="472" spans="1:11" x14ac:dyDescent="0.35">
      <c r="A472" s="95" t="s">
        <v>121</v>
      </c>
      <c r="B472" s="95" t="s">
        <v>122</v>
      </c>
      <c r="C472" s="95" t="s">
        <v>3476</v>
      </c>
      <c r="D472" s="95" t="s">
        <v>7387</v>
      </c>
      <c r="E472" s="95" t="s">
        <v>1406</v>
      </c>
      <c r="F472" s="95" t="s">
        <v>129</v>
      </c>
      <c r="G472" s="95" t="s">
        <v>132</v>
      </c>
      <c r="H472" s="95" t="s">
        <v>133</v>
      </c>
      <c r="I472" s="95" t="s">
        <v>6286</v>
      </c>
      <c r="J472" s="95" t="s">
        <v>7026</v>
      </c>
      <c r="K472" s="95" t="s">
        <v>243</v>
      </c>
    </row>
    <row r="473" spans="1:11" x14ac:dyDescent="0.35">
      <c r="A473" s="93" t="s">
        <v>121</v>
      </c>
      <c r="B473" s="93" t="s">
        <v>122</v>
      </c>
      <c r="C473" s="93" t="s">
        <v>3476</v>
      </c>
      <c r="D473" s="93" t="s">
        <v>7388</v>
      </c>
      <c r="E473" s="93" t="s">
        <v>1406</v>
      </c>
      <c r="F473" s="93" t="s">
        <v>129</v>
      </c>
      <c r="G473" s="93" t="s">
        <v>132</v>
      </c>
      <c r="H473" s="93" t="s">
        <v>133</v>
      </c>
      <c r="I473" s="93" t="s">
        <v>6282</v>
      </c>
      <c r="J473" s="93" t="s">
        <v>5101</v>
      </c>
      <c r="K473" s="93" t="s">
        <v>209</v>
      </c>
    </row>
    <row r="474" spans="1:11" x14ac:dyDescent="0.35">
      <c r="A474" s="95" t="s">
        <v>121</v>
      </c>
      <c r="B474" s="95" t="s">
        <v>122</v>
      </c>
      <c r="C474" s="95" t="s">
        <v>3476</v>
      </c>
      <c r="D474" s="95" t="s">
        <v>7389</v>
      </c>
      <c r="E474" s="95" t="s">
        <v>1406</v>
      </c>
      <c r="F474" s="95" t="s">
        <v>129</v>
      </c>
      <c r="G474" s="95" t="s">
        <v>132</v>
      </c>
      <c r="H474" s="95" t="s">
        <v>133</v>
      </c>
      <c r="I474" s="95" t="s">
        <v>6281</v>
      </c>
      <c r="J474" s="95" t="s">
        <v>5101</v>
      </c>
      <c r="K474" s="95" t="s">
        <v>209</v>
      </c>
    </row>
    <row r="475" spans="1:11" x14ac:dyDescent="0.35">
      <c r="A475" s="93" t="s">
        <v>121</v>
      </c>
      <c r="B475" s="93" t="s">
        <v>122</v>
      </c>
      <c r="C475" s="93" t="s">
        <v>3476</v>
      </c>
      <c r="D475" s="93" t="s">
        <v>7390</v>
      </c>
      <c r="E475" s="93" t="s">
        <v>1406</v>
      </c>
      <c r="F475" s="93" t="s">
        <v>129</v>
      </c>
      <c r="G475" s="93" t="s">
        <v>132</v>
      </c>
      <c r="H475" s="93" t="s">
        <v>133</v>
      </c>
      <c r="I475" s="93" t="s">
        <v>6269</v>
      </c>
      <c r="J475" s="93" t="s">
        <v>1546</v>
      </c>
      <c r="K475" s="93" t="s">
        <v>221</v>
      </c>
    </row>
    <row r="476" spans="1:11" x14ac:dyDescent="0.35">
      <c r="A476" s="95" t="s">
        <v>121</v>
      </c>
      <c r="B476" s="95" t="s">
        <v>189</v>
      </c>
      <c r="C476" s="95" t="s">
        <v>3476</v>
      </c>
      <c r="D476" s="95" t="s">
        <v>7391</v>
      </c>
      <c r="E476" s="95" t="s">
        <v>1406</v>
      </c>
      <c r="F476" s="95" t="s">
        <v>129</v>
      </c>
      <c r="G476" s="95" t="s">
        <v>226</v>
      </c>
      <c r="H476" s="95" t="s">
        <v>133</v>
      </c>
      <c r="I476" s="95" t="s">
        <v>6255</v>
      </c>
      <c r="J476" s="95" t="s">
        <v>1307</v>
      </c>
      <c r="K476" s="95" t="s">
        <v>227</v>
      </c>
    </row>
    <row r="477" spans="1:11" x14ac:dyDescent="0.35">
      <c r="A477" s="93" t="s">
        <v>121</v>
      </c>
      <c r="B477" s="93" t="s">
        <v>122</v>
      </c>
      <c r="C477" s="93" t="s">
        <v>3476</v>
      </c>
      <c r="D477" s="93" t="s">
        <v>7392</v>
      </c>
      <c r="E477" s="93" t="s">
        <v>1406</v>
      </c>
      <c r="F477" s="93" t="s">
        <v>129</v>
      </c>
      <c r="G477" s="93" t="s">
        <v>132</v>
      </c>
      <c r="H477" s="93" t="s">
        <v>133</v>
      </c>
      <c r="I477" s="93" t="s">
        <v>6254</v>
      </c>
      <c r="J477" s="93" t="s">
        <v>1307</v>
      </c>
      <c r="K477" s="93" t="s">
        <v>227</v>
      </c>
    </row>
    <row r="478" spans="1:11" x14ac:dyDescent="0.35">
      <c r="A478" s="95" t="s">
        <v>121</v>
      </c>
      <c r="B478" s="95" t="s">
        <v>189</v>
      </c>
      <c r="C478" s="95" t="s">
        <v>3476</v>
      </c>
      <c r="D478" s="95" t="s">
        <v>7393</v>
      </c>
      <c r="E478" s="95" t="s">
        <v>1406</v>
      </c>
      <c r="F478" s="95" t="s">
        <v>129</v>
      </c>
      <c r="G478" s="95" t="s">
        <v>226</v>
      </c>
      <c r="H478" s="95" t="s">
        <v>133</v>
      </c>
      <c r="I478" s="95" t="s">
        <v>6252</v>
      </c>
      <c r="J478" s="95" t="s">
        <v>1302</v>
      </c>
      <c r="K478" s="95" t="s">
        <v>148</v>
      </c>
    </row>
    <row r="479" spans="1:11" x14ac:dyDescent="0.35">
      <c r="A479" s="93" t="s">
        <v>121</v>
      </c>
      <c r="B479" s="93" t="s">
        <v>122</v>
      </c>
      <c r="C479" s="93" t="s">
        <v>3476</v>
      </c>
      <c r="D479" s="93" t="s">
        <v>7394</v>
      </c>
      <c r="E479" s="93" t="s">
        <v>1406</v>
      </c>
      <c r="F479" s="93" t="s">
        <v>129</v>
      </c>
      <c r="G479" s="93" t="s">
        <v>132</v>
      </c>
      <c r="H479" s="93" t="s">
        <v>133</v>
      </c>
      <c r="I479" s="93" t="s">
        <v>6193</v>
      </c>
      <c r="J479" s="93" t="s">
        <v>130</v>
      </c>
      <c r="K479" s="93" t="s">
        <v>131</v>
      </c>
    </row>
    <row r="480" spans="1:11" x14ac:dyDescent="0.35">
      <c r="A480" s="95" t="s">
        <v>121</v>
      </c>
      <c r="B480" s="95" t="s">
        <v>122</v>
      </c>
      <c r="C480" s="95" t="s">
        <v>3476</v>
      </c>
      <c r="D480" s="95" t="s">
        <v>7395</v>
      </c>
      <c r="E480" s="95" t="s">
        <v>1406</v>
      </c>
      <c r="F480" s="95" t="s">
        <v>129</v>
      </c>
      <c r="G480" s="95" t="s">
        <v>132</v>
      </c>
      <c r="H480" s="95" t="s">
        <v>133</v>
      </c>
      <c r="I480" s="95" t="s">
        <v>6428</v>
      </c>
      <c r="J480" s="95" t="s">
        <v>1305</v>
      </c>
      <c r="K480" s="95" t="s">
        <v>158</v>
      </c>
    </row>
    <row r="481" spans="1:11" x14ac:dyDescent="0.35">
      <c r="A481" s="93" t="s">
        <v>121</v>
      </c>
      <c r="B481" s="93" t="s">
        <v>189</v>
      </c>
      <c r="C481" s="93" t="s">
        <v>3476</v>
      </c>
      <c r="D481" s="93" t="s">
        <v>7396</v>
      </c>
      <c r="E481" s="93" t="s">
        <v>1406</v>
      </c>
      <c r="F481" s="93" t="s">
        <v>129</v>
      </c>
      <c r="G481" s="93" t="s">
        <v>226</v>
      </c>
      <c r="H481" s="93" t="s">
        <v>133</v>
      </c>
      <c r="I481" s="93" t="s">
        <v>6422</v>
      </c>
      <c r="J481" s="93" t="s">
        <v>1302</v>
      </c>
      <c r="K481" s="93" t="s">
        <v>148</v>
      </c>
    </row>
    <row r="482" spans="1:11" x14ac:dyDescent="0.35">
      <c r="A482" s="95" t="s">
        <v>121</v>
      </c>
      <c r="B482" s="95" t="s">
        <v>141</v>
      </c>
      <c r="C482" s="95" t="s">
        <v>3476</v>
      </c>
      <c r="D482" s="95" t="s">
        <v>7397</v>
      </c>
      <c r="E482" s="95" t="s">
        <v>1406</v>
      </c>
      <c r="F482" s="95" t="s">
        <v>123</v>
      </c>
      <c r="G482" s="95" t="s">
        <v>147</v>
      </c>
      <c r="H482" s="95" t="s">
        <v>133</v>
      </c>
      <c r="I482" s="95" t="s">
        <v>6420</v>
      </c>
      <c r="J482" s="95" t="s">
        <v>1315</v>
      </c>
      <c r="K482" s="95" t="s">
        <v>128</v>
      </c>
    </row>
    <row r="483" spans="1:11" x14ac:dyDescent="0.35">
      <c r="A483" s="93" t="s">
        <v>121</v>
      </c>
      <c r="B483" s="93" t="s">
        <v>189</v>
      </c>
      <c r="C483" s="93" t="s">
        <v>3476</v>
      </c>
      <c r="D483" s="93" t="s">
        <v>7398</v>
      </c>
      <c r="E483" s="93" t="s">
        <v>1406</v>
      </c>
      <c r="F483" s="93" t="s">
        <v>129</v>
      </c>
      <c r="G483" s="93" t="s">
        <v>226</v>
      </c>
      <c r="H483" s="93" t="s">
        <v>133</v>
      </c>
      <c r="I483" s="93" t="s">
        <v>6418</v>
      </c>
      <c r="J483" s="93" t="s">
        <v>1307</v>
      </c>
      <c r="K483" s="93" t="s">
        <v>227</v>
      </c>
    </row>
    <row r="484" spans="1:11" x14ac:dyDescent="0.35">
      <c r="A484" s="95" t="s">
        <v>121</v>
      </c>
      <c r="B484" s="95" t="s">
        <v>122</v>
      </c>
      <c r="C484" s="95" t="s">
        <v>3476</v>
      </c>
      <c r="D484" s="95" t="s">
        <v>7399</v>
      </c>
      <c r="E484" s="95" t="s">
        <v>1406</v>
      </c>
      <c r="F484" s="95" t="s">
        <v>129</v>
      </c>
      <c r="G484" s="95" t="s">
        <v>132</v>
      </c>
      <c r="H484" s="95" t="s">
        <v>133</v>
      </c>
      <c r="I484" s="95" t="s">
        <v>6417</v>
      </c>
      <c r="J484" s="95" t="s">
        <v>1307</v>
      </c>
      <c r="K484" s="95" t="s">
        <v>227</v>
      </c>
    </row>
    <row r="485" spans="1:11" x14ac:dyDescent="0.35">
      <c r="A485" s="93" t="s">
        <v>121</v>
      </c>
      <c r="B485" s="93" t="s">
        <v>122</v>
      </c>
      <c r="C485" s="93" t="s">
        <v>3476</v>
      </c>
      <c r="D485" s="93" t="s">
        <v>7400</v>
      </c>
      <c r="E485" s="93" t="s">
        <v>1406</v>
      </c>
      <c r="F485" s="93" t="s">
        <v>129</v>
      </c>
      <c r="G485" s="93" t="s">
        <v>132</v>
      </c>
      <c r="H485" s="93" t="s">
        <v>133</v>
      </c>
      <c r="I485" s="93" t="s">
        <v>6415</v>
      </c>
      <c r="J485" s="93" t="s">
        <v>1546</v>
      </c>
      <c r="K485" s="93" t="s">
        <v>221</v>
      </c>
    </row>
    <row r="486" spans="1:11" x14ac:dyDescent="0.35">
      <c r="A486" s="96" t="s">
        <v>121</v>
      </c>
      <c r="B486" s="96" t="s">
        <v>189</v>
      </c>
      <c r="C486" s="96" t="s">
        <v>3476</v>
      </c>
      <c r="D486" s="96" t="s">
        <v>7401</v>
      </c>
      <c r="E486" s="96" t="s">
        <v>1406</v>
      </c>
      <c r="F486" s="96" t="s">
        <v>129</v>
      </c>
      <c r="G486" s="96" t="s">
        <v>226</v>
      </c>
      <c r="H486" s="96" t="s">
        <v>402</v>
      </c>
      <c r="I486" s="96" t="s">
        <v>6394</v>
      </c>
      <c r="J486" s="96" t="s">
        <v>5113</v>
      </c>
      <c r="K486" s="96" t="s">
        <v>152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1096D-ECE4-4856-9351-CFEC287F2D14}">
  <sheetPr codeName="Hoja2">
    <tabColor theme="3" tint="0.499984740745262"/>
  </sheetPr>
  <dimension ref="A1:Z213"/>
  <sheetViews>
    <sheetView workbookViewId="0">
      <pane ySplit="1" topLeftCell="A2" activePane="bottomLeft" state="frozen"/>
      <selection pane="bottomLeft" activeCell="B2" sqref="B2:B369"/>
    </sheetView>
  </sheetViews>
  <sheetFormatPr baseColWidth="10" defaultRowHeight="14.5" x14ac:dyDescent="0.35"/>
  <cols>
    <col min="7" max="7" width="32.7265625" customWidth="1"/>
    <col min="11" max="11" width="28.7265625" customWidth="1"/>
    <col min="13" max="13" width="21.26953125" customWidth="1"/>
    <col min="15" max="28" width="10.7265625" customWidth="1"/>
  </cols>
  <sheetData>
    <row r="1" spans="1:26" ht="48.75" customHeight="1" x14ac:dyDescent="0.35">
      <c r="A1" s="52" t="s">
        <v>0</v>
      </c>
      <c r="B1" s="53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4" t="s">
        <v>11</v>
      </c>
      <c r="M1" s="53" t="s">
        <v>12</v>
      </c>
      <c r="N1" s="53" t="s">
        <v>1066</v>
      </c>
      <c r="O1" s="53" t="s">
        <v>1067</v>
      </c>
      <c r="P1" s="53" t="s">
        <v>1068</v>
      </c>
      <c r="Q1" s="53" t="s">
        <v>43</v>
      </c>
      <c r="R1" s="53" t="s">
        <v>1069</v>
      </c>
      <c r="S1" s="53" t="s">
        <v>1070</v>
      </c>
      <c r="T1" s="55" t="s">
        <v>1071</v>
      </c>
      <c r="U1" s="56" t="s">
        <v>1072</v>
      </c>
      <c r="V1" s="57" t="s">
        <v>1073</v>
      </c>
      <c r="W1" s="58" t="s">
        <v>1074</v>
      </c>
      <c r="X1" s="71" t="s">
        <v>1438</v>
      </c>
      <c r="Y1" s="71" t="s">
        <v>1439</v>
      </c>
      <c r="Z1" s="71" t="s">
        <v>1440</v>
      </c>
    </row>
    <row r="2" spans="1:26" x14ac:dyDescent="0.35">
      <c r="A2" s="59">
        <v>1</v>
      </c>
      <c r="B2" s="1" t="s">
        <v>7691</v>
      </c>
      <c r="C2" s="59" t="s">
        <v>7692</v>
      </c>
      <c r="D2" s="59" t="s">
        <v>13</v>
      </c>
      <c r="E2" s="59"/>
      <c r="F2" s="59" t="s">
        <v>13</v>
      </c>
      <c r="G2" s="72" t="s">
        <v>198</v>
      </c>
      <c r="H2" s="59" t="s">
        <v>3887</v>
      </c>
      <c r="I2" s="59" t="s">
        <v>13</v>
      </c>
      <c r="J2" s="59">
        <f>+IF(LEFT([1]!Tabla13[[#This Row],[Tarea]],5)="MJ_PM",2,IF(LEFT([1]!Tabla13[[#This Row],[Tarea]],8)="MJ_TE_CA",1,0))</f>
        <v>0</v>
      </c>
      <c r="K2" s="72" t="s">
        <v>7693</v>
      </c>
      <c r="L2" s="74">
        <v>45846</v>
      </c>
      <c r="M2" s="74" t="s">
        <v>866</v>
      </c>
      <c r="N2" s="73"/>
      <c r="O2" s="73" t="str">
        <f>+IF(OR([1]!Tabla13[[#This Row],[Responsable]]="Mantenimiento Mecánico",[1]!Tabla13[[#This Row],[Serie / Paralelo]]="X"),1,"")</f>
        <v/>
      </c>
      <c r="P2" s="75">
        <f>IFERROR(ROUND([1]!Tabla13[[#This Row],[HH]]/[1]!Tabla13[[#This Row],[Cantidad]],0),"")</f>
        <v>6</v>
      </c>
      <c r="Q2" s="75">
        <v>4</v>
      </c>
      <c r="R2" s="75">
        <v>24</v>
      </c>
      <c r="S2" s="67"/>
      <c r="T2" s="67"/>
      <c r="U2" s="66"/>
      <c r="V2" s="68"/>
      <c r="W2" s="69"/>
      <c r="X2" s="69" t="s">
        <v>1437</v>
      </c>
      <c r="Y2" s="70">
        <v>0</v>
      </c>
      <c r="Z2" s="70" t="e">
        <v>#REF!</v>
      </c>
    </row>
    <row r="3" spans="1:26" x14ac:dyDescent="0.35">
      <c r="A3" s="59">
        <v>2</v>
      </c>
      <c r="B3" s="1" t="s">
        <v>7425</v>
      </c>
      <c r="C3" s="59" t="s">
        <v>7426</v>
      </c>
      <c r="D3" s="59" t="s">
        <v>13</v>
      </c>
      <c r="E3" s="59"/>
      <c r="F3" s="59" t="s">
        <v>13</v>
      </c>
      <c r="G3" s="72" t="s">
        <v>152</v>
      </c>
      <c r="H3" s="59" t="s">
        <v>4015</v>
      </c>
      <c r="I3" s="59" t="s">
        <v>13</v>
      </c>
      <c r="J3" s="59">
        <f>+IF(LEFT([1]!Tabla13[[#This Row],[Tarea]],5)="MJ_PM",2,IF(LEFT([1]!Tabla13[[#This Row],[Tarea]],8)="MJ_TE_CA",1,0))</f>
        <v>0</v>
      </c>
      <c r="K3" s="72" t="s">
        <v>6237</v>
      </c>
      <c r="L3" s="74">
        <v>45847</v>
      </c>
      <c r="M3" s="74" t="s">
        <v>15</v>
      </c>
      <c r="N3" s="73"/>
      <c r="O3" s="73">
        <f>+IF(OR([1]!Tabla13[[#This Row],[Responsable]]="Mantenimiento Mecánico",[1]!Tabla13[[#This Row],[Serie / Paralelo]]="X"),1,"")</f>
        <v>1</v>
      </c>
      <c r="P3" s="75">
        <f>IFERROR(ROUND([1]!Tabla13[[#This Row],[HH]]/[1]!Tabla13[[#This Row],[Cantidad]],0),"")</f>
        <v>2</v>
      </c>
      <c r="Q3" s="75">
        <v>2</v>
      </c>
      <c r="R3" s="75">
        <v>4</v>
      </c>
      <c r="S3" s="67"/>
      <c r="T3" s="67"/>
      <c r="U3" s="66"/>
      <c r="V3" s="68"/>
      <c r="W3" s="69"/>
      <c r="X3" s="69" t="e">
        <v>#REF!</v>
      </c>
      <c r="Y3" s="70">
        <v>0</v>
      </c>
      <c r="Z3" s="70"/>
    </row>
    <row r="4" spans="1:26" x14ac:dyDescent="0.35">
      <c r="A4" s="59">
        <v>3</v>
      </c>
      <c r="B4" s="1" t="s">
        <v>7694</v>
      </c>
      <c r="C4" s="59" t="s">
        <v>7695</v>
      </c>
      <c r="D4" s="59" t="s">
        <v>7696</v>
      </c>
      <c r="E4" s="59"/>
      <c r="F4" s="59" t="s">
        <v>13</v>
      </c>
      <c r="G4" s="72" t="s">
        <v>152</v>
      </c>
      <c r="H4" s="59" t="s">
        <v>4015</v>
      </c>
      <c r="I4" s="59" t="s">
        <v>13</v>
      </c>
      <c r="J4" s="59">
        <f>+IF(LEFT([1]!Tabla13[[#This Row],[Tarea]],5)="MJ_PM",2,IF(LEFT([1]!Tabla13[[#This Row],[Tarea]],8)="MJ_TE_CA",1,0))</f>
        <v>0</v>
      </c>
      <c r="K4" s="72" t="s">
        <v>7697</v>
      </c>
      <c r="L4" s="74">
        <v>45847</v>
      </c>
      <c r="M4" s="74" t="s">
        <v>15</v>
      </c>
      <c r="N4" s="73"/>
      <c r="O4" s="73">
        <f>+IF(OR([1]!Tabla13[[#This Row],[Responsable]]="Mantenimiento Mecánico",[1]!Tabla13[[#This Row],[Serie / Paralelo]]="X"),1,"")</f>
        <v>1</v>
      </c>
      <c r="P4" s="75">
        <f>IFERROR(ROUND([1]!Tabla13[[#This Row],[HH]]/[1]!Tabla13[[#This Row],[Cantidad]],0),"")</f>
        <v>15</v>
      </c>
      <c r="Q4" s="75">
        <v>4</v>
      </c>
      <c r="R4" s="75">
        <v>61</v>
      </c>
      <c r="S4" s="79"/>
      <c r="T4" s="79"/>
      <c r="U4" s="66"/>
      <c r="V4" s="68"/>
      <c r="W4" s="69"/>
      <c r="X4" s="69" t="e">
        <v>#REF!</v>
      </c>
      <c r="Y4" s="70">
        <v>1892.11</v>
      </c>
      <c r="Z4" s="70" t="e">
        <v>#REF!</v>
      </c>
    </row>
    <row r="5" spans="1:26" x14ac:dyDescent="0.35">
      <c r="A5" s="59">
        <v>4</v>
      </c>
      <c r="B5" s="1" t="s">
        <v>7268</v>
      </c>
      <c r="C5" s="59" t="s">
        <v>7698</v>
      </c>
      <c r="D5" s="59" t="s">
        <v>7699</v>
      </c>
      <c r="E5" s="59"/>
      <c r="F5" s="59" t="s">
        <v>13</v>
      </c>
      <c r="G5" s="72" t="s">
        <v>152</v>
      </c>
      <c r="H5" s="59" t="s">
        <v>4015</v>
      </c>
      <c r="I5" s="59" t="s">
        <v>13</v>
      </c>
      <c r="J5" s="59">
        <f>+IF(LEFT([1]!Tabla13[[#This Row],[Tarea]],5)="MJ_PM",2,IF(LEFT([1]!Tabla13[[#This Row],[Tarea]],8)="MJ_TE_CA",1,0))</f>
        <v>0</v>
      </c>
      <c r="K5" s="72" t="s">
        <v>3828</v>
      </c>
      <c r="L5" s="74">
        <v>45847</v>
      </c>
      <c r="M5" s="74" t="s">
        <v>15</v>
      </c>
      <c r="N5" s="73"/>
      <c r="O5" s="73">
        <f>+IF(OR([1]!Tabla13[[#This Row],[Responsable]]="Mantenimiento Mecánico",[1]!Tabla13[[#This Row],[Serie / Paralelo]]="X"),1,"")</f>
        <v>1</v>
      </c>
      <c r="P5" s="75">
        <f>IFERROR(ROUND([1]!Tabla13[[#This Row],[HH]]/[1]!Tabla13[[#This Row],[Cantidad]],0),"")</f>
        <v>5</v>
      </c>
      <c r="Q5" s="75">
        <v>2</v>
      </c>
      <c r="R5" s="75">
        <v>10</v>
      </c>
      <c r="S5" s="79"/>
      <c r="T5" s="79"/>
      <c r="U5" s="66"/>
      <c r="V5" s="68"/>
      <c r="W5" s="69"/>
      <c r="X5" s="69" t="e">
        <v>#REF!</v>
      </c>
      <c r="Y5" s="70">
        <v>0</v>
      </c>
      <c r="Z5" s="70" t="e">
        <v>#REF!</v>
      </c>
    </row>
    <row r="6" spans="1:26" x14ac:dyDescent="0.35">
      <c r="A6" s="59">
        <v>5</v>
      </c>
      <c r="B6" s="1" t="s">
        <v>7700</v>
      </c>
      <c r="C6" s="59" t="s">
        <v>7701</v>
      </c>
      <c r="D6" s="59" t="s">
        <v>7702</v>
      </c>
      <c r="E6" s="59"/>
      <c r="F6" s="59" t="s">
        <v>13</v>
      </c>
      <c r="G6" s="72" t="s">
        <v>434</v>
      </c>
      <c r="H6" s="59" t="s">
        <v>7703</v>
      </c>
      <c r="I6" s="59" t="s">
        <v>13</v>
      </c>
      <c r="J6" s="59">
        <f>+IF(LEFT([1]!Tabla13[[#This Row],[Tarea]],5)="MJ_PM",2,IF(LEFT([1]!Tabla13[[#This Row],[Tarea]],8)="MJ_TE_CA",1,0))</f>
        <v>0</v>
      </c>
      <c r="K6" s="72" t="s">
        <v>7704</v>
      </c>
      <c r="L6" s="74">
        <v>45847</v>
      </c>
      <c r="M6" s="74" t="s">
        <v>18</v>
      </c>
      <c r="N6" s="73"/>
      <c r="O6" s="73" t="str">
        <f>+IF(OR([1]!Tabla13[[#This Row],[Responsable]]="Mantenimiento Mecánico",[1]!Tabla13[[#This Row],[Serie / Paralelo]]="X"),1,"")</f>
        <v/>
      </c>
      <c r="P6" s="75">
        <f>IFERROR(ROUND([1]!Tabla13[[#This Row],[HH]]/[1]!Tabla13[[#This Row],[Cantidad]],0),"")</f>
        <v>12</v>
      </c>
      <c r="Q6" s="75">
        <v>2</v>
      </c>
      <c r="R6" s="75">
        <v>23</v>
      </c>
      <c r="S6" s="79"/>
      <c r="T6" s="79"/>
      <c r="U6" s="66"/>
      <c r="V6" s="68"/>
      <c r="W6" s="69"/>
      <c r="X6" s="69" t="e">
        <v>#REF!</v>
      </c>
      <c r="Y6" s="70">
        <v>380.78999999999996</v>
      </c>
      <c r="Z6" s="70" t="e">
        <v>#REF!</v>
      </c>
    </row>
    <row r="7" spans="1:26" x14ac:dyDescent="0.35">
      <c r="A7" s="59">
        <v>6</v>
      </c>
      <c r="B7" s="1" t="s">
        <v>7705</v>
      </c>
      <c r="C7" s="59" t="s">
        <v>7706</v>
      </c>
      <c r="D7" s="59" t="s">
        <v>13</v>
      </c>
      <c r="E7" s="59"/>
      <c r="F7" s="59" t="s">
        <v>13</v>
      </c>
      <c r="G7" s="72" t="s">
        <v>434</v>
      </c>
      <c r="H7" s="59" t="s">
        <v>7703</v>
      </c>
      <c r="I7" s="59" t="s">
        <v>13</v>
      </c>
      <c r="J7" s="59">
        <f>+IF(LEFT([1]!Tabla13[[#This Row],[Tarea]],5)="MJ_PM",2,IF(LEFT([1]!Tabla13[[#This Row],[Tarea]],8)="MJ_TE_CA",1,0))</f>
        <v>0</v>
      </c>
      <c r="K7" s="72" t="s">
        <v>1288</v>
      </c>
      <c r="L7" s="74">
        <v>45847</v>
      </c>
      <c r="M7" s="74" t="s">
        <v>18</v>
      </c>
      <c r="N7" s="73"/>
      <c r="O7" s="73" t="str">
        <f>+IF(OR([1]!Tabla13[[#This Row],[Responsable]]="Mantenimiento Mecánico",[1]!Tabla13[[#This Row],[Serie / Paralelo]]="X"),1,"")</f>
        <v/>
      </c>
      <c r="P7" s="75">
        <f>IFERROR(ROUND([1]!Tabla13[[#This Row],[HH]]/[1]!Tabla13[[#This Row],[Cantidad]],0),"")</f>
        <v>2</v>
      </c>
      <c r="Q7" s="75">
        <v>2</v>
      </c>
      <c r="R7" s="75">
        <v>4</v>
      </c>
      <c r="S7" s="79"/>
      <c r="T7" s="79"/>
      <c r="U7" s="66"/>
      <c r="V7" s="68"/>
      <c r="W7" s="69"/>
      <c r="X7" s="69" t="e">
        <v>#REF!</v>
      </c>
      <c r="Y7" s="70">
        <v>655.01</v>
      </c>
      <c r="Z7" s="70" t="e">
        <v>#REF!</v>
      </c>
    </row>
    <row r="8" spans="1:26" x14ac:dyDescent="0.35">
      <c r="A8" s="59">
        <v>7</v>
      </c>
      <c r="B8" s="1" t="s">
        <v>7707</v>
      </c>
      <c r="C8" s="59" t="s">
        <v>7708</v>
      </c>
      <c r="D8" s="59" t="s">
        <v>13</v>
      </c>
      <c r="E8" s="59"/>
      <c r="F8" s="59" t="s">
        <v>13</v>
      </c>
      <c r="G8" s="72" t="s">
        <v>223</v>
      </c>
      <c r="H8" s="59" t="s">
        <v>6936</v>
      </c>
      <c r="I8" s="59" t="s">
        <v>13</v>
      </c>
      <c r="J8" s="59">
        <f>+IF(LEFT([1]!Tabla13[[#This Row],[Tarea]],5)="MJ_PM",2,IF(LEFT([1]!Tabla13[[#This Row],[Tarea]],8)="MJ_TE_CA",1,0))</f>
        <v>0</v>
      </c>
      <c r="K8" s="72" t="s">
        <v>7709</v>
      </c>
      <c r="L8" s="74">
        <v>45851</v>
      </c>
      <c r="M8" s="74" t="s">
        <v>866</v>
      </c>
      <c r="N8" s="73"/>
      <c r="O8" s="73" t="str">
        <f>+IF(OR([1]!Tabla13[[#This Row],[Responsable]]="Mantenimiento Mecánico",[1]!Tabla13[[#This Row],[Serie / Paralelo]]="X"),1,"")</f>
        <v/>
      </c>
      <c r="P8" s="75">
        <f>IFERROR(ROUND([1]!Tabla13[[#This Row],[HH]]/[1]!Tabla13[[#This Row],[Cantidad]],0),"")</f>
        <v>3</v>
      </c>
      <c r="Q8" s="75">
        <v>4</v>
      </c>
      <c r="R8" s="75">
        <v>12</v>
      </c>
      <c r="S8" s="79"/>
      <c r="T8" s="79"/>
      <c r="U8" s="66"/>
      <c r="V8" s="68"/>
      <c r="W8" s="69"/>
      <c r="X8" s="69" t="e">
        <v>#REF!</v>
      </c>
      <c r="Y8" s="70">
        <v>0</v>
      </c>
      <c r="Z8" s="70" t="e">
        <v>#REF!</v>
      </c>
    </row>
    <row r="9" spans="1:26" x14ac:dyDescent="0.35">
      <c r="A9" s="59">
        <v>8</v>
      </c>
      <c r="B9" s="1" t="s">
        <v>7710</v>
      </c>
      <c r="C9" s="59" t="s">
        <v>7711</v>
      </c>
      <c r="D9" s="59" t="s">
        <v>13</v>
      </c>
      <c r="E9" s="59"/>
      <c r="F9" s="59" t="s">
        <v>13</v>
      </c>
      <c r="G9" s="72" t="s">
        <v>148</v>
      </c>
      <c r="H9" s="59" t="s">
        <v>3327</v>
      </c>
      <c r="I9" s="59" t="s">
        <v>13</v>
      </c>
      <c r="J9" s="59">
        <f>+IF(LEFT([1]!Tabla13[[#This Row],[Tarea]],5)="MJ_PM",2,IF(LEFT([1]!Tabla13[[#This Row],[Tarea]],8)="MJ_TE_CA",1,0))</f>
        <v>0</v>
      </c>
      <c r="K9" s="72" t="s">
        <v>7712</v>
      </c>
      <c r="L9" s="74">
        <v>45849</v>
      </c>
      <c r="M9" s="74" t="s">
        <v>866</v>
      </c>
      <c r="N9" s="73"/>
      <c r="O9" s="73" t="str">
        <f>+IF(OR([1]!Tabla13[[#This Row],[Responsable]]="Mantenimiento Mecánico",[1]!Tabla13[[#This Row],[Serie / Paralelo]]="X"),1,"")</f>
        <v/>
      </c>
      <c r="P9" s="75">
        <f>IFERROR(ROUND([1]!Tabla13[[#This Row],[HH]]/[1]!Tabla13[[#This Row],[Cantidad]],0),"")</f>
        <v>3</v>
      </c>
      <c r="Q9" s="75">
        <v>4</v>
      </c>
      <c r="R9" s="75">
        <v>12</v>
      </c>
      <c r="S9" s="79"/>
      <c r="T9" s="79"/>
      <c r="U9" s="66"/>
      <c r="V9" s="68"/>
      <c r="W9" s="69"/>
      <c r="X9" s="69" t="e">
        <v>#REF!</v>
      </c>
      <c r="Y9" s="70">
        <v>59.239999999999995</v>
      </c>
      <c r="Z9" s="70" t="e">
        <v>#REF!</v>
      </c>
    </row>
    <row r="10" spans="1:26" x14ac:dyDescent="0.35">
      <c r="A10" s="59">
        <v>9</v>
      </c>
      <c r="B10" s="1" t="s">
        <v>7501</v>
      </c>
      <c r="C10" s="59" t="s">
        <v>7502</v>
      </c>
      <c r="D10" s="59" t="s">
        <v>7503</v>
      </c>
      <c r="E10" s="59"/>
      <c r="F10" s="59" t="s">
        <v>13</v>
      </c>
      <c r="G10" s="72" t="s">
        <v>148</v>
      </c>
      <c r="H10" s="59" t="s">
        <v>3327</v>
      </c>
      <c r="I10" s="59" t="s">
        <v>13</v>
      </c>
      <c r="J10" s="59">
        <f>+IF(LEFT([1]!Tabla13[[#This Row],[Tarea]],5)="MJ_PM",2,IF(LEFT([1]!Tabla13[[#This Row],[Tarea]],8)="MJ_TE_CA",1,0))</f>
        <v>0</v>
      </c>
      <c r="K10" s="72" t="s">
        <v>7574</v>
      </c>
      <c r="L10" s="74">
        <v>45849</v>
      </c>
      <c r="M10" s="74" t="s">
        <v>15</v>
      </c>
      <c r="N10" s="73"/>
      <c r="O10" s="73">
        <f>+IF(OR([1]!Tabla13[[#This Row],[Responsable]]="Mantenimiento Mecánico",[1]!Tabla13[[#This Row],[Serie / Paralelo]]="X"),1,"")</f>
        <v>1</v>
      </c>
      <c r="P10" s="75">
        <f>IFERROR(ROUND([1]!Tabla13[[#This Row],[HH]]/[1]!Tabla13[[#This Row],[Cantidad]],0),"")</f>
        <v>29</v>
      </c>
      <c r="Q10" s="75">
        <v>2</v>
      </c>
      <c r="R10" s="75">
        <v>58</v>
      </c>
      <c r="S10" s="79"/>
      <c r="T10" s="79"/>
      <c r="U10" s="66"/>
      <c r="V10" s="68"/>
      <c r="W10" s="69"/>
      <c r="X10" s="69" t="e">
        <v>#REF!</v>
      </c>
      <c r="Y10" s="70">
        <v>3789.1199999999994</v>
      </c>
      <c r="Z10" s="70" t="e">
        <v>#REF!</v>
      </c>
    </row>
    <row r="11" spans="1:26" x14ac:dyDescent="0.35">
      <c r="A11" s="59">
        <v>10</v>
      </c>
      <c r="B11" s="1" t="s">
        <v>7713</v>
      </c>
      <c r="C11" s="59" t="s">
        <v>7714</v>
      </c>
      <c r="D11" s="59" t="s">
        <v>13</v>
      </c>
      <c r="E11" s="59"/>
      <c r="F11" s="59" t="s">
        <v>13</v>
      </c>
      <c r="G11" s="72" t="s">
        <v>148</v>
      </c>
      <c r="H11" s="59" t="s">
        <v>3327</v>
      </c>
      <c r="I11" s="59" t="s">
        <v>13</v>
      </c>
      <c r="J11" s="59">
        <f>+IF(LEFT([1]!Tabla13[[#This Row],[Tarea]],5)="MJ_PM",2,IF(LEFT([1]!Tabla13[[#This Row],[Tarea]],8)="MJ_TE_CA",1,0))</f>
        <v>0</v>
      </c>
      <c r="K11" s="72" t="s">
        <v>7539</v>
      </c>
      <c r="L11" s="74">
        <v>45849</v>
      </c>
      <c r="M11" s="74" t="s">
        <v>15</v>
      </c>
      <c r="N11" s="73"/>
      <c r="O11" s="73">
        <f>+IF(OR([1]!Tabla13[[#This Row],[Responsable]]="Mantenimiento Mecánico",[1]!Tabla13[[#This Row],[Serie / Paralelo]]="X"),1,"")</f>
        <v>1</v>
      </c>
      <c r="P11" s="75">
        <f>IFERROR(ROUND([1]!Tabla13[[#This Row],[HH]]/[1]!Tabla13[[#This Row],[Cantidad]],0),"")</f>
        <v>5</v>
      </c>
      <c r="Q11" s="75">
        <v>2</v>
      </c>
      <c r="R11" s="75">
        <v>10</v>
      </c>
      <c r="S11" s="79"/>
      <c r="T11" s="79"/>
      <c r="U11" s="66"/>
      <c r="V11" s="68"/>
      <c r="W11" s="69"/>
      <c r="X11" s="69" t="e">
        <v>#REF!</v>
      </c>
      <c r="Y11" s="70">
        <v>2495.2800000000002</v>
      </c>
      <c r="Z11" s="70" t="e">
        <v>#REF!</v>
      </c>
    </row>
    <row r="12" spans="1:26" x14ac:dyDescent="0.35">
      <c r="A12" s="59">
        <v>11</v>
      </c>
      <c r="B12" s="1" t="s">
        <v>7131</v>
      </c>
      <c r="C12" s="59" t="s">
        <v>7715</v>
      </c>
      <c r="D12" s="59" t="s">
        <v>13</v>
      </c>
      <c r="E12" s="59"/>
      <c r="F12" s="59" t="s">
        <v>13</v>
      </c>
      <c r="G12" s="72" t="s">
        <v>148</v>
      </c>
      <c r="H12" s="59" t="s">
        <v>3327</v>
      </c>
      <c r="I12" s="59" t="s">
        <v>13</v>
      </c>
      <c r="J12" s="59">
        <f>+IF(LEFT([1]!Tabla13[[#This Row],[Tarea]],5)="MJ_PM",2,IF(LEFT([1]!Tabla13[[#This Row],[Tarea]],8)="MJ_TE_CA",1,0))</f>
        <v>0</v>
      </c>
      <c r="K12" s="72" t="s">
        <v>1443</v>
      </c>
      <c r="L12" s="74">
        <v>45849</v>
      </c>
      <c r="M12" s="74" t="s">
        <v>15</v>
      </c>
      <c r="N12" s="73"/>
      <c r="O12" s="73">
        <f>+IF(OR([1]!Tabla13[[#This Row],[Responsable]]="Mantenimiento Mecánico",[1]!Tabla13[[#This Row],[Serie / Paralelo]]="X"),1,"")</f>
        <v>1</v>
      </c>
      <c r="P12" s="75">
        <f>IFERROR(ROUND([1]!Tabla13[[#This Row],[HH]]/[1]!Tabla13[[#This Row],[Cantidad]],0),"")</f>
        <v>3</v>
      </c>
      <c r="Q12" s="75">
        <v>2</v>
      </c>
      <c r="R12" s="75">
        <v>6</v>
      </c>
      <c r="S12" s="79"/>
      <c r="T12" s="79"/>
      <c r="U12" s="66"/>
      <c r="V12" s="68"/>
      <c r="W12" s="69"/>
      <c r="X12" s="69" t="e">
        <v>#REF!</v>
      </c>
      <c r="Y12" s="70">
        <v>2580.63</v>
      </c>
      <c r="Z12" s="70" t="e">
        <v>#REF!</v>
      </c>
    </row>
    <row r="13" spans="1:26" x14ac:dyDescent="0.35">
      <c r="A13" s="59">
        <v>12</v>
      </c>
      <c r="B13" s="1" t="s">
        <v>7074</v>
      </c>
      <c r="C13" s="59" t="s">
        <v>7716</v>
      </c>
      <c r="D13" s="59" t="s">
        <v>13</v>
      </c>
      <c r="E13" s="59"/>
      <c r="F13" s="59" t="s">
        <v>13</v>
      </c>
      <c r="G13" s="72" t="s">
        <v>148</v>
      </c>
      <c r="H13" s="59" t="s">
        <v>3327</v>
      </c>
      <c r="I13" s="59" t="s">
        <v>13</v>
      </c>
      <c r="J13" s="59">
        <f>+IF(LEFT([1]!Tabla13[[#This Row],[Tarea]],5)="MJ_PM",2,IF(LEFT([1]!Tabla13[[#This Row],[Tarea]],8)="MJ_TE_CA",1,0))</f>
        <v>0</v>
      </c>
      <c r="K13" s="72" t="s">
        <v>1177</v>
      </c>
      <c r="L13" s="74">
        <v>45849</v>
      </c>
      <c r="M13" s="74" t="s">
        <v>23</v>
      </c>
      <c r="N13" s="73"/>
      <c r="O13" s="73" t="str">
        <f>+IF(OR([1]!Tabla13[[#This Row],[Responsable]]="Mantenimiento Mecánico",[1]!Tabla13[[#This Row],[Serie / Paralelo]]="X"),1,"")</f>
        <v/>
      </c>
      <c r="P13" s="75">
        <f>IFERROR(ROUND([1]!Tabla13[[#This Row],[HH]]/[1]!Tabla13[[#This Row],[Cantidad]],0),"")</f>
        <v>1</v>
      </c>
      <c r="Q13" s="75">
        <v>2</v>
      </c>
      <c r="R13" s="75">
        <v>2</v>
      </c>
      <c r="S13" s="79"/>
      <c r="T13" s="79"/>
      <c r="U13" s="66"/>
      <c r="V13" s="68"/>
      <c r="W13" s="69"/>
      <c r="X13" s="69" t="e">
        <v>#REF!</v>
      </c>
      <c r="Y13" s="70">
        <v>7933.9400000000005</v>
      </c>
      <c r="Z13" s="70" t="e">
        <v>#REF!</v>
      </c>
    </row>
    <row r="14" spans="1:26" x14ac:dyDescent="0.35">
      <c r="A14" s="59">
        <v>13</v>
      </c>
      <c r="B14" s="1" t="s">
        <v>7717</v>
      </c>
      <c r="C14" s="59" t="s">
        <v>7718</v>
      </c>
      <c r="D14" s="59" t="s">
        <v>13</v>
      </c>
      <c r="E14" s="59"/>
      <c r="F14" s="59" t="s">
        <v>13</v>
      </c>
      <c r="G14" s="72" t="s">
        <v>294</v>
      </c>
      <c r="H14" s="59" t="s">
        <v>6238</v>
      </c>
      <c r="I14" s="59" t="s">
        <v>13</v>
      </c>
      <c r="J14" s="59">
        <f>+IF(LEFT([1]!Tabla13[[#This Row],[Tarea]],5)="MJ_PM",2,IF(LEFT([1]!Tabla13[[#This Row],[Tarea]],8)="MJ_TE_CA",1,0))</f>
        <v>0</v>
      </c>
      <c r="K14" s="72" t="s">
        <v>7719</v>
      </c>
      <c r="L14" s="74">
        <v>45845</v>
      </c>
      <c r="M14" s="74" t="s">
        <v>866</v>
      </c>
      <c r="N14" s="73"/>
      <c r="O14" s="73" t="str">
        <f>+IF(OR([1]!Tabla13[[#This Row],[Responsable]]="Mantenimiento Mecánico",[1]!Tabla13[[#This Row],[Serie / Paralelo]]="X"),1,"")</f>
        <v/>
      </c>
      <c r="P14" s="75">
        <f>IFERROR(ROUND([1]!Tabla13[[#This Row],[HH]]/[1]!Tabla13[[#This Row],[Cantidad]],0),"")</f>
        <v>6</v>
      </c>
      <c r="Q14" s="75">
        <v>4</v>
      </c>
      <c r="R14" s="75">
        <v>24</v>
      </c>
      <c r="S14" s="79"/>
      <c r="T14" s="79"/>
      <c r="U14" s="66"/>
      <c r="V14" s="68"/>
      <c r="W14" s="69"/>
      <c r="X14" s="69" t="e">
        <v>#REF!</v>
      </c>
      <c r="Y14" s="70">
        <v>135.67000000000002</v>
      </c>
      <c r="Z14" s="70" t="e">
        <v>#REF!</v>
      </c>
    </row>
    <row r="15" spans="1:26" x14ac:dyDescent="0.35">
      <c r="A15" s="59">
        <v>14</v>
      </c>
      <c r="B15" s="1" t="s">
        <v>7469</v>
      </c>
      <c r="C15" s="59" t="s">
        <v>7470</v>
      </c>
      <c r="D15" s="59" t="s">
        <v>7471</v>
      </c>
      <c r="E15" s="59"/>
      <c r="F15" s="59" t="s">
        <v>13</v>
      </c>
      <c r="G15" s="72" t="s">
        <v>313</v>
      </c>
      <c r="H15" s="59" t="s">
        <v>3530</v>
      </c>
      <c r="I15" s="59" t="s">
        <v>13</v>
      </c>
      <c r="J15" s="59">
        <f>+IF(LEFT([1]!Tabla13[[#This Row],[Tarea]],5)="MJ_PM",2,IF(LEFT([1]!Tabla13[[#This Row],[Tarea]],8)="MJ_TE_CA",1,0))</f>
        <v>0</v>
      </c>
      <c r="K15" s="72" t="s">
        <v>7472</v>
      </c>
      <c r="L15" s="74">
        <v>45846</v>
      </c>
      <c r="M15" s="74" t="s">
        <v>15</v>
      </c>
      <c r="N15" s="73"/>
      <c r="O15" s="73">
        <f>+IF(OR([1]!Tabla13[[#This Row],[Responsable]]="Mantenimiento Mecánico",[1]!Tabla13[[#This Row],[Serie / Paralelo]]="X"),1,"")</f>
        <v>1</v>
      </c>
      <c r="P15" s="75">
        <f>IFERROR(ROUND([1]!Tabla13[[#This Row],[HH]]/[1]!Tabla13[[#This Row],[Cantidad]],0),"")</f>
        <v>29</v>
      </c>
      <c r="Q15" s="75">
        <v>2</v>
      </c>
      <c r="R15" s="75">
        <v>58</v>
      </c>
      <c r="S15" s="79"/>
      <c r="T15" s="79"/>
      <c r="U15" s="66"/>
      <c r="V15" s="68"/>
      <c r="W15" s="69"/>
      <c r="X15" s="69" t="e">
        <v>#REF!</v>
      </c>
      <c r="Y15" s="70">
        <v>431.42</v>
      </c>
      <c r="Z15" s="70" t="e">
        <v>#REF!</v>
      </c>
    </row>
    <row r="16" spans="1:26" x14ac:dyDescent="0.35">
      <c r="A16" s="59">
        <v>15</v>
      </c>
      <c r="B16" s="1" t="s">
        <v>7466</v>
      </c>
      <c r="C16" s="59" t="s">
        <v>7467</v>
      </c>
      <c r="D16" s="59" t="s">
        <v>13</v>
      </c>
      <c r="E16" s="59"/>
      <c r="F16" s="59" t="s">
        <v>13</v>
      </c>
      <c r="G16" s="72" t="s">
        <v>313</v>
      </c>
      <c r="H16" s="59" t="s">
        <v>3530</v>
      </c>
      <c r="I16" s="59" t="s">
        <v>13</v>
      </c>
      <c r="J16" s="59">
        <f>+IF(LEFT([1]!Tabla13[[#This Row],[Tarea]],5)="MJ_PM",2,IF(LEFT([1]!Tabla13[[#This Row],[Tarea]],8)="MJ_TE_CA",1,0))</f>
        <v>0</v>
      </c>
      <c r="K16" s="72" t="s">
        <v>7468</v>
      </c>
      <c r="L16" s="74">
        <v>45846</v>
      </c>
      <c r="M16" s="74" t="s">
        <v>16</v>
      </c>
      <c r="N16" s="73"/>
      <c r="O16" s="73" t="str">
        <f>+IF(OR([1]!Tabla13[[#This Row],[Responsable]]="Mantenimiento Mecánico",[1]!Tabla13[[#This Row],[Serie / Paralelo]]="X"),1,"")</f>
        <v/>
      </c>
      <c r="P16" s="75">
        <f>IFERROR(ROUND([1]!Tabla13[[#This Row],[HH]]/[1]!Tabla13[[#This Row],[Cantidad]],0),"")</f>
        <v>2</v>
      </c>
      <c r="Q16" s="75">
        <v>2</v>
      </c>
      <c r="R16" s="75">
        <v>4</v>
      </c>
      <c r="S16" s="79"/>
      <c r="T16" s="79"/>
      <c r="U16" s="66"/>
      <c r="V16" s="68"/>
      <c r="W16" s="69"/>
      <c r="X16" s="69" t="e">
        <v>#REF!</v>
      </c>
      <c r="Y16" s="70">
        <v>0</v>
      </c>
      <c r="Z16" s="70" t="e">
        <v>#REF!</v>
      </c>
    </row>
    <row r="17" spans="1:26" x14ac:dyDescent="0.35">
      <c r="A17" s="59">
        <v>16</v>
      </c>
      <c r="B17" s="1" t="s">
        <v>7473</v>
      </c>
      <c r="C17" s="59" t="s">
        <v>7474</v>
      </c>
      <c r="D17" s="59" t="s">
        <v>13</v>
      </c>
      <c r="E17" s="59"/>
      <c r="F17" s="59" t="s">
        <v>13</v>
      </c>
      <c r="G17" s="72" t="s">
        <v>313</v>
      </c>
      <c r="H17" s="59" t="s">
        <v>3530</v>
      </c>
      <c r="I17" s="59" t="s">
        <v>13</v>
      </c>
      <c r="J17" s="59">
        <f>+IF(LEFT([1]!Tabla13[[#This Row],[Tarea]],5)="MJ_PM",2,IF(LEFT([1]!Tabla13[[#This Row],[Tarea]],8)="MJ_TE_CA",1,0))</f>
        <v>0</v>
      </c>
      <c r="K17" s="72" t="s">
        <v>6024</v>
      </c>
      <c r="L17" s="74">
        <v>45846</v>
      </c>
      <c r="M17" s="74" t="s">
        <v>15</v>
      </c>
      <c r="N17" s="73"/>
      <c r="O17" s="73">
        <f>+IF(OR([1]!Tabla13[[#This Row],[Responsable]]="Mantenimiento Mecánico",[1]!Tabla13[[#This Row],[Serie / Paralelo]]="X"),1,"")</f>
        <v>1</v>
      </c>
      <c r="P17" s="75">
        <f>IFERROR(ROUND([1]!Tabla13[[#This Row],[HH]]/[1]!Tabla13[[#This Row],[Cantidad]],0),"")</f>
        <v>1</v>
      </c>
      <c r="Q17" s="75">
        <v>1</v>
      </c>
      <c r="R17" s="75">
        <v>1</v>
      </c>
      <c r="S17" s="79"/>
      <c r="T17" s="79"/>
      <c r="U17" s="66"/>
      <c r="V17" s="68"/>
      <c r="W17" s="69"/>
      <c r="X17" s="69" t="e">
        <v>#REF!</v>
      </c>
      <c r="Y17" s="70">
        <v>0</v>
      </c>
      <c r="Z17" s="70" t="e">
        <v>#REF!</v>
      </c>
    </row>
    <row r="18" spans="1:26" x14ac:dyDescent="0.35">
      <c r="A18" s="59">
        <v>17</v>
      </c>
      <c r="B18" s="1" t="s">
        <v>7475</v>
      </c>
      <c r="C18" s="59" t="s">
        <v>7476</v>
      </c>
      <c r="D18" s="59" t="s">
        <v>13</v>
      </c>
      <c r="E18" s="59"/>
      <c r="F18" s="59" t="s">
        <v>13</v>
      </c>
      <c r="G18" s="72" t="s">
        <v>313</v>
      </c>
      <c r="H18" s="59" t="s">
        <v>3530</v>
      </c>
      <c r="I18" s="59" t="s">
        <v>13</v>
      </c>
      <c r="J18" s="59">
        <f>+IF(LEFT([1]!Tabla13[[#This Row],[Tarea]],5)="MJ_PM",2,IF(LEFT([1]!Tabla13[[#This Row],[Tarea]],8)="MJ_TE_CA",1,0))</f>
        <v>0</v>
      </c>
      <c r="K18" s="72" t="s">
        <v>6025</v>
      </c>
      <c r="L18" s="74">
        <v>45846</v>
      </c>
      <c r="M18" s="74" t="s">
        <v>15</v>
      </c>
      <c r="N18" s="73"/>
      <c r="O18" s="73">
        <f>+IF(OR([1]!Tabla13[[#This Row],[Responsable]]="Mantenimiento Mecánico",[1]!Tabla13[[#This Row],[Serie / Paralelo]]="X"),1,"")</f>
        <v>1</v>
      </c>
      <c r="P18" s="75">
        <f>IFERROR(ROUND([1]!Tabla13[[#This Row],[HH]]/[1]!Tabla13[[#This Row],[Cantidad]],0),"")</f>
        <v>4</v>
      </c>
      <c r="Q18" s="75">
        <v>1</v>
      </c>
      <c r="R18" s="75">
        <v>4</v>
      </c>
      <c r="S18" s="79"/>
      <c r="T18" s="79"/>
      <c r="U18" s="66"/>
      <c r="V18" s="68"/>
      <c r="W18" s="69"/>
      <c r="X18" s="69" t="e">
        <v>#REF!</v>
      </c>
      <c r="Y18" s="70">
        <v>398.34999999999997</v>
      </c>
      <c r="Z18" s="70" t="e">
        <v>#REF!</v>
      </c>
    </row>
    <row r="19" spans="1:26" x14ac:dyDescent="0.35">
      <c r="A19" s="59">
        <v>18</v>
      </c>
      <c r="B19" s="1" t="s">
        <v>7146</v>
      </c>
      <c r="C19" s="59" t="s">
        <v>7720</v>
      </c>
      <c r="D19" s="59" t="s">
        <v>13</v>
      </c>
      <c r="E19" s="59"/>
      <c r="F19" s="59" t="s">
        <v>13</v>
      </c>
      <c r="G19" s="72" t="s">
        <v>313</v>
      </c>
      <c r="H19" s="59" t="s">
        <v>3530</v>
      </c>
      <c r="I19" s="59" t="s">
        <v>13</v>
      </c>
      <c r="J19" s="59">
        <f>+IF(LEFT([1]!Tabla13[[#This Row],[Tarea]],5)="MJ_PM",2,IF(LEFT([1]!Tabla13[[#This Row],[Tarea]],8)="MJ_TE_CA",1,0))</f>
        <v>0</v>
      </c>
      <c r="K19" s="72" t="s">
        <v>1548</v>
      </c>
      <c r="L19" s="74">
        <v>45846</v>
      </c>
      <c r="M19" s="74" t="s">
        <v>15</v>
      </c>
      <c r="N19" s="73"/>
      <c r="O19" s="73">
        <f>+IF(OR([1]!Tabla13[[#This Row],[Responsable]]="Mantenimiento Mecánico",[1]!Tabla13[[#This Row],[Serie / Paralelo]]="X"),1,"")</f>
        <v>1</v>
      </c>
      <c r="P19" s="75">
        <f>IFERROR(ROUND([1]!Tabla13[[#This Row],[HH]]/[1]!Tabla13[[#This Row],[Cantidad]],0),"")</f>
        <v>1</v>
      </c>
      <c r="Q19" s="75">
        <v>1</v>
      </c>
      <c r="R19" s="75">
        <v>1</v>
      </c>
      <c r="S19" s="79"/>
      <c r="T19" s="79"/>
      <c r="U19" s="66"/>
      <c r="V19" s="68"/>
      <c r="W19" s="69"/>
      <c r="X19" s="69" t="e">
        <v>#REF!</v>
      </c>
      <c r="Y19" s="70">
        <v>588.27</v>
      </c>
      <c r="Z19" s="70" t="e">
        <v>#REF!</v>
      </c>
    </row>
    <row r="20" spans="1:26" x14ac:dyDescent="0.35">
      <c r="A20" s="59">
        <v>19</v>
      </c>
      <c r="B20" s="1" t="s">
        <v>7721</v>
      </c>
      <c r="C20" s="59" t="s">
        <v>7722</v>
      </c>
      <c r="D20" s="59" t="s">
        <v>13</v>
      </c>
      <c r="E20" s="59"/>
      <c r="F20" s="59" t="s">
        <v>13</v>
      </c>
      <c r="G20" s="72" t="s">
        <v>403</v>
      </c>
      <c r="H20" s="59" t="s">
        <v>1589</v>
      </c>
      <c r="I20" s="59" t="s">
        <v>13</v>
      </c>
      <c r="J20" s="59">
        <f>+IF(LEFT([1]!Tabla13[[#This Row],[Tarea]],5)="MJ_PM",2,IF(LEFT([1]!Tabla13[[#This Row],[Tarea]],8)="MJ_TE_CA",1,0))</f>
        <v>0</v>
      </c>
      <c r="K20" s="72" t="s">
        <v>7723</v>
      </c>
      <c r="L20" s="74">
        <v>45850</v>
      </c>
      <c r="M20" s="74" t="s">
        <v>866</v>
      </c>
      <c r="N20" s="73"/>
      <c r="O20" s="73" t="str">
        <f>+IF(OR([1]!Tabla13[[#This Row],[Responsable]]="Mantenimiento Mecánico",[1]!Tabla13[[#This Row],[Serie / Paralelo]]="X"),1,"")</f>
        <v/>
      </c>
      <c r="P20" s="75">
        <f>IFERROR(ROUND([1]!Tabla13[[#This Row],[HH]]/[1]!Tabla13[[#This Row],[Cantidad]],0),"")</f>
        <v>6</v>
      </c>
      <c r="Q20" s="75">
        <v>4</v>
      </c>
      <c r="R20" s="75">
        <v>24</v>
      </c>
      <c r="S20" s="79"/>
      <c r="T20" s="79"/>
      <c r="U20" s="66"/>
      <c r="V20" s="68"/>
      <c r="W20" s="69"/>
      <c r="X20" s="69" t="e">
        <v>#REF!</v>
      </c>
      <c r="Y20" s="70">
        <v>0</v>
      </c>
      <c r="Z20" s="70" t="e">
        <v>#REF!</v>
      </c>
    </row>
    <row r="21" spans="1:26" x14ac:dyDescent="0.35">
      <c r="A21" s="59">
        <v>20</v>
      </c>
      <c r="B21" s="1" t="s">
        <v>7724</v>
      </c>
      <c r="C21" s="59" t="s">
        <v>7725</v>
      </c>
      <c r="D21" s="59" t="s">
        <v>13</v>
      </c>
      <c r="E21" s="59"/>
      <c r="F21" s="59" t="s">
        <v>13</v>
      </c>
      <c r="G21" s="72" t="s">
        <v>228</v>
      </c>
      <c r="H21" s="59" t="s">
        <v>6940</v>
      </c>
      <c r="I21" s="59" t="s">
        <v>13</v>
      </c>
      <c r="J21" s="59">
        <f>+IF(LEFT([1]!Tabla13[[#This Row],[Tarea]],5)="MJ_PM",2,IF(LEFT([1]!Tabla13[[#This Row],[Tarea]],8)="MJ_TE_CA",1,0))</f>
        <v>0</v>
      </c>
      <c r="K21" s="72" t="s">
        <v>7726</v>
      </c>
      <c r="L21" s="74">
        <v>45848</v>
      </c>
      <c r="M21" s="74" t="s">
        <v>866</v>
      </c>
      <c r="N21" s="73"/>
      <c r="O21" s="73" t="str">
        <f>+IF(OR([1]!Tabla13[[#This Row],[Responsable]]="Mantenimiento Mecánico",[1]!Tabla13[[#This Row],[Serie / Paralelo]]="X"),1,"")</f>
        <v/>
      </c>
      <c r="P21" s="75">
        <f>IFERROR(ROUND([1]!Tabla13[[#This Row],[HH]]/[1]!Tabla13[[#This Row],[Cantidad]],0),"")</f>
        <v>9</v>
      </c>
      <c r="Q21" s="75">
        <v>4</v>
      </c>
      <c r="R21" s="75">
        <v>36</v>
      </c>
      <c r="S21" s="79"/>
      <c r="T21" s="79"/>
      <c r="U21" s="66"/>
      <c r="V21" s="68"/>
      <c r="W21" s="69"/>
      <c r="X21" s="69" t="e">
        <v>#REF!</v>
      </c>
      <c r="Y21" s="70">
        <v>0</v>
      </c>
      <c r="Z21" s="70" t="e">
        <v>#REF!</v>
      </c>
    </row>
    <row r="22" spans="1:26" x14ac:dyDescent="0.35">
      <c r="A22" s="59">
        <v>21</v>
      </c>
      <c r="B22" s="1" t="s">
        <v>7727</v>
      </c>
      <c r="C22" s="59" t="s">
        <v>7728</v>
      </c>
      <c r="D22" s="59" t="s">
        <v>7729</v>
      </c>
      <c r="E22" s="59"/>
      <c r="F22" s="59" t="s">
        <v>13</v>
      </c>
      <c r="G22" s="72" t="s">
        <v>237</v>
      </c>
      <c r="H22" s="59" t="s">
        <v>6374</v>
      </c>
      <c r="I22" s="59" t="s">
        <v>13</v>
      </c>
      <c r="J22" s="59">
        <f>+IF(LEFT([1]!Tabla13[[#This Row],[Tarea]],5)="MJ_PM",2,IF(LEFT([1]!Tabla13[[#This Row],[Tarea]],8)="MJ_TE_CA",1,0))</f>
        <v>0</v>
      </c>
      <c r="K22" s="72" t="s">
        <v>7730</v>
      </c>
      <c r="L22" s="74">
        <v>45847</v>
      </c>
      <c r="M22" s="74" t="s">
        <v>21</v>
      </c>
      <c r="N22" s="73"/>
      <c r="O22" s="73" t="str">
        <f>+IF(OR([1]!Tabla13[[#This Row],[Responsable]]="Mantenimiento Mecánico",[1]!Tabla13[[#This Row],[Serie / Paralelo]]="X"),1,"")</f>
        <v/>
      </c>
      <c r="P22" s="75">
        <f>IFERROR(ROUND([1]!Tabla13[[#This Row],[HH]]/[1]!Tabla13[[#This Row],[Cantidad]],0),"")</f>
        <v>2</v>
      </c>
      <c r="Q22" s="75">
        <v>2</v>
      </c>
      <c r="R22" s="75">
        <v>4</v>
      </c>
      <c r="S22" s="79"/>
      <c r="T22" s="79"/>
      <c r="U22" s="66"/>
      <c r="V22" s="68"/>
      <c r="W22" s="69"/>
      <c r="X22" s="69" t="e">
        <v>#REF!</v>
      </c>
      <c r="Y22" s="70">
        <v>0</v>
      </c>
      <c r="Z22" s="70" t="e">
        <v>#REF!</v>
      </c>
    </row>
    <row r="23" spans="1:26" x14ac:dyDescent="0.35">
      <c r="A23" s="59">
        <v>22</v>
      </c>
      <c r="B23" s="1" t="s">
        <v>7731</v>
      </c>
      <c r="C23" s="59" t="s">
        <v>7732</v>
      </c>
      <c r="D23" s="59" t="s">
        <v>13</v>
      </c>
      <c r="E23" s="59"/>
      <c r="F23" s="59" t="s">
        <v>13</v>
      </c>
      <c r="G23" s="72" t="s">
        <v>237</v>
      </c>
      <c r="H23" s="59" t="s">
        <v>6374</v>
      </c>
      <c r="I23" s="59" t="s">
        <v>13</v>
      </c>
      <c r="J23" s="59">
        <f>+IF(LEFT([1]!Tabla13[[#This Row],[Tarea]],5)="MJ_PM",2,IF(LEFT([1]!Tabla13[[#This Row],[Tarea]],8)="MJ_TE_CA",1,0))</f>
        <v>0</v>
      </c>
      <c r="K23" s="72" t="s">
        <v>7733</v>
      </c>
      <c r="L23" s="74">
        <v>45850</v>
      </c>
      <c r="M23" s="74" t="s">
        <v>866</v>
      </c>
      <c r="N23" s="73"/>
      <c r="O23" s="73" t="str">
        <f>+IF(OR([1]!Tabla13[[#This Row],[Responsable]]="Mantenimiento Mecánico",[1]!Tabla13[[#This Row],[Serie / Paralelo]]="X"),1,"")</f>
        <v/>
      </c>
      <c r="P23" s="75">
        <f>IFERROR(ROUND([1]!Tabla13[[#This Row],[HH]]/[1]!Tabla13[[#This Row],[Cantidad]],0),"")</f>
        <v>3</v>
      </c>
      <c r="Q23" s="75">
        <v>4</v>
      </c>
      <c r="R23" s="75">
        <v>12</v>
      </c>
      <c r="S23" s="79"/>
      <c r="T23" s="79"/>
      <c r="U23" s="66"/>
      <c r="V23" s="68"/>
      <c r="W23" s="69"/>
      <c r="X23" s="69" t="e">
        <v>#REF!</v>
      </c>
      <c r="Y23" s="70">
        <v>21861.399999999994</v>
      </c>
      <c r="Z23" s="70" t="e">
        <v>#REF!</v>
      </c>
    </row>
    <row r="24" spans="1:26" x14ac:dyDescent="0.35">
      <c r="A24" s="59">
        <v>23</v>
      </c>
      <c r="B24" s="1" t="s">
        <v>7734</v>
      </c>
      <c r="C24" s="59" t="s">
        <v>7735</v>
      </c>
      <c r="D24" s="59" t="s">
        <v>7736</v>
      </c>
      <c r="E24" s="59"/>
      <c r="F24" s="59" t="s">
        <v>13</v>
      </c>
      <c r="G24" s="72" t="s">
        <v>215</v>
      </c>
      <c r="H24" s="59" t="s">
        <v>6375</v>
      </c>
      <c r="I24" s="59" t="s">
        <v>13</v>
      </c>
      <c r="J24" s="59">
        <f>+IF(LEFT([1]!Tabla13[[#This Row],[Tarea]],5)="MJ_PM",2,IF(LEFT([1]!Tabla13[[#This Row],[Tarea]],8)="MJ_TE_CA",1,0))</f>
        <v>0</v>
      </c>
      <c r="K24" s="72" t="s">
        <v>7737</v>
      </c>
      <c r="L24" s="74">
        <v>45845</v>
      </c>
      <c r="M24" s="74" t="s">
        <v>898</v>
      </c>
      <c r="N24" s="73"/>
      <c r="O24" s="73" t="str">
        <f>+IF(OR([1]!Tabla13[[#This Row],[Responsable]]="Mantenimiento Mecánico",[1]!Tabla13[[#This Row],[Serie / Paralelo]]="X"),1,"")</f>
        <v/>
      </c>
      <c r="P24" s="75">
        <f>IFERROR(ROUND([1]!Tabla13[[#This Row],[HH]]/[1]!Tabla13[[#This Row],[Cantidad]],0),"")</f>
        <v>8</v>
      </c>
      <c r="Q24" s="75">
        <v>2</v>
      </c>
      <c r="R24" s="75">
        <v>16</v>
      </c>
      <c r="S24" s="79"/>
      <c r="T24" s="79"/>
      <c r="U24" s="66"/>
      <c r="V24" s="68"/>
      <c r="W24" s="69"/>
      <c r="X24" s="69" t="e">
        <v>#REF!</v>
      </c>
      <c r="Y24" s="70">
        <v>11.55</v>
      </c>
      <c r="Z24" s="70" t="e">
        <v>#REF!</v>
      </c>
    </row>
    <row r="25" spans="1:26" x14ac:dyDescent="0.35">
      <c r="A25" s="59">
        <v>24</v>
      </c>
      <c r="B25" s="1" t="s">
        <v>7738</v>
      </c>
      <c r="C25" s="59" t="s">
        <v>7739</v>
      </c>
      <c r="D25" s="59" t="s">
        <v>7740</v>
      </c>
      <c r="E25" s="59"/>
      <c r="F25" s="59" t="s">
        <v>13</v>
      </c>
      <c r="G25" s="72" t="s">
        <v>215</v>
      </c>
      <c r="H25" s="59" t="s">
        <v>6375</v>
      </c>
      <c r="I25" s="59" t="s">
        <v>13</v>
      </c>
      <c r="J25" s="59">
        <f>+IF(LEFT([1]!Tabla13[[#This Row],[Tarea]],5)="MJ_PM",2,IF(LEFT([1]!Tabla13[[#This Row],[Tarea]],8)="MJ_TE_CA",1,0))</f>
        <v>0</v>
      </c>
      <c r="K25" s="72" t="s">
        <v>7741</v>
      </c>
      <c r="L25" s="74">
        <v>45845</v>
      </c>
      <c r="M25" s="74" t="s">
        <v>898</v>
      </c>
      <c r="N25" s="73"/>
      <c r="O25" s="73" t="str">
        <f>+IF(OR([1]!Tabla13[[#This Row],[Responsable]]="Mantenimiento Mecánico",[1]!Tabla13[[#This Row],[Serie / Paralelo]]="X"),1,"")</f>
        <v/>
      </c>
      <c r="P25" s="75">
        <f>IFERROR(ROUND([1]!Tabla13[[#This Row],[HH]]/[1]!Tabla13[[#This Row],[Cantidad]],0),"")</f>
        <v>8</v>
      </c>
      <c r="Q25" s="75">
        <v>2</v>
      </c>
      <c r="R25" s="75">
        <v>16</v>
      </c>
      <c r="S25" s="79"/>
      <c r="T25" s="79"/>
      <c r="U25" s="66"/>
      <c r="V25" s="68"/>
      <c r="W25" s="69"/>
      <c r="X25" s="69" t="e">
        <v>#REF!</v>
      </c>
      <c r="Y25" s="70">
        <v>11.55</v>
      </c>
      <c r="Z25" s="70" t="e">
        <v>#REF!</v>
      </c>
    </row>
    <row r="26" spans="1:26" x14ac:dyDescent="0.35">
      <c r="A26" s="59">
        <v>25</v>
      </c>
      <c r="B26" s="1" t="s">
        <v>7742</v>
      </c>
      <c r="C26" s="59" t="s">
        <v>7743</v>
      </c>
      <c r="D26" s="59" t="s">
        <v>7744</v>
      </c>
      <c r="E26" s="59"/>
      <c r="F26" s="59" t="s">
        <v>13</v>
      </c>
      <c r="G26" s="72" t="s">
        <v>215</v>
      </c>
      <c r="H26" s="59" t="s">
        <v>6375</v>
      </c>
      <c r="I26" s="59" t="s">
        <v>13</v>
      </c>
      <c r="J26" s="59">
        <f>+IF(LEFT([1]!Tabla13[[#This Row],[Tarea]],5)="MJ_PM",2,IF(LEFT([1]!Tabla13[[#This Row],[Tarea]],8)="MJ_TE_CA",1,0))</f>
        <v>0</v>
      </c>
      <c r="K26" s="72" t="s">
        <v>7745</v>
      </c>
      <c r="L26" s="74">
        <v>45845</v>
      </c>
      <c r="M26" s="74" t="s">
        <v>21</v>
      </c>
      <c r="N26" s="73"/>
      <c r="O26" s="73" t="str">
        <f>+IF(OR([1]!Tabla13[[#This Row],[Responsable]]="Mantenimiento Mecánico",[1]!Tabla13[[#This Row],[Serie / Paralelo]]="X"),1,"")</f>
        <v/>
      </c>
      <c r="P26" s="75">
        <f>IFERROR(ROUND([1]!Tabla13[[#This Row],[HH]]/[1]!Tabla13[[#This Row],[Cantidad]],0),"")</f>
        <v>2</v>
      </c>
      <c r="Q26" s="75">
        <v>2</v>
      </c>
      <c r="R26" s="75">
        <v>4</v>
      </c>
      <c r="S26" s="67"/>
      <c r="T26" s="67"/>
      <c r="U26" s="66"/>
      <c r="V26" s="68"/>
      <c r="W26" s="69"/>
      <c r="X26" s="69" t="e">
        <v>#REF!</v>
      </c>
      <c r="Y26" s="70">
        <v>0</v>
      </c>
      <c r="Z26" s="70" t="e">
        <v>#REF!</v>
      </c>
    </row>
    <row r="27" spans="1:26" x14ac:dyDescent="0.35">
      <c r="A27" s="59">
        <v>26</v>
      </c>
      <c r="B27" s="1" t="s">
        <v>7746</v>
      </c>
      <c r="C27" s="59" t="s">
        <v>7747</v>
      </c>
      <c r="D27" s="59" t="s">
        <v>13</v>
      </c>
      <c r="E27" s="59"/>
      <c r="F27" s="59" t="s">
        <v>13</v>
      </c>
      <c r="G27" s="72" t="s">
        <v>158</v>
      </c>
      <c r="H27" s="59" t="s">
        <v>3529</v>
      </c>
      <c r="I27" s="59" t="s">
        <v>13</v>
      </c>
      <c r="J27" s="59">
        <f>+IF(LEFT([1]!Tabla13[[#This Row],[Tarea]],5)="MJ_PM",2,IF(LEFT([1]!Tabla13[[#This Row],[Tarea]],8)="MJ_TE_CA",1,0))</f>
        <v>0</v>
      </c>
      <c r="K27" s="72" t="s">
        <v>7748</v>
      </c>
      <c r="L27" s="74">
        <v>45847</v>
      </c>
      <c r="M27" s="74" t="s">
        <v>866</v>
      </c>
      <c r="N27" s="73"/>
      <c r="O27" s="73" t="str">
        <f>+IF(OR([1]!Tabla13[[#This Row],[Responsable]]="Mantenimiento Mecánico",[1]!Tabla13[[#This Row],[Serie / Paralelo]]="X"),1,"")</f>
        <v/>
      </c>
      <c r="P27" s="75">
        <f>IFERROR(ROUND([1]!Tabla13[[#This Row],[HH]]/[1]!Tabla13[[#This Row],[Cantidad]],0),"")</f>
        <v>3</v>
      </c>
      <c r="Q27" s="75">
        <v>4</v>
      </c>
      <c r="R27" s="75">
        <v>12</v>
      </c>
      <c r="S27" s="67"/>
      <c r="T27" s="67"/>
      <c r="U27" s="66"/>
      <c r="V27" s="68"/>
      <c r="W27" s="69"/>
      <c r="X27" s="69" t="e">
        <v>#REF!</v>
      </c>
      <c r="Y27" s="70">
        <v>0</v>
      </c>
      <c r="Z27" s="70" t="e">
        <v>#REF!</v>
      </c>
    </row>
    <row r="28" spans="1:26" x14ac:dyDescent="0.35">
      <c r="A28" s="59">
        <v>27</v>
      </c>
      <c r="B28" s="1" t="s">
        <v>7749</v>
      </c>
      <c r="C28" s="59" t="s">
        <v>7750</v>
      </c>
      <c r="D28" s="59" t="s">
        <v>13</v>
      </c>
      <c r="E28" s="59"/>
      <c r="F28" s="59" t="s">
        <v>13</v>
      </c>
      <c r="G28" s="72" t="s">
        <v>419</v>
      </c>
      <c r="H28" s="59" t="s">
        <v>4016</v>
      </c>
      <c r="I28" s="59" t="s">
        <v>13</v>
      </c>
      <c r="J28" s="59">
        <f>+IF(LEFT([1]!Tabla13[[#This Row],[Tarea]],5)="MJ_PM",2,IF(LEFT([1]!Tabla13[[#This Row],[Tarea]],8)="MJ_TE_CA",1,0))</f>
        <v>0</v>
      </c>
      <c r="K28" s="72" t="s">
        <v>7751</v>
      </c>
      <c r="L28" s="74">
        <v>45845</v>
      </c>
      <c r="M28" s="74" t="s">
        <v>865</v>
      </c>
      <c r="N28" s="73"/>
      <c r="O28" s="73" t="str">
        <f>+IF(OR([1]!Tabla13[[#This Row],[Responsable]]="Mantenimiento Mecánico",[1]!Tabla13[[#This Row],[Serie / Paralelo]]="X"),1,"")</f>
        <v/>
      </c>
      <c r="P28" s="75">
        <f>IFERROR(ROUND([1]!Tabla13[[#This Row],[HH]]/[1]!Tabla13[[#This Row],[Cantidad]],0),"")</f>
        <v>4</v>
      </c>
      <c r="Q28" s="75">
        <v>2</v>
      </c>
      <c r="R28" s="75">
        <v>8</v>
      </c>
      <c r="S28" s="67"/>
      <c r="T28" s="67"/>
      <c r="U28" s="66"/>
      <c r="V28" s="68"/>
      <c r="W28" s="69"/>
      <c r="X28" s="69" t="e">
        <v>#REF!</v>
      </c>
      <c r="Y28" s="70">
        <v>3307.11</v>
      </c>
      <c r="Z28" s="70" t="e">
        <v>#REF!</v>
      </c>
    </row>
    <row r="29" spans="1:26" x14ac:dyDescent="0.35">
      <c r="A29" s="59">
        <v>28</v>
      </c>
      <c r="B29" s="1" t="s">
        <v>7752</v>
      </c>
      <c r="C29" s="59" t="s">
        <v>7753</v>
      </c>
      <c r="D29" s="59" t="s">
        <v>7754</v>
      </c>
      <c r="E29" s="59"/>
      <c r="F29" s="59" t="s">
        <v>13</v>
      </c>
      <c r="G29" s="72" t="s">
        <v>419</v>
      </c>
      <c r="H29" s="59" t="s">
        <v>4016</v>
      </c>
      <c r="I29" s="59" t="s">
        <v>13</v>
      </c>
      <c r="J29" s="59">
        <f>+IF(LEFT([1]!Tabla13[[#This Row],[Tarea]],5)="MJ_PM",2,IF(LEFT([1]!Tabla13[[#This Row],[Tarea]],8)="MJ_TE_CA",1,0))</f>
        <v>0</v>
      </c>
      <c r="K29" s="72" t="s">
        <v>4007</v>
      </c>
      <c r="L29" s="74">
        <v>45845</v>
      </c>
      <c r="M29" s="74" t="s">
        <v>898</v>
      </c>
      <c r="N29" s="73"/>
      <c r="O29" s="73" t="str">
        <f>+IF(OR([1]!Tabla13[[#This Row],[Responsable]]="Mantenimiento Mecánico",[1]!Tabla13[[#This Row],[Serie / Paralelo]]="X"),1,"")</f>
        <v/>
      </c>
      <c r="P29" s="75">
        <f>IFERROR(ROUND([1]!Tabla13[[#This Row],[HH]]/[1]!Tabla13[[#This Row],[Cantidad]],0),"")</f>
        <v>5</v>
      </c>
      <c r="Q29" s="75">
        <v>2</v>
      </c>
      <c r="R29" s="75">
        <v>10</v>
      </c>
      <c r="S29" s="67"/>
      <c r="T29" s="67"/>
      <c r="U29" s="66"/>
      <c r="V29" s="68"/>
      <c r="W29" s="69"/>
      <c r="X29" s="69" t="e">
        <v>#REF!</v>
      </c>
      <c r="Y29" s="70">
        <v>0</v>
      </c>
      <c r="Z29" s="70" t="e">
        <v>#REF!</v>
      </c>
    </row>
    <row r="30" spans="1:26" x14ac:dyDescent="0.35">
      <c r="A30" s="59">
        <v>29</v>
      </c>
      <c r="B30" s="1" t="s">
        <v>7755</v>
      </c>
      <c r="C30" s="59" t="s">
        <v>7756</v>
      </c>
      <c r="D30" s="59" t="s">
        <v>7757</v>
      </c>
      <c r="E30" s="59"/>
      <c r="F30" s="59" t="s">
        <v>13</v>
      </c>
      <c r="G30" s="72" t="s">
        <v>419</v>
      </c>
      <c r="H30" s="59" t="s">
        <v>4016</v>
      </c>
      <c r="I30" s="59" t="s">
        <v>13</v>
      </c>
      <c r="J30" s="59">
        <f>+IF(LEFT([1]!Tabla13[[#This Row],[Tarea]],5)="MJ_PM",2,IF(LEFT([1]!Tabla13[[#This Row],[Tarea]],8)="MJ_TE_CA",1,0))</f>
        <v>0</v>
      </c>
      <c r="K30" s="72" t="s">
        <v>4093</v>
      </c>
      <c r="L30" s="74">
        <v>45845</v>
      </c>
      <c r="M30" s="74" t="s">
        <v>898</v>
      </c>
      <c r="N30" s="73"/>
      <c r="O30" s="73" t="str">
        <f>+IF(OR([1]!Tabla13[[#This Row],[Responsable]]="Mantenimiento Mecánico",[1]!Tabla13[[#This Row],[Serie / Paralelo]]="X"),1,"")</f>
        <v/>
      </c>
      <c r="P30" s="75">
        <f>IFERROR(ROUND([1]!Tabla13[[#This Row],[HH]]/[1]!Tabla13[[#This Row],[Cantidad]],0),"")</f>
        <v>5</v>
      </c>
      <c r="Q30" s="75">
        <v>2</v>
      </c>
      <c r="R30" s="75">
        <v>10</v>
      </c>
      <c r="S30" s="67"/>
      <c r="T30" s="67"/>
      <c r="U30" s="66"/>
      <c r="V30" s="68"/>
      <c r="W30" s="69"/>
      <c r="X30" s="69" t="e">
        <v>#REF!</v>
      </c>
      <c r="Y30" s="70">
        <v>41.51</v>
      </c>
      <c r="Z30" s="70" t="e">
        <v>#REF!</v>
      </c>
    </row>
    <row r="31" spans="1:26" x14ac:dyDescent="0.35">
      <c r="A31" s="59">
        <v>30</v>
      </c>
      <c r="B31" s="1" t="s">
        <v>7758</v>
      </c>
      <c r="C31" s="59" t="s">
        <v>7759</v>
      </c>
      <c r="D31" s="59" t="s">
        <v>7760</v>
      </c>
      <c r="E31" s="59"/>
      <c r="F31" s="59" t="s">
        <v>13</v>
      </c>
      <c r="G31" s="72" t="s">
        <v>419</v>
      </c>
      <c r="H31" s="59" t="s">
        <v>4016</v>
      </c>
      <c r="I31" s="59" t="s">
        <v>13</v>
      </c>
      <c r="J31" s="59">
        <f>+IF(LEFT([1]!Tabla13[[#This Row],[Tarea]],5)="MJ_PM",2,IF(LEFT([1]!Tabla13[[#This Row],[Tarea]],8)="MJ_TE_CA",1,0))</f>
        <v>0</v>
      </c>
      <c r="K31" s="72" t="s">
        <v>7761</v>
      </c>
      <c r="L31" s="74">
        <v>45845</v>
      </c>
      <c r="M31" s="74" t="s">
        <v>15</v>
      </c>
      <c r="N31" s="73"/>
      <c r="O31" s="73">
        <f>+IF(OR([1]!Tabla13[[#This Row],[Responsable]]="Mantenimiento Mecánico",[1]!Tabla13[[#This Row],[Serie / Paralelo]]="X"),1,"")</f>
        <v>1</v>
      </c>
      <c r="P31" s="75">
        <f>IFERROR(ROUND([1]!Tabla13[[#This Row],[HH]]/[1]!Tabla13[[#This Row],[Cantidad]],0),"")</f>
        <v>29</v>
      </c>
      <c r="Q31" s="75">
        <v>2</v>
      </c>
      <c r="R31" s="75">
        <v>58</v>
      </c>
      <c r="S31" s="67"/>
      <c r="T31" s="67"/>
      <c r="U31" s="66"/>
      <c r="V31" s="68"/>
      <c r="W31" s="69"/>
      <c r="X31" s="69" t="e">
        <v>#REF!</v>
      </c>
      <c r="Y31" s="70">
        <v>1512.62</v>
      </c>
      <c r="Z31" s="70" t="e">
        <v>#REF!</v>
      </c>
    </row>
    <row r="32" spans="1:26" x14ac:dyDescent="0.35">
      <c r="A32" s="59">
        <v>31</v>
      </c>
      <c r="B32" s="1" t="s">
        <v>7762</v>
      </c>
      <c r="C32" s="59" t="s">
        <v>7763</v>
      </c>
      <c r="D32" s="59" t="s">
        <v>7764</v>
      </c>
      <c r="E32" s="59"/>
      <c r="F32" s="59" t="s">
        <v>13</v>
      </c>
      <c r="G32" s="72" t="s">
        <v>419</v>
      </c>
      <c r="H32" s="59" t="s">
        <v>4016</v>
      </c>
      <c r="I32" s="59" t="s">
        <v>13</v>
      </c>
      <c r="J32" s="59">
        <f>+IF(LEFT([1]!Tabla13[[#This Row],[Tarea]],5)="MJ_PM",2,IF(LEFT([1]!Tabla13[[#This Row],[Tarea]],8)="MJ_TE_CA",1,0))</f>
        <v>0</v>
      </c>
      <c r="K32" s="72" t="s">
        <v>6392</v>
      </c>
      <c r="L32" s="74">
        <v>45845</v>
      </c>
      <c r="M32" s="74" t="s">
        <v>924</v>
      </c>
      <c r="N32" s="73"/>
      <c r="O32" s="73" t="str">
        <f>+IF(OR([1]!Tabla13[[#This Row],[Responsable]]="Mantenimiento Mecánico",[1]!Tabla13[[#This Row],[Serie / Paralelo]]="X"),1,"")</f>
        <v/>
      </c>
      <c r="P32" s="75">
        <f>IFERROR(ROUND([1]!Tabla13[[#This Row],[HH]]/[1]!Tabla13[[#This Row],[Cantidad]],0),"")</f>
        <v>1</v>
      </c>
      <c r="Q32" s="75">
        <v>1</v>
      </c>
      <c r="R32" s="75">
        <v>1</v>
      </c>
      <c r="S32" s="79"/>
      <c r="T32" s="79"/>
      <c r="U32" s="66"/>
      <c r="V32" s="68"/>
      <c r="W32" s="69"/>
      <c r="X32" s="69" t="e">
        <v>#REF!</v>
      </c>
      <c r="Y32" s="70">
        <v>0</v>
      </c>
      <c r="Z32" s="70" t="e">
        <v>#REF!</v>
      </c>
    </row>
    <row r="33" spans="1:26" x14ac:dyDescent="0.35">
      <c r="A33" s="59">
        <v>32</v>
      </c>
      <c r="B33" s="1" t="s">
        <v>7765</v>
      </c>
      <c r="C33" s="59" t="s">
        <v>7766</v>
      </c>
      <c r="D33" s="59" t="s">
        <v>7767</v>
      </c>
      <c r="E33" s="59"/>
      <c r="F33" s="59" t="s">
        <v>13</v>
      </c>
      <c r="G33" s="72" t="s">
        <v>419</v>
      </c>
      <c r="H33" s="59" t="s">
        <v>4016</v>
      </c>
      <c r="I33" s="59" t="s">
        <v>13</v>
      </c>
      <c r="J33" s="59">
        <f>+IF(LEFT([1]!Tabla13[[#This Row],[Tarea]],5)="MJ_PM",2,IF(LEFT([1]!Tabla13[[#This Row],[Tarea]],8)="MJ_TE_CA",1,0))</f>
        <v>0</v>
      </c>
      <c r="K33" s="72" t="s">
        <v>7768</v>
      </c>
      <c r="L33" s="74">
        <v>45845</v>
      </c>
      <c r="M33" s="74" t="s">
        <v>898</v>
      </c>
      <c r="N33" s="73"/>
      <c r="O33" s="73" t="str">
        <f>+IF(OR([1]!Tabla13[[#This Row],[Responsable]]="Mantenimiento Mecánico",[1]!Tabla13[[#This Row],[Serie / Paralelo]]="X"),1,"")</f>
        <v/>
      </c>
      <c r="P33" s="75">
        <f>IFERROR(ROUND([1]!Tabla13[[#This Row],[HH]]/[1]!Tabla13[[#This Row],[Cantidad]],0),"")</f>
        <v>23</v>
      </c>
      <c r="Q33" s="75">
        <v>3</v>
      </c>
      <c r="R33" s="75">
        <v>70</v>
      </c>
      <c r="S33" s="79"/>
      <c r="T33" s="79"/>
      <c r="U33" s="66"/>
      <c r="V33" s="68"/>
      <c r="W33" s="69"/>
      <c r="X33" s="69" t="e">
        <v>#REF!</v>
      </c>
      <c r="Y33" s="70">
        <v>4035.5</v>
      </c>
      <c r="Z33" s="70" t="e">
        <v>#REF!</v>
      </c>
    </row>
    <row r="34" spans="1:26" x14ac:dyDescent="0.35">
      <c r="A34" s="59">
        <v>33</v>
      </c>
      <c r="B34" s="1" t="s">
        <v>7769</v>
      </c>
      <c r="C34" s="59" t="s">
        <v>7770</v>
      </c>
      <c r="D34" s="59" t="s">
        <v>13</v>
      </c>
      <c r="E34" s="59"/>
      <c r="F34" s="59" t="s">
        <v>13</v>
      </c>
      <c r="G34" s="72" t="s">
        <v>419</v>
      </c>
      <c r="H34" s="59" t="s">
        <v>4016</v>
      </c>
      <c r="I34" s="59" t="s">
        <v>13</v>
      </c>
      <c r="J34" s="59">
        <f>+IF(LEFT([1]!Tabla13[[#This Row],[Tarea]],5)="MJ_PM",2,IF(LEFT([1]!Tabla13[[#This Row],[Tarea]],8)="MJ_TE_CA",1,0))</f>
        <v>0</v>
      </c>
      <c r="K34" s="72" t="s">
        <v>7540</v>
      </c>
      <c r="L34" s="74">
        <v>45845</v>
      </c>
      <c r="M34" s="74" t="s">
        <v>911</v>
      </c>
      <c r="N34" s="73"/>
      <c r="O34" s="73" t="str">
        <f>+IF(OR([1]!Tabla13[[#This Row],[Responsable]]="Mantenimiento Mecánico",[1]!Tabla13[[#This Row],[Serie / Paralelo]]="X"),1,"")</f>
        <v/>
      </c>
      <c r="P34" s="75">
        <f>IFERROR(ROUND([1]!Tabla13[[#This Row],[HH]]/[1]!Tabla13[[#This Row],[Cantidad]],0),"")</f>
        <v>3</v>
      </c>
      <c r="Q34" s="75">
        <v>1</v>
      </c>
      <c r="R34" s="75">
        <v>3</v>
      </c>
      <c r="S34" s="79"/>
      <c r="T34" s="79"/>
      <c r="U34" s="66"/>
      <c r="V34" s="68"/>
      <c r="W34" s="69"/>
      <c r="X34" s="69" t="e">
        <v>#REF!</v>
      </c>
      <c r="Y34" s="70">
        <v>0</v>
      </c>
      <c r="Z34" s="70" t="e">
        <v>#REF!</v>
      </c>
    </row>
    <row r="35" spans="1:26" x14ac:dyDescent="0.35">
      <c r="A35" s="59">
        <v>34</v>
      </c>
      <c r="B35" s="1" t="s">
        <v>7771</v>
      </c>
      <c r="C35" s="59" t="s">
        <v>7772</v>
      </c>
      <c r="D35" s="59" t="s">
        <v>7773</v>
      </c>
      <c r="E35" s="59"/>
      <c r="F35" s="59" t="s">
        <v>13</v>
      </c>
      <c r="G35" s="72" t="s">
        <v>419</v>
      </c>
      <c r="H35" s="59" t="s">
        <v>4016</v>
      </c>
      <c r="I35" s="59" t="s">
        <v>13</v>
      </c>
      <c r="J35" s="59">
        <f>+IF(LEFT([1]!Tabla13[[#This Row],[Tarea]],5)="MJ_PM",2,IF(LEFT([1]!Tabla13[[#This Row],[Tarea]],8)="MJ_TE_CA",1,0))</f>
        <v>0</v>
      </c>
      <c r="K35" s="72" t="s">
        <v>3555</v>
      </c>
      <c r="L35" s="74">
        <v>45845</v>
      </c>
      <c r="M35" s="74" t="s">
        <v>15</v>
      </c>
      <c r="N35" s="73"/>
      <c r="O35" s="73">
        <f>+IF(OR([1]!Tabla13[[#This Row],[Responsable]]="Mantenimiento Mecánico",[1]!Tabla13[[#This Row],[Serie / Paralelo]]="X"),1,"")</f>
        <v>1</v>
      </c>
      <c r="P35" s="75">
        <f>IFERROR(ROUND([1]!Tabla13[[#This Row],[HH]]/[1]!Tabla13[[#This Row],[Cantidad]],0),"")</f>
        <v>3</v>
      </c>
      <c r="Q35" s="75">
        <v>1</v>
      </c>
      <c r="R35" s="75">
        <v>3</v>
      </c>
      <c r="S35" s="79"/>
      <c r="T35" s="79"/>
      <c r="U35" s="66"/>
      <c r="V35" s="68"/>
      <c r="W35" s="69"/>
      <c r="X35" s="69" t="e">
        <v>#REF!</v>
      </c>
      <c r="Y35" s="70">
        <v>10.23</v>
      </c>
      <c r="Z35" s="70" t="e">
        <v>#REF!</v>
      </c>
    </row>
    <row r="36" spans="1:26" x14ac:dyDescent="0.35">
      <c r="A36" s="59">
        <v>35</v>
      </c>
      <c r="B36" s="1" t="s">
        <v>7774</v>
      </c>
      <c r="C36" s="59" t="s">
        <v>7775</v>
      </c>
      <c r="D36" s="59" t="s">
        <v>7776</v>
      </c>
      <c r="E36" s="59"/>
      <c r="F36" s="59" t="s">
        <v>13</v>
      </c>
      <c r="G36" s="72" t="s">
        <v>419</v>
      </c>
      <c r="H36" s="59" t="s">
        <v>4016</v>
      </c>
      <c r="I36" s="59" t="s">
        <v>13</v>
      </c>
      <c r="J36" s="59">
        <f>+IF(LEFT([1]!Tabla13[[#This Row],[Tarea]],5)="MJ_PM",2,IF(LEFT([1]!Tabla13[[#This Row],[Tarea]],8)="MJ_TE_CA",1,0))</f>
        <v>0</v>
      </c>
      <c r="K36" s="72" t="s">
        <v>3339</v>
      </c>
      <c r="L36" s="74">
        <v>45845</v>
      </c>
      <c r="M36" s="74" t="s">
        <v>15</v>
      </c>
      <c r="N36" s="73"/>
      <c r="O36" s="73">
        <f>+IF(OR([1]!Tabla13[[#This Row],[Responsable]]="Mantenimiento Mecánico",[1]!Tabla13[[#This Row],[Serie / Paralelo]]="X"),1,"")</f>
        <v>1</v>
      </c>
      <c r="P36" s="75">
        <f>IFERROR(ROUND([1]!Tabla13[[#This Row],[HH]]/[1]!Tabla13[[#This Row],[Cantidad]],0),"")</f>
        <v>2</v>
      </c>
      <c r="Q36" s="75">
        <v>1</v>
      </c>
      <c r="R36" s="75">
        <v>2</v>
      </c>
      <c r="S36" s="79"/>
      <c r="T36" s="79"/>
      <c r="U36" s="66"/>
      <c r="V36" s="68"/>
      <c r="W36" s="69"/>
      <c r="X36" s="69" t="e">
        <v>#REF!</v>
      </c>
      <c r="Y36" s="70">
        <v>23534.399999999998</v>
      </c>
      <c r="Z36" s="70" t="e">
        <v>#REF!</v>
      </c>
    </row>
    <row r="37" spans="1:26" x14ac:dyDescent="0.35">
      <c r="A37" s="59">
        <v>36</v>
      </c>
      <c r="B37" s="1" t="s">
        <v>7096</v>
      </c>
      <c r="C37" s="59" t="s">
        <v>7777</v>
      </c>
      <c r="D37" s="59" t="s">
        <v>13</v>
      </c>
      <c r="E37" s="59"/>
      <c r="F37" s="59" t="s">
        <v>13</v>
      </c>
      <c r="G37" s="72" t="s">
        <v>419</v>
      </c>
      <c r="H37" s="59" t="s">
        <v>4016</v>
      </c>
      <c r="I37" s="59" t="s">
        <v>13</v>
      </c>
      <c r="J37" s="59">
        <f>+IF(LEFT([1]!Tabla13[[#This Row],[Tarea]],5)="MJ_PM",2,IF(LEFT([1]!Tabla13[[#This Row],[Tarea]],8)="MJ_TE_CA",1,0))</f>
        <v>0</v>
      </c>
      <c r="K37" s="72" t="s">
        <v>1255</v>
      </c>
      <c r="L37" s="74">
        <v>45845</v>
      </c>
      <c r="M37" s="74" t="s">
        <v>23</v>
      </c>
      <c r="N37" s="73"/>
      <c r="O37" s="73" t="str">
        <f>+IF(OR([1]!Tabla13[[#This Row],[Responsable]]="Mantenimiento Mecánico",[1]!Tabla13[[#This Row],[Serie / Paralelo]]="X"),1,"")</f>
        <v/>
      </c>
      <c r="P37" s="75">
        <f>IFERROR(ROUND([1]!Tabla13[[#This Row],[HH]]/[1]!Tabla13[[#This Row],[Cantidad]],0),"")</f>
        <v>3</v>
      </c>
      <c r="Q37" s="75">
        <v>2</v>
      </c>
      <c r="R37" s="75">
        <v>6</v>
      </c>
      <c r="S37" s="79"/>
      <c r="T37" s="79"/>
      <c r="U37" s="66"/>
      <c r="V37" s="68"/>
      <c r="W37" s="69"/>
      <c r="X37" s="69" t="e">
        <v>#REF!</v>
      </c>
      <c r="Y37" s="70">
        <v>0</v>
      </c>
      <c r="Z37" s="70" t="e">
        <v>#REF!</v>
      </c>
    </row>
    <row r="38" spans="1:26" x14ac:dyDescent="0.35">
      <c r="A38" s="59">
        <v>37</v>
      </c>
      <c r="B38" s="1" t="s">
        <v>7123</v>
      </c>
      <c r="C38" s="59" t="s">
        <v>7778</v>
      </c>
      <c r="D38" s="59" t="s">
        <v>13</v>
      </c>
      <c r="E38" s="59"/>
      <c r="F38" s="59" t="s">
        <v>13</v>
      </c>
      <c r="G38" s="72" t="s">
        <v>419</v>
      </c>
      <c r="H38" s="59" t="s">
        <v>4016</v>
      </c>
      <c r="I38" s="59" t="s">
        <v>13</v>
      </c>
      <c r="J38" s="59">
        <f>+IF(LEFT([1]!Tabla13[[#This Row],[Tarea]],5)="MJ_PM",2,IF(LEFT([1]!Tabla13[[#This Row],[Tarea]],8)="MJ_TE_CA",1,0))</f>
        <v>0</v>
      </c>
      <c r="K38" s="72" t="s">
        <v>1391</v>
      </c>
      <c r="L38" s="74">
        <v>45845</v>
      </c>
      <c r="M38" s="74" t="s">
        <v>23</v>
      </c>
      <c r="N38" s="73"/>
      <c r="O38" s="73" t="str">
        <f>+IF(OR([1]!Tabla13[[#This Row],[Responsable]]="Mantenimiento Mecánico",[1]!Tabla13[[#This Row],[Serie / Paralelo]]="X"),1,"")</f>
        <v/>
      </c>
      <c r="P38" s="75">
        <f>IFERROR(ROUND([1]!Tabla13[[#This Row],[HH]]/[1]!Tabla13[[#This Row],[Cantidad]],0),"")</f>
        <v>1</v>
      </c>
      <c r="Q38" s="75">
        <v>2</v>
      </c>
      <c r="R38" s="75">
        <v>2</v>
      </c>
      <c r="S38" s="67"/>
      <c r="T38" s="67"/>
      <c r="U38" s="66"/>
      <c r="V38" s="68"/>
      <c r="W38" s="69"/>
      <c r="X38" s="69" t="e">
        <v>#REF!</v>
      </c>
      <c r="Y38" s="70">
        <v>4048.78</v>
      </c>
      <c r="Z38" s="70" t="e">
        <v>#REF!</v>
      </c>
    </row>
    <row r="39" spans="1:26" x14ac:dyDescent="0.35">
      <c r="A39" s="59">
        <v>38</v>
      </c>
      <c r="B39" s="1" t="s">
        <v>7157</v>
      </c>
      <c r="C39" s="59" t="s">
        <v>7779</v>
      </c>
      <c r="D39" s="59" t="s">
        <v>13</v>
      </c>
      <c r="E39" s="59"/>
      <c r="F39" s="59" t="s">
        <v>13</v>
      </c>
      <c r="G39" s="72" t="s">
        <v>419</v>
      </c>
      <c r="H39" s="59" t="s">
        <v>4016</v>
      </c>
      <c r="I39" s="59" t="s">
        <v>13</v>
      </c>
      <c r="J39" s="59">
        <f>+IF(LEFT([1]!Tabla13[[#This Row],[Tarea]],5)="MJ_PM",2,IF(LEFT([1]!Tabla13[[#This Row],[Tarea]],8)="MJ_TE_CA",1,0))</f>
        <v>0</v>
      </c>
      <c r="K39" s="72" t="s">
        <v>1548</v>
      </c>
      <c r="L39" s="74">
        <v>45845</v>
      </c>
      <c r="M39" s="74" t="s">
        <v>15</v>
      </c>
      <c r="N39" s="73"/>
      <c r="O39" s="73">
        <f>+IF(OR([1]!Tabla13[[#This Row],[Responsable]]="Mantenimiento Mecánico",[1]!Tabla13[[#This Row],[Serie / Paralelo]]="X"),1,"")</f>
        <v>1</v>
      </c>
      <c r="P39" s="75">
        <f>IFERROR(ROUND([1]!Tabla13[[#This Row],[HH]]/[1]!Tabla13[[#This Row],[Cantidad]],0),"")</f>
        <v>1</v>
      </c>
      <c r="Q39" s="75">
        <v>1</v>
      </c>
      <c r="R39" s="75">
        <v>1</v>
      </c>
      <c r="S39" s="67"/>
      <c r="T39" s="67"/>
      <c r="U39" s="66"/>
      <c r="V39" s="68"/>
      <c r="W39" s="69"/>
      <c r="X39" s="69" t="e">
        <v>#REF!</v>
      </c>
      <c r="Y39" s="70">
        <v>611.66000000000008</v>
      </c>
      <c r="Z39" s="70" t="e">
        <v>#REF!</v>
      </c>
    </row>
    <row r="40" spans="1:26" x14ac:dyDescent="0.35">
      <c r="A40" s="59">
        <v>39</v>
      </c>
      <c r="B40" s="1" t="s">
        <v>5164</v>
      </c>
      <c r="C40" s="59" t="s">
        <v>7780</v>
      </c>
      <c r="D40" s="59" t="s">
        <v>13</v>
      </c>
      <c r="E40" s="59"/>
      <c r="F40" s="59" t="s">
        <v>13</v>
      </c>
      <c r="G40" s="72" t="s">
        <v>419</v>
      </c>
      <c r="H40" s="59" t="s">
        <v>4016</v>
      </c>
      <c r="I40" s="59" t="s">
        <v>13</v>
      </c>
      <c r="J40" s="59">
        <f>+IF(LEFT([1]!Tabla13[[#This Row],[Tarea]],5)="MJ_PM",2,IF(LEFT([1]!Tabla13[[#This Row],[Tarea]],8)="MJ_TE_CA",1,0))</f>
        <v>0</v>
      </c>
      <c r="K40" s="72" t="s">
        <v>3570</v>
      </c>
      <c r="L40" s="74">
        <v>45845</v>
      </c>
      <c r="M40" s="74" t="s">
        <v>15</v>
      </c>
      <c r="N40" s="73"/>
      <c r="O40" s="73">
        <f>+IF(OR([1]!Tabla13[[#This Row],[Responsable]]="Mantenimiento Mecánico",[1]!Tabla13[[#This Row],[Serie / Paralelo]]="X"),1,"")</f>
        <v>1</v>
      </c>
      <c r="P40" s="75">
        <f>IFERROR(ROUND([1]!Tabla13[[#This Row],[HH]]/[1]!Tabla13[[#This Row],[Cantidad]],0),"")</f>
        <v>1</v>
      </c>
      <c r="Q40" s="75">
        <v>1</v>
      </c>
      <c r="R40" s="75">
        <v>1</v>
      </c>
      <c r="S40" s="79"/>
      <c r="T40" s="79"/>
      <c r="U40" s="66"/>
      <c r="V40" s="68"/>
      <c r="W40" s="69"/>
      <c r="X40" s="69" t="e">
        <v>#REF!</v>
      </c>
      <c r="Y40" s="70">
        <v>4271.8599999999997</v>
      </c>
      <c r="Z40" s="70" t="e">
        <v>#REF!</v>
      </c>
    </row>
    <row r="41" spans="1:26" x14ac:dyDescent="0.35">
      <c r="A41" s="59">
        <v>40</v>
      </c>
      <c r="B41" s="1" t="s">
        <v>7248</v>
      </c>
      <c r="C41" s="59" t="s">
        <v>7781</v>
      </c>
      <c r="D41" s="59" t="s">
        <v>7782</v>
      </c>
      <c r="E41" s="59"/>
      <c r="F41" s="59" t="s">
        <v>13</v>
      </c>
      <c r="G41" s="72" t="s">
        <v>419</v>
      </c>
      <c r="H41" s="59" t="s">
        <v>4016</v>
      </c>
      <c r="I41" s="59" t="s">
        <v>13</v>
      </c>
      <c r="J41" s="59">
        <f>+IF(LEFT([1]!Tabla13[[#This Row],[Tarea]],5)="MJ_PM",2,IF(LEFT([1]!Tabla13[[#This Row],[Tarea]],8)="MJ_TE_CA",1,0))</f>
        <v>0</v>
      </c>
      <c r="K41" s="72" t="s">
        <v>3883</v>
      </c>
      <c r="L41" s="74">
        <v>45845</v>
      </c>
      <c r="M41" s="74" t="s">
        <v>15</v>
      </c>
      <c r="N41" s="73"/>
      <c r="O41" s="73">
        <f>+IF(OR([1]!Tabla13[[#This Row],[Responsable]]="Mantenimiento Mecánico",[1]!Tabla13[[#This Row],[Serie / Paralelo]]="X"),1,"")</f>
        <v>1</v>
      </c>
      <c r="P41" s="75">
        <f>IFERROR(ROUND([1]!Tabla13[[#This Row],[HH]]/[1]!Tabla13[[#This Row],[Cantidad]],0),"")</f>
        <v>1</v>
      </c>
      <c r="Q41" s="75">
        <v>1</v>
      </c>
      <c r="R41" s="75">
        <v>1</v>
      </c>
      <c r="S41" s="79"/>
      <c r="T41" s="79"/>
      <c r="U41" s="66"/>
      <c r="V41" s="68"/>
      <c r="W41" s="69"/>
      <c r="X41" s="69" t="e">
        <v>#REF!</v>
      </c>
      <c r="Y41" s="70">
        <v>0</v>
      </c>
      <c r="Z41" s="70" t="e">
        <v>#REF!</v>
      </c>
    </row>
    <row r="42" spans="1:26" x14ac:dyDescent="0.35">
      <c r="A42" s="59">
        <v>41</v>
      </c>
      <c r="B42" s="1" t="s">
        <v>7251</v>
      </c>
      <c r="C42" s="59" t="s">
        <v>7783</v>
      </c>
      <c r="D42" s="59" t="s">
        <v>13</v>
      </c>
      <c r="E42" s="59"/>
      <c r="F42" s="59" t="s">
        <v>13</v>
      </c>
      <c r="G42" s="72" t="s">
        <v>419</v>
      </c>
      <c r="H42" s="59" t="s">
        <v>4016</v>
      </c>
      <c r="I42" s="59" t="s">
        <v>13</v>
      </c>
      <c r="J42" s="59">
        <f>+IF(LEFT([1]!Tabla13[[#This Row],[Tarea]],5)="MJ_PM",2,IF(LEFT([1]!Tabla13[[#This Row],[Tarea]],8)="MJ_TE_CA",1,0))</f>
        <v>0</v>
      </c>
      <c r="K42" s="72" t="s">
        <v>3879</v>
      </c>
      <c r="L42" s="74">
        <v>45845</v>
      </c>
      <c r="M42" s="74" t="s">
        <v>898</v>
      </c>
      <c r="N42" s="73"/>
      <c r="O42" s="73" t="str">
        <f>+IF(OR([1]!Tabla13[[#This Row],[Responsable]]="Mantenimiento Mecánico",[1]!Tabla13[[#This Row],[Serie / Paralelo]]="X"),1,"")</f>
        <v/>
      </c>
      <c r="P42" s="75">
        <f>IFERROR(ROUND([1]!Tabla13[[#This Row],[HH]]/[1]!Tabla13[[#This Row],[Cantidad]],0),"")</f>
        <v>1</v>
      </c>
      <c r="Q42" s="75">
        <v>1</v>
      </c>
      <c r="R42" s="75">
        <v>1</v>
      </c>
      <c r="S42" s="79"/>
      <c r="T42" s="79"/>
      <c r="U42" s="66"/>
      <c r="V42" s="68"/>
      <c r="W42" s="69"/>
      <c r="X42" s="69" t="e">
        <v>#REF!</v>
      </c>
      <c r="Y42" s="70">
        <v>0</v>
      </c>
      <c r="Z42" s="70" t="e">
        <v>#REF!</v>
      </c>
    </row>
    <row r="43" spans="1:26" x14ac:dyDescent="0.35">
      <c r="A43" s="59">
        <v>42</v>
      </c>
      <c r="B43" s="1" t="s">
        <v>7430</v>
      </c>
      <c r="C43" s="59" t="s">
        <v>7431</v>
      </c>
      <c r="D43" s="59" t="s">
        <v>7432</v>
      </c>
      <c r="E43" s="59"/>
      <c r="F43" s="59" t="s">
        <v>13</v>
      </c>
      <c r="G43" s="72" t="s">
        <v>227</v>
      </c>
      <c r="H43" s="59" t="s">
        <v>3531</v>
      </c>
      <c r="I43" s="59" t="s">
        <v>13</v>
      </c>
      <c r="J43" s="59">
        <f>+IF(LEFT([1]!Tabla13[[#This Row],[Tarea]],5)="MJ_PM",2,IF(LEFT([1]!Tabla13[[#This Row],[Tarea]],8)="MJ_TE_CA",1,0))</f>
        <v>0</v>
      </c>
      <c r="K43" s="72" t="s">
        <v>7433</v>
      </c>
      <c r="L43" s="74">
        <v>45848</v>
      </c>
      <c r="M43" s="74" t="s">
        <v>15</v>
      </c>
      <c r="N43" s="73"/>
      <c r="O43" s="73">
        <f>+IF(OR([1]!Tabla13[[#This Row],[Responsable]]="Mantenimiento Mecánico",[1]!Tabla13[[#This Row],[Serie / Paralelo]]="X"),1,"")</f>
        <v>1</v>
      </c>
      <c r="P43" s="75">
        <f>IFERROR(ROUND([1]!Tabla13[[#This Row],[HH]]/[1]!Tabla13[[#This Row],[Cantidad]],0),"")</f>
        <v>29</v>
      </c>
      <c r="Q43" s="75">
        <v>2</v>
      </c>
      <c r="R43" s="75">
        <v>58</v>
      </c>
      <c r="S43" s="79"/>
      <c r="T43" s="79"/>
      <c r="U43" s="66"/>
      <c r="V43" s="68"/>
      <c r="W43" s="69"/>
      <c r="X43" s="69" t="e">
        <v>#REF!</v>
      </c>
      <c r="Y43" s="70">
        <v>228.13</v>
      </c>
      <c r="Z43" s="70" t="e">
        <v>#REF!</v>
      </c>
    </row>
    <row r="44" spans="1:26" x14ac:dyDescent="0.35">
      <c r="A44" s="59">
        <v>43</v>
      </c>
      <c r="B44" s="1" t="s">
        <v>7427</v>
      </c>
      <c r="C44" s="59" t="s">
        <v>7428</v>
      </c>
      <c r="D44" s="59" t="s">
        <v>13</v>
      </c>
      <c r="E44" s="59"/>
      <c r="F44" s="59" t="s">
        <v>13</v>
      </c>
      <c r="G44" s="72" t="s">
        <v>227</v>
      </c>
      <c r="H44" s="59" t="s">
        <v>3531</v>
      </c>
      <c r="I44" s="59" t="s">
        <v>13</v>
      </c>
      <c r="J44" s="59">
        <f>+IF(LEFT([1]!Tabla13[[#This Row],[Tarea]],5)="MJ_PM",2,IF(LEFT([1]!Tabla13[[#This Row],[Tarea]],8)="MJ_TE_CA",1,0))</f>
        <v>0</v>
      </c>
      <c r="K44" s="72" t="s">
        <v>7429</v>
      </c>
      <c r="L44" s="74">
        <v>45848</v>
      </c>
      <c r="M44" s="74" t="s">
        <v>866</v>
      </c>
      <c r="N44" s="73"/>
      <c r="O44" s="73" t="str">
        <f>+IF(OR([1]!Tabla13[[#This Row],[Responsable]]="Mantenimiento Mecánico",[1]!Tabla13[[#This Row],[Serie / Paralelo]]="X"),1,"")</f>
        <v/>
      </c>
      <c r="P44" s="75">
        <f>IFERROR(ROUND([1]!Tabla13[[#This Row],[HH]]/[1]!Tabla13[[#This Row],[Cantidad]],0),"")</f>
        <v>4</v>
      </c>
      <c r="Q44" s="75">
        <v>2</v>
      </c>
      <c r="R44" s="75">
        <v>8</v>
      </c>
      <c r="S44" s="79"/>
      <c r="T44" s="79"/>
      <c r="U44" s="66"/>
      <c r="V44" s="68"/>
      <c r="W44" s="69"/>
      <c r="X44" s="69" t="e">
        <v>#REF!</v>
      </c>
      <c r="Y44" s="70">
        <v>341.13000000000005</v>
      </c>
      <c r="Z44" s="70" t="e">
        <v>#REF!</v>
      </c>
    </row>
    <row r="45" spans="1:26" x14ac:dyDescent="0.35">
      <c r="A45" s="59">
        <v>44</v>
      </c>
      <c r="B45" s="1" t="s">
        <v>7434</v>
      </c>
      <c r="C45" s="59" t="s">
        <v>7435</v>
      </c>
      <c r="D45" s="59" t="s">
        <v>7436</v>
      </c>
      <c r="E45" s="59"/>
      <c r="F45" s="59" t="s">
        <v>13</v>
      </c>
      <c r="G45" s="72" t="s">
        <v>227</v>
      </c>
      <c r="H45" s="59" t="s">
        <v>3531</v>
      </c>
      <c r="I45" s="59" t="s">
        <v>13</v>
      </c>
      <c r="J45" s="59">
        <f>+IF(LEFT([1]!Tabla13[[#This Row],[Tarea]],5)="MJ_PM",2,IF(LEFT([1]!Tabla13[[#This Row],[Tarea]],8)="MJ_TE_CA",1,0))</f>
        <v>0</v>
      </c>
      <c r="K45" s="72" t="s">
        <v>6332</v>
      </c>
      <c r="L45" s="74">
        <v>45848</v>
      </c>
      <c r="M45" s="74" t="s">
        <v>16</v>
      </c>
      <c r="N45" s="73"/>
      <c r="O45" s="73" t="str">
        <f>+IF(OR([1]!Tabla13[[#This Row],[Responsable]]="Mantenimiento Mecánico",[1]!Tabla13[[#This Row],[Serie / Paralelo]]="X"),1,"")</f>
        <v/>
      </c>
      <c r="P45" s="75">
        <f>IFERROR(ROUND([1]!Tabla13[[#This Row],[HH]]/[1]!Tabla13[[#This Row],[Cantidad]],0),"")</f>
        <v>1</v>
      </c>
      <c r="Q45" s="75">
        <v>2</v>
      </c>
      <c r="R45" s="75">
        <v>2</v>
      </c>
      <c r="S45" s="79"/>
      <c r="T45" s="79"/>
      <c r="U45" s="66"/>
      <c r="V45" s="68"/>
      <c r="W45" s="69"/>
      <c r="X45" s="69" t="e">
        <v>#REF!</v>
      </c>
      <c r="Y45" s="70">
        <v>448.55</v>
      </c>
      <c r="Z45" s="70" t="e">
        <v>#REF!</v>
      </c>
    </row>
    <row r="46" spans="1:26" x14ac:dyDescent="0.35">
      <c r="A46" s="59">
        <v>45</v>
      </c>
      <c r="B46" s="1" t="s">
        <v>7097</v>
      </c>
      <c r="C46" s="59" t="s">
        <v>7784</v>
      </c>
      <c r="D46" s="59" t="s">
        <v>13</v>
      </c>
      <c r="E46" s="59"/>
      <c r="F46" s="59" t="s">
        <v>13</v>
      </c>
      <c r="G46" s="72" t="s">
        <v>227</v>
      </c>
      <c r="H46" s="59" t="s">
        <v>3531</v>
      </c>
      <c r="I46" s="59" t="s">
        <v>13</v>
      </c>
      <c r="J46" s="59">
        <f>+IF(LEFT([1]!Tabla13[[#This Row],[Tarea]],5)="MJ_PM",2,IF(LEFT([1]!Tabla13[[#This Row],[Tarea]],8)="MJ_TE_CA",1,0))</f>
        <v>0</v>
      </c>
      <c r="K46" s="72" t="s">
        <v>1255</v>
      </c>
      <c r="L46" s="74">
        <v>45848</v>
      </c>
      <c r="M46" s="74" t="s">
        <v>15</v>
      </c>
      <c r="N46" s="73"/>
      <c r="O46" s="73">
        <f>+IF(OR([1]!Tabla13[[#This Row],[Responsable]]="Mantenimiento Mecánico",[1]!Tabla13[[#This Row],[Serie / Paralelo]]="X"),1,"")</f>
        <v>1</v>
      </c>
      <c r="P46" s="75">
        <f>IFERROR(ROUND([1]!Tabla13[[#This Row],[HH]]/[1]!Tabla13[[#This Row],[Cantidad]],0),"")</f>
        <v>3</v>
      </c>
      <c r="Q46" s="75">
        <v>1</v>
      </c>
      <c r="R46" s="75">
        <v>3</v>
      </c>
      <c r="S46" s="79"/>
      <c r="T46" s="79"/>
      <c r="U46" s="66"/>
      <c r="V46" s="68"/>
      <c r="W46" s="69"/>
      <c r="X46" s="69" t="e">
        <v>#REF!</v>
      </c>
      <c r="Y46" s="70">
        <v>2622.7400000000002</v>
      </c>
      <c r="Z46" s="70" t="e">
        <v>#REF!</v>
      </c>
    </row>
    <row r="47" spans="1:26" x14ac:dyDescent="0.35">
      <c r="A47" s="59">
        <v>46</v>
      </c>
      <c r="B47" s="1" t="s">
        <v>7124</v>
      </c>
      <c r="C47" s="59" t="s">
        <v>7785</v>
      </c>
      <c r="D47" s="59" t="s">
        <v>13</v>
      </c>
      <c r="E47" s="59"/>
      <c r="F47" s="59" t="s">
        <v>13</v>
      </c>
      <c r="G47" s="72" t="s">
        <v>227</v>
      </c>
      <c r="H47" s="59" t="s">
        <v>3531</v>
      </c>
      <c r="I47" s="59" t="s">
        <v>13</v>
      </c>
      <c r="J47" s="59">
        <f>+IF(LEFT([1]!Tabla13[[#This Row],[Tarea]],5)="MJ_PM",2,IF(LEFT([1]!Tabla13[[#This Row],[Tarea]],8)="MJ_TE_CA",1,0))</f>
        <v>0</v>
      </c>
      <c r="K47" s="72" t="s">
        <v>1391</v>
      </c>
      <c r="L47" s="74">
        <v>45848</v>
      </c>
      <c r="M47" s="74" t="s">
        <v>23</v>
      </c>
      <c r="N47" s="73"/>
      <c r="O47" s="73" t="str">
        <f>+IF(OR([1]!Tabla13[[#This Row],[Responsable]]="Mantenimiento Mecánico",[1]!Tabla13[[#This Row],[Serie / Paralelo]]="X"),1,"")</f>
        <v/>
      </c>
      <c r="P47" s="75">
        <f>IFERROR(ROUND([1]!Tabla13[[#This Row],[HH]]/[1]!Tabla13[[#This Row],[Cantidad]],0),"")</f>
        <v>1</v>
      </c>
      <c r="Q47" s="75">
        <v>2</v>
      </c>
      <c r="R47" s="75">
        <v>2</v>
      </c>
      <c r="S47" s="79"/>
      <c r="T47" s="79"/>
      <c r="U47" s="66"/>
      <c r="V47" s="68"/>
      <c r="W47" s="69"/>
      <c r="X47" s="69" t="e">
        <v>#REF!</v>
      </c>
      <c r="Y47" s="70">
        <v>27.259999999999998</v>
      </c>
      <c r="Z47" s="70" t="e">
        <v>#REF!</v>
      </c>
    </row>
    <row r="48" spans="1:26" x14ac:dyDescent="0.35">
      <c r="A48" s="59">
        <v>47</v>
      </c>
      <c r="B48" s="1" t="s">
        <v>7391</v>
      </c>
      <c r="C48" s="59" t="s">
        <v>7786</v>
      </c>
      <c r="D48" s="59" t="s">
        <v>13</v>
      </c>
      <c r="E48" s="59"/>
      <c r="F48" s="59" t="s">
        <v>13</v>
      </c>
      <c r="G48" s="72" t="s">
        <v>227</v>
      </c>
      <c r="H48" s="59" t="s">
        <v>3531</v>
      </c>
      <c r="I48" s="59" t="s">
        <v>13</v>
      </c>
      <c r="J48" s="59">
        <f>+IF(LEFT([1]!Tabla13[[#This Row],[Tarea]],5)="MJ_PM",2,IF(LEFT([1]!Tabla13[[#This Row],[Tarea]],8)="MJ_TE_CA",1,0))</f>
        <v>0</v>
      </c>
      <c r="K48" s="72" t="s">
        <v>6255</v>
      </c>
      <c r="L48" s="74">
        <v>45848</v>
      </c>
      <c r="M48" s="74" t="s">
        <v>15</v>
      </c>
      <c r="N48" s="73"/>
      <c r="O48" s="73">
        <f>+IF(OR([1]!Tabla13[[#This Row],[Responsable]]="Mantenimiento Mecánico",[1]!Tabla13[[#This Row],[Serie / Paralelo]]="X"),1,"")</f>
        <v>1</v>
      </c>
      <c r="P48" s="75">
        <f>IFERROR(ROUND([1]!Tabla13[[#This Row],[HH]]/[1]!Tabla13[[#This Row],[Cantidad]],0),"")</f>
        <v>1</v>
      </c>
      <c r="Q48" s="75">
        <v>1</v>
      </c>
      <c r="R48" s="75">
        <v>1</v>
      </c>
      <c r="S48" s="79"/>
      <c r="T48" s="79"/>
      <c r="U48" s="66"/>
      <c r="V48" s="68"/>
      <c r="W48" s="69"/>
      <c r="X48" s="69" t="e">
        <v>#REF!</v>
      </c>
      <c r="Y48" s="70">
        <v>323</v>
      </c>
      <c r="Z48" s="70" t="e">
        <v>#REF!</v>
      </c>
    </row>
    <row r="49" spans="1:26" x14ac:dyDescent="0.35">
      <c r="A49" s="59">
        <v>48</v>
      </c>
      <c r="B49" s="1" t="s">
        <v>7398</v>
      </c>
      <c r="C49" s="59" t="s">
        <v>7787</v>
      </c>
      <c r="D49" s="59" t="s">
        <v>13</v>
      </c>
      <c r="E49" s="59"/>
      <c r="F49" s="59" t="s">
        <v>13</v>
      </c>
      <c r="G49" s="72" t="s">
        <v>227</v>
      </c>
      <c r="H49" s="59" t="s">
        <v>3531</v>
      </c>
      <c r="I49" s="59" t="s">
        <v>13</v>
      </c>
      <c r="J49" s="59">
        <f>+IF(LEFT([1]!Tabla13[[#This Row],[Tarea]],5)="MJ_PM",2,IF(LEFT([1]!Tabla13[[#This Row],[Tarea]],8)="MJ_TE_CA",1,0))</f>
        <v>0</v>
      </c>
      <c r="K49" s="72" t="s">
        <v>6418</v>
      </c>
      <c r="L49" s="74">
        <v>45848</v>
      </c>
      <c r="M49" s="74" t="s">
        <v>23</v>
      </c>
      <c r="N49" s="73"/>
      <c r="O49" s="73" t="str">
        <f>+IF(OR([1]!Tabla13[[#This Row],[Responsable]]="Mantenimiento Mecánico",[1]!Tabla13[[#This Row],[Serie / Paralelo]]="X"),1,"")</f>
        <v/>
      </c>
      <c r="P49" s="75">
        <f>IFERROR(ROUND([1]!Tabla13[[#This Row],[HH]]/[1]!Tabla13[[#This Row],[Cantidad]],0),"")</f>
        <v>1</v>
      </c>
      <c r="Q49" s="75">
        <v>2</v>
      </c>
      <c r="R49" s="75">
        <v>2</v>
      </c>
      <c r="X49" s="69" t="e">
        <v>#REF!</v>
      </c>
      <c r="Y49" s="70">
        <v>2294.2000000000003</v>
      </c>
      <c r="Z49" s="70" t="e">
        <v>#REF!</v>
      </c>
    </row>
    <row r="50" spans="1:26" x14ac:dyDescent="0.35">
      <c r="A50" s="59">
        <v>49</v>
      </c>
      <c r="B50" s="1" t="s">
        <v>7788</v>
      </c>
      <c r="C50" s="59" t="s">
        <v>7789</v>
      </c>
      <c r="D50" s="59" t="s">
        <v>13</v>
      </c>
      <c r="E50" s="59"/>
      <c r="F50" s="59" t="s">
        <v>13</v>
      </c>
      <c r="G50" s="72" t="s">
        <v>227</v>
      </c>
      <c r="H50" s="59" t="s">
        <v>3531</v>
      </c>
      <c r="I50" s="59" t="s">
        <v>13</v>
      </c>
      <c r="J50" s="59">
        <f>+IF(LEFT([1]!Tabla13[[#This Row],[Tarea]],5)="MJ_PM",2,IF(LEFT([1]!Tabla13[[#This Row],[Tarea]],8)="MJ_TE_CA",1,0))</f>
        <v>0</v>
      </c>
      <c r="K50" s="72" t="s">
        <v>6368</v>
      </c>
      <c r="L50" s="74">
        <v>45848</v>
      </c>
      <c r="M50" s="74" t="s">
        <v>16</v>
      </c>
      <c r="N50" s="73"/>
      <c r="O50" s="73" t="str">
        <f>+IF(OR([1]!Tabla13[[#This Row],[Responsable]]="Mantenimiento Mecánico",[1]!Tabla13[[#This Row],[Serie / Paralelo]]="X"),1,"")</f>
        <v/>
      </c>
      <c r="P50" s="75">
        <f>IFERROR(ROUND([1]!Tabla13[[#This Row],[HH]]/[1]!Tabla13[[#This Row],[Cantidad]],0),"")</f>
        <v>1</v>
      </c>
      <c r="Q50" s="75">
        <v>1</v>
      </c>
      <c r="R50" s="75">
        <v>1</v>
      </c>
      <c r="S50" s="79"/>
      <c r="T50" s="79"/>
      <c r="U50" s="66"/>
      <c r="V50" s="68"/>
      <c r="W50" s="69"/>
      <c r="X50" s="69" t="e">
        <v>#REF!</v>
      </c>
      <c r="Y50" s="70">
        <v>91.26</v>
      </c>
      <c r="Z50" s="70" t="e">
        <v>#REF!</v>
      </c>
    </row>
    <row r="51" spans="1:26" x14ac:dyDescent="0.35">
      <c r="A51" s="59">
        <v>50</v>
      </c>
      <c r="B51" s="1" t="s">
        <v>7790</v>
      </c>
      <c r="C51" s="59" t="s">
        <v>7791</v>
      </c>
      <c r="D51" s="59" t="s">
        <v>13</v>
      </c>
      <c r="E51" s="59"/>
      <c r="F51" s="59" t="s">
        <v>13</v>
      </c>
      <c r="G51" s="72" t="s">
        <v>240</v>
      </c>
      <c r="H51" s="59" t="s">
        <v>4020</v>
      </c>
      <c r="I51" s="59" t="s">
        <v>13</v>
      </c>
      <c r="J51" s="59">
        <f>+IF(LEFT([1]!Tabla13[[#This Row],[Tarea]],5)="MJ_PM",2,IF(LEFT([1]!Tabla13[[#This Row],[Tarea]],8)="MJ_TE_CA",1,0))</f>
        <v>0</v>
      </c>
      <c r="K51" s="72" t="s">
        <v>7792</v>
      </c>
      <c r="L51" s="74">
        <v>45848</v>
      </c>
      <c r="M51" s="74" t="s">
        <v>16</v>
      </c>
      <c r="N51" s="73"/>
      <c r="O51" s="73" t="str">
        <f>+IF(OR([1]!Tabla13[[#This Row],[Responsable]]="Mantenimiento Mecánico",[1]!Tabla13[[#This Row],[Serie / Paralelo]]="X"),1,"")</f>
        <v/>
      </c>
      <c r="P51" s="75">
        <f>IFERROR(ROUND([1]!Tabla13[[#This Row],[HH]]/[1]!Tabla13[[#This Row],[Cantidad]],0),"")</f>
        <v>2</v>
      </c>
      <c r="Q51" s="75">
        <v>2</v>
      </c>
      <c r="R51" s="75">
        <v>4</v>
      </c>
      <c r="S51" s="79"/>
      <c r="T51" s="79"/>
      <c r="U51" s="66"/>
      <c r="V51" s="68"/>
      <c r="W51" s="69"/>
      <c r="X51" s="69" t="e">
        <v>#REF!</v>
      </c>
      <c r="Y51" s="70">
        <v>11.55</v>
      </c>
      <c r="Z51" s="70" t="e">
        <v>#REF!</v>
      </c>
    </row>
    <row r="52" spans="1:26" x14ac:dyDescent="0.35">
      <c r="A52" s="59">
        <v>51</v>
      </c>
      <c r="B52" s="1" t="s">
        <v>7793</v>
      </c>
      <c r="C52" s="59" t="s">
        <v>7794</v>
      </c>
      <c r="D52" s="59" t="s">
        <v>13</v>
      </c>
      <c r="E52" s="59"/>
      <c r="F52" s="59" t="s">
        <v>13</v>
      </c>
      <c r="G52" s="72" t="s">
        <v>240</v>
      </c>
      <c r="H52" s="59" t="s">
        <v>4020</v>
      </c>
      <c r="I52" s="59" t="s">
        <v>13</v>
      </c>
      <c r="J52" s="59">
        <f>+IF(LEFT([1]!Tabla13[[#This Row],[Tarea]],5)="MJ_PM",2,IF(LEFT([1]!Tabla13[[#This Row],[Tarea]],8)="MJ_TE_CA",1,0))</f>
        <v>0</v>
      </c>
      <c r="K52" s="72" t="s">
        <v>7795</v>
      </c>
      <c r="L52" s="74">
        <v>45848</v>
      </c>
      <c r="M52" s="74" t="s">
        <v>865</v>
      </c>
      <c r="N52" s="73"/>
      <c r="O52" s="73" t="str">
        <f>+IF(OR([1]!Tabla13[[#This Row],[Responsable]]="Mantenimiento Mecánico",[1]!Tabla13[[#This Row],[Serie / Paralelo]]="X"),1,"")</f>
        <v/>
      </c>
      <c r="P52" s="75">
        <f>IFERROR(ROUND([1]!Tabla13[[#This Row],[HH]]/[1]!Tabla13[[#This Row],[Cantidad]],0),"")</f>
        <v>2</v>
      </c>
      <c r="Q52" s="75">
        <v>2</v>
      </c>
      <c r="R52" s="75">
        <v>4</v>
      </c>
      <c r="S52" s="79"/>
      <c r="T52" s="79"/>
      <c r="U52" s="66"/>
      <c r="V52" s="68"/>
      <c r="W52" s="69"/>
      <c r="X52" s="69" t="e">
        <v>#REF!</v>
      </c>
      <c r="Y52" s="70">
        <v>0</v>
      </c>
      <c r="Z52" s="70" t="e">
        <v>#REF!</v>
      </c>
    </row>
    <row r="53" spans="1:26" x14ac:dyDescent="0.35">
      <c r="A53" s="59">
        <v>52</v>
      </c>
      <c r="B53" s="1" t="s">
        <v>7796</v>
      </c>
      <c r="C53" s="59" t="s">
        <v>7797</v>
      </c>
      <c r="D53" s="59" t="s">
        <v>13</v>
      </c>
      <c r="E53" s="59"/>
      <c r="F53" s="59" t="s">
        <v>13</v>
      </c>
      <c r="G53" s="72" t="s">
        <v>240</v>
      </c>
      <c r="H53" s="59" t="s">
        <v>4020</v>
      </c>
      <c r="I53" s="59" t="s">
        <v>13</v>
      </c>
      <c r="J53" s="59">
        <f>+IF(LEFT([1]!Tabla13[[#This Row],[Tarea]],5)="MJ_PM",2,IF(LEFT([1]!Tabla13[[#This Row],[Tarea]],8)="MJ_TE_CA",1,0))</f>
        <v>0</v>
      </c>
      <c r="K53" s="72" t="s">
        <v>7798</v>
      </c>
      <c r="L53" s="74">
        <v>45848</v>
      </c>
      <c r="M53" s="74" t="s">
        <v>16</v>
      </c>
      <c r="N53" s="73"/>
      <c r="O53" s="73" t="str">
        <f>+IF(OR([1]!Tabla13[[#This Row],[Responsable]]="Mantenimiento Mecánico",[1]!Tabla13[[#This Row],[Serie / Paralelo]]="X"),1,"")</f>
        <v/>
      </c>
      <c r="P53" s="75">
        <f>IFERROR(ROUND([1]!Tabla13[[#This Row],[HH]]/[1]!Tabla13[[#This Row],[Cantidad]],0),"")</f>
        <v>2</v>
      </c>
      <c r="Q53" s="75">
        <v>2</v>
      </c>
      <c r="R53" s="75">
        <v>4</v>
      </c>
      <c r="S53" s="79"/>
      <c r="T53" s="79"/>
      <c r="U53" s="66"/>
      <c r="V53" s="68"/>
      <c r="W53" s="69"/>
      <c r="X53" s="69" t="e">
        <v>#REF!</v>
      </c>
      <c r="Y53" s="70">
        <v>11.55</v>
      </c>
      <c r="Z53" s="70" t="e">
        <v>#REF!</v>
      </c>
    </row>
    <row r="54" spans="1:26" x14ac:dyDescent="0.35">
      <c r="A54" s="59">
        <v>53</v>
      </c>
      <c r="B54" s="1" t="s">
        <v>7799</v>
      </c>
      <c r="C54" s="59" t="s">
        <v>7800</v>
      </c>
      <c r="D54" s="59" t="s">
        <v>7801</v>
      </c>
      <c r="E54" s="59"/>
      <c r="F54" s="59" t="s">
        <v>13</v>
      </c>
      <c r="G54" s="72" t="s">
        <v>240</v>
      </c>
      <c r="H54" s="59" t="s">
        <v>4020</v>
      </c>
      <c r="I54" s="59" t="s">
        <v>13</v>
      </c>
      <c r="J54" s="59">
        <f>+IF(LEFT([1]!Tabla13[[#This Row],[Tarea]],5)="MJ_PM",2,IF(LEFT([1]!Tabla13[[#This Row],[Tarea]],8)="MJ_TE_CA",1,0))</f>
        <v>0</v>
      </c>
      <c r="K54" s="72" t="s">
        <v>7802</v>
      </c>
      <c r="L54" s="74">
        <v>45848</v>
      </c>
      <c r="M54" s="74" t="s">
        <v>15</v>
      </c>
      <c r="N54" s="73"/>
      <c r="O54" s="73">
        <f>+IF(OR([1]!Tabla13[[#This Row],[Responsable]]="Mantenimiento Mecánico",[1]!Tabla13[[#This Row],[Serie / Paralelo]]="X"),1,"")</f>
        <v>1</v>
      </c>
      <c r="P54" s="75">
        <f>IFERROR(ROUND([1]!Tabla13[[#This Row],[HH]]/[1]!Tabla13[[#This Row],[Cantidad]],0),"")</f>
        <v>28</v>
      </c>
      <c r="Q54" s="75">
        <v>2</v>
      </c>
      <c r="R54" s="75">
        <v>56</v>
      </c>
      <c r="S54" s="79"/>
      <c r="T54" s="79"/>
      <c r="U54" s="66"/>
      <c r="V54" s="68"/>
      <c r="W54" s="69"/>
      <c r="X54" s="69" t="e">
        <v>#REF!</v>
      </c>
      <c r="Y54" s="70">
        <v>0</v>
      </c>
      <c r="Z54" s="70" t="e">
        <v>#REF!</v>
      </c>
    </row>
    <row r="55" spans="1:26" x14ac:dyDescent="0.35">
      <c r="A55" s="59">
        <v>54</v>
      </c>
      <c r="B55" s="1" t="s">
        <v>7125</v>
      </c>
      <c r="C55" s="59" t="s">
        <v>7803</v>
      </c>
      <c r="D55" s="59" t="s">
        <v>13</v>
      </c>
      <c r="E55" s="59"/>
      <c r="F55" s="59" t="s">
        <v>13</v>
      </c>
      <c r="G55" s="72" t="s">
        <v>240</v>
      </c>
      <c r="H55" s="59" t="s">
        <v>4020</v>
      </c>
      <c r="I55" s="59" t="s">
        <v>13</v>
      </c>
      <c r="J55" s="59">
        <f>+IF(LEFT([1]!Tabla13[[#This Row],[Tarea]],5)="MJ_PM",2,IF(LEFT([1]!Tabla13[[#This Row],[Tarea]],8)="MJ_TE_CA",1,0))</f>
        <v>0</v>
      </c>
      <c r="K55" s="72" t="s">
        <v>1391</v>
      </c>
      <c r="L55" s="74">
        <v>45848</v>
      </c>
      <c r="M55" s="74" t="s">
        <v>23</v>
      </c>
      <c r="N55" s="73"/>
      <c r="O55" s="73" t="str">
        <f>+IF(OR([1]!Tabla13[[#This Row],[Responsable]]="Mantenimiento Mecánico",[1]!Tabla13[[#This Row],[Serie / Paralelo]]="X"),1,"")</f>
        <v/>
      </c>
      <c r="P55" s="75">
        <f>IFERROR(ROUND([1]!Tabla13[[#This Row],[HH]]/[1]!Tabla13[[#This Row],[Cantidad]],0),"")</f>
        <v>1</v>
      </c>
      <c r="Q55" s="75">
        <v>2</v>
      </c>
      <c r="R55" s="75">
        <v>2</v>
      </c>
      <c r="S55" s="79"/>
      <c r="T55" s="79"/>
      <c r="U55" s="66"/>
      <c r="V55" s="68"/>
      <c r="W55" s="69"/>
      <c r="X55" s="69" t="e">
        <v>#REF!</v>
      </c>
      <c r="Y55" s="70">
        <v>0</v>
      </c>
      <c r="Z55" s="70" t="e">
        <v>#REF!</v>
      </c>
    </row>
    <row r="56" spans="1:26" x14ac:dyDescent="0.35">
      <c r="A56" s="59">
        <v>55</v>
      </c>
      <c r="B56" s="1" t="s">
        <v>7328</v>
      </c>
      <c r="C56" s="59" t="s">
        <v>7804</v>
      </c>
      <c r="D56" s="59" t="s">
        <v>13</v>
      </c>
      <c r="E56" s="59"/>
      <c r="F56" s="59" t="s">
        <v>13</v>
      </c>
      <c r="G56" s="72" t="s">
        <v>240</v>
      </c>
      <c r="H56" s="59" t="s">
        <v>4020</v>
      </c>
      <c r="I56" s="59" t="s">
        <v>13</v>
      </c>
      <c r="J56" s="59">
        <f>+IF(LEFT([1]!Tabla13[[#This Row],[Tarea]],5)="MJ_PM",2,IF(LEFT([1]!Tabla13[[#This Row],[Tarea]],8)="MJ_TE_CA",1,0))</f>
        <v>0</v>
      </c>
      <c r="K56" s="72" t="s">
        <v>6007</v>
      </c>
      <c r="L56" s="74">
        <v>45848</v>
      </c>
      <c r="M56" s="74" t="s">
        <v>15</v>
      </c>
      <c r="N56" s="73"/>
      <c r="O56" s="73">
        <f>+IF(OR([1]!Tabla13[[#This Row],[Responsable]]="Mantenimiento Mecánico",[1]!Tabla13[[#This Row],[Serie / Paralelo]]="X"),1,"")</f>
        <v>1</v>
      </c>
      <c r="P56" s="75">
        <f>IFERROR(ROUND([1]!Tabla13[[#This Row],[HH]]/[1]!Tabla13[[#This Row],[Cantidad]],0),"")</f>
        <v>3</v>
      </c>
      <c r="Q56" s="75">
        <v>2</v>
      </c>
      <c r="R56" s="75">
        <v>6</v>
      </c>
      <c r="S56" s="79"/>
      <c r="T56" s="79"/>
      <c r="U56" s="66"/>
      <c r="V56" s="68"/>
      <c r="W56" s="69"/>
      <c r="X56" s="69" t="e">
        <v>#REF!</v>
      </c>
      <c r="Y56" s="70">
        <v>11.55</v>
      </c>
      <c r="Z56" s="70" t="e">
        <v>#REF!</v>
      </c>
    </row>
    <row r="57" spans="1:26" x14ac:dyDescent="0.35">
      <c r="A57" s="59">
        <v>56</v>
      </c>
      <c r="B57" s="1" t="s">
        <v>7805</v>
      </c>
      <c r="C57" s="59" t="s">
        <v>7806</v>
      </c>
      <c r="D57" s="59" t="s">
        <v>7807</v>
      </c>
      <c r="E57" s="59"/>
      <c r="F57" s="59" t="s">
        <v>13</v>
      </c>
      <c r="G57" s="72" t="s">
        <v>240</v>
      </c>
      <c r="H57" s="59" t="s">
        <v>4020</v>
      </c>
      <c r="I57" s="59" t="s">
        <v>13</v>
      </c>
      <c r="J57" s="59">
        <f>+IF(LEFT([1]!Tabla13[[#This Row],[Tarea]],5)="MJ_PM",2,IF(LEFT([1]!Tabla13[[#This Row],[Tarea]],8)="MJ_TE_CA",1,0))</f>
        <v>0</v>
      </c>
      <c r="K57" s="72" t="s">
        <v>6206</v>
      </c>
      <c r="L57" s="74">
        <v>45848</v>
      </c>
      <c r="M57" s="74" t="s">
        <v>898</v>
      </c>
      <c r="N57" s="73"/>
      <c r="O57" s="73" t="str">
        <f>+IF(OR([1]!Tabla13[[#This Row],[Responsable]]="Mantenimiento Mecánico",[1]!Tabla13[[#This Row],[Serie / Paralelo]]="X"),1,"")</f>
        <v/>
      </c>
      <c r="P57" s="75">
        <f>IFERROR(ROUND([1]!Tabla13[[#This Row],[HH]]/[1]!Tabla13[[#This Row],[Cantidad]],0),"")</f>
        <v>8</v>
      </c>
      <c r="Q57" s="75">
        <v>3</v>
      </c>
      <c r="R57" s="75">
        <v>24</v>
      </c>
      <c r="S57" s="79"/>
      <c r="T57" s="79"/>
      <c r="U57" s="66"/>
      <c r="V57" s="68"/>
      <c r="W57" s="69"/>
      <c r="X57" s="69" t="e">
        <v>#REF!</v>
      </c>
      <c r="Y57" s="70">
        <v>0</v>
      </c>
      <c r="Z57" s="70" t="e">
        <v>#REF!</v>
      </c>
    </row>
    <row r="58" spans="1:26" x14ac:dyDescent="0.35">
      <c r="A58" s="59">
        <v>57</v>
      </c>
      <c r="B58" s="105" t="s">
        <v>7808</v>
      </c>
      <c r="C58" s="59" t="s">
        <v>7809</v>
      </c>
      <c r="D58" s="59" t="s">
        <v>13</v>
      </c>
      <c r="E58" s="59"/>
      <c r="F58" s="59" t="s">
        <v>13</v>
      </c>
      <c r="G58" s="72" t="s">
        <v>240</v>
      </c>
      <c r="H58" s="59" t="s">
        <v>4020</v>
      </c>
      <c r="I58" s="59" t="s">
        <v>13</v>
      </c>
      <c r="J58" s="59">
        <f>+IF(LEFT([1]!Tabla13[[#This Row],[Tarea]],5)="MJ_PM",2,IF(LEFT([1]!Tabla13[[#This Row],[Tarea]],8)="MJ_TE_CA",1,0))</f>
        <v>0</v>
      </c>
      <c r="K58" s="72" t="s">
        <v>7810</v>
      </c>
      <c r="L58" s="74">
        <v>45848</v>
      </c>
      <c r="M58" s="74" t="s">
        <v>23</v>
      </c>
      <c r="N58" s="73"/>
      <c r="O58" s="73" t="str">
        <f>+IF(OR([1]!Tabla13[[#This Row],[Responsable]]="Mantenimiento Mecánico",[1]!Tabla13[[#This Row],[Serie / Paralelo]]="X"),1,"")</f>
        <v/>
      </c>
      <c r="P58" s="75">
        <f>IFERROR(ROUND([1]!Tabla13[[#This Row],[HH]]/[1]!Tabla13[[#This Row],[Cantidad]],0),"")</f>
        <v>8</v>
      </c>
      <c r="Q58" s="75">
        <v>2</v>
      </c>
      <c r="R58" s="75">
        <v>16</v>
      </c>
      <c r="S58" s="79"/>
      <c r="T58" s="79"/>
      <c r="U58" s="66"/>
      <c r="V58" s="68"/>
      <c r="W58" s="69"/>
      <c r="X58" s="69" t="e">
        <v>#REF!</v>
      </c>
      <c r="Y58" s="70">
        <v>4421.33</v>
      </c>
      <c r="Z58" s="70" t="e">
        <v>#REF!</v>
      </c>
    </row>
    <row r="59" spans="1:26" x14ac:dyDescent="0.35">
      <c r="A59" s="59">
        <v>58</v>
      </c>
      <c r="B59" s="1" t="s">
        <v>7811</v>
      </c>
      <c r="C59" s="59" t="s">
        <v>7812</v>
      </c>
      <c r="D59" s="59" t="s">
        <v>13</v>
      </c>
      <c r="E59" s="59"/>
      <c r="F59" s="59" t="s">
        <v>13</v>
      </c>
      <c r="G59" s="72" t="s">
        <v>240</v>
      </c>
      <c r="H59" s="59" t="s">
        <v>4020</v>
      </c>
      <c r="I59" s="59" t="s">
        <v>13</v>
      </c>
      <c r="J59" s="59">
        <f>+IF(LEFT([1]!Tabla13[[#This Row],[Tarea]],5)="MJ_PM",2,IF(LEFT([1]!Tabla13[[#This Row],[Tarea]],8)="MJ_TE_CA",1,0))</f>
        <v>0</v>
      </c>
      <c r="K59" s="72" t="s">
        <v>5591</v>
      </c>
      <c r="L59" s="74">
        <v>45848</v>
      </c>
      <c r="M59" s="74" t="s">
        <v>23</v>
      </c>
      <c r="N59" s="73"/>
      <c r="O59" s="73" t="str">
        <f>+IF(OR([1]!Tabla13[[#This Row],[Responsable]]="Mantenimiento Mecánico",[1]!Tabla13[[#This Row],[Serie / Paralelo]]="X"),1,"")</f>
        <v/>
      </c>
      <c r="P59" s="75">
        <f>IFERROR(ROUND([1]!Tabla13[[#This Row],[HH]]/[1]!Tabla13[[#This Row],[Cantidad]],0),"")</f>
        <v>5</v>
      </c>
      <c r="Q59" s="75">
        <v>2</v>
      </c>
      <c r="R59" s="75">
        <v>10</v>
      </c>
      <c r="S59" s="79"/>
      <c r="T59" s="79"/>
      <c r="U59" s="66"/>
      <c r="V59" s="68"/>
      <c r="W59" s="69"/>
      <c r="X59" s="69" t="e">
        <v>#REF!</v>
      </c>
      <c r="Y59" s="70">
        <v>0</v>
      </c>
      <c r="Z59" s="70" t="e">
        <v>#REF!</v>
      </c>
    </row>
    <row r="60" spans="1:26" x14ac:dyDescent="0.35">
      <c r="A60" s="59">
        <v>59</v>
      </c>
      <c r="B60" s="1" t="s">
        <v>7449</v>
      </c>
      <c r="C60" s="59" t="s">
        <v>7450</v>
      </c>
      <c r="D60" s="59" t="s">
        <v>13</v>
      </c>
      <c r="E60" s="59"/>
      <c r="F60" s="59" t="s">
        <v>13</v>
      </c>
      <c r="G60" s="72" t="s">
        <v>210</v>
      </c>
      <c r="H60" s="59" t="s">
        <v>6035</v>
      </c>
      <c r="I60" s="59" t="s">
        <v>13</v>
      </c>
      <c r="J60" s="59">
        <f>+IF(LEFT([1]!Tabla13[[#This Row],[Tarea]],5)="MJ_PM",2,IF(LEFT([1]!Tabla13[[#This Row],[Tarea]],8)="MJ_TE_CA",1,0))</f>
        <v>0</v>
      </c>
      <c r="K60" s="72" t="s">
        <v>7451</v>
      </c>
      <c r="L60" s="74">
        <v>45845</v>
      </c>
      <c r="M60" s="74" t="s">
        <v>16</v>
      </c>
      <c r="N60" s="73"/>
      <c r="O60" s="73" t="str">
        <f>+IF(OR([1]!Tabla13[[#This Row],[Responsable]]="Mantenimiento Mecánico",[1]!Tabla13[[#This Row],[Serie / Paralelo]]="X"),1,"")</f>
        <v/>
      </c>
      <c r="P60" s="75">
        <f>IFERROR(ROUND([1]!Tabla13[[#This Row],[HH]]/[1]!Tabla13[[#This Row],[Cantidad]],0),"")</f>
        <v>2</v>
      </c>
      <c r="Q60" s="75">
        <v>2</v>
      </c>
      <c r="R60" s="75">
        <v>3</v>
      </c>
      <c r="S60" s="79"/>
      <c r="T60" s="79"/>
      <c r="U60" s="66"/>
      <c r="V60" s="68"/>
      <c r="W60" s="69"/>
      <c r="X60" s="69" t="e">
        <v>#REF!</v>
      </c>
      <c r="Y60" s="70">
        <v>0</v>
      </c>
      <c r="Z60" s="70" t="e">
        <v>#REF!</v>
      </c>
    </row>
    <row r="61" spans="1:26" x14ac:dyDescent="0.35">
      <c r="A61" s="59">
        <v>60</v>
      </c>
      <c r="B61" s="1" t="s">
        <v>7445</v>
      </c>
      <c r="C61" s="59" t="s">
        <v>7446</v>
      </c>
      <c r="D61" s="59" t="s">
        <v>7447</v>
      </c>
      <c r="E61" s="59"/>
      <c r="F61" s="59" t="s">
        <v>13</v>
      </c>
      <c r="G61" s="72" t="s">
        <v>210</v>
      </c>
      <c r="H61" s="59" t="s">
        <v>6035</v>
      </c>
      <c r="I61" s="59" t="s">
        <v>13</v>
      </c>
      <c r="J61" s="59">
        <f>+IF(LEFT([1]!Tabla13[[#This Row],[Tarea]],5)="MJ_PM",2,IF(LEFT([1]!Tabla13[[#This Row],[Tarea]],8)="MJ_TE_CA",1,0))</f>
        <v>0</v>
      </c>
      <c r="K61" s="72" t="s">
        <v>7448</v>
      </c>
      <c r="L61" s="74">
        <v>45845</v>
      </c>
      <c r="M61" s="74" t="s">
        <v>15</v>
      </c>
      <c r="N61" s="73"/>
      <c r="O61" s="73">
        <f>+IF(OR([1]!Tabla13[[#This Row],[Responsable]]="Mantenimiento Mecánico",[1]!Tabla13[[#This Row],[Serie / Paralelo]]="X"),1,"")</f>
        <v>1</v>
      </c>
      <c r="P61" s="75">
        <f>IFERROR(ROUND([1]!Tabla13[[#This Row],[HH]]/[1]!Tabla13[[#This Row],[Cantidad]],0),"")</f>
        <v>29</v>
      </c>
      <c r="Q61" s="75">
        <v>2</v>
      </c>
      <c r="R61" s="75">
        <v>58</v>
      </c>
      <c r="S61" s="79"/>
      <c r="T61" s="79"/>
      <c r="U61" s="66"/>
      <c r="V61" s="68"/>
      <c r="W61" s="69"/>
      <c r="X61" s="69" t="e">
        <v>#REF!</v>
      </c>
      <c r="Y61" s="70">
        <v>0</v>
      </c>
      <c r="Z61" s="70" t="e">
        <v>#REF!</v>
      </c>
    </row>
    <row r="62" spans="1:26" x14ac:dyDescent="0.35">
      <c r="A62" s="59">
        <v>61</v>
      </c>
      <c r="B62" s="1" t="s">
        <v>5148</v>
      </c>
      <c r="C62" s="59" t="s">
        <v>7813</v>
      </c>
      <c r="D62" s="59" t="s">
        <v>13</v>
      </c>
      <c r="E62" s="59"/>
      <c r="F62" s="59" t="s">
        <v>13</v>
      </c>
      <c r="G62" s="72" t="s">
        <v>210</v>
      </c>
      <c r="H62" s="59" t="s">
        <v>6035</v>
      </c>
      <c r="I62" s="59" t="s">
        <v>13</v>
      </c>
      <c r="J62" s="59">
        <f>+IF(LEFT([1]!Tabla13[[#This Row],[Tarea]],5)="MJ_PM",2,IF(LEFT([1]!Tabla13[[#This Row],[Tarea]],8)="MJ_TE_CA",1,0))</f>
        <v>0</v>
      </c>
      <c r="K62" s="72" t="s">
        <v>5626</v>
      </c>
      <c r="L62" s="74">
        <v>45845</v>
      </c>
      <c r="M62" s="74" t="s">
        <v>15</v>
      </c>
      <c r="N62" s="73"/>
      <c r="O62" s="73">
        <f>+IF(OR([1]!Tabla13[[#This Row],[Responsable]]="Mantenimiento Mecánico",[1]!Tabla13[[#This Row],[Serie / Paralelo]]="X"),1,"")</f>
        <v>1</v>
      </c>
      <c r="P62" s="75">
        <f>IFERROR(ROUND([1]!Tabla13[[#This Row],[HH]]/[1]!Tabla13[[#This Row],[Cantidad]],0),"")</f>
        <v>2</v>
      </c>
      <c r="Q62" s="75">
        <v>2</v>
      </c>
      <c r="R62" s="75">
        <v>4</v>
      </c>
      <c r="S62" s="79"/>
      <c r="T62" s="79"/>
      <c r="U62" s="66"/>
      <c r="V62" s="68"/>
      <c r="W62" s="69"/>
      <c r="X62" s="69" t="e">
        <v>#REF!</v>
      </c>
      <c r="Y62" s="70">
        <v>820</v>
      </c>
      <c r="Z62" s="70" t="e">
        <v>#REF!</v>
      </c>
    </row>
    <row r="63" spans="1:26" x14ac:dyDescent="0.35">
      <c r="A63" s="59">
        <v>62</v>
      </c>
      <c r="B63" s="1" t="s">
        <v>7380</v>
      </c>
      <c r="C63" s="59" t="s">
        <v>7814</v>
      </c>
      <c r="D63" s="59" t="s">
        <v>13</v>
      </c>
      <c r="E63" s="59"/>
      <c r="F63" s="59" t="s">
        <v>13</v>
      </c>
      <c r="G63" s="72" t="s">
        <v>210</v>
      </c>
      <c r="H63" s="59" t="s">
        <v>6035</v>
      </c>
      <c r="I63" s="59" t="s">
        <v>13</v>
      </c>
      <c r="J63" s="59">
        <f>+IF(LEFT([1]!Tabla13[[#This Row],[Tarea]],5)="MJ_PM",2,IF(LEFT([1]!Tabla13[[#This Row],[Tarea]],8)="MJ_TE_CA",1,0))</f>
        <v>0</v>
      </c>
      <c r="K63" s="72" t="s">
        <v>6209</v>
      </c>
      <c r="L63" s="74">
        <v>45845</v>
      </c>
      <c r="M63" s="74" t="s">
        <v>15</v>
      </c>
      <c r="N63" s="73"/>
      <c r="O63" s="73">
        <f>+IF(OR([1]!Tabla13[[#This Row],[Responsable]]="Mantenimiento Mecánico",[1]!Tabla13[[#This Row],[Serie / Paralelo]]="X"),1,"")</f>
        <v>1</v>
      </c>
      <c r="P63" s="75">
        <f>IFERROR(ROUND([1]!Tabla13[[#This Row],[HH]]/[1]!Tabla13[[#This Row],[Cantidad]],0),"")</f>
        <v>2</v>
      </c>
      <c r="Q63" s="75">
        <v>1</v>
      </c>
      <c r="R63" s="75">
        <v>2</v>
      </c>
      <c r="S63" s="79"/>
      <c r="T63" s="79"/>
      <c r="U63" s="66"/>
      <c r="V63" s="68"/>
      <c r="W63" s="69"/>
      <c r="X63" s="69" t="e">
        <v>#REF!</v>
      </c>
      <c r="Y63" s="70">
        <v>0</v>
      </c>
      <c r="Z63" s="70" t="e">
        <v>#REF!</v>
      </c>
    </row>
    <row r="64" spans="1:26" x14ac:dyDescent="0.35">
      <c r="A64" s="59">
        <v>63</v>
      </c>
      <c r="B64" s="1" t="s">
        <v>7452</v>
      </c>
      <c r="C64" s="59" t="s">
        <v>7453</v>
      </c>
      <c r="D64" s="59" t="s">
        <v>7454</v>
      </c>
      <c r="E64" s="59"/>
      <c r="F64" s="59" t="s">
        <v>13</v>
      </c>
      <c r="G64" s="72" t="s">
        <v>210</v>
      </c>
      <c r="H64" s="59" t="s">
        <v>6035</v>
      </c>
      <c r="I64" s="59" t="s">
        <v>13</v>
      </c>
      <c r="J64" s="59">
        <f>+IF(LEFT([1]!Tabla13[[#This Row],[Tarea]],5)="MJ_PM",2,IF(LEFT([1]!Tabla13[[#This Row],[Tarea]],8)="MJ_TE_CA",1,0))</f>
        <v>0</v>
      </c>
      <c r="K64" s="72" t="s">
        <v>6412</v>
      </c>
      <c r="L64" s="74">
        <v>45845</v>
      </c>
      <c r="M64" s="74" t="s">
        <v>15</v>
      </c>
      <c r="N64" s="73"/>
      <c r="O64" s="73">
        <f>+IF(OR([1]!Tabla13[[#This Row],[Responsable]]="Mantenimiento Mecánico",[1]!Tabla13[[#This Row],[Serie / Paralelo]]="X"),1,"")</f>
        <v>1</v>
      </c>
      <c r="P64" s="75">
        <f>IFERROR(ROUND([1]!Tabla13[[#This Row],[HH]]/[1]!Tabla13[[#This Row],[Cantidad]],0),"")</f>
        <v>1</v>
      </c>
      <c r="Q64" s="75">
        <v>1</v>
      </c>
      <c r="R64" s="75">
        <v>1</v>
      </c>
      <c r="S64" s="79"/>
      <c r="T64" s="79"/>
      <c r="U64" s="66"/>
      <c r="V64" s="68"/>
      <c r="W64" s="69"/>
      <c r="X64" s="69" t="e">
        <v>#REF!</v>
      </c>
      <c r="Y64" s="70">
        <v>0</v>
      </c>
      <c r="Z64" s="70" t="e">
        <v>#REF!</v>
      </c>
    </row>
    <row r="65" spans="1:26" x14ac:dyDescent="0.35">
      <c r="A65" s="59">
        <v>64</v>
      </c>
      <c r="B65" s="1" t="s">
        <v>7126</v>
      </c>
      <c r="C65" s="59" t="s">
        <v>7815</v>
      </c>
      <c r="D65" s="59" t="s">
        <v>13</v>
      </c>
      <c r="E65" s="59"/>
      <c r="F65" s="59" t="s">
        <v>13</v>
      </c>
      <c r="G65" s="72" t="s">
        <v>210</v>
      </c>
      <c r="H65" s="59" t="s">
        <v>6035</v>
      </c>
      <c r="I65" s="59" t="s">
        <v>13</v>
      </c>
      <c r="J65" s="59">
        <f>+IF(LEFT([1]!Tabla13[[#This Row],[Tarea]],5)="MJ_PM",2,IF(LEFT([1]!Tabla13[[#This Row],[Tarea]],8)="MJ_TE_CA",1,0))</f>
        <v>0</v>
      </c>
      <c r="K65" s="72" t="s">
        <v>1391</v>
      </c>
      <c r="L65" s="74">
        <v>45845</v>
      </c>
      <c r="M65" s="74" t="s">
        <v>23</v>
      </c>
      <c r="N65" s="73"/>
      <c r="O65" s="73" t="str">
        <f>+IF(OR([1]!Tabla13[[#This Row],[Responsable]]="Mantenimiento Mecánico",[1]!Tabla13[[#This Row],[Serie / Paralelo]]="X"),1,"")</f>
        <v/>
      </c>
      <c r="P65" s="75">
        <f>IFERROR(ROUND([1]!Tabla13[[#This Row],[HH]]/[1]!Tabla13[[#This Row],[Cantidad]],0),"")</f>
        <v>1</v>
      </c>
      <c r="Q65" s="75">
        <v>2</v>
      </c>
      <c r="R65" s="75">
        <v>2</v>
      </c>
      <c r="S65" s="79"/>
      <c r="T65" s="79"/>
      <c r="U65" s="66"/>
      <c r="V65" s="68"/>
      <c r="W65" s="69"/>
      <c r="X65" s="69" t="e">
        <v>#REF!</v>
      </c>
      <c r="Y65" s="70">
        <v>20.100000000000001</v>
      </c>
      <c r="Z65" s="70" t="e">
        <v>#REF!</v>
      </c>
    </row>
    <row r="66" spans="1:26" x14ac:dyDescent="0.35">
      <c r="A66" s="59">
        <v>65</v>
      </c>
      <c r="B66" s="1" t="s">
        <v>7159</v>
      </c>
      <c r="C66" s="59" t="s">
        <v>7816</v>
      </c>
      <c r="D66" s="59" t="s">
        <v>13</v>
      </c>
      <c r="E66" s="59"/>
      <c r="F66" s="59" t="s">
        <v>13</v>
      </c>
      <c r="G66" s="72" t="s">
        <v>210</v>
      </c>
      <c r="H66" s="59" t="s">
        <v>6035</v>
      </c>
      <c r="I66" s="59" t="s">
        <v>13</v>
      </c>
      <c r="J66" s="59">
        <f>+IF(LEFT([1]!Tabla13[[#This Row],[Tarea]],5)="MJ_PM",2,IF(LEFT([1]!Tabla13[[#This Row],[Tarea]],8)="MJ_TE_CA",1,0))</f>
        <v>0</v>
      </c>
      <c r="K66" s="72" t="s">
        <v>1548</v>
      </c>
      <c r="L66" s="74">
        <v>45845</v>
      </c>
      <c r="M66" s="74" t="s">
        <v>15</v>
      </c>
      <c r="N66" s="73"/>
      <c r="O66" s="73">
        <f>+IF(OR([1]!Tabla13[[#This Row],[Responsable]]="Mantenimiento Mecánico",[1]!Tabla13[[#This Row],[Serie / Paralelo]]="X"),1,"")</f>
        <v>1</v>
      </c>
      <c r="P66" s="75">
        <f>IFERROR(ROUND([1]!Tabla13[[#This Row],[HH]]/[1]!Tabla13[[#This Row],[Cantidad]],0),"")</f>
        <v>1</v>
      </c>
      <c r="Q66" s="75">
        <v>1</v>
      </c>
      <c r="R66" s="75">
        <v>1</v>
      </c>
      <c r="S66" s="79"/>
      <c r="T66" s="79"/>
      <c r="U66" s="66"/>
      <c r="V66" s="68"/>
      <c r="W66" s="69"/>
      <c r="X66" s="69" t="e">
        <v>#REF!</v>
      </c>
      <c r="Y66" s="70">
        <v>220.72</v>
      </c>
      <c r="Z66" s="70" t="e">
        <v>#REF!</v>
      </c>
    </row>
    <row r="67" spans="1:26" x14ac:dyDescent="0.35">
      <c r="A67" s="59">
        <v>66</v>
      </c>
      <c r="B67" s="1" t="s">
        <v>7817</v>
      </c>
      <c r="C67" s="59" t="s">
        <v>7818</v>
      </c>
      <c r="D67" s="59" t="s">
        <v>7819</v>
      </c>
      <c r="E67" s="59"/>
      <c r="F67" s="59" t="s">
        <v>13</v>
      </c>
      <c r="G67" s="72" t="s">
        <v>418</v>
      </c>
      <c r="H67" s="59" t="s">
        <v>7820</v>
      </c>
      <c r="I67" s="59" t="s">
        <v>13</v>
      </c>
      <c r="J67" s="59">
        <f>+IF(LEFT([1]!Tabla13[[#This Row],[Tarea]],5)="MJ_PM",2,IF(LEFT([1]!Tabla13[[#This Row],[Tarea]],8)="MJ_TE_CA",1,0))</f>
        <v>0</v>
      </c>
      <c r="K67" s="72" t="s">
        <v>7821</v>
      </c>
      <c r="L67" s="74">
        <v>45846</v>
      </c>
      <c r="M67" s="74" t="s">
        <v>18</v>
      </c>
      <c r="N67" s="73"/>
      <c r="O67" s="73" t="str">
        <f>+IF(OR([1]!Tabla13[[#This Row],[Responsable]]="Mantenimiento Mecánico",[1]!Tabla13[[#This Row],[Serie / Paralelo]]="X"),1,"")</f>
        <v/>
      </c>
      <c r="P67" s="75">
        <f>IFERROR(ROUND([1]!Tabla13[[#This Row],[HH]]/[1]!Tabla13[[#This Row],[Cantidad]],0),"")</f>
        <v>6</v>
      </c>
      <c r="Q67" s="75">
        <v>2</v>
      </c>
      <c r="R67" s="75">
        <v>11</v>
      </c>
      <c r="S67" s="79"/>
      <c r="T67" s="79"/>
      <c r="U67" s="66"/>
      <c r="V67" s="68"/>
      <c r="W67" s="69"/>
      <c r="X67" s="69" t="e">
        <v>#REF!</v>
      </c>
      <c r="Y67" s="70">
        <v>888.9799999999999</v>
      </c>
      <c r="Z67" s="70" t="e">
        <v>#REF!</v>
      </c>
    </row>
    <row r="68" spans="1:26" x14ac:dyDescent="0.35">
      <c r="A68" s="59">
        <v>67</v>
      </c>
      <c r="B68" s="1" t="s">
        <v>7822</v>
      </c>
      <c r="C68" s="59" t="s">
        <v>7823</v>
      </c>
      <c r="D68" s="59" t="s">
        <v>7824</v>
      </c>
      <c r="E68" s="59"/>
      <c r="F68" s="59" t="s">
        <v>13</v>
      </c>
      <c r="G68" s="72" t="s">
        <v>418</v>
      </c>
      <c r="H68" s="59" t="s">
        <v>7820</v>
      </c>
      <c r="I68" s="59" t="s">
        <v>13</v>
      </c>
      <c r="J68" s="59">
        <f>+IF(LEFT([1]!Tabla13[[#This Row],[Tarea]],5)="MJ_PM",2,IF(LEFT([1]!Tabla13[[#This Row],[Tarea]],8)="MJ_TE_CA",1,0))</f>
        <v>0</v>
      </c>
      <c r="K68" s="72" t="s">
        <v>1579</v>
      </c>
      <c r="L68" s="74">
        <v>45846</v>
      </c>
      <c r="M68" s="74" t="s">
        <v>18</v>
      </c>
      <c r="N68" s="73"/>
      <c r="O68" s="73" t="str">
        <f>+IF(OR([1]!Tabla13[[#This Row],[Responsable]]="Mantenimiento Mecánico",[1]!Tabla13[[#This Row],[Serie / Paralelo]]="X"),1,"")</f>
        <v/>
      </c>
      <c r="P68" s="75">
        <f>IFERROR(ROUND([1]!Tabla13[[#This Row],[HH]]/[1]!Tabla13[[#This Row],[Cantidad]],0),"")</f>
        <v>0</v>
      </c>
      <c r="Q68" s="75">
        <v>2</v>
      </c>
      <c r="R68" s="75">
        <v>0</v>
      </c>
      <c r="S68" s="79"/>
      <c r="T68" s="79"/>
      <c r="U68" s="66"/>
      <c r="V68" s="68"/>
      <c r="W68" s="69"/>
      <c r="X68" s="69" t="e">
        <v>#REF!</v>
      </c>
      <c r="Y68" s="70">
        <v>0</v>
      </c>
      <c r="Z68" s="70" t="e">
        <v>#REF!</v>
      </c>
    </row>
    <row r="69" spans="1:26" x14ac:dyDescent="0.35">
      <c r="A69" s="59">
        <v>68</v>
      </c>
      <c r="B69" s="1" t="s">
        <v>7825</v>
      </c>
      <c r="C69" s="59" t="s">
        <v>7826</v>
      </c>
      <c r="D69" s="59" t="s">
        <v>13</v>
      </c>
      <c r="E69" s="59"/>
      <c r="F69" s="59" t="s">
        <v>13</v>
      </c>
      <c r="G69" s="72" t="s">
        <v>418</v>
      </c>
      <c r="H69" s="59" t="s">
        <v>7820</v>
      </c>
      <c r="I69" s="59" t="s">
        <v>13</v>
      </c>
      <c r="J69" s="59">
        <f>+IF(LEFT([1]!Tabla13[[#This Row],[Tarea]],5)="MJ_PM",2,IF(LEFT([1]!Tabla13[[#This Row],[Tarea]],8)="MJ_TE_CA",1,0))</f>
        <v>0</v>
      </c>
      <c r="K69" s="72" t="s">
        <v>438</v>
      </c>
      <c r="L69" s="74">
        <v>45846</v>
      </c>
      <c r="M69" s="74" t="s">
        <v>23</v>
      </c>
      <c r="N69" s="73"/>
      <c r="O69" s="73" t="str">
        <f>+IF(OR([1]!Tabla13[[#This Row],[Responsable]]="Mantenimiento Mecánico",[1]!Tabla13[[#This Row],[Serie / Paralelo]]="X"),1,"")</f>
        <v/>
      </c>
      <c r="P69" s="75">
        <f>IFERROR(ROUND([1]!Tabla13[[#This Row],[HH]]/[1]!Tabla13[[#This Row],[Cantidad]],0),"")</f>
        <v>15</v>
      </c>
      <c r="Q69" s="75">
        <v>2</v>
      </c>
      <c r="R69" s="75">
        <v>30</v>
      </c>
      <c r="S69" s="79"/>
      <c r="T69" s="79"/>
      <c r="U69" s="66"/>
      <c r="V69" s="68"/>
      <c r="W69" s="69"/>
      <c r="X69" s="69" t="e">
        <v>#REF!</v>
      </c>
      <c r="Y69" s="70">
        <v>147.64000000000001</v>
      </c>
      <c r="Z69" s="70" t="e">
        <v>#REF!</v>
      </c>
    </row>
    <row r="70" spans="1:26" x14ac:dyDescent="0.35">
      <c r="A70" s="59">
        <v>69</v>
      </c>
      <c r="B70" s="1" t="s">
        <v>7827</v>
      </c>
      <c r="C70" s="59" t="s">
        <v>7828</v>
      </c>
      <c r="D70" s="59" t="s">
        <v>7829</v>
      </c>
      <c r="E70" s="59"/>
      <c r="F70" s="59" t="s">
        <v>13</v>
      </c>
      <c r="G70" s="72" t="s">
        <v>418</v>
      </c>
      <c r="H70" s="59" t="s">
        <v>7820</v>
      </c>
      <c r="I70" s="59" t="s">
        <v>13</v>
      </c>
      <c r="J70" s="59">
        <f>+IF(LEFT([1]!Tabla13[[#This Row],[Tarea]],5)="MJ_PM",2,IF(LEFT([1]!Tabla13[[#This Row],[Tarea]],8)="MJ_TE_CA",1,0))</f>
        <v>0</v>
      </c>
      <c r="K70" s="72" t="s">
        <v>499</v>
      </c>
      <c r="L70" s="74">
        <v>45846</v>
      </c>
      <c r="M70" s="74" t="s">
        <v>18</v>
      </c>
      <c r="N70" s="73"/>
      <c r="O70" s="73" t="str">
        <f>+IF(OR([1]!Tabla13[[#This Row],[Responsable]]="Mantenimiento Mecánico",[1]!Tabla13[[#This Row],[Serie / Paralelo]]="X"),1,"")</f>
        <v/>
      </c>
      <c r="P70" s="75" t="str">
        <f>IFERROR(ROUND([1]!Tabla13[[#This Row],[HH]]/[1]!Tabla13[[#This Row],[Cantidad]],0),"")</f>
        <v/>
      </c>
      <c r="Q70" s="75">
        <v>0</v>
      </c>
      <c r="R70" s="75">
        <v>0</v>
      </c>
      <c r="S70" s="79"/>
      <c r="T70" s="79"/>
      <c r="U70" s="66"/>
      <c r="V70" s="68"/>
      <c r="W70" s="69"/>
      <c r="X70" s="69" t="e">
        <v>#REF!</v>
      </c>
      <c r="Y70" s="70">
        <v>1157.0199999999995</v>
      </c>
      <c r="Z70" s="70" t="e">
        <v>#REF!</v>
      </c>
    </row>
    <row r="71" spans="1:26" x14ac:dyDescent="0.35">
      <c r="A71" s="59">
        <v>70</v>
      </c>
      <c r="B71" s="1" t="s">
        <v>7830</v>
      </c>
      <c r="C71" s="59" t="s">
        <v>7831</v>
      </c>
      <c r="D71" s="59" t="s">
        <v>13</v>
      </c>
      <c r="E71" s="59"/>
      <c r="F71" s="59" t="s">
        <v>13</v>
      </c>
      <c r="G71" s="72" t="s">
        <v>418</v>
      </c>
      <c r="H71" s="59" t="s">
        <v>7820</v>
      </c>
      <c r="I71" s="59" t="s">
        <v>13</v>
      </c>
      <c r="J71" s="59">
        <f>+IF(LEFT([1]!Tabla13[[#This Row],[Tarea]],5)="MJ_PM",2,IF(LEFT([1]!Tabla13[[#This Row],[Tarea]],8)="MJ_TE_CA",1,0))</f>
        <v>0</v>
      </c>
      <c r="K71" s="72" t="s">
        <v>656</v>
      </c>
      <c r="L71" s="74">
        <v>45846</v>
      </c>
      <c r="M71" s="74" t="s">
        <v>18</v>
      </c>
      <c r="N71" s="73"/>
      <c r="O71" s="73" t="str">
        <f>+IF(OR([1]!Tabla13[[#This Row],[Responsable]]="Mantenimiento Mecánico",[1]!Tabla13[[#This Row],[Serie / Paralelo]]="X"),1,"")</f>
        <v/>
      </c>
      <c r="P71" s="75">
        <f>IFERROR(ROUND([1]!Tabla13[[#This Row],[HH]]/[1]!Tabla13[[#This Row],[Cantidad]],0),"")</f>
        <v>1</v>
      </c>
      <c r="Q71" s="75">
        <v>1</v>
      </c>
      <c r="R71" s="75">
        <v>0.5</v>
      </c>
      <c r="S71" s="79"/>
      <c r="T71" s="79"/>
      <c r="U71" s="66"/>
      <c r="V71" s="68"/>
      <c r="W71" s="69"/>
      <c r="X71" s="69" t="e">
        <v>#REF!</v>
      </c>
      <c r="Y71" s="70">
        <v>2202.3899999999994</v>
      </c>
      <c r="Z71" s="70" t="e">
        <v>#REF!</v>
      </c>
    </row>
    <row r="72" spans="1:26" x14ac:dyDescent="0.35">
      <c r="A72" s="59">
        <v>71</v>
      </c>
      <c r="B72" s="1" t="s">
        <v>7832</v>
      </c>
      <c r="C72" s="59" t="s">
        <v>7833</v>
      </c>
      <c r="D72" s="59" t="s">
        <v>7834</v>
      </c>
      <c r="E72" s="59"/>
      <c r="F72" s="59" t="s">
        <v>13</v>
      </c>
      <c r="G72" s="72" t="s">
        <v>326</v>
      </c>
      <c r="H72" s="59" t="s">
        <v>6376</v>
      </c>
      <c r="I72" s="59" t="s">
        <v>13</v>
      </c>
      <c r="J72" s="59">
        <f>+IF(LEFT([1]!Tabla13[[#This Row],[Tarea]],5)="MJ_PM",2,IF(LEFT([1]!Tabla13[[#This Row],[Tarea]],8)="MJ_TE_CA",1,0))</f>
        <v>0</v>
      </c>
      <c r="K72" s="72" t="s">
        <v>7835</v>
      </c>
      <c r="L72" s="74">
        <v>45846</v>
      </c>
      <c r="M72" s="74" t="s">
        <v>18</v>
      </c>
      <c r="N72" s="73"/>
      <c r="O72" s="73" t="str">
        <f>+IF(OR([1]!Tabla13[[#This Row],[Responsable]]="Mantenimiento Mecánico",[1]!Tabla13[[#This Row],[Serie / Paralelo]]="X"),1,"")</f>
        <v/>
      </c>
      <c r="P72" s="75">
        <f>IFERROR(ROUND([1]!Tabla13[[#This Row],[HH]]/[1]!Tabla13[[#This Row],[Cantidad]],0),"")</f>
        <v>3</v>
      </c>
      <c r="Q72" s="75">
        <v>2</v>
      </c>
      <c r="R72" s="75">
        <v>6</v>
      </c>
      <c r="S72" s="79"/>
      <c r="T72" s="79"/>
      <c r="U72" s="66"/>
      <c r="V72" s="68"/>
      <c r="W72" s="69"/>
      <c r="X72" s="69" t="e">
        <v>#REF!</v>
      </c>
      <c r="Y72" s="70">
        <v>883.18</v>
      </c>
      <c r="Z72" s="70" t="e">
        <v>#REF!</v>
      </c>
    </row>
    <row r="73" spans="1:26" x14ac:dyDescent="0.35">
      <c r="A73" s="59">
        <v>72</v>
      </c>
      <c r="B73" s="1" t="s">
        <v>7836</v>
      </c>
      <c r="C73" s="59" t="s">
        <v>7837</v>
      </c>
      <c r="D73" s="59" t="s">
        <v>7838</v>
      </c>
      <c r="E73" s="59"/>
      <c r="F73" s="59" t="s">
        <v>13</v>
      </c>
      <c r="G73" s="72" t="s">
        <v>326</v>
      </c>
      <c r="H73" s="59" t="s">
        <v>6376</v>
      </c>
      <c r="I73" s="59" t="s">
        <v>13</v>
      </c>
      <c r="J73" s="59">
        <f>+IF(LEFT([1]!Tabla13[[#This Row],[Tarea]],5)="MJ_PM",2,IF(LEFT([1]!Tabla13[[#This Row],[Tarea]],8)="MJ_TE_CA",1,0))</f>
        <v>0</v>
      </c>
      <c r="K73" s="72" t="s">
        <v>1467</v>
      </c>
      <c r="L73" s="74">
        <v>45846</v>
      </c>
      <c r="M73" s="74" t="s">
        <v>18</v>
      </c>
      <c r="N73" s="73"/>
      <c r="O73" s="73" t="str">
        <f>+IF(OR([1]!Tabla13[[#This Row],[Responsable]]="Mantenimiento Mecánico",[1]!Tabla13[[#This Row],[Serie / Paralelo]]="X"),1,"")</f>
        <v/>
      </c>
      <c r="P73" s="75">
        <f>IFERROR(ROUND([1]!Tabla13[[#This Row],[HH]]/[1]!Tabla13[[#This Row],[Cantidad]],0),"")</f>
        <v>4</v>
      </c>
      <c r="Q73" s="75">
        <v>2</v>
      </c>
      <c r="R73" s="75">
        <v>8</v>
      </c>
      <c r="S73" s="79"/>
      <c r="T73" s="79"/>
      <c r="U73" s="66"/>
      <c r="V73" s="68"/>
      <c r="W73" s="69"/>
      <c r="X73" s="69" t="e">
        <v>#REF!</v>
      </c>
      <c r="Y73" s="70">
        <v>1969.6399999999999</v>
      </c>
      <c r="Z73" s="70" t="e">
        <v>#REF!</v>
      </c>
    </row>
    <row r="74" spans="1:26" x14ac:dyDescent="0.35">
      <c r="A74" s="59">
        <v>73</v>
      </c>
      <c r="B74" s="1" t="s">
        <v>7437</v>
      </c>
      <c r="C74" s="59" t="s">
        <v>7438</v>
      </c>
      <c r="D74" s="59" t="s">
        <v>7439</v>
      </c>
      <c r="E74" s="59"/>
      <c r="F74" s="59" t="s">
        <v>13</v>
      </c>
      <c r="G74" s="72" t="s">
        <v>5376</v>
      </c>
      <c r="H74" s="59" t="s">
        <v>7417</v>
      </c>
      <c r="I74" s="59" t="s">
        <v>13</v>
      </c>
      <c r="J74" s="59">
        <f>+IF(LEFT([1]!Tabla13[[#This Row],[Tarea]],5)="MJ_PM",2,IF(LEFT([1]!Tabla13[[#This Row],[Tarea]],8)="MJ_TE_CA",1,0))</f>
        <v>0</v>
      </c>
      <c r="K74" s="72" t="s">
        <v>7440</v>
      </c>
      <c r="L74" s="74">
        <v>45845</v>
      </c>
      <c r="M74" s="74" t="s">
        <v>18</v>
      </c>
      <c r="N74" s="73"/>
      <c r="O74" s="73" t="str">
        <f>+IF(OR([1]!Tabla13[[#This Row],[Responsable]]="Mantenimiento Mecánico",[1]!Tabla13[[#This Row],[Serie / Paralelo]]="X"),1,"")</f>
        <v/>
      </c>
      <c r="P74" s="75">
        <f>IFERROR(ROUND([1]!Tabla13[[#This Row],[HH]]/[1]!Tabla13[[#This Row],[Cantidad]],0),"")</f>
        <v>7</v>
      </c>
      <c r="Q74" s="75">
        <v>2</v>
      </c>
      <c r="R74" s="75">
        <v>13</v>
      </c>
      <c r="S74" s="79"/>
      <c r="T74" s="79"/>
      <c r="U74" s="66"/>
      <c r="V74" s="68"/>
      <c r="W74" s="69"/>
      <c r="X74" s="69" t="e">
        <v>#REF!</v>
      </c>
      <c r="Y74" s="70">
        <v>695.21</v>
      </c>
      <c r="Z74" s="70" t="e">
        <v>#REF!</v>
      </c>
    </row>
    <row r="75" spans="1:26" x14ac:dyDescent="0.35">
      <c r="A75" s="59">
        <v>74</v>
      </c>
      <c r="B75" s="1" t="s">
        <v>7415</v>
      </c>
      <c r="C75" s="59" t="s">
        <v>7416</v>
      </c>
      <c r="D75" s="59" t="s">
        <v>13</v>
      </c>
      <c r="E75" s="59"/>
      <c r="F75" s="59" t="s">
        <v>13</v>
      </c>
      <c r="G75" s="72" t="s">
        <v>5376</v>
      </c>
      <c r="H75" s="59" t="s">
        <v>7417</v>
      </c>
      <c r="I75" s="59" t="s">
        <v>13</v>
      </c>
      <c r="J75" s="59">
        <f>+IF(LEFT([1]!Tabla13[[#This Row],[Tarea]],5)="MJ_PM",2,IF(LEFT([1]!Tabla13[[#This Row],[Tarea]],8)="MJ_TE_CA",1,0))</f>
        <v>0</v>
      </c>
      <c r="K75" s="72" t="s">
        <v>5375</v>
      </c>
      <c r="L75" s="74">
        <v>45845</v>
      </c>
      <c r="M75" s="74" t="s">
        <v>18</v>
      </c>
      <c r="N75" s="73"/>
      <c r="O75" s="73" t="str">
        <f>+IF(OR([1]!Tabla13[[#This Row],[Responsable]]="Mantenimiento Mecánico",[1]!Tabla13[[#This Row],[Serie / Paralelo]]="X"),1,"")</f>
        <v/>
      </c>
      <c r="P75" s="75">
        <f>IFERROR(ROUND([1]!Tabla13[[#This Row],[HH]]/[1]!Tabla13[[#This Row],[Cantidad]],0),"")</f>
        <v>4</v>
      </c>
      <c r="Q75" s="75">
        <v>2</v>
      </c>
      <c r="R75" s="75">
        <v>8</v>
      </c>
      <c r="S75" s="79"/>
      <c r="T75" s="79"/>
      <c r="U75" s="66"/>
      <c r="V75" s="68"/>
      <c r="W75" s="69"/>
      <c r="X75" s="69" t="e">
        <v>#REF!</v>
      </c>
      <c r="Y75" s="70">
        <v>539.67999999999995</v>
      </c>
      <c r="Z75" s="70" t="e">
        <v>#REF!</v>
      </c>
    </row>
    <row r="76" spans="1:26" x14ac:dyDescent="0.35">
      <c r="A76" s="59">
        <v>75</v>
      </c>
      <c r="B76" s="105" t="s">
        <v>7839</v>
      </c>
      <c r="C76" s="59" t="s">
        <v>7840</v>
      </c>
      <c r="D76" s="59" t="s">
        <v>7841</v>
      </c>
      <c r="E76" s="59"/>
      <c r="F76" s="59" t="s">
        <v>13</v>
      </c>
      <c r="G76" s="72" t="s">
        <v>506</v>
      </c>
      <c r="H76" s="59" t="s">
        <v>7842</v>
      </c>
      <c r="I76" s="59" t="s">
        <v>13</v>
      </c>
      <c r="J76" s="59">
        <f>+IF(LEFT([1]!Tabla13[[#This Row],[Tarea]],5)="MJ_PM",2,IF(LEFT([1]!Tabla13[[#This Row],[Tarea]],8)="MJ_TE_CA",1,0))</f>
        <v>0</v>
      </c>
      <c r="K76" s="72" t="s">
        <v>7843</v>
      </c>
      <c r="L76" s="74">
        <v>45848</v>
      </c>
      <c r="M76" s="74" t="s">
        <v>18</v>
      </c>
      <c r="N76" s="73"/>
      <c r="O76" s="73" t="str">
        <f>+IF(OR([1]!Tabla13[[#This Row],[Responsable]]="Mantenimiento Mecánico",[1]!Tabla13[[#This Row],[Serie / Paralelo]]="X"),1,"")</f>
        <v/>
      </c>
      <c r="P76" s="75">
        <f>IFERROR(ROUND([1]!Tabla13[[#This Row],[HH]]/[1]!Tabla13[[#This Row],[Cantidad]],0),"")</f>
        <v>2</v>
      </c>
      <c r="Q76" s="75">
        <v>2</v>
      </c>
      <c r="R76" s="75">
        <v>4</v>
      </c>
      <c r="S76" s="79"/>
      <c r="T76" s="79"/>
      <c r="U76" s="66"/>
      <c r="V76" s="68"/>
      <c r="W76" s="69"/>
      <c r="X76" s="69" t="e">
        <v>#REF!</v>
      </c>
      <c r="Y76" s="70">
        <v>0</v>
      </c>
      <c r="Z76" s="70" t="e">
        <v>#REF!</v>
      </c>
    </row>
    <row r="77" spans="1:26" x14ac:dyDescent="0.35">
      <c r="A77" s="59">
        <v>76</v>
      </c>
      <c r="B77" s="1" t="s">
        <v>7844</v>
      </c>
      <c r="C77" s="59" t="s">
        <v>7845</v>
      </c>
      <c r="D77" s="59" t="s">
        <v>13</v>
      </c>
      <c r="E77" s="59"/>
      <c r="F77" s="59" t="s">
        <v>13</v>
      </c>
      <c r="G77" s="72" t="s">
        <v>159</v>
      </c>
      <c r="H77" s="59" t="s">
        <v>6377</v>
      </c>
      <c r="I77" s="59" t="s">
        <v>13</v>
      </c>
      <c r="J77" s="59">
        <f>+IF(LEFT([1]!Tabla13[[#This Row],[Tarea]],5)="MJ_PM",2,IF(LEFT([1]!Tabla13[[#This Row],[Tarea]],8)="MJ_TE_CA",1,0))</f>
        <v>0</v>
      </c>
      <c r="K77" s="72" t="s">
        <v>7846</v>
      </c>
      <c r="L77" s="74">
        <v>45846</v>
      </c>
      <c r="M77" s="74" t="s">
        <v>865</v>
      </c>
      <c r="N77" s="73"/>
      <c r="O77" s="73" t="str">
        <f>+IF(OR([1]!Tabla13[[#This Row],[Responsable]]="Mantenimiento Mecánico",[1]!Tabla13[[#This Row],[Serie / Paralelo]]="X"),1,"")</f>
        <v/>
      </c>
      <c r="P77" s="75">
        <f>IFERROR(ROUND([1]!Tabla13[[#This Row],[HH]]/[1]!Tabla13[[#This Row],[Cantidad]],0),"")</f>
        <v>2</v>
      </c>
      <c r="Q77" s="75">
        <v>2</v>
      </c>
      <c r="R77" s="75">
        <v>4</v>
      </c>
      <c r="S77" s="79"/>
      <c r="T77" s="79"/>
      <c r="U77" s="66"/>
      <c r="V77" s="68"/>
      <c r="W77" s="69"/>
      <c r="X77" s="69" t="e">
        <v>#REF!</v>
      </c>
      <c r="Y77" s="70">
        <v>0</v>
      </c>
      <c r="Z77" s="70" t="e">
        <v>#REF!</v>
      </c>
    </row>
    <row r="78" spans="1:26" x14ac:dyDescent="0.35">
      <c r="A78" s="59">
        <v>77</v>
      </c>
      <c r="B78" s="1" t="s">
        <v>7847</v>
      </c>
      <c r="C78" s="59" t="s">
        <v>7848</v>
      </c>
      <c r="D78" s="59" t="s">
        <v>13</v>
      </c>
      <c r="E78" s="59"/>
      <c r="F78" s="59" t="s">
        <v>13</v>
      </c>
      <c r="G78" s="72" t="s">
        <v>159</v>
      </c>
      <c r="H78" s="59" t="s">
        <v>6377</v>
      </c>
      <c r="I78" s="59" t="s">
        <v>13</v>
      </c>
      <c r="J78" s="59">
        <f>+IF(LEFT([1]!Tabla13[[#This Row],[Tarea]],5)="MJ_PM",2,IF(LEFT([1]!Tabla13[[#This Row],[Tarea]],8)="MJ_TE_CA",1,0))</f>
        <v>0</v>
      </c>
      <c r="K78" s="72" t="s">
        <v>7849</v>
      </c>
      <c r="L78" s="74">
        <v>45846</v>
      </c>
      <c r="M78" s="74" t="s">
        <v>16</v>
      </c>
      <c r="N78" s="73"/>
      <c r="O78" s="73" t="str">
        <f>+IF(OR([1]!Tabla13[[#This Row],[Responsable]]="Mantenimiento Mecánico",[1]!Tabla13[[#This Row],[Serie / Paralelo]]="X"),1,"")</f>
        <v/>
      </c>
      <c r="P78" s="75">
        <f>IFERROR(ROUND([1]!Tabla13[[#This Row],[HH]]/[1]!Tabla13[[#This Row],[Cantidad]],0),"")</f>
        <v>2</v>
      </c>
      <c r="Q78" s="75">
        <v>2</v>
      </c>
      <c r="R78" s="75">
        <v>4</v>
      </c>
      <c r="S78" s="79"/>
      <c r="T78" s="79"/>
      <c r="U78" s="66"/>
      <c r="V78" s="68"/>
      <c r="W78" s="69"/>
      <c r="X78" s="69" t="e">
        <v>#REF!</v>
      </c>
      <c r="Y78" s="70">
        <v>1108.77</v>
      </c>
      <c r="Z78" s="70" t="e">
        <v>#REF!</v>
      </c>
    </row>
    <row r="79" spans="1:26" x14ac:dyDescent="0.35">
      <c r="A79" s="59">
        <v>78</v>
      </c>
      <c r="B79" s="1" t="s">
        <v>7477</v>
      </c>
      <c r="C79" s="59" t="s">
        <v>7478</v>
      </c>
      <c r="D79" s="59" t="s">
        <v>7479</v>
      </c>
      <c r="E79" s="59"/>
      <c r="F79" s="59" t="s">
        <v>13</v>
      </c>
      <c r="G79" s="72" t="s">
        <v>159</v>
      </c>
      <c r="H79" s="59" t="s">
        <v>6377</v>
      </c>
      <c r="I79" s="59" t="s">
        <v>13</v>
      </c>
      <c r="J79" s="59">
        <f>+IF(LEFT([1]!Tabla13[[#This Row],[Tarea]],5)="MJ_PM",2,IF(LEFT([1]!Tabla13[[#This Row],[Tarea]],8)="MJ_TE_CA",1,0))</f>
        <v>0</v>
      </c>
      <c r="K79" s="72" t="s">
        <v>7480</v>
      </c>
      <c r="L79" s="74">
        <v>45846</v>
      </c>
      <c r="M79" s="74" t="s">
        <v>15</v>
      </c>
      <c r="N79" s="73"/>
      <c r="O79" s="73">
        <f>+IF(OR([1]!Tabla13[[#This Row],[Responsable]]="Mantenimiento Mecánico",[1]!Tabla13[[#This Row],[Serie / Paralelo]]="X"),1,"")</f>
        <v>1</v>
      </c>
      <c r="P79" s="75">
        <f>IFERROR(ROUND([1]!Tabla13[[#This Row],[HH]]/[1]!Tabla13[[#This Row],[Cantidad]],0),"")</f>
        <v>15</v>
      </c>
      <c r="Q79" s="75">
        <v>2</v>
      </c>
      <c r="R79" s="75">
        <v>30.6</v>
      </c>
      <c r="S79" s="79"/>
      <c r="T79" s="79"/>
      <c r="U79" s="66"/>
      <c r="V79" s="68"/>
      <c r="W79" s="69"/>
      <c r="X79" s="69" t="e">
        <v>#REF!</v>
      </c>
      <c r="Y79" s="70">
        <v>11.55</v>
      </c>
      <c r="Z79" s="70" t="e">
        <v>#REF!</v>
      </c>
    </row>
    <row r="80" spans="1:26" x14ac:dyDescent="0.35">
      <c r="A80" s="59">
        <v>79</v>
      </c>
      <c r="B80" s="1" t="s">
        <v>7850</v>
      </c>
      <c r="C80" s="59" t="s">
        <v>7851</v>
      </c>
      <c r="D80" s="59" t="s">
        <v>7852</v>
      </c>
      <c r="E80" s="59"/>
      <c r="F80" s="59" t="s">
        <v>13</v>
      </c>
      <c r="G80" s="72" t="s">
        <v>159</v>
      </c>
      <c r="H80" s="59" t="s">
        <v>6377</v>
      </c>
      <c r="I80" s="59" t="s">
        <v>13</v>
      </c>
      <c r="J80" s="59">
        <f>+IF(LEFT([1]!Tabla13[[#This Row],[Tarea]],5)="MJ_PM",2,IF(LEFT([1]!Tabla13[[#This Row],[Tarea]],8)="MJ_TE_CA",1,0))</f>
        <v>0</v>
      </c>
      <c r="K80" s="86" t="s">
        <v>6226</v>
      </c>
      <c r="L80" s="74">
        <v>45846</v>
      </c>
      <c r="M80" s="74" t="s">
        <v>23</v>
      </c>
      <c r="N80" s="73"/>
      <c r="O80" s="73" t="str">
        <f>+IF(OR([1]!Tabla13[[#This Row],[Responsable]]="Mantenimiento Mecánico",[1]!Tabla13[[#This Row],[Serie / Paralelo]]="X"),1,"")</f>
        <v/>
      </c>
      <c r="P80" s="75">
        <f>IFERROR(ROUND([1]!Tabla13[[#This Row],[HH]]/[1]!Tabla13[[#This Row],[Cantidad]],0),"")</f>
        <v>2</v>
      </c>
      <c r="Q80" s="75">
        <v>3</v>
      </c>
      <c r="R80" s="75">
        <v>6</v>
      </c>
      <c r="S80" s="79"/>
      <c r="T80" s="79"/>
      <c r="U80" s="66"/>
      <c r="V80" s="68"/>
      <c r="W80" s="69"/>
      <c r="X80" s="69" t="e">
        <v>#REF!</v>
      </c>
      <c r="Y80" s="70">
        <v>0</v>
      </c>
      <c r="Z80" s="70" t="e">
        <v>#REF!</v>
      </c>
    </row>
    <row r="81" spans="1:26" x14ac:dyDescent="0.35">
      <c r="A81" s="59">
        <v>80</v>
      </c>
      <c r="B81" s="1" t="s">
        <v>7853</v>
      </c>
      <c r="C81" s="59" t="s">
        <v>7854</v>
      </c>
      <c r="D81" s="59" t="s">
        <v>13</v>
      </c>
      <c r="E81" s="59"/>
      <c r="F81" s="59" t="s">
        <v>13</v>
      </c>
      <c r="G81" s="72" t="s">
        <v>159</v>
      </c>
      <c r="H81" s="59" t="s">
        <v>6377</v>
      </c>
      <c r="I81" s="74" t="s">
        <v>13</v>
      </c>
      <c r="J81" s="75">
        <f>+IF(LEFT([1]!Tabla13[[#This Row],[Tarea]],5)="MJ_PM",2,IF(LEFT([1]!Tabla13[[#This Row],[Tarea]],8)="MJ_TE_CA",1,0))</f>
        <v>0</v>
      </c>
      <c r="K81" s="87" t="s">
        <v>7534</v>
      </c>
      <c r="L81" s="74">
        <v>45846</v>
      </c>
      <c r="M81" s="74" t="s">
        <v>16</v>
      </c>
      <c r="N81" s="74"/>
      <c r="O81" s="75" t="str">
        <f>+IF(OR([1]!Tabla13[[#This Row],[Responsable]]="Mantenimiento Mecánico",[1]!Tabla13[[#This Row],[Serie / Paralelo]]="X"),1,"")</f>
        <v/>
      </c>
      <c r="P81" s="75">
        <f>IFERROR(ROUND([1]!Tabla13[[#This Row],[HH]]/[1]!Tabla13[[#This Row],[Cantidad]],0),"")</f>
        <v>4</v>
      </c>
      <c r="Q81" s="75">
        <v>2</v>
      </c>
      <c r="R81" s="75">
        <v>8</v>
      </c>
      <c r="S81" s="79"/>
      <c r="T81" s="79"/>
      <c r="U81" s="66"/>
      <c r="V81" s="68"/>
      <c r="W81" s="69"/>
      <c r="X81" s="69" t="e">
        <v>#REF!</v>
      </c>
      <c r="Y81" s="70">
        <v>11.55</v>
      </c>
      <c r="Z81" s="70" t="e">
        <v>#REF!</v>
      </c>
    </row>
    <row r="82" spans="1:26" x14ac:dyDescent="0.35">
      <c r="A82" s="59">
        <v>81</v>
      </c>
      <c r="B82" s="1" t="s">
        <v>7855</v>
      </c>
      <c r="C82" s="59" t="s">
        <v>7856</v>
      </c>
      <c r="D82" s="59" t="s">
        <v>13</v>
      </c>
      <c r="E82" s="59"/>
      <c r="F82" s="59" t="s">
        <v>13</v>
      </c>
      <c r="G82" s="72" t="s">
        <v>159</v>
      </c>
      <c r="H82" s="59" t="s">
        <v>6377</v>
      </c>
      <c r="I82" s="59" t="s">
        <v>13</v>
      </c>
      <c r="J82" s="59">
        <f>+IF(LEFT([1]!Tabla13[[#This Row],[Tarea]],5)="MJ_PM",2,IF(LEFT([1]!Tabla13[[#This Row],[Tarea]],8)="MJ_TE_CA",1,0))</f>
        <v>0</v>
      </c>
      <c r="K82" s="86" t="s">
        <v>7531</v>
      </c>
      <c r="L82" s="74">
        <v>45846</v>
      </c>
      <c r="M82" s="74" t="s">
        <v>16</v>
      </c>
      <c r="N82" s="73"/>
      <c r="O82" s="73" t="str">
        <f>+IF(OR([1]!Tabla13[[#This Row],[Responsable]]="Mantenimiento Mecánico",[1]!Tabla13[[#This Row],[Serie / Paralelo]]="X"),1,"")</f>
        <v/>
      </c>
      <c r="P82" s="75">
        <f>IFERROR(ROUND([1]!Tabla13[[#This Row],[HH]]/[1]!Tabla13[[#This Row],[Cantidad]],0),"")</f>
        <v>2</v>
      </c>
      <c r="Q82" s="75">
        <v>2</v>
      </c>
      <c r="R82" s="75">
        <v>4</v>
      </c>
      <c r="S82" s="67"/>
      <c r="T82" s="67"/>
      <c r="U82" s="66"/>
      <c r="V82" s="68"/>
      <c r="W82" s="69"/>
      <c r="X82" s="69" t="e">
        <v>#REF!</v>
      </c>
      <c r="Y82" s="70">
        <v>3849.23</v>
      </c>
      <c r="Z82" s="70" t="e">
        <v>#REF!</v>
      </c>
    </row>
    <row r="83" spans="1:26" x14ac:dyDescent="0.35">
      <c r="A83" s="59">
        <v>82</v>
      </c>
      <c r="B83" s="1" t="s">
        <v>7161</v>
      </c>
      <c r="C83" s="59" t="s">
        <v>7857</v>
      </c>
      <c r="D83" s="59" t="s">
        <v>7858</v>
      </c>
      <c r="E83" s="59"/>
      <c r="F83" s="59" t="s">
        <v>13</v>
      </c>
      <c r="G83" s="72" t="s">
        <v>159</v>
      </c>
      <c r="H83" s="59" t="s">
        <v>6377</v>
      </c>
      <c r="I83" s="59" t="s">
        <v>13</v>
      </c>
      <c r="J83" s="59">
        <f>+IF(LEFT([1]!Tabla13[[#This Row],[Tarea]],5)="MJ_PM",2,IF(LEFT([1]!Tabla13[[#This Row],[Tarea]],8)="MJ_TE_CA",1,0))</f>
        <v>0</v>
      </c>
      <c r="K83" s="86" t="s">
        <v>1570</v>
      </c>
      <c r="L83" s="74">
        <v>45846</v>
      </c>
      <c r="M83" s="74" t="s">
        <v>15</v>
      </c>
      <c r="N83" s="73"/>
      <c r="O83" s="73">
        <f>+IF(OR([1]!Tabla13[[#This Row],[Responsable]]="Mantenimiento Mecánico",[1]!Tabla13[[#This Row],[Serie / Paralelo]]="X"),1,"")</f>
        <v>1</v>
      </c>
      <c r="P83" s="75">
        <f>IFERROR(ROUND([1]!Tabla13[[#This Row],[HH]]/[1]!Tabla13[[#This Row],[Cantidad]],0),"")</f>
        <v>1</v>
      </c>
      <c r="Q83" s="75">
        <v>1</v>
      </c>
      <c r="R83" s="75">
        <v>1</v>
      </c>
      <c r="S83" s="79"/>
      <c r="T83" s="79"/>
      <c r="U83" s="66"/>
      <c r="V83" s="68"/>
      <c r="W83" s="69"/>
      <c r="X83" s="69" t="e">
        <v>#REF!</v>
      </c>
      <c r="Y83" s="70">
        <v>0</v>
      </c>
      <c r="Z83" s="70" t="e">
        <v>#REF!</v>
      </c>
    </row>
    <row r="84" spans="1:26" x14ac:dyDescent="0.35">
      <c r="A84" s="59">
        <v>83</v>
      </c>
      <c r="B84" s="1" t="s">
        <v>7859</v>
      </c>
      <c r="C84" s="59" t="s">
        <v>7860</v>
      </c>
      <c r="D84" s="59" t="s">
        <v>13</v>
      </c>
      <c r="E84" s="59"/>
      <c r="F84" s="59" t="s">
        <v>13</v>
      </c>
      <c r="G84" s="72" t="s">
        <v>337</v>
      </c>
      <c r="H84" s="59" t="s">
        <v>7861</v>
      </c>
      <c r="I84" s="59" t="s">
        <v>13</v>
      </c>
      <c r="J84" s="59">
        <f>+IF(LEFT([1]!Tabla13[[#This Row],[Tarea]],5)="MJ_PM",2,IF(LEFT([1]!Tabla13[[#This Row],[Tarea]],8)="MJ_TE_CA",1,0))</f>
        <v>0</v>
      </c>
      <c r="K84" s="86" t="s">
        <v>7849</v>
      </c>
      <c r="L84" s="74">
        <v>45845</v>
      </c>
      <c r="M84" s="74" t="s">
        <v>16</v>
      </c>
      <c r="N84" s="73"/>
      <c r="O84" s="73" t="str">
        <f>+IF(OR([1]!Tabla13[[#This Row],[Responsable]]="Mantenimiento Mecánico",[1]!Tabla13[[#This Row],[Serie / Paralelo]]="X"),1,"")</f>
        <v/>
      </c>
      <c r="P84" s="75">
        <f>IFERROR(ROUND([1]!Tabla13[[#This Row],[HH]]/[1]!Tabla13[[#This Row],[Cantidad]],0),"")</f>
        <v>2</v>
      </c>
      <c r="Q84" s="75">
        <v>2</v>
      </c>
      <c r="R84" s="75">
        <v>4</v>
      </c>
      <c r="S84" s="79"/>
      <c r="T84" s="79"/>
      <c r="U84" s="66"/>
      <c r="V84" s="68"/>
      <c r="W84" s="69"/>
      <c r="X84" s="69" t="e">
        <v>#REF!</v>
      </c>
      <c r="Y84" s="70">
        <v>0</v>
      </c>
      <c r="Z84" s="70" t="e">
        <v>#REF!</v>
      </c>
    </row>
    <row r="85" spans="1:26" x14ac:dyDescent="0.35">
      <c r="A85" s="59">
        <v>84</v>
      </c>
      <c r="B85" s="1" t="s">
        <v>7862</v>
      </c>
      <c r="C85" s="59" t="s">
        <v>7863</v>
      </c>
      <c r="D85" s="59" t="s">
        <v>13</v>
      </c>
      <c r="E85" s="59"/>
      <c r="F85" s="59" t="s">
        <v>13</v>
      </c>
      <c r="G85" s="72" t="s">
        <v>337</v>
      </c>
      <c r="H85" s="59" t="s">
        <v>7861</v>
      </c>
      <c r="I85" s="59" t="s">
        <v>13</v>
      </c>
      <c r="J85" s="59">
        <f>+IF(LEFT([1]!Tabla13[[#This Row],[Tarea]],5)="MJ_PM",2,IF(LEFT([1]!Tabla13[[#This Row],[Tarea]],8)="MJ_TE_CA",1,0))</f>
        <v>0</v>
      </c>
      <c r="K85" s="86" t="s">
        <v>7864</v>
      </c>
      <c r="L85" s="74">
        <v>45845</v>
      </c>
      <c r="M85" s="74" t="s">
        <v>865</v>
      </c>
      <c r="N85" s="73"/>
      <c r="O85" s="73" t="str">
        <f>+IF(OR([1]!Tabla13[[#This Row],[Responsable]]="Mantenimiento Mecánico",[1]!Tabla13[[#This Row],[Serie / Paralelo]]="X"),1,"")</f>
        <v/>
      </c>
      <c r="P85" s="75">
        <f>IFERROR(ROUND([1]!Tabla13[[#This Row],[HH]]/[1]!Tabla13[[#This Row],[Cantidad]],0),"")</f>
        <v>2</v>
      </c>
      <c r="Q85" s="75">
        <v>2</v>
      </c>
      <c r="R85" s="75">
        <v>4</v>
      </c>
      <c r="S85" s="67"/>
      <c r="T85" s="67"/>
      <c r="U85" s="66"/>
      <c r="V85" s="68"/>
      <c r="W85" s="69"/>
      <c r="X85" s="69" t="e">
        <v>#REF!</v>
      </c>
      <c r="Y85" s="70">
        <v>0</v>
      </c>
      <c r="Z85" s="70" t="e">
        <v>#REF!</v>
      </c>
    </row>
    <row r="86" spans="1:26" x14ac:dyDescent="0.35">
      <c r="A86" s="59">
        <v>85</v>
      </c>
      <c r="B86" s="1" t="s">
        <v>7865</v>
      </c>
      <c r="C86" s="59" t="s">
        <v>7866</v>
      </c>
      <c r="D86" s="59" t="s">
        <v>7867</v>
      </c>
      <c r="E86" s="59"/>
      <c r="F86" s="59" t="s">
        <v>13</v>
      </c>
      <c r="G86" s="72" t="s">
        <v>337</v>
      </c>
      <c r="H86" s="59" t="s">
        <v>7861</v>
      </c>
      <c r="I86" s="59" t="s">
        <v>13</v>
      </c>
      <c r="J86" s="59">
        <f>+IF(LEFT([1]!Tabla13[[#This Row],[Tarea]],5)="MJ_PM",2,IF(LEFT([1]!Tabla13[[#This Row],[Tarea]],8)="MJ_TE_CA",1,0))</f>
        <v>0</v>
      </c>
      <c r="K86" s="86" t="s">
        <v>7868</v>
      </c>
      <c r="L86" s="74">
        <v>45845</v>
      </c>
      <c r="M86" s="74" t="s">
        <v>15</v>
      </c>
      <c r="N86" s="73"/>
      <c r="O86" s="73">
        <f>+IF(OR([1]!Tabla13[[#This Row],[Responsable]]="Mantenimiento Mecánico",[1]!Tabla13[[#This Row],[Serie / Paralelo]]="X"),1,"")</f>
        <v>1</v>
      </c>
      <c r="P86" s="75">
        <f>IFERROR(ROUND([1]!Tabla13[[#This Row],[HH]]/[1]!Tabla13[[#This Row],[Cantidad]],0),"")</f>
        <v>15</v>
      </c>
      <c r="Q86" s="75">
        <v>2</v>
      </c>
      <c r="R86" s="75">
        <v>30.6</v>
      </c>
      <c r="S86" s="67"/>
      <c r="T86" s="67"/>
      <c r="U86" s="66"/>
      <c r="V86" s="68"/>
      <c r="W86" s="69"/>
      <c r="X86" s="69" t="e">
        <v>#REF!</v>
      </c>
      <c r="Y86" s="70">
        <v>0</v>
      </c>
      <c r="Z86" s="70" t="e">
        <v>#REF!</v>
      </c>
    </row>
    <row r="87" spans="1:26" x14ac:dyDescent="0.35">
      <c r="A87" s="59">
        <v>86</v>
      </c>
      <c r="B87" s="1" t="s">
        <v>7869</v>
      </c>
      <c r="C87" s="59" t="s">
        <v>7870</v>
      </c>
      <c r="D87" s="59" t="s">
        <v>13</v>
      </c>
      <c r="E87" s="59"/>
      <c r="F87" s="59" t="s">
        <v>13</v>
      </c>
      <c r="G87" s="72" t="s">
        <v>337</v>
      </c>
      <c r="H87" s="59" t="s">
        <v>7861</v>
      </c>
      <c r="I87" s="59" t="s">
        <v>13</v>
      </c>
      <c r="J87" s="59">
        <f>+IF(LEFT([1]!Tabla13[[#This Row],[Tarea]],5)="MJ_PM",2,IF(LEFT([1]!Tabla13[[#This Row],[Tarea]],8)="MJ_TE_CA",1,0))</f>
        <v>0</v>
      </c>
      <c r="K87" s="86" t="s">
        <v>7541</v>
      </c>
      <c r="L87" s="74">
        <v>45845</v>
      </c>
      <c r="M87" s="74" t="s">
        <v>15</v>
      </c>
      <c r="N87" s="73"/>
      <c r="O87" s="73">
        <f>+IF(OR([1]!Tabla13[[#This Row],[Responsable]]="Mantenimiento Mecánico",[1]!Tabla13[[#This Row],[Serie / Paralelo]]="X"),1,"")</f>
        <v>1</v>
      </c>
      <c r="P87" s="75">
        <f>IFERROR(ROUND([1]!Tabla13[[#This Row],[HH]]/[1]!Tabla13[[#This Row],[Cantidad]],0),"")</f>
        <v>2</v>
      </c>
      <c r="Q87" s="75">
        <v>2</v>
      </c>
      <c r="R87" s="75">
        <v>4</v>
      </c>
      <c r="S87" s="67"/>
      <c r="T87" s="67"/>
      <c r="U87" s="66"/>
      <c r="V87" s="68"/>
      <c r="W87" s="69"/>
      <c r="X87" s="69" t="e">
        <v>#REF!</v>
      </c>
      <c r="Y87" s="70">
        <v>0</v>
      </c>
      <c r="Z87" s="70" t="e">
        <v>#REF!</v>
      </c>
    </row>
    <row r="88" spans="1:26" x14ac:dyDescent="0.35">
      <c r="A88" s="59">
        <v>87</v>
      </c>
      <c r="B88" s="1" t="s">
        <v>7871</v>
      </c>
      <c r="C88" s="59" t="s">
        <v>7872</v>
      </c>
      <c r="D88" s="59" t="s">
        <v>7873</v>
      </c>
      <c r="E88" s="59"/>
      <c r="F88" s="59" t="s">
        <v>13</v>
      </c>
      <c r="G88" s="72" t="s">
        <v>156</v>
      </c>
      <c r="H88" s="59" t="s">
        <v>6985</v>
      </c>
      <c r="I88" s="72" t="s">
        <v>13</v>
      </c>
      <c r="J88" s="73">
        <f>+IF(LEFT([1]!Tabla13[[#This Row],[Tarea]],5)="MJ_PM",2,IF(LEFT([1]!Tabla13[[#This Row],[Tarea]],8)="MJ_TE_CA",1,0))</f>
        <v>0</v>
      </c>
      <c r="K88" s="88" t="s">
        <v>7874</v>
      </c>
      <c r="L88" s="74">
        <v>45845</v>
      </c>
      <c r="M88" s="74" t="s">
        <v>18</v>
      </c>
      <c r="N88" s="75"/>
      <c r="O88" s="68" t="str">
        <f>+IF(OR([1]!Tabla13[[#This Row],[Responsable]]="Mantenimiento Mecánico",[1]!Tabla13[[#This Row],[Serie / Paralelo]]="X"),1,"")</f>
        <v/>
      </c>
      <c r="P88" s="75">
        <f>IFERROR(ROUND([1]!Tabla13[[#This Row],[HH]]/[1]!Tabla13[[#This Row],[Cantidad]],0),"")</f>
        <v>84</v>
      </c>
      <c r="Q88" s="75">
        <v>2</v>
      </c>
      <c r="R88" s="75">
        <v>168</v>
      </c>
      <c r="S88" s="67"/>
      <c r="T88" s="67"/>
      <c r="U88" s="66"/>
      <c r="V88" s="68"/>
      <c r="W88" s="69"/>
      <c r="X88" s="69" t="e">
        <v>#REF!</v>
      </c>
      <c r="Y88" s="70">
        <v>30.05</v>
      </c>
      <c r="Z88" s="70" t="e">
        <v>#REF!</v>
      </c>
    </row>
    <row r="89" spans="1:26" x14ac:dyDescent="0.35">
      <c r="A89" s="59">
        <v>88</v>
      </c>
      <c r="B89" s="1" t="s">
        <v>7875</v>
      </c>
      <c r="C89" s="59" t="s">
        <v>7876</v>
      </c>
      <c r="D89" s="59" t="s">
        <v>7877</v>
      </c>
      <c r="E89" s="59"/>
      <c r="F89" s="59" t="s">
        <v>13</v>
      </c>
      <c r="G89" s="72" t="s">
        <v>7878</v>
      </c>
      <c r="H89" s="59" t="s">
        <v>7879</v>
      </c>
      <c r="I89" s="59" t="s">
        <v>13</v>
      </c>
      <c r="J89" s="59">
        <f>+IF(LEFT([1]!Tabla13[[#This Row],[Tarea]],5)="MJ_PM",2,IF(LEFT([1]!Tabla13[[#This Row],[Tarea]],8)="MJ_TE_CA",1,0))</f>
        <v>0</v>
      </c>
      <c r="K89" s="86" t="s">
        <v>7880</v>
      </c>
      <c r="L89" s="74">
        <v>45849</v>
      </c>
      <c r="M89" s="74" t="s">
        <v>18</v>
      </c>
      <c r="N89" s="73"/>
      <c r="O89" s="73" t="str">
        <f>+IF(OR([1]!Tabla13[[#This Row],[Responsable]]="Mantenimiento Mecánico",[1]!Tabla13[[#This Row],[Serie / Paralelo]]="X"),1,"")</f>
        <v/>
      </c>
      <c r="P89" s="75">
        <f>IFERROR(ROUND([1]!Tabla13[[#This Row],[HH]]/[1]!Tabla13[[#This Row],[Cantidad]],0),"")</f>
        <v>3</v>
      </c>
      <c r="Q89" s="75">
        <v>2</v>
      </c>
      <c r="R89" s="75">
        <v>6</v>
      </c>
      <c r="S89" s="67"/>
      <c r="T89" s="67"/>
      <c r="U89" s="66"/>
      <c r="V89" s="68"/>
      <c r="W89" s="69"/>
      <c r="X89" s="69" t="e">
        <v>#REF!</v>
      </c>
      <c r="Y89" s="70">
        <v>292.41000000000003</v>
      </c>
      <c r="Z89" s="70" t="e">
        <v>#REF!</v>
      </c>
    </row>
    <row r="90" spans="1:26" x14ac:dyDescent="0.35">
      <c r="A90" s="59">
        <v>89</v>
      </c>
      <c r="B90" s="1" t="s">
        <v>7881</v>
      </c>
      <c r="C90" s="59" t="s">
        <v>7882</v>
      </c>
      <c r="D90" s="59" t="s">
        <v>13</v>
      </c>
      <c r="E90" s="59"/>
      <c r="F90" s="59" t="s">
        <v>13</v>
      </c>
      <c r="G90" s="72" t="s">
        <v>899</v>
      </c>
      <c r="H90" s="59" t="s">
        <v>1590</v>
      </c>
      <c r="I90" s="59" t="s">
        <v>13</v>
      </c>
      <c r="J90" s="59">
        <f>+IF(LEFT([1]!Tabla13[[#This Row],[Tarea]],5)="MJ_PM",2,IF(LEFT([1]!Tabla13[[#This Row],[Tarea]],8)="MJ_TE_CA",1,0))</f>
        <v>0</v>
      </c>
      <c r="K90" s="86" t="s">
        <v>7883</v>
      </c>
      <c r="L90" s="74">
        <v>45849</v>
      </c>
      <c r="M90" s="74" t="s">
        <v>20</v>
      </c>
      <c r="N90" s="73"/>
      <c r="O90" s="73" t="str">
        <f>+IF(OR([1]!Tabla13[[#This Row],[Responsable]]="Mantenimiento Mecánico",[1]!Tabla13[[#This Row],[Serie / Paralelo]]="X"),1,"")</f>
        <v/>
      </c>
      <c r="P90" s="75">
        <f>IFERROR(ROUND([1]!Tabla13[[#This Row],[HH]]/[1]!Tabla13[[#This Row],[Cantidad]],0),"")</f>
        <v>1</v>
      </c>
      <c r="Q90" s="75">
        <v>5</v>
      </c>
      <c r="R90" s="75">
        <v>2.5</v>
      </c>
      <c r="S90" s="79"/>
      <c r="T90" s="79"/>
      <c r="U90" s="66"/>
      <c r="V90" s="68"/>
      <c r="W90" s="69"/>
      <c r="X90" s="69" t="e">
        <v>#REF!</v>
      </c>
      <c r="Y90" s="70">
        <v>0</v>
      </c>
      <c r="Z90" s="70" t="e">
        <v>#REF!</v>
      </c>
    </row>
    <row r="91" spans="1:26" x14ac:dyDescent="0.35">
      <c r="A91" s="59">
        <v>90</v>
      </c>
      <c r="B91" s="1" t="s">
        <v>7884</v>
      </c>
      <c r="C91" s="59" t="s">
        <v>7885</v>
      </c>
      <c r="D91" s="59" t="s">
        <v>13</v>
      </c>
      <c r="E91" s="59"/>
      <c r="F91" s="59" t="s">
        <v>13</v>
      </c>
      <c r="G91" s="72" t="s">
        <v>899</v>
      </c>
      <c r="H91" s="59" t="s">
        <v>1590</v>
      </c>
      <c r="I91" s="59" t="s">
        <v>13</v>
      </c>
      <c r="J91" s="59">
        <f>+IF(LEFT([1]!Tabla13[[#This Row],[Tarea]],5)="MJ_PM",2,IF(LEFT([1]!Tabla13[[#This Row],[Tarea]],8)="MJ_TE_CA",1,0))</f>
        <v>0</v>
      </c>
      <c r="K91" s="86" t="s">
        <v>7883</v>
      </c>
      <c r="L91" s="74">
        <v>45845</v>
      </c>
      <c r="M91" s="74" t="s">
        <v>20</v>
      </c>
      <c r="N91" s="73"/>
      <c r="O91" s="73" t="str">
        <f>+IF(OR([1]!Tabla13[[#This Row],[Responsable]]="Mantenimiento Mecánico",[1]!Tabla13[[#This Row],[Serie / Paralelo]]="X"),1,"")</f>
        <v/>
      </c>
      <c r="P91" s="75">
        <f>IFERROR(ROUND([1]!Tabla13[[#This Row],[HH]]/[1]!Tabla13[[#This Row],[Cantidad]],0),"")</f>
        <v>1</v>
      </c>
      <c r="Q91" s="75">
        <v>5</v>
      </c>
      <c r="R91" s="75">
        <v>2.5</v>
      </c>
      <c r="S91" s="67"/>
      <c r="T91" s="67"/>
      <c r="U91" s="66"/>
      <c r="V91" s="68"/>
      <c r="W91" s="69"/>
      <c r="X91" s="69" t="e">
        <v>#REF!</v>
      </c>
      <c r="Y91" s="70">
        <v>0</v>
      </c>
      <c r="Z91" s="70" t="e">
        <v>#REF!</v>
      </c>
    </row>
    <row r="92" spans="1:26" x14ac:dyDescent="0.35">
      <c r="A92" s="59">
        <v>91</v>
      </c>
      <c r="B92" s="1" t="s">
        <v>7886</v>
      </c>
      <c r="C92" s="59" t="s">
        <v>7887</v>
      </c>
      <c r="D92" s="59" t="s">
        <v>7888</v>
      </c>
      <c r="E92" s="59"/>
      <c r="F92" s="59" t="s">
        <v>13</v>
      </c>
      <c r="G92" s="72" t="s">
        <v>899</v>
      </c>
      <c r="H92" s="59" t="s">
        <v>1590</v>
      </c>
      <c r="I92" s="59" t="s">
        <v>13</v>
      </c>
      <c r="J92" s="59">
        <f>+IF(LEFT([1]!Tabla13[[#This Row],[Tarea]],5)="MJ_PM",2,IF(LEFT([1]!Tabla13[[#This Row],[Tarea]],8)="MJ_TE_CA",1,0))</f>
        <v>0</v>
      </c>
      <c r="K92" s="86" t="s">
        <v>6189</v>
      </c>
      <c r="L92" s="74">
        <v>45849</v>
      </c>
      <c r="M92" s="74" t="s">
        <v>20</v>
      </c>
      <c r="N92" s="73"/>
      <c r="O92" s="73" t="str">
        <f>+IF(OR([1]!Tabla13[[#This Row],[Responsable]]="Mantenimiento Mecánico",[1]!Tabla13[[#This Row],[Serie / Paralelo]]="X"),1,"")</f>
        <v/>
      </c>
      <c r="P92" s="75">
        <f>IFERROR(ROUND([1]!Tabla13[[#This Row],[HH]]/[1]!Tabla13[[#This Row],[Cantidad]],0),"")</f>
        <v>2</v>
      </c>
      <c r="Q92" s="75">
        <v>2</v>
      </c>
      <c r="R92" s="75">
        <v>4</v>
      </c>
      <c r="S92" s="67"/>
      <c r="T92" s="67"/>
      <c r="U92" s="66"/>
      <c r="V92" s="68"/>
      <c r="W92" s="69"/>
      <c r="X92" s="69" t="e">
        <v>#REF!</v>
      </c>
      <c r="Y92" s="70">
        <v>0</v>
      </c>
      <c r="Z92" s="70" t="e">
        <v>#REF!</v>
      </c>
    </row>
    <row r="93" spans="1:26" x14ac:dyDescent="0.35">
      <c r="A93" s="59">
        <v>92</v>
      </c>
      <c r="B93" s="1" t="s">
        <v>7504</v>
      </c>
      <c r="C93" s="59" t="s">
        <v>7505</v>
      </c>
      <c r="D93" s="59" t="s">
        <v>13</v>
      </c>
      <c r="E93" s="59"/>
      <c r="F93" s="59" t="s">
        <v>13</v>
      </c>
      <c r="G93" s="72" t="s">
        <v>400</v>
      </c>
      <c r="H93" s="59" t="s">
        <v>6378</v>
      </c>
      <c r="I93" s="59" t="s">
        <v>13</v>
      </c>
      <c r="J93" s="59">
        <f>+IF(LEFT([1]!Tabla13[[#This Row],[Tarea]],5)="MJ_PM",2,IF(LEFT([1]!Tabla13[[#This Row],[Tarea]],8)="MJ_TE_CA",1,0))</f>
        <v>0</v>
      </c>
      <c r="K93" s="86" t="s">
        <v>7506</v>
      </c>
      <c r="L93" s="74">
        <v>45845</v>
      </c>
      <c r="M93" s="74" t="s">
        <v>21</v>
      </c>
      <c r="N93" s="73"/>
      <c r="O93" s="73" t="str">
        <f>+IF(OR([1]!Tabla13[[#This Row],[Responsable]]="Mantenimiento Mecánico",[1]!Tabla13[[#This Row],[Serie / Paralelo]]="X"),1,"")</f>
        <v/>
      </c>
      <c r="P93" s="75">
        <f>IFERROR(ROUND([1]!Tabla13[[#This Row],[HH]]/[1]!Tabla13[[#This Row],[Cantidad]],0),"")</f>
        <v>1</v>
      </c>
      <c r="Q93" s="75">
        <v>2</v>
      </c>
      <c r="R93" s="75">
        <v>2</v>
      </c>
      <c r="S93" s="67"/>
      <c r="T93" s="67"/>
      <c r="U93" s="66"/>
      <c r="V93" s="68"/>
      <c r="W93" s="69"/>
      <c r="X93" s="69" t="e">
        <v>#REF!</v>
      </c>
      <c r="Y93" s="70">
        <v>0</v>
      </c>
      <c r="Z93" s="70" t="e">
        <v>#REF!</v>
      </c>
    </row>
    <row r="94" spans="1:26" x14ac:dyDescent="0.35">
      <c r="A94" s="59">
        <v>93</v>
      </c>
      <c r="B94" s="1" t="s">
        <v>7889</v>
      </c>
      <c r="C94" s="59" t="s">
        <v>7890</v>
      </c>
      <c r="D94" s="59" t="s">
        <v>13</v>
      </c>
      <c r="E94" s="59"/>
      <c r="F94" s="59" t="s">
        <v>13</v>
      </c>
      <c r="G94" s="72" t="s">
        <v>155</v>
      </c>
      <c r="H94" s="59" t="s">
        <v>6379</v>
      </c>
      <c r="I94" s="59" t="s">
        <v>13</v>
      </c>
      <c r="J94" s="59">
        <f>+IF(LEFT([1]!Tabla13[[#This Row],[Tarea]],5)="MJ_PM",2,IF(LEFT([1]!Tabla13[[#This Row],[Tarea]],8)="MJ_TE_CA",1,0))</f>
        <v>0</v>
      </c>
      <c r="K94" s="86" t="s">
        <v>7891</v>
      </c>
      <c r="L94" s="74">
        <v>45847</v>
      </c>
      <c r="M94" s="74" t="s">
        <v>21</v>
      </c>
      <c r="N94" s="73"/>
      <c r="O94" s="73" t="str">
        <f>+IF(OR([1]!Tabla13[[#This Row],[Responsable]]="Mantenimiento Mecánico",[1]!Tabla13[[#This Row],[Serie / Paralelo]]="X"),1,"")</f>
        <v/>
      </c>
      <c r="P94" s="75">
        <f>IFERROR(ROUND([1]!Tabla13[[#This Row],[HH]]/[1]!Tabla13[[#This Row],[Cantidad]],0),"")</f>
        <v>1</v>
      </c>
      <c r="Q94" s="75">
        <v>2</v>
      </c>
      <c r="R94" s="75">
        <v>2</v>
      </c>
      <c r="S94" s="79"/>
      <c r="T94" s="79"/>
      <c r="U94" s="66"/>
      <c r="V94" s="68"/>
      <c r="W94" s="69"/>
      <c r="X94" s="69" t="e">
        <v>#REF!</v>
      </c>
      <c r="Y94" s="70">
        <v>0</v>
      </c>
      <c r="Z94" s="70" t="e">
        <v>#REF!</v>
      </c>
    </row>
    <row r="95" spans="1:26" x14ac:dyDescent="0.35">
      <c r="A95" s="59">
        <v>94</v>
      </c>
      <c r="B95" s="1" t="s">
        <v>7892</v>
      </c>
      <c r="C95" s="59" t="s">
        <v>7893</v>
      </c>
      <c r="D95" s="59" t="s">
        <v>7894</v>
      </c>
      <c r="E95" s="59"/>
      <c r="F95" s="59" t="s">
        <v>13</v>
      </c>
      <c r="G95" s="72" t="s">
        <v>1264</v>
      </c>
      <c r="H95" s="59" t="s">
        <v>2877</v>
      </c>
      <c r="I95" s="59" t="s">
        <v>13</v>
      </c>
      <c r="J95" s="59">
        <f>+IF(LEFT([1]!Tabla13[[#This Row],[Tarea]],5)="MJ_PM",2,IF(LEFT([1]!Tabla13[[#This Row],[Tarea]],8)="MJ_TE_CA",1,0))</f>
        <v>0</v>
      </c>
      <c r="K95" s="72" t="s">
        <v>7895</v>
      </c>
      <c r="L95" s="74">
        <v>45848</v>
      </c>
      <c r="M95" s="74" t="s">
        <v>18</v>
      </c>
      <c r="N95" s="73"/>
      <c r="O95" s="73" t="str">
        <f>+IF(OR([1]!Tabla13[[#This Row],[Responsable]]="Mantenimiento Mecánico",[1]!Tabla13[[#This Row],[Serie / Paralelo]]="X"),1,"")</f>
        <v/>
      </c>
      <c r="P95" s="75">
        <f>IFERROR(ROUND([1]!Tabla13[[#This Row],[HH]]/[1]!Tabla13[[#This Row],[Cantidad]],0),"")</f>
        <v>3</v>
      </c>
      <c r="Q95" s="75">
        <v>2</v>
      </c>
      <c r="R95" s="75">
        <v>6</v>
      </c>
      <c r="S95" s="79"/>
      <c r="T95" s="79"/>
      <c r="U95" s="66"/>
      <c r="V95" s="68"/>
      <c r="W95" s="69"/>
      <c r="X95" s="69" t="e">
        <v>#REF!</v>
      </c>
      <c r="Y95" s="70">
        <v>17972.12</v>
      </c>
      <c r="Z95" s="70" t="e">
        <v>#REF!</v>
      </c>
    </row>
    <row r="96" spans="1:26" x14ac:dyDescent="0.35">
      <c r="A96" s="59">
        <v>95</v>
      </c>
      <c r="B96" s="1" t="s">
        <v>7896</v>
      </c>
      <c r="C96" s="59" t="s">
        <v>7897</v>
      </c>
      <c r="D96" s="59" t="s">
        <v>7898</v>
      </c>
      <c r="E96" s="59"/>
      <c r="F96" s="59" t="s">
        <v>13</v>
      </c>
      <c r="G96" s="72" t="s">
        <v>7510</v>
      </c>
      <c r="H96" s="59" t="s">
        <v>7899</v>
      </c>
      <c r="I96" s="59" t="s">
        <v>13</v>
      </c>
      <c r="J96" s="59">
        <f>+IF(LEFT([1]!Tabla13[[#This Row],[Tarea]],5)="MJ_PM",2,IF(LEFT([1]!Tabla13[[#This Row],[Tarea]],8)="MJ_TE_CA",1,0))</f>
        <v>0</v>
      </c>
      <c r="K96" s="72" t="s">
        <v>7900</v>
      </c>
      <c r="L96" s="74">
        <v>45850</v>
      </c>
      <c r="M96" s="74" t="s">
        <v>18</v>
      </c>
      <c r="N96" s="73"/>
      <c r="O96" s="73" t="str">
        <f>+IF(OR([1]!Tabla13[[#This Row],[Responsable]]="Mantenimiento Mecánico",[1]!Tabla13[[#This Row],[Serie / Paralelo]]="X"),1,"")</f>
        <v/>
      </c>
      <c r="P96" s="75">
        <f>IFERROR(ROUND([1]!Tabla13[[#This Row],[HH]]/[1]!Tabla13[[#This Row],[Cantidad]],0),"")</f>
        <v>2</v>
      </c>
      <c r="Q96" s="75">
        <v>2</v>
      </c>
      <c r="R96" s="75">
        <v>4</v>
      </c>
      <c r="S96" s="79"/>
      <c r="T96" s="79"/>
      <c r="U96" s="66"/>
      <c r="V96" s="68"/>
      <c r="W96" s="69"/>
      <c r="X96" s="69" t="e">
        <v>#REF!</v>
      </c>
      <c r="Y96" s="70">
        <v>0</v>
      </c>
      <c r="Z96" s="70" t="e">
        <v>#REF!</v>
      </c>
    </row>
    <row r="97" spans="1:26" x14ac:dyDescent="0.35">
      <c r="A97" s="59">
        <v>96</v>
      </c>
      <c r="B97" s="1" t="s">
        <v>7901</v>
      </c>
      <c r="C97" s="59" t="s">
        <v>7902</v>
      </c>
      <c r="D97" s="59" t="s">
        <v>7903</v>
      </c>
      <c r="E97" s="59"/>
      <c r="F97" s="59" t="s">
        <v>13</v>
      </c>
      <c r="G97" s="72" t="s">
        <v>628</v>
      </c>
      <c r="H97" s="59" t="s">
        <v>7904</v>
      </c>
      <c r="I97" s="59" t="s">
        <v>13</v>
      </c>
      <c r="J97" s="59">
        <f>+IF(LEFT([1]!Tabla13[[#This Row],[Tarea]],5)="MJ_PM",2,IF(LEFT([1]!Tabla13[[#This Row],[Tarea]],8)="MJ_TE_CA",1,0))</f>
        <v>0</v>
      </c>
      <c r="K97" s="72" t="s">
        <v>7905</v>
      </c>
      <c r="L97" s="74">
        <v>45850</v>
      </c>
      <c r="M97" s="74" t="s">
        <v>18</v>
      </c>
      <c r="N97" s="73"/>
      <c r="O97" s="73" t="str">
        <f>+IF(OR([1]!Tabla13[[#This Row],[Responsable]]="Mantenimiento Mecánico",[1]!Tabla13[[#This Row],[Serie / Paralelo]]="X"),1,"")</f>
        <v/>
      </c>
      <c r="P97" s="75">
        <f>IFERROR(ROUND([1]!Tabla13[[#This Row],[HH]]/[1]!Tabla13[[#This Row],[Cantidad]],0),"")</f>
        <v>2</v>
      </c>
      <c r="Q97" s="75">
        <v>2</v>
      </c>
      <c r="R97" s="75">
        <v>4</v>
      </c>
      <c r="S97" s="79"/>
      <c r="T97" s="79"/>
      <c r="U97" s="66"/>
      <c r="V97" s="68"/>
      <c r="W97" s="69"/>
      <c r="X97" s="69" t="e">
        <v>#REF!</v>
      </c>
      <c r="Y97" s="70">
        <v>0</v>
      </c>
      <c r="Z97" s="70" t="e">
        <v>#REF!</v>
      </c>
    </row>
    <row r="98" spans="1:26" x14ac:dyDescent="0.35">
      <c r="A98" s="59">
        <v>97</v>
      </c>
      <c r="B98" s="1" t="s">
        <v>7906</v>
      </c>
      <c r="C98" s="59" t="s">
        <v>7907</v>
      </c>
      <c r="D98" s="59" t="s">
        <v>7908</v>
      </c>
      <c r="E98" s="59"/>
      <c r="F98" s="59" t="s">
        <v>13</v>
      </c>
      <c r="G98" s="72" t="s">
        <v>7909</v>
      </c>
      <c r="H98" s="59" t="s">
        <v>7910</v>
      </c>
      <c r="I98" s="59" t="s">
        <v>13</v>
      </c>
      <c r="J98" s="59">
        <f>+IF(LEFT([1]!Tabla13[[#This Row],[Tarea]],5)="MJ_PM",2,IF(LEFT([1]!Tabla13[[#This Row],[Tarea]],8)="MJ_TE_CA",1,0))</f>
        <v>0</v>
      </c>
      <c r="K98" s="72" t="s">
        <v>7911</v>
      </c>
      <c r="L98" s="74">
        <v>45850</v>
      </c>
      <c r="M98" s="74" t="s">
        <v>18</v>
      </c>
      <c r="N98" s="73"/>
      <c r="O98" s="73" t="str">
        <f>+IF(OR([1]!Tabla13[[#This Row],[Responsable]]="Mantenimiento Mecánico",[1]!Tabla13[[#This Row],[Serie / Paralelo]]="X"),1,"")</f>
        <v/>
      </c>
      <c r="P98" s="75">
        <f>IFERROR(ROUND([1]!Tabla13[[#This Row],[HH]]/[1]!Tabla13[[#This Row],[Cantidad]],0),"")</f>
        <v>2</v>
      </c>
      <c r="Q98" s="75">
        <v>2</v>
      </c>
      <c r="R98" s="75">
        <v>4</v>
      </c>
      <c r="S98" s="79"/>
      <c r="T98" s="79"/>
      <c r="U98" s="66"/>
      <c r="V98" s="68"/>
      <c r="W98" s="69"/>
      <c r="X98" s="69" t="e">
        <v>#REF!</v>
      </c>
      <c r="Y98" s="70">
        <v>6745.1</v>
      </c>
      <c r="Z98" s="70" t="e">
        <v>#REF!</v>
      </c>
    </row>
    <row r="99" spans="1:26" x14ac:dyDescent="0.35">
      <c r="A99" s="59">
        <v>98</v>
      </c>
      <c r="B99" s="1" t="s">
        <v>7912</v>
      </c>
      <c r="C99" s="59" t="s">
        <v>7913</v>
      </c>
      <c r="D99" s="59" t="s">
        <v>7914</v>
      </c>
      <c r="E99" s="59"/>
      <c r="F99" s="59" t="s">
        <v>13</v>
      </c>
      <c r="G99" s="72" t="s">
        <v>7915</v>
      </c>
      <c r="H99" s="59" t="s">
        <v>7916</v>
      </c>
      <c r="I99" s="59" t="s">
        <v>13</v>
      </c>
      <c r="J99" s="59">
        <f>+IF(LEFT([1]!Tabla13[[#This Row],[Tarea]],5)="MJ_PM",2,IF(LEFT([1]!Tabla13[[#This Row],[Tarea]],8)="MJ_TE_CA",1,0))</f>
        <v>0</v>
      </c>
      <c r="K99" s="72" t="s">
        <v>7917</v>
      </c>
      <c r="L99" s="74">
        <v>45850</v>
      </c>
      <c r="M99" s="74" t="s">
        <v>18</v>
      </c>
      <c r="N99" s="73"/>
      <c r="O99" s="73" t="str">
        <f>+IF(OR([1]!Tabla13[[#This Row],[Responsable]]="Mantenimiento Mecánico",[1]!Tabla13[[#This Row],[Serie / Paralelo]]="X"),1,"")</f>
        <v/>
      </c>
      <c r="P99" s="75">
        <f>IFERROR(ROUND([1]!Tabla13[[#This Row],[HH]]/[1]!Tabla13[[#This Row],[Cantidad]],0),"")</f>
        <v>2</v>
      </c>
      <c r="Q99" s="75">
        <v>2</v>
      </c>
      <c r="R99" s="75">
        <v>4</v>
      </c>
      <c r="S99" s="79"/>
      <c r="T99" s="79"/>
      <c r="U99" s="66"/>
      <c r="V99" s="68"/>
      <c r="W99" s="69"/>
      <c r="X99" s="69" t="e">
        <v>#REF!</v>
      </c>
      <c r="Y99" s="70">
        <v>0</v>
      </c>
      <c r="Z99" s="70" t="e">
        <v>#REF!</v>
      </c>
    </row>
    <row r="100" spans="1:26" x14ac:dyDescent="0.35">
      <c r="A100" s="59">
        <v>99</v>
      </c>
      <c r="B100" s="1" t="s">
        <v>7918</v>
      </c>
      <c r="C100" s="59" t="s">
        <v>7919</v>
      </c>
      <c r="D100" s="59" t="s">
        <v>7920</v>
      </c>
      <c r="E100" s="59"/>
      <c r="F100" s="59" t="s">
        <v>13</v>
      </c>
      <c r="G100" s="72" t="s">
        <v>7921</v>
      </c>
      <c r="H100" s="59" t="s">
        <v>7922</v>
      </c>
      <c r="I100" s="59" t="s">
        <v>13</v>
      </c>
      <c r="J100" s="59">
        <f>+IF(LEFT([1]!Tabla13[[#This Row],[Tarea]],5)="MJ_PM",2,IF(LEFT([1]!Tabla13[[#This Row],[Tarea]],8)="MJ_TE_CA",1,0))</f>
        <v>0</v>
      </c>
      <c r="K100" s="72" t="s">
        <v>7923</v>
      </c>
      <c r="L100" s="74">
        <v>45851</v>
      </c>
      <c r="M100" s="74" t="s">
        <v>18</v>
      </c>
      <c r="N100" s="73"/>
      <c r="O100" s="73" t="str">
        <f>+IF(OR([1]!Tabla13[[#This Row],[Responsable]]="Mantenimiento Mecánico",[1]!Tabla13[[#This Row],[Serie / Paralelo]]="X"),1,"")</f>
        <v/>
      </c>
      <c r="P100" s="75">
        <f>IFERROR(ROUND([1]!Tabla13[[#This Row],[HH]]/[1]!Tabla13[[#This Row],[Cantidad]],0),"")</f>
        <v>2</v>
      </c>
      <c r="Q100" s="75">
        <v>2</v>
      </c>
      <c r="R100" s="75">
        <v>4</v>
      </c>
      <c r="S100" s="79"/>
      <c r="T100" s="79"/>
      <c r="U100" s="66"/>
      <c r="V100" s="68"/>
      <c r="W100" s="69"/>
      <c r="X100" s="69" t="e">
        <v>#REF!</v>
      </c>
      <c r="Y100" s="70">
        <v>0</v>
      </c>
      <c r="Z100" s="70" t="e">
        <v>#REF!</v>
      </c>
    </row>
    <row r="101" spans="1:26" x14ac:dyDescent="0.35">
      <c r="A101" s="59">
        <v>100</v>
      </c>
      <c r="B101" s="1" t="s">
        <v>7924</v>
      </c>
      <c r="C101" s="59" t="s">
        <v>7925</v>
      </c>
      <c r="D101" s="59" t="s">
        <v>7926</v>
      </c>
      <c r="E101" s="59"/>
      <c r="F101" s="59" t="s">
        <v>13</v>
      </c>
      <c r="G101" s="72" t="s">
        <v>196</v>
      </c>
      <c r="H101" s="59" t="s">
        <v>7927</v>
      </c>
      <c r="I101" s="59" t="s">
        <v>13</v>
      </c>
      <c r="J101" s="59">
        <f>+IF(LEFT([1]!Tabla13[[#This Row],[Tarea]],5)="MJ_PM",2,IF(LEFT([1]!Tabla13[[#This Row],[Tarea]],8)="MJ_TE_CA",1,0))</f>
        <v>0</v>
      </c>
      <c r="K101" s="72" t="s">
        <v>7928</v>
      </c>
      <c r="L101" s="74">
        <v>45851</v>
      </c>
      <c r="M101" s="74" t="s">
        <v>18</v>
      </c>
      <c r="N101" s="73"/>
      <c r="O101" s="73" t="str">
        <f>+IF(OR([1]!Tabla13[[#This Row],[Responsable]]="Mantenimiento Mecánico",[1]!Tabla13[[#This Row],[Serie / Paralelo]]="X"),1,"")</f>
        <v/>
      </c>
      <c r="P101" s="75">
        <f>IFERROR(ROUND([1]!Tabla13[[#This Row],[HH]]/[1]!Tabla13[[#This Row],[Cantidad]],0),"")</f>
        <v>2</v>
      </c>
      <c r="Q101" s="75">
        <v>2</v>
      </c>
      <c r="R101" s="75">
        <v>4</v>
      </c>
      <c r="S101" s="79"/>
      <c r="T101" s="79"/>
      <c r="U101" s="66"/>
      <c r="V101" s="68"/>
      <c r="W101" s="69"/>
      <c r="X101" s="69" t="e">
        <v>#REF!</v>
      </c>
      <c r="Y101" s="70">
        <v>0</v>
      </c>
      <c r="Z101" s="70" t="e">
        <v>#REF!</v>
      </c>
    </row>
    <row r="102" spans="1:26" x14ac:dyDescent="0.35">
      <c r="A102" s="59">
        <v>101</v>
      </c>
      <c r="B102" s="1" t="s">
        <v>7929</v>
      </c>
      <c r="C102" s="59" t="s">
        <v>7930</v>
      </c>
      <c r="D102" s="59" t="s">
        <v>7931</v>
      </c>
      <c r="E102" s="59"/>
      <c r="F102" s="59" t="s">
        <v>13</v>
      </c>
      <c r="G102" s="72" t="s">
        <v>7932</v>
      </c>
      <c r="H102" s="59" t="s">
        <v>7933</v>
      </c>
      <c r="I102" s="59" t="s">
        <v>13</v>
      </c>
      <c r="J102" s="59">
        <f>+IF(LEFT([1]!Tabla13[[#This Row],[Tarea]],5)="MJ_PM",2,IF(LEFT([1]!Tabla13[[#This Row],[Tarea]],8)="MJ_TE_CA",1,0))</f>
        <v>0</v>
      </c>
      <c r="K102" s="72" t="s">
        <v>7934</v>
      </c>
      <c r="L102" s="74">
        <v>45851</v>
      </c>
      <c r="M102" s="74" t="s">
        <v>18</v>
      </c>
      <c r="N102" s="73"/>
      <c r="O102" s="73" t="str">
        <f>+IF(OR([1]!Tabla13[[#This Row],[Responsable]]="Mantenimiento Mecánico",[1]!Tabla13[[#This Row],[Serie / Paralelo]]="X"),1,"")</f>
        <v/>
      </c>
      <c r="P102" s="75">
        <f>IFERROR(ROUND([1]!Tabla13[[#This Row],[HH]]/[1]!Tabla13[[#This Row],[Cantidad]],0),"")</f>
        <v>2</v>
      </c>
      <c r="Q102" s="75">
        <v>2</v>
      </c>
      <c r="R102" s="75">
        <v>4</v>
      </c>
      <c r="S102" s="79"/>
      <c r="T102" s="79"/>
      <c r="U102" s="66"/>
      <c r="V102" s="68"/>
      <c r="W102" s="69"/>
      <c r="X102" s="69" t="e">
        <v>#REF!</v>
      </c>
      <c r="Y102" s="70">
        <v>0</v>
      </c>
      <c r="Z102" s="70" t="e">
        <v>#REF!</v>
      </c>
    </row>
    <row r="103" spans="1:26" x14ac:dyDescent="0.35">
      <c r="A103" s="59">
        <v>102</v>
      </c>
      <c r="B103" s="1" t="s">
        <v>7935</v>
      </c>
      <c r="C103" s="59" t="s">
        <v>7936</v>
      </c>
      <c r="D103" s="59" t="s">
        <v>7937</v>
      </c>
      <c r="E103" s="59"/>
      <c r="F103" s="59" t="s">
        <v>13</v>
      </c>
      <c r="G103" s="72" t="s">
        <v>7938</v>
      </c>
      <c r="H103" s="59" t="s">
        <v>7939</v>
      </c>
      <c r="I103" s="59" t="s">
        <v>13</v>
      </c>
      <c r="J103" s="59">
        <f>+IF(LEFT([1]!Tabla13[[#This Row],[Tarea]],5)="MJ_PM",2,IF(LEFT([1]!Tabla13[[#This Row],[Tarea]],8)="MJ_TE_CA",1,0))</f>
        <v>0</v>
      </c>
      <c r="K103" s="72" t="s">
        <v>7940</v>
      </c>
      <c r="L103" s="74">
        <v>45851</v>
      </c>
      <c r="M103" s="74" t="s">
        <v>18</v>
      </c>
      <c r="N103" s="73"/>
      <c r="O103" s="73" t="str">
        <f>+IF(OR([1]!Tabla13[[#This Row],[Responsable]]="Mantenimiento Mecánico",[1]!Tabla13[[#This Row],[Serie / Paralelo]]="X"),1,"")</f>
        <v/>
      </c>
      <c r="P103" s="75">
        <f>IFERROR(ROUND([1]!Tabla13[[#This Row],[HH]]/[1]!Tabla13[[#This Row],[Cantidad]],0),"")</f>
        <v>2</v>
      </c>
      <c r="Q103" s="75">
        <v>2</v>
      </c>
      <c r="R103" s="75">
        <v>4</v>
      </c>
      <c r="S103" s="79"/>
      <c r="T103" s="79"/>
      <c r="U103" s="66"/>
      <c r="V103" s="68"/>
      <c r="W103" s="69"/>
      <c r="X103" s="69" t="e">
        <v>#REF!</v>
      </c>
      <c r="Y103" s="70">
        <v>496.12</v>
      </c>
      <c r="Z103" s="70" t="e">
        <v>#REF!</v>
      </c>
    </row>
    <row r="104" spans="1:26" x14ac:dyDescent="0.35">
      <c r="A104" s="59">
        <v>103</v>
      </c>
      <c r="B104" s="1" t="s">
        <v>7941</v>
      </c>
      <c r="C104" s="59" t="s">
        <v>7942</v>
      </c>
      <c r="D104" s="59" t="s">
        <v>13</v>
      </c>
      <c r="E104" s="59"/>
      <c r="F104" s="59" t="s">
        <v>13</v>
      </c>
      <c r="G104" s="72" t="s">
        <v>144</v>
      </c>
      <c r="H104" s="59" t="s">
        <v>7402</v>
      </c>
      <c r="I104" s="59" t="s">
        <v>13</v>
      </c>
      <c r="J104" s="59">
        <f>+IF(LEFT([1]!Tabla13[[#This Row],[Tarea]],5)="MJ_PM",2,IF(LEFT([1]!Tabla13[[#This Row],[Tarea]],8)="MJ_TE_CA",1,0))</f>
        <v>0</v>
      </c>
      <c r="K104" s="72" t="s">
        <v>7943</v>
      </c>
      <c r="L104" s="74">
        <v>45845</v>
      </c>
      <c r="M104" s="74" t="s">
        <v>18</v>
      </c>
      <c r="N104" s="73"/>
      <c r="O104" s="73" t="str">
        <f>+IF(OR([1]!Tabla13[[#This Row],[Responsable]]="Mantenimiento Mecánico",[1]!Tabla13[[#This Row],[Serie / Paralelo]]="X"),1,"")</f>
        <v/>
      </c>
      <c r="P104" s="75">
        <f>IFERROR(ROUND([1]!Tabla13[[#This Row],[HH]]/[1]!Tabla13[[#This Row],[Cantidad]],0),"")</f>
        <v>3</v>
      </c>
      <c r="Q104" s="75">
        <v>2</v>
      </c>
      <c r="R104" s="75">
        <v>6</v>
      </c>
      <c r="S104" s="79"/>
      <c r="T104" s="79"/>
      <c r="U104" s="66"/>
      <c r="V104" s="68"/>
      <c r="W104" s="69"/>
      <c r="X104" s="69" t="e">
        <v>#REF!</v>
      </c>
      <c r="Y104" s="70">
        <v>0</v>
      </c>
      <c r="Z104" s="70" t="e">
        <v>#REF!</v>
      </c>
    </row>
    <row r="105" spans="1:26" x14ac:dyDescent="0.35">
      <c r="A105" s="59">
        <v>104</v>
      </c>
      <c r="B105" s="1" t="s">
        <v>7944</v>
      </c>
      <c r="C105" s="59" t="s">
        <v>7945</v>
      </c>
      <c r="D105" s="59" t="s">
        <v>7946</v>
      </c>
      <c r="E105" s="59"/>
      <c r="F105" s="59" t="s">
        <v>13</v>
      </c>
      <c r="G105" s="72" t="s">
        <v>146</v>
      </c>
      <c r="H105" s="59" t="s">
        <v>7947</v>
      </c>
      <c r="I105" s="59" t="s">
        <v>13</v>
      </c>
      <c r="J105" s="59">
        <f>+IF(LEFT([1]!Tabla13[[#This Row],[Tarea]],5)="MJ_PM",2,IF(LEFT([1]!Tabla13[[#This Row],[Tarea]],8)="MJ_TE_CA",1,0))</f>
        <v>0</v>
      </c>
      <c r="K105" s="72" t="s">
        <v>7948</v>
      </c>
      <c r="L105" s="74">
        <v>45849</v>
      </c>
      <c r="M105" s="74" t="s">
        <v>18</v>
      </c>
      <c r="N105" s="73"/>
      <c r="O105" s="73" t="str">
        <f>+IF(OR([1]!Tabla13[[#This Row],[Responsable]]="Mantenimiento Mecánico",[1]!Tabla13[[#This Row],[Serie / Paralelo]]="X"),1,"")</f>
        <v/>
      </c>
      <c r="P105" s="75">
        <f>IFERROR(ROUND([1]!Tabla13[[#This Row],[HH]]/[1]!Tabla13[[#This Row],[Cantidad]],0),"")</f>
        <v>6</v>
      </c>
      <c r="Q105" s="75">
        <v>2</v>
      </c>
      <c r="R105" s="75">
        <v>12</v>
      </c>
      <c r="S105" s="67"/>
      <c r="T105" s="67"/>
      <c r="U105" s="66"/>
      <c r="V105" s="68"/>
      <c r="W105" s="69"/>
      <c r="X105" s="69" t="e">
        <v>#REF!</v>
      </c>
      <c r="Y105" s="70">
        <v>1549.92</v>
      </c>
      <c r="Z105" s="70" t="e">
        <v>#REF!</v>
      </c>
    </row>
    <row r="106" spans="1:26" x14ac:dyDescent="0.35">
      <c r="A106" s="59">
        <v>105</v>
      </c>
      <c r="B106" s="1" t="s">
        <v>7949</v>
      </c>
      <c r="C106" s="59" t="s">
        <v>7950</v>
      </c>
      <c r="D106" s="59" t="s">
        <v>7951</v>
      </c>
      <c r="E106" s="59"/>
      <c r="F106" s="59" t="s">
        <v>13</v>
      </c>
      <c r="G106" s="72" t="s">
        <v>146</v>
      </c>
      <c r="H106" s="59" t="s">
        <v>7947</v>
      </c>
      <c r="I106" s="59" t="s">
        <v>13</v>
      </c>
      <c r="J106" s="59">
        <f>+IF(LEFT([1]!Tabla13[[#This Row],[Tarea]],5)="MJ_PM",2,IF(LEFT([1]!Tabla13[[#This Row],[Tarea]],8)="MJ_TE_CA",1,0))</f>
        <v>0</v>
      </c>
      <c r="K106" s="72" t="s">
        <v>5986</v>
      </c>
      <c r="L106" s="74">
        <v>45849</v>
      </c>
      <c r="M106" s="74" t="s">
        <v>18</v>
      </c>
      <c r="N106" s="73"/>
      <c r="O106" s="73" t="str">
        <f>+IF(OR([1]!Tabla13[[#This Row],[Responsable]]="Mantenimiento Mecánico",[1]!Tabla13[[#This Row],[Serie / Paralelo]]="X"),1,"")</f>
        <v/>
      </c>
      <c r="P106" s="75">
        <f>IFERROR(ROUND([1]!Tabla13[[#This Row],[HH]]/[1]!Tabla13[[#This Row],[Cantidad]],0),"")</f>
        <v>24</v>
      </c>
      <c r="Q106" s="75">
        <v>2</v>
      </c>
      <c r="R106" s="75">
        <v>48</v>
      </c>
      <c r="S106" s="79"/>
      <c r="T106" s="79"/>
      <c r="U106" s="66"/>
      <c r="V106" s="68"/>
      <c r="W106" s="69"/>
      <c r="X106" s="69" t="e">
        <v>#REF!</v>
      </c>
      <c r="Y106" s="70">
        <v>0</v>
      </c>
      <c r="Z106" s="70" t="e">
        <v>#REF!</v>
      </c>
    </row>
    <row r="107" spans="1:26" x14ac:dyDescent="0.35">
      <c r="A107" s="59">
        <v>106</v>
      </c>
      <c r="B107" s="1" t="s">
        <v>7952</v>
      </c>
      <c r="C107" s="59" t="s">
        <v>7953</v>
      </c>
      <c r="D107" s="59" t="s">
        <v>7954</v>
      </c>
      <c r="E107" s="59"/>
      <c r="F107" s="59" t="s">
        <v>13</v>
      </c>
      <c r="G107" s="72" t="s">
        <v>216</v>
      </c>
      <c r="H107" s="59" t="s">
        <v>1398</v>
      </c>
      <c r="I107" s="59" t="s">
        <v>13</v>
      </c>
      <c r="J107" s="59">
        <f>+IF(LEFT([1]!Tabla13[[#This Row],[Tarea]],5)="MJ_PM",2,IF(LEFT([1]!Tabla13[[#This Row],[Tarea]],8)="MJ_TE_CA",1,0))</f>
        <v>0</v>
      </c>
      <c r="K107" s="72" t="s">
        <v>5661</v>
      </c>
      <c r="L107" s="74">
        <v>45847</v>
      </c>
      <c r="M107" s="74" t="s">
        <v>898</v>
      </c>
      <c r="N107" s="73"/>
      <c r="O107" s="73" t="str">
        <f>+IF(OR([1]!Tabla13[[#This Row],[Responsable]]="Mantenimiento Mecánico",[1]!Tabla13[[#This Row],[Serie / Paralelo]]="X"),1,"")</f>
        <v/>
      </c>
      <c r="P107" s="75">
        <f>IFERROR(ROUND([1]!Tabla13[[#This Row],[HH]]/[1]!Tabla13[[#This Row],[Cantidad]],0),"")</f>
        <v>2</v>
      </c>
      <c r="Q107" s="75">
        <v>2</v>
      </c>
      <c r="R107" s="75">
        <v>4</v>
      </c>
      <c r="S107" s="79"/>
      <c r="T107" s="79"/>
      <c r="U107" s="66"/>
      <c r="V107" s="68"/>
      <c r="W107" s="69"/>
      <c r="X107" s="69" t="e">
        <v>#REF!</v>
      </c>
      <c r="Y107" s="70">
        <v>0</v>
      </c>
      <c r="Z107" s="70" t="e">
        <v>#REF!</v>
      </c>
    </row>
    <row r="108" spans="1:26" x14ac:dyDescent="0.35">
      <c r="A108" s="59">
        <v>107</v>
      </c>
      <c r="B108" s="1" t="s">
        <v>7955</v>
      </c>
      <c r="C108" s="59" t="s">
        <v>7956</v>
      </c>
      <c r="D108" s="59" t="s">
        <v>13</v>
      </c>
      <c r="E108" s="59"/>
      <c r="F108" s="59" t="s">
        <v>13</v>
      </c>
      <c r="G108" s="72" t="s">
        <v>216</v>
      </c>
      <c r="H108" s="59" t="s">
        <v>1398</v>
      </c>
      <c r="I108" s="59" t="s">
        <v>13</v>
      </c>
      <c r="J108" s="59">
        <f>+IF(LEFT([1]!Tabla13[[#This Row],[Tarea]],5)="MJ_PM",2,IF(LEFT([1]!Tabla13[[#This Row],[Tarea]],8)="MJ_TE_CA",1,0))</f>
        <v>0</v>
      </c>
      <c r="K108" s="72" t="s">
        <v>7957</v>
      </c>
      <c r="L108" s="74">
        <v>45851</v>
      </c>
      <c r="M108" s="74" t="s">
        <v>866</v>
      </c>
      <c r="N108" s="73"/>
      <c r="O108" s="73" t="str">
        <f>+IF(OR([1]!Tabla13[[#This Row],[Responsable]]="Mantenimiento Mecánico",[1]!Tabla13[[#This Row],[Serie / Paralelo]]="X"),1,"")</f>
        <v/>
      </c>
      <c r="P108" s="75">
        <f>IFERROR(ROUND([1]!Tabla13[[#This Row],[HH]]/[1]!Tabla13[[#This Row],[Cantidad]],0),"")</f>
        <v>3</v>
      </c>
      <c r="Q108" s="75">
        <v>4</v>
      </c>
      <c r="R108" s="75">
        <v>12</v>
      </c>
      <c r="S108" s="79"/>
      <c r="T108" s="79"/>
      <c r="U108" s="66"/>
      <c r="V108" s="68"/>
      <c r="W108" s="69"/>
      <c r="X108" s="69" t="e">
        <v>#REF!</v>
      </c>
      <c r="Y108" s="70">
        <v>1557.53</v>
      </c>
      <c r="Z108" s="70" t="e">
        <v>#REF!</v>
      </c>
    </row>
    <row r="109" spans="1:26" x14ac:dyDescent="0.35">
      <c r="A109" s="59">
        <v>108</v>
      </c>
      <c r="B109" s="1" t="s">
        <v>7958</v>
      </c>
      <c r="C109" s="59" t="s">
        <v>7959</v>
      </c>
      <c r="D109" s="59" t="s">
        <v>7960</v>
      </c>
      <c r="E109" s="59"/>
      <c r="F109" s="59" t="s">
        <v>13</v>
      </c>
      <c r="G109" s="72" t="s">
        <v>216</v>
      </c>
      <c r="H109" s="59" t="s">
        <v>1398</v>
      </c>
      <c r="I109" s="59" t="s">
        <v>13</v>
      </c>
      <c r="J109" s="59">
        <f>+IF(LEFT([1]!Tabla13[[#This Row],[Tarea]],5)="MJ_PM",2,IF(LEFT([1]!Tabla13[[#This Row],[Tarea]],8)="MJ_TE_CA",1,0))</f>
        <v>0</v>
      </c>
      <c r="K109" s="72" t="s">
        <v>7624</v>
      </c>
      <c r="L109" s="74">
        <v>45847</v>
      </c>
      <c r="M109" s="74" t="s">
        <v>898</v>
      </c>
      <c r="N109" s="73"/>
      <c r="O109" s="73" t="str">
        <f>+IF(OR([1]!Tabla13[[#This Row],[Responsable]]="Mantenimiento Mecánico",[1]!Tabla13[[#This Row],[Serie / Paralelo]]="X"),1,"")</f>
        <v/>
      </c>
      <c r="P109" s="75">
        <f>IFERROR(ROUND([1]!Tabla13[[#This Row],[HH]]/[1]!Tabla13[[#This Row],[Cantidad]],0),"")</f>
        <v>6</v>
      </c>
      <c r="Q109" s="75">
        <v>2</v>
      </c>
      <c r="R109" s="75">
        <v>12</v>
      </c>
      <c r="S109" s="79"/>
      <c r="T109" s="79"/>
      <c r="U109" s="66"/>
      <c r="V109" s="68"/>
      <c r="W109" s="69"/>
      <c r="X109" s="69" t="e">
        <v>#REF!</v>
      </c>
      <c r="Y109" s="70">
        <v>87.52</v>
      </c>
      <c r="Z109" s="70" t="e">
        <v>#REF!</v>
      </c>
    </row>
    <row r="110" spans="1:26" x14ac:dyDescent="0.35">
      <c r="A110" s="59">
        <v>109</v>
      </c>
      <c r="B110" s="1" t="s">
        <v>7961</v>
      </c>
      <c r="C110" s="59" t="s">
        <v>7962</v>
      </c>
      <c r="D110" s="59" t="s">
        <v>13</v>
      </c>
      <c r="E110" s="59"/>
      <c r="F110" s="59" t="s">
        <v>13</v>
      </c>
      <c r="G110" s="72" t="s">
        <v>187</v>
      </c>
      <c r="H110" s="59" t="s">
        <v>5169</v>
      </c>
      <c r="I110" s="59" t="s">
        <v>13</v>
      </c>
      <c r="J110" s="59">
        <f>+IF(LEFT([1]!Tabla13[[#This Row],[Tarea]],5)="MJ_PM",2,IF(LEFT([1]!Tabla13[[#This Row],[Tarea]],8)="MJ_TE_CA",1,0))</f>
        <v>0</v>
      </c>
      <c r="K110" s="72" t="s">
        <v>7963</v>
      </c>
      <c r="L110" s="74">
        <v>45847</v>
      </c>
      <c r="M110" s="74" t="s">
        <v>21</v>
      </c>
      <c r="N110" s="73"/>
      <c r="O110" s="73" t="str">
        <f>+IF(OR([1]!Tabla13[[#This Row],[Responsable]]="Mantenimiento Mecánico",[1]!Tabla13[[#This Row],[Serie / Paralelo]]="X"),1,"")</f>
        <v/>
      </c>
      <c r="P110" s="75">
        <f>IFERROR(ROUND([1]!Tabla13[[#This Row],[HH]]/[1]!Tabla13[[#This Row],[Cantidad]],0),"")</f>
        <v>1</v>
      </c>
      <c r="Q110" s="75">
        <v>2</v>
      </c>
      <c r="R110" s="75">
        <v>2.6</v>
      </c>
      <c r="S110" s="79"/>
      <c r="T110" s="79"/>
      <c r="U110" s="66"/>
      <c r="V110" s="68"/>
      <c r="W110" s="69"/>
      <c r="X110" s="69" t="e">
        <v>#REF!</v>
      </c>
      <c r="Y110" s="70">
        <v>1874.9500000000003</v>
      </c>
      <c r="Z110" s="70" t="e">
        <v>#REF!</v>
      </c>
    </row>
    <row r="111" spans="1:26" x14ac:dyDescent="0.35">
      <c r="A111" s="59">
        <v>110</v>
      </c>
      <c r="B111" s="1" t="s">
        <v>7964</v>
      </c>
      <c r="C111" s="59" t="s">
        <v>7965</v>
      </c>
      <c r="D111" s="59" t="s">
        <v>13</v>
      </c>
      <c r="E111" s="59"/>
      <c r="F111" s="59" t="s">
        <v>13</v>
      </c>
      <c r="G111" s="72" t="s">
        <v>187</v>
      </c>
      <c r="H111" s="59" t="s">
        <v>5169</v>
      </c>
      <c r="I111" s="59" t="s">
        <v>13</v>
      </c>
      <c r="J111" s="59">
        <f>+IF(LEFT([1]!Tabla13[[#This Row],[Tarea]],5)="MJ_PM",2,IF(LEFT([1]!Tabla13[[#This Row],[Tarea]],8)="MJ_TE_CA",1,0))</f>
        <v>0</v>
      </c>
      <c r="K111" s="72" t="s">
        <v>7966</v>
      </c>
      <c r="L111" s="74">
        <v>45847</v>
      </c>
      <c r="M111" s="74" t="s">
        <v>21</v>
      </c>
      <c r="N111" s="73"/>
      <c r="O111" s="73" t="str">
        <f>+IF(OR([1]!Tabla13[[#This Row],[Responsable]]="Mantenimiento Mecánico",[1]!Tabla13[[#This Row],[Serie / Paralelo]]="X"),1,"")</f>
        <v/>
      </c>
      <c r="P111" s="75">
        <f>IFERROR(ROUND([1]!Tabla13[[#This Row],[HH]]/[1]!Tabla13[[#This Row],[Cantidad]],0),"")</f>
        <v>2</v>
      </c>
      <c r="Q111" s="75">
        <v>2</v>
      </c>
      <c r="R111" s="75">
        <v>4</v>
      </c>
      <c r="S111" s="79"/>
      <c r="T111" s="79"/>
      <c r="U111" s="66"/>
      <c r="V111" s="68"/>
      <c r="W111" s="69"/>
      <c r="X111" s="69" t="e">
        <v>#REF!</v>
      </c>
      <c r="Y111" s="70">
        <v>255.2</v>
      </c>
      <c r="Z111" s="70" t="e">
        <v>#REF!</v>
      </c>
    </row>
    <row r="112" spans="1:26" x14ac:dyDescent="0.35">
      <c r="A112" s="59">
        <v>111</v>
      </c>
      <c r="B112" s="1" t="s">
        <v>7967</v>
      </c>
      <c r="C112" s="59" t="s">
        <v>7968</v>
      </c>
      <c r="D112" s="59" t="s">
        <v>13</v>
      </c>
      <c r="E112" s="59"/>
      <c r="F112" s="59" t="s">
        <v>13</v>
      </c>
      <c r="G112" s="72" t="s">
        <v>288</v>
      </c>
      <c r="H112" s="59" t="s">
        <v>22</v>
      </c>
      <c r="I112" s="59" t="s">
        <v>13</v>
      </c>
      <c r="J112" s="59">
        <f>+IF(LEFT([1]!Tabla13[[#This Row],[Tarea]],5)="MJ_PM",2,IF(LEFT([1]!Tabla13[[#This Row],[Tarea]],8)="MJ_TE_CA",1,0))</f>
        <v>0</v>
      </c>
      <c r="K112" s="72" t="s">
        <v>3450</v>
      </c>
      <c r="L112" s="74">
        <v>45851</v>
      </c>
      <c r="M112" s="74" t="s">
        <v>20</v>
      </c>
      <c r="N112" s="73"/>
      <c r="O112" s="73" t="str">
        <f>+IF(OR([1]!Tabla13[[#This Row],[Responsable]]="Mantenimiento Mecánico",[1]!Tabla13[[#This Row],[Serie / Paralelo]]="X"),1,"")</f>
        <v/>
      </c>
      <c r="P112" s="75">
        <f>IFERROR(ROUND([1]!Tabla13[[#This Row],[HH]]/[1]!Tabla13[[#This Row],[Cantidad]],0),"")</f>
        <v>1</v>
      </c>
      <c r="Q112" s="75">
        <v>6</v>
      </c>
      <c r="R112" s="75">
        <v>6</v>
      </c>
      <c r="S112" s="79"/>
      <c r="T112" s="79"/>
      <c r="U112" s="66"/>
      <c r="V112" s="68"/>
      <c r="W112" s="69"/>
      <c r="X112" s="69" t="e">
        <v>#REF!</v>
      </c>
      <c r="Y112" s="70">
        <v>218.94</v>
      </c>
      <c r="Z112" s="70" t="e">
        <v>#REF!</v>
      </c>
    </row>
    <row r="113" spans="1:26" x14ac:dyDescent="0.35">
      <c r="A113" s="59">
        <v>112</v>
      </c>
      <c r="B113" s="1" t="s">
        <v>7969</v>
      </c>
      <c r="C113" s="59" t="s">
        <v>7970</v>
      </c>
      <c r="D113" s="59" t="s">
        <v>13</v>
      </c>
      <c r="E113" s="59"/>
      <c r="F113" s="59" t="s">
        <v>13</v>
      </c>
      <c r="G113" s="72" t="s">
        <v>288</v>
      </c>
      <c r="H113" s="59" t="s">
        <v>22</v>
      </c>
      <c r="I113" s="59" t="s">
        <v>13</v>
      </c>
      <c r="J113" s="59">
        <f>+IF(LEFT([1]!Tabla13[[#This Row],[Tarea]],5)="MJ_PM",2,IF(LEFT([1]!Tabla13[[#This Row],[Tarea]],8)="MJ_TE_CA",1,0))</f>
        <v>0</v>
      </c>
      <c r="K113" s="72" t="s">
        <v>3450</v>
      </c>
      <c r="L113" s="74">
        <v>45848</v>
      </c>
      <c r="M113" s="74" t="s">
        <v>20</v>
      </c>
      <c r="N113" s="73"/>
      <c r="O113" s="73" t="str">
        <f>+IF(OR([1]!Tabla13[[#This Row],[Responsable]]="Mantenimiento Mecánico",[1]!Tabla13[[#This Row],[Serie / Paralelo]]="X"),1,"")</f>
        <v/>
      </c>
      <c r="P113" s="75">
        <f>IFERROR(ROUND([1]!Tabla13[[#This Row],[HH]]/[1]!Tabla13[[#This Row],[Cantidad]],0),"")</f>
        <v>1</v>
      </c>
      <c r="Q113" s="75">
        <v>6</v>
      </c>
      <c r="R113" s="75">
        <v>6</v>
      </c>
      <c r="S113" s="79"/>
      <c r="T113" s="79"/>
      <c r="U113" s="66"/>
      <c r="V113" s="68"/>
      <c r="W113" s="69"/>
      <c r="X113" s="69"/>
      <c r="Y113" s="70"/>
      <c r="Z113" s="70"/>
    </row>
    <row r="114" spans="1:26" x14ac:dyDescent="0.35">
      <c r="A114" s="59">
        <v>113</v>
      </c>
      <c r="B114" s="1" t="s">
        <v>7971</v>
      </c>
      <c r="C114" s="59" t="s">
        <v>7972</v>
      </c>
      <c r="D114" s="59" t="s">
        <v>13</v>
      </c>
      <c r="E114" s="59"/>
      <c r="F114" s="59" t="s">
        <v>13</v>
      </c>
      <c r="G114" s="72" t="s">
        <v>284</v>
      </c>
      <c r="H114" s="59" t="s">
        <v>19</v>
      </c>
      <c r="I114" s="59" t="s">
        <v>13</v>
      </c>
      <c r="J114" s="59">
        <f>+IF(LEFT([1]!Tabla13[[#This Row],[Tarea]],5)="MJ_PM",2,IF(LEFT([1]!Tabla13[[#This Row],[Tarea]],8)="MJ_TE_CA",1,0))</f>
        <v>0</v>
      </c>
      <c r="K114" s="72" t="s">
        <v>7973</v>
      </c>
      <c r="L114" s="74">
        <v>45850</v>
      </c>
      <c r="M114" s="74" t="s">
        <v>20</v>
      </c>
      <c r="N114" s="73"/>
      <c r="O114" s="73" t="str">
        <f>+IF(OR([1]!Tabla13[[#This Row],[Responsable]]="Mantenimiento Mecánico",[1]!Tabla13[[#This Row],[Serie / Paralelo]]="X"),1,"")</f>
        <v/>
      </c>
      <c r="P114" s="75">
        <f>IFERROR(ROUND([1]!Tabla13[[#This Row],[HH]]/[1]!Tabla13[[#This Row],[Cantidad]],0),"")</f>
        <v>28</v>
      </c>
      <c r="Q114" s="75">
        <v>3</v>
      </c>
      <c r="R114" s="75">
        <v>82.5</v>
      </c>
      <c r="S114" s="79"/>
      <c r="T114" s="79"/>
      <c r="U114" s="66"/>
      <c r="V114" s="68"/>
      <c r="W114" s="69"/>
      <c r="X114" s="69"/>
      <c r="Y114" s="70"/>
      <c r="Z114" s="70"/>
    </row>
    <row r="115" spans="1:26" x14ac:dyDescent="0.35">
      <c r="A115" s="59">
        <v>114</v>
      </c>
      <c r="B115" s="1" t="s">
        <v>7974</v>
      </c>
      <c r="C115" s="59" t="s">
        <v>7975</v>
      </c>
      <c r="D115" s="59" t="s">
        <v>13</v>
      </c>
      <c r="E115" s="59"/>
      <c r="F115" s="59" t="s">
        <v>13</v>
      </c>
      <c r="G115" s="72" t="s">
        <v>284</v>
      </c>
      <c r="H115" s="59" t="s">
        <v>19</v>
      </c>
      <c r="I115" s="59" t="s">
        <v>13</v>
      </c>
      <c r="J115" s="59">
        <f>+IF(LEFT([1]!Tabla13[[#This Row],[Tarea]],5)="MJ_PM",2,IF(LEFT([1]!Tabla13[[#This Row],[Tarea]],8)="MJ_TE_CA",1,0))</f>
        <v>0</v>
      </c>
      <c r="K115" s="72" t="s">
        <v>7976</v>
      </c>
      <c r="L115" s="74">
        <v>45850</v>
      </c>
      <c r="M115" s="74" t="s">
        <v>865</v>
      </c>
      <c r="N115" s="73"/>
      <c r="O115" s="73" t="str">
        <f>+IF(OR([1]!Tabla13[[#This Row],[Responsable]]="Mantenimiento Mecánico",[1]!Tabla13[[#This Row],[Serie / Paralelo]]="X"),1,"")</f>
        <v/>
      </c>
      <c r="P115" s="75">
        <f>IFERROR(ROUND([1]!Tabla13[[#This Row],[HH]]/[1]!Tabla13[[#This Row],[Cantidad]],0),"")</f>
        <v>1</v>
      </c>
      <c r="Q115" s="75">
        <v>2</v>
      </c>
      <c r="R115" s="75">
        <v>2</v>
      </c>
      <c r="S115" s="79"/>
      <c r="T115" s="79"/>
      <c r="U115" s="66"/>
      <c r="V115" s="68"/>
      <c r="W115" s="69"/>
      <c r="X115" s="69"/>
      <c r="Y115" s="70"/>
      <c r="Z115" s="70"/>
    </row>
    <row r="116" spans="1:26" x14ac:dyDescent="0.35">
      <c r="A116" s="59">
        <v>115</v>
      </c>
      <c r="B116" s="1" t="s">
        <v>7977</v>
      </c>
      <c r="C116" s="59" t="s">
        <v>7978</v>
      </c>
      <c r="D116" s="59" t="s">
        <v>7979</v>
      </c>
      <c r="E116" s="59"/>
      <c r="F116" s="59" t="s">
        <v>13</v>
      </c>
      <c r="G116" s="72" t="s">
        <v>284</v>
      </c>
      <c r="H116" s="59" t="s">
        <v>19</v>
      </c>
      <c r="I116" s="59" t="s">
        <v>13</v>
      </c>
      <c r="J116" s="59">
        <f>+IF(LEFT([1]!Tabla13[[#This Row],[Tarea]],5)="MJ_PM",2,IF(LEFT([1]!Tabla13[[#This Row],[Tarea]],8)="MJ_TE_CA",1,0))</f>
        <v>0</v>
      </c>
      <c r="K116" s="72" t="s">
        <v>7627</v>
      </c>
      <c r="L116" s="74">
        <v>45850</v>
      </c>
      <c r="M116" s="74" t="s">
        <v>20</v>
      </c>
      <c r="N116" s="73"/>
      <c r="O116" s="73" t="str">
        <f>+IF(OR([1]!Tabla13[[#This Row],[Responsable]]="Mantenimiento Mecánico",[1]!Tabla13[[#This Row],[Serie / Paralelo]]="X"),1,"")</f>
        <v/>
      </c>
      <c r="P116" s="75">
        <f>IFERROR(ROUND([1]!Tabla13[[#This Row],[HH]]/[1]!Tabla13[[#This Row],[Cantidad]],0),"")</f>
        <v>6</v>
      </c>
      <c r="Q116" s="75">
        <v>3</v>
      </c>
      <c r="R116" s="75">
        <v>18</v>
      </c>
      <c r="S116" s="79"/>
      <c r="T116" s="79"/>
      <c r="U116" s="66"/>
      <c r="V116" s="68"/>
      <c r="W116" s="69"/>
      <c r="X116" s="69"/>
      <c r="Y116" s="70"/>
      <c r="Z116" s="70"/>
    </row>
    <row r="117" spans="1:26" x14ac:dyDescent="0.35">
      <c r="A117" s="59">
        <v>116</v>
      </c>
      <c r="B117" s="1" t="s">
        <v>7980</v>
      </c>
      <c r="C117" s="59" t="s">
        <v>7981</v>
      </c>
      <c r="D117" s="59" t="s">
        <v>7982</v>
      </c>
      <c r="E117" s="59"/>
      <c r="F117" s="59" t="s">
        <v>13</v>
      </c>
      <c r="G117" s="72" t="s">
        <v>284</v>
      </c>
      <c r="H117" s="59" t="s">
        <v>19</v>
      </c>
      <c r="I117" s="59" t="s">
        <v>13</v>
      </c>
      <c r="J117" s="59">
        <f>+IF(LEFT([1]!Tabla13[[#This Row],[Tarea]],5)="MJ_PM",2,IF(LEFT([1]!Tabla13[[#This Row],[Tarea]],8)="MJ_TE_CA",1,0))</f>
        <v>0</v>
      </c>
      <c r="K117" s="72" t="s">
        <v>7625</v>
      </c>
      <c r="L117" s="74">
        <v>45850</v>
      </c>
      <c r="M117" s="74" t="s">
        <v>20</v>
      </c>
      <c r="N117" s="73"/>
      <c r="O117" s="73" t="str">
        <f>+IF(OR([1]!Tabla13[[#This Row],[Responsable]]="Mantenimiento Mecánico",[1]!Tabla13[[#This Row],[Serie / Paralelo]]="X"),1,"")</f>
        <v/>
      </c>
      <c r="P117" s="75">
        <f>IFERROR(ROUND([1]!Tabla13[[#This Row],[HH]]/[1]!Tabla13[[#This Row],[Cantidad]],0),"")</f>
        <v>6</v>
      </c>
      <c r="Q117" s="75">
        <v>3</v>
      </c>
      <c r="R117" s="75">
        <v>18</v>
      </c>
      <c r="S117" s="79"/>
      <c r="T117" s="79"/>
      <c r="U117" s="66"/>
      <c r="V117" s="68"/>
      <c r="W117" s="69"/>
      <c r="X117" s="69"/>
      <c r="Y117" s="70"/>
      <c r="Z117" s="70"/>
    </row>
    <row r="118" spans="1:26" x14ac:dyDescent="0.35">
      <c r="A118" s="59">
        <v>117</v>
      </c>
      <c r="B118" s="1" t="s">
        <v>7983</v>
      </c>
      <c r="C118" s="59" t="s">
        <v>7984</v>
      </c>
      <c r="D118" s="59" t="s">
        <v>7985</v>
      </c>
      <c r="E118" s="59"/>
      <c r="F118" s="59" t="s">
        <v>13</v>
      </c>
      <c r="G118" s="72" t="s">
        <v>284</v>
      </c>
      <c r="H118" s="59" t="s">
        <v>19</v>
      </c>
      <c r="I118" s="59" t="s">
        <v>13</v>
      </c>
      <c r="J118" s="59">
        <f>+IF(LEFT([1]!Tabla13[[#This Row],[Tarea]],5)="MJ_PM",2,IF(LEFT([1]!Tabla13[[#This Row],[Tarea]],8)="MJ_TE_CA",1,0))</f>
        <v>0</v>
      </c>
      <c r="K118" s="72" t="s">
        <v>7619</v>
      </c>
      <c r="L118" s="74">
        <v>45850</v>
      </c>
      <c r="M118" s="74" t="s">
        <v>20</v>
      </c>
      <c r="N118" s="73"/>
      <c r="O118" s="73" t="str">
        <f>+IF(OR([1]!Tabla13[[#This Row],[Responsable]]="Mantenimiento Mecánico",[1]!Tabla13[[#This Row],[Serie / Paralelo]]="X"),1,"")</f>
        <v/>
      </c>
      <c r="P118" s="75">
        <f>IFERROR(ROUND([1]!Tabla13[[#This Row],[HH]]/[1]!Tabla13[[#This Row],[Cantidad]],0),"")</f>
        <v>45</v>
      </c>
      <c r="Q118" s="75">
        <v>4</v>
      </c>
      <c r="R118" s="75">
        <v>180</v>
      </c>
      <c r="S118" s="79"/>
      <c r="T118" s="79"/>
      <c r="U118" s="66"/>
      <c r="V118" s="68"/>
      <c r="W118" s="69"/>
      <c r="X118" s="69"/>
      <c r="Y118" s="70"/>
      <c r="Z118" s="70"/>
    </row>
    <row r="119" spans="1:26" x14ac:dyDescent="0.35">
      <c r="A119" s="59">
        <v>118</v>
      </c>
      <c r="B119" s="1" t="s">
        <v>7986</v>
      </c>
      <c r="C119" s="59" t="s">
        <v>7987</v>
      </c>
      <c r="D119" s="59" t="s">
        <v>13</v>
      </c>
      <c r="E119" s="59"/>
      <c r="F119" s="59" t="s">
        <v>13</v>
      </c>
      <c r="G119" s="72" t="s">
        <v>284</v>
      </c>
      <c r="H119" s="59" t="s">
        <v>19</v>
      </c>
      <c r="I119" s="59" t="s">
        <v>13</v>
      </c>
      <c r="J119" s="59">
        <f>+IF(LEFT([1]!Tabla13[[#This Row],[Tarea]],5)="MJ_PM",2,IF(LEFT([1]!Tabla13[[#This Row],[Tarea]],8)="MJ_TE_CA",1,0))</f>
        <v>0</v>
      </c>
      <c r="K119" s="72" t="s">
        <v>5365</v>
      </c>
      <c r="L119" s="74">
        <v>45846</v>
      </c>
      <c r="M119" s="74" t="s">
        <v>20</v>
      </c>
      <c r="N119" s="73"/>
      <c r="O119" s="73" t="str">
        <f>+IF(OR([1]!Tabla13[[#This Row],[Responsable]]="Mantenimiento Mecánico",[1]!Tabla13[[#This Row],[Serie / Paralelo]]="X"),1,"")</f>
        <v/>
      </c>
      <c r="P119" s="75">
        <f>IFERROR(ROUND([1]!Tabla13[[#This Row],[HH]]/[1]!Tabla13[[#This Row],[Cantidad]],0),"")</f>
        <v>1</v>
      </c>
      <c r="Q119" s="75">
        <v>6</v>
      </c>
      <c r="R119" s="75">
        <v>6</v>
      </c>
      <c r="S119" s="79"/>
      <c r="T119" s="79"/>
      <c r="U119" s="66"/>
      <c r="V119" s="68"/>
      <c r="W119" s="69"/>
      <c r="X119" s="69"/>
      <c r="Y119" s="70"/>
      <c r="Z119" s="70"/>
    </row>
    <row r="120" spans="1:26" x14ac:dyDescent="0.35">
      <c r="A120" s="59">
        <v>119</v>
      </c>
      <c r="B120" s="1" t="s">
        <v>7988</v>
      </c>
      <c r="C120" s="59" t="s">
        <v>7989</v>
      </c>
      <c r="D120" s="59" t="s">
        <v>7990</v>
      </c>
      <c r="E120" s="59"/>
      <c r="F120" s="59" t="s">
        <v>13</v>
      </c>
      <c r="G120" s="72" t="s">
        <v>284</v>
      </c>
      <c r="H120" s="59" t="s">
        <v>19</v>
      </c>
      <c r="I120" s="59" t="s">
        <v>13</v>
      </c>
      <c r="J120" s="59">
        <f>+IF(LEFT([1]!Tabla13[[#This Row],[Tarea]],5)="MJ_PM",2,IF(LEFT([1]!Tabla13[[#This Row],[Tarea]],8)="MJ_TE_CA",1,0))</f>
        <v>0</v>
      </c>
      <c r="K120" s="72" t="s">
        <v>7991</v>
      </c>
      <c r="L120" s="74">
        <v>45850</v>
      </c>
      <c r="M120" s="74" t="s">
        <v>20</v>
      </c>
      <c r="N120" s="73"/>
      <c r="O120" s="73" t="str">
        <f>+IF(OR([1]!Tabla13[[#This Row],[Responsable]]="Mantenimiento Mecánico",[1]!Tabla13[[#This Row],[Serie / Paralelo]]="X"),1,"")</f>
        <v/>
      </c>
      <c r="P120" s="75">
        <f>IFERROR(ROUND([1]!Tabla13[[#This Row],[HH]]/[1]!Tabla13[[#This Row],[Cantidad]],0),"")</f>
        <v>16</v>
      </c>
      <c r="Q120" s="75">
        <v>4</v>
      </c>
      <c r="R120" s="75">
        <v>64</v>
      </c>
      <c r="S120" s="79"/>
      <c r="T120" s="79"/>
      <c r="U120" s="66"/>
      <c r="V120" s="68"/>
      <c r="W120" s="69"/>
      <c r="X120" s="69"/>
      <c r="Y120" s="70"/>
      <c r="Z120" s="70"/>
    </row>
    <row r="121" spans="1:26" x14ac:dyDescent="0.35">
      <c r="A121" s="59">
        <v>120</v>
      </c>
      <c r="B121" s="1" t="s">
        <v>7992</v>
      </c>
      <c r="C121" s="59" t="s">
        <v>7993</v>
      </c>
      <c r="D121" s="59" t="s">
        <v>7994</v>
      </c>
      <c r="E121" s="59"/>
      <c r="F121" s="59" t="s">
        <v>13</v>
      </c>
      <c r="G121" s="72" t="s">
        <v>284</v>
      </c>
      <c r="H121" s="59" t="s">
        <v>19</v>
      </c>
      <c r="I121" s="59" t="s">
        <v>13</v>
      </c>
      <c r="J121" s="59">
        <f>+IF(LEFT([1]!Tabla13[[#This Row],[Tarea]],5)="MJ_PM",2,IF(LEFT([1]!Tabla13[[#This Row],[Tarea]],8)="MJ_TE_CA",1,0))</f>
        <v>0</v>
      </c>
      <c r="K121" s="72" t="s">
        <v>7995</v>
      </c>
      <c r="L121" s="74">
        <v>45850</v>
      </c>
      <c r="M121" s="74" t="s">
        <v>20</v>
      </c>
      <c r="N121" s="73"/>
      <c r="O121" s="73" t="str">
        <f>+IF(OR([1]!Tabla13[[#This Row],[Responsable]]="Mantenimiento Mecánico",[1]!Tabla13[[#This Row],[Serie / Paralelo]]="X"),1,"")</f>
        <v/>
      </c>
      <c r="P121" s="75">
        <f>IFERROR(ROUND([1]!Tabla13[[#This Row],[HH]]/[1]!Tabla13[[#This Row],[Cantidad]],0),"")</f>
        <v>6</v>
      </c>
      <c r="Q121" s="75">
        <v>2</v>
      </c>
      <c r="R121" s="75">
        <v>12</v>
      </c>
      <c r="S121" s="79"/>
      <c r="T121" s="79"/>
      <c r="U121" s="66"/>
      <c r="V121" s="68"/>
      <c r="W121" s="69"/>
      <c r="X121" s="69"/>
      <c r="Y121" s="70"/>
      <c r="Z121" s="70"/>
    </row>
    <row r="122" spans="1:26" x14ac:dyDescent="0.35">
      <c r="A122" s="59">
        <v>121</v>
      </c>
      <c r="B122" s="1" t="s">
        <v>7996</v>
      </c>
      <c r="C122" s="59" t="s">
        <v>7997</v>
      </c>
      <c r="D122" s="59" t="s">
        <v>7998</v>
      </c>
      <c r="E122" s="59"/>
      <c r="F122" s="59" t="s">
        <v>13</v>
      </c>
      <c r="G122" s="72" t="s">
        <v>284</v>
      </c>
      <c r="H122" s="59" t="s">
        <v>19</v>
      </c>
      <c r="I122" s="59" t="s">
        <v>13</v>
      </c>
      <c r="J122" s="59">
        <f>+IF(LEFT([1]!Tabla13[[#This Row],[Tarea]],5)="MJ_PM",2,IF(LEFT([1]!Tabla13[[#This Row],[Tarea]],8)="MJ_TE_CA",1,0))</f>
        <v>0</v>
      </c>
      <c r="K122" s="72" t="s">
        <v>6342</v>
      </c>
      <c r="L122" s="74">
        <v>45850</v>
      </c>
      <c r="M122" s="74" t="s">
        <v>20</v>
      </c>
      <c r="N122" s="73"/>
      <c r="O122" s="73" t="str">
        <f>+IF(OR([1]!Tabla13[[#This Row],[Responsable]]="Mantenimiento Mecánico",[1]!Tabla13[[#This Row],[Serie / Paralelo]]="X"),1,"")</f>
        <v/>
      </c>
      <c r="P122" s="75">
        <f>IFERROR(ROUND([1]!Tabla13[[#This Row],[HH]]/[1]!Tabla13[[#This Row],[Cantidad]],0),"")</f>
        <v>1</v>
      </c>
      <c r="Q122" s="75">
        <v>1</v>
      </c>
      <c r="R122" s="75">
        <v>1</v>
      </c>
      <c r="S122" s="79"/>
      <c r="T122" s="79"/>
      <c r="U122" s="66"/>
      <c r="V122" s="68"/>
      <c r="W122" s="69"/>
      <c r="X122" s="69"/>
      <c r="Y122" s="70"/>
      <c r="Z122" s="70"/>
    </row>
    <row r="123" spans="1:26" x14ac:dyDescent="0.35">
      <c r="A123" s="59">
        <v>122</v>
      </c>
      <c r="B123" s="1" t="s">
        <v>7999</v>
      </c>
      <c r="C123" s="59" t="s">
        <v>8000</v>
      </c>
      <c r="D123" s="59" t="s">
        <v>8001</v>
      </c>
      <c r="E123" s="59"/>
      <c r="F123" s="59" t="s">
        <v>13</v>
      </c>
      <c r="G123" s="72" t="s">
        <v>284</v>
      </c>
      <c r="H123" s="59" t="s">
        <v>19</v>
      </c>
      <c r="I123" s="59" t="s">
        <v>13</v>
      </c>
      <c r="J123" s="59">
        <f>+IF(LEFT([1]!Tabla13[[#This Row],[Tarea]],5)="MJ_PM",2,IF(LEFT([1]!Tabla13[[#This Row],[Tarea]],8)="MJ_TE_CA",1,0))</f>
        <v>0</v>
      </c>
      <c r="K123" s="72" t="s">
        <v>6341</v>
      </c>
      <c r="L123" s="74">
        <v>45850</v>
      </c>
      <c r="M123" s="74" t="s">
        <v>20</v>
      </c>
      <c r="N123" s="73"/>
      <c r="O123" s="73" t="str">
        <f>+IF(OR([1]!Tabla13[[#This Row],[Responsable]]="Mantenimiento Mecánico",[1]!Tabla13[[#This Row],[Serie / Paralelo]]="X"),1,"")</f>
        <v/>
      </c>
      <c r="P123" s="75">
        <f>IFERROR(ROUND([1]!Tabla13[[#This Row],[HH]]/[1]!Tabla13[[#This Row],[Cantidad]],0),"")</f>
        <v>4</v>
      </c>
      <c r="Q123" s="75">
        <v>1</v>
      </c>
      <c r="R123" s="75">
        <v>4</v>
      </c>
      <c r="S123" s="67"/>
      <c r="T123" s="67"/>
      <c r="U123" s="66"/>
      <c r="V123" s="68"/>
      <c r="W123" s="69"/>
      <c r="X123" s="69"/>
      <c r="Y123" s="70"/>
      <c r="Z123" s="70"/>
    </row>
    <row r="124" spans="1:26" x14ac:dyDescent="0.35">
      <c r="A124" s="59">
        <v>123</v>
      </c>
      <c r="B124" s="1" t="s">
        <v>8002</v>
      </c>
      <c r="C124" s="59" t="s">
        <v>8003</v>
      </c>
      <c r="D124" s="59" t="s">
        <v>8004</v>
      </c>
      <c r="E124" s="59"/>
      <c r="F124" s="59" t="s">
        <v>13</v>
      </c>
      <c r="G124" s="72" t="s">
        <v>284</v>
      </c>
      <c r="H124" s="59" t="s">
        <v>19</v>
      </c>
      <c r="I124" s="59" t="s">
        <v>13</v>
      </c>
      <c r="J124" s="59">
        <f>+IF(LEFT([1]!Tabla13[[#This Row],[Tarea]],5)="MJ_PM",2,IF(LEFT([1]!Tabla13[[#This Row],[Tarea]],8)="MJ_TE_CA",1,0))</f>
        <v>0</v>
      </c>
      <c r="K124" s="72" t="s">
        <v>472</v>
      </c>
      <c r="L124" s="74">
        <v>45850</v>
      </c>
      <c r="M124" s="74" t="s">
        <v>20</v>
      </c>
      <c r="N124" s="73"/>
      <c r="O124" s="73" t="str">
        <f>+IF(OR([1]!Tabla13[[#This Row],[Responsable]]="Mantenimiento Mecánico",[1]!Tabla13[[#This Row],[Serie / Paralelo]]="X"),1,"")</f>
        <v/>
      </c>
      <c r="P124" s="75">
        <f>IFERROR(ROUND([1]!Tabla13[[#This Row],[HH]]/[1]!Tabla13[[#This Row],[Cantidad]],0),"")</f>
        <v>10</v>
      </c>
      <c r="Q124" s="75">
        <v>2</v>
      </c>
      <c r="R124" s="75">
        <v>20</v>
      </c>
      <c r="S124" s="79"/>
      <c r="T124" s="79"/>
      <c r="U124" s="66"/>
      <c r="V124" s="68"/>
      <c r="W124" s="69"/>
      <c r="X124" s="69"/>
      <c r="Y124" s="70"/>
      <c r="Z124" s="70"/>
    </row>
    <row r="125" spans="1:26" x14ac:dyDescent="0.35">
      <c r="A125" s="59">
        <v>124</v>
      </c>
      <c r="B125" s="1" t="s">
        <v>8005</v>
      </c>
      <c r="C125" s="59" t="s">
        <v>8006</v>
      </c>
      <c r="D125" s="59" t="s">
        <v>8007</v>
      </c>
      <c r="E125" s="59"/>
      <c r="F125" s="59" t="s">
        <v>13</v>
      </c>
      <c r="G125" s="72" t="s">
        <v>284</v>
      </c>
      <c r="H125" s="59" t="s">
        <v>19</v>
      </c>
      <c r="I125" s="59" t="s">
        <v>13</v>
      </c>
      <c r="J125" s="59">
        <f>+IF(LEFT([1]!Tabla13[[#This Row],[Tarea]],5)="MJ_PM",2,IF(LEFT([1]!Tabla13[[#This Row],[Tarea]],8)="MJ_TE_CA",1,0))</f>
        <v>0</v>
      </c>
      <c r="K125" s="72" t="s">
        <v>6348</v>
      </c>
      <c r="L125" s="74">
        <v>45850</v>
      </c>
      <c r="M125" s="74" t="s">
        <v>20</v>
      </c>
      <c r="N125" s="73"/>
      <c r="O125" s="73" t="str">
        <f>+IF(OR([1]!Tabla13[[#This Row],[Responsable]]="Mantenimiento Mecánico",[1]!Tabla13[[#This Row],[Serie / Paralelo]]="X"),1,"")</f>
        <v/>
      </c>
      <c r="P125" s="75">
        <f>IFERROR(ROUND([1]!Tabla13[[#This Row],[HH]]/[1]!Tabla13[[#This Row],[Cantidad]],0),"")</f>
        <v>3</v>
      </c>
      <c r="Q125" s="75">
        <v>1</v>
      </c>
      <c r="R125" s="75">
        <v>3</v>
      </c>
      <c r="S125" s="79"/>
      <c r="T125" s="79"/>
      <c r="U125" s="66"/>
      <c r="V125" s="68"/>
      <c r="W125" s="69"/>
      <c r="X125" s="69"/>
      <c r="Y125" s="70"/>
      <c r="Z125" s="70"/>
    </row>
    <row r="126" spans="1:26" x14ac:dyDescent="0.35">
      <c r="A126" s="59">
        <v>125</v>
      </c>
      <c r="B126" s="1" t="s">
        <v>8008</v>
      </c>
      <c r="C126" s="59" t="s">
        <v>8009</v>
      </c>
      <c r="D126" s="59" t="s">
        <v>8010</v>
      </c>
      <c r="E126" s="59"/>
      <c r="F126" s="59" t="s">
        <v>13</v>
      </c>
      <c r="G126" s="72" t="s">
        <v>284</v>
      </c>
      <c r="H126" s="59" t="s">
        <v>19</v>
      </c>
      <c r="I126" s="59" t="s">
        <v>13</v>
      </c>
      <c r="J126" s="59">
        <f>+IF(LEFT([1]!Tabla13[[#This Row],[Tarea]],5)="MJ_PM",2,IF(LEFT([1]!Tabla13[[#This Row],[Tarea]],8)="MJ_TE_CA",1,0))</f>
        <v>0</v>
      </c>
      <c r="K126" s="72" t="s">
        <v>6347</v>
      </c>
      <c r="L126" s="74">
        <v>45850</v>
      </c>
      <c r="M126" s="74" t="s">
        <v>20</v>
      </c>
      <c r="N126" s="73"/>
      <c r="O126" s="73" t="str">
        <f>+IF(OR([1]!Tabla13[[#This Row],[Responsable]]="Mantenimiento Mecánico",[1]!Tabla13[[#This Row],[Serie / Paralelo]]="X"),1,"")</f>
        <v/>
      </c>
      <c r="P126" s="75">
        <f>IFERROR(ROUND([1]!Tabla13[[#This Row],[HH]]/[1]!Tabla13[[#This Row],[Cantidad]],0),"")</f>
        <v>2</v>
      </c>
      <c r="Q126" s="75">
        <v>1</v>
      </c>
      <c r="R126" s="75">
        <v>2</v>
      </c>
      <c r="S126" s="79"/>
      <c r="T126" s="79"/>
      <c r="U126" s="66"/>
      <c r="V126" s="68"/>
      <c r="W126" s="69"/>
      <c r="X126" s="69"/>
      <c r="Y126" s="70"/>
      <c r="Z126" s="70"/>
    </row>
    <row r="127" spans="1:26" x14ac:dyDescent="0.35">
      <c r="A127" s="59">
        <v>126</v>
      </c>
      <c r="B127" s="1" t="s">
        <v>8011</v>
      </c>
      <c r="C127" s="59" t="s">
        <v>8012</v>
      </c>
      <c r="D127" s="59" t="s">
        <v>8013</v>
      </c>
      <c r="E127" s="59"/>
      <c r="F127" s="59" t="s">
        <v>13</v>
      </c>
      <c r="G127" s="72" t="s">
        <v>284</v>
      </c>
      <c r="H127" s="59" t="s">
        <v>19</v>
      </c>
      <c r="I127" s="59" t="s">
        <v>13</v>
      </c>
      <c r="J127" s="59">
        <f>+IF(LEFT([1]!Tabla13[[#This Row],[Tarea]],5)="MJ_PM",2,IF(LEFT([1]!Tabla13[[#This Row],[Tarea]],8)="MJ_TE_CA",1,0))</f>
        <v>0</v>
      </c>
      <c r="K127" s="72" t="s">
        <v>8014</v>
      </c>
      <c r="L127" s="74">
        <v>45850</v>
      </c>
      <c r="M127" s="74" t="s">
        <v>15</v>
      </c>
      <c r="N127" s="73"/>
      <c r="O127" s="73">
        <f>+IF(OR([1]!Tabla13[[#This Row],[Responsable]]="Mantenimiento Mecánico",[1]!Tabla13[[#This Row],[Serie / Paralelo]]="X"),1,"")</f>
        <v>1</v>
      </c>
      <c r="P127" s="75">
        <f>IFERROR(ROUND([1]!Tabla13[[#This Row],[HH]]/[1]!Tabla13[[#This Row],[Cantidad]],0),"")</f>
        <v>3</v>
      </c>
      <c r="Q127" s="75">
        <v>2</v>
      </c>
      <c r="R127" s="75">
        <v>6</v>
      </c>
      <c r="S127" s="79"/>
      <c r="T127" s="79"/>
      <c r="U127" s="66"/>
      <c r="V127" s="68"/>
      <c r="W127" s="69"/>
      <c r="X127" s="69"/>
      <c r="Y127" s="70"/>
      <c r="Z127" s="70"/>
    </row>
    <row r="128" spans="1:26" x14ac:dyDescent="0.35">
      <c r="A128" s="59">
        <v>127</v>
      </c>
      <c r="B128" s="1" t="s">
        <v>8015</v>
      </c>
      <c r="C128" s="59" t="s">
        <v>8016</v>
      </c>
      <c r="D128" s="59" t="s">
        <v>13</v>
      </c>
      <c r="E128" s="59"/>
      <c r="F128" s="59" t="s">
        <v>13</v>
      </c>
      <c r="G128" s="72" t="s">
        <v>284</v>
      </c>
      <c r="H128" s="59" t="s">
        <v>19</v>
      </c>
      <c r="I128" s="59" t="s">
        <v>13</v>
      </c>
      <c r="J128" s="59">
        <f>+IF(LEFT([1]!Tabla13[[#This Row],[Tarea]],5)="MJ_PM",2,IF(LEFT([1]!Tabla13[[#This Row],[Tarea]],8)="MJ_TE_CA",1,0))</f>
        <v>0</v>
      </c>
      <c r="K128" s="72" t="s">
        <v>6106</v>
      </c>
      <c r="L128" s="74">
        <v>45850</v>
      </c>
      <c r="M128" s="74" t="s">
        <v>919</v>
      </c>
      <c r="N128" s="73"/>
      <c r="O128" s="73" t="str">
        <f>+IF(OR([1]!Tabla13[[#This Row],[Responsable]]="Mantenimiento Mecánico",[1]!Tabla13[[#This Row],[Serie / Paralelo]]="X"),1,"")</f>
        <v/>
      </c>
      <c r="P128" s="75">
        <f>IFERROR(ROUND([1]!Tabla13[[#This Row],[HH]]/[1]!Tabla13[[#This Row],[Cantidad]],0),"")</f>
        <v>12</v>
      </c>
      <c r="Q128" s="75">
        <v>4</v>
      </c>
      <c r="R128" s="75">
        <v>48</v>
      </c>
      <c r="S128" s="79"/>
      <c r="T128" s="79"/>
      <c r="U128" s="66"/>
      <c r="V128" s="68"/>
      <c r="W128" s="69"/>
      <c r="X128" s="69"/>
      <c r="Y128" s="70"/>
      <c r="Z128" s="70"/>
    </row>
    <row r="129" spans="1:26" x14ac:dyDescent="0.35">
      <c r="A129" s="59">
        <v>128</v>
      </c>
      <c r="B129" s="1" t="s">
        <v>8017</v>
      </c>
      <c r="C129" s="59" t="s">
        <v>8018</v>
      </c>
      <c r="D129" s="59" t="s">
        <v>8019</v>
      </c>
      <c r="E129" s="59"/>
      <c r="F129" s="59"/>
      <c r="G129" s="72" t="s">
        <v>284</v>
      </c>
      <c r="H129" s="59" t="s">
        <v>19</v>
      </c>
      <c r="I129" s="59"/>
      <c r="J129" s="59">
        <f>+IF(LEFT([1]!Tabla13[[#This Row],[Tarea]],5)="MJ_PM",2,IF(LEFT([1]!Tabla13[[#This Row],[Tarea]],8)="MJ_TE_CA",1,0))</f>
        <v>0</v>
      </c>
      <c r="K129" s="72" t="s">
        <v>6339</v>
      </c>
      <c r="L129" s="74">
        <v>45850</v>
      </c>
      <c r="M129" s="74" t="s">
        <v>20</v>
      </c>
      <c r="N129" s="73"/>
      <c r="O129" s="73" t="str">
        <f>+IF(OR([1]!Tabla13[[#This Row],[Responsable]]="Mantenimiento Mecánico",[1]!Tabla13[[#This Row],[Serie / Paralelo]]="X"),1,"")</f>
        <v/>
      </c>
      <c r="P129" s="75">
        <f>IFERROR(ROUND([1]!Tabla13[[#This Row],[HH]]/[1]!Tabla13[[#This Row],[Cantidad]],0),"")</f>
        <v>1</v>
      </c>
      <c r="Q129" s="75">
        <v>3</v>
      </c>
      <c r="R129" s="75">
        <v>3</v>
      </c>
      <c r="S129" s="79"/>
      <c r="T129" s="79"/>
      <c r="U129" s="66"/>
      <c r="V129" s="68"/>
      <c r="W129" s="69"/>
      <c r="X129" s="69"/>
      <c r="Y129" s="70"/>
      <c r="Z129" s="70"/>
    </row>
    <row r="130" spans="1:26" x14ac:dyDescent="0.35">
      <c r="A130" s="59">
        <v>129</v>
      </c>
      <c r="B130" s="1" t="s">
        <v>8020</v>
      </c>
      <c r="C130" s="59" t="s">
        <v>8021</v>
      </c>
      <c r="D130" s="59" t="s">
        <v>8022</v>
      </c>
      <c r="E130" s="59"/>
      <c r="F130" s="59"/>
      <c r="G130" s="72" t="s">
        <v>284</v>
      </c>
      <c r="H130" s="59" t="s">
        <v>19</v>
      </c>
      <c r="I130" s="59"/>
      <c r="J130" s="59">
        <f>+IF(LEFT([1]!Tabla13[[#This Row],[Tarea]],5)="MJ_PM",2,IF(LEFT([1]!Tabla13[[#This Row],[Tarea]],8)="MJ_TE_CA",1,0))</f>
        <v>0</v>
      </c>
      <c r="K130" s="72" t="s">
        <v>6338</v>
      </c>
      <c r="L130" s="74">
        <v>45850</v>
      </c>
      <c r="M130" s="74" t="s">
        <v>20</v>
      </c>
      <c r="N130" s="73"/>
      <c r="O130" s="73" t="str">
        <f>+IF(OR([1]!Tabla13[[#This Row],[Responsable]]="Mantenimiento Mecánico",[1]!Tabla13[[#This Row],[Serie / Paralelo]]="X"),1,"")</f>
        <v/>
      </c>
      <c r="P130" s="75">
        <f>IFERROR(ROUND([1]!Tabla13[[#This Row],[HH]]/[1]!Tabla13[[#This Row],[Cantidad]],0),"")</f>
        <v>1</v>
      </c>
      <c r="Q130" s="75">
        <v>1</v>
      </c>
      <c r="R130" s="75">
        <v>1</v>
      </c>
      <c r="S130" s="79"/>
      <c r="T130" s="79"/>
      <c r="U130" s="66"/>
      <c r="V130" s="68"/>
      <c r="W130" s="69"/>
      <c r="X130" s="69"/>
      <c r="Y130" s="70"/>
      <c r="Z130" s="70"/>
    </row>
    <row r="131" spans="1:26" x14ac:dyDescent="0.35">
      <c r="A131" s="59">
        <v>130</v>
      </c>
      <c r="B131" s="1" t="s">
        <v>8023</v>
      </c>
      <c r="C131" s="59" t="s">
        <v>8024</v>
      </c>
      <c r="D131" s="59" t="s">
        <v>8025</v>
      </c>
      <c r="E131" s="59"/>
      <c r="F131" s="59"/>
      <c r="G131" s="72" t="s">
        <v>284</v>
      </c>
      <c r="H131" s="59" t="s">
        <v>19</v>
      </c>
      <c r="I131" s="59"/>
      <c r="J131" s="59">
        <f>+IF(LEFT([1]!Tabla13[[#This Row],[Tarea]],5)="MJ_PM",2,IF(LEFT([1]!Tabla13[[#This Row],[Tarea]],8)="MJ_TE_CA",1,0))</f>
        <v>0</v>
      </c>
      <c r="K131" s="72" t="s">
        <v>6410</v>
      </c>
      <c r="L131" s="74">
        <v>45850</v>
      </c>
      <c r="M131" s="74" t="s">
        <v>20</v>
      </c>
      <c r="N131" s="73"/>
      <c r="O131" s="73" t="str">
        <f>+IF(OR([1]!Tabla13[[#This Row],[Responsable]]="Mantenimiento Mecánico",[1]!Tabla13[[#This Row],[Serie / Paralelo]]="X"),1,"")</f>
        <v/>
      </c>
      <c r="P131" s="75">
        <f>IFERROR(ROUND([1]!Tabla13[[#This Row],[HH]]/[1]!Tabla13[[#This Row],[Cantidad]],0),"")</f>
        <v>1</v>
      </c>
      <c r="Q131" s="75">
        <v>1</v>
      </c>
      <c r="R131" s="75">
        <v>1</v>
      </c>
      <c r="S131" s="79"/>
      <c r="T131" s="79"/>
      <c r="U131" s="66"/>
      <c r="V131" s="68"/>
      <c r="W131" s="69"/>
      <c r="X131" s="69"/>
      <c r="Y131" s="70"/>
      <c r="Z131" s="70"/>
    </row>
    <row r="132" spans="1:26" x14ac:dyDescent="0.35">
      <c r="A132" s="59">
        <v>131</v>
      </c>
      <c r="B132" s="1" t="s">
        <v>8026</v>
      </c>
      <c r="C132" s="59" t="s">
        <v>8027</v>
      </c>
      <c r="D132" s="59" t="s">
        <v>8028</v>
      </c>
      <c r="E132" s="59"/>
      <c r="F132" s="59"/>
      <c r="G132" s="72" t="s">
        <v>284</v>
      </c>
      <c r="H132" s="59" t="s">
        <v>19</v>
      </c>
      <c r="I132" s="59"/>
      <c r="J132" s="59">
        <f>+IF(LEFT([1]!Tabla13[[#This Row],[Tarea]],5)="MJ_PM",2,IF(LEFT([1]!Tabla13[[#This Row],[Tarea]],8)="MJ_TE_CA",1,0))</f>
        <v>0</v>
      </c>
      <c r="K132" s="72" t="s">
        <v>6411</v>
      </c>
      <c r="L132" s="74">
        <v>45850</v>
      </c>
      <c r="M132" s="74" t="s">
        <v>20</v>
      </c>
      <c r="N132" s="73"/>
      <c r="O132" s="73" t="str">
        <f>+IF(OR([1]!Tabla13[[#This Row],[Responsable]]="Mantenimiento Mecánico",[1]!Tabla13[[#This Row],[Serie / Paralelo]]="X"),1,"")</f>
        <v/>
      </c>
      <c r="P132" s="75">
        <f>IFERROR(ROUND([1]!Tabla13[[#This Row],[HH]]/[1]!Tabla13[[#This Row],[Cantidad]],0),"")</f>
        <v>2</v>
      </c>
      <c r="Q132" s="75">
        <v>2</v>
      </c>
      <c r="R132" s="75">
        <v>4</v>
      </c>
      <c r="S132" s="79"/>
      <c r="T132" s="79"/>
      <c r="U132" s="66"/>
      <c r="V132" s="68"/>
      <c r="W132" s="69"/>
      <c r="X132" s="69"/>
      <c r="Y132" s="70"/>
      <c r="Z132" s="70"/>
    </row>
    <row r="133" spans="1:26" x14ac:dyDescent="0.35">
      <c r="A133" s="59">
        <v>132</v>
      </c>
      <c r="B133" s="1" t="s">
        <v>8029</v>
      </c>
      <c r="C133" s="59" t="s">
        <v>8030</v>
      </c>
      <c r="D133" s="59" t="s">
        <v>8031</v>
      </c>
      <c r="E133" s="59"/>
      <c r="F133" s="59"/>
      <c r="G133" s="72" t="s">
        <v>284</v>
      </c>
      <c r="H133" s="59" t="s">
        <v>19</v>
      </c>
      <c r="I133" s="59"/>
      <c r="J133" s="59">
        <f>+IF(LEFT([1]!Tabla13[[#This Row],[Tarea]],5)="MJ_PM",2,IF(LEFT([1]!Tabla13[[#This Row],[Tarea]],8)="MJ_TE_CA",1,0))</f>
        <v>0</v>
      </c>
      <c r="K133" s="72" t="s">
        <v>6334</v>
      </c>
      <c r="L133" s="74">
        <v>45850</v>
      </c>
      <c r="M133" s="74" t="s">
        <v>20</v>
      </c>
      <c r="N133" s="73"/>
      <c r="O133" s="73" t="str">
        <f>+IF(OR([1]!Tabla13[[#This Row],[Responsable]]="Mantenimiento Mecánico",[1]!Tabla13[[#This Row],[Serie / Paralelo]]="X"),1,"")</f>
        <v/>
      </c>
      <c r="P133" s="75">
        <f>IFERROR(ROUND([1]!Tabla13[[#This Row],[HH]]/[1]!Tabla13[[#This Row],[Cantidad]],0),"")</f>
        <v>1</v>
      </c>
      <c r="Q133" s="75">
        <v>1</v>
      </c>
      <c r="R133" s="75">
        <v>1</v>
      </c>
      <c r="S133" s="67"/>
      <c r="T133" s="67"/>
      <c r="U133" s="66"/>
      <c r="V133" s="68"/>
      <c r="W133" s="69"/>
      <c r="X133" s="69"/>
      <c r="Y133" s="70"/>
      <c r="Z133" s="70"/>
    </row>
    <row r="134" spans="1:26" x14ac:dyDescent="0.35">
      <c r="A134" s="59">
        <v>133</v>
      </c>
      <c r="B134" s="1" t="s">
        <v>8032</v>
      </c>
      <c r="C134" s="59" t="s">
        <v>8033</v>
      </c>
      <c r="D134" s="59" t="s">
        <v>8034</v>
      </c>
      <c r="E134" s="59"/>
      <c r="F134" s="59"/>
      <c r="G134" s="72" t="s">
        <v>284</v>
      </c>
      <c r="H134" s="59" t="s">
        <v>19</v>
      </c>
      <c r="I134" s="59"/>
      <c r="J134" s="59">
        <f>+IF(LEFT([1]!Tabla13[[#This Row],[Tarea]],5)="MJ_PM",2,IF(LEFT([1]!Tabla13[[#This Row],[Tarea]],8)="MJ_TE_CA",1,0))</f>
        <v>0</v>
      </c>
      <c r="K134" s="72" t="s">
        <v>6304</v>
      </c>
      <c r="L134" s="74">
        <v>45850</v>
      </c>
      <c r="M134" s="74" t="s">
        <v>23</v>
      </c>
      <c r="N134" s="73"/>
      <c r="O134" s="73" t="str">
        <f>+IF(OR([1]!Tabla13[[#This Row],[Responsable]]="Mantenimiento Mecánico",[1]!Tabla13[[#This Row],[Serie / Paralelo]]="X"),1,"")</f>
        <v/>
      </c>
      <c r="P134" s="75">
        <f>IFERROR(ROUND([1]!Tabla13[[#This Row],[HH]]/[1]!Tabla13[[#This Row],[Cantidad]],0),"")</f>
        <v>18</v>
      </c>
      <c r="Q134" s="75">
        <v>5</v>
      </c>
      <c r="R134" s="75">
        <v>90</v>
      </c>
      <c r="S134" s="79"/>
      <c r="T134" s="79"/>
      <c r="U134" s="66"/>
      <c r="V134" s="68"/>
      <c r="W134" s="69"/>
      <c r="X134" s="69"/>
      <c r="Y134" s="70"/>
      <c r="Z134" s="70"/>
    </row>
    <row r="135" spans="1:26" x14ac:dyDescent="0.35">
      <c r="A135" s="59">
        <v>134</v>
      </c>
      <c r="B135" s="1" t="s">
        <v>8035</v>
      </c>
      <c r="C135" s="59" t="s">
        <v>8036</v>
      </c>
      <c r="D135" s="59" t="s">
        <v>8037</v>
      </c>
      <c r="E135" s="59"/>
      <c r="F135" s="59"/>
      <c r="G135" s="72" t="s">
        <v>284</v>
      </c>
      <c r="H135" s="59" t="s">
        <v>19</v>
      </c>
      <c r="I135" s="59"/>
      <c r="J135" s="59">
        <f>+IF(LEFT([1]!Tabla13[[#This Row],[Tarea]],5)="MJ_PM",2,IF(LEFT([1]!Tabla13[[#This Row],[Tarea]],8)="MJ_TE_CA",1,0))</f>
        <v>0</v>
      </c>
      <c r="K135" s="72" t="s">
        <v>6337</v>
      </c>
      <c r="L135" s="74">
        <v>45850</v>
      </c>
      <c r="M135" s="74" t="s">
        <v>20</v>
      </c>
      <c r="N135" s="73"/>
      <c r="O135" s="73" t="str">
        <f>+IF(OR([1]!Tabla13[[#This Row],[Responsable]]="Mantenimiento Mecánico",[1]!Tabla13[[#This Row],[Serie / Paralelo]]="X"),1,"")</f>
        <v/>
      </c>
      <c r="P135" s="75">
        <f>IFERROR(ROUND([1]!Tabla13[[#This Row],[HH]]/[1]!Tabla13[[#This Row],[Cantidad]],0),"")</f>
        <v>2</v>
      </c>
      <c r="Q135" s="75">
        <v>1</v>
      </c>
      <c r="R135" s="75">
        <v>2</v>
      </c>
      <c r="S135" s="79"/>
      <c r="T135" s="79"/>
      <c r="U135" s="66"/>
      <c r="V135" s="68"/>
      <c r="W135" s="69"/>
      <c r="X135" s="69"/>
      <c r="Y135" s="70"/>
      <c r="Z135" s="70"/>
    </row>
    <row r="136" spans="1:26" x14ac:dyDescent="0.35">
      <c r="A136" s="59">
        <v>135</v>
      </c>
      <c r="B136" s="1" t="s">
        <v>8038</v>
      </c>
      <c r="C136" s="59" t="s">
        <v>8039</v>
      </c>
      <c r="D136" s="59" t="s">
        <v>8040</v>
      </c>
      <c r="E136" s="59"/>
      <c r="F136" s="59"/>
      <c r="G136" s="72" t="s">
        <v>284</v>
      </c>
      <c r="H136" s="59" t="s">
        <v>19</v>
      </c>
      <c r="I136" s="59"/>
      <c r="J136" s="59">
        <f>+IF(LEFT([1]!Tabla13[[#This Row],[Tarea]],5)="MJ_PM",2,IF(LEFT([1]!Tabla13[[#This Row],[Tarea]],8)="MJ_TE_CA",1,0))</f>
        <v>0</v>
      </c>
      <c r="K136" s="72" t="s">
        <v>6122</v>
      </c>
      <c r="L136" s="74">
        <v>45850</v>
      </c>
      <c r="M136" s="74" t="s">
        <v>23</v>
      </c>
      <c r="N136" s="73"/>
      <c r="O136" s="73" t="str">
        <f>+IF(OR([1]!Tabla13[[#This Row],[Responsable]]="Mantenimiento Mecánico",[1]!Tabla13[[#This Row],[Serie / Paralelo]]="X"),1,"")</f>
        <v/>
      </c>
      <c r="P136" s="75">
        <f>IFERROR(ROUND([1]!Tabla13[[#This Row],[HH]]/[1]!Tabla13[[#This Row],[Cantidad]],0),"")</f>
        <v>6</v>
      </c>
      <c r="Q136" s="75">
        <v>2</v>
      </c>
      <c r="R136" s="75">
        <v>12</v>
      </c>
      <c r="S136" s="79"/>
      <c r="T136" s="79"/>
      <c r="U136" s="66"/>
      <c r="V136" s="68"/>
      <c r="W136" s="69"/>
      <c r="X136" s="69"/>
      <c r="Y136" s="70"/>
      <c r="Z136" s="70"/>
    </row>
    <row r="137" spans="1:26" x14ac:dyDescent="0.35">
      <c r="A137" s="59">
        <v>136</v>
      </c>
      <c r="B137" s="1" t="s">
        <v>8041</v>
      </c>
      <c r="C137" s="59" t="s">
        <v>8042</v>
      </c>
      <c r="D137" s="59" t="s">
        <v>8043</v>
      </c>
      <c r="E137" s="59"/>
      <c r="F137" s="59"/>
      <c r="G137" s="72" t="s">
        <v>284</v>
      </c>
      <c r="H137" s="59" t="s">
        <v>19</v>
      </c>
      <c r="I137" s="59"/>
      <c r="J137" s="59">
        <f>+IF(LEFT([1]!Tabla13[[#This Row],[Tarea]],5)="MJ_PM",2,IF(LEFT([1]!Tabla13[[#This Row],[Tarea]],8)="MJ_TE_CA",1,0))</f>
        <v>0</v>
      </c>
      <c r="K137" s="72" t="s">
        <v>6408</v>
      </c>
      <c r="L137" s="74">
        <v>45850</v>
      </c>
      <c r="M137" s="74" t="s">
        <v>20</v>
      </c>
      <c r="N137" s="73"/>
      <c r="O137" s="73" t="str">
        <f>+IF(OR([1]!Tabla13[[#This Row],[Responsable]]="Mantenimiento Mecánico",[1]!Tabla13[[#This Row],[Serie / Paralelo]]="X"),1,"")</f>
        <v/>
      </c>
      <c r="P137" s="75">
        <f>IFERROR(ROUND([1]!Tabla13[[#This Row],[HH]]/[1]!Tabla13[[#This Row],[Cantidad]],0),"")</f>
        <v>2</v>
      </c>
      <c r="Q137" s="75">
        <v>2</v>
      </c>
      <c r="R137" s="75">
        <v>4</v>
      </c>
      <c r="S137" s="79"/>
      <c r="T137" s="79"/>
      <c r="U137" s="66"/>
      <c r="V137" s="68"/>
      <c r="W137" s="69"/>
      <c r="X137" s="69"/>
      <c r="Y137" s="70"/>
      <c r="Z137" s="70"/>
    </row>
    <row r="138" spans="1:26" x14ac:dyDescent="0.35">
      <c r="A138" s="59">
        <v>137</v>
      </c>
      <c r="B138" s="1" t="s">
        <v>8044</v>
      </c>
      <c r="C138" s="59" t="s">
        <v>8045</v>
      </c>
      <c r="D138" s="59" t="s">
        <v>13</v>
      </c>
      <c r="E138" s="59"/>
      <c r="F138" s="59"/>
      <c r="G138" s="72" t="s">
        <v>284</v>
      </c>
      <c r="H138" s="59" t="s">
        <v>19</v>
      </c>
      <c r="I138" s="59"/>
      <c r="J138" s="59">
        <f>+IF(LEFT([1]!Tabla13[[#This Row],[Tarea]],5)="MJ_PM",2,IF(LEFT([1]!Tabla13[[#This Row],[Tarea]],8)="MJ_TE_CA",1,0))</f>
        <v>0</v>
      </c>
      <c r="K138" s="72" t="s">
        <v>6218</v>
      </c>
      <c r="L138" s="74">
        <v>45850</v>
      </c>
      <c r="M138" s="74" t="s">
        <v>15</v>
      </c>
      <c r="N138" s="73"/>
      <c r="O138" s="73">
        <f>+IF(OR([1]!Tabla13[[#This Row],[Responsable]]="Mantenimiento Mecánico",[1]!Tabla13[[#This Row],[Serie / Paralelo]]="X"),1,"")</f>
        <v>1</v>
      </c>
      <c r="P138" s="75">
        <f>IFERROR(ROUND([1]!Tabla13[[#This Row],[HH]]/[1]!Tabla13[[#This Row],[Cantidad]],0),"")</f>
        <v>2</v>
      </c>
      <c r="Q138" s="75">
        <v>2</v>
      </c>
      <c r="R138" s="75">
        <v>4</v>
      </c>
      <c r="S138" s="79"/>
      <c r="T138" s="79"/>
      <c r="U138" s="66"/>
      <c r="V138" s="68"/>
      <c r="W138" s="69"/>
      <c r="X138" s="69"/>
      <c r="Y138" s="70"/>
      <c r="Z138" s="70"/>
    </row>
    <row r="139" spans="1:26" x14ac:dyDescent="0.35">
      <c r="A139" s="59">
        <v>138</v>
      </c>
      <c r="B139" s="1" t="s">
        <v>8046</v>
      </c>
      <c r="C139" s="59" t="s">
        <v>8047</v>
      </c>
      <c r="D139" s="59" t="s">
        <v>13</v>
      </c>
      <c r="E139" s="59"/>
      <c r="F139" s="59"/>
      <c r="G139" s="72" t="s">
        <v>286</v>
      </c>
      <c r="H139" s="59" t="s">
        <v>24</v>
      </c>
      <c r="I139" s="59"/>
      <c r="J139" s="59">
        <f>+IF(LEFT([1]!Tabla13[[#This Row],[Tarea]],5)="MJ_PM",2,IF(LEFT([1]!Tabla13[[#This Row],[Tarea]],8)="MJ_TE_CA",1,0))</f>
        <v>0</v>
      </c>
      <c r="K139" s="72" t="s">
        <v>6240</v>
      </c>
      <c r="L139" s="74">
        <v>45846</v>
      </c>
      <c r="M139" s="74" t="s">
        <v>20</v>
      </c>
      <c r="N139" s="73"/>
      <c r="O139" s="73" t="str">
        <f>+IF(OR([1]!Tabla13[[#This Row],[Responsable]]="Mantenimiento Mecánico",[1]!Tabla13[[#This Row],[Serie / Paralelo]]="X"),1,"")</f>
        <v/>
      </c>
      <c r="P139" s="75">
        <f>IFERROR(ROUND([1]!Tabla13[[#This Row],[HH]]/[1]!Tabla13[[#This Row],[Cantidad]],0),"")</f>
        <v>1</v>
      </c>
      <c r="Q139" s="75">
        <v>6</v>
      </c>
      <c r="R139" s="75">
        <v>6</v>
      </c>
      <c r="S139" s="79"/>
      <c r="T139" s="79"/>
      <c r="U139" s="66"/>
      <c r="V139" s="68"/>
      <c r="W139" s="69"/>
      <c r="X139" s="69"/>
      <c r="Y139" s="70"/>
      <c r="Z139" s="70"/>
    </row>
    <row r="140" spans="1:26" x14ac:dyDescent="0.35">
      <c r="A140" s="59">
        <v>139</v>
      </c>
      <c r="B140" s="1" t="s">
        <v>8048</v>
      </c>
      <c r="C140" s="59" t="s">
        <v>8049</v>
      </c>
      <c r="D140" s="59" t="s">
        <v>13</v>
      </c>
      <c r="E140" s="59"/>
      <c r="F140" s="59"/>
      <c r="G140" s="72" t="s">
        <v>286</v>
      </c>
      <c r="H140" s="59" t="s">
        <v>24</v>
      </c>
      <c r="I140" s="59"/>
      <c r="J140" s="59">
        <f>+IF(LEFT([1]!Tabla13[[#This Row],[Tarea]],5)="MJ_PM",2,IF(LEFT([1]!Tabla13[[#This Row],[Tarea]],8)="MJ_TE_CA",1,0))</f>
        <v>0</v>
      </c>
      <c r="K140" s="72" t="s">
        <v>6240</v>
      </c>
      <c r="L140" s="74">
        <v>45849</v>
      </c>
      <c r="M140" s="74" t="s">
        <v>20</v>
      </c>
      <c r="N140" s="73"/>
      <c r="O140" s="73" t="str">
        <f>+IF(OR([1]!Tabla13[[#This Row],[Responsable]]="Mantenimiento Mecánico",[1]!Tabla13[[#This Row],[Serie / Paralelo]]="X"),1,"")</f>
        <v/>
      </c>
      <c r="P140" s="75">
        <f>IFERROR(ROUND([1]!Tabla13[[#This Row],[HH]]/[1]!Tabla13[[#This Row],[Cantidad]],0),"")</f>
        <v>1</v>
      </c>
      <c r="Q140" s="75">
        <v>6</v>
      </c>
      <c r="R140" s="75">
        <v>6</v>
      </c>
      <c r="S140" s="79"/>
      <c r="T140" s="79"/>
      <c r="U140" s="66"/>
      <c r="V140" s="68"/>
      <c r="W140" s="69"/>
      <c r="X140" s="69"/>
      <c r="Y140" s="70"/>
      <c r="Z140" s="70"/>
    </row>
    <row r="141" spans="1:26" x14ac:dyDescent="0.35">
      <c r="A141" s="59">
        <v>140</v>
      </c>
      <c r="B141" s="1" t="s">
        <v>8050</v>
      </c>
      <c r="C141" s="59" t="s">
        <v>8051</v>
      </c>
      <c r="D141" s="59" t="s">
        <v>13</v>
      </c>
      <c r="E141" s="59"/>
      <c r="F141" s="59"/>
      <c r="G141" s="72" t="s">
        <v>176</v>
      </c>
      <c r="H141" s="59" t="s">
        <v>1399</v>
      </c>
      <c r="I141" s="59"/>
      <c r="J141" s="59">
        <f>+IF(LEFT([1]!Tabla13[[#This Row],[Tarea]],5)="MJ_PM",2,IF(LEFT([1]!Tabla13[[#This Row],[Tarea]],8)="MJ_TE_CA",1,0))</f>
        <v>0</v>
      </c>
      <c r="K141" s="72" t="s">
        <v>7420</v>
      </c>
      <c r="L141" s="74">
        <v>45848</v>
      </c>
      <c r="M141" s="74" t="s">
        <v>15</v>
      </c>
      <c r="N141" s="73"/>
      <c r="O141" s="73">
        <f>+IF(OR([1]!Tabla13[[#This Row],[Responsable]]="Mantenimiento Mecánico",[1]!Tabla13[[#This Row],[Serie / Paralelo]]="X"),1,"")</f>
        <v>1</v>
      </c>
      <c r="P141" s="75">
        <f>IFERROR(ROUND([1]!Tabla13[[#This Row],[HH]]/[1]!Tabla13[[#This Row],[Cantidad]],0),"")</f>
        <v>1</v>
      </c>
      <c r="Q141" s="75">
        <v>2</v>
      </c>
      <c r="R141" s="75">
        <v>1</v>
      </c>
      <c r="S141" s="79"/>
      <c r="T141" s="79"/>
      <c r="U141" s="66"/>
      <c r="V141" s="68"/>
      <c r="W141" s="69"/>
      <c r="X141" s="69"/>
      <c r="Y141" s="70"/>
      <c r="Z141" s="70"/>
    </row>
    <row r="142" spans="1:26" x14ac:dyDescent="0.35">
      <c r="A142" s="59">
        <v>141</v>
      </c>
      <c r="B142" s="1" t="s">
        <v>8052</v>
      </c>
      <c r="C142" s="59" t="s">
        <v>8053</v>
      </c>
      <c r="D142" s="59" t="s">
        <v>13</v>
      </c>
      <c r="E142" s="59"/>
      <c r="F142" s="59"/>
      <c r="G142" s="72" t="s">
        <v>176</v>
      </c>
      <c r="H142" s="59" t="s">
        <v>1399</v>
      </c>
      <c r="I142" s="59"/>
      <c r="J142" s="59">
        <f>+IF(LEFT([1]!Tabla13[[#This Row],[Tarea]],5)="MJ_PM",2,IF(LEFT([1]!Tabla13[[#This Row],[Tarea]],8)="MJ_TE_CA",1,0))</f>
        <v>0</v>
      </c>
      <c r="K142" s="72" t="s">
        <v>7515</v>
      </c>
      <c r="L142" s="74">
        <v>45851</v>
      </c>
      <c r="M142" s="74" t="s">
        <v>15</v>
      </c>
      <c r="N142" s="73"/>
      <c r="O142" s="73">
        <f>+IF(OR([1]!Tabla13[[#This Row],[Responsable]]="Mantenimiento Mecánico",[1]!Tabla13[[#This Row],[Serie / Paralelo]]="X"),1,"")</f>
        <v>1</v>
      </c>
      <c r="P142" s="75">
        <f>IFERROR(ROUND([1]!Tabla13[[#This Row],[HH]]/[1]!Tabla13[[#This Row],[Cantidad]],0),"")</f>
        <v>2</v>
      </c>
      <c r="Q142" s="75">
        <v>2</v>
      </c>
      <c r="R142" s="75">
        <v>4</v>
      </c>
      <c r="S142" s="79"/>
      <c r="T142" s="79"/>
      <c r="U142" s="66"/>
      <c r="V142" s="68"/>
      <c r="W142" s="69"/>
      <c r="X142" s="69"/>
      <c r="Y142" s="70"/>
      <c r="Z142" s="70"/>
    </row>
    <row r="143" spans="1:26" x14ac:dyDescent="0.35">
      <c r="A143" s="59">
        <v>142</v>
      </c>
      <c r="B143" s="1" t="s">
        <v>7409</v>
      </c>
      <c r="C143" s="59" t="s">
        <v>7410</v>
      </c>
      <c r="D143" s="59" t="s">
        <v>13</v>
      </c>
      <c r="E143" s="59"/>
      <c r="F143" s="59"/>
      <c r="G143" s="72" t="s">
        <v>176</v>
      </c>
      <c r="H143" s="59" t="s">
        <v>1399</v>
      </c>
      <c r="I143" s="59"/>
      <c r="J143" s="59">
        <f>+IF(LEFT([1]!Tabla13[[#This Row],[Tarea]],5)="MJ_PM",2,IF(LEFT([1]!Tabla13[[#This Row],[Tarea]],8)="MJ_TE_CA",1,0))</f>
        <v>0</v>
      </c>
      <c r="K143" s="72" t="s">
        <v>6380</v>
      </c>
      <c r="L143" s="74">
        <v>45845</v>
      </c>
      <c r="M143" s="74" t="s">
        <v>15</v>
      </c>
      <c r="N143" s="73"/>
      <c r="O143" s="73">
        <f>+IF(OR([1]!Tabla13[[#This Row],[Responsable]]="Mantenimiento Mecánico",[1]!Tabla13[[#This Row],[Serie / Paralelo]]="X"),1,"")</f>
        <v>1</v>
      </c>
      <c r="P143" s="75">
        <f>IFERROR(ROUND([1]!Tabla13[[#This Row],[HH]]/[1]!Tabla13[[#This Row],[Cantidad]],0),"")</f>
        <v>3</v>
      </c>
      <c r="Q143" s="75">
        <v>2</v>
      </c>
      <c r="R143" s="75">
        <v>6</v>
      </c>
      <c r="S143" s="79"/>
      <c r="T143" s="79"/>
      <c r="U143" s="66"/>
      <c r="V143" s="68"/>
      <c r="W143" s="69"/>
      <c r="X143" s="69"/>
      <c r="Y143" s="70"/>
      <c r="Z143" s="70"/>
    </row>
    <row r="144" spans="1:26" x14ac:dyDescent="0.35">
      <c r="A144" s="59">
        <v>143</v>
      </c>
      <c r="B144" s="1" t="s">
        <v>7406</v>
      </c>
      <c r="C144" s="59" t="s">
        <v>7407</v>
      </c>
      <c r="D144" s="59" t="s">
        <v>13</v>
      </c>
      <c r="E144" s="59"/>
      <c r="F144" s="59"/>
      <c r="G144" s="72" t="s">
        <v>176</v>
      </c>
      <c r="H144" s="59" t="s">
        <v>1399</v>
      </c>
      <c r="I144" s="59"/>
      <c r="J144" s="59">
        <f>+IF(LEFT([1]!Tabla13[[#This Row],[Tarea]],5)="MJ_PM",2,IF(LEFT([1]!Tabla13[[#This Row],[Tarea]],8)="MJ_TE_CA",1,0))</f>
        <v>0</v>
      </c>
      <c r="K144" s="72" t="s">
        <v>7408</v>
      </c>
      <c r="L144" s="74">
        <v>45845</v>
      </c>
      <c r="M144" s="74" t="s">
        <v>15</v>
      </c>
      <c r="N144" s="73"/>
      <c r="O144" s="73">
        <f>+IF(OR([1]!Tabla13[[#This Row],[Responsable]]="Mantenimiento Mecánico",[1]!Tabla13[[#This Row],[Serie / Paralelo]]="X"),1,"")</f>
        <v>1</v>
      </c>
      <c r="P144" s="75">
        <f>IFERROR(ROUND([1]!Tabla13[[#This Row],[HH]]/[1]!Tabla13[[#This Row],[Cantidad]],0),"")</f>
        <v>1</v>
      </c>
      <c r="Q144" s="75">
        <v>2</v>
      </c>
      <c r="R144" s="75">
        <v>1</v>
      </c>
      <c r="S144" s="79"/>
      <c r="T144" s="79"/>
      <c r="U144" s="66"/>
      <c r="V144" s="68"/>
      <c r="W144" s="69"/>
      <c r="X144" s="69"/>
      <c r="Y144" s="70"/>
      <c r="Z144" s="70"/>
    </row>
    <row r="145" spans="1:26" x14ac:dyDescent="0.35">
      <c r="A145" s="59">
        <v>144</v>
      </c>
      <c r="B145" s="1" t="s">
        <v>7403</v>
      </c>
      <c r="C145" s="59" t="s">
        <v>7404</v>
      </c>
      <c r="D145" s="59" t="s">
        <v>13</v>
      </c>
      <c r="E145" s="59"/>
      <c r="F145" s="59"/>
      <c r="G145" s="72" t="s">
        <v>176</v>
      </c>
      <c r="H145" s="59" t="s">
        <v>1399</v>
      </c>
      <c r="I145" s="59"/>
      <c r="J145" s="59">
        <f>+IF(LEFT([1]!Tabla13[[#This Row],[Tarea]],5)="MJ_PM",2,IF(LEFT([1]!Tabla13[[#This Row],[Tarea]],8)="MJ_TE_CA",1,0))</f>
        <v>0</v>
      </c>
      <c r="K145" s="72" t="s">
        <v>7405</v>
      </c>
      <c r="L145" s="74">
        <v>45845</v>
      </c>
      <c r="M145" s="74" t="s">
        <v>16</v>
      </c>
      <c r="N145" s="73"/>
      <c r="O145" s="73" t="str">
        <f>+IF(OR([1]!Tabla13[[#This Row],[Responsable]]="Mantenimiento Mecánico",[1]!Tabla13[[#This Row],[Serie / Paralelo]]="X"),1,"")</f>
        <v/>
      </c>
      <c r="P145" s="75">
        <f>IFERROR(ROUND([1]!Tabla13[[#This Row],[HH]]/[1]!Tabla13[[#This Row],[Cantidad]],0),"")</f>
        <v>1</v>
      </c>
      <c r="Q145" s="75">
        <v>2</v>
      </c>
      <c r="R145" s="75">
        <v>2</v>
      </c>
      <c r="S145" s="79"/>
      <c r="T145" s="79"/>
      <c r="U145" s="66"/>
      <c r="V145" s="68"/>
      <c r="W145" s="69"/>
      <c r="X145" s="69"/>
      <c r="Y145" s="70"/>
      <c r="Z145" s="70"/>
    </row>
    <row r="146" spans="1:26" x14ac:dyDescent="0.35">
      <c r="A146" s="59">
        <v>145</v>
      </c>
      <c r="B146" s="1" t="s">
        <v>8054</v>
      </c>
      <c r="C146" s="59" t="s">
        <v>8055</v>
      </c>
      <c r="D146" s="59" t="s">
        <v>13</v>
      </c>
      <c r="E146" s="59"/>
      <c r="F146" s="59"/>
      <c r="G146" s="72" t="s">
        <v>165</v>
      </c>
      <c r="H146" s="59" t="s">
        <v>2636</v>
      </c>
      <c r="I146" s="59"/>
      <c r="J146" s="59">
        <f>+IF(LEFT([1]!Tabla13[[#This Row],[Tarea]],5)="MJ_PM",2,IF(LEFT([1]!Tabla13[[#This Row],[Tarea]],8)="MJ_TE_CA",1,0))</f>
        <v>0</v>
      </c>
      <c r="K146" s="72" t="s">
        <v>8056</v>
      </c>
      <c r="L146" s="74">
        <v>45849</v>
      </c>
      <c r="M146" s="74" t="s">
        <v>15</v>
      </c>
      <c r="N146" s="73"/>
      <c r="O146" s="73">
        <f>+IF(OR([1]!Tabla13[[#This Row],[Responsable]]="Mantenimiento Mecánico",[1]!Tabla13[[#This Row],[Serie / Paralelo]]="X"),1,"")</f>
        <v>1</v>
      </c>
      <c r="P146" s="75">
        <f>IFERROR(ROUND([1]!Tabla13[[#This Row],[HH]]/[1]!Tabla13[[#This Row],[Cantidad]],0),"")</f>
        <v>3</v>
      </c>
      <c r="Q146" s="75">
        <v>2</v>
      </c>
      <c r="R146" s="75">
        <v>6</v>
      </c>
      <c r="S146" s="79"/>
      <c r="T146" s="79"/>
      <c r="U146" s="66"/>
      <c r="V146" s="68"/>
      <c r="W146" s="69"/>
      <c r="X146" s="69"/>
      <c r="Y146" s="70"/>
      <c r="Z146" s="70"/>
    </row>
    <row r="147" spans="1:26" x14ac:dyDescent="0.35">
      <c r="A147" s="59">
        <v>146</v>
      </c>
      <c r="B147" s="1" t="s">
        <v>8057</v>
      </c>
      <c r="C147" s="59" t="s">
        <v>8058</v>
      </c>
      <c r="D147" s="59" t="s">
        <v>13</v>
      </c>
      <c r="E147" s="59"/>
      <c r="F147" s="59"/>
      <c r="G147" s="72" t="s">
        <v>165</v>
      </c>
      <c r="H147" s="59" t="s">
        <v>2636</v>
      </c>
      <c r="I147" s="59"/>
      <c r="J147" s="59">
        <f>+IF(LEFT([1]!Tabla13[[#This Row],[Tarea]],5)="MJ_PM",2,IF(LEFT([1]!Tabla13[[#This Row],[Tarea]],8)="MJ_TE_CA",1,0))</f>
        <v>0</v>
      </c>
      <c r="K147" s="72" t="s">
        <v>7411</v>
      </c>
      <c r="L147" s="74">
        <v>45845</v>
      </c>
      <c r="M147" s="74" t="s">
        <v>15</v>
      </c>
      <c r="N147" s="73"/>
      <c r="O147" s="73">
        <f>+IF(OR([1]!Tabla13[[#This Row],[Responsable]]="Mantenimiento Mecánico",[1]!Tabla13[[#This Row],[Serie / Paralelo]]="X"),1,"")</f>
        <v>1</v>
      </c>
      <c r="P147" s="75">
        <f>IFERROR(ROUND([1]!Tabla13[[#This Row],[HH]]/[1]!Tabla13[[#This Row],[Cantidad]],0),"")</f>
        <v>1</v>
      </c>
      <c r="Q147" s="75">
        <v>2</v>
      </c>
      <c r="R147" s="75">
        <v>1</v>
      </c>
      <c r="S147" s="79"/>
      <c r="T147" s="79"/>
      <c r="U147" s="66"/>
      <c r="V147" s="68"/>
      <c r="W147" s="69"/>
      <c r="X147" s="69"/>
      <c r="Y147" s="70"/>
      <c r="Z147" s="70"/>
    </row>
    <row r="148" spans="1:26" x14ac:dyDescent="0.35">
      <c r="A148" s="59">
        <v>147</v>
      </c>
      <c r="B148" s="1" t="s">
        <v>7481</v>
      </c>
      <c r="C148" s="59" t="s">
        <v>7482</v>
      </c>
      <c r="D148" s="59" t="s">
        <v>13</v>
      </c>
      <c r="E148" s="59"/>
      <c r="F148" s="59"/>
      <c r="G148" s="72" t="s">
        <v>165</v>
      </c>
      <c r="H148" s="59" t="s">
        <v>2636</v>
      </c>
      <c r="I148" s="59"/>
      <c r="J148" s="59">
        <f>+IF(LEFT([1]!Tabla13[[#This Row],[Tarea]],5)="MJ_PM",2,IF(LEFT([1]!Tabla13[[#This Row],[Tarea]],8)="MJ_TE_CA",1,0))</f>
        <v>0</v>
      </c>
      <c r="K148" s="72" t="s">
        <v>7483</v>
      </c>
      <c r="L148" s="74">
        <v>45851</v>
      </c>
      <c r="M148" s="74" t="s">
        <v>15</v>
      </c>
      <c r="N148" s="73"/>
      <c r="O148" s="73">
        <f>+IF(OR([1]!Tabla13[[#This Row],[Responsable]]="Mantenimiento Mecánico",[1]!Tabla13[[#This Row],[Serie / Paralelo]]="X"),1,"")</f>
        <v>1</v>
      </c>
      <c r="P148" s="75">
        <f>IFERROR(ROUND([1]!Tabla13[[#This Row],[HH]]/[1]!Tabla13[[#This Row],[Cantidad]],0),"")</f>
        <v>2</v>
      </c>
      <c r="Q148" s="75">
        <v>2</v>
      </c>
      <c r="R148" s="75">
        <v>4</v>
      </c>
      <c r="S148" s="79"/>
      <c r="T148" s="79"/>
      <c r="U148" s="66"/>
      <c r="V148" s="68"/>
      <c r="W148" s="69"/>
      <c r="X148" s="69"/>
      <c r="Y148" s="70"/>
      <c r="Z148" s="70"/>
    </row>
    <row r="149" spans="1:26" x14ac:dyDescent="0.35">
      <c r="A149" s="59">
        <v>148</v>
      </c>
      <c r="B149" s="1" t="s">
        <v>7455</v>
      </c>
      <c r="C149" s="59" t="s">
        <v>7456</v>
      </c>
      <c r="D149" s="59" t="s">
        <v>7457</v>
      </c>
      <c r="E149" s="59"/>
      <c r="F149" s="59"/>
      <c r="G149" s="72" t="s">
        <v>165</v>
      </c>
      <c r="H149" s="59" t="s">
        <v>2636</v>
      </c>
      <c r="I149" s="59"/>
      <c r="J149" s="59">
        <f>+IF(LEFT([1]!Tabla13[[#This Row],[Tarea]],5)="MJ_PM",2,IF(LEFT([1]!Tabla13[[#This Row],[Tarea]],8)="MJ_TE_CA",1,0))</f>
        <v>0</v>
      </c>
      <c r="K149" s="72" t="s">
        <v>7458</v>
      </c>
      <c r="L149" s="74">
        <v>45845</v>
      </c>
      <c r="M149" s="74" t="s">
        <v>15</v>
      </c>
      <c r="N149" s="73"/>
      <c r="O149" s="73">
        <f>+IF(OR([1]!Tabla13[[#This Row],[Responsable]]="Mantenimiento Mecánico",[1]!Tabla13[[#This Row],[Serie / Paralelo]]="X"),1,"")</f>
        <v>1</v>
      </c>
      <c r="P149" s="75">
        <f>IFERROR(ROUND([1]!Tabla13[[#This Row],[HH]]/[1]!Tabla13[[#This Row],[Cantidad]],0),"")</f>
        <v>9</v>
      </c>
      <c r="Q149" s="75">
        <v>3</v>
      </c>
      <c r="R149" s="75">
        <v>26</v>
      </c>
      <c r="S149" s="79"/>
      <c r="T149" s="79"/>
      <c r="U149" s="66"/>
      <c r="V149" s="68"/>
      <c r="W149" s="69"/>
      <c r="X149" s="69"/>
      <c r="Y149" s="70"/>
      <c r="Z149" s="70"/>
    </row>
    <row r="150" spans="1:26" x14ac:dyDescent="0.35">
      <c r="A150" s="59">
        <v>149</v>
      </c>
      <c r="B150" s="1" t="s">
        <v>7441</v>
      </c>
      <c r="C150" s="59" t="s">
        <v>7442</v>
      </c>
      <c r="D150" s="59" t="s">
        <v>13</v>
      </c>
      <c r="E150" s="59"/>
      <c r="F150" s="59"/>
      <c r="G150" s="72" t="s">
        <v>165</v>
      </c>
      <c r="H150" s="59" t="s">
        <v>2636</v>
      </c>
      <c r="I150" s="59"/>
      <c r="J150" s="59">
        <f>+IF(LEFT([1]!Tabla13[[#This Row],[Tarea]],5)="MJ_PM",2,IF(LEFT([1]!Tabla13[[#This Row],[Tarea]],8)="MJ_TE_CA",1,0))</f>
        <v>0</v>
      </c>
      <c r="K150" s="72" t="s">
        <v>7443</v>
      </c>
      <c r="L150" s="74">
        <v>45848</v>
      </c>
      <c r="M150" s="74" t="s">
        <v>15</v>
      </c>
      <c r="N150" s="73"/>
      <c r="O150" s="73">
        <f>+IF(OR([1]!Tabla13[[#This Row],[Responsable]]="Mantenimiento Mecánico",[1]!Tabla13[[#This Row],[Serie / Paralelo]]="X"),1,"")</f>
        <v>1</v>
      </c>
      <c r="P150" s="75">
        <f>IFERROR(ROUND([1]!Tabla13[[#This Row],[HH]]/[1]!Tabla13[[#This Row],[Cantidad]],0),"")</f>
        <v>1</v>
      </c>
      <c r="Q150" s="75">
        <v>2</v>
      </c>
      <c r="R150" s="75">
        <v>1</v>
      </c>
      <c r="S150" s="79"/>
      <c r="T150" s="79"/>
      <c r="U150" s="66"/>
      <c r="V150" s="68"/>
      <c r="W150" s="69"/>
      <c r="X150" s="69"/>
      <c r="Y150" s="70"/>
      <c r="Z150" s="70"/>
    </row>
    <row r="151" spans="1:26" x14ac:dyDescent="0.35">
      <c r="A151" s="59">
        <v>150</v>
      </c>
      <c r="B151" s="1" t="s">
        <v>7464</v>
      </c>
      <c r="C151" s="59" t="s">
        <v>7465</v>
      </c>
      <c r="D151" s="59" t="s">
        <v>13</v>
      </c>
      <c r="E151" s="59"/>
      <c r="F151" s="59"/>
      <c r="G151" s="72" t="s">
        <v>165</v>
      </c>
      <c r="H151" s="59" t="s">
        <v>2636</v>
      </c>
      <c r="I151" s="59"/>
      <c r="J151" s="59">
        <f>+IF(LEFT([1]!Tabla13[[#This Row],[Tarea]],5)="MJ_PM",2,IF(LEFT([1]!Tabla13[[#This Row],[Tarea]],8)="MJ_TE_CA",1,0))</f>
        <v>0</v>
      </c>
      <c r="K151" s="72" t="s">
        <v>5191</v>
      </c>
      <c r="L151" s="74">
        <v>45845</v>
      </c>
      <c r="M151" s="74" t="s">
        <v>15</v>
      </c>
      <c r="N151" s="73"/>
      <c r="O151" s="73">
        <f>+IF(OR([1]!Tabla13[[#This Row],[Responsable]]="Mantenimiento Mecánico",[1]!Tabla13[[#This Row],[Serie / Paralelo]]="X"),1,"")</f>
        <v>1</v>
      </c>
      <c r="P151" s="75">
        <f>IFERROR(ROUND([1]!Tabla13[[#This Row],[HH]]/[1]!Tabla13[[#This Row],[Cantidad]],0),"")</f>
        <v>1</v>
      </c>
      <c r="Q151" s="75">
        <v>1</v>
      </c>
      <c r="R151" s="75">
        <v>1</v>
      </c>
      <c r="S151" s="79"/>
      <c r="T151" s="79"/>
      <c r="U151" s="66"/>
      <c r="V151" s="68"/>
      <c r="W151" s="69"/>
      <c r="X151" s="69"/>
      <c r="Y151" s="70"/>
      <c r="Z151" s="70"/>
    </row>
    <row r="152" spans="1:26" x14ac:dyDescent="0.35">
      <c r="A152" s="59">
        <v>151</v>
      </c>
      <c r="B152" s="1" t="s">
        <v>7461</v>
      </c>
      <c r="C152" s="59" t="s">
        <v>7462</v>
      </c>
      <c r="D152" s="59" t="s">
        <v>7463</v>
      </c>
      <c r="E152" s="59"/>
      <c r="F152" s="59"/>
      <c r="G152" s="72" t="s">
        <v>165</v>
      </c>
      <c r="H152" s="59" t="s">
        <v>2636</v>
      </c>
      <c r="I152" s="59"/>
      <c r="J152" s="59">
        <f>+IF(LEFT([1]!Tabla13[[#This Row],[Tarea]],5)="MJ_PM",2,IF(LEFT([1]!Tabla13[[#This Row],[Tarea]],8)="MJ_TE_CA",1,0))</f>
        <v>0</v>
      </c>
      <c r="K152" s="72" t="s">
        <v>6114</v>
      </c>
      <c r="L152" s="74">
        <v>45845</v>
      </c>
      <c r="M152" s="74" t="s">
        <v>15</v>
      </c>
      <c r="N152" s="73"/>
      <c r="O152" s="73">
        <f>+IF(OR([1]!Tabla13[[#This Row],[Responsable]]="Mantenimiento Mecánico",[1]!Tabla13[[#This Row],[Serie / Paralelo]]="X"),1,"")</f>
        <v>1</v>
      </c>
      <c r="P152" s="75">
        <f>IFERROR(ROUND([1]!Tabla13[[#This Row],[HH]]/[1]!Tabla13[[#This Row],[Cantidad]],0),"")</f>
        <v>1</v>
      </c>
      <c r="Q152" s="75">
        <v>1</v>
      </c>
      <c r="R152" s="75">
        <v>1</v>
      </c>
      <c r="S152" s="79"/>
      <c r="T152" s="79"/>
      <c r="U152" s="66"/>
      <c r="V152" s="68"/>
      <c r="W152" s="69"/>
      <c r="X152" s="69"/>
      <c r="Y152" s="70"/>
      <c r="Z152" s="70"/>
    </row>
    <row r="153" spans="1:26" x14ac:dyDescent="0.35">
      <c r="A153" s="59">
        <v>152</v>
      </c>
      <c r="B153" s="1" t="s">
        <v>7459</v>
      </c>
      <c r="C153" s="59" t="s">
        <v>7460</v>
      </c>
      <c r="D153" s="59" t="s">
        <v>13</v>
      </c>
      <c r="E153" s="59"/>
      <c r="F153" s="59"/>
      <c r="G153" s="72" t="s">
        <v>165</v>
      </c>
      <c r="H153" s="59" t="s">
        <v>2636</v>
      </c>
      <c r="I153" s="59"/>
      <c r="J153" s="59">
        <f>+IF(LEFT([1]!Tabla13[[#This Row],[Tarea]],5)="MJ_PM",2,IF(LEFT([1]!Tabla13[[#This Row],[Tarea]],8)="MJ_TE_CA",1,0))</f>
        <v>0</v>
      </c>
      <c r="K153" s="72" t="s">
        <v>6393</v>
      </c>
      <c r="L153" s="74">
        <v>45845</v>
      </c>
      <c r="M153" s="74" t="s">
        <v>15</v>
      </c>
      <c r="N153" s="73"/>
      <c r="O153" s="73">
        <f>+IF(OR([1]!Tabla13[[#This Row],[Responsable]]="Mantenimiento Mecánico",[1]!Tabla13[[#This Row],[Serie / Paralelo]]="X"),1,"")</f>
        <v>1</v>
      </c>
      <c r="P153" s="75">
        <f>IFERROR(ROUND([1]!Tabla13[[#This Row],[HH]]/[1]!Tabla13[[#This Row],[Cantidad]],0),"")</f>
        <v>1</v>
      </c>
      <c r="Q153" s="75">
        <v>2</v>
      </c>
      <c r="R153" s="75">
        <v>2</v>
      </c>
      <c r="S153" s="79"/>
      <c r="T153" s="79"/>
      <c r="U153" s="66"/>
      <c r="V153" s="68"/>
      <c r="W153" s="69"/>
      <c r="X153" s="69"/>
      <c r="Y153" s="70"/>
      <c r="Z153" s="70"/>
    </row>
    <row r="154" spans="1:26" x14ac:dyDescent="0.35">
      <c r="A154" s="59">
        <v>153</v>
      </c>
      <c r="B154" s="1" t="s">
        <v>8059</v>
      </c>
      <c r="C154" s="59" t="s">
        <v>8060</v>
      </c>
      <c r="D154" s="59" t="s">
        <v>8061</v>
      </c>
      <c r="E154" s="59"/>
      <c r="F154" s="59"/>
      <c r="G154" s="72" t="s">
        <v>3806</v>
      </c>
      <c r="H154" s="59" t="s">
        <v>7418</v>
      </c>
      <c r="I154" s="59"/>
      <c r="J154" s="59">
        <f>+IF(LEFT([1]!Tabla13[[#This Row],[Tarea]],5)="MJ_PM",2,IF(LEFT([1]!Tabla13[[#This Row],[Tarea]],8)="MJ_TE_CA",1,0))</f>
        <v>0</v>
      </c>
      <c r="K154" s="72" t="s">
        <v>8062</v>
      </c>
      <c r="L154" s="74">
        <v>45847</v>
      </c>
      <c r="M154" s="74" t="s">
        <v>15</v>
      </c>
      <c r="N154" s="73"/>
      <c r="O154" s="73">
        <f>+IF(OR([1]!Tabla13[[#This Row],[Responsable]]="Mantenimiento Mecánico",[1]!Tabla13[[#This Row],[Serie / Paralelo]]="X"),1,"")</f>
        <v>1</v>
      </c>
      <c r="P154" s="75">
        <f>IFERROR(ROUND([1]!Tabla13[[#This Row],[HH]]/[1]!Tabla13[[#This Row],[Cantidad]],0),"")</f>
        <v>15</v>
      </c>
      <c r="Q154" s="75">
        <v>3</v>
      </c>
      <c r="R154" s="75">
        <v>45.5</v>
      </c>
      <c r="S154" s="79"/>
      <c r="T154" s="79"/>
      <c r="U154" s="66"/>
      <c r="V154" s="68"/>
      <c r="W154" s="69"/>
      <c r="X154" s="69"/>
      <c r="Y154" s="70"/>
      <c r="Z154" s="70"/>
    </row>
    <row r="155" spans="1:26" x14ac:dyDescent="0.35">
      <c r="A155" s="59">
        <v>154</v>
      </c>
      <c r="B155" s="1" t="s">
        <v>8063</v>
      </c>
      <c r="C155" s="59" t="s">
        <v>8064</v>
      </c>
      <c r="D155" s="59" t="s">
        <v>13</v>
      </c>
      <c r="E155" s="59"/>
      <c r="F155" s="59"/>
      <c r="G155" s="72" t="s">
        <v>3806</v>
      </c>
      <c r="H155" s="59" t="s">
        <v>7418</v>
      </c>
      <c r="I155" s="59"/>
      <c r="J155" s="59">
        <f>+IF(LEFT([1]!Tabla13[[#This Row],[Tarea]],5)="MJ_PM",2,IF(LEFT([1]!Tabla13[[#This Row],[Tarea]],8)="MJ_TE_CA",1,0))</f>
        <v>0</v>
      </c>
      <c r="K155" s="72" t="s">
        <v>7419</v>
      </c>
      <c r="L155" s="74">
        <v>45845</v>
      </c>
      <c r="M155" s="74" t="s">
        <v>15</v>
      </c>
      <c r="N155" s="73"/>
      <c r="O155" s="73">
        <f>+IF(OR([1]!Tabla13[[#This Row],[Responsable]]="Mantenimiento Mecánico",[1]!Tabla13[[#This Row],[Serie / Paralelo]]="X"),1,"")</f>
        <v>1</v>
      </c>
      <c r="P155" s="75">
        <f>IFERROR(ROUND([1]!Tabla13[[#This Row],[HH]]/[1]!Tabla13[[#This Row],[Cantidad]],0),"")</f>
        <v>1</v>
      </c>
      <c r="Q155" s="75">
        <v>2</v>
      </c>
      <c r="R155" s="75">
        <v>1</v>
      </c>
      <c r="S155" s="79"/>
      <c r="T155" s="79"/>
      <c r="U155" s="66"/>
      <c r="V155" s="68"/>
      <c r="W155" s="69"/>
      <c r="X155" s="69"/>
      <c r="Y155" s="70"/>
      <c r="Z155" s="70"/>
    </row>
    <row r="156" spans="1:26" x14ac:dyDescent="0.35">
      <c r="A156" s="59">
        <v>155</v>
      </c>
      <c r="B156" s="1" t="s">
        <v>8065</v>
      </c>
      <c r="C156" s="59" t="s">
        <v>8066</v>
      </c>
      <c r="D156" s="59" t="s">
        <v>13</v>
      </c>
      <c r="E156" s="59"/>
      <c r="F156" s="59"/>
      <c r="G156" s="72" t="s">
        <v>3806</v>
      </c>
      <c r="H156" s="59" t="s">
        <v>7418</v>
      </c>
      <c r="I156" s="59"/>
      <c r="J156" s="59">
        <f>+IF(LEFT([1]!Tabla13[[#This Row],[Tarea]],5)="MJ_PM",2,IF(LEFT([1]!Tabla13[[#This Row],[Tarea]],8)="MJ_TE_CA",1,0))</f>
        <v>0</v>
      </c>
      <c r="K156" s="72" t="s">
        <v>8067</v>
      </c>
      <c r="L156" s="74">
        <v>45851</v>
      </c>
      <c r="M156" s="74" t="s">
        <v>15</v>
      </c>
      <c r="N156" s="73"/>
      <c r="O156" s="73">
        <f>+IF(OR([1]!Tabla13[[#This Row],[Responsable]]="Mantenimiento Mecánico",[1]!Tabla13[[#This Row],[Serie / Paralelo]]="X"),1,"")</f>
        <v>1</v>
      </c>
      <c r="P156" s="75">
        <f>IFERROR(ROUND([1]!Tabla13[[#This Row],[HH]]/[1]!Tabla13[[#This Row],[Cantidad]],0),"")</f>
        <v>3</v>
      </c>
      <c r="Q156" s="75">
        <v>2</v>
      </c>
      <c r="R156" s="75">
        <v>6</v>
      </c>
      <c r="S156" s="79"/>
      <c r="T156" s="79"/>
      <c r="U156" s="66"/>
      <c r="V156" s="68"/>
      <c r="W156" s="69"/>
      <c r="X156" s="69"/>
      <c r="Y156" s="70"/>
      <c r="Z156" s="70"/>
    </row>
    <row r="157" spans="1:26" x14ac:dyDescent="0.35">
      <c r="A157" s="59">
        <v>156</v>
      </c>
      <c r="B157" s="1" t="s">
        <v>8068</v>
      </c>
      <c r="C157" s="59" t="s">
        <v>8069</v>
      </c>
      <c r="D157" s="59" t="s">
        <v>13</v>
      </c>
      <c r="E157" s="59"/>
      <c r="F157" s="59"/>
      <c r="G157" s="72" t="s">
        <v>3806</v>
      </c>
      <c r="H157" s="59" t="s">
        <v>7418</v>
      </c>
      <c r="I157" s="59"/>
      <c r="J157" s="59">
        <f>+IF(LEFT([1]!Tabla13[[#This Row],[Tarea]],5)="MJ_PM",2,IF(LEFT([1]!Tabla13[[#This Row],[Tarea]],8)="MJ_TE_CA",1,0))</f>
        <v>0</v>
      </c>
      <c r="K157" s="72" t="s">
        <v>7444</v>
      </c>
      <c r="L157" s="74">
        <v>45848</v>
      </c>
      <c r="M157" s="74" t="s">
        <v>15</v>
      </c>
      <c r="N157" s="73"/>
      <c r="O157" s="73">
        <f>+IF(OR([1]!Tabla13[[#This Row],[Responsable]]="Mantenimiento Mecánico",[1]!Tabla13[[#This Row],[Serie / Paralelo]]="X"),1,"")</f>
        <v>1</v>
      </c>
      <c r="P157" s="75">
        <f>IFERROR(ROUND([1]!Tabla13[[#This Row],[HH]]/[1]!Tabla13[[#This Row],[Cantidad]],0),"")</f>
        <v>1</v>
      </c>
      <c r="Q157" s="75">
        <v>2</v>
      </c>
      <c r="R157" s="75">
        <v>1</v>
      </c>
      <c r="S157" s="79"/>
      <c r="T157" s="79"/>
      <c r="U157" s="66"/>
      <c r="V157" s="68"/>
      <c r="W157" s="69"/>
      <c r="X157" s="69"/>
      <c r="Y157" s="70"/>
      <c r="Z157" s="70"/>
    </row>
    <row r="158" spans="1:26" x14ac:dyDescent="0.35">
      <c r="A158" s="59">
        <v>157</v>
      </c>
      <c r="B158" s="1" t="s">
        <v>8070</v>
      </c>
      <c r="C158" s="59" t="s">
        <v>8071</v>
      </c>
      <c r="D158" s="59" t="s">
        <v>13</v>
      </c>
      <c r="E158" s="59"/>
      <c r="F158" s="59"/>
      <c r="G158" s="72" t="s">
        <v>3806</v>
      </c>
      <c r="H158" s="59" t="s">
        <v>7418</v>
      </c>
      <c r="I158" s="59"/>
      <c r="J158" s="59">
        <f>+IF(LEFT([1]!Tabla13[[#This Row],[Tarea]],5)="MJ_PM",2,IF(LEFT([1]!Tabla13[[#This Row],[Tarea]],8)="MJ_TE_CA",1,0))</f>
        <v>0</v>
      </c>
      <c r="K158" s="72" t="s">
        <v>7507</v>
      </c>
      <c r="L158" s="74">
        <v>45851</v>
      </c>
      <c r="M158" s="74" t="s">
        <v>15</v>
      </c>
      <c r="N158" s="73"/>
      <c r="O158" s="73">
        <f>+IF(OR([1]!Tabla13[[#This Row],[Responsable]]="Mantenimiento Mecánico",[1]!Tabla13[[#This Row],[Serie / Paralelo]]="X"),1,"")</f>
        <v>1</v>
      </c>
      <c r="P158" s="75">
        <f>IFERROR(ROUND([1]!Tabla13[[#This Row],[HH]]/[1]!Tabla13[[#This Row],[Cantidad]],0),"")</f>
        <v>2</v>
      </c>
      <c r="Q158" s="75">
        <v>2</v>
      </c>
      <c r="R158" s="75">
        <v>4</v>
      </c>
      <c r="S158" s="79"/>
      <c r="T158" s="79"/>
      <c r="U158" s="66"/>
      <c r="V158" s="68"/>
      <c r="W158" s="69"/>
      <c r="X158" s="69"/>
      <c r="Y158" s="70"/>
      <c r="Z158" s="70"/>
    </row>
    <row r="159" spans="1:26" x14ac:dyDescent="0.35">
      <c r="A159" s="59">
        <v>158</v>
      </c>
      <c r="B159" s="1" t="s">
        <v>8072</v>
      </c>
      <c r="C159" s="59" t="s">
        <v>8073</v>
      </c>
      <c r="D159" s="59" t="s">
        <v>13</v>
      </c>
      <c r="E159" s="59"/>
      <c r="F159" s="59"/>
      <c r="G159" s="72" t="s">
        <v>3806</v>
      </c>
      <c r="H159" s="59" t="s">
        <v>7418</v>
      </c>
      <c r="I159" s="59"/>
      <c r="J159" s="59">
        <f>+IF(LEFT([1]!Tabla13[[#This Row],[Tarea]],5)="MJ_PM",2,IF(LEFT([1]!Tabla13[[#This Row],[Tarea]],8)="MJ_TE_CA",1,0))</f>
        <v>0</v>
      </c>
      <c r="K159" s="72" t="s">
        <v>7538</v>
      </c>
      <c r="L159" s="74">
        <v>45847</v>
      </c>
      <c r="M159" s="74" t="s">
        <v>15</v>
      </c>
      <c r="N159" s="73"/>
      <c r="O159" s="73">
        <f>+IF(OR([1]!Tabla13[[#This Row],[Responsable]]="Mantenimiento Mecánico",[1]!Tabla13[[#This Row],[Serie / Paralelo]]="X"),1,"")</f>
        <v>1</v>
      </c>
      <c r="P159" s="75">
        <f>IFERROR(ROUND([1]!Tabla13[[#This Row],[HH]]/[1]!Tabla13[[#This Row],[Cantidad]],0),"")</f>
        <v>1</v>
      </c>
      <c r="Q159" s="75">
        <v>2</v>
      </c>
      <c r="R159" s="75">
        <v>2</v>
      </c>
      <c r="S159" s="79"/>
      <c r="T159" s="79"/>
      <c r="U159" s="66"/>
      <c r="V159" s="68"/>
      <c r="W159" s="69"/>
      <c r="X159" s="69"/>
      <c r="Y159" s="70"/>
      <c r="Z159" s="70"/>
    </row>
    <row r="160" spans="1:26" x14ac:dyDescent="0.35">
      <c r="A160" s="59">
        <v>159</v>
      </c>
      <c r="B160" s="1" t="s">
        <v>8074</v>
      </c>
      <c r="C160" s="59" t="s">
        <v>8075</v>
      </c>
      <c r="D160" s="59" t="s">
        <v>13</v>
      </c>
      <c r="E160" s="59"/>
      <c r="F160" s="59"/>
      <c r="G160" s="72" t="s">
        <v>3806</v>
      </c>
      <c r="H160" s="59" t="s">
        <v>7418</v>
      </c>
      <c r="I160" s="59"/>
      <c r="J160" s="59">
        <f>+IF(LEFT([1]!Tabla13[[#This Row],[Tarea]],5)="MJ_PM",2,IF(LEFT([1]!Tabla13[[#This Row],[Tarea]],8)="MJ_TE_CA",1,0))</f>
        <v>0</v>
      </c>
      <c r="K160" s="72" t="s">
        <v>7535</v>
      </c>
      <c r="L160" s="74">
        <v>45847</v>
      </c>
      <c r="M160" s="74" t="s">
        <v>16</v>
      </c>
      <c r="N160" s="73"/>
      <c r="O160" s="73" t="str">
        <f>+IF(OR([1]!Tabla13[[#This Row],[Responsable]]="Mantenimiento Mecánico",[1]!Tabla13[[#This Row],[Serie / Paralelo]]="X"),1,"")</f>
        <v/>
      </c>
      <c r="P160" s="75">
        <f>IFERROR(ROUND([1]!Tabla13[[#This Row],[HH]]/[1]!Tabla13[[#This Row],[Cantidad]],0),"")</f>
        <v>4</v>
      </c>
      <c r="Q160" s="75">
        <v>2</v>
      </c>
      <c r="R160" s="75">
        <v>8</v>
      </c>
      <c r="S160" s="79"/>
      <c r="T160" s="79"/>
      <c r="U160" s="66"/>
      <c r="V160" s="68"/>
      <c r="W160" s="69"/>
      <c r="X160" s="69"/>
      <c r="Y160" s="70"/>
      <c r="Z160" s="70"/>
    </row>
    <row r="161" spans="1:26" x14ac:dyDescent="0.35">
      <c r="A161" s="59">
        <v>160</v>
      </c>
      <c r="B161" s="1" t="s">
        <v>8076</v>
      </c>
      <c r="C161" s="59" t="s">
        <v>8077</v>
      </c>
      <c r="D161" s="59" t="s">
        <v>8078</v>
      </c>
      <c r="E161" s="59"/>
      <c r="F161" s="59"/>
      <c r="G161" s="72" t="s">
        <v>137</v>
      </c>
      <c r="H161" s="59" t="s">
        <v>112</v>
      </c>
      <c r="I161" s="59"/>
      <c r="J161" s="59">
        <f>+IF(LEFT([1]!Tabla13[[#This Row],[Tarea]],5)="MJ_PM",2,IF(LEFT([1]!Tabla13[[#This Row],[Tarea]],8)="MJ_TE_CA",1,0))</f>
        <v>0</v>
      </c>
      <c r="K161" s="72" t="s">
        <v>8079</v>
      </c>
      <c r="L161" s="74">
        <v>45845</v>
      </c>
      <c r="M161" s="74" t="s">
        <v>15</v>
      </c>
      <c r="N161" s="73"/>
      <c r="O161" s="73">
        <f>+IF(OR([1]!Tabla13[[#This Row],[Responsable]]="Mantenimiento Mecánico",[1]!Tabla13[[#This Row],[Serie / Paralelo]]="X"),1,"")</f>
        <v>1</v>
      </c>
      <c r="P161" s="75">
        <f>IFERROR(ROUND([1]!Tabla13[[#This Row],[HH]]/[1]!Tabla13[[#This Row],[Cantidad]],0),"")</f>
        <v>2</v>
      </c>
      <c r="Q161" s="75">
        <v>2</v>
      </c>
      <c r="R161" s="75">
        <v>4</v>
      </c>
      <c r="S161" s="79"/>
      <c r="T161" s="79"/>
      <c r="U161" s="66"/>
      <c r="V161" s="68"/>
      <c r="W161" s="69"/>
      <c r="X161" s="69"/>
      <c r="Y161" s="70"/>
      <c r="Z161" s="70"/>
    </row>
    <row r="162" spans="1:26" x14ac:dyDescent="0.35">
      <c r="A162" s="59">
        <v>161</v>
      </c>
      <c r="B162" s="1" t="s">
        <v>8080</v>
      </c>
      <c r="C162" s="59" t="s">
        <v>8081</v>
      </c>
      <c r="D162" s="59" t="s">
        <v>8082</v>
      </c>
      <c r="E162" s="59"/>
      <c r="F162" s="59"/>
      <c r="G162" s="72" t="s">
        <v>173</v>
      </c>
      <c r="H162" s="59" t="s">
        <v>3888</v>
      </c>
      <c r="I162" s="59"/>
      <c r="J162" s="59">
        <f>+IF(LEFT([1]!Tabla13[[#This Row],[Tarea]],5)="MJ_PM",2,IF(LEFT([1]!Tabla13[[#This Row],[Tarea]],8)="MJ_TE_CA",1,0))</f>
        <v>0</v>
      </c>
      <c r="K162" s="72" t="s">
        <v>8083</v>
      </c>
      <c r="L162" s="74">
        <v>45846</v>
      </c>
      <c r="M162" s="74" t="s">
        <v>15</v>
      </c>
      <c r="N162" s="73"/>
      <c r="O162" s="73">
        <f>+IF(OR([1]!Tabla13[[#This Row],[Responsable]]="Mantenimiento Mecánico",[1]!Tabla13[[#This Row],[Serie / Paralelo]]="X"),1,"")</f>
        <v>1</v>
      </c>
      <c r="P162" s="75">
        <f>IFERROR(ROUND([1]!Tabla13[[#This Row],[HH]]/[1]!Tabla13[[#This Row],[Cantidad]],0),"")</f>
        <v>24</v>
      </c>
      <c r="Q162" s="75">
        <v>3</v>
      </c>
      <c r="R162" s="75">
        <v>70.5</v>
      </c>
      <c r="S162" s="79"/>
      <c r="T162" s="79"/>
      <c r="U162" s="66"/>
      <c r="V162" s="68"/>
      <c r="W162" s="69"/>
      <c r="X162" s="69"/>
      <c r="Y162" s="70"/>
      <c r="Z162" s="70"/>
    </row>
    <row r="163" spans="1:26" x14ac:dyDescent="0.35">
      <c r="A163" s="59">
        <v>162</v>
      </c>
      <c r="B163" s="1" t="s">
        <v>8084</v>
      </c>
      <c r="C163" s="59" t="s">
        <v>8085</v>
      </c>
      <c r="D163" s="59" t="s">
        <v>8086</v>
      </c>
      <c r="E163" s="59"/>
      <c r="F163" s="59"/>
      <c r="G163" s="72" t="s">
        <v>173</v>
      </c>
      <c r="H163" s="59" t="s">
        <v>3888</v>
      </c>
      <c r="I163" s="59"/>
      <c r="J163" s="59">
        <f>+IF(LEFT([1]!Tabla13[[#This Row],[Tarea]],5)="MJ_PM",2,IF(LEFT([1]!Tabla13[[#This Row],[Tarea]],8)="MJ_TE_CA",1,0))</f>
        <v>0</v>
      </c>
      <c r="K163" s="72" t="s">
        <v>8087</v>
      </c>
      <c r="L163" s="74">
        <v>45846</v>
      </c>
      <c r="M163" s="74" t="s">
        <v>15</v>
      </c>
      <c r="N163" s="73"/>
      <c r="O163" s="73">
        <f>+IF(OR([1]!Tabla13[[#This Row],[Responsable]]="Mantenimiento Mecánico",[1]!Tabla13[[#This Row],[Serie / Paralelo]]="X"),1,"")</f>
        <v>1</v>
      </c>
      <c r="P163" s="75">
        <f>IFERROR(ROUND([1]!Tabla13[[#This Row],[HH]]/[1]!Tabla13[[#This Row],[Cantidad]],0),"")</f>
        <v>2</v>
      </c>
      <c r="Q163" s="75">
        <v>1</v>
      </c>
      <c r="R163" s="75">
        <v>2</v>
      </c>
      <c r="S163" s="79"/>
      <c r="T163" s="79"/>
      <c r="U163" s="66"/>
      <c r="V163" s="68"/>
      <c r="W163" s="69"/>
      <c r="X163" s="69"/>
      <c r="Y163" s="70"/>
      <c r="Z163" s="70"/>
    </row>
    <row r="164" spans="1:26" x14ac:dyDescent="0.35">
      <c r="A164" s="59">
        <v>163</v>
      </c>
      <c r="B164" s="1" t="s">
        <v>8088</v>
      </c>
      <c r="C164" s="59" t="s">
        <v>8089</v>
      </c>
      <c r="D164" s="59" t="s">
        <v>13</v>
      </c>
      <c r="E164" s="59"/>
      <c r="F164" s="59"/>
      <c r="G164" s="72" t="s">
        <v>173</v>
      </c>
      <c r="H164" s="59" t="s">
        <v>3888</v>
      </c>
      <c r="I164" s="59"/>
      <c r="J164" s="59">
        <f>+IF(LEFT([1]!Tabla13[[#This Row],[Tarea]],5)="MJ_PM",2,IF(LEFT([1]!Tabla13[[#This Row],[Tarea]],8)="MJ_TE_CA",1,0))</f>
        <v>0</v>
      </c>
      <c r="K164" s="72" t="s">
        <v>8090</v>
      </c>
      <c r="L164" s="74">
        <v>45846</v>
      </c>
      <c r="M164" s="74" t="s">
        <v>23</v>
      </c>
      <c r="N164" s="73"/>
      <c r="O164" s="73" t="str">
        <f>+IF(OR([1]!Tabla13[[#This Row],[Responsable]]="Mantenimiento Mecánico",[1]!Tabla13[[#This Row],[Serie / Paralelo]]="X"),1,"")</f>
        <v/>
      </c>
      <c r="P164" s="75">
        <f>IFERROR(ROUND([1]!Tabla13[[#This Row],[HH]]/[1]!Tabla13[[#This Row],[Cantidad]],0),"")</f>
        <v>2</v>
      </c>
      <c r="Q164" s="75">
        <v>1</v>
      </c>
      <c r="R164" s="75">
        <v>1.5</v>
      </c>
      <c r="S164" s="79"/>
      <c r="T164" s="79"/>
      <c r="U164" s="66"/>
      <c r="V164" s="68"/>
      <c r="W164" s="69"/>
      <c r="X164" s="69"/>
      <c r="Y164" s="70"/>
      <c r="Z164" s="70"/>
    </row>
    <row r="165" spans="1:26" x14ac:dyDescent="0.35">
      <c r="A165" s="59">
        <v>164</v>
      </c>
      <c r="B165" s="1" t="s">
        <v>8091</v>
      </c>
      <c r="C165" s="59" t="s">
        <v>8092</v>
      </c>
      <c r="D165" s="59" t="s">
        <v>13</v>
      </c>
      <c r="E165" s="59"/>
      <c r="F165" s="59"/>
      <c r="G165" s="72" t="s">
        <v>173</v>
      </c>
      <c r="H165" s="59" t="s">
        <v>3888</v>
      </c>
      <c r="I165" s="59"/>
      <c r="J165" s="59">
        <f>+IF(LEFT([1]!Tabla13[[#This Row],[Tarea]],5)="MJ_PM",2,IF(LEFT([1]!Tabla13[[#This Row],[Tarea]],8)="MJ_TE_CA",1,0))</f>
        <v>0</v>
      </c>
      <c r="K165" s="72" t="s">
        <v>8093</v>
      </c>
      <c r="L165" s="74">
        <v>45846</v>
      </c>
      <c r="M165" s="74" t="s">
        <v>865</v>
      </c>
      <c r="N165" s="73"/>
      <c r="O165" s="73" t="str">
        <f>+IF(OR([1]!Tabla13[[#This Row],[Responsable]]="Mantenimiento Mecánico",[1]!Tabla13[[#This Row],[Serie / Paralelo]]="X"),1,"")</f>
        <v/>
      </c>
      <c r="P165" s="75">
        <f>IFERROR(ROUND([1]!Tabla13[[#This Row],[HH]]/[1]!Tabla13[[#This Row],[Cantidad]],0),"")</f>
        <v>1</v>
      </c>
      <c r="Q165" s="75">
        <v>2</v>
      </c>
      <c r="R165" s="75">
        <v>2</v>
      </c>
      <c r="S165" s="67"/>
      <c r="T165" s="67"/>
      <c r="U165" s="66"/>
      <c r="V165" s="68"/>
      <c r="W165" s="69"/>
      <c r="X165" s="69"/>
      <c r="Y165" s="70"/>
      <c r="Z165" s="70"/>
    </row>
    <row r="166" spans="1:26" x14ac:dyDescent="0.35">
      <c r="A166" s="59">
        <v>165</v>
      </c>
      <c r="B166" s="1" t="s">
        <v>8094</v>
      </c>
      <c r="C166" s="59" t="s">
        <v>8095</v>
      </c>
      <c r="D166" s="59" t="s">
        <v>8096</v>
      </c>
      <c r="E166" s="59"/>
      <c r="F166" s="59"/>
      <c r="G166" s="72" t="s">
        <v>173</v>
      </c>
      <c r="H166" s="59" t="s">
        <v>3888</v>
      </c>
      <c r="I166" s="59"/>
      <c r="J166" s="59">
        <f>+IF(LEFT([1]!Tabla13[[#This Row],[Tarea]],5)="MJ_PM",2,IF(LEFT([1]!Tabla13[[#This Row],[Tarea]],8)="MJ_TE_CA",1,0))</f>
        <v>0</v>
      </c>
      <c r="K166" s="72" t="s">
        <v>1510</v>
      </c>
      <c r="L166" s="74">
        <v>45846</v>
      </c>
      <c r="M166" s="74" t="s">
        <v>15</v>
      </c>
      <c r="N166" s="73"/>
      <c r="O166" s="73">
        <f>+IF(OR([1]!Tabla13[[#This Row],[Responsable]]="Mantenimiento Mecánico",[1]!Tabla13[[#This Row],[Serie / Paralelo]]="X"),1,"")</f>
        <v>1</v>
      </c>
      <c r="P166" s="75">
        <f>IFERROR(ROUND([1]!Tabla13[[#This Row],[HH]]/[1]!Tabla13[[#This Row],[Cantidad]],0),"")</f>
        <v>6</v>
      </c>
      <c r="Q166" s="75">
        <v>2</v>
      </c>
      <c r="R166" s="75">
        <v>12</v>
      </c>
      <c r="S166" s="79"/>
      <c r="T166" s="79"/>
      <c r="U166" s="66"/>
      <c r="V166" s="68"/>
      <c r="W166" s="69"/>
      <c r="X166" s="69"/>
      <c r="Y166" s="70"/>
      <c r="Z166" s="70"/>
    </row>
    <row r="167" spans="1:26" x14ac:dyDescent="0.35">
      <c r="A167" s="59">
        <v>166</v>
      </c>
      <c r="B167" s="1" t="s">
        <v>7108</v>
      </c>
      <c r="C167" s="59" t="s">
        <v>8097</v>
      </c>
      <c r="D167" s="59" t="s">
        <v>8098</v>
      </c>
      <c r="E167" s="59"/>
      <c r="F167" s="59"/>
      <c r="G167" s="72" t="s">
        <v>173</v>
      </c>
      <c r="H167" s="59" t="s">
        <v>3888</v>
      </c>
      <c r="I167" s="59"/>
      <c r="J167" s="59">
        <f>+IF(LEFT([1]!Tabla13[[#This Row],[Tarea]],5)="MJ_PM",2,IF(LEFT([1]!Tabla13[[#This Row],[Tarea]],8)="MJ_TE_CA",1,0))</f>
        <v>0</v>
      </c>
      <c r="K167" s="72" t="s">
        <v>1346</v>
      </c>
      <c r="L167" s="74">
        <v>45846</v>
      </c>
      <c r="M167" s="74" t="s">
        <v>15</v>
      </c>
      <c r="N167" s="73"/>
      <c r="O167" s="73">
        <f>+IF(OR([1]!Tabla13[[#This Row],[Responsable]]="Mantenimiento Mecánico",[1]!Tabla13[[#This Row],[Serie / Paralelo]]="X"),1,"")</f>
        <v>1</v>
      </c>
      <c r="P167" s="75">
        <f>IFERROR(ROUND([1]!Tabla13[[#This Row],[HH]]/[1]!Tabla13[[#This Row],[Cantidad]],0),"")</f>
        <v>1</v>
      </c>
      <c r="Q167" s="75">
        <v>1</v>
      </c>
      <c r="R167" s="75">
        <v>1</v>
      </c>
      <c r="S167" s="79"/>
      <c r="T167" s="79"/>
      <c r="U167" s="66"/>
      <c r="V167" s="68"/>
      <c r="W167" s="69"/>
      <c r="X167" s="69"/>
      <c r="Y167" s="70"/>
      <c r="Z167" s="70"/>
    </row>
    <row r="168" spans="1:26" x14ac:dyDescent="0.35">
      <c r="A168" s="59">
        <v>167</v>
      </c>
      <c r="B168" s="1" t="s">
        <v>8099</v>
      </c>
      <c r="C168" s="59" t="s">
        <v>8100</v>
      </c>
      <c r="D168" s="59" t="s">
        <v>13</v>
      </c>
      <c r="E168" s="59"/>
      <c r="F168" s="59"/>
      <c r="G168" s="72" t="s">
        <v>173</v>
      </c>
      <c r="H168" s="59" t="s">
        <v>3888</v>
      </c>
      <c r="I168" s="59"/>
      <c r="J168" s="59">
        <f>+IF(LEFT([1]!Tabla13[[#This Row],[Tarea]],5)="MJ_PM",2,IF(LEFT([1]!Tabla13[[#This Row],[Tarea]],8)="MJ_TE_CA",1,0))</f>
        <v>0</v>
      </c>
      <c r="K168" s="72" t="s">
        <v>7537</v>
      </c>
      <c r="L168" s="74">
        <v>45846</v>
      </c>
      <c r="M168" s="74" t="s">
        <v>15</v>
      </c>
      <c r="N168" s="73"/>
      <c r="O168" s="73">
        <f>+IF(OR([1]!Tabla13[[#This Row],[Responsable]]="Mantenimiento Mecánico",[1]!Tabla13[[#This Row],[Serie / Paralelo]]="X"),1,"")</f>
        <v>1</v>
      </c>
      <c r="P168" s="75">
        <f>IFERROR(ROUND([1]!Tabla13[[#This Row],[HH]]/[1]!Tabla13[[#This Row],[Cantidad]],0),"")</f>
        <v>1</v>
      </c>
      <c r="Q168" s="75">
        <v>2</v>
      </c>
      <c r="R168" s="75">
        <v>2</v>
      </c>
      <c r="S168" s="79"/>
      <c r="T168" s="79"/>
      <c r="U168" s="66"/>
      <c r="V168" s="68"/>
      <c r="W168" s="69"/>
      <c r="X168" s="69"/>
      <c r="Y168" s="70"/>
      <c r="Z168" s="70"/>
    </row>
    <row r="169" spans="1:26" x14ac:dyDescent="0.35">
      <c r="A169" s="59">
        <v>168</v>
      </c>
      <c r="B169" s="1" t="s">
        <v>8101</v>
      </c>
      <c r="C169" s="59" t="s">
        <v>8102</v>
      </c>
      <c r="D169" s="59" t="s">
        <v>8103</v>
      </c>
      <c r="E169" s="59"/>
      <c r="F169" s="59"/>
      <c r="G169" s="72" t="s">
        <v>173</v>
      </c>
      <c r="H169" s="59" t="s">
        <v>3888</v>
      </c>
      <c r="I169" s="59"/>
      <c r="J169" s="59">
        <f>+IF(LEFT([1]!Tabla13[[#This Row],[Tarea]],5)="MJ_PM",2,IF(LEFT([1]!Tabla13[[#This Row],[Tarea]],8)="MJ_TE_CA",1,0))</f>
        <v>0</v>
      </c>
      <c r="K169" s="72" t="s">
        <v>1508</v>
      </c>
      <c r="L169" s="74">
        <v>45846</v>
      </c>
      <c r="M169" s="74" t="s">
        <v>15</v>
      </c>
      <c r="N169" s="73"/>
      <c r="O169" s="73">
        <f>+IF(OR([1]!Tabla13[[#This Row],[Responsable]]="Mantenimiento Mecánico",[1]!Tabla13[[#This Row],[Serie / Paralelo]]="X"),1,"")</f>
        <v>1</v>
      </c>
      <c r="P169" s="75">
        <f>IFERROR(ROUND([1]!Tabla13[[#This Row],[HH]]/[1]!Tabla13[[#This Row],[Cantidad]],0),"")</f>
        <v>2</v>
      </c>
      <c r="Q169" s="75">
        <v>2</v>
      </c>
      <c r="R169" s="75">
        <v>4</v>
      </c>
      <c r="S169" s="79"/>
      <c r="T169" s="79"/>
      <c r="U169" s="66"/>
      <c r="V169" s="68"/>
      <c r="W169" s="69"/>
      <c r="X169" s="69"/>
      <c r="Y169" s="70"/>
      <c r="Z169" s="70"/>
    </row>
    <row r="170" spans="1:26" x14ac:dyDescent="0.35">
      <c r="A170" s="59">
        <v>169</v>
      </c>
      <c r="B170" s="1" t="s">
        <v>8104</v>
      </c>
      <c r="C170" s="59" t="s">
        <v>8105</v>
      </c>
      <c r="D170" s="59" t="s">
        <v>8106</v>
      </c>
      <c r="E170" s="59"/>
      <c r="F170" s="59"/>
      <c r="G170" s="72" t="s">
        <v>173</v>
      </c>
      <c r="H170" s="59" t="s">
        <v>3888</v>
      </c>
      <c r="I170" s="59"/>
      <c r="J170" s="59">
        <f>+IF(LEFT([1]!Tabla13[[#This Row],[Tarea]],5)="MJ_PM",2,IF(LEFT([1]!Tabla13[[#This Row],[Tarea]],8)="MJ_TE_CA",1,0))</f>
        <v>0</v>
      </c>
      <c r="K170" s="72" t="s">
        <v>6110</v>
      </c>
      <c r="L170" s="74">
        <v>45846</v>
      </c>
      <c r="M170" s="74" t="s">
        <v>15</v>
      </c>
      <c r="N170" s="73"/>
      <c r="O170" s="73">
        <f>+IF(OR([1]!Tabla13[[#This Row],[Responsable]]="Mantenimiento Mecánico",[1]!Tabla13[[#This Row],[Serie / Paralelo]]="X"),1,"")</f>
        <v>1</v>
      </c>
      <c r="P170" s="75">
        <f>IFERROR(ROUND([1]!Tabla13[[#This Row],[HH]]/[1]!Tabla13[[#This Row],[Cantidad]],0),"")</f>
        <v>2</v>
      </c>
      <c r="Q170" s="75">
        <v>2</v>
      </c>
      <c r="R170" s="75">
        <v>4</v>
      </c>
      <c r="S170" s="79"/>
      <c r="T170" s="79"/>
      <c r="U170" s="66"/>
      <c r="V170" s="68"/>
      <c r="W170" s="69"/>
      <c r="X170" s="69"/>
      <c r="Y170" s="70"/>
      <c r="Z170" s="70"/>
    </row>
    <row r="171" spans="1:26" x14ac:dyDescent="0.35">
      <c r="A171" s="59">
        <v>170</v>
      </c>
      <c r="B171" s="1" t="s">
        <v>8107</v>
      </c>
      <c r="C171" s="59" t="s">
        <v>8108</v>
      </c>
      <c r="D171" s="59" t="s">
        <v>13</v>
      </c>
      <c r="E171" s="59"/>
      <c r="F171" s="59"/>
      <c r="G171" s="72" t="s">
        <v>173</v>
      </c>
      <c r="H171" s="59" t="s">
        <v>3888</v>
      </c>
      <c r="I171" s="59"/>
      <c r="J171" s="59">
        <f>+IF(LEFT([1]!Tabla13[[#This Row],[Tarea]],5)="MJ_PM",2,IF(LEFT([1]!Tabla13[[#This Row],[Tarea]],8)="MJ_TE_CA",1,0))</f>
        <v>0</v>
      </c>
      <c r="K171" s="72" t="s">
        <v>1529</v>
      </c>
      <c r="L171" s="74">
        <v>45846</v>
      </c>
      <c r="M171" s="74" t="s">
        <v>23</v>
      </c>
      <c r="N171" s="73"/>
      <c r="O171" s="73" t="str">
        <f>+IF(OR([1]!Tabla13[[#This Row],[Responsable]]="Mantenimiento Mecánico",[1]!Tabla13[[#This Row],[Serie / Paralelo]]="X"),1,"")</f>
        <v/>
      </c>
      <c r="P171" s="75">
        <f>IFERROR(ROUND([1]!Tabla13[[#This Row],[HH]]/[1]!Tabla13[[#This Row],[Cantidad]],0),"")</f>
        <v>3</v>
      </c>
      <c r="Q171" s="75">
        <v>2</v>
      </c>
      <c r="R171" s="75">
        <v>6</v>
      </c>
      <c r="S171" s="79"/>
      <c r="T171" s="79"/>
      <c r="U171" s="66"/>
      <c r="V171" s="68"/>
      <c r="W171" s="69"/>
      <c r="X171" s="69"/>
      <c r="Y171" s="70"/>
      <c r="Z171" s="70"/>
    </row>
    <row r="172" spans="1:26" x14ac:dyDescent="0.35">
      <c r="A172" s="59">
        <v>171</v>
      </c>
      <c r="B172" s="1" t="s">
        <v>8109</v>
      </c>
      <c r="C172" s="59" t="s">
        <v>8110</v>
      </c>
      <c r="D172" s="59" t="s">
        <v>13</v>
      </c>
      <c r="E172" s="59"/>
      <c r="F172" s="59"/>
      <c r="G172" s="72" t="s">
        <v>1594</v>
      </c>
      <c r="H172" s="59" t="s">
        <v>8111</v>
      </c>
      <c r="I172" s="59"/>
      <c r="J172" s="59">
        <f>+IF(LEFT([1]!Tabla13[[#This Row],[Tarea]],5)="MJ_PM",2,IF(LEFT([1]!Tabla13[[#This Row],[Tarea]],8)="MJ_TE_CA",1,0))</f>
        <v>0</v>
      </c>
      <c r="K172" s="72" t="s">
        <v>8112</v>
      </c>
      <c r="L172" s="74">
        <v>45847</v>
      </c>
      <c r="M172" s="74" t="s">
        <v>911</v>
      </c>
      <c r="N172" s="73"/>
      <c r="O172" s="73" t="str">
        <f>+IF(OR([1]!Tabla13[[#This Row],[Responsable]]="Mantenimiento Mecánico",[1]!Tabla13[[#This Row],[Serie / Paralelo]]="X"),1,"")</f>
        <v/>
      </c>
      <c r="P172" s="75">
        <f>IFERROR(ROUND([1]!Tabla13[[#This Row],[HH]]/[1]!Tabla13[[#This Row],[Cantidad]],0),"")</f>
        <v>3</v>
      </c>
      <c r="Q172" s="75">
        <v>2</v>
      </c>
      <c r="R172" s="75">
        <v>6.5</v>
      </c>
      <c r="S172" s="79"/>
      <c r="T172" s="79"/>
      <c r="U172" s="66"/>
      <c r="V172" s="68"/>
      <c r="W172" s="69"/>
      <c r="X172" s="69"/>
      <c r="Y172" s="70"/>
      <c r="Z172" s="70"/>
    </row>
    <row r="173" spans="1:26" x14ac:dyDescent="0.35">
      <c r="A173" s="59">
        <v>172</v>
      </c>
      <c r="B173" s="1" t="s">
        <v>8113</v>
      </c>
      <c r="C173" s="59" t="s">
        <v>8114</v>
      </c>
      <c r="D173" s="59" t="s">
        <v>8115</v>
      </c>
      <c r="E173" s="59"/>
      <c r="F173" s="59"/>
      <c r="G173" s="72" t="s">
        <v>177</v>
      </c>
      <c r="H173" s="59" t="s">
        <v>1700</v>
      </c>
      <c r="I173" s="59"/>
      <c r="J173" s="59">
        <f>+IF(LEFT([1]!Tabla13[[#This Row],[Tarea]],5)="MJ_PM",2,IF(LEFT([1]!Tabla13[[#This Row],[Tarea]],8)="MJ_TE_CA",1,0))</f>
        <v>0</v>
      </c>
      <c r="K173" s="72" t="s">
        <v>8116</v>
      </c>
      <c r="L173" s="74">
        <v>45845</v>
      </c>
      <c r="M173" s="74" t="s">
        <v>15</v>
      </c>
      <c r="N173" s="73"/>
      <c r="O173" s="73">
        <f>+IF(OR([1]!Tabla13[[#This Row],[Responsable]]="Mantenimiento Mecánico",[1]!Tabla13[[#This Row],[Serie / Paralelo]]="X"),1,"")</f>
        <v>1</v>
      </c>
      <c r="P173" s="75">
        <f>IFERROR(ROUND([1]!Tabla13[[#This Row],[HH]]/[1]!Tabla13[[#This Row],[Cantidad]],0),"")</f>
        <v>16</v>
      </c>
      <c r="Q173" s="75">
        <v>2</v>
      </c>
      <c r="R173" s="75">
        <v>32</v>
      </c>
      <c r="S173" s="79"/>
      <c r="T173" s="79"/>
      <c r="U173" s="66"/>
      <c r="V173" s="68"/>
      <c r="W173" s="69"/>
      <c r="X173" s="69"/>
      <c r="Y173" s="70"/>
      <c r="Z173" s="70"/>
    </row>
    <row r="174" spans="1:26" x14ac:dyDescent="0.35">
      <c r="A174" s="59">
        <v>173</v>
      </c>
      <c r="B174" s="1" t="s">
        <v>8117</v>
      </c>
      <c r="C174" s="59" t="s">
        <v>8118</v>
      </c>
      <c r="D174" s="59" t="s">
        <v>8119</v>
      </c>
      <c r="E174" s="59"/>
      <c r="F174" s="59"/>
      <c r="G174" s="72" t="s">
        <v>242</v>
      </c>
      <c r="H174" s="59" t="s">
        <v>3803</v>
      </c>
      <c r="I174" s="59"/>
      <c r="J174" s="59">
        <f>+IF(LEFT([1]!Tabla13[[#This Row],[Tarea]],5)="MJ_PM",2,IF(LEFT([1]!Tabla13[[#This Row],[Tarea]],8)="MJ_TE_CA",1,0))</f>
        <v>0</v>
      </c>
      <c r="K174" s="72" t="s">
        <v>8120</v>
      </c>
      <c r="L174" s="74">
        <v>45846</v>
      </c>
      <c r="M174" s="74" t="s">
        <v>15</v>
      </c>
      <c r="N174" s="73"/>
      <c r="O174" s="73">
        <f>+IF(OR([1]!Tabla13[[#This Row],[Responsable]]="Mantenimiento Mecánico",[1]!Tabla13[[#This Row],[Serie / Paralelo]]="X"),1,"")</f>
        <v>1</v>
      </c>
      <c r="P174" s="75">
        <f>IFERROR(ROUND([1]!Tabla13[[#This Row],[HH]]/[1]!Tabla13[[#This Row],[Cantidad]],0),"")</f>
        <v>12</v>
      </c>
      <c r="Q174" s="75">
        <v>3</v>
      </c>
      <c r="R174" s="75">
        <v>35</v>
      </c>
      <c r="S174" s="79"/>
      <c r="T174" s="79"/>
      <c r="U174" s="66"/>
      <c r="V174" s="97"/>
      <c r="W174" s="98"/>
      <c r="X174" s="69"/>
      <c r="Y174" s="70"/>
      <c r="Z174" s="70"/>
    </row>
    <row r="175" spans="1:26" x14ac:dyDescent="0.35">
      <c r="A175" s="59">
        <v>174</v>
      </c>
      <c r="B175" s="1" t="s">
        <v>8121</v>
      </c>
      <c r="C175" s="59" t="s">
        <v>8122</v>
      </c>
      <c r="D175" s="59" t="s">
        <v>13</v>
      </c>
      <c r="E175" s="59"/>
      <c r="F175" s="59"/>
      <c r="G175" s="72" t="s">
        <v>242</v>
      </c>
      <c r="H175" s="59" t="s">
        <v>3803</v>
      </c>
      <c r="I175" s="59"/>
      <c r="J175" s="59">
        <f>+IF(LEFT([1]!Tabla13[[#This Row],[Tarea]],5)="MJ_PM",2,IF(LEFT([1]!Tabla13[[#This Row],[Tarea]],8)="MJ_TE_CA",1,0))</f>
        <v>0</v>
      </c>
      <c r="K175" s="72" t="s">
        <v>8123</v>
      </c>
      <c r="L175" s="74">
        <v>45846</v>
      </c>
      <c r="M175" s="74" t="s">
        <v>865</v>
      </c>
      <c r="N175" s="73"/>
      <c r="O175" s="73" t="str">
        <f>+IF(OR([1]!Tabla13[[#This Row],[Responsable]]="Mantenimiento Mecánico",[1]!Tabla13[[#This Row],[Serie / Paralelo]]="X"),1,"")</f>
        <v/>
      </c>
      <c r="P175" s="75">
        <f>IFERROR(ROUND([1]!Tabla13[[#This Row],[HH]]/[1]!Tabla13[[#This Row],[Cantidad]],0),"")</f>
        <v>2</v>
      </c>
      <c r="Q175" s="75">
        <v>2</v>
      </c>
      <c r="R175" s="75">
        <v>4</v>
      </c>
      <c r="S175" s="79"/>
      <c r="T175" s="79"/>
      <c r="U175" s="66"/>
      <c r="V175" s="97"/>
      <c r="W175" s="98"/>
      <c r="X175" s="69"/>
      <c r="Y175" s="70"/>
      <c r="Z175" s="70"/>
    </row>
    <row r="176" spans="1:26" x14ac:dyDescent="0.35">
      <c r="A176" s="59">
        <v>175</v>
      </c>
      <c r="B176" s="1" t="s">
        <v>8124</v>
      </c>
      <c r="C176" s="59" t="s">
        <v>8125</v>
      </c>
      <c r="D176" s="59" t="s">
        <v>8126</v>
      </c>
      <c r="E176" s="59"/>
      <c r="F176" s="59"/>
      <c r="G176" s="72" t="s">
        <v>242</v>
      </c>
      <c r="H176" s="59" t="s">
        <v>3803</v>
      </c>
      <c r="I176" s="59"/>
      <c r="J176" s="59">
        <f>+IF(LEFT([1]!Tabla13[[#This Row],[Tarea]],5)="MJ_PM",2,IF(LEFT([1]!Tabla13[[#This Row],[Tarea]],8)="MJ_TE_CA",1,0))</f>
        <v>0</v>
      </c>
      <c r="K176" s="72" t="s">
        <v>4096</v>
      </c>
      <c r="L176" s="74">
        <v>45846</v>
      </c>
      <c r="M176" s="74" t="s">
        <v>898</v>
      </c>
      <c r="N176" s="73"/>
      <c r="O176" s="73" t="str">
        <f>+IF(OR([1]!Tabla13[[#This Row],[Responsable]]="Mantenimiento Mecánico",[1]!Tabla13[[#This Row],[Serie / Paralelo]]="X"),1,"")</f>
        <v/>
      </c>
      <c r="P176" s="75">
        <f>IFERROR(ROUND([1]!Tabla13[[#This Row],[HH]]/[1]!Tabla13[[#This Row],[Cantidad]],0),"")</f>
        <v>6</v>
      </c>
      <c r="Q176" s="75">
        <v>2</v>
      </c>
      <c r="R176" s="75">
        <v>12</v>
      </c>
      <c r="S176" s="79"/>
      <c r="T176" s="79"/>
      <c r="U176" s="66"/>
      <c r="V176" s="97"/>
      <c r="W176" s="98"/>
      <c r="X176" s="69"/>
      <c r="Y176" s="70"/>
      <c r="Z176" s="70"/>
    </row>
    <row r="177" spans="1:26" x14ac:dyDescent="0.35">
      <c r="A177" s="59">
        <v>176</v>
      </c>
      <c r="B177" s="1" t="s">
        <v>5104</v>
      </c>
      <c r="C177" s="59" t="s">
        <v>8127</v>
      </c>
      <c r="D177" s="59" t="s">
        <v>13</v>
      </c>
      <c r="E177" s="59"/>
      <c r="F177" s="59"/>
      <c r="G177" s="72" t="s">
        <v>242</v>
      </c>
      <c r="H177" s="59" t="s">
        <v>3803</v>
      </c>
      <c r="I177" s="59"/>
      <c r="J177" s="59">
        <f>+IF(LEFT([1]!Tabla13[[#This Row],[Tarea]],5)="MJ_PM",2,IF(LEFT([1]!Tabla13[[#This Row],[Tarea]],8)="MJ_TE_CA",1,0))</f>
        <v>0</v>
      </c>
      <c r="K177" s="72" t="s">
        <v>857</v>
      </c>
      <c r="L177" s="74">
        <v>45846</v>
      </c>
      <c r="M177" s="74" t="s">
        <v>23</v>
      </c>
      <c r="N177" s="73"/>
      <c r="O177" s="73" t="str">
        <f>+IF(OR([1]!Tabla13[[#This Row],[Responsable]]="Mantenimiento Mecánico",[1]!Tabla13[[#This Row],[Serie / Paralelo]]="X"),1,"")</f>
        <v/>
      </c>
      <c r="P177" s="75">
        <f>IFERROR(ROUND([1]!Tabla13[[#This Row],[HH]]/[1]!Tabla13[[#This Row],[Cantidad]],0),"")</f>
        <v>2</v>
      </c>
      <c r="Q177" s="75">
        <v>2</v>
      </c>
      <c r="R177" s="75">
        <v>4</v>
      </c>
      <c r="S177" s="79"/>
      <c r="T177" s="79"/>
      <c r="U177" s="66"/>
      <c r="V177" s="97"/>
      <c r="W177" s="98"/>
      <c r="X177" s="69"/>
      <c r="Y177" s="70"/>
      <c r="Z177" s="70"/>
    </row>
    <row r="178" spans="1:26" x14ac:dyDescent="0.35">
      <c r="A178" s="59">
        <v>177</v>
      </c>
      <c r="B178" s="1" t="s">
        <v>5158</v>
      </c>
      <c r="C178" s="59" t="s">
        <v>8128</v>
      </c>
      <c r="D178" s="59" t="s">
        <v>13</v>
      </c>
      <c r="E178" s="59"/>
      <c r="F178" s="59"/>
      <c r="G178" s="72" t="s">
        <v>242</v>
      </c>
      <c r="H178" s="59" t="s">
        <v>3803</v>
      </c>
      <c r="I178" s="59"/>
      <c r="J178" s="59">
        <f>+IF(LEFT([1]!Tabla13[[#This Row],[Tarea]],5)="MJ_PM",2,IF(LEFT([1]!Tabla13[[#This Row],[Tarea]],8)="MJ_TE_CA",1,0))</f>
        <v>0</v>
      </c>
      <c r="K178" s="72" t="s">
        <v>3398</v>
      </c>
      <c r="L178" s="74">
        <v>45846</v>
      </c>
      <c r="M178" s="74" t="s">
        <v>930</v>
      </c>
      <c r="N178" s="73"/>
      <c r="O178" s="73" t="str">
        <f>+IF(OR([1]!Tabla13[[#This Row],[Responsable]]="Mantenimiento Mecánico",[1]!Tabla13[[#This Row],[Serie / Paralelo]]="X"),1,"")</f>
        <v/>
      </c>
      <c r="P178" s="75">
        <f>IFERROR(ROUND([1]!Tabla13[[#This Row],[HH]]/[1]!Tabla13[[#This Row],[Cantidad]],0),"")</f>
        <v>2</v>
      </c>
      <c r="Q178" s="75">
        <v>2</v>
      </c>
      <c r="R178" s="75">
        <v>4</v>
      </c>
      <c r="S178" s="79"/>
      <c r="T178" s="79"/>
      <c r="U178" s="66"/>
      <c r="V178" s="97"/>
      <c r="W178" s="98"/>
      <c r="X178" s="69"/>
      <c r="Y178" s="70"/>
      <c r="Z178" s="70"/>
    </row>
    <row r="179" spans="1:26" x14ac:dyDescent="0.35">
      <c r="A179" s="59">
        <v>178</v>
      </c>
      <c r="B179" s="1" t="s">
        <v>8129</v>
      </c>
      <c r="C179" s="59" t="s">
        <v>8130</v>
      </c>
      <c r="D179" s="59" t="s">
        <v>13</v>
      </c>
      <c r="E179" s="59"/>
      <c r="F179" s="59"/>
      <c r="G179" s="72" t="s">
        <v>231</v>
      </c>
      <c r="H179" s="59" t="s">
        <v>8131</v>
      </c>
      <c r="I179" s="59"/>
      <c r="J179" s="59">
        <f>+IF(LEFT([1]!Tabla13[[#This Row],[Tarea]],5)="MJ_PM",2,IF(LEFT([1]!Tabla13[[#This Row],[Tarea]],8)="MJ_TE_CA",1,0))</f>
        <v>0</v>
      </c>
      <c r="K179" s="72" t="s">
        <v>8132</v>
      </c>
      <c r="L179" s="74">
        <v>45847</v>
      </c>
      <c r="M179" s="74" t="s">
        <v>865</v>
      </c>
      <c r="N179" s="73"/>
      <c r="O179" s="73" t="str">
        <f>+IF(OR([1]!Tabla13[[#This Row],[Responsable]]="Mantenimiento Mecánico",[1]!Tabla13[[#This Row],[Serie / Paralelo]]="X"),1,"")</f>
        <v/>
      </c>
      <c r="P179" s="75">
        <f>IFERROR(ROUND([1]!Tabla13[[#This Row],[HH]]/[1]!Tabla13[[#This Row],[Cantidad]],0),"")</f>
        <v>2</v>
      </c>
      <c r="Q179" s="75">
        <v>2</v>
      </c>
      <c r="R179" s="75">
        <v>4</v>
      </c>
      <c r="S179" s="79"/>
      <c r="T179" s="79"/>
      <c r="U179" s="66"/>
      <c r="V179" s="97"/>
      <c r="W179" s="98"/>
      <c r="X179" s="69"/>
      <c r="Y179" s="70"/>
      <c r="Z179" s="70"/>
    </row>
    <row r="180" spans="1:26" x14ac:dyDescent="0.35">
      <c r="A180" s="59">
        <v>179</v>
      </c>
      <c r="B180" s="1" t="s">
        <v>8133</v>
      </c>
      <c r="C180" s="59" t="s">
        <v>8134</v>
      </c>
      <c r="D180" s="59" t="s">
        <v>8135</v>
      </c>
      <c r="E180" s="59"/>
      <c r="F180" s="59"/>
      <c r="G180" s="72" t="s">
        <v>231</v>
      </c>
      <c r="H180" s="59" t="s">
        <v>8131</v>
      </c>
      <c r="I180" s="59"/>
      <c r="J180" s="59">
        <f>+IF(LEFT([1]!Tabla13[[#This Row],[Tarea]],5)="MJ_PM",2,IF(LEFT([1]!Tabla13[[#This Row],[Tarea]],8)="MJ_TE_CA",1,0))</f>
        <v>0</v>
      </c>
      <c r="K180" s="72" t="s">
        <v>8136</v>
      </c>
      <c r="L180" s="74">
        <v>45847</v>
      </c>
      <c r="M180" s="74" t="s">
        <v>15</v>
      </c>
      <c r="N180" s="73"/>
      <c r="O180" s="73">
        <f>+IF(OR([1]!Tabla13[[#This Row],[Responsable]]="Mantenimiento Mecánico",[1]!Tabla13[[#This Row],[Serie / Paralelo]]="X"),1,"")</f>
        <v>1</v>
      </c>
      <c r="P180" s="75">
        <f>IFERROR(ROUND([1]!Tabla13[[#This Row],[HH]]/[1]!Tabla13[[#This Row],[Cantidad]],0),"")</f>
        <v>12</v>
      </c>
      <c r="Q180" s="75">
        <v>3</v>
      </c>
      <c r="R180" s="75">
        <v>35</v>
      </c>
      <c r="S180" s="79"/>
      <c r="T180" s="79"/>
      <c r="U180" s="66"/>
      <c r="V180" s="97"/>
      <c r="W180" s="98"/>
      <c r="X180" s="69"/>
      <c r="Y180" s="70"/>
      <c r="Z180" s="70"/>
    </row>
    <row r="181" spans="1:26" x14ac:dyDescent="0.35">
      <c r="A181" s="59">
        <v>180</v>
      </c>
      <c r="B181" s="1" t="s">
        <v>8137</v>
      </c>
      <c r="C181" s="59" t="s">
        <v>8138</v>
      </c>
      <c r="D181" s="59" t="s">
        <v>13</v>
      </c>
      <c r="E181" s="59"/>
      <c r="F181" s="59"/>
      <c r="G181" s="72" t="s">
        <v>231</v>
      </c>
      <c r="H181" s="59" t="s">
        <v>8131</v>
      </c>
      <c r="I181" s="59"/>
      <c r="J181" s="59">
        <f>+IF(LEFT([1]!Tabla13[[#This Row],[Tarea]],5)="MJ_PM",2,IF(LEFT([1]!Tabla13[[#This Row],[Tarea]],8)="MJ_TE_CA",1,0))</f>
        <v>0</v>
      </c>
      <c r="K181" s="72" t="s">
        <v>7536</v>
      </c>
      <c r="L181" s="74">
        <v>45847</v>
      </c>
      <c r="M181" s="74" t="s">
        <v>15</v>
      </c>
      <c r="N181" s="73"/>
      <c r="O181" s="73">
        <f>+IF(OR([1]!Tabla13[[#This Row],[Responsable]]="Mantenimiento Mecánico",[1]!Tabla13[[#This Row],[Serie / Paralelo]]="X"),1,"")</f>
        <v>1</v>
      </c>
      <c r="P181" s="75">
        <f>IFERROR(ROUND([1]!Tabla13[[#This Row],[HH]]/[1]!Tabla13[[#This Row],[Cantidad]],0),"")</f>
        <v>1</v>
      </c>
      <c r="Q181" s="75">
        <v>2</v>
      </c>
      <c r="R181" s="75">
        <v>2</v>
      </c>
      <c r="S181" s="79"/>
      <c r="T181" s="79"/>
      <c r="U181" s="66"/>
      <c r="V181" s="97"/>
      <c r="W181" s="98"/>
      <c r="X181" s="69"/>
      <c r="Y181" s="70"/>
      <c r="Z181" s="70"/>
    </row>
    <row r="182" spans="1:26" x14ac:dyDescent="0.35">
      <c r="A182" s="59">
        <v>181</v>
      </c>
      <c r="B182" s="1" t="s">
        <v>8139</v>
      </c>
      <c r="C182" s="59" t="s">
        <v>8140</v>
      </c>
      <c r="D182" s="59" t="s">
        <v>8141</v>
      </c>
      <c r="E182" s="59"/>
      <c r="F182" s="59"/>
      <c r="G182" s="72" t="s">
        <v>231</v>
      </c>
      <c r="H182" s="59" t="s">
        <v>8131</v>
      </c>
      <c r="I182" s="59"/>
      <c r="J182" s="59">
        <f>+IF(LEFT([1]!Tabla13[[#This Row],[Tarea]],5)="MJ_PM",2,IF(LEFT([1]!Tabla13[[#This Row],[Tarea]],8)="MJ_TE_CA",1,0))</f>
        <v>0</v>
      </c>
      <c r="K182" s="72" t="s">
        <v>5545</v>
      </c>
      <c r="L182" s="74">
        <v>45847</v>
      </c>
      <c r="M182" s="74" t="s">
        <v>23</v>
      </c>
      <c r="N182" s="73"/>
      <c r="O182" s="73" t="str">
        <f>+IF(OR([1]!Tabla13[[#This Row],[Responsable]]="Mantenimiento Mecánico",[1]!Tabla13[[#This Row],[Serie / Paralelo]]="X"),1,"")</f>
        <v/>
      </c>
      <c r="P182" s="75">
        <f>IFERROR(ROUND([1]!Tabla13[[#This Row],[HH]]/[1]!Tabla13[[#This Row],[Cantidad]],0),"")</f>
        <v>2</v>
      </c>
      <c r="Q182" s="75">
        <v>2</v>
      </c>
      <c r="R182" s="75">
        <v>4</v>
      </c>
      <c r="S182" s="79"/>
      <c r="T182" s="79"/>
      <c r="U182" s="66"/>
      <c r="V182" s="97"/>
      <c r="W182" s="98"/>
      <c r="X182" s="69"/>
      <c r="Y182" s="70"/>
      <c r="Z182" s="70"/>
    </row>
    <row r="183" spans="1:26" x14ac:dyDescent="0.35">
      <c r="A183" s="59">
        <v>182</v>
      </c>
      <c r="B183" s="1" t="s">
        <v>8142</v>
      </c>
      <c r="C183" s="59" t="s">
        <v>8143</v>
      </c>
      <c r="D183" s="59" t="s">
        <v>8144</v>
      </c>
      <c r="E183" s="59"/>
      <c r="F183" s="59"/>
      <c r="G183" s="72" t="s">
        <v>231</v>
      </c>
      <c r="H183" s="59" t="s">
        <v>8131</v>
      </c>
      <c r="I183" s="59"/>
      <c r="J183" s="59">
        <f>+IF(LEFT([1]!Tabla13[[#This Row],[Tarea]],5)="MJ_PM",2,IF(LEFT([1]!Tabla13[[#This Row],[Tarea]],8)="MJ_TE_CA",1,0))</f>
        <v>0</v>
      </c>
      <c r="K183" s="72" t="s">
        <v>3556</v>
      </c>
      <c r="L183" s="74">
        <v>45847</v>
      </c>
      <c r="M183" s="74" t="s">
        <v>23</v>
      </c>
      <c r="N183" s="73"/>
      <c r="O183" s="73" t="str">
        <f>+IF(OR([1]!Tabla13[[#This Row],[Responsable]]="Mantenimiento Mecánico",[1]!Tabla13[[#This Row],[Serie / Paralelo]]="X"),1,"")</f>
        <v/>
      </c>
      <c r="P183" s="75">
        <f>IFERROR(ROUND([1]!Tabla13[[#This Row],[HH]]/[1]!Tabla13[[#This Row],[Cantidad]],0),"")</f>
        <v>8</v>
      </c>
      <c r="Q183" s="75">
        <v>4</v>
      </c>
      <c r="R183" s="75">
        <v>32</v>
      </c>
      <c r="S183" s="79"/>
      <c r="T183" s="79"/>
      <c r="U183" s="66"/>
      <c r="V183" s="97"/>
      <c r="W183" s="98"/>
      <c r="X183" s="69"/>
      <c r="Y183" s="70"/>
      <c r="Z183" s="70"/>
    </row>
    <row r="184" spans="1:26" x14ac:dyDescent="0.35">
      <c r="A184" s="59">
        <v>183</v>
      </c>
      <c r="B184" s="1" t="s">
        <v>8145</v>
      </c>
      <c r="C184" s="59" t="s">
        <v>8146</v>
      </c>
      <c r="D184" s="59" t="s">
        <v>13</v>
      </c>
      <c r="E184" s="59"/>
      <c r="F184" s="59"/>
      <c r="G184" s="72" t="s">
        <v>231</v>
      </c>
      <c r="H184" s="59" t="s">
        <v>8131</v>
      </c>
      <c r="I184" s="59"/>
      <c r="J184" s="59">
        <f>+IF(LEFT([1]!Tabla13[[#This Row],[Tarea]],5)="MJ_PM",2,IF(LEFT([1]!Tabla13[[#This Row],[Tarea]],8)="MJ_TE_CA",1,0))</f>
        <v>0</v>
      </c>
      <c r="K184" s="72" t="s">
        <v>3385</v>
      </c>
      <c r="L184" s="74">
        <v>45847</v>
      </c>
      <c r="M184" s="74" t="s">
        <v>15</v>
      </c>
      <c r="N184" s="73"/>
      <c r="O184" s="73">
        <f>+IF(OR([1]!Tabla13[[#This Row],[Responsable]]="Mantenimiento Mecánico",[1]!Tabla13[[#This Row],[Serie / Paralelo]]="X"),1,"")</f>
        <v>1</v>
      </c>
      <c r="P184" s="75">
        <f>IFERROR(ROUND([1]!Tabla13[[#This Row],[HH]]/[1]!Tabla13[[#This Row],[Cantidad]],0),"")</f>
        <v>1</v>
      </c>
      <c r="Q184" s="75">
        <v>2</v>
      </c>
      <c r="R184" s="75">
        <v>2</v>
      </c>
      <c r="S184" s="79"/>
      <c r="T184" s="79"/>
      <c r="U184" s="66"/>
      <c r="V184" s="97"/>
      <c r="W184" s="98"/>
      <c r="X184" s="69"/>
      <c r="Y184" s="70"/>
      <c r="Z184" s="70"/>
    </row>
    <row r="185" spans="1:26" x14ac:dyDescent="0.35">
      <c r="A185" s="59">
        <v>184</v>
      </c>
      <c r="B185" s="1" t="s">
        <v>7287</v>
      </c>
      <c r="C185" s="59" t="s">
        <v>8147</v>
      </c>
      <c r="D185" s="59" t="s">
        <v>13</v>
      </c>
      <c r="E185" s="59"/>
      <c r="F185" s="59"/>
      <c r="G185" s="72" t="s">
        <v>231</v>
      </c>
      <c r="H185" s="59" t="s">
        <v>8131</v>
      </c>
      <c r="I185" s="59"/>
      <c r="J185" s="59">
        <f>+IF(LEFT([1]!Tabla13[[#This Row],[Tarea]],5)="MJ_PM",2,IF(LEFT([1]!Tabla13[[#This Row],[Tarea]],8)="MJ_TE_CA",1,0))</f>
        <v>0</v>
      </c>
      <c r="K185" s="72" t="s">
        <v>5214</v>
      </c>
      <c r="L185" s="74">
        <v>45847</v>
      </c>
      <c r="M185" s="74" t="s">
        <v>898</v>
      </c>
      <c r="N185" s="73"/>
      <c r="O185" s="73" t="str">
        <f>+IF(OR([1]!Tabla13[[#This Row],[Responsable]]="Mantenimiento Mecánico",[1]!Tabla13[[#This Row],[Serie / Paralelo]]="X"),1,"")</f>
        <v/>
      </c>
      <c r="P185" s="75">
        <f>IFERROR(ROUND([1]!Tabla13[[#This Row],[HH]]/[1]!Tabla13[[#This Row],[Cantidad]],0),"")</f>
        <v>1</v>
      </c>
      <c r="Q185" s="75">
        <v>2</v>
      </c>
      <c r="R185" s="75">
        <v>2</v>
      </c>
      <c r="S185" s="79"/>
      <c r="T185" s="79"/>
      <c r="U185" s="66"/>
      <c r="V185" s="97"/>
      <c r="W185" s="98"/>
      <c r="X185" s="69"/>
      <c r="Y185" s="70"/>
      <c r="Z185" s="70"/>
    </row>
    <row r="186" spans="1:26" x14ac:dyDescent="0.35">
      <c r="A186" s="59">
        <v>185</v>
      </c>
      <c r="B186" s="1" t="s">
        <v>7288</v>
      </c>
      <c r="C186" s="59" t="s">
        <v>8148</v>
      </c>
      <c r="D186" s="59" t="s">
        <v>13</v>
      </c>
      <c r="E186" s="59"/>
      <c r="F186" s="59"/>
      <c r="G186" s="72" t="s">
        <v>231</v>
      </c>
      <c r="H186" s="59" t="s">
        <v>8131</v>
      </c>
      <c r="I186" s="59"/>
      <c r="J186" s="59">
        <f>+IF(LEFT([1]!Tabla13[[#This Row],[Tarea]],5)="MJ_PM",2,IF(LEFT([1]!Tabla13[[#This Row],[Tarea]],8)="MJ_TE_CA",1,0))</f>
        <v>0</v>
      </c>
      <c r="K186" s="72" t="s">
        <v>5213</v>
      </c>
      <c r="L186" s="74">
        <v>45847</v>
      </c>
      <c r="M186" s="74" t="s">
        <v>15</v>
      </c>
      <c r="N186" s="73"/>
      <c r="O186" s="73">
        <f>+IF(OR([1]!Tabla13[[#This Row],[Responsable]]="Mantenimiento Mecánico",[1]!Tabla13[[#This Row],[Serie / Paralelo]]="X"),1,"")</f>
        <v>1</v>
      </c>
      <c r="P186" s="75">
        <f>IFERROR(ROUND([1]!Tabla13[[#This Row],[HH]]/[1]!Tabla13[[#This Row],[Cantidad]],0),"")</f>
        <v>2</v>
      </c>
      <c r="Q186" s="75">
        <v>1</v>
      </c>
      <c r="R186" s="75">
        <v>2</v>
      </c>
      <c r="S186" s="79"/>
      <c r="T186" s="79"/>
      <c r="U186" s="66"/>
      <c r="V186" s="97"/>
      <c r="W186" s="98"/>
      <c r="X186" s="69"/>
      <c r="Y186" s="70"/>
      <c r="Z186" s="70"/>
    </row>
    <row r="187" spans="1:26" x14ac:dyDescent="0.35">
      <c r="A187" s="59">
        <v>186</v>
      </c>
      <c r="B187" s="1" t="s">
        <v>8149</v>
      </c>
      <c r="C187" s="59" t="s">
        <v>8150</v>
      </c>
      <c r="D187" s="59" t="s">
        <v>8151</v>
      </c>
      <c r="E187" s="59"/>
      <c r="F187" s="59"/>
      <c r="G187" s="72" t="s">
        <v>332</v>
      </c>
      <c r="H187" s="59" t="s">
        <v>6241</v>
      </c>
      <c r="I187" s="59"/>
      <c r="J187" s="59">
        <f>+IF(LEFT([1]!Tabla13[[#This Row],[Tarea]],5)="MJ_PM",2,IF(LEFT([1]!Tabla13[[#This Row],[Tarea]],8)="MJ_TE_CA",1,0))</f>
        <v>0</v>
      </c>
      <c r="K187" s="72" t="s">
        <v>7616</v>
      </c>
      <c r="L187" s="74">
        <v>45851</v>
      </c>
      <c r="M187" s="74" t="s">
        <v>898</v>
      </c>
      <c r="N187" s="73"/>
      <c r="O187" s="73" t="str">
        <f>+IF(OR([1]!Tabla13[[#This Row],[Responsable]]="Mantenimiento Mecánico",[1]!Tabla13[[#This Row],[Serie / Paralelo]]="X"),1,"")</f>
        <v/>
      </c>
      <c r="P187" s="75">
        <f>IFERROR(ROUND([1]!Tabla13[[#This Row],[HH]]/[1]!Tabla13[[#This Row],[Cantidad]],0),"")</f>
        <v>7</v>
      </c>
      <c r="Q187" s="75">
        <v>3</v>
      </c>
      <c r="R187" s="75">
        <v>21</v>
      </c>
      <c r="S187" s="79"/>
      <c r="T187" s="79"/>
      <c r="U187" s="66"/>
      <c r="V187" s="97"/>
      <c r="W187" s="98"/>
      <c r="X187" s="69"/>
      <c r="Y187" s="70"/>
      <c r="Z187" s="70"/>
    </row>
    <row r="188" spans="1:26" x14ac:dyDescent="0.35">
      <c r="A188" s="59">
        <v>187</v>
      </c>
      <c r="B188" s="1" t="s">
        <v>8152</v>
      </c>
      <c r="C188" s="59" t="s">
        <v>8153</v>
      </c>
      <c r="D188" s="59" t="s">
        <v>8154</v>
      </c>
      <c r="E188" s="59"/>
      <c r="F188" s="59"/>
      <c r="G188" s="72" t="s">
        <v>332</v>
      </c>
      <c r="H188" s="59" t="s">
        <v>6241</v>
      </c>
      <c r="I188" s="59"/>
      <c r="J188" s="59">
        <f>+IF(LEFT([1]!Tabla13[[#This Row],[Tarea]],5)="MJ_PM",2,IF(LEFT([1]!Tabla13[[#This Row],[Tarea]],8)="MJ_TE_CA",1,0))</f>
        <v>0</v>
      </c>
      <c r="K188" s="72" t="s">
        <v>7617</v>
      </c>
      <c r="L188" s="74">
        <v>45851</v>
      </c>
      <c r="M188" s="74" t="s">
        <v>898</v>
      </c>
      <c r="N188" s="73"/>
      <c r="O188" s="73" t="str">
        <f>+IF(OR([1]!Tabla13[[#This Row],[Responsable]]="Mantenimiento Mecánico",[1]!Tabla13[[#This Row],[Serie / Paralelo]]="X"),1,"")</f>
        <v/>
      </c>
      <c r="P188" s="75">
        <f>IFERROR(ROUND([1]!Tabla13[[#This Row],[HH]]/[1]!Tabla13[[#This Row],[Cantidad]],0),"")</f>
        <v>7</v>
      </c>
      <c r="Q188" s="75">
        <v>3</v>
      </c>
      <c r="R188" s="75">
        <v>21</v>
      </c>
      <c r="S188" s="79"/>
      <c r="T188" s="79"/>
      <c r="U188" s="66"/>
      <c r="V188" s="97"/>
      <c r="W188" s="98"/>
      <c r="X188" s="69"/>
      <c r="Y188" s="70"/>
      <c r="Z188" s="70"/>
    </row>
    <row r="189" spans="1:26" x14ac:dyDescent="0.35">
      <c r="A189" s="59">
        <v>188</v>
      </c>
      <c r="B189" s="1" t="s">
        <v>8155</v>
      </c>
      <c r="C189" s="59" t="s">
        <v>8156</v>
      </c>
      <c r="D189" s="59" t="s">
        <v>13</v>
      </c>
      <c r="E189" s="59"/>
      <c r="F189" s="59"/>
      <c r="G189" s="72" t="s">
        <v>332</v>
      </c>
      <c r="H189" s="59" t="s">
        <v>6241</v>
      </c>
      <c r="I189" s="59"/>
      <c r="J189" s="59">
        <f>+IF(LEFT([1]!Tabla13[[#This Row],[Tarea]],5)="MJ_PM",2,IF(LEFT([1]!Tabla13[[#This Row],[Tarea]],8)="MJ_TE_CA",1,0))</f>
        <v>0</v>
      </c>
      <c r="K189" s="72" t="s">
        <v>7615</v>
      </c>
      <c r="L189" s="74">
        <v>45851</v>
      </c>
      <c r="M189" s="74" t="s">
        <v>898</v>
      </c>
      <c r="N189" s="73"/>
      <c r="O189" s="73" t="str">
        <f>+IF(OR([1]!Tabla13[[#This Row],[Responsable]]="Mantenimiento Mecánico",[1]!Tabla13[[#This Row],[Serie / Paralelo]]="X"),1,"")</f>
        <v/>
      </c>
      <c r="P189" s="75">
        <f>IFERROR(ROUND([1]!Tabla13[[#This Row],[HH]]/[1]!Tabla13[[#This Row],[Cantidad]],0),"")</f>
        <v>0</v>
      </c>
      <c r="Q189" s="75">
        <v>2</v>
      </c>
      <c r="R189" s="75">
        <v>0</v>
      </c>
      <c r="S189" s="79"/>
      <c r="T189" s="79"/>
      <c r="U189" s="66"/>
      <c r="V189" s="97"/>
      <c r="W189" s="98"/>
      <c r="X189" s="69"/>
      <c r="Y189" s="70"/>
      <c r="Z189" s="70"/>
    </row>
    <row r="190" spans="1:26" x14ac:dyDescent="0.35">
      <c r="A190" s="59">
        <v>189</v>
      </c>
      <c r="B190" s="1" t="s">
        <v>8157</v>
      </c>
      <c r="C190" s="59" t="s">
        <v>8158</v>
      </c>
      <c r="D190" s="59" t="s">
        <v>8159</v>
      </c>
      <c r="E190" s="59"/>
      <c r="F190" s="59"/>
      <c r="G190" s="72" t="s">
        <v>332</v>
      </c>
      <c r="H190" s="59" t="s">
        <v>6241</v>
      </c>
      <c r="I190" s="59"/>
      <c r="J190" s="59">
        <f>+IF(LEFT([1]!Tabla13[[#This Row],[Tarea]],5)="MJ_PM",2,IF(LEFT([1]!Tabla13[[#This Row],[Tarea]],8)="MJ_TE_CA",1,0))</f>
        <v>0</v>
      </c>
      <c r="K190" s="72" t="s">
        <v>8160</v>
      </c>
      <c r="L190" s="74">
        <v>45851</v>
      </c>
      <c r="M190" s="74" t="s">
        <v>15</v>
      </c>
      <c r="N190" s="73"/>
      <c r="O190" s="73">
        <f>+IF(OR([1]!Tabla13[[#This Row],[Responsable]]="Mantenimiento Mecánico",[1]!Tabla13[[#This Row],[Serie / Paralelo]]="X"),1,"")</f>
        <v>1</v>
      </c>
      <c r="P190" s="75">
        <f>IFERROR(ROUND([1]!Tabla13[[#This Row],[HH]]/[1]!Tabla13[[#This Row],[Cantidad]],0),"")</f>
        <v>12</v>
      </c>
      <c r="Q190" s="75">
        <v>3</v>
      </c>
      <c r="R190" s="75">
        <v>35</v>
      </c>
      <c r="S190" s="79"/>
      <c r="T190" s="79"/>
      <c r="U190" s="66"/>
      <c r="V190" s="97"/>
      <c r="W190" s="98"/>
      <c r="X190" s="69"/>
      <c r="Y190" s="70"/>
      <c r="Z190" s="70"/>
    </row>
    <row r="191" spans="1:26" x14ac:dyDescent="0.35">
      <c r="A191" s="59">
        <v>190</v>
      </c>
      <c r="B191" s="1" t="s">
        <v>5166</v>
      </c>
      <c r="C191" s="59" t="s">
        <v>8161</v>
      </c>
      <c r="D191" s="59" t="s">
        <v>13</v>
      </c>
      <c r="E191" s="59"/>
      <c r="F191" s="59"/>
      <c r="G191" s="72" t="s">
        <v>332</v>
      </c>
      <c r="H191" s="59" t="s">
        <v>6241</v>
      </c>
      <c r="I191" s="59"/>
      <c r="J191" s="59">
        <f>+IF(LEFT([1]!Tabla13[[#This Row],[Tarea]],5)="MJ_PM",2,IF(LEFT([1]!Tabla13[[#This Row],[Tarea]],8)="MJ_TE_CA",1,0))</f>
        <v>0</v>
      </c>
      <c r="K191" s="72" t="s">
        <v>3398</v>
      </c>
      <c r="L191" s="74">
        <v>45851</v>
      </c>
      <c r="M191" s="74" t="s">
        <v>919</v>
      </c>
      <c r="N191" s="73"/>
      <c r="O191" s="73" t="str">
        <f>+IF(OR([1]!Tabla13[[#This Row],[Responsable]]="Mantenimiento Mecánico",[1]!Tabla13[[#This Row],[Serie / Paralelo]]="X"),1,"")</f>
        <v/>
      </c>
      <c r="P191" s="75">
        <f>IFERROR(ROUND([1]!Tabla13[[#This Row],[HH]]/[1]!Tabla13[[#This Row],[Cantidad]],0),"")</f>
        <v>1</v>
      </c>
      <c r="Q191" s="75">
        <v>2</v>
      </c>
      <c r="R191" s="75">
        <v>2</v>
      </c>
      <c r="S191" s="79"/>
      <c r="T191" s="79"/>
      <c r="U191" s="66"/>
      <c r="V191" s="97"/>
      <c r="W191" s="98"/>
      <c r="X191" s="69"/>
      <c r="Y191" s="70"/>
      <c r="Z191" s="70"/>
    </row>
    <row r="192" spans="1:26" x14ac:dyDescent="0.35">
      <c r="A192" s="59">
        <v>191</v>
      </c>
      <c r="B192" s="1" t="s">
        <v>5142</v>
      </c>
      <c r="C192" s="59" t="s">
        <v>8162</v>
      </c>
      <c r="D192" s="59" t="s">
        <v>13</v>
      </c>
      <c r="E192" s="59"/>
      <c r="F192" s="59"/>
      <c r="G192" s="72" t="s">
        <v>332</v>
      </c>
      <c r="H192" s="59" t="s">
        <v>6241</v>
      </c>
      <c r="I192" s="59"/>
      <c r="J192" s="59">
        <f>+IF(LEFT([1]!Tabla13[[#This Row],[Tarea]],5)="MJ_PM",2,IF(LEFT([1]!Tabla13[[#This Row],[Tarea]],8)="MJ_TE_CA",1,0))</f>
        <v>0</v>
      </c>
      <c r="K192" s="72" t="s">
        <v>1736</v>
      </c>
      <c r="L192" s="74">
        <v>45851</v>
      </c>
      <c r="M192" s="74" t="s">
        <v>15</v>
      </c>
      <c r="N192" s="73"/>
      <c r="O192" s="73">
        <f>+IF(OR([1]!Tabla13[[#This Row],[Responsable]]="Mantenimiento Mecánico",[1]!Tabla13[[#This Row],[Serie / Paralelo]]="X"),1,"")</f>
        <v>1</v>
      </c>
      <c r="P192" s="75">
        <f>IFERROR(ROUND([1]!Tabla13[[#This Row],[HH]]/[1]!Tabla13[[#This Row],[Cantidad]],0),"")</f>
        <v>2</v>
      </c>
      <c r="Q192" s="75">
        <v>2</v>
      </c>
      <c r="R192" s="75">
        <v>4</v>
      </c>
      <c r="S192" s="79"/>
      <c r="T192" s="79"/>
      <c r="U192" s="66"/>
      <c r="V192" s="97"/>
      <c r="W192" s="98"/>
      <c r="X192" s="69"/>
      <c r="Y192" s="70"/>
      <c r="Z192" s="70"/>
    </row>
    <row r="193" spans="1:26" x14ac:dyDescent="0.35">
      <c r="A193" s="59">
        <v>192</v>
      </c>
      <c r="B193" s="1" t="s">
        <v>7356</v>
      </c>
      <c r="C193" s="59" t="s">
        <v>8163</v>
      </c>
      <c r="D193" s="59" t="s">
        <v>8164</v>
      </c>
      <c r="E193" s="59"/>
      <c r="F193" s="59"/>
      <c r="G193" s="72" t="s">
        <v>332</v>
      </c>
      <c r="H193" s="59" t="s">
        <v>6241</v>
      </c>
      <c r="I193" s="59"/>
      <c r="J193" s="59">
        <f>+IF(LEFT([1]!Tabla13[[#This Row],[Tarea]],5)="MJ_PM",2,IF(LEFT([1]!Tabla13[[#This Row],[Tarea]],8)="MJ_TE_CA",1,0))</f>
        <v>0</v>
      </c>
      <c r="K193" s="72" t="s">
        <v>6220</v>
      </c>
      <c r="L193" s="74">
        <v>45851</v>
      </c>
      <c r="M193" s="74" t="s">
        <v>15</v>
      </c>
      <c r="N193" s="73"/>
      <c r="O193" s="73">
        <f>+IF(OR([1]!Tabla13[[#This Row],[Responsable]]="Mantenimiento Mecánico",[1]!Tabla13[[#This Row],[Serie / Paralelo]]="X"),1,"")</f>
        <v>1</v>
      </c>
      <c r="P193" s="75">
        <f>IFERROR(ROUND([1]!Tabla13[[#This Row],[HH]]/[1]!Tabla13[[#This Row],[Cantidad]],0),"")</f>
        <v>1</v>
      </c>
      <c r="Q193" s="75">
        <v>1</v>
      </c>
      <c r="R193" s="75">
        <v>1</v>
      </c>
      <c r="S193" s="79"/>
      <c r="T193" s="79"/>
      <c r="U193" s="66"/>
      <c r="V193" s="97"/>
      <c r="W193" s="98"/>
      <c r="X193" s="69"/>
      <c r="Y193" s="70"/>
      <c r="Z193" s="70"/>
    </row>
    <row r="194" spans="1:26" x14ac:dyDescent="0.35">
      <c r="A194" s="59">
        <v>193</v>
      </c>
      <c r="B194" s="1" t="s">
        <v>8165</v>
      </c>
      <c r="C194" s="59" t="s">
        <v>8166</v>
      </c>
      <c r="D194" s="59" t="s">
        <v>8167</v>
      </c>
      <c r="E194" s="59"/>
      <c r="F194" s="59"/>
      <c r="G194" s="72" t="s">
        <v>238</v>
      </c>
      <c r="H194" s="59" t="s">
        <v>6967</v>
      </c>
      <c r="I194" s="59"/>
      <c r="J194" s="59">
        <f>+IF(LEFT([1]!Tabla13[[#This Row],[Tarea]],5)="MJ_PM",2,IF(LEFT([1]!Tabla13[[#This Row],[Tarea]],8)="MJ_TE_CA",1,0))</f>
        <v>0</v>
      </c>
      <c r="K194" s="72" t="s">
        <v>8168</v>
      </c>
      <c r="L194" s="74">
        <v>45849</v>
      </c>
      <c r="M194" s="74" t="s">
        <v>15</v>
      </c>
      <c r="N194" s="73"/>
      <c r="O194" s="73">
        <f>+IF(OR([1]!Tabla13[[#This Row],[Responsable]]="Mantenimiento Mecánico",[1]!Tabla13[[#This Row],[Serie / Paralelo]]="X"),1,"")</f>
        <v>1</v>
      </c>
      <c r="P194" s="75">
        <f>IFERROR(ROUND([1]!Tabla13[[#This Row],[HH]]/[1]!Tabla13[[#This Row],[Cantidad]],0),"")</f>
        <v>2</v>
      </c>
      <c r="Q194" s="75">
        <v>2</v>
      </c>
      <c r="R194" s="75">
        <v>4</v>
      </c>
      <c r="S194" s="79"/>
      <c r="T194" s="79"/>
      <c r="U194" s="66"/>
      <c r="V194" s="97"/>
      <c r="W194" s="98"/>
      <c r="X194" s="69"/>
      <c r="Y194" s="70"/>
      <c r="Z194" s="70"/>
    </row>
    <row r="195" spans="1:26" x14ac:dyDescent="0.35">
      <c r="A195" s="59">
        <v>194</v>
      </c>
      <c r="B195" s="1" t="s">
        <v>8169</v>
      </c>
      <c r="C195" s="59" t="s">
        <v>8170</v>
      </c>
      <c r="D195" s="59" t="s">
        <v>13</v>
      </c>
      <c r="E195" s="59"/>
      <c r="F195" s="59"/>
      <c r="G195" s="72" t="s">
        <v>238</v>
      </c>
      <c r="H195" s="59" t="s">
        <v>6967</v>
      </c>
      <c r="I195" s="59"/>
      <c r="J195" s="59">
        <f>+IF(LEFT([1]!Tabla13[[#This Row],[Tarea]],5)="MJ_PM",2,IF(LEFT([1]!Tabla13[[#This Row],[Tarea]],8)="MJ_TE_CA",1,0))</f>
        <v>0</v>
      </c>
      <c r="K195" s="72" t="s">
        <v>8171</v>
      </c>
      <c r="L195" s="74">
        <v>45845</v>
      </c>
      <c r="M195" s="74" t="s">
        <v>21</v>
      </c>
      <c r="N195" s="73"/>
      <c r="O195" s="73" t="str">
        <f>+IF(OR([1]!Tabla13[[#This Row],[Responsable]]="Mantenimiento Mecánico",[1]!Tabla13[[#This Row],[Serie / Paralelo]]="X"),1,"")</f>
        <v/>
      </c>
      <c r="P195" s="75">
        <f>IFERROR(ROUND([1]!Tabla13[[#This Row],[HH]]/[1]!Tabla13[[#This Row],[Cantidad]],0),"")</f>
        <v>2</v>
      </c>
      <c r="Q195" s="75">
        <v>2</v>
      </c>
      <c r="R195" s="75">
        <v>3.6</v>
      </c>
      <c r="S195" s="79"/>
      <c r="T195" s="79"/>
      <c r="U195" s="66"/>
      <c r="V195" s="97"/>
      <c r="W195" s="98"/>
      <c r="X195" s="69"/>
      <c r="Y195" s="70"/>
      <c r="Z195" s="70"/>
    </row>
    <row r="196" spans="1:26" x14ac:dyDescent="0.35">
      <c r="A196" s="59">
        <v>195</v>
      </c>
      <c r="B196" s="1" t="s">
        <v>8172</v>
      </c>
      <c r="C196" s="59" t="s">
        <v>8173</v>
      </c>
      <c r="D196" s="59" t="s">
        <v>8174</v>
      </c>
      <c r="E196" s="59"/>
      <c r="F196" s="59"/>
      <c r="G196" s="72" t="s">
        <v>236</v>
      </c>
      <c r="H196" s="59" t="s">
        <v>6978</v>
      </c>
      <c r="I196" s="59"/>
      <c r="J196" s="59">
        <f>+IF(LEFT([1]!Tabla13[[#This Row],[Tarea]],5)="MJ_PM",2,IF(LEFT([1]!Tabla13[[#This Row],[Tarea]],8)="MJ_TE_CA",1,0))</f>
        <v>0</v>
      </c>
      <c r="K196" s="72" t="s">
        <v>7636</v>
      </c>
      <c r="L196" s="74">
        <v>45849</v>
      </c>
      <c r="M196" s="74" t="s">
        <v>898</v>
      </c>
      <c r="N196" s="73"/>
      <c r="O196" s="73" t="str">
        <f>+IF(OR([1]!Tabla13[[#This Row],[Responsable]]="Mantenimiento Mecánico",[1]!Tabla13[[#This Row],[Serie / Paralelo]]="X"),1,"")</f>
        <v/>
      </c>
      <c r="P196" s="75">
        <f>IFERROR(ROUND([1]!Tabla13[[#This Row],[HH]]/[1]!Tabla13[[#This Row],[Cantidad]],0),"")</f>
        <v>4</v>
      </c>
      <c r="Q196" s="75">
        <v>2</v>
      </c>
      <c r="R196" s="75">
        <v>8</v>
      </c>
      <c r="S196" s="79"/>
      <c r="T196" s="79"/>
      <c r="U196" s="66"/>
      <c r="V196" s="97"/>
      <c r="W196" s="98"/>
      <c r="X196" s="69"/>
      <c r="Y196" s="70"/>
      <c r="Z196" s="70"/>
    </row>
    <row r="197" spans="1:26" x14ac:dyDescent="0.35">
      <c r="A197" s="59">
        <v>196</v>
      </c>
      <c r="B197" s="1" t="s">
        <v>8175</v>
      </c>
      <c r="C197" s="59" t="s">
        <v>8176</v>
      </c>
      <c r="D197" s="59" t="s">
        <v>8177</v>
      </c>
      <c r="E197" s="59"/>
      <c r="F197" s="59"/>
      <c r="G197" s="72" t="s">
        <v>236</v>
      </c>
      <c r="H197" s="59" t="s">
        <v>6978</v>
      </c>
      <c r="I197" s="59"/>
      <c r="J197" s="59">
        <f>+IF(LEFT([1]!Tabla13[[#This Row],[Tarea]],5)="MJ_PM",2,IF(LEFT([1]!Tabla13[[#This Row],[Tarea]],8)="MJ_TE_CA",1,0))</f>
        <v>0</v>
      </c>
      <c r="K197" s="72" t="s">
        <v>7635</v>
      </c>
      <c r="L197" s="74">
        <v>45849</v>
      </c>
      <c r="M197" s="74" t="s">
        <v>898</v>
      </c>
      <c r="N197" s="73"/>
      <c r="O197" s="73" t="str">
        <f>+IF(OR([1]!Tabla13[[#This Row],[Responsable]]="Mantenimiento Mecánico",[1]!Tabla13[[#This Row],[Serie / Paralelo]]="X"),1,"")</f>
        <v/>
      </c>
      <c r="P197" s="75">
        <f>IFERROR(ROUND([1]!Tabla13[[#This Row],[HH]]/[1]!Tabla13[[#This Row],[Cantidad]],0),"")</f>
        <v>4</v>
      </c>
      <c r="Q197" s="75">
        <v>2</v>
      </c>
      <c r="R197" s="75">
        <v>8</v>
      </c>
      <c r="S197" s="79"/>
      <c r="T197" s="79"/>
      <c r="U197" s="66"/>
      <c r="V197" s="97"/>
      <c r="W197" s="98"/>
      <c r="X197" s="69"/>
      <c r="Y197" s="70"/>
      <c r="Z197" s="70"/>
    </row>
    <row r="198" spans="1:26" x14ac:dyDescent="0.35">
      <c r="A198" s="59">
        <v>197</v>
      </c>
      <c r="B198" s="1" t="s">
        <v>8178</v>
      </c>
      <c r="C198" s="59" t="s">
        <v>8179</v>
      </c>
      <c r="D198" s="59" t="s">
        <v>8180</v>
      </c>
      <c r="E198" s="59"/>
      <c r="F198" s="59"/>
      <c r="G198" s="72" t="s">
        <v>236</v>
      </c>
      <c r="H198" s="59" t="s">
        <v>6978</v>
      </c>
      <c r="I198" s="59"/>
      <c r="J198" s="59">
        <f>+IF(LEFT([1]!Tabla13[[#This Row],[Tarea]],5)="MJ_PM",2,IF(LEFT([1]!Tabla13[[#This Row],[Tarea]],8)="MJ_TE_CA",1,0))</f>
        <v>0</v>
      </c>
      <c r="K198" s="72" t="s">
        <v>8181</v>
      </c>
      <c r="L198" s="74">
        <v>45849</v>
      </c>
      <c r="M198" s="74" t="s">
        <v>15</v>
      </c>
      <c r="N198" s="73"/>
      <c r="O198" s="73">
        <f>+IF(OR([1]!Tabla13[[#This Row],[Responsable]]="Mantenimiento Mecánico",[1]!Tabla13[[#This Row],[Serie / Paralelo]]="X"),1,"")</f>
        <v>1</v>
      </c>
      <c r="P198" s="75">
        <f>IFERROR(ROUND([1]!Tabla13[[#This Row],[HH]]/[1]!Tabla13[[#This Row],[Cantidad]],0),"")</f>
        <v>5</v>
      </c>
      <c r="Q198" s="75">
        <v>3</v>
      </c>
      <c r="R198" s="75">
        <v>16</v>
      </c>
      <c r="S198" s="79"/>
      <c r="T198" s="79"/>
      <c r="U198" s="66"/>
      <c r="V198" s="97"/>
      <c r="W198" s="98"/>
      <c r="X198" s="69"/>
      <c r="Y198" s="70"/>
      <c r="Z198" s="70"/>
    </row>
    <row r="199" spans="1:26" x14ac:dyDescent="0.35">
      <c r="A199" s="59">
        <v>198</v>
      </c>
      <c r="B199" s="1" t="s">
        <v>8182</v>
      </c>
      <c r="C199" s="59" t="s">
        <v>8183</v>
      </c>
      <c r="D199" s="59" t="s">
        <v>13</v>
      </c>
      <c r="E199" s="59"/>
      <c r="F199" s="59"/>
      <c r="G199" s="72" t="s">
        <v>236</v>
      </c>
      <c r="H199" s="59" t="s">
        <v>6978</v>
      </c>
      <c r="I199" s="59"/>
      <c r="J199" s="59">
        <f>+IF(LEFT([1]!Tabla13[[#This Row],[Tarea]],5)="MJ_PM",2,IF(LEFT([1]!Tabla13[[#This Row],[Tarea]],8)="MJ_TE_CA",1,0))</f>
        <v>0</v>
      </c>
      <c r="K199" s="72" t="s">
        <v>8184</v>
      </c>
      <c r="L199" s="74">
        <v>45849</v>
      </c>
      <c r="M199" s="74" t="s">
        <v>865</v>
      </c>
      <c r="N199" s="73"/>
      <c r="O199" s="73" t="str">
        <f>+IF(OR([1]!Tabla13[[#This Row],[Responsable]]="Mantenimiento Mecánico",[1]!Tabla13[[#This Row],[Serie / Paralelo]]="X"),1,"")</f>
        <v/>
      </c>
      <c r="P199" s="75">
        <f>IFERROR(ROUND([1]!Tabla13[[#This Row],[HH]]/[1]!Tabla13[[#This Row],[Cantidad]],0),"")</f>
        <v>2</v>
      </c>
      <c r="Q199" s="75">
        <v>2</v>
      </c>
      <c r="R199" s="75">
        <v>4</v>
      </c>
      <c r="S199" s="79"/>
      <c r="T199" s="79"/>
      <c r="U199" s="66"/>
      <c r="V199" s="97"/>
      <c r="W199" s="98"/>
      <c r="X199" s="69"/>
      <c r="Y199" s="70"/>
      <c r="Z199" s="70"/>
    </row>
    <row r="200" spans="1:26" x14ac:dyDescent="0.35">
      <c r="A200" s="59">
        <v>199</v>
      </c>
      <c r="B200" s="1" t="s">
        <v>8185</v>
      </c>
      <c r="C200" s="59" t="s">
        <v>8186</v>
      </c>
      <c r="D200" s="59" t="s">
        <v>13</v>
      </c>
      <c r="E200" s="59"/>
      <c r="F200" s="59"/>
      <c r="G200" s="72" t="s">
        <v>236</v>
      </c>
      <c r="H200" s="59" t="s">
        <v>6978</v>
      </c>
      <c r="I200" s="59"/>
      <c r="J200" s="59">
        <f>+IF(LEFT([1]!Tabla13[[#This Row],[Tarea]],5)="MJ_PM",2,IF(LEFT([1]!Tabla13[[#This Row],[Tarea]],8)="MJ_TE_CA",1,0))</f>
        <v>0</v>
      </c>
      <c r="K200" s="72" t="s">
        <v>8187</v>
      </c>
      <c r="L200" s="74">
        <v>45849</v>
      </c>
      <c r="M200" s="74" t="s">
        <v>15</v>
      </c>
      <c r="N200" s="73"/>
      <c r="O200" s="73">
        <f>+IF(OR([1]!Tabla13[[#This Row],[Responsable]]="Mantenimiento Mecánico",[1]!Tabla13[[#This Row],[Serie / Paralelo]]="X"),1,"")</f>
        <v>1</v>
      </c>
      <c r="P200" s="75">
        <f>IFERROR(ROUND([1]!Tabla13[[#This Row],[HH]]/[1]!Tabla13[[#This Row],[Cantidad]],0),"")</f>
        <v>5</v>
      </c>
      <c r="Q200" s="75">
        <v>2</v>
      </c>
      <c r="R200" s="75">
        <v>10</v>
      </c>
      <c r="S200" s="79"/>
      <c r="T200" s="79"/>
      <c r="U200" s="66"/>
      <c r="V200" s="97"/>
      <c r="W200" s="98"/>
      <c r="X200" s="69"/>
      <c r="Y200" s="70"/>
      <c r="Z200" s="70"/>
    </row>
    <row r="201" spans="1:26" x14ac:dyDescent="0.35">
      <c r="A201" s="59">
        <v>200</v>
      </c>
      <c r="B201" s="1" t="s">
        <v>8188</v>
      </c>
      <c r="C201" s="59" t="s">
        <v>8189</v>
      </c>
      <c r="D201" s="59" t="s">
        <v>13</v>
      </c>
      <c r="E201" s="59"/>
      <c r="F201" s="59"/>
      <c r="G201" s="72" t="s">
        <v>236</v>
      </c>
      <c r="H201" s="59" t="s">
        <v>6978</v>
      </c>
      <c r="I201" s="59"/>
      <c r="J201" s="59">
        <f>+IF(LEFT([1]!Tabla13[[#This Row],[Tarea]],5)="MJ_PM",2,IF(LEFT([1]!Tabla13[[#This Row],[Tarea]],8)="MJ_TE_CA",1,0))</f>
        <v>0</v>
      </c>
      <c r="K201" s="72" t="s">
        <v>6404</v>
      </c>
      <c r="L201" s="74">
        <v>45849</v>
      </c>
      <c r="M201" s="74" t="s">
        <v>15</v>
      </c>
      <c r="N201" s="73"/>
      <c r="O201" s="73">
        <f>+IF(OR([1]!Tabla13[[#This Row],[Responsable]]="Mantenimiento Mecánico",[1]!Tabla13[[#This Row],[Serie / Paralelo]]="X"),1,"")</f>
        <v>1</v>
      </c>
      <c r="P201" s="75">
        <f>IFERROR(ROUND([1]!Tabla13[[#This Row],[HH]]/[1]!Tabla13[[#This Row],[Cantidad]],0),"")</f>
        <v>3</v>
      </c>
      <c r="Q201" s="75">
        <v>1</v>
      </c>
      <c r="R201" s="75">
        <v>3</v>
      </c>
      <c r="S201" s="79"/>
      <c r="T201" s="79"/>
      <c r="U201" s="66"/>
      <c r="V201" s="97"/>
      <c r="W201" s="98"/>
      <c r="X201" s="69"/>
      <c r="Y201" s="70"/>
      <c r="Z201" s="70"/>
    </row>
    <row r="202" spans="1:26" x14ac:dyDescent="0.35">
      <c r="A202" s="59">
        <v>201</v>
      </c>
      <c r="B202" s="1" t="s">
        <v>8190</v>
      </c>
      <c r="C202" s="59" t="s">
        <v>8191</v>
      </c>
      <c r="D202" s="59" t="s">
        <v>13</v>
      </c>
      <c r="E202" s="59"/>
      <c r="F202" s="59"/>
      <c r="G202" s="72" t="s">
        <v>236</v>
      </c>
      <c r="H202" s="59" t="s">
        <v>6978</v>
      </c>
      <c r="I202" s="59"/>
      <c r="J202" s="59">
        <f>+IF(LEFT([1]!Tabla13[[#This Row],[Tarea]],5)="MJ_PM",2,IF(LEFT([1]!Tabla13[[#This Row],[Tarea]],8)="MJ_TE_CA",1,0))</f>
        <v>0</v>
      </c>
      <c r="K202" s="72" t="s">
        <v>6398</v>
      </c>
      <c r="L202" s="74">
        <v>45849</v>
      </c>
      <c r="M202" s="74" t="s">
        <v>23</v>
      </c>
      <c r="N202" s="73"/>
      <c r="O202" s="73" t="str">
        <f>+IF(OR([1]!Tabla13[[#This Row],[Responsable]]="Mantenimiento Mecánico",[1]!Tabla13[[#This Row],[Serie / Paralelo]]="X"),1,"")</f>
        <v/>
      </c>
      <c r="P202" s="75">
        <f>IFERROR(ROUND([1]!Tabla13[[#This Row],[HH]]/[1]!Tabla13[[#This Row],[Cantidad]],0),"")</f>
        <v>6</v>
      </c>
      <c r="Q202" s="75">
        <v>2</v>
      </c>
      <c r="R202" s="75">
        <v>12</v>
      </c>
      <c r="S202" s="79"/>
      <c r="T202" s="79"/>
      <c r="U202" s="66"/>
      <c r="V202" s="97"/>
      <c r="W202" s="98"/>
      <c r="X202" s="69"/>
      <c r="Y202" s="70"/>
      <c r="Z202" s="70"/>
    </row>
    <row r="203" spans="1:26" x14ac:dyDescent="0.35">
      <c r="A203" s="59">
        <v>202</v>
      </c>
      <c r="B203" s="1" t="s">
        <v>7352</v>
      </c>
      <c r="C203" s="59" t="s">
        <v>8192</v>
      </c>
      <c r="D203" s="59" t="s">
        <v>13</v>
      </c>
      <c r="E203" s="59"/>
      <c r="F203" s="59"/>
      <c r="G203" s="72" t="s">
        <v>236</v>
      </c>
      <c r="H203" s="59" t="s">
        <v>6978</v>
      </c>
      <c r="I203" s="59"/>
      <c r="J203" s="59">
        <f>+IF(LEFT([1]!Tabla13[[#This Row],[Tarea]],5)="MJ_PM",2,IF(LEFT([1]!Tabla13[[#This Row],[Tarea]],8)="MJ_TE_CA",1,0))</f>
        <v>0</v>
      </c>
      <c r="K203" s="72" t="s">
        <v>6082</v>
      </c>
      <c r="L203" s="74">
        <v>45849</v>
      </c>
      <c r="M203" s="74" t="s">
        <v>924</v>
      </c>
      <c r="N203" s="73"/>
      <c r="O203" s="73" t="str">
        <f>+IF(OR([1]!Tabla13[[#This Row],[Responsable]]="Mantenimiento Mecánico",[1]!Tabla13[[#This Row],[Serie / Paralelo]]="X"),1,"")</f>
        <v/>
      </c>
      <c r="P203" s="75">
        <f>IFERROR(ROUND([1]!Tabla13[[#This Row],[HH]]/[1]!Tabla13[[#This Row],[Cantidad]],0),"")</f>
        <v>8</v>
      </c>
      <c r="Q203" s="75">
        <v>2</v>
      </c>
      <c r="R203" s="75">
        <v>16</v>
      </c>
      <c r="S203" s="79"/>
      <c r="T203" s="79"/>
      <c r="U203" s="66"/>
      <c r="V203" s="97"/>
      <c r="W203" s="98"/>
      <c r="X203" s="69"/>
      <c r="Y203" s="70"/>
      <c r="Z203" s="70"/>
    </row>
    <row r="204" spans="1:26" x14ac:dyDescent="0.35">
      <c r="A204" s="59">
        <v>203</v>
      </c>
      <c r="B204" s="1" t="s">
        <v>7484</v>
      </c>
      <c r="C204" s="59" t="s">
        <v>7485</v>
      </c>
      <c r="D204" s="59" t="s">
        <v>7486</v>
      </c>
      <c r="E204" s="59"/>
      <c r="F204" s="59"/>
      <c r="G204" s="72" t="s">
        <v>209</v>
      </c>
      <c r="H204" s="59" t="s">
        <v>6242</v>
      </c>
      <c r="I204" s="59"/>
      <c r="J204" s="59">
        <f>+IF(LEFT([1]!Tabla13[[#This Row],[Tarea]],5)="MJ_PM",2,IF(LEFT([1]!Tabla13[[#This Row],[Tarea]],8)="MJ_TE_CA",1,0))</f>
        <v>0</v>
      </c>
      <c r="K204" s="72" t="s">
        <v>7487</v>
      </c>
      <c r="L204" s="74">
        <v>45846</v>
      </c>
      <c r="M204" s="74" t="s">
        <v>15</v>
      </c>
      <c r="N204" s="73"/>
      <c r="O204" s="73">
        <f>+IF(OR([1]!Tabla13[[#This Row],[Responsable]]="Mantenimiento Mecánico",[1]!Tabla13[[#This Row],[Serie / Paralelo]]="X"),1,"")</f>
        <v>1</v>
      </c>
      <c r="P204" s="75">
        <f>IFERROR(ROUND([1]!Tabla13[[#This Row],[HH]]/[1]!Tabla13[[#This Row],[Cantidad]],0),"")</f>
        <v>15</v>
      </c>
      <c r="Q204" s="75">
        <v>3</v>
      </c>
      <c r="R204" s="75">
        <v>44</v>
      </c>
      <c r="S204" s="79"/>
      <c r="T204" s="79"/>
      <c r="U204" s="66"/>
      <c r="V204" s="97"/>
      <c r="W204" s="98"/>
      <c r="X204" s="69"/>
      <c r="Y204" s="70"/>
      <c r="Z204" s="70"/>
    </row>
    <row r="205" spans="1:26" x14ac:dyDescent="0.35">
      <c r="A205" s="59">
        <v>204</v>
      </c>
      <c r="B205" s="1" t="s">
        <v>7488</v>
      </c>
      <c r="C205" s="59" t="s">
        <v>7489</v>
      </c>
      <c r="D205" s="59" t="s">
        <v>13</v>
      </c>
      <c r="E205" s="59"/>
      <c r="F205" s="59"/>
      <c r="G205" s="72" t="s">
        <v>209</v>
      </c>
      <c r="H205" s="59" t="s">
        <v>6242</v>
      </c>
      <c r="I205" s="59"/>
      <c r="J205" s="59">
        <f>+IF(LEFT([1]!Tabla13[[#This Row],[Tarea]],5)="MJ_PM",2,IF(LEFT([1]!Tabla13[[#This Row],[Tarea]],8)="MJ_TE_CA",1,0))</f>
        <v>0</v>
      </c>
      <c r="K205" s="72" t="s">
        <v>7490</v>
      </c>
      <c r="L205" s="74">
        <v>45846</v>
      </c>
      <c r="M205" s="74" t="s">
        <v>16</v>
      </c>
      <c r="N205" s="73"/>
      <c r="O205" s="73" t="str">
        <f>+IF(OR([1]!Tabla13[[#This Row],[Responsable]]="Mantenimiento Mecánico",[1]!Tabla13[[#This Row],[Serie / Paralelo]]="X"),1,"")</f>
        <v/>
      </c>
      <c r="P205" s="75">
        <f>IFERROR(ROUND([1]!Tabla13[[#This Row],[HH]]/[1]!Tabla13[[#This Row],[Cantidad]],0),"")</f>
        <v>2</v>
      </c>
      <c r="Q205" s="75">
        <v>4</v>
      </c>
      <c r="R205" s="75">
        <v>8</v>
      </c>
      <c r="S205" s="79"/>
      <c r="T205" s="79"/>
      <c r="U205" s="66"/>
      <c r="V205" s="97"/>
      <c r="W205" s="98"/>
      <c r="X205" s="69"/>
      <c r="Y205" s="70"/>
      <c r="Z205" s="70"/>
    </row>
    <row r="206" spans="1:26" x14ac:dyDescent="0.35">
      <c r="A206" s="59">
        <v>205</v>
      </c>
      <c r="B206" s="1" t="s">
        <v>7495</v>
      </c>
      <c r="C206" s="59" t="s">
        <v>7496</v>
      </c>
      <c r="D206" s="59" t="s">
        <v>7497</v>
      </c>
      <c r="E206" s="59"/>
      <c r="F206" s="59"/>
      <c r="G206" s="72" t="s">
        <v>209</v>
      </c>
      <c r="H206" s="59" t="s">
        <v>6242</v>
      </c>
      <c r="I206" s="59"/>
      <c r="J206" s="59">
        <f>+IF(LEFT([1]!Tabla13[[#This Row],[Tarea]],5)="MJ_PM",2,IF(LEFT([1]!Tabla13[[#This Row],[Tarea]],8)="MJ_TE_CA",1,0))</f>
        <v>0</v>
      </c>
      <c r="K206" s="72" t="s">
        <v>6251</v>
      </c>
      <c r="L206" s="74">
        <v>45846</v>
      </c>
      <c r="M206" s="74" t="s">
        <v>15</v>
      </c>
      <c r="N206" s="73"/>
      <c r="O206" s="73">
        <f>+IF(OR([1]!Tabla13[[#This Row],[Responsable]]="Mantenimiento Mecánico",[1]!Tabla13[[#This Row],[Serie / Paralelo]]="X"),1,"")</f>
        <v>1</v>
      </c>
      <c r="P206" s="75">
        <f>IFERROR(ROUND([1]!Tabla13[[#This Row],[HH]]/[1]!Tabla13[[#This Row],[Cantidad]],0),"")</f>
        <v>3</v>
      </c>
      <c r="Q206" s="75">
        <v>2</v>
      </c>
      <c r="R206" s="75">
        <v>6</v>
      </c>
      <c r="S206" s="79"/>
      <c r="T206" s="79"/>
      <c r="U206" s="66"/>
      <c r="V206" s="97"/>
      <c r="W206" s="98"/>
      <c r="X206" s="69"/>
      <c r="Y206" s="70"/>
      <c r="Z206" s="70"/>
    </row>
    <row r="207" spans="1:26" x14ac:dyDescent="0.35">
      <c r="A207" s="59">
        <v>206</v>
      </c>
      <c r="B207" s="1" t="s">
        <v>8193</v>
      </c>
      <c r="C207" s="59" t="s">
        <v>8194</v>
      </c>
      <c r="D207" s="59" t="s">
        <v>8195</v>
      </c>
      <c r="E207" s="59"/>
      <c r="F207" s="59"/>
      <c r="G207" s="72" t="s">
        <v>209</v>
      </c>
      <c r="H207" s="59" t="s">
        <v>6242</v>
      </c>
      <c r="I207" s="59"/>
      <c r="J207" s="59">
        <f>+IF(LEFT([1]!Tabla13[[#This Row],[Tarea]],5)="MJ_PM",2,IF(LEFT([1]!Tabla13[[#This Row],[Tarea]],8)="MJ_TE_CA",1,0))</f>
        <v>0</v>
      </c>
      <c r="K207" s="72" t="s">
        <v>1553</v>
      </c>
      <c r="L207" s="74">
        <v>45846</v>
      </c>
      <c r="M207" s="74" t="s">
        <v>23</v>
      </c>
      <c r="N207" s="73"/>
      <c r="O207" s="73" t="str">
        <f>+IF(OR([1]!Tabla13[[#This Row],[Responsable]]="Mantenimiento Mecánico",[1]!Tabla13[[#This Row],[Serie / Paralelo]]="X"),1,"")</f>
        <v/>
      </c>
      <c r="P207" s="75">
        <f>IFERROR(ROUND([1]!Tabla13[[#This Row],[HH]]/[1]!Tabla13[[#This Row],[Cantidad]],0),"")</f>
        <v>4</v>
      </c>
      <c r="Q207" s="75">
        <v>2</v>
      </c>
      <c r="R207" s="75">
        <v>8</v>
      </c>
      <c r="S207" s="79"/>
      <c r="T207" s="79"/>
      <c r="U207" s="66"/>
      <c r="V207" s="97"/>
      <c r="W207" s="98"/>
      <c r="X207" s="69"/>
      <c r="Y207" s="70"/>
      <c r="Z207" s="70"/>
    </row>
    <row r="208" spans="1:26" x14ac:dyDescent="0.35">
      <c r="A208" s="59">
        <v>207</v>
      </c>
      <c r="B208" s="1" t="s">
        <v>7498</v>
      </c>
      <c r="C208" s="59" t="s">
        <v>7499</v>
      </c>
      <c r="D208" s="59" t="s">
        <v>7500</v>
      </c>
      <c r="E208" s="59"/>
      <c r="F208" s="59"/>
      <c r="G208" s="72" t="s">
        <v>209</v>
      </c>
      <c r="H208" s="59" t="s">
        <v>6242</v>
      </c>
      <c r="I208" s="59"/>
      <c r="J208" s="59">
        <f>+IF(LEFT([1]!Tabla13[[#This Row],[Tarea]],5)="MJ_PM",2,IF(LEFT([1]!Tabla13[[#This Row],[Tarea]],8)="MJ_TE_CA",1,0))</f>
        <v>0</v>
      </c>
      <c r="K208" s="72" t="s">
        <v>6258</v>
      </c>
      <c r="L208" s="74">
        <v>45846</v>
      </c>
      <c r="M208" s="74" t="s">
        <v>15</v>
      </c>
      <c r="N208" s="73"/>
      <c r="O208" s="73">
        <f>+IF(OR([1]!Tabla13[[#This Row],[Responsable]]="Mantenimiento Mecánico",[1]!Tabla13[[#This Row],[Serie / Paralelo]]="X"),1,"")</f>
        <v>1</v>
      </c>
      <c r="P208" s="75">
        <f>IFERROR(ROUND([1]!Tabla13[[#This Row],[HH]]/[1]!Tabla13[[#This Row],[Cantidad]],0),"")</f>
        <v>2</v>
      </c>
      <c r="Q208" s="75">
        <v>1</v>
      </c>
      <c r="R208" s="75">
        <v>2</v>
      </c>
      <c r="S208" s="79"/>
      <c r="T208" s="79"/>
      <c r="U208" s="66"/>
      <c r="V208" s="97"/>
      <c r="W208" s="98"/>
      <c r="X208" s="69"/>
      <c r="Y208" s="70"/>
      <c r="Z208" s="70"/>
    </row>
    <row r="209" spans="1:26" x14ac:dyDescent="0.35">
      <c r="A209" s="59">
        <v>208</v>
      </c>
      <c r="B209" s="1" t="s">
        <v>8196</v>
      </c>
      <c r="C209" s="59" t="s">
        <v>8197</v>
      </c>
      <c r="D209" s="59" t="s">
        <v>13</v>
      </c>
      <c r="E209" s="59"/>
      <c r="F209" s="59"/>
      <c r="G209" s="72" t="s">
        <v>209</v>
      </c>
      <c r="H209" s="59" t="s">
        <v>6242</v>
      </c>
      <c r="I209" s="59"/>
      <c r="J209" s="59">
        <f>+IF(LEFT([1]!Tabla13[[#This Row],[Tarea]],5)="MJ_PM",2,IF(LEFT([1]!Tabla13[[#This Row],[Tarea]],8)="MJ_TE_CA",1,0))</f>
        <v>0</v>
      </c>
      <c r="K209" s="72" t="s">
        <v>1423</v>
      </c>
      <c r="L209" s="74">
        <v>45846</v>
      </c>
      <c r="M209" s="74" t="s">
        <v>898</v>
      </c>
      <c r="N209" s="73"/>
      <c r="O209" s="73" t="str">
        <f>+IF(OR([1]!Tabla13[[#This Row],[Responsable]]="Mantenimiento Mecánico",[1]!Tabla13[[#This Row],[Serie / Paralelo]]="X"),1,"")</f>
        <v/>
      </c>
      <c r="P209" s="75">
        <f>IFERROR(ROUND([1]!Tabla13[[#This Row],[HH]]/[1]!Tabla13[[#This Row],[Cantidad]],0),"")</f>
        <v>2</v>
      </c>
      <c r="Q209" s="75">
        <v>1</v>
      </c>
      <c r="R209" s="75">
        <v>2</v>
      </c>
      <c r="S209" s="79"/>
      <c r="T209" s="79"/>
      <c r="U209" s="66"/>
      <c r="V209" s="97"/>
      <c r="W209" s="98"/>
      <c r="X209" s="69"/>
      <c r="Y209" s="70"/>
      <c r="Z209" s="70"/>
    </row>
    <row r="210" spans="1:26" x14ac:dyDescent="0.35">
      <c r="A210" s="59">
        <v>209</v>
      </c>
      <c r="B210" s="1" t="s">
        <v>7491</v>
      </c>
      <c r="C210" s="59" t="s">
        <v>7492</v>
      </c>
      <c r="D210" s="59" t="s">
        <v>13</v>
      </c>
      <c r="E210" s="59"/>
      <c r="F210" s="59"/>
      <c r="G210" s="72" t="s">
        <v>209</v>
      </c>
      <c r="H210" s="59" t="s">
        <v>6242</v>
      </c>
      <c r="I210" s="59"/>
      <c r="J210" s="59">
        <f>+IF(LEFT([1]!Tabla13[[#This Row],[Tarea]],5)="MJ_PM",2,IF(LEFT([1]!Tabla13[[#This Row],[Tarea]],8)="MJ_TE_CA",1,0))</f>
        <v>0</v>
      </c>
      <c r="K210" s="72" t="s">
        <v>6433</v>
      </c>
      <c r="L210" s="74">
        <v>45846</v>
      </c>
      <c r="M210" s="74" t="s">
        <v>15</v>
      </c>
      <c r="N210" s="73"/>
      <c r="O210" s="73">
        <f>+IF(OR([1]!Tabla13[[#This Row],[Responsable]]="Mantenimiento Mecánico",[1]!Tabla13[[#This Row],[Serie / Paralelo]]="X"),1,"")</f>
        <v>1</v>
      </c>
      <c r="P210" s="75">
        <f>IFERROR(ROUND([1]!Tabla13[[#This Row],[HH]]/[1]!Tabla13[[#This Row],[Cantidad]],0),"")</f>
        <v>1</v>
      </c>
      <c r="Q210" s="75">
        <v>1</v>
      </c>
      <c r="R210" s="75">
        <v>1</v>
      </c>
      <c r="S210" s="79"/>
      <c r="T210" s="79"/>
      <c r="U210" s="66"/>
      <c r="V210" s="97"/>
      <c r="W210" s="98"/>
      <c r="X210" s="69"/>
      <c r="Y210" s="70"/>
      <c r="Z210" s="70"/>
    </row>
    <row r="211" spans="1:26" x14ac:dyDescent="0.35">
      <c r="A211" s="59">
        <v>210</v>
      </c>
      <c r="B211" s="1" t="s">
        <v>8198</v>
      </c>
      <c r="C211" s="59" t="s">
        <v>8199</v>
      </c>
      <c r="D211" s="59" t="s">
        <v>8200</v>
      </c>
      <c r="E211" s="59"/>
      <c r="F211" s="59"/>
      <c r="G211" s="72" t="s">
        <v>209</v>
      </c>
      <c r="H211" s="59" t="s">
        <v>6242</v>
      </c>
      <c r="I211" s="59"/>
      <c r="J211" s="59">
        <f>+IF(LEFT([1]!Tabla13[[#This Row],[Tarea]],5)="MJ_PM",2,IF(LEFT([1]!Tabla13[[#This Row],[Tarea]],8)="MJ_TE_CA",1,0))</f>
        <v>0</v>
      </c>
      <c r="K211" s="72" t="s">
        <v>1629</v>
      </c>
      <c r="L211" s="74">
        <v>45846</v>
      </c>
      <c r="M211" s="74" t="s">
        <v>23</v>
      </c>
      <c r="N211" s="73"/>
      <c r="O211" s="73" t="str">
        <f>+IF(OR([1]!Tabla13[[#This Row],[Responsable]]="Mantenimiento Mecánico",[1]!Tabla13[[#This Row],[Serie / Paralelo]]="X"),1,"")</f>
        <v/>
      </c>
      <c r="P211" s="75">
        <f>IFERROR(ROUND([1]!Tabla13[[#This Row],[HH]]/[1]!Tabla13[[#This Row],[Cantidad]],0),"")</f>
        <v>3</v>
      </c>
      <c r="Q211" s="75">
        <v>2</v>
      </c>
      <c r="R211" s="75">
        <v>6</v>
      </c>
      <c r="S211" s="79"/>
      <c r="T211" s="79"/>
      <c r="U211" s="66"/>
      <c r="V211" s="97"/>
      <c r="W211" s="98"/>
      <c r="X211" s="69"/>
      <c r="Y211" s="70"/>
      <c r="Z211" s="70"/>
    </row>
    <row r="212" spans="1:26" x14ac:dyDescent="0.35">
      <c r="A212" s="59">
        <v>211</v>
      </c>
      <c r="B212" s="1" t="s">
        <v>7493</v>
      </c>
      <c r="C212" s="59" t="s">
        <v>7494</v>
      </c>
      <c r="D212" s="59" t="s">
        <v>13</v>
      </c>
      <c r="E212" s="59"/>
      <c r="F212" s="59"/>
      <c r="G212" s="72" t="s">
        <v>209</v>
      </c>
      <c r="H212" s="59" t="s">
        <v>6242</v>
      </c>
      <c r="I212" s="59"/>
      <c r="J212" s="59">
        <f>+IF(LEFT([1]!Tabla13[[#This Row],[Tarea]],5)="MJ_PM",2,IF(LEFT([1]!Tabla13[[#This Row],[Tarea]],8)="MJ_TE_CA",1,0))</f>
        <v>0</v>
      </c>
      <c r="K212" s="72" t="s">
        <v>6400</v>
      </c>
      <c r="L212" s="74">
        <v>45846</v>
      </c>
      <c r="M212" s="74" t="s">
        <v>23</v>
      </c>
      <c r="N212" s="73"/>
      <c r="O212" s="73" t="str">
        <f>+IF(OR([1]!Tabla13[[#This Row],[Responsable]]="Mantenimiento Mecánico",[1]!Tabla13[[#This Row],[Serie / Paralelo]]="X"),1,"")</f>
        <v/>
      </c>
      <c r="P212" s="75">
        <f>IFERROR(ROUND([1]!Tabla13[[#This Row],[HH]]/[1]!Tabla13[[#This Row],[Cantidad]],0),"")</f>
        <v>5</v>
      </c>
      <c r="Q212" s="75">
        <v>2</v>
      </c>
      <c r="R212" s="75">
        <v>10</v>
      </c>
      <c r="S212" s="79"/>
      <c r="T212" s="79"/>
      <c r="U212" s="66"/>
      <c r="V212" s="97"/>
      <c r="W212" s="98"/>
      <c r="X212" s="69"/>
      <c r="Y212" s="70"/>
      <c r="Z212" s="70"/>
    </row>
    <row r="213" spans="1:26" x14ac:dyDescent="0.35">
      <c r="A213" s="59">
        <v>212</v>
      </c>
      <c r="B213" s="1" t="s">
        <v>7422</v>
      </c>
      <c r="C213" s="59" t="s">
        <v>7423</v>
      </c>
      <c r="D213" s="59" t="s">
        <v>13</v>
      </c>
      <c r="E213" s="59"/>
      <c r="F213" s="59"/>
      <c r="G213" s="72" t="s">
        <v>318</v>
      </c>
      <c r="H213" s="59" t="s">
        <v>7421</v>
      </c>
      <c r="I213" s="59"/>
      <c r="J213" s="59">
        <f>+IF(LEFT([1]!Tabla13[[#This Row],[Tarea]],5)="MJ_PM",2,IF(LEFT([1]!Tabla13[[#This Row],[Tarea]],8)="MJ_TE_CA",1,0))</f>
        <v>0</v>
      </c>
      <c r="K213" s="72" t="s">
        <v>7424</v>
      </c>
      <c r="L213" s="74">
        <v>45845</v>
      </c>
      <c r="M213" s="74" t="s">
        <v>865</v>
      </c>
      <c r="N213" s="73"/>
      <c r="O213" s="73" t="str">
        <f>+IF(OR([1]!Tabla13[[#This Row],[Responsable]]="Mantenimiento Mecánico",[1]!Tabla13[[#This Row],[Serie / Paralelo]]="X"),1,"")</f>
        <v/>
      </c>
      <c r="P213" s="75">
        <f>IFERROR(ROUND([1]!Tabla13[[#This Row],[HH]]/[1]!Tabla13[[#This Row],[Cantidad]],0),"")</f>
        <v>2</v>
      </c>
      <c r="Q213" s="75">
        <v>2</v>
      </c>
      <c r="R213" s="75">
        <v>4</v>
      </c>
      <c r="S213" s="79"/>
      <c r="T213" s="79"/>
      <c r="U213" s="66"/>
      <c r="V213" s="97"/>
      <c r="W213" s="98"/>
      <c r="X213" s="69"/>
      <c r="Y213" s="70"/>
      <c r="Z213" s="70"/>
    </row>
  </sheetData>
  <phoneticPr fontId="2" type="noConversion"/>
  <conditionalFormatting sqref="A2:R213">
    <cfRule type="expression" dxfId="2" priority="2">
      <formula>$X2="PM_"</formula>
    </cfRule>
  </conditionalFormatting>
  <conditionalFormatting sqref="B2:B213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B431C-812F-4A0B-A1AA-FC2DB69EE1F4}">
  <sheetPr codeName="Hoja8">
    <tabColor rgb="FFFFC000"/>
  </sheetPr>
  <dimension ref="A1:M111"/>
  <sheetViews>
    <sheetView workbookViewId="0">
      <selection activeCell="L2" sqref="L2:L110"/>
    </sheetView>
  </sheetViews>
  <sheetFormatPr baseColWidth="10" defaultRowHeight="14.5" x14ac:dyDescent="0.35"/>
  <cols>
    <col min="5" max="5" width="25.7265625" customWidth="1"/>
    <col min="13" max="13" width="11.453125" customWidth="1"/>
  </cols>
  <sheetData>
    <row r="1" spans="1:13" x14ac:dyDescent="0.35">
      <c r="A1" s="17" t="s">
        <v>5</v>
      </c>
      <c r="B1" s="17" t="s">
        <v>8</v>
      </c>
      <c r="C1" s="17" t="s">
        <v>34</v>
      </c>
      <c r="D1" s="89" t="s">
        <v>95</v>
      </c>
      <c r="E1" s="17" t="s">
        <v>0</v>
      </c>
      <c r="F1" s="17" t="s">
        <v>96</v>
      </c>
      <c r="G1" s="17" t="s">
        <v>97</v>
      </c>
      <c r="H1" s="17" t="s">
        <v>12</v>
      </c>
      <c r="I1" s="18" t="s">
        <v>98</v>
      </c>
      <c r="J1" s="17" t="s">
        <v>99</v>
      </c>
      <c r="K1" s="17" t="s">
        <v>94</v>
      </c>
      <c r="L1" s="17" t="s">
        <v>1</v>
      </c>
      <c r="M1" s="24">
        <v>45869</v>
      </c>
    </row>
    <row r="2" spans="1:13" x14ac:dyDescent="0.35">
      <c r="A2" s="19" t="s">
        <v>100</v>
      </c>
      <c r="B2" s="19" t="s">
        <v>6900</v>
      </c>
      <c r="C2" s="21" t="s">
        <v>22</v>
      </c>
      <c r="D2" s="19" t="s">
        <v>101</v>
      </c>
      <c r="E2" s="20" t="s">
        <v>6901</v>
      </c>
      <c r="F2" s="21">
        <v>4418014</v>
      </c>
      <c r="G2" s="21" t="s">
        <v>102</v>
      </c>
      <c r="H2" s="21" t="s">
        <v>6902</v>
      </c>
      <c r="I2" s="22">
        <v>15000</v>
      </c>
      <c r="J2" s="23" t="s">
        <v>103</v>
      </c>
      <c r="K2" s="21" t="s">
        <v>104</v>
      </c>
      <c r="L2" s="23">
        <v>6459001</v>
      </c>
      <c r="M2" s="22">
        <v>1</v>
      </c>
    </row>
    <row r="3" spans="1:13" x14ac:dyDescent="0.35">
      <c r="A3" s="19" t="s">
        <v>100</v>
      </c>
      <c r="B3" s="19" t="s">
        <v>6900</v>
      </c>
      <c r="C3" s="21" t="s">
        <v>22</v>
      </c>
      <c r="D3" s="19" t="s">
        <v>101</v>
      </c>
      <c r="E3" s="20" t="s">
        <v>6903</v>
      </c>
      <c r="F3" s="21">
        <v>4418017</v>
      </c>
      <c r="G3" s="21" t="s">
        <v>102</v>
      </c>
      <c r="H3" s="21" t="s">
        <v>6902</v>
      </c>
      <c r="I3" s="22">
        <v>10500</v>
      </c>
      <c r="J3" s="23" t="s">
        <v>103</v>
      </c>
      <c r="K3" s="21" t="s">
        <v>104</v>
      </c>
      <c r="L3" s="23">
        <v>6620589</v>
      </c>
      <c r="M3" s="22">
        <v>1</v>
      </c>
    </row>
    <row r="4" spans="1:13" x14ac:dyDescent="0.35">
      <c r="A4" s="19" t="s">
        <v>100</v>
      </c>
      <c r="B4" s="19" t="s">
        <v>6900</v>
      </c>
      <c r="C4" s="21" t="s">
        <v>22</v>
      </c>
      <c r="D4" s="19" t="s">
        <v>101</v>
      </c>
      <c r="E4" s="20" t="s">
        <v>6904</v>
      </c>
      <c r="F4" s="21">
        <v>4418016</v>
      </c>
      <c r="G4" s="21" t="s">
        <v>102</v>
      </c>
      <c r="H4" s="21" t="s">
        <v>6902</v>
      </c>
      <c r="I4" s="22">
        <v>10500</v>
      </c>
      <c r="J4" s="23" t="s">
        <v>103</v>
      </c>
      <c r="K4" s="21" t="s">
        <v>104</v>
      </c>
      <c r="L4" s="23">
        <v>6620590</v>
      </c>
      <c r="M4" s="22">
        <v>1</v>
      </c>
    </row>
    <row r="5" spans="1:13" x14ac:dyDescent="0.35">
      <c r="A5" s="19" t="s">
        <v>100</v>
      </c>
      <c r="B5" s="19" t="s">
        <v>6900</v>
      </c>
      <c r="C5" s="21" t="s">
        <v>22</v>
      </c>
      <c r="D5" s="19" t="s">
        <v>101</v>
      </c>
      <c r="E5" s="20" t="s">
        <v>6905</v>
      </c>
      <c r="F5" s="21">
        <v>4418015</v>
      </c>
      <c r="G5" s="21" t="s">
        <v>102</v>
      </c>
      <c r="H5" s="21" t="s">
        <v>6902</v>
      </c>
      <c r="I5" s="22">
        <v>15000</v>
      </c>
      <c r="J5" s="23" t="s">
        <v>103</v>
      </c>
      <c r="K5" s="21" t="s">
        <v>104</v>
      </c>
      <c r="L5" s="23">
        <v>6620592</v>
      </c>
      <c r="M5" s="22">
        <v>1</v>
      </c>
    </row>
    <row r="6" spans="1:13" x14ac:dyDescent="0.35">
      <c r="A6" s="19" t="s">
        <v>100</v>
      </c>
      <c r="B6" s="19" t="s">
        <v>6900</v>
      </c>
      <c r="C6" s="21" t="s">
        <v>22</v>
      </c>
      <c r="D6" s="19" t="s">
        <v>101</v>
      </c>
      <c r="E6" s="20" t="s">
        <v>6906</v>
      </c>
      <c r="F6" s="21">
        <v>4418013</v>
      </c>
      <c r="G6" s="21" t="s">
        <v>102</v>
      </c>
      <c r="H6" s="21" t="s">
        <v>6902</v>
      </c>
      <c r="I6" s="22">
        <v>15000</v>
      </c>
      <c r="J6" s="23" t="s">
        <v>103</v>
      </c>
      <c r="K6" s="21" t="s">
        <v>104</v>
      </c>
      <c r="L6" s="23">
        <v>6620596</v>
      </c>
      <c r="M6" s="22">
        <v>1</v>
      </c>
    </row>
    <row r="7" spans="1:13" x14ac:dyDescent="0.35">
      <c r="A7" s="19" t="s">
        <v>100</v>
      </c>
      <c r="B7" s="19" t="s">
        <v>6900</v>
      </c>
      <c r="C7" s="21" t="s">
        <v>22</v>
      </c>
      <c r="D7" s="19" t="s">
        <v>101</v>
      </c>
      <c r="E7" s="20" t="s">
        <v>6907</v>
      </c>
      <c r="F7" s="21" t="s">
        <v>6908</v>
      </c>
      <c r="G7" s="21" t="s">
        <v>102</v>
      </c>
      <c r="H7" s="21" t="s">
        <v>6902</v>
      </c>
      <c r="I7" s="22">
        <v>8000</v>
      </c>
      <c r="J7" s="23" t="s">
        <v>103</v>
      </c>
      <c r="K7" s="21" t="s">
        <v>104</v>
      </c>
      <c r="L7" s="23">
        <v>6504333</v>
      </c>
      <c r="M7" s="22">
        <v>1</v>
      </c>
    </row>
    <row r="8" spans="1:13" x14ac:dyDescent="0.35">
      <c r="A8" s="19" t="s">
        <v>100</v>
      </c>
      <c r="B8" s="19" t="s">
        <v>6900</v>
      </c>
      <c r="C8" s="21" t="s">
        <v>22</v>
      </c>
      <c r="D8" s="19" t="s">
        <v>105</v>
      </c>
      <c r="E8" s="20" t="s">
        <v>6909</v>
      </c>
      <c r="F8" s="21">
        <v>4390553</v>
      </c>
      <c r="G8" s="21" t="s">
        <v>102</v>
      </c>
      <c r="H8" s="21" t="s">
        <v>6902</v>
      </c>
      <c r="I8" s="22">
        <v>20000</v>
      </c>
      <c r="J8" s="23" t="s">
        <v>103</v>
      </c>
      <c r="K8" s="21" t="s">
        <v>106</v>
      </c>
      <c r="L8" s="23">
        <v>6620593</v>
      </c>
      <c r="M8" s="22">
        <v>1</v>
      </c>
    </row>
    <row r="9" spans="1:13" x14ac:dyDescent="0.35">
      <c r="A9" s="19" t="s">
        <v>100</v>
      </c>
      <c r="B9" s="19" t="s">
        <v>6900</v>
      </c>
      <c r="C9" s="21" t="s">
        <v>22</v>
      </c>
      <c r="D9" s="19" t="s">
        <v>101</v>
      </c>
      <c r="E9" s="20" t="s">
        <v>6910</v>
      </c>
      <c r="F9" s="21">
        <v>4418018</v>
      </c>
      <c r="G9" s="21" t="s">
        <v>102</v>
      </c>
      <c r="H9" s="21" t="s">
        <v>6902</v>
      </c>
      <c r="I9" s="22">
        <v>8000</v>
      </c>
      <c r="J9" s="23" t="s">
        <v>103</v>
      </c>
      <c r="K9" s="21" t="s">
        <v>106</v>
      </c>
      <c r="L9" s="23">
        <v>6461025</v>
      </c>
      <c r="M9" s="22">
        <v>1</v>
      </c>
    </row>
    <row r="10" spans="1:13" x14ac:dyDescent="0.35">
      <c r="A10" s="19" t="s">
        <v>100</v>
      </c>
      <c r="B10" s="19" t="s">
        <v>6900</v>
      </c>
      <c r="C10" s="21" t="s">
        <v>22</v>
      </c>
      <c r="D10" s="19" t="s">
        <v>101</v>
      </c>
      <c r="E10" s="20" t="s">
        <v>6911</v>
      </c>
      <c r="F10" s="21">
        <v>4418018</v>
      </c>
      <c r="G10" s="21" t="s">
        <v>102</v>
      </c>
      <c r="H10" s="21" t="s">
        <v>6902</v>
      </c>
      <c r="I10" s="22">
        <v>8000</v>
      </c>
      <c r="J10" s="23" t="s">
        <v>103</v>
      </c>
      <c r="K10" s="21" t="s">
        <v>106</v>
      </c>
      <c r="L10" s="23">
        <v>6499715</v>
      </c>
      <c r="M10" s="22">
        <v>1</v>
      </c>
    </row>
    <row r="11" spans="1:13" x14ac:dyDescent="0.35">
      <c r="A11" s="19" t="s">
        <v>100</v>
      </c>
      <c r="B11" s="19" t="s">
        <v>6900</v>
      </c>
      <c r="C11" s="21" t="s">
        <v>22</v>
      </c>
      <c r="D11" s="19" t="s">
        <v>101</v>
      </c>
      <c r="E11" s="20" t="s">
        <v>6912</v>
      </c>
      <c r="F11" s="21" t="s">
        <v>6913</v>
      </c>
      <c r="G11" s="21" t="s">
        <v>102</v>
      </c>
      <c r="H11" s="21" t="s">
        <v>6902</v>
      </c>
      <c r="I11" s="22">
        <v>19000</v>
      </c>
      <c r="J11" s="23" t="s">
        <v>103</v>
      </c>
      <c r="K11" s="21" t="s">
        <v>104</v>
      </c>
      <c r="L11" s="23">
        <v>6620597</v>
      </c>
      <c r="M11" s="22">
        <v>1</v>
      </c>
    </row>
    <row r="12" spans="1:13" x14ac:dyDescent="0.35">
      <c r="A12" s="19" t="s">
        <v>100</v>
      </c>
      <c r="B12" s="19" t="s">
        <v>6900</v>
      </c>
      <c r="C12" s="21" t="s">
        <v>22</v>
      </c>
      <c r="D12" s="19" t="s">
        <v>101</v>
      </c>
      <c r="E12" s="20" t="s">
        <v>6914</v>
      </c>
      <c r="F12" s="21" t="s">
        <v>6915</v>
      </c>
      <c r="G12" s="21" t="s">
        <v>102</v>
      </c>
      <c r="H12" s="21" t="s">
        <v>6902</v>
      </c>
      <c r="I12" s="22">
        <v>19000</v>
      </c>
      <c r="J12" s="23" t="s">
        <v>103</v>
      </c>
      <c r="K12" s="21" t="s">
        <v>104</v>
      </c>
      <c r="L12" s="23">
        <v>6620599</v>
      </c>
      <c r="M12" s="22">
        <v>1</v>
      </c>
    </row>
    <row r="13" spans="1:13" x14ac:dyDescent="0.35">
      <c r="A13" s="19" t="s">
        <v>100</v>
      </c>
      <c r="B13" s="19" t="s">
        <v>6900</v>
      </c>
      <c r="C13" s="21" t="s">
        <v>19</v>
      </c>
      <c r="D13" s="19" t="s">
        <v>105</v>
      </c>
      <c r="E13" s="20" t="s">
        <v>6916</v>
      </c>
      <c r="F13" s="21" t="s">
        <v>6917</v>
      </c>
      <c r="G13" s="21" t="s">
        <v>102</v>
      </c>
      <c r="H13" s="21" t="s">
        <v>6902</v>
      </c>
      <c r="I13" s="22">
        <v>13500</v>
      </c>
      <c r="J13" s="23" t="s">
        <v>103</v>
      </c>
      <c r="K13" s="21" t="s">
        <v>104</v>
      </c>
      <c r="L13" s="23">
        <v>6554024</v>
      </c>
      <c r="M13" s="22">
        <v>1</v>
      </c>
    </row>
    <row r="14" spans="1:13" x14ac:dyDescent="0.35">
      <c r="A14" s="19" t="s">
        <v>100</v>
      </c>
      <c r="B14" s="19" t="s">
        <v>6900</v>
      </c>
      <c r="C14" s="21" t="s">
        <v>19</v>
      </c>
      <c r="D14" s="19" t="s">
        <v>105</v>
      </c>
      <c r="E14" s="20" t="s">
        <v>6918</v>
      </c>
      <c r="F14" s="21" t="s">
        <v>6917</v>
      </c>
      <c r="G14" s="21" t="s">
        <v>102</v>
      </c>
      <c r="H14" s="21" t="s">
        <v>6902</v>
      </c>
      <c r="I14" s="22">
        <v>13500</v>
      </c>
      <c r="J14" s="23" t="s">
        <v>103</v>
      </c>
      <c r="K14" s="21" t="s">
        <v>104</v>
      </c>
      <c r="L14" s="23">
        <v>6554027</v>
      </c>
      <c r="M14" s="22">
        <v>1</v>
      </c>
    </row>
    <row r="15" spans="1:13" x14ac:dyDescent="0.35">
      <c r="A15" s="19" t="s">
        <v>100</v>
      </c>
      <c r="B15" s="19" t="s">
        <v>6900</v>
      </c>
      <c r="C15" s="21" t="s">
        <v>19</v>
      </c>
      <c r="D15" s="19" t="s">
        <v>105</v>
      </c>
      <c r="E15" s="20" t="s">
        <v>6919</v>
      </c>
      <c r="F15" s="21" t="s">
        <v>6917</v>
      </c>
      <c r="G15" s="21" t="s">
        <v>102</v>
      </c>
      <c r="H15" s="21" t="s">
        <v>6902</v>
      </c>
      <c r="I15" s="22">
        <v>13500</v>
      </c>
      <c r="J15" s="23" t="s">
        <v>103</v>
      </c>
      <c r="K15" s="21" t="s">
        <v>104</v>
      </c>
      <c r="L15" s="23">
        <v>6554028</v>
      </c>
      <c r="M15" s="22">
        <v>1</v>
      </c>
    </row>
    <row r="16" spans="1:13" x14ac:dyDescent="0.35">
      <c r="A16" s="19" t="s">
        <v>100</v>
      </c>
      <c r="B16" s="19" t="s">
        <v>6900</v>
      </c>
      <c r="C16" s="21" t="s">
        <v>19</v>
      </c>
      <c r="D16" s="20" t="s">
        <v>101</v>
      </c>
      <c r="E16" s="20" t="s">
        <v>6920</v>
      </c>
      <c r="F16" s="21" t="s">
        <v>6921</v>
      </c>
      <c r="G16" s="21" t="s">
        <v>1067</v>
      </c>
      <c r="H16" s="21" t="s">
        <v>6902</v>
      </c>
      <c r="I16" s="22">
        <v>35000</v>
      </c>
      <c r="J16" s="23" t="s">
        <v>103</v>
      </c>
      <c r="K16" s="21" t="s">
        <v>104</v>
      </c>
      <c r="L16" s="23">
        <v>6616336</v>
      </c>
      <c r="M16" s="22">
        <v>1</v>
      </c>
    </row>
    <row r="17" spans="1:13" x14ac:dyDescent="0.35">
      <c r="A17" s="19" t="s">
        <v>100</v>
      </c>
      <c r="B17" s="19" t="s">
        <v>6900</v>
      </c>
      <c r="C17" s="21" t="s">
        <v>19</v>
      </c>
      <c r="D17" s="20" t="s">
        <v>101</v>
      </c>
      <c r="E17" s="20" t="s">
        <v>6922</v>
      </c>
      <c r="F17" s="21" t="s">
        <v>6921</v>
      </c>
      <c r="G17" s="21" t="s">
        <v>1067</v>
      </c>
      <c r="H17" s="21" t="s">
        <v>6902</v>
      </c>
      <c r="I17" s="22">
        <v>35000</v>
      </c>
      <c r="J17" s="23" t="s">
        <v>103</v>
      </c>
      <c r="K17" s="21" t="s">
        <v>104</v>
      </c>
      <c r="L17" s="23">
        <v>6112499</v>
      </c>
      <c r="M17" s="22">
        <v>1</v>
      </c>
    </row>
    <row r="18" spans="1:13" x14ac:dyDescent="0.35">
      <c r="A18" s="19" t="s">
        <v>100</v>
      </c>
      <c r="B18" s="19" t="s">
        <v>107</v>
      </c>
      <c r="C18" s="21" t="s">
        <v>1300</v>
      </c>
      <c r="D18" s="19" t="s">
        <v>105</v>
      </c>
      <c r="E18" s="20" t="s">
        <v>1405</v>
      </c>
      <c r="F18" s="21" t="s">
        <v>4050</v>
      </c>
      <c r="G18" s="21" t="s">
        <v>102</v>
      </c>
      <c r="H18" s="21" t="s">
        <v>108</v>
      </c>
      <c r="I18" s="22">
        <v>14500</v>
      </c>
      <c r="J18" s="23" t="s">
        <v>103</v>
      </c>
      <c r="K18" s="21" t="s">
        <v>106</v>
      </c>
      <c r="L18" s="23">
        <v>6466773</v>
      </c>
      <c r="M18" s="22">
        <v>1</v>
      </c>
    </row>
    <row r="19" spans="1:13" x14ac:dyDescent="0.35">
      <c r="A19" s="19" t="s">
        <v>100</v>
      </c>
      <c r="B19" s="19" t="s">
        <v>107</v>
      </c>
      <c r="C19" s="21" t="s">
        <v>1300</v>
      </c>
      <c r="D19" s="19" t="s">
        <v>105</v>
      </c>
      <c r="E19" s="20" t="s">
        <v>4051</v>
      </c>
      <c r="F19" s="21" t="s">
        <v>4052</v>
      </c>
      <c r="G19" s="21" t="s">
        <v>102</v>
      </c>
      <c r="H19" s="21" t="s">
        <v>108</v>
      </c>
      <c r="I19" s="22">
        <v>12500</v>
      </c>
      <c r="J19" s="23" t="s">
        <v>103</v>
      </c>
      <c r="K19" s="21" t="s">
        <v>106</v>
      </c>
      <c r="L19" s="23">
        <v>6291710</v>
      </c>
      <c r="M19" s="22">
        <v>1</v>
      </c>
    </row>
    <row r="20" spans="1:13" x14ac:dyDescent="0.35">
      <c r="A20" s="19" t="s">
        <v>100</v>
      </c>
      <c r="B20" s="19" t="s">
        <v>107</v>
      </c>
      <c r="C20" s="21" t="s">
        <v>1300</v>
      </c>
      <c r="D20" s="19" t="s">
        <v>105</v>
      </c>
      <c r="E20" s="20" t="s">
        <v>6923</v>
      </c>
      <c r="F20" s="21" t="s">
        <v>6924</v>
      </c>
      <c r="G20" s="21" t="s">
        <v>102</v>
      </c>
      <c r="H20" s="21" t="s">
        <v>108</v>
      </c>
      <c r="I20" s="22">
        <v>16500</v>
      </c>
      <c r="J20" s="23" t="s">
        <v>103</v>
      </c>
      <c r="K20" s="21" t="s">
        <v>106</v>
      </c>
      <c r="L20" s="23">
        <v>6415115</v>
      </c>
      <c r="M20" s="22">
        <v>1</v>
      </c>
    </row>
    <row r="21" spans="1:13" x14ac:dyDescent="0.35">
      <c r="A21" s="19" t="s">
        <v>100</v>
      </c>
      <c r="B21" s="19" t="s">
        <v>107</v>
      </c>
      <c r="C21" s="21" t="s">
        <v>1300</v>
      </c>
      <c r="D21" s="19" t="s">
        <v>101</v>
      </c>
      <c r="E21" s="20" t="s">
        <v>4053</v>
      </c>
      <c r="F21" s="21" t="s">
        <v>4054</v>
      </c>
      <c r="G21" s="21" t="s">
        <v>102</v>
      </c>
      <c r="H21" s="21" t="s">
        <v>108</v>
      </c>
      <c r="I21" s="22">
        <v>18000</v>
      </c>
      <c r="J21" s="23" t="s">
        <v>103</v>
      </c>
      <c r="K21" s="21" t="s">
        <v>106</v>
      </c>
      <c r="L21" s="23">
        <v>6555137</v>
      </c>
      <c r="M21" s="22">
        <v>1</v>
      </c>
    </row>
    <row r="22" spans="1:13" x14ac:dyDescent="0.35">
      <c r="A22" s="19" t="s">
        <v>100</v>
      </c>
      <c r="B22" s="19" t="s">
        <v>107</v>
      </c>
      <c r="C22" s="21" t="s">
        <v>6377</v>
      </c>
      <c r="D22" s="20" t="s">
        <v>105</v>
      </c>
      <c r="E22" s="20" t="s">
        <v>6925</v>
      </c>
      <c r="F22" s="21" t="s">
        <v>6926</v>
      </c>
      <c r="G22" s="21" t="s">
        <v>102</v>
      </c>
      <c r="H22" s="21" t="s">
        <v>108</v>
      </c>
      <c r="I22" s="22">
        <v>15500</v>
      </c>
      <c r="J22" s="23" t="s">
        <v>103</v>
      </c>
      <c r="K22" s="21" t="s">
        <v>106</v>
      </c>
      <c r="L22" s="23">
        <v>6578540</v>
      </c>
      <c r="M22" s="22">
        <v>1</v>
      </c>
    </row>
    <row r="23" spans="1:13" x14ac:dyDescent="0.35">
      <c r="A23" s="19" t="s">
        <v>100</v>
      </c>
      <c r="B23" s="19" t="s">
        <v>107</v>
      </c>
      <c r="C23" s="21" t="s">
        <v>6377</v>
      </c>
      <c r="D23" s="20" t="s">
        <v>105</v>
      </c>
      <c r="E23" s="20" t="s">
        <v>6927</v>
      </c>
      <c r="F23" s="21" t="s">
        <v>6928</v>
      </c>
      <c r="G23" s="21" t="s">
        <v>102</v>
      </c>
      <c r="H23" s="21" t="s">
        <v>108</v>
      </c>
      <c r="I23" s="22">
        <v>15500</v>
      </c>
      <c r="J23" s="23" t="s">
        <v>103</v>
      </c>
      <c r="K23" s="21" t="s">
        <v>106</v>
      </c>
      <c r="L23" s="23">
        <v>6578641</v>
      </c>
      <c r="M23" s="22">
        <v>1</v>
      </c>
    </row>
    <row r="24" spans="1:13" x14ac:dyDescent="0.35">
      <c r="A24" s="19" t="s">
        <v>110</v>
      </c>
      <c r="B24" s="19" t="s">
        <v>111</v>
      </c>
      <c r="C24" s="21" t="s">
        <v>1495</v>
      </c>
      <c r="D24" s="19" t="s">
        <v>105</v>
      </c>
      <c r="E24" s="20" t="s">
        <v>6048</v>
      </c>
      <c r="F24" s="21">
        <v>2658270185</v>
      </c>
      <c r="G24" s="21" t="s">
        <v>102</v>
      </c>
      <c r="H24" s="21" t="s">
        <v>108</v>
      </c>
      <c r="I24" s="22">
        <v>14500</v>
      </c>
      <c r="J24" s="23" t="s">
        <v>103</v>
      </c>
      <c r="K24" s="21" t="s">
        <v>104</v>
      </c>
      <c r="L24" s="23">
        <v>6512181</v>
      </c>
      <c r="M24" s="22">
        <v>1</v>
      </c>
    </row>
    <row r="25" spans="1:13" x14ac:dyDescent="0.35">
      <c r="A25" s="19" t="s">
        <v>110</v>
      </c>
      <c r="B25" s="19" t="s">
        <v>111</v>
      </c>
      <c r="C25" s="21" t="s">
        <v>1495</v>
      </c>
      <c r="D25" s="19" t="s">
        <v>105</v>
      </c>
      <c r="E25" s="20" t="s">
        <v>6049</v>
      </c>
      <c r="F25" s="21">
        <v>2658270185</v>
      </c>
      <c r="G25" s="21" t="s">
        <v>102</v>
      </c>
      <c r="H25" s="21" t="s">
        <v>108</v>
      </c>
      <c r="I25" s="22">
        <v>14500</v>
      </c>
      <c r="J25" s="23" t="s">
        <v>103</v>
      </c>
      <c r="K25" s="21" t="s">
        <v>104</v>
      </c>
      <c r="L25" s="23">
        <v>6512182</v>
      </c>
      <c r="M25" s="22">
        <v>1</v>
      </c>
    </row>
    <row r="26" spans="1:13" x14ac:dyDescent="0.35">
      <c r="A26" s="19" t="s">
        <v>110</v>
      </c>
      <c r="B26" s="19" t="s">
        <v>113</v>
      </c>
      <c r="C26" s="21" t="s">
        <v>3888</v>
      </c>
      <c r="D26" s="19" t="s">
        <v>101</v>
      </c>
      <c r="E26" s="20" t="s">
        <v>4056</v>
      </c>
      <c r="F26" s="21">
        <v>2658560642</v>
      </c>
      <c r="G26" s="21" t="s">
        <v>102</v>
      </c>
      <c r="H26" s="21" t="s">
        <v>108</v>
      </c>
      <c r="I26" s="22">
        <v>16500</v>
      </c>
      <c r="J26" s="23" t="s">
        <v>103</v>
      </c>
      <c r="K26" s="21" t="s">
        <v>104</v>
      </c>
      <c r="L26" s="23">
        <v>6388223</v>
      </c>
      <c r="M26" s="22">
        <v>1</v>
      </c>
    </row>
    <row r="27" spans="1:13" x14ac:dyDescent="0.35">
      <c r="A27" s="19" t="s">
        <v>110</v>
      </c>
      <c r="B27" s="19" t="s">
        <v>113</v>
      </c>
      <c r="C27" s="21" t="s">
        <v>3888</v>
      </c>
      <c r="D27" s="19" t="s">
        <v>101</v>
      </c>
      <c r="E27" s="20" t="s">
        <v>4057</v>
      </c>
      <c r="F27" s="21">
        <v>2658560642</v>
      </c>
      <c r="G27" s="21" t="s">
        <v>102</v>
      </c>
      <c r="H27" s="21" t="s">
        <v>108</v>
      </c>
      <c r="I27" s="22">
        <v>16500</v>
      </c>
      <c r="J27" s="23" t="s">
        <v>103</v>
      </c>
      <c r="K27" s="21" t="s">
        <v>104</v>
      </c>
      <c r="L27" s="23">
        <v>6388226</v>
      </c>
      <c r="M27" s="22">
        <v>1</v>
      </c>
    </row>
    <row r="28" spans="1:13" x14ac:dyDescent="0.35">
      <c r="A28" s="19" t="s">
        <v>110</v>
      </c>
      <c r="B28" s="19" t="s">
        <v>113</v>
      </c>
      <c r="C28" s="21" t="s">
        <v>3888</v>
      </c>
      <c r="D28" s="19" t="s">
        <v>101</v>
      </c>
      <c r="E28" s="20" t="s">
        <v>6050</v>
      </c>
      <c r="F28" s="21">
        <v>2657329849</v>
      </c>
      <c r="G28" s="21" t="s">
        <v>102</v>
      </c>
      <c r="H28" s="21" t="s">
        <v>108</v>
      </c>
      <c r="I28" s="22">
        <v>15500</v>
      </c>
      <c r="J28" s="23" t="s">
        <v>103</v>
      </c>
      <c r="K28" s="21" t="s">
        <v>104</v>
      </c>
      <c r="L28" s="23">
        <v>6388229</v>
      </c>
      <c r="M28" s="22">
        <v>1</v>
      </c>
    </row>
    <row r="29" spans="1:13" x14ac:dyDescent="0.35">
      <c r="A29" s="19" t="s">
        <v>110</v>
      </c>
      <c r="B29" s="19" t="s">
        <v>113</v>
      </c>
      <c r="C29" s="21" t="s">
        <v>3888</v>
      </c>
      <c r="D29" s="19" t="s">
        <v>101</v>
      </c>
      <c r="E29" s="20" t="s">
        <v>6929</v>
      </c>
      <c r="F29" s="21">
        <v>2658467304</v>
      </c>
      <c r="G29" s="21" t="s">
        <v>102</v>
      </c>
      <c r="H29" s="21" t="s">
        <v>108</v>
      </c>
      <c r="I29" s="22">
        <v>12000</v>
      </c>
      <c r="J29" s="23" t="s">
        <v>103</v>
      </c>
      <c r="K29" s="21" t="s">
        <v>106</v>
      </c>
      <c r="L29" s="23">
        <v>6614169</v>
      </c>
      <c r="M29" s="22">
        <v>1</v>
      </c>
    </row>
    <row r="30" spans="1:13" x14ac:dyDescent="0.35">
      <c r="A30" s="19" t="s">
        <v>110</v>
      </c>
      <c r="B30" s="19" t="s">
        <v>113</v>
      </c>
      <c r="C30" s="21" t="s">
        <v>1539</v>
      </c>
      <c r="D30" s="19" t="s">
        <v>105</v>
      </c>
      <c r="E30" s="20" t="s">
        <v>6051</v>
      </c>
      <c r="F30" s="21">
        <v>2658537878</v>
      </c>
      <c r="G30" s="21" t="s">
        <v>102</v>
      </c>
      <c r="H30" s="21" t="s">
        <v>108</v>
      </c>
      <c r="I30" s="22">
        <v>11500</v>
      </c>
      <c r="J30" s="23" t="s">
        <v>103</v>
      </c>
      <c r="K30" s="21" t="s">
        <v>106</v>
      </c>
      <c r="L30" s="23">
        <v>6506226</v>
      </c>
      <c r="M30" s="22">
        <v>1</v>
      </c>
    </row>
    <row r="31" spans="1:13" x14ac:dyDescent="0.35">
      <c r="A31" s="19" t="s">
        <v>110</v>
      </c>
      <c r="B31" s="19" t="s">
        <v>113</v>
      </c>
      <c r="C31" s="21" t="s">
        <v>1539</v>
      </c>
      <c r="D31" s="19" t="s">
        <v>105</v>
      </c>
      <c r="E31" s="20" t="s">
        <v>4058</v>
      </c>
      <c r="F31" s="21" t="s">
        <v>4059</v>
      </c>
      <c r="G31" s="21" t="s">
        <v>102</v>
      </c>
      <c r="H31" s="21" t="s">
        <v>108</v>
      </c>
      <c r="I31" s="22">
        <v>16000</v>
      </c>
      <c r="J31" s="23" t="s">
        <v>103</v>
      </c>
      <c r="K31" s="21" t="s">
        <v>4060</v>
      </c>
      <c r="L31" s="23">
        <v>6388188</v>
      </c>
      <c r="M31" s="22">
        <v>1</v>
      </c>
    </row>
    <row r="32" spans="1:13" x14ac:dyDescent="0.35">
      <c r="A32" s="19" t="s">
        <v>110</v>
      </c>
      <c r="B32" s="19" t="s">
        <v>113</v>
      </c>
      <c r="C32" s="21" t="s">
        <v>1539</v>
      </c>
      <c r="D32" s="19" t="s">
        <v>105</v>
      </c>
      <c r="E32" s="20" t="s">
        <v>4061</v>
      </c>
      <c r="F32" s="21" t="s">
        <v>4059</v>
      </c>
      <c r="G32" s="21" t="s">
        <v>102</v>
      </c>
      <c r="H32" s="21" t="s">
        <v>108</v>
      </c>
      <c r="I32" s="22">
        <v>16000</v>
      </c>
      <c r="J32" s="23" t="s">
        <v>103</v>
      </c>
      <c r="K32" s="21" t="s">
        <v>4060</v>
      </c>
      <c r="L32" s="23">
        <v>6388189</v>
      </c>
      <c r="M32" s="22">
        <v>1</v>
      </c>
    </row>
    <row r="33" spans="1:13" x14ac:dyDescent="0.35">
      <c r="A33" s="19" t="s">
        <v>110</v>
      </c>
      <c r="B33" s="19" t="s">
        <v>113</v>
      </c>
      <c r="C33" s="21" t="s">
        <v>1539</v>
      </c>
      <c r="D33" s="19" t="s">
        <v>105</v>
      </c>
      <c r="E33" s="20" t="s">
        <v>4062</v>
      </c>
      <c r="F33" s="21" t="s">
        <v>4063</v>
      </c>
      <c r="G33" s="21" t="s">
        <v>102</v>
      </c>
      <c r="H33" s="21" t="s">
        <v>108</v>
      </c>
      <c r="I33" s="22">
        <v>24000</v>
      </c>
      <c r="J33" s="23" t="s">
        <v>103</v>
      </c>
      <c r="K33" s="21" t="s">
        <v>4060</v>
      </c>
      <c r="L33" s="23">
        <v>6288253</v>
      </c>
      <c r="M33" s="22">
        <v>1</v>
      </c>
    </row>
    <row r="34" spans="1:13" x14ac:dyDescent="0.35">
      <c r="A34" s="19" t="s">
        <v>110</v>
      </c>
      <c r="B34" s="19" t="s">
        <v>113</v>
      </c>
      <c r="C34" s="21" t="s">
        <v>1539</v>
      </c>
      <c r="D34" s="19" t="s">
        <v>105</v>
      </c>
      <c r="E34" s="20" t="s">
        <v>6052</v>
      </c>
      <c r="F34" s="21" t="s">
        <v>6053</v>
      </c>
      <c r="G34" s="21" t="s">
        <v>102</v>
      </c>
      <c r="H34" s="21" t="s">
        <v>108</v>
      </c>
      <c r="I34" s="22"/>
      <c r="J34" s="23"/>
      <c r="K34" s="21" t="s">
        <v>4060</v>
      </c>
      <c r="L34" s="23">
        <v>6496780</v>
      </c>
      <c r="M34" s="22">
        <v>1</v>
      </c>
    </row>
    <row r="35" spans="1:13" x14ac:dyDescent="0.35">
      <c r="A35" s="19" t="s">
        <v>110</v>
      </c>
      <c r="B35" s="19" t="s">
        <v>113</v>
      </c>
      <c r="C35" s="21" t="s">
        <v>1539</v>
      </c>
      <c r="D35" s="19" t="s">
        <v>105</v>
      </c>
      <c r="E35" s="20" t="s">
        <v>6054</v>
      </c>
      <c r="F35" s="21" t="s">
        <v>6053</v>
      </c>
      <c r="G35" s="21" t="s">
        <v>102</v>
      </c>
      <c r="H35" s="21" t="s">
        <v>108</v>
      </c>
      <c r="I35" s="22"/>
      <c r="J35" s="23"/>
      <c r="K35" s="21" t="s">
        <v>4060</v>
      </c>
      <c r="L35" s="23">
        <v>6496801</v>
      </c>
      <c r="M35" s="22">
        <v>1</v>
      </c>
    </row>
    <row r="36" spans="1:13" x14ac:dyDescent="0.35">
      <c r="A36" s="19" t="s">
        <v>110</v>
      </c>
      <c r="B36" s="19" t="s">
        <v>113</v>
      </c>
      <c r="C36" s="21" t="s">
        <v>1386</v>
      </c>
      <c r="D36" s="19" t="s">
        <v>101</v>
      </c>
      <c r="E36" s="20" t="s">
        <v>6930</v>
      </c>
      <c r="F36" s="21">
        <v>2659610969</v>
      </c>
      <c r="G36" s="21" t="s">
        <v>102</v>
      </c>
      <c r="H36" s="21" t="s">
        <v>108</v>
      </c>
      <c r="I36" s="22">
        <v>25000</v>
      </c>
      <c r="J36" s="23" t="s">
        <v>103</v>
      </c>
      <c r="K36" s="21" t="s">
        <v>104</v>
      </c>
      <c r="L36" s="23">
        <v>6388227</v>
      </c>
      <c r="M36" s="22">
        <v>1</v>
      </c>
    </row>
    <row r="37" spans="1:13" x14ac:dyDescent="0.35">
      <c r="A37" s="19" t="s">
        <v>110</v>
      </c>
      <c r="B37" s="19" t="s">
        <v>6931</v>
      </c>
      <c r="C37" s="21" t="s">
        <v>1399</v>
      </c>
      <c r="D37" s="19" t="s">
        <v>105</v>
      </c>
      <c r="E37" s="20" t="s">
        <v>6932</v>
      </c>
      <c r="F37" s="21">
        <v>3222323686</v>
      </c>
      <c r="G37" s="21" t="s">
        <v>102</v>
      </c>
      <c r="H37" s="21" t="s">
        <v>108</v>
      </c>
      <c r="I37" s="22">
        <v>8000</v>
      </c>
      <c r="J37" s="23" t="s">
        <v>103</v>
      </c>
      <c r="K37" s="21" t="s">
        <v>106</v>
      </c>
      <c r="L37" s="23">
        <v>6388278</v>
      </c>
      <c r="M37" s="22">
        <v>1</v>
      </c>
    </row>
    <row r="38" spans="1:13" x14ac:dyDescent="0.35">
      <c r="A38" s="19" t="s">
        <v>110</v>
      </c>
      <c r="B38" s="19" t="s">
        <v>6931</v>
      </c>
      <c r="C38" s="21" t="s">
        <v>1399</v>
      </c>
      <c r="D38" s="19" t="s">
        <v>105</v>
      </c>
      <c r="E38" s="20" t="s">
        <v>6933</v>
      </c>
      <c r="F38" s="21">
        <v>3222323209</v>
      </c>
      <c r="G38" s="21" t="s">
        <v>102</v>
      </c>
      <c r="H38" s="21" t="s">
        <v>108</v>
      </c>
      <c r="I38" s="22">
        <v>8000</v>
      </c>
      <c r="J38" s="23" t="s">
        <v>103</v>
      </c>
      <c r="K38" s="21" t="s">
        <v>106</v>
      </c>
      <c r="L38" s="23">
        <v>6388178</v>
      </c>
      <c r="M38" s="22">
        <v>1</v>
      </c>
    </row>
    <row r="39" spans="1:13" x14ac:dyDescent="0.35">
      <c r="A39" s="19" t="s">
        <v>114</v>
      </c>
      <c r="B39" s="19" t="s">
        <v>115</v>
      </c>
      <c r="C39" s="21" t="s">
        <v>3802</v>
      </c>
      <c r="D39" s="19" t="s">
        <v>101</v>
      </c>
      <c r="E39" s="20" t="s">
        <v>6055</v>
      </c>
      <c r="F39" s="21" t="s">
        <v>4070</v>
      </c>
      <c r="G39" s="21" t="s">
        <v>6056</v>
      </c>
      <c r="H39" s="21" t="s">
        <v>108</v>
      </c>
      <c r="I39" s="22">
        <v>20000</v>
      </c>
      <c r="J39" s="23" t="s">
        <v>103</v>
      </c>
      <c r="K39" s="21" t="s">
        <v>104</v>
      </c>
      <c r="L39" s="23">
        <v>6552689</v>
      </c>
      <c r="M39" s="22">
        <v>1</v>
      </c>
    </row>
    <row r="40" spans="1:13" x14ac:dyDescent="0.35">
      <c r="A40" s="19" t="s">
        <v>114</v>
      </c>
      <c r="B40" s="19" t="s">
        <v>115</v>
      </c>
      <c r="C40" s="21" t="s">
        <v>3802</v>
      </c>
      <c r="D40" s="19" t="s">
        <v>101</v>
      </c>
      <c r="E40" s="20" t="s">
        <v>6057</v>
      </c>
      <c r="F40" s="21" t="s">
        <v>4074</v>
      </c>
      <c r="G40" s="21" t="s">
        <v>6056</v>
      </c>
      <c r="H40" s="21" t="s">
        <v>108</v>
      </c>
      <c r="I40" s="22">
        <v>20000</v>
      </c>
      <c r="J40" s="23" t="s">
        <v>103</v>
      </c>
      <c r="K40" s="21" t="s">
        <v>104</v>
      </c>
      <c r="L40" s="23">
        <v>6552690</v>
      </c>
      <c r="M40" s="22">
        <v>1</v>
      </c>
    </row>
    <row r="41" spans="1:13" x14ac:dyDescent="0.35">
      <c r="A41" s="19" t="s">
        <v>114</v>
      </c>
      <c r="B41" s="19" t="s">
        <v>115</v>
      </c>
      <c r="C41" s="21" t="s">
        <v>3802</v>
      </c>
      <c r="D41" s="19" t="s">
        <v>101</v>
      </c>
      <c r="E41" s="20" t="s">
        <v>109</v>
      </c>
      <c r="F41" s="21" t="s">
        <v>1122</v>
      </c>
      <c r="G41" s="21" t="s">
        <v>102</v>
      </c>
      <c r="H41" s="21" t="s">
        <v>108</v>
      </c>
      <c r="I41" s="22">
        <v>19000</v>
      </c>
      <c r="J41" s="23" t="s">
        <v>103</v>
      </c>
      <c r="K41" s="21" t="s">
        <v>104</v>
      </c>
      <c r="L41" s="23">
        <v>6479248</v>
      </c>
      <c r="M41" s="22">
        <v>1</v>
      </c>
    </row>
    <row r="42" spans="1:13" x14ac:dyDescent="0.35">
      <c r="A42" s="19" t="s">
        <v>114</v>
      </c>
      <c r="B42" s="19" t="s">
        <v>115</v>
      </c>
      <c r="C42" s="21" t="s">
        <v>5168</v>
      </c>
      <c r="D42" s="19" t="s">
        <v>105</v>
      </c>
      <c r="E42" s="20" t="s">
        <v>1405</v>
      </c>
      <c r="F42" s="21" t="s">
        <v>1648</v>
      </c>
      <c r="G42" s="21" t="s">
        <v>102</v>
      </c>
      <c r="H42" s="21" t="s">
        <v>108</v>
      </c>
      <c r="I42" s="22">
        <v>17500</v>
      </c>
      <c r="J42" s="23" t="s">
        <v>103</v>
      </c>
      <c r="K42" s="21" t="s">
        <v>106</v>
      </c>
      <c r="L42" s="23">
        <v>6541346</v>
      </c>
      <c r="M42" s="22">
        <v>1</v>
      </c>
    </row>
    <row r="43" spans="1:13" x14ac:dyDescent="0.35">
      <c r="A43" s="19" t="s">
        <v>114</v>
      </c>
      <c r="B43" s="19" t="s">
        <v>115</v>
      </c>
      <c r="C43" s="21" t="s">
        <v>5168</v>
      </c>
      <c r="D43" s="19" t="s">
        <v>101</v>
      </c>
      <c r="E43" s="20" t="s">
        <v>6934</v>
      </c>
      <c r="F43" s="21" t="s">
        <v>6935</v>
      </c>
      <c r="G43" s="21" t="s">
        <v>102</v>
      </c>
      <c r="H43" s="21" t="s">
        <v>108</v>
      </c>
      <c r="I43" s="22">
        <v>20000</v>
      </c>
      <c r="J43" s="23" t="s">
        <v>103</v>
      </c>
      <c r="K43" s="21" t="s">
        <v>106</v>
      </c>
      <c r="L43" s="23">
        <v>6512185</v>
      </c>
      <c r="M43" s="22">
        <v>1</v>
      </c>
    </row>
    <row r="44" spans="1:13" x14ac:dyDescent="0.35">
      <c r="A44" s="19" t="s">
        <v>114</v>
      </c>
      <c r="B44" s="19" t="s">
        <v>115</v>
      </c>
      <c r="C44" s="21" t="s">
        <v>5168</v>
      </c>
      <c r="D44" s="19" t="s">
        <v>101</v>
      </c>
      <c r="E44" s="20" t="s">
        <v>118</v>
      </c>
      <c r="F44" s="21" t="s">
        <v>117</v>
      </c>
      <c r="G44" s="21" t="s">
        <v>1067</v>
      </c>
      <c r="H44" s="21" t="s">
        <v>108</v>
      </c>
      <c r="I44" s="22">
        <v>14500</v>
      </c>
      <c r="J44" s="23" t="s">
        <v>103</v>
      </c>
      <c r="K44" s="21" t="s">
        <v>106</v>
      </c>
      <c r="L44" s="23">
        <v>6600389</v>
      </c>
      <c r="M44" s="22">
        <v>1</v>
      </c>
    </row>
    <row r="45" spans="1:13" x14ac:dyDescent="0.35">
      <c r="A45" s="19" t="s">
        <v>114</v>
      </c>
      <c r="B45" s="19" t="s">
        <v>115</v>
      </c>
      <c r="C45" s="21" t="s">
        <v>3529</v>
      </c>
      <c r="D45" s="19" t="s">
        <v>105</v>
      </c>
      <c r="E45" s="20" t="s">
        <v>993</v>
      </c>
      <c r="F45" s="21" t="s">
        <v>995</v>
      </c>
      <c r="G45" s="21" t="s">
        <v>102</v>
      </c>
      <c r="H45" s="21" t="s">
        <v>108</v>
      </c>
      <c r="I45" s="22">
        <v>18000</v>
      </c>
      <c r="J45" s="23" t="s">
        <v>103</v>
      </c>
      <c r="K45" s="21" t="s">
        <v>106</v>
      </c>
      <c r="L45" s="23">
        <v>6541558</v>
      </c>
      <c r="M45" s="22">
        <v>1</v>
      </c>
    </row>
    <row r="46" spans="1:13" x14ac:dyDescent="0.35">
      <c r="A46" s="19" t="s">
        <v>114</v>
      </c>
      <c r="B46" s="19" t="s">
        <v>115</v>
      </c>
      <c r="C46" s="21" t="s">
        <v>3529</v>
      </c>
      <c r="D46" s="19" t="s">
        <v>105</v>
      </c>
      <c r="E46" s="20" t="s">
        <v>994</v>
      </c>
      <c r="F46" s="21" t="s">
        <v>995</v>
      </c>
      <c r="G46" s="21" t="s">
        <v>102</v>
      </c>
      <c r="H46" s="21" t="s">
        <v>108</v>
      </c>
      <c r="I46" s="22">
        <v>18000</v>
      </c>
      <c r="J46" s="23" t="s">
        <v>103</v>
      </c>
      <c r="K46" s="21" t="s">
        <v>106</v>
      </c>
      <c r="L46" s="23">
        <v>6541559</v>
      </c>
      <c r="M46" s="22">
        <v>1</v>
      </c>
    </row>
    <row r="47" spans="1:13" x14ac:dyDescent="0.35">
      <c r="A47" s="19" t="s">
        <v>114</v>
      </c>
      <c r="B47" s="19" t="s">
        <v>115</v>
      </c>
      <c r="C47" s="21" t="s">
        <v>3529</v>
      </c>
      <c r="D47" s="19" t="s">
        <v>105</v>
      </c>
      <c r="E47" s="20" t="s">
        <v>6058</v>
      </c>
      <c r="F47" s="21" t="s">
        <v>6059</v>
      </c>
      <c r="G47" s="21" t="s">
        <v>102</v>
      </c>
      <c r="H47" s="21" t="s">
        <v>108</v>
      </c>
      <c r="I47" s="22">
        <v>12000</v>
      </c>
      <c r="J47" s="23" t="s">
        <v>103</v>
      </c>
      <c r="K47" s="21" t="s">
        <v>106</v>
      </c>
      <c r="L47" s="23">
        <v>6536077</v>
      </c>
      <c r="M47" s="22">
        <v>1</v>
      </c>
    </row>
    <row r="48" spans="1:13" x14ac:dyDescent="0.35">
      <c r="A48" s="19" t="s">
        <v>114</v>
      </c>
      <c r="B48" s="19" t="s">
        <v>115</v>
      </c>
      <c r="C48" s="21" t="s">
        <v>4016</v>
      </c>
      <c r="D48" s="19" t="s">
        <v>105</v>
      </c>
      <c r="E48" s="20" t="s">
        <v>993</v>
      </c>
      <c r="F48" s="21" t="s">
        <v>995</v>
      </c>
      <c r="G48" s="21" t="s">
        <v>102</v>
      </c>
      <c r="H48" s="21" t="s">
        <v>108</v>
      </c>
      <c r="I48" s="22">
        <v>18000</v>
      </c>
      <c r="J48" s="23" t="s">
        <v>103</v>
      </c>
      <c r="K48" s="21" t="s">
        <v>106</v>
      </c>
      <c r="L48" s="23">
        <v>6541560</v>
      </c>
      <c r="M48" s="22">
        <v>1</v>
      </c>
    </row>
    <row r="49" spans="1:13" x14ac:dyDescent="0.35">
      <c r="A49" s="19" t="s">
        <v>114</v>
      </c>
      <c r="B49" s="19" t="s">
        <v>115</v>
      </c>
      <c r="C49" s="21" t="s">
        <v>4016</v>
      </c>
      <c r="D49" s="19" t="s">
        <v>105</v>
      </c>
      <c r="E49" s="20" t="s">
        <v>994</v>
      </c>
      <c r="F49" s="21" t="s">
        <v>995</v>
      </c>
      <c r="G49" s="21" t="s">
        <v>102</v>
      </c>
      <c r="H49" s="21" t="s">
        <v>108</v>
      </c>
      <c r="I49" s="22">
        <v>18000</v>
      </c>
      <c r="J49" s="23" t="s">
        <v>103</v>
      </c>
      <c r="K49" s="21" t="s">
        <v>106</v>
      </c>
      <c r="L49" s="23">
        <v>6541561</v>
      </c>
      <c r="M49" s="22">
        <v>1</v>
      </c>
    </row>
    <row r="50" spans="1:13" x14ac:dyDescent="0.35">
      <c r="A50" s="19" t="s">
        <v>114</v>
      </c>
      <c r="B50" s="19" t="s">
        <v>115</v>
      </c>
      <c r="C50" s="21" t="s">
        <v>3531</v>
      </c>
      <c r="D50" s="19" t="s">
        <v>105</v>
      </c>
      <c r="E50" s="20" t="s">
        <v>4066</v>
      </c>
      <c r="F50" s="21" t="s">
        <v>4067</v>
      </c>
      <c r="G50" s="21" t="s">
        <v>6056</v>
      </c>
      <c r="H50" s="21" t="s">
        <v>108</v>
      </c>
      <c r="I50" s="22">
        <v>17500</v>
      </c>
      <c r="J50" s="23" t="s">
        <v>103</v>
      </c>
      <c r="K50" s="21" t="s">
        <v>106</v>
      </c>
      <c r="L50" s="23">
        <v>6617491</v>
      </c>
      <c r="M50" s="22">
        <v>1</v>
      </c>
    </row>
    <row r="51" spans="1:13" x14ac:dyDescent="0.35">
      <c r="A51" s="19" t="s">
        <v>114</v>
      </c>
      <c r="B51" s="19" t="s">
        <v>115</v>
      </c>
      <c r="C51" s="21" t="s">
        <v>4020</v>
      </c>
      <c r="D51" s="19" t="s">
        <v>101</v>
      </c>
      <c r="E51" s="20" t="s">
        <v>4071</v>
      </c>
      <c r="F51" s="21" t="s">
        <v>4072</v>
      </c>
      <c r="G51" s="21" t="s">
        <v>6056</v>
      </c>
      <c r="H51" s="21" t="s">
        <v>108</v>
      </c>
      <c r="I51" s="22">
        <v>20000</v>
      </c>
      <c r="J51" s="23" t="s">
        <v>103</v>
      </c>
      <c r="K51" s="21" t="s">
        <v>104</v>
      </c>
      <c r="L51" s="23">
        <v>6586002</v>
      </c>
      <c r="M51" s="22">
        <v>1</v>
      </c>
    </row>
    <row r="52" spans="1:13" x14ac:dyDescent="0.35">
      <c r="A52" s="19" t="s">
        <v>114</v>
      </c>
      <c r="B52" s="19" t="s">
        <v>115</v>
      </c>
      <c r="C52" s="21" t="s">
        <v>4020</v>
      </c>
      <c r="D52" s="19" t="s">
        <v>101</v>
      </c>
      <c r="E52" s="20" t="s">
        <v>1645</v>
      </c>
      <c r="F52" s="21" t="s">
        <v>4075</v>
      </c>
      <c r="G52" s="21" t="s">
        <v>6056</v>
      </c>
      <c r="H52" s="21" t="s">
        <v>108</v>
      </c>
      <c r="I52" s="22">
        <v>20000</v>
      </c>
      <c r="J52" s="23" t="s">
        <v>103</v>
      </c>
      <c r="K52" s="21" t="s">
        <v>104</v>
      </c>
      <c r="L52" s="23">
        <v>6586003</v>
      </c>
      <c r="M52" s="22">
        <v>1</v>
      </c>
    </row>
    <row r="53" spans="1:13" x14ac:dyDescent="0.35">
      <c r="A53" s="19" t="s">
        <v>114</v>
      </c>
      <c r="B53" s="19" t="s">
        <v>115</v>
      </c>
      <c r="C53" s="21" t="s">
        <v>4020</v>
      </c>
      <c r="D53" s="19" t="s">
        <v>101</v>
      </c>
      <c r="E53" s="20" t="s">
        <v>1404</v>
      </c>
      <c r="F53" s="21" t="s">
        <v>4075</v>
      </c>
      <c r="G53" s="21" t="s">
        <v>6056</v>
      </c>
      <c r="H53" s="21" t="s">
        <v>108</v>
      </c>
      <c r="I53" s="22">
        <v>20000</v>
      </c>
      <c r="J53" s="23" t="s">
        <v>103</v>
      </c>
      <c r="K53" s="21" t="s">
        <v>104</v>
      </c>
      <c r="L53" s="23">
        <v>6586004</v>
      </c>
      <c r="M53" s="22">
        <v>1</v>
      </c>
    </row>
    <row r="54" spans="1:13" x14ac:dyDescent="0.35">
      <c r="A54" s="19" t="s">
        <v>114</v>
      </c>
      <c r="B54" s="19" t="s">
        <v>115</v>
      </c>
      <c r="C54" s="21" t="s">
        <v>4020</v>
      </c>
      <c r="D54" s="19" t="s">
        <v>105</v>
      </c>
      <c r="E54" s="20" t="s">
        <v>4055</v>
      </c>
      <c r="F54" s="21" t="s">
        <v>4068</v>
      </c>
      <c r="G54" s="21" t="s">
        <v>102</v>
      </c>
      <c r="H54" s="21" t="s">
        <v>108</v>
      </c>
      <c r="I54" s="22">
        <v>15000</v>
      </c>
      <c r="J54" s="23" t="s">
        <v>103</v>
      </c>
      <c r="K54" s="21" t="s">
        <v>106</v>
      </c>
      <c r="L54" s="23">
        <v>6541455</v>
      </c>
      <c r="M54" s="22">
        <v>1</v>
      </c>
    </row>
    <row r="55" spans="1:13" x14ac:dyDescent="0.35">
      <c r="A55" s="19" t="s">
        <v>114</v>
      </c>
      <c r="B55" s="19" t="s">
        <v>115</v>
      </c>
      <c r="C55" s="21" t="s">
        <v>6033</v>
      </c>
      <c r="D55" s="19" t="s">
        <v>101</v>
      </c>
      <c r="E55" s="20" t="s">
        <v>4069</v>
      </c>
      <c r="F55" s="21" t="s">
        <v>4070</v>
      </c>
      <c r="G55" s="21" t="s">
        <v>1067</v>
      </c>
      <c r="H55" s="21" t="s">
        <v>108</v>
      </c>
      <c r="I55" s="22">
        <v>20000</v>
      </c>
      <c r="J55" s="23" t="s">
        <v>103</v>
      </c>
      <c r="K55" s="21" t="s">
        <v>104</v>
      </c>
      <c r="L55" s="23">
        <v>6595310</v>
      </c>
      <c r="M55" s="22">
        <v>1</v>
      </c>
    </row>
    <row r="56" spans="1:13" x14ac:dyDescent="0.35">
      <c r="A56" s="19" t="s">
        <v>114</v>
      </c>
      <c r="B56" s="19" t="s">
        <v>115</v>
      </c>
      <c r="C56" s="21" t="s">
        <v>6033</v>
      </c>
      <c r="D56" s="19" t="s">
        <v>101</v>
      </c>
      <c r="E56" s="20" t="s">
        <v>4073</v>
      </c>
      <c r="F56" s="21" t="s">
        <v>4074</v>
      </c>
      <c r="G56" s="21" t="s">
        <v>1067</v>
      </c>
      <c r="H56" s="21" t="s">
        <v>108</v>
      </c>
      <c r="I56" s="22">
        <v>20000</v>
      </c>
      <c r="J56" s="23" t="s">
        <v>103</v>
      </c>
      <c r="K56" s="21" t="s">
        <v>104</v>
      </c>
      <c r="L56" s="23">
        <v>6595309</v>
      </c>
      <c r="M56" s="22">
        <v>1</v>
      </c>
    </row>
    <row r="57" spans="1:13" x14ac:dyDescent="0.35">
      <c r="A57" s="19" t="s">
        <v>114</v>
      </c>
      <c r="B57" s="19" t="s">
        <v>115</v>
      </c>
      <c r="C57" s="21" t="s">
        <v>6033</v>
      </c>
      <c r="D57" s="19" t="s">
        <v>105</v>
      </c>
      <c r="E57" s="20" t="s">
        <v>4055</v>
      </c>
      <c r="F57" s="21" t="s">
        <v>4068</v>
      </c>
      <c r="G57" s="21" t="s">
        <v>102</v>
      </c>
      <c r="H57" s="21" t="s">
        <v>108</v>
      </c>
      <c r="I57" s="22">
        <v>15000</v>
      </c>
      <c r="J57" s="23" t="s">
        <v>103</v>
      </c>
      <c r="K57" s="21" t="s">
        <v>106</v>
      </c>
      <c r="L57" s="23">
        <v>6541459</v>
      </c>
      <c r="M57" s="22">
        <v>1</v>
      </c>
    </row>
    <row r="58" spans="1:13" x14ac:dyDescent="0.35">
      <c r="A58" s="19" t="s">
        <v>114</v>
      </c>
      <c r="B58" s="19" t="s">
        <v>115</v>
      </c>
      <c r="C58" s="21" t="s">
        <v>6033</v>
      </c>
      <c r="D58" s="20" t="s">
        <v>105</v>
      </c>
      <c r="E58" s="20" t="s">
        <v>1646</v>
      </c>
      <c r="F58" s="21" t="s">
        <v>1647</v>
      </c>
      <c r="G58" s="21" t="s">
        <v>102</v>
      </c>
      <c r="H58" s="21" t="s">
        <v>108</v>
      </c>
      <c r="I58" s="22">
        <v>20000</v>
      </c>
      <c r="J58" s="23" t="s">
        <v>103</v>
      </c>
      <c r="K58" s="21" t="s">
        <v>106</v>
      </c>
      <c r="L58" s="23">
        <v>6524948</v>
      </c>
      <c r="M58" s="22">
        <v>1</v>
      </c>
    </row>
    <row r="59" spans="1:13" x14ac:dyDescent="0.35">
      <c r="A59" s="19" t="s">
        <v>114</v>
      </c>
      <c r="B59" s="19" t="s">
        <v>115</v>
      </c>
      <c r="C59" s="21" t="s">
        <v>6936</v>
      </c>
      <c r="D59" s="19" t="s">
        <v>105</v>
      </c>
      <c r="E59" s="20" t="s">
        <v>4064</v>
      </c>
      <c r="F59" s="21" t="s">
        <v>4065</v>
      </c>
      <c r="G59" s="21" t="s">
        <v>102</v>
      </c>
      <c r="H59" s="21" t="s">
        <v>108</v>
      </c>
      <c r="I59" s="22">
        <v>20000</v>
      </c>
      <c r="J59" s="23" t="s">
        <v>103</v>
      </c>
      <c r="K59" s="21" t="s">
        <v>106</v>
      </c>
      <c r="L59" s="23">
        <v>6541326</v>
      </c>
      <c r="M59" s="22">
        <v>1</v>
      </c>
    </row>
    <row r="60" spans="1:13" x14ac:dyDescent="0.35">
      <c r="A60" s="19" t="s">
        <v>114</v>
      </c>
      <c r="B60" s="19" t="s">
        <v>115</v>
      </c>
      <c r="C60" s="21" t="s">
        <v>1385</v>
      </c>
      <c r="D60" s="19" t="s">
        <v>101</v>
      </c>
      <c r="E60" s="20" t="s">
        <v>1123</v>
      </c>
      <c r="F60" s="21" t="s">
        <v>1124</v>
      </c>
      <c r="G60" s="21" t="s">
        <v>102</v>
      </c>
      <c r="H60" s="21" t="s">
        <v>108</v>
      </c>
      <c r="I60" s="22">
        <v>19000</v>
      </c>
      <c r="J60" s="23" t="s">
        <v>103</v>
      </c>
      <c r="K60" s="21" t="s">
        <v>104</v>
      </c>
      <c r="L60" s="23">
        <v>6591312</v>
      </c>
      <c r="M60" s="22">
        <v>1</v>
      </c>
    </row>
    <row r="61" spans="1:13" x14ac:dyDescent="0.35">
      <c r="A61" s="19" t="s">
        <v>114</v>
      </c>
      <c r="B61" s="19" t="s">
        <v>115</v>
      </c>
      <c r="C61" s="21" t="s">
        <v>1385</v>
      </c>
      <c r="D61" s="19" t="s">
        <v>101</v>
      </c>
      <c r="E61" s="20" t="s">
        <v>1121</v>
      </c>
      <c r="F61" s="21" t="s">
        <v>1125</v>
      </c>
      <c r="G61" s="21" t="s">
        <v>6056</v>
      </c>
      <c r="H61" s="21" t="s">
        <v>108</v>
      </c>
      <c r="I61" s="22">
        <v>17500</v>
      </c>
      <c r="J61" s="23" t="s">
        <v>103</v>
      </c>
      <c r="K61" s="21" t="s">
        <v>104</v>
      </c>
      <c r="L61" s="23">
        <v>6591311</v>
      </c>
      <c r="M61" s="22">
        <v>1</v>
      </c>
    </row>
    <row r="62" spans="1:13" x14ac:dyDescent="0.35">
      <c r="A62" s="19" t="s">
        <v>114</v>
      </c>
      <c r="B62" s="19" t="s">
        <v>115</v>
      </c>
      <c r="C62" s="21" t="s">
        <v>1385</v>
      </c>
      <c r="D62" s="19" t="s">
        <v>105</v>
      </c>
      <c r="E62" s="20" t="s">
        <v>6058</v>
      </c>
      <c r="F62" s="21" t="s">
        <v>6059</v>
      </c>
      <c r="G62" s="21" t="s">
        <v>102</v>
      </c>
      <c r="H62" s="21" t="s">
        <v>108</v>
      </c>
      <c r="I62" s="22">
        <v>12000</v>
      </c>
      <c r="J62" s="23" t="s">
        <v>103</v>
      </c>
      <c r="K62" s="21" t="s">
        <v>106</v>
      </c>
      <c r="L62" s="23">
        <v>6512140</v>
      </c>
      <c r="M62" s="22">
        <v>1</v>
      </c>
    </row>
    <row r="63" spans="1:13" x14ac:dyDescent="0.35">
      <c r="A63" s="19" t="s">
        <v>114</v>
      </c>
      <c r="B63" s="19" t="s">
        <v>115</v>
      </c>
      <c r="C63" s="21" t="s">
        <v>1385</v>
      </c>
      <c r="D63" s="19" t="s">
        <v>105</v>
      </c>
      <c r="E63" s="20" t="s">
        <v>1646</v>
      </c>
      <c r="F63" s="21" t="s">
        <v>1647</v>
      </c>
      <c r="G63" s="21" t="s">
        <v>102</v>
      </c>
      <c r="H63" s="21" t="s">
        <v>108</v>
      </c>
      <c r="I63" s="22">
        <v>20000</v>
      </c>
      <c r="J63" s="23" t="s">
        <v>103</v>
      </c>
      <c r="K63" s="21" t="s">
        <v>106</v>
      </c>
      <c r="L63" s="23">
        <v>6541369</v>
      </c>
      <c r="M63" s="22">
        <v>1</v>
      </c>
    </row>
    <row r="64" spans="1:13" x14ac:dyDescent="0.35">
      <c r="A64" s="19" t="s">
        <v>114</v>
      </c>
      <c r="B64" s="19" t="s">
        <v>115</v>
      </c>
      <c r="C64" s="21" t="s">
        <v>1385</v>
      </c>
      <c r="D64" s="19" t="s">
        <v>101</v>
      </c>
      <c r="E64" s="20" t="s">
        <v>1126</v>
      </c>
      <c r="F64" s="21" t="s">
        <v>1127</v>
      </c>
      <c r="G64" s="21" t="s">
        <v>6056</v>
      </c>
      <c r="H64" s="21" t="s">
        <v>108</v>
      </c>
      <c r="I64" s="22">
        <v>17500</v>
      </c>
      <c r="J64" s="23" t="s">
        <v>103</v>
      </c>
      <c r="K64" s="21" t="s">
        <v>106</v>
      </c>
      <c r="L64" s="23">
        <v>6607474</v>
      </c>
      <c r="M64" s="22">
        <v>1</v>
      </c>
    </row>
    <row r="65" spans="1:13" x14ac:dyDescent="0.35">
      <c r="A65" s="19" t="s">
        <v>114</v>
      </c>
      <c r="B65" s="19" t="s">
        <v>115</v>
      </c>
      <c r="C65" s="21" t="s">
        <v>3373</v>
      </c>
      <c r="D65" s="19" t="s">
        <v>101</v>
      </c>
      <c r="E65" s="20" t="s">
        <v>6937</v>
      </c>
      <c r="F65" s="21" t="s">
        <v>6935</v>
      </c>
      <c r="G65" s="21" t="s">
        <v>102</v>
      </c>
      <c r="H65" s="21" t="s">
        <v>108</v>
      </c>
      <c r="I65" s="22">
        <v>20000</v>
      </c>
      <c r="J65" s="23" t="s">
        <v>103</v>
      </c>
      <c r="K65" s="21" t="s">
        <v>106</v>
      </c>
      <c r="L65" s="23">
        <v>6512364</v>
      </c>
      <c r="M65" s="22">
        <v>1</v>
      </c>
    </row>
    <row r="66" spans="1:13" x14ac:dyDescent="0.35">
      <c r="A66" s="19" t="s">
        <v>114</v>
      </c>
      <c r="B66" s="19" t="s">
        <v>115</v>
      </c>
      <c r="C66" s="21" t="s">
        <v>6938</v>
      </c>
      <c r="D66" s="19" t="s">
        <v>105</v>
      </c>
      <c r="E66" s="20" t="s">
        <v>4077</v>
      </c>
      <c r="F66" s="21" t="s">
        <v>4078</v>
      </c>
      <c r="G66" s="21" t="s">
        <v>6056</v>
      </c>
      <c r="H66" s="21" t="s">
        <v>108</v>
      </c>
      <c r="I66" s="22">
        <v>20000</v>
      </c>
      <c r="J66" s="23" t="s">
        <v>103</v>
      </c>
      <c r="K66" s="21" t="s">
        <v>106</v>
      </c>
      <c r="L66" s="23">
        <v>6541568</v>
      </c>
      <c r="M66" s="22">
        <v>1</v>
      </c>
    </row>
    <row r="67" spans="1:13" x14ac:dyDescent="0.35">
      <c r="A67" s="19" t="s">
        <v>114</v>
      </c>
      <c r="B67" s="19" t="s">
        <v>115</v>
      </c>
      <c r="C67" s="21" t="s">
        <v>6938</v>
      </c>
      <c r="D67" s="19" t="s">
        <v>105</v>
      </c>
      <c r="E67" s="20" t="s">
        <v>6939</v>
      </c>
      <c r="F67" s="21" t="s">
        <v>4076</v>
      </c>
      <c r="G67" s="21" t="s">
        <v>102</v>
      </c>
      <c r="H67" s="21" t="s">
        <v>108</v>
      </c>
      <c r="I67" s="22">
        <v>10000</v>
      </c>
      <c r="J67" s="23" t="s">
        <v>103</v>
      </c>
      <c r="K67" s="21" t="s">
        <v>106</v>
      </c>
      <c r="L67" s="23">
        <v>6512195</v>
      </c>
      <c r="M67" s="22">
        <v>1</v>
      </c>
    </row>
    <row r="68" spans="1:13" x14ac:dyDescent="0.35">
      <c r="A68" s="19" t="s">
        <v>114</v>
      </c>
      <c r="B68" s="19" t="s">
        <v>115</v>
      </c>
      <c r="C68" s="21" t="s">
        <v>6940</v>
      </c>
      <c r="D68" s="19" t="s">
        <v>101</v>
      </c>
      <c r="E68" s="20" t="s">
        <v>116</v>
      </c>
      <c r="F68" s="21" t="s">
        <v>117</v>
      </c>
      <c r="G68" s="21" t="s">
        <v>6056</v>
      </c>
      <c r="H68" s="21" t="s">
        <v>108</v>
      </c>
      <c r="I68" s="22">
        <v>14500</v>
      </c>
      <c r="J68" s="23" t="s">
        <v>103</v>
      </c>
      <c r="K68" s="21" t="s">
        <v>106</v>
      </c>
      <c r="L68" s="23">
        <v>6587377</v>
      </c>
      <c r="M68" s="22">
        <v>1</v>
      </c>
    </row>
    <row r="69" spans="1:13" x14ac:dyDescent="0.35">
      <c r="A69" s="19" t="s">
        <v>114</v>
      </c>
      <c r="B69" s="19" t="s">
        <v>115</v>
      </c>
      <c r="C69" s="21" t="s">
        <v>6940</v>
      </c>
      <c r="D69" s="19" t="s">
        <v>101</v>
      </c>
      <c r="E69" s="20" t="s">
        <v>118</v>
      </c>
      <c r="F69" s="21" t="s">
        <v>117</v>
      </c>
      <c r="G69" s="21" t="s">
        <v>6056</v>
      </c>
      <c r="H69" s="21" t="s">
        <v>108</v>
      </c>
      <c r="I69" s="22">
        <v>14500</v>
      </c>
      <c r="J69" s="23" t="s">
        <v>103</v>
      </c>
      <c r="K69" s="21" t="s">
        <v>106</v>
      </c>
      <c r="L69" s="23">
        <v>6587376</v>
      </c>
      <c r="M69" s="22">
        <v>1</v>
      </c>
    </row>
    <row r="70" spans="1:13" x14ac:dyDescent="0.35">
      <c r="A70" s="19" t="s">
        <v>114</v>
      </c>
      <c r="B70" s="19" t="s">
        <v>115</v>
      </c>
      <c r="C70" s="21" t="s">
        <v>6374</v>
      </c>
      <c r="D70" s="19" t="s">
        <v>105</v>
      </c>
      <c r="E70" s="20" t="s">
        <v>4077</v>
      </c>
      <c r="F70" s="21" t="s">
        <v>4078</v>
      </c>
      <c r="G70" s="21" t="s">
        <v>6056</v>
      </c>
      <c r="H70" s="21" t="s">
        <v>108</v>
      </c>
      <c r="I70" s="22">
        <v>20000</v>
      </c>
      <c r="J70" s="23" t="s">
        <v>103</v>
      </c>
      <c r="K70" s="21" t="s">
        <v>106</v>
      </c>
      <c r="L70" s="23">
        <v>6541569</v>
      </c>
      <c r="M70" s="22">
        <v>1</v>
      </c>
    </row>
    <row r="71" spans="1:13" x14ac:dyDescent="0.35">
      <c r="A71" s="19" t="s">
        <v>114</v>
      </c>
      <c r="B71" s="19" t="s">
        <v>115</v>
      </c>
      <c r="C71" s="21" t="s">
        <v>6239</v>
      </c>
      <c r="D71" s="20" t="s">
        <v>105</v>
      </c>
      <c r="E71" s="20" t="s">
        <v>1405</v>
      </c>
      <c r="F71" s="21" t="s">
        <v>1648</v>
      </c>
      <c r="G71" s="21" t="s">
        <v>6056</v>
      </c>
      <c r="H71" s="21" t="s">
        <v>108</v>
      </c>
      <c r="I71" s="22">
        <v>17500</v>
      </c>
      <c r="J71" s="23" t="s">
        <v>103</v>
      </c>
      <c r="K71" s="21" t="s">
        <v>106</v>
      </c>
      <c r="L71" s="23">
        <v>6479292</v>
      </c>
      <c r="M71" s="22">
        <v>1</v>
      </c>
    </row>
    <row r="72" spans="1:13" x14ac:dyDescent="0.35">
      <c r="A72" s="19" t="s">
        <v>114</v>
      </c>
      <c r="B72" s="19" t="s">
        <v>115</v>
      </c>
      <c r="C72" s="21" t="s">
        <v>6239</v>
      </c>
      <c r="D72" s="19" t="s">
        <v>105</v>
      </c>
      <c r="E72" s="20" t="s">
        <v>6941</v>
      </c>
      <c r="F72" s="21" t="s">
        <v>6942</v>
      </c>
      <c r="G72" s="21" t="s">
        <v>6056</v>
      </c>
      <c r="H72" s="21" t="s">
        <v>108</v>
      </c>
      <c r="I72" s="22">
        <v>20000</v>
      </c>
      <c r="J72" s="23" t="s">
        <v>103</v>
      </c>
      <c r="K72" s="21" t="s">
        <v>106</v>
      </c>
      <c r="L72" s="23">
        <v>6617493</v>
      </c>
      <c r="M72" s="22">
        <v>1</v>
      </c>
    </row>
    <row r="73" spans="1:13" x14ac:dyDescent="0.35">
      <c r="A73" s="19" t="s">
        <v>114</v>
      </c>
      <c r="B73" s="19" t="s">
        <v>115</v>
      </c>
      <c r="C73" s="21" t="s">
        <v>6239</v>
      </c>
      <c r="D73" s="20" t="s">
        <v>101</v>
      </c>
      <c r="E73" s="20" t="s">
        <v>1649</v>
      </c>
      <c r="F73" s="21" t="s">
        <v>1650</v>
      </c>
      <c r="G73" s="21" t="s">
        <v>6056</v>
      </c>
      <c r="H73" s="21" t="s">
        <v>108</v>
      </c>
      <c r="I73" s="22">
        <v>20000</v>
      </c>
      <c r="J73" s="23" t="s">
        <v>103</v>
      </c>
      <c r="K73" s="21" t="s">
        <v>106</v>
      </c>
      <c r="L73" s="23">
        <v>6448211</v>
      </c>
      <c r="M73" s="22">
        <v>1</v>
      </c>
    </row>
    <row r="74" spans="1:13" x14ac:dyDescent="0.35">
      <c r="A74" s="19" t="s">
        <v>114</v>
      </c>
      <c r="B74" s="19" t="s">
        <v>115</v>
      </c>
      <c r="C74" s="21" t="s">
        <v>3532</v>
      </c>
      <c r="D74" s="19" t="s">
        <v>101</v>
      </c>
      <c r="E74" s="20" t="s">
        <v>4069</v>
      </c>
      <c r="F74" s="21" t="s">
        <v>4070</v>
      </c>
      <c r="G74" s="21" t="s">
        <v>1067</v>
      </c>
      <c r="H74" s="21" t="s">
        <v>108</v>
      </c>
      <c r="I74" s="22">
        <v>20000</v>
      </c>
      <c r="J74" s="23" t="s">
        <v>103</v>
      </c>
      <c r="K74" s="21" t="s">
        <v>104</v>
      </c>
      <c r="L74" s="23">
        <v>6588820</v>
      </c>
      <c r="M74" s="22">
        <v>1</v>
      </c>
    </row>
    <row r="75" spans="1:13" x14ac:dyDescent="0.35">
      <c r="A75" s="19" t="s">
        <v>114</v>
      </c>
      <c r="B75" s="19" t="s">
        <v>115</v>
      </c>
      <c r="C75" s="21" t="s">
        <v>3532</v>
      </c>
      <c r="D75" s="19" t="s">
        <v>101</v>
      </c>
      <c r="E75" s="20" t="s">
        <v>4073</v>
      </c>
      <c r="F75" s="21" t="s">
        <v>4074</v>
      </c>
      <c r="G75" s="21" t="s">
        <v>1067</v>
      </c>
      <c r="H75" s="21" t="s">
        <v>108</v>
      </c>
      <c r="I75" s="22">
        <v>20000</v>
      </c>
      <c r="J75" s="23" t="s">
        <v>103</v>
      </c>
      <c r="K75" s="21" t="s">
        <v>104</v>
      </c>
      <c r="L75" s="23">
        <v>6588882</v>
      </c>
      <c r="M75" s="22">
        <v>1</v>
      </c>
    </row>
    <row r="76" spans="1:13" x14ac:dyDescent="0.35">
      <c r="A76" s="19" t="s">
        <v>114</v>
      </c>
      <c r="B76" s="19" t="s">
        <v>115</v>
      </c>
      <c r="C76" s="21" t="s">
        <v>3532</v>
      </c>
      <c r="D76" s="19" t="s">
        <v>105</v>
      </c>
      <c r="E76" s="20" t="s">
        <v>4066</v>
      </c>
      <c r="F76" s="21" t="s">
        <v>4067</v>
      </c>
      <c r="G76" s="21" t="s">
        <v>1067</v>
      </c>
      <c r="H76" s="21" t="s">
        <v>108</v>
      </c>
      <c r="I76" s="22">
        <v>17500</v>
      </c>
      <c r="J76" s="23" t="s">
        <v>103</v>
      </c>
      <c r="K76" s="21" t="s">
        <v>106</v>
      </c>
      <c r="L76" s="23">
        <v>6588884</v>
      </c>
      <c r="M76" s="22">
        <v>1</v>
      </c>
    </row>
    <row r="77" spans="1:13" x14ac:dyDescent="0.35">
      <c r="A77" s="19" t="s">
        <v>1301</v>
      </c>
      <c r="B77" s="19" t="s">
        <v>1400</v>
      </c>
      <c r="C77" s="21" t="s">
        <v>6104</v>
      </c>
      <c r="D77" s="19" t="s">
        <v>105</v>
      </c>
      <c r="E77" s="20" t="s">
        <v>6943</v>
      </c>
      <c r="F77" s="21" t="s">
        <v>6944</v>
      </c>
      <c r="G77" s="21" t="s">
        <v>102</v>
      </c>
      <c r="H77" s="21" t="s">
        <v>108</v>
      </c>
      <c r="I77" s="22">
        <v>25000</v>
      </c>
      <c r="J77" s="23" t="s">
        <v>103</v>
      </c>
      <c r="K77" s="21" t="s">
        <v>106</v>
      </c>
      <c r="L77" s="23">
        <v>6041021</v>
      </c>
      <c r="M77" s="22">
        <v>1</v>
      </c>
    </row>
    <row r="78" spans="1:13" x14ac:dyDescent="0.35">
      <c r="A78" s="19" t="s">
        <v>1301</v>
      </c>
      <c r="B78" s="19" t="s">
        <v>1400</v>
      </c>
      <c r="C78" s="21" t="s">
        <v>4017</v>
      </c>
      <c r="D78" s="19" t="s">
        <v>105</v>
      </c>
      <c r="E78" s="20" t="s">
        <v>6945</v>
      </c>
      <c r="F78" s="21" t="s">
        <v>6946</v>
      </c>
      <c r="G78" s="21" t="s">
        <v>102</v>
      </c>
      <c r="H78" s="21" t="s">
        <v>108</v>
      </c>
      <c r="I78" s="22">
        <v>12000</v>
      </c>
      <c r="J78" s="23" t="s">
        <v>103</v>
      </c>
      <c r="K78" s="21" t="s">
        <v>106</v>
      </c>
      <c r="L78" s="23">
        <v>6541491</v>
      </c>
      <c r="M78" s="22">
        <v>1</v>
      </c>
    </row>
    <row r="79" spans="1:13" x14ac:dyDescent="0.35">
      <c r="A79" s="19" t="s">
        <v>1301</v>
      </c>
      <c r="B79" s="19" t="s">
        <v>1400</v>
      </c>
      <c r="C79" s="21" t="s">
        <v>4017</v>
      </c>
      <c r="D79" s="19" t="s">
        <v>105</v>
      </c>
      <c r="E79" s="20" t="s">
        <v>6947</v>
      </c>
      <c r="F79" s="21" t="s">
        <v>6948</v>
      </c>
      <c r="G79" s="21" t="s">
        <v>102</v>
      </c>
      <c r="H79" s="21" t="s">
        <v>108</v>
      </c>
      <c r="I79" s="22">
        <v>12000</v>
      </c>
      <c r="J79" s="23" t="s">
        <v>103</v>
      </c>
      <c r="K79" s="21" t="s">
        <v>106</v>
      </c>
      <c r="L79" s="23">
        <v>6541470</v>
      </c>
      <c r="M79" s="22">
        <v>1</v>
      </c>
    </row>
    <row r="80" spans="1:13" x14ac:dyDescent="0.35">
      <c r="A80" s="19" t="s">
        <v>1301</v>
      </c>
      <c r="B80" s="19" t="s">
        <v>1400</v>
      </c>
      <c r="C80" s="21" t="s">
        <v>4017</v>
      </c>
      <c r="D80" s="19" t="s">
        <v>105</v>
      </c>
      <c r="E80" s="20" t="s">
        <v>4066</v>
      </c>
      <c r="F80" s="21" t="s">
        <v>6949</v>
      </c>
      <c r="G80" s="21" t="s">
        <v>102</v>
      </c>
      <c r="H80" s="21" t="s">
        <v>108</v>
      </c>
      <c r="I80" s="22">
        <v>12000</v>
      </c>
      <c r="J80" s="23" t="s">
        <v>103</v>
      </c>
      <c r="K80" s="21" t="s">
        <v>106</v>
      </c>
      <c r="L80" s="23">
        <v>6541490</v>
      </c>
      <c r="M80" s="22">
        <v>1</v>
      </c>
    </row>
    <row r="81" spans="1:13" x14ac:dyDescent="0.35">
      <c r="A81" s="19" t="s">
        <v>1301</v>
      </c>
      <c r="B81" s="19" t="s">
        <v>1400</v>
      </c>
      <c r="C81" s="21" t="s">
        <v>4017</v>
      </c>
      <c r="D81" s="19" t="s">
        <v>105</v>
      </c>
      <c r="E81" s="20" t="s">
        <v>6950</v>
      </c>
      <c r="F81" s="21" t="s">
        <v>6951</v>
      </c>
      <c r="G81" s="21" t="s">
        <v>102</v>
      </c>
      <c r="H81" s="21" t="s">
        <v>108</v>
      </c>
      <c r="I81" s="22">
        <v>10000</v>
      </c>
      <c r="J81" s="23" t="s">
        <v>103</v>
      </c>
      <c r="K81" s="21" t="s">
        <v>106</v>
      </c>
      <c r="L81" s="23">
        <v>6541493</v>
      </c>
      <c r="M81" s="22">
        <v>1</v>
      </c>
    </row>
    <row r="82" spans="1:13" x14ac:dyDescent="0.35">
      <c r="A82" s="19" t="s">
        <v>1301</v>
      </c>
      <c r="B82" s="19" t="s">
        <v>1400</v>
      </c>
      <c r="C82" s="21" t="s">
        <v>4017</v>
      </c>
      <c r="D82" s="19" t="s">
        <v>105</v>
      </c>
      <c r="E82" s="20" t="s">
        <v>6952</v>
      </c>
      <c r="F82" s="21" t="s">
        <v>6953</v>
      </c>
      <c r="G82" s="21" t="s">
        <v>102</v>
      </c>
      <c r="H82" s="21" t="s">
        <v>108</v>
      </c>
      <c r="I82" s="22">
        <v>8000</v>
      </c>
      <c r="J82" s="23" t="s">
        <v>103</v>
      </c>
      <c r="K82" s="21" t="s">
        <v>106</v>
      </c>
      <c r="L82" s="23">
        <v>6541373</v>
      </c>
      <c r="M82" s="22">
        <v>1</v>
      </c>
    </row>
    <row r="83" spans="1:13" x14ac:dyDescent="0.35">
      <c r="A83" s="19" t="s">
        <v>1301</v>
      </c>
      <c r="B83" s="19" t="s">
        <v>1400</v>
      </c>
      <c r="C83" s="21" t="s">
        <v>4017</v>
      </c>
      <c r="D83" s="19" t="s">
        <v>105</v>
      </c>
      <c r="E83" s="20" t="s">
        <v>6943</v>
      </c>
      <c r="F83" s="21" t="s">
        <v>6944</v>
      </c>
      <c r="G83" s="21" t="s">
        <v>102</v>
      </c>
      <c r="H83" s="21" t="s">
        <v>108</v>
      </c>
      <c r="I83" s="22">
        <v>25000</v>
      </c>
      <c r="J83" s="23" t="s">
        <v>103</v>
      </c>
      <c r="K83" s="21" t="s">
        <v>106</v>
      </c>
      <c r="L83" s="23">
        <v>6541501</v>
      </c>
      <c r="M83" s="22">
        <v>1</v>
      </c>
    </row>
    <row r="84" spans="1:13" x14ac:dyDescent="0.35">
      <c r="A84" s="19" t="s">
        <v>1301</v>
      </c>
      <c r="B84" s="19" t="s">
        <v>1400</v>
      </c>
      <c r="C84" s="21" t="s">
        <v>6954</v>
      </c>
      <c r="D84" s="19" t="s">
        <v>105</v>
      </c>
      <c r="E84" s="20" t="s">
        <v>6945</v>
      </c>
      <c r="F84" s="21" t="s">
        <v>6946</v>
      </c>
      <c r="G84" s="90" t="s">
        <v>1067</v>
      </c>
      <c r="H84" s="21" t="s">
        <v>108</v>
      </c>
      <c r="I84" s="22">
        <v>12000</v>
      </c>
      <c r="J84" s="23" t="s">
        <v>103</v>
      </c>
      <c r="K84" s="21" t="s">
        <v>106</v>
      </c>
      <c r="L84" s="23">
        <v>6588888</v>
      </c>
      <c r="M84" s="22">
        <v>1</v>
      </c>
    </row>
    <row r="85" spans="1:13" x14ac:dyDescent="0.35">
      <c r="A85" s="19" t="s">
        <v>1301</v>
      </c>
      <c r="B85" s="19" t="s">
        <v>1400</v>
      </c>
      <c r="C85" s="21" t="s">
        <v>3803</v>
      </c>
      <c r="D85" s="19" t="s">
        <v>105</v>
      </c>
      <c r="E85" s="20" t="s">
        <v>4080</v>
      </c>
      <c r="F85" s="21" t="s">
        <v>4081</v>
      </c>
      <c r="G85" s="21" t="s">
        <v>1067</v>
      </c>
      <c r="H85" s="21" t="s">
        <v>108</v>
      </c>
      <c r="I85" s="22">
        <v>12000</v>
      </c>
      <c r="J85" s="23" t="s">
        <v>103</v>
      </c>
      <c r="K85" s="21" t="s">
        <v>106</v>
      </c>
      <c r="L85" s="23">
        <v>6109846</v>
      </c>
      <c r="M85" s="22">
        <v>1</v>
      </c>
    </row>
    <row r="86" spans="1:13" x14ac:dyDescent="0.35">
      <c r="A86" s="19" t="s">
        <v>1301</v>
      </c>
      <c r="B86" s="19" t="s">
        <v>1400</v>
      </c>
      <c r="C86" s="21" t="s">
        <v>6241</v>
      </c>
      <c r="D86" s="19" t="s">
        <v>105</v>
      </c>
      <c r="E86" s="20" t="s">
        <v>6952</v>
      </c>
      <c r="F86" s="21" t="s">
        <v>6953</v>
      </c>
      <c r="G86" s="21" t="s">
        <v>102</v>
      </c>
      <c r="H86" s="21" t="s">
        <v>108</v>
      </c>
      <c r="I86" s="22">
        <v>8000</v>
      </c>
      <c r="J86" s="23" t="s">
        <v>103</v>
      </c>
      <c r="K86" s="21" t="s">
        <v>106</v>
      </c>
      <c r="L86" s="23">
        <v>6541375</v>
      </c>
      <c r="M86" s="22">
        <v>1</v>
      </c>
    </row>
    <row r="87" spans="1:13" x14ac:dyDescent="0.35">
      <c r="A87" s="19" t="s">
        <v>1301</v>
      </c>
      <c r="B87" s="19" t="s">
        <v>1400</v>
      </c>
      <c r="C87" s="21" t="s">
        <v>6241</v>
      </c>
      <c r="D87" s="19" t="s">
        <v>105</v>
      </c>
      <c r="E87" s="20" t="s">
        <v>4062</v>
      </c>
      <c r="F87" s="21" t="s">
        <v>6955</v>
      </c>
      <c r="G87" s="21" t="s">
        <v>102</v>
      </c>
      <c r="H87" s="21" t="s">
        <v>108</v>
      </c>
      <c r="I87" s="22">
        <v>12000</v>
      </c>
      <c r="J87" s="23" t="s">
        <v>103</v>
      </c>
      <c r="K87" s="21" t="s">
        <v>4060</v>
      </c>
      <c r="L87" s="23">
        <v>6617498</v>
      </c>
      <c r="M87" s="22">
        <v>1</v>
      </c>
    </row>
    <row r="88" spans="1:13" x14ac:dyDescent="0.35">
      <c r="A88" s="19" t="s">
        <v>1301</v>
      </c>
      <c r="B88" s="19" t="s">
        <v>1400</v>
      </c>
      <c r="C88" s="21" t="s">
        <v>6241</v>
      </c>
      <c r="D88" s="19" t="s">
        <v>101</v>
      </c>
      <c r="E88" s="20" t="s">
        <v>4061</v>
      </c>
      <c r="F88" s="21" t="s">
        <v>6956</v>
      </c>
      <c r="G88" s="21" t="s">
        <v>102</v>
      </c>
      <c r="H88" s="21" t="s">
        <v>108</v>
      </c>
      <c r="I88" s="22">
        <v>7000</v>
      </c>
      <c r="J88" s="23" t="s">
        <v>103</v>
      </c>
      <c r="K88" s="21" t="s">
        <v>4060</v>
      </c>
      <c r="L88" s="23">
        <v>6617497</v>
      </c>
      <c r="M88" s="22">
        <v>1</v>
      </c>
    </row>
    <row r="89" spans="1:13" x14ac:dyDescent="0.35">
      <c r="A89" s="19" t="s">
        <v>1301</v>
      </c>
      <c r="B89" s="19" t="s">
        <v>1400</v>
      </c>
      <c r="C89" s="21" t="s">
        <v>6241</v>
      </c>
      <c r="D89" s="19" t="s">
        <v>101</v>
      </c>
      <c r="E89" s="20" t="s">
        <v>4058</v>
      </c>
      <c r="F89" s="21" t="s">
        <v>6956</v>
      </c>
      <c r="G89" s="21" t="s">
        <v>102</v>
      </c>
      <c r="H89" s="21" t="s">
        <v>108</v>
      </c>
      <c r="I89" s="22">
        <v>7000</v>
      </c>
      <c r="J89" s="23" t="s">
        <v>103</v>
      </c>
      <c r="K89" s="21" t="s">
        <v>4060</v>
      </c>
      <c r="L89" s="23">
        <v>6617496</v>
      </c>
      <c r="M89" s="22">
        <v>1</v>
      </c>
    </row>
    <row r="90" spans="1:13" x14ac:dyDescent="0.35">
      <c r="A90" s="19" t="s">
        <v>1301</v>
      </c>
      <c r="B90" s="19" t="s">
        <v>1128</v>
      </c>
      <c r="C90" s="21" t="s">
        <v>3887</v>
      </c>
      <c r="D90" s="19" t="s">
        <v>101</v>
      </c>
      <c r="E90" s="20" t="s">
        <v>4071</v>
      </c>
      <c r="F90" s="21" t="s">
        <v>4082</v>
      </c>
      <c r="G90" s="21" t="s">
        <v>102</v>
      </c>
      <c r="H90" s="21" t="s">
        <v>108</v>
      </c>
      <c r="I90" s="22">
        <v>16000</v>
      </c>
      <c r="J90" s="23" t="s">
        <v>103</v>
      </c>
      <c r="K90" s="21" t="s">
        <v>104</v>
      </c>
      <c r="L90" s="23">
        <v>6390995</v>
      </c>
      <c r="M90" s="22">
        <v>1</v>
      </c>
    </row>
    <row r="91" spans="1:13" x14ac:dyDescent="0.35">
      <c r="A91" s="19" t="s">
        <v>1301</v>
      </c>
      <c r="B91" s="19" t="s">
        <v>1128</v>
      </c>
      <c r="C91" s="21" t="s">
        <v>4015</v>
      </c>
      <c r="D91" s="19" t="s">
        <v>101</v>
      </c>
      <c r="E91" s="20" t="s">
        <v>1123</v>
      </c>
      <c r="F91" s="21" t="s">
        <v>6957</v>
      </c>
      <c r="G91" s="21" t="s">
        <v>6056</v>
      </c>
      <c r="H91" s="21" t="s">
        <v>108</v>
      </c>
      <c r="I91" s="22">
        <v>14000</v>
      </c>
      <c r="J91" s="23" t="s">
        <v>103</v>
      </c>
      <c r="K91" s="21" t="s">
        <v>104</v>
      </c>
      <c r="L91" s="23">
        <v>6524985</v>
      </c>
      <c r="M91" s="22">
        <v>1</v>
      </c>
    </row>
    <row r="92" spans="1:13" x14ac:dyDescent="0.35">
      <c r="A92" s="19" t="s">
        <v>1301</v>
      </c>
      <c r="B92" s="19" t="s">
        <v>1128</v>
      </c>
      <c r="C92" s="21" t="s">
        <v>4015</v>
      </c>
      <c r="D92" s="19" t="s">
        <v>105</v>
      </c>
      <c r="E92" s="20" t="s">
        <v>6958</v>
      </c>
      <c r="F92" s="21" t="s">
        <v>6959</v>
      </c>
      <c r="G92" s="21" t="s">
        <v>102</v>
      </c>
      <c r="H92" s="21" t="s">
        <v>108</v>
      </c>
      <c r="I92" s="22">
        <v>16000</v>
      </c>
      <c r="J92" s="23" t="s">
        <v>103</v>
      </c>
      <c r="K92" s="21" t="s">
        <v>106</v>
      </c>
      <c r="L92" s="23">
        <v>6542805</v>
      </c>
      <c r="M92" s="22">
        <v>1</v>
      </c>
    </row>
    <row r="93" spans="1:13" x14ac:dyDescent="0.35">
      <c r="A93" s="19" t="s">
        <v>1301</v>
      </c>
      <c r="B93" s="19" t="s">
        <v>1128</v>
      </c>
      <c r="C93" s="21" t="s">
        <v>4015</v>
      </c>
      <c r="D93" s="19" t="s">
        <v>101</v>
      </c>
      <c r="E93" s="20" t="s">
        <v>118</v>
      </c>
      <c r="F93" s="21" t="s">
        <v>6960</v>
      </c>
      <c r="G93" s="21" t="s">
        <v>6056</v>
      </c>
      <c r="H93" s="21" t="s">
        <v>108</v>
      </c>
      <c r="I93" s="22">
        <v>16000</v>
      </c>
      <c r="J93" s="23" t="s">
        <v>103</v>
      </c>
      <c r="K93" s="21" t="s">
        <v>106</v>
      </c>
      <c r="L93" s="23">
        <v>6597042</v>
      </c>
      <c r="M93" s="22">
        <v>1</v>
      </c>
    </row>
    <row r="94" spans="1:13" x14ac:dyDescent="0.35">
      <c r="A94" s="19" t="s">
        <v>1301</v>
      </c>
      <c r="B94" s="19" t="s">
        <v>1402</v>
      </c>
      <c r="C94" s="21" t="s">
        <v>1398</v>
      </c>
      <c r="D94" s="19" t="s">
        <v>105</v>
      </c>
      <c r="E94" s="20" t="s">
        <v>6961</v>
      </c>
      <c r="F94" s="21" t="s">
        <v>6962</v>
      </c>
      <c r="G94" s="21" t="s">
        <v>6056</v>
      </c>
      <c r="H94" s="21" t="s">
        <v>108</v>
      </c>
      <c r="I94" s="22">
        <v>15000</v>
      </c>
      <c r="J94" s="23" t="s">
        <v>103</v>
      </c>
      <c r="K94" s="21" t="s">
        <v>106</v>
      </c>
      <c r="L94" s="23">
        <v>6581477</v>
      </c>
      <c r="M94" s="22">
        <v>1</v>
      </c>
    </row>
    <row r="95" spans="1:13" x14ac:dyDescent="0.35">
      <c r="A95" s="19" t="s">
        <v>1301</v>
      </c>
      <c r="B95" s="19" t="s">
        <v>1402</v>
      </c>
      <c r="C95" s="21" t="s">
        <v>1398</v>
      </c>
      <c r="D95" s="19" t="s">
        <v>105</v>
      </c>
      <c r="E95" s="20" t="s">
        <v>6963</v>
      </c>
      <c r="F95" s="21" t="s">
        <v>6964</v>
      </c>
      <c r="G95" s="21" t="s">
        <v>102</v>
      </c>
      <c r="H95" s="21" t="s">
        <v>108</v>
      </c>
      <c r="I95" s="22">
        <v>12000</v>
      </c>
      <c r="J95" s="23" t="s">
        <v>103</v>
      </c>
      <c r="K95" s="21" t="s">
        <v>106</v>
      </c>
      <c r="L95" s="23">
        <v>6466044</v>
      </c>
      <c r="M95" s="22">
        <v>1</v>
      </c>
    </row>
    <row r="96" spans="1:13" x14ac:dyDescent="0.35">
      <c r="A96" s="19" t="s">
        <v>1301</v>
      </c>
      <c r="B96" s="19" t="s">
        <v>1402</v>
      </c>
      <c r="C96" s="21" t="s">
        <v>1699</v>
      </c>
      <c r="D96" s="19" t="s">
        <v>105</v>
      </c>
      <c r="E96" s="20" t="s">
        <v>6965</v>
      </c>
      <c r="F96" s="21" t="s">
        <v>6966</v>
      </c>
      <c r="G96" s="21" t="s">
        <v>102</v>
      </c>
      <c r="H96" s="21" t="s">
        <v>108</v>
      </c>
      <c r="I96" s="22">
        <v>10000</v>
      </c>
      <c r="J96" s="23" t="s">
        <v>103</v>
      </c>
      <c r="K96" s="21" t="s">
        <v>106</v>
      </c>
      <c r="L96" s="23">
        <v>6512382</v>
      </c>
      <c r="M96" s="22">
        <v>1</v>
      </c>
    </row>
    <row r="97" spans="1:13" x14ac:dyDescent="0.35">
      <c r="A97" s="19" t="s">
        <v>1301</v>
      </c>
      <c r="B97" s="19" t="s">
        <v>1402</v>
      </c>
      <c r="C97" s="21" t="s">
        <v>1699</v>
      </c>
      <c r="D97" s="19" t="s">
        <v>105</v>
      </c>
      <c r="E97" s="20" t="s">
        <v>6963</v>
      </c>
      <c r="F97" s="21" t="s">
        <v>6964</v>
      </c>
      <c r="G97" s="21" t="s">
        <v>102</v>
      </c>
      <c r="H97" s="21" t="s">
        <v>108</v>
      </c>
      <c r="I97" s="22">
        <v>12000</v>
      </c>
      <c r="J97" s="23" t="s">
        <v>103</v>
      </c>
      <c r="K97" s="21" t="s">
        <v>106</v>
      </c>
      <c r="L97" s="23">
        <v>6467945</v>
      </c>
      <c r="M97" s="22">
        <v>1</v>
      </c>
    </row>
    <row r="98" spans="1:13" x14ac:dyDescent="0.35">
      <c r="A98" s="19" t="s">
        <v>1301</v>
      </c>
      <c r="B98" s="19" t="s">
        <v>1540</v>
      </c>
      <c r="C98" s="21" t="s">
        <v>6967</v>
      </c>
      <c r="D98" s="19" t="s">
        <v>105</v>
      </c>
      <c r="E98" s="20" t="s">
        <v>6968</v>
      </c>
      <c r="F98" s="21" t="s">
        <v>6969</v>
      </c>
      <c r="G98" s="21" t="s">
        <v>102</v>
      </c>
      <c r="H98" s="21" t="s">
        <v>108</v>
      </c>
      <c r="I98" s="22">
        <v>14000</v>
      </c>
      <c r="J98" s="23" t="s">
        <v>103</v>
      </c>
      <c r="K98" s="21" t="s">
        <v>106</v>
      </c>
      <c r="L98" s="23">
        <v>6588508</v>
      </c>
      <c r="M98" s="22">
        <v>1</v>
      </c>
    </row>
    <row r="99" spans="1:13" x14ac:dyDescent="0.35">
      <c r="A99" s="19" t="s">
        <v>1301</v>
      </c>
      <c r="B99" s="19" t="s">
        <v>1540</v>
      </c>
      <c r="C99" s="21" t="s">
        <v>6967</v>
      </c>
      <c r="D99" s="19" t="s">
        <v>105</v>
      </c>
      <c r="E99" s="20" t="s">
        <v>6970</v>
      </c>
      <c r="F99" s="21" t="s">
        <v>6971</v>
      </c>
      <c r="G99" s="21" t="s">
        <v>102</v>
      </c>
      <c r="H99" s="21" t="s">
        <v>108</v>
      </c>
      <c r="I99" s="22">
        <v>14000</v>
      </c>
      <c r="J99" s="23" t="s">
        <v>103</v>
      </c>
      <c r="K99" s="21" t="s">
        <v>106</v>
      </c>
      <c r="L99" s="23">
        <v>6588892</v>
      </c>
      <c r="M99" s="22">
        <v>1</v>
      </c>
    </row>
    <row r="100" spans="1:13" x14ac:dyDescent="0.35">
      <c r="A100" s="19" t="s">
        <v>1301</v>
      </c>
      <c r="B100" s="19" t="s">
        <v>1540</v>
      </c>
      <c r="C100" s="21" t="s">
        <v>6967</v>
      </c>
      <c r="D100" s="19" t="s">
        <v>105</v>
      </c>
      <c r="E100" s="20" t="s">
        <v>6972</v>
      </c>
      <c r="F100" s="21" t="s">
        <v>6973</v>
      </c>
      <c r="G100" s="21" t="s">
        <v>102</v>
      </c>
      <c r="H100" s="21" t="s">
        <v>108</v>
      </c>
      <c r="I100" s="22">
        <v>14000</v>
      </c>
      <c r="J100" s="23" t="s">
        <v>103</v>
      </c>
      <c r="K100" s="21" t="s">
        <v>106</v>
      </c>
      <c r="L100" s="23">
        <v>6588893</v>
      </c>
      <c r="M100" s="22">
        <v>1</v>
      </c>
    </row>
    <row r="101" spans="1:13" x14ac:dyDescent="0.35">
      <c r="A101" s="19" t="s">
        <v>1301</v>
      </c>
      <c r="B101" s="19" t="s">
        <v>1540</v>
      </c>
      <c r="C101" s="21" t="s">
        <v>6967</v>
      </c>
      <c r="D101" s="19" t="s">
        <v>105</v>
      </c>
      <c r="E101" s="20" t="s">
        <v>6947</v>
      </c>
      <c r="F101" s="21" t="s">
        <v>6974</v>
      </c>
      <c r="G101" s="21" t="s">
        <v>102</v>
      </c>
      <c r="H101" s="21" t="s">
        <v>108</v>
      </c>
      <c r="I101" s="22">
        <v>14000</v>
      </c>
      <c r="J101" s="23" t="s">
        <v>103</v>
      </c>
      <c r="K101" s="21" t="s">
        <v>106</v>
      </c>
      <c r="L101" s="23">
        <v>6588894</v>
      </c>
      <c r="M101" s="22">
        <v>1</v>
      </c>
    </row>
    <row r="102" spans="1:13" x14ac:dyDescent="0.35">
      <c r="A102" s="19" t="s">
        <v>1301</v>
      </c>
      <c r="B102" s="19" t="s">
        <v>1540</v>
      </c>
      <c r="C102" s="21" t="s">
        <v>6967</v>
      </c>
      <c r="D102" s="19" t="s">
        <v>105</v>
      </c>
      <c r="E102" s="20" t="s">
        <v>4066</v>
      </c>
      <c r="F102" s="21" t="s">
        <v>6975</v>
      </c>
      <c r="G102" s="21" t="s">
        <v>102</v>
      </c>
      <c r="H102" s="21" t="s">
        <v>108</v>
      </c>
      <c r="I102" s="22">
        <v>14000</v>
      </c>
      <c r="J102" s="23" t="s">
        <v>103</v>
      </c>
      <c r="K102" s="21" t="s">
        <v>106</v>
      </c>
      <c r="L102" s="23">
        <v>6588895</v>
      </c>
      <c r="M102" s="22">
        <v>1</v>
      </c>
    </row>
    <row r="103" spans="1:13" x14ac:dyDescent="0.35">
      <c r="A103" s="19" t="s">
        <v>1301</v>
      </c>
      <c r="B103" s="19" t="s">
        <v>1540</v>
      </c>
      <c r="C103" s="21" t="s">
        <v>6967</v>
      </c>
      <c r="D103" s="19" t="s">
        <v>105</v>
      </c>
      <c r="E103" s="20" t="s">
        <v>6976</v>
      </c>
      <c r="F103" s="21" t="s">
        <v>6977</v>
      </c>
      <c r="G103" s="21" t="s">
        <v>102</v>
      </c>
      <c r="H103" s="21" t="s">
        <v>108</v>
      </c>
      <c r="I103" s="22">
        <v>14000</v>
      </c>
      <c r="J103" s="23" t="s">
        <v>103</v>
      </c>
      <c r="K103" s="21" t="s">
        <v>106</v>
      </c>
      <c r="L103" s="23">
        <v>6588896</v>
      </c>
      <c r="M103" s="22">
        <v>1</v>
      </c>
    </row>
    <row r="104" spans="1:13" x14ac:dyDescent="0.35">
      <c r="A104" s="19" t="s">
        <v>1301</v>
      </c>
      <c r="B104" s="19" t="s">
        <v>1540</v>
      </c>
      <c r="C104" s="21" t="s">
        <v>6978</v>
      </c>
      <c r="D104" s="19" t="s">
        <v>101</v>
      </c>
      <c r="E104" s="20" t="s">
        <v>116</v>
      </c>
      <c r="F104" s="21" t="s">
        <v>6979</v>
      </c>
      <c r="G104" s="21" t="s">
        <v>102</v>
      </c>
      <c r="H104" s="21" t="s">
        <v>108</v>
      </c>
      <c r="I104" s="22">
        <v>12000</v>
      </c>
      <c r="J104" s="23" t="s">
        <v>103</v>
      </c>
      <c r="K104" s="21" t="s">
        <v>106</v>
      </c>
      <c r="L104" s="23">
        <v>6536296</v>
      </c>
      <c r="M104" s="22">
        <v>1</v>
      </c>
    </row>
    <row r="105" spans="1:13" x14ac:dyDescent="0.35">
      <c r="A105" s="19" t="s">
        <v>1301</v>
      </c>
      <c r="B105" s="19" t="s">
        <v>1540</v>
      </c>
      <c r="C105" s="21" t="s">
        <v>6978</v>
      </c>
      <c r="D105" s="19" t="s">
        <v>101</v>
      </c>
      <c r="E105" s="20" t="s">
        <v>118</v>
      </c>
      <c r="F105" s="21" t="s">
        <v>6979</v>
      </c>
      <c r="G105" s="21" t="s">
        <v>102</v>
      </c>
      <c r="H105" s="21" t="s">
        <v>108</v>
      </c>
      <c r="I105" s="22">
        <v>12000</v>
      </c>
      <c r="J105" s="23" t="s">
        <v>103</v>
      </c>
      <c r="K105" s="21" t="s">
        <v>106</v>
      </c>
      <c r="L105" s="23">
        <v>6536297</v>
      </c>
      <c r="M105" s="22">
        <v>1</v>
      </c>
    </row>
    <row r="106" spans="1:13" x14ac:dyDescent="0.35">
      <c r="A106" s="19" t="s">
        <v>1301</v>
      </c>
      <c r="B106" s="19" t="s">
        <v>1540</v>
      </c>
      <c r="C106" s="21" t="s">
        <v>6242</v>
      </c>
      <c r="D106" s="19" t="s">
        <v>101</v>
      </c>
      <c r="E106" s="20" t="s">
        <v>4079</v>
      </c>
      <c r="F106" s="21" t="s">
        <v>6980</v>
      </c>
      <c r="G106" s="21" t="s">
        <v>6056</v>
      </c>
      <c r="H106" s="21" t="s">
        <v>108</v>
      </c>
      <c r="I106" s="22">
        <v>12000</v>
      </c>
      <c r="J106" s="23" t="s">
        <v>103</v>
      </c>
      <c r="K106" s="21" t="s">
        <v>106</v>
      </c>
      <c r="L106" s="23">
        <v>6596579</v>
      </c>
      <c r="M106" s="22">
        <v>1</v>
      </c>
    </row>
    <row r="107" spans="1:13" x14ac:dyDescent="0.35">
      <c r="A107" s="19" t="s">
        <v>18</v>
      </c>
      <c r="B107" s="19" t="s">
        <v>1403</v>
      </c>
      <c r="C107" s="21" t="s">
        <v>5487</v>
      </c>
      <c r="D107" s="19" t="s">
        <v>105</v>
      </c>
      <c r="E107" s="20" t="s">
        <v>6981</v>
      </c>
      <c r="F107" s="21" t="s">
        <v>6982</v>
      </c>
      <c r="G107" s="21" t="s">
        <v>102</v>
      </c>
      <c r="H107" s="21" t="s">
        <v>108</v>
      </c>
      <c r="I107" s="22">
        <v>14000</v>
      </c>
      <c r="J107" s="23" t="s">
        <v>103</v>
      </c>
      <c r="K107" s="21" t="s">
        <v>106</v>
      </c>
      <c r="L107" s="23">
        <v>6512130</v>
      </c>
      <c r="M107" s="22">
        <v>1</v>
      </c>
    </row>
    <row r="108" spans="1:13" x14ac:dyDescent="0.35">
      <c r="A108" s="19" t="s">
        <v>18</v>
      </c>
      <c r="B108" s="19" t="s">
        <v>1403</v>
      </c>
      <c r="C108" s="21" t="s">
        <v>5487</v>
      </c>
      <c r="D108" s="19" t="s">
        <v>105</v>
      </c>
      <c r="E108" s="20" t="s">
        <v>6963</v>
      </c>
      <c r="F108" s="21" t="s">
        <v>6983</v>
      </c>
      <c r="G108" s="21" t="s">
        <v>102</v>
      </c>
      <c r="H108" s="21" t="s">
        <v>108</v>
      </c>
      <c r="I108" s="22">
        <v>12000</v>
      </c>
      <c r="J108" s="23" t="s">
        <v>103</v>
      </c>
      <c r="K108" s="21" t="s">
        <v>106</v>
      </c>
      <c r="L108" s="23">
        <v>6512132</v>
      </c>
      <c r="M108" s="22">
        <v>1</v>
      </c>
    </row>
    <row r="109" spans="1:13" x14ac:dyDescent="0.35">
      <c r="A109" s="19" t="s">
        <v>18</v>
      </c>
      <c r="B109" s="19" t="s">
        <v>1403</v>
      </c>
      <c r="C109" s="21" t="s">
        <v>5487</v>
      </c>
      <c r="D109" s="19" t="s">
        <v>101</v>
      </c>
      <c r="E109" s="20" t="s">
        <v>116</v>
      </c>
      <c r="F109" s="21" t="s">
        <v>6984</v>
      </c>
      <c r="G109" s="21" t="s">
        <v>102</v>
      </c>
      <c r="H109" s="21" t="s">
        <v>108</v>
      </c>
      <c r="I109" s="22">
        <v>14000</v>
      </c>
      <c r="J109" s="23" t="s">
        <v>103</v>
      </c>
      <c r="K109" s="21" t="s">
        <v>106</v>
      </c>
      <c r="L109" s="23">
        <v>6567162</v>
      </c>
      <c r="M109" s="22">
        <v>1</v>
      </c>
    </row>
    <row r="110" spans="1:13" x14ac:dyDescent="0.35">
      <c r="A110" s="19" t="s">
        <v>18</v>
      </c>
      <c r="B110" s="19" t="s">
        <v>1403</v>
      </c>
      <c r="C110" s="21" t="s">
        <v>5487</v>
      </c>
      <c r="D110" s="19" t="s">
        <v>101</v>
      </c>
      <c r="E110" s="20" t="s">
        <v>118</v>
      </c>
      <c r="F110" s="21" t="s">
        <v>6984</v>
      </c>
      <c r="G110" s="21" t="s">
        <v>102</v>
      </c>
      <c r="H110" s="21" t="s">
        <v>108</v>
      </c>
      <c r="I110" s="22">
        <v>14000</v>
      </c>
      <c r="J110" s="23" t="s">
        <v>103</v>
      </c>
      <c r="K110" s="21" t="s">
        <v>106</v>
      </c>
      <c r="L110" s="23">
        <v>6567164</v>
      </c>
      <c r="M110" s="22">
        <v>1</v>
      </c>
    </row>
    <row r="111" spans="1:13" x14ac:dyDescent="0.35">
      <c r="A111" s="19" t="s">
        <v>18</v>
      </c>
      <c r="B111" s="19" t="s">
        <v>1403</v>
      </c>
      <c r="C111" s="21" t="s">
        <v>6985</v>
      </c>
      <c r="D111" s="19" t="s">
        <v>101</v>
      </c>
      <c r="E111" s="20" t="s">
        <v>6907</v>
      </c>
      <c r="F111" s="91"/>
      <c r="G111" s="21" t="s">
        <v>102</v>
      </c>
      <c r="H111" s="21" t="s">
        <v>108</v>
      </c>
      <c r="I111" s="22">
        <v>12000</v>
      </c>
      <c r="J111" s="23" t="s">
        <v>103</v>
      </c>
      <c r="K111" s="21" t="s">
        <v>106</v>
      </c>
      <c r="L111" s="23">
        <v>6607920</v>
      </c>
      <c r="M111" s="22">
        <v>1</v>
      </c>
    </row>
  </sheetData>
  <conditionalFormatting sqref="M2:M111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32474-33E3-45A7-8EE1-D40F92F32DAA}">
  <sheetPr codeName="Hoja3"/>
  <dimension ref="A1:AL655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RowHeight="14.5" x14ac:dyDescent="0.35"/>
  <cols>
    <col min="1" max="1" width="37.453125" customWidth="1"/>
    <col min="4" max="4" width="47.7265625" customWidth="1"/>
    <col min="12" max="12" width="19.7265625" customWidth="1"/>
    <col min="17" max="17" width="28.54296875" customWidth="1"/>
    <col min="19" max="19" width="15.7265625" customWidth="1"/>
    <col min="20" max="20" width="22.453125" customWidth="1"/>
    <col min="28" max="28" width="14" customWidth="1"/>
    <col min="30" max="30" width="14.26953125" customWidth="1"/>
    <col min="31" max="31" width="17.26953125" customWidth="1"/>
    <col min="32" max="32" width="19.26953125" customWidth="1"/>
    <col min="33" max="33" width="12.54296875" customWidth="1"/>
    <col min="34" max="34" width="15.26953125" customWidth="1"/>
    <col min="35" max="35" width="13.7265625" customWidth="1"/>
    <col min="36" max="36" width="20.26953125" customWidth="1"/>
    <col min="38" max="38" width="20.54296875" customWidth="1"/>
  </cols>
  <sheetData>
    <row r="1" spans="1:38" ht="37.5" x14ac:dyDescent="0.35">
      <c r="A1" s="13" t="s">
        <v>29</v>
      </c>
      <c r="B1" s="13" t="s">
        <v>30</v>
      </c>
      <c r="C1" s="14" t="s">
        <v>73</v>
      </c>
      <c r="D1" s="13" t="s">
        <v>74</v>
      </c>
      <c r="E1" s="14" t="s">
        <v>31</v>
      </c>
      <c r="F1" s="14" t="s">
        <v>32</v>
      </c>
      <c r="G1" s="14" t="s">
        <v>75</v>
      </c>
      <c r="H1" s="13" t="s">
        <v>76</v>
      </c>
      <c r="I1" s="14" t="s">
        <v>77</v>
      </c>
      <c r="J1" s="13" t="s">
        <v>78</v>
      </c>
      <c r="K1" s="13" t="s">
        <v>79</v>
      </c>
      <c r="L1" s="13" t="s">
        <v>80</v>
      </c>
      <c r="M1" s="13" t="s">
        <v>33</v>
      </c>
      <c r="N1" s="14" t="s">
        <v>81</v>
      </c>
      <c r="O1" s="13" t="s">
        <v>82</v>
      </c>
      <c r="P1" s="13" t="s">
        <v>34</v>
      </c>
      <c r="Q1" s="13" t="s">
        <v>35</v>
      </c>
      <c r="R1" s="13" t="s">
        <v>83</v>
      </c>
      <c r="S1" s="13" t="s">
        <v>84</v>
      </c>
      <c r="T1" s="13" t="s">
        <v>85</v>
      </c>
      <c r="U1" s="13" t="s">
        <v>2</v>
      </c>
      <c r="V1" s="14" t="s">
        <v>86</v>
      </c>
      <c r="W1" s="13" t="s">
        <v>36</v>
      </c>
      <c r="X1" s="14" t="s">
        <v>87</v>
      </c>
      <c r="Y1" s="14" t="s">
        <v>88</v>
      </c>
      <c r="Z1" s="13" t="s">
        <v>89</v>
      </c>
      <c r="AA1" s="13" t="s">
        <v>90</v>
      </c>
      <c r="AB1" s="13" t="s">
        <v>91</v>
      </c>
      <c r="AC1" s="14" t="s">
        <v>92</v>
      </c>
      <c r="AD1" s="14" t="s">
        <v>93</v>
      </c>
      <c r="AE1" s="30" t="s">
        <v>823</v>
      </c>
      <c r="AF1" s="30" t="s">
        <v>820</v>
      </c>
      <c r="AG1" s="30" t="s">
        <v>821</v>
      </c>
      <c r="AH1" s="30" t="s">
        <v>822</v>
      </c>
      <c r="AI1" s="30" t="s">
        <v>826</v>
      </c>
      <c r="AJ1" s="30" t="s">
        <v>835</v>
      </c>
      <c r="AK1" s="41" t="s">
        <v>846</v>
      </c>
      <c r="AL1" s="41" t="s">
        <v>847</v>
      </c>
    </row>
    <row r="2" spans="1:38" x14ac:dyDescent="0.35">
      <c r="A2" t="s">
        <v>238</v>
      </c>
      <c r="B2">
        <v>6623974</v>
      </c>
      <c r="C2" t="s">
        <v>129</v>
      </c>
      <c r="D2" t="s">
        <v>8168</v>
      </c>
      <c r="E2" t="s">
        <v>251</v>
      </c>
      <c r="F2" t="s">
        <v>125</v>
      </c>
      <c r="G2" t="s">
        <v>316</v>
      </c>
      <c r="H2" t="s">
        <v>153</v>
      </c>
      <c r="I2" s="16">
        <v>45853</v>
      </c>
      <c r="J2" s="16">
        <v>45858</v>
      </c>
      <c r="K2" t="s">
        <v>5407</v>
      </c>
      <c r="L2">
        <v>1215152</v>
      </c>
      <c r="M2" t="s">
        <v>281</v>
      </c>
      <c r="P2">
        <v>10014628</v>
      </c>
      <c r="Q2" t="s">
        <v>238</v>
      </c>
      <c r="R2">
        <v>0</v>
      </c>
      <c r="S2" t="s">
        <v>3891</v>
      </c>
      <c r="T2" t="s">
        <v>262</v>
      </c>
      <c r="U2">
        <v>11616799</v>
      </c>
      <c r="V2" s="16">
        <v>45845</v>
      </c>
      <c r="W2" s="16">
        <v>45853</v>
      </c>
      <c r="X2" s="16">
        <v>45853</v>
      </c>
      <c r="Y2">
        <v>0</v>
      </c>
      <c r="Z2">
        <v>1290900</v>
      </c>
      <c r="AA2" t="s">
        <v>1568</v>
      </c>
      <c r="AB2" t="s">
        <v>246</v>
      </c>
      <c r="AC2" t="s">
        <v>121</v>
      </c>
      <c r="AD2" t="s">
        <v>255</v>
      </c>
      <c r="AE2" t="str">
        <f>IF(B2&gt;0,IF(MID(H2,1,3)="CTE","CERRADO",IF(MID(H2,1,3)="CER","CERRADO",IF(MID(F2,1,4)="REPR","REPROGRAMADO",IF(K2&lt;&gt;'PLAN SEMANAL'!$A$2,"REPROGRAMADO","ABIERTO")))),"")</f>
        <v>REPROGRAMADO</v>
      </c>
      <c r="AF2" s="31">
        <f>COUNTIFS(AE:AE,"CERRADO")/(COUNTIF(AD:AD,"JP11"))</f>
        <v>0.75471698113207553</v>
      </c>
      <c r="AG2" s="31">
        <f>COUNTIFS(AE:AE,"REPROGRAMADO")/(COUNTIF(AD:AD,"JP11"))</f>
        <v>0.12735849056603774</v>
      </c>
      <c r="AH2" s="31">
        <f>COUNTIFS(AE:AE,"ABIERTO")/(COUNTIF(AD:AD,"JP11"))</f>
        <v>0.11792452830188679</v>
      </c>
      <c r="AI2">
        <f>IF(B2&gt;0,(SUMIFS('IW49 PLAN SEMANAL'!H:H,'IW49 PLAN SEMANAL'!A:A,'IW38 PLAN SEMANAL'!B2)),"")</f>
        <v>4</v>
      </c>
      <c r="AJ2" t="str">
        <f t="shared" ref="AJ2:AJ65" si="0">IF(B2&gt;0,(IF(MID(D2,1,3)="CO_","Componente",(IF(MID(D2,1,3)="CC_","Componente",(IF(MID(D2,1,2)="BL","Backlog","")))))),"")</f>
        <v/>
      </c>
      <c r="AK2">
        <f>COUNTIF(AD:AD,"JP11")</f>
        <v>212</v>
      </c>
      <c r="AL2" t="str">
        <f t="shared" ref="AL2:AL65" si="1">IF(B2&gt;0,IF(AE2="REPROGRAMADO",(IF(G2&lt;1,"Sin detalle",G2)),""),"")</f>
        <v>R01</v>
      </c>
    </row>
    <row r="3" spans="1:38" x14ac:dyDescent="0.35">
      <c r="A3" t="s">
        <v>137</v>
      </c>
      <c r="B3">
        <v>6623973</v>
      </c>
      <c r="C3" t="s">
        <v>123</v>
      </c>
      <c r="D3" t="s">
        <v>8079</v>
      </c>
      <c r="E3" t="s">
        <v>251</v>
      </c>
      <c r="F3" t="s">
        <v>259</v>
      </c>
      <c r="H3" t="s">
        <v>268</v>
      </c>
      <c r="I3" s="16">
        <v>45845</v>
      </c>
      <c r="J3" s="16">
        <v>45845</v>
      </c>
      <c r="K3" t="s">
        <v>5406</v>
      </c>
      <c r="L3">
        <v>1210100</v>
      </c>
      <c r="M3" t="s">
        <v>388</v>
      </c>
      <c r="N3" s="16">
        <v>45846</v>
      </c>
      <c r="O3" s="16">
        <v>45846</v>
      </c>
      <c r="P3">
        <v>10014595</v>
      </c>
      <c r="Q3" t="s">
        <v>137</v>
      </c>
      <c r="R3">
        <v>152.71</v>
      </c>
      <c r="S3" t="s">
        <v>3891</v>
      </c>
      <c r="T3" t="s">
        <v>293</v>
      </c>
      <c r="U3">
        <v>11616798</v>
      </c>
      <c r="V3" s="16">
        <v>45845</v>
      </c>
      <c r="W3" s="16">
        <v>45846</v>
      </c>
      <c r="X3" s="16">
        <v>45848</v>
      </c>
      <c r="Y3">
        <v>152.71</v>
      </c>
      <c r="Z3">
        <v>1290900</v>
      </c>
      <c r="AA3" t="s">
        <v>1568</v>
      </c>
      <c r="AB3" t="s">
        <v>248</v>
      </c>
      <c r="AC3" t="s">
        <v>121</v>
      </c>
      <c r="AD3" t="s">
        <v>255</v>
      </c>
      <c r="AE3" t="str">
        <f>IF(B3&gt;0,IF(MID(H3,1,3)="CTE","CERRADO",IF(MID(H3,1,3)="CER","CERRADO",IF(MID(F3,1,4)="REPR","REPROGRAMADO",IF(K3&lt;&gt;'PLAN SEMANAL'!$A$2,"REPROGRAMADO","ABIERTO")))),"")</f>
        <v>CERRADO</v>
      </c>
      <c r="AI3">
        <f>IF(B3&gt;0,(SUMIFS('IW49 PLAN SEMANAL'!H:H,'IW49 PLAN SEMANAL'!A:A,'IW38 PLAN SEMANAL'!B3)),"")</f>
        <v>4</v>
      </c>
      <c r="AJ3" t="str">
        <f t="shared" si="0"/>
        <v/>
      </c>
      <c r="AL3" t="str">
        <f t="shared" si="1"/>
        <v/>
      </c>
    </row>
    <row r="4" spans="1:38" x14ac:dyDescent="0.35">
      <c r="A4" t="s">
        <v>144</v>
      </c>
      <c r="B4">
        <v>6623892</v>
      </c>
      <c r="C4" t="s">
        <v>138</v>
      </c>
      <c r="D4" t="s">
        <v>7943</v>
      </c>
      <c r="E4" t="s">
        <v>251</v>
      </c>
      <c r="F4" t="s">
        <v>259</v>
      </c>
      <c r="H4" t="s">
        <v>265</v>
      </c>
      <c r="I4" s="16">
        <v>45845</v>
      </c>
      <c r="J4" s="16">
        <v>45845</v>
      </c>
      <c r="K4" t="s">
        <v>5406</v>
      </c>
      <c r="L4">
        <v>1216100</v>
      </c>
      <c r="M4" t="s">
        <v>393</v>
      </c>
      <c r="N4" s="16">
        <v>45845</v>
      </c>
      <c r="O4" s="16">
        <v>45847</v>
      </c>
      <c r="P4">
        <v>10014649</v>
      </c>
      <c r="Q4" t="s">
        <v>144</v>
      </c>
      <c r="R4">
        <v>0</v>
      </c>
      <c r="S4" t="s">
        <v>3891</v>
      </c>
      <c r="T4" t="s">
        <v>5488</v>
      </c>
      <c r="U4">
        <v>11616688</v>
      </c>
      <c r="V4" s="16">
        <v>45844</v>
      </c>
      <c r="W4" s="16">
        <v>45846</v>
      </c>
      <c r="X4" s="16">
        <v>45847</v>
      </c>
      <c r="Y4">
        <v>0</v>
      </c>
      <c r="Z4">
        <v>1290900</v>
      </c>
      <c r="AA4" t="s">
        <v>1568</v>
      </c>
      <c r="AB4" t="s">
        <v>249</v>
      </c>
      <c r="AC4" t="s">
        <v>121</v>
      </c>
      <c r="AD4" t="s">
        <v>255</v>
      </c>
      <c r="AE4" t="str">
        <f>IF(B4&gt;0,IF(MID(H4,1,3)="CTE","CERRADO",IF(MID(H4,1,3)="CER","CERRADO",IF(MID(F4,1,4)="REPR","REPROGRAMADO",IF(K4&lt;&gt;'PLAN SEMANAL'!$A$2,"REPROGRAMADO","ABIERTO")))),"")</f>
        <v>CERRADO</v>
      </c>
      <c r="AI4">
        <f>IF(B4&gt;0,(SUMIFS('IW49 PLAN SEMANAL'!H:H,'IW49 PLAN SEMANAL'!A:A,'IW38 PLAN SEMANAL'!B4)),"")</f>
        <v>6</v>
      </c>
      <c r="AJ4" t="str">
        <f t="shared" si="0"/>
        <v/>
      </c>
      <c r="AL4" t="str">
        <f t="shared" si="1"/>
        <v/>
      </c>
    </row>
    <row r="5" spans="1:38" x14ac:dyDescent="0.35">
      <c r="A5" t="s">
        <v>324</v>
      </c>
      <c r="B5">
        <v>6623745</v>
      </c>
      <c r="C5" t="s">
        <v>138</v>
      </c>
      <c r="D5" t="s">
        <v>7835</v>
      </c>
      <c r="E5" t="s">
        <v>251</v>
      </c>
      <c r="F5" t="s">
        <v>259</v>
      </c>
      <c r="H5" t="s">
        <v>124</v>
      </c>
      <c r="I5" s="16">
        <v>45846</v>
      </c>
      <c r="J5" s="16">
        <v>45846</v>
      </c>
      <c r="K5" t="s">
        <v>5406</v>
      </c>
      <c r="L5">
        <v>1291900</v>
      </c>
      <c r="M5" t="s">
        <v>325</v>
      </c>
      <c r="P5">
        <v>10014719</v>
      </c>
      <c r="Q5" t="s">
        <v>326</v>
      </c>
      <c r="R5">
        <v>0</v>
      </c>
      <c r="S5" t="s">
        <v>8296</v>
      </c>
      <c r="T5" t="s">
        <v>3891</v>
      </c>
      <c r="U5">
        <v>11616517</v>
      </c>
      <c r="V5" s="16">
        <v>45843</v>
      </c>
      <c r="W5" s="16">
        <v>45846</v>
      </c>
      <c r="X5" s="16">
        <v>45845</v>
      </c>
      <c r="Y5">
        <v>0</v>
      </c>
      <c r="Z5">
        <v>1290900</v>
      </c>
      <c r="AA5" t="s">
        <v>1568</v>
      </c>
      <c r="AB5" t="s">
        <v>249</v>
      </c>
      <c r="AC5" t="s">
        <v>121</v>
      </c>
      <c r="AD5" t="s">
        <v>255</v>
      </c>
      <c r="AE5" t="str">
        <f>IF(B5&gt;0,IF(MID(H5,1,3)="CTE","CERRADO",IF(MID(H5,1,3)="CER","CERRADO",IF(MID(F5,1,4)="REPR","REPROGRAMADO",IF(K5&lt;&gt;'PLAN SEMANAL'!$A$2,"REPROGRAMADO","ABIERTO")))),"")</f>
        <v>ABIERTO</v>
      </c>
      <c r="AI5">
        <f>IF(B5&gt;0,(SUMIFS('IW49 PLAN SEMANAL'!H:H,'IW49 PLAN SEMANAL'!A:A,'IW38 PLAN SEMANAL'!B5)),"")</f>
        <v>6</v>
      </c>
      <c r="AJ5" t="str">
        <f t="shared" si="0"/>
        <v/>
      </c>
      <c r="AL5" t="str">
        <f t="shared" si="1"/>
        <v/>
      </c>
    </row>
    <row r="6" spans="1:38" x14ac:dyDescent="0.35">
      <c r="A6" t="s">
        <v>284</v>
      </c>
      <c r="B6">
        <v>6623737</v>
      </c>
      <c r="C6" t="s">
        <v>123</v>
      </c>
      <c r="D6" t="s">
        <v>8014</v>
      </c>
      <c r="E6" t="s">
        <v>310</v>
      </c>
      <c r="F6" t="s">
        <v>259</v>
      </c>
      <c r="H6" t="s">
        <v>8297</v>
      </c>
      <c r="I6" s="16">
        <v>45850</v>
      </c>
      <c r="J6" s="16">
        <v>45850</v>
      </c>
      <c r="K6" t="s">
        <v>5406</v>
      </c>
      <c r="L6">
        <v>1212120</v>
      </c>
      <c r="M6" t="s">
        <v>285</v>
      </c>
      <c r="N6" s="16">
        <v>45852</v>
      </c>
      <c r="P6">
        <v>10014654</v>
      </c>
      <c r="Q6" t="s">
        <v>284</v>
      </c>
      <c r="R6">
        <v>101069.8</v>
      </c>
      <c r="S6" t="s">
        <v>3891</v>
      </c>
      <c r="T6" t="s">
        <v>1203</v>
      </c>
      <c r="U6">
        <v>11616499</v>
      </c>
      <c r="V6" s="16">
        <v>45843</v>
      </c>
      <c r="W6" s="16">
        <v>45854</v>
      </c>
      <c r="X6" s="16">
        <v>45854</v>
      </c>
      <c r="Y6">
        <v>101069.8</v>
      </c>
      <c r="Z6">
        <v>1290900</v>
      </c>
      <c r="AA6" t="s">
        <v>1568</v>
      </c>
      <c r="AB6" t="s">
        <v>247</v>
      </c>
      <c r="AC6" t="s">
        <v>121</v>
      </c>
      <c r="AD6" t="s">
        <v>255</v>
      </c>
      <c r="AE6" t="str">
        <f>IF(B6&gt;0,IF(MID(H6,1,3)="CTE","CERRADO",IF(MID(H6,1,3)="CER","CERRADO",IF(MID(F6,1,4)="REPR","REPROGRAMADO",IF(K6&lt;&gt;'PLAN SEMANAL'!$A$2,"REPROGRAMADO","ABIERTO")))),"")</f>
        <v>CERRADO</v>
      </c>
      <c r="AI6">
        <f>IF(B6&gt;0,(SUMIFS('IW49 PLAN SEMANAL'!H:H,'IW49 PLAN SEMANAL'!A:A,'IW38 PLAN SEMANAL'!B6)),"")</f>
        <v>6</v>
      </c>
      <c r="AJ6" t="str">
        <f t="shared" si="0"/>
        <v/>
      </c>
      <c r="AL6" t="str">
        <f t="shared" si="1"/>
        <v/>
      </c>
    </row>
    <row r="7" spans="1:38" x14ac:dyDescent="0.35">
      <c r="A7" t="s">
        <v>159</v>
      </c>
      <c r="B7">
        <v>6623497</v>
      </c>
      <c r="C7" t="s">
        <v>129</v>
      </c>
      <c r="D7" t="s">
        <v>7531</v>
      </c>
      <c r="E7" t="s">
        <v>310</v>
      </c>
      <c r="F7" t="s">
        <v>259</v>
      </c>
      <c r="H7" t="s">
        <v>265</v>
      </c>
      <c r="I7" s="16">
        <v>45848</v>
      </c>
      <c r="J7" s="16">
        <v>45848</v>
      </c>
      <c r="K7" t="s">
        <v>5406</v>
      </c>
      <c r="L7">
        <v>1212121</v>
      </c>
      <c r="M7" t="s">
        <v>398</v>
      </c>
      <c r="N7" s="16">
        <v>45848</v>
      </c>
      <c r="O7" s="16">
        <v>45848</v>
      </c>
      <c r="P7">
        <v>10014599</v>
      </c>
      <c r="Q7" t="s">
        <v>159</v>
      </c>
      <c r="R7">
        <v>0</v>
      </c>
      <c r="S7" t="s">
        <v>3891</v>
      </c>
      <c r="T7" t="s">
        <v>1087</v>
      </c>
      <c r="U7">
        <v>11609934</v>
      </c>
      <c r="V7" s="16">
        <v>45843</v>
      </c>
      <c r="W7" s="16">
        <v>45848</v>
      </c>
      <c r="X7" s="16">
        <v>45851</v>
      </c>
      <c r="Y7">
        <v>0</v>
      </c>
      <c r="Z7">
        <v>1290900</v>
      </c>
      <c r="AA7" t="s">
        <v>1568</v>
      </c>
      <c r="AB7" t="s">
        <v>247</v>
      </c>
      <c r="AC7" t="s">
        <v>121</v>
      </c>
      <c r="AD7" t="s">
        <v>255</v>
      </c>
      <c r="AE7" t="str">
        <f>IF(B7&gt;0,IF(MID(H7,1,3)="CTE","CERRADO",IF(MID(H7,1,3)="CER","CERRADO",IF(MID(F7,1,4)="REPR","REPROGRAMADO",IF(K7&lt;&gt;'PLAN SEMANAL'!$A$2,"REPROGRAMADO","ABIERTO")))),"")</f>
        <v>CERRADO</v>
      </c>
      <c r="AI7">
        <f>IF(B7&gt;0,(SUMIFS('IW49 PLAN SEMANAL'!H:H,'IW49 PLAN SEMANAL'!A:A,'IW38 PLAN SEMANAL'!B7)),"")</f>
        <v>4</v>
      </c>
      <c r="AJ7" t="str">
        <f t="shared" si="0"/>
        <v>Backlog</v>
      </c>
      <c r="AL7" t="str">
        <f t="shared" si="1"/>
        <v/>
      </c>
    </row>
    <row r="8" spans="1:38" x14ac:dyDescent="0.35">
      <c r="A8" t="s">
        <v>159</v>
      </c>
      <c r="B8">
        <v>6623493</v>
      </c>
      <c r="C8" t="s">
        <v>129</v>
      </c>
      <c r="D8" t="s">
        <v>7534</v>
      </c>
      <c r="E8" t="s">
        <v>310</v>
      </c>
      <c r="F8" t="s">
        <v>259</v>
      </c>
      <c r="H8" t="s">
        <v>265</v>
      </c>
      <c r="I8" s="16">
        <v>45848</v>
      </c>
      <c r="J8" s="16">
        <v>45848</v>
      </c>
      <c r="K8" t="s">
        <v>5406</v>
      </c>
      <c r="L8">
        <v>1212121</v>
      </c>
      <c r="M8" t="s">
        <v>398</v>
      </c>
      <c r="N8" s="16">
        <v>45848</v>
      </c>
      <c r="O8" s="16">
        <v>45848</v>
      </c>
      <c r="P8">
        <v>10014599</v>
      </c>
      <c r="Q8" t="s">
        <v>159</v>
      </c>
      <c r="R8">
        <v>0</v>
      </c>
      <c r="S8" t="s">
        <v>3891</v>
      </c>
      <c r="T8" t="s">
        <v>1087</v>
      </c>
      <c r="U8">
        <v>11613169</v>
      </c>
      <c r="V8" s="16">
        <v>45843</v>
      </c>
      <c r="W8" s="16">
        <v>45848</v>
      </c>
      <c r="X8" s="16">
        <v>45851</v>
      </c>
      <c r="Y8">
        <v>0</v>
      </c>
      <c r="Z8">
        <v>1290900</v>
      </c>
      <c r="AA8" t="s">
        <v>1568</v>
      </c>
      <c r="AB8" t="s">
        <v>247</v>
      </c>
      <c r="AC8" t="s">
        <v>121</v>
      </c>
      <c r="AD8" t="s">
        <v>255</v>
      </c>
      <c r="AE8" t="str">
        <f>IF(B8&gt;0,IF(MID(H8,1,3)="CTE","CERRADO",IF(MID(H8,1,3)="CER","CERRADO",IF(MID(F8,1,4)="REPR","REPROGRAMADO",IF(K8&lt;&gt;'PLAN SEMANAL'!$A$2,"REPROGRAMADO","ABIERTO")))),"")</f>
        <v>CERRADO</v>
      </c>
      <c r="AI8">
        <f>IF(B8&gt;0,(SUMIFS('IW49 PLAN SEMANAL'!H:H,'IW49 PLAN SEMANAL'!A:A,'IW38 PLAN SEMANAL'!B8)),"")</f>
        <v>8</v>
      </c>
      <c r="AJ8" t="str">
        <f t="shared" si="0"/>
        <v>Backlog</v>
      </c>
      <c r="AL8" t="str">
        <f t="shared" si="1"/>
        <v/>
      </c>
    </row>
    <row r="9" spans="1:38" x14ac:dyDescent="0.35">
      <c r="A9" t="s">
        <v>3804</v>
      </c>
      <c r="B9">
        <v>6623492</v>
      </c>
      <c r="C9" t="s">
        <v>123</v>
      </c>
      <c r="D9" t="s">
        <v>8300</v>
      </c>
      <c r="E9" t="s">
        <v>310</v>
      </c>
      <c r="F9" t="s">
        <v>379</v>
      </c>
      <c r="G9" t="s">
        <v>316</v>
      </c>
      <c r="H9" t="s">
        <v>336</v>
      </c>
      <c r="I9" s="16">
        <v>45847</v>
      </c>
      <c r="J9" s="16">
        <v>45847</v>
      </c>
      <c r="K9" t="s">
        <v>5406</v>
      </c>
      <c r="L9">
        <v>1210102</v>
      </c>
      <c r="M9" t="s">
        <v>3805</v>
      </c>
      <c r="P9">
        <v>10018963</v>
      </c>
      <c r="Q9" t="s">
        <v>3806</v>
      </c>
      <c r="R9">
        <v>0</v>
      </c>
      <c r="S9" t="s">
        <v>3891</v>
      </c>
      <c r="T9" t="s">
        <v>1203</v>
      </c>
      <c r="U9">
        <v>11613683</v>
      </c>
      <c r="V9" s="16">
        <v>45843</v>
      </c>
      <c r="W9" s="16">
        <v>45847</v>
      </c>
      <c r="X9" s="16">
        <v>45854</v>
      </c>
      <c r="Y9">
        <v>0</v>
      </c>
      <c r="Z9">
        <v>1290900</v>
      </c>
      <c r="AA9" t="s">
        <v>1568</v>
      </c>
      <c r="AB9" t="s">
        <v>248</v>
      </c>
      <c r="AC9" t="s">
        <v>121</v>
      </c>
      <c r="AD9" t="s">
        <v>255</v>
      </c>
      <c r="AE9" t="str">
        <f>IF(B9&gt;0,IF(MID(H9,1,3)="CTE","CERRADO",IF(MID(H9,1,3)="CER","CERRADO",IF(MID(F9,1,4)="REPR","REPROGRAMADO",IF(K9&lt;&gt;'PLAN SEMANAL'!$A$2,"REPROGRAMADO","ABIERTO")))),"")</f>
        <v>REPROGRAMADO</v>
      </c>
      <c r="AI9">
        <f>IF(B9&gt;0,(SUMIFS('IW49 PLAN SEMANAL'!H:H,'IW49 PLAN SEMANAL'!A:A,'IW38 PLAN SEMANAL'!B9)),"")</f>
        <v>8</v>
      </c>
      <c r="AJ9" t="str">
        <f t="shared" si="0"/>
        <v/>
      </c>
      <c r="AL9" t="str">
        <f t="shared" si="1"/>
        <v>R01</v>
      </c>
    </row>
    <row r="10" spans="1:38" x14ac:dyDescent="0.35">
      <c r="A10" t="s">
        <v>231</v>
      </c>
      <c r="B10">
        <v>6623490</v>
      </c>
      <c r="C10" t="s">
        <v>129</v>
      </c>
      <c r="D10" t="s">
        <v>7536</v>
      </c>
      <c r="E10" t="s">
        <v>310</v>
      </c>
      <c r="F10" t="s">
        <v>259</v>
      </c>
      <c r="H10" t="s">
        <v>336</v>
      </c>
      <c r="I10" s="16">
        <v>45850</v>
      </c>
      <c r="J10" s="16">
        <v>45850</v>
      </c>
      <c r="K10" t="s">
        <v>5406</v>
      </c>
      <c r="L10">
        <v>1215150</v>
      </c>
      <c r="M10" t="s">
        <v>331</v>
      </c>
      <c r="P10">
        <v>10014638</v>
      </c>
      <c r="Q10" t="s">
        <v>231</v>
      </c>
      <c r="R10">
        <v>0</v>
      </c>
      <c r="S10" t="s">
        <v>3891</v>
      </c>
      <c r="T10" t="s">
        <v>291</v>
      </c>
      <c r="U10">
        <v>11613644</v>
      </c>
      <c r="V10" s="16">
        <v>45843</v>
      </c>
      <c r="W10" s="16">
        <v>45850</v>
      </c>
      <c r="X10" s="16">
        <v>45848</v>
      </c>
      <c r="Y10">
        <v>0</v>
      </c>
      <c r="Z10">
        <v>1290900</v>
      </c>
      <c r="AA10" t="s">
        <v>1568</v>
      </c>
      <c r="AB10" t="s">
        <v>246</v>
      </c>
      <c r="AC10" t="s">
        <v>121</v>
      </c>
      <c r="AD10" t="s">
        <v>255</v>
      </c>
      <c r="AE10" t="str">
        <f>IF(B10&gt;0,IF(MID(H10,1,3)="CTE","CERRADO",IF(MID(H10,1,3)="CER","CERRADO",IF(MID(F10,1,4)="REPR","REPROGRAMADO",IF(K10&lt;&gt;'PLAN SEMANAL'!$A$2,"REPROGRAMADO","ABIERTO")))),"")</f>
        <v>ABIERTO</v>
      </c>
      <c r="AI10">
        <f>IF(B10&gt;0,(SUMIFS('IW49 PLAN SEMANAL'!H:H,'IW49 PLAN SEMANAL'!A:A,'IW38 PLAN SEMANAL'!B10)),"")</f>
        <v>2</v>
      </c>
      <c r="AJ10" t="str">
        <f t="shared" si="0"/>
        <v>Backlog</v>
      </c>
      <c r="AL10" t="str">
        <f t="shared" si="1"/>
        <v/>
      </c>
    </row>
    <row r="11" spans="1:38" x14ac:dyDescent="0.35">
      <c r="A11" t="s">
        <v>3804</v>
      </c>
      <c r="B11">
        <v>6623488</v>
      </c>
      <c r="C11" t="s">
        <v>123</v>
      </c>
      <c r="D11" t="s">
        <v>7538</v>
      </c>
      <c r="E11" t="s">
        <v>310</v>
      </c>
      <c r="F11" t="s">
        <v>259</v>
      </c>
      <c r="H11" t="s">
        <v>260</v>
      </c>
      <c r="I11" s="16">
        <v>45847</v>
      </c>
      <c r="J11" s="16">
        <v>45847</v>
      </c>
      <c r="K11" t="s">
        <v>5406</v>
      </c>
      <c r="L11">
        <v>1210102</v>
      </c>
      <c r="M11" t="s">
        <v>3805</v>
      </c>
      <c r="N11" s="16">
        <v>45846</v>
      </c>
      <c r="O11" s="16">
        <v>45846</v>
      </c>
      <c r="P11">
        <v>10018963</v>
      </c>
      <c r="Q11" t="s">
        <v>3806</v>
      </c>
      <c r="R11">
        <v>1089.3900000000001</v>
      </c>
      <c r="S11" t="s">
        <v>3891</v>
      </c>
      <c r="T11" t="s">
        <v>5938</v>
      </c>
      <c r="U11">
        <v>11613824</v>
      </c>
      <c r="V11" s="16">
        <v>45843</v>
      </c>
      <c r="W11" s="16">
        <v>45846</v>
      </c>
      <c r="X11" s="16">
        <v>45851</v>
      </c>
      <c r="Y11">
        <v>1089.3900000000001</v>
      </c>
      <c r="Z11">
        <v>1290900</v>
      </c>
      <c r="AA11" t="s">
        <v>1568</v>
      </c>
      <c r="AB11" t="s">
        <v>248</v>
      </c>
      <c r="AC11" t="s">
        <v>121</v>
      </c>
      <c r="AD11" t="s">
        <v>255</v>
      </c>
      <c r="AE11" t="str">
        <f>IF(B11&gt;0,IF(MID(H11,1,3)="CTE","CERRADO",IF(MID(H11,1,3)="CER","CERRADO",IF(MID(F11,1,4)="REPR","REPROGRAMADO",IF(K11&lt;&gt;'PLAN SEMANAL'!$A$2,"REPROGRAMADO","ABIERTO")))),"")</f>
        <v>CERRADO</v>
      </c>
      <c r="AI11">
        <f>IF(B11&gt;0,(SUMIFS('IW49 PLAN SEMANAL'!H:H,'IW49 PLAN SEMANAL'!A:A,'IW38 PLAN SEMANAL'!B11)),"")</f>
        <v>2</v>
      </c>
      <c r="AJ11" t="str">
        <f t="shared" si="0"/>
        <v>Backlog</v>
      </c>
      <c r="AL11" t="str">
        <f t="shared" si="1"/>
        <v/>
      </c>
    </row>
    <row r="12" spans="1:38" x14ac:dyDescent="0.35">
      <c r="A12" t="s">
        <v>148</v>
      </c>
      <c r="B12">
        <v>6623486</v>
      </c>
      <c r="C12" t="s">
        <v>129</v>
      </c>
      <c r="D12" t="s">
        <v>7539</v>
      </c>
      <c r="E12" t="s">
        <v>310</v>
      </c>
      <c r="F12" t="s">
        <v>259</v>
      </c>
      <c r="H12" t="s">
        <v>336</v>
      </c>
      <c r="I12" s="16">
        <v>45849</v>
      </c>
      <c r="J12" s="16">
        <v>45849</v>
      </c>
      <c r="K12" t="s">
        <v>5406</v>
      </c>
      <c r="L12">
        <v>1213130</v>
      </c>
      <c r="M12" t="s">
        <v>297</v>
      </c>
      <c r="P12">
        <v>10014617</v>
      </c>
      <c r="Q12" t="s">
        <v>148</v>
      </c>
      <c r="R12">
        <v>0</v>
      </c>
      <c r="S12" t="s">
        <v>3891</v>
      </c>
      <c r="T12" t="s">
        <v>3891</v>
      </c>
      <c r="U12">
        <v>11613728</v>
      </c>
      <c r="V12" s="16">
        <v>45843</v>
      </c>
      <c r="W12" s="16">
        <v>45849</v>
      </c>
      <c r="X12" s="16">
        <v>45845</v>
      </c>
      <c r="Y12">
        <v>0</v>
      </c>
      <c r="Z12">
        <v>1290900</v>
      </c>
      <c r="AA12" t="s">
        <v>1568</v>
      </c>
      <c r="AB12" t="s">
        <v>245</v>
      </c>
      <c r="AC12" t="s">
        <v>121</v>
      </c>
      <c r="AD12" t="s">
        <v>255</v>
      </c>
      <c r="AE12" t="str">
        <f>IF(B12&gt;0,IF(MID(H12,1,3)="CTE","CERRADO",IF(MID(H12,1,3)="CER","CERRADO",IF(MID(F12,1,4)="REPR","REPROGRAMADO",IF(K12&lt;&gt;'PLAN SEMANAL'!$A$2,"REPROGRAMADO","ABIERTO")))),"")</f>
        <v>ABIERTO</v>
      </c>
      <c r="AI12">
        <f>IF(B12&gt;0,(SUMIFS('IW49 PLAN SEMANAL'!H:H,'IW49 PLAN SEMANAL'!A:A,'IW38 PLAN SEMANAL'!B12)),"")</f>
        <v>10</v>
      </c>
      <c r="AJ12" t="str">
        <f t="shared" si="0"/>
        <v>Backlog</v>
      </c>
      <c r="AL12" t="str">
        <f t="shared" si="1"/>
        <v/>
      </c>
    </row>
    <row r="13" spans="1:38" x14ac:dyDescent="0.35">
      <c r="A13" t="s">
        <v>419</v>
      </c>
      <c r="B13">
        <v>6623485</v>
      </c>
      <c r="C13" t="s">
        <v>129</v>
      </c>
      <c r="D13" t="s">
        <v>7540</v>
      </c>
      <c r="E13" t="s">
        <v>310</v>
      </c>
      <c r="F13" t="s">
        <v>259</v>
      </c>
      <c r="H13" t="s">
        <v>265</v>
      </c>
      <c r="I13" s="16">
        <v>45846</v>
      </c>
      <c r="J13" s="16">
        <v>45846</v>
      </c>
      <c r="K13" t="s">
        <v>5406</v>
      </c>
      <c r="L13">
        <v>1213130</v>
      </c>
      <c r="M13" t="s">
        <v>420</v>
      </c>
      <c r="N13" s="16">
        <v>45847</v>
      </c>
      <c r="O13" s="16">
        <v>45847</v>
      </c>
      <c r="P13">
        <v>10014605</v>
      </c>
      <c r="Q13" t="s">
        <v>419</v>
      </c>
      <c r="R13">
        <v>0</v>
      </c>
      <c r="S13" t="s">
        <v>3891</v>
      </c>
      <c r="T13" t="s">
        <v>291</v>
      </c>
      <c r="U13">
        <v>11615812</v>
      </c>
      <c r="V13" s="16">
        <v>45843</v>
      </c>
      <c r="W13" s="16">
        <v>45847</v>
      </c>
      <c r="X13" s="16">
        <v>45847</v>
      </c>
      <c r="Y13">
        <v>0</v>
      </c>
      <c r="Z13">
        <v>1290900</v>
      </c>
      <c r="AA13" t="s">
        <v>1568</v>
      </c>
      <c r="AB13" t="s">
        <v>245</v>
      </c>
      <c r="AC13" t="s">
        <v>121</v>
      </c>
      <c r="AD13" t="s">
        <v>255</v>
      </c>
      <c r="AE13" t="str">
        <f>IF(B13&gt;0,IF(MID(H13,1,3)="CTE","CERRADO",IF(MID(H13,1,3)="CER","CERRADO",IF(MID(F13,1,4)="REPR","REPROGRAMADO",IF(K13&lt;&gt;'PLAN SEMANAL'!$A$2,"REPROGRAMADO","ABIERTO")))),"")</f>
        <v>CERRADO</v>
      </c>
      <c r="AI13">
        <f>IF(B13&gt;0,(SUMIFS('IW49 PLAN SEMANAL'!H:H,'IW49 PLAN SEMANAL'!A:A,'IW38 PLAN SEMANAL'!B13)),"")</f>
        <v>3</v>
      </c>
      <c r="AJ13" t="str">
        <f t="shared" si="0"/>
        <v>Backlog</v>
      </c>
      <c r="AL13" t="str">
        <f t="shared" si="1"/>
        <v/>
      </c>
    </row>
    <row r="14" spans="1:38" x14ac:dyDescent="0.35">
      <c r="A14" t="s">
        <v>173</v>
      </c>
      <c r="B14">
        <v>6623484</v>
      </c>
      <c r="C14" t="s">
        <v>123</v>
      </c>
      <c r="D14" t="s">
        <v>7537</v>
      </c>
      <c r="E14" t="s">
        <v>310</v>
      </c>
      <c r="F14" t="s">
        <v>259</v>
      </c>
      <c r="H14" t="s">
        <v>265</v>
      </c>
      <c r="I14" s="16">
        <v>45850</v>
      </c>
      <c r="J14" s="16">
        <v>45850</v>
      </c>
      <c r="K14" t="s">
        <v>5406</v>
      </c>
      <c r="L14">
        <v>1210101</v>
      </c>
      <c r="M14" t="s">
        <v>341</v>
      </c>
      <c r="N14" s="16">
        <v>45849</v>
      </c>
      <c r="O14" s="16">
        <v>45849</v>
      </c>
      <c r="P14">
        <v>10014656</v>
      </c>
      <c r="Q14" t="s">
        <v>173</v>
      </c>
      <c r="R14">
        <v>0</v>
      </c>
      <c r="S14" t="s">
        <v>3891</v>
      </c>
      <c r="T14" t="s">
        <v>5938</v>
      </c>
      <c r="U14">
        <v>11611927</v>
      </c>
      <c r="V14" s="16">
        <v>45843</v>
      </c>
      <c r="W14" s="16">
        <v>45849</v>
      </c>
      <c r="X14" s="16">
        <v>45851</v>
      </c>
      <c r="Y14">
        <v>0</v>
      </c>
      <c r="Z14">
        <v>1290900</v>
      </c>
      <c r="AA14" t="s">
        <v>1568</v>
      </c>
      <c r="AB14" t="s">
        <v>248</v>
      </c>
      <c r="AC14" t="s">
        <v>121</v>
      </c>
      <c r="AD14" t="s">
        <v>255</v>
      </c>
      <c r="AE14" t="str">
        <f>IF(B14&gt;0,IF(MID(H14,1,3)="CTE","CERRADO",IF(MID(H14,1,3)="CER","CERRADO",IF(MID(F14,1,4)="REPR","REPROGRAMADO",IF(K14&lt;&gt;'PLAN SEMANAL'!$A$2,"REPROGRAMADO","ABIERTO")))),"")</f>
        <v>CERRADO</v>
      </c>
      <c r="AI14">
        <f>IF(B14&gt;0,(SUMIFS('IW49 PLAN SEMANAL'!H:H,'IW49 PLAN SEMANAL'!A:A,'IW38 PLAN SEMANAL'!B14)),"")</f>
        <v>2</v>
      </c>
      <c r="AJ14" t="str">
        <f t="shared" si="0"/>
        <v>Backlog</v>
      </c>
      <c r="AL14" t="str">
        <f t="shared" si="1"/>
        <v/>
      </c>
    </row>
    <row r="15" spans="1:38" x14ac:dyDescent="0.35">
      <c r="A15" t="s">
        <v>337</v>
      </c>
      <c r="B15">
        <v>6623483</v>
      </c>
      <c r="C15" t="s">
        <v>129</v>
      </c>
      <c r="D15" t="s">
        <v>7541</v>
      </c>
      <c r="E15" t="s">
        <v>310</v>
      </c>
      <c r="F15" t="s">
        <v>259</v>
      </c>
      <c r="H15" t="s">
        <v>260</v>
      </c>
      <c r="I15" s="16">
        <v>45846</v>
      </c>
      <c r="J15" s="16">
        <v>45846</v>
      </c>
      <c r="K15" t="s">
        <v>5406</v>
      </c>
      <c r="L15">
        <v>1212121</v>
      </c>
      <c r="M15" t="s">
        <v>338</v>
      </c>
      <c r="N15" s="16">
        <v>45846</v>
      </c>
      <c r="O15" s="16">
        <v>45846</v>
      </c>
      <c r="P15">
        <v>10014600</v>
      </c>
      <c r="Q15" t="s">
        <v>337</v>
      </c>
      <c r="R15">
        <v>1988.9</v>
      </c>
      <c r="S15" t="s">
        <v>3891</v>
      </c>
      <c r="T15" t="s">
        <v>291</v>
      </c>
      <c r="U15">
        <v>11613828</v>
      </c>
      <c r="V15" s="16">
        <v>45843</v>
      </c>
      <c r="W15" s="16">
        <v>45847</v>
      </c>
      <c r="X15" s="16">
        <v>45847</v>
      </c>
      <c r="Y15">
        <v>1988.9</v>
      </c>
      <c r="Z15">
        <v>1290900</v>
      </c>
      <c r="AA15" t="s">
        <v>1568</v>
      </c>
      <c r="AB15" t="s">
        <v>247</v>
      </c>
      <c r="AC15" t="s">
        <v>121</v>
      </c>
      <c r="AD15" t="s">
        <v>255</v>
      </c>
      <c r="AE15" t="str">
        <f>IF(B15&gt;0,IF(MID(H15,1,3)="CTE","CERRADO",IF(MID(H15,1,3)="CER","CERRADO",IF(MID(F15,1,4)="REPR","REPROGRAMADO",IF(K15&lt;&gt;'PLAN SEMANAL'!$A$2,"REPROGRAMADO","ABIERTO")))),"")</f>
        <v>CERRADO</v>
      </c>
      <c r="AI15">
        <f>IF(B15&gt;0,(SUMIFS('IW49 PLAN SEMANAL'!H:H,'IW49 PLAN SEMANAL'!A:A,'IW38 PLAN SEMANAL'!B15)),"")</f>
        <v>4</v>
      </c>
      <c r="AJ15" t="str">
        <f t="shared" si="0"/>
        <v>Backlog</v>
      </c>
      <c r="AL15" t="str">
        <f t="shared" si="1"/>
        <v/>
      </c>
    </row>
    <row r="16" spans="1:38" x14ac:dyDescent="0.35">
      <c r="A16" t="s">
        <v>187</v>
      </c>
      <c r="B16">
        <v>6623441</v>
      </c>
      <c r="C16" t="s">
        <v>270</v>
      </c>
      <c r="D16" t="s">
        <v>7966</v>
      </c>
      <c r="E16" t="s">
        <v>251</v>
      </c>
      <c r="F16" t="s">
        <v>259</v>
      </c>
      <c r="H16" t="s">
        <v>265</v>
      </c>
      <c r="I16" s="16">
        <v>45847</v>
      </c>
      <c r="J16" s="16">
        <v>45847</v>
      </c>
      <c r="K16" t="s">
        <v>5406</v>
      </c>
      <c r="L16">
        <v>1215154</v>
      </c>
      <c r="M16" t="s">
        <v>328</v>
      </c>
      <c r="N16" s="16">
        <v>45848</v>
      </c>
      <c r="O16" s="16">
        <v>45848</v>
      </c>
      <c r="P16">
        <v>10014643</v>
      </c>
      <c r="Q16" t="s">
        <v>187</v>
      </c>
      <c r="R16">
        <v>0</v>
      </c>
      <c r="S16" t="s">
        <v>3891</v>
      </c>
      <c r="T16" t="s">
        <v>262</v>
      </c>
      <c r="U16">
        <v>11616235</v>
      </c>
      <c r="V16" s="16">
        <v>45842</v>
      </c>
      <c r="W16" s="16">
        <v>45851</v>
      </c>
      <c r="X16" s="16">
        <v>45851</v>
      </c>
      <c r="Y16">
        <v>0</v>
      </c>
      <c r="Z16">
        <v>1290900</v>
      </c>
      <c r="AA16" t="s">
        <v>1568</v>
      </c>
      <c r="AB16" t="s">
        <v>246</v>
      </c>
      <c r="AC16" t="s">
        <v>121</v>
      </c>
      <c r="AD16" t="s">
        <v>255</v>
      </c>
      <c r="AE16" t="str">
        <f>IF(B16&gt;0,IF(MID(H16,1,3)="CTE","CERRADO",IF(MID(H16,1,3)="CER","CERRADO",IF(MID(F16,1,4)="REPR","REPROGRAMADO",IF(K16&lt;&gt;'PLAN SEMANAL'!$A$2,"REPROGRAMADO","ABIERTO")))),"")</f>
        <v>CERRADO</v>
      </c>
      <c r="AI16">
        <f>IF(B16&gt;0,(SUMIFS('IW49 PLAN SEMANAL'!H:H,'IW49 PLAN SEMANAL'!A:A,'IW38 PLAN SEMANAL'!B16)),"")</f>
        <v>4</v>
      </c>
      <c r="AJ16" t="str">
        <f t="shared" si="0"/>
        <v/>
      </c>
      <c r="AL16" t="str">
        <f t="shared" si="1"/>
        <v/>
      </c>
    </row>
    <row r="17" spans="1:38" x14ac:dyDescent="0.35">
      <c r="A17" t="s">
        <v>272</v>
      </c>
      <c r="B17">
        <v>6623422</v>
      </c>
      <c r="C17" t="s">
        <v>123</v>
      </c>
      <c r="D17" t="s">
        <v>8056</v>
      </c>
      <c r="E17" t="s">
        <v>251</v>
      </c>
      <c r="F17" t="s">
        <v>259</v>
      </c>
      <c r="H17" t="s">
        <v>3451</v>
      </c>
      <c r="I17" s="16">
        <v>45849</v>
      </c>
      <c r="J17" s="16">
        <v>45849</v>
      </c>
      <c r="K17" t="s">
        <v>5406</v>
      </c>
      <c r="L17">
        <v>1210102</v>
      </c>
      <c r="M17" t="s">
        <v>273</v>
      </c>
      <c r="P17">
        <v>10017653</v>
      </c>
      <c r="Q17" t="s">
        <v>165</v>
      </c>
      <c r="R17">
        <v>0</v>
      </c>
      <c r="S17" t="s">
        <v>8301</v>
      </c>
      <c r="T17" t="s">
        <v>262</v>
      </c>
      <c r="U17">
        <v>11616205</v>
      </c>
      <c r="V17" s="16">
        <v>45842</v>
      </c>
      <c r="W17" s="16">
        <v>45851</v>
      </c>
      <c r="X17" s="16">
        <v>45851</v>
      </c>
      <c r="Y17">
        <v>0</v>
      </c>
      <c r="Z17">
        <v>1290900</v>
      </c>
      <c r="AA17" t="s">
        <v>1568</v>
      </c>
      <c r="AB17" t="s">
        <v>248</v>
      </c>
      <c r="AC17" t="s">
        <v>121</v>
      </c>
      <c r="AD17" t="s">
        <v>255</v>
      </c>
      <c r="AE17" t="str">
        <f>IF(B17&gt;0,IF(MID(H17,1,3)="CTE","CERRADO",IF(MID(H17,1,3)="CER","CERRADO",IF(MID(F17,1,4)="REPR","REPROGRAMADO",IF(K17&lt;&gt;'PLAN SEMANAL'!$A$2,"REPROGRAMADO","ABIERTO")))),"")</f>
        <v>CERRADO</v>
      </c>
      <c r="AI17">
        <f>IF(B17&gt;0,(SUMIFS('IW49 PLAN SEMANAL'!H:H,'IW49 PLAN SEMANAL'!A:A,'IW38 PLAN SEMANAL'!B17)),"")</f>
        <v>6</v>
      </c>
      <c r="AJ17" t="str">
        <f t="shared" si="0"/>
        <v/>
      </c>
      <c r="AL17" t="str">
        <f t="shared" si="1"/>
        <v/>
      </c>
    </row>
    <row r="18" spans="1:38" x14ac:dyDescent="0.35">
      <c r="A18" t="s">
        <v>284</v>
      </c>
      <c r="B18">
        <v>6623419</v>
      </c>
      <c r="C18" t="s">
        <v>123</v>
      </c>
      <c r="D18" t="s">
        <v>5365</v>
      </c>
      <c r="E18" t="s">
        <v>251</v>
      </c>
      <c r="F18" t="s">
        <v>259</v>
      </c>
      <c r="H18" t="s">
        <v>265</v>
      </c>
      <c r="I18" s="16">
        <v>45848</v>
      </c>
      <c r="J18" s="16">
        <v>45848</v>
      </c>
      <c r="K18" t="s">
        <v>5406</v>
      </c>
      <c r="L18">
        <v>1212120</v>
      </c>
      <c r="M18" t="s">
        <v>285</v>
      </c>
      <c r="N18" s="16">
        <v>45852</v>
      </c>
      <c r="O18" s="16">
        <v>45852</v>
      </c>
      <c r="P18">
        <v>10014654</v>
      </c>
      <c r="Q18" t="s">
        <v>284</v>
      </c>
      <c r="R18">
        <v>0</v>
      </c>
      <c r="S18" t="s">
        <v>8301</v>
      </c>
      <c r="T18" t="s">
        <v>262</v>
      </c>
      <c r="U18">
        <v>11616233</v>
      </c>
      <c r="V18" s="16">
        <v>45842</v>
      </c>
      <c r="W18" s="16">
        <v>45853</v>
      </c>
      <c r="X18" s="16">
        <v>45853</v>
      </c>
      <c r="Y18">
        <v>0</v>
      </c>
      <c r="Z18">
        <v>1290900</v>
      </c>
      <c r="AA18" t="s">
        <v>1568</v>
      </c>
      <c r="AB18" t="s">
        <v>247</v>
      </c>
      <c r="AC18" t="s">
        <v>121</v>
      </c>
      <c r="AD18" t="s">
        <v>255</v>
      </c>
      <c r="AE18" t="str">
        <f>IF(B18&gt;0,IF(MID(H18,1,3)="CTE","CERRADO",IF(MID(H18,1,3)="CER","CERRADO",IF(MID(F18,1,4)="REPR","REPROGRAMADO",IF(K18&lt;&gt;'PLAN SEMANAL'!$A$2,"REPROGRAMADO","ABIERTO")))),"")</f>
        <v>CERRADO</v>
      </c>
      <c r="AI18">
        <f>IF(B18&gt;0,(SUMIFS('IW49 PLAN SEMANAL'!H:H,'IW49 PLAN SEMANAL'!A:A,'IW38 PLAN SEMANAL'!B18)),"")</f>
        <v>6</v>
      </c>
      <c r="AJ18" t="str">
        <f t="shared" si="0"/>
        <v/>
      </c>
      <c r="AL18" t="str">
        <f t="shared" si="1"/>
        <v/>
      </c>
    </row>
    <row r="19" spans="1:38" x14ac:dyDescent="0.35">
      <c r="A19" t="s">
        <v>286</v>
      </c>
      <c r="B19">
        <v>6623417</v>
      </c>
      <c r="C19" t="s">
        <v>123</v>
      </c>
      <c r="D19" t="s">
        <v>6240</v>
      </c>
      <c r="E19" t="s">
        <v>251</v>
      </c>
      <c r="F19" t="s">
        <v>259</v>
      </c>
      <c r="H19" t="s">
        <v>3451</v>
      </c>
      <c r="I19" s="16">
        <v>45849</v>
      </c>
      <c r="J19" s="16">
        <v>45849</v>
      </c>
      <c r="K19" t="s">
        <v>5406</v>
      </c>
      <c r="L19">
        <v>1212120</v>
      </c>
      <c r="M19" t="s">
        <v>287</v>
      </c>
      <c r="P19">
        <v>10014655</v>
      </c>
      <c r="Q19" t="s">
        <v>286</v>
      </c>
      <c r="R19">
        <v>0</v>
      </c>
      <c r="S19" t="s">
        <v>8301</v>
      </c>
      <c r="T19" t="s">
        <v>262</v>
      </c>
      <c r="U19">
        <v>11616231</v>
      </c>
      <c r="V19" s="16">
        <v>45842</v>
      </c>
      <c r="W19" s="16">
        <v>45853</v>
      </c>
      <c r="X19" s="16">
        <v>45853</v>
      </c>
      <c r="Y19">
        <v>0</v>
      </c>
      <c r="Z19">
        <v>1290900</v>
      </c>
      <c r="AA19" t="s">
        <v>1568</v>
      </c>
      <c r="AB19" t="s">
        <v>247</v>
      </c>
      <c r="AC19" t="s">
        <v>121</v>
      </c>
      <c r="AD19" t="s">
        <v>255</v>
      </c>
      <c r="AE19" t="str">
        <f>IF(B19&gt;0,IF(MID(H19,1,3)="CTE","CERRADO",IF(MID(H19,1,3)="CER","CERRADO",IF(MID(F19,1,4)="REPR","REPROGRAMADO",IF(K19&lt;&gt;'PLAN SEMANAL'!$A$2,"REPROGRAMADO","ABIERTO")))),"")</f>
        <v>CERRADO</v>
      </c>
      <c r="AI19">
        <f>IF(B19&gt;0,(SUMIFS('IW49 PLAN SEMANAL'!H:H,'IW49 PLAN SEMANAL'!A:A,'IW38 PLAN SEMANAL'!B19)),"")</f>
        <v>6</v>
      </c>
      <c r="AJ19" t="str">
        <f t="shared" si="0"/>
        <v/>
      </c>
      <c r="AL19" t="str">
        <f t="shared" si="1"/>
        <v/>
      </c>
    </row>
    <row r="20" spans="1:38" x14ac:dyDescent="0.35">
      <c r="A20" t="s">
        <v>901</v>
      </c>
      <c r="B20">
        <v>6623415</v>
      </c>
      <c r="C20" t="s">
        <v>123</v>
      </c>
      <c r="D20" t="s">
        <v>7883</v>
      </c>
      <c r="E20" t="s">
        <v>251</v>
      </c>
      <c r="F20" t="s">
        <v>259</v>
      </c>
      <c r="H20" t="s">
        <v>3451</v>
      </c>
      <c r="I20" s="16">
        <v>45849</v>
      </c>
      <c r="J20" s="16">
        <v>45849</v>
      </c>
      <c r="K20" t="s">
        <v>5406</v>
      </c>
      <c r="L20">
        <v>1212122</v>
      </c>
      <c r="M20" t="s">
        <v>902</v>
      </c>
      <c r="P20">
        <v>10018449</v>
      </c>
      <c r="Q20" t="s">
        <v>899</v>
      </c>
      <c r="R20">
        <v>0</v>
      </c>
      <c r="S20" t="s">
        <v>8301</v>
      </c>
      <c r="T20" t="s">
        <v>262</v>
      </c>
      <c r="U20">
        <v>11616229</v>
      </c>
      <c r="V20" s="16">
        <v>45842</v>
      </c>
      <c r="W20" s="16">
        <v>45853</v>
      </c>
      <c r="X20" s="16">
        <v>45853</v>
      </c>
      <c r="Y20">
        <v>0</v>
      </c>
      <c r="Z20">
        <v>1290900</v>
      </c>
      <c r="AA20" t="s">
        <v>1568</v>
      </c>
      <c r="AB20" t="s">
        <v>247</v>
      </c>
      <c r="AC20" t="s">
        <v>121</v>
      </c>
      <c r="AD20" t="s">
        <v>255</v>
      </c>
      <c r="AE20" t="str">
        <f>IF(B20&gt;0,IF(MID(H20,1,3)="CTE","CERRADO",IF(MID(H20,1,3)="CER","CERRADO",IF(MID(F20,1,4)="REPR","REPROGRAMADO",IF(K20&lt;&gt;'PLAN SEMANAL'!$A$2,"REPROGRAMADO","ABIERTO")))),"")</f>
        <v>CERRADO</v>
      </c>
      <c r="AI20">
        <f>IF(B20&gt;0,(SUMIFS('IW49 PLAN SEMANAL'!H:H,'IW49 PLAN SEMANAL'!A:A,'IW38 PLAN SEMANAL'!B20)),"")</f>
        <v>2.5</v>
      </c>
      <c r="AJ20" t="str">
        <f t="shared" si="0"/>
        <v/>
      </c>
      <c r="AL20" t="str">
        <f t="shared" si="1"/>
        <v/>
      </c>
    </row>
    <row r="21" spans="1:38" x14ac:dyDescent="0.35">
      <c r="A21" t="s">
        <v>901</v>
      </c>
      <c r="B21">
        <v>6623414</v>
      </c>
      <c r="C21" t="s">
        <v>123</v>
      </c>
      <c r="D21" t="s">
        <v>7883</v>
      </c>
      <c r="E21" t="s">
        <v>251</v>
      </c>
      <c r="F21" t="s">
        <v>259</v>
      </c>
      <c r="H21" t="s">
        <v>265</v>
      </c>
      <c r="I21" s="16">
        <v>45845</v>
      </c>
      <c r="J21" s="16">
        <v>45845</v>
      </c>
      <c r="K21" t="s">
        <v>5406</v>
      </c>
      <c r="L21">
        <v>1212122</v>
      </c>
      <c r="M21" t="s">
        <v>902</v>
      </c>
      <c r="N21" s="16">
        <v>45845</v>
      </c>
      <c r="O21" s="16">
        <v>45845</v>
      </c>
      <c r="P21">
        <v>10018449</v>
      </c>
      <c r="Q21" t="s">
        <v>899</v>
      </c>
      <c r="R21">
        <v>0</v>
      </c>
      <c r="S21" t="s">
        <v>8301</v>
      </c>
      <c r="T21" t="s">
        <v>293</v>
      </c>
      <c r="U21">
        <v>11616228</v>
      </c>
      <c r="V21" s="16">
        <v>45842</v>
      </c>
      <c r="W21" s="16">
        <v>45847</v>
      </c>
      <c r="X21" s="16">
        <v>45847</v>
      </c>
      <c r="Y21">
        <v>0</v>
      </c>
      <c r="Z21">
        <v>1290900</v>
      </c>
      <c r="AA21" t="s">
        <v>1568</v>
      </c>
      <c r="AB21" t="s">
        <v>247</v>
      </c>
      <c r="AC21" t="s">
        <v>121</v>
      </c>
      <c r="AD21" t="s">
        <v>255</v>
      </c>
      <c r="AE21" t="str">
        <f>IF(B21&gt;0,IF(MID(H21,1,3)="CTE","CERRADO",IF(MID(H21,1,3)="CER","CERRADO",IF(MID(F21,1,4)="REPR","REPROGRAMADO",IF(K21&lt;&gt;'PLAN SEMANAL'!$A$2,"REPROGRAMADO","ABIERTO")))),"")</f>
        <v>CERRADO</v>
      </c>
      <c r="AI21">
        <f>IF(B21&gt;0,(SUMIFS('IW49 PLAN SEMANAL'!H:H,'IW49 PLAN SEMANAL'!A:A,'IW38 PLAN SEMANAL'!B21)),"")</f>
        <v>2.5</v>
      </c>
      <c r="AJ21" t="str">
        <f t="shared" si="0"/>
        <v/>
      </c>
      <c r="AL21" t="str">
        <f t="shared" si="1"/>
        <v/>
      </c>
    </row>
    <row r="22" spans="1:38" x14ac:dyDescent="0.35">
      <c r="A22" t="s">
        <v>286</v>
      </c>
      <c r="B22">
        <v>6623413</v>
      </c>
      <c r="C22" t="s">
        <v>123</v>
      </c>
      <c r="D22" t="s">
        <v>6240</v>
      </c>
      <c r="E22" t="s">
        <v>251</v>
      </c>
      <c r="F22" t="s">
        <v>259</v>
      </c>
      <c r="H22" t="s">
        <v>336</v>
      </c>
      <c r="I22" s="16">
        <v>45848</v>
      </c>
      <c r="J22" s="16">
        <v>45848</v>
      </c>
      <c r="K22" t="s">
        <v>5406</v>
      </c>
      <c r="L22">
        <v>1212120</v>
      </c>
      <c r="M22" t="s">
        <v>287</v>
      </c>
      <c r="P22">
        <v>10014655</v>
      </c>
      <c r="Q22" t="s">
        <v>286</v>
      </c>
      <c r="R22">
        <v>0</v>
      </c>
      <c r="S22" t="s">
        <v>8301</v>
      </c>
      <c r="T22" t="s">
        <v>293</v>
      </c>
      <c r="U22">
        <v>11616227</v>
      </c>
      <c r="V22" s="16">
        <v>45842</v>
      </c>
      <c r="W22" s="16">
        <v>45848</v>
      </c>
      <c r="X22" s="16">
        <v>45848</v>
      </c>
      <c r="Y22">
        <v>0</v>
      </c>
      <c r="Z22">
        <v>1290900</v>
      </c>
      <c r="AA22" t="s">
        <v>1568</v>
      </c>
      <c r="AB22" t="s">
        <v>247</v>
      </c>
      <c r="AC22" t="s">
        <v>121</v>
      </c>
      <c r="AD22" t="s">
        <v>255</v>
      </c>
      <c r="AE22" t="str">
        <f>IF(B22&gt;0,IF(MID(H22,1,3)="CTE","CERRADO",IF(MID(H22,1,3)="CER","CERRADO",IF(MID(F22,1,4)="REPR","REPROGRAMADO",IF(K22&lt;&gt;'PLAN SEMANAL'!$A$2,"REPROGRAMADO","ABIERTO")))),"")</f>
        <v>ABIERTO</v>
      </c>
      <c r="AI22">
        <f>IF(B22&gt;0,(SUMIFS('IW49 PLAN SEMANAL'!H:H,'IW49 PLAN SEMANAL'!A:A,'IW38 PLAN SEMANAL'!B22)),"")</f>
        <v>6</v>
      </c>
      <c r="AJ22" t="str">
        <f t="shared" si="0"/>
        <v/>
      </c>
      <c r="AL22" t="str">
        <f t="shared" si="1"/>
        <v/>
      </c>
    </row>
    <row r="23" spans="1:38" x14ac:dyDescent="0.35">
      <c r="A23" t="s">
        <v>288</v>
      </c>
      <c r="B23">
        <v>6623412</v>
      </c>
      <c r="C23" t="s">
        <v>123</v>
      </c>
      <c r="D23" t="s">
        <v>3450</v>
      </c>
      <c r="E23" t="s">
        <v>251</v>
      </c>
      <c r="F23" t="s">
        <v>259</v>
      </c>
      <c r="H23" t="s">
        <v>3451</v>
      </c>
      <c r="I23" s="16">
        <v>45851</v>
      </c>
      <c r="J23" s="16">
        <v>45851</v>
      </c>
      <c r="K23" t="s">
        <v>5406</v>
      </c>
      <c r="L23">
        <v>1212120</v>
      </c>
      <c r="M23" t="s">
        <v>289</v>
      </c>
      <c r="P23">
        <v>10014653</v>
      </c>
      <c r="Q23" t="s">
        <v>288</v>
      </c>
      <c r="R23">
        <v>0</v>
      </c>
      <c r="S23" t="s">
        <v>8301</v>
      </c>
      <c r="T23" t="s">
        <v>262</v>
      </c>
      <c r="U23">
        <v>11616226</v>
      </c>
      <c r="V23" s="16">
        <v>45842</v>
      </c>
      <c r="W23" s="16">
        <v>45853</v>
      </c>
      <c r="X23" s="16">
        <v>45853</v>
      </c>
      <c r="Y23">
        <v>0</v>
      </c>
      <c r="Z23">
        <v>1290900</v>
      </c>
      <c r="AA23" t="s">
        <v>1568</v>
      </c>
      <c r="AB23" t="s">
        <v>247</v>
      </c>
      <c r="AC23" t="s">
        <v>121</v>
      </c>
      <c r="AD23" t="s">
        <v>255</v>
      </c>
      <c r="AE23" t="str">
        <f>IF(B23&gt;0,IF(MID(H23,1,3)="CTE","CERRADO",IF(MID(H23,1,3)="CER","CERRADO",IF(MID(F23,1,4)="REPR","REPROGRAMADO",IF(K23&lt;&gt;'PLAN SEMANAL'!$A$2,"REPROGRAMADO","ABIERTO")))),"")</f>
        <v>CERRADO</v>
      </c>
      <c r="AI23">
        <f>IF(B23&gt;0,(SUMIFS('IW49 PLAN SEMANAL'!H:H,'IW49 PLAN SEMANAL'!A:A,'IW38 PLAN SEMANAL'!B23)),"")</f>
        <v>6</v>
      </c>
      <c r="AJ23" t="str">
        <f t="shared" si="0"/>
        <v/>
      </c>
      <c r="AL23" t="str">
        <f t="shared" si="1"/>
        <v/>
      </c>
    </row>
    <row r="24" spans="1:38" x14ac:dyDescent="0.35">
      <c r="A24" t="s">
        <v>288</v>
      </c>
      <c r="B24">
        <v>6623411</v>
      </c>
      <c r="C24" t="s">
        <v>123</v>
      </c>
      <c r="D24" t="s">
        <v>3450</v>
      </c>
      <c r="E24" t="s">
        <v>251</v>
      </c>
      <c r="F24" t="s">
        <v>259</v>
      </c>
      <c r="H24" t="s">
        <v>3451</v>
      </c>
      <c r="I24" s="16">
        <v>45850</v>
      </c>
      <c r="J24" s="16">
        <v>45850</v>
      </c>
      <c r="K24" t="s">
        <v>5406</v>
      </c>
      <c r="L24">
        <v>1212120</v>
      </c>
      <c r="M24" t="s">
        <v>289</v>
      </c>
      <c r="P24">
        <v>10014653</v>
      </c>
      <c r="Q24" t="s">
        <v>288</v>
      </c>
      <c r="R24">
        <v>0</v>
      </c>
      <c r="S24" t="s">
        <v>8301</v>
      </c>
      <c r="T24" t="s">
        <v>262</v>
      </c>
      <c r="U24">
        <v>11616225</v>
      </c>
      <c r="V24" s="16">
        <v>45842</v>
      </c>
      <c r="W24" s="16">
        <v>45853</v>
      </c>
      <c r="X24" s="16">
        <v>45853</v>
      </c>
      <c r="Y24">
        <v>0</v>
      </c>
      <c r="Z24">
        <v>1290900</v>
      </c>
      <c r="AA24" t="s">
        <v>1568</v>
      </c>
      <c r="AB24" t="s">
        <v>247</v>
      </c>
      <c r="AC24" t="s">
        <v>121</v>
      </c>
      <c r="AD24" t="s">
        <v>255</v>
      </c>
      <c r="AE24" t="str">
        <f>IF(B24&gt;0,IF(MID(H24,1,3)="CTE","CERRADO",IF(MID(H24,1,3)="CER","CERRADO",IF(MID(F24,1,4)="REPR","REPROGRAMADO",IF(K24&lt;&gt;'PLAN SEMANAL'!$A$2,"REPROGRAMADO","ABIERTO")))),"")</f>
        <v>CERRADO</v>
      </c>
      <c r="AI24">
        <f>IF(B24&gt;0,(SUMIFS('IW49 PLAN SEMANAL'!H:H,'IW49 PLAN SEMANAL'!A:A,'IW38 PLAN SEMANAL'!B24)),"")</f>
        <v>6</v>
      </c>
      <c r="AJ24" t="str">
        <f t="shared" si="0"/>
        <v/>
      </c>
      <c r="AL24" t="str">
        <f t="shared" si="1"/>
        <v/>
      </c>
    </row>
    <row r="25" spans="1:38" x14ac:dyDescent="0.35">
      <c r="A25" t="s">
        <v>240</v>
      </c>
      <c r="B25">
        <v>6622790</v>
      </c>
      <c r="C25" t="s">
        <v>129</v>
      </c>
      <c r="D25" t="s">
        <v>7792</v>
      </c>
      <c r="E25" t="s">
        <v>251</v>
      </c>
      <c r="F25" t="s">
        <v>259</v>
      </c>
      <c r="H25" t="s">
        <v>3451</v>
      </c>
      <c r="I25" s="16">
        <v>45850</v>
      </c>
      <c r="J25" s="16">
        <v>45850</v>
      </c>
      <c r="K25" t="s">
        <v>5406</v>
      </c>
      <c r="L25">
        <v>1213130</v>
      </c>
      <c r="M25" t="s">
        <v>304</v>
      </c>
      <c r="P25">
        <v>10014607</v>
      </c>
      <c r="Q25" t="s">
        <v>240</v>
      </c>
      <c r="R25">
        <v>0</v>
      </c>
      <c r="S25" t="s">
        <v>343</v>
      </c>
      <c r="T25" t="s">
        <v>262</v>
      </c>
      <c r="U25">
        <v>11615541</v>
      </c>
      <c r="V25" s="16">
        <v>45841</v>
      </c>
      <c r="W25" s="16">
        <v>45851</v>
      </c>
      <c r="X25" s="16">
        <v>45851</v>
      </c>
      <c r="Y25">
        <v>0</v>
      </c>
      <c r="Z25">
        <v>1290900</v>
      </c>
      <c r="AA25" t="s">
        <v>1568</v>
      </c>
      <c r="AB25" t="s">
        <v>245</v>
      </c>
      <c r="AC25" t="s">
        <v>121</v>
      </c>
      <c r="AD25" t="s">
        <v>255</v>
      </c>
      <c r="AE25" t="str">
        <f>IF(B25&gt;0,IF(MID(H25,1,3)="CTE","CERRADO",IF(MID(H25,1,3)="CER","CERRADO",IF(MID(F25,1,4)="REPR","REPROGRAMADO",IF(K25&lt;&gt;'PLAN SEMANAL'!$A$2,"REPROGRAMADO","ABIERTO")))),"")</f>
        <v>CERRADO</v>
      </c>
      <c r="AI25">
        <f>IF(B25&gt;0,(SUMIFS('IW49 PLAN SEMANAL'!H:H,'IW49 PLAN SEMANAL'!A:A,'IW38 PLAN SEMANAL'!B25)),"")</f>
        <v>4</v>
      </c>
      <c r="AJ25" t="str">
        <f t="shared" si="0"/>
        <v/>
      </c>
      <c r="AL25" t="str">
        <f t="shared" si="1"/>
        <v/>
      </c>
    </row>
    <row r="26" spans="1:38" x14ac:dyDescent="0.35">
      <c r="A26" t="s">
        <v>337</v>
      </c>
      <c r="B26">
        <v>6622789</v>
      </c>
      <c r="C26" t="s">
        <v>129</v>
      </c>
      <c r="D26" t="s">
        <v>7849</v>
      </c>
      <c r="E26" t="s">
        <v>251</v>
      </c>
      <c r="F26" t="s">
        <v>259</v>
      </c>
      <c r="H26" t="s">
        <v>265</v>
      </c>
      <c r="I26" s="16">
        <v>45846</v>
      </c>
      <c r="J26" s="16">
        <v>45846</v>
      </c>
      <c r="K26" t="s">
        <v>5406</v>
      </c>
      <c r="L26">
        <v>1212121</v>
      </c>
      <c r="M26" t="s">
        <v>338</v>
      </c>
      <c r="N26" s="16">
        <v>45846</v>
      </c>
      <c r="O26" s="16">
        <v>45846</v>
      </c>
      <c r="P26">
        <v>10014600</v>
      </c>
      <c r="Q26" t="s">
        <v>337</v>
      </c>
      <c r="R26">
        <v>0</v>
      </c>
      <c r="S26" t="s">
        <v>343</v>
      </c>
      <c r="T26" t="s">
        <v>291</v>
      </c>
      <c r="U26">
        <v>11615540</v>
      </c>
      <c r="V26" s="16">
        <v>45841</v>
      </c>
      <c r="W26" s="16">
        <v>45847</v>
      </c>
      <c r="X26" s="16">
        <v>45847</v>
      </c>
      <c r="Y26">
        <v>0</v>
      </c>
      <c r="Z26">
        <v>1290900</v>
      </c>
      <c r="AA26" t="s">
        <v>1568</v>
      </c>
      <c r="AB26" t="s">
        <v>247</v>
      </c>
      <c r="AC26" t="s">
        <v>121</v>
      </c>
      <c r="AD26" t="s">
        <v>255</v>
      </c>
      <c r="AE26" t="str">
        <f>IF(B26&gt;0,IF(MID(H26,1,3)="CTE","CERRADO",IF(MID(H26,1,3)="CER","CERRADO",IF(MID(F26,1,4)="REPR","REPROGRAMADO",IF(K26&lt;&gt;'PLAN SEMANAL'!$A$2,"REPROGRAMADO","ABIERTO")))),"")</f>
        <v>CERRADO</v>
      </c>
      <c r="AI26">
        <f>IF(B26&gt;0,(SUMIFS('IW49 PLAN SEMANAL'!H:H,'IW49 PLAN SEMANAL'!A:A,'IW38 PLAN SEMANAL'!B26)),"")</f>
        <v>4</v>
      </c>
      <c r="AJ26" t="str">
        <f t="shared" si="0"/>
        <v/>
      </c>
      <c r="AL26" t="str">
        <f t="shared" si="1"/>
        <v/>
      </c>
    </row>
    <row r="27" spans="1:38" x14ac:dyDescent="0.35">
      <c r="A27" t="s">
        <v>159</v>
      </c>
      <c r="B27">
        <v>6622788</v>
      </c>
      <c r="C27" t="s">
        <v>129</v>
      </c>
      <c r="D27" t="s">
        <v>7849</v>
      </c>
      <c r="E27" t="s">
        <v>251</v>
      </c>
      <c r="F27" t="s">
        <v>259</v>
      </c>
      <c r="H27" t="s">
        <v>265</v>
      </c>
      <c r="I27" s="16">
        <v>45848</v>
      </c>
      <c r="J27" s="16">
        <v>45848</v>
      </c>
      <c r="K27" t="s">
        <v>5406</v>
      </c>
      <c r="L27">
        <v>1212121</v>
      </c>
      <c r="M27" t="s">
        <v>398</v>
      </c>
      <c r="N27" s="16">
        <v>45848</v>
      </c>
      <c r="O27" s="16">
        <v>45848</v>
      </c>
      <c r="P27">
        <v>10014599</v>
      </c>
      <c r="Q27" t="s">
        <v>159</v>
      </c>
      <c r="R27">
        <v>0</v>
      </c>
      <c r="S27" t="s">
        <v>343</v>
      </c>
      <c r="T27" t="s">
        <v>1087</v>
      </c>
      <c r="U27">
        <v>11615539</v>
      </c>
      <c r="V27" s="16">
        <v>45841</v>
      </c>
      <c r="W27" s="16">
        <v>45848</v>
      </c>
      <c r="X27" s="16">
        <v>45851</v>
      </c>
      <c r="Y27">
        <v>0</v>
      </c>
      <c r="Z27">
        <v>1290900</v>
      </c>
      <c r="AA27" t="s">
        <v>1568</v>
      </c>
      <c r="AB27" t="s">
        <v>247</v>
      </c>
      <c r="AC27" t="s">
        <v>121</v>
      </c>
      <c r="AD27" t="s">
        <v>255</v>
      </c>
      <c r="AE27" t="str">
        <f>IF(B27&gt;0,IF(MID(H27,1,3)="CTE","CERRADO",IF(MID(H27,1,3)="CER","CERRADO",IF(MID(F27,1,4)="REPR","REPROGRAMADO",IF(K27&lt;&gt;'PLAN SEMANAL'!$A$2,"REPROGRAMADO","ABIERTO")))),"")</f>
        <v>CERRADO</v>
      </c>
      <c r="AI27">
        <f>IF(B27&gt;0,(SUMIFS('IW49 PLAN SEMANAL'!H:H,'IW49 PLAN SEMANAL'!A:A,'IW38 PLAN SEMANAL'!B27)),"")</f>
        <v>4</v>
      </c>
      <c r="AJ27" t="str">
        <f t="shared" si="0"/>
        <v/>
      </c>
      <c r="AL27" t="str">
        <f t="shared" si="1"/>
        <v/>
      </c>
    </row>
    <row r="28" spans="1:38" x14ac:dyDescent="0.35">
      <c r="A28" t="s">
        <v>178</v>
      </c>
      <c r="B28">
        <v>6622761</v>
      </c>
      <c r="C28" t="s">
        <v>129</v>
      </c>
      <c r="D28" t="s">
        <v>7957</v>
      </c>
      <c r="E28" t="s">
        <v>251</v>
      </c>
      <c r="F28" t="s">
        <v>259</v>
      </c>
      <c r="H28" t="s">
        <v>265</v>
      </c>
      <c r="I28" s="16">
        <v>45851</v>
      </c>
      <c r="J28" s="16">
        <v>45851</v>
      </c>
      <c r="K28" t="s">
        <v>5406</v>
      </c>
      <c r="L28">
        <v>1215154</v>
      </c>
      <c r="M28" t="s">
        <v>392</v>
      </c>
      <c r="N28" s="16">
        <v>45846</v>
      </c>
      <c r="O28" s="16">
        <v>45846</v>
      </c>
      <c r="P28">
        <v>10014644</v>
      </c>
      <c r="Q28" t="s">
        <v>178</v>
      </c>
      <c r="R28">
        <v>0</v>
      </c>
      <c r="S28" t="s">
        <v>343</v>
      </c>
      <c r="T28" t="s">
        <v>291</v>
      </c>
      <c r="U28">
        <v>11615499</v>
      </c>
      <c r="V28" s="16">
        <v>45841</v>
      </c>
      <c r="W28" s="16">
        <v>45846</v>
      </c>
      <c r="X28" s="16">
        <v>45846</v>
      </c>
      <c r="Y28">
        <v>0</v>
      </c>
      <c r="Z28">
        <v>1290900</v>
      </c>
      <c r="AA28" t="s">
        <v>1568</v>
      </c>
      <c r="AB28" t="s">
        <v>246</v>
      </c>
      <c r="AC28" t="s">
        <v>121</v>
      </c>
      <c r="AD28" t="s">
        <v>255</v>
      </c>
      <c r="AE28" t="str">
        <f>IF(B28&gt;0,IF(MID(H28,1,3)="CTE","CERRADO",IF(MID(H28,1,3)="CER","CERRADO",IF(MID(F28,1,4)="REPR","REPROGRAMADO",IF(K28&lt;&gt;'PLAN SEMANAL'!$A$2,"REPROGRAMADO","ABIERTO")))),"")</f>
        <v>CERRADO</v>
      </c>
      <c r="AI28">
        <f>IF(B28&gt;0,(SUMIFS('IW49 PLAN SEMANAL'!H:H,'IW49 PLAN SEMANAL'!A:A,'IW38 PLAN SEMANAL'!B28)),"")</f>
        <v>12</v>
      </c>
      <c r="AJ28" t="str">
        <f t="shared" si="0"/>
        <v/>
      </c>
      <c r="AL28" t="str">
        <f t="shared" si="1"/>
        <v/>
      </c>
    </row>
    <row r="29" spans="1:38" x14ac:dyDescent="0.35">
      <c r="A29" t="s">
        <v>237</v>
      </c>
      <c r="B29">
        <v>6622720</v>
      </c>
      <c r="C29" t="s">
        <v>129</v>
      </c>
      <c r="D29" t="s">
        <v>7733</v>
      </c>
      <c r="E29" t="s">
        <v>251</v>
      </c>
      <c r="F29" t="s">
        <v>125</v>
      </c>
      <c r="G29" t="s">
        <v>252</v>
      </c>
      <c r="H29" t="s">
        <v>190</v>
      </c>
      <c r="I29" s="16">
        <v>45859</v>
      </c>
      <c r="J29" s="16">
        <v>45865</v>
      </c>
      <c r="K29" t="s">
        <v>5408</v>
      </c>
      <c r="L29">
        <v>1213130</v>
      </c>
      <c r="M29" t="s">
        <v>386</v>
      </c>
      <c r="P29">
        <v>10014625</v>
      </c>
      <c r="Q29" t="s">
        <v>237</v>
      </c>
      <c r="R29">
        <v>0</v>
      </c>
      <c r="S29" t="s">
        <v>343</v>
      </c>
      <c r="T29" t="s">
        <v>343</v>
      </c>
      <c r="U29">
        <v>11615498</v>
      </c>
      <c r="V29" s="16">
        <v>45841</v>
      </c>
      <c r="W29" s="16">
        <v>45859</v>
      </c>
      <c r="X29" s="16">
        <v>45852</v>
      </c>
      <c r="Y29">
        <v>0</v>
      </c>
      <c r="Z29">
        <v>1290900</v>
      </c>
      <c r="AA29" t="s">
        <v>1568</v>
      </c>
      <c r="AB29" t="s">
        <v>245</v>
      </c>
      <c r="AC29" t="s">
        <v>121</v>
      </c>
      <c r="AD29" t="s">
        <v>255</v>
      </c>
      <c r="AE29" t="str">
        <f>IF(B29&gt;0,IF(MID(H29,1,3)="CTE","CERRADO",IF(MID(H29,1,3)="CER","CERRADO",IF(MID(F29,1,4)="REPR","REPROGRAMADO",IF(K29&lt;&gt;'PLAN SEMANAL'!$A$2,"REPROGRAMADO","ABIERTO")))),"")</f>
        <v>REPROGRAMADO</v>
      </c>
      <c r="AI29">
        <f>IF(B29&gt;0,(SUMIFS('IW49 PLAN SEMANAL'!H:H,'IW49 PLAN SEMANAL'!A:A,'IW38 PLAN SEMANAL'!B29)),"")</f>
        <v>12</v>
      </c>
      <c r="AJ29" t="str">
        <f t="shared" si="0"/>
        <v/>
      </c>
      <c r="AL29" t="str">
        <f t="shared" si="1"/>
        <v>R05</v>
      </c>
    </row>
    <row r="30" spans="1:38" x14ac:dyDescent="0.35">
      <c r="A30" t="s">
        <v>403</v>
      </c>
      <c r="B30">
        <v>6622719</v>
      </c>
      <c r="C30" t="s">
        <v>129</v>
      </c>
      <c r="D30" t="s">
        <v>7723</v>
      </c>
      <c r="E30" t="s">
        <v>251</v>
      </c>
      <c r="F30" t="s">
        <v>125</v>
      </c>
      <c r="G30" t="s">
        <v>252</v>
      </c>
      <c r="H30" t="s">
        <v>190</v>
      </c>
      <c r="I30" s="16">
        <v>45859</v>
      </c>
      <c r="J30" s="16">
        <v>45865</v>
      </c>
      <c r="K30" t="s">
        <v>5408</v>
      </c>
      <c r="L30">
        <v>1213130</v>
      </c>
      <c r="M30" t="s">
        <v>404</v>
      </c>
      <c r="P30">
        <v>10014622</v>
      </c>
      <c r="Q30" t="s">
        <v>403</v>
      </c>
      <c r="R30">
        <v>0</v>
      </c>
      <c r="S30" t="s">
        <v>343</v>
      </c>
      <c r="T30" t="s">
        <v>343</v>
      </c>
      <c r="U30">
        <v>11615497</v>
      </c>
      <c r="V30" s="16">
        <v>45841</v>
      </c>
      <c r="W30" s="16">
        <v>45859</v>
      </c>
      <c r="X30" s="16">
        <v>45852</v>
      </c>
      <c r="Y30">
        <v>0</v>
      </c>
      <c r="Z30">
        <v>1290900</v>
      </c>
      <c r="AA30" t="s">
        <v>1568</v>
      </c>
      <c r="AB30" t="s">
        <v>245</v>
      </c>
      <c r="AC30" t="s">
        <v>121</v>
      </c>
      <c r="AD30" t="s">
        <v>255</v>
      </c>
      <c r="AE30" t="str">
        <f>IF(B30&gt;0,IF(MID(H30,1,3)="CTE","CERRADO",IF(MID(H30,1,3)="CER","CERRADO",IF(MID(F30,1,4)="REPR","REPROGRAMADO",IF(K30&lt;&gt;'PLAN SEMANAL'!$A$2,"REPROGRAMADO","ABIERTO")))),"")</f>
        <v>REPROGRAMADO</v>
      </c>
      <c r="AI30">
        <f>IF(B30&gt;0,(SUMIFS('IW49 PLAN SEMANAL'!H:H,'IW49 PLAN SEMANAL'!A:A,'IW38 PLAN SEMANAL'!B30)),"")</f>
        <v>24</v>
      </c>
      <c r="AJ30" t="str">
        <f t="shared" si="0"/>
        <v/>
      </c>
      <c r="AL30" t="str">
        <f t="shared" si="1"/>
        <v>R05</v>
      </c>
    </row>
    <row r="31" spans="1:38" x14ac:dyDescent="0.35">
      <c r="A31" t="s">
        <v>148</v>
      </c>
      <c r="B31">
        <v>6622717</v>
      </c>
      <c r="C31" t="s">
        <v>129</v>
      </c>
      <c r="D31" t="s">
        <v>7712</v>
      </c>
      <c r="E31" t="s">
        <v>251</v>
      </c>
      <c r="F31" t="s">
        <v>125</v>
      </c>
      <c r="G31" t="s">
        <v>252</v>
      </c>
      <c r="H31" t="s">
        <v>190</v>
      </c>
      <c r="I31" s="16">
        <v>45859</v>
      </c>
      <c r="J31" s="16">
        <v>45865</v>
      </c>
      <c r="K31" t="s">
        <v>5408</v>
      </c>
      <c r="L31">
        <v>1213130</v>
      </c>
      <c r="M31" t="s">
        <v>297</v>
      </c>
      <c r="P31">
        <v>10014617</v>
      </c>
      <c r="Q31" t="s">
        <v>148</v>
      </c>
      <c r="R31">
        <v>0</v>
      </c>
      <c r="S31" t="s">
        <v>343</v>
      </c>
      <c r="T31" t="s">
        <v>343</v>
      </c>
      <c r="U31">
        <v>11615495</v>
      </c>
      <c r="V31" s="16">
        <v>45841</v>
      </c>
      <c r="W31" s="16">
        <v>45859</v>
      </c>
      <c r="X31" s="16">
        <v>45852</v>
      </c>
      <c r="Y31">
        <v>0</v>
      </c>
      <c r="Z31">
        <v>1290900</v>
      </c>
      <c r="AA31" t="s">
        <v>1568</v>
      </c>
      <c r="AB31" t="s">
        <v>245</v>
      </c>
      <c r="AC31" t="s">
        <v>121</v>
      </c>
      <c r="AD31" t="s">
        <v>255</v>
      </c>
      <c r="AE31" t="str">
        <f>IF(B31&gt;0,IF(MID(H31,1,3)="CTE","CERRADO",IF(MID(H31,1,3)="CER","CERRADO",IF(MID(F31,1,4)="REPR","REPROGRAMADO",IF(K31&lt;&gt;'PLAN SEMANAL'!$A$2,"REPROGRAMADO","ABIERTO")))),"")</f>
        <v>REPROGRAMADO</v>
      </c>
      <c r="AI31">
        <f>IF(B31&gt;0,(SUMIFS('IW49 PLAN SEMANAL'!H:H,'IW49 PLAN SEMANAL'!A:A,'IW38 PLAN SEMANAL'!B31)),"")</f>
        <v>12</v>
      </c>
      <c r="AJ31" t="str">
        <f t="shared" si="0"/>
        <v/>
      </c>
      <c r="AL31" t="str">
        <f t="shared" si="1"/>
        <v>R05</v>
      </c>
    </row>
    <row r="32" spans="1:38" x14ac:dyDescent="0.35">
      <c r="A32" t="s">
        <v>223</v>
      </c>
      <c r="B32">
        <v>6622716</v>
      </c>
      <c r="C32" t="s">
        <v>129</v>
      </c>
      <c r="D32" t="s">
        <v>7709</v>
      </c>
      <c r="E32" t="s">
        <v>251</v>
      </c>
      <c r="F32" t="s">
        <v>259</v>
      </c>
      <c r="H32" t="s">
        <v>265</v>
      </c>
      <c r="I32" s="16">
        <v>45851</v>
      </c>
      <c r="J32" s="16">
        <v>45851</v>
      </c>
      <c r="K32" t="s">
        <v>5406</v>
      </c>
      <c r="L32">
        <v>1213130</v>
      </c>
      <c r="M32" t="s">
        <v>303</v>
      </c>
      <c r="N32" s="16">
        <v>45846</v>
      </c>
      <c r="O32" s="16">
        <v>45846</v>
      </c>
      <c r="P32">
        <v>10014613</v>
      </c>
      <c r="Q32" t="s">
        <v>223</v>
      </c>
      <c r="R32">
        <v>0</v>
      </c>
      <c r="S32" t="s">
        <v>343</v>
      </c>
      <c r="T32" t="s">
        <v>291</v>
      </c>
      <c r="U32">
        <v>11615494</v>
      </c>
      <c r="V32" s="16">
        <v>45841</v>
      </c>
      <c r="W32" s="16">
        <v>45846</v>
      </c>
      <c r="X32" s="16">
        <v>45846</v>
      </c>
      <c r="Y32">
        <v>0</v>
      </c>
      <c r="Z32">
        <v>1290900</v>
      </c>
      <c r="AA32" t="s">
        <v>1568</v>
      </c>
      <c r="AB32" t="s">
        <v>245</v>
      </c>
      <c r="AC32" t="s">
        <v>121</v>
      </c>
      <c r="AD32" t="s">
        <v>255</v>
      </c>
      <c r="AE32" t="str">
        <f>IF(B32&gt;0,IF(MID(H32,1,3)="CTE","CERRADO",IF(MID(H32,1,3)="CER","CERRADO",IF(MID(F32,1,4)="REPR","REPROGRAMADO",IF(K32&lt;&gt;'PLAN SEMANAL'!$A$2,"REPROGRAMADO","ABIERTO")))),"")</f>
        <v>CERRADO</v>
      </c>
      <c r="AI32">
        <f>IF(B32&gt;0,(SUMIFS('IW49 PLAN SEMANAL'!H:H,'IW49 PLAN SEMANAL'!A:A,'IW38 PLAN SEMANAL'!B32)),"")</f>
        <v>12</v>
      </c>
      <c r="AJ32" t="str">
        <f t="shared" si="0"/>
        <v/>
      </c>
      <c r="AL32" t="str">
        <f t="shared" si="1"/>
        <v/>
      </c>
    </row>
    <row r="33" spans="1:38" x14ac:dyDescent="0.35">
      <c r="A33" t="s">
        <v>158</v>
      </c>
      <c r="B33">
        <v>6622715</v>
      </c>
      <c r="C33" t="s">
        <v>129</v>
      </c>
      <c r="D33" t="s">
        <v>7748</v>
      </c>
      <c r="E33" t="s">
        <v>251</v>
      </c>
      <c r="F33" t="s">
        <v>125</v>
      </c>
      <c r="G33" t="s">
        <v>252</v>
      </c>
      <c r="H33" t="s">
        <v>190</v>
      </c>
      <c r="I33" s="16">
        <v>45859</v>
      </c>
      <c r="J33" s="16">
        <v>45865</v>
      </c>
      <c r="K33" t="s">
        <v>5408</v>
      </c>
      <c r="L33">
        <v>1213130</v>
      </c>
      <c r="M33" t="s">
        <v>397</v>
      </c>
      <c r="P33">
        <v>10014604</v>
      </c>
      <c r="Q33" t="s">
        <v>158</v>
      </c>
      <c r="R33">
        <v>0</v>
      </c>
      <c r="S33" t="s">
        <v>343</v>
      </c>
      <c r="T33" t="s">
        <v>343</v>
      </c>
      <c r="U33">
        <v>11615463</v>
      </c>
      <c r="V33" s="16">
        <v>45841</v>
      </c>
      <c r="W33" s="16">
        <v>45859</v>
      </c>
      <c r="X33" s="16">
        <v>45852</v>
      </c>
      <c r="Y33">
        <v>0</v>
      </c>
      <c r="Z33">
        <v>1290900</v>
      </c>
      <c r="AA33" t="s">
        <v>1568</v>
      </c>
      <c r="AB33" t="s">
        <v>245</v>
      </c>
      <c r="AC33" t="s">
        <v>121</v>
      </c>
      <c r="AD33" t="s">
        <v>255</v>
      </c>
      <c r="AE33" t="str">
        <f>IF(B33&gt;0,IF(MID(H33,1,3)="CTE","CERRADO",IF(MID(H33,1,3)="CER","CERRADO",IF(MID(F33,1,4)="REPR","REPROGRAMADO",IF(K33&lt;&gt;'PLAN SEMANAL'!$A$2,"REPROGRAMADO","ABIERTO")))),"")</f>
        <v>REPROGRAMADO</v>
      </c>
      <c r="AI33">
        <f>IF(B33&gt;0,(SUMIFS('IW49 PLAN SEMANAL'!H:H,'IW49 PLAN SEMANAL'!A:A,'IW38 PLAN SEMANAL'!B33)),"")</f>
        <v>12</v>
      </c>
      <c r="AJ33" t="str">
        <f t="shared" si="0"/>
        <v/>
      </c>
      <c r="AL33" t="str">
        <f t="shared" si="1"/>
        <v>R05</v>
      </c>
    </row>
    <row r="34" spans="1:38" x14ac:dyDescent="0.35">
      <c r="A34" t="s">
        <v>198</v>
      </c>
      <c r="B34">
        <v>6622714</v>
      </c>
      <c r="C34" t="s">
        <v>129</v>
      </c>
      <c r="D34" t="s">
        <v>7693</v>
      </c>
      <c r="E34" t="s">
        <v>251</v>
      </c>
      <c r="F34" t="s">
        <v>125</v>
      </c>
      <c r="G34" t="s">
        <v>252</v>
      </c>
      <c r="H34" t="s">
        <v>190</v>
      </c>
      <c r="I34" s="16">
        <v>45859</v>
      </c>
      <c r="J34" s="16">
        <v>45865</v>
      </c>
      <c r="K34" t="s">
        <v>5408</v>
      </c>
      <c r="L34">
        <v>1215156</v>
      </c>
      <c r="M34" t="s">
        <v>306</v>
      </c>
      <c r="P34">
        <v>10014640</v>
      </c>
      <c r="Q34" t="s">
        <v>198</v>
      </c>
      <c r="R34">
        <v>0</v>
      </c>
      <c r="S34" t="s">
        <v>343</v>
      </c>
      <c r="T34" t="s">
        <v>343</v>
      </c>
      <c r="U34">
        <v>11615462</v>
      </c>
      <c r="V34" s="16">
        <v>45841</v>
      </c>
      <c r="W34" s="16">
        <v>45859</v>
      </c>
      <c r="X34" s="16">
        <v>45852</v>
      </c>
      <c r="Y34">
        <v>0</v>
      </c>
      <c r="Z34">
        <v>1290900</v>
      </c>
      <c r="AA34" t="s">
        <v>1568</v>
      </c>
      <c r="AB34" t="s">
        <v>246</v>
      </c>
      <c r="AC34" t="s">
        <v>121</v>
      </c>
      <c r="AD34" t="s">
        <v>255</v>
      </c>
      <c r="AE34" t="str">
        <f>IF(B34&gt;0,IF(MID(H34,1,3)="CTE","CERRADO",IF(MID(H34,1,3)="CER","CERRADO",IF(MID(F34,1,4)="REPR","REPROGRAMADO",IF(K34&lt;&gt;'PLAN SEMANAL'!$A$2,"REPROGRAMADO","ABIERTO")))),"")</f>
        <v>REPROGRAMADO</v>
      </c>
      <c r="AI34">
        <f>IF(B34&gt;0,(SUMIFS('IW49 PLAN SEMANAL'!H:H,'IW49 PLAN SEMANAL'!A:A,'IW38 PLAN SEMANAL'!B34)),"")</f>
        <v>24</v>
      </c>
      <c r="AJ34" t="str">
        <f t="shared" si="0"/>
        <v/>
      </c>
      <c r="AL34" t="str">
        <f t="shared" si="1"/>
        <v>R05</v>
      </c>
    </row>
    <row r="35" spans="1:38" x14ac:dyDescent="0.35">
      <c r="A35" t="s">
        <v>228</v>
      </c>
      <c r="B35">
        <v>6622712</v>
      </c>
      <c r="C35" t="s">
        <v>129</v>
      </c>
      <c r="D35" t="s">
        <v>7726</v>
      </c>
      <c r="E35" t="s">
        <v>251</v>
      </c>
      <c r="F35" t="s">
        <v>259</v>
      </c>
      <c r="H35" t="s">
        <v>265</v>
      </c>
      <c r="I35" s="16">
        <v>45850</v>
      </c>
      <c r="J35" s="16">
        <v>45850</v>
      </c>
      <c r="K35" t="s">
        <v>5406</v>
      </c>
      <c r="L35">
        <v>1213130</v>
      </c>
      <c r="M35" t="s">
        <v>387</v>
      </c>
      <c r="N35" s="16">
        <v>45847</v>
      </c>
      <c r="O35" s="16">
        <v>45848</v>
      </c>
      <c r="P35">
        <v>10014624</v>
      </c>
      <c r="Q35" t="s">
        <v>228</v>
      </c>
      <c r="R35">
        <v>0</v>
      </c>
      <c r="S35" t="s">
        <v>343</v>
      </c>
      <c r="T35" t="s">
        <v>5938</v>
      </c>
      <c r="U35">
        <v>11615460</v>
      </c>
      <c r="V35" s="16">
        <v>45841</v>
      </c>
      <c r="W35" s="16">
        <v>45848</v>
      </c>
      <c r="X35" s="16">
        <v>45849</v>
      </c>
      <c r="Y35">
        <v>0</v>
      </c>
      <c r="Z35">
        <v>1290900</v>
      </c>
      <c r="AA35" t="s">
        <v>1568</v>
      </c>
      <c r="AB35" t="s">
        <v>245</v>
      </c>
      <c r="AC35" t="s">
        <v>121</v>
      </c>
      <c r="AD35" t="s">
        <v>255</v>
      </c>
      <c r="AE35" t="str">
        <f>IF(B35&gt;0,IF(MID(H35,1,3)="CTE","CERRADO",IF(MID(H35,1,3)="CER","CERRADO",IF(MID(F35,1,4)="REPR","REPROGRAMADO",IF(K35&lt;&gt;'PLAN SEMANAL'!$A$2,"REPROGRAMADO","ABIERTO")))),"")</f>
        <v>CERRADO</v>
      </c>
      <c r="AI35">
        <f>IF(B35&gt;0,(SUMIFS('IW49 PLAN SEMANAL'!H:H,'IW49 PLAN SEMANAL'!A:A,'IW38 PLAN SEMANAL'!B35)),"")</f>
        <v>36</v>
      </c>
      <c r="AJ35" t="str">
        <f t="shared" si="0"/>
        <v/>
      </c>
      <c r="AL35" t="str">
        <f t="shared" si="1"/>
        <v/>
      </c>
    </row>
    <row r="36" spans="1:38" x14ac:dyDescent="0.35">
      <c r="A36" t="s">
        <v>294</v>
      </c>
      <c r="B36">
        <v>6622711</v>
      </c>
      <c r="C36" t="s">
        <v>129</v>
      </c>
      <c r="D36" t="s">
        <v>7719</v>
      </c>
      <c r="E36" t="s">
        <v>251</v>
      </c>
      <c r="F36" t="s">
        <v>259</v>
      </c>
      <c r="H36" t="s">
        <v>265</v>
      </c>
      <c r="I36" s="16">
        <v>45845</v>
      </c>
      <c r="J36" s="16">
        <v>45845</v>
      </c>
      <c r="K36" t="s">
        <v>5406</v>
      </c>
      <c r="L36">
        <v>1213130</v>
      </c>
      <c r="M36" t="s">
        <v>295</v>
      </c>
      <c r="N36" s="16">
        <v>45845</v>
      </c>
      <c r="O36" s="16">
        <v>45845</v>
      </c>
      <c r="P36">
        <v>10014618</v>
      </c>
      <c r="Q36" t="s">
        <v>294</v>
      </c>
      <c r="R36">
        <v>0</v>
      </c>
      <c r="S36" t="s">
        <v>343</v>
      </c>
      <c r="T36" t="s">
        <v>291</v>
      </c>
      <c r="U36">
        <v>11615459</v>
      </c>
      <c r="V36" s="16">
        <v>45841</v>
      </c>
      <c r="W36" s="16">
        <v>45846</v>
      </c>
      <c r="X36" s="16">
        <v>45846</v>
      </c>
      <c r="Y36">
        <v>0</v>
      </c>
      <c r="Z36">
        <v>1290900</v>
      </c>
      <c r="AA36" t="s">
        <v>1568</v>
      </c>
      <c r="AB36" t="s">
        <v>245</v>
      </c>
      <c r="AC36" t="s">
        <v>121</v>
      </c>
      <c r="AD36" t="s">
        <v>255</v>
      </c>
      <c r="AE36" t="str">
        <f>IF(B36&gt;0,IF(MID(H36,1,3)="CTE","CERRADO",IF(MID(H36,1,3)="CER","CERRADO",IF(MID(F36,1,4)="REPR","REPROGRAMADO",IF(K36&lt;&gt;'PLAN SEMANAL'!$A$2,"REPROGRAMADO","ABIERTO")))),"")</f>
        <v>CERRADO</v>
      </c>
      <c r="AI36">
        <f>IF(B36&gt;0,(SUMIFS('IW49 PLAN SEMANAL'!H:H,'IW49 PLAN SEMANAL'!A:A,'IW38 PLAN SEMANAL'!B36)),"")</f>
        <v>24</v>
      </c>
      <c r="AJ36" t="str">
        <f t="shared" si="0"/>
        <v/>
      </c>
      <c r="AL36" t="str">
        <f t="shared" si="1"/>
        <v/>
      </c>
    </row>
    <row r="37" spans="1:38" x14ac:dyDescent="0.35">
      <c r="A37" t="s">
        <v>236</v>
      </c>
      <c r="B37">
        <v>6622372</v>
      </c>
      <c r="C37" t="s">
        <v>129</v>
      </c>
      <c r="D37" t="s">
        <v>8184</v>
      </c>
      <c r="E37" t="s">
        <v>251</v>
      </c>
      <c r="F37" t="s">
        <v>259</v>
      </c>
      <c r="H37" t="s">
        <v>265</v>
      </c>
      <c r="I37" s="16">
        <v>45849</v>
      </c>
      <c r="J37" s="16">
        <v>45849</v>
      </c>
      <c r="K37" t="s">
        <v>5406</v>
      </c>
      <c r="L37">
        <v>1215152</v>
      </c>
      <c r="M37" t="s">
        <v>283</v>
      </c>
      <c r="N37" s="16">
        <v>45852</v>
      </c>
      <c r="O37" s="16">
        <v>45852</v>
      </c>
      <c r="P37">
        <v>10014629</v>
      </c>
      <c r="Q37" t="s">
        <v>236</v>
      </c>
      <c r="R37">
        <v>0</v>
      </c>
      <c r="S37" t="s">
        <v>7512</v>
      </c>
      <c r="T37" t="s">
        <v>262</v>
      </c>
      <c r="U37">
        <v>11615038</v>
      </c>
      <c r="V37" s="16">
        <v>45840</v>
      </c>
      <c r="W37" s="16">
        <v>45851</v>
      </c>
      <c r="X37" s="16">
        <v>45851</v>
      </c>
      <c r="Y37">
        <v>0</v>
      </c>
      <c r="Z37">
        <v>1290900</v>
      </c>
      <c r="AA37" t="s">
        <v>1568</v>
      </c>
      <c r="AB37" t="s">
        <v>246</v>
      </c>
      <c r="AC37" t="s">
        <v>121</v>
      </c>
      <c r="AD37" t="s">
        <v>255</v>
      </c>
      <c r="AE37" t="str">
        <f>IF(B37&gt;0,IF(MID(H37,1,3)="CTE","CERRADO",IF(MID(H37,1,3)="CER","CERRADO",IF(MID(F37,1,4)="REPR","REPROGRAMADO",IF(K37&lt;&gt;'PLAN SEMANAL'!$A$2,"REPROGRAMADO","ABIERTO")))),"")</f>
        <v>CERRADO</v>
      </c>
      <c r="AI37">
        <f>IF(B37&gt;0,(SUMIFS('IW49 PLAN SEMANAL'!H:H,'IW49 PLAN SEMANAL'!A:A,'IW38 PLAN SEMANAL'!B37)),"")</f>
        <v>4</v>
      </c>
      <c r="AJ37" t="str">
        <f t="shared" si="0"/>
        <v/>
      </c>
      <c r="AL37" t="str">
        <f t="shared" si="1"/>
        <v/>
      </c>
    </row>
    <row r="38" spans="1:38" x14ac:dyDescent="0.35">
      <c r="A38" t="s">
        <v>231</v>
      </c>
      <c r="B38">
        <v>6622371</v>
      </c>
      <c r="C38" t="s">
        <v>129</v>
      </c>
      <c r="D38" t="s">
        <v>8132</v>
      </c>
      <c r="E38" t="s">
        <v>251</v>
      </c>
      <c r="F38" t="s">
        <v>259</v>
      </c>
      <c r="H38" t="s">
        <v>3451</v>
      </c>
      <c r="I38" s="16">
        <v>45850</v>
      </c>
      <c r="J38" s="16">
        <v>45850</v>
      </c>
      <c r="K38" t="s">
        <v>5406</v>
      </c>
      <c r="L38">
        <v>1215150</v>
      </c>
      <c r="M38" t="s">
        <v>331</v>
      </c>
      <c r="P38">
        <v>10014638</v>
      </c>
      <c r="Q38" t="s">
        <v>231</v>
      </c>
      <c r="R38">
        <v>0</v>
      </c>
      <c r="S38" t="s">
        <v>7512</v>
      </c>
      <c r="T38" t="s">
        <v>262</v>
      </c>
      <c r="U38">
        <v>11615037</v>
      </c>
      <c r="V38" s="16">
        <v>45840</v>
      </c>
      <c r="W38" s="16">
        <v>45851</v>
      </c>
      <c r="X38" s="16">
        <v>45851</v>
      </c>
      <c r="Y38">
        <v>0</v>
      </c>
      <c r="Z38">
        <v>1290900</v>
      </c>
      <c r="AA38" t="s">
        <v>1568</v>
      </c>
      <c r="AB38" t="s">
        <v>246</v>
      </c>
      <c r="AC38" t="s">
        <v>121</v>
      </c>
      <c r="AD38" t="s">
        <v>255</v>
      </c>
      <c r="AE38" t="str">
        <f>IF(B38&gt;0,IF(MID(H38,1,3)="CTE","CERRADO",IF(MID(H38,1,3)="CER","CERRADO",IF(MID(F38,1,4)="REPR","REPROGRAMADO",IF(K38&lt;&gt;'PLAN SEMANAL'!$A$2,"REPROGRAMADO","ABIERTO")))),"")</f>
        <v>CERRADO</v>
      </c>
      <c r="AI38">
        <f>IF(B38&gt;0,(SUMIFS('IW49 PLAN SEMANAL'!H:H,'IW49 PLAN SEMANAL'!A:A,'IW38 PLAN SEMANAL'!B38)),"")</f>
        <v>4</v>
      </c>
      <c r="AJ38" t="str">
        <f t="shared" si="0"/>
        <v/>
      </c>
      <c r="AL38" t="str">
        <f t="shared" si="1"/>
        <v/>
      </c>
    </row>
    <row r="39" spans="1:38" x14ac:dyDescent="0.35">
      <c r="A39" t="s">
        <v>242</v>
      </c>
      <c r="B39">
        <v>6622370</v>
      </c>
      <c r="C39" t="s">
        <v>129</v>
      </c>
      <c r="D39" t="s">
        <v>8123</v>
      </c>
      <c r="E39" t="s">
        <v>251</v>
      </c>
      <c r="F39" t="s">
        <v>259</v>
      </c>
      <c r="H39" t="s">
        <v>3451</v>
      </c>
      <c r="I39" s="16">
        <v>45850</v>
      </c>
      <c r="J39" s="16">
        <v>45850</v>
      </c>
      <c r="K39" t="s">
        <v>5406</v>
      </c>
      <c r="L39">
        <v>1215150</v>
      </c>
      <c r="M39" t="s">
        <v>330</v>
      </c>
      <c r="P39">
        <v>10014637</v>
      </c>
      <c r="Q39" t="s">
        <v>242</v>
      </c>
      <c r="R39">
        <v>0</v>
      </c>
      <c r="S39" t="s">
        <v>7512</v>
      </c>
      <c r="T39" t="s">
        <v>262</v>
      </c>
      <c r="U39">
        <v>11615036</v>
      </c>
      <c r="V39" s="16">
        <v>45840</v>
      </c>
      <c r="W39" s="16">
        <v>45851</v>
      </c>
      <c r="X39" s="16">
        <v>45851</v>
      </c>
      <c r="Y39">
        <v>0</v>
      </c>
      <c r="Z39">
        <v>1290900</v>
      </c>
      <c r="AA39" t="s">
        <v>1568</v>
      </c>
      <c r="AB39" t="s">
        <v>246</v>
      </c>
      <c r="AC39" t="s">
        <v>121</v>
      </c>
      <c r="AD39" t="s">
        <v>255</v>
      </c>
      <c r="AE39" t="str">
        <f>IF(B39&gt;0,IF(MID(H39,1,3)="CTE","CERRADO",IF(MID(H39,1,3)="CER","CERRADO",IF(MID(F39,1,4)="REPR","REPROGRAMADO",IF(K39&lt;&gt;'PLAN SEMANAL'!$A$2,"REPROGRAMADO","ABIERTO")))),"")</f>
        <v>CERRADO</v>
      </c>
      <c r="AI39">
        <f>IF(B39&gt;0,(SUMIFS('IW49 PLAN SEMANAL'!H:H,'IW49 PLAN SEMANAL'!A:A,'IW38 PLAN SEMANAL'!B39)),"")</f>
        <v>4</v>
      </c>
      <c r="AJ39" t="str">
        <f t="shared" si="0"/>
        <v/>
      </c>
      <c r="AL39" t="str">
        <f t="shared" si="1"/>
        <v/>
      </c>
    </row>
    <row r="40" spans="1:38" x14ac:dyDescent="0.35">
      <c r="A40" t="s">
        <v>337</v>
      </c>
      <c r="B40">
        <v>6622366</v>
      </c>
      <c r="C40" t="s">
        <v>129</v>
      </c>
      <c r="D40" t="s">
        <v>7864</v>
      </c>
      <c r="E40" t="s">
        <v>251</v>
      </c>
      <c r="F40" t="s">
        <v>259</v>
      </c>
      <c r="H40" t="s">
        <v>265</v>
      </c>
      <c r="I40" s="16">
        <v>45846</v>
      </c>
      <c r="J40" s="16">
        <v>45846</v>
      </c>
      <c r="K40" t="s">
        <v>5406</v>
      </c>
      <c r="L40">
        <v>1212121</v>
      </c>
      <c r="M40" t="s">
        <v>338</v>
      </c>
      <c r="N40" s="16">
        <v>45846</v>
      </c>
      <c r="O40" s="16">
        <v>45846</v>
      </c>
      <c r="P40">
        <v>10014600</v>
      </c>
      <c r="Q40" t="s">
        <v>337</v>
      </c>
      <c r="R40">
        <v>0</v>
      </c>
      <c r="S40" t="s">
        <v>7512</v>
      </c>
      <c r="T40" t="s">
        <v>291</v>
      </c>
      <c r="U40">
        <v>11615022</v>
      </c>
      <c r="V40" s="16">
        <v>45840</v>
      </c>
      <c r="W40" s="16">
        <v>45847</v>
      </c>
      <c r="X40" s="16">
        <v>45847</v>
      </c>
      <c r="Y40">
        <v>0</v>
      </c>
      <c r="Z40">
        <v>1290900</v>
      </c>
      <c r="AA40" t="s">
        <v>1568</v>
      </c>
      <c r="AB40" t="s">
        <v>247</v>
      </c>
      <c r="AC40" t="s">
        <v>121</v>
      </c>
      <c r="AD40" t="s">
        <v>255</v>
      </c>
      <c r="AE40" t="str">
        <f>IF(B40&gt;0,IF(MID(H40,1,3)="CTE","CERRADO",IF(MID(H40,1,3)="CER","CERRADO",IF(MID(F40,1,4)="REPR","REPROGRAMADO",IF(K40&lt;&gt;'PLAN SEMANAL'!$A$2,"REPROGRAMADO","ABIERTO")))),"")</f>
        <v>CERRADO</v>
      </c>
      <c r="AI40">
        <f>IF(B40&gt;0,(SUMIFS('IW49 PLAN SEMANAL'!H:H,'IW49 PLAN SEMANAL'!A:A,'IW38 PLAN SEMANAL'!B40)),"")</f>
        <v>4</v>
      </c>
      <c r="AJ40" t="str">
        <f t="shared" si="0"/>
        <v/>
      </c>
      <c r="AL40" t="str">
        <f t="shared" si="1"/>
        <v/>
      </c>
    </row>
    <row r="41" spans="1:38" x14ac:dyDescent="0.35">
      <c r="A41" t="s">
        <v>159</v>
      </c>
      <c r="B41">
        <v>6622365</v>
      </c>
      <c r="C41" t="s">
        <v>129</v>
      </c>
      <c r="D41" t="s">
        <v>7846</v>
      </c>
      <c r="E41" t="s">
        <v>251</v>
      </c>
      <c r="F41" t="s">
        <v>259</v>
      </c>
      <c r="H41" t="s">
        <v>265</v>
      </c>
      <c r="I41" s="16">
        <v>45848</v>
      </c>
      <c r="J41" s="16">
        <v>45848</v>
      </c>
      <c r="K41" t="s">
        <v>5406</v>
      </c>
      <c r="L41">
        <v>1212121</v>
      </c>
      <c r="M41" t="s">
        <v>398</v>
      </c>
      <c r="N41" s="16">
        <v>45848</v>
      </c>
      <c r="O41" s="16">
        <v>45848</v>
      </c>
      <c r="P41">
        <v>10014599</v>
      </c>
      <c r="Q41" t="s">
        <v>159</v>
      </c>
      <c r="R41">
        <v>0</v>
      </c>
      <c r="S41" t="s">
        <v>7512</v>
      </c>
      <c r="T41" t="s">
        <v>1087</v>
      </c>
      <c r="U41">
        <v>11615021</v>
      </c>
      <c r="V41" s="16">
        <v>45840</v>
      </c>
      <c r="W41" s="16">
        <v>45848</v>
      </c>
      <c r="X41" s="16">
        <v>45851</v>
      </c>
      <c r="Y41">
        <v>0</v>
      </c>
      <c r="Z41">
        <v>1290900</v>
      </c>
      <c r="AA41" t="s">
        <v>1568</v>
      </c>
      <c r="AB41" t="s">
        <v>247</v>
      </c>
      <c r="AC41" t="s">
        <v>121</v>
      </c>
      <c r="AD41" t="s">
        <v>255</v>
      </c>
      <c r="AE41" t="str">
        <f>IF(B41&gt;0,IF(MID(H41,1,3)="CTE","CERRADO",IF(MID(H41,1,3)="CER","CERRADO",IF(MID(F41,1,4)="REPR","REPROGRAMADO",IF(K41&lt;&gt;'PLAN SEMANAL'!$A$2,"REPROGRAMADO","ABIERTO")))),"")</f>
        <v>CERRADO</v>
      </c>
      <c r="AI41">
        <f>IF(B41&gt;0,(SUMIFS('IW49 PLAN SEMANAL'!H:H,'IW49 PLAN SEMANAL'!A:A,'IW38 PLAN SEMANAL'!B41)),"")</f>
        <v>4</v>
      </c>
      <c r="AJ41" t="str">
        <f t="shared" si="0"/>
        <v/>
      </c>
      <c r="AL41" t="str">
        <f t="shared" si="1"/>
        <v/>
      </c>
    </row>
    <row r="42" spans="1:38" x14ac:dyDescent="0.35">
      <c r="A42" t="s">
        <v>240</v>
      </c>
      <c r="B42">
        <v>6622364</v>
      </c>
      <c r="C42" t="s">
        <v>129</v>
      </c>
      <c r="D42" t="s">
        <v>7795</v>
      </c>
      <c r="E42" t="s">
        <v>251</v>
      </c>
      <c r="F42" t="s">
        <v>259</v>
      </c>
      <c r="H42" t="s">
        <v>3451</v>
      </c>
      <c r="I42" s="16">
        <v>45850</v>
      </c>
      <c r="J42" s="16">
        <v>45850</v>
      </c>
      <c r="K42" t="s">
        <v>5406</v>
      </c>
      <c r="L42">
        <v>1213130</v>
      </c>
      <c r="M42" t="s">
        <v>304</v>
      </c>
      <c r="P42">
        <v>10014607</v>
      </c>
      <c r="Q42" t="s">
        <v>240</v>
      </c>
      <c r="R42">
        <v>0</v>
      </c>
      <c r="S42" t="s">
        <v>7512</v>
      </c>
      <c r="T42" t="s">
        <v>262</v>
      </c>
      <c r="U42">
        <v>11615020</v>
      </c>
      <c r="V42" s="16">
        <v>45840</v>
      </c>
      <c r="W42" s="16">
        <v>45851</v>
      </c>
      <c r="X42" s="16">
        <v>45851</v>
      </c>
      <c r="Y42">
        <v>0</v>
      </c>
      <c r="Z42">
        <v>1290900</v>
      </c>
      <c r="AA42" t="s">
        <v>1568</v>
      </c>
      <c r="AB42" t="s">
        <v>245</v>
      </c>
      <c r="AC42" t="s">
        <v>121</v>
      </c>
      <c r="AD42" t="s">
        <v>255</v>
      </c>
      <c r="AE42" t="str">
        <f>IF(B42&gt;0,IF(MID(H42,1,3)="CTE","CERRADO",IF(MID(H42,1,3)="CER","CERRADO",IF(MID(F42,1,4)="REPR","REPROGRAMADO",IF(K42&lt;&gt;'PLAN SEMANAL'!$A$2,"REPROGRAMADO","ABIERTO")))),"")</f>
        <v>CERRADO</v>
      </c>
      <c r="AI42">
        <f>IF(B42&gt;0,(SUMIFS('IW49 PLAN SEMANAL'!H:H,'IW49 PLAN SEMANAL'!A:A,'IW38 PLAN SEMANAL'!B42)),"")</f>
        <v>4</v>
      </c>
      <c r="AJ42" t="str">
        <f t="shared" si="0"/>
        <v/>
      </c>
      <c r="AL42" t="str">
        <f t="shared" si="1"/>
        <v/>
      </c>
    </row>
    <row r="43" spans="1:38" x14ac:dyDescent="0.35">
      <c r="A43" t="s">
        <v>419</v>
      </c>
      <c r="B43">
        <v>6621809</v>
      </c>
      <c r="C43" t="s">
        <v>129</v>
      </c>
      <c r="D43" t="s">
        <v>7761</v>
      </c>
      <c r="E43" t="s">
        <v>251</v>
      </c>
      <c r="F43" t="s">
        <v>259</v>
      </c>
      <c r="H43" t="s">
        <v>268</v>
      </c>
      <c r="I43" s="16">
        <v>45846</v>
      </c>
      <c r="J43" s="16">
        <v>45846</v>
      </c>
      <c r="K43" t="s">
        <v>5406</v>
      </c>
      <c r="L43">
        <v>1213130</v>
      </c>
      <c r="M43" t="s">
        <v>420</v>
      </c>
      <c r="N43" s="16">
        <v>45846</v>
      </c>
      <c r="O43" s="16">
        <v>45847</v>
      </c>
      <c r="P43">
        <v>10014605</v>
      </c>
      <c r="Q43" t="s">
        <v>419</v>
      </c>
      <c r="R43">
        <v>15559.18</v>
      </c>
      <c r="S43" t="s">
        <v>343</v>
      </c>
      <c r="T43" t="s">
        <v>291</v>
      </c>
      <c r="U43">
        <v>11614442</v>
      </c>
      <c r="V43" s="16">
        <v>45839</v>
      </c>
      <c r="W43" s="16">
        <v>45848</v>
      </c>
      <c r="X43" s="16">
        <v>45848</v>
      </c>
      <c r="Y43">
        <v>15559.18</v>
      </c>
      <c r="Z43">
        <v>1290900</v>
      </c>
      <c r="AA43" t="s">
        <v>1568</v>
      </c>
      <c r="AB43" t="s">
        <v>245</v>
      </c>
      <c r="AC43" t="s">
        <v>121</v>
      </c>
      <c r="AD43" t="s">
        <v>255</v>
      </c>
      <c r="AE43" t="str">
        <f>IF(B43&gt;0,IF(MID(H43,1,3)="CTE","CERRADO",IF(MID(H43,1,3)="CER","CERRADO",IF(MID(F43,1,4)="REPR","REPROGRAMADO",IF(K43&lt;&gt;'PLAN SEMANAL'!$A$2,"REPROGRAMADO","ABIERTO")))),"")</f>
        <v>CERRADO</v>
      </c>
      <c r="AI43">
        <f>IF(B43&gt;0,(SUMIFS('IW49 PLAN SEMANAL'!H:H,'IW49 PLAN SEMANAL'!A:A,'IW38 PLAN SEMANAL'!B43)),"")</f>
        <v>58</v>
      </c>
      <c r="AJ43" t="str">
        <f t="shared" si="0"/>
        <v/>
      </c>
      <c r="AL43" t="str">
        <f t="shared" si="1"/>
        <v/>
      </c>
    </row>
    <row r="44" spans="1:38" x14ac:dyDescent="0.35">
      <c r="A44" t="s">
        <v>337</v>
      </c>
      <c r="B44">
        <v>6621808</v>
      </c>
      <c r="C44" t="s">
        <v>129</v>
      </c>
      <c r="D44" t="s">
        <v>7868</v>
      </c>
      <c r="E44" t="s">
        <v>251</v>
      </c>
      <c r="F44" t="s">
        <v>259</v>
      </c>
      <c r="H44" t="s">
        <v>268</v>
      </c>
      <c r="I44" s="16">
        <v>45846</v>
      </c>
      <c r="J44" s="16">
        <v>45846</v>
      </c>
      <c r="K44" t="s">
        <v>5406</v>
      </c>
      <c r="L44">
        <v>1212121</v>
      </c>
      <c r="M44" t="s">
        <v>338</v>
      </c>
      <c r="N44" s="16">
        <v>45846</v>
      </c>
      <c r="O44" s="16">
        <v>45846</v>
      </c>
      <c r="P44">
        <v>10014600</v>
      </c>
      <c r="Q44" t="s">
        <v>337</v>
      </c>
      <c r="R44">
        <v>7047.78</v>
      </c>
      <c r="S44" t="s">
        <v>8303</v>
      </c>
      <c r="T44" t="s">
        <v>291</v>
      </c>
      <c r="U44">
        <v>11614441</v>
      </c>
      <c r="V44" s="16">
        <v>45839</v>
      </c>
      <c r="W44" s="16">
        <v>45847</v>
      </c>
      <c r="X44" s="16">
        <v>45847</v>
      </c>
      <c r="Y44">
        <v>7047.78</v>
      </c>
      <c r="Z44">
        <v>1290900</v>
      </c>
      <c r="AA44" t="s">
        <v>1568</v>
      </c>
      <c r="AB44" t="s">
        <v>247</v>
      </c>
      <c r="AC44" t="s">
        <v>121</v>
      </c>
      <c r="AD44" t="s">
        <v>255</v>
      </c>
      <c r="AE44" t="str">
        <f>IF(B44&gt;0,IF(MID(H44,1,3)="CTE","CERRADO",IF(MID(H44,1,3)="CER","CERRADO",IF(MID(F44,1,4)="REPR","REPROGRAMADO",IF(K44&lt;&gt;'PLAN SEMANAL'!$A$2,"REPROGRAMADO","ABIERTO")))),"")</f>
        <v>CERRADO</v>
      </c>
      <c r="AI44">
        <f>IF(B44&gt;0,(SUMIFS('IW49 PLAN SEMANAL'!H:H,'IW49 PLAN SEMANAL'!A:A,'IW38 PLAN SEMANAL'!B44)),"")</f>
        <v>30.6</v>
      </c>
      <c r="AJ44" t="str">
        <f t="shared" si="0"/>
        <v/>
      </c>
      <c r="AL44" t="str">
        <f t="shared" si="1"/>
        <v/>
      </c>
    </row>
    <row r="45" spans="1:38" x14ac:dyDescent="0.35">
      <c r="A45" t="s">
        <v>332</v>
      </c>
      <c r="B45">
        <v>6621805</v>
      </c>
      <c r="C45" t="s">
        <v>129</v>
      </c>
      <c r="D45" t="s">
        <v>8160</v>
      </c>
      <c r="E45" t="s">
        <v>251</v>
      </c>
      <c r="F45" t="s">
        <v>259</v>
      </c>
      <c r="H45" t="s">
        <v>260</v>
      </c>
      <c r="I45" s="16">
        <v>45851</v>
      </c>
      <c r="J45" s="16">
        <v>45851</v>
      </c>
      <c r="K45" t="s">
        <v>5406</v>
      </c>
      <c r="L45">
        <v>1215150</v>
      </c>
      <c r="M45" t="s">
        <v>333</v>
      </c>
      <c r="N45" s="16">
        <v>45847</v>
      </c>
      <c r="O45" s="16">
        <v>45849</v>
      </c>
      <c r="P45">
        <v>10014639</v>
      </c>
      <c r="Q45" t="s">
        <v>332</v>
      </c>
      <c r="R45">
        <v>3963.94</v>
      </c>
      <c r="S45" t="s">
        <v>8303</v>
      </c>
      <c r="T45" t="s">
        <v>8304</v>
      </c>
      <c r="U45">
        <v>11614438</v>
      </c>
      <c r="V45" s="16">
        <v>45839</v>
      </c>
      <c r="W45" s="16">
        <v>45849</v>
      </c>
      <c r="X45" s="16">
        <v>45851</v>
      </c>
      <c r="Y45">
        <v>3963.94</v>
      </c>
      <c r="Z45">
        <v>1290900</v>
      </c>
      <c r="AA45" t="s">
        <v>1568</v>
      </c>
      <c r="AB45" t="s">
        <v>246</v>
      </c>
      <c r="AC45" t="s">
        <v>121</v>
      </c>
      <c r="AD45" t="s">
        <v>255</v>
      </c>
      <c r="AE45" t="str">
        <f>IF(B45&gt;0,IF(MID(H45,1,3)="CTE","CERRADO",IF(MID(H45,1,3)="CER","CERRADO",IF(MID(F45,1,4)="REPR","REPROGRAMADO",IF(K45&lt;&gt;'PLAN SEMANAL'!$A$2,"REPROGRAMADO","ABIERTO")))),"")</f>
        <v>CERRADO</v>
      </c>
      <c r="AI45">
        <f>IF(B45&gt;0,(SUMIFS('IW49 PLAN SEMANAL'!H:H,'IW49 PLAN SEMANAL'!A:A,'IW38 PLAN SEMANAL'!B45)),"")</f>
        <v>35</v>
      </c>
      <c r="AJ45" t="str">
        <f t="shared" si="0"/>
        <v/>
      </c>
      <c r="AL45" t="str">
        <f t="shared" si="1"/>
        <v/>
      </c>
    </row>
    <row r="46" spans="1:38" x14ac:dyDescent="0.35">
      <c r="A46" t="s">
        <v>152</v>
      </c>
      <c r="B46">
        <v>6621120</v>
      </c>
      <c r="C46" t="s">
        <v>129</v>
      </c>
      <c r="D46" t="s">
        <v>6237</v>
      </c>
      <c r="E46" t="s">
        <v>251</v>
      </c>
      <c r="F46" t="s">
        <v>259</v>
      </c>
      <c r="H46" t="s">
        <v>265</v>
      </c>
      <c r="I46" s="16">
        <v>45847</v>
      </c>
      <c r="J46" s="16">
        <v>45847</v>
      </c>
      <c r="K46" t="s">
        <v>5406</v>
      </c>
      <c r="L46">
        <v>1215156</v>
      </c>
      <c r="M46" t="s">
        <v>307</v>
      </c>
      <c r="N46" s="16">
        <v>45847</v>
      </c>
      <c r="O46" s="16">
        <v>45848</v>
      </c>
      <c r="P46">
        <v>10014641</v>
      </c>
      <c r="Q46" t="s">
        <v>152</v>
      </c>
      <c r="R46">
        <v>0</v>
      </c>
      <c r="S46" t="s">
        <v>343</v>
      </c>
      <c r="T46" t="s">
        <v>1087</v>
      </c>
      <c r="U46">
        <v>11613665</v>
      </c>
      <c r="V46" s="16">
        <v>45836</v>
      </c>
      <c r="W46" s="16">
        <v>45848</v>
      </c>
      <c r="X46" s="16">
        <v>45851</v>
      </c>
      <c r="Y46">
        <v>0</v>
      </c>
      <c r="Z46">
        <v>1290900</v>
      </c>
      <c r="AA46" t="s">
        <v>1568</v>
      </c>
      <c r="AB46" t="s">
        <v>246</v>
      </c>
      <c r="AC46" t="s">
        <v>121</v>
      </c>
      <c r="AD46" t="s">
        <v>255</v>
      </c>
      <c r="AE46" t="str">
        <f>IF(B46&gt;0,IF(MID(H46,1,3)="CTE","CERRADO",IF(MID(H46,1,3)="CER","CERRADO",IF(MID(F46,1,4)="REPR","REPROGRAMADO",IF(K46&lt;&gt;'PLAN SEMANAL'!$A$2,"REPROGRAMADO","ABIERTO")))),"")</f>
        <v>CERRADO</v>
      </c>
      <c r="AI46">
        <f>IF(B46&gt;0,(SUMIFS('IW49 PLAN SEMANAL'!H:H,'IW49 PLAN SEMANAL'!A:A,'IW38 PLAN SEMANAL'!B46)),"")</f>
        <v>4</v>
      </c>
      <c r="AJ46" t="str">
        <f t="shared" si="0"/>
        <v/>
      </c>
      <c r="AL46" t="str">
        <f t="shared" si="1"/>
        <v/>
      </c>
    </row>
    <row r="47" spans="1:38" x14ac:dyDescent="0.35">
      <c r="A47" t="s">
        <v>227</v>
      </c>
      <c r="B47">
        <v>6620840</v>
      </c>
      <c r="C47" t="s">
        <v>129</v>
      </c>
      <c r="D47" t="s">
        <v>7429</v>
      </c>
      <c r="E47" t="s">
        <v>251</v>
      </c>
      <c r="F47" t="s">
        <v>125</v>
      </c>
      <c r="G47" t="s">
        <v>252</v>
      </c>
      <c r="H47" t="s">
        <v>136</v>
      </c>
      <c r="I47" s="16">
        <v>45859</v>
      </c>
      <c r="J47" s="16">
        <v>45865</v>
      </c>
      <c r="K47" t="s">
        <v>5408</v>
      </c>
      <c r="L47">
        <v>1213130</v>
      </c>
      <c r="M47" t="s">
        <v>305</v>
      </c>
      <c r="P47">
        <v>10014606</v>
      </c>
      <c r="Q47" t="s">
        <v>227</v>
      </c>
      <c r="R47">
        <v>87815.02</v>
      </c>
      <c r="S47" t="s">
        <v>329</v>
      </c>
      <c r="T47" t="s">
        <v>343</v>
      </c>
      <c r="U47">
        <v>11613353</v>
      </c>
      <c r="V47" s="16">
        <v>45836</v>
      </c>
      <c r="W47" s="16">
        <v>45859</v>
      </c>
      <c r="X47" s="16">
        <v>45852</v>
      </c>
      <c r="Y47">
        <v>87815.02</v>
      </c>
      <c r="Z47">
        <v>1290900</v>
      </c>
      <c r="AA47" t="s">
        <v>1568</v>
      </c>
      <c r="AB47" t="s">
        <v>245</v>
      </c>
      <c r="AC47" t="s">
        <v>121</v>
      </c>
      <c r="AD47" t="s">
        <v>255</v>
      </c>
      <c r="AE47" t="str">
        <f>IF(B47&gt;0,IF(MID(H47,1,3)="CTE","CERRADO",IF(MID(H47,1,3)="CER","CERRADO",IF(MID(F47,1,4)="REPR","REPROGRAMADO",IF(K47&lt;&gt;'PLAN SEMANAL'!$A$2,"REPROGRAMADO","ABIERTO")))),"")</f>
        <v>REPROGRAMADO</v>
      </c>
      <c r="AI47">
        <f>IF(B47&gt;0,(SUMIFS('IW49 PLAN SEMANAL'!H:H,'IW49 PLAN SEMANAL'!A:A,'IW38 PLAN SEMANAL'!B47)),"")</f>
        <v>8</v>
      </c>
      <c r="AJ47" t="str">
        <f t="shared" si="0"/>
        <v/>
      </c>
      <c r="AL47" t="str">
        <f t="shared" si="1"/>
        <v>R05</v>
      </c>
    </row>
    <row r="48" spans="1:38" x14ac:dyDescent="0.35">
      <c r="A48" t="s">
        <v>419</v>
      </c>
      <c r="B48">
        <v>6620655</v>
      </c>
      <c r="C48" t="s">
        <v>129</v>
      </c>
      <c r="D48" t="s">
        <v>6392</v>
      </c>
      <c r="E48" t="s">
        <v>251</v>
      </c>
      <c r="F48" t="s">
        <v>259</v>
      </c>
      <c r="H48" t="s">
        <v>415</v>
      </c>
      <c r="I48" s="16">
        <v>45846</v>
      </c>
      <c r="J48" s="16">
        <v>45846</v>
      </c>
      <c r="K48" t="s">
        <v>5406</v>
      </c>
      <c r="L48">
        <v>1213130</v>
      </c>
      <c r="M48" t="s">
        <v>420</v>
      </c>
      <c r="N48" s="16">
        <v>45845</v>
      </c>
      <c r="O48" s="16">
        <v>45846</v>
      </c>
      <c r="P48">
        <v>10014605</v>
      </c>
      <c r="Q48" t="s">
        <v>419</v>
      </c>
      <c r="R48">
        <v>0</v>
      </c>
      <c r="S48" t="s">
        <v>329</v>
      </c>
      <c r="T48" t="s">
        <v>291</v>
      </c>
      <c r="U48">
        <v>11613206</v>
      </c>
      <c r="V48" s="16">
        <v>45835</v>
      </c>
      <c r="W48" s="16">
        <v>45847</v>
      </c>
      <c r="X48" s="16">
        <v>45847</v>
      </c>
      <c r="Y48">
        <v>0</v>
      </c>
      <c r="Z48">
        <v>1290900</v>
      </c>
      <c r="AA48" t="s">
        <v>1568</v>
      </c>
      <c r="AB48" t="s">
        <v>245</v>
      </c>
      <c r="AC48" t="s">
        <v>121</v>
      </c>
      <c r="AD48" t="s">
        <v>255</v>
      </c>
      <c r="AE48" t="str">
        <f>IF(B48&gt;0,IF(MID(H48,1,3)="CTE","CERRADO",IF(MID(H48,1,3)="CER","CERRADO",IF(MID(F48,1,4)="REPR","REPROGRAMADO",IF(K48&lt;&gt;'PLAN SEMANAL'!$A$2,"REPROGRAMADO","ABIERTO")))),"")</f>
        <v>CERRADO</v>
      </c>
      <c r="AI48">
        <f>IF(B48&gt;0,(SUMIFS('IW49 PLAN SEMANAL'!H:H,'IW49 PLAN SEMANAL'!A:A,'IW38 PLAN SEMANAL'!B48)),"")</f>
        <v>1</v>
      </c>
      <c r="AJ48" t="str">
        <f t="shared" si="0"/>
        <v>Backlog</v>
      </c>
      <c r="AL48" t="str">
        <f t="shared" si="1"/>
        <v/>
      </c>
    </row>
    <row r="49" spans="1:38" x14ac:dyDescent="0.35">
      <c r="A49" t="s">
        <v>272</v>
      </c>
      <c r="B49">
        <v>6620598</v>
      </c>
      <c r="C49" t="s">
        <v>123</v>
      </c>
      <c r="D49" t="s">
        <v>6393</v>
      </c>
      <c r="E49" t="s">
        <v>310</v>
      </c>
      <c r="F49" t="s">
        <v>259</v>
      </c>
      <c r="H49" t="s">
        <v>265</v>
      </c>
      <c r="I49" s="16">
        <v>45846</v>
      </c>
      <c r="J49" s="16">
        <v>45846</v>
      </c>
      <c r="K49" t="s">
        <v>5406</v>
      </c>
      <c r="L49">
        <v>1210102</v>
      </c>
      <c r="M49" t="s">
        <v>273</v>
      </c>
      <c r="N49" s="16">
        <v>45845</v>
      </c>
      <c r="O49" s="16">
        <v>45845</v>
      </c>
      <c r="P49">
        <v>10017653</v>
      </c>
      <c r="Q49" t="s">
        <v>165</v>
      </c>
      <c r="R49">
        <v>0</v>
      </c>
      <c r="S49" t="s">
        <v>343</v>
      </c>
      <c r="T49" t="s">
        <v>293</v>
      </c>
      <c r="U49">
        <v>11611925</v>
      </c>
      <c r="V49" s="16">
        <v>45835</v>
      </c>
      <c r="W49" s="16">
        <v>45845</v>
      </c>
      <c r="X49" s="16">
        <v>45846</v>
      </c>
      <c r="Y49">
        <v>0</v>
      </c>
      <c r="Z49">
        <v>1290900</v>
      </c>
      <c r="AA49" t="s">
        <v>1568</v>
      </c>
      <c r="AB49" t="s">
        <v>248</v>
      </c>
      <c r="AC49" t="s">
        <v>121</v>
      </c>
      <c r="AD49" t="s">
        <v>255</v>
      </c>
      <c r="AE49" t="str">
        <f>IF(B49&gt;0,IF(MID(H49,1,3)="CTE","CERRADO",IF(MID(H49,1,3)="CER","CERRADO",IF(MID(F49,1,4)="REPR","REPROGRAMADO",IF(K49&lt;&gt;'PLAN SEMANAL'!$A$2,"REPROGRAMADO","ABIERTO")))),"")</f>
        <v>CERRADO</v>
      </c>
      <c r="AI49">
        <f>IF(B49&gt;0,(SUMIFS('IW49 PLAN SEMANAL'!H:H,'IW49 PLAN SEMANAL'!A:A,'IW38 PLAN SEMANAL'!B49)),"")</f>
        <v>2</v>
      </c>
      <c r="AJ49" t="str">
        <f t="shared" si="0"/>
        <v>Backlog</v>
      </c>
      <c r="AL49" t="str">
        <f t="shared" si="1"/>
        <v/>
      </c>
    </row>
    <row r="50" spans="1:38" x14ac:dyDescent="0.35">
      <c r="A50" t="s">
        <v>231</v>
      </c>
      <c r="B50">
        <v>6620595</v>
      </c>
      <c r="C50" t="s">
        <v>129</v>
      </c>
      <c r="D50" t="s">
        <v>3385</v>
      </c>
      <c r="E50" t="s">
        <v>310</v>
      </c>
      <c r="F50" t="s">
        <v>259</v>
      </c>
      <c r="H50" t="s">
        <v>336</v>
      </c>
      <c r="I50" s="16">
        <v>45850</v>
      </c>
      <c r="J50" s="16">
        <v>45850</v>
      </c>
      <c r="K50" t="s">
        <v>5406</v>
      </c>
      <c r="L50">
        <v>1215150</v>
      </c>
      <c r="M50" t="s">
        <v>331</v>
      </c>
      <c r="P50">
        <v>10014638</v>
      </c>
      <c r="Q50" t="s">
        <v>231</v>
      </c>
      <c r="R50">
        <v>0</v>
      </c>
      <c r="S50" t="s">
        <v>343</v>
      </c>
      <c r="T50" t="s">
        <v>291</v>
      </c>
      <c r="U50">
        <v>11611932</v>
      </c>
      <c r="V50" s="16">
        <v>45835</v>
      </c>
      <c r="W50" s="16">
        <v>45850</v>
      </c>
      <c r="X50" s="16">
        <v>45848</v>
      </c>
      <c r="Y50">
        <v>0</v>
      </c>
      <c r="Z50">
        <v>1290900</v>
      </c>
      <c r="AA50" t="s">
        <v>1568</v>
      </c>
      <c r="AB50" t="s">
        <v>246</v>
      </c>
      <c r="AC50" t="s">
        <v>121</v>
      </c>
      <c r="AD50" t="s">
        <v>255</v>
      </c>
      <c r="AE50" t="str">
        <f>IF(B50&gt;0,IF(MID(H50,1,3)="CTE","CERRADO",IF(MID(H50,1,3)="CER","CERRADO",IF(MID(F50,1,4)="REPR","REPROGRAMADO",IF(K50&lt;&gt;'PLAN SEMANAL'!$A$2,"REPROGRAMADO","ABIERTO")))),"")</f>
        <v>ABIERTO</v>
      </c>
      <c r="AI50">
        <f>IF(B50&gt;0,(SUMIFS('IW49 PLAN SEMANAL'!H:H,'IW49 PLAN SEMANAL'!A:A,'IW38 PLAN SEMANAL'!B50)),"")</f>
        <v>2</v>
      </c>
      <c r="AJ50" t="str">
        <f t="shared" si="0"/>
        <v>Backlog</v>
      </c>
      <c r="AL50" t="str">
        <f t="shared" si="1"/>
        <v/>
      </c>
    </row>
    <row r="51" spans="1:38" x14ac:dyDescent="0.35">
      <c r="A51" t="s">
        <v>236</v>
      </c>
      <c r="B51">
        <v>6619737</v>
      </c>
      <c r="C51" t="s">
        <v>129</v>
      </c>
      <c r="D51" t="s">
        <v>6398</v>
      </c>
      <c r="E51" t="s">
        <v>310</v>
      </c>
      <c r="F51" t="s">
        <v>259</v>
      </c>
      <c r="H51" t="s">
        <v>3451</v>
      </c>
      <c r="I51" s="16">
        <v>45849</v>
      </c>
      <c r="J51" s="16">
        <v>45849</v>
      </c>
      <c r="K51" t="s">
        <v>5406</v>
      </c>
      <c r="L51">
        <v>1215152</v>
      </c>
      <c r="M51" t="s">
        <v>283</v>
      </c>
      <c r="P51">
        <v>10014629</v>
      </c>
      <c r="Q51" t="s">
        <v>236</v>
      </c>
      <c r="R51">
        <v>0</v>
      </c>
      <c r="S51" t="s">
        <v>1532</v>
      </c>
      <c r="T51" t="s">
        <v>262</v>
      </c>
      <c r="U51">
        <v>11612236</v>
      </c>
      <c r="V51" s="16">
        <v>45834</v>
      </c>
      <c r="W51" s="16">
        <v>45853</v>
      </c>
      <c r="X51" s="16">
        <v>45853</v>
      </c>
      <c r="Y51">
        <v>0</v>
      </c>
      <c r="Z51">
        <v>1290900</v>
      </c>
      <c r="AA51" t="s">
        <v>1568</v>
      </c>
      <c r="AB51" t="s">
        <v>246</v>
      </c>
      <c r="AC51" t="s">
        <v>121</v>
      </c>
      <c r="AD51" t="s">
        <v>255</v>
      </c>
      <c r="AE51" t="str">
        <f>IF(B51&gt;0,IF(MID(H51,1,3)="CTE","CERRADO",IF(MID(H51,1,3)="CER","CERRADO",IF(MID(F51,1,4)="REPR","REPROGRAMADO",IF(K51&lt;&gt;'PLAN SEMANAL'!$A$2,"REPROGRAMADO","ABIERTO")))),"")</f>
        <v>CERRADO</v>
      </c>
      <c r="AI51">
        <f>IF(B51&gt;0,(SUMIFS('IW49 PLAN SEMANAL'!H:H,'IW49 PLAN SEMANAL'!A:A,'IW38 PLAN SEMANAL'!B51)),"")</f>
        <v>12</v>
      </c>
      <c r="AJ51" t="str">
        <f t="shared" si="0"/>
        <v>Backlog</v>
      </c>
      <c r="AL51" t="str">
        <f t="shared" si="1"/>
        <v/>
      </c>
    </row>
    <row r="52" spans="1:38" x14ac:dyDescent="0.35">
      <c r="A52" t="s">
        <v>209</v>
      </c>
      <c r="B52">
        <v>6619729</v>
      </c>
      <c r="C52" t="s">
        <v>129</v>
      </c>
      <c r="D52" t="s">
        <v>6400</v>
      </c>
      <c r="E52" t="s">
        <v>310</v>
      </c>
      <c r="F52" t="s">
        <v>259</v>
      </c>
      <c r="H52" t="s">
        <v>265</v>
      </c>
      <c r="I52" s="16">
        <v>45846</v>
      </c>
      <c r="J52" s="16">
        <v>45846</v>
      </c>
      <c r="K52" t="s">
        <v>5406</v>
      </c>
      <c r="L52">
        <v>1215152</v>
      </c>
      <c r="M52" t="s">
        <v>280</v>
      </c>
      <c r="N52" s="16">
        <v>45847</v>
      </c>
      <c r="O52" s="16">
        <v>45847</v>
      </c>
      <c r="P52">
        <v>10014630</v>
      </c>
      <c r="Q52" t="s">
        <v>209</v>
      </c>
      <c r="R52">
        <v>0</v>
      </c>
      <c r="S52" t="s">
        <v>1532</v>
      </c>
      <c r="T52" t="s">
        <v>291</v>
      </c>
      <c r="U52">
        <v>11612209</v>
      </c>
      <c r="V52" s="16">
        <v>45834</v>
      </c>
      <c r="W52" s="16">
        <v>45847</v>
      </c>
      <c r="X52" s="16">
        <v>45847</v>
      </c>
      <c r="Y52">
        <v>0</v>
      </c>
      <c r="Z52">
        <v>1290900</v>
      </c>
      <c r="AA52" t="s">
        <v>1568</v>
      </c>
      <c r="AB52" t="s">
        <v>246</v>
      </c>
      <c r="AC52" t="s">
        <v>121</v>
      </c>
      <c r="AD52" t="s">
        <v>255</v>
      </c>
      <c r="AE52" t="str">
        <f>IF(B52&gt;0,IF(MID(H52,1,3)="CTE","CERRADO",IF(MID(H52,1,3)="CER","CERRADO",IF(MID(F52,1,4)="REPR","REPROGRAMADO",IF(K52&lt;&gt;'PLAN SEMANAL'!$A$2,"REPROGRAMADO","ABIERTO")))),"")</f>
        <v>CERRADO</v>
      </c>
      <c r="AI52">
        <f>IF(B52&gt;0,(SUMIFS('IW49 PLAN SEMANAL'!H:H,'IW49 PLAN SEMANAL'!A:A,'IW38 PLAN SEMANAL'!B52)),"")</f>
        <v>10</v>
      </c>
      <c r="AJ52" t="str">
        <f t="shared" si="0"/>
        <v>Backlog</v>
      </c>
      <c r="AL52" t="str">
        <f t="shared" si="1"/>
        <v/>
      </c>
    </row>
    <row r="53" spans="1:38" x14ac:dyDescent="0.35">
      <c r="A53" t="s">
        <v>274</v>
      </c>
      <c r="B53">
        <v>6619653</v>
      </c>
      <c r="C53" t="s">
        <v>123</v>
      </c>
      <c r="D53" t="s">
        <v>7405</v>
      </c>
      <c r="E53" t="s">
        <v>251</v>
      </c>
      <c r="F53" t="s">
        <v>259</v>
      </c>
      <c r="H53" t="s">
        <v>336</v>
      </c>
      <c r="I53" s="16">
        <v>45845</v>
      </c>
      <c r="J53" s="16">
        <v>45851</v>
      </c>
      <c r="K53" t="s">
        <v>5406</v>
      </c>
      <c r="L53">
        <v>1210102</v>
      </c>
      <c r="M53" t="s">
        <v>275</v>
      </c>
      <c r="P53">
        <v>10014596</v>
      </c>
      <c r="Q53" t="s">
        <v>176</v>
      </c>
      <c r="R53">
        <v>0</v>
      </c>
      <c r="S53" t="s">
        <v>343</v>
      </c>
      <c r="T53" t="s">
        <v>293</v>
      </c>
      <c r="U53">
        <v>11612107</v>
      </c>
      <c r="V53" s="16">
        <v>45834</v>
      </c>
      <c r="W53" s="16">
        <v>45845</v>
      </c>
      <c r="X53" s="16">
        <v>45844</v>
      </c>
      <c r="Y53">
        <v>0</v>
      </c>
      <c r="Z53">
        <v>1290900</v>
      </c>
      <c r="AA53" t="s">
        <v>1568</v>
      </c>
      <c r="AB53" t="s">
        <v>248</v>
      </c>
      <c r="AC53" t="s">
        <v>121</v>
      </c>
      <c r="AD53" t="s">
        <v>255</v>
      </c>
      <c r="AE53" t="str">
        <f>IF(B53&gt;0,IF(MID(H53,1,3)="CTE","CERRADO",IF(MID(H53,1,3)="CER","CERRADO",IF(MID(F53,1,4)="REPR","REPROGRAMADO",IF(K53&lt;&gt;'PLAN SEMANAL'!$A$2,"REPROGRAMADO","ABIERTO")))),"")</f>
        <v>ABIERTO</v>
      </c>
      <c r="AI53">
        <f>IF(B53&gt;0,(SUMIFS('IW49 PLAN SEMANAL'!H:H,'IW49 PLAN SEMANAL'!A:A,'IW38 PLAN SEMANAL'!B53)),"")</f>
        <v>2</v>
      </c>
      <c r="AJ53" t="str">
        <f t="shared" si="0"/>
        <v/>
      </c>
      <c r="AL53" t="str">
        <f t="shared" si="1"/>
        <v/>
      </c>
    </row>
    <row r="54" spans="1:38" x14ac:dyDescent="0.35">
      <c r="A54" t="s">
        <v>240</v>
      </c>
      <c r="B54">
        <v>6619652</v>
      </c>
      <c r="C54" t="s">
        <v>129</v>
      </c>
      <c r="D54" t="s">
        <v>7798</v>
      </c>
      <c r="E54" t="s">
        <v>251</v>
      </c>
      <c r="F54" t="s">
        <v>259</v>
      </c>
      <c r="H54" t="s">
        <v>3451</v>
      </c>
      <c r="I54" s="16">
        <v>45850</v>
      </c>
      <c r="J54" s="16">
        <v>45850</v>
      </c>
      <c r="K54" t="s">
        <v>5406</v>
      </c>
      <c r="L54">
        <v>1213130</v>
      </c>
      <c r="M54" t="s">
        <v>304</v>
      </c>
      <c r="P54">
        <v>10014607</v>
      </c>
      <c r="Q54" t="s">
        <v>240</v>
      </c>
      <c r="R54">
        <v>0</v>
      </c>
      <c r="S54" t="s">
        <v>343</v>
      </c>
      <c r="T54" t="s">
        <v>262</v>
      </c>
      <c r="U54">
        <v>11612106</v>
      </c>
      <c r="V54" s="16">
        <v>45834</v>
      </c>
      <c r="W54" s="16">
        <v>45851</v>
      </c>
      <c r="X54" s="16">
        <v>45851</v>
      </c>
      <c r="Y54">
        <v>0</v>
      </c>
      <c r="Z54">
        <v>1290900</v>
      </c>
      <c r="AA54" t="s">
        <v>1568</v>
      </c>
      <c r="AB54" t="s">
        <v>245</v>
      </c>
      <c r="AC54" t="s">
        <v>121</v>
      </c>
      <c r="AD54" t="s">
        <v>255</v>
      </c>
      <c r="AE54" t="str">
        <f>IF(B54&gt;0,IF(MID(H54,1,3)="CTE","CERRADO",IF(MID(H54,1,3)="CER","CERRADO",IF(MID(F54,1,4)="REPR","REPROGRAMADO",IF(K54&lt;&gt;'PLAN SEMANAL'!$A$2,"REPROGRAMADO","ABIERTO")))),"")</f>
        <v>CERRADO</v>
      </c>
      <c r="AI54">
        <f>IF(B54&gt;0,(SUMIFS('IW49 PLAN SEMANAL'!H:H,'IW49 PLAN SEMANAL'!A:A,'IW38 PLAN SEMANAL'!B54)),"")</f>
        <v>4</v>
      </c>
      <c r="AJ54" t="str">
        <f t="shared" si="0"/>
        <v/>
      </c>
      <c r="AL54" t="str">
        <f t="shared" si="1"/>
        <v/>
      </c>
    </row>
    <row r="55" spans="1:38" x14ac:dyDescent="0.35">
      <c r="A55" t="s">
        <v>313</v>
      </c>
      <c r="B55">
        <v>6619650</v>
      </c>
      <c r="C55" t="s">
        <v>129</v>
      </c>
      <c r="D55" t="s">
        <v>7468</v>
      </c>
      <c r="E55" t="s">
        <v>251</v>
      </c>
      <c r="F55" t="s">
        <v>259</v>
      </c>
      <c r="H55" t="s">
        <v>265</v>
      </c>
      <c r="I55" s="16">
        <v>45846</v>
      </c>
      <c r="J55" s="16">
        <v>45846</v>
      </c>
      <c r="K55" t="s">
        <v>5406</v>
      </c>
      <c r="L55">
        <v>1213130</v>
      </c>
      <c r="M55" t="s">
        <v>314</v>
      </c>
      <c r="N55" s="16">
        <v>45845</v>
      </c>
      <c r="O55" s="16">
        <v>45845</v>
      </c>
      <c r="P55">
        <v>10014619</v>
      </c>
      <c r="Q55" t="s">
        <v>313</v>
      </c>
      <c r="R55">
        <v>0</v>
      </c>
      <c r="S55" t="s">
        <v>343</v>
      </c>
      <c r="T55" t="s">
        <v>291</v>
      </c>
      <c r="U55">
        <v>11612104</v>
      </c>
      <c r="V55" s="16">
        <v>45834</v>
      </c>
      <c r="W55" s="16">
        <v>45846</v>
      </c>
      <c r="X55" s="16">
        <v>45846</v>
      </c>
      <c r="Y55">
        <v>0</v>
      </c>
      <c r="Z55">
        <v>1290900</v>
      </c>
      <c r="AA55" t="s">
        <v>1568</v>
      </c>
      <c r="AB55" t="s">
        <v>245</v>
      </c>
      <c r="AC55" t="s">
        <v>121</v>
      </c>
      <c r="AD55" t="s">
        <v>255</v>
      </c>
      <c r="AE55" t="str">
        <f>IF(B55&gt;0,IF(MID(H55,1,3)="CTE","CERRADO",IF(MID(H55,1,3)="CER","CERRADO",IF(MID(F55,1,4)="REPR","REPROGRAMADO",IF(K55&lt;&gt;'PLAN SEMANAL'!$A$2,"REPROGRAMADO","ABIERTO")))),"")</f>
        <v>CERRADO</v>
      </c>
      <c r="AI55">
        <f>IF(B55&gt;0,(SUMIFS('IW49 PLAN SEMANAL'!H:H,'IW49 PLAN SEMANAL'!A:A,'IW38 PLAN SEMANAL'!B55)),"")</f>
        <v>4</v>
      </c>
      <c r="AJ55" t="str">
        <f t="shared" si="0"/>
        <v/>
      </c>
      <c r="AL55" t="str">
        <f t="shared" si="1"/>
        <v/>
      </c>
    </row>
    <row r="56" spans="1:38" x14ac:dyDescent="0.35">
      <c r="A56" t="s">
        <v>236</v>
      </c>
      <c r="B56">
        <v>6619545</v>
      </c>
      <c r="C56" t="s">
        <v>129</v>
      </c>
      <c r="D56" t="s">
        <v>6404</v>
      </c>
      <c r="E56" t="s">
        <v>310</v>
      </c>
      <c r="F56" t="s">
        <v>259</v>
      </c>
      <c r="H56" t="s">
        <v>265</v>
      </c>
      <c r="I56" s="16">
        <v>45849</v>
      </c>
      <c r="J56" s="16">
        <v>45849</v>
      </c>
      <c r="K56" t="s">
        <v>5406</v>
      </c>
      <c r="L56">
        <v>1215152</v>
      </c>
      <c r="M56" t="s">
        <v>283</v>
      </c>
      <c r="N56" s="16">
        <v>45852</v>
      </c>
      <c r="O56" s="16">
        <v>45852</v>
      </c>
      <c r="P56">
        <v>10014629</v>
      </c>
      <c r="Q56" t="s">
        <v>236</v>
      </c>
      <c r="R56">
        <v>0</v>
      </c>
      <c r="S56" t="s">
        <v>1532</v>
      </c>
      <c r="T56" t="s">
        <v>262</v>
      </c>
      <c r="U56">
        <v>11611948</v>
      </c>
      <c r="V56" s="16">
        <v>45833</v>
      </c>
      <c r="W56" s="16">
        <v>45853</v>
      </c>
      <c r="X56" s="16">
        <v>45853</v>
      </c>
      <c r="Y56">
        <v>0</v>
      </c>
      <c r="Z56">
        <v>1290900</v>
      </c>
      <c r="AA56" t="s">
        <v>1568</v>
      </c>
      <c r="AB56" t="s">
        <v>246</v>
      </c>
      <c r="AC56" t="s">
        <v>121</v>
      </c>
      <c r="AD56" t="s">
        <v>255</v>
      </c>
      <c r="AE56" t="str">
        <f>IF(B56&gt;0,IF(MID(H56,1,3)="CTE","CERRADO",IF(MID(H56,1,3)="CER","CERRADO",IF(MID(F56,1,4)="REPR","REPROGRAMADO",IF(K56&lt;&gt;'PLAN SEMANAL'!$A$2,"REPROGRAMADO","ABIERTO")))),"")</f>
        <v>CERRADO</v>
      </c>
      <c r="AI56">
        <f>IF(B56&gt;0,(SUMIFS('IW49 PLAN SEMANAL'!H:H,'IW49 PLAN SEMANAL'!A:A,'IW38 PLAN SEMANAL'!B56)),"")</f>
        <v>3</v>
      </c>
      <c r="AJ56" t="str">
        <f t="shared" si="0"/>
        <v>Backlog</v>
      </c>
      <c r="AL56" t="str">
        <f t="shared" si="1"/>
        <v/>
      </c>
    </row>
    <row r="57" spans="1:38" x14ac:dyDescent="0.35">
      <c r="A57" t="s">
        <v>284</v>
      </c>
      <c r="B57">
        <v>6619201</v>
      </c>
      <c r="C57" t="s">
        <v>123</v>
      </c>
      <c r="D57" t="s">
        <v>6408</v>
      </c>
      <c r="E57" t="s">
        <v>310</v>
      </c>
      <c r="F57" t="s">
        <v>259</v>
      </c>
      <c r="H57" t="s">
        <v>260</v>
      </c>
      <c r="I57" s="16">
        <v>45850</v>
      </c>
      <c r="J57" s="16">
        <v>45850</v>
      </c>
      <c r="K57" t="s">
        <v>5406</v>
      </c>
      <c r="L57">
        <v>1212120</v>
      </c>
      <c r="M57" t="s">
        <v>285</v>
      </c>
      <c r="N57" s="16">
        <v>45852</v>
      </c>
      <c r="O57" s="16">
        <v>45852</v>
      </c>
      <c r="P57">
        <v>10014654</v>
      </c>
      <c r="Q57" t="s">
        <v>284</v>
      </c>
      <c r="R57">
        <v>1204.93</v>
      </c>
      <c r="S57" t="s">
        <v>343</v>
      </c>
      <c r="T57" t="s">
        <v>1203</v>
      </c>
      <c r="U57">
        <v>11611521</v>
      </c>
      <c r="V57" s="16">
        <v>45833</v>
      </c>
      <c r="W57" s="16">
        <v>45854</v>
      </c>
      <c r="X57" s="16">
        <v>45854</v>
      </c>
      <c r="Y57">
        <v>1204.93</v>
      </c>
      <c r="Z57">
        <v>1290900</v>
      </c>
      <c r="AA57" t="s">
        <v>1568</v>
      </c>
      <c r="AB57" t="s">
        <v>247</v>
      </c>
      <c r="AC57" t="s">
        <v>121</v>
      </c>
      <c r="AD57" t="s">
        <v>255</v>
      </c>
      <c r="AE57" t="str">
        <f>IF(B57&gt;0,IF(MID(H57,1,3)="CTE","CERRADO",IF(MID(H57,1,3)="CER","CERRADO",IF(MID(F57,1,4)="REPR","REPROGRAMADO",IF(K57&lt;&gt;'PLAN SEMANAL'!$A$2,"REPROGRAMADO","ABIERTO")))),"")</f>
        <v>CERRADO</v>
      </c>
      <c r="AI57">
        <f>IF(B57&gt;0,(SUMIFS('IW49 PLAN SEMANAL'!H:H,'IW49 PLAN SEMANAL'!A:A,'IW38 PLAN SEMANAL'!B57)),"")</f>
        <v>4</v>
      </c>
      <c r="AJ57" t="str">
        <f t="shared" si="0"/>
        <v>Backlog</v>
      </c>
      <c r="AL57" t="str">
        <f t="shared" si="1"/>
        <v/>
      </c>
    </row>
    <row r="58" spans="1:38" x14ac:dyDescent="0.35">
      <c r="A58" t="s">
        <v>284</v>
      </c>
      <c r="B58">
        <v>6619195</v>
      </c>
      <c r="C58" t="s">
        <v>123</v>
      </c>
      <c r="D58" t="s">
        <v>6410</v>
      </c>
      <c r="E58" t="s">
        <v>310</v>
      </c>
      <c r="F58" t="s">
        <v>259</v>
      </c>
      <c r="H58" t="s">
        <v>260</v>
      </c>
      <c r="I58" s="16">
        <v>45850</v>
      </c>
      <c r="J58" s="16">
        <v>45850</v>
      </c>
      <c r="K58" t="s">
        <v>5406</v>
      </c>
      <c r="L58">
        <v>1212120</v>
      </c>
      <c r="M58" t="s">
        <v>285</v>
      </c>
      <c r="N58" s="16">
        <v>45852</v>
      </c>
      <c r="O58" s="16">
        <v>45852</v>
      </c>
      <c r="P58">
        <v>10014654</v>
      </c>
      <c r="Q58" t="s">
        <v>284</v>
      </c>
      <c r="R58">
        <v>655.95</v>
      </c>
      <c r="S58" t="s">
        <v>343</v>
      </c>
      <c r="T58" t="s">
        <v>1203</v>
      </c>
      <c r="U58">
        <v>11611579</v>
      </c>
      <c r="V58" s="16">
        <v>45833</v>
      </c>
      <c r="W58" s="16">
        <v>45854</v>
      </c>
      <c r="X58" s="16">
        <v>45854</v>
      </c>
      <c r="Y58">
        <v>655.95</v>
      </c>
      <c r="Z58">
        <v>1290900</v>
      </c>
      <c r="AA58" t="s">
        <v>1568</v>
      </c>
      <c r="AB58" t="s">
        <v>247</v>
      </c>
      <c r="AC58" t="s">
        <v>121</v>
      </c>
      <c r="AD58" t="s">
        <v>255</v>
      </c>
      <c r="AE58" t="str">
        <f>IF(B58&gt;0,IF(MID(H58,1,3)="CTE","CERRADO",IF(MID(H58,1,3)="CER","CERRADO",IF(MID(F58,1,4)="REPR","REPROGRAMADO",IF(K58&lt;&gt;'PLAN SEMANAL'!$A$2,"REPROGRAMADO","ABIERTO")))),"")</f>
        <v>CERRADO</v>
      </c>
      <c r="AI58">
        <f>IF(B58&gt;0,(SUMIFS('IW49 PLAN SEMANAL'!H:H,'IW49 PLAN SEMANAL'!A:A,'IW38 PLAN SEMANAL'!B58)),"")</f>
        <v>1</v>
      </c>
      <c r="AJ58" t="str">
        <f t="shared" si="0"/>
        <v>Backlog</v>
      </c>
      <c r="AL58" t="str">
        <f t="shared" si="1"/>
        <v/>
      </c>
    </row>
    <row r="59" spans="1:38" x14ac:dyDescent="0.35">
      <c r="A59" t="s">
        <v>284</v>
      </c>
      <c r="B59">
        <v>6619100</v>
      </c>
      <c r="C59" t="s">
        <v>123</v>
      </c>
      <c r="D59" t="s">
        <v>6411</v>
      </c>
      <c r="E59" t="s">
        <v>310</v>
      </c>
      <c r="F59" t="s">
        <v>259</v>
      </c>
      <c r="H59" t="s">
        <v>300</v>
      </c>
      <c r="I59" s="16">
        <v>45850</v>
      </c>
      <c r="J59" s="16">
        <v>45850</v>
      </c>
      <c r="K59" t="s">
        <v>5406</v>
      </c>
      <c r="L59">
        <v>1212120</v>
      </c>
      <c r="M59" t="s">
        <v>285</v>
      </c>
      <c r="N59" s="16">
        <v>45852</v>
      </c>
      <c r="O59" s="16">
        <v>45852</v>
      </c>
      <c r="P59">
        <v>10014654</v>
      </c>
      <c r="Q59" t="s">
        <v>284</v>
      </c>
      <c r="R59">
        <v>0</v>
      </c>
      <c r="S59" t="s">
        <v>343</v>
      </c>
      <c r="T59" t="s">
        <v>1203</v>
      </c>
      <c r="U59">
        <v>11611520</v>
      </c>
      <c r="V59" s="16">
        <v>45833</v>
      </c>
      <c r="W59" s="16">
        <v>45854</v>
      </c>
      <c r="X59" s="16">
        <v>45854</v>
      </c>
      <c r="Y59">
        <v>0</v>
      </c>
      <c r="Z59">
        <v>1290900</v>
      </c>
      <c r="AA59" t="s">
        <v>1568</v>
      </c>
      <c r="AB59" t="s">
        <v>247</v>
      </c>
      <c r="AC59" t="s">
        <v>121</v>
      </c>
      <c r="AD59" t="s">
        <v>255</v>
      </c>
      <c r="AE59" t="str">
        <f>IF(B59&gt;0,IF(MID(H59,1,3)="CTE","CERRADO",IF(MID(H59,1,3)="CER","CERRADO",IF(MID(F59,1,4)="REPR","REPROGRAMADO",IF(K59&lt;&gt;'PLAN SEMANAL'!$A$2,"REPROGRAMADO","ABIERTO")))),"")</f>
        <v>CERRADO</v>
      </c>
      <c r="AI59">
        <f>IF(B59&gt;0,(SUMIFS('IW49 PLAN SEMANAL'!H:H,'IW49 PLAN SEMANAL'!A:A,'IW38 PLAN SEMANAL'!B59)),"")</f>
        <v>4</v>
      </c>
      <c r="AJ59" t="str">
        <f t="shared" si="0"/>
        <v>Backlog</v>
      </c>
      <c r="AL59" t="str">
        <f t="shared" si="1"/>
        <v/>
      </c>
    </row>
    <row r="60" spans="1:38" x14ac:dyDescent="0.35">
      <c r="A60" t="s">
        <v>284</v>
      </c>
      <c r="B60">
        <v>6619098</v>
      </c>
      <c r="C60" t="s">
        <v>123</v>
      </c>
      <c r="D60" t="s">
        <v>7995</v>
      </c>
      <c r="E60" t="s">
        <v>251</v>
      </c>
      <c r="F60" t="s">
        <v>259</v>
      </c>
      <c r="H60" t="s">
        <v>415</v>
      </c>
      <c r="I60" s="16">
        <v>45850</v>
      </c>
      <c r="J60" s="16">
        <v>45850</v>
      </c>
      <c r="K60" t="s">
        <v>5406</v>
      </c>
      <c r="L60">
        <v>1212120</v>
      </c>
      <c r="M60" t="s">
        <v>285</v>
      </c>
      <c r="N60" s="16">
        <v>45852</v>
      </c>
      <c r="O60" s="16">
        <v>45852</v>
      </c>
      <c r="P60">
        <v>10014654</v>
      </c>
      <c r="Q60" t="s">
        <v>284</v>
      </c>
      <c r="R60">
        <v>0</v>
      </c>
      <c r="S60" t="s">
        <v>343</v>
      </c>
      <c r="T60" t="s">
        <v>1203</v>
      </c>
      <c r="U60">
        <v>11611518</v>
      </c>
      <c r="V60" s="16">
        <v>45833</v>
      </c>
      <c r="W60" s="16">
        <v>45854</v>
      </c>
      <c r="X60" s="16">
        <v>45854</v>
      </c>
      <c r="Y60">
        <v>0</v>
      </c>
      <c r="Z60">
        <v>1290900</v>
      </c>
      <c r="AA60" t="s">
        <v>1568</v>
      </c>
      <c r="AB60" t="s">
        <v>247</v>
      </c>
      <c r="AC60" t="s">
        <v>121</v>
      </c>
      <c r="AD60" t="s">
        <v>255</v>
      </c>
      <c r="AE60" t="str">
        <f>IF(B60&gt;0,IF(MID(H60,1,3)="CTE","CERRADO",IF(MID(H60,1,3)="CER","CERRADO",IF(MID(F60,1,4)="REPR","REPROGRAMADO",IF(K60&lt;&gt;'PLAN SEMANAL'!$A$2,"REPROGRAMADO","ABIERTO")))),"")</f>
        <v>CERRADO</v>
      </c>
      <c r="AI60">
        <f>IF(B60&gt;0,(SUMIFS('IW49 PLAN SEMANAL'!H:H,'IW49 PLAN SEMANAL'!A:A,'IW38 PLAN SEMANAL'!B60)),"")</f>
        <v>12</v>
      </c>
      <c r="AJ60" t="str">
        <f t="shared" si="0"/>
        <v>Componente</v>
      </c>
      <c r="AL60" t="str">
        <f t="shared" si="1"/>
        <v/>
      </c>
    </row>
    <row r="61" spans="1:38" x14ac:dyDescent="0.35">
      <c r="A61" t="s">
        <v>210</v>
      </c>
      <c r="B61">
        <v>6619095</v>
      </c>
      <c r="C61" t="s">
        <v>129</v>
      </c>
      <c r="D61" t="s">
        <v>6412</v>
      </c>
      <c r="E61" t="s">
        <v>310</v>
      </c>
      <c r="F61" t="s">
        <v>259</v>
      </c>
      <c r="H61" t="s">
        <v>268</v>
      </c>
      <c r="I61" s="16">
        <v>45845</v>
      </c>
      <c r="J61" s="16">
        <v>45845</v>
      </c>
      <c r="K61" t="s">
        <v>5406</v>
      </c>
      <c r="L61">
        <v>1213130</v>
      </c>
      <c r="M61" t="s">
        <v>395</v>
      </c>
      <c r="N61" s="16">
        <v>45845</v>
      </c>
      <c r="O61" s="16">
        <v>45845</v>
      </c>
      <c r="P61">
        <v>10014608</v>
      </c>
      <c r="Q61" t="s">
        <v>210</v>
      </c>
      <c r="R61">
        <v>183.6</v>
      </c>
      <c r="S61" t="s">
        <v>3891</v>
      </c>
      <c r="T61" t="s">
        <v>291</v>
      </c>
      <c r="U61">
        <v>11610674</v>
      </c>
      <c r="V61" s="16">
        <v>45833</v>
      </c>
      <c r="W61" s="16">
        <v>45846</v>
      </c>
      <c r="X61" s="16">
        <v>45846</v>
      </c>
      <c r="Y61">
        <v>183.6</v>
      </c>
      <c r="Z61">
        <v>1290900</v>
      </c>
      <c r="AA61" t="s">
        <v>1568</v>
      </c>
      <c r="AB61" t="s">
        <v>245</v>
      </c>
      <c r="AC61" t="s">
        <v>121</v>
      </c>
      <c r="AD61" t="s">
        <v>255</v>
      </c>
      <c r="AE61" t="str">
        <f>IF(B61&gt;0,IF(MID(H61,1,3)="CTE","CERRADO",IF(MID(H61,1,3)="CER","CERRADO",IF(MID(F61,1,4)="REPR","REPROGRAMADO",IF(K61&lt;&gt;'PLAN SEMANAL'!$A$2,"REPROGRAMADO","ABIERTO")))),"")</f>
        <v>CERRADO</v>
      </c>
      <c r="AI61">
        <f>IF(B61&gt;0,(SUMIFS('IW49 PLAN SEMANAL'!H:H,'IW49 PLAN SEMANAL'!A:A,'IW38 PLAN SEMANAL'!B61)),"")</f>
        <v>1</v>
      </c>
      <c r="AJ61" t="str">
        <f t="shared" si="0"/>
        <v>Backlog</v>
      </c>
      <c r="AL61" t="str">
        <f t="shared" si="1"/>
        <v/>
      </c>
    </row>
    <row r="62" spans="1:38" x14ac:dyDescent="0.35">
      <c r="A62" t="s">
        <v>227</v>
      </c>
      <c r="B62">
        <v>6619081</v>
      </c>
      <c r="C62" t="s">
        <v>129</v>
      </c>
      <c r="D62" t="s">
        <v>6418</v>
      </c>
      <c r="E62" t="s">
        <v>310</v>
      </c>
      <c r="F62" t="s">
        <v>259</v>
      </c>
      <c r="H62" t="s">
        <v>336</v>
      </c>
      <c r="I62" s="16">
        <v>45850</v>
      </c>
      <c r="J62" s="16">
        <v>45850</v>
      </c>
      <c r="K62" t="s">
        <v>5406</v>
      </c>
      <c r="L62">
        <v>1213130</v>
      </c>
      <c r="M62" t="s">
        <v>305</v>
      </c>
      <c r="P62">
        <v>10014606</v>
      </c>
      <c r="Q62" t="s">
        <v>227</v>
      </c>
      <c r="R62">
        <v>0</v>
      </c>
      <c r="S62" t="s">
        <v>3891</v>
      </c>
      <c r="T62" t="s">
        <v>291</v>
      </c>
      <c r="U62">
        <v>11608780</v>
      </c>
      <c r="V62" s="16">
        <v>45833</v>
      </c>
      <c r="W62" s="16">
        <v>45850</v>
      </c>
      <c r="X62" s="16">
        <v>45848</v>
      </c>
      <c r="Y62">
        <v>0</v>
      </c>
      <c r="Z62">
        <v>1290900</v>
      </c>
      <c r="AA62" t="s">
        <v>1568</v>
      </c>
      <c r="AB62" t="s">
        <v>245</v>
      </c>
      <c r="AC62" t="s">
        <v>121</v>
      </c>
      <c r="AD62" t="s">
        <v>255</v>
      </c>
      <c r="AE62" t="str">
        <f>IF(B62&gt;0,IF(MID(H62,1,3)="CTE","CERRADO",IF(MID(H62,1,3)="CER","CERRADO",IF(MID(F62,1,4)="REPR","REPROGRAMADO",IF(K62&lt;&gt;'PLAN SEMANAL'!$A$2,"REPROGRAMADO","ABIERTO")))),"")</f>
        <v>ABIERTO</v>
      </c>
      <c r="AI62">
        <f>IF(B62&gt;0,(SUMIFS('IW49 PLAN SEMANAL'!H:H,'IW49 PLAN SEMANAL'!A:A,'IW38 PLAN SEMANAL'!B62)),"")</f>
        <v>2</v>
      </c>
      <c r="AJ62" t="str">
        <f t="shared" si="0"/>
        <v>Backlog</v>
      </c>
      <c r="AL62" t="str">
        <f t="shared" si="1"/>
        <v/>
      </c>
    </row>
    <row r="63" spans="1:38" x14ac:dyDescent="0.35">
      <c r="A63" t="s">
        <v>3804</v>
      </c>
      <c r="B63">
        <v>6618268</v>
      </c>
      <c r="C63" t="s">
        <v>123</v>
      </c>
      <c r="D63" t="s">
        <v>8062</v>
      </c>
      <c r="E63" t="s">
        <v>251</v>
      </c>
      <c r="F63" t="s">
        <v>379</v>
      </c>
      <c r="G63" t="s">
        <v>316</v>
      </c>
      <c r="H63" t="s">
        <v>225</v>
      </c>
      <c r="I63" s="16">
        <v>45847</v>
      </c>
      <c r="J63" s="16">
        <v>45847</v>
      </c>
      <c r="K63" t="s">
        <v>5406</v>
      </c>
      <c r="L63">
        <v>1210102</v>
      </c>
      <c r="M63" t="s">
        <v>3805</v>
      </c>
      <c r="P63">
        <v>10018963</v>
      </c>
      <c r="Q63" t="s">
        <v>3806</v>
      </c>
      <c r="R63">
        <v>49959.83</v>
      </c>
      <c r="S63" t="s">
        <v>7573</v>
      </c>
      <c r="T63" t="s">
        <v>1203</v>
      </c>
      <c r="U63">
        <v>11610643</v>
      </c>
      <c r="V63" s="16">
        <v>45833</v>
      </c>
      <c r="W63" s="16">
        <v>45847</v>
      </c>
      <c r="X63" s="16">
        <v>45854</v>
      </c>
      <c r="Y63">
        <v>49959.83</v>
      </c>
      <c r="Z63">
        <v>1290900</v>
      </c>
      <c r="AA63" t="s">
        <v>1568</v>
      </c>
      <c r="AB63" t="s">
        <v>248</v>
      </c>
      <c r="AC63" t="s">
        <v>121</v>
      </c>
      <c r="AD63" t="s">
        <v>255</v>
      </c>
      <c r="AE63" t="str">
        <f>IF(B63&gt;0,IF(MID(H63,1,3)="CTE","CERRADO",IF(MID(H63,1,3)="CER","CERRADO",IF(MID(F63,1,4)="REPR","REPROGRAMADO",IF(K63&lt;&gt;'PLAN SEMANAL'!$A$2,"REPROGRAMADO","ABIERTO")))),"")</f>
        <v>REPROGRAMADO</v>
      </c>
      <c r="AI63">
        <f>IF(B63&gt;0,(SUMIFS('IW49 PLAN SEMANAL'!H:H,'IW49 PLAN SEMANAL'!A:A,'IW38 PLAN SEMANAL'!B63)),"")</f>
        <v>45.5</v>
      </c>
      <c r="AJ63" t="str">
        <f t="shared" si="0"/>
        <v/>
      </c>
      <c r="AL63" t="str">
        <f t="shared" si="1"/>
        <v>R01</v>
      </c>
    </row>
    <row r="64" spans="1:38" x14ac:dyDescent="0.35">
      <c r="A64" t="s">
        <v>242</v>
      </c>
      <c r="B64">
        <v>6618266</v>
      </c>
      <c r="C64" t="s">
        <v>129</v>
      </c>
      <c r="D64" t="s">
        <v>8120</v>
      </c>
      <c r="E64" t="s">
        <v>251</v>
      </c>
      <c r="F64" t="s">
        <v>259</v>
      </c>
      <c r="H64" t="s">
        <v>1531</v>
      </c>
      <c r="I64" s="16">
        <v>45850</v>
      </c>
      <c r="J64" s="16">
        <v>45850</v>
      </c>
      <c r="K64" t="s">
        <v>5406</v>
      </c>
      <c r="L64">
        <v>1215150</v>
      </c>
      <c r="M64" t="s">
        <v>330</v>
      </c>
      <c r="P64">
        <v>10014637</v>
      </c>
      <c r="Q64" t="s">
        <v>242</v>
      </c>
      <c r="R64">
        <v>3958.86</v>
      </c>
      <c r="S64" t="s">
        <v>7573</v>
      </c>
      <c r="T64" t="s">
        <v>262</v>
      </c>
      <c r="U64">
        <v>11610641</v>
      </c>
      <c r="V64" s="16">
        <v>45833</v>
      </c>
      <c r="W64" s="16">
        <v>45853</v>
      </c>
      <c r="X64" s="16">
        <v>45853</v>
      </c>
      <c r="Y64">
        <v>3958.86</v>
      </c>
      <c r="Z64">
        <v>1290900</v>
      </c>
      <c r="AA64" t="s">
        <v>1568</v>
      </c>
      <c r="AB64" t="s">
        <v>246</v>
      </c>
      <c r="AC64" t="s">
        <v>121</v>
      </c>
      <c r="AD64" t="s">
        <v>255</v>
      </c>
      <c r="AE64" t="str">
        <f>IF(B64&gt;0,IF(MID(H64,1,3)="CTE","CERRADO",IF(MID(H64,1,3)="CER","CERRADO",IF(MID(F64,1,4)="REPR","REPROGRAMADO",IF(K64&lt;&gt;'PLAN SEMANAL'!$A$2,"REPROGRAMADO","ABIERTO")))),"")</f>
        <v>CERRADO</v>
      </c>
      <c r="AI64">
        <f>IF(B64&gt;0,(SUMIFS('IW49 PLAN SEMANAL'!H:H,'IW49 PLAN SEMANAL'!A:A,'IW38 PLAN SEMANAL'!B64)),"")</f>
        <v>35</v>
      </c>
      <c r="AJ64" t="str">
        <f t="shared" si="0"/>
        <v/>
      </c>
      <c r="AL64" t="str">
        <f t="shared" si="1"/>
        <v/>
      </c>
    </row>
    <row r="65" spans="1:38" x14ac:dyDescent="0.35">
      <c r="A65" t="s">
        <v>272</v>
      </c>
      <c r="B65">
        <v>6617677</v>
      </c>
      <c r="C65" t="s">
        <v>123</v>
      </c>
      <c r="D65" t="s">
        <v>7458</v>
      </c>
      <c r="E65" t="s">
        <v>251</v>
      </c>
      <c r="F65" t="s">
        <v>259</v>
      </c>
      <c r="H65" t="s">
        <v>260</v>
      </c>
      <c r="I65" s="16">
        <v>45846</v>
      </c>
      <c r="J65" s="16">
        <v>45846</v>
      </c>
      <c r="K65" t="s">
        <v>5406</v>
      </c>
      <c r="L65">
        <v>1210102</v>
      </c>
      <c r="M65" t="s">
        <v>273</v>
      </c>
      <c r="N65" s="16">
        <v>45846</v>
      </c>
      <c r="O65" s="16">
        <v>45846</v>
      </c>
      <c r="P65">
        <v>10017653</v>
      </c>
      <c r="Q65" t="s">
        <v>165</v>
      </c>
      <c r="R65">
        <v>5047.3999999999996</v>
      </c>
      <c r="S65" t="s">
        <v>7513</v>
      </c>
      <c r="T65" t="s">
        <v>293</v>
      </c>
      <c r="U65">
        <v>11610019</v>
      </c>
      <c r="V65" s="16">
        <v>45832</v>
      </c>
      <c r="W65" s="16">
        <v>45846</v>
      </c>
      <c r="X65" s="16">
        <v>45846</v>
      </c>
      <c r="Y65">
        <v>5047.3999999999996</v>
      </c>
      <c r="Z65">
        <v>1290900</v>
      </c>
      <c r="AA65" t="s">
        <v>1568</v>
      </c>
      <c r="AB65" t="s">
        <v>248</v>
      </c>
      <c r="AC65" t="s">
        <v>121</v>
      </c>
      <c r="AD65" t="s">
        <v>255</v>
      </c>
      <c r="AE65" t="str">
        <f>IF(B65&gt;0,IF(MID(H65,1,3)="CTE","CERRADO",IF(MID(H65,1,3)="CER","CERRADO",IF(MID(F65,1,4)="REPR","REPROGRAMADO",IF(K65&lt;&gt;'PLAN SEMANAL'!$A$2,"REPROGRAMADO","ABIERTO")))),"")</f>
        <v>CERRADO</v>
      </c>
      <c r="AI65">
        <f>IF(B65&gt;0,(SUMIFS('IW49 PLAN SEMANAL'!H:H,'IW49 PLAN SEMANAL'!A:A,'IW38 PLAN SEMANAL'!B65)),"")</f>
        <v>26</v>
      </c>
      <c r="AJ65" t="str">
        <f t="shared" si="0"/>
        <v/>
      </c>
      <c r="AL65" t="str">
        <f t="shared" si="1"/>
        <v/>
      </c>
    </row>
    <row r="66" spans="1:38" x14ac:dyDescent="0.35">
      <c r="A66" t="s">
        <v>313</v>
      </c>
      <c r="B66">
        <v>6617676</v>
      </c>
      <c r="C66" t="s">
        <v>129</v>
      </c>
      <c r="D66" t="s">
        <v>7472</v>
      </c>
      <c r="E66" t="s">
        <v>251</v>
      </c>
      <c r="F66" t="s">
        <v>259</v>
      </c>
      <c r="H66" t="s">
        <v>268</v>
      </c>
      <c r="I66" s="16">
        <v>45846</v>
      </c>
      <c r="J66" s="16">
        <v>45846</v>
      </c>
      <c r="K66" t="s">
        <v>5406</v>
      </c>
      <c r="L66">
        <v>1213130</v>
      </c>
      <c r="M66" t="s">
        <v>314</v>
      </c>
      <c r="N66" s="16">
        <v>45846</v>
      </c>
      <c r="O66" s="16">
        <v>45847</v>
      </c>
      <c r="P66">
        <v>10014619</v>
      </c>
      <c r="Q66" t="s">
        <v>313</v>
      </c>
      <c r="R66">
        <v>18363.650000000001</v>
      </c>
      <c r="S66" t="s">
        <v>7513</v>
      </c>
      <c r="T66" t="s">
        <v>291</v>
      </c>
      <c r="U66">
        <v>11610018</v>
      </c>
      <c r="V66" s="16">
        <v>45832</v>
      </c>
      <c r="W66" s="16">
        <v>45848</v>
      </c>
      <c r="X66" s="16">
        <v>45848</v>
      </c>
      <c r="Y66">
        <v>18363.650000000001</v>
      </c>
      <c r="Z66">
        <v>1290900</v>
      </c>
      <c r="AA66" t="s">
        <v>1568</v>
      </c>
      <c r="AB66" t="s">
        <v>245</v>
      </c>
      <c r="AC66" t="s">
        <v>121</v>
      </c>
      <c r="AD66" t="s">
        <v>255</v>
      </c>
      <c r="AE66" t="str">
        <f>IF(B66&gt;0,IF(MID(H66,1,3)="CTE","CERRADO",IF(MID(H66,1,3)="CER","CERRADO",IF(MID(F66,1,4)="REPR","REPROGRAMADO",IF(K66&lt;&gt;'PLAN SEMANAL'!$A$2,"REPROGRAMADO","ABIERTO")))),"")</f>
        <v>CERRADO</v>
      </c>
      <c r="AI66">
        <f>IF(B66&gt;0,(SUMIFS('IW49 PLAN SEMANAL'!H:H,'IW49 PLAN SEMANAL'!A:A,'IW38 PLAN SEMANAL'!B66)),"")</f>
        <v>58</v>
      </c>
      <c r="AJ66" t="str">
        <f t="shared" ref="AJ66:AJ129" si="2">IF(B66&gt;0,(IF(MID(D66,1,3)="CO_","Componente",(IF(MID(D66,1,3)="CC_","Componente",(IF(MID(D66,1,2)="BL","Backlog","")))))),"")</f>
        <v/>
      </c>
      <c r="AL66" t="str">
        <f t="shared" ref="AL66:AL129" si="3">IF(B66&gt;0,IF(AE66="REPROGRAMADO",(IF(G66&lt;1,"Sin detalle",G66)),""),"")</f>
        <v/>
      </c>
    </row>
    <row r="67" spans="1:38" x14ac:dyDescent="0.35">
      <c r="A67" t="s">
        <v>148</v>
      </c>
      <c r="B67">
        <v>6617675</v>
      </c>
      <c r="C67" t="s">
        <v>129</v>
      </c>
      <c r="D67" t="s">
        <v>7574</v>
      </c>
      <c r="E67" t="s">
        <v>251</v>
      </c>
      <c r="F67" t="s">
        <v>259</v>
      </c>
      <c r="H67" t="s">
        <v>225</v>
      </c>
      <c r="I67" s="16">
        <v>45849</v>
      </c>
      <c r="J67" s="16">
        <v>45849</v>
      </c>
      <c r="K67" t="s">
        <v>5406</v>
      </c>
      <c r="L67">
        <v>1213130</v>
      </c>
      <c r="M67" t="s">
        <v>297</v>
      </c>
      <c r="P67">
        <v>10014617</v>
      </c>
      <c r="Q67" t="s">
        <v>148</v>
      </c>
      <c r="R67">
        <v>10434.1</v>
      </c>
      <c r="S67" t="s">
        <v>7513</v>
      </c>
      <c r="T67" t="s">
        <v>3891</v>
      </c>
      <c r="U67">
        <v>11610017</v>
      </c>
      <c r="V67" s="16">
        <v>45832</v>
      </c>
      <c r="W67" s="16">
        <v>45849</v>
      </c>
      <c r="X67" s="16">
        <v>45845</v>
      </c>
      <c r="Y67">
        <v>10434.1</v>
      </c>
      <c r="Z67">
        <v>1290900</v>
      </c>
      <c r="AA67" t="s">
        <v>1568</v>
      </c>
      <c r="AB67" t="s">
        <v>245</v>
      </c>
      <c r="AC67" t="s">
        <v>121</v>
      </c>
      <c r="AD67" t="s">
        <v>255</v>
      </c>
      <c r="AE67" t="str">
        <f>IF(B67&gt;0,IF(MID(H67,1,3)="CTE","CERRADO",IF(MID(H67,1,3)="CER","CERRADO",IF(MID(F67,1,4)="REPR","REPROGRAMADO",IF(K67&lt;&gt;'PLAN SEMANAL'!$A$2,"REPROGRAMADO","ABIERTO")))),"")</f>
        <v>ABIERTO</v>
      </c>
      <c r="AI67">
        <f>IF(B67&gt;0,(SUMIFS('IW49 PLAN SEMANAL'!H:H,'IW49 PLAN SEMANAL'!A:A,'IW38 PLAN SEMANAL'!B67)),"")</f>
        <v>58</v>
      </c>
      <c r="AJ67" t="str">
        <f t="shared" si="2"/>
        <v/>
      </c>
      <c r="AL67" t="str">
        <f t="shared" si="3"/>
        <v/>
      </c>
    </row>
    <row r="68" spans="1:38" x14ac:dyDescent="0.35">
      <c r="A68" t="s">
        <v>210</v>
      </c>
      <c r="B68">
        <v>6617673</v>
      </c>
      <c r="C68" t="s">
        <v>129</v>
      </c>
      <c r="D68" t="s">
        <v>7448</v>
      </c>
      <c r="E68" t="s">
        <v>251</v>
      </c>
      <c r="F68" t="s">
        <v>259</v>
      </c>
      <c r="H68" t="s">
        <v>268</v>
      </c>
      <c r="I68" s="16">
        <v>45845</v>
      </c>
      <c r="J68" s="16">
        <v>45845</v>
      </c>
      <c r="K68" t="s">
        <v>5406</v>
      </c>
      <c r="L68">
        <v>1213130</v>
      </c>
      <c r="M68" t="s">
        <v>395</v>
      </c>
      <c r="N68" s="16">
        <v>45845</v>
      </c>
      <c r="O68" s="16">
        <v>45845</v>
      </c>
      <c r="P68">
        <v>10014608</v>
      </c>
      <c r="Q68" t="s">
        <v>210</v>
      </c>
      <c r="R68">
        <v>11476.04</v>
      </c>
      <c r="S68" t="s">
        <v>7513</v>
      </c>
      <c r="T68" t="s">
        <v>291</v>
      </c>
      <c r="U68">
        <v>11610015</v>
      </c>
      <c r="V68" s="16">
        <v>45832</v>
      </c>
      <c r="W68" s="16">
        <v>45846</v>
      </c>
      <c r="X68" s="16">
        <v>45846</v>
      </c>
      <c r="Y68">
        <v>11476.04</v>
      </c>
      <c r="Z68">
        <v>1290900</v>
      </c>
      <c r="AA68" t="s">
        <v>1568</v>
      </c>
      <c r="AB68" t="s">
        <v>245</v>
      </c>
      <c r="AC68" t="s">
        <v>121</v>
      </c>
      <c r="AD68" t="s">
        <v>255</v>
      </c>
      <c r="AE68" t="str">
        <f>IF(B68&gt;0,IF(MID(H68,1,3)="CTE","CERRADO",IF(MID(H68,1,3)="CER","CERRADO",IF(MID(F68,1,4)="REPR","REPROGRAMADO",IF(K68&lt;&gt;'PLAN SEMANAL'!$A$2,"REPROGRAMADO","ABIERTO")))),"")</f>
        <v>CERRADO</v>
      </c>
      <c r="AI68">
        <f>IF(B68&gt;0,(SUMIFS('IW49 PLAN SEMANAL'!H:H,'IW49 PLAN SEMANAL'!A:A,'IW38 PLAN SEMANAL'!B68)),"")</f>
        <v>58</v>
      </c>
      <c r="AJ68" t="str">
        <f t="shared" si="2"/>
        <v/>
      </c>
      <c r="AL68" t="str">
        <f t="shared" si="3"/>
        <v/>
      </c>
    </row>
    <row r="69" spans="1:38" x14ac:dyDescent="0.35">
      <c r="A69" t="s">
        <v>240</v>
      </c>
      <c r="B69">
        <v>6617672</v>
      </c>
      <c r="C69" t="s">
        <v>129</v>
      </c>
      <c r="D69" t="s">
        <v>7802</v>
      </c>
      <c r="E69" t="s">
        <v>251</v>
      </c>
      <c r="F69" t="s">
        <v>259</v>
      </c>
      <c r="H69" t="s">
        <v>3523</v>
      </c>
      <c r="I69" s="16">
        <v>45850</v>
      </c>
      <c r="J69" s="16">
        <v>45850</v>
      </c>
      <c r="K69" t="s">
        <v>5406</v>
      </c>
      <c r="L69">
        <v>1213130</v>
      </c>
      <c r="M69" t="s">
        <v>304</v>
      </c>
      <c r="P69">
        <v>10014607</v>
      </c>
      <c r="Q69" t="s">
        <v>240</v>
      </c>
      <c r="R69">
        <v>6203.15</v>
      </c>
      <c r="S69" t="s">
        <v>7513</v>
      </c>
      <c r="T69" t="s">
        <v>262</v>
      </c>
      <c r="U69">
        <v>11610014</v>
      </c>
      <c r="V69" s="16">
        <v>45832</v>
      </c>
      <c r="W69" s="16">
        <v>45851</v>
      </c>
      <c r="X69" s="16">
        <v>45851</v>
      </c>
      <c r="Y69">
        <v>6203.15</v>
      </c>
      <c r="Z69">
        <v>1290900</v>
      </c>
      <c r="AA69" t="s">
        <v>1568</v>
      </c>
      <c r="AB69" t="s">
        <v>245</v>
      </c>
      <c r="AC69" t="s">
        <v>121</v>
      </c>
      <c r="AD69" t="s">
        <v>255</v>
      </c>
      <c r="AE69" t="str">
        <f>IF(B69&gt;0,IF(MID(H69,1,3)="CTE","CERRADO",IF(MID(H69,1,3)="CER","CERRADO",IF(MID(F69,1,4)="REPR","REPROGRAMADO",IF(K69&lt;&gt;'PLAN SEMANAL'!$A$2,"REPROGRAMADO","ABIERTO")))),"")</f>
        <v>CERRADO</v>
      </c>
      <c r="AI69">
        <f>IF(B69&gt;0,(SUMIFS('IW49 PLAN SEMANAL'!H:H,'IW49 PLAN SEMANAL'!A:A,'IW38 PLAN SEMANAL'!B69)),"")</f>
        <v>56</v>
      </c>
      <c r="AJ69" t="str">
        <f t="shared" si="2"/>
        <v/>
      </c>
      <c r="AL69" t="str">
        <f t="shared" si="3"/>
        <v/>
      </c>
    </row>
    <row r="70" spans="1:38" x14ac:dyDescent="0.35">
      <c r="A70" t="s">
        <v>231</v>
      </c>
      <c r="B70">
        <v>6617669</v>
      </c>
      <c r="C70" t="s">
        <v>129</v>
      </c>
      <c r="D70" t="s">
        <v>8136</v>
      </c>
      <c r="E70" t="s">
        <v>251</v>
      </c>
      <c r="F70" t="s">
        <v>259</v>
      </c>
      <c r="H70" t="s">
        <v>225</v>
      </c>
      <c r="I70" s="16">
        <v>45850</v>
      </c>
      <c r="J70" s="16">
        <v>45850</v>
      </c>
      <c r="K70" t="s">
        <v>5406</v>
      </c>
      <c r="L70">
        <v>1215150</v>
      </c>
      <c r="M70" t="s">
        <v>331</v>
      </c>
      <c r="P70">
        <v>10014638</v>
      </c>
      <c r="Q70" t="s">
        <v>231</v>
      </c>
      <c r="R70">
        <v>3017.59</v>
      </c>
      <c r="S70" t="s">
        <v>7513</v>
      </c>
      <c r="T70" t="s">
        <v>291</v>
      </c>
      <c r="U70">
        <v>11610011</v>
      </c>
      <c r="V70" s="16">
        <v>45832</v>
      </c>
      <c r="W70" s="16">
        <v>45850</v>
      </c>
      <c r="X70" s="16">
        <v>45848</v>
      </c>
      <c r="Y70">
        <v>3017.59</v>
      </c>
      <c r="Z70">
        <v>1290900</v>
      </c>
      <c r="AA70" t="s">
        <v>1568</v>
      </c>
      <c r="AB70" t="s">
        <v>246</v>
      </c>
      <c r="AC70" t="s">
        <v>121</v>
      </c>
      <c r="AD70" t="s">
        <v>255</v>
      </c>
      <c r="AE70" t="str">
        <f>IF(B70&gt;0,IF(MID(H70,1,3)="CTE","CERRADO",IF(MID(H70,1,3)="CER","CERRADO",IF(MID(F70,1,4)="REPR","REPROGRAMADO",IF(K70&lt;&gt;'PLAN SEMANAL'!$A$2,"REPROGRAMADO","ABIERTO")))),"")</f>
        <v>ABIERTO</v>
      </c>
      <c r="AI70">
        <f>IF(B70&gt;0,(SUMIFS('IW49 PLAN SEMANAL'!H:H,'IW49 PLAN SEMANAL'!A:A,'IW38 PLAN SEMANAL'!B70)),"")</f>
        <v>35</v>
      </c>
      <c r="AJ70" t="str">
        <f t="shared" si="2"/>
        <v/>
      </c>
      <c r="AL70" t="str">
        <f t="shared" si="3"/>
        <v/>
      </c>
    </row>
    <row r="71" spans="1:38" x14ac:dyDescent="0.35">
      <c r="A71" t="s">
        <v>152</v>
      </c>
      <c r="B71">
        <v>6617666</v>
      </c>
      <c r="C71" t="s">
        <v>129</v>
      </c>
      <c r="D71" t="s">
        <v>7697</v>
      </c>
      <c r="E71" t="s">
        <v>251</v>
      </c>
      <c r="F71" t="s">
        <v>259</v>
      </c>
      <c r="H71" t="s">
        <v>260</v>
      </c>
      <c r="I71" s="16">
        <v>45847</v>
      </c>
      <c r="J71" s="16">
        <v>45847</v>
      </c>
      <c r="K71" t="s">
        <v>5406</v>
      </c>
      <c r="L71">
        <v>1215156</v>
      </c>
      <c r="M71" t="s">
        <v>307</v>
      </c>
      <c r="N71" s="16">
        <v>45847</v>
      </c>
      <c r="O71" s="16">
        <v>45848</v>
      </c>
      <c r="P71">
        <v>10014641</v>
      </c>
      <c r="Q71" t="s">
        <v>152</v>
      </c>
      <c r="R71">
        <v>7394.54</v>
      </c>
      <c r="S71" t="s">
        <v>7513</v>
      </c>
      <c r="T71" t="s">
        <v>1087</v>
      </c>
      <c r="U71">
        <v>11610008</v>
      </c>
      <c r="V71" s="16">
        <v>45832</v>
      </c>
      <c r="W71" s="16">
        <v>45848</v>
      </c>
      <c r="X71" s="16">
        <v>45851</v>
      </c>
      <c r="Y71">
        <v>7394.54</v>
      </c>
      <c r="Z71">
        <v>1290900</v>
      </c>
      <c r="AA71" t="s">
        <v>1568</v>
      </c>
      <c r="AB71" t="s">
        <v>246</v>
      </c>
      <c r="AC71" t="s">
        <v>121</v>
      </c>
      <c r="AD71" t="s">
        <v>255</v>
      </c>
      <c r="AE71" t="str">
        <f>IF(B71&gt;0,IF(MID(H71,1,3)="CTE","CERRADO",IF(MID(H71,1,3)="CER","CERRADO",IF(MID(F71,1,4)="REPR","REPROGRAMADO",IF(K71&lt;&gt;'PLAN SEMANAL'!$A$2,"REPROGRAMADO","ABIERTO")))),"")</f>
        <v>CERRADO</v>
      </c>
      <c r="AI71">
        <f>IF(B71&gt;0,(SUMIFS('IW49 PLAN SEMANAL'!H:H,'IW49 PLAN SEMANAL'!A:A,'IW38 PLAN SEMANAL'!B71)),"")</f>
        <v>61</v>
      </c>
      <c r="AJ71" t="str">
        <f t="shared" si="2"/>
        <v/>
      </c>
      <c r="AL71" t="str">
        <f t="shared" si="3"/>
        <v/>
      </c>
    </row>
    <row r="72" spans="1:38" x14ac:dyDescent="0.35">
      <c r="A72" t="s">
        <v>236</v>
      </c>
      <c r="B72">
        <v>6617664</v>
      </c>
      <c r="C72" t="s">
        <v>129</v>
      </c>
      <c r="D72" t="s">
        <v>8181</v>
      </c>
      <c r="E72" t="s">
        <v>251</v>
      </c>
      <c r="F72" t="s">
        <v>259</v>
      </c>
      <c r="H72" t="s">
        <v>260</v>
      </c>
      <c r="I72" s="16">
        <v>45849</v>
      </c>
      <c r="J72" s="16">
        <v>45849</v>
      </c>
      <c r="K72" t="s">
        <v>5406</v>
      </c>
      <c r="L72">
        <v>1215152</v>
      </c>
      <c r="M72" t="s">
        <v>283</v>
      </c>
      <c r="N72" s="16">
        <v>45852</v>
      </c>
      <c r="O72" s="16">
        <v>45852</v>
      </c>
      <c r="P72">
        <v>10014629</v>
      </c>
      <c r="Q72" t="s">
        <v>236</v>
      </c>
      <c r="R72">
        <v>2280.48</v>
      </c>
      <c r="S72" t="s">
        <v>7513</v>
      </c>
      <c r="T72" t="s">
        <v>3889</v>
      </c>
      <c r="U72">
        <v>11610006</v>
      </c>
      <c r="V72" s="16">
        <v>45832</v>
      </c>
      <c r="W72" s="16">
        <v>45852</v>
      </c>
      <c r="X72" s="16">
        <v>45852</v>
      </c>
      <c r="Y72">
        <v>2280.48</v>
      </c>
      <c r="Z72">
        <v>1290900</v>
      </c>
      <c r="AA72" t="s">
        <v>1568</v>
      </c>
      <c r="AB72" t="s">
        <v>246</v>
      </c>
      <c r="AC72" t="s">
        <v>121</v>
      </c>
      <c r="AD72" t="s">
        <v>255</v>
      </c>
      <c r="AE72" t="str">
        <f>IF(B72&gt;0,IF(MID(H72,1,3)="CTE","CERRADO",IF(MID(H72,1,3)="CER","CERRADO",IF(MID(F72,1,4)="REPR","REPROGRAMADO",IF(K72&lt;&gt;'PLAN SEMANAL'!$A$2,"REPROGRAMADO","ABIERTO")))),"")</f>
        <v>CERRADO</v>
      </c>
      <c r="AI72">
        <f>IF(B72&gt;0,(SUMIFS('IW49 PLAN SEMANAL'!H:H,'IW49 PLAN SEMANAL'!A:A,'IW38 PLAN SEMANAL'!B72)),"")</f>
        <v>16</v>
      </c>
      <c r="AJ72" t="str">
        <f t="shared" si="2"/>
        <v/>
      </c>
      <c r="AL72" t="str">
        <f t="shared" si="3"/>
        <v/>
      </c>
    </row>
    <row r="73" spans="1:38" x14ac:dyDescent="0.35">
      <c r="A73" t="s">
        <v>237</v>
      </c>
      <c r="B73">
        <v>6617662</v>
      </c>
      <c r="C73" t="s">
        <v>129</v>
      </c>
      <c r="D73" t="s">
        <v>7730</v>
      </c>
      <c r="E73" t="s">
        <v>251</v>
      </c>
      <c r="F73" t="s">
        <v>259</v>
      </c>
      <c r="H73" t="s">
        <v>260</v>
      </c>
      <c r="I73" s="16">
        <v>45847</v>
      </c>
      <c r="J73" s="16">
        <v>45847</v>
      </c>
      <c r="K73" t="s">
        <v>5406</v>
      </c>
      <c r="L73">
        <v>1213130</v>
      </c>
      <c r="M73" t="s">
        <v>386</v>
      </c>
      <c r="N73" s="16">
        <v>45846</v>
      </c>
      <c r="O73" s="16">
        <v>45846</v>
      </c>
      <c r="P73">
        <v>10014625</v>
      </c>
      <c r="Q73" t="s">
        <v>237</v>
      </c>
      <c r="R73">
        <v>112.55</v>
      </c>
      <c r="S73" t="s">
        <v>3891</v>
      </c>
      <c r="T73" t="s">
        <v>291</v>
      </c>
      <c r="U73">
        <v>11610004</v>
      </c>
      <c r="V73" s="16">
        <v>45832</v>
      </c>
      <c r="W73" s="16">
        <v>45848</v>
      </c>
      <c r="X73" s="16">
        <v>45848</v>
      </c>
      <c r="Y73">
        <v>112.55</v>
      </c>
      <c r="Z73">
        <v>1290900</v>
      </c>
      <c r="AA73" t="s">
        <v>1568</v>
      </c>
      <c r="AB73" t="s">
        <v>245</v>
      </c>
      <c r="AC73" t="s">
        <v>121</v>
      </c>
      <c r="AD73" t="s">
        <v>255</v>
      </c>
      <c r="AE73" t="str">
        <f>IF(B73&gt;0,IF(MID(H73,1,3)="CTE","CERRADO",IF(MID(H73,1,3)="CER","CERRADO",IF(MID(F73,1,4)="REPR","REPROGRAMADO",IF(K73&lt;&gt;'PLAN SEMANAL'!$A$2,"REPROGRAMADO","ABIERTO")))),"")</f>
        <v>CERRADO</v>
      </c>
      <c r="AI73">
        <f>IF(B73&gt;0,(SUMIFS('IW49 PLAN SEMANAL'!H:H,'IW49 PLAN SEMANAL'!A:A,'IW38 PLAN SEMANAL'!B73)),"")</f>
        <v>4</v>
      </c>
      <c r="AJ73" t="str">
        <f t="shared" si="2"/>
        <v/>
      </c>
      <c r="AL73" t="str">
        <f t="shared" si="3"/>
        <v/>
      </c>
    </row>
    <row r="74" spans="1:38" x14ac:dyDescent="0.35">
      <c r="A74" t="s">
        <v>215</v>
      </c>
      <c r="B74">
        <v>6617640</v>
      </c>
      <c r="C74" t="s">
        <v>129</v>
      </c>
      <c r="D74" t="s">
        <v>7745</v>
      </c>
      <c r="E74" t="s">
        <v>251</v>
      </c>
      <c r="F74" t="s">
        <v>259</v>
      </c>
      <c r="H74" t="s">
        <v>300</v>
      </c>
      <c r="I74" s="16">
        <v>45845</v>
      </c>
      <c r="J74" s="16">
        <v>45845</v>
      </c>
      <c r="K74" t="s">
        <v>5406</v>
      </c>
      <c r="L74">
        <v>1213130</v>
      </c>
      <c r="M74" t="s">
        <v>290</v>
      </c>
      <c r="N74" s="16">
        <v>45845</v>
      </c>
      <c r="O74" s="16">
        <v>45846</v>
      </c>
      <c r="P74">
        <v>10018371</v>
      </c>
      <c r="Q74" t="s">
        <v>215</v>
      </c>
      <c r="R74">
        <v>0</v>
      </c>
      <c r="S74" t="s">
        <v>3891</v>
      </c>
      <c r="T74" t="s">
        <v>291</v>
      </c>
      <c r="U74">
        <v>11610003</v>
      </c>
      <c r="V74" s="16">
        <v>45832</v>
      </c>
      <c r="W74" s="16">
        <v>45846</v>
      </c>
      <c r="X74" s="16">
        <v>45846</v>
      </c>
      <c r="Y74">
        <v>0</v>
      </c>
      <c r="Z74">
        <v>1290900</v>
      </c>
      <c r="AA74" t="s">
        <v>1568</v>
      </c>
      <c r="AB74" t="s">
        <v>245</v>
      </c>
      <c r="AC74" t="s">
        <v>121</v>
      </c>
      <c r="AD74" t="s">
        <v>255</v>
      </c>
      <c r="AE74" t="str">
        <f>IF(B74&gt;0,IF(MID(H74,1,3)="CTE","CERRADO",IF(MID(H74,1,3)="CER","CERRADO",IF(MID(F74,1,4)="REPR","REPROGRAMADO",IF(K74&lt;&gt;'PLAN SEMANAL'!$A$2,"REPROGRAMADO","ABIERTO")))),"")</f>
        <v>CERRADO</v>
      </c>
      <c r="AI74">
        <f>IF(B74&gt;0,(SUMIFS('IW49 PLAN SEMANAL'!H:H,'IW49 PLAN SEMANAL'!A:A,'IW38 PLAN SEMANAL'!B74)),"")</f>
        <v>4</v>
      </c>
      <c r="AJ74" t="str">
        <f t="shared" si="2"/>
        <v/>
      </c>
      <c r="AL74" t="str">
        <f t="shared" si="3"/>
        <v/>
      </c>
    </row>
    <row r="75" spans="1:38" x14ac:dyDescent="0.35">
      <c r="A75" t="s">
        <v>332</v>
      </c>
      <c r="B75">
        <v>6617498</v>
      </c>
      <c r="C75" t="s">
        <v>129</v>
      </c>
      <c r="D75" t="s">
        <v>7615</v>
      </c>
      <c r="E75" t="s">
        <v>251</v>
      </c>
      <c r="F75" t="s">
        <v>259</v>
      </c>
      <c r="H75" t="s">
        <v>265</v>
      </c>
      <c r="I75" s="16">
        <v>45851</v>
      </c>
      <c r="J75" s="16">
        <v>45851</v>
      </c>
      <c r="K75" t="s">
        <v>5406</v>
      </c>
      <c r="L75">
        <v>1215150</v>
      </c>
      <c r="M75" t="s">
        <v>333</v>
      </c>
      <c r="N75" s="16">
        <v>45849</v>
      </c>
      <c r="O75" s="16">
        <v>45850</v>
      </c>
      <c r="P75">
        <v>10014639</v>
      </c>
      <c r="Q75" t="s">
        <v>332</v>
      </c>
      <c r="R75">
        <v>0</v>
      </c>
      <c r="S75" t="s">
        <v>3901</v>
      </c>
      <c r="T75" t="s">
        <v>1087</v>
      </c>
      <c r="U75">
        <v>11609864</v>
      </c>
      <c r="V75" s="16">
        <v>45832</v>
      </c>
      <c r="W75" s="16">
        <v>45850</v>
      </c>
      <c r="X75" s="16">
        <v>45851</v>
      </c>
      <c r="Y75">
        <v>0</v>
      </c>
      <c r="Z75">
        <v>1290900</v>
      </c>
      <c r="AA75" t="s">
        <v>1568</v>
      </c>
      <c r="AB75" t="s">
        <v>246</v>
      </c>
      <c r="AC75" t="s">
        <v>121</v>
      </c>
      <c r="AD75" t="s">
        <v>255</v>
      </c>
      <c r="AE75" t="str">
        <f>IF(B75&gt;0,IF(MID(H75,1,3)="CTE","CERRADO",IF(MID(H75,1,3)="CER","CERRADO",IF(MID(F75,1,4)="REPR","REPROGRAMADO",IF(K75&lt;&gt;'PLAN SEMANAL'!$A$2,"REPROGRAMADO","ABIERTO")))),"")</f>
        <v>CERRADO</v>
      </c>
      <c r="AI75">
        <f>IF(B75&gt;0,(SUMIFS('IW49 PLAN SEMANAL'!H:H,'IW49 PLAN SEMANAL'!A:A,'IW38 PLAN SEMANAL'!B75)),"")</f>
        <v>0</v>
      </c>
      <c r="AJ75" t="str">
        <f t="shared" si="2"/>
        <v>Componente</v>
      </c>
      <c r="AL75" t="str">
        <f t="shared" si="3"/>
        <v/>
      </c>
    </row>
    <row r="76" spans="1:38" x14ac:dyDescent="0.35">
      <c r="A76" t="s">
        <v>332</v>
      </c>
      <c r="B76">
        <v>6617497</v>
      </c>
      <c r="C76" t="s">
        <v>129</v>
      </c>
      <c r="D76" t="s">
        <v>7616</v>
      </c>
      <c r="E76" t="s">
        <v>251</v>
      </c>
      <c r="F76" t="s">
        <v>259</v>
      </c>
      <c r="H76" t="s">
        <v>260</v>
      </c>
      <c r="I76" s="16">
        <v>45851</v>
      </c>
      <c r="J76" s="16">
        <v>45851</v>
      </c>
      <c r="K76" t="s">
        <v>5406</v>
      </c>
      <c r="L76">
        <v>1215150</v>
      </c>
      <c r="M76" t="s">
        <v>333</v>
      </c>
      <c r="N76" s="16">
        <v>45849</v>
      </c>
      <c r="O76" s="16">
        <v>45850</v>
      </c>
      <c r="P76">
        <v>10014639</v>
      </c>
      <c r="Q76" t="s">
        <v>332</v>
      </c>
      <c r="R76">
        <v>42989.47</v>
      </c>
      <c r="S76" t="s">
        <v>3901</v>
      </c>
      <c r="T76" t="s">
        <v>1087</v>
      </c>
      <c r="U76">
        <v>11609853</v>
      </c>
      <c r="V76" s="16">
        <v>45832</v>
      </c>
      <c r="W76" s="16">
        <v>45850</v>
      </c>
      <c r="X76" s="16">
        <v>45851</v>
      </c>
      <c r="Y76">
        <v>42989.47</v>
      </c>
      <c r="Z76">
        <v>1290900</v>
      </c>
      <c r="AA76" t="s">
        <v>1568</v>
      </c>
      <c r="AB76" t="s">
        <v>246</v>
      </c>
      <c r="AC76" t="s">
        <v>121</v>
      </c>
      <c r="AD76" t="s">
        <v>255</v>
      </c>
      <c r="AE76" t="str">
        <f>IF(B76&gt;0,IF(MID(H76,1,3)="CTE","CERRADO",IF(MID(H76,1,3)="CER","CERRADO",IF(MID(F76,1,4)="REPR","REPROGRAMADO",IF(K76&lt;&gt;'PLAN SEMANAL'!$A$2,"REPROGRAMADO","ABIERTO")))),"")</f>
        <v>CERRADO</v>
      </c>
      <c r="AI76">
        <f>IF(B76&gt;0,(SUMIFS('IW49 PLAN SEMANAL'!H:H,'IW49 PLAN SEMANAL'!A:A,'IW38 PLAN SEMANAL'!B76)),"")</f>
        <v>21</v>
      </c>
      <c r="AJ76" t="str">
        <f t="shared" si="2"/>
        <v>Componente</v>
      </c>
      <c r="AL76" t="str">
        <f t="shared" si="3"/>
        <v/>
      </c>
    </row>
    <row r="77" spans="1:38" x14ac:dyDescent="0.35">
      <c r="A77" t="s">
        <v>332</v>
      </c>
      <c r="B77">
        <v>6617496</v>
      </c>
      <c r="C77" t="s">
        <v>129</v>
      </c>
      <c r="D77" t="s">
        <v>7617</v>
      </c>
      <c r="E77" t="s">
        <v>251</v>
      </c>
      <c r="F77" t="s">
        <v>259</v>
      </c>
      <c r="H77" t="s">
        <v>260</v>
      </c>
      <c r="I77" s="16">
        <v>45851</v>
      </c>
      <c r="J77" s="16">
        <v>45851</v>
      </c>
      <c r="K77" t="s">
        <v>5406</v>
      </c>
      <c r="L77">
        <v>1215150</v>
      </c>
      <c r="M77" t="s">
        <v>333</v>
      </c>
      <c r="N77" s="16">
        <v>45849</v>
      </c>
      <c r="O77" s="16">
        <v>45850</v>
      </c>
      <c r="P77">
        <v>10014639</v>
      </c>
      <c r="Q77" t="s">
        <v>332</v>
      </c>
      <c r="R77">
        <v>42989.48</v>
      </c>
      <c r="S77" t="s">
        <v>3901</v>
      </c>
      <c r="T77" t="s">
        <v>1087</v>
      </c>
      <c r="U77">
        <v>11609852</v>
      </c>
      <c r="V77" s="16">
        <v>45832</v>
      </c>
      <c r="W77" s="16">
        <v>45850</v>
      </c>
      <c r="X77" s="16">
        <v>45851</v>
      </c>
      <c r="Y77">
        <v>42989.48</v>
      </c>
      <c r="Z77">
        <v>1290900</v>
      </c>
      <c r="AA77" t="s">
        <v>1568</v>
      </c>
      <c r="AB77" t="s">
        <v>246</v>
      </c>
      <c r="AC77" t="s">
        <v>121</v>
      </c>
      <c r="AD77" t="s">
        <v>255</v>
      </c>
      <c r="AE77" t="str">
        <f>IF(B77&gt;0,IF(MID(H77,1,3)="CTE","CERRADO",IF(MID(H77,1,3)="CER","CERRADO",IF(MID(F77,1,4)="REPR","REPROGRAMADO",IF(K77&lt;&gt;'PLAN SEMANAL'!$A$2,"REPROGRAMADO","ABIERTO")))),"")</f>
        <v>CERRADO</v>
      </c>
      <c r="AI77">
        <f>IF(B77&gt;0,(SUMIFS('IW49 PLAN SEMANAL'!H:H,'IW49 PLAN SEMANAL'!A:A,'IW38 PLAN SEMANAL'!B77)),"")</f>
        <v>21</v>
      </c>
      <c r="AJ77" t="str">
        <f t="shared" si="2"/>
        <v>Componente</v>
      </c>
      <c r="AL77" t="str">
        <f t="shared" si="3"/>
        <v/>
      </c>
    </row>
    <row r="78" spans="1:38" x14ac:dyDescent="0.35">
      <c r="A78" t="s">
        <v>209</v>
      </c>
      <c r="B78">
        <v>6616882</v>
      </c>
      <c r="C78" t="s">
        <v>129</v>
      </c>
      <c r="D78" t="s">
        <v>6251</v>
      </c>
      <c r="E78" t="s">
        <v>310</v>
      </c>
      <c r="F78" t="s">
        <v>259</v>
      </c>
      <c r="H78" t="s">
        <v>300</v>
      </c>
      <c r="I78" s="16">
        <v>45846</v>
      </c>
      <c r="J78" s="16">
        <v>45846</v>
      </c>
      <c r="K78" t="s">
        <v>5406</v>
      </c>
      <c r="L78">
        <v>1215152</v>
      </c>
      <c r="M78" t="s">
        <v>280</v>
      </c>
      <c r="N78" s="16">
        <v>45847</v>
      </c>
      <c r="O78" s="16">
        <v>45847</v>
      </c>
      <c r="P78">
        <v>10014630</v>
      </c>
      <c r="Q78" t="s">
        <v>209</v>
      </c>
      <c r="R78">
        <v>0</v>
      </c>
      <c r="S78" t="s">
        <v>3891</v>
      </c>
      <c r="T78" t="s">
        <v>291</v>
      </c>
      <c r="U78">
        <v>11608950</v>
      </c>
      <c r="V78" s="16">
        <v>45831</v>
      </c>
      <c r="W78" s="16">
        <v>45847</v>
      </c>
      <c r="X78" s="16">
        <v>45847</v>
      </c>
      <c r="Y78">
        <v>0</v>
      </c>
      <c r="Z78">
        <v>1290900</v>
      </c>
      <c r="AA78" t="s">
        <v>1568</v>
      </c>
      <c r="AB78" t="s">
        <v>246</v>
      </c>
      <c r="AC78" t="s">
        <v>121</v>
      </c>
      <c r="AD78" t="s">
        <v>255</v>
      </c>
      <c r="AE78" t="str">
        <f>IF(B78&gt;0,IF(MID(H78,1,3)="CTE","CERRADO",IF(MID(H78,1,3)="CER","CERRADO",IF(MID(F78,1,4)="REPR","REPROGRAMADO",IF(K78&lt;&gt;'PLAN SEMANAL'!$A$2,"REPROGRAMADO","ABIERTO")))),"")</f>
        <v>CERRADO</v>
      </c>
      <c r="AI78">
        <f>IF(B78&gt;0,(SUMIFS('IW49 PLAN SEMANAL'!H:H,'IW49 PLAN SEMANAL'!A:A,'IW38 PLAN SEMANAL'!B78)),"")</f>
        <v>6</v>
      </c>
      <c r="AJ78" t="str">
        <f t="shared" si="2"/>
        <v>Backlog</v>
      </c>
      <c r="AL78" t="str">
        <f t="shared" si="3"/>
        <v/>
      </c>
    </row>
    <row r="79" spans="1:38" x14ac:dyDescent="0.35">
      <c r="A79" t="s">
        <v>227</v>
      </c>
      <c r="B79">
        <v>6616838</v>
      </c>
      <c r="C79" t="s">
        <v>129</v>
      </c>
      <c r="D79" t="s">
        <v>6255</v>
      </c>
      <c r="E79" t="s">
        <v>310</v>
      </c>
      <c r="F79" t="s">
        <v>259</v>
      </c>
      <c r="H79" t="s">
        <v>336</v>
      </c>
      <c r="I79" s="16">
        <v>45850</v>
      </c>
      <c r="J79" s="16">
        <v>45850</v>
      </c>
      <c r="K79" t="s">
        <v>5406</v>
      </c>
      <c r="L79">
        <v>1213130</v>
      </c>
      <c r="M79" t="s">
        <v>305</v>
      </c>
      <c r="P79">
        <v>10014606</v>
      </c>
      <c r="Q79" t="s">
        <v>227</v>
      </c>
      <c r="R79">
        <v>0</v>
      </c>
      <c r="S79" t="s">
        <v>3891</v>
      </c>
      <c r="T79" t="s">
        <v>291</v>
      </c>
      <c r="U79">
        <v>11608794</v>
      </c>
      <c r="V79" s="16">
        <v>45831</v>
      </c>
      <c r="W79" s="16">
        <v>45850</v>
      </c>
      <c r="X79" s="16">
        <v>45848</v>
      </c>
      <c r="Y79">
        <v>0</v>
      </c>
      <c r="Z79">
        <v>1290900</v>
      </c>
      <c r="AA79" t="s">
        <v>1568</v>
      </c>
      <c r="AB79" t="s">
        <v>245</v>
      </c>
      <c r="AC79" t="s">
        <v>121</v>
      </c>
      <c r="AD79" t="s">
        <v>255</v>
      </c>
      <c r="AE79" t="str">
        <f>IF(B79&gt;0,IF(MID(H79,1,3)="CTE","CERRADO",IF(MID(H79,1,3)="CER","CERRADO",IF(MID(F79,1,4)="REPR","REPROGRAMADO",IF(K79&lt;&gt;'PLAN SEMANAL'!$A$2,"REPROGRAMADO","ABIERTO")))),"")</f>
        <v>ABIERTO</v>
      </c>
      <c r="AI79">
        <f>IF(B79&gt;0,(SUMIFS('IW49 PLAN SEMANAL'!H:H,'IW49 PLAN SEMANAL'!A:A,'IW38 PLAN SEMANAL'!B79)),"")</f>
        <v>1</v>
      </c>
      <c r="AJ79" t="str">
        <f t="shared" si="2"/>
        <v>Backlog</v>
      </c>
      <c r="AL79" t="str">
        <f t="shared" si="3"/>
        <v/>
      </c>
    </row>
    <row r="80" spans="1:38" x14ac:dyDescent="0.35">
      <c r="A80" t="s">
        <v>209</v>
      </c>
      <c r="B80">
        <v>6616835</v>
      </c>
      <c r="C80" t="s">
        <v>129</v>
      </c>
      <c r="D80" t="s">
        <v>6258</v>
      </c>
      <c r="E80" t="s">
        <v>310</v>
      </c>
      <c r="F80" t="s">
        <v>259</v>
      </c>
      <c r="H80" t="s">
        <v>268</v>
      </c>
      <c r="I80" s="16">
        <v>45846</v>
      </c>
      <c r="J80" s="16">
        <v>45846</v>
      </c>
      <c r="K80" t="s">
        <v>5406</v>
      </c>
      <c r="L80">
        <v>1215152</v>
      </c>
      <c r="M80" t="s">
        <v>280</v>
      </c>
      <c r="N80" s="16">
        <v>45846</v>
      </c>
      <c r="O80" s="16">
        <v>45846</v>
      </c>
      <c r="P80">
        <v>10014630</v>
      </c>
      <c r="Q80" t="s">
        <v>209</v>
      </c>
      <c r="R80">
        <v>455.57</v>
      </c>
      <c r="S80" t="s">
        <v>3891</v>
      </c>
      <c r="T80" t="s">
        <v>291</v>
      </c>
      <c r="U80">
        <v>11609069</v>
      </c>
      <c r="V80" s="16">
        <v>45831</v>
      </c>
      <c r="W80" s="16">
        <v>45848</v>
      </c>
      <c r="X80" s="16">
        <v>45848</v>
      </c>
      <c r="Y80">
        <v>455.57</v>
      </c>
      <c r="Z80">
        <v>1290900</v>
      </c>
      <c r="AA80" t="s">
        <v>1568</v>
      </c>
      <c r="AB80" t="s">
        <v>246</v>
      </c>
      <c r="AC80" t="s">
        <v>121</v>
      </c>
      <c r="AD80" t="s">
        <v>255</v>
      </c>
      <c r="AE80" t="str">
        <f>IF(B80&gt;0,IF(MID(H80,1,3)="CTE","CERRADO",IF(MID(H80,1,3)="CER","CERRADO",IF(MID(F80,1,4)="REPR","REPROGRAMADO",IF(K80&lt;&gt;'PLAN SEMANAL'!$A$2,"REPROGRAMADO","ABIERTO")))),"")</f>
        <v>CERRADO</v>
      </c>
      <c r="AI80">
        <f>IF(B80&gt;0,(SUMIFS('IW49 PLAN SEMANAL'!H:H,'IW49 PLAN SEMANAL'!A:A,'IW38 PLAN SEMANAL'!B80)),"")</f>
        <v>2</v>
      </c>
      <c r="AJ80" t="str">
        <f t="shared" si="2"/>
        <v>Backlog</v>
      </c>
      <c r="AL80" t="str">
        <f t="shared" si="3"/>
        <v/>
      </c>
    </row>
    <row r="81" spans="1:38" x14ac:dyDescent="0.35">
      <c r="A81" t="s">
        <v>209</v>
      </c>
      <c r="B81">
        <v>6616788</v>
      </c>
      <c r="C81" t="s">
        <v>129</v>
      </c>
      <c r="D81" t="s">
        <v>6433</v>
      </c>
      <c r="E81" t="s">
        <v>310</v>
      </c>
      <c r="F81" t="s">
        <v>259</v>
      </c>
      <c r="H81" t="s">
        <v>265</v>
      </c>
      <c r="I81" s="16">
        <v>45846</v>
      </c>
      <c r="J81" s="16">
        <v>45846</v>
      </c>
      <c r="K81" t="s">
        <v>5406</v>
      </c>
      <c r="L81">
        <v>1215152</v>
      </c>
      <c r="M81" t="s">
        <v>280</v>
      </c>
      <c r="N81" s="16">
        <v>45847</v>
      </c>
      <c r="O81" s="16">
        <v>45847</v>
      </c>
      <c r="P81">
        <v>10014630</v>
      </c>
      <c r="Q81" t="s">
        <v>209</v>
      </c>
      <c r="R81">
        <v>0</v>
      </c>
      <c r="S81" t="s">
        <v>1532</v>
      </c>
      <c r="T81" t="s">
        <v>291</v>
      </c>
      <c r="U81">
        <v>11609071</v>
      </c>
      <c r="V81" s="16">
        <v>45831</v>
      </c>
      <c r="W81" s="16">
        <v>45847</v>
      </c>
      <c r="X81" s="16">
        <v>45847</v>
      </c>
      <c r="Y81">
        <v>0</v>
      </c>
      <c r="Z81">
        <v>1290900</v>
      </c>
      <c r="AA81" t="s">
        <v>1568</v>
      </c>
      <c r="AB81" t="s">
        <v>246</v>
      </c>
      <c r="AC81" t="s">
        <v>121</v>
      </c>
      <c r="AD81" t="s">
        <v>255</v>
      </c>
      <c r="AE81" t="str">
        <f>IF(B81&gt;0,IF(MID(H81,1,3)="CTE","CERRADO",IF(MID(H81,1,3)="CER","CERRADO",IF(MID(F81,1,4)="REPR","REPROGRAMADO",IF(K81&lt;&gt;'PLAN SEMANAL'!$A$2,"REPROGRAMADO","ABIERTO")))),"")</f>
        <v>CERRADO</v>
      </c>
      <c r="AI81">
        <f>IF(B81&gt;0,(SUMIFS('IW49 PLAN SEMANAL'!H:H,'IW49 PLAN SEMANAL'!A:A,'IW38 PLAN SEMANAL'!B81)),"")</f>
        <v>1</v>
      </c>
      <c r="AJ81" t="str">
        <f t="shared" si="2"/>
        <v>Backlog</v>
      </c>
      <c r="AL81" t="str">
        <f t="shared" si="3"/>
        <v/>
      </c>
    </row>
    <row r="82" spans="1:38" x14ac:dyDescent="0.35">
      <c r="A82" t="s">
        <v>257</v>
      </c>
      <c r="B82">
        <v>6616526</v>
      </c>
      <c r="C82" t="s">
        <v>138</v>
      </c>
      <c r="D82" t="s">
        <v>7905</v>
      </c>
      <c r="E82" t="s">
        <v>251</v>
      </c>
      <c r="F82" t="s">
        <v>125</v>
      </c>
      <c r="G82" t="s">
        <v>316</v>
      </c>
      <c r="H82" t="s">
        <v>136</v>
      </c>
      <c r="I82" s="16">
        <v>45859</v>
      </c>
      <c r="J82" s="16">
        <v>45865</v>
      </c>
      <c r="K82" t="s">
        <v>5408</v>
      </c>
      <c r="L82">
        <v>2230120</v>
      </c>
      <c r="M82" t="s">
        <v>258</v>
      </c>
      <c r="P82">
        <v>10014712</v>
      </c>
      <c r="Q82" t="s">
        <v>628</v>
      </c>
      <c r="R82">
        <v>79.87</v>
      </c>
      <c r="S82" t="s">
        <v>3891</v>
      </c>
      <c r="T82" t="s">
        <v>343</v>
      </c>
      <c r="U82">
        <v>11608705</v>
      </c>
      <c r="V82" s="16">
        <v>45829</v>
      </c>
      <c r="W82" s="16">
        <v>45859</v>
      </c>
      <c r="X82" s="16">
        <v>45852</v>
      </c>
      <c r="Y82">
        <v>79.87</v>
      </c>
      <c r="Z82">
        <v>1290900</v>
      </c>
      <c r="AA82" t="s">
        <v>1568</v>
      </c>
      <c r="AB82" t="s">
        <v>249</v>
      </c>
      <c r="AC82" t="s">
        <v>121</v>
      </c>
      <c r="AD82" t="s">
        <v>255</v>
      </c>
      <c r="AE82" t="str">
        <f>IF(B82&gt;0,IF(MID(H82,1,3)="CTE","CERRADO",IF(MID(H82,1,3)="CER","CERRADO",IF(MID(F82,1,4)="REPR","REPROGRAMADO",IF(K82&lt;&gt;'PLAN SEMANAL'!$A$2,"REPROGRAMADO","ABIERTO")))),"")</f>
        <v>REPROGRAMADO</v>
      </c>
      <c r="AI82">
        <f>IF(B82&gt;0,(SUMIFS('IW49 PLAN SEMANAL'!H:H,'IW49 PLAN SEMANAL'!A:A,'IW38 PLAN SEMANAL'!B82)),"")</f>
        <v>4</v>
      </c>
      <c r="AJ82" t="str">
        <f t="shared" si="2"/>
        <v/>
      </c>
      <c r="AL82" t="str">
        <f t="shared" si="3"/>
        <v>R01</v>
      </c>
    </row>
    <row r="83" spans="1:38" x14ac:dyDescent="0.35">
      <c r="A83" t="s">
        <v>257</v>
      </c>
      <c r="B83">
        <v>6616525</v>
      </c>
      <c r="C83" t="s">
        <v>138</v>
      </c>
      <c r="D83" t="s">
        <v>7923</v>
      </c>
      <c r="E83" t="s">
        <v>251</v>
      </c>
      <c r="F83" t="s">
        <v>125</v>
      </c>
      <c r="G83" t="s">
        <v>316</v>
      </c>
      <c r="H83" t="s">
        <v>423</v>
      </c>
      <c r="I83" s="16">
        <v>45859</v>
      </c>
      <c r="J83" s="16">
        <v>45865</v>
      </c>
      <c r="K83" t="s">
        <v>5408</v>
      </c>
      <c r="L83">
        <v>1216100</v>
      </c>
      <c r="M83" t="s">
        <v>258</v>
      </c>
      <c r="P83">
        <v>10017880</v>
      </c>
      <c r="Q83" t="s">
        <v>7921</v>
      </c>
      <c r="R83">
        <v>37.28</v>
      </c>
      <c r="S83" t="s">
        <v>3891</v>
      </c>
      <c r="T83" t="s">
        <v>343</v>
      </c>
      <c r="U83">
        <v>11608703</v>
      </c>
      <c r="V83" s="16">
        <v>45829</v>
      </c>
      <c r="W83" s="16">
        <v>45859</v>
      </c>
      <c r="X83" s="16">
        <v>45852</v>
      </c>
      <c r="Y83">
        <v>37.28</v>
      </c>
      <c r="Z83">
        <v>1290900</v>
      </c>
      <c r="AA83" t="s">
        <v>1568</v>
      </c>
      <c r="AB83" t="s">
        <v>249</v>
      </c>
      <c r="AC83" t="s">
        <v>121</v>
      </c>
      <c r="AD83" t="s">
        <v>255</v>
      </c>
      <c r="AE83" t="str">
        <f>IF(B83&gt;0,IF(MID(H83,1,3)="CTE","CERRADO",IF(MID(H83,1,3)="CER","CERRADO",IF(MID(F83,1,4)="REPR","REPROGRAMADO",IF(K83&lt;&gt;'PLAN SEMANAL'!$A$2,"REPROGRAMADO","ABIERTO")))),"")</f>
        <v>REPROGRAMADO</v>
      </c>
      <c r="AI83">
        <f>IF(B83&gt;0,(SUMIFS('IW49 PLAN SEMANAL'!H:H,'IW49 PLAN SEMANAL'!A:A,'IW38 PLAN SEMANAL'!B83)),"")</f>
        <v>4</v>
      </c>
      <c r="AJ83" t="str">
        <f t="shared" si="2"/>
        <v/>
      </c>
      <c r="AL83" t="str">
        <f t="shared" si="3"/>
        <v>R01</v>
      </c>
    </row>
    <row r="84" spans="1:38" x14ac:dyDescent="0.35">
      <c r="A84" t="s">
        <v>257</v>
      </c>
      <c r="B84">
        <v>6616524</v>
      </c>
      <c r="C84" t="s">
        <v>138</v>
      </c>
      <c r="D84" t="s">
        <v>7928</v>
      </c>
      <c r="E84" t="s">
        <v>251</v>
      </c>
      <c r="F84" t="s">
        <v>259</v>
      </c>
      <c r="G84" t="s">
        <v>316</v>
      </c>
      <c r="H84" t="s">
        <v>268</v>
      </c>
      <c r="I84" s="16">
        <v>45851</v>
      </c>
      <c r="J84" s="16">
        <v>45851</v>
      </c>
      <c r="K84" t="s">
        <v>5406</v>
      </c>
      <c r="L84">
        <v>1216100</v>
      </c>
      <c r="M84" t="s">
        <v>258</v>
      </c>
      <c r="N84" s="16">
        <v>45850</v>
      </c>
      <c r="O84" s="16">
        <v>45851</v>
      </c>
      <c r="P84">
        <v>10017881</v>
      </c>
      <c r="Q84" t="s">
        <v>196</v>
      </c>
      <c r="R84">
        <v>1033.48</v>
      </c>
      <c r="S84" t="s">
        <v>3891</v>
      </c>
      <c r="T84" t="s">
        <v>267</v>
      </c>
      <c r="U84">
        <v>11608700</v>
      </c>
      <c r="V84" s="16">
        <v>45829</v>
      </c>
      <c r="W84" s="16">
        <v>45850</v>
      </c>
      <c r="X84" s="16">
        <v>45851</v>
      </c>
      <c r="Y84">
        <v>1033.48</v>
      </c>
      <c r="Z84">
        <v>1290900</v>
      </c>
      <c r="AA84" t="s">
        <v>1568</v>
      </c>
      <c r="AB84" t="s">
        <v>249</v>
      </c>
      <c r="AC84" t="s">
        <v>121</v>
      </c>
      <c r="AD84" t="s">
        <v>255</v>
      </c>
      <c r="AE84" t="str">
        <f>IF(B84&gt;0,IF(MID(H84,1,3)="CTE","CERRADO",IF(MID(H84,1,3)="CER","CERRADO",IF(MID(F84,1,4)="REPR","REPROGRAMADO",IF(K84&lt;&gt;'PLAN SEMANAL'!$A$2,"REPROGRAMADO","ABIERTO")))),"")</f>
        <v>CERRADO</v>
      </c>
      <c r="AI84">
        <f>IF(B84&gt;0,(SUMIFS('IW49 PLAN SEMANAL'!H:H,'IW49 PLAN SEMANAL'!A:A,'IW38 PLAN SEMANAL'!B84)),"")</f>
        <v>4</v>
      </c>
      <c r="AJ84" t="str">
        <f t="shared" si="2"/>
        <v/>
      </c>
      <c r="AL84" t="str">
        <f t="shared" si="3"/>
        <v/>
      </c>
    </row>
    <row r="85" spans="1:38" x14ac:dyDescent="0.35">
      <c r="A85" t="s">
        <v>257</v>
      </c>
      <c r="B85">
        <v>6616496</v>
      </c>
      <c r="C85" t="s">
        <v>138</v>
      </c>
      <c r="D85" t="s">
        <v>7934</v>
      </c>
      <c r="E85" t="s">
        <v>251</v>
      </c>
      <c r="F85" t="s">
        <v>125</v>
      </c>
      <c r="G85" t="s">
        <v>316</v>
      </c>
      <c r="H85" t="s">
        <v>136</v>
      </c>
      <c r="I85" s="16">
        <v>45859</v>
      </c>
      <c r="J85" s="16">
        <v>45865</v>
      </c>
      <c r="K85" t="s">
        <v>5408</v>
      </c>
      <c r="L85">
        <v>1216100</v>
      </c>
      <c r="M85" t="s">
        <v>258</v>
      </c>
      <c r="P85">
        <v>10017906</v>
      </c>
      <c r="Q85" t="s">
        <v>7932</v>
      </c>
      <c r="R85">
        <v>965.73</v>
      </c>
      <c r="S85" t="s">
        <v>3891</v>
      </c>
      <c r="T85" t="s">
        <v>343</v>
      </c>
      <c r="U85">
        <v>11608692</v>
      </c>
      <c r="V85" s="16">
        <v>45829</v>
      </c>
      <c r="W85" s="16">
        <v>45859</v>
      </c>
      <c r="X85" s="16">
        <v>45852</v>
      </c>
      <c r="Y85">
        <v>965.73</v>
      </c>
      <c r="Z85">
        <v>1290900</v>
      </c>
      <c r="AA85" t="s">
        <v>1568</v>
      </c>
      <c r="AB85" t="s">
        <v>249</v>
      </c>
      <c r="AC85" t="s">
        <v>121</v>
      </c>
      <c r="AD85" t="s">
        <v>255</v>
      </c>
      <c r="AE85" t="str">
        <f>IF(B85&gt;0,IF(MID(H85,1,3)="CTE","CERRADO",IF(MID(H85,1,3)="CER","CERRADO",IF(MID(F85,1,4)="REPR","REPROGRAMADO",IF(K85&lt;&gt;'PLAN SEMANAL'!$A$2,"REPROGRAMADO","ABIERTO")))),"")</f>
        <v>REPROGRAMADO</v>
      </c>
      <c r="AI85">
        <f>IF(B85&gt;0,(SUMIFS('IW49 PLAN SEMANAL'!H:H,'IW49 PLAN SEMANAL'!A:A,'IW38 PLAN SEMANAL'!B85)),"")</f>
        <v>4</v>
      </c>
      <c r="AJ85" t="str">
        <f t="shared" si="2"/>
        <v/>
      </c>
      <c r="AL85" t="str">
        <f t="shared" si="3"/>
        <v>R01</v>
      </c>
    </row>
    <row r="86" spans="1:38" x14ac:dyDescent="0.35">
      <c r="A86" t="s">
        <v>318</v>
      </c>
      <c r="B86">
        <v>6616376</v>
      </c>
      <c r="C86" t="s">
        <v>129</v>
      </c>
      <c r="D86" t="s">
        <v>7424</v>
      </c>
      <c r="E86" t="s">
        <v>251</v>
      </c>
      <c r="F86" t="s">
        <v>259</v>
      </c>
      <c r="H86" t="s">
        <v>265</v>
      </c>
      <c r="I86" s="16">
        <v>45845</v>
      </c>
      <c r="J86" s="16">
        <v>45845</v>
      </c>
      <c r="K86" t="s">
        <v>5406</v>
      </c>
      <c r="L86">
        <v>1215152</v>
      </c>
      <c r="M86" t="s">
        <v>319</v>
      </c>
      <c r="N86" s="16">
        <v>45844</v>
      </c>
      <c r="O86" s="16">
        <v>45844</v>
      </c>
      <c r="P86">
        <v>10014631</v>
      </c>
      <c r="Q86" t="s">
        <v>318</v>
      </c>
      <c r="R86">
        <v>0</v>
      </c>
      <c r="S86" t="s">
        <v>6382</v>
      </c>
      <c r="T86" t="s">
        <v>291</v>
      </c>
      <c r="U86">
        <v>11608518</v>
      </c>
      <c r="V86" s="16">
        <v>45828</v>
      </c>
      <c r="W86" s="16">
        <v>45847</v>
      </c>
      <c r="X86" s="16">
        <v>45847</v>
      </c>
      <c r="Y86">
        <v>0</v>
      </c>
      <c r="Z86">
        <v>1290900</v>
      </c>
      <c r="AA86" t="s">
        <v>1568</v>
      </c>
      <c r="AB86" t="s">
        <v>246</v>
      </c>
      <c r="AC86" t="s">
        <v>121</v>
      </c>
      <c r="AD86" t="s">
        <v>255</v>
      </c>
      <c r="AE86" t="str">
        <f>IF(B86&gt;0,IF(MID(H86,1,3)="CTE","CERRADO",IF(MID(H86,1,3)="CER","CERRADO",IF(MID(F86,1,4)="REPR","REPROGRAMADO",IF(K86&lt;&gt;'PLAN SEMANAL'!$A$2,"REPROGRAMADO","ABIERTO")))),"")</f>
        <v>CERRADO</v>
      </c>
      <c r="AI86">
        <f>IF(B86&gt;0,(SUMIFS('IW49 PLAN SEMANAL'!H:H,'IW49 PLAN SEMANAL'!A:A,'IW38 PLAN SEMANAL'!B86)),"")</f>
        <v>4</v>
      </c>
      <c r="AJ86" t="str">
        <f t="shared" si="2"/>
        <v/>
      </c>
      <c r="AL86" t="str">
        <f t="shared" si="3"/>
        <v/>
      </c>
    </row>
    <row r="87" spans="1:38" x14ac:dyDescent="0.35">
      <c r="A87" t="s">
        <v>284</v>
      </c>
      <c r="B87">
        <v>6616375</v>
      </c>
      <c r="C87" t="s">
        <v>123</v>
      </c>
      <c r="D87" t="s">
        <v>7976</v>
      </c>
      <c r="E87" t="s">
        <v>251</v>
      </c>
      <c r="F87" t="s">
        <v>259</v>
      </c>
      <c r="H87" t="s">
        <v>265</v>
      </c>
      <c r="I87" s="16">
        <v>45850</v>
      </c>
      <c r="J87" s="16">
        <v>45850</v>
      </c>
      <c r="K87" t="s">
        <v>5406</v>
      </c>
      <c r="L87">
        <v>1212120</v>
      </c>
      <c r="M87" t="s">
        <v>285</v>
      </c>
      <c r="N87" s="16">
        <v>45852</v>
      </c>
      <c r="O87" s="16">
        <v>45852</v>
      </c>
      <c r="P87">
        <v>10014654</v>
      </c>
      <c r="Q87" t="s">
        <v>284</v>
      </c>
      <c r="R87">
        <v>0</v>
      </c>
      <c r="S87" t="s">
        <v>6382</v>
      </c>
      <c r="T87" t="s">
        <v>262</v>
      </c>
      <c r="U87">
        <v>11608517</v>
      </c>
      <c r="V87" s="16">
        <v>45828</v>
      </c>
      <c r="W87" s="16">
        <v>45851</v>
      </c>
      <c r="X87" s="16">
        <v>45851</v>
      </c>
      <c r="Y87">
        <v>0</v>
      </c>
      <c r="Z87">
        <v>1290900</v>
      </c>
      <c r="AA87" t="s">
        <v>1568</v>
      </c>
      <c r="AB87" t="s">
        <v>247</v>
      </c>
      <c r="AC87" t="s">
        <v>121</v>
      </c>
      <c r="AD87" t="s">
        <v>255</v>
      </c>
      <c r="AE87" t="str">
        <f>IF(B87&gt;0,IF(MID(H87,1,3)="CTE","CERRADO",IF(MID(H87,1,3)="CER","CERRADO",IF(MID(F87,1,4)="REPR","REPROGRAMADO",IF(K87&lt;&gt;'PLAN SEMANAL'!$A$2,"REPROGRAMADO","ABIERTO")))),"")</f>
        <v>CERRADO</v>
      </c>
      <c r="AI87">
        <f>IF(B87&gt;0,(SUMIFS('IW49 PLAN SEMANAL'!H:H,'IW49 PLAN SEMANAL'!A:A,'IW38 PLAN SEMANAL'!B87)),"")</f>
        <v>2</v>
      </c>
      <c r="AJ87" t="str">
        <f t="shared" si="2"/>
        <v/>
      </c>
      <c r="AL87" t="str">
        <f t="shared" si="3"/>
        <v/>
      </c>
    </row>
    <row r="88" spans="1:38" x14ac:dyDescent="0.35">
      <c r="A88" t="s">
        <v>173</v>
      </c>
      <c r="B88">
        <v>6616373</v>
      </c>
      <c r="C88" t="s">
        <v>123</v>
      </c>
      <c r="D88" t="s">
        <v>8093</v>
      </c>
      <c r="E88" t="s">
        <v>251</v>
      </c>
      <c r="F88" t="s">
        <v>259</v>
      </c>
      <c r="H88" t="s">
        <v>3451</v>
      </c>
      <c r="I88" s="16">
        <v>45850</v>
      </c>
      <c r="J88" s="16">
        <v>45850</v>
      </c>
      <c r="K88" t="s">
        <v>5406</v>
      </c>
      <c r="L88">
        <v>1210101</v>
      </c>
      <c r="M88" t="s">
        <v>341</v>
      </c>
      <c r="P88">
        <v>10014656</v>
      </c>
      <c r="Q88" t="s">
        <v>173</v>
      </c>
      <c r="R88">
        <v>0</v>
      </c>
      <c r="S88" t="s">
        <v>6382</v>
      </c>
      <c r="T88" t="s">
        <v>262</v>
      </c>
      <c r="U88">
        <v>11608515</v>
      </c>
      <c r="V88" s="16">
        <v>45828</v>
      </c>
      <c r="W88" s="16">
        <v>45851</v>
      </c>
      <c r="X88" s="16">
        <v>45851</v>
      </c>
      <c r="Y88">
        <v>0</v>
      </c>
      <c r="Z88">
        <v>1290900</v>
      </c>
      <c r="AA88" t="s">
        <v>1568</v>
      </c>
      <c r="AB88" t="s">
        <v>248</v>
      </c>
      <c r="AC88" t="s">
        <v>121</v>
      </c>
      <c r="AD88" t="s">
        <v>255</v>
      </c>
      <c r="AE88" t="str">
        <f>IF(B88&gt;0,IF(MID(H88,1,3)="CTE","CERRADO",IF(MID(H88,1,3)="CER","CERRADO",IF(MID(F88,1,4)="REPR","REPROGRAMADO",IF(K88&lt;&gt;'PLAN SEMANAL'!$A$2,"REPROGRAMADO","ABIERTO")))),"")</f>
        <v>CERRADO</v>
      </c>
      <c r="AI88">
        <f>IF(B88&gt;0,(SUMIFS('IW49 PLAN SEMANAL'!H:H,'IW49 PLAN SEMANAL'!A:A,'IW38 PLAN SEMANAL'!B88)),"")</f>
        <v>2</v>
      </c>
      <c r="AJ88" t="str">
        <f t="shared" si="2"/>
        <v/>
      </c>
      <c r="AL88" t="str">
        <f t="shared" si="3"/>
        <v/>
      </c>
    </row>
    <row r="89" spans="1:38" x14ac:dyDescent="0.35">
      <c r="A89" t="s">
        <v>284</v>
      </c>
      <c r="B89">
        <v>6616337</v>
      </c>
      <c r="C89" t="s">
        <v>123</v>
      </c>
      <c r="D89" t="s">
        <v>7991</v>
      </c>
      <c r="E89" t="s">
        <v>251</v>
      </c>
      <c r="F89" t="s">
        <v>259</v>
      </c>
      <c r="H89" t="s">
        <v>268</v>
      </c>
      <c r="I89" s="16">
        <v>45850</v>
      </c>
      <c r="J89" s="16">
        <v>45850</v>
      </c>
      <c r="K89" t="s">
        <v>5406</v>
      </c>
      <c r="L89">
        <v>1212120</v>
      </c>
      <c r="M89" t="s">
        <v>285</v>
      </c>
      <c r="N89" s="16">
        <v>45852</v>
      </c>
      <c r="O89" s="16">
        <v>45852</v>
      </c>
      <c r="P89">
        <v>10014654</v>
      </c>
      <c r="Q89" t="s">
        <v>284</v>
      </c>
      <c r="R89">
        <v>42121.74</v>
      </c>
      <c r="S89" t="s">
        <v>3891</v>
      </c>
      <c r="T89" t="s">
        <v>1203</v>
      </c>
      <c r="U89">
        <v>11608481</v>
      </c>
      <c r="V89" s="16">
        <v>45828</v>
      </c>
      <c r="W89" s="16">
        <v>45854</v>
      </c>
      <c r="X89" s="16">
        <v>45854</v>
      </c>
      <c r="Y89">
        <v>42121.74</v>
      </c>
      <c r="Z89">
        <v>1290900</v>
      </c>
      <c r="AA89" t="s">
        <v>1568</v>
      </c>
      <c r="AB89" t="s">
        <v>247</v>
      </c>
      <c r="AC89" t="s">
        <v>121</v>
      </c>
      <c r="AD89" t="s">
        <v>255</v>
      </c>
      <c r="AE89" t="str">
        <f>IF(B89&gt;0,IF(MID(H89,1,3)="CTE","CERRADO",IF(MID(H89,1,3)="CER","CERRADO",IF(MID(F89,1,4)="REPR","REPROGRAMADO",IF(K89&lt;&gt;'PLAN SEMANAL'!$A$2,"REPROGRAMADO","ABIERTO")))),"")</f>
        <v>CERRADO</v>
      </c>
      <c r="AI89">
        <f>IF(B89&gt;0,(SUMIFS('IW49 PLAN SEMANAL'!H:H,'IW49 PLAN SEMANAL'!A:A,'IW38 PLAN SEMANAL'!B89)),"")</f>
        <v>64</v>
      </c>
      <c r="AJ89" t="str">
        <f t="shared" si="2"/>
        <v>Componente</v>
      </c>
      <c r="AL89" t="str">
        <f t="shared" si="3"/>
        <v/>
      </c>
    </row>
    <row r="90" spans="1:38" x14ac:dyDescent="0.35">
      <c r="A90" t="s">
        <v>284</v>
      </c>
      <c r="B90">
        <v>6616336</v>
      </c>
      <c r="C90" t="s">
        <v>123</v>
      </c>
      <c r="D90" t="s">
        <v>7619</v>
      </c>
      <c r="E90" t="s">
        <v>251</v>
      </c>
      <c r="F90" t="s">
        <v>259</v>
      </c>
      <c r="H90" t="s">
        <v>260</v>
      </c>
      <c r="I90" s="16">
        <v>45850</v>
      </c>
      <c r="J90" s="16">
        <v>45850</v>
      </c>
      <c r="K90" t="s">
        <v>5406</v>
      </c>
      <c r="L90">
        <v>1212120</v>
      </c>
      <c r="M90" t="s">
        <v>285</v>
      </c>
      <c r="N90" s="16">
        <v>45852</v>
      </c>
      <c r="O90" s="16">
        <v>45853</v>
      </c>
      <c r="P90">
        <v>10014654</v>
      </c>
      <c r="Q90" t="s">
        <v>284</v>
      </c>
      <c r="R90">
        <v>36580.93</v>
      </c>
      <c r="S90" t="s">
        <v>3891</v>
      </c>
      <c r="T90" t="s">
        <v>1203</v>
      </c>
      <c r="U90">
        <v>11608480</v>
      </c>
      <c r="V90" s="16">
        <v>45828</v>
      </c>
      <c r="W90" s="16">
        <v>45854</v>
      </c>
      <c r="X90" s="16">
        <v>45854</v>
      </c>
      <c r="Y90">
        <v>36580.93</v>
      </c>
      <c r="Z90">
        <v>1290900</v>
      </c>
      <c r="AA90" t="s">
        <v>1568</v>
      </c>
      <c r="AB90" t="s">
        <v>247</v>
      </c>
      <c r="AC90" t="s">
        <v>121</v>
      </c>
      <c r="AD90" t="s">
        <v>255</v>
      </c>
      <c r="AE90" t="str">
        <f>IF(B90&gt;0,IF(MID(H90,1,3)="CTE","CERRADO",IF(MID(H90,1,3)="CER","CERRADO",IF(MID(F90,1,4)="REPR","REPROGRAMADO",IF(K90&lt;&gt;'PLAN SEMANAL'!$A$2,"REPROGRAMADO","ABIERTO")))),"")</f>
        <v>CERRADO</v>
      </c>
      <c r="AI90">
        <f>IF(B90&gt;0,(SUMIFS('IW49 PLAN SEMANAL'!H:H,'IW49 PLAN SEMANAL'!A:A,'IW38 PLAN SEMANAL'!B90)),"")</f>
        <v>180</v>
      </c>
      <c r="AJ90" t="str">
        <f t="shared" si="2"/>
        <v>Componente</v>
      </c>
      <c r="AL90" t="str">
        <f t="shared" si="3"/>
        <v/>
      </c>
    </row>
    <row r="91" spans="1:38" x14ac:dyDescent="0.35">
      <c r="A91" t="s">
        <v>284</v>
      </c>
      <c r="B91">
        <v>6616009</v>
      </c>
      <c r="C91" t="s">
        <v>123</v>
      </c>
      <c r="D91" t="s">
        <v>6304</v>
      </c>
      <c r="E91" t="s">
        <v>310</v>
      </c>
      <c r="F91" t="s">
        <v>259</v>
      </c>
      <c r="H91" t="s">
        <v>268</v>
      </c>
      <c r="I91" s="16">
        <v>45850</v>
      </c>
      <c r="J91" s="16">
        <v>45850</v>
      </c>
      <c r="K91" t="s">
        <v>5406</v>
      </c>
      <c r="L91">
        <v>1212120</v>
      </c>
      <c r="M91" t="s">
        <v>285</v>
      </c>
      <c r="N91" s="16">
        <v>45852</v>
      </c>
      <c r="O91" s="16">
        <v>45853</v>
      </c>
      <c r="P91">
        <v>10014654</v>
      </c>
      <c r="Q91" t="s">
        <v>284</v>
      </c>
      <c r="R91">
        <v>1237.05</v>
      </c>
      <c r="S91" t="s">
        <v>3891</v>
      </c>
      <c r="T91" t="s">
        <v>1203</v>
      </c>
      <c r="U91">
        <v>11564619</v>
      </c>
      <c r="V91" s="16">
        <v>45827</v>
      </c>
      <c r="W91" s="16">
        <v>45854</v>
      </c>
      <c r="X91" s="16">
        <v>45854</v>
      </c>
      <c r="Y91">
        <v>1237.05</v>
      </c>
      <c r="Z91">
        <v>1290900</v>
      </c>
      <c r="AA91" t="s">
        <v>1568</v>
      </c>
      <c r="AB91" t="s">
        <v>247</v>
      </c>
      <c r="AC91" t="s">
        <v>121</v>
      </c>
      <c r="AD91" t="s">
        <v>255</v>
      </c>
      <c r="AE91" t="str">
        <f>IF(B91&gt;0,IF(MID(H91,1,3)="CTE","CERRADO",IF(MID(H91,1,3)="CER","CERRADO",IF(MID(F91,1,4)="REPR","REPROGRAMADO",IF(K91&lt;&gt;'PLAN SEMANAL'!$A$2,"REPROGRAMADO","ABIERTO")))),"")</f>
        <v>CERRADO</v>
      </c>
      <c r="AI91">
        <f>IF(B91&gt;0,(SUMIFS('IW49 PLAN SEMANAL'!H:H,'IW49 PLAN SEMANAL'!A:A,'IW38 PLAN SEMANAL'!B91)),"")</f>
        <v>90</v>
      </c>
      <c r="AJ91" t="str">
        <f t="shared" si="2"/>
        <v>Backlog</v>
      </c>
      <c r="AL91" t="str">
        <f t="shared" si="3"/>
        <v/>
      </c>
    </row>
    <row r="92" spans="1:38" x14ac:dyDescent="0.35">
      <c r="A92" t="s">
        <v>210</v>
      </c>
      <c r="B92">
        <v>6615992</v>
      </c>
      <c r="C92" t="s">
        <v>129</v>
      </c>
      <c r="D92" t="s">
        <v>6209</v>
      </c>
      <c r="E92" t="s">
        <v>310</v>
      </c>
      <c r="F92" t="s">
        <v>259</v>
      </c>
      <c r="H92" t="s">
        <v>265</v>
      </c>
      <c r="I92" s="16">
        <v>45845</v>
      </c>
      <c r="J92" s="16">
        <v>45845</v>
      </c>
      <c r="K92" t="s">
        <v>5406</v>
      </c>
      <c r="L92">
        <v>1213130</v>
      </c>
      <c r="M92" t="s">
        <v>395</v>
      </c>
      <c r="N92" s="16">
        <v>45845</v>
      </c>
      <c r="O92" s="16">
        <v>45845</v>
      </c>
      <c r="P92">
        <v>10014608</v>
      </c>
      <c r="Q92" t="s">
        <v>210</v>
      </c>
      <c r="R92">
        <v>0</v>
      </c>
      <c r="S92" t="s">
        <v>3901</v>
      </c>
      <c r="T92" t="s">
        <v>291</v>
      </c>
      <c r="U92">
        <v>11599231</v>
      </c>
      <c r="V92" s="16">
        <v>45827</v>
      </c>
      <c r="W92" s="16">
        <v>45846</v>
      </c>
      <c r="X92" s="16">
        <v>45846</v>
      </c>
      <c r="Y92">
        <v>0</v>
      </c>
      <c r="Z92">
        <v>1290900</v>
      </c>
      <c r="AA92" t="s">
        <v>1568</v>
      </c>
      <c r="AB92" t="s">
        <v>245</v>
      </c>
      <c r="AC92" t="s">
        <v>121</v>
      </c>
      <c r="AD92" t="s">
        <v>255</v>
      </c>
      <c r="AE92" t="str">
        <f>IF(B92&gt;0,IF(MID(H92,1,3)="CTE","CERRADO",IF(MID(H92,1,3)="CER","CERRADO",IF(MID(F92,1,4)="REPR","REPROGRAMADO",IF(K92&lt;&gt;'PLAN SEMANAL'!$A$2,"REPROGRAMADO","ABIERTO")))),"")</f>
        <v>CERRADO</v>
      </c>
      <c r="AI92">
        <f>IF(B92&gt;0,(SUMIFS('IW49 PLAN SEMANAL'!H:H,'IW49 PLAN SEMANAL'!A:A,'IW38 PLAN SEMANAL'!B92)),"")</f>
        <v>2</v>
      </c>
      <c r="AJ92" t="str">
        <f t="shared" si="2"/>
        <v>Backlog</v>
      </c>
      <c r="AL92" t="str">
        <f t="shared" si="3"/>
        <v/>
      </c>
    </row>
    <row r="93" spans="1:38" x14ac:dyDescent="0.35">
      <c r="A93" t="s">
        <v>238</v>
      </c>
      <c r="B93">
        <v>6615776</v>
      </c>
      <c r="C93" t="s">
        <v>270</v>
      </c>
      <c r="D93" t="s">
        <v>8171</v>
      </c>
      <c r="E93" t="s">
        <v>251</v>
      </c>
      <c r="F93" t="s">
        <v>259</v>
      </c>
      <c r="H93" t="s">
        <v>265</v>
      </c>
      <c r="I93" s="16">
        <v>45845</v>
      </c>
      <c r="J93" s="16">
        <v>45845</v>
      </c>
      <c r="K93" t="s">
        <v>5406</v>
      </c>
      <c r="L93">
        <v>1215152</v>
      </c>
      <c r="M93" t="s">
        <v>281</v>
      </c>
      <c r="N93" s="16">
        <v>45847</v>
      </c>
      <c r="O93" s="16">
        <v>45847</v>
      </c>
      <c r="P93">
        <v>10014628</v>
      </c>
      <c r="Q93" t="s">
        <v>238</v>
      </c>
      <c r="R93">
        <v>0</v>
      </c>
      <c r="S93" t="s">
        <v>3891</v>
      </c>
      <c r="T93" t="s">
        <v>291</v>
      </c>
      <c r="U93">
        <v>11608050</v>
      </c>
      <c r="V93" s="16">
        <v>45827</v>
      </c>
      <c r="W93" s="16">
        <v>45848</v>
      </c>
      <c r="X93" s="16">
        <v>45848</v>
      </c>
      <c r="Y93">
        <v>0</v>
      </c>
      <c r="Z93">
        <v>1290900</v>
      </c>
      <c r="AA93" t="s">
        <v>1568</v>
      </c>
      <c r="AB93" t="s">
        <v>246</v>
      </c>
      <c r="AC93" t="s">
        <v>121</v>
      </c>
      <c r="AD93" t="s">
        <v>255</v>
      </c>
      <c r="AE93" t="str">
        <f>IF(B93&gt;0,IF(MID(H93,1,3)="CTE","CERRADO",IF(MID(H93,1,3)="CER","CERRADO",IF(MID(F93,1,4)="REPR","REPROGRAMADO",IF(K93&lt;&gt;'PLAN SEMANAL'!$A$2,"REPROGRAMADO","ABIERTO")))),"")</f>
        <v>CERRADO</v>
      </c>
      <c r="AI93">
        <f>IF(B93&gt;0,(SUMIFS('IW49 PLAN SEMANAL'!H:H,'IW49 PLAN SEMANAL'!A:A,'IW38 PLAN SEMANAL'!B93)),"")</f>
        <v>3.6</v>
      </c>
      <c r="AJ93" t="str">
        <f t="shared" si="2"/>
        <v/>
      </c>
      <c r="AL93" t="str">
        <f t="shared" si="3"/>
        <v/>
      </c>
    </row>
    <row r="94" spans="1:38" x14ac:dyDescent="0.35">
      <c r="A94" t="s">
        <v>3804</v>
      </c>
      <c r="B94">
        <v>6615475</v>
      </c>
      <c r="C94" t="s">
        <v>123</v>
      </c>
      <c r="D94" t="s">
        <v>7507</v>
      </c>
      <c r="E94" t="s">
        <v>251</v>
      </c>
      <c r="F94" t="s">
        <v>259</v>
      </c>
      <c r="H94" t="s">
        <v>3451</v>
      </c>
      <c r="I94" s="16">
        <v>45851</v>
      </c>
      <c r="J94" s="16">
        <v>45851</v>
      </c>
      <c r="K94" t="s">
        <v>5406</v>
      </c>
      <c r="L94">
        <v>1210102</v>
      </c>
      <c r="M94" t="s">
        <v>3805</v>
      </c>
      <c r="P94">
        <v>10018963</v>
      </c>
      <c r="Q94" t="s">
        <v>3806</v>
      </c>
      <c r="R94">
        <v>0</v>
      </c>
      <c r="S94" t="s">
        <v>6349</v>
      </c>
      <c r="T94" t="s">
        <v>262</v>
      </c>
      <c r="U94">
        <v>11607695</v>
      </c>
      <c r="V94" s="16">
        <v>45827</v>
      </c>
      <c r="W94" s="16">
        <v>45851</v>
      </c>
      <c r="X94" s="16">
        <v>45851</v>
      </c>
      <c r="Y94">
        <v>0</v>
      </c>
      <c r="Z94">
        <v>1290900</v>
      </c>
      <c r="AA94" t="s">
        <v>1568</v>
      </c>
      <c r="AB94" t="s">
        <v>248</v>
      </c>
      <c r="AC94" t="s">
        <v>121</v>
      </c>
      <c r="AD94" t="s">
        <v>255</v>
      </c>
      <c r="AE94" t="str">
        <f>IF(B94&gt;0,IF(MID(H94,1,3)="CTE","CERRADO",IF(MID(H94,1,3)="CER","CERRADO",IF(MID(F94,1,4)="REPR","REPROGRAMADO",IF(K94&lt;&gt;'PLAN SEMANAL'!$A$2,"REPROGRAMADO","ABIERTO")))),"")</f>
        <v>CERRADO</v>
      </c>
      <c r="AI94">
        <f>IF(B94&gt;0,(SUMIFS('IW49 PLAN SEMANAL'!H:H,'IW49 PLAN SEMANAL'!A:A,'IW38 PLAN SEMANAL'!B94)),"")</f>
        <v>4</v>
      </c>
      <c r="AJ94" t="str">
        <f t="shared" si="2"/>
        <v/>
      </c>
      <c r="AL94" t="str">
        <f t="shared" si="3"/>
        <v/>
      </c>
    </row>
    <row r="95" spans="1:38" x14ac:dyDescent="0.35">
      <c r="A95" t="s">
        <v>3804</v>
      </c>
      <c r="B95">
        <v>6615469</v>
      </c>
      <c r="C95" t="s">
        <v>123</v>
      </c>
      <c r="D95" t="s">
        <v>7444</v>
      </c>
      <c r="E95" t="s">
        <v>251</v>
      </c>
      <c r="F95" t="s">
        <v>259</v>
      </c>
      <c r="H95" t="s">
        <v>3451</v>
      </c>
      <c r="I95" s="16">
        <v>45850</v>
      </c>
      <c r="J95" s="16">
        <v>45850</v>
      </c>
      <c r="K95" t="s">
        <v>5406</v>
      </c>
      <c r="L95">
        <v>1210102</v>
      </c>
      <c r="M95" t="s">
        <v>3805</v>
      </c>
      <c r="P95">
        <v>10018963</v>
      </c>
      <c r="Q95" t="s">
        <v>3806</v>
      </c>
      <c r="R95">
        <v>0</v>
      </c>
      <c r="S95" t="s">
        <v>6349</v>
      </c>
      <c r="T95" t="s">
        <v>262</v>
      </c>
      <c r="U95">
        <v>11607689</v>
      </c>
      <c r="V95" s="16">
        <v>45827</v>
      </c>
      <c r="W95" s="16">
        <v>45851</v>
      </c>
      <c r="X95" s="16">
        <v>45851</v>
      </c>
      <c r="Y95">
        <v>0</v>
      </c>
      <c r="Z95">
        <v>1290900</v>
      </c>
      <c r="AA95" t="s">
        <v>1568</v>
      </c>
      <c r="AB95" t="s">
        <v>248</v>
      </c>
      <c r="AC95" t="s">
        <v>121</v>
      </c>
      <c r="AD95" t="s">
        <v>255</v>
      </c>
      <c r="AE95" t="str">
        <f>IF(B95&gt;0,IF(MID(H95,1,3)="CTE","CERRADO",IF(MID(H95,1,3)="CER","CERRADO",IF(MID(F95,1,4)="REPR","REPROGRAMADO",IF(K95&lt;&gt;'PLAN SEMANAL'!$A$2,"REPROGRAMADO","ABIERTO")))),"")</f>
        <v>CERRADO</v>
      </c>
      <c r="AI95">
        <f>IF(B95&gt;0,(SUMIFS('IW49 PLAN SEMANAL'!H:H,'IW49 PLAN SEMANAL'!A:A,'IW38 PLAN SEMANAL'!B95)),"")</f>
        <v>1</v>
      </c>
      <c r="AJ95" t="str">
        <f t="shared" si="2"/>
        <v/>
      </c>
      <c r="AL95" t="str">
        <f t="shared" si="3"/>
        <v/>
      </c>
    </row>
    <row r="96" spans="1:38" x14ac:dyDescent="0.35">
      <c r="A96" t="s">
        <v>3804</v>
      </c>
      <c r="B96">
        <v>6615464</v>
      </c>
      <c r="C96" t="s">
        <v>123</v>
      </c>
      <c r="D96" t="s">
        <v>7419</v>
      </c>
      <c r="E96" t="s">
        <v>251</v>
      </c>
      <c r="F96" t="s">
        <v>259</v>
      </c>
      <c r="H96" t="s">
        <v>3451</v>
      </c>
      <c r="I96" s="16">
        <v>45845</v>
      </c>
      <c r="J96" s="16">
        <v>45845</v>
      </c>
      <c r="K96" t="s">
        <v>5406</v>
      </c>
      <c r="L96">
        <v>1210102</v>
      </c>
      <c r="M96" t="s">
        <v>3805</v>
      </c>
      <c r="P96">
        <v>10018963</v>
      </c>
      <c r="Q96" t="s">
        <v>3806</v>
      </c>
      <c r="R96">
        <v>0</v>
      </c>
      <c r="S96" t="s">
        <v>6349</v>
      </c>
      <c r="T96" t="s">
        <v>5938</v>
      </c>
      <c r="U96">
        <v>11607684</v>
      </c>
      <c r="V96" s="16">
        <v>45827</v>
      </c>
      <c r="W96" s="16">
        <v>45846</v>
      </c>
      <c r="X96" s="16">
        <v>45851</v>
      </c>
      <c r="Y96">
        <v>0</v>
      </c>
      <c r="Z96">
        <v>1290900</v>
      </c>
      <c r="AA96" t="s">
        <v>1568</v>
      </c>
      <c r="AB96" t="s">
        <v>248</v>
      </c>
      <c r="AC96" t="s">
        <v>121</v>
      </c>
      <c r="AD96" t="s">
        <v>255</v>
      </c>
      <c r="AE96" t="str">
        <f>IF(B96&gt;0,IF(MID(H96,1,3)="CTE","CERRADO",IF(MID(H96,1,3)="CER","CERRADO",IF(MID(F96,1,4)="REPR","REPROGRAMADO",IF(K96&lt;&gt;'PLAN SEMANAL'!$A$2,"REPROGRAMADO","ABIERTO")))),"")</f>
        <v>CERRADO</v>
      </c>
      <c r="AI96">
        <f>IF(B96&gt;0,(SUMIFS('IW49 PLAN SEMANAL'!H:H,'IW49 PLAN SEMANAL'!A:A,'IW38 PLAN SEMANAL'!B96)),"")</f>
        <v>1</v>
      </c>
      <c r="AJ96" t="str">
        <f t="shared" si="2"/>
        <v/>
      </c>
      <c r="AL96" t="str">
        <f t="shared" si="3"/>
        <v/>
      </c>
    </row>
    <row r="97" spans="1:38" x14ac:dyDescent="0.35">
      <c r="A97" t="s">
        <v>3804</v>
      </c>
      <c r="B97">
        <v>6615458</v>
      </c>
      <c r="C97" t="s">
        <v>123</v>
      </c>
      <c r="D97" t="s">
        <v>8067</v>
      </c>
      <c r="E97" t="s">
        <v>251</v>
      </c>
      <c r="F97" t="s">
        <v>259</v>
      </c>
      <c r="G97" t="s">
        <v>252</v>
      </c>
      <c r="H97" t="s">
        <v>3451</v>
      </c>
      <c r="I97" s="16">
        <v>45851</v>
      </c>
      <c r="J97" s="16">
        <v>45851</v>
      </c>
      <c r="K97" t="s">
        <v>5406</v>
      </c>
      <c r="L97">
        <v>1210102</v>
      </c>
      <c r="M97" t="s">
        <v>3805</v>
      </c>
      <c r="P97">
        <v>10018963</v>
      </c>
      <c r="Q97" t="s">
        <v>3806</v>
      </c>
      <c r="R97">
        <v>0</v>
      </c>
      <c r="S97" t="s">
        <v>6349</v>
      </c>
      <c r="T97" t="s">
        <v>262</v>
      </c>
      <c r="U97">
        <v>11607678</v>
      </c>
      <c r="V97" s="16">
        <v>45827</v>
      </c>
      <c r="W97" s="16">
        <v>45851</v>
      </c>
      <c r="X97" s="16">
        <v>45851</v>
      </c>
      <c r="Y97">
        <v>0</v>
      </c>
      <c r="Z97">
        <v>1290900</v>
      </c>
      <c r="AA97" t="s">
        <v>1568</v>
      </c>
      <c r="AB97" t="s">
        <v>248</v>
      </c>
      <c r="AC97" t="s">
        <v>121</v>
      </c>
      <c r="AD97" t="s">
        <v>255</v>
      </c>
      <c r="AE97" t="str">
        <f>IF(B97&gt;0,IF(MID(H97,1,3)="CTE","CERRADO",IF(MID(H97,1,3)="CER","CERRADO",IF(MID(F97,1,4)="REPR","REPROGRAMADO",IF(K97&lt;&gt;'PLAN SEMANAL'!$A$2,"REPROGRAMADO","ABIERTO")))),"")</f>
        <v>CERRADO</v>
      </c>
      <c r="AI97">
        <f>IF(B97&gt;0,(SUMIFS('IW49 PLAN SEMANAL'!H:H,'IW49 PLAN SEMANAL'!A:A,'IW38 PLAN SEMANAL'!B97)),"")</f>
        <v>6</v>
      </c>
      <c r="AJ97" t="str">
        <f t="shared" si="2"/>
        <v/>
      </c>
      <c r="AL97" t="str">
        <f t="shared" si="3"/>
        <v/>
      </c>
    </row>
    <row r="98" spans="1:38" x14ac:dyDescent="0.35">
      <c r="A98" t="s">
        <v>272</v>
      </c>
      <c r="B98">
        <v>6615448</v>
      </c>
      <c r="C98" t="s">
        <v>123</v>
      </c>
      <c r="D98" t="s">
        <v>7483</v>
      </c>
      <c r="E98" t="s">
        <v>251</v>
      </c>
      <c r="F98" t="s">
        <v>259</v>
      </c>
      <c r="H98" t="s">
        <v>3451</v>
      </c>
      <c r="I98" s="16">
        <v>45851</v>
      </c>
      <c r="J98" s="16">
        <v>45851</v>
      </c>
      <c r="K98" t="s">
        <v>5406</v>
      </c>
      <c r="L98">
        <v>1210102</v>
      </c>
      <c r="M98" t="s">
        <v>273</v>
      </c>
      <c r="P98">
        <v>10017653</v>
      </c>
      <c r="Q98" t="s">
        <v>165</v>
      </c>
      <c r="R98">
        <v>0</v>
      </c>
      <c r="S98" t="s">
        <v>6349</v>
      </c>
      <c r="T98" t="s">
        <v>262</v>
      </c>
      <c r="U98">
        <v>11607668</v>
      </c>
      <c r="V98" s="16">
        <v>45827</v>
      </c>
      <c r="W98" s="16">
        <v>45851</v>
      </c>
      <c r="X98" s="16">
        <v>45851</v>
      </c>
      <c r="Y98">
        <v>0</v>
      </c>
      <c r="Z98">
        <v>1290900</v>
      </c>
      <c r="AA98" t="s">
        <v>1568</v>
      </c>
      <c r="AB98" t="s">
        <v>248</v>
      </c>
      <c r="AC98" t="s">
        <v>121</v>
      </c>
      <c r="AD98" t="s">
        <v>255</v>
      </c>
      <c r="AE98" t="str">
        <f>IF(B98&gt;0,IF(MID(H98,1,3)="CTE","CERRADO",IF(MID(H98,1,3)="CER","CERRADO",IF(MID(F98,1,4)="REPR","REPROGRAMADO",IF(K98&lt;&gt;'PLAN SEMANAL'!$A$2,"REPROGRAMADO","ABIERTO")))),"")</f>
        <v>CERRADO</v>
      </c>
      <c r="AI98">
        <f>IF(B98&gt;0,(SUMIFS('IW49 PLAN SEMANAL'!H:H,'IW49 PLAN SEMANAL'!A:A,'IW38 PLAN SEMANAL'!B98)),"")</f>
        <v>4</v>
      </c>
      <c r="AJ98" t="str">
        <f t="shared" si="2"/>
        <v/>
      </c>
      <c r="AL98" t="str">
        <f t="shared" si="3"/>
        <v/>
      </c>
    </row>
    <row r="99" spans="1:38" x14ac:dyDescent="0.35">
      <c r="A99" t="s">
        <v>272</v>
      </c>
      <c r="B99">
        <v>6615441</v>
      </c>
      <c r="C99" t="s">
        <v>123</v>
      </c>
      <c r="D99" t="s">
        <v>7443</v>
      </c>
      <c r="E99" t="s">
        <v>251</v>
      </c>
      <c r="F99" t="s">
        <v>259</v>
      </c>
      <c r="H99" t="s">
        <v>3451</v>
      </c>
      <c r="I99" s="16">
        <v>45850</v>
      </c>
      <c r="J99" s="16">
        <v>45850</v>
      </c>
      <c r="K99" t="s">
        <v>5406</v>
      </c>
      <c r="L99">
        <v>1210102</v>
      </c>
      <c r="M99" t="s">
        <v>273</v>
      </c>
      <c r="P99">
        <v>10017653</v>
      </c>
      <c r="Q99" t="s">
        <v>165</v>
      </c>
      <c r="R99">
        <v>0</v>
      </c>
      <c r="S99" t="s">
        <v>6349</v>
      </c>
      <c r="T99" t="s">
        <v>262</v>
      </c>
      <c r="U99">
        <v>11607661</v>
      </c>
      <c r="V99" s="16">
        <v>45827</v>
      </c>
      <c r="W99" s="16">
        <v>45851</v>
      </c>
      <c r="X99" s="16">
        <v>45851</v>
      </c>
      <c r="Y99">
        <v>0</v>
      </c>
      <c r="Z99">
        <v>1290900</v>
      </c>
      <c r="AA99" t="s">
        <v>1568</v>
      </c>
      <c r="AB99" t="s">
        <v>248</v>
      </c>
      <c r="AC99" t="s">
        <v>121</v>
      </c>
      <c r="AD99" t="s">
        <v>255</v>
      </c>
      <c r="AE99" t="str">
        <f>IF(B99&gt;0,IF(MID(H99,1,3)="CTE","CERRADO",IF(MID(H99,1,3)="CER","CERRADO",IF(MID(F99,1,4)="REPR","REPROGRAMADO",IF(K99&lt;&gt;'PLAN SEMANAL'!$A$2,"REPROGRAMADO","ABIERTO")))),"")</f>
        <v>CERRADO</v>
      </c>
      <c r="AI99">
        <f>IF(B99&gt;0,(SUMIFS('IW49 PLAN SEMANAL'!H:H,'IW49 PLAN SEMANAL'!A:A,'IW38 PLAN SEMANAL'!B99)),"")</f>
        <v>1</v>
      </c>
      <c r="AJ99" t="str">
        <f t="shared" si="2"/>
        <v/>
      </c>
      <c r="AL99" t="str">
        <f t="shared" si="3"/>
        <v/>
      </c>
    </row>
    <row r="100" spans="1:38" x14ac:dyDescent="0.35">
      <c r="A100" t="s">
        <v>272</v>
      </c>
      <c r="B100">
        <v>6615440</v>
      </c>
      <c r="C100" t="s">
        <v>123</v>
      </c>
      <c r="D100" t="s">
        <v>7411</v>
      </c>
      <c r="E100" t="s">
        <v>251</v>
      </c>
      <c r="F100" t="s">
        <v>259</v>
      </c>
      <c r="H100" t="s">
        <v>3451</v>
      </c>
      <c r="I100" s="16">
        <v>45846</v>
      </c>
      <c r="J100" s="16">
        <v>45846</v>
      </c>
      <c r="K100" t="s">
        <v>5406</v>
      </c>
      <c r="L100">
        <v>1210102</v>
      </c>
      <c r="M100" t="s">
        <v>273</v>
      </c>
      <c r="P100">
        <v>10017653</v>
      </c>
      <c r="Q100" t="s">
        <v>165</v>
      </c>
      <c r="R100">
        <v>0</v>
      </c>
      <c r="S100" t="s">
        <v>6349</v>
      </c>
      <c r="T100" t="s">
        <v>5938</v>
      </c>
      <c r="U100">
        <v>11607660</v>
      </c>
      <c r="V100" s="16">
        <v>45827</v>
      </c>
      <c r="W100" s="16">
        <v>45846</v>
      </c>
      <c r="X100" s="16">
        <v>45851</v>
      </c>
      <c r="Y100">
        <v>0</v>
      </c>
      <c r="Z100">
        <v>1290900</v>
      </c>
      <c r="AA100" t="s">
        <v>1568</v>
      </c>
      <c r="AB100" t="s">
        <v>248</v>
      </c>
      <c r="AC100" t="s">
        <v>121</v>
      </c>
      <c r="AD100" t="s">
        <v>255</v>
      </c>
      <c r="AE100" t="str">
        <f>IF(B100&gt;0,IF(MID(H100,1,3)="CTE","CERRADO",IF(MID(H100,1,3)="CER","CERRADO",IF(MID(F100,1,4)="REPR","REPROGRAMADO",IF(K100&lt;&gt;'PLAN SEMANAL'!$A$2,"REPROGRAMADO","ABIERTO")))),"")</f>
        <v>CERRADO</v>
      </c>
      <c r="AI100">
        <f>IF(B100&gt;0,(SUMIFS('IW49 PLAN SEMANAL'!H:H,'IW49 PLAN SEMANAL'!A:A,'IW38 PLAN SEMANAL'!B100)),"")</f>
        <v>1</v>
      </c>
      <c r="AJ100" t="str">
        <f t="shared" si="2"/>
        <v/>
      </c>
      <c r="AL100" t="str">
        <f t="shared" si="3"/>
        <v/>
      </c>
    </row>
    <row r="101" spans="1:38" x14ac:dyDescent="0.35">
      <c r="A101" t="s">
        <v>274</v>
      </c>
      <c r="B101">
        <v>6615433</v>
      </c>
      <c r="C101" t="s">
        <v>123</v>
      </c>
      <c r="D101" t="s">
        <v>6380</v>
      </c>
      <c r="E101" t="s">
        <v>251</v>
      </c>
      <c r="F101" t="s">
        <v>259</v>
      </c>
      <c r="H101" t="s">
        <v>3451</v>
      </c>
      <c r="I101" s="16">
        <v>45845</v>
      </c>
      <c r="J101" s="16">
        <v>45845</v>
      </c>
      <c r="K101" t="s">
        <v>5406</v>
      </c>
      <c r="L101">
        <v>1210102</v>
      </c>
      <c r="M101" t="s">
        <v>275</v>
      </c>
      <c r="P101">
        <v>10014596</v>
      </c>
      <c r="Q101" t="s">
        <v>176</v>
      </c>
      <c r="R101">
        <v>0</v>
      </c>
      <c r="S101" t="s">
        <v>6349</v>
      </c>
      <c r="T101" t="s">
        <v>262</v>
      </c>
      <c r="U101">
        <v>11607653</v>
      </c>
      <c r="V101" s="16">
        <v>45827</v>
      </c>
      <c r="W101" s="16">
        <v>45851</v>
      </c>
      <c r="X101" s="16">
        <v>45851</v>
      </c>
      <c r="Y101">
        <v>0</v>
      </c>
      <c r="Z101">
        <v>1290900</v>
      </c>
      <c r="AA101" t="s">
        <v>1568</v>
      </c>
      <c r="AB101" t="s">
        <v>248</v>
      </c>
      <c r="AC101" t="s">
        <v>121</v>
      </c>
      <c r="AD101" t="s">
        <v>255</v>
      </c>
      <c r="AE101" t="str">
        <f>IF(B101&gt;0,IF(MID(H101,1,3)="CTE","CERRADO",IF(MID(H101,1,3)="CER","CERRADO",IF(MID(F101,1,4)="REPR","REPROGRAMADO",IF(K101&lt;&gt;'PLAN SEMANAL'!$A$2,"REPROGRAMADO","ABIERTO")))),"")</f>
        <v>CERRADO</v>
      </c>
      <c r="AI101">
        <f>IF(B101&gt;0,(SUMIFS('IW49 PLAN SEMANAL'!H:H,'IW49 PLAN SEMANAL'!A:A,'IW38 PLAN SEMANAL'!B101)),"")</f>
        <v>6</v>
      </c>
      <c r="AJ101" t="str">
        <f t="shared" si="2"/>
        <v/>
      </c>
      <c r="AL101" t="str">
        <f t="shared" si="3"/>
        <v/>
      </c>
    </row>
    <row r="102" spans="1:38" x14ac:dyDescent="0.35">
      <c r="A102" t="s">
        <v>274</v>
      </c>
      <c r="B102">
        <v>6615432</v>
      </c>
      <c r="C102" t="s">
        <v>123</v>
      </c>
      <c r="D102" t="s">
        <v>7515</v>
      </c>
      <c r="E102" t="s">
        <v>251</v>
      </c>
      <c r="F102" t="s">
        <v>259</v>
      </c>
      <c r="H102" t="s">
        <v>3451</v>
      </c>
      <c r="I102" s="16">
        <v>45851</v>
      </c>
      <c r="J102" s="16">
        <v>45851</v>
      </c>
      <c r="K102" t="s">
        <v>5406</v>
      </c>
      <c r="L102">
        <v>1210102</v>
      </c>
      <c r="M102" t="s">
        <v>275</v>
      </c>
      <c r="P102">
        <v>10014596</v>
      </c>
      <c r="Q102" t="s">
        <v>176</v>
      </c>
      <c r="R102">
        <v>0</v>
      </c>
      <c r="S102" t="s">
        <v>6349</v>
      </c>
      <c r="T102" t="s">
        <v>262</v>
      </c>
      <c r="U102">
        <v>11607652</v>
      </c>
      <c r="V102" s="16">
        <v>45827</v>
      </c>
      <c r="W102" s="16">
        <v>45851</v>
      </c>
      <c r="X102" s="16">
        <v>45851</v>
      </c>
      <c r="Y102">
        <v>0</v>
      </c>
      <c r="Z102">
        <v>1290900</v>
      </c>
      <c r="AA102" t="s">
        <v>1568</v>
      </c>
      <c r="AB102" t="s">
        <v>248</v>
      </c>
      <c r="AC102" t="s">
        <v>121</v>
      </c>
      <c r="AD102" t="s">
        <v>255</v>
      </c>
      <c r="AE102" t="str">
        <f>IF(B102&gt;0,IF(MID(H102,1,3)="CTE","CERRADO",IF(MID(H102,1,3)="CER","CERRADO",IF(MID(F102,1,4)="REPR","REPROGRAMADO",IF(K102&lt;&gt;'PLAN SEMANAL'!$A$2,"REPROGRAMADO","ABIERTO")))),"")</f>
        <v>CERRADO</v>
      </c>
      <c r="AI102">
        <f>IF(B102&gt;0,(SUMIFS('IW49 PLAN SEMANAL'!H:H,'IW49 PLAN SEMANAL'!A:A,'IW38 PLAN SEMANAL'!B102)),"")</f>
        <v>4</v>
      </c>
      <c r="AJ102" t="str">
        <f t="shared" si="2"/>
        <v/>
      </c>
      <c r="AL102" t="str">
        <f t="shared" si="3"/>
        <v/>
      </c>
    </row>
    <row r="103" spans="1:38" x14ac:dyDescent="0.35">
      <c r="A103" t="s">
        <v>274</v>
      </c>
      <c r="B103">
        <v>6615425</v>
      </c>
      <c r="C103" t="s">
        <v>123</v>
      </c>
      <c r="D103" t="s">
        <v>7420</v>
      </c>
      <c r="E103" t="s">
        <v>251</v>
      </c>
      <c r="F103" t="s">
        <v>259</v>
      </c>
      <c r="H103" t="s">
        <v>3451</v>
      </c>
      <c r="I103" s="16">
        <v>45850</v>
      </c>
      <c r="J103" s="16">
        <v>45850</v>
      </c>
      <c r="K103" t="s">
        <v>5406</v>
      </c>
      <c r="L103">
        <v>1210102</v>
      </c>
      <c r="M103" t="s">
        <v>275</v>
      </c>
      <c r="P103">
        <v>10014596</v>
      </c>
      <c r="Q103" t="s">
        <v>176</v>
      </c>
      <c r="R103">
        <v>0</v>
      </c>
      <c r="S103" t="s">
        <v>6349</v>
      </c>
      <c r="T103" t="s">
        <v>262</v>
      </c>
      <c r="U103">
        <v>11607645</v>
      </c>
      <c r="V103" s="16">
        <v>45827</v>
      </c>
      <c r="W103" s="16">
        <v>45851</v>
      </c>
      <c r="X103" s="16">
        <v>45851</v>
      </c>
      <c r="Y103">
        <v>0</v>
      </c>
      <c r="Z103">
        <v>1290900</v>
      </c>
      <c r="AA103" t="s">
        <v>1568</v>
      </c>
      <c r="AB103" t="s">
        <v>248</v>
      </c>
      <c r="AC103" t="s">
        <v>121</v>
      </c>
      <c r="AD103" t="s">
        <v>255</v>
      </c>
      <c r="AE103" t="str">
        <f>IF(B103&gt;0,IF(MID(H103,1,3)="CTE","CERRADO",IF(MID(H103,1,3)="CER","CERRADO",IF(MID(F103,1,4)="REPR","REPROGRAMADO",IF(K103&lt;&gt;'PLAN SEMANAL'!$A$2,"REPROGRAMADO","ABIERTO")))),"")</f>
        <v>CERRADO</v>
      </c>
      <c r="AI103">
        <f>IF(B103&gt;0,(SUMIFS('IW49 PLAN SEMANAL'!H:H,'IW49 PLAN SEMANAL'!A:A,'IW38 PLAN SEMANAL'!B103)),"")</f>
        <v>1</v>
      </c>
      <c r="AJ103" t="str">
        <f t="shared" si="2"/>
        <v/>
      </c>
      <c r="AL103" t="str">
        <f t="shared" si="3"/>
        <v/>
      </c>
    </row>
    <row r="104" spans="1:38" x14ac:dyDescent="0.35">
      <c r="A104" t="s">
        <v>274</v>
      </c>
      <c r="B104">
        <v>6615412</v>
      </c>
      <c r="C104" t="s">
        <v>123</v>
      </c>
      <c r="D104" t="s">
        <v>7408</v>
      </c>
      <c r="E104" t="s">
        <v>251</v>
      </c>
      <c r="F104" t="s">
        <v>259</v>
      </c>
      <c r="H104" t="s">
        <v>3451</v>
      </c>
      <c r="I104" s="16">
        <v>45845</v>
      </c>
      <c r="J104" s="16">
        <v>45845</v>
      </c>
      <c r="K104" t="s">
        <v>5406</v>
      </c>
      <c r="L104">
        <v>1210102</v>
      </c>
      <c r="M104" t="s">
        <v>275</v>
      </c>
      <c r="P104">
        <v>10014596</v>
      </c>
      <c r="Q104" t="s">
        <v>176</v>
      </c>
      <c r="R104">
        <v>0</v>
      </c>
      <c r="S104" t="s">
        <v>6349</v>
      </c>
      <c r="T104" t="s">
        <v>5938</v>
      </c>
      <c r="U104">
        <v>11607632</v>
      </c>
      <c r="V104" s="16">
        <v>45827</v>
      </c>
      <c r="W104" s="16">
        <v>45845</v>
      </c>
      <c r="X104" s="16">
        <v>45851</v>
      </c>
      <c r="Y104">
        <v>0</v>
      </c>
      <c r="Z104">
        <v>1290900</v>
      </c>
      <c r="AA104" t="s">
        <v>1568</v>
      </c>
      <c r="AB104" t="s">
        <v>248</v>
      </c>
      <c r="AC104" t="s">
        <v>121</v>
      </c>
      <c r="AD104" t="s">
        <v>255</v>
      </c>
      <c r="AE104" t="str">
        <f>IF(B104&gt;0,IF(MID(H104,1,3)="CTE","CERRADO",IF(MID(H104,1,3)="CER","CERRADO",IF(MID(F104,1,4)="REPR","REPROGRAMADO",IF(K104&lt;&gt;'PLAN SEMANAL'!$A$2,"REPROGRAMADO","ABIERTO")))),"")</f>
        <v>CERRADO</v>
      </c>
      <c r="AI104">
        <f>IF(B104&gt;0,(SUMIFS('IW49 PLAN SEMANAL'!H:H,'IW49 PLAN SEMANAL'!A:A,'IW38 PLAN SEMANAL'!B104)),"")</f>
        <v>1</v>
      </c>
      <c r="AJ104" t="str">
        <f t="shared" si="2"/>
        <v/>
      </c>
      <c r="AL104" t="str">
        <f t="shared" si="3"/>
        <v/>
      </c>
    </row>
    <row r="105" spans="1:38" x14ac:dyDescent="0.35">
      <c r="A105" t="s">
        <v>324</v>
      </c>
      <c r="B105">
        <v>6615243</v>
      </c>
      <c r="C105" t="s">
        <v>138</v>
      </c>
      <c r="D105" t="s">
        <v>7704</v>
      </c>
      <c r="E105" t="s">
        <v>251</v>
      </c>
      <c r="F105" t="s">
        <v>125</v>
      </c>
      <c r="G105" t="s">
        <v>316</v>
      </c>
      <c r="H105" t="s">
        <v>423</v>
      </c>
      <c r="I105" s="16">
        <v>45859</v>
      </c>
      <c r="J105" s="16">
        <v>45865</v>
      </c>
      <c r="K105" t="s">
        <v>5408</v>
      </c>
      <c r="L105">
        <v>1216100</v>
      </c>
      <c r="M105" t="s">
        <v>325</v>
      </c>
      <c r="P105">
        <v>10016324</v>
      </c>
      <c r="Q105" t="s">
        <v>434</v>
      </c>
      <c r="R105">
        <v>439.44</v>
      </c>
      <c r="S105" t="s">
        <v>3891</v>
      </c>
      <c r="T105" t="s">
        <v>343</v>
      </c>
      <c r="U105">
        <v>11607418</v>
      </c>
      <c r="V105" s="16">
        <v>45826</v>
      </c>
      <c r="W105" s="16">
        <v>45859</v>
      </c>
      <c r="X105" s="16">
        <v>45852</v>
      </c>
      <c r="Y105">
        <v>439.44</v>
      </c>
      <c r="Z105">
        <v>1290900</v>
      </c>
      <c r="AA105" t="s">
        <v>1568</v>
      </c>
      <c r="AB105" t="s">
        <v>249</v>
      </c>
      <c r="AC105" t="s">
        <v>121</v>
      </c>
      <c r="AD105" t="s">
        <v>255</v>
      </c>
      <c r="AE105" t="str">
        <f>IF(B105&gt;0,IF(MID(H105,1,3)="CTE","CERRADO",IF(MID(H105,1,3)="CER","CERRADO",IF(MID(F105,1,4)="REPR","REPROGRAMADO",IF(K105&lt;&gt;'PLAN SEMANAL'!$A$2,"REPROGRAMADO","ABIERTO")))),"")</f>
        <v>REPROGRAMADO</v>
      </c>
      <c r="AI105">
        <f>IF(B105&gt;0,(SUMIFS('IW49 PLAN SEMANAL'!H:H,'IW49 PLAN SEMANAL'!A:A,'IW38 PLAN SEMANAL'!B105)),"")</f>
        <v>23</v>
      </c>
      <c r="AJ105" t="str">
        <f t="shared" si="2"/>
        <v/>
      </c>
      <c r="AL105" t="str">
        <f t="shared" si="3"/>
        <v>R01</v>
      </c>
    </row>
    <row r="106" spans="1:38" x14ac:dyDescent="0.35">
      <c r="A106" t="s">
        <v>173</v>
      </c>
      <c r="B106">
        <v>6615228</v>
      </c>
      <c r="C106" t="s">
        <v>123</v>
      </c>
      <c r="D106" t="s">
        <v>6110</v>
      </c>
      <c r="E106" t="s">
        <v>310</v>
      </c>
      <c r="F106" t="s">
        <v>259</v>
      </c>
      <c r="H106" t="s">
        <v>260</v>
      </c>
      <c r="I106" s="16">
        <v>45850</v>
      </c>
      <c r="J106" s="16">
        <v>45850</v>
      </c>
      <c r="K106" t="s">
        <v>5406</v>
      </c>
      <c r="L106">
        <v>1210101</v>
      </c>
      <c r="M106" t="s">
        <v>341</v>
      </c>
      <c r="N106" s="16">
        <v>45849</v>
      </c>
      <c r="O106" s="16">
        <v>45849</v>
      </c>
      <c r="P106">
        <v>10014656</v>
      </c>
      <c r="Q106" t="s">
        <v>173</v>
      </c>
      <c r="R106">
        <v>6638.88</v>
      </c>
      <c r="S106" t="s">
        <v>343</v>
      </c>
      <c r="T106" t="s">
        <v>5938</v>
      </c>
      <c r="U106">
        <v>11605656</v>
      </c>
      <c r="V106" s="16">
        <v>45826</v>
      </c>
      <c r="W106" s="16">
        <v>45849</v>
      </c>
      <c r="X106" s="16">
        <v>45851</v>
      </c>
      <c r="Y106">
        <v>6638.88</v>
      </c>
      <c r="Z106">
        <v>1290900</v>
      </c>
      <c r="AA106" t="s">
        <v>1568</v>
      </c>
      <c r="AB106" t="s">
        <v>248</v>
      </c>
      <c r="AC106" t="s">
        <v>121</v>
      </c>
      <c r="AD106" t="s">
        <v>255</v>
      </c>
      <c r="AE106" t="str">
        <f>IF(B106&gt;0,IF(MID(H106,1,3)="CTE","CERRADO",IF(MID(H106,1,3)="CER","CERRADO",IF(MID(F106,1,4)="REPR","REPROGRAMADO",IF(K106&lt;&gt;'PLAN SEMANAL'!$A$2,"REPROGRAMADO","ABIERTO")))),"")</f>
        <v>CERRADO</v>
      </c>
      <c r="AI106">
        <f>IF(B106&gt;0,(SUMIFS('IW49 PLAN SEMANAL'!H:H,'IW49 PLAN SEMANAL'!A:A,'IW38 PLAN SEMANAL'!B106)),"")</f>
        <v>4</v>
      </c>
      <c r="AJ106" t="str">
        <f t="shared" si="2"/>
        <v>Backlog</v>
      </c>
      <c r="AL106" t="str">
        <f t="shared" si="3"/>
        <v/>
      </c>
    </row>
    <row r="107" spans="1:38" x14ac:dyDescent="0.35">
      <c r="A107" t="s">
        <v>272</v>
      </c>
      <c r="B107">
        <v>6615224</v>
      </c>
      <c r="C107" t="s">
        <v>123</v>
      </c>
      <c r="D107" t="s">
        <v>6114</v>
      </c>
      <c r="E107" t="s">
        <v>310</v>
      </c>
      <c r="F107" t="s">
        <v>259</v>
      </c>
      <c r="H107" t="s">
        <v>268</v>
      </c>
      <c r="I107" s="16">
        <v>45846</v>
      </c>
      <c r="J107" s="16">
        <v>45846</v>
      </c>
      <c r="K107" t="s">
        <v>5406</v>
      </c>
      <c r="L107">
        <v>1210102</v>
      </c>
      <c r="M107" t="s">
        <v>273</v>
      </c>
      <c r="N107" s="16">
        <v>45845</v>
      </c>
      <c r="O107" s="16">
        <v>45845</v>
      </c>
      <c r="P107">
        <v>10017653</v>
      </c>
      <c r="Q107" t="s">
        <v>165</v>
      </c>
      <c r="R107">
        <v>2513.41</v>
      </c>
      <c r="S107" t="s">
        <v>343</v>
      </c>
      <c r="T107" t="s">
        <v>293</v>
      </c>
      <c r="U107">
        <v>11607084</v>
      </c>
      <c r="V107" s="16">
        <v>45826</v>
      </c>
      <c r="W107" s="16">
        <v>45845</v>
      </c>
      <c r="X107" s="16">
        <v>45846</v>
      </c>
      <c r="Y107">
        <v>2513.41</v>
      </c>
      <c r="Z107">
        <v>1290900</v>
      </c>
      <c r="AA107" t="s">
        <v>1568</v>
      </c>
      <c r="AB107" t="s">
        <v>248</v>
      </c>
      <c r="AC107" t="s">
        <v>121</v>
      </c>
      <c r="AD107" t="s">
        <v>255</v>
      </c>
      <c r="AE107" t="str">
        <f>IF(B107&gt;0,IF(MID(H107,1,3)="CTE","CERRADO",IF(MID(H107,1,3)="CER","CERRADO",IF(MID(F107,1,4)="REPR","REPROGRAMADO",IF(K107&lt;&gt;'PLAN SEMANAL'!$A$2,"REPROGRAMADO","ABIERTO")))),"")</f>
        <v>CERRADO</v>
      </c>
      <c r="AI107">
        <f>IF(B107&gt;0,(SUMIFS('IW49 PLAN SEMANAL'!H:H,'IW49 PLAN SEMANAL'!A:A,'IW38 PLAN SEMANAL'!B107)),"")</f>
        <v>1</v>
      </c>
      <c r="AJ107" t="str">
        <f t="shared" si="2"/>
        <v>Backlog</v>
      </c>
      <c r="AL107" t="str">
        <f t="shared" si="3"/>
        <v/>
      </c>
    </row>
    <row r="108" spans="1:38" x14ac:dyDescent="0.35">
      <c r="A108" t="s">
        <v>159</v>
      </c>
      <c r="B108">
        <v>6615218</v>
      </c>
      <c r="C108" t="s">
        <v>129</v>
      </c>
      <c r="D108" t="s">
        <v>7480</v>
      </c>
      <c r="E108" t="s">
        <v>251</v>
      </c>
      <c r="F108" t="s">
        <v>259</v>
      </c>
      <c r="H108" t="s">
        <v>268</v>
      </c>
      <c r="I108" s="16">
        <v>45848</v>
      </c>
      <c r="J108" s="16">
        <v>45848</v>
      </c>
      <c r="K108" t="s">
        <v>5406</v>
      </c>
      <c r="L108">
        <v>1212121</v>
      </c>
      <c r="M108" t="s">
        <v>398</v>
      </c>
      <c r="N108" s="16">
        <v>45847</v>
      </c>
      <c r="O108" s="16">
        <v>45848</v>
      </c>
      <c r="P108">
        <v>10014599</v>
      </c>
      <c r="Q108" t="s">
        <v>159</v>
      </c>
      <c r="R108">
        <v>22892.560000000001</v>
      </c>
      <c r="S108" t="s">
        <v>6383</v>
      </c>
      <c r="T108" t="s">
        <v>1087</v>
      </c>
      <c r="U108">
        <v>11607412</v>
      </c>
      <c r="V108" s="16">
        <v>45826</v>
      </c>
      <c r="W108" s="16">
        <v>45849</v>
      </c>
      <c r="X108" s="16">
        <v>45851</v>
      </c>
      <c r="Y108">
        <v>22892.560000000001</v>
      </c>
      <c r="Z108">
        <v>1290900</v>
      </c>
      <c r="AA108" t="s">
        <v>1568</v>
      </c>
      <c r="AB108" t="s">
        <v>247</v>
      </c>
      <c r="AC108" t="s">
        <v>121</v>
      </c>
      <c r="AD108" t="s">
        <v>255</v>
      </c>
      <c r="AE108" t="str">
        <f>IF(B108&gt;0,IF(MID(H108,1,3)="CTE","CERRADO",IF(MID(H108,1,3)="CER","CERRADO",IF(MID(F108,1,4)="REPR","REPROGRAMADO",IF(K108&lt;&gt;'PLAN SEMANAL'!$A$2,"REPROGRAMADO","ABIERTO")))),"")</f>
        <v>CERRADO</v>
      </c>
      <c r="AI108">
        <f>IF(B108&gt;0,(SUMIFS('IW49 PLAN SEMANAL'!H:H,'IW49 PLAN SEMANAL'!A:A,'IW38 PLAN SEMANAL'!B108)),"")</f>
        <v>30.6</v>
      </c>
      <c r="AJ108" t="str">
        <f t="shared" si="2"/>
        <v/>
      </c>
      <c r="AL108" t="str">
        <f t="shared" si="3"/>
        <v/>
      </c>
    </row>
    <row r="109" spans="1:38" x14ac:dyDescent="0.35">
      <c r="A109" t="s">
        <v>284</v>
      </c>
      <c r="B109">
        <v>6615185</v>
      </c>
      <c r="C109" t="s">
        <v>123</v>
      </c>
      <c r="D109" t="s">
        <v>6122</v>
      </c>
      <c r="E109" t="s">
        <v>310</v>
      </c>
      <c r="F109" t="s">
        <v>259</v>
      </c>
      <c r="H109" t="s">
        <v>415</v>
      </c>
      <c r="I109" s="16">
        <v>45850</v>
      </c>
      <c r="J109" s="16">
        <v>45850</v>
      </c>
      <c r="K109" t="s">
        <v>5406</v>
      </c>
      <c r="L109">
        <v>1212120</v>
      </c>
      <c r="M109" t="s">
        <v>285</v>
      </c>
      <c r="N109" s="16">
        <v>45852</v>
      </c>
      <c r="O109" s="16">
        <v>45852</v>
      </c>
      <c r="P109">
        <v>10014654</v>
      </c>
      <c r="Q109" t="s">
        <v>284</v>
      </c>
      <c r="R109">
        <v>0</v>
      </c>
      <c r="S109" t="s">
        <v>3891</v>
      </c>
      <c r="T109" t="s">
        <v>1203</v>
      </c>
      <c r="U109">
        <v>11606077</v>
      </c>
      <c r="V109" s="16">
        <v>45826</v>
      </c>
      <c r="W109" s="16">
        <v>45854</v>
      </c>
      <c r="X109" s="16">
        <v>45854</v>
      </c>
      <c r="Y109">
        <v>0</v>
      </c>
      <c r="Z109">
        <v>1290900</v>
      </c>
      <c r="AA109" t="s">
        <v>1568</v>
      </c>
      <c r="AB109" t="s">
        <v>247</v>
      </c>
      <c r="AC109" t="s">
        <v>121</v>
      </c>
      <c r="AD109" t="s">
        <v>255</v>
      </c>
      <c r="AE109" t="str">
        <f>IF(B109&gt;0,IF(MID(H109,1,3)="CTE","CERRADO",IF(MID(H109,1,3)="CER","CERRADO",IF(MID(F109,1,4)="REPR","REPROGRAMADO",IF(K109&lt;&gt;'PLAN SEMANAL'!$A$2,"REPROGRAMADO","ABIERTO")))),"")</f>
        <v>CERRADO</v>
      </c>
      <c r="AI109">
        <f>IF(B109&gt;0,(SUMIFS('IW49 PLAN SEMANAL'!H:H,'IW49 PLAN SEMANAL'!A:A,'IW38 PLAN SEMANAL'!B109)),"")</f>
        <v>12</v>
      </c>
      <c r="AJ109" t="str">
        <f t="shared" si="2"/>
        <v>Backlog</v>
      </c>
      <c r="AL109" t="str">
        <f t="shared" si="3"/>
        <v/>
      </c>
    </row>
    <row r="110" spans="1:38" x14ac:dyDescent="0.35">
      <c r="A110" t="s">
        <v>227</v>
      </c>
      <c r="B110">
        <v>6614596</v>
      </c>
      <c r="C110" t="s">
        <v>129</v>
      </c>
      <c r="D110" t="s">
        <v>7433</v>
      </c>
      <c r="E110" t="s">
        <v>251</v>
      </c>
      <c r="F110" t="s">
        <v>259</v>
      </c>
      <c r="H110" t="s">
        <v>225</v>
      </c>
      <c r="I110" s="16">
        <v>45850</v>
      </c>
      <c r="J110" s="16">
        <v>45850</v>
      </c>
      <c r="K110" t="s">
        <v>5406</v>
      </c>
      <c r="L110">
        <v>1213130</v>
      </c>
      <c r="M110" t="s">
        <v>305</v>
      </c>
      <c r="P110">
        <v>10014606</v>
      </c>
      <c r="Q110" t="s">
        <v>227</v>
      </c>
      <c r="R110">
        <v>13043.3</v>
      </c>
      <c r="S110" t="s">
        <v>6373</v>
      </c>
      <c r="T110" t="s">
        <v>291</v>
      </c>
      <c r="U110">
        <v>11606728</v>
      </c>
      <c r="V110" s="16">
        <v>45825</v>
      </c>
      <c r="W110" s="16">
        <v>45850</v>
      </c>
      <c r="X110" s="16">
        <v>45848</v>
      </c>
      <c r="Y110">
        <v>13043.3</v>
      </c>
      <c r="Z110">
        <v>1290900</v>
      </c>
      <c r="AA110" t="s">
        <v>1568</v>
      </c>
      <c r="AB110" t="s">
        <v>245</v>
      </c>
      <c r="AC110" t="s">
        <v>121</v>
      </c>
      <c r="AD110" t="s">
        <v>255</v>
      </c>
      <c r="AE110" t="str">
        <f>IF(B110&gt;0,IF(MID(H110,1,3)="CTE","CERRADO",IF(MID(H110,1,3)="CER","CERRADO",IF(MID(F110,1,4)="REPR","REPROGRAMADO",IF(K110&lt;&gt;'PLAN SEMANAL'!$A$2,"REPROGRAMADO","ABIERTO")))),"")</f>
        <v>ABIERTO</v>
      </c>
      <c r="AI110">
        <f>IF(B110&gt;0,(SUMIFS('IW49 PLAN SEMANAL'!H:H,'IW49 PLAN SEMANAL'!A:A,'IW38 PLAN SEMANAL'!B110)),"")</f>
        <v>58</v>
      </c>
      <c r="AJ110" t="str">
        <f t="shared" si="2"/>
        <v/>
      </c>
      <c r="AL110" t="str">
        <f t="shared" si="3"/>
        <v/>
      </c>
    </row>
    <row r="111" spans="1:38" x14ac:dyDescent="0.35">
      <c r="A111" t="s">
        <v>187</v>
      </c>
      <c r="B111">
        <v>6614083</v>
      </c>
      <c r="C111" t="s">
        <v>270</v>
      </c>
      <c r="D111" t="s">
        <v>7963</v>
      </c>
      <c r="E111" t="s">
        <v>251</v>
      </c>
      <c r="F111" t="s">
        <v>259</v>
      </c>
      <c r="G111" t="s">
        <v>252</v>
      </c>
      <c r="H111" t="s">
        <v>265</v>
      </c>
      <c r="I111" s="16">
        <v>45847</v>
      </c>
      <c r="J111" s="16">
        <v>45847</v>
      </c>
      <c r="K111" t="s">
        <v>5406</v>
      </c>
      <c r="L111">
        <v>1215154</v>
      </c>
      <c r="M111" t="s">
        <v>328</v>
      </c>
      <c r="N111" s="16">
        <v>45848</v>
      </c>
      <c r="O111" s="16">
        <v>45848</v>
      </c>
      <c r="P111">
        <v>10014643</v>
      </c>
      <c r="Q111" t="s">
        <v>187</v>
      </c>
      <c r="R111">
        <v>0</v>
      </c>
      <c r="S111" t="s">
        <v>343</v>
      </c>
      <c r="T111" t="s">
        <v>262</v>
      </c>
      <c r="U111">
        <v>11606108</v>
      </c>
      <c r="V111" s="16">
        <v>45822</v>
      </c>
      <c r="W111" s="16">
        <v>45851</v>
      </c>
      <c r="X111" s="16">
        <v>45851</v>
      </c>
      <c r="Y111">
        <v>0</v>
      </c>
      <c r="Z111">
        <v>1290900</v>
      </c>
      <c r="AA111" t="s">
        <v>1568</v>
      </c>
      <c r="AB111" t="s">
        <v>246</v>
      </c>
      <c r="AC111" t="s">
        <v>121</v>
      </c>
      <c r="AD111" t="s">
        <v>255</v>
      </c>
      <c r="AE111" t="str">
        <f>IF(B111&gt;0,IF(MID(H111,1,3)="CTE","CERRADO",IF(MID(H111,1,3)="CER","CERRADO",IF(MID(F111,1,4)="REPR","REPROGRAMADO",IF(K111&lt;&gt;'PLAN SEMANAL'!$A$2,"REPROGRAMADO","ABIERTO")))),"")</f>
        <v>CERRADO</v>
      </c>
      <c r="AI111">
        <f>IF(B111&gt;0,(SUMIFS('IW49 PLAN SEMANAL'!H:H,'IW49 PLAN SEMANAL'!A:A,'IW38 PLAN SEMANAL'!B111)),"")</f>
        <v>2.6</v>
      </c>
      <c r="AJ111" t="str">
        <f t="shared" si="2"/>
        <v/>
      </c>
      <c r="AL111" t="str">
        <f t="shared" si="3"/>
        <v/>
      </c>
    </row>
    <row r="112" spans="1:38" x14ac:dyDescent="0.35">
      <c r="A112" t="s">
        <v>324</v>
      </c>
      <c r="B112">
        <v>6614072</v>
      </c>
      <c r="C112" t="s">
        <v>138</v>
      </c>
      <c r="D112" t="s">
        <v>7440</v>
      </c>
      <c r="E112" t="s">
        <v>251</v>
      </c>
      <c r="F112" t="s">
        <v>259</v>
      </c>
      <c r="H112" t="s">
        <v>268</v>
      </c>
      <c r="I112" s="16">
        <v>45845</v>
      </c>
      <c r="J112" s="16">
        <v>45845</v>
      </c>
      <c r="K112" t="s">
        <v>5406</v>
      </c>
      <c r="L112">
        <v>2230133</v>
      </c>
      <c r="M112" t="s">
        <v>325</v>
      </c>
      <c r="N112" s="16">
        <v>45845</v>
      </c>
      <c r="O112" s="16">
        <v>45845</v>
      </c>
      <c r="P112">
        <v>10018622</v>
      </c>
      <c r="Q112" t="s">
        <v>5376</v>
      </c>
      <c r="R112">
        <v>4888.12</v>
      </c>
      <c r="S112" t="s">
        <v>343</v>
      </c>
      <c r="T112" t="s">
        <v>5488</v>
      </c>
      <c r="U112">
        <v>11606138</v>
      </c>
      <c r="V112" s="16">
        <v>45822</v>
      </c>
      <c r="W112" s="16">
        <v>45845</v>
      </c>
      <c r="X112" s="16">
        <v>45846</v>
      </c>
      <c r="Y112">
        <v>4888.12</v>
      </c>
      <c r="Z112">
        <v>1290900</v>
      </c>
      <c r="AA112" t="s">
        <v>1568</v>
      </c>
      <c r="AB112" t="s">
        <v>249</v>
      </c>
      <c r="AC112" t="s">
        <v>121</v>
      </c>
      <c r="AD112" t="s">
        <v>255</v>
      </c>
      <c r="AE112" t="str">
        <f>IF(B112&gt;0,IF(MID(H112,1,3)="CTE","CERRADO",IF(MID(H112,1,3)="CER","CERRADO",IF(MID(F112,1,4)="REPR","REPROGRAMADO",IF(K112&lt;&gt;'PLAN SEMANAL'!$A$2,"REPROGRAMADO","ABIERTO")))),"")</f>
        <v>CERRADO</v>
      </c>
      <c r="AI112">
        <f>IF(B112&gt;0,(SUMIFS('IW49 PLAN SEMANAL'!H:H,'IW49 PLAN SEMANAL'!A:A,'IW38 PLAN SEMANAL'!B112)),"")</f>
        <v>13</v>
      </c>
      <c r="AJ112" t="str">
        <f t="shared" si="2"/>
        <v/>
      </c>
      <c r="AL112" t="str">
        <f t="shared" si="3"/>
        <v/>
      </c>
    </row>
    <row r="113" spans="1:38" x14ac:dyDescent="0.35">
      <c r="A113" t="s">
        <v>155</v>
      </c>
      <c r="B113">
        <v>6614051</v>
      </c>
      <c r="C113" t="s">
        <v>129</v>
      </c>
      <c r="D113" t="s">
        <v>7891</v>
      </c>
      <c r="E113" t="s">
        <v>251</v>
      </c>
      <c r="F113" t="s">
        <v>259</v>
      </c>
      <c r="G113" t="s">
        <v>252</v>
      </c>
      <c r="H113" t="s">
        <v>265</v>
      </c>
      <c r="I113" s="16">
        <v>45847</v>
      </c>
      <c r="J113" s="16">
        <v>45847</v>
      </c>
      <c r="K113" t="s">
        <v>5406</v>
      </c>
      <c r="L113">
        <v>1215155</v>
      </c>
      <c r="M113" t="s">
        <v>276</v>
      </c>
      <c r="N113" s="16">
        <v>45845</v>
      </c>
      <c r="O113" s="16">
        <v>45845</v>
      </c>
      <c r="P113">
        <v>10014647</v>
      </c>
      <c r="Q113" t="s">
        <v>155</v>
      </c>
      <c r="R113">
        <v>0</v>
      </c>
      <c r="S113" t="s">
        <v>6350</v>
      </c>
      <c r="T113" t="s">
        <v>1087</v>
      </c>
      <c r="U113">
        <v>11606092</v>
      </c>
      <c r="V113" s="16">
        <v>45822</v>
      </c>
      <c r="W113" s="16">
        <v>45845</v>
      </c>
      <c r="X113" s="16">
        <v>45845</v>
      </c>
      <c r="Y113">
        <v>0</v>
      </c>
      <c r="Z113">
        <v>1290900</v>
      </c>
      <c r="AA113" t="s">
        <v>1568</v>
      </c>
      <c r="AB113" t="s">
        <v>246</v>
      </c>
      <c r="AC113" t="s">
        <v>121</v>
      </c>
      <c r="AD113" t="s">
        <v>255</v>
      </c>
      <c r="AE113" t="str">
        <f>IF(B113&gt;0,IF(MID(H113,1,3)="CTE","CERRADO",IF(MID(H113,1,3)="CER","CERRADO",IF(MID(F113,1,4)="REPR","REPROGRAMADO",IF(K113&lt;&gt;'PLAN SEMANAL'!$A$2,"REPROGRAMADO","ABIERTO")))),"")</f>
        <v>CERRADO</v>
      </c>
      <c r="AI113">
        <f>IF(B113&gt;0,(SUMIFS('IW49 PLAN SEMANAL'!H:H,'IW49 PLAN SEMANAL'!A:A,'IW38 PLAN SEMANAL'!B113)),"")</f>
        <v>2</v>
      </c>
      <c r="AJ113" t="str">
        <f t="shared" si="2"/>
        <v/>
      </c>
      <c r="AL113" t="str">
        <f t="shared" si="3"/>
        <v/>
      </c>
    </row>
    <row r="114" spans="1:38" x14ac:dyDescent="0.35">
      <c r="A114" t="s">
        <v>419</v>
      </c>
      <c r="B114">
        <v>6613822</v>
      </c>
      <c r="C114" t="s">
        <v>129</v>
      </c>
      <c r="D114" t="s">
        <v>8308</v>
      </c>
      <c r="E114" t="s">
        <v>251</v>
      </c>
      <c r="F114" t="s">
        <v>259</v>
      </c>
      <c r="H114" t="s">
        <v>268</v>
      </c>
      <c r="I114" s="16">
        <v>45846</v>
      </c>
      <c r="J114" s="16">
        <v>45846</v>
      </c>
      <c r="K114" t="s">
        <v>5406</v>
      </c>
      <c r="L114">
        <v>1213130</v>
      </c>
      <c r="M114" t="s">
        <v>420</v>
      </c>
      <c r="N114" s="16">
        <v>45846</v>
      </c>
      <c r="O114" s="16">
        <v>45846</v>
      </c>
      <c r="P114">
        <v>10014605</v>
      </c>
      <c r="Q114" t="s">
        <v>419</v>
      </c>
      <c r="R114">
        <v>56275.32</v>
      </c>
      <c r="S114" t="s">
        <v>8309</v>
      </c>
      <c r="T114" t="s">
        <v>291</v>
      </c>
      <c r="U114">
        <v>11605858</v>
      </c>
      <c r="V114" s="16">
        <v>45821</v>
      </c>
      <c r="W114" s="16">
        <v>45846</v>
      </c>
      <c r="X114" s="16">
        <v>45846</v>
      </c>
      <c r="Y114">
        <v>56275.32</v>
      </c>
      <c r="Z114">
        <v>1290900</v>
      </c>
      <c r="AA114" t="s">
        <v>1568</v>
      </c>
      <c r="AB114" t="s">
        <v>245</v>
      </c>
      <c r="AC114" t="s">
        <v>121</v>
      </c>
      <c r="AD114" t="s">
        <v>255</v>
      </c>
      <c r="AE114" t="str">
        <f>IF(B114&gt;0,IF(MID(H114,1,3)="CTE","CERRADO",IF(MID(H114,1,3)="CER","CERRADO",IF(MID(F114,1,4)="REPR","REPROGRAMADO",IF(K114&lt;&gt;'PLAN SEMANAL'!$A$2,"REPROGRAMADO","ABIERTO")))),"")</f>
        <v>CERRADO</v>
      </c>
      <c r="AI114">
        <f>IF(B114&gt;0,(SUMIFS('IW49 PLAN SEMANAL'!H:H,'IW49 PLAN SEMANAL'!A:A,'IW38 PLAN SEMANAL'!B114)),"")</f>
        <v>8</v>
      </c>
      <c r="AJ114" t="str">
        <f t="shared" si="2"/>
        <v/>
      </c>
      <c r="AL114" t="str">
        <f t="shared" si="3"/>
        <v/>
      </c>
    </row>
    <row r="115" spans="1:38" x14ac:dyDescent="0.35">
      <c r="A115" t="s">
        <v>901</v>
      </c>
      <c r="B115">
        <v>6613473</v>
      </c>
      <c r="C115" t="s">
        <v>123</v>
      </c>
      <c r="D115" t="s">
        <v>6189</v>
      </c>
      <c r="E115" t="s">
        <v>310</v>
      </c>
      <c r="F115" t="s">
        <v>125</v>
      </c>
      <c r="G115" t="s">
        <v>316</v>
      </c>
      <c r="H115" t="s">
        <v>142</v>
      </c>
      <c r="I115" s="16">
        <v>45849</v>
      </c>
      <c r="J115" s="16">
        <v>45849</v>
      </c>
      <c r="K115" t="s">
        <v>5406</v>
      </c>
      <c r="L115">
        <v>1212122</v>
      </c>
      <c r="M115" t="s">
        <v>902</v>
      </c>
      <c r="P115">
        <v>10018449</v>
      </c>
      <c r="Q115" t="s">
        <v>899</v>
      </c>
      <c r="R115">
        <v>0</v>
      </c>
      <c r="S115" t="s">
        <v>343</v>
      </c>
      <c r="T115" t="s">
        <v>262</v>
      </c>
      <c r="U115">
        <v>11605535</v>
      </c>
      <c r="V115" s="16">
        <v>45820</v>
      </c>
      <c r="W115" s="16">
        <v>45849</v>
      </c>
      <c r="X115" s="16">
        <v>45853</v>
      </c>
      <c r="Y115">
        <v>0</v>
      </c>
      <c r="Z115">
        <v>1290900</v>
      </c>
      <c r="AA115" t="s">
        <v>1568</v>
      </c>
      <c r="AB115" t="s">
        <v>247</v>
      </c>
      <c r="AC115" t="s">
        <v>121</v>
      </c>
      <c r="AD115" t="s">
        <v>255</v>
      </c>
      <c r="AE115" t="str">
        <f>IF(B115&gt;0,IF(MID(H115,1,3)="CTE","CERRADO",IF(MID(H115,1,3)="CER","CERRADO",IF(MID(F115,1,4)="REPR","REPROGRAMADO",IF(K115&lt;&gt;'PLAN SEMANAL'!$A$2,"REPROGRAMADO","ABIERTO")))),"")</f>
        <v>REPROGRAMADO</v>
      </c>
      <c r="AI115">
        <f>IF(B115&gt;0,(SUMIFS('IW49 PLAN SEMANAL'!H:H,'IW49 PLAN SEMANAL'!A:A,'IW38 PLAN SEMANAL'!B115)),"")</f>
        <v>4</v>
      </c>
      <c r="AJ115" t="str">
        <f t="shared" si="2"/>
        <v>Backlog</v>
      </c>
      <c r="AL115" t="str">
        <f t="shared" si="3"/>
        <v>R01</v>
      </c>
    </row>
    <row r="116" spans="1:38" x14ac:dyDescent="0.35">
      <c r="A116" t="s">
        <v>227</v>
      </c>
      <c r="B116">
        <v>6613297</v>
      </c>
      <c r="C116" t="s">
        <v>129</v>
      </c>
      <c r="D116" t="s">
        <v>6332</v>
      </c>
      <c r="E116" t="s">
        <v>310</v>
      </c>
      <c r="F116" t="s">
        <v>259</v>
      </c>
      <c r="H116" t="s">
        <v>225</v>
      </c>
      <c r="I116" s="16">
        <v>45850</v>
      </c>
      <c r="J116" s="16">
        <v>45850</v>
      </c>
      <c r="K116" t="s">
        <v>5406</v>
      </c>
      <c r="L116">
        <v>1213130</v>
      </c>
      <c r="M116" t="s">
        <v>305</v>
      </c>
      <c r="P116">
        <v>10014606</v>
      </c>
      <c r="Q116" t="s">
        <v>227</v>
      </c>
      <c r="R116">
        <v>636.88</v>
      </c>
      <c r="S116" t="s">
        <v>329</v>
      </c>
      <c r="T116" t="s">
        <v>291</v>
      </c>
      <c r="U116">
        <v>11603113</v>
      </c>
      <c r="V116" s="16">
        <v>45820</v>
      </c>
      <c r="W116" s="16">
        <v>45850</v>
      </c>
      <c r="X116" s="16">
        <v>45848</v>
      </c>
      <c r="Y116">
        <v>636.88</v>
      </c>
      <c r="Z116">
        <v>1290900</v>
      </c>
      <c r="AA116" t="s">
        <v>1568</v>
      </c>
      <c r="AB116" t="s">
        <v>245</v>
      </c>
      <c r="AC116" t="s">
        <v>121</v>
      </c>
      <c r="AD116" t="s">
        <v>255</v>
      </c>
      <c r="AE116" t="str">
        <f>IF(B116&gt;0,IF(MID(H116,1,3)="CTE","CERRADO",IF(MID(H116,1,3)="CER","CERRADO",IF(MID(F116,1,4)="REPR","REPROGRAMADO",IF(K116&lt;&gt;'PLAN SEMANAL'!$A$2,"REPROGRAMADO","ABIERTO")))),"")</f>
        <v>ABIERTO</v>
      </c>
      <c r="AI116">
        <f>IF(B116&gt;0,(SUMIFS('IW49 PLAN SEMANAL'!H:H,'IW49 PLAN SEMANAL'!A:A,'IW38 PLAN SEMANAL'!B116)),"")</f>
        <v>2</v>
      </c>
      <c r="AJ116" t="str">
        <f t="shared" si="2"/>
        <v>Backlog</v>
      </c>
      <c r="AL116" t="str">
        <f t="shared" si="3"/>
        <v/>
      </c>
    </row>
    <row r="117" spans="1:38" x14ac:dyDescent="0.35">
      <c r="A117" t="s">
        <v>240</v>
      </c>
      <c r="B117">
        <v>6612765</v>
      </c>
      <c r="C117" t="s">
        <v>129</v>
      </c>
      <c r="D117" t="s">
        <v>6206</v>
      </c>
      <c r="E117" t="s">
        <v>310</v>
      </c>
      <c r="F117" t="s">
        <v>259</v>
      </c>
      <c r="H117" t="s">
        <v>1531</v>
      </c>
      <c r="I117" s="16">
        <v>45850</v>
      </c>
      <c r="J117" s="16">
        <v>45850</v>
      </c>
      <c r="K117" t="s">
        <v>5406</v>
      </c>
      <c r="L117">
        <v>1213130</v>
      </c>
      <c r="M117" t="s">
        <v>304</v>
      </c>
      <c r="P117">
        <v>10014607</v>
      </c>
      <c r="Q117" t="s">
        <v>240</v>
      </c>
      <c r="R117">
        <v>5430.61</v>
      </c>
      <c r="S117" t="s">
        <v>3891</v>
      </c>
      <c r="T117" t="s">
        <v>262</v>
      </c>
      <c r="U117">
        <v>11594937</v>
      </c>
      <c r="V117" s="16">
        <v>45819</v>
      </c>
      <c r="W117" s="16">
        <v>45851</v>
      </c>
      <c r="X117" s="16">
        <v>45851</v>
      </c>
      <c r="Y117">
        <v>5430.61</v>
      </c>
      <c r="Z117">
        <v>1290900</v>
      </c>
      <c r="AA117" t="s">
        <v>1568</v>
      </c>
      <c r="AB117" t="s">
        <v>245</v>
      </c>
      <c r="AC117" t="s">
        <v>121</v>
      </c>
      <c r="AD117" t="s">
        <v>255</v>
      </c>
      <c r="AE117" t="str">
        <f>IF(B117&gt;0,IF(MID(H117,1,3)="CTE","CERRADO",IF(MID(H117,1,3)="CER","CERRADO",IF(MID(F117,1,4)="REPR","REPROGRAMADO",IF(K117&lt;&gt;'PLAN SEMANAL'!$A$2,"REPROGRAMADO","ABIERTO")))),"")</f>
        <v>CERRADO</v>
      </c>
      <c r="AI117">
        <f>IF(B117&gt;0,(SUMIFS('IW49 PLAN SEMANAL'!H:H,'IW49 PLAN SEMANAL'!A:A,'IW38 PLAN SEMANAL'!B117)),"")</f>
        <v>24</v>
      </c>
      <c r="AJ117" t="str">
        <f t="shared" si="2"/>
        <v>Backlog</v>
      </c>
      <c r="AL117" t="str">
        <f t="shared" si="3"/>
        <v/>
      </c>
    </row>
    <row r="118" spans="1:38" x14ac:dyDescent="0.35">
      <c r="A118" t="s">
        <v>284</v>
      </c>
      <c r="B118">
        <v>6612701</v>
      </c>
      <c r="C118" t="s">
        <v>123</v>
      </c>
      <c r="D118" t="s">
        <v>6106</v>
      </c>
      <c r="E118" t="s">
        <v>310</v>
      </c>
      <c r="F118" t="s">
        <v>259</v>
      </c>
      <c r="H118" t="s">
        <v>265</v>
      </c>
      <c r="I118" s="16">
        <v>45850</v>
      </c>
      <c r="J118" s="16">
        <v>45850</v>
      </c>
      <c r="K118" t="s">
        <v>5406</v>
      </c>
      <c r="L118">
        <v>1212120</v>
      </c>
      <c r="M118" t="s">
        <v>285</v>
      </c>
      <c r="N118" s="16">
        <v>45852</v>
      </c>
      <c r="O118" s="16">
        <v>45852</v>
      </c>
      <c r="P118">
        <v>10014654</v>
      </c>
      <c r="Q118" t="s">
        <v>284</v>
      </c>
      <c r="R118">
        <v>0</v>
      </c>
      <c r="S118" t="s">
        <v>3891</v>
      </c>
      <c r="T118" t="s">
        <v>1203</v>
      </c>
      <c r="U118">
        <v>11594729</v>
      </c>
      <c r="V118" s="16">
        <v>45819</v>
      </c>
      <c r="W118" s="16">
        <v>45854</v>
      </c>
      <c r="X118" s="16">
        <v>45854</v>
      </c>
      <c r="Y118">
        <v>0</v>
      </c>
      <c r="Z118">
        <v>1290900</v>
      </c>
      <c r="AA118" t="s">
        <v>1568</v>
      </c>
      <c r="AB118" t="s">
        <v>247</v>
      </c>
      <c r="AC118" t="s">
        <v>121</v>
      </c>
      <c r="AD118" t="s">
        <v>255</v>
      </c>
      <c r="AE118" t="str">
        <f>IF(B118&gt;0,IF(MID(H118,1,3)="CTE","CERRADO",IF(MID(H118,1,3)="CER","CERRADO",IF(MID(F118,1,4)="REPR","REPROGRAMADO",IF(K118&lt;&gt;'PLAN SEMANAL'!$A$2,"REPROGRAMADO","ABIERTO")))),"")</f>
        <v>CERRADO</v>
      </c>
      <c r="AI118">
        <f>IF(B118&gt;0,(SUMIFS('IW49 PLAN SEMANAL'!H:H,'IW49 PLAN SEMANAL'!A:A,'IW38 PLAN SEMANAL'!B118)),"")</f>
        <v>48</v>
      </c>
      <c r="AJ118" t="str">
        <f t="shared" si="2"/>
        <v>Backlog</v>
      </c>
      <c r="AL118" t="str">
        <f t="shared" si="3"/>
        <v/>
      </c>
    </row>
    <row r="119" spans="1:38" x14ac:dyDescent="0.35">
      <c r="A119" t="s">
        <v>284</v>
      </c>
      <c r="B119">
        <v>6612659</v>
      </c>
      <c r="C119" t="s">
        <v>123</v>
      </c>
      <c r="D119" t="s">
        <v>6218</v>
      </c>
      <c r="E119" t="s">
        <v>310</v>
      </c>
      <c r="F119" t="s">
        <v>259</v>
      </c>
      <c r="H119" t="s">
        <v>265</v>
      </c>
      <c r="I119" s="16">
        <v>45850</v>
      </c>
      <c r="J119" s="16">
        <v>45850</v>
      </c>
      <c r="K119" t="s">
        <v>5406</v>
      </c>
      <c r="L119">
        <v>1212120</v>
      </c>
      <c r="M119" t="s">
        <v>285</v>
      </c>
      <c r="N119" s="16">
        <v>45852</v>
      </c>
      <c r="O119" s="16">
        <v>45852</v>
      </c>
      <c r="P119">
        <v>10014654</v>
      </c>
      <c r="Q119" t="s">
        <v>284</v>
      </c>
      <c r="R119">
        <v>0</v>
      </c>
      <c r="S119" t="s">
        <v>3891</v>
      </c>
      <c r="T119" t="s">
        <v>1203</v>
      </c>
      <c r="U119">
        <v>11594719</v>
      </c>
      <c r="V119" s="16">
        <v>45819</v>
      </c>
      <c r="W119" s="16">
        <v>45854</v>
      </c>
      <c r="X119" s="16">
        <v>45854</v>
      </c>
      <c r="Y119">
        <v>0</v>
      </c>
      <c r="Z119">
        <v>1290900</v>
      </c>
      <c r="AA119" t="s">
        <v>1568</v>
      </c>
      <c r="AB119" t="s">
        <v>247</v>
      </c>
      <c r="AC119" t="s">
        <v>121</v>
      </c>
      <c r="AD119" t="s">
        <v>255</v>
      </c>
      <c r="AE119" t="str">
        <f>IF(B119&gt;0,IF(MID(H119,1,3)="CTE","CERRADO",IF(MID(H119,1,3)="CER","CERRADO",IF(MID(F119,1,4)="REPR","REPROGRAMADO",IF(K119&lt;&gt;'PLAN SEMANAL'!$A$2,"REPROGRAMADO","ABIERTO")))),"")</f>
        <v>CERRADO</v>
      </c>
      <c r="AI119">
        <f>IF(B119&gt;0,(SUMIFS('IW49 PLAN SEMANAL'!H:H,'IW49 PLAN SEMANAL'!A:A,'IW38 PLAN SEMANAL'!B119)),"")</f>
        <v>4</v>
      </c>
      <c r="AJ119" t="str">
        <f t="shared" si="2"/>
        <v>Backlog</v>
      </c>
      <c r="AL119" t="str">
        <f t="shared" si="3"/>
        <v/>
      </c>
    </row>
    <row r="120" spans="1:38" x14ac:dyDescent="0.35">
      <c r="A120" t="s">
        <v>332</v>
      </c>
      <c r="B120">
        <v>6612656</v>
      </c>
      <c r="C120" t="s">
        <v>129</v>
      </c>
      <c r="D120" t="s">
        <v>6220</v>
      </c>
      <c r="E120" t="s">
        <v>310</v>
      </c>
      <c r="F120" t="s">
        <v>259</v>
      </c>
      <c r="H120" t="s">
        <v>260</v>
      </c>
      <c r="I120" s="16">
        <v>45851</v>
      </c>
      <c r="J120" s="16">
        <v>45851</v>
      </c>
      <c r="K120" t="s">
        <v>5406</v>
      </c>
      <c r="L120">
        <v>1215150</v>
      </c>
      <c r="M120" t="s">
        <v>333</v>
      </c>
      <c r="N120" s="16">
        <v>45849</v>
      </c>
      <c r="O120" s="16">
        <v>45849</v>
      </c>
      <c r="P120">
        <v>10014639</v>
      </c>
      <c r="Q120" t="s">
        <v>332</v>
      </c>
      <c r="R120">
        <v>231.18</v>
      </c>
      <c r="S120" t="s">
        <v>3891</v>
      </c>
      <c r="T120" t="s">
        <v>1087</v>
      </c>
      <c r="U120">
        <v>11599207</v>
      </c>
      <c r="V120" s="16">
        <v>45819</v>
      </c>
      <c r="W120" s="16">
        <v>45850</v>
      </c>
      <c r="X120" s="16">
        <v>45851</v>
      </c>
      <c r="Y120">
        <v>231.18</v>
      </c>
      <c r="Z120">
        <v>1290900</v>
      </c>
      <c r="AA120" t="s">
        <v>1568</v>
      </c>
      <c r="AB120" t="s">
        <v>246</v>
      </c>
      <c r="AC120" t="s">
        <v>121</v>
      </c>
      <c r="AD120" t="s">
        <v>255</v>
      </c>
      <c r="AE120" t="str">
        <f>IF(B120&gt;0,IF(MID(H120,1,3)="CTE","CERRADO",IF(MID(H120,1,3)="CER","CERRADO",IF(MID(F120,1,4)="REPR","REPROGRAMADO",IF(K120&lt;&gt;'PLAN SEMANAL'!$A$2,"REPROGRAMADO","ABIERTO")))),"")</f>
        <v>CERRADO</v>
      </c>
      <c r="AI120">
        <f>IF(B120&gt;0,(SUMIFS('IW49 PLAN SEMANAL'!H:H,'IW49 PLAN SEMANAL'!A:A,'IW38 PLAN SEMANAL'!B120)),"")</f>
        <v>1</v>
      </c>
      <c r="AJ120" t="str">
        <f t="shared" si="2"/>
        <v>Backlog</v>
      </c>
      <c r="AL120" t="str">
        <f t="shared" si="3"/>
        <v/>
      </c>
    </row>
    <row r="121" spans="1:38" x14ac:dyDescent="0.35">
      <c r="A121" t="s">
        <v>236</v>
      </c>
      <c r="B121">
        <v>6612614</v>
      </c>
      <c r="C121" t="s">
        <v>129</v>
      </c>
      <c r="D121" t="s">
        <v>6082</v>
      </c>
      <c r="E121" t="s">
        <v>310</v>
      </c>
      <c r="F121" t="s">
        <v>125</v>
      </c>
      <c r="G121" t="s">
        <v>316</v>
      </c>
      <c r="H121" t="s">
        <v>336</v>
      </c>
      <c r="I121" s="16">
        <v>45849</v>
      </c>
      <c r="J121" s="16">
        <v>45849</v>
      </c>
      <c r="K121" t="s">
        <v>5406</v>
      </c>
      <c r="L121">
        <v>1215152</v>
      </c>
      <c r="M121" t="s">
        <v>283</v>
      </c>
      <c r="P121">
        <v>10014629</v>
      </c>
      <c r="Q121" t="s">
        <v>236</v>
      </c>
      <c r="R121">
        <v>0</v>
      </c>
      <c r="S121" t="s">
        <v>3891</v>
      </c>
      <c r="T121" t="s">
        <v>262</v>
      </c>
      <c r="U121">
        <v>11602251</v>
      </c>
      <c r="V121" s="16">
        <v>45819</v>
      </c>
      <c r="W121" s="16">
        <v>45849</v>
      </c>
      <c r="X121" s="16">
        <v>45853</v>
      </c>
      <c r="Y121">
        <v>0</v>
      </c>
      <c r="Z121">
        <v>1290900</v>
      </c>
      <c r="AA121" t="s">
        <v>1568</v>
      </c>
      <c r="AB121" t="s">
        <v>246</v>
      </c>
      <c r="AC121" t="s">
        <v>121</v>
      </c>
      <c r="AD121" t="s">
        <v>255</v>
      </c>
      <c r="AE121" t="str">
        <f>IF(B121&gt;0,IF(MID(H121,1,3)="CTE","CERRADO",IF(MID(H121,1,3)="CER","CERRADO",IF(MID(F121,1,4)="REPR","REPROGRAMADO",IF(K121&lt;&gt;'PLAN SEMANAL'!$A$2,"REPROGRAMADO","ABIERTO")))),"")</f>
        <v>REPROGRAMADO</v>
      </c>
      <c r="AI121">
        <f>IF(B121&gt;0,(SUMIFS('IW49 PLAN SEMANAL'!H:H,'IW49 PLAN SEMANAL'!A:A,'IW38 PLAN SEMANAL'!B121)),"")</f>
        <v>16</v>
      </c>
      <c r="AJ121" t="str">
        <f t="shared" si="2"/>
        <v>Backlog</v>
      </c>
      <c r="AL121" t="str">
        <f t="shared" si="3"/>
        <v>R01</v>
      </c>
    </row>
    <row r="122" spans="1:38" x14ac:dyDescent="0.35">
      <c r="A122" t="s">
        <v>324</v>
      </c>
      <c r="B122">
        <v>6612086</v>
      </c>
      <c r="C122" t="s">
        <v>138</v>
      </c>
      <c r="D122" t="s">
        <v>5986</v>
      </c>
      <c r="E122" t="s">
        <v>310</v>
      </c>
      <c r="F122" t="s">
        <v>259</v>
      </c>
      <c r="H122" t="s">
        <v>268</v>
      </c>
      <c r="I122" s="16">
        <v>45849</v>
      </c>
      <c r="J122" s="16">
        <v>45849</v>
      </c>
      <c r="K122" t="s">
        <v>5406</v>
      </c>
      <c r="L122">
        <v>2230130</v>
      </c>
      <c r="M122" t="s">
        <v>325</v>
      </c>
      <c r="N122" s="16">
        <v>45848</v>
      </c>
      <c r="O122" s="16">
        <v>45850</v>
      </c>
      <c r="P122">
        <v>10017213</v>
      </c>
      <c r="Q122" t="s">
        <v>146</v>
      </c>
      <c r="R122">
        <v>259.32</v>
      </c>
      <c r="S122" t="s">
        <v>347</v>
      </c>
      <c r="T122" t="s">
        <v>267</v>
      </c>
      <c r="U122">
        <v>11555876</v>
      </c>
      <c r="V122" s="16">
        <v>45816</v>
      </c>
      <c r="W122" s="16">
        <v>45849</v>
      </c>
      <c r="X122" s="16">
        <v>45851</v>
      </c>
      <c r="Y122">
        <v>259.32</v>
      </c>
      <c r="Z122">
        <v>1290900</v>
      </c>
      <c r="AA122" t="s">
        <v>1568</v>
      </c>
      <c r="AB122" t="s">
        <v>249</v>
      </c>
      <c r="AC122" t="s">
        <v>121</v>
      </c>
      <c r="AD122" t="s">
        <v>255</v>
      </c>
      <c r="AE122" t="str">
        <f>IF(B122&gt;0,IF(MID(H122,1,3)="CTE","CERRADO",IF(MID(H122,1,3)="CER","CERRADO",IF(MID(F122,1,4)="REPR","REPROGRAMADO",IF(K122&lt;&gt;'PLAN SEMANAL'!$A$2,"REPROGRAMADO","ABIERTO")))),"")</f>
        <v>CERRADO</v>
      </c>
      <c r="AI122">
        <f>IF(B122&gt;0,(SUMIFS('IW49 PLAN SEMANAL'!H:H,'IW49 PLAN SEMANAL'!A:A,'IW38 PLAN SEMANAL'!B122)),"")</f>
        <v>48</v>
      </c>
      <c r="AJ122" t="str">
        <f t="shared" si="2"/>
        <v>Backlog</v>
      </c>
      <c r="AL122" t="str">
        <f t="shared" si="3"/>
        <v/>
      </c>
    </row>
    <row r="123" spans="1:38" x14ac:dyDescent="0.35">
      <c r="A123" t="s">
        <v>240</v>
      </c>
      <c r="B123">
        <v>6612016</v>
      </c>
      <c r="C123" t="s">
        <v>129</v>
      </c>
      <c r="D123" t="s">
        <v>6007</v>
      </c>
      <c r="E123" t="s">
        <v>310</v>
      </c>
      <c r="F123" t="s">
        <v>259</v>
      </c>
      <c r="H123" t="s">
        <v>3451</v>
      </c>
      <c r="I123" s="16">
        <v>45850</v>
      </c>
      <c r="J123" s="16">
        <v>45850</v>
      </c>
      <c r="K123" t="s">
        <v>5406</v>
      </c>
      <c r="L123">
        <v>1213130</v>
      </c>
      <c r="M123" t="s">
        <v>304</v>
      </c>
      <c r="P123">
        <v>10014607</v>
      </c>
      <c r="Q123" t="s">
        <v>240</v>
      </c>
      <c r="R123">
        <v>0</v>
      </c>
      <c r="S123" t="s">
        <v>3891</v>
      </c>
      <c r="T123" t="s">
        <v>262</v>
      </c>
      <c r="U123">
        <v>11603599</v>
      </c>
      <c r="V123" s="16">
        <v>45816</v>
      </c>
      <c r="W123" s="16">
        <v>45851</v>
      </c>
      <c r="X123" s="16">
        <v>45851</v>
      </c>
      <c r="Y123">
        <v>0</v>
      </c>
      <c r="Z123">
        <v>1290900</v>
      </c>
      <c r="AA123" t="s">
        <v>1568</v>
      </c>
      <c r="AB123" t="s">
        <v>245</v>
      </c>
      <c r="AC123" t="s">
        <v>121</v>
      </c>
      <c r="AD123" t="s">
        <v>255</v>
      </c>
      <c r="AE123" t="str">
        <f>IF(B123&gt;0,IF(MID(H123,1,3)="CTE","CERRADO",IF(MID(H123,1,3)="CER","CERRADO",IF(MID(F123,1,4)="REPR","REPROGRAMADO",IF(K123&lt;&gt;'PLAN SEMANAL'!$A$2,"REPROGRAMADO","ABIERTO")))),"")</f>
        <v>CERRADO</v>
      </c>
      <c r="AI123">
        <f>IF(B123&gt;0,(SUMIFS('IW49 PLAN SEMANAL'!H:H,'IW49 PLAN SEMANAL'!A:A,'IW38 PLAN SEMANAL'!B123)),"")</f>
        <v>6</v>
      </c>
      <c r="AJ123" t="str">
        <f t="shared" si="2"/>
        <v>Backlog</v>
      </c>
      <c r="AL123" t="str">
        <f t="shared" si="3"/>
        <v/>
      </c>
    </row>
    <row r="124" spans="1:38" x14ac:dyDescent="0.35">
      <c r="A124" t="s">
        <v>173</v>
      </c>
      <c r="B124">
        <v>6611504</v>
      </c>
      <c r="C124" t="s">
        <v>123</v>
      </c>
      <c r="D124" t="s">
        <v>8087</v>
      </c>
      <c r="E124" t="s">
        <v>251</v>
      </c>
      <c r="F124" t="s">
        <v>259</v>
      </c>
      <c r="H124" t="s">
        <v>260</v>
      </c>
      <c r="I124" s="16">
        <v>45850</v>
      </c>
      <c r="J124" s="16">
        <v>45850</v>
      </c>
      <c r="K124" t="s">
        <v>5406</v>
      </c>
      <c r="L124">
        <v>1210101</v>
      </c>
      <c r="M124" t="s">
        <v>341</v>
      </c>
      <c r="N124" s="16">
        <v>45849</v>
      </c>
      <c r="O124" s="16">
        <v>45849</v>
      </c>
      <c r="P124">
        <v>10014656</v>
      </c>
      <c r="Q124" t="s">
        <v>173</v>
      </c>
      <c r="R124">
        <v>2258.7600000000002</v>
      </c>
      <c r="S124" t="s">
        <v>6108</v>
      </c>
      <c r="T124" t="s">
        <v>5938</v>
      </c>
      <c r="U124">
        <v>11603503</v>
      </c>
      <c r="V124" s="16">
        <v>45814</v>
      </c>
      <c r="W124" s="16">
        <v>45849</v>
      </c>
      <c r="X124" s="16">
        <v>45851</v>
      </c>
      <c r="Y124">
        <v>2258.7600000000002</v>
      </c>
      <c r="Z124">
        <v>1290900</v>
      </c>
      <c r="AA124" t="s">
        <v>1568</v>
      </c>
      <c r="AB124" t="s">
        <v>248</v>
      </c>
      <c r="AC124" t="s">
        <v>121</v>
      </c>
      <c r="AD124" t="s">
        <v>255</v>
      </c>
      <c r="AE124" t="str">
        <f>IF(B124&gt;0,IF(MID(H124,1,3)="CTE","CERRADO",IF(MID(H124,1,3)="CER","CERRADO",IF(MID(F124,1,4)="REPR","REPROGRAMADO",IF(K124&lt;&gt;'PLAN SEMANAL'!$A$2,"REPROGRAMADO","ABIERTO")))),"")</f>
        <v>CERRADO</v>
      </c>
      <c r="AI124">
        <f>IF(B124&gt;0,(SUMIFS('IW49 PLAN SEMANAL'!H:H,'IW49 PLAN SEMANAL'!A:A,'IW38 PLAN SEMANAL'!B124)),"")</f>
        <v>2</v>
      </c>
      <c r="AJ124" t="str">
        <f t="shared" si="2"/>
        <v/>
      </c>
      <c r="AL124" t="str">
        <f t="shared" si="3"/>
        <v/>
      </c>
    </row>
    <row r="125" spans="1:38" x14ac:dyDescent="0.35">
      <c r="A125" t="s">
        <v>173</v>
      </c>
      <c r="B125">
        <v>6611503</v>
      </c>
      <c r="C125" t="s">
        <v>123</v>
      </c>
      <c r="D125" t="s">
        <v>8083</v>
      </c>
      <c r="E125" t="s">
        <v>251</v>
      </c>
      <c r="F125" t="s">
        <v>259</v>
      </c>
      <c r="H125" t="s">
        <v>268</v>
      </c>
      <c r="I125" s="16">
        <v>45850</v>
      </c>
      <c r="J125" s="16">
        <v>45850</v>
      </c>
      <c r="K125" t="s">
        <v>5406</v>
      </c>
      <c r="L125">
        <v>1210101</v>
      </c>
      <c r="M125" t="s">
        <v>341</v>
      </c>
      <c r="N125" s="16">
        <v>45850</v>
      </c>
      <c r="O125" s="16">
        <v>45850</v>
      </c>
      <c r="P125">
        <v>10014656</v>
      </c>
      <c r="Q125" t="s">
        <v>173</v>
      </c>
      <c r="R125">
        <v>21592.73</v>
      </c>
      <c r="S125" t="s">
        <v>6108</v>
      </c>
      <c r="T125" t="s">
        <v>256</v>
      </c>
      <c r="U125">
        <v>11603502</v>
      </c>
      <c r="V125" s="16">
        <v>45814</v>
      </c>
      <c r="W125" s="16">
        <v>45852</v>
      </c>
      <c r="X125" s="16">
        <v>45852</v>
      </c>
      <c r="Y125">
        <v>21592.73</v>
      </c>
      <c r="Z125">
        <v>1290900</v>
      </c>
      <c r="AA125" t="s">
        <v>1568</v>
      </c>
      <c r="AB125" t="s">
        <v>248</v>
      </c>
      <c r="AC125" t="s">
        <v>121</v>
      </c>
      <c r="AD125" t="s">
        <v>255</v>
      </c>
      <c r="AE125" t="str">
        <f>IF(B125&gt;0,IF(MID(H125,1,3)="CTE","CERRADO",IF(MID(H125,1,3)="CER","CERRADO",IF(MID(F125,1,4)="REPR","REPROGRAMADO",IF(K125&lt;&gt;'PLAN SEMANAL'!$A$2,"REPROGRAMADO","ABIERTO")))),"")</f>
        <v>CERRADO</v>
      </c>
      <c r="AI125">
        <f>IF(B125&gt;0,(SUMIFS('IW49 PLAN SEMANAL'!H:H,'IW49 PLAN SEMANAL'!A:A,'IW38 PLAN SEMANAL'!B125)),"")</f>
        <v>70.5</v>
      </c>
      <c r="AJ125" t="str">
        <f t="shared" si="2"/>
        <v/>
      </c>
      <c r="AL125" t="str">
        <f t="shared" si="3"/>
        <v/>
      </c>
    </row>
    <row r="126" spans="1:38" x14ac:dyDescent="0.35">
      <c r="A126" t="s">
        <v>284</v>
      </c>
      <c r="B126">
        <v>6611497</v>
      </c>
      <c r="C126" t="s">
        <v>123</v>
      </c>
      <c r="D126" t="s">
        <v>7973</v>
      </c>
      <c r="E126" t="s">
        <v>251</v>
      </c>
      <c r="F126" t="s">
        <v>259</v>
      </c>
      <c r="H126" t="s">
        <v>260</v>
      </c>
      <c r="I126" s="16">
        <v>45850</v>
      </c>
      <c r="J126" s="16">
        <v>45850</v>
      </c>
      <c r="K126" t="s">
        <v>5406</v>
      </c>
      <c r="L126">
        <v>1212120</v>
      </c>
      <c r="M126" t="s">
        <v>285</v>
      </c>
      <c r="N126" s="16">
        <v>45852</v>
      </c>
      <c r="O126" s="16">
        <v>45852</v>
      </c>
      <c r="P126">
        <v>10014654</v>
      </c>
      <c r="Q126" t="s">
        <v>284</v>
      </c>
      <c r="R126">
        <v>17871.150000000001</v>
      </c>
      <c r="S126" t="s">
        <v>6108</v>
      </c>
      <c r="T126" t="s">
        <v>1203</v>
      </c>
      <c r="U126">
        <v>11603496</v>
      </c>
      <c r="V126" s="16">
        <v>45814</v>
      </c>
      <c r="W126" s="16">
        <v>45854</v>
      </c>
      <c r="X126" s="16">
        <v>45854</v>
      </c>
      <c r="Y126">
        <v>17871.150000000001</v>
      </c>
      <c r="Z126">
        <v>1290900</v>
      </c>
      <c r="AA126" t="s">
        <v>1568</v>
      </c>
      <c r="AB126" t="s">
        <v>247</v>
      </c>
      <c r="AC126" t="s">
        <v>121</v>
      </c>
      <c r="AD126" t="s">
        <v>255</v>
      </c>
      <c r="AE126" t="str">
        <f>IF(B126&gt;0,IF(MID(H126,1,3)="CTE","CERRADO",IF(MID(H126,1,3)="CER","CERRADO",IF(MID(F126,1,4)="REPR","REPROGRAMADO",IF(K126&lt;&gt;'PLAN SEMANAL'!$A$2,"REPROGRAMADO","ABIERTO")))),"")</f>
        <v>CERRADO</v>
      </c>
      <c r="AI126">
        <f>IF(B126&gt;0,(SUMIFS('IW49 PLAN SEMANAL'!H:H,'IW49 PLAN SEMANAL'!A:A,'IW38 PLAN SEMANAL'!B126)),"")</f>
        <v>82.5</v>
      </c>
      <c r="AJ126" t="str">
        <f t="shared" si="2"/>
        <v/>
      </c>
      <c r="AL126" t="str">
        <f t="shared" si="3"/>
        <v/>
      </c>
    </row>
    <row r="127" spans="1:38" x14ac:dyDescent="0.35">
      <c r="A127" t="s">
        <v>400</v>
      </c>
      <c r="B127">
        <v>6611479</v>
      </c>
      <c r="C127" t="s">
        <v>129</v>
      </c>
      <c r="D127" t="s">
        <v>7506</v>
      </c>
      <c r="E127" t="s">
        <v>251</v>
      </c>
      <c r="F127" t="s">
        <v>259</v>
      </c>
      <c r="H127" t="s">
        <v>265</v>
      </c>
      <c r="I127" s="16">
        <v>45845</v>
      </c>
      <c r="J127" s="16">
        <v>45845</v>
      </c>
      <c r="K127" t="s">
        <v>5406</v>
      </c>
      <c r="L127">
        <v>1215155</v>
      </c>
      <c r="M127" t="s">
        <v>401</v>
      </c>
      <c r="N127" s="16">
        <v>45845</v>
      </c>
      <c r="O127" s="16">
        <v>45845</v>
      </c>
      <c r="P127">
        <v>10014646</v>
      </c>
      <c r="Q127" t="s">
        <v>400</v>
      </c>
      <c r="R127">
        <v>0</v>
      </c>
      <c r="S127" t="s">
        <v>3891</v>
      </c>
      <c r="T127" t="s">
        <v>1087</v>
      </c>
      <c r="U127">
        <v>11603515</v>
      </c>
      <c r="V127" s="16">
        <v>45814</v>
      </c>
      <c r="W127" s="16">
        <v>45845</v>
      </c>
      <c r="X127" s="16">
        <v>45845</v>
      </c>
      <c r="Y127">
        <v>0</v>
      </c>
      <c r="Z127">
        <v>1290900</v>
      </c>
      <c r="AA127" t="s">
        <v>1568</v>
      </c>
      <c r="AB127" t="s">
        <v>246</v>
      </c>
      <c r="AC127" t="s">
        <v>121</v>
      </c>
      <c r="AD127" t="s">
        <v>255</v>
      </c>
      <c r="AE127" t="str">
        <f>IF(B127&gt;0,IF(MID(H127,1,3)="CTE","CERRADO",IF(MID(H127,1,3)="CER","CERRADO",IF(MID(F127,1,4)="REPR","REPROGRAMADO",IF(K127&lt;&gt;'PLAN SEMANAL'!$A$2,"REPROGRAMADO","ABIERTO")))),"")</f>
        <v>CERRADO</v>
      </c>
      <c r="AI127">
        <f>IF(B127&gt;0,(SUMIFS('IW49 PLAN SEMANAL'!H:H,'IW49 PLAN SEMANAL'!A:A,'IW38 PLAN SEMANAL'!B127)),"")</f>
        <v>2</v>
      </c>
      <c r="AJ127" t="str">
        <f t="shared" si="2"/>
        <v/>
      </c>
      <c r="AL127" t="str">
        <f t="shared" si="3"/>
        <v/>
      </c>
    </row>
    <row r="128" spans="1:38" x14ac:dyDescent="0.35">
      <c r="A128" t="s">
        <v>227</v>
      </c>
      <c r="B128">
        <v>6611190</v>
      </c>
      <c r="C128" t="s">
        <v>129</v>
      </c>
      <c r="D128" t="s">
        <v>6368</v>
      </c>
      <c r="E128" t="s">
        <v>310</v>
      </c>
      <c r="F128" t="s">
        <v>259</v>
      </c>
      <c r="H128" t="s">
        <v>336</v>
      </c>
      <c r="I128" s="16">
        <v>45850</v>
      </c>
      <c r="J128" s="16">
        <v>45850</v>
      </c>
      <c r="K128" t="s">
        <v>5406</v>
      </c>
      <c r="L128">
        <v>1213130</v>
      </c>
      <c r="M128" t="s">
        <v>305</v>
      </c>
      <c r="P128">
        <v>10014606</v>
      </c>
      <c r="Q128" t="s">
        <v>227</v>
      </c>
      <c r="R128">
        <v>0</v>
      </c>
      <c r="S128" t="s">
        <v>1532</v>
      </c>
      <c r="T128" t="s">
        <v>291</v>
      </c>
      <c r="U128">
        <v>11603111</v>
      </c>
      <c r="V128" s="16">
        <v>45813</v>
      </c>
      <c r="W128" s="16">
        <v>45850</v>
      </c>
      <c r="X128" s="16">
        <v>45848</v>
      </c>
      <c r="Y128">
        <v>0</v>
      </c>
      <c r="Z128">
        <v>1290900</v>
      </c>
      <c r="AA128" t="s">
        <v>1568</v>
      </c>
      <c r="AB128" t="s">
        <v>245</v>
      </c>
      <c r="AC128" t="s">
        <v>121</v>
      </c>
      <c r="AD128" t="s">
        <v>255</v>
      </c>
      <c r="AE128" t="str">
        <f>IF(B128&gt;0,IF(MID(H128,1,3)="CTE","CERRADO",IF(MID(H128,1,3)="CER","CERRADO",IF(MID(F128,1,4)="REPR","REPROGRAMADO",IF(K128&lt;&gt;'PLAN SEMANAL'!$A$2,"REPROGRAMADO","ABIERTO")))),"")</f>
        <v>ABIERTO</v>
      </c>
      <c r="AI128">
        <f>IF(B128&gt;0,(SUMIFS('IW49 PLAN SEMANAL'!H:H,'IW49 PLAN SEMANAL'!A:A,'IW38 PLAN SEMANAL'!B128)),"")</f>
        <v>1</v>
      </c>
      <c r="AJ128" t="str">
        <f t="shared" si="2"/>
        <v/>
      </c>
      <c r="AL128" t="str">
        <f t="shared" si="3"/>
        <v/>
      </c>
    </row>
    <row r="129" spans="1:38" x14ac:dyDescent="0.35">
      <c r="A129" t="s">
        <v>1591</v>
      </c>
      <c r="B129">
        <v>6611116</v>
      </c>
      <c r="C129" t="s">
        <v>138</v>
      </c>
      <c r="D129" t="s">
        <v>8112</v>
      </c>
      <c r="E129" t="s">
        <v>251</v>
      </c>
      <c r="F129" t="s">
        <v>259</v>
      </c>
      <c r="H129" t="s">
        <v>336</v>
      </c>
      <c r="I129" s="16">
        <v>45847</v>
      </c>
      <c r="J129" s="16">
        <v>45847</v>
      </c>
      <c r="K129" t="s">
        <v>5406</v>
      </c>
      <c r="L129">
        <v>1216100</v>
      </c>
      <c r="M129" t="s">
        <v>1593</v>
      </c>
      <c r="P129">
        <v>10016518</v>
      </c>
      <c r="Q129" t="s">
        <v>1594</v>
      </c>
      <c r="R129">
        <v>0</v>
      </c>
      <c r="S129" t="s">
        <v>8310</v>
      </c>
      <c r="T129" t="s">
        <v>3891</v>
      </c>
      <c r="U129">
        <v>11603073</v>
      </c>
      <c r="V129" s="16">
        <v>45813</v>
      </c>
      <c r="W129" s="16">
        <v>45847</v>
      </c>
      <c r="X129" s="16">
        <v>45845</v>
      </c>
      <c r="Y129">
        <v>0</v>
      </c>
      <c r="Z129">
        <v>1290900</v>
      </c>
      <c r="AA129" t="s">
        <v>1568</v>
      </c>
      <c r="AB129" t="s">
        <v>249</v>
      </c>
      <c r="AC129" t="s">
        <v>121</v>
      </c>
      <c r="AD129" t="s">
        <v>255</v>
      </c>
      <c r="AE129" t="str">
        <f>IF(B129&gt;0,IF(MID(H129,1,3)="CTE","CERRADO",IF(MID(H129,1,3)="CER","CERRADO",IF(MID(F129,1,4)="REPR","REPROGRAMADO",IF(K129&lt;&gt;'PLAN SEMANAL'!$A$2,"REPROGRAMADO","ABIERTO")))),"")</f>
        <v>ABIERTO</v>
      </c>
      <c r="AI129">
        <f>IF(B129&gt;0,(SUMIFS('IW49 PLAN SEMANAL'!H:H,'IW49 PLAN SEMANAL'!A:A,'IW38 PLAN SEMANAL'!B129)),"")</f>
        <v>6.5</v>
      </c>
      <c r="AJ129" t="str">
        <f t="shared" si="2"/>
        <v/>
      </c>
      <c r="AL129" t="str">
        <f t="shared" si="3"/>
        <v/>
      </c>
    </row>
    <row r="130" spans="1:38" x14ac:dyDescent="0.35">
      <c r="A130" t="s">
        <v>324</v>
      </c>
      <c r="B130">
        <v>6611110</v>
      </c>
      <c r="C130" t="s">
        <v>138</v>
      </c>
      <c r="D130" t="s">
        <v>7821</v>
      </c>
      <c r="E130" t="s">
        <v>251</v>
      </c>
      <c r="F130" t="s">
        <v>259</v>
      </c>
      <c r="G130" t="s">
        <v>316</v>
      </c>
      <c r="H130" t="s">
        <v>260</v>
      </c>
      <c r="I130" s="16">
        <v>45846</v>
      </c>
      <c r="J130" s="16">
        <v>45846</v>
      </c>
      <c r="K130" t="s">
        <v>5406</v>
      </c>
      <c r="L130">
        <v>1291900</v>
      </c>
      <c r="M130" t="s">
        <v>325</v>
      </c>
      <c r="N130" s="16">
        <v>45846</v>
      </c>
      <c r="O130" s="16">
        <v>45847</v>
      </c>
      <c r="P130">
        <v>10016334</v>
      </c>
      <c r="Q130" t="s">
        <v>418</v>
      </c>
      <c r="R130">
        <v>591.79999999999995</v>
      </c>
      <c r="S130" t="s">
        <v>8310</v>
      </c>
      <c r="T130" t="s">
        <v>5488</v>
      </c>
      <c r="U130">
        <v>11603067</v>
      </c>
      <c r="V130" s="16">
        <v>45813</v>
      </c>
      <c r="W130" s="16">
        <v>45846</v>
      </c>
      <c r="X130" s="16">
        <v>45847</v>
      </c>
      <c r="Y130">
        <v>591.79999999999995</v>
      </c>
      <c r="Z130">
        <v>1290900</v>
      </c>
      <c r="AA130" t="s">
        <v>1568</v>
      </c>
      <c r="AB130" t="s">
        <v>249</v>
      </c>
      <c r="AC130" t="s">
        <v>121</v>
      </c>
      <c r="AD130" t="s">
        <v>255</v>
      </c>
      <c r="AE130" t="str">
        <f>IF(B130&gt;0,IF(MID(H130,1,3)="CTE","CERRADO",IF(MID(H130,1,3)="CER","CERRADO",IF(MID(F130,1,4)="REPR","REPROGRAMADO",IF(K130&lt;&gt;'PLAN SEMANAL'!$A$2,"REPROGRAMADO","ABIERTO")))),"")</f>
        <v>CERRADO</v>
      </c>
      <c r="AI130">
        <f>IF(B130&gt;0,(SUMIFS('IW49 PLAN SEMANAL'!H:H,'IW49 PLAN SEMANAL'!A:A,'IW38 PLAN SEMANAL'!B130)),"")</f>
        <v>11</v>
      </c>
      <c r="AJ130" t="str">
        <f t="shared" ref="AJ130:AJ193" si="4">IF(B130&gt;0,(IF(MID(D130,1,3)="CO_","Componente",(IF(MID(D130,1,3)="CC_","Componente",(IF(MID(D130,1,2)="BL","Backlog","")))))),"")</f>
        <v/>
      </c>
      <c r="AL130" t="str">
        <f t="shared" ref="AL130:AL193" si="5">IF(B130&gt;0,IF(AE130="REPROGRAMADO",(IF(G130&lt;1,"Sin detalle",G130)),""),"")</f>
        <v/>
      </c>
    </row>
    <row r="131" spans="1:38" x14ac:dyDescent="0.35">
      <c r="A131" t="s">
        <v>313</v>
      </c>
      <c r="B131">
        <v>6610913</v>
      </c>
      <c r="C131" t="s">
        <v>129</v>
      </c>
      <c r="D131" t="s">
        <v>6024</v>
      </c>
      <c r="E131" t="s">
        <v>310</v>
      </c>
      <c r="F131" t="s">
        <v>259</v>
      </c>
      <c r="G131" t="s">
        <v>252</v>
      </c>
      <c r="H131" t="s">
        <v>265</v>
      </c>
      <c r="I131" s="16">
        <v>45846</v>
      </c>
      <c r="J131" s="16">
        <v>45846</v>
      </c>
      <c r="K131" t="s">
        <v>5406</v>
      </c>
      <c r="L131">
        <v>1213130</v>
      </c>
      <c r="M131" t="s">
        <v>314</v>
      </c>
      <c r="N131" s="16">
        <v>45846</v>
      </c>
      <c r="O131" s="16">
        <v>45846</v>
      </c>
      <c r="P131">
        <v>10014619</v>
      </c>
      <c r="Q131" t="s">
        <v>313</v>
      </c>
      <c r="R131">
        <v>0</v>
      </c>
      <c r="S131" t="s">
        <v>1532</v>
      </c>
      <c r="T131" t="s">
        <v>291</v>
      </c>
      <c r="U131">
        <v>11602798</v>
      </c>
      <c r="V131" s="16">
        <v>45812</v>
      </c>
      <c r="W131" s="16">
        <v>45846</v>
      </c>
      <c r="X131" s="16">
        <v>45846</v>
      </c>
      <c r="Y131">
        <v>0</v>
      </c>
      <c r="Z131">
        <v>1290900</v>
      </c>
      <c r="AA131" t="s">
        <v>1568</v>
      </c>
      <c r="AB131" t="s">
        <v>245</v>
      </c>
      <c r="AC131" t="s">
        <v>121</v>
      </c>
      <c r="AD131" t="s">
        <v>255</v>
      </c>
      <c r="AE131" t="str">
        <f>IF(B131&gt;0,IF(MID(H131,1,3)="CTE","CERRADO",IF(MID(H131,1,3)="CER","CERRADO",IF(MID(F131,1,4)="REPR","REPROGRAMADO",IF(K131&lt;&gt;'PLAN SEMANAL'!$A$2,"REPROGRAMADO","ABIERTO")))),"")</f>
        <v>CERRADO</v>
      </c>
      <c r="AI131">
        <f>IF(B131&gt;0,(SUMIFS('IW49 PLAN SEMANAL'!H:H,'IW49 PLAN SEMANAL'!A:A,'IW38 PLAN SEMANAL'!B131)),"")</f>
        <v>1</v>
      </c>
      <c r="AJ131" t="str">
        <f t="shared" si="4"/>
        <v>Backlog</v>
      </c>
      <c r="AL131" t="str">
        <f t="shared" si="5"/>
        <v/>
      </c>
    </row>
    <row r="132" spans="1:38" x14ac:dyDescent="0.35">
      <c r="A132" t="s">
        <v>313</v>
      </c>
      <c r="B132">
        <v>6610911</v>
      </c>
      <c r="C132" t="s">
        <v>129</v>
      </c>
      <c r="D132" t="s">
        <v>6025</v>
      </c>
      <c r="E132" t="s">
        <v>310</v>
      </c>
      <c r="F132" t="s">
        <v>259</v>
      </c>
      <c r="H132" t="s">
        <v>265</v>
      </c>
      <c r="I132" s="16">
        <v>45846</v>
      </c>
      <c r="J132" s="16">
        <v>45846</v>
      </c>
      <c r="K132" t="s">
        <v>5406</v>
      </c>
      <c r="L132">
        <v>1213130</v>
      </c>
      <c r="M132" t="s">
        <v>314</v>
      </c>
      <c r="N132" s="16">
        <v>45845</v>
      </c>
      <c r="O132" s="16">
        <v>45845</v>
      </c>
      <c r="P132">
        <v>10014619</v>
      </c>
      <c r="Q132" t="s">
        <v>313</v>
      </c>
      <c r="R132">
        <v>0</v>
      </c>
      <c r="S132" t="s">
        <v>1532</v>
      </c>
      <c r="T132" t="s">
        <v>291</v>
      </c>
      <c r="U132">
        <v>11602796</v>
      </c>
      <c r="V132" s="16">
        <v>45812</v>
      </c>
      <c r="W132" s="16">
        <v>45848</v>
      </c>
      <c r="X132" s="16">
        <v>45848</v>
      </c>
      <c r="Y132">
        <v>0</v>
      </c>
      <c r="Z132">
        <v>1290900</v>
      </c>
      <c r="AA132" t="s">
        <v>1568</v>
      </c>
      <c r="AB132" t="s">
        <v>245</v>
      </c>
      <c r="AC132" t="s">
        <v>121</v>
      </c>
      <c r="AD132" t="s">
        <v>255</v>
      </c>
      <c r="AE132" t="str">
        <f>IF(B132&gt;0,IF(MID(H132,1,3)="CTE","CERRADO",IF(MID(H132,1,3)="CER","CERRADO",IF(MID(F132,1,4)="REPR","REPROGRAMADO",IF(K132&lt;&gt;'PLAN SEMANAL'!$A$2,"REPROGRAMADO","ABIERTO")))),"")</f>
        <v>CERRADO</v>
      </c>
      <c r="AI132">
        <f>IF(B132&gt;0,(SUMIFS('IW49 PLAN SEMANAL'!H:H,'IW49 PLAN SEMANAL'!A:A,'IW38 PLAN SEMANAL'!B132)),"")</f>
        <v>4</v>
      </c>
      <c r="AJ132" t="str">
        <f t="shared" si="4"/>
        <v>Backlog</v>
      </c>
      <c r="AL132" t="str">
        <f t="shared" si="5"/>
        <v/>
      </c>
    </row>
    <row r="133" spans="1:38" x14ac:dyDescent="0.35">
      <c r="A133" t="s">
        <v>284</v>
      </c>
      <c r="B133">
        <v>6609773</v>
      </c>
      <c r="C133" t="s">
        <v>123</v>
      </c>
      <c r="D133" t="s">
        <v>6334</v>
      </c>
      <c r="E133" t="s">
        <v>310</v>
      </c>
      <c r="F133" t="s">
        <v>259</v>
      </c>
      <c r="G133" t="s">
        <v>316</v>
      </c>
      <c r="H133" t="s">
        <v>415</v>
      </c>
      <c r="I133" s="16">
        <v>45850</v>
      </c>
      <c r="J133" s="16">
        <v>45850</v>
      </c>
      <c r="K133" t="s">
        <v>5406</v>
      </c>
      <c r="L133">
        <v>1212120</v>
      </c>
      <c r="M133" t="s">
        <v>285</v>
      </c>
      <c r="N133" s="16">
        <v>45852</v>
      </c>
      <c r="O133" s="16">
        <v>45852</v>
      </c>
      <c r="P133">
        <v>10014654</v>
      </c>
      <c r="Q133" t="s">
        <v>284</v>
      </c>
      <c r="R133">
        <v>0</v>
      </c>
      <c r="S133" t="s">
        <v>343</v>
      </c>
      <c r="T133" t="s">
        <v>1203</v>
      </c>
      <c r="U133">
        <v>11601463</v>
      </c>
      <c r="V133" s="16">
        <v>45807</v>
      </c>
      <c r="W133" s="16">
        <v>45854</v>
      </c>
      <c r="X133" s="16">
        <v>45854</v>
      </c>
      <c r="Y133">
        <v>0</v>
      </c>
      <c r="Z133">
        <v>1290900</v>
      </c>
      <c r="AA133" t="s">
        <v>1568</v>
      </c>
      <c r="AB133" t="s">
        <v>247</v>
      </c>
      <c r="AC133" t="s">
        <v>121</v>
      </c>
      <c r="AD133" t="s">
        <v>255</v>
      </c>
      <c r="AE133" t="str">
        <f>IF(B133&gt;0,IF(MID(H133,1,3)="CTE","CERRADO",IF(MID(H133,1,3)="CER","CERRADO",IF(MID(F133,1,4)="REPR","REPROGRAMADO",IF(K133&lt;&gt;'PLAN SEMANAL'!$A$2,"REPROGRAMADO","ABIERTO")))),"")</f>
        <v>CERRADO</v>
      </c>
      <c r="AI133">
        <f>IF(B133&gt;0,(SUMIFS('IW49 PLAN SEMANAL'!H:H,'IW49 PLAN SEMANAL'!A:A,'IW38 PLAN SEMANAL'!B133)),"")</f>
        <v>1</v>
      </c>
      <c r="AJ133" t="str">
        <f t="shared" si="4"/>
        <v>Backlog</v>
      </c>
      <c r="AL133" t="str">
        <f t="shared" si="5"/>
        <v/>
      </c>
    </row>
    <row r="134" spans="1:38" x14ac:dyDescent="0.35">
      <c r="A134" t="s">
        <v>257</v>
      </c>
      <c r="B134">
        <v>6609348</v>
      </c>
      <c r="C134" t="s">
        <v>138</v>
      </c>
      <c r="D134" t="s">
        <v>7917</v>
      </c>
      <c r="E134" t="s">
        <v>251</v>
      </c>
      <c r="F134" t="s">
        <v>125</v>
      </c>
      <c r="G134" t="s">
        <v>316</v>
      </c>
      <c r="H134" t="s">
        <v>127</v>
      </c>
      <c r="I134" s="16">
        <v>45859</v>
      </c>
      <c r="J134" s="16">
        <v>45865</v>
      </c>
      <c r="K134" t="s">
        <v>5408</v>
      </c>
      <c r="L134">
        <v>2290900</v>
      </c>
      <c r="M134" t="s">
        <v>258</v>
      </c>
      <c r="P134">
        <v>10017759</v>
      </c>
      <c r="Q134" t="s">
        <v>7915</v>
      </c>
      <c r="R134">
        <v>0</v>
      </c>
      <c r="S134" t="s">
        <v>7516</v>
      </c>
      <c r="T134" t="s">
        <v>343</v>
      </c>
      <c r="U134">
        <v>11600984</v>
      </c>
      <c r="V134" s="16">
        <v>45806</v>
      </c>
      <c r="W134" s="16">
        <v>45859</v>
      </c>
      <c r="X134" s="16">
        <v>45852</v>
      </c>
      <c r="Y134">
        <v>0</v>
      </c>
      <c r="Z134">
        <v>1290900</v>
      </c>
      <c r="AA134" t="s">
        <v>1568</v>
      </c>
      <c r="AB134" t="s">
        <v>249</v>
      </c>
      <c r="AC134" t="s">
        <v>121</v>
      </c>
      <c r="AD134" t="s">
        <v>255</v>
      </c>
      <c r="AE134" t="str">
        <f>IF(B134&gt;0,IF(MID(H134,1,3)="CTE","CERRADO",IF(MID(H134,1,3)="CER","CERRADO",IF(MID(F134,1,4)="REPR","REPROGRAMADO",IF(K134&lt;&gt;'PLAN SEMANAL'!$A$2,"REPROGRAMADO","ABIERTO")))),"")</f>
        <v>REPROGRAMADO</v>
      </c>
      <c r="AI134">
        <f>IF(B134&gt;0,(SUMIFS('IW49 PLAN SEMANAL'!H:H,'IW49 PLAN SEMANAL'!A:A,'IW38 PLAN SEMANAL'!B134)),"")</f>
        <v>4</v>
      </c>
      <c r="AJ134" t="str">
        <f t="shared" si="4"/>
        <v/>
      </c>
      <c r="AL134" t="str">
        <f t="shared" si="5"/>
        <v>R01</v>
      </c>
    </row>
    <row r="135" spans="1:38" x14ac:dyDescent="0.35">
      <c r="A135" t="s">
        <v>257</v>
      </c>
      <c r="B135">
        <v>6609346</v>
      </c>
      <c r="C135" t="s">
        <v>138</v>
      </c>
      <c r="D135" t="s">
        <v>7911</v>
      </c>
      <c r="E135" t="s">
        <v>251</v>
      </c>
      <c r="F135" t="s">
        <v>125</v>
      </c>
      <c r="G135" t="s">
        <v>316</v>
      </c>
      <c r="H135" t="s">
        <v>127</v>
      </c>
      <c r="I135" s="16">
        <v>45859</v>
      </c>
      <c r="J135" s="16">
        <v>45865</v>
      </c>
      <c r="K135" t="s">
        <v>5408</v>
      </c>
      <c r="L135">
        <v>2290900</v>
      </c>
      <c r="M135" t="s">
        <v>258</v>
      </c>
      <c r="P135">
        <v>10017757</v>
      </c>
      <c r="Q135" t="s">
        <v>7909</v>
      </c>
      <c r="R135">
        <v>0</v>
      </c>
      <c r="S135" t="s">
        <v>7516</v>
      </c>
      <c r="T135" t="s">
        <v>343</v>
      </c>
      <c r="U135">
        <v>11600982</v>
      </c>
      <c r="V135" s="16">
        <v>45806</v>
      </c>
      <c r="W135" s="16">
        <v>45859</v>
      </c>
      <c r="X135" s="16">
        <v>45852</v>
      </c>
      <c r="Y135">
        <v>0</v>
      </c>
      <c r="Z135">
        <v>1290900</v>
      </c>
      <c r="AA135" t="s">
        <v>1568</v>
      </c>
      <c r="AB135" t="s">
        <v>249</v>
      </c>
      <c r="AC135" t="s">
        <v>121</v>
      </c>
      <c r="AD135" t="s">
        <v>255</v>
      </c>
      <c r="AE135" t="str">
        <f>IF(B135&gt;0,IF(MID(H135,1,3)="CTE","CERRADO",IF(MID(H135,1,3)="CER","CERRADO",IF(MID(F135,1,4)="REPR","REPROGRAMADO",IF(K135&lt;&gt;'PLAN SEMANAL'!$A$2,"REPROGRAMADO","ABIERTO")))),"")</f>
        <v>REPROGRAMADO</v>
      </c>
      <c r="AI135">
        <f>IF(B135&gt;0,(SUMIFS('IW49 PLAN SEMANAL'!H:H,'IW49 PLAN SEMANAL'!A:A,'IW38 PLAN SEMANAL'!B135)),"")</f>
        <v>4</v>
      </c>
      <c r="AJ135" t="str">
        <f t="shared" si="4"/>
        <v/>
      </c>
      <c r="AL135" t="str">
        <f t="shared" si="5"/>
        <v>R01</v>
      </c>
    </row>
    <row r="136" spans="1:38" x14ac:dyDescent="0.35">
      <c r="A136" t="s">
        <v>324</v>
      </c>
      <c r="B136">
        <v>6609332</v>
      </c>
      <c r="C136" t="s">
        <v>138</v>
      </c>
      <c r="D136" t="s">
        <v>7948</v>
      </c>
      <c r="E136" t="s">
        <v>251</v>
      </c>
      <c r="F136" t="s">
        <v>259</v>
      </c>
      <c r="H136" t="s">
        <v>8297</v>
      </c>
      <c r="I136" s="16">
        <v>45849</v>
      </c>
      <c r="J136" s="16">
        <v>45849</v>
      </c>
      <c r="K136" t="s">
        <v>5406</v>
      </c>
      <c r="L136">
        <v>2230130</v>
      </c>
      <c r="M136" t="s">
        <v>325</v>
      </c>
      <c r="N136" s="16">
        <v>45847</v>
      </c>
      <c r="P136">
        <v>10017213</v>
      </c>
      <c r="Q136" t="s">
        <v>146</v>
      </c>
      <c r="R136">
        <v>2457.1799999999998</v>
      </c>
      <c r="S136" t="s">
        <v>7516</v>
      </c>
      <c r="T136" t="s">
        <v>267</v>
      </c>
      <c r="U136">
        <v>11600968</v>
      </c>
      <c r="V136" s="16">
        <v>45806</v>
      </c>
      <c r="W136" s="16">
        <v>45849</v>
      </c>
      <c r="X136" s="16">
        <v>45851</v>
      </c>
      <c r="Y136">
        <v>2457.1799999999998</v>
      </c>
      <c r="Z136">
        <v>1290900</v>
      </c>
      <c r="AA136" t="s">
        <v>1568</v>
      </c>
      <c r="AB136" t="s">
        <v>249</v>
      </c>
      <c r="AC136" t="s">
        <v>121</v>
      </c>
      <c r="AD136" t="s">
        <v>255</v>
      </c>
      <c r="AE136" t="str">
        <f>IF(B136&gt;0,IF(MID(H136,1,3)="CTE","CERRADO",IF(MID(H136,1,3)="CER","CERRADO",IF(MID(F136,1,4)="REPR","REPROGRAMADO",IF(K136&lt;&gt;'PLAN SEMANAL'!$A$2,"REPROGRAMADO","ABIERTO")))),"")</f>
        <v>CERRADO</v>
      </c>
      <c r="AI136">
        <f>IF(B136&gt;0,(SUMIFS('IW49 PLAN SEMANAL'!H:H,'IW49 PLAN SEMANAL'!A:A,'IW38 PLAN SEMANAL'!B136)),"")</f>
        <v>12</v>
      </c>
      <c r="AJ136" t="str">
        <f t="shared" si="4"/>
        <v/>
      </c>
      <c r="AL136" t="str">
        <f t="shared" si="5"/>
        <v/>
      </c>
    </row>
    <row r="137" spans="1:38" x14ac:dyDescent="0.35">
      <c r="A137" t="s">
        <v>324</v>
      </c>
      <c r="B137">
        <v>6609331</v>
      </c>
      <c r="C137" t="s">
        <v>138</v>
      </c>
      <c r="D137" t="s">
        <v>7880</v>
      </c>
      <c r="E137" t="s">
        <v>251</v>
      </c>
      <c r="F137" t="s">
        <v>125</v>
      </c>
      <c r="G137" t="s">
        <v>252</v>
      </c>
      <c r="H137" t="s">
        <v>136</v>
      </c>
      <c r="I137" s="16">
        <v>45859</v>
      </c>
      <c r="J137" s="16">
        <v>45865</v>
      </c>
      <c r="K137" t="s">
        <v>5408</v>
      </c>
      <c r="L137">
        <v>1330300</v>
      </c>
      <c r="M137" t="s">
        <v>325</v>
      </c>
      <c r="P137">
        <v>10016555</v>
      </c>
      <c r="Q137" t="s">
        <v>7878</v>
      </c>
      <c r="R137">
        <v>5157.9399999999996</v>
      </c>
      <c r="S137" t="s">
        <v>7516</v>
      </c>
      <c r="T137" t="s">
        <v>343</v>
      </c>
      <c r="U137">
        <v>11600967</v>
      </c>
      <c r="V137" s="16">
        <v>45806</v>
      </c>
      <c r="W137" s="16">
        <v>45859</v>
      </c>
      <c r="X137" s="16">
        <v>45852</v>
      </c>
      <c r="Y137">
        <v>5157.9399999999996</v>
      </c>
      <c r="Z137">
        <v>1290900</v>
      </c>
      <c r="AA137" t="s">
        <v>1568</v>
      </c>
      <c r="AB137" t="s">
        <v>249</v>
      </c>
      <c r="AC137" t="s">
        <v>121</v>
      </c>
      <c r="AD137" t="s">
        <v>255</v>
      </c>
      <c r="AE137" t="str">
        <f>IF(B137&gt;0,IF(MID(H137,1,3)="CTE","CERRADO",IF(MID(H137,1,3)="CER","CERRADO",IF(MID(F137,1,4)="REPR","REPROGRAMADO",IF(K137&lt;&gt;'PLAN SEMANAL'!$A$2,"REPROGRAMADO","ABIERTO")))),"")</f>
        <v>REPROGRAMADO</v>
      </c>
      <c r="AI137">
        <f>IF(B137&gt;0,(SUMIFS('IW49 PLAN SEMANAL'!H:H,'IW49 PLAN SEMANAL'!A:A,'IW38 PLAN SEMANAL'!B137)),"")</f>
        <v>6</v>
      </c>
      <c r="AJ137" t="str">
        <f t="shared" si="4"/>
        <v/>
      </c>
      <c r="AL137" t="str">
        <f t="shared" si="5"/>
        <v>R05</v>
      </c>
    </row>
    <row r="138" spans="1:38" x14ac:dyDescent="0.35">
      <c r="A138" t="s">
        <v>324</v>
      </c>
      <c r="B138">
        <v>6609330</v>
      </c>
      <c r="C138" t="s">
        <v>138</v>
      </c>
      <c r="D138" t="s">
        <v>7843</v>
      </c>
      <c r="E138" t="s">
        <v>251</v>
      </c>
      <c r="F138" t="s">
        <v>125</v>
      </c>
      <c r="G138" t="s">
        <v>252</v>
      </c>
      <c r="H138" t="s">
        <v>136</v>
      </c>
      <c r="I138" s="16">
        <v>45859</v>
      </c>
      <c r="J138" s="16">
        <v>45865</v>
      </c>
      <c r="K138" t="s">
        <v>5408</v>
      </c>
      <c r="L138">
        <v>2230130</v>
      </c>
      <c r="M138" t="s">
        <v>325</v>
      </c>
      <c r="P138">
        <v>10016542</v>
      </c>
      <c r="Q138" t="s">
        <v>506</v>
      </c>
      <c r="R138">
        <v>3521.62</v>
      </c>
      <c r="S138" t="s">
        <v>7516</v>
      </c>
      <c r="T138" t="s">
        <v>343</v>
      </c>
      <c r="U138">
        <v>11600966</v>
      </c>
      <c r="V138" s="16">
        <v>45806</v>
      </c>
      <c r="W138" s="16">
        <v>45859</v>
      </c>
      <c r="X138" s="16">
        <v>45852</v>
      </c>
      <c r="Y138">
        <v>3521.62</v>
      </c>
      <c r="Z138">
        <v>1290900</v>
      </c>
      <c r="AA138" t="s">
        <v>1568</v>
      </c>
      <c r="AB138" t="s">
        <v>249</v>
      </c>
      <c r="AC138" t="s">
        <v>121</v>
      </c>
      <c r="AD138" t="s">
        <v>255</v>
      </c>
      <c r="AE138" t="str">
        <f>IF(B138&gt;0,IF(MID(H138,1,3)="CTE","CERRADO",IF(MID(H138,1,3)="CER","CERRADO",IF(MID(F138,1,4)="REPR","REPROGRAMADO",IF(K138&lt;&gt;'PLAN SEMANAL'!$A$2,"REPROGRAMADO","ABIERTO")))),"")</f>
        <v>REPROGRAMADO</v>
      </c>
      <c r="AI138">
        <f>IF(B138&gt;0,(SUMIFS('IW49 PLAN SEMANAL'!H:H,'IW49 PLAN SEMANAL'!A:A,'IW38 PLAN SEMANAL'!B138)),"")</f>
        <v>4</v>
      </c>
      <c r="AJ138" t="str">
        <f t="shared" si="4"/>
        <v/>
      </c>
      <c r="AL138" t="str">
        <f t="shared" si="5"/>
        <v>R05</v>
      </c>
    </row>
    <row r="139" spans="1:38" x14ac:dyDescent="0.35">
      <c r="A139" t="s">
        <v>324</v>
      </c>
      <c r="B139">
        <v>6609329</v>
      </c>
      <c r="C139" t="s">
        <v>138</v>
      </c>
      <c r="D139" t="s">
        <v>7895</v>
      </c>
      <c r="E139" t="s">
        <v>251</v>
      </c>
      <c r="F139" t="s">
        <v>259</v>
      </c>
      <c r="H139" t="s">
        <v>8297</v>
      </c>
      <c r="I139" s="16">
        <v>45850</v>
      </c>
      <c r="J139" s="16">
        <v>45850</v>
      </c>
      <c r="K139" t="s">
        <v>5406</v>
      </c>
      <c r="L139">
        <v>1291900</v>
      </c>
      <c r="M139" t="s">
        <v>325</v>
      </c>
      <c r="N139" s="16">
        <v>45849</v>
      </c>
      <c r="P139">
        <v>10014892</v>
      </c>
      <c r="Q139" t="s">
        <v>1264</v>
      </c>
      <c r="R139">
        <v>867.06</v>
      </c>
      <c r="S139" t="s">
        <v>7516</v>
      </c>
      <c r="T139" t="s">
        <v>267</v>
      </c>
      <c r="U139">
        <v>11600965</v>
      </c>
      <c r="V139" s="16">
        <v>45806</v>
      </c>
      <c r="W139" s="16">
        <v>45849</v>
      </c>
      <c r="X139" s="16">
        <v>45851</v>
      </c>
      <c r="Y139">
        <v>867.06</v>
      </c>
      <c r="Z139">
        <v>1290900</v>
      </c>
      <c r="AA139" t="s">
        <v>1568</v>
      </c>
      <c r="AB139" t="s">
        <v>249</v>
      </c>
      <c r="AC139" t="s">
        <v>121</v>
      </c>
      <c r="AD139" t="s">
        <v>255</v>
      </c>
      <c r="AE139" t="str">
        <f>IF(B139&gt;0,IF(MID(H139,1,3)="CTE","CERRADO",IF(MID(H139,1,3)="CER","CERRADO",IF(MID(F139,1,4)="REPR","REPROGRAMADO",IF(K139&lt;&gt;'PLAN SEMANAL'!$A$2,"REPROGRAMADO","ABIERTO")))),"")</f>
        <v>CERRADO</v>
      </c>
      <c r="AI139">
        <f>IF(B139&gt;0,(SUMIFS('IW49 PLAN SEMANAL'!H:H,'IW49 PLAN SEMANAL'!A:A,'IW38 PLAN SEMANAL'!B139)),"")</f>
        <v>6</v>
      </c>
      <c r="AJ139" t="str">
        <f t="shared" si="4"/>
        <v/>
      </c>
      <c r="AL139" t="str">
        <f t="shared" si="5"/>
        <v/>
      </c>
    </row>
    <row r="140" spans="1:38" x14ac:dyDescent="0.35">
      <c r="A140" t="s">
        <v>257</v>
      </c>
      <c r="B140">
        <v>6609327</v>
      </c>
      <c r="C140" t="s">
        <v>138</v>
      </c>
      <c r="D140" t="s">
        <v>7900</v>
      </c>
      <c r="E140" t="s">
        <v>251</v>
      </c>
      <c r="F140" t="s">
        <v>125</v>
      </c>
      <c r="G140" t="s">
        <v>316</v>
      </c>
      <c r="H140" t="s">
        <v>423</v>
      </c>
      <c r="I140" s="16">
        <v>45859</v>
      </c>
      <c r="J140" s="16">
        <v>45865</v>
      </c>
      <c r="K140" t="s">
        <v>5408</v>
      </c>
      <c r="L140">
        <v>1216100</v>
      </c>
      <c r="M140" t="s">
        <v>258</v>
      </c>
      <c r="P140">
        <v>10014711</v>
      </c>
      <c r="Q140" t="s">
        <v>7510</v>
      </c>
      <c r="R140">
        <v>80.430000000000007</v>
      </c>
      <c r="S140" t="s">
        <v>7516</v>
      </c>
      <c r="T140" t="s">
        <v>343</v>
      </c>
      <c r="U140">
        <v>11600963</v>
      </c>
      <c r="V140" s="16">
        <v>45806</v>
      </c>
      <c r="W140" s="16">
        <v>45859</v>
      </c>
      <c r="X140" s="16">
        <v>45852</v>
      </c>
      <c r="Y140">
        <v>80.430000000000007</v>
      </c>
      <c r="Z140">
        <v>1290900</v>
      </c>
      <c r="AA140" t="s">
        <v>1568</v>
      </c>
      <c r="AB140" t="s">
        <v>249</v>
      </c>
      <c r="AC140" t="s">
        <v>121</v>
      </c>
      <c r="AD140" t="s">
        <v>255</v>
      </c>
      <c r="AE140" t="str">
        <f>IF(B140&gt;0,IF(MID(H140,1,3)="CTE","CERRADO",IF(MID(H140,1,3)="CER","CERRADO",IF(MID(F140,1,4)="REPR","REPROGRAMADO",IF(K140&lt;&gt;'PLAN SEMANAL'!$A$2,"REPROGRAMADO","ABIERTO")))),"")</f>
        <v>REPROGRAMADO</v>
      </c>
      <c r="AI140">
        <f>IF(B140&gt;0,(SUMIFS('IW49 PLAN SEMANAL'!H:H,'IW49 PLAN SEMANAL'!A:A,'IW38 PLAN SEMANAL'!B140)),"")</f>
        <v>4</v>
      </c>
      <c r="AJ140" t="str">
        <f t="shared" si="4"/>
        <v/>
      </c>
      <c r="AL140" t="str">
        <f t="shared" si="5"/>
        <v>R01</v>
      </c>
    </row>
    <row r="141" spans="1:38" x14ac:dyDescent="0.35">
      <c r="A141" t="s">
        <v>231</v>
      </c>
      <c r="B141">
        <v>6609262</v>
      </c>
      <c r="C141" t="s">
        <v>129</v>
      </c>
      <c r="D141" t="s">
        <v>5545</v>
      </c>
      <c r="E141" t="s">
        <v>310</v>
      </c>
      <c r="F141" t="s">
        <v>259</v>
      </c>
      <c r="H141" t="s">
        <v>142</v>
      </c>
      <c r="I141" s="16">
        <v>45850</v>
      </c>
      <c r="J141" s="16">
        <v>45850</v>
      </c>
      <c r="K141" t="s">
        <v>5406</v>
      </c>
      <c r="L141">
        <v>1215150</v>
      </c>
      <c r="M141" t="s">
        <v>331</v>
      </c>
      <c r="P141">
        <v>10014638</v>
      </c>
      <c r="Q141" t="s">
        <v>231</v>
      </c>
      <c r="R141">
        <v>0</v>
      </c>
      <c r="S141" t="s">
        <v>3901</v>
      </c>
      <c r="T141" t="s">
        <v>291</v>
      </c>
      <c r="U141">
        <v>11579548</v>
      </c>
      <c r="V141" s="16">
        <v>45806</v>
      </c>
      <c r="W141" s="16">
        <v>45850</v>
      </c>
      <c r="X141" s="16">
        <v>45848</v>
      </c>
      <c r="Y141">
        <v>0</v>
      </c>
      <c r="Z141">
        <v>1290900</v>
      </c>
      <c r="AA141" t="s">
        <v>1568</v>
      </c>
      <c r="AB141" t="s">
        <v>246</v>
      </c>
      <c r="AC141" t="s">
        <v>121</v>
      </c>
      <c r="AD141" t="s">
        <v>255</v>
      </c>
      <c r="AE141" t="str">
        <f>IF(B141&gt;0,IF(MID(H141,1,3)="CTE","CERRADO",IF(MID(H141,1,3)="CER","CERRADO",IF(MID(F141,1,4)="REPR","REPROGRAMADO",IF(K141&lt;&gt;'PLAN SEMANAL'!$A$2,"REPROGRAMADO","ABIERTO")))),"")</f>
        <v>ABIERTO</v>
      </c>
      <c r="AI141">
        <f>IF(B141&gt;0,(SUMIFS('IW49 PLAN SEMANAL'!H:H,'IW49 PLAN SEMANAL'!A:A,'IW38 PLAN SEMANAL'!B141)),"")</f>
        <v>4</v>
      </c>
      <c r="AJ141" t="str">
        <f t="shared" si="4"/>
        <v>Backlog</v>
      </c>
      <c r="AL141" t="str">
        <f t="shared" si="5"/>
        <v/>
      </c>
    </row>
    <row r="142" spans="1:38" x14ac:dyDescent="0.35">
      <c r="A142" t="s">
        <v>215</v>
      </c>
      <c r="B142">
        <v>6609221</v>
      </c>
      <c r="C142" t="s">
        <v>129</v>
      </c>
      <c r="D142" t="s">
        <v>7741</v>
      </c>
      <c r="E142" t="s">
        <v>251</v>
      </c>
      <c r="F142" t="s">
        <v>259</v>
      </c>
      <c r="H142" t="s">
        <v>268</v>
      </c>
      <c r="I142" s="16">
        <v>45845</v>
      </c>
      <c r="J142" s="16">
        <v>45845</v>
      </c>
      <c r="K142" t="s">
        <v>5406</v>
      </c>
      <c r="L142">
        <v>1213130</v>
      </c>
      <c r="M142" t="s">
        <v>290</v>
      </c>
      <c r="N142" s="16">
        <v>45845</v>
      </c>
      <c r="O142" s="16">
        <v>45846</v>
      </c>
      <c r="P142">
        <v>10018371</v>
      </c>
      <c r="Q142" t="s">
        <v>215</v>
      </c>
      <c r="R142">
        <v>30349.07</v>
      </c>
      <c r="S142" t="s">
        <v>3901</v>
      </c>
      <c r="T142" t="s">
        <v>291</v>
      </c>
      <c r="U142">
        <v>11600828</v>
      </c>
      <c r="V142" s="16">
        <v>45805</v>
      </c>
      <c r="W142" s="16">
        <v>45846</v>
      </c>
      <c r="X142" s="16">
        <v>45846</v>
      </c>
      <c r="Y142">
        <v>30349.07</v>
      </c>
      <c r="Z142">
        <v>1290900</v>
      </c>
      <c r="AA142" t="s">
        <v>1568</v>
      </c>
      <c r="AB142" t="s">
        <v>245</v>
      </c>
      <c r="AC142" t="s">
        <v>121</v>
      </c>
      <c r="AD142" t="s">
        <v>255</v>
      </c>
      <c r="AE142" t="str">
        <f>IF(B142&gt;0,IF(MID(H142,1,3)="CTE","CERRADO",IF(MID(H142,1,3)="CER","CERRADO",IF(MID(F142,1,4)="REPR","REPROGRAMADO",IF(K142&lt;&gt;'PLAN SEMANAL'!$A$2,"REPROGRAMADO","ABIERTO")))),"")</f>
        <v>CERRADO</v>
      </c>
      <c r="AI142">
        <f>IF(B142&gt;0,(SUMIFS('IW49 PLAN SEMANAL'!H:H,'IW49 PLAN SEMANAL'!A:A,'IW38 PLAN SEMANAL'!B142)),"")</f>
        <v>16</v>
      </c>
      <c r="AJ142" t="str">
        <f t="shared" si="4"/>
        <v>Componente</v>
      </c>
      <c r="AL142" t="str">
        <f t="shared" si="5"/>
        <v/>
      </c>
    </row>
    <row r="143" spans="1:38" x14ac:dyDescent="0.35">
      <c r="A143" t="s">
        <v>209</v>
      </c>
      <c r="B143">
        <v>6609168</v>
      </c>
      <c r="C143" t="s">
        <v>129</v>
      </c>
      <c r="D143" t="s">
        <v>7487</v>
      </c>
      <c r="E143" t="s">
        <v>251</v>
      </c>
      <c r="F143" t="s">
        <v>259</v>
      </c>
      <c r="H143" t="s">
        <v>268</v>
      </c>
      <c r="I143" s="16">
        <v>45846</v>
      </c>
      <c r="J143" s="16">
        <v>45846</v>
      </c>
      <c r="K143" t="s">
        <v>5406</v>
      </c>
      <c r="L143">
        <v>1215152</v>
      </c>
      <c r="M143" t="s">
        <v>280</v>
      </c>
      <c r="N143" s="16">
        <v>45844</v>
      </c>
      <c r="O143" s="16">
        <v>45845</v>
      </c>
      <c r="P143">
        <v>10014630</v>
      </c>
      <c r="Q143" t="s">
        <v>209</v>
      </c>
      <c r="R143">
        <v>5818.53</v>
      </c>
      <c r="S143" t="s">
        <v>7575</v>
      </c>
      <c r="T143" t="s">
        <v>1087</v>
      </c>
      <c r="U143">
        <v>11600787</v>
      </c>
      <c r="V143" s="16">
        <v>45805</v>
      </c>
      <c r="W143" s="16">
        <v>45847</v>
      </c>
      <c r="X143" s="16">
        <v>45847</v>
      </c>
      <c r="Y143">
        <v>5818.53</v>
      </c>
      <c r="Z143">
        <v>1290900</v>
      </c>
      <c r="AA143" t="s">
        <v>1568</v>
      </c>
      <c r="AB143" t="s">
        <v>246</v>
      </c>
      <c r="AC143" t="s">
        <v>121</v>
      </c>
      <c r="AD143" t="s">
        <v>255</v>
      </c>
      <c r="AE143" t="str">
        <f>IF(B143&gt;0,IF(MID(H143,1,3)="CTE","CERRADO",IF(MID(H143,1,3)="CER","CERRADO",IF(MID(F143,1,4)="REPR","REPROGRAMADO",IF(K143&lt;&gt;'PLAN SEMANAL'!$A$2,"REPROGRAMADO","ABIERTO")))),"")</f>
        <v>CERRADO</v>
      </c>
      <c r="AI143">
        <f>IF(B143&gt;0,(SUMIFS('IW49 PLAN SEMANAL'!H:H,'IW49 PLAN SEMANAL'!A:A,'IW38 PLAN SEMANAL'!B143)),"")</f>
        <v>44</v>
      </c>
      <c r="AJ143" t="str">
        <f t="shared" si="4"/>
        <v/>
      </c>
      <c r="AL143" t="str">
        <f t="shared" si="5"/>
        <v/>
      </c>
    </row>
    <row r="144" spans="1:38" x14ac:dyDescent="0.35">
      <c r="A144" t="s">
        <v>240</v>
      </c>
      <c r="B144">
        <v>6608685</v>
      </c>
      <c r="C144" t="s">
        <v>129</v>
      </c>
      <c r="D144" t="s">
        <v>5591</v>
      </c>
      <c r="E144" t="s">
        <v>310</v>
      </c>
      <c r="F144" t="s">
        <v>259</v>
      </c>
      <c r="H144" t="s">
        <v>3451</v>
      </c>
      <c r="I144" s="16">
        <v>45850</v>
      </c>
      <c r="J144" s="16">
        <v>45850</v>
      </c>
      <c r="K144" t="s">
        <v>5406</v>
      </c>
      <c r="L144">
        <v>1213130</v>
      </c>
      <c r="M144" t="s">
        <v>304</v>
      </c>
      <c r="P144">
        <v>10014607</v>
      </c>
      <c r="Q144" t="s">
        <v>240</v>
      </c>
      <c r="R144">
        <v>0</v>
      </c>
      <c r="S144" t="s">
        <v>3891</v>
      </c>
      <c r="T144" t="s">
        <v>262</v>
      </c>
      <c r="U144">
        <v>11596630</v>
      </c>
      <c r="V144" s="16">
        <v>45804</v>
      </c>
      <c r="W144" s="16">
        <v>45851</v>
      </c>
      <c r="X144" s="16">
        <v>45851</v>
      </c>
      <c r="Y144">
        <v>0</v>
      </c>
      <c r="Z144">
        <v>1290900</v>
      </c>
      <c r="AA144" t="s">
        <v>1568</v>
      </c>
      <c r="AB144" t="s">
        <v>245</v>
      </c>
      <c r="AC144" t="s">
        <v>121</v>
      </c>
      <c r="AD144" t="s">
        <v>255</v>
      </c>
      <c r="AE144" t="str">
        <f>IF(B144&gt;0,IF(MID(H144,1,3)="CTE","CERRADO",IF(MID(H144,1,3)="CER","CERRADO",IF(MID(F144,1,4)="REPR","REPROGRAMADO",IF(K144&lt;&gt;'PLAN SEMANAL'!$A$2,"REPROGRAMADO","ABIERTO")))),"")</f>
        <v>CERRADO</v>
      </c>
      <c r="AI144">
        <f>IF(B144&gt;0,(SUMIFS('IW49 PLAN SEMANAL'!H:H,'IW49 PLAN SEMANAL'!A:A,'IW38 PLAN SEMANAL'!B144)),"")</f>
        <v>10</v>
      </c>
      <c r="AJ144" t="str">
        <f t="shared" si="4"/>
        <v>Backlog</v>
      </c>
      <c r="AL144" t="str">
        <f t="shared" si="5"/>
        <v/>
      </c>
    </row>
    <row r="145" spans="1:38" x14ac:dyDescent="0.35">
      <c r="A145" t="s">
        <v>156</v>
      </c>
      <c r="B145">
        <v>6607899</v>
      </c>
      <c r="C145" t="s">
        <v>138</v>
      </c>
      <c r="D145" t="s">
        <v>7874</v>
      </c>
      <c r="E145" t="s">
        <v>251</v>
      </c>
      <c r="F145" t="s">
        <v>125</v>
      </c>
      <c r="G145" t="s">
        <v>252</v>
      </c>
      <c r="H145" t="s">
        <v>4037</v>
      </c>
      <c r="I145" s="16">
        <v>45859</v>
      </c>
      <c r="J145" s="16">
        <v>45865</v>
      </c>
      <c r="K145" t="s">
        <v>5407</v>
      </c>
      <c r="L145">
        <v>2230131</v>
      </c>
      <c r="M145" t="s">
        <v>311</v>
      </c>
      <c r="P145">
        <v>10016283</v>
      </c>
      <c r="Q145" t="s">
        <v>156</v>
      </c>
      <c r="R145">
        <v>67960.460000000006</v>
      </c>
      <c r="S145" t="s">
        <v>342</v>
      </c>
      <c r="T145" t="s">
        <v>262</v>
      </c>
      <c r="U145">
        <v>11599530</v>
      </c>
      <c r="V145" s="16">
        <v>45803</v>
      </c>
      <c r="W145" s="16">
        <v>45859</v>
      </c>
      <c r="X145" s="16">
        <v>45853</v>
      </c>
      <c r="Y145">
        <v>67960.460000000006</v>
      </c>
      <c r="Z145">
        <v>1290900</v>
      </c>
      <c r="AA145" t="s">
        <v>1568</v>
      </c>
      <c r="AB145" t="s">
        <v>249</v>
      </c>
      <c r="AC145" t="s">
        <v>121</v>
      </c>
      <c r="AD145" t="s">
        <v>255</v>
      </c>
      <c r="AE145" t="str">
        <f>IF(B145&gt;0,IF(MID(H145,1,3)="CTE","CERRADO",IF(MID(H145,1,3)="CER","CERRADO",IF(MID(F145,1,4)="REPR","REPROGRAMADO",IF(K145&lt;&gt;'PLAN SEMANAL'!$A$2,"REPROGRAMADO","ABIERTO")))),"")</f>
        <v>REPROGRAMADO</v>
      </c>
      <c r="AI145">
        <f>IF(B145&gt;0,(SUMIFS('IW49 PLAN SEMANAL'!H:H,'IW49 PLAN SEMANAL'!A:A,'IW38 PLAN SEMANAL'!B145)),"")</f>
        <v>168</v>
      </c>
      <c r="AJ145" t="str">
        <f t="shared" si="4"/>
        <v/>
      </c>
      <c r="AL145" t="str">
        <f t="shared" si="5"/>
        <v>R05</v>
      </c>
    </row>
    <row r="146" spans="1:38" x14ac:dyDescent="0.35">
      <c r="A146" t="s">
        <v>324</v>
      </c>
      <c r="B146">
        <v>6607350</v>
      </c>
      <c r="C146" t="s">
        <v>138</v>
      </c>
      <c r="D146" t="s">
        <v>5375</v>
      </c>
      <c r="E146" t="s">
        <v>310</v>
      </c>
      <c r="F146" t="s">
        <v>259</v>
      </c>
      <c r="H146" t="s">
        <v>192</v>
      </c>
      <c r="I146" s="16">
        <v>45845</v>
      </c>
      <c r="J146" s="16">
        <v>45845</v>
      </c>
      <c r="K146" t="s">
        <v>5406</v>
      </c>
      <c r="L146">
        <v>2230133</v>
      </c>
      <c r="M146" t="s">
        <v>325</v>
      </c>
      <c r="P146">
        <v>10018622</v>
      </c>
      <c r="Q146" t="s">
        <v>5376</v>
      </c>
      <c r="R146">
        <v>1352.25</v>
      </c>
      <c r="S146" t="s">
        <v>347</v>
      </c>
      <c r="T146" t="s">
        <v>3891</v>
      </c>
      <c r="U146">
        <v>11595787</v>
      </c>
      <c r="V146" s="16">
        <v>45801</v>
      </c>
      <c r="W146" s="16">
        <v>45845</v>
      </c>
      <c r="X146" s="16">
        <v>45845</v>
      </c>
      <c r="Y146">
        <v>1352.25</v>
      </c>
      <c r="Z146">
        <v>1290900</v>
      </c>
      <c r="AA146" t="s">
        <v>1568</v>
      </c>
      <c r="AB146" t="s">
        <v>249</v>
      </c>
      <c r="AC146" t="s">
        <v>121</v>
      </c>
      <c r="AD146" t="s">
        <v>255</v>
      </c>
      <c r="AE146" t="str">
        <f>IF(B146&gt;0,IF(MID(H146,1,3)="CTE","CERRADO",IF(MID(H146,1,3)="CER","CERRADO",IF(MID(F146,1,4)="REPR","REPROGRAMADO",IF(K146&lt;&gt;'PLAN SEMANAL'!$A$2,"REPROGRAMADO","ABIERTO")))),"")</f>
        <v>ABIERTO</v>
      </c>
      <c r="AI146">
        <f>IF(B146&gt;0,(SUMIFS('IW49 PLAN SEMANAL'!H:H,'IW49 PLAN SEMANAL'!A:A,'IW38 PLAN SEMANAL'!B146)),"")</f>
        <v>8</v>
      </c>
      <c r="AJ146" t="str">
        <f t="shared" si="4"/>
        <v>Backlog</v>
      </c>
      <c r="AL146" t="str">
        <f t="shared" si="5"/>
        <v/>
      </c>
    </row>
    <row r="147" spans="1:38" x14ac:dyDescent="0.35">
      <c r="A147" t="s">
        <v>272</v>
      </c>
      <c r="B147">
        <v>6602446</v>
      </c>
      <c r="C147" t="s">
        <v>123</v>
      </c>
      <c r="D147" t="s">
        <v>5191</v>
      </c>
      <c r="E147" t="s">
        <v>310</v>
      </c>
      <c r="F147" t="s">
        <v>259</v>
      </c>
      <c r="H147" t="s">
        <v>265</v>
      </c>
      <c r="I147" s="16">
        <v>45846</v>
      </c>
      <c r="J147" s="16">
        <v>45846</v>
      </c>
      <c r="K147" t="s">
        <v>5406</v>
      </c>
      <c r="L147">
        <v>1210102</v>
      </c>
      <c r="M147" t="s">
        <v>273</v>
      </c>
      <c r="N147" s="16">
        <v>45845</v>
      </c>
      <c r="O147" s="16">
        <v>45845</v>
      </c>
      <c r="P147">
        <v>10017653</v>
      </c>
      <c r="Q147" t="s">
        <v>165</v>
      </c>
      <c r="R147">
        <v>0</v>
      </c>
      <c r="S147" t="s">
        <v>296</v>
      </c>
      <c r="T147" t="s">
        <v>293</v>
      </c>
      <c r="U147">
        <v>11581231</v>
      </c>
      <c r="V147" s="16">
        <v>45793</v>
      </c>
      <c r="W147" s="16">
        <v>45845</v>
      </c>
      <c r="X147" s="16">
        <v>45846</v>
      </c>
      <c r="Y147">
        <v>0</v>
      </c>
      <c r="Z147">
        <v>1290900</v>
      </c>
      <c r="AA147" t="s">
        <v>1568</v>
      </c>
      <c r="AB147" t="s">
        <v>248</v>
      </c>
      <c r="AC147" t="s">
        <v>121</v>
      </c>
      <c r="AD147" t="s">
        <v>255</v>
      </c>
      <c r="AE147" t="str">
        <f>IF(B147&gt;0,IF(MID(H147,1,3)="CTE","CERRADO",IF(MID(H147,1,3)="CER","CERRADO",IF(MID(F147,1,4)="REPR","REPROGRAMADO",IF(K147&lt;&gt;'PLAN SEMANAL'!$A$2,"REPROGRAMADO","ABIERTO")))),"")</f>
        <v>CERRADO</v>
      </c>
      <c r="AI147">
        <f>IF(B147&gt;0,(SUMIFS('IW49 PLAN SEMANAL'!H:H,'IW49 PLAN SEMANAL'!A:A,'IW38 PLAN SEMANAL'!B147)),"")</f>
        <v>1</v>
      </c>
      <c r="AJ147" t="str">
        <f t="shared" si="4"/>
        <v>Backlog</v>
      </c>
      <c r="AL147" t="str">
        <f t="shared" si="5"/>
        <v/>
      </c>
    </row>
    <row r="148" spans="1:38" x14ac:dyDescent="0.35">
      <c r="A148" t="s">
        <v>231</v>
      </c>
      <c r="B148">
        <v>6601795</v>
      </c>
      <c r="C148" t="s">
        <v>129</v>
      </c>
      <c r="D148" t="s">
        <v>5213</v>
      </c>
      <c r="E148" t="s">
        <v>310</v>
      </c>
      <c r="F148" t="s">
        <v>259</v>
      </c>
      <c r="H148" t="s">
        <v>336</v>
      </c>
      <c r="I148" s="16">
        <v>45850</v>
      </c>
      <c r="J148" s="16">
        <v>45850</v>
      </c>
      <c r="K148" t="s">
        <v>5406</v>
      </c>
      <c r="L148">
        <v>1215150</v>
      </c>
      <c r="M148" t="s">
        <v>331</v>
      </c>
      <c r="P148">
        <v>10014638</v>
      </c>
      <c r="Q148" t="s">
        <v>231</v>
      </c>
      <c r="R148">
        <v>0</v>
      </c>
      <c r="S148" t="s">
        <v>3891</v>
      </c>
      <c r="T148" t="s">
        <v>291</v>
      </c>
      <c r="U148">
        <v>11592159</v>
      </c>
      <c r="V148" s="16">
        <v>45791</v>
      </c>
      <c r="W148" s="16">
        <v>45850</v>
      </c>
      <c r="X148" s="16">
        <v>45848</v>
      </c>
      <c r="Y148">
        <v>0</v>
      </c>
      <c r="Z148">
        <v>1290900</v>
      </c>
      <c r="AA148" t="s">
        <v>1568</v>
      </c>
      <c r="AB148" t="s">
        <v>246</v>
      </c>
      <c r="AC148" t="s">
        <v>121</v>
      </c>
      <c r="AD148" t="s">
        <v>255</v>
      </c>
      <c r="AE148" t="str">
        <f>IF(B148&gt;0,IF(MID(H148,1,3)="CTE","CERRADO",IF(MID(H148,1,3)="CER","CERRADO",IF(MID(F148,1,4)="REPR","REPROGRAMADO",IF(K148&lt;&gt;'PLAN SEMANAL'!$A$2,"REPROGRAMADO","ABIERTO")))),"")</f>
        <v>ABIERTO</v>
      </c>
      <c r="AI148">
        <f>IF(B148&gt;0,(SUMIFS('IW49 PLAN SEMANAL'!H:H,'IW49 PLAN SEMANAL'!A:A,'IW38 PLAN SEMANAL'!B148)),"")</f>
        <v>2</v>
      </c>
      <c r="AJ148" t="str">
        <f t="shared" si="4"/>
        <v>Backlog</v>
      </c>
      <c r="AL148" t="str">
        <f t="shared" si="5"/>
        <v/>
      </c>
    </row>
    <row r="149" spans="1:38" x14ac:dyDescent="0.35">
      <c r="A149" t="s">
        <v>231</v>
      </c>
      <c r="B149">
        <v>6601793</v>
      </c>
      <c r="C149" t="s">
        <v>129</v>
      </c>
      <c r="D149" t="s">
        <v>5214</v>
      </c>
      <c r="E149" t="s">
        <v>310</v>
      </c>
      <c r="F149" t="s">
        <v>259</v>
      </c>
      <c r="H149" t="s">
        <v>336</v>
      </c>
      <c r="I149" s="16">
        <v>45850</v>
      </c>
      <c r="J149" s="16">
        <v>45850</v>
      </c>
      <c r="K149" t="s">
        <v>5406</v>
      </c>
      <c r="L149">
        <v>1215150</v>
      </c>
      <c r="M149" t="s">
        <v>331</v>
      </c>
      <c r="P149">
        <v>10014638</v>
      </c>
      <c r="Q149" t="s">
        <v>231</v>
      </c>
      <c r="R149">
        <v>0</v>
      </c>
      <c r="S149" t="s">
        <v>3891</v>
      </c>
      <c r="T149" t="s">
        <v>291</v>
      </c>
      <c r="U149">
        <v>11592174</v>
      </c>
      <c r="V149" s="16">
        <v>45791</v>
      </c>
      <c r="W149" s="16">
        <v>45850</v>
      </c>
      <c r="X149" s="16">
        <v>45848</v>
      </c>
      <c r="Y149">
        <v>0</v>
      </c>
      <c r="Z149">
        <v>1290900</v>
      </c>
      <c r="AA149" t="s">
        <v>1568</v>
      </c>
      <c r="AB149" t="s">
        <v>246</v>
      </c>
      <c r="AC149" t="s">
        <v>121</v>
      </c>
      <c r="AD149" t="s">
        <v>255</v>
      </c>
      <c r="AE149" t="str">
        <f>IF(B149&gt;0,IF(MID(H149,1,3)="CTE","CERRADO",IF(MID(H149,1,3)="CER","CERRADO",IF(MID(F149,1,4)="REPR","REPROGRAMADO",IF(K149&lt;&gt;'PLAN SEMANAL'!$A$2,"REPROGRAMADO","ABIERTO")))),"")</f>
        <v>ABIERTO</v>
      </c>
      <c r="AI149">
        <f>IF(B149&gt;0,(SUMIFS('IW49 PLAN SEMANAL'!H:H,'IW49 PLAN SEMANAL'!A:A,'IW38 PLAN SEMANAL'!B149)),"")</f>
        <v>2</v>
      </c>
      <c r="AJ149" t="str">
        <f t="shared" si="4"/>
        <v>Backlog</v>
      </c>
      <c r="AL149" t="str">
        <f t="shared" si="5"/>
        <v/>
      </c>
    </row>
    <row r="150" spans="1:38" x14ac:dyDescent="0.35">
      <c r="A150" t="s">
        <v>152</v>
      </c>
      <c r="B150">
        <v>6596684</v>
      </c>
      <c r="C150" t="s">
        <v>129</v>
      </c>
      <c r="D150" t="s">
        <v>3828</v>
      </c>
      <c r="E150" t="s">
        <v>310</v>
      </c>
      <c r="F150" t="s">
        <v>259</v>
      </c>
      <c r="G150" t="s">
        <v>252</v>
      </c>
      <c r="H150" t="s">
        <v>268</v>
      </c>
      <c r="I150" s="16">
        <v>45847</v>
      </c>
      <c r="J150" s="16">
        <v>45847</v>
      </c>
      <c r="K150" t="s">
        <v>5406</v>
      </c>
      <c r="L150">
        <v>1215156</v>
      </c>
      <c r="M150" t="s">
        <v>307</v>
      </c>
      <c r="N150" s="16">
        <v>45850</v>
      </c>
      <c r="O150" s="16">
        <v>45851</v>
      </c>
      <c r="P150">
        <v>10014641</v>
      </c>
      <c r="Q150" t="s">
        <v>152</v>
      </c>
      <c r="R150">
        <v>18210.43</v>
      </c>
      <c r="S150" t="s">
        <v>329</v>
      </c>
      <c r="T150" t="s">
        <v>1087</v>
      </c>
      <c r="U150">
        <v>11577344</v>
      </c>
      <c r="V150" s="16">
        <v>45776</v>
      </c>
      <c r="W150" s="16">
        <v>45851</v>
      </c>
      <c r="X150" s="16">
        <v>45851</v>
      </c>
      <c r="Y150">
        <v>18210.43</v>
      </c>
      <c r="Z150">
        <v>1290900</v>
      </c>
      <c r="AA150" t="s">
        <v>1568</v>
      </c>
      <c r="AB150" t="s">
        <v>246</v>
      </c>
      <c r="AC150" t="s">
        <v>121</v>
      </c>
      <c r="AD150" t="s">
        <v>255</v>
      </c>
      <c r="AE150" t="str">
        <f>IF(B150&gt;0,IF(MID(H150,1,3)="CTE","CERRADO",IF(MID(H150,1,3)="CER","CERRADO",IF(MID(F150,1,4)="REPR","REPROGRAMADO",IF(K150&lt;&gt;'PLAN SEMANAL'!$A$2,"REPROGRAMADO","ABIERTO")))),"")</f>
        <v>CERRADO</v>
      </c>
      <c r="AI150">
        <f>IF(B150&gt;0,(SUMIFS('IW49 PLAN SEMANAL'!H:H,'IW49 PLAN SEMANAL'!A:A,'IW38 PLAN SEMANAL'!B150)),"")</f>
        <v>10</v>
      </c>
      <c r="AJ150" t="str">
        <f t="shared" si="4"/>
        <v>Backlog</v>
      </c>
      <c r="AL150" t="str">
        <f t="shared" si="5"/>
        <v/>
      </c>
    </row>
    <row r="151" spans="1:38" x14ac:dyDescent="0.35">
      <c r="A151" t="s">
        <v>419</v>
      </c>
      <c r="B151">
        <v>6595249</v>
      </c>
      <c r="C151" t="s">
        <v>129</v>
      </c>
      <c r="D151" t="s">
        <v>3339</v>
      </c>
      <c r="E151" t="s">
        <v>310</v>
      </c>
      <c r="F151" t="s">
        <v>259</v>
      </c>
      <c r="H151" t="s">
        <v>260</v>
      </c>
      <c r="I151" s="16">
        <v>45846</v>
      </c>
      <c r="J151" s="16">
        <v>45846</v>
      </c>
      <c r="K151" t="s">
        <v>5406</v>
      </c>
      <c r="L151">
        <v>1213130</v>
      </c>
      <c r="M151" t="s">
        <v>420</v>
      </c>
      <c r="N151" s="16">
        <v>45846</v>
      </c>
      <c r="O151" s="16">
        <v>45846</v>
      </c>
      <c r="P151">
        <v>10014605</v>
      </c>
      <c r="Q151" t="s">
        <v>419</v>
      </c>
      <c r="R151">
        <v>2210.02</v>
      </c>
      <c r="S151" t="s">
        <v>349</v>
      </c>
      <c r="T151" t="s">
        <v>291</v>
      </c>
      <c r="U151">
        <v>11572525</v>
      </c>
      <c r="V151" s="16">
        <v>45775</v>
      </c>
      <c r="W151" s="16">
        <v>45847</v>
      </c>
      <c r="X151" s="16">
        <v>45847</v>
      </c>
      <c r="Y151">
        <v>2210.02</v>
      </c>
      <c r="Z151">
        <v>1290900</v>
      </c>
      <c r="AA151" t="s">
        <v>1568</v>
      </c>
      <c r="AB151" t="s">
        <v>245</v>
      </c>
      <c r="AC151" t="s">
        <v>121</v>
      </c>
      <c r="AD151" t="s">
        <v>255</v>
      </c>
      <c r="AE151" t="str">
        <f>IF(B151&gt;0,IF(MID(H151,1,3)="CTE","CERRADO",IF(MID(H151,1,3)="CER","CERRADO",IF(MID(F151,1,4)="REPR","REPROGRAMADO",IF(K151&lt;&gt;'PLAN SEMANAL'!$A$2,"REPROGRAMADO","ABIERTO")))),"")</f>
        <v>CERRADO</v>
      </c>
      <c r="AI151">
        <f>IF(B151&gt;0,(SUMIFS('IW49 PLAN SEMANAL'!H:H,'IW49 PLAN SEMANAL'!A:A,'IW38 PLAN SEMANAL'!B151)),"")</f>
        <v>2</v>
      </c>
      <c r="AJ151" t="str">
        <f t="shared" si="4"/>
        <v>Backlog</v>
      </c>
      <c r="AL151" t="str">
        <f t="shared" si="5"/>
        <v/>
      </c>
    </row>
    <row r="152" spans="1:38" x14ac:dyDescent="0.35">
      <c r="A152" t="s">
        <v>419</v>
      </c>
      <c r="B152">
        <v>6595246</v>
      </c>
      <c r="C152" t="s">
        <v>129</v>
      </c>
      <c r="D152" t="s">
        <v>3879</v>
      </c>
      <c r="E152" t="s">
        <v>310</v>
      </c>
      <c r="F152" t="s">
        <v>259</v>
      </c>
      <c r="H152" t="s">
        <v>265</v>
      </c>
      <c r="I152" s="16">
        <v>45846</v>
      </c>
      <c r="J152" s="16">
        <v>45846</v>
      </c>
      <c r="K152" t="s">
        <v>5406</v>
      </c>
      <c r="L152">
        <v>1213130</v>
      </c>
      <c r="M152" t="s">
        <v>420</v>
      </c>
      <c r="N152" s="16">
        <v>45846</v>
      </c>
      <c r="O152" s="16">
        <v>45847</v>
      </c>
      <c r="P152">
        <v>10014605</v>
      </c>
      <c r="Q152" t="s">
        <v>419</v>
      </c>
      <c r="R152">
        <v>0</v>
      </c>
      <c r="S152" t="s">
        <v>349</v>
      </c>
      <c r="T152" t="s">
        <v>291</v>
      </c>
      <c r="U152">
        <v>11572483</v>
      </c>
      <c r="V152" s="16">
        <v>45775</v>
      </c>
      <c r="W152" s="16">
        <v>45847</v>
      </c>
      <c r="X152" s="16">
        <v>45847</v>
      </c>
      <c r="Y152">
        <v>0</v>
      </c>
      <c r="Z152">
        <v>1290900</v>
      </c>
      <c r="AA152" t="s">
        <v>1568</v>
      </c>
      <c r="AB152" t="s">
        <v>245</v>
      </c>
      <c r="AC152" t="s">
        <v>121</v>
      </c>
      <c r="AD152" t="s">
        <v>255</v>
      </c>
      <c r="AE152" t="str">
        <f>IF(B152&gt;0,IF(MID(H152,1,3)="CTE","CERRADO",IF(MID(H152,1,3)="CER","CERRADO",IF(MID(F152,1,4)="REPR","REPROGRAMADO",IF(K152&lt;&gt;'PLAN SEMANAL'!$A$2,"REPROGRAMADO","ABIERTO")))),"")</f>
        <v>CERRADO</v>
      </c>
      <c r="AI152">
        <f>IF(B152&gt;0,(SUMIFS('IW49 PLAN SEMANAL'!H:H,'IW49 PLAN SEMANAL'!A:A,'IW38 PLAN SEMANAL'!B152)),"")</f>
        <v>1</v>
      </c>
      <c r="AJ152" t="str">
        <f t="shared" si="4"/>
        <v>Backlog</v>
      </c>
      <c r="AL152" t="str">
        <f t="shared" si="5"/>
        <v/>
      </c>
    </row>
    <row r="153" spans="1:38" x14ac:dyDescent="0.35">
      <c r="A153" t="s">
        <v>419</v>
      </c>
      <c r="B153">
        <v>6595238</v>
      </c>
      <c r="C153" t="s">
        <v>129</v>
      </c>
      <c r="D153" t="s">
        <v>3883</v>
      </c>
      <c r="E153" t="s">
        <v>310</v>
      </c>
      <c r="F153" t="s">
        <v>259</v>
      </c>
      <c r="H153" t="s">
        <v>268</v>
      </c>
      <c r="I153" s="16">
        <v>45846</v>
      </c>
      <c r="J153" s="16">
        <v>45846</v>
      </c>
      <c r="K153" t="s">
        <v>5406</v>
      </c>
      <c r="L153">
        <v>1213130</v>
      </c>
      <c r="M153" t="s">
        <v>420</v>
      </c>
      <c r="N153" s="16">
        <v>45847</v>
      </c>
      <c r="O153" s="16">
        <v>45847</v>
      </c>
      <c r="P153">
        <v>10014605</v>
      </c>
      <c r="Q153" t="s">
        <v>419</v>
      </c>
      <c r="R153">
        <v>244.14</v>
      </c>
      <c r="S153" t="s">
        <v>329</v>
      </c>
      <c r="T153" t="s">
        <v>291</v>
      </c>
      <c r="U153">
        <v>11572528</v>
      </c>
      <c r="V153" s="16">
        <v>45775</v>
      </c>
      <c r="W153" s="16">
        <v>45847</v>
      </c>
      <c r="X153" s="16">
        <v>45847</v>
      </c>
      <c r="Y153">
        <v>244.14</v>
      </c>
      <c r="Z153">
        <v>1290900</v>
      </c>
      <c r="AA153" t="s">
        <v>1568</v>
      </c>
      <c r="AB153" t="s">
        <v>245</v>
      </c>
      <c r="AC153" t="s">
        <v>121</v>
      </c>
      <c r="AD153" t="s">
        <v>255</v>
      </c>
      <c r="AE153" t="str">
        <f>IF(B153&gt;0,IF(MID(H153,1,3)="CTE","CERRADO",IF(MID(H153,1,3)="CER","CERRADO",IF(MID(F153,1,4)="REPR","REPROGRAMADO",IF(K153&lt;&gt;'PLAN SEMANAL'!$A$2,"REPROGRAMADO","ABIERTO")))),"")</f>
        <v>CERRADO</v>
      </c>
      <c r="AI153">
        <f>IF(B153&gt;0,(SUMIFS('IW49 PLAN SEMANAL'!H:H,'IW49 PLAN SEMANAL'!A:A,'IW38 PLAN SEMANAL'!B153)),"")</f>
        <v>1</v>
      </c>
      <c r="AJ153" t="str">
        <f t="shared" si="4"/>
        <v>Backlog</v>
      </c>
      <c r="AL153" t="str">
        <f t="shared" si="5"/>
        <v/>
      </c>
    </row>
    <row r="154" spans="1:38" x14ac:dyDescent="0.35">
      <c r="A154" t="s">
        <v>332</v>
      </c>
      <c r="B154">
        <v>6592948</v>
      </c>
      <c r="C154" t="s">
        <v>129</v>
      </c>
      <c r="D154" t="s">
        <v>3398</v>
      </c>
      <c r="E154" t="s">
        <v>310</v>
      </c>
      <c r="F154" t="s">
        <v>125</v>
      </c>
      <c r="G154" t="s">
        <v>316</v>
      </c>
      <c r="H154" t="s">
        <v>190</v>
      </c>
      <c r="I154" s="16">
        <v>45859</v>
      </c>
      <c r="J154" s="16">
        <v>45865</v>
      </c>
      <c r="K154" t="s">
        <v>5408</v>
      </c>
      <c r="L154">
        <v>1215150</v>
      </c>
      <c r="M154" t="s">
        <v>333</v>
      </c>
      <c r="P154">
        <v>10014639</v>
      </c>
      <c r="Q154" t="s">
        <v>332</v>
      </c>
      <c r="R154">
        <v>0</v>
      </c>
      <c r="S154" t="s">
        <v>343</v>
      </c>
      <c r="T154" t="s">
        <v>343</v>
      </c>
      <c r="U154">
        <v>11576606</v>
      </c>
      <c r="V154" s="16">
        <v>45771</v>
      </c>
      <c r="W154" s="16">
        <v>45859</v>
      </c>
      <c r="X154" s="16">
        <v>45852</v>
      </c>
      <c r="Y154">
        <v>0</v>
      </c>
      <c r="Z154">
        <v>1290900</v>
      </c>
      <c r="AA154" t="s">
        <v>1568</v>
      </c>
      <c r="AB154" t="s">
        <v>246</v>
      </c>
      <c r="AC154" t="s">
        <v>121</v>
      </c>
      <c r="AD154" t="s">
        <v>255</v>
      </c>
      <c r="AE154" t="str">
        <f>IF(B154&gt;0,IF(MID(H154,1,3)="CTE","CERRADO",IF(MID(H154,1,3)="CER","CERRADO",IF(MID(F154,1,4)="REPR","REPROGRAMADO",IF(K154&lt;&gt;'PLAN SEMANAL'!$A$2,"REPROGRAMADO","ABIERTO")))),"")</f>
        <v>REPROGRAMADO</v>
      </c>
      <c r="AI154">
        <f>IF(B154&gt;0,(SUMIFS('IW49 PLAN SEMANAL'!H:H,'IW49 PLAN SEMANAL'!A:A,'IW38 PLAN SEMANAL'!B154)),"")</f>
        <v>2</v>
      </c>
      <c r="AJ154" t="str">
        <f t="shared" si="4"/>
        <v>Backlog</v>
      </c>
      <c r="AL154" t="str">
        <f t="shared" si="5"/>
        <v>R01</v>
      </c>
    </row>
    <row r="155" spans="1:38" x14ac:dyDescent="0.35">
      <c r="A155" t="s">
        <v>419</v>
      </c>
      <c r="B155">
        <v>6591794</v>
      </c>
      <c r="C155" t="s">
        <v>129</v>
      </c>
      <c r="D155" t="s">
        <v>3555</v>
      </c>
      <c r="E155" t="s">
        <v>310</v>
      </c>
      <c r="F155" t="s">
        <v>259</v>
      </c>
      <c r="H155" t="s">
        <v>260</v>
      </c>
      <c r="I155" s="16">
        <v>45846</v>
      </c>
      <c r="J155" s="16">
        <v>45846</v>
      </c>
      <c r="K155" t="s">
        <v>5406</v>
      </c>
      <c r="L155">
        <v>1213130</v>
      </c>
      <c r="M155" t="s">
        <v>420</v>
      </c>
      <c r="N155" s="16">
        <v>45846</v>
      </c>
      <c r="O155" s="16">
        <v>45846</v>
      </c>
      <c r="P155">
        <v>10014605</v>
      </c>
      <c r="Q155" t="s">
        <v>419</v>
      </c>
      <c r="R155">
        <v>2621.58</v>
      </c>
      <c r="S155" t="s">
        <v>343</v>
      </c>
      <c r="T155" t="s">
        <v>291</v>
      </c>
      <c r="U155">
        <v>11572412</v>
      </c>
      <c r="V155" s="16">
        <v>45770</v>
      </c>
      <c r="W155" s="16">
        <v>45847</v>
      </c>
      <c r="X155" s="16">
        <v>45847</v>
      </c>
      <c r="Y155">
        <v>2621.58</v>
      </c>
      <c r="Z155">
        <v>1290900</v>
      </c>
      <c r="AA155" t="s">
        <v>1568</v>
      </c>
      <c r="AB155" t="s">
        <v>245</v>
      </c>
      <c r="AC155" t="s">
        <v>121</v>
      </c>
      <c r="AD155" t="s">
        <v>255</v>
      </c>
      <c r="AE155" t="str">
        <f>IF(B155&gt;0,IF(MID(H155,1,3)="CTE","CERRADO",IF(MID(H155,1,3)="CER","CERRADO",IF(MID(F155,1,4)="REPR","REPROGRAMADO",IF(K155&lt;&gt;'PLAN SEMANAL'!$A$2,"REPROGRAMADO","ABIERTO")))),"")</f>
        <v>CERRADO</v>
      </c>
      <c r="AI155">
        <f>IF(B155&gt;0,(SUMIFS('IW49 PLAN SEMANAL'!H:H,'IW49 PLAN SEMANAL'!A:A,'IW38 PLAN SEMANAL'!B155)),"")</f>
        <v>3</v>
      </c>
      <c r="AJ155" t="str">
        <f t="shared" si="4"/>
        <v>Backlog</v>
      </c>
      <c r="AL155" t="str">
        <f t="shared" si="5"/>
        <v/>
      </c>
    </row>
    <row r="156" spans="1:38" x14ac:dyDescent="0.35">
      <c r="A156" t="s">
        <v>231</v>
      </c>
      <c r="B156">
        <v>6591792</v>
      </c>
      <c r="C156" t="s">
        <v>129</v>
      </c>
      <c r="D156" t="s">
        <v>3556</v>
      </c>
      <c r="E156" t="s">
        <v>310</v>
      </c>
      <c r="F156" t="s">
        <v>259</v>
      </c>
      <c r="G156" t="s">
        <v>252</v>
      </c>
      <c r="H156" t="s">
        <v>142</v>
      </c>
      <c r="I156" s="16">
        <v>45850</v>
      </c>
      <c r="J156" s="16">
        <v>45850</v>
      </c>
      <c r="K156" t="s">
        <v>5406</v>
      </c>
      <c r="L156">
        <v>1215150</v>
      </c>
      <c r="M156" t="s">
        <v>331</v>
      </c>
      <c r="P156">
        <v>10014638</v>
      </c>
      <c r="Q156" t="s">
        <v>231</v>
      </c>
      <c r="R156">
        <v>0</v>
      </c>
      <c r="S156" t="s">
        <v>343</v>
      </c>
      <c r="T156" t="s">
        <v>291</v>
      </c>
      <c r="U156">
        <v>11571271</v>
      </c>
      <c r="V156" s="16">
        <v>45770</v>
      </c>
      <c r="W156" s="16">
        <v>45850</v>
      </c>
      <c r="X156" s="16">
        <v>45848</v>
      </c>
      <c r="Y156">
        <v>0</v>
      </c>
      <c r="Z156">
        <v>1290900</v>
      </c>
      <c r="AA156" t="s">
        <v>1568</v>
      </c>
      <c r="AB156" t="s">
        <v>246</v>
      </c>
      <c r="AC156" t="s">
        <v>121</v>
      </c>
      <c r="AD156" t="s">
        <v>255</v>
      </c>
      <c r="AE156" t="str">
        <f>IF(B156&gt;0,IF(MID(H156,1,3)="CTE","CERRADO",IF(MID(H156,1,3)="CER","CERRADO",IF(MID(F156,1,4)="REPR","REPROGRAMADO",IF(K156&lt;&gt;'PLAN SEMANAL'!$A$2,"REPROGRAMADO","ABIERTO")))),"")</f>
        <v>ABIERTO</v>
      </c>
      <c r="AI156">
        <f>IF(B156&gt;0,(SUMIFS('IW49 PLAN SEMANAL'!H:H,'IW49 PLAN SEMANAL'!A:A,'IW38 PLAN SEMANAL'!B156)),"")</f>
        <v>32</v>
      </c>
      <c r="AJ156" t="str">
        <f t="shared" si="4"/>
        <v>Backlog</v>
      </c>
      <c r="AL156" t="str">
        <f t="shared" si="5"/>
        <v/>
      </c>
    </row>
    <row r="157" spans="1:38" x14ac:dyDescent="0.35">
      <c r="A157" t="s">
        <v>419</v>
      </c>
      <c r="B157">
        <v>6591110</v>
      </c>
      <c r="C157" t="s">
        <v>129</v>
      </c>
      <c r="D157" t="s">
        <v>3570</v>
      </c>
      <c r="E157" t="s">
        <v>310</v>
      </c>
      <c r="F157" t="s">
        <v>259</v>
      </c>
      <c r="H157" t="s">
        <v>265</v>
      </c>
      <c r="I157" s="16">
        <v>45846</v>
      </c>
      <c r="J157" s="16">
        <v>45846</v>
      </c>
      <c r="K157" t="s">
        <v>5406</v>
      </c>
      <c r="L157">
        <v>1213130</v>
      </c>
      <c r="M157" t="s">
        <v>420</v>
      </c>
      <c r="N157" s="16">
        <v>45846</v>
      </c>
      <c r="O157" s="16">
        <v>45847</v>
      </c>
      <c r="P157">
        <v>10014605</v>
      </c>
      <c r="Q157" t="s">
        <v>419</v>
      </c>
      <c r="R157">
        <v>0</v>
      </c>
      <c r="S157" t="s">
        <v>1532</v>
      </c>
      <c r="T157" t="s">
        <v>291</v>
      </c>
      <c r="U157">
        <v>11581740</v>
      </c>
      <c r="V157" s="16">
        <v>45768</v>
      </c>
      <c r="W157" s="16">
        <v>45847</v>
      </c>
      <c r="X157" s="16">
        <v>45847</v>
      </c>
      <c r="Y157">
        <v>0</v>
      </c>
      <c r="Z157">
        <v>1290900</v>
      </c>
      <c r="AA157" t="s">
        <v>1568</v>
      </c>
      <c r="AB157" t="s">
        <v>245</v>
      </c>
      <c r="AC157" t="s">
        <v>121</v>
      </c>
      <c r="AD157" t="s">
        <v>255</v>
      </c>
      <c r="AE157" t="str">
        <f>IF(B157&gt;0,IF(MID(H157,1,3)="CTE","CERRADO",IF(MID(H157,1,3)="CER","CERRADO",IF(MID(F157,1,4)="REPR","REPROGRAMADO",IF(K157&lt;&gt;'PLAN SEMANAL'!$A$2,"REPROGRAMADO","ABIERTO")))),"")</f>
        <v>CERRADO</v>
      </c>
      <c r="AI157">
        <f>IF(B157&gt;0,(SUMIFS('IW49 PLAN SEMANAL'!H:H,'IW49 PLAN SEMANAL'!A:A,'IW38 PLAN SEMANAL'!B157)),"")</f>
        <v>1</v>
      </c>
      <c r="AJ157" t="str">
        <f t="shared" si="4"/>
        <v>Backlog</v>
      </c>
      <c r="AL157" t="str">
        <f t="shared" si="5"/>
        <v/>
      </c>
    </row>
    <row r="158" spans="1:38" x14ac:dyDescent="0.35">
      <c r="A158" t="s">
        <v>240</v>
      </c>
      <c r="B158">
        <v>6588984</v>
      </c>
      <c r="C158" t="s">
        <v>129</v>
      </c>
      <c r="D158" t="s">
        <v>7810</v>
      </c>
      <c r="E158" t="s">
        <v>310</v>
      </c>
      <c r="F158" t="s">
        <v>125</v>
      </c>
      <c r="G158" t="s">
        <v>316</v>
      </c>
      <c r="H158" t="s">
        <v>190</v>
      </c>
      <c r="I158" s="16">
        <v>45859</v>
      </c>
      <c r="J158" s="16">
        <v>45865</v>
      </c>
      <c r="K158" t="s">
        <v>5408</v>
      </c>
      <c r="L158">
        <v>1213130</v>
      </c>
      <c r="M158" t="s">
        <v>304</v>
      </c>
      <c r="P158">
        <v>10014607</v>
      </c>
      <c r="Q158" t="s">
        <v>240</v>
      </c>
      <c r="R158">
        <v>0</v>
      </c>
      <c r="S158" t="s">
        <v>343</v>
      </c>
      <c r="T158" t="s">
        <v>343</v>
      </c>
      <c r="U158">
        <v>11569656</v>
      </c>
      <c r="V158" s="16">
        <v>45763</v>
      </c>
      <c r="W158" s="16">
        <v>45859</v>
      </c>
      <c r="X158" s="16">
        <v>45852</v>
      </c>
      <c r="Y158">
        <v>0</v>
      </c>
      <c r="Z158">
        <v>1290900</v>
      </c>
      <c r="AA158" t="s">
        <v>1568</v>
      </c>
      <c r="AB158" t="s">
        <v>245</v>
      </c>
      <c r="AC158" t="s">
        <v>121</v>
      </c>
      <c r="AD158" t="s">
        <v>255</v>
      </c>
      <c r="AE158" t="str">
        <f>IF(B158&gt;0,IF(MID(H158,1,3)="CTE","CERRADO",IF(MID(H158,1,3)="CER","CERRADO",IF(MID(F158,1,4)="REPR","REPROGRAMADO",IF(K158&lt;&gt;'PLAN SEMANAL'!$A$2,"REPROGRAMADO","ABIERTO")))),"")</f>
        <v>REPROGRAMADO</v>
      </c>
      <c r="AI158">
        <f>IF(B158&gt;0,(SUMIFS('IW49 PLAN SEMANAL'!H:H,'IW49 PLAN SEMANAL'!A:A,'IW38 PLAN SEMANAL'!B158)),"")</f>
        <v>16</v>
      </c>
      <c r="AJ158" t="str">
        <f t="shared" si="4"/>
        <v/>
      </c>
      <c r="AL158" t="str">
        <f t="shared" si="5"/>
        <v>R01</v>
      </c>
    </row>
    <row r="159" spans="1:38" x14ac:dyDescent="0.35">
      <c r="A159" t="s">
        <v>242</v>
      </c>
      <c r="B159">
        <v>6586540</v>
      </c>
      <c r="C159" t="s">
        <v>129</v>
      </c>
      <c r="D159" t="s">
        <v>3398</v>
      </c>
      <c r="E159" t="s">
        <v>310</v>
      </c>
      <c r="F159" t="s">
        <v>125</v>
      </c>
      <c r="G159" t="s">
        <v>316</v>
      </c>
      <c r="H159" t="s">
        <v>336</v>
      </c>
      <c r="I159" s="16">
        <v>45850</v>
      </c>
      <c r="J159" s="16">
        <v>45850</v>
      </c>
      <c r="K159" t="s">
        <v>5406</v>
      </c>
      <c r="L159">
        <v>1215150</v>
      </c>
      <c r="M159" t="s">
        <v>330</v>
      </c>
      <c r="P159">
        <v>10014637</v>
      </c>
      <c r="Q159" t="s">
        <v>242</v>
      </c>
      <c r="R159">
        <v>0</v>
      </c>
      <c r="S159" t="s">
        <v>343</v>
      </c>
      <c r="T159" t="s">
        <v>262</v>
      </c>
      <c r="U159">
        <v>11576861</v>
      </c>
      <c r="V159" s="16">
        <v>45754</v>
      </c>
      <c r="W159" s="16">
        <v>45850</v>
      </c>
      <c r="X159" s="16">
        <v>45853</v>
      </c>
      <c r="Y159">
        <v>0</v>
      </c>
      <c r="Z159">
        <v>1290900</v>
      </c>
      <c r="AA159" t="s">
        <v>1568</v>
      </c>
      <c r="AB159" t="s">
        <v>246</v>
      </c>
      <c r="AC159" t="s">
        <v>121</v>
      </c>
      <c r="AD159" t="s">
        <v>255</v>
      </c>
      <c r="AE159" t="str">
        <f>IF(B159&gt;0,IF(MID(H159,1,3)="CTE","CERRADO",IF(MID(H159,1,3)="CER","CERRADO",IF(MID(F159,1,4)="REPR","REPROGRAMADO",IF(K159&lt;&gt;'PLAN SEMANAL'!$A$2,"REPROGRAMADO","ABIERTO")))),"")</f>
        <v>REPROGRAMADO</v>
      </c>
      <c r="AI159">
        <f>IF(B159&gt;0,(SUMIFS('IW49 PLAN SEMANAL'!H:H,'IW49 PLAN SEMANAL'!A:A,'IW38 PLAN SEMANAL'!B159)),"")</f>
        <v>4</v>
      </c>
      <c r="AJ159" t="str">
        <f t="shared" si="4"/>
        <v>Backlog</v>
      </c>
      <c r="AL159" t="str">
        <f t="shared" si="5"/>
        <v>R01</v>
      </c>
    </row>
    <row r="160" spans="1:38" x14ac:dyDescent="0.35">
      <c r="A160" t="s">
        <v>257</v>
      </c>
      <c r="B160">
        <v>6586426</v>
      </c>
      <c r="C160" t="s">
        <v>138</v>
      </c>
      <c r="D160" t="s">
        <v>7940</v>
      </c>
      <c r="E160" t="s">
        <v>251</v>
      </c>
      <c r="F160" t="s">
        <v>125</v>
      </c>
      <c r="G160" t="s">
        <v>316</v>
      </c>
      <c r="H160" t="s">
        <v>136</v>
      </c>
      <c r="I160" s="16">
        <v>45859</v>
      </c>
      <c r="J160" s="16">
        <v>45865</v>
      </c>
      <c r="K160" t="s">
        <v>5408</v>
      </c>
      <c r="L160">
        <v>1216100</v>
      </c>
      <c r="M160" t="s">
        <v>258</v>
      </c>
      <c r="P160">
        <v>10018958</v>
      </c>
      <c r="Q160" t="s">
        <v>7938</v>
      </c>
      <c r="R160">
        <v>848.75</v>
      </c>
      <c r="S160" t="s">
        <v>343</v>
      </c>
      <c r="T160" t="s">
        <v>343</v>
      </c>
      <c r="U160">
        <v>11576624</v>
      </c>
      <c r="V160" s="16">
        <v>45753</v>
      </c>
      <c r="W160" s="16">
        <v>45859</v>
      </c>
      <c r="X160" s="16">
        <v>45852</v>
      </c>
      <c r="Y160">
        <v>848.75</v>
      </c>
      <c r="Z160">
        <v>1290900</v>
      </c>
      <c r="AA160" t="s">
        <v>1568</v>
      </c>
      <c r="AB160" t="s">
        <v>249</v>
      </c>
      <c r="AC160" t="s">
        <v>121</v>
      </c>
      <c r="AD160" t="s">
        <v>255</v>
      </c>
      <c r="AE160" t="str">
        <f>IF(B160&gt;0,IF(MID(H160,1,3)="CTE","CERRADO",IF(MID(H160,1,3)="CER","CERRADO",IF(MID(F160,1,4)="REPR","REPROGRAMADO",IF(K160&lt;&gt;'PLAN SEMANAL'!$A$2,"REPROGRAMADO","ABIERTO")))),"")</f>
        <v>REPROGRAMADO</v>
      </c>
      <c r="AI160">
        <f>IF(B160&gt;0,(SUMIFS('IW49 PLAN SEMANAL'!H:H,'IW49 PLAN SEMANAL'!A:A,'IW38 PLAN SEMANAL'!B160)),"")</f>
        <v>4</v>
      </c>
      <c r="AJ160" t="str">
        <f t="shared" si="4"/>
        <v/>
      </c>
      <c r="AL160" t="str">
        <f t="shared" si="5"/>
        <v>R01</v>
      </c>
    </row>
    <row r="161" spans="1:38" x14ac:dyDescent="0.35">
      <c r="A161" t="s">
        <v>210</v>
      </c>
      <c r="B161">
        <v>6582252</v>
      </c>
      <c r="C161" t="s">
        <v>129</v>
      </c>
      <c r="D161" t="s">
        <v>5626</v>
      </c>
      <c r="E161" t="s">
        <v>251</v>
      </c>
      <c r="F161" t="s">
        <v>259</v>
      </c>
      <c r="H161" t="s">
        <v>265</v>
      </c>
      <c r="I161" s="16">
        <v>45845</v>
      </c>
      <c r="J161" s="16">
        <v>45845</v>
      </c>
      <c r="K161" t="s">
        <v>5406</v>
      </c>
      <c r="L161">
        <v>1213130</v>
      </c>
      <c r="M161" t="s">
        <v>395</v>
      </c>
      <c r="N161" s="16">
        <v>45845</v>
      </c>
      <c r="O161" s="16">
        <v>45845</v>
      </c>
      <c r="P161">
        <v>10014608</v>
      </c>
      <c r="Q161" t="s">
        <v>210</v>
      </c>
      <c r="R161">
        <v>0</v>
      </c>
      <c r="S161" t="s">
        <v>343</v>
      </c>
      <c r="T161" t="s">
        <v>291</v>
      </c>
      <c r="U161">
        <v>11563577</v>
      </c>
      <c r="V161" s="16">
        <v>45742</v>
      </c>
      <c r="W161" s="16">
        <v>45846</v>
      </c>
      <c r="X161" s="16">
        <v>45846</v>
      </c>
      <c r="Y161">
        <v>0</v>
      </c>
      <c r="Z161">
        <v>1290900</v>
      </c>
      <c r="AA161" t="s">
        <v>1568</v>
      </c>
      <c r="AB161" t="s">
        <v>245</v>
      </c>
      <c r="AC161" t="s">
        <v>121</v>
      </c>
      <c r="AD161" t="s">
        <v>255</v>
      </c>
      <c r="AE161" t="str">
        <f>IF(B161&gt;0,IF(MID(H161,1,3)="CTE","CERRADO",IF(MID(H161,1,3)="CER","CERRADO",IF(MID(F161,1,4)="REPR","REPROGRAMADO",IF(K161&lt;&gt;'PLAN SEMANAL'!$A$2,"REPROGRAMADO","ABIERTO")))),"")</f>
        <v>CERRADO</v>
      </c>
      <c r="AI161">
        <f>IF(B161&gt;0,(SUMIFS('IW49 PLAN SEMANAL'!H:H,'IW49 PLAN SEMANAL'!A:A,'IW38 PLAN SEMANAL'!B161)),"")</f>
        <v>4</v>
      </c>
      <c r="AJ161" t="str">
        <f t="shared" si="4"/>
        <v>Backlog</v>
      </c>
      <c r="AL161" t="str">
        <f t="shared" si="5"/>
        <v/>
      </c>
    </row>
    <row r="162" spans="1:38" x14ac:dyDescent="0.35">
      <c r="A162" t="s">
        <v>215</v>
      </c>
      <c r="B162">
        <v>6581552</v>
      </c>
      <c r="C162" t="s">
        <v>129</v>
      </c>
      <c r="D162" t="s">
        <v>7737</v>
      </c>
      <c r="E162" t="s">
        <v>251</v>
      </c>
      <c r="F162" t="s">
        <v>259</v>
      </c>
      <c r="H162" t="s">
        <v>268</v>
      </c>
      <c r="I162" s="16">
        <v>45845</v>
      </c>
      <c r="J162" s="16">
        <v>45845</v>
      </c>
      <c r="K162" t="s">
        <v>5406</v>
      </c>
      <c r="L162">
        <v>1213130</v>
      </c>
      <c r="M162" t="s">
        <v>290</v>
      </c>
      <c r="N162" s="16">
        <v>45845</v>
      </c>
      <c r="O162" s="16">
        <v>45846</v>
      </c>
      <c r="P162">
        <v>10018371</v>
      </c>
      <c r="Q162" t="s">
        <v>215</v>
      </c>
      <c r="R162">
        <v>30838.48</v>
      </c>
      <c r="S162" t="s">
        <v>329</v>
      </c>
      <c r="T162" t="s">
        <v>291</v>
      </c>
      <c r="U162">
        <v>11571559</v>
      </c>
      <c r="V162" s="16">
        <v>45741</v>
      </c>
      <c r="W162" s="16">
        <v>45846</v>
      </c>
      <c r="X162" s="16">
        <v>45846</v>
      </c>
      <c r="Y162">
        <v>30838.48</v>
      </c>
      <c r="Z162">
        <v>1290900</v>
      </c>
      <c r="AA162" t="s">
        <v>1568</v>
      </c>
      <c r="AB162" t="s">
        <v>245</v>
      </c>
      <c r="AC162" t="s">
        <v>121</v>
      </c>
      <c r="AD162" t="s">
        <v>255</v>
      </c>
      <c r="AE162" t="str">
        <f>IF(B162&gt;0,IF(MID(H162,1,3)="CTE","CERRADO",IF(MID(H162,1,3)="CER","CERRADO",IF(MID(F162,1,4)="REPR","REPROGRAMADO",IF(K162&lt;&gt;'PLAN SEMANAL'!$A$2,"REPROGRAMADO","ABIERTO")))),"")</f>
        <v>CERRADO</v>
      </c>
      <c r="AI162">
        <f>IF(B162&gt;0,(SUMIFS('IW49 PLAN SEMANAL'!H:H,'IW49 PLAN SEMANAL'!A:A,'IW38 PLAN SEMANAL'!B162)),"")</f>
        <v>16</v>
      </c>
      <c r="AJ162" t="str">
        <f t="shared" si="4"/>
        <v>Componente</v>
      </c>
      <c r="AL162" t="str">
        <f t="shared" si="5"/>
        <v/>
      </c>
    </row>
    <row r="163" spans="1:38" x14ac:dyDescent="0.35">
      <c r="A163" t="s">
        <v>216</v>
      </c>
      <c r="B163">
        <v>6581477</v>
      </c>
      <c r="C163" t="s">
        <v>129</v>
      </c>
      <c r="D163" t="s">
        <v>7624</v>
      </c>
      <c r="E163" t="s">
        <v>251</v>
      </c>
      <c r="F163" t="s">
        <v>259</v>
      </c>
      <c r="H163" t="s">
        <v>268</v>
      </c>
      <c r="I163" s="16">
        <v>45847</v>
      </c>
      <c r="J163" s="16">
        <v>45847</v>
      </c>
      <c r="K163" t="s">
        <v>5406</v>
      </c>
      <c r="L163">
        <v>1215154</v>
      </c>
      <c r="M163" t="s">
        <v>282</v>
      </c>
      <c r="N163" s="16">
        <v>45846</v>
      </c>
      <c r="O163" s="16">
        <v>45847</v>
      </c>
      <c r="P163">
        <v>10014642</v>
      </c>
      <c r="Q163" t="s">
        <v>216</v>
      </c>
      <c r="R163">
        <v>39838.75</v>
      </c>
      <c r="S163" t="s">
        <v>329</v>
      </c>
      <c r="T163" t="s">
        <v>291</v>
      </c>
      <c r="U163">
        <v>11571537</v>
      </c>
      <c r="V163" s="16">
        <v>45741</v>
      </c>
      <c r="W163" s="16">
        <v>45848</v>
      </c>
      <c r="X163" s="16">
        <v>45848</v>
      </c>
      <c r="Y163">
        <v>39838.75</v>
      </c>
      <c r="Z163">
        <v>1290900</v>
      </c>
      <c r="AA163" t="s">
        <v>1568</v>
      </c>
      <c r="AB163" t="s">
        <v>246</v>
      </c>
      <c r="AC163" t="s">
        <v>121</v>
      </c>
      <c r="AD163" t="s">
        <v>255</v>
      </c>
      <c r="AE163" t="str">
        <f>IF(B163&gt;0,IF(MID(H163,1,3)="CTE","CERRADO",IF(MID(H163,1,3)="CER","CERRADO",IF(MID(F163,1,4)="REPR","REPROGRAMADO",IF(K163&lt;&gt;'PLAN SEMANAL'!$A$2,"REPROGRAMADO","ABIERTO")))),"")</f>
        <v>CERRADO</v>
      </c>
      <c r="AI163">
        <f>IF(B163&gt;0,(SUMIFS('IW49 PLAN SEMANAL'!H:H,'IW49 PLAN SEMANAL'!A:A,'IW38 PLAN SEMANAL'!B163)),"")</f>
        <v>12</v>
      </c>
      <c r="AJ163" t="str">
        <f t="shared" si="4"/>
        <v>Componente</v>
      </c>
      <c r="AL163" t="str">
        <f t="shared" si="5"/>
        <v/>
      </c>
    </row>
    <row r="164" spans="1:38" x14ac:dyDescent="0.35">
      <c r="A164" t="s">
        <v>332</v>
      </c>
      <c r="B164">
        <v>6581409</v>
      </c>
      <c r="C164" t="s">
        <v>129</v>
      </c>
      <c r="D164" t="s">
        <v>1736</v>
      </c>
      <c r="E164" t="s">
        <v>310</v>
      </c>
      <c r="F164" t="s">
        <v>125</v>
      </c>
      <c r="G164" t="s">
        <v>316</v>
      </c>
      <c r="H164" t="s">
        <v>190</v>
      </c>
      <c r="I164" s="16">
        <v>45859</v>
      </c>
      <c r="J164" s="16">
        <v>45865</v>
      </c>
      <c r="K164" t="s">
        <v>5408</v>
      </c>
      <c r="L164">
        <v>1215150</v>
      </c>
      <c r="M164" t="s">
        <v>333</v>
      </c>
      <c r="P164">
        <v>10014639</v>
      </c>
      <c r="Q164" t="s">
        <v>332</v>
      </c>
      <c r="R164">
        <v>0</v>
      </c>
      <c r="S164" t="s">
        <v>329</v>
      </c>
      <c r="T164" t="s">
        <v>343</v>
      </c>
      <c r="U164">
        <v>11568215</v>
      </c>
      <c r="V164" s="16">
        <v>45740</v>
      </c>
      <c r="W164" s="16">
        <v>45859</v>
      </c>
      <c r="X164" s="16">
        <v>45852</v>
      </c>
      <c r="Y164">
        <v>0</v>
      </c>
      <c r="Z164">
        <v>1290900</v>
      </c>
      <c r="AA164" t="s">
        <v>1568</v>
      </c>
      <c r="AB164" t="s">
        <v>246</v>
      </c>
      <c r="AC164" t="s">
        <v>121</v>
      </c>
      <c r="AD164" t="s">
        <v>255</v>
      </c>
      <c r="AE164" t="str">
        <f>IF(B164&gt;0,IF(MID(H164,1,3)="CTE","CERRADO",IF(MID(H164,1,3)="CER","CERRADO",IF(MID(F164,1,4)="REPR","REPROGRAMADO",IF(K164&lt;&gt;'PLAN SEMANAL'!$A$2,"REPROGRAMADO","ABIERTO")))),"")</f>
        <v>REPROGRAMADO</v>
      </c>
      <c r="AI164">
        <f>IF(B164&gt;0,(SUMIFS('IW49 PLAN SEMANAL'!H:H,'IW49 PLAN SEMANAL'!A:A,'IW38 PLAN SEMANAL'!B164)),"")</f>
        <v>4</v>
      </c>
      <c r="AJ164" t="str">
        <f t="shared" si="4"/>
        <v>Backlog</v>
      </c>
      <c r="AL164" t="str">
        <f t="shared" si="5"/>
        <v>R01</v>
      </c>
    </row>
    <row r="165" spans="1:38" x14ac:dyDescent="0.35">
      <c r="A165" t="s">
        <v>209</v>
      </c>
      <c r="B165">
        <v>6572420</v>
      </c>
      <c r="C165" t="s">
        <v>129</v>
      </c>
      <c r="D165" t="s">
        <v>1629</v>
      </c>
      <c r="E165" t="s">
        <v>310</v>
      </c>
      <c r="F165" t="s">
        <v>259</v>
      </c>
      <c r="H165" t="s">
        <v>268</v>
      </c>
      <c r="I165" s="16">
        <v>45846</v>
      </c>
      <c r="J165" s="16">
        <v>45846</v>
      </c>
      <c r="K165" t="s">
        <v>5406</v>
      </c>
      <c r="L165">
        <v>1215152</v>
      </c>
      <c r="M165" t="s">
        <v>280</v>
      </c>
      <c r="N165" s="16">
        <v>45847</v>
      </c>
      <c r="O165" s="16">
        <v>45847</v>
      </c>
      <c r="P165">
        <v>10014630</v>
      </c>
      <c r="Q165" t="s">
        <v>209</v>
      </c>
      <c r="R165">
        <v>848.94</v>
      </c>
      <c r="S165" t="s">
        <v>343</v>
      </c>
      <c r="T165" t="s">
        <v>291</v>
      </c>
      <c r="U165">
        <v>11561603</v>
      </c>
      <c r="V165" s="16">
        <v>45718</v>
      </c>
      <c r="W165" s="16">
        <v>45847</v>
      </c>
      <c r="X165" s="16">
        <v>45847</v>
      </c>
      <c r="Y165">
        <v>848.94</v>
      </c>
      <c r="Z165">
        <v>1290900</v>
      </c>
      <c r="AA165" t="s">
        <v>1568</v>
      </c>
      <c r="AB165" t="s">
        <v>246</v>
      </c>
      <c r="AC165" t="s">
        <v>121</v>
      </c>
      <c r="AD165" t="s">
        <v>255</v>
      </c>
      <c r="AE165" t="str">
        <f>IF(B165&gt;0,IF(MID(H165,1,3)="CTE","CERRADO",IF(MID(H165,1,3)="CER","CERRADO",IF(MID(F165,1,4)="REPR","REPROGRAMADO",IF(K165&lt;&gt;'PLAN SEMANAL'!$A$2,"REPROGRAMADO","ABIERTO")))),"")</f>
        <v>CERRADO</v>
      </c>
      <c r="AI165">
        <f>IF(B165&gt;0,(SUMIFS('IW49 PLAN SEMANAL'!H:H,'IW49 PLAN SEMANAL'!A:A,'IW38 PLAN SEMANAL'!B165)),"")</f>
        <v>6</v>
      </c>
      <c r="AJ165" t="str">
        <f t="shared" si="4"/>
        <v>Backlog</v>
      </c>
      <c r="AL165" t="str">
        <f t="shared" si="5"/>
        <v/>
      </c>
    </row>
    <row r="166" spans="1:38" x14ac:dyDescent="0.35">
      <c r="A166" t="s">
        <v>324</v>
      </c>
      <c r="B166">
        <v>6566109</v>
      </c>
      <c r="C166" t="s">
        <v>138</v>
      </c>
      <c r="D166" t="s">
        <v>1579</v>
      </c>
      <c r="E166" t="s">
        <v>310</v>
      </c>
      <c r="F166" t="s">
        <v>259</v>
      </c>
      <c r="G166" t="s">
        <v>316</v>
      </c>
      <c r="H166" t="s">
        <v>260</v>
      </c>
      <c r="I166" s="16">
        <v>45846</v>
      </c>
      <c r="J166" s="16">
        <v>45846</v>
      </c>
      <c r="K166" t="s">
        <v>5406</v>
      </c>
      <c r="L166">
        <v>1291900</v>
      </c>
      <c r="M166" t="s">
        <v>325</v>
      </c>
      <c r="N166" s="16">
        <v>45846</v>
      </c>
      <c r="O166" s="16">
        <v>45847</v>
      </c>
      <c r="P166">
        <v>10016334</v>
      </c>
      <c r="Q166" t="s">
        <v>418</v>
      </c>
      <c r="R166">
        <v>3627.32</v>
      </c>
      <c r="S166" t="s">
        <v>349</v>
      </c>
      <c r="T166" t="s">
        <v>5488</v>
      </c>
      <c r="U166">
        <v>11539510</v>
      </c>
      <c r="V166" s="16">
        <v>45704</v>
      </c>
      <c r="W166" s="16">
        <v>45846</v>
      </c>
      <c r="X166" s="16">
        <v>45847</v>
      </c>
      <c r="Y166">
        <v>3627.32</v>
      </c>
      <c r="Z166">
        <v>1290900</v>
      </c>
      <c r="AA166" t="s">
        <v>1568</v>
      </c>
      <c r="AB166" t="s">
        <v>249</v>
      </c>
      <c r="AC166" t="s">
        <v>121</v>
      </c>
      <c r="AD166" t="s">
        <v>255</v>
      </c>
      <c r="AE166" t="str">
        <f>IF(B166&gt;0,IF(MID(H166,1,3)="CTE","CERRADO",IF(MID(H166,1,3)="CER","CERRADO",IF(MID(F166,1,4)="REPR","REPROGRAMADO",IF(K166&lt;&gt;'PLAN SEMANAL'!$A$2,"REPROGRAMADO","ABIERTO")))),"")</f>
        <v>CERRADO</v>
      </c>
      <c r="AI166">
        <f>IF(B166&gt;0,(SUMIFS('IW49 PLAN SEMANAL'!H:H,'IW49 PLAN SEMANAL'!A:A,'IW38 PLAN SEMANAL'!B166)),"")</f>
        <v>0</v>
      </c>
      <c r="AJ166" t="str">
        <f t="shared" si="4"/>
        <v>Backlog</v>
      </c>
      <c r="AL166" t="str">
        <f t="shared" si="5"/>
        <v/>
      </c>
    </row>
    <row r="167" spans="1:38" x14ac:dyDescent="0.35">
      <c r="A167" t="s">
        <v>159</v>
      </c>
      <c r="B167">
        <v>6564559</v>
      </c>
      <c r="C167" t="s">
        <v>129</v>
      </c>
      <c r="D167" t="s">
        <v>1570</v>
      </c>
      <c r="E167" t="s">
        <v>310</v>
      </c>
      <c r="F167" t="s">
        <v>259</v>
      </c>
      <c r="H167" t="s">
        <v>268</v>
      </c>
      <c r="I167" s="16">
        <v>45848</v>
      </c>
      <c r="J167" s="16">
        <v>45848</v>
      </c>
      <c r="K167" t="s">
        <v>5406</v>
      </c>
      <c r="L167">
        <v>1212121</v>
      </c>
      <c r="M167" t="s">
        <v>398</v>
      </c>
      <c r="N167" s="16">
        <v>45848</v>
      </c>
      <c r="O167" s="16">
        <v>45848</v>
      </c>
      <c r="P167">
        <v>10014599</v>
      </c>
      <c r="Q167" t="s">
        <v>159</v>
      </c>
      <c r="R167">
        <v>4465.63</v>
      </c>
      <c r="S167" t="s">
        <v>296</v>
      </c>
      <c r="T167" t="s">
        <v>1087</v>
      </c>
      <c r="U167">
        <v>11551814</v>
      </c>
      <c r="V167" s="16">
        <v>45699</v>
      </c>
      <c r="W167" s="16">
        <v>45848</v>
      </c>
      <c r="X167" s="16">
        <v>45851</v>
      </c>
      <c r="Y167">
        <v>4465.63</v>
      </c>
      <c r="Z167">
        <v>1290900</v>
      </c>
      <c r="AA167" t="s">
        <v>1568</v>
      </c>
      <c r="AB167" t="s">
        <v>247</v>
      </c>
      <c r="AC167" t="s">
        <v>121</v>
      </c>
      <c r="AD167" t="s">
        <v>255</v>
      </c>
      <c r="AE167" t="str">
        <f>IF(B167&gt;0,IF(MID(H167,1,3)="CTE","CERRADO",IF(MID(H167,1,3)="CER","CERRADO",IF(MID(F167,1,4)="REPR","REPROGRAMADO",IF(K167&lt;&gt;'PLAN SEMANAL'!$A$2,"REPROGRAMADO","ABIERTO")))),"")</f>
        <v>CERRADO</v>
      </c>
      <c r="AI167">
        <f>IF(B167&gt;0,(SUMIFS('IW49 PLAN SEMANAL'!H:H,'IW49 PLAN SEMANAL'!A:A,'IW38 PLAN SEMANAL'!B167)),"")</f>
        <v>1</v>
      </c>
      <c r="AJ167" t="str">
        <f t="shared" si="4"/>
        <v>Backlog</v>
      </c>
      <c r="AL167" t="str">
        <f t="shared" si="5"/>
        <v/>
      </c>
    </row>
    <row r="168" spans="1:38" x14ac:dyDescent="0.35">
      <c r="A168" t="s">
        <v>210</v>
      </c>
      <c r="B168">
        <v>6564370</v>
      </c>
      <c r="C168" t="s">
        <v>129</v>
      </c>
      <c r="D168" t="s">
        <v>1548</v>
      </c>
      <c r="E168" t="s">
        <v>310</v>
      </c>
      <c r="F168" t="s">
        <v>259</v>
      </c>
      <c r="H168" t="s">
        <v>265</v>
      </c>
      <c r="I168" s="16">
        <v>45845</v>
      </c>
      <c r="J168" s="16">
        <v>45845</v>
      </c>
      <c r="K168" t="s">
        <v>5406</v>
      </c>
      <c r="L168">
        <v>1213130</v>
      </c>
      <c r="M168" t="s">
        <v>395</v>
      </c>
      <c r="N168" s="16">
        <v>45846</v>
      </c>
      <c r="O168" s="16">
        <v>45846</v>
      </c>
      <c r="P168">
        <v>10014608</v>
      </c>
      <c r="Q168" t="s">
        <v>210</v>
      </c>
      <c r="R168">
        <v>0</v>
      </c>
      <c r="S168" t="s">
        <v>347</v>
      </c>
      <c r="T168" t="s">
        <v>291</v>
      </c>
      <c r="U168">
        <v>11544124</v>
      </c>
      <c r="V168" s="16">
        <v>45699</v>
      </c>
      <c r="W168" s="16">
        <v>45846</v>
      </c>
      <c r="X168" s="16">
        <v>45846</v>
      </c>
      <c r="Y168">
        <v>0</v>
      </c>
      <c r="Z168">
        <v>1290900</v>
      </c>
      <c r="AA168" t="s">
        <v>1568</v>
      </c>
      <c r="AB168" t="s">
        <v>245</v>
      </c>
      <c r="AC168" t="s">
        <v>121</v>
      </c>
      <c r="AD168" t="s">
        <v>255</v>
      </c>
      <c r="AE168" t="str">
        <f>IF(B168&gt;0,IF(MID(H168,1,3)="CTE","CERRADO",IF(MID(H168,1,3)="CER","CERRADO",IF(MID(F168,1,4)="REPR","REPROGRAMADO",IF(K168&lt;&gt;'PLAN SEMANAL'!$A$2,"REPROGRAMADO","ABIERTO")))),"")</f>
        <v>CERRADO</v>
      </c>
      <c r="AI168">
        <f>IF(B168&gt;0,(SUMIFS('IW49 PLAN SEMANAL'!H:H,'IW49 PLAN SEMANAL'!A:A,'IW38 PLAN SEMANAL'!B168)),"")</f>
        <v>1</v>
      </c>
      <c r="AJ168" t="str">
        <f t="shared" si="4"/>
        <v>Backlog</v>
      </c>
      <c r="AL168" t="str">
        <f t="shared" si="5"/>
        <v/>
      </c>
    </row>
    <row r="169" spans="1:38" x14ac:dyDescent="0.35">
      <c r="A169" t="s">
        <v>419</v>
      </c>
      <c r="B169">
        <v>6564363</v>
      </c>
      <c r="C169" t="s">
        <v>129</v>
      </c>
      <c r="D169" t="s">
        <v>1548</v>
      </c>
      <c r="E169" t="s">
        <v>310</v>
      </c>
      <c r="F169" t="s">
        <v>259</v>
      </c>
      <c r="H169" t="s">
        <v>265</v>
      </c>
      <c r="I169" s="16">
        <v>45846</v>
      </c>
      <c r="J169" s="16">
        <v>45846</v>
      </c>
      <c r="K169" t="s">
        <v>5406</v>
      </c>
      <c r="L169">
        <v>1213130</v>
      </c>
      <c r="M169" t="s">
        <v>420</v>
      </c>
      <c r="N169" s="16">
        <v>45846</v>
      </c>
      <c r="O169" s="16">
        <v>45846</v>
      </c>
      <c r="P169">
        <v>10014605</v>
      </c>
      <c r="Q169" t="s">
        <v>419</v>
      </c>
      <c r="R169">
        <v>0</v>
      </c>
      <c r="S169" t="s">
        <v>347</v>
      </c>
      <c r="T169" t="s">
        <v>291</v>
      </c>
      <c r="U169">
        <v>11543770</v>
      </c>
      <c r="V169" s="16">
        <v>45699</v>
      </c>
      <c r="W169" s="16">
        <v>45847</v>
      </c>
      <c r="X169" s="16">
        <v>45847</v>
      </c>
      <c r="Y169">
        <v>0</v>
      </c>
      <c r="Z169">
        <v>1290900</v>
      </c>
      <c r="AA169" t="s">
        <v>1568</v>
      </c>
      <c r="AB169" t="s">
        <v>245</v>
      </c>
      <c r="AC169" t="s">
        <v>121</v>
      </c>
      <c r="AD169" t="s">
        <v>255</v>
      </c>
      <c r="AE169" t="str">
        <f>IF(B169&gt;0,IF(MID(H169,1,3)="CTE","CERRADO",IF(MID(H169,1,3)="CER","CERRADO",IF(MID(F169,1,4)="REPR","REPROGRAMADO",IF(K169&lt;&gt;'PLAN SEMANAL'!$A$2,"REPROGRAMADO","ABIERTO")))),"")</f>
        <v>CERRADO</v>
      </c>
      <c r="AI169">
        <f>IF(B169&gt;0,(SUMIFS('IW49 PLAN SEMANAL'!H:H,'IW49 PLAN SEMANAL'!A:A,'IW38 PLAN SEMANAL'!B169)),"")</f>
        <v>1</v>
      </c>
      <c r="AJ169" t="str">
        <f t="shared" si="4"/>
        <v>Backlog</v>
      </c>
      <c r="AL169" t="str">
        <f t="shared" si="5"/>
        <v/>
      </c>
    </row>
    <row r="170" spans="1:38" x14ac:dyDescent="0.35">
      <c r="A170" t="s">
        <v>313</v>
      </c>
      <c r="B170">
        <v>6564234</v>
      </c>
      <c r="C170" t="s">
        <v>129</v>
      </c>
      <c r="D170" t="s">
        <v>1548</v>
      </c>
      <c r="E170" t="s">
        <v>310</v>
      </c>
      <c r="F170" t="s">
        <v>259</v>
      </c>
      <c r="H170" t="s">
        <v>265</v>
      </c>
      <c r="I170" s="16">
        <v>45846</v>
      </c>
      <c r="J170" s="16">
        <v>45846</v>
      </c>
      <c r="K170" t="s">
        <v>5406</v>
      </c>
      <c r="L170">
        <v>1213130</v>
      </c>
      <c r="M170" t="s">
        <v>314</v>
      </c>
      <c r="N170" s="16">
        <v>45845</v>
      </c>
      <c r="O170" s="16">
        <v>45846</v>
      </c>
      <c r="P170">
        <v>10014619</v>
      </c>
      <c r="Q170" t="s">
        <v>313</v>
      </c>
      <c r="R170">
        <v>0</v>
      </c>
      <c r="S170" t="s">
        <v>347</v>
      </c>
      <c r="T170" t="s">
        <v>291</v>
      </c>
      <c r="U170">
        <v>11544158</v>
      </c>
      <c r="V170" s="16">
        <v>45699</v>
      </c>
      <c r="W170" s="16">
        <v>45846</v>
      </c>
      <c r="X170" s="16">
        <v>45846</v>
      </c>
      <c r="Y170">
        <v>0</v>
      </c>
      <c r="Z170">
        <v>1290900</v>
      </c>
      <c r="AA170" t="s">
        <v>1568</v>
      </c>
      <c r="AB170" t="s">
        <v>245</v>
      </c>
      <c r="AC170" t="s">
        <v>121</v>
      </c>
      <c r="AD170" t="s">
        <v>255</v>
      </c>
      <c r="AE170" t="str">
        <f>IF(B170&gt;0,IF(MID(H170,1,3)="CTE","CERRADO",IF(MID(H170,1,3)="CER","CERRADO",IF(MID(F170,1,4)="REPR","REPROGRAMADO",IF(K170&lt;&gt;'PLAN SEMANAL'!$A$2,"REPROGRAMADO","ABIERTO")))),"")</f>
        <v>CERRADO</v>
      </c>
      <c r="AI170">
        <f>IF(B170&gt;0,(SUMIFS('IW49 PLAN SEMANAL'!H:H,'IW49 PLAN SEMANAL'!A:A,'IW38 PLAN SEMANAL'!B170)),"")</f>
        <v>1</v>
      </c>
      <c r="AJ170" t="str">
        <f t="shared" si="4"/>
        <v>Backlog</v>
      </c>
      <c r="AL170" t="str">
        <f t="shared" si="5"/>
        <v/>
      </c>
    </row>
    <row r="171" spans="1:38" x14ac:dyDescent="0.35">
      <c r="A171" t="s">
        <v>209</v>
      </c>
      <c r="B171">
        <v>6563146</v>
      </c>
      <c r="C171" t="s">
        <v>129</v>
      </c>
      <c r="D171" t="s">
        <v>1553</v>
      </c>
      <c r="E171" t="s">
        <v>310</v>
      </c>
      <c r="F171" t="s">
        <v>259</v>
      </c>
      <c r="H171" t="s">
        <v>415</v>
      </c>
      <c r="I171" s="16">
        <v>45846</v>
      </c>
      <c r="J171" s="16">
        <v>45846</v>
      </c>
      <c r="K171" t="s">
        <v>5406</v>
      </c>
      <c r="L171">
        <v>1215152</v>
      </c>
      <c r="M171" t="s">
        <v>280</v>
      </c>
      <c r="N171" s="16">
        <v>45847</v>
      </c>
      <c r="O171" s="16">
        <v>45847</v>
      </c>
      <c r="P171">
        <v>10014630</v>
      </c>
      <c r="Q171" t="s">
        <v>209</v>
      </c>
      <c r="R171">
        <v>0</v>
      </c>
      <c r="S171" t="s">
        <v>343</v>
      </c>
      <c r="T171" t="s">
        <v>291</v>
      </c>
      <c r="U171">
        <v>11551032</v>
      </c>
      <c r="V171" s="16">
        <v>45695</v>
      </c>
      <c r="W171" s="16">
        <v>45847</v>
      </c>
      <c r="X171" s="16">
        <v>45847</v>
      </c>
      <c r="Y171">
        <v>0</v>
      </c>
      <c r="Z171">
        <v>1290900</v>
      </c>
      <c r="AA171" t="s">
        <v>1568</v>
      </c>
      <c r="AB171" t="s">
        <v>246</v>
      </c>
      <c r="AC171" t="s">
        <v>121</v>
      </c>
      <c r="AD171" t="s">
        <v>255</v>
      </c>
      <c r="AE171" t="str">
        <f>IF(B171&gt;0,IF(MID(H171,1,3)="CTE","CERRADO",IF(MID(H171,1,3)="CER","CERRADO",IF(MID(F171,1,4)="REPR","REPROGRAMADO",IF(K171&lt;&gt;'PLAN SEMANAL'!$A$2,"REPROGRAMADO","ABIERTO")))),"")</f>
        <v>CERRADO</v>
      </c>
      <c r="AI171">
        <f>IF(B171&gt;0,(SUMIFS('IW49 PLAN SEMANAL'!H:H,'IW49 PLAN SEMANAL'!A:A,'IW38 PLAN SEMANAL'!B171)),"")</f>
        <v>8</v>
      </c>
      <c r="AJ171" t="str">
        <f t="shared" si="4"/>
        <v>Backlog</v>
      </c>
      <c r="AL171" t="str">
        <f t="shared" si="5"/>
        <v/>
      </c>
    </row>
    <row r="172" spans="1:38" x14ac:dyDescent="0.35">
      <c r="A172" t="s">
        <v>173</v>
      </c>
      <c r="B172">
        <v>6561773</v>
      </c>
      <c r="C172" t="s">
        <v>123</v>
      </c>
      <c r="D172" t="s">
        <v>1529</v>
      </c>
      <c r="E172" t="s">
        <v>310</v>
      </c>
      <c r="F172" t="s">
        <v>259</v>
      </c>
      <c r="H172" t="s">
        <v>265</v>
      </c>
      <c r="I172" s="16">
        <v>45850</v>
      </c>
      <c r="J172" s="16">
        <v>45850</v>
      </c>
      <c r="K172" t="s">
        <v>5406</v>
      </c>
      <c r="L172">
        <v>1210101</v>
      </c>
      <c r="M172" t="s">
        <v>341</v>
      </c>
      <c r="N172" s="16">
        <v>45849</v>
      </c>
      <c r="O172" s="16">
        <v>45849</v>
      </c>
      <c r="P172">
        <v>10014656</v>
      </c>
      <c r="Q172" t="s">
        <v>173</v>
      </c>
      <c r="R172">
        <v>0</v>
      </c>
      <c r="S172" t="s">
        <v>342</v>
      </c>
      <c r="T172" t="s">
        <v>5938</v>
      </c>
      <c r="U172">
        <v>11549798</v>
      </c>
      <c r="V172" s="16">
        <v>45692</v>
      </c>
      <c r="W172" s="16">
        <v>45849</v>
      </c>
      <c r="X172" s="16">
        <v>45851</v>
      </c>
      <c r="Y172">
        <v>0</v>
      </c>
      <c r="Z172">
        <v>1290900</v>
      </c>
      <c r="AA172" t="s">
        <v>1568</v>
      </c>
      <c r="AB172" t="s">
        <v>248</v>
      </c>
      <c r="AC172" t="s">
        <v>121</v>
      </c>
      <c r="AD172" t="s">
        <v>255</v>
      </c>
      <c r="AE172" t="str">
        <f>IF(B172&gt;0,IF(MID(H172,1,3)="CTE","CERRADO",IF(MID(H172,1,3)="CER","CERRADO",IF(MID(F172,1,4)="REPR","REPROGRAMADO",IF(K172&lt;&gt;'PLAN SEMANAL'!$A$2,"REPROGRAMADO","ABIERTO")))),"")</f>
        <v>CERRADO</v>
      </c>
      <c r="AI172">
        <f>IF(B172&gt;0,(SUMIFS('IW49 PLAN SEMANAL'!H:H,'IW49 PLAN SEMANAL'!A:A,'IW38 PLAN SEMANAL'!B172)),"")</f>
        <v>6</v>
      </c>
      <c r="AJ172" t="str">
        <f t="shared" si="4"/>
        <v>Backlog</v>
      </c>
      <c r="AL172" t="str">
        <f t="shared" si="5"/>
        <v/>
      </c>
    </row>
    <row r="173" spans="1:38" x14ac:dyDescent="0.35">
      <c r="A173" t="s">
        <v>173</v>
      </c>
      <c r="B173">
        <v>6556891</v>
      </c>
      <c r="C173" t="s">
        <v>123</v>
      </c>
      <c r="D173" t="s">
        <v>1508</v>
      </c>
      <c r="E173" t="s">
        <v>310</v>
      </c>
      <c r="F173" t="s">
        <v>259</v>
      </c>
      <c r="H173" t="s">
        <v>260</v>
      </c>
      <c r="I173" s="16">
        <v>45850</v>
      </c>
      <c r="J173" s="16">
        <v>45850</v>
      </c>
      <c r="K173" t="s">
        <v>5406</v>
      </c>
      <c r="L173">
        <v>1210101</v>
      </c>
      <c r="M173" t="s">
        <v>341</v>
      </c>
      <c r="N173" s="16">
        <v>45849</v>
      </c>
      <c r="O173" s="16">
        <v>45849</v>
      </c>
      <c r="P173">
        <v>10014656</v>
      </c>
      <c r="Q173" t="s">
        <v>173</v>
      </c>
      <c r="R173">
        <v>1179.8699999999999</v>
      </c>
      <c r="S173" t="s">
        <v>296</v>
      </c>
      <c r="T173" t="s">
        <v>5938</v>
      </c>
      <c r="U173">
        <v>11541889</v>
      </c>
      <c r="V173" s="16">
        <v>45683</v>
      </c>
      <c r="W173" s="16">
        <v>45849</v>
      </c>
      <c r="X173" s="16">
        <v>45851</v>
      </c>
      <c r="Y173">
        <v>1179.8699999999999</v>
      </c>
      <c r="Z173">
        <v>1290900</v>
      </c>
      <c r="AA173" t="s">
        <v>1568</v>
      </c>
      <c r="AB173" t="s">
        <v>248</v>
      </c>
      <c r="AC173" t="s">
        <v>121</v>
      </c>
      <c r="AD173" t="s">
        <v>255</v>
      </c>
      <c r="AE173" t="str">
        <f>IF(B173&gt;0,IF(MID(H173,1,3)="CTE","CERRADO",IF(MID(H173,1,3)="CER","CERRADO",IF(MID(F173,1,4)="REPR","REPROGRAMADO",IF(K173&lt;&gt;'PLAN SEMANAL'!$A$2,"REPROGRAMADO","ABIERTO")))),"")</f>
        <v>CERRADO</v>
      </c>
      <c r="AI173">
        <f>IF(B173&gt;0,(SUMIFS('IW49 PLAN SEMANAL'!H:H,'IW49 PLAN SEMANAL'!A:A,'IW38 PLAN SEMANAL'!B173)),"")</f>
        <v>4</v>
      </c>
      <c r="AJ173" t="str">
        <f t="shared" si="4"/>
        <v>Backlog</v>
      </c>
      <c r="AL173" t="str">
        <f t="shared" si="5"/>
        <v/>
      </c>
    </row>
    <row r="174" spans="1:38" x14ac:dyDescent="0.35">
      <c r="A174" t="s">
        <v>173</v>
      </c>
      <c r="B174">
        <v>6556855</v>
      </c>
      <c r="C174" t="s">
        <v>123</v>
      </c>
      <c r="D174" t="s">
        <v>1510</v>
      </c>
      <c r="E174" t="s">
        <v>310</v>
      </c>
      <c r="F174" t="s">
        <v>259</v>
      </c>
      <c r="H174" t="s">
        <v>260</v>
      </c>
      <c r="I174" s="16">
        <v>45850</v>
      </c>
      <c r="J174" s="16">
        <v>45850</v>
      </c>
      <c r="K174" t="s">
        <v>5406</v>
      </c>
      <c r="L174">
        <v>1210101</v>
      </c>
      <c r="M174" t="s">
        <v>341</v>
      </c>
      <c r="N174" s="16">
        <v>45849</v>
      </c>
      <c r="O174" s="16">
        <v>45849</v>
      </c>
      <c r="P174">
        <v>10014656</v>
      </c>
      <c r="Q174" t="s">
        <v>173</v>
      </c>
      <c r="R174">
        <v>9677.66</v>
      </c>
      <c r="S174" t="s">
        <v>296</v>
      </c>
      <c r="T174" t="s">
        <v>5938</v>
      </c>
      <c r="U174">
        <v>11541604</v>
      </c>
      <c r="V174" s="16">
        <v>45683</v>
      </c>
      <c r="W174" s="16">
        <v>45849</v>
      </c>
      <c r="X174" s="16">
        <v>45851</v>
      </c>
      <c r="Y174">
        <v>9677.66</v>
      </c>
      <c r="Z174">
        <v>1290900</v>
      </c>
      <c r="AA174" t="s">
        <v>1568</v>
      </c>
      <c r="AB174" t="s">
        <v>248</v>
      </c>
      <c r="AC174" t="s">
        <v>121</v>
      </c>
      <c r="AD174" t="s">
        <v>255</v>
      </c>
      <c r="AE174" t="str">
        <f>IF(B174&gt;0,IF(MID(H174,1,3)="CTE","CERRADO",IF(MID(H174,1,3)="CER","CERRADO",IF(MID(F174,1,4)="REPR","REPROGRAMADO",IF(K174&lt;&gt;'PLAN SEMANAL'!$A$2,"REPROGRAMADO","ABIERTO")))),"")</f>
        <v>CERRADO</v>
      </c>
      <c r="AI174">
        <f>IF(B174&gt;0,(SUMIFS('IW49 PLAN SEMANAL'!H:H,'IW49 PLAN SEMANAL'!A:A,'IW38 PLAN SEMANAL'!B174)),"")</f>
        <v>12</v>
      </c>
      <c r="AJ174" t="str">
        <f t="shared" si="4"/>
        <v>Backlog</v>
      </c>
      <c r="AL174" t="str">
        <f t="shared" si="5"/>
        <v/>
      </c>
    </row>
    <row r="175" spans="1:38" x14ac:dyDescent="0.35">
      <c r="A175" t="s">
        <v>210</v>
      </c>
      <c r="B175">
        <v>6556782</v>
      </c>
      <c r="C175" t="s">
        <v>129</v>
      </c>
      <c r="D175" t="s">
        <v>7451</v>
      </c>
      <c r="E175" t="s">
        <v>251</v>
      </c>
      <c r="F175" t="s">
        <v>259</v>
      </c>
      <c r="H175" t="s">
        <v>265</v>
      </c>
      <c r="I175" s="16">
        <v>45845</v>
      </c>
      <c r="J175" s="16">
        <v>45845</v>
      </c>
      <c r="K175" t="s">
        <v>5406</v>
      </c>
      <c r="L175">
        <v>1213130</v>
      </c>
      <c r="M175" t="s">
        <v>395</v>
      </c>
      <c r="N175" s="16">
        <v>45845</v>
      </c>
      <c r="O175" s="16">
        <v>45845</v>
      </c>
      <c r="P175">
        <v>10014608</v>
      </c>
      <c r="Q175" t="s">
        <v>210</v>
      </c>
      <c r="R175">
        <v>0</v>
      </c>
      <c r="S175" t="s">
        <v>343</v>
      </c>
      <c r="T175" t="s">
        <v>291</v>
      </c>
      <c r="U175">
        <v>11545150</v>
      </c>
      <c r="V175" s="16">
        <v>45683</v>
      </c>
      <c r="W175" s="16">
        <v>45846</v>
      </c>
      <c r="X175" s="16">
        <v>45846</v>
      </c>
      <c r="Y175">
        <v>0</v>
      </c>
      <c r="Z175">
        <v>1290900</v>
      </c>
      <c r="AA175" t="s">
        <v>1568</v>
      </c>
      <c r="AB175" t="s">
        <v>245</v>
      </c>
      <c r="AC175" t="s">
        <v>121</v>
      </c>
      <c r="AD175" t="s">
        <v>255</v>
      </c>
      <c r="AE175" t="str">
        <f>IF(B175&gt;0,IF(MID(H175,1,3)="CTE","CERRADO",IF(MID(H175,1,3)="CER","CERRADO",IF(MID(F175,1,4)="REPR","REPROGRAMADO",IF(K175&lt;&gt;'PLAN SEMANAL'!$A$2,"REPROGRAMADO","ABIERTO")))),"")</f>
        <v>CERRADO</v>
      </c>
      <c r="AI175">
        <f>IF(B175&gt;0,(SUMIFS('IW49 PLAN SEMANAL'!H:H,'IW49 PLAN SEMANAL'!A:A,'IW38 PLAN SEMANAL'!B175)),"")</f>
        <v>3</v>
      </c>
      <c r="AJ175" t="str">
        <f t="shared" si="4"/>
        <v/>
      </c>
      <c r="AL175" t="str">
        <f t="shared" si="5"/>
        <v/>
      </c>
    </row>
    <row r="176" spans="1:38" x14ac:dyDescent="0.35">
      <c r="A176" t="s">
        <v>284</v>
      </c>
      <c r="B176">
        <v>6554028</v>
      </c>
      <c r="C176" t="s">
        <v>123</v>
      </c>
      <c r="D176" t="s">
        <v>7625</v>
      </c>
      <c r="E176" t="s">
        <v>251</v>
      </c>
      <c r="F176" t="s">
        <v>259</v>
      </c>
      <c r="H176" t="s">
        <v>260</v>
      </c>
      <c r="I176" s="16">
        <v>45850</v>
      </c>
      <c r="J176" s="16">
        <v>45850</v>
      </c>
      <c r="K176" t="s">
        <v>5406</v>
      </c>
      <c r="L176">
        <v>1212120</v>
      </c>
      <c r="M176" t="s">
        <v>285</v>
      </c>
      <c r="N176" s="16">
        <v>45852</v>
      </c>
      <c r="O176" s="16">
        <v>45852</v>
      </c>
      <c r="P176">
        <v>10014654</v>
      </c>
      <c r="Q176" t="s">
        <v>284</v>
      </c>
      <c r="R176">
        <v>21337.4</v>
      </c>
      <c r="S176" t="s">
        <v>7626</v>
      </c>
      <c r="T176" t="s">
        <v>1203</v>
      </c>
      <c r="U176">
        <v>11542264</v>
      </c>
      <c r="V176" s="16">
        <v>45679</v>
      </c>
      <c r="W176" s="16">
        <v>45854</v>
      </c>
      <c r="X176" s="16">
        <v>45854</v>
      </c>
      <c r="Y176">
        <v>21337.4</v>
      </c>
      <c r="Z176">
        <v>1290900</v>
      </c>
      <c r="AA176" t="s">
        <v>1568</v>
      </c>
      <c r="AB176" t="s">
        <v>247</v>
      </c>
      <c r="AC176" t="s">
        <v>121</v>
      </c>
      <c r="AD176" t="s">
        <v>255</v>
      </c>
      <c r="AE176" t="str">
        <f>IF(B176&gt;0,IF(MID(H176,1,3)="CTE","CERRADO",IF(MID(H176,1,3)="CER","CERRADO",IF(MID(F176,1,4)="REPR","REPROGRAMADO",IF(K176&lt;&gt;'PLAN SEMANAL'!$A$2,"REPROGRAMADO","ABIERTO")))),"")</f>
        <v>CERRADO</v>
      </c>
      <c r="AI176">
        <f>IF(B176&gt;0,(SUMIFS('IW49 PLAN SEMANAL'!H:H,'IW49 PLAN SEMANAL'!A:A,'IW38 PLAN SEMANAL'!B176)),"")</f>
        <v>18</v>
      </c>
      <c r="AJ176" t="str">
        <f t="shared" si="4"/>
        <v>Componente</v>
      </c>
      <c r="AL176" t="str">
        <f t="shared" si="5"/>
        <v/>
      </c>
    </row>
    <row r="177" spans="1:38" x14ac:dyDescent="0.35">
      <c r="A177" t="s">
        <v>284</v>
      </c>
      <c r="B177">
        <v>6554027</v>
      </c>
      <c r="C177" t="s">
        <v>123</v>
      </c>
      <c r="D177" t="s">
        <v>7627</v>
      </c>
      <c r="E177" t="s">
        <v>251</v>
      </c>
      <c r="F177" t="s">
        <v>259</v>
      </c>
      <c r="H177" t="s">
        <v>260</v>
      </c>
      <c r="I177" s="16">
        <v>45850</v>
      </c>
      <c r="J177" s="16">
        <v>45850</v>
      </c>
      <c r="K177" t="s">
        <v>5406</v>
      </c>
      <c r="L177">
        <v>1212120</v>
      </c>
      <c r="M177" t="s">
        <v>285</v>
      </c>
      <c r="N177" s="16">
        <v>45852</v>
      </c>
      <c r="O177" s="16">
        <v>45852</v>
      </c>
      <c r="P177">
        <v>10014654</v>
      </c>
      <c r="Q177" t="s">
        <v>284</v>
      </c>
      <c r="R177">
        <v>20913.7</v>
      </c>
      <c r="S177" t="s">
        <v>7626</v>
      </c>
      <c r="T177" t="s">
        <v>1203</v>
      </c>
      <c r="U177">
        <v>11542233</v>
      </c>
      <c r="V177" s="16">
        <v>45679</v>
      </c>
      <c r="W177" s="16">
        <v>45854</v>
      </c>
      <c r="X177" s="16">
        <v>45854</v>
      </c>
      <c r="Y177">
        <v>20913.7</v>
      </c>
      <c r="Z177">
        <v>1290900</v>
      </c>
      <c r="AA177" t="s">
        <v>1568</v>
      </c>
      <c r="AB177" t="s">
        <v>247</v>
      </c>
      <c r="AC177" t="s">
        <v>121</v>
      </c>
      <c r="AD177" t="s">
        <v>255</v>
      </c>
      <c r="AE177" t="str">
        <f>IF(B177&gt;0,IF(MID(H177,1,3)="CTE","CERRADO",IF(MID(H177,1,3)="CER","CERRADO",IF(MID(F177,1,4)="REPR","REPROGRAMADO",IF(K177&lt;&gt;'PLAN SEMANAL'!$A$2,"REPROGRAMADO","ABIERTO")))),"")</f>
        <v>CERRADO</v>
      </c>
      <c r="AI177">
        <f>IF(B177&gt;0,(SUMIFS('IW49 PLAN SEMANAL'!H:H,'IW49 PLAN SEMANAL'!A:A,'IW38 PLAN SEMANAL'!B177)),"")</f>
        <v>18</v>
      </c>
      <c r="AJ177" t="str">
        <f t="shared" si="4"/>
        <v>Componente</v>
      </c>
      <c r="AL177" t="str">
        <f t="shared" si="5"/>
        <v/>
      </c>
    </row>
    <row r="178" spans="1:38" x14ac:dyDescent="0.35">
      <c r="A178" t="s">
        <v>148</v>
      </c>
      <c r="B178">
        <v>6551553</v>
      </c>
      <c r="C178" t="s">
        <v>129</v>
      </c>
      <c r="D178" t="s">
        <v>1443</v>
      </c>
      <c r="E178" t="s">
        <v>310</v>
      </c>
      <c r="F178" t="s">
        <v>259</v>
      </c>
      <c r="H178" t="s">
        <v>336</v>
      </c>
      <c r="I178" s="16">
        <v>45849</v>
      </c>
      <c r="J178" s="16">
        <v>45849</v>
      </c>
      <c r="K178" t="s">
        <v>5406</v>
      </c>
      <c r="L178">
        <v>1213130</v>
      </c>
      <c r="M178" t="s">
        <v>297</v>
      </c>
      <c r="P178">
        <v>10014617</v>
      </c>
      <c r="Q178" t="s">
        <v>148</v>
      </c>
      <c r="R178">
        <v>0</v>
      </c>
      <c r="S178" t="s">
        <v>343</v>
      </c>
      <c r="T178" t="s">
        <v>3891</v>
      </c>
      <c r="U178">
        <v>11470302</v>
      </c>
      <c r="V178" s="16">
        <v>45671</v>
      </c>
      <c r="W178" s="16">
        <v>45849</v>
      </c>
      <c r="X178" s="16">
        <v>45845</v>
      </c>
      <c r="Y178">
        <v>0</v>
      </c>
      <c r="Z178">
        <v>1290900</v>
      </c>
      <c r="AA178" t="s">
        <v>1568</v>
      </c>
      <c r="AB178" t="s">
        <v>245</v>
      </c>
      <c r="AC178" t="s">
        <v>121</v>
      </c>
      <c r="AD178" t="s">
        <v>255</v>
      </c>
      <c r="AE178" t="str">
        <f>IF(B178&gt;0,IF(MID(H178,1,3)="CTE","CERRADO",IF(MID(H178,1,3)="CER","CERRADO",IF(MID(F178,1,4)="REPR","REPROGRAMADO",IF(K178&lt;&gt;'PLAN SEMANAL'!$A$2,"REPROGRAMADO","ABIERTO")))),"")</f>
        <v>ABIERTO</v>
      </c>
      <c r="AI178">
        <f>IF(B178&gt;0,(SUMIFS('IW49 PLAN SEMANAL'!H:H,'IW49 PLAN SEMANAL'!A:A,'IW38 PLAN SEMANAL'!B178)),"")</f>
        <v>6</v>
      </c>
      <c r="AJ178" t="str">
        <f t="shared" si="4"/>
        <v>Backlog</v>
      </c>
      <c r="AL178" t="str">
        <f t="shared" si="5"/>
        <v/>
      </c>
    </row>
    <row r="179" spans="1:38" x14ac:dyDescent="0.35">
      <c r="A179" t="s">
        <v>210</v>
      </c>
      <c r="B179">
        <v>6551217</v>
      </c>
      <c r="C179" t="s">
        <v>129</v>
      </c>
      <c r="D179" t="s">
        <v>1391</v>
      </c>
      <c r="E179" t="s">
        <v>310</v>
      </c>
      <c r="F179" t="s">
        <v>259</v>
      </c>
      <c r="H179" t="s">
        <v>265</v>
      </c>
      <c r="I179" s="16">
        <v>45845</v>
      </c>
      <c r="J179" s="16">
        <v>45845</v>
      </c>
      <c r="K179" t="s">
        <v>5406</v>
      </c>
      <c r="L179">
        <v>1213130</v>
      </c>
      <c r="M179" t="s">
        <v>395</v>
      </c>
      <c r="N179" s="16">
        <v>45845</v>
      </c>
      <c r="O179" s="16">
        <v>45845</v>
      </c>
      <c r="P179">
        <v>10014608</v>
      </c>
      <c r="Q179" t="s">
        <v>210</v>
      </c>
      <c r="R179">
        <v>0</v>
      </c>
      <c r="S179" t="s">
        <v>329</v>
      </c>
      <c r="T179" t="s">
        <v>291</v>
      </c>
      <c r="U179">
        <v>11514265</v>
      </c>
      <c r="V179" s="16">
        <v>45670</v>
      </c>
      <c r="W179" s="16">
        <v>45846</v>
      </c>
      <c r="X179" s="16">
        <v>45846</v>
      </c>
      <c r="Y179">
        <v>0</v>
      </c>
      <c r="Z179">
        <v>1290900</v>
      </c>
      <c r="AA179" t="s">
        <v>1568</v>
      </c>
      <c r="AB179" t="s">
        <v>245</v>
      </c>
      <c r="AC179" t="s">
        <v>121</v>
      </c>
      <c r="AD179" t="s">
        <v>255</v>
      </c>
      <c r="AE179" t="str">
        <f>IF(B179&gt;0,IF(MID(H179,1,3)="CTE","CERRADO",IF(MID(H179,1,3)="CER","CERRADO",IF(MID(F179,1,4)="REPR","REPROGRAMADO",IF(K179&lt;&gt;'PLAN SEMANAL'!$A$2,"REPROGRAMADO","ABIERTO")))),"")</f>
        <v>CERRADO</v>
      </c>
      <c r="AI179">
        <f>IF(B179&gt;0,(SUMIFS('IW49 PLAN SEMANAL'!H:H,'IW49 PLAN SEMANAL'!A:A,'IW38 PLAN SEMANAL'!B179)),"")</f>
        <v>2</v>
      </c>
      <c r="AJ179" t="str">
        <f t="shared" si="4"/>
        <v>Backlog</v>
      </c>
      <c r="AL179" t="str">
        <f t="shared" si="5"/>
        <v/>
      </c>
    </row>
    <row r="180" spans="1:38" x14ac:dyDescent="0.35">
      <c r="A180" t="s">
        <v>240</v>
      </c>
      <c r="B180">
        <v>6551216</v>
      </c>
      <c r="C180" t="s">
        <v>129</v>
      </c>
      <c r="D180" t="s">
        <v>1391</v>
      </c>
      <c r="E180" t="s">
        <v>310</v>
      </c>
      <c r="F180" t="s">
        <v>259</v>
      </c>
      <c r="H180" t="s">
        <v>3451</v>
      </c>
      <c r="I180" s="16">
        <v>45850</v>
      </c>
      <c r="J180" s="16">
        <v>45850</v>
      </c>
      <c r="K180" t="s">
        <v>5406</v>
      </c>
      <c r="L180">
        <v>1213130</v>
      </c>
      <c r="M180" t="s">
        <v>304</v>
      </c>
      <c r="P180">
        <v>10014607</v>
      </c>
      <c r="Q180" t="s">
        <v>240</v>
      </c>
      <c r="R180">
        <v>0</v>
      </c>
      <c r="S180" t="s">
        <v>329</v>
      </c>
      <c r="T180" t="s">
        <v>262</v>
      </c>
      <c r="U180">
        <v>11514253</v>
      </c>
      <c r="V180" s="16">
        <v>45670</v>
      </c>
      <c r="W180" s="16">
        <v>45851</v>
      </c>
      <c r="X180" s="16">
        <v>45851</v>
      </c>
      <c r="Y180">
        <v>0</v>
      </c>
      <c r="Z180">
        <v>1290900</v>
      </c>
      <c r="AA180" t="s">
        <v>1568</v>
      </c>
      <c r="AB180" t="s">
        <v>245</v>
      </c>
      <c r="AC180" t="s">
        <v>121</v>
      </c>
      <c r="AD180" t="s">
        <v>255</v>
      </c>
      <c r="AE180" t="str">
        <f>IF(B180&gt;0,IF(MID(H180,1,3)="CTE","CERRADO",IF(MID(H180,1,3)="CER","CERRADO",IF(MID(F180,1,4)="REPR","REPROGRAMADO",IF(K180&lt;&gt;'PLAN SEMANAL'!$A$2,"REPROGRAMADO","ABIERTO")))),"")</f>
        <v>CERRADO</v>
      </c>
      <c r="AI180">
        <f>IF(B180&gt;0,(SUMIFS('IW49 PLAN SEMANAL'!H:H,'IW49 PLAN SEMANAL'!A:A,'IW38 PLAN SEMANAL'!B180)),"")</f>
        <v>2</v>
      </c>
      <c r="AJ180" t="str">
        <f t="shared" si="4"/>
        <v>Backlog</v>
      </c>
      <c r="AL180" t="str">
        <f t="shared" si="5"/>
        <v/>
      </c>
    </row>
    <row r="181" spans="1:38" x14ac:dyDescent="0.35">
      <c r="A181" t="s">
        <v>227</v>
      </c>
      <c r="B181">
        <v>6551215</v>
      </c>
      <c r="C181" t="s">
        <v>129</v>
      </c>
      <c r="D181" t="s">
        <v>1391</v>
      </c>
      <c r="E181" t="s">
        <v>310</v>
      </c>
      <c r="F181" t="s">
        <v>259</v>
      </c>
      <c r="H181" t="s">
        <v>336</v>
      </c>
      <c r="I181" s="16">
        <v>45850</v>
      </c>
      <c r="J181" s="16">
        <v>45850</v>
      </c>
      <c r="K181" t="s">
        <v>5406</v>
      </c>
      <c r="L181">
        <v>1213130</v>
      </c>
      <c r="M181" t="s">
        <v>305</v>
      </c>
      <c r="P181">
        <v>10014606</v>
      </c>
      <c r="Q181" t="s">
        <v>227</v>
      </c>
      <c r="R181">
        <v>0</v>
      </c>
      <c r="S181" t="s">
        <v>329</v>
      </c>
      <c r="T181" t="s">
        <v>291</v>
      </c>
      <c r="U181">
        <v>11514252</v>
      </c>
      <c r="V181" s="16">
        <v>45670</v>
      </c>
      <c r="W181" s="16">
        <v>45850</v>
      </c>
      <c r="X181" s="16">
        <v>45848</v>
      </c>
      <c r="Y181">
        <v>0</v>
      </c>
      <c r="Z181">
        <v>1290900</v>
      </c>
      <c r="AA181" t="s">
        <v>1568</v>
      </c>
      <c r="AB181" t="s">
        <v>245</v>
      </c>
      <c r="AC181" t="s">
        <v>121</v>
      </c>
      <c r="AD181" t="s">
        <v>255</v>
      </c>
      <c r="AE181" t="str">
        <f>IF(B181&gt;0,IF(MID(H181,1,3)="CTE","CERRADO",IF(MID(H181,1,3)="CER","CERRADO",IF(MID(F181,1,4)="REPR","REPROGRAMADO",IF(K181&lt;&gt;'PLAN SEMANAL'!$A$2,"REPROGRAMADO","ABIERTO")))),"")</f>
        <v>ABIERTO</v>
      </c>
      <c r="AI181">
        <f>IF(B181&gt;0,(SUMIFS('IW49 PLAN SEMANAL'!H:H,'IW49 PLAN SEMANAL'!A:A,'IW38 PLAN SEMANAL'!B181)),"")</f>
        <v>2</v>
      </c>
      <c r="AJ181" t="str">
        <f t="shared" si="4"/>
        <v>Backlog</v>
      </c>
      <c r="AL181" t="str">
        <f t="shared" si="5"/>
        <v/>
      </c>
    </row>
    <row r="182" spans="1:38" x14ac:dyDescent="0.35">
      <c r="A182" t="s">
        <v>419</v>
      </c>
      <c r="B182">
        <v>6551214</v>
      </c>
      <c r="C182" t="s">
        <v>129</v>
      </c>
      <c r="D182" t="s">
        <v>1391</v>
      </c>
      <c r="E182" t="s">
        <v>310</v>
      </c>
      <c r="F182" t="s">
        <v>259</v>
      </c>
      <c r="H182" t="s">
        <v>265</v>
      </c>
      <c r="I182" s="16">
        <v>45846</v>
      </c>
      <c r="J182" s="16">
        <v>45846</v>
      </c>
      <c r="K182" t="s">
        <v>5406</v>
      </c>
      <c r="L182">
        <v>1213130</v>
      </c>
      <c r="M182" t="s">
        <v>420</v>
      </c>
      <c r="N182" s="16">
        <v>45846</v>
      </c>
      <c r="O182" s="16">
        <v>45846</v>
      </c>
      <c r="P182">
        <v>10014605</v>
      </c>
      <c r="Q182" t="s">
        <v>419</v>
      </c>
      <c r="R182">
        <v>0</v>
      </c>
      <c r="S182" t="s">
        <v>329</v>
      </c>
      <c r="T182" t="s">
        <v>291</v>
      </c>
      <c r="U182">
        <v>11514251</v>
      </c>
      <c r="V182" s="16">
        <v>45670</v>
      </c>
      <c r="W182" s="16">
        <v>45847</v>
      </c>
      <c r="X182" s="16">
        <v>45847</v>
      </c>
      <c r="Y182">
        <v>0</v>
      </c>
      <c r="Z182">
        <v>1290900</v>
      </c>
      <c r="AA182" t="s">
        <v>1568</v>
      </c>
      <c r="AB182" t="s">
        <v>245</v>
      </c>
      <c r="AC182" t="s">
        <v>121</v>
      </c>
      <c r="AD182" t="s">
        <v>255</v>
      </c>
      <c r="AE182" t="str">
        <f>IF(B182&gt;0,IF(MID(H182,1,3)="CTE","CERRADO",IF(MID(H182,1,3)="CER","CERRADO",IF(MID(F182,1,4)="REPR","REPROGRAMADO",IF(K182&lt;&gt;'PLAN SEMANAL'!$A$2,"REPROGRAMADO","ABIERTO")))),"")</f>
        <v>CERRADO</v>
      </c>
      <c r="AI182">
        <f>IF(B182&gt;0,(SUMIFS('IW49 PLAN SEMANAL'!H:H,'IW49 PLAN SEMANAL'!A:A,'IW38 PLAN SEMANAL'!B182)),"")</f>
        <v>2</v>
      </c>
      <c r="AJ182" t="str">
        <f t="shared" si="4"/>
        <v>Backlog</v>
      </c>
      <c r="AL182" t="str">
        <f t="shared" si="5"/>
        <v/>
      </c>
    </row>
    <row r="183" spans="1:38" x14ac:dyDescent="0.35">
      <c r="A183" t="s">
        <v>419</v>
      </c>
      <c r="B183">
        <v>6541561</v>
      </c>
      <c r="C183" t="s">
        <v>129</v>
      </c>
      <c r="D183" t="s">
        <v>4093</v>
      </c>
      <c r="E183" t="s">
        <v>251</v>
      </c>
      <c r="F183" t="s">
        <v>259</v>
      </c>
      <c r="H183" t="s">
        <v>8313</v>
      </c>
      <c r="I183" s="16">
        <v>45846</v>
      </c>
      <c r="J183" s="16">
        <v>45846</v>
      </c>
      <c r="K183" t="s">
        <v>5406</v>
      </c>
      <c r="L183">
        <v>1213130</v>
      </c>
      <c r="M183" t="s">
        <v>420</v>
      </c>
      <c r="N183" s="16">
        <v>45846</v>
      </c>
      <c r="O183" s="16">
        <v>45847</v>
      </c>
      <c r="P183">
        <v>10014605</v>
      </c>
      <c r="Q183" t="s">
        <v>419</v>
      </c>
      <c r="R183">
        <v>42547.31</v>
      </c>
      <c r="S183" t="s">
        <v>1496</v>
      </c>
      <c r="T183" t="s">
        <v>291</v>
      </c>
      <c r="U183">
        <v>11529824</v>
      </c>
      <c r="V183" s="16">
        <v>45669</v>
      </c>
      <c r="W183" s="16">
        <v>45847</v>
      </c>
      <c r="X183" s="16">
        <v>45847</v>
      </c>
      <c r="Y183">
        <v>42547.31</v>
      </c>
      <c r="Z183">
        <v>1290900</v>
      </c>
      <c r="AA183" t="s">
        <v>1568</v>
      </c>
      <c r="AB183" t="s">
        <v>245</v>
      </c>
      <c r="AC183" t="s">
        <v>121</v>
      </c>
      <c r="AD183" t="s">
        <v>255</v>
      </c>
      <c r="AE183" t="str">
        <f>IF(B183&gt;0,IF(MID(H183,1,3)="CTE","CERRADO",IF(MID(H183,1,3)="CER","CERRADO",IF(MID(F183,1,4)="REPR","REPROGRAMADO",IF(K183&lt;&gt;'PLAN SEMANAL'!$A$2,"REPROGRAMADO","ABIERTO")))),"")</f>
        <v>CERRADO</v>
      </c>
      <c r="AI183">
        <f>IF(B183&gt;0,(SUMIFS('IW49 PLAN SEMANAL'!H:H,'IW49 PLAN SEMANAL'!A:A,'IW38 PLAN SEMANAL'!B183)),"")</f>
        <v>10</v>
      </c>
      <c r="AJ183" t="str">
        <f t="shared" si="4"/>
        <v>Componente</v>
      </c>
      <c r="AL183" t="str">
        <f t="shared" si="5"/>
        <v/>
      </c>
    </row>
    <row r="184" spans="1:38" x14ac:dyDescent="0.35">
      <c r="A184" t="s">
        <v>419</v>
      </c>
      <c r="B184">
        <v>6541560</v>
      </c>
      <c r="C184" t="s">
        <v>129</v>
      </c>
      <c r="D184" t="s">
        <v>4007</v>
      </c>
      <c r="E184" t="s">
        <v>251</v>
      </c>
      <c r="F184" t="s">
        <v>1576</v>
      </c>
      <c r="H184" t="s">
        <v>225</v>
      </c>
      <c r="I184" s="16">
        <v>45845</v>
      </c>
      <c r="J184" s="16">
        <v>45845</v>
      </c>
      <c r="K184" t="s">
        <v>5406</v>
      </c>
      <c r="L184">
        <v>1213130</v>
      </c>
      <c r="M184" t="s">
        <v>420</v>
      </c>
      <c r="P184">
        <v>10014605</v>
      </c>
      <c r="Q184" t="s">
        <v>419</v>
      </c>
      <c r="R184">
        <v>42547.31</v>
      </c>
      <c r="S184" t="s">
        <v>1496</v>
      </c>
      <c r="T184" t="s">
        <v>3891</v>
      </c>
      <c r="U184">
        <v>11529823</v>
      </c>
      <c r="V184" s="16">
        <v>45669</v>
      </c>
      <c r="W184" s="16">
        <v>45845</v>
      </c>
      <c r="X184" s="16">
        <v>45845</v>
      </c>
      <c r="Y184">
        <v>42547.31</v>
      </c>
      <c r="Z184">
        <v>1290900</v>
      </c>
      <c r="AA184" t="s">
        <v>1568</v>
      </c>
      <c r="AB184" t="s">
        <v>245</v>
      </c>
      <c r="AC184" t="s">
        <v>121</v>
      </c>
      <c r="AD184" t="s">
        <v>255</v>
      </c>
      <c r="AE184" t="str">
        <f>IF(B184&gt;0,IF(MID(H184,1,3)="CTE","CERRADO",IF(MID(H184,1,3)="CER","CERRADO",IF(MID(F184,1,4)="REPR","REPROGRAMADO",IF(K184&lt;&gt;'PLAN SEMANAL'!$A$2,"REPROGRAMADO","ABIERTO")))),"")</f>
        <v>ABIERTO</v>
      </c>
      <c r="AI184">
        <f>IF(B184&gt;0,(SUMIFS('IW49 PLAN SEMANAL'!H:H,'IW49 PLAN SEMANAL'!A:A,'IW38 PLAN SEMANAL'!B184)),"")</f>
        <v>10</v>
      </c>
      <c r="AJ184" t="str">
        <f t="shared" si="4"/>
        <v>Componente</v>
      </c>
      <c r="AL184" t="str">
        <f t="shared" si="5"/>
        <v/>
      </c>
    </row>
    <row r="185" spans="1:38" x14ac:dyDescent="0.35">
      <c r="A185" t="s">
        <v>177</v>
      </c>
      <c r="B185">
        <v>6541372</v>
      </c>
      <c r="C185" t="s">
        <v>129</v>
      </c>
      <c r="D185" t="s">
        <v>8116</v>
      </c>
      <c r="E185" t="s">
        <v>251</v>
      </c>
      <c r="F185" t="s">
        <v>259</v>
      </c>
      <c r="H185" t="s">
        <v>300</v>
      </c>
      <c r="I185" s="16">
        <v>45845</v>
      </c>
      <c r="J185" s="16">
        <v>45845</v>
      </c>
      <c r="K185" t="s">
        <v>5406</v>
      </c>
      <c r="L185">
        <v>1215150</v>
      </c>
      <c r="M185" t="s">
        <v>278</v>
      </c>
      <c r="N185" s="16">
        <v>45845</v>
      </c>
      <c r="O185" s="16">
        <v>45846</v>
      </c>
      <c r="P185">
        <v>10014634</v>
      </c>
      <c r="Q185" t="s">
        <v>177</v>
      </c>
      <c r="R185">
        <v>0</v>
      </c>
      <c r="S185" t="s">
        <v>1496</v>
      </c>
      <c r="T185" t="s">
        <v>291</v>
      </c>
      <c r="U185">
        <v>11529635</v>
      </c>
      <c r="V185" s="16">
        <v>45669</v>
      </c>
      <c r="W185" s="16">
        <v>45846</v>
      </c>
      <c r="X185" s="16">
        <v>45846</v>
      </c>
      <c r="Y185">
        <v>0</v>
      </c>
      <c r="Z185">
        <v>1290900</v>
      </c>
      <c r="AA185" t="s">
        <v>1568</v>
      </c>
      <c r="AB185" t="s">
        <v>246</v>
      </c>
      <c r="AC185" t="s">
        <v>121</v>
      </c>
      <c r="AD185" t="s">
        <v>255</v>
      </c>
      <c r="AE185" t="str">
        <f>IF(B185&gt;0,IF(MID(H185,1,3)="CTE","CERRADO",IF(MID(H185,1,3)="CER","CERRADO",IF(MID(F185,1,4)="REPR","REPROGRAMADO",IF(K185&lt;&gt;'PLAN SEMANAL'!$A$2,"REPROGRAMADO","ABIERTO")))),"")</f>
        <v>CERRADO</v>
      </c>
      <c r="AI185">
        <f>IF(B185&gt;0,(SUMIFS('IW49 PLAN SEMANAL'!H:H,'IW49 PLAN SEMANAL'!A:A,'IW38 PLAN SEMANAL'!B185)),"")</f>
        <v>32</v>
      </c>
      <c r="AJ185" t="str">
        <f t="shared" si="4"/>
        <v>Componente</v>
      </c>
      <c r="AL185" t="str">
        <f t="shared" si="5"/>
        <v/>
      </c>
    </row>
    <row r="186" spans="1:38" x14ac:dyDescent="0.35">
      <c r="A186" t="s">
        <v>236</v>
      </c>
      <c r="B186">
        <v>6536297</v>
      </c>
      <c r="C186" t="s">
        <v>129</v>
      </c>
      <c r="D186" t="s">
        <v>7635</v>
      </c>
      <c r="E186" t="s">
        <v>251</v>
      </c>
      <c r="F186" t="s">
        <v>259</v>
      </c>
      <c r="H186" t="s">
        <v>1531</v>
      </c>
      <c r="I186" s="16">
        <v>45849</v>
      </c>
      <c r="J186" s="16">
        <v>45849</v>
      </c>
      <c r="K186" t="s">
        <v>5406</v>
      </c>
      <c r="L186">
        <v>1215152</v>
      </c>
      <c r="M186" t="s">
        <v>283</v>
      </c>
      <c r="P186">
        <v>10014629</v>
      </c>
      <c r="Q186" t="s">
        <v>236</v>
      </c>
      <c r="R186">
        <v>16136.34</v>
      </c>
      <c r="S186" t="s">
        <v>1496</v>
      </c>
      <c r="T186" t="s">
        <v>262</v>
      </c>
      <c r="U186">
        <v>11524560</v>
      </c>
      <c r="V186" s="16">
        <v>45669</v>
      </c>
      <c r="W186" s="16">
        <v>45853</v>
      </c>
      <c r="X186" s="16">
        <v>45853</v>
      </c>
      <c r="Y186">
        <v>16136.34</v>
      </c>
      <c r="Z186">
        <v>1290900</v>
      </c>
      <c r="AA186" t="s">
        <v>1568</v>
      </c>
      <c r="AB186" t="s">
        <v>246</v>
      </c>
      <c r="AC186" t="s">
        <v>121</v>
      </c>
      <c r="AD186" t="s">
        <v>255</v>
      </c>
      <c r="AE186" t="str">
        <f>IF(B186&gt;0,IF(MID(H186,1,3)="CTE","CERRADO",IF(MID(H186,1,3)="CER","CERRADO",IF(MID(F186,1,4)="REPR","REPROGRAMADO",IF(K186&lt;&gt;'PLAN SEMANAL'!$A$2,"REPROGRAMADO","ABIERTO")))),"")</f>
        <v>CERRADO</v>
      </c>
      <c r="AI186">
        <f>IF(B186&gt;0,(SUMIFS('IW49 PLAN SEMANAL'!H:H,'IW49 PLAN SEMANAL'!A:A,'IW38 PLAN SEMANAL'!B186)),"")</f>
        <v>8</v>
      </c>
      <c r="AJ186" t="str">
        <f t="shared" si="4"/>
        <v>Componente</v>
      </c>
      <c r="AL186" t="str">
        <f t="shared" si="5"/>
        <v/>
      </c>
    </row>
    <row r="187" spans="1:38" x14ac:dyDescent="0.35">
      <c r="A187" t="s">
        <v>236</v>
      </c>
      <c r="B187">
        <v>6536296</v>
      </c>
      <c r="C187" t="s">
        <v>129</v>
      </c>
      <c r="D187" t="s">
        <v>7636</v>
      </c>
      <c r="E187" t="s">
        <v>251</v>
      </c>
      <c r="F187" t="s">
        <v>259</v>
      </c>
      <c r="H187" t="s">
        <v>268</v>
      </c>
      <c r="I187" s="16">
        <v>45849</v>
      </c>
      <c r="J187" s="16">
        <v>45849</v>
      </c>
      <c r="K187" t="s">
        <v>5406</v>
      </c>
      <c r="L187">
        <v>1215152</v>
      </c>
      <c r="M187" t="s">
        <v>283</v>
      </c>
      <c r="N187" s="16">
        <v>45852</v>
      </c>
      <c r="O187" s="16">
        <v>45852</v>
      </c>
      <c r="P187">
        <v>10014629</v>
      </c>
      <c r="Q187" t="s">
        <v>236</v>
      </c>
      <c r="R187">
        <v>5672.34</v>
      </c>
      <c r="S187" t="s">
        <v>1496</v>
      </c>
      <c r="T187" t="s">
        <v>3889</v>
      </c>
      <c r="U187">
        <v>11524559</v>
      </c>
      <c r="V187" s="16">
        <v>45669</v>
      </c>
      <c r="W187" s="16">
        <v>45852</v>
      </c>
      <c r="X187" s="16">
        <v>45852</v>
      </c>
      <c r="Y187">
        <v>5672.34</v>
      </c>
      <c r="Z187">
        <v>1290900</v>
      </c>
      <c r="AA187" t="s">
        <v>1568</v>
      </c>
      <c r="AB187" t="s">
        <v>246</v>
      </c>
      <c r="AC187" t="s">
        <v>121</v>
      </c>
      <c r="AD187" t="s">
        <v>255</v>
      </c>
      <c r="AE187" t="str">
        <f>IF(B187&gt;0,IF(MID(H187,1,3)="CTE","CERRADO",IF(MID(H187,1,3)="CER","CERRADO",IF(MID(F187,1,4)="REPR","REPROGRAMADO",IF(K187&lt;&gt;'PLAN SEMANAL'!$A$2,"REPROGRAMADO","ABIERTO")))),"")</f>
        <v>CERRADO</v>
      </c>
      <c r="AI187">
        <f>IF(B187&gt;0,(SUMIFS('IW49 PLAN SEMANAL'!H:H,'IW49 PLAN SEMANAL'!A:A,'IW38 PLAN SEMANAL'!B187)),"")</f>
        <v>8</v>
      </c>
      <c r="AJ187" t="str">
        <f t="shared" si="4"/>
        <v>Componente</v>
      </c>
      <c r="AL187" t="str">
        <f t="shared" si="5"/>
        <v/>
      </c>
    </row>
    <row r="188" spans="1:38" x14ac:dyDescent="0.35">
      <c r="A188" t="s">
        <v>236</v>
      </c>
      <c r="B188">
        <v>6534687</v>
      </c>
      <c r="C188" t="s">
        <v>129</v>
      </c>
      <c r="D188" t="s">
        <v>8187</v>
      </c>
      <c r="E188" t="s">
        <v>251</v>
      </c>
      <c r="F188" t="s">
        <v>259</v>
      </c>
      <c r="H188" t="s">
        <v>3451</v>
      </c>
      <c r="I188" s="16">
        <v>45849</v>
      </c>
      <c r="J188" s="16">
        <v>45849</v>
      </c>
      <c r="K188" t="s">
        <v>5406</v>
      </c>
      <c r="L188">
        <v>1215152</v>
      </c>
      <c r="M188" t="s">
        <v>283</v>
      </c>
      <c r="P188">
        <v>10014629</v>
      </c>
      <c r="Q188" t="s">
        <v>236</v>
      </c>
      <c r="R188">
        <v>0</v>
      </c>
      <c r="S188" t="s">
        <v>1496</v>
      </c>
      <c r="T188" t="s">
        <v>262</v>
      </c>
      <c r="U188">
        <v>11522952</v>
      </c>
      <c r="V188" s="16">
        <v>45669</v>
      </c>
      <c r="W188" s="16">
        <v>45853</v>
      </c>
      <c r="X188" s="16">
        <v>45853</v>
      </c>
      <c r="Y188">
        <v>0</v>
      </c>
      <c r="Z188">
        <v>1290900</v>
      </c>
      <c r="AA188" t="s">
        <v>1568</v>
      </c>
      <c r="AB188" t="s">
        <v>246</v>
      </c>
      <c r="AC188" t="s">
        <v>121</v>
      </c>
      <c r="AD188" t="s">
        <v>255</v>
      </c>
      <c r="AE188" t="str">
        <f>IF(B188&gt;0,IF(MID(H188,1,3)="CTE","CERRADO",IF(MID(H188,1,3)="CER","CERRADO",IF(MID(F188,1,4)="REPR","REPROGRAMADO",IF(K188&lt;&gt;'PLAN SEMANAL'!$A$2,"REPROGRAMADO","ABIERTO")))),"")</f>
        <v>CERRADO</v>
      </c>
      <c r="AI188">
        <f>IF(B188&gt;0,(SUMIFS('IW49 PLAN SEMANAL'!H:H,'IW49 PLAN SEMANAL'!A:A,'IW38 PLAN SEMANAL'!B188)),"")</f>
        <v>10</v>
      </c>
      <c r="AJ188" t="str">
        <f t="shared" si="4"/>
        <v/>
      </c>
      <c r="AL188" t="str">
        <f t="shared" si="5"/>
        <v/>
      </c>
    </row>
    <row r="189" spans="1:38" x14ac:dyDescent="0.35">
      <c r="A189" t="s">
        <v>324</v>
      </c>
      <c r="B189">
        <v>6534102</v>
      </c>
      <c r="C189" t="s">
        <v>138</v>
      </c>
      <c r="D189" t="s">
        <v>1467</v>
      </c>
      <c r="E189" t="s">
        <v>310</v>
      </c>
      <c r="F189" t="s">
        <v>259</v>
      </c>
      <c r="G189" t="s">
        <v>316</v>
      </c>
      <c r="H189" t="s">
        <v>225</v>
      </c>
      <c r="I189" s="16">
        <v>45846</v>
      </c>
      <c r="J189" s="16">
        <v>45846</v>
      </c>
      <c r="K189" t="s">
        <v>5406</v>
      </c>
      <c r="L189">
        <v>1291900</v>
      </c>
      <c r="M189" t="s">
        <v>325</v>
      </c>
      <c r="P189">
        <v>10014719</v>
      </c>
      <c r="Q189" t="s">
        <v>326</v>
      </c>
      <c r="R189">
        <v>5495.31</v>
      </c>
      <c r="S189" t="s">
        <v>269</v>
      </c>
      <c r="T189" t="s">
        <v>3891</v>
      </c>
      <c r="U189">
        <v>11510044</v>
      </c>
      <c r="V189" s="16">
        <v>45667</v>
      </c>
      <c r="W189" s="16">
        <v>45846</v>
      </c>
      <c r="X189" s="16">
        <v>45844</v>
      </c>
      <c r="Y189">
        <v>5495.31</v>
      </c>
      <c r="Z189">
        <v>1290900</v>
      </c>
      <c r="AA189" t="s">
        <v>1568</v>
      </c>
      <c r="AB189" t="s">
        <v>249</v>
      </c>
      <c r="AC189" t="s">
        <v>121</v>
      </c>
      <c r="AD189" t="s">
        <v>255</v>
      </c>
      <c r="AE189" t="str">
        <f>IF(B189&gt;0,IF(MID(H189,1,3)="CTE","CERRADO",IF(MID(H189,1,3)="CER","CERRADO",IF(MID(F189,1,4)="REPR","REPROGRAMADO",IF(K189&lt;&gt;'PLAN SEMANAL'!$A$2,"REPROGRAMADO","ABIERTO")))),"")</f>
        <v>ABIERTO</v>
      </c>
      <c r="AI189">
        <f>IF(B189&gt;0,(SUMIFS('IW49 PLAN SEMANAL'!H:H,'IW49 PLAN SEMANAL'!A:A,'IW38 PLAN SEMANAL'!B189)),"")</f>
        <v>8</v>
      </c>
      <c r="AJ189" t="str">
        <f t="shared" si="4"/>
        <v>Backlog</v>
      </c>
      <c r="AL189" t="str">
        <f t="shared" si="5"/>
        <v/>
      </c>
    </row>
    <row r="190" spans="1:38" x14ac:dyDescent="0.35">
      <c r="A190" t="s">
        <v>209</v>
      </c>
      <c r="B190">
        <v>6532283</v>
      </c>
      <c r="C190" t="s">
        <v>129</v>
      </c>
      <c r="D190" t="s">
        <v>1423</v>
      </c>
      <c r="E190" t="s">
        <v>310</v>
      </c>
      <c r="F190" t="s">
        <v>259</v>
      </c>
      <c r="H190" t="s">
        <v>260</v>
      </c>
      <c r="I190" s="16">
        <v>45846</v>
      </c>
      <c r="J190" s="16">
        <v>45846</v>
      </c>
      <c r="K190" t="s">
        <v>5406</v>
      </c>
      <c r="L190">
        <v>1215152</v>
      </c>
      <c r="M190" t="s">
        <v>280</v>
      </c>
      <c r="N190" s="16">
        <v>45847</v>
      </c>
      <c r="O190" s="16">
        <v>45847</v>
      </c>
      <c r="P190">
        <v>10014630</v>
      </c>
      <c r="Q190" t="s">
        <v>209</v>
      </c>
      <c r="R190">
        <v>845.68</v>
      </c>
      <c r="S190" t="s">
        <v>329</v>
      </c>
      <c r="T190" t="s">
        <v>291</v>
      </c>
      <c r="U190">
        <v>11485298</v>
      </c>
      <c r="V190" s="16">
        <v>45662</v>
      </c>
      <c r="W190" s="16">
        <v>45847</v>
      </c>
      <c r="X190" s="16">
        <v>45847</v>
      </c>
      <c r="Y190">
        <v>845.68</v>
      </c>
      <c r="Z190">
        <v>1290900</v>
      </c>
      <c r="AA190" t="s">
        <v>1568</v>
      </c>
      <c r="AB190" t="s">
        <v>246</v>
      </c>
      <c r="AC190" t="s">
        <v>121</v>
      </c>
      <c r="AD190" t="s">
        <v>255</v>
      </c>
      <c r="AE190" t="str">
        <f>IF(B190&gt;0,IF(MID(H190,1,3)="CTE","CERRADO",IF(MID(H190,1,3)="CER","CERRADO",IF(MID(F190,1,4)="REPR","REPROGRAMADO",IF(K190&lt;&gt;'PLAN SEMANAL'!$A$2,"REPROGRAMADO","ABIERTO")))),"")</f>
        <v>CERRADO</v>
      </c>
      <c r="AI190">
        <f>IF(B190&gt;0,(SUMIFS('IW49 PLAN SEMANAL'!H:H,'IW49 PLAN SEMANAL'!A:A,'IW38 PLAN SEMANAL'!B190)),"")</f>
        <v>2</v>
      </c>
      <c r="AJ190" t="str">
        <f t="shared" si="4"/>
        <v>Backlog</v>
      </c>
      <c r="AL190" t="str">
        <f t="shared" si="5"/>
        <v/>
      </c>
    </row>
    <row r="191" spans="1:38" x14ac:dyDescent="0.35">
      <c r="A191" t="s">
        <v>159</v>
      </c>
      <c r="B191">
        <v>6526177</v>
      </c>
      <c r="C191" t="s">
        <v>129</v>
      </c>
      <c r="D191" t="s">
        <v>6226</v>
      </c>
      <c r="E191" t="s">
        <v>310</v>
      </c>
      <c r="F191" t="s">
        <v>259</v>
      </c>
      <c r="G191" t="s">
        <v>316</v>
      </c>
      <c r="H191" t="s">
        <v>415</v>
      </c>
      <c r="I191" s="16">
        <v>45848</v>
      </c>
      <c r="J191" s="16">
        <v>45848</v>
      </c>
      <c r="K191" t="s">
        <v>5406</v>
      </c>
      <c r="L191">
        <v>1212121</v>
      </c>
      <c r="M191" t="s">
        <v>398</v>
      </c>
      <c r="N191" s="16">
        <v>45676</v>
      </c>
      <c r="O191" s="16">
        <v>45676</v>
      </c>
      <c r="P191">
        <v>10014599</v>
      </c>
      <c r="Q191" t="s">
        <v>159</v>
      </c>
      <c r="R191">
        <v>0</v>
      </c>
      <c r="S191" t="s">
        <v>343</v>
      </c>
      <c r="T191" t="s">
        <v>1087</v>
      </c>
      <c r="U191">
        <v>11488384</v>
      </c>
      <c r="V191" s="16">
        <v>45646</v>
      </c>
      <c r="W191" s="16">
        <v>45849</v>
      </c>
      <c r="X191" s="16">
        <v>45851</v>
      </c>
      <c r="Y191">
        <v>0</v>
      </c>
      <c r="Z191">
        <v>1290900</v>
      </c>
      <c r="AA191" t="s">
        <v>1568</v>
      </c>
      <c r="AB191" t="s">
        <v>247</v>
      </c>
      <c r="AC191" t="s">
        <v>121</v>
      </c>
      <c r="AD191" t="s">
        <v>255</v>
      </c>
      <c r="AE191" t="str">
        <f>IF(B191&gt;0,IF(MID(H191,1,3)="CTE","CERRADO",IF(MID(H191,1,3)="CER","CERRADO",IF(MID(F191,1,4)="REPR","REPROGRAMADO",IF(K191&lt;&gt;'PLAN SEMANAL'!$A$2,"REPROGRAMADO","ABIERTO")))),"")</f>
        <v>CERRADO</v>
      </c>
      <c r="AI191">
        <f>IF(B191&gt;0,(SUMIFS('IW49 PLAN SEMANAL'!H:H,'IW49 PLAN SEMANAL'!A:A,'IW38 PLAN SEMANAL'!B191)),"")</f>
        <v>6</v>
      </c>
      <c r="AJ191" t="str">
        <f t="shared" si="4"/>
        <v>Backlog</v>
      </c>
      <c r="AL191" t="str">
        <f t="shared" si="5"/>
        <v/>
      </c>
    </row>
    <row r="192" spans="1:38" x14ac:dyDescent="0.35">
      <c r="A192" t="s">
        <v>173</v>
      </c>
      <c r="B192">
        <v>6524745</v>
      </c>
      <c r="C192" t="s">
        <v>123</v>
      </c>
      <c r="D192" t="s">
        <v>1346</v>
      </c>
      <c r="E192" t="s">
        <v>310</v>
      </c>
      <c r="F192" t="s">
        <v>259</v>
      </c>
      <c r="H192" t="s">
        <v>260</v>
      </c>
      <c r="I192" s="16">
        <v>45850</v>
      </c>
      <c r="J192" s="16">
        <v>45850</v>
      </c>
      <c r="K192" t="s">
        <v>5406</v>
      </c>
      <c r="L192">
        <v>1210101</v>
      </c>
      <c r="M192" t="s">
        <v>341</v>
      </c>
      <c r="N192" s="16">
        <v>45849</v>
      </c>
      <c r="O192" s="16">
        <v>45849</v>
      </c>
      <c r="P192">
        <v>10014656</v>
      </c>
      <c r="Q192" t="s">
        <v>173</v>
      </c>
      <c r="R192">
        <v>1036.47</v>
      </c>
      <c r="S192" t="s">
        <v>296</v>
      </c>
      <c r="T192" t="s">
        <v>5938</v>
      </c>
      <c r="U192">
        <v>11482293</v>
      </c>
      <c r="V192" s="16">
        <v>45642</v>
      </c>
      <c r="W192" s="16">
        <v>45850</v>
      </c>
      <c r="X192" s="16">
        <v>45851</v>
      </c>
      <c r="Y192">
        <v>1036.47</v>
      </c>
      <c r="Z192">
        <v>1290900</v>
      </c>
      <c r="AA192" t="s">
        <v>1568</v>
      </c>
      <c r="AB192" t="s">
        <v>248</v>
      </c>
      <c r="AC192" t="s">
        <v>121</v>
      </c>
      <c r="AD192" t="s">
        <v>255</v>
      </c>
      <c r="AE192" t="str">
        <f>IF(B192&gt;0,IF(MID(H192,1,3)="CTE","CERRADO",IF(MID(H192,1,3)="CER","CERRADO",IF(MID(F192,1,4)="REPR","REPROGRAMADO",IF(K192&lt;&gt;'PLAN SEMANAL'!$A$2,"REPROGRAMADO","ABIERTO")))),"")</f>
        <v>CERRADO</v>
      </c>
      <c r="AI192">
        <f>IF(B192&gt;0,(SUMIFS('IW49 PLAN SEMANAL'!H:H,'IW49 PLAN SEMANAL'!A:A,'IW38 PLAN SEMANAL'!B192)),"")</f>
        <v>1</v>
      </c>
      <c r="AJ192" t="str">
        <f t="shared" si="4"/>
        <v>Backlog</v>
      </c>
      <c r="AL192" t="str">
        <f t="shared" si="5"/>
        <v/>
      </c>
    </row>
    <row r="193" spans="1:38" x14ac:dyDescent="0.35">
      <c r="A193" t="s">
        <v>284</v>
      </c>
      <c r="B193">
        <v>6524405</v>
      </c>
      <c r="C193" t="s">
        <v>123</v>
      </c>
      <c r="D193" t="s">
        <v>6337</v>
      </c>
      <c r="E193" t="s">
        <v>310</v>
      </c>
      <c r="F193" t="s">
        <v>259</v>
      </c>
      <c r="G193" t="s">
        <v>252</v>
      </c>
      <c r="H193" t="s">
        <v>415</v>
      </c>
      <c r="I193" s="16">
        <v>45850</v>
      </c>
      <c r="J193" s="16">
        <v>45850</v>
      </c>
      <c r="K193" t="s">
        <v>5406</v>
      </c>
      <c r="L193">
        <v>1212120</v>
      </c>
      <c r="M193" t="s">
        <v>285</v>
      </c>
      <c r="N193" s="16">
        <v>45852</v>
      </c>
      <c r="O193" s="16">
        <v>45852</v>
      </c>
      <c r="P193">
        <v>10014654</v>
      </c>
      <c r="Q193" t="s">
        <v>284</v>
      </c>
      <c r="R193">
        <v>0</v>
      </c>
      <c r="S193" t="s">
        <v>343</v>
      </c>
      <c r="T193" t="s">
        <v>1203</v>
      </c>
      <c r="U193">
        <v>11511935</v>
      </c>
      <c r="V193" s="16">
        <v>45640</v>
      </c>
      <c r="W193" s="16">
        <v>45854</v>
      </c>
      <c r="X193" s="16">
        <v>45854</v>
      </c>
      <c r="Y193">
        <v>0</v>
      </c>
      <c r="Z193">
        <v>1290900</v>
      </c>
      <c r="AA193" t="s">
        <v>1568</v>
      </c>
      <c r="AB193" t="s">
        <v>247</v>
      </c>
      <c r="AC193" t="s">
        <v>121</v>
      </c>
      <c r="AD193" t="s">
        <v>255</v>
      </c>
      <c r="AE193" t="str">
        <f>IF(B193&gt;0,IF(MID(H193,1,3)="CTE","CERRADO",IF(MID(H193,1,3)="CER","CERRADO",IF(MID(F193,1,4)="REPR","REPROGRAMADO",IF(K193&lt;&gt;'PLAN SEMANAL'!$A$2,"REPROGRAMADO","ABIERTO")))),"")</f>
        <v>CERRADO</v>
      </c>
      <c r="AI193">
        <f>IF(B193&gt;0,(SUMIFS('IW49 PLAN SEMANAL'!H:H,'IW49 PLAN SEMANAL'!A:A,'IW38 PLAN SEMANAL'!B193)),"")</f>
        <v>2</v>
      </c>
      <c r="AJ193" t="str">
        <f t="shared" si="4"/>
        <v>Backlog</v>
      </c>
      <c r="AL193" t="str">
        <f t="shared" si="5"/>
        <v/>
      </c>
    </row>
    <row r="194" spans="1:38" x14ac:dyDescent="0.35">
      <c r="A194" t="s">
        <v>284</v>
      </c>
      <c r="B194">
        <v>6524377</v>
      </c>
      <c r="C194" t="s">
        <v>123</v>
      </c>
      <c r="D194" t="s">
        <v>6338</v>
      </c>
      <c r="E194" t="s">
        <v>310</v>
      </c>
      <c r="F194" t="s">
        <v>259</v>
      </c>
      <c r="G194" t="s">
        <v>252</v>
      </c>
      <c r="H194" t="s">
        <v>415</v>
      </c>
      <c r="I194" s="16">
        <v>45850</v>
      </c>
      <c r="J194" s="16">
        <v>45850</v>
      </c>
      <c r="K194" t="s">
        <v>5406</v>
      </c>
      <c r="L194">
        <v>1212120</v>
      </c>
      <c r="M194" t="s">
        <v>285</v>
      </c>
      <c r="N194" s="16">
        <v>45852</v>
      </c>
      <c r="O194" s="16">
        <v>45852</v>
      </c>
      <c r="P194">
        <v>10014654</v>
      </c>
      <c r="Q194" t="s">
        <v>284</v>
      </c>
      <c r="R194">
        <v>0</v>
      </c>
      <c r="S194" t="s">
        <v>343</v>
      </c>
      <c r="T194" t="s">
        <v>1203</v>
      </c>
      <c r="U194">
        <v>11511927</v>
      </c>
      <c r="V194" s="16">
        <v>45640</v>
      </c>
      <c r="W194" s="16">
        <v>45854</v>
      </c>
      <c r="X194" s="16">
        <v>45854</v>
      </c>
      <c r="Y194">
        <v>0</v>
      </c>
      <c r="Z194">
        <v>1290900</v>
      </c>
      <c r="AA194" t="s">
        <v>1568</v>
      </c>
      <c r="AB194" t="s">
        <v>247</v>
      </c>
      <c r="AC194" t="s">
        <v>121</v>
      </c>
      <c r="AD194" t="s">
        <v>255</v>
      </c>
      <c r="AE194" t="str">
        <f>IF(B194&gt;0,IF(MID(H194,1,3)="CTE","CERRADO",IF(MID(H194,1,3)="CER","CERRADO",IF(MID(F194,1,4)="REPR","REPROGRAMADO",IF(K194&lt;&gt;'PLAN SEMANAL'!$A$2,"REPROGRAMADO","ABIERTO")))),"")</f>
        <v>CERRADO</v>
      </c>
      <c r="AI194">
        <f>IF(B194&gt;0,(SUMIFS('IW49 PLAN SEMANAL'!H:H,'IW49 PLAN SEMANAL'!A:A,'IW38 PLAN SEMANAL'!B194)),"")</f>
        <v>1</v>
      </c>
      <c r="AJ194" t="str">
        <f t="shared" ref="AJ194:AJ257" si="6">IF(B194&gt;0,(IF(MID(D194,1,3)="CO_","Componente",(IF(MID(D194,1,3)="CC_","Componente",(IF(MID(D194,1,2)="BL","Backlog","")))))),"")</f>
        <v>Backlog</v>
      </c>
      <c r="AL194" t="str">
        <f t="shared" ref="AL194:AL257" si="7">IF(B194&gt;0,IF(AE194="REPROGRAMADO",(IF(G194&lt;1,"Sin detalle",G194)),""),"")</f>
        <v/>
      </c>
    </row>
    <row r="195" spans="1:38" x14ac:dyDescent="0.35">
      <c r="A195" t="s">
        <v>284</v>
      </c>
      <c r="B195">
        <v>6524371</v>
      </c>
      <c r="C195" t="s">
        <v>123</v>
      </c>
      <c r="D195" t="s">
        <v>6339</v>
      </c>
      <c r="E195" t="s">
        <v>310</v>
      </c>
      <c r="F195" t="s">
        <v>259</v>
      </c>
      <c r="G195" t="s">
        <v>252</v>
      </c>
      <c r="H195" t="s">
        <v>268</v>
      </c>
      <c r="I195" s="16">
        <v>45850</v>
      </c>
      <c r="J195" s="16">
        <v>45850</v>
      </c>
      <c r="K195" t="s">
        <v>5406</v>
      </c>
      <c r="L195">
        <v>1212120</v>
      </c>
      <c r="M195" t="s">
        <v>285</v>
      </c>
      <c r="N195" s="16">
        <v>45852</v>
      </c>
      <c r="O195" s="16">
        <v>45852</v>
      </c>
      <c r="P195">
        <v>10014654</v>
      </c>
      <c r="Q195" t="s">
        <v>284</v>
      </c>
      <c r="R195">
        <v>95.94</v>
      </c>
      <c r="S195" t="s">
        <v>343</v>
      </c>
      <c r="T195" t="s">
        <v>1203</v>
      </c>
      <c r="U195">
        <v>11511901</v>
      </c>
      <c r="V195" s="16">
        <v>45640</v>
      </c>
      <c r="W195" s="16">
        <v>45854</v>
      </c>
      <c r="X195" s="16">
        <v>45854</v>
      </c>
      <c r="Y195">
        <v>95.94</v>
      </c>
      <c r="Z195">
        <v>1290900</v>
      </c>
      <c r="AA195" t="s">
        <v>1568</v>
      </c>
      <c r="AB195" t="s">
        <v>247</v>
      </c>
      <c r="AC195" t="s">
        <v>121</v>
      </c>
      <c r="AD195" t="s">
        <v>255</v>
      </c>
      <c r="AE195" t="str">
        <f>IF(B195&gt;0,IF(MID(H195,1,3)="CTE","CERRADO",IF(MID(H195,1,3)="CER","CERRADO",IF(MID(F195,1,4)="REPR","REPROGRAMADO",IF(K195&lt;&gt;'PLAN SEMANAL'!$A$2,"REPROGRAMADO","ABIERTO")))),"")</f>
        <v>CERRADO</v>
      </c>
      <c r="AI195">
        <f>IF(B195&gt;0,(SUMIFS('IW49 PLAN SEMANAL'!H:H,'IW49 PLAN SEMANAL'!A:A,'IW38 PLAN SEMANAL'!B195)),"")</f>
        <v>3</v>
      </c>
      <c r="AJ195" t="str">
        <f t="shared" si="6"/>
        <v>Backlog</v>
      </c>
      <c r="AL195" t="str">
        <f t="shared" si="7"/>
        <v/>
      </c>
    </row>
    <row r="196" spans="1:38" x14ac:dyDescent="0.35">
      <c r="A196" t="s">
        <v>324</v>
      </c>
      <c r="B196">
        <v>6516154</v>
      </c>
      <c r="C196" t="s">
        <v>138</v>
      </c>
      <c r="D196" t="s">
        <v>1288</v>
      </c>
      <c r="E196" t="s">
        <v>310</v>
      </c>
      <c r="F196" t="s">
        <v>259</v>
      </c>
      <c r="G196" t="s">
        <v>252</v>
      </c>
      <c r="H196" t="s">
        <v>8313</v>
      </c>
      <c r="I196" s="16">
        <v>45859</v>
      </c>
      <c r="J196" s="16">
        <v>45865</v>
      </c>
      <c r="K196" t="s">
        <v>5408</v>
      </c>
      <c r="L196">
        <v>1216100</v>
      </c>
      <c r="M196" t="s">
        <v>325</v>
      </c>
      <c r="N196" s="16">
        <v>45844</v>
      </c>
      <c r="O196" s="16">
        <v>45844</v>
      </c>
      <c r="P196">
        <v>10016324</v>
      </c>
      <c r="Q196" t="s">
        <v>434</v>
      </c>
      <c r="R196">
        <v>333.07</v>
      </c>
      <c r="S196" t="s">
        <v>269</v>
      </c>
      <c r="T196" t="s">
        <v>267</v>
      </c>
      <c r="U196">
        <v>11486664</v>
      </c>
      <c r="V196" s="16">
        <v>45623</v>
      </c>
      <c r="W196" s="16">
        <v>45844</v>
      </c>
      <c r="X196" s="16">
        <v>45853</v>
      </c>
      <c r="Y196">
        <v>333.07</v>
      </c>
      <c r="Z196">
        <v>1290900</v>
      </c>
      <c r="AA196" t="s">
        <v>1568</v>
      </c>
      <c r="AB196" t="s">
        <v>249</v>
      </c>
      <c r="AC196" t="s">
        <v>121</v>
      </c>
      <c r="AD196" t="s">
        <v>255</v>
      </c>
      <c r="AE196" t="str">
        <f>IF(B196&gt;0,IF(MID(H196,1,3)="CTE","CERRADO",IF(MID(H196,1,3)="CER","CERRADO",IF(MID(F196,1,4)="REPR","REPROGRAMADO",IF(K196&lt;&gt;'PLAN SEMANAL'!$A$2,"REPROGRAMADO","ABIERTO")))),"")</f>
        <v>CERRADO</v>
      </c>
      <c r="AI196">
        <f>IF(B196&gt;0,(SUMIFS('IW49 PLAN SEMANAL'!H:H,'IW49 PLAN SEMANAL'!A:A,'IW38 PLAN SEMANAL'!B196)),"")</f>
        <v>4</v>
      </c>
      <c r="AJ196" t="str">
        <f t="shared" si="6"/>
        <v>Backlog</v>
      </c>
      <c r="AL196" t="str">
        <f t="shared" si="7"/>
        <v/>
      </c>
    </row>
    <row r="197" spans="1:38" x14ac:dyDescent="0.35">
      <c r="A197" t="s">
        <v>227</v>
      </c>
      <c r="B197">
        <v>6503826</v>
      </c>
      <c r="C197" t="s">
        <v>129</v>
      </c>
      <c r="D197" t="s">
        <v>1255</v>
      </c>
      <c r="E197" t="s">
        <v>310</v>
      </c>
      <c r="F197" t="s">
        <v>259</v>
      </c>
      <c r="H197" t="s">
        <v>336</v>
      </c>
      <c r="I197" s="16">
        <v>45850</v>
      </c>
      <c r="J197" s="16">
        <v>45850</v>
      </c>
      <c r="K197" t="s">
        <v>5406</v>
      </c>
      <c r="L197">
        <v>1213130</v>
      </c>
      <c r="M197" t="s">
        <v>305</v>
      </c>
      <c r="P197">
        <v>10014606</v>
      </c>
      <c r="Q197" t="s">
        <v>227</v>
      </c>
      <c r="R197">
        <v>0</v>
      </c>
      <c r="S197" t="s">
        <v>347</v>
      </c>
      <c r="T197" t="s">
        <v>291</v>
      </c>
      <c r="U197">
        <v>11396090</v>
      </c>
      <c r="V197" s="16">
        <v>45613</v>
      </c>
      <c r="W197" s="16">
        <v>45850</v>
      </c>
      <c r="X197" s="16">
        <v>45848</v>
      </c>
      <c r="Y197">
        <v>0</v>
      </c>
      <c r="Z197">
        <v>1290900</v>
      </c>
      <c r="AA197" t="s">
        <v>1568</v>
      </c>
      <c r="AB197" t="s">
        <v>245</v>
      </c>
      <c r="AC197" t="s">
        <v>121</v>
      </c>
      <c r="AD197" t="s">
        <v>255</v>
      </c>
      <c r="AE197" t="str">
        <f>IF(B197&gt;0,IF(MID(H197,1,3)="CTE","CERRADO",IF(MID(H197,1,3)="CER","CERRADO",IF(MID(F197,1,4)="REPR","REPROGRAMADO",IF(K197&lt;&gt;'PLAN SEMANAL'!$A$2,"REPROGRAMADO","ABIERTO")))),"")</f>
        <v>ABIERTO</v>
      </c>
      <c r="AI197">
        <f>IF(B197&gt;0,(SUMIFS('IW49 PLAN SEMANAL'!H:H,'IW49 PLAN SEMANAL'!A:A,'IW38 PLAN SEMANAL'!B197)),"")</f>
        <v>3</v>
      </c>
      <c r="AJ197" t="str">
        <f t="shared" si="6"/>
        <v>Backlog</v>
      </c>
      <c r="AL197" t="str">
        <f t="shared" si="7"/>
        <v/>
      </c>
    </row>
    <row r="198" spans="1:38" x14ac:dyDescent="0.35">
      <c r="A198" t="s">
        <v>419</v>
      </c>
      <c r="B198">
        <v>6503824</v>
      </c>
      <c r="C198" t="s">
        <v>129</v>
      </c>
      <c r="D198" t="s">
        <v>1255</v>
      </c>
      <c r="E198" t="s">
        <v>310</v>
      </c>
      <c r="F198" t="s">
        <v>259</v>
      </c>
      <c r="H198" t="s">
        <v>265</v>
      </c>
      <c r="I198" s="16">
        <v>45846</v>
      </c>
      <c r="J198" s="16">
        <v>45846</v>
      </c>
      <c r="K198" t="s">
        <v>5406</v>
      </c>
      <c r="L198">
        <v>1213130</v>
      </c>
      <c r="M198" t="s">
        <v>420</v>
      </c>
      <c r="N198" s="16">
        <v>45846</v>
      </c>
      <c r="O198" s="16">
        <v>45846</v>
      </c>
      <c r="P198">
        <v>10014605</v>
      </c>
      <c r="Q198" t="s">
        <v>419</v>
      </c>
      <c r="R198">
        <v>0</v>
      </c>
      <c r="S198" t="s">
        <v>347</v>
      </c>
      <c r="T198" t="s">
        <v>291</v>
      </c>
      <c r="U198">
        <v>11396089</v>
      </c>
      <c r="V198" s="16">
        <v>45613</v>
      </c>
      <c r="W198" s="16">
        <v>45847</v>
      </c>
      <c r="X198" s="16">
        <v>45847</v>
      </c>
      <c r="Y198">
        <v>0</v>
      </c>
      <c r="Z198">
        <v>1290900</v>
      </c>
      <c r="AA198" t="s">
        <v>1568</v>
      </c>
      <c r="AB198" t="s">
        <v>245</v>
      </c>
      <c r="AC198" t="s">
        <v>121</v>
      </c>
      <c r="AD198" t="s">
        <v>255</v>
      </c>
      <c r="AE198" t="str">
        <f>IF(B198&gt;0,IF(MID(H198,1,3)="CTE","CERRADO",IF(MID(H198,1,3)="CER","CERRADO",IF(MID(F198,1,4)="REPR","REPROGRAMADO",IF(K198&lt;&gt;'PLAN SEMANAL'!$A$2,"REPROGRAMADO","ABIERTO")))),"")</f>
        <v>CERRADO</v>
      </c>
      <c r="AI198">
        <f>IF(B198&gt;0,(SUMIFS('IW49 PLAN SEMANAL'!H:H,'IW49 PLAN SEMANAL'!A:A,'IW38 PLAN SEMANAL'!B198)),"")</f>
        <v>6</v>
      </c>
      <c r="AJ198" t="str">
        <f t="shared" si="6"/>
        <v>Backlog</v>
      </c>
      <c r="AL198" t="str">
        <f t="shared" si="7"/>
        <v/>
      </c>
    </row>
    <row r="199" spans="1:38" x14ac:dyDescent="0.35">
      <c r="A199" t="s">
        <v>284</v>
      </c>
      <c r="B199">
        <v>6502714</v>
      </c>
      <c r="C199" t="s">
        <v>123</v>
      </c>
      <c r="D199" t="s">
        <v>6341</v>
      </c>
      <c r="E199" t="s">
        <v>310</v>
      </c>
      <c r="F199" t="s">
        <v>259</v>
      </c>
      <c r="G199" t="s">
        <v>8820</v>
      </c>
      <c r="H199" t="s">
        <v>415</v>
      </c>
      <c r="I199" s="16">
        <v>45850</v>
      </c>
      <c r="J199" s="16">
        <v>45850</v>
      </c>
      <c r="K199" t="s">
        <v>5406</v>
      </c>
      <c r="L199">
        <v>1212120</v>
      </c>
      <c r="M199" t="s">
        <v>285</v>
      </c>
      <c r="N199" s="16">
        <v>45852</v>
      </c>
      <c r="O199" s="16">
        <v>45852</v>
      </c>
      <c r="P199">
        <v>10014654</v>
      </c>
      <c r="Q199" t="s">
        <v>284</v>
      </c>
      <c r="R199">
        <v>0</v>
      </c>
      <c r="S199" t="s">
        <v>343</v>
      </c>
      <c r="T199" t="s">
        <v>1203</v>
      </c>
      <c r="U199">
        <v>11489861</v>
      </c>
      <c r="V199" s="16">
        <v>45612</v>
      </c>
      <c r="W199" s="16">
        <v>45854</v>
      </c>
      <c r="X199" s="16">
        <v>45854</v>
      </c>
      <c r="Y199">
        <v>0</v>
      </c>
      <c r="Z199">
        <v>1290900</v>
      </c>
      <c r="AA199" t="s">
        <v>1568</v>
      </c>
      <c r="AB199" t="s">
        <v>247</v>
      </c>
      <c r="AC199" t="s">
        <v>121</v>
      </c>
      <c r="AD199" t="s">
        <v>255</v>
      </c>
      <c r="AE199" t="str">
        <f>IF(B199&gt;0,IF(MID(H199,1,3)="CTE","CERRADO",IF(MID(H199,1,3)="CER","CERRADO",IF(MID(F199,1,4)="REPR","REPROGRAMADO",IF(K199&lt;&gt;'PLAN SEMANAL'!$A$2,"REPROGRAMADO","ABIERTO")))),"")</f>
        <v>CERRADO</v>
      </c>
      <c r="AI199">
        <f>IF(B199&gt;0,(SUMIFS('IW49 PLAN SEMANAL'!H:H,'IW49 PLAN SEMANAL'!A:A,'IW38 PLAN SEMANAL'!B199)),"")</f>
        <v>4</v>
      </c>
      <c r="AJ199" t="str">
        <f t="shared" si="6"/>
        <v>Backlog</v>
      </c>
      <c r="AL199" t="str">
        <f t="shared" si="7"/>
        <v/>
      </c>
    </row>
    <row r="200" spans="1:38" x14ac:dyDescent="0.35">
      <c r="A200" t="s">
        <v>284</v>
      </c>
      <c r="B200">
        <v>6497575</v>
      </c>
      <c r="C200" t="s">
        <v>123</v>
      </c>
      <c r="D200" t="s">
        <v>6342</v>
      </c>
      <c r="E200" t="s">
        <v>310</v>
      </c>
      <c r="F200" t="s">
        <v>259</v>
      </c>
      <c r="G200" t="s">
        <v>252</v>
      </c>
      <c r="H200" t="s">
        <v>415</v>
      </c>
      <c r="I200" s="16">
        <v>45850</v>
      </c>
      <c r="J200" s="16">
        <v>45850</v>
      </c>
      <c r="K200" t="s">
        <v>5406</v>
      </c>
      <c r="L200">
        <v>1212120</v>
      </c>
      <c r="M200" t="s">
        <v>285</v>
      </c>
      <c r="N200" s="16">
        <v>45852</v>
      </c>
      <c r="O200" s="16">
        <v>45852</v>
      </c>
      <c r="P200">
        <v>10014654</v>
      </c>
      <c r="Q200" t="s">
        <v>284</v>
      </c>
      <c r="R200">
        <v>0</v>
      </c>
      <c r="S200" t="s">
        <v>343</v>
      </c>
      <c r="T200" t="s">
        <v>1203</v>
      </c>
      <c r="U200">
        <v>11484331</v>
      </c>
      <c r="V200" s="16">
        <v>45598</v>
      </c>
      <c r="W200" s="16">
        <v>45854</v>
      </c>
      <c r="X200" s="16">
        <v>45854</v>
      </c>
      <c r="Y200">
        <v>0</v>
      </c>
      <c r="Z200">
        <v>1290900</v>
      </c>
      <c r="AA200" t="s">
        <v>1568</v>
      </c>
      <c r="AB200" t="s">
        <v>247</v>
      </c>
      <c r="AC200" t="s">
        <v>121</v>
      </c>
      <c r="AD200" t="s">
        <v>255</v>
      </c>
      <c r="AE200" t="str">
        <f>IF(B200&gt;0,IF(MID(H200,1,3)="CTE","CERRADO",IF(MID(H200,1,3)="CER","CERRADO",IF(MID(F200,1,4)="REPR","REPROGRAMADO",IF(K200&lt;&gt;'PLAN SEMANAL'!$A$2,"REPROGRAMADO","ABIERTO")))),"")</f>
        <v>CERRADO</v>
      </c>
      <c r="AI200">
        <f>IF(B200&gt;0,(SUMIFS('IW49 PLAN SEMANAL'!H:H,'IW49 PLAN SEMANAL'!A:A,'IW38 PLAN SEMANAL'!B200)),"")</f>
        <v>1</v>
      </c>
      <c r="AJ200" t="str">
        <f t="shared" si="6"/>
        <v>Backlog</v>
      </c>
      <c r="AL200" t="str">
        <f t="shared" si="7"/>
        <v/>
      </c>
    </row>
    <row r="201" spans="1:38" x14ac:dyDescent="0.35">
      <c r="A201" t="s">
        <v>148</v>
      </c>
      <c r="B201">
        <v>6496973</v>
      </c>
      <c r="C201" t="s">
        <v>129</v>
      </c>
      <c r="D201" t="s">
        <v>1177</v>
      </c>
      <c r="E201" t="s">
        <v>310</v>
      </c>
      <c r="F201" t="s">
        <v>259</v>
      </c>
      <c r="H201" t="s">
        <v>265</v>
      </c>
      <c r="I201" s="16">
        <v>45849</v>
      </c>
      <c r="J201" s="16">
        <v>45849</v>
      </c>
      <c r="K201" t="s">
        <v>5406</v>
      </c>
      <c r="L201">
        <v>1213130</v>
      </c>
      <c r="M201" t="s">
        <v>297</v>
      </c>
      <c r="N201" s="16">
        <v>45849</v>
      </c>
      <c r="O201" s="16">
        <v>45849</v>
      </c>
      <c r="P201">
        <v>10014617</v>
      </c>
      <c r="Q201" t="s">
        <v>148</v>
      </c>
      <c r="R201">
        <v>0</v>
      </c>
      <c r="S201" t="s">
        <v>347</v>
      </c>
      <c r="T201" t="s">
        <v>1087</v>
      </c>
      <c r="U201">
        <v>11428667</v>
      </c>
      <c r="V201" s="16">
        <v>45597</v>
      </c>
      <c r="W201" s="16">
        <v>45849</v>
      </c>
      <c r="X201" s="16">
        <v>45851</v>
      </c>
      <c r="Y201">
        <v>0</v>
      </c>
      <c r="Z201">
        <v>1290900</v>
      </c>
      <c r="AA201" t="s">
        <v>1568</v>
      </c>
      <c r="AB201" t="s">
        <v>245</v>
      </c>
      <c r="AC201" t="s">
        <v>121</v>
      </c>
      <c r="AD201" t="s">
        <v>255</v>
      </c>
      <c r="AE201" t="str">
        <f>IF(B201&gt;0,IF(MID(H201,1,3)="CTE","CERRADO",IF(MID(H201,1,3)="CER","CERRADO",IF(MID(F201,1,4)="REPR","REPROGRAMADO",IF(K201&lt;&gt;'PLAN SEMANAL'!$A$2,"REPROGRAMADO","ABIERTO")))),"")</f>
        <v>CERRADO</v>
      </c>
      <c r="AI201">
        <f>IF(B201&gt;0,(SUMIFS('IW49 PLAN SEMANAL'!H:H,'IW49 PLAN SEMANAL'!A:A,'IW38 PLAN SEMANAL'!B201)),"")</f>
        <v>2</v>
      </c>
      <c r="AJ201" t="str">
        <f t="shared" si="6"/>
        <v>Backlog</v>
      </c>
      <c r="AL201" t="str">
        <f t="shared" si="7"/>
        <v/>
      </c>
    </row>
    <row r="202" spans="1:38" x14ac:dyDescent="0.35">
      <c r="A202" t="s">
        <v>419</v>
      </c>
      <c r="B202">
        <v>6483328</v>
      </c>
      <c r="C202" t="s">
        <v>129</v>
      </c>
      <c r="D202" t="s">
        <v>7768</v>
      </c>
      <c r="E202" t="s">
        <v>251</v>
      </c>
      <c r="F202" t="s">
        <v>1473</v>
      </c>
      <c r="G202" t="s">
        <v>252</v>
      </c>
      <c r="H202" t="s">
        <v>225</v>
      </c>
      <c r="I202" s="16">
        <v>45846</v>
      </c>
      <c r="J202" s="16">
        <v>45846</v>
      </c>
      <c r="K202" t="s">
        <v>5406</v>
      </c>
      <c r="L202">
        <v>1213130</v>
      </c>
      <c r="M202" t="s">
        <v>420</v>
      </c>
      <c r="P202">
        <v>10014605</v>
      </c>
      <c r="Q202" t="s">
        <v>419</v>
      </c>
      <c r="R202">
        <v>19448.740000000002</v>
      </c>
      <c r="S202" t="s">
        <v>329</v>
      </c>
      <c r="T202" t="s">
        <v>308</v>
      </c>
      <c r="U202">
        <v>11469713</v>
      </c>
      <c r="V202" s="16">
        <v>45566</v>
      </c>
      <c r="W202" s="16">
        <v>45846</v>
      </c>
      <c r="X202" s="16">
        <v>45846</v>
      </c>
      <c r="Y202">
        <v>19448.740000000002</v>
      </c>
      <c r="Z202">
        <v>1290900</v>
      </c>
      <c r="AA202" t="s">
        <v>1568</v>
      </c>
      <c r="AB202" t="s">
        <v>245</v>
      </c>
      <c r="AC202" t="s">
        <v>121</v>
      </c>
      <c r="AD202" t="s">
        <v>255</v>
      </c>
      <c r="AE202" t="str">
        <f>IF(B202&gt;0,IF(MID(H202,1,3)="CTE","CERRADO",IF(MID(H202,1,3)="CER","CERRADO",IF(MID(F202,1,4)="REPR","REPROGRAMADO",IF(K202&lt;&gt;'PLAN SEMANAL'!$A$2,"REPROGRAMADO","ABIERTO")))),"")</f>
        <v>ABIERTO</v>
      </c>
      <c r="AI202">
        <f>IF(B202&gt;0,(SUMIFS('IW49 PLAN SEMANAL'!H:H,'IW49 PLAN SEMANAL'!A:A,'IW38 PLAN SEMANAL'!B202)),"")</f>
        <v>70</v>
      </c>
      <c r="AJ202" t="str">
        <f t="shared" si="6"/>
        <v>Componente</v>
      </c>
      <c r="AL202" t="str">
        <f t="shared" si="7"/>
        <v/>
      </c>
    </row>
    <row r="203" spans="1:38" x14ac:dyDescent="0.35">
      <c r="A203" t="s">
        <v>216</v>
      </c>
      <c r="B203">
        <v>6466044</v>
      </c>
      <c r="C203" t="s">
        <v>129</v>
      </c>
      <c r="D203" t="s">
        <v>5661</v>
      </c>
      <c r="E203" t="s">
        <v>251</v>
      </c>
      <c r="F203" t="s">
        <v>259</v>
      </c>
      <c r="H203" t="s">
        <v>8314</v>
      </c>
      <c r="I203" s="16">
        <v>45847</v>
      </c>
      <c r="J203" s="16">
        <v>45847</v>
      </c>
      <c r="K203" t="s">
        <v>5406</v>
      </c>
      <c r="L203">
        <v>1215154</v>
      </c>
      <c r="M203" t="s">
        <v>282</v>
      </c>
      <c r="N203" s="16">
        <v>45846</v>
      </c>
      <c r="O203" s="16">
        <v>45847</v>
      </c>
      <c r="P203">
        <v>10014642</v>
      </c>
      <c r="Q203" t="s">
        <v>216</v>
      </c>
      <c r="R203">
        <v>23701.54</v>
      </c>
      <c r="S203" t="s">
        <v>347</v>
      </c>
      <c r="T203" t="s">
        <v>291</v>
      </c>
      <c r="U203">
        <v>11451587</v>
      </c>
      <c r="V203" s="16">
        <v>45518</v>
      </c>
      <c r="W203" s="16">
        <v>45848</v>
      </c>
      <c r="X203" s="16">
        <v>45848</v>
      </c>
      <c r="Y203">
        <v>23701.54</v>
      </c>
      <c r="Z203">
        <v>1290900</v>
      </c>
      <c r="AA203" t="s">
        <v>1568</v>
      </c>
      <c r="AB203" t="s">
        <v>246</v>
      </c>
      <c r="AC203" t="s">
        <v>121</v>
      </c>
      <c r="AD203" t="s">
        <v>255</v>
      </c>
      <c r="AE203" t="str">
        <f>IF(B203&gt;0,IF(MID(H203,1,3)="CTE","CERRADO",IF(MID(H203,1,3)="CER","CERRADO",IF(MID(F203,1,4)="REPR","REPROGRAMADO",IF(K203&lt;&gt;'PLAN SEMANAL'!$A$2,"REPROGRAMADO","ABIERTO")))),"")</f>
        <v>CERRADO</v>
      </c>
      <c r="AI203">
        <f>IF(B203&gt;0,(SUMIFS('IW49 PLAN SEMANAL'!H:H,'IW49 PLAN SEMANAL'!A:A,'IW38 PLAN SEMANAL'!B203)),"")</f>
        <v>4</v>
      </c>
      <c r="AJ203" t="str">
        <f t="shared" si="6"/>
        <v>Componente</v>
      </c>
      <c r="AL203" t="str">
        <f t="shared" si="7"/>
        <v/>
      </c>
    </row>
    <row r="204" spans="1:38" x14ac:dyDescent="0.35">
      <c r="A204" t="s">
        <v>242</v>
      </c>
      <c r="B204">
        <v>6456148</v>
      </c>
      <c r="C204" t="s">
        <v>129</v>
      </c>
      <c r="D204" t="s">
        <v>857</v>
      </c>
      <c r="E204" t="s">
        <v>310</v>
      </c>
      <c r="F204" t="s">
        <v>259</v>
      </c>
      <c r="G204" t="s">
        <v>252</v>
      </c>
      <c r="H204" t="s">
        <v>3451</v>
      </c>
      <c r="I204" s="16">
        <v>45850</v>
      </c>
      <c r="J204" s="16">
        <v>45850</v>
      </c>
      <c r="K204" t="s">
        <v>5406</v>
      </c>
      <c r="L204">
        <v>1215150</v>
      </c>
      <c r="M204" t="s">
        <v>330</v>
      </c>
      <c r="P204">
        <v>10014637</v>
      </c>
      <c r="Q204" t="s">
        <v>242</v>
      </c>
      <c r="R204">
        <v>0</v>
      </c>
      <c r="S204" t="s">
        <v>329</v>
      </c>
      <c r="T204" t="s">
        <v>262</v>
      </c>
      <c r="U204">
        <v>11400942</v>
      </c>
      <c r="V204" s="16">
        <v>45496</v>
      </c>
      <c r="W204" s="16">
        <v>45853</v>
      </c>
      <c r="X204" s="16">
        <v>45853</v>
      </c>
      <c r="Y204">
        <v>0</v>
      </c>
      <c r="Z204">
        <v>1290900</v>
      </c>
      <c r="AA204" t="s">
        <v>1568</v>
      </c>
      <c r="AB204" t="s">
        <v>246</v>
      </c>
      <c r="AC204" t="s">
        <v>121</v>
      </c>
      <c r="AD204" t="s">
        <v>255</v>
      </c>
      <c r="AE204" t="str">
        <f>IF(B204&gt;0,IF(MID(H204,1,3)="CTE","CERRADO",IF(MID(H204,1,3)="CER","CERRADO",IF(MID(F204,1,4)="REPR","REPROGRAMADO",IF(K204&lt;&gt;'PLAN SEMANAL'!$A$2,"REPROGRAMADO","ABIERTO")))),"")</f>
        <v>CERRADO</v>
      </c>
      <c r="AI204">
        <f>IF(B204&gt;0,(SUMIFS('IW49 PLAN SEMANAL'!H:H,'IW49 PLAN SEMANAL'!A:A,'IW38 PLAN SEMANAL'!B204)),"")</f>
        <v>4</v>
      </c>
      <c r="AJ204" t="str">
        <f t="shared" si="6"/>
        <v>Backlog</v>
      </c>
      <c r="AL204" t="str">
        <f t="shared" si="7"/>
        <v/>
      </c>
    </row>
    <row r="205" spans="1:38" x14ac:dyDescent="0.35">
      <c r="A205" t="s">
        <v>209</v>
      </c>
      <c r="B205">
        <v>6446103</v>
      </c>
      <c r="C205" t="s">
        <v>129</v>
      </c>
      <c r="D205" t="s">
        <v>7490</v>
      </c>
      <c r="E205" t="s">
        <v>251</v>
      </c>
      <c r="F205" t="s">
        <v>259</v>
      </c>
      <c r="G205" t="s">
        <v>316</v>
      </c>
      <c r="H205" t="s">
        <v>265</v>
      </c>
      <c r="I205" s="16">
        <v>45846</v>
      </c>
      <c r="J205" s="16">
        <v>45846</v>
      </c>
      <c r="K205" t="s">
        <v>5406</v>
      </c>
      <c r="L205">
        <v>1215152</v>
      </c>
      <c r="M205" t="s">
        <v>280</v>
      </c>
      <c r="N205" s="16">
        <v>45846</v>
      </c>
      <c r="O205" s="16">
        <v>45846</v>
      </c>
      <c r="P205">
        <v>10014630</v>
      </c>
      <c r="Q205" t="s">
        <v>209</v>
      </c>
      <c r="R205">
        <v>0</v>
      </c>
      <c r="S205" t="s">
        <v>343</v>
      </c>
      <c r="T205" t="s">
        <v>291</v>
      </c>
      <c r="U205">
        <v>11430984</v>
      </c>
      <c r="V205" s="16">
        <v>45473</v>
      </c>
      <c r="W205" s="16">
        <v>45848</v>
      </c>
      <c r="X205" s="16">
        <v>45848</v>
      </c>
      <c r="Y205">
        <v>0</v>
      </c>
      <c r="Z205">
        <v>1290900</v>
      </c>
      <c r="AA205" t="s">
        <v>1568</v>
      </c>
      <c r="AB205" t="s">
        <v>246</v>
      </c>
      <c r="AC205" t="s">
        <v>121</v>
      </c>
      <c r="AD205" t="s">
        <v>255</v>
      </c>
      <c r="AE205" t="str">
        <f>IF(B205&gt;0,IF(MID(H205,1,3)="CTE","CERRADO",IF(MID(H205,1,3)="CER","CERRADO",IF(MID(F205,1,4)="REPR","REPROGRAMADO",IF(K205&lt;&gt;'PLAN SEMANAL'!$A$2,"REPROGRAMADO","ABIERTO")))),"")</f>
        <v>CERRADO</v>
      </c>
      <c r="AI205">
        <f>IF(B205&gt;0,(SUMIFS('IW49 PLAN SEMANAL'!H:H,'IW49 PLAN SEMANAL'!A:A,'IW38 PLAN SEMANAL'!B205)),"")</f>
        <v>8</v>
      </c>
      <c r="AJ205" t="str">
        <f t="shared" si="6"/>
        <v/>
      </c>
      <c r="AL205" t="str">
        <f t="shared" si="7"/>
        <v/>
      </c>
    </row>
    <row r="206" spans="1:38" x14ac:dyDescent="0.35">
      <c r="A206" t="s">
        <v>284</v>
      </c>
      <c r="B206">
        <v>6444377</v>
      </c>
      <c r="C206" t="s">
        <v>123</v>
      </c>
      <c r="D206" t="s">
        <v>6347</v>
      </c>
      <c r="E206" t="s">
        <v>310</v>
      </c>
      <c r="F206" t="s">
        <v>259</v>
      </c>
      <c r="G206" t="s">
        <v>316</v>
      </c>
      <c r="H206" t="s">
        <v>268</v>
      </c>
      <c r="I206" s="16">
        <v>45850</v>
      </c>
      <c r="J206" s="16">
        <v>45850</v>
      </c>
      <c r="K206" t="s">
        <v>5406</v>
      </c>
      <c r="L206">
        <v>1212120</v>
      </c>
      <c r="M206" t="s">
        <v>285</v>
      </c>
      <c r="N206" s="16">
        <v>45852</v>
      </c>
      <c r="O206" s="16">
        <v>45852</v>
      </c>
      <c r="P206">
        <v>10014654</v>
      </c>
      <c r="Q206" t="s">
        <v>284</v>
      </c>
      <c r="R206">
        <v>2650.84</v>
      </c>
      <c r="S206" t="s">
        <v>254</v>
      </c>
      <c r="T206" t="s">
        <v>1203</v>
      </c>
      <c r="U206">
        <v>11429480</v>
      </c>
      <c r="V206" s="16">
        <v>45470</v>
      </c>
      <c r="W206" s="16">
        <v>45854</v>
      </c>
      <c r="X206" s="16">
        <v>45854</v>
      </c>
      <c r="Y206">
        <v>2650.84</v>
      </c>
      <c r="Z206">
        <v>1290900</v>
      </c>
      <c r="AA206" t="s">
        <v>1568</v>
      </c>
      <c r="AB206" t="s">
        <v>247</v>
      </c>
      <c r="AC206" t="s">
        <v>121</v>
      </c>
      <c r="AD206" t="s">
        <v>255</v>
      </c>
      <c r="AE206" t="str">
        <f>IF(B206&gt;0,IF(MID(H206,1,3)="CTE","CERRADO",IF(MID(H206,1,3)="CER","CERRADO",IF(MID(F206,1,4)="REPR","REPROGRAMADO",IF(K206&lt;&gt;'PLAN SEMANAL'!$A$2,"REPROGRAMADO","ABIERTO")))),"")</f>
        <v>CERRADO</v>
      </c>
      <c r="AI206">
        <f>IF(B206&gt;0,(SUMIFS('IW49 PLAN SEMANAL'!H:H,'IW49 PLAN SEMANAL'!A:A,'IW38 PLAN SEMANAL'!B206)),"")</f>
        <v>2</v>
      </c>
      <c r="AJ206" t="str">
        <f t="shared" si="6"/>
        <v>Backlog</v>
      </c>
      <c r="AL206" t="str">
        <f t="shared" si="7"/>
        <v/>
      </c>
    </row>
    <row r="207" spans="1:38" x14ac:dyDescent="0.35">
      <c r="A207" t="s">
        <v>324</v>
      </c>
      <c r="B207">
        <v>6439527</v>
      </c>
      <c r="C207" t="s">
        <v>138</v>
      </c>
      <c r="D207" t="s">
        <v>438</v>
      </c>
      <c r="E207" t="s">
        <v>310</v>
      </c>
      <c r="F207" t="s">
        <v>259</v>
      </c>
      <c r="G207" t="s">
        <v>316</v>
      </c>
      <c r="H207" t="s">
        <v>265</v>
      </c>
      <c r="I207" s="16">
        <v>45846</v>
      </c>
      <c r="J207" s="16">
        <v>45846</v>
      </c>
      <c r="K207" t="s">
        <v>5406</v>
      </c>
      <c r="L207">
        <v>1291900</v>
      </c>
      <c r="M207" t="s">
        <v>325</v>
      </c>
      <c r="N207" s="16">
        <v>45846</v>
      </c>
      <c r="O207" s="16">
        <v>45847</v>
      </c>
      <c r="P207">
        <v>10016334</v>
      </c>
      <c r="Q207" t="s">
        <v>418</v>
      </c>
      <c r="R207">
        <v>0</v>
      </c>
      <c r="S207" t="s">
        <v>269</v>
      </c>
      <c r="T207" t="s">
        <v>5488</v>
      </c>
      <c r="U207">
        <v>11406950</v>
      </c>
      <c r="V207" s="16">
        <v>45459</v>
      </c>
      <c r="W207" s="16">
        <v>45846</v>
      </c>
      <c r="X207" s="16">
        <v>45847</v>
      </c>
      <c r="Y207">
        <v>0</v>
      </c>
      <c r="Z207">
        <v>1290900</v>
      </c>
      <c r="AA207" t="s">
        <v>1568</v>
      </c>
      <c r="AB207" t="s">
        <v>249</v>
      </c>
      <c r="AC207" t="s">
        <v>121</v>
      </c>
      <c r="AD207" t="s">
        <v>255</v>
      </c>
      <c r="AE207" t="str">
        <f>IF(B207&gt;0,IF(MID(H207,1,3)="CTE","CERRADO",IF(MID(H207,1,3)="CER","CERRADO",IF(MID(F207,1,4)="REPR","REPROGRAMADO",IF(K207&lt;&gt;'PLAN SEMANAL'!$A$2,"REPROGRAMADO","ABIERTO")))),"")</f>
        <v>CERRADO</v>
      </c>
      <c r="AI207">
        <f>IF(B207&gt;0,(SUMIFS('IW49 PLAN SEMANAL'!H:H,'IW49 PLAN SEMANAL'!A:A,'IW38 PLAN SEMANAL'!B207)),"")</f>
        <v>30</v>
      </c>
      <c r="AJ207" t="str">
        <f t="shared" si="6"/>
        <v>Backlog</v>
      </c>
      <c r="AL207" t="str">
        <f t="shared" si="7"/>
        <v/>
      </c>
    </row>
    <row r="208" spans="1:38" x14ac:dyDescent="0.35">
      <c r="A208" t="s">
        <v>173</v>
      </c>
      <c r="B208">
        <v>6434230</v>
      </c>
      <c r="C208" t="s">
        <v>123</v>
      </c>
      <c r="D208" t="s">
        <v>8090</v>
      </c>
      <c r="E208" t="s">
        <v>251</v>
      </c>
      <c r="F208" t="s">
        <v>259</v>
      </c>
      <c r="H208" t="s">
        <v>265</v>
      </c>
      <c r="I208" s="16">
        <v>45850</v>
      </c>
      <c r="J208" s="16">
        <v>45850</v>
      </c>
      <c r="K208" t="s">
        <v>5406</v>
      </c>
      <c r="L208">
        <v>1210101</v>
      </c>
      <c r="M208" t="s">
        <v>341</v>
      </c>
      <c r="N208" s="16">
        <v>45850</v>
      </c>
      <c r="O208" s="16">
        <v>45850</v>
      </c>
      <c r="P208">
        <v>10014656</v>
      </c>
      <c r="Q208" t="s">
        <v>173</v>
      </c>
      <c r="R208">
        <v>0</v>
      </c>
      <c r="S208" t="s">
        <v>296</v>
      </c>
      <c r="T208" t="s">
        <v>256</v>
      </c>
      <c r="U208">
        <v>11418508</v>
      </c>
      <c r="V208" s="16">
        <v>45447</v>
      </c>
      <c r="W208" s="16">
        <v>45850</v>
      </c>
      <c r="X208" s="16">
        <v>45852</v>
      </c>
      <c r="Y208">
        <v>0</v>
      </c>
      <c r="Z208">
        <v>1290900</v>
      </c>
      <c r="AA208" t="s">
        <v>1568</v>
      </c>
      <c r="AB208" t="s">
        <v>248</v>
      </c>
      <c r="AC208" t="s">
        <v>121</v>
      </c>
      <c r="AD208" t="s">
        <v>255</v>
      </c>
      <c r="AE208" t="str">
        <f>IF(B208&gt;0,IF(MID(H208,1,3)="CTE","CERRADO",IF(MID(H208,1,3)="CER","CERRADO",IF(MID(F208,1,4)="REPR","REPROGRAMADO",IF(K208&lt;&gt;'PLAN SEMANAL'!$A$2,"REPROGRAMADO","ABIERTO")))),"")</f>
        <v>CERRADO</v>
      </c>
      <c r="AF208" s="33"/>
      <c r="AI208">
        <f>IF(B208&gt;0,(SUMIFS('IW49 PLAN SEMANAL'!H:H,'IW49 PLAN SEMANAL'!A:A,'IW38 PLAN SEMANAL'!B208)),"")</f>
        <v>1.5</v>
      </c>
      <c r="AJ208" t="str">
        <f t="shared" si="6"/>
        <v/>
      </c>
      <c r="AL208" t="str">
        <f t="shared" si="7"/>
        <v/>
      </c>
    </row>
    <row r="209" spans="1:38" x14ac:dyDescent="0.35">
      <c r="A209" t="s">
        <v>284</v>
      </c>
      <c r="B209">
        <v>6423384</v>
      </c>
      <c r="C209" t="s">
        <v>123</v>
      </c>
      <c r="D209" t="s">
        <v>472</v>
      </c>
      <c r="E209" t="s">
        <v>310</v>
      </c>
      <c r="F209" t="s">
        <v>259</v>
      </c>
      <c r="H209" t="s">
        <v>415</v>
      </c>
      <c r="I209" s="16">
        <v>45850</v>
      </c>
      <c r="J209" s="16">
        <v>45850</v>
      </c>
      <c r="K209" t="s">
        <v>5406</v>
      </c>
      <c r="L209">
        <v>1212120</v>
      </c>
      <c r="M209" t="s">
        <v>285</v>
      </c>
      <c r="N209" s="16">
        <v>45852</v>
      </c>
      <c r="O209" s="16">
        <v>45852</v>
      </c>
      <c r="P209">
        <v>10014654</v>
      </c>
      <c r="Q209" t="s">
        <v>284</v>
      </c>
      <c r="R209">
        <v>0</v>
      </c>
      <c r="S209" t="s">
        <v>343</v>
      </c>
      <c r="T209" t="s">
        <v>1203</v>
      </c>
      <c r="U209">
        <v>11406693</v>
      </c>
      <c r="V209" s="16">
        <v>45417</v>
      </c>
      <c r="W209" s="16">
        <v>45854</v>
      </c>
      <c r="X209" s="16">
        <v>45854</v>
      </c>
      <c r="Y209">
        <v>0</v>
      </c>
      <c r="Z209">
        <v>1290900</v>
      </c>
      <c r="AA209" t="s">
        <v>1568</v>
      </c>
      <c r="AB209" t="s">
        <v>247</v>
      </c>
      <c r="AC209" t="s">
        <v>121</v>
      </c>
      <c r="AD209" t="s">
        <v>255</v>
      </c>
      <c r="AE209" t="str">
        <f>IF(B209&gt;0,IF(MID(H209,1,3)="CTE","CERRADO",IF(MID(H209,1,3)="CER","CERRADO",IF(MID(F209,1,4)="REPR","REPROGRAMADO",IF(K209&lt;&gt;'PLAN SEMANAL'!$A$2,"REPROGRAMADO","ABIERTO")))),"")</f>
        <v>CERRADO</v>
      </c>
      <c r="AI209">
        <f>IF(B209&gt;0,(SUMIFS('IW49 PLAN SEMANAL'!H:H,'IW49 PLAN SEMANAL'!A:A,'IW38 PLAN SEMANAL'!B209)),"")</f>
        <v>20</v>
      </c>
      <c r="AJ209" t="str">
        <f t="shared" si="6"/>
        <v>Backlog</v>
      </c>
      <c r="AL209" t="str">
        <f t="shared" si="7"/>
        <v/>
      </c>
    </row>
    <row r="210" spans="1:38" x14ac:dyDescent="0.35">
      <c r="A210" t="s">
        <v>284</v>
      </c>
      <c r="B210">
        <v>6422270</v>
      </c>
      <c r="C210" t="s">
        <v>123</v>
      </c>
      <c r="D210" t="s">
        <v>6348</v>
      </c>
      <c r="E210" t="s">
        <v>310</v>
      </c>
      <c r="F210" t="s">
        <v>259</v>
      </c>
      <c r="H210" t="s">
        <v>415</v>
      </c>
      <c r="I210" s="16">
        <v>45850</v>
      </c>
      <c r="J210" s="16">
        <v>45850</v>
      </c>
      <c r="K210" t="s">
        <v>5406</v>
      </c>
      <c r="L210">
        <v>1212120</v>
      </c>
      <c r="M210" t="s">
        <v>285</v>
      </c>
      <c r="N210" s="16">
        <v>45852</v>
      </c>
      <c r="O210" s="16">
        <v>45853</v>
      </c>
      <c r="P210">
        <v>10014654</v>
      </c>
      <c r="Q210" t="s">
        <v>284</v>
      </c>
      <c r="R210">
        <v>0</v>
      </c>
      <c r="S210" t="s">
        <v>343</v>
      </c>
      <c r="T210" t="s">
        <v>1203</v>
      </c>
      <c r="U210">
        <v>11405554</v>
      </c>
      <c r="V210" s="16">
        <v>45415</v>
      </c>
      <c r="W210" s="16">
        <v>45854</v>
      </c>
      <c r="X210" s="16">
        <v>45854</v>
      </c>
      <c r="Y210">
        <v>0</v>
      </c>
      <c r="Z210">
        <v>1290900</v>
      </c>
      <c r="AA210" t="s">
        <v>1568</v>
      </c>
      <c r="AB210" t="s">
        <v>247</v>
      </c>
      <c r="AC210" t="s">
        <v>121</v>
      </c>
      <c r="AD210" t="s">
        <v>255</v>
      </c>
      <c r="AE210" t="str">
        <f>IF(B210&gt;0,IF(MID(H210,1,3)="CTE","CERRADO",IF(MID(H210,1,3)="CER","CERRADO",IF(MID(F210,1,4)="REPR","REPROGRAMADO",IF(K210&lt;&gt;'PLAN SEMANAL'!$A$2,"REPROGRAMADO","ABIERTO")))),"")</f>
        <v>CERRADO</v>
      </c>
      <c r="AI210">
        <f>IF(B210&gt;0,(SUMIFS('IW49 PLAN SEMANAL'!H:H,'IW49 PLAN SEMANAL'!A:A,'IW38 PLAN SEMANAL'!B210)),"")</f>
        <v>3</v>
      </c>
      <c r="AJ210" t="str">
        <f t="shared" si="6"/>
        <v>Backlog</v>
      </c>
      <c r="AL210" t="str">
        <f t="shared" si="7"/>
        <v/>
      </c>
    </row>
    <row r="211" spans="1:38" x14ac:dyDescent="0.35">
      <c r="A211" t="s">
        <v>324</v>
      </c>
      <c r="B211">
        <v>6410344</v>
      </c>
      <c r="C211" t="s">
        <v>138</v>
      </c>
      <c r="D211" t="s">
        <v>499</v>
      </c>
      <c r="E211" t="s">
        <v>310</v>
      </c>
      <c r="F211" t="s">
        <v>439</v>
      </c>
      <c r="G211" t="s">
        <v>8820</v>
      </c>
      <c r="H211" t="s">
        <v>153</v>
      </c>
      <c r="I211" s="16">
        <v>45859</v>
      </c>
      <c r="J211" s="16">
        <v>45865</v>
      </c>
      <c r="K211" t="s">
        <v>5408</v>
      </c>
      <c r="L211">
        <v>1291900</v>
      </c>
      <c r="M211" t="s">
        <v>325</v>
      </c>
      <c r="P211">
        <v>10016334</v>
      </c>
      <c r="Q211" t="s">
        <v>418</v>
      </c>
      <c r="R211">
        <v>0</v>
      </c>
      <c r="S211" t="s">
        <v>269</v>
      </c>
      <c r="T211" t="s">
        <v>343</v>
      </c>
      <c r="U211">
        <v>11364759</v>
      </c>
      <c r="V211" s="16">
        <v>45389</v>
      </c>
      <c r="W211" s="16">
        <v>45859</v>
      </c>
      <c r="X211" s="16">
        <v>45852</v>
      </c>
      <c r="Y211">
        <v>0</v>
      </c>
      <c r="Z211">
        <v>1290900</v>
      </c>
      <c r="AA211" t="s">
        <v>1568</v>
      </c>
      <c r="AB211" t="s">
        <v>249</v>
      </c>
      <c r="AC211" t="s">
        <v>121</v>
      </c>
      <c r="AD211" t="s">
        <v>255</v>
      </c>
      <c r="AE211" t="str">
        <f>IF(B211&gt;0,IF(MID(H211,1,3)="CTE","CERRADO",IF(MID(H211,1,3)="CER","CERRADO",IF(MID(F211,1,4)="REPR","REPROGRAMADO",IF(K211&lt;&gt;'PLAN SEMANAL'!$A$2,"REPROGRAMADO","ABIERTO")))),"")</f>
        <v>REPROGRAMADO</v>
      </c>
      <c r="AI211">
        <f>IF(B211&gt;0,(SUMIFS('IW49 PLAN SEMANAL'!H:H,'IW49 PLAN SEMANAL'!A:A,'IW38 PLAN SEMANAL'!B211)),"")</f>
        <v>0</v>
      </c>
      <c r="AJ211" t="str">
        <f t="shared" si="6"/>
        <v>Backlog</v>
      </c>
      <c r="AL211" t="str">
        <f t="shared" si="7"/>
        <v>R02</v>
      </c>
    </row>
    <row r="212" spans="1:38" x14ac:dyDescent="0.35">
      <c r="A212" t="s">
        <v>324</v>
      </c>
      <c r="B212">
        <v>6236636</v>
      </c>
      <c r="C212" t="s">
        <v>138</v>
      </c>
      <c r="D212" t="s">
        <v>656</v>
      </c>
      <c r="E212" t="s">
        <v>310</v>
      </c>
      <c r="F212" t="s">
        <v>259</v>
      </c>
      <c r="G212" t="s">
        <v>316</v>
      </c>
      <c r="H212" t="s">
        <v>265</v>
      </c>
      <c r="I212" s="16">
        <v>45846</v>
      </c>
      <c r="J212" s="16">
        <v>45846</v>
      </c>
      <c r="K212" t="s">
        <v>5406</v>
      </c>
      <c r="L212">
        <v>1291900</v>
      </c>
      <c r="M212" t="s">
        <v>325</v>
      </c>
      <c r="N212" s="16">
        <v>45846</v>
      </c>
      <c r="O212" s="16">
        <v>45847</v>
      </c>
      <c r="P212">
        <v>10016334</v>
      </c>
      <c r="Q212" t="s">
        <v>418</v>
      </c>
      <c r="R212">
        <v>0</v>
      </c>
      <c r="S212" t="s">
        <v>342</v>
      </c>
      <c r="T212" t="s">
        <v>5488</v>
      </c>
      <c r="U212">
        <v>11206069</v>
      </c>
      <c r="V212" s="16">
        <v>44974</v>
      </c>
      <c r="W212" s="16">
        <v>45846</v>
      </c>
      <c r="X212" s="16">
        <v>45847</v>
      </c>
      <c r="Y212">
        <v>0</v>
      </c>
      <c r="Z212">
        <v>1290900</v>
      </c>
      <c r="AA212" t="s">
        <v>1568</v>
      </c>
      <c r="AB212" t="s">
        <v>249</v>
      </c>
      <c r="AC212" t="s">
        <v>121</v>
      </c>
      <c r="AD212" t="s">
        <v>255</v>
      </c>
      <c r="AE212" t="str">
        <f>IF(B212&gt;0,IF(MID(H212,1,3)="CTE","CERRADO",IF(MID(H212,1,3)="CER","CERRADO",IF(MID(F212,1,4)="REPR","REPROGRAMADO",IF(K212&lt;&gt;'PLAN SEMANAL'!$A$2,"REPROGRAMADO","ABIERTO")))),"")</f>
        <v>CERRADO</v>
      </c>
      <c r="AI212">
        <f>IF(B212&gt;0,(SUMIFS('IW49 PLAN SEMANAL'!H:H,'IW49 PLAN SEMANAL'!A:A,'IW38 PLAN SEMANAL'!B212)),"")</f>
        <v>0.5</v>
      </c>
      <c r="AJ212" t="str">
        <f t="shared" si="6"/>
        <v>Backlog</v>
      </c>
      <c r="AL212" t="str">
        <f t="shared" si="7"/>
        <v/>
      </c>
    </row>
    <row r="213" spans="1:38" x14ac:dyDescent="0.35">
      <c r="A213" t="s">
        <v>242</v>
      </c>
      <c r="B213">
        <v>6109846</v>
      </c>
      <c r="C213" t="s">
        <v>129</v>
      </c>
      <c r="D213" t="s">
        <v>4096</v>
      </c>
      <c r="E213" t="s">
        <v>251</v>
      </c>
      <c r="F213" t="s">
        <v>259</v>
      </c>
      <c r="H213" t="s">
        <v>1531</v>
      </c>
      <c r="I213" s="16">
        <v>45850</v>
      </c>
      <c r="J213" s="16">
        <v>45850</v>
      </c>
      <c r="K213" t="s">
        <v>5406</v>
      </c>
      <c r="L213">
        <v>1215150</v>
      </c>
      <c r="M213" t="s">
        <v>330</v>
      </c>
      <c r="P213">
        <v>10014637</v>
      </c>
      <c r="Q213" t="s">
        <v>242</v>
      </c>
      <c r="R213">
        <v>35403.68</v>
      </c>
      <c r="S213" t="s">
        <v>343</v>
      </c>
      <c r="T213" t="s">
        <v>262</v>
      </c>
      <c r="U213">
        <v>11078868</v>
      </c>
      <c r="V213" s="16">
        <v>44667</v>
      </c>
      <c r="W213" s="16">
        <v>45853</v>
      </c>
      <c r="X213" s="16">
        <v>45853</v>
      </c>
      <c r="Y213">
        <v>35403.68</v>
      </c>
      <c r="Z213">
        <v>1290900</v>
      </c>
      <c r="AA213" t="s">
        <v>1568</v>
      </c>
      <c r="AB213" t="s">
        <v>246</v>
      </c>
      <c r="AC213" t="s">
        <v>121</v>
      </c>
      <c r="AD213" t="s">
        <v>255</v>
      </c>
      <c r="AE213" t="str">
        <f>IF(B213&gt;0,IF(MID(H213,1,3)="CTE","CERRADO",IF(MID(H213,1,3)="CER","CERRADO",IF(MID(F213,1,4)="REPR","REPROGRAMADO",IF(K213&lt;&gt;'PLAN SEMANAL'!$A$2,"REPROGRAMADO","ABIERTO")))),"")</f>
        <v>CERRADO</v>
      </c>
      <c r="AI213">
        <f>IF(B213&gt;0,(SUMIFS('IW49 PLAN SEMANAL'!H:H,'IW49 PLAN SEMANAL'!A:A,'IW38 PLAN SEMANAL'!B213)),"")</f>
        <v>12</v>
      </c>
      <c r="AJ213" t="str">
        <f t="shared" si="6"/>
        <v>Componente</v>
      </c>
      <c r="AL213" t="str">
        <f t="shared" si="7"/>
        <v/>
      </c>
    </row>
    <row r="214" spans="1:38" x14ac:dyDescent="0.35">
      <c r="AE214" t="str">
        <f>IF(B214&gt;0,IF(MID(H214,1,3)="CTE","CERRADO",IF(MID(H214,1,3)="CER","CERRADO",IF(MID(F214,1,4)="REPR","REPROGRAMADO",IF(K214&lt;&gt;'PLAN SEMANAL'!$A$2,"REPROGRAMADO","ABIERTO")))),"")</f>
        <v/>
      </c>
      <c r="AI214" t="str">
        <f>IF(B214&gt;0,(SUMIFS('IW49 PLAN SEMANAL'!H:H,'IW49 PLAN SEMANAL'!A:A,'IW38 PLAN SEMANAL'!B214)),"")</f>
        <v/>
      </c>
      <c r="AJ214" t="str">
        <f t="shared" si="6"/>
        <v/>
      </c>
      <c r="AL214" t="str">
        <f t="shared" si="7"/>
        <v/>
      </c>
    </row>
    <row r="215" spans="1:38" x14ac:dyDescent="0.35">
      <c r="AE215" t="str">
        <f>IF(B215&gt;0,IF(MID(H215,1,3)="CTE","CERRADO",IF(MID(H215,1,3)="CER","CERRADO",IF(MID(F215,1,4)="REPR","REPROGRAMADO",IF(K215&lt;&gt;'PLAN SEMANAL'!$A$2,"REPROGRAMADO","ABIERTO")))),"")</f>
        <v/>
      </c>
      <c r="AI215" t="str">
        <f>IF(B215&gt;0,(SUMIFS('IW49 PLAN SEMANAL'!H:H,'IW49 PLAN SEMANAL'!A:A,'IW38 PLAN SEMANAL'!B215)),"")</f>
        <v/>
      </c>
      <c r="AJ215" t="str">
        <f t="shared" si="6"/>
        <v/>
      </c>
      <c r="AL215" t="str">
        <f t="shared" si="7"/>
        <v/>
      </c>
    </row>
    <row r="216" spans="1:38" x14ac:dyDescent="0.35">
      <c r="AE216" t="str">
        <f>IF(B216&gt;0,IF(MID(H216,1,3)="CTE","CERRADO",IF(MID(H216,1,3)="CER","CERRADO",IF(MID(F216,1,4)="REPR","REPROGRAMADO",IF(K216&lt;&gt;'PLAN SEMANAL'!$A$2,"REPROGRAMADO","ABIERTO")))),"")</f>
        <v/>
      </c>
      <c r="AI216" t="str">
        <f>IF(B216&gt;0,(SUMIFS('IW49 PLAN SEMANAL'!H:H,'IW49 PLAN SEMANAL'!A:A,'IW38 PLAN SEMANAL'!B216)),"")</f>
        <v/>
      </c>
      <c r="AJ216" t="str">
        <f t="shared" si="6"/>
        <v/>
      </c>
      <c r="AL216" t="str">
        <f t="shared" si="7"/>
        <v/>
      </c>
    </row>
    <row r="217" spans="1:38" x14ac:dyDescent="0.35">
      <c r="AE217" t="str">
        <f>IF(B217&gt;0,IF(MID(H217,1,3)="CTE","CERRADO",IF(MID(H217,1,3)="CER","CERRADO",IF(MID(F217,1,4)="REPR","REPROGRAMADO",IF(K217&lt;&gt;'PLAN SEMANAL'!$A$2,"REPROGRAMADO","ABIERTO")))),"")</f>
        <v/>
      </c>
      <c r="AI217" t="str">
        <f>IF(B217&gt;0,(SUMIFS('IW49 PLAN SEMANAL'!H:H,'IW49 PLAN SEMANAL'!A:A,'IW38 PLAN SEMANAL'!B217)),"")</f>
        <v/>
      </c>
      <c r="AJ217" t="str">
        <f t="shared" si="6"/>
        <v/>
      </c>
      <c r="AL217" t="str">
        <f t="shared" si="7"/>
        <v/>
      </c>
    </row>
    <row r="218" spans="1:38" x14ac:dyDescent="0.35">
      <c r="AE218" t="str">
        <f>IF(B218&gt;0,IF(MID(H218,1,3)="CTE","CERRADO",IF(MID(H218,1,3)="CER","CERRADO",IF(MID(F218,1,4)="REPR","REPROGRAMADO",IF(K218&lt;&gt;'PLAN SEMANAL'!$A$2,"REPROGRAMADO","ABIERTO")))),"")</f>
        <v/>
      </c>
      <c r="AI218" t="str">
        <f>IF(B218&gt;0,(SUMIFS('IW49 PLAN SEMANAL'!H:H,'IW49 PLAN SEMANAL'!A:A,'IW38 PLAN SEMANAL'!B218)),"")</f>
        <v/>
      </c>
      <c r="AJ218" t="str">
        <f t="shared" si="6"/>
        <v/>
      </c>
      <c r="AL218" t="str">
        <f t="shared" si="7"/>
        <v/>
      </c>
    </row>
    <row r="219" spans="1:38" x14ac:dyDescent="0.35">
      <c r="AE219" t="str">
        <f>IF(B219&gt;0,IF(MID(H219,1,3)="CTE","CERRADO",IF(MID(H219,1,3)="CER","CERRADO",IF(MID(F219,1,4)="REPR","REPROGRAMADO",IF(K219&lt;&gt;'PLAN SEMANAL'!$A$2,"REPROGRAMADO","ABIERTO")))),"")</f>
        <v/>
      </c>
      <c r="AI219" t="str">
        <f>IF(B219&gt;0,(SUMIFS('IW49 PLAN SEMANAL'!H:H,'IW49 PLAN SEMANAL'!A:A,'IW38 PLAN SEMANAL'!B219)),"")</f>
        <v/>
      </c>
      <c r="AJ219" t="str">
        <f t="shared" si="6"/>
        <v/>
      </c>
      <c r="AL219" t="str">
        <f t="shared" si="7"/>
        <v/>
      </c>
    </row>
    <row r="220" spans="1:38" x14ac:dyDescent="0.35">
      <c r="AE220" t="str">
        <f>IF(B220&gt;0,IF(MID(H220,1,3)="CTE","CERRADO",IF(MID(H220,1,3)="CER","CERRADO",IF(MID(F220,1,4)="REPR","REPROGRAMADO",IF(K220&lt;&gt;'PLAN SEMANAL'!$A$2,"REPROGRAMADO","ABIERTO")))),"")</f>
        <v/>
      </c>
      <c r="AI220" t="str">
        <f>IF(B220&gt;0,(SUMIFS('IW49 PLAN SEMANAL'!H:H,'IW49 PLAN SEMANAL'!A:A,'IW38 PLAN SEMANAL'!B220)),"")</f>
        <v/>
      </c>
      <c r="AJ220" t="str">
        <f t="shared" si="6"/>
        <v/>
      </c>
      <c r="AL220" t="str">
        <f t="shared" si="7"/>
        <v/>
      </c>
    </row>
    <row r="221" spans="1:38" x14ac:dyDescent="0.35">
      <c r="AE221" t="str">
        <f>IF(B221&gt;0,IF(MID(H221,1,3)="CTE","CERRADO",IF(MID(H221,1,3)="CER","CERRADO",IF(MID(F221,1,4)="REPR","REPROGRAMADO",IF(K221&lt;&gt;'PLAN SEMANAL'!$A$2,"REPROGRAMADO","ABIERTO")))),"")</f>
        <v/>
      </c>
      <c r="AI221" t="str">
        <f>IF(B221&gt;0,(SUMIFS('IW49 PLAN SEMANAL'!H:H,'IW49 PLAN SEMANAL'!A:A,'IW38 PLAN SEMANAL'!B221)),"")</f>
        <v/>
      </c>
      <c r="AJ221" t="str">
        <f t="shared" si="6"/>
        <v/>
      </c>
      <c r="AL221" t="str">
        <f t="shared" si="7"/>
        <v/>
      </c>
    </row>
    <row r="222" spans="1:38" x14ac:dyDescent="0.35">
      <c r="AE222" t="str">
        <f>IF(B222&gt;0,IF(MID(H222,1,3)="CTE","CERRADO",IF(MID(H222,1,3)="CER","CERRADO",IF(MID(F222,1,4)="REPR","REPROGRAMADO",IF(K222&lt;&gt;'PLAN SEMANAL'!$A$2,"REPROGRAMADO","ABIERTO")))),"")</f>
        <v/>
      </c>
      <c r="AI222" t="str">
        <f>IF(B222&gt;0,(SUMIFS('IW49 PLAN SEMANAL'!H:H,'IW49 PLAN SEMANAL'!A:A,'IW38 PLAN SEMANAL'!B222)),"")</f>
        <v/>
      </c>
      <c r="AJ222" t="str">
        <f t="shared" si="6"/>
        <v/>
      </c>
      <c r="AL222" t="str">
        <f t="shared" si="7"/>
        <v/>
      </c>
    </row>
    <row r="223" spans="1:38" x14ac:dyDescent="0.35">
      <c r="AE223" t="str">
        <f>IF(B223&gt;0,IF(MID(H223,1,3)="CTE","CERRADO",IF(MID(H223,1,3)="CER","CERRADO",IF(MID(F223,1,4)="REPR","REPROGRAMADO",IF(K223&lt;&gt;'PLAN SEMANAL'!$A$2,"REPROGRAMADO","ABIERTO")))),"")</f>
        <v/>
      </c>
      <c r="AI223" t="str">
        <f>IF(B223&gt;0,(SUMIFS('IW49 PLAN SEMANAL'!H:H,'IW49 PLAN SEMANAL'!A:A,'IW38 PLAN SEMANAL'!B223)),"")</f>
        <v/>
      </c>
      <c r="AJ223" t="str">
        <f t="shared" si="6"/>
        <v/>
      </c>
      <c r="AL223" t="str">
        <f t="shared" si="7"/>
        <v/>
      </c>
    </row>
    <row r="224" spans="1:38" x14ac:dyDescent="0.35">
      <c r="AE224" t="str">
        <f>IF(B224&gt;0,IF(MID(H224,1,3)="CTE","CERRADO",IF(MID(H224,1,3)="CER","CERRADO",IF(MID(F224,1,4)="REPR","REPROGRAMADO",IF(K224&lt;&gt;'PLAN SEMANAL'!$A$2,"REPROGRAMADO","ABIERTO")))),"")</f>
        <v/>
      </c>
      <c r="AI224" t="str">
        <f>IF(B224&gt;0,(SUMIFS('IW49 PLAN SEMANAL'!H:H,'IW49 PLAN SEMANAL'!A:A,'IW38 PLAN SEMANAL'!B224)),"")</f>
        <v/>
      </c>
      <c r="AJ224" t="str">
        <f t="shared" si="6"/>
        <v/>
      </c>
      <c r="AL224" t="str">
        <f t="shared" si="7"/>
        <v/>
      </c>
    </row>
    <row r="225" spans="31:38" x14ac:dyDescent="0.35">
      <c r="AE225" t="str">
        <f>IF(B225&gt;0,IF(MID(H225,1,3)="CTE","CERRADO",IF(MID(H225,1,3)="CER","CERRADO",IF(MID(F225,1,4)="REPR","REPROGRAMADO",IF(K225&lt;&gt;'PLAN SEMANAL'!$A$2,"REPROGRAMADO","ABIERTO")))),"")</f>
        <v/>
      </c>
      <c r="AI225" t="str">
        <f>IF(B225&gt;0,(SUMIFS('IW49 PLAN SEMANAL'!H:H,'IW49 PLAN SEMANAL'!A:A,'IW38 PLAN SEMANAL'!B225)),"")</f>
        <v/>
      </c>
      <c r="AJ225" t="str">
        <f t="shared" si="6"/>
        <v/>
      </c>
      <c r="AL225" t="str">
        <f t="shared" si="7"/>
        <v/>
      </c>
    </row>
    <row r="226" spans="31:38" x14ac:dyDescent="0.35">
      <c r="AE226" t="str">
        <f>IF(B226&gt;0,IF(MID(H226,1,3)="CTE","CERRADO",IF(MID(H226,1,3)="CER","CERRADO",IF(MID(F226,1,4)="REPR","REPROGRAMADO",IF(K226&lt;&gt;'PLAN SEMANAL'!$A$2,"REPROGRAMADO","ABIERTO")))),"")</f>
        <v/>
      </c>
      <c r="AI226" t="str">
        <f>IF(B226&gt;0,(SUMIFS('IW49 PLAN SEMANAL'!H:H,'IW49 PLAN SEMANAL'!A:A,'IW38 PLAN SEMANAL'!B226)),"")</f>
        <v/>
      </c>
      <c r="AJ226" t="str">
        <f t="shared" si="6"/>
        <v/>
      </c>
      <c r="AL226" t="str">
        <f t="shared" si="7"/>
        <v/>
      </c>
    </row>
    <row r="227" spans="31:38" x14ac:dyDescent="0.35">
      <c r="AE227" t="str">
        <f>IF(B227&gt;0,IF(MID(H227,1,3)="CTE","CERRADO",IF(MID(H227,1,3)="CER","CERRADO",IF(MID(F227,1,4)="REPR","REPROGRAMADO",IF(K227&lt;&gt;'PLAN SEMANAL'!$A$2,"REPROGRAMADO","ABIERTO")))),"")</f>
        <v/>
      </c>
      <c r="AI227" t="str">
        <f>IF(B227&gt;0,(SUMIFS('IW49 PLAN SEMANAL'!H:H,'IW49 PLAN SEMANAL'!A:A,'IW38 PLAN SEMANAL'!B227)),"")</f>
        <v/>
      </c>
      <c r="AJ227" t="str">
        <f t="shared" si="6"/>
        <v/>
      </c>
      <c r="AL227" t="str">
        <f t="shared" si="7"/>
        <v/>
      </c>
    </row>
    <row r="228" spans="31:38" x14ac:dyDescent="0.35">
      <c r="AE228" t="str">
        <f>IF(B228&gt;0,IF(MID(H228,1,3)="CTE","CERRADO",IF(MID(H228,1,3)="CER","CERRADO",IF(MID(F228,1,4)="REPR","REPROGRAMADO",IF(K228&lt;&gt;'PLAN SEMANAL'!$A$2,"REPROGRAMADO","ABIERTO")))),"")</f>
        <v/>
      </c>
      <c r="AI228" t="str">
        <f>IF(B228&gt;0,(SUMIFS('IW49 PLAN SEMANAL'!H:H,'IW49 PLAN SEMANAL'!A:A,'IW38 PLAN SEMANAL'!B228)),"")</f>
        <v/>
      </c>
      <c r="AJ228" t="str">
        <f t="shared" si="6"/>
        <v/>
      </c>
      <c r="AL228" t="str">
        <f t="shared" si="7"/>
        <v/>
      </c>
    </row>
    <row r="229" spans="31:38" x14ac:dyDescent="0.35">
      <c r="AE229" t="str">
        <f>IF(B229&gt;0,IF(MID(H229,1,3)="CTE","CERRADO",IF(MID(H229,1,3)="CER","CERRADO",IF(MID(F229,1,4)="REPR","REPROGRAMADO",IF(K229&lt;&gt;'PLAN SEMANAL'!$A$2,"REPROGRAMADO","ABIERTO")))),"")</f>
        <v/>
      </c>
      <c r="AI229" t="str">
        <f>IF(B229&gt;0,(SUMIFS('IW49 PLAN SEMANAL'!H:H,'IW49 PLAN SEMANAL'!A:A,'IW38 PLAN SEMANAL'!B229)),"")</f>
        <v/>
      </c>
      <c r="AJ229" t="str">
        <f t="shared" si="6"/>
        <v/>
      </c>
      <c r="AL229" t="str">
        <f t="shared" si="7"/>
        <v/>
      </c>
    </row>
    <row r="230" spans="31:38" x14ac:dyDescent="0.35">
      <c r="AE230" t="str">
        <f>IF(B230&gt;0,IF(MID(H230,1,3)="CTE","CERRADO",IF(MID(H230,1,3)="CER","CERRADO",IF(MID(F230,1,4)="REPR","REPROGRAMADO",IF(K230&lt;&gt;'PLAN SEMANAL'!$A$2,"REPROGRAMADO","ABIERTO")))),"")</f>
        <v/>
      </c>
      <c r="AI230" t="str">
        <f>IF(B230&gt;0,(SUMIFS('IW49 PLAN SEMANAL'!H:H,'IW49 PLAN SEMANAL'!A:A,'IW38 PLAN SEMANAL'!B230)),"")</f>
        <v/>
      </c>
      <c r="AJ230" t="str">
        <f t="shared" si="6"/>
        <v/>
      </c>
      <c r="AL230" t="str">
        <f t="shared" si="7"/>
        <v/>
      </c>
    </row>
    <row r="231" spans="31:38" x14ac:dyDescent="0.35">
      <c r="AE231" t="str">
        <f>IF(B231&gt;0,IF(MID(H231,1,3)="CTE","CERRADO",IF(MID(H231,1,3)="CER","CERRADO",IF(MID(F231,1,4)="REPR","REPROGRAMADO",IF(K231&lt;&gt;'PLAN SEMANAL'!$A$2,"REPROGRAMADO","ABIERTO")))),"")</f>
        <v/>
      </c>
      <c r="AI231" t="str">
        <f>IF(B231&gt;0,(SUMIFS('IW49 PLAN SEMANAL'!H:H,'IW49 PLAN SEMANAL'!A:A,'IW38 PLAN SEMANAL'!B231)),"")</f>
        <v/>
      </c>
      <c r="AJ231" t="str">
        <f t="shared" si="6"/>
        <v/>
      </c>
      <c r="AL231" t="str">
        <f t="shared" si="7"/>
        <v/>
      </c>
    </row>
    <row r="232" spans="31:38" x14ac:dyDescent="0.35">
      <c r="AE232" t="str">
        <f>IF(B232&gt;0,IF(MID(H232,1,3)="CTE","CERRADO",IF(MID(H232,1,3)="CER","CERRADO",IF(MID(F232,1,4)="REPR","REPROGRAMADO",IF(K232&lt;&gt;'PLAN SEMANAL'!$A$2,"REPROGRAMADO","ABIERTO")))),"")</f>
        <v/>
      </c>
      <c r="AI232" t="str">
        <f>IF(B232&gt;0,(SUMIFS('IW49 PLAN SEMANAL'!H:H,'IW49 PLAN SEMANAL'!A:A,'IW38 PLAN SEMANAL'!B232)),"")</f>
        <v/>
      </c>
      <c r="AJ232" t="str">
        <f t="shared" si="6"/>
        <v/>
      </c>
      <c r="AL232" t="str">
        <f t="shared" si="7"/>
        <v/>
      </c>
    </row>
    <row r="233" spans="31:38" x14ac:dyDescent="0.35">
      <c r="AE233" t="str">
        <f>IF(B233&gt;0,IF(MID(H233,1,3)="CTE","CERRADO",IF(MID(H233,1,3)="CER","CERRADO",IF(MID(F233,1,4)="REPR","REPROGRAMADO",IF(K233&lt;&gt;'PLAN SEMANAL'!$A$2,"REPROGRAMADO","ABIERTO")))),"")</f>
        <v/>
      </c>
      <c r="AI233" t="str">
        <f>IF(B233&gt;0,(SUMIFS('IW49 PLAN SEMANAL'!H:H,'IW49 PLAN SEMANAL'!A:A,'IW38 PLAN SEMANAL'!B233)),"")</f>
        <v/>
      </c>
      <c r="AJ233" t="str">
        <f t="shared" si="6"/>
        <v/>
      </c>
      <c r="AL233" t="str">
        <f t="shared" si="7"/>
        <v/>
      </c>
    </row>
    <row r="234" spans="31:38" x14ac:dyDescent="0.35">
      <c r="AE234" t="str">
        <f>IF(B234&gt;0,IF(MID(H234,1,3)="CTE","CERRADO",IF(MID(H234,1,3)="CER","CERRADO",IF(MID(F234,1,4)="REPR","REPROGRAMADO",IF(K234&lt;&gt;'PLAN SEMANAL'!$A$2,"REPROGRAMADO","ABIERTO")))),"")</f>
        <v/>
      </c>
      <c r="AI234" t="str">
        <f>IF(B234&gt;0,(SUMIFS('IW49 PLAN SEMANAL'!H:H,'IW49 PLAN SEMANAL'!A:A,'IW38 PLAN SEMANAL'!B234)),"")</f>
        <v/>
      </c>
      <c r="AJ234" t="str">
        <f t="shared" si="6"/>
        <v/>
      </c>
      <c r="AL234" t="str">
        <f t="shared" si="7"/>
        <v/>
      </c>
    </row>
    <row r="235" spans="31:38" x14ac:dyDescent="0.35">
      <c r="AE235" t="str">
        <f>IF(B235&gt;0,IF(MID(H235,1,3)="CTE","CERRADO",IF(MID(H235,1,3)="CER","CERRADO",IF(MID(F235,1,4)="REPR","REPROGRAMADO",IF(K235&lt;&gt;'PLAN SEMANAL'!$A$2,"REPROGRAMADO","ABIERTO")))),"")</f>
        <v/>
      </c>
      <c r="AI235" t="str">
        <f>IF(B235&gt;0,(SUMIFS('IW49 PLAN SEMANAL'!H:H,'IW49 PLAN SEMANAL'!A:A,'IW38 PLAN SEMANAL'!B235)),"")</f>
        <v/>
      </c>
      <c r="AJ235" t="str">
        <f t="shared" si="6"/>
        <v/>
      </c>
      <c r="AL235" t="str">
        <f t="shared" si="7"/>
        <v/>
      </c>
    </row>
    <row r="236" spans="31:38" x14ac:dyDescent="0.35">
      <c r="AE236" t="str">
        <f>IF(B236&gt;0,IF(MID(H236,1,3)="CTE","CERRADO",IF(MID(H236,1,3)="CER","CERRADO",IF(MID(F236,1,4)="REPR","REPROGRAMADO",IF(K236&lt;&gt;'PLAN SEMANAL'!$A$2,"REPROGRAMADO","ABIERTO")))),"")</f>
        <v/>
      </c>
      <c r="AI236" t="str">
        <f>IF(B236&gt;0,(SUMIFS('IW49 PLAN SEMANAL'!H:H,'IW49 PLAN SEMANAL'!A:A,'IW38 PLAN SEMANAL'!B236)),"")</f>
        <v/>
      </c>
      <c r="AJ236" t="str">
        <f t="shared" si="6"/>
        <v/>
      </c>
      <c r="AL236" t="str">
        <f t="shared" si="7"/>
        <v/>
      </c>
    </row>
    <row r="237" spans="31:38" x14ac:dyDescent="0.35">
      <c r="AE237" t="str">
        <f>IF(B237&gt;0,IF(MID(H237,1,3)="CTE","CERRADO",IF(MID(H237,1,3)="CER","CERRADO",IF(MID(F237,1,4)="REPR","REPROGRAMADO",IF(K237&lt;&gt;'PLAN SEMANAL'!$A$2,"REPROGRAMADO","ABIERTO")))),"")</f>
        <v/>
      </c>
      <c r="AI237" t="str">
        <f>IF(B237&gt;0,(SUMIFS('IW49 PLAN SEMANAL'!H:H,'IW49 PLAN SEMANAL'!A:A,'IW38 PLAN SEMANAL'!B237)),"")</f>
        <v/>
      </c>
      <c r="AJ237" t="str">
        <f t="shared" si="6"/>
        <v/>
      </c>
      <c r="AL237" t="str">
        <f t="shared" si="7"/>
        <v/>
      </c>
    </row>
    <row r="238" spans="31:38" x14ac:dyDescent="0.35">
      <c r="AE238" t="str">
        <f>IF(B238&gt;0,IF(MID(H238,1,3)="CTE","CERRADO",IF(MID(H238,1,3)="CER","CERRADO",IF(MID(F238,1,4)="REPR","REPROGRAMADO",IF(K238&lt;&gt;'PLAN SEMANAL'!$A$2,"REPROGRAMADO","ABIERTO")))),"")</f>
        <v/>
      </c>
      <c r="AI238" t="str">
        <f>IF(B238&gt;0,(SUMIFS('IW49 PLAN SEMANAL'!H:H,'IW49 PLAN SEMANAL'!A:A,'IW38 PLAN SEMANAL'!B238)),"")</f>
        <v/>
      </c>
      <c r="AJ238" t="str">
        <f t="shared" si="6"/>
        <v/>
      </c>
      <c r="AL238" t="str">
        <f t="shared" si="7"/>
        <v/>
      </c>
    </row>
    <row r="239" spans="31:38" x14ac:dyDescent="0.35">
      <c r="AE239" t="str">
        <f>IF(B239&gt;0,IF(MID(H239,1,3)="CTE","CERRADO",IF(MID(H239,1,3)="CER","CERRADO",IF(MID(F239,1,4)="REPR","REPROGRAMADO",IF(K239&lt;&gt;'PLAN SEMANAL'!$A$2,"REPROGRAMADO","ABIERTO")))),"")</f>
        <v/>
      </c>
      <c r="AI239" t="str">
        <f>IF(B239&gt;0,(SUMIFS('IW49 PLAN SEMANAL'!H:H,'IW49 PLAN SEMANAL'!A:A,'IW38 PLAN SEMANAL'!B239)),"")</f>
        <v/>
      </c>
      <c r="AJ239" t="str">
        <f t="shared" si="6"/>
        <v/>
      </c>
      <c r="AL239" t="str">
        <f t="shared" si="7"/>
        <v/>
      </c>
    </row>
    <row r="240" spans="31:38" x14ac:dyDescent="0.35">
      <c r="AE240" t="str">
        <f>IF(B240&gt;0,IF(MID(H240,1,3)="CTE","CERRADO",IF(MID(H240,1,3)="CER","CERRADO",IF(MID(F240,1,4)="REPR","REPROGRAMADO",IF(K240&lt;&gt;'PLAN SEMANAL'!$A$2,"REPROGRAMADO","ABIERTO")))),"")</f>
        <v/>
      </c>
      <c r="AI240" t="str">
        <f>IF(B240&gt;0,(SUMIFS('IW49 PLAN SEMANAL'!H:H,'IW49 PLAN SEMANAL'!A:A,'IW38 PLAN SEMANAL'!B240)),"")</f>
        <v/>
      </c>
      <c r="AJ240" t="str">
        <f t="shared" si="6"/>
        <v/>
      </c>
      <c r="AL240" t="str">
        <f t="shared" si="7"/>
        <v/>
      </c>
    </row>
    <row r="241" spans="31:38" x14ac:dyDescent="0.35">
      <c r="AE241" t="str">
        <f>IF(B241&gt;0,IF(MID(H241,1,3)="CTE","CERRADO",IF(MID(H241,1,3)="CER","CERRADO",IF(MID(F241,1,4)="REPR","REPROGRAMADO",IF(K241&lt;&gt;'PLAN SEMANAL'!$A$2,"REPROGRAMADO","ABIERTO")))),"")</f>
        <v/>
      </c>
      <c r="AI241" t="str">
        <f>IF(B241&gt;0,(SUMIFS('IW49 PLAN SEMANAL'!H:H,'IW49 PLAN SEMANAL'!A:A,'IW38 PLAN SEMANAL'!B241)),"")</f>
        <v/>
      </c>
      <c r="AJ241" t="str">
        <f t="shared" si="6"/>
        <v/>
      </c>
      <c r="AL241" t="str">
        <f t="shared" si="7"/>
        <v/>
      </c>
    </row>
    <row r="242" spans="31:38" x14ac:dyDescent="0.35">
      <c r="AE242" t="str">
        <f>IF(B242&gt;0,IF(MID(H242,1,3)="CTE","CERRADO",IF(MID(H242,1,3)="CER","CERRADO",IF(MID(F242,1,4)="REPR","REPROGRAMADO",IF(K242&lt;&gt;'PLAN SEMANAL'!$A$2,"REPROGRAMADO","ABIERTO")))),"")</f>
        <v/>
      </c>
      <c r="AI242" t="str">
        <f>IF(B242&gt;0,(SUMIFS('IW49 PLAN SEMANAL'!H:H,'IW49 PLAN SEMANAL'!A:A,'IW38 PLAN SEMANAL'!B242)),"")</f>
        <v/>
      </c>
      <c r="AJ242" t="str">
        <f t="shared" si="6"/>
        <v/>
      </c>
      <c r="AL242" t="str">
        <f t="shared" si="7"/>
        <v/>
      </c>
    </row>
    <row r="243" spans="31:38" x14ac:dyDescent="0.35">
      <c r="AE243" t="str">
        <f>IF(B243&gt;0,IF(MID(H243,1,3)="CTE","CERRADO",IF(MID(H243,1,3)="CER","CERRADO",IF(MID(F243,1,4)="REPR","REPROGRAMADO",IF(K243&lt;&gt;'PLAN SEMANAL'!$A$2,"REPROGRAMADO","ABIERTO")))),"")</f>
        <v/>
      </c>
      <c r="AI243" t="str">
        <f>IF(B243&gt;0,(SUMIFS('IW49 PLAN SEMANAL'!H:H,'IW49 PLAN SEMANAL'!A:A,'IW38 PLAN SEMANAL'!B243)),"")</f>
        <v/>
      </c>
      <c r="AJ243" t="str">
        <f t="shared" si="6"/>
        <v/>
      </c>
      <c r="AL243" t="str">
        <f t="shared" si="7"/>
        <v/>
      </c>
    </row>
    <row r="244" spans="31:38" x14ac:dyDescent="0.35">
      <c r="AE244" t="str">
        <f>IF(B244&gt;0,IF(MID(H244,1,3)="CTE","CERRADO",IF(MID(H244,1,3)="CER","CERRADO",IF(MID(F244,1,4)="REPR","REPROGRAMADO",IF(K244&lt;&gt;'PLAN SEMANAL'!$A$2,"REPROGRAMADO","ABIERTO")))),"")</f>
        <v/>
      </c>
      <c r="AI244" t="str">
        <f>IF(B244&gt;0,(SUMIFS('IW49 PLAN SEMANAL'!H:H,'IW49 PLAN SEMANAL'!A:A,'IW38 PLAN SEMANAL'!B244)),"")</f>
        <v/>
      </c>
      <c r="AJ244" t="str">
        <f t="shared" si="6"/>
        <v/>
      </c>
      <c r="AL244" t="str">
        <f t="shared" si="7"/>
        <v/>
      </c>
    </row>
    <row r="245" spans="31:38" x14ac:dyDescent="0.35">
      <c r="AE245" t="str">
        <f>IF(B245&gt;0,IF(MID(H245,1,3)="CTE","CERRADO",IF(MID(H245,1,3)="CER","CERRADO",IF(MID(F245,1,4)="REPR","REPROGRAMADO",IF(K245&lt;&gt;'PLAN SEMANAL'!$A$2,"REPROGRAMADO","ABIERTO")))),"")</f>
        <v/>
      </c>
      <c r="AI245" t="str">
        <f>IF(B245&gt;0,(SUMIFS('IW49 PLAN SEMANAL'!H:H,'IW49 PLAN SEMANAL'!A:A,'IW38 PLAN SEMANAL'!B245)),"")</f>
        <v/>
      </c>
      <c r="AJ245" t="str">
        <f t="shared" si="6"/>
        <v/>
      </c>
      <c r="AL245" t="str">
        <f t="shared" si="7"/>
        <v/>
      </c>
    </row>
    <row r="246" spans="31:38" x14ac:dyDescent="0.35">
      <c r="AE246" t="str">
        <f>IF(B246&gt;0,IF(MID(H246,1,3)="CTE","CERRADO",IF(MID(H246,1,3)="CER","CERRADO",IF(MID(F246,1,4)="REPR","REPROGRAMADO",IF(K246&lt;&gt;'PLAN SEMANAL'!$A$2,"REPROGRAMADO","ABIERTO")))),"")</f>
        <v/>
      </c>
      <c r="AI246" t="str">
        <f>IF(B246&gt;0,(SUMIFS('IW49 PLAN SEMANAL'!H:H,'IW49 PLAN SEMANAL'!A:A,'IW38 PLAN SEMANAL'!B246)),"")</f>
        <v/>
      </c>
      <c r="AJ246" t="str">
        <f t="shared" si="6"/>
        <v/>
      </c>
      <c r="AL246" t="str">
        <f t="shared" si="7"/>
        <v/>
      </c>
    </row>
    <row r="247" spans="31:38" x14ac:dyDescent="0.35">
      <c r="AE247" t="str">
        <f>IF(B247&gt;0,IF(MID(H247,1,3)="CTE","CERRADO",IF(MID(H247,1,3)="CER","CERRADO",IF(MID(F247,1,4)="REPR","REPROGRAMADO",IF(K247&lt;&gt;'PLAN SEMANAL'!$A$2,"REPROGRAMADO","ABIERTO")))),"")</f>
        <v/>
      </c>
      <c r="AI247" t="str">
        <f>IF(B247&gt;0,(SUMIFS('IW49 PLAN SEMANAL'!H:H,'IW49 PLAN SEMANAL'!A:A,'IW38 PLAN SEMANAL'!B247)),"")</f>
        <v/>
      </c>
      <c r="AJ247" t="str">
        <f t="shared" si="6"/>
        <v/>
      </c>
      <c r="AL247" t="str">
        <f t="shared" si="7"/>
        <v/>
      </c>
    </row>
    <row r="248" spans="31:38" x14ac:dyDescent="0.35">
      <c r="AE248" t="str">
        <f>IF(B248&gt;0,IF(MID(H248,1,3)="CTE","CERRADO",IF(MID(H248,1,3)="CER","CERRADO",IF(MID(F248,1,4)="REPR","REPROGRAMADO",IF(K248&lt;&gt;'PLAN SEMANAL'!$A$2,"REPROGRAMADO","ABIERTO")))),"")</f>
        <v/>
      </c>
      <c r="AI248" t="str">
        <f>IF(B248&gt;0,(SUMIFS('IW49 PLAN SEMANAL'!H:H,'IW49 PLAN SEMANAL'!A:A,'IW38 PLAN SEMANAL'!B248)),"")</f>
        <v/>
      </c>
      <c r="AJ248" t="str">
        <f t="shared" si="6"/>
        <v/>
      </c>
      <c r="AL248" t="str">
        <f t="shared" si="7"/>
        <v/>
      </c>
    </row>
    <row r="249" spans="31:38" x14ac:dyDescent="0.35">
      <c r="AE249" t="str">
        <f>IF(B249&gt;0,IF(MID(H249,1,3)="CTE","CERRADO",IF(MID(H249,1,3)="CER","CERRADO",IF(MID(F249,1,4)="REPR","REPROGRAMADO",IF(K249&lt;&gt;'PLAN SEMANAL'!$A$2,"REPROGRAMADO","ABIERTO")))),"")</f>
        <v/>
      </c>
      <c r="AI249" t="str">
        <f>IF(B249&gt;0,(SUMIFS('IW49 PLAN SEMANAL'!H:H,'IW49 PLAN SEMANAL'!A:A,'IW38 PLAN SEMANAL'!B249)),"")</f>
        <v/>
      </c>
      <c r="AJ249" t="str">
        <f t="shared" si="6"/>
        <v/>
      </c>
      <c r="AL249" t="str">
        <f t="shared" si="7"/>
        <v/>
      </c>
    </row>
    <row r="250" spans="31:38" x14ac:dyDescent="0.35">
      <c r="AE250" t="str">
        <f>IF(B250&gt;0,IF(MID(H250,1,3)="CTE","CERRADO",IF(MID(H250,1,3)="CER","CERRADO",IF(MID(F250,1,4)="REPR","REPROGRAMADO",IF(K250&lt;&gt;'PLAN SEMANAL'!$A$2,"REPROGRAMADO","ABIERTO")))),"")</f>
        <v/>
      </c>
      <c r="AI250" t="str">
        <f>IF(B250&gt;0,(SUMIFS('IW49 PLAN SEMANAL'!H:H,'IW49 PLAN SEMANAL'!A:A,'IW38 PLAN SEMANAL'!B250)),"")</f>
        <v/>
      </c>
      <c r="AJ250" t="str">
        <f t="shared" si="6"/>
        <v/>
      </c>
      <c r="AL250" t="str">
        <f t="shared" si="7"/>
        <v/>
      </c>
    </row>
    <row r="251" spans="31:38" x14ac:dyDescent="0.35">
      <c r="AE251" t="str">
        <f>IF(B251&gt;0,IF(MID(H251,1,3)="CTE","CERRADO",IF(MID(H251,1,3)="CER","CERRADO",IF(MID(F251,1,4)="REPR","REPROGRAMADO",IF(K251&lt;&gt;'PLAN SEMANAL'!$A$2,"REPROGRAMADO","ABIERTO")))),"")</f>
        <v/>
      </c>
      <c r="AI251" t="str">
        <f>IF(B251&gt;0,(SUMIFS('IW49 PLAN SEMANAL'!H:H,'IW49 PLAN SEMANAL'!A:A,'IW38 PLAN SEMANAL'!B251)),"")</f>
        <v/>
      </c>
      <c r="AJ251" t="str">
        <f t="shared" si="6"/>
        <v/>
      </c>
      <c r="AL251" t="str">
        <f t="shared" si="7"/>
        <v/>
      </c>
    </row>
    <row r="252" spans="31:38" x14ac:dyDescent="0.35">
      <c r="AE252" t="str">
        <f>IF(B252&gt;0,IF(MID(H252,1,3)="CTE","CERRADO",IF(MID(H252,1,3)="CER","CERRADO",IF(MID(F252,1,4)="REPR","REPROGRAMADO",IF(K252&lt;&gt;'PLAN SEMANAL'!$A$2,"REPROGRAMADO","ABIERTO")))),"")</f>
        <v/>
      </c>
      <c r="AI252" t="str">
        <f>IF(B252&gt;0,(SUMIFS('IW49 PLAN SEMANAL'!H:H,'IW49 PLAN SEMANAL'!A:A,'IW38 PLAN SEMANAL'!B252)),"")</f>
        <v/>
      </c>
      <c r="AJ252" t="str">
        <f t="shared" si="6"/>
        <v/>
      </c>
      <c r="AL252" t="str">
        <f t="shared" si="7"/>
        <v/>
      </c>
    </row>
    <row r="253" spans="31:38" x14ac:dyDescent="0.35">
      <c r="AE253" t="str">
        <f>IF(B253&gt;0,IF(MID(H253,1,3)="CTE","CERRADO",IF(MID(H253,1,3)="CER","CERRADO",IF(MID(F253,1,4)="REPR","REPROGRAMADO",IF(K253&lt;&gt;'PLAN SEMANAL'!$A$2,"REPROGRAMADO","ABIERTO")))),"")</f>
        <v/>
      </c>
      <c r="AI253" t="str">
        <f>IF(B253&gt;0,(SUMIFS('IW49 PLAN SEMANAL'!H:H,'IW49 PLAN SEMANAL'!A:A,'IW38 PLAN SEMANAL'!B253)),"")</f>
        <v/>
      </c>
      <c r="AJ253" t="str">
        <f t="shared" si="6"/>
        <v/>
      </c>
      <c r="AL253" t="str">
        <f t="shared" si="7"/>
        <v/>
      </c>
    </row>
    <row r="254" spans="31:38" x14ac:dyDescent="0.35">
      <c r="AE254" t="str">
        <f>IF(B254&gt;0,IF(MID(H254,1,3)="CTE","CERRADO",IF(MID(H254,1,3)="CER","CERRADO",IF(MID(F254,1,4)="REPR","REPROGRAMADO",IF(K254&lt;&gt;'PLAN SEMANAL'!$A$2,"REPROGRAMADO","ABIERTO")))),"")</f>
        <v/>
      </c>
      <c r="AI254" t="str">
        <f>IF(B254&gt;0,(SUMIFS('IW49 PLAN SEMANAL'!H:H,'IW49 PLAN SEMANAL'!A:A,'IW38 PLAN SEMANAL'!B254)),"")</f>
        <v/>
      </c>
      <c r="AJ254" t="str">
        <f t="shared" si="6"/>
        <v/>
      </c>
      <c r="AL254" t="str">
        <f t="shared" si="7"/>
        <v/>
      </c>
    </row>
    <row r="255" spans="31:38" x14ac:dyDescent="0.35">
      <c r="AE255" t="str">
        <f>IF(B255&gt;0,IF(MID(H255,1,3)="CTE","CERRADO",IF(MID(H255,1,3)="CER","CERRADO",IF(MID(F255,1,4)="REPR","REPROGRAMADO",IF(K255&lt;&gt;'PLAN SEMANAL'!$A$2,"REPROGRAMADO","ABIERTO")))),"")</f>
        <v/>
      </c>
      <c r="AI255" t="str">
        <f>IF(B255&gt;0,(SUMIFS('IW49 PLAN SEMANAL'!H:H,'IW49 PLAN SEMANAL'!A:A,'IW38 PLAN SEMANAL'!B255)),"")</f>
        <v/>
      </c>
      <c r="AJ255" t="str">
        <f t="shared" si="6"/>
        <v/>
      </c>
      <c r="AL255" t="str">
        <f t="shared" si="7"/>
        <v/>
      </c>
    </row>
    <row r="256" spans="31:38" x14ac:dyDescent="0.35">
      <c r="AE256" t="str">
        <f>IF(B256&gt;0,IF(MID(H256,1,3)="CTE","CERRADO",IF(MID(H256,1,3)="CER","CERRADO",IF(MID(F256,1,4)="REPR","REPROGRAMADO",IF(K256&lt;&gt;'PLAN SEMANAL'!$A$2,"REPROGRAMADO","ABIERTO")))),"")</f>
        <v/>
      </c>
      <c r="AI256" t="str">
        <f>IF(B256&gt;0,(SUMIFS('IW49 PLAN SEMANAL'!H:H,'IW49 PLAN SEMANAL'!A:A,'IW38 PLAN SEMANAL'!B256)),"")</f>
        <v/>
      </c>
      <c r="AJ256" t="str">
        <f t="shared" si="6"/>
        <v/>
      </c>
      <c r="AL256" t="str">
        <f t="shared" si="7"/>
        <v/>
      </c>
    </row>
    <row r="257" spans="31:38" x14ac:dyDescent="0.35">
      <c r="AE257" t="str">
        <f>IF(B257&gt;0,IF(MID(H257,1,3)="CTE","CERRADO",IF(MID(H257,1,3)="CER","CERRADO",IF(MID(F257,1,4)="REPR","REPROGRAMADO",IF(K257&lt;&gt;'PLAN SEMANAL'!$A$2,"REPROGRAMADO","ABIERTO")))),"")</f>
        <v/>
      </c>
      <c r="AI257" t="str">
        <f>IF(B257&gt;0,(SUMIFS('IW49 PLAN SEMANAL'!H:H,'IW49 PLAN SEMANAL'!A:A,'IW38 PLAN SEMANAL'!B257)),"")</f>
        <v/>
      </c>
      <c r="AJ257" t="str">
        <f t="shared" si="6"/>
        <v/>
      </c>
      <c r="AL257" t="str">
        <f t="shared" si="7"/>
        <v/>
      </c>
    </row>
    <row r="258" spans="31:38" x14ac:dyDescent="0.35">
      <c r="AE258" t="str">
        <f>IF(B258&gt;0,IF(MID(H258,1,3)="CTE","CERRADO",IF(MID(H258,1,3)="CER","CERRADO",IF(MID(F258,1,4)="REPR","REPROGRAMADO",IF(K258&lt;&gt;'PLAN SEMANAL'!$A$2,"REPROGRAMADO","ABIERTO")))),"")</f>
        <v/>
      </c>
      <c r="AI258" t="str">
        <f>IF(B258&gt;0,(SUMIFS('IW49 PLAN SEMANAL'!H:H,'IW49 PLAN SEMANAL'!A:A,'IW38 PLAN SEMANAL'!B258)),"")</f>
        <v/>
      </c>
      <c r="AJ258" t="str">
        <f t="shared" ref="AJ258:AJ321" si="8">IF(B258&gt;0,(IF(MID(D258,1,3)="CO_","Componente",(IF(MID(D258,1,3)="CC_","Componente",(IF(MID(D258,1,2)="BL","Backlog","")))))),"")</f>
        <v/>
      </c>
      <c r="AL258" t="str">
        <f t="shared" ref="AL258:AL321" si="9">IF(B258&gt;0,IF(AE258="REPROGRAMADO",(IF(G258&lt;1,"Sin detalle",G258)),""),"")</f>
        <v/>
      </c>
    </row>
    <row r="259" spans="31:38" x14ac:dyDescent="0.35">
      <c r="AE259" t="str">
        <f>IF(B259&gt;0,IF(MID(H259,1,3)="CTE","CERRADO",IF(MID(H259,1,3)="CER","CERRADO",IF(MID(F259,1,4)="REPR","REPROGRAMADO",IF(K259&lt;&gt;'PLAN SEMANAL'!$A$2,"REPROGRAMADO","ABIERTO")))),"")</f>
        <v/>
      </c>
      <c r="AI259" t="str">
        <f>IF(B259&gt;0,(SUMIFS('IW49 PLAN SEMANAL'!H:H,'IW49 PLAN SEMANAL'!A:A,'IW38 PLAN SEMANAL'!B259)),"")</f>
        <v/>
      </c>
      <c r="AJ259" t="str">
        <f t="shared" si="8"/>
        <v/>
      </c>
      <c r="AL259" t="str">
        <f t="shared" si="9"/>
        <v/>
      </c>
    </row>
    <row r="260" spans="31:38" x14ac:dyDescent="0.35">
      <c r="AE260" t="str">
        <f>IF(B260&gt;0,IF(MID(H260,1,3)="CTE","CERRADO",IF(MID(H260,1,3)="CER","CERRADO",IF(MID(F260,1,4)="REPR","REPROGRAMADO",IF(K260&lt;&gt;'PLAN SEMANAL'!$A$2,"REPROGRAMADO","ABIERTO")))),"")</f>
        <v/>
      </c>
      <c r="AI260" t="str">
        <f>IF(B260&gt;0,(SUMIFS('IW49 PLAN SEMANAL'!H:H,'IW49 PLAN SEMANAL'!A:A,'IW38 PLAN SEMANAL'!B260)),"")</f>
        <v/>
      </c>
      <c r="AJ260" t="str">
        <f t="shared" si="8"/>
        <v/>
      </c>
      <c r="AL260" t="str">
        <f t="shared" si="9"/>
        <v/>
      </c>
    </row>
    <row r="261" spans="31:38" x14ac:dyDescent="0.35">
      <c r="AE261" t="str">
        <f>IF(B261&gt;0,IF(MID(H261,1,3)="CTE","CERRADO",IF(MID(H261,1,3)="CER","CERRADO",IF(MID(F261,1,4)="REPR","REPROGRAMADO",IF(K261&lt;&gt;'PLAN SEMANAL'!$A$2,"REPROGRAMADO","ABIERTO")))),"")</f>
        <v/>
      </c>
      <c r="AI261" t="str">
        <f>IF(B261&gt;0,(SUMIFS('IW49 PLAN SEMANAL'!H:H,'IW49 PLAN SEMANAL'!A:A,'IW38 PLAN SEMANAL'!B261)),"")</f>
        <v/>
      </c>
      <c r="AJ261" t="str">
        <f t="shared" si="8"/>
        <v/>
      </c>
      <c r="AL261" t="str">
        <f t="shared" si="9"/>
        <v/>
      </c>
    </row>
    <row r="262" spans="31:38" x14ac:dyDescent="0.35">
      <c r="AE262" t="str">
        <f>IF(B262&gt;0,IF(MID(H262,1,3)="CTE","CERRADO",IF(MID(H262,1,3)="CER","CERRADO",IF(MID(F262,1,4)="REPR","REPROGRAMADO",IF(K262&lt;&gt;'PLAN SEMANAL'!$A$2,"REPROGRAMADO","ABIERTO")))),"")</f>
        <v/>
      </c>
      <c r="AI262" t="str">
        <f>IF(B262&gt;0,(SUMIFS('IW49 PLAN SEMANAL'!H:H,'IW49 PLAN SEMANAL'!A:A,'IW38 PLAN SEMANAL'!B262)),"")</f>
        <v/>
      </c>
      <c r="AJ262" t="str">
        <f t="shared" si="8"/>
        <v/>
      </c>
      <c r="AL262" t="str">
        <f t="shared" si="9"/>
        <v/>
      </c>
    </row>
    <row r="263" spans="31:38" x14ac:dyDescent="0.35">
      <c r="AE263" t="str">
        <f>IF(B263&gt;0,IF(MID(H263,1,3)="CTE","CERRADO",IF(MID(H263,1,3)="CER","CERRADO",IF(MID(F263,1,4)="REPR","REPROGRAMADO",IF(K263&lt;&gt;'PLAN SEMANAL'!$A$2,"REPROGRAMADO","ABIERTO")))),"")</f>
        <v/>
      </c>
      <c r="AI263" t="str">
        <f>IF(B263&gt;0,(SUMIFS('IW49 PLAN SEMANAL'!H:H,'IW49 PLAN SEMANAL'!A:A,'IW38 PLAN SEMANAL'!B263)),"")</f>
        <v/>
      </c>
      <c r="AJ263" t="str">
        <f t="shared" si="8"/>
        <v/>
      </c>
      <c r="AL263" t="str">
        <f t="shared" si="9"/>
        <v/>
      </c>
    </row>
    <row r="264" spans="31:38" x14ac:dyDescent="0.35">
      <c r="AE264" t="str">
        <f>IF(B264&gt;0,IF(MID(H264,1,3)="CTE","CERRADO",IF(MID(H264,1,3)="CER","CERRADO",IF(MID(F264,1,4)="REPR","REPROGRAMADO",IF(K264&lt;&gt;'PLAN SEMANAL'!$A$2,"REPROGRAMADO","ABIERTO")))),"")</f>
        <v/>
      </c>
      <c r="AI264" t="str">
        <f>IF(B264&gt;0,(SUMIFS('IW49 PLAN SEMANAL'!H:H,'IW49 PLAN SEMANAL'!A:A,'IW38 PLAN SEMANAL'!B264)),"")</f>
        <v/>
      </c>
      <c r="AJ264" t="str">
        <f t="shared" si="8"/>
        <v/>
      </c>
      <c r="AL264" t="str">
        <f t="shared" si="9"/>
        <v/>
      </c>
    </row>
    <row r="265" spans="31:38" x14ac:dyDescent="0.35">
      <c r="AE265" t="str">
        <f>IF(B265&gt;0,IF(MID(H265,1,3)="CTE","CERRADO",IF(MID(H265,1,3)="CER","CERRADO",IF(MID(F265,1,4)="REPR","REPROGRAMADO",IF(K265&lt;&gt;'PLAN SEMANAL'!$A$2,"REPROGRAMADO","ABIERTO")))),"")</f>
        <v/>
      </c>
      <c r="AI265" t="str">
        <f>IF(B265&gt;0,(SUMIFS('IW49 PLAN SEMANAL'!H:H,'IW49 PLAN SEMANAL'!A:A,'IW38 PLAN SEMANAL'!B265)),"")</f>
        <v/>
      </c>
      <c r="AJ265" t="str">
        <f t="shared" si="8"/>
        <v/>
      </c>
      <c r="AL265" t="str">
        <f t="shared" si="9"/>
        <v/>
      </c>
    </row>
    <row r="266" spans="31:38" x14ac:dyDescent="0.35">
      <c r="AE266" t="str">
        <f>IF(B266&gt;0,IF(MID(H266,1,3)="CTE","CERRADO",IF(MID(H266,1,3)="CER","CERRADO",IF(MID(F266,1,4)="REPR","REPROGRAMADO",IF(K266&lt;&gt;'PLAN SEMANAL'!$A$2,"REPROGRAMADO","ABIERTO")))),"")</f>
        <v/>
      </c>
      <c r="AI266" t="str">
        <f>IF(B266&gt;0,(SUMIFS('IW49 PLAN SEMANAL'!H:H,'IW49 PLAN SEMANAL'!A:A,'IW38 PLAN SEMANAL'!B266)),"")</f>
        <v/>
      </c>
      <c r="AJ266" t="str">
        <f t="shared" si="8"/>
        <v/>
      </c>
      <c r="AL266" t="str">
        <f t="shared" si="9"/>
        <v/>
      </c>
    </row>
    <row r="267" spans="31:38" x14ac:dyDescent="0.35">
      <c r="AE267" t="str">
        <f>IF(B267&gt;0,IF(MID(H267,1,3)="CTE","CERRADO",IF(MID(H267,1,3)="CER","CERRADO",IF(MID(F267,1,4)="REPR","REPROGRAMADO",IF(K267&lt;&gt;'PLAN SEMANAL'!$A$2,"REPROGRAMADO","ABIERTO")))),"")</f>
        <v/>
      </c>
      <c r="AI267" t="str">
        <f>IF(B267&gt;0,(SUMIFS('IW49 PLAN SEMANAL'!H:H,'IW49 PLAN SEMANAL'!A:A,'IW38 PLAN SEMANAL'!B267)),"")</f>
        <v/>
      </c>
      <c r="AJ267" t="str">
        <f t="shared" si="8"/>
        <v/>
      </c>
      <c r="AL267" t="str">
        <f t="shared" si="9"/>
        <v/>
      </c>
    </row>
    <row r="268" spans="31:38" x14ac:dyDescent="0.35">
      <c r="AE268" t="str">
        <f>IF(B268&gt;0,IF(MID(H268,1,3)="CTE","CERRADO",IF(MID(H268,1,3)="CER","CERRADO",IF(MID(F268,1,4)="REPR","REPROGRAMADO",IF(K268&lt;&gt;'PLAN SEMANAL'!$A$2,"REPROGRAMADO","ABIERTO")))),"")</f>
        <v/>
      </c>
      <c r="AI268" t="str">
        <f>IF(B268&gt;0,(SUMIFS('IW49 PLAN SEMANAL'!H:H,'IW49 PLAN SEMANAL'!A:A,'IW38 PLAN SEMANAL'!B268)),"")</f>
        <v/>
      </c>
      <c r="AJ268" t="str">
        <f t="shared" si="8"/>
        <v/>
      </c>
      <c r="AL268" t="str">
        <f t="shared" si="9"/>
        <v/>
      </c>
    </row>
    <row r="269" spans="31:38" x14ac:dyDescent="0.35">
      <c r="AE269" t="str">
        <f>IF(B269&gt;0,IF(MID(H269,1,3)="CTE","CERRADO",IF(MID(H269,1,3)="CER","CERRADO",IF(MID(F269,1,4)="REPR","REPROGRAMADO",IF(K269&lt;&gt;'PLAN SEMANAL'!$A$2,"REPROGRAMADO","ABIERTO")))),"")</f>
        <v/>
      </c>
      <c r="AI269" t="str">
        <f>IF(B269&gt;0,(SUMIFS('IW49 PLAN SEMANAL'!H:H,'IW49 PLAN SEMANAL'!A:A,'IW38 PLAN SEMANAL'!B269)),"")</f>
        <v/>
      </c>
      <c r="AJ269" t="str">
        <f t="shared" si="8"/>
        <v/>
      </c>
      <c r="AL269" t="str">
        <f t="shared" si="9"/>
        <v/>
      </c>
    </row>
    <row r="270" spans="31:38" x14ac:dyDescent="0.35">
      <c r="AE270" t="str">
        <f>IF(B270&gt;0,IF(MID(H270,1,3)="CTE","CERRADO",IF(MID(H270,1,3)="CER","CERRADO",IF(MID(F270,1,4)="REPR","REPROGRAMADO",IF(K270&lt;&gt;'PLAN SEMANAL'!$A$2,"REPROGRAMADO","ABIERTO")))),"")</f>
        <v/>
      </c>
      <c r="AI270" t="str">
        <f>IF(B270&gt;0,(SUMIFS('IW49 PLAN SEMANAL'!H:H,'IW49 PLAN SEMANAL'!A:A,'IW38 PLAN SEMANAL'!B270)),"")</f>
        <v/>
      </c>
      <c r="AJ270" t="str">
        <f t="shared" si="8"/>
        <v/>
      </c>
      <c r="AL270" t="str">
        <f t="shared" si="9"/>
        <v/>
      </c>
    </row>
    <row r="271" spans="31:38" x14ac:dyDescent="0.35">
      <c r="AE271" t="str">
        <f>IF(B271&gt;0,IF(MID(H271,1,3)="CTE","CERRADO",IF(MID(H271,1,3)="CER","CERRADO",IF(MID(F271,1,4)="REPR","REPROGRAMADO",IF(K271&lt;&gt;'PLAN SEMANAL'!$A$2,"REPROGRAMADO","ABIERTO")))),"")</f>
        <v/>
      </c>
      <c r="AI271" t="str">
        <f>IF(B271&gt;0,(SUMIFS('IW49 PLAN SEMANAL'!H:H,'IW49 PLAN SEMANAL'!A:A,'IW38 PLAN SEMANAL'!B271)),"")</f>
        <v/>
      </c>
      <c r="AJ271" t="str">
        <f t="shared" si="8"/>
        <v/>
      </c>
      <c r="AL271" t="str">
        <f t="shared" si="9"/>
        <v/>
      </c>
    </row>
    <row r="272" spans="31:38" x14ac:dyDescent="0.35">
      <c r="AE272" t="str">
        <f>IF(B272&gt;0,IF(MID(H272,1,3)="CTE","CERRADO",IF(MID(H272,1,3)="CER","CERRADO",IF(MID(F272,1,4)="REPR","REPROGRAMADO",IF(K272&lt;&gt;'PLAN SEMANAL'!$A$2,"REPROGRAMADO","ABIERTO")))),"")</f>
        <v/>
      </c>
      <c r="AI272" t="str">
        <f>IF(B272&gt;0,(SUMIFS('IW49 PLAN SEMANAL'!H:H,'IW49 PLAN SEMANAL'!A:A,'IW38 PLAN SEMANAL'!B272)),"")</f>
        <v/>
      </c>
      <c r="AJ272" t="str">
        <f t="shared" si="8"/>
        <v/>
      </c>
      <c r="AL272" t="str">
        <f t="shared" si="9"/>
        <v/>
      </c>
    </row>
    <row r="273" spans="31:38" x14ac:dyDescent="0.35">
      <c r="AE273" t="str">
        <f>IF(B273&gt;0,IF(MID(H273,1,3)="CTE","CERRADO",IF(MID(H273,1,3)="CER","CERRADO",IF(MID(F273,1,4)="REPR","REPROGRAMADO",IF(K273&lt;&gt;'PLAN SEMANAL'!$A$2,"REPROGRAMADO","ABIERTO")))),"")</f>
        <v/>
      </c>
      <c r="AI273" t="str">
        <f>IF(B273&gt;0,(SUMIFS('IW49 PLAN SEMANAL'!H:H,'IW49 PLAN SEMANAL'!A:A,'IW38 PLAN SEMANAL'!B273)),"")</f>
        <v/>
      </c>
      <c r="AJ273" t="str">
        <f t="shared" si="8"/>
        <v/>
      </c>
      <c r="AL273" t="str">
        <f t="shared" si="9"/>
        <v/>
      </c>
    </row>
    <row r="274" spans="31:38" x14ac:dyDescent="0.35">
      <c r="AE274" t="str">
        <f>IF(B274&gt;0,IF(MID(H274,1,3)="CTE","CERRADO",IF(MID(H274,1,3)="CER","CERRADO",IF(MID(F274,1,4)="REPR","REPROGRAMADO",IF(K274&lt;&gt;'PLAN SEMANAL'!$A$2,"REPROGRAMADO","ABIERTO")))),"")</f>
        <v/>
      </c>
      <c r="AI274" t="str">
        <f>IF(B274&gt;0,(SUMIFS('IW49 PLAN SEMANAL'!H:H,'IW49 PLAN SEMANAL'!A:A,'IW38 PLAN SEMANAL'!B274)),"")</f>
        <v/>
      </c>
      <c r="AJ274" t="str">
        <f t="shared" si="8"/>
        <v/>
      </c>
      <c r="AL274" t="str">
        <f t="shared" si="9"/>
        <v/>
      </c>
    </row>
    <row r="275" spans="31:38" x14ac:dyDescent="0.35">
      <c r="AE275" t="str">
        <f>IF(B275&gt;0,IF(MID(H275,1,3)="CTE","CERRADO",IF(MID(H275,1,3)="CER","CERRADO",IF(MID(F275,1,4)="REPR","REPROGRAMADO",IF(K275&lt;&gt;'PLAN SEMANAL'!$A$2,"REPROGRAMADO","ABIERTO")))),"")</f>
        <v/>
      </c>
      <c r="AI275" t="str">
        <f>IF(B275&gt;0,(SUMIFS('IW49 PLAN SEMANAL'!H:H,'IW49 PLAN SEMANAL'!A:A,'IW38 PLAN SEMANAL'!B275)),"")</f>
        <v/>
      </c>
      <c r="AJ275" t="str">
        <f t="shared" si="8"/>
        <v/>
      </c>
      <c r="AL275" t="str">
        <f t="shared" si="9"/>
        <v/>
      </c>
    </row>
    <row r="276" spans="31:38" x14ac:dyDescent="0.35">
      <c r="AE276" t="str">
        <f>IF(B276&gt;0,IF(MID(H276,1,3)="CTE","CERRADO",IF(MID(H276,1,3)="CER","CERRADO",IF(MID(F276,1,4)="REPR","REPROGRAMADO",IF(K276&lt;&gt;'PLAN SEMANAL'!$A$2,"REPROGRAMADO","ABIERTO")))),"")</f>
        <v/>
      </c>
      <c r="AI276" t="str">
        <f>IF(B276&gt;0,(SUMIFS('IW49 PLAN SEMANAL'!H:H,'IW49 PLAN SEMANAL'!A:A,'IW38 PLAN SEMANAL'!B276)),"")</f>
        <v/>
      </c>
      <c r="AJ276" t="str">
        <f t="shared" si="8"/>
        <v/>
      </c>
      <c r="AL276" t="str">
        <f t="shared" si="9"/>
        <v/>
      </c>
    </row>
    <row r="277" spans="31:38" x14ac:dyDescent="0.35">
      <c r="AE277" t="str">
        <f>IF(B277&gt;0,IF(MID(H277,1,3)="CTE","CERRADO",IF(MID(H277,1,3)="CER","CERRADO",IF(MID(F277,1,4)="REPR","REPROGRAMADO",IF(K277&lt;&gt;'PLAN SEMANAL'!$A$2,"REPROGRAMADO","ABIERTO")))),"")</f>
        <v/>
      </c>
      <c r="AI277" t="str">
        <f>IF(B277&gt;0,(SUMIFS('IW49 PLAN SEMANAL'!H:H,'IW49 PLAN SEMANAL'!A:A,'IW38 PLAN SEMANAL'!B277)),"")</f>
        <v/>
      </c>
      <c r="AJ277" t="str">
        <f t="shared" si="8"/>
        <v/>
      </c>
      <c r="AL277" t="str">
        <f t="shared" si="9"/>
        <v/>
      </c>
    </row>
    <row r="278" spans="31:38" x14ac:dyDescent="0.35">
      <c r="AE278" t="str">
        <f>IF(B278&gt;0,IF(MID(H278,1,3)="CTE","CERRADO",IF(MID(H278,1,3)="CER","CERRADO",IF(MID(F278,1,4)="REPR","REPROGRAMADO",IF(K278&lt;&gt;'PLAN SEMANAL'!$A$2,"REPROGRAMADO","ABIERTO")))),"")</f>
        <v/>
      </c>
      <c r="AI278" t="str">
        <f>IF(B278&gt;0,(SUMIFS('IW49 PLAN SEMANAL'!H:H,'IW49 PLAN SEMANAL'!A:A,'IW38 PLAN SEMANAL'!B278)),"")</f>
        <v/>
      </c>
      <c r="AJ278" t="str">
        <f t="shared" si="8"/>
        <v/>
      </c>
      <c r="AL278" t="str">
        <f t="shared" si="9"/>
        <v/>
      </c>
    </row>
    <row r="279" spans="31:38" x14ac:dyDescent="0.35">
      <c r="AE279" t="str">
        <f>IF(B279&gt;0,IF(MID(H279,1,3)="CTE","CERRADO",IF(MID(H279,1,3)="CER","CERRADO",IF(MID(F279,1,4)="REPR","REPROGRAMADO",IF(K279&lt;&gt;'PLAN SEMANAL'!$A$2,"REPROGRAMADO","ABIERTO")))),"")</f>
        <v/>
      </c>
      <c r="AI279" t="str">
        <f>IF(B279&gt;0,(SUMIFS('IW49 PLAN SEMANAL'!H:H,'IW49 PLAN SEMANAL'!A:A,'IW38 PLAN SEMANAL'!B279)),"")</f>
        <v/>
      </c>
      <c r="AJ279" t="str">
        <f t="shared" si="8"/>
        <v/>
      </c>
      <c r="AL279" t="str">
        <f t="shared" si="9"/>
        <v/>
      </c>
    </row>
    <row r="280" spans="31:38" x14ac:dyDescent="0.35">
      <c r="AE280" t="str">
        <f>IF(B280&gt;0,IF(MID(H280,1,3)="CTE","CERRADO",IF(MID(H280,1,3)="CER","CERRADO",IF(MID(F280,1,4)="REPR","REPROGRAMADO",IF(K280&lt;&gt;'PLAN SEMANAL'!$A$2,"REPROGRAMADO","ABIERTO")))),"")</f>
        <v/>
      </c>
      <c r="AI280" t="str">
        <f>IF(B280&gt;0,(SUMIFS('IW49 PLAN SEMANAL'!H:H,'IW49 PLAN SEMANAL'!A:A,'IW38 PLAN SEMANAL'!B280)),"")</f>
        <v/>
      </c>
      <c r="AJ280" t="str">
        <f t="shared" si="8"/>
        <v/>
      </c>
      <c r="AL280" t="str">
        <f t="shared" si="9"/>
        <v/>
      </c>
    </row>
    <row r="281" spans="31:38" x14ac:dyDescent="0.35">
      <c r="AE281" t="str">
        <f>IF(B281&gt;0,IF(MID(H281,1,3)="CTE","CERRADO",IF(MID(H281,1,3)="CER","CERRADO",IF(MID(F281,1,4)="REPR","REPROGRAMADO",IF(K281&lt;&gt;'PLAN SEMANAL'!$A$2,"REPROGRAMADO","ABIERTO")))),"")</f>
        <v/>
      </c>
      <c r="AI281" t="str">
        <f>IF(B281&gt;0,(SUMIFS('IW49 PLAN SEMANAL'!H:H,'IW49 PLAN SEMANAL'!A:A,'IW38 PLAN SEMANAL'!B281)),"")</f>
        <v/>
      </c>
      <c r="AJ281" t="str">
        <f t="shared" si="8"/>
        <v/>
      </c>
      <c r="AL281" t="str">
        <f t="shared" si="9"/>
        <v/>
      </c>
    </row>
    <row r="282" spans="31:38" x14ac:dyDescent="0.35">
      <c r="AE282" t="str">
        <f>IF(B282&gt;0,IF(MID(H282,1,3)="CTE","CERRADO",IF(MID(H282,1,3)="CER","CERRADO",IF(MID(F282,1,4)="REPR","REPROGRAMADO",IF(K282&lt;&gt;'PLAN SEMANAL'!$A$2,"REPROGRAMADO","ABIERTO")))),"")</f>
        <v/>
      </c>
      <c r="AI282" t="str">
        <f>IF(B282&gt;0,(SUMIFS('IW49 PLAN SEMANAL'!H:H,'IW49 PLAN SEMANAL'!A:A,'IW38 PLAN SEMANAL'!B282)),"")</f>
        <v/>
      </c>
      <c r="AJ282" t="str">
        <f t="shared" si="8"/>
        <v/>
      </c>
      <c r="AL282" t="str">
        <f t="shared" si="9"/>
        <v/>
      </c>
    </row>
    <row r="283" spans="31:38" x14ac:dyDescent="0.35">
      <c r="AE283" t="str">
        <f>IF(B283&gt;0,IF(MID(H283,1,3)="CTE","CERRADO",IF(MID(H283,1,3)="CER","CERRADO",IF(MID(F283,1,4)="REPR","REPROGRAMADO",IF(K283&lt;&gt;'PLAN SEMANAL'!$A$2,"REPROGRAMADO","ABIERTO")))),"")</f>
        <v/>
      </c>
      <c r="AI283" t="str">
        <f>IF(B283&gt;0,(SUMIFS('IW49 PLAN SEMANAL'!H:H,'IW49 PLAN SEMANAL'!A:A,'IW38 PLAN SEMANAL'!B283)),"")</f>
        <v/>
      </c>
      <c r="AJ283" t="str">
        <f t="shared" si="8"/>
        <v/>
      </c>
      <c r="AL283" t="str">
        <f t="shared" si="9"/>
        <v/>
      </c>
    </row>
    <row r="284" spans="31:38" x14ac:dyDescent="0.35">
      <c r="AE284" t="str">
        <f>IF(B284&gt;0,IF(MID(H284,1,3)="CTE","CERRADO",IF(MID(H284,1,3)="CER","CERRADO",IF(MID(F284,1,4)="REPR","REPROGRAMADO",IF(K284&lt;&gt;'PLAN SEMANAL'!$A$2,"REPROGRAMADO","ABIERTO")))),"")</f>
        <v/>
      </c>
      <c r="AI284" t="str">
        <f>IF(B284&gt;0,(SUMIFS('IW49 PLAN SEMANAL'!H:H,'IW49 PLAN SEMANAL'!A:A,'IW38 PLAN SEMANAL'!B284)),"")</f>
        <v/>
      </c>
      <c r="AJ284" t="str">
        <f t="shared" si="8"/>
        <v/>
      </c>
      <c r="AL284" t="str">
        <f t="shared" si="9"/>
        <v/>
      </c>
    </row>
    <row r="285" spans="31:38" x14ac:dyDescent="0.35">
      <c r="AE285" t="str">
        <f>IF(B285&gt;0,IF(MID(H285,1,3)="CTE","CERRADO",IF(MID(H285,1,3)="CER","CERRADO",IF(MID(F285,1,4)="REPR","REPROGRAMADO",IF(K285&lt;&gt;'PLAN SEMANAL'!$A$2,"REPROGRAMADO","ABIERTO")))),"")</f>
        <v/>
      </c>
      <c r="AI285" t="str">
        <f>IF(B285&gt;0,(SUMIFS('IW49 PLAN SEMANAL'!H:H,'IW49 PLAN SEMANAL'!A:A,'IW38 PLAN SEMANAL'!B285)),"")</f>
        <v/>
      </c>
      <c r="AJ285" t="str">
        <f t="shared" si="8"/>
        <v/>
      </c>
      <c r="AL285" t="str">
        <f t="shared" si="9"/>
        <v/>
      </c>
    </row>
    <row r="286" spans="31:38" x14ac:dyDescent="0.35">
      <c r="AE286" t="str">
        <f>IF(B286&gt;0,IF(MID(H286,1,3)="CTE","CERRADO",IF(MID(H286,1,3)="CER","CERRADO",IF(MID(F286,1,4)="REPR","REPROGRAMADO",IF(K286&lt;&gt;'PLAN SEMANAL'!$A$2,"REPROGRAMADO","ABIERTO")))),"")</f>
        <v/>
      </c>
      <c r="AI286" t="str">
        <f>IF(B286&gt;0,(SUMIFS('IW49 PLAN SEMANAL'!H:H,'IW49 PLAN SEMANAL'!A:A,'IW38 PLAN SEMANAL'!B286)),"")</f>
        <v/>
      </c>
      <c r="AJ286" t="str">
        <f t="shared" si="8"/>
        <v/>
      </c>
      <c r="AL286" t="str">
        <f t="shared" si="9"/>
        <v/>
      </c>
    </row>
    <row r="287" spans="31:38" x14ac:dyDescent="0.35">
      <c r="AE287" t="str">
        <f>IF(B287&gt;0,IF(MID(H287,1,3)="CTE","CERRADO",IF(MID(H287,1,3)="CER","CERRADO",IF(MID(F287,1,4)="REPR","REPROGRAMADO",IF(K287&lt;&gt;'PLAN SEMANAL'!$A$2,"REPROGRAMADO","ABIERTO")))),"")</f>
        <v/>
      </c>
      <c r="AI287" t="str">
        <f>IF(B287&gt;0,(SUMIFS('IW49 PLAN SEMANAL'!H:H,'IW49 PLAN SEMANAL'!A:A,'IW38 PLAN SEMANAL'!B287)),"")</f>
        <v/>
      </c>
      <c r="AJ287" t="str">
        <f t="shared" si="8"/>
        <v/>
      </c>
      <c r="AL287" t="str">
        <f t="shared" si="9"/>
        <v/>
      </c>
    </row>
    <row r="288" spans="31:38" x14ac:dyDescent="0.35">
      <c r="AE288" t="str">
        <f>IF(B288&gt;0,IF(MID(H288,1,3)="CTE","CERRADO",IF(MID(H288,1,3)="CER","CERRADO",IF(MID(F288,1,4)="REPR","REPROGRAMADO",IF(K288&lt;&gt;'PLAN SEMANAL'!$A$2,"REPROGRAMADO","ABIERTO")))),"")</f>
        <v/>
      </c>
      <c r="AI288" t="str">
        <f>IF(B288&gt;0,(SUMIFS('IW49 PLAN SEMANAL'!H:H,'IW49 PLAN SEMANAL'!A:A,'IW38 PLAN SEMANAL'!B288)),"")</f>
        <v/>
      </c>
      <c r="AJ288" t="str">
        <f t="shared" si="8"/>
        <v/>
      </c>
      <c r="AL288" t="str">
        <f t="shared" si="9"/>
        <v/>
      </c>
    </row>
    <row r="289" spans="31:38" x14ac:dyDescent="0.35">
      <c r="AE289" t="str">
        <f>IF(B289&gt;0,IF(MID(H289,1,3)="CTE","CERRADO",IF(MID(H289,1,3)="CER","CERRADO",IF(MID(F289,1,4)="REPR","REPROGRAMADO",IF(K289&lt;&gt;'PLAN SEMANAL'!$A$2,"REPROGRAMADO","ABIERTO")))),"")</f>
        <v/>
      </c>
      <c r="AI289" t="str">
        <f>IF(B289&gt;0,(SUMIFS('IW49 PLAN SEMANAL'!H:H,'IW49 PLAN SEMANAL'!A:A,'IW38 PLAN SEMANAL'!B289)),"")</f>
        <v/>
      </c>
      <c r="AJ289" t="str">
        <f t="shared" si="8"/>
        <v/>
      </c>
      <c r="AL289" t="str">
        <f t="shared" si="9"/>
        <v/>
      </c>
    </row>
    <row r="290" spans="31:38" x14ac:dyDescent="0.35">
      <c r="AE290" t="str">
        <f>IF(B290&gt;0,IF(MID(H290,1,3)="CTE","CERRADO",IF(MID(H290,1,3)="CER","CERRADO",IF(MID(F290,1,4)="REPR","REPROGRAMADO",IF(K290&lt;&gt;'PLAN SEMANAL'!$A$2,"REPROGRAMADO","ABIERTO")))),"")</f>
        <v/>
      </c>
      <c r="AI290" t="str">
        <f>IF(B290&gt;0,(SUMIFS('IW49 PLAN SEMANAL'!H:H,'IW49 PLAN SEMANAL'!A:A,'IW38 PLAN SEMANAL'!B290)),"")</f>
        <v/>
      </c>
      <c r="AJ290" t="str">
        <f t="shared" si="8"/>
        <v/>
      </c>
      <c r="AL290" t="str">
        <f t="shared" si="9"/>
        <v/>
      </c>
    </row>
    <row r="291" spans="31:38" x14ac:dyDescent="0.35">
      <c r="AE291" t="str">
        <f>IF(B291&gt;0,IF(MID(H291,1,3)="CTE","CERRADO",IF(MID(H291,1,3)="CER","CERRADO",IF(MID(F291,1,4)="REPR","REPROGRAMADO",IF(K291&lt;&gt;'PLAN SEMANAL'!$A$2,"REPROGRAMADO","ABIERTO")))),"")</f>
        <v/>
      </c>
      <c r="AI291" t="str">
        <f>IF(B291&gt;0,(SUMIFS('IW49 PLAN SEMANAL'!H:H,'IW49 PLAN SEMANAL'!A:A,'IW38 PLAN SEMANAL'!B291)),"")</f>
        <v/>
      </c>
      <c r="AJ291" t="str">
        <f t="shared" si="8"/>
        <v/>
      </c>
      <c r="AL291" t="str">
        <f t="shared" si="9"/>
        <v/>
      </c>
    </row>
    <row r="292" spans="31:38" x14ac:dyDescent="0.35">
      <c r="AE292" t="str">
        <f>IF(B292&gt;0,IF(MID(H292,1,3)="CTE","CERRADO",IF(MID(H292,1,3)="CER","CERRADO",IF(MID(F292,1,4)="REPR","REPROGRAMADO",IF(K292&lt;&gt;'PLAN SEMANAL'!$A$2,"REPROGRAMADO","ABIERTO")))),"")</f>
        <v/>
      </c>
      <c r="AI292" t="str">
        <f>IF(B292&gt;0,(SUMIFS('IW49 PLAN SEMANAL'!H:H,'IW49 PLAN SEMANAL'!A:A,'IW38 PLAN SEMANAL'!B292)),"")</f>
        <v/>
      </c>
      <c r="AJ292" t="str">
        <f t="shared" si="8"/>
        <v/>
      </c>
      <c r="AL292" t="str">
        <f t="shared" si="9"/>
        <v/>
      </c>
    </row>
    <row r="293" spans="31:38" x14ac:dyDescent="0.35">
      <c r="AE293" t="str">
        <f>IF(B293&gt;0,IF(MID(H293,1,3)="CTE","CERRADO",IF(MID(H293,1,3)="CER","CERRADO",IF(MID(F293,1,4)="REPR","REPROGRAMADO",IF(K293&lt;&gt;'PLAN SEMANAL'!$A$2,"REPROGRAMADO","ABIERTO")))),"")</f>
        <v/>
      </c>
      <c r="AI293" t="str">
        <f>IF(B293&gt;0,(SUMIFS('IW49 PLAN SEMANAL'!H:H,'IW49 PLAN SEMANAL'!A:A,'IW38 PLAN SEMANAL'!B293)),"")</f>
        <v/>
      </c>
      <c r="AJ293" t="str">
        <f t="shared" si="8"/>
        <v/>
      </c>
      <c r="AL293" t="str">
        <f t="shared" si="9"/>
        <v/>
      </c>
    </row>
    <row r="294" spans="31:38" x14ac:dyDescent="0.35">
      <c r="AE294" t="str">
        <f>IF(B294&gt;0,IF(MID(H294,1,3)="CTE","CERRADO",IF(MID(H294,1,3)="CER","CERRADO",IF(MID(F294,1,4)="REPR","REPROGRAMADO",IF(K294&lt;&gt;'PLAN SEMANAL'!$A$2,"REPROGRAMADO","ABIERTO")))),"")</f>
        <v/>
      </c>
      <c r="AI294" t="str">
        <f>IF(B294&gt;0,(SUMIFS('IW49 PLAN SEMANAL'!H:H,'IW49 PLAN SEMANAL'!A:A,'IW38 PLAN SEMANAL'!B294)),"")</f>
        <v/>
      </c>
      <c r="AJ294" t="str">
        <f t="shared" si="8"/>
        <v/>
      </c>
      <c r="AL294" t="str">
        <f t="shared" si="9"/>
        <v/>
      </c>
    </row>
    <row r="295" spans="31:38" x14ac:dyDescent="0.35">
      <c r="AE295" t="str">
        <f>IF(B295&gt;0,IF(MID(H295,1,3)="CTE","CERRADO",IF(MID(H295,1,3)="CER","CERRADO",IF(MID(F295,1,4)="REPR","REPROGRAMADO",IF(K295&lt;&gt;'PLAN SEMANAL'!$A$2,"REPROGRAMADO","ABIERTO")))),"")</f>
        <v/>
      </c>
      <c r="AI295" t="str">
        <f>IF(B295&gt;0,(SUMIFS('IW49 PLAN SEMANAL'!H:H,'IW49 PLAN SEMANAL'!A:A,'IW38 PLAN SEMANAL'!B295)),"")</f>
        <v/>
      </c>
      <c r="AJ295" t="str">
        <f t="shared" si="8"/>
        <v/>
      </c>
      <c r="AL295" t="str">
        <f t="shared" si="9"/>
        <v/>
      </c>
    </row>
    <row r="296" spans="31:38" x14ac:dyDescent="0.35">
      <c r="AE296" t="str">
        <f>IF(B296&gt;0,IF(MID(H296,1,3)="CTE","CERRADO",IF(MID(H296,1,3)="CER","CERRADO",IF(MID(F296,1,4)="REPR","REPROGRAMADO",IF(K296&lt;&gt;'PLAN SEMANAL'!$A$2,"REPROGRAMADO","ABIERTO")))),"")</f>
        <v/>
      </c>
      <c r="AI296" t="str">
        <f>IF(B296&gt;0,(SUMIFS('IW49 PLAN SEMANAL'!H:H,'IW49 PLAN SEMANAL'!A:A,'IW38 PLAN SEMANAL'!B296)),"")</f>
        <v/>
      </c>
      <c r="AJ296" t="str">
        <f t="shared" si="8"/>
        <v/>
      </c>
      <c r="AL296" t="str">
        <f t="shared" si="9"/>
        <v/>
      </c>
    </row>
    <row r="297" spans="31:38" x14ac:dyDescent="0.35">
      <c r="AE297" t="str">
        <f>IF(B297&gt;0,IF(MID(H297,1,3)="CTE","CERRADO",IF(MID(H297,1,3)="CER","CERRADO",IF(MID(F297,1,4)="REPR","REPROGRAMADO",IF(K297&lt;&gt;'PLAN SEMANAL'!$A$2,"REPROGRAMADO","ABIERTO")))),"")</f>
        <v/>
      </c>
      <c r="AI297" t="str">
        <f>IF(B297&gt;0,(SUMIFS('IW49 PLAN SEMANAL'!H:H,'IW49 PLAN SEMANAL'!A:A,'IW38 PLAN SEMANAL'!B297)),"")</f>
        <v/>
      </c>
      <c r="AJ297" t="str">
        <f t="shared" si="8"/>
        <v/>
      </c>
      <c r="AL297" t="str">
        <f t="shared" si="9"/>
        <v/>
      </c>
    </row>
    <row r="298" spans="31:38" x14ac:dyDescent="0.35">
      <c r="AE298" t="str">
        <f>IF(B298&gt;0,IF(MID(H298,1,3)="CTE","CERRADO",IF(MID(H298,1,3)="CER","CERRADO",IF(MID(F298,1,4)="REPR","REPROGRAMADO",IF(K298&lt;&gt;'PLAN SEMANAL'!$A$2,"REPROGRAMADO","ABIERTO")))),"")</f>
        <v/>
      </c>
      <c r="AI298" t="str">
        <f>IF(B298&gt;0,(SUMIFS('IW49 PLAN SEMANAL'!H:H,'IW49 PLAN SEMANAL'!A:A,'IW38 PLAN SEMANAL'!B298)),"")</f>
        <v/>
      </c>
      <c r="AJ298" t="str">
        <f t="shared" si="8"/>
        <v/>
      </c>
      <c r="AL298" t="str">
        <f t="shared" si="9"/>
        <v/>
      </c>
    </row>
    <row r="299" spans="31:38" x14ac:dyDescent="0.35">
      <c r="AE299" t="str">
        <f>IF(B299&gt;0,IF(MID(H299,1,3)="CTE","CERRADO",IF(MID(H299,1,3)="CER","CERRADO",IF(MID(F299,1,4)="REPR","REPROGRAMADO",IF(K299&lt;&gt;'PLAN SEMANAL'!$A$2,"REPROGRAMADO","ABIERTO")))),"")</f>
        <v/>
      </c>
      <c r="AI299" t="str">
        <f>IF(B299&gt;0,(SUMIFS('IW49 PLAN SEMANAL'!H:H,'IW49 PLAN SEMANAL'!A:A,'IW38 PLAN SEMANAL'!B299)),"")</f>
        <v/>
      </c>
      <c r="AJ299" t="str">
        <f t="shared" si="8"/>
        <v/>
      </c>
      <c r="AL299" t="str">
        <f t="shared" si="9"/>
        <v/>
      </c>
    </row>
    <row r="300" spans="31:38" x14ac:dyDescent="0.35">
      <c r="AE300" t="str">
        <f>IF(B300&gt;0,IF(MID(H300,1,3)="CTE","CERRADO",IF(MID(H300,1,3)="CER","CERRADO",IF(MID(F300,1,4)="REPR","REPROGRAMADO",IF(K300&lt;&gt;'PLAN SEMANAL'!$A$2,"REPROGRAMADO","ABIERTO")))),"")</f>
        <v/>
      </c>
      <c r="AI300" t="str">
        <f>IF(B300&gt;0,(SUMIFS('IW49 PLAN SEMANAL'!H:H,'IW49 PLAN SEMANAL'!A:A,'IW38 PLAN SEMANAL'!B300)),"")</f>
        <v/>
      </c>
      <c r="AJ300" t="str">
        <f t="shared" si="8"/>
        <v/>
      </c>
      <c r="AL300" t="str">
        <f t="shared" si="9"/>
        <v/>
      </c>
    </row>
    <row r="301" spans="31:38" x14ac:dyDescent="0.35">
      <c r="AE301" t="str">
        <f>IF(B301&gt;0,IF(MID(H301,1,3)="CTE","CERRADO",IF(MID(H301,1,3)="CER","CERRADO",IF(MID(F301,1,4)="REPR","REPROGRAMADO",IF(K301&lt;&gt;'PLAN SEMANAL'!$A$2,"REPROGRAMADO","ABIERTO")))),"")</f>
        <v/>
      </c>
      <c r="AI301" t="str">
        <f>IF(B301&gt;0,(SUMIFS('IW49 PLAN SEMANAL'!H:H,'IW49 PLAN SEMANAL'!A:A,'IW38 PLAN SEMANAL'!B301)),"")</f>
        <v/>
      </c>
      <c r="AJ301" t="str">
        <f t="shared" si="8"/>
        <v/>
      </c>
      <c r="AL301" t="str">
        <f t="shared" si="9"/>
        <v/>
      </c>
    </row>
    <row r="302" spans="31:38" x14ac:dyDescent="0.35">
      <c r="AE302" t="str">
        <f>IF(B302&gt;0,IF(MID(H302,1,3)="CTE","CERRADO",IF(MID(H302,1,3)="CER","CERRADO",IF(MID(F302,1,4)="REPR","REPROGRAMADO",IF(K302&lt;&gt;'PLAN SEMANAL'!$A$2,"REPROGRAMADO","ABIERTO")))),"")</f>
        <v/>
      </c>
      <c r="AI302" t="str">
        <f>IF(B302&gt;0,(SUMIFS('IW49 PLAN SEMANAL'!H:H,'IW49 PLAN SEMANAL'!A:A,'IW38 PLAN SEMANAL'!B302)),"")</f>
        <v/>
      </c>
      <c r="AJ302" t="str">
        <f t="shared" si="8"/>
        <v/>
      </c>
      <c r="AL302" t="str">
        <f t="shared" si="9"/>
        <v/>
      </c>
    </row>
    <row r="303" spans="31:38" x14ac:dyDescent="0.35">
      <c r="AE303" t="str">
        <f>IF(B303&gt;0,IF(MID(H303,1,3)="CTE","CERRADO",IF(MID(H303,1,3)="CER","CERRADO",IF(MID(F303,1,4)="REPR","REPROGRAMADO",IF(K303&lt;&gt;'PLAN SEMANAL'!$A$2,"REPROGRAMADO","ABIERTO")))),"")</f>
        <v/>
      </c>
      <c r="AI303" t="str">
        <f>IF(B303&gt;0,(SUMIFS('IW49 PLAN SEMANAL'!H:H,'IW49 PLAN SEMANAL'!A:A,'IW38 PLAN SEMANAL'!B303)),"")</f>
        <v/>
      </c>
      <c r="AJ303" t="str">
        <f t="shared" si="8"/>
        <v/>
      </c>
      <c r="AL303" t="str">
        <f t="shared" si="9"/>
        <v/>
      </c>
    </row>
    <row r="304" spans="31:38" x14ac:dyDescent="0.35">
      <c r="AE304" t="str">
        <f>IF(B304&gt;0,IF(MID(H304,1,3)="CTE","CERRADO",IF(MID(H304,1,3)="CER","CERRADO",IF(MID(F304,1,4)="REPR","REPROGRAMADO",IF(K304&lt;&gt;'PLAN SEMANAL'!$A$2,"REPROGRAMADO","ABIERTO")))),"")</f>
        <v/>
      </c>
      <c r="AI304" t="str">
        <f>IF(B304&gt;0,(SUMIFS('IW49 PLAN SEMANAL'!H:H,'IW49 PLAN SEMANAL'!A:A,'IW38 PLAN SEMANAL'!B304)),"")</f>
        <v/>
      </c>
      <c r="AJ304" t="str">
        <f t="shared" si="8"/>
        <v/>
      </c>
      <c r="AL304" t="str">
        <f t="shared" si="9"/>
        <v/>
      </c>
    </row>
    <row r="305" spans="31:38" x14ac:dyDescent="0.35">
      <c r="AE305" t="str">
        <f>IF(B305&gt;0,IF(MID(H305,1,3)="CTE","CERRADO",IF(MID(H305,1,3)="CER","CERRADO",IF(MID(F305,1,4)="REPR","REPROGRAMADO",IF(K305&lt;&gt;'PLAN SEMANAL'!$A$2,"REPROGRAMADO","ABIERTO")))),"")</f>
        <v/>
      </c>
      <c r="AI305" t="str">
        <f>IF(B305&gt;0,(SUMIFS('IW49 PLAN SEMANAL'!H:H,'IW49 PLAN SEMANAL'!A:A,'IW38 PLAN SEMANAL'!B305)),"")</f>
        <v/>
      </c>
      <c r="AJ305" t="str">
        <f t="shared" si="8"/>
        <v/>
      </c>
      <c r="AL305" t="str">
        <f t="shared" si="9"/>
        <v/>
      </c>
    </row>
    <row r="306" spans="31:38" x14ac:dyDescent="0.35">
      <c r="AE306" t="str">
        <f>IF(B306&gt;0,IF(MID(H306,1,3)="CTE","CERRADO",IF(MID(H306,1,3)="CER","CERRADO",IF(MID(F306,1,4)="REPR","REPROGRAMADO",IF(K306&lt;&gt;'PLAN SEMANAL'!$A$2,"REPROGRAMADO","ABIERTO")))),"")</f>
        <v/>
      </c>
      <c r="AI306" t="str">
        <f>IF(B306&gt;0,(SUMIFS('IW49 PLAN SEMANAL'!H:H,'IW49 PLAN SEMANAL'!A:A,'IW38 PLAN SEMANAL'!B306)),"")</f>
        <v/>
      </c>
      <c r="AJ306" t="str">
        <f t="shared" si="8"/>
        <v/>
      </c>
      <c r="AL306" t="str">
        <f t="shared" si="9"/>
        <v/>
      </c>
    </row>
    <row r="307" spans="31:38" x14ac:dyDescent="0.35">
      <c r="AE307" t="str">
        <f>IF(B307&gt;0,IF(MID(H307,1,3)="CTE","CERRADO",IF(MID(H307,1,3)="CER","CERRADO",IF(MID(F307,1,4)="REPR","REPROGRAMADO",IF(K307&lt;&gt;'PLAN SEMANAL'!$A$2,"REPROGRAMADO","ABIERTO")))),"")</f>
        <v/>
      </c>
      <c r="AI307" t="str">
        <f>IF(B307&gt;0,(SUMIFS('IW49 PLAN SEMANAL'!H:H,'IW49 PLAN SEMANAL'!A:A,'IW38 PLAN SEMANAL'!B307)),"")</f>
        <v/>
      </c>
      <c r="AJ307" t="str">
        <f t="shared" si="8"/>
        <v/>
      </c>
      <c r="AL307" t="str">
        <f t="shared" si="9"/>
        <v/>
      </c>
    </row>
    <row r="308" spans="31:38" x14ac:dyDescent="0.35">
      <c r="AE308" t="str">
        <f>IF(B308&gt;0,IF(MID(H308,1,3)="CTE","CERRADO",IF(MID(H308,1,3)="CER","CERRADO",IF(MID(F308,1,4)="REPR","REPROGRAMADO",IF(K308&lt;&gt;'PLAN SEMANAL'!$A$2,"REPROGRAMADO","ABIERTO")))),"")</f>
        <v/>
      </c>
      <c r="AI308" t="str">
        <f>IF(B308&gt;0,(SUMIFS('IW49 PLAN SEMANAL'!H:H,'IW49 PLAN SEMANAL'!A:A,'IW38 PLAN SEMANAL'!B308)),"")</f>
        <v/>
      </c>
      <c r="AJ308" t="str">
        <f t="shared" si="8"/>
        <v/>
      </c>
      <c r="AL308" t="str">
        <f t="shared" si="9"/>
        <v/>
      </c>
    </row>
    <row r="309" spans="31:38" x14ac:dyDescent="0.35">
      <c r="AE309" t="str">
        <f>IF(B309&gt;0,IF(MID(H309,1,3)="CTE","CERRADO",IF(MID(H309,1,3)="CER","CERRADO",IF(MID(F309,1,4)="REPR","REPROGRAMADO",IF(K309&lt;&gt;'PLAN SEMANAL'!$A$2,"REPROGRAMADO","ABIERTO")))),"")</f>
        <v/>
      </c>
      <c r="AI309" t="str">
        <f>IF(B309&gt;0,(SUMIFS('IW49 PLAN SEMANAL'!H:H,'IW49 PLAN SEMANAL'!A:A,'IW38 PLAN SEMANAL'!B309)),"")</f>
        <v/>
      </c>
      <c r="AJ309" t="str">
        <f t="shared" si="8"/>
        <v/>
      </c>
      <c r="AL309" t="str">
        <f t="shared" si="9"/>
        <v/>
      </c>
    </row>
    <row r="310" spans="31:38" x14ac:dyDescent="0.35">
      <c r="AE310" t="str">
        <f>IF(B310&gt;0,IF(MID(H310,1,3)="CTE","CERRADO",IF(MID(H310,1,3)="CER","CERRADO",IF(MID(F310,1,4)="REPR","REPROGRAMADO",IF(K310&lt;&gt;'PLAN SEMANAL'!$A$2,"REPROGRAMADO","ABIERTO")))),"")</f>
        <v/>
      </c>
      <c r="AI310" t="str">
        <f>IF(B310&gt;0,(SUMIFS('IW49 PLAN SEMANAL'!H:H,'IW49 PLAN SEMANAL'!A:A,'IW38 PLAN SEMANAL'!B310)),"")</f>
        <v/>
      </c>
      <c r="AJ310" t="str">
        <f t="shared" si="8"/>
        <v/>
      </c>
      <c r="AL310" t="str">
        <f t="shared" si="9"/>
        <v/>
      </c>
    </row>
    <row r="311" spans="31:38" x14ac:dyDescent="0.35">
      <c r="AE311" t="str">
        <f>IF(B311&gt;0,IF(MID(H311,1,3)="CTE","CERRADO",IF(MID(H311,1,3)="CER","CERRADO",IF(MID(F311,1,4)="REPR","REPROGRAMADO",IF(K311&lt;&gt;'PLAN SEMANAL'!$A$2,"REPROGRAMADO","ABIERTO")))),"")</f>
        <v/>
      </c>
      <c r="AI311" t="str">
        <f>IF(B311&gt;0,(SUMIFS('IW49 PLAN SEMANAL'!H:H,'IW49 PLAN SEMANAL'!A:A,'IW38 PLAN SEMANAL'!B311)),"")</f>
        <v/>
      </c>
      <c r="AJ311" t="str">
        <f t="shared" si="8"/>
        <v/>
      </c>
      <c r="AL311" t="str">
        <f t="shared" si="9"/>
        <v/>
      </c>
    </row>
    <row r="312" spans="31:38" x14ac:dyDescent="0.35">
      <c r="AE312" t="str">
        <f>IF(B312&gt;0,IF(MID(H312,1,3)="CTE","CERRADO",IF(MID(H312,1,3)="CER","CERRADO",IF(MID(F312,1,4)="REPR","REPROGRAMADO",IF(K312&lt;&gt;'PLAN SEMANAL'!$A$2,"REPROGRAMADO","ABIERTO")))),"")</f>
        <v/>
      </c>
      <c r="AI312" t="str">
        <f>IF(B312&gt;0,(SUMIFS('IW49 PLAN SEMANAL'!H:H,'IW49 PLAN SEMANAL'!A:A,'IW38 PLAN SEMANAL'!B312)),"")</f>
        <v/>
      </c>
      <c r="AJ312" t="str">
        <f t="shared" si="8"/>
        <v/>
      </c>
      <c r="AL312" t="str">
        <f t="shared" si="9"/>
        <v/>
      </c>
    </row>
    <row r="313" spans="31:38" x14ac:dyDescent="0.35">
      <c r="AE313" t="str">
        <f>IF(B313&gt;0,IF(MID(H313,1,3)="CTE","CERRADO",IF(MID(H313,1,3)="CER","CERRADO",IF(MID(F313,1,4)="REPR","REPROGRAMADO",IF(K313&lt;&gt;'PLAN SEMANAL'!$A$2,"REPROGRAMADO","ABIERTO")))),"")</f>
        <v/>
      </c>
      <c r="AI313" t="str">
        <f>IF(B313&gt;0,(SUMIFS('IW49 PLAN SEMANAL'!H:H,'IW49 PLAN SEMANAL'!A:A,'IW38 PLAN SEMANAL'!B313)),"")</f>
        <v/>
      </c>
      <c r="AJ313" t="str">
        <f t="shared" si="8"/>
        <v/>
      </c>
      <c r="AL313" t="str">
        <f t="shared" si="9"/>
        <v/>
      </c>
    </row>
    <row r="314" spans="31:38" x14ac:dyDescent="0.35">
      <c r="AE314" t="str">
        <f>IF(B314&gt;0,IF(MID(H314,1,3)="CTE","CERRADO",IF(MID(H314,1,3)="CER","CERRADO",IF(MID(F314,1,4)="REPR","REPROGRAMADO",IF(K314&lt;&gt;'PLAN SEMANAL'!$A$2,"REPROGRAMADO","ABIERTO")))),"")</f>
        <v/>
      </c>
      <c r="AI314" t="str">
        <f>IF(B314&gt;0,(SUMIFS('IW49 PLAN SEMANAL'!H:H,'IW49 PLAN SEMANAL'!A:A,'IW38 PLAN SEMANAL'!B314)),"")</f>
        <v/>
      </c>
      <c r="AJ314" t="str">
        <f t="shared" si="8"/>
        <v/>
      </c>
      <c r="AL314" t="str">
        <f t="shared" si="9"/>
        <v/>
      </c>
    </row>
    <row r="315" spans="31:38" x14ac:dyDescent="0.35">
      <c r="AE315" t="str">
        <f>IF(B315&gt;0,IF(MID(H315,1,3)="CTE","CERRADO",IF(MID(H315,1,3)="CER","CERRADO",IF(MID(F315,1,4)="REPR","REPROGRAMADO",IF(K315&lt;&gt;'PLAN SEMANAL'!$A$2,"REPROGRAMADO","ABIERTO")))),"")</f>
        <v/>
      </c>
      <c r="AI315" t="str">
        <f>IF(B315&gt;0,(SUMIFS('IW49 PLAN SEMANAL'!H:H,'IW49 PLAN SEMANAL'!A:A,'IW38 PLAN SEMANAL'!B315)),"")</f>
        <v/>
      </c>
      <c r="AJ315" t="str">
        <f t="shared" si="8"/>
        <v/>
      </c>
      <c r="AL315" t="str">
        <f t="shared" si="9"/>
        <v/>
      </c>
    </row>
    <row r="316" spans="31:38" x14ac:dyDescent="0.35">
      <c r="AE316" t="str">
        <f>IF(B316&gt;0,IF(MID(H316,1,3)="CTE","CERRADO",IF(MID(H316,1,3)="CER","CERRADO",IF(MID(F316,1,4)="REPR","REPROGRAMADO",IF(K316&lt;&gt;'PLAN SEMANAL'!$A$2,"REPROGRAMADO","ABIERTO")))),"")</f>
        <v/>
      </c>
      <c r="AI316" t="str">
        <f>IF(B316&gt;0,(SUMIFS('IW49 PLAN SEMANAL'!H:H,'IW49 PLAN SEMANAL'!A:A,'IW38 PLAN SEMANAL'!B316)),"")</f>
        <v/>
      </c>
      <c r="AJ316" t="str">
        <f t="shared" si="8"/>
        <v/>
      </c>
      <c r="AL316" t="str">
        <f t="shared" si="9"/>
        <v/>
      </c>
    </row>
    <row r="317" spans="31:38" x14ac:dyDescent="0.35">
      <c r="AE317" t="str">
        <f>IF(B317&gt;0,IF(MID(H317,1,3)="CTE","CERRADO",IF(MID(H317,1,3)="CER","CERRADO",IF(MID(F317,1,4)="REPR","REPROGRAMADO",IF(K317&lt;&gt;'PLAN SEMANAL'!$A$2,"REPROGRAMADO","ABIERTO")))),"")</f>
        <v/>
      </c>
      <c r="AI317" t="str">
        <f>IF(B317&gt;0,(SUMIFS('IW49 PLAN SEMANAL'!H:H,'IW49 PLAN SEMANAL'!A:A,'IW38 PLAN SEMANAL'!B317)),"")</f>
        <v/>
      </c>
      <c r="AJ317" t="str">
        <f t="shared" si="8"/>
        <v/>
      </c>
      <c r="AL317" t="str">
        <f t="shared" si="9"/>
        <v/>
      </c>
    </row>
    <row r="318" spans="31:38" x14ac:dyDescent="0.35">
      <c r="AE318" t="str">
        <f>IF(B318&gt;0,IF(MID(H318,1,3)="CTE","CERRADO",IF(MID(H318,1,3)="CER","CERRADO",IF(MID(F318,1,4)="REPR","REPROGRAMADO",IF(K318&lt;&gt;'PLAN SEMANAL'!$A$2,"REPROGRAMADO","ABIERTO")))),"")</f>
        <v/>
      </c>
      <c r="AI318" t="str">
        <f>IF(B318&gt;0,(SUMIFS('IW49 PLAN SEMANAL'!H:H,'IW49 PLAN SEMANAL'!A:A,'IW38 PLAN SEMANAL'!B318)),"")</f>
        <v/>
      </c>
      <c r="AJ318" t="str">
        <f t="shared" si="8"/>
        <v/>
      </c>
      <c r="AL318" t="str">
        <f t="shared" si="9"/>
        <v/>
      </c>
    </row>
    <row r="319" spans="31:38" x14ac:dyDescent="0.35">
      <c r="AE319" t="str">
        <f>IF(B319&gt;0,IF(MID(H319,1,3)="CTE","CERRADO",IF(MID(H319,1,3)="CER","CERRADO",IF(MID(F319,1,4)="REPR","REPROGRAMADO",IF(K319&lt;&gt;'PLAN SEMANAL'!$A$2,"REPROGRAMADO","ABIERTO")))),"")</f>
        <v/>
      </c>
      <c r="AI319" t="str">
        <f>IF(B319&gt;0,(SUMIFS('IW49 PLAN SEMANAL'!H:H,'IW49 PLAN SEMANAL'!A:A,'IW38 PLAN SEMANAL'!B319)),"")</f>
        <v/>
      </c>
      <c r="AJ319" t="str">
        <f t="shared" si="8"/>
        <v/>
      </c>
      <c r="AL319" t="str">
        <f t="shared" si="9"/>
        <v/>
      </c>
    </row>
    <row r="320" spans="31:38" x14ac:dyDescent="0.35">
      <c r="AE320" t="str">
        <f>IF(B320&gt;0,IF(MID(H320,1,3)="CTE","CERRADO",IF(MID(H320,1,3)="CER","CERRADO",IF(MID(F320,1,4)="REPR","REPROGRAMADO",IF(K320&lt;&gt;'PLAN SEMANAL'!$A$2,"REPROGRAMADO","ABIERTO")))),"")</f>
        <v/>
      </c>
      <c r="AI320" t="str">
        <f>IF(B320&gt;0,(SUMIFS('IW49 PLAN SEMANAL'!H:H,'IW49 PLAN SEMANAL'!A:A,'IW38 PLAN SEMANAL'!B320)),"")</f>
        <v/>
      </c>
      <c r="AJ320" t="str">
        <f t="shared" si="8"/>
        <v/>
      </c>
      <c r="AL320" t="str">
        <f t="shared" si="9"/>
        <v/>
      </c>
    </row>
    <row r="321" spans="31:38" x14ac:dyDescent="0.35">
      <c r="AE321" t="str">
        <f>IF(B321&gt;0,IF(MID(H321,1,3)="CTE","CERRADO",IF(MID(H321,1,3)="CER","CERRADO",IF(MID(F321,1,4)="REPR","REPROGRAMADO",IF(K321&lt;&gt;'PLAN SEMANAL'!$A$2,"REPROGRAMADO","ABIERTO")))),"")</f>
        <v/>
      </c>
      <c r="AI321" t="str">
        <f>IF(B321&gt;0,(SUMIFS('IW49 PLAN SEMANAL'!H:H,'IW49 PLAN SEMANAL'!A:A,'IW38 PLAN SEMANAL'!B321)),"")</f>
        <v/>
      </c>
      <c r="AJ321" t="str">
        <f t="shared" si="8"/>
        <v/>
      </c>
      <c r="AL321" t="str">
        <f t="shared" si="9"/>
        <v/>
      </c>
    </row>
    <row r="322" spans="31:38" x14ac:dyDescent="0.35">
      <c r="AE322" t="str">
        <f>IF(B322&gt;0,IF(MID(H322,1,3)="CTE","CERRADO",IF(MID(H322,1,3)="CER","CERRADO",IF(MID(F322,1,4)="REPR","REPROGRAMADO",IF(K322&lt;&gt;'PLAN SEMANAL'!$A$2,"REPROGRAMADO","ABIERTO")))),"")</f>
        <v/>
      </c>
      <c r="AI322" t="str">
        <f>IF(B322&gt;0,(SUMIFS('IW49 PLAN SEMANAL'!H:H,'IW49 PLAN SEMANAL'!A:A,'IW38 PLAN SEMANAL'!B322)),"")</f>
        <v/>
      </c>
      <c r="AJ322" t="str">
        <f t="shared" ref="AJ322:AJ385" si="10">IF(B322&gt;0,(IF(MID(D322,1,3)="CO_","Componente",(IF(MID(D322,1,3)="CC_","Componente",(IF(MID(D322,1,2)="BL","Backlog","")))))),"")</f>
        <v/>
      </c>
      <c r="AL322" t="str">
        <f t="shared" ref="AL322:AL385" si="11">IF(B322&gt;0,IF(AE322="REPROGRAMADO",(IF(G322&lt;1,"Sin detalle",G322)),""),"")</f>
        <v/>
      </c>
    </row>
    <row r="323" spans="31:38" x14ac:dyDescent="0.35">
      <c r="AE323" t="str">
        <f>IF(B323&gt;0,IF(MID(H323,1,3)="CTE","CERRADO",IF(MID(H323,1,3)="CER","CERRADO",IF(MID(F323,1,4)="REPR","REPROGRAMADO",IF(K323&lt;&gt;'PLAN SEMANAL'!$A$2,"REPROGRAMADO","ABIERTO")))),"")</f>
        <v/>
      </c>
      <c r="AI323" t="str">
        <f>IF(B323&gt;0,(SUMIFS('IW49 PLAN SEMANAL'!H:H,'IW49 PLAN SEMANAL'!A:A,'IW38 PLAN SEMANAL'!B323)),"")</f>
        <v/>
      </c>
      <c r="AJ323" t="str">
        <f t="shared" si="10"/>
        <v/>
      </c>
      <c r="AL323" t="str">
        <f t="shared" si="11"/>
        <v/>
      </c>
    </row>
    <row r="324" spans="31:38" x14ac:dyDescent="0.35">
      <c r="AE324" t="str">
        <f>IF(B324&gt;0,IF(MID(H324,1,3)="CTE","CERRADO",IF(MID(H324,1,3)="CER","CERRADO",IF(MID(F324,1,4)="REPR","REPROGRAMADO",IF(K324&lt;&gt;'PLAN SEMANAL'!$A$2,"REPROGRAMADO","ABIERTO")))),"")</f>
        <v/>
      </c>
      <c r="AI324" t="str">
        <f>IF(B324&gt;0,(SUMIFS('IW49 PLAN SEMANAL'!H:H,'IW49 PLAN SEMANAL'!A:A,'IW38 PLAN SEMANAL'!B324)),"")</f>
        <v/>
      </c>
      <c r="AJ324" t="str">
        <f t="shared" si="10"/>
        <v/>
      </c>
      <c r="AL324" t="str">
        <f t="shared" si="11"/>
        <v/>
      </c>
    </row>
    <row r="325" spans="31:38" x14ac:dyDescent="0.35">
      <c r="AE325" t="str">
        <f>IF(B325&gt;0,IF(MID(H325,1,3)="CTE","CERRADO",IF(MID(H325,1,3)="CER","CERRADO",IF(MID(F325,1,4)="REPR","REPROGRAMADO",IF(K325&lt;&gt;'PLAN SEMANAL'!$A$2,"REPROGRAMADO","ABIERTO")))),"")</f>
        <v/>
      </c>
      <c r="AI325" t="str">
        <f>IF(B325&gt;0,(SUMIFS('IW49 PLAN SEMANAL'!H:H,'IW49 PLAN SEMANAL'!A:A,'IW38 PLAN SEMANAL'!B325)),"")</f>
        <v/>
      </c>
      <c r="AJ325" t="str">
        <f t="shared" si="10"/>
        <v/>
      </c>
      <c r="AL325" t="str">
        <f t="shared" si="11"/>
        <v/>
      </c>
    </row>
    <row r="326" spans="31:38" x14ac:dyDescent="0.35">
      <c r="AE326" t="str">
        <f>IF(B326&gt;0,IF(MID(H326,1,3)="CTE","CERRADO",IF(MID(H326,1,3)="CER","CERRADO",IF(MID(F326,1,4)="REPR","REPROGRAMADO",IF(K326&lt;&gt;'PLAN SEMANAL'!$A$2,"REPROGRAMADO","ABIERTO")))),"")</f>
        <v/>
      </c>
      <c r="AI326" t="str">
        <f>IF(B326&gt;0,(SUMIFS('IW49 PLAN SEMANAL'!H:H,'IW49 PLAN SEMANAL'!A:A,'IW38 PLAN SEMANAL'!B326)),"")</f>
        <v/>
      </c>
      <c r="AJ326" t="str">
        <f t="shared" si="10"/>
        <v/>
      </c>
      <c r="AL326" t="str">
        <f t="shared" si="11"/>
        <v/>
      </c>
    </row>
    <row r="327" spans="31:38" x14ac:dyDescent="0.35">
      <c r="AE327" t="str">
        <f>IF(B327&gt;0,IF(MID(H327,1,3)="CTE","CERRADO",IF(MID(H327,1,3)="CER","CERRADO",IF(MID(F327,1,4)="REPR","REPROGRAMADO",IF(K327&lt;&gt;'PLAN SEMANAL'!$A$2,"REPROGRAMADO","ABIERTO")))),"")</f>
        <v/>
      </c>
      <c r="AI327" t="str">
        <f>IF(B327&gt;0,(SUMIFS('IW49 PLAN SEMANAL'!H:H,'IW49 PLAN SEMANAL'!A:A,'IW38 PLAN SEMANAL'!B327)),"")</f>
        <v/>
      </c>
      <c r="AJ327" t="str">
        <f t="shared" si="10"/>
        <v/>
      </c>
      <c r="AL327" t="str">
        <f t="shared" si="11"/>
        <v/>
      </c>
    </row>
    <row r="328" spans="31:38" x14ac:dyDescent="0.35">
      <c r="AE328" t="str">
        <f>IF(B328&gt;0,IF(MID(H328,1,3)="CTE","CERRADO",IF(MID(H328,1,3)="CER","CERRADO",IF(MID(F328,1,4)="REPR","REPROGRAMADO",IF(K328&lt;&gt;'PLAN SEMANAL'!$A$2,"REPROGRAMADO","ABIERTO")))),"")</f>
        <v/>
      </c>
      <c r="AI328" t="str">
        <f>IF(B328&gt;0,(SUMIFS('IW49 PLAN SEMANAL'!H:H,'IW49 PLAN SEMANAL'!A:A,'IW38 PLAN SEMANAL'!B328)),"")</f>
        <v/>
      </c>
      <c r="AJ328" t="str">
        <f t="shared" si="10"/>
        <v/>
      </c>
      <c r="AL328" t="str">
        <f t="shared" si="11"/>
        <v/>
      </c>
    </row>
    <row r="329" spans="31:38" x14ac:dyDescent="0.35">
      <c r="AE329" t="str">
        <f>IF(B329&gt;0,IF(MID(H329,1,3)="CTE","CERRADO",IF(MID(H329,1,3)="CER","CERRADO",IF(MID(F329,1,4)="REPR","REPROGRAMADO",IF(K329&lt;&gt;'PLAN SEMANAL'!$A$2,"REPROGRAMADO","ABIERTO")))),"")</f>
        <v/>
      </c>
      <c r="AI329" t="str">
        <f>IF(B329&gt;0,(SUMIFS('IW49 PLAN SEMANAL'!H:H,'IW49 PLAN SEMANAL'!A:A,'IW38 PLAN SEMANAL'!B329)),"")</f>
        <v/>
      </c>
      <c r="AJ329" t="str">
        <f t="shared" si="10"/>
        <v/>
      </c>
      <c r="AL329" t="str">
        <f t="shared" si="11"/>
        <v/>
      </c>
    </row>
    <row r="330" spans="31:38" x14ac:dyDescent="0.35">
      <c r="AE330" t="str">
        <f>IF(B330&gt;0,IF(MID(H330,1,3)="CTE","CERRADO",IF(MID(H330,1,3)="CER","CERRADO",IF(MID(F330,1,4)="REPR","REPROGRAMADO",IF(K330&lt;&gt;'PLAN SEMANAL'!$A$2,"REPROGRAMADO","ABIERTO")))),"")</f>
        <v/>
      </c>
      <c r="AI330" t="str">
        <f>IF(B330&gt;0,(SUMIFS('IW49 PLAN SEMANAL'!H:H,'IW49 PLAN SEMANAL'!A:A,'IW38 PLAN SEMANAL'!B330)),"")</f>
        <v/>
      </c>
      <c r="AJ330" t="str">
        <f t="shared" si="10"/>
        <v/>
      </c>
      <c r="AL330" t="str">
        <f t="shared" si="11"/>
        <v/>
      </c>
    </row>
    <row r="331" spans="31:38" x14ac:dyDescent="0.35">
      <c r="AE331" t="str">
        <f>IF(B331&gt;0,IF(MID(H331,1,3)="CTE","CERRADO",IF(MID(H331,1,3)="CER","CERRADO",IF(MID(F331,1,4)="REPR","REPROGRAMADO",IF(K331&lt;&gt;'PLAN SEMANAL'!$A$2,"REPROGRAMADO","ABIERTO")))),"")</f>
        <v/>
      </c>
      <c r="AI331" t="str">
        <f>IF(B331&gt;0,(SUMIFS('IW49 PLAN SEMANAL'!H:H,'IW49 PLAN SEMANAL'!A:A,'IW38 PLAN SEMANAL'!B331)),"")</f>
        <v/>
      </c>
      <c r="AJ331" t="str">
        <f t="shared" si="10"/>
        <v/>
      </c>
      <c r="AL331" t="str">
        <f t="shared" si="11"/>
        <v/>
      </c>
    </row>
    <row r="332" spans="31:38" x14ac:dyDescent="0.35">
      <c r="AE332" t="str">
        <f>IF(B332&gt;0,IF(MID(H332,1,3)="CTE","CERRADO",IF(MID(H332,1,3)="CER","CERRADO",IF(MID(F332,1,4)="REPR","REPROGRAMADO",IF(K332&lt;&gt;'PLAN SEMANAL'!$A$2,"REPROGRAMADO","ABIERTO")))),"")</f>
        <v/>
      </c>
      <c r="AI332" t="str">
        <f>IF(B332&gt;0,(SUMIFS('IW49 PLAN SEMANAL'!H:H,'IW49 PLAN SEMANAL'!A:A,'IW38 PLAN SEMANAL'!B332)),"")</f>
        <v/>
      </c>
      <c r="AJ332" t="str">
        <f t="shared" si="10"/>
        <v/>
      </c>
      <c r="AL332" t="str">
        <f t="shared" si="11"/>
        <v/>
      </c>
    </row>
    <row r="333" spans="31:38" x14ac:dyDescent="0.35">
      <c r="AE333" t="str">
        <f>IF(B333&gt;0,IF(MID(H333,1,3)="CTE","CERRADO",IF(MID(H333,1,3)="CER","CERRADO",IF(MID(F333,1,4)="REPR","REPROGRAMADO",IF(K333&lt;&gt;'PLAN SEMANAL'!$A$2,"REPROGRAMADO","ABIERTO")))),"")</f>
        <v/>
      </c>
      <c r="AI333" t="str">
        <f>IF(B333&gt;0,(SUMIFS('IW49 PLAN SEMANAL'!H:H,'IW49 PLAN SEMANAL'!A:A,'IW38 PLAN SEMANAL'!B333)),"")</f>
        <v/>
      </c>
      <c r="AJ333" t="str">
        <f t="shared" si="10"/>
        <v/>
      </c>
      <c r="AL333" t="str">
        <f t="shared" si="11"/>
        <v/>
      </c>
    </row>
    <row r="334" spans="31:38" x14ac:dyDescent="0.35">
      <c r="AE334" t="str">
        <f>IF(B334&gt;0,IF(MID(H334,1,3)="CTE","CERRADO",IF(MID(H334,1,3)="CER","CERRADO",IF(MID(F334,1,4)="REPR","REPROGRAMADO",IF(K334&lt;&gt;'PLAN SEMANAL'!$A$2,"REPROGRAMADO","ABIERTO")))),"")</f>
        <v/>
      </c>
      <c r="AI334" t="str">
        <f>IF(B334&gt;0,(SUMIFS('IW49 PLAN SEMANAL'!H:H,'IW49 PLAN SEMANAL'!A:A,'IW38 PLAN SEMANAL'!B334)),"")</f>
        <v/>
      </c>
      <c r="AJ334" t="str">
        <f t="shared" si="10"/>
        <v/>
      </c>
      <c r="AL334" t="str">
        <f t="shared" si="11"/>
        <v/>
      </c>
    </row>
    <row r="335" spans="31:38" x14ac:dyDescent="0.35">
      <c r="AE335" t="str">
        <f>IF(B335&gt;0,IF(MID(H335,1,3)="CTE","CERRADO",IF(MID(H335,1,3)="CER","CERRADO",IF(MID(F335,1,4)="REPR","REPROGRAMADO",IF(K335&lt;&gt;'PLAN SEMANAL'!$A$2,"REPROGRAMADO","ABIERTO")))),"")</f>
        <v/>
      </c>
      <c r="AI335" t="str">
        <f>IF(B335&gt;0,(SUMIFS('IW49 PLAN SEMANAL'!H:H,'IW49 PLAN SEMANAL'!A:A,'IW38 PLAN SEMANAL'!B335)),"")</f>
        <v/>
      </c>
      <c r="AJ335" t="str">
        <f t="shared" si="10"/>
        <v/>
      </c>
      <c r="AL335" t="str">
        <f t="shared" si="11"/>
        <v/>
      </c>
    </row>
    <row r="336" spans="31:38" x14ac:dyDescent="0.35">
      <c r="AE336" t="str">
        <f>IF(B336&gt;0,IF(MID(H336,1,3)="CTE","CERRADO",IF(MID(H336,1,3)="CER","CERRADO",IF(MID(F336,1,4)="REPR","REPROGRAMADO",IF(K336&lt;&gt;'PLAN SEMANAL'!$A$2,"REPROGRAMADO","ABIERTO")))),"")</f>
        <v/>
      </c>
      <c r="AI336" t="str">
        <f>IF(B336&gt;0,(SUMIFS('IW49 PLAN SEMANAL'!H:H,'IW49 PLAN SEMANAL'!A:A,'IW38 PLAN SEMANAL'!B336)),"")</f>
        <v/>
      </c>
      <c r="AJ336" t="str">
        <f t="shared" si="10"/>
        <v/>
      </c>
      <c r="AL336" t="str">
        <f t="shared" si="11"/>
        <v/>
      </c>
    </row>
    <row r="337" spans="31:38" x14ac:dyDescent="0.35">
      <c r="AE337" t="str">
        <f>IF(B337&gt;0,IF(MID(H337,1,3)="CTE","CERRADO",IF(MID(H337,1,3)="CER","CERRADO",IF(MID(F337,1,4)="REPR","REPROGRAMADO",IF(K337&lt;&gt;'PLAN SEMANAL'!$A$2,"REPROGRAMADO","ABIERTO")))),"")</f>
        <v/>
      </c>
      <c r="AI337" t="str">
        <f>IF(B337&gt;0,(SUMIFS('IW49 PLAN SEMANAL'!H:H,'IW49 PLAN SEMANAL'!A:A,'IW38 PLAN SEMANAL'!B337)),"")</f>
        <v/>
      </c>
      <c r="AJ337" t="str">
        <f t="shared" si="10"/>
        <v/>
      </c>
      <c r="AL337" t="str">
        <f t="shared" si="11"/>
        <v/>
      </c>
    </row>
    <row r="338" spans="31:38" x14ac:dyDescent="0.35">
      <c r="AE338" t="str">
        <f>IF(B338&gt;0,IF(MID(H338,1,3)="CTE","CERRADO",IF(MID(H338,1,3)="CER","CERRADO",IF(MID(F338,1,4)="REPR","REPROGRAMADO",IF(K338&lt;&gt;'PLAN SEMANAL'!$A$2,"REPROGRAMADO","ABIERTO")))),"")</f>
        <v/>
      </c>
      <c r="AI338" t="str">
        <f>IF(B338&gt;0,(SUMIFS('IW49 PLAN SEMANAL'!H:H,'IW49 PLAN SEMANAL'!A:A,'IW38 PLAN SEMANAL'!B338)),"")</f>
        <v/>
      </c>
      <c r="AJ338" t="str">
        <f t="shared" si="10"/>
        <v/>
      </c>
      <c r="AL338" t="str">
        <f t="shared" si="11"/>
        <v/>
      </c>
    </row>
    <row r="339" spans="31:38" x14ac:dyDescent="0.35">
      <c r="AE339" t="str">
        <f>IF(B339&gt;0,IF(MID(H339,1,3)="CTE","CERRADO",IF(MID(H339,1,3)="CER","CERRADO",IF(MID(F339,1,4)="REPR","REPROGRAMADO",IF(K339&lt;&gt;'PLAN SEMANAL'!$A$2,"REPROGRAMADO","ABIERTO")))),"")</f>
        <v/>
      </c>
      <c r="AI339" t="str">
        <f>IF(B339&gt;0,(SUMIFS('IW49 PLAN SEMANAL'!H:H,'IW49 PLAN SEMANAL'!A:A,'IW38 PLAN SEMANAL'!B339)),"")</f>
        <v/>
      </c>
      <c r="AJ339" t="str">
        <f t="shared" si="10"/>
        <v/>
      </c>
      <c r="AL339" t="str">
        <f t="shared" si="11"/>
        <v/>
      </c>
    </row>
    <row r="340" spans="31:38" x14ac:dyDescent="0.35">
      <c r="AE340" t="str">
        <f>IF(B340&gt;0,IF(MID(H340,1,3)="CTE","CERRADO",IF(MID(H340,1,3)="CER","CERRADO",IF(MID(F340,1,4)="REPR","REPROGRAMADO",IF(K340&lt;&gt;'PLAN SEMANAL'!$A$2,"REPROGRAMADO","ABIERTO")))),"")</f>
        <v/>
      </c>
      <c r="AI340" t="str">
        <f>IF(B340&gt;0,(SUMIFS('IW49 PLAN SEMANAL'!H:H,'IW49 PLAN SEMANAL'!A:A,'IW38 PLAN SEMANAL'!B340)),"")</f>
        <v/>
      </c>
      <c r="AJ340" t="str">
        <f t="shared" si="10"/>
        <v/>
      </c>
      <c r="AL340" t="str">
        <f t="shared" si="11"/>
        <v/>
      </c>
    </row>
    <row r="341" spans="31:38" x14ac:dyDescent="0.35">
      <c r="AE341" t="str">
        <f>IF(B341&gt;0,IF(MID(H341,1,3)="CTE","CERRADO",IF(MID(H341,1,3)="CER","CERRADO",IF(MID(F341,1,4)="REPR","REPROGRAMADO",IF(K341&lt;&gt;'PLAN SEMANAL'!$A$2,"REPROGRAMADO","ABIERTO")))),"")</f>
        <v/>
      </c>
      <c r="AI341" t="str">
        <f>IF(B341&gt;0,(SUMIFS('IW49 PLAN SEMANAL'!H:H,'IW49 PLAN SEMANAL'!A:A,'IW38 PLAN SEMANAL'!B341)),"")</f>
        <v/>
      </c>
      <c r="AJ341" t="str">
        <f t="shared" si="10"/>
        <v/>
      </c>
      <c r="AL341" t="str">
        <f t="shared" si="11"/>
        <v/>
      </c>
    </row>
    <row r="342" spans="31:38" x14ac:dyDescent="0.35">
      <c r="AE342" t="str">
        <f>IF(B342&gt;0,IF(MID(H342,1,3)="CTE","CERRADO",IF(MID(H342,1,3)="CER","CERRADO",IF(MID(F342,1,4)="REPR","REPROGRAMADO",IF(K342&lt;&gt;'PLAN SEMANAL'!$A$2,"REPROGRAMADO","ABIERTO")))),"")</f>
        <v/>
      </c>
      <c r="AI342" t="str">
        <f>IF(B342&gt;0,(SUMIFS('IW49 PLAN SEMANAL'!H:H,'IW49 PLAN SEMANAL'!A:A,'IW38 PLAN SEMANAL'!B342)),"")</f>
        <v/>
      </c>
      <c r="AJ342" t="str">
        <f t="shared" si="10"/>
        <v/>
      </c>
      <c r="AL342" t="str">
        <f t="shared" si="11"/>
        <v/>
      </c>
    </row>
    <row r="343" spans="31:38" x14ac:dyDescent="0.35">
      <c r="AE343" t="str">
        <f>IF(B343&gt;0,IF(MID(H343,1,3)="CTE","CERRADO",IF(MID(H343,1,3)="CER","CERRADO",IF(MID(F343,1,4)="REPR","REPROGRAMADO",IF(K343&lt;&gt;'PLAN SEMANAL'!$A$2,"REPROGRAMADO","ABIERTO")))),"")</f>
        <v/>
      </c>
      <c r="AI343" t="str">
        <f>IF(B343&gt;0,(SUMIFS('IW49 PLAN SEMANAL'!H:H,'IW49 PLAN SEMANAL'!A:A,'IW38 PLAN SEMANAL'!B343)),"")</f>
        <v/>
      </c>
      <c r="AJ343" t="str">
        <f t="shared" si="10"/>
        <v/>
      </c>
      <c r="AL343" t="str">
        <f t="shared" si="11"/>
        <v/>
      </c>
    </row>
    <row r="344" spans="31:38" x14ac:dyDescent="0.35">
      <c r="AE344" t="str">
        <f>IF(B344&gt;0,IF(MID(H344,1,3)="CTE","CERRADO",IF(MID(H344,1,3)="CER","CERRADO",IF(MID(F344,1,4)="REPR","REPROGRAMADO",IF(K344&lt;&gt;'PLAN SEMANAL'!$A$2,"REPROGRAMADO","ABIERTO")))),"")</f>
        <v/>
      </c>
      <c r="AI344" t="str">
        <f>IF(B344&gt;0,(SUMIFS('IW49 PLAN SEMANAL'!H:H,'IW49 PLAN SEMANAL'!A:A,'IW38 PLAN SEMANAL'!B344)),"")</f>
        <v/>
      </c>
      <c r="AJ344" t="str">
        <f t="shared" si="10"/>
        <v/>
      </c>
      <c r="AL344" t="str">
        <f t="shared" si="11"/>
        <v/>
      </c>
    </row>
    <row r="345" spans="31:38" x14ac:dyDescent="0.35">
      <c r="AE345" t="str">
        <f>IF(B345&gt;0,IF(MID(H345,1,3)="CTE","CERRADO",IF(MID(H345,1,3)="CER","CERRADO",IF(MID(F345,1,4)="REPR","REPROGRAMADO",IF(K345&lt;&gt;'PLAN SEMANAL'!$A$2,"REPROGRAMADO","ABIERTO")))),"")</f>
        <v/>
      </c>
      <c r="AI345" t="str">
        <f>IF(B345&gt;0,(SUMIFS('IW49 PLAN SEMANAL'!H:H,'IW49 PLAN SEMANAL'!A:A,'IW38 PLAN SEMANAL'!B345)),"")</f>
        <v/>
      </c>
      <c r="AJ345" t="str">
        <f t="shared" si="10"/>
        <v/>
      </c>
      <c r="AL345" t="str">
        <f t="shared" si="11"/>
        <v/>
      </c>
    </row>
    <row r="346" spans="31:38" x14ac:dyDescent="0.35">
      <c r="AE346" t="str">
        <f>IF(B346&gt;0,IF(MID(H346,1,3)="CTE","CERRADO",IF(MID(H346,1,3)="CER","CERRADO",IF(MID(F346,1,4)="REPR","REPROGRAMADO",IF(K346&lt;&gt;'PLAN SEMANAL'!$A$2,"REPROGRAMADO","ABIERTO")))),"")</f>
        <v/>
      </c>
      <c r="AI346" t="str">
        <f>IF(B346&gt;0,(SUMIFS('IW49 PLAN SEMANAL'!H:H,'IW49 PLAN SEMANAL'!A:A,'IW38 PLAN SEMANAL'!B346)),"")</f>
        <v/>
      </c>
      <c r="AJ346" t="str">
        <f t="shared" si="10"/>
        <v/>
      </c>
      <c r="AL346" t="str">
        <f t="shared" si="11"/>
        <v/>
      </c>
    </row>
    <row r="347" spans="31:38" x14ac:dyDescent="0.35">
      <c r="AE347" t="str">
        <f>IF(B347&gt;0,IF(MID(H347,1,3)="CTE","CERRADO",IF(MID(H347,1,3)="CER","CERRADO",IF(MID(F347,1,4)="REPR","REPROGRAMADO",IF(K347&lt;&gt;'PLAN SEMANAL'!$A$2,"REPROGRAMADO","ABIERTO")))),"")</f>
        <v/>
      </c>
      <c r="AI347" t="str">
        <f>IF(B347&gt;0,(SUMIFS('IW49 PLAN SEMANAL'!H:H,'IW49 PLAN SEMANAL'!A:A,'IW38 PLAN SEMANAL'!B347)),"")</f>
        <v/>
      </c>
      <c r="AJ347" t="str">
        <f t="shared" si="10"/>
        <v/>
      </c>
      <c r="AL347" t="str">
        <f t="shared" si="11"/>
        <v/>
      </c>
    </row>
    <row r="348" spans="31:38" x14ac:dyDescent="0.35">
      <c r="AE348" t="str">
        <f>IF(B348&gt;0,IF(MID(H348,1,3)="CTE","CERRADO",IF(MID(H348,1,3)="CER","CERRADO",IF(MID(F348,1,4)="REPR","REPROGRAMADO",IF(K348&lt;&gt;'PLAN SEMANAL'!$A$2,"REPROGRAMADO","ABIERTO")))),"")</f>
        <v/>
      </c>
      <c r="AI348" t="str">
        <f>IF(B348&gt;0,(SUMIFS('IW49 PLAN SEMANAL'!H:H,'IW49 PLAN SEMANAL'!A:A,'IW38 PLAN SEMANAL'!B348)),"")</f>
        <v/>
      </c>
      <c r="AJ348" t="str">
        <f t="shared" si="10"/>
        <v/>
      </c>
      <c r="AL348" t="str">
        <f t="shared" si="11"/>
        <v/>
      </c>
    </row>
    <row r="349" spans="31:38" x14ac:dyDescent="0.35">
      <c r="AE349" t="str">
        <f>IF(B349&gt;0,IF(MID(H349,1,3)="CTE","CERRADO",IF(MID(H349,1,3)="CER","CERRADO",IF(MID(F349,1,4)="REPR","REPROGRAMADO",IF(K349&lt;&gt;'PLAN SEMANAL'!$A$2,"REPROGRAMADO","ABIERTO")))),"")</f>
        <v/>
      </c>
      <c r="AI349" t="str">
        <f>IF(B349&gt;0,(SUMIFS('IW49 PLAN SEMANAL'!H:H,'IW49 PLAN SEMANAL'!A:A,'IW38 PLAN SEMANAL'!B349)),"")</f>
        <v/>
      </c>
      <c r="AJ349" t="str">
        <f t="shared" si="10"/>
        <v/>
      </c>
      <c r="AL349" t="str">
        <f t="shared" si="11"/>
        <v/>
      </c>
    </row>
    <row r="350" spans="31:38" x14ac:dyDescent="0.35">
      <c r="AE350" t="str">
        <f>IF(B350&gt;0,IF(MID(H350,1,3)="CTE","CERRADO",IF(MID(H350,1,3)="CER","CERRADO",IF(MID(F350,1,4)="REPR","REPROGRAMADO",IF(K350&lt;&gt;'PLAN SEMANAL'!$A$2,"REPROGRAMADO","ABIERTO")))),"")</f>
        <v/>
      </c>
      <c r="AI350" t="str">
        <f>IF(B350&gt;0,(SUMIFS('IW49 PLAN SEMANAL'!H:H,'IW49 PLAN SEMANAL'!A:A,'IW38 PLAN SEMANAL'!B350)),"")</f>
        <v/>
      </c>
      <c r="AJ350" t="str">
        <f t="shared" si="10"/>
        <v/>
      </c>
      <c r="AL350" t="str">
        <f t="shared" si="11"/>
        <v/>
      </c>
    </row>
    <row r="351" spans="31:38" x14ac:dyDescent="0.35">
      <c r="AE351" t="str">
        <f>IF(B351&gt;0,IF(MID(H351,1,3)="CTE","CERRADO",IF(MID(H351,1,3)="CER","CERRADO",IF(MID(F351,1,4)="REPR","REPROGRAMADO",IF(K351&lt;&gt;'PLAN SEMANAL'!$A$2,"REPROGRAMADO","ABIERTO")))),"")</f>
        <v/>
      </c>
      <c r="AI351" t="str">
        <f>IF(B351&gt;0,(SUMIFS('IW49 PLAN SEMANAL'!H:H,'IW49 PLAN SEMANAL'!A:A,'IW38 PLAN SEMANAL'!B351)),"")</f>
        <v/>
      </c>
      <c r="AJ351" t="str">
        <f t="shared" si="10"/>
        <v/>
      </c>
      <c r="AL351" t="str">
        <f t="shared" si="11"/>
        <v/>
      </c>
    </row>
    <row r="352" spans="31:38" x14ac:dyDescent="0.35">
      <c r="AE352" t="str">
        <f>IF(B352&gt;0,IF(MID(H352,1,3)="CTE","CERRADO",IF(MID(H352,1,3)="CER","CERRADO",IF(MID(F352,1,4)="REPR","REPROGRAMADO",IF(K352&lt;&gt;'PLAN SEMANAL'!$A$2,"REPROGRAMADO","ABIERTO")))),"")</f>
        <v/>
      </c>
      <c r="AI352" t="str">
        <f>IF(B352&gt;0,(SUMIFS('IW49 PLAN SEMANAL'!H:H,'IW49 PLAN SEMANAL'!A:A,'IW38 PLAN SEMANAL'!B352)),"")</f>
        <v/>
      </c>
      <c r="AJ352" t="str">
        <f t="shared" si="10"/>
        <v/>
      </c>
      <c r="AL352" t="str">
        <f t="shared" si="11"/>
        <v/>
      </c>
    </row>
    <row r="353" spans="31:38" x14ac:dyDescent="0.35">
      <c r="AE353" t="str">
        <f>IF(B353&gt;0,IF(MID(H353,1,3)="CTE","CERRADO",IF(MID(H353,1,3)="CER","CERRADO",IF(MID(F353,1,4)="REPR","REPROGRAMADO",IF(K353&lt;&gt;'PLAN SEMANAL'!$A$2,"REPROGRAMADO","ABIERTO")))),"")</f>
        <v/>
      </c>
      <c r="AI353" t="str">
        <f>IF(B353&gt;0,(SUMIFS('IW49 PLAN SEMANAL'!H:H,'IW49 PLAN SEMANAL'!A:A,'IW38 PLAN SEMANAL'!B353)),"")</f>
        <v/>
      </c>
      <c r="AJ353" t="str">
        <f t="shared" si="10"/>
        <v/>
      </c>
      <c r="AL353" t="str">
        <f t="shared" si="11"/>
        <v/>
      </c>
    </row>
    <row r="354" spans="31:38" x14ac:dyDescent="0.35">
      <c r="AE354" t="str">
        <f>IF(B354&gt;0,IF(MID(H354,1,3)="CTE","CERRADO",IF(MID(H354,1,3)="CER","CERRADO",IF(MID(F354,1,4)="REPR","REPROGRAMADO",IF(K354&lt;&gt;'PLAN SEMANAL'!$A$2,"REPROGRAMADO","ABIERTO")))),"")</f>
        <v/>
      </c>
      <c r="AI354" t="str">
        <f>IF(B354&gt;0,(SUMIFS('IW49 PLAN SEMANAL'!H:H,'IW49 PLAN SEMANAL'!A:A,'IW38 PLAN SEMANAL'!B354)),"")</f>
        <v/>
      </c>
      <c r="AJ354" t="str">
        <f t="shared" si="10"/>
        <v/>
      </c>
      <c r="AL354" t="str">
        <f t="shared" si="11"/>
        <v/>
      </c>
    </row>
    <row r="355" spans="31:38" x14ac:dyDescent="0.35">
      <c r="AE355" t="str">
        <f>IF(B355&gt;0,IF(MID(H355,1,3)="CTE","CERRADO",IF(MID(H355,1,3)="CER","CERRADO",IF(MID(F355,1,4)="REPR","REPROGRAMADO",IF(K355&lt;&gt;'PLAN SEMANAL'!$A$2,"REPROGRAMADO","ABIERTO")))),"")</f>
        <v/>
      </c>
      <c r="AI355" t="str">
        <f>IF(B355&gt;0,(SUMIFS('IW49 PLAN SEMANAL'!H:H,'IW49 PLAN SEMANAL'!A:A,'IW38 PLAN SEMANAL'!B355)),"")</f>
        <v/>
      </c>
      <c r="AJ355" t="str">
        <f t="shared" si="10"/>
        <v/>
      </c>
      <c r="AL355" t="str">
        <f t="shared" si="11"/>
        <v/>
      </c>
    </row>
    <row r="356" spans="31:38" x14ac:dyDescent="0.35">
      <c r="AE356" t="str">
        <f>IF(B356&gt;0,IF(MID(H356,1,3)="CTE","CERRADO",IF(MID(H356,1,3)="CER","CERRADO",IF(MID(F356,1,4)="REPR","REPROGRAMADO",IF(K356&lt;&gt;'PLAN SEMANAL'!$A$2,"REPROGRAMADO","ABIERTO")))),"")</f>
        <v/>
      </c>
      <c r="AI356" t="str">
        <f>IF(B356&gt;0,(SUMIFS('IW49 PLAN SEMANAL'!H:H,'IW49 PLAN SEMANAL'!A:A,'IW38 PLAN SEMANAL'!B356)),"")</f>
        <v/>
      </c>
      <c r="AJ356" t="str">
        <f t="shared" si="10"/>
        <v/>
      </c>
      <c r="AL356" t="str">
        <f t="shared" si="11"/>
        <v/>
      </c>
    </row>
    <row r="357" spans="31:38" x14ac:dyDescent="0.35">
      <c r="AE357" t="str">
        <f>IF(B357&gt;0,IF(MID(H357,1,3)="CTE","CERRADO",IF(MID(H357,1,3)="CER","CERRADO",IF(MID(F357,1,4)="REPR","REPROGRAMADO",IF(K357&lt;&gt;'PLAN SEMANAL'!$A$2,"REPROGRAMADO","ABIERTO")))),"")</f>
        <v/>
      </c>
      <c r="AI357" t="str">
        <f>IF(B357&gt;0,(SUMIFS('IW49 PLAN SEMANAL'!H:H,'IW49 PLAN SEMANAL'!A:A,'IW38 PLAN SEMANAL'!B357)),"")</f>
        <v/>
      </c>
      <c r="AJ357" t="str">
        <f t="shared" si="10"/>
        <v/>
      </c>
      <c r="AL357" t="str">
        <f t="shared" si="11"/>
        <v/>
      </c>
    </row>
    <row r="358" spans="31:38" x14ac:dyDescent="0.35">
      <c r="AE358" t="str">
        <f>IF(B358&gt;0,IF(MID(H358,1,3)="CTE","CERRADO",IF(MID(H358,1,3)="CER","CERRADO",IF(MID(F358,1,4)="REPR","REPROGRAMADO",IF(K358&lt;&gt;'PLAN SEMANAL'!$A$2,"REPROGRAMADO","ABIERTO")))),"")</f>
        <v/>
      </c>
      <c r="AI358" t="str">
        <f>IF(B358&gt;0,(SUMIFS('IW49 PLAN SEMANAL'!H:H,'IW49 PLAN SEMANAL'!A:A,'IW38 PLAN SEMANAL'!B358)),"")</f>
        <v/>
      </c>
      <c r="AJ358" t="str">
        <f t="shared" si="10"/>
        <v/>
      </c>
      <c r="AL358" t="str">
        <f t="shared" si="11"/>
        <v/>
      </c>
    </row>
    <row r="359" spans="31:38" x14ac:dyDescent="0.35">
      <c r="AE359" t="str">
        <f>IF(B359&gt;0,IF(MID(H359,1,3)="CTE","CERRADO",IF(MID(H359,1,3)="CER","CERRADO",IF(MID(F359,1,4)="REPR","REPROGRAMADO",IF(K359&lt;&gt;'PLAN SEMANAL'!$A$2,"REPROGRAMADO","ABIERTO")))),"")</f>
        <v/>
      </c>
      <c r="AI359" t="str">
        <f>IF(B359&gt;0,(SUMIFS('IW49 PLAN SEMANAL'!H:H,'IW49 PLAN SEMANAL'!A:A,'IW38 PLAN SEMANAL'!B359)),"")</f>
        <v/>
      </c>
      <c r="AJ359" t="str">
        <f t="shared" si="10"/>
        <v/>
      </c>
      <c r="AL359" t="str">
        <f t="shared" si="11"/>
        <v/>
      </c>
    </row>
    <row r="360" spans="31:38" x14ac:dyDescent="0.35">
      <c r="AE360" t="str">
        <f>IF(B360&gt;0,IF(MID(H360,1,3)="CTE","CERRADO",IF(MID(H360,1,3)="CER","CERRADO",IF(MID(F360,1,4)="REPR","REPROGRAMADO",IF(K360&lt;&gt;'PLAN SEMANAL'!$A$2,"REPROGRAMADO","ABIERTO")))),"")</f>
        <v/>
      </c>
      <c r="AI360" t="str">
        <f>IF(B360&gt;0,(SUMIFS('IW49 PLAN SEMANAL'!H:H,'IW49 PLAN SEMANAL'!A:A,'IW38 PLAN SEMANAL'!B360)),"")</f>
        <v/>
      </c>
      <c r="AJ360" t="str">
        <f t="shared" si="10"/>
        <v/>
      </c>
      <c r="AL360" t="str">
        <f t="shared" si="11"/>
        <v/>
      </c>
    </row>
    <row r="361" spans="31:38" x14ac:dyDescent="0.35">
      <c r="AE361" t="str">
        <f>IF(B361&gt;0,IF(MID(H361,1,3)="CTE","CERRADO",IF(MID(H361,1,3)="CER","CERRADO",IF(MID(F361,1,4)="REPR","REPROGRAMADO",IF(K361&lt;&gt;'PLAN SEMANAL'!$A$2,"REPROGRAMADO","ABIERTO")))),"")</f>
        <v/>
      </c>
      <c r="AI361" t="str">
        <f>IF(B361&gt;0,(SUMIFS('IW49 PLAN SEMANAL'!H:H,'IW49 PLAN SEMANAL'!A:A,'IW38 PLAN SEMANAL'!B361)),"")</f>
        <v/>
      </c>
      <c r="AJ361" t="str">
        <f t="shared" si="10"/>
        <v/>
      </c>
      <c r="AL361" t="str">
        <f t="shared" si="11"/>
        <v/>
      </c>
    </row>
    <row r="362" spans="31:38" x14ac:dyDescent="0.35">
      <c r="AE362" t="str">
        <f>IF(B362&gt;0,IF(MID(H362,1,3)="CTE","CERRADO",IF(MID(H362,1,3)="CER","CERRADO",IF(MID(F362,1,4)="REPR","REPROGRAMADO",IF(K362&lt;&gt;'PLAN SEMANAL'!$A$2,"REPROGRAMADO","ABIERTO")))),"")</f>
        <v/>
      </c>
      <c r="AI362" t="str">
        <f>IF(B362&gt;0,(SUMIFS('IW49 PLAN SEMANAL'!H:H,'IW49 PLAN SEMANAL'!A:A,'IW38 PLAN SEMANAL'!B362)),"")</f>
        <v/>
      </c>
      <c r="AJ362" t="str">
        <f t="shared" si="10"/>
        <v/>
      </c>
      <c r="AL362" t="str">
        <f t="shared" si="11"/>
        <v/>
      </c>
    </row>
    <row r="363" spans="31:38" x14ac:dyDescent="0.35">
      <c r="AE363" t="str">
        <f>IF(B363&gt;0,IF(MID(H363,1,3)="CTE","CERRADO",IF(MID(H363,1,3)="CER","CERRADO",IF(MID(F363,1,4)="REPR","REPROGRAMADO",IF(K363&lt;&gt;'PLAN SEMANAL'!$A$2,"REPROGRAMADO","ABIERTO")))),"")</f>
        <v/>
      </c>
      <c r="AI363" t="str">
        <f>IF(B363&gt;0,(SUMIFS('IW49 PLAN SEMANAL'!H:H,'IW49 PLAN SEMANAL'!A:A,'IW38 PLAN SEMANAL'!B363)),"")</f>
        <v/>
      </c>
      <c r="AJ363" t="str">
        <f t="shared" si="10"/>
        <v/>
      </c>
      <c r="AL363" t="str">
        <f t="shared" si="11"/>
        <v/>
      </c>
    </row>
    <row r="364" spans="31:38" x14ac:dyDescent="0.35">
      <c r="AE364" t="str">
        <f>IF(B364&gt;0,IF(MID(H364,1,3)="CTE","CERRADO",IF(MID(H364,1,3)="CER","CERRADO",IF(MID(F364,1,4)="REPR","REPROGRAMADO",IF(K364&lt;&gt;'PLAN SEMANAL'!$A$2,"REPROGRAMADO","ABIERTO")))),"")</f>
        <v/>
      </c>
      <c r="AI364" t="str">
        <f>IF(B364&gt;0,(SUMIFS('IW49 PLAN SEMANAL'!H:H,'IW49 PLAN SEMANAL'!A:A,'IW38 PLAN SEMANAL'!B364)),"")</f>
        <v/>
      </c>
      <c r="AJ364" t="str">
        <f t="shared" si="10"/>
        <v/>
      </c>
      <c r="AL364" t="str">
        <f t="shared" si="11"/>
        <v/>
      </c>
    </row>
    <row r="365" spans="31:38" x14ac:dyDescent="0.35">
      <c r="AE365" t="str">
        <f>IF(B365&gt;0,IF(MID(H365,1,3)="CTE","CERRADO",IF(MID(H365,1,3)="CER","CERRADO",IF(MID(F365,1,4)="REPR","REPROGRAMADO",IF(K365&lt;&gt;'PLAN SEMANAL'!$A$2,"REPROGRAMADO","ABIERTO")))),"")</f>
        <v/>
      </c>
      <c r="AI365" t="str">
        <f>IF(B365&gt;0,(SUMIFS('IW49 PLAN SEMANAL'!H:H,'IW49 PLAN SEMANAL'!A:A,'IW38 PLAN SEMANAL'!B365)),"")</f>
        <v/>
      </c>
      <c r="AJ365" t="str">
        <f t="shared" si="10"/>
        <v/>
      </c>
      <c r="AL365" t="str">
        <f t="shared" si="11"/>
        <v/>
      </c>
    </row>
    <row r="366" spans="31:38" x14ac:dyDescent="0.35">
      <c r="AE366" t="str">
        <f>IF(B366&gt;0,IF(MID(H366,1,3)="CTE","CERRADO",IF(MID(H366,1,3)="CER","CERRADO",IF(MID(F366,1,4)="REPR","REPROGRAMADO",IF(K366&lt;&gt;'PLAN SEMANAL'!$A$2,"REPROGRAMADO","ABIERTO")))),"")</f>
        <v/>
      </c>
      <c r="AI366" t="str">
        <f>IF(B366&gt;0,(SUMIFS('IW49 PLAN SEMANAL'!H:H,'IW49 PLAN SEMANAL'!A:A,'IW38 PLAN SEMANAL'!B366)),"")</f>
        <v/>
      </c>
      <c r="AJ366" t="str">
        <f t="shared" si="10"/>
        <v/>
      </c>
      <c r="AL366" t="str">
        <f t="shared" si="11"/>
        <v/>
      </c>
    </row>
    <row r="367" spans="31:38" x14ac:dyDescent="0.35">
      <c r="AE367" t="str">
        <f>IF(B367&gt;0,IF(MID(H367,1,3)="CTE","CERRADO",IF(MID(H367,1,3)="CER","CERRADO",IF(MID(F367,1,4)="REPR","REPROGRAMADO",IF(K367&lt;&gt;'PLAN SEMANAL'!$A$2,"REPROGRAMADO","ABIERTO")))),"")</f>
        <v/>
      </c>
      <c r="AI367" t="str">
        <f>IF(B367&gt;0,(SUMIFS('IW49 PLAN SEMANAL'!H:H,'IW49 PLAN SEMANAL'!A:A,'IW38 PLAN SEMANAL'!B367)),"")</f>
        <v/>
      </c>
      <c r="AJ367" t="str">
        <f t="shared" si="10"/>
        <v/>
      </c>
      <c r="AL367" t="str">
        <f t="shared" si="11"/>
        <v/>
      </c>
    </row>
    <row r="368" spans="31:38" x14ac:dyDescent="0.35">
      <c r="AE368" t="str">
        <f>IF(B368&gt;0,IF(MID(H368,1,3)="CTE","CERRADO",IF(MID(H368,1,3)="CER","CERRADO",IF(MID(F368,1,4)="REPR","REPROGRAMADO",IF(K368&lt;&gt;'PLAN SEMANAL'!$A$2,"REPROGRAMADO","ABIERTO")))),"")</f>
        <v/>
      </c>
      <c r="AI368" t="str">
        <f>IF(B368&gt;0,(SUMIFS('IW49 PLAN SEMANAL'!H:H,'IW49 PLAN SEMANAL'!A:A,'IW38 PLAN SEMANAL'!B368)),"")</f>
        <v/>
      </c>
      <c r="AJ368" t="str">
        <f t="shared" si="10"/>
        <v/>
      </c>
      <c r="AL368" t="str">
        <f t="shared" si="11"/>
        <v/>
      </c>
    </row>
    <row r="369" spans="31:38" x14ac:dyDescent="0.35">
      <c r="AE369" t="str">
        <f>IF(B369&gt;0,IF(MID(H369,1,3)="CTE","CERRADO",IF(MID(H369,1,3)="CER","CERRADO",IF(MID(F369,1,4)="REPR","REPROGRAMADO",IF(K369&lt;&gt;'PLAN SEMANAL'!$A$2,"REPROGRAMADO","ABIERTO")))),"")</f>
        <v/>
      </c>
      <c r="AI369" t="str">
        <f>IF(B369&gt;0,(SUMIFS('IW49 PLAN SEMANAL'!H:H,'IW49 PLAN SEMANAL'!A:A,'IW38 PLAN SEMANAL'!B369)),"")</f>
        <v/>
      </c>
      <c r="AJ369" t="str">
        <f t="shared" si="10"/>
        <v/>
      </c>
      <c r="AL369" t="str">
        <f t="shared" si="11"/>
        <v/>
      </c>
    </row>
    <row r="370" spans="31:38" x14ac:dyDescent="0.35">
      <c r="AE370" t="str">
        <f>IF(B370&gt;0,IF(MID(H370,1,3)="CTE","CERRADO",IF(MID(H370,1,3)="CER","CERRADO",IF(MID(F370,1,4)="REPR","REPROGRAMADO",IF(K370&lt;&gt;'PLAN SEMANAL'!$A$2,"REPROGRAMADO","ABIERTO")))),"")</f>
        <v/>
      </c>
      <c r="AI370" t="str">
        <f>IF(B370&gt;0,(SUMIFS('IW49 PLAN SEMANAL'!H:H,'IW49 PLAN SEMANAL'!A:A,'IW38 PLAN SEMANAL'!B370)),"")</f>
        <v/>
      </c>
      <c r="AJ370" t="str">
        <f t="shared" si="10"/>
        <v/>
      </c>
      <c r="AL370" t="str">
        <f t="shared" si="11"/>
        <v/>
      </c>
    </row>
    <row r="371" spans="31:38" x14ac:dyDescent="0.35">
      <c r="AE371" t="str">
        <f>IF(B371&gt;0,IF(MID(H371,1,3)="CTE","CERRADO",IF(MID(H371,1,3)="CER","CERRADO",IF(MID(F371,1,4)="REPR","REPROGRAMADO",IF(K371&lt;&gt;'PLAN SEMANAL'!$A$2,"REPROGRAMADO","ABIERTO")))),"")</f>
        <v/>
      </c>
      <c r="AI371" t="str">
        <f>IF(B371&gt;0,(SUMIFS('IW49 PLAN SEMANAL'!H:H,'IW49 PLAN SEMANAL'!A:A,'IW38 PLAN SEMANAL'!B371)),"")</f>
        <v/>
      </c>
      <c r="AJ371" t="str">
        <f t="shared" si="10"/>
        <v/>
      </c>
      <c r="AL371" t="str">
        <f t="shared" si="11"/>
        <v/>
      </c>
    </row>
    <row r="372" spans="31:38" x14ac:dyDescent="0.35">
      <c r="AE372" t="str">
        <f>IF(B372&gt;0,IF(MID(H372,1,3)="CTE","CERRADO",IF(MID(H372,1,3)="CER","CERRADO",IF(MID(F372,1,4)="REPR","REPROGRAMADO",IF(K372&lt;&gt;'PLAN SEMANAL'!$A$2,"REPROGRAMADO","ABIERTO")))),"")</f>
        <v/>
      </c>
      <c r="AI372" t="str">
        <f>IF(B372&gt;0,(SUMIFS('IW49 PLAN SEMANAL'!H:H,'IW49 PLAN SEMANAL'!A:A,'IW38 PLAN SEMANAL'!B372)),"")</f>
        <v/>
      </c>
      <c r="AJ372" t="str">
        <f t="shared" si="10"/>
        <v/>
      </c>
      <c r="AL372" t="str">
        <f t="shared" si="11"/>
        <v/>
      </c>
    </row>
    <row r="373" spans="31:38" x14ac:dyDescent="0.35">
      <c r="AE373" t="str">
        <f>IF(B373&gt;0,IF(MID(H373,1,3)="CTE","CERRADO",IF(MID(H373,1,3)="CER","CERRADO",IF(MID(F373,1,4)="REPR","REPROGRAMADO",IF(K373&lt;&gt;'PLAN SEMANAL'!$A$2,"REPROGRAMADO","ABIERTO")))),"")</f>
        <v/>
      </c>
      <c r="AI373" t="str">
        <f>IF(B373&gt;0,(SUMIFS('IW49 PLAN SEMANAL'!H:H,'IW49 PLAN SEMANAL'!A:A,'IW38 PLAN SEMANAL'!B373)),"")</f>
        <v/>
      </c>
      <c r="AJ373" t="str">
        <f t="shared" si="10"/>
        <v/>
      </c>
      <c r="AL373" t="str">
        <f t="shared" si="11"/>
        <v/>
      </c>
    </row>
    <row r="374" spans="31:38" x14ac:dyDescent="0.35">
      <c r="AE374" t="str">
        <f>IF(B374&gt;0,IF(MID(H374,1,3)="CTE","CERRADO",IF(MID(H374,1,3)="CER","CERRADO",IF(MID(F374,1,4)="REPR","REPROGRAMADO",IF(K374&lt;&gt;'PLAN SEMANAL'!$A$2,"REPROGRAMADO","ABIERTO")))),"")</f>
        <v/>
      </c>
      <c r="AI374" t="str">
        <f>IF(B374&gt;0,(SUMIFS('IW49 PLAN SEMANAL'!H:H,'IW49 PLAN SEMANAL'!A:A,'IW38 PLAN SEMANAL'!B374)),"")</f>
        <v/>
      </c>
      <c r="AJ374" t="str">
        <f t="shared" si="10"/>
        <v/>
      </c>
      <c r="AL374" t="str">
        <f t="shared" si="11"/>
        <v/>
      </c>
    </row>
    <row r="375" spans="31:38" x14ac:dyDescent="0.35">
      <c r="AE375" t="str">
        <f>IF(B375&gt;0,IF(MID(H375,1,3)="CTE","CERRADO",IF(MID(H375,1,3)="CER","CERRADO",IF(MID(F375,1,4)="REPR","REPROGRAMADO",IF(K375&lt;&gt;'PLAN SEMANAL'!$A$2,"REPROGRAMADO","ABIERTO")))),"")</f>
        <v/>
      </c>
      <c r="AI375" t="str">
        <f>IF(B375&gt;0,(SUMIFS('IW49 PLAN SEMANAL'!H:H,'IW49 PLAN SEMANAL'!A:A,'IW38 PLAN SEMANAL'!B375)),"")</f>
        <v/>
      </c>
      <c r="AJ375" t="str">
        <f t="shared" si="10"/>
        <v/>
      </c>
      <c r="AL375" t="str">
        <f t="shared" si="11"/>
        <v/>
      </c>
    </row>
    <row r="376" spans="31:38" x14ac:dyDescent="0.35">
      <c r="AE376" t="str">
        <f>IF(B376&gt;0,IF(MID(H376,1,3)="CTE","CERRADO",IF(MID(H376,1,3)="CER","CERRADO",IF(MID(F376,1,4)="REPR","REPROGRAMADO",IF(K376&lt;&gt;'PLAN SEMANAL'!$A$2,"REPROGRAMADO","ABIERTO")))),"")</f>
        <v/>
      </c>
      <c r="AI376" t="str">
        <f>IF(B376&gt;0,(SUMIFS('IW49 PLAN SEMANAL'!H:H,'IW49 PLAN SEMANAL'!A:A,'IW38 PLAN SEMANAL'!B376)),"")</f>
        <v/>
      </c>
      <c r="AJ376" t="str">
        <f t="shared" si="10"/>
        <v/>
      </c>
      <c r="AL376" t="str">
        <f t="shared" si="11"/>
        <v/>
      </c>
    </row>
    <row r="377" spans="31:38" x14ac:dyDescent="0.35">
      <c r="AE377" t="str">
        <f>IF(B377&gt;0,IF(MID(H377,1,3)="CTE","CERRADO",IF(MID(H377,1,3)="CER","CERRADO",IF(MID(F377,1,4)="REPR","REPROGRAMADO",IF(K377&lt;&gt;'PLAN SEMANAL'!$A$2,"REPROGRAMADO","ABIERTO")))),"")</f>
        <v/>
      </c>
      <c r="AI377" t="str">
        <f>IF(B377&gt;0,(SUMIFS('IW49 PLAN SEMANAL'!H:H,'IW49 PLAN SEMANAL'!A:A,'IW38 PLAN SEMANAL'!B377)),"")</f>
        <v/>
      </c>
      <c r="AJ377" t="str">
        <f t="shared" si="10"/>
        <v/>
      </c>
      <c r="AL377" t="str">
        <f t="shared" si="11"/>
        <v/>
      </c>
    </row>
    <row r="378" spans="31:38" x14ac:dyDescent="0.35">
      <c r="AE378" t="str">
        <f>IF(B378&gt;0,IF(MID(H378,1,3)="CTE","CERRADO",IF(MID(H378,1,3)="CER","CERRADO",IF(MID(F378,1,4)="REPR","REPROGRAMADO",IF(K378&lt;&gt;'PLAN SEMANAL'!$A$2,"REPROGRAMADO","ABIERTO")))),"")</f>
        <v/>
      </c>
      <c r="AI378" t="str">
        <f>IF(B378&gt;0,(SUMIFS('IW49 PLAN SEMANAL'!H:H,'IW49 PLAN SEMANAL'!A:A,'IW38 PLAN SEMANAL'!B378)),"")</f>
        <v/>
      </c>
      <c r="AJ378" t="str">
        <f t="shared" si="10"/>
        <v/>
      </c>
      <c r="AL378" t="str">
        <f t="shared" si="11"/>
        <v/>
      </c>
    </row>
    <row r="379" spans="31:38" x14ac:dyDescent="0.35">
      <c r="AE379" t="str">
        <f>IF(B379&gt;0,IF(MID(H379,1,3)="CTE","CERRADO",IF(MID(H379,1,3)="CER","CERRADO",IF(MID(F379,1,4)="REPR","REPROGRAMADO",IF(K379&lt;&gt;'PLAN SEMANAL'!$A$2,"REPROGRAMADO","ABIERTO")))),"")</f>
        <v/>
      </c>
      <c r="AI379" t="str">
        <f>IF(B379&gt;0,(SUMIFS('IW49 PLAN SEMANAL'!H:H,'IW49 PLAN SEMANAL'!A:A,'IW38 PLAN SEMANAL'!B379)),"")</f>
        <v/>
      </c>
      <c r="AJ379" t="str">
        <f t="shared" si="10"/>
        <v/>
      </c>
      <c r="AL379" t="str">
        <f t="shared" si="11"/>
        <v/>
      </c>
    </row>
    <row r="380" spans="31:38" x14ac:dyDescent="0.35">
      <c r="AE380" t="str">
        <f>IF(B380&gt;0,IF(MID(H380,1,3)="CTE","CERRADO",IF(MID(H380,1,3)="CER","CERRADO",IF(MID(F380,1,4)="REPR","REPROGRAMADO",IF(K380&lt;&gt;'PLAN SEMANAL'!$A$2,"REPROGRAMADO","ABIERTO")))),"")</f>
        <v/>
      </c>
      <c r="AI380" t="str">
        <f>IF(B380&gt;0,(SUMIFS('IW49 PLAN SEMANAL'!H:H,'IW49 PLAN SEMANAL'!A:A,'IW38 PLAN SEMANAL'!B380)),"")</f>
        <v/>
      </c>
      <c r="AJ380" t="str">
        <f t="shared" si="10"/>
        <v/>
      </c>
      <c r="AL380" t="str">
        <f t="shared" si="11"/>
        <v/>
      </c>
    </row>
    <row r="381" spans="31:38" x14ac:dyDescent="0.35">
      <c r="AE381" t="str">
        <f>IF(B381&gt;0,IF(MID(H381,1,3)="CTE","CERRADO",IF(MID(H381,1,3)="CER","CERRADO",IF(MID(F381,1,4)="REPR","REPROGRAMADO",IF(K381&lt;&gt;'PLAN SEMANAL'!$A$2,"REPROGRAMADO","ABIERTO")))),"")</f>
        <v/>
      </c>
      <c r="AI381" t="str">
        <f>IF(B381&gt;0,(SUMIFS('IW49 PLAN SEMANAL'!H:H,'IW49 PLAN SEMANAL'!A:A,'IW38 PLAN SEMANAL'!B381)),"")</f>
        <v/>
      </c>
      <c r="AJ381" t="str">
        <f t="shared" si="10"/>
        <v/>
      </c>
      <c r="AL381" t="str">
        <f t="shared" si="11"/>
        <v/>
      </c>
    </row>
    <row r="382" spans="31:38" x14ac:dyDescent="0.35">
      <c r="AE382" t="str">
        <f>IF(B382&gt;0,IF(MID(H382,1,3)="CTE","CERRADO",IF(MID(H382,1,3)="CER","CERRADO",IF(MID(F382,1,4)="REPR","REPROGRAMADO",IF(K382&lt;&gt;'PLAN SEMANAL'!$A$2,"REPROGRAMADO","ABIERTO")))),"")</f>
        <v/>
      </c>
      <c r="AI382" t="str">
        <f>IF(B382&gt;0,(SUMIFS('IW49 PLAN SEMANAL'!H:H,'IW49 PLAN SEMANAL'!A:A,'IW38 PLAN SEMANAL'!B382)),"")</f>
        <v/>
      </c>
      <c r="AJ382" t="str">
        <f t="shared" si="10"/>
        <v/>
      </c>
      <c r="AL382" t="str">
        <f t="shared" si="11"/>
        <v/>
      </c>
    </row>
    <row r="383" spans="31:38" x14ac:dyDescent="0.35">
      <c r="AE383" t="str">
        <f>IF(B383&gt;0,IF(MID(H383,1,3)="CTE","CERRADO",IF(MID(H383,1,3)="CER","CERRADO",IF(MID(F383,1,4)="REPR","REPROGRAMADO",IF(K383&lt;&gt;'PLAN SEMANAL'!$A$2,"REPROGRAMADO","ABIERTO")))),"")</f>
        <v/>
      </c>
      <c r="AI383" t="str">
        <f>IF(B383&gt;0,(SUMIFS('IW49 PLAN SEMANAL'!H:H,'IW49 PLAN SEMANAL'!A:A,'IW38 PLAN SEMANAL'!B383)),"")</f>
        <v/>
      </c>
      <c r="AJ383" t="str">
        <f t="shared" si="10"/>
        <v/>
      </c>
      <c r="AL383" t="str">
        <f t="shared" si="11"/>
        <v/>
      </c>
    </row>
    <row r="384" spans="31:38" x14ac:dyDescent="0.35">
      <c r="AE384" t="str">
        <f>IF(B384&gt;0,IF(MID(H384,1,3)="CTE","CERRADO",IF(MID(H384,1,3)="CER","CERRADO",IF(MID(F384,1,4)="REPR","REPROGRAMADO",IF(K384&lt;&gt;'PLAN SEMANAL'!$A$2,"REPROGRAMADO","ABIERTO")))),"")</f>
        <v/>
      </c>
      <c r="AI384" t="str">
        <f>IF(B384&gt;0,(SUMIFS('IW49 PLAN SEMANAL'!H:H,'IW49 PLAN SEMANAL'!A:A,'IW38 PLAN SEMANAL'!B384)),"")</f>
        <v/>
      </c>
      <c r="AJ384" t="str">
        <f t="shared" si="10"/>
        <v/>
      </c>
      <c r="AL384" t="str">
        <f t="shared" si="11"/>
        <v/>
      </c>
    </row>
    <row r="385" spans="31:38" x14ac:dyDescent="0.35">
      <c r="AE385" t="str">
        <f>IF(B385&gt;0,IF(MID(H385,1,3)="CTE","CERRADO",IF(MID(H385,1,3)="CER","CERRADO",IF(MID(F385,1,4)="REPR","REPROGRAMADO",IF(K385&lt;&gt;'PLAN SEMANAL'!$A$2,"REPROGRAMADO","ABIERTO")))),"")</f>
        <v/>
      </c>
      <c r="AI385" t="str">
        <f>IF(B385&gt;0,(SUMIFS('IW49 PLAN SEMANAL'!H:H,'IW49 PLAN SEMANAL'!A:A,'IW38 PLAN SEMANAL'!B385)),"")</f>
        <v/>
      </c>
      <c r="AJ385" t="str">
        <f t="shared" si="10"/>
        <v/>
      </c>
      <c r="AL385" t="str">
        <f t="shared" si="11"/>
        <v/>
      </c>
    </row>
    <row r="386" spans="31:38" x14ac:dyDescent="0.35">
      <c r="AE386" t="str">
        <f>IF(B386&gt;0,IF(MID(H386,1,3)="CTE","CERRADO",IF(MID(H386,1,3)="CER","CERRADO",IF(MID(F386,1,4)="REPR","REPROGRAMADO",IF(K386&lt;&gt;'PLAN SEMANAL'!$A$2,"REPROGRAMADO","ABIERTO")))),"")</f>
        <v/>
      </c>
      <c r="AI386" t="str">
        <f>IF(B386&gt;0,(SUMIFS('IW49 PLAN SEMANAL'!H:H,'IW49 PLAN SEMANAL'!A:A,'IW38 PLAN SEMANAL'!B386)),"")</f>
        <v/>
      </c>
      <c r="AJ386" t="str">
        <f t="shared" ref="AJ386:AJ449" si="12">IF(B386&gt;0,(IF(MID(D386,1,3)="CO_","Componente",(IF(MID(D386,1,3)="CC_","Componente",(IF(MID(D386,1,2)="BL","Backlog","")))))),"")</f>
        <v/>
      </c>
      <c r="AL386" t="str">
        <f t="shared" ref="AL386:AL449" si="13">IF(B386&gt;0,IF(AE386="REPROGRAMADO",(IF(G386&lt;1,"Sin detalle",G386)),""),"")</f>
        <v/>
      </c>
    </row>
    <row r="387" spans="31:38" x14ac:dyDescent="0.35">
      <c r="AE387" t="str">
        <f>IF(B387&gt;0,IF(MID(H387,1,3)="CTE","CERRADO",IF(MID(H387,1,3)="CER","CERRADO",IF(MID(F387,1,4)="REPR","REPROGRAMADO",IF(K387&lt;&gt;'PLAN SEMANAL'!$A$2,"REPROGRAMADO","ABIERTO")))),"")</f>
        <v/>
      </c>
      <c r="AI387" t="str">
        <f>IF(B387&gt;0,(SUMIFS('IW49 PLAN SEMANAL'!H:H,'IW49 PLAN SEMANAL'!A:A,'IW38 PLAN SEMANAL'!B387)),"")</f>
        <v/>
      </c>
      <c r="AJ387" t="str">
        <f t="shared" si="12"/>
        <v/>
      </c>
      <c r="AL387" t="str">
        <f t="shared" si="13"/>
        <v/>
      </c>
    </row>
    <row r="388" spans="31:38" x14ac:dyDescent="0.35">
      <c r="AE388" t="str">
        <f>IF(B388&gt;0,IF(MID(H388,1,3)="CTE","CERRADO",IF(MID(H388,1,3)="CER","CERRADO",IF(MID(F388,1,4)="REPR","REPROGRAMADO",IF(K388&lt;&gt;'PLAN SEMANAL'!$A$2,"REPROGRAMADO","ABIERTO")))),"")</f>
        <v/>
      </c>
      <c r="AI388" t="str">
        <f>IF(B388&gt;0,(SUMIFS('IW49 PLAN SEMANAL'!H:H,'IW49 PLAN SEMANAL'!A:A,'IW38 PLAN SEMANAL'!B388)),"")</f>
        <v/>
      </c>
      <c r="AJ388" t="str">
        <f t="shared" si="12"/>
        <v/>
      </c>
      <c r="AL388" t="str">
        <f t="shared" si="13"/>
        <v/>
      </c>
    </row>
    <row r="389" spans="31:38" x14ac:dyDescent="0.35">
      <c r="AE389" t="str">
        <f>IF(B389&gt;0,IF(MID(H389,1,3)="CTE","CERRADO",IF(MID(H389,1,3)="CER","CERRADO",IF(MID(F389,1,4)="REPR","REPROGRAMADO",IF(K389&lt;&gt;'PLAN SEMANAL'!$A$2,"REPROGRAMADO","ABIERTO")))),"")</f>
        <v/>
      </c>
      <c r="AI389" t="str">
        <f>IF(B389&gt;0,(SUMIFS('IW49 PLAN SEMANAL'!H:H,'IW49 PLAN SEMANAL'!A:A,'IW38 PLAN SEMANAL'!B389)),"")</f>
        <v/>
      </c>
      <c r="AJ389" t="str">
        <f t="shared" si="12"/>
        <v/>
      </c>
      <c r="AL389" t="str">
        <f t="shared" si="13"/>
        <v/>
      </c>
    </row>
    <row r="390" spans="31:38" x14ac:dyDescent="0.35">
      <c r="AE390" t="str">
        <f>IF(B390&gt;0,IF(MID(H390,1,3)="CTE","CERRADO",IF(MID(H390,1,3)="CER","CERRADO",IF(MID(F390,1,4)="REPR","REPROGRAMADO",IF(K390&lt;&gt;'PLAN SEMANAL'!$A$2,"REPROGRAMADO","ABIERTO")))),"")</f>
        <v/>
      </c>
      <c r="AI390" t="str">
        <f>IF(B390&gt;0,(SUMIFS('IW49 PLAN SEMANAL'!H:H,'IW49 PLAN SEMANAL'!A:A,'IW38 PLAN SEMANAL'!B390)),"")</f>
        <v/>
      </c>
      <c r="AJ390" t="str">
        <f t="shared" si="12"/>
        <v/>
      </c>
      <c r="AL390" t="str">
        <f t="shared" si="13"/>
        <v/>
      </c>
    </row>
    <row r="391" spans="31:38" x14ac:dyDescent="0.35">
      <c r="AE391" t="str">
        <f>IF(B391&gt;0,IF(MID(H391,1,3)="CTE","CERRADO",IF(MID(H391,1,3)="CER","CERRADO",IF(MID(F391,1,4)="REPR","REPROGRAMADO",IF(K391&lt;&gt;'PLAN SEMANAL'!$A$2,"REPROGRAMADO","ABIERTO")))),"")</f>
        <v/>
      </c>
      <c r="AI391" t="str">
        <f>IF(B391&gt;0,(SUMIFS('IW49 PLAN SEMANAL'!H:H,'IW49 PLAN SEMANAL'!A:A,'IW38 PLAN SEMANAL'!B391)),"")</f>
        <v/>
      </c>
      <c r="AJ391" t="str">
        <f t="shared" si="12"/>
        <v/>
      </c>
      <c r="AL391" t="str">
        <f t="shared" si="13"/>
        <v/>
      </c>
    </row>
    <row r="392" spans="31:38" x14ac:dyDescent="0.35">
      <c r="AE392" t="str">
        <f>IF(B392&gt;0,IF(MID(H392,1,3)="CTE","CERRADO",IF(MID(H392,1,3)="CER","CERRADO",IF(MID(F392,1,4)="REPR","REPROGRAMADO",IF(K392&lt;&gt;'PLAN SEMANAL'!$A$2,"REPROGRAMADO","ABIERTO")))),"")</f>
        <v/>
      </c>
      <c r="AI392" t="str">
        <f>IF(B392&gt;0,(SUMIFS('IW49 PLAN SEMANAL'!H:H,'IW49 PLAN SEMANAL'!A:A,'IW38 PLAN SEMANAL'!B392)),"")</f>
        <v/>
      </c>
      <c r="AJ392" t="str">
        <f t="shared" si="12"/>
        <v/>
      </c>
      <c r="AL392" t="str">
        <f t="shared" si="13"/>
        <v/>
      </c>
    </row>
    <row r="393" spans="31:38" x14ac:dyDescent="0.35">
      <c r="AE393" t="str">
        <f>IF(B393&gt;0,IF(MID(H393,1,3)="CTE","CERRADO",IF(MID(H393,1,3)="CER","CERRADO",IF(MID(F393,1,4)="REPR","REPROGRAMADO",IF(K393&lt;&gt;'PLAN SEMANAL'!$A$2,"REPROGRAMADO","ABIERTO")))),"")</f>
        <v/>
      </c>
      <c r="AI393" t="str">
        <f>IF(B393&gt;0,(SUMIFS('IW49 PLAN SEMANAL'!H:H,'IW49 PLAN SEMANAL'!A:A,'IW38 PLAN SEMANAL'!B393)),"")</f>
        <v/>
      </c>
      <c r="AJ393" t="str">
        <f t="shared" si="12"/>
        <v/>
      </c>
      <c r="AL393" t="str">
        <f t="shared" si="13"/>
        <v/>
      </c>
    </row>
    <row r="394" spans="31:38" x14ac:dyDescent="0.35">
      <c r="AE394" t="str">
        <f>IF(B394&gt;0,IF(MID(H394,1,3)="CTE","CERRADO",IF(MID(H394,1,3)="CER","CERRADO",IF(MID(F394,1,4)="REPR","REPROGRAMADO",IF(K394&lt;&gt;'PLAN SEMANAL'!$A$2,"REPROGRAMADO","ABIERTO")))),"")</f>
        <v/>
      </c>
      <c r="AI394" t="str">
        <f>IF(B394&gt;0,(SUMIFS('IW49 PLAN SEMANAL'!H:H,'IW49 PLAN SEMANAL'!A:A,'IW38 PLAN SEMANAL'!B394)),"")</f>
        <v/>
      </c>
      <c r="AJ394" t="str">
        <f t="shared" si="12"/>
        <v/>
      </c>
      <c r="AL394" t="str">
        <f t="shared" si="13"/>
        <v/>
      </c>
    </row>
    <row r="395" spans="31:38" x14ac:dyDescent="0.35">
      <c r="AE395" t="str">
        <f>IF(B395&gt;0,IF(MID(H395,1,3)="CTE","CERRADO",IF(MID(H395,1,3)="CER","CERRADO",IF(MID(F395,1,4)="REPR","REPROGRAMADO",IF(K395&lt;&gt;'PLAN SEMANAL'!$A$2,"REPROGRAMADO","ABIERTO")))),"")</f>
        <v/>
      </c>
      <c r="AI395" t="str">
        <f>IF(B395&gt;0,(SUMIFS('IW49 PLAN SEMANAL'!H:H,'IW49 PLAN SEMANAL'!A:A,'IW38 PLAN SEMANAL'!B395)),"")</f>
        <v/>
      </c>
      <c r="AJ395" t="str">
        <f t="shared" si="12"/>
        <v/>
      </c>
      <c r="AL395" t="str">
        <f t="shared" si="13"/>
        <v/>
      </c>
    </row>
    <row r="396" spans="31:38" x14ac:dyDescent="0.35">
      <c r="AE396" t="str">
        <f>IF(B396&gt;0,IF(MID(H396,1,3)="CTE","CERRADO",IF(MID(H396,1,3)="CER","CERRADO",IF(MID(F396,1,4)="REPR","REPROGRAMADO",IF(K396&lt;&gt;'PLAN SEMANAL'!$A$2,"REPROGRAMADO","ABIERTO")))),"")</f>
        <v/>
      </c>
      <c r="AI396" t="str">
        <f>IF(B396&gt;0,(SUMIFS('IW49 PLAN SEMANAL'!H:H,'IW49 PLAN SEMANAL'!A:A,'IW38 PLAN SEMANAL'!B396)),"")</f>
        <v/>
      </c>
      <c r="AJ396" t="str">
        <f t="shared" si="12"/>
        <v/>
      </c>
      <c r="AL396" t="str">
        <f t="shared" si="13"/>
        <v/>
      </c>
    </row>
    <row r="397" spans="31:38" x14ac:dyDescent="0.35">
      <c r="AE397" t="str">
        <f>IF(B397&gt;0,IF(MID(H397,1,3)="CTE","CERRADO",IF(MID(H397,1,3)="CER","CERRADO",IF(MID(F397,1,4)="REPR","REPROGRAMADO",IF(K397&lt;&gt;'PLAN SEMANAL'!$A$2,"REPROGRAMADO","ABIERTO")))),"")</f>
        <v/>
      </c>
      <c r="AI397" t="str">
        <f>IF(B397&gt;0,(SUMIFS('IW49 PLAN SEMANAL'!H:H,'IW49 PLAN SEMANAL'!A:A,'IW38 PLAN SEMANAL'!B397)),"")</f>
        <v/>
      </c>
      <c r="AJ397" t="str">
        <f t="shared" si="12"/>
        <v/>
      </c>
      <c r="AL397" t="str">
        <f t="shared" si="13"/>
        <v/>
      </c>
    </row>
    <row r="398" spans="31:38" x14ac:dyDescent="0.35">
      <c r="AE398" t="str">
        <f>IF(B398&gt;0,IF(MID(H398,1,3)="CTE","CERRADO",IF(MID(H398,1,3)="CER","CERRADO",IF(MID(F398,1,4)="REPR","REPROGRAMADO",IF(K398&lt;&gt;'PLAN SEMANAL'!$A$2,"REPROGRAMADO","ABIERTO")))),"")</f>
        <v/>
      </c>
      <c r="AI398" t="str">
        <f>IF(B398&gt;0,(SUMIFS('IW49 PLAN SEMANAL'!H:H,'IW49 PLAN SEMANAL'!A:A,'IW38 PLAN SEMANAL'!B398)),"")</f>
        <v/>
      </c>
      <c r="AJ398" t="str">
        <f t="shared" si="12"/>
        <v/>
      </c>
      <c r="AL398" t="str">
        <f t="shared" si="13"/>
        <v/>
      </c>
    </row>
    <row r="399" spans="31:38" x14ac:dyDescent="0.35">
      <c r="AE399" t="str">
        <f>IF(B399&gt;0,IF(MID(H399,1,3)="CTE","CERRADO",IF(MID(H399,1,3)="CER","CERRADO",IF(MID(F399,1,4)="REPR","REPROGRAMADO",IF(K399&lt;&gt;'PLAN SEMANAL'!$A$2,"REPROGRAMADO","ABIERTO")))),"")</f>
        <v/>
      </c>
      <c r="AI399" t="str">
        <f>IF(B399&gt;0,(SUMIFS('IW49 PLAN SEMANAL'!H:H,'IW49 PLAN SEMANAL'!A:A,'IW38 PLAN SEMANAL'!B399)),"")</f>
        <v/>
      </c>
      <c r="AJ399" t="str">
        <f t="shared" si="12"/>
        <v/>
      </c>
      <c r="AL399" t="str">
        <f t="shared" si="13"/>
        <v/>
      </c>
    </row>
    <row r="400" spans="31:38" x14ac:dyDescent="0.35">
      <c r="AE400" t="str">
        <f>IF(B400&gt;0,IF(MID(H400,1,3)="CTE","CERRADO",IF(MID(H400,1,3)="CER","CERRADO",IF(MID(F400,1,4)="REPR","REPROGRAMADO",IF(K400&lt;&gt;'PLAN SEMANAL'!$A$2,"REPROGRAMADO","ABIERTO")))),"")</f>
        <v/>
      </c>
      <c r="AI400" t="str">
        <f>IF(B400&gt;0,(SUMIFS('IW49 PLAN SEMANAL'!H:H,'IW49 PLAN SEMANAL'!A:A,'IW38 PLAN SEMANAL'!B400)),"")</f>
        <v/>
      </c>
      <c r="AJ400" t="str">
        <f t="shared" si="12"/>
        <v/>
      </c>
      <c r="AL400" t="str">
        <f t="shared" si="13"/>
        <v/>
      </c>
    </row>
    <row r="401" spans="31:38" x14ac:dyDescent="0.35">
      <c r="AE401" t="str">
        <f>IF(B401&gt;0,IF(MID(H401,1,3)="CTE","CERRADO",IF(MID(H401,1,3)="CER","CERRADO",IF(MID(F401,1,4)="REPR","REPROGRAMADO",IF(K401&lt;&gt;'PLAN SEMANAL'!$A$2,"REPROGRAMADO","ABIERTO")))),"")</f>
        <v/>
      </c>
      <c r="AI401" t="str">
        <f>IF(B401&gt;0,(SUMIFS('IW49 PLAN SEMANAL'!H:H,'IW49 PLAN SEMANAL'!A:A,'IW38 PLAN SEMANAL'!B401)),"")</f>
        <v/>
      </c>
      <c r="AJ401" t="str">
        <f t="shared" si="12"/>
        <v/>
      </c>
      <c r="AL401" t="str">
        <f t="shared" si="13"/>
        <v/>
      </c>
    </row>
    <row r="402" spans="31:38" x14ac:dyDescent="0.35">
      <c r="AE402" t="str">
        <f>IF(B402&gt;0,IF(MID(H402,1,3)="CTE","CERRADO",IF(MID(H402,1,3)="CER","CERRADO",IF(MID(F402,1,4)="REPR","REPROGRAMADO",IF(K402&lt;&gt;'PLAN SEMANAL'!$A$2,"REPROGRAMADO","ABIERTO")))),"")</f>
        <v/>
      </c>
      <c r="AI402" t="str">
        <f>IF(B402&gt;0,(SUMIFS('IW49 PLAN SEMANAL'!H:H,'IW49 PLAN SEMANAL'!A:A,'IW38 PLAN SEMANAL'!B402)),"")</f>
        <v/>
      </c>
      <c r="AJ402" t="str">
        <f t="shared" si="12"/>
        <v/>
      </c>
      <c r="AL402" t="str">
        <f t="shared" si="13"/>
        <v/>
      </c>
    </row>
    <row r="403" spans="31:38" x14ac:dyDescent="0.35">
      <c r="AE403" t="str">
        <f>IF(B403&gt;0,IF(MID(H403,1,3)="CTE","CERRADO",IF(MID(H403,1,3)="CER","CERRADO",IF(MID(F403,1,4)="REPR","REPROGRAMADO",IF(K403&lt;&gt;'PLAN SEMANAL'!$A$2,"REPROGRAMADO","ABIERTO")))),"")</f>
        <v/>
      </c>
      <c r="AI403" t="str">
        <f>IF(B403&gt;0,(SUMIFS('IW49 PLAN SEMANAL'!H:H,'IW49 PLAN SEMANAL'!A:A,'IW38 PLAN SEMANAL'!B403)),"")</f>
        <v/>
      </c>
      <c r="AJ403" t="str">
        <f t="shared" si="12"/>
        <v/>
      </c>
      <c r="AL403" t="str">
        <f t="shared" si="13"/>
        <v/>
      </c>
    </row>
    <row r="404" spans="31:38" x14ac:dyDescent="0.35">
      <c r="AE404" t="str">
        <f>IF(B404&gt;0,IF(MID(H404,1,3)="CTE","CERRADO",IF(MID(H404,1,3)="CER","CERRADO",IF(MID(F404,1,4)="REPR","REPROGRAMADO",IF(K404&lt;&gt;'PLAN SEMANAL'!$A$2,"REPROGRAMADO","ABIERTO")))),"")</f>
        <v/>
      </c>
      <c r="AI404" t="str">
        <f>IF(B404&gt;0,(SUMIFS('IW49 PLAN SEMANAL'!H:H,'IW49 PLAN SEMANAL'!A:A,'IW38 PLAN SEMANAL'!B404)),"")</f>
        <v/>
      </c>
      <c r="AJ404" t="str">
        <f t="shared" si="12"/>
        <v/>
      </c>
      <c r="AL404" t="str">
        <f t="shared" si="13"/>
        <v/>
      </c>
    </row>
    <row r="405" spans="31:38" x14ac:dyDescent="0.35">
      <c r="AE405" t="str">
        <f>IF(B405&gt;0,IF(MID(H405,1,3)="CTE","CERRADO",IF(MID(H405,1,3)="CER","CERRADO",IF(MID(F405,1,4)="REPR","REPROGRAMADO",IF(K405&lt;&gt;'PLAN SEMANAL'!$A$2,"REPROGRAMADO","ABIERTO")))),"")</f>
        <v/>
      </c>
      <c r="AI405" t="str">
        <f>IF(B405&gt;0,(SUMIFS('IW49 PLAN SEMANAL'!H:H,'IW49 PLAN SEMANAL'!A:A,'IW38 PLAN SEMANAL'!B405)),"")</f>
        <v/>
      </c>
      <c r="AJ405" t="str">
        <f t="shared" si="12"/>
        <v/>
      </c>
      <c r="AL405" t="str">
        <f t="shared" si="13"/>
        <v/>
      </c>
    </row>
    <row r="406" spans="31:38" x14ac:dyDescent="0.35">
      <c r="AE406" t="str">
        <f>IF(B406&gt;0,IF(MID(H406,1,3)="CTE","CERRADO",IF(MID(H406,1,3)="CER","CERRADO",IF(MID(F406,1,4)="REPR","REPROGRAMADO",IF(K406&lt;&gt;'PLAN SEMANAL'!$A$2,"REPROGRAMADO","ABIERTO")))),"")</f>
        <v/>
      </c>
      <c r="AI406" t="str">
        <f>IF(B406&gt;0,(SUMIFS('IW49 PLAN SEMANAL'!H:H,'IW49 PLAN SEMANAL'!A:A,'IW38 PLAN SEMANAL'!B406)),"")</f>
        <v/>
      </c>
      <c r="AJ406" t="str">
        <f t="shared" si="12"/>
        <v/>
      </c>
      <c r="AL406" t="str">
        <f t="shared" si="13"/>
        <v/>
      </c>
    </row>
    <row r="407" spans="31:38" x14ac:dyDescent="0.35">
      <c r="AE407" t="str">
        <f>IF(B407&gt;0,IF(MID(H407,1,3)="CTE","CERRADO",IF(MID(H407,1,3)="CER","CERRADO",IF(MID(F407,1,4)="REPR","REPROGRAMADO",IF(K407&lt;&gt;'PLAN SEMANAL'!$A$2,"REPROGRAMADO","ABIERTO")))),"")</f>
        <v/>
      </c>
      <c r="AI407" t="str">
        <f>IF(B407&gt;0,(SUMIFS('IW49 PLAN SEMANAL'!H:H,'IW49 PLAN SEMANAL'!A:A,'IW38 PLAN SEMANAL'!B407)),"")</f>
        <v/>
      </c>
      <c r="AJ407" t="str">
        <f t="shared" si="12"/>
        <v/>
      </c>
      <c r="AL407" t="str">
        <f t="shared" si="13"/>
        <v/>
      </c>
    </row>
    <row r="408" spans="31:38" x14ac:dyDescent="0.35">
      <c r="AE408" t="str">
        <f>IF(B408&gt;0,IF(MID(H408,1,3)="CTE","CERRADO",IF(MID(H408,1,3)="CER","CERRADO",IF(MID(F408,1,4)="REPR","REPROGRAMADO",IF(K408&lt;&gt;'PLAN SEMANAL'!$A$2,"REPROGRAMADO","ABIERTO")))),"")</f>
        <v/>
      </c>
      <c r="AI408" t="str">
        <f>IF(B408&gt;0,(SUMIFS('IW49 PLAN SEMANAL'!H:H,'IW49 PLAN SEMANAL'!A:A,'IW38 PLAN SEMANAL'!B408)),"")</f>
        <v/>
      </c>
      <c r="AJ408" t="str">
        <f t="shared" si="12"/>
        <v/>
      </c>
      <c r="AL408" t="str">
        <f t="shared" si="13"/>
        <v/>
      </c>
    </row>
    <row r="409" spans="31:38" x14ac:dyDescent="0.35">
      <c r="AE409" t="str">
        <f>IF(B409&gt;0,IF(MID(H409,1,3)="CTE","CERRADO",IF(MID(H409,1,3)="CER","CERRADO",IF(MID(F409,1,4)="REPR","REPROGRAMADO",IF(K409&lt;&gt;'PLAN SEMANAL'!$A$2,"REPROGRAMADO","ABIERTO")))),"")</f>
        <v/>
      </c>
      <c r="AI409" t="str">
        <f>IF(B409&gt;0,(SUMIFS('IW49 PLAN SEMANAL'!H:H,'IW49 PLAN SEMANAL'!A:A,'IW38 PLAN SEMANAL'!B409)),"")</f>
        <v/>
      </c>
      <c r="AJ409" t="str">
        <f t="shared" si="12"/>
        <v/>
      </c>
      <c r="AL409" t="str">
        <f t="shared" si="13"/>
        <v/>
      </c>
    </row>
    <row r="410" spans="31:38" x14ac:dyDescent="0.35">
      <c r="AE410" t="str">
        <f>IF(B410&gt;0,IF(MID(H410,1,3)="CTE","CERRADO",IF(MID(H410,1,3)="CER","CERRADO",IF(MID(F410,1,4)="REPR","REPROGRAMADO",IF(K410&lt;&gt;'PLAN SEMANAL'!$A$2,"REPROGRAMADO","ABIERTO")))),"")</f>
        <v/>
      </c>
      <c r="AI410" t="str">
        <f>IF(B410&gt;0,(SUMIFS('IW49 PLAN SEMANAL'!H:H,'IW49 PLAN SEMANAL'!A:A,'IW38 PLAN SEMANAL'!B410)),"")</f>
        <v/>
      </c>
      <c r="AJ410" t="str">
        <f t="shared" si="12"/>
        <v/>
      </c>
      <c r="AL410" t="str">
        <f t="shared" si="13"/>
        <v/>
      </c>
    </row>
    <row r="411" spans="31:38" x14ac:dyDescent="0.35">
      <c r="AE411" t="str">
        <f>IF(B411&gt;0,IF(MID(H411,1,3)="CTE","CERRADO",IF(MID(H411,1,3)="CER","CERRADO",IF(MID(F411,1,4)="REPR","REPROGRAMADO",IF(K411&lt;&gt;'PLAN SEMANAL'!$A$2,"REPROGRAMADO","ABIERTO")))),"")</f>
        <v/>
      </c>
      <c r="AI411" t="str">
        <f>IF(B411&gt;0,(SUMIFS('IW49 PLAN SEMANAL'!H:H,'IW49 PLAN SEMANAL'!A:A,'IW38 PLAN SEMANAL'!B411)),"")</f>
        <v/>
      </c>
      <c r="AJ411" t="str">
        <f t="shared" si="12"/>
        <v/>
      </c>
      <c r="AL411" t="str">
        <f t="shared" si="13"/>
        <v/>
      </c>
    </row>
    <row r="412" spans="31:38" x14ac:dyDescent="0.35">
      <c r="AE412" t="str">
        <f>IF(B412&gt;0,IF(MID(H412,1,3)="CTE","CERRADO",IF(MID(H412,1,3)="CER","CERRADO",IF(MID(F412,1,4)="REPR","REPROGRAMADO",IF(K412&lt;&gt;'PLAN SEMANAL'!$A$2,"REPROGRAMADO","ABIERTO")))),"")</f>
        <v/>
      </c>
      <c r="AI412" t="str">
        <f>IF(B412&gt;0,(SUMIFS('IW49 PLAN SEMANAL'!H:H,'IW49 PLAN SEMANAL'!A:A,'IW38 PLAN SEMANAL'!B412)),"")</f>
        <v/>
      </c>
      <c r="AJ412" t="str">
        <f t="shared" si="12"/>
        <v/>
      </c>
      <c r="AL412" t="str">
        <f t="shared" si="13"/>
        <v/>
      </c>
    </row>
    <row r="413" spans="31:38" x14ac:dyDescent="0.35">
      <c r="AE413" t="str">
        <f>IF(B413&gt;0,IF(MID(H413,1,3)="CTE","CERRADO",IF(MID(H413,1,3)="CER","CERRADO",IF(MID(F413,1,4)="REPR","REPROGRAMADO",IF(K413&lt;&gt;'PLAN SEMANAL'!$A$2,"REPROGRAMADO","ABIERTO")))),"")</f>
        <v/>
      </c>
      <c r="AI413" t="str">
        <f>IF(B413&gt;0,(SUMIFS('IW49 PLAN SEMANAL'!H:H,'IW49 PLAN SEMANAL'!A:A,'IW38 PLAN SEMANAL'!B413)),"")</f>
        <v/>
      </c>
      <c r="AJ413" t="str">
        <f t="shared" si="12"/>
        <v/>
      </c>
      <c r="AL413" t="str">
        <f t="shared" si="13"/>
        <v/>
      </c>
    </row>
    <row r="414" spans="31:38" x14ac:dyDescent="0.35">
      <c r="AE414" t="str">
        <f>IF(B414&gt;0,IF(MID(H414,1,3)="CTE","CERRADO",IF(MID(H414,1,3)="CER","CERRADO",IF(MID(F414,1,4)="REPR","REPROGRAMADO",IF(K414&lt;&gt;'PLAN SEMANAL'!$A$2,"REPROGRAMADO","ABIERTO")))),"")</f>
        <v/>
      </c>
      <c r="AI414" t="str">
        <f>IF(B414&gt;0,(SUMIFS('IW49 PLAN SEMANAL'!H:H,'IW49 PLAN SEMANAL'!A:A,'IW38 PLAN SEMANAL'!B414)),"")</f>
        <v/>
      </c>
      <c r="AJ414" t="str">
        <f t="shared" si="12"/>
        <v/>
      </c>
      <c r="AL414" t="str">
        <f t="shared" si="13"/>
        <v/>
      </c>
    </row>
    <row r="415" spans="31:38" x14ac:dyDescent="0.35">
      <c r="AE415" t="str">
        <f>IF(B415&gt;0,IF(MID(H415,1,3)="CTE","CERRADO",IF(MID(H415,1,3)="CER","CERRADO",IF(MID(F415,1,4)="REPR","REPROGRAMADO",IF(K415&lt;&gt;'PLAN SEMANAL'!$A$2,"REPROGRAMADO","ABIERTO")))),"")</f>
        <v/>
      </c>
      <c r="AI415" t="str">
        <f>IF(B415&gt;0,(SUMIFS('IW49 PLAN SEMANAL'!H:H,'IW49 PLAN SEMANAL'!A:A,'IW38 PLAN SEMANAL'!B415)),"")</f>
        <v/>
      </c>
      <c r="AJ415" t="str">
        <f t="shared" si="12"/>
        <v/>
      </c>
      <c r="AL415" t="str">
        <f t="shared" si="13"/>
        <v/>
      </c>
    </row>
    <row r="416" spans="31:38" x14ac:dyDescent="0.35">
      <c r="AE416" t="str">
        <f>IF(B416&gt;0,IF(MID(H416,1,3)="CTE","CERRADO",IF(MID(H416,1,3)="CER","CERRADO",IF(MID(F416,1,4)="REPR","REPROGRAMADO",IF(K416&lt;&gt;'PLAN SEMANAL'!$A$2,"REPROGRAMADO","ABIERTO")))),"")</f>
        <v/>
      </c>
      <c r="AI416" t="str">
        <f>IF(B416&gt;0,(SUMIFS('IW49 PLAN SEMANAL'!H:H,'IW49 PLAN SEMANAL'!A:A,'IW38 PLAN SEMANAL'!B416)),"")</f>
        <v/>
      </c>
      <c r="AJ416" t="str">
        <f t="shared" si="12"/>
        <v/>
      </c>
      <c r="AL416" t="str">
        <f t="shared" si="13"/>
        <v/>
      </c>
    </row>
    <row r="417" spans="31:38" x14ac:dyDescent="0.35">
      <c r="AE417" t="str">
        <f>IF(B417&gt;0,IF(MID(H417,1,3)="CTE","CERRADO",IF(MID(H417,1,3)="CER","CERRADO",IF(MID(F417,1,4)="REPR","REPROGRAMADO",IF(K417&lt;&gt;'PLAN SEMANAL'!$A$2,"REPROGRAMADO","ABIERTO")))),"")</f>
        <v/>
      </c>
      <c r="AI417" t="str">
        <f>IF(B417&gt;0,(SUMIFS('IW49 PLAN SEMANAL'!H:H,'IW49 PLAN SEMANAL'!A:A,'IW38 PLAN SEMANAL'!B417)),"")</f>
        <v/>
      </c>
      <c r="AJ417" t="str">
        <f t="shared" si="12"/>
        <v/>
      </c>
      <c r="AL417" t="str">
        <f t="shared" si="13"/>
        <v/>
      </c>
    </row>
    <row r="418" spans="31:38" x14ac:dyDescent="0.35">
      <c r="AE418" t="str">
        <f>IF(B418&gt;0,IF(MID(H418,1,3)="CTE","CERRADO",IF(MID(H418,1,3)="CER","CERRADO",IF(MID(F418,1,4)="REPR","REPROGRAMADO",IF(K418&lt;&gt;'PLAN SEMANAL'!$A$2,"REPROGRAMADO","ABIERTO")))),"")</f>
        <v/>
      </c>
      <c r="AI418" t="str">
        <f>IF(B418&gt;0,(SUMIFS('IW49 PLAN SEMANAL'!H:H,'IW49 PLAN SEMANAL'!A:A,'IW38 PLAN SEMANAL'!B418)),"")</f>
        <v/>
      </c>
      <c r="AJ418" t="str">
        <f t="shared" si="12"/>
        <v/>
      </c>
      <c r="AL418" t="str">
        <f t="shared" si="13"/>
        <v/>
      </c>
    </row>
    <row r="419" spans="31:38" x14ac:dyDescent="0.35">
      <c r="AE419" t="str">
        <f>IF(B419&gt;0,IF(MID(H419,1,3)="CTE","CERRADO",IF(MID(H419,1,3)="CER","CERRADO",IF(MID(F419,1,4)="REPR","REPROGRAMADO",IF(K419&lt;&gt;'PLAN SEMANAL'!$A$2,"REPROGRAMADO","ABIERTO")))),"")</f>
        <v/>
      </c>
      <c r="AI419" t="str">
        <f>IF(B419&gt;0,(SUMIFS('IW49 PLAN SEMANAL'!H:H,'IW49 PLAN SEMANAL'!A:A,'IW38 PLAN SEMANAL'!B419)),"")</f>
        <v/>
      </c>
      <c r="AJ419" t="str">
        <f t="shared" si="12"/>
        <v/>
      </c>
      <c r="AL419" t="str">
        <f t="shared" si="13"/>
        <v/>
      </c>
    </row>
    <row r="420" spans="31:38" x14ac:dyDescent="0.35">
      <c r="AE420" t="str">
        <f>IF(B420&gt;0,IF(MID(H420,1,3)="CTE","CERRADO",IF(MID(H420,1,3)="CER","CERRADO",IF(MID(F420,1,4)="REPR","REPROGRAMADO",IF(K420&lt;&gt;'PLAN SEMANAL'!$A$2,"REPROGRAMADO","ABIERTO")))),"")</f>
        <v/>
      </c>
      <c r="AI420" t="str">
        <f>IF(B420&gt;0,(SUMIFS('IW49 PLAN SEMANAL'!H:H,'IW49 PLAN SEMANAL'!A:A,'IW38 PLAN SEMANAL'!B420)),"")</f>
        <v/>
      </c>
      <c r="AJ420" t="str">
        <f t="shared" si="12"/>
        <v/>
      </c>
      <c r="AL420" t="str">
        <f t="shared" si="13"/>
        <v/>
      </c>
    </row>
    <row r="421" spans="31:38" x14ac:dyDescent="0.35">
      <c r="AE421" t="str">
        <f>IF(B421&gt;0,IF(MID(H421,1,3)="CTE","CERRADO",IF(MID(H421,1,3)="CER","CERRADO",IF(MID(F421,1,4)="REPR","REPROGRAMADO",IF(K421&lt;&gt;'PLAN SEMANAL'!$A$2,"REPROGRAMADO","ABIERTO")))),"")</f>
        <v/>
      </c>
      <c r="AI421" t="str">
        <f>IF(B421&gt;0,(SUMIFS('IW49 PLAN SEMANAL'!H:H,'IW49 PLAN SEMANAL'!A:A,'IW38 PLAN SEMANAL'!B421)),"")</f>
        <v/>
      </c>
      <c r="AJ421" t="str">
        <f t="shared" si="12"/>
        <v/>
      </c>
      <c r="AL421" t="str">
        <f t="shared" si="13"/>
        <v/>
      </c>
    </row>
    <row r="422" spans="31:38" x14ac:dyDescent="0.35">
      <c r="AE422" t="str">
        <f>IF(B422&gt;0,IF(MID(H422,1,3)="CTE","CERRADO",IF(MID(H422,1,3)="CER","CERRADO",IF(MID(F422,1,4)="REPR","REPROGRAMADO",IF(K422&lt;&gt;'PLAN SEMANAL'!$A$2,"REPROGRAMADO","ABIERTO")))),"")</f>
        <v/>
      </c>
      <c r="AI422" t="str">
        <f>IF(B422&gt;0,(SUMIFS('IW49 PLAN SEMANAL'!H:H,'IW49 PLAN SEMANAL'!A:A,'IW38 PLAN SEMANAL'!B422)),"")</f>
        <v/>
      </c>
      <c r="AJ422" t="str">
        <f t="shared" si="12"/>
        <v/>
      </c>
      <c r="AL422" t="str">
        <f t="shared" si="13"/>
        <v/>
      </c>
    </row>
    <row r="423" spans="31:38" x14ac:dyDescent="0.35">
      <c r="AE423" t="str">
        <f>IF(B423&gt;0,IF(MID(H423,1,3)="CTE","CERRADO",IF(MID(H423,1,3)="CER","CERRADO",IF(MID(F423,1,4)="REPR","REPROGRAMADO",IF(K423&lt;&gt;'PLAN SEMANAL'!$A$2,"REPROGRAMADO","ABIERTO")))),"")</f>
        <v/>
      </c>
      <c r="AI423" t="str">
        <f>IF(B423&gt;0,(SUMIFS('IW49 PLAN SEMANAL'!H:H,'IW49 PLAN SEMANAL'!A:A,'IW38 PLAN SEMANAL'!B423)),"")</f>
        <v/>
      </c>
      <c r="AJ423" t="str">
        <f t="shared" si="12"/>
        <v/>
      </c>
      <c r="AL423" t="str">
        <f t="shared" si="13"/>
        <v/>
      </c>
    </row>
    <row r="424" spans="31:38" x14ac:dyDescent="0.35">
      <c r="AE424" t="str">
        <f>IF(B424&gt;0,IF(MID(H424,1,3)="CTE","CERRADO",IF(MID(H424,1,3)="CER","CERRADO",IF(MID(F424,1,4)="REPR","REPROGRAMADO",IF(K424&lt;&gt;'PLAN SEMANAL'!$A$2,"REPROGRAMADO","ABIERTO")))),"")</f>
        <v/>
      </c>
      <c r="AI424" t="str">
        <f>IF(B424&gt;0,(SUMIFS('IW49 PLAN SEMANAL'!H:H,'IW49 PLAN SEMANAL'!A:A,'IW38 PLAN SEMANAL'!B424)),"")</f>
        <v/>
      </c>
      <c r="AJ424" t="str">
        <f t="shared" si="12"/>
        <v/>
      </c>
      <c r="AL424" t="str">
        <f t="shared" si="13"/>
        <v/>
      </c>
    </row>
    <row r="425" spans="31:38" x14ac:dyDescent="0.35">
      <c r="AE425" t="str">
        <f>IF(B425&gt;0,IF(MID(H425,1,3)="CTE","CERRADO",IF(MID(H425,1,3)="CER","CERRADO",IF(MID(F425,1,4)="REPR","REPROGRAMADO",IF(K425&lt;&gt;'PLAN SEMANAL'!$A$2,"REPROGRAMADO","ABIERTO")))),"")</f>
        <v/>
      </c>
      <c r="AI425" t="str">
        <f>IF(B425&gt;0,(SUMIFS('IW49 PLAN SEMANAL'!H:H,'IW49 PLAN SEMANAL'!A:A,'IW38 PLAN SEMANAL'!B425)),"")</f>
        <v/>
      </c>
      <c r="AJ425" t="str">
        <f t="shared" si="12"/>
        <v/>
      </c>
      <c r="AL425" t="str">
        <f t="shared" si="13"/>
        <v/>
      </c>
    </row>
    <row r="426" spans="31:38" x14ac:dyDescent="0.35">
      <c r="AE426" t="str">
        <f>IF(B426&gt;0,IF(MID(H426,1,3)="CTE","CERRADO",IF(MID(H426,1,3)="CER","CERRADO",IF(MID(F426,1,4)="REPR","REPROGRAMADO",IF(K426&lt;&gt;'PLAN SEMANAL'!$A$2,"REPROGRAMADO","ABIERTO")))),"")</f>
        <v/>
      </c>
      <c r="AI426" t="str">
        <f>IF(B426&gt;0,(SUMIFS('IW49 PLAN SEMANAL'!H:H,'IW49 PLAN SEMANAL'!A:A,'IW38 PLAN SEMANAL'!B426)),"")</f>
        <v/>
      </c>
      <c r="AJ426" t="str">
        <f t="shared" si="12"/>
        <v/>
      </c>
      <c r="AL426" t="str">
        <f t="shared" si="13"/>
        <v/>
      </c>
    </row>
    <row r="427" spans="31:38" x14ac:dyDescent="0.35">
      <c r="AE427" t="str">
        <f>IF(B427&gt;0,IF(MID(H427,1,3)="CTE","CERRADO",IF(MID(H427,1,3)="CER","CERRADO",IF(MID(F427,1,4)="REPR","REPROGRAMADO",IF(K427&lt;&gt;'PLAN SEMANAL'!$A$2,"REPROGRAMADO","ABIERTO")))),"")</f>
        <v/>
      </c>
      <c r="AI427" t="str">
        <f>IF(B427&gt;0,(SUMIFS('IW49 PLAN SEMANAL'!H:H,'IW49 PLAN SEMANAL'!A:A,'IW38 PLAN SEMANAL'!B427)),"")</f>
        <v/>
      </c>
      <c r="AJ427" t="str">
        <f t="shared" si="12"/>
        <v/>
      </c>
      <c r="AL427" t="str">
        <f t="shared" si="13"/>
        <v/>
      </c>
    </row>
    <row r="428" spans="31:38" x14ac:dyDescent="0.35">
      <c r="AE428" t="str">
        <f>IF(B428&gt;0,IF(MID(H428,1,3)="CTE","CERRADO",IF(MID(H428,1,3)="CER","CERRADO",IF(MID(F428,1,4)="REPR","REPROGRAMADO",IF(K428&lt;&gt;'PLAN SEMANAL'!$A$2,"REPROGRAMADO","ABIERTO")))),"")</f>
        <v/>
      </c>
      <c r="AI428" t="str">
        <f>IF(B428&gt;0,(SUMIFS('IW49 PLAN SEMANAL'!H:H,'IW49 PLAN SEMANAL'!A:A,'IW38 PLAN SEMANAL'!B428)),"")</f>
        <v/>
      </c>
      <c r="AJ428" t="str">
        <f t="shared" si="12"/>
        <v/>
      </c>
      <c r="AL428" t="str">
        <f t="shared" si="13"/>
        <v/>
      </c>
    </row>
    <row r="429" spans="31:38" x14ac:dyDescent="0.35">
      <c r="AE429" t="str">
        <f>IF(B429&gt;0,IF(MID(H429,1,3)="CTE","CERRADO",IF(MID(H429,1,3)="CER","CERRADO",IF(MID(F429,1,4)="REPR","REPROGRAMADO",IF(K429&lt;&gt;'PLAN SEMANAL'!$A$2,"REPROGRAMADO","ABIERTO")))),"")</f>
        <v/>
      </c>
      <c r="AI429" t="str">
        <f>IF(B429&gt;0,(SUMIFS('IW49 PLAN SEMANAL'!H:H,'IW49 PLAN SEMANAL'!A:A,'IW38 PLAN SEMANAL'!B429)),"")</f>
        <v/>
      </c>
      <c r="AJ429" t="str">
        <f t="shared" si="12"/>
        <v/>
      </c>
      <c r="AL429" t="str">
        <f t="shared" si="13"/>
        <v/>
      </c>
    </row>
    <row r="430" spans="31:38" x14ac:dyDescent="0.35">
      <c r="AE430" t="str">
        <f>IF(B430&gt;0,IF(MID(H430,1,3)="CTE","CERRADO",IF(MID(H430,1,3)="CER","CERRADO",IF(MID(F430,1,4)="REPR","REPROGRAMADO",IF(K430&lt;&gt;'PLAN SEMANAL'!$A$2,"REPROGRAMADO","ABIERTO")))),"")</f>
        <v/>
      </c>
      <c r="AI430" t="str">
        <f>IF(B430&gt;0,(SUMIFS('IW49 PLAN SEMANAL'!H:H,'IW49 PLAN SEMANAL'!A:A,'IW38 PLAN SEMANAL'!B430)),"")</f>
        <v/>
      </c>
      <c r="AJ430" t="str">
        <f t="shared" si="12"/>
        <v/>
      </c>
      <c r="AL430" t="str">
        <f t="shared" si="13"/>
        <v/>
      </c>
    </row>
    <row r="431" spans="31:38" x14ac:dyDescent="0.35">
      <c r="AE431" t="str">
        <f>IF(B431&gt;0,IF(MID(H431,1,3)="CTE","CERRADO",IF(MID(H431,1,3)="CER","CERRADO",IF(MID(F431,1,4)="REPR","REPROGRAMADO",IF(K431&lt;&gt;'PLAN SEMANAL'!$A$2,"REPROGRAMADO","ABIERTO")))),"")</f>
        <v/>
      </c>
      <c r="AI431" t="str">
        <f>IF(B431&gt;0,(SUMIFS('IW49 PLAN SEMANAL'!H:H,'IW49 PLAN SEMANAL'!A:A,'IW38 PLAN SEMANAL'!B431)),"")</f>
        <v/>
      </c>
      <c r="AJ431" t="str">
        <f t="shared" si="12"/>
        <v/>
      </c>
      <c r="AL431" t="str">
        <f t="shared" si="13"/>
        <v/>
      </c>
    </row>
    <row r="432" spans="31:38" x14ac:dyDescent="0.35">
      <c r="AE432" t="str">
        <f>IF(B432&gt;0,IF(MID(H432,1,3)="CTE","CERRADO",IF(MID(H432,1,3)="CER","CERRADO",IF(MID(F432,1,4)="REPR","REPROGRAMADO",IF(K432&lt;&gt;'PLAN SEMANAL'!$A$2,"REPROGRAMADO","ABIERTO")))),"")</f>
        <v/>
      </c>
      <c r="AI432" t="str">
        <f>IF(B432&gt;0,(SUMIFS('IW49 PLAN SEMANAL'!H:H,'IW49 PLAN SEMANAL'!A:A,'IW38 PLAN SEMANAL'!B432)),"")</f>
        <v/>
      </c>
      <c r="AJ432" t="str">
        <f t="shared" si="12"/>
        <v/>
      </c>
      <c r="AL432" t="str">
        <f t="shared" si="13"/>
        <v/>
      </c>
    </row>
    <row r="433" spans="31:38" x14ac:dyDescent="0.35">
      <c r="AE433" t="str">
        <f>IF(B433&gt;0,IF(MID(H433,1,3)="CTE","CERRADO",IF(MID(H433,1,3)="CER","CERRADO",IF(MID(F433,1,4)="REPR","REPROGRAMADO",IF(K433&lt;&gt;'PLAN SEMANAL'!$A$2,"REPROGRAMADO","ABIERTO")))),"")</f>
        <v/>
      </c>
      <c r="AI433" t="str">
        <f>IF(B433&gt;0,(SUMIFS('IW49 PLAN SEMANAL'!H:H,'IW49 PLAN SEMANAL'!A:A,'IW38 PLAN SEMANAL'!B433)),"")</f>
        <v/>
      </c>
      <c r="AJ433" t="str">
        <f t="shared" si="12"/>
        <v/>
      </c>
      <c r="AL433" t="str">
        <f t="shared" si="13"/>
        <v/>
      </c>
    </row>
    <row r="434" spans="31:38" x14ac:dyDescent="0.35">
      <c r="AE434" t="str">
        <f>IF(B434&gt;0,IF(MID(H434,1,3)="CTE","CERRADO",IF(MID(H434,1,3)="CER","CERRADO",IF(MID(F434,1,4)="REPR","REPROGRAMADO",IF(K434&lt;&gt;'PLAN SEMANAL'!$A$2,"REPROGRAMADO","ABIERTO")))),"")</f>
        <v/>
      </c>
      <c r="AI434" t="str">
        <f>IF(B434&gt;0,(SUMIFS('IW49 PLAN SEMANAL'!H:H,'IW49 PLAN SEMANAL'!A:A,'IW38 PLAN SEMANAL'!B434)),"")</f>
        <v/>
      </c>
      <c r="AJ434" t="str">
        <f t="shared" si="12"/>
        <v/>
      </c>
      <c r="AL434" t="str">
        <f t="shared" si="13"/>
        <v/>
      </c>
    </row>
    <row r="435" spans="31:38" x14ac:dyDescent="0.35">
      <c r="AE435" t="str">
        <f>IF(B435&gt;0,IF(MID(H435,1,3)="CTE","CERRADO",IF(MID(H435,1,3)="CER","CERRADO",IF(MID(F435,1,4)="REPR","REPROGRAMADO",IF(K435&lt;&gt;'PLAN SEMANAL'!$A$2,"REPROGRAMADO","ABIERTO")))),"")</f>
        <v/>
      </c>
      <c r="AI435" t="str">
        <f>IF(B435&gt;0,(SUMIFS('IW49 PLAN SEMANAL'!H:H,'IW49 PLAN SEMANAL'!A:A,'IW38 PLAN SEMANAL'!B435)),"")</f>
        <v/>
      </c>
      <c r="AJ435" t="str">
        <f t="shared" si="12"/>
        <v/>
      </c>
      <c r="AL435" t="str">
        <f t="shared" si="13"/>
        <v/>
      </c>
    </row>
    <row r="436" spans="31:38" x14ac:dyDescent="0.35">
      <c r="AE436" t="str">
        <f>IF(B436&gt;0,IF(MID(H436,1,3)="CTE","CERRADO",IF(MID(H436,1,3)="CER","CERRADO",IF(MID(F436,1,4)="REPR","REPROGRAMADO",IF(K436&lt;&gt;'PLAN SEMANAL'!$A$2,"REPROGRAMADO","ABIERTO")))),"")</f>
        <v/>
      </c>
      <c r="AI436" t="str">
        <f>IF(B436&gt;0,(SUMIFS('IW49 PLAN SEMANAL'!H:H,'IW49 PLAN SEMANAL'!A:A,'IW38 PLAN SEMANAL'!B436)),"")</f>
        <v/>
      </c>
      <c r="AJ436" t="str">
        <f t="shared" si="12"/>
        <v/>
      </c>
      <c r="AL436" t="str">
        <f t="shared" si="13"/>
        <v/>
      </c>
    </row>
    <row r="437" spans="31:38" x14ac:dyDescent="0.35">
      <c r="AE437" t="str">
        <f>IF(B437&gt;0,IF(MID(H437,1,3)="CTE","CERRADO",IF(MID(H437,1,3)="CER","CERRADO",IF(MID(F437,1,4)="REPR","REPROGRAMADO",IF(K437&lt;&gt;'PLAN SEMANAL'!$A$2,"REPROGRAMADO","ABIERTO")))),"")</f>
        <v/>
      </c>
      <c r="AI437" t="str">
        <f>IF(B437&gt;0,(SUMIFS('IW49 PLAN SEMANAL'!H:H,'IW49 PLAN SEMANAL'!A:A,'IW38 PLAN SEMANAL'!B437)),"")</f>
        <v/>
      </c>
      <c r="AJ437" t="str">
        <f t="shared" si="12"/>
        <v/>
      </c>
      <c r="AL437" t="str">
        <f t="shared" si="13"/>
        <v/>
      </c>
    </row>
    <row r="438" spans="31:38" x14ac:dyDescent="0.35">
      <c r="AE438" t="str">
        <f>IF(B438&gt;0,IF(MID(H438,1,3)="CTE","CERRADO",IF(MID(H438,1,3)="CER","CERRADO",IF(MID(F438,1,4)="REPR","REPROGRAMADO",IF(K438&lt;&gt;'PLAN SEMANAL'!$A$2,"REPROGRAMADO","ABIERTO")))),"")</f>
        <v/>
      </c>
      <c r="AI438" t="str">
        <f>IF(B438&gt;0,(SUMIFS('IW49 PLAN SEMANAL'!H:H,'IW49 PLAN SEMANAL'!A:A,'IW38 PLAN SEMANAL'!B438)),"")</f>
        <v/>
      </c>
      <c r="AJ438" t="str">
        <f t="shared" si="12"/>
        <v/>
      </c>
      <c r="AL438" t="str">
        <f t="shared" si="13"/>
        <v/>
      </c>
    </row>
    <row r="439" spans="31:38" x14ac:dyDescent="0.35">
      <c r="AE439" t="str">
        <f>IF(B439&gt;0,IF(MID(H439,1,3)="CTE","CERRADO",IF(MID(H439,1,3)="CER","CERRADO",IF(MID(F439,1,4)="REPR","REPROGRAMADO",IF(K439&lt;&gt;'PLAN SEMANAL'!$A$2,"REPROGRAMADO","ABIERTO")))),"")</f>
        <v/>
      </c>
      <c r="AI439" t="str">
        <f>IF(B439&gt;0,(SUMIFS('IW49 PLAN SEMANAL'!H:H,'IW49 PLAN SEMANAL'!A:A,'IW38 PLAN SEMANAL'!B439)),"")</f>
        <v/>
      </c>
      <c r="AJ439" t="str">
        <f t="shared" si="12"/>
        <v/>
      </c>
      <c r="AL439" t="str">
        <f t="shared" si="13"/>
        <v/>
      </c>
    </row>
    <row r="440" spans="31:38" x14ac:dyDescent="0.35">
      <c r="AE440" t="str">
        <f>IF(B440&gt;0,IF(MID(H440,1,3)="CTE","CERRADO",IF(MID(H440,1,3)="CER","CERRADO",IF(MID(F440,1,4)="REPR","REPROGRAMADO",IF(K440&lt;&gt;'PLAN SEMANAL'!$A$2,"REPROGRAMADO","ABIERTO")))),"")</f>
        <v/>
      </c>
      <c r="AI440" t="str">
        <f>IF(B440&gt;0,(SUMIFS('IW49 PLAN SEMANAL'!H:H,'IW49 PLAN SEMANAL'!A:A,'IW38 PLAN SEMANAL'!B440)),"")</f>
        <v/>
      </c>
      <c r="AJ440" t="str">
        <f t="shared" si="12"/>
        <v/>
      </c>
      <c r="AL440" t="str">
        <f t="shared" si="13"/>
        <v/>
      </c>
    </row>
    <row r="441" spans="31:38" x14ac:dyDescent="0.35">
      <c r="AE441" t="str">
        <f>IF(B441&gt;0,IF(MID(H441,1,3)="CTE","CERRADO",IF(MID(H441,1,3)="CER","CERRADO",IF(MID(F441,1,4)="REPR","REPROGRAMADO",IF(K441&lt;&gt;'PLAN SEMANAL'!$A$2,"REPROGRAMADO","ABIERTO")))),"")</f>
        <v/>
      </c>
      <c r="AI441" t="str">
        <f>IF(B441&gt;0,(SUMIFS('IW49 PLAN SEMANAL'!H:H,'IW49 PLAN SEMANAL'!A:A,'IW38 PLAN SEMANAL'!B441)),"")</f>
        <v/>
      </c>
      <c r="AJ441" t="str">
        <f t="shared" si="12"/>
        <v/>
      </c>
      <c r="AL441" t="str">
        <f t="shared" si="13"/>
        <v/>
      </c>
    </row>
    <row r="442" spans="31:38" x14ac:dyDescent="0.35">
      <c r="AE442" t="str">
        <f>IF(B442&gt;0,IF(MID(H442,1,3)="CTE","CERRADO",IF(MID(H442,1,3)="CER","CERRADO",IF(MID(F442,1,4)="REPR","REPROGRAMADO",IF(K442&lt;&gt;'PLAN SEMANAL'!$A$2,"REPROGRAMADO","ABIERTO")))),"")</f>
        <v/>
      </c>
      <c r="AI442" t="str">
        <f>IF(B442&gt;0,(SUMIFS('IW49 PLAN SEMANAL'!H:H,'IW49 PLAN SEMANAL'!A:A,'IW38 PLAN SEMANAL'!B442)),"")</f>
        <v/>
      </c>
      <c r="AJ442" t="str">
        <f t="shared" si="12"/>
        <v/>
      </c>
      <c r="AL442" t="str">
        <f t="shared" si="13"/>
        <v/>
      </c>
    </row>
    <row r="443" spans="31:38" x14ac:dyDescent="0.35">
      <c r="AE443" t="str">
        <f>IF(B443&gt;0,IF(MID(H443,1,3)="CTE","CERRADO",IF(MID(H443,1,3)="CER","CERRADO",IF(MID(F443,1,4)="REPR","REPROGRAMADO",IF(K443&lt;&gt;'PLAN SEMANAL'!$A$2,"REPROGRAMADO","ABIERTO")))),"")</f>
        <v/>
      </c>
      <c r="AI443" t="str">
        <f>IF(B443&gt;0,(SUMIFS('IW49 PLAN SEMANAL'!H:H,'IW49 PLAN SEMANAL'!A:A,'IW38 PLAN SEMANAL'!B443)),"")</f>
        <v/>
      </c>
      <c r="AJ443" t="str">
        <f t="shared" si="12"/>
        <v/>
      </c>
      <c r="AL443" t="str">
        <f t="shared" si="13"/>
        <v/>
      </c>
    </row>
    <row r="444" spans="31:38" x14ac:dyDescent="0.35">
      <c r="AE444" t="str">
        <f>IF(B444&gt;0,IF(MID(H444,1,3)="CTE","CERRADO",IF(MID(H444,1,3)="CER","CERRADO",IF(MID(F444,1,4)="REPR","REPROGRAMADO",IF(K444&lt;&gt;'PLAN SEMANAL'!$A$2,"REPROGRAMADO","ABIERTO")))),"")</f>
        <v/>
      </c>
      <c r="AI444" t="str">
        <f>IF(B444&gt;0,(SUMIFS('IW49 PLAN SEMANAL'!H:H,'IW49 PLAN SEMANAL'!A:A,'IW38 PLAN SEMANAL'!B444)),"")</f>
        <v/>
      </c>
      <c r="AJ444" t="str">
        <f t="shared" si="12"/>
        <v/>
      </c>
      <c r="AL444" t="str">
        <f t="shared" si="13"/>
        <v/>
      </c>
    </row>
    <row r="445" spans="31:38" x14ac:dyDescent="0.35">
      <c r="AE445" t="str">
        <f>IF(B445&gt;0,IF(MID(H445,1,3)="CTE","CERRADO",IF(MID(H445,1,3)="CER","CERRADO",IF(MID(F445,1,4)="REPR","REPROGRAMADO",IF(K445&lt;&gt;'PLAN SEMANAL'!$A$2,"REPROGRAMADO","ABIERTO")))),"")</f>
        <v/>
      </c>
      <c r="AI445" t="str">
        <f>IF(B445&gt;0,(SUMIFS('IW49 PLAN SEMANAL'!H:H,'IW49 PLAN SEMANAL'!A:A,'IW38 PLAN SEMANAL'!B445)),"")</f>
        <v/>
      </c>
      <c r="AJ445" t="str">
        <f t="shared" si="12"/>
        <v/>
      </c>
      <c r="AL445" t="str">
        <f t="shared" si="13"/>
        <v/>
      </c>
    </row>
    <row r="446" spans="31:38" x14ac:dyDescent="0.35">
      <c r="AE446" t="str">
        <f>IF(B446&gt;0,IF(MID(H446,1,3)="CTE","CERRADO",IF(MID(H446,1,3)="CER","CERRADO",IF(MID(F446,1,4)="REPR","REPROGRAMADO",IF(K446&lt;&gt;'PLAN SEMANAL'!$A$2,"REPROGRAMADO","ABIERTO")))),"")</f>
        <v/>
      </c>
      <c r="AI446" t="str">
        <f>IF(B446&gt;0,(SUMIFS('IW49 PLAN SEMANAL'!H:H,'IW49 PLAN SEMANAL'!A:A,'IW38 PLAN SEMANAL'!B446)),"")</f>
        <v/>
      </c>
      <c r="AJ446" t="str">
        <f t="shared" si="12"/>
        <v/>
      </c>
      <c r="AL446" t="str">
        <f t="shared" si="13"/>
        <v/>
      </c>
    </row>
    <row r="447" spans="31:38" x14ac:dyDescent="0.35">
      <c r="AE447" t="str">
        <f>IF(B447&gt;0,IF(MID(H447,1,3)="CTE","CERRADO",IF(MID(H447,1,3)="CER","CERRADO",IF(MID(F447,1,4)="REPR","REPROGRAMADO",IF(K447&lt;&gt;'PLAN SEMANAL'!$A$2,"REPROGRAMADO","ABIERTO")))),"")</f>
        <v/>
      </c>
      <c r="AI447" t="str">
        <f>IF(B447&gt;0,(SUMIFS('IW49 PLAN SEMANAL'!H:H,'IW49 PLAN SEMANAL'!A:A,'IW38 PLAN SEMANAL'!B447)),"")</f>
        <v/>
      </c>
      <c r="AJ447" t="str">
        <f t="shared" si="12"/>
        <v/>
      </c>
      <c r="AL447" t="str">
        <f t="shared" si="13"/>
        <v/>
      </c>
    </row>
    <row r="448" spans="31:38" x14ac:dyDescent="0.35">
      <c r="AE448" t="str">
        <f>IF(B448&gt;0,IF(MID(H448,1,3)="CTE","CERRADO",IF(MID(H448,1,3)="CER","CERRADO",IF(MID(F448,1,4)="REPR","REPROGRAMADO",IF(K448&lt;&gt;'PLAN SEMANAL'!$A$2,"REPROGRAMADO","ABIERTO")))),"")</f>
        <v/>
      </c>
      <c r="AI448" t="str">
        <f>IF(B448&gt;0,(SUMIFS('IW49 PLAN SEMANAL'!H:H,'IW49 PLAN SEMANAL'!A:A,'IW38 PLAN SEMANAL'!B448)),"")</f>
        <v/>
      </c>
      <c r="AJ448" t="str">
        <f t="shared" si="12"/>
        <v/>
      </c>
      <c r="AL448" t="str">
        <f t="shared" si="13"/>
        <v/>
      </c>
    </row>
    <row r="449" spans="31:38" x14ac:dyDescent="0.35">
      <c r="AE449" t="str">
        <f>IF(B449&gt;0,IF(MID(H449,1,3)="CTE","CERRADO",IF(MID(H449,1,3)="CER","CERRADO",IF(MID(F449,1,4)="REPR","REPROGRAMADO",IF(K449&lt;&gt;'PLAN SEMANAL'!$A$2,"REPROGRAMADO","ABIERTO")))),"")</f>
        <v/>
      </c>
      <c r="AI449" t="str">
        <f>IF(B449&gt;0,(SUMIFS('IW49 PLAN SEMANAL'!H:H,'IW49 PLAN SEMANAL'!A:A,'IW38 PLAN SEMANAL'!B449)),"")</f>
        <v/>
      </c>
      <c r="AJ449" t="str">
        <f t="shared" si="12"/>
        <v/>
      </c>
      <c r="AL449" t="str">
        <f t="shared" si="13"/>
        <v/>
      </c>
    </row>
    <row r="450" spans="31:38" x14ac:dyDescent="0.35">
      <c r="AE450" t="str">
        <f>IF(B450&gt;0,IF(MID(H450,1,3)="CTE","CERRADO",IF(MID(H450,1,3)="CER","CERRADO",IF(MID(F450,1,4)="REPR","REPROGRAMADO",IF(K450&lt;&gt;'PLAN SEMANAL'!$A$2,"REPROGRAMADO","ABIERTO")))),"")</f>
        <v/>
      </c>
      <c r="AI450" t="str">
        <f>IF(B450&gt;0,(SUMIFS('IW49 PLAN SEMANAL'!H:H,'IW49 PLAN SEMANAL'!A:A,'IW38 PLAN SEMANAL'!B450)),"")</f>
        <v/>
      </c>
      <c r="AJ450" t="str">
        <f t="shared" ref="AJ450:AJ513" si="14">IF(B450&gt;0,(IF(MID(D450,1,3)="CO_","Componente",(IF(MID(D450,1,3)="CC_","Componente",(IF(MID(D450,1,2)="BL","Backlog","")))))),"")</f>
        <v/>
      </c>
      <c r="AL450" t="str">
        <f t="shared" ref="AL450:AL513" si="15">IF(B450&gt;0,IF(AE450="REPROGRAMADO",(IF(G450&lt;1,"Sin detalle",G450)),""),"")</f>
        <v/>
      </c>
    </row>
    <row r="451" spans="31:38" x14ac:dyDescent="0.35">
      <c r="AE451" t="str">
        <f>IF(B451&gt;0,IF(MID(H451,1,3)="CTE","CERRADO",IF(MID(H451,1,3)="CER","CERRADO",IF(MID(F451,1,4)="REPR","REPROGRAMADO",IF(K451&lt;&gt;'PLAN SEMANAL'!$A$2,"REPROGRAMADO","ABIERTO")))),"")</f>
        <v/>
      </c>
      <c r="AI451" t="str">
        <f>IF(B451&gt;0,(SUMIFS('IW49 PLAN SEMANAL'!H:H,'IW49 PLAN SEMANAL'!A:A,'IW38 PLAN SEMANAL'!B451)),"")</f>
        <v/>
      </c>
      <c r="AJ451" t="str">
        <f t="shared" si="14"/>
        <v/>
      </c>
      <c r="AL451" t="str">
        <f t="shared" si="15"/>
        <v/>
      </c>
    </row>
    <row r="452" spans="31:38" x14ac:dyDescent="0.35">
      <c r="AE452" t="str">
        <f>IF(B452&gt;0,IF(MID(H452,1,3)="CTE","CERRADO",IF(MID(H452,1,3)="CER","CERRADO",IF(MID(F452,1,4)="REPR","REPROGRAMADO",IF(K452&lt;&gt;'PLAN SEMANAL'!$A$2,"REPROGRAMADO","ABIERTO")))),"")</f>
        <v/>
      </c>
      <c r="AI452" t="str">
        <f>IF(B452&gt;0,(SUMIFS('IW49 PLAN SEMANAL'!H:H,'IW49 PLAN SEMANAL'!A:A,'IW38 PLAN SEMANAL'!B452)),"")</f>
        <v/>
      </c>
      <c r="AJ452" t="str">
        <f t="shared" si="14"/>
        <v/>
      </c>
      <c r="AL452" t="str">
        <f t="shared" si="15"/>
        <v/>
      </c>
    </row>
    <row r="453" spans="31:38" x14ac:dyDescent="0.35">
      <c r="AE453" t="str">
        <f>IF(B453&gt;0,IF(MID(H453,1,3)="CTE","CERRADO",IF(MID(H453,1,3)="CER","CERRADO",IF(MID(F453,1,4)="REPR","REPROGRAMADO",IF(K453&lt;&gt;'PLAN SEMANAL'!$A$2,"REPROGRAMADO","ABIERTO")))),"")</f>
        <v/>
      </c>
      <c r="AI453" t="str">
        <f>IF(B453&gt;0,(SUMIFS('IW49 PLAN SEMANAL'!H:H,'IW49 PLAN SEMANAL'!A:A,'IW38 PLAN SEMANAL'!B453)),"")</f>
        <v/>
      </c>
      <c r="AJ453" t="str">
        <f t="shared" si="14"/>
        <v/>
      </c>
      <c r="AL453" t="str">
        <f t="shared" si="15"/>
        <v/>
      </c>
    </row>
    <row r="454" spans="31:38" x14ac:dyDescent="0.35">
      <c r="AE454" t="str">
        <f>IF(B454&gt;0,IF(MID(H454,1,3)="CTE","CERRADO",IF(MID(H454,1,3)="CER","CERRADO",IF(MID(F454,1,4)="REPR","REPROGRAMADO",IF(K454&lt;&gt;'PLAN SEMANAL'!$A$2,"REPROGRAMADO","ABIERTO")))),"")</f>
        <v/>
      </c>
      <c r="AI454" t="str">
        <f>IF(B454&gt;0,(SUMIFS('IW49 PLAN SEMANAL'!H:H,'IW49 PLAN SEMANAL'!A:A,'IW38 PLAN SEMANAL'!B454)),"")</f>
        <v/>
      </c>
      <c r="AJ454" t="str">
        <f t="shared" si="14"/>
        <v/>
      </c>
      <c r="AL454" t="str">
        <f t="shared" si="15"/>
        <v/>
      </c>
    </row>
    <row r="455" spans="31:38" x14ac:dyDescent="0.35">
      <c r="AE455" t="str">
        <f>IF(B455&gt;0,IF(MID(H455,1,3)="CTE","CERRADO",IF(MID(H455,1,3)="CER","CERRADO",IF(MID(F455,1,4)="REPR","REPROGRAMADO",IF(K455&lt;&gt;'PLAN SEMANAL'!$A$2,"REPROGRAMADO","ABIERTO")))),"")</f>
        <v/>
      </c>
      <c r="AI455" t="str">
        <f>IF(B455&gt;0,(SUMIFS('IW49 PLAN SEMANAL'!H:H,'IW49 PLAN SEMANAL'!A:A,'IW38 PLAN SEMANAL'!B455)),"")</f>
        <v/>
      </c>
      <c r="AJ455" t="str">
        <f t="shared" si="14"/>
        <v/>
      </c>
      <c r="AL455" t="str">
        <f t="shared" si="15"/>
        <v/>
      </c>
    </row>
    <row r="456" spans="31:38" x14ac:dyDescent="0.35">
      <c r="AE456" t="str">
        <f>IF(B456&gt;0,IF(MID(H456,1,3)="CTE","CERRADO",IF(MID(H456,1,3)="CER","CERRADO",IF(MID(F456,1,4)="REPR","REPROGRAMADO",IF(K456&lt;&gt;'PLAN SEMANAL'!$A$2,"REPROGRAMADO","ABIERTO")))),"")</f>
        <v/>
      </c>
      <c r="AI456" t="str">
        <f>IF(B456&gt;0,(SUMIFS('IW49 PLAN SEMANAL'!H:H,'IW49 PLAN SEMANAL'!A:A,'IW38 PLAN SEMANAL'!B456)),"")</f>
        <v/>
      </c>
      <c r="AJ456" t="str">
        <f t="shared" si="14"/>
        <v/>
      </c>
      <c r="AL456" t="str">
        <f t="shared" si="15"/>
        <v/>
      </c>
    </row>
    <row r="457" spans="31:38" x14ac:dyDescent="0.35">
      <c r="AE457" t="str">
        <f>IF(B457&gt;0,IF(MID(H457,1,3)="CTE","CERRADO",IF(MID(H457,1,3)="CER","CERRADO",IF(MID(F457,1,4)="REPR","REPROGRAMADO",IF(K457&lt;&gt;'PLAN SEMANAL'!$A$2,"REPROGRAMADO","ABIERTO")))),"")</f>
        <v/>
      </c>
      <c r="AI457" t="str">
        <f>IF(B457&gt;0,(SUMIFS('IW49 PLAN SEMANAL'!H:H,'IW49 PLAN SEMANAL'!A:A,'IW38 PLAN SEMANAL'!B457)),"")</f>
        <v/>
      </c>
      <c r="AJ457" t="str">
        <f t="shared" si="14"/>
        <v/>
      </c>
      <c r="AL457" t="str">
        <f t="shared" si="15"/>
        <v/>
      </c>
    </row>
    <row r="458" spans="31:38" x14ac:dyDescent="0.35">
      <c r="AE458" t="str">
        <f>IF(B458&gt;0,IF(MID(H458,1,3)="CTE","CERRADO",IF(MID(H458,1,3)="CER","CERRADO",IF(MID(F458,1,4)="REPR","REPROGRAMADO",IF(K458&lt;&gt;'PLAN SEMANAL'!$A$2,"REPROGRAMADO","ABIERTO")))),"")</f>
        <v/>
      </c>
      <c r="AI458" t="str">
        <f>IF(B458&gt;0,(SUMIFS('IW49 PLAN SEMANAL'!H:H,'IW49 PLAN SEMANAL'!A:A,'IW38 PLAN SEMANAL'!B458)),"")</f>
        <v/>
      </c>
      <c r="AJ458" t="str">
        <f t="shared" si="14"/>
        <v/>
      </c>
      <c r="AL458" t="str">
        <f t="shared" si="15"/>
        <v/>
      </c>
    </row>
    <row r="459" spans="31:38" x14ac:dyDescent="0.35">
      <c r="AE459" t="str">
        <f>IF(B459&gt;0,IF(MID(H459,1,3)="CTE","CERRADO",IF(MID(H459,1,3)="CER","CERRADO",IF(MID(F459,1,4)="REPR","REPROGRAMADO",IF(K459&lt;&gt;'PLAN SEMANAL'!$A$2,"REPROGRAMADO","ABIERTO")))),"")</f>
        <v/>
      </c>
      <c r="AI459" t="str">
        <f>IF(B459&gt;0,(SUMIFS('IW49 PLAN SEMANAL'!H:H,'IW49 PLAN SEMANAL'!A:A,'IW38 PLAN SEMANAL'!B459)),"")</f>
        <v/>
      </c>
      <c r="AJ459" t="str">
        <f t="shared" si="14"/>
        <v/>
      </c>
      <c r="AL459" t="str">
        <f t="shared" si="15"/>
        <v/>
      </c>
    </row>
    <row r="460" spans="31:38" x14ac:dyDescent="0.35">
      <c r="AE460" t="str">
        <f>IF(B460&gt;0,IF(MID(H460,1,3)="CTE","CERRADO",IF(MID(H460,1,3)="CER","CERRADO",IF(MID(F460,1,4)="REPR","REPROGRAMADO",IF(K460&lt;&gt;'PLAN SEMANAL'!$A$2,"REPROGRAMADO","ABIERTO")))),"")</f>
        <v/>
      </c>
      <c r="AI460" t="str">
        <f>IF(B460&gt;0,(SUMIFS('IW49 PLAN SEMANAL'!H:H,'IW49 PLAN SEMANAL'!A:A,'IW38 PLAN SEMANAL'!B460)),"")</f>
        <v/>
      </c>
      <c r="AJ460" t="str">
        <f t="shared" si="14"/>
        <v/>
      </c>
      <c r="AL460" t="str">
        <f t="shared" si="15"/>
        <v/>
      </c>
    </row>
    <row r="461" spans="31:38" x14ac:dyDescent="0.35">
      <c r="AE461" t="str">
        <f>IF(B461&gt;0,IF(MID(H461,1,3)="CTE","CERRADO",IF(MID(H461,1,3)="CER","CERRADO",IF(MID(F461,1,4)="REPR","REPROGRAMADO",IF(K461&lt;&gt;'PLAN SEMANAL'!$A$2,"REPROGRAMADO","ABIERTO")))),"")</f>
        <v/>
      </c>
      <c r="AI461" t="str">
        <f>IF(B461&gt;0,(SUMIFS('IW49 PLAN SEMANAL'!H:H,'IW49 PLAN SEMANAL'!A:A,'IW38 PLAN SEMANAL'!B461)),"")</f>
        <v/>
      </c>
      <c r="AJ461" t="str">
        <f t="shared" si="14"/>
        <v/>
      </c>
      <c r="AL461" t="str">
        <f t="shared" si="15"/>
        <v/>
      </c>
    </row>
    <row r="462" spans="31:38" x14ac:dyDescent="0.35">
      <c r="AE462" t="str">
        <f>IF(B462&gt;0,IF(MID(H462,1,3)="CTE","CERRADO",IF(MID(H462,1,3)="CER","CERRADO",IF(MID(F462,1,4)="REPR","REPROGRAMADO",IF(K462&lt;&gt;'PLAN SEMANAL'!$A$2,"REPROGRAMADO","ABIERTO")))),"")</f>
        <v/>
      </c>
      <c r="AI462" t="str">
        <f>IF(B462&gt;0,(SUMIFS('IW49 PLAN SEMANAL'!H:H,'IW49 PLAN SEMANAL'!A:A,'IW38 PLAN SEMANAL'!B462)),"")</f>
        <v/>
      </c>
      <c r="AJ462" t="str">
        <f t="shared" si="14"/>
        <v/>
      </c>
      <c r="AL462" t="str">
        <f t="shared" si="15"/>
        <v/>
      </c>
    </row>
    <row r="463" spans="31:38" x14ac:dyDescent="0.35">
      <c r="AE463" t="str">
        <f>IF(B463&gt;0,IF(MID(H463,1,3)="CTE","CERRADO",IF(MID(H463,1,3)="CER","CERRADO",IF(MID(F463,1,4)="REPR","REPROGRAMADO",IF(K463&lt;&gt;'PLAN SEMANAL'!$A$2,"REPROGRAMADO","ABIERTO")))),"")</f>
        <v/>
      </c>
      <c r="AI463" t="str">
        <f>IF(B463&gt;0,(SUMIFS('IW49 PLAN SEMANAL'!H:H,'IW49 PLAN SEMANAL'!A:A,'IW38 PLAN SEMANAL'!B463)),"")</f>
        <v/>
      </c>
      <c r="AJ463" t="str">
        <f t="shared" si="14"/>
        <v/>
      </c>
      <c r="AL463" t="str">
        <f t="shared" si="15"/>
        <v/>
      </c>
    </row>
    <row r="464" spans="31:38" x14ac:dyDescent="0.35">
      <c r="AE464" t="str">
        <f>IF(B464&gt;0,IF(MID(H464,1,3)="CTE","CERRADO",IF(MID(H464,1,3)="CER","CERRADO",IF(MID(F464,1,4)="REPR","REPROGRAMADO",IF(K464&lt;&gt;'PLAN SEMANAL'!$A$2,"REPROGRAMADO","ABIERTO")))),"")</f>
        <v/>
      </c>
      <c r="AI464" t="str">
        <f>IF(B464&gt;0,(SUMIFS('IW49 PLAN SEMANAL'!H:H,'IW49 PLAN SEMANAL'!A:A,'IW38 PLAN SEMANAL'!B464)),"")</f>
        <v/>
      </c>
      <c r="AJ464" t="str">
        <f t="shared" si="14"/>
        <v/>
      </c>
      <c r="AL464" t="str">
        <f t="shared" si="15"/>
        <v/>
      </c>
    </row>
    <row r="465" spans="31:38" x14ac:dyDescent="0.35">
      <c r="AE465" t="str">
        <f>IF(B465&gt;0,IF(MID(H465,1,3)="CTE","CERRADO",IF(MID(H465,1,3)="CER","CERRADO",IF(MID(F465,1,4)="REPR","REPROGRAMADO",IF(K465&lt;&gt;'PLAN SEMANAL'!$A$2,"REPROGRAMADO","ABIERTO")))),"")</f>
        <v/>
      </c>
      <c r="AI465" t="str">
        <f>IF(B465&gt;0,(SUMIFS('IW49 PLAN SEMANAL'!H:H,'IW49 PLAN SEMANAL'!A:A,'IW38 PLAN SEMANAL'!B465)),"")</f>
        <v/>
      </c>
      <c r="AJ465" t="str">
        <f t="shared" si="14"/>
        <v/>
      </c>
      <c r="AL465" t="str">
        <f t="shared" si="15"/>
        <v/>
      </c>
    </row>
    <row r="466" spans="31:38" x14ac:dyDescent="0.35">
      <c r="AE466" t="str">
        <f>IF(B466&gt;0,IF(MID(H466,1,3)="CTE","CERRADO",IF(MID(H466,1,3)="CER","CERRADO",IF(MID(F466,1,4)="REPR","REPROGRAMADO",IF(K466&lt;&gt;'PLAN SEMANAL'!$A$2,"REPROGRAMADO","ABIERTO")))),"")</f>
        <v/>
      </c>
      <c r="AI466" t="str">
        <f>IF(B466&gt;0,(SUMIFS('IW49 PLAN SEMANAL'!H:H,'IW49 PLAN SEMANAL'!A:A,'IW38 PLAN SEMANAL'!B466)),"")</f>
        <v/>
      </c>
      <c r="AJ466" t="str">
        <f t="shared" si="14"/>
        <v/>
      </c>
      <c r="AL466" t="str">
        <f t="shared" si="15"/>
        <v/>
      </c>
    </row>
    <row r="467" spans="31:38" x14ac:dyDescent="0.35">
      <c r="AE467" t="str">
        <f>IF(B467&gt;0,IF(MID(H467,1,3)="CTE","CERRADO",IF(MID(H467,1,3)="CER","CERRADO",IF(MID(F467,1,4)="REPR","REPROGRAMADO",IF(K467&lt;&gt;'PLAN SEMANAL'!$A$2,"REPROGRAMADO","ABIERTO")))),"")</f>
        <v/>
      </c>
      <c r="AI467" t="str">
        <f>IF(B467&gt;0,(SUMIFS('IW49 PLAN SEMANAL'!H:H,'IW49 PLAN SEMANAL'!A:A,'IW38 PLAN SEMANAL'!B467)),"")</f>
        <v/>
      </c>
      <c r="AJ467" t="str">
        <f t="shared" si="14"/>
        <v/>
      </c>
      <c r="AL467" t="str">
        <f t="shared" si="15"/>
        <v/>
      </c>
    </row>
    <row r="468" spans="31:38" x14ac:dyDescent="0.35">
      <c r="AE468" t="str">
        <f>IF(B468&gt;0,IF(MID(H468,1,3)="CTE","CERRADO",IF(MID(H468,1,3)="CER","CERRADO",IF(MID(F468,1,4)="REPR","REPROGRAMADO",IF(K468&lt;&gt;'PLAN SEMANAL'!$A$2,"REPROGRAMADO","ABIERTO")))),"")</f>
        <v/>
      </c>
      <c r="AI468" t="str">
        <f>IF(B468&gt;0,(SUMIFS('IW49 PLAN SEMANAL'!H:H,'IW49 PLAN SEMANAL'!A:A,'IW38 PLAN SEMANAL'!B468)),"")</f>
        <v/>
      </c>
      <c r="AJ468" t="str">
        <f t="shared" si="14"/>
        <v/>
      </c>
      <c r="AL468" t="str">
        <f t="shared" si="15"/>
        <v/>
      </c>
    </row>
    <row r="469" spans="31:38" x14ac:dyDescent="0.35">
      <c r="AE469" t="str">
        <f>IF(B469&gt;0,IF(MID(H469,1,3)="CTE","CERRADO",IF(MID(H469,1,3)="CER","CERRADO",IF(MID(F469,1,4)="REPR","REPROGRAMADO",IF(K469&lt;&gt;'PLAN SEMANAL'!$A$2,"REPROGRAMADO","ABIERTO")))),"")</f>
        <v/>
      </c>
      <c r="AI469" t="str">
        <f>IF(B469&gt;0,(SUMIFS('IW49 PLAN SEMANAL'!H:H,'IW49 PLAN SEMANAL'!A:A,'IW38 PLAN SEMANAL'!B469)),"")</f>
        <v/>
      </c>
      <c r="AJ469" t="str">
        <f t="shared" si="14"/>
        <v/>
      </c>
      <c r="AL469" t="str">
        <f t="shared" si="15"/>
        <v/>
      </c>
    </row>
    <row r="470" spans="31:38" x14ac:dyDescent="0.35">
      <c r="AE470" t="str">
        <f>IF(B470&gt;0,IF(MID(H470,1,3)="CTE","CERRADO",IF(MID(H470,1,3)="CER","CERRADO",IF(MID(F470,1,4)="REPR","REPROGRAMADO",IF(K470&lt;&gt;'PLAN SEMANAL'!$A$2,"REPROGRAMADO","ABIERTO")))),"")</f>
        <v/>
      </c>
      <c r="AI470" t="str">
        <f>IF(B470&gt;0,(SUMIFS('IW49 PLAN SEMANAL'!H:H,'IW49 PLAN SEMANAL'!A:A,'IW38 PLAN SEMANAL'!B470)),"")</f>
        <v/>
      </c>
      <c r="AJ470" t="str">
        <f t="shared" si="14"/>
        <v/>
      </c>
      <c r="AL470" t="str">
        <f t="shared" si="15"/>
        <v/>
      </c>
    </row>
    <row r="471" spans="31:38" x14ac:dyDescent="0.35">
      <c r="AE471" t="str">
        <f>IF(B471&gt;0,IF(MID(H471,1,3)="CTE","CERRADO",IF(MID(H471,1,3)="CER","CERRADO",IF(MID(F471,1,4)="REPR","REPROGRAMADO",IF(K471&lt;&gt;'PLAN SEMANAL'!$A$2,"REPROGRAMADO","ABIERTO")))),"")</f>
        <v/>
      </c>
      <c r="AI471" t="str">
        <f>IF(B471&gt;0,(SUMIFS('IW49 PLAN SEMANAL'!H:H,'IW49 PLAN SEMANAL'!A:A,'IW38 PLAN SEMANAL'!B471)),"")</f>
        <v/>
      </c>
      <c r="AJ471" t="str">
        <f t="shared" si="14"/>
        <v/>
      </c>
      <c r="AL471" t="str">
        <f t="shared" si="15"/>
        <v/>
      </c>
    </row>
    <row r="472" spans="31:38" x14ac:dyDescent="0.35">
      <c r="AE472" t="str">
        <f>IF(B472&gt;0,IF(MID(H472,1,3)="CTE","CERRADO",IF(MID(H472,1,3)="CER","CERRADO",IF(MID(F472,1,4)="REPR","REPROGRAMADO",IF(K472&lt;&gt;'PLAN SEMANAL'!$A$2,"REPROGRAMADO","ABIERTO")))),"")</f>
        <v/>
      </c>
      <c r="AI472" t="str">
        <f>IF(B472&gt;0,(SUMIFS('IW49 PLAN SEMANAL'!H:H,'IW49 PLAN SEMANAL'!A:A,'IW38 PLAN SEMANAL'!B472)),"")</f>
        <v/>
      </c>
      <c r="AJ472" t="str">
        <f t="shared" si="14"/>
        <v/>
      </c>
      <c r="AL472" t="str">
        <f t="shared" si="15"/>
        <v/>
      </c>
    </row>
    <row r="473" spans="31:38" x14ac:dyDescent="0.35">
      <c r="AE473" t="str">
        <f>IF(B473&gt;0,IF(MID(H473,1,3)="CTE","CERRADO",IF(MID(H473,1,3)="CER","CERRADO",IF(MID(F473,1,4)="REPR","REPROGRAMADO",IF(K473&lt;&gt;'PLAN SEMANAL'!$A$2,"REPROGRAMADO","ABIERTO")))),"")</f>
        <v/>
      </c>
      <c r="AI473" t="str">
        <f>IF(B473&gt;0,(SUMIFS('IW49 PLAN SEMANAL'!H:H,'IW49 PLAN SEMANAL'!A:A,'IW38 PLAN SEMANAL'!B473)),"")</f>
        <v/>
      </c>
      <c r="AJ473" t="str">
        <f t="shared" si="14"/>
        <v/>
      </c>
      <c r="AL473" t="str">
        <f t="shared" si="15"/>
        <v/>
      </c>
    </row>
    <row r="474" spans="31:38" x14ac:dyDescent="0.35">
      <c r="AE474" t="str">
        <f>IF(B474&gt;0,IF(MID(H474,1,3)="CTE","CERRADO",IF(MID(H474,1,3)="CER","CERRADO",IF(MID(F474,1,4)="REPR","REPROGRAMADO",IF(K474&lt;&gt;'PLAN SEMANAL'!$A$2,"REPROGRAMADO","ABIERTO")))),"")</f>
        <v/>
      </c>
      <c r="AI474" t="str">
        <f>IF(B474&gt;0,(SUMIFS('IW49 PLAN SEMANAL'!H:H,'IW49 PLAN SEMANAL'!A:A,'IW38 PLAN SEMANAL'!B474)),"")</f>
        <v/>
      </c>
      <c r="AJ474" t="str">
        <f t="shared" si="14"/>
        <v/>
      </c>
      <c r="AL474" t="str">
        <f t="shared" si="15"/>
        <v/>
      </c>
    </row>
    <row r="475" spans="31:38" x14ac:dyDescent="0.35">
      <c r="AE475" t="str">
        <f>IF(B475&gt;0,IF(MID(H475,1,3)="CTE","CERRADO",IF(MID(H475,1,3)="CER","CERRADO",IF(MID(F475,1,4)="REPR","REPROGRAMADO",IF(K475&lt;&gt;'PLAN SEMANAL'!$A$2,"REPROGRAMADO","ABIERTO")))),"")</f>
        <v/>
      </c>
      <c r="AI475" t="str">
        <f>IF(B475&gt;0,(SUMIFS('IW49 PLAN SEMANAL'!H:H,'IW49 PLAN SEMANAL'!A:A,'IW38 PLAN SEMANAL'!B475)),"")</f>
        <v/>
      </c>
      <c r="AJ475" t="str">
        <f t="shared" si="14"/>
        <v/>
      </c>
      <c r="AL475" t="str">
        <f t="shared" si="15"/>
        <v/>
      </c>
    </row>
    <row r="476" spans="31:38" x14ac:dyDescent="0.35">
      <c r="AE476" t="str">
        <f>IF(B476&gt;0,IF(MID(H476,1,3)="CTE","CERRADO",IF(MID(H476,1,3)="CER","CERRADO",IF(MID(F476,1,4)="REPR","REPROGRAMADO",IF(K476&lt;&gt;'PLAN SEMANAL'!$A$2,"REPROGRAMADO","ABIERTO")))),"")</f>
        <v/>
      </c>
      <c r="AI476" t="str">
        <f>IF(B476&gt;0,(SUMIFS('IW49 PLAN SEMANAL'!H:H,'IW49 PLAN SEMANAL'!A:A,'IW38 PLAN SEMANAL'!B476)),"")</f>
        <v/>
      </c>
      <c r="AJ476" t="str">
        <f t="shared" si="14"/>
        <v/>
      </c>
      <c r="AL476" t="str">
        <f t="shared" si="15"/>
        <v/>
      </c>
    </row>
    <row r="477" spans="31:38" x14ac:dyDescent="0.35">
      <c r="AE477" t="str">
        <f>IF(B477&gt;0,IF(MID(H477,1,3)="CTE","CERRADO",IF(MID(H477,1,3)="CER","CERRADO",IF(MID(F477,1,4)="REPR","REPROGRAMADO",IF(K477&lt;&gt;'PLAN SEMANAL'!$A$2,"REPROGRAMADO","ABIERTO")))),"")</f>
        <v/>
      </c>
      <c r="AI477" t="str">
        <f>IF(B477&gt;0,(SUMIFS('IW49 PLAN SEMANAL'!H:H,'IW49 PLAN SEMANAL'!A:A,'IW38 PLAN SEMANAL'!B477)),"")</f>
        <v/>
      </c>
      <c r="AJ477" t="str">
        <f t="shared" si="14"/>
        <v/>
      </c>
      <c r="AL477" t="str">
        <f t="shared" si="15"/>
        <v/>
      </c>
    </row>
    <row r="478" spans="31:38" x14ac:dyDescent="0.35">
      <c r="AE478" t="str">
        <f>IF(B478&gt;0,IF(MID(H478,1,3)="CTE","CERRADO",IF(MID(H478,1,3)="CER","CERRADO",IF(MID(F478,1,4)="REPR","REPROGRAMADO",IF(K478&lt;&gt;'PLAN SEMANAL'!$A$2,"REPROGRAMADO","ABIERTO")))),"")</f>
        <v/>
      </c>
      <c r="AI478" t="str">
        <f>IF(B478&gt;0,(SUMIFS('IW49 PLAN SEMANAL'!H:H,'IW49 PLAN SEMANAL'!A:A,'IW38 PLAN SEMANAL'!B478)),"")</f>
        <v/>
      </c>
      <c r="AJ478" t="str">
        <f t="shared" si="14"/>
        <v/>
      </c>
      <c r="AL478" t="str">
        <f t="shared" si="15"/>
        <v/>
      </c>
    </row>
    <row r="479" spans="31:38" x14ac:dyDescent="0.35">
      <c r="AE479" t="str">
        <f>IF(B479&gt;0,IF(MID(H479,1,3)="CTE","CERRADO",IF(MID(H479,1,3)="CER","CERRADO",IF(MID(F479,1,4)="REPR","REPROGRAMADO",IF(K479&lt;&gt;'PLAN SEMANAL'!$A$2,"REPROGRAMADO","ABIERTO")))),"")</f>
        <v/>
      </c>
      <c r="AI479" t="str">
        <f>IF(B479&gt;0,(SUMIFS('IW49 PLAN SEMANAL'!H:H,'IW49 PLAN SEMANAL'!A:A,'IW38 PLAN SEMANAL'!B479)),"")</f>
        <v/>
      </c>
      <c r="AJ479" t="str">
        <f t="shared" si="14"/>
        <v/>
      </c>
      <c r="AL479" t="str">
        <f t="shared" si="15"/>
        <v/>
      </c>
    </row>
    <row r="480" spans="31:38" x14ac:dyDescent="0.35">
      <c r="AE480" t="str">
        <f>IF(B480&gt;0,IF(MID(H480,1,3)="CTE","CERRADO",IF(MID(H480,1,3)="CER","CERRADO",IF(MID(F480,1,4)="REPR","REPROGRAMADO",IF(K480&lt;&gt;'PLAN SEMANAL'!$A$2,"REPROGRAMADO","ABIERTO")))),"")</f>
        <v/>
      </c>
      <c r="AI480" t="str">
        <f>IF(B480&gt;0,(SUMIFS('IW49 PLAN SEMANAL'!H:H,'IW49 PLAN SEMANAL'!A:A,'IW38 PLAN SEMANAL'!B480)),"")</f>
        <v/>
      </c>
      <c r="AJ480" t="str">
        <f t="shared" si="14"/>
        <v/>
      </c>
      <c r="AL480" t="str">
        <f t="shared" si="15"/>
        <v/>
      </c>
    </row>
    <row r="481" spans="31:38" x14ac:dyDescent="0.35">
      <c r="AE481" t="str">
        <f>IF(B481&gt;0,IF(MID(H481,1,3)="CTE","CERRADO",IF(MID(H481,1,3)="CER","CERRADO",IF(MID(F481,1,4)="REPR","REPROGRAMADO",IF(K481&lt;&gt;'PLAN SEMANAL'!$A$2,"REPROGRAMADO","ABIERTO")))),"")</f>
        <v/>
      </c>
      <c r="AI481" t="str">
        <f>IF(B481&gt;0,(SUMIFS('IW49 PLAN SEMANAL'!H:H,'IW49 PLAN SEMANAL'!A:A,'IW38 PLAN SEMANAL'!B481)),"")</f>
        <v/>
      </c>
      <c r="AJ481" t="str">
        <f t="shared" si="14"/>
        <v/>
      </c>
      <c r="AL481" t="str">
        <f t="shared" si="15"/>
        <v/>
      </c>
    </row>
    <row r="482" spans="31:38" x14ac:dyDescent="0.35">
      <c r="AE482" t="str">
        <f>IF(B482&gt;0,IF(MID(H482,1,3)="CTE","CERRADO",IF(MID(H482,1,3)="CER","CERRADO",IF(MID(F482,1,4)="REPR","REPROGRAMADO",IF(K482&lt;&gt;'PLAN SEMANAL'!$A$2,"REPROGRAMADO","ABIERTO")))),"")</f>
        <v/>
      </c>
      <c r="AI482" t="str">
        <f>IF(B482&gt;0,(SUMIFS('IW49 PLAN SEMANAL'!H:H,'IW49 PLAN SEMANAL'!A:A,'IW38 PLAN SEMANAL'!B482)),"")</f>
        <v/>
      </c>
      <c r="AJ482" t="str">
        <f t="shared" si="14"/>
        <v/>
      </c>
      <c r="AL482" t="str">
        <f t="shared" si="15"/>
        <v/>
      </c>
    </row>
    <row r="483" spans="31:38" x14ac:dyDescent="0.35">
      <c r="AE483" t="str">
        <f>IF(B483&gt;0,IF(MID(H483,1,3)="CTE","CERRADO",IF(MID(H483,1,3)="CER","CERRADO",IF(MID(F483,1,4)="REPR","REPROGRAMADO",IF(K483&lt;&gt;'PLAN SEMANAL'!$A$2,"REPROGRAMADO","ABIERTO")))),"")</f>
        <v/>
      </c>
      <c r="AI483" t="str">
        <f>IF(B483&gt;0,(SUMIFS('IW49 PLAN SEMANAL'!H:H,'IW49 PLAN SEMANAL'!A:A,'IW38 PLAN SEMANAL'!B483)),"")</f>
        <v/>
      </c>
      <c r="AJ483" t="str">
        <f t="shared" si="14"/>
        <v/>
      </c>
      <c r="AL483" t="str">
        <f t="shared" si="15"/>
        <v/>
      </c>
    </row>
    <row r="484" spans="31:38" x14ac:dyDescent="0.35">
      <c r="AE484" t="str">
        <f>IF(B484&gt;0,IF(MID(H484,1,3)="CTE","CERRADO",IF(MID(H484,1,3)="CER","CERRADO",IF(MID(F484,1,4)="REPR","REPROGRAMADO",IF(K484&lt;&gt;'PLAN SEMANAL'!$A$2,"REPROGRAMADO","ABIERTO")))),"")</f>
        <v/>
      </c>
      <c r="AI484" t="str">
        <f>IF(B484&gt;0,(SUMIFS('IW49 PLAN SEMANAL'!H:H,'IW49 PLAN SEMANAL'!A:A,'IW38 PLAN SEMANAL'!B484)),"")</f>
        <v/>
      </c>
      <c r="AJ484" t="str">
        <f t="shared" si="14"/>
        <v/>
      </c>
      <c r="AL484" t="str">
        <f t="shared" si="15"/>
        <v/>
      </c>
    </row>
    <row r="485" spans="31:38" x14ac:dyDescent="0.35">
      <c r="AE485" t="str">
        <f>IF(B485&gt;0,IF(MID(H485,1,3)="CTE","CERRADO",IF(MID(H485,1,3)="CER","CERRADO",IF(MID(F485,1,4)="REPR","REPROGRAMADO",IF(K485&lt;&gt;'PLAN SEMANAL'!$A$2,"REPROGRAMADO","ABIERTO")))),"")</f>
        <v/>
      </c>
      <c r="AI485" t="str">
        <f>IF(B485&gt;0,(SUMIFS('IW49 PLAN SEMANAL'!H:H,'IW49 PLAN SEMANAL'!A:A,'IW38 PLAN SEMANAL'!B485)),"")</f>
        <v/>
      </c>
      <c r="AJ485" t="str">
        <f t="shared" si="14"/>
        <v/>
      </c>
      <c r="AL485" t="str">
        <f t="shared" si="15"/>
        <v/>
      </c>
    </row>
    <row r="486" spans="31:38" x14ac:dyDescent="0.35">
      <c r="AE486" t="str">
        <f>IF(B486&gt;0,IF(MID(H486,1,3)="CTE","CERRADO",IF(MID(H486,1,3)="CER","CERRADO",IF(MID(F486,1,4)="REPR","REPROGRAMADO",IF(K486&lt;&gt;'PLAN SEMANAL'!$A$2,"REPROGRAMADO","ABIERTO")))),"")</f>
        <v/>
      </c>
      <c r="AI486" t="str">
        <f>IF(B486&gt;0,(SUMIFS('IW49 PLAN SEMANAL'!H:H,'IW49 PLAN SEMANAL'!A:A,'IW38 PLAN SEMANAL'!B486)),"")</f>
        <v/>
      </c>
      <c r="AJ486" t="str">
        <f t="shared" si="14"/>
        <v/>
      </c>
      <c r="AL486" t="str">
        <f t="shared" si="15"/>
        <v/>
      </c>
    </row>
    <row r="487" spans="31:38" x14ac:dyDescent="0.35">
      <c r="AE487" t="str">
        <f>IF(B487&gt;0,IF(MID(H487,1,3)="CTE","CERRADO",IF(MID(H487,1,3)="CER","CERRADO",IF(MID(F487,1,4)="REPR","REPROGRAMADO",IF(K487&lt;&gt;'PLAN SEMANAL'!$A$2,"REPROGRAMADO","ABIERTO")))),"")</f>
        <v/>
      </c>
      <c r="AI487" t="str">
        <f>IF(B487&gt;0,(SUMIFS('IW49 PLAN SEMANAL'!H:H,'IW49 PLAN SEMANAL'!A:A,'IW38 PLAN SEMANAL'!B487)),"")</f>
        <v/>
      </c>
      <c r="AJ487" t="str">
        <f t="shared" si="14"/>
        <v/>
      </c>
      <c r="AL487" t="str">
        <f t="shared" si="15"/>
        <v/>
      </c>
    </row>
    <row r="488" spans="31:38" x14ac:dyDescent="0.35">
      <c r="AE488" t="str">
        <f>IF(B488&gt;0,IF(MID(H488,1,3)="CTE","CERRADO",IF(MID(H488,1,3)="CER","CERRADO",IF(MID(F488,1,4)="REPR","REPROGRAMADO",IF(K488&lt;&gt;'PLAN SEMANAL'!$A$2,"REPROGRAMADO","ABIERTO")))),"")</f>
        <v/>
      </c>
      <c r="AI488" t="str">
        <f>IF(B488&gt;0,(SUMIFS('IW49 PLAN SEMANAL'!H:H,'IW49 PLAN SEMANAL'!A:A,'IW38 PLAN SEMANAL'!B488)),"")</f>
        <v/>
      </c>
      <c r="AJ488" t="str">
        <f t="shared" si="14"/>
        <v/>
      </c>
      <c r="AL488" t="str">
        <f t="shared" si="15"/>
        <v/>
      </c>
    </row>
    <row r="489" spans="31:38" x14ac:dyDescent="0.35">
      <c r="AE489" t="str">
        <f>IF(B489&gt;0,IF(MID(H489,1,3)="CTE","CERRADO",IF(MID(H489,1,3)="CER","CERRADO",IF(MID(F489,1,4)="REPR","REPROGRAMADO",IF(K489&lt;&gt;'PLAN SEMANAL'!$A$2,"REPROGRAMADO","ABIERTO")))),"")</f>
        <v/>
      </c>
      <c r="AI489" t="str">
        <f>IF(B489&gt;0,(SUMIFS('IW49 PLAN SEMANAL'!H:H,'IW49 PLAN SEMANAL'!A:A,'IW38 PLAN SEMANAL'!B489)),"")</f>
        <v/>
      </c>
      <c r="AJ489" t="str">
        <f t="shared" si="14"/>
        <v/>
      </c>
      <c r="AL489" t="str">
        <f t="shared" si="15"/>
        <v/>
      </c>
    </row>
    <row r="490" spans="31:38" x14ac:dyDescent="0.35">
      <c r="AE490" t="str">
        <f>IF(B490&gt;0,IF(MID(H490,1,3)="CTE","CERRADO",IF(MID(H490,1,3)="CER","CERRADO",IF(MID(F490,1,4)="REPR","REPROGRAMADO",IF(K490&lt;&gt;'PLAN SEMANAL'!$A$2,"REPROGRAMADO","ABIERTO")))),"")</f>
        <v/>
      </c>
      <c r="AI490" t="str">
        <f>IF(B490&gt;0,(SUMIFS('IW49 PLAN SEMANAL'!H:H,'IW49 PLAN SEMANAL'!A:A,'IW38 PLAN SEMANAL'!B490)),"")</f>
        <v/>
      </c>
      <c r="AJ490" t="str">
        <f t="shared" si="14"/>
        <v/>
      </c>
      <c r="AL490" t="str">
        <f t="shared" si="15"/>
        <v/>
      </c>
    </row>
    <row r="491" spans="31:38" x14ac:dyDescent="0.35">
      <c r="AE491" t="str">
        <f>IF(B491&gt;0,IF(MID(H491,1,3)="CTE","CERRADO",IF(MID(H491,1,3)="CER","CERRADO",IF(MID(F491,1,4)="REPR","REPROGRAMADO",IF(K491&lt;&gt;'PLAN SEMANAL'!$A$2,"REPROGRAMADO","ABIERTO")))),"")</f>
        <v/>
      </c>
      <c r="AI491" t="str">
        <f>IF(B491&gt;0,(SUMIFS('IW49 PLAN SEMANAL'!H:H,'IW49 PLAN SEMANAL'!A:A,'IW38 PLAN SEMANAL'!B491)),"")</f>
        <v/>
      </c>
      <c r="AJ491" t="str">
        <f t="shared" si="14"/>
        <v/>
      </c>
      <c r="AL491" t="str">
        <f t="shared" si="15"/>
        <v/>
      </c>
    </row>
    <row r="492" spans="31:38" x14ac:dyDescent="0.35">
      <c r="AE492" t="str">
        <f>IF(B492&gt;0,IF(MID(H492,1,3)="CTE","CERRADO",IF(MID(H492,1,3)="CER","CERRADO",IF(MID(F492,1,4)="REPR","REPROGRAMADO",IF(K492&lt;&gt;'PLAN SEMANAL'!$A$2,"REPROGRAMADO","ABIERTO")))),"")</f>
        <v/>
      </c>
      <c r="AI492" t="str">
        <f>IF(B492&gt;0,(SUMIFS('IW49 PLAN SEMANAL'!H:H,'IW49 PLAN SEMANAL'!A:A,'IW38 PLAN SEMANAL'!B492)),"")</f>
        <v/>
      </c>
      <c r="AJ492" t="str">
        <f t="shared" si="14"/>
        <v/>
      </c>
      <c r="AL492" t="str">
        <f t="shared" si="15"/>
        <v/>
      </c>
    </row>
    <row r="493" spans="31:38" x14ac:dyDescent="0.35">
      <c r="AE493" t="str">
        <f>IF(B493&gt;0,IF(MID(H493,1,3)="CTE","CERRADO",IF(MID(H493,1,3)="CER","CERRADO",IF(MID(F493,1,4)="REPR","REPROGRAMADO",IF(K493&lt;&gt;'PLAN SEMANAL'!$A$2,"REPROGRAMADO","ABIERTO")))),"")</f>
        <v/>
      </c>
      <c r="AI493" t="str">
        <f>IF(B493&gt;0,(SUMIFS('IW49 PLAN SEMANAL'!H:H,'IW49 PLAN SEMANAL'!A:A,'IW38 PLAN SEMANAL'!B493)),"")</f>
        <v/>
      </c>
      <c r="AJ493" t="str">
        <f t="shared" si="14"/>
        <v/>
      </c>
      <c r="AL493" t="str">
        <f t="shared" si="15"/>
        <v/>
      </c>
    </row>
    <row r="494" spans="31:38" x14ac:dyDescent="0.35">
      <c r="AE494" t="str">
        <f>IF(B494&gt;0,IF(MID(H494,1,3)="CTE","CERRADO",IF(MID(H494,1,3)="CER","CERRADO",IF(MID(F494,1,4)="REPR","REPROGRAMADO",IF(K494&lt;&gt;'PLAN SEMANAL'!$A$2,"REPROGRAMADO","ABIERTO")))),"")</f>
        <v/>
      </c>
      <c r="AI494" t="str">
        <f>IF(B494&gt;0,(SUMIFS('IW49 PLAN SEMANAL'!H:H,'IW49 PLAN SEMANAL'!A:A,'IW38 PLAN SEMANAL'!B494)),"")</f>
        <v/>
      </c>
      <c r="AJ494" t="str">
        <f t="shared" si="14"/>
        <v/>
      </c>
      <c r="AL494" t="str">
        <f t="shared" si="15"/>
        <v/>
      </c>
    </row>
    <row r="495" spans="31:38" x14ac:dyDescent="0.35">
      <c r="AE495" t="str">
        <f>IF(B495&gt;0,IF(MID(H495,1,3)="CTE","CERRADO",IF(MID(H495,1,3)="CER","CERRADO",IF(MID(F495,1,4)="REPR","REPROGRAMADO",IF(K495&lt;&gt;'PLAN SEMANAL'!$A$2,"REPROGRAMADO","ABIERTO")))),"")</f>
        <v/>
      </c>
      <c r="AI495" t="str">
        <f>IF(B495&gt;0,(SUMIFS('IW49 PLAN SEMANAL'!H:H,'IW49 PLAN SEMANAL'!A:A,'IW38 PLAN SEMANAL'!B495)),"")</f>
        <v/>
      </c>
      <c r="AJ495" t="str">
        <f t="shared" si="14"/>
        <v/>
      </c>
      <c r="AL495" t="str">
        <f t="shared" si="15"/>
        <v/>
      </c>
    </row>
    <row r="496" spans="31:38" x14ac:dyDescent="0.35">
      <c r="AE496" t="str">
        <f>IF(B496&gt;0,IF(MID(H496,1,3)="CTE","CERRADO",IF(MID(H496,1,3)="CER","CERRADO",IF(MID(F496,1,4)="REPR","REPROGRAMADO",IF(K496&lt;&gt;'PLAN SEMANAL'!$A$2,"REPROGRAMADO","ABIERTO")))),"")</f>
        <v/>
      </c>
      <c r="AI496" t="str">
        <f>IF(B496&gt;0,(SUMIFS('IW49 PLAN SEMANAL'!H:H,'IW49 PLAN SEMANAL'!A:A,'IW38 PLAN SEMANAL'!B496)),"")</f>
        <v/>
      </c>
      <c r="AJ496" t="str">
        <f t="shared" si="14"/>
        <v/>
      </c>
      <c r="AL496" t="str">
        <f t="shared" si="15"/>
        <v/>
      </c>
    </row>
    <row r="497" spans="31:38" x14ac:dyDescent="0.35">
      <c r="AE497" t="str">
        <f>IF(B497&gt;0,IF(MID(H497,1,3)="CTE","CERRADO",IF(MID(H497,1,3)="CER","CERRADO",IF(MID(F497,1,4)="REPR","REPROGRAMADO",IF(K497&lt;&gt;'PLAN SEMANAL'!$A$2,"REPROGRAMADO","ABIERTO")))),"")</f>
        <v/>
      </c>
      <c r="AI497" t="str">
        <f>IF(B497&gt;0,(SUMIFS('IW49 PLAN SEMANAL'!H:H,'IW49 PLAN SEMANAL'!A:A,'IW38 PLAN SEMANAL'!B497)),"")</f>
        <v/>
      </c>
      <c r="AJ497" t="str">
        <f t="shared" si="14"/>
        <v/>
      </c>
      <c r="AL497" t="str">
        <f t="shared" si="15"/>
        <v/>
      </c>
    </row>
    <row r="498" spans="31:38" x14ac:dyDescent="0.35">
      <c r="AE498" t="str">
        <f>IF(B498&gt;0,IF(MID(H498,1,3)="CTE","CERRADO",IF(MID(H498,1,3)="CER","CERRADO",IF(MID(F498,1,4)="REPR","REPROGRAMADO",IF(K498&lt;&gt;'PLAN SEMANAL'!$A$2,"REPROGRAMADO","ABIERTO")))),"")</f>
        <v/>
      </c>
      <c r="AI498" t="str">
        <f>IF(B498&gt;0,(SUMIFS('IW49 PLAN SEMANAL'!H:H,'IW49 PLAN SEMANAL'!A:A,'IW38 PLAN SEMANAL'!B498)),"")</f>
        <v/>
      </c>
      <c r="AJ498" t="str">
        <f t="shared" si="14"/>
        <v/>
      </c>
      <c r="AL498" t="str">
        <f t="shared" si="15"/>
        <v/>
      </c>
    </row>
    <row r="499" spans="31:38" x14ac:dyDescent="0.35">
      <c r="AE499" t="str">
        <f>IF(B499&gt;0,IF(MID(H499,1,3)="CTE","CERRADO",IF(MID(H499,1,3)="CER","CERRADO",IF(MID(F499,1,4)="REPR","REPROGRAMADO",IF(K499&lt;&gt;'PLAN SEMANAL'!$A$2,"REPROGRAMADO","ABIERTO")))),"")</f>
        <v/>
      </c>
      <c r="AI499" t="str">
        <f>IF(B499&gt;0,(SUMIFS('IW49 PLAN SEMANAL'!H:H,'IW49 PLAN SEMANAL'!A:A,'IW38 PLAN SEMANAL'!B499)),"")</f>
        <v/>
      </c>
      <c r="AJ499" t="str">
        <f t="shared" si="14"/>
        <v/>
      </c>
      <c r="AL499" t="str">
        <f t="shared" si="15"/>
        <v/>
      </c>
    </row>
    <row r="500" spans="31:38" x14ac:dyDescent="0.35">
      <c r="AE500" t="str">
        <f>IF(B500&gt;0,IF(MID(H500,1,3)="CTE","CERRADO",IF(MID(H500,1,3)="CER","CERRADO",IF(MID(F500,1,4)="REPR","REPROGRAMADO",IF(K500&lt;&gt;'PLAN SEMANAL'!$A$2,"REPROGRAMADO","ABIERTO")))),"")</f>
        <v/>
      </c>
      <c r="AI500" t="str">
        <f>IF(B500&gt;0,(SUMIFS('IW49 PLAN SEMANAL'!H:H,'IW49 PLAN SEMANAL'!A:A,'IW38 PLAN SEMANAL'!B500)),"")</f>
        <v/>
      </c>
      <c r="AJ500" t="str">
        <f t="shared" si="14"/>
        <v/>
      </c>
      <c r="AL500" t="str">
        <f t="shared" si="15"/>
        <v/>
      </c>
    </row>
    <row r="501" spans="31:38" x14ac:dyDescent="0.35">
      <c r="AE501" t="str">
        <f>IF(B501&gt;0,IF(MID(H501,1,3)="CTE","CERRADO",IF(MID(H501,1,3)="CER","CERRADO",IF(MID(F501,1,4)="REPR","REPROGRAMADO",IF(K501&lt;&gt;'PLAN SEMANAL'!$A$2,"REPROGRAMADO","ABIERTO")))),"")</f>
        <v/>
      </c>
      <c r="AI501" t="str">
        <f>IF(B501&gt;0,(SUMIFS('IW49 PLAN SEMANAL'!H:H,'IW49 PLAN SEMANAL'!A:A,'IW38 PLAN SEMANAL'!B501)),"")</f>
        <v/>
      </c>
      <c r="AJ501" t="str">
        <f t="shared" si="14"/>
        <v/>
      </c>
      <c r="AL501" t="str">
        <f t="shared" si="15"/>
        <v/>
      </c>
    </row>
    <row r="502" spans="31:38" x14ac:dyDescent="0.35">
      <c r="AE502" t="str">
        <f>IF(B502&gt;0,IF(MID(H502,1,3)="CTE","CERRADO",IF(MID(H502,1,3)="CER","CERRADO",IF(MID(F502,1,4)="REPR","REPROGRAMADO",IF(K502&lt;&gt;'PLAN SEMANAL'!$A$2,"REPROGRAMADO","ABIERTO")))),"")</f>
        <v/>
      </c>
      <c r="AI502" t="str">
        <f>IF(B502&gt;0,(SUMIFS('IW49 PLAN SEMANAL'!H:H,'IW49 PLAN SEMANAL'!A:A,'IW38 PLAN SEMANAL'!B502)),"")</f>
        <v/>
      </c>
      <c r="AJ502" t="str">
        <f t="shared" si="14"/>
        <v/>
      </c>
      <c r="AL502" t="str">
        <f t="shared" si="15"/>
        <v/>
      </c>
    </row>
    <row r="503" spans="31:38" x14ac:dyDescent="0.35">
      <c r="AE503" t="str">
        <f>IF(B503&gt;0,IF(MID(H503,1,3)="CTE","CERRADO",IF(MID(H503,1,3)="CER","CERRADO",IF(MID(F503,1,4)="REPR","REPROGRAMADO",IF(K503&lt;&gt;'PLAN SEMANAL'!$A$2,"REPROGRAMADO","ABIERTO")))),"")</f>
        <v/>
      </c>
      <c r="AI503" t="str">
        <f>IF(B503&gt;0,(SUMIFS('IW49 PLAN SEMANAL'!H:H,'IW49 PLAN SEMANAL'!A:A,'IW38 PLAN SEMANAL'!B503)),"")</f>
        <v/>
      </c>
      <c r="AJ503" t="str">
        <f t="shared" si="14"/>
        <v/>
      </c>
      <c r="AL503" t="str">
        <f t="shared" si="15"/>
        <v/>
      </c>
    </row>
    <row r="504" spans="31:38" x14ac:dyDescent="0.35">
      <c r="AE504" t="str">
        <f>IF(B504&gt;0,IF(MID(H504,1,3)="CTE","CERRADO",IF(MID(H504,1,3)="CER","CERRADO",IF(MID(F504,1,4)="REPR","REPROGRAMADO",IF(K504&lt;&gt;'PLAN SEMANAL'!$A$2,"REPROGRAMADO","ABIERTO")))),"")</f>
        <v/>
      </c>
      <c r="AI504" t="str">
        <f>IF(B504&gt;0,(SUMIFS('IW49 PLAN SEMANAL'!H:H,'IW49 PLAN SEMANAL'!A:A,'IW38 PLAN SEMANAL'!B504)),"")</f>
        <v/>
      </c>
      <c r="AJ504" t="str">
        <f t="shared" si="14"/>
        <v/>
      </c>
      <c r="AL504" t="str">
        <f t="shared" si="15"/>
        <v/>
      </c>
    </row>
    <row r="505" spans="31:38" x14ac:dyDescent="0.35">
      <c r="AE505" t="str">
        <f>IF(B505&gt;0,IF(MID(H505,1,3)="CTE","CERRADO",IF(MID(H505,1,3)="CER","CERRADO",IF(MID(F505,1,4)="REPR","REPROGRAMADO",IF(K505&lt;&gt;'PLAN SEMANAL'!$A$2,"REPROGRAMADO","ABIERTO")))),"")</f>
        <v/>
      </c>
      <c r="AI505" t="str">
        <f>IF(B505&gt;0,(SUMIFS('IW49 PLAN SEMANAL'!H:H,'IW49 PLAN SEMANAL'!A:A,'IW38 PLAN SEMANAL'!B505)),"")</f>
        <v/>
      </c>
      <c r="AJ505" t="str">
        <f t="shared" si="14"/>
        <v/>
      </c>
      <c r="AL505" t="str">
        <f t="shared" si="15"/>
        <v/>
      </c>
    </row>
    <row r="506" spans="31:38" x14ac:dyDescent="0.35">
      <c r="AE506" t="str">
        <f>IF(B506&gt;0,IF(MID(H506,1,3)="CTE","CERRADO",IF(MID(H506,1,3)="CER","CERRADO",IF(MID(F506,1,4)="REPR","REPROGRAMADO",IF(K506&lt;&gt;'PLAN SEMANAL'!$A$2,"REPROGRAMADO","ABIERTO")))),"")</f>
        <v/>
      </c>
      <c r="AI506" t="str">
        <f>IF(B506&gt;0,(SUMIFS('IW49 PLAN SEMANAL'!H:H,'IW49 PLAN SEMANAL'!A:A,'IW38 PLAN SEMANAL'!B506)),"")</f>
        <v/>
      </c>
      <c r="AJ506" t="str">
        <f t="shared" si="14"/>
        <v/>
      </c>
      <c r="AL506" t="str">
        <f t="shared" si="15"/>
        <v/>
      </c>
    </row>
    <row r="507" spans="31:38" x14ac:dyDescent="0.35">
      <c r="AE507" t="str">
        <f>IF(B507&gt;0,IF(MID(H507,1,3)="CTE","CERRADO",IF(MID(H507,1,3)="CER","CERRADO",IF(MID(F507,1,4)="REPR","REPROGRAMADO",IF(K507&lt;&gt;'PLAN SEMANAL'!$A$2,"REPROGRAMADO","ABIERTO")))),"")</f>
        <v/>
      </c>
      <c r="AI507" t="str">
        <f>IF(B507&gt;0,(SUMIFS('IW49 PLAN SEMANAL'!H:H,'IW49 PLAN SEMANAL'!A:A,'IW38 PLAN SEMANAL'!B507)),"")</f>
        <v/>
      </c>
      <c r="AJ507" t="str">
        <f t="shared" si="14"/>
        <v/>
      </c>
      <c r="AL507" t="str">
        <f t="shared" si="15"/>
        <v/>
      </c>
    </row>
    <row r="508" spans="31:38" x14ac:dyDescent="0.35">
      <c r="AE508" t="str">
        <f>IF(B508&gt;0,IF(MID(H508,1,3)="CTE","CERRADO",IF(MID(H508,1,3)="CER","CERRADO",IF(MID(F508,1,4)="REPR","REPROGRAMADO",IF(K508&lt;&gt;'PLAN SEMANAL'!$A$2,"REPROGRAMADO","ABIERTO")))),"")</f>
        <v/>
      </c>
      <c r="AI508" t="str">
        <f>IF(B508&gt;0,(SUMIFS('IW49 PLAN SEMANAL'!H:H,'IW49 PLAN SEMANAL'!A:A,'IW38 PLAN SEMANAL'!B508)),"")</f>
        <v/>
      </c>
      <c r="AJ508" t="str">
        <f t="shared" si="14"/>
        <v/>
      </c>
      <c r="AL508" t="str">
        <f t="shared" si="15"/>
        <v/>
      </c>
    </row>
    <row r="509" spans="31:38" x14ac:dyDescent="0.35">
      <c r="AE509" t="str">
        <f>IF(B509&gt;0,IF(MID(H509,1,3)="CTE","CERRADO",IF(MID(H509,1,3)="CER","CERRADO",IF(MID(F509,1,4)="REPR","REPROGRAMADO",IF(K509&lt;&gt;'PLAN SEMANAL'!$A$2,"REPROGRAMADO","ABIERTO")))),"")</f>
        <v/>
      </c>
      <c r="AI509" t="str">
        <f>IF(B509&gt;0,(SUMIFS('IW49 PLAN SEMANAL'!H:H,'IW49 PLAN SEMANAL'!A:A,'IW38 PLAN SEMANAL'!B509)),"")</f>
        <v/>
      </c>
      <c r="AJ509" t="str">
        <f t="shared" si="14"/>
        <v/>
      </c>
      <c r="AL509" t="str">
        <f t="shared" si="15"/>
        <v/>
      </c>
    </row>
    <row r="510" spans="31:38" x14ac:dyDescent="0.35">
      <c r="AE510" t="str">
        <f>IF(B510&gt;0,IF(MID(H510,1,3)="CTE","CERRADO",IF(MID(H510,1,3)="CER","CERRADO",IF(MID(F510,1,4)="REPR","REPROGRAMADO",IF(K510&lt;&gt;'PLAN SEMANAL'!$A$2,"REPROGRAMADO","ABIERTO")))),"")</f>
        <v/>
      </c>
      <c r="AI510" t="str">
        <f>IF(B510&gt;0,(SUMIFS('IW49 PLAN SEMANAL'!H:H,'IW49 PLAN SEMANAL'!A:A,'IW38 PLAN SEMANAL'!B510)),"")</f>
        <v/>
      </c>
      <c r="AJ510" t="str">
        <f t="shared" si="14"/>
        <v/>
      </c>
      <c r="AL510" t="str">
        <f t="shared" si="15"/>
        <v/>
      </c>
    </row>
    <row r="511" spans="31:38" x14ac:dyDescent="0.35">
      <c r="AE511" t="str">
        <f>IF(B511&gt;0,IF(MID(H511,1,3)="CTE","CERRADO",IF(MID(H511,1,3)="CER","CERRADO",IF(MID(F511,1,4)="REPR","REPROGRAMADO",IF(K511&lt;&gt;'PLAN SEMANAL'!$A$2,"REPROGRAMADO","ABIERTO")))),"")</f>
        <v/>
      </c>
      <c r="AI511" t="str">
        <f>IF(B511&gt;0,(SUMIFS('IW49 PLAN SEMANAL'!H:H,'IW49 PLAN SEMANAL'!A:A,'IW38 PLAN SEMANAL'!B511)),"")</f>
        <v/>
      </c>
      <c r="AJ511" t="str">
        <f t="shared" si="14"/>
        <v/>
      </c>
      <c r="AL511" t="str">
        <f t="shared" si="15"/>
        <v/>
      </c>
    </row>
    <row r="512" spans="31:38" x14ac:dyDescent="0.35">
      <c r="AE512" t="str">
        <f>IF(B512&gt;0,IF(MID(H512,1,3)="CTE","CERRADO",IF(MID(H512,1,3)="CER","CERRADO",IF(MID(F512,1,4)="REPR","REPROGRAMADO",IF(K512&lt;&gt;'PLAN SEMANAL'!$A$2,"REPROGRAMADO","ABIERTO")))),"")</f>
        <v/>
      </c>
      <c r="AI512" t="str">
        <f>IF(B512&gt;0,(SUMIFS('IW49 PLAN SEMANAL'!H:H,'IW49 PLAN SEMANAL'!A:A,'IW38 PLAN SEMANAL'!B512)),"")</f>
        <v/>
      </c>
      <c r="AJ512" t="str">
        <f t="shared" si="14"/>
        <v/>
      </c>
      <c r="AL512" t="str">
        <f t="shared" si="15"/>
        <v/>
      </c>
    </row>
    <row r="513" spans="31:38" x14ac:dyDescent="0.35">
      <c r="AE513" t="str">
        <f>IF(B513&gt;0,IF(MID(H513,1,3)="CTE","CERRADO",IF(MID(H513,1,3)="CER","CERRADO",IF(MID(F513,1,4)="REPR","REPROGRAMADO",IF(K513&lt;&gt;'PLAN SEMANAL'!$A$2,"REPROGRAMADO","ABIERTO")))),"")</f>
        <v/>
      </c>
      <c r="AI513" t="str">
        <f>IF(B513&gt;0,(SUMIFS('IW49 PLAN SEMANAL'!H:H,'IW49 PLAN SEMANAL'!A:A,'IW38 PLAN SEMANAL'!B513)),"")</f>
        <v/>
      </c>
      <c r="AJ513" t="str">
        <f t="shared" si="14"/>
        <v/>
      </c>
      <c r="AL513" t="str">
        <f t="shared" si="15"/>
        <v/>
      </c>
    </row>
    <row r="514" spans="31:38" x14ac:dyDescent="0.35">
      <c r="AE514" t="str">
        <f>IF(B514&gt;0,IF(MID(H514,1,3)="CTE","CERRADO",IF(MID(H514,1,3)="CER","CERRADO",IF(MID(F514,1,4)="REPR","REPROGRAMADO",IF(K514&lt;&gt;'PLAN SEMANAL'!$A$2,"REPROGRAMADO","ABIERTO")))),"")</f>
        <v/>
      </c>
      <c r="AI514" t="str">
        <f>IF(B514&gt;0,(SUMIFS('IW49 PLAN SEMANAL'!H:H,'IW49 PLAN SEMANAL'!A:A,'IW38 PLAN SEMANAL'!B514)),"")</f>
        <v/>
      </c>
      <c r="AJ514" t="str">
        <f t="shared" ref="AJ514:AJ577" si="16">IF(B514&gt;0,(IF(MID(D514,1,3)="CO_","Componente",(IF(MID(D514,1,3)="CC_","Componente",(IF(MID(D514,1,2)="BL","Backlog","")))))),"")</f>
        <v/>
      </c>
      <c r="AL514" t="str">
        <f t="shared" ref="AL514:AL577" si="17">IF(B514&gt;0,IF(AE514="REPROGRAMADO",(IF(G514&lt;1,"Sin detalle",G514)),""),"")</f>
        <v/>
      </c>
    </row>
    <row r="515" spans="31:38" x14ac:dyDescent="0.35">
      <c r="AE515" t="str">
        <f>IF(B515&gt;0,IF(MID(H515,1,3)="CTE","CERRADO",IF(MID(H515,1,3)="CER","CERRADO",IF(MID(F515,1,4)="REPR","REPROGRAMADO",IF(K515&lt;&gt;'PLAN SEMANAL'!$A$2,"REPROGRAMADO","ABIERTO")))),"")</f>
        <v/>
      </c>
      <c r="AI515" t="str">
        <f>IF(B515&gt;0,(SUMIFS('IW49 PLAN SEMANAL'!H:H,'IW49 PLAN SEMANAL'!A:A,'IW38 PLAN SEMANAL'!B515)),"")</f>
        <v/>
      </c>
      <c r="AJ515" t="str">
        <f t="shared" si="16"/>
        <v/>
      </c>
      <c r="AL515" t="str">
        <f t="shared" si="17"/>
        <v/>
      </c>
    </row>
    <row r="516" spans="31:38" x14ac:dyDescent="0.35">
      <c r="AE516" t="str">
        <f>IF(B516&gt;0,IF(MID(H516,1,3)="CTE","CERRADO",IF(MID(H516,1,3)="CER","CERRADO",IF(MID(F516,1,4)="REPR","REPROGRAMADO",IF(K516&lt;&gt;'PLAN SEMANAL'!$A$2,"REPROGRAMADO","ABIERTO")))),"")</f>
        <v/>
      </c>
      <c r="AI516" t="str">
        <f>IF(B516&gt;0,(SUMIFS('IW49 PLAN SEMANAL'!H:H,'IW49 PLAN SEMANAL'!A:A,'IW38 PLAN SEMANAL'!B516)),"")</f>
        <v/>
      </c>
      <c r="AJ516" t="str">
        <f t="shared" si="16"/>
        <v/>
      </c>
      <c r="AL516" t="str">
        <f t="shared" si="17"/>
        <v/>
      </c>
    </row>
    <row r="517" spans="31:38" x14ac:dyDescent="0.35">
      <c r="AE517" t="str">
        <f>IF(B517&gt;0,IF(MID(H517,1,3)="CTE","CERRADO",IF(MID(H517,1,3)="CER","CERRADO",IF(MID(F517,1,4)="REPR","REPROGRAMADO",IF(K517&lt;&gt;'PLAN SEMANAL'!$A$2,"REPROGRAMADO","ABIERTO")))),"")</f>
        <v/>
      </c>
      <c r="AI517" t="str">
        <f>IF(B517&gt;0,(SUMIFS('IW49 PLAN SEMANAL'!H:H,'IW49 PLAN SEMANAL'!A:A,'IW38 PLAN SEMANAL'!B517)),"")</f>
        <v/>
      </c>
      <c r="AJ517" t="str">
        <f t="shared" si="16"/>
        <v/>
      </c>
      <c r="AL517" t="str">
        <f t="shared" si="17"/>
        <v/>
      </c>
    </row>
    <row r="518" spans="31:38" x14ac:dyDescent="0.35">
      <c r="AE518" t="str">
        <f>IF(B518&gt;0,IF(MID(H518,1,3)="CTE","CERRADO",IF(MID(H518,1,3)="CER","CERRADO",IF(MID(F518,1,4)="REPR","REPROGRAMADO",IF(K518&lt;&gt;'PLAN SEMANAL'!$A$2,"REPROGRAMADO","ABIERTO")))),"")</f>
        <v/>
      </c>
      <c r="AI518" t="str">
        <f>IF(B518&gt;0,(SUMIFS('IW49 PLAN SEMANAL'!H:H,'IW49 PLAN SEMANAL'!A:A,'IW38 PLAN SEMANAL'!B518)),"")</f>
        <v/>
      </c>
      <c r="AJ518" t="str">
        <f t="shared" si="16"/>
        <v/>
      </c>
      <c r="AL518" t="str">
        <f t="shared" si="17"/>
        <v/>
      </c>
    </row>
    <row r="519" spans="31:38" x14ac:dyDescent="0.35">
      <c r="AE519" t="str">
        <f>IF(B519&gt;0,IF(MID(H519,1,3)="CTE","CERRADO",IF(MID(H519,1,3)="CER","CERRADO",IF(MID(F519,1,4)="REPR","REPROGRAMADO",IF(K519&lt;&gt;'PLAN SEMANAL'!$A$2,"REPROGRAMADO","ABIERTO")))),"")</f>
        <v/>
      </c>
      <c r="AI519" t="str">
        <f>IF(B519&gt;0,(SUMIFS('IW49 PLAN SEMANAL'!H:H,'IW49 PLAN SEMANAL'!A:A,'IW38 PLAN SEMANAL'!B519)),"")</f>
        <v/>
      </c>
      <c r="AJ519" t="str">
        <f t="shared" si="16"/>
        <v/>
      </c>
      <c r="AL519" t="str">
        <f t="shared" si="17"/>
        <v/>
      </c>
    </row>
    <row r="520" spans="31:38" x14ac:dyDescent="0.35">
      <c r="AE520" t="str">
        <f>IF(B520&gt;0,IF(MID(H520,1,3)="CTE","CERRADO",IF(MID(H520,1,3)="CER","CERRADO",IF(MID(F520,1,4)="REPR","REPROGRAMADO",IF(K520&lt;&gt;'PLAN SEMANAL'!$A$2,"REPROGRAMADO","ABIERTO")))),"")</f>
        <v/>
      </c>
      <c r="AI520" t="str">
        <f>IF(B520&gt;0,(SUMIFS('IW49 PLAN SEMANAL'!H:H,'IW49 PLAN SEMANAL'!A:A,'IW38 PLAN SEMANAL'!B520)),"")</f>
        <v/>
      </c>
      <c r="AJ520" t="str">
        <f t="shared" si="16"/>
        <v/>
      </c>
      <c r="AL520" t="str">
        <f t="shared" si="17"/>
        <v/>
      </c>
    </row>
    <row r="521" spans="31:38" x14ac:dyDescent="0.35">
      <c r="AE521" t="str">
        <f>IF(B521&gt;0,IF(MID(H521,1,3)="CTE","CERRADO",IF(MID(H521,1,3)="CER","CERRADO",IF(MID(F521,1,4)="REPR","REPROGRAMADO",IF(K521&lt;&gt;'PLAN SEMANAL'!$A$2,"REPROGRAMADO","ABIERTO")))),"")</f>
        <v/>
      </c>
      <c r="AI521" t="str">
        <f>IF(B521&gt;0,(SUMIFS('IW49 PLAN SEMANAL'!H:H,'IW49 PLAN SEMANAL'!A:A,'IW38 PLAN SEMANAL'!B521)),"")</f>
        <v/>
      </c>
      <c r="AJ521" t="str">
        <f t="shared" si="16"/>
        <v/>
      </c>
      <c r="AL521" t="str">
        <f t="shared" si="17"/>
        <v/>
      </c>
    </row>
    <row r="522" spans="31:38" x14ac:dyDescent="0.35">
      <c r="AE522" t="str">
        <f>IF(B522&gt;0,IF(MID(H522,1,3)="CTE","CERRADO",IF(MID(H522,1,3)="CER","CERRADO",IF(MID(F522,1,4)="REPR","REPROGRAMADO",IF(K522&lt;&gt;'PLAN SEMANAL'!$A$2,"REPROGRAMADO","ABIERTO")))),"")</f>
        <v/>
      </c>
      <c r="AI522" t="str">
        <f>IF(B522&gt;0,(SUMIFS('IW49 PLAN SEMANAL'!H:H,'IW49 PLAN SEMANAL'!A:A,'IW38 PLAN SEMANAL'!B522)),"")</f>
        <v/>
      </c>
      <c r="AJ522" t="str">
        <f t="shared" si="16"/>
        <v/>
      </c>
      <c r="AL522" t="str">
        <f t="shared" si="17"/>
        <v/>
      </c>
    </row>
    <row r="523" spans="31:38" x14ac:dyDescent="0.35">
      <c r="AE523" t="str">
        <f>IF(B523&gt;0,IF(MID(H523,1,3)="CTE","CERRADO",IF(MID(H523,1,3)="CER","CERRADO",IF(MID(F523,1,4)="REPR","REPROGRAMADO",IF(K523&lt;&gt;'PLAN SEMANAL'!$A$2,"REPROGRAMADO","ABIERTO")))),"")</f>
        <v/>
      </c>
      <c r="AI523" t="str">
        <f>IF(B523&gt;0,(SUMIFS('IW49 PLAN SEMANAL'!H:H,'IW49 PLAN SEMANAL'!A:A,'IW38 PLAN SEMANAL'!B523)),"")</f>
        <v/>
      </c>
      <c r="AJ523" t="str">
        <f t="shared" si="16"/>
        <v/>
      </c>
      <c r="AL523" t="str">
        <f t="shared" si="17"/>
        <v/>
      </c>
    </row>
    <row r="524" spans="31:38" x14ac:dyDescent="0.35">
      <c r="AE524" t="str">
        <f>IF(B524&gt;0,IF(MID(H524,1,3)="CTE","CERRADO",IF(MID(H524,1,3)="CER","CERRADO",IF(MID(F524,1,4)="REPR","REPROGRAMADO",IF(K524&lt;&gt;'PLAN SEMANAL'!$A$2,"REPROGRAMADO","ABIERTO")))),"")</f>
        <v/>
      </c>
      <c r="AI524" t="str">
        <f>IF(B524&gt;0,(SUMIFS('IW49 PLAN SEMANAL'!H:H,'IW49 PLAN SEMANAL'!A:A,'IW38 PLAN SEMANAL'!B524)),"")</f>
        <v/>
      </c>
      <c r="AJ524" t="str">
        <f t="shared" si="16"/>
        <v/>
      </c>
      <c r="AL524" t="str">
        <f t="shared" si="17"/>
        <v/>
      </c>
    </row>
    <row r="525" spans="31:38" x14ac:dyDescent="0.35">
      <c r="AE525" t="str">
        <f>IF(B525&gt;0,IF(MID(H525,1,3)="CTE","CERRADO",IF(MID(H525,1,3)="CER","CERRADO",IF(MID(F525,1,4)="REPR","REPROGRAMADO",IF(K525&lt;&gt;'PLAN SEMANAL'!$A$2,"REPROGRAMADO","ABIERTO")))),"")</f>
        <v/>
      </c>
      <c r="AI525" t="str">
        <f>IF(B525&gt;0,(SUMIFS('IW49 PLAN SEMANAL'!H:H,'IW49 PLAN SEMANAL'!A:A,'IW38 PLAN SEMANAL'!B525)),"")</f>
        <v/>
      </c>
      <c r="AJ525" t="str">
        <f t="shared" si="16"/>
        <v/>
      </c>
      <c r="AL525" t="str">
        <f t="shared" si="17"/>
        <v/>
      </c>
    </row>
    <row r="526" spans="31:38" x14ac:dyDescent="0.35">
      <c r="AE526" t="str">
        <f>IF(B526&gt;0,IF(MID(H526,1,3)="CTE","CERRADO",IF(MID(H526,1,3)="CER","CERRADO",IF(MID(F526,1,4)="REPR","REPROGRAMADO",IF(K526&lt;&gt;'PLAN SEMANAL'!$A$2,"REPROGRAMADO","ABIERTO")))),"")</f>
        <v/>
      </c>
      <c r="AI526" t="str">
        <f>IF(B526&gt;0,(SUMIFS('IW49 PLAN SEMANAL'!H:H,'IW49 PLAN SEMANAL'!A:A,'IW38 PLAN SEMANAL'!B526)),"")</f>
        <v/>
      </c>
      <c r="AJ526" t="str">
        <f t="shared" si="16"/>
        <v/>
      </c>
      <c r="AL526" t="str">
        <f t="shared" si="17"/>
        <v/>
      </c>
    </row>
    <row r="527" spans="31:38" x14ac:dyDescent="0.35">
      <c r="AE527" t="str">
        <f>IF(B527&gt;0,IF(MID(H527,1,3)="CTE","CERRADO",IF(MID(H527,1,3)="CER","CERRADO",IF(MID(F527,1,4)="REPR","REPROGRAMADO",IF(K527&lt;&gt;'PLAN SEMANAL'!$A$2,"REPROGRAMADO","ABIERTO")))),"")</f>
        <v/>
      </c>
      <c r="AI527" t="str">
        <f>IF(B527&gt;0,(SUMIFS('IW49 PLAN SEMANAL'!H:H,'IW49 PLAN SEMANAL'!A:A,'IW38 PLAN SEMANAL'!B527)),"")</f>
        <v/>
      </c>
      <c r="AJ527" t="str">
        <f t="shared" si="16"/>
        <v/>
      </c>
      <c r="AL527" t="str">
        <f t="shared" si="17"/>
        <v/>
      </c>
    </row>
    <row r="528" spans="31:38" x14ac:dyDescent="0.35">
      <c r="AE528" t="str">
        <f>IF(B528&gt;0,IF(MID(H528,1,3)="CTE","CERRADO",IF(MID(H528,1,3)="CER","CERRADO",IF(MID(F528,1,4)="REPR","REPROGRAMADO",IF(K528&lt;&gt;'PLAN SEMANAL'!$A$2,"REPROGRAMADO","ABIERTO")))),"")</f>
        <v/>
      </c>
      <c r="AI528" t="str">
        <f>IF(B528&gt;0,(SUMIFS('IW49 PLAN SEMANAL'!H:H,'IW49 PLAN SEMANAL'!A:A,'IW38 PLAN SEMANAL'!B528)),"")</f>
        <v/>
      </c>
      <c r="AJ528" t="str">
        <f t="shared" si="16"/>
        <v/>
      </c>
      <c r="AL528" t="str">
        <f t="shared" si="17"/>
        <v/>
      </c>
    </row>
    <row r="529" spans="31:38" x14ac:dyDescent="0.35">
      <c r="AE529" t="str">
        <f>IF(B529&gt;0,IF(MID(H529,1,3)="CTE","CERRADO",IF(MID(H529,1,3)="CER","CERRADO",IF(MID(F529,1,4)="REPR","REPROGRAMADO",IF(K529&lt;&gt;'PLAN SEMANAL'!$A$2,"REPROGRAMADO","ABIERTO")))),"")</f>
        <v/>
      </c>
      <c r="AI529" t="str">
        <f>IF(B529&gt;0,(SUMIFS('IW49 PLAN SEMANAL'!H:H,'IW49 PLAN SEMANAL'!A:A,'IW38 PLAN SEMANAL'!B529)),"")</f>
        <v/>
      </c>
      <c r="AJ529" t="str">
        <f t="shared" si="16"/>
        <v/>
      </c>
      <c r="AL529" t="str">
        <f t="shared" si="17"/>
        <v/>
      </c>
    </row>
    <row r="530" spans="31:38" x14ac:dyDescent="0.35">
      <c r="AE530" t="str">
        <f>IF(B530&gt;0,IF(MID(H530,1,3)="CTE","CERRADO",IF(MID(H530,1,3)="CER","CERRADO",IF(MID(F530,1,4)="REPR","REPROGRAMADO",IF(K530&lt;&gt;'PLAN SEMANAL'!$A$2,"REPROGRAMADO","ABIERTO")))),"")</f>
        <v/>
      </c>
      <c r="AI530" t="str">
        <f>IF(B530&gt;0,(SUMIFS('IW49 PLAN SEMANAL'!H:H,'IW49 PLAN SEMANAL'!A:A,'IW38 PLAN SEMANAL'!B530)),"")</f>
        <v/>
      </c>
      <c r="AJ530" t="str">
        <f t="shared" si="16"/>
        <v/>
      </c>
      <c r="AL530" t="str">
        <f t="shared" si="17"/>
        <v/>
      </c>
    </row>
    <row r="531" spans="31:38" x14ac:dyDescent="0.35">
      <c r="AE531" t="str">
        <f>IF(B531&gt;0,IF(MID(H531,1,3)="CTE","CERRADO",IF(MID(H531,1,3)="CER","CERRADO",IF(MID(F531,1,4)="REPR","REPROGRAMADO",IF(K531&lt;&gt;'PLAN SEMANAL'!$A$2,"REPROGRAMADO","ABIERTO")))),"")</f>
        <v/>
      </c>
      <c r="AI531" t="str">
        <f>IF(B531&gt;0,(SUMIFS('IW49 PLAN SEMANAL'!H:H,'IW49 PLAN SEMANAL'!A:A,'IW38 PLAN SEMANAL'!B531)),"")</f>
        <v/>
      </c>
      <c r="AJ531" t="str">
        <f t="shared" si="16"/>
        <v/>
      </c>
      <c r="AL531" t="str">
        <f t="shared" si="17"/>
        <v/>
      </c>
    </row>
    <row r="532" spans="31:38" x14ac:dyDescent="0.35">
      <c r="AE532" t="str">
        <f>IF(B532&gt;0,IF(MID(H532,1,3)="CTE","CERRADO",IF(MID(H532,1,3)="CER","CERRADO",IF(MID(F532,1,4)="REPR","REPROGRAMADO",IF(K532&lt;&gt;'PLAN SEMANAL'!$A$2,"REPROGRAMADO","ABIERTO")))),"")</f>
        <v/>
      </c>
      <c r="AI532" t="str">
        <f>IF(B532&gt;0,(SUMIFS('IW49 PLAN SEMANAL'!H:H,'IW49 PLAN SEMANAL'!A:A,'IW38 PLAN SEMANAL'!B532)),"")</f>
        <v/>
      </c>
      <c r="AJ532" t="str">
        <f t="shared" si="16"/>
        <v/>
      </c>
      <c r="AL532" t="str">
        <f t="shared" si="17"/>
        <v/>
      </c>
    </row>
    <row r="533" spans="31:38" x14ac:dyDescent="0.35">
      <c r="AE533" t="str">
        <f>IF(B533&gt;0,IF(MID(H533,1,3)="CTE","CERRADO",IF(MID(H533,1,3)="CER","CERRADO",IF(MID(F533,1,4)="REPR","REPROGRAMADO",IF(K533&lt;&gt;'PLAN SEMANAL'!$A$2,"REPROGRAMADO","ABIERTO")))),"")</f>
        <v/>
      </c>
      <c r="AI533" t="str">
        <f>IF(B533&gt;0,(SUMIFS('IW49 PLAN SEMANAL'!H:H,'IW49 PLAN SEMANAL'!A:A,'IW38 PLAN SEMANAL'!B533)),"")</f>
        <v/>
      </c>
      <c r="AJ533" t="str">
        <f t="shared" si="16"/>
        <v/>
      </c>
      <c r="AL533" t="str">
        <f t="shared" si="17"/>
        <v/>
      </c>
    </row>
    <row r="534" spans="31:38" x14ac:dyDescent="0.35">
      <c r="AE534" t="str">
        <f>IF(B534&gt;0,IF(MID(H534,1,3)="CTE","CERRADO",IF(MID(H534,1,3)="CER","CERRADO",IF(MID(F534,1,4)="REPR","REPROGRAMADO",IF(K534&lt;&gt;'PLAN SEMANAL'!$A$2,"REPROGRAMADO","ABIERTO")))),"")</f>
        <v/>
      </c>
      <c r="AI534" t="str">
        <f>IF(B534&gt;0,(SUMIFS('IW49 PLAN SEMANAL'!H:H,'IW49 PLAN SEMANAL'!A:A,'IW38 PLAN SEMANAL'!B534)),"")</f>
        <v/>
      </c>
      <c r="AJ534" t="str">
        <f t="shared" si="16"/>
        <v/>
      </c>
      <c r="AL534" t="str">
        <f t="shared" si="17"/>
        <v/>
      </c>
    </row>
    <row r="535" spans="31:38" x14ac:dyDescent="0.35">
      <c r="AE535" t="str">
        <f>IF(B535&gt;0,IF(MID(H535,1,3)="CTE","CERRADO",IF(MID(H535,1,3)="CER","CERRADO",IF(MID(F535,1,4)="REPR","REPROGRAMADO",IF(K535&lt;&gt;'PLAN SEMANAL'!$A$2,"REPROGRAMADO","ABIERTO")))),"")</f>
        <v/>
      </c>
      <c r="AI535" t="str">
        <f>IF(B535&gt;0,(SUMIFS('IW49 PLAN SEMANAL'!H:H,'IW49 PLAN SEMANAL'!A:A,'IW38 PLAN SEMANAL'!B535)),"")</f>
        <v/>
      </c>
      <c r="AJ535" t="str">
        <f t="shared" si="16"/>
        <v/>
      </c>
      <c r="AL535" t="str">
        <f t="shared" si="17"/>
        <v/>
      </c>
    </row>
    <row r="536" spans="31:38" x14ac:dyDescent="0.35">
      <c r="AE536" t="str">
        <f>IF(B536&gt;0,IF(MID(H536,1,3)="CTE","CERRADO",IF(MID(H536,1,3)="CER","CERRADO",IF(MID(F536,1,4)="REPR","REPROGRAMADO",IF(K536&lt;&gt;'PLAN SEMANAL'!$A$2,"REPROGRAMADO","ABIERTO")))),"")</f>
        <v/>
      </c>
      <c r="AI536" t="str">
        <f>IF(B536&gt;0,(SUMIFS('IW49 PLAN SEMANAL'!H:H,'IW49 PLAN SEMANAL'!A:A,'IW38 PLAN SEMANAL'!B536)),"")</f>
        <v/>
      </c>
      <c r="AJ536" t="str">
        <f t="shared" si="16"/>
        <v/>
      </c>
      <c r="AL536" t="str">
        <f t="shared" si="17"/>
        <v/>
      </c>
    </row>
    <row r="537" spans="31:38" x14ac:dyDescent="0.35">
      <c r="AE537" t="str">
        <f>IF(B537&gt;0,IF(MID(H537,1,3)="CTE","CERRADO",IF(MID(H537,1,3)="CER","CERRADO",IF(MID(F537,1,4)="REPR","REPROGRAMADO",IF(K537&lt;&gt;'PLAN SEMANAL'!$A$2,"REPROGRAMADO","ABIERTO")))),"")</f>
        <v/>
      </c>
      <c r="AI537" t="str">
        <f>IF(B537&gt;0,(SUMIFS('IW49 PLAN SEMANAL'!H:H,'IW49 PLAN SEMANAL'!A:A,'IW38 PLAN SEMANAL'!B537)),"")</f>
        <v/>
      </c>
      <c r="AJ537" t="str">
        <f t="shared" si="16"/>
        <v/>
      </c>
      <c r="AL537" t="str">
        <f t="shared" si="17"/>
        <v/>
      </c>
    </row>
    <row r="538" spans="31:38" x14ac:dyDescent="0.35">
      <c r="AE538" t="str">
        <f>IF(B538&gt;0,IF(MID(H538,1,3)="CTE","CERRADO",IF(MID(H538,1,3)="CER","CERRADO",IF(MID(F538,1,4)="REPR","REPROGRAMADO",IF(K538&lt;&gt;'PLAN SEMANAL'!$A$2,"REPROGRAMADO","ABIERTO")))),"")</f>
        <v/>
      </c>
      <c r="AI538" t="str">
        <f>IF(B538&gt;0,(SUMIFS('IW49 PLAN SEMANAL'!H:H,'IW49 PLAN SEMANAL'!A:A,'IW38 PLAN SEMANAL'!B538)),"")</f>
        <v/>
      </c>
      <c r="AJ538" t="str">
        <f t="shared" si="16"/>
        <v/>
      </c>
      <c r="AL538" t="str">
        <f t="shared" si="17"/>
        <v/>
      </c>
    </row>
    <row r="539" spans="31:38" x14ac:dyDescent="0.35">
      <c r="AE539" t="str">
        <f>IF(B539&gt;0,IF(MID(H539,1,3)="CTE","CERRADO",IF(MID(H539,1,3)="CER","CERRADO",IF(MID(F539,1,4)="REPR","REPROGRAMADO",IF(K539&lt;&gt;'PLAN SEMANAL'!$A$2,"REPROGRAMADO","ABIERTO")))),"")</f>
        <v/>
      </c>
      <c r="AI539" t="str">
        <f>IF(B539&gt;0,(SUMIFS('IW49 PLAN SEMANAL'!H:H,'IW49 PLAN SEMANAL'!A:A,'IW38 PLAN SEMANAL'!B539)),"")</f>
        <v/>
      </c>
      <c r="AJ539" t="str">
        <f t="shared" si="16"/>
        <v/>
      </c>
      <c r="AL539" t="str">
        <f t="shared" si="17"/>
        <v/>
      </c>
    </row>
    <row r="540" spans="31:38" x14ac:dyDescent="0.35">
      <c r="AE540" t="str">
        <f>IF(B540&gt;0,IF(MID(H540,1,3)="CTE","CERRADO",IF(MID(H540,1,3)="CER","CERRADO",IF(MID(F540,1,4)="REPR","REPROGRAMADO",IF(K540&lt;&gt;'PLAN SEMANAL'!$A$2,"REPROGRAMADO","ABIERTO")))),"")</f>
        <v/>
      </c>
      <c r="AI540" t="str">
        <f>IF(B540&gt;0,(SUMIFS('IW49 PLAN SEMANAL'!H:H,'IW49 PLAN SEMANAL'!A:A,'IW38 PLAN SEMANAL'!B540)),"")</f>
        <v/>
      </c>
      <c r="AJ540" t="str">
        <f t="shared" si="16"/>
        <v/>
      </c>
      <c r="AL540" t="str">
        <f t="shared" si="17"/>
        <v/>
      </c>
    </row>
    <row r="541" spans="31:38" x14ac:dyDescent="0.35">
      <c r="AE541" t="str">
        <f>IF(B541&gt;0,IF(MID(H541,1,3)="CTE","CERRADO",IF(MID(H541,1,3)="CER","CERRADO",IF(MID(F541,1,4)="REPR","REPROGRAMADO",IF(K541&lt;&gt;'PLAN SEMANAL'!$A$2,"REPROGRAMADO","ABIERTO")))),"")</f>
        <v/>
      </c>
      <c r="AI541" t="str">
        <f>IF(B541&gt;0,(SUMIFS('IW49 PLAN SEMANAL'!H:H,'IW49 PLAN SEMANAL'!A:A,'IW38 PLAN SEMANAL'!B541)),"")</f>
        <v/>
      </c>
      <c r="AJ541" t="str">
        <f t="shared" si="16"/>
        <v/>
      </c>
      <c r="AL541" t="str">
        <f t="shared" si="17"/>
        <v/>
      </c>
    </row>
    <row r="542" spans="31:38" x14ac:dyDescent="0.35">
      <c r="AE542" t="str">
        <f>IF(B542&gt;0,IF(MID(H542,1,3)="CTE","CERRADO",IF(MID(H542,1,3)="CER","CERRADO",IF(MID(F542,1,4)="REPR","REPROGRAMADO",IF(K542&lt;&gt;'PLAN SEMANAL'!$A$2,"REPROGRAMADO","ABIERTO")))),"")</f>
        <v/>
      </c>
      <c r="AI542" t="str">
        <f>IF(B542&gt;0,(SUMIFS('IW49 PLAN SEMANAL'!H:H,'IW49 PLAN SEMANAL'!A:A,'IW38 PLAN SEMANAL'!B542)),"")</f>
        <v/>
      </c>
      <c r="AJ542" t="str">
        <f t="shared" si="16"/>
        <v/>
      </c>
      <c r="AL542" t="str">
        <f t="shared" si="17"/>
        <v/>
      </c>
    </row>
    <row r="543" spans="31:38" x14ac:dyDescent="0.35">
      <c r="AE543" t="str">
        <f>IF(B543&gt;0,IF(MID(H543,1,3)="CTE","CERRADO",IF(MID(H543,1,3)="CER","CERRADO",IF(MID(F543,1,4)="REPR","REPROGRAMADO",IF(K543&lt;&gt;'PLAN SEMANAL'!$A$2,"REPROGRAMADO","ABIERTO")))),"")</f>
        <v/>
      </c>
      <c r="AI543" t="str">
        <f>IF(B543&gt;0,(SUMIFS('IW49 PLAN SEMANAL'!H:H,'IW49 PLAN SEMANAL'!A:A,'IW38 PLAN SEMANAL'!B543)),"")</f>
        <v/>
      </c>
      <c r="AJ543" t="str">
        <f t="shared" si="16"/>
        <v/>
      </c>
      <c r="AL543" t="str">
        <f t="shared" si="17"/>
        <v/>
      </c>
    </row>
    <row r="544" spans="31:38" x14ac:dyDescent="0.35">
      <c r="AE544" t="str">
        <f>IF(B544&gt;0,IF(MID(H544,1,3)="CTE","CERRADO",IF(MID(H544,1,3)="CER","CERRADO",IF(MID(F544,1,4)="REPR","REPROGRAMADO",IF(K544&lt;&gt;'PLAN SEMANAL'!$A$2,"REPROGRAMADO","ABIERTO")))),"")</f>
        <v/>
      </c>
      <c r="AI544" t="str">
        <f>IF(B544&gt;0,(SUMIFS('IW49 PLAN SEMANAL'!H:H,'IW49 PLAN SEMANAL'!A:A,'IW38 PLAN SEMANAL'!B544)),"")</f>
        <v/>
      </c>
      <c r="AJ544" t="str">
        <f t="shared" si="16"/>
        <v/>
      </c>
      <c r="AL544" t="str">
        <f t="shared" si="17"/>
        <v/>
      </c>
    </row>
    <row r="545" spans="31:38" x14ac:dyDescent="0.35">
      <c r="AE545" t="str">
        <f>IF(B545&gt;0,IF(MID(H545,1,3)="CTE","CERRADO",IF(MID(H545,1,3)="CER","CERRADO",IF(MID(F545,1,4)="REPR","REPROGRAMADO",IF(K545&lt;&gt;'PLAN SEMANAL'!$A$2,"REPROGRAMADO","ABIERTO")))),"")</f>
        <v/>
      </c>
      <c r="AI545" t="str">
        <f>IF(B545&gt;0,(SUMIFS('IW49 PLAN SEMANAL'!H:H,'IW49 PLAN SEMANAL'!A:A,'IW38 PLAN SEMANAL'!B545)),"")</f>
        <v/>
      </c>
      <c r="AJ545" t="str">
        <f t="shared" si="16"/>
        <v/>
      </c>
      <c r="AL545" t="str">
        <f t="shared" si="17"/>
        <v/>
      </c>
    </row>
    <row r="546" spans="31:38" x14ac:dyDescent="0.35">
      <c r="AE546" t="str">
        <f>IF(B546&gt;0,IF(MID(H546,1,3)="CTE","CERRADO",IF(MID(H546,1,3)="CER","CERRADO",IF(MID(F546,1,4)="REPR","REPROGRAMADO",IF(K546&lt;&gt;'PLAN SEMANAL'!$A$2,"REPROGRAMADO","ABIERTO")))),"")</f>
        <v/>
      </c>
      <c r="AI546" t="str">
        <f>IF(B546&gt;0,(SUMIFS('IW49 PLAN SEMANAL'!H:H,'IW49 PLAN SEMANAL'!A:A,'IW38 PLAN SEMANAL'!B546)),"")</f>
        <v/>
      </c>
      <c r="AJ546" t="str">
        <f t="shared" si="16"/>
        <v/>
      </c>
      <c r="AL546" t="str">
        <f t="shared" si="17"/>
        <v/>
      </c>
    </row>
    <row r="547" spans="31:38" x14ac:dyDescent="0.35">
      <c r="AE547" t="str">
        <f>IF(B547&gt;0,IF(MID(H547,1,3)="CTE","CERRADO",IF(MID(H547,1,3)="CER","CERRADO",IF(MID(F547,1,4)="REPR","REPROGRAMADO",IF(K547&lt;&gt;'PLAN SEMANAL'!$A$2,"REPROGRAMADO","ABIERTO")))),"")</f>
        <v/>
      </c>
      <c r="AI547" t="str">
        <f>IF(B547&gt;0,(SUMIFS('IW49 PLAN SEMANAL'!H:H,'IW49 PLAN SEMANAL'!A:A,'IW38 PLAN SEMANAL'!B547)),"")</f>
        <v/>
      </c>
      <c r="AJ547" t="str">
        <f t="shared" si="16"/>
        <v/>
      </c>
      <c r="AL547" t="str">
        <f t="shared" si="17"/>
        <v/>
      </c>
    </row>
    <row r="548" spans="31:38" x14ac:dyDescent="0.35">
      <c r="AE548" t="str">
        <f>IF(B548&gt;0,IF(MID(H548,1,3)="CTE","CERRADO",IF(MID(H548,1,3)="CER","CERRADO",IF(MID(F548,1,4)="REPR","REPROGRAMADO",IF(K548&lt;&gt;'PLAN SEMANAL'!$A$2,"REPROGRAMADO","ABIERTO")))),"")</f>
        <v/>
      </c>
      <c r="AI548" t="str">
        <f>IF(B548&gt;0,(SUMIFS('IW49 PLAN SEMANAL'!H:H,'IW49 PLAN SEMANAL'!A:A,'IW38 PLAN SEMANAL'!B548)),"")</f>
        <v/>
      </c>
      <c r="AJ548" t="str">
        <f t="shared" si="16"/>
        <v/>
      </c>
      <c r="AL548" t="str">
        <f t="shared" si="17"/>
        <v/>
      </c>
    </row>
    <row r="549" spans="31:38" x14ac:dyDescent="0.35">
      <c r="AE549" t="str">
        <f>IF(B549&gt;0,IF(MID(H549,1,3)="CTE","CERRADO",IF(MID(H549,1,3)="CER","CERRADO",IF(MID(F549,1,4)="REPR","REPROGRAMADO",IF(K549&lt;&gt;'PLAN SEMANAL'!$A$2,"REPROGRAMADO","ABIERTO")))),"")</f>
        <v/>
      </c>
      <c r="AI549" t="str">
        <f>IF(B549&gt;0,(SUMIFS('IW49 PLAN SEMANAL'!H:H,'IW49 PLAN SEMANAL'!A:A,'IW38 PLAN SEMANAL'!B549)),"")</f>
        <v/>
      </c>
      <c r="AJ549" t="str">
        <f t="shared" si="16"/>
        <v/>
      </c>
      <c r="AL549" t="str">
        <f t="shared" si="17"/>
        <v/>
      </c>
    </row>
    <row r="550" spans="31:38" x14ac:dyDescent="0.35">
      <c r="AE550" t="str">
        <f>IF(B550&gt;0,IF(MID(H550,1,3)="CTE","CERRADO",IF(MID(H550,1,3)="CER","CERRADO",IF(MID(F550,1,4)="REPR","REPROGRAMADO",IF(K550&lt;&gt;'PLAN SEMANAL'!$A$2,"REPROGRAMADO","ABIERTO")))),"")</f>
        <v/>
      </c>
      <c r="AI550" t="str">
        <f>IF(B550&gt;0,(SUMIFS('IW49 PLAN SEMANAL'!H:H,'IW49 PLAN SEMANAL'!A:A,'IW38 PLAN SEMANAL'!B550)),"")</f>
        <v/>
      </c>
      <c r="AJ550" t="str">
        <f t="shared" si="16"/>
        <v/>
      </c>
      <c r="AL550" t="str">
        <f t="shared" si="17"/>
        <v/>
      </c>
    </row>
    <row r="551" spans="31:38" x14ac:dyDescent="0.35">
      <c r="AE551" t="str">
        <f>IF(B551&gt;0,IF(MID(H551,1,3)="CTE","CERRADO",IF(MID(H551,1,3)="CER","CERRADO",IF(MID(F551,1,4)="REPR","REPROGRAMADO",IF(K551&lt;&gt;'PLAN SEMANAL'!$A$2,"REPROGRAMADO","ABIERTO")))),"")</f>
        <v/>
      </c>
      <c r="AI551" t="str">
        <f>IF(B551&gt;0,(SUMIFS('IW49 PLAN SEMANAL'!H:H,'IW49 PLAN SEMANAL'!A:A,'IW38 PLAN SEMANAL'!B551)),"")</f>
        <v/>
      </c>
      <c r="AJ551" t="str">
        <f t="shared" si="16"/>
        <v/>
      </c>
      <c r="AL551" t="str">
        <f t="shared" si="17"/>
        <v/>
      </c>
    </row>
    <row r="552" spans="31:38" x14ac:dyDescent="0.35">
      <c r="AE552" t="str">
        <f>IF(B552&gt;0,IF(MID(H552,1,3)="CTE","CERRADO",IF(MID(H552,1,3)="CER","CERRADO",IF(MID(F552,1,4)="REPR","REPROGRAMADO",IF(K552&lt;&gt;'PLAN SEMANAL'!$A$2,"REPROGRAMADO","ABIERTO")))),"")</f>
        <v/>
      </c>
      <c r="AI552" t="str">
        <f>IF(B552&gt;0,(SUMIFS('IW49 PLAN SEMANAL'!H:H,'IW49 PLAN SEMANAL'!A:A,'IW38 PLAN SEMANAL'!B552)),"")</f>
        <v/>
      </c>
      <c r="AJ552" t="str">
        <f t="shared" si="16"/>
        <v/>
      </c>
      <c r="AL552" t="str">
        <f t="shared" si="17"/>
        <v/>
      </c>
    </row>
    <row r="553" spans="31:38" x14ac:dyDescent="0.35">
      <c r="AE553" t="str">
        <f>IF(B553&gt;0,IF(MID(H553,1,3)="CTE","CERRADO",IF(MID(H553,1,3)="CER","CERRADO",IF(MID(F553,1,4)="REPR","REPROGRAMADO",IF(K553&lt;&gt;'PLAN SEMANAL'!$A$2,"REPROGRAMADO","ABIERTO")))),"")</f>
        <v/>
      </c>
      <c r="AI553" t="str">
        <f>IF(B553&gt;0,(SUMIFS('IW49 PLAN SEMANAL'!H:H,'IW49 PLAN SEMANAL'!A:A,'IW38 PLAN SEMANAL'!B553)),"")</f>
        <v/>
      </c>
      <c r="AJ553" t="str">
        <f t="shared" si="16"/>
        <v/>
      </c>
      <c r="AL553" t="str">
        <f t="shared" si="17"/>
        <v/>
      </c>
    </row>
    <row r="554" spans="31:38" x14ac:dyDescent="0.35">
      <c r="AE554" t="str">
        <f>IF(B554&gt;0,IF(MID(H554,1,3)="CTE","CERRADO",IF(MID(H554,1,3)="CER","CERRADO",IF(MID(F554,1,4)="REPR","REPROGRAMADO",IF(K554&lt;&gt;'PLAN SEMANAL'!$A$2,"REPROGRAMADO","ABIERTO")))),"")</f>
        <v/>
      </c>
      <c r="AI554" t="str">
        <f>IF(B554&gt;0,(SUMIFS('IW49 PLAN SEMANAL'!H:H,'IW49 PLAN SEMANAL'!A:A,'IW38 PLAN SEMANAL'!B554)),"")</f>
        <v/>
      </c>
      <c r="AJ554" t="str">
        <f t="shared" si="16"/>
        <v/>
      </c>
      <c r="AL554" t="str">
        <f t="shared" si="17"/>
        <v/>
      </c>
    </row>
    <row r="555" spans="31:38" x14ac:dyDescent="0.35">
      <c r="AE555" t="str">
        <f>IF(B555&gt;0,IF(MID(H555,1,3)="CTE","CERRADO",IF(MID(H555,1,3)="CER","CERRADO",IF(MID(F555,1,4)="REPR","REPROGRAMADO",IF(K555&lt;&gt;'PLAN SEMANAL'!$A$2,"REPROGRAMADO","ABIERTO")))),"")</f>
        <v/>
      </c>
      <c r="AI555" t="str">
        <f>IF(B555&gt;0,(SUMIFS('IW49 PLAN SEMANAL'!H:H,'IW49 PLAN SEMANAL'!A:A,'IW38 PLAN SEMANAL'!B555)),"")</f>
        <v/>
      </c>
      <c r="AJ555" t="str">
        <f t="shared" si="16"/>
        <v/>
      </c>
      <c r="AL555" t="str">
        <f t="shared" si="17"/>
        <v/>
      </c>
    </row>
    <row r="556" spans="31:38" x14ac:dyDescent="0.35">
      <c r="AE556" t="str">
        <f>IF(B556&gt;0,IF(MID(H556,1,3)="CTE","CERRADO",IF(MID(H556,1,3)="CER","CERRADO",IF(MID(F556,1,4)="REPR","REPROGRAMADO",IF(K556&lt;&gt;'PLAN SEMANAL'!$A$2,"REPROGRAMADO","ABIERTO")))),"")</f>
        <v/>
      </c>
      <c r="AI556" t="str">
        <f>IF(B556&gt;0,(SUMIFS('IW49 PLAN SEMANAL'!H:H,'IW49 PLAN SEMANAL'!A:A,'IW38 PLAN SEMANAL'!B556)),"")</f>
        <v/>
      </c>
      <c r="AJ556" t="str">
        <f t="shared" si="16"/>
        <v/>
      </c>
      <c r="AL556" t="str">
        <f t="shared" si="17"/>
        <v/>
      </c>
    </row>
    <row r="557" spans="31:38" x14ac:dyDescent="0.35">
      <c r="AE557" t="str">
        <f>IF(B557&gt;0,IF(MID(H557,1,3)="CTE","CERRADO",IF(MID(H557,1,3)="CER","CERRADO",IF(MID(F557,1,4)="REPR","REPROGRAMADO",IF(K557&lt;&gt;'PLAN SEMANAL'!$A$2,"REPROGRAMADO","ABIERTO")))),"")</f>
        <v/>
      </c>
      <c r="AI557" t="str">
        <f>IF(B557&gt;0,(SUMIFS('IW49 PLAN SEMANAL'!H:H,'IW49 PLAN SEMANAL'!A:A,'IW38 PLAN SEMANAL'!B557)),"")</f>
        <v/>
      </c>
      <c r="AJ557" t="str">
        <f t="shared" si="16"/>
        <v/>
      </c>
      <c r="AL557" t="str">
        <f t="shared" si="17"/>
        <v/>
      </c>
    </row>
    <row r="558" spans="31:38" x14ac:dyDescent="0.35">
      <c r="AE558" t="str">
        <f>IF(B558&gt;0,IF(MID(H558,1,3)="CTE","CERRADO",IF(MID(H558,1,3)="CER","CERRADO",IF(MID(F558,1,4)="REPR","REPROGRAMADO",IF(K558&lt;&gt;'PLAN SEMANAL'!$A$2,"REPROGRAMADO","ABIERTO")))),"")</f>
        <v/>
      </c>
      <c r="AI558" t="str">
        <f>IF(B558&gt;0,(SUMIFS('IW49 PLAN SEMANAL'!H:H,'IW49 PLAN SEMANAL'!A:A,'IW38 PLAN SEMANAL'!B558)),"")</f>
        <v/>
      </c>
      <c r="AJ558" t="str">
        <f t="shared" si="16"/>
        <v/>
      </c>
      <c r="AL558" t="str">
        <f t="shared" si="17"/>
        <v/>
      </c>
    </row>
    <row r="559" spans="31:38" x14ac:dyDescent="0.35">
      <c r="AE559" t="str">
        <f>IF(B559&gt;0,IF(MID(H559,1,3)="CTE","CERRADO",IF(MID(H559,1,3)="CER","CERRADO",IF(MID(F559,1,4)="REPR","REPROGRAMADO",IF(K559&lt;&gt;'PLAN SEMANAL'!$A$2,"REPROGRAMADO","ABIERTO")))),"")</f>
        <v/>
      </c>
      <c r="AI559" t="str">
        <f>IF(B559&gt;0,(SUMIFS('IW49 PLAN SEMANAL'!H:H,'IW49 PLAN SEMANAL'!A:A,'IW38 PLAN SEMANAL'!B559)),"")</f>
        <v/>
      </c>
      <c r="AJ559" t="str">
        <f t="shared" si="16"/>
        <v/>
      </c>
      <c r="AL559" t="str">
        <f t="shared" si="17"/>
        <v/>
      </c>
    </row>
    <row r="560" spans="31:38" x14ac:dyDescent="0.35">
      <c r="AE560" t="str">
        <f>IF(B560&gt;0,IF(MID(H560,1,3)="CTE","CERRADO",IF(MID(H560,1,3)="CER","CERRADO",IF(MID(F560,1,4)="REPR","REPROGRAMADO",IF(K560&lt;&gt;'PLAN SEMANAL'!$A$2,"REPROGRAMADO","ABIERTO")))),"")</f>
        <v/>
      </c>
      <c r="AI560" t="str">
        <f>IF(B560&gt;0,(SUMIFS('IW49 PLAN SEMANAL'!H:H,'IW49 PLAN SEMANAL'!A:A,'IW38 PLAN SEMANAL'!B560)),"")</f>
        <v/>
      </c>
      <c r="AJ560" t="str">
        <f t="shared" si="16"/>
        <v/>
      </c>
      <c r="AL560" t="str">
        <f t="shared" si="17"/>
        <v/>
      </c>
    </row>
    <row r="561" spans="31:38" x14ac:dyDescent="0.35">
      <c r="AE561" t="str">
        <f>IF(B561&gt;0,IF(MID(H561,1,3)="CTE","CERRADO",IF(MID(H561,1,3)="CER","CERRADO",IF(MID(F561,1,4)="REPR","REPROGRAMADO",IF(K561&lt;&gt;'PLAN SEMANAL'!$A$2,"REPROGRAMADO","ABIERTO")))),"")</f>
        <v/>
      </c>
      <c r="AI561" t="str">
        <f>IF(B561&gt;0,(SUMIFS('IW49 PLAN SEMANAL'!H:H,'IW49 PLAN SEMANAL'!A:A,'IW38 PLAN SEMANAL'!B561)),"")</f>
        <v/>
      </c>
      <c r="AJ561" t="str">
        <f t="shared" si="16"/>
        <v/>
      </c>
      <c r="AL561" t="str">
        <f t="shared" si="17"/>
        <v/>
      </c>
    </row>
    <row r="562" spans="31:38" x14ac:dyDescent="0.35">
      <c r="AE562" t="str">
        <f>IF(B562&gt;0,IF(MID(H562,1,3)="CTE","CERRADO",IF(MID(H562,1,3)="CER","CERRADO",IF(MID(F562,1,4)="REPR","REPROGRAMADO",IF(K562&lt;&gt;'PLAN SEMANAL'!$A$2,"REPROGRAMADO","ABIERTO")))),"")</f>
        <v/>
      </c>
      <c r="AI562" t="str">
        <f>IF(B562&gt;0,(SUMIFS('IW49 PLAN SEMANAL'!H:H,'IW49 PLAN SEMANAL'!A:A,'IW38 PLAN SEMANAL'!B562)),"")</f>
        <v/>
      </c>
      <c r="AJ562" t="str">
        <f t="shared" si="16"/>
        <v/>
      </c>
      <c r="AL562" t="str">
        <f t="shared" si="17"/>
        <v/>
      </c>
    </row>
    <row r="563" spans="31:38" x14ac:dyDescent="0.35">
      <c r="AE563" t="str">
        <f>IF(B563&gt;0,IF(MID(H563,1,3)="CTE","CERRADO",IF(MID(H563,1,3)="CER","CERRADO",IF(MID(F563,1,4)="REPR","REPROGRAMADO",IF(K563&lt;&gt;'PLAN SEMANAL'!$A$2,"REPROGRAMADO","ABIERTO")))),"")</f>
        <v/>
      </c>
      <c r="AI563" t="str">
        <f>IF(B563&gt;0,(SUMIFS('IW49 PLAN SEMANAL'!H:H,'IW49 PLAN SEMANAL'!A:A,'IW38 PLAN SEMANAL'!B563)),"")</f>
        <v/>
      </c>
      <c r="AJ563" t="str">
        <f t="shared" si="16"/>
        <v/>
      </c>
      <c r="AL563" t="str">
        <f t="shared" si="17"/>
        <v/>
      </c>
    </row>
    <row r="564" spans="31:38" x14ac:dyDescent="0.35">
      <c r="AE564" t="str">
        <f>IF(B564&gt;0,IF(MID(H564,1,3)="CTE","CERRADO",IF(MID(H564,1,3)="CER","CERRADO",IF(MID(F564,1,4)="REPR","REPROGRAMADO",IF(K564&lt;&gt;'PLAN SEMANAL'!$A$2,"REPROGRAMADO","ABIERTO")))),"")</f>
        <v/>
      </c>
      <c r="AI564" t="str">
        <f>IF(B564&gt;0,(SUMIFS('IW49 PLAN SEMANAL'!H:H,'IW49 PLAN SEMANAL'!A:A,'IW38 PLAN SEMANAL'!B564)),"")</f>
        <v/>
      </c>
      <c r="AJ564" t="str">
        <f t="shared" si="16"/>
        <v/>
      </c>
      <c r="AL564" t="str">
        <f t="shared" si="17"/>
        <v/>
      </c>
    </row>
    <row r="565" spans="31:38" x14ac:dyDescent="0.35">
      <c r="AE565" t="str">
        <f>IF(B565&gt;0,IF(MID(H565,1,3)="CTE","CERRADO",IF(MID(H565,1,3)="CER","CERRADO",IF(MID(F565,1,4)="REPR","REPROGRAMADO",IF(K565&lt;&gt;'PLAN SEMANAL'!$A$2,"REPROGRAMADO","ABIERTO")))),"")</f>
        <v/>
      </c>
      <c r="AI565" t="str">
        <f>IF(B565&gt;0,(SUMIFS('IW49 PLAN SEMANAL'!H:H,'IW49 PLAN SEMANAL'!A:A,'IW38 PLAN SEMANAL'!B565)),"")</f>
        <v/>
      </c>
      <c r="AJ565" t="str">
        <f t="shared" si="16"/>
        <v/>
      </c>
      <c r="AL565" t="str">
        <f t="shared" si="17"/>
        <v/>
      </c>
    </row>
    <row r="566" spans="31:38" x14ac:dyDescent="0.35">
      <c r="AE566" t="str">
        <f>IF(B566&gt;0,IF(MID(H566,1,3)="CTE","CERRADO",IF(MID(H566,1,3)="CER","CERRADO",IF(MID(F566,1,4)="REPR","REPROGRAMADO",IF(K566&lt;&gt;'PLAN SEMANAL'!$A$2,"REPROGRAMADO","ABIERTO")))),"")</f>
        <v/>
      </c>
      <c r="AI566" t="str">
        <f>IF(B566&gt;0,(SUMIFS('IW49 PLAN SEMANAL'!H:H,'IW49 PLAN SEMANAL'!A:A,'IW38 PLAN SEMANAL'!B566)),"")</f>
        <v/>
      </c>
      <c r="AJ566" t="str">
        <f t="shared" si="16"/>
        <v/>
      </c>
      <c r="AL566" t="str">
        <f t="shared" si="17"/>
        <v/>
      </c>
    </row>
    <row r="567" spans="31:38" x14ac:dyDescent="0.35">
      <c r="AE567" t="str">
        <f>IF(B567&gt;0,IF(MID(H567,1,3)="CTE","CERRADO",IF(MID(H567,1,3)="CER","CERRADO",IF(MID(F567,1,4)="REPR","REPROGRAMADO",IF(K567&lt;&gt;'PLAN SEMANAL'!$A$2,"REPROGRAMADO","ABIERTO")))),"")</f>
        <v/>
      </c>
      <c r="AI567" t="str">
        <f>IF(B567&gt;0,(SUMIFS('IW49 PLAN SEMANAL'!H:H,'IW49 PLAN SEMANAL'!A:A,'IW38 PLAN SEMANAL'!B567)),"")</f>
        <v/>
      </c>
      <c r="AJ567" t="str">
        <f t="shared" si="16"/>
        <v/>
      </c>
      <c r="AL567" t="str">
        <f t="shared" si="17"/>
        <v/>
      </c>
    </row>
    <row r="568" spans="31:38" x14ac:dyDescent="0.35">
      <c r="AE568" t="str">
        <f>IF(B568&gt;0,IF(MID(H568,1,3)="CTE","CERRADO",IF(MID(H568,1,3)="CER","CERRADO",IF(MID(F568,1,4)="REPR","REPROGRAMADO",IF(K568&lt;&gt;'PLAN SEMANAL'!$A$2,"REPROGRAMADO","ABIERTO")))),"")</f>
        <v/>
      </c>
      <c r="AI568" t="str">
        <f>IF(B568&gt;0,(SUMIFS('IW49 PLAN SEMANAL'!H:H,'IW49 PLAN SEMANAL'!A:A,'IW38 PLAN SEMANAL'!B568)),"")</f>
        <v/>
      </c>
      <c r="AJ568" t="str">
        <f t="shared" si="16"/>
        <v/>
      </c>
      <c r="AL568" t="str">
        <f t="shared" si="17"/>
        <v/>
      </c>
    </row>
    <row r="569" spans="31:38" x14ac:dyDescent="0.35">
      <c r="AE569" t="str">
        <f>IF(B569&gt;0,IF(MID(H569,1,3)="CTE","CERRADO",IF(MID(H569,1,3)="CER","CERRADO",IF(MID(F569,1,4)="REPR","REPROGRAMADO",IF(K569&lt;&gt;'PLAN SEMANAL'!$A$2,"REPROGRAMADO","ABIERTO")))),"")</f>
        <v/>
      </c>
      <c r="AI569" t="str">
        <f>IF(B569&gt;0,(SUMIFS('IW49 PLAN SEMANAL'!H:H,'IW49 PLAN SEMANAL'!A:A,'IW38 PLAN SEMANAL'!B569)),"")</f>
        <v/>
      </c>
      <c r="AJ569" t="str">
        <f t="shared" si="16"/>
        <v/>
      </c>
      <c r="AL569" t="str">
        <f t="shared" si="17"/>
        <v/>
      </c>
    </row>
    <row r="570" spans="31:38" x14ac:dyDescent="0.35">
      <c r="AE570" t="str">
        <f>IF(B570&gt;0,IF(MID(H570,1,3)="CTE","CERRADO",IF(MID(H570,1,3)="CER","CERRADO",IF(MID(F570,1,4)="REPR","REPROGRAMADO",IF(K570&lt;&gt;'PLAN SEMANAL'!$A$2,"REPROGRAMADO","ABIERTO")))),"")</f>
        <v/>
      </c>
      <c r="AI570" t="str">
        <f>IF(B570&gt;0,(SUMIFS('IW49 PLAN SEMANAL'!H:H,'IW49 PLAN SEMANAL'!A:A,'IW38 PLAN SEMANAL'!B570)),"")</f>
        <v/>
      </c>
      <c r="AJ570" t="str">
        <f t="shared" si="16"/>
        <v/>
      </c>
      <c r="AL570" t="str">
        <f t="shared" si="17"/>
        <v/>
      </c>
    </row>
    <row r="571" spans="31:38" x14ac:dyDescent="0.35">
      <c r="AE571" t="str">
        <f>IF(B571&gt;0,IF(MID(H571,1,3)="CTE","CERRADO",IF(MID(H571,1,3)="CER","CERRADO",IF(MID(F571,1,4)="REPR","REPROGRAMADO",IF(K571&lt;&gt;'PLAN SEMANAL'!$A$2,"REPROGRAMADO","ABIERTO")))),"")</f>
        <v/>
      </c>
      <c r="AI571" t="str">
        <f>IF(B571&gt;0,(SUMIFS('IW49 PLAN SEMANAL'!H:H,'IW49 PLAN SEMANAL'!A:A,'IW38 PLAN SEMANAL'!B571)),"")</f>
        <v/>
      </c>
      <c r="AJ571" t="str">
        <f t="shared" si="16"/>
        <v/>
      </c>
      <c r="AL571" t="str">
        <f t="shared" si="17"/>
        <v/>
      </c>
    </row>
    <row r="572" spans="31:38" x14ac:dyDescent="0.35">
      <c r="AE572" t="str">
        <f>IF(B572&gt;0,IF(MID(H572,1,3)="CTE","CERRADO",IF(MID(H572,1,3)="CER","CERRADO",IF(MID(F572,1,4)="REPR","REPROGRAMADO",IF(K572&lt;&gt;'PLAN SEMANAL'!$A$2,"REPROGRAMADO","ABIERTO")))),"")</f>
        <v/>
      </c>
      <c r="AI572" t="str">
        <f>IF(B572&gt;0,(SUMIFS('IW49 PLAN SEMANAL'!H:H,'IW49 PLAN SEMANAL'!A:A,'IW38 PLAN SEMANAL'!B572)),"")</f>
        <v/>
      </c>
      <c r="AJ572" t="str">
        <f t="shared" si="16"/>
        <v/>
      </c>
      <c r="AL572" t="str">
        <f t="shared" si="17"/>
        <v/>
      </c>
    </row>
    <row r="573" spans="31:38" x14ac:dyDescent="0.35">
      <c r="AE573" t="str">
        <f>IF(B573&gt;0,IF(MID(H573,1,3)="CTE","CERRADO",IF(MID(H573,1,3)="CER","CERRADO",IF(MID(F573,1,4)="REPR","REPROGRAMADO",IF(K573&lt;&gt;'PLAN SEMANAL'!$A$2,"REPROGRAMADO","ABIERTO")))),"")</f>
        <v/>
      </c>
      <c r="AI573" t="str">
        <f>IF(B573&gt;0,(SUMIFS('IW49 PLAN SEMANAL'!H:H,'IW49 PLAN SEMANAL'!A:A,'IW38 PLAN SEMANAL'!B573)),"")</f>
        <v/>
      </c>
      <c r="AJ573" t="str">
        <f t="shared" si="16"/>
        <v/>
      </c>
      <c r="AL573" t="str">
        <f t="shared" si="17"/>
        <v/>
      </c>
    </row>
    <row r="574" spans="31:38" x14ac:dyDescent="0.35">
      <c r="AE574" t="str">
        <f>IF(B574&gt;0,IF(MID(H574,1,3)="CTE","CERRADO",IF(MID(H574,1,3)="CER","CERRADO",IF(MID(F574,1,4)="REPR","REPROGRAMADO",IF(K574&lt;&gt;'PLAN SEMANAL'!$A$2,"REPROGRAMADO","ABIERTO")))),"")</f>
        <v/>
      </c>
      <c r="AI574" t="str">
        <f>IF(B574&gt;0,(SUMIFS('IW49 PLAN SEMANAL'!H:H,'IW49 PLAN SEMANAL'!A:A,'IW38 PLAN SEMANAL'!B574)),"")</f>
        <v/>
      </c>
      <c r="AJ574" t="str">
        <f t="shared" si="16"/>
        <v/>
      </c>
      <c r="AL574" t="str">
        <f t="shared" si="17"/>
        <v/>
      </c>
    </row>
    <row r="575" spans="31:38" x14ac:dyDescent="0.35">
      <c r="AE575" t="str">
        <f>IF(B575&gt;0,IF(MID(H575,1,3)="CTE","CERRADO",IF(MID(H575,1,3)="CER","CERRADO",IF(MID(F575,1,4)="REPR","REPROGRAMADO",IF(K575&lt;&gt;'PLAN SEMANAL'!$A$2,"REPROGRAMADO","ABIERTO")))),"")</f>
        <v/>
      </c>
      <c r="AI575" t="str">
        <f>IF(B575&gt;0,(SUMIFS('IW49 PLAN SEMANAL'!H:H,'IW49 PLAN SEMANAL'!A:A,'IW38 PLAN SEMANAL'!B575)),"")</f>
        <v/>
      </c>
      <c r="AJ575" t="str">
        <f t="shared" si="16"/>
        <v/>
      </c>
      <c r="AL575" t="str">
        <f t="shared" si="17"/>
        <v/>
      </c>
    </row>
    <row r="576" spans="31:38" x14ac:dyDescent="0.35">
      <c r="AE576" t="str">
        <f>IF(B576&gt;0,IF(MID(H576,1,3)="CTE","CERRADO",IF(MID(H576,1,3)="CER","CERRADO",IF(MID(F576,1,4)="REPR","REPROGRAMADO",IF(K576&lt;&gt;'PLAN SEMANAL'!$A$2,"REPROGRAMADO","ABIERTO")))),"")</f>
        <v/>
      </c>
      <c r="AI576" t="str">
        <f>IF(B576&gt;0,(SUMIFS('IW49 PLAN SEMANAL'!H:H,'IW49 PLAN SEMANAL'!A:A,'IW38 PLAN SEMANAL'!B576)),"")</f>
        <v/>
      </c>
      <c r="AJ576" t="str">
        <f t="shared" si="16"/>
        <v/>
      </c>
      <c r="AL576" t="str">
        <f t="shared" si="17"/>
        <v/>
      </c>
    </row>
    <row r="577" spans="31:38" x14ac:dyDescent="0.35">
      <c r="AE577" t="str">
        <f>IF(B577&gt;0,IF(MID(H577,1,3)="CTE","CERRADO",IF(MID(H577,1,3)="CER","CERRADO",IF(MID(F577,1,4)="REPR","REPROGRAMADO",IF(K577&lt;&gt;'PLAN SEMANAL'!$A$2,"REPROGRAMADO","ABIERTO")))),"")</f>
        <v/>
      </c>
      <c r="AI577" t="str">
        <f>IF(B577&gt;0,(SUMIFS('IW49 PLAN SEMANAL'!H:H,'IW49 PLAN SEMANAL'!A:A,'IW38 PLAN SEMANAL'!B577)),"")</f>
        <v/>
      </c>
      <c r="AJ577" t="str">
        <f t="shared" si="16"/>
        <v/>
      </c>
      <c r="AL577" t="str">
        <f t="shared" si="17"/>
        <v/>
      </c>
    </row>
    <row r="578" spans="31:38" x14ac:dyDescent="0.35">
      <c r="AE578" t="str">
        <f>IF(B578&gt;0,IF(MID(H578,1,3)="CTE","CERRADO",IF(MID(H578,1,3)="CER","CERRADO",IF(MID(F578,1,4)="REPR","REPROGRAMADO",IF(K578&lt;&gt;'PLAN SEMANAL'!$A$2,"REPROGRAMADO","ABIERTO")))),"")</f>
        <v/>
      </c>
      <c r="AI578" t="str">
        <f>IF(B578&gt;0,(SUMIFS('IW49 PLAN SEMANAL'!H:H,'IW49 PLAN SEMANAL'!A:A,'IW38 PLAN SEMANAL'!B578)),"")</f>
        <v/>
      </c>
      <c r="AJ578" t="str">
        <f t="shared" ref="AJ578:AJ641" si="18">IF(B578&gt;0,(IF(MID(D578,1,3)="CO_","Componente",(IF(MID(D578,1,3)="CC_","Componente",(IF(MID(D578,1,2)="BL","Backlog","")))))),"")</f>
        <v/>
      </c>
      <c r="AL578" t="str">
        <f t="shared" ref="AL578:AL641" si="19">IF(B578&gt;0,IF(AE578="REPROGRAMADO",(IF(G578&lt;1,"Sin detalle",G578)),""),"")</f>
        <v/>
      </c>
    </row>
    <row r="579" spans="31:38" x14ac:dyDescent="0.35">
      <c r="AE579" t="str">
        <f>IF(B579&gt;0,IF(MID(H579,1,3)="CTE","CERRADO",IF(MID(H579,1,3)="CER","CERRADO",IF(MID(F579,1,4)="REPR","REPROGRAMADO",IF(K579&lt;&gt;'PLAN SEMANAL'!$A$2,"REPROGRAMADO","ABIERTO")))),"")</f>
        <v/>
      </c>
      <c r="AI579" t="str">
        <f>IF(B579&gt;0,(SUMIFS('IW49 PLAN SEMANAL'!H:H,'IW49 PLAN SEMANAL'!A:A,'IW38 PLAN SEMANAL'!B579)),"")</f>
        <v/>
      </c>
      <c r="AJ579" t="str">
        <f t="shared" si="18"/>
        <v/>
      </c>
      <c r="AL579" t="str">
        <f t="shared" si="19"/>
        <v/>
      </c>
    </row>
    <row r="580" spans="31:38" x14ac:dyDescent="0.35">
      <c r="AE580" t="str">
        <f>IF(B580&gt;0,IF(MID(H580,1,3)="CTE","CERRADO",IF(MID(H580,1,3)="CER","CERRADO",IF(MID(F580,1,4)="REPR","REPROGRAMADO",IF(K580&lt;&gt;'PLAN SEMANAL'!$A$2,"REPROGRAMADO","ABIERTO")))),"")</f>
        <v/>
      </c>
      <c r="AI580" t="str">
        <f>IF(B580&gt;0,(SUMIFS('IW49 PLAN SEMANAL'!H:H,'IW49 PLAN SEMANAL'!A:A,'IW38 PLAN SEMANAL'!B580)),"")</f>
        <v/>
      </c>
      <c r="AJ580" t="str">
        <f t="shared" si="18"/>
        <v/>
      </c>
      <c r="AL580" t="str">
        <f t="shared" si="19"/>
        <v/>
      </c>
    </row>
    <row r="581" spans="31:38" x14ac:dyDescent="0.35">
      <c r="AE581" t="str">
        <f>IF(B581&gt;0,IF(MID(H581,1,3)="CTE","CERRADO",IF(MID(H581,1,3)="CER","CERRADO",IF(MID(F581,1,4)="REPR","REPROGRAMADO",IF(K581&lt;&gt;'PLAN SEMANAL'!$A$2,"REPROGRAMADO","ABIERTO")))),"")</f>
        <v/>
      </c>
      <c r="AI581" t="str">
        <f>IF(B581&gt;0,(SUMIFS('IW49 PLAN SEMANAL'!H:H,'IW49 PLAN SEMANAL'!A:A,'IW38 PLAN SEMANAL'!B581)),"")</f>
        <v/>
      </c>
      <c r="AJ581" t="str">
        <f t="shared" si="18"/>
        <v/>
      </c>
      <c r="AL581" t="str">
        <f t="shared" si="19"/>
        <v/>
      </c>
    </row>
    <row r="582" spans="31:38" x14ac:dyDescent="0.35">
      <c r="AE582" t="str">
        <f>IF(B582&gt;0,IF(MID(H582,1,3)="CTE","CERRADO",IF(MID(H582,1,3)="CER","CERRADO",IF(MID(F582,1,4)="REPR","REPROGRAMADO",IF(K582&lt;&gt;'PLAN SEMANAL'!$A$2,"REPROGRAMADO","ABIERTO")))),"")</f>
        <v/>
      </c>
      <c r="AI582" t="str">
        <f>IF(B582&gt;0,(SUMIFS('IW49 PLAN SEMANAL'!H:H,'IW49 PLAN SEMANAL'!A:A,'IW38 PLAN SEMANAL'!B582)),"")</f>
        <v/>
      </c>
      <c r="AJ582" t="str">
        <f t="shared" si="18"/>
        <v/>
      </c>
      <c r="AL582" t="str">
        <f t="shared" si="19"/>
        <v/>
      </c>
    </row>
    <row r="583" spans="31:38" x14ac:dyDescent="0.35">
      <c r="AE583" t="str">
        <f>IF(B583&gt;0,IF(MID(H583,1,3)="CTE","CERRADO",IF(MID(H583,1,3)="CER","CERRADO",IF(MID(F583,1,4)="REPR","REPROGRAMADO",IF(K583&lt;&gt;'PLAN SEMANAL'!$A$2,"REPROGRAMADO","ABIERTO")))),"")</f>
        <v/>
      </c>
      <c r="AI583" t="str">
        <f>IF(B583&gt;0,(SUMIFS('IW49 PLAN SEMANAL'!H:H,'IW49 PLAN SEMANAL'!A:A,'IW38 PLAN SEMANAL'!B583)),"")</f>
        <v/>
      </c>
      <c r="AJ583" t="str">
        <f t="shared" si="18"/>
        <v/>
      </c>
      <c r="AL583" t="str">
        <f t="shared" si="19"/>
        <v/>
      </c>
    </row>
    <row r="584" spans="31:38" x14ac:dyDescent="0.35">
      <c r="AE584" t="str">
        <f>IF(B584&gt;0,IF(MID(H584,1,3)="CTE","CERRADO",IF(MID(H584,1,3)="CER","CERRADO",IF(MID(F584,1,4)="REPR","REPROGRAMADO",IF(K584&lt;&gt;'PLAN SEMANAL'!$A$2,"REPROGRAMADO","ABIERTO")))),"")</f>
        <v/>
      </c>
      <c r="AI584" t="str">
        <f>IF(B584&gt;0,(SUMIFS('IW49 PLAN SEMANAL'!H:H,'IW49 PLAN SEMANAL'!A:A,'IW38 PLAN SEMANAL'!B584)),"")</f>
        <v/>
      </c>
      <c r="AJ584" t="str">
        <f t="shared" si="18"/>
        <v/>
      </c>
      <c r="AL584" t="str">
        <f t="shared" si="19"/>
        <v/>
      </c>
    </row>
    <row r="585" spans="31:38" x14ac:dyDescent="0.35">
      <c r="AE585" t="str">
        <f>IF(B585&gt;0,IF(MID(H585,1,3)="CTE","CERRADO",IF(MID(H585,1,3)="CER","CERRADO",IF(MID(F585,1,4)="REPR","REPROGRAMADO",IF(K585&lt;&gt;'PLAN SEMANAL'!$A$2,"REPROGRAMADO","ABIERTO")))),"")</f>
        <v/>
      </c>
      <c r="AI585" t="str">
        <f>IF(B585&gt;0,(SUMIFS('IW49 PLAN SEMANAL'!H:H,'IW49 PLAN SEMANAL'!A:A,'IW38 PLAN SEMANAL'!B585)),"")</f>
        <v/>
      </c>
      <c r="AJ585" t="str">
        <f t="shared" si="18"/>
        <v/>
      </c>
      <c r="AL585" t="str">
        <f t="shared" si="19"/>
        <v/>
      </c>
    </row>
    <row r="586" spans="31:38" x14ac:dyDescent="0.35">
      <c r="AE586" t="str">
        <f>IF(B586&gt;0,IF(MID(H586,1,3)="CTE","CERRADO",IF(MID(H586,1,3)="CER","CERRADO",IF(MID(F586,1,4)="REPR","REPROGRAMADO",IF(K586&lt;&gt;'PLAN SEMANAL'!$A$2,"REPROGRAMADO","ABIERTO")))),"")</f>
        <v/>
      </c>
      <c r="AI586" t="str">
        <f>IF(B586&gt;0,(SUMIFS('IW49 PLAN SEMANAL'!H:H,'IW49 PLAN SEMANAL'!A:A,'IW38 PLAN SEMANAL'!B586)),"")</f>
        <v/>
      </c>
      <c r="AJ586" t="str">
        <f t="shared" si="18"/>
        <v/>
      </c>
      <c r="AL586" t="str">
        <f t="shared" si="19"/>
        <v/>
      </c>
    </row>
    <row r="587" spans="31:38" x14ac:dyDescent="0.35">
      <c r="AE587" t="str">
        <f>IF(B587&gt;0,IF(MID(H587,1,3)="CTE","CERRADO",IF(MID(H587,1,3)="CER","CERRADO",IF(MID(F587,1,4)="REPR","REPROGRAMADO",IF(K587&lt;&gt;'PLAN SEMANAL'!$A$2,"REPROGRAMADO","ABIERTO")))),"")</f>
        <v/>
      </c>
      <c r="AI587" t="str">
        <f>IF(B587&gt;0,(SUMIFS('IW49 PLAN SEMANAL'!H:H,'IW49 PLAN SEMANAL'!A:A,'IW38 PLAN SEMANAL'!B587)),"")</f>
        <v/>
      </c>
      <c r="AJ587" t="str">
        <f t="shared" si="18"/>
        <v/>
      </c>
      <c r="AL587" t="str">
        <f t="shared" si="19"/>
        <v/>
      </c>
    </row>
    <row r="588" spans="31:38" x14ac:dyDescent="0.35">
      <c r="AE588" t="str">
        <f>IF(B588&gt;0,IF(MID(H588,1,3)="CTE","CERRADO",IF(MID(H588,1,3)="CER","CERRADO",IF(MID(F588,1,4)="REPR","REPROGRAMADO",IF(K588&lt;&gt;'PLAN SEMANAL'!$A$2,"REPROGRAMADO","ABIERTO")))),"")</f>
        <v/>
      </c>
      <c r="AI588" t="str">
        <f>IF(B588&gt;0,(SUMIFS('IW49 PLAN SEMANAL'!H:H,'IW49 PLAN SEMANAL'!A:A,'IW38 PLAN SEMANAL'!B588)),"")</f>
        <v/>
      </c>
      <c r="AJ588" t="str">
        <f t="shared" si="18"/>
        <v/>
      </c>
      <c r="AL588" t="str">
        <f t="shared" si="19"/>
        <v/>
      </c>
    </row>
    <row r="589" spans="31:38" x14ac:dyDescent="0.35">
      <c r="AE589" t="str">
        <f>IF(B589&gt;0,IF(MID(H589,1,3)="CTE","CERRADO",IF(MID(H589,1,3)="CER","CERRADO",IF(MID(F589,1,4)="REPR","REPROGRAMADO",IF(K589&lt;&gt;'PLAN SEMANAL'!$A$2,"REPROGRAMADO","ABIERTO")))),"")</f>
        <v/>
      </c>
      <c r="AI589" t="str">
        <f>IF(B589&gt;0,(SUMIFS('IW49 PLAN SEMANAL'!H:H,'IW49 PLAN SEMANAL'!A:A,'IW38 PLAN SEMANAL'!B589)),"")</f>
        <v/>
      </c>
      <c r="AJ589" t="str">
        <f t="shared" si="18"/>
        <v/>
      </c>
      <c r="AL589" t="str">
        <f t="shared" si="19"/>
        <v/>
      </c>
    </row>
    <row r="590" spans="31:38" x14ac:dyDescent="0.35">
      <c r="AE590" t="str">
        <f>IF(B590&gt;0,IF(MID(H590,1,3)="CTE","CERRADO",IF(MID(H590,1,3)="CER","CERRADO",IF(MID(F590,1,4)="REPR","REPROGRAMADO",IF(K590&lt;&gt;'PLAN SEMANAL'!$A$2,"REPROGRAMADO","ABIERTO")))),"")</f>
        <v/>
      </c>
      <c r="AI590" t="str">
        <f>IF(B590&gt;0,(SUMIFS('IW49 PLAN SEMANAL'!H:H,'IW49 PLAN SEMANAL'!A:A,'IW38 PLAN SEMANAL'!B590)),"")</f>
        <v/>
      </c>
      <c r="AJ590" t="str">
        <f t="shared" si="18"/>
        <v/>
      </c>
      <c r="AL590" t="str">
        <f t="shared" si="19"/>
        <v/>
      </c>
    </row>
    <row r="591" spans="31:38" x14ac:dyDescent="0.35">
      <c r="AE591" t="str">
        <f>IF(B591&gt;0,IF(MID(H591,1,3)="CTE","CERRADO",IF(MID(H591,1,3)="CER","CERRADO",IF(MID(F591,1,4)="REPR","REPROGRAMADO",IF(K591&lt;&gt;'PLAN SEMANAL'!$A$2,"REPROGRAMADO","ABIERTO")))),"")</f>
        <v/>
      </c>
      <c r="AI591" t="str">
        <f>IF(B591&gt;0,(SUMIFS('IW49 PLAN SEMANAL'!H:H,'IW49 PLAN SEMANAL'!A:A,'IW38 PLAN SEMANAL'!B591)),"")</f>
        <v/>
      </c>
      <c r="AJ591" t="str">
        <f t="shared" si="18"/>
        <v/>
      </c>
      <c r="AL591" t="str">
        <f t="shared" si="19"/>
        <v/>
      </c>
    </row>
    <row r="592" spans="31:38" x14ac:dyDescent="0.35">
      <c r="AE592" t="str">
        <f>IF(B592&gt;0,IF(MID(H592,1,3)="CTE","CERRADO",IF(MID(H592,1,3)="CER","CERRADO",IF(MID(F592,1,4)="REPR","REPROGRAMADO",IF(K592&lt;&gt;'PLAN SEMANAL'!$A$2,"REPROGRAMADO","ABIERTO")))),"")</f>
        <v/>
      </c>
      <c r="AI592" t="str">
        <f>IF(B592&gt;0,(SUMIFS('IW49 PLAN SEMANAL'!H:H,'IW49 PLAN SEMANAL'!A:A,'IW38 PLAN SEMANAL'!B592)),"")</f>
        <v/>
      </c>
      <c r="AJ592" t="str">
        <f t="shared" si="18"/>
        <v/>
      </c>
      <c r="AL592" t="str">
        <f t="shared" si="19"/>
        <v/>
      </c>
    </row>
    <row r="593" spans="31:38" x14ac:dyDescent="0.35">
      <c r="AE593" t="str">
        <f>IF(B593&gt;0,IF(MID(H593,1,3)="CTE","CERRADO",IF(MID(H593,1,3)="CER","CERRADO",IF(MID(F593,1,4)="REPR","REPROGRAMADO",IF(K593&lt;&gt;'PLAN SEMANAL'!$A$2,"REPROGRAMADO","ABIERTO")))),"")</f>
        <v/>
      </c>
      <c r="AI593" t="str">
        <f>IF(B593&gt;0,(SUMIFS('IW49 PLAN SEMANAL'!H:H,'IW49 PLAN SEMANAL'!A:A,'IW38 PLAN SEMANAL'!B593)),"")</f>
        <v/>
      </c>
      <c r="AJ593" t="str">
        <f t="shared" si="18"/>
        <v/>
      </c>
      <c r="AL593" t="str">
        <f t="shared" si="19"/>
        <v/>
      </c>
    </row>
    <row r="594" spans="31:38" x14ac:dyDescent="0.35">
      <c r="AE594" t="str">
        <f>IF(B594&gt;0,IF(MID(H594,1,3)="CTE","CERRADO",IF(MID(H594,1,3)="CER","CERRADO",IF(MID(F594,1,4)="REPR","REPROGRAMADO",IF(K594&lt;&gt;'PLAN SEMANAL'!$A$2,"REPROGRAMADO","ABIERTO")))),"")</f>
        <v/>
      </c>
      <c r="AI594" t="str">
        <f>IF(B594&gt;0,(SUMIFS('IW49 PLAN SEMANAL'!H:H,'IW49 PLAN SEMANAL'!A:A,'IW38 PLAN SEMANAL'!B594)),"")</f>
        <v/>
      </c>
      <c r="AJ594" t="str">
        <f t="shared" si="18"/>
        <v/>
      </c>
      <c r="AL594" t="str">
        <f t="shared" si="19"/>
        <v/>
      </c>
    </row>
    <row r="595" spans="31:38" x14ac:dyDescent="0.35">
      <c r="AE595" t="str">
        <f>IF(B595&gt;0,IF(MID(H595,1,3)="CTE","CERRADO",IF(MID(H595,1,3)="CER","CERRADO",IF(MID(F595,1,4)="REPR","REPROGRAMADO",IF(K595&lt;&gt;'PLAN SEMANAL'!$A$2,"REPROGRAMADO","ABIERTO")))),"")</f>
        <v/>
      </c>
      <c r="AI595" t="str">
        <f>IF(B595&gt;0,(SUMIFS('IW49 PLAN SEMANAL'!H:H,'IW49 PLAN SEMANAL'!A:A,'IW38 PLAN SEMANAL'!B595)),"")</f>
        <v/>
      </c>
      <c r="AJ595" t="str">
        <f t="shared" si="18"/>
        <v/>
      </c>
      <c r="AL595" t="str">
        <f t="shared" si="19"/>
        <v/>
      </c>
    </row>
    <row r="596" spans="31:38" x14ac:dyDescent="0.35">
      <c r="AE596" t="str">
        <f>IF(B596&gt;0,IF(MID(H596,1,3)="CTE","CERRADO",IF(MID(H596,1,3)="CER","CERRADO",IF(MID(F596,1,4)="REPR","REPROGRAMADO",IF(K596&lt;&gt;'PLAN SEMANAL'!$A$2,"REPROGRAMADO","ABIERTO")))),"")</f>
        <v/>
      </c>
      <c r="AI596" t="str">
        <f>IF(B596&gt;0,(SUMIFS('IW49 PLAN SEMANAL'!H:H,'IW49 PLAN SEMANAL'!A:A,'IW38 PLAN SEMANAL'!B596)),"")</f>
        <v/>
      </c>
      <c r="AJ596" t="str">
        <f t="shared" si="18"/>
        <v/>
      </c>
      <c r="AL596" t="str">
        <f t="shared" si="19"/>
        <v/>
      </c>
    </row>
    <row r="597" spans="31:38" x14ac:dyDescent="0.35">
      <c r="AE597" t="str">
        <f>IF(B597&gt;0,IF(MID(H597,1,3)="CTE","CERRADO",IF(MID(H597,1,3)="CER","CERRADO",IF(MID(F597,1,4)="REPR","REPROGRAMADO",IF(K597&lt;&gt;'PLAN SEMANAL'!$A$2,"REPROGRAMADO","ABIERTO")))),"")</f>
        <v/>
      </c>
      <c r="AI597" t="str">
        <f>IF(B597&gt;0,(SUMIFS('IW49 PLAN SEMANAL'!H:H,'IW49 PLAN SEMANAL'!A:A,'IW38 PLAN SEMANAL'!B597)),"")</f>
        <v/>
      </c>
      <c r="AJ597" t="str">
        <f t="shared" si="18"/>
        <v/>
      </c>
      <c r="AL597" t="str">
        <f t="shared" si="19"/>
        <v/>
      </c>
    </row>
    <row r="598" spans="31:38" x14ac:dyDescent="0.35">
      <c r="AE598" t="str">
        <f>IF(B598&gt;0,IF(MID(H598,1,3)="CTE","CERRADO",IF(MID(H598,1,3)="CER","CERRADO",IF(MID(F598,1,4)="REPR","REPROGRAMADO",IF(K598&lt;&gt;'PLAN SEMANAL'!$A$2,"REPROGRAMADO","ABIERTO")))),"")</f>
        <v/>
      </c>
      <c r="AI598" t="str">
        <f>IF(B598&gt;0,(SUMIFS('IW49 PLAN SEMANAL'!H:H,'IW49 PLAN SEMANAL'!A:A,'IW38 PLAN SEMANAL'!B598)),"")</f>
        <v/>
      </c>
      <c r="AJ598" t="str">
        <f t="shared" si="18"/>
        <v/>
      </c>
      <c r="AL598" t="str">
        <f t="shared" si="19"/>
        <v/>
      </c>
    </row>
    <row r="599" spans="31:38" x14ac:dyDescent="0.35">
      <c r="AE599" t="str">
        <f>IF(B599&gt;0,IF(MID(H599,1,3)="CTE","CERRADO",IF(MID(H599,1,3)="CER","CERRADO",IF(MID(F599,1,4)="REPR","REPROGRAMADO",IF(K599&lt;&gt;'PLAN SEMANAL'!$A$2,"REPROGRAMADO","ABIERTO")))),"")</f>
        <v/>
      </c>
      <c r="AI599" t="str">
        <f>IF(B599&gt;0,(SUMIFS('IW49 PLAN SEMANAL'!H:H,'IW49 PLAN SEMANAL'!A:A,'IW38 PLAN SEMANAL'!B599)),"")</f>
        <v/>
      </c>
      <c r="AJ599" t="str">
        <f t="shared" si="18"/>
        <v/>
      </c>
      <c r="AL599" t="str">
        <f t="shared" si="19"/>
        <v/>
      </c>
    </row>
    <row r="600" spans="31:38" x14ac:dyDescent="0.35">
      <c r="AE600" t="str">
        <f>IF(B600&gt;0,IF(MID(H600,1,3)="CTE","CERRADO",IF(MID(H600,1,3)="CER","CERRADO",IF(MID(F600,1,4)="REPR","REPROGRAMADO",IF(K600&lt;&gt;'PLAN SEMANAL'!$A$2,"REPROGRAMADO","ABIERTO")))),"")</f>
        <v/>
      </c>
      <c r="AI600" t="str">
        <f>IF(B600&gt;0,(SUMIFS('IW49 PLAN SEMANAL'!H:H,'IW49 PLAN SEMANAL'!A:A,'IW38 PLAN SEMANAL'!B600)),"")</f>
        <v/>
      </c>
      <c r="AJ600" t="str">
        <f t="shared" si="18"/>
        <v/>
      </c>
      <c r="AL600" t="str">
        <f t="shared" si="19"/>
        <v/>
      </c>
    </row>
    <row r="601" spans="31:38" x14ac:dyDescent="0.35">
      <c r="AE601" t="str">
        <f>IF(B601&gt;0,IF(MID(H601,1,3)="CTE","CERRADO",IF(MID(H601,1,3)="CER","CERRADO",IF(MID(F601,1,4)="REPR","REPROGRAMADO",IF(K601&lt;&gt;'PLAN SEMANAL'!$A$2,"REPROGRAMADO","ABIERTO")))),"")</f>
        <v/>
      </c>
      <c r="AI601" t="str">
        <f>IF(B601&gt;0,(SUMIFS('IW49 PLAN SEMANAL'!H:H,'IW49 PLAN SEMANAL'!A:A,'IW38 PLAN SEMANAL'!B601)),"")</f>
        <v/>
      </c>
      <c r="AJ601" t="str">
        <f t="shared" si="18"/>
        <v/>
      </c>
      <c r="AL601" t="str">
        <f t="shared" si="19"/>
        <v/>
      </c>
    </row>
    <row r="602" spans="31:38" x14ac:dyDescent="0.35">
      <c r="AE602" t="str">
        <f>IF(B602&gt;0,IF(MID(H602,1,3)="CTE","CERRADO",IF(MID(H602,1,3)="CER","CERRADO",IF(MID(F602,1,4)="REPR","REPROGRAMADO",IF(K602&lt;&gt;'PLAN SEMANAL'!$A$2,"REPROGRAMADO","ABIERTO")))),"")</f>
        <v/>
      </c>
      <c r="AI602" t="str">
        <f>IF(B602&gt;0,(SUMIFS('IW49 PLAN SEMANAL'!H:H,'IW49 PLAN SEMANAL'!A:A,'IW38 PLAN SEMANAL'!B602)),"")</f>
        <v/>
      </c>
      <c r="AJ602" t="str">
        <f t="shared" si="18"/>
        <v/>
      </c>
      <c r="AL602" t="str">
        <f t="shared" si="19"/>
        <v/>
      </c>
    </row>
    <row r="603" spans="31:38" x14ac:dyDescent="0.35">
      <c r="AE603" t="str">
        <f>IF(B603&gt;0,IF(MID(H603,1,3)="CTE","CERRADO",IF(MID(H603,1,3)="CER","CERRADO",IF(MID(F603,1,4)="REPR","REPROGRAMADO",IF(K603&lt;&gt;'PLAN SEMANAL'!$A$2,"REPROGRAMADO","ABIERTO")))),"")</f>
        <v/>
      </c>
      <c r="AI603" t="str">
        <f>IF(B603&gt;0,(SUMIFS('IW49 PLAN SEMANAL'!H:H,'IW49 PLAN SEMANAL'!A:A,'IW38 PLAN SEMANAL'!B603)),"")</f>
        <v/>
      </c>
      <c r="AJ603" t="str">
        <f t="shared" si="18"/>
        <v/>
      </c>
      <c r="AL603" t="str">
        <f t="shared" si="19"/>
        <v/>
      </c>
    </row>
    <row r="604" spans="31:38" x14ac:dyDescent="0.35">
      <c r="AE604" t="str">
        <f>IF(B604&gt;0,IF(MID(H604,1,3)="CTE","CERRADO",IF(MID(H604,1,3)="CER","CERRADO",IF(MID(F604,1,4)="REPR","REPROGRAMADO",IF(K604&lt;&gt;'PLAN SEMANAL'!$A$2,"REPROGRAMADO","ABIERTO")))),"")</f>
        <v/>
      </c>
      <c r="AI604" t="str">
        <f>IF(B604&gt;0,(SUMIFS('IW49 PLAN SEMANAL'!H:H,'IW49 PLAN SEMANAL'!A:A,'IW38 PLAN SEMANAL'!B604)),"")</f>
        <v/>
      </c>
      <c r="AJ604" t="str">
        <f t="shared" si="18"/>
        <v/>
      </c>
      <c r="AL604" t="str">
        <f t="shared" si="19"/>
        <v/>
      </c>
    </row>
    <row r="605" spans="31:38" x14ac:dyDescent="0.35">
      <c r="AE605" t="str">
        <f>IF(B605&gt;0,IF(MID(H605,1,3)="CTE","CERRADO",IF(MID(H605,1,3)="CER","CERRADO",IF(MID(F605,1,4)="REPR","REPROGRAMADO",IF(K605&lt;&gt;'PLAN SEMANAL'!$A$2,"REPROGRAMADO","ABIERTO")))),"")</f>
        <v/>
      </c>
      <c r="AI605" t="str">
        <f>IF(B605&gt;0,(SUMIFS('IW49 PLAN SEMANAL'!H:H,'IW49 PLAN SEMANAL'!A:A,'IW38 PLAN SEMANAL'!B605)),"")</f>
        <v/>
      </c>
      <c r="AJ605" t="str">
        <f t="shared" si="18"/>
        <v/>
      </c>
      <c r="AL605" t="str">
        <f t="shared" si="19"/>
        <v/>
      </c>
    </row>
    <row r="606" spans="31:38" x14ac:dyDescent="0.35">
      <c r="AE606" t="str">
        <f>IF(B606&gt;0,IF(MID(H606,1,3)="CTE","CERRADO",IF(MID(H606,1,3)="CER","CERRADO",IF(MID(F606,1,4)="REPR","REPROGRAMADO",IF(K606&lt;&gt;'PLAN SEMANAL'!$A$2,"REPROGRAMADO","ABIERTO")))),"")</f>
        <v/>
      </c>
      <c r="AI606" t="str">
        <f>IF(B606&gt;0,(SUMIFS('IW49 PLAN SEMANAL'!H:H,'IW49 PLAN SEMANAL'!A:A,'IW38 PLAN SEMANAL'!B606)),"")</f>
        <v/>
      </c>
      <c r="AJ606" t="str">
        <f t="shared" si="18"/>
        <v/>
      </c>
      <c r="AL606" t="str">
        <f t="shared" si="19"/>
        <v/>
      </c>
    </row>
    <row r="607" spans="31:38" x14ac:dyDescent="0.35">
      <c r="AE607" t="str">
        <f>IF(B607&gt;0,IF(MID(H607,1,3)="CTE","CERRADO",IF(MID(H607,1,3)="CER","CERRADO",IF(MID(F607,1,4)="REPR","REPROGRAMADO",IF(K607&lt;&gt;'PLAN SEMANAL'!$A$2,"REPROGRAMADO","ABIERTO")))),"")</f>
        <v/>
      </c>
      <c r="AI607" t="str">
        <f>IF(B607&gt;0,(SUMIFS('IW49 PLAN SEMANAL'!H:H,'IW49 PLAN SEMANAL'!A:A,'IW38 PLAN SEMANAL'!B607)),"")</f>
        <v/>
      </c>
      <c r="AJ607" t="str">
        <f t="shared" si="18"/>
        <v/>
      </c>
      <c r="AL607" t="str">
        <f t="shared" si="19"/>
        <v/>
      </c>
    </row>
    <row r="608" spans="31:38" x14ac:dyDescent="0.35">
      <c r="AE608" t="str">
        <f>IF(B608&gt;0,IF(MID(H608,1,3)="CTE","CERRADO",IF(MID(H608,1,3)="CER","CERRADO",IF(MID(F608,1,4)="REPR","REPROGRAMADO",IF(K608&lt;&gt;'PLAN SEMANAL'!$A$2,"REPROGRAMADO","ABIERTO")))),"")</f>
        <v/>
      </c>
      <c r="AI608" t="str">
        <f>IF(B608&gt;0,(SUMIFS('IW49 PLAN SEMANAL'!H:H,'IW49 PLAN SEMANAL'!A:A,'IW38 PLAN SEMANAL'!B608)),"")</f>
        <v/>
      </c>
      <c r="AJ608" t="str">
        <f t="shared" si="18"/>
        <v/>
      </c>
      <c r="AL608" t="str">
        <f t="shared" si="19"/>
        <v/>
      </c>
    </row>
    <row r="609" spans="31:38" x14ac:dyDescent="0.35">
      <c r="AE609" t="str">
        <f>IF(B609&gt;0,IF(MID(H609,1,3)="CTE","CERRADO",IF(MID(H609,1,3)="CER","CERRADO",IF(MID(F609,1,4)="REPR","REPROGRAMADO",IF(K609&lt;&gt;'PLAN SEMANAL'!$A$2,"REPROGRAMADO","ABIERTO")))),"")</f>
        <v/>
      </c>
      <c r="AI609" t="str">
        <f>IF(B609&gt;0,(SUMIFS('IW49 PLAN SEMANAL'!H:H,'IW49 PLAN SEMANAL'!A:A,'IW38 PLAN SEMANAL'!B609)),"")</f>
        <v/>
      </c>
      <c r="AJ609" t="str">
        <f t="shared" si="18"/>
        <v/>
      </c>
      <c r="AL609" t="str">
        <f t="shared" si="19"/>
        <v/>
      </c>
    </row>
    <row r="610" spans="31:38" x14ac:dyDescent="0.35">
      <c r="AE610" t="str">
        <f>IF(B610&gt;0,IF(MID(H610,1,3)="CTE","CERRADO",IF(MID(H610,1,3)="CER","CERRADO",IF(MID(F610,1,4)="REPR","REPROGRAMADO",IF(K610&lt;&gt;'PLAN SEMANAL'!$A$2,"REPROGRAMADO","ABIERTO")))),"")</f>
        <v/>
      </c>
      <c r="AI610" t="str">
        <f>IF(B610&gt;0,(SUMIFS('IW49 PLAN SEMANAL'!H:H,'IW49 PLAN SEMANAL'!A:A,'IW38 PLAN SEMANAL'!B610)),"")</f>
        <v/>
      </c>
      <c r="AJ610" t="str">
        <f t="shared" si="18"/>
        <v/>
      </c>
      <c r="AL610" t="str">
        <f t="shared" si="19"/>
        <v/>
      </c>
    </row>
    <row r="611" spans="31:38" x14ac:dyDescent="0.35">
      <c r="AE611" t="str">
        <f>IF(B611&gt;0,IF(MID(H611,1,3)="CTE","CERRADO",IF(MID(H611,1,3)="CER","CERRADO",IF(MID(F611,1,4)="REPR","REPROGRAMADO",IF(K611&lt;&gt;'PLAN SEMANAL'!$A$2,"REPROGRAMADO","ABIERTO")))),"")</f>
        <v/>
      </c>
      <c r="AI611" t="str">
        <f>IF(B611&gt;0,(SUMIFS('IW49 PLAN SEMANAL'!H:H,'IW49 PLAN SEMANAL'!A:A,'IW38 PLAN SEMANAL'!B611)),"")</f>
        <v/>
      </c>
      <c r="AJ611" t="str">
        <f t="shared" si="18"/>
        <v/>
      </c>
      <c r="AL611" t="str">
        <f t="shared" si="19"/>
        <v/>
      </c>
    </row>
    <row r="612" spans="31:38" x14ac:dyDescent="0.35">
      <c r="AE612" t="str">
        <f>IF(B612&gt;0,IF(MID(H612,1,3)="CTE","CERRADO",IF(MID(H612,1,3)="CER","CERRADO",IF(MID(F612,1,4)="REPR","REPROGRAMADO",IF(K612&lt;&gt;'PLAN SEMANAL'!$A$2,"REPROGRAMADO","ABIERTO")))),"")</f>
        <v/>
      </c>
      <c r="AI612" t="str">
        <f>IF(B612&gt;0,(SUMIFS('IW49 PLAN SEMANAL'!H:H,'IW49 PLAN SEMANAL'!A:A,'IW38 PLAN SEMANAL'!B612)),"")</f>
        <v/>
      </c>
      <c r="AJ612" t="str">
        <f t="shared" si="18"/>
        <v/>
      </c>
      <c r="AL612" t="str">
        <f t="shared" si="19"/>
        <v/>
      </c>
    </row>
    <row r="613" spans="31:38" x14ac:dyDescent="0.35">
      <c r="AE613" t="str">
        <f>IF(B613&gt;0,IF(MID(H613,1,3)="CTE","CERRADO",IF(MID(H613,1,3)="CER","CERRADO",IF(MID(F613,1,4)="REPR","REPROGRAMADO",IF(K613&lt;&gt;'PLAN SEMANAL'!$A$2,"REPROGRAMADO","ABIERTO")))),"")</f>
        <v/>
      </c>
      <c r="AI613" t="str">
        <f>IF(B613&gt;0,(SUMIFS('IW49 PLAN SEMANAL'!H:H,'IW49 PLAN SEMANAL'!A:A,'IW38 PLAN SEMANAL'!B613)),"")</f>
        <v/>
      </c>
      <c r="AJ613" t="str">
        <f t="shared" si="18"/>
        <v/>
      </c>
      <c r="AL613" t="str">
        <f t="shared" si="19"/>
        <v/>
      </c>
    </row>
    <row r="614" spans="31:38" x14ac:dyDescent="0.35">
      <c r="AE614" t="str">
        <f>IF(B614&gt;0,IF(MID(H614,1,3)="CTE","CERRADO",IF(MID(H614,1,3)="CER","CERRADO",IF(MID(F614,1,4)="REPR","REPROGRAMADO",IF(K614&lt;&gt;'PLAN SEMANAL'!$A$2,"REPROGRAMADO","ABIERTO")))),"")</f>
        <v/>
      </c>
      <c r="AI614" t="str">
        <f>IF(B614&gt;0,(SUMIFS('IW49 PLAN SEMANAL'!H:H,'IW49 PLAN SEMANAL'!A:A,'IW38 PLAN SEMANAL'!B614)),"")</f>
        <v/>
      </c>
      <c r="AJ614" t="str">
        <f t="shared" si="18"/>
        <v/>
      </c>
      <c r="AL614" t="str">
        <f t="shared" si="19"/>
        <v/>
      </c>
    </row>
    <row r="615" spans="31:38" x14ac:dyDescent="0.35">
      <c r="AE615" t="str">
        <f>IF(B615&gt;0,IF(MID(H615,1,3)="CTE","CERRADO",IF(MID(H615,1,3)="CER","CERRADO",IF(MID(F615,1,4)="REPR","REPROGRAMADO",IF(K615&lt;&gt;'PLAN SEMANAL'!$A$2,"REPROGRAMADO","ABIERTO")))),"")</f>
        <v/>
      </c>
      <c r="AI615" t="str">
        <f>IF(B615&gt;0,(SUMIFS('IW49 PLAN SEMANAL'!H:H,'IW49 PLAN SEMANAL'!A:A,'IW38 PLAN SEMANAL'!B615)),"")</f>
        <v/>
      </c>
      <c r="AJ615" t="str">
        <f t="shared" si="18"/>
        <v/>
      </c>
      <c r="AL615" t="str">
        <f t="shared" si="19"/>
        <v/>
      </c>
    </row>
    <row r="616" spans="31:38" x14ac:dyDescent="0.35">
      <c r="AE616" t="str">
        <f>IF(B616&gt;0,IF(MID(H616,1,3)="CTE","CERRADO",IF(MID(H616,1,3)="CER","CERRADO",IF(MID(F616,1,4)="REPR","REPROGRAMADO",IF(K616&lt;&gt;'PLAN SEMANAL'!$A$2,"REPROGRAMADO","ABIERTO")))),"")</f>
        <v/>
      </c>
      <c r="AI616" t="str">
        <f>IF(B616&gt;0,(SUMIFS('IW49 PLAN SEMANAL'!H:H,'IW49 PLAN SEMANAL'!A:A,'IW38 PLAN SEMANAL'!B616)),"")</f>
        <v/>
      </c>
      <c r="AJ616" t="str">
        <f t="shared" si="18"/>
        <v/>
      </c>
      <c r="AL616" t="str">
        <f t="shared" si="19"/>
        <v/>
      </c>
    </row>
    <row r="617" spans="31:38" x14ac:dyDescent="0.35">
      <c r="AE617" t="str">
        <f>IF(B617&gt;0,IF(MID(H617,1,3)="CTE","CERRADO",IF(MID(H617,1,3)="CER","CERRADO",IF(MID(F617,1,4)="REPR","REPROGRAMADO",IF(K617&lt;&gt;'PLAN SEMANAL'!$A$2,"REPROGRAMADO","ABIERTO")))),"")</f>
        <v/>
      </c>
      <c r="AI617" t="str">
        <f>IF(B617&gt;0,(SUMIFS('IW49 PLAN SEMANAL'!H:H,'IW49 PLAN SEMANAL'!A:A,'IW38 PLAN SEMANAL'!B617)),"")</f>
        <v/>
      </c>
      <c r="AJ617" t="str">
        <f t="shared" si="18"/>
        <v/>
      </c>
      <c r="AL617" t="str">
        <f t="shared" si="19"/>
        <v/>
      </c>
    </row>
    <row r="618" spans="31:38" x14ac:dyDescent="0.35">
      <c r="AE618" t="str">
        <f>IF(B618&gt;0,IF(MID(H618,1,3)="CTE","CERRADO",IF(MID(H618,1,3)="CER","CERRADO",IF(MID(F618,1,4)="REPR","REPROGRAMADO",IF(K618&lt;&gt;'PLAN SEMANAL'!$A$2,"REPROGRAMADO","ABIERTO")))),"")</f>
        <v/>
      </c>
      <c r="AI618" t="str">
        <f>IF(B618&gt;0,(SUMIFS('IW49 PLAN SEMANAL'!H:H,'IW49 PLAN SEMANAL'!A:A,'IW38 PLAN SEMANAL'!B618)),"")</f>
        <v/>
      </c>
      <c r="AJ618" t="str">
        <f t="shared" si="18"/>
        <v/>
      </c>
      <c r="AL618" t="str">
        <f t="shared" si="19"/>
        <v/>
      </c>
    </row>
    <row r="619" spans="31:38" x14ac:dyDescent="0.35">
      <c r="AE619" t="str">
        <f>IF(B619&gt;0,IF(MID(H619,1,3)="CTE","CERRADO",IF(MID(H619,1,3)="CER","CERRADO",IF(MID(F619,1,4)="REPR","REPROGRAMADO",IF(K619&lt;&gt;'PLAN SEMANAL'!$A$2,"REPROGRAMADO","ABIERTO")))),"")</f>
        <v/>
      </c>
      <c r="AI619" t="str">
        <f>IF(B619&gt;0,(SUMIFS('IW49 PLAN SEMANAL'!H:H,'IW49 PLAN SEMANAL'!A:A,'IW38 PLAN SEMANAL'!B619)),"")</f>
        <v/>
      </c>
      <c r="AJ619" t="str">
        <f t="shared" si="18"/>
        <v/>
      </c>
      <c r="AL619" t="str">
        <f t="shared" si="19"/>
        <v/>
      </c>
    </row>
    <row r="620" spans="31:38" x14ac:dyDescent="0.35">
      <c r="AE620" t="str">
        <f>IF(B620&gt;0,IF(MID(H620,1,3)="CTE","CERRADO",IF(MID(H620,1,3)="CER","CERRADO",IF(MID(F620,1,4)="REPR","REPROGRAMADO",IF(K620&lt;&gt;'PLAN SEMANAL'!$A$2,"REPROGRAMADO","ABIERTO")))),"")</f>
        <v/>
      </c>
      <c r="AI620" t="str">
        <f>IF(B620&gt;0,(SUMIFS('IW49 PLAN SEMANAL'!H:H,'IW49 PLAN SEMANAL'!A:A,'IW38 PLAN SEMANAL'!B620)),"")</f>
        <v/>
      </c>
      <c r="AJ620" t="str">
        <f t="shared" si="18"/>
        <v/>
      </c>
      <c r="AL620" t="str">
        <f t="shared" si="19"/>
        <v/>
      </c>
    </row>
    <row r="621" spans="31:38" x14ac:dyDescent="0.35">
      <c r="AE621" t="str">
        <f>IF(B621&gt;0,IF(MID(H621,1,3)="CTE","CERRADO",IF(MID(H621,1,3)="CER","CERRADO",IF(MID(F621,1,4)="REPR","REPROGRAMADO",IF(K621&lt;&gt;'PLAN SEMANAL'!$A$2,"REPROGRAMADO","ABIERTO")))),"")</f>
        <v/>
      </c>
      <c r="AI621" t="str">
        <f>IF(B621&gt;0,(SUMIFS('IW49 PLAN SEMANAL'!H:H,'IW49 PLAN SEMANAL'!A:A,'IW38 PLAN SEMANAL'!B621)),"")</f>
        <v/>
      </c>
      <c r="AJ621" t="str">
        <f t="shared" si="18"/>
        <v/>
      </c>
      <c r="AL621" t="str">
        <f t="shared" si="19"/>
        <v/>
      </c>
    </row>
    <row r="622" spans="31:38" x14ac:dyDescent="0.35">
      <c r="AE622" t="str">
        <f>IF(B622&gt;0,IF(MID(H622,1,3)="CTE","CERRADO",IF(MID(H622,1,3)="CER","CERRADO",IF(MID(F622,1,4)="REPR","REPROGRAMADO",IF(K622&lt;&gt;'PLAN SEMANAL'!$A$2,"REPROGRAMADO","ABIERTO")))),"")</f>
        <v/>
      </c>
      <c r="AI622" t="str">
        <f>IF(B622&gt;0,(SUMIFS('IW49 PLAN SEMANAL'!H:H,'IW49 PLAN SEMANAL'!A:A,'IW38 PLAN SEMANAL'!B622)),"")</f>
        <v/>
      </c>
      <c r="AJ622" t="str">
        <f t="shared" si="18"/>
        <v/>
      </c>
      <c r="AL622" t="str">
        <f t="shared" si="19"/>
        <v/>
      </c>
    </row>
    <row r="623" spans="31:38" x14ac:dyDescent="0.35">
      <c r="AE623" t="str">
        <f>IF(B623&gt;0,IF(MID(H623,1,3)="CTE","CERRADO",IF(MID(H623,1,3)="CER","CERRADO",IF(MID(F623,1,4)="REPR","REPROGRAMADO",IF(K623&lt;&gt;'PLAN SEMANAL'!$A$2,"REPROGRAMADO","ABIERTO")))),"")</f>
        <v/>
      </c>
      <c r="AI623" t="str">
        <f>IF(B623&gt;0,(SUMIFS('IW49 PLAN SEMANAL'!H:H,'IW49 PLAN SEMANAL'!A:A,'IW38 PLAN SEMANAL'!B623)),"")</f>
        <v/>
      </c>
      <c r="AJ623" t="str">
        <f t="shared" si="18"/>
        <v/>
      </c>
      <c r="AL623" t="str">
        <f t="shared" si="19"/>
        <v/>
      </c>
    </row>
    <row r="624" spans="31:38" x14ac:dyDescent="0.35">
      <c r="AE624" t="str">
        <f>IF(B624&gt;0,IF(MID(H624,1,3)="CTE","CERRADO",IF(MID(H624,1,3)="CER","CERRADO",IF(MID(F624,1,4)="REPR","REPROGRAMADO",IF(K624&lt;&gt;'PLAN SEMANAL'!$A$2,"REPROGRAMADO","ABIERTO")))),"")</f>
        <v/>
      </c>
      <c r="AI624" t="str">
        <f>IF(B624&gt;0,(SUMIFS('IW49 PLAN SEMANAL'!H:H,'IW49 PLAN SEMANAL'!A:A,'IW38 PLAN SEMANAL'!B624)),"")</f>
        <v/>
      </c>
      <c r="AJ624" t="str">
        <f t="shared" si="18"/>
        <v/>
      </c>
      <c r="AL624" t="str">
        <f t="shared" si="19"/>
        <v/>
      </c>
    </row>
    <row r="625" spans="31:38" x14ac:dyDescent="0.35">
      <c r="AE625" t="str">
        <f>IF(B625&gt;0,IF(MID(H625,1,3)="CTE","CERRADO",IF(MID(H625,1,3)="CER","CERRADO",IF(MID(F625,1,4)="REPR","REPROGRAMADO",IF(K625&lt;&gt;'PLAN SEMANAL'!$A$2,"REPROGRAMADO","ABIERTO")))),"")</f>
        <v/>
      </c>
      <c r="AI625" t="str">
        <f>IF(B625&gt;0,(SUMIFS('IW49 PLAN SEMANAL'!H:H,'IW49 PLAN SEMANAL'!A:A,'IW38 PLAN SEMANAL'!B625)),"")</f>
        <v/>
      </c>
      <c r="AJ625" t="str">
        <f t="shared" si="18"/>
        <v/>
      </c>
      <c r="AL625" t="str">
        <f t="shared" si="19"/>
        <v/>
      </c>
    </row>
    <row r="626" spans="31:38" x14ac:dyDescent="0.35">
      <c r="AE626" t="str">
        <f>IF(B626&gt;0,IF(MID(H626,1,3)="CTE","CERRADO",IF(MID(H626,1,3)="CER","CERRADO",IF(MID(F626,1,4)="REPR","REPROGRAMADO",IF(K626&lt;&gt;'PLAN SEMANAL'!$A$2,"REPROGRAMADO","ABIERTO")))),"")</f>
        <v/>
      </c>
      <c r="AI626" t="str">
        <f>IF(B626&gt;0,(SUMIFS('IW49 PLAN SEMANAL'!H:H,'IW49 PLAN SEMANAL'!A:A,'IW38 PLAN SEMANAL'!B626)),"")</f>
        <v/>
      </c>
      <c r="AJ626" t="str">
        <f t="shared" si="18"/>
        <v/>
      </c>
      <c r="AL626" t="str">
        <f t="shared" si="19"/>
        <v/>
      </c>
    </row>
    <row r="627" spans="31:38" x14ac:dyDescent="0.35">
      <c r="AE627" t="str">
        <f>IF(B627&gt;0,IF(MID(H627,1,3)="CTE","CERRADO",IF(MID(H627,1,3)="CER","CERRADO",IF(MID(F627,1,4)="REPR","REPROGRAMADO",IF(K627&lt;&gt;'PLAN SEMANAL'!$A$2,"REPROGRAMADO","ABIERTO")))),"")</f>
        <v/>
      </c>
      <c r="AI627" t="str">
        <f>IF(B627&gt;0,(SUMIFS('IW49 PLAN SEMANAL'!H:H,'IW49 PLAN SEMANAL'!A:A,'IW38 PLAN SEMANAL'!B627)),"")</f>
        <v/>
      </c>
      <c r="AJ627" t="str">
        <f t="shared" si="18"/>
        <v/>
      </c>
      <c r="AL627" t="str">
        <f t="shared" si="19"/>
        <v/>
      </c>
    </row>
    <row r="628" spans="31:38" x14ac:dyDescent="0.35">
      <c r="AE628" t="str">
        <f>IF(B628&gt;0,IF(MID(H628,1,3)="CTE","CERRADO",IF(MID(H628,1,3)="CER","CERRADO",IF(MID(F628,1,4)="REPR","REPROGRAMADO",IF(K628&lt;&gt;'PLAN SEMANAL'!$A$2,"REPROGRAMADO","ABIERTO")))),"")</f>
        <v/>
      </c>
      <c r="AI628" t="str">
        <f>IF(B628&gt;0,(SUMIFS('IW49 PLAN SEMANAL'!H:H,'IW49 PLAN SEMANAL'!A:A,'IW38 PLAN SEMANAL'!B628)),"")</f>
        <v/>
      </c>
      <c r="AJ628" t="str">
        <f t="shared" si="18"/>
        <v/>
      </c>
      <c r="AL628" t="str">
        <f t="shared" si="19"/>
        <v/>
      </c>
    </row>
    <row r="629" spans="31:38" x14ac:dyDescent="0.35">
      <c r="AE629" t="str">
        <f>IF(B629&gt;0,IF(MID(H629,1,3)="CTE","CERRADO",IF(MID(H629,1,3)="CER","CERRADO",IF(MID(F629,1,4)="REPR","REPROGRAMADO",IF(K629&lt;&gt;'PLAN SEMANAL'!$A$2,"REPROGRAMADO","ABIERTO")))),"")</f>
        <v/>
      </c>
      <c r="AI629" t="str">
        <f>IF(B629&gt;0,(SUMIFS('IW49 PLAN SEMANAL'!H:H,'IW49 PLAN SEMANAL'!A:A,'IW38 PLAN SEMANAL'!B629)),"")</f>
        <v/>
      </c>
      <c r="AJ629" t="str">
        <f t="shared" si="18"/>
        <v/>
      </c>
      <c r="AL629" t="str">
        <f t="shared" si="19"/>
        <v/>
      </c>
    </row>
    <row r="630" spans="31:38" x14ac:dyDescent="0.35">
      <c r="AE630" t="str">
        <f>IF(B630&gt;0,IF(MID(H630,1,3)="CTE","CERRADO",IF(MID(H630,1,3)="CER","CERRADO",IF(MID(F630,1,4)="REPR","REPROGRAMADO",IF(K630&lt;&gt;'PLAN SEMANAL'!$A$2,"REPROGRAMADO","ABIERTO")))),"")</f>
        <v/>
      </c>
      <c r="AI630" t="str">
        <f>IF(B630&gt;0,(SUMIFS('IW49 PLAN SEMANAL'!H:H,'IW49 PLAN SEMANAL'!A:A,'IW38 PLAN SEMANAL'!B630)),"")</f>
        <v/>
      </c>
      <c r="AJ630" t="str">
        <f t="shared" si="18"/>
        <v/>
      </c>
      <c r="AL630" t="str">
        <f t="shared" si="19"/>
        <v/>
      </c>
    </row>
    <row r="631" spans="31:38" x14ac:dyDescent="0.35">
      <c r="AE631" t="str">
        <f>IF(B631&gt;0,IF(MID(H631,1,3)="CTE","CERRADO",IF(MID(H631,1,3)="CER","CERRADO",IF(MID(F631,1,4)="REPR","REPROGRAMADO",IF(K631&lt;&gt;'PLAN SEMANAL'!$A$2,"REPROGRAMADO","ABIERTO")))),"")</f>
        <v/>
      </c>
      <c r="AI631" t="str">
        <f>IF(B631&gt;0,(SUMIFS('IW49 PLAN SEMANAL'!H:H,'IW49 PLAN SEMANAL'!A:A,'IW38 PLAN SEMANAL'!B631)),"")</f>
        <v/>
      </c>
      <c r="AJ631" t="str">
        <f t="shared" si="18"/>
        <v/>
      </c>
      <c r="AL631" t="str">
        <f t="shared" si="19"/>
        <v/>
      </c>
    </row>
    <row r="632" spans="31:38" x14ac:dyDescent="0.35">
      <c r="AE632" t="str">
        <f>IF(B632&gt;0,IF(MID(H632,1,3)="CTE","CERRADO",IF(MID(H632,1,3)="CER","CERRADO",IF(MID(F632,1,4)="REPR","REPROGRAMADO",IF(K632&lt;&gt;'PLAN SEMANAL'!$A$2,"REPROGRAMADO","ABIERTO")))),"")</f>
        <v/>
      </c>
      <c r="AI632" t="str">
        <f>IF(B632&gt;0,(SUMIFS('IW49 PLAN SEMANAL'!H:H,'IW49 PLAN SEMANAL'!A:A,'IW38 PLAN SEMANAL'!B632)),"")</f>
        <v/>
      </c>
      <c r="AJ632" t="str">
        <f t="shared" si="18"/>
        <v/>
      </c>
      <c r="AL632" t="str">
        <f t="shared" si="19"/>
        <v/>
      </c>
    </row>
    <row r="633" spans="31:38" x14ac:dyDescent="0.35">
      <c r="AE633" t="str">
        <f>IF(B633&gt;0,IF(MID(H633,1,3)="CTE","CERRADO",IF(MID(H633,1,3)="CER","CERRADO",IF(MID(F633,1,4)="REPR","REPROGRAMADO",IF(K633&lt;&gt;'PLAN SEMANAL'!$A$2,"REPROGRAMADO","ABIERTO")))),"")</f>
        <v/>
      </c>
      <c r="AI633" t="str">
        <f>IF(B633&gt;0,(SUMIFS('IW49 PLAN SEMANAL'!H:H,'IW49 PLAN SEMANAL'!A:A,'IW38 PLAN SEMANAL'!B633)),"")</f>
        <v/>
      </c>
      <c r="AJ633" t="str">
        <f t="shared" si="18"/>
        <v/>
      </c>
      <c r="AL633" t="str">
        <f t="shared" si="19"/>
        <v/>
      </c>
    </row>
    <row r="634" spans="31:38" x14ac:dyDescent="0.35">
      <c r="AE634" t="str">
        <f>IF(B634&gt;0,IF(MID(H634,1,3)="CTE","CERRADO",IF(MID(H634,1,3)="CER","CERRADO",IF(MID(F634,1,4)="REPR","REPROGRAMADO",IF(K634&lt;&gt;'PLAN SEMANAL'!$A$2,"REPROGRAMADO","ABIERTO")))),"")</f>
        <v/>
      </c>
      <c r="AI634" t="str">
        <f>IF(B634&gt;0,(SUMIFS('IW49 PLAN SEMANAL'!H:H,'IW49 PLAN SEMANAL'!A:A,'IW38 PLAN SEMANAL'!B634)),"")</f>
        <v/>
      </c>
      <c r="AJ634" t="str">
        <f t="shared" si="18"/>
        <v/>
      </c>
      <c r="AL634" t="str">
        <f t="shared" si="19"/>
        <v/>
      </c>
    </row>
    <row r="635" spans="31:38" x14ac:dyDescent="0.35">
      <c r="AE635" t="str">
        <f>IF(B635&gt;0,IF(MID(H635,1,3)="CTE","CERRADO",IF(MID(H635,1,3)="CER","CERRADO",IF(MID(F635,1,4)="REPR","REPROGRAMADO",IF(K635&lt;&gt;'PLAN SEMANAL'!$A$2,"REPROGRAMADO","ABIERTO")))),"")</f>
        <v/>
      </c>
      <c r="AI635" t="str">
        <f>IF(B635&gt;0,(SUMIFS('IW49 PLAN SEMANAL'!H:H,'IW49 PLAN SEMANAL'!A:A,'IW38 PLAN SEMANAL'!B635)),"")</f>
        <v/>
      </c>
      <c r="AJ635" t="str">
        <f t="shared" si="18"/>
        <v/>
      </c>
      <c r="AL635" t="str">
        <f t="shared" si="19"/>
        <v/>
      </c>
    </row>
    <row r="636" spans="31:38" x14ac:dyDescent="0.35">
      <c r="AE636" t="str">
        <f>IF(B636&gt;0,IF(MID(H636,1,3)="CTE","CERRADO",IF(MID(H636,1,3)="CER","CERRADO",IF(MID(F636,1,4)="REPR","REPROGRAMADO",IF(K636&lt;&gt;'PLAN SEMANAL'!$A$2,"REPROGRAMADO","ABIERTO")))),"")</f>
        <v/>
      </c>
      <c r="AI636" t="str">
        <f>IF(B636&gt;0,(SUMIFS('IW49 PLAN SEMANAL'!H:H,'IW49 PLAN SEMANAL'!A:A,'IW38 PLAN SEMANAL'!B636)),"")</f>
        <v/>
      </c>
      <c r="AJ636" t="str">
        <f t="shared" si="18"/>
        <v/>
      </c>
      <c r="AL636" t="str">
        <f t="shared" si="19"/>
        <v/>
      </c>
    </row>
    <row r="637" spans="31:38" x14ac:dyDescent="0.35">
      <c r="AE637" t="str">
        <f>IF(B637&gt;0,IF(MID(H637,1,3)="CTE","CERRADO",IF(MID(H637,1,3)="CER","CERRADO",IF(MID(F637,1,4)="REPR","REPROGRAMADO",IF(K637&lt;&gt;'PLAN SEMANAL'!$A$2,"REPROGRAMADO","ABIERTO")))),"")</f>
        <v/>
      </c>
      <c r="AI637" t="str">
        <f>IF(B637&gt;0,(SUMIFS('IW49 PLAN SEMANAL'!H:H,'IW49 PLAN SEMANAL'!A:A,'IW38 PLAN SEMANAL'!B637)),"")</f>
        <v/>
      </c>
      <c r="AJ637" t="str">
        <f t="shared" si="18"/>
        <v/>
      </c>
      <c r="AL637" t="str">
        <f t="shared" si="19"/>
        <v/>
      </c>
    </row>
    <row r="638" spans="31:38" x14ac:dyDescent="0.35">
      <c r="AE638" t="str">
        <f>IF(B638&gt;0,IF(MID(H638,1,3)="CTE","CERRADO",IF(MID(H638,1,3)="CER","CERRADO",IF(MID(F638,1,4)="REPR","REPROGRAMADO",IF(K638&lt;&gt;'PLAN SEMANAL'!$A$2,"REPROGRAMADO","ABIERTO")))),"")</f>
        <v/>
      </c>
      <c r="AI638" t="str">
        <f>IF(B638&gt;0,(SUMIFS('IW49 PLAN SEMANAL'!H:H,'IW49 PLAN SEMANAL'!A:A,'IW38 PLAN SEMANAL'!B638)),"")</f>
        <v/>
      </c>
      <c r="AJ638" t="str">
        <f t="shared" si="18"/>
        <v/>
      </c>
      <c r="AL638" t="str">
        <f t="shared" si="19"/>
        <v/>
      </c>
    </row>
    <row r="639" spans="31:38" x14ac:dyDescent="0.35">
      <c r="AE639" t="str">
        <f>IF(B639&gt;0,IF(MID(H639,1,3)="CTE","CERRADO",IF(MID(H639,1,3)="CER","CERRADO",IF(MID(F639,1,4)="REPR","REPROGRAMADO",IF(K639&lt;&gt;'PLAN SEMANAL'!$A$2,"REPROGRAMADO","ABIERTO")))),"")</f>
        <v/>
      </c>
      <c r="AI639" t="str">
        <f>IF(B639&gt;0,(SUMIFS('IW49 PLAN SEMANAL'!H:H,'IW49 PLAN SEMANAL'!A:A,'IW38 PLAN SEMANAL'!B639)),"")</f>
        <v/>
      </c>
      <c r="AJ639" t="str">
        <f t="shared" si="18"/>
        <v/>
      </c>
      <c r="AL639" t="str">
        <f t="shared" si="19"/>
        <v/>
      </c>
    </row>
    <row r="640" spans="31:38" x14ac:dyDescent="0.35">
      <c r="AE640" t="str">
        <f>IF(B640&gt;0,IF(MID(H640,1,3)="CTE","CERRADO",IF(MID(H640,1,3)="CER","CERRADO",IF(MID(F640,1,4)="REPR","REPROGRAMADO",IF(K640&lt;&gt;'PLAN SEMANAL'!$A$2,"REPROGRAMADO","ABIERTO")))),"")</f>
        <v/>
      </c>
      <c r="AI640" t="str">
        <f>IF(B640&gt;0,(SUMIFS('IW49 PLAN SEMANAL'!H:H,'IW49 PLAN SEMANAL'!A:A,'IW38 PLAN SEMANAL'!B640)),"")</f>
        <v/>
      </c>
      <c r="AJ640" t="str">
        <f t="shared" si="18"/>
        <v/>
      </c>
      <c r="AL640" t="str">
        <f t="shared" si="19"/>
        <v/>
      </c>
    </row>
    <row r="641" spans="31:38" x14ac:dyDescent="0.35">
      <c r="AE641" t="str">
        <f>IF(B641&gt;0,IF(MID(H641,1,3)="CTE","CERRADO",IF(MID(H641,1,3)="CER","CERRADO",IF(MID(F641,1,4)="REPR","REPROGRAMADO",IF(K641&lt;&gt;'PLAN SEMANAL'!$A$2,"REPROGRAMADO","ABIERTO")))),"")</f>
        <v/>
      </c>
      <c r="AI641" t="str">
        <f>IF(B641&gt;0,(SUMIFS('IW49 PLAN SEMANAL'!H:H,'IW49 PLAN SEMANAL'!A:A,'IW38 PLAN SEMANAL'!B641)),"")</f>
        <v/>
      </c>
      <c r="AJ641" t="str">
        <f t="shared" si="18"/>
        <v/>
      </c>
      <c r="AL641" t="str">
        <f t="shared" si="19"/>
        <v/>
      </c>
    </row>
    <row r="642" spans="31:38" x14ac:dyDescent="0.35">
      <c r="AE642" t="str">
        <f>IF(B642&gt;0,IF(MID(H642,1,3)="CTE","CERRADO",IF(MID(H642,1,3)="CER","CERRADO",IF(MID(F642,1,4)="REPR","REPROGRAMADO",IF(K642&lt;&gt;'PLAN SEMANAL'!$A$2,"REPROGRAMADO","ABIERTO")))),"")</f>
        <v/>
      </c>
      <c r="AI642" t="str">
        <f>IF(B642&gt;0,(SUMIFS('IW49 PLAN SEMANAL'!H:H,'IW49 PLAN SEMANAL'!A:A,'IW38 PLAN SEMANAL'!B642)),"")</f>
        <v/>
      </c>
      <c r="AJ642" t="str">
        <f t="shared" ref="AJ642:AJ655" si="20">IF(B642&gt;0,(IF(MID(D642,1,3)="CO_","Componente",(IF(MID(D642,1,3)="CC_","Componente",(IF(MID(D642,1,2)="BL","Backlog","")))))),"")</f>
        <v/>
      </c>
      <c r="AL642" t="str">
        <f t="shared" ref="AL642:AL655" si="21">IF(B642&gt;0,IF(AE642="REPROGRAMADO",(IF(G642&lt;1,"Sin detalle",G642)),""),"")</f>
        <v/>
      </c>
    </row>
    <row r="643" spans="31:38" x14ac:dyDescent="0.35">
      <c r="AE643" t="str">
        <f>IF(B643&gt;0,IF(MID(H643,1,3)="CTE","CERRADO",IF(MID(H643,1,3)="CER","CERRADO",IF(MID(F643,1,4)="REPR","REPROGRAMADO",IF(K643&lt;&gt;'PLAN SEMANAL'!$A$2,"REPROGRAMADO","ABIERTO")))),"")</f>
        <v/>
      </c>
      <c r="AI643" t="str">
        <f>IF(B643&gt;0,(SUMIFS('IW49 PLAN SEMANAL'!H:H,'IW49 PLAN SEMANAL'!A:A,'IW38 PLAN SEMANAL'!B643)),"")</f>
        <v/>
      </c>
      <c r="AJ643" t="str">
        <f t="shared" si="20"/>
        <v/>
      </c>
      <c r="AL643" t="str">
        <f t="shared" si="21"/>
        <v/>
      </c>
    </row>
    <row r="644" spans="31:38" x14ac:dyDescent="0.35">
      <c r="AE644" t="str">
        <f>IF(B644&gt;0,IF(MID(H644,1,3)="CTE","CERRADO",IF(MID(H644,1,3)="CER","CERRADO",IF(MID(F644,1,4)="REPR","REPROGRAMADO",IF(K644&lt;&gt;'PLAN SEMANAL'!$A$2,"REPROGRAMADO","ABIERTO")))),"")</f>
        <v/>
      </c>
      <c r="AI644" t="str">
        <f>IF(B644&gt;0,(SUMIFS('IW49 PLAN SEMANAL'!H:H,'IW49 PLAN SEMANAL'!A:A,'IW38 PLAN SEMANAL'!B644)),"")</f>
        <v/>
      </c>
      <c r="AJ644" t="str">
        <f t="shared" si="20"/>
        <v/>
      </c>
      <c r="AL644" t="str">
        <f t="shared" si="21"/>
        <v/>
      </c>
    </row>
    <row r="645" spans="31:38" x14ac:dyDescent="0.35">
      <c r="AE645" t="str">
        <f>IF(B645&gt;0,IF(MID(H645,1,3)="CTE","CERRADO",IF(MID(H645,1,3)="CER","CERRADO",IF(MID(F645,1,4)="REPR","REPROGRAMADO",IF(K645&lt;&gt;'PLAN SEMANAL'!$A$2,"REPROGRAMADO","ABIERTO")))),"")</f>
        <v/>
      </c>
      <c r="AI645" t="str">
        <f>IF(B645&gt;0,(SUMIFS('IW49 PLAN SEMANAL'!H:H,'IW49 PLAN SEMANAL'!A:A,'IW38 PLAN SEMANAL'!B645)),"")</f>
        <v/>
      </c>
      <c r="AJ645" t="str">
        <f t="shared" si="20"/>
        <v/>
      </c>
      <c r="AL645" t="str">
        <f t="shared" si="21"/>
        <v/>
      </c>
    </row>
    <row r="646" spans="31:38" x14ac:dyDescent="0.35">
      <c r="AE646" t="str">
        <f>IF(B646&gt;0,IF(MID(H646,1,3)="CTE","CERRADO",IF(MID(H646,1,3)="CER","CERRADO",IF(MID(F646,1,4)="REPR","REPROGRAMADO",IF(K646&lt;&gt;'PLAN SEMANAL'!$A$2,"REPROGRAMADO","ABIERTO")))),"")</f>
        <v/>
      </c>
      <c r="AI646" t="str">
        <f>IF(B646&gt;0,(SUMIFS('IW49 PLAN SEMANAL'!H:H,'IW49 PLAN SEMANAL'!A:A,'IW38 PLAN SEMANAL'!B646)),"")</f>
        <v/>
      </c>
      <c r="AJ646" t="str">
        <f t="shared" si="20"/>
        <v/>
      </c>
      <c r="AL646" t="str">
        <f t="shared" si="21"/>
        <v/>
      </c>
    </row>
    <row r="647" spans="31:38" x14ac:dyDescent="0.35">
      <c r="AE647" t="str">
        <f>IF(B647&gt;0,IF(MID(H647,1,3)="CTE","CERRADO",IF(MID(H647,1,3)="CER","CERRADO",IF(MID(F647,1,4)="REPR","REPROGRAMADO",IF(K647&lt;&gt;'PLAN SEMANAL'!$A$2,"REPROGRAMADO","ABIERTO")))),"")</f>
        <v/>
      </c>
      <c r="AI647" t="str">
        <f>IF(B647&gt;0,(SUMIFS('IW49 PLAN SEMANAL'!H:H,'IW49 PLAN SEMANAL'!A:A,'IW38 PLAN SEMANAL'!B647)),"")</f>
        <v/>
      </c>
      <c r="AJ647" t="str">
        <f t="shared" si="20"/>
        <v/>
      </c>
      <c r="AL647" t="str">
        <f t="shared" si="21"/>
        <v/>
      </c>
    </row>
    <row r="648" spans="31:38" x14ac:dyDescent="0.35">
      <c r="AE648" t="str">
        <f>IF(B648&gt;0,IF(MID(H648,1,3)="CTE","CERRADO",IF(MID(H648,1,3)="CER","CERRADO",IF(MID(F648,1,4)="REPR","REPROGRAMADO",IF(K648&lt;&gt;'PLAN SEMANAL'!$A$2,"REPROGRAMADO","ABIERTO")))),"")</f>
        <v/>
      </c>
      <c r="AI648" t="str">
        <f>IF(B648&gt;0,(SUMIFS('IW49 PLAN SEMANAL'!H:H,'IW49 PLAN SEMANAL'!A:A,'IW38 PLAN SEMANAL'!B648)),"")</f>
        <v/>
      </c>
      <c r="AJ648" t="str">
        <f t="shared" si="20"/>
        <v/>
      </c>
      <c r="AL648" t="str">
        <f t="shared" si="21"/>
        <v/>
      </c>
    </row>
    <row r="649" spans="31:38" x14ac:dyDescent="0.35">
      <c r="AE649" t="str">
        <f>IF(B649&gt;0,IF(MID(H649,1,3)="CTE","CERRADO",IF(MID(H649,1,3)="CER","CERRADO",IF(MID(F649,1,4)="REPR","REPROGRAMADO",IF(K649&lt;&gt;'PLAN SEMANAL'!$A$2,"REPROGRAMADO","ABIERTO")))),"")</f>
        <v/>
      </c>
      <c r="AI649" t="str">
        <f>IF(B649&gt;0,(SUMIFS('IW49 PLAN SEMANAL'!H:H,'IW49 PLAN SEMANAL'!A:A,'IW38 PLAN SEMANAL'!B649)),"")</f>
        <v/>
      </c>
      <c r="AJ649" t="str">
        <f t="shared" si="20"/>
        <v/>
      </c>
      <c r="AL649" t="str">
        <f t="shared" si="21"/>
        <v/>
      </c>
    </row>
    <row r="650" spans="31:38" x14ac:dyDescent="0.35">
      <c r="AE650" t="str">
        <f>IF(B650&gt;0,IF(MID(H650,1,3)="CTE","CERRADO",IF(MID(H650,1,3)="CER","CERRADO",IF(MID(F650,1,4)="REPR","REPROGRAMADO",IF(K650&lt;&gt;'PLAN SEMANAL'!$A$2,"REPROGRAMADO","ABIERTO")))),"")</f>
        <v/>
      </c>
      <c r="AI650" t="str">
        <f>IF(B650&gt;0,(SUMIFS('IW49 PLAN SEMANAL'!H:H,'IW49 PLAN SEMANAL'!A:A,'IW38 PLAN SEMANAL'!B650)),"")</f>
        <v/>
      </c>
      <c r="AJ650" t="str">
        <f t="shared" si="20"/>
        <v/>
      </c>
      <c r="AL650" t="str">
        <f t="shared" si="21"/>
        <v/>
      </c>
    </row>
    <row r="651" spans="31:38" x14ac:dyDescent="0.35">
      <c r="AE651" t="str">
        <f>IF(B651&gt;0,IF(MID(H651,1,3)="CTE","CERRADO",IF(MID(H651,1,3)="CER","CERRADO",IF(MID(F651,1,4)="REPR","REPROGRAMADO",IF(K651&lt;&gt;'PLAN SEMANAL'!$A$2,"REPROGRAMADO","ABIERTO")))),"")</f>
        <v/>
      </c>
      <c r="AI651" t="str">
        <f>IF(B651&gt;0,(SUMIFS('IW49 PLAN SEMANAL'!H:H,'IW49 PLAN SEMANAL'!A:A,'IW38 PLAN SEMANAL'!B651)),"")</f>
        <v/>
      </c>
      <c r="AJ651" t="str">
        <f t="shared" si="20"/>
        <v/>
      </c>
      <c r="AL651" t="str">
        <f t="shared" si="21"/>
        <v/>
      </c>
    </row>
    <row r="652" spans="31:38" x14ac:dyDescent="0.35">
      <c r="AE652" t="str">
        <f>IF(B652&gt;0,IF(MID(H652,1,3)="CTE","CERRADO",IF(MID(H652,1,3)="CER","CERRADO",IF(MID(F652,1,4)="REPR","REPROGRAMADO",IF(K652&lt;&gt;'PLAN SEMANAL'!$A$2,"REPROGRAMADO","ABIERTO")))),"")</f>
        <v/>
      </c>
      <c r="AI652" t="str">
        <f>IF(B652&gt;0,(SUMIFS('IW49 PLAN SEMANAL'!H:H,'IW49 PLAN SEMANAL'!A:A,'IW38 PLAN SEMANAL'!B652)),"")</f>
        <v/>
      </c>
      <c r="AJ652" t="str">
        <f t="shared" si="20"/>
        <v/>
      </c>
      <c r="AL652" t="str">
        <f t="shared" si="21"/>
        <v/>
      </c>
    </row>
    <row r="653" spans="31:38" x14ac:dyDescent="0.35">
      <c r="AE653" t="str">
        <f>IF(B653&gt;0,IF(MID(H653,1,3)="CTE","CERRADO",IF(MID(H653,1,3)="CER","CERRADO",IF(MID(F653,1,4)="REPR","REPROGRAMADO",IF(K653&lt;&gt;'PLAN SEMANAL'!$A$2,"REPROGRAMADO","ABIERTO")))),"")</f>
        <v/>
      </c>
      <c r="AI653" t="str">
        <f>IF(B653&gt;0,(SUMIFS('IW49 PLAN SEMANAL'!H:H,'IW49 PLAN SEMANAL'!A:A,'IW38 PLAN SEMANAL'!B653)),"")</f>
        <v/>
      </c>
      <c r="AJ653" t="str">
        <f t="shared" si="20"/>
        <v/>
      </c>
      <c r="AL653" t="str">
        <f t="shared" si="21"/>
        <v/>
      </c>
    </row>
    <row r="654" spans="31:38" x14ac:dyDescent="0.35">
      <c r="AE654" t="str">
        <f>IF(B654&gt;0,IF(MID(H654,1,3)="CTE","CERRADO",IF(MID(H654,1,3)="CER","CERRADO",IF(MID(F654,1,4)="REPR","REPROGRAMADO",IF(K654&lt;&gt;'PLAN SEMANAL'!$A$2,"REPROGRAMADO","ABIERTO")))),"")</f>
        <v/>
      </c>
      <c r="AI654" t="str">
        <f>IF(B654&gt;0,(SUMIFS('IW49 PLAN SEMANAL'!H:H,'IW49 PLAN SEMANAL'!A:A,'IW38 PLAN SEMANAL'!B654)),"")</f>
        <v/>
      </c>
      <c r="AJ654" t="str">
        <f t="shared" si="20"/>
        <v/>
      </c>
      <c r="AL654" t="str">
        <f t="shared" si="21"/>
        <v/>
      </c>
    </row>
    <row r="655" spans="31:38" x14ac:dyDescent="0.35">
      <c r="AE655" t="str">
        <f>IF(B655&gt;0,IF(MID(H655,1,3)="CTE","CERRADO",IF(MID(H655,1,3)="CER","CERRADO",IF(MID(F655,1,4)="REPR","REPROGRAMADO",IF(K655&lt;&gt;'PLAN SEMANAL'!$A$2,"REPROGRAMADO","ABIERTO")))),"")</f>
        <v/>
      </c>
      <c r="AI655" t="str">
        <f>IF(B655&gt;0,(SUMIFS('IW49 PLAN SEMANAL'!H:H,'IW49 PLAN SEMANAL'!A:A,'IW38 PLAN SEMANAL'!B655)),"")</f>
        <v/>
      </c>
      <c r="AJ655" t="str">
        <f t="shared" si="20"/>
        <v/>
      </c>
      <c r="AL655" t="str">
        <f t="shared" si="21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F6A77-ABF8-4D4D-BFA7-A9922352D0C5}">
  <sheetPr codeName="Hoja4"/>
  <dimension ref="A1:BC601"/>
  <sheetViews>
    <sheetView zoomScale="90" zoomScaleNormal="90" workbookViewId="0">
      <selection activeCell="J3" sqref="J3"/>
    </sheetView>
  </sheetViews>
  <sheetFormatPr baseColWidth="10" defaultRowHeight="14.5" x14ac:dyDescent="0.35"/>
  <cols>
    <col min="1" max="1" width="9" style="28" bestFit="1" customWidth="1"/>
    <col min="2" max="2" width="12" style="28" bestFit="1" customWidth="1"/>
    <col min="3" max="3" width="11" style="28" bestFit="1" customWidth="1"/>
    <col min="4" max="5" width="19" style="28" bestFit="1" customWidth="1"/>
    <col min="6" max="6" width="6" style="28" bestFit="1" customWidth="1"/>
    <col min="7" max="7" width="42" style="28" bestFit="1" customWidth="1"/>
    <col min="8" max="8" width="9" style="28" bestFit="1" customWidth="1"/>
    <col min="9" max="9" width="10" style="28" bestFit="1" customWidth="1"/>
    <col min="10" max="10" width="14" style="28" bestFit="1" customWidth="1"/>
    <col min="11" max="11" width="6" style="28" bestFit="1" customWidth="1"/>
    <col min="12" max="12" width="11" style="28" bestFit="1" customWidth="1"/>
    <col min="13" max="13" width="12" style="28" bestFit="1" customWidth="1"/>
    <col min="14" max="14" width="22" style="28" bestFit="1" customWidth="1"/>
    <col min="15" max="15" width="21" style="28" bestFit="1" customWidth="1"/>
    <col min="16" max="16" width="19" style="28" bestFit="1" customWidth="1"/>
    <col min="17" max="17" width="40" style="28" bestFit="1" customWidth="1"/>
    <col min="18" max="18" width="28" style="28" bestFit="1" customWidth="1"/>
    <col min="19" max="19" width="10" style="28" bestFit="1" customWidth="1"/>
    <col min="20" max="20" width="40" style="28" bestFit="1" customWidth="1"/>
    <col min="21" max="21" width="21" style="28" bestFit="1" customWidth="1"/>
    <col min="22" max="22" width="20" style="28" bestFit="1" customWidth="1"/>
    <col min="23" max="23" width="21" style="28" bestFit="1" customWidth="1"/>
    <col min="24" max="25" width="11" style="28" bestFit="1" customWidth="1"/>
    <col min="26" max="26" width="9" style="28" bestFit="1" customWidth="1"/>
    <col min="27" max="27" width="22" style="28" bestFit="1" customWidth="1"/>
    <col min="28" max="30" width="21" style="28" bestFit="1" customWidth="1"/>
    <col min="31" max="31" width="18" style="28" bestFit="1" customWidth="1"/>
    <col min="32" max="32" width="22" style="28" bestFit="1" customWidth="1"/>
    <col min="33" max="33" width="21" style="28" bestFit="1" customWidth="1"/>
    <col min="34" max="34" width="19" style="28" bestFit="1" customWidth="1"/>
    <col min="35" max="35" width="22" style="28" bestFit="1" customWidth="1"/>
    <col min="36" max="36" width="7" style="28" bestFit="1" customWidth="1"/>
    <col min="37" max="37" width="19" style="28" bestFit="1" customWidth="1"/>
    <col min="38" max="38" width="11" style="28" bestFit="1" customWidth="1"/>
    <col min="39" max="39" width="22" style="28" bestFit="1" customWidth="1"/>
    <col min="40" max="40" width="21" style="28" bestFit="1" customWidth="1"/>
    <col min="41" max="42" width="9" style="28" bestFit="1" customWidth="1"/>
    <col min="43" max="43" width="12" style="28" bestFit="1" customWidth="1"/>
    <col min="44" max="44" width="14" style="28" bestFit="1" customWidth="1"/>
    <col min="45" max="45" width="11" style="28" bestFit="1" customWidth="1"/>
    <col min="46" max="46" width="16.26953125" customWidth="1"/>
    <col min="48" max="48" width="14.7265625" customWidth="1"/>
    <col min="54" max="54" width="22.54296875" customWidth="1"/>
  </cols>
  <sheetData>
    <row r="1" spans="1:55" ht="58" x14ac:dyDescent="0.35">
      <c r="A1" s="15" t="s">
        <v>30</v>
      </c>
      <c r="B1" s="27" t="s">
        <v>37</v>
      </c>
      <c r="C1" s="15" t="s">
        <v>38</v>
      </c>
      <c r="D1" s="15" t="s">
        <v>39</v>
      </c>
      <c r="E1" s="15" t="s">
        <v>40</v>
      </c>
      <c r="F1" s="27" t="s">
        <v>31</v>
      </c>
      <c r="G1" s="15" t="s">
        <v>41</v>
      </c>
      <c r="H1" s="15" t="s">
        <v>42</v>
      </c>
      <c r="I1" s="15" t="s">
        <v>43</v>
      </c>
      <c r="J1" s="15" t="s">
        <v>44</v>
      </c>
      <c r="K1" s="27" t="s">
        <v>45</v>
      </c>
      <c r="L1" s="27" t="s">
        <v>46</v>
      </c>
      <c r="M1" s="15" t="s">
        <v>47</v>
      </c>
      <c r="N1" s="15" t="s">
        <v>48</v>
      </c>
      <c r="O1" s="15" t="s">
        <v>49</v>
      </c>
      <c r="P1" s="15" t="s">
        <v>50</v>
      </c>
      <c r="Q1" s="15" t="s">
        <v>35</v>
      </c>
      <c r="R1" s="15" t="s">
        <v>33</v>
      </c>
      <c r="S1" s="15" t="s">
        <v>34</v>
      </c>
      <c r="T1" s="15" t="s">
        <v>29</v>
      </c>
      <c r="U1" s="15" t="s">
        <v>51</v>
      </c>
      <c r="V1" s="15" t="s">
        <v>52</v>
      </c>
      <c r="W1" s="15" t="s">
        <v>36</v>
      </c>
      <c r="X1" s="27" t="s">
        <v>53</v>
      </c>
      <c r="Y1" s="27" t="s">
        <v>54</v>
      </c>
      <c r="Z1" s="27" t="s">
        <v>55</v>
      </c>
      <c r="AA1" s="15" t="s">
        <v>56</v>
      </c>
      <c r="AB1" s="15" t="s">
        <v>57</v>
      </c>
      <c r="AC1" s="15" t="s">
        <v>58</v>
      </c>
      <c r="AD1" s="15" t="s">
        <v>59</v>
      </c>
      <c r="AE1" s="15" t="s">
        <v>60</v>
      </c>
      <c r="AF1" s="15" t="s">
        <v>61</v>
      </c>
      <c r="AG1" s="15" t="s">
        <v>62</v>
      </c>
      <c r="AH1" s="15" t="s">
        <v>63</v>
      </c>
      <c r="AI1" s="15" t="s">
        <v>64</v>
      </c>
      <c r="AJ1" s="15" t="s">
        <v>2</v>
      </c>
      <c r="AK1" s="15" t="s">
        <v>32</v>
      </c>
      <c r="AL1" s="27" t="s">
        <v>65</v>
      </c>
      <c r="AM1" s="15" t="s">
        <v>66</v>
      </c>
      <c r="AN1" s="15" t="s">
        <v>67</v>
      </c>
      <c r="AO1" s="27" t="s">
        <v>68</v>
      </c>
      <c r="AP1" s="27" t="s">
        <v>69</v>
      </c>
      <c r="AQ1" s="27" t="s">
        <v>70</v>
      </c>
      <c r="AR1" s="15" t="s">
        <v>71</v>
      </c>
      <c r="AS1" s="15" t="s">
        <v>72</v>
      </c>
      <c r="AT1" s="44" t="s">
        <v>819</v>
      </c>
      <c r="AU1" s="42" t="s">
        <v>906</v>
      </c>
      <c r="AV1" s="42" t="s">
        <v>908</v>
      </c>
    </row>
    <row r="2" spans="1:55" x14ac:dyDescent="0.35">
      <c r="A2">
        <v>6109846</v>
      </c>
      <c r="B2">
        <v>0</v>
      </c>
      <c r="C2">
        <v>10</v>
      </c>
      <c r="D2" t="s">
        <v>357</v>
      </c>
      <c r="E2" t="s">
        <v>375</v>
      </c>
      <c r="F2" t="s">
        <v>251</v>
      </c>
      <c r="G2" t="s">
        <v>8821</v>
      </c>
      <c r="H2">
        <v>12</v>
      </c>
      <c r="I2">
        <v>2</v>
      </c>
      <c r="J2">
        <v>0</v>
      </c>
      <c r="K2">
        <v>6</v>
      </c>
      <c r="L2" t="s">
        <v>355</v>
      </c>
      <c r="M2">
        <v>100</v>
      </c>
      <c r="N2" s="16">
        <v>45850</v>
      </c>
      <c r="O2" s="16">
        <v>45850</v>
      </c>
      <c r="P2"/>
      <c r="Q2" t="s">
        <v>242</v>
      </c>
      <c r="R2" t="s">
        <v>330</v>
      </c>
      <c r="S2">
        <v>10014637</v>
      </c>
      <c r="T2" t="s">
        <v>242</v>
      </c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 t="str">
        <f>IF(A2&gt;0,_xlfn.XLOOKUP(A2,'IW38 PLAN SEMANAL'!B:B,'IW38 PLAN SEMANAL'!AE:AE),"")</f>
        <v>CERRADO</v>
      </c>
      <c r="AU2" t="str">
        <f>IF(A2&gt;0,_xlfn.XLOOKUP(A2,'IW38 PLAN SEMANAL'!B:B,'IW38 PLAN SEMANAL'!AB:AB),"")</f>
        <v>AUXILIAR</v>
      </c>
      <c r="AV2" t="str">
        <f>IF(A2&gt;0,IFERROR(_xlfn.XLOOKUP(D2,BA:BA,BC:BC),""),"")</f>
        <v xml:space="preserve">Komatsu </v>
      </c>
      <c r="BA2" t="s">
        <v>365</v>
      </c>
      <c r="BB2" t="s">
        <v>909</v>
      </c>
      <c r="BC2" t="s">
        <v>939</v>
      </c>
    </row>
    <row r="3" spans="1:55" x14ac:dyDescent="0.35">
      <c r="A3">
        <v>6236636</v>
      </c>
      <c r="B3">
        <v>0</v>
      </c>
      <c r="C3">
        <v>10</v>
      </c>
      <c r="D3" t="s">
        <v>367</v>
      </c>
      <c r="E3" t="s">
        <v>354</v>
      </c>
      <c r="F3" t="s">
        <v>310</v>
      </c>
      <c r="G3" t="s">
        <v>656</v>
      </c>
      <c r="H3">
        <v>0.5</v>
      </c>
      <c r="I3">
        <v>1</v>
      </c>
      <c r="J3">
        <v>0.5</v>
      </c>
      <c r="K3">
        <v>0.5</v>
      </c>
      <c r="L3" t="s">
        <v>355</v>
      </c>
      <c r="M3">
        <v>0</v>
      </c>
      <c r="N3" s="16">
        <v>45846</v>
      </c>
      <c r="O3" s="16">
        <v>45846</v>
      </c>
      <c r="P3" s="16">
        <v>45847</v>
      </c>
      <c r="Q3" t="s">
        <v>418</v>
      </c>
      <c r="R3" t="s">
        <v>325</v>
      </c>
      <c r="S3">
        <v>10016334</v>
      </c>
      <c r="T3" t="s">
        <v>324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 t="str">
        <f>IF(A3&gt;0,_xlfn.XLOOKUP(A3,'IW38 PLAN SEMANAL'!B:B,'IW38 PLAN SEMANAL'!AE:AE),"")</f>
        <v>CERRADO</v>
      </c>
      <c r="AU3" t="str">
        <f>IF(A3&gt;0,_xlfn.XLOOKUP(A3,'IW38 PLAN SEMANAL'!B:B,'IW38 PLAN SEMANAL'!AB:AB),"")</f>
        <v>SOPORTE</v>
      </c>
      <c r="AV3" t="str">
        <f t="shared" ref="AV3:AV66" si="0">IF(A3&gt;0,IFERROR(_xlfn.XLOOKUP(D3,BA:BA,BC:BC),""),"")</f>
        <v>Soporte</v>
      </c>
      <c r="BA3" t="s">
        <v>373</v>
      </c>
      <c r="BB3" t="s">
        <v>910</v>
      </c>
      <c r="BC3" t="s">
        <v>940</v>
      </c>
    </row>
    <row r="4" spans="1:55" x14ac:dyDescent="0.35">
      <c r="A4">
        <v>6410344</v>
      </c>
      <c r="B4">
        <v>0</v>
      </c>
      <c r="C4">
        <v>10</v>
      </c>
      <c r="D4" t="s">
        <v>367</v>
      </c>
      <c r="E4" t="s">
        <v>359</v>
      </c>
      <c r="F4" t="s">
        <v>310</v>
      </c>
      <c r="G4" t="s">
        <v>499</v>
      </c>
      <c r="H4">
        <v>0</v>
      </c>
      <c r="I4">
        <v>0</v>
      </c>
      <c r="J4">
        <v>0</v>
      </c>
      <c r="K4">
        <v>0</v>
      </c>
      <c r="L4" t="s">
        <v>355</v>
      </c>
      <c r="M4">
        <v>0</v>
      </c>
      <c r="N4" s="16">
        <v>45846</v>
      </c>
      <c r="O4" s="16">
        <v>45846</v>
      </c>
      <c r="P4"/>
      <c r="Q4" t="s">
        <v>418</v>
      </c>
      <c r="R4" t="s">
        <v>325</v>
      </c>
      <c r="S4">
        <v>10016334</v>
      </c>
      <c r="T4" t="s">
        <v>324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 t="str">
        <f>IF(A4&gt;0,_xlfn.XLOOKUP(A4,'IW38 PLAN SEMANAL'!B:B,'IW38 PLAN SEMANAL'!AE:AE),"")</f>
        <v>REPROGRAMADO</v>
      </c>
      <c r="AU4" t="str">
        <f>IF(A4&gt;0,_xlfn.XLOOKUP(A4,'IW38 PLAN SEMANAL'!B:B,'IW38 PLAN SEMANAL'!AB:AB),"")</f>
        <v>SOPORTE</v>
      </c>
      <c r="AV4" t="str">
        <f t="shared" si="0"/>
        <v>Soporte</v>
      </c>
      <c r="BA4" t="s">
        <v>370</v>
      </c>
      <c r="BB4" t="s">
        <v>910</v>
      </c>
      <c r="BC4" t="s">
        <v>944</v>
      </c>
    </row>
    <row r="5" spans="1:55" x14ac:dyDescent="0.35">
      <c r="A5">
        <v>6422270</v>
      </c>
      <c r="B5">
        <v>0</v>
      </c>
      <c r="C5">
        <v>10</v>
      </c>
      <c r="D5" t="s">
        <v>374</v>
      </c>
      <c r="E5" t="s">
        <v>354</v>
      </c>
      <c r="F5" t="s">
        <v>310</v>
      </c>
      <c r="G5" t="s">
        <v>6348</v>
      </c>
      <c r="H5">
        <v>3</v>
      </c>
      <c r="I5">
        <v>1</v>
      </c>
      <c r="J5">
        <v>3</v>
      </c>
      <c r="K5">
        <v>3</v>
      </c>
      <c r="L5" t="s">
        <v>355</v>
      </c>
      <c r="M5">
        <v>0</v>
      </c>
      <c r="N5" s="16">
        <v>45850</v>
      </c>
      <c r="O5" s="16">
        <v>45850</v>
      </c>
      <c r="P5" s="16">
        <v>45853</v>
      </c>
      <c r="Q5" t="s">
        <v>284</v>
      </c>
      <c r="R5" t="s">
        <v>285</v>
      </c>
      <c r="S5">
        <v>10014654</v>
      </c>
      <c r="T5" t="s">
        <v>284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 t="str">
        <f>IF(A5&gt;0,_xlfn.XLOOKUP(A5,'IW38 PLAN SEMANAL'!B:B,'IW38 PLAN SEMANAL'!AE:AE),"")</f>
        <v>CERRADO</v>
      </c>
      <c r="AU5" t="str">
        <f>IF(A5&gt;0,_xlfn.XLOOKUP(A5,'IW38 PLAN SEMANAL'!B:B,'IW38 PLAN SEMANAL'!AB:AB),"")</f>
        <v>CARGUIO</v>
      </c>
      <c r="AV5" t="str">
        <f t="shared" si="0"/>
        <v>Zam Palas</v>
      </c>
      <c r="BA5" t="s">
        <v>369</v>
      </c>
      <c r="BB5" t="s">
        <v>912</v>
      </c>
      <c r="BC5" t="s">
        <v>16</v>
      </c>
    </row>
    <row r="6" spans="1:55" x14ac:dyDescent="0.35">
      <c r="A6">
        <v>6423384</v>
      </c>
      <c r="B6">
        <v>0</v>
      </c>
      <c r="C6">
        <v>10</v>
      </c>
      <c r="D6" t="s">
        <v>374</v>
      </c>
      <c r="E6" t="s">
        <v>354</v>
      </c>
      <c r="F6" t="s">
        <v>310</v>
      </c>
      <c r="G6" t="s">
        <v>472</v>
      </c>
      <c r="H6">
        <v>20</v>
      </c>
      <c r="I6">
        <v>2</v>
      </c>
      <c r="J6">
        <v>20</v>
      </c>
      <c r="K6">
        <v>10</v>
      </c>
      <c r="L6" t="s">
        <v>355</v>
      </c>
      <c r="M6">
        <v>0</v>
      </c>
      <c r="N6" s="16">
        <v>45850</v>
      </c>
      <c r="O6" s="16">
        <v>45850</v>
      </c>
      <c r="P6" s="16">
        <v>45852</v>
      </c>
      <c r="Q6" t="s">
        <v>284</v>
      </c>
      <c r="R6" t="s">
        <v>285</v>
      </c>
      <c r="S6">
        <v>10014654</v>
      </c>
      <c r="T6" t="s">
        <v>284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 t="str">
        <f>IF(A6&gt;0,_xlfn.XLOOKUP(A6,'IW38 PLAN SEMANAL'!B:B,'IW38 PLAN SEMANAL'!AE:AE),"")</f>
        <v>CERRADO</v>
      </c>
      <c r="AU6" t="str">
        <f>IF(A6&gt;0,_xlfn.XLOOKUP(A6,'IW38 PLAN SEMANAL'!B:B,'IW38 PLAN SEMANAL'!AB:AB),"")</f>
        <v>CARGUIO</v>
      </c>
      <c r="AV6" t="str">
        <f t="shared" si="0"/>
        <v>Zam Palas</v>
      </c>
      <c r="BA6" t="s">
        <v>913</v>
      </c>
      <c r="BB6" t="s">
        <v>912</v>
      </c>
      <c r="BC6" t="s">
        <v>16</v>
      </c>
    </row>
    <row r="7" spans="1:55" x14ac:dyDescent="0.35">
      <c r="A7">
        <v>6434230</v>
      </c>
      <c r="B7">
        <v>0</v>
      </c>
      <c r="C7">
        <v>10</v>
      </c>
      <c r="D7" t="s">
        <v>361</v>
      </c>
      <c r="E7" t="s">
        <v>354</v>
      </c>
      <c r="F7" t="s">
        <v>251</v>
      </c>
      <c r="G7" t="s">
        <v>8090</v>
      </c>
      <c r="H7">
        <v>1</v>
      </c>
      <c r="I7">
        <v>1</v>
      </c>
      <c r="J7">
        <v>1</v>
      </c>
      <c r="K7">
        <v>1</v>
      </c>
      <c r="L7" t="s">
        <v>355</v>
      </c>
      <c r="M7">
        <v>0</v>
      </c>
      <c r="N7" s="16">
        <v>45850</v>
      </c>
      <c r="O7" s="16">
        <v>45850</v>
      </c>
      <c r="P7" s="16">
        <v>45850</v>
      </c>
      <c r="Q7" t="s">
        <v>173</v>
      </c>
      <c r="R7" t="s">
        <v>341</v>
      </c>
      <c r="S7">
        <v>10014656</v>
      </c>
      <c r="T7" t="s">
        <v>173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 t="str">
        <f>IF(A7&gt;0,_xlfn.XLOOKUP(A7,'IW38 PLAN SEMANAL'!B:B,'IW38 PLAN SEMANAL'!AE:AE),"")</f>
        <v>CERRADO</v>
      </c>
      <c r="AU7" t="str">
        <f>IF(A7&gt;0,_xlfn.XLOOKUP(A7,'IW38 PLAN SEMANAL'!B:B,'IW38 PLAN SEMANAL'!AB:AB),"")</f>
        <v>PERFORACIO</v>
      </c>
      <c r="AV7" t="str">
        <f t="shared" si="0"/>
        <v>Zam Sold</v>
      </c>
      <c r="BA7" t="s">
        <v>367</v>
      </c>
      <c r="BB7" t="s">
        <v>914</v>
      </c>
      <c r="BC7" t="s">
        <v>18</v>
      </c>
    </row>
    <row r="8" spans="1:55" x14ac:dyDescent="0.35">
      <c r="A8">
        <v>6434230</v>
      </c>
      <c r="B8">
        <v>0</v>
      </c>
      <c r="C8">
        <v>20</v>
      </c>
      <c r="D8" t="s">
        <v>365</v>
      </c>
      <c r="E8" t="s">
        <v>354</v>
      </c>
      <c r="F8" t="s">
        <v>251</v>
      </c>
      <c r="G8" t="s">
        <v>8090</v>
      </c>
      <c r="H8">
        <v>0.5</v>
      </c>
      <c r="I8">
        <v>1</v>
      </c>
      <c r="J8">
        <v>0.5</v>
      </c>
      <c r="K8">
        <v>0.5</v>
      </c>
      <c r="L8" t="s">
        <v>355</v>
      </c>
      <c r="M8">
        <v>0</v>
      </c>
      <c r="N8" s="16">
        <v>45850</v>
      </c>
      <c r="O8" s="16">
        <v>45850</v>
      </c>
      <c r="P8" s="16">
        <v>45850</v>
      </c>
      <c r="Q8" t="s">
        <v>173</v>
      </c>
      <c r="R8" t="s">
        <v>341</v>
      </c>
      <c r="S8">
        <v>10014656</v>
      </c>
      <c r="T8" t="s">
        <v>173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 t="str">
        <f>IF(A8&gt;0,_xlfn.XLOOKUP(A8,'IW38 PLAN SEMANAL'!B:B,'IW38 PLAN SEMANAL'!AE:AE),"")</f>
        <v>CERRADO</v>
      </c>
      <c r="AU8" t="str">
        <f>IF(A8&gt;0,_xlfn.XLOOKUP(A8,'IW38 PLAN SEMANAL'!B:B,'IW38 PLAN SEMANAL'!AB:AB),"")</f>
        <v>PERFORACIO</v>
      </c>
      <c r="AV8" t="str">
        <f t="shared" si="0"/>
        <v>INSPECTOR</v>
      </c>
      <c r="BA8" t="s">
        <v>203</v>
      </c>
      <c r="BB8" t="s">
        <v>915</v>
      </c>
      <c r="BC8" t="s">
        <v>938</v>
      </c>
    </row>
    <row r="9" spans="1:55" x14ac:dyDescent="0.35">
      <c r="A9">
        <v>6439527</v>
      </c>
      <c r="B9">
        <v>0</v>
      </c>
      <c r="C9">
        <v>10</v>
      </c>
      <c r="D9" t="s">
        <v>361</v>
      </c>
      <c r="E9" t="s">
        <v>354</v>
      </c>
      <c r="F9" t="s">
        <v>310</v>
      </c>
      <c r="G9" t="s">
        <v>438</v>
      </c>
      <c r="H9">
        <v>30</v>
      </c>
      <c r="I9">
        <v>2</v>
      </c>
      <c r="J9">
        <v>10</v>
      </c>
      <c r="K9">
        <v>15</v>
      </c>
      <c r="L9" t="s">
        <v>355</v>
      </c>
      <c r="M9">
        <v>0</v>
      </c>
      <c r="N9" s="16">
        <v>45846</v>
      </c>
      <c r="O9" s="16">
        <v>45846</v>
      </c>
      <c r="P9" s="16">
        <v>45847</v>
      </c>
      <c r="Q9" t="s">
        <v>418</v>
      </c>
      <c r="R9" t="s">
        <v>325</v>
      </c>
      <c r="S9">
        <v>10016334</v>
      </c>
      <c r="T9" t="s">
        <v>324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 t="str">
        <f>IF(A9&gt;0,_xlfn.XLOOKUP(A9,'IW38 PLAN SEMANAL'!B:B,'IW38 PLAN SEMANAL'!AE:AE),"")</f>
        <v>CERRADO</v>
      </c>
      <c r="AU9" t="str">
        <f>IF(A9&gt;0,_xlfn.XLOOKUP(A9,'IW38 PLAN SEMANAL'!B:B,'IW38 PLAN SEMANAL'!AB:AB),"")</f>
        <v>SOPORTE</v>
      </c>
      <c r="AV9" t="str">
        <f t="shared" si="0"/>
        <v>Zam Sold</v>
      </c>
      <c r="BA9" t="s">
        <v>361</v>
      </c>
      <c r="BB9" t="s">
        <v>916</v>
      </c>
      <c r="BC9" t="s">
        <v>942</v>
      </c>
    </row>
    <row r="10" spans="1:55" x14ac:dyDescent="0.35">
      <c r="A10">
        <v>6444377</v>
      </c>
      <c r="B10">
        <v>0</v>
      </c>
      <c r="C10">
        <v>10</v>
      </c>
      <c r="D10" t="s">
        <v>374</v>
      </c>
      <c r="E10" t="s">
        <v>354</v>
      </c>
      <c r="F10" t="s">
        <v>310</v>
      </c>
      <c r="G10" t="s">
        <v>6347</v>
      </c>
      <c r="H10">
        <v>2</v>
      </c>
      <c r="I10">
        <v>1</v>
      </c>
      <c r="J10">
        <v>2</v>
      </c>
      <c r="K10">
        <v>2</v>
      </c>
      <c r="L10" t="s">
        <v>355</v>
      </c>
      <c r="M10">
        <v>0</v>
      </c>
      <c r="N10" s="16">
        <v>45850</v>
      </c>
      <c r="O10" s="16">
        <v>45850</v>
      </c>
      <c r="P10" s="16">
        <v>45852</v>
      </c>
      <c r="Q10" t="s">
        <v>284</v>
      </c>
      <c r="R10" t="s">
        <v>285</v>
      </c>
      <c r="S10">
        <v>10014654</v>
      </c>
      <c r="T10" t="s">
        <v>284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 t="str">
        <f>IF(A10&gt;0,_xlfn.XLOOKUP(A10,'IW38 PLAN SEMANAL'!B:B,'IW38 PLAN SEMANAL'!AE:AE),"")</f>
        <v>CERRADO</v>
      </c>
      <c r="AU10" t="str">
        <f>IF(A10&gt;0,_xlfn.XLOOKUP(A10,'IW38 PLAN SEMANAL'!B:B,'IW38 PLAN SEMANAL'!AB:AB),"")</f>
        <v>CARGUIO</v>
      </c>
      <c r="AV10" t="str">
        <f t="shared" si="0"/>
        <v>Zam Palas</v>
      </c>
      <c r="BA10" t="s">
        <v>374</v>
      </c>
      <c r="BB10" t="s">
        <v>917</v>
      </c>
      <c r="BC10" t="s">
        <v>943</v>
      </c>
    </row>
    <row r="11" spans="1:55" x14ac:dyDescent="0.35">
      <c r="A11">
        <v>6446103</v>
      </c>
      <c r="B11">
        <v>0</v>
      </c>
      <c r="C11">
        <v>10</v>
      </c>
      <c r="D11" t="s">
        <v>369</v>
      </c>
      <c r="E11" t="s">
        <v>354</v>
      </c>
      <c r="F11" t="s">
        <v>251</v>
      </c>
      <c r="G11" t="s">
        <v>7490</v>
      </c>
      <c r="H11">
        <v>8</v>
      </c>
      <c r="I11">
        <v>4</v>
      </c>
      <c r="J11">
        <v>8</v>
      </c>
      <c r="K11">
        <v>2</v>
      </c>
      <c r="L11" t="s">
        <v>355</v>
      </c>
      <c r="M11">
        <v>0</v>
      </c>
      <c r="N11" s="16">
        <v>45846</v>
      </c>
      <c r="O11" s="16">
        <v>45846</v>
      </c>
      <c r="P11" s="16">
        <v>45846</v>
      </c>
      <c r="Q11" t="s">
        <v>209</v>
      </c>
      <c r="R11" t="s">
        <v>280</v>
      </c>
      <c r="S11">
        <v>10014630</v>
      </c>
      <c r="T11" t="s">
        <v>209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 t="str">
        <f>IF(A11&gt;0,_xlfn.XLOOKUP(A11,'IW38 PLAN SEMANAL'!B:B,'IW38 PLAN SEMANAL'!AE:AE),"")</f>
        <v>CERRADO</v>
      </c>
      <c r="AU11" t="str">
        <f>IF(A11&gt;0,_xlfn.XLOOKUP(A11,'IW38 PLAN SEMANAL'!B:B,'IW38 PLAN SEMANAL'!AB:AB),"")</f>
        <v>AUXILIAR</v>
      </c>
      <c r="AV11" t="str">
        <f t="shared" si="0"/>
        <v>Ferreyros</v>
      </c>
      <c r="BA11" t="s">
        <v>371</v>
      </c>
      <c r="BB11" t="s">
        <v>918</v>
      </c>
      <c r="BC11" t="s">
        <v>941</v>
      </c>
    </row>
    <row r="12" spans="1:55" x14ac:dyDescent="0.35">
      <c r="A12">
        <v>6456148</v>
      </c>
      <c r="B12">
        <v>0</v>
      </c>
      <c r="C12">
        <v>10</v>
      </c>
      <c r="D12" t="s">
        <v>361</v>
      </c>
      <c r="E12" t="s">
        <v>375</v>
      </c>
      <c r="F12" t="s">
        <v>310</v>
      </c>
      <c r="G12" t="s">
        <v>857</v>
      </c>
      <c r="H12">
        <v>4</v>
      </c>
      <c r="I12">
        <v>2</v>
      </c>
      <c r="J12">
        <v>0</v>
      </c>
      <c r="K12">
        <v>2</v>
      </c>
      <c r="L12" t="s">
        <v>355</v>
      </c>
      <c r="M12">
        <v>0</v>
      </c>
      <c r="N12" s="16">
        <v>45850</v>
      </c>
      <c r="O12" s="16">
        <v>45850</v>
      </c>
      <c r="P12"/>
      <c r="Q12" t="s">
        <v>242</v>
      </c>
      <c r="R12" t="s">
        <v>330</v>
      </c>
      <c r="S12">
        <v>10014637</v>
      </c>
      <c r="T12" t="s">
        <v>242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 t="str">
        <f>IF(A12&gt;0,_xlfn.XLOOKUP(A12,'IW38 PLAN SEMANAL'!B:B,'IW38 PLAN SEMANAL'!AE:AE),"")</f>
        <v>CERRADO</v>
      </c>
      <c r="AU12" t="str">
        <f>IF(A12&gt;0,_xlfn.XLOOKUP(A12,'IW38 PLAN SEMANAL'!B:B,'IW38 PLAN SEMANAL'!AB:AB),"")</f>
        <v>AUXILIAR</v>
      </c>
      <c r="AV12" t="str">
        <f t="shared" si="0"/>
        <v>Zam Sold</v>
      </c>
      <c r="BA12" t="s">
        <v>372</v>
      </c>
      <c r="BB12" t="s">
        <v>919</v>
      </c>
      <c r="BC12" t="s">
        <v>920</v>
      </c>
    </row>
    <row r="13" spans="1:55" x14ac:dyDescent="0.35">
      <c r="A13">
        <v>6466044</v>
      </c>
      <c r="B13">
        <v>0</v>
      </c>
      <c r="C13">
        <v>10</v>
      </c>
      <c r="D13" t="s">
        <v>357</v>
      </c>
      <c r="E13" t="s">
        <v>6039</v>
      </c>
      <c r="F13" t="s">
        <v>251</v>
      </c>
      <c r="G13" t="s">
        <v>8822</v>
      </c>
      <c r="H13">
        <v>4</v>
      </c>
      <c r="I13">
        <v>2</v>
      </c>
      <c r="J13">
        <v>4</v>
      </c>
      <c r="K13">
        <v>2</v>
      </c>
      <c r="L13" t="s">
        <v>355</v>
      </c>
      <c r="M13">
        <v>100</v>
      </c>
      <c r="N13" s="16">
        <v>45847</v>
      </c>
      <c r="O13" s="16">
        <v>45847</v>
      </c>
      <c r="P13" s="16">
        <v>45847</v>
      </c>
      <c r="Q13" t="s">
        <v>216</v>
      </c>
      <c r="R13" t="s">
        <v>282</v>
      </c>
      <c r="S13">
        <v>10014642</v>
      </c>
      <c r="T13" t="s">
        <v>216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 t="str">
        <f>IF(A13&gt;0,_xlfn.XLOOKUP(A13,'IW38 PLAN SEMANAL'!B:B,'IW38 PLAN SEMANAL'!AE:AE),"")</f>
        <v>CERRADO</v>
      </c>
      <c r="AU13" t="str">
        <f>IF(A13&gt;0,_xlfn.XLOOKUP(A13,'IW38 PLAN SEMANAL'!B:B,'IW38 PLAN SEMANAL'!AB:AB),"")</f>
        <v>AUXILIAR</v>
      </c>
      <c r="AV13" t="str">
        <f t="shared" si="0"/>
        <v xml:space="preserve">Komatsu </v>
      </c>
      <c r="BA13" t="s">
        <v>362</v>
      </c>
      <c r="BB13" t="s">
        <v>921</v>
      </c>
      <c r="BC13" t="s">
        <v>937</v>
      </c>
    </row>
    <row r="14" spans="1:55" x14ac:dyDescent="0.35">
      <c r="A14">
        <v>6483328</v>
      </c>
      <c r="B14">
        <v>0</v>
      </c>
      <c r="C14">
        <v>10</v>
      </c>
      <c r="D14" t="s">
        <v>357</v>
      </c>
      <c r="E14" t="s">
        <v>359</v>
      </c>
      <c r="F14" t="s">
        <v>251</v>
      </c>
      <c r="G14" t="s">
        <v>7577</v>
      </c>
      <c r="H14">
        <v>60</v>
      </c>
      <c r="I14">
        <v>3</v>
      </c>
      <c r="J14">
        <v>0</v>
      </c>
      <c r="K14">
        <v>20</v>
      </c>
      <c r="L14" t="s">
        <v>355</v>
      </c>
      <c r="M14">
        <v>100</v>
      </c>
      <c r="N14" s="16">
        <v>45846</v>
      </c>
      <c r="O14" s="16">
        <v>45846</v>
      </c>
      <c r="P14"/>
      <c r="Q14" t="s">
        <v>419</v>
      </c>
      <c r="R14" t="s">
        <v>420</v>
      </c>
      <c r="S14">
        <v>10014605</v>
      </c>
      <c r="T14" t="s">
        <v>419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 t="str">
        <f>IF(A14&gt;0,_xlfn.XLOOKUP(A14,'IW38 PLAN SEMANAL'!B:B,'IW38 PLAN SEMANAL'!AE:AE),"")</f>
        <v>ABIERTO</v>
      </c>
      <c r="AU14" t="str">
        <f>IF(A14&gt;0,_xlfn.XLOOKUP(A14,'IW38 PLAN SEMANAL'!B:B,'IW38 PLAN SEMANAL'!AB:AB),"")</f>
        <v>ACARREO</v>
      </c>
      <c r="AV14" t="str">
        <f t="shared" si="0"/>
        <v xml:space="preserve">Komatsu </v>
      </c>
      <c r="BA14" t="s">
        <v>923</v>
      </c>
      <c r="BB14" t="s">
        <v>924</v>
      </c>
      <c r="BC14" t="s">
        <v>924</v>
      </c>
    </row>
    <row r="15" spans="1:55" x14ac:dyDescent="0.35">
      <c r="A15">
        <v>6483328</v>
      </c>
      <c r="B15">
        <v>0</v>
      </c>
      <c r="C15">
        <v>20</v>
      </c>
      <c r="D15" t="s">
        <v>362</v>
      </c>
      <c r="E15" t="s">
        <v>359</v>
      </c>
      <c r="F15" t="s">
        <v>251</v>
      </c>
      <c r="G15" t="s">
        <v>7577</v>
      </c>
      <c r="H15">
        <v>10</v>
      </c>
      <c r="I15">
        <v>1</v>
      </c>
      <c r="J15">
        <v>0</v>
      </c>
      <c r="K15">
        <v>10</v>
      </c>
      <c r="L15" t="s">
        <v>355</v>
      </c>
      <c r="M15">
        <v>100</v>
      </c>
      <c r="N15" s="16">
        <v>45846</v>
      </c>
      <c r="O15" s="16">
        <v>45847</v>
      </c>
      <c r="P15"/>
      <c r="Q15" t="s">
        <v>419</v>
      </c>
      <c r="R15" t="s">
        <v>420</v>
      </c>
      <c r="S15">
        <v>10014605</v>
      </c>
      <c r="T15" t="s">
        <v>419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t="str">
        <f>IF(A15&gt;0,_xlfn.XLOOKUP(A15,'IW38 PLAN SEMANAL'!B:B,'IW38 PLAN SEMANAL'!AE:AE),"")</f>
        <v>ABIERTO</v>
      </c>
      <c r="AU15" t="str">
        <f>IF(A15&gt;0,_xlfn.XLOOKUP(A15,'IW38 PLAN SEMANAL'!B:B,'IW38 PLAN SEMANAL'!AB:AB),"")</f>
        <v>ACARREO</v>
      </c>
      <c r="AV15" t="str">
        <f t="shared" si="0"/>
        <v>Op Grúa</v>
      </c>
      <c r="BA15" t="s">
        <v>357</v>
      </c>
      <c r="BC15" t="s">
        <v>945</v>
      </c>
    </row>
    <row r="16" spans="1:55" x14ac:dyDescent="0.35">
      <c r="A16">
        <v>6496973</v>
      </c>
      <c r="B16">
        <v>0</v>
      </c>
      <c r="C16">
        <v>10</v>
      </c>
      <c r="D16" t="s">
        <v>361</v>
      </c>
      <c r="E16" t="s">
        <v>354</v>
      </c>
      <c r="F16" t="s">
        <v>310</v>
      </c>
      <c r="G16" t="s">
        <v>1177</v>
      </c>
      <c r="H16">
        <v>2</v>
      </c>
      <c r="I16">
        <v>2</v>
      </c>
      <c r="J16">
        <v>2</v>
      </c>
      <c r="K16">
        <v>1</v>
      </c>
      <c r="L16" t="s">
        <v>355</v>
      </c>
      <c r="M16">
        <v>0</v>
      </c>
      <c r="N16" s="16">
        <v>45849</v>
      </c>
      <c r="O16" s="16">
        <v>45849</v>
      </c>
      <c r="P16" s="16">
        <v>45849</v>
      </c>
      <c r="Q16" t="s">
        <v>148</v>
      </c>
      <c r="R16" t="s">
        <v>297</v>
      </c>
      <c r="S16">
        <v>10014617</v>
      </c>
      <c r="T16" t="s">
        <v>148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t="str">
        <f>IF(A16&gt;0,_xlfn.XLOOKUP(A16,'IW38 PLAN SEMANAL'!B:B,'IW38 PLAN SEMANAL'!AE:AE),"")</f>
        <v>CERRADO</v>
      </c>
      <c r="AU16" t="str">
        <f>IF(A16&gt;0,_xlfn.XLOOKUP(A16,'IW38 PLAN SEMANAL'!B:B,'IW38 PLAN SEMANAL'!AB:AB),"")</f>
        <v>ACARREO</v>
      </c>
      <c r="AV16" t="str">
        <f t="shared" si="0"/>
        <v>Zam Sold</v>
      </c>
      <c r="BA16" t="s">
        <v>376</v>
      </c>
      <c r="BB16" t="s">
        <v>925</v>
      </c>
      <c r="BC16" t="s">
        <v>865</v>
      </c>
    </row>
    <row r="17" spans="1:55" x14ac:dyDescent="0.35">
      <c r="A17">
        <v>6497575</v>
      </c>
      <c r="B17">
        <v>0</v>
      </c>
      <c r="C17">
        <v>10</v>
      </c>
      <c r="D17" t="s">
        <v>374</v>
      </c>
      <c r="E17" t="s">
        <v>354</v>
      </c>
      <c r="F17" t="s">
        <v>310</v>
      </c>
      <c r="G17" t="s">
        <v>6342</v>
      </c>
      <c r="H17">
        <v>1</v>
      </c>
      <c r="I17">
        <v>1</v>
      </c>
      <c r="J17">
        <v>1</v>
      </c>
      <c r="K17">
        <v>1</v>
      </c>
      <c r="L17" t="s">
        <v>355</v>
      </c>
      <c r="M17">
        <v>0</v>
      </c>
      <c r="N17" s="16">
        <v>45850</v>
      </c>
      <c r="O17" s="16">
        <v>45850</v>
      </c>
      <c r="P17" s="16">
        <v>45852</v>
      </c>
      <c r="Q17" t="s">
        <v>284</v>
      </c>
      <c r="R17" t="s">
        <v>285</v>
      </c>
      <c r="S17">
        <v>10014654</v>
      </c>
      <c r="T17" t="s">
        <v>284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t="str">
        <f>IF(A17&gt;0,_xlfn.XLOOKUP(A17,'IW38 PLAN SEMANAL'!B:B,'IW38 PLAN SEMANAL'!AE:AE),"")</f>
        <v>CERRADO</v>
      </c>
      <c r="AU17" t="str">
        <f>IF(A17&gt;0,_xlfn.XLOOKUP(A17,'IW38 PLAN SEMANAL'!B:B,'IW38 PLAN SEMANAL'!AB:AB),"")</f>
        <v>CARGUIO</v>
      </c>
      <c r="AV17" t="str">
        <f t="shared" si="0"/>
        <v>Zam Palas</v>
      </c>
      <c r="BA17" t="s">
        <v>377</v>
      </c>
      <c r="BB17" t="s">
        <v>926</v>
      </c>
      <c r="BC17" t="s">
        <v>866</v>
      </c>
    </row>
    <row r="18" spans="1:55" x14ac:dyDescent="0.35">
      <c r="A18">
        <v>6502714</v>
      </c>
      <c r="B18">
        <v>0</v>
      </c>
      <c r="C18">
        <v>10</v>
      </c>
      <c r="D18" t="s">
        <v>374</v>
      </c>
      <c r="E18" t="s">
        <v>354</v>
      </c>
      <c r="F18" t="s">
        <v>310</v>
      </c>
      <c r="G18" t="s">
        <v>6341</v>
      </c>
      <c r="H18">
        <v>4</v>
      </c>
      <c r="I18">
        <v>1</v>
      </c>
      <c r="J18">
        <v>4</v>
      </c>
      <c r="K18">
        <v>4</v>
      </c>
      <c r="L18" t="s">
        <v>355</v>
      </c>
      <c r="M18">
        <v>0</v>
      </c>
      <c r="N18" s="16">
        <v>45850</v>
      </c>
      <c r="O18" s="16">
        <v>45850</v>
      </c>
      <c r="P18" s="16">
        <v>45852</v>
      </c>
      <c r="Q18" t="s">
        <v>284</v>
      </c>
      <c r="R18" t="s">
        <v>285</v>
      </c>
      <c r="S18">
        <v>10014654</v>
      </c>
      <c r="T18" t="s">
        <v>284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t="str">
        <f>IF(A18&gt;0,_xlfn.XLOOKUP(A18,'IW38 PLAN SEMANAL'!B:B,'IW38 PLAN SEMANAL'!AE:AE),"")</f>
        <v>CERRADO</v>
      </c>
      <c r="AU18" t="str">
        <f>IF(A18&gt;0,_xlfn.XLOOKUP(A18,'IW38 PLAN SEMANAL'!B:B,'IW38 PLAN SEMANAL'!AB:AB),"")</f>
        <v>CARGUIO</v>
      </c>
      <c r="AV18" t="str">
        <f t="shared" si="0"/>
        <v>Zam Palas</v>
      </c>
      <c r="BA18" t="s">
        <v>927</v>
      </c>
      <c r="BB18" t="s">
        <v>928</v>
      </c>
      <c r="BC18" t="s">
        <v>928</v>
      </c>
    </row>
    <row r="19" spans="1:55" x14ac:dyDescent="0.35">
      <c r="A19">
        <v>6503824</v>
      </c>
      <c r="B19">
        <v>0</v>
      </c>
      <c r="C19">
        <v>10</v>
      </c>
      <c r="D19" t="s">
        <v>361</v>
      </c>
      <c r="E19" t="s">
        <v>354</v>
      </c>
      <c r="F19" t="s">
        <v>310</v>
      </c>
      <c r="G19" t="s">
        <v>1255</v>
      </c>
      <c r="H19">
        <v>6</v>
      </c>
      <c r="I19">
        <v>2</v>
      </c>
      <c r="J19">
        <v>6</v>
      </c>
      <c r="K19">
        <v>3</v>
      </c>
      <c r="L19" t="s">
        <v>355</v>
      </c>
      <c r="M19">
        <v>0</v>
      </c>
      <c r="N19" s="16">
        <v>45846</v>
      </c>
      <c r="O19" s="16">
        <v>45846</v>
      </c>
      <c r="P19" s="16">
        <v>45846</v>
      </c>
      <c r="Q19" t="s">
        <v>419</v>
      </c>
      <c r="R19" t="s">
        <v>420</v>
      </c>
      <c r="S19">
        <v>10014605</v>
      </c>
      <c r="T19" t="s">
        <v>419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t="str">
        <f>IF(A19&gt;0,_xlfn.XLOOKUP(A19,'IW38 PLAN SEMANAL'!B:B,'IW38 PLAN SEMANAL'!AE:AE),"")</f>
        <v>CERRADO</v>
      </c>
      <c r="AU19" t="str">
        <f>IF(A19&gt;0,_xlfn.XLOOKUP(A19,'IW38 PLAN SEMANAL'!B:B,'IW38 PLAN SEMANAL'!AB:AB),"")</f>
        <v>ACARREO</v>
      </c>
      <c r="AV19" t="str">
        <f t="shared" si="0"/>
        <v>Zam Sold</v>
      </c>
      <c r="BA19" t="s">
        <v>364</v>
      </c>
      <c r="BB19" t="s">
        <v>921</v>
      </c>
      <c r="BC19" t="s">
        <v>937</v>
      </c>
    </row>
    <row r="20" spans="1:55" x14ac:dyDescent="0.35">
      <c r="A20">
        <v>6503826</v>
      </c>
      <c r="B20">
        <v>0</v>
      </c>
      <c r="C20">
        <v>10</v>
      </c>
      <c r="D20" t="s">
        <v>203</v>
      </c>
      <c r="E20" t="s">
        <v>359</v>
      </c>
      <c r="F20" t="s">
        <v>310</v>
      </c>
      <c r="G20" t="s">
        <v>1255</v>
      </c>
      <c r="H20">
        <v>3</v>
      </c>
      <c r="I20">
        <v>1</v>
      </c>
      <c r="J20">
        <v>0</v>
      </c>
      <c r="K20">
        <v>3</v>
      </c>
      <c r="L20" t="s">
        <v>355</v>
      </c>
      <c r="M20">
        <v>0</v>
      </c>
      <c r="N20" s="16">
        <v>45850</v>
      </c>
      <c r="O20" s="16">
        <v>45850</v>
      </c>
      <c r="P20"/>
      <c r="Q20" t="s">
        <v>227</v>
      </c>
      <c r="R20" t="s">
        <v>305</v>
      </c>
      <c r="S20">
        <v>10014606</v>
      </c>
      <c r="T20" t="s">
        <v>227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t="str">
        <f>IF(A20&gt;0,_xlfn.XLOOKUP(A20,'IW38 PLAN SEMANAL'!B:B,'IW38 PLAN SEMANAL'!AE:AE),"")</f>
        <v>ABIERTO</v>
      </c>
      <c r="AU20" t="str">
        <f>IF(A20&gt;0,_xlfn.XLOOKUP(A20,'IW38 PLAN SEMANAL'!B:B,'IW38 PLAN SEMANAL'!AB:AB),"")</f>
        <v>ACARREO</v>
      </c>
      <c r="AV20" t="str">
        <f t="shared" si="0"/>
        <v>Marcobre</v>
      </c>
      <c r="BA20" t="s">
        <v>929</v>
      </c>
      <c r="BB20" t="s">
        <v>919</v>
      </c>
      <c r="BC20" t="s">
        <v>930</v>
      </c>
    </row>
    <row r="21" spans="1:55" x14ac:dyDescent="0.35">
      <c r="A21">
        <v>6516154</v>
      </c>
      <c r="B21">
        <v>0</v>
      </c>
      <c r="C21">
        <v>10</v>
      </c>
      <c r="D21" t="s">
        <v>367</v>
      </c>
      <c r="E21" t="s">
        <v>354</v>
      </c>
      <c r="F21" t="s">
        <v>310</v>
      </c>
      <c r="G21" t="s">
        <v>1288</v>
      </c>
      <c r="H21">
        <v>4</v>
      </c>
      <c r="I21">
        <v>2</v>
      </c>
      <c r="J21">
        <v>4</v>
      </c>
      <c r="K21">
        <v>2</v>
      </c>
      <c r="L21" t="s">
        <v>355</v>
      </c>
      <c r="M21">
        <v>0</v>
      </c>
      <c r="N21" s="16">
        <v>45844</v>
      </c>
      <c r="O21" s="16">
        <v>45844</v>
      </c>
      <c r="P21" s="16">
        <v>45844</v>
      </c>
      <c r="Q21" t="s">
        <v>434</v>
      </c>
      <c r="R21" t="s">
        <v>325</v>
      </c>
      <c r="S21">
        <v>10016324</v>
      </c>
      <c r="T21" t="s">
        <v>324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 t="str">
        <f>IF(A21&gt;0,_xlfn.XLOOKUP(A21,'IW38 PLAN SEMANAL'!B:B,'IW38 PLAN SEMANAL'!AE:AE),"")</f>
        <v>CERRADO</v>
      </c>
      <c r="AU21" t="str">
        <f>IF(A21&gt;0,_xlfn.XLOOKUP(A21,'IW38 PLAN SEMANAL'!B:B,'IW38 PLAN SEMANAL'!AB:AB),"")</f>
        <v>SOPORTE</v>
      </c>
      <c r="AV21" t="str">
        <f t="shared" si="0"/>
        <v>Soporte</v>
      </c>
      <c r="BA21" t="s">
        <v>931</v>
      </c>
      <c r="BB21" t="s">
        <v>932</v>
      </c>
      <c r="BC21" t="s">
        <v>932</v>
      </c>
    </row>
    <row r="22" spans="1:55" x14ac:dyDescent="0.35">
      <c r="A22">
        <v>6524371</v>
      </c>
      <c r="B22">
        <v>0</v>
      </c>
      <c r="C22">
        <v>10</v>
      </c>
      <c r="D22" t="s">
        <v>374</v>
      </c>
      <c r="E22" t="s">
        <v>354</v>
      </c>
      <c r="F22" t="s">
        <v>310</v>
      </c>
      <c r="G22" t="s">
        <v>6339</v>
      </c>
      <c r="H22">
        <v>3</v>
      </c>
      <c r="I22">
        <v>3</v>
      </c>
      <c r="J22">
        <v>3</v>
      </c>
      <c r="K22">
        <v>1</v>
      </c>
      <c r="L22" t="s">
        <v>355</v>
      </c>
      <c r="M22">
        <v>0</v>
      </c>
      <c r="N22" s="16">
        <v>45850</v>
      </c>
      <c r="O22" s="16">
        <v>45850</v>
      </c>
      <c r="P22" s="16">
        <v>45852</v>
      </c>
      <c r="Q22" t="s">
        <v>284</v>
      </c>
      <c r="R22" t="s">
        <v>285</v>
      </c>
      <c r="S22">
        <v>10014654</v>
      </c>
      <c r="T22" t="s">
        <v>284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 t="str">
        <f>IF(A22&gt;0,_xlfn.XLOOKUP(A22,'IW38 PLAN SEMANAL'!B:B,'IW38 PLAN SEMANAL'!AE:AE),"")</f>
        <v>CERRADO</v>
      </c>
      <c r="AU22" t="str">
        <f>IF(A22&gt;0,_xlfn.XLOOKUP(A22,'IW38 PLAN SEMANAL'!B:B,'IW38 PLAN SEMANAL'!AB:AB),"")</f>
        <v>CARGUIO</v>
      </c>
      <c r="AV22" t="str">
        <f t="shared" si="0"/>
        <v>Zam Palas</v>
      </c>
      <c r="BA22" t="s">
        <v>378</v>
      </c>
      <c r="BB22" t="s">
        <v>932</v>
      </c>
      <c r="BC22" t="s">
        <v>933</v>
      </c>
    </row>
    <row r="23" spans="1:55" x14ac:dyDescent="0.35">
      <c r="A23">
        <v>6524377</v>
      </c>
      <c r="B23">
        <v>0</v>
      </c>
      <c r="C23">
        <v>10</v>
      </c>
      <c r="D23" t="s">
        <v>374</v>
      </c>
      <c r="E23" t="s">
        <v>354</v>
      </c>
      <c r="F23" t="s">
        <v>310</v>
      </c>
      <c r="G23" t="s">
        <v>6338</v>
      </c>
      <c r="H23">
        <v>1</v>
      </c>
      <c r="I23">
        <v>1</v>
      </c>
      <c r="J23">
        <v>1</v>
      </c>
      <c r="K23">
        <v>1</v>
      </c>
      <c r="L23" t="s">
        <v>355</v>
      </c>
      <c r="M23">
        <v>0</v>
      </c>
      <c r="N23" s="16">
        <v>45850</v>
      </c>
      <c r="O23" s="16">
        <v>45850</v>
      </c>
      <c r="P23" s="16">
        <v>45852</v>
      </c>
      <c r="Q23" t="s">
        <v>284</v>
      </c>
      <c r="R23" t="s">
        <v>285</v>
      </c>
      <c r="S23">
        <v>10014654</v>
      </c>
      <c r="T23" t="s">
        <v>284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 t="str">
        <f>IF(A23&gt;0,_xlfn.XLOOKUP(A23,'IW38 PLAN SEMANAL'!B:B,'IW38 PLAN SEMANAL'!AE:AE),"")</f>
        <v>CERRADO</v>
      </c>
      <c r="AU23" t="str">
        <f>IF(A23&gt;0,_xlfn.XLOOKUP(A23,'IW38 PLAN SEMANAL'!B:B,'IW38 PLAN SEMANAL'!AB:AB),"")</f>
        <v>CARGUIO</v>
      </c>
      <c r="AV23" t="str">
        <f t="shared" si="0"/>
        <v>Zam Palas</v>
      </c>
      <c r="BA23" t="s">
        <v>366</v>
      </c>
      <c r="BC23" t="s">
        <v>945</v>
      </c>
    </row>
    <row r="24" spans="1:55" x14ac:dyDescent="0.35">
      <c r="A24">
        <v>6524405</v>
      </c>
      <c r="B24">
        <v>0</v>
      </c>
      <c r="C24">
        <v>10</v>
      </c>
      <c r="D24" t="s">
        <v>374</v>
      </c>
      <c r="E24" t="s">
        <v>354</v>
      </c>
      <c r="F24" t="s">
        <v>310</v>
      </c>
      <c r="G24" t="s">
        <v>6337</v>
      </c>
      <c r="H24">
        <v>2</v>
      </c>
      <c r="I24">
        <v>1</v>
      </c>
      <c r="J24">
        <v>2</v>
      </c>
      <c r="K24">
        <v>2</v>
      </c>
      <c r="L24" t="s">
        <v>355</v>
      </c>
      <c r="M24">
        <v>0</v>
      </c>
      <c r="N24" s="16">
        <v>45850</v>
      </c>
      <c r="O24" s="16">
        <v>45850</v>
      </c>
      <c r="P24" s="16">
        <v>45852</v>
      </c>
      <c r="Q24" t="s">
        <v>284</v>
      </c>
      <c r="R24" t="s">
        <v>285</v>
      </c>
      <c r="S24">
        <v>10014654</v>
      </c>
      <c r="T24" t="s">
        <v>284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t="str">
        <f>IF(A24&gt;0,_xlfn.XLOOKUP(A24,'IW38 PLAN SEMANAL'!B:B,'IW38 PLAN SEMANAL'!AE:AE),"")</f>
        <v>CERRADO</v>
      </c>
      <c r="AU24" t="str">
        <f>IF(A24&gt;0,_xlfn.XLOOKUP(A24,'IW38 PLAN SEMANAL'!B:B,'IW38 PLAN SEMANAL'!AB:AB),"")</f>
        <v>CARGUIO</v>
      </c>
      <c r="AV24" t="str">
        <f t="shared" si="0"/>
        <v>Zam Palas</v>
      </c>
    </row>
    <row r="25" spans="1:55" x14ac:dyDescent="0.35">
      <c r="A25">
        <v>6524745</v>
      </c>
      <c r="B25">
        <v>0</v>
      </c>
      <c r="C25">
        <v>10</v>
      </c>
      <c r="D25" t="s">
        <v>203</v>
      </c>
      <c r="E25" t="s">
        <v>354</v>
      </c>
      <c r="F25" t="s">
        <v>310</v>
      </c>
      <c r="G25" t="s">
        <v>1346</v>
      </c>
      <c r="H25">
        <v>1</v>
      </c>
      <c r="I25">
        <v>1</v>
      </c>
      <c r="J25">
        <v>1</v>
      </c>
      <c r="K25">
        <v>1</v>
      </c>
      <c r="L25" t="s">
        <v>355</v>
      </c>
      <c r="M25">
        <v>0</v>
      </c>
      <c r="N25" s="16">
        <v>45850</v>
      </c>
      <c r="O25" s="16">
        <v>45850</v>
      </c>
      <c r="P25" s="16">
        <v>45849</v>
      </c>
      <c r="Q25" t="s">
        <v>173</v>
      </c>
      <c r="R25" t="s">
        <v>341</v>
      </c>
      <c r="S25">
        <v>10014656</v>
      </c>
      <c r="T25" t="s">
        <v>173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t="str">
        <f>IF(A25&gt;0,_xlfn.XLOOKUP(A25,'IW38 PLAN SEMANAL'!B:B,'IW38 PLAN SEMANAL'!AE:AE),"")</f>
        <v>CERRADO</v>
      </c>
      <c r="AU25" t="str">
        <f>IF(A25&gt;0,_xlfn.XLOOKUP(A25,'IW38 PLAN SEMANAL'!B:B,'IW38 PLAN SEMANAL'!AB:AB),"")</f>
        <v>PERFORACIO</v>
      </c>
      <c r="AV25" t="str">
        <f t="shared" si="0"/>
        <v>Marcobre</v>
      </c>
    </row>
    <row r="26" spans="1:55" x14ac:dyDescent="0.35">
      <c r="A26">
        <v>6526177</v>
      </c>
      <c r="B26">
        <v>0</v>
      </c>
      <c r="C26">
        <v>10</v>
      </c>
      <c r="D26" t="s">
        <v>361</v>
      </c>
      <c r="E26" t="s">
        <v>354</v>
      </c>
      <c r="F26" t="s">
        <v>310</v>
      </c>
      <c r="G26" t="s">
        <v>6232</v>
      </c>
      <c r="H26">
        <v>6</v>
      </c>
      <c r="I26">
        <v>3</v>
      </c>
      <c r="J26">
        <v>6</v>
      </c>
      <c r="K26">
        <v>2</v>
      </c>
      <c r="L26" t="s">
        <v>355</v>
      </c>
      <c r="M26">
        <v>0</v>
      </c>
      <c r="N26" s="16">
        <v>45676</v>
      </c>
      <c r="O26" s="16">
        <v>45676</v>
      </c>
      <c r="P26" s="16">
        <v>45676</v>
      </c>
      <c r="Q26" t="s">
        <v>159</v>
      </c>
      <c r="R26" t="s">
        <v>398</v>
      </c>
      <c r="S26">
        <v>10014599</v>
      </c>
      <c r="T26" t="s">
        <v>159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t="str">
        <f>IF(A26&gt;0,_xlfn.XLOOKUP(A26,'IW38 PLAN SEMANAL'!B:B,'IW38 PLAN SEMANAL'!AE:AE),"")</f>
        <v>CERRADO</v>
      </c>
      <c r="AU26" t="str">
        <f>IF(A26&gt;0,_xlfn.XLOOKUP(A26,'IW38 PLAN SEMANAL'!B:B,'IW38 PLAN SEMANAL'!AB:AB),"")</f>
        <v>CARGUIO</v>
      </c>
      <c r="AV26" t="str">
        <f t="shared" si="0"/>
        <v>Zam Sold</v>
      </c>
    </row>
    <row r="27" spans="1:55" x14ac:dyDescent="0.35">
      <c r="A27">
        <v>6532283</v>
      </c>
      <c r="B27">
        <v>0</v>
      </c>
      <c r="C27">
        <v>10</v>
      </c>
      <c r="D27" t="s">
        <v>371</v>
      </c>
      <c r="E27" t="s">
        <v>354</v>
      </c>
      <c r="F27" t="s">
        <v>310</v>
      </c>
      <c r="G27" t="s">
        <v>1423</v>
      </c>
      <c r="H27">
        <v>2</v>
      </c>
      <c r="I27">
        <v>1</v>
      </c>
      <c r="J27">
        <v>2</v>
      </c>
      <c r="K27">
        <v>2</v>
      </c>
      <c r="L27" t="s">
        <v>355</v>
      </c>
      <c r="M27">
        <v>0</v>
      </c>
      <c r="N27" s="16">
        <v>45846</v>
      </c>
      <c r="O27" s="16">
        <v>45846</v>
      </c>
      <c r="P27" s="16">
        <v>45847</v>
      </c>
      <c r="Q27" t="s">
        <v>209</v>
      </c>
      <c r="R27" t="s">
        <v>280</v>
      </c>
      <c r="S27">
        <v>10014630</v>
      </c>
      <c r="T27" t="s">
        <v>209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 t="str">
        <f>IF(A27&gt;0,_xlfn.XLOOKUP(A27,'IW38 PLAN SEMANAL'!B:B,'IW38 PLAN SEMANAL'!AE:AE),"")</f>
        <v>CERRADO</v>
      </c>
      <c r="AU27" t="str">
        <f>IF(A27&gt;0,_xlfn.XLOOKUP(A27,'IW38 PLAN SEMANAL'!B:B,'IW38 PLAN SEMANAL'!AB:AB),"")</f>
        <v>AUXILIAR</v>
      </c>
      <c r="AV27" t="str">
        <f t="shared" si="0"/>
        <v>A/C</v>
      </c>
    </row>
    <row r="28" spans="1:55" x14ac:dyDescent="0.35">
      <c r="A28">
        <v>6534102</v>
      </c>
      <c r="B28">
        <v>0</v>
      </c>
      <c r="C28">
        <v>10</v>
      </c>
      <c r="D28" t="s">
        <v>367</v>
      </c>
      <c r="E28" t="s">
        <v>359</v>
      </c>
      <c r="F28" t="s">
        <v>310</v>
      </c>
      <c r="G28" t="s">
        <v>1467</v>
      </c>
      <c r="H28">
        <v>8</v>
      </c>
      <c r="I28">
        <v>2</v>
      </c>
      <c r="J28">
        <v>0</v>
      </c>
      <c r="K28">
        <v>4</v>
      </c>
      <c r="L28" t="s">
        <v>355</v>
      </c>
      <c r="M28">
        <v>0</v>
      </c>
      <c r="N28" s="16">
        <v>45846</v>
      </c>
      <c r="O28" s="16">
        <v>45846</v>
      </c>
      <c r="P28"/>
      <c r="Q28" t="s">
        <v>326</v>
      </c>
      <c r="R28" t="s">
        <v>325</v>
      </c>
      <c r="S28">
        <v>10014719</v>
      </c>
      <c r="T28" t="s">
        <v>324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 t="str">
        <f>IF(A28&gt;0,_xlfn.XLOOKUP(A28,'IW38 PLAN SEMANAL'!B:B,'IW38 PLAN SEMANAL'!AE:AE),"")</f>
        <v>ABIERTO</v>
      </c>
      <c r="AU28" t="str">
        <f>IF(A28&gt;0,_xlfn.XLOOKUP(A28,'IW38 PLAN SEMANAL'!B:B,'IW38 PLAN SEMANAL'!AB:AB),"")</f>
        <v>SOPORTE</v>
      </c>
      <c r="AV28" t="str">
        <f t="shared" si="0"/>
        <v>Soporte</v>
      </c>
    </row>
    <row r="29" spans="1:55" x14ac:dyDescent="0.35">
      <c r="A29">
        <v>6534687</v>
      </c>
      <c r="B29">
        <v>0</v>
      </c>
      <c r="C29">
        <v>10</v>
      </c>
      <c r="D29" t="s">
        <v>203</v>
      </c>
      <c r="E29" t="s">
        <v>375</v>
      </c>
      <c r="F29" t="s">
        <v>251</v>
      </c>
      <c r="G29" t="s">
        <v>7576</v>
      </c>
      <c r="H29">
        <v>10</v>
      </c>
      <c r="I29">
        <v>2</v>
      </c>
      <c r="J29">
        <v>0</v>
      </c>
      <c r="K29">
        <v>5</v>
      </c>
      <c r="L29" t="s">
        <v>355</v>
      </c>
      <c r="M29">
        <v>100</v>
      </c>
      <c r="N29" s="16">
        <v>45849</v>
      </c>
      <c r="O29" s="16">
        <v>45849</v>
      </c>
      <c r="P29"/>
      <c r="Q29" t="s">
        <v>236</v>
      </c>
      <c r="R29" t="s">
        <v>283</v>
      </c>
      <c r="S29">
        <v>10014629</v>
      </c>
      <c r="T29" t="s">
        <v>236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 t="str">
        <f>IF(A29&gt;0,_xlfn.XLOOKUP(A29,'IW38 PLAN SEMANAL'!B:B,'IW38 PLAN SEMANAL'!AE:AE),"")</f>
        <v>CERRADO</v>
      </c>
      <c r="AU29" t="str">
        <f>IF(A29&gt;0,_xlfn.XLOOKUP(A29,'IW38 PLAN SEMANAL'!B:B,'IW38 PLAN SEMANAL'!AB:AB),"")</f>
        <v>AUXILIAR</v>
      </c>
      <c r="AV29" t="str">
        <f t="shared" si="0"/>
        <v>Marcobre</v>
      </c>
    </row>
    <row r="30" spans="1:55" x14ac:dyDescent="0.35">
      <c r="A30">
        <v>6536296</v>
      </c>
      <c r="B30">
        <v>0</v>
      </c>
      <c r="C30">
        <v>10</v>
      </c>
      <c r="D30" t="s">
        <v>357</v>
      </c>
      <c r="E30" t="s">
        <v>354</v>
      </c>
      <c r="F30" t="s">
        <v>251</v>
      </c>
      <c r="G30" t="s">
        <v>8823</v>
      </c>
      <c r="H30">
        <v>8</v>
      </c>
      <c r="I30">
        <v>2</v>
      </c>
      <c r="J30">
        <v>8</v>
      </c>
      <c r="K30">
        <v>4</v>
      </c>
      <c r="L30" t="s">
        <v>355</v>
      </c>
      <c r="M30">
        <v>100</v>
      </c>
      <c r="N30" s="16">
        <v>45849</v>
      </c>
      <c r="O30" s="16">
        <v>45849</v>
      </c>
      <c r="P30" s="16">
        <v>45852</v>
      </c>
      <c r="Q30" t="s">
        <v>236</v>
      </c>
      <c r="R30" t="s">
        <v>283</v>
      </c>
      <c r="S30">
        <v>10014629</v>
      </c>
      <c r="T30" t="s">
        <v>236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 t="str">
        <f>IF(A30&gt;0,_xlfn.XLOOKUP(A30,'IW38 PLAN SEMANAL'!B:B,'IW38 PLAN SEMANAL'!AE:AE),"")</f>
        <v>CERRADO</v>
      </c>
      <c r="AU30" t="str">
        <f>IF(A30&gt;0,_xlfn.XLOOKUP(A30,'IW38 PLAN SEMANAL'!B:B,'IW38 PLAN SEMANAL'!AB:AB),"")</f>
        <v>AUXILIAR</v>
      </c>
      <c r="AV30" t="str">
        <f t="shared" si="0"/>
        <v xml:space="preserve">Komatsu </v>
      </c>
    </row>
    <row r="31" spans="1:55" x14ac:dyDescent="0.35">
      <c r="A31">
        <v>6536297</v>
      </c>
      <c r="B31">
        <v>0</v>
      </c>
      <c r="C31">
        <v>10</v>
      </c>
      <c r="D31" t="s">
        <v>357</v>
      </c>
      <c r="E31" t="s">
        <v>375</v>
      </c>
      <c r="F31" t="s">
        <v>251</v>
      </c>
      <c r="G31" t="s">
        <v>8824</v>
      </c>
      <c r="H31">
        <v>8</v>
      </c>
      <c r="I31">
        <v>2</v>
      </c>
      <c r="J31">
        <v>0</v>
      </c>
      <c r="K31">
        <v>4</v>
      </c>
      <c r="L31" t="s">
        <v>355</v>
      </c>
      <c r="M31">
        <v>100</v>
      </c>
      <c r="N31" s="16">
        <v>45849</v>
      </c>
      <c r="O31" s="16">
        <v>45849</v>
      </c>
      <c r="P31"/>
      <c r="Q31" t="s">
        <v>236</v>
      </c>
      <c r="R31" t="s">
        <v>283</v>
      </c>
      <c r="S31">
        <v>10014629</v>
      </c>
      <c r="T31" t="s">
        <v>236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 t="str">
        <f>IF(A31&gt;0,_xlfn.XLOOKUP(A31,'IW38 PLAN SEMANAL'!B:B,'IW38 PLAN SEMANAL'!AE:AE),"")</f>
        <v>CERRADO</v>
      </c>
      <c r="AU31" t="str">
        <f>IF(A31&gt;0,_xlfn.XLOOKUP(A31,'IW38 PLAN SEMANAL'!B:B,'IW38 PLAN SEMANAL'!AB:AB),"")</f>
        <v>AUXILIAR</v>
      </c>
      <c r="AV31" t="str">
        <f t="shared" si="0"/>
        <v xml:space="preserve">Komatsu </v>
      </c>
    </row>
    <row r="32" spans="1:55" x14ac:dyDescent="0.35">
      <c r="A32">
        <v>6541372</v>
      </c>
      <c r="B32">
        <v>0</v>
      </c>
      <c r="C32">
        <v>10</v>
      </c>
      <c r="D32" t="s">
        <v>203</v>
      </c>
      <c r="E32" t="s">
        <v>354</v>
      </c>
      <c r="F32" t="s">
        <v>251</v>
      </c>
      <c r="G32" t="s">
        <v>8825</v>
      </c>
      <c r="H32">
        <v>32</v>
      </c>
      <c r="I32">
        <v>2</v>
      </c>
      <c r="J32">
        <v>32</v>
      </c>
      <c r="K32">
        <v>16</v>
      </c>
      <c r="L32" t="s">
        <v>355</v>
      </c>
      <c r="M32">
        <v>100</v>
      </c>
      <c r="N32" s="16">
        <v>45845</v>
      </c>
      <c r="O32" s="16">
        <v>45845</v>
      </c>
      <c r="P32" s="16">
        <v>45846</v>
      </c>
      <c r="Q32" t="s">
        <v>177</v>
      </c>
      <c r="R32" t="s">
        <v>278</v>
      </c>
      <c r="S32">
        <v>10014634</v>
      </c>
      <c r="T32" t="s">
        <v>177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 t="str">
        <f>IF(A32&gt;0,_xlfn.XLOOKUP(A32,'IW38 PLAN SEMANAL'!B:B,'IW38 PLAN SEMANAL'!AE:AE),"")</f>
        <v>CERRADO</v>
      </c>
      <c r="AU32" t="str">
        <f>IF(A32&gt;0,_xlfn.XLOOKUP(A32,'IW38 PLAN SEMANAL'!B:B,'IW38 PLAN SEMANAL'!AB:AB),"")</f>
        <v>AUXILIAR</v>
      </c>
      <c r="AV32" t="str">
        <f t="shared" si="0"/>
        <v>Marcobre</v>
      </c>
    </row>
    <row r="33" spans="1:48" x14ac:dyDescent="0.35">
      <c r="A33">
        <v>6541560</v>
      </c>
      <c r="B33">
        <v>0</v>
      </c>
      <c r="C33">
        <v>10</v>
      </c>
      <c r="D33" t="s">
        <v>357</v>
      </c>
      <c r="E33" t="s">
        <v>359</v>
      </c>
      <c r="F33" t="s">
        <v>251</v>
      </c>
      <c r="G33" t="s">
        <v>8826</v>
      </c>
      <c r="H33">
        <v>10</v>
      </c>
      <c r="I33">
        <v>2</v>
      </c>
      <c r="J33">
        <v>0</v>
      </c>
      <c r="K33">
        <v>5</v>
      </c>
      <c r="L33" t="s">
        <v>355</v>
      </c>
      <c r="M33">
        <v>100</v>
      </c>
      <c r="N33" s="16">
        <v>45845</v>
      </c>
      <c r="O33" s="16">
        <v>45845</v>
      </c>
      <c r="P33"/>
      <c r="Q33" t="s">
        <v>419</v>
      </c>
      <c r="R33" t="s">
        <v>420</v>
      </c>
      <c r="S33">
        <v>10014605</v>
      </c>
      <c r="T33" t="s">
        <v>419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 t="str">
        <f>IF(A33&gt;0,_xlfn.XLOOKUP(A33,'IW38 PLAN SEMANAL'!B:B,'IW38 PLAN SEMANAL'!AE:AE),"")</f>
        <v>ABIERTO</v>
      </c>
      <c r="AU33" t="str">
        <f>IF(A33&gt;0,_xlfn.XLOOKUP(A33,'IW38 PLAN SEMANAL'!B:B,'IW38 PLAN SEMANAL'!AB:AB),"")</f>
        <v>ACARREO</v>
      </c>
      <c r="AV33" t="str">
        <f t="shared" si="0"/>
        <v xml:space="preserve">Komatsu </v>
      </c>
    </row>
    <row r="34" spans="1:48" x14ac:dyDescent="0.35">
      <c r="A34">
        <v>6541561</v>
      </c>
      <c r="B34">
        <v>0</v>
      </c>
      <c r="C34">
        <v>10</v>
      </c>
      <c r="D34" t="s">
        <v>357</v>
      </c>
      <c r="E34" t="s">
        <v>354</v>
      </c>
      <c r="F34" t="s">
        <v>251</v>
      </c>
      <c r="G34" t="s">
        <v>8827</v>
      </c>
      <c r="H34">
        <v>10</v>
      </c>
      <c r="I34">
        <v>2</v>
      </c>
      <c r="J34">
        <v>10</v>
      </c>
      <c r="K34">
        <v>5</v>
      </c>
      <c r="L34" t="s">
        <v>355</v>
      </c>
      <c r="M34">
        <v>100</v>
      </c>
      <c r="N34" s="16">
        <v>45846</v>
      </c>
      <c r="O34" s="16">
        <v>45847</v>
      </c>
      <c r="P34" s="16">
        <v>45847</v>
      </c>
      <c r="Q34" t="s">
        <v>419</v>
      </c>
      <c r="R34" t="s">
        <v>420</v>
      </c>
      <c r="S34">
        <v>10014605</v>
      </c>
      <c r="T34" t="s">
        <v>419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 t="str">
        <f>IF(A34&gt;0,_xlfn.XLOOKUP(A34,'IW38 PLAN SEMANAL'!B:B,'IW38 PLAN SEMANAL'!AE:AE),"")</f>
        <v>CERRADO</v>
      </c>
      <c r="AU34" t="str">
        <f>IF(A34&gt;0,_xlfn.XLOOKUP(A34,'IW38 PLAN SEMANAL'!B:B,'IW38 PLAN SEMANAL'!AB:AB),"")</f>
        <v>ACARREO</v>
      </c>
      <c r="AV34" t="str">
        <f t="shared" si="0"/>
        <v xml:space="preserve">Komatsu </v>
      </c>
    </row>
    <row r="35" spans="1:48" x14ac:dyDescent="0.35">
      <c r="A35">
        <v>6551214</v>
      </c>
      <c r="B35">
        <v>0</v>
      </c>
      <c r="C35">
        <v>10</v>
      </c>
      <c r="D35" t="s">
        <v>361</v>
      </c>
      <c r="E35" t="s">
        <v>354</v>
      </c>
      <c r="F35" t="s">
        <v>310</v>
      </c>
      <c r="G35" t="s">
        <v>1391</v>
      </c>
      <c r="H35">
        <v>2</v>
      </c>
      <c r="I35">
        <v>2</v>
      </c>
      <c r="J35">
        <v>2</v>
      </c>
      <c r="K35">
        <v>1</v>
      </c>
      <c r="L35" t="s">
        <v>355</v>
      </c>
      <c r="M35">
        <v>0</v>
      </c>
      <c r="N35" s="16">
        <v>45846</v>
      </c>
      <c r="O35" s="16">
        <v>45846</v>
      </c>
      <c r="P35" s="16">
        <v>45846</v>
      </c>
      <c r="Q35" t="s">
        <v>419</v>
      </c>
      <c r="R35" t="s">
        <v>420</v>
      </c>
      <c r="S35">
        <v>10014605</v>
      </c>
      <c r="T35" t="s">
        <v>419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 t="str">
        <f>IF(A35&gt;0,_xlfn.XLOOKUP(A35,'IW38 PLAN SEMANAL'!B:B,'IW38 PLAN SEMANAL'!AE:AE),"")</f>
        <v>CERRADO</v>
      </c>
      <c r="AU35" t="str">
        <f>IF(A35&gt;0,_xlfn.XLOOKUP(A35,'IW38 PLAN SEMANAL'!B:B,'IW38 PLAN SEMANAL'!AB:AB),"")</f>
        <v>ACARREO</v>
      </c>
      <c r="AV35" t="str">
        <f t="shared" si="0"/>
        <v>Zam Sold</v>
      </c>
    </row>
    <row r="36" spans="1:48" x14ac:dyDescent="0.35">
      <c r="A36">
        <v>6551215</v>
      </c>
      <c r="B36">
        <v>0</v>
      </c>
      <c r="C36">
        <v>10</v>
      </c>
      <c r="D36" t="s">
        <v>361</v>
      </c>
      <c r="E36" t="s">
        <v>359</v>
      </c>
      <c r="F36" t="s">
        <v>310</v>
      </c>
      <c r="G36" t="s">
        <v>1391</v>
      </c>
      <c r="H36">
        <v>2</v>
      </c>
      <c r="I36">
        <v>2</v>
      </c>
      <c r="J36">
        <v>0</v>
      </c>
      <c r="K36">
        <v>1</v>
      </c>
      <c r="L36" t="s">
        <v>355</v>
      </c>
      <c r="M36">
        <v>0</v>
      </c>
      <c r="N36" s="16">
        <v>45850</v>
      </c>
      <c r="O36" s="16">
        <v>45850</v>
      </c>
      <c r="P36"/>
      <c r="Q36" t="s">
        <v>227</v>
      </c>
      <c r="R36" t="s">
        <v>305</v>
      </c>
      <c r="S36">
        <v>10014606</v>
      </c>
      <c r="T36" t="s">
        <v>227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 t="str">
        <f>IF(A36&gt;0,_xlfn.XLOOKUP(A36,'IW38 PLAN SEMANAL'!B:B,'IW38 PLAN SEMANAL'!AE:AE),"")</f>
        <v>ABIERTO</v>
      </c>
      <c r="AU36" t="str">
        <f>IF(A36&gt;0,_xlfn.XLOOKUP(A36,'IW38 PLAN SEMANAL'!B:B,'IW38 PLAN SEMANAL'!AB:AB),"")</f>
        <v>ACARREO</v>
      </c>
      <c r="AV36" t="str">
        <f t="shared" si="0"/>
        <v>Zam Sold</v>
      </c>
    </row>
    <row r="37" spans="1:48" x14ac:dyDescent="0.35">
      <c r="A37">
        <v>6551216</v>
      </c>
      <c r="B37">
        <v>0</v>
      </c>
      <c r="C37">
        <v>10</v>
      </c>
      <c r="D37" t="s">
        <v>361</v>
      </c>
      <c r="E37" t="s">
        <v>375</v>
      </c>
      <c r="F37" t="s">
        <v>310</v>
      </c>
      <c r="G37" t="s">
        <v>1391</v>
      </c>
      <c r="H37">
        <v>2</v>
      </c>
      <c r="I37">
        <v>2</v>
      </c>
      <c r="J37">
        <v>0</v>
      </c>
      <c r="K37">
        <v>1</v>
      </c>
      <c r="L37" t="s">
        <v>355</v>
      </c>
      <c r="M37">
        <v>0</v>
      </c>
      <c r="N37" s="16">
        <v>45850</v>
      </c>
      <c r="O37" s="16">
        <v>45850</v>
      </c>
      <c r="P37"/>
      <c r="Q37" t="s">
        <v>240</v>
      </c>
      <c r="R37" t="s">
        <v>304</v>
      </c>
      <c r="S37">
        <v>10014607</v>
      </c>
      <c r="T37" t="s">
        <v>240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 t="str">
        <f>IF(A37&gt;0,_xlfn.XLOOKUP(A37,'IW38 PLAN SEMANAL'!B:B,'IW38 PLAN SEMANAL'!AE:AE),"")</f>
        <v>CERRADO</v>
      </c>
      <c r="AU37" t="str">
        <f>IF(A37&gt;0,_xlfn.XLOOKUP(A37,'IW38 PLAN SEMANAL'!B:B,'IW38 PLAN SEMANAL'!AB:AB),"")</f>
        <v>ACARREO</v>
      </c>
      <c r="AV37" t="str">
        <f t="shared" si="0"/>
        <v>Zam Sold</v>
      </c>
    </row>
    <row r="38" spans="1:48" x14ac:dyDescent="0.35">
      <c r="A38">
        <v>6551217</v>
      </c>
      <c r="B38">
        <v>0</v>
      </c>
      <c r="C38">
        <v>10</v>
      </c>
      <c r="D38" t="s">
        <v>361</v>
      </c>
      <c r="E38" t="s">
        <v>354</v>
      </c>
      <c r="F38" t="s">
        <v>310</v>
      </c>
      <c r="G38" t="s">
        <v>1391</v>
      </c>
      <c r="H38">
        <v>2</v>
      </c>
      <c r="I38">
        <v>2</v>
      </c>
      <c r="J38">
        <v>2</v>
      </c>
      <c r="K38">
        <v>1</v>
      </c>
      <c r="L38" t="s">
        <v>355</v>
      </c>
      <c r="M38">
        <v>0</v>
      </c>
      <c r="N38" s="16">
        <v>45845</v>
      </c>
      <c r="O38" s="16">
        <v>45845</v>
      </c>
      <c r="P38" s="16">
        <v>45845</v>
      </c>
      <c r="Q38" t="s">
        <v>210</v>
      </c>
      <c r="R38" t="s">
        <v>395</v>
      </c>
      <c r="S38">
        <v>10014608</v>
      </c>
      <c r="T38" t="s">
        <v>210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 t="str">
        <f>IF(A38&gt;0,_xlfn.XLOOKUP(A38,'IW38 PLAN SEMANAL'!B:B,'IW38 PLAN SEMANAL'!AE:AE),"")</f>
        <v>CERRADO</v>
      </c>
      <c r="AU38" t="str">
        <f>IF(A38&gt;0,_xlfn.XLOOKUP(A38,'IW38 PLAN SEMANAL'!B:B,'IW38 PLAN SEMANAL'!AB:AB),"")</f>
        <v>ACARREO</v>
      </c>
      <c r="AV38" t="str">
        <f t="shared" si="0"/>
        <v>Zam Sold</v>
      </c>
    </row>
    <row r="39" spans="1:48" x14ac:dyDescent="0.35">
      <c r="A39">
        <v>6551553</v>
      </c>
      <c r="B39">
        <v>0</v>
      </c>
      <c r="C39">
        <v>10</v>
      </c>
      <c r="D39" t="s">
        <v>203</v>
      </c>
      <c r="E39" t="s">
        <v>359</v>
      </c>
      <c r="F39" t="s">
        <v>310</v>
      </c>
      <c r="G39" t="s">
        <v>1443</v>
      </c>
      <c r="H39">
        <v>6</v>
      </c>
      <c r="I39">
        <v>2</v>
      </c>
      <c r="J39">
        <v>0</v>
      </c>
      <c r="K39">
        <v>3</v>
      </c>
      <c r="L39" t="s">
        <v>355</v>
      </c>
      <c r="M39">
        <v>0</v>
      </c>
      <c r="N39" s="16">
        <v>45849</v>
      </c>
      <c r="O39" s="16">
        <v>45849</v>
      </c>
      <c r="P39"/>
      <c r="Q39" t="s">
        <v>148</v>
      </c>
      <c r="R39" t="s">
        <v>297</v>
      </c>
      <c r="S39">
        <v>10014617</v>
      </c>
      <c r="T39" t="s">
        <v>148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 t="str">
        <f>IF(A39&gt;0,_xlfn.XLOOKUP(A39,'IW38 PLAN SEMANAL'!B:B,'IW38 PLAN SEMANAL'!AE:AE),"")</f>
        <v>ABIERTO</v>
      </c>
      <c r="AU39" t="str">
        <f>IF(A39&gt;0,_xlfn.XLOOKUP(A39,'IW38 PLAN SEMANAL'!B:B,'IW38 PLAN SEMANAL'!AB:AB),"")</f>
        <v>ACARREO</v>
      </c>
      <c r="AV39" t="str">
        <f t="shared" si="0"/>
        <v>Marcobre</v>
      </c>
    </row>
    <row r="40" spans="1:48" x14ac:dyDescent="0.35">
      <c r="A40">
        <v>6554027</v>
      </c>
      <c r="B40">
        <v>0</v>
      </c>
      <c r="C40">
        <v>10</v>
      </c>
      <c r="D40" t="s">
        <v>374</v>
      </c>
      <c r="E40" t="s">
        <v>354</v>
      </c>
      <c r="F40" t="s">
        <v>251</v>
      </c>
      <c r="G40" t="s">
        <v>8828</v>
      </c>
      <c r="H40">
        <v>18</v>
      </c>
      <c r="I40">
        <v>3</v>
      </c>
      <c r="J40">
        <v>18</v>
      </c>
      <c r="K40">
        <v>6</v>
      </c>
      <c r="L40" t="s">
        <v>355</v>
      </c>
      <c r="M40">
        <v>100</v>
      </c>
      <c r="N40" s="16">
        <v>45850</v>
      </c>
      <c r="O40" s="16">
        <v>45850</v>
      </c>
      <c r="P40" s="16">
        <v>45852</v>
      </c>
      <c r="Q40" t="s">
        <v>284</v>
      </c>
      <c r="R40" t="s">
        <v>285</v>
      </c>
      <c r="S40">
        <v>10014654</v>
      </c>
      <c r="T40" t="s">
        <v>284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 t="str">
        <f>IF(A40&gt;0,_xlfn.XLOOKUP(A40,'IW38 PLAN SEMANAL'!B:B,'IW38 PLAN SEMANAL'!AE:AE),"")</f>
        <v>CERRADO</v>
      </c>
      <c r="AU40" t="str">
        <f>IF(A40&gt;0,_xlfn.XLOOKUP(A40,'IW38 PLAN SEMANAL'!B:B,'IW38 PLAN SEMANAL'!AB:AB),"")</f>
        <v>CARGUIO</v>
      </c>
      <c r="AV40" t="str">
        <f t="shared" si="0"/>
        <v>Zam Palas</v>
      </c>
    </row>
    <row r="41" spans="1:48" x14ac:dyDescent="0.35">
      <c r="A41">
        <v>6554028</v>
      </c>
      <c r="B41">
        <v>0</v>
      </c>
      <c r="C41">
        <v>10</v>
      </c>
      <c r="D41" t="s">
        <v>374</v>
      </c>
      <c r="E41" t="s">
        <v>354</v>
      </c>
      <c r="F41" t="s">
        <v>251</v>
      </c>
      <c r="G41" t="s">
        <v>8829</v>
      </c>
      <c r="H41">
        <v>18</v>
      </c>
      <c r="I41">
        <v>3</v>
      </c>
      <c r="J41">
        <v>18</v>
      </c>
      <c r="K41">
        <v>6</v>
      </c>
      <c r="L41" t="s">
        <v>355</v>
      </c>
      <c r="M41">
        <v>100</v>
      </c>
      <c r="N41" s="16">
        <v>45850</v>
      </c>
      <c r="O41" s="16">
        <v>45850</v>
      </c>
      <c r="P41" s="16">
        <v>45852</v>
      </c>
      <c r="Q41" t="s">
        <v>284</v>
      </c>
      <c r="R41" t="s">
        <v>285</v>
      </c>
      <c r="S41">
        <v>10014654</v>
      </c>
      <c r="T41" t="s">
        <v>284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 t="str">
        <f>IF(A41&gt;0,_xlfn.XLOOKUP(A41,'IW38 PLAN SEMANAL'!B:B,'IW38 PLAN SEMANAL'!AE:AE),"")</f>
        <v>CERRADO</v>
      </c>
      <c r="AU41" t="str">
        <f>IF(A41&gt;0,_xlfn.XLOOKUP(A41,'IW38 PLAN SEMANAL'!B:B,'IW38 PLAN SEMANAL'!AB:AB),"")</f>
        <v>CARGUIO</v>
      </c>
      <c r="AV41" t="str">
        <f t="shared" si="0"/>
        <v>Zam Palas</v>
      </c>
    </row>
    <row r="42" spans="1:48" x14ac:dyDescent="0.35">
      <c r="A42">
        <v>6556782</v>
      </c>
      <c r="B42">
        <v>0</v>
      </c>
      <c r="C42">
        <v>10</v>
      </c>
      <c r="D42" t="s">
        <v>369</v>
      </c>
      <c r="E42" t="s">
        <v>354</v>
      </c>
      <c r="F42" t="s">
        <v>251</v>
      </c>
      <c r="G42" t="s">
        <v>7451</v>
      </c>
      <c r="H42">
        <v>3</v>
      </c>
      <c r="I42">
        <v>2</v>
      </c>
      <c r="J42">
        <v>3</v>
      </c>
      <c r="K42">
        <v>1.5</v>
      </c>
      <c r="L42" t="s">
        <v>355</v>
      </c>
      <c r="M42">
        <v>0</v>
      </c>
      <c r="N42" s="16">
        <v>45845</v>
      </c>
      <c r="O42" s="16">
        <v>45845</v>
      </c>
      <c r="P42" s="16">
        <v>45845</v>
      </c>
      <c r="Q42" t="s">
        <v>210</v>
      </c>
      <c r="R42" t="s">
        <v>395</v>
      </c>
      <c r="S42">
        <v>10014608</v>
      </c>
      <c r="T42" t="s">
        <v>210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 t="str">
        <f>IF(A42&gt;0,_xlfn.XLOOKUP(A42,'IW38 PLAN SEMANAL'!B:B,'IW38 PLAN SEMANAL'!AE:AE),"")</f>
        <v>CERRADO</v>
      </c>
      <c r="AU42" t="str">
        <f>IF(A42&gt;0,_xlfn.XLOOKUP(A42,'IW38 PLAN SEMANAL'!B:B,'IW38 PLAN SEMANAL'!AB:AB),"")</f>
        <v>ACARREO</v>
      </c>
      <c r="AV42" t="str">
        <f t="shared" si="0"/>
        <v>Ferreyros</v>
      </c>
    </row>
    <row r="43" spans="1:48" x14ac:dyDescent="0.35">
      <c r="A43">
        <v>6556855</v>
      </c>
      <c r="B43">
        <v>0</v>
      </c>
      <c r="C43">
        <v>10</v>
      </c>
      <c r="D43" t="s">
        <v>203</v>
      </c>
      <c r="E43" t="s">
        <v>354</v>
      </c>
      <c r="F43" t="s">
        <v>310</v>
      </c>
      <c r="G43" t="s">
        <v>1510</v>
      </c>
      <c r="H43">
        <v>12</v>
      </c>
      <c r="I43">
        <v>2</v>
      </c>
      <c r="J43">
        <v>6</v>
      </c>
      <c r="K43">
        <v>6</v>
      </c>
      <c r="L43" t="s">
        <v>355</v>
      </c>
      <c r="M43">
        <v>0</v>
      </c>
      <c r="N43" s="16">
        <v>45850</v>
      </c>
      <c r="O43" s="16">
        <v>45850</v>
      </c>
      <c r="P43" s="16">
        <v>45849</v>
      </c>
      <c r="Q43" t="s">
        <v>173</v>
      </c>
      <c r="R43" t="s">
        <v>341</v>
      </c>
      <c r="S43">
        <v>10014656</v>
      </c>
      <c r="T43" t="s">
        <v>173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 t="str">
        <f>IF(A43&gt;0,_xlfn.XLOOKUP(A43,'IW38 PLAN SEMANAL'!B:B,'IW38 PLAN SEMANAL'!AE:AE),"")</f>
        <v>CERRADO</v>
      </c>
      <c r="AU43" t="str">
        <f>IF(A43&gt;0,_xlfn.XLOOKUP(A43,'IW38 PLAN SEMANAL'!B:B,'IW38 PLAN SEMANAL'!AB:AB),"")</f>
        <v>PERFORACIO</v>
      </c>
      <c r="AV43" t="str">
        <f t="shared" si="0"/>
        <v>Marcobre</v>
      </c>
    </row>
    <row r="44" spans="1:48" x14ac:dyDescent="0.35">
      <c r="A44">
        <v>6556891</v>
      </c>
      <c r="B44">
        <v>0</v>
      </c>
      <c r="C44">
        <v>10</v>
      </c>
      <c r="D44" t="s">
        <v>203</v>
      </c>
      <c r="E44" t="s">
        <v>354</v>
      </c>
      <c r="F44" t="s">
        <v>310</v>
      </c>
      <c r="G44" t="s">
        <v>1508</v>
      </c>
      <c r="H44">
        <v>4</v>
      </c>
      <c r="I44">
        <v>2</v>
      </c>
      <c r="J44">
        <v>4</v>
      </c>
      <c r="K44">
        <v>2</v>
      </c>
      <c r="L44" t="s">
        <v>355</v>
      </c>
      <c r="M44">
        <v>0</v>
      </c>
      <c r="N44" s="16">
        <v>45850</v>
      </c>
      <c r="O44" s="16">
        <v>45850</v>
      </c>
      <c r="P44" s="16">
        <v>45849</v>
      </c>
      <c r="Q44" t="s">
        <v>173</v>
      </c>
      <c r="R44" t="s">
        <v>341</v>
      </c>
      <c r="S44">
        <v>10014656</v>
      </c>
      <c r="T44" t="s">
        <v>173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 t="str">
        <f>IF(A44&gt;0,_xlfn.XLOOKUP(A44,'IW38 PLAN SEMANAL'!B:B,'IW38 PLAN SEMANAL'!AE:AE),"")</f>
        <v>CERRADO</v>
      </c>
      <c r="AU44" t="str">
        <f>IF(A44&gt;0,_xlfn.XLOOKUP(A44,'IW38 PLAN SEMANAL'!B:B,'IW38 PLAN SEMANAL'!AB:AB),"")</f>
        <v>PERFORACIO</v>
      </c>
      <c r="AV44" t="str">
        <f t="shared" si="0"/>
        <v>Marcobre</v>
      </c>
    </row>
    <row r="45" spans="1:48" x14ac:dyDescent="0.35">
      <c r="A45">
        <v>6561773</v>
      </c>
      <c r="B45">
        <v>0</v>
      </c>
      <c r="C45">
        <v>10</v>
      </c>
      <c r="D45" t="s">
        <v>361</v>
      </c>
      <c r="E45" t="s">
        <v>354</v>
      </c>
      <c r="F45" t="s">
        <v>310</v>
      </c>
      <c r="G45" t="s">
        <v>1529</v>
      </c>
      <c r="H45">
        <v>6</v>
      </c>
      <c r="I45">
        <v>2</v>
      </c>
      <c r="J45">
        <v>6</v>
      </c>
      <c r="K45">
        <v>3</v>
      </c>
      <c r="L45" t="s">
        <v>355</v>
      </c>
      <c r="M45">
        <v>0</v>
      </c>
      <c r="N45" s="16">
        <v>45850</v>
      </c>
      <c r="O45" s="16">
        <v>45850</v>
      </c>
      <c r="P45" s="16">
        <v>45849</v>
      </c>
      <c r="Q45" t="s">
        <v>173</v>
      </c>
      <c r="R45" t="s">
        <v>341</v>
      </c>
      <c r="S45">
        <v>10014656</v>
      </c>
      <c r="T45" t="s">
        <v>173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t="str">
        <f>IF(A45&gt;0,_xlfn.XLOOKUP(A45,'IW38 PLAN SEMANAL'!B:B,'IW38 PLAN SEMANAL'!AE:AE),"")</f>
        <v>CERRADO</v>
      </c>
      <c r="AU45" t="str">
        <f>IF(A45&gt;0,_xlfn.XLOOKUP(A45,'IW38 PLAN SEMANAL'!B:B,'IW38 PLAN SEMANAL'!AB:AB),"")</f>
        <v>PERFORACIO</v>
      </c>
      <c r="AV45" t="str">
        <f t="shared" si="0"/>
        <v>Zam Sold</v>
      </c>
    </row>
    <row r="46" spans="1:48" x14ac:dyDescent="0.35">
      <c r="A46">
        <v>6563146</v>
      </c>
      <c r="B46">
        <v>0</v>
      </c>
      <c r="C46">
        <v>10</v>
      </c>
      <c r="D46" t="s">
        <v>361</v>
      </c>
      <c r="E46" t="s">
        <v>354</v>
      </c>
      <c r="F46" t="s">
        <v>310</v>
      </c>
      <c r="G46" t="s">
        <v>1553</v>
      </c>
      <c r="H46">
        <v>8</v>
      </c>
      <c r="I46">
        <v>2</v>
      </c>
      <c r="J46">
        <v>3</v>
      </c>
      <c r="K46">
        <v>4</v>
      </c>
      <c r="L46" t="s">
        <v>355</v>
      </c>
      <c r="M46">
        <v>0</v>
      </c>
      <c r="N46" s="16">
        <v>45846</v>
      </c>
      <c r="O46" s="16">
        <v>45846</v>
      </c>
      <c r="P46" s="16">
        <v>45847</v>
      </c>
      <c r="Q46" t="s">
        <v>209</v>
      </c>
      <c r="R46" t="s">
        <v>280</v>
      </c>
      <c r="S46">
        <v>10014630</v>
      </c>
      <c r="T46" t="s">
        <v>209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t="str">
        <f>IF(A46&gt;0,_xlfn.XLOOKUP(A46,'IW38 PLAN SEMANAL'!B:B,'IW38 PLAN SEMANAL'!AE:AE),"")</f>
        <v>CERRADO</v>
      </c>
      <c r="AU46" t="str">
        <f>IF(A46&gt;0,_xlfn.XLOOKUP(A46,'IW38 PLAN SEMANAL'!B:B,'IW38 PLAN SEMANAL'!AB:AB),"")</f>
        <v>AUXILIAR</v>
      </c>
      <c r="AV46" t="str">
        <f t="shared" si="0"/>
        <v>Zam Sold</v>
      </c>
    </row>
    <row r="47" spans="1:48" x14ac:dyDescent="0.35">
      <c r="A47">
        <v>6564234</v>
      </c>
      <c r="B47">
        <v>0</v>
      </c>
      <c r="C47">
        <v>10</v>
      </c>
      <c r="D47" t="s">
        <v>203</v>
      </c>
      <c r="E47" t="s">
        <v>354</v>
      </c>
      <c r="F47" t="s">
        <v>310</v>
      </c>
      <c r="G47" t="s">
        <v>1548</v>
      </c>
      <c r="H47">
        <v>1</v>
      </c>
      <c r="I47">
        <v>1</v>
      </c>
      <c r="J47">
        <v>1</v>
      </c>
      <c r="K47">
        <v>1</v>
      </c>
      <c r="L47" t="s">
        <v>355</v>
      </c>
      <c r="M47">
        <v>0</v>
      </c>
      <c r="N47" s="16">
        <v>45846</v>
      </c>
      <c r="O47" s="16">
        <v>45846</v>
      </c>
      <c r="P47" s="16">
        <v>45846</v>
      </c>
      <c r="Q47" t="s">
        <v>313</v>
      </c>
      <c r="R47" t="s">
        <v>314</v>
      </c>
      <c r="S47">
        <v>10014619</v>
      </c>
      <c r="T47" t="s">
        <v>313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 t="str">
        <f>IF(A47&gt;0,_xlfn.XLOOKUP(A47,'IW38 PLAN SEMANAL'!B:B,'IW38 PLAN SEMANAL'!AE:AE),"")</f>
        <v>CERRADO</v>
      </c>
      <c r="AU47" t="str">
        <f>IF(A47&gt;0,_xlfn.XLOOKUP(A47,'IW38 PLAN SEMANAL'!B:B,'IW38 PLAN SEMANAL'!AB:AB),"")</f>
        <v>ACARREO</v>
      </c>
      <c r="AV47" t="str">
        <f t="shared" si="0"/>
        <v>Marcobre</v>
      </c>
    </row>
    <row r="48" spans="1:48" x14ac:dyDescent="0.35">
      <c r="A48">
        <v>6564363</v>
      </c>
      <c r="B48">
        <v>0</v>
      </c>
      <c r="C48">
        <v>10</v>
      </c>
      <c r="D48" t="s">
        <v>203</v>
      </c>
      <c r="E48" t="s">
        <v>354</v>
      </c>
      <c r="F48" t="s">
        <v>310</v>
      </c>
      <c r="G48" t="s">
        <v>1548</v>
      </c>
      <c r="H48">
        <v>1</v>
      </c>
      <c r="I48">
        <v>1</v>
      </c>
      <c r="J48">
        <v>1</v>
      </c>
      <c r="K48">
        <v>1</v>
      </c>
      <c r="L48" t="s">
        <v>355</v>
      </c>
      <c r="M48">
        <v>0</v>
      </c>
      <c r="N48" s="16">
        <v>45846</v>
      </c>
      <c r="O48" s="16">
        <v>45846</v>
      </c>
      <c r="P48" s="16">
        <v>45846</v>
      </c>
      <c r="Q48" t="s">
        <v>419</v>
      </c>
      <c r="R48" t="s">
        <v>420</v>
      </c>
      <c r="S48">
        <v>10014605</v>
      </c>
      <c r="T48" t="s">
        <v>419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 t="str">
        <f>IF(A48&gt;0,_xlfn.XLOOKUP(A48,'IW38 PLAN SEMANAL'!B:B,'IW38 PLAN SEMANAL'!AE:AE),"")</f>
        <v>CERRADO</v>
      </c>
      <c r="AU48" t="str">
        <f>IF(A48&gt;0,_xlfn.XLOOKUP(A48,'IW38 PLAN SEMANAL'!B:B,'IW38 PLAN SEMANAL'!AB:AB),"")</f>
        <v>ACARREO</v>
      </c>
      <c r="AV48" t="str">
        <f t="shared" si="0"/>
        <v>Marcobre</v>
      </c>
    </row>
    <row r="49" spans="1:48" x14ac:dyDescent="0.35">
      <c r="A49">
        <v>6564370</v>
      </c>
      <c r="B49">
        <v>0</v>
      </c>
      <c r="C49">
        <v>10</v>
      </c>
      <c r="D49" t="s">
        <v>203</v>
      </c>
      <c r="E49" t="s">
        <v>354</v>
      </c>
      <c r="F49" t="s">
        <v>310</v>
      </c>
      <c r="G49" t="s">
        <v>1548</v>
      </c>
      <c r="H49">
        <v>1</v>
      </c>
      <c r="I49">
        <v>1</v>
      </c>
      <c r="J49">
        <v>1</v>
      </c>
      <c r="K49">
        <v>1</v>
      </c>
      <c r="L49" t="s">
        <v>355</v>
      </c>
      <c r="M49">
        <v>0</v>
      </c>
      <c r="N49" s="16">
        <v>45845</v>
      </c>
      <c r="O49" s="16">
        <v>45845</v>
      </c>
      <c r="P49" s="16">
        <v>45846</v>
      </c>
      <c r="Q49" t="s">
        <v>210</v>
      </c>
      <c r="R49" t="s">
        <v>395</v>
      </c>
      <c r="S49">
        <v>10014608</v>
      </c>
      <c r="T49" t="s">
        <v>210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 t="str">
        <f>IF(A49&gt;0,_xlfn.XLOOKUP(A49,'IW38 PLAN SEMANAL'!B:B,'IW38 PLAN SEMANAL'!AE:AE),"")</f>
        <v>CERRADO</v>
      </c>
      <c r="AU49" t="str">
        <f>IF(A49&gt;0,_xlfn.XLOOKUP(A49,'IW38 PLAN SEMANAL'!B:B,'IW38 PLAN SEMANAL'!AB:AB),"")</f>
        <v>ACARREO</v>
      </c>
      <c r="AV49" t="str">
        <f t="shared" si="0"/>
        <v>Marcobre</v>
      </c>
    </row>
    <row r="50" spans="1:48" x14ac:dyDescent="0.35">
      <c r="A50">
        <v>6564559</v>
      </c>
      <c r="B50">
        <v>0</v>
      </c>
      <c r="C50">
        <v>10</v>
      </c>
      <c r="D50" t="s">
        <v>203</v>
      </c>
      <c r="E50" t="s">
        <v>354</v>
      </c>
      <c r="F50" t="s">
        <v>310</v>
      </c>
      <c r="G50" t="s">
        <v>1570</v>
      </c>
      <c r="H50">
        <v>1</v>
      </c>
      <c r="I50">
        <v>1</v>
      </c>
      <c r="J50">
        <v>1</v>
      </c>
      <c r="K50">
        <v>1</v>
      </c>
      <c r="L50" t="s">
        <v>355</v>
      </c>
      <c r="M50">
        <v>0</v>
      </c>
      <c r="N50" s="16">
        <v>45848</v>
      </c>
      <c r="O50" s="16">
        <v>45848</v>
      </c>
      <c r="P50" s="16">
        <v>45848</v>
      </c>
      <c r="Q50" t="s">
        <v>159</v>
      </c>
      <c r="R50" t="s">
        <v>398</v>
      </c>
      <c r="S50">
        <v>10014599</v>
      </c>
      <c r="T50" t="s">
        <v>159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t="str">
        <f>IF(A50&gt;0,_xlfn.XLOOKUP(A50,'IW38 PLAN SEMANAL'!B:B,'IW38 PLAN SEMANAL'!AE:AE),"")</f>
        <v>CERRADO</v>
      </c>
      <c r="AU50" t="str">
        <f>IF(A50&gt;0,_xlfn.XLOOKUP(A50,'IW38 PLAN SEMANAL'!B:B,'IW38 PLAN SEMANAL'!AB:AB),"")</f>
        <v>CARGUIO</v>
      </c>
      <c r="AV50" t="str">
        <f t="shared" si="0"/>
        <v>Marcobre</v>
      </c>
    </row>
    <row r="51" spans="1:48" x14ac:dyDescent="0.35">
      <c r="A51">
        <v>6566109</v>
      </c>
      <c r="B51">
        <v>0</v>
      </c>
      <c r="C51">
        <v>10</v>
      </c>
      <c r="D51" t="s">
        <v>367</v>
      </c>
      <c r="E51" t="s">
        <v>354</v>
      </c>
      <c r="F51" t="s">
        <v>310</v>
      </c>
      <c r="G51" t="s">
        <v>1579</v>
      </c>
      <c r="H51">
        <v>0</v>
      </c>
      <c r="I51">
        <v>2</v>
      </c>
      <c r="J51">
        <v>2</v>
      </c>
      <c r="K51">
        <v>6</v>
      </c>
      <c r="L51" t="s">
        <v>355</v>
      </c>
      <c r="M51">
        <v>0</v>
      </c>
      <c r="N51" s="16">
        <v>45846</v>
      </c>
      <c r="O51" s="16">
        <v>45846</v>
      </c>
      <c r="P51" s="16">
        <v>45847</v>
      </c>
      <c r="Q51" t="s">
        <v>418</v>
      </c>
      <c r="R51" t="s">
        <v>325</v>
      </c>
      <c r="S51">
        <v>10016334</v>
      </c>
      <c r="T51" t="s">
        <v>324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t="str">
        <f>IF(A51&gt;0,_xlfn.XLOOKUP(A51,'IW38 PLAN SEMANAL'!B:B,'IW38 PLAN SEMANAL'!AE:AE),"")</f>
        <v>CERRADO</v>
      </c>
      <c r="AU51" t="str">
        <f>IF(A51&gt;0,_xlfn.XLOOKUP(A51,'IW38 PLAN SEMANAL'!B:B,'IW38 PLAN SEMANAL'!AB:AB),"")</f>
        <v>SOPORTE</v>
      </c>
      <c r="AV51" t="str">
        <f t="shared" si="0"/>
        <v>Soporte</v>
      </c>
    </row>
    <row r="52" spans="1:48" x14ac:dyDescent="0.35">
      <c r="A52">
        <v>6572420</v>
      </c>
      <c r="B52">
        <v>0</v>
      </c>
      <c r="C52">
        <v>10</v>
      </c>
      <c r="D52" t="s">
        <v>361</v>
      </c>
      <c r="E52" t="s">
        <v>354</v>
      </c>
      <c r="F52" t="s">
        <v>310</v>
      </c>
      <c r="G52" t="s">
        <v>1629</v>
      </c>
      <c r="H52">
        <v>6</v>
      </c>
      <c r="I52">
        <v>2</v>
      </c>
      <c r="J52">
        <v>3</v>
      </c>
      <c r="K52">
        <v>3</v>
      </c>
      <c r="L52" t="s">
        <v>355</v>
      </c>
      <c r="M52">
        <v>0</v>
      </c>
      <c r="N52" s="16">
        <v>45846</v>
      </c>
      <c r="O52" s="16">
        <v>45846</v>
      </c>
      <c r="P52" s="16">
        <v>45847</v>
      </c>
      <c r="Q52" t="s">
        <v>209</v>
      </c>
      <c r="R52" t="s">
        <v>280</v>
      </c>
      <c r="S52">
        <v>10014630</v>
      </c>
      <c r="T52" t="s">
        <v>209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 t="str">
        <f>IF(A52&gt;0,_xlfn.XLOOKUP(A52,'IW38 PLAN SEMANAL'!B:B,'IW38 PLAN SEMANAL'!AE:AE),"")</f>
        <v>CERRADO</v>
      </c>
      <c r="AU52" t="str">
        <f>IF(A52&gt;0,_xlfn.XLOOKUP(A52,'IW38 PLAN SEMANAL'!B:B,'IW38 PLAN SEMANAL'!AB:AB),"")</f>
        <v>AUXILIAR</v>
      </c>
      <c r="AV52" t="str">
        <f t="shared" si="0"/>
        <v>Zam Sold</v>
      </c>
    </row>
    <row r="53" spans="1:48" x14ac:dyDescent="0.35">
      <c r="A53">
        <v>6581409</v>
      </c>
      <c r="B53">
        <v>0</v>
      </c>
      <c r="C53">
        <v>10</v>
      </c>
      <c r="D53" t="s">
        <v>203</v>
      </c>
      <c r="E53" t="s">
        <v>359</v>
      </c>
      <c r="F53" t="s">
        <v>310</v>
      </c>
      <c r="G53" t="s">
        <v>1736</v>
      </c>
      <c r="H53">
        <v>4</v>
      </c>
      <c r="I53">
        <v>2</v>
      </c>
      <c r="J53">
        <v>0</v>
      </c>
      <c r="K53">
        <v>2</v>
      </c>
      <c r="L53" t="s">
        <v>355</v>
      </c>
      <c r="M53">
        <v>0</v>
      </c>
      <c r="N53" s="16">
        <v>45851</v>
      </c>
      <c r="O53" s="16">
        <v>45851</v>
      </c>
      <c r="P53"/>
      <c r="Q53" t="s">
        <v>332</v>
      </c>
      <c r="R53" t="s">
        <v>333</v>
      </c>
      <c r="S53">
        <v>10014639</v>
      </c>
      <c r="T53" t="s">
        <v>332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t="str">
        <f>IF(A53&gt;0,_xlfn.XLOOKUP(A53,'IW38 PLAN SEMANAL'!B:B,'IW38 PLAN SEMANAL'!AE:AE),"")</f>
        <v>REPROGRAMADO</v>
      </c>
      <c r="AU53" t="str">
        <f>IF(A53&gt;0,_xlfn.XLOOKUP(A53,'IW38 PLAN SEMANAL'!B:B,'IW38 PLAN SEMANAL'!AB:AB),"")</f>
        <v>AUXILIAR</v>
      </c>
      <c r="AV53" t="str">
        <f t="shared" si="0"/>
        <v>Marcobre</v>
      </c>
    </row>
    <row r="54" spans="1:48" x14ac:dyDescent="0.35">
      <c r="A54">
        <v>6581477</v>
      </c>
      <c r="B54">
        <v>0</v>
      </c>
      <c r="C54">
        <v>10</v>
      </c>
      <c r="D54" t="s">
        <v>357</v>
      </c>
      <c r="E54" t="s">
        <v>354</v>
      </c>
      <c r="F54" t="s">
        <v>251</v>
      </c>
      <c r="G54" t="s">
        <v>8830</v>
      </c>
      <c r="H54">
        <v>12</v>
      </c>
      <c r="I54">
        <v>2</v>
      </c>
      <c r="J54">
        <v>12</v>
      </c>
      <c r="K54">
        <v>6</v>
      </c>
      <c r="L54" t="s">
        <v>355</v>
      </c>
      <c r="M54">
        <v>100</v>
      </c>
      <c r="N54" s="16">
        <v>45847</v>
      </c>
      <c r="O54" s="16">
        <v>45847</v>
      </c>
      <c r="P54" s="16">
        <v>45847</v>
      </c>
      <c r="Q54" t="s">
        <v>216</v>
      </c>
      <c r="R54" t="s">
        <v>282</v>
      </c>
      <c r="S54">
        <v>10014642</v>
      </c>
      <c r="T54" t="s">
        <v>216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t="str">
        <f>IF(A54&gt;0,_xlfn.XLOOKUP(A54,'IW38 PLAN SEMANAL'!B:B,'IW38 PLAN SEMANAL'!AE:AE),"")</f>
        <v>CERRADO</v>
      </c>
      <c r="AU54" t="str">
        <f>IF(A54&gt;0,_xlfn.XLOOKUP(A54,'IW38 PLAN SEMANAL'!B:B,'IW38 PLAN SEMANAL'!AB:AB),"")</f>
        <v>AUXILIAR</v>
      </c>
      <c r="AV54" t="str">
        <f t="shared" si="0"/>
        <v xml:space="preserve">Komatsu </v>
      </c>
    </row>
    <row r="55" spans="1:48" x14ac:dyDescent="0.35">
      <c r="A55">
        <v>6581552</v>
      </c>
      <c r="B55">
        <v>0</v>
      </c>
      <c r="C55">
        <v>10</v>
      </c>
      <c r="D55" t="s">
        <v>357</v>
      </c>
      <c r="E55" t="s">
        <v>354</v>
      </c>
      <c r="F55" t="s">
        <v>251</v>
      </c>
      <c r="G55" t="s">
        <v>8831</v>
      </c>
      <c r="H55">
        <v>16</v>
      </c>
      <c r="I55">
        <v>2</v>
      </c>
      <c r="J55">
        <v>16</v>
      </c>
      <c r="K55">
        <v>8</v>
      </c>
      <c r="L55" t="s">
        <v>355</v>
      </c>
      <c r="M55">
        <v>100</v>
      </c>
      <c r="N55" s="16">
        <v>45845</v>
      </c>
      <c r="O55" s="16">
        <v>45845</v>
      </c>
      <c r="P55" s="16">
        <v>45846</v>
      </c>
      <c r="Q55" t="s">
        <v>215</v>
      </c>
      <c r="R55" t="s">
        <v>290</v>
      </c>
      <c r="S55">
        <v>10018371</v>
      </c>
      <c r="T55" t="s">
        <v>215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t="str">
        <f>IF(A55&gt;0,_xlfn.XLOOKUP(A55,'IW38 PLAN SEMANAL'!B:B,'IW38 PLAN SEMANAL'!AE:AE),"")</f>
        <v>CERRADO</v>
      </c>
      <c r="AU55" t="str">
        <f>IF(A55&gt;0,_xlfn.XLOOKUP(A55,'IW38 PLAN SEMANAL'!B:B,'IW38 PLAN SEMANAL'!AB:AB),"")</f>
        <v>ACARREO</v>
      </c>
      <c r="AV55" t="str">
        <f t="shared" si="0"/>
        <v xml:space="preserve">Komatsu </v>
      </c>
    </row>
    <row r="56" spans="1:48" x14ac:dyDescent="0.35">
      <c r="A56">
        <v>6582252</v>
      </c>
      <c r="B56">
        <v>0</v>
      </c>
      <c r="C56">
        <v>10</v>
      </c>
      <c r="D56" t="s">
        <v>203</v>
      </c>
      <c r="E56" t="s">
        <v>354</v>
      </c>
      <c r="F56" t="s">
        <v>251</v>
      </c>
      <c r="G56" t="s">
        <v>8832</v>
      </c>
      <c r="H56">
        <v>4</v>
      </c>
      <c r="I56">
        <v>2</v>
      </c>
      <c r="J56">
        <v>4</v>
      </c>
      <c r="K56">
        <v>2</v>
      </c>
      <c r="L56" t="s">
        <v>355</v>
      </c>
      <c r="M56">
        <v>0</v>
      </c>
      <c r="N56" s="16">
        <v>45845</v>
      </c>
      <c r="O56" s="16">
        <v>45845</v>
      </c>
      <c r="P56" s="16">
        <v>45845</v>
      </c>
      <c r="Q56" t="s">
        <v>210</v>
      </c>
      <c r="R56" t="s">
        <v>395</v>
      </c>
      <c r="S56">
        <v>10014608</v>
      </c>
      <c r="T56" t="s">
        <v>210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 t="str">
        <f>IF(A56&gt;0,_xlfn.XLOOKUP(A56,'IW38 PLAN SEMANAL'!B:B,'IW38 PLAN SEMANAL'!AE:AE),"")</f>
        <v>CERRADO</v>
      </c>
      <c r="AU56" t="str">
        <f>IF(A56&gt;0,_xlfn.XLOOKUP(A56,'IW38 PLAN SEMANAL'!B:B,'IW38 PLAN SEMANAL'!AB:AB),"")</f>
        <v>ACARREO</v>
      </c>
      <c r="AV56" t="str">
        <f t="shared" si="0"/>
        <v>Marcobre</v>
      </c>
    </row>
    <row r="57" spans="1:48" x14ac:dyDescent="0.35">
      <c r="A57">
        <v>6586426</v>
      </c>
      <c r="B57">
        <v>0</v>
      </c>
      <c r="C57">
        <v>40</v>
      </c>
      <c r="D57" t="s">
        <v>367</v>
      </c>
      <c r="E57" t="s">
        <v>359</v>
      </c>
      <c r="F57" t="s">
        <v>251</v>
      </c>
      <c r="G57" t="s">
        <v>8833</v>
      </c>
      <c r="H57">
        <v>1</v>
      </c>
      <c r="I57">
        <v>1</v>
      </c>
      <c r="J57">
        <v>0</v>
      </c>
      <c r="K57">
        <v>1</v>
      </c>
      <c r="L57" t="s">
        <v>355</v>
      </c>
      <c r="M57">
        <v>100</v>
      </c>
      <c r="N57" s="16">
        <v>45851</v>
      </c>
      <c r="O57" s="16">
        <v>45851</v>
      </c>
      <c r="P57"/>
      <c r="Q57" t="s">
        <v>7938</v>
      </c>
      <c r="R57" t="s">
        <v>258</v>
      </c>
      <c r="S57">
        <v>10018958</v>
      </c>
      <c r="T57" t="s">
        <v>257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 t="str">
        <f>IF(A57&gt;0,_xlfn.XLOOKUP(A57,'IW38 PLAN SEMANAL'!B:B,'IW38 PLAN SEMANAL'!AE:AE),"")</f>
        <v>REPROGRAMADO</v>
      </c>
      <c r="AU57" t="str">
        <f>IF(A57&gt;0,_xlfn.XLOOKUP(A57,'IW38 PLAN SEMANAL'!B:B,'IW38 PLAN SEMANAL'!AB:AB),"")</f>
        <v>SOPORTE</v>
      </c>
      <c r="AV57" t="str">
        <f t="shared" si="0"/>
        <v>Soporte</v>
      </c>
    </row>
    <row r="58" spans="1:48" x14ac:dyDescent="0.35">
      <c r="A58">
        <v>6586426</v>
      </c>
      <c r="B58">
        <v>0</v>
      </c>
      <c r="C58">
        <v>50</v>
      </c>
      <c r="D58" t="s">
        <v>367</v>
      </c>
      <c r="E58" t="s">
        <v>359</v>
      </c>
      <c r="F58" t="s">
        <v>251</v>
      </c>
      <c r="G58" t="s">
        <v>8834</v>
      </c>
      <c r="H58">
        <v>2</v>
      </c>
      <c r="I58">
        <v>2</v>
      </c>
      <c r="J58">
        <v>0</v>
      </c>
      <c r="K58">
        <v>1</v>
      </c>
      <c r="L58" t="s">
        <v>355</v>
      </c>
      <c r="M58">
        <v>100</v>
      </c>
      <c r="N58" s="16">
        <v>45851</v>
      </c>
      <c r="O58" s="16">
        <v>45851</v>
      </c>
      <c r="P58"/>
      <c r="Q58" t="s">
        <v>7938</v>
      </c>
      <c r="R58" t="s">
        <v>258</v>
      </c>
      <c r="S58">
        <v>10018958</v>
      </c>
      <c r="T58" t="s">
        <v>257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 t="str">
        <f>IF(A58&gt;0,_xlfn.XLOOKUP(A58,'IW38 PLAN SEMANAL'!B:B,'IW38 PLAN SEMANAL'!AE:AE),"")</f>
        <v>REPROGRAMADO</v>
      </c>
      <c r="AU58" t="str">
        <f>IF(A58&gt;0,_xlfn.XLOOKUP(A58,'IW38 PLAN SEMANAL'!B:B,'IW38 PLAN SEMANAL'!AB:AB),"")</f>
        <v>SOPORTE</v>
      </c>
      <c r="AV58" t="str">
        <f t="shared" si="0"/>
        <v>Soporte</v>
      </c>
    </row>
    <row r="59" spans="1:48" x14ac:dyDescent="0.35">
      <c r="A59">
        <v>6586426</v>
      </c>
      <c r="B59">
        <v>0</v>
      </c>
      <c r="C59">
        <v>60</v>
      </c>
      <c r="D59" t="s">
        <v>367</v>
      </c>
      <c r="E59" t="s">
        <v>359</v>
      </c>
      <c r="F59" t="s">
        <v>251</v>
      </c>
      <c r="G59" t="s">
        <v>8835</v>
      </c>
      <c r="H59">
        <v>1</v>
      </c>
      <c r="I59">
        <v>1</v>
      </c>
      <c r="J59">
        <v>0</v>
      </c>
      <c r="K59">
        <v>1</v>
      </c>
      <c r="L59" t="s">
        <v>355</v>
      </c>
      <c r="M59">
        <v>100</v>
      </c>
      <c r="N59" s="16">
        <v>45851</v>
      </c>
      <c r="O59" s="16">
        <v>45851</v>
      </c>
      <c r="P59"/>
      <c r="Q59" t="s">
        <v>7938</v>
      </c>
      <c r="R59" t="s">
        <v>258</v>
      </c>
      <c r="S59">
        <v>10018958</v>
      </c>
      <c r="T59" t="s">
        <v>257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 t="str">
        <f>IF(A59&gt;0,_xlfn.XLOOKUP(A59,'IW38 PLAN SEMANAL'!B:B,'IW38 PLAN SEMANAL'!AE:AE),"")</f>
        <v>REPROGRAMADO</v>
      </c>
      <c r="AU59" t="str">
        <f>IF(A59&gt;0,_xlfn.XLOOKUP(A59,'IW38 PLAN SEMANAL'!B:B,'IW38 PLAN SEMANAL'!AB:AB),"")</f>
        <v>SOPORTE</v>
      </c>
      <c r="AV59" t="str">
        <f t="shared" si="0"/>
        <v>Soporte</v>
      </c>
    </row>
    <row r="60" spans="1:48" x14ac:dyDescent="0.35">
      <c r="A60">
        <v>6586540</v>
      </c>
      <c r="B60">
        <v>0</v>
      </c>
      <c r="C60">
        <v>10</v>
      </c>
      <c r="D60" t="s">
        <v>929</v>
      </c>
      <c r="E60" t="s">
        <v>359</v>
      </c>
      <c r="F60" t="s">
        <v>310</v>
      </c>
      <c r="G60" t="s">
        <v>3398</v>
      </c>
      <c r="H60">
        <v>4</v>
      </c>
      <c r="I60">
        <v>2</v>
      </c>
      <c r="J60">
        <v>0</v>
      </c>
      <c r="K60">
        <v>2</v>
      </c>
      <c r="L60" t="s">
        <v>355</v>
      </c>
      <c r="M60">
        <v>0</v>
      </c>
      <c r="N60" s="16">
        <v>45850</v>
      </c>
      <c r="O60" s="16">
        <v>45850</v>
      </c>
      <c r="P60"/>
      <c r="Q60" t="s">
        <v>242</v>
      </c>
      <c r="R60" t="s">
        <v>330</v>
      </c>
      <c r="S60">
        <v>10014637</v>
      </c>
      <c r="T60" t="s">
        <v>242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 t="str">
        <f>IF(A60&gt;0,_xlfn.XLOOKUP(A60,'IW38 PLAN SEMANAL'!B:B,'IW38 PLAN SEMANAL'!AE:AE),"")</f>
        <v>REPROGRAMADO</v>
      </c>
      <c r="AU60" t="str">
        <f>IF(A60&gt;0,_xlfn.XLOOKUP(A60,'IW38 PLAN SEMANAL'!B:B,'IW38 PLAN SEMANAL'!AB:AB),"")</f>
        <v>AUXILIAR</v>
      </c>
      <c r="AV60" t="str">
        <f t="shared" si="0"/>
        <v>Tecnico Predictivo Planta</v>
      </c>
    </row>
    <row r="61" spans="1:48" x14ac:dyDescent="0.35">
      <c r="A61">
        <v>6588984</v>
      </c>
      <c r="B61">
        <v>0</v>
      </c>
      <c r="C61">
        <v>10</v>
      </c>
      <c r="D61" t="s">
        <v>361</v>
      </c>
      <c r="E61" t="s">
        <v>359</v>
      </c>
      <c r="F61" t="s">
        <v>310</v>
      </c>
      <c r="G61" t="s">
        <v>7810</v>
      </c>
      <c r="H61">
        <v>8</v>
      </c>
      <c r="I61">
        <v>2</v>
      </c>
      <c r="J61">
        <v>0</v>
      </c>
      <c r="K61">
        <v>4</v>
      </c>
      <c r="L61" t="s">
        <v>355</v>
      </c>
      <c r="M61">
        <v>0</v>
      </c>
      <c r="N61" s="16">
        <v>45850</v>
      </c>
      <c r="O61" s="16">
        <v>45850</v>
      </c>
      <c r="P61"/>
      <c r="Q61" t="s">
        <v>240</v>
      </c>
      <c r="R61" t="s">
        <v>304</v>
      </c>
      <c r="S61">
        <v>10014607</v>
      </c>
      <c r="T61" t="s">
        <v>240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 t="str">
        <f>IF(A61&gt;0,_xlfn.XLOOKUP(A61,'IW38 PLAN SEMANAL'!B:B,'IW38 PLAN SEMANAL'!AE:AE),"")</f>
        <v>REPROGRAMADO</v>
      </c>
      <c r="AU61" t="str">
        <f>IF(A61&gt;0,_xlfn.XLOOKUP(A61,'IW38 PLAN SEMANAL'!B:B,'IW38 PLAN SEMANAL'!AB:AB),"")</f>
        <v>ACARREO</v>
      </c>
      <c r="AV61" t="str">
        <f t="shared" si="0"/>
        <v>Zam Sold</v>
      </c>
    </row>
    <row r="62" spans="1:48" x14ac:dyDescent="0.35">
      <c r="A62">
        <v>6588984</v>
      </c>
      <c r="B62">
        <v>0</v>
      </c>
      <c r="C62">
        <v>20</v>
      </c>
      <c r="D62" t="s">
        <v>378</v>
      </c>
      <c r="E62" t="s">
        <v>359</v>
      </c>
      <c r="F62" t="s">
        <v>310</v>
      </c>
      <c r="G62" t="s">
        <v>7810</v>
      </c>
      <c r="H62">
        <v>8</v>
      </c>
      <c r="I62">
        <v>2</v>
      </c>
      <c r="J62">
        <v>0</v>
      </c>
      <c r="K62">
        <v>4</v>
      </c>
      <c r="L62" t="s">
        <v>355</v>
      </c>
      <c r="M62">
        <v>0</v>
      </c>
      <c r="N62" s="16">
        <v>45850</v>
      </c>
      <c r="O62" s="16">
        <v>45850</v>
      </c>
      <c r="P62"/>
      <c r="Q62" t="s">
        <v>240</v>
      </c>
      <c r="R62" t="s">
        <v>304</v>
      </c>
      <c r="S62">
        <v>10014607</v>
      </c>
      <c r="T62" t="s">
        <v>240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 t="str">
        <f>IF(A62&gt;0,_xlfn.XLOOKUP(A62,'IW38 PLAN SEMANAL'!B:B,'IW38 PLAN SEMANAL'!AE:AE),"")</f>
        <v>REPROGRAMADO</v>
      </c>
      <c r="AU62" t="str">
        <f>IF(A62&gt;0,_xlfn.XLOOKUP(A62,'IW38 PLAN SEMANAL'!B:B,'IW38 PLAN SEMANAL'!AB:AB),"")</f>
        <v>ACARREO</v>
      </c>
      <c r="AV62" t="str">
        <f t="shared" si="0"/>
        <v>Confipetrol Taller</v>
      </c>
    </row>
    <row r="63" spans="1:48" x14ac:dyDescent="0.35">
      <c r="A63">
        <v>6591110</v>
      </c>
      <c r="B63">
        <v>0</v>
      </c>
      <c r="C63">
        <v>10</v>
      </c>
      <c r="D63" t="s">
        <v>203</v>
      </c>
      <c r="E63" t="s">
        <v>354</v>
      </c>
      <c r="F63" t="s">
        <v>310</v>
      </c>
      <c r="G63" t="s">
        <v>3570</v>
      </c>
      <c r="H63">
        <v>1</v>
      </c>
      <c r="I63">
        <v>1</v>
      </c>
      <c r="J63">
        <v>1</v>
      </c>
      <c r="K63">
        <v>1</v>
      </c>
      <c r="L63" t="s">
        <v>355</v>
      </c>
      <c r="M63">
        <v>0</v>
      </c>
      <c r="N63" s="16">
        <v>45846</v>
      </c>
      <c r="O63" s="16">
        <v>45846</v>
      </c>
      <c r="P63" s="16">
        <v>45847</v>
      </c>
      <c r="Q63" t="s">
        <v>419</v>
      </c>
      <c r="R63" t="s">
        <v>420</v>
      </c>
      <c r="S63">
        <v>10014605</v>
      </c>
      <c r="T63" t="s">
        <v>419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 t="str">
        <f>IF(A63&gt;0,_xlfn.XLOOKUP(A63,'IW38 PLAN SEMANAL'!B:B,'IW38 PLAN SEMANAL'!AE:AE),"")</f>
        <v>CERRADO</v>
      </c>
      <c r="AU63" t="str">
        <f>IF(A63&gt;0,_xlfn.XLOOKUP(A63,'IW38 PLAN SEMANAL'!B:B,'IW38 PLAN SEMANAL'!AB:AB),"")</f>
        <v>ACARREO</v>
      </c>
      <c r="AV63" t="str">
        <f t="shared" si="0"/>
        <v>Marcobre</v>
      </c>
    </row>
    <row r="64" spans="1:48" x14ac:dyDescent="0.35">
      <c r="A64">
        <v>6591792</v>
      </c>
      <c r="B64">
        <v>0</v>
      </c>
      <c r="C64">
        <v>10</v>
      </c>
      <c r="D64" t="s">
        <v>361</v>
      </c>
      <c r="E64" t="s">
        <v>359</v>
      </c>
      <c r="F64" t="s">
        <v>310</v>
      </c>
      <c r="G64" t="s">
        <v>3556</v>
      </c>
      <c r="H64">
        <v>32</v>
      </c>
      <c r="I64">
        <v>4</v>
      </c>
      <c r="J64">
        <v>0</v>
      </c>
      <c r="K64">
        <v>8</v>
      </c>
      <c r="L64" t="s">
        <v>355</v>
      </c>
      <c r="M64">
        <v>0</v>
      </c>
      <c r="N64" s="16">
        <v>45850</v>
      </c>
      <c r="O64" s="16">
        <v>45850</v>
      </c>
      <c r="P64"/>
      <c r="Q64" t="s">
        <v>231</v>
      </c>
      <c r="R64" t="s">
        <v>331</v>
      </c>
      <c r="S64">
        <v>10014638</v>
      </c>
      <c r="T64" t="s">
        <v>231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 t="str">
        <f>IF(A64&gt;0,_xlfn.XLOOKUP(A64,'IW38 PLAN SEMANAL'!B:B,'IW38 PLAN SEMANAL'!AE:AE),"")</f>
        <v>ABIERTO</v>
      </c>
      <c r="AU64" t="str">
        <f>IF(A64&gt;0,_xlfn.XLOOKUP(A64,'IW38 PLAN SEMANAL'!B:B,'IW38 PLAN SEMANAL'!AB:AB),"")</f>
        <v>AUXILIAR</v>
      </c>
      <c r="AV64" t="str">
        <f t="shared" si="0"/>
        <v>Zam Sold</v>
      </c>
    </row>
    <row r="65" spans="1:48" x14ac:dyDescent="0.35">
      <c r="A65">
        <v>6591794</v>
      </c>
      <c r="B65">
        <v>0</v>
      </c>
      <c r="C65">
        <v>10</v>
      </c>
      <c r="D65" t="s">
        <v>203</v>
      </c>
      <c r="E65" t="s">
        <v>354</v>
      </c>
      <c r="F65" t="s">
        <v>310</v>
      </c>
      <c r="G65" t="s">
        <v>3555</v>
      </c>
      <c r="H65">
        <v>3</v>
      </c>
      <c r="I65">
        <v>1</v>
      </c>
      <c r="J65">
        <v>3</v>
      </c>
      <c r="K65">
        <v>3</v>
      </c>
      <c r="L65" t="s">
        <v>355</v>
      </c>
      <c r="M65">
        <v>0</v>
      </c>
      <c r="N65" s="16">
        <v>45846</v>
      </c>
      <c r="O65" s="16">
        <v>45846</v>
      </c>
      <c r="P65" s="16">
        <v>45846</v>
      </c>
      <c r="Q65" t="s">
        <v>419</v>
      </c>
      <c r="R65" t="s">
        <v>420</v>
      </c>
      <c r="S65">
        <v>10014605</v>
      </c>
      <c r="T65" t="s">
        <v>419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 t="str">
        <f>IF(A65&gt;0,_xlfn.XLOOKUP(A65,'IW38 PLAN SEMANAL'!B:B,'IW38 PLAN SEMANAL'!AE:AE),"")</f>
        <v>CERRADO</v>
      </c>
      <c r="AU65" t="str">
        <f>IF(A65&gt;0,_xlfn.XLOOKUP(A65,'IW38 PLAN SEMANAL'!B:B,'IW38 PLAN SEMANAL'!AB:AB),"")</f>
        <v>ACARREO</v>
      </c>
      <c r="AV65" t="str">
        <f t="shared" si="0"/>
        <v>Marcobre</v>
      </c>
    </row>
    <row r="66" spans="1:48" x14ac:dyDescent="0.35">
      <c r="A66">
        <v>6592948</v>
      </c>
      <c r="B66">
        <v>0</v>
      </c>
      <c r="C66">
        <v>10</v>
      </c>
      <c r="D66" t="s">
        <v>372</v>
      </c>
      <c r="E66" t="s">
        <v>359</v>
      </c>
      <c r="F66" t="s">
        <v>310</v>
      </c>
      <c r="G66" t="s">
        <v>3398</v>
      </c>
      <c r="H66">
        <v>2</v>
      </c>
      <c r="I66">
        <v>2</v>
      </c>
      <c r="J66">
        <v>0</v>
      </c>
      <c r="K66">
        <v>1</v>
      </c>
      <c r="L66" t="s">
        <v>355</v>
      </c>
      <c r="M66">
        <v>0</v>
      </c>
      <c r="N66" s="16">
        <v>45851</v>
      </c>
      <c r="O66" s="16">
        <v>45851</v>
      </c>
      <c r="P66"/>
      <c r="Q66" t="s">
        <v>332</v>
      </c>
      <c r="R66" t="s">
        <v>333</v>
      </c>
      <c r="S66">
        <v>10014639</v>
      </c>
      <c r="T66" t="s">
        <v>332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 t="str">
        <f>IF(A66&gt;0,_xlfn.XLOOKUP(A66,'IW38 PLAN SEMANAL'!B:B,'IW38 PLAN SEMANAL'!AE:AE),"")</f>
        <v>REPROGRAMADO</v>
      </c>
      <c r="AU66" t="str">
        <f>IF(A66&gt;0,_xlfn.XLOOKUP(A66,'IW38 PLAN SEMANAL'!B:B,'IW38 PLAN SEMANAL'!AB:AB),"")</f>
        <v>AUXILIAR</v>
      </c>
      <c r="AV66" t="str">
        <f t="shared" si="0"/>
        <v>Confiabilidad</v>
      </c>
    </row>
    <row r="67" spans="1:48" x14ac:dyDescent="0.35">
      <c r="A67">
        <v>6595238</v>
      </c>
      <c r="B67">
        <v>0</v>
      </c>
      <c r="C67">
        <v>10</v>
      </c>
      <c r="D67" t="s">
        <v>203</v>
      </c>
      <c r="E67" t="s">
        <v>354</v>
      </c>
      <c r="F67" t="s">
        <v>310</v>
      </c>
      <c r="G67" t="s">
        <v>3883</v>
      </c>
      <c r="H67">
        <v>1</v>
      </c>
      <c r="I67">
        <v>1</v>
      </c>
      <c r="J67">
        <v>1</v>
      </c>
      <c r="K67">
        <v>1</v>
      </c>
      <c r="L67" t="s">
        <v>355</v>
      </c>
      <c r="M67">
        <v>0</v>
      </c>
      <c r="N67" s="16">
        <v>45846</v>
      </c>
      <c r="O67" s="16">
        <v>45846</v>
      </c>
      <c r="P67" s="16">
        <v>45847</v>
      </c>
      <c r="Q67" t="s">
        <v>419</v>
      </c>
      <c r="R67" t="s">
        <v>420</v>
      </c>
      <c r="S67">
        <v>10014605</v>
      </c>
      <c r="T67" t="s">
        <v>419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 t="str">
        <f>IF(A67&gt;0,_xlfn.XLOOKUP(A67,'IW38 PLAN SEMANAL'!B:B,'IW38 PLAN SEMANAL'!AE:AE),"")</f>
        <v>CERRADO</v>
      </c>
      <c r="AU67" t="str">
        <f>IF(A67&gt;0,_xlfn.XLOOKUP(A67,'IW38 PLAN SEMANAL'!B:B,'IW38 PLAN SEMANAL'!AB:AB),"")</f>
        <v>ACARREO</v>
      </c>
      <c r="AV67" t="str">
        <f t="shared" ref="AV67:AV130" si="1">IF(A67&gt;0,IFERROR(_xlfn.XLOOKUP(D67,BA:BA,BC:BC),""),"")</f>
        <v>Marcobre</v>
      </c>
    </row>
    <row r="68" spans="1:48" x14ac:dyDescent="0.35">
      <c r="A68">
        <v>6595246</v>
      </c>
      <c r="B68">
        <v>0</v>
      </c>
      <c r="C68">
        <v>10</v>
      </c>
      <c r="D68" t="s">
        <v>357</v>
      </c>
      <c r="E68" t="s">
        <v>354</v>
      </c>
      <c r="F68" t="s">
        <v>310</v>
      </c>
      <c r="G68" t="s">
        <v>3879</v>
      </c>
      <c r="H68">
        <v>1</v>
      </c>
      <c r="I68">
        <v>1</v>
      </c>
      <c r="J68">
        <v>1</v>
      </c>
      <c r="K68">
        <v>1</v>
      </c>
      <c r="L68" t="s">
        <v>355</v>
      </c>
      <c r="M68">
        <v>0</v>
      </c>
      <c r="N68" s="16">
        <v>45846</v>
      </c>
      <c r="O68" s="16">
        <v>45846</v>
      </c>
      <c r="P68" s="16">
        <v>45847</v>
      </c>
      <c r="Q68" t="s">
        <v>419</v>
      </c>
      <c r="R68" t="s">
        <v>420</v>
      </c>
      <c r="S68">
        <v>10014605</v>
      </c>
      <c r="T68" t="s">
        <v>419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 t="str">
        <f>IF(A68&gt;0,_xlfn.XLOOKUP(A68,'IW38 PLAN SEMANAL'!B:B,'IW38 PLAN SEMANAL'!AE:AE),"")</f>
        <v>CERRADO</v>
      </c>
      <c r="AU68" t="str">
        <f>IF(A68&gt;0,_xlfn.XLOOKUP(A68,'IW38 PLAN SEMANAL'!B:B,'IW38 PLAN SEMANAL'!AB:AB),"")</f>
        <v>ACARREO</v>
      </c>
      <c r="AV68" t="str">
        <f t="shared" si="1"/>
        <v xml:space="preserve">Komatsu </v>
      </c>
    </row>
    <row r="69" spans="1:48" x14ac:dyDescent="0.35">
      <c r="A69">
        <v>6595249</v>
      </c>
      <c r="B69">
        <v>0</v>
      </c>
      <c r="C69">
        <v>10</v>
      </c>
      <c r="D69" t="s">
        <v>203</v>
      </c>
      <c r="E69" t="s">
        <v>354</v>
      </c>
      <c r="F69" t="s">
        <v>310</v>
      </c>
      <c r="G69" t="s">
        <v>3339</v>
      </c>
      <c r="H69">
        <v>2</v>
      </c>
      <c r="I69">
        <v>1</v>
      </c>
      <c r="J69">
        <v>2</v>
      </c>
      <c r="K69">
        <v>2</v>
      </c>
      <c r="L69" t="s">
        <v>355</v>
      </c>
      <c r="M69">
        <v>0</v>
      </c>
      <c r="N69" s="16">
        <v>45846</v>
      </c>
      <c r="O69" s="16">
        <v>45846</v>
      </c>
      <c r="P69" s="16">
        <v>45846</v>
      </c>
      <c r="Q69" t="s">
        <v>419</v>
      </c>
      <c r="R69" t="s">
        <v>420</v>
      </c>
      <c r="S69">
        <v>10014605</v>
      </c>
      <c r="T69" t="s">
        <v>419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 t="str">
        <f>IF(A69&gt;0,_xlfn.XLOOKUP(A69,'IW38 PLAN SEMANAL'!B:B,'IW38 PLAN SEMANAL'!AE:AE),"")</f>
        <v>CERRADO</v>
      </c>
      <c r="AU69" t="str">
        <f>IF(A69&gt;0,_xlfn.XLOOKUP(A69,'IW38 PLAN SEMANAL'!B:B,'IW38 PLAN SEMANAL'!AB:AB),"")</f>
        <v>ACARREO</v>
      </c>
      <c r="AV69" t="str">
        <f t="shared" si="1"/>
        <v>Marcobre</v>
      </c>
    </row>
    <row r="70" spans="1:48" x14ac:dyDescent="0.35">
      <c r="A70">
        <v>6596684</v>
      </c>
      <c r="B70">
        <v>0</v>
      </c>
      <c r="C70">
        <v>10</v>
      </c>
      <c r="D70" t="s">
        <v>203</v>
      </c>
      <c r="E70" t="s">
        <v>354</v>
      </c>
      <c r="F70" t="s">
        <v>310</v>
      </c>
      <c r="G70" t="s">
        <v>3828</v>
      </c>
      <c r="H70">
        <v>10</v>
      </c>
      <c r="I70">
        <v>2</v>
      </c>
      <c r="J70">
        <v>10</v>
      </c>
      <c r="K70">
        <v>5</v>
      </c>
      <c r="L70" t="s">
        <v>355</v>
      </c>
      <c r="M70">
        <v>0</v>
      </c>
      <c r="N70" s="16">
        <v>45847</v>
      </c>
      <c r="O70" s="16">
        <v>45847</v>
      </c>
      <c r="P70" s="16">
        <v>45851</v>
      </c>
      <c r="Q70" t="s">
        <v>152</v>
      </c>
      <c r="R70" t="s">
        <v>307</v>
      </c>
      <c r="S70">
        <v>10014641</v>
      </c>
      <c r="T70" t="s">
        <v>152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t="str">
        <f>IF(A70&gt;0,_xlfn.XLOOKUP(A70,'IW38 PLAN SEMANAL'!B:B,'IW38 PLAN SEMANAL'!AE:AE),"")</f>
        <v>CERRADO</v>
      </c>
      <c r="AU70" t="str">
        <f>IF(A70&gt;0,_xlfn.XLOOKUP(A70,'IW38 PLAN SEMANAL'!B:B,'IW38 PLAN SEMANAL'!AB:AB),"")</f>
        <v>AUXILIAR</v>
      </c>
      <c r="AV70" t="str">
        <f t="shared" si="1"/>
        <v>Marcobre</v>
      </c>
    </row>
    <row r="71" spans="1:48" x14ac:dyDescent="0.35">
      <c r="A71">
        <v>6601793</v>
      </c>
      <c r="B71">
        <v>0</v>
      </c>
      <c r="C71">
        <v>10</v>
      </c>
      <c r="D71" t="s">
        <v>371</v>
      </c>
      <c r="E71" t="s">
        <v>359</v>
      </c>
      <c r="F71" t="s">
        <v>310</v>
      </c>
      <c r="G71" t="s">
        <v>5214</v>
      </c>
      <c r="H71">
        <v>2</v>
      </c>
      <c r="I71">
        <v>2</v>
      </c>
      <c r="J71">
        <v>0</v>
      </c>
      <c r="K71">
        <v>1</v>
      </c>
      <c r="L71" t="s">
        <v>355</v>
      </c>
      <c r="M71">
        <v>0</v>
      </c>
      <c r="N71" s="16">
        <v>45850</v>
      </c>
      <c r="O71" s="16">
        <v>45850</v>
      </c>
      <c r="P71"/>
      <c r="Q71" t="s">
        <v>231</v>
      </c>
      <c r="R71" t="s">
        <v>331</v>
      </c>
      <c r="S71">
        <v>10014638</v>
      </c>
      <c r="T71" t="s">
        <v>231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t="str">
        <f>IF(A71&gt;0,_xlfn.XLOOKUP(A71,'IW38 PLAN SEMANAL'!B:B,'IW38 PLAN SEMANAL'!AE:AE),"")</f>
        <v>ABIERTO</v>
      </c>
      <c r="AU71" t="str">
        <f>IF(A71&gt;0,_xlfn.XLOOKUP(A71,'IW38 PLAN SEMANAL'!B:B,'IW38 PLAN SEMANAL'!AB:AB),"")</f>
        <v>AUXILIAR</v>
      </c>
      <c r="AV71" t="str">
        <f t="shared" si="1"/>
        <v>A/C</v>
      </c>
    </row>
    <row r="72" spans="1:48" x14ac:dyDescent="0.35">
      <c r="A72">
        <v>6601795</v>
      </c>
      <c r="B72">
        <v>0</v>
      </c>
      <c r="C72">
        <v>10</v>
      </c>
      <c r="D72" t="s">
        <v>203</v>
      </c>
      <c r="E72" t="s">
        <v>359</v>
      </c>
      <c r="F72" t="s">
        <v>310</v>
      </c>
      <c r="G72" t="s">
        <v>5213</v>
      </c>
      <c r="H72">
        <v>1</v>
      </c>
      <c r="I72">
        <v>1</v>
      </c>
      <c r="J72">
        <v>0</v>
      </c>
      <c r="K72">
        <v>1</v>
      </c>
      <c r="L72" t="s">
        <v>355</v>
      </c>
      <c r="M72">
        <v>0</v>
      </c>
      <c r="N72" s="16">
        <v>45850</v>
      </c>
      <c r="O72" s="16">
        <v>45850</v>
      </c>
      <c r="P72"/>
      <c r="Q72" t="s">
        <v>231</v>
      </c>
      <c r="R72" t="s">
        <v>331</v>
      </c>
      <c r="S72">
        <v>10014638</v>
      </c>
      <c r="T72" t="s">
        <v>231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 t="str">
        <f>IF(A72&gt;0,_xlfn.XLOOKUP(A72,'IW38 PLAN SEMANAL'!B:B,'IW38 PLAN SEMANAL'!AE:AE),"")</f>
        <v>ABIERTO</v>
      </c>
      <c r="AU72" t="str">
        <f>IF(A72&gt;0,_xlfn.XLOOKUP(A72,'IW38 PLAN SEMANAL'!B:B,'IW38 PLAN SEMANAL'!AB:AB),"")</f>
        <v>AUXILIAR</v>
      </c>
      <c r="AV72" t="str">
        <f t="shared" si="1"/>
        <v>Marcobre</v>
      </c>
    </row>
    <row r="73" spans="1:48" x14ac:dyDescent="0.35">
      <c r="A73">
        <v>6601795</v>
      </c>
      <c r="B73">
        <v>0</v>
      </c>
      <c r="C73">
        <v>20</v>
      </c>
      <c r="D73" t="s">
        <v>361</v>
      </c>
      <c r="E73" t="s">
        <v>359</v>
      </c>
      <c r="F73" t="s">
        <v>310</v>
      </c>
      <c r="G73" t="s">
        <v>5213</v>
      </c>
      <c r="H73">
        <v>1</v>
      </c>
      <c r="I73">
        <v>1</v>
      </c>
      <c r="J73">
        <v>0</v>
      </c>
      <c r="K73">
        <v>1</v>
      </c>
      <c r="L73" t="s">
        <v>355</v>
      </c>
      <c r="M73">
        <v>0</v>
      </c>
      <c r="N73" s="16">
        <v>45850</v>
      </c>
      <c r="O73" s="16">
        <v>45850</v>
      </c>
      <c r="P73"/>
      <c r="Q73" t="s">
        <v>231</v>
      </c>
      <c r="R73" t="s">
        <v>331</v>
      </c>
      <c r="S73">
        <v>10014638</v>
      </c>
      <c r="T73" t="s">
        <v>231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 t="str">
        <f>IF(A73&gt;0,_xlfn.XLOOKUP(A73,'IW38 PLAN SEMANAL'!B:B,'IW38 PLAN SEMANAL'!AE:AE),"")</f>
        <v>ABIERTO</v>
      </c>
      <c r="AU73" t="str">
        <f>IF(A73&gt;0,_xlfn.XLOOKUP(A73,'IW38 PLAN SEMANAL'!B:B,'IW38 PLAN SEMANAL'!AB:AB),"")</f>
        <v>AUXILIAR</v>
      </c>
      <c r="AV73" t="str">
        <f t="shared" si="1"/>
        <v>Zam Sold</v>
      </c>
    </row>
    <row r="74" spans="1:48" x14ac:dyDescent="0.35">
      <c r="A74">
        <v>6602446</v>
      </c>
      <c r="B74">
        <v>0</v>
      </c>
      <c r="C74">
        <v>10</v>
      </c>
      <c r="D74" t="s">
        <v>203</v>
      </c>
      <c r="E74" t="s">
        <v>354</v>
      </c>
      <c r="F74" t="s">
        <v>310</v>
      </c>
      <c r="G74" t="s">
        <v>7666</v>
      </c>
      <c r="H74">
        <v>1</v>
      </c>
      <c r="I74">
        <v>1</v>
      </c>
      <c r="J74">
        <v>1</v>
      </c>
      <c r="K74">
        <v>1</v>
      </c>
      <c r="L74" t="s">
        <v>355</v>
      </c>
      <c r="M74">
        <v>0</v>
      </c>
      <c r="N74" s="16">
        <v>45846</v>
      </c>
      <c r="O74" s="16">
        <v>45846</v>
      </c>
      <c r="P74" s="16">
        <v>45845</v>
      </c>
      <c r="Q74" t="s">
        <v>165</v>
      </c>
      <c r="R74" t="s">
        <v>273</v>
      </c>
      <c r="S74">
        <v>10017653</v>
      </c>
      <c r="T74" t="s">
        <v>272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 t="str">
        <f>IF(A74&gt;0,_xlfn.XLOOKUP(A74,'IW38 PLAN SEMANAL'!B:B,'IW38 PLAN SEMANAL'!AE:AE),"")</f>
        <v>CERRADO</v>
      </c>
      <c r="AU74" t="str">
        <f>IF(A74&gt;0,_xlfn.XLOOKUP(A74,'IW38 PLAN SEMANAL'!B:B,'IW38 PLAN SEMANAL'!AB:AB),"")</f>
        <v>PERFORACIO</v>
      </c>
      <c r="AV74" t="str">
        <f t="shared" si="1"/>
        <v>Marcobre</v>
      </c>
    </row>
    <row r="75" spans="1:48" x14ac:dyDescent="0.35">
      <c r="A75">
        <v>6607350</v>
      </c>
      <c r="B75">
        <v>0</v>
      </c>
      <c r="C75">
        <v>10</v>
      </c>
      <c r="D75" t="s">
        <v>367</v>
      </c>
      <c r="E75" t="s">
        <v>359</v>
      </c>
      <c r="F75" t="s">
        <v>310</v>
      </c>
      <c r="G75" t="s">
        <v>5375</v>
      </c>
      <c r="H75">
        <v>8</v>
      </c>
      <c r="I75">
        <v>2</v>
      </c>
      <c r="J75">
        <v>0</v>
      </c>
      <c r="K75">
        <v>4</v>
      </c>
      <c r="L75" t="s">
        <v>355</v>
      </c>
      <c r="M75">
        <v>0</v>
      </c>
      <c r="N75" s="16">
        <v>45845</v>
      </c>
      <c r="O75" s="16">
        <v>45845</v>
      </c>
      <c r="P75"/>
      <c r="Q75" t="s">
        <v>5376</v>
      </c>
      <c r="R75" t="s">
        <v>325</v>
      </c>
      <c r="S75">
        <v>10018622</v>
      </c>
      <c r="T75" t="s">
        <v>324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 t="str">
        <f>IF(A75&gt;0,_xlfn.XLOOKUP(A75,'IW38 PLAN SEMANAL'!B:B,'IW38 PLAN SEMANAL'!AE:AE),"")</f>
        <v>ABIERTO</v>
      </c>
      <c r="AU75" t="str">
        <f>IF(A75&gt;0,_xlfn.XLOOKUP(A75,'IW38 PLAN SEMANAL'!B:B,'IW38 PLAN SEMANAL'!AB:AB),"")</f>
        <v>SOPORTE</v>
      </c>
      <c r="AV75" t="str">
        <f t="shared" si="1"/>
        <v>Soporte</v>
      </c>
    </row>
    <row r="76" spans="1:48" x14ac:dyDescent="0.35">
      <c r="A76">
        <v>6607899</v>
      </c>
      <c r="B76">
        <v>0</v>
      </c>
      <c r="C76">
        <v>10</v>
      </c>
      <c r="D76" t="s">
        <v>367</v>
      </c>
      <c r="E76" t="s">
        <v>359</v>
      </c>
      <c r="F76" t="s">
        <v>251</v>
      </c>
      <c r="G76" t="s">
        <v>8468</v>
      </c>
      <c r="H76">
        <v>24</v>
      </c>
      <c r="I76">
        <v>2</v>
      </c>
      <c r="J76">
        <v>0</v>
      </c>
      <c r="K76">
        <v>12</v>
      </c>
      <c r="L76" t="s">
        <v>355</v>
      </c>
      <c r="M76">
        <v>0</v>
      </c>
      <c r="N76" s="16">
        <v>45845</v>
      </c>
      <c r="O76" s="16">
        <v>45846</v>
      </c>
      <c r="P76"/>
      <c r="Q76" t="s">
        <v>156</v>
      </c>
      <c r="R76" t="s">
        <v>311</v>
      </c>
      <c r="S76">
        <v>10016283</v>
      </c>
      <c r="T76" t="s">
        <v>156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 t="str">
        <f>IF(A76&gt;0,_xlfn.XLOOKUP(A76,'IW38 PLAN SEMANAL'!B:B,'IW38 PLAN SEMANAL'!AE:AE),"")</f>
        <v>REPROGRAMADO</v>
      </c>
      <c r="AU76" t="str">
        <f>IF(A76&gt;0,_xlfn.XLOOKUP(A76,'IW38 PLAN SEMANAL'!B:B,'IW38 PLAN SEMANAL'!AB:AB),"")</f>
        <v>SOPORTE</v>
      </c>
      <c r="AV76" t="str">
        <f t="shared" si="1"/>
        <v>Soporte</v>
      </c>
    </row>
    <row r="77" spans="1:48" x14ac:dyDescent="0.35">
      <c r="A77">
        <v>6607899</v>
      </c>
      <c r="B77">
        <v>0</v>
      </c>
      <c r="C77">
        <v>20</v>
      </c>
      <c r="D77" t="s">
        <v>361</v>
      </c>
      <c r="E77" t="s">
        <v>359</v>
      </c>
      <c r="F77" t="s">
        <v>251</v>
      </c>
      <c r="G77" t="s">
        <v>8836</v>
      </c>
      <c r="H77">
        <v>144</v>
      </c>
      <c r="I77">
        <v>2</v>
      </c>
      <c r="J77">
        <v>0</v>
      </c>
      <c r="K77">
        <v>72</v>
      </c>
      <c r="L77" t="s">
        <v>355</v>
      </c>
      <c r="M77">
        <v>0</v>
      </c>
      <c r="N77" s="16">
        <v>45846</v>
      </c>
      <c r="O77" s="16">
        <v>45849</v>
      </c>
      <c r="P77"/>
      <c r="Q77" t="s">
        <v>156</v>
      </c>
      <c r="R77" t="s">
        <v>311</v>
      </c>
      <c r="S77">
        <v>10016283</v>
      </c>
      <c r="T77" t="s">
        <v>156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 t="str">
        <f>IF(A77&gt;0,_xlfn.XLOOKUP(A77,'IW38 PLAN SEMANAL'!B:B,'IW38 PLAN SEMANAL'!AE:AE),"")</f>
        <v>REPROGRAMADO</v>
      </c>
      <c r="AU77" t="str">
        <f>IF(A77&gt;0,_xlfn.XLOOKUP(A77,'IW38 PLAN SEMANAL'!B:B,'IW38 PLAN SEMANAL'!AB:AB),"")</f>
        <v>SOPORTE</v>
      </c>
      <c r="AV77" t="str">
        <f t="shared" si="1"/>
        <v>Zam Sold</v>
      </c>
    </row>
    <row r="78" spans="1:48" x14ac:dyDescent="0.35">
      <c r="A78">
        <v>6608685</v>
      </c>
      <c r="B78">
        <v>0</v>
      </c>
      <c r="C78">
        <v>10</v>
      </c>
      <c r="D78" t="s">
        <v>361</v>
      </c>
      <c r="E78" t="s">
        <v>375</v>
      </c>
      <c r="F78" t="s">
        <v>310</v>
      </c>
      <c r="G78" t="s">
        <v>5591</v>
      </c>
      <c r="H78">
        <v>10</v>
      </c>
      <c r="I78">
        <v>2</v>
      </c>
      <c r="J78">
        <v>0</v>
      </c>
      <c r="K78">
        <v>5</v>
      </c>
      <c r="L78" t="s">
        <v>355</v>
      </c>
      <c r="M78">
        <v>0</v>
      </c>
      <c r="N78" s="16">
        <v>45850</v>
      </c>
      <c r="O78" s="16">
        <v>45850</v>
      </c>
      <c r="P78"/>
      <c r="Q78" t="s">
        <v>240</v>
      </c>
      <c r="R78" t="s">
        <v>304</v>
      </c>
      <c r="S78">
        <v>10014607</v>
      </c>
      <c r="T78" t="s">
        <v>240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t="str">
        <f>IF(A78&gt;0,_xlfn.XLOOKUP(A78,'IW38 PLAN SEMANAL'!B:B,'IW38 PLAN SEMANAL'!AE:AE),"")</f>
        <v>CERRADO</v>
      </c>
      <c r="AU78" t="str">
        <f>IF(A78&gt;0,_xlfn.XLOOKUP(A78,'IW38 PLAN SEMANAL'!B:B,'IW38 PLAN SEMANAL'!AB:AB),"")</f>
        <v>ACARREO</v>
      </c>
      <c r="AV78" t="str">
        <f t="shared" si="1"/>
        <v>Zam Sold</v>
      </c>
    </row>
    <row r="79" spans="1:48" x14ac:dyDescent="0.35">
      <c r="A79">
        <v>6609168</v>
      </c>
      <c r="B79">
        <v>0</v>
      </c>
      <c r="C79">
        <v>130</v>
      </c>
      <c r="D79" t="s">
        <v>203</v>
      </c>
      <c r="E79" t="s">
        <v>354</v>
      </c>
      <c r="F79" t="s">
        <v>251</v>
      </c>
      <c r="G79" t="s">
        <v>7579</v>
      </c>
      <c r="H79">
        <v>3</v>
      </c>
      <c r="I79">
        <v>2</v>
      </c>
      <c r="J79">
        <v>3</v>
      </c>
      <c r="K79">
        <v>1.5</v>
      </c>
      <c r="L79" t="s">
        <v>355</v>
      </c>
      <c r="M79">
        <v>100</v>
      </c>
      <c r="N79" s="16">
        <v>45844</v>
      </c>
      <c r="O79" s="16">
        <v>45844</v>
      </c>
      <c r="P79" s="16">
        <v>45844</v>
      </c>
      <c r="Q79" t="s">
        <v>209</v>
      </c>
      <c r="R79" t="s">
        <v>280</v>
      </c>
      <c r="S79">
        <v>10014630</v>
      </c>
      <c r="T79" t="s">
        <v>209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t="str">
        <f>IF(A79&gt;0,_xlfn.XLOOKUP(A79,'IW38 PLAN SEMANAL'!B:B,'IW38 PLAN SEMANAL'!AE:AE),"")</f>
        <v>CERRADO</v>
      </c>
      <c r="AU79" t="str">
        <f>IF(A79&gt;0,_xlfn.XLOOKUP(A79,'IW38 PLAN SEMANAL'!B:B,'IW38 PLAN SEMANAL'!AB:AB),"")</f>
        <v>AUXILIAR</v>
      </c>
      <c r="AV79" t="str">
        <f t="shared" si="1"/>
        <v>Marcobre</v>
      </c>
    </row>
    <row r="80" spans="1:48" x14ac:dyDescent="0.35">
      <c r="A80">
        <v>6609168</v>
      </c>
      <c r="B80">
        <v>0</v>
      </c>
      <c r="C80">
        <v>140</v>
      </c>
      <c r="D80" t="s">
        <v>203</v>
      </c>
      <c r="E80" t="s">
        <v>354</v>
      </c>
      <c r="F80" t="s">
        <v>251</v>
      </c>
      <c r="G80" t="s">
        <v>7580</v>
      </c>
      <c r="H80">
        <v>20</v>
      </c>
      <c r="I80">
        <v>3</v>
      </c>
      <c r="J80">
        <v>20</v>
      </c>
      <c r="K80">
        <v>6.7</v>
      </c>
      <c r="L80" t="s">
        <v>355</v>
      </c>
      <c r="M80">
        <v>100</v>
      </c>
      <c r="N80" s="16">
        <v>45844</v>
      </c>
      <c r="O80" s="16">
        <v>45845</v>
      </c>
      <c r="P80" s="16">
        <v>45845</v>
      </c>
      <c r="Q80" t="s">
        <v>209</v>
      </c>
      <c r="R80" t="s">
        <v>280</v>
      </c>
      <c r="S80">
        <v>10014630</v>
      </c>
      <c r="T80" t="s">
        <v>209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t="str">
        <f>IF(A80&gt;0,_xlfn.XLOOKUP(A80,'IW38 PLAN SEMANAL'!B:B,'IW38 PLAN SEMANAL'!AE:AE),"")</f>
        <v>CERRADO</v>
      </c>
      <c r="AU80" t="str">
        <f>IF(A80&gt;0,_xlfn.XLOOKUP(A80,'IW38 PLAN SEMANAL'!B:B,'IW38 PLAN SEMANAL'!AB:AB),"")</f>
        <v>AUXILIAR</v>
      </c>
      <c r="AV80" t="str">
        <f t="shared" si="1"/>
        <v>Marcobre</v>
      </c>
    </row>
    <row r="81" spans="1:48" x14ac:dyDescent="0.35">
      <c r="A81">
        <v>6609168</v>
      </c>
      <c r="B81">
        <v>0</v>
      </c>
      <c r="C81">
        <v>150</v>
      </c>
      <c r="D81" t="s">
        <v>203</v>
      </c>
      <c r="E81" t="s">
        <v>354</v>
      </c>
      <c r="F81" t="s">
        <v>251</v>
      </c>
      <c r="G81" t="s">
        <v>7581</v>
      </c>
      <c r="H81">
        <v>4</v>
      </c>
      <c r="I81">
        <v>2</v>
      </c>
      <c r="J81">
        <v>4</v>
      </c>
      <c r="K81">
        <v>2</v>
      </c>
      <c r="L81" t="s">
        <v>355</v>
      </c>
      <c r="M81">
        <v>100</v>
      </c>
      <c r="N81" s="16">
        <v>45844</v>
      </c>
      <c r="O81" s="16">
        <v>45845</v>
      </c>
      <c r="P81" s="16">
        <v>45845</v>
      </c>
      <c r="Q81" t="s">
        <v>209</v>
      </c>
      <c r="R81" t="s">
        <v>280</v>
      </c>
      <c r="S81">
        <v>10014630</v>
      </c>
      <c r="T81" t="s">
        <v>209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t="str">
        <f>IF(A81&gt;0,_xlfn.XLOOKUP(A81,'IW38 PLAN SEMANAL'!B:B,'IW38 PLAN SEMANAL'!AE:AE),"")</f>
        <v>CERRADO</v>
      </c>
      <c r="AU81" t="str">
        <f>IF(A81&gt;0,_xlfn.XLOOKUP(A81,'IW38 PLAN SEMANAL'!B:B,'IW38 PLAN SEMANAL'!AB:AB),"")</f>
        <v>AUXILIAR</v>
      </c>
      <c r="AV81" t="str">
        <f t="shared" si="1"/>
        <v>Marcobre</v>
      </c>
    </row>
    <row r="82" spans="1:48" x14ac:dyDescent="0.35">
      <c r="A82">
        <v>6609168</v>
      </c>
      <c r="B82">
        <v>0</v>
      </c>
      <c r="C82">
        <v>160</v>
      </c>
      <c r="D82" t="s">
        <v>371</v>
      </c>
      <c r="E82" t="s">
        <v>354</v>
      </c>
      <c r="F82" t="s">
        <v>251</v>
      </c>
      <c r="G82" t="s">
        <v>7582</v>
      </c>
      <c r="H82">
        <v>3</v>
      </c>
      <c r="I82">
        <v>2</v>
      </c>
      <c r="J82">
        <v>3</v>
      </c>
      <c r="K82">
        <v>1.5</v>
      </c>
      <c r="L82" t="s">
        <v>355</v>
      </c>
      <c r="M82">
        <v>100</v>
      </c>
      <c r="N82" s="16">
        <v>45845</v>
      </c>
      <c r="O82" s="16">
        <v>45845</v>
      </c>
      <c r="P82" s="16">
        <v>45845</v>
      </c>
      <c r="Q82" t="s">
        <v>209</v>
      </c>
      <c r="R82" t="s">
        <v>280</v>
      </c>
      <c r="S82">
        <v>10014630</v>
      </c>
      <c r="T82" t="s">
        <v>209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t="str">
        <f>IF(A82&gt;0,_xlfn.XLOOKUP(A82,'IW38 PLAN SEMANAL'!B:B,'IW38 PLAN SEMANAL'!AE:AE),"")</f>
        <v>CERRADO</v>
      </c>
      <c r="AU82" t="str">
        <f>IF(A82&gt;0,_xlfn.XLOOKUP(A82,'IW38 PLAN SEMANAL'!B:B,'IW38 PLAN SEMANAL'!AB:AB),"")</f>
        <v>AUXILIAR</v>
      </c>
      <c r="AV82" t="str">
        <f t="shared" si="1"/>
        <v>A/C</v>
      </c>
    </row>
    <row r="83" spans="1:48" x14ac:dyDescent="0.35">
      <c r="A83">
        <v>6609168</v>
      </c>
      <c r="B83">
        <v>0</v>
      </c>
      <c r="C83">
        <v>200</v>
      </c>
      <c r="D83" t="s">
        <v>372</v>
      </c>
      <c r="E83" t="s">
        <v>354</v>
      </c>
      <c r="F83" t="s">
        <v>251</v>
      </c>
      <c r="G83" t="s">
        <v>7583</v>
      </c>
      <c r="H83">
        <v>14</v>
      </c>
      <c r="I83">
        <v>2</v>
      </c>
      <c r="J83">
        <v>0</v>
      </c>
      <c r="K83">
        <v>7</v>
      </c>
      <c r="L83" t="s">
        <v>355</v>
      </c>
      <c r="M83">
        <v>100</v>
      </c>
      <c r="N83" s="16">
        <v>45845</v>
      </c>
      <c r="O83" s="16">
        <v>45845</v>
      </c>
      <c r="P83" s="16">
        <v>45845</v>
      </c>
      <c r="Q83" t="s">
        <v>209</v>
      </c>
      <c r="R83" t="s">
        <v>280</v>
      </c>
      <c r="S83">
        <v>10014630</v>
      </c>
      <c r="T83" t="s">
        <v>209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 t="str">
        <f>IF(A83&gt;0,_xlfn.XLOOKUP(A83,'IW38 PLAN SEMANAL'!B:B,'IW38 PLAN SEMANAL'!AE:AE),"")</f>
        <v>CERRADO</v>
      </c>
      <c r="AU83" t="str">
        <f>IF(A83&gt;0,_xlfn.XLOOKUP(A83,'IW38 PLAN SEMANAL'!B:B,'IW38 PLAN SEMANAL'!AB:AB),"")</f>
        <v>AUXILIAR</v>
      </c>
      <c r="AV83" t="str">
        <f t="shared" si="1"/>
        <v>Confiabilidad</v>
      </c>
    </row>
    <row r="84" spans="1:48" x14ac:dyDescent="0.35">
      <c r="A84">
        <v>6609221</v>
      </c>
      <c r="B84">
        <v>0</v>
      </c>
      <c r="C84">
        <v>10</v>
      </c>
      <c r="D84" t="s">
        <v>357</v>
      </c>
      <c r="E84" t="s">
        <v>354</v>
      </c>
      <c r="F84" t="s">
        <v>251</v>
      </c>
      <c r="G84" t="s">
        <v>8837</v>
      </c>
      <c r="H84">
        <v>16</v>
      </c>
      <c r="I84">
        <v>2</v>
      </c>
      <c r="J84">
        <v>16</v>
      </c>
      <c r="K84">
        <v>8</v>
      </c>
      <c r="L84" t="s">
        <v>355</v>
      </c>
      <c r="M84">
        <v>100</v>
      </c>
      <c r="N84" s="16">
        <v>45845</v>
      </c>
      <c r="O84" s="16">
        <v>45845</v>
      </c>
      <c r="P84" s="16">
        <v>45846</v>
      </c>
      <c r="Q84" t="s">
        <v>215</v>
      </c>
      <c r="R84" t="s">
        <v>290</v>
      </c>
      <c r="S84">
        <v>10018371</v>
      </c>
      <c r="T84" t="s">
        <v>215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 t="str">
        <f>IF(A84&gt;0,_xlfn.XLOOKUP(A84,'IW38 PLAN SEMANAL'!B:B,'IW38 PLAN SEMANAL'!AE:AE),"")</f>
        <v>CERRADO</v>
      </c>
      <c r="AU84" t="str">
        <f>IF(A84&gt;0,_xlfn.XLOOKUP(A84,'IW38 PLAN SEMANAL'!B:B,'IW38 PLAN SEMANAL'!AB:AB),"")</f>
        <v>ACARREO</v>
      </c>
      <c r="AV84" t="str">
        <f t="shared" si="1"/>
        <v xml:space="preserve">Komatsu </v>
      </c>
    </row>
    <row r="85" spans="1:48" x14ac:dyDescent="0.35">
      <c r="A85">
        <v>6609262</v>
      </c>
      <c r="B85">
        <v>0</v>
      </c>
      <c r="C85">
        <v>10</v>
      </c>
      <c r="D85" t="s">
        <v>361</v>
      </c>
      <c r="E85" t="s">
        <v>359</v>
      </c>
      <c r="F85" t="s">
        <v>310</v>
      </c>
      <c r="G85" t="s">
        <v>5545</v>
      </c>
      <c r="H85">
        <v>4</v>
      </c>
      <c r="I85">
        <v>2</v>
      </c>
      <c r="J85">
        <v>0</v>
      </c>
      <c r="K85">
        <v>2</v>
      </c>
      <c r="L85" t="s">
        <v>355</v>
      </c>
      <c r="M85">
        <v>0</v>
      </c>
      <c r="N85" s="16">
        <v>45850</v>
      </c>
      <c r="O85" s="16">
        <v>45850</v>
      </c>
      <c r="P85"/>
      <c r="Q85" t="s">
        <v>231</v>
      </c>
      <c r="R85" t="s">
        <v>331</v>
      </c>
      <c r="S85">
        <v>10014638</v>
      </c>
      <c r="T85" t="s">
        <v>231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t="str">
        <f>IF(A85&gt;0,_xlfn.XLOOKUP(A85,'IW38 PLAN SEMANAL'!B:B,'IW38 PLAN SEMANAL'!AE:AE),"")</f>
        <v>ABIERTO</v>
      </c>
      <c r="AU85" t="str">
        <f>IF(A85&gt;0,_xlfn.XLOOKUP(A85,'IW38 PLAN SEMANAL'!B:B,'IW38 PLAN SEMANAL'!AB:AB),"")</f>
        <v>AUXILIAR</v>
      </c>
      <c r="AV85" t="str">
        <f t="shared" si="1"/>
        <v>Zam Sold</v>
      </c>
    </row>
    <row r="86" spans="1:48" x14ac:dyDescent="0.35">
      <c r="A86">
        <v>6609327</v>
      </c>
      <c r="B86">
        <v>0</v>
      </c>
      <c r="C86">
        <v>10</v>
      </c>
      <c r="D86" t="s">
        <v>367</v>
      </c>
      <c r="E86" t="s">
        <v>359</v>
      </c>
      <c r="F86" t="s">
        <v>251</v>
      </c>
      <c r="G86" t="s">
        <v>8838</v>
      </c>
      <c r="H86">
        <v>1</v>
      </c>
      <c r="I86">
        <v>1</v>
      </c>
      <c r="J86">
        <v>0</v>
      </c>
      <c r="K86">
        <v>1</v>
      </c>
      <c r="L86" t="s">
        <v>355</v>
      </c>
      <c r="M86">
        <v>100</v>
      </c>
      <c r="N86" s="16">
        <v>45850</v>
      </c>
      <c r="O86" s="16">
        <v>45850</v>
      </c>
      <c r="P86"/>
      <c r="Q86" t="s">
        <v>7510</v>
      </c>
      <c r="R86" t="s">
        <v>258</v>
      </c>
      <c r="S86">
        <v>10014711</v>
      </c>
      <c r="T86" t="s">
        <v>257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t="str">
        <f>IF(A86&gt;0,_xlfn.XLOOKUP(A86,'IW38 PLAN SEMANAL'!B:B,'IW38 PLAN SEMANAL'!AE:AE),"")</f>
        <v>REPROGRAMADO</v>
      </c>
      <c r="AU86" t="str">
        <f>IF(A86&gt;0,_xlfn.XLOOKUP(A86,'IW38 PLAN SEMANAL'!B:B,'IW38 PLAN SEMANAL'!AB:AB),"")</f>
        <v>SOPORTE</v>
      </c>
      <c r="AV86" t="str">
        <f t="shared" si="1"/>
        <v>Soporte</v>
      </c>
    </row>
    <row r="87" spans="1:48" x14ac:dyDescent="0.35">
      <c r="A87">
        <v>6609327</v>
      </c>
      <c r="B87">
        <v>0</v>
      </c>
      <c r="C87">
        <v>20</v>
      </c>
      <c r="D87" t="s">
        <v>367</v>
      </c>
      <c r="E87" t="s">
        <v>359</v>
      </c>
      <c r="F87" t="s">
        <v>251</v>
      </c>
      <c r="G87" t="s">
        <v>8839</v>
      </c>
      <c r="H87">
        <v>2</v>
      </c>
      <c r="I87">
        <v>2</v>
      </c>
      <c r="J87">
        <v>0</v>
      </c>
      <c r="K87">
        <v>1</v>
      </c>
      <c r="L87" t="s">
        <v>355</v>
      </c>
      <c r="M87">
        <v>100</v>
      </c>
      <c r="N87" s="16">
        <v>45850</v>
      </c>
      <c r="O87" s="16">
        <v>45850</v>
      </c>
      <c r="P87"/>
      <c r="Q87" t="s">
        <v>7510</v>
      </c>
      <c r="R87" t="s">
        <v>258</v>
      </c>
      <c r="S87">
        <v>10014711</v>
      </c>
      <c r="T87" t="s">
        <v>257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 t="str">
        <f>IF(A87&gt;0,_xlfn.XLOOKUP(A87,'IW38 PLAN SEMANAL'!B:B,'IW38 PLAN SEMANAL'!AE:AE),"")</f>
        <v>REPROGRAMADO</v>
      </c>
      <c r="AU87" t="str">
        <f>IF(A87&gt;0,_xlfn.XLOOKUP(A87,'IW38 PLAN SEMANAL'!B:B,'IW38 PLAN SEMANAL'!AB:AB),"")</f>
        <v>SOPORTE</v>
      </c>
      <c r="AV87" t="str">
        <f t="shared" si="1"/>
        <v>Soporte</v>
      </c>
    </row>
    <row r="88" spans="1:48" x14ac:dyDescent="0.35">
      <c r="A88">
        <v>6609327</v>
      </c>
      <c r="B88">
        <v>0</v>
      </c>
      <c r="C88">
        <v>30</v>
      </c>
      <c r="D88" t="s">
        <v>367</v>
      </c>
      <c r="E88" t="s">
        <v>359</v>
      </c>
      <c r="F88" t="s">
        <v>251</v>
      </c>
      <c r="G88" t="s">
        <v>8840</v>
      </c>
      <c r="H88">
        <v>1</v>
      </c>
      <c r="I88">
        <v>1</v>
      </c>
      <c r="J88">
        <v>0</v>
      </c>
      <c r="K88">
        <v>1</v>
      </c>
      <c r="L88" t="s">
        <v>355</v>
      </c>
      <c r="M88">
        <v>100</v>
      </c>
      <c r="N88" s="16">
        <v>45850</v>
      </c>
      <c r="O88" s="16">
        <v>45850</v>
      </c>
      <c r="P88"/>
      <c r="Q88" t="s">
        <v>7510</v>
      </c>
      <c r="R88" t="s">
        <v>258</v>
      </c>
      <c r="S88">
        <v>10014711</v>
      </c>
      <c r="T88" t="s">
        <v>257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 t="str">
        <f>IF(A88&gt;0,_xlfn.XLOOKUP(A88,'IW38 PLAN SEMANAL'!B:B,'IW38 PLAN SEMANAL'!AE:AE),"")</f>
        <v>REPROGRAMADO</v>
      </c>
      <c r="AU88" t="str">
        <f>IF(A88&gt;0,_xlfn.XLOOKUP(A88,'IW38 PLAN SEMANAL'!B:B,'IW38 PLAN SEMANAL'!AB:AB),"")</f>
        <v>SOPORTE</v>
      </c>
      <c r="AV88" t="str">
        <f t="shared" si="1"/>
        <v>Soporte</v>
      </c>
    </row>
    <row r="89" spans="1:48" x14ac:dyDescent="0.35">
      <c r="A89">
        <v>6609329</v>
      </c>
      <c r="B89">
        <v>0</v>
      </c>
      <c r="C89">
        <v>70</v>
      </c>
      <c r="D89" t="s">
        <v>367</v>
      </c>
      <c r="E89" t="s">
        <v>3552</v>
      </c>
      <c r="F89" t="s">
        <v>251</v>
      </c>
      <c r="G89" t="s">
        <v>8841</v>
      </c>
      <c r="H89">
        <v>1</v>
      </c>
      <c r="I89">
        <v>1</v>
      </c>
      <c r="J89">
        <v>1</v>
      </c>
      <c r="K89">
        <v>1</v>
      </c>
      <c r="L89" t="s">
        <v>355</v>
      </c>
      <c r="M89">
        <v>100</v>
      </c>
      <c r="N89" s="16">
        <v>45850</v>
      </c>
      <c r="O89" s="16">
        <v>45850</v>
      </c>
      <c r="P89" s="16">
        <v>45849</v>
      </c>
      <c r="Q89" t="s">
        <v>1264</v>
      </c>
      <c r="R89" t="s">
        <v>325</v>
      </c>
      <c r="S89">
        <v>10014892</v>
      </c>
      <c r="T89" t="s">
        <v>324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 t="str">
        <f>IF(A89&gt;0,_xlfn.XLOOKUP(A89,'IW38 PLAN SEMANAL'!B:B,'IW38 PLAN SEMANAL'!AE:AE),"")</f>
        <v>CERRADO</v>
      </c>
      <c r="AU89" t="str">
        <f>IF(A89&gt;0,_xlfn.XLOOKUP(A89,'IW38 PLAN SEMANAL'!B:B,'IW38 PLAN SEMANAL'!AB:AB),"")</f>
        <v>SOPORTE</v>
      </c>
      <c r="AV89" t="str">
        <f t="shared" si="1"/>
        <v>Soporte</v>
      </c>
    </row>
    <row r="90" spans="1:48" x14ac:dyDescent="0.35">
      <c r="A90">
        <v>6609329</v>
      </c>
      <c r="B90">
        <v>0</v>
      </c>
      <c r="C90">
        <v>80</v>
      </c>
      <c r="D90" t="s">
        <v>367</v>
      </c>
      <c r="E90" t="s">
        <v>3552</v>
      </c>
      <c r="F90" t="s">
        <v>251</v>
      </c>
      <c r="G90" t="s">
        <v>8842</v>
      </c>
      <c r="H90">
        <v>4</v>
      </c>
      <c r="I90">
        <v>2</v>
      </c>
      <c r="J90">
        <v>4</v>
      </c>
      <c r="K90">
        <v>2</v>
      </c>
      <c r="L90" t="s">
        <v>355</v>
      </c>
      <c r="M90">
        <v>100</v>
      </c>
      <c r="N90" s="16">
        <v>45850</v>
      </c>
      <c r="O90" s="16">
        <v>45850</v>
      </c>
      <c r="P90" s="16">
        <v>45849</v>
      </c>
      <c r="Q90" t="s">
        <v>1264</v>
      </c>
      <c r="R90" t="s">
        <v>325</v>
      </c>
      <c r="S90">
        <v>10014892</v>
      </c>
      <c r="T90" t="s">
        <v>324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 t="str">
        <f>IF(A90&gt;0,_xlfn.XLOOKUP(A90,'IW38 PLAN SEMANAL'!B:B,'IW38 PLAN SEMANAL'!AE:AE),"")</f>
        <v>CERRADO</v>
      </c>
      <c r="AU90" t="str">
        <f>IF(A90&gt;0,_xlfn.XLOOKUP(A90,'IW38 PLAN SEMANAL'!B:B,'IW38 PLAN SEMANAL'!AB:AB),"")</f>
        <v>SOPORTE</v>
      </c>
      <c r="AV90" t="str">
        <f t="shared" si="1"/>
        <v>Soporte</v>
      </c>
    </row>
    <row r="91" spans="1:48" x14ac:dyDescent="0.35">
      <c r="A91">
        <v>6609329</v>
      </c>
      <c r="B91">
        <v>0</v>
      </c>
      <c r="C91">
        <v>90</v>
      </c>
      <c r="D91" t="s">
        <v>367</v>
      </c>
      <c r="E91" t="s">
        <v>3552</v>
      </c>
      <c r="F91" t="s">
        <v>251</v>
      </c>
      <c r="G91" t="s">
        <v>8843</v>
      </c>
      <c r="H91">
        <v>1</v>
      </c>
      <c r="I91">
        <v>1</v>
      </c>
      <c r="J91">
        <v>1</v>
      </c>
      <c r="K91">
        <v>1</v>
      </c>
      <c r="L91" t="s">
        <v>355</v>
      </c>
      <c r="M91">
        <v>100</v>
      </c>
      <c r="N91" s="16">
        <v>45850</v>
      </c>
      <c r="O91" s="16">
        <v>45850</v>
      </c>
      <c r="P91" s="16">
        <v>45849</v>
      </c>
      <c r="Q91" t="s">
        <v>1264</v>
      </c>
      <c r="R91" t="s">
        <v>325</v>
      </c>
      <c r="S91">
        <v>10014892</v>
      </c>
      <c r="T91" t="s">
        <v>324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 t="str">
        <f>IF(A91&gt;0,_xlfn.XLOOKUP(A91,'IW38 PLAN SEMANAL'!B:B,'IW38 PLAN SEMANAL'!AE:AE),"")</f>
        <v>CERRADO</v>
      </c>
      <c r="AU91" t="str">
        <f>IF(A91&gt;0,_xlfn.XLOOKUP(A91,'IW38 PLAN SEMANAL'!B:B,'IW38 PLAN SEMANAL'!AB:AB),"")</f>
        <v>SOPORTE</v>
      </c>
      <c r="AV91" t="str">
        <f t="shared" si="1"/>
        <v>Soporte</v>
      </c>
    </row>
    <row r="92" spans="1:48" x14ac:dyDescent="0.35">
      <c r="A92">
        <v>6609330</v>
      </c>
      <c r="B92">
        <v>0</v>
      </c>
      <c r="C92">
        <v>10</v>
      </c>
      <c r="D92" t="s">
        <v>367</v>
      </c>
      <c r="E92" t="s">
        <v>359</v>
      </c>
      <c r="F92" t="s">
        <v>251</v>
      </c>
      <c r="G92" t="s">
        <v>8844</v>
      </c>
      <c r="H92">
        <v>1</v>
      </c>
      <c r="I92">
        <v>1</v>
      </c>
      <c r="J92">
        <v>0</v>
      </c>
      <c r="K92">
        <v>1</v>
      </c>
      <c r="L92" t="s">
        <v>355</v>
      </c>
      <c r="M92">
        <v>100</v>
      </c>
      <c r="N92" s="16">
        <v>45848</v>
      </c>
      <c r="O92" s="16">
        <v>45848</v>
      </c>
      <c r="P92"/>
      <c r="Q92" t="s">
        <v>506</v>
      </c>
      <c r="R92" t="s">
        <v>325</v>
      </c>
      <c r="S92">
        <v>10016542</v>
      </c>
      <c r="T92" t="s">
        <v>324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t="str">
        <f>IF(A92&gt;0,_xlfn.XLOOKUP(A92,'IW38 PLAN SEMANAL'!B:B,'IW38 PLAN SEMANAL'!AE:AE),"")</f>
        <v>REPROGRAMADO</v>
      </c>
      <c r="AU92" t="str">
        <f>IF(A92&gt;0,_xlfn.XLOOKUP(A92,'IW38 PLAN SEMANAL'!B:B,'IW38 PLAN SEMANAL'!AB:AB),"")</f>
        <v>SOPORTE</v>
      </c>
      <c r="AV92" t="str">
        <f t="shared" si="1"/>
        <v>Soporte</v>
      </c>
    </row>
    <row r="93" spans="1:48" x14ac:dyDescent="0.35">
      <c r="A93">
        <v>6609330</v>
      </c>
      <c r="B93">
        <v>0</v>
      </c>
      <c r="C93">
        <v>20</v>
      </c>
      <c r="D93" t="s">
        <v>367</v>
      </c>
      <c r="E93" t="s">
        <v>359</v>
      </c>
      <c r="F93" t="s">
        <v>251</v>
      </c>
      <c r="G93" t="s">
        <v>8845</v>
      </c>
      <c r="H93">
        <v>2</v>
      </c>
      <c r="I93">
        <v>2</v>
      </c>
      <c r="J93">
        <v>0</v>
      </c>
      <c r="K93">
        <v>1</v>
      </c>
      <c r="L93" t="s">
        <v>355</v>
      </c>
      <c r="M93">
        <v>100</v>
      </c>
      <c r="N93" s="16">
        <v>45848</v>
      </c>
      <c r="O93" s="16">
        <v>45848</v>
      </c>
      <c r="P93"/>
      <c r="Q93" t="s">
        <v>506</v>
      </c>
      <c r="R93" t="s">
        <v>325</v>
      </c>
      <c r="S93">
        <v>10016542</v>
      </c>
      <c r="T93" t="s">
        <v>324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t="str">
        <f>IF(A93&gt;0,_xlfn.XLOOKUP(A93,'IW38 PLAN SEMANAL'!B:B,'IW38 PLAN SEMANAL'!AE:AE),"")</f>
        <v>REPROGRAMADO</v>
      </c>
      <c r="AU93" t="str">
        <f>IF(A93&gt;0,_xlfn.XLOOKUP(A93,'IW38 PLAN SEMANAL'!B:B,'IW38 PLAN SEMANAL'!AB:AB),"")</f>
        <v>SOPORTE</v>
      </c>
      <c r="AV93" t="str">
        <f t="shared" si="1"/>
        <v>Soporte</v>
      </c>
    </row>
    <row r="94" spans="1:48" x14ac:dyDescent="0.35">
      <c r="A94">
        <v>6609330</v>
      </c>
      <c r="B94">
        <v>0</v>
      </c>
      <c r="C94">
        <v>30</v>
      </c>
      <c r="D94" t="s">
        <v>367</v>
      </c>
      <c r="E94" t="s">
        <v>359</v>
      </c>
      <c r="F94" t="s">
        <v>251</v>
      </c>
      <c r="G94" t="s">
        <v>8846</v>
      </c>
      <c r="H94">
        <v>1</v>
      </c>
      <c r="I94">
        <v>1</v>
      </c>
      <c r="J94">
        <v>0</v>
      </c>
      <c r="K94">
        <v>1</v>
      </c>
      <c r="L94" t="s">
        <v>355</v>
      </c>
      <c r="M94">
        <v>100</v>
      </c>
      <c r="N94" s="16">
        <v>45848</v>
      </c>
      <c r="O94" s="16">
        <v>45848</v>
      </c>
      <c r="P94"/>
      <c r="Q94" t="s">
        <v>506</v>
      </c>
      <c r="R94" t="s">
        <v>325</v>
      </c>
      <c r="S94">
        <v>10016542</v>
      </c>
      <c r="T94" t="s">
        <v>324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t="str">
        <f>IF(A94&gt;0,_xlfn.XLOOKUP(A94,'IW38 PLAN SEMANAL'!B:B,'IW38 PLAN SEMANAL'!AE:AE),"")</f>
        <v>REPROGRAMADO</v>
      </c>
      <c r="AU94" t="str">
        <f>IF(A94&gt;0,_xlfn.XLOOKUP(A94,'IW38 PLAN SEMANAL'!B:B,'IW38 PLAN SEMANAL'!AB:AB),"")</f>
        <v>SOPORTE</v>
      </c>
      <c r="AV94" t="str">
        <f t="shared" si="1"/>
        <v>Soporte</v>
      </c>
    </row>
    <row r="95" spans="1:48" x14ac:dyDescent="0.35">
      <c r="A95">
        <v>6609331</v>
      </c>
      <c r="B95">
        <v>0</v>
      </c>
      <c r="C95">
        <v>100</v>
      </c>
      <c r="D95" t="s">
        <v>367</v>
      </c>
      <c r="E95" t="s">
        <v>359</v>
      </c>
      <c r="F95" t="s">
        <v>251</v>
      </c>
      <c r="G95" t="s">
        <v>8847</v>
      </c>
      <c r="H95">
        <v>1</v>
      </c>
      <c r="I95">
        <v>1</v>
      </c>
      <c r="J95">
        <v>0</v>
      </c>
      <c r="K95">
        <v>1</v>
      </c>
      <c r="L95" t="s">
        <v>355</v>
      </c>
      <c r="M95">
        <v>100</v>
      </c>
      <c r="N95" s="16">
        <v>45849</v>
      </c>
      <c r="O95" s="16">
        <v>45849</v>
      </c>
      <c r="P95"/>
      <c r="Q95" t="s">
        <v>7878</v>
      </c>
      <c r="R95" t="s">
        <v>325</v>
      </c>
      <c r="S95">
        <v>10016555</v>
      </c>
      <c r="T95" t="s">
        <v>324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t="str">
        <f>IF(A95&gt;0,_xlfn.XLOOKUP(A95,'IW38 PLAN SEMANAL'!B:B,'IW38 PLAN SEMANAL'!AE:AE),"")</f>
        <v>REPROGRAMADO</v>
      </c>
      <c r="AU95" t="str">
        <f>IF(A95&gt;0,_xlfn.XLOOKUP(A95,'IW38 PLAN SEMANAL'!B:B,'IW38 PLAN SEMANAL'!AB:AB),"")</f>
        <v>SOPORTE</v>
      </c>
      <c r="AV95" t="str">
        <f t="shared" si="1"/>
        <v>Soporte</v>
      </c>
    </row>
    <row r="96" spans="1:48" x14ac:dyDescent="0.35">
      <c r="A96">
        <v>6609331</v>
      </c>
      <c r="B96">
        <v>0</v>
      </c>
      <c r="C96">
        <v>110</v>
      </c>
      <c r="D96" t="s">
        <v>367</v>
      </c>
      <c r="E96" t="s">
        <v>359</v>
      </c>
      <c r="F96" t="s">
        <v>251</v>
      </c>
      <c r="G96" t="s">
        <v>8848</v>
      </c>
      <c r="H96">
        <v>4</v>
      </c>
      <c r="I96">
        <v>2</v>
      </c>
      <c r="J96">
        <v>0</v>
      </c>
      <c r="K96">
        <v>2</v>
      </c>
      <c r="L96" t="s">
        <v>355</v>
      </c>
      <c r="M96">
        <v>100</v>
      </c>
      <c r="N96" s="16">
        <v>45849</v>
      </c>
      <c r="O96" s="16">
        <v>45849</v>
      </c>
      <c r="P96"/>
      <c r="Q96" t="s">
        <v>7878</v>
      </c>
      <c r="R96" t="s">
        <v>325</v>
      </c>
      <c r="S96">
        <v>10016555</v>
      </c>
      <c r="T96" t="s">
        <v>324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t="str">
        <f>IF(A96&gt;0,_xlfn.XLOOKUP(A96,'IW38 PLAN SEMANAL'!B:B,'IW38 PLAN SEMANAL'!AE:AE),"")</f>
        <v>REPROGRAMADO</v>
      </c>
      <c r="AU96" t="str">
        <f>IF(A96&gt;0,_xlfn.XLOOKUP(A96,'IW38 PLAN SEMANAL'!B:B,'IW38 PLAN SEMANAL'!AB:AB),"")</f>
        <v>SOPORTE</v>
      </c>
      <c r="AV96" t="str">
        <f t="shared" si="1"/>
        <v>Soporte</v>
      </c>
    </row>
    <row r="97" spans="1:48" x14ac:dyDescent="0.35">
      <c r="A97">
        <v>6609331</v>
      </c>
      <c r="B97">
        <v>0</v>
      </c>
      <c r="C97">
        <v>120</v>
      </c>
      <c r="D97" t="s">
        <v>367</v>
      </c>
      <c r="E97" t="s">
        <v>359</v>
      </c>
      <c r="F97" t="s">
        <v>251</v>
      </c>
      <c r="G97" t="s">
        <v>8849</v>
      </c>
      <c r="H97">
        <v>1</v>
      </c>
      <c r="I97">
        <v>1</v>
      </c>
      <c r="J97">
        <v>0</v>
      </c>
      <c r="K97">
        <v>1</v>
      </c>
      <c r="L97" t="s">
        <v>355</v>
      </c>
      <c r="M97">
        <v>100</v>
      </c>
      <c r="N97" s="16">
        <v>45849</v>
      </c>
      <c r="O97" s="16">
        <v>45849</v>
      </c>
      <c r="P97"/>
      <c r="Q97" t="s">
        <v>7878</v>
      </c>
      <c r="R97" t="s">
        <v>325</v>
      </c>
      <c r="S97">
        <v>10016555</v>
      </c>
      <c r="T97" t="s">
        <v>324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t="str">
        <f>IF(A97&gt;0,_xlfn.XLOOKUP(A97,'IW38 PLAN SEMANAL'!B:B,'IW38 PLAN SEMANAL'!AE:AE),"")</f>
        <v>REPROGRAMADO</v>
      </c>
      <c r="AU97" t="str">
        <f>IF(A97&gt;0,_xlfn.XLOOKUP(A97,'IW38 PLAN SEMANAL'!B:B,'IW38 PLAN SEMANAL'!AB:AB),"")</f>
        <v>SOPORTE</v>
      </c>
      <c r="AV97" t="str">
        <f t="shared" si="1"/>
        <v>Soporte</v>
      </c>
    </row>
    <row r="98" spans="1:48" x14ac:dyDescent="0.35">
      <c r="A98">
        <v>6609332</v>
      </c>
      <c r="B98">
        <v>0</v>
      </c>
      <c r="C98">
        <v>100</v>
      </c>
      <c r="D98" t="s">
        <v>367</v>
      </c>
      <c r="E98" t="s">
        <v>354</v>
      </c>
      <c r="F98" t="s">
        <v>251</v>
      </c>
      <c r="G98" t="s">
        <v>8850</v>
      </c>
      <c r="H98">
        <v>1</v>
      </c>
      <c r="I98">
        <v>1</v>
      </c>
      <c r="J98">
        <v>1</v>
      </c>
      <c r="K98">
        <v>1</v>
      </c>
      <c r="L98" t="s">
        <v>355</v>
      </c>
      <c r="M98">
        <v>100</v>
      </c>
      <c r="N98" s="16">
        <v>45849</v>
      </c>
      <c r="O98" s="16">
        <v>45849</v>
      </c>
      <c r="P98" s="16">
        <v>45847</v>
      </c>
      <c r="Q98" t="s">
        <v>146</v>
      </c>
      <c r="R98" t="s">
        <v>325</v>
      </c>
      <c r="S98">
        <v>10017213</v>
      </c>
      <c r="T98" t="s">
        <v>324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t="str">
        <f>IF(A98&gt;0,_xlfn.XLOOKUP(A98,'IW38 PLAN SEMANAL'!B:B,'IW38 PLAN SEMANAL'!AE:AE),"")</f>
        <v>CERRADO</v>
      </c>
      <c r="AU98" t="str">
        <f>IF(A98&gt;0,_xlfn.XLOOKUP(A98,'IW38 PLAN SEMANAL'!B:B,'IW38 PLAN SEMANAL'!AB:AB),"")</f>
        <v>SOPORTE</v>
      </c>
      <c r="AV98" t="str">
        <f t="shared" si="1"/>
        <v>Soporte</v>
      </c>
    </row>
    <row r="99" spans="1:48" x14ac:dyDescent="0.35">
      <c r="A99">
        <v>6609332</v>
      </c>
      <c r="B99">
        <v>0</v>
      </c>
      <c r="C99">
        <v>110</v>
      </c>
      <c r="D99" t="s">
        <v>367</v>
      </c>
      <c r="E99" t="s">
        <v>7591</v>
      </c>
      <c r="F99" t="s">
        <v>251</v>
      </c>
      <c r="G99" t="s">
        <v>8851</v>
      </c>
      <c r="H99">
        <v>8</v>
      </c>
      <c r="I99">
        <v>2</v>
      </c>
      <c r="J99">
        <v>8</v>
      </c>
      <c r="K99">
        <v>4</v>
      </c>
      <c r="L99" t="s">
        <v>355</v>
      </c>
      <c r="M99">
        <v>100</v>
      </c>
      <c r="N99" s="16">
        <v>45849</v>
      </c>
      <c r="O99" s="16">
        <v>45849</v>
      </c>
      <c r="P99" s="16">
        <v>45847</v>
      </c>
      <c r="Q99" t="s">
        <v>146</v>
      </c>
      <c r="R99" t="s">
        <v>325</v>
      </c>
      <c r="S99">
        <v>10017213</v>
      </c>
      <c r="T99" t="s">
        <v>324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t="str">
        <f>IF(A99&gt;0,_xlfn.XLOOKUP(A99,'IW38 PLAN SEMANAL'!B:B,'IW38 PLAN SEMANAL'!AE:AE),"")</f>
        <v>CERRADO</v>
      </c>
      <c r="AU99" t="str">
        <f>IF(A99&gt;0,_xlfn.XLOOKUP(A99,'IW38 PLAN SEMANAL'!B:B,'IW38 PLAN SEMANAL'!AB:AB),"")</f>
        <v>SOPORTE</v>
      </c>
      <c r="AV99" t="str">
        <f t="shared" si="1"/>
        <v>Soporte</v>
      </c>
    </row>
    <row r="100" spans="1:48" x14ac:dyDescent="0.35">
      <c r="A100">
        <v>6609332</v>
      </c>
      <c r="B100">
        <v>0</v>
      </c>
      <c r="C100">
        <v>120</v>
      </c>
      <c r="D100" t="s">
        <v>367</v>
      </c>
      <c r="E100" t="s">
        <v>354</v>
      </c>
      <c r="F100" t="s">
        <v>251</v>
      </c>
      <c r="G100" t="s">
        <v>8852</v>
      </c>
      <c r="H100">
        <v>1</v>
      </c>
      <c r="I100">
        <v>1</v>
      </c>
      <c r="J100">
        <v>1</v>
      </c>
      <c r="K100">
        <v>1</v>
      </c>
      <c r="L100" t="s">
        <v>355</v>
      </c>
      <c r="M100">
        <v>100</v>
      </c>
      <c r="N100" s="16">
        <v>45849</v>
      </c>
      <c r="O100" s="16">
        <v>45849</v>
      </c>
      <c r="P100" s="16">
        <v>45847</v>
      </c>
      <c r="Q100" t="s">
        <v>146</v>
      </c>
      <c r="R100" t="s">
        <v>325</v>
      </c>
      <c r="S100">
        <v>10017213</v>
      </c>
      <c r="T100" t="s">
        <v>324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t="str">
        <f>IF(A100&gt;0,_xlfn.XLOOKUP(A100,'IW38 PLAN SEMANAL'!B:B,'IW38 PLAN SEMANAL'!AE:AE),"")</f>
        <v>CERRADO</v>
      </c>
      <c r="AU100" t="str">
        <f>IF(A100&gt;0,_xlfn.XLOOKUP(A100,'IW38 PLAN SEMANAL'!B:B,'IW38 PLAN SEMANAL'!AB:AB),"")</f>
        <v>SOPORTE</v>
      </c>
      <c r="AV100" t="str">
        <f t="shared" si="1"/>
        <v>Soporte</v>
      </c>
    </row>
    <row r="101" spans="1:48" x14ac:dyDescent="0.35">
      <c r="A101">
        <v>6609332</v>
      </c>
      <c r="B101">
        <v>0</v>
      </c>
      <c r="C101">
        <v>130</v>
      </c>
      <c r="D101" t="s">
        <v>377</v>
      </c>
      <c r="E101" t="s">
        <v>375</v>
      </c>
      <c r="F101" t="s">
        <v>251</v>
      </c>
      <c r="G101" t="s">
        <v>8853</v>
      </c>
      <c r="H101">
        <v>2</v>
      </c>
      <c r="I101">
        <v>1</v>
      </c>
      <c r="J101">
        <v>0</v>
      </c>
      <c r="K101">
        <v>2</v>
      </c>
      <c r="L101" t="s">
        <v>355</v>
      </c>
      <c r="M101">
        <v>100</v>
      </c>
      <c r="N101" s="16">
        <v>45849</v>
      </c>
      <c r="O101" s="16">
        <v>45849</v>
      </c>
      <c r="P101"/>
      <c r="Q101" t="s">
        <v>146</v>
      </c>
      <c r="R101" t="s">
        <v>325</v>
      </c>
      <c r="S101">
        <v>10017213</v>
      </c>
      <c r="T101" t="s">
        <v>324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t="str">
        <f>IF(A101&gt;0,_xlfn.XLOOKUP(A101,'IW38 PLAN SEMANAL'!B:B,'IW38 PLAN SEMANAL'!AE:AE),"")</f>
        <v>CERRADO</v>
      </c>
      <c r="AU101" t="str">
        <f>IF(A101&gt;0,_xlfn.XLOOKUP(A101,'IW38 PLAN SEMANAL'!B:B,'IW38 PLAN SEMANAL'!AB:AB),"")</f>
        <v>SOPORTE</v>
      </c>
      <c r="AV101" t="str">
        <f t="shared" si="1"/>
        <v>Neuma</v>
      </c>
    </row>
    <row r="102" spans="1:48" x14ac:dyDescent="0.35">
      <c r="A102">
        <v>6609346</v>
      </c>
      <c r="B102">
        <v>0</v>
      </c>
      <c r="C102">
        <v>10</v>
      </c>
      <c r="D102" t="s">
        <v>367</v>
      </c>
      <c r="E102" t="s">
        <v>359</v>
      </c>
      <c r="F102" t="s">
        <v>251</v>
      </c>
      <c r="G102" t="s">
        <v>8854</v>
      </c>
      <c r="H102">
        <v>1</v>
      </c>
      <c r="I102">
        <v>1</v>
      </c>
      <c r="J102">
        <v>0</v>
      </c>
      <c r="K102">
        <v>1</v>
      </c>
      <c r="L102" t="s">
        <v>355</v>
      </c>
      <c r="M102">
        <v>100</v>
      </c>
      <c r="N102" s="16">
        <v>45850</v>
      </c>
      <c r="O102" s="16">
        <v>45850</v>
      </c>
      <c r="P102"/>
      <c r="Q102" t="s">
        <v>7909</v>
      </c>
      <c r="R102" t="s">
        <v>258</v>
      </c>
      <c r="S102">
        <v>10017757</v>
      </c>
      <c r="T102" t="s">
        <v>257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t="str">
        <f>IF(A102&gt;0,_xlfn.XLOOKUP(A102,'IW38 PLAN SEMANAL'!B:B,'IW38 PLAN SEMANAL'!AE:AE),"")</f>
        <v>REPROGRAMADO</v>
      </c>
      <c r="AU102" t="str">
        <f>IF(A102&gt;0,_xlfn.XLOOKUP(A102,'IW38 PLAN SEMANAL'!B:B,'IW38 PLAN SEMANAL'!AB:AB),"")</f>
        <v>SOPORTE</v>
      </c>
      <c r="AV102" t="str">
        <f t="shared" si="1"/>
        <v>Soporte</v>
      </c>
    </row>
    <row r="103" spans="1:48" x14ac:dyDescent="0.35">
      <c r="A103">
        <v>6609346</v>
      </c>
      <c r="B103">
        <v>0</v>
      </c>
      <c r="C103">
        <v>20</v>
      </c>
      <c r="D103" t="s">
        <v>367</v>
      </c>
      <c r="E103" t="s">
        <v>359</v>
      </c>
      <c r="F103" t="s">
        <v>251</v>
      </c>
      <c r="G103" t="s">
        <v>8855</v>
      </c>
      <c r="H103">
        <v>2</v>
      </c>
      <c r="I103">
        <v>2</v>
      </c>
      <c r="J103">
        <v>0</v>
      </c>
      <c r="K103">
        <v>1</v>
      </c>
      <c r="L103" t="s">
        <v>355</v>
      </c>
      <c r="M103">
        <v>100</v>
      </c>
      <c r="N103" s="16">
        <v>45850</v>
      </c>
      <c r="O103" s="16">
        <v>45850</v>
      </c>
      <c r="P103"/>
      <c r="Q103" t="s">
        <v>7909</v>
      </c>
      <c r="R103" t="s">
        <v>258</v>
      </c>
      <c r="S103">
        <v>10017757</v>
      </c>
      <c r="T103" t="s">
        <v>257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t="str">
        <f>IF(A103&gt;0,_xlfn.XLOOKUP(A103,'IW38 PLAN SEMANAL'!B:B,'IW38 PLAN SEMANAL'!AE:AE),"")</f>
        <v>REPROGRAMADO</v>
      </c>
      <c r="AU103" t="str">
        <f>IF(A103&gt;0,_xlfn.XLOOKUP(A103,'IW38 PLAN SEMANAL'!B:B,'IW38 PLAN SEMANAL'!AB:AB),"")</f>
        <v>SOPORTE</v>
      </c>
      <c r="AV103" t="str">
        <f t="shared" si="1"/>
        <v>Soporte</v>
      </c>
    </row>
    <row r="104" spans="1:48" x14ac:dyDescent="0.35">
      <c r="A104">
        <v>6609346</v>
      </c>
      <c r="B104">
        <v>0</v>
      </c>
      <c r="C104">
        <v>30</v>
      </c>
      <c r="D104" t="s">
        <v>367</v>
      </c>
      <c r="E104" t="s">
        <v>359</v>
      </c>
      <c r="F104" t="s">
        <v>251</v>
      </c>
      <c r="G104" t="s">
        <v>8856</v>
      </c>
      <c r="H104">
        <v>1</v>
      </c>
      <c r="I104">
        <v>1</v>
      </c>
      <c r="J104">
        <v>0</v>
      </c>
      <c r="K104">
        <v>1</v>
      </c>
      <c r="L104" t="s">
        <v>355</v>
      </c>
      <c r="M104">
        <v>100</v>
      </c>
      <c r="N104" s="16">
        <v>45850</v>
      </c>
      <c r="O104" s="16">
        <v>45850</v>
      </c>
      <c r="P104"/>
      <c r="Q104" t="s">
        <v>7909</v>
      </c>
      <c r="R104" t="s">
        <v>258</v>
      </c>
      <c r="S104">
        <v>10017757</v>
      </c>
      <c r="T104" t="s">
        <v>257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t="str">
        <f>IF(A104&gt;0,_xlfn.XLOOKUP(A104,'IW38 PLAN SEMANAL'!B:B,'IW38 PLAN SEMANAL'!AE:AE),"")</f>
        <v>REPROGRAMADO</v>
      </c>
      <c r="AU104" t="str">
        <f>IF(A104&gt;0,_xlfn.XLOOKUP(A104,'IW38 PLAN SEMANAL'!B:B,'IW38 PLAN SEMANAL'!AB:AB),"")</f>
        <v>SOPORTE</v>
      </c>
      <c r="AV104" t="str">
        <f t="shared" si="1"/>
        <v>Soporte</v>
      </c>
    </row>
    <row r="105" spans="1:48" x14ac:dyDescent="0.35">
      <c r="A105">
        <v>6609348</v>
      </c>
      <c r="B105">
        <v>0</v>
      </c>
      <c r="C105">
        <v>10</v>
      </c>
      <c r="D105" t="s">
        <v>367</v>
      </c>
      <c r="E105" t="s">
        <v>359</v>
      </c>
      <c r="F105" t="s">
        <v>251</v>
      </c>
      <c r="G105" t="s">
        <v>8854</v>
      </c>
      <c r="H105">
        <v>1</v>
      </c>
      <c r="I105">
        <v>1</v>
      </c>
      <c r="J105">
        <v>0</v>
      </c>
      <c r="K105">
        <v>1</v>
      </c>
      <c r="L105" t="s">
        <v>355</v>
      </c>
      <c r="M105">
        <v>100</v>
      </c>
      <c r="N105" s="16">
        <v>45850</v>
      </c>
      <c r="O105" s="16">
        <v>45850</v>
      </c>
      <c r="P105"/>
      <c r="Q105" t="s">
        <v>7915</v>
      </c>
      <c r="R105" t="s">
        <v>258</v>
      </c>
      <c r="S105">
        <v>10017759</v>
      </c>
      <c r="T105" t="s">
        <v>257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t="str">
        <f>IF(A105&gt;0,_xlfn.XLOOKUP(A105,'IW38 PLAN SEMANAL'!B:B,'IW38 PLAN SEMANAL'!AE:AE),"")</f>
        <v>REPROGRAMADO</v>
      </c>
      <c r="AU105" t="str">
        <f>IF(A105&gt;0,_xlfn.XLOOKUP(A105,'IW38 PLAN SEMANAL'!B:B,'IW38 PLAN SEMANAL'!AB:AB),"")</f>
        <v>SOPORTE</v>
      </c>
      <c r="AV105" t="str">
        <f t="shared" si="1"/>
        <v>Soporte</v>
      </c>
    </row>
    <row r="106" spans="1:48" x14ac:dyDescent="0.35">
      <c r="A106">
        <v>6609348</v>
      </c>
      <c r="B106">
        <v>0</v>
      </c>
      <c r="C106">
        <v>20</v>
      </c>
      <c r="D106" t="s">
        <v>367</v>
      </c>
      <c r="E106" t="s">
        <v>359</v>
      </c>
      <c r="F106" t="s">
        <v>251</v>
      </c>
      <c r="G106" t="s">
        <v>8855</v>
      </c>
      <c r="H106">
        <v>2</v>
      </c>
      <c r="I106">
        <v>2</v>
      </c>
      <c r="J106">
        <v>0</v>
      </c>
      <c r="K106">
        <v>1</v>
      </c>
      <c r="L106" t="s">
        <v>355</v>
      </c>
      <c r="M106">
        <v>100</v>
      </c>
      <c r="N106" s="16">
        <v>45850</v>
      </c>
      <c r="O106" s="16">
        <v>45850</v>
      </c>
      <c r="P106"/>
      <c r="Q106" t="s">
        <v>7915</v>
      </c>
      <c r="R106" t="s">
        <v>258</v>
      </c>
      <c r="S106">
        <v>10017759</v>
      </c>
      <c r="T106" t="s">
        <v>257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t="str">
        <f>IF(A106&gt;0,_xlfn.XLOOKUP(A106,'IW38 PLAN SEMANAL'!B:B,'IW38 PLAN SEMANAL'!AE:AE),"")</f>
        <v>REPROGRAMADO</v>
      </c>
      <c r="AU106" t="str">
        <f>IF(A106&gt;0,_xlfn.XLOOKUP(A106,'IW38 PLAN SEMANAL'!B:B,'IW38 PLAN SEMANAL'!AB:AB),"")</f>
        <v>SOPORTE</v>
      </c>
      <c r="AV106" t="str">
        <f t="shared" si="1"/>
        <v>Soporte</v>
      </c>
    </row>
    <row r="107" spans="1:48" x14ac:dyDescent="0.35">
      <c r="A107">
        <v>6609348</v>
      </c>
      <c r="B107">
        <v>0</v>
      </c>
      <c r="C107">
        <v>30</v>
      </c>
      <c r="D107" t="s">
        <v>367</v>
      </c>
      <c r="E107" t="s">
        <v>359</v>
      </c>
      <c r="F107" t="s">
        <v>251</v>
      </c>
      <c r="G107" t="s">
        <v>8856</v>
      </c>
      <c r="H107">
        <v>1</v>
      </c>
      <c r="I107">
        <v>1</v>
      </c>
      <c r="J107">
        <v>0</v>
      </c>
      <c r="K107">
        <v>1</v>
      </c>
      <c r="L107" t="s">
        <v>355</v>
      </c>
      <c r="M107">
        <v>100</v>
      </c>
      <c r="N107" s="16">
        <v>45850</v>
      </c>
      <c r="O107" s="16">
        <v>45850</v>
      </c>
      <c r="P107"/>
      <c r="Q107" t="s">
        <v>7915</v>
      </c>
      <c r="R107" t="s">
        <v>258</v>
      </c>
      <c r="S107">
        <v>10017759</v>
      </c>
      <c r="T107" t="s">
        <v>257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t="str">
        <f>IF(A107&gt;0,_xlfn.XLOOKUP(A107,'IW38 PLAN SEMANAL'!B:B,'IW38 PLAN SEMANAL'!AE:AE),"")</f>
        <v>REPROGRAMADO</v>
      </c>
      <c r="AU107" t="str">
        <f>IF(A107&gt;0,_xlfn.XLOOKUP(A107,'IW38 PLAN SEMANAL'!B:B,'IW38 PLAN SEMANAL'!AB:AB),"")</f>
        <v>SOPORTE</v>
      </c>
      <c r="AV107" t="str">
        <f t="shared" si="1"/>
        <v>Soporte</v>
      </c>
    </row>
    <row r="108" spans="1:48" x14ac:dyDescent="0.35">
      <c r="A108">
        <v>6609773</v>
      </c>
      <c r="B108">
        <v>0</v>
      </c>
      <c r="C108">
        <v>10</v>
      </c>
      <c r="D108" t="s">
        <v>374</v>
      </c>
      <c r="E108" t="s">
        <v>354</v>
      </c>
      <c r="F108" t="s">
        <v>310</v>
      </c>
      <c r="G108" t="s">
        <v>6334</v>
      </c>
      <c r="H108">
        <v>1</v>
      </c>
      <c r="I108">
        <v>1</v>
      </c>
      <c r="J108">
        <v>1</v>
      </c>
      <c r="K108">
        <v>1</v>
      </c>
      <c r="L108" t="s">
        <v>355</v>
      </c>
      <c r="M108">
        <v>0</v>
      </c>
      <c r="N108" s="16">
        <v>45850</v>
      </c>
      <c r="O108" s="16">
        <v>45850</v>
      </c>
      <c r="P108" s="16">
        <v>45852</v>
      </c>
      <c r="Q108" t="s">
        <v>284</v>
      </c>
      <c r="R108" t="s">
        <v>285</v>
      </c>
      <c r="S108">
        <v>10014654</v>
      </c>
      <c r="T108" t="s">
        <v>284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t="str">
        <f>IF(A108&gt;0,_xlfn.XLOOKUP(A108,'IW38 PLAN SEMANAL'!B:B,'IW38 PLAN SEMANAL'!AE:AE),"")</f>
        <v>CERRADO</v>
      </c>
      <c r="AU108" t="str">
        <f>IF(A108&gt;0,_xlfn.XLOOKUP(A108,'IW38 PLAN SEMANAL'!B:B,'IW38 PLAN SEMANAL'!AB:AB),"")</f>
        <v>CARGUIO</v>
      </c>
      <c r="AV108" t="str">
        <f t="shared" si="1"/>
        <v>Zam Palas</v>
      </c>
    </row>
    <row r="109" spans="1:48" x14ac:dyDescent="0.35">
      <c r="A109">
        <v>6610911</v>
      </c>
      <c r="B109">
        <v>0</v>
      </c>
      <c r="C109">
        <v>10</v>
      </c>
      <c r="D109" t="s">
        <v>203</v>
      </c>
      <c r="E109" t="s">
        <v>354</v>
      </c>
      <c r="F109" t="s">
        <v>310</v>
      </c>
      <c r="G109" t="s">
        <v>6025</v>
      </c>
      <c r="H109">
        <v>4</v>
      </c>
      <c r="I109">
        <v>1</v>
      </c>
      <c r="J109">
        <v>4</v>
      </c>
      <c r="K109">
        <v>4</v>
      </c>
      <c r="L109" t="s">
        <v>355</v>
      </c>
      <c r="M109">
        <v>0</v>
      </c>
      <c r="N109" s="16">
        <v>45846</v>
      </c>
      <c r="O109" s="16">
        <v>45846</v>
      </c>
      <c r="P109" s="16">
        <v>45845</v>
      </c>
      <c r="Q109" t="s">
        <v>313</v>
      </c>
      <c r="R109" t="s">
        <v>314</v>
      </c>
      <c r="S109">
        <v>10014619</v>
      </c>
      <c r="T109" t="s">
        <v>313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t="str">
        <f>IF(A109&gt;0,_xlfn.XLOOKUP(A109,'IW38 PLAN SEMANAL'!B:B,'IW38 PLAN SEMANAL'!AE:AE),"")</f>
        <v>CERRADO</v>
      </c>
      <c r="AU109" t="str">
        <f>IF(A109&gt;0,_xlfn.XLOOKUP(A109,'IW38 PLAN SEMANAL'!B:B,'IW38 PLAN SEMANAL'!AB:AB),"")</f>
        <v>ACARREO</v>
      </c>
      <c r="AV109" t="str">
        <f t="shared" si="1"/>
        <v>Marcobre</v>
      </c>
    </row>
    <row r="110" spans="1:48" x14ac:dyDescent="0.35">
      <c r="A110">
        <v>6610913</v>
      </c>
      <c r="B110">
        <v>0</v>
      </c>
      <c r="C110">
        <v>10</v>
      </c>
      <c r="D110" t="s">
        <v>203</v>
      </c>
      <c r="E110" t="s">
        <v>354</v>
      </c>
      <c r="F110" t="s">
        <v>310</v>
      </c>
      <c r="G110" t="s">
        <v>6024</v>
      </c>
      <c r="H110">
        <v>1</v>
      </c>
      <c r="I110">
        <v>1</v>
      </c>
      <c r="J110">
        <v>1</v>
      </c>
      <c r="K110">
        <v>1</v>
      </c>
      <c r="L110" t="s">
        <v>355</v>
      </c>
      <c r="M110">
        <v>0</v>
      </c>
      <c r="N110" s="16">
        <v>45846</v>
      </c>
      <c r="O110" s="16">
        <v>45846</v>
      </c>
      <c r="P110" s="16">
        <v>45846</v>
      </c>
      <c r="Q110" t="s">
        <v>313</v>
      </c>
      <c r="R110" t="s">
        <v>314</v>
      </c>
      <c r="S110">
        <v>10014619</v>
      </c>
      <c r="T110" t="s">
        <v>313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t="str">
        <f>IF(A110&gt;0,_xlfn.XLOOKUP(A110,'IW38 PLAN SEMANAL'!B:B,'IW38 PLAN SEMANAL'!AE:AE),"")</f>
        <v>CERRADO</v>
      </c>
      <c r="AU110" t="str">
        <f>IF(A110&gt;0,_xlfn.XLOOKUP(A110,'IW38 PLAN SEMANAL'!B:B,'IW38 PLAN SEMANAL'!AB:AB),"")</f>
        <v>ACARREO</v>
      </c>
      <c r="AV110" t="str">
        <f t="shared" si="1"/>
        <v>Marcobre</v>
      </c>
    </row>
    <row r="111" spans="1:48" x14ac:dyDescent="0.35">
      <c r="A111">
        <v>6611110</v>
      </c>
      <c r="B111">
        <v>0</v>
      </c>
      <c r="C111">
        <v>10</v>
      </c>
      <c r="D111" t="s">
        <v>367</v>
      </c>
      <c r="E111" t="s">
        <v>354</v>
      </c>
      <c r="F111" t="s">
        <v>251</v>
      </c>
      <c r="G111" t="s">
        <v>8857</v>
      </c>
      <c r="H111">
        <v>4</v>
      </c>
      <c r="I111">
        <v>2</v>
      </c>
      <c r="J111">
        <v>1</v>
      </c>
      <c r="K111">
        <v>2</v>
      </c>
      <c r="L111" t="s">
        <v>355</v>
      </c>
      <c r="M111">
        <v>100</v>
      </c>
      <c r="N111" s="16">
        <v>45846</v>
      </c>
      <c r="O111" s="16">
        <v>45846</v>
      </c>
      <c r="P111" s="16">
        <v>45847</v>
      </c>
      <c r="Q111" t="s">
        <v>418</v>
      </c>
      <c r="R111" t="s">
        <v>325</v>
      </c>
      <c r="S111">
        <v>10016334</v>
      </c>
      <c r="T111" t="s">
        <v>324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t="str">
        <f>IF(A111&gt;0,_xlfn.XLOOKUP(A111,'IW38 PLAN SEMANAL'!B:B,'IW38 PLAN SEMANAL'!AE:AE),"")</f>
        <v>CERRADO</v>
      </c>
      <c r="AU111" t="str">
        <f>IF(A111&gt;0,_xlfn.XLOOKUP(A111,'IW38 PLAN SEMANAL'!B:B,'IW38 PLAN SEMANAL'!AB:AB),"")</f>
        <v>SOPORTE</v>
      </c>
      <c r="AV111" t="str">
        <f t="shared" si="1"/>
        <v>Soporte</v>
      </c>
    </row>
    <row r="112" spans="1:48" x14ac:dyDescent="0.35">
      <c r="A112">
        <v>6611110</v>
      </c>
      <c r="B112">
        <v>0</v>
      </c>
      <c r="C112">
        <v>20</v>
      </c>
      <c r="D112" t="s">
        <v>367</v>
      </c>
      <c r="E112" t="s">
        <v>354</v>
      </c>
      <c r="F112" t="s">
        <v>251</v>
      </c>
      <c r="G112" t="s">
        <v>8858</v>
      </c>
      <c r="H112">
        <v>6</v>
      </c>
      <c r="I112">
        <v>2</v>
      </c>
      <c r="J112">
        <v>6</v>
      </c>
      <c r="K112">
        <v>3</v>
      </c>
      <c r="L112" t="s">
        <v>355</v>
      </c>
      <c r="M112">
        <v>100</v>
      </c>
      <c r="N112" s="16">
        <v>45846</v>
      </c>
      <c r="O112" s="16">
        <v>45846</v>
      </c>
      <c r="P112" s="16">
        <v>45847</v>
      </c>
      <c r="Q112" t="s">
        <v>418</v>
      </c>
      <c r="R112" t="s">
        <v>325</v>
      </c>
      <c r="S112">
        <v>10016334</v>
      </c>
      <c r="T112" t="s">
        <v>324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t="str">
        <f>IF(A112&gt;0,_xlfn.XLOOKUP(A112,'IW38 PLAN SEMANAL'!B:B,'IW38 PLAN SEMANAL'!AE:AE),"")</f>
        <v>CERRADO</v>
      </c>
      <c r="AU112" t="str">
        <f>IF(A112&gt;0,_xlfn.XLOOKUP(A112,'IW38 PLAN SEMANAL'!B:B,'IW38 PLAN SEMANAL'!AB:AB),"")</f>
        <v>SOPORTE</v>
      </c>
      <c r="AV112" t="str">
        <f t="shared" si="1"/>
        <v>Soporte</v>
      </c>
    </row>
    <row r="113" spans="1:48" x14ac:dyDescent="0.35">
      <c r="A113">
        <v>6611110</v>
      </c>
      <c r="B113">
        <v>0</v>
      </c>
      <c r="C113">
        <v>30</v>
      </c>
      <c r="D113" t="s">
        <v>367</v>
      </c>
      <c r="E113" t="s">
        <v>354</v>
      </c>
      <c r="F113" t="s">
        <v>251</v>
      </c>
      <c r="G113" t="s">
        <v>8859</v>
      </c>
      <c r="H113">
        <v>1</v>
      </c>
      <c r="I113">
        <v>1</v>
      </c>
      <c r="J113">
        <v>1</v>
      </c>
      <c r="K113">
        <v>1</v>
      </c>
      <c r="L113" t="s">
        <v>355</v>
      </c>
      <c r="M113">
        <v>100</v>
      </c>
      <c r="N113" s="16">
        <v>45846</v>
      </c>
      <c r="O113" s="16">
        <v>45846</v>
      </c>
      <c r="P113" s="16">
        <v>45847</v>
      </c>
      <c r="Q113" t="s">
        <v>418</v>
      </c>
      <c r="R113" t="s">
        <v>325</v>
      </c>
      <c r="S113">
        <v>10016334</v>
      </c>
      <c r="T113" t="s">
        <v>324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t="str">
        <f>IF(A113&gt;0,_xlfn.XLOOKUP(A113,'IW38 PLAN SEMANAL'!B:B,'IW38 PLAN SEMANAL'!AE:AE),"")</f>
        <v>CERRADO</v>
      </c>
      <c r="AU113" t="str">
        <f>IF(A113&gt;0,_xlfn.XLOOKUP(A113,'IW38 PLAN SEMANAL'!B:B,'IW38 PLAN SEMANAL'!AB:AB),"")</f>
        <v>SOPORTE</v>
      </c>
      <c r="AV113" t="str">
        <f t="shared" si="1"/>
        <v>Soporte</v>
      </c>
    </row>
    <row r="114" spans="1:48" x14ac:dyDescent="0.35">
      <c r="A114">
        <v>6611116</v>
      </c>
      <c r="B114">
        <v>0</v>
      </c>
      <c r="C114">
        <v>10</v>
      </c>
      <c r="D114" t="s">
        <v>373</v>
      </c>
      <c r="E114" t="s">
        <v>359</v>
      </c>
      <c r="F114" t="s">
        <v>251</v>
      </c>
      <c r="G114" t="s">
        <v>7614</v>
      </c>
      <c r="H114">
        <v>6</v>
      </c>
      <c r="I114">
        <v>2</v>
      </c>
      <c r="J114">
        <v>0</v>
      </c>
      <c r="K114">
        <v>3</v>
      </c>
      <c r="L114" t="s">
        <v>355</v>
      </c>
      <c r="M114">
        <v>100</v>
      </c>
      <c r="N114" s="16">
        <v>45847</v>
      </c>
      <c r="O114" s="16">
        <v>45847</v>
      </c>
      <c r="P114"/>
      <c r="Q114" t="s">
        <v>1594</v>
      </c>
      <c r="R114" t="s">
        <v>1593</v>
      </c>
      <c r="S114">
        <v>10016518</v>
      </c>
      <c r="T114" t="s">
        <v>1591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 t="str">
        <f>IF(A114&gt;0,_xlfn.XLOOKUP(A114,'IW38 PLAN SEMANAL'!B:B,'IW38 PLAN SEMANAL'!AE:AE),"")</f>
        <v>ABIERTO</v>
      </c>
      <c r="AU114" t="str">
        <f>IF(A114&gt;0,_xlfn.XLOOKUP(A114,'IW38 PLAN SEMANAL'!B:B,'IW38 PLAN SEMANAL'!AB:AB),"")</f>
        <v>SOPORTE</v>
      </c>
      <c r="AV114" t="str">
        <f t="shared" si="1"/>
        <v>Marcobre Eléctrico</v>
      </c>
    </row>
    <row r="115" spans="1:48" x14ac:dyDescent="0.35">
      <c r="A115">
        <v>6611116</v>
      </c>
      <c r="B115">
        <v>0</v>
      </c>
      <c r="C115">
        <v>20</v>
      </c>
      <c r="D115" t="s">
        <v>376</v>
      </c>
      <c r="E115" t="s">
        <v>359</v>
      </c>
      <c r="F115" t="s">
        <v>251</v>
      </c>
      <c r="G115" t="s">
        <v>7614</v>
      </c>
      <c r="H115">
        <v>0.5</v>
      </c>
      <c r="I115">
        <v>1</v>
      </c>
      <c r="J115">
        <v>0</v>
      </c>
      <c r="K115">
        <v>0.5</v>
      </c>
      <c r="L115" t="s">
        <v>355</v>
      </c>
      <c r="M115">
        <v>100</v>
      </c>
      <c r="N115" s="16">
        <v>45847</v>
      </c>
      <c r="O115" s="16">
        <v>45847</v>
      </c>
      <c r="P115"/>
      <c r="Q115" t="s">
        <v>1594</v>
      </c>
      <c r="R115" t="s">
        <v>1593</v>
      </c>
      <c r="S115">
        <v>10016518</v>
      </c>
      <c r="T115" t="s">
        <v>1591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t="str">
        <f>IF(A115&gt;0,_xlfn.XLOOKUP(A115,'IW38 PLAN SEMANAL'!B:B,'IW38 PLAN SEMANAL'!AE:AE),"")</f>
        <v>ABIERTO</v>
      </c>
      <c r="AU115" t="str">
        <f>IF(A115&gt;0,_xlfn.XLOOKUP(A115,'IW38 PLAN SEMANAL'!B:B,'IW38 PLAN SEMANAL'!AB:AB),"")</f>
        <v>SOPORTE</v>
      </c>
      <c r="AV115" t="str">
        <f t="shared" si="1"/>
        <v>FSS</v>
      </c>
    </row>
    <row r="116" spans="1:48" x14ac:dyDescent="0.35">
      <c r="A116">
        <v>6611190</v>
      </c>
      <c r="B116">
        <v>0</v>
      </c>
      <c r="C116">
        <v>10</v>
      </c>
      <c r="D116" t="s">
        <v>369</v>
      </c>
      <c r="E116" t="s">
        <v>359</v>
      </c>
      <c r="F116" t="s">
        <v>310</v>
      </c>
      <c r="G116" t="s">
        <v>6368</v>
      </c>
      <c r="H116">
        <v>1</v>
      </c>
      <c r="I116">
        <v>1</v>
      </c>
      <c r="J116">
        <v>0</v>
      </c>
      <c r="K116">
        <v>1</v>
      </c>
      <c r="L116" t="s">
        <v>355</v>
      </c>
      <c r="M116">
        <v>0</v>
      </c>
      <c r="N116" s="16">
        <v>45850</v>
      </c>
      <c r="O116" s="16">
        <v>45850</v>
      </c>
      <c r="P116"/>
      <c r="Q116" t="s">
        <v>227</v>
      </c>
      <c r="R116" t="s">
        <v>305</v>
      </c>
      <c r="S116">
        <v>10014606</v>
      </c>
      <c r="T116" t="s">
        <v>227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 t="str">
        <f>IF(A116&gt;0,_xlfn.XLOOKUP(A116,'IW38 PLAN SEMANAL'!B:B,'IW38 PLAN SEMANAL'!AE:AE),"")</f>
        <v>ABIERTO</v>
      </c>
      <c r="AU116" t="str">
        <f>IF(A116&gt;0,_xlfn.XLOOKUP(A116,'IW38 PLAN SEMANAL'!B:B,'IW38 PLAN SEMANAL'!AB:AB),"")</f>
        <v>ACARREO</v>
      </c>
      <c r="AV116" t="str">
        <f t="shared" si="1"/>
        <v>Ferreyros</v>
      </c>
    </row>
    <row r="117" spans="1:48" x14ac:dyDescent="0.35">
      <c r="A117">
        <v>6611479</v>
      </c>
      <c r="B117">
        <v>0</v>
      </c>
      <c r="C117">
        <v>10</v>
      </c>
      <c r="D117" t="s">
        <v>365</v>
      </c>
      <c r="E117" t="s">
        <v>354</v>
      </c>
      <c r="F117" t="s">
        <v>251</v>
      </c>
      <c r="G117" t="s">
        <v>7584</v>
      </c>
      <c r="H117">
        <v>2</v>
      </c>
      <c r="I117">
        <v>2</v>
      </c>
      <c r="J117">
        <v>2</v>
      </c>
      <c r="K117">
        <v>1</v>
      </c>
      <c r="L117" t="s">
        <v>355</v>
      </c>
      <c r="M117">
        <v>100</v>
      </c>
      <c r="N117" s="16">
        <v>45845</v>
      </c>
      <c r="O117" s="16">
        <v>45845</v>
      </c>
      <c r="P117" s="16">
        <v>45845</v>
      </c>
      <c r="Q117" t="s">
        <v>400</v>
      </c>
      <c r="R117" t="s">
        <v>401</v>
      </c>
      <c r="S117">
        <v>10014646</v>
      </c>
      <c r="T117" t="s">
        <v>400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 t="str">
        <f>IF(A117&gt;0,_xlfn.XLOOKUP(A117,'IW38 PLAN SEMANAL'!B:B,'IW38 PLAN SEMANAL'!AE:AE),"")</f>
        <v>CERRADO</v>
      </c>
      <c r="AU117" t="str">
        <f>IF(A117&gt;0,_xlfn.XLOOKUP(A117,'IW38 PLAN SEMANAL'!B:B,'IW38 PLAN SEMANAL'!AB:AB),"")</f>
        <v>AUXILIAR</v>
      </c>
      <c r="AV117" t="str">
        <f t="shared" si="1"/>
        <v>INSPECTOR</v>
      </c>
    </row>
    <row r="118" spans="1:48" x14ac:dyDescent="0.35">
      <c r="A118">
        <v>6611497</v>
      </c>
      <c r="B118">
        <v>0</v>
      </c>
      <c r="C118">
        <v>300</v>
      </c>
      <c r="D118" t="s">
        <v>374</v>
      </c>
      <c r="E118" t="s">
        <v>354</v>
      </c>
      <c r="F118" t="s">
        <v>251</v>
      </c>
      <c r="G118" t="s">
        <v>8860</v>
      </c>
      <c r="H118">
        <v>4</v>
      </c>
      <c r="I118">
        <v>2</v>
      </c>
      <c r="J118">
        <v>4</v>
      </c>
      <c r="K118">
        <v>2</v>
      </c>
      <c r="L118" t="s">
        <v>355</v>
      </c>
      <c r="M118">
        <v>100</v>
      </c>
      <c r="N118" s="16">
        <v>45850</v>
      </c>
      <c r="O118" s="16">
        <v>45850</v>
      </c>
      <c r="P118" s="16">
        <v>45852</v>
      </c>
      <c r="Q118" t="s">
        <v>284</v>
      </c>
      <c r="R118" t="s">
        <v>285</v>
      </c>
      <c r="S118">
        <v>10014654</v>
      </c>
      <c r="T118" t="s">
        <v>284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 t="str">
        <f>IF(A118&gt;0,_xlfn.XLOOKUP(A118,'IW38 PLAN SEMANAL'!B:B,'IW38 PLAN SEMANAL'!AE:AE),"")</f>
        <v>CERRADO</v>
      </c>
      <c r="AU118" t="str">
        <f>IF(A118&gt;0,_xlfn.XLOOKUP(A118,'IW38 PLAN SEMANAL'!B:B,'IW38 PLAN SEMANAL'!AB:AB),"")</f>
        <v>CARGUIO</v>
      </c>
      <c r="AV118" t="str">
        <f t="shared" si="1"/>
        <v>Zam Palas</v>
      </c>
    </row>
    <row r="119" spans="1:48" x14ac:dyDescent="0.35">
      <c r="A119">
        <v>6611497</v>
      </c>
      <c r="B119">
        <v>0</v>
      </c>
      <c r="C119">
        <v>310</v>
      </c>
      <c r="D119" t="s">
        <v>374</v>
      </c>
      <c r="E119" t="s">
        <v>354</v>
      </c>
      <c r="F119" t="s">
        <v>251</v>
      </c>
      <c r="G119" t="s">
        <v>8861</v>
      </c>
      <c r="H119">
        <v>23</v>
      </c>
      <c r="I119">
        <v>3</v>
      </c>
      <c r="J119">
        <v>23</v>
      </c>
      <c r="K119">
        <v>7.7</v>
      </c>
      <c r="L119" t="s">
        <v>355</v>
      </c>
      <c r="M119">
        <v>100</v>
      </c>
      <c r="N119" s="16">
        <v>45850</v>
      </c>
      <c r="O119" s="16">
        <v>45850</v>
      </c>
      <c r="P119" s="16">
        <v>45852</v>
      </c>
      <c r="Q119" t="s">
        <v>284</v>
      </c>
      <c r="R119" t="s">
        <v>285</v>
      </c>
      <c r="S119">
        <v>10014654</v>
      </c>
      <c r="T119" t="s">
        <v>284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 t="str">
        <f>IF(A119&gt;0,_xlfn.XLOOKUP(A119,'IW38 PLAN SEMANAL'!B:B,'IW38 PLAN SEMANAL'!AE:AE),"")</f>
        <v>CERRADO</v>
      </c>
      <c r="AU119" t="str">
        <f>IF(A119&gt;0,_xlfn.XLOOKUP(A119,'IW38 PLAN SEMANAL'!B:B,'IW38 PLAN SEMANAL'!AB:AB),"")</f>
        <v>CARGUIO</v>
      </c>
      <c r="AV119" t="str">
        <f t="shared" si="1"/>
        <v>Zam Palas</v>
      </c>
    </row>
    <row r="120" spans="1:48" x14ac:dyDescent="0.35">
      <c r="A120">
        <v>6611497</v>
      </c>
      <c r="B120">
        <v>0</v>
      </c>
      <c r="C120">
        <v>320</v>
      </c>
      <c r="D120" t="s">
        <v>374</v>
      </c>
      <c r="E120" t="s">
        <v>354</v>
      </c>
      <c r="F120" t="s">
        <v>251</v>
      </c>
      <c r="G120" t="s">
        <v>8862</v>
      </c>
      <c r="H120">
        <v>6</v>
      </c>
      <c r="I120">
        <v>2</v>
      </c>
      <c r="J120">
        <v>6</v>
      </c>
      <c r="K120">
        <v>3</v>
      </c>
      <c r="L120" t="s">
        <v>355</v>
      </c>
      <c r="M120">
        <v>100</v>
      </c>
      <c r="N120" s="16">
        <v>45850</v>
      </c>
      <c r="O120" s="16">
        <v>45850</v>
      </c>
      <c r="P120" s="16">
        <v>45852</v>
      </c>
      <c r="Q120" t="s">
        <v>284</v>
      </c>
      <c r="R120" t="s">
        <v>285</v>
      </c>
      <c r="S120">
        <v>10014654</v>
      </c>
      <c r="T120" t="s">
        <v>284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 t="str">
        <f>IF(A120&gt;0,_xlfn.XLOOKUP(A120,'IW38 PLAN SEMANAL'!B:B,'IW38 PLAN SEMANAL'!AE:AE),"")</f>
        <v>CERRADO</v>
      </c>
      <c r="AU120" t="str">
        <f>IF(A120&gt;0,_xlfn.XLOOKUP(A120,'IW38 PLAN SEMANAL'!B:B,'IW38 PLAN SEMANAL'!AB:AB),"")</f>
        <v>CARGUIO</v>
      </c>
      <c r="AV120" t="str">
        <f t="shared" si="1"/>
        <v>Zam Palas</v>
      </c>
    </row>
    <row r="121" spans="1:48" x14ac:dyDescent="0.35">
      <c r="A121">
        <v>6611497</v>
      </c>
      <c r="B121">
        <v>0</v>
      </c>
      <c r="C121">
        <v>330</v>
      </c>
      <c r="D121" t="s">
        <v>371</v>
      </c>
      <c r="E121" t="s">
        <v>354</v>
      </c>
      <c r="F121" t="s">
        <v>251</v>
      </c>
      <c r="G121" t="s">
        <v>8863</v>
      </c>
      <c r="H121">
        <v>4</v>
      </c>
      <c r="I121">
        <v>2</v>
      </c>
      <c r="J121">
        <v>4</v>
      </c>
      <c r="K121">
        <v>2</v>
      </c>
      <c r="L121" t="s">
        <v>355</v>
      </c>
      <c r="M121">
        <v>100</v>
      </c>
      <c r="N121" s="16">
        <v>45850</v>
      </c>
      <c r="O121" s="16">
        <v>45850</v>
      </c>
      <c r="P121" s="16">
        <v>45852</v>
      </c>
      <c r="Q121" t="s">
        <v>284</v>
      </c>
      <c r="R121" t="s">
        <v>285</v>
      </c>
      <c r="S121">
        <v>10014654</v>
      </c>
      <c r="T121" t="s">
        <v>284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 t="str">
        <f>IF(A121&gt;0,_xlfn.XLOOKUP(A121,'IW38 PLAN SEMANAL'!B:B,'IW38 PLAN SEMANAL'!AE:AE),"")</f>
        <v>CERRADO</v>
      </c>
      <c r="AU121" t="str">
        <f>IF(A121&gt;0,_xlfn.XLOOKUP(A121,'IW38 PLAN SEMANAL'!B:B,'IW38 PLAN SEMANAL'!AB:AB),"")</f>
        <v>CARGUIO</v>
      </c>
      <c r="AV121" t="str">
        <f t="shared" si="1"/>
        <v>A/C</v>
      </c>
    </row>
    <row r="122" spans="1:48" x14ac:dyDescent="0.35">
      <c r="A122">
        <v>6611497</v>
      </c>
      <c r="B122">
        <v>0</v>
      </c>
      <c r="C122">
        <v>400</v>
      </c>
      <c r="D122" t="s">
        <v>372</v>
      </c>
      <c r="E122" t="s">
        <v>354</v>
      </c>
      <c r="F122" t="s">
        <v>251</v>
      </c>
      <c r="G122" t="s">
        <v>8864</v>
      </c>
      <c r="H122">
        <v>36</v>
      </c>
      <c r="I122">
        <v>2</v>
      </c>
      <c r="J122">
        <v>36</v>
      </c>
      <c r="K122">
        <v>18</v>
      </c>
      <c r="L122" t="s">
        <v>355</v>
      </c>
      <c r="M122">
        <v>100</v>
      </c>
      <c r="N122" s="16">
        <v>45850</v>
      </c>
      <c r="O122" s="16">
        <v>45852</v>
      </c>
      <c r="P122" s="16">
        <v>45852</v>
      </c>
      <c r="Q122" t="s">
        <v>284</v>
      </c>
      <c r="R122" t="s">
        <v>285</v>
      </c>
      <c r="S122">
        <v>10014654</v>
      </c>
      <c r="T122" t="s">
        <v>284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 t="str">
        <f>IF(A122&gt;0,_xlfn.XLOOKUP(A122,'IW38 PLAN SEMANAL'!B:B,'IW38 PLAN SEMANAL'!AE:AE),"")</f>
        <v>CERRADO</v>
      </c>
      <c r="AU122" t="str">
        <f>IF(A122&gt;0,_xlfn.XLOOKUP(A122,'IW38 PLAN SEMANAL'!B:B,'IW38 PLAN SEMANAL'!AB:AB),"")</f>
        <v>CARGUIO</v>
      </c>
      <c r="AV122" t="str">
        <f t="shared" si="1"/>
        <v>Confiabilidad</v>
      </c>
    </row>
    <row r="123" spans="1:48" x14ac:dyDescent="0.35">
      <c r="A123">
        <v>6611497</v>
      </c>
      <c r="B123">
        <v>0</v>
      </c>
      <c r="C123">
        <v>440</v>
      </c>
      <c r="D123" t="s">
        <v>361</v>
      </c>
      <c r="E123" t="s">
        <v>354</v>
      </c>
      <c r="F123" t="s">
        <v>251</v>
      </c>
      <c r="G123" t="s">
        <v>8865</v>
      </c>
      <c r="H123">
        <v>8</v>
      </c>
      <c r="I123">
        <v>2</v>
      </c>
      <c r="J123">
        <v>8</v>
      </c>
      <c r="K123">
        <v>4</v>
      </c>
      <c r="L123" t="s">
        <v>355</v>
      </c>
      <c r="M123">
        <v>100</v>
      </c>
      <c r="N123" s="16">
        <v>45852</v>
      </c>
      <c r="O123" s="16">
        <v>45852</v>
      </c>
      <c r="P123" s="16">
        <v>45852</v>
      </c>
      <c r="Q123" t="s">
        <v>284</v>
      </c>
      <c r="R123" t="s">
        <v>285</v>
      </c>
      <c r="S123">
        <v>10014654</v>
      </c>
      <c r="T123" t="s">
        <v>284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 t="str">
        <f>IF(A123&gt;0,_xlfn.XLOOKUP(A123,'IW38 PLAN SEMANAL'!B:B,'IW38 PLAN SEMANAL'!AE:AE),"")</f>
        <v>CERRADO</v>
      </c>
      <c r="AU123" t="str">
        <f>IF(A123&gt;0,_xlfn.XLOOKUP(A123,'IW38 PLAN SEMANAL'!B:B,'IW38 PLAN SEMANAL'!AB:AB),"")</f>
        <v>CARGUIO</v>
      </c>
      <c r="AV123" t="str">
        <f t="shared" si="1"/>
        <v>Zam Sold</v>
      </c>
    </row>
    <row r="124" spans="1:48" x14ac:dyDescent="0.35">
      <c r="A124">
        <v>6611497</v>
      </c>
      <c r="B124">
        <v>0</v>
      </c>
      <c r="C124">
        <v>470</v>
      </c>
      <c r="D124" t="s">
        <v>373</v>
      </c>
      <c r="E124" t="s">
        <v>354</v>
      </c>
      <c r="F124" t="s">
        <v>251</v>
      </c>
      <c r="G124" t="s">
        <v>4010</v>
      </c>
      <c r="H124">
        <v>1.5</v>
      </c>
      <c r="I124">
        <v>1</v>
      </c>
      <c r="J124">
        <v>1.5</v>
      </c>
      <c r="K124">
        <v>1.5</v>
      </c>
      <c r="L124" t="s">
        <v>355</v>
      </c>
      <c r="M124">
        <v>100</v>
      </c>
      <c r="N124" s="16">
        <v>45852</v>
      </c>
      <c r="O124" s="16">
        <v>45852</v>
      </c>
      <c r="P124" s="16">
        <v>45852</v>
      </c>
      <c r="Q124" t="s">
        <v>284</v>
      </c>
      <c r="R124" t="s">
        <v>285</v>
      </c>
      <c r="S124">
        <v>10014654</v>
      </c>
      <c r="T124" t="s">
        <v>284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 t="str">
        <f>IF(A124&gt;0,_xlfn.XLOOKUP(A124,'IW38 PLAN SEMANAL'!B:B,'IW38 PLAN SEMANAL'!AE:AE),"")</f>
        <v>CERRADO</v>
      </c>
      <c r="AU124" t="str">
        <f>IF(A124&gt;0,_xlfn.XLOOKUP(A124,'IW38 PLAN SEMANAL'!B:B,'IW38 PLAN SEMANAL'!AB:AB),"")</f>
        <v>CARGUIO</v>
      </c>
      <c r="AV124" t="str">
        <f t="shared" si="1"/>
        <v>Marcobre Eléctrico</v>
      </c>
    </row>
    <row r="125" spans="1:48" x14ac:dyDescent="0.35">
      <c r="A125">
        <v>6611503</v>
      </c>
      <c r="B125">
        <v>0</v>
      </c>
      <c r="C125">
        <v>210</v>
      </c>
      <c r="D125" t="s">
        <v>203</v>
      </c>
      <c r="E125" t="s">
        <v>354</v>
      </c>
      <c r="F125" t="s">
        <v>251</v>
      </c>
      <c r="G125" t="s">
        <v>8866</v>
      </c>
      <c r="H125">
        <v>4</v>
      </c>
      <c r="I125">
        <v>2</v>
      </c>
      <c r="J125">
        <v>4</v>
      </c>
      <c r="K125">
        <v>2</v>
      </c>
      <c r="L125" t="s">
        <v>355</v>
      </c>
      <c r="M125">
        <v>0</v>
      </c>
      <c r="N125" s="16">
        <v>45850</v>
      </c>
      <c r="O125" s="16">
        <v>45850</v>
      </c>
      <c r="P125" s="16">
        <v>45850</v>
      </c>
      <c r="Q125" t="s">
        <v>173</v>
      </c>
      <c r="R125" t="s">
        <v>341</v>
      </c>
      <c r="S125">
        <v>10014656</v>
      </c>
      <c r="T125" t="s">
        <v>173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 t="str">
        <f>IF(A125&gt;0,_xlfn.XLOOKUP(A125,'IW38 PLAN SEMANAL'!B:B,'IW38 PLAN SEMANAL'!AE:AE),"")</f>
        <v>CERRADO</v>
      </c>
      <c r="AU125" t="str">
        <f>IF(A125&gt;0,_xlfn.XLOOKUP(A125,'IW38 PLAN SEMANAL'!B:B,'IW38 PLAN SEMANAL'!AB:AB),"")</f>
        <v>PERFORACIO</v>
      </c>
      <c r="AV125" t="str">
        <f t="shared" si="1"/>
        <v>Marcobre</v>
      </c>
    </row>
    <row r="126" spans="1:48" x14ac:dyDescent="0.35">
      <c r="A126">
        <v>6611503</v>
      </c>
      <c r="B126">
        <v>0</v>
      </c>
      <c r="C126">
        <v>220</v>
      </c>
      <c r="D126" t="s">
        <v>203</v>
      </c>
      <c r="E126" t="s">
        <v>354</v>
      </c>
      <c r="F126" t="s">
        <v>251</v>
      </c>
      <c r="G126" t="s">
        <v>8867</v>
      </c>
      <c r="H126">
        <v>30</v>
      </c>
      <c r="I126">
        <v>3</v>
      </c>
      <c r="J126">
        <v>22</v>
      </c>
      <c r="K126">
        <v>10</v>
      </c>
      <c r="L126" t="s">
        <v>355</v>
      </c>
      <c r="M126">
        <v>0</v>
      </c>
      <c r="N126" s="16">
        <v>45850</v>
      </c>
      <c r="O126" s="16">
        <v>45850</v>
      </c>
      <c r="P126" s="16">
        <v>45850</v>
      </c>
      <c r="Q126" t="s">
        <v>173</v>
      </c>
      <c r="R126" t="s">
        <v>341</v>
      </c>
      <c r="S126">
        <v>10014656</v>
      </c>
      <c r="T126" t="s">
        <v>173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 t="str">
        <f>IF(A126&gt;0,_xlfn.XLOOKUP(A126,'IW38 PLAN SEMANAL'!B:B,'IW38 PLAN SEMANAL'!AE:AE),"")</f>
        <v>CERRADO</v>
      </c>
      <c r="AU126" t="str">
        <f>IF(A126&gt;0,_xlfn.XLOOKUP(A126,'IW38 PLAN SEMANAL'!B:B,'IW38 PLAN SEMANAL'!AB:AB),"")</f>
        <v>PERFORACIO</v>
      </c>
      <c r="AV126" t="str">
        <f t="shared" si="1"/>
        <v>Marcobre</v>
      </c>
    </row>
    <row r="127" spans="1:48" x14ac:dyDescent="0.35">
      <c r="A127">
        <v>6611503</v>
      </c>
      <c r="B127">
        <v>0</v>
      </c>
      <c r="C127">
        <v>230</v>
      </c>
      <c r="D127" t="s">
        <v>370</v>
      </c>
      <c r="E127" t="s">
        <v>354</v>
      </c>
      <c r="F127" t="s">
        <v>251</v>
      </c>
      <c r="G127" t="s">
        <v>8868</v>
      </c>
      <c r="H127">
        <v>12</v>
      </c>
      <c r="I127">
        <v>2</v>
      </c>
      <c r="J127">
        <v>12</v>
      </c>
      <c r="K127">
        <v>6</v>
      </c>
      <c r="L127" t="s">
        <v>355</v>
      </c>
      <c r="M127">
        <v>0</v>
      </c>
      <c r="N127" s="16">
        <v>45850</v>
      </c>
      <c r="O127" s="16">
        <v>45850</v>
      </c>
      <c r="P127" s="16">
        <v>45850</v>
      </c>
      <c r="Q127" t="s">
        <v>173</v>
      </c>
      <c r="R127" t="s">
        <v>341</v>
      </c>
      <c r="S127">
        <v>10014656</v>
      </c>
      <c r="T127" t="s">
        <v>173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 t="str">
        <f>IF(A127&gt;0,_xlfn.XLOOKUP(A127,'IW38 PLAN SEMANAL'!B:B,'IW38 PLAN SEMANAL'!AE:AE),"")</f>
        <v>CERRADO</v>
      </c>
      <c r="AU127" t="str">
        <f>IF(A127&gt;0,_xlfn.XLOOKUP(A127,'IW38 PLAN SEMANAL'!B:B,'IW38 PLAN SEMANAL'!AB:AB),"")</f>
        <v>PERFORACIO</v>
      </c>
      <c r="AV127" t="str">
        <f t="shared" si="1"/>
        <v>Mant Eléctrico</v>
      </c>
    </row>
    <row r="128" spans="1:48" x14ac:dyDescent="0.35">
      <c r="A128">
        <v>6611503</v>
      </c>
      <c r="B128">
        <v>0</v>
      </c>
      <c r="C128">
        <v>240</v>
      </c>
      <c r="D128" t="s">
        <v>371</v>
      </c>
      <c r="E128" t="s">
        <v>354</v>
      </c>
      <c r="F128" t="s">
        <v>251</v>
      </c>
      <c r="G128" t="s">
        <v>8869</v>
      </c>
      <c r="H128">
        <v>8</v>
      </c>
      <c r="I128">
        <v>2</v>
      </c>
      <c r="J128">
        <v>8</v>
      </c>
      <c r="K128">
        <v>4</v>
      </c>
      <c r="L128" t="s">
        <v>355</v>
      </c>
      <c r="M128">
        <v>0</v>
      </c>
      <c r="N128" s="16">
        <v>45850</v>
      </c>
      <c r="O128" s="16">
        <v>45851</v>
      </c>
      <c r="P128" s="16">
        <v>45850</v>
      </c>
      <c r="Q128" t="s">
        <v>173</v>
      </c>
      <c r="R128" t="s">
        <v>341</v>
      </c>
      <c r="S128">
        <v>10014656</v>
      </c>
      <c r="T128" t="s">
        <v>173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 t="str">
        <f>IF(A128&gt;0,_xlfn.XLOOKUP(A128,'IW38 PLAN SEMANAL'!B:B,'IW38 PLAN SEMANAL'!AE:AE),"")</f>
        <v>CERRADO</v>
      </c>
      <c r="AU128" t="str">
        <f>IF(A128&gt;0,_xlfn.XLOOKUP(A128,'IW38 PLAN SEMANAL'!B:B,'IW38 PLAN SEMANAL'!AB:AB),"")</f>
        <v>PERFORACIO</v>
      </c>
      <c r="AV128" t="str">
        <f t="shared" si="1"/>
        <v>A/C</v>
      </c>
    </row>
    <row r="129" spans="1:48" x14ac:dyDescent="0.35">
      <c r="A129">
        <v>6611503</v>
      </c>
      <c r="B129">
        <v>0</v>
      </c>
      <c r="C129">
        <v>330</v>
      </c>
      <c r="D129" t="s">
        <v>373</v>
      </c>
      <c r="E129" t="s">
        <v>354</v>
      </c>
      <c r="F129" t="s">
        <v>251</v>
      </c>
      <c r="G129" t="s">
        <v>8870</v>
      </c>
      <c r="H129">
        <v>1.5</v>
      </c>
      <c r="I129">
        <v>1</v>
      </c>
      <c r="J129">
        <v>1.5</v>
      </c>
      <c r="K129">
        <v>1.5</v>
      </c>
      <c r="L129" t="s">
        <v>355</v>
      </c>
      <c r="M129">
        <v>0</v>
      </c>
      <c r="N129" s="16">
        <v>45851</v>
      </c>
      <c r="O129" s="16">
        <v>45851</v>
      </c>
      <c r="P129" s="16">
        <v>45850</v>
      </c>
      <c r="Q129" t="s">
        <v>173</v>
      </c>
      <c r="R129" t="s">
        <v>341</v>
      </c>
      <c r="S129">
        <v>10014656</v>
      </c>
      <c r="T129" t="s">
        <v>173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 t="str">
        <f>IF(A129&gt;0,_xlfn.XLOOKUP(A129,'IW38 PLAN SEMANAL'!B:B,'IW38 PLAN SEMANAL'!AE:AE),"")</f>
        <v>CERRADO</v>
      </c>
      <c r="AU129" t="str">
        <f>IF(A129&gt;0,_xlfn.XLOOKUP(A129,'IW38 PLAN SEMANAL'!B:B,'IW38 PLAN SEMANAL'!AB:AB),"")</f>
        <v>PERFORACIO</v>
      </c>
      <c r="AV129" t="str">
        <f t="shared" si="1"/>
        <v>Marcobre Eléctrico</v>
      </c>
    </row>
    <row r="130" spans="1:48" x14ac:dyDescent="0.35">
      <c r="A130">
        <v>6611503</v>
      </c>
      <c r="B130">
        <v>0</v>
      </c>
      <c r="C130">
        <v>350</v>
      </c>
      <c r="D130" t="s">
        <v>373</v>
      </c>
      <c r="E130" t="s">
        <v>354</v>
      </c>
      <c r="F130" t="s">
        <v>251</v>
      </c>
      <c r="G130" t="s">
        <v>8871</v>
      </c>
      <c r="H130">
        <v>14</v>
      </c>
      <c r="I130">
        <v>2</v>
      </c>
      <c r="J130">
        <v>14</v>
      </c>
      <c r="K130">
        <v>7</v>
      </c>
      <c r="L130" t="s">
        <v>355</v>
      </c>
      <c r="M130">
        <v>0</v>
      </c>
      <c r="N130" s="16">
        <v>45851</v>
      </c>
      <c r="O130" s="16">
        <v>45851</v>
      </c>
      <c r="P130" s="16">
        <v>45850</v>
      </c>
      <c r="Q130" t="s">
        <v>173</v>
      </c>
      <c r="R130" t="s">
        <v>341</v>
      </c>
      <c r="S130">
        <v>10014656</v>
      </c>
      <c r="T130" t="s">
        <v>173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 t="str">
        <f>IF(A130&gt;0,_xlfn.XLOOKUP(A130,'IW38 PLAN SEMANAL'!B:B,'IW38 PLAN SEMANAL'!AE:AE),"")</f>
        <v>CERRADO</v>
      </c>
      <c r="AU130" t="str">
        <f>IF(A130&gt;0,_xlfn.XLOOKUP(A130,'IW38 PLAN SEMANAL'!B:B,'IW38 PLAN SEMANAL'!AB:AB),"")</f>
        <v>PERFORACIO</v>
      </c>
      <c r="AV130" t="str">
        <f t="shared" si="1"/>
        <v>Marcobre Eléctrico</v>
      </c>
    </row>
    <row r="131" spans="1:48" x14ac:dyDescent="0.35">
      <c r="A131">
        <v>6611503</v>
      </c>
      <c r="B131">
        <v>0</v>
      </c>
      <c r="C131">
        <v>370</v>
      </c>
      <c r="D131" t="s">
        <v>203</v>
      </c>
      <c r="E131" t="s">
        <v>354</v>
      </c>
      <c r="F131" t="s">
        <v>251</v>
      </c>
      <c r="G131" t="s">
        <v>8872</v>
      </c>
      <c r="H131">
        <v>1</v>
      </c>
      <c r="I131">
        <v>1</v>
      </c>
      <c r="J131">
        <v>1</v>
      </c>
      <c r="K131">
        <v>1</v>
      </c>
      <c r="L131" t="s">
        <v>355</v>
      </c>
      <c r="M131">
        <v>0</v>
      </c>
      <c r="N131" s="16">
        <v>45851</v>
      </c>
      <c r="O131" s="16">
        <v>45851</v>
      </c>
      <c r="P131" s="16">
        <v>45850</v>
      </c>
      <c r="Q131" t="s">
        <v>173</v>
      </c>
      <c r="R131" t="s">
        <v>341</v>
      </c>
      <c r="S131">
        <v>10014656</v>
      </c>
      <c r="T131" t="s">
        <v>173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 t="str">
        <f>IF(A131&gt;0,_xlfn.XLOOKUP(A131,'IW38 PLAN SEMANAL'!B:B,'IW38 PLAN SEMANAL'!AE:AE),"")</f>
        <v>CERRADO</v>
      </c>
      <c r="AU131" t="str">
        <f>IF(A131&gt;0,_xlfn.XLOOKUP(A131,'IW38 PLAN SEMANAL'!B:B,'IW38 PLAN SEMANAL'!AB:AB),"")</f>
        <v>PERFORACIO</v>
      </c>
      <c r="AV131" t="str">
        <f t="shared" ref="AV131:AV194" si="2">IF(A131&gt;0,IFERROR(_xlfn.XLOOKUP(D131,BA:BA,BC:BC),""),"")</f>
        <v>Marcobre</v>
      </c>
    </row>
    <row r="132" spans="1:48" x14ac:dyDescent="0.35">
      <c r="A132">
        <v>6611504</v>
      </c>
      <c r="B132">
        <v>0</v>
      </c>
      <c r="C132">
        <v>10</v>
      </c>
      <c r="D132" t="s">
        <v>203</v>
      </c>
      <c r="E132" t="s">
        <v>354</v>
      </c>
      <c r="F132" t="s">
        <v>251</v>
      </c>
      <c r="G132" t="s">
        <v>8873</v>
      </c>
      <c r="H132">
        <v>2</v>
      </c>
      <c r="I132">
        <v>1</v>
      </c>
      <c r="J132">
        <v>2</v>
      </c>
      <c r="K132">
        <v>2</v>
      </c>
      <c r="L132" t="s">
        <v>355</v>
      </c>
      <c r="M132">
        <v>100</v>
      </c>
      <c r="N132" s="16">
        <v>45850</v>
      </c>
      <c r="O132" s="16">
        <v>45850</v>
      </c>
      <c r="P132" s="16">
        <v>45849</v>
      </c>
      <c r="Q132" t="s">
        <v>173</v>
      </c>
      <c r="R132" t="s">
        <v>341</v>
      </c>
      <c r="S132">
        <v>10014656</v>
      </c>
      <c r="T132" t="s">
        <v>173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 t="str">
        <f>IF(A132&gt;0,_xlfn.XLOOKUP(A132,'IW38 PLAN SEMANAL'!B:B,'IW38 PLAN SEMANAL'!AE:AE),"")</f>
        <v>CERRADO</v>
      </c>
      <c r="AU132" t="str">
        <f>IF(A132&gt;0,_xlfn.XLOOKUP(A132,'IW38 PLAN SEMANAL'!B:B,'IW38 PLAN SEMANAL'!AB:AB),"")</f>
        <v>PERFORACIO</v>
      </c>
      <c r="AV132" t="str">
        <f t="shared" si="2"/>
        <v>Marcobre</v>
      </c>
    </row>
    <row r="133" spans="1:48" x14ac:dyDescent="0.35">
      <c r="A133">
        <v>6612016</v>
      </c>
      <c r="B133">
        <v>0</v>
      </c>
      <c r="C133">
        <v>10</v>
      </c>
      <c r="D133" t="s">
        <v>203</v>
      </c>
      <c r="E133" t="s">
        <v>375</v>
      </c>
      <c r="F133" t="s">
        <v>310</v>
      </c>
      <c r="G133" t="s">
        <v>6041</v>
      </c>
      <c r="H133">
        <v>6</v>
      </c>
      <c r="I133">
        <v>2</v>
      </c>
      <c r="J133">
        <v>0</v>
      </c>
      <c r="K133">
        <v>3</v>
      </c>
      <c r="L133" t="s">
        <v>355</v>
      </c>
      <c r="M133">
        <v>0</v>
      </c>
      <c r="N133" s="16">
        <v>45850</v>
      </c>
      <c r="O133" s="16">
        <v>45850</v>
      </c>
      <c r="P133"/>
      <c r="Q133" t="s">
        <v>240</v>
      </c>
      <c r="R133" t="s">
        <v>304</v>
      </c>
      <c r="S133">
        <v>10014607</v>
      </c>
      <c r="T133" t="s">
        <v>240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 t="str">
        <f>IF(A133&gt;0,_xlfn.XLOOKUP(A133,'IW38 PLAN SEMANAL'!B:B,'IW38 PLAN SEMANAL'!AE:AE),"")</f>
        <v>CERRADO</v>
      </c>
      <c r="AU133" t="str">
        <f>IF(A133&gt;0,_xlfn.XLOOKUP(A133,'IW38 PLAN SEMANAL'!B:B,'IW38 PLAN SEMANAL'!AB:AB),"")</f>
        <v>ACARREO</v>
      </c>
      <c r="AV133" t="str">
        <f t="shared" si="2"/>
        <v>Marcobre</v>
      </c>
    </row>
    <row r="134" spans="1:48" x14ac:dyDescent="0.35">
      <c r="A134">
        <v>6612086</v>
      </c>
      <c r="B134">
        <v>0</v>
      </c>
      <c r="C134">
        <v>10</v>
      </c>
      <c r="D134" t="s">
        <v>367</v>
      </c>
      <c r="E134" t="s">
        <v>354</v>
      </c>
      <c r="F134" t="s">
        <v>310</v>
      </c>
      <c r="G134" t="s">
        <v>5986</v>
      </c>
      <c r="H134">
        <v>48</v>
      </c>
      <c r="I134">
        <v>2</v>
      </c>
      <c r="J134">
        <v>44</v>
      </c>
      <c r="K134">
        <v>24</v>
      </c>
      <c r="L134" t="s">
        <v>355</v>
      </c>
      <c r="M134">
        <v>0</v>
      </c>
      <c r="N134" s="16">
        <v>45849</v>
      </c>
      <c r="O134" s="16">
        <v>45851</v>
      </c>
      <c r="P134" s="16">
        <v>45850</v>
      </c>
      <c r="Q134" t="s">
        <v>146</v>
      </c>
      <c r="R134" t="s">
        <v>325</v>
      </c>
      <c r="S134">
        <v>10017213</v>
      </c>
      <c r="T134" t="s">
        <v>324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 t="str">
        <f>IF(A134&gt;0,_xlfn.XLOOKUP(A134,'IW38 PLAN SEMANAL'!B:B,'IW38 PLAN SEMANAL'!AE:AE),"")</f>
        <v>CERRADO</v>
      </c>
      <c r="AU134" t="str">
        <f>IF(A134&gt;0,_xlfn.XLOOKUP(A134,'IW38 PLAN SEMANAL'!B:B,'IW38 PLAN SEMANAL'!AB:AB),"")</f>
        <v>SOPORTE</v>
      </c>
      <c r="AV134" t="str">
        <f t="shared" si="2"/>
        <v>Soporte</v>
      </c>
    </row>
    <row r="135" spans="1:48" x14ac:dyDescent="0.35">
      <c r="A135">
        <v>6612614</v>
      </c>
      <c r="B135">
        <v>0</v>
      </c>
      <c r="C135">
        <v>10</v>
      </c>
      <c r="D135" t="s">
        <v>923</v>
      </c>
      <c r="E135" t="s">
        <v>359</v>
      </c>
      <c r="F135" t="s">
        <v>310</v>
      </c>
      <c r="G135" t="s">
        <v>6082</v>
      </c>
      <c r="H135">
        <v>16</v>
      </c>
      <c r="I135">
        <v>2</v>
      </c>
      <c r="J135">
        <v>0</v>
      </c>
      <c r="K135">
        <v>8</v>
      </c>
      <c r="L135" t="s">
        <v>355</v>
      </c>
      <c r="M135">
        <v>0</v>
      </c>
      <c r="N135" s="16">
        <v>45849</v>
      </c>
      <c r="O135" s="16">
        <v>45849</v>
      </c>
      <c r="P135"/>
      <c r="Q135" t="s">
        <v>236</v>
      </c>
      <c r="R135" t="s">
        <v>283</v>
      </c>
      <c r="S135">
        <v>10014629</v>
      </c>
      <c r="T135" t="s">
        <v>236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 t="str">
        <f>IF(A135&gt;0,_xlfn.XLOOKUP(A135,'IW38 PLAN SEMANAL'!B:B,'IW38 PLAN SEMANAL'!AE:AE),"")</f>
        <v>REPROGRAMADO</v>
      </c>
      <c r="AU135" t="str">
        <f>IF(A135&gt;0,_xlfn.XLOOKUP(A135,'IW38 PLAN SEMANAL'!B:B,'IW38 PLAN SEMANAL'!AB:AB),"")</f>
        <v>AUXILIAR</v>
      </c>
      <c r="AV135" t="str">
        <f t="shared" si="2"/>
        <v>Técnico de Pintado</v>
      </c>
    </row>
    <row r="136" spans="1:48" x14ac:dyDescent="0.35">
      <c r="A136">
        <v>6612656</v>
      </c>
      <c r="B136">
        <v>0</v>
      </c>
      <c r="C136">
        <v>10</v>
      </c>
      <c r="D136" t="s">
        <v>203</v>
      </c>
      <c r="E136" t="s">
        <v>354</v>
      </c>
      <c r="F136" t="s">
        <v>310</v>
      </c>
      <c r="G136" t="s">
        <v>6220</v>
      </c>
      <c r="H136">
        <v>1</v>
      </c>
      <c r="I136">
        <v>1</v>
      </c>
      <c r="J136">
        <v>1</v>
      </c>
      <c r="K136">
        <v>1</v>
      </c>
      <c r="L136" t="s">
        <v>355</v>
      </c>
      <c r="M136">
        <v>0</v>
      </c>
      <c r="N136" s="16">
        <v>45851</v>
      </c>
      <c r="O136" s="16">
        <v>45851</v>
      </c>
      <c r="P136" s="16">
        <v>45849</v>
      </c>
      <c r="Q136" t="s">
        <v>332</v>
      </c>
      <c r="R136" t="s">
        <v>333</v>
      </c>
      <c r="S136">
        <v>10014639</v>
      </c>
      <c r="T136" t="s">
        <v>332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 t="str">
        <f>IF(A136&gt;0,_xlfn.XLOOKUP(A136,'IW38 PLAN SEMANAL'!B:B,'IW38 PLAN SEMANAL'!AE:AE),"")</f>
        <v>CERRADO</v>
      </c>
      <c r="AU136" t="str">
        <f>IF(A136&gt;0,_xlfn.XLOOKUP(A136,'IW38 PLAN SEMANAL'!B:B,'IW38 PLAN SEMANAL'!AB:AB),"")</f>
        <v>AUXILIAR</v>
      </c>
      <c r="AV136" t="str">
        <f t="shared" si="2"/>
        <v>Marcobre</v>
      </c>
    </row>
    <row r="137" spans="1:48" x14ac:dyDescent="0.35">
      <c r="A137">
        <v>6612659</v>
      </c>
      <c r="B137">
        <v>0</v>
      </c>
      <c r="C137">
        <v>10</v>
      </c>
      <c r="D137" t="s">
        <v>203</v>
      </c>
      <c r="E137" t="s">
        <v>354</v>
      </c>
      <c r="F137" t="s">
        <v>310</v>
      </c>
      <c r="G137" t="s">
        <v>6218</v>
      </c>
      <c r="H137">
        <v>4</v>
      </c>
      <c r="I137">
        <v>2</v>
      </c>
      <c r="J137">
        <v>4</v>
      </c>
      <c r="K137">
        <v>2</v>
      </c>
      <c r="L137" t="s">
        <v>355</v>
      </c>
      <c r="M137">
        <v>0</v>
      </c>
      <c r="N137" s="16">
        <v>45850</v>
      </c>
      <c r="O137" s="16">
        <v>45850</v>
      </c>
      <c r="P137" s="16">
        <v>45852</v>
      </c>
      <c r="Q137" t="s">
        <v>284</v>
      </c>
      <c r="R137" t="s">
        <v>285</v>
      </c>
      <c r="S137">
        <v>10014654</v>
      </c>
      <c r="T137" t="s">
        <v>284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 t="str">
        <f>IF(A137&gt;0,_xlfn.XLOOKUP(A137,'IW38 PLAN SEMANAL'!B:B,'IW38 PLAN SEMANAL'!AE:AE),"")</f>
        <v>CERRADO</v>
      </c>
      <c r="AU137" t="str">
        <f>IF(A137&gt;0,_xlfn.XLOOKUP(A137,'IW38 PLAN SEMANAL'!B:B,'IW38 PLAN SEMANAL'!AB:AB),"")</f>
        <v>CARGUIO</v>
      </c>
      <c r="AV137" t="str">
        <f t="shared" si="2"/>
        <v>Marcobre</v>
      </c>
    </row>
    <row r="138" spans="1:48" x14ac:dyDescent="0.35">
      <c r="A138">
        <v>6612701</v>
      </c>
      <c r="B138">
        <v>0</v>
      </c>
      <c r="C138">
        <v>10</v>
      </c>
      <c r="D138" t="s">
        <v>372</v>
      </c>
      <c r="E138" t="s">
        <v>354</v>
      </c>
      <c r="F138" t="s">
        <v>310</v>
      </c>
      <c r="G138" t="s">
        <v>6106</v>
      </c>
      <c r="H138">
        <v>24</v>
      </c>
      <c r="I138">
        <v>4</v>
      </c>
      <c r="J138">
        <v>24</v>
      </c>
      <c r="K138">
        <v>6</v>
      </c>
      <c r="L138" t="s">
        <v>355</v>
      </c>
      <c r="M138">
        <v>0</v>
      </c>
      <c r="N138" s="16">
        <v>45850</v>
      </c>
      <c r="O138" s="16">
        <v>45850</v>
      </c>
      <c r="P138" s="16">
        <v>45852</v>
      </c>
      <c r="Q138" t="s">
        <v>284</v>
      </c>
      <c r="R138" t="s">
        <v>285</v>
      </c>
      <c r="S138">
        <v>10014654</v>
      </c>
      <c r="T138" t="s">
        <v>284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 t="str">
        <f>IF(A138&gt;0,_xlfn.XLOOKUP(A138,'IW38 PLAN SEMANAL'!B:B,'IW38 PLAN SEMANAL'!AE:AE),"")</f>
        <v>CERRADO</v>
      </c>
      <c r="AU138" t="str">
        <f>IF(A138&gt;0,_xlfn.XLOOKUP(A138,'IW38 PLAN SEMANAL'!B:B,'IW38 PLAN SEMANAL'!AB:AB),"")</f>
        <v>CARGUIO</v>
      </c>
      <c r="AV138" t="str">
        <f t="shared" si="2"/>
        <v>Confiabilidad</v>
      </c>
    </row>
    <row r="139" spans="1:48" x14ac:dyDescent="0.35">
      <c r="A139">
        <v>6612701</v>
      </c>
      <c r="B139">
        <v>0</v>
      </c>
      <c r="C139">
        <v>20</v>
      </c>
      <c r="D139" t="s">
        <v>203</v>
      </c>
      <c r="E139" t="s">
        <v>8874</v>
      </c>
      <c r="F139" t="s">
        <v>310</v>
      </c>
      <c r="G139" t="s">
        <v>6231</v>
      </c>
      <c r="H139">
        <v>16</v>
      </c>
      <c r="I139">
        <v>4</v>
      </c>
      <c r="J139">
        <v>0</v>
      </c>
      <c r="K139">
        <v>4</v>
      </c>
      <c r="L139" t="s">
        <v>355</v>
      </c>
      <c r="M139">
        <v>0</v>
      </c>
      <c r="N139" s="16">
        <v>45817</v>
      </c>
      <c r="O139" s="16">
        <v>45817</v>
      </c>
      <c r="P139"/>
      <c r="Q139" t="s">
        <v>284</v>
      </c>
      <c r="R139" t="s">
        <v>285</v>
      </c>
      <c r="S139">
        <v>10014654</v>
      </c>
      <c r="T139" t="s">
        <v>284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 t="str">
        <f>IF(A139&gt;0,_xlfn.XLOOKUP(A139,'IW38 PLAN SEMANAL'!B:B,'IW38 PLAN SEMANAL'!AE:AE),"")</f>
        <v>CERRADO</v>
      </c>
      <c r="AU139" t="str">
        <f>IF(A139&gt;0,_xlfn.XLOOKUP(A139,'IW38 PLAN SEMANAL'!B:B,'IW38 PLAN SEMANAL'!AB:AB),"")</f>
        <v>CARGUIO</v>
      </c>
      <c r="AV139" t="str">
        <f t="shared" si="2"/>
        <v>Marcobre</v>
      </c>
    </row>
    <row r="140" spans="1:48" x14ac:dyDescent="0.35">
      <c r="A140">
        <v>6612701</v>
      </c>
      <c r="B140">
        <v>0</v>
      </c>
      <c r="C140">
        <v>30</v>
      </c>
      <c r="D140" t="s">
        <v>362</v>
      </c>
      <c r="E140" t="s">
        <v>354</v>
      </c>
      <c r="F140" t="s">
        <v>310</v>
      </c>
      <c r="G140" t="s">
        <v>6106</v>
      </c>
      <c r="H140">
        <v>8</v>
      </c>
      <c r="I140">
        <v>2</v>
      </c>
      <c r="J140">
        <v>8</v>
      </c>
      <c r="K140">
        <v>4</v>
      </c>
      <c r="L140" t="s">
        <v>355</v>
      </c>
      <c r="M140">
        <v>0</v>
      </c>
      <c r="N140" s="16">
        <v>45850</v>
      </c>
      <c r="O140" s="16">
        <v>45850</v>
      </c>
      <c r="P140" s="16">
        <v>45852</v>
      </c>
      <c r="Q140" t="s">
        <v>284</v>
      </c>
      <c r="R140" t="s">
        <v>285</v>
      </c>
      <c r="S140">
        <v>10014654</v>
      </c>
      <c r="T140" t="s">
        <v>284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 t="str">
        <f>IF(A140&gt;0,_xlfn.XLOOKUP(A140,'IW38 PLAN SEMANAL'!B:B,'IW38 PLAN SEMANAL'!AE:AE),"")</f>
        <v>CERRADO</v>
      </c>
      <c r="AU140" t="str">
        <f>IF(A140&gt;0,_xlfn.XLOOKUP(A140,'IW38 PLAN SEMANAL'!B:B,'IW38 PLAN SEMANAL'!AB:AB),"")</f>
        <v>CARGUIO</v>
      </c>
      <c r="AV140" t="str">
        <f t="shared" si="2"/>
        <v>Op Grúa</v>
      </c>
    </row>
    <row r="141" spans="1:48" x14ac:dyDescent="0.35">
      <c r="A141">
        <v>6612765</v>
      </c>
      <c r="B141">
        <v>0</v>
      </c>
      <c r="C141">
        <v>10</v>
      </c>
      <c r="D141" t="s">
        <v>357</v>
      </c>
      <c r="E141" t="s">
        <v>375</v>
      </c>
      <c r="F141" t="s">
        <v>310</v>
      </c>
      <c r="G141" t="s">
        <v>6206</v>
      </c>
      <c r="H141">
        <v>24</v>
      </c>
      <c r="I141">
        <v>3</v>
      </c>
      <c r="J141">
        <v>0</v>
      </c>
      <c r="K141">
        <v>8</v>
      </c>
      <c r="L141" t="s">
        <v>355</v>
      </c>
      <c r="M141">
        <v>0</v>
      </c>
      <c r="N141" s="16">
        <v>45850</v>
      </c>
      <c r="O141" s="16">
        <v>45850</v>
      </c>
      <c r="P141"/>
      <c r="Q141" t="s">
        <v>240</v>
      </c>
      <c r="R141" t="s">
        <v>304</v>
      </c>
      <c r="S141">
        <v>10014607</v>
      </c>
      <c r="T141" t="s">
        <v>240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 t="str">
        <f>IF(A141&gt;0,_xlfn.XLOOKUP(A141,'IW38 PLAN SEMANAL'!B:B,'IW38 PLAN SEMANAL'!AE:AE),"")</f>
        <v>CERRADO</v>
      </c>
      <c r="AU141" t="str">
        <f>IF(A141&gt;0,_xlfn.XLOOKUP(A141,'IW38 PLAN SEMANAL'!B:B,'IW38 PLAN SEMANAL'!AB:AB),"")</f>
        <v>ACARREO</v>
      </c>
      <c r="AV141" t="str">
        <f t="shared" si="2"/>
        <v xml:space="preserve">Komatsu </v>
      </c>
    </row>
    <row r="142" spans="1:48" x14ac:dyDescent="0.35">
      <c r="A142">
        <v>6613297</v>
      </c>
      <c r="B142">
        <v>0</v>
      </c>
      <c r="C142">
        <v>10</v>
      </c>
      <c r="D142" t="s">
        <v>369</v>
      </c>
      <c r="E142" t="s">
        <v>359</v>
      </c>
      <c r="F142" t="s">
        <v>310</v>
      </c>
      <c r="G142" t="s">
        <v>6368</v>
      </c>
      <c r="H142">
        <v>2</v>
      </c>
      <c r="I142">
        <v>2</v>
      </c>
      <c r="J142">
        <v>0</v>
      </c>
      <c r="K142">
        <v>1</v>
      </c>
      <c r="L142" t="s">
        <v>355</v>
      </c>
      <c r="M142">
        <v>0</v>
      </c>
      <c r="N142" s="16">
        <v>45850</v>
      </c>
      <c r="O142" s="16">
        <v>45850</v>
      </c>
      <c r="P142"/>
      <c r="Q142" t="s">
        <v>227</v>
      </c>
      <c r="R142" t="s">
        <v>305</v>
      </c>
      <c r="S142">
        <v>10014606</v>
      </c>
      <c r="T142" t="s">
        <v>227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 t="str">
        <f>IF(A142&gt;0,_xlfn.XLOOKUP(A142,'IW38 PLAN SEMANAL'!B:B,'IW38 PLAN SEMANAL'!AE:AE),"")</f>
        <v>ABIERTO</v>
      </c>
      <c r="AU142" t="str">
        <f>IF(A142&gt;0,_xlfn.XLOOKUP(A142,'IW38 PLAN SEMANAL'!B:B,'IW38 PLAN SEMANAL'!AB:AB),"")</f>
        <v>ACARREO</v>
      </c>
      <c r="AV142" t="str">
        <f t="shared" si="2"/>
        <v>Ferreyros</v>
      </c>
    </row>
    <row r="143" spans="1:48" x14ac:dyDescent="0.35">
      <c r="A143">
        <v>6613473</v>
      </c>
      <c r="B143">
        <v>0</v>
      </c>
      <c r="C143">
        <v>10</v>
      </c>
      <c r="D143" t="s">
        <v>374</v>
      </c>
      <c r="E143" t="s">
        <v>359</v>
      </c>
      <c r="F143" t="s">
        <v>310</v>
      </c>
      <c r="G143" t="s">
        <v>6189</v>
      </c>
      <c r="H143">
        <v>4</v>
      </c>
      <c r="I143">
        <v>2</v>
      </c>
      <c r="J143">
        <v>0</v>
      </c>
      <c r="K143">
        <v>2</v>
      </c>
      <c r="L143" t="s">
        <v>355</v>
      </c>
      <c r="M143">
        <v>0</v>
      </c>
      <c r="N143" s="16">
        <v>45849</v>
      </c>
      <c r="O143" s="16">
        <v>45849</v>
      </c>
      <c r="P143"/>
      <c r="Q143" t="s">
        <v>899</v>
      </c>
      <c r="R143" t="s">
        <v>902</v>
      </c>
      <c r="S143">
        <v>10018449</v>
      </c>
      <c r="T143" t="s">
        <v>901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 t="str">
        <f>IF(A143&gt;0,_xlfn.XLOOKUP(A143,'IW38 PLAN SEMANAL'!B:B,'IW38 PLAN SEMANAL'!AE:AE),"")</f>
        <v>REPROGRAMADO</v>
      </c>
      <c r="AU143" t="str">
        <f>IF(A143&gt;0,_xlfn.XLOOKUP(A143,'IW38 PLAN SEMANAL'!B:B,'IW38 PLAN SEMANAL'!AB:AB),"")</f>
        <v>CARGUIO</v>
      </c>
      <c r="AV143" t="str">
        <f t="shared" si="2"/>
        <v>Zam Palas</v>
      </c>
    </row>
    <row r="144" spans="1:48" x14ac:dyDescent="0.35">
      <c r="A144">
        <v>6613822</v>
      </c>
      <c r="B144">
        <v>0</v>
      </c>
      <c r="C144">
        <v>20</v>
      </c>
      <c r="D144" t="s">
        <v>376</v>
      </c>
      <c r="E144" t="s">
        <v>354</v>
      </c>
      <c r="F144" t="s">
        <v>251</v>
      </c>
      <c r="G144" t="s">
        <v>6229</v>
      </c>
      <c r="H144">
        <v>8</v>
      </c>
      <c r="I144">
        <v>2</v>
      </c>
      <c r="J144">
        <v>8</v>
      </c>
      <c r="K144">
        <v>4</v>
      </c>
      <c r="L144" t="s">
        <v>355</v>
      </c>
      <c r="M144">
        <v>100</v>
      </c>
      <c r="N144" s="16">
        <v>45846</v>
      </c>
      <c r="O144" s="16">
        <v>45846</v>
      </c>
      <c r="P144" s="16">
        <v>45846</v>
      </c>
      <c r="Q144" t="s">
        <v>419</v>
      </c>
      <c r="R144" t="s">
        <v>420</v>
      </c>
      <c r="S144">
        <v>10014605</v>
      </c>
      <c r="T144" t="s">
        <v>419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t="str">
        <f>IF(A144&gt;0,_xlfn.XLOOKUP(A144,'IW38 PLAN SEMANAL'!B:B,'IW38 PLAN SEMANAL'!AE:AE),"")</f>
        <v>CERRADO</v>
      </c>
      <c r="AU144" t="str">
        <f>IF(A144&gt;0,_xlfn.XLOOKUP(A144,'IW38 PLAN SEMANAL'!B:B,'IW38 PLAN SEMANAL'!AB:AB),"")</f>
        <v>ACARREO</v>
      </c>
      <c r="AV144" t="str">
        <f t="shared" si="2"/>
        <v>FSS</v>
      </c>
    </row>
    <row r="145" spans="1:48" x14ac:dyDescent="0.35">
      <c r="A145">
        <v>6614051</v>
      </c>
      <c r="B145">
        <v>0</v>
      </c>
      <c r="C145">
        <v>10</v>
      </c>
      <c r="D145" t="s">
        <v>365</v>
      </c>
      <c r="E145" t="s">
        <v>354</v>
      </c>
      <c r="F145" t="s">
        <v>251</v>
      </c>
      <c r="G145" t="s">
        <v>7584</v>
      </c>
      <c r="H145">
        <v>2</v>
      </c>
      <c r="I145">
        <v>2</v>
      </c>
      <c r="J145">
        <v>2</v>
      </c>
      <c r="K145">
        <v>1</v>
      </c>
      <c r="L145" t="s">
        <v>355</v>
      </c>
      <c r="M145">
        <v>100</v>
      </c>
      <c r="N145" s="16">
        <v>45847</v>
      </c>
      <c r="O145" s="16">
        <v>45847</v>
      </c>
      <c r="P145" s="16">
        <v>45845</v>
      </c>
      <c r="Q145" t="s">
        <v>155</v>
      </c>
      <c r="R145" t="s">
        <v>276</v>
      </c>
      <c r="S145">
        <v>10014647</v>
      </c>
      <c r="T145" t="s">
        <v>155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 t="str">
        <f>IF(A145&gt;0,_xlfn.XLOOKUP(A145,'IW38 PLAN SEMANAL'!B:B,'IW38 PLAN SEMANAL'!AE:AE),"")</f>
        <v>CERRADO</v>
      </c>
      <c r="AU145" t="str">
        <f>IF(A145&gt;0,_xlfn.XLOOKUP(A145,'IW38 PLAN SEMANAL'!B:B,'IW38 PLAN SEMANAL'!AB:AB),"")</f>
        <v>AUXILIAR</v>
      </c>
      <c r="AV145" t="str">
        <f t="shared" si="2"/>
        <v>INSPECTOR</v>
      </c>
    </row>
    <row r="146" spans="1:48" x14ac:dyDescent="0.35">
      <c r="A146">
        <v>6614072</v>
      </c>
      <c r="B146">
        <v>0</v>
      </c>
      <c r="C146">
        <v>30</v>
      </c>
      <c r="D146" t="s">
        <v>367</v>
      </c>
      <c r="E146" t="s">
        <v>354</v>
      </c>
      <c r="F146" t="s">
        <v>251</v>
      </c>
      <c r="G146" t="s">
        <v>7587</v>
      </c>
      <c r="H146">
        <v>2</v>
      </c>
      <c r="I146">
        <v>1</v>
      </c>
      <c r="J146">
        <v>1</v>
      </c>
      <c r="K146">
        <v>2</v>
      </c>
      <c r="L146" t="s">
        <v>355</v>
      </c>
      <c r="M146">
        <v>0</v>
      </c>
      <c r="N146" s="16">
        <v>45845</v>
      </c>
      <c r="O146" s="16">
        <v>45845</v>
      </c>
      <c r="P146" s="16">
        <v>45845</v>
      </c>
      <c r="Q146" t="s">
        <v>5376</v>
      </c>
      <c r="R146" t="s">
        <v>325</v>
      </c>
      <c r="S146">
        <v>10018622</v>
      </c>
      <c r="T146" t="s">
        <v>324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 t="str">
        <f>IF(A146&gt;0,_xlfn.XLOOKUP(A146,'IW38 PLAN SEMANAL'!B:B,'IW38 PLAN SEMANAL'!AE:AE),"")</f>
        <v>CERRADO</v>
      </c>
      <c r="AU146" t="str">
        <f>IF(A146&gt;0,_xlfn.XLOOKUP(A146,'IW38 PLAN SEMANAL'!B:B,'IW38 PLAN SEMANAL'!AB:AB),"")</f>
        <v>SOPORTE</v>
      </c>
      <c r="AV146" t="str">
        <f t="shared" si="2"/>
        <v>Soporte</v>
      </c>
    </row>
    <row r="147" spans="1:48" x14ac:dyDescent="0.35">
      <c r="A147">
        <v>6614072</v>
      </c>
      <c r="B147">
        <v>0</v>
      </c>
      <c r="C147">
        <v>40</v>
      </c>
      <c r="D147" t="s">
        <v>367</v>
      </c>
      <c r="E147" t="s">
        <v>354</v>
      </c>
      <c r="F147" t="s">
        <v>251</v>
      </c>
      <c r="G147" t="s">
        <v>7588</v>
      </c>
      <c r="H147">
        <v>8</v>
      </c>
      <c r="I147">
        <v>2</v>
      </c>
      <c r="J147">
        <v>8</v>
      </c>
      <c r="K147">
        <v>4</v>
      </c>
      <c r="L147" t="s">
        <v>355</v>
      </c>
      <c r="M147">
        <v>0</v>
      </c>
      <c r="N147" s="16">
        <v>45845</v>
      </c>
      <c r="O147" s="16">
        <v>45845</v>
      </c>
      <c r="P147" s="16">
        <v>45845</v>
      </c>
      <c r="Q147" t="s">
        <v>5376</v>
      </c>
      <c r="R147" t="s">
        <v>325</v>
      </c>
      <c r="S147">
        <v>10018622</v>
      </c>
      <c r="T147" t="s">
        <v>324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 t="str">
        <f>IF(A147&gt;0,_xlfn.XLOOKUP(A147,'IW38 PLAN SEMANAL'!B:B,'IW38 PLAN SEMANAL'!AE:AE),"")</f>
        <v>CERRADO</v>
      </c>
      <c r="AU147" t="str">
        <f>IF(A147&gt;0,_xlfn.XLOOKUP(A147,'IW38 PLAN SEMANAL'!B:B,'IW38 PLAN SEMANAL'!AB:AB),"")</f>
        <v>SOPORTE</v>
      </c>
      <c r="AV147" t="str">
        <f t="shared" si="2"/>
        <v>Soporte</v>
      </c>
    </row>
    <row r="148" spans="1:48" x14ac:dyDescent="0.35">
      <c r="A148">
        <v>6614072</v>
      </c>
      <c r="B148">
        <v>0</v>
      </c>
      <c r="C148">
        <v>50</v>
      </c>
      <c r="D148" t="s">
        <v>367</v>
      </c>
      <c r="E148" t="s">
        <v>354</v>
      </c>
      <c r="F148" t="s">
        <v>251</v>
      </c>
      <c r="G148" t="s">
        <v>7589</v>
      </c>
      <c r="H148">
        <v>2</v>
      </c>
      <c r="I148">
        <v>1</v>
      </c>
      <c r="J148">
        <v>2</v>
      </c>
      <c r="K148">
        <v>2</v>
      </c>
      <c r="L148" t="s">
        <v>355</v>
      </c>
      <c r="M148">
        <v>0</v>
      </c>
      <c r="N148" s="16">
        <v>45845</v>
      </c>
      <c r="O148" s="16">
        <v>45845</v>
      </c>
      <c r="P148" s="16">
        <v>45845</v>
      </c>
      <c r="Q148" t="s">
        <v>5376</v>
      </c>
      <c r="R148" t="s">
        <v>325</v>
      </c>
      <c r="S148">
        <v>10018622</v>
      </c>
      <c r="T148" t="s">
        <v>324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 t="str">
        <f>IF(A148&gt;0,_xlfn.XLOOKUP(A148,'IW38 PLAN SEMANAL'!B:B,'IW38 PLAN SEMANAL'!AE:AE),"")</f>
        <v>CERRADO</v>
      </c>
      <c r="AU148" t="str">
        <f>IF(A148&gt;0,_xlfn.XLOOKUP(A148,'IW38 PLAN SEMANAL'!B:B,'IW38 PLAN SEMANAL'!AB:AB),"")</f>
        <v>SOPORTE</v>
      </c>
      <c r="AV148" t="str">
        <f t="shared" si="2"/>
        <v>Soporte</v>
      </c>
    </row>
    <row r="149" spans="1:48" x14ac:dyDescent="0.35">
      <c r="A149">
        <v>6614072</v>
      </c>
      <c r="B149">
        <v>0</v>
      </c>
      <c r="C149">
        <v>60</v>
      </c>
      <c r="D149" t="s">
        <v>371</v>
      </c>
      <c r="E149" t="s">
        <v>354</v>
      </c>
      <c r="F149" t="s">
        <v>251</v>
      </c>
      <c r="G149" t="s">
        <v>7590</v>
      </c>
      <c r="H149">
        <v>1</v>
      </c>
      <c r="I149">
        <v>1</v>
      </c>
      <c r="J149">
        <v>1</v>
      </c>
      <c r="K149">
        <v>1</v>
      </c>
      <c r="L149" t="s">
        <v>355</v>
      </c>
      <c r="M149">
        <v>0</v>
      </c>
      <c r="N149" s="16">
        <v>45845</v>
      </c>
      <c r="O149" s="16">
        <v>45845</v>
      </c>
      <c r="P149" s="16">
        <v>45845</v>
      </c>
      <c r="Q149" t="s">
        <v>5376</v>
      </c>
      <c r="R149" t="s">
        <v>325</v>
      </c>
      <c r="S149">
        <v>10018622</v>
      </c>
      <c r="T149" t="s">
        <v>324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 t="str">
        <f>IF(A149&gt;0,_xlfn.XLOOKUP(A149,'IW38 PLAN SEMANAL'!B:B,'IW38 PLAN SEMANAL'!AE:AE),"")</f>
        <v>CERRADO</v>
      </c>
      <c r="AU149" t="str">
        <f>IF(A149&gt;0,_xlfn.XLOOKUP(A149,'IW38 PLAN SEMANAL'!B:B,'IW38 PLAN SEMANAL'!AB:AB),"")</f>
        <v>SOPORTE</v>
      </c>
      <c r="AV149" t="str">
        <f t="shared" si="2"/>
        <v>A/C</v>
      </c>
    </row>
    <row r="150" spans="1:48" x14ac:dyDescent="0.35">
      <c r="A150">
        <v>6614083</v>
      </c>
      <c r="B150">
        <v>0</v>
      </c>
      <c r="C150">
        <v>20</v>
      </c>
      <c r="D150" t="s">
        <v>365</v>
      </c>
      <c r="E150" t="s">
        <v>354</v>
      </c>
      <c r="F150" t="s">
        <v>251</v>
      </c>
      <c r="G150" t="s">
        <v>8875</v>
      </c>
      <c r="H150">
        <v>2.6</v>
      </c>
      <c r="I150">
        <v>2</v>
      </c>
      <c r="J150">
        <v>2.6</v>
      </c>
      <c r="K150">
        <v>1.3</v>
      </c>
      <c r="L150" t="s">
        <v>355</v>
      </c>
      <c r="M150">
        <v>100</v>
      </c>
      <c r="N150" s="16">
        <v>45847</v>
      </c>
      <c r="O150" s="16">
        <v>45847</v>
      </c>
      <c r="P150" s="16">
        <v>45848</v>
      </c>
      <c r="Q150" t="s">
        <v>187</v>
      </c>
      <c r="R150" t="s">
        <v>328</v>
      </c>
      <c r="S150">
        <v>10014643</v>
      </c>
      <c r="T150" t="s">
        <v>187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 t="str">
        <f>IF(A150&gt;0,_xlfn.XLOOKUP(A150,'IW38 PLAN SEMANAL'!B:B,'IW38 PLAN SEMANAL'!AE:AE),"")</f>
        <v>CERRADO</v>
      </c>
      <c r="AU150" t="str">
        <f>IF(A150&gt;0,_xlfn.XLOOKUP(A150,'IW38 PLAN SEMANAL'!B:B,'IW38 PLAN SEMANAL'!AB:AB),"")</f>
        <v>AUXILIAR</v>
      </c>
      <c r="AV150" t="str">
        <f t="shared" si="2"/>
        <v>INSPECTOR</v>
      </c>
    </row>
    <row r="151" spans="1:48" x14ac:dyDescent="0.35">
      <c r="A151">
        <v>6614596</v>
      </c>
      <c r="B151">
        <v>0</v>
      </c>
      <c r="C151">
        <v>310</v>
      </c>
      <c r="D151" t="s">
        <v>203</v>
      </c>
      <c r="E151" t="s">
        <v>359</v>
      </c>
      <c r="F151" t="s">
        <v>251</v>
      </c>
      <c r="G151" t="s">
        <v>4042</v>
      </c>
      <c r="H151">
        <v>4</v>
      </c>
      <c r="I151">
        <v>2</v>
      </c>
      <c r="J151">
        <v>0</v>
      </c>
      <c r="K151">
        <v>2</v>
      </c>
      <c r="L151" t="s">
        <v>355</v>
      </c>
      <c r="M151">
        <v>100</v>
      </c>
      <c r="N151" s="16">
        <v>45850</v>
      </c>
      <c r="O151" s="16">
        <v>45850</v>
      </c>
      <c r="P151"/>
      <c r="Q151" t="s">
        <v>227</v>
      </c>
      <c r="R151" t="s">
        <v>305</v>
      </c>
      <c r="S151">
        <v>10014606</v>
      </c>
      <c r="T151" t="s">
        <v>227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 t="str">
        <f>IF(A151&gt;0,_xlfn.XLOOKUP(A151,'IW38 PLAN SEMANAL'!B:B,'IW38 PLAN SEMANAL'!AE:AE),"")</f>
        <v>ABIERTO</v>
      </c>
      <c r="AU151" t="str">
        <f>IF(A151&gt;0,_xlfn.XLOOKUP(A151,'IW38 PLAN SEMANAL'!B:B,'IW38 PLAN SEMANAL'!AB:AB),"")</f>
        <v>ACARREO</v>
      </c>
      <c r="AV151" t="str">
        <f t="shared" si="2"/>
        <v>Marcobre</v>
      </c>
    </row>
    <row r="152" spans="1:48" x14ac:dyDescent="0.35">
      <c r="A152">
        <v>6614596</v>
      </c>
      <c r="B152">
        <v>0</v>
      </c>
      <c r="C152">
        <v>320</v>
      </c>
      <c r="D152" t="s">
        <v>203</v>
      </c>
      <c r="E152" t="s">
        <v>359</v>
      </c>
      <c r="F152" t="s">
        <v>251</v>
      </c>
      <c r="G152" t="s">
        <v>4043</v>
      </c>
      <c r="H152">
        <v>12</v>
      </c>
      <c r="I152">
        <v>2</v>
      </c>
      <c r="J152">
        <v>0</v>
      </c>
      <c r="K152">
        <v>6</v>
      </c>
      <c r="L152" t="s">
        <v>355</v>
      </c>
      <c r="M152">
        <v>100</v>
      </c>
      <c r="N152" s="16">
        <v>45850</v>
      </c>
      <c r="O152" s="16">
        <v>45850</v>
      </c>
      <c r="P152"/>
      <c r="Q152" t="s">
        <v>227</v>
      </c>
      <c r="R152" t="s">
        <v>305</v>
      </c>
      <c r="S152">
        <v>10014606</v>
      </c>
      <c r="T152" t="s">
        <v>227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 t="str">
        <f>IF(A152&gt;0,_xlfn.XLOOKUP(A152,'IW38 PLAN SEMANAL'!B:B,'IW38 PLAN SEMANAL'!AE:AE),"")</f>
        <v>ABIERTO</v>
      </c>
      <c r="AU152" t="str">
        <f>IF(A152&gt;0,_xlfn.XLOOKUP(A152,'IW38 PLAN SEMANAL'!B:B,'IW38 PLAN SEMANAL'!AB:AB),"")</f>
        <v>ACARREO</v>
      </c>
      <c r="AV152" t="str">
        <f t="shared" si="2"/>
        <v>Marcobre</v>
      </c>
    </row>
    <row r="153" spans="1:48" x14ac:dyDescent="0.35">
      <c r="A153">
        <v>6614596</v>
      </c>
      <c r="B153">
        <v>0</v>
      </c>
      <c r="C153">
        <v>330</v>
      </c>
      <c r="D153" t="s">
        <v>370</v>
      </c>
      <c r="E153" t="s">
        <v>359</v>
      </c>
      <c r="F153" t="s">
        <v>251</v>
      </c>
      <c r="G153" t="s">
        <v>4044</v>
      </c>
      <c r="H153">
        <v>6</v>
      </c>
      <c r="I153">
        <v>2</v>
      </c>
      <c r="J153">
        <v>0</v>
      </c>
      <c r="K153">
        <v>3</v>
      </c>
      <c r="L153" t="s">
        <v>355</v>
      </c>
      <c r="M153">
        <v>100</v>
      </c>
      <c r="N153" s="16">
        <v>45850</v>
      </c>
      <c r="O153" s="16">
        <v>45850</v>
      </c>
      <c r="P153"/>
      <c r="Q153" t="s">
        <v>227</v>
      </c>
      <c r="R153" t="s">
        <v>305</v>
      </c>
      <c r="S153">
        <v>10014606</v>
      </c>
      <c r="T153" t="s">
        <v>227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 t="str">
        <f>IF(A153&gt;0,_xlfn.XLOOKUP(A153,'IW38 PLAN SEMANAL'!B:B,'IW38 PLAN SEMANAL'!AE:AE),"")</f>
        <v>ABIERTO</v>
      </c>
      <c r="AU153" t="str">
        <f>IF(A153&gt;0,_xlfn.XLOOKUP(A153,'IW38 PLAN SEMANAL'!B:B,'IW38 PLAN SEMANAL'!AB:AB),"")</f>
        <v>ACARREO</v>
      </c>
      <c r="AV153" t="str">
        <f t="shared" si="2"/>
        <v>Mant Eléctrico</v>
      </c>
    </row>
    <row r="154" spans="1:48" x14ac:dyDescent="0.35">
      <c r="A154">
        <v>6614596</v>
      </c>
      <c r="B154">
        <v>0</v>
      </c>
      <c r="C154">
        <v>340</v>
      </c>
      <c r="D154" t="s">
        <v>371</v>
      </c>
      <c r="E154" t="s">
        <v>359</v>
      </c>
      <c r="F154" t="s">
        <v>251</v>
      </c>
      <c r="G154" t="s">
        <v>4045</v>
      </c>
      <c r="H154">
        <v>4</v>
      </c>
      <c r="I154">
        <v>2</v>
      </c>
      <c r="J154">
        <v>0</v>
      </c>
      <c r="K154">
        <v>2</v>
      </c>
      <c r="L154" t="s">
        <v>355</v>
      </c>
      <c r="M154">
        <v>100</v>
      </c>
      <c r="N154" s="16">
        <v>45850</v>
      </c>
      <c r="O154" s="16">
        <v>45850</v>
      </c>
      <c r="P154"/>
      <c r="Q154" t="s">
        <v>227</v>
      </c>
      <c r="R154" t="s">
        <v>305</v>
      </c>
      <c r="S154">
        <v>10014606</v>
      </c>
      <c r="T154" t="s">
        <v>227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 t="str">
        <f>IF(A154&gt;0,_xlfn.XLOOKUP(A154,'IW38 PLAN SEMANAL'!B:B,'IW38 PLAN SEMANAL'!AE:AE),"")</f>
        <v>ABIERTO</v>
      </c>
      <c r="AU154" t="str">
        <f>IF(A154&gt;0,_xlfn.XLOOKUP(A154,'IW38 PLAN SEMANAL'!B:B,'IW38 PLAN SEMANAL'!AB:AB),"")</f>
        <v>ACARREO</v>
      </c>
      <c r="AV154" t="str">
        <f t="shared" si="2"/>
        <v>A/C</v>
      </c>
    </row>
    <row r="155" spans="1:48" x14ac:dyDescent="0.35">
      <c r="A155">
        <v>6614596</v>
      </c>
      <c r="B155">
        <v>0</v>
      </c>
      <c r="C155">
        <v>350</v>
      </c>
      <c r="D155" t="s">
        <v>372</v>
      </c>
      <c r="E155" t="s">
        <v>359</v>
      </c>
      <c r="F155" t="s">
        <v>251</v>
      </c>
      <c r="G155" t="s">
        <v>4046</v>
      </c>
      <c r="H155">
        <v>32</v>
      </c>
      <c r="I155">
        <v>2</v>
      </c>
      <c r="J155">
        <v>0</v>
      </c>
      <c r="K155">
        <v>16</v>
      </c>
      <c r="L155" t="s">
        <v>355</v>
      </c>
      <c r="M155">
        <v>100</v>
      </c>
      <c r="N155" s="16">
        <v>45850</v>
      </c>
      <c r="O155" s="16">
        <v>45851</v>
      </c>
      <c r="P155"/>
      <c r="Q155" t="s">
        <v>227</v>
      </c>
      <c r="R155" t="s">
        <v>305</v>
      </c>
      <c r="S155">
        <v>10014606</v>
      </c>
      <c r="T155" t="s">
        <v>227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 t="str">
        <f>IF(A155&gt;0,_xlfn.XLOOKUP(A155,'IW38 PLAN SEMANAL'!B:B,'IW38 PLAN SEMANAL'!AE:AE),"")</f>
        <v>ABIERTO</v>
      </c>
      <c r="AU155" t="str">
        <f>IF(A155&gt;0,_xlfn.XLOOKUP(A155,'IW38 PLAN SEMANAL'!B:B,'IW38 PLAN SEMANAL'!AB:AB),"")</f>
        <v>ACARREO</v>
      </c>
      <c r="AV155" t="str">
        <f t="shared" si="2"/>
        <v>Confiabilidad</v>
      </c>
    </row>
    <row r="156" spans="1:48" x14ac:dyDescent="0.35">
      <c r="A156">
        <v>6615185</v>
      </c>
      <c r="B156">
        <v>0</v>
      </c>
      <c r="C156">
        <v>10</v>
      </c>
      <c r="D156" t="s">
        <v>361</v>
      </c>
      <c r="E156" t="s">
        <v>354</v>
      </c>
      <c r="F156" t="s">
        <v>310</v>
      </c>
      <c r="G156" t="s">
        <v>6122</v>
      </c>
      <c r="H156">
        <v>12</v>
      </c>
      <c r="I156">
        <v>2</v>
      </c>
      <c r="J156">
        <v>12</v>
      </c>
      <c r="K156">
        <v>6</v>
      </c>
      <c r="L156" t="s">
        <v>355</v>
      </c>
      <c r="M156">
        <v>0</v>
      </c>
      <c r="N156" s="16">
        <v>45850</v>
      </c>
      <c r="O156" s="16">
        <v>45850</v>
      </c>
      <c r="P156" s="16">
        <v>45852</v>
      </c>
      <c r="Q156" t="s">
        <v>284</v>
      </c>
      <c r="R156" t="s">
        <v>285</v>
      </c>
      <c r="S156">
        <v>10014654</v>
      </c>
      <c r="T156" t="s">
        <v>284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 t="str">
        <f>IF(A156&gt;0,_xlfn.XLOOKUP(A156,'IW38 PLAN SEMANAL'!B:B,'IW38 PLAN SEMANAL'!AE:AE),"")</f>
        <v>CERRADO</v>
      </c>
      <c r="AU156" t="str">
        <f>IF(A156&gt;0,_xlfn.XLOOKUP(A156,'IW38 PLAN SEMANAL'!B:B,'IW38 PLAN SEMANAL'!AB:AB),"")</f>
        <v>CARGUIO</v>
      </c>
      <c r="AV156" t="str">
        <f t="shared" si="2"/>
        <v>Zam Sold</v>
      </c>
    </row>
    <row r="157" spans="1:48" x14ac:dyDescent="0.35">
      <c r="A157">
        <v>6615218</v>
      </c>
      <c r="B157">
        <v>0</v>
      </c>
      <c r="C157">
        <v>210</v>
      </c>
      <c r="D157" t="s">
        <v>203</v>
      </c>
      <c r="E157" t="s">
        <v>354</v>
      </c>
      <c r="F157" t="s">
        <v>251</v>
      </c>
      <c r="G157" t="s">
        <v>7596</v>
      </c>
      <c r="H157">
        <v>4</v>
      </c>
      <c r="I157">
        <v>2</v>
      </c>
      <c r="J157">
        <v>6</v>
      </c>
      <c r="K157">
        <v>2</v>
      </c>
      <c r="L157" t="s">
        <v>355</v>
      </c>
      <c r="M157">
        <v>100</v>
      </c>
      <c r="N157" s="16">
        <v>45848</v>
      </c>
      <c r="O157" s="16">
        <v>45848</v>
      </c>
      <c r="P157" s="16">
        <v>45847</v>
      </c>
      <c r="Q157" t="s">
        <v>159</v>
      </c>
      <c r="R157" t="s">
        <v>398</v>
      </c>
      <c r="S157">
        <v>10014599</v>
      </c>
      <c r="T157" t="s">
        <v>159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 t="str">
        <f>IF(A157&gt;0,_xlfn.XLOOKUP(A157,'IW38 PLAN SEMANAL'!B:B,'IW38 PLAN SEMANAL'!AE:AE),"")</f>
        <v>CERRADO</v>
      </c>
      <c r="AU157" t="str">
        <f>IF(A157&gt;0,_xlfn.XLOOKUP(A157,'IW38 PLAN SEMANAL'!B:B,'IW38 PLAN SEMANAL'!AB:AB),"")</f>
        <v>CARGUIO</v>
      </c>
      <c r="AV157" t="str">
        <f t="shared" si="2"/>
        <v>Marcobre</v>
      </c>
    </row>
    <row r="158" spans="1:48" x14ac:dyDescent="0.35">
      <c r="A158">
        <v>6615218</v>
      </c>
      <c r="B158">
        <v>0</v>
      </c>
      <c r="C158">
        <v>220</v>
      </c>
      <c r="D158" t="s">
        <v>203</v>
      </c>
      <c r="E158" t="s">
        <v>354</v>
      </c>
      <c r="F158" t="s">
        <v>251</v>
      </c>
      <c r="G158" t="s">
        <v>7597</v>
      </c>
      <c r="H158">
        <v>15.6</v>
      </c>
      <c r="I158">
        <v>2</v>
      </c>
      <c r="J158">
        <v>16</v>
      </c>
      <c r="K158">
        <v>7.8</v>
      </c>
      <c r="L158" t="s">
        <v>355</v>
      </c>
      <c r="M158">
        <v>100</v>
      </c>
      <c r="N158" s="16">
        <v>45848</v>
      </c>
      <c r="O158" s="16">
        <v>45848</v>
      </c>
      <c r="P158" s="16">
        <v>45848</v>
      </c>
      <c r="Q158" t="s">
        <v>159</v>
      </c>
      <c r="R158" t="s">
        <v>398</v>
      </c>
      <c r="S158">
        <v>10014599</v>
      </c>
      <c r="T158" t="s">
        <v>159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 t="str">
        <f>IF(A158&gt;0,_xlfn.XLOOKUP(A158,'IW38 PLAN SEMANAL'!B:B,'IW38 PLAN SEMANAL'!AE:AE),"")</f>
        <v>CERRADO</v>
      </c>
      <c r="AU158" t="str">
        <f>IF(A158&gt;0,_xlfn.XLOOKUP(A158,'IW38 PLAN SEMANAL'!B:B,'IW38 PLAN SEMANAL'!AB:AB),"")</f>
        <v>CARGUIO</v>
      </c>
      <c r="AV158" t="str">
        <f t="shared" si="2"/>
        <v>Marcobre</v>
      </c>
    </row>
    <row r="159" spans="1:48" x14ac:dyDescent="0.35">
      <c r="A159">
        <v>6615218</v>
      </c>
      <c r="B159">
        <v>0</v>
      </c>
      <c r="C159">
        <v>230</v>
      </c>
      <c r="D159" t="s">
        <v>370</v>
      </c>
      <c r="E159" t="s">
        <v>354</v>
      </c>
      <c r="F159" t="s">
        <v>251</v>
      </c>
      <c r="G159" t="s">
        <v>7598</v>
      </c>
      <c r="H159">
        <v>6</v>
      </c>
      <c r="I159">
        <v>2</v>
      </c>
      <c r="J159">
        <v>8</v>
      </c>
      <c r="K159">
        <v>3</v>
      </c>
      <c r="L159" t="s">
        <v>355</v>
      </c>
      <c r="M159">
        <v>100</v>
      </c>
      <c r="N159" s="16">
        <v>45848</v>
      </c>
      <c r="O159" s="16">
        <v>45848</v>
      </c>
      <c r="P159" s="16">
        <v>45848</v>
      </c>
      <c r="Q159" t="s">
        <v>159</v>
      </c>
      <c r="R159" t="s">
        <v>398</v>
      </c>
      <c r="S159">
        <v>10014599</v>
      </c>
      <c r="T159" t="s">
        <v>159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 t="str">
        <f>IF(A159&gt;0,_xlfn.XLOOKUP(A159,'IW38 PLAN SEMANAL'!B:B,'IW38 PLAN SEMANAL'!AE:AE),"")</f>
        <v>CERRADO</v>
      </c>
      <c r="AU159" t="str">
        <f>IF(A159&gt;0,_xlfn.XLOOKUP(A159,'IW38 PLAN SEMANAL'!B:B,'IW38 PLAN SEMANAL'!AB:AB),"")</f>
        <v>CARGUIO</v>
      </c>
      <c r="AV159" t="str">
        <f t="shared" si="2"/>
        <v>Mant Eléctrico</v>
      </c>
    </row>
    <row r="160" spans="1:48" x14ac:dyDescent="0.35">
      <c r="A160">
        <v>6615218</v>
      </c>
      <c r="B160">
        <v>0</v>
      </c>
      <c r="C160">
        <v>240</v>
      </c>
      <c r="D160" t="s">
        <v>371</v>
      </c>
      <c r="E160" t="s">
        <v>354</v>
      </c>
      <c r="F160" t="s">
        <v>251</v>
      </c>
      <c r="G160" t="s">
        <v>7599</v>
      </c>
      <c r="H160">
        <v>5</v>
      </c>
      <c r="I160">
        <v>2</v>
      </c>
      <c r="J160">
        <v>2</v>
      </c>
      <c r="K160">
        <v>2.5</v>
      </c>
      <c r="L160" t="s">
        <v>355</v>
      </c>
      <c r="M160">
        <v>100</v>
      </c>
      <c r="N160" s="16">
        <v>45848</v>
      </c>
      <c r="O160" s="16">
        <v>45848</v>
      </c>
      <c r="P160" s="16">
        <v>45848</v>
      </c>
      <c r="Q160" t="s">
        <v>159</v>
      </c>
      <c r="R160" t="s">
        <v>398</v>
      </c>
      <c r="S160">
        <v>10014599</v>
      </c>
      <c r="T160" t="s">
        <v>159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 t="str">
        <f>IF(A160&gt;0,_xlfn.XLOOKUP(A160,'IW38 PLAN SEMANAL'!B:B,'IW38 PLAN SEMANAL'!AE:AE),"")</f>
        <v>CERRADO</v>
      </c>
      <c r="AU160" t="str">
        <f>IF(A160&gt;0,_xlfn.XLOOKUP(A160,'IW38 PLAN SEMANAL'!B:B,'IW38 PLAN SEMANAL'!AB:AB),"")</f>
        <v>CARGUIO</v>
      </c>
      <c r="AV160" t="str">
        <f t="shared" si="2"/>
        <v>A/C</v>
      </c>
    </row>
    <row r="161" spans="1:48" x14ac:dyDescent="0.35">
      <c r="A161">
        <v>6615224</v>
      </c>
      <c r="B161">
        <v>0</v>
      </c>
      <c r="C161">
        <v>10</v>
      </c>
      <c r="D161" t="s">
        <v>203</v>
      </c>
      <c r="E161" t="s">
        <v>354</v>
      </c>
      <c r="F161" t="s">
        <v>310</v>
      </c>
      <c r="G161" t="s">
        <v>7667</v>
      </c>
      <c r="H161">
        <v>1</v>
      </c>
      <c r="I161">
        <v>1</v>
      </c>
      <c r="J161">
        <v>1</v>
      </c>
      <c r="K161">
        <v>1</v>
      </c>
      <c r="L161" t="s">
        <v>355</v>
      </c>
      <c r="M161">
        <v>0</v>
      </c>
      <c r="N161" s="16">
        <v>45846</v>
      </c>
      <c r="O161" s="16">
        <v>45846</v>
      </c>
      <c r="P161" s="16">
        <v>45845</v>
      </c>
      <c r="Q161" t="s">
        <v>165</v>
      </c>
      <c r="R161" t="s">
        <v>273</v>
      </c>
      <c r="S161">
        <v>10017653</v>
      </c>
      <c r="T161" t="s">
        <v>272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t="str">
        <f>IF(A161&gt;0,_xlfn.XLOOKUP(A161,'IW38 PLAN SEMANAL'!B:B,'IW38 PLAN SEMANAL'!AE:AE),"")</f>
        <v>CERRADO</v>
      </c>
      <c r="AU161" t="str">
        <f>IF(A161&gt;0,_xlfn.XLOOKUP(A161,'IW38 PLAN SEMANAL'!B:B,'IW38 PLAN SEMANAL'!AB:AB),"")</f>
        <v>PERFORACIO</v>
      </c>
      <c r="AV161" t="str">
        <f t="shared" si="2"/>
        <v>Marcobre</v>
      </c>
    </row>
    <row r="162" spans="1:48" x14ac:dyDescent="0.35">
      <c r="A162">
        <v>6615228</v>
      </c>
      <c r="B162">
        <v>0</v>
      </c>
      <c r="C162">
        <v>10</v>
      </c>
      <c r="D162" t="s">
        <v>203</v>
      </c>
      <c r="E162" t="s">
        <v>354</v>
      </c>
      <c r="F162" t="s">
        <v>310</v>
      </c>
      <c r="G162" t="s">
        <v>6110</v>
      </c>
      <c r="H162">
        <v>4</v>
      </c>
      <c r="I162">
        <v>2</v>
      </c>
      <c r="J162">
        <v>4</v>
      </c>
      <c r="K162">
        <v>2</v>
      </c>
      <c r="L162" t="s">
        <v>355</v>
      </c>
      <c r="M162">
        <v>0</v>
      </c>
      <c r="N162" s="16">
        <v>45850</v>
      </c>
      <c r="O162" s="16">
        <v>45850</v>
      </c>
      <c r="P162" s="16">
        <v>45849</v>
      </c>
      <c r="Q162" t="s">
        <v>173</v>
      </c>
      <c r="R162" t="s">
        <v>341</v>
      </c>
      <c r="S162">
        <v>10014656</v>
      </c>
      <c r="T162" t="s">
        <v>173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 t="str">
        <f>IF(A162&gt;0,_xlfn.XLOOKUP(A162,'IW38 PLAN SEMANAL'!B:B,'IW38 PLAN SEMANAL'!AE:AE),"")</f>
        <v>CERRADO</v>
      </c>
      <c r="AU162" t="str">
        <f>IF(A162&gt;0,_xlfn.XLOOKUP(A162,'IW38 PLAN SEMANAL'!B:B,'IW38 PLAN SEMANAL'!AB:AB),"")</f>
        <v>PERFORACIO</v>
      </c>
      <c r="AV162" t="str">
        <f t="shared" si="2"/>
        <v>Marcobre</v>
      </c>
    </row>
    <row r="163" spans="1:48" x14ac:dyDescent="0.35">
      <c r="A163">
        <v>6615243</v>
      </c>
      <c r="B163">
        <v>0</v>
      </c>
      <c r="C163">
        <v>190</v>
      </c>
      <c r="D163" t="s">
        <v>367</v>
      </c>
      <c r="E163" t="s">
        <v>359</v>
      </c>
      <c r="F163" t="s">
        <v>251</v>
      </c>
      <c r="G163" t="s">
        <v>8876</v>
      </c>
      <c r="H163">
        <v>2</v>
      </c>
      <c r="I163">
        <v>1</v>
      </c>
      <c r="J163">
        <v>0</v>
      </c>
      <c r="K163">
        <v>2</v>
      </c>
      <c r="L163" t="s">
        <v>355</v>
      </c>
      <c r="M163">
        <v>100</v>
      </c>
      <c r="N163" s="16">
        <v>45847</v>
      </c>
      <c r="O163" s="16">
        <v>45847</v>
      </c>
      <c r="P163"/>
      <c r="Q163" t="s">
        <v>434</v>
      </c>
      <c r="R163" t="s">
        <v>325</v>
      </c>
      <c r="S163">
        <v>10016324</v>
      </c>
      <c r="T163" t="s">
        <v>324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 t="str">
        <f>IF(A163&gt;0,_xlfn.XLOOKUP(A163,'IW38 PLAN SEMANAL'!B:B,'IW38 PLAN SEMANAL'!AE:AE),"")</f>
        <v>REPROGRAMADO</v>
      </c>
      <c r="AU163" t="str">
        <f>IF(A163&gt;0,_xlfn.XLOOKUP(A163,'IW38 PLAN SEMANAL'!B:B,'IW38 PLAN SEMANAL'!AB:AB),"")</f>
        <v>SOPORTE</v>
      </c>
      <c r="AV163" t="str">
        <f t="shared" si="2"/>
        <v>Soporte</v>
      </c>
    </row>
    <row r="164" spans="1:48" x14ac:dyDescent="0.35">
      <c r="A164">
        <v>6615243</v>
      </c>
      <c r="B164">
        <v>0</v>
      </c>
      <c r="C164">
        <v>200</v>
      </c>
      <c r="D164" t="s">
        <v>367</v>
      </c>
      <c r="E164" t="s">
        <v>359</v>
      </c>
      <c r="F164" t="s">
        <v>251</v>
      </c>
      <c r="G164" t="s">
        <v>8877</v>
      </c>
      <c r="H164">
        <v>20</v>
      </c>
      <c r="I164">
        <v>2</v>
      </c>
      <c r="J164">
        <v>0</v>
      </c>
      <c r="K164">
        <v>10</v>
      </c>
      <c r="L164" t="s">
        <v>355</v>
      </c>
      <c r="M164">
        <v>100</v>
      </c>
      <c r="N164" s="16">
        <v>45847</v>
      </c>
      <c r="O164" s="16">
        <v>45848</v>
      </c>
      <c r="P164"/>
      <c r="Q164" t="s">
        <v>434</v>
      </c>
      <c r="R164" t="s">
        <v>325</v>
      </c>
      <c r="S164">
        <v>10016324</v>
      </c>
      <c r="T164" t="s">
        <v>324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 t="str">
        <f>IF(A164&gt;0,_xlfn.XLOOKUP(A164,'IW38 PLAN SEMANAL'!B:B,'IW38 PLAN SEMANAL'!AE:AE),"")</f>
        <v>REPROGRAMADO</v>
      </c>
      <c r="AU164" t="str">
        <f>IF(A164&gt;0,_xlfn.XLOOKUP(A164,'IW38 PLAN SEMANAL'!B:B,'IW38 PLAN SEMANAL'!AB:AB),"")</f>
        <v>SOPORTE</v>
      </c>
      <c r="AV164" t="str">
        <f t="shared" si="2"/>
        <v>Soporte</v>
      </c>
    </row>
    <row r="165" spans="1:48" x14ac:dyDescent="0.35">
      <c r="A165">
        <v>6615243</v>
      </c>
      <c r="B165">
        <v>0</v>
      </c>
      <c r="C165">
        <v>210</v>
      </c>
      <c r="D165" t="s">
        <v>367</v>
      </c>
      <c r="E165" t="s">
        <v>359</v>
      </c>
      <c r="F165" t="s">
        <v>251</v>
      </c>
      <c r="G165" t="s">
        <v>8878</v>
      </c>
      <c r="H165">
        <v>1</v>
      </c>
      <c r="I165">
        <v>1</v>
      </c>
      <c r="J165">
        <v>0</v>
      </c>
      <c r="K165">
        <v>1</v>
      </c>
      <c r="L165" t="s">
        <v>355</v>
      </c>
      <c r="M165">
        <v>100</v>
      </c>
      <c r="N165" s="16">
        <v>45848</v>
      </c>
      <c r="O165" s="16">
        <v>45848</v>
      </c>
      <c r="P165"/>
      <c r="Q165" t="s">
        <v>434</v>
      </c>
      <c r="R165" t="s">
        <v>325</v>
      </c>
      <c r="S165">
        <v>10016324</v>
      </c>
      <c r="T165" t="s">
        <v>324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t="str">
        <f>IF(A165&gt;0,_xlfn.XLOOKUP(A165,'IW38 PLAN SEMANAL'!B:B,'IW38 PLAN SEMANAL'!AE:AE),"")</f>
        <v>REPROGRAMADO</v>
      </c>
      <c r="AU165" t="str">
        <f>IF(A165&gt;0,_xlfn.XLOOKUP(A165,'IW38 PLAN SEMANAL'!B:B,'IW38 PLAN SEMANAL'!AB:AB),"")</f>
        <v>SOPORTE</v>
      </c>
      <c r="AV165" t="str">
        <f t="shared" si="2"/>
        <v>Soporte</v>
      </c>
    </row>
    <row r="166" spans="1:48" x14ac:dyDescent="0.35">
      <c r="A166">
        <v>6615412</v>
      </c>
      <c r="B166">
        <v>0</v>
      </c>
      <c r="C166">
        <v>10</v>
      </c>
      <c r="D166" t="s">
        <v>203</v>
      </c>
      <c r="E166" t="s">
        <v>375</v>
      </c>
      <c r="F166" t="s">
        <v>251</v>
      </c>
      <c r="G166" t="s">
        <v>7600</v>
      </c>
      <c r="H166">
        <v>1</v>
      </c>
      <c r="I166">
        <v>2</v>
      </c>
      <c r="J166">
        <v>0</v>
      </c>
      <c r="K166">
        <v>0.5</v>
      </c>
      <c r="L166" t="s">
        <v>355</v>
      </c>
      <c r="M166">
        <v>100</v>
      </c>
      <c r="N166" s="16">
        <v>45845</v>
      </c>
      <c r="O166" s="16">
        <v>45845</v>
      </c>
      <c r="P166"/>
      <c r="Q166" t="s">
        <v>176</v>
      </c>
      <c r="R166" t="s">
        <v>275</v>
      </c>
      <c r="S166">
        <v>10014596</v>
      </c>
      <c r="T166" t="s">
        <v>274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t="str">
        <f>IF(A166&gt;0,_xlfn.XLOOKUP(A166,'IW38 PLAN SEMANAL'!B:B,'IW38 PLAN SEMANAL'!AE:AE),"")</f>
        <v>CERRADO</v>
      </c>
      <c r="AU166" t="str">
        <f>IF(A166&gt;0,_xlfn.XLOOKUP(A166,'IW38 PLAN SEMANAL'!B:B,'IW38 PLAN SEMANAL'!AB:AB),"")</f>
        <v>PERFORACIO</v>
      </c>
      <c r="AV166" t="str">
        <f t="shared" si="2"/>
        <v>Marcobre</v>
      </c>
    </row>
    <row r="167" spans="1:48" x14ac:dyDescent="0.35">
      <c r="A167">
        <v>6615425</v>
      </c>
      <c r="B167">
        <v>0</v>
      </c>
      <c r="C167">
        <v>10</v>
      </c>
      <c r="D167" t="s">
        <v>203</v>
      </c>
      <c r="E167" t="s">
        <v>375</v>
      </c>
      <c r="F167" t="s">
        <v>251</v>
      </c>
      <c r="G167" t="s">
        <v>7601</v>
      </c>
      <c r="H167">
        <v>1</v>
      </c>
      <c r="I167">
        <v>2</v>
      </c>
      <c r="J167">
        <v>0</v>
      </c>
      <c r="K167">
        <v>0.5</v>
      </c>
      <c r="L167" t="s">
        <v>355</v>
      </c>
      <c r="M167">
        <v>100</v>
      </c>
      <c r="N167" s="16">
        <v>45850</v>
      </c>
      <c r="O167" s="16">
        <v>45850</v>
      </c>
      <c r="P167"/>
      <c r="Q167" t="s">
        <v>176</v>
      </c>
      <c r="R167" t="s">
        <v>275</v>
      </c>
      <c r="S167">
        <v>10014596</v>
      </c>
      <c r="T167" t="s">
        <v>274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t="str">
        <f>IF(A167&gt;0,_xlfn.XLOOKUP(A167,'IW38 PLAN SEMANAL'!B:B,'IW38 PLAN SEMANAL'!AE:AE),"")</f>
        <v>CERRADO</v>
      </c>
      <c r="AU167" t="str">
        <f>IF(A167&gt;0,_xlfn.XLOOKUP(A167,'IW38 PLAN SEMANAL'!B:B,'IW38 PLAN SEMANAL'!AB:AB),"")</f>
        <v>PERFORACIO</v>
      </c>
      <c r="AV167" t="str">
        <f t="shared" si="2"/>
        <v>Marcobre</v>
      </c>
    </row>
    <row r="168" spans="1:48" x14ac:dyDescent="0.35">
      <c r="A168">
        <v>6615432</v>
      </c>
      <c r="B168">
        <v>0</v>
      </c>
      <c r="C168">
        <v>10</v>
      </c>
      <c r="D168" t="s">
        <v>203</v>
      </c>
      <c r="E168" t="s">
        <v>375</v>
      </c>
      <c r="F168" t="s">
        <v>251</v>
      </c>
      <c r="G168" t="s">
        <v>7602</v>
      </c>
      <c r="H168">
        <v>4</v>
      </c>
      <c r="I168">
        <v>2</v>
      </c>
      <c r="J168">
        <v>0</v>
      </c>
      <c r="K168">
        <v>2</v>
      </c>
      <c r="L168" t="s">
        <v>355</v>
      </c>
      <c r="M168">
        <v>100</v>
      </c>
      <c r="N168" s="16">
        <v>45851</v>
      </c>
      <c r="O168" s="16">
        <v>45851</v>
      </c>
      <c r="P168"/>
      <c r="Q168" t="s">
        <v>176</v>
      </c>
      <c r="R168" t="s">
        <v>275</v>
      </c>
      <c r="S168">
        <v>10014596</v>
      </c>
      <c r="T168" t="s">
        <v>274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t="str">
        <f>IF(A168&gt;0,_xlfn.XLOOKUP(A168,'IW38 PLAN SEMANAL'!B:B,'IW38 PLAN SEMANAL'!AE:AE),"")</f>
        <v>CERRADO</v>
      </c>
      <c r="AU168" t="str">
        <f>IF(A168&gt;0,_xlfn.XLOOKUP(A168,'IW38 PLAN SEMANAL'!B:B,'IW38 PLAN SEMANAL'!AB:AB),"")</f>
        <v>PERFORACIO</v>
      </c>
      <c r="AV168" t="str">
        <f t="shared" si="2"/>
        <v>Marcobre</v>
      </c>
    </row>
    <row r="169" spans="1:48" x14ac:dyDescent="0.35">
      <c r="A169">
        <v>6615433</v>
      </c>
      <c r="B169">
        <v>0</v>
      </c>
      <c r="C169">
        <v>10</v>
      </c>
      <c r="D169" t="s">
        <v>203</v>
      </c>
      <c r="E169" t="s">
        <v>375</v>
      </c>
      <c r="F169" t="s">
        <v>251</v>
      </c>
      <c r="G169" t="s">
        <v>6892</v>
      </c>
      <c r="H169">
        <v>6</v>
      </c>
      <c r="I169">
        <v>2</v>
      </c>
      <c r="J169">
        <v>0</v>
      </c>
      <c r="K169">
        <v>3</v>
      </c>
      <c r="L169" t="s">
        <v>355</v>
      </c>
      <c r="M169">
        <v>100</v>
      </c>
      <c r="N169" s="16">
        <v>45845</v>
      </c>
      <c r="O169" s="16">
        <v>45845</v>
      </c>
      <c r="P169"/>
      <c r="Q169" t="s">
        <v>176</v>
      </c>
      <c r="R169" t="s">
        <v>275</v>
      </c>
      <c r="S169">
        <v>10014596</v>
      </c>
      <c r="T169" t="s">
        <v>274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t="str">
        <f>IF(A169&gt;0,_xlfn.XLOOKUP(A169,'IW38 PLAN SEMANAL'!B:B,'IW38 PLAN SEMANAL'!AE:AE),"")</f>
        <v>CERRADO</v>
      </c>
      <c r="AU169" t="str">
        <f>IF(A169&gt;0,_xlfn.XLOOKUP(A169,'IW38 PLAN SEMANAL'!B:B,'IW38 PLAN SEMANAL'!AB:AB),"")</f>
        <v>PERFORACIO</v>
      </c>
      <c r="AV169" t="str">
        <f t="shared" si="2"/>
        <v>Marcobre</v>
      </c>
    </row>
    <row r="170" spans="1:48" x14ac:dyDescent="0.35">
      <c r="A170">
        <v>6615440</v>
      </c>
      <c r="B170">
        <v>0</v>
      </c>
      <c r="C170">
        <v>10</v>
      </c>
      <c r="D170" t="s">
        <v>203</v>
      </c>
      <c r="E170" t="s">
        <v>375</v>
      </c>
      <c r="F170" t="s">
        <v>251</v>
      </c>
      <c r="G170" t="s">
        <v>7600</v>
      </c>
      <c r="H170">
        <v>1</v>
      </c>
      <c r="I170">
        <v>2</v>
      </c>
      <c r="J170">
        <v>0</v>
      </c>
      <c r="K170">
        <v>0.5</v>
      </c>
      <c r="L170" t="s">
        <v>355</v>
      </c>
      <c r="M170">
        <v>100</v>
      </c>
      <c r="N170" s="16">
        <v>45846</v>
      </c>
      <c r="O170" s="16">
        <v>45846</v>
      </c>
      <c r="P170"/>
      <c r="Q170" t="s">
        <v>165</v>
      </c>
      <c r="R170" t="s">
        <v>273</v>
      </c>
      <c r="S170">
        <v>10017653</v>
      </c>
      <c r="T170" t="s">
        <v>272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t="str">
        <f>IF(A170&gt;0,_xlfn.XLOOKUP(A170,'IW38 PLAN SEMANAL'!B:B,'IW38 PLAN SEMANAL'!AE:AE),"")</f>
        <v>CERRADO</v>
      </c>
      <c r="AU170" t="str">
        <f>IF(A170&gt;0,_xlfn.XLOOKUP(A170,'IW38 PLAN SEMANAL'!B:B,'IW38 PLAN SEMANAL'!AB:AB),"")</f>
        <v>PERFORACIO</v>
      </c>
      <c r="AV170" t="str">
        <f t="shared" si="2"/>
        <v>Marcobre</v>
      </c>
    </row>
    <row r="171" spans="1:48" x14ac:dyDescent="0.35">
      <c r="A171">
        <v>6615441</v>
      </c>
      <c r="B171">
        <v>0</v>
      </c>
      <c r="C171">
        <v>10</v>
      </c>
      <c r="D171" t="s">
        <v>203</v>
      </c>
      <c r="E171" t="s">
        <v>375</v>
      </c>
      <c r="F171" t="s">
        <v>251</v>
      </c>
      <c r="G171" t="s">
        <v>7601</v>
      </c>
      <c r="H171">
        <v>1</v>
      </c>
      <c r="I171">
        <v>2</v>
      </c>
      <c r="J171">
        <v>0</v>
      </c>
      <c r="K171">
        <v>0.5</v>
      </c>
      <c r="L171" t="s">
        <v>355</v>
      </c>
      <c r="M171">
        <v>100</v>
      </c>
      <c r="N171" s="16">
        <v>45850</v>
      </c>
      <c r="O171" s="16">
        <v>45850</v>
      </c>
      <c r="P171"/>
      <c r="Q171" t="s">
        <v>165</v>
      </c>
      <c r="R171" t="s">
        <v>273</v>
      </c>
      <c r="S171">
        <v>10017653</v>
      </c>
      <c r="T171" t="s">
        <v>272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t="str">
        <f>IF(A171&gt;0,_xlfn.XLOOKUP(A171,'IW38 PLAN SEMANAL'!B:B,'IW38 PLAN SEMANAL'!AE:AE),"")</f>
        <v>CERRADO</v>
      </c>
      <c r="AU171" t="str">
        <f>IF(A171&gt;0,_xlfn.XLOOKUP(A171,'IW38 PLAN SEMANAL'!B:B,'IW38 PLAN SEMANAL'!AB:AB),"")</f>
        <v>PERFORACIO</v>
      </c>
      <c r="AV171" t="str">
        <f t="shared" si="2"/>
        <v>Marcobre</v>
      </c>
    </row>
    <row r="172" spans="1:48" x14ac:dyDescent="0.35">
      <c r="A172">
        <v>6615448</v>
      </c>
      <c r="B172">
        <v>0</v>
      </c>
      <c r="C172">
        <v>10</v>
      </c>
      <c r="D172" t="s">
        <v>203</v>
      </c>
      <c r="E172" t="s">
        <v>375</v>
      </c>
      <c r="F172" t="s">
        <v>251</v>
      </c>
      <c r="G172" t="s">
        <v>7602</v>
      </c>
      <c r="H172">
        <v>4</v>
      </c>
      <c r="I172">
        <v>2</v>
      </c>
      <c r="J172">
        <v>0</v>
      </c>
      <c r="K172">
        <v>2</v>
      </c>
      <c r="L172" t="s">
        <v>355</v>
      </c>
      <c r="M172">
        <v>100</v>
      </c>
      <c r="N172" s="16">
        <v>45851</v>
      </c>
      <c r="O172" s="16">
        <v>45851</v>
      </c>
      <c r="P172"/>
      <c r="Q172" t="s">
        <v>165</v>
      </c>
      <c r="R172" t="s">
        <v>273</v>
      </c>
      <c r="S172">
        <v>10017653</v>
      </c>
      <c r="T172" t="s">
        <v>272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t="str">
        <f>IF(A172&gt;0,_xlfn.XLOOKUP(A172,'IW38 PLAN SEMANAL'!B:B,'IW38 PLAN SEMANAL'!AE:AE),"")</f>
        <v>CERRADO</v>
      </c>
      <c r="AU172" t="str">
        <f>IF(A172&gt;0,_xlfn.XLOOKUP(A172,'IW38 PLAN SEMANAL'!B:B,'IW38 PLAN SEMANAL'!AB:AB),"")</f>
        <v>PERFORACIO</v>
      </c>
      <c r="AV172" t="str">
        <f t="shared" si="2"/>
        <v>Marcobre</v>
      </c>
    </row>
    <row r="173" spans="1:48" x14ac:dyDescent="0.35">
      <c r="A173">
        <v>6615458</v>
      </c>
      <c r="B173">
        <v>0</v>
      </c>
      <c r="C173">
        <v>10</v>
      </c>
      <c r="D173" t="s">
        <v>203</v>
      </c>
      <c r="E173" t="s">
        <v>375</v>
      </c>
      <c r="F173" t="s">
        <v>251</v>
      </c>
      <c r="G173" t="s">
        <v>6892</v>
      </c>
      <c r="H173">
        <v>6</v>
      </c>
      <c r="I173">
        <v>2</v>
      </c>
      <c r="J173">
        <v>0</v>
      </c>
      <c r="K173">
        <v>3</v>
      </c>
      <c r="L173" t="s">
        <v>355</v>
      </c>
      <c r="M173">
        <v>100</v>
      </c>
      <c r="N173" s="16">
        <v>45851</v>
      </c>
      <c r="O173" s="16">
        <v>45851</v>
      </c>
      <c r="P173"/>
      <c r="Q173" t="s">
        <v>3806</v>
      </c>
      <c r="R173" t="s">
        <v>3805</v>
      </c>
      <c r="S173">
        <v>10018963</v>
      </c>
      <c r="T173" t="s">
        <v>3804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t="str">
        <f>IF(A173&gt;0,_xlfn.XLOOKUP(A173,'IW38 PLAN SEMANAL'!B:B,'IW38 PLAN SEMANAL'!AE:AE),"")</f>
        <v>CERRADO</v>
      </c>
      <c r="AU173" t="str">
        <f>IF(A173&gt;0,_xlfn.XLOOKUP(A173,'IW38 PLAN SEMANAL'!B:B,'IW38 PLAN SEMANAL'!AB:AB),"")</f>
        <v>PERFORACIO</v>
      </c>
      <c r="AV173" t="str">
        <f t="shared" si="2"/>
        <v>Marcobre</v>
      </c>
    </row>
    <row r="174" spans="1:48" x14ac:dyDescent="0.35">
      <c r="A174">
        <v>6615464</v>
      </c>
      <c r="B174">
        <v>0</v>
      </c>
      <c r="C174">
        <v>10</v>
      </c>
      <c r="D174" t="s">
        <v>203</v>
      </c>
      <c r="E174" t="s">
        <v>375</v>
      </c>
      <c r="F174" t="s">
        <v>251</v>
      </c>
      <c r="G174" t="s">
        <v>7600</v>
      </c>
      <c r="H174">
        <v>1</v>
      </c>
      <c r="I174">
        <v>2</v>
      </c>
      <c r="J174">
        <v>0</v>
      </c>
      <c r="K174">
        <v>0.5</v>
      </c>
      <c r="L174" t="s">
        <v>355</v>
      </c>
      <c r="M174">
        <v>100</v>
      </c>
      <c r="N174" s="16">
        <v>45845</v>
      </c>
      <c r="O174" s="16">
        <v>45845</v>
      </c>
      <c r="P174"/>
      <c r="Q174" t="s">
        <v>3806</v>
      </c>
      <c r="R174" t="s">
        <v>3805</v>
      </c>
      <c r="S174">
        <v>10018963</v>
      </c>
      <c r="T174" t="s">
        <v>3804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t="str">
        <f>IF(A174&gt;0,_xlfn.XLOOKUP(A174,'IW38 PLAN SEMANAL'!B:B,'IW38 PLAN SEMANAL'!AE:AE),"")</f>
        <v>CERRADO</v>
      </c>
      <c r="AU174" t="str">
        <f>IF(A174&gt;0,_xlfn.XLOOKUP(A174,'IW38 PLAN SEMANAL'!B:B,'IW38 PLAN SEMANAL'!AB:AB),"")</f>
        <v>PERFORACIO</v>
      </c>
      <c r="AV174" t="str">
        <f t="shared" si="2"/>
        <v>Marcobre</v>
      </c>
    </row>
    <row r="175" spans="1:48" x14ac:dyDescent="0.35">
      <c r="A175">
        <v>6615469</v>
      </c>
      <c r="B175">
        <v>0</v>
      </c>
      <c r="C175">
        <v>10</v>
      </c>
      <c r="D175" t="s">
        <v>203</v>
      </c>
      <c r="E175" t="s">
        <v>375</v>
      </c>
      <c r="F175" t="s">
        <v>251</v>
      </c>
      <c r="G175" t="s">
        <v>7601</v>
      </c>
      <c r="H175">
        <v>1</v>
      </c>
      <c r="I175">
        <v>2</v>
      </c>
      <c r="J175">
        <v>0</v>
      </c>
      <c r="K175">
        <v>0.5</v>
      </c>
      <c r="L175" t="s">
        <v>355</v>
      </c>
      <c r="M175">
        <v>100</v>
      </c>
      <c r="N175" s="16">
        <v>45850</v>
      </c>
      <c r="O175" s="16">
        <v>45850</v>
      </c>
      <c r="P175"/>
      <c r="Q175" t="s">
        <v>3806</v>
      </c>
      <c r="R175" t="s">
        <v>3805</v>
      </c>
      <c r="S175">
        <v>10018963</v>
      </c>
      <c r="T175" t="s">
        <v>3804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t="str">
        <f>IF(A175&gt;0,_xlfn.XLOOKUP(A175,'IW38 PLAN SEMANAL'!B:B,'IW38 PLAN SEMANAL'!AE:AE),"")</f>
        <v>CERRADO</v>
      </c>
      <c r="AU175" t="str">
        <f>IF(A175&gt;0,_xlfn.XLOOKUP(A175,'IW38 PLAN SEMANAL'!B:B,'IW38 PLAN SEMANAL'!AB:AB),"")</f>
        <v>PERFORACIO</v>
      </c>
      <c r="AV175" t="str">
        <f t="shared" si="2"/>
        <v>Marcobre</v>
      </c>
    </row>
    <row r="176" spans="1:48" x14ac:dyDescent="0.35">
      <c r="A176">
        <v>6615475</v>
      </c>
      <c r="B176">
        <v>0</v>
      </c>
      <c r="C176">
        <v>10</v>
      </c>
      <c r="D176" t="s">
        <v>203</v>
      </c>
      <c r="E176" t="s">
        <v>375</v>
      </c>
      <c r="F176" t="s">
        <v>251</v>
      </c>
      <c r="G176" t="s">
        <v>7602</v>
      </c>
      <c r="H176">
        <v>4</v>
      </c>
      <c r="I176">
        <v>2</v>
      </c>
      <c r="J176">
        <v>0</v>
      </c>
      <c r="K176">
        <v>2</v>
      </c>
      <c r="L176" t="s">
        <v>355</v>
      </c>
      <c r="M176">
        <v>100</v>
      </c>
      <c r="N176" s="16">
        <v>45851</v>
      </c>
      <c r="O176" s="16">
        <v>45851</v>
      </c>
      <c r="P176"/>
      <c r="Q176" t="s">
        <v>3806</v>
      </c>
      <c r="R176" t="s">
        <v>3805</v>
      </c>
      <c r="S176">
        <v>10018963</v>
      </c>
      <c r="T176" t="s">
        <v>3804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t="str">
        <f>IF(A176&gt;0,_xlfn.XLOOKUP(A176,'IW38 PLAN SEMANAL'!B:B,'IW38 PLAN SEMANAL'!AE:AE),"")</f>
        <v>CERRADO</v>
      </c>
      <c r="AU176" t="str">
        <f>IF(A176&gt;0,_xlfn.XLOOKUP(A176,'IW38 PLAN SEMANAL'!B:B,'IW38 PLAN SEMANAL'!AB:AB),"")</f>
        <v>PERFORACIO</v>
      </c>
      <c r="AV176" t="str">
        <f t="shared" si="2"/>
        <v>Marcobre</v>
      </c>
    </row>
    <row r="177" spans="1:48" x14ac:dyDescent="0.35">
      <c r="A177">
        <v>6615776</v>
      </c>
      <c r="B177">
        <v>0</v>
      </c>
      <c r="C177">
        <v>30</v>
      </c>
      <c r="D177" t="s">
        <v>365</v>
      </c>
      <c r="E177" t="s">
        <v>354</v>
      </c>
      <c r="F177" t="s">
        <v>251</v>
      </c>
      <c r="G177" t="s">
        <v>8879</v>
      </c>
      <c r="H177">
        <v>3.6</v>
      </c>
      <c r="I177">
        <v>2</v>
      </c>
      <c r="J177">
        <v>3.6</v>
      </c>
      <c r="K177">
        <v>1.8</v>
      </c>
      <c r="L177" t="s">
        <v>355</v>
      </c>
      <c r="M177">
        <v>100</v>
      </c>
      <c r="N177" s="16">
        <v>45845</v>
      </c>
      <c r="O177" s="16">
        <v>45845</v>
      </c>
      <c r="P177" s="16">
        <v>45847</v>
      </c>
      <c r="Q177" t="s">
        <v>238</v>
      </c>
      <c r="R177" t="s">
        <v>281</v>
      </c>
      <c r="S177">
        <v>10014628</v>
      </c>
      <c r="T177" t="s">
        <v>238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t="str">
        <f>IF(A177&gt;0,_xlfn.XLOOKUP(A177,'IW38 PLAN SEMANAL'!B:B,'IW38 PLAN SEMANAL'!AE:AE),"")</f>
        <v>CERRADO</v>
      </c>
      <c r="AU177" t="str">
        <f>IF(A177&gt;0,_xlfn.XLOOKUP(A177,'IW38 PLAN SEMANAL'!B:B,'IW38 PLAN SEMANAL'!AB:AB),"")</f>
        <v>AUXILIAR</v>
      </c>
      <c r="AV177" t="str">
        <f t="shared" si="2"/>
        <v>INSPECTOR</v>
      </c>
    </row>
    <row r="178" spans="1:48" x14ac:dyDescent="0.35">
      <c r="A178">
        <v>6615992</v>
      </c>
      <c r="B178">
        <v>0</v>
      </c>
      <c r="C178">
        <v>10</v>
      </c>
      <c r="D178" t="s">
        <v>203</v>
      </c>
      <c r="E178" t="s">
        <v>354</v>
      </c>
      <c r="F178" t="s">
        <v>310</v>
      </c>
      <c r="G178" t="s">
        <v>6209</v>
      </c>
      <c r="H178">
        <v>2</v>
      </c>
      <c r="I178">
        <v>1</v>
      </c>
      <c r="J178">
        <v>2</v>
      </c>
      <c r="K178">
        <v>2</v>
      </c>
      <c r="L178" t="s">
        <v>355</v>
      </c>
      <c r="M178">
        <v>0</v>
      </c>
      <c r="N178" s="16">
        <v>45845</v>
      </c>
      <c r="O178" s="16">
        <v>45845</v>
      </c>
      <c r="P178" s="16">
        <v>45845</v>
      </c>
      <c r="Q178" t="s">
        <v>210</v>
      </c>
      <c r="R178" t="s">
        <v>395</v>
      </c>
      <c r="S178">
        <v>10014608</v>
      </c>
      <c r="T178" t="s">
        <v>210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t="str">
        <f>IF(A178&gt;0,_xlfn.XLOOKUP(A178,'IW38 PLAN SEMANAL'!B:B,'IW38 PLAN SEMANAL'!AE:AE),"")</f>
        <v>CERRADO</v>
      </c>
      <c r="AU178" t="str">
        <f>IF(A178&gt;0,_xlfn.XLOOKUP(A178,'IW38 PLAN SEMANAL'!B:B,'IW38 PLAN SEMANAL'!AB:AB),"")</f>
        <v>ACARREO</v>
      </c>
      <c r="AV178" t="str">
        <f t="shared" si="2"/>
        <v>Marcobre</v>
      </c>
    </row>
    <row r="179" spans="1:48" x14ac:dyDescent="0.35">
      <c r="A179">
        <v>6616009</v>
      </c>
      <c r="B179">
        <v>0</v>
      </c>
      <c r="C179">
        <v>10</v>
      </c>
      <c r="D179" t="s">
        <v>361</v>
      </c>
      <c r="E179" t="s">
        <v>354</v>
      </c>
      <c r="F179" t="s">
        <v>310</v>
      </c>
      <c r="G179" t="s">
        <v>6304</v>
      </c>
      <c r="H179">
        <v>90</v>
      </c>
      <c r="I179">
        <v>5</v>
      </c>
      <c r="J179">
        <v>90</v>
      </c>
      <c r="K179">
        <v>18</v>
      </c>
      <c r="L179" t="s">
        <v>355</v>
      </c>
      <c r="M179">
        <v>0</v>
      </c>
      <c r="N179" s="16">
        <v>45850</v>
      </c>
      <c r="O179" s="16">
        <v>45850</v>
      </c>
      <c r="P179" s="16">
        <v>45853</v>
      </c>
      <c r="Q179" t="s">
        <v>284</v>
      </c>
      <c r="R179" t="s">
        <v>285</v>
      </c>
      <c r="S179">
        <v>10014654</v>
      </c>
      <c r="T179" t="s">
        <v>284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t="str">
        <f>IF(A179&gt;0,_xlfn.XLOOKUP(A179,'IW38 PLAN SEMANAL'!B:B,'IW38 PLAN SEMANAL'!AE:AE),"")</f>
        <v>CERRADO</v>
      </c>
      <c r="AU179" t="str">
        <f>IF(A179&gt;0,_xlfn.XLOOKUP(A179,'IW38 PLAN SEMANAL'!B:B,'IW38 PLAN SEMANAL'!AB:AB),"")</f>
        <v>CARGUIO</v>
      </c>
      <c r="AV179" t="str">
        <f t="shared" si="2"/>
        <v>Zam Sold</v>
      </c>
    </row>
    <row r="180" spans="1:48" x14ac:dyDescent="0.35">
      <c r="A180">
        <v>6616336</v>
      </c>
      <c r="B180">
        <v>0</v>
      </c>
      <c r="C180">
        <v>10</v>
      </c>
      <c r="D180" t="s">
        <v>374</v>
      </c>
      <c r="E180" t="s">
        <v>354</v>
      </c>
      <c r="F180" t="s">
        <v>251</v>
      </c>
      <c r="G180" t="s">
        <v>8880</v>
      </c>
      <c r="H180">
        <v>120</v>
      </c>
      <c r="I180">
        <v>4</v>
      </c>
      <c r="J180">
        <v>120</v>
      </c>
      <c r="K180">
        <v>30</v>
      </c>
      <c r="L180" t="s">
        <v>355</v>
      </c>
      <c r="M180">
        <v>100</v>
      </c>
      <c r="N180" s="16">
        <v>45850</v>
      </c>
      <c r="O180" s="16">
        <v>45851</v>
      </c>
      <c r="P180" s="16">
        <v>45853</v>
      </c>
      <c r="Q180" t="s">
        <v>284</v>
      </c>
      <c r="R180" t="s">
        <v>285</v>
      </c>
      <c r="S180">
        <v>10014654</v>
      </c>
      <c r="T180" t="s">
        <v>284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 t="str">
        <f>IF(A180&gt;0,_xlfn.XLOOKUP(A180,'IW38 PLAN SEMANAL'!B:B,'IW38 PLAN SEMANAL'!AE:AE),"")</f>
        <v>CERRADO</v>
      </c>
      <c r="AU180" t="str">
        <f>IF(A180&gt;0,_xlfn.XLOOKUP(A180,'IW38 PLAN SEMANAL'!B:B,'IW38 PLAN SEMANAL'!AB:AB),"")</f>
        <v>CARGUIO</v>
      </c>
      <c r="AV180" t="str">
        <f t="shared" si="2"/>
        <v>Zam Palas</v>
      </c>
    </row>
    <row r="181" spans="1:48" x14ac:dyDescent="0.35">
      <c r="A181">
        <v>6616336</v>
      </c>
      <c r="B181">
        <v>0</v>
      </c>
      <c r="C181">
        <v>20</v>
      </c>
      <c r="D181" t="s">
        <v>362</v>
      </c>
      <c r="E181" t="s">
        <v>354</v>
      </c>
      <c r="F181" t="s">
        <v>251</v>
      </c>
      <c r="G181" t="s">
        <v>8880</v>
      </c>
      <c r="H181">
        <v>60</v>
      </c>
      <c r="I181">
        <v>2</v>
      </c>
      <c r="J181">
        <v>60</v>
      </c>
      <c r="K181">
        <v>30</v>
      </c>
      <c r="L181" t="s">
        <v>355</v>
      </c>
      <c r="M181">
        <v>0</v>
      </c>
      <c r="N181" s="16">
        <v>45851</v>
      </c>
      <c r="O181" s="16">
        <v>45852</v>
      </c>
      <c r="P181" s="16">
        <v>45853</v>
      </c>
      <c r="Q181" t="s">
        <v>284</v>
      </c>
      <c r="R181" t="s">
        <v>285</v>
      </c>
      <c r="S181">
        <v>10014654</v>
      </c>
      <c r="T181" t="s">
        <v>284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 t="str">
        <f>IF(A181&gt;0,_xlfn.XLOOKUP(A181,'IW38 PLAN SEMANAL'!B:B,'IW38 PLAN SEMANAL'!AE:AE),"")</f>
        <v>CERRADO</v>
      </c>
      <c r="AU181" t="str">
        <f>IF(A181&gt;0,_xlfn.XLOOKUP(A181,'IW38 PLAN SEMANAL'!B:B,'IW38 PLAN SEMANAL'!AB:AB),"")</f>
        <v>CARGUIO</v>
      </c>
      <c r="AV181" t="str">
        <f t="shared" si="2"/>
        <v>Op Grúa</v>
      </c>
    </row>
    <row r="182" spans="1:48" x14ac:dyDescent="0.35">
      <c r="A182">
        <v>6616337</v>
      </c>
      <c r="B182">
        <v>0</v>
      </c>
      <c r="C182">
        <v>10</v>
      </c>
      <c r="D182" t="s">
        <v>374</v>
      </c>
      <c r="E182" t="s">
        <v>354</v>
      </c>
      <c r="F182" t="s">
        <v>251</v>
      </c>
      <c r="G182" t="s">
        <v>7646</v>
      </c>
      <c r="H182">
        <v>64</v>
      </c>
      <c r="I182">
        <v>4</v>
      </c>
      <c r="J182">
        <v>64</v>
      </c>
      <c r="K182">
        <v>16</v>
      </c>
      <c r="L182" t="s">
        <v>355</v>
      </c>
      <c r="M182">
        <v>100</v>
      </c>
      <c r="N182" s="16">
        <v>45850</v>
      </c>
      <c r="O182" s="16">
        <v>45850</v>
      </c>
      <c r="P182" s="16">
        <v>45852</v>
      </c>
      <c r="Q182" t="s">
        <v>284</v>
      </c>
      <c r="R182" t="s">
        <v>285</v>
      </c>
      <c r="S182">
        <v>10014654</v>
      </c>
      <c r="T182" t="s">
        <v>284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 t="str">
        <f>IF(A182&gt;0,_xlfn.XLOOKUP(A182,'IW38 PLAN SEMANAL'!B:B,'IW38 PLAN SEMANAL'!AE:AE),"")</f>
        <v>CERRADO</v>
      </c>
      <c r="AU182" t="str">
        <f>IF(A182&gt;0,_xlfn.XLOOKUP(A182,'IW38 PLAN SEMANAL'!B:B,'IW38 PLAN SEMANAL'!AB:AB),"")</f>
        <v>CARGUIO</v>
      </c>
      <c r="AV182" t="str">
        <f t="shared" si="2"/>
        <v>Zam Palas</v>
      </c>
    </row>
    <row r="183" spans="1:48" x14ac:dyDescent="0.35">
      <c r="A183">
        <v>6616373</v>
      </c>
      <c r="B183">
        <v>0</v>
      </c>
      <c r="C183">
        <v>10</v>
      </c>
      <c r="D183" t="s">
        <v>376</v>
      </c>
      <c r="E183" t="s">
        <v>375</v>
      </c>
      <c r="F183" t="s">
        <v>251</v>
      </c>
      <c r="G183" t="s">
        <v>8881</v>
      </c>
      <c r="H183">
        <v>2</v>
      </c>
      <c r="I183">
        <v>2</v>
      </c>
      <c r="J183">
        <v>0</v>
      </c>
      <c r="K183">
        <v>1</v>
      </c>
      <c r="L183" t="s">
        <v>355</v>
      </c>
      <c r="M183">
        <v>100</v>
      </c>
      <c r="N183" s="16">
        <v>45850</v>
      </c>
      <c r="O183" s="16">
        <v>45850</v>
      </c>
      <c r="P183"/>
      <c r="Q183" t="s">
        <v>173</v>
      </c>
      <c r="R183" t="s">
        <v>341</v>
      </c>
      <c r="S183">
        <v>10014656</v>
      </c>
      <c r="T183" t="s">
        <v>173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 t="str">
        <f>IF(A183&gt;0,_xlfn.XLOOKUP(A183,'IW38 PLAN SEMANAL'!B:B,'IW38 PLAN SEMANAL'!AE:AE),"")</f>
        <v>CERRADO</v>
      </c>
      <c r="AU183" t="str">
        <f>IF(A183&gt;0,_xlfn.XLOOKUP(A183,'IW38 PLAN SEMANAL'!B:B,'IW38 PLAN SEMANAL'!AB:AB),"")</f>
        <v>PERFORACIO</v>
      </c>
      <c r="AV183" t="str">
        <f t="shared" si="2"/>
        <v>FSS</v>
      </c>
    </row>
    <row r="184" spans="1:48" x14ac:dyDescent="0.35">
      <c r="A184">
        <v>6616375</v>
      </c>
      <c r="B184">
        <v>0</v>
      </c>
      <c r="C184">
        <v>10</v>
      </c>
      <c r="D184" t="s">
        <v>376</v>
      </c>
      <c r="E184" t="s">
        <v>354</v>
      </c>
      <c r="F184" t="s">
        <v>251</v>
      </c>
      <c r="G184" t="s">
        <v>6895</v>
      </c>
      <c r="H184">
        <v>2</v>
      </c>
      <c r="I184">
        <v>2</v>
      </c>
      <c r="J184">
        <v>2</v>
      </c>
      <c r="K184">
        <v>1</v>
      </c>
      <c r="L184" t="s">
        <v>355</v>
      </c>
      <c r="M184">
        <v>100</v>
      </c>
      <c r="N184" s="16">
        <v>45850</v>
      </c>
      <c r="O184" s="16">
        <v>45850</v>
      </c>
      <c r="P184" s="16">
        <v>45852</v>
      </c>
      <c r="Q184" t="s">
        <v>284</v>
      </c>
      <c r="R184" t="s">
        <v>285</v>
      </c>
      <c r="S184">
        <v>10014654</v>
      </c>
      <c r="T184" t="s">
        <v>284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 t="str">
        <f>IF(A184&gt;0,_xlfn.XLOOKUP(A184,'IW38 PLAN SEMANAL'!B:B,'IW38 PLAN SEMANAL'!AE:AE),"")</f>
        <v>CERRADO</v>
      </c>
      <c r="AU184" t="str">
        <f>IF(A184&gt;0,_xlfn.XLOOKUP(A184,'IW38 PLAN SEMANAL'!B:B,'IW38 PLAN SEMANAL'!AB:AB),"")</f>
        <v>CARGUIO</v>
      </c>
      <c r="AV184" t="str">
        <f t="shared" si="2"/>
        <v>FSS</v>
      </c>
    </row>
    <row r="185" spans="1:48" x14ac:dyDescent="0.35">
      <c r="A185">
        <v>6616376</v>
      </c>
      <c r="B185">
        <v>0</v>
      </c>
      <c r="C185">
        <v>10</v>
      </c>
      <c r="D185" t="s">
        <v>376</v>
      </c>
      <c r="E185" t="s">
        <v>354</v>
      </c>
      <c r="F185" t="s">
        <v>251</v>
      </c>
      <c r="G185" t="s">
        <v>7603</v>
      </c>
      <c r="H185">
        <v>4</v>
      </c>
      <c r="I185">
        <v>2</v>
      </c>
      <c r="J185">
        <v>0</v>
      </c>
      <c r="K185">
        <v>2</v>
      </c>
      <c r="L185" t="s">
        <v>355</v>
      </c>
      <c r="M185">
        <v>100</v>
      </c>
      <c r="N185" s="16">
        <v>45845</v>
      </c>
      <c r="O185" s="16">
        <v>45845</v>
      </c>
      <c r="P185" s="16">
        <v>45844</v>
      </c>
      <c r="Q185" t="s">
        <v>318</v>
      </c>
      <c r="R185" t="s">
        <v>319</v>
      </c>
      <c r="S185">
        <v>10014631</v>
      </c>
      <c r="T185" t="s">
        <v>318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 t="str">
        <f>IF(A185&gt;0,_xlfn.XLOOKUP(A185,'IW38 PLAN SEMANAL'!B:B,'IW38 PLAN SEMANAL'!AE:AE),"")</f>
        <v>CERRADO</v>
      </c>
      <c r="AU185" t="str">
        <f>IF(A185&gt;0,_xlfn.XLOOKUP(A185,'IW38 PLAN SEMANAL'!B:B,'IW38 PLAN SEMANAL'!AB:AB),"")</f>
        <v>AUXILIAR</v>
      </c>
      <c r="AV185" t="str">
        <f t="shared" si="2"/>
        <v>FSS</v>
      </c>
    </row>
    <row r="186" spans="1:48" x14ac:dyDescent="0.35">
      <c r="A186">
        <v>6616496</v>
      </c>
      <c r="B186">
        <v>0</v>
      </c>
      <c r="C186">
        <v>40</v>
      </c>
      <c r="D186" t="s">
        <v>367</v>
      </c>
      <c r="E186" t="s">
        <v>359</v>
      </c>
      <c r="F186" t="s">
        <v>251</v>
      </c>
      <c r="G186" t="s">
        <v>8833</v>
      </c>
      <c r="H186">
        <v>1</v>
      </c>
      <c r="I186">
        <v>1</v>
      </c>
      <c r="J186">
        <v>0</v>
      </c>
      <c r="K186">
        <v>1</v>
      </c>
      <c r="L186" t="s">
        <v>355</v>
      </c>
      <c r="M186">
        <v>100</v>
      </c>
      <c r="N186" s="16">
        <v>45851</v>
      </c>
      <c r="O186" s="16">
        <v>45851</v>
      </c>
      <c r="P186"/>
      <c r="Q186" t="s">
        <v>7932</v>
      </c>
      <c r="R186" t="s">
        <v>258</v>
      </c>
      <c r="S186">
        <v>10017906</v>
      </c>
      <c r="T186" t="s">
        <v>257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 t="str">
        <f>IF(A186&gt;0,_xlfn.XLOOKUP(A186,'IW38 PLAN SEMANAL'!B:B,'IW38 PLAN SEMANAL'!AE:AE),"")</f>
        <v>REPROGRAMADO</v>
      </c>
      <c r="AU186" t="str">
        <f>IF(A186&gt;0,_xlfn.XLOOKUP(A186,'IW38 PLAN SEMANAL'!B:B,'IW38 PLAN SEMANAL'!AB:AB),"")</f>
        <v>SOPORTE</v>
      </c>
      <c r="AV186" t="str">
        <f t="shared" si="2"/>
        <v>Soporte</v>
      </c>
    </row>
    <row r="187" spans="1:48" x14ac:dyDescent="0.35">
      <c r="A187">
        <v>6616496</v>
      </c>
      <c r="B187">
        <v>0</v>
      </c>
      <c r="C187">
        <v>50</v>
      </c>
      <c r="D187" t="s">
        <v>367</v>
      </c>
      <c r="E187" t="s">
        <v>359</v>
      </c>
      <c r="F187" t="s">
        <v>251</v>
      </c>
      <c r="G187" t="s">
        <v>8834</v>
      </c>
      <c r="H187">
        <v>2</v>
      </c>
      <c r="I187">
        <v>2</v>
      </c>
      <c r="J187">
        <v>0</v>
      </c>
      <c r="K187">
        <v>1</v>
      </c>
      <c r="L187" t="s">
        <v>355</v>
      </c>
      <c r="M187">
        <v>100</v>
      </c>
      <c r="N187" s="16">
        <v>45851</v>
      </c>
      <c r="O187" s="16">
        <v>45851</v>
      </c>
      <c r="P187"/>
      <c r="Q187" t="s">
        <v>7932</v>
      </c>
      <c r="R187" t="s">
        <v>258</v>
      </c>
      <c r="S187">
        <v>10017906</v>
      </c>
      <c r="T187" t="s">
        <v>257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 t="str">
        <f>IF(A187&gt;0,_xlfn.XLOOKUP(A187,'IW38 PLAN SEMANAL'!B:B,'IW38 PLAN SEMANAL'!AE:AE),"")</f>
        <v>REPROGRAMADO</v>
      </c>
      <c r="AU187" t="str">
        <f>IF(A187&gt;0,_xlfn.XLOOKUP(A187,'IW38 PLAN SEMANAL'!B:B,'IW38 PLAN SEMANAL'!AB:AB),"")</f>
        <v>SOPORTE</v>
      </c>
      <c r="AV187" t="str">
        <f t="shared" si="2"/>
        <v>Soporte</v>
      </c>
    </row>
    <row r="188" spans="1:48" x14ac:dyDescent="0.35">
      <c r="A188">
        <v>6616496</v>
      </c>
      <c r="B188">
        <v>0</v>
      </c>
      <c r="C188">
        <v>60</v>
      </c>
      <c r="D188" t="s">
        <v>367</v>
      </c>
      <c r="E188" t="s">
        <v>359</v>
      </c>
      <c r="F188" t="s">
        <v>251</v>
      </c>
      <c r="G188" t="s">
        <v>8835</v>
      </c>
      <c r="H188">
        <v>1</v>
      </c>
      <c r="I188">
        <v>1</v>
      </c>
      <c r="J188">
        <v>0</v>
      </c>
      <c r="K188">
        <v>1</v>
      </c>
      <c r="L188" t="s">
        <v>355</v>
      </c>
      <c r="M188">
        <v>100</v>
      </c>
      <c r="N188" s="16">
        <v>45851</v>
      </c>
      <c r="O188" s="16">
        <v>45851</v>
      </c>
      <c r="P188"/>
      <c r="Q188" t="s">
        <v>7932</v>
      </c>
      <c r="R188" t="s">
        <v>258</v>
      </c>
      <c r="S188">
        <v>10017906</v>
      </c>
      <c r="T188" t="s">
        <v>257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 t="str">
        <f>IF(A188&gt;0,_xlfn.XLOOKUP(A188,'IW38 PLAN SEMANAL'!B:B,'IW38 PLAN SEMANAL'!AE:AE),"")</f>
        <v>REPROGRAMADO</v>
      </c>
      <c r="AU188" t="str">
        <f>IF(A188&gt;0,_xlfn.XLOOKUP(A188,'IW38 PLAN SEMANAL'!B:B,'IW38 PLAN SEMANAL'!AB:AB),"")</f>
        <v>SOPORTE</v>
      </c>
      <c r="AV188" t="str">
        <f t="shared" si="2"/>
        <v>Soporte</v>
      </c>
    </row>
    <row r="189" spans="1:48" x14ac:dyDescent="0.35">
      <c r="A189">
        <v>6616524</v>
      </c>
      <c r="B189">
        <v>0</v>
      </c>
      <c r="C189">
        <v>70</v>
      </c>
      <c r="D189" t="s">
        <v>367</v>
      </c>
      <c r="E189" t="s">
        <v>354</v>
      </c>
      <c r="F189" t="s">
        <v>251</v>
      </c>
      <c r="G189" t="s">
        <v>8882</v>
      </c>
      <c r="H189">
        <v>1</v>
      </c>
      <c r="I189">
        <v>1</v>
      </c>
      <c r="J189">
        <v>1</v>
      </c>
      <c r="K189">
        <v>1</v>
      </c>
      <c r="L189" t="s">
        <v>355</v>
      </c>
      <c r="M189">
        <v>100</v>
      </c>
      <c r="N189" s="16">
        <v>45851</v>
      </c>
      <c r="O189" s="16">
        <v>45851</v>
      </c>
      <c r="P189" s="16">
        <v>45850</v>
      </c>
      <c r="Q189" t="s">
        <v>196</v>
      </c>
      <c r="R189" t="s">
        <v>258</v>
      </c>
      <c r="S189">
        <v>10017881</v>
      </c>
      <c r="T189" t="s">
        <v>257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 t="str">
        <f>IF(A189&gt;0,_xlfn.XLOOKUP(A189,'IW38 PLAN SEMANAL'!B:B,'IW38 PLAN SEMANAL'!AE:AE),"")</f>
        <v>CERRADO</v>
      </c>
      <c r="AU189" t="str">
        <f>IF(A189&gt;0,_xlfn.XLOOKUP(A189,'IW38 PLAN SEMANAL'!B:B,'IW38 PLAN SEMANAL'!AB:AB),"")</f>
        <v>SOPORTE</v>
      </c>
      <c r="AV189" t="str">
        <f t="shared" si="2"/>
        <v>Soporte</v>
      </c>
    </row>
    <row r="190" spans="1:48" x14ac:dyDescent="0.35">
      <c r="A190">
        <v>6616524</v>
      </c>
      <c r="B190">
        <v>0</v>
      </c>
      <c r="C190">
        <v>80</v>
      </c>
      <c r="D190" t="s">
        <v>367</v>
      </c>
      <c r="E190" t="s">
        <v>354</v>
      </c>
      <c r="F190" t="s">
        <v>251</v>
      </c>
      <c r="G190" t="s">
        <v>8883</v>
      </c>
      <c r="H190">
        <v>2</v>
      </c>
      <c r="I190">
        <v>2</v>
      </c>
      <c r="J190">
        <v>4</v>
      </c>
      <c r="K190">
        <v>1</v>
      </c>
      <c r="L190" t="s">
        <v>355</v>
      </c>
      <c r="M190">
        <v>100</v>
      </c>
      <c r="N190" s="16">
        <v>45851</v>
      </c>
      <c r="O190" s="16">
        <v>45851</v>
      </c>
      <c r="P190" s="16">
        <v>45851</v>
      </c>
      <c r="Q190" t="s">
        <v>196</v>
      </c>
      <c r="R190" t="s">
        <v>258</v>
      </c>
      <c r="S190">
        <v>10017881</v>
      </c>
      <c r="T190" t="s">
        <v>257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 t="str">
        <f>IF(A190&gt;0,_xlfn.XLOOKUP(A190,'IW38 PLAN SEMANAL'!B:B,'IW38 PLAN SEMANAL'!AE:AE),"")</f>
        <v>CERRADO</v>
      </c>
      <c r="AU190" t="str">
        <f>IF(A190&gt;0,_xlfn.XLOOKUP(A190,'IW38 PLAN SEMANAL'!B:B,'IW38 PLAN SEMANAL'!AB:AB),"")</f>
        <v>SOPORTE</v>
      </c>
      <c r="AV190" t="str">
        <f t="shared" si="2"/>
        <v>Soporte</v>
      </c>
    </row>
    <row r="191" spans="1:48" x14ac:dyDescent="0.35">
      <c r="A191">
        <v>6616524</v>
      </c>
      <c r="B191">
        <v>0</v>
      </c>
      <c r="C191">
        <v>90</v>
      </c>
      <c r="D191" t="s">
        <v>367</v>
      </c>
      <c r="E191" t="s">
        <v>354</v>
      </c>
      <c r="F191" t="s">
        <v>251</v>
      </c>
      <c r="G191" t="s">
        <v>8884</v>
      </c>
      <c r="H191">
        <v>1</v>
      </c>
      <c r="I191">
        <v>1</v>
      </c>
      <c r="J191">
        <v>1</v>
      </c>
      <c r="K191">
        <v>1</v>
      </c>
      <c r="L191" t="s">
        <v>355</v>
      </c>
      <c r="M191">
        <v>100</v>
      </c>
      <c r="N191" s="16">
        <v>45851</v>
      </c>
      <c r="O191" s="16">
        <v>45851</v>
      </c>
      <c r="P191" s="16">
        <v>45850</v>
      </c>
      <c r="Q191" t="s">
        <v>196</v>
      </c>
      <c r="R191" t="s">
        <v>258</v>
      </c>
      <c r="S191">
        <v>10017881</v>
      </c>
      <c r="T191" t="s">
        <v>257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 t="str">
        <f>IF(A191&gt;0,_xlfn.XLOOKUP(A191,'IW38 PLAN SEMANAL'!B:B,'IW38 PLAN SEMANAL'!AE:AE),"")</f>
        <v>CERRADO</v>
      </c>
      <c r="AU191" t="str">
        <f>IF(A191&gt;0,_xlfn.XLOOKUP(A191,'IW38 PLAN SEMANAL'!B:B,'IW38 PLAN SEMANAL'!AB:AB),"")</f>
        <v>SOPORTE</v>
      </c>
      <c r="AV191" t="str">
        <f t="shared" si="2"/>
        <v>Soporte</v>
      </c>
    </row>
    <row r="192" spans="1:48" x14ac:dyDescent="0.35">
      <c r="A192">
        <v>6616525</v>
      </c>
      <c r="B192">
        <v>0</v>
      </c>
      <c r="C192">
        <v>10</v>
      </c>
      <c r="D192" t="s">
        <v>367</v>
      </c>
      <c r="E192" t="s">
        <v>359</v>
      </c>
      <c r="F192" t="s">
        <v>251</v>
      </c>
      <c r="G192" t="s">
        <v>8885</v>
      </c>
      <c r="H192">
        <v>1</v>
      </c>
      <c r="I192">
        <v>1</v>
      </c>
      <c r="J192">
        <v>0</v>
      </c>
      <c r="K192">
        <v>1</v>
      </c>
      <c r="L192" t="s">
        <v>355</v>
      </c>
      <c r="M192">
        <v>100</v>
      </c>
      <c r="N192" s="16">
        <v>45851</v>
      </c>
      <c r="O192" s="16">
        <v>45851</v>
      </c>
      <c r="P192"/>
      <c r="Q192" t="s">
        <v>7921</v>
      </c>
      <c r="R192" t="s">
        <v>258</v>
      </c>
      <c r="S192">
        <v>10017880</v>
      </c>
      <c r="T192" t="s">
        <v>257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 t="str">
        <f>IF(A192&gt;0,_xlfn.XLOOKUP(A192,'IW38 PLAN SEMANAL'!B:B,'IW38 PLAN SEMANAL'!AE:AE),"")</f>
        <v>REPROGRAMADO</v>
      </c>
      <c r="AU192" t="str">
        <f>IF(A192&gt;0,_xlfn.XLOOKUP(A192,'IW38 PLAN SEMANAL'!B:B,'IW38 PLAN SEMANAL'!AB:AB),"")</f>
        <v>SOPORTE</v>
      </c>
      <c r="AV192" t="str">
        <f t="shared" si="2"/>
        <v>Soporte</v>
      </c>
    </row>
    <row r="193" spans="1:48" x14ac:dyDescent="0.35">
      <c r="A193">
        <v>6616525</v>
      </c>
      <c r="B193">
        <v>0</v>
      </c>
      <c r="C193">
        <v>20</v>
      </c>
      <c r="D193" t="s">
        <v>367</v>
      </c>
      <c r="E193" t="s">
        <v>359</v>
      </c>
      <c r="F193" t="s">
        <v>251</v>
      </c>
      <c r="G193" t="s">
        <v>8886</v>
      </c>
      <c r="H193">
        <v>2</v>
      </c>
      <c r="I193">
        <v>2</v>
      </c>
      <c r="J193">
        <v>0</v>
      </c>
      <c r="K193">
        <v>1</v>
      </c>
      <c r="L193" t="s">
        <v>355</v>
      </c>
      <c r="M193">
        <v>100</v>
      </c>
      <c r="N193" s="16">
        <v>45851</v>
      </c>
      <c r="O193" s="16">
        <v>45851</v>
      </c>
      <c r="P193"/>
      <c r="Q193" t="s">
        <v>7921</v>
      </c>
      <c r="R193" t="s">
        <v>258</v>
      </c>
      <c r="S193">
        <v>10017880</v>
      </c>
      <c r="T193" t="s">
        <v>257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 t="str">
        <f>IF(A193&gt;0,_xlfn.XLOOKUP(A193,'IW38 PLAN SEMANAL'!B:B,'IW38 PLAN SEMANAL'!AE:AE),"")</f>
        <v>REPROGRAMADO</v>
      </c>
      <c r="AU193" t="str">
        <f>IF(A193&gt;0,_xlfn.XLOOKUP(A193,'IW38 PLAN SEMANAL'!B:B,'IW38 PLAN SEMANAL'!AB:AB),"")</f>
        <v>SOPORTE</v>
      </c>
      <c r="AV193" t="str">
        <f t="shared" si="2"/>
        <v>Soporte</v>
      </c>
    </row>
    <row r="194" spans="1:48" x14ac:dyDescent="0.35">
      <c r="A194">
        <v>6616525</v>
      </c>
      <c r="B194">
        <v>0</v>
      </c>
      <c r="C194">
        <v>30</v>
      </c>
      <c r="D194" t="s">
        <v>367</v>
      </c>
      <c r="E194" t="s">
        <v>359</v>
      </c>
      <c r="F194" t="s">
        <v>251</v>
      </c>
      <c r="G194" t="s">
        <v>8887</v>
      </c>
      <c r="H194">
        <v>1</v>
      </c>
      <c r="I194">
        <v>1</v>
      </c>
      <c r="J194">
        <v>0</v>
      </c>
      <c r="K194">
        <v>1</v>
      </c>
      <c r="L194" t="s">
        <v>355</v>
      </c>
      <c r="M194">
        <v>100</v>
      </c>
      <c r="N194" s="16">
        <v>45851</v>
      </c>
      <c r="O194" s="16">
        <v>45851</v>
      </c>
      <c r="P194"/>
      <c r="Q194" t="s">
        <v>7921</v>
      </c>
      <c r="R194" t="s">
        <v>258</v>
      </c>
      <c r="S194">
        <v>10017880</v>
      </c>
      <c r="T194" t="s">
        <v>257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 t="str">
        <f>IF(A194&gt;0,_xlfn.XLOOKUP(A194,'IW38 PLAN SEMANAL'!B:B,'IW38 PLAN SEMANAL'!AE:AE),"")</f>
        <v>REPROGRAMADO</v>
      </c>
      <c r="AU194" t="str">
        <f>IF(A194&gt;0,_xlfn.XLOOKUP(A194,'IW38 PLAN SEMANAL'!B:B,'IW38 PLAN SEMANAL'!AB:AB),"")</f>
        <v>SOPORTE</v>
      </c>
      <c r="AV194" t="str">
        <f t="shared" si="2"/>
        <v>Soporte</v>
      </c>
    </row>
    <row r="195" spans="1:48" x14ac:dyDescent="0.35">
      <c r="A195">
        <v>6616526</v>
      </c>
      <c r="B195">
        <v>0</v>
      </c>
      <c r="C195">
        <v>10</v>
      </c>
      <c r="D195" t="s">
        <v>367</v>
      </c>
      <c r="E195" t="s">
        <v>359</v>
      </c>
      <c r="F195" t="s">
        <v>251</v>
      </c>
      <c r="G195" t="s">
        <v>8888</v>
      </c>
      <c r="H195">
        <v>1</v>
      </c>
      <c r="I195">
        <v>1</v>
      </c>
      <c r="J195">
        <v>0</v>
      </c>
      <c r="K195">
        <v>1</v>
      </c>
      <c r="L195" t="s">
        <v>355</v>
      </c>
      <c r="M195">
        <v>100</v>
      </c>
      <c r="N195" s="16">
        <v>45850</v>
      </c>
      <c r="O195" s="16">
        <v>45850</v>
      </c>
      <c r="P195"/>
      <c r="Q195" t="s">
        <v>628</v>
      </c>
      <c r="R195" t="s">
        <v>258</v>
      </c>
      <c r="S195">
        <v>10014712</v>
      </c>
      <c r="T195" t="s">
        <v>257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 t="str">
        <f>IF(A195&gt;0,_xlfn.XLOOKUP(A195,'IW38 PLAN SEMANAL'!B:B,'IW38 PLAN SEMANAL'!AE:AE),"")</f>
        <v>REPROGRAMADO</v>
      </c>
      <c r="AU195" t="str">
        <f>IF(A195&gt;0,_xlfn.XLOOKUP(A195,'IW38 PLAN SEMANAL'!B:B,'IW38 PLAN SEMANAL'!AB:AB),"")</f>
        <v>SOPORTE</v>
      </c>
      <c r="AV195" t="str">
        <f t="shared" ref="AV195:AV258" si="3">IF(A195&gt;0,IFERROR(_xlfn.XLOOKUP(D195,BA:BA,BC:BC),""),"")</f>
        <v>Soporte</v>
      </c>
    </row>
    <row r="196" spans="1:48" x14ac:dyDescent="0.35">
      <c r="A196">
        <v>6616526</v>
      </c>
      <c r="B196">
        <v>0</v>
      </c>
      <c r="C196">
        <v>20</v>
      </c>
      <c r="D196" t="s">
        <v>367</v>
      </c>
      <c r="E196" t="s">
        <v>359</v>
      </c>
      <c r="F196" t="s">
        <v>251</v>
      </c>
      <c r="G196" t="s">
        <v>8889</v>
      </c>
      <c r="H196">
        <v>2</v>
      </c>
      <c r="I196">
        <v>2</v>
      </c>
      <c r="J196">
        <v>0</v>
      </c>
      <c r="K196">
        <v>1</v>
      </c>
      <c r="L196" t="s">
        <v>355</v>
      </c>
      <c r="M196">
        <v>100</v>
      </c>
      <c r="N196" s="16">
        <v>45850</v>
      </c>
      <c r="O196" s="16">
        <v>45850</v>
      </c>
      <c r="P196"/>
      <c r="Q196" t="s">
        <v>628</v>
      </c>
      <c r="R196" t="s">
        <v>258</v>
      </c>
      <c r="S196">
        <v>10014712</v>
      </c>
      <c r="T196" t="s">
        <v>257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 t="str">
        <f>IF(A196&gt;0,_xlfn.XLOOKUP(A196,'IW38 PLAN SEMANAL'!B:B,'IW38 PLAN SEMANAL'!AE:AE),"")</f>
        <v>REPROGRAMADO</v>
      </c>
      <c r="AU196" t="str">
        <f>IF(A196&gt;0,_xlfn.XLOOKUP(A196,'IW38 PLAN SEMANAL'!B:B,'IW38 PLAN SEMANAL'!AB:AB),"")</f>
        <v>SOPORTE</v>
      </c>
      <c r="AV196" t="str">
        <f t="shared" si="3"/>
        <v>Soporte</v>
      </c>
    </row>
    <row r="197" spans="1:48" x14ac:dyDescent="0.35">
      <c r="A197">
        <v>6616526</v>
      </c>
      <c r="B197">
        <v>0</v>
      </c>
      <c r="C197">
        <v>30</v>
      </c>
      <c r="D197" t="s">
        <v>367</v>
      </c>
      <c r="E197" t="s">
        <v>359</v>
      </c>
      <c r="F197" t="s">
        <v>251</v>
      </c>
      <c r="G197" t="s">
        <v>8890</v>
      </c>
      <c r="H197">
        <v>1</v>
      </c>
      <c r="I197">
        <v>1</v>
      </c>
      <c r="J197">
        <v>0</v>
      </c>
      <c r="K197">
        <v>1</v>
      </c>
      <c r="L197" t="s">
        <v>355</v>
      </c>
      <c r="M197">
        <v>100</v>
      </c>
      <c r="N197" s="16">
        <v>45850</v>
      </c>
      <c r="O197" s="16">
        <v>45850</v>
      </c>
      <c r="P197"/>
      <c r="Q197" t="s">
        <v>628</v>
      </c>
      <c r="R197" t="s">
        <v>258</v>
      </c>
      <c r="S197">
        <v>10014712</v>
      </c>
      <c r="T197" t="s">
        <v>257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 t="str">
        <f>IF(A197&gt;0,_xlfn.XLOOKUP(A197,'IW38 PLAN SEMANAL'!B:B,'IW38 PLAN SEMANAL'!AE:AE),"")</f>
        <v>REPROGRAMADO</v>
      </c>
      <c r="AU197" t="str">
        <f>IF(A197&gt;0,_xlfn.XLOOKUP(A197,'IW38 PLAN SEMANAL'!B:B,'IW38 PLAN SEMANAL'!AB:AB),"")</f>
        <v>SOPORTE</v>
      </c>
      <c r="AV197" t="str">
        <f t="shared" si="3"/>
        <v>Soporte</v>
      </c>
    </row>
    <row r="198" spans="1:48" x14ac:dyDescent="0.35">
      <c r="A198">
        <v>6616788</v>
      </c>
      <c r="B198">
        <v>0</v>
      </c>
      <c r="C198">
        <v>10</v>
      </c>
      <c r="D198" t="s">
        <v>203</v>
      </c>
      <c r="E198" t="s">
        <v>354</v>
      </c>
      <c r="F198" t="s">
        <v>310</v>
      </c>
      <c r="G198" t="s">
        <v>6259</v>
      </c>
      <c r="H198">
        <v>1</v>
      </c>
      <c r="I198">
        <v>1</v>
      </c>
      <c r="J198">
        <v>1</v>
      </c>
      <c r="K198">
        <v>1</v>
      </c>
      <c r="L198" t="s">
        <v>355</v>
      </c>
      <c r="M198">
        <v>0</v>
      </c>
      <c r="N198" s="16">
        <v>45846</v>
      </c>
      <c r="O198" s="16">
        <v>45846</v>
      </c>
      <c r="P198" s="16">
        <v>45847</v>
      </c>
      <c r="Q198" t="s">
        <v>209</v>
      </c>
      <c r="R198" t="s">
        <v>280</v>
      </c>
      <c r="S198">
        <v>10014630</v>
      </c>
      <c r="T198" t="s">
        <v>209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 t="str">
        <f>IF(A198&gt;0,_xlfn.XLOOKUP(A198,'IW38 PLAN SEMANAL'!B:B,'IW38 PLAN SEMANAL'!AE:AE),"")</f>
        <v>CERRADO</v>
      </c>
      <c r="AU198" t="str">
        <f>IF(A198&gt;0,_xlfn.XLOOKUP(A198,'IW38 PLAN SEMANAL'!B:B,'IW38 PLAN SEMANAL'!AB:AB),"")</f>
        <v>AUXILIAR</v>
      </c>
      <c r="AV198" t="str">
        <f t="shared" si="3"/>
        <v>Marcobre</v>
      </c>
    </row>
    <row r="199" spans="1:48" x14ac:dyDescent="0.35">
      <c r="A199">
        <v>6616835</v>
      </c>
      <c r="B199">
        <v>0</v>
      </c>
      <c r="C199">
        <v>10</v>
      </c>
      <c r="D199" t="s">
        <v>203</v>
      </c>
      <c r="E199" t="s">
        <v>354</v>
      </c>
      <c r="F199" t="s">
        <v>310</v>
      </c>
      <c r="G199" t="s">
        <v>6258</v>
      </c>
      <c r="H199">
        <v>2</v>
      </c>
      <c r="I199">
        <v>1</v>
      </c>
      <c r="J199">
        <v>2</v>
      </c>
      <c r="K199">
        <v>2</v>
      </c>
      <c r="L199" t="s">
        <v>355</v>
      </c>
      <c r="M199">
        <v>0</v>
      </c>
      <c r="N199" s="16">
        <v>45846</v>
      </c>
      <c r="O199" s="16">
        <v>45846</v>
      </c>
      <c r="P199" s="16">
        <v>45846</v>
      </c>
      <c r="Q199" t="s">
        <v>209</v>
      </c>
      <c r="R199" t="s">
        <v>280</v>
      </c>
      <c r="S199">
        <v>10014630</v>
      </c>
      <c r="T199" t="s">
        <v>209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 t="str">
        <f>IF(A199&gt;0,_xlfn.XLOOKUP(A199,'IW38 PLAN SEMANAL'!B:B,'IW38 PLAN SEMANAL'!AE:AE),"")</f>
        <v>CERRADO</v>
      </c>
      <c r="AU199" t="str">
        <f>IF(A199&gt;0,_xlfn.XLOOKUP(A199,'IW38 PLAN SEMANAL'!B:B,'IW38 PLAN SEMANAL'!AB:AB),"")</f>
        <v>AUXILIAR</v>
      </c>
      <c r="AV199" t="str">
        <f t="shared" si="3"/>
        <v>Marcobre</v>
      </c>
    </row>
    <row r="200" spans="1:48" x14ac:dyDescent="0.35">
      <c r="A200">
        <v>6616838</v>
      </c>
      <c r="B200">
        <v>0</v>
      </c>
      <c r="C200">
        <v>10</v>
      </c>
      <c r="D200" t="s">
        <v>203</v>
      </c>
      <c r="E200" t="s">
        <v>359</v>
      </c>
      <c r="F200" t="s">
        <v>310</v>
      </c>
      <c r="G200" t="s">
        <v>6255</v>
      </c>
      <c r="H200">
        <v>1</v>
      </c>
      <c r="I200">
        <v>1</v>
      </c>
      <c r="J200">
        <v>0</v>
      </c>
      <c r="K200">
        <v>1</v>
      </c>
      <c r="L200" t="s">
        <v>355</v>
      </c>
      <c r="M200">
        <v>0</v>
      </c>
      <c r="N200" s="16">
        <v>45850</v>
      </c>
      <c r="O200" s="16">
        <v>45850</v>
      </c>
      <c r="P200"/>
      <c r="Q200" t="s">
        <v>227</v>
      </c>
      <c r="R200" t="s">
        <v>305</v>
      </c>
      <c r="S200">
        <v>10014606</v>
      </c>
      <c r="T200" t="s">
        <v>227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 t="str">
        <f>IF(A200&gt;0,_xlfn.XLOOKUP(A200,'IW38 PLAN SEMANAL'!B:B,'IW38 PLAN SEMANAL'!AE:AE),"")</f>
        <v>ABIERTO</v>
      </c>
      <c r="AU200" t="str">
        <f>IF(A200&gt;0,_xlfn.XLOOKUP(A200,'IW38 PLAN SEMANAL'!B:B,'IW38 PLAN SEMANAL'!AB:AB),"")</f>
        <v>ACARREO</v>
      </c>
      <c r="AV200" t="str">
        <f t="shared" si="3"/>
        <v>Marcobre</v>
      </c>
    </row>
    <row r="201" spans="1:48" x14ac:dyDescent="0.35">
      <c r="A201">
        <v>6616882</v>
      </c>
      <c r="B201">
        <v>0</v>
      </c>
      <c r="C201">
        <v>10</v>
      </c>
      <c r="D201" t="s">
        <v>203</v>
      </c>
      <c r="E201" t="s">
        <v>354</v>
      </c>
      <c r="F201" t="s">
        <v>310</v>
      </c>
      <c r="G201" t="s">
        <v>6251</v>
      </c>
      <c r="H201">
        <v>6</v>
      </c>
      <c r="I201">
        <v>2</v>
      </c>
      <c r="J201">
        <v>2</v>
      </c>
      <c r="K201">
        <v>3</v>
      </c>
      <c r="L201" t="s">
        <v>355</v>
      </c>
      <c r="M201">
        <v>0</v>
      </c>
      <c r="N201" s="16">
        <v>45846</v>
      </c>
      <c r="O201" s="16">
        <v>45846</v>
      </c>
      <c r="P201" s="16">
        <v>45847</v>
      </c>
      <c r="Q201" t="s">
        <v>209</v>
      </c>
      <c r="R201" t="s">
        <v>280</v>
      </c>
      <c r="S201">
        <v>10014630</v>
      </c>
      <c r="T201" t="s">
        <v>209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 t="str">
        <f>IF(A201&gt;0,_xlfn.XLOOKUP(A201,'IW38 PLAN SEMANAL'!B:B,'IW38 PLAN SEMANAL'!AE:AE),"")</f>
        <v>CERRADO</v>
      </c>
      <c r="AU201" t="str">
        <f>IF(A201&gt;0,_xlfn.XLOOKUP(A201,'IW38 PLAN SEMANAL'!B:B,'IW38 PLAN SEMANAL'!AB:AB),"")</f>
        <v>AUXILIAR</v>
      </c>
      <c r="AV201" t="str">
        <f t="shared" si="3"/>
        <v>Marcobre</v>
      </c>
    </row>
    <row r="202" spans="1:48" x14ac:dyDescent="0.35">
      <c r="A202">
        <v>6617496</v>
      </c>
      <c r="B202">
        <v>0</v>
      </c>
      <c r="C202">
        <v>10</v>
      </c>
      <c r="D202" t="s">
        <v>357</v>
      </c>
      <c r="E202" t="s">
        <v>354</v>
      </c>
      <c r="F202" t="s">
        <v>251</v>
      </c>
      <c r="G202" t="s">
        <v>8891</v>
      </c>
      <c r="H202">
        <v>18</v>
      </c>
      <c r="I202">
        <v>3</v>
      </c>
      <c r="J202">
        <v>18</v>
      </c>
      <c r="K202">
        <v>6</v>
      </c>
      <c r="L202" t="s">
        <v>355</v>
      </c>
      <c r="M202">
        <v>100</v>
      </c>
      <c r="N202" s="16">
        <v>45851</v>
      </c>
      <c r="O202" s="16">
        <v>45851</v>
      </c>
      <c r="P202" s="16">
        <v>45850</v>
      </c>
      <c r="Q202" t="s">
        <v>332</v>
      </c>
      <c r="R202" t="s">
        <v>333</v>
      </c>
      <c r="S202">
        <v>10014639</v>
      </c>
      <c r="T202" t="s">
        <v>332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 t="str">
        <f>IF(A202&gt;0,_xlfn.XLOOKUP(A202,'IW38 PLAN SEMANAL'!B:B,'IW38 PLAN SEMANAL'!AE:AE),"")</f>
        <v>CERRADO</v>
      </c>
      <c r="AU202" t="str">
        <f>IF(A202&gt;0,_xlfn.XLOOKUP(A202,'IW38 PLAN SEMANAL'!B:B,'IW38 PLAN SEMANAL'!AB:AB),"")</f>
        <v>AUXILIAR</v>
      </c>
      <c r="AV202" t="str">
        <f t="shared" si="3"/>
        <v xml:space="preserve">Komatsu </v>
      </c>
    </row>
    <row r="203" spans="1:48" x14ac:dyDescent="0.35">
      <c r="A203">
        <v>6617496</v>
      </c>
      <c r="B203">
        <v>0</v>
      </c>
      <c r="C203">
        <v>20</v>
      </c>
      <c r="D203" t="s">
        <v>364</v>
      </c>
      <c r="E203" t="s">
        <v>354</v>
      </c>
      <c r="F203" t="s">
        <v>251</v>
      </c>
      <c r="G203" t="s">
        <v>8891</v>
      </c>
      <c r="H203">
        <v>3</v>
      </c>
      <c r="I203">
        <v>1</v>
      </c>
      <c r="J203">
        <v>3</v>
      </c>
      <c r="K203">
        <v>3</v>
      </c>
      <c r="L203" t="s">
        <v>355</v>
      </c>
      <c r="M203">
        <v>100</v>
      </c>
      <c r="N203" s="16">
        <v>45851</v>
      </c>
      <c r="O203" s="16">
        <v>45851</v>
      </c>
      <c r="P203" s="16">
        <v>45850</v>
      </c>
      <c r="Q203" t="s">
        <v>332</v>
      </c>
      <c r="R203" t="s">
        <v>333</v>
      </c>
      <c r="S203">
        <v>10014639</v>
      </c>
      <c r="T203" t="s">
        <v>332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 t="str">
        <f>IF(A203&gt;0,_xlfn.XLOOKUP(A203,'IW38 PLAN SEMANAL'!B:B,'IW38 PLAN SEMANAL'!AE:AE),"")</f>
        <v>CERRADO</v>
      </c>
      <c r="AU203" t="str">
        <f>IF(A203&gt;0,_xlfn.XLOOKUP(A203,'IW38 PLAN SEMANAL'!B:B,'IW38 PLAN SEMANAL'!AB:AB),"")</f>
        <v>AUXILIAR</v>
      </c>
      <c r="AV203" t="str">
        <f t="shared" si="3"/>
        <v>Op Grúa</v>
      </c>
    </row>
    <row r="204" spans="1:48" x14ac:dyDescent="0.35">
      <c r="A204">
        <v>6617497</v>
      </c>
      <c r="B204">
        <v>0</v>
      </c>
      <c r="C204">
        <v>10</v>
      </c>
      <c r="D204" t="s">
        <v>357</v>
      </c>
      <c r="E204" t="s">
        <v>354</v>
      </c>
      <c r="F204" t="s">
        <v>251</v>
      </c>
      <c r="G204" t="s">
        <v>8892</v>
      </c>
      <c r="H204">
        <v>18</v>
      </c>
      <c r="I204">
        <v>3</v>
      </c>
      <c r="J204">
        <v>18</v>
      </c>
      <c r="K204">
        <v>6</v>
      </c>
      <c r="L204" t="s">
        <v>355</v>
      </c>
      <c r="M204">
        <v>100</v>
      </c>
      <c r="N204" s="16">
        <v>45851</v>
      </c>
      <c r="O204" s="16">
        <v>45851</v>
      </c>
      <c r="P204" s="16">
        <v>45850</v>
      </c>
      <c r="Q204" t="s">
        <v>332</v>
      </c>
      <c r="R204" t="s">
        <v>333</v>
      </c>
      <c r="S204">
        <v>10014639</v>
      </c>
      <c r="T204" t="s">
        <v>332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 t="str">
        <f>IF(A204&gt;0,_xlfn.XLOOKUP(A204,'IW38 PLAN SEMANAL'!B:B,'IW38 PLAN SEMANAL'!AE:AE),"")</f>
        <v>CERRADO</v>
      </c>
      <c r="AU204" t="str">
        <f>IF(A204&gt;0,_xlfn.XLOOKUP(A204,'IW38 PLAN SEMANAL'!B:B,'IW38 PLAN SEMANAL'!AB:AB),"")</f>
        <v>AUXILIAR</v>
      </c>
      <c r="AV204" t="str">
        <f t="shared" si="3"/>
        <v xml:space="preserve">Komatsu </v>
      </c>
    </row>
    <row r="205" spans="1:48" x14ac:dyDescent="0.35">
      <c r="A205">
        <v>6617497</v>
      </c>
      <c r="B205">
        <v>0</v>
      </c>
      <c r="C205">
        <v>20</v>
      </c>
      <c r="D205" t="s">
        <v>364</v>
      </c>
      <c r="E205" t="s">
        <v>354</v>
      </c>
      <c r="F205" t="s">
        <v>251</v>
      </c>
      <c r="G205" t="s">
        <v>8892</v>
      </c>
      <c r="H205">
        <v>3</v>
      </c>
      <c r="I205">
        <v>1</v>
      </c>
      <c r="J205">
        <v>3</v>
      </c>
      <c r="K205">
        <v>3</v>
      </c>
      <c r="L205" t="s">
        <v>355</v>
      </c>
      <c r="M205">
        <v>100</v>
      </c>
      <c r="N205" s="16">
        <v>45851</v>
      </c>
      <c r="O205" s="16">
        <v>45851</v>
      </c>
      <c r="P205" s="16">
        <v>45850</v>
      </c>
      <c r="Q205" t="s">
        <v>332</v>
      </c>
      <c r="R205" t="s">
        <v>333</v>
      </c>
      <c r="S205">
        <v>10014639</v>
      </c>
      <c r="T205" t="s">
        <v>332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 t="str">
        <f>IF(A205&gt;0,_xlfn.XLOOKUP(A205,'IW38 PLAN SEMANAL'!B:B,'IW38 PLAN SEMANAL'!AE:AE),"")</f>
        <v>CERRADO</v>
      </c>
      <c r="AU205" t="str">
        <f>IF(A205&gt;0,_xlfn.XLOOKUP(A205,'IW38 PLAN SEMANAL'!B:B,'IW38 PLAN SEMANAL'!AB:AB),"")</f>
        <v>AUXILIAR</v>
      </c>
      <c r="AV205" t="str">
        <f t="shared" si="3"/>
        <v>Op Grúa</v>
      </c>
    </row>
    <row r="206" spans="1:48" x14ac:dyDescent="0.35">
      <c r="A206">
        <v>6617498</v>
      </c>
      <c r="B206">
        <v>0</v>
      </c>
      <c r="C206">
        <v>10</v>
      </c>
      <c r="D206" t="s">
        <v>357</v>
      </c>
      <c r="E206" t="s">
        <v>354</v>
      </c>
      <c r="F206" t="s">
        <v>251</v>
      </c>
      <c r="G206" t="s">
        <v>8893</v>
      </c>
      <c r="H206">
        <v>0</v>
      </c>
      <c r="I206">
        <v>2</v>
      </c>
      <c r="J206">
        <v>0</v>
      </c>
      <c r="K206">
        <v>12</v>
      </c>
      <c r="L206" t="s">
        <v>355</v>
      </c>
      <c r="M206">
        <v>100</v>
      </c>
      <c r="N206" s="16">
        <v>45851</v>
      </c>
      <c r="O206" s="16">
        <v>45851</v>
      </c>
      <c r="P206" s="16">
        <v>45850</v>
      </c>
      <c r="Q206" t="s">
        <v>332</v>
      </c>
      <c r="R206" t="s">
        <v>333</v>
      </c>
      <c r="S206">
        <v>10014639</v>
      </c>
      <c r="T206" t="s">
        <v>332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 t="str">
        <f>IF(A206&gt;0,_xlfn.XLOOKUP(A206,'IW38 PLAN SEMANAL'!B:B,'IW38 PLAN SEMANAL'!AE:AE),"")</f>
        <v>CERRADO</v>
      </c>
      <c r="AU206" t="str">
        <f>IF(A206&gt;0,_xlfn.XLOOKUP(A206,'IW38 PLAN SEMANAL'!B:B,'IW38 PLAN SEMANAL'!AB:AB),"")</f>
        <v>AUXILIAR</v>
      </c>
      <c r="AV206" t="str">
        <f t="shared" si="3"/>
        <v xml:space="preserve">Komatsu </v>
      </c>
    </row>
    <row r="207" spans="1:48" x14ac:dyDescent="0.35">
      <c r="A207">
        <v>6617640</v>
      </c>
      <c r="B207">
        <v>0</v>
      </c>
      <c r="C207">
        <v>20</v>
      </c>
      <c r="D207" t="s">
        <v>365</v>
      </c>
      <c r="E207" t="s">
        <v>354</v>
      </c>
      <c r="F207" t="s">
        <v>251</v>
      </c>
      <c r="G207" t="s">
        <v>6230</v>
      </c>
      <c r="H207">
        <v>4</v>
      </c>
      <c r="I207">
        <v>2</v>
      </c>
      <c r="J207">
        <v>4</v>
      </c>
      <c r="K207">
        <v>2</v>
      </c>
      <c r="L207" t="s">
        <v>355</v>
      </c>
      <c r="M207">
        <v>100</v>
      </c>
      <c r="N207" s="16">
        <v>45845</v>
      </c>
      <c r="O207" s="16">
        <v>45845</v>
      </c>
      <c r="P207" s="16">
        <v>45846</v>
      </c>
      <c r="Q207" t="s">
        <v>215</v>
      </c>
      <c r="R207" t="s">
        <v>290</v>
      </c>
      <c r="S207">
        <v>10018371</v>
      </c>
      <c r="T207" t="s">
        <v>215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 t="str">
        <f>IF(A207&gt;0,_xlfn.XLOOKUP(A207,'IW38 PLAN SEMANAL'!B:B,'IW38 PLAN SEMANAL'!AE:AE),"")</f>
        <v>CERRADO</v>
      </c>
      <c r="AU207" t="str">
        <f>IF(A207&gt;0,_xlfn.XLOOKUP(A207,'IW38 PLAN SEMANAL'!B:B,'IW38 PLAN SEMANAL'!AB:AB),"")</f>
        <v>ACARREO</v>
      </c>
      <c r="AV207" t="str">
        <f t="shared" si="3"/>
        <v>INSPECTOR</v>
      </c>
    </row>
    <row r="208" spans="1:48" x14ac:dyDescent="0.35">
      <c r="A208">
        <v>6617662</v>
      </c>
      <c r="B208">
        <v>0</v>
      </c>
      <c r="C208">
        <v>80</v>
      </c>
      <c r="D208" t="s">
        <v>365</v>
      </c>
      <c r="E208" t="s">
        <v>354</v>
      </c>
      <c r="F208" t="s">
        <v>251</v>
      </c>
      <c r="G208" t="s">
        <v>6894</v>
      </c>
      <c r="H208">
        <v>4</v>
      </c>
      <c r="I208">
        <v>2</v>
      </c>
      <c r="J208">
        <v>2</v>
      </c>
      <c r="K208">
        <v>2</v>
      </c>
      <c r="L208" t="s">
        <v>355</v>
      </c>
      <c r="M208">
        <v>100</v>
      </c>
      <c r="N208" s="16">
        <v>45847</v>
      </c>
      <c r="O208" s="16">
        <v>45847</v>
      </c>
      <c r="P208" s="16">
        <v>45846</v>
      </c>
      <c r="Q208" t="s">
        <v>237</v>
      </c>
      <c r="R208" t="s">
        <v>386</v>
      </c>
      <c r="S208">
        <v>10014625</v>
      </c>
      <c r="T208" t="s">
        <v>237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 t="str">
        <f>IF(A208&gt;0,_xlfn.XLOOKUP(A208,'IW38 PLAN SEMANAL'!B:B,'IW38 PLAN SEMANAL'!AE:AE),"")</f>
        <v>CERRADO</v>
      </c>
      <c r="AU208" t="str">
        <f>IF(A208&gt;0,_xlfn.XLOOKUP(A208,'IW38 PLAN SEMANAL'!B:B,'IW38 PLAN SEMANAL'!AB:AB),"")</f>
        <v>ACARREO</v>
      </c>
      <c r="AV208" t="str">
        <f t="shared" si="3"/>
        <v>INSPECTOR</v>
      </c>
    </row>
    <row r="209" spans="1:48" x14ac:dyDescent="0.35">
      <c r="A209">
        <v>6617664</v>
      </c>
      <c r="B209">
        <v>0</v>
      </c>
      <c r="C209">
        <v>10</v>
      </c>
      <c r="D209" t="s">
        <v>203</v>
      </c>
      <c r="E209" t="s">
        <v>354</v>
      </c>
      <c r="F209" t="s">
        <v>251</v>
      </c>
      <c r="G209" t="s">
        <v>8894</v>
      </c>
      <c r="H209">
        <v>2</v>
      </c>
      <c r="I209">
        <v>2</v>
      </c>
      <c r="J209">
        <v>2</v>
      </c>
      <c r="K209">
        <v>1</v>
      </c>
      <c r="L209" t="s">
        <v>355</v>
      </c>
      <c r="M209">
        <v>100</v>
      </c>
      <c r="N209" s="16">
        <v>45849</v>
      </c>
      <c r="O209" s="16">
        <v>45849</v>
      </c>
      <c r="P209" s="16">
        <v>45852</v>
      </c>
      <c r="Q209" t="s">
        <v>236</v>
      </c>
      <c r="R209" t="s">
        <v>283</v>
      </c>
      <c r="S209">
        <v>10014629</v>
      </c>
      <c r="T209" t="s">
        <v>236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 t="str">
        <f>IF(A209&gt;0,_xlfn.XLOOKUP(A209,'IW38 PLAN SEMANAL'!B:B,'IW38 PLAN SEMANAL'!AE:AE),"")</f>
        <v>CERRADO</v>
      </c>
      <c r="AU209" t="str">
        <f>IF(A209&gt;0,_xlfn.XLOOKUP(A209,'IW38 PLAN SEMANAL'!B:B,'IW38 PLAN SEMANAL'!AB:AB),"")</f>
        <v>AUXILIAR</v>
      </c>
      <c r="AV209" t="str">
        <f t="shared" si="3"/>
        <v>Marcobre</v>
      </c>
    </row>
    <row r="210" spans="1:48" x14ac:dyDescent="0.35">
      <c r="A210">
        <v>6617664</v>
      </c>
      <c r="B210">
        <v>0</v>
      </c>
      <c r="C210">
        <v>20</v>
      </c>
      <c r="D210" t="s">
        <v>203</v>
      </c>
      <c r="E210" t="s">
        <v>354</v>
      </c>
      <c r="F210" t="s">
        <v>251</v>
      </c>
      <c r="G210" t="s">
        <v>8895</v>
      </c>
      <c r="H210">
        <v>7</v>
      </c>
      <c r="I210">
        <v>3</v>
      </c>
      <c r="J210">
        <v>7</v>
      </c>
      <c r="K210">
        <v>2.2999999999999998</v>
      </c>
      <c r="L210" t="s">
        <v>355</v>
      </c>
      <c r="M210">
        <v>100</v>
      </c>
      <c r="N210" s="16">
        <v>45849</v>
      </c>
      <c r="O210" s="16">
        <v>45849</v>
      </c>
      <c r="P210" s="16">
        <v>45852</v>
      </c>
      <c r="Q210" t="s">
        <v>236</v>
      </c>
      <c r="R210" t="s">
        <v>283</v>
      </c>
      <c r="S210">
        <v>10014629</v>
      </c>
      <c r="T210" t="s">
        <v>236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 t="str">
        <f>IF(A210&gt;0,_xlfn.XLOOKUP(A210,'IW38 PLAN SEMANAL'!B:B,'IW38 PLAN SEMANAL'!AE:AE),"")</f>
        <v>CERRADO</v>
      </c>
      <c r="AU210" t="str">
        <f>IF(A210&gt;0,_xlfn.XLOOKUP(A210,'IW38 PLAN SEMANAL'!B:B,'IW38 PLAN SEMANAL'!AB:AB),"")</f>
        <v>AUXILIAR</v>
      </c>
      <c r="AV210" t="str">
        <f t="shared" si="3"/>
        <v>Marcobre</v>
      </c>
    </row>
    <row r="211" spans="1:48" x14ac:dyDescent="0.35">
      <c r="A211">
        <v>6617664</v>
      </c>
      <c r="B211">
        <v>0</v>
      </c>
      <c r="C211">
        <v>30</v>
      </c>
      <c r="D211" t="s">
        <v>203</v>
      </c>
      <c r="E211" t="s">
        <v>354</v>
      </c>
      <c r="F211" t="s">
        <v>251</v>
      </c>
      <c r="G211" t="s">
        <v>8896</v>
      </c>
      <c r="H211">
        <v>3</v>
      </c>
      <c r="I211">
        <v>2</v>
      </c>
      <c r="J211">
        <v>3</v>
      </c>
      <c r="K211">
        <v>1.5</v>
      </c>
      <c r="L211" t="s">
        <v>355</v>
      </c>
      <c r="M211">
        <v>100</v>
      </c>
      <c r="N211" s="16">
        <v>45849</v>
      </c>
      <c r="O211" s="16">
        <v>45849</v>
      </c>
      <c r="P211" s="16">
        <v>45852</v>
      </c>
      <c r="Q211" t="s">
        <v>236</v>
      </c>
      <c r="R211" t="s">
        <v>283</v>
      </c>
      <c r="S211">
        <v>10014629</v>
      </c>
      <c r="T211" t="s">
        <v>236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 t="str">
        <f>IF(A211&gt;0,_xlfn.XLOOKUP(A211,'IW38 PLAN SEMANAL'!B:B,'IW38 PLAN SEMANAL'!AE:AE),"")</f>
        <v>CERRADO</v>
      </c>
      <c r="AU211" t="str">
        <f>IF(A211&gt;0,_xlfn.XLOOKUP(A211,'IW38 PLAN SEMANAL'!B:B,'IW38 PLAN SEMANAL'!AB:AB),"")</f>
        <v>AUXILIAR</v>
      </c>
      <c r="AV211" t="str">
        <f t="shared" si="3"/>
        <v>Marcobre</v>
      </c>
    </row>
    <row r="212" spans="1:48" x14ac:dyDescent="0.35">
      <c r="A212">
        <v>6617664</v>
      </c>
      <c r="B212">
        <v>0</v>
      </c>
      <c r="C212">
        <v>40</v>
      </c>
      <c r="D212" t="s">
        <v>371</v>
      </c>
      <c r="E212" t="s">
        <v>354</v>
      </c>
      <c r="F212" t="s">
        <v>251</v>
      </c>
      <c r="G212" t="s">
        <v>8897</v>
      </c>
      <c r="H212">
        <v>2</v>
      </c>
      <c r="I212">
        <v>2</v>
      </c>
      <c r="J212">
        <v>2</v>
      </c>
      <c r="K212">
        <v>1</v>
      </c>
      <c r="L212" t="s">
        <v>355</v>
      </c>
      <c r="M212">
        <v>100</v>
      </c>
      <c r="N212" s="16">
        <v>45849</v>
      </c>
      <c r="O212" s="16">
        <v>45849</v>
      </c>
      <c r="P212" s="16">
        <v>45852</v>
      </c>
      <c r="Q212" t="s">
        <v>236</v>
      </c>
      <c r="R212" t="s">
        <v>283</v>
      </c>
      <c r="S212">
        <v>10014629</v>
      </c>
      <c r="T212" t="s">
        <v>236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 t="str">
        <f>IF(A212&gt;0,_xlfn.XLOOKUP(A212,'IW38 PLAN SEMANAL'!B:B,'IW38 PLAN SEMANAL'!AE:AE),"")</f>
        <v>CERRADO</v>
      </c>
      <c r="AU212" t="str">
        <f>IF(A212&gt;0,_xlfn.XLOOKUP(A212,'IW38 PLAN SEMANAL'!B:B,'IW38 PLAN SEMANAL'!AB:AB),"")</f>
        <v>AUXILIAR</v>
      </c>
      <c r="AV212" t="str">
        <f t="shared" si="3"/>
        <v>A/C</v>
      </c>
    </row>
    <row r="213" spans="1:48" x14ac:dyDescent="0.35">
      <c r="A213">
        <v>6617664</v>
      </c>
      <c r="B213">
        <v>0</v>
      </c>
      <c r="C213">
        <v>170</v>
      </c>
      <c r="D213" t="s">
        <v>372</v>
      </c>
      <c r="E213" t="s">
        <v>354</v>
      </c>
      <c r="F213" t="s">
        <v>251</v>
      </c>
      <c r="G213" t="s">
        <v>8898</v>
      </c>
      <c r="H213">
        <v>2</v>
      </c>
      <c r="I213">
        <v>1</v>
      </c>
      <c r="J213">
        <v>2</v>
      </c>
      <c r="K213">
        <v>2</v>
      </c>
      <c r="L213" t="s">
        <v>355</v>
      </c>
      <c r="M213">
        <v>100</v>
      </c>
      <c r="N213" s="16">
        <v>45849</v>
      </c>
      <c r="O213" s="16">
        <v>45849</v>
      </c>
      <c r="P213" s="16">
        <v>45852</v>
      </c>
      <c r="Q213" t="s">
        <v>236</v>
      </c>
      <c r="R213" t="s">
        <v>283</v>
      </c>
      <c r="S213">
        <v>10014629</v>
      </c>
      <c r="T213" t="s">
        <v>236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 t="str">
        <f>IF(A213&gt;0,_xlfn.XLOOKUP(A213,'IW38 PLAN SEMANAL'!B:B,'IW38 PLAN SEMANAL'!AE:AE),"")</f>
        <v>CERRADO</v>
      </c>
      <c r="AU213" t="str">
        <f>IF(A213&gt;0,_xlfn.XLOOKUP(A213,'IW38 PLAN SEMANAL'!B:B,'IW38 PLAN SEMANAL'!AB:AB),"")</f>
        <v>AUXILIAR</v>
      </c>
      <c r="AV213" t="str">
        <f t="shared" si="3"/>
        <v>Confiabilidad</v>
      </c>
    </row>
    <row r="214" spans="1:48" x14ac:dyDescent="0.35">
      <c r="A214">
        <v>6617666</v>
      </c>
      <c r="B214">
        <v>0</v>
      </c>
      <c r="C214">
        <v>140</v>
      </c>
      <c r="D214" t="s">
        <v>203</v>
      </c>
      <c r="E214" t="s">
        <v>354</v>
      </c>
      <c r="F214" t="s">
        <v>251</v>
      </c>
      <c r="G214" t="s">
        <v>8899</v>
      </c>
      <c r="H214">
        <v>5</v>
      </c>
      <c r="I214">
        <v>3</v>
      </c>
      <c r="J214">
        <v>5</v>
      </c>
      <c r="K214">
        <v>1.7</v>
      </c>
      <c r="L214" t="s">
        <v>355</v>
      </c>
      <c r="M214">
        <v>100</v>
      </c>
      <c r="N214" s="16">
        <v>45847</v>
      </c>
      <c r="O214" s="16">
        <v>45847</v>
      </c>
      <c r="P214" s="16">
        <v>45847</v>
      </c>
      <c r="Q214" t="s">
        <v>152</v>
      </c>
      <c r="R214" t="s">
        <v>307</v>
      </c>
      <c r="S214">
        <v>10014641</v>
      </c>
      <c r="T214" t="s">
        <v>152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 t="str">
        <f>IF(A214&gt;0,_xlfn.XLOOKUP(A214,'IW38 PLAN SEMANAL'!B:B,'IW38 PLAN SEMANAL'!AE:AE),"")</f>
        <v>CERRADO</v>
      </c>
      <c r="AU214" t="str">
        <f>IF(A214&gt;0,_xlfn.XLOOKUP(A214,'IW38 PLAN SEMANAL'!B:B,'IW38 PLAN SEMANAL'!AB:AB),"")</f>
        <v>AUXILIAR</v>
      </c>
      <c r="AV214" t="str">
        <f t="shared" si="3"/>
        <v>Marcobre</v>
      </c>
    </row>
    <row r="215" spans="1:48" x14ac:dyDescent="0.35">
      <c r="A215">
        <v>6617666</v>
      </c>
      <c r="B215">
        <v>0</v>
      </c>
      <c r="C215">
        <v>150</v>
      </c>
      <c r="D215" t="s">
        <v>203</v>
      </c>
      <c r="E215" t="s">
        <v>354</v>
      </c>
      <c r="F215" t="s">
        <v>251</v>
      </c>
      <c r="G215" t="s">
        <v>8900</v>
      </c>
      <c r="H215">
        <v>30</v>
      </c>
      <c r="I215">
        <v>4</v>
      </c>
      <c r="J215">
        <v>30</v>
      </c>
      <c r="K215">
        <v>7.5</v>
      </c>
      <c r="L215" t="s">
        <v>355</v>
      </c>
      <c r="M215">
        <v>100</v>
      </c>
      <c r="N215" s="16">
        <v>45847</v>
      </c>
      <c r="O215" s="16">
        <v>45847</v>
      </c>
      <c r="P215" s="16">
        <v>45847</v>
      </c>
      <c r="Q215" t="s">
        <v>152</v>
      </c>
      <c r="R215" t="s">
        <v>307</v>
      </c>
      <c r="S215">
        <v>10014641</v>
      </c>
      <c r="T215" t="s">
        <v>152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 t="str">
        <f>IF(A215&gt;0,_xlfn.XLOOKUP(A215,'IW38 PLAN SEMANAL'!B:B,'IW38 PLAN SEMANAL'!AE:AE),"")</f>
        <v>CERRADO</v>
      </c>
      <c r="AU215" t="str">
        <f>IF(A215&gt;0,_xlfn.XLOOKUP(A215,'IW38 PLAN SEMANAL'!B:B,'IW38 PLAN SEMANAL'!AB:AB),"")</f>
        <v>AUXILIAR</v>
      </c>
      <c r="AV215" t="str">
        <f t="shared" si="3"/>
        <v>Marcobre</v>
      </c>
    </row>
    <row r="216" spans="1:48" x14ac:dyDescent="0.35">
      <c r="A216">
        <v>6617666</v>
      </c>
      <c r="B216">
        <v>0</v>
      </c>
      <c r="C216">
        <v>160</v>
      </c>
      <c r="D216" t="s">
        <v>203</v>
      </c>
      <c r="E216" t="s">
        <v>354</v>
      </c>
      <c r="F216" t="s">
        <v>251</v>
      </c>
      <c r="G216" t="s">
        <v>8901</v>
      </c>
      <c r="H216">
        <v>6</v>
      </c>
      <c r="I216">
        <v>2</v>
      </c>
      <c r="J216">
        <v>6</v>
      </c>
      <c r="K216">
        <v>3</v>
      </c>
      <c r="L216" t="s">
        <v>355</v>
      </c>
      <c r="M216">
        <v>100</v>
      </c>
      <c r="N216" s="16">
        <v>45847</v>
      </c>
      <c r="O216" s="16">
        <v>45847</v>
      </c>
      <c r="P216" s="16">
        <v>45848</v>
      </c>
      <c r="Q216" t="s">
        <v>152</v>
      </c>
      <c r="R216" t="s">
        <v>307</v>
      </c>
      <c r="S216">
        <v>10014641</v>
      </c>
      <c r="T216" t="s">
        <v>152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 t="str">
        <f>IF(A216&gt;0,_xlfn.XLOOKUP(A216,'IW38 PLAN SEMANAL'!B:B,'IW38 PLAN SEMANAL'!AE:AE),"")</f>
        <v>CERRADO</v>
      </c>
      <c r="AU216" t="str">
        <f>IF(A216&gt;0,_xlfn.XLOOKUP(A216,'IW38 PLAN SEMANAL'!B:B,'IW38 PLAN SEMANAL'!AB:AB),"")</f>
        <v>AUXILIAR</v>
      </c>
      <c r="AV216" t="str">
        <f t="shared" si="3"/>
        <v>Marcobre</v>
      </c>
    </row>
    <row r="217" spans="1:48" x14ac:dyDescent="0.35">
      <c r="A217">
        <v>6617666</v>
      </c>
      <c r="B217">
        <v>0</v>
      </c>
      <c r="C217">
        <v>170</v>
      </c>
      <c r="D217" t="s">
        <v>371</v>
      </c>
      <c r="E217" t="s">
        <v>354</v>
      </c>
      <c r="F217" t="s">
        <v>251</v>
      </c>
      <c r="G217" t="s">
        <v>8902</v>
      </c>
      <c r="H217">
        <v>3</v>
      </c>
      <c r="I217">
        <v>2</v>
      </c>
      <c r="J217">
        <v>3</v>
      </c>
      <c r="K217">
        <v>1.5</v>
      </c>
      <c r="L217" t="s">
        <v>355</v>
      </c>
      <c r="M217">
        <v>100</v>
      </c>
      <c r="N217" s="16">
        <v>45847</v>
      </c>
      <c r="O217" s="16">
        <v>45847</v>
      </c>
      <c r="P217" s="16">
        <v>45848</v>
      </c>
      <c r="Q217" t="s">
        <v>152</v>
      </c>
      <c r="R217" t="s">
        <v>307</v>
      </c>
      <c r="S217">
        <v>10014641</v>
      </c>
      <c r="T217" t="s">
        <v>152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 t="str">
        <f>IF(A217&gt;0,_xlfn.XLOOKUP(A217,'IW38 PLAN SEMANAL'!B:B,'IW38 PLAN SEMANAL'!AE:AE),"")</f>
        <v>CERRADO</v>
      </c>
      <c r="AU217" t="str">
        <f>IF(A217&gt;0,_xlfn.XLOOKUP(A217,'IW38 PLAN SEMANAL'!B:B,'IW38 PLAN SEMANAL'!AB:AB),"")</f>
        <v>AUXILIAR</v>
      </c>
      <c r="AV217" t="str">
        <f t="shared" si="3"/>
        <v>A/C</v>
      </c>
    </row>
    <row r="218" spans="1:48" x14ac:dyDescent="0.35">
      <c r="A218">
        <v>6617666</v>
      </c>
      <c r="B218">
        <v>0</v>
      </c>
      <c r="C218">
        <v>360</v>
      </c>
      <c r="D218" t="s">
        <v>372</v>
      </c>
      <c r="E218" t="s">
        <v>354</v>
      </c>
      <c r="F218" t="s">
        <v>251</v>
      </c>
      <c r="G218" t="s">
        <v>8903</v>
      </c>
      <c r="H218">
        <v>17</v>
      </c>
      <c r="I218">
        <v>2</v>
      </c>
      <c r="J218">
        <v>17</v>
      </c>
      <c r="K218">
        <v>8.5</v>
      </c>
      <c r="L218" t="s">
        <v>355</v>
      </c>
      <c r="M218">
        <v>100</v>
      </c>
      <c r="N218" s="16">
        <v>45847</v>
      </c>
      <c r="O218" s="16">
        <v>45848</v>
      </c>
      <c r="P218" s="16">
        <v>45848</v>
      </c>
      <c r="Q218" t="s">
        <v>152</v>
      </c>
      <c r="R218" t="s">
        <v>307</v>
      </c>
      <c r="S218">
        <v>10014641</v>
      </c>
      <c r="T218" t="s">
        <v>152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 t="str">
        <f>IF(A218&gt;0,_xlfn.XLOOKUP(A218,'IW38 PLAN SEMANAL'!B:B,'IW38 PLAN SEMANAL'!AE:AE),"")</f>
        <v>CERRADO</v>
      </c>
      <c r="AU218" t="str">
        <f>IF(A218&gt;0,_xlfn.XLOOKUP(A218,'IW38 PLAN SEMANAL'!B:B,'IW38 PLAN SEMANAL'!AB:AB),"")</f>
        <v>AUXILIAR</v>
      </c>
      <c r="AV218" t="str">
        <f t="shared" si="3"/>
        <v>Confiabilidad</v>
      </c>
    </row>
    <row r="219" spans="1:48" x14ac:dyDescent="0.35">
      <c r="A219">
        <v>6617669</v>
      </c>
      <c r="B219">
        <v>0</v>
      </c>
      <c r="C219">
        <v>60</v>
      </c>
      <c r="D219" t="s">
        <v>203</v>
      </c>
      <c r="E219" t="s">
        <v>359</v>
      </c>
      <c r="F219" t="s">
        <v>251</v>
      </c>
      <c r="G219" t="s">
        <v>6354</v>
      </c>
      <c r="H219">
        <v>3</v>
      </c>
      <c r="I219">
        <v>2</v>
      </c>
      <c r="J219">
        <v>0</v>
      </c>
      <c r="K219">
        <v>1.5</v>
      </c>
      <c r="L219" t="s">
        <v>355</v>
      </c>
      <c r="M219">
        <v>100</v>
      </c>
      <c r="N219" s="16">
        <v>45850</v>
      </c>
      <c r="O219" s="16">
        <v>45850</v>
      </c>
      <c r="P219"/>
      <c r="Q219" t="s">
        <v>231</v>
      </c>
      <c r="R219" t="s">
        <v>331</v>
      </c>
      <c r="S219">
        <v>10014638</v>
      </c>
      <c r="T219" t="s">
        <v>231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 t="str">
        <f>IF(A219&gt;0,_xlfn.XLOOKUP(A219,'IW38 PLAN SEMANAL'!B:B,'IW38 PLAN SEMANAL'!AE:AE),"")</f>
        <v>ABIERTO</v>
      </c>
      <c r="AU219" t="str">
        <f>IF(A219&gt;0,_xlfn.XLOOKUP(A219,'IW38 PLAN SEMANAL'!B:B,'IW38 PLAN SEMANAL'!AB:AB),"")</f>
        <v>AUXILIAR</v>
      </c>
      <c r="AV219" t="str">
        <f t="shared" si="3"/>
        <v>Marcobre</v>
      </c>
    </row>
    <row r="220" spans="1:48" x14ac:dyDescent="0.35">
      <c r="A220">
        <v>6617669</v>
      </c>
      <c r="B220">
        <v>0</v>
      </c>
      <c r="C220">
        <v>70</v>
      </c>
      <c r="D220" t="s">
        <v>203</v>
      </c>
      <c r="E220" t="s">
        <v>359</v>
      </c>
      <c r="F220" t="s">
        <v>251</v>
      </c>
      <c r="G220" t="s">
        <v>6355</v>
      </c>
      <c r="H220">
        <v>16</v>
      </c>
      <c r="I220">
        <v>3</v>
      </c>
      <c r="J220">
        <v>0</v>
      </c>
      <c r="K220">
        <v>5.3</v>
      </c>
      <c r="L220" t="s">
        <v>355</v>
      </c>
      <c r="M220">
        <v>100</v>
      </c>
      <c r="N220" s="16">
        <v>45850</v>
      </c>
      <c r="O220" s="16">
        <v>45850</v>
      </c>
      <c r="P220"/>
      <c r="Q220" t="s">
        <v>231</v>
      </c>
      <c r="R220" t="s">
        <v>331</v>
      </c>
      <c r="S220">
        <v>10014638</v>
      </c>
      <c r="T220" t="s">
        <v>231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 t="str">
        <f>IF(A220&gt;0,_xlfn.XLOOKUP(A220,'IW38 PLAN SEMANAL'!B:B,'IW38 PLAN SEMANAL'!AE:AE),"")</f>
        <v>ABIERTO</v>
      </c>
      <c r="AU220" t="str">
        <f>IF(A220&gt;0,_xlfn.XLOOKUP(A220,'IW38 PLAN SEMANAL'!B:B,'IW38 PLAN SEMANAL'!AB:AB),"")</f>
        <v>AUXILIAR</v>
      </c>
      <c r="AV220" t="str">
        <f t="shared" si="3"/>
        <v>Marcobre</v>
      </c>
    </row>
    <row r="221" spans="1:48" x14ac:dyDescent="0.35">
      <c r="A221">
        <v>6617669</v>
      </c>
      <c r="B221">
        <v>0</v>
      </c>
      <c r="C221">
        <v>80</v>
      </c>
      <c r="D221" t="s">
        <v>203</v>
      </c>
      <c r="E221" t="s">
        <v>359</v>
      </c>
      <c r="F221" t="s">
        <v>251</v>
      </c>
      <c r="G221" t="s">
        <v>6356</v>
      </c>
      <c r="H221">
        <v>3</v>
      </c>
      <c r="I221">
        <v>2</v>
      </c>
      <c r="J221">
        <v>0</v>
      </c>
      <c r="K221">
        <v>1.5</v>
      </c>
      <c r="L221" t="s">
        <v>355</v>
      </c>
      <c r="M221">
        <v>100</v>
      </c>
      <c r="N221" s="16">
        <v>45850</v>
      </c>
      <c r="O221" s="16">
        <v>45850</v>
      </c>
      <c r="P221"/>
      <c r="Q221" t="s">
        <v>231</v>
      </c>
      <c r="R221" t="s">
        <v>331</v>
      </c>
      <c r="S221">
        <v>10014638</v>
      </c>
      <c r="T221" t="s">
        <v>231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 t="str">
        <f>IF(A221&gt;0,_xlfn.XLOOKUP(A221,'IW38 PLAN SEMANAL'!B:B,'IW38 PLAN SEMANAL'!AE:AE),"")</f>
        <v>ABIERTO</v>
      </c>
      <c r="AU221" t="str">
        <f>IF(A221&gt;0,_xlfn.XLOOKUP(A221,'IW38 PLAN SEMANAL'!B:B,'IW38 PLAN SEMANAL'!AB:AB),"")</f>
        <v>AUXILIAR</v>
      </c>
      <c r="AV221" t="str">
        <f t="shared" si="3"/>
        <v>Marcobre</v>
      </c>
    </row>
    <row r="222" spans="1:48" x14ac:dyDescent="0.35">
      <c r="A222">
        <v>6617669</v>
      </c>
      <c r="B222">
        <v>0</v>
      </c>
      <c r="C222">
        <v>90</v>
      </c>
      <c r="D222" t="s">
        <v>371</v>
      </c>
      <c r="E222" t="s">
        <v>359</v>
      </c>
      <c r="F222" t="s">
        <v>251</v>
      </c>
      <c r="G222" t="s">
        <v>6357</v>
      </c>
      <c r="H222">
        <v>3</v>
      </c>
      <c r="I222">
        <v>2</v>
      </c>
      <c r="J222">
        <v>0</v>
      </c>
      <c r="K222">
        <v>1.5</v>
      </c>
      <c r="L222" t="s">
        <v>355</v>
      </c>
      <c r="M222">
        <v>100</v>
      </c>
      <c r="N222" s="16">
        <v>45850</v>
      </c>
      <c r="O222" s="16">
        <v>45850</v>
      </c>
      <c r="P222"/>
      <c r="Q222" t="s">
        <v>231</v>
      </c>
      <c r="R222" t="s">
        <v>331</v>
      </c>
      <c r="S222">
        <v>10014638</v>
      </c>
      <c r="T222" t="s">
        <v>231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 t="str">
        <f>IF(A222&gt;0,_xlfn.XLOOKUP(A222,'IW38 PLAN SEMANAL'!B:B,'IW38 PLAN SEMANAL'!AE:AE),"")</f>
        <v>ABIERTO</v>
      </c>
      <c r="AU222" t="str">
        <f>IF(A222&gt;0,_xlfn.XLOOKUP(A222,'IW38 PLAN SEMANAL'!B:B,'IW38 PLAN SEMANAL'!AB:AB),"")</f>
        <v>AUXILIAR</v>
      </c>
      <c r="AV222" t="str">
        <f t="shared" si="3"/>
        <v>A/C</v>
      </c>
    </row>
    <row r="223" spans="1:48" x14ac:dyDescent="0.35">
      <c r="A223">
        <v>6617669</v>
      </c>
      <c r="B223">
        <v>0</v>
      </c>
      <c r="C223">
        <v>350</v>
      </c>
      <c r="D223" t="s">
        <v>372</v>
      </c>
      <c r="E223" t="s">
        <v>359</v>
      </c>
      <c r="F223" t="s">
        <v>251</v>
      </c>
      <c r="G223" t="s">
        <v>6358</v>
      </c>
      <c r="H223">
        <v>10</v>
      </c>
      <c r="I223">
        <v>2</v>
      </c>
      <c r="J223">
        <v>0</v>
      </c>
      <c r="K223">
        <v>5</v>
      </c>
      <c r="L223" t="s">
        <v>355</v>
      </c>
      <c r="M223">
        <v>100</v>
      </c>
      <c r="N223" s="16">
        <v>45850</v>
      </c>
      <c r="O223" s="16">
        <v>45850</v>
      </c>
      <c r="P223"/>
      <c r="Q223" t="s">
        <v>231</v>
      </c>
      <c r="R223" t="s">
        <v>331</v>
      </c>
      <c r="S223">
        <v>10014638</v>
      </c>
      <c r="T223" t="s">
        <v>231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 t="str">
        <f>IF(A223&gt;0,_xlfn.XLOOKUP(A223,'IW38 PLAN SEMANAL'!B:B,'IW38 PLAN SEMANAL'!AE:AE),"")</f>
        <v>ABIERTO</v>
      </c>
      <c r="AU223" t="str">
        <f>IF(A223&gt;0,_xlfn.XLOOKUP(A223,'IW38 PLAN SEMANAL'!B:B,'IW38 PLAN SEMANAL'!AB:AB),"")</f>
        <v>AUXILIAR</v>
      </c>
      <c r="AV223" t="str">
        <f t="shared" si="3"/>
        <v>Confiabilidad</v>
      </c>
    </row>
    <row r="224" spans="1:48" x14ac:dyDescent="0.35">
      <c r="A224">
        <v>6617672</v>
      </c>
      <c r="B224">
        <v>0</v>
      </c>
      <c r="C224">
        <v>110</v>
      </c>
      <c r="D224" t="s">
        <v>203</v>
      </c>
      <c r="E224" t="s">
        <v>375</v>
      </c>
      <c r="F224" t="s">
        <v>251</v>
      </c>
      <c r="G224" t="s">
        <v>8904</v>
      </c>
      <c r="H224">
        <v>4</v>
      </c>
      <c r="I224">
        <v>2</v>
      </c>
      <c r="J224">
        <v>0</v>
      </c>
      <c r="K224">
        <v>2</v>
      </c>
      <c r="L224" t="s">
        <v>355</v>
      </c>
      <c r="M224">
        <v>100</v>
      </c>
      <c r="N224" s="16">
        <v>45850</v>
      </c>
      <c r="O224" s="16">
        <v>45850</v>
      </c>
      <c r="P224"/>
      <c r="Q224" t="s">
        <v>240</v>
      </c>
      <c r="R224" t="s">
        <v>304</v>
      </c>
      <c r="S224">
        <v>10014607</v>
      </c>
      <c r="T224" t="s">
        <v>240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 t="str">
        <f>IF(A224&gt;0,_xlfn.XLOOKUP(A224,'IW38 PLAN SEMANAL'!B:B,'IW38 PLAN SEMANAL'!AE:AE),"")</f>
        <v>CERRADO</v>
      </c>
      <c r="AU224" t="str">
        <f>IF(A224&gt;0,_xlfn.XLOOKUP(A224,'IW38 PLAN SEMANAL'!B:B,'IW38 PLAN SEMANAL'!AB:AB),"")</f>
        <v>ACARREO</v>
      </c>
      <c r="AV224" t="str">
        <f t="shared" si="3"/>
        <v>Marcobre</v>
      </c>
    </row>
    <row r="225" spans="1:48" x14ac:dyDescent="0.35">
      <c r="A225">
        <v>6617672</v>
      </c>
      <c r="B225">
        <v>0</v>
      </c>
      <c r="C225">
        <v>120</v>
      </c>
      <c r="D225" t="s">
        <v>203</v>
      </c>
      <c r="E225" t="s">
        <v>375</v>
      </c>
      <c r="F225" t="s">
        <v>251</v>
      </c>
      <c r="G225" t="s">
        <v>8905</v>
      </c>
      <c r="H225">
        <v>12</v>
      </c>
      <c r="I225">
        <v>2</v>
      </c>
      <c r="J225">
        <v>0</v>
      </c>
      <c r="K225">
        <v>6</v>
      </c>
      <c r="L225" t="s">
        <v>355</v>
      </c>
      <c r="M225">
        <v>100</v>
      </c>
      <c r="N225" s="16">
        <v>45850</v>
      </c>
      <c r="O225" s="16">
        <v>45850</v>
      </c>
      <c r="P225"/>
      <c r="Q225" t="s">
        <v>240</v>
      </c>
      <c r="R225" t="s">
        <v>304</v>
      </c>
      <c r="S225">
        <v>10014607</v>
      </c>
      <c r="T225" t="s">
        <v>240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 t="str">
        <f>IF(A225&gt;0,_xlfn.XLOOKUP(A225,'IW38 PLAN SEMANAL'!B:B,'IW38 PLAN SEMANAL'!AE:AE),"")</f>
        <v>CERRADO</v>
      </c>
      <c r="AU225" t="str">
        <f>IF(A225&gt;0,_xlfn.XLOOKUP(A225,'IW38 PLAN SEMANAL'!B:B,'IW38 PLAN SEMANAL'!AB:AB),"")</f>
        <v>ACARREO</v>
      </c>
      <c r="AV225" t="str">
        <f t="shared" si="3"/>
        <v>Marcobre</v>
      </c>
    </row>
    <row r="226" spans="1:48" x14ac:dyDescent="0.35">
      <c r="A226">
        <v>6617672</v>
      </c>
      <c r="B226">
        <v>0</v>
      </c>
      <c r="C226">
        <v>130</v>
      </c>
      <c r="D226" t="s">
        <v>370</v>
      </c>
      <c r="E226" t="s">
        <v>375</v>
      </c>
      <c r="F226" t="s">
        <v>251</v>
      </c>
      <c r="G226" t="s">
        <v>8906</v>
      </c>
      <c r="H226">
        <v>4</v>
      </c>
      <c r="I226">
        <v>2</v>
      </c>
      <c r="J226">
        <v>0</v>
      </c>
      <c r="K226">
        <v>2</v>
      </c>
      <c r="L226" t="s">
        <v>355</v>
      </c>
      <c r="M226">
        <v>100</v>
      </c>
      <c r="N226" s="16">
        <v>45850</v>
      </c>
      <c r="O226" s="16">
        <v>45850</v>
      </c>
      <c r="P226"/>
      <c r="Q226" t="s">
        <v>240</v>
      </c>
      <c r="R226" t="s">
        <v>304</v>
      </c>
      <c r="S226">
        <v>10014607</v>
      </c>
      <c r="T226" t="s">
        <v>240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 t="str">
        <f>IF(A226&gt;0,_xlfn.XLOOKUP(A226,'IW38 PLAN SEMANAL'!B:B,'IW38 PLAN SEMANAL'!AE:AE),"")</f>
        <v>CERRADO</v>
      </c>
      <c r="AU226" t="str">
        <f>IF(A226&gt;0,_xlfn.XLOOKUP(A226,'IW38 PLAN SEMANAL'!B:B,'IW38 PLAN SEMANAL'!AB:AB),"")</f>
        <v>ACARREO</v>
      </c>
      <c r="AV226" t="str">
        <f t="shared" si="3"/>
        <v>Mant Eléctrico</v>
      </c>
    </row>
    <row r="227" spans="1:48" x14ac:dyDescent="0.35">
      <c r="A227">
        <v>6617672</v>
      </c>
      <c r="B227">
        <v>0</v>
      </c>
      <c r="C227">
        <v>140</v>
      </c>
      <c r="D227" t="s">
        <v>371</v>
      </c>
      <c r="E227" t="s">
        <v>375</v>
      </c>
      <c r="F227" t="s">
        <v>251</v>
      </c>
      <c r="G227" t="s">
        <v>8907</v>
      </c>
      <c r="H227">
        <v>4</v>
      </c>
      <c r="I227">
        <v>2</v>
      </c>
      <c r="J227">
        <v>0</v>
      </c>
      <c r="K227">
        <v>2</v>
      </c>
      <c r="L227" t="s">
        <v>355</v>
      </c>
      <c r="M227">
        <v>100</v>
      </c>
      <c r="N227" s="16">
        <v>45850</v>
      </c>
      <c r="O227" s="16">
        <v>45850</v>
      </c>
      <c r="P227"/>
      <c r="Q227" t="s">
        <v>240</v>
      </c>
      <c r="R227" t="s">
        <v>304</v>
      </c>
      <c r="S227">
        <v>10014607</v>
      </c>
      <c r="T227" t="s">
        <v>240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 t="str">
        <f>IF(A227&gt;0,_xlfn.XLOOKUP(A227,'IW38 PLAN SEMANAL'!B:B,'IW38 PLAN SEMANAL'!AE:AE),"")</f>
        <v>CERRADO</v>
      </c>
      <c r="AU227" t="str">
        <f>IF(A227&gt;0,_xlfn.XLOOKUP(A227,'IW38 PLAN SEMANAL'!B:B,'IW38 PLAN SEMANAL'!AB:AB),"")</f>
        <v>ACARREO</v>
      </c>
      <c r="AV227" t="str">
        <f t="shared" si="3"/>
        <v>A/C</v>
      </c>
    </row>
    <row r="228" spans="1:48" x14ac:dyDescent="0.35">
      <c r="A228">
        <v>6617672</v>
      </c>
      <c r="B228">
        <v>0</v>
      </c>
      <c r="C228">
        <v>150</v>
      </c>
      <c r="D228" t="s">
        <v>372</v>
      </c>
      <c r="E228" t="s">
        <v>375</v>
      </c>
      <c r="F228" t="s">
        <v>251</v>
      </c>
      <c r="G228" t="s">
        <v>8908</v>
      </c>
      <c r="H228">
        <v>16</v>
      </c>
      <c r="I228">
        <v>2</v>
      </c>
      <c r="J228">
        <v>0</v>
      </c>
      <c r="K228">
        <v>8</v>
      </c>
      <c r="L228" t="s">
        <v>355</v>
      </c>
      <c r="M228">
        <v>100</v>
      </c>
      <c r="N228" s="16">
        <v>45850</v>
      </c>
      <c r="O228" s="16">
        <v>45851</v>
      </c>
      <c r="P228"/>
      <c r="Q228" t="s">
        <v>240</v>
      </c>
      <c r="R228" t="s">
        <v>304</v>
      </c>
      <c r="S228">
        <v>10014607</v>
      </c>
      <c r="T228" t="s">
        <v>240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 t="str">
        <f>IF(A228&gt;0,_xlfn.XLOOKUP(A228,'IW38 PLAN SEMANAL'!B:B,'IW38 PLAN SEMANAL'!AE:AE),"")</f>
        <v>CERRADO</v>
      </c>
      <c r="AU228" t="str">
        <f>IF(A228&gt;0,_xlfn.XLOOKUP(A228,'IW38 PLAN SEMANAL'!B:B,'IW38 PLAN SEMANAL'!AB:AB),"")</f>
        <v>ACARREO</v>
      </c>
      <c r="AV228" t="str">
        <f t="shared" si="3"/>
        <v>Confiabilidad</v>
      </c>
    </row>
    <row r="229" spans="1:48" x14ac:dyDescent="0.35">
      <c r="A229">
        <v>6617672</v>
      </c>
      <c r="B229">
        <v>0</v>
      </c>
      <c r="C229">
        <v>430</v>
      </c>
      <c r="D229" t="s">
        <v>203</v>
      </c>
      <c r="E229" t="s">
        <v>375</v>
      </c>
      <c r="F229" t="s">
        <v>251</v>
      </c>
      <c r="G229" t="s">
        <v>8909</v>
      </c>
      <c r="H229">
        <v>16</v>
      </c>
      <c r="I229">
        <v>2</v>
      </c>
      <c r="J229">
        <v>0</v>
      </c>
      <c r="K229">
        <v>8</v>
      </c>
      <c r="L229" t="s">
        <v>355</v>
      </c>
      <c r="M229">
        <v>100</v>
      </c>
      <c r="N229" s="16">
        <v>45851</v>
      </c>
      <c r="O229" s="16">
        <v>45851</v>
      </c>
      <c r="P229"/>
      <c r="Q229" t="s">
        <v>240</v>
      </c>
      <c r="R229" t="s">
        <v>304</v>
      </c>
      <c r="S229">
        <v>10014607</v>
      </c>
      <c r="T229" t="s">
        <v>240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 t="str">
        <f>IF(A229&gt;0,_xlfn.XLOOKUP(A229,'IW38 PLAN SEMANAL'!B:B,'IW38 PLAN SEMANAL'!AE:AE),"")</f>
        <v>CERRADO</v>
      </c>
      <c r="AU229" t="str">
        <f>IF(A229&gt;0,_xlfn.XLOOKUP(A229,'IW38 PLAN SEMANAL'!B:B,'IW38 PLAN SEMANAL'!AB:AB),"")</f>
        <v>ACARREO</v>
      </c>
      <c r="AV229" t="str">
        <f t="shared" si="3"/>
        <v>Marcobre</v>
      </c>
    </row>
    <row r="230" spans="1:48" x14ac:dyDescent="0.35">
      <c r="A230">
        <v>6617673</v>
      </c>
      <c r="B230">
        <v>0</v>
      </c>
      <c r="C230">
        <v>360</v>
      </c>
      <c r="D230" t="s">
        <v>203</v>
      </c>
      <c r="E230" t="s">
        <v>354</v>
      </c>
      <c r="F230" t="s">
        <v>251</v>
      </c>
      <c r="G230" t="s">
        <v>6359</v>
      </c>
      <c r="H230">
        <v>4</v>
      </c>
      <c r="I230">
        <v>2</v>
      </c>
      <c r="J230">
        <v>4</v>
      </c>
      <c r="K230">
        <v>2</v>
      </c>
      <c r="L230" t="s">
        <v>355</v>
      </c>
      <c r="M230">
        <v>100</v>
      </c>
      <c r="N230" s="16">
        <v>45845</v>
      </c>
      <c r="O230" s="16">
        <v>45845</v>
      </c>
      <c r="P230" s="16">
        <v>45845</v>
      </c>
      <c r="Q230" t="s">
        <v>210</v>
      </c>
      <c r="R230" t="s">
        <v>395</v>
      </c>
      <c r="S230">
        <v>10014608</v>
      </c>
      <c r="T230" t="s">
        <v>210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 t="str">
        <f>IF(A230&gt;0,_xlfn.XLOOKUP(A230,'IW38 PLAN SEMANAL'!B:B,'IW38 PLAN SEMANAL'!AE:AE),"")</f>
        <v>CERRADO</v>
      </c>
      <c r="AU230" t="str">
        <f>IF(A230&gt;0,_xlfn.XLOOKUP(A230,'IW38 PLAN SEMANAL'!B:B,'IW38 PLAN SEMANAL'!AB:AB),"")</f>
        <v>ACARREO</v>
      </c>
      <c r="AV230" t="str">
        <f t="shared" si="3"/>
        <v>Marcobre</v>
      </c>
    </row>
    <row r="231" spans="1:48" x14ac:dyDescent="0.35">
      <c r="A231">
        <v>6617673</v>
      </c>
      <c r="B231">
        <v>0</v>
      </c>
      <c r="C231">
        <v>370</v>
      </c>
      <c r="D231" t="s">
        <v>203</v>
      </c>
      <c r="E231" t="s">
        <v>354</v>
      </c>
      <c r="F231" t="s">
        <v>251</v>
      </c>
      <c r="G231" t="s">
        <v>6360</v>
      </c>
      <c r="H231">
        <v>12</v>
      </c>
      <c r="I231">
        <v>2</v>
      </c>
      <c r="J231">
        <v>12</v>
      </c>
      <c r="K231">
        <v>6</v>
      </c>
      <c r="L231" t="s">
        <v>355</v>
      </c>
      <c r="M231">
        <v>100</v>
      </c>
      <c r="N231" s="16">
        <v>45845</v>
      </c>
      <c r="O231" s="16">
        <v>45845</v>
      </c>
      <c r="P231" s="16">
        <v>45845</v>
      </c>
      <c r="Q231" t="s">
        <v>210</v>
      </c>
      <c r="R231" t="s">
        <v>395</v>
      </c>
      <c r="S231">
        <v>10014608</v>
      </c>
      <c r="T231" t="s">
        <v>210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 t="str">
        <f>IF(A231&gt;0,_xlfn.XLOOKUP(A231,'IW38 PLAN SEMANAL'!B:B,'IW38 PLAN SEMANAL'!AE:AE),"")</f>
        <v>CERRADO</v>
      </c>
      <c r="AU231" t="str">
        <f>IF(A231&gt;0,_xlfn.XLOOKUP(A231,'IW38 PLAN SEMANAL'!B:B,'IW38 PLAN SEMANAL'!AB:AB),"")</f>
        <v>ACARREO</v>
      </c>
      <c r="AV231" t="str">
        <f t="shared" si="3"/>
        <v>Marcobre</v>
      </c>
    </row>
    <row r="232" spans="1:48" x14ac:dyDescent="0.35">
      <c r="A232">
        <v>6617673</v>
      </c>
      <c r="B232">
        <v>0</v>
      </c>
      <c r="C232">
        <v>380</v>
      </c>
      <c r="D232" t="s">
        <v>370</v>
      </c>
      <c r="E232" t="s">
        <v>354</v>
      </c>
      <c r="F232" t="s">
        <v>251</v>
      </c>
      <c r="G232" t="s">
        <v>6361</v>
      </c>
      <c r="H232">
        <v>6</v>
      </c>
      <c r="I232">
        <v>2</v>
      </c>
      <c r="J232">
        <v>6</v>
      </c>
      <c r="K232">
        <v>3</v>
      </c>
      <c r="L232" t="s">
        <v>355</v>
      </c>
      <c r="M232">
        <v>100</v>
      </c>
      <c r="N232" s="16">
        <v>45845</v>
      </c>
      <c r="O232" s="16">
        <v>45845</v>
      </c>
      <c r="P232" s="16">
        <v>45845</v>
      </c>
      <c r="Q232" t="s">
        <v>210</v>
      </c>
      <c r="R232" t="s">
        <v>395</v>
      </c>
      <c r="S232">
        <v>10014608</v>
      </c>
      <c r="T232" t="s">
        <v>210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 t="str">
        <f>IF(A232&gt;0,_xlfn.XLOOKUP(A232,'IW38 PLAN SEMANAL'!B:B,'IW38 PLAN SEMANAL'!AE:AE),"")</f>
        <v>CERRADO</v>
      </c>
      <c r="AU232" t="str">
        <f>IF(A232&gt;0,_xlfn.XLOOKUP(A232,'IW38 PLAN SEMANAL'!B:B,'IW38 PLAN SEMANAL'!AB:AB),"")</f>
        <v>ACARREO</v>
      </c>
      <c r="AV232" t="str">
        <f t="shared" si="3"/>
        <v>Mant Eléctrico</v>
      </c>
    </row>
    <row r="233" spans="1:48" x14ac:dyDescent="0.35">
      <c r="A233">
        <v>6617673</v>
      </c>
      <c r="B233">
        <v>0</v>
      </c>
      <c r="C233">
        <v>390</v>
      </c>
      <c r="D233" t="s">
        <v>371</v>
      </c>
      <c r="E233" t="s">
        <v>354</v>
      </c>
      <c r="F233" t="s">
        <v>251</v>
      </c>
      <c r="G233" t="s">
        <v>6362</v>
      </c>
      <c r="H233">
        <v>4</v>
      </c>
      <c r="I233">
        <v>2</v>
      </c>
      <c r="J233">
        <v>4</v>
      </c>
      <c r="K233">
        <v>2</v>
      </c>
      <c r="L233" t="s">
        <v>355</v>
      </c>
      <c r="M233">
        <v>100</v>
      </c>
      <c r="N233" s="16">
        <v>45845</v>
      </c>
      <c r="O233" s="16">
        <v>45845</v>
      </c>
      <c r="P233" s="16">
        <v>45845</v>
      </c>
      <c r="Q233" t="s">
        <v>210</v>
      </c>
      <c r="R233" t="s">
        <v>395</v>
      </c>
      <c r="S233">
        <v>10014608</v>
      </c>
      <c r="T233" t="s">
        <v>210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 t="str">
        <f>IF(A233&gt;0,_xlfn.XLOOKUP(A233,'IW38 PLAN SEMANAL'!B:B,'IW38 PLAN SEMANAL'!AE:AE),"")</f>
        <v>CERRADO</v>
      </c>
      <c r="AU233" t="str">
        <f>IF(A233&gt;0,_xlfn.XLOOKUP(A233,'IW38 PLAN SEMANAL'!B:B,'IW38 PLAN SEMANAL'!AB:AB),"")</f>
        <v>ACARREO</v>
      </c>
      <c r="AV233" t="str">
        <f t="shared" si="3"/>
        <v>A/C</v>
      </c>
    </row>
    <row r="234" spans="1:48" x14ac:dyDescent="0.35">
      <c r="A234">
        <v>6617673</v>
      </c>
      <c r="B234">
        <v>0</v>
      </c>
      <c r="C234">
        <v>400</v>
      </c>
      <c r="D234" t="s">
        <v>372</v>
      </c>
      <c r="E234" t="s">
        <v>354</v>
      </c>
      <c r="F234" t="s">
        <v>251</v>
      </c>
      <c r="G234" t="s">
        <v>6363</v>
      </c>
      <c r="H234">
        <v>32</v>
      </c>
      <c r="I234">
        <v>2</v>
      </c>
      <c r="J234">
        <v>32</v>
      </c>
      <c r="K234">
        <v>16</v>
      </c>
      <c r="L234" t="s">
        <v>355</v>
      </c>
      <c r="M234">
        <v>100</v>
      </c>
      <c r="N234" s="16">
        <v>45845</v>
      </c>
      <c r="O234" s="16">
        <v>45846</v>
      </c>
      <c r="P234" s="16">
        <v>45845</v>
      </c>
      <c r="Q234" t="s">
        <v>210</v>
      </c>
      <c r="R234" t="s">
        <v>395</v>
      </c>
      <c r="S234">
        <v>10014608</v>
      </c>
      <c r="T234" t="s">
        <v>210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 t="str">
        <f>IF(A234&gt;0,_xlfn.XLOOKUP(A234,'IW38 PLAN SEMANAL'!B:B,'IW38 PLAN SEMANAL'!AE:AE),"")</f>
        <v>CERRADO</v>
      </c>
      <c r="AU234" t="str">
        <f>IF(A234&gt;0,_xlfn.XLOOKUP(A234,'IW38 PLAN SEMANAL'!B:B,'IW38 PLAN SEMANAL'!AB:AB),"")</f>
        <v>ACARREO</v>
      </c>
      <c r="AV234" t="str">
        <f t="shared" si="3"/>
        <v>Confiabilidad</v>
      </c>
    </row>
    <row r="235" spans="1:48" x14ac:dyDescent="0.35">
      <c r="A235">
        <v>6617675</v>
      </c>
      <c r="B235">
        <v>0</v>
      </c>
      <c r="C235">
        <v>210</v>
      </c>
      <c r="D235" t="s">
        <v>203</v>
      </c>
      <c r="E235" t="s">
        <v>359</v>
      </c>
      <c r="F235" t="s">
        <v>251</v>
      </c>
      <c r="G235" t="s">
        <v>7604</v>
      </c>
      <c r="H235">
        <v>4</v>
      </c>
      <c r="I235">
        <v>2</v>
      </c>
      <c r="J235">
        <v>0</v>
      </c>
      <c r="K235">
        <v>2</v>
      </c>
      <c r="L235" t="s">
        <v>355</v>
      </c>
      <c r="M235">
        <v>100</v>
      </c>
      <c r="N235" s="16">
        <v>45849</v>
      </c>
      <c r="O235" s="16">
        <v>45849</v>
      </c>
      <c r="P235"/>
      <c r="Q235" t="s">
        <v>148</v>
      </c>
      <c r="R235" t="s">
        <v>297</v>
      </c>
      <c r="S235">
        <v>10014617</v>
      </c>
      <c r="T235" t="s">
        <v>148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 t="str">
        <f>IF(A235&gt;0,_xlfn.XLOOKUP(A235,'IW38 PLAN SEMANAL'!B:B,'IW38 PLAN SEMANAL'!AE:AE),"")</f>
        <v>ABIERTO</v>
      </c>
      <c r="AU235" t="str">
        <f>IF(A235&gt;0,_xlfn.XLOOKUP(A235,'IW38 PLAN SEMANAL'!B:B,'IW38 PLAN SEMANAL'!AB:AB),"")</f>
        <v>ACARREO</v>
      </c>
      <c r="AV235" t="str">
        <f t="shared" si="3"/>
        <v>Marcobre</v>
      </c>
    </row>
    <row r="236" spans="1:48" x14ac:dyDescent="0.35">
      <c r="A236">
        <v>6617675</v>
      </c>
      <c r="B236">
        <v>0</v>
      </c>
      <c r="C236">
        <v>220</v>
      </c>
      <c r="D236" t="s">
        <v>203</v>
      </c>
      <c r="E236" t="s">
        <v>359</v>
      </c>
      <c r="F236" t="s">
        <v>251</v>
      </c>
      <c r="G236" t="s">
        <v>6893</v>
      </c>
      <c r="H236">
        <v>12</v>
      </c>
      <c r="I236">
        <v>2</v>
      </c>
      <c r="J236">
        <v>0</v>
      </c>
      <c r="K236">
        <v>6</v>
      </c>
      <c r="L236" t="s">
        <v>355</v>
      </c>
      <c r="M236">
        <v>100</v>
      </c>
      <c r="N236" s="16">
        <v>45849</v>
      </c>
      <c r="O236" s="16">
        <v>45849</v>
      </c>
      <c r="P236"/>
      <c r="Q236" t="s">
        <v>148</v>
      </c>
      <c r="R236" t="s">
        <v>297</v>
      </c>
      <c r="S236">
        <v>10014617</v>
      </c>
      <c r="T236" t="s">
        <v>148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 t="str">
        <f>IF(A236&gt;0,_xlfn.XLOOKUP(A236,'IW38 PLAN SEMANAL'!B:B,'IW38 PLAN SEMANAL'!AE:AE),"")</f>
        <v>ABIERTO</v>
      </c>
      <c r="AU236" t="str">
        <f>IF(A236&gt;0,_xlfn.XLOOKUP(A236,'IW38 PLAN SEMANAL'!B:B,'IW38 PLAN SEMANAL'!AB:AB),"")</f>
        <v>ACARREO</v>
      </c>
      <c r="AV236" t="str">
        <f t="shared" si="3"/>
        <v>Marcobre</v>
      </c>
    </row>
    <row r="237" spans="1:48" x14ac:dyDescent="0.35">
      <c r="A237">
        <v>6617675</v>
      </c>
      <c r="B237">
        <v>0</v>
      </c>
      <c r="C237">
        <v>230</v>
      </c>
      <c r="D237" t="s">
        <v>203</v>
      </c>
      <c r="E237" t="s">
        <v>359</v>
      </c>
      <c r="F237" t="s">
        <v>251</v>
      </c>
      <c r="G237" t="s">
        <v>7605</v>
      </c>
      <c r="H237">
        <v>6</v>
      </c>
      <c r="I237">
        <v>2</v>
      </c>
      <c r="J237">
        <v>0</v>
      </c>
      <c r="K237">
        <v>3</v>
      </c>
      <c r="L237" t="s">
        <v>355</v>
      </c>
      <c r="M237">
        <v>100</v>
      </c>
      <c r="N237" s="16">
        <v>45849</v>
      </c>
      <c r="O237" s="16">
        <v>45849</v>
      </c>
      <c r="P237"/>
      <c r="Q237" t="s">
        <v>148</v>
      </c>
      <c r="R237" t="s">
        <v>297</v>
      </c>
      <c r="S237">
        <v>10014617</v>
      </c>
      <c r="T237" t="s">
        <v>148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 t="str">
        <f>IF(A237&gt;0,_xlfn.XLOOKUP(A237,'IW38 PLAN SEMANAL'!B:B,'IW38 PLAN SEMANAL'!AE:AE),"")</f>
        <v>ABIERTO</v>
      </c>
      <c r="AU237" t="str">
        <f>IF(A237&gt;0,_xlfn.XLOOKUP(A237,'IW38 PLAN SEMANAL'!B:B,'IW38 PLAN SEMANAL'!AB:AB),"")</f>
        <v>ACARREO</v>
      </c>
      <c r="AV237" t="str">
        <f t="shared" si="3"/>
        <v>Marcobre</v>
      </c>
    </row>
    <row r="238" spans="1:48" x14ac:dyDescent="0.35">
      <c r="A238">
        <v>6617675</v>
      </c>
      <c r="B238">
        <v>0</v>
      </c>
      <c r="C238">
        <v>240</v>
      </c>
      <c r="D238" t="s">
        <v>371</v>
      </c>
      <c r="E238" t="s">
        <v>359</v>
      </c>
      <c r="F238" t="s">
        <v>251</v>
      </c>
      <c r="G238" t="s">
        <v>7606</v>
      </c>
      <c r="H238">
        <v>4</v>
      </c>
      <c r="I238">
        <v>2</v>
      </c>
      <c r="J238">
        <v>0</v>
      </c>
      <c r="K238">
        <v>2</v>
      </c>
      <c r="L238" t="s">
        <v>355</v>
      </c>
      <c r="M238">
        <v>100</v>
      </c>
      <c r="N238" s="16">
        <v>45849</v>
      </c>
      <c r="O238" s="16">
        <v>45849</v>
      </c>
      <c r="P238"/>
      <c r="Q238" t="s">
        <v>148</v>
      </c>
      <c r="R238" t="s">
        <v>297</v>
      </c>
      <c r="S238">
        <v>10014617</v>
      </c>
      <c r="T238" t="s">
        <v>148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 t="str">
        <f>IF(A238&gt;0,_xlfn.XLOOKUP(A238,'IW38 PLAN SEMANAL'!B:B,'IW38 PLAN SEMANAL'!AE:AE),"")</f>
        <v>ABIERTO</v>
      </c>
      <c r="AU238" t="str">
        <f>IF(A238&gt;0,_xlfn.XLOOKUP(A238,'IW38 PLAN SEMANAL'!B:B,'IW38 PLAN SEMANAL'!AB:AB),"")</f>
        <v>ACARREO</v>
      </c>
      <c r="AV238" t="str">
        <f t="shared" si="3"/>
        <v>A/C</v>
      </c>
    </row>
    <row r="239" spans="1:48" x14ac:dyDescent="0.35">
      <c r="A239">
        <v>6617675</v>
      </c>
      <c r="B239">
        <v>0</v>
      </c>
      <c r="C239">
        <v>250</v>
      </c>
      <c r="D239" t="s">
        <v>372</v>
      </c>
      <c r="E239" t="s">
        <v>359</v>
      </c>
      <c r="F239" t="s">
        <v>251</v>
      </c>
      <c r="G239" t="s">
        <v>7607</v>
      </c>
      <c r="H239">
        <v>32</v>
      </c>
      <c r="I239">
        <v>2</v>
      </c>
      <c r="J239">
        <v>0</v>
      </c>
      <c r="K239">
        <v>16</v>
      </c>
      <c r="L239" t="s">
        <v>355</v>
      </c>
      <c r="M239">
        <v>100</v>
      </c>
      <c r="N239" s="16">
        <v>45849</v>
      </c>
      <c r="O239" s="16">
        <v>45850</v>
      </c>
      <c r="P239"/>
      <c r="Q239" t="s">
        <v>148</v>
      </c>
      <c r="R239" t="s">
        <v>297</v>
      </c>
      <c r="S239">
        <v>10014617</v>
      </c>
      <c r="T239" t="s">
        <v>148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 t="str">
        <f>IF(A239&gt;0,_xlfn.XLOOKUP(A239,'IW38 PLAN SEMANAL'!B:B,'IW38 PLAN SEMANAL'!AE:AE),"")</f>
        <v>ABIERTO</v>
      </c>
      <c r="AU239" t="str">
        <f>IF(A239&gt;0,_xlfn.XLOOKUP(A239,'IW38 PLAN SEMANAL'!B:B,'IW38 PLAN SEMANAL'!AB:AB),"")</f>
        <v>ACARREO</v>
      </c>
      <c r="AV239" t="str">
        <f t="shared" si="3"/>
        <v>Confiabilidad</v>
      </c>
    </row>
    <row r="240" spans="1:48" x14ac:dyDescent="0.35">
      <c r="A240">
        <v>6617676</v>
      </c>
      <c r="B240">
        <v>0</v>
      </c>
      <c r="C240">
        <v>360</v>
      </c>
      <c r="D240" t="s">
        <v>203</v>
      </c>
      <c r="E240" t="s">
        <v>354</v>
      </c>
      <c r="F240" t="s">
        <v>251</v>
      </c>
      <c r="G240" t="s">
        <v>6359</v>
      </c>
      <c r="H240">
        <v>4</v>
      </c>
      <c r="I240">
        <v>2</v>
      </c>
      <c r="J240">
        <v>4</v>
      </c>
      <c r="K240">
        <v>2</v>
      </c>
      <c r="L240" t="s">
        <v>355</v>
      </c>
      <c r="M240">
        <v>100</v>
      </c>
      <c r="N240" s="16">
        <v>45846</v>
      </c>
      <c r="O240" s="16">
        <v>45846</v>
      </c>
      <c r="P240" s="16">
        <v>45846</v>
      </c>
      <c r="Q240" t="s">
        <v>313</v>
      </c>
      <c r="R240" t="s">
        <v>314</v>
      </c>
      <c r="S240">
        <v>10014619</v>
      </c>
      <c r="T240" t="s">
        <v>313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 t="str">
        <f>IF(A240&gt;0,_xlfn.XLOOKUP(A240,'IW38 PLAN SEMANAL'!B:B,'IW38 PLAN SEMANAL'!AE:AE),"")</f>
        <v>CERRADO</v>
      </c>
      <c r="AU240" t="str">
        <f>IF(A240&gt;0,_xlfn.XLOOKUP(A240,'IW38 PLAN SEMANAL'!B:B,'IW38 PLAN SEMANAL'!AB:AB),"")</f>
        <v>ACARREO</v>
      </c>
      <c r="AV240" t="str">
        <f t="shared" si="3"/>
        <v>Marcobre</v>
      </c>
    </row>
    <row r="241" spans="1:48" x14ac:dyDescent="0.35">
      <c r="A241">
        <v>6617676</v>
      </c>
      <c r="B241">
        <v>0</v>
      </c>
      <c r="C241">
        <v>370</v>
      </c>
      <c r="D241" t="s">
        <v>203</v>
      </c>
      <c r="E241" t="s">
        <v>354</v>
      </c>
      <c r="F241" t="s">
        <v>251</v>
      </c>
      <c r="G241" t="s">
        <v>6360</v>
      </c>
      <c r="H241">
        <v>12</v>
      </c>
      <c r="I241">
        <v>2</v>
      </c>
      <c r="J241">
        <v>12</v>
      </c>
      <c r="K241">
        <v>6</v>
      </c>
      <c r="L241" t="s">
        <v>355</v>
      </c>
      <c r="M241">
        <v>100</v>
      </c>
      <c r="N241" s="16">
        <v>45846</v>
      </c>
      <c r="O241" s="16">
        <v>45846</v>
      </c>
      <c r="P241" s="16">
        <v>45847</v>
      </c>
      <c r="Q241" t="s">
        <v>313</v>
      </c>
      <c r="R241" t="s">
        <v>314</v>
      </c>
      <c r="S241">
        <v>10014619</v>
      </c>
      <c r="T241" t="s">
        <v>313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 t="str">
        <f>IF(A241&gt;0,_xlfn.XLOOKUP(A241,'IW38 PLAN SEMANAL'!B:B,'IW38 PLAN SEMANAL'!AE:AE),"")</f>
        <v>CERRADO</v>
      </c>
      <c r="AU241" t="str">
        <f>IF(A241&gt;0,_xlfn.XLOOKUP(A241,'IW38 PLAN SEMANAL'!B:B,'IW38 PLAN SEMANAL'!AB:AB),"")</f>
        <v>ACARREO</v>
      </c>
      <c r="AV241" t="str">
        <f t="shared" si="3"/>
        <v>Marcobre</v>
      </c>
    </row>
    <row r="242" spans="1:48" x14ac:dyDescent="0.35">
      <c r="A242">
        <v>6617676</v>
      </c>
      <c r="B242">
        <v>0</v>
      </c>
      <c r="C242">
        <v>380</v>
      </c>
      <c r="D242" t="s">
        <v>370</v>
      </c>
      <c r="E242" t="s">
        <v>354</v>
      </c>
      <c r="F242" t="s">
        <v>251</v>
      </c>
      <c r="G242" t="s">
        <v>6361</v>
      </c>
      <c r="H242">
        <v>6</v>
      </c>
      <c r="I242">
        <v>2</v>
      </c>
      <c r="J242">
        <v>6</v>
      </c>
      <c r="K242">
        <v>3</v>
      </c>
      <c r="L242" t="s">
        <v>355</v>
      </c>
      <c r="M242">
        <v>100</v>
      </c>
      <c r="N242" s="16">
        <v>45846</v>
      </c>
      <c r="O242" s="16">
        <v>45846</v>
      </c>
      <c r="P242" s="16">
        <v>45847</v>
      </c>
      <c r="Q242" t="s">
        <v>313</v>
      </c>
      <c r="R242" t="s">
        <v>314</v>
      </c>
      <c r="S242">
        <v>10014619</v>
      </c>
      <c r="T242" t="s">
        <v>313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 t="str">
        <f>IF(A242&gt;0,_xlfn.XLOOKUP(A242,'IW38 PLAN SEMANAL'!B:B,'IW38 PLAN SEMANAL'!AE:AE),"")</f>
        <v>CERRADO</v>
      </c>
      <c r="AU242" t="str">
        <f>IF(A242&gt;0,_xlfn.XLOOKUP(A242,'IW38 PLAN SEMANAL'!B:B,'IW38 PLAN SEMANAL'!AB:AB),"")</f>
        <v>ACARREO</v>
      </c>
      <c r="AV242" t="str">
        <f t="shared" si="3"/>
        <v>Mant Eléctrico</v>
      </c>
    </row>
    <row r="243" spans="1:48" x14ac:dyDescent="0.35">
      <c r="A243">
        <v>6617676</v>
      </c>
      <c r="B243">
        <v>0</v>
      </c>
      <c r="C243">
        <v>390</v>
      </c>
      <c r="D243" t="s">
        <v>371</v>
      </c>
      <c r="E243" t="s">
        <v>354</v>
      </c>
      <c r="F243" t="s">
        <v>251</v>
      </c>
      <c r="G243" t="s">
        <v>6362</v>
      </c>
      <c r="H243">
        <v>4</v>
      </c>
      <c r="I243">
        <v>2</v>
      </c>
      <c r="J243">
        <v>4</v>
      </c>
      <c r="K243">
        <v>2</v>
      </c>
      <c r="L243" t="s">
        <v>355</v>
      </c>
      <c r="M243">
        <v>100</v>
      </c>
      <c r="N243" s="16">
        <v>45846</v>
      </c>
      <c r="O243" s="16">
        <v>45846</v>
      </c>
      <c r="P243" s="16">
        <v>45846</v>
      </c>
      <c r="Q243" t="s">
        <v>313</v>
      </c>
      <c r="R243" t="s">
        <v>314</v>
      </c>
      <c r="S243">
        <v>10014619</v>
      </c>
      <c r="T243" t="s">
        <v>313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 t="str">
        <f>IF(A243&gt;0,_xlfn.XLOOKUP(A243,'IW38 PLAN SEMANAL'!B:B,'IW38 PLAN SEMANAL'!AE:AE),"")</f>
        <v>CERRADO</v>
      </c>
      <c r="AU243" t="str">
        <f>IF(A243&gt;0,_xlfn.XLOOKUP(A243,'IW38 PLAN SEMANAL'!B:B,'IW38 PLAN SEMANAL'!AB:AB),"")</f>
        <v>ACARREO</v>
      </c>
      <c r="AV243" t="str">
        <f t="shared" si="3"/>
        <v>A/C</v>
      </c>
    </row>
    <row r="244" spans="1:48" x14ac:dyDescent="0.35">
      <c r="A244">
        <v>6617676</v>
      </c>
      <c r="B244">
        <v>0</v>
      </c>
      <c r="C244">
        <v>400</v>
      </c>
      <c r="D244" t="s">
        <v>372</v>
      </c>
      <c r="E244" t="s">
        <v>354</v>
      </c>
      <c r="F244" t="s">
        <v>251</v>
      </c>
      <c r="G244" t="s">
        <v>6363</v>
      </c>
      <c r="H244">
        <v>32</v>
      </c>
      <c r="I244">
        <v>2</v>
      </c>
      <c r="J244">
        <v>32</v>
      </c>
      <c r="K244">
        <v>16</v>
      </c>
      <c r="L244" t="s">
        <v>355</v>
      </c>
      <c r="M244">
        <v>100</v>
      </c>
      <c r="N244" s="16">
        <v>45846</v>
      </c>
      <c r="O244" s="16">
        <v>45847</v>
      </c>
      <c r="P244" s="16">
        <v>45846</v>
      </c>
      <c r="Q244" t="s">
        <v>313</v>
      </c>
      <c r="R244" t="s">
        <v>314</v>
      </c>
      <c r="S244">
        <v>10014619</v>
      </c>
      <c r="T244" t="s">
        <v>313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 t="str">
        <f>IF(A244&gt;0,_xlfn.XLOOKUP(A244,'IW38 PLAN SEMANAL'!B:B,'IW38 PLAN SEMANAL'!AE:AE),"")</f>
        <v>CERRADO</v>
      </c>
      <c r="AU244" t="str">
        <f>IF(A244&gt;0,_xlfn.XLOOKUP(A244,'IW38 PLAN SEMANAL'!B:B,'IW38 PLAN SEMANAL'!AB:AB),"")</f>
        <v>ACARREO</v>
      </c>
      <c r="AV244" t="str">
        <f t="shared" si="3"/>
        <v>Confiabilidad</v>
      </c>
    </row>
    <row r="245" spans="1:48" x14ac:dyDescent="0.35">
      <c r="A245">
        <v>6617677</v>
      </c>
      <c r="B245">
        <v>0</v>
      </c>
      <c r="C245">
        <v>10</v>
      </c>
      <c r="D245" t="s">
        <v>203</v>
      </c>
      <c r="E245" t="s">
        <v>354</v>
      </c>
      <c r="F245" t="s">
        <v>251</v>
      </c>
      <c r="G245" t="s">
        <v>7608</v>
      </c>
      <c r="H245">
        <v>2</v>
      </c>
      <c r="I245">
        <v>2</v>
      </c>
      <c r="J245">
        <v>2</v>
      </c>
      <c r="K245">
        <v>1</v>
      </c>
      <c r="L245" t="s">
        <v>355</v>
      </c>
      <c r="M245">
        <v>100</v>
      </c>
      <c r="N245" s="16">
        <v>45846</v>
      </c>
      <c r="O245" s="16">
        <v>45846</v>
      </c>
      <c r="P245" s="16">
        <v>45846</v>
      </c>
      <c r="Q245" t="s">
        <v>165</v>
      </c>
      <c r="R245" t="s">
        <v>273</v>
      </c>
      <c r="S245">
        <v>10017653</v>
      </c>
      <c r="T245" t="s">
        <v>272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 t="str">
        <f>IF(A245&gt;0,_xlfn.XLOOKUP(A245,'IW38 PLAN SEMANAL'!B:B,'IW38 PLAN SEMANAL'!AE:AE),"")</f>
        <v>CERRADO</v>
      </c>
      <c r="AU245" t="str">
        <f>IF(A245&gt;0,_xlfn.XLOOKUP(A245,'IW38 PLAN SEMANAL'!B:B,'IW38 PLAN SEMANAL'!AB:AB),"")</f>
        <v>PERFORACIO</v>
      </c>
      <c r="AV245" t="str">
        <f t="shared" si="3"/>
        <v>Marcobre</v>
      </c>
    </row>
    <row r="246" spans="1:48" x14ac:dyDescent="0.35">
      <c r="A246">
        <v>6617677</v>
      </c>
      <c r="B246">
        <v>0</v>
      </c>
      <c r="C246">
        <v>20</v>
      </c>
      <c r="D246" t="s">
        <v>203</v>
      </c>
      <c r="E246" t="s">
        <v>354</v>
      </c>
      <c r="F246" t="s">
        <v>251</v>
      </c>
      <c r="G246" t="s">
        <v>7609</v>
      </c>
      <c r="H246">
        <v>15</v>
      </c>
      <c r="I246">
        <v>3</v>
      </c>
      <c r="J246">
        <v>15</v>
      </c>
      <c r="K246">
        <v>5</v>
      </c>
      <c r="L246" t="s">
        <v>355</v>
      </c>
      <c r="M246">
        <v>100</v>
      </c>
      <c r="N246" s="16">
        <v>45846</v>
      </c>
      <c r="O246" s="16">
        <v>45846</v>
      </c>
      <c r="P246" s="16">
        <v>45846</v>
      </c>
      <c r="Q246" t="s">
        <v>165</v>
      </c>
      <c r="R246" t="s">
        <v>273</v>
      </c>
      <c r="S246">
        <v>10017653</v>
      </c>
      <c r="T246" t="s">
        <v>272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 t="str">
        <f>IF(A246&gt;0,_xlfn.XLOOKUP(A246,'IW38 PLAN SEMANAL'!B:B,'IW38 PLAN SEMANAL'!AE:AE),"")</f>
        <v>CERRADO</v>
      </c>
      <c r="AU246" t="str">
        <f>IF(A246&gt;0,_xlfn.XLOOKUP(A246,'IW38 PLAN SEMANAL'!B:B,'IW38 PLAN SEMANAL'!AB:AB),"")</f>
        <v>PERFORACIO</v>
      </c>
      <c r="AV246" t="str">
        <f t="shared" si="3"/>
        <v>Marcobre</v>
      </c>
    </row>
    <row r="247" spans="1:48" x14ac:dyDescent="0.35">
      <c r="A247">
        <v>6617677</v>
      </c>
      <c r="B247">
        <v>0</v>
      </c>
      <c r="C247">
        <v>30</v>
      </c>
      <c r="D247" t="s">
        <v>370</v>
      </c>
      <c r="E247" t="s">
        <v>354</v>
      </c>
      <c r="F247" t="s">
        <v>251</v>
      </c>
      <c r="G247" t="s">
        <v>7610</v>
      </c>
      <c r="H247">
        <v>4</v>
      </c>
      <c r="I247">
        <v>2</v>
      </c>
      <c r="J247">
        <v>4</v>
      </c>
      <c r="K247">
        <v>2</v>
      </c>
      <c r="L247" t="s">
        <v>355</v>
      </c>
      <c r="M247">
        <v>100</v>
      </c>
      <c r="N247" s="16">
        <v>45846</v>
      </c>
      <c r="O247" s="16">
        <v>45846</v>
      </c>
      <c r="P247" s="16">
        <v>45846</v>
      </c>
      <c r="Q247" t="s">
        <v>165</v>
      </c>
      <c r="R247" t="s">
        <v>273</v>
      </c>
      <c r="S247">
        <v>10017653</v>
      </c>
      <c r="T247" t="s">
        <v>272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 t="str">
        <f>IF(A247&gt;0,_xlfn.XLOOKUP(A247,'IW38 PLAN SEMANAL'!B:B,'IW38 PLAN SEMANAL'!AE:AE),"")</f>
        <v>CERRADO</v>
      </c>
      <c r="AU247" t="str">
        <f>IF(A247&gt;0,_xlfn.XLOOKUP(A247,'IW38 PLAN SEMANAL'!B:B,'IW38 PLAN SEMANAL'!AB:AB),"")</f>
        <v>PERFORACIO</v>
      </c>
      <c r="AV247" t="str">
        <f t="shared" si="3"/>
        <v>Mant Eléctrico</v>
      </c>
    </row>
    <row r="248" spans="1:48" x14ac:dyDescent="0.35">
      <c r="A248">
        <v>6617677</v>
      </c>
      <c r="B248">
        <v>0</v>
      </c>
      <c r="C248">
        <v>40</v>
      </c>
      <c r="D248" t="s">
        <v>371</v>
      </c>
      <c r="E248" t="s">
        <v>354</v>
      </c>
      <c r="F248" t="s">
        <v>251</v>
      </c>
      <c r="G248" t="s">
        <v>7611</v>
      </c>
      <c r="H248">
        <v>3</v>
      </c>
      <c r="I248">
        <v>2</v>
      </c>
      <c r="J248">
        <v>3</v>
      </c>
      <c r="K248">
        <v>1.5</v>
      </c>
      <c r="L248" t="s">
        <v>355</v>
      </c>
      <c r="M248">
        <v>100</v>
      </c>
      <c r="N248" s="16">
        <v>45846</v>
      </c>
      <c r="O248" s="16">
        <v>45846</v>
      </c>
      <c r="P248" s="16">
        <v>45846</v>
      </c>
      <c r="Q248" t="s">
        <v>165</v>
      </c>
      <c r="R248" t="s">
        <v>273</v>
      </c>
      <c r="S248">
        <v>10017653</v>
      </c>
      <c r="T248" t="s">
        <v>272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 t="str">
        <f>IF(A248&gt;0,_xlfn.XLOOKUP(A248,'IW38 PLAN SEMANAL'!B:B,'IW38 PLAN SEMANAL'!AE:AE),"")</f>
        <v>CERRADO</v>
      </c>
      <c r="AU248" t="str">
        <f>IF(A248&gt;0,_xlfn.XLOOKUP(A248,'IW38 PLAN SEMANAL'!B:B,'IW38 PLAN SEMANAL'!AB:AB),"")</f>
        <v>PERFORACIO</v>
      </c>
      <c r="AV248" t="str">
        <f t="shared" si="3"/>
        <v>A/C</v>
      </c>
    </row>
    <row r="249" spans="1:48" x14ac:dyDescent="0.35">
      <c r="A249">
        <v>6617677</v>
      </c>
      <c r="B249">
        <v>0</v>
      </c>
      <c r="C249">
        <v>170</v>
      </c>
      <c r="D249" t="s">
        <v>372</v>
      </c>
      <c r="E249" t="s">
        <v>354</v>
      </c>
      <c r="F249" t="s">
        <v>251</v>
      </c>
      <c r="G249" t="s">
        <v>7612</v>
      </c>
      <c r="H249">
        <v>1.5</v>
      </c>
      <c r="I249">
        <v>1</v>
      </c>
      <c r="J249">
        <v>1.5</v>
      </c>
      <c r="K249">
        <v>1.5</v>
      </c>
      <c r="L249" t="s">
        <v>355</v>
      </c>
      <c r="M249">
        <v>100</v>
      </c>
      <c r="N249" s="16">
        <v>45846</v>
      </c>
      <c r="O249" s="16">
        <v>45846</v>
      </c>
      <c r="P249" s="16">
        <v>45846</v>
      </c>
      <c r="Q249" t="s">
        <v>165</v>
      </c>
      <c r="R249" t="s">
        <v>273</v>
      </c>
      <c r="S249">
        <v>10017653</v>
      </c>
      <c r="T249" t="s">
        <v>272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 t="str">
        <f>IF(A249&gt;0,_xlfn.XLOOKUP(A249,'IW38 PLAN SEMANAL'!B:B,'IW38 PLAN SEMANAL'!AE:AE),"")</f>
        <v>CERRADO</v>
      </c>
      <c r="AU249" t="str">
        <f>IF(A249&gt;0,_xlfn.XLOOKUP(A249,'IW38 PLAN SEMANAL'!B:B,'IW38 PLAN SEMANAL'!AB:AB),"")</f>
        <v>PERFORACIO</v>
      </c>
      <c r="AV249" t="str">
        <f t="shared" si="3"/>
        <v>Confiabilidad</v>
      </c>
    </row>
    <row r="250" spans="1:48" x14ac:dyDescent="0.35">
      <c r="A250">
        <v>6617677</v>
      </c>
      <c r="B250">
        <v>0</v>
      </c>
      <c r="C250">
        <v>210</v>
      </c>
      <c r="D250" t="s">
        <v>203</v>
      </c>
      <c r="E250" t="s">
        <v>354</v>
      </c>
      <c r="F250" t="s">
        <v>251</v>
      </c>
      <c r="G250" t="s">
        <v>5394</v>
      </c>
      <c r="H250">
        <v>0.5</v>
      </c>
      <c r="I250">
        <v>1</v>
      </c>
      <c r="J250">
        <v>0.5</v>
      </c>
      <c r="K250">
        <v>0.5</v>
      </c>
      <c r="L250" t="s">
        <v>355</v>
      </c>
      <c r="M250">
        <v>100</v>
      </c>
      <c r="N250" s="16">
        <v>45846</v>
      </c>
      <c r="O250" s="16">
        <v>45846</v>
      </c>
      <c r="P250" s="16">
        <v>45846</v>
      </c>
      <c r="Q250" t="s">
        <v>165</v>
      </c>
      <c r="R250" t="s">
        <v>273</v>
      </c>
      <c r="S250">
        <v>10017653</v>
      </c>
      <c r="T250" t="s">
        <v>272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 t="str">
        <f>IF(A250&gt;0,_xlfn.XLOOKUP(A250,'IW38 PLAN SEMANAL'!B:B,'IW38 PLAN SEMANAL'!AE:AE),"")</f>
        <v>CERRADO</v>
      </c>
      <c r="AU250" t="str">
        <f>IF(A250&gt;0,_xlfn.XLOOKUP(A250,'IW38 PLAN SEMANAL'!B:B,'IW38 PLAN SEMANAL'!AB:AB),"")</f>
        <v>PERFORACIO</v>
      </c>
      <c r="AV250" t="str">
        <f t="shared" si="3"/>
        <v>Marcobre</v>
      </c>
    </row>
    <row r="251" spans="1:48" x14ac:dyDescent="0.35">
      <c r="A251">
        <v>6618266</v>
      </c>
      <c r="B251">
        <v>0</v>
      </c>
      <c r="C251">
        <v>60</v>
      </c>
      <c r="D251" t="s">
        <v>203</v>
      </c>
      <c r="E251" t="s">
        <v>375</v>
      </c>
      <c r="F251" t="s">
        <v>251</v>
      </c>
      <c r="G251" t="s">
        <v>6354</v>
      </c>
      <c r="H251">
        <v>3</v>
      </c>
      <c r="I251">
        <v>2</v>
      </c>
      <c r="J251">
        <v>0</v>
      </c>
      <c r="K251">
        <v>1.5</v>
      </c>
      <c r="L251" t="s">
        <v>355</v>
      </c>
      <c r="M251">
        <v>100</v>
      </c>
      <c r="N251" s="16">
        <v>45850</v>
      </c>
      <c r="O251" s="16">
        <v>45850</v>
      </c>
      <c r="P251"/>
      <c r="Q251" t="s">
        <v>242</v>
      </c>
      <c r="R251" t="s">
        <v>330</v>
      </c>
      <c r="S251">
        <v>10014637</v>
      </c>
      <c r="T251" t="s">
        <v>242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 t="str">
        <f>IF(A251&gt;0,_xlfn.XLOOKUP(A251,'IW38 PLAN SEMANAL'!B:B,'IW38 PLAN SEMANAL'!AE:AE),"")</f>
        <v>CERRADO</v>
      </c>
      <c r="AU251" t="str">
        <f>IF(A251&gt;0,_xlfn.XLOOKUP(A251,'IW38 PLAN SEMANAL'!B:B,'IW38 PLAN SEMANAL'!AB:AB),"")</f>
        <v>AUXILIAR</v>
      </c>
      <c r="AV251" t="str">
        <f t="shared" si="3"/>
        <v>Marcobre</v>
      </c>
    </row>
    <row r="252" spans="1:48" x14ac:dyDescent="0.35">
      <c r="A252">
        <v>6618266</v>
      </c>
      <c r="B252">
        <v>0</v>
      </c>
      <c r="C252">
        <v>70</v>
      </c>
      <c r="D252" t="s">
        <v>203</v>
      </c>
      <c r="E252" t="s">
        <v>375</v>
      </c>
      <c r="F252" t="s">
        <v>251</v>
      </c>
      <c r="G252" t="s">
        <v>6355</v>
      </c>
      <c r="H252">
        <v>16</v>
      </c>
      <c r="I252">
        <v>3</v>
      </c>
      <c r="J252">
        <v>0</v>
      </c>
      <c r="K252">
        <v>5.3</v>
      </c>
      <c r="L252" t="s">
        <v>355</v>
      </c>
      <c r="M252">
        <v>100</v>
      </c>
      <c r="N252" s="16">
        <v>45850</v>
      </c>
      <c r="O252" s="16">
        <v>45850</v>
      </c>
      <c r="P252"/>
      <c r="Q252" t="s">
        <v>242</v>
      </c>
      <c r="R252" t="s">
        <v>330</v>
      </c>
      <c r="S252">
        <v>10014637</v>
      </c>
      <c r="T252" t="s">
        <v>242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 t="str">
        <f>IF(A252&gt;0,_xlfn.XLOOKUP(A252,'IW38 PLAN SEMANAL'!B:B,'IW38 PLAN SEMANAL'!AE:AE),"")</f>
        <v>CERRADO</v>
      </c>
      <c r="AU252" t="str">
        <f>IF(A252&gt;0,_xlfn.XLOOKUP(A252,'IW38 PLAN SEMANAL'!B:B,'IW38 PLAN SEMANAL'!AB:AB),"")</f>
        <v>AUXILIAR</v>
      </c>
      <c r="AV252" t="str">
        <f t="shared" si="3"/>
        <v>Marcobre</v>
      </c>
    </row>
    <row r="253" spans="1:48" x14ac:dyDescent="0.35">
      <c r="A253">
        <v>6618266</v>
      </c>
      <c r="B253">
        <v>0</v>
      </c>
      <c r="C253">
        <v>80</v>
      </c>
      <c r="D253" t="s">
        <v>203</v>
      </c>
      <c r="E253" t="s">
        <v>375</v>
      </c>
      <c r="F253" t="s">
        <v>251</v>
      </c>
      <c r="G253" t="s">
        <v>6356</v>
      </c>
      <c r="H253">
        <v>3</v>
      </c>
      <c r="I253">
        <v>2</v>
      </c>
      <c r="J253">
        <v>0</v>
      </c>
      <c r="K253">
        <v>1.5</v>
      </c>
      <c r="L253" t="s">
        <v>355</v>
      </c>
      <c r="M253">
        <v>100</v>
      </c>
      <c r="N253" s="16">
        <v>45850</v>
      </c>
      <c r="O253" s="16">
        <v>45850</v>
      </c>
      <c r="P253"/>
      <c r="Q253" t="s">
        <v>242</v>
      </c>
      <c r="R253" t="s">
        <v>330</v>
      </c>
      <c r="S253">
        <v>10014637</v>
      </c>
      <c r="T253" t="s">
        <v>242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 t="str">
        <f>IF(A253&gt;0,_xlfn.XLOOKUP(A253,'IW38 PLAN SEMANAL'!B:B,'IW38 PLAN SEMANAL'!AE:AE),"")</f>
        <v>CERRADO</v>
      </c>
      <c r="AU253" t="str">
        <f>IF(A253&gt;0,_xlfn.XLOOKUP(A253,'IW38 PLAN SEMANAL'!B:B,'IW38 PLAN SEMANAL'!AB:AB),"")</f>
        <v>AUXILIAR</v>
      </c>
      <c r="AV253" t="str">
        <f t="shared" si="3"/>
        <v>Marcobre</v>
      </c>
    </row>
    <row r="254" spans="1:48" x14ac:dyDescent="0.35">
      <c r="A254">
        <v>6618266</v>
      </c>
      <c r="B254">
        <v>0</v>
      </c>
      <c r="C254">
        <v>90</v>
      </c>
      <c r="D254" t="s">
        <v>371</v>
      </c>
      <c r="E254" t="s">
        <v>375</v>
      </c>
      <c r="F254" t="s">
        <v>251</v>
      </c>
      <c r="G254" t="s">
        <v>6357</v>
      </c>
      <c r="H254">
        <v>3</v>
      </c>
      <c r="I254">
        <v>2</v>
      </c>
      <c r="J254">
        <v>0</v>
      </c>
      <c r="K254">
        <v>1.5</v>
      </c>
      <c r="L254" t="s">
        <v>355</v>
      </c>
      <c r="M254">
        <v>100</v>
      </c>
      <c r="N254" s="16">
        <v>45850</v>
      </c>
      <c r="O254" s="16">
        <v>45850</v>
      </c>
      <c r="P254"/>
      <c r="Q254" t="s">
        <v>242</v>
      </c>
      <c r="R254" t="s">
        <v>330</v>
      </c>
      <c r="S254">
        <v>10014637</v>
      </c>
      <c r="T254" t="s">
        <v>242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 t="str">
        <f>IF(A254&gt;0,_xlfn.XLOOKUP(A254,'IW38 PLAN SEMANAL'!B:B,'IW38 PLAN SEMANAL'!AE:AE),"")</f>
        <v>CERRADO</v>
      </c>
      <c r="AU254" t="str">
        <f>IF(A254&gt;0,_xlfn.XLOOKUP(A254,'IW38 PLAN SEMANAL'!B:B,'IW38 PLAN SEMANAL'!AB:AB),"")</f>
        <v>AUXILIAR</v>
      </c>
      <c r="AV254" t="str">
        <f t="shared" si="3"/>
        <v>A/C</v>
      </c>
    </row>
    <row r="255" spans="1:48" x14ac:dyDescent="0.35">
      <c r="A255">
        <v>6618266</v>
      </c>
      <c r="B255">
        <v>0</v>
      </c>
      <c r="C255">
        <v>350</v>
      </c>
      <c r="D255" t="s">
        <v>372</v>
      </c>
      <c r="E255" t="s">
        <v>375</v>
      </c>
      <c r="F255" t="s">
        <v>251</v>
      </c>
      <c r="G255" t="s">
        <v>6358</v>
      </c>
      <c r="H255">
        <v>10</v>
      </c>
      <c r="I255">
        <v>2</v>
      </c>
      <c r="J255">
        <v>0</v>
      </c>
      <c r="K255">
        <v>5</v>
      </c>
      <c r="L255" t="s">
        <v>355</v>
      </c>
      <c r="M255">
        <v>100</v>
      </c>
      <c r="N255" s="16">
        <v>45850</v>
      </c>
      <c r="O255" s="16">
        <v>45850</v>
      </c>
      <c r="P255"/>
      <c r="Q255" t="s">
        <v>242</v>
      </c>
      <c r="R255" t="s">
        <v>330</v>
      </c>
      <c r="S255">
        <v>10014637</v>
      </c>
      <c r="T255" t="s">
        <v>242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 t="str">
        <f>IF(A255&gt;0,_xlfn.XLOOKUP(A255,'IW38 PLAN SEMANAL'!B:B,'IW38 PLAN SEMANAL'!AE:AE),"")</f>
        <v>CERRADO</v>
      </c>
      <c r="AU255" t="str">
        <f>IF(A255&gt;0,_xlfn.XLOOKUP(A255,'IW38 PLAN SEMANAL'!B:B,'IW38 PLAN SEMANAL'!AB:AB),"")</f>
        <v>AUXILIAR</v>
      </c>
      <c r="AV255" t="str">
        <f t="shared" si="3"/>
        <v>Confiabilidad</v>
      </c>
    </row>
    <row r="256" spans="1:48" x14ac:dyDescent="0.35">
      <c r="A256">
        <v>6618268</v>
      </c>
      <c r="B256">
        <v>0</v>
      </c>
      <c r="C256">
        <v>140</v>
      </c>
      <c r="D256" t="s">
        <v>203</v>
      </c>
      <c r="E256" t="s">
        <v>359</v>
      </c>
      <c r="F256" t="s">
        <v>251</v>
      </c>
      <c r="G256" t="s">
        <v>8910</v>
      </c>
      <c r="H256">
        <v>2</v>
      </c>
      <c r="I256">
        <v>2</v>
      </c>
      <c r="J256">
        <v>0</v>
      </c>
      <c r="K256">
        <v>1</v>
      </c>
      <c r="L256" t="s">
        <v>355</v>
      </c>
      <c r="M256">
        <v>100</v>
      </c>
      <c r="N256" s="16">
        <v>45847</v>
      </c>
      <c r="O256" s="16">
        <v>45847</v>
      </c>
      <c r="P256"/>
      <c r="Q256" t="s">
        <v>3806</v>
      </c>
      <c r="R256" t="s">
        <v>3805</v>
      </c>
      <c r="S256">
        <v>10018963</v>
      </c>
      <c r="T256" t="s">
        <v>3804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 t="str">
        <f>IF(A256&gt;0,_xlfn.XLOOKUP(A256,'IW38 PLAN SEMANAL'!B:B,'IW38 PLAN SEMANAL'!AE:AE),"")</f>
        <v>REPROGRAMADO</v>
      </c>
      <c r="AU256" t="str">
        <f>IF(A256&gt;0,_xlfn.XLOOKUP(A256,'IW38 PLAN SEMANAL'!B:B,'IW38 PLAN SEMANAL'!AB:AB),"")</f>
        <v>PERFORACIO</v>
      </c>
      <c r="AV256" t="str">
        <f t="shared" si="3"/>
        <v>Marcobre</v>
      </c>
    </row>
    <row r="257" spans="1:48" x14ac:dyDescent="0.35">
      <c r="A257">
        <v>6618268</v>
      </c>
      <c r="B257">
        <v>0</v>
      </c>
      <c r="C257">
        <v>150</v>
      </c>
      <c r="D257" t="s">
        <v>203</v>
      </c>
      <c r="E257" t="s">
        <v>359</v>
      </c>
      <c r="F257" t="s">
        <v>251</v>
      </c>
      <c r="G257" t="s">
        <v>8911</v>
      </c>
      <c r="H257">
        <v>21</v>
      </c>
      <c r="I257">
        <v>3</v>
      </c>
      <c r="J257">
        <v>0</v>
      </c>
      <c r="K257">
        <v>7</v>
      </c>
      <c r="L257" t="s">
        <v>355</v>
      </c>
      <c r="M257">
        <v>100</v>
      </c>
      <c r="N257" s="16">
        <v>45847</v>
      </c>
      <c r="O257" s="16">
        <v>45847</v>
      </c>
      <c r="P257"/>
      <c r="Q257" t="s">
        <v>3806</v>
      </c>
      <c r="R257" t="s">
        <v>3805</v>
      </c>
      <c r="S257">
        <v>10018963</v>
      </c>
      <c r="T257" t="s">
        <v>3804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 t="str">
        <f>IF(A257&gt;0,_xlfn.XLOOKUP(A257,'IW38 PLAN SEMANAL'!B:B,'IW38 PLAN SEMANAL'!AE:AE),"")</f>
        <v>REPROGRAMADO</v>
      </c>
      <c r="AU257" t="str">
        <f>IF(A257&gt;0,_xlfn.XLOOKUP(A257,'IW38 PLAN SEMANAL'!B:B,'IW38 PLAN SEMANAL'!AB:AB),"")</f>
        <v>PERFORACIO</v>
      </c>
      <c r="AV257" t="str">
        <f t="shared" si="3"/>
        <v>Marcobre</v>
      </c>
    </row>
    <row r="258" spans="1:48" x14ac:dyDescent="0.35">
      <c r="A258">
        <v>6618268</v>
      </c>
      <c r="B258">
        <v>0</v>
      </c>
      <c r="C258">
        <v>160</v>
      </c>
      <c r="D258" t="s">
        <v>370</v>
      </c>
      <c r="E258" t="s">
        <v>359</v>
      </c>
      <c r="F258" t="s">
        <v>251</v>
      </c>
      <c r="G258" t="s">
        <v>8912</v>
      </c>
      <c r="H258">
        <v>3</v>
      </c>
      <c r="I258">
        <v>2</v>
      </c>
      <c r="J258">
        <v>0</v>
      </c>
      <c r="K258">
        <v>1.5</v>
      </c>
      <c r="L258" t="s">
        <v>355</v>
      </c>
      <c r="M258">
        <v>100</v>
      </c>
      <c r="N258" s="16">
        <v>45847</v>
      </c>
      <c r="O258" s="16">
        <v>45847</v>
      </c>
      <c r="P258"/>
      <c r="Q258" t="s">
        <v>3806</v>
      </c>
      <c r="R258" t="s">
        <v>3805</v>
      </c>
      <c r="S258">
        <v>10018963</v>
      </c>
      <c r="T258" t="s">
        <v>3804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 t="str">
        <f>IF(A258&gt;0,_xlfn.XLOOKUP(A258,'IW38 PLAN SEMANAL'!B:B,'IW38 PLAN SEMANAL'!AE:AE),"")</f>
        <v>REPROGRAMADO</v>
      </c>
      <c r="AU258" t="str">
        <f>IF(A258&gt;0,_xlfn.XLOOKUP(A258,'IW38 PLAN SEMANAL'!B:B,'IW38 PLAN SEMANAL'!AB:AB),"")</f>
        <v>PERFORACIO</v>
      </c>
      <c r="AV258" t="str">
        <f t="shared" si="3"/>
        <v>Mant Eléctrico</v>
      </c>
    </row>
    <row r="259" spans="1:48" x14ac:dyDescent="0.35">
      <c r="A259">
        <v>6618268</v>
      </c>
      <c r="B259">
        <v>0</v>
      </c>
      <c r="C259">
        <v>170</v>
      </c>
      <c r="D259" t="s">
        <v>371</v>
      </c>
      <c r="E259" t="s">
        <v>359</v>
      </c>
      <c r="F259" t="s">
        <v>251</v>
      </c>
      <c r="G259" t="s">
        <v>8913</v>
      </c>
      <c r="H259">
        <v>3</v>
      </c>
      <c r="I259">
        <v>2</v>
      </c>
      <c r="J259">
        <v>0</v>
      </c>
      <c r="K259">
        <v>1.5</v>
      </c>
      <c r="L259" t="s">
        <v>355</v>
      </c>
      <c r="M259">
        <v>100</v>
      </c>
      <c r="N259" s="16">
        <v>45847</v>
      </c>
      <c r="O259" s="16">
        <v>45847</v>
      </c>
      <c r="P259"/>
      <c r="Q259" t="s">
        <v>3806</v>
      </c>
      <c r="R259" t="s">
        <v>3805</v>
      </c>
      <c r="S259">
        <v>10018963</v>
      </c>
      <c r="T259" t="s">
        <v>3804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 t="str">
        <f>IF(A259&gt;0,_xlfn.XLOOKUP(A259,'IW38 PLAN SEMANAL'!B:B,'IW38 PLAN SEMANAL'!AE:AE),"")</f>
        <v>REPROGRAMADO</v>
      </c>
      <c r="AU259" t="str">
        <f>IF(A259&gt;0,_xlfn.XLOOKUP(A259,'IW38 PLAN SEMANAL'!B:B,'IW38 PLAN SEMANAL'!AB:AB),"")</f>
        <v>PERFORACIO</v>
      </c>
      <c r="AV259" t="str">
        <f t="shared" ref="AV259:AV322" si="4">IF(A259&gt;0,IFERROR(_xlfn.XLOOKUP(D259,BA:BA,BC:BC),""),"")</f>
        <v>A/C</v>
      </c>
    </row>
    <row r="260" spans="1:48" x14ac:dyDescent="0.35">
      <c r="A260">
        <v>6618268</v>
      </c>
      <c r="B260">
        <v>0</v>
      </c>
      <c r="C260">
        <v>360</v>
      </c>
      <c r="D260" t="s">
        <v>372</v>
      </c>
      <c r="E260" t="s">
        <v>359</v>
      </c>
      <c r="F260" t="s">
        <v>251</v>
      </c>
      <c r="G260" t="s">
        <v>8914</v>
      </c>
      <c r="H260">
        <v>6.5</v>
      </c>
      <c r="I260">
        <v>1</v>
      </c>
      <c r="J260">
        <v>0</v>
      </c>
      <c r="K260">
        <v>6.5</v>
      </c>
      <c r="L260" t="s">
        <v>355</v>
      </c>
      <c r="M260">
        <v>100</v>
      </c>
      <c r="N260" s="16">
        <v>45847</v>
      </c>
      <c r="O260" s="16">
        <v>45847</v>
      </c>
      <c r="P260"/>
      <c r="Q260" t="s">
        <v>3806</v>
      </c>
      <c r="R260" t="s">
        <v>3805</v>
      </c>
      <c r="S260">
        <v>10018963</v>
      </c>
      <c r="T260" t="s">
        <v>3804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 t="str">
        <f>IF(A260&gt;0,_xlfn.XLOOKUP(A260,'IW38 PLAN SEMANAL'!B:B,'IW38 PLAN SEMANAL'!AE:AE),"")</f>
        <v>REPROGRAMADO</v>
      </c>
      <c r="AU260" t="str">
        <f>IF(A260&gt;0,_xlfn.XLOOKUP(A260,'IW38 PLAN SEMANAL'!B:B,'IW38 PLAN SEMANAL'!AB:AB),"")</f>
        <v>PERFORACIO</v>
      </c>
      <c r="AV260" t="str">
        <f t="shared" si="4"/>
        <v>Confiabilidad</v>
      </c>
    </row>
    <row r="261" spans="1:48" x14ac:dyDescent="0.35">
      <c r="A261">
        <v>6618268</v>
      </c>
      <c r="B261">
        <v>0</v>
      </c>
      <c r="C261">
        <v>380</v>
      </c>
      <c r="D261" t="s">
        <v>203</v>
      </c>
      <c r="E261" t="s">
        <v>359</v>
      </c>
      <c r="F261" t="s">
        <v>251</v>
      </c>
      <c r="G261" t="s">
        <v>5394</v>
      </c>
      <c r="H261">
        <v>0.5</v>
      </c>
      <c r="I261">
        <v>1</v>
      </c>
      <c r="J261">
        <v>0</v>
      </c>
      <c r="K261">
        <v>0.5</v>
      </c>
      <c r="L261" t="s">
        <v>355</v>
      </c>
      <c r="M261">
        <v>100</v>
      </c>
      <c r="N261" s="16">
        <v>45847</v>
      </c>
      <c r="O261" s="16">
        <v>45847</v>
      </c>
      <c r="P261"/>
      <c r="Q261" t="s">
        <v>3806</v>
      </c>
      <c r="R261" t="s">
        <v>3805</v>
      </c>
      <c r="S261">
        <v>10018963</v>
      </c>
      <c r="T261" t="s">
        <v>3804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 t="str">
        <f>IF(A261&gt;0,_xlfn.XLOOKUP(A261,'IW38 PLAN SEMANAL'!B:B,'IW38 PLAN SEMANAL'!AE:AE),"")</f>
        <v>REPROGRAMADO</v>
      </c>
      <c r="AU261" t="str">
        <f>IF(A261&gt;0,_xlfn.XLOOKUP(A261,'IW38 PLAN SEMANAL'!B:B,'IW38 PLAN SEMANAL'!AB:AB),"")</f>
        <v>PERFORACIO</v>
      </c>
      <c r="AV261" t="str">
        <f t="shared" si="4"/>
        <v>Marcobre</v>
      </c>
    </row>
    <row r="262" spans="1:48" x14ac:dyDescent="0.35">
      <c r="A262">
        <v>6618268</v>
      </c>
      <c r="B262">
        <v>0</v>
      </c>
      <c r="C262">
        <v>390</v>
      </c>
      <c r="D262" t="s">
        <v>203</v>
      </c>
      <c r="E262" t="s">
        <v>359</v>
      </c>
      <c r="F262" t="s">
        <v>251</v>
      </c>
      <c r="G262" t="s">
        <v>8915</v>
      </c>
      <c r="H262">
        <v>3</v>
      </c>
      <c r="I262">
        <v>1</v>
      </c>
      <c r="J262">
        <v>0</v>
      </c>
      <c r="K262">
        <v>3</v>
      </c>
      <c r="L262" t="s">
        <v>355</v>
      </c>
      <c r="M262">
        <v>100</v>
      </c>
      <c r="N262" s="16">
        <v>45847</v>
      </c>
      <c r="O262" s="16">
        <v>45847</v>
      </c>
      <c r="P262"/>
      <c r="Q262" t="s">
        <v>3806</v>
      </c>
      <c r="R262" t="s">
        <v>3805</v>
      </c>
      <c r="S262">
        <v>10018963</v>
      </c>
      <c r="T262" t="s">
        <v>3804</v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 t="str">
        <f>IF(A262&gt;0,_xlfn.XLOOKUP(A262,'IW38 PLAN SEMANAL'!B:B,'IW38 PLAN SEMANAL'!AE:AE),"")</f>
        <v>REPROGRAMADO</v>
      </c>
      <c r="AU262" t="str">
        <f>IF(A262&gt;0,_xlfn.XLOOKUP(A262,'IW38 PLAN SEMANAL'!B:B,'IW38 PLAN SEMANAL'!AB:AB),"")</f>
        <v>PERFORACIO</v>
      </c>
      <c r="AV262" t="str">
        <f t="shared" si="4"/>
        <v>Marcobre</v>
      </c>
    </row>
    <row r="263" spans="1:48" x14ac:dyDescent="0.35">
      <c r="A263">
        <v>6618268</v>
      </c>
      <c r="B263">
        <v>0</v>
      </c>
      <c r="C263">
        <v>420</v>
      </c>
      <c r="D263" t="s">
        <v>203</v>
      </c>
      <c r="E263" t="s">
        <v>359</v>
      </c>
      <c r="F263" t="s">
        <v>251</v>
      </c>
      <c r="G263" t="s">
        <v>8916</v>
      </c>
      <c r="H263">
        <v>2</v>
      </c>
      <c r="I263">
        <v>2</v>
      </c>
      <c r="J263">
        <v>0</v>
      </c>
      <c r="K263">
        <v>1</v>
      </c>
      <c r="L263" t="s">
        <v>355</v>
      </c>
      <c r="M263">
        <v>100</v>
      </c>
      <c r="N263" s="16">
        <v>45847</v>
      </c>
      <c r="O263" s="16">
        <v>45847</v>
      </c>
      <c r="P263"/>
      <c r="Q263" t="s">
        <v>3806</v>
      </c>
      <c r="R263" t="s">
        <v>3805</v>
      </c>
      <c r="S263">
        <v>10018963</v>
      </c>
      <c r="T263" t="s">
        <v>3804</v>
      </c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 t="str">
        <f>IF(A263&gt;0,_xlfn.XLOOKUP(A263,'IW38 PLAN SEMANAL'!B:B,'IW38 PLAN SEMANAL'!AE:AE),"")</f>
        <v>REPROGRAMADO</v>
      </c>
      <c r="AU263" t="str">
        <f>IF(A263&gt;0,_xlfn.XLOOKUP(A263,'IW38 PLAN SEMANAL'!B:B,'IW38 PLAN SEMANAL'!AB:AB),"")</f>
        <v>PERFORACIO</v>
      </c>
      <c r="AV263" t="str">
        <f t="shared" si="4"/>
        <v>Marcobre</v>
      </c>
    </row>
    <row r="264" spans="1:48" x14ac:dyDescent="0.35">
      <c r="A264">
        <v>6618268</v>
      </c>
      <c r="B264">
        <v>0</v>
      </c>
      <c r="C264">
        <v>430</v>
      </c>
      <c r="D264" t="s">
        <v>203</v>
      </c>
      <c r="E264" t="s">
        <v>359</v>
      </c>
      <c r="F264" t="s">
        <v>251</v>
      </c>
      <c r="G264" t="s">
        <v>8917</v>
      </c>
      <c r="H264">
        <v>0.5</v>
      </c>
      <c r="I264">
        <v>1</v>
      </c>
      <c r="J264">
        <v>0</v>
      </c>
      <c r="K264">
        <v>0.5</v>
      </c>
      <c r="L264" t="s">
        <v>355</v>
      </c>
      <c r="M264">
        <v>100</v>
      </c>
      <c r="N264" s="16">
        <v>45848</v>
      </c>
      <c r="O264" s="16">
        <v>45848</v>
      </c>
      <c r="P264"/>
      <c r="Q264" t="s">
        <v>3806</v>
      </c>
      <c r="R264" t="s">
        <v>3805</v>
      </c>
      <c r="S264">
        <v>10018963</v>
      </c>
      <c r="T264" t="s">
        <v>3804</v>
      </c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 t="str">
        <f>IF(A264&gt;0,_xlfn.XLOOKUP(A264,'IW38 PLAN SEMANAL'!B:B,'IW38 PLAN SEMANAL'!AE:AE),"")</f>
        <v>REPROGRAMADO</v>
      </c>
      <c r="AU264" t="str">
        <f>IF(A264&gt;0,_xlfn.XLOOKUP(A264,'IW38 PLAN SEMANAL'!B:B,'IW38 PLAN SEMANAL'!AB:AB),"")</f>
        <v>PERFORACIO</v>
      </c>
      <c r="AV264" t="str">
        <f t="shared" si="4"/>
        <v>Marcobre</v>
      </c>
    </row>
    <row r="265" spans="1:48" x14ac:dyDescent="0.35">
      <c r="A265">
        <v>6618268</v>
      </c>
      <c r="B265">
        <v>0</v>
      </c>
      <c r="C265">
        <v>460</v>
      </c>
      <c r="D265" t="s">
        <v>203</v>
      </c>
      <c r="E265" t="s">
        <v>359</v>
      </c>
      <c r="F265" t="s">
        <v>251</v>
      </c>
      <c r="G265" t="s">
        <v>8918</v>
      </c>
      <c r="H265">
        <v>4</v>
      </c>
      <c r="I265">
        <v>2</v>
      </c>
      <c r="J265">
        <v>0</v>
      </c>
      <c r="K265">
        <v>2</v>
      </c>
      <c r="L265" t="s">
        <v>355</v>
      </c>
      <c r="M265">
        <v>100</v>
      </c>
      <c r="N265" s="16">
        <v>45848</v>
      </c>
      <c r="O265" s="16">
        <v>45848</v>
      </c>
      <c r="P265"/>
      <c r="Q265" t="s">
        <v>3806</v>
      </c>
      <c r="R265" t="s">
        <v>3805</v>
      </c>
      <c r="S265">
        <v>10018963</v>
      </c>
      <c r="T265" t="s">
        <v>3804</v>
      </c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 t="str">
        <f>IF(A265&gt;0,_xlfn.XLOOKUP(A265,'IW38 PLAN SEMANAL'!B:B,'IW38 PLAN SEMANAL'!AE:AE),"")</f>
        <v>REPROGRAMADO</v>
      </c>
      <c r="AU265" t="str">
        <f>IF(A265&gt;0,_xlfn.XLOOKUP(A265,'IW38 PLAN SEMANAL'!B:B,'IW38 PLAN SEMANAL'!AB:AB),"")</f>
        <v>PERFORACIO</v>
      </c>
      <c r="AV265" t="str">
        <f t="shared" si="4"/>
        <v>Marcobre</v>
      </c>
    </row>
    <row r="266" spans="1:48" x14ac:dyDescent="0.35">
      <c r="A266">
        <v>6619081</v>
      </c>
      <c r="B266">
        <v>0</v>
      </c>
      <c r="C266">
        <v>10</v>
      </c>
      <c r="D266" t="s">
        <v>361</v>
      </c>
      <c r="E266" t="s">
        <v>359</v>
      </c>
      <c r="F266" t="s">
        <v>310</v>
      </c>
      <c r="G266" t="s">
        <v>6418</v>
      </c>
      <c r="H266">
        <v>2</v>
      </c>
      <c r="I266">
        <v>2</v>
      </c>
      <c r="J266">
        <v>0</v>
      </c>
      <c r="K266">
        <v>1</v>
      </c>
      <c r="L266" t="s">
        <v>355</v>
      </c>
      <c r="M266">
        <v>0</v>
      </c>
      <c r="N266" s="16">
        <v>45850</v>
      </c>
      <c r="O266" s="16">
        <v>45850</v>
      </c>
      <c r="P266"/>
      <c r="Q266" t="s">
        <v>227</v>
      </c>
      <c r="R266" t="s">
        <v>305</v>
      </c>
      <c r="S266">
        <v>10014606</v>
      </c>
      <c r="T266" t="s">
        <v>227</v>
      </c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 t="str">
        <f>IF(A266&gt;0,_xlfn.XLOOKUP(A266,'IW38 PLAN SEMANAL'!B:B,'IW38 PLAN SEMANAL'!AE:AE),"")</f>
        <v>ABIERTO</v>
      </c>
      <c r="AU266" t="str">
        <f>IF(A266&gt;0,_xlfn.XLOOKUP(A266,'IW38 PLAN SEMANAL'!B:B,'IW38 PLAN SEMANAL'!AB:AB),"")</f>
        <v>ACARREO</v>
      </c>
      <c r="AV266" t="str">
        <f t="shared" si="4"/>
        <v>Zam Sold</v>
      </c>
    </row>
    <row r="267" spans="1:48" x14ac:dyDescent="0.35">
      <c r="A267">
        <v>6619095</v>
      </c>
      <c r="B267">
        <v>0</v>
      </c>
      <c r="C267">
        <v>10</v>
      </c>
      <c r="D267" t="s">
        <v>203</v>
      </c>
      <c r="E267" t="s">
        <v>354</v>
      </c>
      <c r="F267" t="s">
        <v>310</v>
      </c>
      <c r="G267" t="s">
        <v>6412</v>
      </c>
      <c r="H267">
        <v>1</v>
      </c>
      <c r="I267">
        <v>1</v>
      </c>
      <c r="J267">
        <v>1</v>
      </c>
      <c r="K267">
        <v>1</v>
      </c>
      <c r="L267" t="s">
        <v>355</v>
      </c>
      <c r="M267">
        <v>0</v>
      </c>
      <c r="N267" s="16">
        <v>45845</v>
      </c>
      <c r="O267" s="16">
        <v>45845</v>
      </c>
      <c r="P267" s="16">
        <v>45845</v>
      </c>
      <c r="Q267" t="s">
        <v>210</v>
      </c>
      <c r="R267" t="s">
        <v>395</v>
      </c>
      <c r="S267">
        <v>10014608</v>
      </c>
      <c r="T267" t="s">
        <v>210</v>
      </c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 t="str">
        <f>IF(A267&gt;0,_xlfn.XLOOKUP(A267,'IW38 PLAN SEMANAL'!B:B,'IW38 PLAN SEMANAL'!AE:AE),"")</f>
        <v>CERRADO</v>
      </c>
      <c r="AU267" t="str">
        <f>IF(A267&gt;0,_xlfn.XLOOKUP(A267,'IW38 PLAN SEMANAL'!B:B,'IW38 PLAN SEMANAL'!AB:AB),"")</f>
        <v>ACARREO</v>
      </c>
      <c r="AV267" t="str">
        <f t="shared" si="4"/>
        <v>Marcobre</v>
      </c>
    </row>
    <row r="268" spans="1:48" x14ac:dyDescent="0.35">
      <c r="A268">
        <v>6619098</v>
      </c>
      <c r="B268">
        <v>0</v>
      </c>
      <c r="C268">
        <v>10</v>
      </c>
      <c r="D268" t="s">
        <v>374</v>
      </c>
      <c r="E268" t="s">
        <v>354</v>
      </c>
      <c r="F268" t="s">
        <v>251</v>
      </c>
      <c r="G268" t="s">
        <v>8919</v>
      </c>
      <c r="H268">
        <v>12</v>
      </c>
      <c r="I268">
        <v>2</v>
      </c>
      <c r="J268">
        <v>12</v>
      </c>
      <c r="K268">
        <v>6</v>
      </c>
      <c r="L268" t="s">
        <v>355</v>
      </c>
      <c r="M268">
        <v>100</v>
      </c>
      <c r="N268" s="16">
        <v>45850</v>
      </c>
      <c r="O268" s="16">
        <v>45850</v>
      </c>
      <c r="P268" s="16">
        <v>45852</v>
      </c>
      <c r="Q268" t="s">
        <v>284</v>
      </c>
      <c r="R268" t="s">
        <v>285</v>
      </c>
      <c r="S268">
        <v>10014654</v>
      </c>
      <c r="T268" t="s">
        <v>284</v>
      </c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 t="str">
        <f>IF(A268&gt;0,_xlfn.XLOOKUP(A268,'IW38 PLAN SEMANAL'!B:B,'IW38 PLAN SEMANAL'!AE:AE),"")</f>
        <v>CERRADO</v>
      </c>
      <c r="AU268" t="str">
        <f>IF(A268&gt;0,_xlfn.XLOOKUP(A268,'IW38 PLAN SEMANAL'!B:B,'IW38 PLAN SEMANAL'!AB:AB),"")</f>
        <v>CARGUIO</v>
      </c>
      <c r="AV268" t="str">
        <f t="shared" si="4"/>
        <v>Zam Palas</v>
      </c>
    </row>
    <row r="269" spans="1:48" x14ac:dyDescent="0.35">
      <c r="A269">
        <v>6619100</v>
      </c>
      <c r="B269">
        <v>0</v>
      </c>
      <c r="C269">
        <v>10</v>
      </c>
      <c r="D269" t="s">
        <v>374</v>
      </c>
      <c r="E269" t="s">
        <v>354</v>
      </c>
      <c r="F269" t="s">
        <v>310</v>
      </c>
      <c r="G269" t="s">
        <v>6411</v>
      </c>
      <c r="H269">
        <v>4</v>
      </c>
      <c r="I269">
        <v>2</v>
      </c>
      <c r="J269">
        <v>4</v>
      </c>
      <c r="K269">
        <v>2</v>
      </c>
      <c r="L269" t="s">
        <v>355</v>
      </c>
      <c r="M269">
        <v>0</v>
      </c>
      <c r="N269" s="16">
        <v>45850</v>
      </c>
      <c r="O269" s="16">
        <v>45850</v>
      </c>
      <c r="P269" s="16">
        <v>45852</v>
      </c>
      <c r="Q269" t="s">
        <v>284</v>
      </c>
      <c r="R269" t="s">
        <v>285</v>
      </c>
      <c r="S269">
        <v>10014654</v>
      </c>
      <c r="T269" t="s">
        <v>284</v>
      </c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 t="str">
        <f>IF(A269&gt;0,_xlfn.XLOOKUP(A269,'IW38 PLAN SEMANAL'!B:B,'IW38 PLAN SEMANAL'!AE:AE),"")</f>
        <v>CERRADO</v>
      </c>
      <c r="AU269" t="str">
        <f>IF(A269&gt;0,_xlfn.XLOOKUP(A269,'IW38 PLAN SEMANAL'!B:B,'IW38 PLAN SEMANAL'!AB:AB),"")</f>
        <v>CARGUIO</v>
      </c>
      <c r="AV269" t="str">
        <f t="shared" si="4"/>
        <v>Zam Palas</v>
      </c>
    </row>
    <row r="270" spans="1:48" x14ac:dyDescent="0.35">
      <c r="A270">
        <v>6619195</v>
      </c>
      <c r="B270">
        <v>0</v>
      </c>
      <c r="C270">
        <v>10</v>
      </c>
      <c r="D270" t="s">
        <v>374</v>
      </c>
      <c r="E270" t="s">
        <v>354</v>
      </c>
      <c r="F270" t="s">
        <v>310</v>
      </c>
      <c r="G270" t="s">
        <v>6410</v>
      </c>
      <c r="H270">
        <v>1</v>
      </c>
      <c r="I270">
        <v>1</v>
      </c>
      <c r="J270">
        <v>1</v>
      </c>
      <c r="K270">
        <v>1</v>
      </c>
      <c r="L270" t="s">
        <v>355</v>
      </c>
      <c r="M270">
        <v>0</v>
      </c>
      <c r="N270" s="16">
        <v>45850</v>
      </c>
      <c r="O270" s="16">
        <v>45850</v>
      </c>
      <c r="P270" s="16">
        <v>45852</v>
      </c>
      <c r="Q270" t="s">
        <v>284</v>
      </c>
      <c r="R270" t="s">
        <v>285</v>
      </c>
      <c r="S270">
        <v>10014654</v>
      </c>
      <c r="T270" t="s">
        <v>284</v>
      </c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 t="str">
        <f>IF(A270&gt;0,_xlfn.XLOOKUP(A270,'IW38 PLAN SEMANAL'!B:B,'IW38 PLAN SEMANAL'!AE:AE),"")</f>
        <v>CERRADO</v>
      </c>
      <c r="AU270" t="str">
        <f>IF(A270&gt;0,_xlfn.XLOOKUP(A270,'IW38 PLAN SEMANAL'!B:B,'IW38 PLAN SEMANAL'!AB:AB),"")</f>
        <v>CARGUIO</v>
      </c>
      <c r="AV270" t="str">
        <f t="shared" si="4"/>
        <v>Zam Palas</v>
      </c>
    </row>
    <row r="271" spans="1:48" x14ac:dyDescent="0.35">
      <c r="A271">
        <v>6619201</v>
      </c>
      <c r="B271">
        <v>0</v>
      </c>
      <c r="C271">
        <v>10</v>
      </c>
      <c r="D271" t="s">
        <v>374</v>
      </c>
      <c r="E271" t="s">
        <v>354</v>
      </c>
      <c r="F271" t="s">
        <v>310</v>
      </c>
      <c r="G271" t="s">
        <v>6408</v>
      </c>
      <c r="H271">
        <v>4</v>
      </c>
      <c r="I271">
        <v>2</v>
      </c>
      <c r="J271">
        <v>4</v>
      </c>
      <c r="K271">
        <v>2</v>
      </c>
      <c r="L271" t="s">
        <v>355</v>
      </c>
      <c r="M271">
        <v>0</v>
      </c>
      <c r="N271" s="16">
        <v>45850</v>
      </c>
      <c r="O271" s="16">
        <v>45850</v>
      </c>
      <c r="P271" s="16">
        <v>45852</v>
      </c>
      <c r="Q271" t="s">
        <v>284</v>
      </c>
      <c r="R271" t="s">
        <v>285</v>
      </c>
      <c r="S271">
        <v>10014654</v>
      </c>
      <c r="T271" t="s">
        <v>284</v>
      </c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 t="str">
        <f>IF(A271&gt;0,_xlfn.XLOOKUP(A271,'IW38 PLAN SEMANAL'!B:B,'IW38 PLAN SEMANAL'!AE:AE),"")</f>
        <v>CERRADO</v>
      </c>
      <c r="AU271" t="str">
        <f>IF(A271&gt;0,_xlfn.XLOOKUP(A271,'IW38 PLAN SEMANAL'!B:B,'IW38 PLAN SEMANAL'!AB:AB),"")</f>
        <v>CARGUIO</v>
      </c>
      <c r="AV271" t="str">
        <f t="shared" si="4"/>
        <v>Zam Palas</v>
      </c>
    </row>
    <row r="272" spans="1:48" x14ac:dyDescent="0.35">
      <c r="A272">
        <v>6619545</v>
      </c>
      <c r="B272">
        <v>0</v>
      </c>
      <c r="C272">
        <v>10</v>
      </c>
      <c r="D272" t="s">
        <v>203</v>
      </c>
      <c r="E272" t="s">
        <v>354</v>
      </c>
      <c r="F272" t="s">
        <v>310</v>
      </c>
      <c r="G272" t="s">
        <v>6404</v>
      </c>
      <c r="H272">
        <v>3</v>
      </c>
      <c r="I272">
        <v>1</v>
      </c>
      <c r="J272">
        <v>3</v>
      </c>
      <c r="K272">
        <v>3</v>
      </c>
      <c r="L272" t="s">
        <v>355</v>
      </c>
      <c r="M272">
        <v>0</v>
      </c>
      <c r="N272" s="16">
        <v>45849</v>
      </c>
      <c r="O272" s="16">
        <v>45849</v>
      </c>
      <c r="P272" s="16">
        <v>45852</v>
      </c>
      <c r="Q272" t="s">
        <v>236</v>
      </c>
      <c r="R272" t="s">
        <v>283</v>
      </c>
      <c r="S272">
        <v>10014629</v>
      </c>
      <c r="T272" t="s">
        <v>236</v>
      </c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 t="str">
        <f>IF(A272&gt;0,_xlfn.XLOOKUP(A272,'IW38 PLAN SEMANAL'!B:B,'IW38 PLAN SEMANAL'!AE:AE),"")</f>
        <v>CERRADO</v>
      </c>
      <c r="AU272" t="str">
        <f>IF(A272&gt;0,_xlfn.XLOOKUP(A272,'IW38 PLAN SEMANAL'!B:B,'IW38 PLAN SEMANAL'!AB:AB),"")</f>
        <v>AUXILIAR</v>
      </c>
      <c r="AV272" t="str">
        <f t="shared" si="4"/>
        <v>Marcobre</v>
      </c>
    </row>
    <row r="273" spans="1:48" x14ac:dyDescent="0.35">
      <c r="A273">
        <v>6619650</v>
      </c>
      <c r="B273">
        <v>0</v>
      </c>
      <c r="C273">
        <v>10</v>
      </c>
      <c r="D273" t="s">
        <v>369</v>
      </c>
      <c r="E273" t="s">
        <v>354</v>
      </c>
      <c r="F273" t="s">
        <v>251</v>
      </c>
      <c r="G273" t="s">
        <v>7468</v>
      </c>
      <c r="H273">
        <v>4</v>
      </c>
      <c r="I273">
        <v>2</v>
      </c>
      <c r="J273">
        <v>4</v>
      </c>
      <c r="K273">
        <v>2</v>
      </c>
      <c r="L273" t="s">
        <v>355</v>
      </c>
      <c r="M273">
        <v>0</v>
      </c>
      <c r="N273" s="16">
        <v>45846</v>
      </c>
      <c r="O273" s="16">
        <v>45846</v>
      </c>
      <c r="P273" s="16">
        <v>45845</v>
      </c>
      <c r="Q273" t="s">
        <v>313</v>
      </c>
      <c r="R273" t="s">
        <v>314</v>
      </c>
      <c r="S273">
        <v>10014619</v>
      </c>
      <c r="T273" t="s">
        <v>313</v>
      </c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 t="str">
        <f>IF(A273&gt;0,_xlfn.XLOOKUP(A273,'IW38 PLAN SEMANAL'!B:B,'IW38 PLAN SEMANAL'!AE:AE),"")</f>
        <v>CERRADO</v>
      </c>
      <c r="AU273" t="str">
        <f>IF(A273&gt;0,_xlfn.XLOOKUP(A273,'IW38 PLAN SEMANAL'!B:B,'IW38 PLAN SEMANAL'!AB:AB),"")</f>
        <v>ACARREO</v>
      </c>
      <c r="AV273" t="str">
        <f t="shared" si="4"/>
        <v>Ferreyros</v>
      </c>
    </row>
    <row r="274" spans="1:48" x14ac:dyDescent="0.35">
      <c r="A274">
        <v>6619652</v>
      </c>
      <c r="B274">
        <v>0</v>
      </c>
      <c r="C274">
        <v>10</v>
      </c>
      <c r="D274" t="s">
        <v>369</v>
      </c>
      <c r="E274" t="s">
        <v>375</v>
      </c>
      <c r="F274" t="s">
        <v>251</v>
      </c>
      <c r="G274" t="s">
        <v>7798</v>
      </c>
      <c r="H274">
        <v>4</v>
      </c>
      <c r="I274">
        <v>2</v>
      </c>
      <c r="J274">
        <v>0</v>
      </c>
      <c r="K274">
        <v>2</v>
      </c>
      <c r="L274" t="s">
        <v>355</v>
      </c>
      <c r="M274">
        <v>0</v>
      </c>
      <c r="N274" s="16">
        <v>45850</v>
      </c>
      <c r="O274" s="16">
        <v>45850</v>
      </c>
      <c r="P274"/>
      <c r="Q274" t="s">
        <v>240</v>
      </c>
      <c r="R274" t="s">
        <v>304</v>
      </c>
      <c r="S274">
        <v>10014607</v>
      </c>
      <c r="T274" t="s">
        <v>240</v>
      </c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 t="str">
        <f>IF(A274&gt;0,_xlfn.XLOOKUP(A274,'IW38 PLAN SEMANAL'!B:B,'IW38 PLAN SEMANAL'!AE:AE),"")</f>
        <v>CERRADO</v>
      </c>
      <c r="AU274" t="str">
        <f>IF(A274&gt;0,_xlfn.XLOOKUP(A274,'IW38 PLAN SEMANAL'!B:B,'IW38 PLAN SEMANAL'!AB:AB),"")</f>
        <v>ACARREO</v>
      </c>
      <c r="AV274" t="str">
        <f t="shared" si="4"/>
        <v>Ferreyros</v>
      </c>
    </row>
    <row r="275" spans="1:48" x14ac:dyDescent="0.35">
      <c r="A275">
        <v>6619653</v>
      </c>
      <c r="B275">
        <v>0</v>
      </c>
      <c r="C275">
        <v>10</v>
      </c>
      <c r="D275" t="s">
        <v>369</v>
      </c>
      <c r="E275" t="s">
        <v>359</v>
      </c>
      <c r="F275" t="s">
        <v>251</v>
      </c>
      <c r="G275" t="s">
        <v>7405</v>
      </c>
      <c r="H275">
        <v>2</v>
      </c>
      <c r="I275">
        <v>2</v>
      </c>
      <c r="J275">
        <v>0</v>
      </c>
      <c r="K275">
        <v>1</v>
      </c>
      <c r="L275" t="s">
        <v>355</v>
      </c>
      <c r="M275">
        <v>0</v>
      </c>
      <c r="N275" s="16">
        <v>45845</v>
      </c>
      <c r="O275" s="16">
        <v>45845</v>
      </c>
      <c r="P275"/>
      <c r="Q275" t="s">
        <v>176</v>
      </c>
      <c r="R275" t="s">
        <v>275</v>
      </c>
      <c r="S275">
        <v>10014596</v>
      </c>
      <c r="T275" t="s">
        <v>274</v>
      </c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 t="str">
        <f>IF(A275&gt;0,_xlfn.XLOOKUP(A275,'IW38 PLAN SEMANAL'!B:B,'IW38 PLAN SEMANAL'!AE:AE),"")</f>
        <v>ABIERTO</v>
      </c>
      <c r="AU275" t="str">
        <f>IF(A275&gt;0,_xlfn.XLOOKUP(A275,'IW38 PLAN SEMANAL'!B:B,'IW38 PLAN SEMANAL'!AB:AB),"")</f>
        <v>PERFORACIO</v>
      </c>
      <c r="AV275" t="str">
        <f t="shared" si="4"/>
        <v>Ferreyros</v>
      </c>
    </row>
    <row r="276" spans="1:48" x14ac:dyDescent="0.35">
      <c r="A276">
        <v>6619729</v>
      </c>
      <c r="B276">
        <v>0</v>
      </c>
      <c r="C276">
        <v>10</v>
      </c>
      <c r="D276" t="s">
        <v>361</v>
      </c>
      <c r="E276" t="s">
        <v>354</v>
      </c>
      <c r="F276" t="s">
        <v>310</v>
      </c>
      <c r="G276" t="s">
        <v>6400</v>
      </c>
      <c r="H276">
        <v>10</v>
      </c>
      <c r="I276">
        <v>2</v>
      </c>
      <c r="J276">
        <v>2</v>
      </c>
      <c r="K276">
        <v>5</v>
      </c>
      <c r="L276" t="s">
        <v>355</v>
      </c>
      <c r="M276">
        <v>0</v>
      </c>
      <c r="N276" s="16">
        <v>45846</v>
      </c>
      <c r="O276" s="16">
        <v>45846</v>
      </c>
      <c r="P276" s="16">
        <v>45847</v>
      </c>
      <c r="Q276" t="s">
        <v>209</v>
      </c>
      <c r="R276" t="s">
        <v>280</v>
      </c>
      <c r="S276">
        <v>10014630</v>
      </c>
      <c r="T276" t="s">
        <v>209</v>
      </c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 t="str">
        <f>IF(A276&gt;0,_xlfn.XLOOKUP(A276,'IW38 PLAN SEMANAL'!B:B,'IW38 PLAN SEMANAL'!AE:AE),"")</f>
        <v>CERRADO</v>
      </c>
      <c r="AU276" t="str">
        <f>IF(A276&gt;0,_xlfn.XLOOKUP(A276,'IW38 PLAN SEMANAL'!B:B,'IW38 PLAN SEMANAL'!AB:AB),"")</f>
        <v>AUXILIAR</v>
      </c>
      <c r="AV276" t="str">
        <f t="shared" si="4"/>
        <v>Zam Sold</v>
      </c>
    </row>
    <row r="277" spans="1:48" x14ac:dyDescent="0.35">
      <c r="A277">
        <v>6619737</v>
      </c>
      <c r="B277">
        <v>0</v>
      </c>
      <c r="C277">
        <v>10</v>
      </c>
      <c r="D277" t="s">
        <v>361</v>
      </c>
      <c r="E277" t="s">
        <v>375</v>
      </c>
      <c r="F277" t="s">
        <v>310</v>
      </c>
      <c r="G277" t="s">
        <v>6398</v>
      </c>
      <c r="H277">
        <v>12</v>
      </c>
      <c r="I277">
        <v>2</v>
      </c>
      <c r="J277">
        <v>0</v>
      </c>
      <c r="K277">
        <v>6</v>
      </c>
      <c r="L277" t="s">
        <v>355</v>
      </c>
      <c r="M277">
        <v>0</v>
      </c>
      <c r="N277" s="16">
        <v>45849</v>
      </c>
      <c r="O277" s="16">
        <v>45849</v>
      </c>
      <c r="P277"/>
      <c r="Q277" t="s">
        <v>236</v>
      </c>
      <c r="R277" t="s">
        <v>283</v>
      </c>
      <c r="S277">
        <v>10014629</v>
      </c>
      <c r="T277" t="s">
        <v>236</v>
      </c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 t="str">
        <f>IF(A277&gt;0,_xlfn.XLOOKUP(A277,'IW38 PLAN SEMANAL'!B:B,'IW38 PLAN SEMANAL'!AE:AE),"")</f>
        <v>CERRADO</v>
      </c>
      <c r="AU277" t="str">
        <f>IF(A277&gt;0,_xlfn.XLOOKUP(A277,'IW38 PLAN SEMANAL'!B:B,'IW38 PLAN SEMANAL'!AB:AB),"")</f>
        <v>AUXILIAR</v>
      </c>
      <c r="AV277" t="str">
        <f t="shared" si="4"/>
        <v>Zam Sold</v>
      </c>
    </row>
    <row r="278" spans="1:48" x14ac:dyDescent="0.35">
      <c r="A278">
        <v>6620595</v>
      </c>
      <c r="B278">
        <v>0</v>
      </c>
      <c r="C278">
        <v>10</v>
      </c>
      <c r="D278" t="s">
        <v>203</v>
      </c>
      <c r="E278" t="s">
        <v>359</v>
      </c>
      <c r="F278" t="s">
        <v>310</v>
      </c>
      <c r="G278" t="s">
        <v>3385</v>
      </c>
      <c r="H278">
        <v>2</v>
      </c>
      <c r="I278">
        <v>2</v>
      </c>
      <c r="J278">
        <v>0</v>
      </c>
      <c r="K278">
        <v>1</v>
      </c>
      <c r="L278" t="s">
        <v>355</v>
      </c>
      <c r="M278">
        <v>0</v>
      </c>
      <c r="N278" s="16">
        <v>45850</v>
      </c>
      <c r="O278" s="16">
        <v>45850</v>
      </c>
      <c r="P278"/>
      <c r="Q278" t="s">
        <v>231</v>
      </c>
      <c r="R278" t="s">
        <v>331</v>
      </c>
      <c r="S278">
        <v>10014638</v>
      </c>
      <c r="T278" t="s">
        <v>231</v>
      </c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 t="str">
        <f>IF(A278&gt;0,_xlfn.XLOOKUP(A278,'IW38 PLAN SEMANAL'!B:B,'IW38 PLAN SEMANAL'!AE:AE),"")</f>
        <v>ABIERTO</v>
      </c>
      <c r="AU278" t="str">
        <f>IF(A278&gt;0,_xlfn.XLOOKUP(A278,'IW38 PLAN SEMANAL'!B:B,'IW38 PLAN SEMANAL'!AB:AB),"")</f>
        <v>AUXILIAR</v>
      </c>
      <c r="AV278" t="str">
        <f t="shared" si="4"/>
        <v>Marcobre</v>
      </c>
    </row>
    <row r="279" spans="1:48" x14ac:dyDescent="0.35">
      <c r="A279">
        <v>6620598</v>
      </c>
      <c r="B279">
        <v>0</v>
      </c>
      <c r="C279">
        <v>10</v>
      </c>
      <c r="D279" t="s">
        <v>203</v>
      </c>
      <c r="E279" t="s">
        <v>354</v>
      </c>
      <c r="F279" t="s">
        <v>310</v>
      </c>
      <c r="G279" t="s">
        <v>6393</v>
      </c>
      <c r="H279">
        <v>2</v>
      </c>
      <c r="I279">
        <v>2</v>
      </c>
      <c r="J279">
        <v>2</v>
      </c>
      <c r="K279">
        <v>1</v>
      </c>
      <c r="L279" t="s">
        <v>355</v>
      </c>
      <c r="M279">
        <v>0</v>
      </c>
      <c r="N279" s="16">
        <v>45846</v>
      </c>
      <c r="O279" s="16">
        <v>45846</v>
      </c>
      <c r="P279" s="16">
        <v>45845</v>
      </c>
      <c r="Q279" t="s">
        <v>165</v>
      </c>
      <c r="R279" t="s">
        <v>273</v>
      </c>
      <c r="S279">
        <v>10017653</v>
      </c>
      <c r="T279" t="s">
        <v>272</v>
      </c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 t="str">
        <f>IF(A279&gt;0,_xlfn.XLOOKUP(A279,'IW38 PLAN SEMANAL'!B:B,'IW38 PLAN SEMANAL'!AE:AE),"")</f>
        <v>CERRADO</v>
      </c>
      <c r="AU279" t="str">
        <f>IF(A279&gt;0,_xlfn.XLOOKUP(A279,'IW38 PLAN SEMANAL'!B:B,'IW38 PLAN SEMANAL'!AB:AB),"")</f>
        <v>PERFORACIO</v>
      </c>
      <c r="AV279" t="str">
        <f t="shared" si="4"/>
        <v>Marcobre</v>
      </c>
    </row>
    <row r="280" spans="1:48" x14ac:dyDescent="0.35">
      <c r="A280">
        <v>6620655</v>
      </c>
      <c r="B280">
        <v>0</v>
      </c>
      <c r="C280">
        <v>10</v>
      </c>
      <c r="D280" t="s">
        <v>923</v>
      </c>
      <c r="E280" t="s">
        <v>354</v>
      </c>
      <c r="F280" t="s">
        <v>251</v>
      </c>
      <c r="G280" t="s">
        <v>6392</v>
      </c>
      <c r="H280">
        <v>1</v>
      </c>
      <c r="I280">
        <v>1</v>
      </c>
      <c r="J280">
        <v>1</v>
      </c>
      <c r="K280">
        <v>1</v>
      </c>
      <c r="L280" t="s">
        <v>355</v>
      </c>
      <c r="M280">
        <v>0</v>
      </c>
      <c r="N280" s="16">
        <v>45846</v>
      </c>
      <c r="O280" s="16">
        <v>45846</v>
      </c>
      <c r="P280" s="16">
        <v>45846</v>
      </c>
      <c r="Q280" t="s">
        <v>419</v>
      </c>
      <c r="R280" t="s">
        <v>420</v>
      </c>
      <c r="S280">
        <v>10014605</v>
      </c>
      <c r="T280" t="s">
        <v>419</v>
      </c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 t="str">
        <f>IF(A280&gt;0,_xlfn.XLOOKUP(A280,'IW38 PLAN SEMANAL'!B:B,'IW38 PLAN SEMANAL'!AE:AE),"")</f>
        <v>CERRADO</v>
      </c>
      <c r="AU280" t="str">
        <f>IF(A280&gt;0,_xlfn.XLOOKUP(A280,'IW38 PLAN SEMANAL'!B:B,'IW38 PLAN SEMANAL'!AB:AB),"")</f>
        <v>ACARREO</v>
      </c>
      <c r="AV280" t="str">
        <f t="shared" si="4"/>
        <v>Técnico de Pintado</v>
      </c>
    </row>
    <row r="281" spans="1:48" x14ac:dyDescent="0.35">
      <c r="A281">
        <v>6620840</v>
      </c>
      <c r="B281">
        <v>0</v>
      </c>
      <c r="C281">
        <v>10</v>
      </c>
      <c r="D281" t="s">
        <v>377</v>
      </c>
      <c r="E281" t="s">
        <v>359</v>
      </c>
      <c r="F281" t="s">
        <v>251</v>
      </c>
      <c r="G281" t="s">
        <v>7613</v>
      </c>
      <c r="H281">
        <v>8</v>
      </c>
      <c r="I281">
        <v>2</v>
      </c>
      <c r="J281">
        <v>0</v>
      </c>
      <c r="K281">
        <v>4</v>
      </c>
      <c r="L281" t="s">
        <v>355</v>
      </c>
      <c r="M281">
        <v>0</v>
      </c>
      <c r="N281" s="16">
        <v>45850</v>
      </c>
      <c r="O281" s="16">
        <v>45850</v>
      </c>
      <c r="P281"/>
      <c r="Q281" t="s">
        <v>227</v>
      </c>
      <c r="R281" t="s">
        <v>305</v>
      </c>
      <c r="S281">
        <v>10014606</v>
      </c>
      <c r="T281" t="s">
        <v>227</v>
      </c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 t="str">
        <f>IF(A281&gt;0,_xlfn.XLOOKUP(A281,'IW38 PLAN SEMANAL'!B:B,'IW38 PLAN SEMANAL'!AE:AE),"")</f>
        <v>REPROGRAMADO</v>
      </c>
      <c r="AU281" t="str">
        <f>IF(A281&gt;0,_xlfn.XLOOKUP(A281,'IW38 PLAN SEMANAL'!B:B,'IW38 PLAN SEMANAL'!AB:AB),"")</f>
        <v>ACARREO</v>
      </c>
      <c r="AV281" t="str">
        <f t="shared" si="4"/>
        <v>Neuma</v>
      </c>
    </row>
    <row r="282" spans="1:48" x14ac:dyDescent="0.35">
      <c r="A282">
        <v>6621120</v>
      </c>
      <c r="B282">
        <v>0</v>
      </c>
      <c r="C282">
        <v>10</v>
      </c>
      <c r="D282" t="s">
        <v>203</v>
      </c>
      <c r="E282" t="s">
        <v>354</v>
      </c>
      <c r="F282" t="s">
        <v>251</v>
      </c>
      <c r="G282" t="s">
        <v>6353</v>
      </c>
      <c r="H282">
        <v>4</v>
      </c>
      <c r="I282">
        <v>2</v>
      </c>
      <c r="J282">
        <v>4</v>
      </c>
      <c r="K282">
        <v>2</v>
      </c>
      <c r="L282" t="s">
        <v>355</v>
      </c>
      <c r="M282">
        <v>100</v>
      </c>
      <c r="N282" s="16">
        <v>45847</v>
      </c>
      <c r="O282" s="16">
        <v>45847</v>
      </c>
      <c r="P282" s="16">
        <v>45848</v>
      </c>
      <c r="Q282" t="s">
        <v>152</v>
      </c>
      <c r="R282" t="s">
        <v>307</v>
      </c>
      <c r="S282">
        <v>10014641</v>
      </c>
      <c r="T282" t="s">
        <v>152</v>
      </c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 t="str">
        <f>IF(A282&gt;0,_xlfn.XLOOKUP(A282,'IW38 PLAN SEMANAL'!B:B,'IW38 PLAN SEMANAL'!AE:AE),"")</f>
        <v>CERRADO</v>
      </c>
      <c r="AU282" t="str">
        <f>IF(A282&gt;0,_xlfn.XLOOKUP(A282,'IW38 PLAN SEMANAL'!B:B,'IW38 PLAN SEMANAL'!AB:AB),"")</f>
        <v>AUXILIAR</v>
      </c>
      <c r="AV282" t="str">
        <f t="shared" si="4"/>
        <v>Marcobre</v>
      </c>
    </row>
    <row r="283" spans="1:48" x14ac:dyDescent="0.35">
      <c r="A283">
        <v>6621805</v>
      </c>
      <c r="B283">
        <v>0</v>
      </c>
      <c r="C283">
        <v>60</v>
      </c>
      <c r="D283" t="s">
        <v>203</v>
      </c>
      <c r="E283" t="s">
        <v>354</v>
      </c>
      <c r="F283" t="s">
        <v>251</v>
      </c>
      <c r="G283" t="s">
        <v>6354</v>
      </c>
      <c r="H283">
        <v>3</v>
      </c>
      <c r="I283">
        <v>2</v>
      </c>
      <c r="J283">
        <v>3</v>
      </c>
      <c r="K283">
        <v>1.5</v>
      </c>
      <c r="L283" t="s">
        <v>355</v>
      </c>
      <c r="M283">
        <v>100</v>
      </c>
      <c r="N283" s="16">
        <v>45851</v>
      </c>
      <c r="O283" s="16">
        <v>45851</v>
      </c>
      <c r="P283" s="16">
        <v>45847</v>
      </c>
      <c r="Q283" t="s">
        <v>332</v>
      </c>
      <c r="R283" t="s">
        <v>333</v>
      </c>
      <c r="S283">
        <v>10014639</v>
      </c>
      <c r="T283" t="s">
        <v>332</v>
      </c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 t="str">
        <f>IF(A283&gt;0,_xlfn.XLOOKUP(A283,'IW38 PLAN SEMANAL'!B:B,'IW38 PLAN SEMANAL'!AE:AE),"")</f>
        <v>CERRADO</v>
      </c>
      <c r="AU283" t="str">
        <f>IF(A283&gt;0,_xlfn.XLOOKUP(A283,'IW38 PLAN SEMANAL'!B:B,'IW38 PLAN SEMANAL'!AB:AB),"")</f>
        <v>AUXILIAR</v>
      </c>
      <c r="AV283" t="str">
        <f t="shared" si="4"/>
        <v>Marcobre</v>
      </c>
    </row>
    <row r="284" spans="1:48" x14ac:dyDescent="0.35">
      <c r="A284">
        <v>6621805</v>
      </c>
      <c r="B284">
        <v>0</v>
      </c>
      <c r="C284">
        <v>70</v>
      </c>
      <c r="D284" t="s">
        <v>203</v>
      </c>
      <c r="E284" t="s">
        <v>354</v>
      </c>
      <c r="F284" t="s">
        <v>251</v>
      </c>
      <c r="G284" t="s">
        <v>6355</v>
      </c>
      <c r="H284">
        <v>16</v>
      </c>
      <c r="I284">
        <v>3</v>
      </c>
      <c r="J284">
        <v>16</v>
      </c>
      <c r="K284">
        <v>5.3</v>
      </c>
      <c r="L284" t="s">
        <v>355</v>
      </c>
      <c r="M284">
        <v>100</v>
      </c>
      <c r="N284" s="16">
        <v>45851</v>
      </c>
      <c r="O284" s="16">
        <v>45851</v>
      </c>
      <c r="P284" s="16">
        <v>45848</v>
      </c>
      <c r="Q284" t="s">
        <v>332</v>
      </c>
      <c r="R284" t="s">
        <v>333</v>
      </c>
      <c r="S284">
        <v>10014639</v>
      </c>
      <c r="T284" t="s">
        <v>332</v>
      </c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 t="str">
        <f>IF(A284&gt;0,_xlfn.XLOOKUP(A284,'IW38 PLAN SEMANAL'!B:B,'IW38 PLAN SEMANAL'!AE:AE),"")</f>
        <v>CERRADO</v>
      </c>
      <c r="AU284" t="str">
        <f>IF(A284&gt;0,_xlfn.XLOOKUP(A284,'IW38 PLAN SEMANAL'!B:B,'IW38 PLAN SEMANAL'!AB:AB),"")</f>
        <v>AUXILIAR</v>
      </c>
      <c r="AV284" t="str">
        <f t="shared" si="4"/>
        <v>Marcobre</v>
      </c>
    </row>
    <row r="285" spans="1:48" x14ac:dyDescent="0.35">
      <c r="A285">
        <v>6621805</v>
      </c>
      <c r="B285">
        <v>0</v>
      </c>
      <c r="C285">
        <v>80</v>
      </c>
      <c r="D285" t="s">
        <v>203</v>
      </c>
      <c r="E285" t="s">
        <v>354</v>
      </c>
      <c r="F285" t="s">
        <v>251</v>
      </c>
      <c r="G285" t="s">
        <v>6356</v>
      </c>
      <c r="H285">
        <v>3</v>
      </c>
      <c r="I285">
        <v>2</v>
      </c>
      <c r="J285">
        <v>3</v>
      </c>
      <c r="K285">
        <v>1.5</v>
      </c>
      <c r="L285" t="s">
        <v>355</v>
      </c>
      <c r="M285">
        <v>100</v>
      </c>
      <c r="N285" s="16">
        <v>45851</v>
      </c>
      <c r="O285" s="16">
        <v>45851</v>
      </c>
      <c r="P285" s="16">
        <v>45848</v>
      </c>
      <c r="Q285" t="s">
        <v>332</v>
      </c>
      <c r="R285" t="s">
        <v>333</v>
      </c>
      <c r="S285">
        <v>10014639</v>
      </c>
      <c r="T285" t="s">
        <v>332</v>
      </c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 t="str">
        <f>IF(A285&gt;0,_xlfn.XLOOKUP(A285,'IW38 PLAN SEMANAL'!B:B,'IW38 PLAN SEMANAL'!AE:AE),"")</f>
        <v>CERRADO</v>
      </c>
      <c r="AU285" t="str">
        <f>IF(A285&gt;0,_xlfn.XLOOKUP(A285,'IW38 PLAN SEMANAL'!B:B,'IW38 PLAN SEMANAL'!AB:AB),"")</f>
        <v>AUXILIAR</v>
      </c>
      <c r="AV285" t="str">
        <f t="shared" si="4"/>
        <v>Marcobre</v>
      </c>
    </row>
    <row r="286" spans="1:48" x14ac:dyDescent="0.35">
      <c r="A286">
        <v>6621805</v>
      </c>
      <c r="B286">
        <v>0</v>
      </c>
      <c r="C286">
        <v>90</v>
      </c>
      <c r="D286" t="s">
        <v>371</v>
      </c>
      <c r="E286" t="s">
        <v>354</v>
      </c>
      <c r="F286" t="s">
        <v>251</v>
      </c>
      <c r="G286" t="s">
        <v>6357</v>
      </c>
      <c r="H286">
        <v>3</v>
      </c>
      <c r="I286">
        <v>2</v>
      </c>
      <c r="J286">
        <v>3</v>
      </c>
      <c r="K286">
        <v>1.5</v>
      </c>
      <c r="L286" t="s">
        <v>355</v>
      </c>
      <c r="M286">
        <v>100</v>
      </c>
      <c r="N286" s="16">
        <v>45851</v>
      </c>
      <c r="O286" s="16">
        <v>45851</v>
      </c>
      <c r="P286" s="16">
        <v>45848</v>
      </c>
      <c r="Q286" t="s">
        <v>332</v>
      </c>
      <c r="R286" t="s">
        <v>333</v>
      </c>
      <c r="S286">
        <v>10014639</v>
      </c>
      <c r="T286" t="s">
        <v>332</v>
      </c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 t="str">
        <f>IF(A286&gt;0,_xlfn.XLOOKUP(A286,'IW38 PLAN SEMANAL'!B:B,'IW38 PLAN SEMANAL'!AE:AE),"")</f>
        <v>CERRADO</v>
      </c>
      <c r="AU286" t="str">
        <f>IF(A286&gt;0,_xlfn.XLOOKUP(A286,'IW38 PLAN SEMANAL'!B:B,'IW38 PLAN SEMANAL'!AB:AB),"")</f>
        <v>AUXILIAR</v>
      </c>
      <c r="AV286" t="str">
        <f t="shared" si="4"/>
        <v>A/C</v>
      </c>
    </row>
    <row r="287" spans="1:48" x14ac:dyDescent="0.35">
      <c r="A287">
        <v>6621805</v>
      </c>
      <c r="B287">
        <v>0</v>
      </c>
      <c r="C287">
        <v>350</v>
      </c>
      <c r="D287" t="s">
        <v>372</v>
      </c>
      <c r="E287" t="s">
        <v>7591</v>
      </c>
      <c r="F287" t="s">
        <v>251</v>
      </c>
      <c r="G287" t="s">
        <v>6358</v>
      </c>
      <c r="H287">
        <v>10</v>
      </c>
      <c r="I287">
        <v>2</v>
      </c>
      <c r="J287">
        <v>10</v>
      </c>
      <c r="K287">
        <v>5</v>
      </c>
      <c r="L287" t="s">
        <v>355</v>
      </c>
      <c r="M287">
        <v>100</v>
      </c>
      <c r="N287" s="16">
        <v>45851</v>
      </c>
      <c r="O287" s="16">
        <v>45851</v>
      </c>
      <c r="P287" s="16">
        <v>45849</v>
      </c>
      <c r="Q287" t="s">
        <v>332</v>
      </c>
      <c r="R287" t="s">
        <v>333</v>
      </c>
      <c r="S287">
        <v>10014639</v>
      </c>
      <c r="T287" t="s">
        <v>332</v>
      </c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 t="str">
        <f>IF(A287&gt;0,_xlfn.XLOOKUP(A287,'IW38 PLAN SEMANAL'!B:B,'IW38 PLAN SEMANAL'!AE:AE),"")</f>
        <v>CERRADO</v>
      </c>
      <c r="AU287" t="str">
        <f>IF(A287&gt;0,_xlfn.XLOOKUP(A287,'IW38 PLAN SEMANAL'!B:B,'IW38 PLAN SEMANAL'!AB:AB),"")</f>
        <v>AUXILIAR</v>
      </c>
      <c r="AV287" t="str">
        <f t="shared" si="4"/>
        <v>Confiabilidad</v>
      </c>
    </row>
    <row r="288" spans="1:48" x14ac:dyDescent="0.35">
      <c r="A288">
        <v>6621808</v>
      </c>
      <c r="B288">
        <v>0</v>
      </c>
      <c r="C288">
        <v>290</v>
      </c>
      <c r="D288" t="s">
        <v>203</v>
      </c>
      <c r="E288" t="s">
        <v>354</v>
      </c>
      <c r="F288" t="s">
        <v>251</v>
      </c>
      <c r="G288" t="s">
        <v>7592</v>
      </c>
      <c r="H288">
        <v>4</v>
      </c>
      <c r="I288">
        <v>2</v>
      </c>
      <c r="J288">
        <v>1</v>
      </c>
      <c r="K288">
        <v>2</v>
      </c>
      <c r="L288" t="s">
        <v>355</v>
      </c>
      <c r="M288">
        <v>100</v>
      </c>
      <c r="N288" s="16">
        <v>45846</v>
      </c>
      <c r="O288" s="16">
        <v>45846</v>
      </c>
      <c r="P288" s="16">
        <v>45846</v>
      </c>
      <c r="Q288" t="s">
        <v>337</v>
      </c>
      <c r="R288" t="s">
        <v>338</v>
      </c>
      <c r="S288">
        <v>10014600</v>
      </c>
      <c r="T288" t="s">
        <v>337</v>
      </c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 t="str">
        <f>IF(A288&gt;0,_xlfn.XLOOKUP(A288,'IW38 PLAN SEMANAL'!B:B,'IW38 PLAN SEMANAL'!AE:AE),"")</f>
        <v>CERRADO</v>
      </c>
      <c r="AU288" t="str">
        <f>IF(A288&gt;0,_xlfn.XLOOKUP(A288,'IW38 PLAN SEMANAL'!B:B,'IW38 PLAN SEMANAL'!AB:AB),"")</f>
        <v>CARGUIO</v>
      </c>
      <c r="AV288" t="str">
        <f t="shared" si="4"/>
        <v>Marcobre</v>
      </c>
    </row>
    <row r="289" spans="1:48" x14ac:dyDescent="0.35">
      <c r="A289">
        <v>6621808</v>
      </c>
      <c r="B289">
        <v>0</v>
      </c>
      <c r="C289">
        <v>300</v>
      </c>
      <c r="D289" t="s">
        <v>203</v>
      </c>
      <c r="E289" t="s">
        <v>354</v>
      </c>
      <c r="F289" t="s">
        <v>251</v>
      </c>
      <c r="G289" t="s">
        <v>7593</v>
      </c>
      <c r="H289">
        <v>15.6</v>
      </c>
      <c r="I289">
        <v>2</v>
      </c>
      <c r="J289">
        <v>9</v>
      </c>
      <c r="K289">
        <v>7.8</v>
      </c>
      <c r="L289" t="s">
        <v>355</v>
      </c>
      <c r="M289">
        <v>100</v>
      </c>
      <c r="N289" s="16">
        <v>45846</v>
      </c>
      <c r="O289" s="16">
        <v>45846</v>
      </c>
      <c r="P289" s="16">
        <v>45846</v>
      </c>
      <c r="Q289" t="s">
        <v>337</v>
      </c>
      <c r="R289" t="s">
        <v>338</v>
      </c>
      <c r="S289">
        <v>10014600</v>
      </c>
      <c r="T289" t="s">
        <v>337</v>
      </c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 t="str">
        <f>IF(A289&gt;0,_xlfn.XLOOKUP(A289,'IW38 PLAN SEMANAL'!B:B,'IW38 PLAN SEMANAL'!AE:AE),"")</f>
        <v>CERRADO</v>
      </c>
      <c r="AU289" t="str">
        <f>IF(A289&gt;0,_xlfn.XLOOKUP(A289,'IW38 PLAN SEMANAL'!B:B,'IW38 PLAN SEMANAL'!AB:AB),"")</f>
        <v>CARGUIO</v>
      </c>
      <c r="AV289" t="str">
        <f t="shared" si="4"/>
        <v>Marcobre</v>
      </c>
    </row>
    <row r="290" spans="1:48" x14ac:dyDescent="0.35">
      <c r="A290">
        <v>6621808</v>
      </c>
      <c r="B290">
        <v>0</v>
      </c>
      <c r="C290">
        <v>310</v>
      </c>
      <c r="D290" t="s">
        <v>203</v>
      </c>
      <c r="E290" t="s">
        <v>354</v>
      </c>
      <c r="F290" t="s">
        <v>251</v>
      </c>
      <c r="G290" t="s">
        <v>7594</v>
      </c>
      <c r="H290">
        <v>6</v>
      </c>
      <c r="I290">
        <v>2</v>
      </c>
      <c r="J290">
        <v>3</v>
      </c>
      <c r="K290">
        <v>3</v>
      </c>
      <c r="L290" t="s">
        <v>355</v>
      </c>
      <c r="M290">
        <v>100</v>
      </c>
      <c r="N290" s="16">
        <v>45846</v>
      </c>
      <c r="O290" s="16">
        <v>45846</v>
      </c>
      <c r="P290" s="16">
        <v>45846</v>
      </c>
      <c r="Q290" t="s">
        <v>337</v>
      </c>
      <c r="R290" t="s">
        <v>338</v>
      </c>
      <c r="S290">
        <v>10014600</v>
      </c>
      <c r="T290" t="s">
        <v>337</v>
      </c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 t="str">
        <f>IF(A290&gt;0,_xlfn.XLOOKUP(A290,'IW38 PLAN SEMANAL'!B:B,'IW38 PLAN SEMANAL'!AE:AE),"")</f>
        <v>CERRADO</v>
      </c>
      <c r="AU290" t="str">
        <f>IF(A290&gt;0,_xlfn.XLOOKUP(A290,'IW38 PLAN SEMANAL'!B:B,'IW38 PLAN SEMANAL'!AB:AB),"")</f>
        <v>CARGUIO</v>
      </c>
      <c r="AV290" t="str">
        <f t="shared" si="4"/>
        <v>Marcobre</v>
      </c>
    </row>
    <row r="291" spans="1:48" x14ac:dyDescent="0.35">
      <c r="A291">
        <v>6621808</v>
      </c>
      <c r="B291">
        <v>0</v>
      </c>
      <c r="C291">
        <v>320</v>
      </c>
      <c r="D291" t="s">
        <v>371</v>
      </c>
      <c r="E291" t="s">
        <v>354</v>
      </c>
      <c r="F291" t="s">
        <v>251</v>
      </c>
      <c r="G291" t="s">
        <v>7595</v>
      </c>
      <c r="H291">
        <v>5</v>
      </c>
      <c r="I291">
        <v>2</v>
      </c>
      <c r="J291">
        <v>2</v>
      </c>
      <c r="K291">
        <v>2.5</v>
      </c>
      <c r="L291" t="s">
        <v>355</v>
      </c>
      <c r="M291">
        <v>100</v>
      </c>
      <c r="N291" s="16">
        <v>45846</v>
      </c>
      <c r="O291" s="16">
        <v>45846</v>
      </c>
      <c r="P291" s="16">
        <v>45846</v>
      </c>
      <c r="Q291" t="s">
        <v>337</v>
      </c>
      <c r="R291" t="s">
        <v>338</v>
      </c>
      <c r="S291">
        <v>10014600</v>
      </c>
      <c r="T291" t="s">
        <v>337</v>
      </c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 t="str">
        <f>IF(A291&gt;0,_xlfn.XLOOKUP(A291,'IW38 PLAN SEMANAL'!B:B,'IW38 PLAN SEMANAL'!AE:AE),"")</f>
        <v>CERRADO</v>
      </c>
      <c r="AU291" t="str">
        <f>IF(A291&gt;0,_xlfn.XLOOKUP(A291,'IW38 PLAN SEMANAL'!B:B,'IW38 PLAN SEMANAL'!AB:AB),"")</f>
        <v>CARGUIO</v>
      </c>
      <c r="AV291" t="str">
        <f t="shared" si="4"/>
        <v>A/C</v>
      </c>
    </row>
    <row r="292" spans="1:48" x14ac:dyDescent="0.35">
      <c r="A292">
        <v>6621809</v>
      </c>
      <c r="B292">
        <v>0</v>
      </c>
      <c r="C292">
        <v>210</v>
      </c>
      <c r="D292" t="s">
        <v>203</v>
      </c>
      <c r="E292" t="s">
        <v>354</v>
      </c>
      <c r="F292" t="s">
        <v>251</v>
      </c>
      <c r="G292" t="s">
        <v>7604</v>
      </c>
      <c r="H292">
        <v>4</v>
      </c>
      <c r="I292">
        <v>2</v>
      </c>
      <c r="J292">
        <v>4</v>
      </c>
      <c r="K292">
        <v>2</v>
      </c>
      <c r="L292" t="s">
        <v>355</v>
      </c>
      <c r="M292">
        <v>100</v>
      </c>
      <c r="N292" s="16">
        <v>45846</v>
      </c>
      <c r="O292" s="16">
        <v>45846</v>
      </c>
      <c r="P292" s="16">
        <v>45846</v>
      </c>
      <c r="Q292" t="s">
        <v>419</v>
      </c>
      <c r="R292" t="s">
        <v>420</v>
      </c>
      <c r="S292">
        <v>10014605</v>
      </c>
      <c r="T292" t="s">
        <v>419</v>
      </c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 t="str">
        <f>IF(A292&gt;0,_xlfn.XLOOKUP(A292,'IW38 PLAN SEMANAL'!B:B,'IW38 PLAN SEMANAL'!AE:AE),"")</f>
        <v>CERRADO</v>
      </c>
      <c r="AU292" t="str">
        <f>IF(A292&gt;0,_xlfn.XLOOKUP(A292,'IW38 PLAN SEMANAL'!B:B,'IW38 PLAN SEMANAL'!AB:AB),"")</f>
        <v>ACARREO</v>
      </c>
      <c r="AV292" t="str">
        <f t="shared" si="4"/>
        <v>Marcobre</v>
      </c>
    </row>
    <row r="293" spans="1:48" x14ac:dyDescent="0.35">
      <c r="A293">
        <v>6621809</v>
      </c>
      <c r="B293">
        <v>0</v>
      </c>
      <c r="C293">
        <v>220</v>
      </c>
      <c r="D293" t="s">
        <v>203</v>
      </c>
      <c r="E293" t="s">
        <v>354</v>
      </c>
      <c r="F293" t="s">
        <v>251</v>
      </c>
      <c r="G293" t="s">
        <v>6893</v>
      </c>
      <c r="H293">
        <v>12</v>
      </c>
      <c r="I293">
        <v>2</v>
      </c>
      <c r="J293">
        <v>12</v>
      </c>
      <c r="K293">
        <v>6</v>
      </c>
      <c r="L293" t="s">
        <v>355</v>
      </c>
      <c r="M293">
        <v>100</v>
      </c>
      <c r="N293" s="16">
        <v>45846</v>
      </c>
      <c r="O293" s="16">
        <v>45846</v>
      </c>
      <c r="P293" s="16">
        <v>45847</v>
      </c>
      <c r="Q293" t="s">
        <v>419</v>
      </c>
      <c r="R293" t="s">
        <v>420</v>
      </c>
      <c r="S293">
        <v>10014605</v>
      </c>
      <c r="T293" t="s">
        <v>419</v>
      </c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 t="str">
        <f>IF(A293&gt;0,_xlfn.XLOOKUP(A293,'IW38 PLAN SEMANAL'!B:B,'IW38 PLAN SEMANAL'!AE:AE),"")</f>
        <v>CERRADO</v>
      </c>
      <c r="AU293" t="str">
        <f>IF(A293&gt;0,_xlfn.XLOOKUP(A293,'IW38 PLAN SEMANAL'!B:B,'IW38 PLAN SEMANAL'!AB:AB),"")</f>
        <v>ACARREO</v>
      </c>
      <c r="AV293" t="str">
        <f t="shared" si="4"/>
        <v>Marcobre</v>
      </c>
    </row>
    <row r="294" spans="1:48" x14ac:dyDescent="0.35">
      <c r="A294">
        <v>6621809</v>
      </c>
      <c r="B294">
        <v>0</v>
      </c>
      <c r="C294">
        <v>230</v>
      </c>
      <c r="D294" t="s">
        <v>203</v>
      </c>
      <c r="E294" t="s">
        <v>354</v>
      </c>
      <c r="F294" t="s">
        <v>251</v>
      </c>
      <c r="G294" t="s">
        <v>7605</v>
      </c>
      <c r="H294">
        <v>6</v>
      </c>
      <c r="I294">
        <v>2</v>
      </c>
      <c r="J294">
        <v>6</v>
      </c>
      <c r="K294">
        <v>3</v>
      </c>
      <c r="L294" t="s">
        <v>355</v>
      </c>
      <c r="M294">
        <v>100</v>
      </c>
      <c r="N294" s="16">
        <v>45846</v>
      </c>
      <c r="O294" s="16">
        <v>45846</v>
      </c>
      <c r="P294" s="16">
        <v>45847</v>
      </c>
      <c r="Q294" t="s">
        <v>419</v>
      </c>
      <c r="R294" t="s">
        <v>420</v>
      </c>
      <c r="S294">
        <v>10014605</v>
      </c>
      <c r="T294" t="s">
        <v>419</v>
      </c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 t="str">
        <f>IF(A294&gt;0,_xlfn.XLOOKUP(A294,'IW38 PLAN SEMANAL'!B:B,'IW38 PLAN SEMANAL'!AE:AE),"")</f>
        <v>CERRADO</v>
      </c>
      <c r="AU294" t="str">
        <f>IF(A294&gt;0,_xlfn.XLOOKUP(A294,'IW38 PLAN SEMANAL'!B:B,'IW38 PLAN SEMANAL'!AB:AB),"")</f>
        <v>ACARREO</v>
      </c>
      <c r="AV294" t="str">
        <f t="shared" si="4"/>
        <v>Marcobre</v>
      </c>
    </row>
    <row r="295" spans="1:48" x14ac:dyDescent="0.35">
      <c r="A295">
        <v>6621809</v>
      </c>
      <c r="B295">
        <v>0</v>
      </c>
      <c r="C295">
        <v>240</v>
      </c>
      <c r="D295" t="s">
        <v>371</v>
      </c>
      <c r="E295" t="s">
        <v>354</v>
      </c>
      <c r="F295" t="s">
        <v>251</v>
      </c>
      <c r="G295" t="s">
        <v>7606</v>
      </c>
      <c r="H295">
        <v>4</v>
      </c>
      <c r="I295">
        <v>2</v>
      </c>
      <c r="J295">
        <v>4</v>
      </c>
      <c r="K295">
        <v>2</v>
      </c>
      <c r="L295" t="s">
        <v>355</v>
      </c>
      <c r="M295">
        <v>100</v>
      </c>
      <c r="N295" s="16">
        <v>45846</v>
      </c>
      <c r="O295" s="16">
        <v>45846</v>
      </c>
      <c r="P295" s="16">
        <v>45846</v>
      </c>
      <c r="Q295" t="s">
        <v>419</v>
      </c>
      <c r="R295" t="s">
        <v>420</v>
      </c>
      <c r="S295">
        <v>10014605</v>
      </c>
      <c r="T295" t="s">
        <v>419</v>
      </c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 t="str">
        <f>IF(A295&gt;0,_xlfn.XLOOKUP(A295,'IW38 PLAN SEMANAL'!B:B,'IW38 PLAN SEMANAL'!AE:AE),"")</f>
        <v>CERRADO</v>
      </c>
      <c r="AU295" t="str">
        <f>IF(A295&gt;0,_xlfn.XLOOKUP(A295,'IW38 PLAN SEMANAL'!B:B,'IW38 PLAN SEMANAL'!AB:AB),"")</f>
        <v>ACARREO</v>
      </c>
      <c r="AV295" t="str">
        <f t="shared" si="4"/>
        <v>A/C</v>
      </c>
    </row>
    <row r="296" spans="1:48" x14ac:dyDescent="0.35">
      <c r="A296">
        <v>6621809</v>
      </c>
      <c r="B296">
        <v>0</v>
      </c>
      <c r="C296">
        <v>250</v>
      </c>
      <c r="D296" t="s">
        <v>372</v>
      </c>
      <c r="E296" t="s">
        <v>354</v>
      </c>
      <c r="F296" t="s">
        <v>251</v>
      </c>
      <c r="G296" t="s">
        <v>7607</v>
      </c>
      <c r="H296">
        <v>32</v>
      </c>
      <c r="I296">
        <v>2</v>
      </c>
      <c r="J296">
        <v>32</v>
      </c>
      <c r="K296">
        <v>16</v>
      </c>
      <c r="L296" t="s">
        <v>355</v>
      </c>
      <c r="M296">
        <v>100</v>
      </c>
      <c r="N296" s="16">
        <v>45846</v>
      </c>
      <c r="O296" s="16">
        <v>45847</v>
      </c>
      <c r="P296" s="16">
        <v>45846</v>
      </c>
      <c r="Q296" t="s">
        <v>419</v>
      </c>
      <c r="R296" t="s">
        <v>420</v>
      </c>
      <c r="S296">
        <v>10014605</v>
      </c>
      <c r="T296" t="s">
        <v>419</v>
      </c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 t="str">
        <f>IF(A296&gt;0,_xlfn.XLOOKUP(A296,'IW38 PLAN SEMANAL'!B:B,'IW38 PLAN SEMANAL'!AE:AE),"")</f>
        <v>CERRADO</v>
      </c>
      <c r="AU296" t="str">
        <f>IF(A296&gt;0,_xlfn.XLOOKUP(A296,'IW38 PLAN SEMANAL'!B:B,'IW38 PLAN SEMANAL'!AB:AB),"")</f>
        <v>ACARREO</v>
      </c>
      <c r="AV296" t="str">
        <f t="shared" si="4"/>
        <v>Confiabilidad</v>
      </c>
    </row>
    <row r="297" spans="1:48" x14ac:dyDescent="0.35">
      <c r="A297">
        <v>6622364</v>
      </c>
      <c r="B297">
        <v>0</v>
      </c>
      <c r="C297">
        <v>10</v>
      </c>
      <c r="D297" t="s">
        <v>376</v>
      </c>
      <c r="E297" t="s">
        <v>375</v>
      </c>
      <c r="F297" t="s">
        <v>251</v>
      </c>
      <c r="G297" t="s">
        <v>5395</v>
      </c>
      <c r="H297">
        <v>4</v>
      </c>
      <c r="I297">
        <v>2</v>
      </c>
      <c r="J297">
        <v>0</v>
      </c>
      <c r="K297">
        <v>2</v>
      </c>
      <c r="L297" t="s">
        <v>355</v>
      </c>
      <c r="M297">
        <v>100</v>
      </c>
      <c r="N297" s="16">
        <v>45850</v>
      </c>
      <c r="O297" s="16">
        <v>45850</v>
      </c>
      <c r="P297"/>
      <c r="Q297" t="s">
        <v>240</v>
      </c>
      <c r="R297" t="s">
        <v>304</v>
      </c>
      <c r="S297">
        <v>10014607</v>
      </c>
      <c r="T297" t="s">
        <v>240</v>
      </c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 t="str">
        <f>IF(A297&gt;0,_xlfn.XLOOKUP(A297,'IW38 PLAN SEMANAL'!B:B,'IW38 PLAN SEMANAL'!AE:AE),"")</f>
        <v>CERRADO</v>
      </c>
      <c r="AU297" t="str">
        <f>IF(A297&gt;0,_xlfn.XLOOKUP(A297,'IW38 PLAN SEMANAL'!B:B,'IW38 PLAN SEMANAL'!AB:AB),"")</f>
        <v>ACARREO</v>
      </c>
      <c r="AV297" t="str">
        <f t="shared" si="4"/>
        <v>FSS</v>
      </c>
    </row>
    <row r="298" spans="1:48" x14ac:dyDescent="0.35">
      <c r="A298">
        <v>6622365</v>
      </c>
      <c r="B298">
        <v>0</v>
      </c>
      <c r="C298">
        <v>10</v>
      </c>
      <c r="D298" t="s">
        <v>376</v>
      </c>
      <c r="E298" t="s">
        <v>354</v>
      </c>
      <c r="F298" t="s">
        <v>251</v>
      </c>
      <c r="G298" t="s">
        <v>7648</v>
      </c>
      <c r="H298">
        <v>4</v>
      </c>
      <c r="I298">
        <v>2</v>
      </c>
      <c r="J298">
        <v>4</v>
      </c>
      <c r="K298">
        <v>2</v>
      </c>
      <c r="L298" t="s">
        <v>355</v>
      </c>
      <c r="M298">
        <v>100</v>
      </c>
      <c r="N298" s="16">
        <v>45848</v>
      </c>
      <c r="O298" s="16">
        <v>45848</v>
      </c>
      <c r="P298" s="16">
        <v>45848</v>
      </c>
      <c r="Q298" t="s">
        <v>159</v>
      </c>
      <c r="R298" t="s">
        <v>398</v>
      </c>
      <c r="S298">
        <v>10014599</v>
      </c>
      <c r="T298" t="s">
        <v>159</v>
      </c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 t="str">
        <f>IF(A298&gt;0,_xlfn.XLOOKUP(A298,'IW38 PLAN SEMANAL'!B:B,'IW38 PLAN SEMANAL'!AE:AE),"")</f>
        <v>CERRADO</v>
      </c>
      <c r="AU298" t="str">
        <f>IF(A298&gt;0,_xlfn.XLOOKUP(A298,'IW38 PLAN SEMANAL'!B:B,'IW38 PLAN SEMANAL'!AB:AB),"")</f>
        <v>CARGUIO</v>
      </c>
      <c r="AV298" t="str">
        <f t="shared" si="4"/>
        <v>FSS</v>
      </c>
    </row>
    <row r="299" spans="1:48" x14ac:dyDescent="0.35">
      <c r="A299">
        <v>6622366</v>
      </c>
      <c r="B299">
        <v>0</v>
      </c>
      <c r="C299">
        <v>10</v>
      </c>
      <c r="D299" t="s">
        <v>376</v>
      </c>
      <c r="E299" t="s">
        <v>354</v>
      </c>
      <c r="F299" t="s">
        <v>251</v>
      </c>
      <c r="G299" t="s">
        <v>7648</v>
      </c>
      <c r="H299">
        <v>4</v>
      </c>
      <c r="I299">
        <v>2</v>
      </c>
      <c r="J299">
        <v>0</v>
      </c>
      <c r="K299">
        <v>2</v>
      </c>
      <c r="L299" t="s">
        <v>355</v>
      </c>
      <c r="M299">
        <v>100</v>
      </c>
      <c r="N299" s="16">
        <v>45846</v>
      </c>
      <c r="O299" s="16">
        <v>45846</v>
      </c>
      <c r="P299" s="16">
        <v>45846</v>
      </c>
      <c r="Q299" t="s">
        <v>337</v>
      </c>
      <c r="R299" t="s">
        <v>338</v>
      </c>
      <c r="S299">
        <v>10014600</v>
      </c>
      <c r="T299" t="s">
        <v>337</v>
      </c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 t="str">
        <f>IF(A299&gt;0,_xlfn.XLOOKUP(A299,'IW38 PLAN SEMANAL'!B:B,'IW38 PLAN SEMANAL'!AE:AE),"")</f>
        <v>CERRADO</v>
      </c>
      <c r="AU299" t="str">
        <f>IF(A299&gt;0,_xlfn.XLOOKUP(A299,'IW38 PLAN SEMANAL'!B:B,'IW38 PLAN SEMANAL'!AB:AB),"")</f>
        <v>CARGUIO</v>
      </c>
      <c r="AV299" t="str">
        <f t="shared" si="4"/>
        <v>FSS</v>
      </c>
    </row>
    <row r="300" spans="1:48" x14ac:dyDescent="0.35">
      <c r="A300">
        <v>6622370</v>
      </c>
      <c r="B300">
        <v>0</v>
      </c>
      <c r="C300">
        <v>10</v>
      </c>
      <c r="D300" t="s">
        <v>376</v>
      </c>
      <c r="E300" t="s">
        <v>375</v>
      </c>
      <c r="F300" t="s">
        <v>251</v>
      </c>
      <c r="G300" t="s">
        <v>7649</v>
      </c>
      <c r="H300">
        <v>4</v>
      </c>
      <c r="I300">
        <v>2</v>
      </c>
      <c r="J300">
        <v>0</v>
      </c>
      <c r="K300">
        <v>2</v>
      </c>
      <c r="L300" t="s">
        <v>355</v>
      </c>
      <c r="M300">
        <v>100</v>
      </c>
      <c r="N300" s="16">
        <v>45850</v>
      </c>
      <c r="O300" s="16">
        <v>45850</v>
      </c>
      <c r="P300"/>
      <c r="Q300" t="s">
        <v>242</v>
      </c>
      <c r="R300" t="s">
        <v>330</v>
      </c>
      <c r="S300">
        <v>10014637</v>
      </c>
      <c r="T300" t="s">
        <v>242</v>
      </c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 t="str">
        <f>IF(A300&gt;0,_xlfn.XLOOKUP(A300,'IW38 PLAN SEMANAL'!B:B,'IW38 PLAN SEMANAL'!AE:AE),"")</f>
        <v>CERRADO</v>
      </c>
      <c r="AU300" t="str">
        <f>IF(A300&gt;0,_xlfn.XLOOKUP(A300,'IW38 PLAN SEMANAL'!B:B,'IW38 PLAN SEMANAL'!AB:AB),"")</f>
        <v>AUXILIAR</v>
      </c>
      <c r="AV300" t="str">
        <f t="shared" si="4"/>
        <v>FSS</v>
      </c>
    </row>
    <row r="301" spans="1:48" x14ac:dyDescent="0.35">
      <c r="A301">
        <v>6622371</v>
      </c>
      <c r="B301">
        <v>0</v>
      </c>
      <c r="C301">
        <v>10</v>
      </c>
      <c r="D301" t="s">
        <v>376</v>
      </c>
      <c r="E301" t="s">
        <v>375</v>
      </c>
      <c r="F301" t="s">
        <v>251</v>
      </c>
      <c r="G301" t="s">
        <v>7649</v>
      </c>
      <c r="H301">
        <v>4</v>
      </c>
      <c r="I301">
        <v>2</v>
      </c>
      <c r="J301">
        <v>0</v>
      </c>
      <c r="K301">
        <v>2</v>
      </c>
      <c r="L301" t="s">
        <v>355</v>
      </c>
      <c r="M301">
        <v>100</v>
      </c>
      <c r="N301" s="16">
        <v>45850</v>
      </c>
      <c r="O301" s="16">
        <v>45850</v>
      </c>
      <c r="P301"/>
      <c r="Q301" t="s">
        <v>231</v>
      </c>
      <c r="R301" t="s">
        <v>331</v>
      </c>
      <c r="S301">
        <v>10014638</v>
      </c>
      <c r="T301" t="s">
        <v>231</v>
      </c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 t="str">
        <f>IF(A301&gt;0,_xlfn.XLOOKUP(A301,'IW38 PLAN SEMANAL'!B:B,'IW38 PLAN SEMANAL'!AE:AE),"")</f>
        <v>CERRADO</v>
      </c>
      <c r="AU301" t="str">
        <f>IF(A301&gt;0,_xlfn.XLOOKUP(A301,'IW38 PLAN SEMANAL'!B:B,'IW38 PLAN SEMANAL'!AB:AB),"")</f>
        <v>AUXILIAR</v>
      </c>
      <c r="AV301" t="str">
        <f t="shared" si="4"/>
        <v>FSS</v>
      </c>
    </row>
    <row r="302" spans="1:48" x14ac:dyDescent="0.35">
      <c r="A302">
        <v>6622372</v>
      </c>
      <c r="B302">
        <v>0</v>
      </c>
      <c r="C302">
        <v>10</v>
      </c>
      <c r="D302" t="s">
        <v>376</v>
      </c>
      <c r="E302" t="s">
        <v>354</v>
      </c>
      <c r="F302" t="s">
        <v>251</v>
      </c>
      <c r="G302" t="s">
        <v>7603</v>
      </c>
      <c r="H302">
        <v>4</v>
      </c>
      <c r="I302">
        <v>2</v>
      </c>
      <c r="J302">
        <v>4</v>
      </c>
      <c r="K302">
        <v>2</v>
      </c>
      <c r="L302" t="s">
        <v>355</v>
      </c>
      <c r="M302">
        <v>100</v>
      </c>
      <c r="N302" s="16">
        <v>45849</v>
      </c>
      <c r="O302" s="16">
        <v>45849</v>
      </c>
      <c r="P302" s="16">
        <v>45852</v>
      </c>
      <c r="Q302" t="s">
        <v>236</v>
      </c>
      <c r="R302" t="s">
        <v>283</v>
      </c>
      <c r="S302">
        <v>10014629</v>
      </c>
      <c r="T302" t="s">
        <v>236</v>
      </c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 t="str">
        <f>IF(A302&gt;0,_xlfn.XLOOKUP(A302,'IW38 PLAN SEMANAL'!B:B,'IW38 PLAN SEMANAL'!AE:AE),"")</f>
        <v>CERRADO</v>
      </c>
      <c r="AU302" t="str">
        <f>IF(A302&gt;0,_xlfn.XLOOKUP(A302,'IW38 PLAN SEMANAL'!B:B,'IW38 PLAN SEMANAL'!AB:AB),"")</f>
        <v>AUXILIAR</v>
      </c>
      <c r="AV302" t="str">
        <f t="shared" si="4"/>
        <v>FSS</v>
      </c>
    </row>
    <row r="303" spans="1:48" x14ac:dyDescent="0.35">
      <c r="A303">
        <v>6622711</v>
      </c>
      <c r="B303">
        <v>0</v>
      </c>
      <c r="C303">
        <v>10</v>
      </c>
      <c r="D303" t="s">
        <v>377</v>
      </c>
      <c r="E303" t="s">
        <v>354</v>
      </c>
      <c r="F303" t="s">
        <v>251</v>
      </c>
      <c r="G303" t="s">
        <v>7719</v>
      </c>
      <c r="H303">
        <v>24</v>
      </c>
      <c r="I303">
        <v>4</v>
      </c>
      <c r="J303">
        <v>24</v>
      </c>
      <c r="K303">
        <v>6</v>
      </c>
      <c r="L303" t="s">
        <v>355</v>
      </c>
      <c r="M303">
        <v>0</v>
      </c>
      <c r="N303" s="16">
        <v>45845</v>
      </c>
      <c r="O303" s="16">
        <v>45845</v>
      </c>
      <c r="P303" s="16">
        <v>45845</v>
      </c>
      <c r="Q303" t="s">
        <v>294</v>
      </c>
      <c r="R303" t="s">
        <v>295</v>
      </c>
      <c r="S303">
        <v>10014618</v>
      </c>
      <c r="T303" t="s">
        <v>294</v>
      </c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 t="str">
        <f>IF(A303&gt;0,_xlfn.XLOOKUP(A303,'IW38 PLAN SEMANAL'!B:B,'IW38 PLAN SEMANAL'!AE:AE),"")</f>
        <v>CERRADO</v>
      </c>
      <c r="AU303" t="str">
        <f>IF(A303&gt;0,_xlfn.XLOOKUP(A303,'IW38 PLAN SEMANAL'!B:B,'IW38 PLAN SEMANAL'!AB:AB),"")</f>
        <v>ACARREO</v>
      </c>
      <c r="AV303" t="str">
        <f t="shared" si="4"/>
        <v>Neuma</v>
      </c>
    </row>
    <row r="304" spans="1:48" x14ac:dyDescent="0.35">
      <c r="A304">
        <v>6622712</v>
      </c>
      <c r="B304">
        <v>0</v>
      </c>
      <c r="C304">
        <v>10</v>
      </c>
      <c r="D304" t="s">
        <v>377</v>
      </c>
      <c r="E304" t="s">
        <v>354</v>
      </c>
      <c r="F304" t="s">
        <v>251</v>
      </c>
      <c r="G304" t="s">
        <v>7726</v>
      </c>
      <c r="H304">
        <v>36</v>
      </c>
      <c r="I304">
        <v>4</v>
      </c>
      <c r="J304">
        <v>36</v>
      </c>
      <c r="K304">
        <v>9</v>
      </c>
      <c r="L304" t="s">
        <v>355</v>
      </c>
      <c r="M304">
        <v>0</v>
      </c>
      <c r="N304" s="16">
        <v>45850</v>
      </c>
      <c r="O304" s="16">
        <v>45850</v>
      </c>
      <c r="P304" s="16">
        <v>45848</v>
      </c>
      <c r="Q304" t="s">
        <v>228</v>
      </c>
      <c r="R304" t="s">
        <v>387</v>
      </c>
      <c r="S304">
        <v>10014624</v>
      </c>
      <c r="T304" t="s">
        <v>228</v>
      </c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 t="str">
        <f>IF(A304&gt;0,_xlfn.XLOOKUP(A304,'IW38 PLAN SEMANAL'!B:B,'IW38 PLAN SEMANAL'!AE:AE),"")</f>
        <v>CERRADO</v>
      </c>
      <c r="AU304" t="str">
        <f>IF(A304&gt;0,_xlfn.XLOOKUP(A304,'IW38 PLAN SEMANAL'!B:B,'IW38 PLAN SEMANAL'!AB:AB),"")</f>
        <v>ACARREO</v>
      </c>
      <c r="AV304" t="str">
        <f t="shared" si="4"/>
        <v>Neuma</v>
      </c>
    </row>
    <row r="305" spans="1:48" x14ac:dyDescent="0.35">
      <c r="A305">
        <v>6622714</v>
      </c>
      <c r="B305">
        <v>0</v>
      </c>
      <c r="C305">
        <v>10</v>
      </c>
      <c r="D305" t="s">
        <v>377</v>
      </c>
      <c r="E305" t="s">
        <v>359</v>
      </c>
      <c r="F305" t="s">
        <v>251</v>
      </c>
      <c r="G305" t="s">
        <v>7693</v>
      </c>
      <c r="H305">
        <v>24</v>
      </c>
      <c r="I305">
        <v>4</v>
      </c>
      <c r="J305">
        <v>0</v>
      </c>
      <c r="K305">
        <v>6</v>
      </c>
      <c r="L305" t="s">
        <v>355</v>
      </c>
      <c r="M305">
        <v>0</v>
      </c>
      <c r="N305" s="16">
        <v>45850</v>
      </c>
      <c r="O305" s="16">
        <v>45850</v>
      </c>
      <c r="P305"/>
      <c r="Q305" t="s">
        <v>198</v>
      </c>
      <c r="R305" t="s">
        <v>306</v>
      </c>
      <c r="S305">
        <v>10014640</v>
      </c>
      <c r="T305" t="s">
        <v>198</v>
      </c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 t="str">
        <f>IF(A305&gt;0,_xlfn.XLOOKUP(A305,'IW38 PLAN SEMANAL'!B:B,'IW38 PLAN SEMANAL'!AE:AE),"")</f>
        <v>REPROGRAMADO</v>
      </c>
      <c r="AU305" t="str">
        <f>IF(A305&gt;0,_xlfn.XLOOKUP(A305,'IW38 PLAN SEMANAL'!B:B,'IW38 PLAN SEMANAL'!AB:AB),"")</f>
        <v>AUXILIAR</v>
      </c>
      <c r="AV305" t="str">
        <f t="shared" si="4"/>
        <v>Neuma</v>
      </c>
    </row>
    <row r="306" spans="1:48" x14ac:dyDescent="0.35">
      <c r="A306">
        <v>6622715</v>
      </c>
      <c r="B306">
        <v>0</v>
      </c>
      <c r="C306">
        <v>10</v>
      </c>
      <c r="D306" t="s">
        <v>377</v>
      </c>
      <c r="E306" t="s">
        <v>359</v>
      </c>
      <c r="F306" t="s">
        <v>251</v>
      </c>
      <c r="G306" t="s">
        <v>7748</v>
      </c>
      <c r="H306">
        <v>12</v>
      </c>
      <c r="I306">
        <v>4</v>
      </c>
      <c r="J306">
        <v>0</v>
      </c>
      <c r="K306">
        <v>3</v>
      </c>
      <c r="L306" t="s">
        <v>355</v>
      </c>
      <c r="M306">
        <v>0</v>
      </c>
      <c r="N306" s="16">
        <v>45850</v>
      </c>
      <c r="O306" s="16">
        <v>45850</v>
      </c>
      <c r="P306"/>
      <c r="Q306" t="s">
        <v>158</v>
      </c>
      <c r="R306" t="s">
        <v>397</v>
      </c>
      <c r="S306">
        <v>10014604</v>
      </c>
      <c r="T306" t="s">
        <v>158</v>
      </c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 t="str">
        <f>IF(A306&gt;0,_xlfn.XLOOKUP(A306,'IW38 PLAN SEMANAL'!B:B,'IW38 PLAN SEMANAL'!AE:AE),"")</f>
        <v>REPROGRAMADO</v>
      </c>
      <c r="AU306" t="str">
        <f>IF(A306&gt;0,_xlfn.XLOOKUP(A306,'IW38 PLAN SEMANAL'!B:B,'IW38 PLAN SEMANAL'!AB:AB),"")</f>
        <v>ACARREO</v>
      </c>
      <c r="AV306" t="str">
        <f t="shared" si="4"/>
        <v>Neuma</v>
      </c>
    </row>
    <row r="307" spans="1:48" x14ac:dyDescent="0.35">
      <c r="A307">
        <v>6622716</v>
      </c>
      <c r="B307">
        <v>0</v>
      </c>
      <c r="C307">
        <v>10</v>
      </c>
      <c r="D307" t="s">
        <v>377</v>
      </c>
      <c r="E307" t="s">
        <v>354</v>
      </c>
      <c r="F307" t="s">
        <v>251</v>
      </c>
      <c r="G307" t="s">
        <v>7709</v>
      </c>
      <c r="H307">
        <v>12</v>
      </c>
      <c r="I307">
        <v>4</v>
      </c>
      <c r="J307">
        <v>12</v>
      </c>
      <c r="K307">
        <v>3</v>
      </c>
      <c r="L307" t="s">
        <v>355</v>
      </c>
      <c r="M307">
        <v>0</v>
      </c>
      <c r="N307" s="16">
        <v>45851</v>
      </c>
      <c r="O307" s="16">
        <v>45851</v>
      </c>
      <c r="P307" s="16">
        <v>45846</v>
      </c>
      <c r="Q307" t="s">
        <v>223</v>
      </c>
      <c r="R307" t="s">
        <v>303</v>
      </c>
      <c r="S307">
        <v>10014613</v>
      </c>
      <c r="T307" t="s">
        <v>223</v>
      </c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 t="str">
        <f>IF(A307&gt;0,_xlfn.XLOOKUP(A307,'IW38 PLAN SEMANAL'!B:B,'IW38 PLAN SEMANAL'!AE:AE),"")</f>
        <v>CERRADO</v>
      </c>
      <c r="AU307" t="str">
        <f>IF(A307&gt;0,_xlfn.XLOOKUP(A307,'IW38 PLAN SEMANAL'!B:B,'IW38 PLAN SEMANAL'!AB:AB),"")</f>
        <v>ACARREO</v>
      </c>
      <c r="AV307" t="str">
        <f t="shared" si="4"/>
        <v>Neuma</v>
      </c>
    </row>
    <row r="308" spans="1:48" x14ac:dyDescent="0.35">
      <c r="A308">
        <v>6622717</v>
      </c>
      <c r="B308">
        <v>0</v>
      </c>
      <c r="C308">
        <v>10</v>
      </c>
      <c r="D308" t="s">
        <v>377</v>
      </c>
      <c r="E308" t="s">
        <v>359</v>
      </c>
      <c r="F308" t="s">
        <v>251</v>
      </c>
      <c r="G308" t="s">
        <v>7712</v>
      </c>
      <c r="H308">
        <v>12</v>
      </c>
      <c r="I308">
        <v>4</v>
      </c>
      <c r="J308">
        <v>0</v>
      </c>
      <c r="K308">
        <v>3</v>
      </c>
      <c r="L308" t="s">
        <v>355</v>
      </c>
      <c r="M308">
        <v>0</v>
      </c>
      <c r="N308" s="16">
        <v>45849</v>
      </c>
      <c r="O308" s="16">
        <v>45849</v>
      </c>
      <c r="P308"/>
      <c r="Q308" t="s">
        <v>148</v>
      </c>
      <c r="R308" t="s">
        <v>297</v>
      </c>
      <c r="S308">
        <v>10014617</v>
      </c>
      <c r="T308" t="s">
        <v>148</v>
      </c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 t="str">
        <f>IF(A308&gt;0,_xlfn.XLOOKUP(A308,'IW38 PLAN SEMANAL'!B:B,'IW38 PLAN SEMANAL'!AE:AE),"")</f>
        <v>REPROGRAMADO</v>
      </c>
      <c r="AU308" t="str">
        <f>IF(A308&gt;0,_xlfn.XLOOKUP(A308,'IW38 PLAN SEMANAL'!B:B,'IW38 PLAN SEMANAL'!AB:AB),"")</f>
        <v>ACARREO</v>
      </c>
      <c r="AV308" t="str">
        <f t="shared" si="4"/>
        <v>Neuma</v>
      </c>
    </row>
    <row r="309" spans="1:48" x14ac:dyDescent="0.35">
      <c r="A309">
        <v>6622719</v>
      </c>
      <c r="B309">
        <v>0</v>
      </c>
      <c r="C309">
        <v>10</v>
      </c>
      <c r="D309" t="s">
        <v>377</v>
      </c>
      <c r="E309" t="s">
        <v>359</v>
      </c>
      <c r="F309" t="s">
        <v>251</v>
      </c>
      <c r="G309" t="s">
        <v>7723</v>
      </c>
      <c r="H309">
        <v>24</v>
      </c>
      <c r="I309">
        <v>4</v>
      </c>
      <c r="J309">
        <v>0</v>
      </c>
      <c r="K309">
        <v>6</v>
      </c>
      <c r="L309" t="s">
        <v>355</v>
      </c>
      <c r="M309">
        <v>0</v>
      </c>
      <c r="N309" s="16">
        <v>45850</v>
      </c>
      <c r="O309" s="16">
        <v>45850</v>
      </c>
      <c r="P309"/>
      <c r="Q309" t="s">
        <v>403</v>
      </c>
      <c r="R309" t="s">
        <v>404</v>
      </c>
      <c r="S309">
        <v>10014622</v>
      </c>
      <c r="T309" t="s">
        <v>403</v>
      </c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 t="str">
        <f>IF(A309&gt;0,_xlfn.XLOOKUP(A309,'IW38 PLAN SEMANAL'!B:B,'IW38 PLAN SEMANAL'!AE:AE),"")</f>
        <v>REPROGRAMADO</v>
      </c>
      <c r="AU309" t="str">
        <f>IF(A309&gt;0,_xlfn.XLOOKUP(A309,'IW38 PLAN SEMANAL'!B:B,'IW38 PLAN SEMANAL'!AB:AB),"")</f>
        <v>ACARREO</v>
      </c>
      <c r="AV309" t="str">
        <f t="shared" si="4"/>
        <v>Neuma</v>
      </c>
    </row>
    <row r="310" spans="1:48" x14ac:dyDescent="0.35">
      <c r="A310">
        <v>6622720</v>
      </c>
      <c r="B310">
        <v>0</v>
      </c>
      <c r="C310">
        <v>10</v>
      </c>
      <c r="D310" t="s">
        <v>377</v>
      </c>
      <c r="E310" t="s">
        <v>359</v>
      </c>
      <c r="F310" t="s">
        <v>251</v>
      </c>
      <c r="G310" t="s">
        <v>7733</v>
      </c>
      <c r="H310">
        <v>12</v>
      </c>
      <c r="I310">
        <v>4</v>
      </c>
      <c r="J310">
        <v>0</v>
      </c>
      <c r="K310">
        <v>3</v>
      </c>
      <c r="L310" t="s">
        <v>355</v>
      </c>
      <c r="M310">
        <v>0</v>
      </c>
      <c r="N310" s="16">
        <v>45850</v>
      </c>
      <c r="O310" s="16">
        <v>45850</v>
      </c>
      <c r="P310"/>
      <c r="Q310" t="s">
        <v>237</v>
      </c>
      <c r="R310" t="s">
        <v>386</v>
      </c>
      <c r="S310">
        <v>10014625</v>
      </c>
      <c r="T310" t="s">
        <v>237</v>
      </c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 t="str">
        <f>IF(A310&gt;0,_xlfn.XLOOKUP(A310,'IW38 PLAN SEMANAL'!B:B,'IW38 PLAN SEMANAL'!AE:AE),"")</f>
        <v>REPROGRAMADO</v>
      </c>
      <c r="AU310" t="str">
        <f>IF(A310&gt;0,_xlfn.XLOOKUP(A310,'IW38 PLAN SEMANAL'!B:B,'IW38 PLAN SEMANAL'!AB:AB),"")</f>
        <v>ACARREO</v>
      </c>
      <c r="AV310" t="str">
        <f t="shared" si="4"/>
        <v>Neuma</v>
      </c>
    </row>
    <row r="311" spans="1:48" x14ac:dyDescent="0.35">
      <c r="A311">
        <v>6622761</v>
      </c>
      <c r="B311">
        <v>0</v>
      </c>
      <c r="C311">
        <v>10</v>
      </c>
      <c r="D311" t="s">
        <v>377</v>
      </c>
      <c r="E311" t="s">
        <v>354</v>
      </c>
      <c r="F311" t="s">
        <v>251</v>
      </c>
      <c r="G311" t="s">
        <v>7957</v>
      </c>
      <c r="H311">
        <v>12</v>
      </c>
      <c r="I311">
        <v>4</v>
      </c>
      <c r="J311">
        <v>12</v>
      </c>
      <c r="K311">
        <v>3</v>
      </c>
      <c r="L311" t="s">
        <v>355</v>
      </c>
      <c r="M311">
        <v>0</v>
      </c>
      <c r="N311" s="16">
        <v>45851</v>
      </c>
      <c r="O311" s="16">
        <v>45851</v>
      </c>
      <c r="P311" s="16">
        <v>45846</v>
      </c>
      <c r="Q311" t="s">
        <v>178</v>
      </c>
      <c r="R311" t="s">
        <v>392</v>
      </c>
      <c r="S311">
        <v>10014644</v>
      </c>
      <c r="T311" t="s">
        <v>178</v>
      </c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 t="str">
        <f>IF(A311&gt;0,_xlfn.XLOOKUP(A311,'IW38 PLAN SEMANAL'!B:B,'IW38 PLAN SEMANAL'!AE:AE),"")</f>
        <v>CERRADO</v>
      </c>
      <c r="AU311" t="str">
        <f>IF(A311&gt;0,_xlfn.XLOOKUP(A311,'IW38 PLAN SEMANAL'!B:B,'IW38 PLAN SEMANAL'!AB:AB),"")</f>
        <v>AUXILIAR</v>
      </c>
      <c r="AV311" t="str">
        <f t="shared" si="4"/>
        <v>Neuma</v>
      </c>
    </row>
    <row r="312" spans="1:48" x14ac:dyDescent="0.35">
      <c r="A312">
        <v>6622788</v>
      </c>
      <c r="B312">
        <v>0</v>
      </c>
      <c r="C312">
        <v>10</v>
      </c>
      <c r="D312" t="s">
        <v>369</v>
      </c>
      <c r="E312" t="s">
        <v>354</v>
      </c>
      <c r="F312" t="s">
        <v>251</v>
      </c>
      <c r="G312" t="s">
        <v>7849</v>
      </c>
      <c r="H312">
        <v>4</v>
      </c>
      <c r="I312">
        <v>2</v>
      </c>
      <c r="J312">
        <v>4</v>
      </c>
      <c r="K312">
        <v>2</v>
      </c>
      <c r="L312" t="s">
        <v>355</v>
      </c>
      <c r="M312">
        <v>0</v>
      </c>
      <c r="N312" s="16">
        <v>45848</v>
      </c>
      <c r="O312" s="16">
        <v>45848</v>
      </c>
      <c r="P312" s="16">
        <v>45848</v>
      </c>
      <c r="Q312" t="s">
        <v>159</v>
      </c>
      <c r="R312" t="s">
        <v>398</v>
      </c>
      <c r="S312">
        <v>10014599</v>
      </c>
      <c r="T312" t="s">
        <v>159</v>
      </c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 t="str">
        <f>IF(A312&gt;0,_xlfn.XLOOKUP(A312,'IW38 PLAN SEMANAL'!B:B,'IW38 PLAN SEMANAL'!AE:AE),"")</f>
        <v>CERRADO</v>
      </c>
      <c r="AU312" t="str">
        <f>IF(A312&gt;0,_xlfn.XLOOKUP(A312,'IW38 PLAN SEMANAL'!B:B,'IW38 PLAN SEMANAL'!AB:AB),"")</f>
        <v>CARGUIO</v>
      </c>
      <c r="AV312" t="str">
        <f t="shared" si="4"/>
        <v>Ferreyros</v>
      </c>
    </row>
    <row r="313" spans="1:48" x14ac:dyDescent="0.35">
      <c r="A313">
        <v>6622789</v>
      </c>
      <c r="B313">
        <v>0</v>
      </c>
      <c r="C313">
        <v>10</v>
      </c>
      <c r="D313" t="s">
        <v>369</v>
      </c>
      <c r="E313" t="s">
        <v>354</v>
      </c>
      <c r="F313" t="s">
        <v>251</v>
      </c>
      <c r="G313" t="s">
        <v>7849</v>
      </c>
      <c r="H313">
        <v>4</v>
      </c>
      <c r="I313">
        <v>2</v>
      </c>
      <c r="J313">
        <v>2</v>
      </c>
      <c r="K313">
        <v>2</v>
      </c>
      <c r="L313" t="s">
        <v>355</v>
      </c>
      <c r="M313">
        <v>0</v>
      </c>
      <c r="N313" s="16">
        <v>45846</v>
      </c>
      <c r="O313" s="16">
        <v>45846</v>
      </c>
      <c r="P313" s="16">
        <v>45846</v>
      </c>
      <c r="Q313" t="s">
        <v>337</v>
      </c>
      <c r="R313" t="s">
        <v>338</v>
      </c>
      <c r="S313">
        <v>10014600</v>
      </c>
      <c r="T313" t="s">
        <v>337</v>
      </c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 t="str">
        <f>IF(A313&gt;0,_xlfn.XLOOKUP(A313,'IW38 PLAN SEMANAL'!B:B,'IW38 PLAN SEMANAL'!AE:AE),"")</f>
        <v>CERRADO</v>
      </c>
      <c r="AU313" t="str">
        <f>IF(A313&gt;0,_xlfn.XLOOKUP(A313,'IW38 PLAN SEMANAL'!B:B,'IW38 PLAN SEMANAL'!AB:AB),"")</f>
        <v>CARGUIO</v>
      </c>
      <c r="AV313" t="str">
        <f t="shared" si="4"/>
        <v>Ferreyros</v>
      </c>
    </row>
    <row r="314" spans="1:48" x14ac:dyDescent="0.35">
      <c r="A314">
        <v>6622790</v>
      </c>
      <c r="B314">
        <v>0</v>
      </c>
      <c r="C314">
        <v>10</v>
      </c>
      <c r="D314" t="s">
        <v>369</v>
      </c>
      <c r="E314" t="s">
        <v>375</v>
      </c>
      <c r="F314" t="s">
        <v>251</v>
      </c>
      <c r="G314" t="s">
        <v>7792</v>
      </c>
      <c r="H314">
        <v>4</v>
      </c>
      <c r="I314">
        <v>2</v>
      </c>
      <c r="J314">
        <v>0</v>
      </c>
      <c r="K314">
        <v>2</v>
      </c>
      <c r="L314" t="s">
        <v>355</v>
      </c>
      <c r="M314">
        <v>0</v>
      </c>
      <c r="N314" s="16">
        <v>45850</v>
      </c>
      <c r="O314" s="16">
        <v>45850</v>
      </c>
      <c r="P314"/>
      <c r="Q314" t="s">
        <v>240</v>
      </c>
      <c r="R314" t="s">
        <v>304</v>
      </c>
      <c r="S314">
        <v>10014607</v>
      </c>
      <c r="T314" t="s">
        <v>240</v>
      </c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 t="str">
        <f>IF(A314&gt;0,_xlfn.XLOOKUP(A314,'IW38 PLAN SEMANAL'!B:B,'IW38 PLAN SEMANAL'!AE:AE),"")</f>
        <v>CERRADO</v>
      </c>
      <c r="AU314" t="str">
        <f>IF(A314&gt;0,_xlfn.XLOOKUP(A314,'IW38 PLAN SEMANAL'!B:B,'IW38 PLAN SEMANAL'!AB:AB),"")</f>
        <v>ACARREO</v>
      </c>
      <c r="AV314" t="str">
        <f t="shared" si="4"/>
        <v>Ferreyros</v>
      </c>
    </row>
    <row r="315" spans="1:48" x14ac:dyDescent="0.35">
      <c r="A315">
        <v>6623411</v>
      </c>
      <c r="B315">
        <v>0</v>
      </c>
      <c r="C315">
        <v>10</v>
      </c>
      <c r="D315" t="s">
        <v>374</v>
      </c>
      <c r="E315" t="s">
        <v>375</v>
      </c>
      <c r="F315" t="s">
        <v>251</v>
      </c>
      <c r="G315" t="s">
        <v>3502</v>
      </c>
      <c r="H315">
        <v>6</v>
      </c>
      <c r="I315">
        <v>6</v>
      </c>
      <c r="J315">
        <v>0</v>
      </c>
      <c r="K315">
        <v>1</v>
      </c>
      <c r="L315" t="s">
        <v>355</v>
      </c>
      <c r="M315">
        <v>100</v>
      </c>
      <c r="N315" s="16">
        <v>45850</v>
      </c>
      <c r="O315" s="16">
        <v>45850</v>
      </c>
      <c r="P315"/>
      <c r="Q315" t="s">
        <v>288</v>
      </c>
      <c r="R315" t="s">
        <v>289</v>
      </c>
      <c r="S315">
        <v>10014653</v>
      </c>
      <c r="T315" t="s">
        <v>288</v>
      </c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 t="str">
        <f>IF(A315&gt;0,_xlfn.XLOOKUP(A315,'IW38 PLAN SEMANAL'!B:B,'IW38 PLAN SEMANAL'!AE:AE),"")</f>
        <v>CERRADO</v>
      </c>
      <c r="AU315" t="str">
        <f>IF(A315&gt;0,_xlfn.XLOOKUP(A315,'IW38 PLAN SEMANAL'!B:B,'IW38 PLAN SEMANAL'!AB:AB),"")</f>
        <v>CARGUIO</v>
      </c>
      <c r="AV315" t="str">
        <f t="shared" si="4"/>
        <v>Zam Palas</v>
      </c>
    </row>
    <row r="316" spans="1:48" x14ac:dyDescent="0.35">
      <c r="A316">
        <v>6623412</v>
      </c>
      <c r="B316">
        <v>0</v>
      </c>
      <c r="C316">
        <v>10</v>
      </c>
      <c r="D316" t="s">
        <v>374</v>
      </c>
      <c r="E316" t="s">
        <v>375</v>
      </c>
      <c r="F316" t="s">
        <v>251</v>
      </c>
      <c r="G316" t="s">
        <v>3502</v>
      </c>
      <c r="H316">
        <v>6</v>
      </c>
      <c r="I316">
        <v>6</v>
      </c>
      <c r="J316">
        <v>0</v>
      </c>
      <c r="K316">
        <v>1</v>
      </c>
      <c r="L316" t="s">
        <v>355</v>
      </c>
      <c r="M316">
        <v>100</v>
      </c>
      <c r="N316" s="16">
        <v>45851</v>
      </c>
      <c r="O316" s="16">
        <v>45851</v>
      </c>
      <c r="P316"/>
      <c r="Q316" t="s">
        <v>288</v>
      </c>
      <c r="R316" t="s">
        <v>289</v>
      </c>
      <c r="S316">
        <v>10014653</v>
      </c>
      <c r="T316" t="s">
        <v>288</v>
      </c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 t="str">
        <f>IF(A316&gt;0,_xlfn.XLOOKUP(A316,'IW38 PLAN SEMANAL'!B:B,'IW38 PLAN SEMANAL'!AE:AE),"")</f>
        <v>CERRADO</v>
      </c>
      <c r="AU316" t="str">
        <f>IF(A316&gt;0,_xlfn.XLOOKUP(A316,'IW38 PLAN SEMANAL'!B:B,'IW38 PLAN SEMANAL'!AB:AB),"")</f>
        <v>CARGUIO</v>
      </c>
      <c r="AV316" t="str">
        <f t="shared" si="4"/>
        <v>Zam Palas</v>
      </c>
    </row>
    <row r="317" spans="1:48" x14ac:dyDescent="0.35">
      <c r="A317">
        <v>6623413</v>
      </c>
      <c r="B317">
        <v>0</v>
      </c>
      <c r="C317">
        <v>10</v>
      </c>
      <c r="D317" t="s">
        <v>374</v>
      </c>
      <c r="E317" t="s">
        <v>359</v>
      </c>
      <c r="F317" t="s">
        <v>251</v>
      </c>
      <c r="G317" t="s">
        <v>3502</v>
      </c>
      <c r="H317">
        <v>6</v>
      </c>
      <c r="I317">
        <v>6</v>
      </c>
      <c r="J317">
        <v>0</v>
      </c>
      <c r="K317">
        <v>1</v>
      </c>
      <c r="L317" t="s">
        <v>355</v>
      </c>
      <c r="M317">
        <v>100</v>
      </c>
      <c r="N317" s="16">
        <v>45848</v>
      </c>
      <c r="O317" s="16">
        <v>45848</v>
      </c>
      <c r="P317"/>
      <c r="Q317" t="s">
        <v>286</v>
      </c>
      <c r="R317" t="s">
        <v>287</v>
      </c>
      <c r="S317">
        <v>10014655</v>
      </c>
      <c r="T317" t="s">
        <v>286</v>
      </c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 t="str">
        <f>IF(A317&gt;0,_xlfn.XLOOKUP(A317,'IW38 PLAN SEMANAL'!B:B,'IW38 PLAN SEMANAL'!AE:AE),"")</f>
        <v>ABIERTO</v>
      </c>
      <c r="AU317" t="str">
        <f>IF(A317&gt;0,_xlfn.XLOOKUP(A317,'IW38 PLAN SEMANAL'!B:B,'IW38 PLAN SEMANAL'!AB:AB),"")</f>
        <v>CARGUIO</v>
      </c>
      <c r="AV317" t="str">
        <f t="shared" si="4"/>
        <v>Zam Palas</v>
      </c>
    </row>
    <row r="318" spans="1:48" x14ac:dyDescent="0.35">
      <c r="A318">
        <v>6623414</v>
      </c>
      <c r="B318">
        <v>0</v>
      </c>
      <c r="C318">
        <v>10</v>
      </c>
      <c r="D318" t="s">
        <v>374</v>
      </c>
      <c r="E318" t="s">
        <v>354</v>
      </c>
      <c r="F318" t="s">
        <v>251</v>
      </c>
      <c r="G318" t="s">
        <v>8920</v>
      </c>
      <c r="H318">
        <v>2.5</v>
      </c>
      <c r="I318">
        <v>5</v>
      </c>
      <c r="J318">
        <v>2.5</v>
      </c>
      <c r="K318">
        <v>0.5</v>
      </c>
      <c r="L318" t="s">
        <v>355</v>
      </c>
      <c r="M318">
        <v>100</v>
      </c>
      <c r="N318" s="16">
        <v>45845</v>
      </c>
      <c r="O318" s="16">
        <v>45845</v>
      </c>
      <c r="P318" s="16">
        <v>45845</v>
      </c>
      <c r="Q318" t="s">
        <v>899</v>
      </c>
      <c r="R318" t="s">
        <v>902</v>
      </c>
      <c r="S318">
        <v>10018449</v>
      </c>
      <c r="T318" t="s">
        <v>901</v>
      </c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 t="str">
        <f>IF(A318&gt;0,_xlfn.XLOOKUP(A318,'IW38 PLAN SEMANAL'!B:B,'IW38 PLAN SEMANAL'!AE:AE),"")</f>
        <v>CERRADO</v>
      </c>
      <c r="AU318" t="str">
        <f>IF(A318&gt;0,_xlfn.XLOOKUP(A318,'IW38 PLAN SEMANAL'!B:B,'IW38 PLAN SEMANAL'!AB:AB),"")</f>
        <v>CARGUIO</v>
      </c>
      <c r="AV318" t="str">
        <f t="shared" si="4"/>
        <v>Zam Palas</v>
      </c>
    </row>
    <row r="319" spans="1:48" x14ac:dyDescent="0.35">
      <c r="A319">
        <v>6623415</v>
      </c>
      <c r="B319">
        <v>0</v>
      </c>
      <c r="C319">
        <v>10</v>
      </c>
      <c r="D319" t="s">
        <v>374</v>
      </c>
      <c r="E319" t="s">
        <v>375</v>
      </c>
      <c r="F319" t="s">
        <v>251</v>
      </c>
      <c r="G319" t="s">
        <v>8920</v>
      </c>
      <c r="H319">
        <v>2.5</v>
      </c>
      <c r="I319">
        <v>5</v>
      </c>
      <c r="J319">
        <v>0</v>
      </c>
      <c r="K319">
        <v>0.5</v>
      </c>
      <c r="L319" t="s">
        <v>355</v>
      </c>
      <c r="M319">
        <v>100</v>
      </c>
      <c r="N319" s="16">
        <v>45849</v>
      </c>
      <c r="O319" s="16">
        <v>45849</v>
      </c>
      <c r="P319"/>
      <c r="Q319" t="s">
        <v>899</v>
      </c>
      <c r="R319" t="s">
        <v>902</v>
      </c>
      <c r="S319">
        <v>10018449</v>
      </c>
      <c r="T319" t="s">
        <v>901</v>
      </c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 t="str">
        <f>IF(A319&gt;0,_xlfn.XLOOKUP(A319,'IW38 PLAN SEMANAL'!B:B,'IW38 PLAN SEMANAL'!AE:AE),"")</f>
        <v>CERRADO</v>
      </c>
      <c r="AU319" t="str">
        <f>IF(A319&gt;0,_xlfn.XLOOKUP(A319,'IW38 PLAN SEMANAL'!B:B,'IW38 PLAN SEMANAL'!AB:AB),"")</f>
        <v>CARGUIO</v>
      </c>
      <c r="AV319" t="str">
        <f t="shared" si="4"/>
        <v>Zam Palas</v>
      </c>
    </row>
    <row r="320" spans="1:48" x14ac:dyDescent="0.35">
      <c r="A320">
        <v>6623417</v>
      </c>
      <c r="B320">
        <v>0</v>
      </c>
      <c r="C320">
        <v>10</v>
      </c>
      <c r="D320" t="s">
        <v>374</v>
      </c>
      <c r="E320" t="s">
        <v>375</v>
      </c>
      <c r="F320" t="s">
        <v>251</v>
      </c>
      <c r="G320" t="s">
        <v>3502</v>
      </c>
      <c r="H320">
        <v>6</v>
      </c>
      <c r="I320">
        <v>6</v>
      </c>
      <c r="J320">
        <v>0</v>
      </c>
      <c r="K320">
        <v>1</v>
      </c>
      <c r="L320" t="s">
        <v>355</v>
      </c>
      <c r="M320">
        <v>100</v>
      </c>
      <c r="N320" s="16">
        <v>45849</v>
      </c>
      <c r="O320" s="16">
        <v>45849</v>
      </c>
      <c r="P320"/>
      <c r="Q320" t="s">
        <v>286</v>
      </c>
      <c r="R320" t="s">
        <v>287</v>
      </c>
      <c r="S320">
        <v>10014655</v>
      </c>
      <c r="T320" t="s">
        <v>286</v>
      </c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 t="str">
        <f>IF(A320&gt;0,_xlfn.XLOOKUP(A320,'IW38 PLAN SEMANAL'!B:B,'IW38 PLAN SEMANAL'!AE:AE),"")</f>
        <v>CERRADO</v>
      </c>
      <c r="AU320" t="str">
        <f>IF(A320&gt;0,_xlfn.XLOOKUP(A320,'IW38 PLAN SEMANAL'!B:B,'IW38 PLAN SEMANAL'!AB:AB),"")</f>
        <v>CARGUIO</v>
      </c>
      <c r="AV320" t="str">
        <f t="shared" si="4"/>
        <v>Zam Palas</v>
      </c>
    </row>
    <row r="321" spans="1:48" x14ac:dyDescent="0.35">
      <c r="A321">
        <v>6623419</v>
      </c>
      <c r="B321">
        <v>0</v>
      </c>
      <c r="C321">
        <v>10</v>
      </c>
      <c r="D321" t="s">
        <v>374</v>
      </c>
      <c r="E321" t="s">
        <v>354</v>
      </c>
      <c r="F321" t="s">
        <v>251</v>
      </c>
      <c r="G321" t="s">
        <v>3502</v>
      </c>
      <c r="H321">
        <v>6</v>
      </c>
      <c r="I321">
        <v>6</v>
      </c>
      <c r="J321">
        <v>6</v>
      </c>
      <c r="K321">
        <v>1</v>
      </c>
      <c r="L321" t="s">
        <v>355</v>
      </c>
      <c r="M321">
        <v>100</v>
      </c>
      <c r="N321" s="16">
        <v>45848</v>
      </c>
      <c r="O321" s="16">
        <v>45848</v>
      </c>
      <c r="P321" s="16">
        <v>45852</v>
      </c>
      <c r="Q321" t="s">
        <v>284</v>
      </c>
      <c r="R321" t="s">
        <v>285</v>
      </c>
      <c r="S321">
        <v>10014654</v>
      </c>
      <c r="T321" t="s">
        <v>284</v>
      </c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 t="str">
        <f>IF(A321&gt;0,_xlfn.XLOOKUP(A321,'IW38 PLAN SEMANAL'!B:B,'IW38 PLAN SEMANAL'!AE:AE),"")</f>
        <v>CERRADO</v>
      </c>
      <c r="AU321" t="str">
        <f>IF(A321&gt;0,_xlfn.XLOOKUP(A321,'IW38 PLAN SEMANAL'!B:B,'IW38 PLAN SEMANAL'!AB:AB),"")</f>
        <v>CARGUIO</v>
      </c>
      <c r="AV321" t="str">
        <f t="shared" si="4"/>
        <v>Zam Palas</v>
      </c>
    </row>
    <row r="322" spans="1:48" x14ac:dyDescent="0.35">
      <c r="A322">
        <v>6623422</v>
      </c>
      <c r="B322">
        <v>0</v>
      </c>
      <c r="C322">
        <v>10</v>
      </c>
      <c r="D322" t="s">
        <v>203</v>
      </c>
      <c r="E322" t="s">
        <v>375</v>
      </c>
      <c r="F322" t="s">
        <v>251</v>
      </c>
      <c r="G322" t="s">
        <v>6892</v>
      </c>
      <c r="H322">
        <v>6</v>
      </c>
      <c r="I322">
        <v>2</v>
      </c>
      <c r="J322">
        <v>0</v>
      </c>
      <c r="K322">
        <v>3</v>
      </c>
      <c r="L322" t="s">
        <v>355</v>
      </c>
      <c r="M322">
        <v>100</v>
      </c>
      <c r="N322" s="16">
        <v>45849</v>
      </c>
      <c r="O322" s="16">
        <v>45849</v>
      </c>
      <c r="P322"/>
      <c r="Q322" t="s">
        <v>165</v>
      </c>
      <c r="R322" t="s">
        <v>273</v>
      </c>
      <c r="S322">
        <v>10017653</v>
      </c>
      <c r="T322" t="s">
        <v>272</v>
      </c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 t="str">
        <f>IF(A322&gt;0,_xlfn.XLOOKUP(A322,'IW38 PLAN SEMANAL'!B:B,'IW38 PLAN SEMANAL'!AE:AE),"")</f>
        <v>CERRADO</v>
      </c>
      <c r="AU322" t="str">
        <f>IF(A322&gt;0,_xlfn.XLOOKUP(A322,'IW38 PLAN SEMANAL'!B:B,'IW38 PLAN SEMANAL'!AB:AB),"")</f>
        <v>PERFORACIO</v>
      </c>
      <c r="AV322" t="str">
        <f t="shared" si="4"/>
        <v>Marcobre</v>
      </c>
    </row>
    <row r="323" spans="1:48" x14ac:dyDescent="0.35">
      <c r="A323">
        <v>6623441</v>
      </c>
      <c r="B323">
        <v>0</v>
      </c>
      <c r="C323">
        <v>40</v>
      </c>
      <c r="D323" t="s">
        <v>365</v>
      </c>
      <c r="E323" t="s">
        <v>354</v>
      </c>
      <c r="F323" t="s">
        <v>251</v>
      </c>
      <c r="G323" t="s">
        <v>7585</v>
      </c>
      <c r="H323">
        <v>4</v>
      </c>
      <c r="I323">
        <v>2</v>
      </c>
      <c r="J323">
        <v>4</v>
      </c>
      <c r="K323">
        <v>2</v>
      </c>
      <c r="L323" t="s">
        <v>355</v>
      </c>
      <c r="M323">
        <v>100</v>
      </c>
      <c r="N323" s="16">
        <v>45847</v>
      </c>
      <c r="O323" s="16">
        <v>45847</v>
      </c>
      <c r="P323" s="16">
        <v>45848</v>
      </c>
      <c r="Q323" t="s">
        <v>187</v>
      </c>
      <c r="R323" t="s">
        <v>328</v>
      </c>
      <c r="S323">
        <v>10014643</v>
      </c>
      <c r="T323" t="s">
        <v>187</v>
      </c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 t="str">
        <f>IF(A323&gt;0,_xlfn.XLOOKUP(A323,'IW38 PLAN SEMANAL'!B:B,'IW38 PLAN SEMANAL'!AE:AE),"")</f>
        <v>CERRADO</v>
      </c>
      <c r="AU323" t="str">
        <f>IF(A323&gt;0,_xlfn.XLOOKUP(A323,'IW38 PLAN SEMANAL'!B:B,'IW38 PLAN SEMANAL'!AB:AB),"")</f>
        <v>AUXILIAR</v>
      </c>
      <c r="AV323" t="str">
        <f t="shared" ref="AV323:AV386" si="5">IF(A323&gt;0,IFERROR(_xlfn.XLOOKUP(D323,BA:BA,BC:BC),""),"")</f>
        <v>INSPECTOR</v>
      </c>
    </row>
    <row r="324" spans="1:48" x14ac:dyDescent="0.35">
      <c r="A324">
        <v>6623483</v>
      </c>
      <c r="B324">
        <v>0</v>
      </c>
      <c r="C324">
        <v>10</v>
      </c>
      <c r="D324" t="s">
        <v>203</v>
      </c>
      <c r="E324" t="s">
        <v>354</v>
      </c>
      <c r="F324" t="s">
        <v>310</v>
      </c>
      <c r="G324" t="s">
        <v>7541</v>
      </c>
      <c r="H324">
        <v>4</v>
      </c>
      <c r="I324">
        <v>2</v>
      </c>
      <c r="J324">
        <v>2</v>
      </c>
      <c r="K324">
        <v>2</v>
      </c>
      <c r="L324" t="s">
        <v>355</v>
      </c>
      <c r="M324">
        <v>0</v>
      </c>
      <c r="N324" s="16">
        <v>45846</v>
      </c>
      <c r="O324" s="16">
        <v>45846</v>
      </c>
      <c r="P324" s="16">
        <v>45846</v>
      </c>
      <c r="Q324" t="s">
        <v>337</v>
      </c>
      <c r="R324" t="s">
        <v>338</v>
      </c>
      <c r="S324">
        <v>10014600</v>
      </c>
      <c r="T324" t="s">
        <v>337</v>
      </c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 t="str">
        <f>IF(A324&gt;0,_xlfn.XLOOKUP(A324,'IW38 PLAN SEMANAL'!B:B,'IW38 PLAN SEMANAL'!AE:AE),"")</f>
        <v>CERRADO</v>
      </c>
      <c r="AU324" t="str">
        <f>IF(A324&gt;0,_xlfn.XLOOKUP(A324,'IW38 PLAN SEMANAL'!B:B,'IW38 PLAN SEMANAL'!AB:AB),"")</f>
        <v>CARGUIO</v>
      </c>
      <c r="AV324" t="str">
        <f t="shared" si="5"/>
        <v>Marcobre</v>
      </c>
    </row>
    <row r="325" spans="1:48" x14ac:dyDescent="0.35">
      <c r="A325">
        <v>6623484</v>
      </c>
      <c r="B325">
        <v>0</v>
      </c>
      <c r="C325">
        <v>10</v>
      </c>
      <c r="D325" t="s">
        <v>203</v>
      </c>
      <c r="E325" t="s">
        <v>354</v>
      </c>
      <c r="F325" t="s">
        <v>310</v>
      </c>
      <c r="G325" t="s">
        <v>7537</v>
      </c>
      <c r="H325">
        <v>2</v>
      </c>
      <c r="I325">
        <v>2</v>
      </c>
      <c r="J325">
        <v>2</v>
      </c>
      <c r="K325">
        <v>1</v>
      </c>
      <c r="L325" t="s">
        <v>355</v>
      </c>
      <c r="M325">
        <v>0</v>
      </c>
      <c r="N325" s="16">
        <v>45850</v>
      </c>
      <c r="O325" s="16">
        <v>45850</v>
      </c>
      <c r="P325" s="16">
        <v>45849</v>
      </c>
      <c r="Q325" t="s">
        <v>173</v>
      </c>
      <c r="R325" t="s">
        <v>341</v>
      </c>
      <c r="S325">
        <v>10014656</v>
      </c>
      <c r="T325" t="s">
        <v>173</v>
      </c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 t="str">
        <f>IF(A325&gt;0,_xlfn.XLOOKUP(A325,'IW38 PLAN SEMANAL'!B:B,'IW38 PLAN SEMANAL'!AE:AE),"")</f>
        <v>CERRADO</v>
      </c>
      <c r="AU325" t="str">
        <f>IF(A325&gt;0,_xlfn.XLOOKUP(A325,'IW38 PLAN SEMANAL'!B:B,'IW38 PLAN SEMANAL'!AB:AB),"")</f>
        <v>PERFORACIO</v>
      </c>
      <c r="AV325" t="str">
        <f t="shared" si="5"/>
        <v>Marcobre</v>
      </c>
    </row>
    <row r="326" spans="1:48" x14ac:dyDescent="0.35">
      <c r="A326">
        <v>6623485</v>
      </c>
      <c r="B326">
        <v>0</v>
      </c>
      <c r="C326">
        <v>10</v>
      </c>
      <c r="D326" t="s">
        <v>370</v>
      </c>
      <c r="E326" t="s">
        <v>354</v>
      </c>
      <c r="F326" t="s">
        <v>310</v>
      </c>
      <c r="G326" t="s">
        <v>7540</v>
      </c>
      <c r="H326">
        <v>3</v>
      </c>
      <c r="I326">
        <v>1</v>
      </c>
      <c r="J326">
        <v>3</v>
      </c>
      <c r="K326">
        <v>3</v>
      </c>
      <c r="L326" t="s">
        <v>355</v>
      </c>
      <c r="M326">
        <v>0</v>
      </c>
      <c r="N326" s="16">
        <v>45846</v>
      </c>
      <c r="O326" s="16">
        <v>45846</v>
      </c>
      <c r="P326" s="16">
        <v>45847</v>
      </c>
      <c r="Q326" t="s">
        <v>419</v>
      </c>
      <c r="R326" t="s">
        <v>420</v>
      </c>
      <c r="S326">
        <v>10014605</v>
      </c>
      <c r="T326" t="s">
        <v>419</v>
      </c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 t="str">
        <f>IF(A326&gt;0,_xlfn.XLOOKUP(A326,'IW38 PLAN SEMANAL'!B:B,'IW38 PLAN SEMANAL'!AE:AE),"")</f>
        <v>CERRADO</v>
      </c>
      <c r="AU326" t="str">
        <f>IF(A326&gt;0,_xlfn.XLOOKUP(A326,'IW38 PLAN SEMANAL'!B:B,'IW38 PLAN SEMANAL'!AB:AB),"")</f>
        <v>ACARREO</v>
      </c>
      <c r="AV326" t="str">
        <f t="shared" si="5"/>
        <v>Mant Eléctrico</v>
      </c>
    </row>
    <row r="327" spans="1:48" x14ac:dyDescent="0.35">
      <c r="A327">
        <v>6623486</v>
      </c>
      <c r="B327">
        <v>0</v>
      </c>
      <c r="C327">
        <v>10</v>
      </c>
      <c r="D327" t="s">
        <v>203</v>
      </c>
      <c r="E327" t="s">
        <v>359</v>
      </c>
      <c r="F327" t="s">
        <v>310</v>
      </c>
      <c r="G327" t="s">
        <v>7539</v>
      </c>
      <c r="H327">
        <v>10</v>
      </c>
      <c r="I327">
        <v>2</v>
      </c>
      <c r="J327">
        <v>0</v>
      </c>
      <c r="K327">
        <v>5</v>
      </c>
      <c r="L327" t="s">
        <v>355</v>
      </c>
      <c r="M327">
        <v>0</v>
      </c>
      <c r="N327" s="16">
        <v>45849</v>
      </c>
      <c r="O327" s="16">
        <v>45849</v>
      </c>
      <c r="P327"/>
      <c r="Q327" t="s">
        <v>148</v>
      </c>
      <c r="R327" t="s">
        <v>297</v>
      </c>
      <c r="S327">
        <v>10014617</v>
      </c>
      <c r="T327" t="s">
        <v>148</v>
      </c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 t="str">
        <f>IF(A327&gt;0,_xlfn.XLOOKUP(A327,'IW38 PLAN SEMANAL'!B:B,'IW38 PLAN SEMANAL'!AE:AE),"")</f>
        <v>ABIERTO</v>
      </c>
      <c r="AU327" t="str">
        <f>IF(A327&gt;0,_xlfn.XLOOKUP(A327,'IW38 PLAN SEMANAL'!B:B,'IW38 PLAN SEMANAL'!AB:AB),"")</f>
        <v>ACARREO</v>
      </c>
      <c r="AV327" t="str">
        <f t="shared" si="5"/>
        <v>Marcobre</v>
      </c>
    </row>
    <row r="328" spans="1:48" x14ac:dyDescent="0.35">
      <c r="A328">
        <v>6623488</v>
      </c>
      <c r="B328">
        <v>0</v>
      </c>
      <c r="C328">
        <v>10</v>
      </c>
      <c r="D328" t="s">
        <v>203</v>
      </c>
      <c r="E328" t="s">
        <v>354</v>
      </c>
      <c r="F328" t="s">
        <v>310</v>
      </c>
      <c r="G328" t="s">
        <v>7538</v>
      </c>
      <c r="H328">
        <v>2</v>
      </c>
      <c r="I328">
        <v>2</v>
      </c>
      <c r="J328">
        <v>2</v>
      </c>
      <c r="K328">
        <v>1</v>
      </c>
      <c r="L328" t="s">
        <v>355</v>
      </c>
      <c r="M328">
        <v>0</v>
      </c>
      <c r="N328" s="16">
        <v>45847</v>
      </c>
      <c r="O328" s="16">
        <v>45847</v>
      </c>
      <c r="P328" s="16">
        <v>45846</v>
      </c>
      <c r="Q328" t="s">
        <v>3806</v>
      </c>
      <c r="R328" t="s">
        <v>3805</v>
      </c>
      <c r="S328">
        <v>10018963</v>
      </c>
      <c r="T328" t="s">
        <v>3804</v>
      </c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 t="str">
        <f>IF(A328&gt;0,_xlfn.XLOOKUP(A328,'IW38 PLAN SEMANAL'!B:B,'IW38 PLAN SEMANAL'!AE:AE),"")</f>
        <v>CERRADO</v>
      </c>
      <c r="AU328" t="str">
        <f>IF(A328&gt;0,_xlfn.XLOOKUP(A328,'IW38 PLAN SEMANAL'!B:B,'IW38 PLAN SEMANAL'!AB:AB),"")</f>
        <v>PERFORACIO</v>
      </c>
      <c r="AV328" t="str">
        <f t="shared" si="5"/>
        <v>Marcobre</v>
      </c>
    </row>
    <row r="329" spans="1:48" x14ac:dyDescent="0.35">
      <c r="A329">
        <v>6623490</v>
      </c>
      <c r="B329">
        <v>0</v>
      </c>
      <c r="C329">
        <v>10</v>
      </c>
      <c r="D329" t="s">
        <v>203</v>
      </c>
      <c r="E329" t="s">
        <v>359</v>
      </c>
      <c r="F329" t="s">
        <v>310</v>
      </c>
      <c r="G329" t="s">
        <v>7536</v>
      </c>
      <c r="H329">
        <v>2</v>
      </c>
      <c r="I329">
        <v>2</v>
      </c>
      <c r="J329">
        <v>0</v>
      </c>
      <c r="K329">
        <v>1</v>
      </c>
      <c r="L329" t="s">
        <v>355</v>
      </c>
      <c r="M329">
        <v>0</v>
      </c>
      <c r="N329" s="16">
        <v>45850</v>
      </c>
      <c r="O329" s="16">
        <v>45850</v>
      </c>
      <c r="P329"/>
      <c r="Q329" t="s">
        <v>231</v>
      </c>
      <c r="R329" t="s">
        <v>331</v>
      </c>
      <c r="S329">
        <v>10014638</v>
      </c>
      <c r="T329" t="s">
        <v>231</v>
      </c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 t="str">
        <f>IF(A329&gt;0,_xlfn.XLOOKUP(A329,'IW38 PLAN SEMANAL'!B:B,'IW38 PLAN SEMANAL'!AE:AE),"")</f>
        <v>ABIERTO</v>
      </c>
      <c r="AU329" t="str">
        <f>IF(A329&gt;0,_xlfn.XLOOKUP(A329,'IW38 PLAN SEMANAL'!B:B,'IW38 PLAN SEMANAL'!AB:AB),"")</f>
        <v>AUXILIAR</v>
      </c>
      <c r="AV329" t="str">
        <f t="shared" si="5"/>
        <v>Marcobre</v>
      </c>
    </row>
    <row r="330" spans="1:48" x14ac:dyDescent="0.35">
      <c r="A330">
        <v>6623492</v>
      </c>
      <c r="B330">
        <v>0</v>
      </c>
      <c r="C330">
        <v>10</v>
      </c>
      <c r="D330" t="s">
        <v>369</v>
      </c>
      <c r="E330" t="s">
        <v>359</v>
      </c>
      <c r="F330" t="s">
        <v>310</v>
      </c>
      <c r="G330" t="s">
        <v>7652</v>
      </c>
      <c r="H330">
        <v>8</v>
      </c>
      <c r="I330">
        <v>2</v>
      </c>
      <c r="J330">
        <v>0</v>
      </c>
      <c r="K330">
        <v>4</v>
      </c>
      <c r="L330" t="s">
        <v>355</v>
      </c>
      <c r="M330">
        <v>0</v>
      </c>
      <c r="N330" s="16">
        <v>45847</v>
      </c>
      <c r="O330" s="16">
        <v>45847</v>
      </c>
      <c r="P330"/>
      <c r="Q330" t="s">
        <v>3806</v>
      </c>
      <c r="R330" t="s">
        <v>3805</v>
      </c>
      <c r="S330">
        <v>10018963</v>
      </c>
      <c r="T330" t="s">
        <v>3804</v>
      </c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 t="str">
        <f>IF(A330&gt;0,_xlfn.XLOOKUP(A330,'IW38 PLAN SEMANAL'!B:B,'IW38 PLAN SEMANAL'!AE:AE),"")</f>
        <v>REPROGRAMADO</v>
      </c>
      <c r="AU330" t="str">
        <f>IF(A330&gt;0,_xlfn.XLOOKUP(A330,'IW38 PLAN SEMANAL'!B:B,'IW38 PLAN SEMANAL'!AB:AB),"")</f>
        <v>PERFORACIO</v>
      </c>
      <c r="AV330" t="str">
        <f t="shared" si="5"/>
        <v>Ferreyros</v>
      </c>
    </row>
    <row r="331" spans="1:48" x14ac:dyDescent="0.35">
      <c r="A331">
        <v>6623493</v>
      </c>
      <c r="B331">
        <v>0</v>
      </c>
      <c r="C331">
        <v>10</v>
      </c>
      <c r="D331" t="s">
        <v>369</v>
      </c>
      <c r="E331" t="s">
        <v>354</v>
      </c>
      <c r="F331" t="s">
        <v>310</v>
      </c>
      <c r="G331" t="s">
        <v>7653</v>
      </c>
      <c r="H331">
        <v>8</v>
      </c>
      <c r="I331">
        <v>2</v>
      </c>
      <c r="J331">
        <v>8</v>
      </c>
      <c r="K331">
        <v>4</v>
      </c>
      <c r="L331" t="s">
        <v>355</v>
      </c>
      <c r="M331">
        <v>0</v>
      </c>
      <c r="N331" s="16">
        <v>45848</v>
      </c>
      <c r="O331" s="16">
        <v>45848</v>
      </c>
      <c r="P331" s="16">
        <v>45848</v>
      </c>
      <c r="Q331" t="s">
        <v>159</v>
      </c>
      <c r="R331" t="s">
        <v>398</v>
      </c>
      <c r="S331">
        <v>10014599</v>
      </c>
      <c r="T331" t="s">
        <v>159</v>
      </c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 t="str">
        <f>IF(A331&gt;0,_xlfn.XLOOKUP(A331,'IW38 PLAN SEMANAL'!B:B,'IW38 PLAN SEMANAL'!AE:AE),"")</f>
        <v>CERRADO</v>
      </c>
      <c r="AU331" t="str">
        <f>IF(A331&gt;0,_xlfn.XLOOKUP(A331,'IW38 PLAN SEMANAL'!B:B,'IW38 PLAN SEMANAL'!AB:AB),"")</f>
        <v>CARGUIO</v>
      </c>
      <c r="AV331" t="str">
        <f t="shared" si="5"/>
        <v>Ferreyros</v>
      </c>
    </row>
    <row r="332" spans="1:48" x14ac:dyDescent="0.35">
      <c r="A332">
        <v>6623497</v>
      </c>
      <c r="B332">
        <v>0</v>
      </c>
      <c r="C332">
        <v>10</v>
      </c>
      <c r="D332" t="s">
        <v>369</v>
      </c>
      <c r="E332" t="s">
        <v>354</v>
      </c>
      <c r="F332" t="s">
        <v>310</v>
      </c>
      <c r="G332" t="s">
        <v>7531</v>
      </c>
      <c r="H332">
        <v>4</v>
      </c>
      <c r="I332">
        <v>2</v>
      </c>
      <c r="J332">
        <v>4</v>
      </c>
      <c r="K332">
        <v>2</v>
      </c>
      <c r="L332" t="s">
        <v>355</v>
      </c>
      <c r="M332">
        <v>0</v>
      </c>
      <c r="N332" s="16">
        <v>45848</v>
      </c>
      <c r="O332" s="16">
        <v>45848</v>
      </c>
      <c r="P332" s="16">
        <v>45848</v>
      </c>
      <c r="Q332" t="s">
        <v>159</v>
      </c>
      <c r="R332" t="s">
        <v>398</v>
      </c>
      <c r="S332">
        <v>10014599</v>
      </c>
      <c r="T332" t="s">
        <v>159</v>
      </c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 t="str">
        <f>IF(A332&gt;0,_xlfn.XLOOKUP(A332,'IW38 PLAN SEMANAL'!B:B,'IW38 PLAN SEMANAL'!AE:AE),"")</f>
        <v>CERRADO</v>
      </c>
      <c r="AU332" t="str">
        <f>IF(A332&gt;0,_xlfn.XLOOKUP(A332,'IW38 PLAN SEMANAL'!B:B,'IW38 PLAN SEMANAL'!AB:AB),"")</f>
        <v>CARGUIO</v>
      </c>
      <c r="AV332" t="str">
        <f t="shared" si="5"/>
        <v>Ferreyros</v>
      </c>
    </row>
    <row r="333" spans="1:48" x14ac:dyDescent="0.35">
      <c r="A333">
        <v>6623737</v>
      </c>
      <c r="B333">
        <v>0</v>
      </c>
      <c r="C333">
        <v>10</v>
      </c>
      <c r="D333" t="s">
        <v>203</v>
      </c>
      <c r="E333" t="s">
        <v>354</v>
      </c>
      <c r="F333" t="s">
        <v>310</v>
      </c>
      <c r="G333" t="s">
        <v>8014</v>
      </c>
      <c r="H333">
        <v>4</v>
      </c>
      <c r="I333">
        <v>2</v>
      </c>
      <c r="J333">
        <v>4</v>
      </c>
      <c r="K333">
        <v>2</v>
      </c>
      <c r="L333" t="s">
        <v>355</v>
      </c>
      <c r="M333">
        <v>0</v>
      </c>
      <c r="N333" s="16">
        <v>45850</v>
      </c>
      <c r="O333" s="16">
        <v>45850</v>
      </c>
      <c r="P333" s="16">
        <v>45852</v>
      </c>
      <c r="Q333" t="s">
        <v>284</v>
      </c>
      <c r="R333" t="s">
        <v>285</v>
      </c>
      <c r="S333">
        <v>10014654</v>
      </c>
      <c r="T333" t="s">
        <v>284</v>
      </c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 t="str">
        <f>IF(A333&gt;0,_xlfn.XLOOKUP(A333,'IW38 PLAN SEMANAL'!B:B,'IW38 PLAN SEMANAL'!AE:AE),"")</f>
        <v>CERRADO</v>
      </c>
      <c r="AU333" t="str">
        <f>IF(A333&gt;0,_xlfn.XLOOKUP(A333,'IW38 PLAN SEMANAL'!B:B,'IW38 PLAN SEMANAL'!AB:AB),"")</f>
        <v>CARGUIO</v>
      </c>
      <c r="AV333" t="str">
        <f t="shared" si="5"/>
        <v>Marcobre</v>
      </c>
    </row>
    <row r="334" spans="1:48" x14ac:dyDescent="0.35">
      <c r="A334">
        <v>6623737</v>
      </c>
      <c r="B334">
        <v>0</v>
      </c>
      <c r="C334">
        <v>20</v>
      </c>
      <c r="D334" t="s">
        <v>362</v>
      </c>
      <c r="E334" t="s">
        <v>375</v>
      </c>
      <c r="F334" t="s">
        <v>310</v>
      </c>
      <c r="G334" t="s">
        <v>8014</v>
      </c>
      <c r="H334">
        <v>2</v>
      </c>
      <c r="I334">
        <v>1</v>
      </c>
      <c r="J334">
        <v>0</v>
      </c>
      <c r="K334">
        <v>2</v>
      </c>
      <c r="L334" t="s">
        <v>355</v>
      </c>
      <c r="M334">
        <v>0</v>
      </c>
      <c r="N334" s="16">
        <v>45850</v>
      </c>
      <c r="O334" s="16">
        <v>45850</v>
      </c>
      <c r="P334"/>
      <c r="Q334" t="s">
        <v>284</v>
      </c>
      <c r="R334" t="s">
        <v>285</v>
      </c>
      <c r="S334">
        <v>10014654</v>
      </c>
      <c r="T334" t="s">
        <v>284</v>
      </c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 t="str">
        <f>IF(A334&gt;0,_xlfn.XLOOKUP(A334,'IW38 PLAN SEMANAL'!B:B,'IW38 PLAN SEMANAL'!AE:AE),"")</f>
        <v>CERRADO</v>
      </c>
      <c r="AU334" t="str">
        <f>IF(A334&gt;0,_xlfn.XLOOKUP(A334,'IW38 PLAN SEMANAL'!B:B,'IW38 PLAN SEMANAL'!AB:AB),"")</f>
        <v>CARGUIO</v>
      </c>
      <c r="AV334" t="str">
        <f t="shared" si="5"/>
        <v>Op Grúa</v>
      </c>
    </row>
    <row r="335" spans="1:48" x14ac:dyDescent="0.35">
      <c r="A335">
        <v>6623745</v>
      </c>
      <c r="B335">
        <v>0</v>
      </c>
      <c r="C335">
        <v>130</v>
      </c>
      <c r="D335" t="s">
        <v>367</v>
      </c>
      <c r="E335" t="s">
        <v>359</v>
      </c>
      <c r="F335" t="s">
        <v>251</v>
      </c>
      <c r="G335" t="s">
        <v>8921</v>
      </c>
      <c r="H335">
        <v>4</v>
      </c>
      <c r="I335">
        <v>2</v>
      </c>
      <c r="J335">
        <v>0</v>
      </c>
      <c r="K335">
        <v>2</v>
      </c>
      <c r="L335" t="s">
        <v>355</v>
      </c>
      <c r="M335">
        <v>100</v>
      </c>
      <c r="N335" s="16">
        <v>45846</v>
      </c>
      <c r="O335" s="16">
        <v>45846</v>
      </c>
      <c r="P335"/>
      <c r="Q335" t="s">
        <v>326</v>
      </c>
      <c r="R335" t="s">
        <v>325</v>
      </c>
      <c r="S335">
        <v>10014719</v>
      </c>
      <c r="T335" t="s">
        <v>324</v>
      </c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 t="str">
        <f>IF(A335&gt;0,_xlfn.XLOOKUP(A335,'IW38 PLAN SEMANAL'!B:B,'IW38 PLAN SEMANAL'!AE:AE),"")</f>
        <v>ABIERTO</v>
      </c>
      <c r="AU335" t="str">
        <f>IF(A335&gt;0,_xlfn.XLOOKUP(A335,'IW38 PLAN SEMANAL'!B:B,'IW38 PLAN SEMANAL'!AB:AB),"")</f>
        <v>SOPORTE</v>
      </c>
      <c r="AV335" t="str">
        <f t="shared" si="5"/>
        <v>Soporte</v>
      </c>
    </row>
    <row r="336" spans="1:48" x14ac:dyDescent="0.35">
      <c r="A336">
        <v>6623745</v>
      </c>
      <c r="B336">
        <v>0</v>
      </c>
      <c r="C336">
        <v>140</v>
      </c>
      <c r="D336" t="s">
        <v>362</v>
      </c>
      <c r="E336" t="s">
        <v>359</v>
      </c>
      <c r="F336" t="s">
        <v>251</v>
      </c>
      <c r="G336" t="s">
        <v>8921</v>
      </c>
      <c r="H336">
        <v>2</v>
      </c>
      <c r="I336">
        <v>1</v>
      </c>
      <c r="J336">
        <v>0</v>
      </c>
      <c r="K336">
        <v>2</v>
      </c>
      <c r="L336" t="s">
        <v>355</v>
      </c>
      <c r="M336">
        <v>100</v>
      </c>
      <c r="N336" s="16">
        <v>45846</v>
      </c>
      <c r="O336" s="16">
        <v>45846</v>
      </c>
      <c r="P336"/>
      <c r="Q336" t="s">
        <v>326</v>
      </c>
      <c r="R336" t="s">
        <v>325</v>
      </c>
      <c r="S336">
        <v>10014719</v>
      </c>
      <c r="T336" t="s">
        <v>324</v>
      </c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 t="str">
        <f>IF(A336&gt;0,_xlfn.XLOOKUP(A336,'IW38 PLAN SEMANAL'!B:B,'IW38 PLAN SEMANAL'!AE:AE),"")</f>
        <v>ABIERTO</v>
      </c>
      <c r="AU336" t="str">
        <f>IF(A336&gt;0,_xlfn.XLOOKUP(A336,'IW38 PLAN SEMANAL'!B:B,'IW38 PLAN SEMANAL'!AB:AB),"")</f>
        <v>SOPORTE</v>
      </c>
      <c r="AV336" t="str">
        <f t="shared" si="5"/>
        <v>Op Grúa</v>
      </c>
    </row>
    <row r="337" spans="1:48" x14ac:dyDescent="0.35">
      <c r="A337">
        <v>6623892</v>
      </c>
      <c r="B337">
        <v>0</v>
      </c>
      <c r="C337">
        <v>10</v>
      </c>
      <c r="D337" t="s">
        <v>367</v>
      </c>
      <c r="E337" t="s">
        <v>354</v>
      </c>
      <c r="F337" t="s">
        <v>251</v>
      </c>
      <c r="G337" t="s">
        <v>7943</v>
      </c>
      <c r="H337">
        <v>6</v>
      </c>
      <c r="I337">
        <v>2</v>
      </c>
      <c r="J337">
        <v>6</v>
      </c>
      <c r="K337">
        <v>3</v>
      </c>
      <c r="L337" t="s">
        <v>355</v>
      </c>
      <c r="M337">
        <v>0</v>
      </c>
      <c r="N337" s="16">
        <v>45845</v>
      </c>
      <c r="O337" s="16">
        <v>45845</v>
      </c>
      <c r="P337" s="16">
        <v>45847</v>
      </c>
      <c r="Q337" t="s">
        <v>144</v>
      </c>
      <c r="R337" t="s">
        <v>393</v>
      </c>
      <c r="S337">
        <v>10014649</v>
      </c>
      <c r="T337" t="s">
        <v>144</v>
      </c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 t="str">
        <f>IF(A337&gt;0,_xlfn.XLOOKUP(A337,'IW38 PLAN SEMANAL'!B:B,'IW38 PLAN SEMANAL'!AE:AE),"")</f>
        <v>CERRADO</v>
      </c>
      <c r="AU337" t="str">
        <f>IF(A337&gt;0,_xlfn.XLOOKUP(A337,'IW38 PLAN SEMANAL'!B:B,'IW38 PLAN SEMANAL'!AB:AB),"")</f>
        <v>SOPORTE</v>
      </c>
      <c r="AV337" t="str">
        <f t="shared" si="5"/>
        <v>Soporte</v>
      </c>
    </row>
    <row r="338" spans="1:48" x14ac:dyDescent="0.35">
      <c r="A338">
        <v>6623973</v>
      </c>
      <c r="B338">
        <v>0</v>
      </c>
      <c r="C338">
        <v>10</v>
      </c>
      <c r="D338" t="s">
        <v>203</v>
      </c>
      <c r="E338" t="s">
        <v>354</v>
      </c>
      <c r="F338" t="s">
        <v>251</v>
      </c>
      <c r="G338" t="s">
        <v>8922</v>
      </c>
      <c r="H338">
        <v>4</v>
      </c>
      <c r="I338">
        <v>2</v>
      </c>
      <c r="J338">
        <v>4</v>
      </c>
      <c r="K338">
        <v>2</v>
      </c>
      <c r="L338" t="s">
        <v>355</v>
      </c>
      <c r="M338">
        <v>0</v>
      </c>
      <c r="N338" s="16">
        <v>45846</v>
      </c>
      <c r="O338" s="16">
        <v>45846</v>
      </c>
      <c r="P338" s="16">
        <v>45846</v>
      </c>
      <c r="Q338" t="s">
        <v>137</v>
      </c>
      <c r="R338" t="s">
        <v>388</v>
      </c>
      <c r="S338">
        <v>10014595</v>
      </c>
      <c r="T338" t="s">
        <v>137</v>
      </c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 t="str">
        <f>IF(A338&gt;0,_xlfn.XLOOKUP(A338,'IW38 PLAN SEMANAL'!B:B,'IW38 PLAN SEMANAL'!AE:AE),"")</f>
        <v>CERRADO</v>
      </c>
      <c r="AU338" t="str">
        <f>IF(A338&gt;0,_xlfn.XLOOKUP(A338,'IW38 PLAN SEMANAL'!B:B,'IW38 PLAN SEMANAL'!AB:AB),"")</f>
        <v>PERFORACIO</v>
      </c>
      <c r="AV338" t="str">
        <f t="shared" si="5"/>
        <v>Marcobre</v>
      </c>
    </row>
    <row r="339" spans="1:48" x14ac:dyDescent="0.35">
      <c r="A339">
        <v>6623974</v>
      </c>
      <c r="B339">
        <v>0</v>
      </c>
      <c r="C339">
        <v>10</v>
      </c>
      <c r="D339" t="s">
        <v>203</v>
      </c>
      <c r="E339" t="s">
        <v>359</v>
      </c>
      <c r="F339" t="s">
        <v>251</v>
      </c>
      <c r="G339" t="s">
        <v>8168</v>
      </c>
      <c r="H339">
        <v>4</v>
      </c>
      <c r="I339">
        <v>2</v>
      </c>
      <c r="J339">
        <v>0</v>
      </c>
      <c r="K339">
        <v>2</v>
      </c>
      <c r="L339" t="s">
        <v>355</v>
      </c>
      <c r="M339">
        <v>0</v>
      </c>
      <c r="N339" s="16">
        <v>45849</v>
      </c>
      <c r="O339" s="16">
        <v>45849</v>
      </c>
      <c r="P339"/>
      <c r="Q339" t="s">
        <v>238</v>
      </c>
      <c r="R339" t="s">
        <v>281</v>
      </c>
      <c r="S339">
        <v>10014628</v>
      </c>
      <c r="T339" t="s">
        <v>238</v>
      </c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 t="str">
        <f>IF(A339&gt;0,_xlfn.XLOOKUP(A339,'IW38 PLAN SEMANAL'!B:B,'IW38 PLAN SEMANAL'!AE:AE),"")</f>
        <v>REPROGRAMADO</v>
      </c>
      <c r="AU339" t="str">
        <f>IF(A339&gt;0,_xlfn.XLOOKUP(A339,'IW38 PLAN SEMANAL'!B:B,'IW38 PLAN SEMANAL'!AB:AB),"")</f>
        <v>AUXILIAR</v>
      </c>
      <c r="AV339" t="str">
        <f t="shared" si="5"/>
        <v>Marcobre</v>
      </c>
    </row>
    <row r="340" spans="1:48" x14ac:dyDescent="0.35">
      <c r="A340"/>
      <c r="B340"/>
      <c r="C340"/>
      <c r="D340"/>
      <c r="E340"/>
      <c r="F340"/>
      <c r="G340"/>
      <c r="H340">
        <v>2684.4</v>
      </c>
      <c r="I340"/>
      <c r="J340">
        <v>1543.7</v>
      </c>
      <c r="K340"/>
      <c r="L340" t="s">
        <v>355</v>
      </c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 t="str">
        <f>IF(A340&gt;0,_xlfn.XLOOKUP(A340,'IW38 PLAN SEMANAL'!B:B,'IW38 PLAN SEMANAL'!AE:AE),"")</f>
        <v/>
      </c>
      <c r="AU340" t="str">
        <f>IF(A340&gt;0,_xlfn.XLOOKUP(A340,'IW38 PLAN SEMANAL'!B:B,'IW38 PLAN SEMANAL'!AB:AB),"")</f>
        <v/>
      </c>
      <c r="AV340" t="str">
        <f t="shared" si="5"/>
        <v/>
      </c>
    </row>
    <row r="341" spans="1:48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 t="str">
        <f>IF(A341&gt;0,_xlfn.XLOOKUP(A341,'IW38 PLAN SEMANAL'!B:B,'IW38 PLAN SEMANAL'!AE:AE),"")</f>
        <v/>
      </c>
      <c r="AU341" t="str">
        <f>IF(A341&gt;0,_xlfn.XLOOKUP(A341,'IW38 PLAN SEMANAL'!B:B,'IW38 PLAN SEMANAL'!AB:AB),"")</f>
        <v/>
      </c>
      <c r="AV341" t="str">
        <f t="shared" si="5"/>
        <v/>
      </c>
    </row>
    <row r="342" spans="1:48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 t="str">
        <f>IF(A342&gt;0,_xlfn.XLOOKUP(A342,'IW38 PLAN SEMANAL'!B:B,'IW38 PLAN SEMANAL'!AE:AE),"")</f>
        <v/>
      </c>
      <c r="AU342" t="str">
        <f>IF(A342&gt;0,_xlfn.XLOOKUP(A342,'IW38 PLAN SEMANAL'!B:B,'IW38 PLAN SEMANAL'!AB:AB),"")</f>
        <v/>
      </c>
      <c r="AV342" t="str">
        <f t="shared" si="5"/>
        <v/>
      </c>
    </row>
    <row r="343" spans="1:48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 t="str">
        <f>IF(A343&gt;0,_xlfn.XLOOKUP(A343,'IW38 PLAN SEMANAL'!B:B,'IW38 PLAN SEMANAL'!AE:AE),"")</f>
        <v/>
      </c>
      <c r="AU343" t="str">
        <f>IF(A343&gt;0,_xlfn.XLOOKUP(A343,'IW38 PLAN SEMANAL'!B:B,'IW38 PLAN SEMANAL'!AB:AB),"")</f>
        <v/>
      </c>
      <c r="AV343" t="str">
        <f t="shared" si="5"/>
        <v/>
      </c>
    </row>
    <row r="344" spans="1:48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 t="str">
        <f>IF(A344&gt;0,_xlfn.XLOOKUP(A344,'IW38 PLAN SEMANAL'!B:B,'IW38 PLAN SEMANAL'!AE:AE),"")</f>
        <v/>
      </c>
      <c r="AU344" t="str">
        <f>IF(A344&gt;0,_xlfn.XLOOKUP(A344,'IW38 PLAN SEMANAL'!B:B,'IW38 PLAN SEMANAL'!AB:AB),"")</f>
        <v/>
      </c>
      <c r="AV344" t="str">
        <f t="shared" si="5"/>
        <v/>
      </c>
    </row>
    <row r="345" spans="1:48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 t="str">
        <f>IF(A345&gt;0,_xlfn.XLOOKUP(A345,'IW38 PLAN SEMANAL'!B:B,'IW38 PLAN SEMANAL'!AE:AE),"")</f>
        <v/>
      </c>
      <c r="AU345" t="str">
        <f>IF(A345&gt;0,_xlfn.XLOOKUP(A345,'IW38 PLAN SEMANAL'!B:B,'IW38 PLAN SEMANAL'!AB:AB),"")</f>
        <v/>
      </c>
      <c r="AV345" t="str">
        <f t="shared" si="5"/>
        <v/>
      </c>
    </row>
    <row r="346" spans="1:48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 t="str">
        <f>IF(A346&gt;0,_xlfn.XLOOKUP(A346,'IW38 PLAN SEMANAL'!B:B,'IW38 PLAN SEMANAL'!AE:AE),"")</f>
        <v/>
      </c>
      <c r="AU346" t="str">
        <f>IF(A346&gt;0,_xlfn.XLOOKUP(A346,'IW38 PLAN SEMANAL'!B:B,'IW38 PLAN SEMANAL'!AB:AB),"")</f>
        <v/>
      </c>
      <c r="AV346" t="str">
        <f t="shared" si="5"/>
        <v/>
      </c>
    </row>
    <row r="347" spans="1:48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 t="str">
        <f>IF(A347&gt;0,_xlfn.XLOOKUP(A347,'IW38 PLAN SEMANAL'!B:B,'IW38 PLAN SEMANAL'!AE:AE),"")</f>
        <v/>
      </c>
      <c r="AU347" t="str">
        <f>IF(A347&gt;0,_xlfn.XLOOKUP(A347,'IW38 PLAN SEMANAL'!B:B,'IW38 PLAN SEMANAL'!AB:AB),"")</f>
        <v/>
      </c>
      <c r="AV347" t="str">
        <f t="shared" si="5"/>
        <v/>
      </c>
    </row>
    <row r="348" spans="1:48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 t="str">
        <f>IF(A348&gt;0,_xlfn.XLOOKUP(A348,'IW38 PLAN SEMANAL'!B:B,'IW38 PLAN SEMANAL'!AE:AE),"")</f>
        <v/>
      </c>
      <c r="AU348" t="str">
        <f>IF(A348&gt;0,_xlfn.XLOOKUP(A348,'IW38 PLAN SEMANAL'!B:B,'IW38 PLAN SEMANAL'!AB:AB),"")</f>
        <v/>
      </c>
      <c r="AV348" t="str">
        <f t="shared" si="5"/>
        <v/>
      </c>
    </row>
    <row r="349" spans="1:48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 t="str">
        <f>IF(A349&gt;0,_xlfn.XLOOKUP(A349,'IW38 PLAN SEMANAL'!B:B,'IW38 PLAN SEMANAL'!AE:AE),"")</f>
        <v/>
      </c>
      <c r="AU349" t="str">
        <f>IF(A349&gt;0,_xlfn.XLOOKUP(A349,'IW38 PLAN SEMANAL'!B:B,'IW38 PLAN SEMANAL'!AB:AB),"")</f>
        <v/>
      </c>
      <c r="AV349" t="str">
        <f t="shared" si="5"/>
        <v/>
      </c>
    </row>
    <row r="350" spans="1:48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 t="str">
        <f>IF(A350&gt;0,_xlfn.XLOOKUP(A350,'IW38 PLAN SEMANAL'!B:B,'IW38 PLAN SEMANAL'!AE:AE),"")</f>
        <v/>
      </c>
      <c r="AU350" t="str">
        <f>IF(A350&gt;0,_xlfn.XLOOKUP(A350,'IW38 PLAN SEMANAL'!B:B,'IW38 PLAN SEMANAL'!AB:AB),"")</f>
        <v/>
      </c>
      <c r="AV350" t="str">
        <f t="shared" si="5"/>
        <v/>
      </c>
    </row>
    <row r="351" spans="1:48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 t="str">
        <f>IF(A351&gt;0,_xlfn.XLOOKUP(A351,'IW38 PLAN SEMANAL'!B:B,'IW38 PLAN SEMANAL'!AE:AE),"")</f>
        <v/>
      </c>
      <c r="AU351" t="str">
        <f>IF(A351&gt;0,_xlfn.XLOOKUP(A351,'IW38 PLAN SEMANAL'!B:B,'IW38 PLAN SEMANAL'!AB:AB),"")</f>
        <v/>
      </c>
      <c r="AV351" t="str">
        <f t="shared" si="5"/>
        <v/>
      </c>
    </row>
    <row r="352" spans="1:48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 t="str">
        <f>IF(A352&gt;0,_xlfn.XLOOKUP(A352,'IW38 PLAN SEMANAL'!B:B,'IW38 PLAN SEMANAL'!AE:AE),"")</f>
        <v/>
      </c>
      <c r="AU352" t="str">
        <f>IF(A352&gt;0,_xlfn.XLOOKUP(A352,'IW38 PLAN SEMANAL'!B:B,'IW38 PLAN SEMANAL'!AB:AB),"")</f>
        <v/>
      </c>
      <c r="AV352" t="str">
        <f t="shared" si="5"/>
        <v/>
      </c>
    </row>
    <row r="353" spans="1:48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 t="str">
        <f>IF(A353&gt;0,_xlfn.XLOOKUP(A353,'IW38 PLAN SEMANAL'!B:B,'IW38 PLAN SEMANAL'!AE:AE),"")</f>
        <v/>
      </c>
      <c r="AU353" t="str">
        <f>IF(A353&gt;0,_xlfn.XLOOKUP(A353,'IW38 PLAN SEMANAL'!B:B,'IW38 PLAN SEMANAL'!AB:AB),"")</f>
        <v/>
      </c>
      <c r="AV353" t="str">
        <f t="shared" si="5"/>
        <v/>
      </c>
    </row>
    <row r="354" spans="1:48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 t="str">
        <f>IF(A354&gt;0,_xlfn.XLOOKUP(A354,'IW38 PLAN SEMANAL'!B:B,'IW38 PLAN SEMANAL'!AE:AE),"")</f>
        <v/>
      </c>
      <c r="AU354" t="str">
        <f>IF(A354&gt;0,_xlfn.XLOOKUP(A354,'IW38 PLAN SEMANAL'!B:B,'IW38 PLAN SEMANAL'!AB:AB),"")</f>
        <v/>
      </c>
      <c r="AV354" t="str">
        <f t="shared" si="5"/>
        <v/>
      </c>
    </row>
    <row r="355" spans="1:48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 t="str">
        <f>IF(A355&gt;0,_xlfn.XLOOKUP(A355,'IW38 PLAN SEMANAL'!B:B,'IW38 PLAN SEMANAL'!AE:AE),"")</f>
        <v/>
      </c>
      <c r="AU355" t="str">
        <f>IF(A355&gt;0,_xlfn.XLOOKUP(A355,'IW38 PLAN SEMANAL'!B:B,'IW38 PLAN SEMANAL'!AB:AB),"")</f>
        <v/>
      </c>
      <c r="AV355" t="str">
        <f t="shared" si="5"/>
        <v/>
      </c>
    </row>
    <row r="356" spans="1:48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 t="str">
        <f>IF(A356&gt;0,_xlfn.XLOOKUP(A356,'IW38 PLAN SEMANAL'!B:B,'IW38 PLAN SEMANAL'!AE:AE),"")</f>
        <v/>
      </c>
      <c r="AU356" t="str">
        <f>IF(A356&gt;0,_xlfn.XLOOKUP(A356,'IW38 PLAN SEMANAL'!B:B,'IW38 PLAN SEMANAL'!AB:AB),"")</f>
        <v/>
      </c>
      <c r="AV356" t="str">
        <f t="shared" si="5"/>
        <v/>
      </c>
    </row>
    <row r="357" spans="1:48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 t="str">
        <f>IF(A357&gt;0,_xlfn.XLOOKUP(A357,'IW38 PLAN SEMANAL'!B:B,'IW38 PLAN SEMANAL'!AE:AE),"")</f>
        <v/>
      </c>
      <c r="AU357" t="str">
        <f>IF(A357&gt;0,_xlfn.XLOOKUP(A357,'IW38 PLAN SEMANAL'!B:B,'IW38 PLAN SEMANAL'!AB:AB),"")</f>
        <v/>
      </c>
      <c r="AV357" t="str">
        <f t="shared" si="5"/>
        <v/>
      </c>
    </row>
    <row r="358" spans="1:48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 t="str">
        <f>IF(A358&gt;0,_xlfn.XLOOKUP(A358,'IW38 PLAN SEMANAL'!B:B,'IW38 PLAN SEMANAL'!AE:AE),"")</f>
        <v/>
      </c>
      <c r="AU358" t="str">
        <f>IF(A358&gt;0,_xlfn.XLOOKUP(A358,'IW38 PLAN SEMANAL'!B:B,'IW38 PLAN SEMANAL'!AB:AB),"")</f>
        <v/>
      </c>
      <c r="AV358" t="str">
        <f t="shared" si="5"/>
        <v/>
      </c>
    </row>
    <row r="359" spans="1:48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 t="str">
        <f>IF(A359&gt;0,_xlfn.XLOOKUP(A359,'IW38 PLAN SEMANAL'!B:B,'IW38 PLAN SEMANAL'!AE:AE),"")</f>
        <v/>
      </c>
      <c r="AU359" t="str">
        <f>IF(A359&gt;0,_xlfn.XLOOKUP(A359,'IW38 PLAN SEMANAL'!B:B,'IW38 PLAN SEMANAL'!AB:AB),"")</f>
        <v/>
      </c>
      <c r="AV359" t="str">
        <f t="shared" si="5"/>
        <v/>
      </c>
    </row>
    <row r="360" spans="1:48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 t="str">
        <f>IF(A360&gt;0,_xlfn.XLOOKUP(A360,'IW38 PLAN SEMANAL'!B:B,'IW38 PLAN SEMANAL'!AE:AE),"")</f>
        <v/>
      </c>
      <c r="AU360" t="str">
        <f>IF(A360&gt;0,_xlfn.XLOOKUP(A360,'IW38 PLAN SEMANAL'!B:B,'IW38 PLAN SEMANAL'!AB:AB),"")</f>
        <v/>
      </c>
      <c r="AV360" t="str">
        <f t="shared" si="5"/>
        <v/>
      </c>
    </row>
    <row r="361" spans="1:48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 t="str">
        <f>IF(A361&gt;0,_xlfn.XLOOKUP(A361,'IW38 PLAN SEMANAL'!B:B,'IW38 PLAN SEMANAL'!AE:AE),"")</f>
        <v/>
      </c>
      <c r="AU361" t="str">
        <f>IF(A361&gt;0,_xlfn.XLOOKUP(A361,'IW38 PLAN SEMANAL'!B:B,'IW38 PLAN SEMANAL'!AB:AB),"")</f>
        <v/>
      </c>
      <c r="AV361" t="str">
        <f t="shared" si="5"/>
        <v/>
      </c>
    </row>
    <row r="362" spans="1:48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 t="str">
        <f>IF(A362&gt;0,_xlfn.XLOOKUP(A362,'IW38 PLAN SEMANAL'!B:B,'IW38 PLAN SEMANAL'!AE:AE),"")</f>
        <v/>
      </c>
      <c r="AU362" t="str">
        <f>IF(A362&gt;0,_xlfn.XLOOKUP(A362,'IW38 PLAN SEMANAL'!B:B,'IW38 PLAN SEMANAL'!AB:AB),"")</f>
        <v/>
      </c>
      <c r="AV362" t="str">
        <f t="shared" si="5"/>
        <v/>
      </c>
    </row>
    <row r="363" spans="1:48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 t="str">
        <f>IF(A363&gt;0,_xlfn.XLOOKUP(A363,'IW38 PLAN SEMANAL'!B:B,'IW38 PLAN SEMANAL'!AE:AE),"")</f>
        <v/>
      </c>
      <c r="AU363" t="str">
        <f>IF(A363&gt;0,_xlfn.XLOOKUP(A363,'IW38 PLAN SEMANAL'!B:B,'IW38 PLAN SEMANAL'!AB:AB),"")</f>
        <v/>
      </c>
      <c r="AV363" t="str">
        <f t="shared" si="5"/>
        <v/>
      </c>
    </row>
    <row r="364" spans="1:48" x14ac:dyDescent="0.3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 t="str">
        <f>IF(A364&gt;0,_xlfn.XLOOKUP(A364,'IW38 PLAN SEMANAL'!B:B,'IW38 PLAN SEMANAL'!AE:AE),"")</f>
        <v/>
      </c>
      <c r="AU364" t="str">
        <f>IF(A364&gt;0,_xlfn.XLOOKUP(A364,'IW38 PLAN SEMANAL'!B:B,'IW38 PLAN SEMANAL'!AB:AB),"")</f>
        <v/>
      </c>
      <c r="AV364" t="str">
        <f t="shared" si="5"/>
        <v/>
      </c>
    </row>
    <row r="365" spans="1:48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 t="str">
        <f>IF(A365&gt;0,_xlfn.XLOOKUP(A365,'IW38 PLAN SEMANAL'!B:B,'IW38 PLAN SEMANAL'!AE:AE),"")</f>
        <v/>
      </c>
      <c r="AU365" t="str">
        <f>IF(A365&gt;0,_xlfn.XLOOKUP(A365,'IW38 PLAN SEMANAL'!B:B,'IW38 PLAN SEMANAL'!AB:AB),"")</f>
        <v/>
      </c>
      <c r="AV365" t="str">
        <f t="shared" si="5"/>
        <v/>
      </c>
    </row>
    <row r="366" spans="1:48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 t="str">
        <f>IF(A366&gt;0,_xlfn.XLOOKUP(A366,'IW38 PLAN SEMANAL'!B:B,'IW38 PLAN SEMANAL'!AE:AE),"")</f>
        <v/>
      </c>
      <c r="AU366" t="str">
        <f>IF(A366&gt;0,_xlfn.XLOOKUP(A366,'IW38 PLAN SEMANAL'!B:B,'IW38 PLAN SEMANAL'!AB:AB),"")</f>
        <v/>
      </c>
      <c r="AV366" t="str">
        <f t="shared" si="5"/>
        <v/>
      </c>
    </row>
    <row r="367" spans="1:48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 t="str">
        <f>IF(A367&gt;0,_xlfn.XLOOKUP(A367,'IW38 PLAN SEMANAL'!B:B,'IW38 PLAN SEMANAL'!AE:AE),"")</f>
        <v/>
      </c>
      <c r="AU367" t="str">
        <f>IF(A367&gt;0,_xlfn.XLOOKUP(A367,'IW38 PLAN SEMANAL'!B:B,'IW38 PLAN SEMANAL'!AB:AB),"")</f>
        <v/>
      </c>
      <c r="AV367" t="str">
        <f t="shared" si="5"/>
        <v/>
      </c>
    </row>
    <row r="368" spans="1:48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 t="str">
        <f>IF(A368&gt;0,_xlfn.XLOOKUP(A368,'IW38 PLAN SEMANAL'!B:B,'IW38 PLAN SEMANAL'!AE:AE),"")</f>
        <v/>
      </c>
      <c r="AU368" t="str">
        <f>IF(A368&gt;0,_xlfn.XLOOKUP(A368,'IW38 PLAN SEMANAL'!B:B,'IW38 PLAN SEMANAL'!AB:AB),"")</f>
        <v/>
      </c>
      <c r="AV368" t="str">
        <f t="shared" si="5"/>
        <v/>
      </c>
    </row>
    <row r="369" spans="1:48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 t="str">
        <f>IF(A369&gt;0,_xlfn.XLOOKUP(A369,'IW38 PLAN SEMANAL'!B:B,'IW38 PLAN SEMANAL'!AE:AE),"")</f>
        <v/>
      </c>
      <c r="AU369" t="str">
        <f>IF(A369&gt;0,_xlfn.XLOOKUP(A369,'IW38 PLAN SEMANAL'!B:B,'IW38 PLAN SEMANAL'!AB:AB),"")</f>
        <v/>
      </c>
      <c r="AV369" t="str">
        <f t="shared" si="5"/>
        <v/>
      </c>
    </row>
    <row r="370" spans="1:48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 t="str">
        <f>IF(A370&gt;0,_xlfn.XLOOKUP(A370,'IW38 PLAN SEMANAL'!B:B,'IW38 PLAN SEMANAL'!AE:AE),"")</f>
        <v/>
      </c>
      <c r="AU370" t="str">
        <f>IF(A370&gt;0,_xlfn.XLOOKUP(A370,'IW38 PLAN SEMANAL'!B:B,'IW38 PLAN SEMANAL'!AB:AB),"")</f>
        <v/>
      </c>
      <c r="AV370" t="str">
        <f t="shared" si="5"/>
        <v/>
      </c>
    </row>
    <row r="371" spans="1:48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 t="str">
        <f>IF(A371&gt;0,_xlfn.XLOOKUP(A371,'IW38 PLAN SEMANAL'!B:B,'IW38 PLAN SEMANAL'!AE:AE),"")</f>
        <v/>
      </c>
      <c r="AU371" t="str">
        <f>IF(A371&gt;0,_xlfn.XLOOKUP(A371,'IW38 PLAN SEMANAL'!B:B,'IW38 PLAN SEMANAL'!AB:AB),"")</f>
        <v/>
      </c>
      <c r="AV371" t="str">
        <f t="shared" si="5"/>
        <v/>
      </c>
    </row>
    <row r="372" spans="1:48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 t="str">
        <f>IF(A372&gt;0,_xlfn.XLOOKUP(A372,'IW38 PLAN SEMANAL'!B:B,'IW38 PLAN SEMANAL'!AE:AE),"")</f>
        <v/>
      </c>
      <c r="AU372" t="str">
        <f>IF(A372&gt;0,_xlfn.XLOOKUP(A372,'IW38 PLAN SEMANAL'!B:B,'IW38 PLAN SEMANAL'!AB:AB),"")</f>
        <v/>
      </c>
      <c r="AV372" t="str">
        <f t="shared" si="5"/>
        <v/>
      </c>
    </row>
    <row r="373" spans="1:48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 t="str">
        <f>IF(A373&gt;0,_xlfn.XLOOKUP(A373,'IW38 PLAN SEMANAL'!B:B,'IW38 PLAN SEMANAL'!AE:AE),"")</f>
        <v/>
      </c>
      <c r="AU373" t="str">
        <f>IF(A373&gt;0,_xlfn.XLOOKUP(A373,'IW38 PLAN SEMANAL'!B:B,'IW38 PLAN SEMANAL'!AB:AB),"")</f>
        <v/>
      </c>
      <c r="AV373" t="str">
        <f t="shared" si="5"/>
        <v/>
      </c>
    </row>
    <row r="374" spans="1:48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 t="str">
        <f>IF(A374&gt;0,_xlfn.XLOOKUP(A374,'IW38 PLAN SEMANAL'!B:B,'IW38 PLAN SEMANAL'!AE:AE),"")</f>
        <v/>
      </c>
      <c r="AU374" t="str">
        <f>IF(A374&gt;0,_xlfn.XLOOKUP(A374,'IW38 PLAN SEMANAL'!B:B,'IW38 PLAN SEMANAL'!AB:AB),"")</f>
        <v/>
      </c>
      <c r="AV374" t="str">
        <f t="shared" si="5"/>
        <v/>
      </c>
    </row>
    <row r="375" spans="1:48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 t="str">
        <f>IF(A375&gt;0,_xlfn.XLOOKUP(A375,'IW38 PLAN SEMANAL'!B:B,'IW38 PLAN SEMANAL'!AE:AE),"")</f>
        <v/>
      </c>
      <c r="AU375" t="str">
        <f>IF(A375&gt;0,_xlfn.XLOOKUP(A375,'IW38 PLAN SEMANAL'!B:B,'IW38 PLAN SEMANAL'!AB:AB),"")</f>
        <v/>
      </c>
      <c r="AV375" t="str">
        <f t="shared" si="5"/>
        <v/>
      </c>
    </row>
    <row r="376" spans="1:48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 t="str">
        <f>IF(A376&gt;0,_xlfn.XLOOKUP(A376,'IW38 PLAN SEMANAL'!B:B,'IW38 PLAN SEMANAL'!AE:AE),"")</f>
        <v/>
      </c>
      <c r="AU376" t="str">
        <f>IF(A376&gt;0,_xlfn.XLOOKUP(A376,'IW38 PLAN SEMANAL'!B:B,'IW38 PLAN SEMANAL'!AB:AB),"")</f>
        <v/>
      </c>
      <c r="AV376" t="str">
        <f t="shared" si="5"/>
        <v/>
      </c>
    </row>
    <row r="377" spans="1:48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 t="str">
        <f>IF(A377&gt;0,_xlfn.XLOOKUP(A377,'IW38 PLAN SEMANAL'!B:B,'IW38 PLAN SEMANAL'!AE:AE),"")</f>
        <v/>
      </c>
      <c r="AU377" t="str">
        <f>IF(A377&gt;0,_xlfn.XLOOKUP(A377,'IW38 PLAN SEMANAL'!B:B,'IW38 PLAN SEMANAL'!AB:AB),"")</f>
        <v/>
      </c>
      <c r="AV377" t="str">
        <f t="shared" si="5"/>
        <v/>
      </c>
    </row>
    <row r="378" spans="1:48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 t="str">
        <f>IF(A378&gt;0,_xlfn.XLOOKUP(A378,'IW38 PLAN SEMANAL'!B:B,'IW38 PLAN SEMANAL'!AE:AE),"")</f>
        <v/>
      </c>
      <c r="AU378" t="str">
        <f>IF(A378&gt;0,_xlfn.XLOOKUP(A378,'IW38 PLAN SEMANAL'!B:B,'IW38 PLAN SEMANAL'!AB:AB),"")</f>
        <v/>
      </c>
      <c r="AV378" t="str">
        <f t="shared" si="5"/>
        <v/>
      </c>
    </row>
    <row r="379" spans="1:48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 t="str">
        <f>IF(A379&gt;0,_xlfn.XLOOKUP(A379,'IW38 PLAN SEMANAL'!B:B,'IW38 PLAN SEMANAL'!AE:AE),"")</f>
        <v/>
      </c>
      <c r="AU379" t="str">
        <f>IF(A379&gt;0,_xlfn.XLOOKUP(A379,'IW38 PLAN SEMANAL'!B:B,'IW38 PLAN SEMANAL'!AB:AB),"")</f>
        <v/>
      </c>
      <c r="AV379" t="str">
        <f t="shared" si="5"/>
        <v/>
      </c>
    </row>
    <row r="380" spans="1:48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 t="str">
        <f>IF(A380&gt;0,_xlfn.XLOOKUP(A380,'IW38 PLAN SEMANAL'!B:B,'IW38 PLAN SEMANAL'!AE:AE),"")</f>
        <v/>
      </c>
      <c r="AU380" t="str">
        <f>IF(A380&gt;0,_xlfn.XLOOKUP(A380,'IW38 PLAN SEMANAL'!B:B,'IW38 PLAN SEMANAL'!AB:AB),"")</f>
        <v/>
      </c>
      <c r="AV380" t="str">
        <f t="shared" si="5"/>
        <v/>
      </c>
    </row>
    <row r="381" spans="1:48" x14ac:dyDescent="0.3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 t="str">
        <f>IF(A381&gt;0,_xlfn.XLOOKUP(A381,'IW38 PLAN SEMANAL'!B:B,'IW38 PLAN SEMANAL'!AE:AE),"")</f>
        <v/>
      </c>
      <c r="AU381" t="str">
        <f>IF(A381&gt;0,_xlfn.XLOOKUP(A381,'IW38 PLAN SEMANAL'!B:B,'IW38 PLAN SEMANAL'!AB:AB),"")</f>
        <v/>
      </c>
      <c r="AV381" t="str">
        <f t="shared" si="5"/>
        <v/>
      </c>
    </row>
    <row r="382" spans="1:48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 t="str">
        <f>IF(A382&gt;0,_xlfn.XLOOKUP(A382,'IW38 PLAN SEMANAL'!B:B,'IW38 PLAN SEMANAL'!AE:AE),"")</f>
        <v/>
      </c>
      <c r="AU382" t="str">
        <f>IF(A382&gt;0,_xlfn.XLOOKUP(A382,'IW38 PLAN SEMANAL'!B:B,'IW38 PLAN SEMANAL'!AB:AB),"")</f>
        <v/>
      </c>
      <c r="AV382" t="str">
        <f t="shared" si="5"/>
        <v/>
      </c>
    </row>
    <row r="383" spans="1:48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 t="str">
        <f>IF(A383&gt;0,_xlfn.XLOOKUP(A383,'IW38 PLAN SEMANAL'!B:B,'IW38 PLAN SEMANAL'!AE:AE),"")</f>
        <v/>
      </c>
      <c r="AU383" t="str">
        <f>IF(A383&gt;0,_xlfn.XLOOKUP(A383,'IW38 PLAN SEMANAL'!B:B,'IW38 PLAN SEMANAL'!AB:AB),"")</f>
        <v/>
      </c>
      <c r="AV383" t="str">
        <f t="shared" si="5"/>
        <v/>
      </c>
    </row>
    <row r="384" spans="1:48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 t="str">
        <f>IF(A384&gt;0,_xlfn.XLOOKUP(A384,'IW38 PLAN SEMANAL'!B:B,'IW38 PLAN SEMANAL'!AE:AE),"")</f>
        <v/>
      </c>
      <c r="AU384" t="str">
        <f>IF(A384&gt;0,_xlfn.XLOOKUP(A384,'IW38 PLAN SEMANAL'!B:B,'IW38 PLAN SEMANAL'!AB:AB),"")</f>
        <v/>
      </c>
      <c r="AV384" t="str">
        <f t="shared" si="5"/>
        <v/>
      </c>
    </row>
    <row r="385" spans="1:48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 t="str">
        <f>IF(A385&gt;0,_xlfn.XLOOKUP(A385,'IW38 PLAN SEMANAL'!B:B,'IW38 PLAN SEMANAL'!AE:AE),"")</f>
        <v/>
      </c>
      <c r="AU385" t="str">
        <f>IF(A385&gt;0,_xlfn.XLOOKUP(A385,'IW38 PLAN SEMANAL'!B:B,'IW38 PLAN SEMANAL'!AB:AB),"")</f>
        <v/>
      </c>
      <c r="AV385" t="str">
        <f t="shared" si="5"/>
        <v/>
      </c>
    </row>
    <row r="386" spans="1:48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 t="str">
        <f>IF(A386&gt;0,_xlfn.XLOOKUP(A386,'IW38 PLAN SEMANAL'!B:B,'IW38 PLAN SEMANAL'!AE:AE),"")</f>
        <v/>
      </c>
      <c r="AU386" t="str">
        <f>IF(A386&gt;0,_xlfn.XLOOKUP(A386,'IW38 PLAN SEMANAL'!B:B,'IW38 PLAN SEMANAL'!AB:AB),"")</f>
        <v/>
      </c>
      <c r="AV386" t="str">
        <f t="shared" si="5"/>
        <v/>
      </c>
    </row>
    <row r="387" spans="1:48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 t="str">
        <f>IF(A387&gt;0,_xlfn.XLOOKUP(A387,'IW38 PLAN SEMANAL'!B:B,'IW38 PLAN SEMANAL'!AE:AE),"")</f>
        <v/>
      </c>
      <c r="AU387" t="str">
        <f>IF(A387&gt;0,_xlfn.XLOOKUP(A387,'IW38 PLAN SEMANAL'!B:B,'IW38 PLAN SEMANAL'!AB:AB),"")</f>
        <v/>
      </c>
      <c r="AV387" t="str">
        <f t="shared" ref="AV387:AV450" si="6">IF(A387&gt;0,IFERROR(_xlfn.XLOOKUP(D387,BA:BA,BC:BC),""),"")</f>
        <v/>
      </c>
    </row>
    <row r="388" spans="1:48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 t="str">
        <f>IF(A388&gt;0,_xlfn.XLOOKUP(A388,'IW38 PLAN SEMANAL'!B:B,'IW38 PLAN SEMANAL'!AE:AE),"")</f>
        <v/>
      </c>
      <c r="AU388" t="str">
        <f>IF(A388&gt;0,_xlfn.XLOOKUP(A388,'IW38 PLAN SEMANAL'!B:B,'IW38 PLAN SEMANAL'!AB:AB),"")</f>
        <v/>
      </c>
      <c r="AV388" t="str">
        <f t="shared" si="6"/>
        <v/>
      </c>
    </row>
    <row r="389" spans="1:48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 t="str">
        <f>IF(A389&gt;0,_xlfn.XLOOKUP(A389,'IW38 PLAN SEMANAL'!B:B,'IW38 PLAN SEMANAL'!AE:AE),"")</f>
        <v/>
      </c>
      <c r="AU389" t="str">
        <f>IF(A389&gt;0,_xlfn.XLOOKUP(A389,'IW38 PLAN SEMANAL'!B:B,'IW38 PLAN SEMANAL'!AB:AB),"")</f>
        <v/>
      </c>
      <c r="AV389" t="str">
        <f t="shared" si="6"/>
        <v/>
      </c>
    </row>
    <row r="390" spans="1:48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 t="str">
        <f>IF(A390&gt;0,_xlfn.XLOOKUP(A390,'IW38 PLAN SEMANAL'!B:B,'IW38 PLAN SEMANAL'!AE:AE),"")</f>
        <v/>
      </c>
      <c r="AU390" t="str">
        <f>IF(A390&gt;0,_xlfn.XLOOKUP(A390,'IW38 PLAN SEMANAL'!B:B,'IW38 PLAN SEMANAL'!AB:AB),"")</f>
        <v/>
      </c>
      <c r="AV390" t="str">
        <f t="shared" si="6"/>
        <v/>
      </c>
    </row>
    <row r="391" spans="1:48" x14ac:dyDescent="0.3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 t="str">
        <f>IF(A391&gt;0,_xlfn.XLOOKUP(A391,'IW38 PLAN SEMANAL'!B:B,'IW38 PLAN SEMANAL'!AE:AE),"")</f>
        <v/>
      </c>
      <c r="AU391" t="str">
        <f>IF(A391&gt;0,_xlfn.XLOOKUP(A391,'IW38 PLAN SEMANAL'!B:B,'IW38 PLAN SEMANAL'!AB:AB),"")</f>
        <v/>
      </c>
      <c r="AV391" t="str">
        <f t="shared" si="6"/>
        <v/>
      </c>
    </row>
    <row r="392" spans="1:48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 t="str">
        <f>IF(A392&gt;0,_xlfn.XLOOKUP(A392,'IW38 PLAN SEMANAL'!B:B,'IW38 PLAN SEMANAL'!AE:AE),"")</f>
        <v/>
      </c>
      <c r="AU392" t="str">
        <f>IF(A392&gt;0,_xlfn.XLOOKUP(A392,'IW38 PLAN SEMANAL'!B:B,'IW38 PLAN SEMANAL'!AB:AB),"")</f>
        <v/>
      </c>
      <c r="AV392" t="str">
        <f t="shared" si="6"/>
        <v/>
      </c>
    </row>
    <row r="393" spans="1:48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 t="str">
        <f>IF(A393&gt;0,_xlfn.XLOOKUP(A393,'IW38 PLAN SEMANAL'!B:B,'IW38 PLAN SEMANAL'!AE:AE),"")</f>
        <v/>
      </c>
      <c r="AU393" t="str">
        <f>IF(A393&gt;0,_xlfn.XLOOKUP(A393,'IW38 PLAN SEMANAL'!B:B,'IW38 PLAN SEMANAL'!AB:AB),"")</f>
        <v/>
      </c>
      <c r="AV393" t="str">
        <f t="shared" si="6"/>
        <v/>
      </c>
    </row>
    <row r="394" spans="1:48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 t="str">
        <f>IF(A394&gt;0,_xlfn.XLOOKUP(A394,'IW38 PLAN SEMANAL'!B:B,'IW38 PLAN SEMANAL'!AE:AE),"")</f>
        <v/>
      </c>
      <c r="AU394" t="str">
        <f>IF(A394&gt;0,_xlfn.XLOOKUP(A394,'IW38 PLAN SEMANAL'!B:B,'IW38 PLAN SEMANAL'!AB:AB),"")</f>
        <v/>
      </c>
      <c r="AV394" t="str">
        <f t="shared" si="6"/>
        <v/>
      </c>
    </row>
    <row r="395" spans="1:48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 t="str">
        <f>IF(A395&gt;0,_xlfn.XLOOKUP(A395,'IW38 PLAN SEMANAL'!B:B,'IW38 PLAN SEMANAL'!AE:AE),"")</f>
        <v/>
      </c>
      <c r="AU395" t="str">
        <f>IF(A395&gt;0,_xlfn.XLOOKUP(A395,'IW38 PLAN SEMANAL'!B:B,'IW38 PLAN SEMANAL'!AB:AB),"")</f>
        <v/>
      </c>
      <c r="AV395" t="str">
        <f t="shared" si="6"/>
        <v/>
      </c>
    </row>
    <row r="396" spans="1:48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 t="str">
        <f>IF(A396&gt;0,_xlfn.XLOOKUP(A396,'IW38 PLAN SEMANAL'!B:B,'IW38 PLAN SEMANAL'!AE:AE),"")</f>
        <v/>
      </c>
      <c r="AU396" t="str">
        <f>IF(A396&gt;0,_xlfn.XLOOKUP(A396,'IW38 PLAN SEMANAL'!B:B,'IW38 PLAN SEMANAL'!AB:AB),"")</f>
        <v/>
      </c>
      <c r="AV396" t="str">
        <f t="shared" si="6"/>
        <v/>
      </c>
    </row>
    <row r="397" spans="1:48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 t="str">
        <f>IF(A397&gt;0,_xlfn.XLOOKUP(A397,'IW38 PLAN SEMANAL'!B:B,'IW38 PLAN SEMANAL'!AE:AE),"")</f>
        <v/>
      </c>
      <c r="AU397" t="str">
        <f>IF(A397&gt;0,_xlfn.XLOOKUP(A397,'IW38 PLAN SEMANAL'!B:B,'IW38 PLAN SEMANAL'!AB:AB),"")</f>
        <v/>
      </c>
      <c r="AV397" t="str">
        <f t="shared" si="6"/>
        <v/>
      </c>
    </row>
    <row r="398" spans="1:48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 t="str">
        <f>IF(A398&gt;0,_xlfn.XLOOKUP(A398,'IW38 PLAN SEMANAL'!B:B,'IW38 PLAN SEMANAL'!AE:AE),"")</f>
        <v/>
      </c>
      <c r="AU398" t="str">
        <f>IF(A398&gt;0,_xlfn.XLOOKUP(A398,'IW38 PLAN SEMANAL'!B:B,'IW38 PLAN SEMANAL'!AB:AB),"")</f>
        <v/>
      </c>
      <c r="AV398" t="str">
        <f t="shared" si="6"/>
        <v/>
      </c>
    </row>
    <row r="399" spans="1:48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 t="str">
        <f>IF(A399&gt;0,_xlfn.XLOOKUP(A399,'IW38 PLAN SEMANAL'!B:B,'IW38 PLAN SEMANAL'!AE:AE),"")</f>
        <v/>
      </c>
      <c r="AU399" t="str">
        <f>IF(A399&gt;0,_xlfn.XLOOKUP(A399,'IW38 PLAN SEMANAL'!B:B,'IW38 PLAN SEMANAL'!AB:AB),"")</f>
        <v/>
      </c>
      <c r="AV399" t="str">
        <f t="shared" si="6"/>
        <v/>
      </c>
    </row>
    <row r="400" spans="1:48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 t="str">
        <f>IF(A400&gt;0,_xlfn.XLOOKUP(A400,'IW38 PLAN SEMANAL'!B:B,'IW38 PLAN SEMANAL'!AE:AE),"")</f>
        <v/>
      </c>
      <c r="AU400" t="str">
        <f>IF(A400&gt;0,_xlfn.XLOOKUP(A400,'IW38 PLAN SEMANAL'!B:B,'IW38 PLAN SEMANAL'!AB:AB),"")</f>
        <v/>
      </c>
      <c r="AV400" t="str">
        <f t="shared" si="6"/>
        <v/>
      </c>
    </row>
    <row r="401" spans="1:48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 t="str">
        <f>IF(A401&gt;0,_xlfn.XLOOKUP(A401,'IW38 PLAN SEMANAL'!B:B,'IW38 PLAN SEMANAL'!AE:AE),"")</f>
        <v/>
      </c>
      <c r="AU401" t="str">
        <f>IF(A401&gt;0,_xlfn.XLOOKUP(A401,'IW38 PLAN SEMANAL'!B:B,'IW38 PLAN SEMANAL'!AB:AB),"")</f>
        <v/>
      </c>
      <c r="AV401" t="str">
        <f t="shared" si="6"/>
        <v/>
      </c>
    </row>
    <row r="402" spans="1:48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 t="str">
        <f>IF(A402&gt;0,_xlfn.XLOOKUP(A402,'IW38 PLAN SEMANAL'!B:B,'IW38 PLAN SEMANAL'!AE:AE),"")</f>
        <v/>
      </c>
      <c r="AU402" t="str">
        <f>IF(A402&gt;0,_xlfn.XLOOKUP(A402,'IW38 PLAN SEMANAL'!B:B,'IW38 PLAN SEMANAL'!AB:AB),"")</f>
        <v/>
      </c>
      <c r="AV402" t="str">
        <f t="shared" si="6"/>
        <v/>
      </c>
    </row>
    <row r="403" spans="1:48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 t="str">
        <f>IF(A403&gt;0,_xlfn.XLOOKUP(A403,'IW38 PLAN SEMANAL'!B:B,'IW38 PLAN SEMANAL'!AE:AE),"")</f>
        <v/>
      </c>
      <c r="AU403" t="str">
        <f>IF(A403&gt;0,_xlfn.XLOOKUP(A403,'IW38 PLAN SEMANAL'!B:B,'IW38 PLAN SEMANAL'!AB:AB),"")</f>
        <v/>
      </c>
      <c r="AV403" t="str">
        <f t="shared" si="6"/>
        <v/>
      </c>
    </row>
    <row r="404" spans="1:48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 t="str">
        <f>IF(A404&gt;0,_xlfn.XLOOKUP(A404,'IW38 PLAN SEMANAL'!B:B,'IW38 PLAN SEMANAL'!AE:AE),"")</f>
        <v/>
      </c>
      <c r="AU404" t="str">
        <f>IF(A404&gt;0,_xlfn.XLOOKUP(A404,'IW38 PLAN SEMANAL'!B:B,'IW38 PLAN SEMANAL'!AB:AB),"")</f>
        <v/>
      </c>
      <c r="AV404" t="str">
        <f t="shared" si="6"/>
        <v/>
      </c>
    </row>
    <row r="405" spans="1:48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 t="str">
        <f>IF(A405&gt;0,_xlfn.XLOOKUP(A405,'IW38 PLAN SEMANAL'!B:B,'IW38 PLAN SEMANAL'!AE:AE),"")</f>
        <v/>
      </c>
      <c r="AU405" t="str">
        <f>IF(A405&gt;0,_xlfn.XLOOKUP(A405,'IW38 PLAN SEMANAL'!B:B,'IW38 PLAN SEMANAL'!AB:AB),"")</f>
        <v/>
      </c>
      <c r="AV405" t="str">
        <f t="shared" si="6"/>
        <v/>
      </c>
    </row>
    <row r="406" spans="1:48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 t="str">
        <f>IF(A406&gt;0,_xlfn.XLOOKUP(A406,'IW38 PLAN SEMANAL'!B:B,'IW38 PLAN SEMANAL'!AE:AE),"")</f>
        <v/>
      </c>
      <c r="AU406" t="str">
        <f>IF(A406&gt;0,_xlfn.XLOOKUP(A406,'IW38 PLAN SEMANAL'!B:B,'IW38 PLAN SEMANAL'!AB:AB),"")</f>
        <v/>
      </c>
      <c r="AV406" t="str">
        <f t="shared" si="6"/>
        <v/>
      </c>
    </row>
    <row r="407" spans="1:48" x14ac:dyDescent="0.3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 t="str">
        <f>IF(A407&gt;0,_xlfn.XLOOKUP(A407,'IW38 PLAN SEMANAL'!B:B,'IW38 PLAN SEMANAL'!AE:AE),"")</f>
        <v/>
      </c>
      <c r="AU407" t="str">
        <f>IF(A407&gt;0,_xlfn.XLOOKUP(A407,'IW38 PLAN SEMANAL'!B:B,'IW38 PLAN SEMANAL'!AB:AB),"")</f>
        <v/>
      </c>
      <c r="AV407" t="str">
        <f t="shared" si="6"/>
        <v/>
      </c>
    </row>
    <row r="408" spans="1:48" x14ac:dyDescent="0.3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 t="str">
        <f>IF(A408&gt;0,_xlfn.XLOOKUP(A408,'IW38 PLAN SEMANAL'!B:B,'IW38 PLAN SEMANAL'!AE:AE),"")</f>
        <v/>
      </c>
      <c r="AU408" t="str">
        <f>IF(A408&gt;0,_xlfn.XLOOKUP(A408,'IW38 PLAN SEMANAL'!B:B,'IW38 PLAN SEMANAL'!AB:AB),"")</f>
        <v/>
      </c>
      <c r="AV408" t="str">
        <f t="shared" si="6"/>
        <v/>
      </c>
    </row>
    <row r="409" spans="1:48" x14ac:dyDescent="0.3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 t="str">
        <f>IF(A409&gt;0,_xlfn.XLOOKUP(A409,'IW38 PLAN SEMANAL'!B:B,'IW38 PLAN SEMANAL'!AE:AE),"")</f>
        <v/>
      </c>
      <c r="AU409" t="str">
        <f>IF(A409&gt;0,_xlfn.XLOOKUP(A409,'IW38 PLAN SEMANAL'!B:B,'IW38 PLAN SEMANAL'!AB:AB),"")</f>
        <v/>
      </c>
      <c r="AV409" t="str">
        <f t="shared" si="6"/>
        <v/>
      </c>
    </row>
    <row r="410" spans="1:48" x14ac:dyDescent="0.3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 t="str">
        <f>IF(A410&gt;0,_xlfn.XLOOKUP(A410,'IW38 PLAN SEMANAL'!B:B,'IW38 PLAN SEMANAL'!AE:AE),"")</f>
        <v/>
      </c>
      <c r="AU410" t="str">
        <f>IF(A410&gt;0,_xlfn.XLOOKUP(A410,'IW38 PLAN SEMANAL'!B:B,'IW38 PLAN SEMANAL'!AB:AB),"")</f>
        <v/>
      </c>
      <c r="AV410" t="str">
        <f t="shared" si="6"/>
        <v/>
      </c>
    </row>
    <row r="411" spans="1:48" x14ac:dyDescent="0.3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 t="str">
        <f>IF(A411&gt;0,_xlfn.XLOOKUP(A411,'IW38 PLAN SEMANAL'!B:B,'IW38 PLAN SEMANAL'!AE:AE),"")</f>
        <v/>
      </c>
      <c r="AU411" t="str">
        <f>IF(A411&gt;0,_xlfn.XLOOKUP(A411,'IW38 PLAN SEMANAL'!B:B,'IW38 PLAN SEMANAL'!AB:AB),"")</f>
        <v/>
      </c>
      <c r="AV411" t="str">
        <f t="shared" si="6"/>
        <v/>
      </c>
    </row>
    <row r="412" spans="1:48" x14ac:dyDescent="0.3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 t="str">
        <f>IF(A412&gt;0,_xlfn.XLOOKUP(A412,'IW38 PLAN SEMANAL'!B:B,'IW38 PLAN SEMANAL'!AE:AE),"")</f>
        <v/>
      </c>
      <c r="AU412" t="str">
        <f>IF(A412&gt;0,_xlfn.XLOOKUP(A412,'IW38 PLAN SEMANAL'!B:B,'IW38 PLAN SEMANAL'!AB:AB),"")</f>
        <v/>
      </c>
      <c r="AV412" t="str">
        <f t="shared" si="6"/>
        <v/>
      </c>
    </row>
    <row r="413" spans="1:48" x14ac:dyDescent="0.3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 t="str">
        <f>IF(A413&gt;0,_xlfn.XLOOKUP(A413,'IW38 PLAN SEMANAL'!B:B,'IW38 PLAN SEMANAL'!AE:AE),"")</f>
        <v/>
      </c>
      <c r="AU413" t="str">
        <f>IF(A413&gt;0,_xlfn.XLOOKUP(A413,'IW38 PLAN SEMANAL'!B:B,'IW38 PLAN SEMANAL'!AB:AB),"")</f>
        <v/>
      </c>
      <c r="AV413" t="str">
        <f t="shared" si="6"/>
        <v/>
      </c>
    </row>
    <row r="414" spans="1:48" x14ac:dyDescent="0.3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 t="str">
        <f>IF(A414&gt;0,_xlfn.XLOOKUP(A414,'IW38 PLAN SEMANAL'!B:B,'IW38 PLAN SEMANAL'!AE:AE),"")</f>
        <v/>
      </c>
      <c r="AU414" t="str">
        <f>IF(A414&gt;0,_xlfn.XLOOKUP(A414,'IW38 PLAN SEMANAL'!B:B,'IW38 PLAN SEMANAL'!AB:AB),"")</f>
        <v/>
      </c>
      <c r="AV414" t="str">
        <f t="shared" si="6"/>
        <v/>
      </c>
    </row>
    <row r="415" spans="1:48" x14ac:dyDescent="0.3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 t="str">
        <f>IF(A415&gt;0,_xlfn.XLOOKUP(A415,'IW38 PLAN SEMANAL'!B:B,'IW38 PLAN SEMANAL'!AE:AE),"")</f>
        <v/>
      </c>
      <c r="AU415" t="str">
        <f>IF(A415&gt;0,_xlfn.XLOOKUP(A415,'IW38 PLAN SEMANAL'!B:B,'IW38 PLAN SEMANAL'!AB:AB),"")</f>
        <v/>
      </c>
      <c r="AV415" t="str">
        <f t="shared" si="6"/>
        <v/>
      </c>
    </row>
    <row r="416" spans="1:48" x14ac:dyDescent="0.3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 t="str">
        <f>IF(A416&gt;0,_xlfn.XLOOKUP(A416,'IW38 PLAN SEMANAL'!B:B,'IW38 PLAN SEMANAL'!AE:AE),"")</f>
        <v/>
      </c>
      <c r="AU416" t="str">
        <f>IF(A416&gt;0,_xlfn.XLOOKUP(A416,'IW38 PLAN SEMANAL'!B:B,'IW38 PLAN SEMANAL'!AB:AB),"")</f>
        <v/>
      </c>
      <c r="AV416" t="str">
        <f t="shared" si="6"/>
        <v/>
      </c>
    </row>
    <row r="417" spans="1:48" x14ac:dyDescent="0.3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 t="str">
        <f>IF(A417&gt;0,_xlfn.XLOOKUP(A417,'IW38 PLAN SEMANAL'!B:B,'IW38 PLAN SEMANAL'!AE:AE),"")</f>
        <v/>
      </c>
      <c r="AU417" t="str">
        <f>IF(A417&gt;0,_xlfn.XLOOKUP(A417,'IW38 PLAN SEMANAL'!B:B,'IW38 PLAN SEMANAL'!AB:AB),"")</f>
        <v/>
      </c>
      <c r="AV417" t="str">
        <f t="shared" si="6"/>
        <v/>
      </c>
    </row>
    <row r="418" spans="1:48" x14ac:dyDescent="0.3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 t="str">
        <f>IF(A418&gt;0,_xlfn.XLOOKUP(A418,'IW38 PLAN SEMANAL'!B:B,'IW38 PLAN SEMANAL'!AE:AE),"")</f>
        <v/>
      </c>
      <c r="AU418" t="str">
        <f>IF(A418&gt;0,_xlfn.XLOOKUP(A418,'IW38 PLAN SEMANAL'!B:B,'IW38 PLAN SEMANAL'!AB:AB),"")</f>
        <v/>
      </c>
      <c r="AV418" t="str">
        <f t="shared" si="6"/>
        <v/>
      </c>
    </row>
    <row r="419" spans="1:48" x14ac:dyDescent="0.3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 t="str">
        <f>IF(A419&gt;0,_xlfn.XLOOKUP(A419,'IW38 PLAN SEMANAL'!B:B,'IW38 PLAN SEMANAL'!AE:AE),"")</f>
        <v/>
      </c>
      <c r="AU419" t="str">
        <f>IF(A419&gt;0,_xlfn.XLOOKUP(A419,'IW38 PLAN SEMANAL'!B:B,'IW38 PLAN SEMANAL'!AB:AB),"")</f>
        <v/>
      </c>
      <c r="AV419" t="str">
        <f t="shared" si="6"/>
        <v/>
      </c>
    </row>
    <row r="420" spans="1:48" x14ac:dyDescent="0.3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 t="str">
        <f>IF(A420&gt;0,_xlfn.XLOOKUP(A420,'IW38 PLAN SEMANAL'!B:B,'IW38 PLAN SEMANAL'!AE:AE),"")</f>
        <v/>
      </c>
      <c r="AU420" t="str">
        <f>IF(A420&gt;0,_xlfn.XLOOKUP(A420,'IW38 PLAN SEMANAL'!B:B,'IW38 PLAN SEMANAL'!AB:AB),"")</f>
        <v/>
      </c>
      <c r="AV420" t="str">
        <f t="shared" si="6"/>
        <v/>
      </c>
    </row>
    <row r="421" spans="1:48" x14ac:dyDescent="0.3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 t="str">
        <f>IF(A421&gt;0,_xlfn.XLOOKUP(A421,'IW38 PLAN SEMANAL'!B:B,'IW38 PLAN SEMANAL'!AE:AE),"")</f>
        <v/>
      </c>
      <c r="AU421" t="str">
        <f>IF(A421&gt;0,_xlfn.XLOOKUP(A421,'IW38 PLAN SEMANAL'!B:B,'IW38 PLAN SEMANAL'!AB:AB),"")</f>
        <v/>
      </c>
      <c r="AV421" t="str">
        <f t="shared" si="6"/>
        <v/>
      </c>
    </row>
    <row r="422" spans="1:48" x14ac:dyDescent="0.3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 t="str">
        <f>IF(A422&gt;0,_xlfn.XLOOKUP(A422,'IW38 PLAN SEMANAL'!B:B,'IW38 PLAN SEMANAL'!AE:AE),"")</f>
        <v/>
      </c>
      <c r="AU422" t="str">
        <f>IF(A422&gt;0,_xlfn.XLOOKUP(A422,'IW38 PLAN SEMANAL'!B:B,'IW38 PLAN SEMANAL'!AB:AB),"")</f>
        <v/>
      </c>
      <c r="AV422" t="str">
        <f t="shared" si="6"/>
        <v/>
      </c>
    </row>
    <row r="423" spans="1:48" x14ac:dyDescent="0.3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 t="str">
        <f>IF(A423&gt;0,_xlfn.XLOOKUP(A423,'IW38 PLAN SEMANAL'!B:B,'IW38 PLAN SEMANAL'!AE:AE),"")</f>
        <v/>
      </c>
      <c r="AU423" t="str">
        <f>IF(A423&gt;0,_xlfn.XLOOKUP(A423,'IW38 PLAN SEMANAL'!B:B,'IW38 PLAN SEMANAL'!AB:AB),"")</f>
        <v/>
      </c>
      <c r="AV423" t="str">
        <f t="shared" si="6"/>
        <v/>
      </c>
    </row>
    <row r="424" spans="1:48" x14ac:dyDescent="0.3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 t="str">
        <f>IF(A424&gt;0,_xlfn.XLOOKUP(A424,'IW38 PLAN SEMANAL'!B:B,'IW38 PLAN SEMANAL'!AE:AE),"")</f>
        <v/>
      </c>
      <c r="AU424" t="str">
        <f>IF(A424&gt;0,_xlfn.XLOOKUP(A424,'IW38 PLAN SEMANAL'!B:B,'IW38 PLAN SEMANAL'!AB:AB),"")</f>
        <v/>
      </c>
      <c r="AV424" t="str">
        <f t="shared" si="6"/>
        <v/>
      </c>
    </row>
    <row r="425" spans="1:48" x14ac:dyDescent="0.3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 t="str">
        <f>IF(A425&gt;0,_xlfn.XLOOKUP(A425,'IW38 PLAN SEMANAL'!B:B,'IW38 PLAN SEMANAL'!AE:AE),"")</f>
        <v/>
      </c>
      <c r="AU425" t="str">
        <f>IF(A425&gt;0,_xlfn.XLOOKUP(A425,'IW38 PLAN SEMANAL'!B:B,'IW38 PLAN SEMANAL'!AB:AB),"")</f>
        <v/>
      </c>
      <c r="AV425" t="str">
        <f t="shared" si="6"/>
        <v/>
      </c>
    </row>
    <row r="426" spans="1:48" x14ac:dyDescent="0.3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 t="str">
        <f>IF(A426&gt;0,_xlfn.XLOOKUP(A426,'IW38 PLAN SEMANAL'!B:B,'IW38 PLAN SEMANAL'!AE:AE),"")</f>
        <v/>
      </c>
      <c r="AU426" t="str">
        <f>IF(A426&gt;0,_xlfn.XLOOKUP(A426,'IW38 PLAN SEMANAL'!B:B,'IW38 PLAN SEMANAL'!AB:AB),"")</f>
        <v/>
      </c>
      <c r="AV426" t="str">
        <f t="shared" si="6"/>
        <v/>
      </c>
    </row>
    <row r="427" spans="1:48" x14ac:dyDescent="0.3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 t="str">
        <f>IF(A427&gt;0,_xlfn.XLOOKUP(A427,'IW38 PLAN SEMANAL'!B:B,'IW38 PLAN SEMANAL'!AE:AE),"")</f>
        <v/>
      </c>
      <c r="AU427" t="str">
        <f>IF(A427&gt;0,_xlfn.XLOOKUP(A427,'IW38 PLAN SEMANAL'!B:B,'IW38 PLAN SEMANAL'!AB:AB),"")</f>
        <v/>
      </c>
      <c r="AV427" t="str">
        <f t="shared" si="6"/>
        <v/>
      </c>
    </row>
    <row r="428" spans="1:48" x14ac:dyDescent="0.3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 t="str">
        <f>IF(A428&gt;0,_xlfn.XLOOKUP(A428,'IW38 PLAN SEMANAL'!B:B,'IW38 PLAN SEMANAL'!AE:AE),"")</f>
        <v/>
      </c>
      <c r="AU428" t="str">
        <f>IF(A428&gt;0,_xlfn.XLOOKUP(A428,'IW38 PLAN SEMANAL'!B:B,'IW38 PLAN SEMANAL'!AB:AB),"")</f>
        <v/>
      </c>
      <c r="AV428" t="str">
        <f t="shared" si="6"/>
        <v/>
      </c>
    </row>
    <row r="429" spans="1:48" x14ac:dyDescent="0.3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 t="str">
        <f>IF(A429&gt;0,_xlfn.XLOOKUP(A429,'IW38 PLAN SEMANAL'!B:B,'IW38 PLAN SEMANAL'!AE:AE),"")</f>
        <v/>
      </c>
      <c r="AU429" t="str">
        <f>IF(A429&gt;0,_xlfn.XLOOKUP(A429,'IW38 PLAN SEMANAL'!B:B,'IW38 PLAN SEMANAL'!AB:AB),"")</f>
        <v/>
      </c>
      <c r="AV429" t="str">
        <f t="shared" si="6"/>
        <v/>
      </c>
    </row>
    <row r="430" spans="1:48" x14ac:dyDescent="0.3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 t="str">
        <f>IF(A430&gt;0,_xlfn.XLOOKUP(A430,'IW38 PLAN SEMANAL'!B:B,'IW38 PLAN SEMANAL'!AE:AE),"")</f>
        <v/>
      </c>
      <c r="AU430" t="str">
        <f>IF(A430&gt;0,_xlfn.XLOOKUP(A430,'IW38 PLAN SEMANAL'!B:B,'IW38 PLAN SEMANAL'!AB:AB),"")</f>
        <v/>
      </c>
      <c r="AV430" t="str">
        <f t="shared" si="6"/>
        <v/>
      </c>
    </row>
    <row r="431" spans="1:48" x14ac:dyDescent="0.3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 t="str">
        <f>IF(A431&gt;0,_xlfn.XLOOKUP(A431,'IW38 PLAN SEMANAL'!B:B,'IW38 PLAN SEMANAL'!AE:AE),"")</f>
        <v/>
      </c>
      <c r="AU431" t="str">
        <f>IF(A431&gt;0,_xlfn.XLOOKUP(A431,'IW38 PLAN SEMANAL'!B:B,'IW38 PLAN SEMANAL'!AB:AB),"")</f>
        <v/>
      </c>
      <c r="AV431" t="str">
        <f t="shared" si="6"/>
        <v/>
      </c>
    </row>
    <row r="432" spans="1:48" x14ac:dyDescent="0.3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 t="str">
        <f>IF(A432&gt;0,_xlfn.XLOOKUP(A432,'IW38 PLAN SEMANAL'!B:B,'IW38 PLAN SEMANAL'!AE:AE),"")</f>
        <v/>
      </c>
      <c r="AU432" t="str">
        <f>IF(A432&gt;0,_xlfn.XLOOKUP(A432,'IW38 PLAN SEMANAL'!B:B,'IW38 PLAN SEMANAL'!AB:AB),"")</f>
        <v/>
      </c>
      <c r="AV432" t="str">
        <f t="shared" si="6"/>
        <v/>
      </c>
    </row>
    <row r="433" spans="1:48" x14ac:dyDescent="0.3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 t="str">
        <f>IF(A433&gt;0,_xlfn.XLOOKUP(A433,'IW38 PLAN SEMANAL'!B:B,'IW38 PLAN SEMANAL'!AE:AE),"")</f>
        <v/>
      </c>
      <c r="AU433" t="str">
        <f>IF(A433&gt;0,_xlfn.XLOOKUP(A433,'IW38 PLAN SEMANAL'!B:B,'IW38 PLAN SEMANAL'!AB:AB),"")</f>
        <v/>
      </c>
      <c r="AV433" t="str">
        <f t="shared" si="6"/>
        <v/>
      </c>
    </row>
    <row r="434" spans="1:48" x14ac:dyDescent="0.3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 t="str">
        <f>IF(A434&gt;0,_xlfn.XLOOKUP(A434,'IW38 PLAN SEMANAL'!B:B,'IW38 PLAN SEMANAL'!AE:AE),"")</f>
        <v/>
      </c>
      <c r="AU434" t="str">
        <f>IF(A434&gt;0,_xlfn.XLOOKUP(A434,'IW38 PLAN SEMANAL'!B:B,'IW38 PLAN SEMANAL'!AB:AB),"")</f>
        <v/>
      </c>
      <c r="AV434" t="str">
        <f t="shared" si="6"/>
        <v/>
      </c>
    </row>
    <row r="435" spans="1:48" x14ac:dyDescent="0.3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 t="str">
        <f>IF(A435&gt;0,_xlfn.XLOOKUP(A435,'IW38 PLAN SEMANAL'!B:B,'IW38 PLAN SEMANAL'!AE:AE),"")</f>
        <v/>
      </c>
      <c r="AU435" t="str">
        <f>IF(A435&gt;0,_xlfn.XLOOKUP(A435,'IW38 PLAN SEMANAL'!B:B,'IW38 PLAN SEMANAL'!AB:AB),"")</f>
        <v/>
      </c>
      <c r="AV435" t="str">
        <f t="shared" si="6"/>
        <v/>
      </c>
    </row>
    <row r="436" spans="1:48" x14ac:dyDescent="0.3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 t="str">
        <f>IF(A436&gt;0,_xlfn.XLOOKUP(A436,'IW38 PLAN SEMANAL'!B:B,'IW38 PLAN SEMANAL'!AE:AE),"")</f>
        <v/>
      </c>
      <c r="AU436" t="str">
        <f>IF(A436&gt;0,_xlfn.XLOOKUP(A436,'IW38 PLAN SEMANAL'!B:B,'IW38 PLAN SEMANAL'!AB:AB),"")</f>
        <v/>
      </c>
      <c r="AV436" t="str">
        <f t="shared" si="6"/>
        <v/>
      </c>
    </row>
    <row r="437" spans="1:48" x14ac:dyDescent="0.3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 t="str">
        <f>IF(A437&gt;0,_xlfn.XLOOKUP(A437,'IW38 PLAN SEMANAL'!B:B,'IW38 PLAN SEMANAL'!AE:AE),"")</f>
        <v/>
      </c>
      <c r="AU437" t="str">
        <f>IF(A437&gt;0,_xlfn.XLOOKUP(A437,'IW38 PLAN SEMANAL'!B:B,'IW38 PLAN SEMANAL'!AB:AB),"")</f>
        <v/>
      </c>
      <c r="AV437" t="str">
        <f t="shared" si="6"/>
        <v/>
      </c>
    </row>
    <row r="438" spans="1:48" x14ac:dyDescent="0.3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 t="str">
        <f>IF(A438&gt;0,_xlfn.XLOOKUP(A438,'IW38 PLAN SEMANAL'!B:B,'IW38 PLAN SEMANAL'!AE:AE),"")</f>
        <v/>
      </c>
      <c r="AU438" t="str">
        <f>IF(A438&gt;0,_xlfn.XLOOKUP(A438,'IW38 PLAN SEMANAL'!B:B,'IW38 PLAN SEMANAL'!AB:AB),"")</f>
        <v/>
      </c>
      <c r="AV438" t="str">
        <f t="shared" si="6"/>
        <v/>
      </c>
    </row>
    <row r="439" spans="1:48" x14ac:dyDescent="0.3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 t="str">
        <f>IF(A439&gt;0,_xlfn.XLOOKUP(A439,'IW38 PLAN SEMANAL'!B:B,'IW38 PLAN SEMANAL'!AE:AE),"")</f>
        <v/>
      </c>
      <c r="AU439" t="str">
        <f>IF(A439&gt;0,_xlfn.XLOOKUP(A439,'IW38 PLAN SEMANAL'!B:B,'IW38 PLAN SEMANAL'!AB:AB),"")</f>
        <v/>
      </c>
      <c r="AV439" t="str">
        <f t="shared" si="6"/>
        <v/>
      </c>
    </row>
    <row r="440" spans="1:48" x14ac:dyDescent="0.3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 t="str">
        <f>IF(A440&gt;0,_xlfn.XLOOKUP(A440,'IW38 PLAN SEMANAL'!B:B,'IW38 PLAN SEMANAL'!AE:AE),"")</f>
        <v/>
      </c>
      <c r="AU440" t="str">
        <f>IF(A440&gt;0,_xlfn.XLOOKUP(A440,'IW38 PLAN SEMANAL'!B:B,'IW38 PLAN SEMANAL'!AB:AB),"")</f>
        <v/>
      </c>
      <c r="AV440" t="str">
        <f t="shared" si="6"/>
        <v/>
      </c>
    </row>
    <row r="441" spans="1:48" x14ac:dyDescent="0.3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 t="str">
        <f>IF(A441&gt;0,_xlfn.XLOOKUP(A441,'IW38 PLAN SEMANAL'!B:B,'IW38 PLAN SEMANAL'!AE:AE),"")</f>
        <v/>
      </c>
      <c r="AU441" t="str">
        <f>IF(A441&gt;0,_xlfn.XLOOKUP(A441,'IW38 PLAN SEMANAL'!B:B,'IW38 PLAN SEMANAL'!AB:AB),"")</f>
        <v/>
      </c>
      <c r="AV441" t="str">
        <f t="shared" si="6"/>
        <v/>
      </c>
    </row>
    <row r="442" spans="1:48" x14ac:dyDescent="0.3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 t="str">
        <f>IF(A442&gt;0,_xlfn.XLOOKUP(A442,'IW38 PLAN SEMANAL'!B:B,'IW38 PLAN SEMANAL'!AE:AE),"")</f>
        <v/>
      </c>
      <c r="AU442" t="str">
        <f>IF(A442&gt;0,_xlfn.XLOOKUP(A442,'IW38 PLAN SEMANAL'!B:B,'IW38 PLAN SEMANAL'!AB:AB),"")</f>
        <v/>
      </c>
      <c r="AV442" t="str">
        <f t="shared" si="6"/>
        <v/>
      </c>
    </row>
    <row r="443" spans="1:48" x14ac:dyDescent="0.3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 t="str">
        <f>IF(A443&gt;0,_xlfn.XLOOKUP(A443,'IW38 PLAN SEMANAL'!B:B,'IW38 PLAN SEMANAL'!AE:AE),"")</f>
        <v/>
      </c>
      <c r="AU443" t="str">
        <f>IF(A443&gt;0,_xlfn.XLOOKUP(A443,'IW38 PLAN SEMANAL'!B:B,'IW38 PLAN SEMANAL'!AB:AB),"")</f>
        <v/>
      </c>
      <c r="AV443" t="str">
        <f t="shared" si="6"/>
        <v/>
      </c>
    </row>
    <row r="444" spans="1:48" x14ac:dyDescent="0.3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 t="str">
        <f>IF(A444&gt;0,_xlfn.XLOOKUP(A444,'IW38 PLAN SEMANAL'!B:B,'IW38 PLAN SEMANAL'!AE:AE),"")</f>
        <v/>
      </c>
      <c r="AU444" t="str">
        <f>IF(A444&gt;0,_xlfn.XLOOKUP(A444,'IW38 PLAN SEMANAL'!B:B,'IW38 PLAN SEMANAL'!AB:AB),"")</f>
        <v/>
      </c>
      <c r="AV444" t="str">
        <f t="shared" si="6"/>
        <v/>
      </c>
    </row>
    <row r="445" spans="1:48" x14ac:dyDescent="0.3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 t="str">
        <f>IF(A445&gt;0,_xlfn.XLOOKUP(A445,'IW38 PLAN SEMANAL'!B:B,'IW38 PLAN SEMANAL'!AE:AE),"")</f>
        <v/>
      </c>
      <c r="AU445" t="str">
        <f>IF(A445&gt;0,_xlfn.XLOOKUP(A445,'IW38 PLAN SEMANAL'!B:B,'IW38 PLAN SEMANAL'!AB:AB),"")</f>
        <v/>
      </c>
      <c r="AV445" t="str">
        <f t="shared" si="6"/>
        <v/>
      </c>
    </row>
    <row r="446" spans="1:48" x14ac:dyDescent="0.3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 t="str">
        <f>IF(A446&gt;0,_xlfn.XLOOKUP(A446,'IW38 PLAN SEMANAL'!B:B,'IW38 PLAN SEMANAL'!AE:AE),"")</f>
        <v/>
      </c>
      <c r="AU446" t="str">
        <f>IF(A446&gt;0,_xlfn.XLOOKUP(A446,'IW38 PLAN SEMANAL'!B:B,'IW38 PLAN SEMANAL'!AB:AB),"")</f>
        <v/>
      </c>
      <c r="AV446" t="str">
        <f t="shared" si="6"/>
        <v/>
      </c>
    </row>
    <row r="447" spans="1:48" x14ac:dyDescent="0.3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 t="str">
        <f>IF(A447&gt;0,_xlfn.XLOOKUP(A447,'IW38 PLAN SEMANAL'!B:B,'IW38 PLAN SEMANAL'!AE:AE),"")</f>
        <v/>
      </c>
      <c r="AU447" t="str">
        <f>IF(A447&gt;0,_xlfn.XLOOKUP(A447,'IW38 PLAN SEMANAL'!B:B,'IW38 PLAN SEMANAL'!AB:AB),"")</f>
        <v/>
      </c>
      <c r="AV447" t="str">
        <f t="shared" si="6"/>
        <v/>
      </c>
    </row>
    <row r="448" spans="1:48" x14ac:dyDescent="0.3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 t="str">
        <f>IF(A448&gt;0,_xlfn.XLOOKUP(A448,'IW38 PLAN SEMANAL'!B:B,'IW38 PLAN SEMANAL'!AE:AE),"")</f>
        <v/>
      </c>
      <c r="AU448" t="str">
        <f>IF(A448&gt;0,_xlfn.XLOOKUP(A448,'IW38 PLAN SEMANAL'!B:B,'IW38 PLAN SEMANAL'!AB:AB),"")</f>
        <v/>
      </c>
      <c r="AV448" t="str">
        <f t="shared" si="6"/>
        <v/>
      </c>
    </row>
    <row r="449" spans="1:48" x14ac:dyDescent="0.3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 t="str">
        <f>IF(A449&gt;0,_xlfn.XLOOKUP(A449,'IW38 PLAN SEMANAL'!B:B,'IW38 PLAN SEMANAL'!AE:AE),"")</f>
        <v/>
      </c>
      <c r="AU449" t="str">
        <f>IF(A449&gt;0,_xlfn.XLOOKUP(A449,'IW38 PLAN SEMANAL'!B:B,'IW38 PLAN SEMANAL'!AB:AB),"")</f>
        <v/>
      </c>
      <c r="AV449" t="str">
        <f t="shared" si="6"/>
        <v/>
      </c>
    </row>
    <row r="450" spans="1:48" x14ac:dyDescent="0.3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 t="str">
        <f>IF(A450&gt;0,_xlfn.XLOOKUP(A450,'IW38 PLAN SEMANAL'!B:B,'IW38 PLAN SEMANAL'!AE:AE),"")</f>
        <v/>
      </c>
      <c r="AU450" t="str">
        <f>IF(A450&gt;0,_xlfn.XLOOKUP(A450,'IW38 PLAN SEMANAL'!B:B,'IW38 PLAN SEMANAL'!AB:AB),"")</f>
        <v/>
      </c>
      <c r="AV450" t="str">
        <f t="shared" si="6"/>
        <v/>
      </c>
    </row>
    <row r="451" spans="1:48" x14ac:dyDescent="0.3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 t="str">
        <f>IF(A451&gt;0,_xlfn.XLOOKUP(A451,'IW38 PLAN SEMANAL'!B:B,'IW38 PLAN SEMANAL'!AE:AE),"")</f>
        <v/>
      </c>
      <c r="AU451" t="str">
        <f>IF(A451&gt;0,_xlfn.XLOOKUP(A451,'IW38 PLAN SEMANAL'!B:B,'IW38 PLAN SEMANAL'!AB:AB),"")</f>
        <v/>
      </c>
      <c r="AV451" t="str">
        <f t="shared" ref="AV451:AV514" si="7">IF(A451&gt;0,IFERROR(_xlfn.XLOOKUP(D451,BA:BA,BC:BC),""),"")</f>
        <v/>
      </c>
    </row>
    <row r="452" spans="1:48" x14ac:dyDescent="0.3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 t="str">
        <f>IF(A452&gt;0,_xlfn.XLOOKUP(A452,'IW38 PLAN SEMANAL'!B:B,'IW38 PLAN SEMANAL'!AE:AE),"")</f>
        <v/>
      </c>
      <c r="AU452" t="str">
        <f>IF(A452&gt;0,_xlfn.XLOOKUP(A452,'IW38 PLAN SEMANAL'!B:B,'IW38 PLAN SEMANAL'!AB:AB),"")</f>
        <v/>
      </c>
      <c r="AV452" t="str">
        <f t="shared" si="7"/>
        <v/>
      </c>
    </row>
    <row r="453" spans="1:48" x14ac:dyDescent="0.3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 t="str">
        <f>IF(A453&gt;0,_xlfn.XLOOKUP(A453,'IW38 PLAN SEMANAL'!B:B,'IW38 PLAN SEMANAL'!AE:AE),"")</f>
        <v/>
      </c>
      <c r="AU453" t="str">
        <f>IF(A453&gt;0,_xlfn.XLOOKUP(A453,'IW38 PLAN SEMANAL'!B:B,'IW38 PLAN SEMANAL'!AB:AB),"")</f>
        <v/>
      </c>
      <c r="AV453" t="str">
        <f t="shared" si="7"/>
        <v/>
      </c>
    </row>
    <row r="454" spans="1:48" x14ac:dyDescent="0.3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 t="str">
        <f>IF(A454&gt;0,_xlfn.XLOOKUP(A454,'IW38 PLAN SEMANAL'!B:B,'IW38 PLAN SEMANAL'!AE:AE),"")</f>
        <v/>
      </c>
      <c r="AU454" t="str">
        <f>IF(A454&gt;0,_xlfn.XLOOKUP(A454,'IW38 PLAN SEMANAL'!B:B,'IW38 PLAN SEMANAL'!AB:AB),"")</f>
        <v/>
      </c>
      <c r="AV454" t="str">
        <f t="shared" si="7"/>
        <v/>
      </c>
    </row>
    <row r="455" spans="1:48" x14ac:dyDescent="0.3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 t="str">
        <f>IF(A455&gt;0,_xlfn.XLOOKUP(A455,'IW38 PLAN SEMANAL'!B:B,'IW38 PLAN SEMANAL'!AE:AE),"")</f>
        <v/>
      </c>
      <c r="AU455" t="str">
        <f>IF(A455&gt;0,_xlfn.XLOOKUP(A455,'IW38 PLAN SEMANAL'!B:B,'IW38 PLAN SEMANAL'!AB:AB),"")</f>
        <v/>
      </c>
      <c r="AV455" t="str">
        <f t="shared" si="7"/>
        <v/>
      </c>
    </row>
    <row r="456" spans="1:48" x14ac:dyDescent="0.3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 t="str">
        <f>IF(A456&gt;0,_xlfn.XLOOKUP(A456,'IW38 PLAN SEMANAL'!B:B,'IW38 PLAN SEMANAL'!AE:AE),"")</f>
        <v/>
      </c>
      <c r="AU456" t="str">
        <f>IF(A456&gt;0,_xlfn.XLOOKUP(A456,'IW38 PLAN SEMANAL'!B:B,'IW38 PLAN SEMANAL'!AB:AB),"")</f>
        <v/>
      </c>
      <c r="AV456" t="str">
        <f t="shared" si="7"/>
        <v/>
      </c>
    </row>
    <row r="457" spans="1:48" x14ac:dyDescent="0.3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 t="str">
        <f>IF(A457&gt;0,_xlfn.XLOOKUP(A457,'IW38 PLAN SEMANAL'!B:B,'IW38 PLAN SEMANAL'!AE:AE),"")</f>
        <v/>
      </c>
      <c r="AU457" t="str">
        <f>IF(A457&gt;0,_xlfn.XLOOKUP(A457,'IW38 PLAN SEMANAL'!B:B,'IW38 PLAN SEMANAL'!AB:AB),"")</f>
        <v/>
      </c>
      <c r="AV457" t="str">
        <f t="shared" si="7"/>
        <v/>
      </c>
    </row>
    <row r="458" spans="1:48" x14ac:dyDescent="0.3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 t="str">
        <f>IF(A458&gt;0,_xlfn.XLOOKUP(A458,'IW38 PLAN SEMANAL'!B:B,'IW38 PLAN SEMANAL'!AE:AE),"")</f>
        <v/>
      </c>
      <c r="AU458" t="str">
        <f>IF(A458&gt;0,_xlfn.XLOOKUP(A458,'IW38 PLAN SEMANAL'!B:B,'IW38 PLAN SEMANAL'!AB:AB),"")</f>
        <v/>
      </c>
      <c r="AV458" t="str">
        <f t="shared" si="7"/>
        <v/>
      </c>
    </row>
    <row r="459" spans="1:48" x14ac:dyDescent="0.3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 t="str">
        <f>IF(A459&gt;0,_xlfn.XLOOKUP(A459,'IW38 PLAN SEMANAL'!B:B,'IW38 PLAN SEMANAL'!AE:AE),"")</f>
        <v/>
      </c>
      <c r="AU459" t="str">
        <f>IF(A459&gt;0,_xlfn.XLOOKUP(A459,'IW38 PLAN SEMANAL'!B:B,'IW38 PLAN SEMANAL'!AB:AB),"")</f>
        <v/>
      </c>
      <c r="AV459" t="str">
        <f t="shared" si="7"/>
        <v/>
      </c>
    </row>
    <row r="460" spans="1:48" x14ac:dyDescent="0.3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 t="str">
        <f>IF(A460&gt;0,_xlfn.XLOOKUP(A460,'IW38 PLAN SEMANAL'!B:B,'IW38 PLAN SEMANAL'!AE:AE),"")</f>
        <v/>
      </c>
      <c r="AU460" t="str">
        <f>IF(A460&gt;0,_xlfn.XLOOKUP(A460,'IW38 PLAN SEMANAL'!B:B,'IW38 PLAN SEMANAL'!AB:AB),"")</f>
        <v/>
      </c>
      <c r="AV460" t="str">
        <f t="shared" si="7"/>
        <v/>
      </c>
    </row>
    <row r="461" spans="1:48" x14ac:dyDescent="0.3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 t="str">
        <f>IF(A461&gt;0,_xlfn.XLOOKUP(A461,'IW38 PLAN SEMANAL'!B:B,'IW38 PLAN SEMANAL'!AE:AE),"")</f>
        <v/>
      </c>
      <c r="AU461" t="str">
        <f>IF(A461&gt;0,_xlfn.XLOOKUP(A461,'IW38 PLAN SEMANAL'!B:B,'IW38 PLAN SEMANAL'!AB:AB),"")</f>
        <v/>
      </c>
      <c r="AV461" t="str">
        <f t="shared" si="7"/>
        <v/>
      </c>
    </row>
    <row r="462" spans="1:48" x14ac:dyDescent="0.3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 t="str">
        <f>IF(A462&gt;0,_xlfn.XLOOKUP(A462,'IW38 PLAN SEMANAL'!B:B,'IW38 PLAN SEMANAL'!AE:AE),"")</f>
        <v/>
      </c>
      <c r="AU462" t="str">
        <f>IF(A462&gt;0,_xlfn.XLOOKUP(A462,'IW38 PLAN SEMANAL'!B:B,'IW38 PLAN SEMANAL'!AB:AB),"")</f>
        <v/>
      </c>
      <c r="AV462" t="str">
        <f t="shared" si="7"/>
        <v/>
      </c>
    </row>
    <row r="463" spans="1:48" x14ac:dyDescent="0.3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 t="str">
        <f>IF(A463&gt;0,_xlfn.XLOOKUP(A463,'IW38 PLAN SEMANAL'!B:B,'IW38 PLAN SEMANAL'!AE:AE),"")</f>
        <v/>
      </c>
      <c r="AU463" t="str">
        <f>IF(A463&gt;0,_xlfn.XLOOKUP(A463,'IW38 PLAN SEMANAL'!B:B,'IW38 PLAN SEMANAL'!AB:AB),"")</f>
        <v/>
      </c>
      <c r="AV463" t="str">
        <f t="shared" si="7"/>
        <v/>
      </c>
    </row>
    <row r="464" spans="1:48" x14ac:dyDescent="0.3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 t="str">
        <f>IF(A464&gt;0,_xlfn.XLOOKUP(A464,'IW38 PLAN SEMANAL'!B:B,'IW38 PLAN SEMANAL'!AE:AE),"")</f>
        <v/>
      </c>
      <c r="AU464" t="str">
        <f>IF(A464&gt;0,_xlfn.XLOOKUP(A464,'IW38 PLAN SEMANAL'!B:B,'IW38 PLAN SEMANAL'!AB:AB),"")</f>
        <v/>
      </c>
      <c r="AV464" t="str">
        <f t="shared" si="7"/>
        <v/>
      </c>
    </row>
    <row r="465" spans="1:48" x14ac:dyDescent="0.3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 t="str">
        <f>IF(A465&gt;0,_xlfn.XLOOKUP(A465,'IW38 PLAN SEMANAL'!B:B,'IW38 PLAN SEMANAL'!AE:AE),"")</f>
        <v/>
      </c>
      <c r="AU465" t="str">
        <f>IF(A465&gt;0,_xlfn.XLOOKUP(A465,'IW38 PLAN SEMANAL'!B:B,'IW38 PLAN SEMANAL'!AB:AB),"")</f>
        <v/>
      </c>
      <c r="AV465" t="str">
        <f t="shared" si="7"/>
        <v/>
      </c>
    </row>
    <row r="466" spans="1:48" x14ac:dyDescent="0.3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 t="str">
        <f>IF(A466&gt;0,_xlfn.XLOOKUP(A466,'IW38 PLAN SEMANAL'!B:B,'IW38 PLAN SEMANAL'!AE:AE),"")</f>
        <v/>
      </c>
      <c r="AU466" t="str">
        <f>IF(A466&gt;0,_xlfn.XLOOKUP(A466,'IW38 PLAN SEMANAL'!B:B,'IW38 PLAN SEMANAL'!AB:AB),"")</f>
        <v/>
      </c>
      <c r="AV466" t="str">
        <f t="shared" si="7"/>
        <v/>
      </c>
    </row>
    <row r="467" spans="1:48" x14ac:dyDescent="0.3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 t="str">
        <f>IF(A467&gt;0,_xlfn.XLOOKUP(A467,'IW38 PLAN SEMANAL'!B:B,'IW38 PLAN SEMANAL'!AE:AE),"")</f>
        <v/>
      </c>
      <c r="AU467" t="str">
        <f>IF(A467&gt;0,_xlfn.XLOOKUP(A467,'IW38 PLAN SEMANAL'!B:B,'IW38 PLAN SEMANAL'!AB:AB),"")</f>
        <v/>
      </c>
      <c r="AV467" t="str">
        <f t="shared" si="7"/>
        <v/>
      </c>
    </row>
    <row r="468" spans="1:48" x14ac:dyDescent="0.3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 t="str">
        <f>IF(A468&gt;0,_xlfn.XLOOKUP(A468,'IW38 PLAN SEMANAL'!B:B,'IW38 PLAN SEMANAL'!AE:AE),"")</f>
        <v/>
      </c>
      <c r="AU468" t="str">
        <f>IF(A468&gt;0,_xlfn.XLOOKUP(A468,'IW38 PLAN SEMANAL'!B:B,'IW38 PLAN SEMANAL'!AB:AB),"")</f>
        <v/>
      </c>
      <c r="AV468" t="str">
        <f t="shared" si="7"/>
        <v/>
      </c>
    </row>
    <row r="469" spans="1:48" x14ac:dyDescent="0.3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 t="str">
        <f>IF(A469&gt;0,_xlfn.XLOOKUP(A469,'IW38 PLAN SEMANAL'!B:B,'IW38 PLAN SEMANAL'!AE:AE),"")</f>
        <v/>
      </c>
      <c r="AU469" t="str">
        <f>IF(A469&gt;0,_xlfn.XLOOKUP(A469,'IW38 PLAN SEMANAL'!B:B,'IW38 PLAN SEMANAL'!AB:AB),"")</f>
        <v/>
      </c>
      <c r="AV469" t="str">
        <f t="shared" si="7"/>
        <v/>
      </c>
    </row>
    <row r="470" spans="1:48" x14ac:dyDescent="0.3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 t="str">
        <f>IF(A470&gt;0,_xlfn.XLOOKUP(A470,'IW38 PLAN SEMANAL'!B:B,'IW38 PLAN SEMANAL'!AE:AE),"")</f>
        <v/>
      </c>
      <c r="AU470" t="str">
        <f>IF(A470&gt;0,_xlfn.XLOOKUP(A470,'IW38 PLAN SEMANAL'!B:B,'IW38 PLAN SEMANAL'!AB:AB),"")</f>
        <v/>
      </c>
      <c r="AV470" t="str">
        <f t="shared" si="7"/>
        <v/>
      </c>
    </row>
    <row r="471" spans="1:48" x14ac:dyDescent="0.3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 t="str">
        <f>IF(A471&gt;0,_xlfn.XLOOKUP(A471,'IW38 PLAN SEMANAL'!B:B,'IW38 PLAN SEMANAL'!AE:AE),"")</f>
        <v/>
      </c>
      <c r="AU471" t="str">
        <f>IF(A471&gt;0,_xlfn.XLOOKUP(A471,'IW38 PLAN SEMANAL'!B:B,'IW38 PLAN SEMANAL'!AB:AB),"")</f>
        <v/>
      </c>
      <c r="AV471" t="str">
        <f t="shared" si="7"/>
        <v/>
      </c>
    </row>
    <row r="472" spans="1:48" x14ac:dyDescent="0.3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 t="str">
        <f>IF(A472&gt;0,_xlfn.XLOOKUP(A472,'IW38 PLAN SEMANAL'!B:B,'IW38 PLAN SEMANAL'!AE:AE),"")</f>
        <v/>
      </c>
      <c r="AU472" t="str">
        <f>IF(A472&gt;0,_xlfn.XLOOKUP(A472,'IW38 PLAN SEMANAL'!B:B,'IW38 PLAN SEMANAL'!AB:AB),"")</f>
        <v/>
      </c>
      <c r="AV472" t="str">
        <f t="shared" si="7"/>
        <v/>
      </c>
    </row>
    <row r="473" spans="1:48" x14ac:dyDescent="0.3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 t="str">
        <f>IF(A473&gt;0,_xlfn.XLOOKUP(A473,'IW38 PLAN SEMANAL'!B:B,'IW38 PLAN SEMANAL'!AE:AE),"")</f>
        <v/>
      </c>
      <c r="AU473" t="str">
        <f>IF(A473&gt;0,_xlfn.XLOOKUP(A473,'IW38 PLAN SEMANAL'!B:B,'IW38 PLAN SEMANAL'!AB:AB),"")</f>
        <v/>
      </c>
      <c r="AV473" t="str">
        <f t="shared" si="7"/>
        <v/>
      </c>
    </row>
    <row r="474" spans="1:48" x14ac:dyDescent="0.3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 t="str">
        <f>IF(A474&gt;0,_xlfn.XLOOKUP(A474,'IW38 PLAN SEMANAL'!B:B,'IW38 PLAN SEMANAL'!AE:AE),"")</f>
        <v/>
      </c>
      <c r="AU474" t="str">
        <f>IF(A474&gt;0,_xlfn.XLOOKUP(A474,'IW38 PLAN SEMANAL'!B:B,'IW38 PLAN SEMANAL'!AB:AB),"")</f>
        <v/>
      </c>
      <c r="AV474" t="str">
        <f t="shared" si="7"/>
        <v/>
      </c>
    </row>
    <row r="475" spans="1:48" x14ac:dyDescent="0.3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 t="str">
        <f>IF(A475&gt;0,_xlfn.XLOOKUP(A475,'IW38 PLAN SEMANAL'!B:B,'IW38 PLAN SEMANAL'!AE:AE),"")</f>
        <v/>
      </c>
      <c r="AU475" t="str">
        <f>IF(A475&gt;0,_xlfn.XLOOKUP(A475,'IW38 PLAN SEMANAL'!B:B,'IW38 PLAN SEMANAL'!AB:AB),"")</f>
        <v/>
      </c>
      <c r="AV475" t="str">
        <f t="shared" si="7"/>
        <v/>
      </c>
    </row>
    <row r="476" spans="1:48" x14ac:dyDescent="0.3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 t="str">
        <f>IF(A476&gt;0,_xlfn.XLOOKUP(A476,'IW38 PLAN SEMANAL'!B:B,'IW38 PLAN SEMANAL'!AE:AE),"")</f>
        <v/>
      </c>
      <c r="AU476" t="str">
        <f>IF(A476&gt;0,_xlfn.XLOOKUP(A476,'IW38 PLAN SEMANAL'!B:B,'IW38 PLAN SEMANAL'!AB:AB),"")</f>
        <v/>
      </c>
      <c r="AV476" t="str">
        <f t="shared" si="7"/>
        <v/>
      </c>
    </row>
    <row r="477" spans="1:48" x14ac:dyDescent="0.3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 t="str">
        <f>IF(A477&gt;0,_xlfn.XLOOKUP(A477,'IW38 PLAN SEMANAL'!B:B,'IW38 PLAN SEMANAL'!AE:AE),"")</f>
        <v/>
      </c>
      <c r="AU477" t="str">
        <f>IF(A477&gt;0,_xlfn.XLOOKUP(A477,'IW38 PLAN SEMANAL'!B:B,'IW38 PLAN SEMANAL'!AB:AB),"")</f>
        <v/>
      </c>
      <c r="AV477" t="str">
        <f t="shared" si="7"/>
        <v/>
      </c>
    </row>
    <row r="478" spans="1:48" x14ac:dyDescent="0.3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 t="str">
        <f>IF(A478&gt;0,_xlfn.XLOOKUP(A478,'IW38 PLAN SEMANAL'!B:B,'IW38 PLAN SEMANAL'!AE:AE),"")</f>
        <v/>
      </c>
      <c r="AU478" t="str">
        <f>IF(A478&gt;0,_xlfn.XLOOKUP(A478,'IW38 PLAN SEMANAL'!B:B,'IW38 PLAN SEMANAL'!AB:AB),"")</f>
        <v/>
      </c>
      <c r="AV478" t="str">
        <f t="shared" si="7"/>
        <v/>
      </c>
    </row>
    <row r="479" spans="1:48" x14ac:dyDescent="0.3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 t="str">
        <f>IF(A479&gt;0,_xlfn.XLOOKUP(A479,'IW38 PLAN SEMANAL'!B:B,'IW38 PLAN SEMANAL'!AE:AE),"")</f>
        <v/>
      </c>
      <c r="AU479" t="str">
        <f>IF(A479&gt;0,_xlfn.XLOOKUP(A479,'IW38 PLAN SEMANAL'!B:B,'IW38 PLAN SEMANAL'!AB:AB),"")</f>
        <v/>
      </c>
      <c r="AV479" t="str">
        <f t="shared" si="7"/>
        <v/>
      </c>
    </row>
    <row r="480" spans="1:48" x14ac:dyDescent="0.3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 t="str">
        <f>IF(A480&gt;0,_xlfn.XLOOKUP(A480,'IW38 PLAN SEMANAL'!B:B,'IW38 PLAN SEMANAL'!AE:AE),"")</f>
        <v/>
      </c>
      <c r="AU480" t="str">
        <f>IF(A480&gt;0,_xlfn.XLOOKUP(A480,'IW38 PLAN SEMANAL'!B:B,'IW38 PLAN SEMANAL'!AB:AB),"")</f>
        <v/>
      </c>
      <c r="AV480" t="str">
        <f t="shared" si="7"/>
        <v/>
      </c>
    </row>
    <row r="481" spans="1:48" x14ac:dyDescent="0.3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 t="str">
        <f>IF(A481&gt;0,_xlfn.XLOOKUP(A481,'IW38 PLAN SEMANAL'!B:B,'IW38 PLAN SEMANAL'!AE:AE),"")</f>
        <v/>
      </c>
      <c r="AU481" t="str">
        <f>IF(A481&gt;0,_xlfn.XLOOKUP(A481,'IW38 PLAN SEMANAL'!B:B,'IW38 PLAN SEMANAL'!AB:AB),"")</f>
        <v/>
      </c>
      <c r="AV481" t="str">
        <f t="shared" si="7"/>
        <v/>
      </c>
    </row>
    <row r="482" spans="1:48" x14ac:dyDescent="0.3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 t="str">
        <f>IF(A482&gt;0,_xlfn.XLOOKUP(A482,'IW38 PLAN SEMANAL'!B:B,'IW38 PLAN SEMANAL'!AE:AE),"")</f>
        <v/>
      </c>
      <c r="AU482" t="str">
        <f>IF(A482&gt;0,_xlfn.XLOOKUP(A482,'IW38 PLAN SEMANAL'!B:B,'IW38 PLAN SEMANAL'!AB:AB),"")</f>
        <v/>
      </c>
      <c r="AV482" t="str">
        <f t="shared" si="7"/>
        <v/>
      </c>
    </row>
    <row r="483" spans="1:48" x14ac:dyDescent="0.3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 t="str">
        <f>IF(A483&gt;0,_xlfn.XLOOKUP(A483,'IW38 PLAN SEMANAL'!B:B,'IW38 PLAN SEMANAL'!AE:AE),"")</f>
        <v/>
      </c>
      <c r="AU483" t="str">
        <f>IF(A483&gt;0,_xlfn.XLOOKUP(A483,'IW38 PLAN SEMANAL'!B:B,'IW38 PLAN SEMANAL'!AB:AB),"")</f>
        <v/>
      </c>
      <c r="AV483" t="str">
        <f t="shared" si="7"/>
        <v/>
      </c>
    </row>
    <row r="484" spans="1:48" x14ac:dyDescent="0.3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 t="str">
        <f>IF(A484&gt;0,_xlfn.XLOOKUP(A484,'IW38 PLAN SEMANAL'!B:B,'IW38 PLAN SEMANAL'!AE:AE),"")</f>
        <v/>
      </c>
      <c r="AU484" t="str">
        <f>IF(A484&gt;0,_xlfn.XLOOKUP(A484,'IW38 PLAN SEMANAL'!B:B,'IW38 PLAN SEMANAL'!AB:AB),"")</f>
        <v/>
      </c>
      <c r="AV484" t="str">
        <f t="shared" si="7"/>
        <v/>
      </c>
    </row>
    <row r="485" spans="1:48" x14ac:dyDescent="0.3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 t="str">
        <f>IF(A485&gt;0,_xlfn.XLOOKUP(A485,'IW38 PLAN SEMANAL'!B:B,'IW38 PLAN SEMANAL'!AE:AE),"")</f>
        <v/>
      </c>
      <c r="AU485" t="str">
        <f>IF(A485&gt;0,_xlfn.XLOOKUP(A485,'IW38 PLAN SEMANAL'!B:B,'IW38 PLAN SEMANAL'!AB:AB),"")</f>
        <v/>
      </c>
      <c r="AV485" t="str">
        <f t="shared" si="7"/>
        <v/>
      </c>
    </row>
    <row r="486" spans="1:48" x14ac:dyDescent="0.3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 t="str">
        <f>IF(A486&gt;0,_xlfn.XLOOKUP(A486,'IW38 PLAN SEMANAL'!B:B,'IW38 PLAN SEMANAL'!AE:AE),"")</f>
        <v/>
      </c>
      <c r="AU486" t="str">
        <f>IF(A486&gt;0,_xlfn.XLOOKUP(A486,'IW38 PLAN SEMANAL'!B:B,'IW38 PLAN SEMANAL'!AB:AB),"")</f>
        <v/>
      </c>
      <c r="AV486" t="str">
        <f t="shared" si="7"/>
        <v/>
      </c>
    </row>
    <row r="487" spans="1:48" x14ac:dyDescent="0.3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 t="str">
        <f>IF(A487&gt;0,_xlfn.XLOOKUP(A487,'IW38 PLAN SEMANAL'!B:B,'IW38 PLAN SEMANAL'!AE:AE),"")</f>
        <v/>
      </c>
      <c r="AU487" t="str">
        <f>IF(A487&gt;0,_xlfn.XLOOKUP(A487,'IW38 PLAN SEMANAL'!B:B,'IW38 PLAN SEMANAL'!AB:AB),"")</f>
        <v/>
      </c>
      <c r="AV487" t="str">
        <f t="shared" si="7"/>
        <v/>
      </c>
    </row>
    <row r="488" spans="1:48" x14ac:dyDescent="0.3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 t="str">
        <f>IF(A488&gt;0,_xlfn.XLOOKUP(A488,'IW38 PLAN SEMANAL'!B:B,'IW38 PLAN SEMANAL'!AE:AE),"")</f>
        <v/>
      </c>
      <c r="AU488" t="str">
        <f>IF(A488&gt;0,_xlfn.XLOOKUP(A488,'IW38 PLAN SEMANAL'!B:B,'IW38 PLAN SEMANAL'!AB:AB),"")</f>
        <v/>
      </c>
      <c r="AV488" t="str">
        <f t="shared" si="7"/>
        <v/>
      </c>
    </row>
    <row r="489" spans="1:48" x14ac:dyDescent="0.3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 t="str">
        <f>IF(A489&gt;0,_xlfn.XLOOKUP(A489,'IW38 PLAN SEMANAL'!B:B,'IW38 PLAN SEMANAL'!AE:AE),"")</f>
        <v/>
      </c>
      <c r="AU489" t="str">
        <f>IF(A489&gt;0,_xlfn.XLOOKUP(A489,'IW38 PLAN SEMANAL'!B:B,'IW38 PLAN SEMANAL'!AB:AB),"")</f>
        <v/>
      </c>
      <c r="AV489" t="str">
        <f t="shared" si="7"/>
        <v/>
      </c>
    </row>
    <row r="490" spans="1:48" x14ac:dyDescent="0.3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 t="str">
        <f>IF(A490&gt;0,_xlfn.XLOOKUP(A490,'IW38 PLAN SEMANAL'!B:B,'IW38 PLAN SEMANAL'!AE:AE),"")</f>
        <v/>
      </c>
      <c r="AU490" t="str">
        <f>IF(A490&gt;0,_xlfn.XLOOKUP(A490,'IW38 PLAN SEMANAL'!B:B,'IW38 PLAN SEMANAL'!AB:AB),"")</f>
        <v/>
      </c>
      <c r="AV490" t="str">
        <f t="shared" si="7"/>
        <v/>
      </c>
    </row>
    <row r="491" spans="1:48" x14ac:dyDescent="0.3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 t="str">
        <f>IF(A491&gt;0,_xlfn.XLOOKUP(A491,'IW38 PLAN SEMANAL'!B:B,'IW38 PLAN SEMANAL'!AE:AE),"")</f>
        <v/>
      </c>
      <c r="AU491" t="str">
        <f>IF(A491&gt;0,_xlfn.XLOOKUP(A491,'IW38 PLAN SEMANAL'!B:B,'IW38 PLAN SEMANAL'!AB:AB),"")</f>
        <v/>
      </c>
      <c r="AV491" t="str">
        <f t="shared" si="7"/>
        <v/>
      </c>
    </row>
    <row r="492" spans="1:48" x14ac:dyDescent="0.3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 t="str">
        <f>IF(A492&gt;0,_xlfn.XLOOKUP(A492,'IW38 PLAN SEMANAL'!B:B,'IW38 PLAN SEMANAL'!AE:AE),"")</f>
        <v/>
      </c>
      <c r="AU492" t="str">
        <f>IF(A492&gt;0,_xlfn.XLOOKUP(A492,'IW38 PLAN SEMANAL'!B:B,'IW38 PLAN SEMANAL'!AB:AB),"")</f>
        <v/>
      </c>
      <c r="AV492" t="str">
        <f t="shared" si="7"/>
        <v/>
      </c>
    </row>
    <row r="493" spans="1:48" x14ac:dyDescent="0.3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 t="str">
        <f>IF(A493&gt;0,_xlfn.XLOOKUP(A493,'IW38 PLAN SEMANAL'!B:B,'IW38 PLAN SEMANAL'!AE:AE),"")</f>
        <v/>
      </c>
      <c r="AU493" t="str">
        <f>IF(A493&gt;0,_xlfn.XLOOKUP(A493,'IW38 PLAN SEMANAL'!B:B,'IW38 PLAN SEMANAL'!AB:AB),"")</f>
        <v/>
      </c>
      <c r="AV493" t="str">
        <f t="shared" si="7"/>
        <v/>
      </c>
    </row>
    <row r="494" spans="1:48" x14ac:dyDescent="0.3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 t="str">
        <f>IF(A494&gt;0,_xlfn.XLOOKUP(A494,'IW38 PLAN SEMANAL'!B:B,'IW38 PLAN SEMANAL'!AE:AE),"")</f>
        <v/>
      </c>
      <c r="AU494" t="str">
        <f>IF(A494&gt;0,_xlfn.XLOOKUP(A494,'IW38 PLAN SEMANAL'!B:B,'IW38 PLAN SEMANAL'!AB:AB),"")</f>
        <v/>
      </c>
      <c r="AV494" t="str">
        <f t="shared" si="7"/>
        <v/>
      </c>
    </row>
    <row r="495" spans="1:48" x14ac:dyDescent="0.3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 t="str">
        <f>IF(A495&gt;0,_xlfn.XLOOKUP(A495,'IW38 PLAN SEMANAL'!B:B,'IW38 PLAN SEMANAL'!AE:AE),"")</f>
        <v/>
      </c>
      <c r="AU495" t="str">
        <f>IF(A495&gt;0,_xlfn.XLOOKUP(A495,'IW38 PLAN SEMANAL'!B:B,'IW38 PLAN SEMANAL'!AB:AB),"")</f>
        <v/>
      </c>
      <c r="AV495" t="str">
        <f t="shared" si="7"/>
        <v/>
      </c>
    </row>
    <row r="496" spans="1:48" x14ac:dyDescent="0.3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 t="str">
        <f>IF(A496&gt;0,_xlfn.XLOOKUP(A496,'IW38 PLAN SEMANAL'!B:B,'IW38 PLAN SEMANAL'!AE:AE),"")</f>
        <v/>
      </c>
      <c r="AU496" t="str">
        <f>IF(A496&gt;0,_xlfn.XLOOKUP(A496,'IW38 PLAN SEMANAL'!B:B,'IW38 PLAN SEMANAL'!AB:AB),"")</f>
        <v/>
      </c>
      <c r="AV496" t="str">
        <f t="shared" si="7"/>
        <v/>
      </c>
    </row>
    <row r="497" spans="1:48" x14ac:dyDescent="0.3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 t="str">
        <f>IF(A497&gt;0,_xlfn.XLOOKUP(A497,'IW38 PLAN SEMANAL'!B:B,'IW38 PLAN SEMANAL'!AE:AE),"")</f>
        <v/>
      </c>
      <c r="AU497" t="str">
        <f>IF(A497&gt;0,_xlfn.XLOOKUP(A497,'IW38 PLAN SEMANAL'!B:B,'IW38 PLAN SEMANAL'!AB:AB),"")</f>
        <v/>
      </c>
      <c r="AV497" t="str">
        <f t="shared" si="7"/>
        <v/>
      </c>
    </row>
    <row r="498" spans="1:48" x14ac:dyDescent="0.3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 t="str">
        <f>IF(A498&gt;0,_xlfn.XLOOKUP(A498,'IW38 PLAN SEMANAL'!B:B,'IW38 PLAN SEMANAL'!AE:AE),"")</f>
        <v/>
      </c>
      <c r="AU498" t="str">
        <f>IF(A498&gt;0,_xlfn.XLOOKUP(A498,'IW38 PLAN SEMANAL'!B:B,'IW38 PLAN SEMANAL'!AB:AB),"")</f>
        <v/>
      </c>
      <c r="AV498" t="str">
        <f t="shared" si="7"/>
        <v/>
      </c>
    </row>
    <row r="499" spans="1:48" x14ac:dyDescent="0.3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 t="str">
        <f>IF(A499&gt;0,_xlfn.XLOOKUP(A499,'IW38 PLAN SEMANAL'!B:B,'IW38 PLAN SEMANAL'!AE:AE),"")</f>
        <v/>
      </c>
      <c r="AU499" t="str">
        <f>IF(A499&gt;0,_xlfn.XLOOKUP(A499,'IW38 PLAN SEMANAL'!B:B,'IW38 PLAN SEMANAL'!AB:AB),"")</f>
        <v/>
      </c>
      <c r="AV499" t="str">
        <f t="shared" si="7"/>
        <v/>
      </c>
    </row>
    <row r="500" spans="1:48" x14ac:dyDescent="0.3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 t="str">
        <f>IF(A500&gt;0,_xlfn.XLOOKUP(A500,'IW38 PLAN SEMANAL'!B:B,'IW38 PLAN SEMANAL'!AE:AE),"")</f>
        <v/>
      </c>
      <c r="AU500" t="str">
        <f>IF(A500&gt;0,_xlfn.XLOOKUP(A500,'IW38 PLAN SEMANAL'!B:B,'IW38 PLAN SEMANAL'!AB:AB),"")</f>
        <v/>
      </c>
      <c r="AV500" t="str">
        <f t="shared" si="7"/>
        <v/>
      </c>
    </row>
    <row r="501" spans="1:48" x14ac:dyDescent="0.3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 t="str">
        <f>IF(A501&gt;0,_xlfn.XLOOKUP(A501,'IW38 PLAN SEMANAL'!B:B,'IW38 PLAN SEMANAL'!AE:AE),"")</f>
        <v/>
      </c>
      <c r="AU501" t="str">
        <f>IF(A501&gt;0,_xlfn.XLOOKUP(A501,'IW38 PLAN SEMANAL'!B:B,'IW38 PLAN SEMANAL'!AB:AB),"")</f>
        <v/>
      </c>
      <c r="AV501" t="str">
        <f t="shared" si="7"/>
        <v/>
      </c>
    </row>
    <row r="502" spans="1:48" x14ac:dyDescent="0.3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 t="str">
        <f>IF(A502&gt;0,_xlfn.XLOOKUP(A502,'IW38 PLAN SEMANAL'!B:B,'IW38 PLAN SEMANAL'!AE:AE),"")</f>
        <v/>
      </c>
      <c r="AU502" t="str">
        <f>IF(A502&gt;0,_xlfn.XLOOKUP(A502,'IW38 PLAN SEMANAL'!B:B,'IW38 PLAN SEMANAL'!AB:AB),"")</f>
        <v/>
      </c>
      <c r="AV502" t="str">
        <f t="shared" si="7"/>
        <v/>
      </c>
    </row>
    <row r="503" spans="1:48" x14ac:dyDescent="0.3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 t="str">
        <f>IF(A503&gt;0,_xlfn.XLOOKUP(A503,'IW38 PLAN SEMANAL'!B:B,'IW38 PLAN SEMANAL'!AE:AE),"")</f>
        <v/>
      </c>
      <c r="AU503" t="str">
        <f>IF(A503&gt;0,_xlfn.XLOOKUP(A503,'IW38 PLAN SEMANAL'!B:B,'IW38 PLAN SEMANAL'!AB:AB),"")</f>
        <v/>
      </c>
      <c r="AV503" t="str">
        <f t="shared" si="7"/>
        <v/>
      </c>
    </row>
    <row r="504" spans="1:48" x14ac:dyDescent="0.3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 t="str">
        <f>IF(A504&gt;0,_xlfn.XLOOKUP(A504,'IW38 PLAN SEMANAL'!B:B,'IW38 PLAN SEMANAL'!AE:AE),"")</f>
        <v/>
      </c>
      <c r="AU504" t="str">
        <f>IF(A504&gt;0,_xlfn.XLOOKUP(A504,'IW38 PLAN SEMANAL'!B:B,'IW38 PLAN SEMANAL'!AB:AB),"")</f>
        <v/>
      </c>
      <c r="AV504" t="str">
        <f t="shared" si="7"/>
        <v/>
      </c>
    </row>
    <row r="505" spans="1:48" x14ac:dyDescent="0.3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 t="str">
        <f>IF(A505&gt;0,_xlfn.XLOOKUP(A505,'IW38 PLAN SEMANAL'!B:B,'IW38 PLAN SEMANAL'!AE:AE),"")</f>
        <v/>
      </c>
      <c r="AU505" t="str">
        <f>IF(A505&gt;0,_xlfn.XLOOKUP(A505,'IW38 PLAN SEMANAL'!B:B,'IW38 PLAN SEMANAL'!AB:AB),"")</f>
        <v/>
      </c>
      <c r="AV505" t="str">
        <f t="shared" si="7"/>
        <v/>
      </c>
    </row>
    <row r="506" spans="1:48" x14ac:dyDescent="0.3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 t="str">
        <f>IF(A506&gt;0,_xlfn.XLOOKUP(A506,'IW38 PLAN SEMANAL'!B:B,'IW38 PLAN SEMANAL'!AE:AE),"")</f>
        <v/>
      </c>
      <c r="AU506" t="str">
        <f>IF(A506&gt;0,_xlfn.XLOOKUP(A506,'IW38 PLAN SEMANAL'!B:B,'IW38 PLAN SEMANAL'!AB:AB),"")</f>
        <v/>
      </c>
      <c r="AV506" t="str">
        <f t="shared" si="7"/>
        <v/>
      </c>
    </row>
    <row r="507" spans="1:48" x14ac:dyDescent="0.3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 t="str">
        <f>IF(A507&gt;0,_xlfn.XLOOKUP(A507,'IW38 PLAN SEMANAL'!B:B,'IW38 PLAN SEMANAL'!AE:AE),"")</f>
        <v/>
      </c>
      <c r="AU507" t="str">
        <f>IF(A507&gt;0,_xlfn.XLOOKUP(A507,'IW38 PLAN SEMANAL'!B:B,'IW38 PLAN SEMANAL'!AB:AB),"")</f>
        <v/>
      </c>
      <c r="AV507" t="str">
        <f t="shared" si="7"/>
        <v/>
      </c>
    </row>
    <row r="508" spans="1:48" x14ac:dyDescent="0.3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 t="str">
        <f>IF(A508&gt;0,_xlfn.XLOOKUP(A508,'IW38 PLAN SEMANAL'!B:B,'IW38 PLAN SEMANAL'!AE:AE),"")</f>
        <v/>
      </c>
      <c r="AU508" t="str">
        <f>IF(A508&gt;0,_xlfn.XLOOKUP(A508,'IW38 PLAN SEMANAL'!B:B,'IW38 PLAN SEMANAL'!AB:AB),"")</f>
        <v/>
      </c>
      <c r="AV508" t="str">
        <f t="shared" si="7"/>
        <v/>
      </c>
    </row>
    <row r="509" spans="1:48" x14ac:dyDescent="0.3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 t="str">
        <f>IF(A509&gt;0,_xlfn.XLOOKUP(A509,'IW38 PLAN SEMANAL'!B:B,'IW38 PLAN SEMANAL'!AE:AE),"")</f>
        <v/>
      </c>
      <c r="AU509" t="str">
        <f>IF(A509&gt;0,_xlfn.XLOOKUP(A509,'IW38 PLAN SEMANAL'!B:B,'IW38 PLAN SEMANAL'!AB:AB),"")</f>
        <v/>
      </c>
      <c r="AV509" t="str">
        <f t="shared" si="7"/>
        <v/>
      </c>
    </row>
    <row r="510" spans="1:48" x14ac:dyDescent="0.3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 t="str">
        <f>IF(A510&gt;0,_xlfn.XLOOKUP(A510,'IW38 PLAN SEMANAL'!B:B,'IW38 PLAN SEMANAL'!AE:AE),"")</f>
        <v/>
      </c>
      <c r="AU510" t="str">
        <f>IF(A510&gt;0,_xlfn.XLOOKUP(A510,'IW38 PLAN SEMANAL'!B:B,'IW38 PLAN SEMANAL'!AB:AB),"")</f>
        <v/>
      </c>
      <c r="AV510" t="str">
        <f t="shared" si="7"/>
        <v/>
      </c>
    </row>
    <row r="511" spans="1:48" x14ac:dyDescent="0.3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 t="str">
        <f>IF(A511&gt;0,_xlfn.XLOOKUP(A511,'IW38 PLAN SEMANAL'!B:B,'IW38 PLAN SEMANAL'!AE:AE),"")</f>
        <v/>
      </c>
      <c r="AU511" t="str">
        <f>IF(A511&gt;0,_xlfn.XLOOKUP(A511,'IW38 PLAN SEMANAL'!B:B,'IW38 PLAN SEMANAL'!AB:AB),"")</f>
        <v/>
      </c>
      <c r="AV511" t="str">
        <f t="shared" si="7"/>
        <v/>
      </c>
    </row>
    <row r="512" spans="1:48" x14ac:dyDescent="0.3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 t="str">
        <f>IF(A512&gt;0,_xlfn.XLOOKUP(A512,'IW38 PLAN SEMANAL'!B:B,'IW38 PLAN SEMANAL'!AE:AE),"")</f>
        <v/>
      </c>
      <c r="AU512" t="str">
        <f>IF(A512&gt;0,_xlfn.XLOOKUP(A512,'IW38 PLAN SEMANAL'!B:B,'IW38 PLAN SEMANAL'!AB:AB),"")</f>
        <v/>
      </c>
      <c r="AV512" t="str">
        <f t="shared" si="7"/>
        <v/>
      </c>
    </row>
    <row r="513" spans="1:48" x14ac:dyDescent="0.3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 t="str">
        <f>IF(A513&gt;0,_xlfn.XLOOKUP(A513,'IW38 PLAN SEMANAL'!B:B,'IW38 PLAN SEMANAL'!AE:AE),"")</f>
        <v/>
      </c>
      <c r="AU513" t="str">
        <f>IF(A513&gt;0,_xlfn.XLOOKUP(A513,'IW38 PLAN SEMANAL'!B:B,'IW38 PLAN SEMANAL'!AB:AB),"")</f>
        <v/>
      </c>
      <c r="AV513" t="str">
        <f t="shared" si="7"/>
        <v/>
      </c>
    </row>
    <row r="514" spans="1:48" x14ac:dyDescent="0.3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 t="str">
        <f>IF(A514&gt;0,_xlfn.XLOOKUP(A514,'IW38 PLAN SEMANAL'!B:B,'IW38 PLAN SEMANAL'!AE:AE),"")</f>
        <v/>
      </c>
      <c r="AU514" t="str">
        <f>IF(A514&gt;0,_xlfn.XLOOKUP(A514,'IW38 PLAN SEMANAL'!B:B,'IW38 PLAN SEMANAL'!AB:AB),"")</f>
        <v/>
      </c>
      <c r="AV514" t="str">
        <f t="shared" si="7"/>
        <v/>
      </c>
    </row>
    <row r="515" spans="1:48" x14ac:dyDescent="0.3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 t="str">
        <f>IF(A515&gt;0,_xlfn.XLOOKUP(A515,'IW38 PLAN SEMANAL'!B:B,'IW38 PLAN SEMANAL'!AE:AE),"")</f>
        <v/>
      </c>
      <c r="AU515" t="str">
        <f>IF(A515&gt;0,_xlfn.XLOOKUP(A515,'IW38 PLAN SEMANAL'!B:B,'IW38 PLAN SEMANAL'!AB:AB),"")</f>
        <v/>
      </c>
      <c r="AV515" t="str">
        <f t="shared" ref="AV515:AV578" si="8">IF(A515&gt;0,IFERROR(_xlfn.XLOOKUP(D515,BA:BA,BC:BC),""),"")</f>
        <v/>
      </c>
    </row>
    <row r="516" spans="1:48" x14ac:dyDescent="0.3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 t="str">
        <f>IF(A516&gt;0,_xlfn.XLOOKUP(A516,'IW38 PLAN SEMANAL'!B:B,'IW38 PLAN SEMANAL'!AE:AE),"")</f>
        <v/>
      </c>
      <c r="AU516" t="str">
        <f>IF(A516&gt;0,_xlfn.XLOOKUP(A516,'IW38 PLAN SEMANAL'!B:B,'IW38 PLAN SEMANAL'!AB:AB),"")</f>
        <v/>
      </c>
      <c r="AV516" t="str">
        <f t="shared" si="8"/>
        <v/>
      </c>
    </row>
    <row r="517" spans="1:48" x14ac:dyDescent="0.3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 t="str">
        <f>IF(A517&gt;0,_xlfn.XLOOKUP(A517,'IW38 PLAN SEMANAL'!B:B,'IW38 PLAN SEMANAL'!AE:AE),"")</f>
        <v/>
      </c>
      <c r="AU517" t="str">
        <f>IF(A517&gt;0,_xlfn.XLOOKUP(A517,'IW38 PLAN SEMANAL'!B:B,'IW38 PLAN SEMANAL'!AB:AB),"")</f>
        <v/>
      </c>
      <c r="AV517" t="str">
        <f t="shared" si="8"/>
        <v/>
      </c>
    </row>
    <row r="518" spans="1:48" x14ac:dyDescent="0.3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 t="str">
        <f>IF(A518&gt;0,_xlfn.XLOOKUP(A518,'IW38 PLAN SEMANAL'!B:B,'IW38 PLAN SEMANAL'!AE:AE),"")</f>
        <v/>
      </c>
      <c r="AU518" t="str">
        <f>IF(A518&gt;0,_xlfn.XLOOKUP(A518,'IW38 PLAN SEMANAL'!B:B,'IW38 PLAN SEMANAL'!AB:AB),"")</f>
        <v/>
      </c>
      <c r="AV518" t="str">
        <f t="shared" si="8"/>
        <v/>
      </c>
    </row>
    <row r="519" spans="1:48" x14ac:dyDescent="0.3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 t="str">
        <f>IF(A519&gt;0,_xlfn.XLOOKUP(A519,'IW38 PLAN SEMANAL'!B:B,'IW38 PLAN SEMANAL'!AE:AE),"")</f>
        <v/>
      </c>
      <c r="AU519" t="str">
        <f>IF(A519&gt;0,_xlfn.XLOOKUP(A519,'IW38 PLAN SEMANAL'!B:B,'IW38 PLAN SEMANAL'!AB:AB),"")</f>
        <v/>
      </c>
      <c r="AV519" t="str">
        <f t="shared" si="8"/>
        <v/>
      </c>
    </row>
    <row r="520" spans="1:48" x14ac:dyDescent="0.3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 t="str">
        <f>IF(A520&gt;0,_xlfn.XLOOKUP(A520,'IW38 PLAN SEMANAL'!B:B,'IW38 PLAN SEMANAL'!AE:AE),"")</f>
        <v/>
      </c>
      <c r="AU520" t="str">
        <f>IF(A520&gt;0,_xlfn.XLOOKUP(A520,'IW38 PLAN SEMANAL'!B:B,'IW38 PLAN SEMANAL'!AB:AB),"")</f>
        <v/>
      </c>
      <c r="AV520" t="str">
        <f t="shared" si="8"/>
        <v/>
      </c>
    </row>
    <row r="521" spans="1:48" x14ac:dyDescent="0.3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 t="str">
        <f>IF(A521&gt;0,_xlfn.XLOOKUP(A521,'IW38 PLAN SEMANAL'!B:B,'IW38 PLAN SEMANAL'!AE:AE),"")</f>
        <v/>
      </c>
      <c r="AU521" t="str">
        <f>IF(A521&gt;0,_xlfn.XLOOKUP(A521,'IW38 PLAN SEMANAL'!B:B,'IW38 PLAN SEMANAL'!AB:AB),"")</f>
        <v/>
      </c>
      <c r="AV521" t="str">
        <f t="shared" si="8"/>
        <v/>
      </c>
    </row>
    <row r="522" spans="1:48" x14ac:dyDescent="0.3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 t="str">
        <f>IF(A522&gt;0,_xlfn.XLOOKUP(A522,'IW38 PLAN SEMANAL'!B:B,'IW38 PLAN SEMANAL'!AE:AE),"")</f>
        <v/>
      </c>
      <c r="AU522" t="str">
        <f>IF(A522&gt;0,_xlfn.XLOOKUP(A522,'IW38 PLAN SEMANAL'!B:B,'IW38 PLAN SEMANAL'!AB:AB),"")</f>
        <v/>
      </c>
      <c r="AV522" t="str">
        <f t="shared" si="8"/>
        <v/>
      </c>
    </row>
    <row r="523" spans="1:48" x14ac:dyDescent="0.3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 t="str">
        <f>IF(A523&gt;0,_xlfn.XLOOKUP(A523,'IW38 PLAN SEMANAL'!B:B,'IW38 PLAN SEMANAL'!AE:AE),"")</f>
        <v/>
      </c>
      <c r="AU523" t="str">
        <f>IF(A523&gt;0,_xlfn.XLOOKUP(A523,'IW38 PLAN SEMANAL'!B:B,'IW38 PLAN SEMANAL'!AB:AB),"")</f>
        <v/>
      </c>
      <c r="AV523" t="str">
        <f t="shared" si="8"/>
        <v/>
      </c>
    </row>
    <row r="524" spans="1:48" x14ac:dyDescent="0.3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 t="str">
        <f>IF(A524&gt;0,_xlfn.XLOOKUP(A524,'IW38 PLAN SEMANAL'!B:B,'IW38 PLAN SEMANAL'!AE:AE),"")</f>
        <v/>
      </c>
      <c r="AU524" t="str">
        <f>IF(A524&gt;0,_xlfn.XLOOKUP(A524,'IW38 PLAN SEMANAL'!B:B,'IW38 PLAN SEMANAL'!AB:AB),"")</f>
        <v/>
      </c>
      <c r="AV524" t="str">
        <f t="shared" si="8"/>
        <v/>
      </c>
    </row>
    <row r="525" spans="1:48" x14ac:dyDescent="0.3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 t="str">
        <f>IF(A525&gt;0,_xlfn.XLOOKUP(A525,'IW38 PLAN SEMANAL'!B:B,'IW38 PLAN SEMANAL'!AE:AE),"")</f>
        <v/>
      </c>
      <c r="AU525" t="str">
        <f>IF(A525&gt;0,_xlfn.XLOOKUP(A525,'IW38 PLAN SEMANAL'!B:B,'IW38 PLAN SEMANAL'!AB:AB),"")</f>
        <v/>
      </c>
      <c r="AV525" t="str">
        <f t="shared" si="8"/>
        <v/>
      </c>
    </row>
    <row r="526" spans="1:48" x14ac:dyDescent="0.3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 t="str">
        <f>IF(A526&gt;0,_xlfn.XLOOKUP(A526,'IW38 PLAN SEMANAL'!B:B,'IW38 PLAN SEMANAL'!AE:AE),"")</f>
        <v/>
      </c>
      <c r="AU526" t="str">
        <f>IF(A526&gt;0,_xlfn.XLOOKUP(A526,'IW38 PLAN SEMANAL'!B:B,'IW38 PLAN SEMANAL'!AB:AB),"")</f>
        <v/>
      </c>
      <c r="AV526" t="str">
        <f t="shared" si="8"/>
        <v/>
      </c>
    </row>
    <row r="527" spans="1:48" x14ac:dyDescent="0.3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 t="str">
        <f>IF(A527&gt;0,_xlfn.XLOOKUP(A527,'IW38 PLAN SEMANAL'!B:B,'IW38 PLAN SEMANAL'!AE:AE),"")</f>
        <v/>
      </c>
      <c r="AU527" t="str">
        <f>IF(A527&gt;0,_xlfn.XLOOKUP(A527,'IW38 PLAN SEMANAL'!B:B,'IW38 PLAN SEMANAL'!AB:AB),"")</f>
        <v/>
      </c>
      <c r="AV527" t="str">
        <f t="shared" si="8"/>
        <v/>
      </c>
    </row>
    <row r="528" spans="1:48" x14ac:dyDescent="0.3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 t="str">
        <f>IF(A528&gt;0,_xlfn.XLOOKUP(A528,'IW38 PLAN SEMANAL'!B:B,'IW38 PLAN SEMANAL'!AE:AE),"")</f>
        <v/>
      </c>
      <c r="AU528" t="str">
        <f>IF(A528&gt;0,_xlfn.XLOOKUP(A528,'IW38 PLAN SEMANAL'!B:B,'IW38 PLAN SEMANAL'!AB:AB),"")</f>
        <v/>
      </c>
      <c r="AV528" t="str">
        <f t="shared" si="8"/>
        <v/>
      </c>
    </row>
    <row r="529" spans="1:48" x14ac:dyDescent="0.3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 t="str">
        <f>IF(A529&gt;0,_xlfn.XLOOKUP(A529,'IW38 PLAN SEMANAL'!B:B,'IW38 PLAN SEMANAL'!AE:AE),"")</f>
        <v/>
      </c>
      <c r="AU529" t="str">
        <f>IF(A529&gt;0,_xlfn.XLOOKUP(A529,'IW38 PLAN SEMANAL'!B:B,'IW38 PLAN SEMANAL'!AB:AB),"")</f>
        <v/>
      </c>
      <c r="AV529" t="str">
        <f t="shared" si="8"/>
        <v/>
      </c>
    </row>
    <row r="530" spans="1:48" x14ac:dyDescent="0.3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 t="str">
        <f>IF(A530&gt;0,_xlfn.XLOOKUP(A530,'IW38 PLAN SEMANAL'!B:B,'IW38 PLAN SEMANAL'!AE:AE),"")</f>
        <v/>
      </c>
      <c r="AU530" t="str">
        <f>IF(A530&gt;0,_xlfn.XLOOKUP(A530,'IW38 PLAN SEMANAL'!B:B,'IW38 PLAN SEMANAL'!AB:AB),"")</f>
        <v/>
      </c>
      <c r="AV530" t="str">
        <f t="shared" si="8"/>
        <v/>
      </c>
    </row>
    <row r="531" spans="1:48" x14ac:dyDescent="0.3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 t="str">
        <f>IF(A531&gt;0,_xlfn.XLOOKUP(A531,'IW38 PLAN SEMANAL'!B:B,'IW38 PLAN SEMANAL'!AE:AE),"")</f>
        <v/>
      </c>
      <c r="AU531" t="str">
        <f>IF(A531&gt;0,_xlfn.XLOOKUP(A531,'IW38 PLAN SEMANAL'!B:B,'IW38 PLAN SEMANAL'!AB:AB),"")</f>
        <v/>
      </c>
      <c r="AV531" t="str">
        <f t="shared" si="8"/>
        <v/>
      </c>
    </row>
    <row r="532" spans="1:48" x14ac:dyDescent="0.3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 t="str">
        <f>IF(A532&gt;0,_xlfn.XLOOKUP(A532,'IW38 PLAN SEMANAL'!B:B,'IW38 PLAN SEMANAL'!AE:AE),"")</f>
        <v/>
      </c>
      <c r="AU532" t="str">
        <f>IF(A532&gt;0,_xlfn.XLOOKUP(A532,'IW38 PLAN SEMANAL'!B:B,'IW38 PLAN SEMANAL'!AB:AB),"")</f>
        <v/>
      </c>
      <c r="AV532" t="str">
        <f t="shared" si="8"/>
        <v/>
      </c>
    </row>
    <row r="533" spans="1:48" x14ac:dyDescent="0.3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 t="str">
        <f>IF(A533&gt;0,_xlfn.XLOOKUP(A533,'IW38 PLAN SEMANAL'!B:B,'IW38 PLAN SEMANAL'!AE:AE),"")</f>
        <v/>
      </c>
      <c r="AU533" t="str">
        <f>IF(A533&gt;0,_xlfn.XLOOKUP(A533,'IW38 PLAN SEMANAL'!B:B,'IW38 PLAN SEMANAL'!AB:AB),"")</f>
        <v/>
      </c>
      <c r="AV533" t="str">
        <f t="shared" si="8"/>
        <v/>
      </c>
    </row>
    <row r="534" spans="1:48" x14ac:dyDescent="0.3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 t="str">
        <f>IF(A534&gt;0,_xlfn.XLOOKUP(A534,'IW38 PLAN SEMANAL'!B:B,'IW38 PLAN SEMANAL'!AE:AE),"")</f>
        <v/>
      </c>
      <c r="AU534" t="str">
        <f>IF(A534&gt;0,_xlfn.XLOOKUP(A534,'IW38 PLAN SEMANAL'!B:B,'IW38 PLAN SEMANAL'!AB:AB),"")</f>
        <v/>
      </c>
      <c r="AV534" t="str">
        <f t="shared" si="8"/>
        <v/>
      </c>
    </row>
    <row r="535" spans="1:48" x14ac:dyDescent="0.3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 t="str">
        <f>IF(A535&gt;0,_xlfn.XLOOKUP(A535,'IW38 PLAN SEMANAL'!B:B,'IW38 PLAN SEMANAL'!AE:AE),"")</f>
        <v/>
      </c>
      <c r="AU535" t="str">
        <f>IF(A535&gt;0,_xlfn.XLOOKUP(A535,'IW38 PLAN SEMANAL'!B:B,'IW38 PLAN SEMANAL'!AB:AB),"")</f>
        <v/>
      </c>
      <c r="AV535" t="str">
        <f t="shared" si="8"/>
        <v/>
      </c>
    </row>
    <row r="536" spans="1:48" x14ac:dyDescent="0.3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 t="str">
        <f>IF(A536&gt;0,_xlfn.XLOOKUP(A536,'IW38 PLAN SEMANAL'!B:B,'IW38 PLAN SEMANAL'!AE:AE),"")</f>
        <v/>
      </c>
      <c r="AU536" t="str">
        <f>IF(A536&gt;0,_xlfn.XLOOKUP(A536,'IW38 PLAN SEMANAL'!B:B,'IW38 PLAN SEMANAL'!AB:AB),"")</f>
        <v/>
      </c>
      <c r="AV536" t="str">
        <f t="shared" si="8"/>
        <v/>
      </c>
    </row>
    <row r="537" spans="1:48" x14ac:dyDescent="0.3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 t="str">
        <f>IF(A537&gt;0,_xlfn.XLOOKUP(A537,'IW38 PLAN SEMANAL'!B:B,'IW38 PLAN SEMANAL'!AE:AE),"")</f>
        <v/>
      </c>
      <c r="AU537" t="str">
        <f>IF(A537&gt;0,_xlfn.XLOOKUP(A537,'IW38 PLAN SEMANAL'!B:B,'IW38 PLAN SEMANAL'!AB:AB),"")</f>
        <v/>
      </c>
      <c r="AV537" t="str">
        <f t="shared" si="8"/>
        <v/>
      </c>
    </row>
    <row r="538" spans="1:48" x14ac:dyDescent="0.3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 t="str">
        <f>IF(A538&gt;0,_xlfn.XLOOKUP(A538,'IW38 PLAN SEMANAL'!B:B,'IW38 PLAN SEMANAL'!AE:AE),"")</f>
        <v/>
      </c>
      <c r="AU538" t="str">
        <f>IF(A538&gt;0,_xlfn.XLOOKUP(A538,'IW38 PLAN SEMANAL'!B:B,'IW38 PLAN SEMANAL'!AB:AB),"")</f>
        <v/>
      </c>
      <c r="AV538" t="str">
        <f t="shared" si="8"/>
        <v/>
      </c>
    </row>
    <row r="539" spans="1:48" x14ac:dyDescent="0.3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 t="str">
        <f>IF(A539&gt;0,_xlfn.XLOOKUP(A539,'IW38 PLAN SEMANAL'!B:B,'IW38 PLAN SEMANAL'!AE:AE),"")</f>
        <v/>
      </c>
      <c r="AU539" t="str">
        <f>IF(A539&gt;0,_xlfn.XLOOKUP(A539,'IW38 PLAN SEMANAL'!B:B,'IW38 PLAN SEMANAL'!AB:AB),"")</f>
        <v/>
      </c>
      <c r="AV539" t="str">
        <f t="shared" si="8"/>
        <v/>
      </c>
    </row>
    <row r="540" spans="1:48" x14ac:dyDescent="0.3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 t="str">
        <f>IF(A540&gt;0,_xlfn.XLOOKUP(A540,'IW38 PLAN SEMANAL'!B:B,'IW38 PLAN SEMANAL'!AE:AE),"")</f>
        <v/>
      </c>
      <c r="AU540" t="str">
        <f>IF(A540&gt;0,_xlfn.XLOOKUP(A540,'IW38 PLAN SEMANAL'!B:B,'IW38 PLAN SEMANAL'!AB:AB),"")</f>
        <v/>
      </c>
      <c r="AV540" t="str">
        <f t="shared" si="8"/>
        <v/>
      </c>
    </row>
    <row r="541" spans="1:48" x14ac:dyDescent="0.3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 t="str">
        <f>IF(A541&gt;0,_xlfn.XLOOKUP(A541,'IW38 PLAN SEMANAL'!B:B,'IW38 PLAN SEMANAL'!AE:AE),"")</f>
        <v/>
      </c>
      <c r="AU541" t="str">
        <f>IF(A541&gt;0,_xlfn.XLOOKUP(A541,'IW38 PLAN SEMANAL'!B:B,'IW38 PLAN SEMANAL'!AB:AB),"")</f>
        <v/>
      </c>
      <c r="AV541" t="str">
        <f t="shared" si="8"/>
        <v/>
      </c>
    </row>
    <row r="542" spans="1:48" x14ac:dyDescent="0.3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 t="str">
        <f>IF(A542&gt;0,_xlfn.XLOOKUP(A542,'IW38 PLAN SEMANAL'!B:B,'IW38 PLAN SEMANAL'!AE:AE),"")</f>
        <v/>
      </c>
      <c r="AU542" t="str">
        <f>IF(A542&gt;0,_xlfn.XLOOKUP(A542,'IW38 PLAN SEMANAL'!B:B,'IW38 PLAN SEMANAL'!AB:AB),"")</f>
        <v/>
      </c>
      <c r="AV542" t="str">
        <f t="shared" si="8"/>
        <v/>
      </c>
    </row>
    <row r="543" spans="1:48" x14ac:dyDescent="0.3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 t="str">
        <f>IF(A543&gt;0,_xlfn.XLOOKUP(A543,'IW38 PLAN SEMANAL'!B:B,'IW38 PLAN SEMANAL'!AE:AE),"")</f>
        <v/>
      </c>
      <c r="AU543" t="str">
        <f>IF(A543&gt;0,_xlfn.XLOOKUP(A543,'IW38 PLAN SEMANAL'!B:B,'IW38 PLAN SEMANAL'!AB:AB),"")</f>
        <v/>
      </c>
      <c r="AV543" t="str">
        <f t="shared" si="8"/>
        <v/>
      </c>
    </row>
    <row r="544" spans="1:48" x14ac:dyDescent="0.3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 t="str">
        <f>IF(A544&gt;0,_xlfn.XLOOKUP(A544,'IW38 PLAN SEMANAL'!B:B,'IW38 PLAN SEMANAL'!AE:AE),"")</f>
        <v/>
      </c>
      <c r="AU544" t="str">
        <f>IF(A544&gt;0,_xlfn.XLOOKUP(A544,'IW38 PLAN SEMANAL'!B:B,'IW38 PLAN SEMANAL'!AB:AB),"")</f>
        <v/>
      </c>
      <c r="AV544" t="str">
        <f t="shared" si="8"/>
        <v/>
      </c>
    </row>
    <row r="545" spans="1:48" x14ac:dyDescent="0.3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 t="str">
        <f>IF(A545&gt;0,_xlfn.XLOOKUP(A545,'IW38 PLAN SEMANAL'!B:B,'IW38 PLAN SEMANAL'!AE:AE),"")</f>
        <v/>
      </c>
      <c r="AU545" t="str">
        <f>IF(A545&gt;0,_xlfn.XLOOKUP(A545,'IW38 PLAN SEMANAL'!B:B,'IW38 PLAN SEMANAL'!AB:AB),"")</f>
        <v/>
      </c>
      <c r="AV545" t="str">
        <f t="shared" si="8"/>
        <v/>
      </c>
    </row>
    <row r="546" spans="1:48" x14ac:dyDescent="0.3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 t="str">
        <f>IF(A546&gt;0,_xlfn.XLOOKUP(A546,'IW38 PLAN SEMANAL'!B:B,'IW38 PLAN SEMANAL'!AE:AE),"")</f>
        <v/>
      </c>
      <c r="AU546" t="str">
        <f>IF(A546&gt;0,_xlfn.XLOOKUP(A546,'IW38 PLAN SEMANAL'!B:B,'IW38 PLAN SEMANAL'!AB:AB),"")</f>
        <v/>
      </c>
      <c r="AV546" t="str">
        <f t="shared" si="8"/>
        <v/>
      </c>
    </row>
    <row r="547" spans="1:48" x14ac:dyDescent="0.3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 t="str">
        <f>IF(A547&gt;0,_xlfn.XLOOKUP(A547,'IW38 PLAN SEMANAL'!B:B,'IW38 PLAN SEMANAL'!AE:AE),"")</f>
        <v/>
      </c>
      <c r="AU547" t="str">
        <f>IF(A547&gt;0,_xlfn.XLOOKUP(A547,'IW38 PLAN SEMANAL'!B:B,'IW38 PLAN SEMANAL'!AB:AB),"")</f>
        <v/>
      </c>
      <c r="AV547" t="str">
        <f t="shared" si="8"/>
        <v/>
      </c>
    </row>
    <row r="548" spans="1:48" x14ac:dyDescent="0.3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 t="str">
        <f>IF(A548&gt;0,_xlfn.XLOOKUP(A548,'IW38 PLAN SEMANAL'!B:B,'IW38 PLAN SEMANAL'!AE:AE),"")</f>
        <v/>
      </c>
      <c r="AU548" t="str">
        <f>IF(A548&gt;0,_xlfn.XLOOKUP(A548,'IW38 PLAN SEMANAL'!B:B,'IW38 PLAN SEMANAL'!AB:AB),"")</f>
        <v/>
      </c>
      <c r="AV548" t="str">
        <f t="shared" si="8"/>
        <v/>
      </c>
    </row>
    <row r="549" spans="1:48" x14ac:dyDescent="0.3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 t="str">
        <f>IF(A549&gt;0,_xlfn.XLOOKUP(A549,'IW38 PLAN SEMANAL'!B:B,'IW38 PLAN SEMANAL'!AE:AE),"")</f>
        <v/>
      </c>
      <c r="AU549" t="str">
        <f>IF(A549&gt;0,_xlfn.XLOOKUP(A549,'IW38 PLAN SEMANAL'!B:B,'IW38 PLAN SEMANAL'!AB:AB),"")</f>
        <v/>
      </c>
      <c r="AV549" t="str">
        <f t="shared" si="8"/>
        <v/>
      </c>
    </row>
    <row r="550" spans="1:48" x14ac:dyDescent="0.3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 t="str">
        <f>IF(A550&gt;0,_xlfn.XLOOKUP(A550,'IW38 PLAN SEMANAL'!B:B,'IW38 PLAN SEMANAL'!AE:AE),"")</f>
        <v/>
      </c>
      <c r="AU550" t="str">
        <f>IF(A550&gt;0,_xlfn.XLOOKUP(A550,'IW38 PLAN SEMANAL'!B:B,'IW38 PLAN SEMANAL'!AB:AB),"")</f>
        <v/>
      </c>
      <c r="AV550" t="str">
        <f t="shared" si="8"/>
        <v/>
      </c>
    </row>
    <row r="551" spans="1:48" x14ac:dyDescent="0.3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 t="str">
        <f>IF(A551&gt;0,_xlfn.XLOOKUP(A551,'IW38 PLAN SEMANAL'!B:B,'IW38 PLAN SEMANAL'!AE:AE),"")</f>
        <v/>
      </c>
      <c r="AU551" t="str">
        <f>IF(A551&gt;0,_xlfn.XLOOKUP(A551,'IW38 PLAN SEMANAL'!B:B,'IW38 PLAN SEMANAL'!AB:AB),"")</f>
        <v/>
      </c>
      <c r="AV551" t="str">
        <f t="shared" si="8"/>
        <v/>
      </c>
    </row>
    <row r="552" spans="1:48" x14ac:dyDescent="0.3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 t="str">
        <f>IF(A552&gt;0,_xlfn.XLOOKUP(A552,'IW38 PLAN SEMANAL'!B:B,'IW38 PLAN SEMANAL'!AE:AE),"")</f>
        <v/>
      </c>
      <c r="AU552" t="str">
        <f>IF(A552&gt;0,_xlfn.XLOOKUP(A552,'IW38 PLAN SEMANAL'!B:B,'IW38 PLAN SEMANAL'!AB:AB),"")</f>
        <v/>
      </c>
      <c r="AV552" t="str">
        <f t="shared" si="8"/>
        <v/>
      </c>
    </row>
    <row r="553" spans="1:48" x14ac:dyDescent="0.3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 t="str">
        <f>IF(A553&gt;0,_xlfn.XLOOKUP(A553,'IW38 PLAN SEMANAL'!B:B,'IW38 PLAN SEMANAL'!AE:AE),"")</f>
        <v/>
      </c>
      <c r="AU553" t="str">
        <f>IF(A553&gt;0,_xlfn.XLOOKUP(A553,'IW38 PLAN SEMANAL'!B:B,'IW38 PLAN SEMANAL'!AB:AB),"")</f>
        <v/>
      </c>
      <c r="AV553" t="str">
        <f t="shared" si="8"/>
        <v/>
      </c>
    </row>
    <row r="554" spans="1:48" x14ac:dyDescent="0.3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 t="str">
        <f>IF(A554&gt;0,_xlfn.XLOOKUP(A554,'IW38 PLAN SEMANAL'!B:B,'IW38 PLAN SEMANAL'!AE:AE),"")</f>
        <v/>
      </c>
      <c r="AU554" t="str">
        <f>IF(A554&gt;0,_xlfn.XLOOKUP(A554,'IW38 PLAN SEMANAL'!B:B,'IW38 PLAN SEMANAL'!AB:AB),"")</f>
        <v/>
      </c>
      <c r="AV554" t="str">
        <f t="shared" si="8"/>
        <v/>
      </c>
    </row>
    <row r="555" spans="1:48" x14ac:dyDescent="0.3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 t="str">
        <f>IF(A555&gt;0,_xlfn.XLOOKUP(A555,'IW38 PLAN SEMANAL'!B:B,'IW38 PLAN SEMANAL'!AE:AE),"")</f>
        <v/>
      </c>
      <c r="AU555" t="str">
        <f>IF(A555&gt;0,_xlfn.XLOOKUP(A555,'IW38 PLAN SEMANAL'!B:B,'IW38 PLAN SEMANAL'!AB:AB),"")</f>
        <v/>
      </c>
      <c r="AV555" t="str">
        <f t="shared" si="8"/>
        <v/>
      </c>
    </row>
    <row r="556" spans="1:48" x14ac:dyDescent="0.3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 t="str">
        <f>IF(A556&gt;0,_xlfn.XLOOKUP(A556,'IW38 PLAN SEMANAL'!B:B,'IW38 PLAN SEMANAL'!AE:AE),"")</f>
        <v/>
      </c>
      <c r="AU556" t="str">
        <f>IF(A556&gt;0,_xlfn.XLOOKUP(A556,'IW38 PLAN SEMANAL'!B:B,'IW38 PLAN SEMANAL'!AB:AB),"")</f>
        <v/>
      </c>
      <c r="AV556" t="str">
        <f t="shared" si="8"/>
        <v/>
      </c>
    </row>
    <row r="557" spans="1:48" x14ac:dyDescent="0.3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 t="str">
        <f>IF(A557&gt;0,_xlfn.XLOOKUP(A557,'IW38 PLAN SEMANAL'!B:B,'IW38 PLAN SEMANAL'!AE:AE),"")</f>
        <v/>
      </c>
      <c r="AU557" t="str">
        <f>IF(A557&gt;0,_xlfn.XLOOKUP(A557,'IW38 PLAN SEMANAL'!B:B,'IW38 PLAN SEMANAL'!AB:AB),"")</f>
        <v/>
      </c>
      <c r="AV557" t="str">
        <f t="shared" si="8"/>
        <v/>
      </c>
    </row>
    <row r="558" spans="1:48" x14ac:dyDescent="0.3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 t="str">
        <f>IF(A558&gt;0,_xlfn.XLOOKUP(A558,'IW38 PLAN SEMANAL'!B:B,'IW38 PLAN SEMANAL'!AE:AE),"")</f>
        <v/>
      </c>
      <c r="AU558" t="str">
        <f>IF(A558&gt;0,_xlfn.XLOOKUP(A558,'IW38 PLAN SEMANAL'!B:B,'IW38 PLAN SEMANAL'!AB:AB),"")</f>
        <v/>
      </c>
      <c r="AV558" t="str">
        <f t="shared" si="8"/>
        <v/>
      </c>
    </row>
    <row r="559" spans="1:48" x14ac:dyDescent="0.3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 t="str">
        <f>IF(A559&gt;0,_xlfn.XLOOKUP(A559,'IW38 PLAN SEMANAL'!B:B,'IW38 PLAN SEMANAL'!AE:AE),"")</f>
        <v/>
      </c>
      <c r="AU559" t="str">
        <f>IF(A559&gt;0,_xlfn.XLOOKUP(A559,'IW38 PLAN SEMANAL'!B:B,'IW38 PLAN SEMANAL'!AB:AB),"")</f>
        <v/>
      </c>
      <c r="AV559" t="str">
        <f t="shared" si="8"/>
        <v/>
      </c>
    </row>
    <row r="560" spans="1:48" x14ac:dyDescent="0.3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 t="str">
        <f>IF(A560&gt;0,_xlfn.XLOOKUP(A560,'IW38 PLAN SEMANAL'!B:B,'IW38 PLAN SEMANAL'!AE:AE),"")</f>
        <v/>
      </c>
      <c r="AU560" t="str">
        <f>IF(A560&gt;0,_xlfn.XLOOKUP(A560,'IW38 PLAN SEMANAL'!B:B,'IW38 PLAN SEMANAL'!AB:AB),"")</f>
        <v/>
      </c>
      <c r="AV560" t="str">
        <f t="shared" si="8"/>
        <v/>
      </c>
    </row>
    <row r="561" spans="1:48" x14ac:dyDescent="0.3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 t="str">
        <f>IF(A561&gt;0,_xlfn.XLOOKUP(A561,'IW38 PLAN SEMANAL'!B:B,'IW38 PLAN SEMANAL'!AE:AE),"")</f>
        <v/>
      </c>
      <c r="AU561" t="str">
        <f>IF(A561&gt;0,_xlfn.XLOOKUP(A561,'IW38 PLAN SEMANAL'!B:B,'IW38 PLAN SEMANAL'!AB:AB),"")</f>
        <v/>
      </c>
      <c r="AV561" t="str">
        <f t="shared" si="8"/>
        <v/>
      </c>
    </row>
    <row r="562" spans="1:48" x14ac:dyDescent="0.3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 t="str">
        <f>IF(A562&gt;0,_xlfn.XLOOKUP(A562,'IW38 PLAN SEMANAL'!B:B,'IW38 PLAN SEMANAL'!AE:AE),"")</f>
        <v/>
      </c>
      <c r="AU562" t="str">
        <f>IF(A562&gt;0,_xlfn.XLOOKUP(A562,'IW38 PLAN SEMANAL'!B:B,'IW38 PLAN SEMANAL'!AB:AB),"")</f>
        <v/>
      </c>
      <c r="AV562" t="str">
        <f t="shared" si="8"/>
        <v/>
      </c>
    </row>
    <row r="563" spans="1:48" x14ac:dyDescent="0.3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 t="str">
        <f>IF(A563&gt;0,_xlfn.XLOOKUP(A563,'IW38 PLAN SEMANAL'!B:B,'IW38 PLAN SEMANAL'!AE:AE),"")</f>
        <v/>
      </c>
      <c r="AU563" t="str">
        <f>IF(A563&gt;0,_xlfn.XLOOKUP(A563,'IW38 PLAN SEMANAL'!B:B,'IW38 PLAN SEMANAL'!AB:AB),"")</f>
        <v/>
      </c>
      <c r="AV563" t="str">
        <f t="shared" si="8"/>
        <v/>
      </c>
    </row>
    <row r="564" spans="1:48" x14ac:dyDescent="0.3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 t="str">
        <f>IF(A564&gt;0,_xlfn.XLOOKUP(A564,'IW38 PLAN SEMANAL'!B:B,'IW38 PLAN SEMANAL'!AE:AE),"")</f>
        <v/>
      </c>
      <c r="AU564" t="str">
        <f>IF(A564&gt;0,_xlfn.XLOOKUP(A564,'IW38 PLAN SEMANAL'!B:B,'IW38 PLAN SEMANAL'!AB:AB),"")</f>
        <v/>
      </c>
      <c r="AV564" t="str">
        <f t="shared" si="8"/>
        <v/>
      </c>
    </row>
    <row r="565" spans="1:48" x14ac:dyDescent="0.3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 t="str">
        <f>IF(A565&gt;0,_xlfn.XLOOKUP(A565,'IW38 PLAN SEMANAL'!B:B,'IW38 PLAN SEMANAL'!AE:AE),"")</f>
        <v/>
      </c>
      <c r="AU565" t="str">
        <f>IF(A565&gt;0,_xlfn.XLOOKUP(A565,'IW38 PLAN SEMANAL'!B:B,'IW38 PLAN SEMANAL'!AB:AB),"")</f>
        <v/>
      </c>
      <c r="AV565" t="str">
        <f t="shared" si="8"/>
        <v/>
      </c>
    </row>
    <row r="566" spans="1:48" x14ac:dyDescent="0.3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 t="str">
        <f>IF(A566&gt;0,_xlfn.XLOOKUP(A566,'IW38 PLAN SEMANAL'!B:B,'IW38 PLAN SEMANAL'!AE:AE),"")</f>
        <v/>
      </c>
      <c r="AU566" t="str">
        <f>IF(A566&gt;0,_xlfn.XLOOKUP(A566,'IW38 PLAN SEMANAL'!B:B,'IW38 PLAN SEMANAL'!AB:AB),"")</f>
        <v/>
      </c>
      <c r="AV566" t="str">
        <f t="shared" si="8"/>
        <v/>
      </c>
    </row>
    <row r="567" spans="1:48" x14ac:dyDescent="0.3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 t="str">
        <f>IF(A567&gt;0,_xlfn.XLOOKUP(A567,'IW38 PLAN SEMANAL'!B:B,'IW38 PLAN SEMANAL'!AE:AE),"")</f>
        <v/>
      </c>
      <c r="AU567" t="str">
        <f>IF(A567&gt;0,_xlfn.XLOOKUP(A567,'IW38 PLAN SEMANAL'!B:B,'IW38 PLAN SEMANAL'!AB:AB),"")</f>
        <v/>
      </c>
      <c r="AV567" t="str">
        <f t="shared" si="8"/>
        <v/>
      </c>
    </row>
    <row r="568" spans="1:48" x14ac:dyDescent="0.3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 t="str">
        <f>IF(A568&gt;0,_xlfn.XLOOKUP(A568,'IW38 PLAN SEMANAL'!B:B,'IW38 PLAN SEMANAL'!AE:AE),"")</f>
        <v/>
      </c>
      <c r="AU568" t="str">
        <f>IF(A568&gt;0,_xlfn.XLOOKUP(A568,'IW38 PLAN SEMANAL'!B:B,'IW38 PLAN SEMANAL'!AB:AB),"")</f>
        <v/>
      </c>
      <c r="AV568" t="str">
        <f t="shared" si="8"/>
        <v/>
      </c>
    </row>
    <row r="569" spans="1:48" x14ac:dyDescent="0.3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 t="str">
        <f>IF(A569&gt;0,_xlfn.XLOOKUP(A569,'IW38 PLAN SEMANAL'!B:B,'IW38 PLAN SEMANAL'!AE:AE),"")</f>
        <v/>
      </c>
      <c r="AU569" t="str">
        <f>IF(A569&gt;0,_xlfn.XLOOKUP(A569,'IW38 PLAN SEMANAL'!B:B,'IW38 PLAN SEMANAL'!AB:AB),"")</f>
        <v/>
      </c>
      <c r="AV569" t="str">
        <f t="shared" si="8"/>
        <v/>
      </c>
    </row>
    <row r="570" spans="1:48" x14ac:dyDescent="0.3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 t="str">
        <f>IF(A570&gt;0,_xlfn.XLOOKUP(A570,'IW38 PLAN SEMANAL'!B:B,'IW38 PLAN SEMANAL'!AE:AE),"")</f>
        <v/>
      </c>
      <c r="AU570" t="str">
        <f>IF(A570&gt;0,_xlfn.XLOOKUP(A570,'IW38 PLAN SEMANAL'!B:B,'IW38 PLAN SEMANAL'!AB:AB),"")</f>
        <v/>
      </c>
      <c r="AV570" t="str">
        <f t="shared" si="8"/>
        <v/>
      </c>
    </row>
    <row r="571" spans="1:48" x14ac:dyDescent="0.3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 t="str">
        <f>IF(A571&gt;0,_xlfn.XLOOKUP(A571,'IW38 PLAN SEMANAL'!B:B,'IW38 PLAN SEMANAL'!AE:AE),"")</f>
        <v/>
      </c>
      <c r="AU571" t="str">
        <f>IF(A571&gt;0,_xlfn.XLOOKUP(A571,'IW38 PLAN SEMANAL'!B:B,'IW38 PLAN SEMANAL'!AB:AB),"")</f>
        <v/>
      </c>
      <c r="AV571" t="str">
        <f t="shared" si="8"/>
        <v/>
      </c>
    </row>
    <row r="572" spans="1:48" x14ac:dyDescent="0.3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 t="str">
        <f>IF(A572&gt;0,_xlfn.XLOOKUP(A572,'IW38 PLAN SEMANAL'!B:B,'IW38 PLAN SEMANAL'!AE:AE),"")</f>
        <v/>
      </c>
      <c r="AU572" t="str">
        <f>IF(A572&gt;0,_xlfn.XLOOKUP(A572,'IW38 PLAN SEMANAL'!B:B,'IW38 PLAN SEMANAL'!AB:AB),"")</f>
        <v/>
      </c>
      <c r="AV572" t="str">
        <f t="shared" si="8"/>
        <v/>
      </c>
    </row>
    <row r="573" spans="1:48" x14ac:dyDescent="0.3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 t="str">
        <f>IF(A573&gt;0,_xlfn.XLOOKUP(A573,'IW38 PLAN SEMANAL'!B:B,'IW38 PLAN SEMANAL'!AE:AE),"")</f>
        <v/>
      </c>
      <c r="AU573" t="str">
        <f>IF(A573&gt;0,_xlfn.XLOOKUP(A573,'IW38 PLAN SEMANAL'!B:B,'IW38 PLAN SEMANAL'!AB:AB),"")</f>
        <v/>
      </c>
      <c r="AV573" t="str">
        <f t="shared" si="8"/>
        <v/>
      </c>
    </row>
    <row r="574" spans="1:48" x14ac:dyDescent="0.3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 t="str">
        <f>IF(A574&gt;0,_xlfn.XLOOKUP(A574,'IW38 PLAN SEMANAL'!B:B,'IW38 PLAN SEMANAL'!AE:AE),"")</f>
        <v/>
      </c>
      <c r="AU574" t="str">
        <f>IF(A574&gt;0,_xlfn.XLOOKUP(A574,'IW38 PLAN SEMANAL'!B:B,'IW38 PLAN SEMANAL'!AB:AB),"")</f>
        <v/>
      </c>
      <c r="AV574" t="str">
        <f t="shared" si="8"/>
        <v/>
      </c>
    </row>
    <row r="575" spans="1:48" x14ac:dyDescent="0.3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 t="str">
        <f>IF(A575&gt;0,_xlfn.XLOOKUP(A575,'IW38 PLAN SEMANAL'!B:B,'IW38 PLAN SEMANAL'!AE:AE),"")</f>
        <v/>
      </c>
      <c r="AU575" t="str">
        <f>IF(A575&gt;0,_xlfn.XLOOKUP(A575,'IW38 PLAN SEMANAL'!B:B,'IW38 PLAN SEMANAL'!AB:AB),"")</f>
        <v/>
      </c>
      <c r="AV575" t="str">
        <f t="shared" si="8"/>
        <v/>
      </c>
    </row>
    <row r="576" spans="1:48" x14ac:dyDescent="0.3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 t="str">
        <f>IF(A576&gt;0,_xlfn.XLOOKUP(A576,'IW38 PLAN SEMANAL'!B:B,'IW38 PLAN SEMANAL'!AE:AE),"")</f>
        <v/>
      </c>
      <c r="AU576" t="str">
        <f>IF(A576&gt;0,_xlfn.XLOOKUP(A576,'IW38 PLAN SEMANAL'!B:B,'IW38 PLAN SEMANAL'!AB:AB),"")</f>
        <v/>
      </c>
      <c r="AV576" t="str">
        <f t="shared" si="8"/>
        <v/>
      </c>
    </row>
    <row r="577" spans="1:48" x14ac:dyDescent="0.3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 t="str">
        <f>IF(A577&gt;0,_xlfn.XLOOKUP(A577,'IW38 PLAN SEMANAL'!B:B,'IW38 PLAN SEMANAL'!AE:AE),"")</f>
        <v/>
      </c>
      <c r="AU577" t="str">
        <f>IF(A577&gt;0,_xlfn.XLOOKUP(A577,'IW38 PLAN SEMANAL'!B:B,'IW38 PLAN SEMANAL'!AB:AB),"")</f>
        <v/>
      </c>
      <c r="AV577" t="str">
        <f t="shared" si="8"/>
        <v/>
      </c>
    </row>
    <row r="578" spans="1:48" x14ac:dyDescent="0.3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 t="str">
        <f>IF(A578&gt;0,_xlfn.XLOOKUP(A578,'IW38 PLAN SEMANAL'!B:B,'IW38 PLAN SEMANAL'!AE:AE),"")</f>
        <v/>
      </c>
      <c r="AU578" t="str">
        <f>IF(A578&gt;0,_xlfn.XLOOKUP(A578,'IW38 PLAN SEMANAL'!B:B,'IW38 PLAN SEMANAL'!AB:AB),"")</f>
        <v/>
      </c>
      <c r="AV578" t="str">
        <f t="shared" si="8"/>
        <v/>
      </c>
    </row>
    <row r="579" spans="1:48" x14ac:dyDescent="0.3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 t="str">
        <f>IF(A579&gt;0,_xlfn.XLOOKUP(A579,'IW38 PLAN SEMANAL'!B:B,'IW38 PLAN SEMANAL'!AE:AE),"")</f>
        <v/>
      </c>
      <c r="AU579" t="str">
        <f>IF(A579&gt;0,_xlfn.XLOOKUP(A579,'IW38 PLAN SEMANAL'!B:B,'IW38 PLAN SEMANAL'!AB:AB),"")</f>
        <v/>
      </c>
      <c r="AV579" t="str">
        <f t="shared" ref="AV579:AV601" si="9">IF(A579&gt;0,IFERROR(_xlfn.XLOOKUP(D579,BA:BA,BC:BC),""),"")</f>
        <v/>
      </c>
    </row>
    <row r="580" spans="1:48" x14ac:dyDescent="0.3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 t="str">
        <f>IF(A580&gt;0,_xlfn.XLOOKUP(A580,'IW38 PLAN SEMANAL'!B:B,'IW38 PLAN SEMANAL'!AE:AE),"")</f>
        <v/>
      </c>
      <c r="AU580" t="str">
        <f>IF(A580&gt;0,_xlfn.XLOOKUP(A580,'IW38 PLAN SEMANAL'!B:B,'IW38 PLAN SEMANAL'!AB:AB),"")</f>
        <v/>
      </c>
      <c r="AV580" t="str">
        <f t="shared" si="9"/>
        <v/>
      </c>
    </row>
    <row r="581" spans="1:48" x14ac:dyDescent="0.3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 t="str">
        <f>IF(A581&gt;0,_xlfn.XLOOKUP(A581,'IW38 PLAN SEMANAL'!B:B,'IW38 PLAN SEMANAL'!AE:AE),"")</f>
        <v/>
      </c>
      <c r="AU581" t="str">
        <f>IF(A581&gt;0,_xlfn.XLOOKUP(A581,'IW38 PLAN SEMANAL'!B:B,'IW38 PLAN SEMANAL'!AB:AB),"")</f>
        <v/>
      </c>
      <c r="AV581" t="str">
        <f t="shared" si="9"/>
        <v/>
      </c>
    </row>
    <row r="582" spans="1:48" x14ac:dyDescent="0.3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 t="str">
        <f>IF(A582&gt;0,_xlfn.XLOOKUP(A582,'IW38 PLAN SEMANAL'!B:B,'IW38 PLAN SEMANAL'!AE:AE),"")</f>
        <v/>
      </c>
      <c r="AU582" t="str">
        <f>IF(A582&gt;0,_xlfn.XLOOKUP(A582,'IW38 PLAN SEMANAL'!B:B,'IW38 PLAN SEMANAL'!AB:AB),"")</f>
        <v/>
      </c>
      <c r="AV582" t="str">
        <f t="shared" si="9"/>
        <v/>
      </c>
    </row>
    <row r="583" spans="1:48" x14ac:dyDescent="0.3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 t="str">
        <f>IF(A583&gt;0,_xlfn.XLOOKUP(A583,'IW38 PLAN SEMANAL'!B:B,'IW38 PLAN SEMANAL'!AE:AE),"")</f>
        <v/>
      </c>
      <c r="AU583" t="str">
        <f>IF(A583&gt;0,_xlfn.XLOOKUP(A583,'IW38 PLAN SEMANAL'!B:B,'IW38 PLAN SEMANAL'!AB:AB),"")</f>
        <v/>
      </c>
      <c r="AV583" t="str">
        <f t="shared" si="9"/>
        <v/>
      </c>
    </row>
    <row r="584" spans="1:48" x14ac:dyDescent="0.3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 t="str">
        <f>IF(A584&gt;0,_xlfn.XLOOKUP(A584,'IW38 PLAN SEMANAL'!B:B,'IW38 PLAN SEMANAL'!AE:AE),"")</f>
        <v/>
      </c>
      <c r="AU584" t="str">
        <f>IF(A584&gt;0,_xlfn.XLOOKUP(A584,'IW38 PLAN SEMANAL'!B:B,'IW38 PLAN SEMANAL'!AB:AB),"")</f>
        <v/>
      </c>
      <c r="AV584" t="str">
        <f t="shared" si="9"/>
        <v/>
      </c>
    </row>
    <row r="585" spans="1:48" x14ac:dyDescent="0.3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 t="str">
        <f>IF(A585&gt;0,_xlfn.XLOOKUP(A585,'IW38 PLAN SEMANAL'!B:B,'IW38 PLAN SEMANAL'!AE:AE),"")</f>
        <v/>
      </c>
      <c r="AU585" t="str">
        <f>IF(A585&gt;0,_xlfn.XLOOKUP(A585,'IW38 PLAN SEMANAL'!B:B,'IW38 PLAN SEMANAL'!AB:AB),"")</f>
        <v/>
      </c>
      <c r="AV585" t="str">
        <f t="shared" si="9"/>
        <v/>
      </c>
    </row>
    <row r="586" spans="1:48" x14ac:dyDescent="0.3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 t="str">
        <f>IF(A586&gt;0,_xlfn.XLOOKUP(A586,'IW38 PLAN SEMANAL'!B:B,'IW38 PLAN SEMANAL'!AE:AE),"")</f>
        <v/>
      </c>
      <c r="AU586" t="str">
        <f>IF(A586&gt;0,_xlfn.XLOOKUP(A586,'IW38 PLAN SEMANAL'!B:B,'IW38 PLAN SEMANAL'!AB:AB),"")</f>
        <v/>
      </c>
      <c r="AV586" t="str">
        <f t="shared" si="9"/>
        <v/>
      </c>
    </row>
    <row r="587" spans="1:48" x14ac:dyDescent="0.3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 t="str">
        <f>IF(A587&gt;0,_xlfn.XLOOKUP(A587,'IW38 PLAN SEMANAL'!B:B,'IW38 PLAN SEMANAL'!AE:AE),"")</f>
        <v/>
      </c>
      <c r="AU587" t="str">
        <f>IF(A587&gt;0,_xlfn.XLOOKUP(A587,'IW38 PLAN SEMANAL'!B:B,'IW38 PLAN SEMANAL'!AB:AB),"")</f>
        <v/>
      </c>
      <c r="AV587" t="str">
        <f t="shared" si="9"/>
        <v/>
      </c>
    </row>
    <row r="588" spans="1:48" x14ac:dyDescent="0.3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 t="str">
        <f>IF(A588&gt;0,_xlfn.XLOOKUP(A588,'IW38 PLAN SEMANAL'!B:B,'IW38 PLAN SEMANAL'!AE:AE),"")</f>
        <v/>
      </c>
      <c r="AU588" t="str">
        <f>IF(A588&gt;0,_xlfn.XLOOKUP(A588,'IW38 PLAN SEMANAL'!B:B,'IW38 PLAN SEMANAL'!AB:AB),"")</f>
        <v/>
      </c>
      <c r="AV588" t="str">
        <f t="shared" si="9"/>
        <v/>
      </c>
    </row>
    <row r="589" spans="1:48" x14ac:dyDescent="0.3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 t="str">
        <f>IF(A589&gt;0,_xlfn.XLOOKUP(A589,'IW38 PLAN SEMANAL'!B:B,'IW38 PLAN SEMANAL'!AE:AE),"")</f>
        <v/>
      </c>
      <c r="AU589" t="str">
        <f>IF(A589&gt;0,_xlfn.XLOOKUP(A589,'IW38 PLAN SEMANAL'!B:B,'IW38 PLAN SEMANAL'!AB:AB),"")</f>
        <v/>
      </c>
      <c r="AV589" t="str">
        <f t="shared" si="9"/>
        <v/>
      </c>
    </row>
    <row r="590" spans="1:48" x14ac:dyDescent="0.3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 t="str">
        <f>IF(A590&gt;0,_xlfn.XLOOKUP(A590,'IW38 PLAN SEMANAL'!B:B,'IW38 PLAN SEMANAL'!AE:AE),"")</f>
        <v/>
      </c>
      <c r="AU590" t="str">
        <f>IF(A590&gt;0,_xlfn.XLOOKUP(A590,'IW38 PLAN SEMANAL'!B:B,'IW38 PLAN SEMANAL'!AB:AB),"")</f>
        <v/>
      </c>
      <c r="AV590" t="str">
        <f t="shared" si="9"/>
        <v/>
      </c>
    </row>
    <row r="591" spans="1:48" x14ac:dyDescent="0.3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 t="str">
        <f>IF(A591&gt;0,_xlfn.XLOOKUP(A591,'IW38 PLAN SEMANAL'!B:B,'IW38 PLAN SEMANAL'!AE:AE),"")</f>
        <v/>
      </c>
      <c r="AU591" t="str">
        <f>IF(A591&gt;0,_xlfn.XLOOKUP(A591,'IW38 PLAN SEMANAL'!B:B,'IW38 PLAN SEMANAL'!AB:AB),"")</f>
        <v/>
      </c>
      <c r="AV591" t="str">
        <f t="shared" si="9"/>
        <v/>
      </c>
    </row>
    <row r="592" spans="1:48" x14ac:dyDescent="0.3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 t="str">
        <f>IF(A592&gt;0,_xlfn.XLOOKUP(A592,'IW38 PLAN SEMANAL'!B:B,'IW38 PLAN SEMANAL'!AE:AE),"")</f>
        <v/>
      </c>
      <c r="AU592" t="str">
        <f>IF(A592&gt;0,_xlfn.XLOOKUP(A592,'IW38 PLAN SEMANAL'!B:B,'IW38 PLAN SEMANAL'!AB:AB),"")</f>
        <v/>
      </c>
      <c r="AV592" t="str">
        <f t="shared" si="9"/>
        <v/>
      </c>
    </row>
    <row r="593" spans="1:48" x14ac:dyDescent="0.3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 t="str">
        <f>IF(A593&gt;0,_xlfn.XLOOKUP(A593,'IW38 PLAN SEMANAL'!B:B,'IW38 PLAN SEMANAL'!AE:AE),"")</f>
        <v/>
      </c>
      <c r="AU593" t="str">
        <f>IF(A593&gt;0,_xlfn.XLOOKUP(A593,'IW38 PLAN SEMANAL'!B:B,'IW38 PLAN SEMANAL'!AB:AB),"")</f>
        <v/>
      </c>
      <c r="AV593" t="str">
        <f t="shared" si="9"/>
        <v/>
      </c>
    </row>
    <row r="594" spans="1:48" x14ac:dyDescent="0.3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 t="str">
        <f>IF(A594&gt;0,_xlfn.XLOOKUP(A594,'IW38 PLAN SEMANAL'!B:B,'IW38 PLAN SEMANAL'!AE:AE),"")</f>
        <v/>
      </c>
      <c r="AU594" t="str">
        <f>IF(A594&gt;0,_xlfn.XLOOKUP(A594,'IW38 PLAN SEMANAL'!B:B,'IW38 PLAN SEMANAL'!AB:AB),"")</f>
        <v/>
      </c>
      <c r="AV594" t="str">
        <f t="shared" si="9"/>
        <v/>
      </c>
    </row>
    <row r="595" spans="1:48" x14ac:dyDescent="0.3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 t="str">
        <f>IF(A595&gt;0,_xlfn.XLOOKUP(A595,'IW38 PLAN SEMANAL'!B:B,'IW38 PLAN SEMANAL'!AE:AE),"")</f>
        <v/>
      </c>
      <c r="AU595" t="str">
        <f>IF(A595&gt;0,_xlfn.XLOOKUP(A595,'IW38 PLAN SEMANAL'!B:B,'IW38 PLAN SEMANAL'!AB:AB),"")</f>
        <v/>
      </c>
      <c r="AV595" t="str">
        <f t="shared" si="9"/>
        <v/>
      </c>
    </row>
    <row r="596" spans="1:48" x14ac:dyDescent="0.3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 t="str">
        <f>IF(A596&gt;0,_xlfn.XLOOKUP(A596,'IW38 PLAN SEMANAL'!B:B,'IW38 PLAN SEMANAL'!AE:AE),"")</f>
        <v/>
      </c>
      <c r="AU596" t="str">
        <f>IF(A596&gt;0,_xlfn.XLOOKUP(A596,'IW38 PLAN SEMANAL'!B:B,'IW38 PLAN SEMANAL'!AB:AB),"")</f>
        <v/>
      </c>
      <c r="AV596" t="str">
        <f t="shared" si="9"/>
        <v/>
      </c>
    </row>
    <row r="597" spans="1:48" x14ac:dyDescent="0.3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 t="str">
        <f>IF(A597&gt;0,_xlfn.XLOOKUP(A597,'IW38 PLAN SEMANAL'!B:B,'IW38 PLAN SEMANAL'!AE:AE),"")</f>
        <v/>
      </c>
      <c r="AU597" t="str">
        <f>IF(A597&gt;0,_xlfn.XLOOKUP(A597,'IW38 PLAN SEMANAL'!B:B,'IW38 PLAN SEMANAL'!AB:AB),"")</f>
        <v/>
      </c>
      <c r="AV597" t="str">
        <f t="shared" si="9"/>
        <v/>
      </c>
    </row>
    <row r="598" spans="1:48" x14ac:dyDescent="0.3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 t="str">
        <f>IF(A598&gt;0,_xlfn.XLOOKUP(A598,'IW38 PLAN SEMANAL'!B:B,'IW38 PLAN SEMANAL'!AE:AE),"")</f>
        <v/>
      </c>
      <c r="AU598" t="str">
        <f>IF(A598&gt;0,_xlfn.XLOOKUP(A598,'IW38 PLAN SEMANAL'!B:B,'IW38 PLAN SEMANAL'!AB:AB),"")</f>
        <v/>
      </c>
      <c r="AV598" t="str">
        <f t="shared" si="9"/>
        <v/>
      </c>
    </row>
    <row r="599" spans="1:48" x14ac:dyDescent="0.3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 t="str">
        <f>IF(A599&gt;0,_xlfn.XLOOKUP(A599,'IW38 PLAN SEMANAL'!B:B,'IW38 PLAN SEMANAL'!AE:AE),"")</f>
        <v/>
      </c>
      <c r="AU599" t="str">
        <f>IF(A599&gt;0,_xlfn.XLOOKUP(A599,'IW38 PLAN SEMANAL'!B:B,'IW38 PLAN SEMANAL'!AB:AB),"")</f>
        <v/>
      </c>
      <c r="AV599" t="str">
        <f t="shared" si="9"/>
        <v/>
      </c>
    </row>
    <row r="600" spans="1:48" x14ac:dyDescent="0.3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 t="str">
        <f>IF(A600&gt;0,_xlfn.XLOOKUP(A600,'IW38 PLAN SEMANAL'!B:B,'IW38 PLAN SEMANAL'!AE:AE),"")</f>
        <v/>
      </c>
      <c r="AU600" t="str">
        <f>IF(A600&gt;0,_xlfn.XLOOKUP(A600,'IW38 PLAN SEMANAL'!B:B,'IW38 PLAN SEMANAL'!AB:AB),"")</f>
        <v/>
      </c>
      <c r="AV600" t="str">
        <f t="shared" si="9"/>
        <v/>
      </c>
    </row>
    <row r="601" spans="1:48" x14ac:dyDescent="0.35">
      <c r="AT601" t="str">
        <f>IF(A601&gt;0,_xlfn.XLOOKUP(A601,'IW38 PLAN SEMANAL'!B:B,'IW38 PLAN SEMANAL'!AE:AE),"")</f>
        <v/>
      </c>
      <c r="AU601" t="str">
        <f>IF(A601&gt;0,_xlfn.XLOOKUP(A601,'IW38 PLAN SEMANAL'!B:B,'IW38 PLAN SEMANAL'!AB:AB),"")</f>
        <v/>
      </c>
      <c r="AV601" t="str">
        <f t="shared" si="9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AEC5-A259-48A3-A0BB-6B599AC290ED}">
  <sheetPr codeName="Hoja9"/>
  <dimension ref="A1:AG493"/>
  <sheetViews>
    <sheetView topLeftCell="U1" workbookViewId="0">
      <pane ySplit="1" topLeftCell="A2" activePane="bottomLeft" state="frozen"/>
      <selection pane="bottomLeft" activeCell="AE3" sqref="AE3:AE480"/>
    </sheetView>
  </sheetViews>
  <sheetFormatPr baseColWidth="10" defaultRowHeight="14.5" x14ac:dyDescent="0.35"/>
  <cols>
    <col min="1" max="1" width="20.54296875" customWidth="1"/>
    <col min="29" max="29" width="17" customWidth="1"/>
    <col min="30" max="30" width="19.7265625" customWidth="1"/>
    <col min="31" max="31" width="26.7265625" customWidth="1"/>
    <col min="32" max="32" width="18.7265625" customWidth="1"/>
  </cols>
  <sheetData>
    <row r="1" spans="1:33" x14ac:dyDescent="0.35">
      <c r="A1" s="60" t="s">
        <v>29</v>
      </c>
      <c r="B1" s="60" t="s">
        <v>30</v>
      </c>
      <c r="C1" s="60" t="s">
        <v>73</v>
      </c>
      <c r="D1" s="60" t="s">
        <v>74</v>
      </c>
      <c r="E1" s="60" t="s">
        <v>31</v>
      </c>
      <c r="F1" s="60" t="s">
        <v>32</v>
      </c>
      <c r="G1" s="60" t="s">
        <v>76</v>
      </c>
      <c r="H1" s="60" t="s">
        <v>77</v>
      </c>
      <c r="I1" s="60" t="s">
        <v>78</v>
      </c>
      <c r="J1" s="60" t="s">
        <v>79</v>
      </c>
      <c r="K1" s="60" t="s">
        <v>80</v>
      </c>
      <c r="L1" s="60" t="s">
        <v>33</v>
      </c>
      <c r="M1" s="60" t="s">
        <v>81</v>
      </c>
      <c r="N1" s="60" t="s">
        <v>82</v>
      </c>
      <c r="O1" s="60" t="s">
        <v>34</v>
      </c>
      <c r="P1" s="60" t="s">
        <v>35</v>
      </c>
      <c r="Q1" s="60" t="s">
        <v>83</v>
      </c>
      <c r="R1" s="60" t="s">
        <v>84</v>
      </c>
      <c r="S1" s="60" t="s">
        <v>85</v>
      </c>
      <c r="T1" s="60" t="s">
        <v>2</v>
      </c>
      <c r="U1" s="60" t="s">
        <v>86</v>
      </c>
      <c r="V1" s="60" t="s">
        <v>36</v>
      </c>
      <c r="W1" s="60" t="s">
        <v>87</v>
      </c>
      <c r="X1" s="60" t="s">
        <v>88</v>
      </c>
      <c r="Y1" s="60" t="s">
        <v>89</v>
      </c>
      <c r="Z1" s="60" t="s">
        <v>90</v>
      </c>
      <c r="AA1" s="60" t="s">
        <v>91</v>
      </c>
      <c r="AB1" s="60" t="s">
        <v>92</v>
      </c>
      <c r="AC1" s="60" t="s">
        <v>93</v>
      </c>
      <c r="AD1" s="29" t="s">
        <v>6045</v>
      </c>
      <c r="AE1" s="29" t="s">
        <v>6046</v>
      </c>
      <c r="AF1" s="29" t="s">
        <v>827</v>
      </c>
      <c r="AG1" s="29"/>
    </row>
    <row r="2" spans="1:33" x14ac:dyDescent="0.35">
      <c r="A2" t="s">
        <v>232</v>
      </c>
      <c r="B2">
        <v>6598591</v>
      </c>
      <c r="C2" t="s">
        <v>129</v>
      </c>
      <c r="D2" t="s">
        <v>3894</v>
      </c>
      <c r="E2" t="s">
        <v>251</v>
      </c>
      <c r="F2" t="s">
        <v>133</v>
      </c>
      <c r="G2" t="s">
        <v>411</v>
      </c>
      <c r="H2" s="16">
        <v>45853</v>
      </c>
      <c r="I2" s="16">
        <v>45869</v>
      </c>
      <c r="J2" t="s">
        <v>3476</v>
      </c>
      <c r="K2">
        <v>1213130</v>
      </c>
      <c r="L2" t="s">
        <v>340</v>
      </c>
      <c r="O2">
        <v>10014610</v>
      </c>
      <c r="P2" t="s">
        <v>232</v>
      </c>
      <c r="Q2">
        <v>0</v>
      </c>
      <c r="R2" t="s">
        <v>329</v>
      </c>
      <c r="S2" t="s">
        <v>3901</v>
      </c>
      <c r="T2">
        <v>11589482</v>
      </c>
      <c r="U2" s="16">
        <v>45780</v>
      </c>
      <c r="V2" s="16">
        <v>45853</v>
      </c>
      <c r="W2" s="16">
        <v>45835</v>
      </c>
      <c r="X2">
        <v>0</v>
      </c>
      <c r="Y2">
        <v>1290900</v>
      </c>
      <c r="Z2" t="s">
        <v>1568</v>
      </c>
      <c r="AA2" t="s">
        <v>245</v>
      </c>
      <c r="AB2" t="s">
        <v>121</v>
      </c>
      <c r="AC2" t="s">
        <v>255</v>
      </c>
      <c r="AD2" t="str">
        <f>IF(B8&gt;0,(IF(MID(G8,1,3)="CTE","CERRADO",IF(MID(G8,1,3)="REP","REPROGRAMADO","ABIERTO"))),"")</f>
        <v>ABIERTO</v>
      </c>
      <c r="AE2">
        <f>COUNTIF(J:J,'PLAN SEMANAL'!$A$2)</f>
        <v>21</v>
      </c>
      <c r="AF2">
        <f>(COUNTIFS(J:J,'PLAN SEMANAL'!$A$2,'BL MENSUALOT'!AD:AD,"CERRADO"))/AE2</f>
        <v>9.5238095238095233E-2</v>
      </c>
    </row>
    <row r="3" spans="1:33" x14ac:dyDescent="0.35">
      <c r="A3" t="s">
        <v>131</v>
      </c>
      <c r="B3">
        <v>6598590</v>
      </c>
      <c r="C3" t="s">
        <v>129</v>
      </c>
      <c r="D3" t="s">
        <v>3895</v>
      </c>
      <c r="E3" t="s">
        <v>251</v>
      </c>
      <c r="F3" t="s">
        <v>133</v>
      </c>
      <c r="G3" t="s">
        <v>411</v>
      </c>
      <c r="H3" s="16">
        <v>45853</v>
      </c>
      <c r="I3" s="16">
        <v>45869</v>
      </c>
      <c r="J3" t="s">
        <v>3476</v>
      </c>
      <c r="K3">
        <v>1213130</v>
      </c>
      <c r="L3" t="s">
        <v>335</v>
      </c>
      <c r="O3">
        <v>10014603</v>
      </c>
      <c r="P3" t="s">
        <v>131</v>
      </c>
      <c r="Q3">
        <v>0</v>
      </c>
      <c r="R3" t="s">
        <v>329</v>
      </c>
      <c r="S3" t="s">
        <v>3901</v>
      </c>
      <c r="T3">
        <v>11589481</v>
      </c>
      <c r="U3" s="16">
        <v>45780</v>
      </c>
      <c r="V3" s="16">
        <v>45853</v>
      </c>
      <c r="W3" s="16">
        <v>45835</v>
      </c>
      <c r="X3">
        <v>0</v>
      </c>
      <c r="Y3">
        <v>1290900</v>
      </c>
      <c r="Z3" t="s">
        <v>1568</v>
      </c>
      <c r="AA3" t="s">
        <v>245</v>
      </c>
      <c r="AB3" t="s">
        <v>121</v>
      </c>
      <c r="AC3" t="s">
        <v>255</v>
      </c>
      <c r="AD3" t="str">
        <f t="shared" ref="AD3:AD66" si="0">IF(B9&gt;0,(IF(MID(G9,1,3)="CTE","CERRADO",IF(MID(G9,1,3)="REP","REPROGRAMADO","ABIERTO"))),"")</f>
        <v>ABIERTO</v>
      </c>
    </row>
    <row r="4" spans="1:33" x14ac:dyDescent="0.35">
      <c r="A4" t="s">
        <v>232</v>
      </c>
      <c r="B4">
        <v>6598587</v>
      </c>
      <c r="C4" t="s">
        <v>129</v>
      </c>
      <c r="D4" t="s">
        <v>3896</v>
      </c>
      <c r="E4" t="s">
        <v>251</v>
      </c>
      <c r="F4" t="s">
        <v>133</v>
      </c>
      <c r="G4" t="s">
        <v>411</v>
      </c>
      <c r="H4" s="16">
        <v>45839</v>
      </c>
      <c r="I4" s="16">
        <v>45869</v>
      </c>
      <c r="J4" t="s">
        <v>3476</v>
      </c>
      <c r="K4">
        <v>1213130</v>
      </c>
      <c r="L4" t="s">
        <v>340</v>
      </c>
      <c r="O4">
        <v>10014610</v>
      </c>
      <c r="P4" t="s">
        <v>232</v>
      </c>
      <c r="Q4">
        <v>0</v>
      </c>
      <c r="R4" t="s">
        <v>329</v>
      </c>
      <c r="S4" t="s">
        <v>3901</v>
      </c>
      <c r="T4">
        <v>11589476</v>
      </c>
      <c r="U4" s="16">
        <v>45780</v>
      </c>
      <c r="V4" s="16">
        <v>45839</v>
      </c>
      <c r="W4" s="16">
        <v>45835</v>
      </c>
      <c r="X4">
        <v>0</v>
      </c>
      <c r="Y4">
        <v>1290900</v>
      </c>
      <c r="Z4" t="s">
        <v>1568</v>
      </c>
      <c r="AA4" t="s">
        <v>245</v>
      </c>
      <c r="AB4" t="s">
        <v>121</v>
      </c>
      <c r="AC4" t="s">
        <v>255</v>
      </c>
      <c r="AD4" t="str">
        <f t="shared" si="0"/>
        <v>ABIERTO</v>
      </c>
    </row>
    <row r="5" spans="1:33" x14ac:dyDescent="0.35">
      <c r="A5" t="s">
        <v>131</v>
      </c>
      <c r="B5">
        <v>6598585</v>
      </c>
      <c r="C5" t="s">
        <v>129</v>
      </c>
      <c r="D5" t="s">
        <v>3896</v>
      </c>
      <c r="E5" t="s">
        <v>251</v>
      </c>
      <c r="F5" t="s">
        <v>133</v>
      </c>
      <c r="G5" t="s">
        <v>411</v>
      </c>
      <c r="H5" s="16">
        <v>45839</v>
      </c>
      <c r="I5" s="16">
        <v>45869</v>
      </c>
      <c r="J5" t="s">
        <v>3476</v>
      </c>
      <c r="K5">
        <v>1213130</v>
      </c>
      <c r="L5" t="s">
        <v>335</v>
      </c>
      <c r="O5">
        <v>10014603</v>
      </c>
      <c r="P5" t="s">
        <v>131</v>
      </c>
      <c r="Q5">
        <v>0</v>
      </c>
      <c r="R5" t="s">
        <v>329</v>
      </c>
      <c r="S5" t="s">
        <v>3901</v>
      </c>
      <c r="T5">
        <v>11589474</v>
      </c>
      <c r="U5" s="16">
        <v>45780</v>
      </c>
      <c r="V5" s="16">
        <v>45839</v>
      </c>
      <c r="W5" s="16">
        <v>45835</v>
      </c>
      <c r="X5">
        <v>0</v>
      </c>
      <c r="Y5">
        <v>1290900</v>
      </c>
      <c r="Z5" t="s">
        <v>1568</v>
      </c>
      <c r="AA5" t="s">
        <v>245</v>
      </c>
      <c r="AB5" t="s">
        <v>121</v>
      </c>
      <c r="AC5" t="s">
        <v>255</v>
      </c>
      <c r="AD5" t="str">
        <f t="shared" si="0"/>
        <v>ABIERTO</v>
      </c>
    </row>
    <row r="6" spans="1:33" x14ac:dyDescent="0.35">
      <c r="A6" t="s">
        <v>232</v>
      </c>
      <c r="B6">
        <v>6598584</v>
      </c>
      <c r="C6" t="s">
        <v>129</v>
      </c>
      <c r="D6" t="s">
        <v>3897</v>
      </c>
      <c r="E6" t="s">
        <v>251</v>
      </c>
      <c r="F6" t="s">
        <v>133</v>
      </c>
      <c r="G6" t="s">
        <v>411</v>
      </c>
      <c r="H6" s="16">
        <v>45839</v>
      </c>
      <c r="I6" s="16">
        <v>45869</v>
      </c>
      <c r="J6" t="s">
        <v>3476</v>
      </c>
      <c r="K6">
        <v>1213130</v>
      </c>
      <c r="L6" t="s">
        <v>340</v>
      </c>
      <c r="O6">
        <v>10014610</v>
      </c>
      <c r="P6" t="s">
        <v>232</v>
      </c>
      <c r="Q6">
        <v>0</v>
      </c>
      <c r="R6" t="s">
        <v>329</v>
      </c>
      <c r="S6" t="s">
        <v>3901</v>
      </c>
      <c r="T6">
        <v>11589473</v>
      </c>
      <c r="U6" s="16">
        <v>45780</v>
      </c>
      <c r="V6" s="16">
        <v>45839</v>
      </c>
      <c r="W6" s="16">
        <v>45835</v>
      </c>
      <c r="X6">
        <v>0</v>
      </c>
      <c r="Y6">
        <v>1290900</v>
      </c>
      <c r="Z6" t="s">
        <v>1568</v>
      </c>
      <c r="AA6" t="s">
        <v>245</v>
      </c>
      <c r="AB6" t="s">
        <v>121</v>
      </c>
      <c r="AC6" t="s">
        <v>255</v>
      </c>
      <c r="AD6" t="str">
        <f t="shared" si="0"/>
        <v>ABIERTO</v>
      </c>
    </row>
    <row r="7" spans="1:33" x14ac:dyDescent="0.35">
      <c r="A7" t="s">
        <v>134</v>
      </c>
      <c r="B7">
        <v>6598549</v>
      </c>
      <c r="C7" t="s">
        <v>123</v>
      </c>
      <c r="D7" t="s">
        <v>3898</v>
      </c>
      <c r="E7" t="s">
        <v>310</v>
      </c>
      <c r="F7" t="s">
        <v>143</v>
      </c>
      <c r="G7" t="s">
        <v>124</v>
      </c>
      <c r="H7" s="16">
        <v>45870</v>
      </c>
      <c r="I7" s="16">
        <v>45900</v>
      </c>
      <c r="J7" t="s">
        <v>3475</v>
      </c>
      <c r="K7">
        <v>1210101</v>
      </c>
      <c r="L7" t="s">
        <v>271</v>
      </c>
      <c r="O7">
        <v>10014658</v>
      </c>
      <c r="P7" t="s">
        <v>134</v>
      </c>
      <c r="Q7">
        <v>0</v>
      </c>
      <c r="R7" t="s">
        <v>296</v>
      </c>
      <c r="S7" t="s">
        <v>296</v>
      </c>
      <c r="T7">
        <v>11465286</v>
      </c>
      <c r="U7" s="16">
        <v>45780</v>
      </c>
      <c r="V7" s="16">
        <v>45870</v>
      </c>
      <c r="W7" s="16">
        <v>45853</v>
      </c>
      <c r="X7">
        <v>0</v>
      </c>
      <c r="Y7">
        <v>1290900</v>
      </c>
      <c r="Z7" t="s">
        <v>1568</v>
      </c>
      <c r="AA7" t="s">
        <v>248</v>
      </c>
      <c r="AB7" t="s">
        <v>121</v>
      </c>
      <c r="AC7" t="s">
        <v>255</v>
      </c>
      <c r="AD7" t="str">
        <f t="shared" si="0"/>
        <v>ABIERTO</v>
      </c>
    </row>
    <row r="8" spans="1:33" x14ac:dyDescent="0.35">
      <c r="A8" t="s">
        <v>178</v>
      </c>
      <c r="B8">
        <v>6598268</v>
      </c>
      <c r="C8" t="s">
        <v>129</v>
      </c>
      <c r="D8" t="s">
        <v>3902</v>
      </c>
      <c r="E8" t="s">
        <v>310</v>
      </c>
      <c r="F8" t="s">
        <v>133</v>
      </c>
      <c r="G8" t="s">
        <v>4031</v>
      </c>
      <c r="H8" s="16">
        <v>45839</v>
      </c>
      <c r="I8" s="16">
        <v>45869</v>
      </c>
      <c r="J8" t="s">
        <v>3476</v>
      </c>
      <c r="K8">
        <v>1215154</v>
      </c>
      <c r="L8" t="s">
        <v>392</v>
      </c>
      <c r="O8">
        <v>10014644</v>
      </c>
      <c r="P8" t="s">
        <v>178</v>
      </c>
      <c r="Q8">
        <v>0</v>
      </c>
      <c r="R8" t="s">
        <v>3901</v>
      </c>
      <c r="S8" t="s">
        <v>329</v>
      </c>
      <c r="T8">
        <v>11575169</v>
      </c>
      <c r="U8" s="16">
        <v>45779</v>
      </c>
      <c r="V8" s="16">
        <v>45839</v>
      </c>
      <c r="W8" s="16">
        <v>45836</v>
      </c>
      <c r="X8">
        <v>0</v>
      </c>
      <c r="Y8">
        <v>1290900</v>
      </c>
      <c r="Z8" t="s">
        <v>1568</v>
      </c>
      <c r="AA8" t="s">
        <v>246</v>
      </c>
      <c r="AB8" t="s">
        <v>121</v>
      </c>
      <c r="AC8" t="s">
        <v>255</v>
      </c>
      <c r="AD8" t="str">
        <f t="shared" si="0"/>
        <v>CERRADO</v>
      </c>
    </row>
    <row r="9" spans="1:33" x14ac:dyDescent="0.35">
      <c r="A9" t="s">
        <v>160</v>
      </c>
      <c r="B9">
        <v>6598075</v>
      </c>
      <c r="C9" t="s">
        <v>129</v>
      </c>
      <c r="D9" t="s">
        <v>3904</v>
      </c>
      <c r="E9" t="s">
        <v>310</v>
      </c>
      <c r="F9" t="s">
        <v>133</v>
      </c>
      <c r="G9" t="s">
        <v>147</v>
      </c>
      <c r="H9" s="16">
        <v>45839</v>
      </c>
      <c r="I9" s="16">
        <v>45869</v>
      </c>
      <c r="J9" t="s">
        <v>3476</v>
      </c>
      <c r="K9">
        <v>1212121</v>
      </c>
      <c r="L9" t="s">
        <v>346</v>
      </c>
      <c r="O9">
        <v>10014598</v>
      </c>
      <c r="P9" t="s">
        <v>160</v>
      </c>
      <c r="Q9">
        <v>0</v>
      </c>
      <c r="R9" t="s">
        <v>296</v>
      </c>
      <c r="S9" t="s">
        <v>342</v>
      </c>
      <c r="T9">
        <v>11511473</v>
      </c>
      <c r="U9" s="16">
        <v>45779</v>
      </c>
      <c r="V9" s="16">
        <v>45839</v>
      </c>
      <c r="W9" s="16">
        <v>45835</v>
      </c>
      <c r="X9">
        <v>0</v>
      </c>
      <c r="Y9">
        <v>1290900</v>
      </c>
      <c r="Z9" t="s">
        <v>1568</v>
      </c>
      <c r="AA9" t="s">
        <v>247</v>
      </c>
      <c r="AB9" t="s">
        <v>121</v>
      </c>
      <c r="AC9" t="s">
        <v>255</v>
      </c>
      <c r="AD9" t="str">
        <f t="shared" si="0"/>
        <v>ABIERTO</v>
      </c>
    </row>
    <row r="10" spans="1:33" x14ac:dyDescent="0.35">
      <c r="A10" t="s">
        <v>221</v>
      </c>
      <c r="B10">
        <v>6597873</v>
      </c>
      <c r="C10" t="s">
        <v>129</v>
      </c>
      <c r="D10" t="s">
        <v>3905</v>
      </c>
      <c r="E10" t="s">
        <v>310</v>
      </c>
      <c r="F10" t="s">
        <v>133</v>
      </c>
      <c r="G10" t="s">
        <v>226</v>
      </c>
      <c r="H10" s="16">
        <v>45839</v>
      </c>
      <c r="I10" s="16">
        <v>45869</v>
      </c>
      <c r="J10" t="s">
        <v>3476</v>
      </c>
      <c r="K10">
        <v>1215156</v>
      </c>
      <c r="L10" t="s">
        <v>309</v>
      </c>
      <c r="O10">
        <v>10014650</v>
      </c>
      <c r="P10" t="s">
        <v>221</v>
      </c>
      <c r="Q10">
        <v>0</v>
      </c>
      <c r="R10" t="s">
        <v>3891</v>
      </c>
      <c r="S10" t="s">
        <v>3901</v>
      </c>
      <c r="T10">
        <v>11583448</v>
      </c>
      <c r="U10" s="16">
        <v>45778</v>
      </c>
      <c r="V10" s="16">
        <v>45839</v>
      </c>
      <c r="W10" s="16">
        <v>45835</v>
      </c>
      <c r="X10">
        <v>0</v>
      </c>
      <c r="Y10">
        <v>1290900</v>
      </c>
      <c r="Z10" t="s">
        <v>1568</v>
      </c>
      <c r="AA10" t="s">
        <v>246</v>
      </c>
      <c r="AB10" t="s">
        <v>121</v>
      </c>
      <c r="AC10" t="s">
        <v>255</v>
      </c>
      <c r="AD10" t="str">
        <f t="shared" si="0"/>
        <v>ABIERTO</v>
      </c>
    </row>
    <row r="11" spans="1:33" x14ac:dyDescent="0.35">
      <c r="A11" t="s">
        <v>232</v>
      </c>
      <c r="B11">
        <v>6597796</v>
      </c>
      <c r="C11" t="s">
        <v>129</v>
      </c>
      <c r="D11" t="s">
        <v>3914</v>
      </c>
      <c r="E11" t="s">
        <v>310</v>
      </c>
      <c r="F11" t="s">
        <v>133</v>
      </c>
      <c r="G11" t="s">
        <v>226</v>
      </c>
      <c r="H11" s="16">
        <v>45839</v>
      </c>
      <c r="I11" s="16">
        <v>45869</v>
      </c>
      <c r="J11" t="s">
        <v>3476</v>
      </c>
      <c r="K11">
        <v>1213130</v>
      </c>
      <c r="L11" t="s">
        <v>340</v>
      </c>
      <c r="O11">
        <v>10014610</v>
      </c>
      <c r="P11" t="s">
        <v>232</v>
      </c>
      <c r="Q11">
        <v>0</v>
      </c>
      <c r="R11" t="s">
        <v>3891</v>
      </c>
      <c r="S11" t="s">
        <v>3901</v>
      </c>
      <c r="T11">
        <v>11584651</v>
      </c>
      <c r="U11" s="16">
        <v>45778</v>
      </c>
      <c r="V11" s="16">
        <v>45839</v>
      </c>
      <c r="W11" s="16">
        <v>45835</v>
      </c>
      <c r="X11">
        <v>0</v>
      </c>
      <c r="Y11">
        <v>1290900</v>
      </c>
      <c r="Z11" t="s">
        <v>1568</v>
      </c>
      <c r="AA11" t="s">
        <v>245</v>
      </c>
      <c r="AB11" t="s">
        <v>121</v>
      </c>
      <c r="AC11" t="s">
        <v>255</v>
      </c>
      <c r="AD11" t="str">
        <f t="shared" si="0"/>
        <v>CERRADO</v>
      </c>
    </row>
    <row r="12" spans="1:33" x14ac:dyDescent="0.35">
      <c r="A12" t="s">
        <v>313</v>
      </c>
      <c r="B12">
        <v>6597494</v>
      </c>
      <c r="C12" t="s">
        <v>129</v>
      </c>
      <c r="D12" t="s">
        <v>3917</v>
      </c>
      <c r="E12" t="s">
        <v>310</v>
      </c>
      <c r="F12" t="s">
        <v>125</v>
      </c>
      <c r="G12" t="s">
        <v>136</v>
      </c>
      <c r="H12" s="16">
        <v>45839</v>
      </c>
      <c r="I12" s="16">
        <v>45869</v>
      </c>
      <c r="J12" t="s">
        <v>3476</v>
      </c>
      <c r="K12">
        <v>1213130</v>
      </c>
      <c r="L12" t="s">
        <v>314</v>
      </c>
      <c r="O12">
        <v>10014619</v>
      </c>
      <c r="P12" t="s">
        <v>313</v>
      </c>
      <c r="Q12">
        <v>50.39</v>
      </c>
      <c r="R12" t="s">
        <v>3891</v>
      </c>
      <c r="S12" t="s">
        <v>3901</v>
      </c>
      <c r="T12">
        <v>11584797</v>
      </c>
      <c r="U12" s="16">
        <v>45778</v>
      </c>
      <c r="V12" s="16">
        <v>45839</v>
      </c>
      <c r="W12" s="16">
        <v>45835</v>
      </c>
      <c r="X12">
        <v>50.39</v>
      </c>
      <c r="Y12">
        <v>1290900</v>
      </c>
      <c r="Z12" t="s">
        <v>1568</v>
      </c>
      <c r="AA12" t="s">
        <v>245</v>
      </c>
      <c r="AB12" t="s">
        <v>121</v>
      </c>
      <c r="AC12" t="s">
        <v>255</v>
      </c>
      <c r="AD12" t="str">
        <f t="shared" si="0"/>
        <v>ABIERTO</v>
      </c>
    </row>
    <row r="13" spans="1:33" x14ac:dyDescent="0.35">
      <c r="A13" t="s">
        <v>313</v>
      </c>
      <c r="B13">
        <v>6597490</v>
      </c>
      <c r="C13" t="s">
        <v>129</v>
      </c>
      <c r="D13" t="s">
        <v>3918</v>
      </c>
      <c r="E13" t="s">
        <v>310</v>
      </c>
      <c r="F13" t="s">
        <v>125</v>
      </c>
      <c r="G13" t="s">
        <v>127</v>
      </c>
      <c r="H13" s="16">
        <v>45839</v>
      </c>
      <c r="I13" s="16">
        <v>45869</v>
      </c>
      <c r="J13" t="s">
        <v>3476</v>
      </c>
      <c r="K13">
        <v>1213130</v>
      </c>
      <c r="L13" t="s">
        <v>314</v>
      </c>
      <c r="O13">
        <v>10014619</v>
      </c>
      <c r="P13" t="s">
        <v>313</v>
      </c>
      <c r="Q13">
        <v>0</v>
      </c>
      <c r="R13" t="s">
        <v>3891</v>
      </c>
      <c r="S13" t="s">
        <v>3901</v>
      </c>
      <c r="T13">
        <v>11584765</v>
      </c>
      <c r="U13" s="16">
        <v>45778</v>
      </c>
      <c r="V13" s="16">
        <v>45839</v>
      </c>
      <c r="W13" s="16">
        <v>45835</v>
      </c>
      <c r="X13">
        <v>0</v>
      </c>
      <c r="Y13">
        <v>1290900</v>
      </c>
      <c r="Z13" t="s">
        <v>1568</v>
      </c>
      <c r="AA13" t="s">
        <v>245</v>
      </c>
      <c r="AB13" t="s">
        <v>121</v>
      </c>
      <c r="AC13" t="s">
        <v>255</v>
      </c>
      <c r="AD13" t="str">
        <f t="shared" si="0"/>
        <v>ABIERTO</v>
      </c>
    </row>
    <row r="14" spans="1:33" x14ac:dyDescent="0.35">
      <c r="A14" t="s">
        <v>238</v>
      </c>
      <c r="B14">
        <v>6597482</v>
      </c>
      <c r="C14" t="s">
        <v>129</v>
      </c>
      <c r="D14" t="s">
        <v>3920</v>
      </c>
      <c r="E14" t="s">
        <v>310</v>
      </c>
      <c r="F14" t="s">
        <v>259</v>
      </c>
      <c r="G14" t="s">
        <v>260</v>
      </c>
      <c r="H14" s="16">
        <v>45838</v>
      </c>
      <c r="I14" s="16">
        <v>45838</v>
      </c>
      <c r="J14" t="s">
        <v>5405</v>
      </c>
      <c r="K14">
        <v>1215152</v>
      </c>
      <c r="L14" t="s">
        <v>281</v>
      </c>
      <c r="M14" s="16">
        <v>45841</v>
      </c>
      <c r="N14" s="16">
        <v>45841</v>
      </c>
      <c r="O14">
        <v>10014628</v>
      </c>
      <c r="P14" t="s">
        <v>238</v>
      </c>
      <c r="Q14">
        <v>1321.23</v>
      </c>
      <c r="R14" t="s">
        <v>3891</v>
      </c>
      <c r="S14" t="s">
        <v>5488</v>
      </c>
      <c r="T14">
        <v>11585094</v>
      </c>
      <c r="U14" s="16">
        <v>45778</v>
      </c>
      <c r="V14" s="16">
        <v>45846</v>
      </c>
      <c r="W14" s="16">
        <v>45846</v>
      </c>
      <c r="X14">
        <v>1321.23</v>
      </c>
      <c r="Y14">
        <v>1290900</v>
      </c>
      <c r="Z14" t="s">
        <v>1568</v>
      </c>
      <c r="AA14" t="s">
        <v>246</v>
      </c>
      <c r="AB14" t="s">
        <v>121</v>
      </c>
      <c r="AC14" t="s">
        <v>255</v>
      </c>
      <c r="AD14" t="str">
        <f t="shared" si="0"/>
        <v>ABIERTO</v>
      </c>
    </row>
    <row r="15" spans="1:33" x14ac:dyDescent="0.35">
      <c r="A15" t="s">
        <v>413</v>
      </c>
      <c r="B15">
        <v>6597219</v>
      </c>
      <c r="C15" t="s">
        <v>129</v>
      </c>
      <c r="D15" t="s">
        <v>3929</v>
      </c>
      <c r="E15" t="s">
        <v>310</v>
      </c>
      <c r="F15" t="s">
        <v>259</v>
      </c>
      <c r="G15" t="s">
        <v>336</v>
      </c>
      <c r="H15" s="16">
        <v>45853</v>
      </c>
      <c r="I15" s="16">
        <v>45853</v>
      </c>
      <c r="J15" t="s">
        <v>5407</v>
      </c>
      <c r="K15">
        <v>1213130</v>
      </c>
      <c r="L15" t="s">
        <v>414</v>
      </c>
      <c r="O15">
        <v>10014620</v>
      </c>
      <c r="P15" t="s">
        <v>413</v>
      </c>
      <c r="Q15">
        <v>0</v>
      </c>
      <c r="R15" t="s">
        <v>3891</v>
      </c>
      <c r="S15" t="s">
        <v>343</v>
      </c>
      <c r="T15">
        <v>11588341</v>
      </c>
      <c r="U15" s="16">
        <v>45778</v>
      </c>
      <c r="V15" s="16">
        <v>45853</v>
      </c>
      <c r="W15" s="16">
        <v>45851</v>
      </c>
      <c r="X15">
        <v>0</v>
      </c>
      <c r="Y15">
        <v>1290900</v>
      </c>
      <c r="Z15" t="s">
        <v>1568</v>
      </c>
      <c r="AA15" t="s">
        <v>245</v>
      </c>
      <c r="AB15" t="s">
        <v>121</v>
      </c>
      <c r="AC15" t="s">
        <v>255</v>
      </c>
      <c r="AD15" t="str">
        <f t="shared" si="0"/>
        <v>ABIERTO</v>
      </c>
    </row>
    <row r="16" spans="1:33" x14ac:dyDescent="0.35">
      <c r="A16" t="s">
        <v>160</v>
      </c>
      <c r="B16">
        <v>6597106</v>
      </c>
      <c r="C16" t="s">
        <v>129</v>
      </c>
      <c r="D16" t="s">
        <v>3934</v>
      </c>
      <c r="E16" t="s">
        <v>310</v>
      </c>
      <c r="F16" t="s">
        <v>133</v>
      </c>
      <c r="G16" t="s">
        <v>147</v>
      </c>
      <c r="H16" s="16">
        <v>45839</v>
      </c>
      <c r="I16" s="16">
        <v>45869</v>
      </c>
      <c r="J16" t="s">
        <v>3476</v>
      </c>
      <c r="K16">
        <v>1212121</v>
      </c>
      <c r="L16" t="s">
        <v>346</v>
      </c>
      <c r="O16">
        <v>10014598</v>
      </c>
      <c r="P16" t="s">
        <v>160</v>
      </c>
      <c r="Q16">
        <v>0</v>
      </c>
      <c r="R16" t="s">
        <v>3891</v>
      </c>
      <c r="S16" t="s">
        <v>342</v>
      </c>
      <c r="T16">
        <v>11586998</v>
      </c>
      <c r="U16" s="16">
        <v>45777</v>
      </c>
      <c r="V16" s="16">
        <v>45839</v>
      </c>
      <c r="W16" s="16">
        <v>45835</v>
      </c>
      <c r="X16">
        <v>0</v>
      </c>
      <c r="Y16">
        <v>1290900</v>
      </c>
      <c r="Z16" t="s">
        <v>1568</v>
      </c>
      <c r="AA16" t="s">
        <v>247</v>
      </c>
      <c r="AB16" t="s">
        <v>121</v>
      </c>
      <c r="AC16" t="s">
        <v>255</v>
      </c>
      <c r="AD16" t="str">
        <f t="shared" si="0"/>
        <v>ABIERTO</v>
      </c>
    </row>
    <row r="17" spans="1:30" x14ac:dyDescent="0.35">
      <c r="A17" t="s">
        <v>152</v>
      </c>
      <c r="B17">
        <v>6596684</v>
      </c>
      <c r="C17" t="s">
        <v>129</v>
      </c>
      <c r="D17" t="s">
        <v>3828</v>
      </c>
      <c r="E17" t="s">
        <v>310</v>
      </c>
      <c r="F17" t="s">
        <v>259</v>
      </c>
      <c r="G17" t="s">
        <v>268</v>
      </c>
      <c r="H17" s="16">
        <v>45847</v>
      </c>
      <c r="I17" s="16">
        <v>45847</v>
      </c>
      <c r="J17" t="s">
        <v>5406</v>
      </c>
      <c r="K17">
        <v>1215156</v>
      </c>
      <c r="L17" t="s">
        <v>307</v>
      </c>
      <c r="M17" s="16">
        <v>45850</v>
      </c>
      <c r="N17" s="16">
        <v>45851</v>
      </c>
      <c r="O17">
        <v>10014641</v>
      </c>
      <c r="P17" t="s">
        <v>152</v>
      </c>
      <c r="Q17">
        <v>18210.43</v>
      </c>
      <c r="R17" t="s">
        <v>329</v>
      </c>
      <c r="S17" t="s">
        <v>1087</v>
      </c>
      <c r="T17">
        <v>11577344</v>
      </c>
      <c r="U17" s="16">
        <v>45776</v>
      </c>
      <c r="V17" s="16">
        <v>45851</v>
      </c>
      <c r="W17" s="16">
        <v>45851</v>
      </c>
      <c r="X17">
        <v>18210.43</v>
      </c>
      <c r="Y17">
        <v>1290900</v>
      </c>
      <c r="Z17" t="s">
        <v>1568</v>
      </c>
      <c r="AA17" t="s">
        <v>246</v>
      </c>
      <c r="AB17" t="s">
        <v>121</v>
      </c>
      <c r="AC17" t="s">
        <v>255</v>
      </c>
      <c r="AD17" t="str">
        <f t="shared" si="0"/>
        <v>ABIERTO</v>
      </c>
    </row>
    <row r="18" spans="1:30" x14ac:dyDescent="0.35">
      <c r="A18" t="s">
        <v>134</v>
      </c>
      <c r="B18">
        <v>6596636</v>
      </c>
      <c r="C18" t="s">
        <v>123</v>
      </c>
      <c r="D18" t="s">
        <v>3835</v>
      </c>
      <c r="E18" t="s">
        <v>310</v>
      </c>
      <c r="F18" t="s">
        <v>259</v>
      </c>
      <c r="G18" t="s">
        <v>336</v>
      </c>
      <c r="H18" s="16">
        <v>45858</v>
      </c>
      <c r="I18" s="16">
        <v>45858</v>
      </c>
      <c r="J18" t="s">
        <v>5407</v>
      </c>
      <c r="K18">
        <v>1210101</v>
      </c>
      <c r="L18" t="s">
        <v>271</v>
      </c>
      <c r="O18">
        <v>10014658</v>
      </c>
      <c r="P18" t="s">
        <v>134</v>
      </c>
      <c r="Q18">
        <v>0</v>
      </c>
      <c r="R18" t="s">
        <v>343</v>
      </c>
      <c r="S18" t="s">
        <v>343</v>
      </c>
      <c r="T18">
        <v>11582465</v>
      </c>
      <c r="U18" s="16">
        <v>45776</v>
      </c>
      <c r="V18" s="16">
        <v>45858</v>
      </c>
      <c r="W18" s="16">
        <v>45853</v>
      </c>
      <c r="X18">
        <v>0</v>
      </c>
      <c r="Y18">
        <v>1290900</v>
      </c>
      <c r="Z18" t="s">
        <v>1568</v>
      </c>
      <c r="AA18" t="s">
        <v>248</v>
      </c>
      <c r="AB18" t="s">
        <v>121</v>
      </c>
      <c r="AC18" t="s">
        <v>255</v>
      </c>
      <c r="AD18" t="str">
        <f t="shared" si="0"/>
        <v>ABIERTO</v>
      </c>
    </row>
    <row r="19" spans="1:30" x14ac:dyDescent="0.35">
      <c r="A19" t="s">
        <v>231</v>
      </c>
      <c r="B19">
        <v>6596631</v>
      </c>
      <c r="C19" t="s">
        <v>129</v>
      </c>
      <c r="D19" t="s">
        <v>3837</v>
      </c>
      <c r="E19" t="s">
        <v>310</v>
      </c>
      <c r="F19" t="s">
        <v>133</v>
      </c>
      <c r="G19" t="s">
        <v>147</v>
      </c>
      <c r="H19" s="16">
        <v>45839</v>
      </c>
      <c r="I19" s="16">
        <v>45869</v>
      </c>
      <c r="J19" t="s">
        <v>3476</v>
      </c>
      <c r="K19">
        <v>1215150</v>
      </c>
      <c r="L19" t="s">
        <v>331</v>
      </c>
      <c r="O19">
        <v>10014638</v>
      </c>
      <c r="P19" t="s">
        <v>231</v>
      </c>
      <c r="Q19">
        <v>0</v>
      </c>
      <c r="R19" t="s">
        <v>329</v>
      </c>
      <c r="S19" t="s">
        <v>329</v>
      </c>
      <c r="T19">
        <v>11575166</v>
      </c>
      <c r="U19" s="16">
        <v>45776</v>
      </c>
      <c r="V19" s="16">
        <v>45839</v>
      </c>
      <c r="W19" s="16">
        <v>45835</v>
      </c>
      <c r="X19">
        <v>0</v>
      </c>
      <c r="Y19">
        <v>1290900</v>
      </c>
      <c r="Z19" t="s">
        <v>1568</v>
      </c>
      <c r="AA19" t="s">
        <v>246</v>
      </c>
      <c r="AB19" t="s">
        <v>121</v>
      </c>
      <c r="AC19" t="s">
        <v>255</v>
      </c>
      <c r="AD19" t="str">
        <f t="shared" si="0"/>
        <v>ABIERTO</v>
      </c>
    </row>
    <row r="20" spans="1:30" x14ac:dyDescent="0.35">
      <c r="A20" t="s">
        <v>242</v>
      </c>
      <c r="B20">
        <v>6596628</v>
      </c>
      <c r="C20" t="s">
        <v>129</v>
      </c>
      <c r="D20" t="s">
        <v>3838</v>
      </c>
      <c r="E20" t="s">
        <v>310</v>
      </c>
      <c r="F20" t="s">
        <v>133</v>
      </c>
      <c r="G20" t="s">
        <v>147</v>
      </c>
      <c r="H20" s="16">
        <v>45839</v>
      </c>
      <c r="I20" s="16">
        <v>45869</v>
      </c>
      <c r="J20" t="s">
        <v>3476</v>
      </c>
      <c r="K20">
        <v>1215150</v>
      </c>
      <c r="L20" t="s">
        <v>330</v>
      </c>
      <c r="O20">
        <v>10014637</v>
      </c>
      <c r="P20" t="s">
        <v>242</v>
      </c>
      <c r="Q20">
        <v>0</v>
      </c>
      <c r="R20" t="s">
        <v>329</v>
      </c>
      <c r="S20" t="s">
        <v>3901</v>
      </c>
      <c r="T20">
        <v>11573912</v>
      </c>
      <c r="U20" s="16">
        <v>45776</v>
      </c>
      <c r="V20" s="16">
        <v>45839</v>
      </c>
      <c r="W20" s="16">
        <v>45835</v>
      </c>
      <c r="X20">
        <v>0</v>
      </c>
      <c r="Y20">
        <v>1290900</v>
      </c>
      <c r="Z20" t="s">
        <v>1568</v>
      </c>
      <c r="AA20" t="s">
        <v>246</v>
      </c>
      <c r="AB20" t="s">
        <v>121</v>
      </c>
      <c r="AC20" t="s">
        <v>255</v>
      </c>
      <c r="AD20" t="str">
        <f t="shared" si="0"/>
        <v>ABIERTO</v>
      </c>
    </row>
    <row r="21" spans="1:30" x14ac:dyDescent="0.35">
      <c r="A21" t="s">
        <v>230</v>
      </c>
      <c r="B21">
        <v>6596623</v>
      </c>
      <c r="C21" t="s">
        <v>129</v>
      </c>
      <c r="D21" t="s">
        <v>3841</v>
      </c>
      <c r="E21" t="s">
        <v>310</v>
      </c>
      <c r="F21" t="s">
        <v>133</v>
      </c>
      <c r="G21" t="s">
        <v>147</v>
      </c>
      <c r="H21" s="16">
        <v>45839</v>
      </c>
      <c r="I21" s="16">
        <v>45869</v>
      </c>
      <c r="J21" t="s">
        <v>3476</v>
      </c>
      <c r="K21">
        <v>1215150</v>
      </c>
      <c r="L21" t="s">
        <v>277</v>
      </c>
      <c r="O21">
        <v>10014636</v>
      </c>
      <c r="P21" t="s">
        <v>230</v>
      </c>
      <c r="Q21">
        <v>0</v>
      </c>
      <c r="R21" t="s">
        <v>329</v>
      </c>
      <c r="S21" t="s">
        <v>3901</v>
      </c>
      <c r="T21">
        <v>11574687</v>
      </c>
      <c r="U21" s="16">
        <v>45776</v>
      </c>
      <c r="V21" s="16">
        <v>45839</v>
      </c>
      <c r="W21" s="16">
        <v>45835</v>
      </c>
      <c r="X21">
        <v>0</v>
      </c>
      <c r="Y21">
        <v>1290900</v>
      </c>
      <c r="Z21" t="s">
        <v>1568</v>
      </c>
      <c r="AA21" t="s">
        <v>246</v>
      </c>
      <c r="AB21" t="s">
        <v>121</v>
      </c>
      <c r="AC21" t="s">
        <v>255</v>
      </c>
      <c r="AD21" t="str">
        <f t="shared" si="0"/>
        <v>ABIERTO</v>
      </c>
    </row>
    <row r="22" spans="1:30" x14ac:dyDescent="0.35">
      <c r="A22" t="s">
        <v>236</v>
      </c>
      <c r="B22">
        <v>6596578</v>
      </c>
      <c r="C22" t="s">
        <v>129</v>
      </c>
      <c r="D22" t="s">
        <v>3848</v>
      </c>
      <c r="E22" t="s">
        <v>310</v>
      </c>
      <c r="F22" t="s">
        <v>133</v>
      </c>
      <c r="G22" t="s">
        <v>147</v>
      </c>
      <c r="H22" s="16">
        <v>45839</v>
      </c>
      <c r="I22" s="16">
        <v>45869</v>
      </c>
      <c r="J22" t="s">
        <v>3476</v>
      </c>
      <c r="K22">
        <v>1215152</v>
      </c>
      <c r="L22" t="s">
        <v>283</v>
      </c>
      <c r="O22">
        <v>10014629</v>
      </c>
      <c r="P22" t="s">
        <v>236</v>
      </c>
      <c r="Q22">
        <v>0</v>
      </c>
      <c r="R22" t="s">
        <v>329</v>
      </c>
      <c r="S22" t="s">
        <v>3901</v>
      </c>
      <c r="T22">
        <v>11575669</v>
      </c>
      <c r="U22" s="16">
        <v>45776</v>
      </c>
      <c r="V22" s="16">
        <v>45839</v>
      </c>
      <c r="W22" s="16">
        <v>45835</v>
      </c>
      <c r="X22">
        <v>0</v>
      </c>
      <c r="Y22">
        <v>1290900</v>
      </c>
      <c r="Z22" t="s">
        <v>1568</v>
      </c>
      <c r="AA22" t="s">
        <v>246</v>
      </c>
      <c r="AB22" t="s">
        <v>121</v>
      </c>
      <c r="AC22" t="s">
        <v>255</v>
      </c>
      <c r="AD22" t="str">
        <f t="shared" si="0"/>
        <v>ABIERTO</v>
      </c>
    </row>
    <row r="23" spans="1:30" x14ac:dyDescent="0.35">
      <c r="A23" t="s">
        <v>298</v>
      </c>
      <c r="B23">
        <v>6596533</v>
      </c>
      <c r="C23" t="s">
        <v>129</v>
      </c>
      <c r="D23" t="s">
        <v>3417</v>
      </c>
      <c r="E23" t="s">
        <v>310</v>
      </c>
      <c r="F23" t="s">
        <v>133</v>
      </c>
      <c r="G23" t="s">
        <v>132</v>
      </c>
      <c r="H23" s="16">
        <v>45839</v>
      </c>
      <c r="I23" s="16">
        <v>45869</v>
      </c>
      <c r="J23" t="s">
        <v>3476</v>
      </c>
      <c r="K23">
        <v>1213130</v>
      </c>
      <c r="L23" t="s">
        <v>299</v>
      </c>
      <c r="O23">
        <v>10014626</v>
      </c>
      <c r="P23" t="s">
        <v>298</v>
      </c>
      <c r="Q23">
        <v>0</v>
      </c>
      <c r="R23" t="s">
        <v>329</v>
      </c>
      <c r="S23" t="s">
        <v>3901</v>
      </c>
      <c r="T23">
        <v>11573694</v>
      </c>
      <c r="U23" s="16">
        <v>45776</v>
      </c>
      <c r="V23" s="16">
        <v>45839</v>
      </c>
      <c r="W23" s="16">
        <v>45835</v>
      </c>
      <c r="X23">
        <v>0</v>
      </c>
      <c r="Y23">
        <v>1290900</v>
      </c>
      <c r="Z23" t="s">
        <v>1568</v>
      </c>
      <c r="AA23" t="s">
        <v>245</v>
      </c>
      <c r="AB23" t="s">
        <v>121</v>
      </c>
      <c r="AC23" t="s">
        <v>255</v>
      </c>
      <c r="AD23" t="str">
        <f t="shared" si="0"/>
        <v>ABIERTO</v>
      </c>
    </row>
    <row r="24" spans="1:30" x14ac:dyDescent="0.35">
      <c r="A24" t="s">
        <v>207</v>
      </c>
      <c r="B24">
        <v>6596426</v>
      </c>
      <c r="C24" t="s">
        <v>129</v>
      </c>
      <c r="D24" t="s">
        <v>3861</v>
      </c>
      <c r="E24" t="s">
        <v>310</v>
      </c>
      <c r="F24" t="s">
        <v>133</v>
      </c>
      <c r="G24" t="s">
        <v>147</v>
      </c>
      <c r="H24" s="16">
        <v>45839</v>
      </c>
      <c r="I24" s="16">
        <v>45869</v>
      </c>
      <c r="J24" t="s">
        <v>3476</v>
      </c>
      <c r="K24">
        <v>1213130</v>
      </c>
      <c r="L24" t="s">
        <v>385</v>
      </c>
      <c r="O24">
        <v>10014621</v>
      </c>
      <c r="P24" t="s">
        <v>207</v>
      </c>
      <c r="Q24">
        <v>0</v>
      </c>
      <c r="R24" t="s">
        <v>329</v>
      </c>
      <c r="S24" t="s">
        <v>3901</v>
      </c>
      <c r="T24">
        <v>11577664</v>
      </c>
      <c r="U24" s="16">
        <v>45775</v>
      </c>
      <c r="V24" s="16">
        <v>45839</v>
      </c>
      <c r="W24" s="16">
        <v>45835</v>
      </c>
      <c r="X24">
        <v>0</v>
      </c>
      <c r="Y24">
        <v>1290900</v>
      </c>
      <c r="Z24" t="s">
        <v>1568</v>
      </c>
      <c r="AA24" t="s">
        <v>245</v>
      </c>
      <c r="AB24" t="s">
        <v>121</v>
      </c>
      <c r="AC24" t="s">
        <v>255</v>
      </c>
      <c r="AD24" t="str">
        <f t="shared" si="0"/>
        <v>ABIERTO</v>
      </c>
    </row>
    <row r="25" spans="1:30" x14ac:dyDescent="0.35">
      <c r="A25" t="s">
        <v>294</v>
      </c>
      <c r="B25">
        <v>6596409</v>
      </c>
      <c r="C25" t="s">
        <v>129</v>
      </c>
      <c r="D25" t="s">
        <v>3862</v>
      </c>
      <c r="E25" t="s">
        <v>310</v>
      </c>
      <c r="F25" t="s">
        <v>133</v>
      </c>
      <c r="G25" t="s">
        <v>132</v>
      </c>
      <c r="H25" s="16">
        <v>45839</v>
      </c>
      <c r="I25" s="16">
        <v>45869</v>
      </c>
      <c r="J25" t="s">
        <v>3476</v>
      </c>
      <c r="K25">
        <v>1213130</v>
      </c>
      <c r="L25" t="s">
        <v>295</v>
      </c>
      <c r="O25">
        <v>10014618</v>
      </c>
      <c r="P25" t="s">
        <v>294</v>
      </c>
      <c r="Q25">
        <v>0</v>
      </c>
      <c r="R25" t="s">
        <v>329</v>
      </c>
      <c r="S25" t="s">
        <v>3901</v>
      </c>
      <c r="T25">
        <v>11578394</v>
      </c>
      <c r="U25" s="16">
        <v>45775</v>
      </c>
      <c r="V25" s="16">
        <v>45839</v>
      </c>
      <c r="W25" s="16">
        <v>45835</v>
      </c>
      <c r="X25">
        <v>0</v>
      </c>
      <c r="Y25">
        <v>1290900</v>
      </c>
      <c r="Z25" t="s">
        <v>1568</v>
      </c>
      <c r="AA25" t="s">
        <v>245</v>
      </c>
      <c r="AB25" t="s">
        <v>121</v>
      </c>
      <c r="AC25" t="s">
        <v>255</v>
      </c>
      <c r="AD25" t="str">
        <f t="shared" si="0"/>
        <v>ABIERTO</v>
      </c>
    </row>
    <row r="26" spans="1:30" x14ac:dyDescent="0.35">
      <c r="A26" t="s">
        <v>148</v>
      </c>
      <c r="B26">
        <v>6596290</v>
      </c>
      <c r="C26" t="s">
        <v>129</v>
      </c>
      <c r="D26" t="s">
        <v>3865</v>
      </c>
      <c r="E26" t="s">
        <v>310</v>
      </c>
      <c r="F26" t="s">
        <v>133</v>
      </c>
      <c r="G26" t="s">
        <v>132</v>
      </c>
      <c r="H26" s="16">
        <v>45839</v>
      </c>
      <c r="I26" s="16">
        <v>45869</v>
      </c>
      <c r="J26" t="s">
        <v>3476</v>
      </c>
      <c r="K26">
        <v>1213130</v>
      </c>
      <c r="L26" t="s">
        <v>297</v>
      </c>
      <c r="O26">
        <v>10014617</v>
      </c>
      <c r="P26" t="s">
        <v>148</v>
      </c>
      <c r="Q26">
        <v>0</v>
      </c>
      <c r="R26" t="s">
        <v>329</v>
      </c>
      <c r="S26" t="s">
        <v>329</v>
      </c>
      <c r="T26">
        <v>11577574</v>
      </c>
      <c r="U26" s="16">
        <v>45775</v>
      </c>
      <c r="V26" s="16">
        <v>45839</v>
      </c>
      <c r="W26" s="16">
        <v>45835</v>
      </c>
      <c r="X26">
        <v>0</v>
      </c>
      <c r="Y26">
        <v>1290900</v>
      </c>
      <c r="Z26" t="s">
        <v>1568</v>
      </c>
      <c r="AA26" t="s">
        <v>245</v>
      </c>
      <c r="AB26" t="s">
        <v>121</v>
      </c>
      <c r="AC26" t="s">
        <v>255</v>
      </c>
      <c r="AD26" t="str">
        <f t="shared" si="0"/>
        <v>ABIERTO</v>
      </c>
    </row>
    <row r="27" spans="1:30" x14ac:dyDescent="0.35">
      <c r="A27" t="s">
        <v>148</v>
      </c>
      <c r="B27">
        <v>6596286</v>
      </c>
      <c r="C27" t="s">
        <v>129</v>
      </c>
      <c r="D27" t="s">
        <v>3386</v>
      </c>
      <c r="E27" t="s">
        <v>310</v>
      </c>
      <c r="F27" t="s">
        <v>133</v>
      </c>
      <c r="G27" t="s">
        <v>147</v>
      </c>
      <c r="H27" s="16">
        <v>45853</v>
      </c>
      <c r="I27" s="16">
        <v>45869</v>
      </c>
      <c r="J27" t="s">
        <v>3476</v>
      </c>
      <c r="K27">
        <v>1213130</v>
      </c>
      <c r="L27" t="s">
        <v>297</v>
      </c>
      <c r="O27">
        <v>10014617</v>
      </c>
      <c r="P27" t="s">
        <v>148</v>
      </c>
      <c r="Q27">
        <v>0</v>
      </c>
      <c r="R27" t="s">
        <v>329</v>
      </c>
      <c r="S27" t="s">
        <v>329</v>
      </c>
      <c r="T27">
        <v>11576617</v>
      </c>
      <c r="U27" s="16">
        <v>45775</v>
      </c>
      <c r="V27" s="16">
        <v>45853</v>
      </c>
      <c r="W27" s="16">
        <v>45847</v>
      </c>
      <c r="X27">
        <v>0</v>
      </c>
      <c r="Y27">
        <v>1290900</v>
      </c>
      <c r="Z27" t="s">
        <v>1568</v>
      </c>
      <c r="AA27" t="s">
        <v>245</v>
      </c>
      <c r="AB27" t="s">
        <v>121</v>
      </c>
      <c r="AC27" t="s">
        <v>255</v>
      </c>
      <c r="AD27" t="str">
        <f t="shared" si="0"/>
        <v>ABIERTO</v>
      </c>
    </row>
    <row r="28" spans="1:30" x14ac:dyDescent="0.35">
      <c r="A28" t="s">
        <v>224</v>
      </c>
      <c r="B28">
        <v>6596254</v>
      </c>
      <c r="C28" t="s">
        <v>129</v>
      </c>
      <c r="D28" t="s">
        <v>3869</v>
      </c>
      <c r="E28" t="s">
        <v>310</v>
      </c>
      <c r="F28" t="s">
        <v>133</v>
      </c>
      <c r="G28" t="s">
        <v>147</v>
      </c>
      <c r="H28" s="16">
        <v>45839</v>
      </c>
      <c r="I28" s="16">
        <v>45869</v>
      </c>
      <c r="J28" t="s">
        <v>3476</v>
      </c>
      <c r="K28">
        <v>1213130</v>
      </c>
      <c r="L28" t="s">
        <v>389</v>
      </c>
      <c r="O28">
        <v>10014612</v>
      </c>
      <c r="P28" t="s">
        <v>224</v>
      </c>
      <c r="Q28">
        <v>0</v>
      </c>
      <c r="R28" t="s">
        <v>329</v>
      </c>
      <c r="S28" t="s">
        <v>3901</v>
      </c>
      <c r="T28">
        <v>11574264</v>
      </c>
      <c r="U28" s="16">
        <v>45775</v>
      </c>
      <c r="V28" s="16">
        <v>45839</v>
      </c>
      <c r="W28" s="16">
        <v>45835</v>
      </c>
      <c r="X28">
        <v>0</v>
      </c>
      <c r="Y28">
        <v>1290900</v>
      </c>
      <c r="Z28" t="s">
        <v>1568</v>
      </c>
      <c r="AA28" t="s">
        <v>245</v>
      </c>
      <c r="AB28" t="s">
        <v>121</v>
      </c>
      <c r="AC28" t="s">
        <v>255</v>
      </c>
      <c r="AD28" t="str">
        <f t="shared" si="0"/>
        <v>CERRADO</v>
      </c>
    </row>
    <row r="29" spans="1:30" x14ac:dyDescent="0.35">
      <c r="A29" t="s">
        <v>224</v>
      </c>
      <c r="B29">
        <v>6596222</v>
      </c>
      <c r="C29" t="s">
        <v>129</v>
      </c>
      <c r="D29" t="s">
        <v>3941</v>
      </c>
      <c r="E29" t="s">
        <v>310</v>
      </c>
      <c r="F29" t="s">
        <v>133</v>
      </c>
      <c r="G29" t="s">
        <v>132</v>
      </c>
      <c r="H29" s="16">
        <v>45839</v>
      </c>
      <c r="I29" s="16">
        <v>45869</v>
      </c>
      <c r="J29" t="s">
        <v>3476</v>
      </c>
      <c r="K29">
        <v>1213130</v>
      </c>
      <c r="L29" t="s">
        <v>389</v>
      </c>
      <c r="O29">
        <v>10014612</v>
      </c>
      <c r="P29" t="s">
        <v>224</v>
      </c>
      <c r="Q29">
        <v>0</v>
      </c>
      <c r="R29" t="s">
        <v>329</v>
      </c>
      <c r="S29" t="s">
        <v>3901</v>
      </c>
      <c r="T29">
        <v>11574223</v>
      </c>
      <c r="U29" s="16">
        <v>45775</v>
      </c>
      <c r="V29" s="16">
        <v>45839</v>
      </c>
      <c r="W29" s="16">
        <v>45835</v>
      </c>
      <c r="X29">
        <v>0</v>
      </c>
      <c r="Y29">
        <v>1290900</v>
      </c>
      <c r="Z29" t="s">
        <v>1568</v>
      </c>
      <c r="AA29" t="s">
        <v>245</v>
      </c>
      <c r="AB29" t="s">
        <v>121</v>
      </c>
      <c r="AC29" t="s">
        <v>255</v>
      </c>
      <c r="AD29" t="str">
        <f t="shared" si="0"/>
        <v>ABIERTO</v>
      </c>
    </row>
    <row r="30" spans="1:30" x14ac:dyDescent="0.35">
      <c r="A30" t="s">
        <v>224</v>
      </c>
      <c r="B30">
        <v>6595680</v>
      </c>
      <c r="C30" t="s">
        <v>129</v>
      </c>
      <c r="D30" t="s">
        <v>3942</v>
      </c>
      <c r="E30" t="s">
        <v>310</v>
      </c>
      <c r="F30" t="s">
        <v>133</v>
      </c>
      <c r="G30" t="s">
        <v>132</v>
      </c>
      <c r="H30" s="16">
        <v>45839</v>
      </c>
      <c r="I30" s="16">
        <v>45869</v>
      </c>
      <c r="J30" t="s">
        <v>3476</v>
      </c>
      <c r="K30">
        <v>1213130</v>
      </c>
      <c r="L30" t="s">
        <v>389</v>
      </c>
      <c r="O30">
        <v>10014612</v>
      </c>
      <c r="P30" t="s">
        <v>224</v>
      </c>
      <c r="Q30">
        <v>0</v>
      </c>
      <c r="R30" t="s">
        <v>329</v>
      </c>
      <c r="S30" t="s">
        <v>3901</v>
      </c>
      <c r="T30">
        <v>11574221</v>
      </c>
      <c r="U30" s="16">
        <v>45775</v>
      </c>
      <c r="V30" s="16">
        <v>45839</v>
      </c>
      <c r="W30" s="16">
        <v>45835</v>
      </c>
      <c r="X30">
        <v>0</v>
      </c>
      <c r="Y30">
        <v>1290900</v>
      </c>
      <c r="Z30" t="s">
        <v>1568</v>
      </c>
      <c r="AA30" t="s">
        <v>245</v>
      </c>
      <c r="AB30" t="s">
        <v>121</v>
      </c>
      <c r="AC30" t="s">
        <v>255</v>
      </c>
      <c r="AD30" t="str">
        <f t="shared" si="0"/>
        <v>ABIERTO</v>
      </c>
    </row>
    <row r="31" spans="1:30" x14ac:dyDescent="0.35">
      <c r="A31" t="s">
        <v>201</v>
      </c>
      <c r="B31">
        <v>6595662</v>
      </c>
      <c r="C31" t="s">
        <v>129</v>
      </c>
      <c r="D31" t="s">
        <v>3871</v>
      </c>
      <c r="E31" t="s">
        <v>310</v>
      </c>
      <c r="F31" t="s">
        <v>133</v>
      </c>
      <c r="G31" t="s">
        <v>132</v>
      </c>
      <c r="H31" s="16">
        <v>45839</v>
      </c>
      <c r="I31" s="16">
        <v>45869</v>
      </c>
      <c r="J31" t="s">
        <v>3476</v>
      </c>
      <c r="K31">
        <v>1213130</v>
      </c>
      <c r="L31" t="s">
        <v>334</v>
      </c>
      <c r="O31">
        <v>10014602</v>
      </c>
      <c r="P31" t="s">
        <v>201</v>
      </c>
      <c r="Q31">
        <v>0</v>
      </c>
      <c r="R31" t="s">
        <v>329</v>
      </c>
      <c r="S31" t="s">
        <v>329</v>
      </c>
      <c r="T31">
        <v>11577462</v>
      </c>
      <c r="U31" s="16">
        <v>45775</v>
      </c>
      <c r="V31" s="16">
        <v>45839</v>
      </c>
      <c r="W31" s="16">
        <v>45835</v>
      </c>
      <c r="X31">
        <v>0</v>
      </c>
      <c r="Y31">
        <v>1290900</v>
      </c>
      <c r="Z31" t="s">
        <v>1568</v>
      </c>
      <c r="AA31" t="s">
        <v>245</v>
      </c>
      <c r="AB31" t="s">
        <v>121</v>
      </c>
      <c r="AC31" t="s">
        <v>255</v>
      </c>
      <c r="AD31" t="str">
        <f t="shared" si="0"/>
        <v>CERRADO</v>
      </c>
    </row>
    <row r="32" spans="1:30" x14ac:dyDescent="0.35">
      <c r="A32" t="s">
        <v>227</v>
      </c>
      <c r="B32">
        <v>6595303</v>
      </c>
      <c r="C32" t="s">
        <v>129</v>
      </c>
      <c r="D32" t="s">
        <v>3877</v>
      </c>
      <c r="E32" t="s">
        <v>310</v>
      </c>
      <c r="F32" t="s">
        <v>133</v>
      </c>
      <c r="G32" t="s">
        <v>132</v>
      </c>
      <c r="H32" s="16">
        <v>45839</v>
      </c>
      <c r="I32" s="16">
        <v>45869</v>
      </c>
      <c r="J32" t="s">
        <v>3476</v>
      </c>
      <c r="K32">
        <v>1213130</v>
      </c>
      <c r="L32" t="s">
        <v>305</v>
      </c>
      <c r="O32">
        <v>10014606</v>
      </c>
      <c r="P32" t="s">
        <v>227</v>
      </c>
      <c r="Q32">
        <v>0</v>
      </c>
      <c r="R32" t="s">
        <v>329</v>
      </c>
      <c r="S32" t="s">
        <v>329</v>
      </c>
      <c r="T32">
        <v>11577568</v>
      </c>
      <c r="U32" s="16">
        <v>45775</v>
      </c>
      <c r="V32" s="16">
        <v>45839</v>
      </c>
      <c r="W32" s="16">
        <v>45835</v>
      </c>
      <c r="X32">
        <v>0</v>
      </c>
      <c r="Y32">
        <v>1290900</v>
      </c>
      <c r="Z32" t="s">
        <v>1568</v>
      </c>
      <c r="AA32" t="s">
        <v>245</v>
      </c>
      <c r="AB32" t="s">
        <v>121</v>
      </c>
      <c r="AC32" t="s">
        <v>255</v>
      </c>
      <c r="AD32" t="str">
        <f t="shared" si="0"/>
        <v>ABIERTO</v>
      </c>
    </row>
    <row r="33" spans="1:30" x14ac:dyDescent="0.35">
      <c r="A33" t="s">
        <v>227</v>
      </c>
      <c r="B33">
        <v>6595302</v>
      </c>
      <c r="C33" t="s">
        <v>129</v>
      </c>
      <c r="D33" t="s">
        <v>3878</v>
      </c>
      <c r="E33" t="s">
        <v>310</v>
      </c>
      <c r="F33" t="s">
        <v>133</v>
      </c>
      <c r="G33" t="s">
        <v>132</v>
      </c>
      <c r="H33" s="16">
        <v>45839</v>
      </c>
      <c r="I33" s="16">
        <v>45869</v>
      </c>
      <c r="J33" t="s">
        <v>3476</v>
      </c>
      <c r="K33">
        <v>1213130</v>
      </c>
      <c r="L33" t="s">
        <v>305</v>
      </c>
      <c r="O33">
        <v>10014606</v>
      </c>
      <c r="P33" t="s">
        <v>227</v>
      </c>
      <c r="Q33">
        <v>0</v>
      </c>
      <c r="R33" t="s">
        <v>329</v>
      </c>
      <c r="S33" t="s">
        <v>3901</v>
      </c>
      <c r="T33">
        <v>11577598</v>
      </c>
      <c r="U33" s="16">
        <v>45775</v>
      </c>
      <c r="V33" s="16">
        <v>45839</v>
      </c>
      <c r="W33" s="16">
        <v>45835</v>
      </c>
      <c r="X33">
        <v>0</v>
      </c>
      <c r="Y33">
        <v>1290900</v>
      </c>
      <c r="Z33" t="s">
        <v>1568</v>
      </c>
      <c r="AA33" t="s">
        <v>245</v>
      </c>
      <c r="AB33" t="s">
        <v>121</v>
      </c>
      <c r="AC33" t="s">
        <v>255</v>
      </c>
      <c r="AD33" t="str">
        <f t="shared" si="0"/>
        <v>ABIERTO</v>
      </c>
    </row>
    <row r="34" spans="1:30" x14ac:dyDescent="0.35">
      <c r="A34" t="s">
        <v>419</v>
      </c>
      <c r="B34">
        <v>6595246</v>
      </c>
      <c r="C34" t="s">
        <v>129</v>
      </c>
      <c r="D34" t="s">
        <v>3879</v>
      </c>
      <c r="E34" t="s">
        <v>310</v>
      </c>
      <c r="F34" t="s">
        <v>259</v>
      </c>
      <c r="G34" t="s">
        <v>265</v>
      </c>
      <c r="H34" s="16">
        <v>45846</v>
      </c>
      <c r="I34" s="16">
        <v>45846</v>
      </c>
      <c r="J34" t="s">
        <v>5406</v>
      </c>
      <c r="K34">
        <v>1213130</v>
      </c>
      <c r="L34" t="s">
        <v>420</v>
      </c>
      <c r="M34" s="16">
        <v>45846</v>
      </c>
      <c r="N34" s="16">
        <v>45847</v>
      </c>
      <c r="O34">
        <v>10014605</v>
      </c>
      <c r="P34" t="s">
        <v>419</v>
      </c>
      <c r="Q34">
        <v>0</v>
      </c>
      <c r="R34" t="s">
        <v>349</v>
      </c>
      <c r="S34" t="s">
        <v>291</v>
      </c>
      <c r="T34">
        <v>11572483</v>
      </c>
      <c r="U34" s="16">
        <v>45775</v>
      </c>
      <c r="V34" s="16">
        <v>45847</v>
      </c>
      <c r="W34" s="16">
        <v>45847</v>
      </c>
      <c r="X34">
        <v>0</v>
      </c>
      <c r="Y34">
        <v>1290900</v>
      </c>
      <c r="Z34" t="s">
        <v>1568</v>
      </c>
      <c r="AA34" t="s">
        <v>245</v>
      </c>
      <c r="AB34" t="s">
        <v>121</v>
      </c>
      <c r="AC34" t="s">
        <v>255</v>
      </c>
      <c r="AD34" t="str">
        <f t="shared" si="0"/>
        <v>ABIERTO</v>
      </c>
    </row>
    <row r="35" spans="1:30" x14ac:dyDescent="0.35">
      <c r="A35" t="s">
        <v>158</v>
      </c>
      <c r="B35">
        <v>6595243</v>
      </c>
      <c r="C35" t="s">
        <v>129</v>
      </c>
      <c r="D35" t="s">
        <v>3880</v>
      </c>
      <c r="E35" t="s">
        <v>310</v>
      </c>
      <c r="F35" t="s">
        <v>133</v>
      </c>
      <c r="G35" t="s">
        <v>132</v>
      </c>
      <c r="H35" s="16">
        <v>45839</v>
      </c>
      <c r="I35" s="16">
        <v>45869</v>
      </c>
      <c r="J35" t="s">
        <v>3476</v>
      </c>
      <c r="K35">
        <v>1213130</v>
      </c>
      <c r="L35" t="s">
        <v>397</v>
      </c>
      <c r="O35">
        <v>10014604</v>
      </c>
      <c r="P35" t="s">
        <v>158</v>
      </c>
      <c r="Q35">
        <v>0</v>
      </c>
      <c r="R35" t="s">
        <v>349</v>
      </c>
      <c r="S35" t="s">
        <v>3901</v>
      </c>
      <c r="T35">
        <v>11577595</v>
      </c>
      <c r="U35" s="16">
        <v>45775</v>
      </c>
      <c r="V35" s="16">
        <v>45839</v>
      </c>
      <c r="W35" s="16">
        <v>45835</v>
      </c>
      <c r="X35">
        <v>0</v>
      </c>
      <c r="Y35">
        <v>1290900</v>
      </c>
      <c r="Z35" t="s">
        <v>1568</v>
      </c>
      <c r="AA35" t="s">
        <v>245</v>
      </c>
      <c r="AB35" t="s">
        <v>121</v>
      </c>
      <c r="AC35" t="s">
        <v>255</v>
      </c>
      <c r="AD35" t="str">
        <f t="shared" si="0"/>
        <v>ABIERTO</v>
      </c>
    </row>
    <row r="36" spans="1:30" x14ac:dyDescent="0.35">
      <c r="A36" t="s">
        <v>419</v>
      </c>
      <c r="B36">
        <v>6595239</v>
      </c>
      <c r="C36" t="s">
        <v>129</v>
      </c>
      <c r="D36" t="s">
        <v>3882</v>
      </c>
      <c r="E36" t="s">
        <v>310</v>
      </c>
      <c r="F36" t="s">
        <v>133</v>
      </c>
      <c r="G36" t="s">
        <v>132</v>
      </c>
      <c r="H36" s="16">
        <v>45839</v>
      </c>
      <c r="I36" s="16">
        <v>45869</v>
      </c>
      <c r="J36" t="s">
        <v>3476</v>
      </c>
      <c r="K36">
        <v>1213130</v>
      </c>
      <c r="L36" t="s">
        <v>420</v>
      </c>
      <c r="O36">
        <v>10014605</v>
      </c>
      <c r="P36" t="s">
        <v>419</v>
      </c>
      <c r="Q36">
        <v>0</v>
      </c>
      <c r="R36" t="s">
        <v>329</v>
      </c>
      <c r="S36" t="s">
        <v>3901</v>
      </c>
      <c r="T36">
        <v>11577596</v>
      </c>
      <c r="U36" s="16">
        <v>45775</v>
      </c>
      <c r="V36" s="16">
        <v>45839</v>
      </c>
      <c r="W36" s="16">
        <v>45835</v>
      </c>
      <c r="X36">
        <v>0</v>
      </c>
      <c r="Y36">
        <v>1290900</v>
      </c>
      <c r="Z36" t="s">
        <v>1568</v>
      </c>
      <c r="AA36" t="s">
        <v>245</v>
      </c>
      <c r="AB36" t="s">
        <v>121</v>
      </c>
      <c r="AC36" t="s">
        <v>255</v>
      </c>
      <c r="AD36" t="str">
        <f t="shared" si="0"/>
        <v>ABIERTO</v>
      </c>
    </row>
    <row r="37" spans="1:30" x14ac:dyDescent="0.35">
      <c r="A37" t="s">
        <v>419</v>
      </c>
      <c r="B37">
        <v>6595238</v>
      </c>
      <c r="C37" t="s">
        <v>129</v>
      </c>
      <c r="D37" t="s">
        <v>3883</v>
      </c>
      <c r="E37" t="s">
        <v>310</v>
      </c>
      <c r="F37" t="s">
        <v>259</v>
      </c>
      <c r="G37" t="s">
        <v>268</v>
      </c>
      <c r="H37" s="16">
        <v>45846</v>
      </c>
      <c r="I37" s="16">
        <v>45846</v>
      </c>
      <c r="J37" t="s">
        <v>5406</v>
      </c>
      <c r="K37">
        <v>1213130</v>
      </c>
      <c r="L37" t="s">
        <v>420</v>
      </c>
      <c r="M37" s="16">
        <v>45847</v>
      </c>
      <c r="N37" s="16">
        <v>45847</v>
      </c>
      <c r="O37">
        <v>10014605</v>
      </c>
      <c r="P37" t="s">
        <v>419</v>
      </c>
      <c r="Q37">
        <v>244.14</v>
      </c>
      <c r="R37" t="s">
        <v>329</v>
      </c>
      <c r="S37" t="s">
        <v>291</v>
      </c>
      <c r="T37">
        <v>11572528</v>
      </c>
      <c r="U37" s="16">
        <v>45775</v>
      </c>
      <c r="V37" s="16">
        <v>45847</v>
      </c>
      <c r="W37" s="16">
        <v>45847</v>
      </c>
      <c r="X37">
        <v>244.14</v>
      </c>
      <c r="Y37">
        <v>1290900</v>
      </c>
      <c r="Z37" t="s">
        <v>1568</v>
      </c>
      <c r="AA37" t="s">
        <v>245</v>
      </c>
      <c r="AB37" t="s">
        <v>121</v>
      </c>
      <c r="AC37" t="s">
        <v>255</v>
      </c>
      <c r="AD37" t="str">
        <f t="shared" si="0"/>
        <v>ABIERTO</v>
      </c>
    </row>
    <row r="38" spans="1:30" x14ac:dyDescent="0.35">
      <c r="A38" t="s">
        <v>157</v>
      </c>
      <c r="B38">
        <v>6594318</v>
      </c>
      <c r="C38" t="s">
        <v>129</v>
      </c>
      <c r="D38" t="s">
        <v>3885</v>
      </c>
      <c r="E38" t="s">
        <v>310</v>
      </c>
      <c r="F38" t="s">
        <v>133</v>
      </c>
      <c r="G38" t="s">
        <v>132</v>
      </c>
      <c r="H38" s="16">
        <v>45839</v>
      </c>
      <c r="I38" s="16">
        <v>45869</v>
      </c>
      <c r="J38" t="s">
        <v>3476</v>
      </c>
      <c r="K38">
        <v>1215150</v>
      </c>
      <c r="L38" t="s">
        <v>345</v>
      </c>
      <c r="O38">
        <v>10014635</v>
      </c>
      <c r="P38" t="s">
        <v>157</v>
      </c>
      <c r="Q38">
        <v>0</v>
      </c>
      <c r="R38" t="s">
        <v>349</v>
      </c>
      <c r="S38" t="s">
        <v>3901</v>
      </c>
      <c r="T38">
        <v>11383110</v>
      </c>
      <c r="U38" s="16">
        <v>45775</v>
      </c>
      <c r="V38" s="16">
        <v>45839</v>
      </c>
      <c r="W38" s="16">
        <v>45835</v>
      </c>
      <c r="X38">
        <v>0</v>
      </c>
      <c r="Y38">
        <v>1290900</v>
      </c>
      <c r="Z38" t="s">
        <v>1568</v>
      </c>
      <c r="AA38" t="s">
        <v>246</v>
      </c>
      <c r="AB38" t="s">
        <v>121</v>
      </c>
      <c r="AC38" t="s">
        <v>255</v>
      </c>
      <c r="AD38" t="str">
        <f t="shared" si="0"/>
        <v>ABIERTO</v>
      </c>
    </row>
    <row r="39" spans="1:30" x14ac:dyDescent="0.35">
      <c r="A39" t="s">
        <v>272</v>
      </c>
      <c r="B39">
        <v>6592984</v>
      </c>
      <c r="C39" t="s">
        <v>123</v>
      </c>
      <c r="D39" t="s">
        <v>3812</v>
      </c>
      <c r="E39" t="s">
        <v>310</v>
      </c>
      <c r="F39" t="s">
        <v>133</v>
      </c>
      <c r="G39" t="s">
        <v>226</v>
      </c>
      <c r="H39" s="16">
        <v>45839</v>
      </c>
      <c r="I39" s="16">
        <v>45869</v>
      </c>
      <c r="J39" t="s">
        <v>3476</v>
      </c>
      <c r="K39">
        <v>1210102</v>
      </c>
      <c r="L39" t="s">
        <v>273</v>
      </c>
      <c r="O39">
        <v>10017653</v>
      </c>
      <c r="P39" t="s">
        <v>165</v>
      </c>
      <c r="Q39">
        <v>0</v>
      </c>
      <c r="R39" t="s">
        <v>343</v>
      </c>
      <c r="S39" t="s">
        <v>342</v>
      </c>
      <c r="T39">
        <v>11577757</v>
      </c>
      <c r="U39" s="16">
        <v>45771</v>
      </c>
      <c r="V39" s="16">
        <v>45839</v>
      </c>
      <c r="W39" s="16">
        <v>45833</v>
      </c>
      <c r="X39">
        <v>0</v>
      </c>
      <c r="Y39">
        <v>1290900</v>
      </c>
      <c r="Z39" t="s">
        <v>1568</v>
      </c>
      <c r="AA39" t="s">
        <v>248</v>
      </c>
      <c r="AB39" t="s">
        <v>121</v>
      </c>
      <c r="AC39" t="s">
        <v>255</v>
      </c>
      <c r="AD39" t="str">
        <f t="shared" si="0"/>
        <v>CERRADO</v>
      </c>
    </row>
    <row r="40" spans="1:30" x14ac:dyDescent="0.35">
      <c r="A40" t="s">
        <v>207</v>
      </c>
      <c r="B40">
        <v>6592960</v>
      </c>
      <c r="C40" t="s">
        <v>129</v>
      </c>
      <c r="D40" t="s">
        <v>3815</v>
      </c>
      <c r="E40" t="s">
        <v>310</v>
      </c>
      <c r="F40" t="s">
        <v>133</v>
      </c>
      <c r="G40" t="s">
        <v>147</v>
      </c>
      <c r="H40" s="16">
        <v>45839</v>
      </c>
      <c r="I40" s="16">
        <v>45869</v>
      </c>
      <c r="J40" t="s">
        <v>3476</v>
      </c>
      <c r="K40">
        <v>1213130</v>
      </c>
      <c r="L40" t="s">
        <v>385</v>
      </c>
      <c r="O40">
        <v>10014621</v>
      </c>
      <c r="P40" t="s">
        <v>207</v>
      </c>
      <c r="Q40">
        <v>0</v>
      </c>
      <c r="R40" t="s">
        <v>343</v>
      </c>
      <c r="S40" t="s">
        <v>3901</v>
      </c>
      <c r="T40">
        <v>11577661</v>
      </c>
      <c r="U40" s="16">
        <v>45771</v>
      </c>
      <c r="V40" s="16">
        <v>45839</v>
      </c>
      <c r="W40" s="16">
        <v>45835</v>
      </c>
      <c r="X40">
        <v>0</v>
      </c>
      <c r="Y40">
        <v>1290900</v>
      </c>
      <c r="Z40" t="s">
        <v>1568</v>
      </c>
      <c r="AA40" t="s">
        <v>245</v>
      </c>
      <c r="AB40" t="s">
        <v>121</v>
      </c>
      <c r="AC40" t="s">
        <v>255</v>
      </c>
      <c r="AD40" t="str">
        <f t="shared" si="0"/>
        <v>ABIERTO</v>
      </c>
    </row>
    <row r="41" spans="1:30" x14ac:dyDescent="0.35">
      <c r="A41" t="s">
        <v>158</v>
      </c>
      <c r="B41">
        <v>6592953</v>
      </c>
      <c r="C41" t="s">
        <v>129</v>
      </c>
      <c r="D41" t="s">
        <v>3817</v>
      </c>
      <c r="E41" t="s">
        <v>310</v>
      </c>
      <c r="F41" t="s">
        <v>133</v>
      </c>
      <c r="G41" t="s">
        <v>147</v>
      </c>
      <c r="H41" s="16">
        <v>45839</v>
      </c>
      <c r="I41" s="16">
        <v>45869</v>
      </c>
      <c r="J41" t="s">
        <v>3476</v>
      </c>
      <c r="K41">
        <v>1213130</v>
      </c>
      <c r="L41" t="s">
        <v>397</v>
      </c>
      <c r="O41">
        <v>10014604</v>
      </c>
      <c r="P41" t="s">
        <v>158</v>
      </c>
      <c r="Q41">
        <v>0</v>
      </c>
      <c r="R41" t="s">
        <v>343</v>
      </c>
      <c r="S41" t="s">
        <v>3901</v>
      </c>
      <c r="T41">
        <v>11577440</v>
      </c>
      <c r="U41" s="16">
        <v>45771</v>
      </c>
      <c r="V41" s="16">
        <v>45839</v>
      </c>
      <c r="W41" s="16">
        <v>45835</v>
      </c>
      <c r="X41">
        <v>0</v>
      </c>
      <c r="Y41">
        <v>1290900</v>
      </c>
      <c r="Z41" t="s">
        <v>1568</v>
      </c>
      <c r="AA41" t="s">
        <v>245</v>
      </c>
      <c r="AB41" t="s">
        <v>121</v>
      </c>
      <c r="AC41" t="s">
        <v>255</v>
      </c>
      <c r="AD41" t="str">
        <f t="shared" si="0"/>
        <v>ABIERTO</v>
      </c>
    </row>
    <row r="42" spans="1:30" x14ac:dyDescent="0.35">
      <c r="A42" t="s">
        <v>332</v>
      </c>
      <c r="B42">
        <v>6592948</v>
      </c>
      <c r="C42" t="s">
        <v>129</v>
      </c>
      <c r="D42" t="s">
        <v>3398</v>
      </c>
      <c r="E42" t="s">
        <v>310</v>
      </c>
      <c r="F42" t="s">
        <v>125</v>
      </c>
      <c r="G42" t="s">
        <v>190</v>
      </c>
      <c r="H42" s="16">
        <v>45859</v>
      </c>
      <c r="I42" s="16">
        <v>45865</v>
      </c>
      <c r="J42" t="s">
        <v>5408</v>
      </c>
      <c r="K42">
        <v>1215150</v>
      </c>
      <c r="L42" t="s">
        <v>333</v>
      </c>
      <c r="O42">
        <v>10014639</v>
      </c>
      <c r="P42" t="s">
        <v>332</v>
      </c>
      <c r="Q42">
        <v>0</v>
      </c>
      <c r="R42" t="s">
        <v>343</v>
      </c>
      <c r="S42" t="s">
        <v>343</v>
      </c>
      <c r="T42">
        <v>11576606</v>
      </c>
      <c r="U42" s="16">
        <v>45771</v>
      </c>
      <c r="V42" s="16">
        <v>45859</v>
      </c>
      <c r="W42" s="16">
        <v>45852</v>
      </c>
      <c r="X42">
        <v>0</v>
      </c>
      <c r="Y42">
        <v>1290900</v>
      </c>
      <c r="Z42" t="s">
        <v>1568</v>
      </c>
      <c r="AA42" t="s">
        <v>246</v>
      </c>
      <c r="AB42" t="s">
        <v>121</v>
      </c>
      <c r="AC42" t="s">
        <v>255</v>
      </c>
      <c r="AD42" t="str">
        <f t="shared" si="0"/>
        <v>ABIERTO</v>
      </c>
    </row>
    <row r="43" spans="1:30" x14ac:dyDescent="0.35">
      <c r="A43" t="s">
        <v>160</v>
      </c>
      <c r="B43">
        <v>6592947</v>
      </c>
      <c r="C43" t="s">
        <v>129</v>
      </c>
      <c r="D43" t="s">
        <v>3819</v>
      </c>
      <c r="E43" t="s">
        <v>310</v>
      </c>
      <c r="F43" t="s">
        <v>133</v>
      </c>
      <c r="G43" t="s">
        <v>4033</v>
      </c>
      <c r="H43" s="16">
        <v>45839</v>
      </c>
      <c r="I43" s="16">
        <v>45869</v>
      </c>
      <c r="J43" t="s">
        <v>3476</v>
      </c>
      <c r="K43">
        <v>1212121</v>
      </c>
      <c r="L43" t="s">
        <v>346</v>
      </c>
      <c r="O43">
        <v>10014598</v>
      </c>
      <c r="P43" t="s">
        <v>160</v>
      </c>
      <c r="Q43">
        <v>0</v>
      </c>
      <c r="R43" t="s">
        <v>343</v>
      </c>
      <c r="S43" t="s">
        <v>342</v>
      </c>
      <c r="T43">
        <v>11576333</v>
      </c>
      <c r="U43" s="16">
        <v>45771</v>
      </c>
      <c r="V43" s="16">
        <v>45839</v>
      </c>
      <c r="W43" s="16">
        <v>45835</v>
      </c>
      <c r="X43">
        <v>0</v>
      </c>
      <c r="Y43">
        <v>1290900</v>
      </c>
      <c r="Z43" t="s">
        <v>1568</v>
      </c>
      <c r="AA43" t="s">
        <v>247</v>
      </c>
      <c r="AB43" t="s">
        <v>121</v>
      </c>
      <c r="AC43" t="s">
        <v>255</v>
      </c>
      <c r="AD43" t="str">
        <f t="shared" si="0"/>
        <v>ABIERTO</v>
      </c>
    </row>
    <row r="44" spans="1:30" x14ac:dyDescent="0.35">
      <c r="A44" t="s">
        <v>224</v>
      </c>
      <c r="B44">
        <v>6591425</v>
      </c>
      <c r="C44" t="s">
        <v>129</v>
      </c>
      <c r="D44" t="s">
        <v>3553</v>
      </c>
      <c r="E44" t="s">
        <v>310</v>
      </c>
      <c r="F44" t="s">
        <v>133</v>
      </c>
      <c r="G44" t="s">
        <v>226</v>
      </c>
      <c r="H44" s="16">
        <v>45839</v>
      </c>
      <c r="I44" s="16">
        <v>45869</v>
      </c>
      <c r="J44" t="s">
        <v>3476</v>
      </c>
      <c r="K44">
        <v>1213130</v>
      </c>
      <c r="L44" t="s">
        <v>389</v>
      </c>
      <c r="O44">
        <v>10014612</v>
      </c>
      <c r="P44" t="s">
        <v>224</v>
      </c>
      <c r="Q44">
        <v>0</v>
      </c>
      <c r="R44" t="s">
        <v>1532</v>
      </c>
      <c r="S44" t="s">
        <v>3901</v>
      </c>
      <c r="T44">
        <v>11582083</v>
      </c>
      <c r="U44" s="16">
        <v>45769</v>
      </c>
      <c r="V44" s="16">
        <v>45839</v>
      </c>
      <c r="W44" s="16">
        <v>45835</v>
      </c>
      <c r="X44">
        <v>0</v>
      </c>
      <c r="Y44">
        <v>1290900</v>
      </c>
      <c r="Z44" t="s">
        <v>1568</v>
      </c>
      <c r="AA44" t="s">
        <v>245</v>
      </c>
      <c r="AB44" t="s">
        <v>121</v>
      </c>
      <c r="AC44" t="s">
        <v>255</v>
      </c>
      <c r="AD44" t="str">
        <f t="shared" si="0"/>
        <v>ABIERTO</v>
      </c>
    </row>
    <row r="45" spans="1:30" x14ac:dyDescent="0.35">
      <c r="A45" t="s">
        <v>419</v>
      </c>
      <c r="B45">
        <v>6591110</v>
      </c>
      <c r="C45" t="s">
        <v>129</v>
      </c>
      <c r="D45" t="s">
        <v>3570</v>
      </c>
      <c r="E45" t="s">
        <v>310</v>
      </c>
      <c r="F45" t="s">
        <v>259</v>
      </c>
      <c r="G45" t="s">
        <v>265</v>
      </c>
      <c r="H45" s="16">
        <v>45846</v>
      </c>
      <c r="I45" s="16">
        <v>45846</v>
      </c>
      <c r="J45" t="s">
        <v>5406</v>
      </c>
      <c r="K45">
        <v>1213130</v>
      </c>
      <c r="L45" t="s">
        <v>420</v>
      </c>
      <c r="M45" s="16">
        <v>45846</v>
      </c>
      <c r="N45" s="16">
        <v>45847</v>
      </c>
      <c r="O45">
        <v>10014605</v>
      </c>
      <c r="P45" t="s">
        <v>419</v>
      </c>
      <c r="Q45">
        <v>0</v>
      </c>
      <c r="R45" t="s">
        <v>1532</v>
      </c>
      <c r="S45" t="s">
        <v>291</v>
      </c>
      <c r="T45">
        <v>11581740</v>
      </c>
      <c r="U45" s="16">
        <v>45768</v>
      </c>
      <c r="V45" s="16">
        <v>45847</v>
      </c>
      <c r="W45" s="16">
        <v>45847</v>
      </c>
      <c r="X45">
        <v>0</v>
      </c>
      <c r="Y45">
        <v>1290900</v>
      </c>
      <c r="Z45" t="s">
        <v>1568</v>
      </c>
      <c r="AA45" t="s">
        <v>245</v>
      </c>
      <c r="AB45" t="s">
        <v>121</v>
      </c>
      <c r="AC45" t="s">
        <v>255</v>
      </c>
      <c r="AD45" t="str">
        <f t="shared" si="0"/>
        <v>ABIERTO</v>
      </c>
    </row>
    <row r="46" spans="1:30" x14ac:dyDescent="0.35">
      <c r="A46" t="s">
        <v>216</v>
      </c>
      <c r="B46">
        <v>6590635</v>
      </c>
      <c r="C46" t="s">
        <v>129</v>
      </c>
      <c r="D46" t="s">
        <v>1284</v>
      </c>
      <c r="E46" t="s">
        <v>310</v>
      </c>
      <c r="F46" t="s">
        <v>259</v>
      </c>
      <c r="G46" t="s">
        <v>142</v>
      </c>
      <c r="H46" s="16">
        <v>45853</v>
      </c>
      <c r="I46" s="16">
        <v>45853</v>
      </c>
      <c r="J46" t="s">
        <v>5407</v>
      </c>
      <c r="K46">
        <v>1215154</v>
      </c>
      <c r="L46" t="s">
        <v>282</v>
      </c>
      <c r="O46">
        <v>10014642</v>
      </c>
      <c r="P46" t="s">
        <v>216</v>
      </c>
      <c r="Q46">
        <v>0</v>
      </c>
      <c r="R46" t="s">
        <v>329</v>
      </c>
      <c r="S46" t="s">
        <v>343</v>
      </c>
      <c r="T46">
        <v>11581240</v>
      </c>
      <c r="U46" s="16">
        <v>45767</v>
      </c>
      <c r="V46" s="16">
        <v>45853</v>
      </c>
      <c r="W46" s="16">
        <v>45853</v>
      </c>
      <c r="X46">
        <v>0</v>
      </c>
      <c r="Y46">
        <v>1290900</v>
      </c>
      <c r="Z46" t="s">
        <v>1568</v>
      </c>
      <c r="AA46" t="s">
        <v>246</v>
      </c>
      <c r="AB46" t="s">
        <v>121</v>
      </c>
      <c r="AC46" t="s">
        <v>255</v>
      </c>
      <c r="AD46" t="str">
        <f t="shared" si="0"/>
        <v>ABIERTO</v>
      </c>
    </row>
    <row r="47" spans="1:30" x14ac:dyDescent="0.35">
      <c r="A47" t="s">
        <v>332</v>
      </c>
      <c r="B47">
        <v>6590373</v>
      </c>
      <c r="C47" t="s">
        <v>129</v>
      </c>
      <c r="D47" t="s">
        <v>3535</v>
      </c>
      <c r="E47" t="s">
        <v>310</v>
      </c>
      <c r="F47" t="s">
        <v>133</v>
      </c>
      <c r="G47" t="s">
        <v>147</v>
      </c>
      <c r="H47" s="16">
        <v>45839</v>
      </c>
      <c r="I47" s="16">
        <v>45869</v>
      </c>
      <c r="J47" t="s">
        <v>3476</v>
      </c>
      <c r="K47">
        <v>1215150</v>
      </c>
      <c r="L47" t="s">
        <v>333</v>
      </c>
      <c r="O47">
        <v>10014639</v>
      </c>
      <c r="P47" t="s">
        <v>332</v>
      </c>
      <c r="Q47">
        <v>0</v>
      </c>
      <c r="R47" t="s">
        <v>329</v>
      </c>
      <c r="S47" t="s">
        <v>3901</v>
      </c>
      <c r="T47">
        <v>11576154</v>
      </c>
      <c r="U47" s="16">
        <v>45766</v>
      </c>
      <c r="V47" s="16">
        <v>45839</v>
      </c>
      <c r="W47" s="16">
        <v>45835</v>
      </c>
      <c r="X47">
        <v>0</v>
      </c>
      <c r="Y47">
        <v>1290900</v>
      </c>
      <c r="Z47" t="s">
        <v>1568</v>
      </c>
      <c r="AA47" t="s">
        <v>246</v>
      </c>
      <c r="AB47" t="s">
        <v>121</v>
      </c>
      <c r="AC47" t="s">
        <v>255</v>
      </c>
      <c r="AD47" t="str">
        <f t="shared" si="0"/>
        <v>ABIERTO</v>
      </c>
    </row>
    <row r="48" spans="1:30" x14ac:dyDescent="0.35">
      <c r="A48" t="s">
        <v>272</v>
      </c>
      <c r="B48">
        <v>6589848</v>
      </c>
      <c r="C48" t="s">
        <v>123</v>
      </c>
      <c r="D48" t="s">
        <v>3547</v>
      </c>
      <c r="E48" t="s">
        <v>310</v>
      </c>
      <c r="F48" t="s">
        <v>133</v>
      </c>
      <c r="G48" t="s">
        <v>132</v>
      </c>
      <c r="H48" s="16">
        <v>45839</v>
      </c>
      <c r="I48" s="16">
        <v>45869</v>
      </c>
      <c r="J48" t="s">
        <v>3476</v>
      </c>
      <c r="K48">
        <v>1210102</v>
      </c>
      <c r="L48" t="s">
        <v>273</v>
      </c>
      <c r="O48">
        <v>10017653</v>
      </c>
      <c r="P48" t="s">
        <v>165</v>
      </c>
      <c r="Q48">
        <v>0</v>
      </c>
      <c r="R48" t="s">
        <v>343</v>
      </c>
      <c r="S48" t="s">
        <v>342</v>
      </c>
      <c r="T48">
        <v>11580397</v>
      </c>
      <c r="U48" s="16">
        <v>45765</v>
      </c>
      <c r="V48" s="16">
        <v>45839</v>
      </c>
      <c r="W48" s="16">
        <v>45833</v>
      </c>
      <c r="X48">
        <v>0</v>
      </c>
      <c r="Y48">
        <v>1290900</v>
      </c>
      <c r="Z48" t="s">
        <v>1568</v>
      </c>
      <c r="AA48" t="s">
        <v>248</v>
      </c>
      <c r="AB48" t="s">
        <v>121</v>
      </c>
      <c r="AC48" t="s">
        <v>255</v>
      </c>
      <c r="AD48" t="str">
        <f t="shared" si="0"/>
        <v>CERRADO</v>
      </c>
    </row>
    <row r="49" spans="1:30" x14ac:dyDescent="0.35">
      <c r="A49" t="s">
        <v>184</v>
      </c>
      <c r="B49">
        <v>6589846</v>
      </c>
      <c r="C49" t="s">
        <v>129</v>
      </c>
      <c r="D49" t="s">
        <v>4035</v>
      </c>
      <c r="E49" t="s">
        <v>310</v>
      </c>
      <c r="F49" t="s">
        <v>125</v>
      </c>
      <c r="G49" t="s">
        <v>136</v>
      </c>
      <c r="H49" s="16">
        <v>45839</v>
      </c>
      <c r="I49" s="16">
        <v>45869</v>
      </c>
      <c r="J49" t="s">
        <v>3476</v>
      </c>
      <c r="K49">
        <v>1213130</v>
      </c>
      <c r="L49" t="s">
        <v>312</v>
      </c>
      <c r="O49">
        <v>10014609</v>
      </c>
      <c r="P49" t="s">
        <v>184</v>
      </c>
      <c r="Q49">
        <v>8066.44</v>
      </c>
      <c r="R49" t="s">
        <v>329</v>
      </c>
      <c r="S49" t="s">
        <v>3901</v>
      </c>
      <c r="T49">
        <v>11577755</v>
      </c>
      <c r="U49" s="16">
        <v>45765</v>
      </c>
      <c r="V49" s="16">
        <v>45839</v>
      </c>
      <c r="W49" s="16">
        <v>45835</v>
      </c>
      <c r="X49">
        <v>8066.44</v>
      </c>
      <c r="Y49">
        <v>1290900</v>
      </c>
      <c r="Z49" t="s">
        <v>1568</v>
      </c>
      <c r="AA49" t="s">
        <v>245</v>
      </c>
      <c r="AB49" t="s">
        <v>121</v>
      </c>
      <c r="AC49" t="s">
        <v>255</v>
      </c>
      <c r="AD49" t="str">
        <f t="shared" si="0"/>
        <v>ABIERTO</v>
      </c>
    </row>
    <row r="50" spans="1:30" x14ac:dyDescent="0.35">
      <c r="A50" t="s">
        <v>201</v>
      </c>
      <c r="B50">
        <v>6587570</v>
      </c>
      <c r="C50" t="s">
        <v>129</v>
      </c>
      <c r="D50" t="s">
        <v>3477</v>
      </c>
      <c r="E50" t="s">
        <v>310</v>
      </c>
      <c r="F50" t="s">
        <v>133</v>
      </c>
      <c r="G50" t="s">
        <v>147</v>
      </c>
      <c r="H50" s="16">
        <v>45839</v>
      </c>
      <c r="I50" s="16">
        <v>45869</v>
      </c>
      <c r="J50" t="s">
        <v>3476</v>
      </c>
      <c r="K50">
        <v>1213130</v>
      </c>
      <c r="L50" t="s">
        <v>334</v>
      </c>
      <c r="O50">
        <v>10014602</v>
      </c>
      <c r="P50" t="s">
        <v>201</v>
      </c>
      <c r="Q50">
        <v>0</v>
      </c>
      <c r="R50" t="s">
        <v>329</v>
      </c>
      <c r="S50" t="s">
        <v>3901</v>
      </c>
      <c r="T50">
        <v>11577364</v>
      </c>
      <c r="U50" s="16">
        <v>45758</v>
      </c>
      <c r="V50" s="16">
        <v>45839</v>
      </c>
      <c r="W50" s="16">
        <v>45835</v>
      </c>
      <c r="X50">
        <v>0</v>
      </c>
      <c r="Y50">
        <v>1290900</v>
      </c>
      <c r="Z50" t="s">
        <v>1568</v>
      </c>
      <c r="AA50" t="s">
        <v>245</v>
      </c>
      <c r="AB50" t="s">
        <v>121</v>
      </c>
      <c r="AC50" t="s">
        <v>255</v>
      </c>
      <c r="AD50" t="str">
        <f t="shared" si="0"/>
        <v>ABIERTO</v>
      </c>
    </row>
    <row r="51" spans="1:30" x14ac:dyDescent="0.35">
      <c r="A51" t="s">
        <v>228</v>
      </c>
      <c r="B51">
        <v>6587418</v>
      </c>
      <c r="C51" t="s">
        <v>129</v>
      </c>
      <c r="D51" t="s">
        <v>3479</v>
      </c>
      <c r="E51" t="s">
        <v>310</v>
      </c>
      <c r="F51" t="s">
        <v>133</v>
      </c>
      <c r="G51" t="s">
        <v>226</v>
      </c>
      <c r="H51" s="16">
        <v>45839</v>
      </c>
      <c r="I51" s="16">
        <v>45869</v>
      </c>
      <c r="J51" t="s">
        <v>3476</v>
      </c>
      <c r="K51">
        <v>1213130</v>
      </c>
      <c r="L51" t="s">
        <v>387</v>
      </c>
      <c r="O51">
        <v>10014624</v>
      </c>
      <c r="P51" t="s">
        <v>228</v>
      </c>
      <c r="Q51">
        <v>0</v>
      </c>
      <c r="R51" t="s">
        <v>329</v>
      </c>
      <c r="S51" t="s">
        <v>3901</v>
      </c>
      <c r="T51">
        <v>11571539</v>
      </c>
      <c r="U51" s="16">
        <v>45757</v>
      </c>
      <c r="V51" s="16">
        <v>45839</v>
      </c>
      <c r="W51" s="16">
        <v>45835</v>
      </c>
      <c r="X51">
        <v>0</v>
      </c>
      <c r="Y51">
        <v>1290900</v>
      </c>
      <c r="Z51" t="s">
        <v>1568</v>
      </c>
      <c r="AA51" t="s">
        <v>245</v>
      </c>
      <c r="AB51" t="s">
        <v>121</v>
      </c>
      <c r="AC51" t="s">
        <v>255</v>
      </c>
      <c r="AD51" t="str">
        <f t="shared" si="0"/>
        <v>ABIERTO</v>
      </c>
    </row>
    <row r="52" spans="1:30" x14ac:dyDescent="0.35">
      <c r="A52" t="s">
        <v>228</v>
      </c>
      <c r="B52">
        <v>6587411</v>
      </c>
      <c r="C52" t="s">
        <v>129</v>
      </c>
      <c r="D52" t="s">
        <v>1354</v>
      </c>
      <c r="E52" t="s">
        <v>310</v>
      </c>
      <c r="F52" t="s">
        <v>133</v>
      </c>
      <c r="G52" t="s">
        <v>132</v>
      </c>
      <c r="H52" s="16">
        <v>45839</v>
      </c>
      <c r="I52" s="16">
        <v>45869</v>
      </c>
      <c r="J52" t="s">
        <v>3476</v>
      </c>
      <c r="K52">
        <v>1213130</v>
      </c>
      <c r="L52" t="s">
        <v>387</v>
      </c>
      <c r="O52">
        <v>10014624</v>
      </c>
      <c r="P52" t="s">
        <v>228</v>
      </c>
      <c r="Q52">
        <v>0</v>
      </c>
      <c r="R52" t="s">
        <v>329</v>
      </c>
      <c r="S52" t="s">
        <v>3901</v>
      </c>
      <c r="T52">
        <v>11571534</v>
      </c>
      <c r="U52" s="16">
        <v>45757</v>
      </c>
      <c r="V52" s="16">
        <v>45839</v>
      </c>
      <c r="W52" s="16">
        <v>45835</v>
      </c>
      <c r="X52">
        <v>0</v>
      </c>
      <c r="Y52">
        <v>1290900</v>
      </c>
      <c r="Z52" t="s">
        <v>1568</v>
      </c>
      <c r="AA52" t="s">
        <v>245</v>
      </c>
      <c r="AB52" t="s">
        <v>121</v>
      </c>
      <c r="AC52" t="s">
        <v>255</v>
      </c>
      <c r="AD52" t="str">
        <f t="shared" si="0"/>
        <v>ABIERTO</v>
      </c>
    </row>
    <row r="53" spans="1:30" x14ac:dyDescent="0.35">
      <c r="A53" t="s">
        <v>228</v>
      </c>
      <c r="B53">
        <v>6587408</v>
      </c>
      <c r="C53" t="s">
        <v>129</v>
      </c>
      <c r="D53" t="s">
        <v>3352</v>
      </c>
      <c r="E53" t="s">
        <v>310</v>
      </c>
      <c r="F53" t="s">
        <v>133</v>
      </c>
      <c r="G53" t="s">
        <v>147</v>
      </c>
      <c r="H53" s="16">
        <v>45839</v>
      </c>
      <c r="I53" s="16">
        <v>45869</v>
      </c>
      <c r="J53" t="s">
        <v>3476</v>
      </c>
      <c r="K53">
        <v>1213130</v>
      </c>
      <c r="L53" t="s">
        <v>387</v>
      </c>
      <c r="O53">
        <v>10014624</v>
      </c>
      <c r="P53" t="s">
        <v>228</v>
      </c>
      <c r="Q53">
        <v>0</v>
      </c>
      <c r="R53" t="s">
        <v>329</v>
      </c>
      <c r="S53" t="s">
        <v>3901</v>
      </c>
      <c r="T53">
        <v>11571493</v>
      </c>
      <c r="U53" s="16">
        <v>45757</v>
      </c>
      <c r="V53" s="16">
        <v>45839</v>
      </c>
      <c r="W53" s="16">
        <v>45835</v>
      </c>
      <c r="X53">
        <v>0</v>
      </c>
      <c r="Y53">
        <v>1290900</v>
      </c>
      <c r="Z53" t="s">
        <v>1568</v>
      </c>
      <c r="AA53" t="s">
        <v>245</v>
      </c>
      <c r="AB53" t="s">
        <v>121</v>
      </c>
      <c r="AC53" t="s">
        <v>255</v>
      </c>
      <c r="AD53" t="str">
        <f t="shared" si="0"/>
        <v>ABIERTO</v>
      </c>
    </row>
    <row r="54" spans="1:30" x14ac:dyDescent="0.35">
      <c r="A54" t="s">
        <v>228</v>
      </c>
      <c r="B54">
        <v>6587407</v>
      </c>
      <c r="C54" t="s">
        <v>129</v>
      </c>
      <c r="D54" t="s">
        <v>7569</v>
      </c>
      <c r="E54" t="s">
        <v>310</v>
      </c>
      <c r="F54" t="s">
        <v>259</v>
      </c>
      <c r="G54" t="s">
        <v>3523</v>
      </c>
      <c r="H54" s="16">
        <v>45852</v>
      </c>
      <c r="I54" s="16">
        <v>45852</v>
      </c>
      <c r="J54" t="s">
        <v>5407</v>
      </c>
      <c r="K54">
        <v>1213130</v>
      </c>
      <c r="L54" t="s">
        <v>387</v>
      </c>
      <c r="O54">
        <v>10014624</v>
      </c>
      <c r="P54" t="s">
        <v>228</v>
      </c>
      <c r="Q54">
        <v>8.89</v>
      </c>
      <c r="R54" t="s">
        <v>329</v>
      </c>
      <c r="S54" t="s">
        <v>262</v>
      </c>
      <c r="T54">
        <v>11571492</v>
      </c>
      <c r="U54" s="16">
        <v>45757</v>
      </c>
      <c r="V54" s="16">
        <v>45853</v>
      </c>
      <c r="W54" s="16">
        <v>45853</v>
      </c>
      <c r="X54">
        <v>8.89</v>
      </c>
      <c r="Y54">
        <v>1290900</v>
      </c>
      <c r="Z54" t="s">
        <v>1568</v>
      </c>
      <c r="AA54" t="s">
        <v>245</v>
      </c>
      <c r="AB54" t="s">
        <v>121</v>
      </c>
      <c r="AC54" t="s">
        <v>255</v>
      </c>
      <c r="AD54" t="str">
        <f t="shared" si="0"/>
        <v>ABIERTO</v>
      </c>
    </row>
    <row r="55" spans="1:30" x14ac:dyDescent="0.35">
      <c r="A55" t="s">
        <v>233</v>
      </c>
      <c r="B55">
        <v>6587368</v>
      </c>
      <c r="C55" t="s">
        <v>129</v>
      </c>
      <c r="D55" t="s">
        <v>3431</v>
      </c>
      <c r="E55" t="s">
        <v>310</v>
      </c>
      <c r="F55" t="s">
        <v>133</v>
      </c>
      <c r="G55" t="s">
        <v>226</v>
      </c>
      <c r="H55" s="16">
        <v>45839</v>
      </c>
      <c r="I55" s="16">
        <v>45869</v>
      </c>
      <c r="J55" t="s">
        <v>3476</v>
      </c>
      <c r="K55">
        <v>1213130</v>
      </c>
      <c r="L55" t="s">
        <v>301</v>
      </c>
      <c r="O55">
        <v>10014623</v>
      </c>
      <c r="P55" t="s">
        <v>233</v>
      </c>
      <c r="Q55">
        <v>0</v>
      </c>
      <c r="R55" t="s">
        <v>329</v>
      </c>
      <c r="S55" t="s">
        <v>3901</v>
      </c>
      <c r="T55">
        <v>11566963</v>
      </c>
      <c r="U55" s="16">
        <v>45757</v>
      </c>
      <c r="V55" s="16">
        <v>45839</v>
      </c>
      <c r="W55" s="16">
        <v>45835</v>
      </c>
      <c r="X55">
        <v>0</v>
      </c>
      <c r="Y55">
        <v>1290900</v>
      </c>
      <c r="Z55" t="s">
        <v>1568</v>
      </c>
      <c r="AA55" t="s">
        <v>245</v>
      </c>
      <c r="AB55" t="s">
        <v>121</v>
      </c>
      <c r="AC55" t="s">
        <v>255</v>
      </c>
      <c r="AD55" t="str">
        <f t="shared" si="0"/>
        <v>ABIERTO</v>
      </c>
    </row>
    <row r="56" spans="1:30" x14ac:dyDescent="0.35">
      <c r="A56" t="s">
        <v>233</v>
      </c>
      <c r="B56">
        <v>6587334</v>
      </c>
      <c r="C56" t="s">
        <v>129</v>
      </c>
      <c r="D56" t="s">
        <v>3488</v>
      </c>
      <c r="E56" t="s">
        <v>310</v>
      </c>
      <c r="F56" t="s">
        <v>133</v>
      </c>
      <c r="G56" t="s">
        <v>226</v>
      </c>
      <c r="H56" s="16">
        <v>45839</v>
      </c>
      <c r="I56" s="16">
        <v>45869</v>
      </c>
      <c r="J56" t="s">
        <v>3476</v>
      </c>
      <c r="K56">
        <v>1213130</v>
      </c>
      <c r="L56" t="s">
        <v>301</v>
      </c>
      <c r="O56">
        <v>10014623</v>
      </c>
      <c r="P56" t="s">
        <v>233</v>
      </c>
      <c r="Q56">
        <v>0</v>
      </c>
      <c r="R56" t="s">
        <v>329</v>
      </c>
      <c r="S56" t="s">
        <v>3901</v>
      </c>
      <c r="T56">
        <v>11564893</v>
      </c>
      <c r="U56" s="16">
        <v>45757</v>
      </c>
      <c r="V56" s="16">
        <v>45839</v>
      </c>
      <c r="W56" s="16">
        <v>45835</v>
      </c>
      <c r="X56">
        <v>0</v>
      </c>
      <c r="Y56">
        <v>1290900</v>
      </c>
      <c r="Z56" t="s">
        <v>1568</v>
      </c>
      <c r="AA56" t="s">
        <v>245</v>
      </c>
      <c r="AB56" t="s">
        <v>121</v>
      </c>
      <c r="AC56" t="s">
        <v>255</v>
      </c>
      <c r="AD56" t="str">
        <f t="shared" si="0"/>
        <v>ABIERTO</v>
      </c>
    </row>
    <row r="57" spans="1:30" x14ac:dyDescent="0.35">
      <c r="A57" t="s">
        <v>233</v>
      </c>
      <c r="B57">
        <v>6587333</v>
      </c>
      <c r="C57" t="s">
        <v>129</v>
      </c>
      <c r="D57" t="s">
        <v>3489</v>
      </c>
      <c r="E57" t="s">
        <v>310</v>
      </c>
      <c r="F57" t="s">
        <v>133</v>
      </c>
      <c r="G57" t="s">
        <v>132</v>
      </c>
      <c r="H57" s="16">
        <v>45839</v>
      </c>
      <c r="I57" s="16">
        <v>45869</v>
      </c>
      <c r="J57" t="s">
        <v>3476</v>
      </c>
      <c r="K57">
        <v>1213130</v>
      </c>
      <c r="L57" t="s">
        <v>301</v>
      </c>
      <c r="O57">
        <v>10014623</v>
      </c>
      <c r="P57" t="s">
        <v>233</v>
      </c>
      <c r="Q57">
        <v>0</v>
      </c>
      <c r="R57" t="s">
        <v>329</v>
      </c>
      <c r="S57" t="s">
        <v>3901</v>
      </c>
      <c r="T57">
        <v>11563746</v>
      </c>
      <c r="U57" s="16">
        <v>45757</v>
      </c>
      <c r="V57" s="16">
        <v>45839</v>
      </c>
      <c r="W57" s="16">
        <v>45835</v>
      </c>
      <c r="X57">
        <v>0</v>
      </c>
      <c r="Y57">
        <v>1290900</v>
      </c>
      <c r="Z57" t="s">
        <v>1568</v>
      </c>
      <c r="AA57" t="s">
        <v>245</v>
      </c>
      <c r="AB57" t="s">
        <v>121</v>
      </c>
      <c r="AC57" t="s">
        <v>255</v>
      </c>
      <c r="AD57" t="str">
        <f t="shared" si="0"/>
        <v>ABIERTO</v>
      </c>
    </row>
    <row r="58" spans="1:30" x14ac:dyDescent="0.35">
      <c r="A58" t="s">
        <v>207</v>
      </c>
      <c r="B58">
        <v>6587297</v>
      </c>
      <c r="C58" t="s">
        <v>129</v>
      </c>
      <c r="D58" t="s">
        <v>3495</v>
      </c>
      <c r="E58" t="s">
        <v>310</v>
      </c>
      <c r="F58" t="s">
        <v>133</v>
      </c>
      <c r="G58" t="s">
        <v>132</v>
      </c>
      <c r="H58" s="16">
        <v>45839</v>
      </c>
      <c r="I58" s="16">
        <v>45869</v>
      </c>
      <c r="J58" t="s">
        <v>3476</v>
      </c>
      <c r="K58">
        <v>1213130</v>
      </c>
      <c r="L58" t="s">
        <v>385</v>
      </c>
      <c r="O58">
        <v>10014621</v>
      </c>
      <c r="P58" t="s">
        <v>207</v>
      </c>
      <c r="Q58">
        <v>0</v>
      </c>
      <c r="R58" t="s">
        <v>329</v>
      </c>
      <c r="S58" t="s">
        <v>3901</v>
      </c>
      <c r="T58">
        <v>11559812</v>
      </c>
      <c r="U58" s="16">
        <v>45757</v>
      </c>
      <c r="V58" s="16">
        <v>45839</v>
      </c>
      <c r="W58" s="16">
        <v>45835</v>
      </c>
      <c r="X58">
        <v>0</v>
      </c>
      <c r="Y58">
        <v>1290900</v>
      </c>
      <c r="Z58" t="s">
        <v>1568</v>
      </c>
      <c r="AA58" t="s">
        <v>245</v>
      </c>
      <c r="AB58" t="s">
        <v>121</v>
      </c>
      <c r="AC58" t="s">
        <v>255</v>
      </c>
      <c r="AD58" t="str">
        <f t="shared" si="0"/>
        <v>ABIERTO</v>
      </c>
    </row>
    <row r="59" spans="1:30" x14ac:dyDescent="0.35">
      <c r="A59" t="s">
        <v>413</v>
      </c>
      <c r="B59">
        <v>6587296</v>
      </c>
      <c r="C59" t="s">
        <v>129</v>
      </c>
      <c r="D59" t="s">
        <v>3432</v>
      </c>
      <c r="E59" t="s">
        <v>310</v>
      </c>
      <c r="F59" t="s">
        <v>133</v>
      </c>
      <c r="G59" t="s">
        <v>226</v>
      </c>
      <c r="H59" s="16">
        <v>45839</v>
      </c>
      <c r="I59" s="16">
        <v>45869</v>
      </c>
      <c r="J59" t="s">
        <v>3476</v>
      </c>
      <c r="K59">
        <v>1213130</v>
      </c>
      <c r="L59" t="s">
        <v>414</v>
      </c>
      <c r="O59">
        <v>10014620</v>
      </c>
      <c r="P59" t="s">
        <v>413</v>
      </c>
      <c r="Q59">
        <v>0</v>
      </c>
      <c r="R59" t="s">
        <v>329</v>
      </c>
      <c r="S59" t="s">
        <v>3901</v>
      </c>
      <c r="T59">
        <v>11564892</v>
      </c>
      <c r="U59" s="16">
        <v>45757</v>
      </c>
      <c r="V59" s="16">
        <v>45839</v>
      </c>
      <c r="W59" s="16">
        <v>45835</v>
      </c>
      <c r="X59">
        <v>0</v>
      </c>
      <c r="Y59">
        <v>1290900</v>
      </c>
      <c r="Z59" t="s">
        <v>1568</v>
      </c>
      <c r="AA59" t="s">
        <v>245</v>
      </c>
      <c r="AB59" t="s">
        <v>121</v>
      </c>
      <c r="AC59" t="s">
        <v>255</v>
      </c>
      <c r="AD59" t="str">
        <f t="shared" si="0"/>
        <v>ABIERTO</v>
      </c>
    </row>
    <row r="60" spans="1:30" x14ac:dyDescent="0.35">
      <c r="A60" t="s">
        <v>294</v>
      </c>
      <c r="B60">
        <v>6587111</v>
      </c>
      <c r="C60" t="s">
        <v>129</v>
      </c>
      <c r="D60" t="s">
        <v>3389</v>
      </c>
      <c r="E60" t="s">
        <v>310</v>
      </c>
      <c r="F60" t="s">
        <v>133</v>
      </c>
      <c r="G60" t="s">
        <v>226</v>
      </c>
      <c r="H60" s="16">
        <v>45839</v>
      </c>
      <c r="I60" s="16">
        <v>45869</v>
      </c>
      <c r="J60" t="s">
        <v>3476</v>
      </c>
      <c r="K60">
        <v>1213130</v>
      </c>
      <c r="L60" t="s">
        <v>295</v>
      </c>
      <c r="O60">
        <v>10014618</v>
      </c>
      <c r="P60" t="s">
        <v>294</v>
      </c>
      <c r="Q60">
        <v>0</v>
      </c>
      <c r="R60" t="s">
        <v>349</v>
      </c>
      <c r="S60" t="s">
        <v>3901</v>
      </c>
      <c r="T60">
        <v>11572733</v>
      </c>
      <c r="U60" s="16">
        <v>45756</v>
      </c>
      <c r="V60" s="16">
        <v>45839</v>
      </c>
      <c r="W60" s="16">
        <v>45835</v>
      </c>
      <c r="X60">
        <v>0</v>
      </c>
      <c r="Y60">
        <v>1290900</v>
      </c>
      <c r="Z60" t="s">
        <v>1568</v>
      </c>
      <c r="AA60" t="s">
        <v>245</v>
      </c>
      <c r="AB60" t="s">
        <v>121</v>
      </c>
      <c r="AC60" t="s">
        <v>255</v>
      </c>
      <c r="AD60" t="str">
        <f t="shared" si="0"/>
        <v>ABIERTO</v>
      </c>
    </row>
    <row r="61" spans="1:30" x14ac:dyDescent="0.35">
      <c r="A61" t="s">
        <v>178</v>
      </c>
      <c r="B61">
        <v>6586791</v>
      </c>
      <c r="C61" t="s">
        <v>129</v>
      </c>
      <c r="D61" t="s">
        <v>3392</v>
      </c>
      <c r="E61" t="s">
        <v>310</v>
      </c>
      <c r="F61" t="s">
        <v>133</v>
      </c>
      <c r="G61" t="s">
        <v>147</v>
      </c>
      <c r="H61" s="16">
        <v>45839</v>
      </c>
      <c r="I61" s="16">
        <v>45869</v>
      </c>
      <c r="J61" t="s">
        <v>3476</v>
      </c>
      <c r="K61">
        <v>1215154</v>
      </c>
      <c r="L61" t="s">
        <v>392</v>
      </c>
      <c r="O61">
        <v>10014644</v>
      </c>
      <c r="P61" t="s">
        <v>178</v>
      </c>
      <c r="Q61">
        <v>0</v>
      </c>
      <c r="R61" t="s">
        <v>329</v>
      </c>
      <c r="S61" t="s">
        <v>3901</v>
      </c>
      <c r="T61">
        <v>11572803</v>
      </c>
      <c r="U61" s="16">
        <v>45755</v>
      </c>
      <c r="V61" s="16">
        <v>45839</v>
      </c>
      <c r="W61" s="16">
        <v>45835</v>
      </c>
      <c r="X61">
        <v>0</v>
      </c>
      <c r="Y61">
        <v>1290900</v>
      </c>
      <c r="Z61" t="s">
        <v>1568</v>
      </c>
      <c r="AA61" t="s">
        <v>246</v>
      </c>
      <c r="AB61" t="s">
        <v>121</v>
      </c>
      <c r="AC61" t="s">
        <v>255</v>
      </c>
      <c r="AD61" t="str">
        <f t="shared" si="0"/>
        <v>ABIERTO</v>
      </c>
    </row>
    <row r="62" spans="1:30" x14ac:dyDescent="0.35">
      <c r="A62" t="s">
        <v>187</v>
      </c>
      <c r="B62">
        <v>6586734</v>
      </c>
      <c r="C62" t="s">
        <v>129</v>
      </c>
      <c r="D62" t="s">
        <v>6435</v>
      </c>
      <c r="E62" t="s">
        <v>310</v>
      </c>
      <c r="F62" t="s">
        <v>133</v>
      </c>
      <c r="G62" t="s">
        <v>132</v>
      </c>
      <c r="H62" s="16">
        <v>45839</v>
      </c>
      <c r="I62" s="16">
        <v>45869</v>
      </c>
      <c r="J62" t="s">
        <v>3476</v>
      </c>
      <c r="K62">
        <v>1215154</v>
      </c>
      <c r="L62" t="s">
        <v>328</v>
      </c>
      <c r="O62">
        <v>10014643</v>
      </c>
      <c r="P62" t="s">
        <v>187</v>
      </c>
      <c r="Q62">
        <v>0</v>
      </c>
      <c r="R62" t="s">
        <v>329</v>
      </c>
      <c r="S62" t="s">
        <v>329</v>
      </c>
      <c r="T62">
        <v>11575164</v>
      </c>
      <c r="U62" s="16">
        <v>45755</v>
      </c>
      <c r="V62" s="16">
        <v>45839</v>
      </c>
      <c r="W62" s="16">
        <v>45835</v>
      </c>
      <c r="X62">
        <v>0</v>
      </c>
      <c r="Y62">
        <v>1290900</v>
      </c>
      <c r="Z62" t="s">
        <v>1568</v>
      </c>
      <c r="AA62" t="s">
        <v>246</v>
      </c>
      <c r="AB62" t="s">
        <v>121</v>
      </c>
      <c r="AC62" t="s">
        <v>255</v>
      </c>
      <c r="AD62" t="str">
        <f t="shared" si="0"/>
        <v>ABIERTO</v>
      </c>
    </row>
    <row r="63" spans="1:30" x14ac:dyDescent="0.35">
      <c r="A63" t="s">
        <v>148</v>
      </c>
      <c r="B63">
        <v>6586648</v>
      </c>
      <c r="C63" t="s">
        <v>129</v>
      </c>
      <c r="D63" t="s">
        <v>3397</v>
      </c>
      <c r="E63" t="s">
        <v>310</v>
      </c>
      <c r="F63" t="s">
        <v>259</v>
      </c>
      <c r="G63" t="s">
        <v>147</v>
      </c>
      <c r="H63" s="16">
        <v>45839</v>
      </c>
      <c r="I63" s="16">
        <v>45869</v>
      </c>
      <c r="J63" t="s">
        <v>3476</v>
      </c>
      <c r="K63">
        <v>1213130</v>
      </c>
      <c r="L63" t="s">
        <v>297</v>
      </c>
      <c r="O63">
        <v>10014617</v>
      </c>
      <c r="P63" t="s">
        <v>148</v>
      </c>
      <c r="Q63">
        <v>0</v>
      </c>
      <c r="R63" t="s">
        <v>343</v>
      </c>
      <c r="S63" t="s">
        <v>308</v>
      </c>
      <c r="T63">
        <v>11568511</v>
      </c>
      <c r="U63" s="16">
        <v>45754</v>
      </c>
      <c r="V63" s="16">
        <v>45839</v>
      </c>
      <c r="W63" s="16">
        <v>45809</v>
      </c>
      <c r="X63">
        <v>0</v>
      </c>
      <c r="Y63">
        <v>1290900</v>
      </c>
      <c r="Z63" t="s">
        <v>1568</v>
      </c>
      <c r="AA63" t="s">
        <v>245</v>
      </c>
      <c r="AB63" t="s">
        <v>121</v>
      </c>
      <c r="AC63" t="s">
        <v>255</v>
      </c>
      <c r="AD63" t="str">
        <f t="shared" si="0"/>
        <v>ABIERTO</v>
      </c>
    </row>
    <row r="64" spans="1:30" x14ac:dyDescent="0.35">
      <c r="A64" t="s">
        <v>242</v>
      </c>
      <c r="B64">
        <v>6586540</v>
      </c>
      <c r="C64" t="s">
        <v>129</v>
      </c>
      <c r="D64" t="s">
        <v>3398</v>
      </c>
      <c r="E64" t="s">
        <v>310</v>
      </c>
      <c r="F64" t="s">
        <v>125</v>
      </c>
      <c r="G64" t="s">
        <v>336</v>
      </c>
      <c r="H64" s="16">
        <v>45850</v>
      </c>
      <c r="I64" s="16">
        <v>45850</v>
      </c>
      <c r="J64" t="s">
        <v>5406</v>
      </c>
      <c r="K64">
        <v>1215150</v>
      </c>
      <c r="L64" t="s">
        <v>330</v>
      </c>
      <c r="O64">
        <v>10014637</v>
      </c>
      <c r="P64" t="s">
        <v>242</v>
      </c>
      <c r="Q64">
        <v>0</v>
      </c>
      <c r="R64" t="s">
        <v>343</v>
      </c>
      <c r="S64" t="s">
        <v>262</v>
      </c>
      <c r="T64">
        <v>11576861</v>
      </c>
      <c r="U64" s="16">
        <v>45754</v>
      </c>
      <c r="V64" s="16">
        <v>45850</v>
      </c>
      <c r="W64" s="16">
        <v>45853</v>
      </c>
      <c r="X64">
        <v>0</v>
      </c>
      <c r="Y64">
        <v>1290900</v>
      </c>
      <c r="Z64" t="s">
        <v>1568</v>
      </c>
      <c r="AA64" t="s">
        <v>246</v>
      </c>
      <c r="AB64" t="s">
        <v>121</v>
      </c>
      <c r="AC64" t="s">
        <v>255</v>
      </c>
      <c r="AD64" t="str">
        <f t="shared" si="0"/>
        <v>ABIERTO</v>
      </c>
    </row>
    <row r="65" spans="1:30" x14ac:dyDescent="0.35">
      <c r="A65" t="s">
        <v>294</v>
      </c>
      <c r="B65">
        <v>6586233</v>
      </c>
      <c r="C65" t="s">
        <v>129</v>
      </c>
      <c r="D65" t="s">
        <v>3416</v>
      </c>
      <c r="E65" t="s">
        <v>310</v>
      </c>
      <c r="F65" t="s">
        <v>133</v>
      </c>
      <c r="G65" t="s">
        <v>132</v>
      </c>
      <c r="H65" s="16">
        <v>45839</v>
      </c>
      <c r="I65" s="16">
        <v>45869</v>
      </c>
      <c r="J65" t="s">
        <v>3476</v>
      </c>
      <c r="K65">
        <v>1213130</v>
      </c>
      <c r="L65" t="s">
        <v>295</v>
      </c>
      <c r="O65">
        <v>10014618</v>
      </c>
      <c r="P65" t="s">
        <v>294</v>
      </c>
      <c r="Q65">
        <v>0</v>
      </c>
      <c r="R65" t="s">
        <v>329</v>
      </c>
      <c r="S65" t="s">
        <v>3901</v>
      </c>
      <c r="T65">
        <v>11562962</v>
      </c>
      <c r="U65" s="16">
        <v>45752</v>
      </c>
      <c r="V65" s="16">
        <v>45839</v>
      </c>
      <c r="W65" s="16">
        <v>45835</v>
      </c>
      <c r="X65">
        <v>0</v>
      </c>
      <c r="Y65">
        <v>1290900</v>
      </c>
      <c r="Z65" t="s">
        <v>1568</v>
      </c>
      <c r="AA65" t="s">
        <v>245</v>
      </c>
      <c r="AB65" t="s">
        <v>121</v>
      </c>
      <c r="AC65" t="s">
        <v>255</v>
      </c>
      <c r="AD65" t="str">
        <f t="shared" si="0"/>
        <v>ABIERTO</v>
      </c>
    </row>
    <row r="66" spans="1:30" x14ac:dyDescent="0.35">
      <c r="A66" t="s">
        <v>294</v>
      </c>
      <c r="B66">
        <v>6586232</v>
      </c>
      <c r="C66" t="s">
        <v>129</v>
      </c>
      <c r="D66" t="s">
        <v>3342</v>
      </c>
      <c r="E66" t="s">
        <v>310</v>
      </c>
      <c r="F66" t="s">
        <v>133</v>
      </c>
      <c r="G66" t="s">
        <v>132</v>
      </c>
      <c r="H66" s="16">
        <v>45839</v>
      </c>
      <c r="I66" s="16">
        <v>45869</v>
      </c>
      <c r="J66" t="s">
        <v>3476</v>
      </c>
      <c r="K66">
        <v>1213130</v>
      </c>
      <c r="L66" t="s">
        <v>295</v>
      </c>
      <c r="O66">
        <v>10014618</v>
      </c>
      <c r="P66" t="s">
        <v>294</v>
      </c>
      <c r="Q66">
        <v>0</v>
      </c>
      <c r="R66" t="s">
        <v>329</v>
      </c>
      <c r="S66" t="s">
        <v>3901</v>
      </c>
      <c r="T66">
        <v>11562956</v>
      </c>
      <c r="U66" s="16">
        <v>45752</v>
      </c>
      <c r="V66" s="16">
        <v>45839</v>
      </c>
      <c r="W66" s="16">
        <v>45835</v>
      </c>
      <c r="X66">
        <v>0</v>
      </c>
      <c r="Y66">
        <v>1290900</v>
      </c>
      <c r="Z66" t="s">
        <v>1568</v>
      </c>
      <c r="AA66" t="s">
        <v>245</v>
      </c>
      <c r="AB66" t="s">
        <v>121</v>
      </c>
      <c r="AC66" t="s">
        <v>255</v>
      </c>
      <c r="AD66" t="str">
        <f t="shared" si="0"/>
        <v>ABIERTO</v>
      </c>
    </row>
    <row r="67" spans="1:30" x14ac:dyDescent="0.35">
      <c r="A67" t="s">
        <v>294</v>
      </c>
      <c r="B67">
        <v>6586231</v>
      </c>
      <c r="C67" t="s">
        <v>129</v>
      </c>
      <c r="D67" t="s">
        <v>3417</v>
      </c>
      <c r="E67" t="s">
        <v>310</v>
      </c>
      <c r="F67" t="s">
        <v>133</v>
      </c>
      <c r="G67" t="s">
        <v>132</v>
      </c>
      <c r="H67" s="16">
        <v>45839</v>
      </c>
      <c r="I67" s="16">
        <v>45869</v>
      </c>
      <c r="J67" t="s">
        <v>3476</v>
      </c>
      <c r="K67">
        <v>1213130</v>
      </c>
      <c r="L67" t="s">
        <v>295</v>
      </c>
      <c r="O67">
        <v>10014618</v>
      </c>
      <c r="P67" t="s">
        <v>294</v>
      </c>
      <c r="Q67">
        <v>0</v>
      </c>
      <c r="R67" t="s">
        <v>329</v>
      </c>
      <c r="S67" t="s">
        <v>3901</v>
      </c>
      <c r="T67">
        <v>11555476</v>
      </c>
      <c r="U67" s="16">
        <v>45752</v>
      </c>
      <c r="V67" s="16">
        <v>45839</v>
      </c>
      <c r="W67" s="16">
        <v>45835</v>
      </c>
      <c r="X67">
        <v>0</v>
      </c>
      <c r="Y67">
        <v>1290900</v>
      </c>
      <c r="Z67" t="s">
        <v>1568</v>
      </c>
      <c r="AA67" t="s">
        <v>245</v>
      </c>
      <c r="AB67" t="s">
        <v>121</v>
      </c>
      <c r="AC67" t="s">
        <v>255</v>
      </c>
      <c r="AD67" t="str">
        <f t="shared" ref="AD67:AD130" si="1">IF(B73&gt;0,(IF(MID(G73,1,3)="CTE","CERRADO",IF(MID(G73,1,3)="REP","REPROGRAMADO","ABIERTO"))),"")</f>
        <v>ABIERTO</v>
      </c>
    </row>
    <row r="68" spans="1:30" x14ac:dyDescent="0.35">
      <c r="A68" t="s">
        <v>294</v>
      </c>
      <c r="B68">
        <v>6586229</v>
      </c>
      <c r="C68" t="s">
        <v>129</v>
      </c>
      <c r="D68" t="s">
        <v>3339</v>
      </c>
      <c r="E68" t="s">
        <v>310</v>
      </c>
      <c r="F68" t="s">
        <v>133</v>
      </c>
      <c r="G68" t="s">
        <v>147</v>
      </c>
      <c r="H68" s="16">
        <v>45839</v>
      </c>
      <c r="I68" s="16">
        <v>45869</v>
      </c>
      <c r="J68" t="s">
        <v>3476</v>
      </c>
      <c r="K68">
        <v>1213130</v>
      </c>
      <c r="L68" t="s">
        <v>295</v>
      </c>
      <c r="O68">
        <v>10014618</v>
      </c>
      <c r="P68" t="s">
        <v>294</v>
      </c>
      <c r="Q68">
        <v>0</v>
      </c>
      <c r="R68" t="s">
        <v>329</v>
      </c>
      <c r="S68" t="s">
        <v>3901</v>
      </c>
      <c r="T68">
        <v>11555472</v>
      </c>
      <c r="U68" s="16">
        <v>45752</v>
      </c>
      <c r="V68" s="16">
        <v>45839</v>
      </c>
      <c r="W68" s="16">
        <v>45835</v>
      </c>
      <c r="X68">
        <v>0</v>
      </c>
      <c r="Y68">
        <v>1290900</v>
      </c>
      <c r="Z68" t="s">
        <v>1568</v>
      </c>
      <c r="AA68" t="s">
        <v>245</v>
      </c>
      <c r="AB68" t="s">
        <v>121</v>
      </c>
      <c r="AC68" t="s">
        <v>255</v>
      </c>
      <c r="AD68" t="str">
        <f t="shared" si="1"/>
        <v>ABIERTO</v>
      </c>
    </row>
    <row r="69" spans="1:30" x14ac:dyDescent="0.35">
      <c r="A69" t="s">
        <v>157</v>
      </c>
      <c r="B69">
        <v>6586041</v>
      </c>
      <c r="C69" t="s">
        <v>129</v>
      </c>
      <c r="D69" t="s">
        <v>3422</v>
      </c>
      <c r="E69" t="s">
        <v>310</v>
      </c>
      <c r="F69" t="s">
        <v>133</v>
      </c>
      <c r="G69" t="s">
        <v>226</v>
      </c>
      <c r="H69" s="16">
        <v>45839</v>
      </c>
      <c r="I69" s="16">
        <v>45869</v>
      </c>
      <c r="J69" t="s">
        <v>3476</v>
      </c>
      <c r="K69">
        <v>1215150</v>
      </c>
      <c r="L69" t="s">
        <v>345</v>
      </c>
      <c r="O69">
        <v>10014635</v>
      </c>
      <c r="P69" t="s">
        <v>157</v>
      </c>
      <c r="Q69">
        <v>0</v>
      </c>
      <c r="R69" t="s">
        <v>1679</v>
      </c>
      <c r="S69" t="s">
        <v>3901</v>
      </c>
      <c r="T69">
        <v>11572698</v>
      </c>
      <c r="U69" s="16">
        <v>45752</v>
      </c>
      <c r="V69" s="16">
        <v>45839</v>
      </c>
      <c r="W69" s="16">
        <v>45835</v>
      </c>
      <c r="X69">
        <v>0</v>
      </c>
      <c r="Y69">
        <v>1290900</v>
      </c>
      <c r="Z69" t="s">
        <v>1568</v>
      </c>
      <c r="AA69" t="s">
        <v>246</v>
      </c>
      <c r="AB69" t="s">
        <v>121</v>
      </c>
      <c r="AC69" t="s">
        <v>255</v>
      </c>
      <c r="AD69" t="str">
        <f t="shared" si="1"/>
        <v>ABIERTO</v>
      </c>
    </row>
    <row r="70" spans="1:30" x14ac:dyDescent="0.35">
      <c r="A70" t="s">
        <v>240</v>
      </c>
      <c r="B70">
        <v>6586001</v>
      </c>
      <c r="C70" t="s">
        <v>129</v>
      </c>
      <c r="D70" t="s">
        <v>3423</v>
      </c>
      <c r="E70" t="s">
        <v>310</v>
      </c>
      <c r="F70" t="s">
        <v>133</v>
      </c>
      <c r="G70" t="s">
        <v>226</v>
      </c>
      <c r="H70" s="16">
        <v>45839</v>
      </c>
      <c r="I70" s="16">
        <v>45869</v>
      </c>
      <c r="J70" t="s">
        <v>3476</v>
      </c>
      <c r="K70">
        <v>1213130</v>
      </c>
      <c r="L70" t="s">
        <v>304</v>
      </c>
      <c r="O70">
        <v>10014607</v>
      </c>
      <c r="P70" t="s">
        <v>240</v>
      </c>
      <c r="Q70">
        <v>0</v>
      </c>
      <c r="R70" t="s">
        <v>329</v>
      </c>
      <c r="S70" t="s">
        <v>3901</v>
      </c>
      <c r="T70">
        <v>11564884</v>
      </c>
      <c r="U70" s="16">
        <v>45752</v>
      </c>
      <c r="V70" s="16">
        <v>45839</v>
      </c>
      <c r="W70" s="16">
        <v>45835</v>
      </c>
      <c r="X70">
        <v>0</v>
      </c>
      <c r="Y70">
        <v>1290900</v>
      </c>
      <c r="Z70" t="s">
        <v>1568</v>
      </c>
      <c r="AA70" t="s">
        <v>245</v>
      </c>
      <c r="AB70" t="s">
        <v>121</v>
      </c>
      <c r="AC70" t="s">
        <v>255</v>
      </c>
      <c r="AD70" t="str">
        <f t="shared" si="1"/>
        <v>ABIERTO</v>
      </c>
    </row>
    <row r="71" spans="1:30" x14ac:dyDescent="0.35">
      <c r="A71" t="s">
        <v>148</v>
      </c>
      <c r="B71">
        <v>6585974</v>
      </c>
      <c r="C71" t="s">
        <v>129</v>
      </c>
      <c r="D71" t="s">
        <v>3425</v>
      </c>
      <c r="E71" t="s">
        <v>310</v>
      </c>
      <c r="F71" t="s">
        <v>133</v>
      </c>
      <c r="G71" t="s">
        <v>132</v>
      </c>
      <c r="H71" s="16">
        <v>45839</v>
      </c>
      <c r="I71" s="16">
        <v>45869</v>
      </c>
      <c r="J71" t="s">
        <v>3476</v>
      </c>
      <c r="K71">
        <v>1213130</v>
      </c>
      <c r="L71" t="s">
        <v>297</v>
      </c>
      <c r="O71">
        <v>10014617</v>
      </c>
      <c r="P71" t="s">
        <v>148</v>
      </c>
      <c r="Q71">
        <v>0</v>
      </c>
      <c r="R71" t="s">
        <v>329</v>
      </c>
      <c r="S71" t="s">
        <v>3901</v>
      </c>
      <c r="T71">
        <v>11568513</v>
      </c>
      <c r="U71" s="16">
        <v>45751</v>
      </c>
      <c r="V71" s="16">
        <v>45839</v>
      </c>
      <c r="W71" s="16">
        <v>45835</v>
      </c>
      <c r="X71">
        <v>0</v>
      </c>
      <c r="Y71">
        <v>1290900</v>
      </c>
      <c r="Z71" t="s">
        <v>1568</v>
      </c>
      <c r="AA71" t="s">
        <v>245</v>
      </c>
      <c r="AB71" t="s">
        <v>121</v>
      </c>
      <c r="AC71" t="s">
        <v>255</v>
      </c>
      <c r="AD71" t="str">
        <f t="shared" si="1"/>
        <v>ABIERTO</v>
      </c>
    </row>
    <row r="72" spans="1:30" x14ac:dyDescent="0.35">
      <c r="A72" t="s">
        <v>148</v>
      </c>
      <c r="B72">
        <v>6585973</v>
      </c>
      <c r="C72" t="s">
        <v>129</v>
      </c>
      <c r="D72" t="s">
        <v>3426</v>
      </c>
      <c r="E72" t="s">
        <v>310</v>
      </c>
      <c r="F72" t="s">
        <v>133</v>
      </c>
      <c r="G72" t="s">
        <v>147</v>
      </c>
      <c r="H72" s="16">
        <v>45839</v>
      </c>
      <c r="I72" s="16">
        <v>45869</v>
      </c>
      <c r="J72" t="s">
        <v>3476</v>
      </c>
      <c r="K72">
        <v>1213130</v>
      </c>
      <c r="L72" t="s">
        <v>297</v>
      </c>
      <c r="O72">
        <v>10014617</v>
      </c>
      <c r="P72" t="s">
        <v>148</v>
      </c>
      <c r="Q72">
        <v>0</v>
      </c>
      <c r="R72" t="s">
        <v>329</v>
      </c>
      <c r="S72" t="s">
        <v>3901</v>
      </c>
      <c r="T72">
        <v>11568512</v>
      </c>
      <c r="U72" s="16">
        <v>45751</v>
      </c>
      <c r="V72" s="16">
        <v>45839</v>
      </c>
      <c r="W72" s="16">
        <v>45835</v>
      </c>
      <c r="X72">
        <v>0</v>
      </c>
      <c r="Y72">
        <v>1290900</v>
      </c>
      <c r="Z72" t="s">
        <v>1568</v>
      </c>
      <c r="AA72" t="s">
        <v>245</v>
      </c>
      <c r="AB72" t="s">
        <v>121</v>
      </c>
      <c r="AC72" t="s">
        <v>255</v>
      </c>
      <c r="AD72" t="str">
        <f t="shared" si="1"/>
        <v>ABIERTO</v>
      </c>
    </row>
    <row r="73" spans="1:30" x14ac:dyDescent="0.35">
      <c r="A73" t="s">
        <v>149</v>
      </c>
      <c r="B73">
        <v>6585969</v>
      </c>
      <c r="C73" t="s">
        <v>129</v>
      </c>
      <c r="D73" t="s">
        <v>3428</v>
      </c>
      <c r="E73" t="s">
        <v>310</v>
      </c>
      <c r="F73" t="s">
        <v>133</v>
      </c>
      <c r="G73" t="s">
        <v>132</v>
      </c>
      <c r="H73" s="16">
        <v>45839</v>
      </c>
      <c r="I73" s="16">
        <v>45869</v>
      </c>
      <c r="J73" t="s">
        <v>3476</v>
      </c>
      <c r="K73">
        <v>1213130</v>
      </c>
      <c r="L73" t="s">
        <v>302</v>
      </c>
      <c r="O73">
        <v>10014616</v>
      </c>
      <c r="P73" t="s">
        <v>149</v>
      </c>
      <c r="Q73">
        <v>0</v>
      </c>
      <c r="R73" t="s">
        <v>329</v>
      </c>
      <c r="S73" t="s">
        <v>3901</v>
      </c>
      <c r="T73">
        <v>11568613</v>
      </c>
      <c r="U73" s="16">
        <v>45751</v>
      </c>
      <c r="V73" s="16">
        <v>45839</v>
      </c>
      <c r="W73" s="16">
        <v>45835</v>
      </c>
      <c r="X73">
        <v>0</v>
      </c>
      <c r="Y73">
        <v>1290900</v>
      </c>
      <c r="Z73" t="s">
        <v>1568</v>
      </c>
      <c r="AA73" t="s">
        <v>245</v>
      </c>
      <c r="AB73" t="s">
        <v>121</v>
      </c>
      <c r="AC73" t="s">
        <v>255</v>
      </c>
      <c r="AD73" t="str">
        <f t="shared" si="1"/>
        <v>ABIERTO</v>
      </c>
    </row>
    <row r="74" spans="1:30" x14ac:dyDescent="0.35">
      <c r="A74" t="s">
        <v>149</v>
      </c>
      <c r="B74">
        <v>6585968</v>
      </c>
      <c r="C74" t="s">
        <v>129</v>
      </c>
      <c r="D74" t="s">
        <v>3429</v>
      </c>
      <c r="E74" t="s">
        <v>310</v>
      </c>
      <c r="F74" t="s">
        <v>133</v>
      </c>
      <c r="G74" t="s">
        <v>132</v>
      </c>
      <c r="H74" s="16">
        <v>45839</v>
      </c>
      <c r="I74" s="16">
        <v>45869</v>
      </c>
      <c r="J74" t="s">
        <v>3476</v>
      </c>
      <c r="K74">
        <v>1213130</v>
      </c>
      <c r="L74" t="s">
        <v>302</v>
      </c>
      <c r="O74">
        <v>10014616</v>
      </c>
      <c r="P74" t="s">
        <v>149</v>
      </c>
      <c r="Q74">
        <v>0</v>
      </c>
      <c r="R74" t="s">
        <v>329</v>
      </c>
      <c r="S74" t="s">
        <v>3901</v>
      </c>
      <c r="T74">
        <v>11568610</v>
      </c>
      <c r="U74" s="16">
        <v>45751</v>
      </c>
      <c r="V74" s="16">
        <v>45839</v>
      </c>
      <c r="W74" s="16">
        <v>45835</v>
      </c>
      <c r="X74">
        <v>0</v>
      </c>
      <c r="Y74">
        <v>1290900</v>
      </c>
      <c r="Z74" t="s">
        <v>1568</v>
      </c>
      <c r="AA74" t="s">
        <v>245</v>
      </c>
      <c r="AB74" t="s">
        <v>121</v>
      </c>
      <c r="AC74" t="s">
        <v>255</v>
      </c>
      <c r="AD74" t="str">
        <f t="shared" si="1"/>
        <v>ABIERTO</v>
      </c>
    </row>
    <row r="75" spans="1:30" x14ac:dyDescent="0.35">
      <c r="A75" t="s">
        <v>149</v>
      </c>
      <c r="B75">
        <v>6585966</v>
      </c>
      <c r="C75" t="s">
        <v>129</v>
      </c>
      <c r="D75" t="s">
        <v>3431</v>
      </c>
      <c r="E75" t="s">
        <v>310</v>
      </c>
      <c r="F75" t="s">
        <v>133</v>
      </c>
      <c r="G75" t="s">
        <v>226</v>
      </c>
      <c r="H75" s="16">
        <v>45839</v>
      </c>
      <c r="I75" s="16">
        <v>45869</v>
      </c>
      <c r="J75" t="s">
        <v>3476</v>
      </c>
      <c r="K75">
        <v>1213130</v>
      </c>
      <c r="L75" t="s">
        <v>302</v>
      </c>
      <c r="O75">
        <v>10014616</v>
      </c>
      <c r="P75" t="s">
        <v>149</v>
      </c>
      <c r="Q75">
        <v>0</v>
      </c>
      <c r="R75" t="s">
        <v>329</v>
      </c>
      <c r="S75" t="s">
        <v>3901</v>
      </c>
      <c r="T75">
        <v>11568607</v>
      </c>
      <c r="U75" s="16">
        <v>45751</v>
      </c>
      <c r="V75" s="16">
        <v>45839</v>
      </c>
      <c r="W75" s="16">
        <v>45835</v>
      </c>
      <c r="X75">
        <v>0</v>
      </c>
      <c r="Y75">
        <v>1290900</v>
      </c>
      <c r="Z75" t="s">
        <v>1568</v>
      </c>
      <c r="AA75" t="s">
        <v>245</v>
      </c>
      <c r="AB75" t="s">
        <v>121</v>
      </c>
      <c r="AC75" t="s">
        <v>255</v>
      </c>
      <c r="AD75" t="str">
        <f t="shared" si="1"/>
        <v>ABIERTO</v>
      </c>
    </row>
    <row r="76" spans="1:30" x14ac:dyDescent="0.35">
      <c r="A76" t="s">
        <v>149</v>
      </c>
      <c r="B76">
        <v>6585965</v>
      </c>
      <c r="C76" t="s">
        <v>129</v>
      </c>
      <c r="D76" t="s">
        <v>3432</v>
      </c>
      <c r="E76" t="s">
        <v>310</v>
      </c>
      <c r="F76" t="s">
        <v>133</v>
      </c>
      <c r="G76" t="s">
        <v>226</v>
      </c>
      <c r="H76" s="16">
        <v>45839</v>
      </c>
      <c r="I76" s="16">
        <v>45869</v>
      </c>
      <c r="J76" t="s">
        <v>3476</v>
      </c>
      <c r="K76">
        <v>1213130</v>
      </c>
      <c r="L76" t="s">
        <v>302</v>
      </c>
      <c r="O76">
        <v>10014616</v>
      </c>
      <c r="P76" t="s">
        <v>149</v>
      </c>
      <c r="Q76">
        <v>0</v>
      </c>
      <c r="R76" t="s">
        <v>329</v>
      </c>
      <c r="S76" t="s">
        <v>3901</v>
      </c>
      <c r="T76">
        <v>11564889</v>
      </c>
      <c r="U76" s="16">
        <v>45751</v>
      </c>
      <c r="V76" s="16">
        <v>45839</v>
      </c>
      <c r="W76" s="16">
        <v>45835</v>
      </c>
      <c r="X76">
        <v>0</v>
      </c>
      <c r="Y76">
        <v>1290900</v>
      </c>
      <c r="Z76" t="s">
        <v>1568</v>
      </c>
      <c r="AA76" t="s">
        <v>245</v>
      </c>
      <c r="AB76" t="s">
        <v>121</v>
      </c>
      <c r="AC76" t="s">
        <v>255</v>
      </c>
      <c r="AD76" t="str">
        <f t="shared" si="1"/>
        <v>ABIERTO</v>
      </c>
    </row>
    <row r="77" spans="1:30" x14ac:dyDescent="0.35">
      <c r="A77" t="s">
        <v>202</v>
      </c>
      <c r="B77">
        <v>6585964</v>
      </c>
      <c r="C77" t="s">
        <v>129</v>
      </c>
      <c r="D77" t="s">
        <v>3433</v>
      </c>
      <c r="E77" t="s">
        <v>310</v>
      </c>
      <c r="F77" t="s">
        <v>133</v>
      </c>
      <c r="G77" t="s">
        <v>132</v>
      </c>
      <c r="H77" s="16">
        <v>45839</v>
      </c>
      <c r="I77" s="16">
        <v>45869</v>
      </c>
      <c r="J77" t="s">
        <v>3476</v>
      </c>
      <c r="K77">
        <v>1213130</v>
      </c>
      <c r="L77" t="s">
        <v>396</v>
      </c>
      <c r="O77">
        <v>10014615</v>
      </c>
      <c r="P77" t="s">
        <v>202</v>
      </c>
      <c r="Q77">
        <v>0</v>
      </c>
      <c r="R77" t="s">
        <v>329</v>
      </c>
      <c r="S77" t="s">
        <v>3901</v>
      </c>
      <c r="T77">
        <v>11570232</v>
      </c>
      <c r="U77" s="16">
        <v>45751</v>
      </c>
      <c r="V77" s="16">
        <v>45839</v>
      </c>
      <c r="W77" s="16">
        <v>45835</v>
      </c>
      <c r="X77">
        <v>0</v>
      </c>
      <c r="Y77">
        <v>1290900</v>
      </c>
      <c r="Z77" t="s">
        <v>1568</v>
      </c>
      <c r="AA77" t="s">
        <v>245</v>
      </c>
      <c r="AB77" t="s">
        <v>121</v>
      </c>
      <c r="AC77" t="s">
        <v>255</v>
      </c>
      <c r="AD77" t="str">
        <f t="shared" si="1"/>
        <v>ABIERTO</v>
      </c>
    </row>
    <row r="78" spans="1:30" x14ac:dyDescent="0.35">
      <c r="A78" t="s">
        <v>242</v>
      </c>
      <c r="B78">
        <v>6585320</v>
      </c>
      <c r="C78" t="s">
        <v>129</v>
      </c>
      <c r="D78" t="s">
        <v>3442</v>
      </c>
      <c r="E78" t="s">
        <v>310</v>
      </c>
      <c r="F78" t="s">
        <v>133</v>
      </c>
      <c r="G78" t="s">
        <v>147</v>
      </c>
      <c r="H78" s="16">
        <v>45839</v>
      </c>
      <c r="I78" s="16">
        <v>45869</v>
      </c>
      <c r="J78" t="s">
        <v>3476</v>
      </c>
      <c r="K78">
        <v>1215150</v>
      </c>
      <c r="L78" t="s">
        <v>330</v>
      </c>
      <c r="O78">
        <v>10014637</v>
      </c>
      <c r="P78" t="s">
        <v>242</v>
      </c>
      <c r="Q78">
        <v>0</v>
      </c>
      <c r="R78" t="s">
        <v>343</v>
      </c>
      <c r="S78" t="s">
        <v>329</v>
      </c>
      <c r="T78">
        <v>11575168</v>
      </c>
      <c r="U78" s="16">
        <v>45751</v>
      </c>
      <c r="V78" s="16">
        <v>45839</v>
      </c>
      <c r="W78" s="16">
        <v>45835</v>
      </c>
      <c r="X78">
        <v>0</v>
      </c>
      <c r="Y78">
        <v>1290900</v>
      </c>
      <c r="Z78" t="s">
        <v>1568</v>
      </c>
      <c r="AA78" t="s">
        <v>246</v>
      </c>
      <c r="AB78" t="s">
        <v>121</v>
      </c>
      <c r="AC78" t="s">
        <v>255</v>
      </c>
      <c r="AD78" t="str">
        <f t="shared" si="1"/>
        <v>ABIERTO</v>
      </c>
    </row>
    <row r="79" spans="1:30" x14ac:dyDescent="0.35">
      <c r="A79" t="s">
        <v>159</v>
      </c>
      <c r="B79">
        <v>6585311</v>
      </c>
      <c r="C79" t="s">
        <v>129</v>
      </c>
      <c r="D79" t="s">
        <v>3444</v>
      </c>
      <c r="E79" t="s">
        <v>310</v>
      </c>
      <c r="F79" t="s">
        <v>125</v>
      </c>
      <c r="G79" t="s">
        <v>127</v>
      </c>
      <c r="H79" s="16">
        <v>45839</v>
      </c>
      <c r="I79" s="16">
        <v>45869</v>
      </c>
      <c r="J79" t="s">
        <v>3476</v>
      </c>
      <c r="K79">
        <v>1212121</v>
      </c>
      <c r="L79" t="s">
        <v>398</v>
      </c>
      <c r="O79">
        <v>10014599</v>
      </c>
      <c r="P79" t="s">
        <v>159</v>
      </c>
      <c r="Q79">
        <v>0</v>
      </c>
      <c r="R79" t="s">
        <v>343</v>
      </c>
      <c r="S79" t="s">
        <v>342</v>
      </c>
      <c r="T79">
        <v>11575062</v>
      </c>
      <c r="U79" s="16">
        <v>45751</v>
      </c>
      <c r="V79" s="16">
        <v>45839</v>
      </c>
      <c r="W79" s="16">
        <v>45835</v>
      </c>
      <c r="X79">
        <v>0</v>
      </c>
      <c r="Y79">
        <v>1290900</v>
      </c>
      <c r="Z79" t="s">
        <v>1568</v>
      </c>
      <c r="AA79" t="s">
        <v>247</v>
      </c>
      <c r="AB79" t="s">
        <v>121</v>
      </c>
      <c r="AC79" t="s">
        <v>255</v>
      </c>
      <c r="AD79" t="str">
        <f t="shared" si="1"/>
        <v>ABIERTO</v>
      </c>
    </row>
    <row r="80" spans="1:30" x14ac:dyDescent="0.35">
      <c r="A80" t="s">
        <v>177</v>
      </c>
      <c r="B80">
        <v>6585305</v>
      </c>
      <c r="C80" t="s">
        <v>129</v>
      </c>
      <c r="D80" t="s">
        <v>3445</v>
      </c>
      <c r="E80" t="s">
        <v>310</v>
      </c>
      <c r="F80" t="s">
        <v>133</v>
      </c>
      <c r="G80" t="s">
        <v>226</v>
      </c>
      <c r="H80" s="16">
        <v>45839</v>
      </c>
      <c r="I80" s="16">
        <v>45869</v>
      </c>
      <c r="J80" t="s">
        <v>3476</v>
      </c>
      <c r="K80">
        <v>1215150</v>
      </c>
      <c r="L80" t="s">
        <v>278</v>
      </c>
      <c r="O80">
        <v>10014634</v>
      </c>
      <c r="P80" t="s">
        <v>177</v>
      </c>
      <c r="Q80">
        <v>0</v>
      </c>
      <c r="R80" t="s">
        <v>996</v>
      </c>
      <c r="S80" t="s">
        <v>3901</v>
      </c>
      <c r="T80">
        <v>11575478</v>
      </c>
      <c r="U80" s="16">
        <v>45750</v>
      </c>
      <c r="V80" s="16">
        <v>45839</v>
      </c>
      <c r="W80" s="16">
        <v>45835</v>
      </c>
      <c r="X80">
        <v>0</v>
      </c>
      <c r="Y80">
        <v>1290900</v>
      </c>
      <c r="Z80" t="s">
        <v>1568</v>
      </c>
      <c r="AA80" t="s">
        <v>246</v>
      </c>
      <c r="AB80" t="s">
        <v>121</v>
      </c>
      <c r="AC80" t="s">
        <v>255</v>
      </c>
      <c r="AD80" t="str">
        <f t="shared" si="1"/>
        <v>ABIERTO</v>
      </c>
    </row>
    <row r="81" spans="1:30" x14ac:dyDescent="0.35">
      <c r="A81" t="s">
        <v>221</v>
      </c>
      <c r="B81">
        <v>6584801</v>
      </c>
      <c r="C81" t="s">
        <v>129</v>
      </c>
      <c r="D81" t="s">
        <v>3333</v>
      </c>
      <c r="E81" t="s">
        <v>310</v>
      </c>
      <c r="F81" t="s">
        <v>133</v>
      </c>
      <c r="G81" t="s">
        <v>147</v>
      </c>
      <c r="H81" s="16">
        <v>45839</v>
      </c>
      <c r="I81" s="16">
        <v>45869</v>
      </c>
      <c r="J81" t="s">
        <v>3476</v>
      </c>
      <c r="K81">
        <v>1215156</v>
      </c>
      <c r="L81" t="s">
        <v>309</v>
      </c>
      <c r="O81">
        <v>10014650</v>
      </c>
      <c r="P81" t="s">
        <v>221</v>
      </c>
      <c r="Q81">
        <v>0</v>
      </c>
      <c r="R81" t="s">
        <v>329</v>
      </c>
      <c r="S81" t="s">
        <v>3901</v>
      </c>
      <c r="T81">
        <v>11574344</v>
      </c>
      <c r="U81" s="16">
        <v>45749</v>
      </c>
      <c r="V81" s="16">
        <v>45839</v>
      </c>
      <c r="W81" s="16">
        <v>45835</v>
      </c>
      <c r="X81">
        <v>0</v>
      </c>
      <c r="Y81">
        <v>1290900</v>
      </c>
      <c r="Z81" t="s">
        <v>1568</v>
      </c>
      <c r="AA81" t="s">
        <v>246</v>
      </c>
      <c r="AB81" t="s">
        <v>121</v>
      </c>
      <c r="AC81" t="s">
        <v>255</v>
      </c>
      <c r="AD81" t="str">
        <f t="shared" si="1"/>
        <v>ABIERTO</v>
      </c>
    </row>
    <row r="82" spans="1:30" x14ac:dyDescent="0.35">
      <c r="A82" t="s">
        <v>206</v>
      </c>
      <c r="B82">
        <v>6584245</v>
      </c>
      <c r="C82" t="s">
        <v>129</v>
      </c>
      <c r="D82" t="s">
        <v>3336</v>
      </c>
      <c r="E82" t="s">
        <v>310</v>
      </c>
      <c r="F82" t="s">
        <v>133</v>
      </c>
      <c r="G82" t="s">
        <v>132</v>
      </c>
      <c r="H82" s="16">
        <v>45839</v>
      </c>
      <c r="I82" s="16">
        <v>45869</v>
      </c>
      <c r="J82" t="s">
        <v>3476</v>
      </c>
      <c r="K82">
        <v>1213130</v>
      </c>
      <c r="L82" t="s">
        <v>339</v>
      </c>
      <c r="O82">
        <v>10014614</v>
      </c>
      <c r="P82" t="s">
        <v>206</v>
      </c>
      <c r="Q82">
        <v>0</v>
      </c>
      <c r="R82" t="s">
        <v>329</v>
      </c>
      <c r="S82" t="s">
        <v>3901</v>
      </c>
      <c r="T82">
        <v>11552395</v>
      </c>
      <c r="U82" s="16">
        <v>45747</v>
      </c>
      <c r="V82" s="16">
        <v>45839</v>
      </c>
      <c r="W82" s="16">
        <v>45835</v>
      </c>
      <c r="X82">
        <v>0</v>
      </c>
      <c r="Y82">
        <v>1290900</v>
      </c>
      <c r="Z82" t="s">
        <v>1568</v>
      </c>
      <c r="AA82" t="s">
        <v>245</v>
      </c>
      <c r="AB82" t="s">
        <v>121</v>
      </c>
      <c r="AC82" t="s">
        <v>255</v>
      </c>
      <c r="AD82" t="str">
        <f t="shared" si="1"/>
        <v>ABIERTO</v>
      </c>
    </row>
    <row r="83" spans="1:30" x14ac:dyDescent="0.35">
      <c r="A83" t="s">
        <v>223</v>
      </c>
      <c r="B83">
        <v>6584244</v>
      </c>
      <c r="C83" t="s">
        <v>129</v>
      </c>
      <c r="D83" t="s">
        <v>3337</v>
      </c>
      <c r="E83" t="s">
        <v>310</v>
      </c>
      <c r="F83" t="s">
        <v>133</v>
      </c>
      <c r="G83" t="s">
        <v>226</v>
      </c>
      <c r="H83" s="16">
        <v>45839</v>
      </c>
      <c r="I83" s="16">
        <v>45869</v>
      </c>
      <c r="J83" t="s">
        <v>3476</v>
      </c>
      <c r="K83">
        <v>1213130</v>
      </c>
      <c r="L83" t="s">
        <v>303</v>
      </c>
      <c r="O83">
        <v>10014613</v>
      </c>
      <c r="P83" t="s">
        <v>223</v>
      </c>
      <c r="Q83">
        <v>0</v>
      </c>
      <c r="R83" t="s">
        <v>329</v>
      </c>
      <c r="S83" t="s">
        <v>3901</v>
      </c>
      <c r="T83">
        <v>11558653</v>
      </c>
      <c r="U83" s="16">
        <v>45747</v>
      </c>
      <c r="V83" s="16">
        <v>45839</v>
      </c>
      <c r="W83" s="16">
        <v>45835</v>
      </c>
      <c r="X83">
        <v>0</v>
      </c>
      <c r="Y83">
        <v>1290900</v>
      </c>
      <c r="Z83" t="s">
        <v>1568</v>
      </c>
      <c r="AA83" t="s">
        <v>245</v>
      </c>
      <c r="AB83" t="s">
        <v>121</v>
      </c>
      <c r="AC83" t="s">
        <v>255</v>
      </c>
      <c r="AD83" t="str">
        <f t="shared" si="1"/>
        <v>ABIERTO</v>
      </c>
    </row>
    <row r="84" spans="1:30" x14ac:dyDescent="0.35">
      <c r="A84" t="s">
        <v>240</v>
      </c>
      <c r="B84">
        <v>6584235</v>
      </c>
      <c r="C84" t="s">
        <v>129</v>
      </c>
      <c r="D84" t="s">
        <v>3339</v>
      </c>
      <c r="E84" t="s">
        <v>310</v>
      </c>
      <c r="F84" t="s">
        <v>133</v>
      </c>
      <c r="G84" t="s">
        <v>132</v>
      </c>
      <c r="H84" s="16">
        <v>45839</v>
      </c>
      <c r="I84" s="16">
        <v>45869</v>
      </c>
      <c r="J84" t="s">
        <v>3476</v>
      </c>
      <c r="K84">
        <v>1213130</v>
      </c>
      <c r="L84" t="s">
        <v>304</v>
      </c>
      <c r="O84">
        <v>10014607</v>
      </c>
      <c r="P84" t="s">
        <v>240</v>
      </c>
      <c r="Q84">
        <v>0</v>
      </c>
      <c r="R84" t="s">
        <v>329</v>
      </c>
      <c r="S84" t="s">
        <v>3901</v>
      </c>
      <c r="T84">
        <v>11564852</v>
      </c>
      <c r="U84" s="16">
        <v>45747</v>
      </c>
      <c r="V84" s="16">
        <v>45839</v>
      </c>
      <c r="W84" s="16">
        <v>45835</v>
      </c>
      <c r="X84">
        <v>0</v>
      </c>
      <c r="Y84">
        <v>1290900</v>
      </c>
      <c r="Z84" t="s">
        <v>1568</v>
      </c>
      <c r="AA84" t="s">
        <v>245</v>
      </c>
      <c r="AB84" t="s">
        <v>121</v>
      </c>
      <c r="AC84" t="s">
        <v>255</v>
      </c>
      <c r="AD84" t="str">
        <f t="shared" si="1"/>
        <v>ABIERTO</v>
      </c>
    </row>
    <row r="85" spans="1:30" x14ac:dyDescent="0.35">
      <c r="A85" t="s">
        <v>240</v>
      </c>
      <c r="B85">
        <v>6584234</v>
      </c>
      <c r="C85" t="s">
        <v>129</v>
      </c>
      <c r="D85" t="s">
        <v>1605</v>
      </c>
      <c r="E85" t="s">
        <v>310</v>
      </c>
      <c r="F85" t="s">
        <v>133</v>
      </c>
      <c r="G85" t="s">
        <v>147</v>
      </c>
      <c r="H85" s="16">
        <v>45839</v>
      </c>
      <c r="I85" s="16">
        <v>45869</v>
      </c>
      <c r="J85" t="s">
        <v>3476</v>
      </c>
      <c r="K85">
        <v>1213130</v>
      </c>
      <c r="L85" t="s">
        <v>304</v>
      </c>
      <c r="O85">
        <v>10014607</v>
      </c>
      <c r="P85" t="s">
        <v>240</v>
      </c>
      <c r="Q85">
        <v>0</v>
      </c>
      <c r="R85" t="s">
        <v>329</v>
      </c>
      <c r="S85" t="s">
        <v>3901</v>
      </c>
      <c r="T85">
        <v>11556404</v>
      </c>
      <c r="U85" s="16">
        <v>45747</v>
      </c>
      <c r="V85" s="16">
        <v>45839</v>
      </c>
      <c r="W85" s="16">
        <v>45835</v>
      </c>
      <c r="X85">
        <v>0</v>
      </c>
      <c r="Y85">
        <v>1290900</v>
      </c>
      <c r="Z85" t="s">
        <v>1568</v>
      </c>
      <c r="AA85" t="s">
        <v>245</v>
      </c>
      <c r="AB85" t="s">
        <v>121</v>
      </c>
      <c r="AC85" t="s">
        <v>255</v>
      </c>
      <c r="AD85" t="str">
        <f t="shared" si="1"/>
        <v>ABIERTO</v>
      </c>
    </row>
    <row r="86" spans="1:30" x14ac:dyDescent="0.35">
      <c r="A86" t="s">
        <v>419</v>
      </c>
      <c r="B86">
        <v>6584225</v>
      </c>
      <c r="C86" t="s">
        <v>129</v>
      </c>
      <c r="D86" t="s">
        <v>3343</v>
      </c>
      <c r="E86" t="s">
        <v>310</v>
      </c>
      <c r="F86" t="s">
        <v>133</v>
      </c>
      <c r="G86" t="s">
        <v>132</v>
      </c>
      <c r="H86" s="16">
        <v>45839</v>
      </c>
      <c r="I86" s="16">
        <v>45869</v>
      </c>
      <c r="J86" t="s">
        <v>3476</v>
      </c>
      <c r="K86">
        <v>1213130</v>
      </c>
      <c r="L86" t="s">
        <v>420</v>
      </c>
      <c r="O86">
        <v>10014605</v>
      </c>
      <c r="P86" t="s">
        <v>419</v>
      </c>
      <c r="Q86">
        <v>0</v>
      </c>
      <c r="R86" t="s">
        <v>329</v>
      </c>
      <c r="S86" t="s">
        <v>308</v>
      </c>
      <c r="T86">
        <v>11560221</v>
      </c>
      <c r="U86" s="16">
        <v>45747</v>
      </c>
      <c r="V86" s="16">
        <v>45839</v>
      </c>
      <c r="W86" s="16">
        <v>45846</v>
      </c>
      <c r="X86">
        <v>0</v>
      </c>
      <c r="Y86">
        <v>1290900</v>
      </c>
      <c r="Z86" t="s">
        <v>1568</v>
      </c>
      <c r="AA86" t="s">
        <v>245</v>
      </c>
      <c r="AB86" t="s">
        <v>121</v>
      </c>
      <c r="AC86" t="s">
        <v>255</v>
      </c>
      <c r="AD86" t="str">
        <f t="shared" si="1"/>
        <v>ABIERTO</v>
      </c>
    </row>
    <row r="87" spans="1:30" x14ac:dyDescent="0.35">
      <c r="A87" t="s">
        <v>419</v>
      </c>
      <c r="B87">
        <v>6584224</v>
      </c>
      <c r="C87" t="s">
        <v>129</v>
      </c>
      <c r="D87" t="s">
        <v>1614</v>
      </c>
      <c r="E87" t="s">
        <v>310</v>
      </c>
      <c r="F87" t="s">
        <v>133</v>
      </c>
      <c r="G87" t="s">
        <v>147</v>
      </c>
      <c r="H87" s="16">
        <v>45839</v>
      </c>
      <c r="I87" s="16">
        <v>45869</v>
      </c>
      <c r="J87" t="s">
        <v>3476</v>
      </c>
      <c r="K87">
        <v>1213130</v>
      </c>
      <c r="L87" t="s">
        <v>420</v>
      </c>
      <c r="O87">
        <v>10014605</v>
      </c>
      <c r="P87" t="s">
        <v>419</v>
      </c>
      <c r="Q87">
        <v>0</v>
      </c>
      <c r="R87" t="s">
        <v>329</v>
      </c>
      <c r="S87" t="s">
        <v>3901</v>
      </c>
      <c r="T87">
        <v>11549002</v>
      </c>
      <c r="U87" s="16">
        <v>45747</v>
      </c>
      <c r="V87" s="16">
        <v>45839</v>
      </c>
      <c r="W87" s="16">
        <v>45835</v>
      </c>
      <c r="X87">
        <v>0</v>
      </c>
      <c r="Y87">
        <v>1290900</v>
      </c>
      <c r="Z87" t="s">
        <v>1568</v>
      </c>
      <c r="AA87" t="s">
        <v>245</v>
      </c>
      <c r="AB87" t="s">
        <v>121</v>
      </c>
      <c r="AC87" t="s">
        <v>255</v>
      </c>
      <c r="AD87" t="str">
        <f t="shared" si="1"/>
        <v>ABIERTO</v>
      </c>
    </row>
    <row r="88" spans="1:30" x14ac:dyDescent="0.35">
      <c r="A88" t="s">
        <v>230</v>
      </c>
      <c r="B88">
        <v>6584204</v>
      </c>
      <c r="C88" t="s">
        <v>129</v>
      </c>
      <c r="D88" t="s">
        <v>3349</v>
      </c>
      <c r="E88" t="s">
        <v>310</v>
      </c>
      <c r="F88" t="s">
        <v>125</v>
      </c>
      <c r="G88" t="s">
        <v>543</v>
      </c>
      <c r="H88" s="16">
        <v>45839</v>
      </c>
      <c r="I88" s="16">
        <v>45869</v>
      </c>
      <c r="J88" t="s">
        <v>3476</v>
      </c>
      <c r="K88">
        <v>1215150</v>
      </c>
      <c r="L88" t="s">
        <v>277</v>
      </c>
      <c r="M88" s="16">
        <v>45752</v>
      </c>
      <c r="N88" s="16">
        <v>45752</v>
      </c>
      <c r="O88">
        <v>10014636</v>
      </c>
      <c r="P88" t="s">
        <v>230</v>
      </c>
      <c r="Q88">
        <v>0</v>
      </c>
      <c r="R88" t="s">
        <v>343</v>
      </c>
      <c r="S88" t="s">
        <v>3901</v>
      </c>
      <c r="T88">
        <v>11574107</v>
      </c>
      <c r="U88" s="16">
        <v>45747</v>
      </c>
      <c r="V88" s="16">
        <v>45839</v>
      </c>
      <c r="W88" s="16">
        <v>45835</v>
      </c>
      <c r="X88">
        <v>0</v>
      </c>
      <c r="Y88">
        <v>1290900</v>
      </c>
      <c r="Z88" t="s">
        <v>1568</v>
      </c>
      <c r="AA88" t="s">
        <v>246</v>
      </c>
      <c r="AB88" t="s">
        <v>121</v>
      </c>
      <c r="AC88" t="s">
        <v>255</v>
      </c>
      <c r="AD88" t="str">
        <f t="shared" si="1"/>
        <v>ABIERTO</v>
      </c>
    </row>
    <row r="89" spans="1:30" x14ac:dyDescent="0.35">
      <c r="A89" t="s">
        <v>158</v>
      </c>
      <c r="B89">
        <v>6584200</v>
      </c>
      <c r="C89" t="s">
        <v>129</v>
      </c>
      <c r="D89" t="s">
        <v>3350</v>
      </c>
      <c r="E89" t="s">
        <v>310</v>
      </c>
      <c r="F89" t="s">
        <v>133</v>
      </c>
      <c r="G89" t="s">
        <v>132</v>
      </c>
      <c r="H89" s="16">
        <v>45839</v>
      </c>
      <c r="I89" s="16">
        <v>45869</v>
      </c>
      <c r="J89" t="s">
        <v>3476</v>
      </c>
      <c r="K89">
        <v>1213130</v>
      </c>
      <c r="L89" t="s">
        <v>397</v>
      </c>
      <c r="O89">
        <v>10014604</v>
      </c>
      <c r="P89" t="s">
        <v>158</v>
      </c>
      <c r="Q89">
        <v>0</v>
      </c>
      <c r="R89" t="s">
        <v>329</v>
      </c>
      <c r="S89" t="s">
        <v>3901</v>
      </c>
      <c r="T89">
        <v>11562171</v>
      </c>
      <c r="U89" s="16">
        <v>45747</v>
      </c>
      <c r="V89" s="16">
        <v>45839</v>
      </c>
      <c r="W89" s="16">
        <v>45835</v>
      </c>
      <c r="X89">
        <v>0</v>
      </c>
      <c r="Y89">
        <v>1290900</v>
      </c>
      <c r="Z89" t="s">
        <v>1568</v>
      </c>
      <c r="AA89" t="s">
        <v>245</v>
      </c>
      <c r="AB89" t="s">
        <v>121</v>
      </c>
      <c r="AC89" t="s">
        <v>255</v>
      </c>
      <c r="AD89" t="str">
        <f t="shared" si="1"/>
        <v>ABIERTO</v>
      </c>
    </row>
    <row r="90" spans="1:30" x14ac:dyDescent="0.35">
      <c r="A90" t="s">
        <v>131</v>
      </c>
      <c r="B90">
        <v>6584193</v>
      </c>
      <c r="C90" t="s">
        <v>129</v>
      </c>
      <c r="D90" t="s">
        <v>3352</v>
      </c>
      <c r="E90" t="s">
        <v>310</v>
      </c>
      <c r="F90" t="s">
        <v>133</v>
      </c>
      <c r="G90" t="s">
        <v>132</v>
      </c>
      <c r="H90" s="16">
        <v>45839</v>
      </c>
      <c r="I90" s="16">
        <v>45869</v>
      </c>
      <c r="J90" t="s">
        <v>3476</v>
      </c>
      <c r="K90">
        <v>1213130</v>
      </c>
      <c r="L90" t="s">
        <v>335</v>
      </c>
      <c r="O90">
        <v>10014603</v>
      </c>
      <c r="P90" t="s">
        <v>131</v>
      </c>
      <c r="Q90">
        <v>0</v>
      </c>
      <c r="R90" t="s">
        <v>329</v>
      </c>
      <c r="S90" t="s">
        <v>3901</v>
      </c>
      <c r="T90">
        <v>11571711</v>
      </c>
      <c r="U90" s="16">
        <v>45747</v>
      </c>
      <c r="V90" s="16">
        <v>45839</v>
      </c>
      <c r="W90" s="16">
        <v>45835</v>
      </c>
      <c r="X90">
        <v>0</v>
      </c>
      <c r="Y90">
        <v>1290900</v>
      </c>
      <c r="Z90" t="s">
        <v>1568</v>
      </c>
      <c r="AA90" t="s">
        <v>245</v>
      </c>
      <c r="AB90" t="s">
        <v>121</v>
      </c>
      <c r="AC90" t="s">
        <v>255</v>
      </c>
      <c r="AD90" t="str">
        <f t="shared" si="1"/>
        <v>ABIERTO</v>
      </c>
    </row>
    <row r="91" spans="1:30" x14ac:dyDescent="0.35">
      <c r="A91" t="s">
        <v>224</v>
      </c>
      <c r="B91">
        <v>6584146</v>
      </c>
      <c r="C91" t="s">
        <v>129</v>
      </c>
      <c r="D91" t="s">
        <v>3447</v>
      </c>
      <c r="E91" t="s">
        <v>310</v>
      </c>
      <c r="F91" t="s">
        <v>125</v>
      </c>
      <c r="G91" t="s">
        <v>136</v>
      </c>
      <c r="H91" s="16">
        <v>45839</v>
      </c>
      <c r="I91" s="16">
        <v>45869</v>
      </c>
      <c r="J91" t="s">
        <v>3476</v>
      </c>
      <c r="K91">
        <v>1213130</v>
      </c>
      <c r="L91" t="s">
        <v>389</v>
      </c>
      <c r="O91">
        <v>10014612</v>
      </c>
      <c r="P91" t="s">
        <v>224</v>
      </c>
      <c r="Q91">
        <v>40178.69</v>
      </c>
      <c r="R91" t="s">
        <v>343</v>
      </c>
      <c r="S91" t="s">
        <v>3901</v>
      </c>
      <c r="T91">
        <v>11574267</v>
      </c>
      <c r="U91" s="16">
        <v>45747</v>
      </c>
      <c r="V91" s="16">
        <v>45839</v>
      </c>
      <c r="W91" s="16">
        <v>45835</v>
      </c>
      <c r="X91">
        <v>40178.69</v>
      </c>
      <c r="Y91">
        <v>1290900</v>
      </c>
      <c r="Z91" t="s">
        <v>1568</v>
      </c>
      <c r="AA91" t="s">
        <v>245</v>
      </c>
      <c r="AB91" t="s">
        <v>121</v>
      </c>
      <c r="AC91" t="s">
        <v>255</v>
      </c>
      <c r="AD91" t="str">
        <f t="shared" si="1"/>
        <v>ABIERTO</v>
      </c>
    </row>
    <row r="92" spans="1:30" x14ac:dyDescent="0.35">
      <c r="A92" t="s">
        <v>272</v>
      </c>
      <c r="B92">
        <v>6582477</v>
      </c>
      <c r="C92" t="s">
        <v>123</v>
      </c>
      <c r="D92" t="s">
        <v>3360</v>
      </c>
      <c r="E92" t="s">
        <v>310</v>
      </c>
      <c r="F92" t="s">
        <v>133</v>
      </c>
      <c r="G92" t="s">
        <v>226</v>
      </c>
      <c r="H92" s="16">
        <v>45839</v>
      </c>
      <c r="I92" s="16">
        <v>45869</v>
      </c>
      <c r="J92" t="s">
        <v>3476</v>
      </c>
      <c r="K92">
        <v>1210102</v>
      </c>
      <c r="L92" t="s">
        <v>273</v>
      </c>
      <c r="O92">
        <v>10017653</v>
      </c>
      <c r="P92" t="s">
        <v>165</v>
      </c>
      <c r="Q92">
        <v>0</v>
      </c>
      <c r="R92" t="s">
        <v>343</v>
      </c>
      <c r="S92" t="s">
        <v>3891</v>
      </c>
      <c r="T92">
        <v>11572018</v>
      </c>
      <c r="U92" s="16">
        <v>45743</v>
      </c>
      <c r="V92" s="16">
        <v>45839</v>
      </c>
      <c r="W92" s="16">
        <v>45820</v>
      </c>
      <c r="X92">
        <v>0</v>
      </c>
      <c r="Y92">
        <v>1290900</v>
      </c>
      <c r="Z92" t="s">
        <v>1568</v>
      </c>
      <c r="AA92" t="s">
        <v>248</v>
      </c>
      <c r="AB92" t="s">
        <v>121</v>
      </c>
      <c r="AC92" t="s">
        <v>255</v>
      </c>
      <c r="AD92" t="str">
        <f t="shared" si="1"/>
        <v>ABIERTO</v>
      </c>
    </row>
    <row r="93" spans="1:30" x14ac:dyDescent="0.35">
      <c r="A93" t="s">
        <v>298</v>
      </c>
      <c r="B93">
        <v>6582466</v>
      </c>
      <c r="C93" t="s">
        <v>129</v>
      </c>
      <c r="D93" t="s">
        <v>3364</v>
      </c>
      <c r="E93" t="s">
        <v>310</v>
      </c>
      <c r="F93" t="s">
        <v>125</v>
      </c>
      <c r="G93" t="s">
        <v>127</v>
      </c>
      <c r="H93" s="16">
        <v>45839</v>
      </c>
      <c r="I93" s="16">
        <v>45869</v>
      </c>
      <c r="J93" t="s">
        <v>3476</v>
      </c>
      <c r="K93">
        <v>1213130</v>
      </c>
      <c r="L93" t="s">
        <v>299</v>
      </c>
      <c r="O93">
        <v>10014626</v>
      </c>
      <c r="P93" t="s">
        <v>298</v>
      </c>
      <c r="Q93">
        <v>0</v>
      </c>
      <c r="R93" t="s">
        <v>343</v>
      </c>
      <c r="S93" t="s">
        <v>3901</v>
      </c>
      <c r="T93">
        <v>11571096</v>
      </c>
      <c r="U93" s="16">
        <v>45743</v>
      </c>
      <c r="V93" s="16">
        <v>45839</v>
      </c>
      <c r="W93" s="16">
        <v>45835</v>
      </c>
      <c r="X93">
        <v>0</v>
      </c>
      <c r="Y93">
        <v>1290900</v>
      </c>
      <c r="Z93" t="s">
        <v>1568</v>
      </c>
      <c r="AA93" t="s">
        <v>245</v>
      </c>
      <c r="AB93" t="s">
        <v>121</v>
      </c>
      <c r="AC93" t="s">
        <v>255</v>
      </c>
      <c r="AD93" t="str">
        <f t="shared" si="1"/>
        <v>ABIERTO</v>
      </c>
    </row>
    <row r="94" spans="1:30" x14ac:dyDescent="0.35">
      <c r="A94" t="s">
        <v>413</v>
      </c>
      <c r="B94">
        <v>6582465</v>
      </c>
      <c r="C94" t="s">
        <v>129</v>
      </c>
      <c r="D94" t="s">
        <v>3364</v>
      </c>
      <c r="E94" t="s">
        <v>310</v>
      </c>
      <c r="F94" t="s">
        <v>125</v>
      </c>
      <c r="G94" t="s">
        <v>127</v>
      </c>
      <c r="H94" s="16">
        <v>45839</v>
      </c>
      <c r="I94" s="16">
        <v>45869</v>
      </c>
      <c r="J94" t="s">
        <v>3476</v>
      </c>
      <c r="K94">
        <v>1213130</v>
      </c>
      <c r="L94" t="s">
        <v>414</v>
      </c>
      <c r="O94">
        <v>10014620</v>
      </c>
      <c r="P94" t="s">
        <v>413</v>
      </c>
      <c r="Q94">
        <v>0</v>
      </c>
      <c r="R94" t="s">
        <v>343</v>
      </c>
      <c r="S94" t="s">
        <v>3901</v>
      </c>
      <c r="T94">
        <v>11571077</v>
      </c>
      <c r="U94" s="16">
        <v>45743</v>
      </c>
      <c r="V94" s="16">
        <v>45839</v>
      </c>
      <c r="W94" s="16">
        <v>45835</v>
      </c>
      <c r="X94">
        <v>0</v>
      </c>
      <c r="Y94">
        <v>1290900</v>
      </c>
      <c r="Z94" t="s">
        <v>1568</v>
      </c>
      <c r="AA94" t="s">
        <v>245</v>
      </c>
      <c r="AB94" t="s">
        <v>121</v>
      </c>
      <c r="AC94" t="s">
        <v>255</v>
      </c>
      <c r="AD94" t="str">
        <f t="shared" si="1"/>
        <v>ABIERTO</v>
      </c>
    </row>
    <row r="95" spans="1:30" x14ac:dyDescent="0.35">
      <c r="A95" t="s">
        <v>148</v>
      </c>
      <c r="B95">
        <v>6582464</v>
      </c>
      <c r="C95" t="s">
        <v>129</v>
      </c>
      <c r="D95" t="s">
        <v>3364</v>
      </c>
      <c r="E95" t="s">
        <v>310</v>
      </c>
      <c r="F95" t="s">
        <v>133</v>
      </c>
      <c r="G95" t="s">
        <v>132</v>
      </c>
      <c r="H95" s="16">
        <v>45839</v>
      </c>
      <c r="I95" s="16">
        <v>45869</v>
      </c>
      <c r="J95" t="s">
        <v>3476</v>
      </c>
      <c r="K95">
        <v>1213130</v>
      </c>
      <c r="L95" t="s">
        <v>297</v>
      </c>
      <c r="O95">
        <v>10014617</v>
      </c>
      <c r="P95" t="s">
        <v>148</v>
      </c>
      <c r="Q95">
        <v>0</v>
      </c>
      <c r="R95" t="s">
        <v>343</v>
      </c>
      <c r="S95" t="s">
        <v>3901</v>
      </c>
      <c r="T95">
        <v>11571049</v>
      </c>
      <c r="U95" s="16">
        <v>45743</v>
      </c>
      <c r="V95" s="16">
        <v>45839</v>
      </c>
      <c r="W95" s="16">
        <v>45835</v>
      </c>
      <c r="X95">
        <v>0</v>
      </c>
      <c r="Y95">
        <v>1290900</v>
      </c>
      <c r="Z95" t="s">
        <v>1568</v>
      </c>
      <c r="AA95" t="s">
        <v>245</v>
      </c>
      <c r="AB95" t="s">
        <v>121</v>
      </c>
      <c r="AC95" t="s">
        <v>255</v>
      </c>
      <c r="AD95" t="str">
        <f t="shared" si="1"/>
        <v>ABIERTO</v>
      </c>
    </row>
    <row r="96" spans="1:30" x14ac:dyDescent="0.35">
      <c r="A96" t="s">
        <v>206</v>
      </c>
      <c r="B96">
        <v>6582363</v>
      </c>
      <c r="C96" t="s">
        <v>129</v>
      </c>
      <c r="D96" t="s">
        <v>3364</v>
      </c>
      <c r="E96" t="s">
        <v>310</v>
      </c>
      <c r="F96" t="s">
        <v>125</v>
      </c>
      <c r="G96" t="s">
        <v>136</v>
      </c>
      <c r="H96" s="16">
        <v>45839</v>
      </c>
      <c r="I96" s="16">
        <v>45869</v>
      </c>
      <c r="J96" t="s">
        <v>3476</v>
      </c>
      <c r="K96">
        <v>1213130</v>
      </c>
      <c r="L96" t="s">
        <v>339</v>
      </c>
      <c r="O96">
        <v>10014614</v>
      </c>
      <c r="P96" t="s">
        <v>206</v>
      </c>
      <c r="Q96">
        <v>232.88</v>
      </c>
      <c r="R96" t="s">
        <v>343</v>
      </c>
      <c r="S96" t="s">
        <v>3901</v>
      </c>
      <c r="T96">
        <v>11571039</v>
      </c>
      <c r="U96" s="16">
        <v>45743</v>
      </c>
      <c r="V96" s="16">
        <v>45839</v>
      </c>
      <c r="W96" s="16">
        <v>45835</v>
      </c>
      <c r="X96">
        <v>232.88</v>
      </c>
      <c r="Y96">
        <v>1290900</v>
      </c>
      <c r="Z96" t="s">
        <v>1568</v>
      </c>
      <c r="AA96" t="s">
        <v>245</v>
      </c>
      <c r="AB96" t="s">
        <v>121</v>
      </c>
      <c r="AC96" t="s">
        <v>255</v>
      </c>
      <c r="AD96" t="str">
        <f t="shared" si="1"/>
        <v>ABIERTO</v>
      </c>
    </row>
    <row r="97" spans="1:30" x14ac:dyDescent="0.35">
      <c r="A97" t="s">
        <v>232</v>
      </c>
      <c r="B97">
        <v>6582361</v>
      </c>
      <c r="C97" t="s">
        <v>129</v>
      </c>
      <c r="D97" t="s">
        <v>3364</v>
      </c>
      <c r="E97" t="s">
        <v>310</v>
      </c>
      <c r="F97" t="s">
        <v>439</v>
      </c>
      <c r="G97" t="s">
        <v>136</v>
      </c>
      <c r="H97" s="16">
        <v>45839</v>
      </c>
      <c r="I97" s="16">
        <v>45869</v>
      </c>
      <c r="J97" t="s">
        <v>3476</v>
      </c>
      <c r="K97">
        <v>1213130</v>
      </c>
      <c r="L97" t="s">
        <v>340</v>
      </c>
      <c r="O97">
        <v>10014610</v>
      </c>
      <c r="P97" t="s">
        <v>232</v>
      </c>
      <c r="Q97">
        <v>233.27</v>
      </c>
      <c r="R97" t="s">
        <v>343</v>
      </c>
      <c r="S97" t="s">
        <v>3901</v>
      </c>
      <c r="T97">
        <v>11571038</v>
      </c>
      <c r="U97" s="16">
        <v>45743</v>
      </c>
      <c r="V97" s="16">
        <v>45839</v>
      </c>
      <c r="W97" s="16">
        <v>45835</v>
      </c>
      <c r="X97">
        <v>233.27</v>
      </c>
      <c r="Y97">
        <v>1290900</v>
      </c>
      <c r="Z97" t="s">
        <v>1568</v>
      </c>
      <c r="AA97" t="s">
        <v>245</v>
      </c>
      <c r="AB97" t="s">
        <v>121</v>
      </c>
      <c r="AC97" t="s">
        <v>255</v>
      </c>
      <c r="AD97" t="str">
        <f t="shared" si="1"/>
        <v>CERRADO</v>
      </c>
    </row>
    <row r="98" spans="1:30" x14ac:dyDescent="0.35">
      <c r="A98" t="s">
        <v>134</v>
      </c>
      <c r="B98">
        <v>6582355</v>
      </c>
      <c r="C98" t="s">
        <v>123</v>
      </c>
      <c r="D98" t="s">
        <v>3365</v>
      </c>
      <c r="E98" t="s">
        <v>310</v>
      </c>
      <c r="F98" t="s">
        <v>133</v>
      </c>
      <c r="G98" t="s">
        <v>132</v>
      </c>
      <c r="H98" s="16">
        <v>45839</v>
      </c>
      <c r="I98" s="16">
        <v>45869</v>
      </c>
      <c r="J98" t="s">
        <v>3476</v>
      </c>
      <c r="K98">
        <v>1210101</v>
      </c>
      <c r="L98" t="s">
        <v>271</v>
      </c>
      <c r="O98">
        <v>10014658</v>
      </c>
      <c r="P98" t="s">
        <v>134</v>
      </c>
      <c r="Q98">
        <v>0</v>
      </c>
      <c r="R98" t="s">
        <v>343</v>
      </c>
      <c r="S98" t="s">
        <v>342</v>
      </c>
      <c r="T98">
        <v>11570889</v>
      </c>
      <c r="U98" s="16">
        <v>45743</v>
      </c>
      <c r="V98" s="16">
        <v>45839</v>
      </c>
      <c r="W98" s="16">
        <v>45833</v>
      </c>
      <c r="X98">
        <v>0</v>
      </c>
      <c r="Y98">
        <v>1290900</v>
      </c>
      <c r="Z98" t="s">
        <v>1568</v>
      </c>
      <c r="AA98" t="s">
        <v>248</v>
      </c>
      <c r="AB98" t="s">
        <v>121</v>
      </c>
      <c r="AC98" t="s">
        <v>255</v>
      </c>
      <c r="AD98" t="str">
        <f t="shared" si="1"/>
        <v>ABIERTO</v>
      </c>
    </row>
    <row r="99" spans="1:30" x14ac:dyDescent="0.35">
      <c r="A99" t="s">
        <v>233</v>
      </c>
      <c r="B99">
        <v>6582316</v>
      </c>
      <c r="C99" t="s">
        <v>129</v>
      </c>
      <c r="D99" t="s">
        <v>3368</v>
      </c>
      <c r="E99" t="s">
        <v>310</v>
      </c>
      <c r="F99" t="s">
        <v>133</v>
      </c>
      <c r="G99" t="s">
        <v>132</v>
      </c>
      <c r="H99" s="16">
        <v>45839</v>
      </c>
      <c r="I99" s="16">
        <v>45869</v>
      </c>
      <c r="J99" t="s">
        <v>3476</v>
      </c>
      <c r="K99">
        <v>1213130</v>
      </c>
      <c r="L99" t="s">
        <v>301</v>
      </c>
      <c r="O99">
        <v>10014623</v>
      </c>
      <c r="P99" t="s">
        <v>233</v>
      </c>
      <c r="Q99">
        <v>0</v>
      </c>
      <c r="R99" t="s">
        <v>343</v>
      </c>
      <c r="S99" t="s">
        <v>3901</v>
      </c>
      <c r="T99">
        <v>11566959</v>
      </c>
      <c r="U99" s="16">
        <v>45743</v>
      </c>
      <c r="V99" s="16">
        <v>45839</v>
      </c>
      <c r="W99" s="16">
        <v>45835</v>
      </c>
      <c r="X99">
        <v>0</v>
      </c>
      <c r="Y99">
        <v>1290900</v>
      </c>
      <c r="Z99" t="s">
        <v>1568</v>
      </c>
      <c r="AA99" t="s">
        <v>245</v>
      </c>
      <c r="AB99" t="s">
        <v>121</v>
      </c>
      <c r="AC99" t="s">
        <v>255</v>
      </c>
      <c r="AD99" t="str">
        <f t="shared" si="1"/>
        <v>ABIERTO</v>
      </c>
    </row>
    <row r="100" spans="1:30" x14ac:dyDescent="0.35">
      <c r="A100" t="s">
        <v>228</v>
      </c>
      <c r="B100">
        <v>6582283</v>
      </c>
      <c r="C100" t="s">
        <v>129</v>
      </c>
      <c r="D100" t="s">
        <v>3217</v>
      </c>
      <c r="E100" t="s">
        <v>310</v>
      </c>
      <c r="F100" t="s">
        <v>133</v>
      </c>
      <c r="G100" t="s">
        <v>132</v>
      </c>
      <c r="H100" s="16">
        <v>45839</v>
      </c>
      <c r="I100" s="16">
        <v>45869</v>
      </c>
      <c r="J100" t="s">
        <v>3476</v>
      </c>
      <c r="K100">
        <v>1213130</v>
      </c>
      <c r="L100" t="s">
        <v>387</v>
      </c>
      <c r="O100">
        <v>10014624</v>
      </c>
      <c r="P100" t="s">
        <v>228</v>
      </c>
      <c r="Q100">
        <v>0</v>
      </c>
      <c r="R100" t="s">
        <v>343</v>
      </c>
      <c r="S100" t="s">
        <v>3901</v>
      </c>
      <c r="T100">
        <v>11566519</v>
      </c>
      <c r="U100" s="16">
        <v>45742</v>
      </c>
      <c r="V100" s="16">
        <v>45839</v>
      </c>
      <c r="W100" s="16">
        <v>45835</v>
      </c>
      <c r="X100">
        <v>0</v>
      </c>
      <c r="Y100">
        <v>1290900</v>
      </c>
      <c r="Z100" t="s">
        <v>1568</v>
      </c>
      <c r="AA100" t="s">
        <v>245</v>
      </c>
      <c r="AB100" t="s">
        <v>121</v>
      </c>
      <c r="AC100" t="s">
        <v>255</v>
      </c>
      <c r="AD100" t="str">
        <f t="shared" si="1"/>
        <v>ABIERTO</v>
      </c>
    </row>
    <row r="101" spans="1:30" x14ac:dyDescent="0.35">
      <c r="A101" t="s">
        <v>228</v>
      </c>
      <c r="B101">
        <v>6582258</v>
      </c>
      <c r="C101" t="s">
        <v>129</v>
      </c>
      <c r="D101" t="s">
        <v>3218</v>
      </c>
      <c r="E101" t="s">
        <v>310</v>
      </c>
      <c r="F101" t="s">
        <v>133</v>
      </c>
      <c r="G101" t="s">
        <v>147</v>
      </c>
      <c r="H101" s="16">
        <v>45839</v>
      </c>
      <c r="I101" s="16">
        <v>45869</v>
      </c>
      <c r="J101" t="s">
        <v>3476</v>
      </c>
      <c r="K101">
        <v>1213130</v>
      </c>
      <c r="L101" t="s">
        <v>387</v>
      </c>
      <c r="O101">
        <v>10014624</v>
      </c>
      <c r="P101" t="s">
        <v>228</v>
      </c>
      <c r="Q101">
        <v>0</v>
      </c>
      <c r="R101" t="s">
        <v>343</v>
      </c>
      <c r="S101" t="s">
        <v>3901</v>
      </c>
      <c r="T101">
        <v>11566517</v>
      </c>
      <c r="U101" s="16">
        <v>45742</v>
      </c>
      <c r="V101" s="16">
        <v>45839</v>
      </c>
      <c r="W101" s="16">
        <v>45835</v>
      </c>
      <c r="X101">
        <v>0</v>
      </c>
      <c r="Y101">
        <v>1290900</v>
      </c>
      <c r="Z101" t="s">
        <v>1568</v>
      </c>
      <c r="AA101" t="s">
        <v>245</v>
      </c>
      <c r="AB101" t="s">
        <v>121</v>
      </c>
      <c r="AC101" t="s">
        <v>255</v>
      </c>
      <c r="AD101" t="str">
        <f t="shared" si="1"/>
        <v>ABIERTO</v>
      </c>
    </row>
    <row r="102" spans="1:30" x14ac:dyDescent="0.35">
      <c r="A102" t="s">
        <v>228</v>
      </c>
      <c r="B102">
        <v>6582257</v>
      </c>
      <c r="C102" t="s">
        <v>129</v>
      </c>
      <c r="D102" t="s">
        <v>3219</v>
      </c>
      <c r="E102" t="s">
        <v>310</v>
      </c>
      <c r="F102" t="s">
        <v>133</v>
      </c>
      <c r="G102" t="s">
        <v>147</v>
      </c>
      <c r="H102" s="16">
        <v>45839</v>
      </c>
      <c r="I102" s="16">
        <v>45869</v>
      </c>
      <c r="J102" t="s">
        <v>3476</v>
      </c>
      <c r="K102">
        <v>1213130</v>
      </c>
      <c r="L102" t="s">
        <v>387</v>
      </c>
      <c r="O102">
        <v>10014624</v>
      </c>
      <c r="P102" t="s">
        <v>228</v>
      </c>
      <c r="Q102">
        <v>0</v>
      </c>
      <c r="R102" t="s">
        <v>343</v>
      </c>
      <c r="S102" t="s">
        <v>3901</v>
      </c>
      <c r="T102">
        <v>11566491</v>
      </c>
      <c r="U102" s="16">
        <v>45742</v>
      </c>
      <c r="V102" s="16">
        <v>45839</v>
      </c>
      <c r="W102" s="16">
        <v>45835</v>
      </c>
      <c r="X102">
        <v>0</v>
      </c>
      <c r="Y102">
        <v>1290900</v>
      </c>
      <c r="Z102" t="s">
        <v>1568</v>
      </c>
      <c r="AA102" t="s">
        <v>245</v>
      </c>
      <c r="AB102" t="s">
        <v>121</v>
      </c>
      <c r="AC102" t="s">
        <v>255</v>
      </c>
      <c r="AD102" t="str">
        <f t="shared" si="1"/>
        <v>ABIERTO</v>
      </c>
    </row>
    <row r="103" spans="1:30" x14ac:dyDescent="0.35">
      <c r="A103" t="s">
        <v>210</v>
      </c>
      <c r="B103">
        <v>6582252</v>
      </c>
      <c r="C103" t="s">
        <v>129</v>
      </c>
      <c r="D103" t="s">
        <v>5626</v>
      </c>
      <c r="E103" t="s">
        <v>251</v>
      </c>
      <c r="F103" t="s">
        <v>259</v>
      </c>
      <c r="G103" t="s">
        <v>265</v>
      </c>
      <c r="H103" s="16">
        <v>45845</v>
      </c>
      <c r="I103" s="16">
        <v>45845</v>
      </c>
      <c r="J103" t="s">
        <v>5406</v>
      </c>
      <c r="K103">
        <v>1213130</v>
      </c>
      <c r="L103" t="s">
        <v>395</v>
      </c>
      <c r="M103" s="16">
        <v>45845</v>
      </c>
      <c r="N103" s="16">
        <v>45845</v>
      </c>
      <c r="O103">
        <v>10014608</v>
      </c>
      <c r="P103" t="s">
        <v>210</v>
      </c>
      <c r="Q103">
        <v>0</v>
      </c>
      <c r="R103" t="s">
        <v>343</v>
      </c>
      <c r="S103" t="s">
        <v>291</v>
      </c>
      <c r="T103">
        <v>11563577</v>
      </c>
      <c r="U103" s="16">
        <v>45742</v>
      </c>
      <c r="V103" s="16">
        <v>45846</v>
      </c>
      <c r="W103" s="16">
        <v>45846</v>
      </c>
      <c r="X103">
        <v>0</v>
      </c>
      <c r="Y103">
        <v>1290900</v>
      </c>
      <c r="Z103" t="s">
        <v>1568</v>
      </c>
      <c r="AA103" t="s">
        <v>245</v>
      </c>
      <c r="AB103" t="s">
        <v>121</v>
      </c>
      <c r="AC103" t="s">
        <v>255</v>
      </c>
      <c r="AD103" t="str">
        <f t="shared" si="1"/>
        <v>ABIERTO</v>
      </c>
    </row>
    <row r="104" spans="1:30" x14ac:dyDescent="0.35">
      <c r="A104" t="s">
        <v>184</v>
      </c>
      <c r="B104">
        <v>6582251</v>
      </c>
      <c r="C104" t="s">
        <v>129</v>
      </c>
      <c r="D104" t="s">
        <v>3221</v>
      </c>
      <c r="E104" t="s">
        <v>310</v>
      </c>
      <c r="F104" t="s">
        <v>259</v>
      </c>
      <c r="G104" t="s">
        <v>336</v>
      </c>
      <c r="H104" s="16">
        <v>45839</v>
      </c>
      <c r="I104" s="16">
        <v>45869</v>
      </c>
      <c r="J104" t="s">
        <v>3476</v>
      </c>
      <c r="K104">
        <v>1213130</v>
      </c>
      <c r="L104" t="s">
        <v>312</v>
      </c>
      <c r="O104">
        <v>10014609</v>
      </c>
      <c r="P104" t="s">
        <v>184</v>
      </c>
      <c r="Q104">
        <v>0</v>
      </c>
      <c r="R104" t="s">
        <v>343</v>
      </c>
      <c r="S104" t="s">
        <v>3891</v>
      </c>
      <c r="T104">
        <v>11563563</v>
      </c>
      <c r="U104" s="16">
        <v>45742</v>
      </c>
      <c r="V104" s="16">
        <v>45839</v>
      </c>
      <c r="W104" s="16">
        <v>45830</v>
      </c>
      <c r="X104">
        <v>0</v>
      </c>
      <c r="Y104">
        <v>1290900</v>
      </c>
      <c r="Z104" t="s">
        <v>1568</v>
      </c>
      <c r="AA104" t="s">
        <v>245</v>
      </c>
      <c r="AB104" t="s">
        <v>121</v>
      </c>
      <c r="AC104" t="s">
        <v>255</v>
      </c>
      <c r="AD104" t="str">
        <f t="shared" si="1"/>
        <v>ABIERTO</v>
      </c>
    </row>
    <row r="105" spans="1:30" x14ac:dyDescent="0.35">
      <c r="A105" t="s">
        <v>206</v>
      </c>
      <c r="B105">
        <v>6582249</v>
      </c>
      <c r="C105" t="s">
        <v>129</v>
      </c>
      <c r="D105" t="s">
        <v>647</v>
      </c>
      <c r="E105" t="s">
        <v>310</v>
      </c>
      <c r="F105" t="s">
        <v>133</v>
      </c>
      <c r="G105" t="s">
        <v>147</v>
      </c>
      <c r="H105" s="16">
        <v>45859</v>
      </c>
      <c r="I105" s="16">
        <v>45865</v>
      </c>
      <c r="J105" t="s">
        <v>5408</v>
      </c>
      <c r="K105">
        <v>1213130</v>
      </c>
      <c r="L105" t="s">
        <v>339</v>
      </c>
      <c r="O105">
        <v>10014614</v>
      </c>
      <c r="P105" t="s">
        <v>206</v>
      </c>
      <c r="Q105">
        <v>0</v>
      </c>
      <c r="R105" t="s">
        <v>343</v>
      </c>
      <c r="S105" t="s">
        <v>343</v>
      </c>
      <c r="T105">
        <v>11563153</v>
      </c>
      <c r="U105" s="16">
        <v>45742</v>
      </c>
      <c r="V105" s="16">
        <v>45859</v>
      </c>
      <c r="W105" s="16">
        <v>45850</v>
      </c>
      <c r="X105">
        <v>0</v>
      </c>
      <c r="Y105">
        <v>1290900</v>
      </c>
      <c r="Z105" t="s">
        <v>1568</v>
      </c>
      <c r="AA105" t="s">
        <v>245</v>
      </c>
      <c r="AB105" t="s">
        <v>121</v>
      </c>
      <c r="AC105" t="s">
        <v>255</v>
      </c>
      <c r="AD105" t="str">
        <f t="shared" si="1"/>
        <v>ABIERTO</v>
      </c>
    </row>
    <row r="106" spans="1:30" x14ac:dyDescent="0.35">
      <c r="A106" t="s">
        <v>233</v>
      </c>
      <c r="B106">
        <v>6582247</v>
      </c>
      <c r="C106" t="s">
        <v>129</v>
      </c>
      <c r="D106" t="s">
        <v>3222</v>
      </c>
      <c r="E106" t="s">
        <v>310</v>
      </c>
      <c r="F106" t="s">
        <v>133</v>
      </c>
      <c r="G106" t="s">
        <v>132</v>
      </c>
      <c r="H106" s="16">
        <v>45839</v>
      </c>
      <c r="I106" s="16">
        <v>45869</v>
      </c>
      <c r="J106" t="s">
        <v>3476</v>
      </c>
      <c r="K106">
        <v>1213130</v>
      </c>
      <c r="L106" t="s">
        <v>301</v>
      </c>
      <c r="O106">
        <v>10014623</v>
      </c>
      <c r="P106" t="s">
        <v>233</v>
      </c>
      <c r="Q106">
        <v>0</v>
      </c>
      <c r="R106" t="s">
        <v>343</v>
      </c>
      <c r="S106" t="s">
        <v>3901</v>
      </c>
      <c r="T106">
        <v>11557613</v>
      </c>
      <c r="U106" s="16">
        <v>45742</v>
      </c>
      <c r="V106" s="16">
        <v>45839</v>
      </c>
      <c r="W106" s="16">
        <v>45835</v>
      </c>
      <c r="X106">
        <v>0</v>
      </c>
      <c r="Y106">
        <v>1290900</v>
      </c>
      <c r="Z106" t="s">
        <v>1568</v>
      </c>
      <c r="AA106" t="s">
        <v>245</v>
      </c>
      <c r="AB106" t="s">
        <v>121</v>
      </c>
      <c r="AC106" t="s">
        <v>255</v>
      </c>
      <c r="AD106" t="str">
        <f t="shared" si="1"/>
        <v>ABIERTO</v>
      </c>
    </row>
    <row r="107" spans="1:30" x14ac:dyDescent="0.35">
      <c r="A107" t="s">
        <v>201</v>
      </c>
      <c r="B107">
        <v>6581964</v>
      </c>
      <c r="C107" t="s">
        <v>129</v>
      </c>
      <c r="D107" t="s">
        <v>1707</v>
      </c>
      <c r="E107" t="s">
        <v>310</v>
      </c>
      <c r="F107" t="s">
        <v>133</v>
      </c>
      <c r="G107" t="s">
        <v>132</v>
      </c>
      <c r="H107" s="16">
        <v>45839</v>
      </c>
      <c r="I107" s="16">
        <v>45869</v>
      </c>
      <c r="J107" t="s">
        <v>3476</v>
      </c>
      <c r="K107">
        <v>1213130</v>
      </c>
      <c r="L107" t="s">
        <v>334</v>
      </c>
      <c r="O107">
        <v>10014602</v>
      </c>
      <c r="P107" t="s">
        <v>201</v>
      </c>
      <c r="Q107">
        <v>0</v>
      </c>
      <c r="R107" t="s">
        <v>329</v>
      </c>
      <c r="S107" t="s">
        <v>3901</v>
      </c>
      <c r="T107">
        <v>11506073</v>
      </c>
      <c r="U107" s="16">
        <v>45742</v>
      </c>
      <c r="V107" s="16">
        <v>45839</v>
      </c>
      <c r="W107" s="16">
        <v>45835</v>
      </c>
      <c r="X107">
        <v>0</v>
      </c>
      <c r="Y107">
        <v>1290900</v>
      </c>
      <c r="Z107" t="s">
        <v>1568</v>
      </c>
      <c r="AA107" t="s">
        <v>245</v>
      </c>
      <c r="AB107" t="s">
        <v>121</v>
      </c>
      <c r="AC107" t="s">
        <v>255</v>
      </c>
      <c r="AD107" t="str">
        <f t="shared" si="1"/>
        <v>ABIERTO</v>
      </c>
    </row>
    <row r="108" spans="1:30" x14ac:dyDescent="0.35">
      <c r="A108" t="s">
        <v>403</v>
      </c>
      <c r="B108">
        <v>6581962</v>
      </c>
      <c r="C108" t="s">
        <v>129</v>
      </c>
      <c r="D108" t="s">
        <v>1708</v>
      </c>
      <c r="E108" t="s">
        <v>310</v>
      </c>
      <c r="F108" t="s">
        <v>125</v>
      </c>
      <c r="G108" t="s">
        <v>153</v>
      </c>
      <c r="H108" s="16">
        <v>45839</v>
      </c>
      <c r="I108" s="16">
        <v>45869</v>
      </c>
      <c r="J108" t="s">
        <v>3476</v>
      </c>
      <c r="K108">
        <v>1213130</v>
      </c>
      <c r="L108" t="s">
        <v>404</v>
      </c>
      <c r="O108">
        <v>10014622</v>
      </c>
      <c r="P108" t="s">
        <v>403</v>
      </c>
      <c r="Q108">
        <v>0</v>
      </c>
      <c r="R108" t="s">
        <v>329</v>
      </c>
      <c r="S108" t="s">
        <v>3901</v>
      </c>
      <c r="T108">
        <v>11557182</v>
      </c>
      <c r="U108" s="16">
        <v>45742</v>
      </c>
      <c r="V108" s="16">
        <v>45839</v>
      </c>
      <c r="W108" s="16">
        <v>45835</v>
      </c>
      <c r="X108">
        <v>0</v>
      </c>
      <c r="Y108">
        <v>1290900</v>
      </c>
      <c r="Z108" t="s">
        <v>1568</v>
      </c>
      <c r="AA108" t="s">
        <v>245</v>
      </c>
      <c r="AB108" t="s">
        <v>121</v>
      </c>
      <c r="AC108" t="s">
        <v>255</v>
      </c>
      <c r="AD108" t="str">
        <f t="shared" si="1"/>
        <v>CERRADO</v>
      </c>
    </row>
    <row r="109" spans="1:30" x14ac:dyDescent="0.35">
      <c r="A109" t="s">
        <v>400</v>
      </c>
      <c r="B109">
        <v>6581794</v>
      </c>
      <c r="C109" t="s">
        <v>129</v>
      </c>
      <c r="D109" t="s">
        <v>1710</v>
      </c>
      <c r="E109" t="s">
        <v>310</v>
      </c>
      <c r="F109" t="s">
        <v>133</v>
      </c>
      <c r="G109" t="s">
        <v>132</v>
      </c>
      <c r="H109" s="16">
        <v>45839</v>
      </c>
      <c r="I109" s="16">
        <v>45869</v>
      </c>
      <c r="J109" t="s">
        <v>3476</v>
      </c>
      <c r="K109">
        <v>1215155</v>
      </c>
      <c r="L109" t="s">
        <v>401</v>
      </c>
      <c r="O109">
        <v>10014646</v>
      </c>
      <c r="P109" t="s">
        <v>400</v>
      </c>
      <c r="Q109">
        <v>0</v>
      </c>
      <c r="R109" t="s">
        <v>329</v>
      </c>
      <c r="S109" t="s">
        <v>3901</v>
      </c>
      <c r="T109">
        <v>11548348</v>
      </c>
      <c r="U109" s="16">
        <v>45742</v>
      </c>
      <c r="V109" s="16">
        <v>45839</v>
      </c>
      <c r="W109" s="16">
        <v>45835</v>
      </c>
      <c r="X109">
        <v>0</v>
      </c>
      <c r="Y109">
        <v>1290900</v>
      </c>
      <c r="Z109" t="s">
        <v>1568</v>
      </c>
      <c r="AA109" t="s">
        <v>246</v>
      </c>
      <c r="AB109" t="s">
        <v>121</v>
      </c>
      <c r="AC109" t="s">
        <v>255</v>
      </c>
      <c r="AD109" t="str">
        <f t="shared" si="1"/>
        <v>ABIERTO</v>
      </c>
    </row>
    <row r="110" spans="1:30" x14ac:dyDescent="0.35">
      <c r="A110" t="s">
        <v>128</v>
      </c>
      <c r="B110">
        <v>6581775</v>
      </c>
      <c r="C110" t="s">
        <v>123</v>
      </c>
      <c r="D110" t="s">
        <v>3498</v>
      </c>
      <c r="E110" t="s">
        <v>310</v>
      </c>
      <c r="F110" t="s">
        <v>259</v>
      </c>
      <c r="G110" t="s">
        <v>124</v>
      </c>
      <c r="H110" s="16">
        <v>45839</v>
      </c>
      <c r="I110" s="16">
        <v>45869</v>
      </c>
      <c r="J110" t="s">
        <v>3476</v>
      </c>
      <c r="K110">
        <v>1210100</v>
      </c>
      <c r="L110" t="s">
        <v>390</v>
      </c>
      <c r="O110">
        <v>10014594</v>
      </c>
      <c r="P110" t="s">
        <v>128</v>
      </c>
      <c r="Q110">
        <v>0</v>
      </c>
      <c r="R110" t="s">
        <v>296</v>
      </c>
      <c r="S110" t="s">
        <v>342</v>
      </c>
      <c r="T110">
        <v>11570454</v>
      </c>
      <c r="U110" s="16">
        <v>45741</v>
      </c>
      <c r="V110" s="16">
        <v>45839</v>
      </c>
      <c r="W110" s="16">
        <v>45833</v>
      </c>
      <c r="X110">
        <v>0</v>
      </c>
      <c r="Y110">
        <v>1290900</v>
      </c>
      <c r="Z110" t="s">
        <v>1568</v>
      </c>
      <c r="AA110" t="s">
        <v>248</v>
      </c>
      <c r="AB110" t="s">
        <v>121</v>
      </c>
      <c r="AC110" t="s">
        <v>255</v>
      </c>
      <c r="AD110" t="str">
        <f t="shared" si="1"/>
        <v>ABIERTO</v>
      </c>
    </row>
    <row r="111" spans="1:30" x14ac:dyDescent="0.35">
      <c r="A111" t="s">
        <v>134</v>
      </c>
      <c r="B111">
        <v>6581772</v>
      </c>
      <c r="C111" t="s">
        <v>123</v>
      </c>
      <c r="D111" t="s">
        <v>1714</v>
      </c>
      <c r="E111" t="s">
        <v>310</v>
      </c>
      <c r="F111" t="s">
        <v>133</v>
      </c>
      <c r="G111" t="s">
        <v>147</v>
      </c>
      <c r="H111" s="16">
        <v>45839</v>
      </c>
      <c r="I111" s="16">
        <v>45869</v>
      </c>
      <c r="J111" t="s">
        <v>3476</v>
      </c>
      <c r="K111">
        <v>1210101</v>
      </c>
      <c r="L111" t="s">
        <v>271</v>
      </c>
      <c r="O111">
        <v>10014658</v>
      </c>
      <c r="P111" t="s">
        <v>134</v>
      </c>
      <c r="Q111">
        <v>0</v>
      </c>
      <c r="R111" t="s">
        <v>296</v>
      </c>
      <c r="S111" t="s">
        <v>342</v>
      </c>
      <c r="T111">
        <v>11567249</v>
      </c>
      <c r="U111" s="16">
        <v>45741</v>
      </c>
      <c r="V111" s="16">
        <v>45839</v>
      </c>
      <c r="W111" s="16">
        <v>45833</v>
      </c>
      <c r="X111">
        <v>0</v>
      </c>
      <c r="Y111">
        <v>1290900</v>
      </c>
      <c r="Z111" t="s">
        <v>1568</v>
      </c>
      <c r="AA111" t="s">
        <v>248</v>
      </c>
      <c r="AB111" t="s">
        <v>121</v>
      </c>
      <c r="AC111" t="s">
        <v>255</v>
      </c>
      <c r="AD111" t="str">
        <f t="shared" si="1"/>
        <v>ABIERTO</v>
      </c>
    </row>
    <row r="112" spans="1:30" x14ac:dyDescent="0.35">
      <c r="A112" t="s">
        <v>128</v>
      </c>
      <c r="B112">
        <v>6581764</v>
      </c>
      <c r="C112" t="s">
        <v>123</v>
      </c>
      <c r="D112" t="s">
        <v>1718</v>
      </c>
      <c r="E112" t="s">
        <v>310</v>
      </c>
      <c r="F112" t="s">
        <v>133</v>
      </c>
      <c r="G112" t="s">
        <v>147</v>
      </c>
      <c r="H112" s="16">
        <v>45839</v>
      </c>
      <c r="I112" s="16">
        <v>45869</v>
      </c>
      <c r="J112" t="s">
        <v>3476</v>
      </c>
      <c r="K112">
        <v>1210100</v>
      </c>
      <c r="L112" t="s">
        <v>390</v>
      </c>
      <c r="O112">
        <v>10014594</v>
      </c>
      <c r="P112" t="s">
        <v>128</v>
      </c>
      <c r="Q112">
        <v>0</v>
      </c>
      <c r="R112" t="s">
        <v>296</v>
      </c>
      <c r="S112" t="s">
        <v>342</v>
      </c>
      <c r="T112">
        <v>11567776</v>
      </c>
      <c r="U112" s="16">
        <v>45741</v>
      </c>
      <c r="V112" s="16">
        <v>45839</v>
      </c>
      <c r="W112" s="16">
        <v>45833</v>
      </c>
      <c r="X112">
        <v>0</v>
      </c>
      <c r="Y112">
        <v>1290900</v>
      </c>
      <c r="Z112" t="s">
        <v>1568</v>
      </c>
      <c r="AA112" t="s">
        <v>248</v>
      </c>
      <c r="AB112" t="s">
        <v>121</v>
      </c>
      <c r="AC112" t="s">
        <v>255</v>
      </c>
      <c r="AD112" t="str">
        <f t="shared" si="1"/>
        <v>ABIERTO</v>
      </c>
    </row>
    <row r="113" spans="1:30" x14ac:dyDescent="0.35">
      <c r="A113" t="s">
        <v>318</v>
      </c>
      <c r="B113">
        <v>6581476</v>
      </c>
      <c r="C113" t="s">
        <v>129</v>
      </c>
      <c r="D113" t="s">
        <v>1724</v>
      </c>
      <c r="E113" t="s">
        <v>310</v>
      </c>
      <c r="F113" t="s">
        <v>133</v>
      </c>
      <c r="G113" t="s">
        <v>147</v>
      </c>
      <c r="H113" s="16">
        <v>45839</v>
      </c>
      <c r="I113" s="16">
        <v>45869</v>
      </c>
      <c r="J113" t="s">
        <v>3476</v>
      </c>
      <c r="K113">
        <v>1215152</v>
      </c>
      <c r="L113" t="s">
        <v>319</v>
      </c>
      <c r="O113">
        <v>10014631</v>
      </c>
      <c r="P113" t="s">
        <v>318</v>
      </c>
      <c r="Q113">
        <v>0</v>
      </c>
      <c r="R113" t="s">
        <v>329</v>
      </c>
      <c r="S113" t="s">
        <v>3901</v>
      </c>
      <c r="T113">
        <v>11563317</v>
      </c>
      <c r="U113" s="16">
        <v>45741</v>
      </c>
      <c r="V113" s="16">
        <v>45839</v>
      </c>
      <c r="W113" s="16">
        <v>45835</v>
      </c>
      <c r="X113">
        <v>0</v>
      </c>
      <c r="Y113">
        <v>1290900</v>
      </c>
      <c r="Z113" t="s">
        <v>1568</v>
      </c>
      <c r="AA113" t="s">
        <v>246</v>
      </c>
      <c r="AB113" t="s">
        <v>121</v>
      </c>
      <c r="AC113" t="s">
        <v>255</v>
      </c>
      <c r="AD113" t="str">
        <f t="shared" si="1"/>
        <v>ABIERTO</v>
      </c>
    </row>
    <row r="114" spans="1:30" x14ac:dyDescent="0.35">
      <c r="A114" t="s">
        <v>238</v>
      </c>
      <c r="B114">
        <v>6581474</v>
      </c>
      <c r="C114" t="s">
        <v>129</v>
      </c>
      <c r="D114" t="s">
        <v>1726</v>
      </c>
      <c r="E114" t="s">
        <v>310</v>
      </c>
      <c r="F114" t="s">
        <v>259</v>
      </c>
      <c r="G114" t="s">
        <v>268</v>
      </c>
      <c r="H114" s="16">
        <v>45838</v>
      </c>
      <c r="I114" s="16">
        <v>45838</v>
      </c>
      <c r="J114" t="s">
        <v>5405</v>
      </c>
      <c r="K114">
        <v>1215152</v>
      </c>
      <c r="L114" t="s">
        <v>281</v>
      </c>
      <c r="M114" s="16">
        <v>45840</v>
      </c>
      <c r="N114" s="16">
        <v>45840</v>
      </c>
      <c r="O114">
        <v>10014628</v>
      </c>
      <c r="P114" t="s">
        <v>238</v>
      </c>
      <c r="Q114">
        <v>4602.99</v>
      </c>
      <c r="R114" t="s">
        <v>329</v>
      </c>
      <c r="S114" t="s">
        <v>5488</v>
      </c>
      <c r="T114">
        <v>11562927</v>
      </c>
      <c r="U114" s="16">
        <v>45741</v>
      </c>
      <c r="V114" s="16">
        <v>45846</v>
      </c>
      <c r="W114" s="16">
        <v>45846</v>
      </c>
      <c r="X114">
        <v>4602.99</v>
      </c>
      <c r="Y114">
        <v>1290900</v>
      </c>
      <c r="Z114" t="s">
        <v>1568</v>
      </c>
      <c r="AA114" t="s">
        <v>246</v>
      </c>
      <c r="AB114" t="s">
        <v>121</v>
      </c>
      <c r="AC114" t="s">
        <v>255</v>
      </c>
      <c r="AD114" t="str">
        <f t="shared" si="1"/>
        <v>ABIERTO</v>
      </c>
    </row>
    <row r="115" spans="1:30" x14ac:dyDescent="0.35">
      <c r="A115" t="s">
        <v>216</v>
      </c>
      <c r="B115">
        <v>6581472</v>
      </c>
      <c r="C115" t="s">
        <v>129</v>
      </c>
      <c r="D115" t="s">
        <v>1728</v>
      </c>
      <c r="E115" t="s">
        <v>310</v>
      </c>
      <c r="F115" t="s">
        <v>125</v>
      </c>
      <c r="G115" t="s">
        <v>153</v>
      </c>
      <c r="H115" s="16">
        <v>45839</v>
      </c>
      <c r="I115" s="16">
        <v>45869</v>
      </c>
      <c r="J115" t="s">
        <v>3476</v>
      </c>
      <c r="K115">
        <v>1215154</v>
      </c>
      <c r="L115" t="s">
        <v>282</v>
      </c>
      <c r="O115">
        <v>10014642</v>
      </c>
      <c r="P115" t="s">
        <v>216</v>
      </c>
      <c r="Q115">
        <v>0</v>
      </c>
      <c r="R115" t="s">
        <v>329</v>
      </c>
      <c r="S115" t="s">
        <v>3901</v>
      </c>
      <c r="T115">
        <v>11564940</v>
      </c>
      <c r="U115" s="16">
        <v>45741</v>
      </c>
      <c r="V115" s="16">
        <v>45839</v>
      </c>
      <c r="W115" s="16">
        <v>45835</v>
      </c>
      <c r="X115">
        <v>0</v>
      </c>
      <c r="Y115">
        <v>1290900</v>
      </c>
      <c r="Z115" t="s">
        <v>1568</v>
      </c>
      <c r="AA115" t="s">
        <v>246</v>
      </c>
      <c r="AB115" t="s">
        <v>121</v>
      </c>
      <c r="AC115" t="s">
        <v>255</v>
      </c>
      <c r="AD115" t="str">
        <f t="shared" si="1"/>
        <v>ABIERTO</v>
      </c>
    </row>
    <row r="116" spans="1:30" x14ac:dyDescent="0.35">
      <c r="A116" t="s">
        <v>187</v>
      </c>
      <c r="B116">
        <v>6581468</v>
      </c>
      <c r="C116" t="s">
        <v>129</v>
      </c>
      <c r="D116" t="s">
        <v>1730</v>
      </c>
      <c r="E116" t="s">
        <v>310</v>
      </c>
      <c r="F116" t="s">
        <v>133</v>
      </c>
      <c r="G116" t="s">
        <v>147</v>
      </c>
      <c r="H116" s="16">
        <v>45839</v>
      </c>
      <c r="I116" s="16">
        <v>45869</v>
      </c>
      <c r="J116" t="s">
        <v>3476</v>
      </c>
      <c r="K116">
        <v>1215154</v>
      </c>
      <c r="L116" t="s">
        <v>328</v>
      </c>
      <c r="O116">
        <v>10014643</v>
      </c>
      <c r="P116" t="s">
        <v>187</v>
      </c>
      <c r="Q116">
        <v>0</v>
      </c>
      <c r="R116" t="s">
        <v>329</v>
      </c>
      <c r="S116" t="s">
        <v>3901</v>
      </c>
      <c r="T116">
        <v>11561602</v>
      </c>
      <c r="U116" s="16">
        <v>45741</v>
      </c>
      <c r="V116" s="16">
        <v>45839</v>
      </c>
      <c r="W116" s="16">
        <v>45835</v>
      </c>
      <c r="X116">
        <v>0</v>
      </c>
      <c r="Y116">
        <v>1290900</v>
      </c>
      <c r="Z116" t="s">
        <v>1568</v>
      </c>
      <c r="AA116" t="s">
        <v>246</v>
      </c>
      <c r="AB116" t="s">
        <v>121</v>
      </c>
      <c r="AC116" t="s">
        <v>255</v>
      </c>
      <c r="AD116" t="str">
        <f t="shared" si="1"/>
        <v>ABIERTO</v>
      </c>
    </row>
    <row r="117" spans="1:30" x14ac:dyDescent="0.35">
      <c r="A117" t="s">
        <v>318</v>
      </c>
      <c r="B117">
        <v>6581424</v>
      </c>
      <c r="C117" t="s">
        <v>129</v>
      </c>
      <c r="D117" t="s">
        <v>1732</v>
      </c>
      <c r="E117" t="s">
        <v>310</v>
      </c>
      <c r="F117" t="s">
        <v>133</v>
      </c>
      <c r="G117" t="s">
        <v>132</v>
      </c>
      <c r="H117" s="16">
        <v>45839</v>
      </c>
      <c r="I117" s="16">
        <v>45869</v>
      </c>
      <c r="J117" t="s">
        <v>3476</v>
      </c>
      <c r="K117">
        <v>1215152</v>
      </c>
      <c r="L117" t="s">
        <v>319</v>
      </c>
      <c r="O117">
        <v>10014631</v>
      </c>
      <c r="P117" t="s">
        <v>318</v>
      </c>
      <c r="Q117">
        <v>0</v>
      </c>
      <c r="R117" t="s">
        <v>329</v>
      </c>
      <c r="S117" t="s">
        <v>3901</v>
      </c>
      <c r="T117">
        <v>11515444</v>
      </c>
      <c r="U117" s="16">
        <v>45740</v>
      </c>
      <c r="V117" s="16">
        <v>45839</v>
      </c>
      <c r="W117" s="16">
        <v>45835</v>
      </c>
      <c r="X117">
        <v>0</v>
      </c>
      <c r="Y117">
        <v>1290900</v>
      </c>
      <c r="Z117" t="s">
        <v>1568</v>
      </c>
      <c r="AA117" t="s">
        <v>246</v>
      </c>
      <c r="AB117" t="s">
        <v>121</v>
      </c>
      <c r="AC117" t="s">
        <v>255</v>
      </c>
      <c r="AD117" t="str">
        <f t="shared" si="1"/>
        <v>ABIERTO</v>
      </c>
    </row>
    <row r="118" spans="1:30" x14ac:dyDescent="0.35">
      <c r="A118" t="s">
        <v>318</v>
      </c>
      <c r="B118">
        <v>6581423</v>
      </c>
      <c r="C118" t="s">
        <v>129</v>
      </c>
      <c r="D118" t="s">
        <v>1733</v>
      </c>
      <c r="E118" t="s">
        <v>310</v>
      </c>
      <c r="F118" t="s">
        <v>125</v>
      </c>
      <c r="G118" t="s">
        <v>136</v>
      </c>
      <c r="H118" s="16">
        <v>45839</v>
      </c>
      <c r="I118" s="16">
        <v>45869</v>
      </c>
      <c r="J118" t="s">
        <v>3476</v>
      </c>
      <c r="K118">
        <v>1215152</v>
      </c>
      <c r="L118" t="s">
        <v>319</v>
      </c>
      <c r="O118">
        <v>10014631</v>
      </c>
      <c r="P118" t="s">
        <v>318</v>
      </c>
      <c r="Q118">
        <v>4644.8999999999996</v>
      </c>
      <c r="R118" t="s">
        <v>329</v>
      </c>
      <c r="S118" t="s">
        <v>3901</v>
      </c>
      <c r="T118">
        <v>11539913</v>
      </c>
      <c r="U118" s="16">
        <v>45740</v>
      </c>
      <c r="V118" s="16">
        <v>45839</v>
      </c>
      <c r="W118" s="16">
        <v>45835</v>
      </c>
      <c r="X118">
        <v>4644.8999999999996</v>
      </c>
      <c r="Y118">
        <v>1290900</v>
      </c>
      <c r="Z118" t="s">
        <v>1568</v>
      </c>
      <c r="AA118" t="s">
        <v>246</v>
      </c>
      <c r="AB118" t="s">
        <v>121</v>
      </c>
      <c r="AC118" t="s">
        <v>255</v>
      </c>
      <c r="AD118" t="str">
        <f t="shared" si="1"/>
        <v>ABIERTO</v>
      </c>
    </row>
    <row r="119" spans="1:30" x14ac:dyDescent="0.35">
      <c r="A119" t="s">
        <v>209</v>
      </c>
      <c r="B119">
        <v>6581418</v>
      </c>
      <c r="C119" t="s">
        <v>129</v>
      </c>
      <c r="D119" t="s">
        <v>1735</v>
      </c>
      <c r="E119" t="s">
        <v>310</v>
      </c>
      <c r="F119" t="s">
        <v>133</v>
      </c>
      <c r="G119" t="s">
        <v>147</v>
      </c>
      <c r="H119" s="16">
        <v>45839</v>
      </c>
      <c r="I119" s="16">
        <v>45869</v>
      </c>
      <c r="J119" t="s">
        <v>3476</v>
      </c>
      <c r="K119">
        <v>1215152</v>
      </c>
      <c r="L119" t="s">
        <v>280</v>
      </c>
      <c r="O119">
        <v>10014630</v>
      </c>
      <c r="P119" t="s">
        <v>209</v>
      </c>
      <c r="Q119">
        <v>0</v>
      </c>
      <c r="R119" t="s">
        <v>329</v>
      </c>
      <c r="S119" t="s">
        <v>329</v>
      </c>
      <c r="T119">
        <v>11563774</v>
      </c>
      <c r="U119" s="16">
        <v>45740</v>
      </c>
      <c r="V119" s="16">
        <v>45839</v>
      </c>
      <c r="W119" s="16">
        <v>45835</v>
      </c>
      <c r="X119">
        <v>0</v>
      </c>
      <c r="Y119">
        <v>1290900</v>
      </c>
      <c r="Z119" t="s">
        <v>1568</v>
      </c>
      <c r="AA119" t="s">
        <v>246</v>
      </c>
      <c r="AB119" t="s">
        <v>121</v>
      </c>
      <c r="AC119" t="s">
        <v>255</v>
      </c>
      <c r="AD119" t="str">
        <f t="shared" si="1"/>
        <v>ABIERTO</v>
      </c>
    </row>
    <row r="120" spans="1:30" x14ac:dyDescent="0.35">
      <c r="A120" t="s">
        <v>332</v>
      </c>
      <c r="B120">
        <v>6581409</v>
      </c>
      <c r="C120" t="s">
        <v>129</v>
      </c>
      <c r="D120" t="s">
        <v>1736</v>
      </c>
      <c r="E120" t="s">
        <v>310</v>
      </c>
      <c r="F120" t="s">
        <v>125</v>
      </c>
      <c r="G120" t="s">
        <v>190</v>
      </c>
      <c r="H120" s="16">
        <v>45859</v>
      </c>
      <c r="I120" s="16">
        <v>45865</v>
      </c>
      <c r="J120" t="s">
        <v>5408</v>
      </c>
      <c r="K120">
        <v>1215150</v>
      </c>
      <c r="L120" t="s">
        <v>333</v>
      </c>
      <c r="O120">
        <v>10014639</v>
      </c>
      <c r="P120" t="s">
        <v>332</v>
      </c>
      <c r="Q120">
        <v>0</v>
      </c>
      <c r="R120" t="s">
        <v>329</v>
      </c>
      <c r="S120" t="s">
        <v>343</v>
      </c>
      <c r="T120">
        <v>11568215</v>
      </c>
      <c r="U120" s="16">
        <v>45740</v>
      </c>
      <c r="V120" s="16">
        <v>45859</v>
      </c>
      <c r="W120" s="16">
        <v>45852</v>
      </c>
      <c r="X120">
        <v>0</v>
      </c>
      <c r="Y120">
        <v>1290900</v>
      </c>
      <c r="Z120" t="s">
        <v>1568</v>
      </c>
      <c r="AA120" t="s">
        <v>246</v>
      </c>
      <c r="AB120" t="s">
        <v>121</v>
      </c>
      <c r="AC120" t="s">
        <v>255</v>
      </c>
      <c r="AD120" t="str">
        <f t="shared" si="1"/>
        <v>ABIERTO</v>
      </c>
    </row>
    <row r="121" spans="1:30" x14ac:dyDescent="0.35">
      <c r="A121" t="s">
        <v>242</v>
      </c>
      <c r="B121">
        <v>6581381</v>
      </c>
      <c r="C121" t="s">
        <v>129</v>
      </c>
      <c r="D121" t="s">
        <v>1739</v>
      </c>
      <c r="E121" t="s">
        <v>310</v>
      </c>
      <c r="F121" t="s">
        <v>133</v>
      </c>
      <c r="G121" t="s">
        <v>147</v>
      </c>
      <c r="H121" s="16">
        <v>45839</v>
      </c>
      <c r="I121" s="16">
        <v>45869</v>
      </c>
      <c r="J121" t="s">
        <v>3476</v>
      </c>
      <c r="K121">
        <v>1215150</v>
      </c>
      <c r="L121" t="s">
        <v>330</v>
      </c>
      <c r="O121">
        <v>10014637</v>
      </c>
      <c r="P121" t="s">
        <v>242</v>
      </c>
      <c r="Q121">
        <v>0</v>
      </c>
      <c r="R121" t="s">
        <v>329</v>
      </c>
      <c r="S121" t="s">
        <v>3901</v>
      </c>
      <c r="T121">
        <v>11564282</v>
      </c>
      <c r="U121" s="16">
        <v>45740</v>
      </c>
      <c r="V121" s="16">
        <v>45839</v>
      </c>
      <c r="W121" s="16">
        <v>45835</v>
      </c>
      <c r="X121">
        <v>0</v>
      </c>
      <c r="Y121">
        <v>1290900</v>
      </c>
      <c r="Z121" t="s">
        <v>1568</v>
      </c>
      <c r="AA121" t="s">
        <v>246</v>
      </c>
      <c r="AB121" t="s">
        <v>121</v>
      </c>
      <c r="AC121" t="s">
        <v>255</v>
      </c>
      <c r="AD121" t="str">
        <f t="shared" si="1"/>
        <v>ABIERTO</v>
      </c>
    </row>
    <row r="122" spans="1:30" x14ac:dyDescent="0.35">
      <c r="A122" t="s">
        <v>242</v>
      </c>
      <c r="B122">
        <v>6581379</v>
      </c>
      <c r="C122" t="s">
        <v>129</v>
      </c>
      <c r="D122" t="s">
        <v>1741</v>
      </c>
      <c r="E122" t="s">
        <v>310</v>
      </c>
      <c r="F122" t="s">
        <v>133</v>
      </c>
      <c r="G122" t="s">
        <v>147</v>
      </c>
      <c r="H122" s="16">
        <v>45839</v>
      </c>
      <c r="I122" s="16">
        <v>45869</v>
      </c>
      <c r="J122" t="s">
        <v>3476</v>
      </c>
      <c r="K122">
        <v>1215150</v>
      </c>
      <c r="L122" t="s">
        <v>330</v>
      </c>
      <c r="O122">
        <v>10014637</v>
      </c>
      <c r="P122" t="s">
        <v>242</v>
      </c>
      <c r="Q122">
        <v>0</v>
      </c>
      <c r="R122" t="s">
        <v>329</v>
      </c>
      <c r="S122" t="s">
        <v>3901</v>
      </c>
      <c r="T122">
        <v>11564033</v>
      </c>
      <c r="U122" s="16">
        <v>45740</v>
      </c>
      <c r="V122" s="16">
        <v>45839</v>
      </c>
      <c r="W122" s="16">
        <v>45835</v>
      </c>
      <c r="X122">
        <v>0</v>
      </c>
      <c r="Y122">
        <v>1290900</v>
      </c>
      <c r="Z122" t="s">
        <v>1568</v>
      </c>
      <c r="AA122" t="s">
        <v>246</v>
      </c>
      <c r="AB122" t="s">
        <v>121</v>
      </c>
      <c r="AC122" t="s">
        <v>255</v>
      </c>
      <c r="AD122" t="str">
        <f t="shared" si="1"/>
        <v>ABIERTO</v>
      </c>
    </row>
    <row r="123" spans="1:30" x14ac:dyDescent="0.35">
      <c r="A123" t="s">
        <v>231</v>
      </c>
      <c r="B123">
        <v>6581284</v>
      </c>
      <c r="C123" t="s">
        <v>129</v>
      </c>
      <c r="D123" t="s">
        <v>1743</v>
      </c>
      <c r="E123" t="s">
        <v>310</v>
      </c>
      <c r="F123" t="s">
        <v>133</v>
      </c>
      <c r="G123" t="s">
        <v>132</v>
      </c>
      <c r="H123" s="16">
        <v>45839</v>
      </c>
      <c r="I123" s="16">
        <v>45869</v>
      </c>
      <c r="J123" t="s">
        <v>3476</v>
      </c>
      <c r="K123">
        <v>1215150</v>
      </c>
      <c r="L123" t="s">
        <v>331</v>
      </c>
      <c r="O123">
        <v>10014638</v>
      </c>
      <c r="P123" t="s">
        <v>231</v>
      </c>
      <c r="Q123">
        <v>0</v>
      </c>
      <c r="R123" t="s">
        <v>329</v>
      </c>
      <c r="S123" t="s">
        <v>3901</v>
      </c>
      <c r="T123">
        <v>11566292</v>
      </c>
      <c r="U123" s="16">
        <v>45740</v>
      </c>
      <c r="V123" s="16">
        <v>45839</v>
      </c>
      <c r="W123" s="16">
        <v>45835</v>
      </c>
      <c r="X123">
        <v>0</v>
      </c>
      <c r="Y123">
        <v>1290900</v>
      </c>
      <c r="Z123" t="s">
        <v>1568</v>
      </c>
      <c r="AA123" t="s">
        <v>246</v>
      </c>
      <c r="AB123" t="s">
        <v>121</v>
      </c>
      <c r="AC123" t="s">
        <v>255</v>
      </c>
      <c r="AD123" t="str">
        <f t="shared" si="1"/>
        <v>ABIERTO</v>
      </c>
    </row>
    <row r="124" spans="1:30" x14ac:dyDescent="0.35">
      <c r="A124" t="s">
        <v>230</v>
      </c>
      <c r="B124">
        <v>6581274</v>
      </c>
      <c r="C124" t="s">
        <v>129</v>
      </c>
      <c r="D124" t="s">
        <v>1742</v>
      </c>
      <c r="E124" t="s">
        <v>310</v>
      </c>
      <c r="F124" t="s">
        <v>133</v>
      </c>
      <c r="G124" t="s">
        <v>147</v>
      </c>
      <c r="H124" s="16">
        <v>45839</v>
      </c>
      <c r="I124" s="16">
        <v>45869</v>
      </c>
      <c r="J124" t="s">
        <v>3476</v>
      </c>
      <c r="K124">
        <v>1215150</v>
      </c>
      <c r="L124" t="s">
        <v>277</v>
      </c>
      <c r="O124">
        <v>10014636</v>
      </c>
      <c r="P124" t="s">
        <v>230</v>
      </c>
      <c r="Q124">
        <v>0</v>
      </c>
      <c r="R124" t="s">
        <v>329</v>
      </c>
      <c r="S124" t="s">
        <v>3901</v>
      </c>
      <c r="T124">
        <v>11564553</v>
      </c>
      <c r="U124" s="16">
        <v>45740</v>
      </c>
      <c r="V124" s="16">
        <v>45839</v>
      </c>
      <c r="W124" s="16">
        <v>45835</v>
      </c>
      <c r="X124">
        <v>0</v>
      </c>
      <c r="Y124">
        <v>1290900</v>
      </c>
      <c r="Z124" t="s">
        <v>1568</v>
      </c>
      <c r="AA124" t="s">
        <v>246</v>
      </c>
      <c r="AB124" t="s">
        <v>121</v>
      </c>
      <c r="AC124" t="s">
        <v>255</v>
      </c>
      <c r="AD124" t="str">
        <f t="shared" si="1"/>
        <v>ABIERTO</v>
      </c>
    </row>
    <row r="125" spans="1:30" x14ac:dyDescent="0.35">
      <c r="A125" t="s">
        <v>230</v>
      </c>
      <c r="B125">
        <v>6581140</v>
      </c>
      <c r="C125" t="s">
        <v>129</v>
      </c>
      <c r="D125" t="s">
        <v>1750</v>
      </c>
      <c r="E125" t="s">
        <v>310</v>
      </c>
      <c r="F125" t="s">
        <v>133</v>
      </c>
      <c r="G125" t="s">
        <v>147</v>
      </c>
      <c r="H125" s="16">
        <v>45839</v>
      </c>
      <c r="I125" s="16">
        <v>45869</v>
      </c>
      <c r="J125" t="s">
        <v>3476</v>
      </c>
      <c r="K125">
        <v>1215150</v>
      </c>
      <c r="L125" t="s">
        <v>277</v>
      </c>
      <c r="O125">
        <v>10014636</v>
      </c>
      <c r="P125" t="s">
        <v>230</v>
      </c>
      <c r="Q125">
        <v>0</v>
      </c>
      <c r="R125" t="s">
        <v>329</v>
      </c>
      <c r="S125" t="s">
        <v>3901</v>
      </c>
      <c r="T125">
        <v>11399068</v>
      </c>
      <c r="U125" s="16">
        <v>45740</v>
      </c>
      <c r="V125" s="16">
        <v>45839</v>
      </c>
      <c r="W125" s="16">
        <v>45835</v>
      </c>
      <c r="X125">
        <v>0</v>
      </c>
      <c r="Y125">
        <v>1290900</v>
      </c>
      <c r="Z125" t="s">
        <v>1568</v>
      </c>
      <c r="AA125" t="s">
        <v>246</v>
      </c>
      <c r="AB125" t="s">
        <v>121</v>
      </c>
      <c r="AC125" t="s">
        <v>255</v>
      </c>
      <c r="AD125" t="str">
        <f t="shared" si="1"/>
        <v>ABIERTO</v>
      </c>
    </row>
    <row r="126" spans="1:30" x14ac:dyDescent="0.35">
      <c r="A126" t="s">
        <v>218</v>
      </c>
      <c r="B126">
        <v>6581135</v>
      </c>
      <c r="C126" t="s">
        <v>129</v>
      </c>
      <c r="D126" t="s">
        <v>1753</v>
      </c>
      <c r="E126" t="s">
        <v>310</v>
      </c>
      <c r="F126" t="s">
        <v>133</v>
      </c>
      <c r="G126" t="s">
        <v>132</v>
      </c>
      <c r="H126" s="16">
        <v>45839</v>
      </c>
      <c r="I126" s="16">
        <v>45869</v>
      </c>
      <c r="J126" t="s">
        <v>3476</v>
      </c>
      <c r="K126">
        <v>1215150</v>
      </c>
      <c r="L126" t="s">
        <v>279</v>
      </c>
      <c r="O126">
        <v>10014633</v>
      </c>
      <c r="P126" t="s">
        <v>218</v>
      </c>
      <c r="Q126">
        <v>0</v>
      </c>
      <c r="R126" t="s">
        <v>329</v>
      </c>
      <c r="S126" t="s">
        <v>3901</v>
      </c>
      <c r="T126">
        <v>11554938</v>
      </c>
      <c r="U126" s="16">
        <v>45740</v>
      </c>
      <c r="V126" s="16">
        <v>45839</v>
      </c>
      <c r="W126" s="16">
        <v>45835</v>
      </c>
      <c r="X126">
        <v>0</v>
      </c>
      <c r="Y126">
        <v>1290900</v>
      </c>
      <c r="Z126" t="s">
        <v>1568</v>
      </c>
      <c r="AA126" t="s">
        <v>246</v>
      </c>
      <c r="AB126" t="s">
        <v>121</v>
      </c>
      <c r="AC126" t="s">
        <v>255</v>
      </c>
      <c r="AD126" t="str">
        <f t="shared" si="1"/>
        <v>ABIERTO</v>
      </c>
    </row>
    <row r="127" spans="1:30" x14ac:dyDescent="0.35">
      <c r="A127" t="s">
        <v>218</v>
      </c>
      <c r="B127">
        <v>6581134</v>
      </c>
      <c r="C127" t="s">
        <v>129</v>
      </c>
      <c r="D127" t="s">
        <v>1754</v>
      </c>
      <c r="E127" t="s">
        <v>310</v>
      </c>
      <c r="F127" t="s">
        <v>133</v>
      </c>
      <c r="G127" t="s">
        <v>132</v>
      </c>
      <c r="H127" s="16">
        <v>45839</v>
      </c>
      <c r="I127" s="16">
        <v>45869</v>
      </c>
      <c r="J127" t="s">
        <v>3476</v>
      </c>
      <c r="K127">
        <v>1215150</v>
      </c>
      <c r="L127" t="s">
        <v>279</v>
      </c>
      <c r="O127">
        <v>10014633</v>
      </c>
      <c r="P127" t="s">
        <v>218</v>
      </c>
      <c r="Q127">
        <v>0</v>
      </c>
      <c r="R127" t="s">
        <v>329</v>
      </c>
      <c r="S127" t="s">
        <v>3901</v>
      </c>
      <c r="T127">
        <v>11541485</v>
      </c>
      <c r="U127" s="16">
        <v>45740</v>
      </c>
      <c r="V127" s="16">
        <v>45839</v>
      </c>
      <c r="W127" s="16">
        <v>45835</v>
      </c>
      <c r="X127">
        <v>0</v>
      </c>
      <c r="Y127">
        <v>1290900</v>
      </c>
      <c r="Z127" t="s">
        <v>1568</v>
      </c>
      <c r="AA127" t="s">
        <v>246</v>
      </c>
      <c r="AB127" t="s">
        <v>121</v>
      </c>
      <c r="AC127" t="s">
        <v>255</v>
      </c>
      <c r="AD127" t="str">
        <f t="shared" si="1"/>
        <v>ABIERTO</v>
      </c>
    </row>
    <row r="128" spans="1:30" x14ac:dyDescent="0.35">
      <c r="A128" t="s">
        <v>128</v>
      </c>
      <c r="B128">
        <v>6581100</v>
      </c>
      <c r="C128" t="s">
        <v>123</v>
      </c>
      <c r="D128" t="s">
        <v>1755</v>
      </c>
      <c r="E128" t="s">
        <v>310</v>
      </c>
      <c r="F128" t="s">
        <v>133</v>
      </c>
      <c r="G128" t="s">
        <v>132</v>
      </c>
      <c r="H128" s="16">
        <v>45839</v>
      </c>
      <c r="I128" s="16">
        <v>45869</v>
      </c>
      <c r="J128" t="s">
        <v>3476</v>
      </c>
      <c r="K128">
        <v>1210100</v>
      </c>
      <c r="L128" t="s">
        <v>390</v>
      </c>
      <c r="O128">
        <v>10014594</v>
      </c>
      <c r="P128" t="s">
        <v>128</v>
      </c>
      <c r="Q128">
        <v>0</v>
      </c>
      <c r="R128" t="s">
        <v>296</v>
      </c>
      <c r="S128" t="s">
        <v>342</v>
      </c>
      <c r="T128">
        <v>11467519</v>
      </c>
      <c r="U128" s="16">
        <v>45740</v>
      </c>
      <c r="V128" s="16">
        <v>45839</v>
      </c>
      <c r="W128" s="16">
        <v>45833</v>
      </c>
      <c r="X128">
        <v>0</v>
      </c>
      <c r="Y128">
        <v>1290900</v>
      </c>
      <c r="Z128" t="s">
        <v>1568</v>
      </c>
      <c r="AA128" t="s">
        <v>248</v>
      </c>
      <c r="AB128" t="s">
        <v>121</v>
      </c>
      <c r="AC128" t="s">
        <v>255</v>
      </c>
      <c r="AD128" t="str">
        <f t="shared" si="1"/>
        <v>ABIERTO</v>
      </c>
    </row>
    <row r="129" spans="1:30" x14ac:dyDescent="0.35">
      <c r="A129" t="s">
        <v>209</v>
      </c>
      <c r="B129">
        <v>6580974</v>
      </c>
      <c r="C129" t="s">
        <v>129</v>
      </c>
      <c r="D129" t="s">
        <v>1757</v>
      </c>
      <c r="E129" t="s">
        <v>310</v>
      </c>
      <c r="F129" t="s">
        <v>439</v>
      </c>
      <c r="G129" t="s">
        <v>136</v>
      </c>
      <c r="H129" s="16">
        <v>45839</v>
      </c>
      <c r="I129" s="16">
        <v>45869</v>
      </c>
      <c r="J129" t="s">
        <v>3476</v>
      </c>
      <c r="K129">
        <v>1215152</v>
      </c>
      <c r="L129" t="s">
        <v>280</v>
      </c>
      <c r="O129">
        <v>10014630</v>
      </c>
      <c r="P129" t="s">
        <v>209</v>
      </c>
      <c r="Q129">
        <v>4660.21</v>
      </c>
      <c r="R129" t="s">
        <v>329</v>
      </c>
      <c r="S129" t="s">
        <v>3901</v>
      </c>
      <c r="T129">
        <v>11563739</v>
      </c>
      <c r="U129" s="16">
        <v>45739</v>
      </c>
      <c r="V129" s="16">
        <v>45839</v>
      </c>
      <c r="W129" s="16">
        <v>45835</v>
      </c>
      <c r="X129">
        <v>4660.21</v>
      </c>
      <c r="Y129">
        <v>1290900</v>
      </c>
      <c r="Z129" t="s">
        <v>1568</v>
      </c>
      <c r="AA129" t="s">
        <v>246</v>
      </c>
      <c r="AB129" t="s">
        <v>121</v>
      </c>
      <c r="AC129" t="s">
        <v>255</v>
      </c>
      <c r="AD129" t="str">
        <f t="shared" si="1"/>
        <v>ABIERTO</v>
      </c>
    </row>
    <row r="130" spans="1:30" x14ac:dyDescent="0.35">
      <c r="A130" t="s">
        <v>157</v>
      </c>
      <c r="B130">
        <v>6580950</v>
      </c>
      <c r="C130" t="s">
        <v>129</v>
      </c>
      <c r="D130" t="s">
        <v>1758</v>
      </c>
      <c r="E130" t="s">
        <v>310</v>
      </c>
      <c r="F130" t="s">
        <v>133</v>
      </c>
      <c r="G130" t="s">
        <v>147</v>
      </c>
      <c r="H130" s="16">
        <v>45839</v>
      </c>
      <c r="I130" s="16">
        <v>45869</v>
      </c>
      <c r="J130" t="s">
        <v>3476</v>
      </c>
      <c r="K130">
        <v>1215150</v>
      </c>
      <c r="L130" t="s">
        <v>345</v>
      </c>
      <c r="O130">
        <v>10014635</v>
      </c>
      <c r="P130" t="s">
        <v>157</v>
      </c>
      <c r="Q130">
        <v>0</v>
      </c>
      <c r="R130" t="s">
        <v>329</v>
      </c>
      <c r="S130" t="s">
        <v>3901</v>
      </c>
      <c r="T130">
        <v>11563895</v>
      </c>
      <c r="U130" s="16">
        <v>45739</v>
      </c>
      <c r="V130" s="16">
        <v>45839</v>
      </c>
      <c r="W130" s="16">
        <v>45835</v>
      </c>
      <c r="X130">
        <v>0</v>
      </c>
      <c r="Y130">
        <v>1290900</v>
      </c>
      <c r="Z130" t="s">
        <v>1568</v>
      </c>
      <c r="AA130" t="s">
        <v>246</v>
      </c>
      <c r="AB130" t="s">
        <v>121</v>
      </c>
      <c r="AC130" t="s">
        <v>255</v>
      </c>
      <c r="AD130" t="str">
        <f t="shared" si="1"/>
        <v>ABIERTO</v>
      </c>
    </row>
    <row r="131" spans="1:30" x14ac:dyDescent="0.35">
      <c r="A131" t="s">
        <v>209</v>
      </c>
      <c r="B131">
        <v>6580897</v>
      </c>
      <c r="C131" t="s">
        <v>129</v>
      </c>
      <c r="D131" t="s">
        <v>1759</v>
      </c>
      <c r="E131" t="s">
        <v>310</v>
      </c>
      <c r="F131" t="s">
        <v>125</v>
      </c>
      <c r="G131" t="s">
        <v>136</v>
      </c>
      <c r="H131" s="16">
        <v>45839</v>
      </c>
      <c r="I131" s="16">
        <v>45869</v>
      </c>
      <c r="J131" t="s">
        <v>3476</v>
      </c>
      <c r="K131">
        <v>1215152</v>
      </c>
      <c r="L131" t="s">
        <v>280</v>
      </c>
      <c r="O131">
        <v>10014630</v>
      </c>
      <c r="P131" t="s">
        <v>209</v>
      </c>
      <c r="Q131">
        <v>3982.82</v>
      </c>
      <c r="R131" t="s">
        <v>329</v>
      </c>
      <c r="S131" t="s">
        <v>3901</v>
      </c>
      <c r="T131">
        <v>11566897</v>
      </c>
      <c r="U131" s="16">
        <v>45739</v>
      </c>
      <c r="V131" s="16">
        <v>45839</v>
      </c>
      <c r="W131" s="16">
        <v>45835</v>
      </c>
      <c r="X131">
        <v>3982.82</v>
      </c>
      <c r="Y131">
        <v>1290900</v>
      </c>
      <c r="Z131" t="s">
        <v>1568</v>
      </c>
      <c r="AA131" t="s">
        <v>246</v>
      </c>
      <c r="AB131" t="s">
        <v>121</v>
      </c>
      <c r="AC131" t="s">
        <v>255</v>
      </c>
      <c r="AD131" t="str">
        <f t="shared" ref="AD131:AD194" si="2">IF(B137&gt;0,(IF(MID(G137,1,3)="CTE","CERRADO",IF(MID(G137,1,3)="REP","REPROGRAMADO","ABIERTO"))),"")</f>
        <v>ABIERTO</v>
      </c>
    </row>
    <row r="132" spans="1:30" x14ac:dyDescent="0.35">
      <c r="A132" t="s">
        <v>274</v>
      </c>
      <c r="B132">
        <v>6580412</v>
      </c>
      <c r="C132" t="s">
        <v>123</v>
      </c>
      <c r="D132" t="s">
        <v>1766</v>
      </c>
      <c r="E132" t="s">
        <v>310</v>
      </c>
      <c r="F132" t="s">
        <v>133</v>
      </c>
      <c r="G132" t="s">
        <v>132</v>
      </c>
      <c r="H132" s="16">
        <v>45839</v>
      </c>
      <c r="I132" s="16">
        <v>45869</v>
      </c>
      <c r="J132" t="s">
        <v>3476</v>
      </c>
      <c r="K132">
        <v>1210102</v>
      </c>
      <c r="L132" t="s">
        <v>275</v>
      </c>
      <c r="O132">
        <v>10014596</v>
      </c>
      <c r="P132" t="s">
        <v>176</v>
      </c>
      <c r="Q132">
        <v>0</v>
      </c>
      <c r="R132" t="s">
        <v>296</v>
      </c>
      <c r="S132" t="s">
        <v>342</v>
      </c>
      <c r="T132">
        <v>11563169</v>
      </c>
      <c r="U132" s="16">
        <v>45737</v>
      </c>
      <c r="V132" s="16">
        <v>45839</v>
      </c>
      <c r="W132" s="16">
        <v>45833</v>
      </c>
      <c r="X132">
        <v>0</v>
      </c>
      <c r="Y132">
        <v>1290900</v>
      </c>
      <c r="Z132" t="s">
        <v>1568</v>
      </c>
      <c r="AA132" t="s">
        <v>248</v>
      </c>
      <c r="AB132" t="s">
        <v>121</v>
      </c>
      <c r="AC132" t="s">
        <v>255</v>
      </c>
      <c r="AD132" t="str">
        <f t="shared" si="2"/>
        <v>ABIERTO</v>
      </c>
    </row>
    <row r="133" spans="1:30" x14ac:dyDescent="0.35">
      <c r="A133" t="s">
        <v>216</v>
      </c>
      <c r="B133">
        <v>6580242</v>
      </c>
      <c r="C133" t="s">
        <v>129</v>
      </c>
      <c r="D133" t="s">
        <v>1768</v>
      </c>
      <c r="E133" t="s">
        <v>310</v>
      </c>
      <c r="F133" t="s">
        <v>133</v>
      </c>
      <c r="G133" t="s">
        <v>147</v>
      </c>
      <c r="H133" s="16">
        <v>45839</v>
      </c>
      <c r="I133" s="16">
        <v>45869</v>
      </c>
      <c r="J133" t="s">
        <v>3476</v>
      </c>
      <c r="K133">
        <v>1215154</v>
      </c>
      <c r="L133" t="s">
        <v>282</v>
      </c>
      <c r="O133">
        <v>10014642</v>
      </c>
      <c r="P133" t="s">
        <v>216</v>
      </c>
      <c r="Q133">
        <v>0</v>
      </c>
      <c r="R133" t="s">
        <v>329</v>
      </c>
      <c r="S133" t="s">
        <v>3901</v>
      </c>
      <c r="T133">
        <v>11565106</v>
      </c>
      <c r="U133" s="16">
        <v>45737</v>
      </c>
      <c r="V133" s="16">
        <v>45839</v>
      </c>
      <c r="W133" s="16">
        <v>45835</v>
      </c>
      <c r="X133">
        <v>0</v>
      </c>
      <c r="Y133">
        <v>1290900</v>
      </c>
      <c r="Z133" t="s">
        <v>1568</v>
      </c>
      <c r="AA133" t="s">
        <v>246</v>
      </c>
      <c r="AB133" t="s">
        <v>121</v>
      </c>
      <c r="AC133" t="s">
        <v>255</v>
      </c>
      <c r="AD133" t="str">
        <f t="shared" si="2"/>
        <v>CERRADO</v>
      </c>
    </row>
    <row r="134" spans="1:30" x14ac:dyDescent="0.35">
      <c r="A134" t="s">
        <v>216</v>
      </c>
      <c r="B134">
        <v>6580240</v>
      </c>
      <c r="C134" t="s">
        <v>129</v>
      </c>
      <c r="D134" t="s">
        <v>1769</v>
      </c>
      <c r="E134" t="s">
        <v>310</v>
      </c>
      <c r="F134" t="s">
        <v>125</v>
      </c>
      <c r="G134" t="s">
        <v>127</v>
      </c>
      <c r="H134" s="16">
        <v>45839</v>
      </c>
      <c r="I134" s="16">
        <v>45869</v>
      </c>
      <c r="J134" t="s">
        <v>3476</v>
      </c>
      <c r="K134">
        <v>1215154</v>
      </c>
      <c r="L134" t="s">
        <v>282</v>
      </c>
      <c r="O134">
        <v>10014642</v>
      </c>
      <c r="P134" t="s">
        <v>216</v>
      </c>
      <c r="Q134">
        <v>0</v>
      </c>
      <c r="R134" t="s">
        <v>329</v>
      </c>
      <c r="S134" t="s">
        <v>3901</v>
      </c>
      <c r="T134">
        <v>11565052</v>
      </c>
      <c r="U134" s="16">
        <v>45737</v>
      </c>
      <c r="V134" s="16">
        <v>45839</v>
      </c>
      <c r="W134" s="16">
        <v>45835</v>
      </c>
      <c r="X134">
        <v>0</v>
      </c>
      <c r="Y134">
        <v>1290900</v>
      </c>
      <c r="Z134" t="s">
        <v>1568</v>
      </c>
      <c r="AA134" t="s">
        <v>246</v>
      </c>
      <c r="AB134" t="s">
        <v>121</v>
      </c>
      <c r="AC134" t="s">
        <v>255</v>
      </c>
      <c r="AD134" t="str">
        <f t="shared" si="2"/>
        <v>ABIERTO</v>
      </c>
    </row>
    <row r="135" spans="1:30" x14ac:dyDescent="0.35">
      <c r="A135" t="s">
        <v>201</v>
      </c>
      <c r="B135">
        <v>6579877</v>
      </c>
      <c r="C135" t="s">
        <v>129</v>
      </c>
      <c r="D135" t="s">
        <v>3384</v>
      </c>
      <c r="E135" t="s">
        <v>310</v>
      </c>
      <c r="F135" t="s">
        <v>133</v>
      </c>
      <c r="G135" t="s">
        <v>147</v>
      </c>
      <c r="H135" s="16">
        <v>45839</v>
      </c>
      <c r="I135" s="16">
        <v>45869</v>
      </c>
      <c r="J135" t="s">
        <v>3476</v>
      </c>
      <c r="K135">
        <v>1213130</v>
      </c>
      <c r="L135" t="s">
        <v>334</v>
      </c>
      <c r="O135">
        <v>10014602</v>
      </c>
      <c r="P135" t="s">
        <v>201</v>
      </c>
      <c r="Q135">
        <v>0</v>
      </c>
      <c r="R135" t="s">
        <v>329</v>
      </c>
      <c r="S135" t="s">
        <v>329</v>
      </c>
      <c r="T135">
        <v>11563751</v>
      </c>
      <c r="U135" s="16">
        <v>45736</v>
      </c>
      <c r="V135" s="16">
        <v>45839</v>
      </c>
      <c r="W135" s="16">
        <v>45835</v>
      </c>
      <c r="X135">
        <v>0</v>
      </c>
      <c r="Y135">
        <v>1290900</v>
      </c>
      <c r="Z135" t="s">
        <v>1568</v>
      </c>
      <c r="AA135" t="s">
        <v>245</v>
      </c>
      <c r="AB135" t="s">
        <v>121</v>
      </c>
      <c r="AC135" t="s">
        <v>255</v>
      </c>
      <c r="AD135" t="str">
        <f t="shared" si="2"/>
        <v>ABIERTO</v>
      </c>
    </row>
    <row r="136" spans="1:30" x14ac:dyDescent="0.35">
      <c r="A136" t="s">
        <v>187</v>
      </c>
      <c r="B136">
        <v>6578944</v>
      </c>
      <c r="C136" t="s">
        <v>129</v>
      </c>
      <c r="D136" t="s">
        <v>1684</v>
      </c>
      <c r="E136" t="s">
        <v>310</v>
      </c>
      <c r="F136" t="s">
        <v>133</v>
      </c>
      <c r="G136" t="s">
        <v>147</v>
      </c>
      <c r="H136" s="16">
        <v>45839</v>
      </c>
      <c r="I136" s="16">
        <v>45869</v>
      </c>
      <c r="J136" t="s">
        <v>3476</v>
      </c>
      <c r="K136">
        <v>1215154</v>
      </c>
      <c r="L136" t="s">
        <v>328</v>
      </c>
      <c r="O136">
        <v>10014643</v>
      </c>
      <c r="P136" t="s">
        <v>187</v>
      </c>
      <c r="Q136">
        <v>0</v>
      </c>
      <c r="R136" t="s">
        <v>329</v>
      </c>
      <c r="S136" t="s">
        <v>3901</v>
      </c>
      <c r="T136">
        <v>11561599</v>
      </c>
      <c r="U136" s="16">
        <v>45734</v>
      </c>
      <c r="V136" s="16">
        <v>45839</v>
      </c>
      <c r="W136" s="16">
        <v>45835</v>
      </c>
      <c r="X136">
        <v>0</v>
      </c>
      <c r="Y136">
        <v>1290900</v>
      </c>
      <c r="Z136" t="s">
        <v>1568</v>
      </c>
      <c r="AA136" t="s">
        <v>246</v>
      </c>
      <c r="AB136" t="s">
        <v>121</v>
      </c>
      <c r="AC136" t="s">
        <v>255</v>
      </c>
      <c r="AD136" t="str">
        <f t="shared" si="2"/>
        <v>ABIERTO</v>
      </c>
    </row>
    <row r="137" spans="1:30" x14ac:dyDescent="0.35">
      <c r="A137" t="s">
        <v>216</v>
      </c>
      <c r="B137">
        <v>6578853</v>
      </c>
      <c r="C137" t="s">
        <v>129</v>
      </c>
      <c r="D137" t="s">
        <v>1685</v>
      </c>
      <c r="E137" t="s">
        <v>310</v>
      </c>
      <c r="F137" t="s">
        <v>133</v>
      </c>
      <c r="G137" t="s">
        <v>147</v>
      </c>
      <c r="H137" s="16">
        <v>45839</v>
      </c>
      <c r="I137" s="16">
        <v>45869</v>
      </c>
      <c r="J137" t="s">
        <v>3476</v>
      </c>
      <c r="K137">
        <v>1215154</v>
      </c>
      <c r="L137" t="s">
        <v>282</v>
      </c>
      <c r="O137">
        <v>10014642</v>
      </c>
      <c r="P137" t="s">
        <v>216</v>
      </c>
      <c r="Q137">
        <v>0</v>
      </c>
      <c r="R137" t="s">
        <v>329</v>
      </c>
      <c r="S137" t="s">
        <v>3901</v>
      </c>
      <c r="T137">
        <v>11565026</v>
      </c>
      <c r="U137" s="16">
        <v>45734</v>
      </c>
      <c r="V137" s="16">
        <v>45839</v>
      </c>
      <c r="W137" s="16">
        <v>45835</v>
      </c>
      <c r="X137">
        <v>0</v>
      </c>
      <c r="Y137">
        <v>1290900</v>
      </c>
      <c r="Z137" t="s">
        <v>1568</v>
      </c>
      <c r="AA137" t="s">
        <v>246</v>
      </c>
      <c r="AB137" t="s">
        <v>121</v>
      </c>
      <c r="AC137" t="s">
        <v>255</v>
      </c>
      <c r="AD137" t="str">
        <f t="shared" si="2"/>
        <v>ABIERTO</v>
      </c>
    </row>
    <row r="138" spans="1:30" x14ac:dyDescent="0.35">
      <c r="A138" t="s">
        <v>216</v>
      </c>
      <c r="B138">
        <v>6578848</v>
      </c>
      <c r="C138" t="s">
        <v>129</v>
      </c>
      <c r="D138" t="s">
        <v>1686</v>
      </c>
      <c r="E138" t="s">
        <v>310</v>
      </c>
      <c r="F138" t="s">
        <v>133</v>
      </c>
      <c r="G138" t="s">
        <v>147</v>
      </c>
      <c r="H138" s="16">
        <v>45839</v>
      </c>
      <c r="I138" s="16">
        <v>45869</v>
      </c>
      <c r="J138" t="s">
        <v>3476</v>
      </c>
      <c r="K138">
        <v>1215154</v>
      </c>
      <c r="L138" t="s">
        <v>282</v>
      </c>
      <c r="O138">
        <v>10014642</v>
      </c>
      <c r="P138" t="s">
        <v>216</v>
      </c>
      <c r="Q138">
        <v>0</v>
      </c>
      <c r="R138" t="s">
        <v>329</v>
      </c>
      <c r="S138" t="s">
        <v>3901</v>
      </c>
      <c r="T138">
        <v>11562655</v>
      </c>
      <c r="U138" s="16">
        <v>45734</v>
      </c>
      <c r="V138" s="16">
        <v>45839</v>
      </c>
      <c r="W138" s="16">
        <v>45835</v>
      </c>
      <c r="X138">
        <v>0</v>
      </c>
      <c r="Y138">
        <v>1290900</v>
      </c>
      <c r="Z138" t="s">
        <v>1568</v>
      </c>
      <c r="AA138" t="s">
        <v>246</v>
      </c>
      <c r="AB138" t="s">
        <v>121</v>
      </c>
      <c r="AC138" t="s">
        <v>255</v>
      </c>
      <c r="AD138" t="str">
        <f t="shared" si="2"/>
        <v>ABIERTO</v>
      </c>
    </row>
    <row r="139" spans="1:30" x14ac:dyDescent="0.35">
      <c r="A139" t="s">
        <v>216</v>
      </c>
      <c r="B139">
        <v>6578339</v>
      </c>
      <c r="C139" t="s">
        <v>129</v>
      </c>
      <c r="D139" t="s">
        <v>1688</v>
      </c>
      <c r="E139" t="s">
        <v>310</v>
      </c>
      <c r="F139" t="s">
        <v>259</v>
      </c>
      <c r="G139" t="s">
        <v>260</v>
      </c>
      <c r="H139" s="16">
        <v>45847</v>
      </c>
      <c r="I139" s="16">
        <v>45847</v>
      </c>
      <c r="J139" t="s">
        <v>5406</v>
      </c>
      <c r="K139">
        <v>1215154</v>
      </c>
      <c r="L139" t="s">
        <v>282</v>
      </c>
      <c r="M139" s="16">
        <v>45847</v>
      </c>
      <c r="N139" s="16">
        <v>45847</v>
      </c>
      <c r="O139">
        <v>10014642</v>
      </c>
      <c r="P139" t="s">
        <v>216</v>
      </c>
      <c r="Q139">
        <v>1391.29</v>
      </c>
      <c r="R139" t="s">
        <v>329</v>
      </c>
      <c r="S139" t="s">
        <v>291</v>
      </c>
      <c r="T139">
        <v>11386589</v>
      </c>
      <c r="U139" s="16">
        <v>45733</v>
      </c>
      <c r="V139" s="16">
        <v>45848</v>
      </c>
      <c r="W139" s="16">
        <v>45848</v>
      </c>
      <c r="X139">
        <v>1391.29</v>
      </c>
      <c r="Y139">
        <v>1290900</v>
      </c>
      <c r="Z139" t="s">
        <v>1568</v>
      </c>
      <c r="AA139" t="s">
        <v>246</v>
      </c>
      <c r="AB139" t="s">
        <v>121</v>
      </c>
      <c r="AC139" t="s">
        <v>255</v>
      </c>
      <c r="AD139" t="str">
        <f t="shared" si="2"/>
        <v>ABIERTO</v>
      </c>
    </row>
    <row r="140" spans="1:30" x14ac:dyDescent="0.35">
      <c r="A140" t="s">
        <v>128</v>
      </c>
      <c r="B140">
        <v>6578313</v>
      </c>
      <c r="C140" t="s">
        <v>123</v>
      </c>
      <c r="D140" t="s">
        <v>1689</v>
      </c>
      <c r="E140" t="s">
        <v>310</v>
      </c>
      <c r="F140" t="s">
        <v>133</v>
      </c>
      <c r="G140" t="s">
        <v>226</v>
      </c>
      <c r="H140" s="16">
        <v>45839</v>
      </c>
      <c r="I140" s="16">
        <v>45869</v>
      </c>
      <c r="J140" t="s">
        <v>3476</v>
      </c>
      <c r="K140">
        <v>1210100</v>
      </c>
      <c r="L140" t="s">
        <v>390</v>
      </c>
      <c r="O140">
        <v>10014594</v>
      </c>
      <c r="P140" t="s">
        <v>128</v>
      </c>
      <c r="Q140">
        <v>0</v>
      </c>
      <c r="R140" t="s">
        <v>342</v>
      </c>
      <c r="S140" t="s">
        <v>3891</v>
      </c>
      <c r="T140">
        <v>11567799</v>
      </c>
      <c r="U140" s="16">
        <v>45733</v>
      </c>
      <c r="V140" s="16">
        <v>45839</v>
      </c>
      <c r="W140" s="16">
        <v>45820</v>
      </c>
      <c r="X140">
        <v>0</v>
      </c>
      <c r="Y140">
        <v>1290900</v>
      </c>
      <c r="Z140" t="s">
        <v>1568</v>
      </c>
      <c r="AA140" t="s">
        <v>248</v>
      </c>
      <c r="AB140" t="s">
        <v>121</v>
      </c>
      <c r="AC140" t="s">
        <v>255</v>
      </c>
      <c r="AD140" t="str">
        <f t="shared" si="2"/>
        <v>ABIERTO</v>
      </c>
    </row>
    <row r="141" spans="1:30" x14ac:dyDescent="0.35">
      <c r="A141" t="s">
        <v>134</v>
      </c>
      <c r="B141">
        <v>6578035</v>
      </c>
      <c r="C141" t="s">
        <v>123</v>
      </c>
      <c r="D141" t="s">
        <v>1677</v>
      </c>
      <c r="E141" t="s">
        <v>310</v>
      </c>
      <c r="F141" t="s">
        <v>379</v>
      </c>
      <c r="G141" t="s">
        <v>136</v>
      </c>
      <c r="H141" s="16">
        <v>45839</v>
      </c>
      <c r="I141" s="16">
        <v>45869</v>
      </c>
      <c r="J141" t="s">
        <v>3476</v>
      </c>
      <c r="K141">
        <v>1210101</v>
      </c>
      <c r="L141" t="s">
        <v>271</v>
      </c>
      <c r="O141">
        <v>10014658</v>
      </c>
      <c r="P141" t="s">
        <v>134</v>
      </c>
      <c r="Q141">
        <v>4189.2</v>
      </c>
      <c r="R141" t="s">
        <v>349</v>
      </c>
      <c r="S141" t="s">
        <v>342</v>
      </c>
      <c r="T141">
        <v>11567593</v>
      </c>
      <c r="U141" s="16">
        <v>45732</v>
      </c>
      <c r="V141" s="16">
        <v>45839</v>
      </c>
      <c r="W141" s="16">
        <v>45833</v>
      </c>
      <c r="X141">
        <v>4189.2</v>
      </c>
      <c r="Y141">
        <v>1290900</v>
      </c>
      <c r="Z141" t="s">
        <v>1568</v>
      </c>
      <c r="AA141" t="s">
        <v>248</v>
      </c>
      <c r="AB141" t="s">
        <v>121</v>
      </c>
      <c r="AC141" t="s">
        <v>255</v>
      </c>
      <c r="AD141" t="str">
        <f t="shared" si="2"/>
        <v>ABIERTO</v>
      </c>
    </row>
    <row r="142" spans="1:30" x14ac:dyDescent="0.35">
      <c r="A142" t="s">
        <v>134</v>
      </c>
      <c r="B142">
        <v>6577268</v>
      </c>
      <c r="C142" t="s">
        <v>123</v>
      </c>
      <c r="D142" t="s">
        <v>1691</v>
      </c>
      <c r="E142" t="s">
        <v>310</v>
      </c>
      <c r="F142" t="s">
        <v>133</v>
      </c>
      <c r="G142" t="s">
        <v>132</v>
      </c>
      <c r="H142" s="16">
        <v>45839</v>
      </c>
      <c r="I142" s="16">
        <v>45869</v>
      </c>
      <c r="J142" t="s">
        <v>3476</v>
      </c>
      <c r="K142">
        <v>1210101</v>
      </c>
      <c r="L142" t="s">
        <v>271</v>
      </c>
      <c r="O142">
        <v>10014658</v>
      </c>
      <c r="P142" t="s">
        <v>134</v>
      </c>
      <c r="Q142">
        <v>0</v>
      </c>
      <c r="R142" t="s">
        <v>342</v>
      </c>
      <c r="S142" t="s">
        <v>342</v>
      </c>
      <c r="T142">
        <v>11564927</v>
      </c>
      <c r="U142" s="16">
        <v>45731</v>
      </c>
      <c r="V142" s="16">
        <v>45839</v>
      </c>
      <c r="W142" s="16">
        <v>45833</v>
      </c>
      <c r="X142">
        <v>0</v>
      </c>
      <c r="Y142">
        <v>1290900</v>
      </c>
      <c r="Z142" t="s">
        <v>1568</v>
      </c>
      <c r="AA142" t="s">
        <v>248</v>
      </c>
      <c r="AB142" t="s">
        <v>121</v>
      </c>
      <c r="AC142" t="s">
        <v>255</v>
      </c>
      <c r="AD142" t="str">
        <f t="shared" si="2"/>
        <v>ABIERTO</v>
      </c>
    </row>
    <row r="143" spans="1:30" x14ac:dyDescent="0.35">
      <c r="A143" t="s">
        <v>216</v>
      </c>
      <c r="B143">
        <v>6576777</v>
      </c>
      <c r="C143" t="s">
        <v>129</v>
      </c>
      <c r="D143" t="s">
        <v>1693</v>
      </c>
      <c r="E143" t="s">
        <v>310</v>
      </c>
      <c r="F143" t="s">
        <v>125</v>
      </c>
      <c r="G143" t="s">
        <v>153</v>
      </c>
      <c r="H143" s="16">
        <v>45839</v>
      </c>
      <c r="I143" s="16">
        <v>45869</v>
      </c>
      <c r="J143" t="s">
        <v>3476</v>
      </c>
      <c r="K143">
        <v>1215154</v>
      </c>
      <c r="L143" t="s">
        <v>282</v>
      </c>
      <c r="O143">
        <v>10014642</v>
      </c>
      <c r="P143" t="s">
        <v>216</v>
      </c>
      <c r="Q143">
        <v>0</v>
      </c>
      <c r="R143" t="s">
        <v>343</v>
      </c>
      <c r="S143" t="s">
        <v>3901</v>
      </c>
      <c r="T143">
        <v>11562641</v>
      </c>
      <c r="U143" s="16">
        <v>45729</v>
      </c>
      <c r="V143" s="16">
        <v>45839</v>
      </c>
      <c r="W143" s="16">
        <v>45835</v>
      </c>
      <c r="X143">
        <v>0</v>
      </c>
      <c r="Y143">
        <v>1290900</v>
      </c>
      <c r="Z143" t="s">
        <v>1568</v>
      </c>
      <c r="AA143" t="s">
        <v>246</v>
      </c>
      <c r="AB143" t="s">
        <v>121</v>
      </c>
      <c r="AC143" t="s">
        <v>255</v>
      </c>
      <c r="AD143" t="str">
        <f t="shared" si="2"/>
        <v>ABIERTO</v>
      </c>
    </row>
    <row r="144" spans="1:30" x14ac:dyDescent="0.35">
      <c r="A144" t="s">
        <v>216</v>
      </c>
      <c r="B144">
        <v>6575531</v>
      </c>
      <c r="C144" t="s">
        <v>129</v>
      </c>
      <c r="D144" t="s">
        <v>1694</v>
      </c>
      <c r="E144" t="s">
        <v>310</v>
      </c>
      <c r="F144" t="s">
        <v>133</v>
      </c>
      <c r="G144" t="s">
        <v>132</v>
      </c>
      <c r="H144" s="16">
        <v>45839</v>
      </c>
      <c r="I144" s="16">
        <v>45869</v>
      </c>
      <c r="J144" t="s">
        <v>3476</v>
      </c>
      <c r="K144">
        <v>1215154</v>
      </c>
      <c r="L144" t="s">
        <v>282</v>
      </c>
      <c r="O144">
        <v>10014642</v>
      </c>
      <c r="P144" t="s">
        <v>216</v>
      </c>
      <c r="Q144">
        <v>0</v>
      </c>
      <c r="R144" t="s">
        <v>343</v>
      </c>
      <c r="S144" t="s">
        <v>329</v>
      </c>
      <c r="T144">
        <v>11563877</v>
      </c>
      <c r="U144" s="16">
        <v>45728</v>
      </c>
      <c r="V144" s="16">
        <v>45839</v>
      </c>
      <c r="W144" s="16">
        <v>45835</v>
      </c>
      <c r="X144">
        <v>0</v>
      </c>
      <c r="Y144">
        <v>1290900</v>
      </c>
      <c r="Z144" t="s">
        <v>1568</v>
      </c>
      <c r="AA144" t="s">
        <v>246</v>
      </c>
      <c r="AB144" t="s">
        <v>121</v>
      </c>
      <c r="AC144" t="s">
        <v>255</v>
      </c>
      <c r="AD144" t="str">
        <f t="shared" si="2"/>
        <v>ABIERTO</v>
      </c>
    </row>
    <row r="145" spans="1:30" x14ac:dyDescent="0.35">
      <c r="A145" t="s">
        <v>137</v>
      </c>
      <c r="B145">
        <v>6575530</v>
      </c>
      <c r="C145" t="s">
        <v>123</v>
      </c>
      <c r="D145" t="s">
        <v>1695</v>
      </c>
      <c r="E145" t="s">
        <v>310</v>
      </c>
      <c r="F145" t="s">
        <v>133</v>
      </c>
      <c r="G145" t="s">
        <v>132</v>
      </c>
      <c r="H145" s="16">
        <v>45839</v>
      </c>
      <c r="I145" s="16">
        <v>45869</v>
      </c>
      <c r="J145" t="s">
        <v>3476</v>
      </c>
      <c r="K145">
        <v>1210100</v>
      </c>
      <c r="L145" t="s">
        <v>388</v>
      </c>
      <c r="O145">
        <v>10014595</v>
      </c>
      <c r="P145" t="s">
        <v>137</v>
      </c>
      <c r="Q145">
        <v>0</v>
      </c>
      <c r="R145" t="s">
        <v>343</v>
      </c>
      <c r="S145" t="s">
        <v>342</v>
      </c>
      <c r="T145">
        <v>11563692</v>
      </c>
      <c r="U145" s="16">
        <v>45728</v>
      </c>
      <c r="V145" s="16">
        <v>45839</v>
      </c>
      <c r="W145" s="16">
        <v>45833</v>
      </c>
      <c r="X145">
        <v>0</v>
      </c>
      <c r="Y145">
        <v>1290900</v>
      </c>
      <c r="Z145" t="s">
        <v>1568</v>
      </c>
      <c r="AA145" t="s">
        <v>248</v>
      </c>
      <c r="AB145" t="s">
        <v>121</v>
      </c>
      <c r="AC145" t="s">
        <v>255</v>
      </c>
      <c r="AD145" t="str">
        <f t="shared" si="2"/>
        <v>ABIERTO</v>
      </c>
    </row>
    <row r="146" spans="1:30" x14ac:dyDescent="0.35">
      <c r="A146" t="s">
        <v>272</v>
      </c>
      <c r="B146">
        <v>6574666</v>
      </c>
      <c r="C146" t="s">
        <v>123</v>
      </c>
      <c r="D146" t="s">
        <v>1664</v>
      </c>
      <c r="E146" t="s">
        <v>310</v>
      </c>
      <c r="F146" t="s">
        <v>133</v>
      </c>
      <c r="G146" t="s">
        <v>132</v>
      </c>
      <c r="H146" s="16">
        <v>45839</v>
      </c>
      <c r="I146" s="16">
        <v>45869</v>
      </c>
      <c r="J146" t="s">
        <v>3476</v>
      </c>
      <c r="K146">
        <v>1210102</v>
      </c>
      <c r="L146" t="s">
        <v>273</v>
      </c>
      <c r="O146">
        <v>10017653</v>
      </c>
      <c r="P146" t="s">
        <v>165</v>
      </c>
      <c r="Q146">
        <v>0</v>
      </c>
      <c r="R146" t="s">
        <v>296</v>
      </c>
      <c r="S146" t="s">
        <v>342</v>
      </c>
      <c r="T146">
        <v>11541499</v>
      </c>
      <c r="U146" s="16">
        <v>45725</v>
      </c>
      <c r="V146" s="16">
        <v>45839</v>
      </c>
      <c r="W146" s="16">
        <v>45833</v>
      </c>
      <c r="X146">
        <v>0</v>
      </c>
      <c r="Y146">
        <v>1290900</v>
      </c>
      <c r="Z146" t="s">
        <v>1568</v>
      </c>
      <c r="AA146" t="s">
        <v>248</v>
      </c>
      <c r="AB146" t="s">
        <v>121</v>
      </c>
      <c r="AC146" t="s">
        <v>255</v>
      </c>
      <c r="AD146" t="str">
        <f t="shared" si="2"/>
        <v>ABIERTO</v>
      </c>
    </row>
    <row r="147" spans="1:30" x14ac:dyDescent="0.35">
      <c r="A147" t="s">
        <v>231</v>
      </c>
      <c r="B147">
        <v>6574336</v>
      </c>
      <c r="C147" t="s">
        <v>129</v>
      </c>
      <c r="D147" t="s">
        <v>1668</v>
      </c>
      <c r="E147" t="s">
        <v>310</v>
      </c>
      <c r="F147" t="s">
        <v>133</v>
      </c>
      <c r="G147" t="s">
        <v>132</v>
      </c>
      <c r="H147" s="16">
        <v>45839</v>
      </c>
      <c r="I147" s="16">
        <v>45869</v>
      </c>
      <c r="J147" t="s">
        <v>3476</v>
      </c>
      <c r="K147">
        <v>1215150</v>
      </c>
      <c r="L147" t="s">
        <v>331</v>
      </c>
      <c r="O147">
        <v>10014638</v>
      </c>
      <c r="P147" t="s">
        <v>231</v>
      </c>
      <c r="Q147">
        <v>0</v>
      </c>
      <c r="R147" t="s">
        <v>343</v>
      </c>
      <c r="S147" t="s">
        <v>3901</v>
      </c>
      <c r="T147">
        <v>11563630</v>
      </c>
      <c r="U147" s="16">
        <v>45723</v>
      </c>
      <c r="V147" s="16">
        <v>45839</v>
      </c>
      <c r="W147" s="16">
        <v>45835</v>
      </c>
      <c r="X147">
        <v>0</v>
      </c>
      <c r="Y147">
        <v>1290900</v>
      </c>
      <c r="Z147" t="s">
        <v>1568</v>
      </c>
      <c r="AA147" t="s">
        <v>246</v>
      </c>
      <c r="AB147" t="s">
        <v>121</v>
      </c>
      <c r="AC147" t="s">
        <v>255</v>
      </c>
      <c r="AD147" t="str">
        <f t="shared" si="2"/>
        <v>ABIERTO</v>
      </c>
    </row>
    <row r="148" spans="1:30" x14ac:dyDescent="0.35">
      <c r="A148" t="s">
        <v>221</v>
      </c>
      <c r="B148">
        <v>6573669</v>
      </c>
      <c r="C148" t="s">
        <v>129</v>
      </c>
      <c r="D148" t="s">
        <v>6224</v>
      </c>
      <c r="E148" t="s">
        <v>310</v>
      </c>
      <c r="F148" t="s">
        <v>125</v>
      </c>
      <c r="G148" t="s">
        <v>127</v>
      </c>
      <c r="H148" s="16">
        <v>45839</v>
      </c>
      <c r="I148" s="16">
        <v>45869</v>
      </c>
      <c r="J148" t="s">
        <v>3476</v>
      </c>
      <c r="K148">
        <v>1215156</v>
      </c>
      <c r="L148" t="s">
        <v>309</v>
      </c>
      <c r="O148">
        <v>10014650</v>
      </c>
      <c r="P148" t="s">
        <v>221</v>
      </c>
      <c r="Q148">
        <v>0</v>
      </c>
      <c r="R148" t="s">
        <v>343</v>
      </c>
      <c r="S148" t="s">
        <v>3901</v>
      </c>
      <c r="T148">
        <v>11560219</v>
      </c>
      <c r="U148" s="16">
        <v>45721</v>
      </c>
      <c r="V148" s="16">
        <v>45839</v>
      </c>
      <c r="W148" s="16">
        <v>45835</v>
      </c>
      <c r="X148">
        <v>0</v>
      </c>
      <c r="Y148">
        <v>1290900</v>
      </c>
      <c r="Z148" t="s">
        <v>1568</v>
      </c>
      <c r="AA148" t="s">
        <v>246</v>
      </c>
      <c r="AB148" t="s">
        <v>121</v>
      </c>
      <c r="AC148" t="s">
        <v>255</v>
      </c>
      <c r="AD148" t="str">
        <f t="shared" si="2"/>
        <v>ABIERTO</v>
      </c>
    </row>
    <row r="149" spans="1:30" x14ac:dyDescent="0.35">
      <c r="A149" t="s">
        <v>219</v>
      </c>
      <c r="B149">
        <v>6571341</v>
      </c>
      <c r="C149" t="s">
        <v>129</v>
      </c>
      <c r="D149" t="s">
        <v>1640</v>
      </c>
      <c r="E149" t="s">
        <v>310</v>
      </c>
      <c r="F149" t="s">
        <v>133</v>
      </c>
      <c r="G149" t="s">
        <v>147</v>
      </c>
      <c r="H149" s="16">
        <v>45859</v>
      </c>
      <c r="I149" s="16">
        <v>45865</v>
      </c>
      <c r="J149" t="s">
        <v>5408</v>
      </c>
      <c r="K149">
        <v>1213130</v>
      </c>
      <c r="L149" t="s">
        <v>292</v>
      </c>
      <c r="O149">
        <v>10017586</v>
      </c>
      <c r="P149" t="s">
        <v>219</v>
      </c>
      <c r="Q149">
        <v>0</v>
      </c>
      <c r="R149" t="s">
        <v>329</v>
      </c>
      <c r="S149" t="s">
        <v>343</v>
      </c>
      <c r="T149">
        <v>11546910</v>
      </c>
      <c r="U149" s="16">
        <v>45716</v>
      </c>
      <c r="V149" s="16">
        <v>45859</v>
      </c>
      <c r="W149" s="16">
        <v>45851</v>
      </c>
      <c r="X149">
        <v>0</v>
      </c>
      <c r="Y149">
        <v>1290900</v>
      </c>
      <c r="Z149" t="s">
        <v>1568</v>
      </c>
      <c r="AA149" t="s">
        <v>245</v>
      </c>
      <c r="AB149" t="s">
        <v>121</v>
      </c>
      <c r="AC149" t="s">
        <v>255</v>
      </c>
      <c r="AD149" t="str">
        <f t="shared" si="2"/>
        <v>ABIERTO</v>
      </c>
    </row>
    <row r="150" spans="1:30" x14ac:dyDescent="0.35">
      <c r="A150" t="s">
        <v>232</v>
      </c>
      <c r="B150">
        <v>6570422</v>
      </c>
      <c r="C150" t="s">
        <v>129</v>
      </c>
      <c r="D150" t="s">
        <v>1641</v>
      </c>
      <c r="E150" t="s">
        <v>310</v>
      </c>
      <c r="F150" t="s">
        <v>133</v>
      </c>
      <c r="G150" t="s">
        <v>226</v>
      </c>
      <c r="H150" s="16">
        <v>45839</v>
      </c>
      <c r="I150" s="16">
        <v>45869</v>
      </c>
      <c r="J150" t="s">
        <v>3476</v>
      </c>
      <c r="K150">
        <v>1213130</v>
      </c>
      <c r="L150" t="s">
        <v>340</v>
      </c>
      <c r="O150">
        <v>10014610</v>
      </c>
      <c r="P150" t="s">
        <v>232</v>
      </c>
      <c r="Q150">
        <v>0</v>
      </c>
      <c r="R150" t="s">
        <v>343</v>
      </c>
      <c r="S150" t="s">
        <v>3901</v>
      </c>
      <c r="T150">
        <v>11558452</v>
      </c>
      <c r="U150" s="16">
        <v>45714</v>
      </c>
      <c r="V150" s="16">
        <v>45839</v>
      </c>
      <c r="W150" s="16">
        <v>45835</v>
      </c>
      <c r="X150">
        <v>0</v>
      </c>
      <c r="Y150">
        <v>1290900</v>
      </c>
      <c r="Z150" t="s">
        <v>1568</v>
      </c>
      <c r="AA150" t="s">
        <v>245</v>
      </c>
      <c r="AB150" t="s">
        <v>121</v>
      </c>
      <c r="AC150" t="s">
        <v>255</v>
      </c>
      <c r="AD150" t="str">
        <f t="shared" si="2"/>
        <v>ABIERTO</v>
      </c>
    </row>
    <row r="151" spans="1:30" x14ac:dyDescent="0.35">
      <c r="A151" t="s">
        <v>272</v>
      </c>
      <c r="B151">
        <v>6570339</v>
      </c>
      <c r="C151" t="s">
        <v>123</v>
      </c>
      <c r="D151" t="s">
        <v>1620</v>
      </c>
      <c r="E151" t="s">
        <v>310</v>
      </c>
      <c r="F151" t="s">
        <v>133</v>
      </c>
      <c r="G151" t="s">
        <v>132</v>
      </c>
      <c r="H151" s="16">
        <v>45839</v>
      </c>
      <c r="I151" s="16">
        <v>45869</v>
      </c>
      <c r="J151" t="s">
        <v>3476</v>
      </c>
      <c r="K151">
        <v>1210102</v>
      </c>
      <c r="L151" t="s">
        <v>273</v>
      </c>
      <c r="O151">
        <v>10017653</v>
      </c>
      <c r="P151" t="s">
        <v>165</v>
      </c>
      <c r="Q151">
        <v>0</v>
      </c>
      <c r="R151" t="s">
        <v>343</v>
      </c>
      <c r="S151" t="s">
        <v>342</v>
      </c>
      <c r="T151">
        <v>11556053</v>
      </c>
      <c r="U151" s="16">
        <v>45714</v>
      </c>
      <c r="V151" s="16">
        <v>45839</v>
      </c>
      <c r="W151" s="16">
        <v>45833</v>
      </c>
      <c r="X151">
        <v>0</v>
      </c>
      <c r="Y151">
        <v>1290900</v>
      </c>
      <c r="Z151" t="s">
        <v>1568</v>
      </c>
      <c r="AA151" t="s">
        <v>248</v>
      </c>
      <c r="AB151" t="s">
        <v>121</v>
      </c>
      <c r="AC151" t="s">
        <v>255</v>
      </c>
      <c r="AD151" t="str">
        <f t="shared" si="2"/>
        <v>ABIERTO</v>
      </c>
    </row>
    <row r="152" spans="1:30" x14ac:dyDescent="0.35">
      <c r="A152" t="s">
        <v>232</v>
      </c>
      <c r="B152">
        <v>6570161</v>
      </c>
      <c r="C152" t="s">
        <v>129</v>
      </c>
      <c r="D152" t="s">
        <v>3182</v>
      </c>
      <c r="E152" t="s">
        <v>310</v>
      </c>
      <c r="F152" t="s">
        <v>133</v>
      </c>
      <c r="G152" t="s">
        <v>147</v>
      </c>
      <c r="H152" s="16">
        <v>45839</v>
      </c>
      <c r="I152" s="16">
        <v>45869</v>
      </c>
      <c r="J152" t="s">
        <v>3476</v>
      </c>
      <c r="K152">
        <v>1213130</v>
      </c>
      <c r="L152" t="s">
        <v>340</v>
      </c>
      <c r="O152">
        <v>10014610</v>
      </c>
      <c r="P152" t="s">
        <v>232</v>
      </c>
      <c r="Q152">
        <v>0</v>
      </c>
      <c r="R152" t="s">
        <v>347</v>
      </c>
      <c r="S152" t="s">
        <v>329</v>
      </c>
      <c r="T152">
        <v>11557045</v>
      </c>
      <c r="U152" s="16">
        <v>45713</v>
      </c>
      <c r="V152" s="16">
        <v>45839</v>
      </c>
      <c r="W152" s="16">
        <v>45835</v>
      </c>
      <c r="X152">
        <v>0</v>
      </c>
      <c r="Y152">
        <v>1290900</v>
      </c>
      <c r="Z152" t="s">
        <v>1568</v>
      </c>
      <c r="AA152" t="s">
        <v>245</v>
      </c>
      <c r="AB152" t="s">
        <v>121</v>
      </c>
      <c r="AC152" t="s">
        <v>255</v>
      </c>
      <c r="AD152" t="str">
        <f t="shared" si="2"/>
        <v>ABIERTO</v>
      </c>
    </row>
    <row r="153" spans="1:30" x14ac:dyDescent="0.35">
      <c r="A153" t="s">
        <v>232</v>
      </c>
      <c r="B153">
        <v>6570131</v>
      </c>
      <c r="C153" t="s">
        <v>129</v>
      </c>
      <c r="D153" t="s">
        <v>1481</v>
      </c>
      <c r="E153" t="s">
        <v>310</v>
      </c>
      <c r="F153" t="s">
        <v>133</v>
      </c>
      <c r="G153" t="s">
        <v>147</v>
      </c>
      <c r="H153" s="16">
        <v>45839</v>
      </c>
      <c r="I153" s="16">
        <v>45869</v>
      </c>
      <c r="J153" t="s">
        <v>3476</v>
      </c>
      <c r="K153">
        <v>1213130</v>
      </c>
      <c r="L153" t="s">
        <v>340</v>
      </c>
      <c r="O153">
        <v>10014610</v>
      </c>
      <c r="P153" t="s">
        <v>232</v>
      </c>
      <c r="Q153">
        <v>0</v>
      </c>
      <c r="R153" t="s">
        <v>347</v>
      </c>
      <c r="S153" t="s">
        <v>3901</v>
      </c>
      <c r="T153">
        <v>11522432</v>
      </c>
      <c r="U153" s="16">
        <v>45713</v>
      </c>
      <c r="V153" s="16">
        <v>45839</v>
      </c>
      <c r="W153" s="16">
        <v>45835</v>
      </c>
      <c r="X153">
        <v>0</v>
      </c>
      <c r="Y153">
        <v>1290900</v>
      </c>
      <c r="Z153" t="s">
        <v>1568</v>
      </c>
      <c r="AA153" t="s">
        <v>245</v>
      </c>
      <c r="AB153" t="s">
        <v>121</v>
      </c>
      <c r="AC153" t="s">
        <v>255</v>
      </c>
      <c r="AD153" t="str">
        <f t="shared" si="2"/>
        <v>ABIERTO</v>
      </c>
    </row>
    <row r="154" spans="1:30" x14ac:dyDescent="0.35">
      <c r="A154" t="s">
        <v>419</v>
      </c>
      <c r="B154">
        <v>6570119</v>
      </c>
      <c r="C154" t="s">
        <v>129</v>
      </c>
      <c r="D154" t="s">
        <v>1601</v>
      </c>
      <c r="E154" t="s">
        <v>310</v>
      </c>
      <c r="F154" t="s">
        <v>259</v>
      </c>
      <c r="G154" t="s">
        <v>226</v>
      </c>
      <c r="H154" s="16">
        <v>45869</v>
      </c>
      <c r="I154" s="16">
        <v>45869</v>
      </c>
      <c r="J154" t="s">
        <v>3476</v>
      </c>
      <c r="K154">
        <v>1213130</v>
      </c>
      <c r="L154" t="s">
        <v>420</v>
      </c>
      <c r="O154">
        <v>10014605</v>
      </c>
      <c r="P154" t="s">
        <v>419</v>
      </c>
      <c r="Q154">
        <v>0</v>
      </c>
      <c r="R154" t="s">
        <v>347</v>
      </c>
      <c r="S154" t="s">
        <v>3891</v>
      </c>
      <c r="T154">
        <v>11558241</v>
      </c>
      <c r="U154" s="16">
        <v>45713</v>
      </c>
      <c r="V154" s="16">
        <v>45869</v>
      </c>
      <c r="W154" s="16">
        <v>45844</v>
      </c>
      <c r="X154">
        <v>0</v>
      </c>
      <c r="Y154">
        <v>1290900</v>
      </c>
      <c r="Z154" t="s">
        <v>1568</v>
      </c>
      <c r="AA154" t="s">
        <v>245</v>
      </c>
      <c r="AB154" t="s">
        <v>121</v>
      </c>
      <c r="AC154" t="s">
        <v>255</v>
      </c>
      <c r="AD154" t="str">
        <f t="shared" si="2"/>
        <v>ABIERTO</v>
      </c>
    </row>
    <row r="155" spans="1:30" x14ac:dyDescent="0.35">
      <c r="A155" t="s">
        <v>219</v>
      </c>
      <c r="B155">
        <v>6570102</v>
      </c>
      <c r="C155" t="s">
        <v>129</v>
      </c>
      <c r="D155" t="s">
        <v>1603</v>
      </c>
      <c r="E155" t="s">
        <v>310</v>
      </c>
      <c r="F155" t="s">
        <v>133</v>
      </c>
      <c r="G155" t="s">
        <v>226</v>
      </c>
      <c r="H155" s="16">
        <v>45859</v>
      </c>
      <c r="I155" s="16">
        <v>45865</v>
      </c>
      <c r="J155" t="s">
        <v>5408</v>
      </c>
      <c r="K155">
        <v>1213130</v>
      </c>
      <c r="L155" t="s">
        <v>292</v>
      </c>
      <c r="O155">
        <v>10017586</v>
      </c>
      <c r="P155" t="s">
        <v>219</v>
      </c>
      <c r="Q155">
        <v>0</v>
      </c>
      <c r="R155" t="s">
        <v>347</v>
      </c>
      <c r="S155" t="s">
        <v>343</v>
      </c>
      <c r="T155">
        <v>11556424</v>
      </c>
      <c r="U155" s="16">
        <v>45713</v>
      </c>
      <c r="V155" s="16">
        <v>45859</v>
      </c>
      <c r="W155" s="16">
        <v>45851</v>
      </c>
      <c r="X155">
        <v>0</v>
      </c>
      <c r="Y155">
        <v>1290900</v>
      </c>
      <c r="Z155" t="s">
        <v>1568</v>
      </c>
      <c r="AA155" t="s">
        <v>245</v>
      </c>
      <c r="AB155" t="s">
        <v>121</v>
      </c>
      <c r="AC155" t="s">
        <v>255</v>
      </c>
      <c r="AD155" t="str">
        <f t="shared" si="2"/>
        <v>CERRADO</v>
      </c>
    </row>
    <row r="156" spans="1:30" x14ac:dyDescent="0.35">
      <c r="A156" t="s">
        <v>219</v>
      </c>
      <c r="B156">
        <v>6570080</v>
      </c>
      <c r="C156" t="s">
        <v>129</v>
      </c>
      <c r="D156" t="s">
        <v>1604</v>
      </c>
      <c r="E156" t="s">
        <v>310</v>
      </c>
      <c r="F156" t="s">
        <v>133</v>
      </c>
      <c r="G156" t="s">
        <v>147</v>
      </c>
      <c r="H156" s="16">
        <v>45859</v>
      </c>
      <c r="I156" s="16">
        <v>45865</v>
      </c>
      <c r="J156" t="s">
        <v>5408</v>
      </c>
      <c r="K156">
        <v>1213130</v>
      </c>
      <c r="L156" t="s">
        <v>292</v>
      </c>
      <c r="O156">
        <v>10017586</v>
      </c>
      <c r="P156" t="s">
        <v>219</v>
      </c>
      <c r="Q156">
        <v>0</v>
      </c>
      <c r="R156" t="s">
        <v>347</v>
      </c>
      <c r="S156" t="s">
        <v>343</v>
      </c>
      <c r="T156">
        <v>11556408</v>
      </c>
      <c r="U156" s="16">
        <v>45713</v>
      </c>
      <c r="V156" s="16">
        <v>45859</v>
      </c>
      <c r="W156" s="16">
        <v>45851</v>
      </c>
      <c r="X156">
        <v>0</v>
      </c>
      <c r="Y156">
        <v>1290900</v>
      </c>
      <c r="Z156" t="s">
        <v>1568</v>
      </c>
      <c r="AA156" t="s">
        <v>245</v>
      </c>
      <c r="AB156" t="s">
        <v>121</v>
      </c>
      <c r="AC156" t="s">
        <v>255</v>
      </c>
      <c r="AD156" t="str">
        <f t="shared" si="2"/>
        <v>ABIERTO</v>
      </c>
    </row>
    <row r="157" spans="1:30" x14ac:dyDescent="0.35">
      <c r="A157" t="s">
        <v>219</v>
      </c>
      <c r="B157">
        <v>6570077</v>
      </c>
      <c r="C157" t="s">
        <v>129</v>
      </c>
      <c r="D157" t="s">
        <v>1514</v>
      </c>
      <c r="E157" t="s">
        <v>310</v>
      </c>
      <c r="F157" t="s">
        <v>133</v>
      </c>
      <c r="G157" t="s">
        <v>132</v>
      </c>
      <c r="H157" s="16">
        <v>45839</v>
      </c>
      <c r="I157" s="16">
        <v>45869</v>
      </c>
      <c r="J157" t="s">
        <v>3476</v>
      </c>
      <c r="K157">
        <v>1213130</v>
      </c>
      <c r="L157" t="s">
        <v>292</v>
      </c>
      <c r="O157">
        <v>10017586</v>
      </c>
      <c r="P157" t="s">
        <v>219</v>
      </c>
      <c r="Q157">
        <v>0</v>
      </c>
      <c r="R157" t="s">
        <v>347</v>
      </c>
      <c r="S157" t="s">
        <v>3901</v>
      </c>
      <c r="T157">
        <v>11550466</v>
      </c>
      <c r="U157" s="16">
        <v>45713</v>
      </c>
      <c r="V157" s="16">
        <v>45839</v>
      </c>
      <c r="W157" s="16">
        <v>45835</v>
      </c>
      <c r="X157">
        <v>0</v>
      </c>
      <c r="Y157">
        <v>1290900</v>
      </c>
      <c r="Z157" t="s">
        <v>1568</v>
      </c>
      <c r="AA157" t="s">
        <v>245</v>
      </c>
      <c r="AB157" t="s">
        <v>121</v>
      </c>
      <c r="AC157" t="s">
        <v>255</v>
      </c>
      <c r="AD157" t="str">
        <f t="shared" si="2"/>
        <v>CERRADO</v>
      </c>
    </row>
    <row r="158" spans="1:30" x14ac:dyDescent="0.35">
      <c r="A158" t="s">
        <v>206</v>
      </c>
      <c r="B158">
        <v>6570056</v>
      </c>
      <c r="C158" t="s">
        <v>129</v>
      </c>
      <c r="D158" t="s">
        <v>1608</v>
      </c>
      <c r="E158" t="s">
        <v>310</v>
      </c>
      <c r="F158" t="s">
        <v>133</v>
      </c>
      <c r="G158" t="s">
        <v>226</v>
      </c>
      <c r="H158" s="16">
        <v>45839</v>
      </c>
      <c r="I158" s="16">
        <v>45869</v>
      </c>
      <c r="J158" t="s">
        <v>3476</v>
      </c>
      <c r="K158">
        <v>1213130</v>
      </c>
      <c r="L158" t="s">
        <v>339</v>
      </c>
      <c r="O158">
        <v>10014614</v>
      </c>
      <c r="P158" t="s">
        <v>206</v>
      </c>
      <c r="Q158">
        <v>0</v>
      </c>
      <c r="R158" t="s">
        <v>347</v>
      </c>
      <c r="S158" t="s">
        <v>3901</v>
      </c>
      <c r="T158">
        <v>11558665</v>
      </c>
      <c r="U158" s="16">
        <v>45713</v>
      </c>
      <c r="V158" s="16">
        <v>45839</v>
      </c>
      <c r="W158" s="16">
        <v>45835</v>
      </c>
      <c r="X158">
        <v>0</v>
      </c>
      <c r="Y158">
        <v>1290900</v>
      </c>
      <c r="Z158" t="s">
        <v>1568</v>
      </c>
      <c r="AA158" t="s">
        <v>245</v>
      </c>
      <c r="AB158" t="s">
        <v>121</v>
      </c>
      <c r="AC158" t="s">
        <v>255</v>
      </c>
      <c r="AD158" t="str">
        <f t="shared" si="2"/>
        <v>ABIERTO</v>
      </c>
    </row>
    <row r="159" spans="1:30" x14ac:dyDescent="0.35">
      <c r="A159" t="s">
        <v>201</v>
      </c>
      <c r="B159">
        <v>6570048</v>
      </c>
      <c r="C159" t="s">
        <v>129</v>
      </c>
      <c r="D159" t="s">
        <v>1601</v>
      </c>
      <c r="E159" t="s">
        <v>310</v>
      </c>
      <c r="F159" t="s">
        <v>133</v>
      </c>
      <c r="G159" t="s">
        <v>226</v>
      </c>
      <c r="H159" s="16">
        <v>45839</v>
      </c>
      <c r="I159" s="16">
        <v>45869</v>
      </c>
      <c r="J159" t="s">
        <v>3476</v>
      </c>
      <c r="K159">
        <v>1213130</v>
      </c>
      <c r="L159" t="s">
        <v>334</v>
      </c>
      <c r="O159">
        <v>10014602</v>
      </c>
      <c r="P159" t="s">
        <v>201</v>
      </c>
      <c r="Q159">
        <v>0</v>
      </c>
      <c r="R159" t="s">
        <v>347</v>
      </c>
      <c r="S159" t="s">
        <v>3901</v>
      </c>
      <c r="T159">
        <v>11558235</v>
      </c>
      <c r="U159" s="16">
        <v>45713</v>
      </c>
      <c r="V159" s="16">
        <v>45839</v>
      </c>
      <c r="W159" s="16">
        <v>45835</v>
      </c>
      <c r="X159">
        <v>0</v>
      </c>
      <c r="Y159">
        <v>1290900</v>
      </c>
      <c r="Z159" t="s">
        <v>1568</v>
      </c>
      <c r="AA159" t="s">
        <v>245</v>
      </c>
      <c r="AB159" t="s">
        <v>121</v>
      </c>
      <c r="AC159" t="s">
        <v>255</v>
      </c>
      <c r="AD159" t="str">
        <f t="shared" si="2"/>
        <v>CERRADO</v>
      </c>
    </row>
    <row r="160" spans="1:30" x14ac:dyDescent="0.35">
      <c r="A160" t="s">
        <v>400</v>
      </c>
      <c r="B160">
        <v>6567544</v>
      </c>
      <c r="C160" t="s">
        <v>129</v>
      </c>
      <c r="D160" t="s">
        <v>1615</v>
      </c>
      <c r="E160" t="s">
        <v>310</v>
      </c>
      <c r="F160" t="s">
        <v>439</v>
      </c>
      <c r="G160" t="s">
        <v>136</v>
      </c>
      <c r="H160" s="16">
        <v>45839</v>
      </c>
      <c r="I160" s="16">
        <v>45869</v>
      </c>
      <c r="J160" t="s">
        <v>3476</v>
      </c>
      <c r="K160">
        <v>1215155</v>
      </c>
      <c r="L160" t="s">
        <v>401</v>
      </c>
      <c r="O160">
        <v>10014646</v>
      </c>
      <c r="P160" t="s">
        <v>400</v>
      </c>
      <c r="Q160">
        <v>1230.76</v>
      </c>
      <c r="R160" t="s">
        <v>343</v>
      </c>
      <c r="S160" t="s">
        <v>3901</v>
      </c>
      <c r="T160">
        <v>11556477</v>
      </c>
      <c r="U160" s="16">
        <v>45708</v>
      </c>
      <c r="V160" s="16">
        <v>45839</v>
      </c>
      <c r="W160" s="16">
        <v>45835</v>
      </c>
      <c r="X160">
        <v>1230.76</v>
      </c>
      <c r="Y160">
        <v>1290900</v>
      </c>
      <c r="Z160" t="s">
        <v>1568</v>
      </c>
      <c r="AA160" t="s">
        <v>246</v>
      </c>
      <c r="AB160" t="s">
        <v>121</v>
      </c>
      <c r="AC160" t="s">
        <v>255</v>
      </c>
      <c r="AD160" t="str">
        <f t="shared" si="2"/>
        <v>ABIERTO</v>
      </c>
    </row>
    <row r="161" spans="1:30" x14ac:dyDescent="0.35">
      <c r="A161" t="s">
        <v>159</v>
      </c>
      <c r="B161">
        <v>6564559</v>
      </c>
      <c r="C161" t="s">
        <v>129</v>
      </c>
      <c r="D161" t="s">
        <v>1570</v>
      </c>
      <c r="E161" t="s">
        <v>310</v>
      </c>
      <c r="F161" t="s">
        <v>259</v>
      </c>
      <c r="G161" t="s">
        <v>268</v>
      </c>
      <c r="H161" s="16">
        <v>45848</v>
      </c>
      <c r="I161" s="16">
        <v>45848</v>
      </c>
      <c r="J161" t="s">
        <v>5406</v>
      </c>
      <c r="K161">
        <v>1212121</v>
      </c>
      <c r="L161" t="s">
        <v>398</v>
      </c>
      <c r="M161" s="16">
        <v>45848</v>
      </c>
      <c r="N161" s="16">
        <v>45848</v>
      </c>
      <c r="O161">
        <v>10014599</v>
      </c>
      <c r="P161" t="s">
        <v>159</v>
      </c>
      <c r="Q161">
        <v>4465.63</v>
      </c>
      <c r="R161" t="s">
        <v>296</v>
      </c>
      <c r="S161" t="s">
        <v>1087</v>
      </c>
      <c r="T161">
        <v>11551814</v>
      </c>
      <c r="U161" s="16">
        <v>45699</v>
      </c>
      <c r="V161" s="16">
        <v>45848</v>
      </c>
      <c r="W161" s="16">
        <v>45851</v>
      </c>
      <c r="X161">
        <v>4465.63</v>
      </c>
      <c r="Y161">
        <v>1290900</v>
      </c>
      <c r="Z161" t="s">
        <v>1568</v>
      </c>
      <c r="AA161" t="s">
        <v>247</v>
      </c>
      <c r="AB161" t="s">
        <v>121</v>
      </c>
      <c r="AC161" t="s">
        <v>255</v>
      </c>
      <c r="AD161" t="str">
        <f t="shared" si="2"/>
        <v>ABIERTO</v>
      </c>
    </row>
    <row r="162" spans="1:30" x14ac:dyDescent="0.35">
      <c r="A162" t="s">
        <v>400</v>
      </c>
      <c r="B162">
        <v>6564375</v>
      </c>
      <c r="C162" t="s">
        <v>129</v>
      </c>
      <c r="D162" t="s">
        <v>1557</v>
      </c>
      <c r="E162" t="s">
        <v>310</v>
      </c>
      <c r="F162" t="s">
        <v>439</v>
      </c>
      <c r="G162" t="s">
        <v>136</v>
      </c>
      <c r="H162" s="16">
        <v>45839</v>
      </c>
      <c r="I162" s="16">
        <v>45869</v>
      </c>
      <c r="J162" t="s">
        <v>3476</v>
      </c>
      <c r="K162">
        <v>1215155</v>
      </c>
      <c r="L162" t="s">
        <v>401</v>
      </c>
      <c r="O162">
        <v>10014646</v>
      </c>
      <c r="P162" t="s">
        <v>400</v>
      </c>
      <c r="Q162">
        <v>2294.33</v>
      </c>
      <c r="R162" t="s">
        <v>347</v>
      </c>
      <c r="S162" t="s">
        <v>3901</v>
      </c>
      <c r="T162">
        <v>11544275</v>
      </c>
      <c r="U162" s="16">
        <v>45699</v>
      </c>
      <c r="V162" s="16">
        <v>45839</v>
      </c>
      <c r="W162" s="16">
        <v>45835</v>
      </c>
      <c r="X162">
        <v>2294.33</v>
      </c>
      <c r="Y162">
        <v>1290900</v>
      </c>
      <c r="Z162" t="s">
        <v>1568</v>
      </c>
      <c r="AA162" t="s">
        <v>246</v>
      </c>
      <c r="AB162" t="s">
        <v>121</v>
      </c>
      <c r="AC162" t="s">
        <v>255</v>
      </c>
      <c r="AD162" t="str">
        <f t="shared" si="2"/>
        <v>ABIERTO</v>
      </c>
    </row>
    <row r="163" spans="1:30" x14ac:dyDescent="0.35">
      <c r="A163" t="s">
        <v>210</v>
      </c>
      <c r="B163">
        <v>6564370</v>
      </c>
      <c r="C163" t="s">
        <v>129</v>
      </c>
      <c r="D163" t="s">
        <v>1548</v>
      </c>
      <c r="E163" t="s">
        <v>310</v>
      </c>
      <c r="F163" t="s">
        <v>259</v>
      </c>
      <c r="G163" t="s">
        <v>265</v>
      </c>
      <c r="H163" s="16">
        <v>45845</v>
      </c>
      <c r="I163" s="16">
        <v>45845</v>
      </c>
      <c r="J163" t="s">
        <v>5406</v>
      </c>
      <c r="K163">
        <v>1213130</v>
      </c>
      <c r="L163" t="s">
        <v>395</v>
      </c>
      <c r="M163" s="16">
        <v>45846</v>
      </c>
      <c r="N163" s="16">
        <v>45846</v>
      </c>
      <c r="O163">
        <v>10014608</v>
      </c>
      <c r="P163" t="s">
        <v>210</v>
      </c>
      <c r="Q163">
        <v>0</v>
      </c>
      <c r="R163" t="s">
        <v>347</v>
      </c>
      <c r="S163" t="s">
        <v>291</v>
      </c>
      <c r="T163">
        <v>11544124</v>
      </c>
      <c r="U163" s="16">
        <v>45699</v>
      </c>
      <c r="V163" s="16">
        <v>45846</v>
      </c>
      <c r="W163" s="16">
        <v>45846</v>
      </c>
      <c r="X163">
        <v>0</v>
      </c>
      <c r="Y163">
        <v>1290900</v>
      </c>
      <c r="Z163" t="s">
        <v>1568</v>
      </c>
      <c r="AA163" t="s">
        <v>245</v>
      </c>
      <c r="AB163" t="s">
        <v>121</v>
      </c>
      <c r="AC163" t="s">
        <v>255</v>
      </c>
      <c r="AD163" t="str">
        <f t="shared" si="2"/>
        <v>ABIERTO</v>
      </c>
    </row>
    <row r="164" spans="1:30" x14ac:dyDescent="0.35">
      <c r="A164" t="s">
        <v>210</v>
      </c>
      <c r="B164">
        <v>6564369</v>
      </c>
      <c r="C164" t="s">
        <v>129</v>
      </c>
      <c r="D164" t="s">
        <v>1559</v>
      </c>
      <c r="E164" t="s">
        <v>310</v>
      </c>
      <c r="F164" t="s">
        <v>133</v>
      </c>
      <c r="G164" t="s">
        <v>226</v>
      </c>
      <c r="H164" s="16">
        <v>45839</v>
      </c>
      <c r="I164" s="16">
        <v>45869</v>
      </c>
      <c r="J164" t="s">
        <v>3476</v>
      </c>
      <c r="K164">
        <v>1213130</v>
      </c>
      <c r="L164" t="s">
        <v>395</v>
      </c>
      <c r="O164">
        <v>10014608</v>
      </c>
      <c r="P164" t="s">
        <v>210</v>
      </c>
      <c r="Q164">
        <v>0</v>
      </c>
      <c r="R164" t="s">
        <v>347</v>
      </c>
      <c r="S164" t="s">
        <v>3901</v>
      </c>
      <c r="T164">
        <v>11542383</v>
      </c>
      <c r="U164" s="16">
        <v>45699</v>
      </c>
      <c r="V164" s="16">
        <v>45839</v>
      </c>
      <c r="W164" s="16">
        <v>45835</v>
      </c>
      <c r="X164">
        <v>0</v>
      </c>
      <c r="Y164">
        <v>1290900</v>
      </c>
      <c r="Z164" t="s">
        <v>1568</v>
      </c>
      <c r="AA164" t="s">
        <v>245</v>
      </c>
      <c r="AB164" t="s">
        <v>121</v>
      </c>
      <c r="AC164" t="s">
        <v>255</v>
      </c>
      <c r="AD164" t="str">
        <f t="shared" si="2"/>
        <v>ABIERTO</v>
      </c>
    </row>
    <row r="165" spans="1:30" x14ac:dyDescent="0.35">
      <c r="A165" t="s">
        <v>419</v>
      </c>
      <c r="B165">
        <v>6564363</v>
      </c>
      <c r="C165" t="s">
        <v>129</v>
      </c>
      <c r="D165" t="s">
        <v>1548</v>
      </c>
      <c r="E165" t="s">
        <v>310</v>
      </c>
      <c r="F165" t="s">
        <v>259</v>
      </c>
      <c r="G165" t="s">
        <v>265</v>
      </c>
      <c r="H165" s="16">
        <v>45846</v>
      </c>
      <c r="I165" s="16">
        <v>45846</v>
      </c>
      <c r="J165" t="s">
        <v>5406</v>
      </c>
      <c r="K165">
        <v>1213130</v>
      </c>
      <c r="L165" t="s">
        <v>420</v>
      </c>
      <c r="M165" s="16">
        <v>45846</v>
      </c>
      <c r="N165" s="16">
        <v>45846</v>
      </c>
      <c r="O165">
        <v>10014605</v>
      </c>
      <c r="P165" t="s">
        <v>419</v>
      </c>
      <c r="Q165">
        <v>0</v>
      </c>
      <c r="R165" t="s">
        <v>347</v>
      </c>
      <c r="S165" t="s">
        <v>291</v>
      </c>
      <c r="T165">
        <v>11543770</v>
      </c>
      <c r="U165" s="16">
        <v>45699</v>
      </c>
      <c r="V165" s="16">
        <v>45847</v>
      </c>
      <c r="W165" s="16">
        <v>45847</v>
      </c>
      <c r="X165">
        <v>0</v>
      </c>
      <c r="Y165">
        <v>1290900</v>
      </c>
      <c r="Z165" t="s">
        <v>1568</v>
      </c>
      <c r="AA165" t="s">
        <v>245</v>
      </c>
      <c r="AB165" t="s">
        <v>121</v>
      </c>
      <c r="AC165" t="s">
        <v>255</v>
      </c>
      <c r="AD165" t="str">
        <f t="shared" si="2"/>
        <v>CERRADO</v>
      </c>
    </row>
    <row r="166" spans="1:30" x14ac:dyDescent="0.35">
      <c r="A166" t="s">
        <v>419</v>
      </c>
      <c r="B166">
        <v>6564358</v>
      </c>
      <c r="C166" t="s">
        <v>129</v>
      </c>
      <c r="D166" t="s">
        <v>182</v>
      </c>
      <c r="E166" t="s">
        <v>310</v>
      </c>
      <c r="F166" t="s">
        <v>125</v>
      </c>
      <c r="G166" t="s">
        <v>153</v>
      </c>
      <c r="H166" s="16">
        <v>45839</v>
      </c>
      <c r="I166" s="16">
        <v>45869</v>
      </c>
      <c r="J166" t="s">
        <v>3476</v>
      </c>
      <c r="K166">
        <v>1213130</v>
      </c>
      <c r="L166" t="s">
        <v>420</v>
      </c>
      <c r="O166">
        <v>10014605</v>
      </c>
      <c r="P166" t="s">
        <v>419</v>
      </c>
      <c r="Q166">
        <v>0</v>
      </c>
      <c r="R166" t="s">
        <v>347</v>
      </c>
      <c r="S166" t="s">
        <v>3901</v>
      </c>
      <c r="T166">
        <v>11465568</v>
      </c>
      <c r="U166" s="16">
        <v>45699</v>
      </c>
      <c r="V166" s="16">
        <v>45839</v>
      </c>
      <c r="W166" s="16">
        <v>45835</v>
      </c>
      <c r="X166">
        <v>0</v>
      </c>
      <c r="Y166">
        <v>1290900</v>
      </c>
      <c r="Z166" t="s">
        <v>1568</v>
      </c>
      <c r="AA166" t="s">
        <v>245</v>
      </c>
      <c r="AB166" t="s">
        <v>121</v>
      </c>
      <c r="AC166" t="s">
        <v>255</v>
      </c>
      <c r="AD166" t="str">
        <f t="shared" si="2"/>
        <v>ABIERTO</v>
      </c>
    </row>
    <row r="167" spans="1:30" x14ac:dyDescent="0.35">
      <c r="A167" t="s">
        <v>219</v>
      </c>
      <c r="B167">
        <v>6564276</v>
      </c>
      <c r="C167" t="s">
        <v>129</v>
      </c>
      <c r="D167" t="s">
        <v>1548</v>
      </c>
      <c r="E167" t="s">
        <v>310</v>
      </c>
      <c r="F167" t="s">
        <v>133</v>
      </c>
      <c r="G167" t="s">
        <v>226</v>
      </c>
      <c r="H167" s="16">
        <v>45839</v>
      </c>
      <c r="I167" s="16">
        <v>45869</v>
      </c>
      <c r="J167" t="s">
        <v>3476</v>
      </c>
      <c r="K167">
        <v>1213130</v>
      </c>
      <c r="L167" t="s">
        <v>292</v>
      </c>
      <c r="O167">
        <v>10017586</v>
      </c>
      <c r="P167" t="s">
        <v>219</v>
      </c>
      <c r="Q167">
        <v>0</v>
      </c>
      <c r="R167" t="s">
        <v>347</v>
      </c>
      <c r="S167" t="s">
        <v>3901</v>
      </c>
      <c r="T167">
        <v>11544521</v>
      </c>
      <c r="U167" s="16">
        <v>45699</v>
      </c>
      <c r="V167" s="16">
        <v>45839</v>
      </c>
      <c r="W167" s="16">
        <v>45835</v>
      </c>
      <c r="X167">
        <v>0</v>
      </c>
      <c r="Y167">
        <v>1290900</v>
      </c>
      <c r="Z167" t="s">
        <v>1568</v>
      </c>
      <c r="AA167" t="s">
        <v>245</v>
      </c>
      <c r="AB167" t="s">
        <v>121</v>
      </c>
      <c r="AC167" t="s">
        <v>255</v>
      </c>
      <c r="AD167" t="str">
        <f t="shared" si="2"/>
        <v>ABIERTO</v>
      </c>
    </row>
    <row r="168" spans="1:30" x14ac:dyDescent="0.35">
      <c r="A168" t="s">
        <v>219</v>
      </c>
      <c r="B168">
        <v>6564273</v>
      </c>
      <c r="C168" t="s">
        <v>129</v>
      </c>
      <c r="D168" t="s">
        <v>1242</v>
      </c>
      <c r="E168" t="s">
        <v>310</v>
      </c>
      <c r="F168" t="s">
        <v>133</v>
      </c>
      <c r="G168" t="s">
        <v>147</v>
      </c>
      <c r="H168" s="16">
        <v>45839</v>
      </c>
      <c r="I168" s="16">
        <v>45869</v>
      </c>
      <c r="J168" t="s">
        <v>3476</v>
      </c>
      <c r="K168">
        <v>1213130</v>
      </c>
      <c r="L168" t="s">
        <v>292</v>
      </c>
      <c r="O168">
        <v>10017586</v>
      </c>
      <c r="P168" t="s">
        <v>219</v>
      </c>
      <c r="Q168">
        <v>0</v>
      </c>
      <c r="R168" t="s">
        <v>347</v>
      </c>
      <c r="S168" t="s">
        <v>3901</v>
      </c>
      <c r="T168">
        <v>11540454</v>
      </c>
      <c r="U168" s="16">
        <v>45699</v>
      </c>
      <c r="V168" s="16">
        <v>45839</v>
      </c>
      <c r="W168" s="16">
        <v>45835</v>
      </c>
      <c r="X168">
        <v>0</v>
      </c>
      <c r="Y168">
        <v>1290900</v>
      </c>
      <c r="Z168" t="s">
        <v>1568</v>
      </c>
      <c r="AA168" t="s">
        <v>245</v>
      </c>
      <c r="AB168" t="s">
        <v>121</v>
      </c>
      <c r="AC168" t="s">
        <v>255</v>
      </c>
      <c r="AD168" t="str">
        <f t="shared" si="2"/>
        <v>ABIERTO</v>
      </c>
    </row>
    <row r="169" spans="1:30" x14ac:dyDescent="0.35">
      <c r="A169" t="s">
        <v>243</v>
      </c>
      <c r="B169">
        <v>6564272</v>
      </c>
      <c r="C169" t="s">
        <v>129</v>
      </c>
      <c r="D169" t="s">
        <v>1548</v>
      </c>
      <c r="E169" t="s">
        <v>310</v>
      </c>
      <c r="F169" t="s">
        <v>133</v>
      </c>
      <c r="G169" t="s">
        <v>226</v>
      </c>
      <c r="H169" s="16">
        <v>45839</v>
      </c>
      <c r="I169" s="16">
        <v>45869</v>
      </c>
      <c r="J169" t="s">
        <v>3476</v>
      </c>
      <c r="K169">
        <v>1213130</v>
      </c>
      <c r="L169" t="s">
        <v>384</v>
      </c>
      <c r="O169">
        <v>10014627</v>
      </c>
      <c r="P169" t="s">
        <v>243</v>
      </c>
      <c r="Q169">
        <v>0</v>
      </c>
      <c r="R169" t="s">
        <v>347</v>
      </c>
      <c r="S169" t="s">
        <v>3901</v>
      </c>
      <c r="T169">
        <v>11544518</v>
      </c>
      <c r="U169" s="16">
        <v>45699</v>
      </c>
      <c r="V169" s="16">
        <v>45839</v>
      </c>
      <c r="W169" s="16">
        <v>45835</v>
      </c>
      <c r="X169">
        <v>0</v>
      </c>
      <c r="Y169">
        <v>1290900</v>
      </c>
      <c r="Z169" t="s">
        <v>1568</v>
      </c>
      <c r="AA169" t="s">
        <v>245</v>
      </c>
      <c r="AB169" t="s">
        <v>121</v>
      </c>
      <c r="AC169" t="s">
        <v>255</v>
      </c>
      <c r="AD169" t="str">
        <f t="shared" si="2"/>
        <v>ABIERTO</v>
      </c>
    </row>
    <row r="170" spans="1:30" x14ac:dyDescent="0.35">
      <c r="A170" t="s">
        <v>298</v>
      </c>
      <c r="B170">
        <v>6564270</v>
      </c>
      <c r="C170" t="s">
        <v>129</v>
      </c>
      <c r="D170" t="s">
        <v>1562</v>
      </c>
      <c r="E170" t="s">
        <v>310</v>
      </c>
      <c r="F170" t="s">
        <v>133</v>
      </c>
      <c r="G170" t="s">
        <v>226</v>
      </c>
      <c r="H170" s="16">
        <v>45839</v>
      </c>
      <c r="I170" s="16">
        <v>45869</v>
      </c>
      <c r="J170" t="s">
        <v>3476</v>
      </c>
      <c r="K170">
        <v>1213130</v>
      </c>
      <c r="L170" t="s">
        <v>299</v>
      </c>
      <c r="O170">
        <v>10014626</v>
      </c>
      <c r="P170" t="s">
        <v>298</v>
      </c>
      <c r="Q170">
        <v>0</v>
      </c>
      <c r="R170" t="s">
        <v>347</v>
      </c>
      <c r="S170" t="s">
        <v>3901</v>
      </c>
      <c r="T170">
        <v>11510578</v>
      </c>
      <c r="U170" s="16">
        <v>45699</v>
      </c>
      <c r="V170" s="16">
        <v>45839</v>
      </c>
      <c r="W170" s="16">
        <v>45835</v>
      </c>
      <c r="X170">
        <v>0</v>
      </c>
      <c r="Y170">
        <v>1290900</v>
      </c>
      <c r="Z170" t="s">
        <v>1568</v>
      </c>
      <c r="AA170" t="s">
        <v>245</v>
      </c>
      <c r="AB170" t="s">
        <v>121</v>
      </c>
      <c r="AC170" t="s">
        <v>255</v>
      </c>
      <c r="AD170" t="str">
        <f t="shared" si="2"/>
        <v>CERRADO</v>
      </c>
    </row>
    <row r="171" spans="1:30" x14ac:dyDescent="0.35">
      <c r="A171" t="s">
        <v>228</v>
      </c>
      <c r="B171">
        <v>6564265</v>
      </c>
      <c r="C171" t="s">
        <v>129</v>
      </c>
      <c r="D171" t="s">
        <v>1548</v>
      </c>
      <c r="E171" t="s">
        <v>310</v>
      </c>
      <c r="F171" t="s">
        <v>259</v>
      </c>
      <c r="G171" t="s">
        <v>3451</v>
      </c>
      <c r="H171" s="16">
        <v>45852</v>
      </c>
      <c r="I171" s="16">
        <v>45852</v>
      </c>
      <c r="J171" t="s">
        <v>5407</v>
      </c>
      <c r="K171">
        <v>1213130</v>
      </c>
      <c r="L171" t="s">
        <v>387</v>
      </c>
      <c r="O171">
        <v>10014624</v>
      </c>
      <c r="P171" t="s">
        <v>228</v>
      </c>
      <c r="Q171">
        <v>0</v>
      </c>
      <c r="R171" t="s">
        <v>347</v>
      </c>
      <c r="S171" t="s">
        <v>262</v>
      </c>
      <c r="T171">
        <v>11544512</v>
      </c>
      <c r="U171" s="16">
        <v>45699</v>
      </c>
      <c r="V171" s="16">
        <v>45853</v>
      </c>
      <c r="W171" s="16">
        <v>45853</v>
      </c>
      <c r="X171">
        <v>0</v>
      </c>
      <c r="Y171">
        <v>1290900</v>
      </c>
      <c r="Z171" t="s">
        <v>1568</v>
      </c>
      <c r="AA171" t="s">
        <v>245</v>
      </c>
      <c r="AB171" t="s">
        <v>121</v>
      </c>
      <c r="AC171" t="s">
        <v>255</v>
      </c>
      <c r="AD171" t="str">
        <f t="shared" si="2"/>
        <v>ABIERTO</v>
      </c>
    </row>
    <row r="172" spans="1:30" x14ac:dyDescent="0.35">
      <c r="A172" t="s">
        <v>207</v>
      </c>
      <c r="B172">
        <v>6564261</v>
      </c>
      <c r="C172" t="s">
        <v>129</v>
      </c>
      <c r="D172" t="s">
        <v>1548</v>
      </c>
      <c r="E172" t="s">
        <v>310</v>
      </c>
      <c r="F172" t="s">
        <v>133</v>
      </c>
      <c r="G172" t="s">
        <v>226</v>
      </c>
      <c r="H172" s="16">
        <v>45839</v>
      </c>
      <c r="I172" s="16">
        <v>45869</v>
      </c>
      <c r="J172" t="s">
        <v>3476</v>
      </c>
      <c r="K172">
        <v>1213130</v>
      </c>
      <c r="L172" t="s">
        <v>385</v>
      </c>
      <c r="O172">
        <v>10014621</v>
      </c>
      <c r="P172" t="s">
        <v>207</v>
      </c>
      <c r="Q172">
        <v>0</v>
      </c>
      <c r="R172" t="s">
        <v>347</v>
      </c>
      <c r="S172" t="s">
        <v>3901</v>
      </c>
      <c r="T172">
        <v>11544161</v>
      </c>
      <c r="U172" s="16">
        <v>45699</v>
      </c>
      <c r="V172" s="16">
        <v>45839</v>
      </c>
      <c r="W172" s="16">
        <v>45835</v>
      </c>
      <c r="X172">
        <v>0</v>
      </c>
      <c r="Y172">
        <v>1290900</v>
      </c>
      <c r="Z172" t="s">
        <v>1568</v>
      </c>
      <c r="AA172" t="s">
        <v>245</v>
      </c>
      <c r="AB172" t="s">
        <v>121</v>
      </c>
      <c r="AC172" t="s">
        <v>255</v>
      </c>
      <c r="AD172" t="str">
        <f t="shared" si="2"/>
        <v>ABIERTO</v>
      </c>
    </row>
    <row r="173" spans="1:30" x14ac:dyDescent="0.35">
      <c r="A173" t="s">
        <v>272</v>
      </c>
      <c r="B173">
        <v>6564248</v>
      </c>
      <c r="C173" t="s">
        <v>123</v>
      </c>
      <c r="D173" t="s">
        <v>1563</v>
      </c>
      <c r="E173" t="s">
        <v>310</v>
      </c>
      <c r="F173" t="s">
        <v>669</v>
      </c>
      <c r="G173" t="s">
        <v>136</v>
      </c>
      <c r="H173" s="16">
        <v>45839</v>
      </c>
      <c r="I173" s="16">
        <v>45869</v>
      </c>
      <c r="J173" t="s">
        <v>3476</v>
      </c>
      <c r="K173">
        <v>1210102</v>
      </c>
      <c r="L173" t="s">
        <v>273</v>
      </c>
      <c r="O173">
        <v>10017653</v>
      </c>
      <c r="P173" t="s">
        <v>165</v>
      </c>
      <c r="Q173">
        <v>589.71</v>
      </c>
      <c r="R173" t="s">
        <v>296</v>
      </c>
      <c r="S173" t="s">
        <v>342</v>
      </c>
      <c r="T173">
        <v>11549760</v>
      </c>
      <c r="U173" s="16">
        <v>45699</v>
      </c>
      <c r="V173" s="16">
        <v>45839</v>
      </c>
      <c r="W173" s="16">
        <v>45833</v>
      </c>
      <c r="X173">
        <v>589.71</v>
      </c>
      <c r="Y173">
        <v>1290900</v>
      </c>
      <c r="Z173" t="s">
        <v>1568</v>
      </c>
      <c r="AA173" t="s">
        <v>248</v>
      </c>
      <c r="AB173" t="s">
        <v>121</v>
      </c>
      <c r="AC173" t="s">
        <v>255</v>
      </c>
      <c r="AD173" t="str">
        <f t="shared" si="2"/>
        <v>ABIERTO</v>
      </c>
    </row>
    <row r="174" spans="1:30" x14ac:dyDescent="0.35">
      <c r="A174" t="s">
        <v>207</v>
      </c>
      <c r="B174">
        <v>6564239</v>
      </c>
      <c r="C174" t="s">
        <v>129</v>
      </c>
      <c r="D174" t="s">
        <v>5627</v>
      </c>
      <c r="E174" t="s">
        <v>310</v>
      </c>
      <c r="F174" t="s">
        <v>133</v>
      </c>
      <c r="G174" t="s">
        <v>192</v>
      </c>
      <c r="H174" s="16">
        <v>45839</v>
      </c>
      <c r="I174" s="16">
        <v>45869</v>
      </c>
      <c r="J174" t="s">
        <v>3476</v>
      </c>
      <c r="K174">
        <v>1213130</v>
      </c>
      <c r="L174" t="s">
        <v>385</v>
      </c>
      <c r="O174">
        <v>10014621</v>
      </c>
      <c r="P174" t="s">
        <v>207</v>
      </c>
      <c r="Q174">
        <v>145318.04</v>
      </c>
      <c r="R174" t="s">
        <v>347</v>
      </c>
      <c r="S174" t="s">
        <v>3901</v>
      </c>
      <c r="T174">
        <v>11475060</v>
      </c>
      <c r="U174" s="16">
        <v>45699</v>
      </c>
      <c r="V174" s="16">
        <v>45839</v>
      </c>
      <c r="W174" s="16">
        <v>45835</v>
      </c>
      <c r="X174">
        <v>145318.04</v>
      </c>
      <c r="Y174">
        <v>1290900</v>
      </c>
      <c r="Z174" t="s">
        <v>1568</v>
      </c>
      <c r="AA174" t="s">
        <v>245</v>
      </c>
      <c r="AB174" t="s">
        <v>121</v>
      </c>
      <c r="AC174" t="s">
        <v>255</v>
      </c>
      <c r="AD174" t="str">
        <f t="shared" si="2"/>
        <v>ABIERTO</v>
      </c>
    </row>
    <row r="175" spans="1:30" x14ac:dyDescent="0.35">
      <c r="A175" t="s">
        <v>413</v>
      </c>
      <c r="B175">
        <v>6564235</v>
      </c>
      <c r="C175" t="s">
        <v>129</v>
      </c>
      <c r="D175" t="s">
        <v>1548</v>
      </c>
      <c r="E175" t="s">
        <v>310</v>
      </c>
      <c r="F175" t="s">
        <v>259</v>
      </c>
      <c r="G175" t="s">
        <v>336</v>
      </c>
      <c r="H175" s="16">
        <v>45853</v>
      </c>
      <c r="I175" s="16">
        <v>45853</v>
      </c>
      <c r="J175" t="s">
        <v>5407</v>
      </c>
      <c r="K175">
        <v>1213130</v>
      </c>
      <c r="L175" t="s">
        <v>414</v>
      </c>
      <c r="O175">
        <v>10014620</v>
      </c>
      <c r="P175" t="s">
        <v>413</v>
      </c>
      <c r="Q175">
        <v>0</v>
      </c>
      <c r="R175" t="s">
        <v>347</v>
      </c>
      <c r="S175" t="s">
        <v>343</v>
      </c>
      <c r="T175">
        <v>11544159</v>
      </c>
      <c r="U175" s="16">
        <v>45699</v>
      </c>
      <c r="V175" s="16">
        <v>45853</v>
      </c>
      <c r="W175" s="16">
        <v>45851</v>
      </c>
      <c r="X175">
        <v>0</v>
      </c>
      <c r="Y175">
        <v>1290900</v>
      </c>
      <c r="Z175" t="s">
        <v>1568</v>
      </c>
      <c r="AA175" t="s">
        <v>245</v>
      </c>
      <c r="AB175" t="s">
        <v>121</v>
      </c>
      <c r="AC175" t="s">
        <v>255</v>
      </c>
      <c r="AD175" t="str">
        <f t="shared" si="2"/>
        <v>ABIERTO</v>
      </c>
    </row>
    <row r="176" spans="1:30" x14ac:dyDescent="0.35">
      <c r="A176" t="s">
        <v>313</v>
      </c>
      <c r="B176">
        <v>6564234</v>
      </c>
      <c r="C176" t="s">
        <v>129</v>
      </c>
      <c r="D176" t="s">
        <v>1548</v>
      </c>
      <c r="E176" t="s">
        <v>310</v>
      </c>
      <c r="F176" t="s">
        <v>259</v>
      </c>
      <c r="G176" t="s">
        <v>265</v>
      </c>
      <c r="H176" s="16">
        <v>45846</v>
      </c>
      <c r="I176" s="16">
        <v>45846</v>
      </c>
      <c r="J176" t="s">
        <v>5406</v>
      </c>
      <c r="K176">
        <v>1213130</v>
      </c>
      <c r="L176" t="s">
        <v>314</v>
      </c>
      <c r="M176" s="16">
        <v>45845</v>
      </c>
      <c r="N176" s="16">
        <v>45846</v>
      </c>
      <c r="O176">
        <v>10014619</v>
      </c>
      <c r="P176" t="s">
        <v>313</v>
      </c>
      <c r="Q176">
        <v>0</v>
      </c>
      <c r="R176" t="s">
        <v>347</v>
      </c>
      <c r="S176" t="s">
        <v>291</v>
      </c>
      <c r="T176">
        <v>11544158</v>
      </c>
      <c r="U176" s="16">
        <v>45699</v>
      </c>
      <c r="V176" s="16">
        <v>45846</v>
      </c>
      <c r="W176" s="16">
        <v>45846</v>
      </c>
      <c r="X176">
        <v>0</v>
      </c>
      <c r="Y176">
        <v>1290900</v>
      </c>
      <c r="Z176" t="s">
        <v>1568</v>
      </c>
      <c r="AA176" t="s">
        <v>245</v>
      </c>
      <c r="AB176" t="s">
        <v>121</v>
      </c>
      <c r="AC176" t="s">
        <v>255</v>
      </c>
      <c r="AD176" t="str">
        <f t="shared" si="2"/>
        <v>ABIERTO</v>
      </c>
    </row>
    <row r="177" spans="1:30" x14ac:dyDescent="0.35">
      <c r="A177" t="s">
        <v>148</v>
      </c>
      <c r="B177">
        <v>6564229</v>
      </c>
      <c r="C177" t="s">
        <v>129</v>
      </c>
      <c r="D177" t="s">
        <v>1237</v>
      </c>
      <c r="E177" t="s">
        <v>310</v>
      </c>
      <c r="F177" t="s">
        <v>133</v>
      </c>
      <c r="G177" t="s">
        <v>132</v>
      </c>
      <c r="H177" s="16">
        <v>45839</v>
      </c>
      <c r="I177" s="16">
        <v>45869</v>
      </c>
      <c r="J177" t="s">
        <v>3476</v>
      </c>
      <c r="K177">
        <v>1213130</v>
      </c>
      <c r="L177" t="s">
        <v>297</v>
      </c>
      <c r="O177">
        <v>10014617</v>
      </c>
      <c r="P177" t="s">
        <v>148</v>
      </c>
      <c r="Q177">
        <v>0</v>
      </c>
      <c r="R177" t="s">
        <v>347</v>
      </c>
      <c r="S177" t="s">
        <v>3901</v>
      </c>
      <c r="T177">
        <v>11541247</v>
      </c>
      <c r="U177" s="16">
        <v>45699</v>
      </c>
      <c r="V177" s="16">
        <v>45839</v>
      </c>
      <c r="W177" s="16">
        <v>45835</v>
      </c>
      <c r="X177">
        <v>0</v>
      </c>
      <c r="Y177">
        <v>1290900</v>
      </c>
      <c r="Z177" t="s">
        <v>1568</v>
      </c>
      <c r="AA177" t="s">
        <v>245</v>
      </c>
      <c r="AB177" t="s">
        <v>121</v>
      </c>
      <c r="AC177" t="s">
        <v>255</v>
      </c>
      <c r="AD177" t="str">
        <f t="shared" si="2"/>
        <v>ABIERTO</v>
      </c>
    </row>
    <row r="178" spans="1:30" x14ac:dyDescent="0.35">
      <c r="A178" t="s">
        <v>223</v>
      </c>
      <c r="B178">
        <v>6563753</v>
      </c>
      <c r="C178" t="s">
        <v>129</v>
      </c>
      <c r="D178" t="s">
        <v>1548</v>
      </c>
      <c r="E178" t="s">
        <v>310</v>
      </c>
      <c r="F178" t="s">
        <v>259</v>
      </c>
      <c r="G178" t="s">
        <v>336</v>
      </c>
      <c r="H178" s="16">
        <v>45859</v>
      </c>
      <c r="I178" s="16">
        <v>45865</v>
      </c>
      <c r="J178" t="s">
        <v>5408</v>
      </c>
      <c r="K178">
        <v>1213130</v>
      </c>
      <c r="L178" t="s">
        <v>303</v>
      </c>
      <c r="O178">
        <v>10014613</v>
      </c>
      <c r="P178" t="s">
        <v>223</v>
      </c>
      <c r="Q178">
        <v>0</v>
      </c>
      <c r="R178" t="s">
        <v>347</v>
      </c>
      <c r="S178" t="s">
        <v>343</v>
      </c>
      <c r="T178">
        <v>11544130</v>
      </c>
      <c r="U178" s="16">
        <v>45697</v>
      </c>
      <c r="V178" s="16">
        <v>45859</v>
      </c>
      <c r="W178" s="16">
        <v>45851</v>
      </c>
      <c r="X178">
        <v>0</v>
      </c>
      <c r="Y178">
        <v>1290900</v>
      </c>
      <c r="Z178" t="s">
        <v>1568</v>
      </c>
      <c r="AA178" t="s">
        <v>245</v>
      </c>
      <c r="AB178" t="s">
        <v>121</v>
      </c>
      <c r="AC178" t="s">
        <v>255</v>
      </c>
      <c r="AD178" t="str">
        <f t="shared" si="2"/>
        <v>ABIERTO</v>
      </c>
    </row>
    <row r="179" spans="1:30" x14ac:dyDescent="0.35">
      <c r="A179" t="s">
        <v>224</v>
      </c>
      <c r="B179">
        <v>6563752</v>
      </c>
      <c r="C179" t="s">
        <v>129</v>
      </c>
      <c r="D179" t="s">
        <v>1548</v>
      </c>
      <c r="E179" t="s">
        <v>310</v>
      </c>
      <c r="F179" t="s">
        <v>125</v>
      </c>
      <c r="G179" t="s">
        <v>190</v>
      </c>
      <c r="H179" s="16">
        <v>45839</v>
      </c>
      <c r="I179" s="16">
        <v>45869</v>
      </c>
      <c r="J179" t="s">
        <v>3476</v>
      </c>
      <c r="K179">
        <v>1213130</v>
      </c>
      <c r="L179" t="s">
        <v>389</v>
      </c>
      <c r="O179">
        <v>10014612</v>
      </c>
      <c r="P179" t="s">
        <v>224</v>
      </c>
      <c r="Q179">
        <v>0</v>
      </c>
      <c r="R179" t="s">
        <v>347</v>
      </c>
      <c r="S179" t="s">
        <v>3901</v>
      </c>
      <c r="T179">
        <v>11544129</v>
      </c>
      <c r="U179" s="16">
        <v>45697</v>
      </c>
      <c r="V179" s="16">
        <v>45839</v>
      </c>
      <c r="W179" s="16">
        <v>45835</v>
      </c>
      <c r="X179">
        <v>0</v>
      </c>
      <c r="Y179">
        <v>1290900</v>
      </c>
      <c r="Z179" t="s">
        <v>1568</v>
      </c>
      <c r="AA179" t="s">
        <v>245</v>
      </c>
      <c r="AB179" t="s">
        <v>121</v>
      </c>
      <c r="AC179" t="s">
        <v>255</v>
      </c>
      <c r="AD179" t="str">
        <f t="shared" si="2"/>
        <v>ABIERTO</v>
      </c>
    </row>
    <row r="180" spans="1:30" x14ac:dyDescent="0.35">
      <c r="A180" t="s">
        <v>218</v>
      </c>
      <c r="B180">
        <v>6562017</v>
      </c>
      <c r="C180" t="s">
        <v>129</v>
      </c>
      <c r="D180" t="s">
        <v>1537</v>
      </c>
      <c r="E180" t="s">
        <v>310</v>
      </c>
      <c r="F180" t="s">
        <v>125</v>
      </c>
      <c r="G180" t="s">
        <v>127</v>
      </c>
      <c r="H180" s="16">
        <v>45839</v>
      </c>
      <c r="I180" s="16">
        <v>45869</v>
      </c>
      <c r="J180" t="s">
        <v>3476</v>
      </c>
      <c r="K180">
        <v>1215150</v>
      </c>
      <c r="L180" t="s">
        <v>279</v>
      </c>
      <c r="O180">
        <v>10014633</v>
      </c>
      <c r="P180" t="s">
        <v>218</v>
      </c>
      <c r="Q180">
        <v>0</v>
      </c>
      <c r="R180" t="s">
        <v>1087</v>
      </c>
      <c r="S180" t="s">
        <v>3901</v>
      </c>
      <c r="T180">
        <v>11550588</v>
      </c>
      <c r="U180" s="16">
        <v>45693</v>
      </c>
      <c r="V180" s="16">
        <v>45839</v>
      </c>
      <c r="W180" s="16">
        <v>45835</v>
      </c>
      <c r="X180">
        <v>0</v>
      </c>
      <c r="Y180">
        <v>1290900</v>
      </c>
      <c r="Z180" t="s">
        <v>1568</v>
      </c>
      <c r="AA180" t="s">
        <v>246</v>
      </c>
      <c r="AB180" t="s">
        <v>121</v>
      </c>
      <c r="AC180" t="s">
        <v>255</v>
      </c>
      <c r="AD180" t="str">
        <f t="shared" si="2"/>
        <v>ABIERTO</v>
      </c>
    </row>
    <row r="181" spans="1:30" x14ac:dyDescent="0.35">
      <c r="A181" t="s">
        <v>128</v>
      </c>
      <c r="B181">
        <v>6560461</v>
      </c>
      <c r="C181" t="s">
        <v>123</v>
      </c>
      <c r="D181" t="s">
        <v>1525</v>
      </c>
      <c r="E181" t="s">
        <v>310</v>
      </c>
      <c r="F181" t="s">
        <v>259</v>
      </c>
      <c r="G181" t="s">
        <v>124</v>
      </c>
      <c r="H181" s="16">
        <v>45839</v>
      </c>
      <c r="I181" s="16">
        <v>45869</v>
      </c>
      <c r="J181" t="s">
        <v>3476</v>
      </c>
      <c r="K181">
        <v>1210100</v>
      </c>
      <c r="L181" t="s">
        <v>390</v>
      </c>
      <c r="O181">
        <v>10014594</v>
      </c>
      <c r="P181" t="s">
        <v>128</v>
      </c>
      <c r="Q181">
        <v>0</v>
      </c>
      <c r="R181" t="s">
        <v>342</v>
      </c>
      <c r="S181" t="s">
        <v>342</v>
      </c>
      <c r="T181">
        <v>11546915</v>
      </c>
      <c r="U181" s="16">
        <v>45688</v>
      </c>
      <c r="V181" s="16">
        <v>45839</v>
      </c>
      <c r="W181" s="16">
        <v>45833</v>
      </c>
      <c r="X181">
        <v>0</v>
      </c>
      <c r="Y181">
        <v>1290900</v>
      </c>
      <c r="Z181" t="s">
        <v>1568</v>
      </c>
      <c r="AA181" t="s">
        <v>248</v>
      </c>
      <c r="AB181" t="s">
        <v>121</v>
      </c>
      <c r="AC181" t="s">
        <v>255</v>
      </c>
      <c r="AD181" t="str">
        <f t="shared" si="2"/>
        <v>ABIERTO</v>
      </c>
    </row>
    <row r="182" spans="1:30" x14ac:dyDescent="0.35">
      <c r="A182" t="s">
        <v>159</v>
      </c>
      <c r="B182">
        <v>6556946</v>
      </c>
      <c r="C182" t="s">
        <v>129</v>
      </c>
      <c r="D182" t="s">
        <v>1499</v>
      </c>
      <c r="E182" t="s">
        <v>310</v>
      </c>
      <c r="F182" t="s">
        <v>133</v>
      </c>
      <c r="G182" t="s">
        <v>147</v>
      </c>
      <c r="H182" s="16">
        <v>45839</v>
      </c>
      <c r="I182" s="16">
        <v>45869</v>
      </c>
      <c r="J182" t="s">
        <v>3476</v>
      </c>
      <c r="K182">
        <v>1212121</v>
      </c>
      <c r="L182" t="s">
        <v>398</v>
      </c>
      <c r="O182">
        <v>10014599</v>
      </c>
      <c r="P182" t="s">
        <v>159</v>
      </c>
      <c r="Q182">
        <v>0</v>
      </c>
      <c r="R182" t="s">
        <v>296</v>
      </c>
      <c r="S182" t="s">
        <v>342</v>
      </c>
      <c r="T182">
        <v>11541327</v>
      </c>
      <c r="U182" s="16">
        <v>45683</v>
      </c>
      <c r="V182" s="16">
        <v>45839</v>
      </c>
      <c r="W182" s="16">
        <v>45835</v>
      </c>
      <c r="X182">
        <v>0</v>
      </c>
      <c r="Y182">
        <v>1290900</v>
      </c>
      <c r="Z182" t="s">
        <v>1568</v>
      </c>
      <c r="AA182" t="s">
        <v>247</v>
      </c>
      <c r="AB182" t="s">
        <v>121</v>
      </c>
      <c r="AC182" t="s">
        <v>255</v>
      </c>
      <c r="AD182" t="str">
        <f t="shared" si="2"/>
        <v>ABIERTO</v>
      </c>
    </row>
    <row r="183" spans="1:30" x14ac:dyDescent="0.35">
      <c r="A183" t="s">
        <v>272</v>
      </c>
      <c r="B183">
        <v>6556941</v>
      </c>
      <c r="C183" t="s">
        <v>123</v>
      </c>
      <c r="D183" t="s">
        <v>1501</v>
      </c>
      <c r="E183" t="s">
        <v>310</v>
      </c>
      <c r="F183" t="s">
        <v>125</v>
      </c>
      <c r="G183" t="s">
        <v>127</v>
      </c>
      <c r="H183" s="16">
        <v>45839</v>
      </c>
      <c r="I183" s="16">
        <v>45869</v>
      </c>
      <c r="J183" t="s">
        <v>3476</v>
      </c>
      <c r="K183">
        <v>1210102</v>
      </c>
      <c r="L183" t="s">
        <v>273</v>
      </c>
      <c r="O183">
        <v>10017653</v>
      </c>
      <c r="P183" t="s">
        <v>165</v>
      </c>
      <c r="Q183">
        <v>0</v>
      </c>
      <c r="R183" t="s">
        <v>296</v>
      </c>
      <c r="S183" t="s">
        <v>342</v>
      </c>
      <c r="T183">
        <v>11487801</v>
      </c>
      <c r="U183" s="16">
        <v>45683</v>
      </c>
      <c r="V183" s="16">
        <v>45839</v>
      </c>
      <c r="W183" s="16">
        <v>45833</v>
      </c>
      <c r="X183">
        <v>0</v>
      </c>
      <c r="Y183">
        <v>1290900</v>
      </c>
      <c r="Z183" t="s">
        <v>1568</v>
      </c>
      <c r="AA183" t="s">
        <v>248</v>
      </c>
      <c r="AB183" t="s">
        <v>121</v>
      </c>
      <c r="AC183" t="s">
        <v>255</v>
      </c>
      <c r="AD183" t="str">
        <f t="shared" si="2"/>
        <v>ABIERTO</v>
      </c>
    </row>
    <row r="184" spans="1:30" x14ac:dyDescent="0.35">
      <c r="A184" t="s">
        <v>128</v>
      </c>
      <c r="B184">
        <v>6556932</v>
      </c>
      <c r="C184" t="s">
        <v>123</v>
      </c>
      <c r="D184" t="s">
        <v>1504</v>
      </c>
      <c r="E184" t="s">
        <v>310</v>
      </c>
      <c r="F184" t="s">
        <v>133</v>
      </c>
      <c r="G184" t="s">
        <v>132</v>
      </c>
      <c r="H184" s="16">
        <v>45839</v>
      </c>
      <c r="I184" s="16">
        <v>45869</v>
      </c>
      <c r="J184" t="s">
        <v>3476</v>
      </c>
      <c r="K184">
        <v>1210100</v>
      </c>
      <c r="L184" t="s">
        <v>390</v>
      </c>
      <c r="O184">
        <v>10014594</v>
      </c>
      <c r="P184" t="s">
        <v>128</v>
      </c>
      <c r="Q184">
        <v>0</v>
      </c>
      <c r="R184" t="s">
        <v>296</v>
      </c>
      <c r="S184" t="s">
        <v>342</v>
      </c>
      <c r="T184">
        <v>11541148</v>
      </c>
      <c r="U184" s="16">
        <v>45683</v>
      </c>
      <c r="V184" s="16">
        <v>45839</v>
      </c>
      <c r="W184" s="16">
        <v>45833</v>
      </c>
      <c r="X184">
        <v>0</v>
      </c>
      <c r="Y184">
        <v>1290900</v>
      </c>
      <c r="Z184" t="s">
        <v>1568</v>
      </c>
      <c r="AA184" t="s">
        <v>248</v>
      </c>
      <c r="AB184" t="s">
        <v>121</v>
      </c>
      <c r="AC184" t="s">
        <v>255</v>
      </c>
      <c r="AD184" t="str">
        <f t="shared" si="2"/>
        <v>ABIERTO</v>
      </c>
    </row>
    <row r="185" spans="1:30" x14ac:dyDescent="0.35">
      <c r="A185" t="s">
        <v>173</v>
      </c>
      <c r="B185">
        <v>6556854</v>
      </c>
      <c r="C185" t="s">
        <v>123</v>
      </c>
      <c r="D185" t="s">
        <v>1511</v>
      </c>
      <c r="E185" t="s">
        <v>310</v>
      </c>
      <c r="F185" t="s">
        <v>259</v>
      </c>
      <c r="G185" t="s">
        <v>225</v>
      </c>
      <c r="H185" s="16">
        <v>45839</v>
      </c>
      <c r="I185" s="16">
        <v>45869</v>
      </c>
      <c r="J185" t="s">
        <v>3476</v>
      </c>
      <c r="K185">
        <v>1210101</v>
      </c>
      <c r="L185" t="s">
        <v>341</v>
      </c>
      <c r="O185">
        <v>10014656</v>
      </c>
      <c r="P185" t="s">
        <v>173</v>
      </c>
      <c r="Q185">
        <v>32164.54</v>
      </c>
      <c r="R185" t="s">
        <v>296</v>
      </c>
      <c r="S185" t="s">
        <v>256</v>
      </c>
      <c r="T185">
        <v>11519926</v>
      </c>
      <c r="U185" s="16">
        <v>45683</v>
      </c>
      <c r="V185" s="16">
        <v>45839</v>
      </c>
      <c r="W185" s="16">
        <v>45850</v>
      </c>
      <c r="X185">
        <v>32164.54</v>
      </c>
      <c r="Y185">
        <v>1290900</v>
      </c>
      <c r="Z185" t="s">
        <v>1568</v>
      </c>
      <c r="AA185" t="s">
        <v>248</v>
      </c>
      <c r="AB185" t="s">
        <v>121</v>
      </c>
      <c r="AC185" t="s">
        <v>255</v>
      </c>
      <c r="AD185" t="str">
        <f t="shared" si="2"/>
        <v>ABIERTO</v>
      </c>
    </row>
    <row r="186" spans="1:30" x14ac:dyDescent="0.35">
      <c r="A186" t="s">
        <v>173</v>
      </c>
      <c r="B186">
        <v>6555934</v>
      </c>
      <c r="C186" t="s">
        <v>123</v>
      </c>
      <c r="D186" t="s">
        <v>6225</v>
      </c>
      <c r="E186" t="s">
        <v>310</v>
      </c>
      <c r="F186" t="s">
        <v>133</v>
      </c>
      <c r="G186" t="s">
        <v>132</v>
      </c>
      <c r="H186" s="16">
        <v>45839</v>
      </c>
      <c r="I186" s="16">
        <v>45869</v>
      </c>
      <c r="J186" t="s">
        <v>3476</v>
      </c>
      <c r="K186">
        <v>1210101</v>
      </c>
      <c r="L186" t="s">
        <v>341</v>
      </c>
      <c r="O186">
        <v>10014656</v>
      </c>
      <c r="P186" t="s">
        <v>173</v>
      </c>
      <c r="Q186">
        <v>0</v>
      </c>
      <c r="R186" t="s">
        <v>296</v>
      </c>
      <c r="S186" t="s">
        <v>342</v>
      </c>
      <c r="T186">
        <v>11374946</v>
      </c>
      <c r="U186" s="16">
        <v>45682</v>
      </c>
      <c r="V186" s="16">
        <v>45839</v>
      </c>
      <c r="W186" s="16">
        <v>45833</v>
      </c>
      <c r="X186">
        <v>0</v>
      </c>
      <c r="Y186">
        <v>1290900</v>
      </c>
      <c r="Z186" t="s">
        <v>1568</v>
      </c>
      <c r="AA186" t="s">
        <v>248</v>
      </c>
      <c r="AB186" t="s">
        <v>121</v>
      </c>
      <c r="AC186" t="s">
        <v>255</v>
      </c>
      <c r="AD186" t="str">
        <f t="shared" si="2"/>
        <v>ABIERTO</v>
      </c>
    </row>
    <row r="187" spans="1:30" x14ac:dyDescent="0.35">
      <c r="A187" t="s">
        <v>318</v>
      </c>
      <c r="B187">
        <v>6554889</v>
      </c>
      <c r="C187" t="s">
        <v>129</v>
      </c>
      <c r="D187" t="s">
        <v>1516</v>
      </c>
      <c r="E187" t="s">
        <v>310</v>
      </c>
      <c r="F187" t="s">
        <v>125</v>
      </c>
      <c r="G187" t="s">
        <v>136</v>
      </c>
      <c r="H187" s="16">
        <v>45839</v>
      </c>
      <c r="I187" s="16">
        <v>45869</v>
      </c>
      <c r="J187" t="s">
        <v>3476</v>
      </c>
      <c r="K187">
        <v>1215152</v>
      </c>
      <c r="L187" t="s">
        <v>319</v>
      </c>
      <c r="O187">
        <v>10014631</v>
      </c>
      <c r="P187" t="s">
        <v>318</v>
      </c>
      <c r="Q187">
        <v>2413.67</v>
      </c>
      <c r="R187" t="s">
        <v>329</v>
      </c>
      <c r="S187" t="s">
        <v>3901</v>
      </c>
      <c r="T187">
        <v>11271712</v>
      </c>
      <c r="U187" s="16">
        <v>45680</v>
      </c>
      <c r="V187" s="16">
        <v>45839</v>
      </c>
      <c r="W187" s="16">
        <v>45835</v>
      </c>
      <c r="X187">
        <v>2413.67</v>
      </c>
      <c r="Y187">
        <v>1290900</v>
      </c>
      <c r="Z187" t="s">
        <v>1568</v>
      </c>
      <c r="AA187" t="s">
        <v>246</v>
      </c>
      <c r="AB187" t="s">
        <v>121</v>
      </c>
      <c r="AC187" t="s">
        <v>255</v>
      </c>
      <c r="AD187" t="str">
        <f t="shared" si="2"/>
        <v>ABIERTO</v>
      </c>
    </row>
    <row r="188" spans="1:30" x14ac:dyDescent="0.35">
      <c r="A188" t="s">
        <v>272</v>
      </c>
      <c r="B188">
        <v>6554372</v>
      </c>
      <c r="C188" t="s">
        <v>123</v>
      </c>
      <c r="D188" t="s">
        <v>1486</v>
      </c>
      <c r="E188" t="s">
        <v>310</v>
      </c>
      <c r="F188" t="s">
        <v>133</v>
      </c>
      <c r="G188" t="s">
        <v>226</v>
      </c>
      <c r="H188" s="16">
        <v>45839</v>
      </c>
      <c r="I188" s="16">
        <v>45869</v>
      </c>
      <c r="J188" t="s">
        <v>3476</v>
      </c>
      <c r="K188">
        <v>1210102</v>
      </c>
      <c r="L188" t="s">
        <v>273</v>
      </c>
      <c r="O188">
        <v>10017653</v>
      </c>
      <c r="P188" t="s">
        <v>165</v>
      </c>
      <c r="Q188">
        <v>0</v>
      </c>
      <c r="R188" t="s">
        <v>343</v>
      </c>
      <c r="S188" t="s">
        <v>342</v>
      </c>
      <c r="T188">
        <v>11459163</v>
      </c>
      <c r="U188" s="16">
        <v>45679</v>
      </c>
      <c r="V188" s="16">
        <v>45839</v>
      </c>
      <c r="W188" s="16">
        <v>45833</v>
      </c>
      <c r="X188">
        <v>0</v>
      </c>
      <c r="Y188">
        <v>1290900</v>
      </c>
      <c r="Z188" t="s">
        <v>1568</v>
      </c>
      <c r="AA188" t="s">
        <v>248</v>
      </c>
      <c r="AB188" t="s">
        <v>121</v>
      </c>
      <c r="AC188" t="s">
        <v>255</v>
      </c>
      <c r="AD188" t="str">
        <f t="shared" si="2"/>
        <v>ABIERTO</v>
      </c>
    </row>
    <row r="189" spans="1:30" x14ac:dyDescent="0.35">
      <c r="A189" t="s">
        <v>406</v>
      </c>
      <c r="B189">
        <v>6552326</v>
      </c>
      <c r="C189" t="s">
        <v>129</v>
      </c>
      <c r="D189" t="s">
        <v>5227</v>
      </c>
      <c r="E189" t="s">
        <v>310</v>
      </c>
      <c r="F189" t="s">
        <v>125</v>
      </c>
      <c r="G189" t="s">
        <v>190</v>
      </c>
      <c r="H189" s="16">
        <v>45839</v>
      </c>
      <c r="I189" s="16">
        <v>45869</v>
      </c>
      <c r="J189" t="s">
        <v>3476</v>
      </c>
      <c r="K189">
        <v>1213130</v>
      </c>
      <c r="L189" t="s">
        <v>407</v>
      </c>
      <c r="Q189">
        <v>0</v>
      </c>
      <c r="R189" t="s">
        <v>343</v>
      </c>
      <c r="S189" t="s">
        <v>3901</v>
      </c>
      <c r="T189">
        <v>11514266</v>
      </c>
      <c r="U189" s="16">
        <v>45673</v>
      </c>
      <c r="V189" s="16">
        <v>45839</v>
      </c>
      <c r="W189" s="16">
        <v>45835</v>
      </c>
      <c r="X189">
        <v>0</v>
      </c>
      <c r="Y189">
        <v>1290900</v>
      </c>
      <c r="Z189" t="s">
        <v>1568</v>
      </c>
      <c r="AA189" t="s">
        <v>245</v>
      </c>
      <c r="AB189" t="s">
        <v>121</v>
      </c>
      <c r="AC189" t="s">
        <v>255</v>
      </c>
      <c r="AD189" t="str">
        <f t="shared" si="2"/>
        <v>ABIERTO</v>
      </c>
    </row>
    <row r="190" spans="1:30" x14ac:dyDescent="0.35">
      <c r="A190" t="s">
        <v>148</v>
      </c>
      <c r="B190">
        <v>6552325</v>
      </c>
      <c r="C190" t="s">
        <v>129</v>
      </c>
      <c r="D190" t="s">
        <v>1479</v>
      </c>
      <c r="E190" t="s">
        <v>310</v>
      </c>
      <c r="F190" t="s">
        <v>133</v>
      </c>
      <c r="G190" t="s">
        <v>226</v>
      </c>
      <c r="H190" s="16">
        <v>45839</v>
      </c>
      <c r="I190" s="16">
        <v>45869</v>
      </c>
      <c r="J190" t="s">
        <v>3476</v>
      </c>
      <c r="K190">
        <v>1213130</v>
      </c>
      <c r="L190" t="s">
        <v>297</v>
      </c>
      <c r="O190">
        <v>10014617</v>
      </c>
      <c r="P190" t="s">
        <v>148</v>
      </c>
      <c r="Q190">
        <v>0</v>
      </c>
      <c r="R190" t="s">
        <v>343</v>
      </c>
      <c r="S190" t="s">
        <v>3901</v>
      </c>
      <c r="T190">
        <v>11514034</v>
      </c>
      <c r="U190" s="16">
        <v>45673</v>
      </c>
      <c r="V190" s="16">
        <v>45839</v>
      </c>
      <c r="W190" s="16">
        <v>45835</v>
      </c>
      <c r="X190">
        <v>0</v>
      </c>
      <c r="Y190">
        <v>1290900</v>
      </c>
      <c r="Z190" t="s">
        <v>1568</v>
      </c>
      <c r="AA190" t="s">
        <v>245</v>
      </c>
      <c r="AB190" t="s">
        <v>121</v>
      </c>
      <c r="AC190" t="s">
        <v>255</v>
      </c>
      <c r="AD190" t="str">
        <f t="shared" si="2"/>
        <v>ABIERTO</v>
      </c>
    </row>
    <row r="191" spans="1:30" x14ac:dyDescent="0.35">
      <c r="A191" t="s">
        <v>400</v>
      </c>
      <c r="B191">
        <v>6552221</v>
      </c>
      <c r="C191" t="s">
        <v>129</v>
      </c>
      <c r="D191" t="s">
        <v>1480</v>
      </c>
      <c r="E191" t="s">
        <v>310</v>
      </c>
      <c r="F191" t="s">
        <v>133</v>
      </c>
      <c r="G191" t="s">
        <v>1039</v>
      </c>
      <c r="H191" s="16">
        <v>45839</v>
      </c>
      <c r="I191" s="16">
        <v>45869</v>
      </c>
      <c r="J191" t="s">
        <v>3476</v>
      </c>
      <c r="K191">
        <v>1215155</v>
      </c>
      <c r="L191" t="s">
        <v>401</v>
      </c>
      <c r="O191">
        <v>10014646</v>
      </c>
      <c r="P191" t="s">
        <v>400</v>
      </c>
      <c r="Q191">
        <v>0</v>
      </c>
      <c r="R191" t="s">
        <v>329</v>
      </c>
      <c r="S191" t="s">
        <v>3901</v>
      </c>
      <c r="T191">
        <v>11381569</v>
      </c>
      <c r="U191" s="16">
        <v>45673</v>
      </c>
      <c r="V191" s="16">
        <v>45839</v>
      </c>
      <c r="W191" s="16">
        <v>45835</v>
      </c>
      <c r="X191">
        <v>0</v>
      </c>
      <c r="Y191">
        <v>1290900</v>
      </c>
      <c r="Z191" t="s">
        <v>1568</v>
      </c>
      <c r="AA191" t="s">
        <v>246</v>
      </c>
      <c r="AB191" t="s">
        <v>121</v>
      </c>
      <c r="AC191" t="s">
        <v>255</v>
      </c>
      <c r="AD191" t="str">
        <f t="shared" si="2"/>
        <v>ABIERTO</v>
      </c>
    </row>
    <row r="192" spans="1:30" x14ac:dyDescent="0.35">
      <c r="A192" t="s">
        <v>159</v>
      </c>
      <c r="B192">
        <v>6552173</v>
      </c>
      <c r="C192" t="s">
        <v>129</v>
      </c>
      <c r="D192" t="s">
        <v>1519</v>
      </c>
      <c r="E192" t="s">
        <v>251</v>
      </c>
      <c r="F192" t="s">
        <v>133</v>
      </c>
      <c r="G192" t="s">
        <v>212</v>
      </c>
      <c r="H192" s="16">
        <v>45839</v>
      </c>
      <c r="I192" s="16">
        <v>45869</v>
      </c>
      <c r="J192" t="s">
        <v>3476</v>
      </c>
      <c r="K192">
        <v>1212121</v>
      </c>
      <c r="L192" t="s">
        <v>398</v>
      </c>
      <c r="O192">
        <v>10014599</v>
      </c>
      <c r="P192" t="s">
        <v>159</v>
      </c>
      <c r="Q192">
        <v>0</v>
      </c>
      <c r="R192" t="s">
        <v>296</v>
      </c>
      <c r="S192" t="s">
        <v>342</v>
      </c>
      <c r="T192">
        <v>11540484</v>
      </c>
      <c r="U192" s="16">
        <v>45673</v>
      </c>
      <c r="V192" s="16">
        <v>45839</v>
      </c>
      <c r="W192" s="16">
        <v>45835</v>
      </c>
      <c r="X192">
        <v>0</v>
      </c>
      <c r="Y192">
        <v>1290900</v>
      </c>
      <c r="Z192" t="s">
        <v>1568</v>
      </c>
      <c r="AA192" t="s">
        <v>247</v>
      </c>
      <c r="AB192" t="s">
        <v>121</v>
      </c>
      <c r="AC192" t="s">
        <v>255</v>
      </c>
      <c r="AD192" t="str">
        <f t="shared" si="2"/>
        <v>ABIERTO</v>
      </c>
    </row>
    <row r="193" spans="1:30" x14ac:dyDescent="0.35">
      <c r="A193" t="s">
        <v>318</v>
      </c>
      <c r="B193">
        <v>6551947</v>
      </c>
      <c r="C193" t="s">
        <v>129</v>
      </c>
      <c r="D193" t="s">
        <v>1474</v>
      </c>
      <c r="E193" t="s">
        <v>310</v>
      </c>
      <c r="F193" t="s">
        <v>133</v>
      </c>
      <c r="G193" t="s">
        <v>147</v>
      </c>
      <c r="H193" s="16">
        <v>45839</v>
      </c>
      <c r="I193" s="16">
        <v>45869</v>
      </c>
      <c r="J193" t="s">
        <v>3476</v>
      </c>
      <c r="K193">
        <v>1215152</v>
      </c>
      <c r="L193" t="s">
        <v>319</v>
      </c>
      <c r="O193">
        <v>10014631</v>
      </c>
      <c r="P193" t="s">
        <v>318</v>
      </c>
      <c r="Q193">
        <v>0</v>
      </c>
      <c r="R193" t="s">
        <v>347</v>
      </c>
      <c r="S193" t="s">
        <v>3901</v>
      </c>
      <c r="T193">
        <v>11401644</v>
      </c>
      <c r="U193" s="16">
        <v>45672</v>
      </c>
      <c r="V193" s="16">
        <v>45839</v>
      </c>
      <c r="W193" s="16">
        <v>45835</v>
      </c>
      <c r="X193">
        <v>0</v>
      </c>
      <c r="Y193">
        <v>1290900</v>
      </c>
      <c r="Z193" t="s">
        <v>1568</v>
      </c>
      <c r="AA193" t="s">
        <v>246</v>
      </c>
      <c r="AB193" t="s">
        <v>121</v>
      </c>
      <c r="AC193" t="s">
        <v>255</v>
      </c>
      <c r="AD193" t="str">
        <f t="shared" si="2"/>
        <v>CERRADO</v>
      </c>
    </row>
    <row r="194" spans="1:30" x14ac:dyDescent="0.35">
      <c r="A194" t="s">
        <v>148</v>
      </c>
      <c r="B194">
        <v>6551553</v>
      </c>
      <c r="C194" t="s">
        <v>129</v>
      </c>
      <c r="D194" t="s">
        <v>1443</v>
      </c>
      <c r="E194" t="s">
        <v>310</v>
      </c>
      <c r="F194" t="s">
        <v>259</v>
      </c>
      <c r="G194" t="s">
        <v>336</v>
      </c>
      <c r="H194" s="16">
        <v>45849</v>
      </c>
      <c r="I194" s="16">
        <v>45849</v>
      </c>
      <c r="J194" t="s">
        <v>5406</v>
      </c>
      <c r="K194">
        <v>1213130</v>
      </c>
      <c r="L194" t="s">
        <v>297</v>
      </c>
      <c r="O194">
        <v>10014617</v>
      </c>
      <c r="P194" t="s">
        <v>148</v>
      </c>
      <c r="Q194">
        <v>0</v>
      </c>
      <c r="R194" t="s">
        <v>343</v>
      </c>
      <c r="S194" t="s">
        <v>3891</v>
      </c>
      <c r="T194">
        <v>11470302</v>
      </c>
      <c r="U194" s="16">
        <v>45671</v>
      </c>
      <c r="V194" s="16">
        <v>45849</v>
      </c>
      <c r="W194" s="16">
        <v>45845</v>
      </c>
      <c r="X194">
        <v>0</v>
      </c>
      <c r="Y194">
        <v>1290900</v>
      </c>
      <c r="Z194" t="s">
        <v>1568</v>
      </c>
      <c r="AA194" t="s">
        <v>245</v>
      </c>
      <c r="AB194" t="s">
        <v>121</v>
      </c>
      <c r="AC194" t="s">
        <v>255</v>
      </c>
      <c r="AD194" t="str">
        <f t="shared" si="2"/>
        <v>CERRADO</v>
      </c>
    </row>
    <row r="195" spans="1:30" x14ac:dyDescent="0.35">
      <c r="A195" t="s">
        <v>237</v>
      </c>
      <c r="B195">
        <v>6551378</v>
      </c>
      <c r="C195" t="s">
        <v>129</v>
      </c>
      <c r="D195" t="s">
        <v>1444</v>
      </c>
      <c r="E195" t="s">
        <v>310</v>
      </c>
      <c r="F195" t="s">
        <v>133</v>
      </c>
      <c r="G195" t="s">
        <v>132</v>
      </c>
      <c r="H195" s="16">
        <v>45839</v>
      </c>
      <c r="I195" s="16">
        <v>45869</v>
      </c>
      <c r="J195" t="s">
        <v>3476</v>
      </c>
      <c r="K195">
        <v>1213130</v>
      </c>
      <c r="L195" t="s">
        <v>386</v>
      </c>
      <c r="O195">
        <v>10014625</v>
      </c>
      <c r="P195" t="s">
        <v>237</v>
      </c>
      <c r="Q195">
        <v>0</v>
      </c>
      <c r="R195" t="s">
        <v>343</v>
      </c>
      <c r="S195" t="s">
        <v>3901</v>
      </c>
      <c r="T195">
        <v>11485907</v>
      </c>
      <c r="U195" s="16">
        <v>45671</v>
      </c>
      <c r="V195" s="16">
        <v>45839</v>
      </c>
      <c r="W195" s="16">
        <v>45835</v>
      </c>
      <c r="X195">
        <v>0</v>
      </c>
      <c r="Y195">
        <v>1290900</v>
      </c>
      <c r="Z195" t="s">
        <v>1568</v>
      </c>
      <c r="AA195" t="s">
        <v>245</v>
      </c>
      <c r="AB195" t="s">
        <v>121</v>
      </c>
      <c r="AC195" t="s">
        <v>255</v>
      </c>
      <c r="AD195" t="str">
        <f t="shared" ref="AD195:AD258" si="3">IF(B201&gt;0,(IF(MID(G201,1,3)="CTE","CERRADO",IF(MID(G201,1,3)="REP","REPROGRAMADO","ABIERTO"))),"")</f>
        <v>ABIERTO</v>
      </c>
    </row>
    <row r="196" spans="1:30" x14ac:dyDescent="0.35">
      <c r="A196" t="s">
        <v>274</v>
      </c>
      <c r="B196">
        <v>6551294</v>
      </c>
      <c r="C196" t="s">
        <v>123</v>
      </c>
      <c r="D196" t="s">
        <v>1447</v>
      </c>
      <c r="E196" t="s">
        <v>310</v>
      </c>
      <c r="F196" t="s">
        <v>259</v>
      </c>
      <c r="G196" t="s">
        <v>336</v>
      </c>
      <c r="H196" s="16">
        <v>45856</v>
      </c>
      <c r="I196" s="16">
        <v>45856</v>
      </c>
      <c r="J196" t="s">
        <v>5407</v>
      </c>
      <c r="K196">
        <v>1210102</v>
      </c>
      <c r="L196" t="s">
        <v>275</v>
      </c>
      <c r="O196">
        <v>10014596</v>
      </c>
      <c r="P196" t="s">
        <v>176</v>
      </c>
      <c r="Q196">
        <v>0</v>
      </c>
      <c r="R196" t="s">
        <v>343</v>
      </c>
      <c r="S196" t="s">
        <v>343</v>
      </c>
      <c r="T196">
        <v>11521409</v>
      </c>
      <c r="U196" s="16">
        <v>45670</v>
      </c>
      <c r="V196" s="16">
        <v>45856</v>
      </c>
      <c r="W196" s="16">
        <v>45851</v>
      </c>
      <c r="X196">
        <v>0</v>
      </c>
      <c r="Y196">
        <v>1290900</v>
      </c>
      <c r="Z196" t="s">
        <v>1568</v>
      </c>
      <c r="AA196" t="s">
        <v>248</v>
      </c>
      <c r="AB196" t="s">
        <v>121</v>
      </c>
      <c r="AC196" t="s">
        <v>255</v>
      </c>
      <c r="AD196" t="str">
        <f t="shared" si="3"/>
        <v>CERRADO</v>
      </c>
    </row>
    <row r="197" spans="1:30" x14ac:dyDescent="0.35">
      <c r="A197" t="s">
        <v>274</v>
      </c>
      <c r="B197">
        <v>6551293</v>
      </c>
      <c r="C197" t="s">
        <v>123</v>
      </c>
      <c r="D197" t="s">
        <v>1448</v>
      </c>
      <c r="E197" t="s">
        <v>310</v>
      </c>
      <c r="F197" t="s">
        <v>259</v>
      </c>
      <c r="G197" t="s">
        <v>142</v>
      </c>
      <c r="H197" s="16">
        <v>45856</v>
      </c>
      <c r="I197" s="16">
        <v>45856</v>
      </c>
      <c r="J197" t="s">
        <v>5407</v>
      </c>
      <c r="K197">
        <v>1210102</v>
      </c>
      <c r="L197" t="s">
        <v>275</v>
      </c>
      <c r="O197">
        <v>10014596</v>
      </c>
      <c r="P197" t="s">
        <v>176</v>
      </c>
      <c r="Q197">
        <v>0</v>
      </c>
      <c r="R197" t="s">
        <v>343</v>
      </c>
      <c r="S197" t="s">
        <v>343</v>
      </c>
      <c r="T197">
        <v>11521891</v>
      </c>
      <c r="U197" s="16">
        <v>45670</v>
      </c>
      <c r="V197" s="16">
        <v>45856</v>
      </c>
      <c r="W197" s="16">
        <v>45851</v>
      </c>
      <c r="X197">
        <v>0</v>
      </c>
      <c r="Y197">
        <v>1290900</v>
      </c>
      <c r="Z197" t="s">
        <v>1568</v>
      </c>
      <c r="AA197" t="s">
        <v>248</v>
      </c>
      <c r="AB197" t="s">
        <v>121</v>
      </c>
      <c r="AC197" t="s">
        <v>255</v>
      </c>
      <c r="AD197" t="str">
        <f t="shared" si="3"/>
        <v>ABIERTO</v>
      </c>
    </row>
    <row r="198" spans="1:30" x14ac:dyDescent="0.35">
      <c r="A198" t="s">
        <v>400</v>
      </c>
      <c r="B198">
        <v>6551263</v>
      </c>
      <c r="C198" t="s">
        <v>129</v>
      </c>
      <c r="D198" t="s">
        <v>1450</v>
      </c>
      <c r="E198" t="s">
        <v>310</v>
      </c>
      <c r="F198" t="s">
        <v>133</v>
      </c>
      <c r="G198" t="s">
        <v>226</v>
      </c>
      <c r="H198" s="16">
        <v>45839</v>
      </c>
      <c r="I198" s="16">
        <v>45869</v>
      </c>
      <c r="J198" t="s">
        <v>3476</v>
      </c>
      <c r="K198">
        <v>1215155</v>
      </c>
      <c r="L198" t="s">
        <v>401</v>
      </c>
      <c r="O198">
        <v>10014646</v>
      </c>
      <c r="P198" t="s">
        <v>400</v>
      </c>
      <c r="Q198">
        <v>0</v>
      </c>
      <c r="R198" t="s">
        <v>329</v>
      </c>
      <c r="S198" t="s">
        <v>3901</v>
      </c>
      <c r="T198">
        <v>11418274</v>
      </c>
      <c r="U198" s="16">
        <v>45670</v>
      </c>
      <c r="V198" s="16">
        <v>45839</v>
      </c>
      <c r="W198" s="16">
        <v>45835</v>
      </c>
      <c r="X198">
        <v>0</v>
      </c>
      <c r="Y198">
        <v>1290900</v>
      </c>
      <c r="Z198" t="s">
        <v>1568</v>
      </c>
      <c r="AA198" t="s">
        <v>246</v>
      </c>
      <c r="AB198" t="s">
        <v>121</v>
      </c>
      <c r="AC198" t="s">
        <v>255</v>
      </c>
      <c r="AD198" t="str">
        <f t="shared" si="3"/>
        <v>ABIERTO</v>
      </c>
    </row>
    <row r="199" spans="1:30" x14ac:dyDescent="0.35">
      <c r="A199" t="s">
        <v>210</v>
      </c>
      <c r="B199">
        <v>6551217</v>
      </c>
      <c r="C199" t="s">
        <v>129</v>
      </c>
      <c r="D199" t="s">
        <v>1391</v>
      </c>
      <c r="E199" t="s">
        <v>310</v>
      </c>
      <c r="F199" t="s">
        <v>259</v>
      </c>
      <c r="G199" t="s">
        <v>265</v>
      </c>
      <c r="H199" s="16">
        <v>45845</v>
      </c>
      <c r="I199" s="16">
        <v>45845</v>
      </c>
      <c r="J199" t="s">
        <v>5406</v>
      </c>
      <c r="K199">
        <v>1213130</v>
      </c>
      <c r="L199" t="s">
        <v>395</v>
      </c>
      <c r="M199" s="16">
        <v>45845</v>
      </c>
      <c r="N199" s="16">
        <v>45845</v>
      </c>
      <c r="O199">
        <v>10014608</v>
      </c>
      <c r="P199" t="s">
        <v>210</v>
      </c>
      <c r="Q199">
        <v>0</v>
      </c>
      <c r="R199" t="s">
        <v>329</v>
      </c>
      <c r="S199" t="s">
        <v>291</v>
      </c>
      <c r="T199">
        <v>11514265</v>
      </c>
      <c r="U199" s="16">
        <v>45670</v>
      </c>
      <c r="V199" s="16">
        <v>45846</v>
      </c>
      <c r="W199" s="16">
        <v>45846</v>
      </c>
      <c r="X199">
        <v>0</v>
      </c>
      <c r="Y199">
        <v>1290900</v>
      </c>
      <c r="Z199" t="s">
        <v>1568</v>
      </c>
      <c r="AA199" t="s">
        <v>245</v>
      </c>
      <c r="AB199" t="s">
        <v>121</v>
      </c>
      <c r="AC199" t="s">
        <v>255</v>
      </c>
      <c r="AD199" t="str">
        <f t="shared" si="3"/>
        <v>ABIERTO</v>
      </c>
    </row>
    <row r="200" spans="1:30" x14ac:dyDescent="0.35">
      <c r="A200" t="s">
        <v>240</v>
      </c>
      <c r="B200">
        <v>6551216</v>
      </c>
      <c r="C200" t="s">
        <v>129</v>
      </c>
      <c r="D200" t="s">
        <v>1391</v>
      </c>
      <c r="E200" t="s">
        <v>310</v>
      </c>
      <c r="F200" t="s">
        <v>259</v>
      </c>
      <c r="G200" t="s">
        <v>3451</v>
      </c>
      <c r="H200" s="16">
        <v>45850</v>
      </c>
      <c r="I200" s="16">
        <v>45850</v>
      </c>
      <c r="J200" t="s">
        <v>5406</v>
      </c>
      <c r="K200">
        <v>1213130</v>
      </c>
      <c r="L200" t="s">
        <v>304</v>
      </c>
      <c r="O200">
        <v>10014607</v>
      </c>
      <c r="P200" t="s">
        <v>240</v>
      </c>
      <c r="Q200">
        <v>0</v>
      </c>
      <c r="R200" t="s">
        <v>329</v>
      </c>
      <c r="S200" t="s">
        <v>262</v>
      </c>
      <c r="T200">
        <v>11514253</v>
      </c>
      <c r="U200" s="16">
        <v>45670</v>
      </c>
      <c r="V200" s="16">
        <v>45851</v>
      </c>
      <c r="W200" s="16">
        <v>45851</v>
      </c>
      <c r="X200">
        <v>0</v>
      </c>
      <c r="Y200">
        <v>1290900</v>
      </c>
      <c r="Z200" t="s">
        <v>1568</v>
      </c>
      <c r="AA200" t="s">
        <v>245</v>
      </c>
      <c r="AB200" t="s">
        <v>121</v>
      </c>
      <c r="AC200" t="s">
        <v>255</v>
      </c>
      <c r="AD200" t="str">
        <f t="shared" si="3"/>
        <v>ABIERTO</v>
      </c>
    </row>
    <row r="201" spans="1:30" x14ac:dyDescent="0.35">
      <c r="A201" t="s">
        <v>227</v>
      </c>
      <c r="B201">
        <v>6551215</v>
      </c>
      <c r="C201" t="s">
        <v>129</v>
      </c>
      <c r="D201" t="s">
        <v>1391</v>
      </c>
      <c r="E201" t="s">
        <v>310</v>
      </c>
      <c r="F201" t="s">
        <v>259</v>
      </c>
      <c r="G201" t="s">
        <v>336</v>
      </c>
      <c r="H201" s="16">
        <v>45850</v>
      </c>
      <c r="I201" s="16">
        <v>45850</v>
      </c>
      <c r="J201" t="s">
        <v>5406</v>
      </c>
      <c r="K201">
        <v>1213130</v>
      </c>
      <c r="L201" t="s">
        <v>305</v>
      </c>
      <c r="O201">
        <v>10014606</v>
      </c>
      <c r="P201" t="s">
        <v>227</v>
      </c>
      <c r="Q201">
        <v>0</v>
      </c>
      <c r="R201" t="s">
        <v>329</v>
      </c>
      <c r="S201" t="s">
        <v>291</v>
      </c>
      <c r="T201">
        <v>11514252</v>
      </c>
      <c r="U201" s="16">
        <v>45670</v>
      </c>
      <c r="V201" s="16">
        <v>45850</v>
      </c>
      <c r="W201" s="16">
        <v>45848</v>
      </c>
      <c r="X201">
        <v>0</v>
      </c>
      <c r="Y201">
        <v>1290900</v>
      </c>
      <c r="Z201" t="s">
        <v>1568</v>
      </c>
      <c r="AA201" t="s">
        <v>245</v>
      </c>
      <c r="AB201" t="s">
        <v>121</v>
      </c>
      <c r="AC201" t="s">
        <v>255</v>
      </c>
      <c r="AD201" t="str">
        <f t="shared" si="3"/>
        <v>ABIERTO</v>
      </c>
    </row>
    <row r="202" spans="1:30" x14ac:dyDescent="0.35">
      <c r="A202" t="s">
        <v>419</v>
      </c>
      <c r="B202">
        <v>6551214</v>
      </c>
      <c r="C202" t="s">
        <v>129</v>
      </c>
      <c r="D202" t="s">
        <v>1391</v>
      </c>
      <c r="E202" t="s">
        <v>310</v>
      </c>
      <c r="F202" t="s">
        <v>259</v>
      </c>
      <c r="G202" t="s">
        <v>265</v>
      </c>
      <c r="H202" s="16">
        <v>45846</v>
      </c>
      <c r="I202" s="16">
        <v>45846</v>
      </c>
      <c r="J202" t="s">
        <v>5406</v>
      </c>
      <c r="K202">
        <v>1213130</v>
      </c>
      <c r="L202" t="s">
        <v>420</v>
      </c>
      <c r="M202" s="16">
        <v>45846</v>
      </c>
      <c r="N202" s="16">
        <v>45846</v>
      </c>
      <c r="O202">
        <v>10014605</v>
      </c>
      <c r="P202" t="s">
        <v>419</v>
      </c>
      <c r="Q202">
        <v>0</v>
      </c>
      <c r="R202" t="s">
        <v>329</v>
      </c>
      <c r="S202" t="s">
        <v>291</v>
      </c>
      <c r="T202">
        <v>11514251</v>
      </c>
      <c r="U202" s="16">
        <v>45670</v>
      </c>
      <c r="V202" s="16">
        <v>45847</v>
      </c>
      <c r="W202" s="16">
        <v>45847</v>
      </c>
      <c r="X202">
        <v>0</v>
      </c>
      <c r="Y202">
        <v>1290900</v>
      </c>
      <c r="Z202" t="s">
        <v>1568</v>
      </c>
      <c r="AA202" t="s">
        <v>245</v>
      </c>
      <c r="AB202" t="s">
        <v>121</v>
      </c>
      <c r="AC202" t="s">
        <v>255</v>
      </c>
      <c r="AD202" t="str">
        <f t="shared" si="3"/>
        <v>ABIERTO</v>
      </c>
    </row>
    <row r="203" spans="1:30" x14ac:dyDescent="0.35">
      <c r="A203" t="s">
        <v>134</v>
      </c>
      <c r="B203">
        <v>6534078</v>
      </c>
      <c r="C203" t="s">
        <v>123</v>
      </c>
      <c r="D203" t="s">
        <v>1468</v>
      </c>
      <c r="E203" t="s">
        <v>310</v>
      </c>
      <c r="F203" t="s">
        <v>133</v>
      </c>
      <c r="G203" t="s">
        <v>132</v>
      </c>
      <c r="H203" s="16">
        <v>45839</v>
      </c>
      <c r="I203" s="16">
        <v>45869</v>
      </c>
      <c r="J203" t="s">
        <v>3476</v>
      </c>
      <c r="K203">
        <v>1210101</v>
      </c>
      <c r="L203" t="s">
        <v>271</v>
      </c>
      <c r="O203">
        <v>10014658</v>
      </c>
      <c r="P203" t="s">
        <v>134</v>
      </c>
      <c r="Q203">
        <v>0</v>
      </c>
      <c r="R203" t="s">
        <v>296</v>
      </c>
      <c r="S203" t="s">
        <v>342</v>
      </c>
      <c r="T203">
        <v>11514357</v>
      </c>
      <c r="U203" s="16">
        <v>45667</v>
      </c>
      <c r="V203" s="16">
        <v>45839</v>
      </c>
      <c r="W203" s="16">
        <v>45833</v>
      </c>
      <c r="X203">
        <v>0</v>
      </c>
      <c r="Y203">
        <v>1290900</v>
      </c>
      <c r="Z203" t="s">
        <v>1568</v>
      </c>
      <c r="AA203" t="s">
        <v>248</v>
      </c>
      <c r="AB203" t="s">
        <v>121</v>
      </c>
      <c r="AC203" t="s">
        <v>255</v>
      </c>
      <c r="AD203" t="str">
        <f t="shared" si="3"/>
        <v>ABIERTO</v>
      </c>
    </row>
    <row r="204" spans="1:30" x14ac:dyDescent="0.35">
      <c r="A204" t="s">
        <v>332</v>
      </c>
      <c r="B204">
        <v>6533611</v>
      </c>
      <c r="C204" t="s">
        <v>129</v>
      </c>
      <c r="D204" t="s">
        <v>1470</v>
      </c>
      <c r="E204" t="s">
        <v>310</v>
      </c>
      <c r="F204" t="s">
        <v>133</v>
      </c>
      <c r="G204" t="s">
        <v>132</v>
      </c>
      <c r="H204" s="16">
        <v>45839</v>
      </c>
      <c r="I204" s="16">
        <v>45869</v>
      </c>
      <c r="J204" t="s">
        <v>3476</v>
      </c>
      <c r="K204">
        <v>1215150</v>
      </c>
      <c r="L204" t="s">
        <v>333</v>
      </c>
      <c r="O204">
        <v>10014639</v>
      </c>
      <c r="P204" t="s">
        <v>332</v>
      </c>
      <c r="Q204">
        <v>0</v>
      </c>
      <c r="R204" t="s">
        <v>349</v>
      </c>
      <c r="S204" t="s">
        <v>3901</v>
      </c>
      <c r="T204">
        <v>11513439</v>
      </c>
      <c r="U204" s="16">
        <v>45667</v>
      </c>
      <c r="V204" s="16">
        <v>45839</v>
      </c>
      <c r="W204" s="16">
        <v>45835</v>
      </c>
      <c r="X204">
        <v>0</v>
      </c>
      <c r="Y204">
        <v>1290900</v>
      </c>
      <c r="Z204" t="s">
        <v>1568</v>
      </c>
      <c r="AA204" t="s">
        <v>246</v>
      </c>
      <c r="AB204" t="s">
        <v>121</v>
      </c>
      <c r="AC204" t="s">
        <v>255</v>
      </c>
      <c r="AD204" t="str">
        <f t="shared" si="3"/>
        <v>ABIERTO</v>
      </c>
    </row>
    <row r="205" spans="1:30" x14ac:dyDescent="0.35">
      <c r="A205" t="s">
        <v>209</v>
      </c>
      <c r="B205">
        <v>6532261</v>
      </c>
      <c r="C205" t="s">
        <v>129</v>
      </c>
      <c r="D205" t="s">
        <v>1424</v>
      </c>
      <c r="E205" t="s">
        <v>310</v>
      </c>
      <c r="F205" t="s">
        <v>669</v>
      </c>
      <c r="G205" t="s">
        <v>4037</v>
      </c>
      <c r="H205" s="16">
        <v>45839</v>
      </c>
      <c r="I205" s="16">
        <v>45869</v>
      </c>
      <c r="J205" t="s">
        <v>3476</v>
      </c>
      <c r="K205">
        <v>1215152</v>
      </c>
      <c r="L205" t="s">
        <v>280</v>
      </c>
      <c r="O205">
        <v>10014630</v>
      </c>
      <c r="P205" t="s">
        <v>209</v>
      </c>
      <c r="Q205">
        <v>15879.98</v>
      </c>
      <c r="R205" t="s">
        <v>329</v>
      </c>
      <c r="S205" t="s">
        <v>3901</v>
      </c>
      <c r="T205">
        <v>11485295</v>
      </c>
      <c r="U205" s="16">
        <v>45662</v>
      </c>
      <c r="V205" s="16">
        <v>45839</v>
      </c>
      <c r="W205" s="16">
        <v>45835</v>
      </c>
      <c r="X205">
        <v>15879.98</v>
      </c>
      <c r="Y205">
        <v>1290900</v>
      </c>
      <c r="Z205" t="s">
        <v>1568</v>
      </c>
      <c r="AA205" t="s">
        <v>246</v>
      </c>
      <c r="AB205" t="s">
        <v>121</v>
      </c>
      <c r="AC205" t="s">
        <v>255</v>
      </c>
      <c r="AD205" t="str">
        <f t="shared" si="3"/>
        <v>ABIERTO</v>
      </c>
    </row>
    <row r="206" spans="1:30" x14ac:dyDescent="0.35">
      <c r="A206" t="s">
        <v>231</v>
      </c>
      <c r="B206">
        <v>6532131</v>
      </c>
      <c r="C206" t="s">
        <v>129</v>
      </c>
      <c r="D206" t="s">
        <v>1426</v>
      </c>
      <c r="E206" t="s">
        <v>310</v>
      </c>
      <c r="F206" t="s">
        <v>133</v>
      </c>
      <c r="G206" t="s">
        <v>147</v>
      </c>
      <c r="H206" s="16">
        <v>45839</v>
      </c>
      <c r="I206" s="16">
        <v>45869</v>
      </c>
      <c r="J206" t="s">
        <v>3476</v>
      </c>
      <c r="K206">
        <v>1215150</v>
      </c>
      <c r="L206" t="s">
        <v>331</v>
      </c>
      <c r="O206">
        <v>10014638</v>
      </c>
      <c r="P206" t="s">
        <v>231</v>
      </c>
      <c r="Q206">
        <v>0</v>
      </c>
      <c r="R206" t="s">
        <v>329</v>
      </c>
      <c r="S206" t="s">
        <v>3901</v>
      </c>
      <c r="T206">
        <v>11508971</v>
      </c>
      <c r="U206" s="16">
        <v>45662</v>
      </c>
      <c r="V206" s="16">
        <v>45839</v>
      </c>
      <c r="W206" s="16">
        <v>45835</v>
      </c>
      <c r="X206">
        <v>0</v>
      </c>
      <c r="Y206">
        <v>1290900</v>
      </c>
      <c r="Z206" t="s">
        <v>1568</v>
      </c>
      <c r="AA206" t="s">
        <v>246</v>
      </c>
      <c r="AB206" t="s">
        <v>121</v>
      </c>
      <c r="AC206" t="s">
        <v>255</v>
      </c>
      <c r="AD206" t="str">
        <f t="shared" si="3"/>
        <v>ABIERTO</v>
      </c>
    </row>
    <row r="207" spans="1:30" x14ac:dyDescent="0.35">
      <c r="A207" t="s">
        <v>274</v>
      </c>
      <c r="B207">
        <v>6532107</v>
      </c>
      <c r="C207" t="s">
        <v>123</v>
      </c>
      <c r="D207" t="s">
        <v>1427</v>
      </c>
      <c r="E207" t="s">
        <v>310</v>
      </c>
      <c r="F207" t="s">
        <v>133</v>
      </c>
      <c r="G207" t="s">
        <v>132</v>
      </c>
      <c r="H207" s="16">
        <v>45839</v>
      </c>
      <c r="I207" s="16">
        <v>45869</v>
      </c>
      <c r="J207" t="s">
        <v>3476</v>
      </c>
      <c r="K207">
        <v>1210102</v>
      </c>
      <c r="L207" t="s">
        <v>275</v>
      </c>
      <c r="O207">
        <v>10014596</v>
      </c>
      <c r="P207" t="s">
        <v>176</v>
      </c>
      <c r="Q207">
        <v>0</v>
      </c>
      <c r="R207" t="s">
        <v>342</v>
      </c>
      <c r="S207" t="s">
        <v>342</v>
      </c>
      <c r="T207">
        <v>11491265</v>
      </c>
      <c r="U207" s="16">
        <v>45662</v>
      </c>
      <c r="V207" s="16">
        <v>45839</v>
      </c>
      <c r="W207" s="16">
        <v>45833</v>
      </c>
      <c r="X207">
        <v>0</v>
      </c>
      <c r="Y207">
        <v>1290900</v>
      </c>
      <c r="Z207" t="s">
        <v>1568</v>
      </c>
      <c r="AA207" t="s">
        <v>248</v>
      </c>
      <c r="AB207" t="s">
        <v>121</v>
      </c>
      <c r="AC207" t="s">
        <v>255</v>
      </c>
      <c r="AD207" t="str">
        <f t="shared" si="3"/>
        <v>ABIERTO</v>
      </c>
    </row>
    <row r="208" spans="1:30" x14ac:dyDescent="0.35">
      <c r="A208" t="s">
        <v>274</v>
      </c>
      <c r="B208">
        <v>6532073</v>
      </c>
      <c r="C208" t="s">
        <v>123</v>
      </c>
      <c r="D208" t="s">
        <v>1428</v>
      </c>
      <c r="E208" t="s">
        <v>310</v>
      </c>
      <c r="F208" t="s">
        <v>133</v>
      </c>
      <c r="G208" t="s">
        <v>132</v>
      </c>
      <c r="H208" s="16">
        <v>45839</v>
      </c>
      <c r="I208" s="16">
        <v>45869</v>
      </c>
      <c r="J208" t="s">
        <v>3476</v>
      </c>
      <c r="K208">
        <v>1210102</v>
      </c>
      <c r="L208" t="s">
        <v>275</v>
      </c>
      <c r="O208">
        <v>10014596</v>
      </c>
      <c r="P208" t="s">
        <v>176</v>
      </c>
      <c r="Q208">
        <v>0</v>
      </c>
      <c r="R208" t="s">
        <v>342</v>
      </c>
      <c r="S208" t="s">
        <v>342</v>
      </c>
      <c r="T208">
        <v>11509673</v>
      </c>
      <c r="U208" s="16">
        <v>45662</v>
      </c>
      <c r="V208" s="16">
        <v>45839</v>
      </c>
      <c r="W208" s="16">
        <v>45833</v>
      </c>
      <c r="X208">
        <v>0</v>
      </c>
      <c r="Y208">
        <v>1290900</v>
      </c>
      <c r="Z208" t="s">
        <v>1568</v>
      </c>
      <c r="AA208" t="s">
        <v>248</v>
      </c>
      <c r="AB208" t="s">
        <v>121</v>
      </c>
      <c r="AC208" t="s">
        <v>255</v>
      </c>
      <c r="AD208" t="str">
        <f t="shared" si="3"/>
        <v>ABIERTO</v>
      </c>
    </row>
    <row r="209" spans="1:30" x14ac:dyDescent="0.35">
      <c r="A209" t="s">
        <v>274</v>
      </c>
      <c r="B209">
        <v>6532069</v>
      </c>
      <c r="C209" t="s">
        <v>123</v>
      </c>
      <c r="D209" t="s">
        <v>1430</v>
      </c>
      <c r="E209" t="s">
        <v>310</v>
      </c>
      <c r="F209" t="s">
        <v>133</v>
      </c>
      <c r="G209" t="s">
        <v>132</v>
      </c>
      <c r="H209" s="16">
        <v>45839</v>
      </c>
      <c r="I209" s="16">
        <v>45869</v>
      </c>
      <c r="J209" t="s">
        <v>3476</v>
      </c>
      <c r="K209">
        <v>1210102</v>
      </c>
      <c r="L209" t="s">
        <v>275</v>
      </c>
      <c r="O209">
        <v>10014596</v>
      </c>
      <c r="P209" t="s">
        <v>176</v>
      </c>
      <c r="Q209">
        <v>0</v>
      </c>
      <c r="R209" t="s">
        <v>342</v>
      </c>
      <c r="S209" t="s">
        <v>342</v>
      </c>
      <c r="T209">
        <v>11512447</v>
      </c>
      <c r="U209" s="16">
        <v>45662</v>
      </c>
      <c r="V209" s="16">
        <v>45839</v>
      </c>
      <c r="W209" s="16">
        <v>45833</v>
      </c>
      <c r="X209">
        <v>0</v>
      </c>
      <c r="Y209">
        <v>1290900</v>
      </c>
      <c r="Z209" t="s">
        <v>1568</v>
      </c>
      <c r="AA209" t="s">
        <v>248</v>
      </c>
      <c r="AB209" t="s">
        <v>121</v>
      </c>
      <c r="AC209" t="s">
        <v>255</v>
      </c>
      <c r="AD209" t="str">
        <f t="shared" si="3"/>
        <v>ABIERTO</v>
      </c>
    </row>
    <row r="210" spans="1:30" x14ac:dyDescent="0.35">
      <c r="A210" t="s">
        <v>318</v>
      </c>
      <c r="B210">
        <v>6531085</v>
      </c>
      <c r="C210" t="s">
        <v>129</v>
      </c>
      <c r="D210" t="s">
        <v>1434</v>
      </c>
      <c r="E210" t="s">
        <v>310</v>
      </c>
      <c r="F210" t="s">
        <v>125</v>
      </c>
      <c r="G210" t="s">
        <v>153</v>
      </c>
      <c r="H210" s="16">
        <v>45839</v>
      </c>
      <c r="I210" s="16">
        <v>45869</v>
      </c>
      <c r="J210" t="s">
        <v>3476</v>
      </c>
      <c r="K210">
        <v>1215152</v>
      </c>
      <c r="L210" t="s">
        <v>319</v>
      </c>
      <c r="O210">
        <v>10014631</v>
      </c>
      <c r="P210" t="s">
        <v>318</v>
      </c>
      <c r="Q210">
        <v>0</v>
      </c>
      <c r="R210" t="s">
        <v>329</v>
      </c>
      <c r="S210" t="s">
        <v>3901</v>
      </c>
      <c r="T210">
        <v>11510467</v>
      </c>
      <c r="U210" s="16">
        <v>45659</v>
      </c>
      <c r="V210" s="16">
        <v>45839</v>
      </c>
      <c r="W210" s="16">
        <v>45835</v>
      </c>
      <c r="X210">
        <v>0</v>
      </c>
      <c r="Y210">
        <v>1290900</v>
      </c>
      <c r="Z210" t="s">
        <v>1568</v>
      </c>
      <c r="AA210" t="s">
        <v>246</v>
      </c>
      <c r="AB210" t="s">
        <v>121</v>
      </c>
      <c r="AC210" t="s">
        <v>255</v>
      </c>
      <c r="AD210" t="str">
        <f t="shared" si="3"/>
        <v>ABIERTO</v>
      </c>
    </row>
    <row r="211" spans="1:30" x14ac:dyDescent="0.35">
      <c r="A211" t="s">
        <v>126</v>
      </c>
      <c r="B211">
        <v>6527909</v>
      </c>
      <c r="C211" t="s">
        <v>123</v>
      </c>
      <c r="D211" t="s">
        <v>523</v>
      </c>
      <c r="E211" t="s">
        <v>310</v>
      </c>
      <c r="F211" t="s">
        <v>133</v>
      </c>
      <c r="G211" t="s">
        <v>132</v>
      </c>
      <c r="H211" s="16">
        <v>45869</v>
      </c>
      <c r="I211" s="16">
        <v>45869</v>
      </c>
      <c r="J211" t="s">
        <v>3476</v>
      </c>
      <c r="K211">
        <v>1210101</v>
      </c>
      <c r="L211" t="s">
        <v>391</v>
      </c>
      <c r="O211">
        <v>10014657</v>
      </c>
      <c r="P211" t="s">
        <v>126</v>
      </c>
      <c r="Q211">
        <v>0</v>
      </c>
      <c r="R211" t="s">
        <v>342</v>
      </c>
      <c r="S211" t="s">
        <v>3891</v>
      </c>
      <c r="T211">
        <v>11452688</v>
      </c>
      <c r="U211" s="16">
        <v>45651</v>
      </c>
      <c r="V211" s="16">
        <v>45869</v>
      </c>
      <c r="W211" s="16">
        <v>45844</v>
      </c>
      <c r="X211">
        <v>0</v>
      </c>
      <c r="Y211">
        <v>1290900</v>
      </c>
      <c r="Z211" t="s">
        <v>1568</v>
      </c>
      <c r="AA211" t="s">
        <v>248</v>
      </c>
      <c r="AB211" t="s">
        <v>121</v>
      </c>
      <c r="AC211" t="s">
        <v>255</v>
      </c>
      <c r="AD211" t="str">
        <f t="shared" si="3"/>
        <v>ABIERTO</v>
      </c>
    </row>
    <row r="212" spans="1:30" x14ac:dyDescent="0.35">
      <c r="A212" t="s">
        <v>126</v>
      </c>
      <c r="B212">
        <v>6527906</v>
      </c>
      <c r="C212" t="s">
        <v>123</v>
      </c>
      <c r="D212" t="s">
        <v>1396</v>
      </c>
      <c r="E212" t="s">
        <v>310</v>
      </c>
      <c r="F212" t="s">
        <v>133</v>
      </c>
      <c r="G212" t="s">
        <v>132</v>
      </c>
      <c r="H212" s="16">
        <v>45869</v>
      </c>
      <c r="I212" s="16">
        <v>45869</v>
      </c>
      <c r="J212" t="s">
        <v>3476</v>
      </c>
      <c r="K212">
        <v>1210101</v>
      </c>
      <c r="L212" t="s">
        <v>391</v>
      </c>
      <c r="O212">
        <v>10014657</v>
      </c>
      <c r="P212" t="s">
        <v>126</v>
      </c>
      <c r="Q212">
        <v>0</v>
      </c>
      <c r="R212" t="s">
        <v>342</v>
      </c>
      <c r="S212" t="s">
        <v>3891</v>
      </c>
      <c r="T212">
        <v>11506465</v>
      </c>
      <c r="U212" s="16">
        <v>45651</v>
      </c>
      <c r="V212" s="16">
        <v>45869</v>
      </c>
      <c r="W212" s="16">
        <v>45844</v>
      </c>
      <c r="X212">
        <v>0</v>
      </c>
      <c r="Y212">
        <v>1290900</v>
      </c>
      <c r="Z212" t="s">
        <v>1568</v>
      </c>
      <c r="AA212" t="s">
        <v>248</v>
      </c>
      <c r="AB212" t="s">
        <v>121</v>
      </c>
      <c r="AC212" t="s">
        <v>255</v>
      </c>
      <c r="AD212" t="str">
        <f t="shared" si="3"/>
        <v>ABIERTO</v>
      </c>
    </row>
    <row r="213" spans="1:30" x14ac:dyDescent="0.35">
      <c r="A213" t="s">
        <v>419</v>
      </c>
      <c r="B213">
        <v>6527539</v>
      </c>
      <c r="C213" t="s">
        <v>129</v>
      </c>
      <c r="D213" t="s">
        <v>1362</v>
      </c>
      <c r="E213" t="s">
        <v>310</v>
      </c>
      <c r="F213" t="s">
        <v>125</v>
      </c>
      <c r="G213" t="s">
        <v>136</v>
      </c>
      <c r="H213" s="16">
        <v>45839</v>
      </c>
      <c r="I213" s="16">
        <v>45869</v>
      </c>
      <c r="J213" t="s">
        <v>3476</v>
      </c>
      <c r="K213">
        <v>1213130</v>
      </c>
      <c r="L213" t="s">
        <v>420</v>
      </c>
      <c r="O213">
        <v>10014605</v>
      </c>
      <c r="P213" t="s">
        <v>419</v>
      </c>
      <c r="Q213">
        <v>2853.96</v>
      </c>
      <c r="R213" t="s">
        <v>329</v>
      </c>
      <c r="S213" t="s">
        <v>3901</v>
      </c>
      <c r="T213">
        <v>11510064</v>
      </c>
      <c r="U213" s="16">
        <v>45650</v>
      </c>
      <c r="V213" s="16">
        <v>45839</v>
      </c>
      <c r="W213" s="16">
        <v>45835</v>
      </c>
      <c r="X213">
        <v>2853.96</v>
      </c>
      <c r="Y213">
        <v>1290900</v>
      </c>
      <c r="Z213" t="s">
        <v>1568</v>
      </c>
      <c r="AA213" t="s">
        <v>245</v>
      </c>
      <c r="AB213" t="s">
        <v>121</v>
      </c>
      <c r="AC213" t="s">
        <v>255</v>
      </c>
      <c r="AD213" t="str">
        <f t="shared" si="3"/>
        <v>ABIERTO</v>
      </c>
    </row>
    <row r="214" spans="1:30" x14ac:dyDescent="0.35">
      <c r="A214" t="s">
        <v>318</v>
      </c>
      <c r="B214">
        <v>6526959</v>
      </c>
      <c r="C214" t="s">
        <v>129</v>
      </c>
      <c r="D214" t="s">
        <v>1368</v>
      </c>
      <c r="E214" t="s">
        <v>310</v>
      </c>
      <c r="F214" t="s">
        <v>379</v>
      </c>
      <c r="G214" t="s">
        <v>136</v>
      </c>
      <c r="H214" s="16">
        <v>45839</v>
      </c>
      <c r="I214" s="16">
        <v>45869</v>
      </c>
      <c r="J214" t="s">
        <v>3476</v>
      </c>
      <c r="K214">
        <v>1215152</v>
      </c>
      <c r="L214" t="s">
        <v>319</v>
      </c>
      <c r="O214">
        <v>10014631</v>
      </c>
      <c r="P214" t="s">
        <v>318</v>
      </c>
      <c r="Q214">
        <v>1013.37</v>
      </c>
      <c r="R214" t="s">
        <v>329</v>
      </c>
      <c r="S214" t="s">
        <v>3901</v>
      </c>
      <c r="T214">
        <v>11511706</v>
      </c>
      <c r="U214" s="16">
        <v>45649</v>
      </c>
      <c r="V214" s="16">
        <v>45839</v>
      </c>
      <c r="W214" s="16">
        <v>45835</v>
      </c>
      <c r="X214">
        <v>1013.37</v>
      </c>
      <c r="Y214">
        <v>1290900</v>
      </c>
      <c r="Z214" t="s">
        <v>1568</v>
      </c>
      <c r="AA214" t="s">
        <v>246</v>
      </c>
      <c r="AB214" t="s">
        <v>121</v>
      </c>
      <c r="AC214" t="s">
        <v>255</v>
      </c>
      <c r="AD214" t="str">
        <f t="shared" si="3"/>
        <v>ABIERTO</v>
      </c>
    </row>
    <row r="215" spans="1:30" x14ac:dyDescent="0.35">
      <c r="A215" t="s">
        <v>128</v>
      </c>
      <c r="B215">
        <v>6526654</v>
      </c>
      <c r="C215" t="s">
        <v>123</v>
      </c>
      <c r="D215" t="s">
        <v>1370</v>
      </c>
      <c r="E215" t="s">
        <v>310</v>
      </c>
      <c r="F215" t="s">
        <v>133</v>
      </c>
      <c r="G215" t="s">
        <v>132</v>
      </c>
      <c r="H215" s="16">
        <v>45839</v>
      </c>
      <c r="I215" s="16">
        <v>45869</v>
      </c>
      <c r="J215" t="s">
        <v>3476</v>
      </c>
      <c r="K215">
        <v>1210100</v>
      </c>
      <c r="L215" t="s">
        <v>390</v>
      </c>
      <c r="O215">
        <v>10014594</v>
      </c>
      <c r="P215" t="s">
        <v>128</v>
      </c>
      <c r="Q215">
        <v>0</v>
      </c>
      <c r="R215" t="s">
        <v>342</v>
      </c>
      <c r="S215" t="s">
        <v>342</v>
      </c>
      <c r="T215">
        <v>11399113</v>
      </c>
      <c r="U215" s="16">
        <v>45649</v>
      </c>
      <c r="V215" s="16">
        <v>45839</v>
      </c>
      <c r="W215" s="16">
        <v>45833</v>
      </c>
      <c r="X215">
        <v>0</v>
      </c>
      <c r="Y215">
        <v>1290900</v>
      </c>
      <c r="Z215" t="s">
        <v>1568</v>
      </c>
      <c r="AA215" t="s">
        <v>248</v>
      </c>
      <c r="AB215" t="s">
        <v>121</v>
      </c>
      <c r="AC215" t="s">
        <v>255</v>
      </c>
      <c r="AD215" t="str">
        <f t="shared" si="3"/>
        <v>ABIERTO</v>
      </c>
    </row>
    <row r="216" spans="1:30" x14ac:dyDescent="0.35">
      <c r="A216" t="s">
        <v>178</v>
      </c>
      <c r="B216">
        <v>6526594</v>
      </c>
      <c r="C216" t="s">
        <v>129</v>
      </c>
      <c r="D216" t="s">
        <v>1372</v>
      </c>
      <c r="E216" t="s">
        <v>310</v>
      </c>
      <c r="F216" t="s">
        <v>133</v>
      </c>
      <c r="G216" t="s">
        <v>147</v>
      </c>
      <c r="H216" s="16">
        <v>45839</v>
      </c>
      <c r="I216" s="16">
        <v>45869</v>
      </c>
      <c r="J216" t="s">
        <v>3476</v>
      </c>
      <c r="K216">
        <v>1215154</v>
      </c>
      <c r="L216" t="s">
        <v>392</v>
      </c>
      <c r="O216">
        <v>10014644</v>
      </c>
      <c r="P216" t="s">
        <v>178</v>
      </c>
      <c r="Q216">
        <v>0</v>
      </c>
      <c r="R216" t="s">
        <v>329</v>
      </c>
      <c r="S216" t="s">
        <v>3901</v>
      </c>
      <c r="T216">
        <v>11506424</v>
      </c>
      <c r="U216" s="16">
        <v>45648</v>
      </c>
      <c r="V216" s="16">
        <v>45839</v>
      </c>
      <c r="W216" s="16">
        <v>45835</v>
      </c>
      <c r="X216">
        <v>0</v>
      </c>
      <c r="Y216">
        <v>1290900</v>
      </c>
      <c r="Z216" t="s">
        <v>1568</v>
      </c>
      <c r="AA216" t="s">
        <v>246</v>
      </c>
      <c r="AB216" t="s">
        <v>121</v>
      </c>
      <c r="AC216" t="s">
        <v>255</v>
      </c>
      <c r="AD216" t="str">
        <f t="shared" si="3"/>
        <v>ABIERTO</v>
      </c>
    </row>
    <row r="217" spans="1:30" x14ac:dyDescent="0.35">
      <c r="A217" t="s">
        <v>223</v>
      </c>
      <c r="B217">
        <v>6526449</v>
      </c>
      <c r="C217" t="s">
        <v>129</v>
      </c>
      <c r="D217" t="s">
        <v>1374</v>
      </c>
      <c r="E217" t="s">
        <v>310</v>
      </c>
      <c r="F217" t="s">
        <v>125</v>
      </c>
      <c r="G217" t="s">
        <v>190</v>
      </c>
      <c r="H217" s="16">
        <v>45839</v>
      </c>
      <c r="I217" s="16">
        <v>45869</v>
      </c>
      <c r="J217" t="s">
        <v>3476</v>
      </c>
      <c r="K217">
        <v>1213130</v>
      </c>
      <c r="L217" t="s">
        <v>303</v>
      </c>
      <c r="O217">
        <v>10014613</v>
      </c>
      <c r="P217" t="s">
        <v>223</v>
      </c>
      <c r="Q217">
        <v>0</v>
      </c>
      <c r="R217" t="s">
        <v>343</v>
      </c>
      <c r="S217" t="s">
        <v>3901</v>
      </c>
      <c r="T217">
        <v>11514100</v>
      </c>
      <c r="U217" s="16">
        <v>45647</v>
      </c>
      <c r="V217" s="16">
        <v>45839</v>
      </c>
      <c r="W217" s="16">
        <v>45835</v>
      </c>
      <c r="X217">
        <v>0</v>
      </c>
      <c r="Y217">
        <v>1290900</v>
      </c>
      <c r="Z217" t="s">
        <v>1568</v>
      </c>
      <c r="AA217" t="s">
        <v>245</v>
      </c>
      <c r="AB217" t="s">
        <v>121</v>
      </c>
      <c r="AC217" t="s">
        <v>255</v>
      </c>
      <c r="AD217" t="str">
        <f t="shared" si="3"/>
        <v>ABIERTO</v>
      </c>
    </row>
    <row r="218" spans="1:30" x14ac:dyDescent="0.35">
      <c r="A218" t="s">
        <v>216</v>
      </c>
      <c r="B218">
        <v>6526319</v>
      </c>
      <c r="C218" t="s">
        <v>129</v>
      </c>
      <c r="D218" t="s">
        <v>1378</v>
      </c>
      <c r="E218" t="s">
        <v>310</v>
      </c>
      <c r="F218" t="s">
        <v>133</v>
      </c>
      <c r="G218" t="s">
        <v>147</v>
      </c>
      <c r="H218" s="16">
        <v>45839</v>
      </c>
      <c r="I218" s="16">
        <v>45869</v>
      </c>
      <c r="J218" t="s">
        <v>3476</v>
      </c>
      <c r="K218">
        <v>1215154</v>
      </c>
      <c r="L218" t="s">
        <v>282</v>
      </c>
      <c r="O218">
        <v>10014642</v>
      </c>
      <c r="P218" t="s">
        <v>216</v>
      </c>
      <c r="Q218">
        <v>0</v>
      </c>
      <c r="R218" t="s">
        <v>329</v>
      </c>
      <c r="S218" t="s">
        <v>3901</v>
      </c>
      <c r="T218">
        <v>11488729</v>
      </c>
      <c r="U218" s="16">
        <v>45647</v>
      </c>
      <c r="V218" s="16">
        <v>45839</v>
      </c>
      <c r="W218" s="16">
        <v>45835</v>
      </c>
      <c r="X218">
        <v>0</v>
      </c>
      <c r="Y218">
        <v>1290900</v>
      </c>
      <c r="Z218" t="s">
        <v>1568</v>
      </c>
      <c r="AA218" t="s">
        <v>246</v>
      </c>
      <c r="AB218" t="s">
        <v>121</v>
      </c>
      <c r="AC218" t="s">
        <v>255</v>
      </c>
      <c r="AD218" t="str">
        <f t="shared" si="3"/>
        <v>CERRADO</v>
      </c>
    </row>
    <row r="219" spans="1:30" x14ac:dyDescent="0.35">
      <c r="A219" t="s">
        <v>244</v>
      </c>
      <c r="B219">
        <v>6526281</v>
      </c>
      <c r="C219" t="s">
        <v>129</v>
      </c>
      <c r="D219" t="s">
        <v>1379</v>
      </c>
      <c r="E219" t="s">
        <v>310</v>
      </c>
      <c r="F219" t="s">
        <v>259</v>
      </c>
      <c r="G219" t="s">
        <v>192</v>
      </c>
      <c r="H219" s="16">
        <v>45852</v>
      </c>
      <c r="I219" s="16">
        <v>45852</v>
      </c>
      <c r="J219" t="s">
        <v>5407</v>
      </c>
      <c r="K219">
        <v>1215155</v>
      </c>
      <c r="L219" t="s">
        <v>344</v>
      </c>
      <c r="O219">
        <v>10017710</v>
      </c>
      <c r="P219" t="s">
        <v>244</v>
      </c>
      <c r="Q219">
        <v>4920.99</v>
      </c>
      <c r="R219" t="s">
        <v>329</v>
      </c>
      <c r="S219" t="s">
        <v>343</v>
      </c>
      <c r="T219">
        <v>11513338</v>
      </c>
      <c r="U219" s="16">
        <v>45647</v>
      </c>
      <c r="V219" s="16">
        <v>45852</v>
      </c>
      <c r="W219" s="16">
        <v>45851</v>
      </c>
      <c r="X219">
        <v>4920.99</v>
      </c>
      <c r="Y219">
        <v>1290900</v>
      </c>
      <c r="Z219" t="s">
        <v>1568</v>
      </c>
      <c r="AA219" t="s">
        <v>246</v>
      </c>
      <c r="AB219" t="s">
        <v>121</v>
      </c>
      <c r="AC219" t="s">
        <v>255</v>
      </c>
      <c r="AD219" t="str">
        <f t="shared" si="3"/>
        <v>ABIERTO</v>
      </c>
    </row>
    <row r="220" spans="1:30" x14ac:dyDescent="0.35">
      <c r="A220" t="s">
        <v>216</v>
      </c>
      <c r="B220">
        <v>6526191</v>
      </c>
      <c r="C220" t="s">
        <v>129</v>
      </c>
      <c r="D220" t="s">
        <v>1381</v>
      </c>
      <c r="E220" t="s">
        <v>310</v>
      </c>
      <c r="F220" t="s">
        <v>125</v>
      </c>
      <c r="G220" t="s">
        <v>153</v>
      </c>
      <c r="H220" s="16">
        <v>45839</v>
      </c>
      <c r="I220" s="16">
        <v>45869</v>
      </c>
      <c r="J220" t="s">
        <v>3476</v>
      </c>
      <c r="K220">
        <v>1215154</v>
      </c>
      <c r="L220" t="s">
        <v>282</v>
      </c>
      <c r="O220">
        <v>10014642</v>
      </c>
      <c r="P220" t="s">
        <v>216</v>
      </c>
      <c r="Q220">
        <v>0</v>
      </c>
      <c r="R220" t="s">
        <v>329</v>
      </c>
      <c r="S220" t="s">
        <v>3901</v>
      </c>
      <c r="T220">
        <v>11488601</v>
      </c>
      <c r="U220" s="16">
        <v>45646</v>
      </c>
      <c r="V220" s="16">
        <v>45839</v>
      </c>
      <c r="W220" s="16">
        <v>45835</v>
      </c>
      <c r="X220">
        <v>0</v>
      </c>
      <c r="Y220">
        <v>1290900</v>
      </c>
      <c r="Z220" t="s">
        <v>1568</v>
      </c>
      <c r="AA220" t="s">
        <v>246</v>
      </c>
      <c r="AB220" t="s">
        <v>121</v>
      </c>
      <c r="AC220" t="s">
        <v>255</v>
      </c>
      <c r="AD220" t="str">
        <f t="shared" si="3"/>
        <v>ABIERTO</v>
      </c>
    </row>
    <row r="221" spans="1:30" x14ac:dyDescent="0.35">
      <c r="A221" t="s">
        <v>148</v>
      </c>
      <c r="B221">
        <v>6525606</v>
      </c>
      <c r="C221" t="s">
        <v>129</v>
      </c>
      <c r="D221" t="s">
        <v>1350</v>
      </c>
      <c r="E221" t="s">
        <v>310</v>
      </c>
      <c r="F221" t="s">
        <v>133</v>
      </c>
      <c r="G221" t="s">
        <v>226</v>
      </c>
      <c r="H221" s="16">
        <v>45839</v>
      </c>
      <c r="I221" s="16">
        <v>45869</v>
      </c>
      <c r="J221" t="s">
        <v>3476</v>
      </c>
      <c r="K221">
        <v>1213130</v>
      </c>
      <c r="L221" t="s">
        <v>297</v>
      </c>
      <c r="O221">
        <v>10014617</v>
      </c>
      <c r="P221" t="s">
        <v>148</v>
      </c>
      <c r="Q221">
        <v>0</v>
      </c>
      <c r="R221" t="s">
        <v>347</v>
      </c>
      <c r="S221" t="s">
        <v>3901</v>
      </c>
      <c r="T221">
        <v>11470270</v>
      </c>
      <c r="U221" s="16">
        <v>45644</v>
      </c>
      <c r="V221" s="16">
        <v>45839</v>
      </c>
      <c r="W221" s="16">
        <v>45835</v>
      </c>
      <c r="X221">
        <v>0</v>
      </c>
      <c r="Y221">
        <v>1290900</v>
      </c>
      <c r="Z221" t="s">
        <v>1568</v>
      </c>
      <c r="AA221" t="s">
        <v>245</v>
      </c>
      <c r="AB221" t="s">
        <v>121</v>
      </c>
      <c r="AC221" t="s">
        <v>255</v>
      </c>
      <c r="AD221" t="str">
        <f t="shared" si="3"/>
        <v>ABIERTO</v>
      </c>
    </row>
    <row r="222" spans="1:30" x14ac:dyDescent="0.35">
      <c r="A222" t="s">
        <v>233</v>
      </c>
      <c r="B222">
        <v>6525598</v>
      </c>
      <c r="C222" t="s">
        <v>129</v>
      </c>
      <c r="D222" t="s">
        <v>1352</v>
      </c>
      <c r="E222" t="s">
        <v>310</v>
      </c>
      <c r="F222" t="s">
        <v>133</v>
      </c>
      <c r="G222" t="s">
        <v>147</v>
      </c>
      <c r="H222" s="16">
        <v>45839</v>
      </c>
      <c r="I222" s="16">
        <v>45869</v>
      </c>
      <c r="J222" t="s">
        <v>3476</v>
      </c>
      <c r="K222">
        <v>1213130</v>
      </c>
      <c r="L222" t="s">
        <v>301</v>
      </c>
      <c r="O222">
        <v>10014623</v>
      </c>
      <c r="P222" t="s">
        <v>233</v>
      </c>
      <c r="Q222">
        <v>0</v>
      </c>
      <c r="R222" t="s">
        <v>347</v>
      </c>
      <c r="S222" t="s">
        <v>329</v>
      </c>
      <c r="T222">
        <v>11487757</v>
      </c>
      <c r="U222" s="16">
        <v>45644</v>
      </c>
      <c r="V222" s="16">
        <v>45839</v>
      </c>
      <c r="W222" s="16">
        <v>45835</v>
      </c>
      <c r="X222">
        <v>0</v>
      </c>
      <c r="Y222">
        <v>1290900</v>
      </c>
      <c r="Z222" t="s">
        <v>1568</v>
      </c>
      <c r="AA222" t="s">
        <v>245</v>
      </c>
      <c r="AB222" t="s">
        <v>121</v>
      </c>
      <c r="AC222" t="s">
        <v>255</v>
      </c>
      <c r="AD222" t="str">
        <f t="shared" si="3"/>
        <v>ABIERTO</v>
      </c>
    </row>
    <row r="223" spans="1:30" x14ac:dyDescent="0.35">
      <c r="A223" t="s">
        <v>148</v>
      </c>
      <c r="B223">
        <v>6525583</v>
      </c>
      <c r="C223" t="s">
        <v>129</v>
      </c>
      <c r="D223" t="s">
        <v>1356</v>
      </c>
      <c r="E223" t="s">
        <v>310</v>
      </c>
      <c r="F223" t="s">
        <v>133</v>
      </c>
      <c r="G223" t="s">
        <v>132</v>
      </c>
      <c r="H223" s="16">
        <v>45839</v>
      </c>
      <c r="I223" s="16">
        <v>45869</v>
      </c>
      <c r="J223" t="s">
        <v>3476</v>
      </c>
      <c r="K223">
        <v>1213130</v>
      </c>
      <c r="L223" t="s">
        <v>297</v>
      </c>
      <c r="O223">
        <v>10014617</v>
      </c>
      <c r="P223" t="s">
        <v>148</v>
      </c>
      <c r="Q223">
        <v>0</v>
      </c>
      <c r="R223" t="s">
        <v>347</v>
      </c>
      <c r="S223" t="s">
        <v>3901</v>
      </c>
      <c r="T223">
        <v>11393512</v>
      </c>
      <c r="U223" s="16">
        <v>45644</v>
      </c>
      <c r="V223" s="16">
        <v>45839</v>
      </c>
      <c r="W223" s="16">
        <v>45835</v>
      </c>
      <c r="X223">
        <v>0</v>
      </c>
      <c r="Y223">
        <v>1290900</v>
      </c>
      <c r="Z223" t="s">
        <v>1568</v>
      </c>
      <c r="AA223" t="s">
        <v>245</v>
      </c>
      <c r="AB223" t="s">
        <v>121</v>
      </c>
      <c r="AC223" t="s">
        <v>255</v>
      </c>
      <c r="AD223" t="str">
        <f t="shared" si="3"/>
        <v>ABIERTO</v>
      </c>
    </row>
    <row r="224" spans="1:30" x14ac:dyDescent="0.35">
      <c r="A224" t="s">
        <v>173</v>
      </c>
      <c r="B224">
        <v>6524745</v>
      </c>
      <c r="C224" t="s">
        <v>123</v>
      </c>
      <c r="D224" t="s">
        <v>1346</v>
      </c>
      <c r="E224" t="s">
        <v>310</v>
      </c>
      <c r="F224" t="s">
        <v>259</v>
      </c>
      <c r="G224" t="s">
        <v>260</v>
      </c>
      <c r="H224" s="16">
        <v>45850</v>
      </c>
      <c r="I224" s="16">
        <v>45850</v>
      </c>
      <c r="J224" t="s">
        <v>5406</v>
      </c>
      <c r="K224">
        <v>1210101</v>
      </c>
      <c r="L224" t="s">
        <v>341</v>
      </c>
      <c r="M224" s="16">
        <v>45849</v>
      </c>
      <c r="N224" s="16">
        <v>45849</v>
      </c>
      <c r="O224">
        <v>10014656</v>
      </c>
      <c r="P224" t="s">
        <v>173</v>
      </c>
      <c r="Q224">
        <v>1036.47</v>
      </c>
      <c r="R224" t="s">
        <v>296</v>
      </c>
      <c r="S224" t="s">
        <v>5938</v>
      </c>
      <c r="T224">
        <v>11482293</v>
      </c>
      <c r="U224" s="16">
        <v>45642</v>
      </c>
      <c r="V224" s="16">
        <v>45850</v>
      </c>
      <c r="W224" s="16">
        <v>45851</v>
      </c>
      <c r="X224">
        <v>1036.47</v>
      </c>
      <c r="Y224">
        <v>1290900</v>
      </c>
      <c r="Z224" t="s">
        <v>1568</v>
      </c>
      <c r="AA224" t="s">
        <v>248</v>
      </c>
      <c r="AB224" t="s">
        <v>121</v>
      </c>
      <c r="AC224" t="s">
        <v>255</v>
      </c>
      <c r="AD224" t="str">
        <f t="shared" si="3"/>
        <v>ABIERTO</v>
      </c>
    </row>
    <row r="225" spans="1:30" x14ac:dyDescent="0.35">
      <c r="A225" t="s">
        <v>158</v>
      </c>
      <c r="B225">
        <v>6523107</v>
      </c>
      <c r="C225" t="s">
        <v>129</v>
      </c>
      <c r="D225" t="s">
        <v>1345</v>
      </c>
      <c r="E225" t="s">
        <v>310</v>
      </c>
      <c r="F225" t="s">
        <v>439</v>
      </c>
      <c r="G225" t="s">
        <v>153</v>
      </c>
      <c r="H225" s="16">
        <v>45839</v>
      </c>
      <c r="I225" s="16">
        <v>45869</v>
      </c>
      <c r="J225" t="s">
        <v>3476</v>
      </c>
      <c r="K225">
        <v>1213130</v>
      </c>
      <c r="L225" t="s">
        <v>397</v>
      </c>
      <c r="O225">
        <v>10014604</v>
      </c>
      <c r="P225" t="s">
        <v>158</v>
      </c>
      <c r="Q225">
        <v>0</v>
      </c>
      <c r="R225" t="s">
        <v>329</v>
      </c>
      <c r="S225" t="s">
        <v>3901</v>
      </c>
      <c r="T225">
        <v>11509956</v>
      </c>
      <c r="U225" s="16">
        <v>45638</v>
      </c>
      <c r="V225" s="16">
        <v>45839</v>
      </c>
      <c r="W225" s="16">
        <v>45835</v>
      </c>
      <c r="X225">
        <v>0</v>
      </c>
      <c r="Y225">
        <v>1290900</v>
      </c>
      <c r="Z225" t="s">
        <v>1568</v>
      </c>
      <c r="AA225" t="s">
        <v>245</v>
      </c>
      <c r="AB225" t="s">
        <v>121</v>
      </c>
      <c r="AC225" t="s">
        <v>255</v>
      </c>
      <c r="AD225" t="str">
        <f t="shared" si="3"/>
        <v>ABIERTO</v>
      </c>
    </row>
    <row r="226" spans="1:30" x14ac:dyDescent="0.35">
      <c r="A226" t="s">
        <v>238</v>
      </c>
      <c r="B226">
        <v>6522976</v>
      </c>
      <c r="C226" t="s">
        <v>129</v>
      </c>
      <c r="D226" t="s">
        <v>3824</v>
      </c>
      <c r="E226" t="s">
        <v>310</v>
      </c>
      <c r="F226" t="s">
        <v>259</v>
      </c>
      <c r="G226" t="s">
        <v>142</v>
      </c>
      <c r="H226" s="16">
        <v>45855</v>
      </c>
      <c r="I226" s="16">
        <v>45855</v>
      </c>
      <c r="J226" t="s">
        <v>5407</v>
      </c>
      <c r="K226">
        <v>1215152</v>
      </c>
      <c r="L226" t="s">
        <v>281</v>
      </c>
      <c r="O226">
        <v>10014628</v>
      </c>
      <c r="P226" t="s">
        <v>238</v>
      </c>
      <c r="Q226">
        <v>0</v>
      </c>
      <c r="R226" t="s">
        <v>329</v>
      </c>
      <c r="S226" t="s">
        <v>343</v>
      </c>
      <c r="T226">
        <v>11500598</v>
      </c>
      <c r="U226" s="16">
        <v>45638</v>
      </c>
      <c r="V226" s="16">
        <v>45855</v>
      </c>
      <c r="W226" s="16">
        <v>45851</v>
      </c>
      <c r="X226">
        <v>0</v>
      </c>
      <c r="Y226">
        <v>1290900</v>
      </c>
      <c r="Z226" t="s">
        <v>1568</v>
      </c>
      <c r="AA226" t="s">
        <v>246</v>
      </c>
      <c r="AB226" t="s">
        <v>121</v>
      </c>
      <c r="AC226" t="s">
        <v>255</v>
      </c>
      <c r="AD226" t="str">
        <f t="shared" si="3"/>
        <v>ABIERTO</v>
      </c>
    </row>
    <row r="227" spans="1:30" x14ac:dyDescent="0.35">
      <c r="A227" t="s">
        <v>216</v>
      </c>
      <c r="B227">
        <v>6522961</v>
      </c>
      <c r="C227" t="s">
        <v>129</v>
      </c>
      <c r="D227" t="s">
        <v>1342</v>
      </c>
      <c r="E227" t="s">
        <v>310</v>
      </c>
      <c r="F227" t="s">
        <v>125</v>
      </c>
      <c r="G227" t="s">
        <v>190</v>
      </c>
      <c r="H227" s="16">
        <v>45839</v>
      </c>
      <c r="I227" s="16">
        <v>45869</v>
      </c>
      <c r="J227" t="s">
        <v>3476</v>
      </c>
      <c r="K227">
        <v>1215154</v>
      </c>
      <c r="L227" t="s">
        <v>282</v>
      </c>
      <c r="O227">
        <v>10014642</v>
      </c>
      <c r="P227" t="s">
        <v>216</v>
      </c>
      <c r="Q227">
        <v>0</v>
      </c>
      <c r="R227" t="s">
        <v>329</v>
      </c>
      <c r="S227" t="s">
        <v>3901</v>
      </c>
      <c r="T227">
        <v>11483732</v>
      </c>
      <c r="U227" s="16">
        <v>45638</v>
      </c>
      <c r="V227" s="16">
        <v>45839</v>
      </c>
      <c r="W227" s="16">
        <v>45835</v>
      </c>
      <c r="X227">
        <v>0</v>
      </c>
      <c r="Y227">
        <v>1290900</v>
      </c>
      <c r="Z227" t="s">
        <v>1568</v>
      </c>
      <c r="AA227" t="s">
        <v>246</v>
      </c>
      <c r="AB227" t="s">
        <v>121</v>
      </c>
      <c r="AC227" t="s">
        <v>255</v>
      </c>
      <c r="AD227" t="str">
        <f t="shared" si="3"/>
        <v>ABIERTO</v>
      </c>
    </row>
    <row r="228" spans="1:30" x14ac:dyDescent="0.35">
      <c r="A228" t="s">
        <v>231</v>
      </c>
      <c r="B228">
        <v>6521901</v>
      </c>
      <c r="C228" t="s">
        <v>129</v>
      </c>
      <c r="D228" t="s">
        <v>1327</v>
      </c>
      <c r="E228" t="s">
        <v>310</v>
      </c>
      <c r="F228" t="s">
        <v>133</v>
      </c>
      <c r="G228" t="s">
        <v>226</v>
      </c>
      <c r="H228" s="16">
        <v>45839</v>
      </c>
      <c r="I228" s="16">
        <v>45869</v>
      </c>
      <c r="J228" t="s">
        <v>3476</v>
      </c>
      <c r="K228">
        <v>1215150</v>
      </c>
      <c r="L228" t="s">
        <v>331</v>
      </c>
      <c r="O228">
        <v>10014638</v>
      </c>
      <c r="P228" t="s">
        <v>231</v>
      </c>
      <c r="Q228">
        <v>0</v>
      </c>
      <c r="R228" t="s">
        <v>329</v>
      </c>
      <c r="S228" t="s">
        <v>3901</v>
      </c>
      <c r="T228">
        <v>11383514</v>
      </c>
      <c r="U228" s="16">
        <v>45634</v>
      </c>
      <c r="V228" s="16">
        <v>45839</v>
      </c>
      <c r="W228" s="16">
        <v>45835</v>
      </c>
      <c r="X228">
        <v>0</v>
      </c>
      <c r="Y228">
        <v>1290900</v>
      </c>
      <c r="Z228" t="s">
        <v>1568</v>
      </c>
      <c r="AA228" t="s">
        <v>246</v>
      </c>
      <c r="AB228" t="s">
        <v>121</v>
      </c>
      <c r="AC228" t="s">
        <v>255</v>
      </c>
      <c r="AD228" t="str">
        <f t="shared" si="3"/>
        <v>ABIERTO</v>
      </c>
    </row>
    <row r="229" spans="1:30" x14ac:dyDescent="0.35">
      <c r="A229" t="s">
        <v>177</v>
      </c>
      <c r="B229">
        <v>6521833</v>
      </c>
      <c r="C229" t="s">
        <v>129</v>
      </c>
      <c r="D229" t="s">
        <v>1329</v>
      </c>
      <c r="E229" t="s">
        <v>310</v>
      </c>
      <c r="F229" t="s">
        <v>133</v>
      </c>
      <c r="G229" t="s">
        <v>132</v>
      </c>
      <c r="H229" s="16">
        <v>45839</v>
      </c>
      <c r="I229" s="16">
        <v>45869</v>
      </c>
      <c r="J229" t="s">
        <v>3476</v>
      </c>
      <c r="K229">
        <v>1215150</v>
      </c>
      <c r="L229" t="s">
        <v>278</v>
      </c>
      <c r="O229">
        <v>10014634</v>
      </c>
      <c r="P229" t="s">
        <v>177</v>
      </c>
      <c r="Q229">
        <v>0</v>
      </c>
      <c r="R229" t="s">
        <v>329</v>
      </c>
      <c r="S229" t="s">
        <v>3901</v>
      </c>
      <c r="T229">
        <v>11407751</v>
      </c>
      <c r="U229" s="16">
        <v>45634</v>
      </c>
      <c r="V229" s="16">
        <v>45839</v>
      </c>
      <c r="W229" s="16">
        <v>45835</v>
      </c>
      <c r="X229">
        <v>0</v>
      </c>
      <c r="Y229">
        <v>1290900</v>
      </c>
      <c r="Z229" t="s">
        <v>1568</v>
      </c>
      <c r="AA229" t="s">
        <v>246</v>
      </c>
      <c r="AB229" t="s">
        <v>121</v>
      </c>
      <c r="AC229" t="s">
        <v>255</v>
      </c>
      <c r="AD229" t="str">
        <f t="shared" si="3"/>
        <v>ABIERTO</v>
      </c>
    </row>
    <row r="230" spans="1:30" x14ac:dyDescent="0.35">
      <c r="A230" t="s">
        <v>177</v>
      </c>
      <c r="B230">
        <v>6521827</v>
      </c>
      <c r="C230" t="s">
        <v>129</v>
      </c>
      <c r="D230" t="s">
        <v>1330</v>
      </c>
      <c r="E230" t="s">
        <v>310</v>
      </c>
      <c r="F230" t="s">
        <v>125</v>
      </c>
      <c r="G230" t="s">
        <v>136</v>
      </c>
      <c r="H230" s="16">
        <v>45839</v>
      </c>
      <c r="I230" s="16">
        <v>45869</v>
      </c>
      <c r="J230" t="s">
        <v>3476</v>
      </c>
      <c r="K230">
        <v>1215150</v>
      </c>
      <c r="L230" t="s">
        <v>278</v>
      </c>
      <c r="O230">
        <v>10014634</v>
      </c>
      <c r="P230" t="s">
        <v>177</v>
      </c>
      <c r="Q230">
        <v>4294.71</v>
      </c>
      <c r="R230" t="s">
        <v>329</v>
      </c>
      <c r="S230" t="s">
        <v>3901</v>
      </c>
      <c r="T230">
        <v>11373392</v>
      </c>
      <c r="U230" s="16">
        <v>45634</v>
      </c>
      <c r="V230" s="16">
        <v>45839</v>
      </c>
      <c r="W230" s="16">
        <v>45835</v>
      </c>
      <c r="X230">
        <v>4294.71</v>
      </c>
      <c r="Y230">
        <v>1290900</v>
      </c>
      <c r="Z230" t="s">
        <v>1568</v>
      </c>
      <c r="AA230" t="s">
        <v>246</v>
      </c>
      <c r="AB230" t="s">
        <v>121</v>
      </c>
      <c r="AC230" t="s">
        <v>255</v>
      </c>
      <c r="AD230" t="str">
        <f t="shared" si="3"/>
        <v>ABIERTO</v>
      </c>
    </row>
    <row r="231" spans="1:30" x14ac:dyDescent="0.35">
      <c r="A231" t="s">
        <v>148</v>
      </c>
      <c r="B231">
        <v>6515624</v>
      </c>
      <c r="C231" t="s">
        <v>129</v>
      </c>
      <c r="D231" t="s">
        <v>3369</v>
      </c>
      <c r="E231" t="s">
        <v>310</v>
      </c>
      <c r="F231" t="s">
        <v>125</v>
      </c>
      <c r="G231" t="s">
        <v>190</v>
      </c>
      <c r="H231" s="16">
        <v>45839</v>
      </c>
      <c r="I231" s="16">
        <v>45869</v>
      </c>
      <c r="J231" t="s">
        <v>3476</v>
      </c>
      <c r="K231">
        <v>1213130</v>
      </c>
      <c r="L231" t="s">
        <v>297</v>
      </c>
      <c r="O231">
        <v>10014617</v>
      </c>
      <c r="P231" t="s">
        <v>148</v>
      </c>
      <c r="Q231">
        <v>0</v>
      </c>
      <c r="R231" t="s">
        <v>329</v>
      </c>
      <c r="S231" t="s">
        <v>3901</v>
      </c>
      <c r="T231">
        <v>11501973</v>
      </c>
      <c r="U231" s="16">
        <v>45621</v>
      </c>
      <c r="V231" s="16">
        <v>45839</v>
      </c>
      <c r="W231" s="16">
        <v>45835</v>
      </c>
      <c r="X231">
        <v>0</v>
      </c>
      <c r="Y231">
        <v>1290900</v>
      </c>
      <c r="Z231" t="s">
        <v>1568</v>
      </c>
      <c r="AA231" t="s">
        <v>245</v>
      </c>
      <c r="AB231" t="s">
        <v>121</v>
      </c>
      <c r="AC231" t="s">
        <v>255</v>
      </c>
      <c r="AD231" t="str">
        <f t="shared" si="3"/>
        <v>ABIERTO</v>
      </c>
    </row>
    <row r="232" spans="1:30" x14ac:dyDescent="0.35">
      <c r="A232" t="s">
        <v>202</v>
      </c>
      <c r="B232">
        <v>6515482</v>
      </c>
      <c r="C232" t="s">
        <v>129</v>
      </c>
      <c r="D232" t="s">
        <v>1269</v>
      </c>
      <c r="E232" t="s">
        <v>310</v>
      </c>
      <c r="F232" t="s">
        <v>133</v>
      </c>
      <c r="G232" t="s">
        <v>132</v>
      </c>
      <c r="H232" s="16">
        <v>45839</v>
      </c>
      <c r="I232" s="16">
        <v>45869</v>
      </c>
      <c r="J232" t="s">
        <v>3476</v>
      </c>
      <c r="K232">
        <v>1213130</v>
      </c>
      <c r="L232" t="s">
        <v>396</v>
      </c>
      <c r="O232">
        <v>10014615</v>
      </c>
      <c r="P232" t="s">
        <v>202</v>
      </c>
      <c r="Q232">
        <v>0</v>
      </c>
      <c r="R232" t="s">
        <v>329</v>
      </c>
      <c r="S232" t="s">
        <v>3901</v>
      </c>
      <c r="T232">
        <v>11491134</v>
      </c>
      <c r="U232" s="16">
        <v>45621</v>
      </c>
      <c r="V232" s="16">
        <v>45839</v>
      </c>
      <c r="W232" s="16">
        <v>45835</v>
      </c>
      <c r="X232">
        <v>0</v>
      </c>
      <c r="Y232">
        <v>1290900</v>
      </c>
      <c r="Z232" t="s">
        <v>1568</v>
      </c>
      <c r="AA232" t="s">
        <v>245</v>
      </c>
      <c r="AB232" t="s">
        <v>121</v>
      </c>
      <c r="AC232" t="s">
        <v>255</v>
      </c>
      <c r="AD232" t="str">
        <f t="shared" si="3"/>
        <v>CERRADO</v>
      </c>
    </row>
    <row r="233" spans="1:30" x14ac:dyDescent="0.35">
      <c r="A233" t="s">
        <v>202</v>
      </c>
      <c r="B233">
        <v>6515466</v>
      </c>
      <c r="C233" t="s">
        <v>129</v>
      </c>
      <c r="D233" t="s">
        <v>842</v>
      </c>
      <c r="E233" t="s">
        <v>310</v>
      </c>
      <c r="F233" t="s">
        <v>133</v>
      </c>
      <c r="G233" t="s">
        <v>147</v>
      </c>
      <c r="H233" s="16">
        <v>45839</v>
      </c>
      <c r="I233" s="16">
        <v>45869</v>
      </c>
      <c r="J233" t="s">
        <v>3476</v>
      </c>
      <c r="K233">
        <v>1213130</v>
      </c>
      <c r="L233" t="s">
        <v>396</v>
      </c>
      <c r="O233">
        <v>10014615</v>
      </c>
      <c r="P233" t="s">
        <v>202</v>
      </c>
      <c r="Q233">
        <v>0</v>
      </c>
      <c r="R233" t="s">
        <v>329</v>
      </c>
      <c r="S233" t="s">
        <v>3901</v>
      </c>
      <c r="T233">
        <v>11491083</v>
      </c>
      <c r="U233" s="16">
        <v>45621</v>
      </c>
      <c r="V233" s="16">
        <v>45839</v>
      </c>
      <c r="W233" s="16">
        <v>45835</v>
      </c>
      <c r="X233">
        <v>0</v>
      </c>
      <c r="Y233">
        <v>1290900</v>
      </c>
      <c r="Z233" t="s">
        <v>1568</v>
      </c>
      <c r="AA233" t="s">
        <v>245</v>
      </c>
      <c r="AB233" t="s">
        <v>121</v>
      </c>
      <c r="AC233" t="s">
        <v>255</v>
      </c>
      <c r="AD233" t="str">
        <f t="shared" si="3"/>
        <v>ABIERTO</v>
      </c>
    </row>
    <row r="234" spans="1:30" x14ac:dyDescent="0.35">
      <c r="A234" t="s">
        <v>178</v>
      </c>
      <c r="B234">
        <v>6514908</v>
      </c>
      <c r="C234" t="s">
        <v>129</v>
      </c>
      <c r="D234" t="s">
        <v>1282</v>
      </c>
      <c r="E234" t="s">
        <v>310</v>
      </c>
      <c r="F234" t="s">
        <v>133</v>
      </c>
      <c r="G234" t="s">
        <v>147</v>
      </c>
      <c r="H234" s="16">
        <v>45839</v>
      </c>
      <c r="I234" s="16">
        <v>45869</v>
      </c>
      <c r="J234" t="s">
        <v>3476</v>
      </c>
      <c r="K234">
        <v>1215154</v>
      </c>
      <c r="L234" t="s">
        <v>392</v>
      </c>
      <c r="O234">
        <v>10014644</v>
      </c>
      <c r="P234" t="s">
        <v>178</v>
      </c>
      <c r="Q234">
        <v>0</v>
      </c>
      <c r="R234" t="s">
        <v>329</v>
      </c>
      <c r="S234" t="s">
        <v>3901</v>
      </c>
      <c r="T234">
        <v>11411982</v>
      </c>
      <c r="U234" s="16">
        <v>45618</v>
      </c>
      <c r="V234" s="16">
        <v>45839</v>
      </c>
      <c r="W234" s="16">
        <v>45835</v>
      </c>
      <c r="X234">
        <v>0</v>
      </c>
      <c r="Y234">
        <v>1290900</v>
      </c>
      <c r="Z234" t="s">
        <v>1568</v>
      </c>
      <c r="AA234" t="s">
        <v>246</v>
      </c>
      <c r="AB234" t="s">
        <v>121</v>
      </c>
      <c r="AC234" t="s">
        <v>255</v>
      </c>
      <c r="AD234" t="str">
        <f t="shared" si="3"/>
        <v>ABIERTO</v>
      </c>
    </row>
    <row r="235" spans="1:30" x14ac:dyDescent="0.35">
      <c r="A235" t="s">
        <v>216</v>
      </c>
      <c r="B235">
        <v>6514849</v>
      </c>
      <c r="C235" t="s">
        <v>129</v>
      </c>
      <c r="D235" t="s">
        <v>1151</v>
      </c>
      <c r="E235" t="s">
        <v>310</v>
      </c>
      <c r="F235" t="s">
        <v>133</v>
      </c>
      <c r="G235" t="s">
        <v>132</v>
      </c>
      <c r="H235" s="16">
        <v>45839</v>
      </c>
      <c r="I235" s="16">
        <v>45869</v>
      </c>
      <c r="J235" t="s">
        <v>3476</v>
      </c>
      <c r="K235">
        <v>1215154</v>
      </c>
      <c r="L235" t="s">
        <v>282</v>
      </c>
      <c r="O235">
        <v>10014642</v>
      </c>
      <c r="P235" t="s">
        <v>216</v>
      </c>
      <c r="Q235">
        <v>0</v>
      </c>
      <c r="R235" t="s">
        <v>329</v>
      </c>
      <c r="S235" t="s">
        <v>3901</v>
      </c>
      <c r="T235">
        <v>11413653</v>
      </c>
      <c r="U235" s="16">
        <v>45618</v>
      </c>
      <c r="V235" s="16">
        <v>45839</v>
      </c>
      <c r="W235" s="16">
        <v>45835</v>
      </c>
      <c r="X235">
        <v>0</v>
      </c>
      <c r="Y235">
        <v>1290900</v>
      </c>
      <c r="Z235" t="s">
        <v>1568</v>
      </c>
      <c r="AA235" t="s">
        <v>246</v>
      </c>
      <c r="AB235" t="s">
        <v>121</v>
      </c>
      <c r="AC235" t="s">
        <v>255</v>
      </c>
      <c r="AD235" t="str">
        <f t="shared" si="3"/>
        <v>ABIERTO</v>
      </c>
    </row>
    <row r="236" spans="1:30" x14ac:dyDescent="0.35">
      <c r="A236" t="s">
        <v>134</v>
      </c>
      <c r="B236">
        <v>6503902</v>
      </c>
      <c r="C236" t="s">
        <v>123</v>
      </c>
      <c r="D236" t="s">
        <v>1113</v>
      </c>
      <c r="E236" t="s">
        <v>310</v>
      </c>
      <c r="F236" t="s">
        <v>133</v>
      </c>
      <c r="G236" t="s">
        <v>226</v>
      </c>
      <c r="H236" s="16">
        <v>45839</v>
      </c>
      <c r="I236" s="16">
        <v>45869</v>
      </c>
      <c r="J236" t="s">
        <v>3476</v>
      </c>
      <c r="K236">
        <v>1210101</v>
      </c>
      <c r="L236" t="s">
        <v>271</v>
      </c>
      <c r="O236">
        <v>10014658</v>
      </c>
      <c r="P236" t="s">
        <v>134</v>
      </c>
      <c r="Q236">
        <v>0</v>
      </c>
      <c r="R236" t="s">
        <v>343</v>
      </c>
      <c r="S236" t="s">
        <v>342</v>
      </c>
      <c r="T236">
        <v>11489950</v>
      </c>
      <c r="U236" s="16">
        <v>45613</v>
      </c>
      <c r="V236" s="16">
        <v>45839</v>
      </c>
      <c r="W236" s="16">
        <v>45833</v>
      </c>
      <c r="X236">
        <v>0</v>
      </c>
      <c r="Y236">
        <v>1290900</v>
      </c>
      <c r="Z236" t="s">
        <v>1568</v>
      </c>
      <c r="AA236" t="s">
        <v>248</v>
      </c>
      <c r="AB236" t="s">
        <v>121</v>
      </c>
      <c r="AC236" t="s">
        <v>255</v>
      </c>
      <c r="AD236" t="str">
        <f t="shared" si="3"/>
        <v>ABIERTO</v>
      </c>
    </row>
    <row r="237" spans="1:30" x14ac:dyDescent="0.35">
      <c r="A237" t="s">
        <v>227</v>
      </c>
      <c r="B237">
        <v>6503826</v>
      </c>
      <c r="C237" t="s">
        <v>129</v>
      </c>
      <c r="D237" t="s">
        <v>1255</v>
      </c>
      <c r="E237" t="s">
        <v>310</v>
      </c>
      <c r="F237" t="s">
        <v>259</v>
      </c>
      <c r="G237" t="s">
        <v>336</v>
      </c>
      <c r="H237" s="16">
        <v>45850</v>
      </c>
      <c r="I237" s="16">
        <v>45850</v>
      </c>
      <c r="J237" t="s">
        <v>5406</v>
      </c>
      <c r="K237">
        <v>1213130</v>
      </c>
      <c r="L237" t="s">
        <v>305</v>
      </c>
      <c r="O237">
        <v>10014606</v>
      </c>
      <c r="P237" t="s">
        <v>227</v>
      </c>
      <c r="Q237">
        <v>0</v>
      </c>
      <c r="R237" t="s">
        <v>347</v>
      </c>
      <c r="S237" t="s">
        <v>291</v>
      </c>
      <c r="T237">
        <v>11396090</v>
      </c>
      <c r="U237" s="16">
        <v>45613</v>
      </c>
      <c r="V237" s="16">
        <v>45850</v>
      </c>
      <c r="W237" s="16">
        <v>45848</v>
      </c>
      <c r="X237">
        <v>0</v>
      </c>
      <c r="Y237">
        <v>1290900</v>
      </c>
      <c r="Z237" t="s">
        <v>1568</v>
      </c>
      <c r="AA237" t="s">
        <v>245</v>
      </c>
      <c r="AB237" t="s">
        <v>121</v>
      </c>
      <c r="AC237" t="s">
        <v>255</v>
      </c>
      <c r="AD237" t="str">
        <f t="shared" si="3"/>
        <v>ABIERTO</v>
      </c>
    </row>
    <row r="238" spans="1:30" x14ac:dyDescent="0.35">
      <c r="A238" t="s">
        <v>419</v>
      </c>
      <c r="B238">
        <v>6503824</v>
      </c>
      <c r="C238" t="s">
        <v>129</v>
      </c>
      <c r="D238" t="s">
        <v>1255</v>
      </c>
      <c r="E238" t="s">
        <v>310</v>
      </c>
      <c r="F238" t="s">
        <v>259</v>
      </c>
      <c r="G238" t="s">
        <v>265</v>
      </c>
      <c r="H238" s="16">
        <v>45846</v>
      </c>
      <c r="I238" s="16">
        <v>45846</v>
      </c>
      <c r="J238" t="s">
        <v>5406</v>
      </c>
      <c r="K238">
        <v>1213130</v>
      </c>
      <c r="L238" t="s">
        <v>420</v>
      </c>
      <c r="M238" s="16">
        <v>45846</v>
      </c>
      <c r="N238" s="16">
        <v>45846</v>
      </c>
      <c r="O238">
        <v>10014605</v>
      </c>
      <c r="P238" t="s">
        <v>419</v>
      </c>
      <c r="Q238">
        <v>0</v>
      </c>
      <c r="R238" t="s">
        <v>347</v>
      </c>
      <c r="S238" t="s">
        <v>291</v>
      </c>
      <c r="T238">
        <v>11396089</v>
      </c>
      <c r="U238" s="16">
        <v>45613</v>
      </c>
      <c r="V238" s="16">
        <v>45847</v>
      </c>
      <c r="W238" s="16">
        <v>45847</v>
      </c>
      <c r="X238">
        <v>0</v>
      </c>
      <c r="Y238">
        <v>1290900</v>
      </c>
      <c r="Z238" t="s">
        <v>1568</v>
      </c>
      <c r="AA238" t="s">
        <v>245</v>
      </c>
      <c r="AB238" t="s">
        <v>121</v>
      </c>
      <c r="AC238" t="s">
        <v>255</v>
      </c>
      <c r="AD238" t="str">
        <f t="shared" si="3"/>
        <v>ABIERTO</v>
      </c>
    </row>
    <row r="239" spans="1:30" x14ac:dyDescent="0.35">
      <c r="A239" t="s">
        <v>158</v>
      </c>
      <c r="B239">
        <v>6503778</v>
      </c>
      <c r="C239" t="s">
        <v>129</v>
      </c>
      <c r="D239" t="s">
        <v>1255</v>
      </c>
      <c r="E239" t="s">
        <v>310</v>
      </c>
      <c r="F239" t="s">
        <v>133</v>
      </c>
      <c r="G239" t="s">
        <v>226</v>
      </c>
      <c r="H239" s="16">
        <v>45839</v>
      </c>
      <c r="I239" s="16">
        <v>45869</v>
      </c>
      <c r="J239" t="s">
        <v>3476</v>
      </c>
      <c r="K239">
        <v>1213130</v>
      </c>
      <c r="L239" t="s">
        <v>397</v>
      </c>
      <c r="O239">
        <v>10014604</v>
      </c>
      <c r="P239" t="s">
        <v>158</v>
      </c>
      <c r="Q239">
        <v>0</v>
      </c>
      <c r="R239" t="s">
        <v>347</v>
      </c>
      <c r="S239" t="s">
        <v>3901</v>
      </c>
      <c r="T239">
        <v>11396088</v>
      </c>
      <c r="U239" s="16">
        <v>45613</v>
      </c>
      <c r="V239" s="16">
        <v>45839</v>
      </c>
      <c r="W239" s="16">
        <v>45835</v>
      </c>
      <c r="X239">
        <v>0</v>
      </c>
      <c r="Y239">
        <v>1290900</v>
      </c>
      <c r="Z239" t="s">
        <v>1568</v>
      </c>
      <c r="AA239" t="s">
        <v>245</v>
      </c>
      <c r="AB239" t="s">
        <v>121</v>
      </c>
      <c r="AC239" t="s">
        <v>255</v>
      </c>
      <c r="AD239" t="str">
        <f t="shared" si="3"/>
        <v>ABIERTO</v>
      </c>
    </row>
    <row r="240" spans="1:30" x14ac:dyDescent="0.35">
      <c r="A240" t="s">
        <v>215</v>
      </c>
      <c r="B240">
        <v>6503664</v>
      </c>
      <c r="C240" t="s">
        <v>129</v>
      </c>
      <c r="D240" t="s">
        <v>1538</v>
      </c>
      <c r="E240" t="s">
        <v>310</v>
      </c>
      <c r="F240" t="s">
        <v>133</v>
      </c>
      <c r="G240" t="s">
        <v>226</v>
      </c>
      <c r="H240" s="16">
        <v>45839</v>
      </c>
      <c r="I240" s="16">
        <v>45869</v>
      </c>
      <c r="J240" t="s">
        <v>3476</v>
      </c>
      <c r="K240">
        <v>1213130</v>
      </c>
      <c r="L240" t="s">
        <v>290</v>
      </c>
      <c r="O240">
        <v>10018371</v>
      </c>
      <c r="P240" t="s">
        <v>215</v>
      </c>
      <c r="Q240">
        <v>0</v>
      </c>
      <c r="R240" t="s">
        <v>347</v>
      </c>
      <c r="S240" t="s">
        <v>3901</v>
      </c>
      <c r="T240">
        <v>11417636</v>
      </c>
      <c r="U240" s="16">
        <v>45613</v>
      </c>
      <c r="V240" s="16">
        <v>45839</v>
      </c>
      <c r="W240" s="16">
        <v>45835</v>
      </c>
      <c r="X240">
        <v>0</v>
      </c>
      <c r="Y240">
        <v>1290900</v>
      </c>
      <c r="Z240" t="s">
        <v>1568</v>
      </c>
      <c r="AA240" t="s">
        <v>245</v>
      </c>
      <c r="AB240" t="s">
        <v>121</v>
      </c>
      <c r="AC240" t="s">
        <v>255</v>
      </c>
      <c r="AD240" t="str">
        <f t="shared" si="3"/>
        <v>ABIERTO</v>
      </c>
    </row>
    <row r="241" spans="1:30" x14ac:dyDescent="0.35">
      <c r="A241" t="s">
        <v>219</v>
      </c>
      <c r="B241">
        <v>6503656</v>
      </c>
      <c r="C241" t="s">
        <v>129</v>
      </c>
      <c r="D241" t="s">
        <v>1180</v>
      </c>
      <c r="E241" t="s">
        <v>310</v>
      </c>
      <c r="F241" t="s">
        <v>133</v>
      </c>
      <c r="G241" t="s">
        <v>226</v>
      </c>
      <c r="H241" s="16">
        <v>45839</v>
      </c>
      <c r="I241" s="16">
        <v>45869</v>
      </c>
      <c r="J241" t="s">
        <v>3476</v>
      </c>
      <c r="K241">
        <v>1213130</v>
      </c>
      <c r="L241" t="s">
        <v>292</v>
      </c>
      <c r="O241">
        <v>10017586</v>
      </c>
      <c r="P241" t="s">
        <v>219</v>
      </c>
      <c r="Q241">
        <v>0</v>
      </c>
      <c r="R241" t="s">
        <v>347</v>
      </c>
      <c r="S241" t="s">
        <v>3901</v>
      </c>
      <c r="T241">
        <v>11417634</v>
      </c>
      <c r="U241" s="16">
        <v>45613</v>
      </c>
      <c r="V241" s="16">
        <v>45839</v>
      </c>
      <c r="W241" s="16">
        <v>45835</v>
      </c>
      <c r="X241">
        <v>0</v>
      </c>
      <c r="Y241">
        <v>1290900</v>
      </c>
      <c r="Z241" t="s">
        <v>1568</v>
      </c>
      <c r="AA241" t="s">
        <v>245</v>
      </c>
      <c r="AB241" t="s">
        <v>121</v>
      </c>
      <c r="AC241" t="s">
        <v>255</v>
      </c>
      <c r="AD241" t="str">
        <f t="shared" si="3"/>
        <v>ABIERTO</v>
      </c>
    </row>
    <row r="242" spans="1:30" x14ac:dyDescent="0.35">
      <c r="A242" t="s">
        <v>243</v>
      </c>
      <c r="B242">
        <v>6503619</v>
      </c>
      <c r="C242" t="s">
        <v>129</v>
      </c>
      <c r="D242" t="s">
        <v>6333</v>
      </c>
      <c r="E242" t="s">
        <v>310</v>
      </c>
      <c r="F242" t="s">
        <v>997</v>
      </c>
      <c r="G242" t="s">
        <v>136</v>
      </c>
      <c r="H242" s="16">
        <v>45839</v>
      </c>
      <c r="I242" s="16">
        <v>45869</v>
      </c>
      <c r="J242" t="s">
        <v>3476</v>
      </c>
      <c r="K242">
        <v>1213130</v>
      </c>
      <c r="L242" t="s">
        <v>384</v>
      </c>
      <c r="O242">
        <v>10014627</v>
      </c>
      <c r="P242" t="s">
        <v>243</v>
      </c>
      <c r="Q242">
        <v>4321.4799999999996</v>
      </c>
      <c r="R242" t="s">
        <v>347</v>
      </c>
      <c r="S242" t="s">
        <v>3901</v>
      </c>
      <c r="T242">
        <v>11386769</v>
      </c>
      <c r="U242" s="16">
        <v>45613</v>
      </c>
      <c r="V242" s="16">
        <v>45839</v>
      </c>
      <c r="W242" s="16">
        <v>45835</v>
      </c>
      <c r="X242">
        <v>4321.4799999999996</v>
      </c>
      <c r="Y242">
        <v>1290900</v>
      </c>
      <c r="Z242" t="s">
        <v>1568</v>
      </c>
      <c r="AA242" t="s">
        <v>245</v>
      </c>
      <c r="AB242" t="s">
        <v>121</v>
      </c>
      <c r="AC242" t="s">
        <v>255</v>
      </c>
      <c r="AD242" t="str">
        <f t="shared" si="3"/>
        <v>ABIERTO</v>
      </c>
    </row>
    <row r="243" spans="1:30" x14ac:dyDescent="0.35">
      <c r="A243" t="s">
        <v>131</v>
      </c>
      <c r="B243">
        <v>6502958</v>
      </c>
      <c r="C243" t="s">
        <v>129</v>
      </c>
      <c r="D243" t="s">
        <v>1256</v>
      </c>
      <c r="E243" t="s">
        <v>310</v>
      </c>
      <c r="F243" t="s">
        <v>133</v>
      </c>
      <c r="G243" t="s">
        <v>226</v>
      </c>
      <c r="H243" s="16">
        <v>45839</v>
      </c>
      <c r="I243" s="16">
        <v>45869</v>
      </c>
      <c r="J243" t="s">
        <v>3476</v>
      </c>
      <c r="K243">
        <v>1213130</v>
      </c>
      <c r="L243" t="s">
        <v>335</v>
      </c>
      <c r="O243">
        <v>10014603</v>
      </c>
      <c r="P243" t="s">
        <v>131</v>
      </c>
      <c r="Q243">
        <v>0</v>
      </c>
      <c r="R243" t="s">
        <v>347</v>
      </c>
      <c r="S243" t="s">
        <v>3901</v>
      </c>
      <c r="T243">
        <v>11487604</v>
      </c>
      <c r="U243" s="16">
        <v>45613</v>
      </c>
      <c r="V243" s="16">
        <v>45839</v>
      </c>
      <c r="W243" s="16">
        <v>45835</v>
      </c>
      <c r="X243">
        <v>0</v>
      </c>
      <c r="Y243">
        <v>1290900</v>
      </c>
      <c r="Z243" t="s">
        <v>1568</v>
      </c>
      <c r="AA243" t="s">
        <v>245</v>
      </c>
      <c r="AB243" t="s">
        <v>121</v>
      </c>
      <c r="AC243" t="s">
        <v>255</v>
      </c>
      <c r="AD243" t="str">
        <f t="shared" si="3"/>
        <v>ABIERTO</v>
      </c>
    </row>
    <row r="244" spans="1:30" x14ac:dyDescent="0.35">
      <c r="A244" t="s">
        <v>413</v>
      </c>
      <c r="B244">
        <v>6502950</v>
      </c>
      <c r="C244" t="s">
        <v>129</v>
      </c>
      <c r="D244" t="s">
        <v>1257</v>
      </c>
      <c r="E244" t="s">
        <v>310</v>
      </c>
      <c r="F244" t="s">
        <v>133</v>
      </c>
      <c r="G244" t="s">
        <v>147</v>
      </c>
      <c r="H244" s="16">
        <v>45839</v>
      </c>
      <c r="I244" s="16">
        <v>45869</v>
      </c>
      <c r="J244" t="s">
        <v>3476</v>
      </c>
      <c r="K244">
        <v>1213130</v>
      </c>
      <c r="L244" t="s">
        <v>414</v>
      </c>
      <c r="O244">
        <v>10014620</v>
      </c>
      <c r="P244" t="s">
        <v>413</v>
      </c>
      <c r="Q244">
        <v>0</v>
      </c>
      <c r="R244" t="s">
        <v>347</v>
      </c>
      <c r="S244" t="s">
        <v>3901</v>
      </c>
      <c r="T244">
        <v>11444230</v>
      </c>
      <c r="U244" s="16">
        <v>45613</v>
      </c>
      <c r="V244" s="16">
        <v>45839</v>
      </c>
      <c r="W244" s="16">
        <v>45835</v>
      </c>
      <c r="X244">
        <v>0</v>
      </c>
      <c r="Y244">
        <v>1290900</v>
      </c>
      <c r="Z244" t="s">
        <v>1568</v>
      </c>
      <c r="AA244" t="s">
        <v>245</v>
      </c>
      <c r="AB244" t="s">
        <v>121</v>
      </c>
      <c r="AC244" t="s">
        <v>255</v>
      </c>
      <c r="AD244" t="str">
        <f t="shared" si="3"/>
        <v>ABIERTO</v>
      </c>
    </row>
    <row r="245" spans="1:30" x14ac:dyDescent="0.35">
      <c r="A245" t="s">
        <v>272</v>
      </c>
      <c r="B245">
        <v>6501663</v>
      </c>
      <c r="C245" t="s">
        <v>123</v>
      </c>
      <c r="D245" t="s">
        <v>1259</v>
      </c>
      <c r="E245" t="s">
        <v>310</v>
      </c>
      <c r="F245" t="s">
        <v>133</v>
      </c>
      <c r="G245" t="s">
        <v>132</v>
      </c>
      <c r="H245" s="16">
        <v>45839</v>
      </c>
      <c r="I245" s="16">
        <v>45869</v>
      </c>
      <c r="J245" t="s">
        <v>3476</v>
      </c>
      <c r="K245">
        <v>1210102</v>
      </c>
      <c r="L245" t="s">
        <v>273</v>
      </c>
      <c r="O245">
        <v>10017653</v>
      </c>
      <c r="P245" t="s">
        <v>165</v>
      </c>
      <c r="Q245">
        <v>0</v>
      </c>
      <c r="R245" t="s">
        <v>254</v>
      </c>
      <c r="S245" t="s">
        <v>342</v>
      </c>
      <c r="T245">
        <v>11476902</v>
      </c>
      <c r="U245" s="16">
        <v>45610</v>
      </c>
      <c r="V245" s="16">
        <v>45839</v>
      </c>
      <c r="W245" s="16">
        <v>45833</v>
      </c>
      <c r="X245">
        <v>0</v>
      </c>
      <c r="Y245">
        <v>1290900</v>
      </c>
      <c r="Z245" t="s">
        <v>1568</v>
      </c>
      <c r="AA245" t="s">
        <v>248</v>
      </c>
      <c r="AB245" t="s">
        <v>121</v>
      </c>
      <c r="AC245" t="s">
        <v>255</v>
      </c>
      <c r="AD245" t="str">
        <f t="shared" si="3"/>
        <v>ABIERTO</v>
      </c>
    </row>
    <row r="246" spans="1:30" x14ac:dyDescent="0.35">
      <c r="A246" t="s">
        <v>128</v>
      </c>
      <c r="B246">
        <v>6500684</v>
      </c>
      <c r="C246" t="s">
        <v>123</v>
      </c>
      <c r="D246" t="s">
        <v>1217</v>
      </c>
      <c r="E246" t="s">
        <v>310</v>
      </c>
      <c r="F246" t="s">
        <v>259</v>
      </c>
      <c r="G246" t="s">
        <v>124</v>
      </c>
      <c r="H246" s="16">
        <v>45839</v>
      </c>
      <c r="I246" s="16">
        <v>45869</v>
      </c>
      <c r="J246" t="s">
        <v>3476</v>
      </c>
      <c r="K246">
        <v>1210100</v>
      </c>
      <c r="L246" t="s">
        <v>390</v>
      </c>
      <c r="O246">
        <v>10014594</v>
      </c>
      <c r="P246" t="s">
        <v>128</v>
      </c>
      <c r="Q246">
        <v>0</v>
      </c>
      <c r="R246" t="s">
        <v>342</v>
      </c>
      <c r="S246" t="s">
        <v>342</v>
      </c>
      <c r="T246">
        <v>11487052</v>
      </c>
      <c r="U246" s="16">
        <v>45607</v>
      </c>
      <c r="V246" s="16">
        <v>45839</v>
      </c>
      <c r="W246" s="16">
        <v>45833</v>
      </c>
      <c r="X246">
        <v>0</v>
      </c>
      <c r="Y246">
        <v>1290900</v>
      </c>
      <c r="Z246" t="s">
        <v>1568</v>
      </c>
      <c r="AA246" t="s">
        <v>248</v>
      </c>
      <c r="AB246" t="s">
        <v>121</v>
      </c>
      <c r="AC246" t="s">
        <v>255</v>
      </c>
      <c r="AD246" t="str">
        <f t="shared" si="3"/>
        <v>ABIERTO</v>
      </c>
    </row>
    <row r="247" spans="1:30" x14ac:dyDescent="0.35">
      <c r="A247" t="s">
        <v>272</v>
      </c>
      <c r="B247">
        <v>6500677</v>
      </c>
      <c r="C247" t="s">
        <v>123</v>
      </c>
      <c r="D247" t="s">
        <v>1226</v>
      </c>
      <c r="E247" t="s">
        <v>310</v>
      </c>
      <c r="F247" t="s">
        <v>379</v>
      </c>
      <c r="G247" t="s">
        <v>153</v>
      </c>
      <c r="H247" s="16">
        <v>45839</v>
      </c>
      <c r="I247" s="16">
        <v>45869</v>
      </c>
      <c r="J247" t="s">
        <v>3476</v>
      </c>
      <c r="K247">
        <v>1210102</v>
      </c>
      <c r="L247" t="s">
        <v>273</v>
      </c>
      <c r="O247">
        <v>10017653</v>
      </c>
      <c r="P247" t="s">
        <v>165</v>
      </c>
      <c r="Q247">
        <v>0</v>
      </c>
      <c r="R247" t="s">
        <v>342</v>
      </c>
      <c r="S247" t="s">
        <v>342</v>
      </c>
      <c r="T247">
        <v>11468553</v>
      </c>
      <c r="U247" s="16">
        <v>45607</v>
      </c>
      <c r="V247" s="16">
        <v>45839</v>
      </c>
      <c r="W247" s="16">
        <v>45833</v>
      </c>
      <c r="X247">
        <v>0</v>
      </c>
      <c r="Y247">
        <v>1290900</v>
      </c>
      <c r="Z247" t="s">
        <v>1568</v>
      </c>
      <c r="AA247" t="s">
        <v>248</v>
      </c>
      <c r="AB247" t="s">
        <v>121</v>
      </c>
      <c r="AC247" t="s">
        <v>255</v>
      </c>
      <c r="AD247" t="str">
        <f t="shared" si="3"/>
        <v>ABIERTO</v>
      </c>
    </row>
    <row r="248" spans="1:30" x14ac:dyDescent="0.35">
      <c r="A248" t="s">
        <v>272</v>
      </c>
      <c r="B248">
        <v>6500635</v>
      </c>
      <c r="C248" t="s">
        <v>123</v>
      </c>
      <c r="D248" t="s">
        <v>1229</v>
      </c>
      <c r="E248" t="s">
        <v>310</v>
      </c>
      <c r="F248" t="s">
        <v>133</v>
      </c>
      <c r="G248" t="s">
        <v>132</v>
      </c>
      <c r="H248" s="16">
        <v>45839</v>
      </c>
      <c r="I248" s="16">
        <v>45869</v>
      </c>
      <c r="J248" t="s">
        <v>3476</v>
      </c>
      <c r="K248">
        <v>1210102</v>
      </c>
      <c r="L248" t="s">
        <v>273</v>
      </c>
      <c r="O248">
        <v>10017653</v>
      </c>
      <c r="P248" t="s">
        <v>165</v>
      </c>
      <c r="Q248">
        <v>0</v>
      </c>
      <c r="R248" t="s">
        <v>342</v>
      </c>
      <c r="S248" t="s">
        <v>342</v>
      </c>
      <c r="T248">
        <v>11448268</v>
      </c>
      <c r="U248" s="16">
        <v>45607</v>
      </c>
      <c r="V248" s="16">
        <v>45839</v>
      </c>
      <c r="W248" s="16">
        <v>45833</v>
      </c>
      <c r="X248">
        <v>0</v>
      </c>
      <c r="Y248">
        <v>1290900</v>
      </c>
      <c r="Z248" t="s">
        <v>1568</v>
      </c>
      <c r="AA248" t="s">
        <v>248</v>
      </c>
      <c r="AB248" t="s">
        <v>121</v>
      </c>
      <c r="AC248" t="s">
        <v>255</v>
      </c>
      <c r="AD248" t="str">
        <f t="shared" si="3"/>
        <v>ABIERTO</v>
      </c>
    </row>
    <row r="249" spans="1:30" x14ac:dyDescent="0.35">
      <c r="A249" t="s">
        <v>128</v>
      </c>
      <c r="B249">
        <v>6500632</v>
      </c>
      <c r="C249" t="s">
        <v>123</v>
      </c>
      <c r="D249" t="s">
        <v>1231</v>
      </c>
      <c r="E249" t="s">
        <v>310</v>
      </c>
      <c r="F249" t="s">
        <v>133</v>
      </c>
      <c r="G249" t="s">
        <v>132</v>
      </c>
      <c r="H249" s="16">
        <v>45839</v>
      </c>
      <c r="I249" s="16">
        <v>45869</v>
      </c>
      <c r="J249" t="s">
        <v>3476</v>
      </c>
      <c r="K249">
        <v>1210100</v>
      </c>
      <c r="L249" t="s">
        <v>390</v>
      </c>
      <c r="O249">
        <v>10014594</v>
      </c>
      <c r="P249" t="s">
        <v>128</v>
      </c>
      <c r="Q249">
        <v>0</v>
      </c>
      <c r="R249" t="s">
        <v>342</v>
      </c>
      <c r="S249" t="s">
        <v>342</v>
      </c>
      <c r="T249">
        <v>11464947</v>
      </c>
      <c r="U249" s="16">
        <v>45607</v>
      </c>
      <c r="V249" s="16">
        <v>45839</v>
      </c>
      <c r="W249" s="16">
        <v>45833</v>
      </c>
      <c r="X249">
        <v>0</v>
      </c>
      <c r="Y249">
        <v>1290900</v>
      </c>
      <c r="Z249" t="s">
        <v>1568</v>
      </c>
      <c r="AA249" t="s">
        <v>248</v>
      </c>
      <c r="AB249" t="s">
        <v>121</v>
      </c>
      <c r="AC249" t="s">
        <v>255</v>
      </c>
      <c r="AD249" t="str">
        <f t="shared" si="3"/>
        <v>ABIERTO</v>
      </c>
    </row>
    <row r="250" spans="1:30" x14ac:dyDescent="0.35">
      <c r="A250" t="s">
        <v>240</v>
      </c>
      <c r="B250">
        <v>6500562</v>
      </c>
      <c r="C250" t="s">
        <v>129</v>
      </c>
      <c r="D250" t="s">
        <v>1233</v>
      </c>
      <c r="E250" t="s">
        <v>310</v>
      </c>
      <c r="F250" t="s">
        <v>133</v>
      </c>
      <c r="G250" t="s">
        <v>132</v>
      </c>
      <c r="H250" s="16">
        <v>45839</v>
      </c>
      <c r="I250" s="16">
        <v>45869</v>
      </c>
      <c r="J250" t="s">
        <v>3476</v>
      </c>
      <c r="K250">
        <v>1213130</v>
      </c>
      <c r="L250" t="s">
        <v>304</v>
      </c>
      <c r="O250">
        <v>10014607</v>
      </c>
      <c r="P250" t="s">
        <v>240</v>
      </c>
      <c r="Q250">
        <v>0</v>
      </c>
      <c r="R250" t="s">
        <v>329</v>
      </c>
      <c r="S250" t="s">
        <v>3901</v>
      </c>
      <c r="T250">
        <v>11461511</v>
      </c>
      <c r="U250" s="16">
        <v>45606</v>
      </c>
      <c r="V250" s="16">
        <v>45839</v>
      </c>
      <c r="W250" s="16">
        <v>45835</v>
      </c>
      <c r="X250">
        <v>0</v>
      </c>
      <c r="Y250">
        <v>1290900</v>
      </c>
      <c r="Z250" t="s">
        <v>1568</v>
      </c>
      <c r="AA250" t="s">
        <v>245</v>
      </c>
      <c r="AB250" t="s">
        <v>121</v>
      </c>
      <c r="AC250" t="s">
        <v>255</v>
      </c>
      <c r="AD250" t="str">
        <f t="shared" si="3"/>
        <v>ABIERTO</v>
      </c>
    </row>
    <row r="251" spans="1:30" x14ac:dyDescent="0.35">
      <c r="A251" t="s">
        <v>228</v>
      </c>
      <c r="B251">
        <v>6500515</v>
      </c>
      <c r="C251" t="s">
        <v>129</v>
      </c>
      <c r="D251" t="s">
        <v>1235</v>
      </c>
      <c r="E251" t="s">
        <v>310</v>
      </c>
      <c r="F251" t="s">
        <v>133</v>
      </c>
      <c r="G251" t="s">
        <v>147</v>
      </c>
      <c r="H251" s="16">
        <v>45839</v>
      </c>
      <c r="I251" s="16">
        <v>45869</v>
      </c>
      <c r="J251" t="s">
        <v>3476</v>
      </c>
      <c r="K251">
        <v>1213130</v>
      </c>
      <c r="L251" t="s">
        <v>387</v>
      </c>
      <c r="O251">
        <v>10014624</v>
      </c>
      <c r="P251" t="s">
        <v>228</v>
      </c>
      <c r="Q251">
        <v>0</v>
      </c>
      <c r="R251" t="s">
        <v>329</v>
      </c>
      <c r="S251" t="s">
        <v>3901</v>
      </c>
      <c r="T251">
        <v>11463596</v>
      </c>
      <c r="U251" s="16">
        <v>45606</v>
      </c>
      <c r="V251" s="16">
        <v>45839</v>
      </c>
      <c r="W251" s="16">
        <v>45835</v>
      </c>
      <c r="X251">
        <v>0</v>
      </c>
      <c r="Y251">
        <v>1290900</v>
      </c>
      <c r="Z251" t="s">
        <v>1568</v>
      </c>
      <c r="AA251" t="s">
        <v>245</v>
      </c>
      <c r="AB251" t="s">
        <v>121</v>
      </c>
      <c r="AC251" t="s">
        <v>255</v>
      </c>
      <c r="AD251" t="str">
        <f t="shared" si="3"/>
        <v>ABIERTO</v>
      </c>
    </row>
    <row r="252" spans="1:30" x14ac:dyDescent="0.35">
      <c r="A252" t="s">
        <v>207</v>
      </c>
      <c r="B252">
        <v>6500509</v>
      </c>
      <c r="C252" t="s">
        <v>129</v>
      </c>
      <c r="D252" t="s">
        <v>1237</v>
      </c>
      <c r="E252" t="s">
        <v>310</v>
      </c>
      <c r="F252" t="s">
        <v>379</v>
      </c>
      <c r="G252" t="s">
        <v>127</v>
      </c>
      <c r="H252" s="16">
        <v>45839</v>
      </c>
      <c r="I252" s="16">
        <v>45869</v>
      </c>
      <c r="J252" t="s">
        <v>3476</v>
      </c>
      <c r="K252">
        <v>1213130</v>
      </c>
      <c r="L252" t="s">
        <v>385</v>
      </c>
      <c r="O252">
        <v>10014621</v>
      </c>
      <c r="P252" t="s">
        <v>207</v>
      </c>
      <c r="Q252">
        <v>0</v>
      </c>
      <c r="R252" t="s">
        <v>329</v>
      </c>
      <c r="S252" t="s">
        <v>3901</v>
      </c>
      <c r="T252">
        <v>11483826</v>
      </c>
      <c r="U252" s="16">
        <v>45606</v>
      </c>
      <c r="V252" s="16">
        <v>45839</v>
      </c>
      <c r="W252" s="16">
        <v>45835</v>
      </c>
      <c r="X252">
        <v>0</v>
      </c>
      <c r="Y252">
        <v>1290900</v>
      </c>
      <c r="Z252" t="s">
        <v>1568</v>
      </c>
      <c r="AA252" t="s">
        <v>245</v>
      </c>
      <c r="AB252" t="s">
        <v>121</v>
      </c>
      <c r="AC252" t="s">
        <v>255</v>
      </c>
      <c r="AD252" t="str">
        <f t="shared" si="3"/>
        <v>ABIERTO</v>
      </c>
    </row>
    <row r="253" spans="1:30" x14ac:dyDescent="0.35">
      <c r="A253" t="s">
        <v>207</v>
      </c>
      <c r="B253">
        <v>6499951</v>
      </c>
      <c r="C253" t="s">
        <v>129</v>
      </c>
      <c r="D253" t="s">
        <v>1243</v>
      </c>
      <c r="E253" t="s">
        <v>310</v>
      </c>
      <c r="F253" t="s">
        <v>125</v>
      </c>
      <c r="G253" t="s">
        <v>153</v>
      </c>
      <c r="H253" s="16">
        <v>45839</v>
      </c>
      <c r="I253" s="16">
        <v>45869</v>
      </c>
      <c r="J253" t="s">
        <v>3476</v>
      </c>
      <c r="K253">
        <v>1213130</v>
      </c>
      <c r="L253" t="s">
        <v>385</v>
      </c>
      <c r="O253">
        <v>10014621</v>
      </c>
      <c r="P253" t="s">
        <v>207</v>
      </c>
      <c r="Q253">
        <v>0</v>
      </c>
      <c r="R253" t="s">
        <v>329</v>
      </c>
      <c r="S253" t="s">
        <v>3901</v>
      </c>
      <c r="T253">
        <v>11474812</v>
      </c>
      <c r="U253" s="16">
        <v>45605</v>
      </c>
      <c r="V253" s="16">
        <v>45839</v>
      </c>
      <c r="W253" s="16">
        <v>45835</v>
      </c>
      <c r="X253">
        <v>0</v>
      </c>
      <c r="Y253">
        <v>1290900</v>
      </c>
      <c r="Z253" t="s">
        <v>1568</v>
      </c>
      <c r="AA253" t="s">
        <v>245</v>
      </c>
      <c r="AB253" t="s">
        <v>121</v>
      </c>
      <c r="AC253" t="s">
        <v>255</v>
      </c>
      <c r="AD253" t="str">
        <f t="shared" si="3"/>
        <v>ABIERTO</v>
      </c>
    </row>
    <row r="254" spans="1:30" x14ac:dyDescent="0.35">
      <c r="A254" t="s">
        <v>202</v>
      </c>
      <c r="B254">
        <v>6499945</v>
      </c>
      <c r="C254" t="s">
        <v>129</v>
      </c>
      <c r="D254" t="s">
        <v>1245</v>
      </c>
      <c r="E254" t="s">
        <v>310</v>
      </c>
      <c r="F254" t="s">
        <v>259</v>
      </c>
      <c r="G254" t="s">
        <v>336</v>
      </c>
      <c r="H254" s="16">
        <v>45852</v>
      </c>
      <c r="I254" s="16">
        <v>45852</v>
      </c>
      <c r="J254" t="s">
        <v>5407</v>
      </c>
      <c r="K254">
        <v>1213130</v>
      </c>
      <c r="L254" t="s">
        <v>396</v>
      </c>
      <c r="O254">
        <v>10014615</v>
      </c>
      <c r="P254" t="s">
        <v>202</v>
      </c>
      <c r="Q254">
        <v>0</v>
      </c>
      <c r="R254" t="s">
        <v>329</v>
      </c>
      <c r="S254" t="s">
        <v>343</v>
      </c>
      <c r="T254">
        <v>11455082</v>
      </c>
      <c r="U254" s="16">
        <v>45605</v>
      </c>
      <c r="V254" s="16">
        <v>45852</v>
      </c>
      <c r="W254" s="16">
        <v>45853</v>
      </c>
      <c r="X254">
        <v>0</v>
      </c>
      <c r="Y254">
        <v>1290900</v>
      </c>
      <c r="Z254" t="s">
        <v>1568</v>
      </c>
      <c r="AA254" t="s">
        <v>245</v>
      </c>
      <c r="AB254" t="s">
        <v>121</v>
      </c>
      <c r="AC254" t="s">
        <v>255</v>
      </c>
      <c r="AD254" t="str">
        <f t="shared" si="3"/>
        <v>ABIERTO</v>
      </c>
    </row>
    <row r="255" spans="1:30" x14ac:dyDescent="0.35">
      <c r="A255" t="s">
        <v>202</v>
      </c>
      <c r="B255">
        <v>6499943</v>
      </c>
      <c r="C255" t="s">
        <v>129</v>
      </c>
      <c r="D255" t="s">
        <v>1246</v>
      </c>
      <c r="E255" t="s">
        <v>310</v>
      </c>
      <c r="F255" t="s">
        <v>133</v>
      </c>
      <c r="G255" t="s">
        <v>226</v>
      </c>
      <c r="H255" s="16">
        <v>45839</v>
      </c>
      <c r="I255" s="16">
        <v>45869</v>
      </c>
      <c r="J255" t="s">
        <v>3476</v>
      </c>
      <c r="K255">
        <v>1213130</v>
      </c>
      <c r="L255" t="s">
        <v>396</v>
      </c>
      <c r="O255">
        <v>10014615</v>
      </c>
      <c r="P255" t="s">
        <v>202</v>
      </c>
      <c r="Q255">
        <v>0</v>
      </c>
      <c r="R255" t="s">
        <v>329</v>
      </c>
      <c r="S255" t="s">
        <v>3901</v>
      </c>
      <c r="T255">
        <v>11455080</v>
      </c>
      <c r="U255" s="16">
        <v>45605</v>
      </c>
      <c r="V255" s="16">
        <v>45839</v>
      </c>
      <c r="W255" s="16">
        <v>45835</v>
      </c>
      <c r="X255">
        <v>0</v>
      </c>
      <c r="Y255">
        <v>1290900</v>
      </c>
      <c r="Z255" t="s">
        <v>1568</v>
      </c>
      <c r="AA255" t="s">
        <v>245</v>
      </c>
      <c r="AB255" t="s">
        <v>121</v>
      </c>
      <c r="AC255" t="s">
        <v>255</v>
      </c>
      <c r="AD255" t="str">
        <f t="shared" si="3"/>
        <v>ABIERTO</v>
      </c>
    </row>
    <row r="256" spans="1:30" x14ac:dyDescent="0.35">
      <c r="A256" t="s">
        <v>294</v>
      </c>
      <c r="B256">
        <v>6499363</v>
      </c>
      <c r="C256" t="s">
        <v>129</v>
      </c>
      <c r="D256" t="s">
        <v>1134</v>
      </c>
      <c r="E256" t="s">
        <v>310</v>
      </c>
      <c r="F256" t="s">
        <v>133</v>
      </c>
      <c r="G256" t="s">
        <v>226</v>
      </c>
      <c r="H256" s="16">
        <v>45839</v>
      </c>
      <c r="I256" s="16">
        <v>45869</v>
      </c>
      <c r="J256" t="s">
        <v>3476</v>
      </c>
      <c r="K256">
        <v>1213130</v>
      </c>
      <c r="L256" t="s">
        <v>295</v>
      </c>
      <c r="O256">
        <v>10014618</v>
      </c>
      <c r="P256" t="s">
        <v>294</v>
      </c>
      <c r="Q256">
        <v>0</v>
      </c>
      <c r="R256" t="s">
        <v>343</v>
      </c>
      <c r="S256" t="s">
        <v>3901</v>
      </c>
      <c r="T256">
        <v>11462880</v>
      </c>
      <c r="U256" s="16">
        <v>45603</v>
      </c>
      <c r="V256" s="16">
        <v>45839</v>
      </c>
      <c r="W256" s="16">
        <v>45835</v>
      </c>
      <c r="X256">
        <v>0</v>
      </c>
      <c r="Y256">
        <v>1290900</v>
      </c>
      <c r="Z256" t="s">
        <v>1568</v>
      </c>
      <c r="AA256" t="s">
        <v>245</v>
      </c>
      <c r="AB256" t="s">
        <v>121</v>
      </c>
      <c r="AC256" t="s">
        <v>255</v>
      </c>
      <c r="AD256" t="str">
        <f t="shared" si="3"/>
        <v>ABIERTO</v>
      </c>
    </row>
    <row r="257" spans="1:30" x14ac:dyDescent="0.35">
      <c r="A257" t="s">
        <v>294</v>
      </c>
      <c r="B257">
        <v>6499361</v>
      </c>
      <c r="C257" t="s">
        <v>129</v>
      </c>
      <c r="D257" t="s">
        <v>1208</v>
      </c>
      <c r="E257" t="s">
        <v>310</v>
      </c>
      <c r="F257" t="s">
        <v>133</v>
      </c>
      <c r="G257" t="s">
        <v>226</v>
      </c>
      <c r="H257" s="16">
        <v>45839</v>
      </c>
      <c r="I257" s="16">
        <v>45869</v>
      </c>
      <c r="J257" t="s">
        <v>3476</v>
      </c>
      <c r="K257">
        <v>1213130</v>
      </c>
      <c r="L257" t="s">
        <v>295</v>
      </c>
      <c r="O257">
        <v>10014618</v>
      </c>
      <c r="P257" t="s">
        <v>294</v>
      </c>
      <c r="Q257">
        <v>0</v>
      </c>
      <c r="R257" t="s">
        <v>343</v>
      </c>
      <c r="S257" t="s">
        <v>3901</v>
      </c>
      <c r="T257">
        <v>11472006</v>
      </c>
      <c r="U257" s="16">
        <v>45603</v>
      </c>
      <c r="V257" s="16">
        <v>45839</v>
      </c>
      <c r="W257" s="16">
        <v>45835</v>
      </c>
      <c r="X257">
        <v>0</v>
      </c>
      <c r="Y257">
        <v>1290900</v>
      </c>
      <c r="Z257" t="s">
        <v>1568</v>
      </c>
      <c r="AA257" t="s">
        <v>245</v>
      </c>
      <c r="AB257" t="s">
        <v>121</v>
      </c>
      <c r="AC257" t="s">
        <v>255</v>
      </c>
      <c r="AD257" t="str">
        <f t="shared" si="3"/>
        <v>CERRADO</v>
      </c>
    </row>
    <row r="258" spans="1:30" x14ac:dyDescent="0.35">
      <c r="A258" t="s">
        <v>157</v>
      </c>
      <c r="B258">
        <v>6499168</v>
      </c>
      <c r="C258" t="s">
        <v>129</v>
      </c>
      <c r="D258" t="s">
        <v>1210</v>
      </c>
      <c r="E258" t="s">
        <v>310</v>
      </c>
      <c r="F258" t="s">
        <v>439</v>
      </c>
      <c r="G258" t="s">
        <v>136</v>
      </c>
      <c r="H258" s="16">
        <v>45839</v>
      </c>
      <c r="I258" s="16">
        <v>45869</v>
      </c>
      <c r="J258" t="s">
        <v>3476</v>
      </c>
      <c r="K258">
        <v>1215150</v>
      </c>
      <c r="L258" t="s">
        <v>345</v>
      </c>
      <c r="O258">
        <v>10014635</v>
      </c>
      <c r="P258" t="s">
        <v>157</v>
      </c>
      <c r="Q258">
        <v>2524.54</v>
      </c>
      <c r="R258" t="s">
        <v>343</v>
      </c>
      <c r="S258" t="s">
        <v>3901</v>
      </c>
      <c r="T258">
        <v>11457583</v>
      </c>
      <c r="U258" s="16">
        <v>45603</v>
      </c>
      <c r="V258" s="16">
        <v>45839</v>
      </c>
      <c r="W258" s="16">
        <v>45835</v>
      </c>
      <c r="X258">
        <v>2524.54</v>
      </c>
      <c r="Y258">
        <v>1290900</v>
      </c>
      <c r="Z258" t="s">
        <v>1568</v>
      </c>
      <c r="AA258" t="s">
        <v>246</v>
      </c>
      <c r="AB258" t="s">
        <v>121</v>
      </c>
      <c r="AC258" t="s">
        <v>255</v>
      </c>
      <c r="AD258" t="str">
        <f t="shared" si="3"/>
        <v>ABIERTO</v>
      </c>
    </row>
    <row r="259" spans="1:30" x14ac:dyDescent="0.35">
      <c r="A259" t="s">
        <v>157</v>
      </c>
      <c r="B259">
        <v>6498770</v>
      </c>
      <c r="C259" t="s">
        <v>129</v>
      </c>
      <c r="D259" t="s">
        <v>1204</v>
      </c>
      <c r="E259" t="s">
        <v>310</v>
      </c>
      <c r="F259" t="s">
        <v>133</v>
      </c>
      <c r="G259" t="s">
        <v>132</v>
      </c>
      <c r="H259" s="16">
        <v>45839</v>
      </c>
      <c r="I259" s="16">
        <v>45869</v>
      </c>
      <c r="J259" t="s">
        <v>3476</v>
      </c>
      <c r="K259">
        <v>1215150</v>
      </c>
      <c r="L259" t="s">
        <v>345</v>
      </c>
      <c r="O259">
        <v>10014635</v>
      </c>
      <c r="P259" t="s">
        <v>157</v>
      </c>
      <c r="Q259">
        <v>0</v>
      </c>
      <c r="R259" t="s">
        <v>329</v>
      </c>
      <c r="S259" t="s">
        <v>3901</v>
      </c>
      <c r="T259">
        <v>11380351</v>
      </c>
      <c r="U259" s="16">
        <v>45602</v>
      </c>
      <c r="V259" s="16">
        <v>45839</v>
      </c>
      <c r="W259" s="16">
        <v>45835</v>
      </c>
      <c r="X259">
        <v>0</v>
      </c>
      <c r="Y259">
        <v>1290900</v>
      </c>
      <c r="Z259" t="s">
        <v>1568</v>
      </c>
      <c r="AA259" t="s">
        <v>246</v>
      </c>
      <c r="AB259" t="s">
        <v>121</v>
      </c>
      <c r="AC259" t="s">
        <v>255</v>
      </c>
      <c r="AD259" t="str">
        <f t="shared" ref="AD259:AD322" si="4">IF(B265&gt;0,(IF(MID(G265,1,3)="CTE","CERRADO",IF(MID(G265,1,3)="REP","REPROGRAMADO","ABIERTO"))),"")</f>
        <v>ABIERTO</v>
      </c>
    </row>
    <row r="260" spans="1:30" x14ac:dyDescent="0.35">
      <c r="A260" t="s">
        <v>272</v>
      </c>
      <c r="B260">
        <v>6498702</v>
      </c>
      <c r="C260" t="s">
        <v>123</v>
      </c>
      <c r="D260" t="s">
        <v>1206</v>
      </c>
      <c r="E260" t="s">
        <v>310</v>
      </c>
      <c r="F260" t="s">
        <v>669</v>
      </c>
      <c r="G260" t="s">
        <v>127</v>
      </c>
      <c r="H260" s="16">
        <v>45839</v>
      </c>
      <c r="I260" s="16">
        <v>45869</v>
      </c>
      <c r="J260" t="s">
        <v>3476</v>
      </c>
      <c r="K260">
        <v>1210102</v>
      </c>
      <c r="L260" t="s">
        <v>273</v>
      </c>
      <c r="O260">
        <v>10017653</v>
      </c>
      <c r="P260" t="s">
        <v>165</v>
      </c>
      <c r="Q260">
        <v>0</v>
      </c>
      <c r="R260" t="s">
        <v>343</v>
      </c>
      <c r="S260" t="s">
        <v>342</v>
      </c>
      <c r="T260">
        <v>11482043</v>
      </c>
      <c r="U260" s="16">
        <v>45602</v>
      </c>
      <c r="V260" s="16">
        <v>45839</v>
      </c>
      <c r="W260" s="16">
        <v>45833</v>
      </c>
      <c r="X260">
        <v>0</v>
      </c>
      <c r="Y260">
        <v>1290900</v>
      </c>
      <c r="Z260" t="s">
        <v>1568</v>
      </c>
      <c r="AA260" t="s">
        <v>248</v>
      </c>
      <c r="AB260" t="s">
        <v>121</v>
      </c>
      <c r="AC260" t="s">
        <v>255</v>
      </c>
      <c r="AD260" t="str">
        <f t="shared" si="4"/>
        <v>ABIERTO</v>
      </c>
    </row>
    <row r="261" spans="1:30" x14ac:dyDescent="0.35">
      <c r="A261" t="s">
        <v>413</v>
      </c>
      <c r="B261">
        <v>6496980</v>
      </c>
      <c r="C261" t="s">
        <v>129</v>
      </c>
      <c r="D261" t="s">
        <v>182</v>
      </c>
      <c r="E261" t="s">
        <v>310</v>
      </c>
      <c r="F261" t="s">
        <v>133</v>
      </c>
      <c r="G261" t="s">
        <v>192</v>
      </c>
      <c r="H261" s="16">
        <v>45839</v>
      </c>
      <c r="I261" s="16">
        <v>45869</v>
      </c>
      <c r="J261" t="s">
        <v>3476</v>
      </c>
      <c r="K261">
        <v>1213130</v>
      </c>
      <c r="L261" t="s">
        <v>414</v>
      </c>
      <c r="O261">
        <v>10014620</v>
      </c>
      <c r="P261" t="s">
        <v>413</v>
      </c>
      <c r="Q261">
        <v>150882.5</v>
      </c>
      <c r="R261" t="s">
        <v>347</v>
      </c>
      <c r="S261" t="s">
        <v>3901</v>
      </c>
      <c r="T261">
        <v>11416270</v>
      </c>
      <c r="U261" s="16">
        <v>45597</v>
      </c>
      <c r="V261" s="16">
        <v>45839</v>
      </c>
      <c r="W261" s="16">
        <v>45835</v>
      </c>
      <c r="X261">
        <v>150882.5</v>
      </c>
      <c r="Y261">
        <v>1290900</v>
      </c>
      <c r="Z261" t="s">
        <v>1568</v>
      </c>
      <c r="AA261" t="s">
        <v>245</v>
      </c>
      <c r="AB261" t="s">
        <v>121</v>
      </c>
      <c r="AC261" t="s">
        <v>255</v>
      </c>
      <c r="AD261" t="str">
        <f t="shared" si="4"/>
        <v>ABIERTO</v>
      </c>
    </row>
    <row r="262" spans="1:30" x14ac:dyDescent="0.35">
      <c r="A262" t="s">
        <v>148</v>
      </c>
      <c r="B262">
        <v>6496975</v>
      </c>
      <c r="C262" t="s">
        <v>129</v>
      </c>
      <c r="D262" t="s">
        <v>1176</v>
      </c>
      <c r="E262" t="s">
        <v>310</v>
      </c>
      <c r="F262" t="s">
        <v>125</v>
      </c>
      <c r="G262" t="s">
        <v>192</v>
      </c>
      <c r="H262" s="16">
        <v>45839</v>
      </c>
      <c r="I262" s="16">
        <v>45869</v>
      </c>
      <c r="J262" t="s">
        <v>3476</v>
      </c>
      <c r="K262">
        <v>1213130</v>
      </c>
      <c r="L262" t="s">
        <v>297</v>
      </c>
      <c r="O262">
        <v>10014617</v>
      </c>
      <c r="P262" t="s">
        <v>148</v>
      </c>
      <c r="Q262">
        <v>37102.74</v>
      </c>
      <c r="R262" t="s">
        <v>347</v>
      </c>
      <c r="S262" t="s">
        <v>3901</v>
      </c>
      <c r="T262">
        <v>11428684</v>
      </c>
      <c r="U262" s="16">
        <v>45597</v>
      </c>
      <c r="V262" s="16">
        <v>45839</v>
      </c>
      <c r="W262" s="16">
        <v>45835</v>
      </c>
      <c r="X262">
        <v>37102.74</v>
      </c>
      <c r="Y262">
        <v>1290900</v>
      </c>
      <c r="Z262" t="s">
        <v>1568</v>
      </c>
      <c r="AA262" t="s">
        <v>245</v>
      </c>
      <c r="AB262" t="s">
        <v>121</v>
      </c>
      <c r="AC262" t="s">
        <v>255</v>
      </c>
      <c r="AD262" t="str">
        <f t="shared" si="4"/>
        <v>ABIERTO</v>
      </c>
    </row>
    <row r="263" spans="1:30" x14ac:dyDescent="0.35">
      <c r="A263" t="s">
        <v>148</v>
      </c>
      <c r="B263">
        <v>6496973</v>
      </c>
      <c r="C263" t="s">
        <v>129</v>
      </c>
      <c r="D263" t="s">
        <v>1177</v>
      </c>
      <c r="E263" t="s">
        <v>310</v>
      </c>
      <c r="F263" t="s">
        <v>259</v>
      </c>
      <c r="G263" t="s">
        <v>265</v>
      </c>
      <c r="H263" s="16">
        <v>45849</v>
      </c>
      <c r="I263" s="16">
        <v>45849</v>
      </c>
      <c r="J263" t="s">
        <v>5406</v>
      </c>
      <c r="K263">
        <v>1213130</v>
      </c>
      <c r="L263" t="s">
        <v>297</v>
      </c>
      <c r="M263" s="16">
        <v>45849</v>
      </c>
      <c r="N263" s="16">
        <v>45849</v>
      </c>
      <c r="O263">
        <v>10014617</v>
      </c>
      <c r="P263" t="s">
        <v>148</v>
      </c>
      <c r="Q263">
        <v>0</v>
      </c>
      <c r="R263" t="s">
        <v>347</v>
      </c>
      <c r="S263" t="s">
        <v>1087</v>
      </c>
      <c r="T263">
        <v>11428667</v>
      </c>
      <c r="U263" s="16">
        <v>45597</v>
      </c>
      <c r="V263" s="16">
        <v>45849</v>
      </c>
      <c r="W263" s="16">
        <v>45851</v>
      </c>
      <c r="X263">
        <v>0</v>
      </c>
      <c r="Y263">
        <v>1290900</v>
      </c>
      <c r="Z263" t="s">
        <v>1568</v>
      </c>
      <c r="AA263" t="s">
        <v>245</v>
      </c>
      <c r="AB263" t="s">
        <v>121</v>
      </c>
      <c r="AC263" t="s">
        <v>255</v>
      </c>
      <c r="AD263" t="str">
        <f t="shared" si="4"/>
        <v>ABIERTO</v>
      </c>
    </row>
    <row r="264" spans="1:30" x14ac:dyDescent="0.35">
      <c r="A264" t="s">
        <v>149</v>
      </c>
      <c r="B264">
        <v>6496965</v>
      </c>
      <c r="C264" t="s">
        <v>129</v>
      </c>
      <c r="D264" t="s">
        <v>1179</v>
      </c>
      <c r="E264" t="s">
        <v>310</v>
      </c>
      <c r="F264" t="s">
        <v>133</v>
      </c>
      <c r="G264" t="s">
        <v>226</v>
      </c>
      <c r="H264" s="16">
        <v>45839</v>
      </c>
      <c r="I264" s="16">
        <v>45869</v>
      </c>
      <c r="J264" t="s">
        <v>3476</v>
      </c>
      <c r="K264">
        <v>1213130</v>
      </c>
      <c r="L264" t="s">
        <v>302</v>
      </c>
      <c r="O264">
        <v>10014616</v>
      </c>
      <c r="P264" t="s">
        <v>149</v>
      </c>
      <c r="Q264">
        <v>0</v>
      </c>
      <c r="R264" t="s">
        <v>347</v>
      </c>
      <c r="S264" t="s">
        <v>3901</v>
      </c>
      <c r="T264">
        <v>11398962</v>
      </c>
      <c r="U264" s="16">
        <v>45597</v>
      </c>
      <c r="V264" s="16">
        <v>45839</v>
      </c>
      <c r="W264" s="16">
        <v>45835</v>
      </c>
      <c r="X264">
        <v>0</v>
      </c>
      <c r="Y264">
        <v>1290900</v>
      </c>
      <c r="Z264" t="s">
        <v>1568</v>
      </c>
      <c r="AA264" t="s">
        <v>245</v>
      </c>
      <c r="AB264" t="s">
        <v>121</v>
      </c>
      <c r="AC264" t="s">
        <v>255</v>
      </c>
      <c r="AD264" t="str">
        <f t="shared" si="4"/>
        <v>ABIERTO</v>
      </c>
    </row>
    <row r="265" spans="1:30" x14ac:dyDescent="0.35">
      <c r="A265" t="s">
        <v>157</v>
      </c>
      <c r="B265">
        <v>6496837</v>
      </c>
      <c r="C265" t="s">
        <v>129</v>
      </c>
      <c r="D265" t="s">
        <v>1184</v>
      </c>
      <c r="E265" t="s">
        <v>310</v>
      </c>
      <c r="F265" t="s">
        <v>133</v>
      </c>
      <c r="G265" t="s">
        <v>226</v>
      </c>
      <c r="H265" s="16">
        <v>45839</v>
      </c>
      <c r="I265" s="16">
        <v>45869</v>
      </c>
      <c r="J265" t="s">
        <v>3476</v>
      </c>
      <c r="K265">
        <v>1215150</v>
      </c>
      <c r="L265" t="s">
        <v>345</v>
      </c>
      <c r="O265">
        <v>10014635</v>
      </c>
      <c r="P265" t="s">
        <v>157</v>
      </c>
      <c r="Q265">
        <v>0</v>
      </c>
      <c r="R265" t="s">
        <v>347</v>
      </c>
      <c r="S265" t="s">
        <v>3901</v>
      </c>
      <c r="T265">
        <v>11383094</v>
      </c>
      <c r="U265" s="16">
        <v>45597</v>
      </c>
      <c r="V265" s="16">
        <v>45839</v>
      </c>
      <c r="W265" s="16">
        <v>45835</v>
      </c>
      <c r="X265">
        <v>0</v>
      </c>
      <c r="Y265">
        <v>1290900</v>
      </c>
      <c r="Z265" t="s">
        <v>1568</v>
      </c>
      <c r="AA265" t="s">
        <v>246</v>
      </c>
      <c r="AB265" t="s">
        <v>121</v>
      </c>
      <c r="AC265" t="s">
        <v>255</v>
      </c>
      <c r="AD265" t="str">
        <f t="shared" si="4"/>
        <v>ABIERTO</v>
      </c>
    </row>
    <row r="266" spans="1:30" x14ac:dyDescent="0.35">
      <c r="A266" t="s">
        <v>242</v>
      </c>
      <c r="B266">
        <v>6496815</v>
      </c>
      <c r="C266" t="s">
        <v>129</v>
      </c>
      <c r="D266" t="s">
        <v>1186</v>
      </c>
      <c r="E266" t="s">
        <v>310</v>
      </c>
      <c r="F266" t="s">
        <v>125</v>
      </c>
      <c r="G266" t="s">
        <v>190</v>
      </c>
      <c r="H266" s="16">
        <v>45839</v>
      </c>
      <c r="I266" s="16">
        <v>45869</v>
      </c>
      <c r="J266" t="s">
        <v>3476</v>
      </c>
      <c r="K266">
        <v>1215150</v>
      </c>
      <c r="L266" t="s">
        <v>330</v>
      </c>
      <c r="O266">
        <v>10014637</v>
      </c>
      <c r="P266" t="s">
        <v>242</v>
      </c>
      <c r="Q266">
        <v>0</v>
      </c>
      <c r="R266" t="s">
        <v>347</v>
      </c>
      <c r="S266" t="s">
        <v>3901</v>
      </c>
      <c r="T266">
        <v>11462049</v>
      </c>
      <c r="U266" s="16">
        <v>45597</v>
      </c>
      <c r="V266" s="16">
        <v>45839</v>
      </c>
      <c r="W266" s="16">
        <v>45835</v>
      </c>
      <c r="X266">
        <v>0</v>
      </c>
      <c r="Y266">
        <v>1290900</v>
      </c>
      <c r="Z266" t="s">
        <v>1568</v>
      </c>
      <c r="AA266" t="s">
        <v>246</v>
      </c>
      <c r="AB266" t="s">
        <v>121</v>
      </c>
      <c r="AC266" t="s">
        <v>255</v>
      </c>
      <c r="AD266" t="str">
        <f t="shared" si="4"/>
        <v>ABIERTO</v>
      </c>
    </row>
    <row r="267" spans="1:30" x14ac:dyDescent="0.35">
      <c r="A267" t="s">
        <v>231</v>
      </c>
      <c r="B267">
        <v>6496776</v>
      </c>
      <c r="C267" t="s">
        <v>129</v>
      </c>
      <c r="D267" t="s">
        <v>1187</v>
      </c>
      <c r="E267" t="s">
        <v>310</v>
      </c>
      <c r="F267" t="s">
        <v>439</v>
      </c>
      <c r="G267" t="s">
        <v>127</v>
      </c>
      <c r="H267" s="16">
        <v>45839</v>
      </c>
      <c r="I267" s="16">
        <v>45869</v>
      </c>
      <c r="J267" t="s">
        <v>3476</v>
      </c>
      <c r="K267">
        <v>1215150</v>
      </c>
      <c r="L267" t="s">
        <v>331</v>
      </c>
      <c r="O267">
        <v>10014638</v>
      </c>
      <c r="P267" t="s">
        <v>231</v>
      </c>
      <c r="Q267">
        <v>0</v>
      </c>
      <c r="R267" t="s">
        <v>347</v>
      </c>
      <c r="S267" t="s">
        <v>3901</v>
      </c>
      <c r="T267">
        <v>11463024</v>
      </c>
      <c r="U267" s="16">
        <v>45597</v>
      </c>
      <c r="V267" s="16">
        <v>45839</v>
      </c>
      <c r="W267" s="16">
        <v>45835</v>
      </c>
      <c r="X267">
        <v>0</v>
      </c>
      <c r="Y267">
        <v>1290900</v>
      </c>
      <c r="Z267" t="s">
        <v>1568</v>
      </c>
      <c r="AA267" t="s">
        <v>246</v>
      </c>
      <c r="AB267" t="s">
        <v>121</v>
      </c>
      <c r="AC267" t="s">
        <v>255</v>
      </c>
      <c r="AD267" t="str">
        <f t="shared" si="4"/>
        <v>ABIERTO</v>
      </c>
    </row>
    <row r="268" spans="1:30" x14ac:dyDescent="0.35">
      <c r="A268" t="s">
        <v>126</v>
      </c>
      <c r="B268">
        <v>6496609</v>
      </c>
      <c r="C268" t="s">
        <v>123</v>
      </c>
      <c r="D268" t="s">
        <v>1190</v>
      </c>
      <c r="E268" t="s">
        <v>310</v>
      </c>
      <c r="F268" t="s">
        <v>133</v>
      </c>
      <c r="G268" t="s">
        <v>132</v>
      </c>
      <c r="H268" s="16">
        <v>45869</v>
      </c>
      <c r="I268" s="16">
        <v>45869</v>
      </c>
      <c r="J268" t="s">
        <v>3476</v>
      </c>
      <c r="K268">
        <v>1210101</v>
      </c>
      <c r="L268" t="s">
        <v>391</v>
      </c>
      <c r="O268">
        <v>10014657</v>
      </c>
      <c r="P268" t="s">
        <v>126</v>
      </c>
      <c r="Q268">
        <v>0</v>
      </c>
      <c r="R268" t="s">
        <v>296</v>
      </c>
      <c r="S268" t="s">
        <v>3891</v>
      </c>
      <c r="T268">
        <v>11453793</v>
      </c>
      <c r="U268" s="16">
        <v>45597</v>
      </c>
      <c r="V268" s="16">
        <v>45869</v>
      </c>
      <c r="W268" s="16">
        <v>45844</v>
      </c>
      <c r="X268">
        <v>0</v>
      </c>
      <c r="Y268">
        <v>1290900</v>
      </c>
      <c r="Z268" t="s">
        <v>1568</v>
      </c>
      <c r="AA268" t="s">
        <v>248</v>
      </c>
      <c r="AB268" t="s">
        <v>121</v>
      </c>
      <c r="AC268" t="s">
        <v>255</v>
      </c>
      <c r="AD268" t="str">
        <f t="shared" si="4"/>
        <v>ABIERTO</v>
      </c>
    </row>
    <row r="269" spans="1:30" x14ac:dyDescent="0.35">
      <c r="A269" t="s">
        <v>318</v>
      </c>
      <c r="B269">
        <v>6495559</v>
      </c>
      <c r="C269" t="s">
        <v>129</v>
      </c>
      <c r="D269" t="s">
        <v>1192</v>
      </c>
      <c r="E269" t="s">
        <v>310</v>
      </c>
      <c r="F269" t="s">
        <v>125</v>
      </c>
      <c r="G269" t="s">
        <v>136</v>
      </c>
      <c r="H269" s="16">
        <v>45839</v>
      </c>
      <c r="I269" s="16">
        <v>45869</v>
      </c>
      <c r="J269" t="s">
        <v>3476</v>
      </c>
      <c r="K269">
        <v>1215152</v>
      </c>
      <c r="L269" t="s">
        <v>319</v>
      </c>
      <c r="O269">
        <v>10014631</v>
      </c>
      <c r="P269" t="s">
        <v>318</v>
      </c>
      <c r="Q269">
        <v>1111.68</v>
      </c>
      <c r="R269" t="s">
        <v>329</v>
      </c>
      <c r="S269" t="s">
        <v>3901</v>
      </c>
      <c r="T269">
        <v>11377177</v>
      </c>
      <c r="U269" s="16">
        <v>45596</v>
      </c>
      <c r="V269" s="16">
        <v>45839</v>
      </c>
      <c r="W269" s="16">
        <v>45835</v>
      </c>
      <c r="X269">
        <v>1111.68</v>
      </c>
      <c r="Y269">
        <v>1290900</v>
      </c>
      <c r="Z269" t="s">
        <v>1568</v>
      </c>
      <c r="AA269" t="s">
        <v>246</v>
      </c>
      <c r="AB269" t="s">
        <v>121</v>
      </c>
      <c r="AC269" t="s">
        <v>255</v>
      </c>
      <c r="AD269" t="str">
        <f t="shared" si="4"/>
        <v>ABIERTO</v>
      </c>
    </row>
    <row r="270" spans="1:30" x14ac:dyDescent="0.35">
      <c r="A270" t="s">
        <v>318</v>
      </c>
      <c r="B270">
        <v>6495558</v>
      </c>
      <c r="C270" t="s">
        <v>129</v>
      </c>
      <c r="D270" t="s">
        <v>1193</v>
      </c>
      <c r="E270" t="s">
        <v>310</v>
      </c>
      <c r="F270" t="s">
        <v>125</v>
      </c>
      <c r="G270" t="s">
        <v>190</v>
      </c>
      <c r="H270" s="16">
        <v>45839</v>
      </c>
      <c r="I270" s="16">
        <v>45869</v>
      </c>
      <c r="J270" t="s">
        <v>3476</v>
      </c>
      <c r="K270">
        <v>1215152</v>
      </c>
      <c r="L270" t="s">
        <v>319</v>
      </c>
      <c r="O270">
        <v>10014631</v>
      </c>
      <c r="P270" t="s">
        <v>318</v>
      </c>
      <c r="Q270">
        <v>0</v>
      </c>
      <c r="R270" t="s">
        <v>329</v>
      </c>
      <c r="S270" t="s">
        <v>3901</v>
      </c>
      <c r="T270">
        <v>11401652</v>
      </c>
      <c r="U270" s="16">
        <v>45596</v>
      </c>
      <c r="V270" s="16">
        <v>45839</v>
      </c>
      <c r="W270" s="16">
        <v>45835</v>
      </c>
      <c r="X270">
        <v>0</v>
      </c>
      <c r="Y270">
        <v>1290900</v>
      </c>
      <c r="Z270" t="s">
        <v>1568</v>
      </c>
      <c r="AA270" t="s">
        <v>246</v>
      </c>
      <c r="AB270" t="s">
        <v>121</v>
      </c>
      <c r="AC270" t="s">
        <v>255</v>
      </c>
      <c r="AD270" t="str">
        <f t="shared" si="4"/>
        <v>ABIERTO</v>
      </c>
    </row>
    <row r="271" spans="1:30" x14ac:dyDescent="0.35">
      <c r="A271" t="s">
        <v>332</v>
      </c>
      <c r="B271">
        <v>6495113</v>
      </c>
      <c r="C271" t="s">
        <v>129</v>
      </c>
      <c r="D271" t="s">
        <v>1194</v>
      </c>
      <c r="E271" t="s">
        <v>310</v>
      </c>
      <c r="F271" t="s">
        <v>133</v>
      </c>
      <c r="G271" t="s">
        <v>132</v>
      </c>
      <c r="H271" s="16">
        <v>45839</v>
      </c>
      <c r="I271" s="16">
        <v>45869</v>
      </c>
      <c r="J271" t="s">
        <v>3476</v>
      </c>
      <c r="K271">
        <v>1215150</v>
      </c>
      <c r="L271" t="s">
        <v>333</v>
      </c>
      <c r="O271">
        <v>10014639</v>
      </c>
      <c r="P271" t="s">
        <v>332</v>
      </c>
      <c r="Q271">
        <v>0</v>
      </c>
      <c r="R271" t="s">
        <v>329</v>
      </c>
      <c r="S271" t="s">
        <v>3901</v>
      </c>
      <c r="T271">
        <v>11458426</v>
      </c>
      <c r="U271" s="16">
        <v>45595</v>
      </c>
      <c r="V271" s="16">
        <v>45839</v>
      </c>
      <c r="W271" s="16">
        <v>45835</v>
      </c>
      <c r="X271">
        <v>0</v>
      </c>
      <c r="Y271">
        <v>1290900</v>
      </c>
      <c r="Z271" t="s">
        <v>1568</v>
      </c>
      <c r="AA271" t="s">
        <v>246</v>
      </c>
      <c r="AB271" t="s">
        <v>121</v>
      </c>
      <c r="AC271" t="s">
        <v>255</v>
      </c>
      <c r="AD271" t="str">
        <f t="shared" si="4"/>
        <v>ABIERTO</v>
      </c>
    </row>
    <row r="272" spans="1:30" x14ac:dyDescent="0.35">
      <c r="A272" t="s">
        <v>332</v>
      </c>
      <c r="B272">
        <v>6495098</v>
      </c>
      <c r="C272" t="s">
        <v>129</v>
      </c>
      <c r="D272" t="s">
        <v>1195</v>
      </c>
      <c r="E272" t="s">
        <v>310</v>
      </c>
      <c r="F272" t="s">
        <v>133</v>
      </c>
      <c r="G272" t="s">
        <v>226</v>
      </c>
      <c r="H272" s="16">
        <v>45839</v>
      </c>
      <c r="I272" s="16">
        <v>45869</v>
      </c>
      <c r="J272" t="s">
        <v>3476</v>
      </c>
      <c r="K272">
        <v>1215150</v>
      </c>
      <c r="L272" t="s">
        <v>333</v>
      </c>
      <c r="O272">
        <v>10014639</v>
      </c>
      <c r="P272" t="s">
        <v>332</v>
      </c>
      <c r="Q272">
        <v>0</v>
      </c>
      <c r="R272" t="s">
        <v>329</v>
      </c>
      <c r="S272" t="s">
        <v>3901</v>
      </c>
      <c r="T272">
        <v>11469683</v>
      </c>
      <c r="U272" s="16">
        <v>45595</v>
      </c>
      <c r="V272" s="16">
        <v>45839</v>
      </c>
      <c r="W272" s="16">
        <v>45835</v>
      </c>
      <c r="X272">
        <v>0</v>
      </c>
      <c r="Y272">
        <v>1290900</v>
      </c>
      <c r="Z272" t="s">
        <v>1568</v>
      </c>
      <c r="AA272" t="s">
        <v>246</v>
      </c>
      <c r="AB272" t="s">
        <v>121</v>
      </c>
      <c r="AC272" t="s">
        <v>255</v>
      </c>
      <c r="AD272" t="str">
        <f t="shared" si="4"/>
        <v>ABIERTO</v>
      </c>
    </row>
    <row r="273" spans="1:30" x14ac:dyDescent="0.35">
      <c r="A273" t="s">
        <v>157</v>
      </c>
      <c r="B273">
        <v>6495062</v>
      </c>
      <c r="C273" t="s">
        <v>129</v>
      </c>
      <c r="D273" t="s">
        <v>1186</v>
      </c>
      <c r="E273" t="s">
        <v>310</v>
      </c>
      <c r="F273" t="s">
        <v>133</v>
      </c>
      <c r="G273" t="s">
        <v>226</v>
      </c>
      <c r="H273" s="16">
        <v>45839</v>
      </c>
      <c r="I273" s="16">
        <v>45869</v>
      </c>
      <c r="J273" t="s">
        <v>3476</v>
      </c>
      <c r="K273">
        <v>1215150</v>
      </c>
      <c r="L273" t="s">
        <v>345</v>
      </c>
      <c r="O273">
        <v>10014635</v>
      </c>
      <c r="P273" t="s">
        <v>157</v>
      </c>
      <c r="Q273">
        <v>0</v>
      </c>
      <c r="R273" t="s">
        <v>329</v>
      </c>
      <c r="S273" t="s">
        <v>3901</v>
      </c>
      <c r="T273">
        <v>11464137</v>
      </c>
      <c r="U273" s="16">
        <v>45595</v>
      </c>
      <c r="V273" s="16">
        <v>45839</v>
      </c>
      <c r="W273" s="16">
        <v>45835</v>
      </c>
      <c r="X273">
        <v>0</v>
      </c>
      <c r="Y273">
        <v>1290900</v>
      </c>
      <c r="Z273" t="s">
        <v>1568</v>
      </c>
      <c r="AA273" t="s">
        <v>246</v>
      </c>
      <c r="AB273" t="s">
        <v>121</v>
      </c>
      <c r="AC273" t="s">
        <v>255</v>
      </c>
      <c r="AD273" t="str">
        <f t="shared" si="4"/>
        <v>ABIERTO</v>
      </c>
    </row>
    <row r="274" spans="1:30" x14ac:dyDescent="0.35">
      <c r="A274" t="s">
        <v>218</v>
      </c>
      <c r="B274">
        <v>6495021</v>
      </c>
      <c r="C274" t="s">
        <v>129</v>
      </c>
      <c r="D274" t="s">
        <v>1198</v>
      </c>
      <c r="E274" t="s">
        <v>310</v>
      </c>
      <c r="F274" t="s">
        <v>133</v>
      </c>
      <c r="G274" t="s">
        <v>147</v>
      </c>
      <c r="H274" s="16">
        <v>45839</v>
      </c>
      <c r="I274" s="16">
        <v>45869</v>
      </c>
      <c r="J274" t="s">
        <v>3476</v>
      </c>
      <c r="K274">
        <v>1215150</v>
      </c>
      <c r="L274" t="s">
        <v>279</v>
      </c>
      <c r="O274">
        <v>10014633</v>
      </c>
      <c r="P274" t="s">
        <v>218</v>
      </c>
      <c r="Q274">
        <v>0</v>
      </c>
      <c r="R274" t="s">
        <v>329</v>
      </c>
      <c r="S274" t="s">
        <v>3901</v>
      </c>
      <c r="T274">
        <v>11478498</v>
      </c>
      <c r="U274" s="16">
        <v>45595</v>
      </c>
      <c r="V274" s="16">
        <v>45839</v>
      </c>
      <c r="W274" s="16">
        <v>45835</v>
      </c>
      <c r="X274">
        <v>0</v>
      </c>
      <c r="Y274">
        <v>1290900</v>
      </c>
      <c r="Z274" t="s">
        <v>1568</v>
      </c>
      <c r="AA274" t="s">
        <v>246</v>
      </c>
      <c r="AB274" t="s">
        <v>121</v>
      </c>
      <c r="AC274" t="s">
        <v>255</v>
      </c>
      <c r="AD274" t="str">
        <f t="shared" si="4"/>
        <v>ABIERTO</v>
      </c>
    </row>
    <row r="275" spans="1:30" x14ac:dyDescent="0.35">
      <c r="A275" t="s">
        <v>218</v>
      </c>
      <c r="B275">
        <v>6495013</v>
      </c>
      <c r="C275" t="s">
        <v>129</v>
      </c>
      <c r="D275" t="s">
        <v>1199</v>
      </c>
      <c r="E275" t="s">
        <v>310</v>
      </c>
      <c r="F275" t="s">
        <v>133</v>
      </c>
      <c r="G275" t="s">
        <v>132</v>
      </c>
      <c r="H275" s="16">
        <v>45839</v>
      </c>
      <c r="I275" s="16">
        <v>45869</v>
      </c>
      <c r="J275" t="s">
        <v>3476</v>
      </c>
      <c r="K275">
        <v>1215150</v>
      </c>
      <c r="L275" t="s">
        <v>279</v>
      </c>
      <c r="O275">
        <v>10014633</v>
      </c>
      <c r="P275" t="s">
        <v>218</v>
      </c>
      <c r="Q275">
        <v>0</v>
      </c>
      <c r="R275" t="s">
        <v>329</v>
      </c>
      <c r="S275" t="s">
        <v>3901</v>
      </c>
      <c r="T275">
        <v>11469987</v>
      </c>
      <c r="U275" s="16">
        <v>45595</v>
      </c>
      <c r="V275" s="16">
        <v>45839</v>
      </c>
      <c r="W275" s="16">
        <v>45835</v>
      </c>
      <c r="X275">
        <v>0</v>
      </c>
      <c r="Y275">
        <v>1290900</v>
      </c>
      <c r="Z275" t="s">
        <v>1568</v>
      </c>
      <c r="AA275" t="s">
        <v>246</v>
      </c>
      <c r="AB275" t="s">
        <v>121</v>
      </c>
      <c r="AC275" t="s">
        <v>255</v>
      </c>
      <c r="AD275" t="str">
        <f t="shared" si="4"/>
        <v>ABIERTO</v>
      </c>
    </row>
    <row r="276" spans="1:30" x14ac:dyDescent="0.35">
      <c r="A276" t="s">
        <v>187</v>
      </c>
      <c r="B276">
        <v>6494967</v>
      </c>
      <c r="C276" t="s">
        <v>129</v>
      </c>
      <c r="D276" t="s">
        <v>1200</v>
      </c>
      <c r="E276" t="s">
        <v>310</v>
      </c>
      <c r="F276" t="s">
        <v>379</v>
      </c>
      <c r="G276" t="s">
        <v>190</v>
      </c>
      <c r="H276" s="16">
        <v>45839</v>
      </c>
      <c r="I276" s="16">
        <v>45869</v>
      </c>
      <c r="J276" t="s">
        <v>3476</v>
      </c>
      <c r="K276">
        <v>1215154</v>
      </c>
      <c r="L276" t="s">
        <v>328</v>
      </c>
      <c r="O276">
        <v>10014643</v>
      </c>
      <c r="P276" t="s">
        <v>187</v>
      </c>
      <c r="Q276">
        <v>0</v>
      </c>
      <c r="R276" t="s">
        <v>329</v>
      </c>
      <c r="S276" t="s">
        <v>3901</v>
      </c>
      <c r="T276">
        <v>11426782</v>
      </c>
      <c r="U276" s="16">
        <v>45595</v>
      </c>
      <c r="V276" s="16">
        <v>45839</v>
      </c>
      <c r="W276" s="16">
        <v>45835</v>
      </c>
      <c r="X276">
        <v>0</v>
      </c>
      <c r="Y276">
        <v>1290900</v>
      </c>
      <c r="Z276" t="s">
        <v>1568</v>
      </c>
      <c r="AA276" t="s">
        <v>246</v>
      </c>
      <c r="AB276" t="s">
        <v>121</v>
      </c>
      <c r="AC276" t="s">
        <v>255</v>
      </c>
      <c r="AD276" t="str">
        <f t="shared" si="4"/>
        <v>ABIERTO</v>
      </c>
    </row>
    <row r="277" spans="1:30" x14ac:dyDescent="0.35">
      <c r="A277" t="s">
        <v>244</v>
      </c>
      <c r="B277">
        <v>6494923</v>
      </c>
      <c r="C277" t="s">
        <v>129</v>
      </c>
      <c r="D277" t="s">
        <v>1163</v>
      </c>
      <c r="E277" t="s">
        <v>310</v>
      </c>
      <c r="F277" t="s">
        <v>259</v>
      </c>
      <c r="G277" t="s">
        <v>336</v>
      </c>
      <c r="H277" s="16">
        <v>45852</v>
      </c>
      <c r="I277" s="16">
        <v>45852</v>
      </c>
      <c r="J277" t="s">
        <v>5407</v>
      </c>
      <c r="K277">
        <v>1215155</v>
      </c>
      <c r="L277" t="s">
        <v>344</v>
      </c>
      <c r="O277">
        <v>10017710</v>
      </c>
      <c r="P277" t="s">
        <v>244</v>
      </c>
      <c r="Q277">
        <v>0</v>
      </c>
      <c r="R277" t="s">
        <v>329</v>
      </c>
      <c r="S277" t="s">
        <v>343</v>
      </c>
      <c r="T277">
        <v>11453155</v>
      </c>
      <c r="U277" s="16">
        <v>45595</v>
      </c>
      <c r="V277" s="16">
        <v>45852</v>
      </c>
      <c r="W277" s="16">
        <v>45851</v>
      </c>
      <c r="X277">
        <v>0</v>
      </c>
      <c r="Y277">
        <v>1290900</v>
      </c>
      <c r="Z277" t="s">
        <v>1568</v>
      </c>
      <c r="AA277" t="s">
        <v>246</v>
      </c>
      <c r="AB277" t="s">
        <v>121</v>
      </c>
      <c r="AC277" t="s">
        <v>255</v>
      </c>
      <c r="AD277" t="str">
        <f t="shared" si="4"/>
        <v>ABIERTO</v>
      </c>
    </row>
    <row r="278" spans="1:30" x14ac:dyDescent="0.35">
      <c r="A278" t="s">
        <v>244</v>
      </c>
      <c r="B278">
        <v>6494859</v>
      </c>
      <c r="C278" t="s">
        <v>129</v>
      </c>
      <c r="D278" t="s">
        <v>1164</v>
      </c>
      <c r="E278" t="s">
        <v>310</v>
      </c>
      <c r="F278" t="s">
        <v>669</v>
      </c>
      <c r="G278" t="s">
        <v>127</v>
      </c>
      <c r="H278" s="16">
        <v>45839</v>
      </c>
      <c r="I278" s="16">
        <v>45869</v>
      </c>
      <c r="J278" t="s">
        <v>3476</v>
      </c>
      <c r="K278">
        <v>1215155</v>
      </c>
      <c r="L278" t="s">
        <v>344</v>
      </c>
      <c r="O278">
        <v>10017710</v>
      </c>
      <c r="P278" t="s">
        <v>244</v>
      </c>
      <c r="Q278">
        <v>0</v>
      </c>
      <c r="R278" t="s">
        <v>329</v>
      </c>
      <c r="S278" t="s">
        <v>3901</v>
      </c>
      <c r="T278">
        <v>11430490</v>
      </c>
      <c r="U278" s="16">
        <v>45595</v>
      </c>
      <c r="V278" s="16">
        <v>45839</v>
      </c>
      <c r="W278" s="16">
        <v>45835</v>
      </c>
      <c r="X278">
        <v>0</v>
      </c>
      <c r="Y278">
        <v>1290900</v>
      </c>
      <c r="Z278" t="s">
        <v>1568</v>
      </c>
      <c r="AA278" t="s">
        <v>246</v>
      </c>
      <c r="AB278" t="s">
        <v>121</v>
      </c>
      <c r="AC278" t="s">
        <v>255</v>
      </c>
      <c r="AD278" t="str">
        <f t="shared" si="4"/>
        <v>ABIERTO</v>
      </c>
    </row>
    <row r="279" spans="1:30" x14ac:dyDescent="0.35">
      <c r="A279" t="s">
        <v>155</v>
      </c>
      <c r="B279">
        <v>6494858</v>
      </c>
      <c r="C279" t="s">
        <v>129</v>
      </c>
      <c r="D279" t="s">
        <v>1165</v>
      </c>
      <c r="E279" t="s">
        <v>310</v>
      </c>
      <c r="F279" t="s">
        <v>125</v>
      </c>
      <c r="G279" t="s">
        <v>136</v>
      </c>
      <c r="H279" s="16">
        <v>45839</v>
      </c>
      <c r="I279" s="16">
        <v>45869</v>
      </c>
      <c r="J279" t="s">
        <v>3476</v>
      </c>
      <c r="K279">
        <v>1215155</v>
      </c>
      <c r="L279" t="s">
        <v>276</v>
      </c>
      <c r="O279">
        <v>10014647</v>
      </c>
      <c r="P279" t="s">
        <v>155</v>
      </c>
      <c r="Q279">
        <v>90060.21</v>
      </c>
      <c r="R279" t="s">
        <v>329</v>
      </c>
      <c r="S279" t="s">
        <v>3901</v>
      </c>
      <c r="T279">
        <v>11480793</v>
      </c>
      <c r="U279" s="16">
        <v>45595</v>
      </c>
      <c r="V279" s="16">
        <v>45839</v>
      </c>
      <c r="W279" s="16">
        <v>45835</v>
      </c>
      <c r="X279">
        <v>90060.21</v>
      </c>
      <c r="Y279">
        <v>1290900</v>
      </c>
      <c r="Z279" t="s">
        <v>1568</v>
      </c>
      <c r="AA279" t="s">
        <v>246</v>
      </c>
      <c r="AB279" t="s">
        <v>121</v>
      </c>
      <c r="AC279" t="s">
        <v>255</v>
      </c>
      <c r="AD279" t="str">
        <f t="shared" si="4"/>
        <v>ABIERTO</v>
      </c>
    </row>
    <row r="280" spans="1:30" x14ac:dyDescent="0.35">
      <c r="A280" t="s">
        <v>400</v>
      </c>
      <c r="B280">
        <v>6494702</v>
      </c>
      <c r="C280" t="s">
        <v>129</v>
      </c>
      <c r="D280" t="s">
        <v>1142</v>
      </c>
      <c r="E280" t="s">
        <v>310</v>
      </c>
      <c r="F280" t="s">
        <v>125</v>
      </c>
      <c r="G280" t="s">
        <v>136</v>
      </c>
      <c r="H280" s="16">
        <v>45839</v>
      </c>
      <c r="I280" s="16">
        <v>45869</v>
      </c>
      <c r="J280" t="s">
        <v>3476</v>
      </c>
      <c r="K280">
        <v>1215155</v>
      </c>
      <c r="L280" t="s">
        <v>401</v>
      </c>
      <c r="O280">
        <v>10014646</v>
      </c>
      <c r="P280" t="s">
        <v>400</v>
      </c>
      <c r="Q280">
        <v>3456.56</v>
      </c>
      <c r="R280" t="s">
        <v>329</v>
      </c>
      <c r="S280" t="s">
        <v>3901</v>
      </c>
      <c r="T280">
        <v>11466565</v>
      </c>
      <c r="U280" s="16">
        <v>45594</v>
      </c>
      <c r="V280" s="16">
        <v>45839</v>
      </c>
      <c r="W280" s="16">
        <v>45835</v>
      </c>
      <c r="X280">
        <v>3456.56</v>
      </c>
      <c r="Y280">
        <v>1290900</v>
      </c>
      <c r="Z280" t="s">
        <v>1568</v>
      </c>
      <c r="AA280" t="s">
        <v>246</v>
      </c>
      <c r="AB280" t="s">
        <v>121</v>
      </c>
      <c r="AC280" t="s">
        <v>255</v>
      </c>
      <c r="AD280" t="str">
        <f t="shared" si="4"/>
        <v>ABIERTO</v>
      </c>
    </row>
    <row r="281" spans="1:30" x14ac:dyDescent="0.35">
      <c r="A281" t="s">
        <v>294</v>
      </c>
      <c r="B281">
        <v>6494690</v>
      </c>
      <c r="C281" t="s">
        <v>129</v>
      </c>
      <c r="D281" t="s">
        <v>1703</v>
      </c>
      <c r="E281" t="s">
        <v>251</v>
      </c>
      <c r="F281" t="s">
        <v>133</v>
      </c>
      <c r="G281" t="s">
        <v>147</v>
      </c>
      <c r="H281" s="16">
        <v>45839</v>
      </c>
      <c r="I281" s="16">
        <v>45869</v>
      </c>
      <c r="J281" t="s">
        <v>3476</v>
      </c>
      <c r="K281">
        <v>1213130</v>
      </c>
      <c r="L281" t="s">
        <v>295</v>
      </c>
      <c r="O281">
        <v>10014618</v>
      </c>
      <c r="P281" t="s">
        <v>294</v>
      </c>
      <c r="Q281">
        <v>0</v>
      </c>
      <c r="R281" t="s">
        <v>329</v>
      </c>
      <c r="S281" t="s">
        <v>3901</v>
      </c>
      <c r="T281">
        <v>11481513</v>
      </c>
      <c r="U281" s="16">
        <v>45594</v>
      </c>
      <c r="V281" s="16">
        <v>45839</v>
      </c>
      <c r="W281" s="16">
        <v>45835</v>
      </c>
      <c r="X281">
        <v>0</v>
      </c>
      <c r="Y281">
        <v>1290900</v>
      </c>
      <c r="Z281" t="s">
        <v>1568</v>
      </c>
      <c r="AA281" t="s">
        <v>245</v>
      </c>
      <c r="AB281" t="s">
        <v>121</v>
      </c>
      <c r="AC281" t="s">
        <v>255</v>
      </c>
      <c r="AD281" t="str">
        <f t="shared" si="4"/>
        <v>ABIERTO</v>
      </c>
    </row>
    <row r="282" spans="1:30" x14ac:dyDescent="0.35">
      <c r="A282" t="s">
        <v>152</v>
      </c>
      <c r="B282">
        <v>6494312</v>
      </c>
      <c r="C282" t="s">
        <v>129</v>
      </c>
      <c r="D282" t="s">
        <v>1148</v>
      </c>
      <c r="E282" t="s">
        <v>310</v>
      </c>
      <c r="F282" t="s">
        <v>133</v>
      </c>
      <c r="G282" t="s">
        <v>147</v>
      </c>
      <c r="H282" s="16">
        <v>45839</v>
      </c>
      <c r="I282" s="16">
        <v>45869</v>
      </c>
      <c r="J282" t="s">
        <v>3476</v>
      </c>
      <c r="K282">
        <v>1215156</v>
      </c>
      <c r="L282" t="s">
        <v>307</v>
      </c>
      <c r="O282">
        <v>10014641</v>
      </c>
      <c r="P282" t="s">
        <v>152</v>
      </c>
      <c r="Q282">
        <v>0</v>
      </c>
      <c r="R282" t="s">
        <v>329</v>
      </c>
      <c r="S282" t="s">
        <v>3901</v>
      </c>
      <c r="T282">
        <v>11470411</v>
      </c>
      <c r="U282" s="16">
        <v>45592</v>
      </c>
      <c r="V282" s="16">
        <v>45839</v>
      </c>
      <c r="W282" s="16">
        <v>45835</v>
      </c>
      <c r="X282">
        <v>0</v>
      </c>
      <c r="Y282">
        <v>1290900</v>
      </c>
      <c r="Z282" t="s">
        <v>1568</v>
      </c>
      <c r="AA282" t="s">
        <v>246</v>
      </c>
      <c r="AB282" t="s">
        <v>121</v>
      </c>
      <c r="AC282" t="s">
        <v>255</v>
      </c>
      <c r="AD282" t="str">
        <f t="shared" si="4"/>
        <v>ABIERTO</v>
      </c>
    </row>
    <row r="283" spans="1:30" x14ac:dyDescent="0.35">
      <c r="A283" t="s">
        <v>216</v>
      </c>
      <c r="B283">
        <v>6494307</v>
      </c>
      <c r="C283" t="s">
        <v>129</v>
      </c>
      <c r="D283" t="s">
        <v>1149</v>
      </c>
      <c r="E283" t="s">
        <v>310</v>
      </c>
      <c r="F283" t="s">
        <v>133</v>
      </c>
      <c r="G283" t="s">
        <v>147</v>
      </c>
      <c r="H283" s="16">
        <v>45839</v>
      </c>
      <c r="I283" s="16">
        <v>45869</v>
      </c>
      <c r="J283" t="s">
        <v>3476</v>
      </c>
      <c r="K283">
        <v>1215154</v>
      </c>
      <c r="L283" t="s">
        <v>282</v>
      </c>
      <c r="O283">
        <v>10014642</v>
      </c>
      <c r="P283" t="s">
        <v>216</v>
      </c>
      <c r="Q283">
        <v>0</v>
      </c>
      <c r="R283" t="s">
        <v>329</v>
      </c>
      <c r="S283" t="s">
        <v>3901</v>
      </c>
      <c r="T283">
        <v>11433479</v>
      </c>
      <c r="U283" s="16">
        <v>45592</v>
      </c>
      <c r="V283" s="16">
        <v>45839</v>
      </c>
      <c r="W283" s="16">
        <v>45835</v>
      </c>
      <c r="X283">
        <v>0</v>
      </c>
      <c r="Y283">
        <v>1290900</v>
      </c>
      <c r="Z283" t="s">
        <v>1568</v>
      </c>
      <c r="AA283" t="s">
        <v>246</v>
      </c>
      <c r="AB283" t="s">
        <v>121</v>
      </c>
      <c r="AC283" t="s">
        <v>255</v>
      </c>
      <c r="AD283" t="str">
        <f t="shared" si="4"/>
        <v>ABIERTO</v>
      </c>
    </row>
    <row r="284" spans="1:30" x14ac:dyDescent="0.35">
      <c r="A284" t="s">
        <v>228</v>
      </c>
      <c r="B284">
        <v>6489992</v>
      </c>
      <c r="C284" t="s">
        <v>129</v>
      </c>
      <c r="D284" t="s">
        <v>1101</v>
      </c>
      <c r="E284" t="s">
        <v>310</v>
      </c>
      <c r="F284" t="s">
        <v>125</v>
      </c>
      <c r="G284" t="s">
        <v>423</v>
      </c>
      <c r="H284" s="16">
        <v>45839</v>
      </c>
      <c r="I284" s="16">
        <v>45869</v>
      </c>
      <c r="J284" t="s">
        <v>3476</v>
      </c>
      <c r="K284">
        <v>1213130</v>
      </c>
      <c r="L284" t="s">
        <v>387</v>
      </c>
      <c r="O284">
        <v>10014624</v>
      </c>
      <c r="P284" t="s">
        <v>228</v>
      </c>
      <c r="Q284">
        <v>12282.36</v>
      </c>
      <c r="R284" t="s">
        <v>347</v>
      </c>
      <c r="S284" t="s">
        <v>3901</v>
      </c>
      <c r="T284">
        <v>11463573</v>
      </c>
      <c r="U284" s="16">
        <v>45583</v>
      </c>
      <c r="V284" s="16">
        <v>45839</v>
      </c>
      <c r="W284" s="16">
        <v>45835</v>
      </c>
      <c r="X284">
        <v>12282.36</v>
      </c>
      <c r="Y284">
        <v>1290900</v>
      </c>
      <c r="Z284" t="s">
        <v>1568</v>
      </c>
      <c r="AA284" t="s">
        <v>245</v>
      </c>
      <c r="AB284" t="s">
        <v>121</v>
      </c>
      <c r="AC284" t="s">
        <v>255</v>
      </c>
      <c r="AD284" t="str">
        <f t="shared" si="4"/>
        <v>ABIERTO</v>
      </c>
    </row>
    <row r="285" spans="1:30" x14ac:dyDescent="0.35">
      <c r="A285" t="s">
        <v>157</v>
      </c>
      <c r="B285">
        <v>6489165</v>
      </c>
      <c r="C285" t="s">
        <v>129</v>
      </c>
      <c r="D285" t="s">
        <v>1139</v>
      </c>
      <c r="E285" t="s">
        <v>310</v>
      </c>
      <c r="F285" t="s">
        <v>125</v>
      </c>
      <c r="G285" t="s">
        <v>136</v>
      </c>
      <c r="H285" s="16">
        <v>45839</v>
      </c>
      <c r="I285" s="16">
        <v>45869</v>
      </c>
      <c r="J285" t="s">
        <v>3476</v>
      </c>
      <c r="K285">
        <v>1215150</v>
      </c>
      <c r="L285" t="s">
        <v>345</v>
      </c>
      <c r="O285">
        <v>10014635</v>
      </c>
      <c r="P285" t="s">
        <v>157</v>
      </c>
      <c r="Q285">
        <v>3637.21</v>
      </c>
      <c r="R285" t="s">
        <v>254</v>
      </c>
      <c r="S285" t="s">
        <v>3901</v>
      </c>
      <c r="T285">
        <v>11475859</v>
      </c>
      <c r="U285" s="16">
        <v>45580</v>
      </c>
      <c r="V285" s="16">
        <v>45839</v>
      </c>
      <c r="W285" s="16">
        <v>45835</v>
      </c>
      <c r="X285">
        <v>3637.21</v>
      </c>
      <c r="Y285">
        <v>1290900</v>
      </c>
      <c r="Z285" t="s">
        <v>1568</v>
      </c>
      <c r="AA285" t="s">
        <v>246</v>
      </c>
      <c r="AB285" t="s">
        <v>121</v>
      </c>
      <c r="AC285" t="s">
        <v>255</v>
      </c>
      <c r="AD285" t="str">
        <f t="shared" si="4"/>
        <v>ABIERTO</v>
      </c>
    </row>
    <row r="286" spans="1:30" x14ac:dyDescent="0.35">
      <c r="A286" t="s">
        <v>419</v>
      </c>
      <c r="B286">
        <v>6483333</v>
      </c>
      <c r="C286" t="s">
        <v>129</v>
      </c>
      <c r="D286" t="s">
        <v>586</v>
      </c>
      <c r="E286" t="s">
        <v>310</v>
      </c>
      <c r="F286" t="s">
        <v>125</v>
      </c>
      <c r="G286" t="s">
        <v>136</v>
      </c>
      <c r="H286" s="16">
        <v>45839</v>
      </c>
      <c r="I286" s="16">
        <v>45869</v>
      </c>
      <c r="J286" t="s">
        <v>3476</v>
      </c>
      <c r="K286">
        <v>1213130</v>
      </c>
      <c r="L286" t="s">
        <v>420</v>
      </c>
      <c r="O286">
        <v>10014605</v>
      </c>
      <c r="P286" t="s">
        <v>419</v>
      </c>
      <c r="Q286">
        <v>31139</v>
      </c>
      <c r="R286" t="s">
        <v>329</v>
      </c>
      <c r="S286" t="s">
        <v>3901</v>
      </c>
      <c r="T286">
        <v>11465559</v>
      </c>
      <c r="U286" s="16">
        <v>45566</v>
      </c>
      <c r="V286" s="16">
        <v>45839</v>
      </c>
      <c r="W286" s="16">
        <v>45835</v>
      </c>
      <c r="X286">
        <v>31139</v>
      </c>
      <c r="Y286">
        <v>1290900</v>
      </c>
      <c r="Z286" t="s">
        <v>1568</v>
      </c>
      <c r="AA286" t="s">
        <v>245</v>
      </c>
      <c r="AB286" t="s">
        <v>121</v>
      </c>
      <c r="AC286" t="s">
        <v>255</v>
      </c>
      <c r="AD286" t="str">
        <f t="shared" si="4"/>
        <v>ABIERTO</v>
      </c>
    </row>
    <row r="287" spans="1:30" x14ac:dyDescent="0.35">
      <c r="A287" t="s">
        <v>218</v>
      </c>
      <c r="B287">
        <v>6481793</v>
      </c>
      <c r="C287" t="s">
        <v>129</v>
      </c>
      <c r="D287" t="s">
        <v>1095</v>
      </c>
      <c r="E287" t="s">
        <v>310</v>
      </c>
      <c r="F287" t="s">
        <v>133</v>
      </c>
      <c r="G287" t="s">
        <v>147</v>
      </c>
      <c r="H287" s="16">
        <v>45839</v>
      </c>
      <c r="I287" s="16">
        <v>45869</v>
      </c>
      <c r="J287" t="s">
        <v>3476</v>
      </c>
      <c r="K287">
        <v>1215150</v>
      </c>
      <c r="L287" t="s">
        <v>279</v>
      </c>
      <c r="O287">
        <v>10014633</v>
      </c>
      <c r="P287" t="s">
        <v>218</v>
      </c>
      <c r="Q287">
        <v>0</v>
      </c>
      <c r="R287" t="s">
        <v>329</v>
      </c>
      <c r="S287" t="s">
        <v>3901</v>
      </c>
      <c r="T287">
        <v>11413975</v>
      </c>
      <c r="U287" s="16">
        <v>45562</v>
      </c>
      <c r="V287" s="16">
        <v>45839</v>
      </c>
      <c r="W287" s="16">
        <v>45835</v>
      </c>
      <c r="X287">
        <v>0</v>
      </c>
      <c r="Y287">
        <v>1290900</v>
      </c>
      <c r="Z287" t="s">
        <v>1568</v>
      </c>
      <c r="AA287" t="s">
        <v>246</v>
      </c>
      <c r="AB287" t="s">
        <v>121</v>
      </c>
      <c r="AC287" t="s">
        <v>255</v>
      </c>
      <c r="AD287" t="str">
        <f t="shared" si="4"/>
        <v>ABIERTO</v>
      </c>
    </row>
    <row r="288" spans="1:30" x14ac:dyDescent="0.35">
      <c r="A288" t="s">
        <v>218</v>
      </c>
      <c r="B288">
        <v>6481790</v>
      </c>
      <c r="C288" t="s">
        <v>129</v>
      </c>
      <c r="D288" t="s">
        <v>1096</v>
      </c>
      <c r="E288" t="s">
        <v>310</v>
      </c>
      <c r="F288" t="s">
        <v>133</v>
      </c>
      <c r="G288" t="s">
        <v>132</v>
      </c>
      <c r="H288" s="16">
        <v>45839</v>
      </c>
      <c r="I288" s="16">
        <v>45869</v>
      </c>
      <c r="J288" t="s">
        <v>3476</v>
      </c>
      <c r="K288">
        <v>1215150</v>
      </c>
      <c r="L288" t="s">
        <v>279</v>
      </c>
      <c r="O288">
        <v>10014633</v>
      </c>
      <c r="P288" t="s">
        <v>218</v>
      </c>
      <c r="Q288">
        <v>0</v>
      </c>
      <c r="R288" t="s">
        <v>329</v>
      </c>
      <c r="S288" t="s">
        <v>3901</v>
      </c>
      <c r="T288">
        <v>11424757</v>
      </c>
      <c r="U288" s="16">
        <v>45562</v>
      </c>
      <c r="V288" s="16">
        <v>45839</v>
      </c>
      <c r="W288" s="16">
        <v>45835</v>
      </c>
      <c r="X288">
        <v>0</v>
      </c>
      <c r="Y288">
        <v>1290900</v>
      </c>
      <c r="Z288" t="s">
        <v>1568</v>
      </c>
      <c r="AA288" t="s">
        <v>246</v>
      </c>
      <c r="AB288" t="s">
        <v>121</v>
      </c>
      <c r="AC288" t="s">
        <v>255</v>
      </c>
      <c r="AD288" t="str">
        <f t="shared" si="4"/>
        <v>ABIERTO</v>
      </c>
    </row>
    <row r="289" spans="1:30" x14ac:dyDescent="0.35">
      <c r="A289" t="s">
        <v>218</v>
      </c>
      <c r="B289">
        <v>6481784</v>
      </c>
      <c r="C289" t="s">
        <v>129</v>
      </c>
      <c r="D289" t="s">
        <v>988</v>
      </c>
      <c r="E289" t="s">
        <v>310</v>
      </c>
      <c r="F289" t="s">
        <v>133</v>
      </c>
      <c r="G289" t="s">
        <v>132</v>
      </c>
      <c r="H289" s="16">
        <v>45839</v>
      </c>
      <c r="I289" s="16">
        <v>45869</v>
      </c>
      <c r="J289" t="s">
        <v>3476</v>
      </c>
      <c r="K289">
        <v>1215150</v>
      </c>
      <c r="L289" t="s">
        <v>279</v>
      </c>
      <c r="O289">
        <v>10014633</v>
      </c>
      <c r="P289" t="s">
        <v>218</v>
      </c>
      <c r="Q289">
        <v>0</v>
      </c>
      <c r="R289" t="s">
        <v>329</v>
      </c>
      <c r="S289" t="s">
        <v>3901</v>
      </c>
      <c r="T289">
        <v>11464384</v>
      </c>
      <c r="U289" s="16">
        <v>45562</v>
      </c>
      <c r="V289" s="16">
        <v>45839</v>
      </c>
      <c r="W289" s="16">
        <v>45835</v>
      </c>
      <c r="X289">
        <v>0</v>
      </c>
      <c r="Y289">
        <v>1290900</v>
      </c>
      <c r="Z289" t="s">
        <v>1568</v>
      </c>
      <c r="AA289" t="s">
        <v>246</v>
      </c>
      <c r="AB289" t="s">
        <v>121</v>
      </c>
      <c r="AC289" t="s">
        <v>255</v>
      </c>
      <c r="AD289" t="str">
        <f t="shared" si="4"/>
        <v>CERRADO</v>
      </c>
    </row>
    <row r="290" spans="1:30" x14ac:dyDescent="0.35">
      <c r="A290" t="s">
        <v>184</v>
      </c>
      <c r="B290">
        <v>6481517</v>
      </c>
      <c r="C290" t="s">
        <v>129</v>
      </c>
      <c r="D290" t="s">
        <v>647</v>
      </c>
      <c r="E290" t="s">
        <v>310</v>
      </c>
      <c r="F290" t="s">
        <v>125</v>
      </c>
      <c r="G290" t="s">
        <v>136</v>
      </c>
      <c r="H290" s="16">
        <v>45839</v>
      </c>
      <c r="I290" s="16">
        <v>45869</v>
      </c>
      <c r="J290" t="s">
        <v>3476</v>
      </c>
      <c r="K290">
        <v>1213130</v>
      </c>
      <c r="L290" t="s">
        <v>312</v>
      </c>
      <c r="O290">
        <v>10014609</v>
      </c>
      <c r="P290" t="s">
        <v>184</v>
      </c>
      <c r="Q290">
        <v>36964.5</v>
      </c>
      <c r="R290" t="s">
        <v>254</v>
      </c>
      <c r="S290" t="s">
        <v>3901</v>
      </c>
      <c r="T290">
        <v>11467816</v>
      </c>
      <c r="U290" s="16">
        <v>45561</v>
      </c>
      <c r="V290" s="16">
        <v>45839</v>
      </c>
      <c r="W290" s="16">
        <v>45835</v>
      </c>
      <c r="X290">
        <v>36964.5</v>
      </c>
      <c r="Y290">
        <v>1290900</v>
      </c>
      <c r="Z290" t="s">
        <v>1568</v>
      </c>
      <c r="AA290" t="s">
        <v>245</v>
      </c>
      <c r="AB290" t="s">
        <v>121</v>
      </c>
      <c r="AC290" t="s">
        <v>255</v>
      </c>
      <c r="AD290" t="str">
        <f t="shared" si="4"/>
        <v>ABIERTO</v>
      </c>
    </row>
    <row r="291" spans="1:30" x14ac:dyDescent="0.35">
      <c r="A291" t="s">
        <v>149</v>
      </c>
      <c r="B291">
        <v>6479564</v>
      </c>
      <c r="C291" t="s">
        <v>129</v>
      </c>
      <c r="D291" t="s">
        <v>1080</v>
      </c>
      <c r="E291" t="s">
        <v>310</v>
      </c>
      <c r="F291" t="s">
        <v>379</v>
      </c>
      <c r="G291" t="s">
        <v>1298</v>
      </c>
      <c r="H291" s="16">
        <v>45839</v>
      </c>
      <c r="I291" s="16">
        <v>45869</v>
      </c>
      <c r="J291" t="s">
        <v>3476</v>
      </c>
      <c r="K291">
        <v>1213130</v>
      </c>
      <c r="L291" t="s">
        <v>302</v>
      </c>
      <c r="O291">
        <v>10014616</v>
      </c>
      <c r="P291" t="s">
        <v>149</v>
      </c>
      <c r="Q291">
        <v>0</v>
      </c>
      <c r="R291" t="s">
        <v>347</v>
      </c>
      <c r="S291" t="s">
        <v>3901</v>
      </c>
      <c r="T291">
        <v>11456389</v>
      </c>
      <c r="U291" s="16">
        <v>45556</v>
      </c>
      <c r="V291" s="16">
        <v>45839</v>
      </c>
      <c r="W291" s="16">
        <v>45835</v>
      </c>
      <c r="X291">
        <v>0</v>
      </c>
      <c r="Y291">
        <v>1290900</v>
      </c>
      <c r="Z291" t="s">
        <v>1568</v>
      </c>
      <c r="AA291" t="s">
        <v>245</v>
      </c>
      <c r="AB291" t="s">
        <v>121</v>
      </c>
      <c r="AC291" t="s">
        <v>255</v>
      </c>
      <c r="AD291" t="str">
        <f t="shared" si="4"/>
        <v>ABIERTO</v>
      </c>
    </row>
    <row r="292" spans="1:30" x14ac:dyDescent="0.35">
      <c r="A292" t="s">
        <v>332</v>
      </c>
      <c r="B292">
        <v>6478570</v>
      </c>
      <c r="C292" t="s">
        <v>129</v>
      </c>
      <c r="D292" t="s">
        <v>1082</v>
      </c>
      <c r="E292" t="s">
        <v>310</v>
      </c>
      <c r="F292" t="s">
        <v>379</v>
      </c>
      <c r="G292" t="s">
        <v>136</v>
      </c>
      <c r="H292" s="16">
        <v>45839</v>
      </c>
      <c r="I292" s="16">
        <v>45869</v>
      </c>
      <c r="J292" t="s">
        <v>3476</v>
      </c>
      <c r="K292">
        <v>1215150</v>
      </c>
      <c r="L292" t="s">
        <v>333</v>
      </c>
      <c r="O292">
        <v>10014639</v>
      </c>
      <c r="P292" t="s">
        <v>332</v>
      </c>
      <c r="Q292">
        <v>37052.769999999997</v>
      </c>
      <c r="R292" t="s">
        <v>329</v>
      </c>
      <c r="S292" t="s">
        <v>3901</v>
      </c>
      <c r="T292">
        <v>11464684</v>
      </c>
      <c r="U292" s="16">
        <v>45553</v>
      </c>
      <c r="V292" s="16">
        <v>45839</v>
      </c>
      <c r="W292" s="16">
        <v>45835</v>
      </c>
      <c r="X292">
        <v>37052.769999999997</v>
      </c>
      <c r="Y292">
        <v>1290900</v>
      </c>
      <c r="Z292" t="s">
        <v>1568</v>
      </c>
      <c r="AA292" t="s">
        <v>246</v>
      </c>
      <c r="AB292" t="s">
        <v>121</v>
      </c>
      <c r="AC292" t="s">
        <v>255</v>
      </c>
      <c r="AD292" t="str">
        <f t="shared" si="4"/>
        <v>ABIERTO</v>
      </c>
    </row>
    <row r="293" spans="1:30" x14ac:dyDescent="0.35">
      <c r="A293" t="s">
        <v>178</v>
      </c>
      <c r="B293">
        <v>6478225</v>
      </c>
      <c r="C293" t="s">
        <v>129</v>
      </c>
      <c r="D293" t="s">
        <v>1019</v>
      </c>
      <c r="E293" t="s">
        <v>310</v>
      </c>
      <c r="F293" t="s">
        <v>125</v>
      </c>
      <c r="G293" t="s">
        <v>423</v>
      </c>
      <c r="H293" s="16">
        <v>45839</v>
      </c>
      <c r="I293" s="16">
        <v>45869</v>
      </c>
      <c r="J293" t="s">
        <v>3476</v>
      </c>
      <c r="K293">
        <v>1215154</v>
      </c>
      <c r="L293" t="s">
        <v>392</v>
      </c>
      <c r="O293">
        <v>10014644</v>
      </c>
      <c r="P293" t="s">
        <v>178</v>
      </c>
      <c r="Q293">
        <v>0</v>
      </c>
      <c r="R293" t="s">
        <v>329</v>
      </c>
      <c r="S293" t="s">
        <v>3901</v>
      </c>
      <c r="T293">
        <v>11463028</v>
      </c>
      <c r="U293" s="16">
        <v>45551</v>
      </c>
      <c r="V293" s="16">
        <v>45839</v>
      </c>
      <c r="W293" s="16">
        <v>45835</v>
      </c>
      <c r="X293">
        <v>0</v>
      </c>
      <c r="Y293">
        <v>1290900</v>
      </c>
      <c r="Z293" t="s">
        <v>1568</v>
      </c>
      <c r="AA293" t="s">
        <v>246</v>
      </c>
      <c r="AB293" t="s">
        <v>121</v>
      </c>
      <c r="AC293" t="s">
        <v>255</v>
      </c>
      <c r="AD293" t="str">
        <f t="shared" si="4"/>
        <v>ABIERTO</v>
      </c>
    </row>
    <row r="294" spans="1:30" x14ac:dyDescent="0.35">
      <c r="A294" t="s">
        <v>230</v>
      </c>
      <c r="B294">
        <v>6476910</v>
      </c>
      <c r="C294" t="s">
        <v>129</v>
      </c>
      <c r="D294" t="s">
        <v>1025</v>
      </c>
      <c r="E294" t="s">
        <v>310</v>
      </c>
      <c r="F294" t="s">
        <v>379</v>
      </c>
      <c r="G294" t="s">
        <v>136</v>
      </c>
      <c r="H294" s="16">
        <v>45839</v>
      </c>
      <c r="I294" s="16">
        <v>45869</v>
      </c>
      <c r="J294" t="s">
        <v>3476</v>
      </c>
      <c r="K294">
        <v>1215150</v>
      </c>
      <c r="L294" t="s">
        <v>277</v>
      </c>
      <c r="O294">
        <v>10014636</v>
      </c>
      <c r="P294" t="s">
        <v>230</v>
      </c>
      <c r="Q294">
        <v>38023.86</v>
      </c>
      <c r="R294" t="s">
        <v>329</v>
      </c>
      <c r="S294" t="s">
        <v>3901</v>
      </c>
      <c r="T294">
        <v>11427331</v>
      </c>
      <c r="U294" s="16">
        <v>45547</v>
      </c>
      <c r="V294" s="16">
        <v>45839</v>
      </c>
      <c r="W294" s="16">
        <v>45835</v>
      </c>
      <c r="X294">
        <v>38023.86</v>
      </c>
      <c r="Y294">
        <v>1290900</v>
      </c>
      <c r="Z294" t="s">
        <v>1568</v>
      </c>
      <c r="AA294" t="s">
        <v>246</v>
      </c>
      <c r="AB294" t="s">
        <v>121</v>
      </c>
      <c r="AC294" t="s">
        <v>255</v>
      </c>
      <c r="AD294" t="str">
        <f t="shared" si="4"/>
        <v>ABIERTO</v>
      </c>
    </row>
    <row r="295" spans="1:30" x14ac:dyDescent="0.35">
      <c r="A295" t="s">
        <v>238</v>
      </c>
      <c r="B295">
        <v>6476864</v>
      </c>
      <c r="C295" t="s">
        <v>129</v>
      </c>
      <c r="D295" t="s">
        <v>1027</v>
      </c>
      <c r="E295" t="s">
        <v>310</v>
      </c>
      <c r="F295" t="s">
        <v>259</v>
      </c>
      <c r="G295" t="s">
        <v>268</v>
      </c>
      <c r="H295" s="16">
        <v>45838</v>
      </c>
      <c r="I295" s="16">
        <v>45838</v>
      </c>
      <c r="J295" t="s">
        <v>5405</v>
      </c>
      <c r="K295">
        <v>1215152</v>
      </c>
      <c r="L295" t="s">
        <v>281</v>
      </c>
      <c r="M295" s="16">
        <v>45840</v>
      </c>
      <c r="N295" s="16">
        <v>45840</v>
      </c>
      <c r="O295">
        <v>10014628</v>
      </c>
      <c r="P295" t="s">
        <v>238</v>
      </c>
      <c r="Q295">
        <v>751.35</v>
      </c>
      <c r="R295" t="s">
        <v>347</v>
      </c>
      <c r="S295" t="s">
        <v>5488</v>
      </c>
      <c r="T295">
        <v>11433474</v>
      </c>
      <c r="U295" s="16">
        <v>45547</v>
      </c>
      <c r="V295" s="16">
        <v>45846</v>
      </c>
      <c r="W295" s="16">
        <v>45846</v>
      </c>
      <c r="X295">
        <v>751.35</v>
      </c>
      <c r="Y295">
        <v>1290900</v>
      </c>
      <c r="Z295" t="s">
        <v>1568</v>
      </c>
      <c r="AA295" t="s">
        <v>246</v>
      </c>
      <c r="AB295" t="s">
        <v>121</v>
      </c>
      <c r="AC295" t="s">
        <v>255</v>
      </c>
      <c r="AD295" t="str">
        <f t="shared" si="4"/>
        <v>ABIERTO</v>
      </c>
    </row>
    <row r="296" spans="1:30" x14ac:dyDescent="0.35">
      <c r="A296" t="s">
        <v>231</v>
      </c>
      <c r="B296">
        <v>6476850</v>
      </c>
      <c r="C296" t="s">
        <v>129</v>
      </c>
      <c r="D296" t="s">
        <v>1029</v>
      </c>
      <c r="E296" t="s">
        <v>310</v>
      </c>
      <c r="F296" t="s">
        <v>133</v>
      </c>
      <c r="G296" t="s">
        <v>147</v>
      </c>
      <c r="H296" s="16">
        <v>45839</v>
      </c>
      <c r="I296" s="16">
        <v>45869</v>
      </c>
      <c r="J296" t="s">
        <v>3476</v>
      </c>
      <c r="K296">
        <v>1215150</v>
      </c>
      <c r="L296" t="s">
        <v>331</v>
      </c>
      <c r="O296">
        <v>10014638</v>
      </c>
      <c r="P296" t="s">
        <v>231</v>
      </c>
      <c r="Q296">
        <v>0</v>
      </c>
      <c r="R296" t="s">
        <v>347</v>
      </c>
      <c r="S296" t="s">
        <v>329</v>
      </c>
      <c r="T296">
        <v>11434934</v>
      </c>
      <c r="U296" s="16">
        <v>45547</v>
      </c>
      <c r="V296" s="16">
        <v>45839</v>
      </c>
      <c r="W296" s="16">
        <v>45809</v>
      </c>
      <c r="X296">
        <v>0</v>
      </c>
      <c r="Y296">
        <v>1290900</v>
      </c>
      <c r="Z296" t="s">
        <v>1568</v>
      </c>
      <c r="AA296" t="s">
        <v>246</v>
      </c>
      <c r="AB296" t="s">
        <v>121</v>
      </c>
      <c r="AC296" t="s">
        <v>255</v>
      </c>
      <c r="AD296" t="str">
        <f t="shared" si="4"/>
        <v>ABIERTO</v>
      </c>
    </row>
    <row r="297" spans="1:30" x14ac:dyDescent="0.35">
      <c r="A297" t="s">
        <v>157</v>
      </c>
      <c r="B297">
        <v>6476842</v>
      </c>
      <c r="C297" t="s">
        <v>129</v>
      </c>
      <c r="D297" t="s">
        <v>1031</v>
      </c>
      <c r="E297" t="s">
        <v>310</v>
      </c>
      <c r="F297" t="s">
        <v>133</v>
      </c>
      <c r="G297" t="s">
        <v>132</v>
      </c>
      <c r="H297" s="16">
        <v>45839</v>
      </c>
      <c r="I297" s="16">
        <v>45869</v>
      </c>
      <c r="J297" t="s">
        <v>3476</v>
      </c>
      <c r="K297">
        <v>1215150</v>
      </c>
      <c r="L297" t="s">
        <v>345</v>
      </c>
      <c r="O297">
        <v>10014635</v>
      </c>
      <c r="P297" t="s">
        <v>157</v>
      </c>
      <c r="Q297">
        <v>0</v>
      </c>
      <c r="R297" t="s">
        <v>347</v>
      </c>
      <c r="S297" t="s">
        <v>3901</v>
      </c>
      <c r="T297">
        <v>11457580</v>
      </c>
      <c r="U297" s="16">
        <v>45547</v>
      </c>
      <c r="V297" s="16">
        <v>45839</v>
      </c>
      <c r="W297" s="16">
        <v>45835</v>
      </c>
      <c r="X297">
        <v>0</v>
      </c>
      <c r="Y297">
        <v>1290900</v>
      </c>
      <c r="Z297" t="s">
        <v>1568</v>
      </c>
      <c r="AA297" t="s">
        <v>246</v>
      </c>
      <c r="AB297" t="s">
        <v>121</v>
      </c>
      <c r="AC297" t="s">
        <v>255</v>
      </c>
      <c r="AD297" t="str">
        <f t="shared" si="4"/>
        <v>ABIERTO</v>
      </c>
    </row>
    <row r="298" spans="1:30" x14ac:dyDescent="0.35">
      <c r="A298" t="s">
        <v>218</v>
      </c>
      <c r="B298">
        <v>6476621</v>
      </c>
      <c r="C298" t="s">
        <v>129</v>
      </c>
      <c r="D298" t="s">
        <v>1034</v>
      </c>
      <c r="E298" t="s">
        <v>310</v>
      </c>
      <c r="F298" t="s">
        <v>133</v>
      </c>
      <c r="G298" t="s">
        <v>132</v>
      </c>
      <c r="H298" s="16">
        <v>45839</v>
      </c>
      <c r="I298" s="16">
        <v>45869</v>
      </c>
      <c r="J298" t="s">
        <v>3476</v>
      </c>
      <c r="K298">
        <v>1215150</v>
      </c>
      <c r="L298" t="s">
        <v>279</v>
      </c>
      <c r="O298">
        <v>10014633</v>
      </c>
      <c r="P298" t="s">
        <v>218</v>
      </c>
      <c r="Q298">
        <v>0</v>
      </c>
      <c r="R298" t="s">
        <v>347</v>
      </c>
      <c r="S298" t="s">
        <v>3901</v>
      </c>
      <c r="T298">
        <v>11449605</v>
      </c>
      <c r="U298" s="16">
        <v>45546</v>
      </c>
      <c r="V298" s="16">
        <v>45839</v>
      </c>
      <c r="W298" s="16">
        <v>45835</v>
      </c>
      <c r="X298">
        <v>0</v>
      </c>
      <c r="Y298">
        <v>1290900</v>
      </c>
      <c r="Z298" t="s">
        <v>1568</v>
      </c>
      <c r="AA298" t="s">
        <v>246</v>
      </c>
      <c r="AB298" t="s">
        <v>121</v>
      </c>
      <c r="AC298" t="s">
        <v>255</v>
      </c>
      <c r="AD298" t="str">
        <f t="shared" si="4"/>
        <v>ABIERTO</v>
      </c>
    </row>
    <row r="299" spans="1:30" x14ac:dyDescent="0.35">
      <c r="A299" t="s">
        <v>207</v>
      </c>
      <c r="B299">
        <v>6476528</v>
      </c>
      <c r="C299" t="s">
        <v>129</v>
      </c>
      <c r="D299" t="s">
        <v>1052</v>
      </c>
      <c r="E299" t="s">
        <v>310</v>
      </c>
      <c r="F299" t="s">
        <v>133</v>
      </c>
      <c r="G299" t="s">
        <v>147</v>
      </c>
      <c r="H299" s="16">
        <v>45839</v>
      </c>
      <c r="I299" s="16">
        <v>45869</v>
      </c>
      <c r="J299" t="s">
        <v>3476</v>
      </c>
      <c r="K299">
        <v>1213130</v>
      </c>
      <c r="L299" t="s">
        <v>385</v>
      </c>
      <c r="O299">
        <v>10014621</v>
      </c>
      <c r="P299" t="s">
        <v>207</v>
      </c>
      <c r="Q299">
        <v>0</v>
      </c>
      <c r="R299" t="s">
        <v>347</v>
      </c>
      <c r="S299" t="s">
        <v>3901</v>
      </c>
      <c r="T299">
        <v>11421853</v>
      </c>
      <c r="U299" s="16">
        <v>45546</v>
      </c>
      <c r="V299" s="16">
        <v>45839</v>
      </c>
      <c r="W299" s="16">
        <v>45835</v>
      </c>
      <c r="X299">
        <v>0</v>
      </c>
      <c r="Y299">
        <v>1290900</v>
      </c>
      <c r="Z299" t="s">
        <v>1568</v>
      </c>
      <c r="AA299" t="s">
        <v>245</v>
      </c>
      <c r="AB299" t="s">
        <v>121</v>
      </c>
      <c r="AC299" t="s">
        <v>255</v>
      </c>
      <c r="AD299" t="str">
        <f t="shared" si="4"/>
        <v>ABIERTO</v>
      </c>
    </row>
    <row r="300" spans="1:30" x14ac:dyDescent="0.35">
      <c r="A300" t="s">
        <v>207</v>
      </c>
      <c r="B300">
        <v>6476521</v>
      </c>
      <c r="C300" t="s">
        <v>129</v>
      </c>
      <c r="D300" t="s">
        <v>1054</v>
      </c>
      <c r="E300" t="s">
        <v>310</v>
      </c>
      <c r="F300" t="s">
        <v>125</v>
      </c>
      <c r="G300" t="s">
        <v>153</v>
      </c>
      <c r="H300" s="16">
        <v>45839</v>
      </c>
      <c r="I300" s="16">
        <v>45869</v>
      </c>
      <c r="J300" t="s">
        <v>3476</v>
      </c>
      <c r="K300">
        <v>1213130</v>
      </c>
      <c r="L300" t="s">
        <v>385</v>
      </c>
      <c r="O300">
        <v>10014621</v>
      </c>
      <c r="P300" t="s">
        <v>207</v>
      </c>
      <c r="Q300">
        <v>0</v>
      </c>
      <c r="R300" t="s">
        <v>347</v>
      </c>
      <c r="S300" t="s">
        <v>3901</v>
      </c>
      <c r="T300">
        <v>11381333</v>
      </c>
      <c r="U300" s="16">
        <v>45546</v>
      </c>
      <c r="V300" s="16">
        <v>45839</v>
      </c>
      <c r="W300" s="16">
        <v>45835</v>
      </c>
      <c r="X300">
        <v>0</v>
      </c>
      <c r="Y300">
        <v>1290900</v>
      </c>
      <c r="Z300" t="s">
        <v>1568</v>
      </c>
      <c r="AA300" t="s">
        <v>245</v>
      </c>
      <c r="AB300" t="s">
        <v>121</v>
      </c>
      <c r="AC300" t="s">
        <v>255</v>
      </c>
      <c r="AD300" t="str">
        <f t="shared" si="4"/>
        <v>ABIERTO</v>
      </c>
    </row>
    <row r="301" spans="1:30" x14ac:dyDescent="0.35">
      <c r="A301" t="s">
        <v>413</v>
      </c>
      <c r="B301">
        <v>6476480</v>
      </c>
      <c r="C301" t="s">
        <v>129</v>
      </c>
      <c r="D301" t="s">
        <v>1055</v>
      </c>
      <c r="E301" t="s">
        <v>310</v>
      </c>
      <c r="F301" t="s">
        <v>133</v>
      </c>
      <c r="G301" t="s">
        <v>147</v>
      </c>
      <c r="H301" s="16">
        <v>45839</v>
      </c>
      <c r="I301" s="16">
        <v>45869</v>
      </c>
      <c r="J301" t="s">
        <v>3476</v>
      </c>
      <c r="K301">
        <v>1213130</v>
      </c>
      <c r="L301" t="s">
        <v>414</v>
      </c>
      <c r="O301">
        <v>10014620</v>
      </c>
      <c r="P301" t="s">
        <v>413</v>
      </c>
      <c r="Q301">
        <v>0</v>
      </c>
      <c r="R301" t="s">
        <v>347</v>
      </c>
      <c r="S301" t="s">
        <v>3901</v>
      </c>
      <c r="T301">
        <v>11416266</v>
      </c>
      <c r="U301" s="16">
        <v>45546</v>
      </c>
      <c r="V301" s="16">
        <v>45839</v>
      </c>
      <c r="W301" s="16">
        <v>45835</v>
      </c>
      <c r="X301">
        <v>0</v>
      </c>
      <c r="Y301">
        <v>1290900</v>
      </c>
      <c r="Z301" t="s">
        <v>1568</v>
      </c>
      <c r="AA301" t="s">
        <v>245</v>
      </c>
      <c r="AB301" t="s">
        <v>121</v>
      </c>
      <c r="AC301" t="s">
        <v>255</v>
      </c>
      <c r="AD301" t="str">
        <f t="shared" si="4"/>
        <v>ABIERTO</v>
      </c>
    </row>
    <row r="302" spans="1:30" x14ac:dyDescent="0.35">
      <c r="A302" t="s">
        <v>313</v>
      </c>
      <c r="B302">
        <v>6476463</v>
      </c>
      <c r="C302" t="s">
        <v>129</v>
      </c>
      <c r="D302" t="s">
        <v>1056</v>
      </c>
      <c r="E302" t="s">
        <v>310</v>
      </c>
      <c r="F302" t="s">
        <v>133</v>
      </c>
      <c r="G302" t="s">
        <v>132</v>
      </c>
      <c r="H302" s="16">
        <v>45839</v>
      </c>
      <c r="I302" s="16">
        <v>45869</v>
      </c>
      <c r="J302" t="s">
        <v>3476</v>
      </c>
      <c r="K302">
        <v>1213130</v>
      </c>
      <c r="L302" t="s">
        <v>314</v>
      </c>
      <c r="O302">
        <v>10014619</v>
      </c>
      <c r="P302" t="s">
        <v>313</v>
      </c>
      <c r="Q302">
        <v>0</v>
      </c>
      <c r="R302" t="s">
        <v>347</v>
      </c>
      <c r="S302" t="s">
        <v>3901</v>
      </c>
      <c r="T302">
        <v>11447105</v>
      </c>
      <c r="U302" s="16">
        <v>45546</v>
      </c>
      <c r="V302" s="16">
        <v>45839</v>
      </c>
      <c r="W302" s="16">
        <v>45835</v>
      </c>
      <c r="X302">
        <v>0</v>
      </c>
      <c r="Y302">
        <v>1290900</v>
      </c>
      <c r="Z302" t="s">
        <v>1568</v>
      </c>
      <c r="AA302" t="s">
        <v>245</v>
      </c>
      <c r="AB302" t="s">
        <v>121</v>
      </c>
      <c r="AC302" t="s">
        <v>255</v>
      </c>
      <c r="AD302" t="str">
        <f t="shared" si="4"/>
        <v>ABIERTO</v>
      </c>
    </row>
    <row r="303" spans="1:30" x14ac:dyDescent="0.35">
      <c r="A303" t="s">
        <v>202</v>
      </c>
      <c r="B303">
        <v>6476339</v>
      </c>
      <c r="C303" t="s">
        <v>129</v>
      </c>
      <c r="D303" t="s">
        <v>825</v>
      </c>
      <c r="E303" t="s">
        <v>310</v>
      </c>
      <c r="F303" t="s">
        <v>133</v>
      </c>
      <c r="G303" t="s">
        <v>132</v>
      </c>
      <c r="H303" s="16">
        <v>45839</v>
      </c>
      <c r="I303" s="16">
        <v>45869</v>
      </c>
      <c r="J303" t="s">
        <v>3476</v>
      </c>
      <c r="K303">
        <v>1213130</v>
      </c>
      <c r="L303" t="s">
        <v>396</v>
      </c>
      <c r="O303">
        <v>10014615</v>
      </c>
      <c r="P303" t="s">
        <v>202</v>
      </c>
      <c r="Q303">
        <v>0</v>
      </c>
      <c r="R303" t="s">
        <v>347</v>
      </c>
      <c r="S303" t="s">
        <v>3901</v>
      </c>
      <c r="T303">
        <v>11375848</v>
      </c>
      <c r="U303" s="16">
        <v>45546</v>
      </c>
      <c r="V303" s="16">
        <v>45839</v>
      </c>
      <c r="W303" s="16">
        <v>45835</v>
      </c>
      <c r="X303">
        <v>0</v>
      </c>
      <c r="Y303">
        <v>1290900</v>
      </c>
      <c r="Z303" t="s">
        <v>1568</v>
      </c>
      <c r="AA303" t="s">
        <v>245</v>
      </c>
      <c r="AB303" t="s">
        <v>121</v>
      </c>
      <c r="AC303" t="s">
        <v>255</v>
      </c>
      <c r="AD303" t="str">
        <f t="shared" si="4"/>
        <v>ABIERTO</v>
      </c>
    </row>
    <row r="304" spans="1:30" x14ac:dyDescent="0.35">
      <c r="A304" t="s">
        <v>240</v>
      </c>
      <c r="B304">
        <v>6476338</v>
      </c>
      <c r="C304" t="s">
        <v>129</v>
      </c>
      <c r="D304" t="s">
        <v>851</v>
      </c>
      <c r="E304" t="s">
        <v>310</v>
      </c>
      <c r="F304" t="s">
        <v>133</v>
      </c>
      <c r="G304" t="s">
        <v>147</v>
      </c>
      <c r="H304" s="16">
        <v>45839</v>
      </c>
      <c r="I304" s="16">
        <v>45869</v>
      </c>
      <c r="J304" t="s">
        <v>3476</v>
      </c>
      <c r="K304">
        <v>1213130</v>
      </c>
      <c r="L304" t="s">
        <v>304</v>
      </c>
      <c r="O304">
        <v>10014607</v>
      </c>
      <c r="P304" t="s">
        <v>240</v>
      </c>
      <c r="Q304">
        <v>0</v>
      </c>
      <c r="R304" t="s">
        <v>329</v>
      </c>
      <c r="S304" t="s">
        <v>3901</v>
      </c>
      <c r="T304">
        <v>11427220</v>
      </c>
      <c r="U304" s="16">
        <v>45546</v>
      </c>
      <c r="V304" s="16">
        <v>45839</v>
      </c>
      <c r="W304" s="16">
        <v>45835</v>
      </c>
      <c r="X304">
        <v>0</v>
      </c>
      <c r="Y304">
        <v>1290900</v>
      </c>
      <c r="Z304" t="s">
        <v>1568</v>
      </c>
      <c r="AA304" t="s">
        <v>245</v>
      </c>
      <c r="AB304" t="s">
        <v>121</v>
      </c>
      <c r="AC304" t="s">
        <v>255</v>
      </c>
      <c r="AD304" t="str">
        <f t="shared" si="4"/>
        <v>ABIERTO</v>
      </c>
    </row>
    <row r="305" spans="1:30" x14ac:dyDescent="0.35">
      <c r="A305" t="s">
        <v>237</v>
      </c>
      <c r="B305">
        <v>6476334</v>
      </c>
      <c r="C305" t="s">
        <v>129</v>
      </c>
      <c r="D305" t="s">
        <v>1062</v>
      </c>
      <c r="E305" t="s">
        <v>310</v>
      </c>
      <c r="F305" t="s">
        <v>133</v>
      </c>
      <c r="G305" t="s">
        <v>147</v>
      </c>
      <c r="H305" s="16">
        <v>45839</v>
      </c>
      <c r="I305" s="16">
        <v>45869</v>
      </c>
      <c r="J305" t="s">
        <v>3476</v>
      </c>
      <c r="K305">
        <v>1213130</v>
      </c>
      <c r="L305" t="s">
        <v>386</v>
      </c>
      <c r="O305">
        <v>10014625</v>
      </c>
      <c r="P305" t="s">
        <v>237</v>
      </c>
      <c r="Q305">
        <v>0</v>
      </c>
      <c r="R305" t="s">
        <v>329</v>
      </c>
      <c r="S305" t="s">
        <v>3901</v>
      </c>
      <c r="T305">
        <v>11400893</v>
      </c>
      <c r="U305" s="16">
        <v>45546</v>
      </c>
      <c r="V305" s="16">
        <v>45839</v>
      </c>
      <c r="W305" s="16">
        <v>45835</v>
      </c>
      <c r="X305">
        <v>0</v>
      </c>
      <c r="Y305">
        <v>1290900</v>
      </c>
      <c r="Z305" t="s">
        <v>1568</v>
      </c>
      <c r="AA305" t="s">
        <v>245</v>
      </c>
      <c r="AB305" t="s">
        <v>121</v>
      </c>
      <c r="AC305" t="s">
        <v>255</v>
      </c>
      <c r="AD305" t="str">
        <f t="shared" si="4"/>
        <v>ABIERTO</v>
      </c>
    </row>
    <row r="306" spans="1:30" x14ac:dyDescent="0.35">
      <c r="A306" t="s">
        <v>403</v>
      </c>
      <c r="B306">
        <v>6476328</v>
      </c>
      <c r="C306" t="s">
        <v>129</v>
      </c>
      <c r="D306" t="s">
        <v>1063</v>
      </c>
      <c r="E306" t="s">
        <v>310</v>
      </c>
      <c r="F306" t="s">
        <v>133</v>
      </c>
      <c r="G306" t="s">
        <v>147</v>
      </c>
      <c r="H306" s="16">
        <v>45839</v>
      </c>
      <c r="I306" s="16">
        <v>45869</v>
      </c>
      <c r="J306" t="s">
        <v>3476</v>
      </c>
      <c r="K306">
        <v>1213130</v>
      </c>
      <c r="L306" t="s">
        <v>404</v>
      </c>
      <c r="O306">
        <v>10014622</v>
      </c>
      <c r="P306" t="s">
        <v>403</v>
      </c>
      <c r="Q306">
        <v>0</v>
      </c>
      <c r="R306" t="s">
        <v>329</v>
      </c>
      <c r="S306" t="s">
        <v>329</v>
      </c>
      <c r="T306">
        <v>11453696</v>
      </c>
      <c r="U306" s="16">
        <v>45546</v>
      </c>
      <c r="V306" s="16">
        <v>45839</v>
      </c>
      <c r="W306" s="16">
        <v>45835</v>
      </c>
      <c r="X306">
        <v>0</v>
      </c>
      <c r="Y306">
        <v>1290900</v>
      </c>
      <c r="Z306" t="s">
        <v>1568</v>
      </c>
      <c r="AA306" t="s">
        <v>245</v>
      </c>
      <c r="AB306" t="s">
        <v>121</v>
      </c>
      <c r="AC306" t="s">
        <v>255</v>
      </c>
      <c r="AD306" t="str">
        <f t="shared" si="4"/>
        <v>ABIERTO</v>
      </c>
    </row>
    <row r="307" spans="1:30" x14ac:dyDescent="0.35">
      <c r="A307" t="s">
        <v>206</v>
      </c>
      <c r="B307">
        <v>6476320</v>
      </c>
      <c r="C307" t="s">
        <v>129</v>
      </c>
      <c r="D307" t="s">
        <v>1064</v>
      </c>
      <c r="E307" t="s">
        <v>310</v>
      </c>
      <c r="F307" t="s">
        <v>133</v>
      </c>
      <c r="G307" t="s">
        <v>132</v>
      </c>
      <c r="H307" s="16">
        <v>45839</v>
      </c>
      <c r="I307" s="16">
        <v>45869</v>
      </c>
      <c r="J307" t="s">
        <v>3476</v>
      </c>
      <c r="K307">
        <v>1213130</v>
      </c>
      <c r="L307" t="s">
        <v>339</v>
      </c>
      <c r="O307">
        <v>10014614</v>
      </c>
      <c r="P307" t="s">
        <v>206</v>
      </c>
      <c r="Q307">
        <v>0</v>
      </c>
      <c r="R307" t="s">
        <v>347</v>
      </c>
      <c r="S307" t="s">
        <v>3901</v>
      </c>
      <c r="T307">
        <v>11434010</v>
      </c>
      <c r="U307" s="16">
        <v>45546</v>
      </c>
      <c r="V307" s="16">
        <v>45839</v>
      </c>
      <c r="W307" s="16">
        <v>45835</v>
      </c>
      <c r="X307">
        <v>0</v>
      </c>
      <c r="Y307">
        <v>1290900</v>
      </c>
      <c r="Z307" t="s">
        <v>1568</v>
      </c>
      <c r="AA307" t="s">
        <v>245</v>
      </c>
      <c r="AB307" t="s">
        <v>121</v>
      </c>
      <c r="AC307" t="s">
        <v>255</v>
      </c>
      <c r="AD307" t="str">
        <f t="shared" si="4"/>
        <v>ABIERTO</v>
      </c>
    </row>
    <row r="308" spans="1:30" x14ac:dyDescent="0.35">
      <c r="A308" t="s">
        <v>217</v>
      </c>
      <c r="B308">
        <v>6476259</v>
      </c>
      <c r="C308" t="s">
        <v>129</v>
      </c>
      <c r="D308" t="s">
        <v>1009</v>
      </c>
      <c r="E308" t="s">
        <v>310</v>
      </c>
      <c r="F308" t="s">
        <v>133</v>
      </c>
      <c r="G308" t="s">
        <v>132</v>
      </c>
      <c r="H308" s="16">
        <v>45839</v>
      </c>
      <c r="I308" s="16">
        <v>45869</v>
      </c>
      <c r="J308" t="s">
        <v>3476</v>
      </c>
      <c r="K308">
        <v>1213130</v>
      </c>
      <c r="L308" t="s">
        <v>320</v>
      </c>
      <c r="O308">
        <v>10014611</v>
      </c>
      <c r="P308" t="s">
        <v>217</v>
      </c>
      <c r="Q308">
        <v>0</v>
      </c>
      <c r="R308" t="s">
        <v>347</v>
      </c>
      <c r="S308" t="s">
        <v>3901</v>
      </c>
      <c r="T308">
        <v>11442654</v>
      </c>
      <c r="U308" s="16">
        <v>45546</v>
      </c>
      <c r="V308" s="16">
        <v>45839</v>
      </c>
      <c r="W308" s="16">
        <v>45835</v>
      </c>
      <c r="X308">
        <v>0</v>
      </c>
      <c r="Y308">
        <v>1290900</v>
      </c>
      <c r="Z308" t="s">
        <v>1568</v>
      </c>
      <c r="AA308" t="s">
        <v>245</v>
      </c>
      <c r="AB308" t="s">
        <v>121</v>
      </c>
      <c r="AC308" t="s">
        <v>255</v>
      </c>
      <c r="AD308" t="str">
        <f t="shared" si="4"/>
        <v>ABIERTO</v>
      </c>
    </row>
    <row r="309" spans="1:30" x14ac:dyDescent="0.35">
      <c r="A309" t="s">
        <v>216</v>
      </c>
      <c r="B309">
        <v>6476152</v>
      </c>
      <c r="C309" t="s">
        <v>129</v>
      </c>
      <c r="D309" t="s">
        <v>1120</v>
      </c>
      <c r="E309" t="s">
        <v>310</v>
      </c>
      <c r="F309" t="s">
        <v>439</v>
      </c>
      <c r="G309" t="s">
        <v>136</v>
      </c>
      <c r="H309" s="16">
        <v>45839</v>
      </c>
      <c r="I309" s="16">
        <v>45869</v>
      </c>
      <c r="J309" t="s">
        <v>3476</v>
      </c>
      <c r="K309">
        <v>1215154</v>
      </c>
      <c r="L309" t="s">
        <v>282</v>
      </c>
      <c r="O309">
        <v>10014642</v>
      </c>
      <c r="P309" t="s">
        <v>216</v>
      </c>
      <c r="Q309">
        <v>5967.39</v>
      </c>
      <c r="R309" t="s">
        <v>343</v>
      </c>
      <c r="S309" t="s">
        <v>3901</v>
      </c>
      <c r="T309">
        <v>11461833</v>
      </c>
      <c r="U309" s="16">
        <v>45545</v>
      </c>
      <c r="V309" s="16">
        <v>45839</v>
      </c>
      <c r="W309" s="16">
        <v>45835</v>
      </c>
      <c r="X309">
        <v>5967.39</v>
      </c>
      <c r="Y309">
        <v>1290900</v>
      </c>
      <c r="Z309" t="s">
        <v>1568</v>
      </c>
      <c r="AA309" t="s">
        <v>246</v>
      </c>
      <c r="AB309" t="s">
        <v>121</v>
      </c>
      <c r="AC309" t="s">
        <v>255</v>
      </c>
      <c r="AD309" t="str">
        <f t="shared" si="4"/>
        <v>ABIERTO</v>
      </c>
    </row>
    <row r="310" spans="1:30" x14ac:dyDescent="0.35">
      <c r="A310" t="s">
        <v>206</v>
      </c>
      <c r="B310">
        <v>6473206</v>
      </c>
      <c r="C310" t="s">
        <v>129</v>
      </c>
      <c r="D310" t="s">
        <v>3387</v>
      </c>
      <c r="E310" t="s">
        <v>310</v>
      </c>
      <c r="F310" t="s">
        <v>133</v>
      </c>
      <c r="G310" t="s">
        <v>147</v>
      </c>
      <c r="H310" s="16">
        <v>45839</v>
      </c>
      <c r="I310" s="16">
        <v>45869</v>
      </c>
      <c r="J310" t="s">
        <v>3476</v>
      </c>
      <c r="K310">
        <v>1213130</v>
      </c>
      <c r="L310" t="s">
        <v>339</v>
      </c>
      <c r="O310">
        <v>10014614</v>
      </c>
      <c r="P310" t="s">
        <v>206</v>
      </c>
      <c r="Q310">
        <v>0</v>
      </c>
      <c r="R310" t="s">
        <v>329</v>
      </c>
      <c r="S310" t="s">
        <v>3901</v>
      </c>
      <c r="T310">
        <v>11448900</v>
      </c>
      <c r="U310" s="16">
        <v>45538</v>
      </c>
      <c r="V310" s="16">
        <v>45839</v>
      </c>
      <c r="W310" s="16">
        <v>45835</v>
      </c>
      <c r="X310">
        <v>0</v>
      </c>
      <c r="Y310">
        <v>1290900</v>
      </c>
      <c r="Z310" t="s">
        <v>1568</v>
      </c>
      <c r="AA310" t="s">
        <v>245</v>
      </c>
      <c r="AB310" t="s">
        <v>121</v>
      </c>
      <c r="AC310" t="s">
        <v>255</v>
      </c>
      <c r="AD310" t="str">
        <f t="shared" si="4"/>
        <v>ABIERTO</v>
      </c>
    </row>
    <row r="311" spans="1:30" x14ac:dyDescent="0.35">
      <c r="A311" t="s">
        <v>294</v>
      </c>
      <c r="B311">
        <v>6473151</v>
      </c>
      <c r="C311" t="s">
        <v>129</v>
      </c>
      <c r="D311" t="s">
        <v>426</v>
      </c>
      <c r="E311" t="s">
        <v>310</v>
      </c>
      <c r="F311" t="s">
        <v>133</v>
      </c>
      <c r="G311" t="s">
        <v>226</v>
      </c>
      <c r="H311" s="16">
        <v>45839</v>
      </c>
      <c r="I311" s="16">
        <v>45869</v>
      </c>
      <c r="J311" t="s">
        <v>3476</v>
      </c>
      <c r="K311">
        <v>1213130</v>
      </c>
      <c r="L311" t="s">
        <v>295</v>
      </c>
      <c r="O311">
        <v>10014618</v>
      </c>
      <c r="P311" t="s">
        <v>294</v>
      </c>
      <c r="Q311">
        <v>0</v>
      </c>
      <c r="R311" t="s">
        <v>329</v>
      </c>
      <c r="S311" t="s">
        <v>3901</v>
      </c>
      <c r="T311">
        <v>11413856</v>
      </c>
      <c r="U311" s="16">
        <v>45538</v>
      </c>
      <c r="V311" s="16">
        <v>45839</v>
      </c>
      <c r="W311" s="16">
        <v>45835</v>
      </c>
      <c r="X311">
        <v>0</v>
      </c>
      <c r="Y311">
        <v>1290900</v>
      </c>
      <c r="Z311" t="s">
        <v>1568</v>
      </c>
      <c r="AA311" t="s">
        <v>245</v>
      </c>
      <c r="AB311" t="s">
        <v>121</v>
      </c>
      <c r="AC311" t="s">
        <v>255</v>
      </c>
      <c r="AD311" t="str">
        <f t="shared" si="4"/>
        <v>ABIERTO</v>
      </c>
    </row>
    <row r="312" spans="1:30" x14ac:dyDescent="0.35">
      <c r="A312" t="s">
        <v>230</v>
      </c>
      <c r="B312">
        <v>6473144</v>
      </c>
      <c r="C312" t="s">
        <v>129</v>
      </c>
      <c r="D312" t="s">
        <v>989</v>
      </c>
      <c r="E312" t="s">
        <v>310</v>
      </c>
      <c r="F312" t="s">
        <v>379</v>
      </c>
      <c r="G312" t="s">
        <v>136</v>
      </c>
      <c r="H312" s="16">
        <v>45839</v>
      </c>
      <c r="I312" s="16">
        <v>45869</v>
      </c>
      <c r="J312" t="s">
        <v>3476</v>
      </c>
      <c r="K312">
        <v>1215150</v>
      </c>
      <c r="L312" t="s">
        <v>277</v>
      </c>
      <c r="O312">
        <v>10014636</v>
      </c>
      <c r="P312" t="s">
        <v>230</v>
      </c>
      <c r="Q312">
        <v>592.38</v>
      </c>
      <c r="R312" t="s">
        <v>329</v>
      </c>
      <c r="S312" t="s">
        <v>3901</v>
      </c>
      <c r="T312">
        <v>11378600</v>
      </c>
      <c r="U312" s="16">
        <v>45538</v>
      </c>
      <c r="V312" s="16">
        <v>45839</v>
      </c>
      <c r="W312" s="16">
        <v>45835</v>
      </c>
      <c r="X312">
        <v>592.38</v>
      </c>
      <c r="Y312">
        <v>1290900</v>
      </c>
      <c r="Z312" t="s">
        <v>1568</v>
      </c>
      <c r="AA312" t="s">
        <v>246</v>
      </c>
      <c r="AB312" t="s">
        <v>121</v>
      </c>
      <c r="AC312" t="s">
        <v>255</v>
      </c>
      <c r="AD312" t="str">
        <f t="shared" si="4"/>
        <v>ABIERTO</v>
      </c>
    </row>
    <row r="313" spans="1:30" x14ac:dyDescent="0.35">
      <c r="A313" t="s">
        <v>218</v>
      </c>
      <c r="B313">
        <v>6473141</v>
      </c>
      <c r="C313" t="s">
        <v>129</v>
      </c>
      <c r="D313" t="s">
        <v>990</v>
      </c>
      <c r="E313" t="s">
        <v>310</v>
      </c>
      <c r="F313" t="s">
        <v>133</v>
      </c>
      <c r="G313" t="s">
        <v>147</v>
      </c>
      <c r="H313" s="16">
        <v>45839</v>
      </c>
      <c r="I313" s="16">
        <v>45869</v>
      </c>
      <c r="J313" t="s">
        <v>3476</v>
      </c>
      <c r="K313">
        <v>1215150</v>
      </c>
      <c r="L313" t="s">
        <v>279</v>
      </c>
      <c r="O313">
        <v>10014633</v>
      </c>
      <c r="P313" t="s">
        <v>218</v>
      </c>
      <c r="Q313">
        <v>0</v>
      </c>
      <c r="R313" t="s">
        <v>329</v>
      </c>
      <c r="S313" t="s">
        <v>3901</v>
      </c>
      <c r="T313">
        <v>11405788</v>
      </c>
      <c r="U313" s="16">
        <v>45538</v>
      </c>
      <c r="V313" s="16">
        <v>45839</v>
      </c>
      <c r="W313" s="16">
        <v>45835</v>
      </c>
      <c r="X313">
        <v>0</v>
      </c>
      <c r="Y313">
        <v>1290900</v>
      </c>
      <c r="Z313" t="s">
        <v>1568</v>
      </c>
      <c r="AA313" t="s">
        <v>246</v>
      </c>
      <c r="AB313" t="s">
        <v>121</v>
      </c>
      <c r="AC313" t="s">
        <v>255</v>
      </c>
      <c r="AD313" t="str">
        <f t="shared" si="4"/>
        <v>ABIERTO</v>
      </c>
    </row>
    <row r="314" spans="1:30" x14ac:dyDescent="0.35">
      <c r="A314" t="s">
        <v>219</v>
      </c>
      <c r="B314">
        <v>6472854</v>
      </c>
      <c r="C314" t="s">
        <v>129</v>
      </c>
      <c r="D314" t="s">
        <v>991</v>
      </c>
      <c r="E314" t="s">
        <v>310</v>
      </c>
      <c r="F314" t="s">
        <v>133</v>
      </c>
      <c r="G314" t="s">
        <v>132</v>
      </c>
      <c r="H314" s="16">
        <v>45839</v>
      </c>
      <c r="I314" s="16">
        <v>45869</v>
      </c>
      <c r="J314" t="s">
        <v>3476</v>
      </c>
      <c r="K314">
        <v>1213130</v>
      </c>
      <c r="L314" t="s">
        <v>292</v>
      </c>
      <c r="O314">
        <v>10017586</v>
      </c>
      <c r="P314" t="s">
        <v>219</v>
      </c>
      <c r="Q314">
        <v>0</v>
      </c>
      <c r="R314" t="s">
        <v>329</v>
      </c>
      <c r="S314" t="s">
        <v>3901</v>
      </c>
      <c r="T314">
        <v>11392552</v>
      </c>
      <c r="U314" s="16">
        <v>45537</v>
      </c>
      <c r="V314" s="16">
        <v>45839</v>
      </c>
      <c r="W314" s="16">
        <v>45835</v>
      </c>
      <c r="X314">
        <v>0</v>
      </c>
      <c r="Y314">
        <v>1290900</v>
      </c>
      <c r="Z314" t="s">
        <v>1568</v>
      </c>
      <c r="AA314" t="s">
        <v>245</v>
      </c>
      <c r="AB314" t="s">
        <v>121</v>
      </c>
      <c r="AC314" t="s">
        <v>255</v>
      </c>
      <c r="AD314" t="str">
        <f t="shared" si="4"/>
        <v>ABIERTO</v>
      </c>
    </row>
    <row r="315" spans="1:30" x14ac:dyDescent="0.35">
      <c r="A315" t="s">
        <v>232</v>
      </c>
      <c r="B315">
        <v>6467601</v>
      </c>
      <c r="C315" t="s">
        <v>129</v>
      </c>
      <c r="D315" t="s">
        <v>892</v>
      </c>
      <c r="E315" t="s">
        <v>310</v>
      </c>
      <c r="F315" t="s">
        <v>133</v>
      </c>
      <c r="G315" t="s">
        <v>132</v>
      </c>
      <c r="H315" s="16">
        <v>45839</v>
      </c>
      <c r="I315" s="16">
        <v>45869</v>
      </c>
      <c r="J315" t="s">
        <v>3476</v>
      </c>
      <c r="K315">
        <v>1213130</v>
      </c>
      <c r="L315" t="s">
        <v>340</v>
      </c>
      <c r="O315">
        <v>10014610</v>
      </c>
      <c r="P315" t="s">
        <v>232</v>
      </c>
      <c r="Q315">
        <v>0</v>
      </c>
      <c r="R315" t="s">
        <v>254</v>
      </c>
      <c r="S315" t="s">
        <v>3901</v>
      </c>
      <c r="T315">
        <v>11452218</v>
      </c>
      <c r="U315" s="16">
        <v>45523</v>
      </c>
      <c r="V315" s="16">
        <v>45839</v>
      </c>
      <c r="W315" s="16">
        <v>45835</v>
      </c>
      <c r="X315">
        <v>0</v>
      </c>
      <c r="Y315">
        <v>1290900</v>
      </c>
      <c r="Z315" t="s">
        <v>1568</v>
      </c>
      <c r="AA315" t="s">
        <v>245</v>
      </c>
      <c r="AB315" t="s">
        <v>121</v>
      </c>
      <c r="AC315" t="s">
        <v>255</v>
      </c>
      <c r="AD315" t="str">
        <f t="shared" si="4"/>
        <v>ABIERTO</v>
      </c>
    </row>
    <row r="316" spans="1:30" x14ac:dyDescent="0.35">
      <c r="A316" t="s">
        <v>184</v>
      </c>
      <c r="B316">
        <v>6467584</v>
      </c>
      <c r="C316" t="s">
        <v>129</v>
      </c>
      <c r="D316" t="s">
        <v>586</v>
      </c>
      <c r="E316" t="s">
        <v>310</v>
      </c>
      <c r="F316" t="s">
        <v>125</v>
      </c>
      <c r="G316" t="s">
        <v>3945</v>
      </c>
      <c r="H316" s="16">
        <v>45839</v>
      </c>
      <c r="I316" s="16">
        <v>45869</v>
      </c>
      <c r="J316" t="s">
        <v>3476</v>
      </c>
      <c r="K316">
        <v>1213130</v>
      </c>
      <c r="L316" t="s">
        <v>312</v>
      </c>
      <c r="M316" s="16">
        <v>45599</v>
      </c>
      <c r="N316" s="16">
        <v>45599</v>
      </c>
      <c r="O316">
        <v>10014609</v>
      </c>
      <c r="P316" t="s">
        <v>184</v>
      </c>
      <c r="Q316">
        <v>32409.35</v>
      </c>
      <c r="R316" t="s">
        <v>329</v>
      </c>
      <c r="S316" t="s">
        <v>3891</v>
      </c>
      <c r="T316">
        <v>11371617</v>
      </c>
      <c r="U316" s="16">
        <v>45522</v>
      </c>
      <c r="V316" s="16">
        <v>45839</v>
      </c>
      <c r="W316" s="16">
        <v>45827</v>
      </c>
      <c r="X316">
        <v>32409.35</v>
      </c>
      <c r="Y316">
        <v>1290900</v>
      </c>
      <c r="Z316" t="s">
        <v>1568</v>
      </c>
      <c r="AA316" t="s">
        <v>245</v>
      </c>
      <c r="AB316" t="s">
        <v>121</v>
      </c>
      <c r="AC316" t="s">
        <v>255</v>
      </c>
      <c r="AD316" t="str">
        <f t="shared" si="4"/>
        <v>ABIERTO</v>
      </c>
    </row>
    <row r="317" spans="1:30" x14ac:dyDescent="0.35">
      <c r="A317" t="s">
        <v>210</v>
      </c>
      <c r="B317">
        <v>6467539</v>
      </c>
      <c r="C317" t="s">
        <v>129</v>
      </c>
      <c r="D317" t="s">
        <v>952</v>
      </c>
      <c r="E317" t="s">
        <v>310</v>
      </c>
      <c r="F317" t="s">
        <v>133</v>
      </c>
      <c r="G317" t="s">
        <v>147</v>
      </c>
      <c r="H317" s="16">
        <v>45839</v>
      </c>
      <c r="I317" s="16">
        <v>45869</v>
      </c>
      <c r="J317" t="s">
        <v>3476</v>
      </c>
      <c r="K317">
        <v>1213130</v>
      </c>
      <c r="L317" t="s">
        <v>395</v>
      </c>
      <c r="O317">
        <v>10014608</v>
      </c>
      <c r="P317" t="s">
        <v>210</v>
      </c>
      <c r="Q317">
        <v>0</v>
      </c>
      <c r="R317" t="s">
        <v>329</v>
      </c>
      <c r="S317" t="s">
        <v>3901</v>
      </c>
      <c r="T317">
        <v>11400891</v>
      </c>
      <c r="U317" s="16">
        <v>45522</v>
      </c>
      <c r="V317" s="16">
        <v>45839</v>
      </c>
      <c r="W317" s="16">
        <v>45835</v>
      </c>
      <c r="X317">
        <v>0</v>
      </c>
      <c r="Y317">
        <v>1290900</v>
      </c>
      <c r="Z317" t="s">
        <v>1568</v>
      </c>
      <c r="AA317" t="s">
        <v>245</v>
      </c>
      <c r="AB317" t="s">
        <v>121</v>
      </c>
      <c r="AC317" t="s">
        <v>255</v>
      </c>
      <c r="AD317" t="str">
        <f t="shared" si="4"/>
        <v>ABIERTO</v>
      </c>
    </row>
    <row r="318" spans="1:30" x14ac:dyDescent="0.35">
      <c r="A318" t="s">
        <v>210</v>
      </c>
      <c r="B318">
        <v>6467537</v>
      </c>
      <c r="C318" t="s">
        <v>129</v>
      </c>
      <c r="D318" t="s">
        <v>953</v>
      </c>
      <c r="E318" t="s">
        <v>310</v>
      </c>
      <c r="F318" t="s">
        <v>133</v>
      </c>
      <c r="G318" t="s">
        <v>226</v>
      </c>
      <c r="H318" s="16">
        <v>45839</v>
      </c>
      <c r="I318" s="16">
        <v>45869</v>
      </c>
      <c r="J318" t="s">
        <v>3476</v>
      </c>
      <c r="K318">
        <v>1213130</v>
      </c>
      <c r="L318" t="s">
        <v>395</v>
      </c>
      <c r="O318">
        <v>10014608</v>
      </c>
      <c r="P318" t="s">
        <v>210</v>
      </c>
      <c r="Q318">
        <v>0</v>
      </c>
      <c r="R318" t="s">
        <v>329</v>
      </c>
      <c r="S318" t="s">
        <v>3901</v>
      </c>
      <c r="T318">
        <v>11395687</v>
      </c>
      <c r="U318" s="16">
        <v>45522</v>
      </c>
      <c r="V318" s="16">
        <v>45839</v>
      </c>
      <c r="W318" s="16">
        <v>45835</v>
      </c>
      <c r="X318">
        <v>0</v>
      </c>
      <c r="Y318">
        <v>1290900</v>
      </c>
      <c r="Z318" t="s">
        <v>1568</v>
      </c>
      <c r="AA318" t="s">
        <v>245</v>
      </c>
      <c r="AB318" t="s">
        <v>121</v>
      </c>
      <c r="AC318" t="s">
        <v>255</v>
      </c>
      <c r="AD318" t="str">
        <f t="shared" si="4"/>
        <v>ABIERTO</v>
      </c>
    </row>
    <row r="319" spans="1:30" x14ac:dyDescent="0.35">
      <c r="A319" t="s">
        <v>243</v>
      </c>
      <c r="B319">
        <v>6467478</v>
      </c>
      <c r="C319" t="s">
        <v>129</v>
      </c>
      <c r="D319" t="s">
        <v>840</v>
      </c>
      <c r="E319" t="s">
        <v>310</v>
      </c>
      <c r="F319" t="s">
        <v>133</v>
      </c>
      <c r="G319" t="s">
        <v>147</v>
      </c>
      <c r="H319" s="16">
        <v>45839</v>
      </c>
      <c r="I319" s="16">
        <v>45869</v>
      </c>
      <c r="J319" t="s">
        <v>3476</v>
      </c>
      <c r="K319">
        <v>1213130</v>
      </c>
      <c r="L319" t="s">
        <v>384</v>
      </c>
      <c r="O319">
        <v>10014627</v>
      </c>
      <c r="P319" t="s">
        <v>243</v>
      </c>
      <c r="Q319">
        <v>0</v>
      </c>
      <c r="R319" t="s">
        <v>329</v>
      </c>
      <c r="S319" t="s">
        <v>3901</v>
      </c>
      <c r="T319">
        <v>11401710</v>
      </c>
      <c r="U319" s="16">
        <v>45522</v>
      </c>
      <c r="V319" s="16">
        <v>45839</v>
      </c>
      <c r="W319" s="16">
        <v>45835</v>
      </c>
      <c r="X319">
        <v>0</v>
      </c>
      <c r="Y319">
        <v>1290900</v>
      </c>
      <c r="Z319" t="s">
        <v>1568</v>
      </c>
      <c r="AA319" t="s">
        <v>245</v>
      </c>
      <c r="AB319" t="s">
        <v>121</v>
      </c>
      <c r="AC319" t="s">
        <v>255</v>
      </c>
      <c r="AD319" t="str">
        <f t="shared" si="4"/>
        <v>ABIERTO</v>
      </c>
    </row>
    <row r="320" spans="1:30" x14ac:dyDescent="0.35">
      <c r="A320" t="s">
        <v>243</v>
      </c>
      <c r="B320">
        <v>6467477</v>
      </c>
      <c r="C320" t="s">
        <v>129</v>
      </c>
      <c r="D320" t="s">
        <v>824</v>
      </c>
      <c r="E320" t="s">
        <v>310</v>
      </c>
      <c r="F320" t="s">
        <v>133</v>
      </c>
      <c r="G320" t="s">
        <v>132</v>
      </c>
      <c r="H320" s="16">
        <v>45839</v>
      </c>
      <c r="I320" s="16">
        <v>45869</v>
      </c>
      <c r="J320" t="s">
        <v>3476</v>
      </c>
      <c r="K320">
        <v>1213130</v>
      </c>
      <c r="L320" t="s">
        <v>384</v>
      </c>
      <c r="O320">
        <v>10014627</v>
      </c>
      <c r="P320" t="s">
        <v>243</v>
      </c>
      <c r="Q320">
        <v>0</v>
      </c>
      <c r="R320" t="s">
        <v>329</v>
      </c>
      <c r="S320" t="s">
        <v>3901</v>
      </c>
      <c r="T320">
        <v>11401704</v>
      </c>
      <c r="U320" s="16">
        <v>45522</v>
      </c>
      <c r="V320" s="16">
        <v>45839</v>
      </c>
      <c r="W320" s="16">
        <v>45835</v>
      </c>
      <c r="X320">
        <v>0</v>
      </c>
      <c r="Y320">
        <v>1290900</v>
      </c>
      <c r="Z320" t="s">
        <v>1568</v>
      </c>
      <c r="AA320" t="s">
        <v>245</v>
      </c>
      <c r="AB320" t="s">
        <v>121</v>
      </c>
      <c r="AC320" t="s">
        <v>255</v>
      </c>
      <c r="AD320" t="str">
        <f t="shared" si="4"/>
        <v>ABIERTO</v>
      </c>
    </row>
    <row r="321" spans="1:30" x14ac:dyDescent="0.35">
      <c r="A321" t="s">
        <v>236</v>
      </c>
      <c r="B321">
        <v>6465926</v>
      </c>
      <c r="C321" t="s">
        <v>129</v>
      </c>
      <c r="D321" t="s">
        <v>964</v>
      </c>
      <c r="E321" t="s">
        <v>310</v>
      </c>
      <c r="F321" t="s">
        <v>133</v>
      </c>
      <c r="G321" t="s">
        <v>147</v>
      </c>
      <c r="H321" s="16">
        <v>45839</v>
      </c>
      <c r="I321" s="16">
        <v>45869</v>
      </c>
      <c r="J321" t="s">
        <v>3476</v>
      </c>
      <c r="K321">
        <v>1215152</v>
      </c>
      <c r="L321" t="s">
        <v>283</v>
      </c>
      <c r="O321">
        <v>10014629</v>
      </c>
      <c r="P321" t="s">
        <v>236</v>
      </c>
      <c r="Q321">
        <v>0</v>
      </c>
      <c r="R321" t="s">
        <v>329</v>
      </c>
      <c r="S321" t="s">
        <v>3901</v>
      </c>
      <c r="T321">
        <v>11416454</v>
      </c>
      <c r="U321" s="16">
        <v>45518</v>
      </c>
      <c r="V321" s="16">
        <v>45839</v>
      </c>
      <c r="W321" s="16">
        <v>45835</v>
      </c>
      <c r="X321">
        <v>0</v>
      </c>
      <c r="Y321">
        <v>1290900</v>
      </c>
      <c r="Z321" t="s">
        <v>1568</v>
      </c>
      <c r="AA321" t="s">
        <v>246</v>
      </c>
      <c r="AB321" t="s">
        <v>121</v>
      </c>
      <c r="AC321" t="s">
        <v>255</v>
      </c>
      <c r="AD321" t="str">
        <f t="shared" si="4"/>
        <v>ABIERTO</v>
      </c>
    </row>
    <row r="322" spans="1:30" x14ac:dyDescent="0.35">
      <c r="A322" t="s">
        <v>218</v>
      </c>
      <c r="B322">
        <v>6464656</v>
      </c>
      <c r="C322" t="s">
        <v>129</v>
      </c>
      <c r="D322" t="s">
        <v>492</v>
      </c>
      <c r="E322" t="s">
        <v>310</v>
      </c>
      <c r="F322" t="s">
        <v>125</v>
      </c>
      <c r="G322" t="s">
        <v>190</v>
      </c>
      <c r="H322" s="16">
        <v>45839</v>
      </c>
      <c r="I322" s="16">
        <v>45869</v>
      </c>
      <c r="J322" t="s">
        <v>3476</v>
      </c>
      <c r="K322">
        <v>1215150</v>
      </c>
      <c r="L322" t="s">
        <v>279</v>
      </c>
      <c r="O322">
        <v>10014633</v>
      </c>
      <c r="P322" t="s">
        <v>218</v>
      </c>
      <c r="Q322">
        <v>0</v>
      </c>
      <c r="R322" t="s">
        <v>347</v>
      </c>
      <c r="S322" t="s">
        <v>3901</v>
      </c>
      <c r="T322">
        <v>11430250</v>
      </c>
      <c r="U322" s="16">
        <v>45515</v>
      </c>
      <c r="V322" s="16">
        <v>45839</v>
      </c>
      <c r="W322" s="16">
        <v>45835</v>
      </c>
      <c r="X322">
        <v>0</v>
      </c>
      <c r="Y322">
        <v>1290900</v>
      </c>
      <c r="Z322" t="s">
        <v>1568</v>
      </c>
      <c r="AA322" t="s">
        <v>246</v>
      </c>
      <c r="AB322" t="s">
        <v>121</v>
      </c>
      <c r="AC322" t="s">
        <v>255</v>
      </c>
      <c r="AD322" t="str">
        <f t="shared" si="4"/>
        <v>ABIERTO</v>
      </c>
    </row>
    <row r="323" spans="1:30" x14ac:dyDescent="0.35">
      <c r="A323" t="s">
        <v>218</v>
      </c>
      <c r="B323">
        <v>6464645</v>
      </c>
      <c r="C323" t="s">
        <v>129</v>
      </c>
      <c r="D323" t="s">
        <v>905</v>
      </c>
      <c r="E323" t="s">
        <v>310</v>
      </c>
      <c r="F323" t="s">
        <v>125</v>
      </c>
      <c r="G323" t="s">
        <v>190</v>
      </c>
      <c r="H323" s="16">
        <v>45839</v>
      </c>
      <c r="I323" s="16">
        <v>45869</v>
      </c>
      <c r="J323" t="s">
        <v>3476</v>
      </c>
      <c r="K323">
        <v>1215150</v>
      </c>
      <c r="L323" t="s">
        <v>279</v>
      </c>
      <c r="O323">
        <v>10014633</v>
      </c>
      <c r="P323" t="s">
        <v>218</v>
      </c>
      <c r="Q323">
        <v>0</v>
      </c>
      <c r="R323" t="s">
        <v>347</v>
      </c>
      <c r="S323" t="s">
        <v>3901</v>
      </c>
      <c r="T323">
        <v>11405792</v>
      </c>
      <c r="U323" s="16">
        <v>45515</v>
      </c>
      <c r="V323" s="16">
        <v>45839</v>
      </c>
      <c r="W323" s="16">
        <v>45835</v>
      </c>
      <c r="X323">
        <v>0</v>
      </c>
      <c r="Y323">
        <v>1290900</v>
      </c>
      <c r="Z323" t="s">
        <v>1568</v>
      </c>
      <c r="AA323" t="s">
        <v>246</v>
      </c>
      <c r="AB323" t="s">
        <v>121</v>
      </c>
      <c r="AC323" t="s">
        <v>255</v>
      </c>
      <c r="AD323" t="str">
        <f t="shared" ref="AD323:AD386" si="5">IF(B329&gt;0,(IF(MID(G329,1,3)="CTE","CERRADO",IF(MID(G329,1,3)="REP","REPROGRAMADO","ABIERTO"))),"")</f>
        <v>ABIERTO</v>
      </c>
    </row>
    <row r="324" spans="1:30" x14ac:dyDescent="0.35">
      <c r="A324" t="s">
        <v>244</v>
      </c>
      <c r="B324">
        <v>6462526</v>
      </c>
      <c r="C324" t="s">
        <v>129</v>
      </c>
      <c r="D324" t="s">
        <v>887</v>
      </c>
      <c r="E324" t="s">
        <v>310</v>
      </c>
      <c r="F324" t="s">
        <v>125</v>
      </c>
      <c r="G324" t="s">
        <v>190</v>
      </c>
      <c r="H324" s="16">
        <v>45839</v>
      </c>
      <c r="I324" s="16">
        <v>45869</v>
      </c>
      <c r="J324" t="s">
        <v>3476</v>
      </c>
      <c r="K324">
        <v>1215155</v>
      </c>
      <c r="L324" t="s">
        <v>344</v>
      </c>
      <c r="O324">
        <v>10017710</v>
      </c>
      <c r="P324" t="s">
        <v>244</v>
      </c>
      <c r="Q324">
        <v>0</v>
      </c>
      <c r="R324" t="s">
        <v>329</v>
      </c>
      <c r="S324" t="s">
        <v>3901</v>
      </c>
      <c r="T324">
        <v>11434329</v>
      </c>
      <c r="U324" s="16">
        <v>45509</v>
      </c>
      <c r="V324" s="16">
        <v>45839</v>
      </c>
      <c r="W324" s="16">
        <v>45835</v>
      </c>
      <c r="X324">
        <v>0</v>
      </c>
      <c r="Y324">
        <v>1290900</v>
      </c>
      <c r="Z324" t="s">
        <v>1568</v>
      </c>
      <c r="AA324" t="s">
        <v>246</v>
      </c>
      <c r="AB324" t="s">
        <v>121</v>
      </c>
      <c r="AC324" t="s">
        <v>255</v>
      </c>
      <c r="AD324" t="str">
        <f t="shared" si="5"/>
        <v>CERRADO</v>
      </c>
    </row>
    <row r="325" spans="1:30" x14ac:dyDescent="0.35">
      <c r="A325" t="s">
        <v>178</v>
      </c>
      <c r="B325">
        <v>6462430</v>
      </c>
      <c r="C325" t="s">
        <v>129</v>
      </c>
      <c r="D325" t="s">
        <v>889</v>
      </c>
      <c r="E325" t="s">
        <v>310</v>
      </c>
      <c r="F325" t="s">
        <v>379</v>
      </c>
      <c r="G325" t="s">
        <v>136</v>
      </c>
      <c r="H325" s="16">
        <v>45839</v>
      </c>
      <c r="I325" s="16">
        <v>45869</v>
      </c>
      <c r="J325" t="s">
        <v>3476</v>
      </c>
      <c r="K325">
        <v>1215154</v>
      </c>
      <c r="L325" t="s">
        <v>392</v>
      </c>
      <c r="O325">
        <v>10014644</v>
      </c>
      <c r="P325" t="s">
        <v>178</v>
      </c>
      <c r="Q325">
        <v>1530.03</v>
      </c>
      <c r="R325" t="s">
        <v>329</v>
      </c>
      <c r="S325" t="s">
        <v>3901</v>
      </c>
      <c r="T325">
        <v>11418951</v>
      </c>
      <c r="U325" s="16">
        <v>45509</v>
      </c>
      <c r="V325" s="16">
        <v>45839</v>
      </c>
      <c r="W325" s="16">
        <v>45835</v>
      </c>
      <c r="X325">
        <v>1530.03</v>
      </c>
      <c r="Y325">
        <v>1290900</v>
      </c>
      <c r="Z325" t="s">
        <v>1568</v>
      </c>
      <c r="AA325" t="s">
        <v>246</v>
      </c>
      <c r="AB325" t="s">
        <v>121</v>
      </c>
      <c r="AC325" t="s">
        <v>255</v>
      </c>
      <c r="AD325" t="str">
        <f t="shared" si="5"/>
        <v>ABIERTO</v>
      </c>
    </row>
    <row r="326" spans="1:30" x14ac:dyDescent="0.35">
      <c r="A326" t="s">
        <v>126</v>
      </c>
      <c r="B326">
        <v>6459095</v>
      </c>
      <c r="C326" t="s">
        <v>123</v>
      </c>
      <c r="D326" t="s">
        <v>1468</v>
      </c>
      <c r="E326" t="s">
        <v>310</v>
      </c>
      <c r="F326" t="s">
        <v>259</v>
      </c>
      <c r="G326" t="s">
        <v>405</v>
      </c>
      <c r="H326" s="16">
        <v>45852</v>
      </c>
      <c r="I326" s="16">
        <v>45858</v>
      </c>
      <c r="J326" t="s">
        <v>5407</v>
      </c>
      <c r="K326">
        <v>1210101</v>
      </c>
      <c r="L326" t="s">
        <v>391</v>
      </c>
      <c r="M326" s="16">
        <v>45612</v>
      </c>
      <c r="N326" s="16">
        <v>45612</v>
      </c>
      <c r="O326">
        <v>10014657</v>
      </c>
      <c r="P326" t="s">
        <v>126</v>
      </c>
      <c r="Q326">
        <v>3108.85</v>
      </c>
      <c r="R326" t="s">
        <v>296</v>
      </c>
      <c r="S326" t="s">
        <v>343</v>
      </c>
      <c r="T326">
        <v>11389659</v>
      </c>
      <c r="U326" s="16">
        <v>45503</v>
      </c>
      <c r="V326" s="16">
        <v>45852</v>
      </c>
      <c r="W326" s="16">
        <v>45851</v>
      </c>
      <c r="X326">
        <v>3108.85</v>
      </c>
      <c r="Y326">
        <v>1290900</v>
      </c>
      <c r="Z326" t="s">
        <v>1568</v>
      </c>
      <c r="AA326" t="s">
        <v>248</v>
      </c>
      <c r="AB326" t="s">
        <v>121</v>
      </c>
      <c r="AC326" t="s">
        <v>255</v>
      </c>
      <c r="AD326" t="str">
        <f t="shared" si="5"/>
        <v>ABIERTO</v>
      </c>
    </row>
    <row r="327" spans="1:30" x14ac:dyDescent="0.35">
      <c r="A327" t="s">
        <v>173</v>
      </c>
      <c r="B327">
        <v>6459092</v>
      </c>
      <c r="C327" t="s">
        <v>123</v>
      </c>
      <c r="D327" t="s">
        <v>871</v>
      </c>
      <c r="E327" t="s">
        <v>310</v>
      </c>
      <c r="F327" t="s">
        <v>133</v>
      </c>
      <c r="G327" t="s">
        <v>132</v>
      </c>
      <c r="H327" s="16">
        <v>45839</v>
      </c>
      <c r="I327" s="16">
        <v>45869</v>
      </c>
      <c r="J327" t="s">
        <v>3476</v>
      </c>
      <c r="K327">
        <v>1210101</v>
      </c>
      <c r="L327" t="s">
        <v>341</v>
      </c>
      <c r="O327">
        <v>10014656</v>
      </c>
      <c r="P327" t="s">
        <v>173</v>
      </c>
      <c r="Q327">
        <v>0</v>
      </c>
      <c r="R327" t="s">
        <v>296</v>
      </c>
      <c r="S327" t="s">
        <v>342</v>
      </c>
      <c r="T327">
        <v>11434244</v>
      </c>
      <c r="U327" s="16">
        <v>45503</v>
      </c>
      <c r="V327" s="16">
        <v>45839</v>
      </c>
      <c r="W327" s="16">
        <v>45833</v>
      </c>
      <c r="X327">
        <v>0</v>
      </c>
      <c r="Y327">
        <v>1290900</v>
      </c>
      <c r="Z327" t="s">
        <v>1568</v>
      </c>
      <c r="AA327" t="s">
        <v>248</v>
      </c>
      <c r="AB327" t="s">
        <v>121</v>
      </c>
      <c r="AC327" t="s">
        <v>255</v>
      </c>
      <c r="AD327" t="str">
        <f t="shared" si="5"/>
        <v>ABIERTO</v>
      </c>
    </row>
    <row r="328" spans="1:30" x14ac:dyDescent="0.35">
      <c r="A328" t="s">
        <v>272</v>
      </c>
      <c r="B328">
        <v>6458988</v>
      </c>
      <c r="C328" t="s">
        <v>123</v>
      </c>
      <c r="D328" t="s">
        <v>872</v>
      </c>
      <c r="E328" t="s">
        <v>310</v>
      </c>
      <c r="F328" t="s">
        <v>133</v>
      </c>
      <c r="G328" t="s">
        <v>132</v>
      </c>
      <c r="H328" s="16">
        <v>45839</v>
      </c>
      <c r="I328" s="16">
        <v>45869</v>
      </c>
      <c r="J328" t="s">
        <v>3476</v>
      </c>
      <c r="K328">
        <v>1210102</v>
      </c>
      <c r="L328" t="s">
        <v>273</v>
      </c>
      <c r="O328">
        <v>10017653</v>
      </c>
      <c r="P328" t="s">
        <v>165</v>
      </c>
      <c r="Q328">
        <v>0</v>
      </c>
      <c r="R328" t="s">
        <v>342</v>
      </c>
      <c r="S328" t="s">
        <v>342</v>
      </c>
      <c r="T328">
        <v>11415947</v>
      </c>
      <c r="U328" s="16">
        <v>45502</v>
      </c>
      <c r="V328" s="16">
        <v>45839</v>
      </c>
      <c r="W328" s="16">
        <v>45833</v>
      </c>
      <c r="X328">
        <v>0</v>
      </c>
      <c r="Y328">
        <v>1290900</v>
      </c>
      <c r="Z328" t="s">
        <v>1568</v>
      </c>
      <c r="AA328" t="s">
        <v>248</v>
      </c>
      <c r="AB328" t="s">
        <v>121</v>
      </c>
      <c r="AC328" t="s">
        <v>255</v>
      </c>
      <c r="AD328" t="str">
        <f t="shared" si="5"/>
        <v>ABIERTO</v>
      </c>
    </row>
    <row r="329" spans="1:30" x14ac:dyDescent="0.35">
      <c r="A329" t="s">
        <v>126</v>
      </c>
      <c r="B329">
        <v>6458926</v>
      </c>
      <c r="C329" t="s">
        <v>123</v>
      </c>
      <c r="D329" t="s">
        <v>874</v>
      </c>
      <c r="E329" t="s">
        <v>310</v>
      </c>
      <c r="F329" t="s">
        <v>133</v>
      </c>
      <c r="G329" t="s">
        <v>132</v>
      </c>
      <c r="H329" s="16">
        <v>45869</v>
      </c>
      <c r="I329" s="16">
        <v>45869</v>
      </c>
      <c r="J329" t="s">
        <v>3476</v>
      </c>
      <c r="K329">
        <v>1210101</v>
      </c>
      <c r="L329" t="s">
        <v>391</v>
      </c>
      <c r="O329">
        <v>10014657</v>
      </c>
      <c r="P329" t="s">
        <v>126</v>
      </c>
      <c r="Q329">
        <v>0</v>
      </c>
      <c r="R329" t="s">
        <v>342</v>
      </c>
      <c r="S329" t="s">
        <v>3891</v>
      </c>
      <c r="T329">
        <v>11432965</v>
      </c>
      <c r="U329" s="16">
        <v>45502</v>
      </c>
      <c r="V329" s="16">
        <v>45869</v>
      </c>
      <c r="W329" s="16">
        <v>45844</v>
      </c>
      <c r="X329">
        <v>0</v>
      </c>
      <c r="Y329">
        <v>1290900</v>
      </c>
      <c r="Z329" t="s">
        <v>1568</v>
      </c>
      <c r="AA329" t="s">
        <v>248</v>
      </c>
      <c r="AB329" t="s">
        <v>121</v>
      </c>
      <c r="AC329" t="s">
        <v>255</v>
      </c>
      <c r="AD329" t="str">
        <f t="shared" si="5"/>
        <v>ABIERTO</v>
      </c>
    </row>
    <row r="330" spans="1:30" x14ac:dyDescent="0.35">
      <c r="A330" t="s">
        <v>242</v>
      </c>
      <c r="B330">
        <v>6456148</v>
      </c>
      <c r="C330" t="s">
        <v>129</v>
      </c>
      <c r="D330" t="s">
        <v>857</v>
      </c>
      <c r="E330" t="s">
        <v>310</v>
      </c>
      <c r="F330" t="s">
        <v>259</v>
      </c>
      <c r="G330" t="s">
        <v>3451</v>
      </c>
      <c r="H330" s="16">
        <v>45850</v>
      </c>
      <c r="I330" s="16">
        <v>45850</v>
      </c>
      <c r="J330" t="s">
        <v>5406</v>
      </c>
      <c r="K330">
        <v>1215150</v>
      </c>
      <c r="L330" t="s">
        <v>330</v>
      </c>
      <c r="O330">
        <v>10014637</v>
      </c>
      <c r="P330" t="s">
        <v>242</v>
      </c>
      <c r="Q330">
        <v>0</v>
      </c>
      <c r="R330" t="s">
        <v>329</v>
      </c>
      <c r="S330" t="s">
        <v>262</v>
      </c>
      <c r="T330">
        <v>11400942</v>
      </c>
      <c r="U330" s="16">
        <v>45496</v>
      </c>
      <c r="V330" s="16">
        <v>45853</v>
      </c>
      <c r="W330" s="16">
        <v>45853</v>
      </c>
      <c r="X330">
        <v>0</v>
      </c>
      <c r="Y330">
        <v>1290900</v>
      </c>
      <c r="Z330" t="s">
        <v>1568</v>
      </c>
      <c r="AA330" t="s">
        <v>246</v>
      </c>
      <c r="AB330" t="s">
        <v>121</v>
      </c>
      <c r="AC330" t="s">
        <v>255</v>
      </c>
      <c r="AD330" t="str">
        <f t="shared" si="5"/>
        <v>ABIERTO</v>
      </c>
    </row>
    <row r="331" spans="1:30" x14ac:dyDescent="0.35">
      <c r="A331" t="s">
        <v>217</v>
      </c>
      <c r="B331">
        <v>6452309</v>
      </c>
      <c r="C331" t="s">
        <v>129</v>
      </c>
      <c r="D331" t="s">
        <v>851</v>
      </c>
      <c r="E331" t="s">
        <v>310</v>
      </c>
      <c r="F331" t="s">
        <v>125</v>
      </c>
      <c r="G331" t="s">
        <v>153</v>
      </c>
      <c r="H331" s="16">
        <v>45839</v>
      </c>
      <c r="I331" s="16">
        <v>45869</v>
      </c>
      <c r="J331" t="s">
        <v>3476</v>
      </c>
      <c r="K331">
        <v>1213130</v>
      </c>
      <c r="L331" t="s">
        <v>320</v>
      </c>
      <c r="O331">
        <v>10014611</v>
      </c>
      <c r="P331" t="s">
        <v>217</v>
      </c>
      <c r="Q331">
        <v>0</v>
      </c>
      <c r="R331" t="s">
        <v>347</v>
      </c>
      <c r="S331" t="s">
        <v>3901</v>
      </c>
      <c r="T331">
        <v>11427217</v>
      </c>
      <c r="U331" s="16">
        <v>45486</v>
      </c>
      <c r="V331" s="16">
        <v>45839</v>
      </c>
      <c r="W331" s="16">
        <v>45835</v>
      </c>
      <c r="X331">
        <v>0</v>
      </c>
      <c r="Y331">
        <v>1290900</v>
      </c>
      <c r="Z331" t="s">
        <v>1568</v>
      </c>
      <c r="AA331" t="s">
        <v>245</v>
      </c>
      <c r="AB331" t="s">
        <v>121</v>
      </c>
      <c r="AC331" t="s">
        <v>255</v>
      </c>
      <c r="AD331" t="str">
        <f t="shared" si="5"/>
        <v>ABIERTO</v>
      </c>
    </row>
    <row r="332" spans="1:30" x14ac:dyDescent="0.35">
      <c r="A332" t="s">
        <v>272</v>
      </c>
      <c r="B332">
        <v>6449651</v>
      </c>
      <c r="C332" t="s">
        <v>123</v>
      </c>
      <c r="D332" t="s">
        <v>841</v>
      </c>
      <c r="E332" t="s">
        <v>310</v>
      </c>
      <c r="F332" t="s">
        <v>379</v>
      </c>
      <c r="G332" t="s">
        <v>127</v>
      </c>
      <c r="H332" s="16">
        <v>45839</v>
      </c>
      <c r="I332" s="16">
        <v>45869</v>
      </c>
      <c r="J332" t="s">
        <v>3476</v>
      </c>
      <c r="K332">
        <v>1210102</v>
      </c>
      <c r="L332" t="s">
        <v>273</v>
      </c>
      <c r="O332">
        <v>10017653</v>
      </c>
      <c r="P332" t="s">
        <v>165</v>
      </c>
      <c r="Q332">
        <v>0</v>
      </c>
      <c r="R332" t="s">
        <v>342</v>
      </c>
      <c r="S332" t="s">
        <v>342</v>
      </c>
      <c r="T332">
        <v>11415191</v>
      </c>
      <c r="U332" s="16">
        <v>45481</v>
      </c>
      <c r="V332" s="16">
        <v>45839</v>
      </c>
      <c r="W332" s="16">
        <v>45833</v>
      </c>
      <c r="X332">
        <v>0</v>
      </c>
      <c r="Y332">
        <v>1290900</v>
      </c>
      <c r="Z332" t="s">
        <v>1568</v>
      </c>
      <c r="AA332" t="s">
        <v>248</v>
      </c>
      <c r="AB332" t="s">
        <v>121</v>
      </c>
      <c r="AC332" t="s">
        <v>255</v>
      </c>
      <c r="AD332" t="str">
        <f t="shared" si="5"/>
        <v>ABIERTO</v>
      </c>
    </row>
    <row r="333" spans="1:30" x14ac:dyDescent="0.35">
      <c r="A333" t="s">
        <v>315</v>
      </c>
      <c r="B333">
        <v>6449291</v>
      </c>
      <c r="C333" t="s">
        <v>129</v>
      </c>
      <c r="D333" t="s">
        <v>837</v>
      </c>
      <c r="E333" t="s">
        <v>310</v>
      </c>
      <c r="F333" t="s">
        <v>133</v>
      </c>
      <c r="G333" t="s">
        <v>147</v>
      </c>
      <c r="H333" s="16">
        <v>45839</v>
      </c>
      <c r="I333" s="16">
        <v>45869</v>
      </c>
      <c r="J333" t="s">
        <v>3476</v>
      </c>
      <c r="K333">
        <v>1213130</v>
      </c>
      <c r="L333" t="s">
        <v>317</v>
      </c>
      <c r="O333">
        <v>10018370</v>
      </c>
      <c r="P333" t="s">
        <v>315</v>
      </c>
      <c r="Q333">
        <v>0</v>
      </c>
      <c r="R333" t="s">
        <v>329</v>
      </c>
      <c r="S333" t="s">
        <v>3901</v>
      </c>
      <c r="T333">
        <v>11407961</v>
      </c>
      <c r="U333" s="16">
        <v>45480</v>
      </c>
      <c r="V333" s="16">
        <v>45839</v>
      </c>
      <c r="W333" s="16">
        <v>45835</v>
      </c>
      <c r="X333">
        <v>0</v>
      </c>
      <c r="Y333">
        <v>1290900</v>
      </c>
      <c r="Z333" t="s">
        <v>1568</v>
      </c>
      <c r="AA333" t="s">
        <v>245</v>
      </c>
      <c r="AB333" t="s">
        <v>121</v>
      </c>
      <c r="AC333" t="s">
        <v>255</v>
      </c>
      <c r="AD333" t="str">
        <f t="shared" si="5"/>
        <v>ABIERTO</v>
      </c>
    </row>
    <row r="334" spans="1:30" x14ac:dyDescent="0.35">
      <c r="A334" t="s">
        <v>215</v>
      </c>
      <c r="B334">
        <v>6449100</v>
      </c>
      <c r="C334" t="s">
        <v>129</v>
      </c>
      <c r="D334" t="s">
        <v>818</v>
      </c>
      <c r="E334" t="s">
        <v>310</v>
      </c>
      <c r="F334" t="s">
        <v>125</v>
      </c>
      <c r="G334" t="s">
        <v>136</v>
      </c>
      <c r="H334" s="16">
        <v>45839</v>
      </c>
      <c r="I334" s="16">
        <v>45869</v>
      </c>
      <c r="J334" t="s">
        <v>3476</v>
      </c>
      <c r="K334">
        <v>1213130</v>
      </c>
      <c r="L334" t="s">
        <v>290</v>
      </c>
      <c r="O334">
        <v>10018371</v>
      </c>
      <c r="P334" t="s">
        <v>215</v>
      </c>
      <c r="Q334">
        <v>32796.42</v>
      </c>
      <c r="R334" t="s">
        <v>329</v>
      </c>
      <c r="S334" t="s">
        <v>3901</v>
      </c>
      <c r="T334">
        <v>11409159</v>
      </c>
      <c r="U334" s="16">
        <v>45480</v>
      </c>
      <c r="V334" s="16">
        <v>45839</v>
      </c>
      <c r="W334" s="16">
        <v>45835</v>
      </c>
      <c r="X334">
        <v>32796.42</v>
      </c>
      <c r="Y334">
        <v>1290900</v>
      </c>
      <c r="Z334" t="s">
        <v>1568</v>
      </c>
      <c r="AA334" t="s">
        <v>245</v>
      </c>
      <c r="AB334" t="s">
        <v>121</v>
      </c>
      <c r="AC334" t="s">
        <v>255</v>
      </c>
      <c r="AD334" t="str">
        <f t="shared" si="5"/>
        <v>ABIERTO</v>
      </c>
    </row>
    <row r="335" spans="1:30" x14ac:dyDescent="0.35">
      <c r="A335" t="s">
        <v>219</v>
      </c>
      <c r="B335">
        <v>6439864</v>
      </c>
      <c r="C335" t="s">
        <v>129</v>
      </c>
      <c r="D335" t="s">
        <v>241</v>
      </c>
      <c r="E335" t="s">
        <v>310</v>
      </c>
      <c r="F335" t="s">
        <v>125</v>
      </c>
      <c r="G335" t="s">
        <v>172</v>
      </c>
      <c r="H335" s="16">
        <v>45839</v>
      </c>
      <c r="I335" s="16">
        <v>45869</v>
      </c>
      <c r="J335" t="s">
        <v>3476</v>
      </c>
      <c r="K335">
        <v>1213130</v>
      </c>
      <c r="L335" t="s">
        <v>292</v>
      </c>
      <c r="M335" s="16">
        <v>45555</v>
      </c>
      <c r="N335" s="16">
        <v>45555</v>
      </c>
      <c r="O335">
        <v>10017586</v>
      </c>
      <c r="P335" t="s">
        <v>219</v>
      </c>
      <c r="Q335">
        <v>4841.99</v>
      </c>
      <c r="R335" t="s">
        <v>329</v>
      </c>
      <c r="S335" t="s">
        <v>3901</v>
      </c>
      <c r="T335">
        <v>11412964</v>
      </c>
      <c r="U335" s="16">
        <v>45461</v>
      </c>
      <c r="V335" s="16">
        <v>45839</v>
      </c>
      <c r="W335" s="16">
        <v>45835</v>
      </c>
      <c r="X335">
        <v>4841.99</v>
      </c>
      <c r="Y335">
        <v>1290900</v>
      </c>
      <c r="Z335" t="s">
        <v>1568</v>
      </c>
      <c r="AA335" t="s">
        <v>245</v>
      </c>
      <c r="AB335" t="s">
        <v>121</v>
      </c>
      <c r="AC335" t="s">
        <v>255</v>
      </c>
      <c r="AD335" t="str">
        <f t="shared" si="5"/>
        <v>ABIERTO</v>
      </c>
    </row>
    <row r="336" spans="1:30" x14ac:dyDescent="0.35">
      <c r="A336" t="s">
        <v>233</v>
      </c>
      <c r="B336">
        <v>6436970</v>
      </c>
      <c r="C336" t="s">
        <v>129</v>
      </c>
      <c r="D336" t="s">
        <v>3387</v>
      </c>
      <c r="E336" t="s">
        <v>310</v>
      </c>
      <c r="F336" t="s">
        <v>125</v>
      </c>
      <c r="G336" t="s">
        <v>136</v>
      </c>
      <c r="H336" s="16">
        <v>45839</v>
      </c>
      <c r="I336" s="16">
        <v>45869</v>
      </c>
      <c r="J336" t="s">
        <v>3476</v>
      </c>
      <c r="K336">
        <v>1213130</v>
      </c>
      <c r="L336" t="s">
        <v>301</v>
      </c>
      <c r="O336">
        <v>10014623</v>
      </c>
      <c r="P336" t="s">
        <v>233</v>
      </c>
      <c r="Q336">
        <v>16167.35</v>
      </c>
      <c r="R336" t="s">
        <v>329</v>
      </c>
      <c r="S336" t="s">
        <v>3901</v>
      </c>
      <c r="T336">
        <v>11372943</v>
      </c>
      <c r="U336" s="16">
        <v>45452</v>
      </c>
      <c r="V336" s="16">
        <v>45839</v>
      </c>
      <c r="W336" s="16">
        <v>45835</v>
      </c>
      <c r="X336">
        <v>16167.35</v>
      </c>
      <c r="Y336">
        <v>1290900</v>
      </c>
      <c r="Z336" t="s">
        <v>1568</v>
      </c>
      <c r="AA336" t="s">
        <v>245</v>
      </c>
      <c r="AB336" t="s">
        <v>121</v>
      </c>
      <c r="AC336" t="s">
        <v>255</v>
      </c>
      <c r="AD336" t="str">
        <f t="shared" si="5"/>
        <v>ABIERTO</v>
      </c>
    </row>
    <row r="337" spans="1:30" x14ac:dyDescent="0.35">
      <c r="A337" t="s">
        <v>207</v>
      </c>
      <c r="B337">
        <v>6433581</v>
      </c>
      <c r="C337" t="s">
        <v>129</v>
      </c>
      <c r="D337" t="s">
        <v>17</v>
      </c>
      <c r="E337" t="s">
        <v>310</v>
      </c>
      <c r="F337" t="s">
        <v>125</v>
      </c>
      <c r="G337" t="s">
        <v>422</v>
      </c>
      <c r="H337" s="16">
        <v>45839</v>
      </c>
      <c r="I337" s="16">
        <v>45869</v>
      </c>
      <c r="J337" t="s">
        <v>3476</v>
      </c>
      <c r="K337">
        <v>1213130</v>
      </c>
      <c r="L337" t="s">
        <v>385</v>
      </c>
      <c r="O337">
        <v>10014621</v>
      </c>
      <c r="P337" t="s">
        <v>207</v>
      </c>
      <c r="Q337">
        <v>971.01</v>
      </c>
      <c r="R337" t="s">
        <v>343</v>
      </c>
      <c r="S337" t="s">
        <v>3901</v>
      </c>
      <c r="T337">
        <v>11368746</v>
      </c>
      <c r="U337" s="16">
        <v>45444</v>
      </c>
      <c r="V337" s="16">
        <v>45839</v>
      </c>
      <c r="W337" s="16">
        <v>45835</v>
      </c>
      <c r="X337">
        <v>971.01</v>
      </c>
      <c r="Y337">
        <v>1290900</v>
      </c>
      <c r="Z337" t="s">
        <v>1568</v>
      </c>
      <c r="AA337" t="s">
        <v>245</v>
      </c>
      <c r="AB337" t="s">
        <v>121</v>
      </c>
      <c r="AC337" t="s">
        <v>255</v>
      </c>
      <c r="AD337" t="str">
        <f t="shared" si="5"/>
        <v>ABIERTO</v>
      </c>
    </row>
    <row r="338" spans="1:30" x14ac:dyDescent="0.35">
      <c r="A338" t="s">
        <v>224</v>
      </c>
      <c r="B338">
        <v>6433432</v>
      </c>
      <c r="C338" t="s">
        <v>129</v>
      </c>
      <c r="D338" t="s">
        <v>461</v>
      </c>
      <c r="E338" t="s">
        <v>310</v>
      </c>
      <c r="F338" t="s">
        <v>133</v>
      </c>
      <c r="G338" t="s">
        <v>147</v>
      </c>
      <c r="H338" s="16">
        <v>45839</v>
      </c>
      <c r="I338" s="16">
        <v>45869</v>
      </c>
      <c r="J338" t="s">
        <v>3476</v>
      </c>
      <c r="K338">
        <v>1213130</v>
      </c>
      <c r="L338" t="s">
        <v>389</v>
      </c>
      <c r="O338">
        <v>10014612</v>
      </c>
      <c r="P338" t="s">
        <v>224</v>
      </c>
      <c r="Q338">
        <v>0</v>
      </c>
      <c r="R338" t="s">
        <v>347</v>
      </c>
      <c r="S338" t="s">
        <v>329</v>
      </c>
      <c r="T338">
        <v>11402101</v>
      </c>
      <c r="U338" s="16">
        <v>45444</v>
      </c>
      <c r="V338" s="16">
        <v>45839</v>
      </c>
      <c r="W338" s="16">
        <v>45835</v>
      </c>
      <c r="X338">
        <v>0</v>
      </c>
      <c r="Y338">
        <v>1290900</v>
      </c>
      <c r="Z338" t="s">
        <v>1568</v>
      </c>
      <c r="AA338" t="s">
        <v>245</v>
      </c>
      <c r="AB338" t="s">
        <v>121</v>
      </c>
      <c r="AC338" t="s">
        <v>255</v>
      </c>
      <c r="AD338" t="str">
        <f t="shared" si="5"/>
        <v>ABIERTO</v>
      </c>
    </row>
    <row r="339" spans="1:30" x14ac:dyDescent="0.35">
      <c r="A339" t="s">
        <v>272</v>
      </c>
      <c r="B339">
        <v>6429074</v>
      </c>
      <c r="C339" t="s">
        <v>123</v>
      </c>
      <c r="D339" t="s">
        <v>469</v>
      </c>
      <c r="E339" t="s">
        <v>310</v>
      </c>
      <c r="F339" t="s">
        <v>133</v>
      </c>
      <c r="G339" t="s">
        <v>132</v>
      </c>
      <c r="H339" s="16">
        <v>45839</v>
      </c>
      <c r="I339" s="16">
        <v>45869</v>
      </c>
      <c r="J339" t="s">
        <v>3476</v>
      </c>
      <c r="K339">
        <v>1210102</v>
      </c>
      <c r="L339" t="s">
        <v>273</v>
      </c>
      <c r="O339">
        <v>10017653</v>
      </c>
      <c r="P339" t="s">
        <v>165</v>
      </c>
      <c r="Q339">
        <v>0</v>
      </c>
      <c r="R339" t="s">
        <v>296</v>
      </c>
      <c r="S339" t="s">
        <v>342</v>
      </c>
      <c r="T339">
        <v>11404820</v>
      </c>
      <c r="U339" s="16">
        <v>45433</v>
      </c>
      <c r="V339" s="16">
        <v>45839</v>
      </c>
      <c r="W339" s="16">
        <v>45833</v>
      </c>
      <c r="X339">
        <v>0</v>
      </c>
      <c r="Y339">
        <v>1290900</v>
      </c>
      <c r="Z339" t="s">
        <v>1568</v>
      </c>
      <c r="AA339" t="s">
        <v>248</v>
      </c>
      <c r="AB339" t="s">
        <v>121</v>
      </c>
      <c r="AC339" t="s">
        <v>255</v>
      </c>
      <c r="AD339" t="str">
        <f t="shared" si="5"/>
        <v>ABIERTO</v>
      </c>
    </row>
    <row r="340" spans="1:30" x14ac:dyDescent="0.35">
      <c r="A340" t="s">
        <v>244</v>
      </c>
      <c r="B340">
        <v>6425625</v>
      </c>
      <c r="C340" t="s">
        <v>129</v>
      </c>
      <c r="D340" t="s">
        <v>1584</v>
      </c>
      <c r="E340" t="s">
        <v>310</v>
      </c>
      <c r="F340" t="s">
        <v>125</v>
      </c>
      <c r="G340" t="s">
        <v>136</v>
      </c>
      <c r="H340" s="16">
        <v>45839</v>
      </c>
      <c r="I340" s="16">
        <v>45869</v>
      </c>
      <c r="J340" t="s">
        <v>3476</v>
      </c>
      <c r="K340">
        <v>1215155</v>
      </c>
      <c r="L340" t="s">
        <v>344</v>
      </c>
      <c r="O340">
        <v>10017710</v>
      </c>
      <c r="P340" t="s">
        <v>244</v>
      </c>
      <c r="Q340">
        <v>91395.75</v>
      </c>
      <c r="R340" t="s">
        <v>349</v>
      </c>
      <c r="S340" t="s">
        <v>3901</v>
      </c>
      <c r="T340">
        <v>11407968</v>
      </c>
      <c r="U340" s="16">
        <v>45423</v>
      </c>
      <c r="V340" s="16">
        <v>45839</v>
      </c>
      <c r="W340" s="16">
        <v>45835</v>
      </c>
      <c r="X340">
        <v>91395.75</v>
      </c>
      <c r="Y340">
        <v>1290900</v>
      </c>
      <c r="Z340" t="s">
        <v>1568</v>
      </c>
      <c r="AA340" t="s">
        <v>246</v>
      </c>
      <c r="AB340" t="s">
        <v>121</v>
      </c>
      <c r="AC340" t="s">
        <v>255</v>
      </c>
      <c r="AD340" t="str">
        <f t="shared" si="5"/>
        <v>ABIERTO</v>
      </c>
    </row>
    <row r="341" spans="1:30" x14ac:dyDescent="0.35">
      <c r="A341" t="s">
        <v>230</v>
      </c>
      <c r="B341">
        <v>6411426</v>
      </c>
      <c r="C341" t="s">
        <v>129</v>
      </c>
      <c r="D341" t="s">
        <v>493</v>
      </c>
      <c r="E341" t="s">
        <v>310</v>
      </c>
      <c r="F341" t="s">
        <v>125</v>
      </c>
      <c r="G341" t="s">
        <v>190</v>
      </c>
      <c r="H341" s="16">
        <v>45839</v>
      </c>
      <c r="I341" s="16">
        <v>45869</v>
      </c>
      <c r="J341" t="s">
        <v>3476</v>
      </c>
      <c r="K341">
        <v>1215150</v>
      </c>
      <c r="L341" t="s">
        <v>277</v>
      </c>
      <c r="O341">
        <v>10014636</v>
      </c>
      <c r="P341" t="s">
        <v>230</v>
      </c>
      <c r="Q341">
        <v>0</v>
      </c>
      <c r="R341" t="s">
        <v>329</v>
      </c>
      <c r="S341" t="s">
        <v>3901</v>
      </c>
      <c r="T341">
        <v>11391712</v>
      </c>
      <c r="U341" s="16">
        <v>45392</v>
      </c>
      <c r="V341" s="16">
        <v>45839</v>
      </c>
      <c r="W341" s="16">
        <v>45835</v>
      </c>
      <c r="X341">
        <v>0</v>
      </c>
      <c r="Y341">
        <v>1290900</v>
      </c>
      <c r="Z341" t="s">
        <v>1568</v>
      </c>
      <c r="AA341" t="s">
        <v>246</v>
      </c>
      <c r="AB341" t="s">
        <v>121</v>
      </c>
      <c r="AC341" t="s">
        <v>255</v>
      </c>
      <c r="AD341" t="str">
        <f t="shared" si="5"/>
        <v>ABIERTO</v>
      </c>
    </row>
    <row r="342" spans="1:30" x14ac:dyDescent="0.35">
      <c r="A342" t="s">
        <v>223</v>
      </c>
      <c r="B342">
        <v>6410443</v>
      </c>
      <c r="C342" t="s">
        <v>129</v>
      </c>
      <c r="D342" t="s">
        <v>25</v>
      </c>
      <c r="E342" t="s">
        <v>310</v>
      </c>
      <c r="F342" t="s">
        <v>125</v>
      </c>
      <c r="G342" t="s">
        <v>136</v>
      </c>
      <c r="H342" s="16">
        <v>45839</v>
      </c>
      <c r="I342" s="16">
        <v>45869</v>
      </c>
      <c r="J342" t="s">
        <v>3476</v>
      </c>
      <c r="K342">
        <v>1213130</v>
      </c>
      <c r="L342" t="s">
        <v>303</v>
      </c>
      <c r="O342">
        <v>10014613</v>
      </c>
      <c r="P342" t="s">
        <v>223</v>
      </c>
      <c r="Q342">
        <v>141.88999999999999</v>
      </c>
      <c r="R342" t="s">
        <v>347</v>
      </c>
      <c r="S342" t="s">
        <v>3901</v>
      </c>
      <c r="T342">
        <v>11368750</v>
      </c>
      <c r="U342" s="16">
        <v>45389</v>
      </c>
      <c r="V342" s="16">
        <v>45839</v>
      </c>
      <c r="W342" s="16">
        <v>45835</v>
      </c>
      <c r="X342">
        <v>141.88999999999999</v>
      </c>
      <c r="Y342">
        <v>1290900</v>
      </c>
      <c r="Z342" t="s">
        <v>1568</v>
      </c>
      <c r="AA342" t="s">
        <v>245</v>
      </c>
      <c r="AB342" t="s">
        <v>121</v>
      </c>
      <c r="AC342" t="s">
        <v>255</v>
      </c>
      <c r="AD342" t="str">
        <f t="shared" si="5"/>
        <v>ABIERTO</v>
      </c>
    </row>
    <row r="343" spans="1:30" x14ac:dyDescent="0.35">
      <c r="A343" t="s">
        <v>201</v>
      </c>
      <c r="B343">
        <v>6410155</v>
      </c>
      <c r="C343" t="s">
        <v>129</v>
      </c>
      <c r="D343" t="s">
        <v>3387</v>
      </c>
      <c r="E343" t="s">
        <v>310</v>
      </c>
      <c r="F343" t="s">
        <v>143</v>
      </c>
      <c r="G343" t="s">
        <v>124</v>
      </c>
      <c r="H343" s="16">
        <v>45839</v>
      </c>
      <c r="I343" s="16">
        <v>45869</v>
      </c>
      <c r="J343" t="s">
        <v>3476</v>
      </c>
      <c r="K343">
        <v>1213130</v>
      </c>
      <c r="L343" t="s">
        <v>334</v>
      </c>
      <c r="O343">
        <v>10014602</v>
      </c>
      <c r="P343" t="s">
        <v>201</v>
      </c>
      <c r="Q343">
        <v>0</v>
      </c>
      <c r="R343" t="s">
        <v>347</v>
      </c>
      <c r="S343" t="s">
        <v>3901</v>
      </c>
      <c r="T343">
        <v>11373553</v>
      </c>
      <c r="U343" s="16">
        <v>45388</v>
      </c>
      <c r="V343" s="16">
        <v>45839</v>
      </c>
      <c r="W343" s="16">
        <v>45835</v>
      </c>
      <c r="X343">
        <v>0</v>
      </c>
      <c r="Y343">
        <v>1290900</v>
      </c>
      <c r="Z343" t="s">
        <v>1568</v>
      </c>
      <c r="AA343" t="s">
        <v>245</v>
      </c>
      <c r="AB343" t="s">
        <v>121</v>
      </c>
      <c r="AC343" t="s">
        <v>255</v>
      </c>
      <c r="AD343" t="str">
        <f t="shared" si="5"/>
        <v>ABIERTO</v>
      </c>
    </row>
    <row r="344" spans="1:30" x14ac:dyDescent="0.35">
      <c r="A344" t="s">
        <v>159</v>
      </c>
      <c r="B344">
        <v>6385974</v>
      </c>
      <c r="C344" t="s">
        <v>129</v>
      </c>
      <c r="D344" t="s">
        <v>527</v>
      </c>
      <c r="E344" t="s">
        <v>310</v>
      </c>
      <c r="F344" t="s">
        <v>439</v>
      </c>
      <c r="G344" t="s">
        <v>127</v>
      </c>
      <c r="H344" s="16">
        <v>45839</v>
      </c>
      <c r="I344" s="16">
        <v>45869</v>
      </c>
      <c r="J344" t="s">
        <v>3476</v>
      </c>
      <c r="K344">
        <v>1212121</v>
      </c>
      <c r="L344" t="s">
        <v>398</v>
      </c>
      <c r="O344">
        <v>10014599</v>
      </c>
      <c r="P344" t="s">
        <v>159</v>
      </c>
      <c r="Q344">
        <v>0</v>
      </c>
      <c r="R344" t="s">
        <v>296</v>
      </c>
      <c r="S344" t="s">
        <v>342</v>
      </c>
      <c r="T344">
        <v>11316333</v>
      </c>
      <c r="U344" s="16">
        <v>45330</v>
      </c>
      <c r="V344" s="16">
        <v>45839</v>
      </c>
      <c r="W344" s="16">
        <v>45835</v>
      </c>
      <c r="X344">
        <v>0</v>
      </c>
      <c r="Y344">
        <v>1290900</v>
      </c>
      <c r="Z344" t="s">
        <v>1568</v>
      </c>
      <c r="AA344" t="s">
        <v>247</v>
      </c>
      <c r="AB344" t="s">
        <v>121</v>
      </c>
      <c r="AC344" t="s">
        <v>255</v>
      </c>
      <c r="AD344" t="str">
        <f t="shared" si="5"/>
        <v>ABIERTO</v>
      </c>
    </row>
    <row r="345" spans="1:30" x14ac:dyDescent="0.35">
      <c r="A345" t="s">
        <v>218</v>
      </c>
      <c r="B345">
        <v>6382661</v>
      </c>
      <c r="C345" t="s">
        <v>129</v>
      </c>
      <c r="D345" t="s">
        <v>531</v>
      </c>
      <c r="E345" t="s">
        <v>310</v>
      </c>
      <c r="F345" t="s">
        <v>125</v>
      </c>
      <c r="G345" t="s">
        <v>532</v>
      </c>
      <c r="H345" s="16">
        <v>45839</v>
      </c>
      <c r="I345" s="16">
        <v>45869</v>
      </c>
      <c r="J345" t="s">
        <v>3476</v>
      </c>
      <c r="K345">
        <v>1215150</v>
      </c>
      <c r="L345" t="s">
        <v>279</v>
      </c>
      <c r="O345">
        <v>10014633</v>
      </c>
      <c r="P345" t="s">
        <v>218</v>
      </c>
      <c r="Q345">
        <v>112823.95</v>
      </c>
      <c r="R345" t="s">
        <v>347</v>
      </c>
      <c r="S345" t="s">
        <v>3901</v>
      </c>
      <c r="T345">
        <v>11363202</v>
      </c>
      <c r="U345" s="16">
        <v>45321</v>
      </c>
      <c r="V345" s="16">
        <v>45839</v>
      </c>
      <c r="W345" s="16">
        <v>45835</v>
      </c>
      <c r="X345">
        <v>112823.95</v>
      </c>
      <c r="Y345">
        <v>1290900</v>
      </c>
      <c r="Z345" t="s">
        <v>1568</v>
      </c>
      <c r="AA345" t="s">
        <v>246</v>
      </c>
      <c r="AB345" t="s">
        <v>121</v>
      </c>
      <c r="AC345" t="s">
        <v>255</v>
      </c>
      <c r="AD345" t="str">
        <f t="shared" si="5"/>
        <v>ABIERTO</v>
      </c>
    </row>
    <row r="346" spans="1:30" x14ac:dyDescent="0.35">
      <c r="A346" t="s">
        <v>202</v>
      </c>
      <c r="B346">
        <v>6374807</v>
      </c>
      <c r="C346" t="s">
        <v>129</v>
      </c>
      <c r="D346" t="s">
        <v>3387</v>
      </c>
      <c r="E346" t="s">
        <v>310</v>
      </c>
      <c r="F346" t="s">
        <v>125</v>
      </c>
      <c r="G346" t="s">
        <v>416</v>
      </c>
      <c r="H346" s="16">
        <v>45839</v>
      </c>
      <c r="I346" s="16">
        <v>45869</v>
      </c>
      <c r="J346" t="s">
        <v>3476</v>
      </c>
      <c r="K346">
        <v>1213130</v>
      </c>
      <c r="L346" t="s">
        <v>396</v>
      </c>
      <c r="M346" s="16">
        <v>45349</v>
      </c>
      <c r="O346">
        <v>10014615</v>
      </c>
      <c r="P346" t="s">
        <v>202</v>
      </c>
      <c r="Q346">
        <v>16245.88</v>
      </c>
      <c r="R346" t="s">
        <v>343</v>
      </c>
      <c r="S346" t="s">
        <v>3901</v>
      </c>
      <c r="T346">
        <v>11344807</v>
      </c>
      <c r="U346" s="16">
        <v>45301</v>
      </c>
      <c r="V346" s="16">
        <v>45839</v>
      </c>
      <c r="W346" s="16">
        <v>45835</v>
      </c>
      <c r="X346">
        <v>16245.88</v>
      </c>
      <c r="Y346">
        <v>1290900</v>
      </c>
      <c r="Z346" t="s">
        <v>1568</v>
      </c>
      <c r="AA346" t="s">
        <v>245</v>
      </c>
      <c r="AB346" t="s">
        <v>121</v>
      </c>
      <c r="AC346" t="s">
        <v>255</v>
      </c>
      <c r="AD346" t="str">
        <f t="shared" si="5"/>
        <v>ABIERTO</v>
      </c>
    </row>
    <row r="347" spans="1:30" x14ac:dyDescent="0.35">
      <c r="A347" t="s">
        <v>313</v>
      </c>
      <c r="B347">
        <v>6324579</v>
      </c>
      <c r="C347" t="s">
        <v>129</v>
      </c>
      <c r="D347" t="s">
        <v>555</v>
      </c>
      <c r="E347" t="s">
        <v>310</v>
      </c>
      <c r="F347" t="s">
        <v>143</v>
      </c>
      <c r="G347" t="s">
        <v>226</v>
      </c>
      <c r="H347" s="16">
        <v>45839</v>
      </c>
      <c r="I347" s="16">
        <v>45869</v>
      </c>
      <c r="J347" t="s">
        <v>3476</v>
      </c>
      <c r="K347">
        <v>1213130</v>
      </c>
      <c r="L347" t="s">
        <v>314</v>
      </c>
      <c r="O347">
        <v>10014619</v>
      </c>
      <c r="P347" t="s">
        <v>313</v>
      </c>
      <c r="Q347">
        <v>0</v>
      </c>
      <c r="R347" t="s">
        <v>343</v>
      </c>
      <c r="S347" t="s">
        <v>3901</v>
      </c>
      <c r="T347">
        <v>11286930</v>
      </c>
      <c r="U347" s="16">
        <v>45187</v>
      </c>
      <c r="V347" s="16">
        <v>45839</v>
      </c>
      <c r="W347" s="16">
        <v>45835</v>
      </c>
      <c r="X347">
        <v>0</v>
      </c>
      <c r="Y347">
        <v>1290900</v>
      </c>
      <c r="Z347" t="s">
        <v>1568</v>
      </c>
      <c r="AA347" t="s">
        <v>245</v>
      </c>
      <c r="AB347" t="s">
        <v>121</v>
      </c>
      <c r="AC347" t="s">
        <v>255</v>
      </c>
      <c r="AD347" t="str">
        <f t="shared" si="5"/>
        <v>ABIERTO</v>
      </c>
    </row>
    <row r="348" spans="1:30" x14ac:dyDescent="0.35">
      <c r="A348" t="s">
        <v>337</v>
      </c>
      <c r="B348">
        <v>6320406</v>
      </c>
      <c r="C348" t="s">
        <v>129</v>
      </c>
      <c r="D348" t="s">
        <v>563</v>
      </c>
      <c r="E348" t="s">
        <v>310</v>
      </c>
      <c r="F348" t="s">
        <v>133</v>
      </c>
      <c r="G348" t="s">
        <v>147</v>
      </c>
      <c r="H348" s="16">
        <v>45839</v>
      </c>
      <c r="I348" s="16">
        <v>45869</v>
      </c>
      <c r="J348" t="s">
        <v>3476</v>
      </c>
      <c r="K348">
        <v>1212121</v>
      </c>
      <c r="L348" t="s">
        <v>338</v>
      </c>
      <c r="O348">
        <v>10014600</v>
      </c>
      <c r="P348" t="s">
        <v>337</v>
      </c>
      <c r="Q348">
        <v>0</v>
      </c>
      <c r="R348" t="s">
        <v>349</v>
      </c>
      <c r="S348" t="s">
        <v>342</v>
      </c>
      <c r="T348">
        <v>11288770</v>
      </c>
      <c r="U348" s="16">
        <v>45175</v>
      </c>
      <c r="V348" s="16">
        <v>45839</v>
      </c>
      <c r="W348" s="16">
        <v>45835</v>
      </c>
      <c r="X348">
        <v>0</v>
      </c>
      <c r="Y348">
        <v>1290900</v>
      </c>
      <c r="Z348" t="s">
        <v>1568</v>
      </c>
      <c r="AA348" t="s">
        <v>247</v>
      </c>
      <c r="AB348" t="s">
        <v>121</v>
      </c>
      <c r="AC348" t="s">
        <v>255</v>
      </c>
      <c r="AD348" t="str">
        <f t="shared" si="5"/>
        <v>ABIERTO</v>
      </c>
    </row>
    <row r="349" spans="1:30" x14ac:dyDescent="0.35">
      <c r="A349" t="s">
        <v>149</v>
      </c>
      <c r="B349">
        <v>6312157</v>
      </c>
      <c r="C349" t="s">
        <v>129</v>
      </c>
      <c r="D349" t="s">
        <v>1697</v>
      </c>
      <c r="E349" t="s">
        <v>310</v>
      </c>
      <c r="F349" t="s">
        <v>125</v>
      </c>
      <c r="G349" t="s">
        <v>543</v>
      </c>
      <c r="H349" s="16">
        <v>45839</v>
      </c>
      <c r="I349" s="16">
        <v>45869</v>
      </c>
      <c r="J349" t="s">
        <v>3476</v>
      </c>
      <c r="K349">
        <v>1213130</v>
      </c>
      <c r="L349" t="s">
        <v>302</v>
      </c>
      <c r="M349" s="16">
        <v>45157</v>
      </c>
      <c r="N349" s="16">
        <v>45157</v>
      </c>
      <c r="O349">
        <v>10014616</v>
      </c>
      <c r="P349" t="s">
        <v>149</v>
      </c>
      <c r="Q349">
        <v>0</v>
      </c>
      <c r="R349" t="s">
        <v>254</v>
      </c>
      <c r="S349" t="s">
        <v>3901</v>
      </c>
      <c r="T349">
        <v>11288767</v>
      </c>
      <c r="U349" s="16">
        <v>45157</v>
      </c>
      <c r="V349" s="16">
        <v>45839</v>
      </c>
      <c r="W349" s="16">
        <v>45835</v>
      </c>
      <c r="X349">
        <v>0</v>
      </c>
      <c r="Y349">
        <v>1290900</v>
      </c>
      <c r="Z349" t="s">
        <v>1568</v>
      </c>
      <c r="AA349" t="s">
        <v>245</v>
      </c>
      <c r="AB349" t="s">
        <v>121</v>
      </c>
      <c r="AC349" t="s">
        <v>255</v>
      </c>
      <c r="AD349" t="str">
        <f t="shared" si="5"/>
        <v>ABIERTO</v>
      </c>
    </row>
    <row r="350" spans="1:30" x14ac:dyDescent="0.35">
      <c r="A350" t="s">
        <v>217</v>
      </c>
      <c r="B350">
        <v>6296975</v>
      </c>
      <c r="C350" t="s">
        <v>129</v>
      </c>
      <c r="D350" t="s">
        <v>182</v>
      </c>
      <c r="E350" t="s">
        <v>310</v>
      </c>
      <c r="F350" t="s">
        <v>125</v>
      </c>
      <c r="G350" t="s">
        <v>136</v>
      </c>
      <c r="H350" s="16">
        <v>45839</v>
      </c>
      <c r="I350" s="16">
        <v>45869</v>
      </c>
      <c r="J350" t="s">
        <v>3476</v>
      </c>
      <c r="K350">
        <v>1213130</v>
      </c>
      <c r="L350" t="s">
        <v>320</v>
      </c>
      <c r="O350">
        <v>10014611</v>
      </c>
      <c r="P350" t="s">
        <v>217</v>
      </c>
      <c r="Q350">
        <v>148758.69</v>
      </c>
      <c r="R350" t="s">
        <v>347</v>
      </c>
      <c r="S350" t="s">
        <v>3901</v>
      </c>
      <c r="T350">
        <v>11265455</v>
      </c>
      <c r="U350" s="16">
        <v>45121</v>
      </c>
      <c r="V350" s="16">
        <v>45839</v>
      </c>
      <c r="W350" s="16">
        <v>45835</v>
      </c>
      <c r="X350">
        <v>148758.69</v>
      </c>
      <c r="Y350">
        <v>1290900</v>
      </c>
      <c r="Z350" t="s">
        <v>1568</v>
      </c>
      <c r="AA350" t="s">
        <v>245</v>
      </c>
      <c r="AB350" t="s">
        <v>121</v>
      </c>
      <c r="AC350" t="s">
        <v>255</v>
      </c>
      <c r="AD350" t="str">
        <f t="shared" si="5"/>
        <v>ABIERTO</v>
      </c>
    </row>
    <row r="351" spans="1:30" x14ac:dyDescent="0.35">
      <c r="A351" t="s">
        <v>198</v>
      </c>
      <c r="B351">
        <v>6296183</v>
      </c>
      <c r="C351" t="s">
        <v>129</v>
      </c>
      <c r="D351" t="s">
        <v>1642</v>
      </c>
      <c r="E351" t="s">
        <v>310</v>
      </c>
      <c r="F351" t="s">
        <v>143</v>
      </c>
      <c r="G351" t="s">
        <v>192</v>
      </c>
      <c r="H351" s="16">
        <v>45839</v>
      </c>
      <c r="I351" s="16">
        <v>45869</v>
      </c>
      <c r="J351" t="s">
        <v>3476</v>
      </c>
      <c r="K351">
        <v>1215156</v>
      </c>
      <c r="L351" t="s">
        <v>306</v>
      </c>
      <c r="O351">
        <v>10014640</v>
      </c>
      <c r="P351" t="s">
        <v>198</v>
      </c>
      <c r="Q351">
        <v>78277.41</v>
      </c>
      <c r="R351" t="s">
        <v>343</v>
      </c>
      <c r="S351" t="s">
        <v>3901</v>
      </c>
      <c r="T351">
        <v>11268908</v>
      </c>
      <c r="U351" s="16">
        <v>45119</v>
      </c>
      <c r="V351" s="16">
        <v>45839</v>
      </c>
      <c r="W351" s="16">
        <v>45835</v>
      </c>
      <c r="X351">
        <v>78277.41</v>
      </c>
      <c r="Y351">
        <v>1290900</v>
      </c>
      <c r="Z351" t="s">
        <v>1568</v>
      </c>
      <c r="AA351" t="s">
        <v>246</v>
      </c>
      <c r="AB351" t="s">
        <v>121</v>
      </c>
      <c r="AC351" t="s">
        <v>255</v>
      </c>
      <c r="AD351" t="str">
        <f t="shared" si="5"/>
        <v>ABIERTO</v>
      </c>
    </row>
    <row r="352" spans="1:30" x14ac:dyDescent="0.35">
      <c r="A352" t="s">
        <v>126</v>
      </c>
      <c r="B352">
        <v>6288253</v>
      </c>
      <c r="C352" t="s">
        <v>123</v>
      </c>
      <c r="D352" t="s">
        <v>1676</v>
      </c>
      <c r="E352" t="s">
        <v>310</v>
      </c>
      <c r="F352" t="s">
        <v>259</v>
      </c>
      <c r="G352" t="s">
        <v>192</v>
      </c>
      <c r="H352" s="16">
        <v>45852</v>
      </c>
      <c r="I352" s="16">
        <v>45858</v>
      </c>
      <c r="J352" t="s">
        <v>5407</v>
      </c>
      <c r="K352">
        <v>1210101</v>
      </c>
      <c r="L352" t="s">
        <v>391</v>
      </c>
      <c r="O352">
        <v>10014657</v>
      </c>
      <c r="P352" t="s">
        <v>126</v>
      </c>
      <c r="Q352">
        <v>20848.36</v>
      </c>
      <c r="R352" t="s">
        <v>349</v>
      </c>
      <c r="S352" t="s">
        <v>3889</v>
      </c>
      <c r="T352">
        <v>11263239</v>
      </c>
      <c r="U352" s="16">
        <v>45099</v>
      </c>
      <c r="V352" s="16">
        <v>45852</v>
      </c>
      <c r="W352" s="16">
        <v>45853</v>
      </c>
      <c r="X352">
        <v>20848.36</v>
      </c>
      <c r="Y352">
        <v>1290900</v>
      </c>
      <c r="Z352" t="s">
        <v>1568</v>
      </c>
      <c r="AA352" t="s">
        <v>248</v>
      </c>
      <c r="AB352" t="s">
        <v>121</v>
      </c>
      <c r="AC352" t="s">
        <v>255</v>
      </c>
      <c r="AD352" t="str">
        <f t="shared" si="5"/>
        <v>ABIERTO</v>
      </c>
    </row>
    <row r="353" spans="1:30" x14ac:dyDescent="0.35">
      <c r="A353" t="s">
        <v>155</v>
      </c>
      <c r="B353">
        <v>6284189</v>
      </c>
      <c r="C353" t="s">
        <v>129</v>
      </c>
      <c r="D353" t="s">
        <v>610</v>
      </c>
      <c r="E353" t="s">
        <v>310</v>
      </c>
      <c r="F353" t="s">
        <v>133</v>
      </c>
      <c r="G353" t="s">
        <v>132</v>
      </c>
      <c r="H353" s="16">
        <v>45839</v>
      </c>
      <c r="I353" s="16">
        <v>45869</v>
      </c>
      <c r="J353" t="s">
        <v>3476</v>
      </c>
      <c r="K353">
        <v>2230130</v>
      </c>
      <c r="L353" t="s">
        <v>276</v>
      </c>
      <c r="O353">
        <v>10014647</v>
      </c>
      <c r="P353" t="s">
        <v>155</v>
      </c>
      <c r="Q353">
        <v>0</v>
      </c>
      <c r="R353" t="s">
        <v>352</v>
      </c>
      <c r="S353" t="s">
        <v>3901</v>
      </c>
      <c r="T353">
        <v>11247634</v>
      </c>
      <c r="U353" s="16">
        <v>45090</v>
      </c>
      <c r="V353" s="16">
        <v>45839</v>
      </c>
      <c r="W353" s="16">
        <v>45835</v>
      </c>
      <c r="X353">
        <v>0</v>
      </c>
      <c r="Y353">
        <v>1290900</v>
      </c>
      <c r="Z353" t="s">
        <v>1568</v>
      </c>
      <c r="AA353" t="s">
        <v>246</v>
      </c>
      <c r="AB353" t="s">
        <v>121</v>
      </c>
      <c r="AC353" t="s">
        <v>255</v>
      </c>
      <c r="AD353" t="str">
        <f t="shared" si="5"/>
        <v>ABIERTO</v>
      </c>
    </row>
    <row r="354" spans="1:30" x14ac:dyDescent="0.35">
      <c r="A354" t="s">
        <v>224</v>
      </c>
      <c r="B354">
        <v>6265363</v>
      </c>
      <c r="C354" t="s">
        <v>129</v>
      </c>
      <c r="D354" t="s">
        <v>3386</v>
      </c>
      <c r="E354" t="s">
        <v>310</v>
      </c>
      <c r="F354" t="s">
        <v>133</v>
      </c>
      <c r="G354" t="s">
        <v>192</v>
      </c>
      <c r="H354" s="16">
        <v>45839</v>
      </c>
      <c r="I354" s="16">
        <v>45869</v>
      </c>
      <c r="J354" t="s">
        <v>3476</v>
      </c>
      <c r="K354">
        <v>1213130</v>
      </c>
      <c r="L354" t="s">
        <v>389</v>
      </c>
      <c r="O354">
        <v>10014612</v>
      </c>
      <c r="P354" t="s">
        <v>224</v>
      </c>
      <c r="Q354">
        <v>31122.45</v>
      </c>
      <c r="R354" t="s">
        <v>343</v>
      </c>
      <c r="S354" t="s">
        <v>3901</v>
      </c>
      <c r="T354">
        <v>11237949</v>
      </c>
      <c r="U354" s="16">
        <v>45049</v>
      </c>
      <c r="V354" s="16">
        <v>45839</v>
      </c>
      <c r="W354" s="16">
        <v>45835</v>
      </c>
      <c r="X354">
        <v>31122.45</v>
      </c>
      <c r="Y354">
        <v>1290900</v>
      </c>
      <c r="Z354" t="s">
        <v>1568</v>
      </c>
      <c r="AA354" t="s">
        <v>245</v>
      </c>
      <c r="AB354" t="s">
        <v>121</v>
      </c>
      <c r="AC354" t="s">
        <v>255</v>
      </c>
      <c r="AD354" t="str">
        <f t="shared" si="5"/>
        <v>ABIERTO</v>
      </c>
    </row>
    <row r="355" spans="1:30" x14ac:dyDescent="0.35">
      <c r="A355" t="s">
        <v>233</v>
      </c>
      <c r="B355">
        <v>6256509</v>
      </c>
      <c r="C355" t="s">
        <v>129</v>
      </c>
      <c r="D355" t="s">
        <v>861</v>
      </c>
      <c r="E355" t="s">
        <v>310</v>
      </c>
      <c r="F355" t="s">
        <v>133</v>
      </c>
      <c r="G355" t="s">
        <v>132</v>
      </c>
      <c r="H355" s="16">
        <v>45839</v>
      </c>
      <c r="I355" s="16">
        <v>45869</v>
      </c>
      <c r="J355" t="s">
        <v>3476</v>
      </c>
      <c r="K355">
        <v>1213130</v>
      </c>
      <c r="L355" t="s">
        <v>301</v>
      </c>
      <c r="O355">
        <v>10014623</v>
      </c>
      <c r="P355" t="s">
        <v>233</v>
      </c>
      <c r="Q355">
        <v>0</v>
      </c>
      <c r="R355" t="s">
        <v>352</v>
      </c>
      <c r="S355" t="s">
        <v>3901</v>
      </c>
      <c r="T355">
        <v>11221453</v>
      </c>
      <c r="U355" s="16">
        <v>45033</v>
      </c>
      <c r="V355" s="16">
        <v>45839</v>
      </c>
      <c r="W355" s="16">
        <v>45835</v>
      </c>
      <c r="X355">
        <v>0</v>
      </c>
      <c r="Y355">
        <v>1290900</v>
      </c>
      <c r="Z355" t="s">
        <v>1568</v>
      </c>
      <c r="AA355" t="s">
        <v>245</v>
      </c>
      <c r="AB355" t="s">
        <v>121</v>
      </c>
      <c r="AC355" t="s">
        <v>255</v>
      </c>
      <c r="AD355" t="str">
        <f t="shared" si="5"/>
        <v>ABIERTO</v>
      </c>
    </row>
    <row r="356" spans="1:30" x14ac:dyDescent="0.35">
      <c r="A356" t="s">
        <v>177</v>
      </c>
      <c r="B356">
        <v>6234714</v>
      </c>
      <c r="C356" t="s">
        <v>129</v>
      </c>
      <c r="D356" t="s">
        <v>659</v>
      </c>
      <c r="E356" t="s">
        <v>310</v>
      </c>
      <c r="F356" t="s">
        <v>125</v>
      </c>
      <c r="G356" t="s">
        <v>136</v>
      </c>
      <c r="H356" s="16">
        <v>45839</v>
      </c>
      <c r="I356" s="16">
        <v>45869</v>
      </c>
      <c r="J356" t="s">
        <v>3476</v>
      </c>
      <c r="K356">
        <v>1215150</v>
      </c>
      <c r="L356" t="s">
        <v>278</v>
      </c>
      <c r="O356">
        <v>10014634</v>
      </c>
      <c r="P356" t="s">
        <v>177</v>
      </c>
      <c r="Q356">
        <v>3117.25</v>
      </c>
      <c r="R356" t="s">
        <v>296</v>
      </c>
      <c r="S356" t="s">
        <v>3901</v>
      </c>
      <c r="T356">
        <v>11203605</v>
      </c>
      <c r="U356" s="16">
        <v>44964</v>
      </c>
      <c r="V356" s="16">
        <v>45839</v>
      </c>
      <c r="W356" s="16">
        <v>45835</v>
      </c>
      <c r="X356">
        <v>3117.25</v>
      </c>
      <c r="Y356">
        <v>1290900</v>
      </c>
      <c r="Z356" t="s">
        <v>1568</v>
      </c>
      <c r="AA356" t="s">
        <v>246</v>
      </c>
      <c r="AB356" t="s">
        <v>121</v>
      </c>
      <c r="AC356" t="s">
        <v>255</v>
      </c>
      <c r="AD356" t="str">
        <f t="shared" si="5"/>
        <v>ABIERTO</v>
      </c>
    </row>
    <row r="357" spans="1:30" x14ac:dyDescent="0.35">
      <c r="A357" t="s">
        <v>158</v>
      </c>
      <c r="B357">
        <v>6201950</v>
      </c>
      <c r="C357" t="s">
        <v>129</v>
      </c>
      <c r="D357" t="s">
        <v>5392</v>
      </c>
      <c r="E357" t="s">
        <v>310</v>
      </c>
      <c r="F357" t="s">
        <v>125</v>
      </c>
      <c r="G357" t="s">
        <v>423</v>
      </c>
      <c r="H357" s="16">
        <v>45839</v>
      </c>
      <c r="I357" s="16">
        <v>45869</v>
      </c>
      <c r="J357" t="s">
        <v>3476</v>
      </c>
      <c r="K357">
        <v>1213130</v>
      </c>
      <c r="L357" t="s">
        <v>397</v>
      </c>
      <c r="O357">
        <v>10014604</v>
      </c>
      <c r="P357" t="s">
        <v>158</v>
      </c>
      <c r="Q357">
        <v>15212.75</v>
      </c>
      <c r="R357" t="s">
        <v>352</v>
      </c>
      <c r="S357" t="s">
        <v>3901</v>
      </c>
      <c r="T357">
        <v>11169884</v>
      </c>
      <c r="U357" s="16">
        <v>44875</v>
      </c>
      <c r="V357" s="16">
        <v>45839</v>
      </c>
      <c r="W357" s="16">
        <v>45835</v>
      </c>
      <c r="X357">
        <v>15212.75</v>
      </c>
      <c r="Y357">
        <v>1290900</v>
      </c>
      <c r="Z357" t="s">
        <v>1568</v>
      </c>
      <c r="AA357" t="s">
        <v>245</v>
      </c>
      <c r="AB357" t="s">
        <v>121</v>
      </c>
      <c r="AC357" t="s">
        <v>255</v>
      </c>
      <c r="AD357" t="str">
        <f t="shared" si="5"/>
        <v>ABIERTO</v>
      </c>
    </row>
    <row r="358" spans="1:30" x14ac:dyDescent="0.35">
      <c r="A358" t="s">
        <v>134</v>
      </c>
      <c r="B358">
        <v>6200246</v>
      </c>
      <c r="C358" t="s">
        <v>123</v>
      </c>
      <c r="D358" t="s">
        <v>682</v>
      </c>
      <c r="E358" t="s">
        <v>310</v>
      </c>
      <c r="F358" t="s">
        <v>133</v>
      </c>
      <c r="G358" t="s">
        <v>132</v>
      </c>
      <c r="H358" s="16">
        <v>45839</v>
      </c>
      <c r="I358" s="16">
        <v>45869</v>
      </c>
      <c r="J358" t="s">
        <v>3476</v>
      </c>
      <c r="K358">
        <v>1210101</v>
      </c>
      <c r="L358" t="s">
        <v>271</v>
      </c>
      <c r="O358">
        <v>10014658</v>
      </c>
      <c r="P358" t="s">
        <v>134</v>
      </c>
      <c r="Q358">
        <v>0</v>
      </c>
      <c r="R358" t="s">
        <v>296</v>
      </c>
      <c r="S358" t="s">
        <v>342</v>
      </c>
      <c r="T358">
        <v>11171869</v>
      </c>
      <c r="U358" s="16">
        <v>44871</v>
      </c>
      <c r="V358" s="16">
        <v>45839</v>
      </c>
      <c r="W358" s="16">
        <v>45833</v>
      </c>
      <c r="X358">
        <v>0</v>
      </c>
      <c r="Y358">
        <v>1290900</v>
      </c>
      <c r="Z358" t="s">
        <v>1568</v>
      </c>
      <c r="AA358" t="s">
        <v>248</v>
      </c>
      <c r="AB358" t="s">
        <v>121</v>
      </c>
      <c r="AC358" t="s">
        <v>255</v>
      </c>
      <c r="AD358" t="str">
        <f t="shared" si="5"/>
        <v>ABIERTO</v>
      </c>
    </row>
    <row r="359" spans="1:30" x14ac:dyDescent="0.35">
      <c r="A359" t="s">
        <v>159</v>
      </c>
      <c r="B359">
        <v>6195982</v>
      </c>
      <c r="C359" t="s">
        <v>129</v>
      </c>
      <c r="D359" t="s">
        <v>689</v>
      </c>
      <c r="E359" t="s">
        <v>310</v>
      </c>
      <c r="F359" t="s">
        <v>133</v>
      </c>
      <c r="G359" t="s">
        <v>147</v>
      </c>
      <c r="H359" s="16">
        <v>45839</v>
      </c>
      <c r="I359" s="16">
        <v>45869</v>
      </c>
      <c r="J359" t="s">
        <v>3476</v>
      </c>
      <c r="K359">
        <v>1212121</v>
      </c>
      <c r="L359" t="s">
        <v>398</v>
      </c>
      <c r="O359">
        <v>10014599</v>
      </c>
      <c r="P359" t="s">
        <v>159</v>
      </c>
      <c r="Q359">
        <v>0</v>
      </c>
      <c r="R359" t="s">
        <v>296</v>
      </c>
      <c r="S359" t="s">
        <v>342</v>
      </c>
      <c r="T359">
        <v>11162157</v>
      </c>
      <c r="U359" s="16">
        <v>44862</v>
      </c>
      <c r="V359" s="16">
        <v>45839</v>
      </c>
      <c r="W359" s="16">
        <v>45835</v>
      </c>
      <c r="X359">
        <v>0</v>
      </c>
      <c r="Y359">
        <v>1290900</v>
      </c>
      <c r="Z359" t="s">
        <v>1568</v>
      </c>
      <c r="AA359" t="s">
        <v>247</v>
      </c>
      <c r="AB359" t="s">
        <v>121</v>
      </c>
      <c r="AC359" t="s">
        <v>255</v>
      </c>
      <c r="AD359" t="str">
        <f t="shared" si="5"/>
        <v>ABIERTO</v>
      </c>
    </row>
    <row r="360" spans="1:30" x14ac:dyDescent="0.35">
      <c r="A360" t="s">
        <v>315</v>
      </c>
      <c r="B360">
        <v>6189451</v>
      </c>
      <c r="C360" t="s">
        <v>129</v>
      </c>
      <c r="D360" t="s">
        <v>421</v>
      </c>
      <c r="E360" t="s">
        <v>310</v>
      </c>
      <c r="F360" t="s">
        <v>439</v>
      </c>
      <c r="G360" t="s">
        <v>423</v>
      </c>
      <c r="H360" s="16">
        <v>45839</v>
      </c>
      <c r="I360" s="16">
        <v>45869</v>
      </c>
      <c r="J360" t="s">
        <v>3476</v>
      </c>
      <c r="K360">
        <v>1213130</v>
      </c>
      <c r="L360" t="s">
        <v>317</v>
      </c>
      <c r="O360">
        <v>10018370</v>
      </c>
      <c r="P360" t="s">
        <v>315</v>
      </c>
      <c r="Q360">
        <v>14540.63</v>
      </c>
      <c r="R360" t="s">
        <v>352</v>
      </c>
      <c r="S360" t="s">
        <v>3901</v>
      </c>
      <c r="T360">
        <v>11159314</v>
      </c>
      <c r="U360" s="16">
        <v>44848</v>
      </c>
      <c r="V360" s="16">
        <v>45839</v>
      </c>
      <c r="W360" s="16">
        <v>45835</v>
      </c>
      <c r="X360">
        <v>14540.63</v>
      </c>
      <c r="Y360">
        <v>1290900</v>
      </c>
      <c r="Z360" t="s">
        <v>1568</v>
      </c>
      <c r="AA360" t="s">
        <v>245</v>
      </c>
      <c r="AB360" t="s">
        <v>121</v>
      </c>
      <c r="AC360" t="s">
        <v>255</v>
      </c>
      <c r="AD360" t="str">
        <f t="shared" si="5"/>
        <v>ABIERTO</v>
      </c>
    </row>
    <row r="361" spans="1:30" x14ac:dyDescent="0.35">
      <c r="A361" t="s">
        <v>159</v>
      </c>
      <c r="B361">
        <v>6182160</v>
      </c>
      <c r="C361" t="s">
        <v>129</v>
      </c>
      <c r="D361" t="s">
        <v>697</v>
      </c>
      <c r="E361" t="s">
        <v>310</v>
      </c>
      <c r="F361" t="s">
        <v>133</v>
      </c>
      <c r="G361" t="s">
        <v>147</v>
      </c>
      <c r="H361" s="16">
        <v>45839</v>
      </c>
      <c r="I361" s="16">
        <v>45869</v>
      </c>
      <c r="J361" t="s">
        <v>3476</v>
      </c>
      <c r="K361">
        <v>1212121</v>
      </c>
      <c r="L361" t="s">
        <v>398</v>
      </c>
      <c r="O361">
        <v>10014599</v>
      </c>
      <c r="P361" t="s">
        <v>159</v>
      </c>
      <c r="Q361">
        <v>0</v>
      </c>
      <c r="R361" t="s">
        <v>342</v>
      </c>
      <c r="S361" t="s">
        <v>342</v>
      </c>
      <c r="T361">
        <v>11152735</v>
      </c>
      <c r="U361" s="16">
        <v>44834</v>
      </c>
      <c r="V361" s="16">
        <v>45839</v>
      </c>
      <c r="W361" s="16">
        <v>45835</v>
      </c>
      <c r="X361">
        <v>0</v>
      </c>
      <c r="Y361">
        <v>1290900</v>
      </c>
      <c r="Z361" t="s">
        <v>1568</v>
      </c>
      <c r="AA361" t="s">
        <v>247</v>
      </c>
      <c r="AB361" t="s">
        <v>121</v>
      </c>
      <c r="AC361" t="s">
        <v>255</v>
      </c>
      <c r="AD361" t="str">
        <f t="shared" si="5"/>
        <v>ABIERTO</v>
      </c>
    </row>
    <row r="362" spans="1:30" x14ac:dyDescent="0.35">
      <c r="A362" t="s">
        <v>134</v>
      </c>
      <c r="B362">
        <v>6179816</v>
      </c>
      <c r="C362" t="s">
        <v>373</v>
      </c>
      <c r="D362" t="s">
        <v>3946</v>
      </c>
      <c r="E362" t="s">
        <v>517</v>
      </c>
      <c r="F362" t="s">
        <v>259</v>
      </c>
      <c r="G362" t="s">
        <v>7572</v>
      </c>
      <c r="H362" s="16">
        <v>45839</v>
      </c>
      <c r="I362" s="16">
        <v>45869</v>
      </c>
      <c r="J362" t="s">
        <v>3476</v>
      </c>
      <c r="K362">
        <v>1210101</v>
      </c>
      <c r="L362" t="s">
        <v>271</v>
      </c>
      <c r="M362" s="16">
        <v>45163</v>
      </c>
      <c r="O362">
        <v>10014658</v>
      </c>
      <c r="P362" t="s">
        <v>134</v>
      </c>
      <c r="Q362">
        <v>2542.27</v>
      </c>
      <c r="R362" t="s">
        <v>3948</v>
      </c>
      <c r="S362" t="s">
        <v>342</v>
      </c>
      <c r="T362">
        <v>11151151</v>
      </c>
      <c r="U362" s="16">
        <v>44829</v>
      </c>
      <c r="V362" s="16">
        <v>45839</v>
      </c>
      <c r="W362" s="16">
        <v>45833</v>
      </c>
      <c r="X362">
        <v>2542.27</v>
      </c>
      <c r="Y362">
        <v>1290900</v>
      </c>
      <c r="Z362" t="s">
        <v>1568</v>
      </c>
      <c r="AA362" t="s">
        <v>248</v>
      </c>
      <c r="AB362" t="s">
        <v>121</v>
      </c>
      <c r="AC362" t="s">
        <v>255</v>
      </c>
      <c r="AD362" t="str">
        <f t="shared" si="5"/>
        <v>ABIERTO</v>
      </c>
    </row>
    <row r="363" spans="1:30" x14ac:dyDescent="0.35">
      <c r="A363" t="s">
        <v>237</v>
      </c>
      <c r="B363">
        <v>6139544</v>
      </c>
      <c r="C363" t="s">
        <v>129</v>
      </c>
      <c r="D363" t="s">
        <v>729</v>
      </c>
      <c r="E363" t="s">
        <v>310</v>
      </c>
      <c r="F363" t="s">
        <v>125</v>
      </c>
      <c r="G363" t="s">
        <v>136</v>
      </c>
      <c r="H363" s="16">
        <v>45839</v>
      </c>
      <c r="I363" s="16">
        <v>45869</v>
      </c>
      <c r="J363" t="s">
        <v>3476</v>
      </c>
      <c r="K363">
        <v>1213130</v>
      </c>
      <c r="L363" t="s">
        <v>386</v>
      </c>
      <c r="O363">
        <v>10014625</v>
      </c>
      <c r="P363" t="s">
        <v>237</v>
      </c>
      <c r="Q363">
        <v>22976.59</v>
      </c>
      <c r="R363" t="s">
        <v>352</v>
      </c>
      <c r="S363" t="s">
        <v>3901</v>
      </c>
      <c r="T363">
        <v>11106241</v>
      </c>
      <c r="U363" s="16">
        <v>44735</v>
      </c>
      <c r="V363" s="16">
        <v>45839</v>
      </c>
      <c r="W363" s="16">
        <v>45835</v>
      </c>
      <c r="X363">
        <v>22976.59</v>
      </c>
      <c r="Y363">
        <v>1290900</v>
      </c>
      <c r="Z363" t="s">
        <v>1568</v>
      </c>
      <c r="AA363" t="s">
        <v>245</v>
      </c>
      <c r="AB363" t="s">
        <v>121</v>
      </c>
      <c r="AC363" t="s">
        <v>255</v>
      </c>
      <c r="AD363" t="str">
        <f t="shared" si="5"/>
        <v>ABIERTO</v>
      </c>
    </row>
    <row r="364" spans="1:30" x14ac:dyDescent="0.35">
      <c r="A364" t="s">
        <v>337</v>
      </c>
      <c r="B364">
        <v>6131493</v>
      </c>
      <c r="C364" t="s">
        <v>129</v>
      </c>
      <c r="D364" t="s">
        <v>734</v>
      </c>
      <c r="E364" t="s">
        <v>310</v>
      </c>
      <c r="F364" t="s">
        <v>133</v>
      </c>
      <c r="G364" t="s">
        <v>147</v>
      </c>
      <c r="H364" s="16">
        <v>45839</v>
      </c>
      <c r="I364" s="16">
        <v>45869</v>
      </c>
      <c r="J364" t="s">
        <v>3476</v>
      </c>
      <c r="K364">
        <v>1212121</v>
      </c>
      <c r="L364" t="s">
        <v>338</v>
      </c>
      <c r="O364">
        <v>10014600</v>
      </c>
      <c r="P364" t="s">
        <v>337</v>
      </c>
      <c r="Q364">
        <v>0</v>
      </c>
      <c r="R364" t="s">
        <v>342</v>
      </c>
      <c r="S364" t="s">
        <v>342</v>
      </c>
      <c r="T364">
        <v>11098415</v>
      </c>
      <c r="U364" s="16">
        <v>44715</v>
      </c>
      <c r="V364" s="16">
        <v>45839</v>
      </c>
      <c r="W364" s="16">
        <v>45835</v>
      </c>
      <c r="X364">
        <v>0</v>
      </c>
      <c r="Y364">
        <v>1290900</v>
      </c>
      <c r="Z364" t="s">
        <v>1568</v>
      </c>
      <c r="AA364" t="s">
        <v>247</v>
      </c>
      <c r="AB364" t="s">
        <v>121</v>
      </c>
      <c r="AC364" t="s">
        <v>255</v>
      </c>
      <c r="AD364" t="str">
        <f t="shared" si="5"/>
        <v/>
      </c>
    </row>
    <row r="365" spans="1:30" x14ac:dyDescent="0.35">
      <c r="A365" t="s">
        <v>238</v>
      </c>
      <c r="B365">
        <v>6118858</v>
      </c>
      <c r="C365" t="s">
        <v>129</v>
      </c>
      <c r="D365" t="s">
        <v>4541</v>
      </c>
      <c r="E365" t="s">
        <v>310</v>
      </c>
      <c r="F365" t="s">
        <v>259</v>
      </c>
      <c r="G365" t="s">
        <v>192</v>
      </c>
      <c r="H365" s="16">
        <v>45855</v>
      </c>
      <c r="I365" s="16">
        <v>45855</v>
      </c>
      <c r="J365" t="s">
        <v>5407</v>
      </c>
      <c r="K365">
        <v>1215152</v>
      </c>
      <c r="L365" t="s">
        <v>281</v>
      </c>
      <c r="O365">
        <v>10014628</v>
      </c>
      <c r="P365" t="s">
        <v>238</v>
      </c>
      <c r="Q365">
        <v>33426.78</v>
      </c>
      <c r="R365" t="s">
        <v>343</v>
      </c>
      <c r="S365" t="s">
        <v>343</v>
      </c>
      <c r="T365">
        <v>11075327</v>
      </c>
      <c r="U365" s="16">
        <v>44686</v>
      </c>
      <c r="V365" s="16">
        <v>45855</v>
      </c>
      <c r="W365" s="16">
        <v>45851</v>
      </c>
      <c r="X365">
        <v>33426.78</v>
      </c>
      <c r="Y365">
        <v>1290900</v>
      </c>
      <c r="Z365" t="s">
        <v>1568</v>
      </c>
      <c r="AA365" t="s">
        <v>246</v>
      </c>
      <c r="AB365" t="s">
        <v>121</v>
      </c>
      <c r="AC365" t="s">
        <v>255</v>
      </c>
      <c r="AD365" t="str">
        <f t="shared" si="5"/>
        <v/>
      </c>
    </row>
    <row r="366" spans="1:30" x14ac:dyDescent="0.35">
      <c r="A366" t="s">
        <v>201</v>
      </c>
      <c r="B366">
        <v>6061721</v>
      </c>
      <c r="C366" t="s">
        <v>129</v>
      </c>
      <c r="D366" t="s">
        <v>776</v>
      </c>
      <c r="E366" t="s">
        <v>251</v>
      </c>
      <c r="F366" t="s">
        <v>133</v>
      </c>
      <c r="G366" t="s">
        <v>192</v>
      </c>
      <c r="H366" s="16">
        <v>45839</v>
      </c>
      <c r="I366" s="16">
        <v>45869</v>
      </c>
      <c r="J366" t="s">
        <v>3476</v>
      </c>
      <c r="K366">
        <v>1213130</v>
      </c>
      <c r="L366" t="s">
        <v>334</v>
      </c>
      <c r="O366">
        <v>10014602</v>
      </c>
      <c r="P366" t="s">
        <v>201</v>
      </c>
      <c r="Q366">
        <v>62537.83</v>
      </c>
      <c r="R366" t="s">
        <v>347</v>
      </c>
      <c r="S366" t="s">
        <v>3901</v>
      </c>
      <c r="T366">
        <v>11028518</v>
      </c>
      <c r="U366" s="16">
        <v>44546</v>
      </c>
      <c r="V366" s="16">
        <v>45839</v>
      </c>
      <c r="W366" s="16">
        <v>45835</v>
      </c>
      <c r="X366">
        <v>62537.83</v>
      </c>
      <c r="Y366">
        <v>1290900</v>
      </c>
      <c r="Z366" t="s">
        <v>1568</v>
      </c>
      <c r="AA366" t="s">
        <v>245</v>
      </c>
      <c r="AB366" t="s">
        <v>121</v>
      </c>
      <c r="AC366" t="s">
        <v>255</v>
      </c>
      <c r="AD366" t="str">
        <f t="shared" si="5"/>
        <v/>
      </c>
    </row>
    <row r="367" spans="1:30" x14ac:dyDescent="0.35">
      <c r="A367" t="s">
        <v>155</v>
      </c>
      <c r="B367">
        <v>6044612</v>
      </c>
      <c r="C367" t="s">
        <v>129</v>
      </c>
      <c r="D367" t="s">
        <v>784</v>
      </c>
      <c r="E367" t="s">
        <v>310</v>
      </c>
      <c r="F367" t="s">
        <v>125</v>
      </c>
      <c r="G367" t="s">
        <v>124</v>
      </c>
      <c r="H367" s="16">
        <v>45839</v>
      </c>
      <c r="I367" s="16">
        <v>45869</v>
      </c>
      <c r="J367" t="s">
        <v>3476</v>
      </c>
      <c r="K367">
        <v>2230130</v>
      </c>
      <c r="L367" t="s">
        <v>276</v>
      </c>
      <c r="O367">
        <v>10014647</v>
      </c>
      <c r="P367" t="s">
        <v>155</v>
      </c>
      <c r="Q367">
        <v>0</v>
      </c>
      <c r="R367" t="s">
        <v>343</v>
      </c>
      <c r="S367" t="s">
        <v>3901</v>
      </c>
      <c r="T367">
        <v>11006224</v>
      </c>
      <c r="U367" s="16">
        <v>44500</v>
      </c>
      <c r="V367" s="16">
        <v>45839</v>
      </c>
      <c r="W367" s="16">
        <v>45835</v>
      </c>
      <c r="X367">
        <v>0</v>
      </c>
      <c r="Y367">
        <v>1290900</v>
      </c>
      <c r="Z367" t="s">
        <v>1568</v>
      </c>
      <c r="AA367" t="s">
        <v>246</v>
      </c>
      <c r="AB367" t="s">
        <v>121</v>
      </c>
      <c r="AC367" t="s">
        <v>255</v>
      </c>
      <c r="AD367" t="str">
        <f t="shared" si="5"/>
        <v/>
      </c>
    </row>
    <row r="368" spans="1:30" x14ac:dyDescent="0.35">
      <c r="A368" t="s">
        <v>218</v>
      </c>
      <c r="B368">
        <v>6007081</v>
      </c>
      <c r="C368" t="s">
        <v>129</v>
      </c>
      <c r="D368" t="s">
        <v>800</v>
      </c>
      <c r="E368" t="s">
        <v>310</v>
      </c>
      <c r="F368" t="s">
        <v>439</v>
      </c>
      <c r="G368" t="s">
        <v>405</v>
      </c>
      <c r="H368" s="16">
        <v>45839</v>
      </c>
      <c r="I368" s="16">
        <v>45869</v>
      </c>
      <c r="J368" t="s">
        <v>3476</v>
      </c>
      <c r="K368">
        <v>1215150</v>
      </c>
      <c r="L368" t="s">
        <v>279</v>
      </c>
      <c r="M368" s="16">
        <v>45266</v>
      </c>
      <c r="N368" s="16">
        <v>45266</v>
      </c>
      <c r="O368">
        <v>10014633</v>
      </c>
      <c r="P368" t="s">
        <v>218</v>
      </c>
      <c r="Q368">
        <v>154910.75</v>
      </c>
      <c r="R368" t="s">
        <v>343</v>
      </c>
      <c r="S368" t="s">
        <v>3901</v>
      </c>
      <c r="T368">
        <v>10969655</v>
      </c>
      <c r="U368" s="16">
        <v>44395</v>
      </c>
      <c r="V368" s="16">
        <v>45839</v>
      </c>
      <c r="W368" s="16">
        <v>45835</v>
      </c>
      <c r="X368">
        <v>154910.75</v>
      </c>
      <c r="Y368">
        <v>1290900</v>
      </c>
      <c r="Z368" t="s">
        <v>1568</v>
      </c>
      <c r="AA368" t="s">
        <v>246</v>
      </c>
      <c r="AB368" t="s">
        <v>121</v>
      </c>
      <c r="AC368" t="s">
        <v>255</v>
      </c>
      <c r="AD368" t="str">
        <f t="shared" si="5"/>
        <v/>
      </c>
    </row>
    <row r="369" spans="1:30" x14ac:dyDescent="0.35">
      <c r="A369" t="s">
        <v>148</v>
      </c>
      <c r="B369">
        <v>5983654</v>
      </c>
      <c r="C369" t="s">
        <v>129</v>
      </c>
      <c r="D369" t="s">
        <v>807</v>
      </c>
      <c r="E369" t="s">
        <v>310</v>
      </c>
      <c r="F369" t="s">
        <v>125</v>
      </c>
      <c r="G369" t="s">
        <v>808</v>
      </c>
      <c r="H369" s="16">
        <v>45839</v>
      </c>
      <c r="I369" s="16">
        <v>45869</v>
      </c>
      <c r="J369" t="s">
        <v>3476</v>
      </c>
      <c r="K369">
        <v>1213130</v>
      </c>
      <c r="L369" t="s">
        <v>297</v>
      </c>
      <c r="O369">
        <v>10014617</v>
      </c>
      <c r="P369" t="s">
        <v>148</v>
      </c>
      <c r="Q369">
        <v>18216.650000000001</v>
      </c>
      <c r="R369" t="s">
        <v>343</v>
      </c>
      <c r="S369" t="s">
        <v>3901</v>
      </c>
      <c r="T369">
        <v>10946513</v>
      </c>
      <c r="U369" s="16">
        <v>44314</v>
      </c>
      <c r="V369" s="16">
        <v>45839</v>
      </c>
      <c r="W369" s="16">
        <v>45835</v>
      </c>
      <c r="X369">
        <v>18216.650000000001</v>
      </c>
      <c r="Y369">
        <v>1290900</v>
      </c>
      <c r="Z369" t="s">
        <v>1568</v>
      </c>
      <c r="AA369" t="s">
        <v>245</v>
      </c>
      <c r="AB369" t="s">
        <v>121</v>
      </c>
      <c r="AC369" t="s">
        <v>255</v>
      </c>
      <c r="AD369" t="str">
        <f t="shared" si="5"/>
        <v/>
      </c>
    </row>
    <row r="370" spans="1:30" x14ac:dyDescent="0.35">
      <c r="AD370" t="str">
        <f t="shared" si="5"/>
        <v/>
      </c>
    </row>
    <row r="371" spans="1:30" x14ac:dyDescent="0.35">
      <c r="AD371" t="str">
        <f t="shared" si="5"/>
        <v/>
      </c>
    </row>
    <row r="372" spans="1:30" x14ac:dyDescent="0.35">
      <c r="AD372" t="str">
        <f t="shared" si="5"/>
        <v/>
      </c>
    </row>
    <row r="373" spans="1:30" x14ac:dyDescent="0.35">
      <c r="AD373" t="str">
        <f t="shared" si="5"/>
        <v/>
      </c>
    </row>
    <row r="374" spans="1:30" x14ac:dyDescent="0.35">
      <c r="AD374" t="str">
        <f t="shared" si="5"/>
        <v/>
      </c>
    </row>
    <row r="375" spans="1:30" x14ac:dyDescent="0.35">
      <c r="AD375" t="str">
        <f t="shared" si="5"/>
        <v/>
      </c>
    </row>
    <row r="376" spans="1:30" x14ac:dyDescent="0.35">
      <c r="AD376" t="str">
        <f t="shared" si="5"/>
        <v/>
      </c>
    </row>
    <row r="377" spans="1:30" x14ac:dyDescent="0.35">
      <c r="AD377" t="str">
        <f t="shared" si="5"/>
        <v/>
      </c>
    </row>
    <row r="378" spans="1:30" x14ac:dyDescent="0.35">
      <c r="AD378" t="str">
        <f t="shared" si="5"/>
        <v/>
      </c>
    </row>
    <row r="379" spans="1:30" x14ac:dyDescent="0.35">
      <c r="AD379" t="str">
        <f t="shared" si="5"/>
        <v/>
      </c>
    </row>
    <row r="380" spans="1:30" x14ac:dyDescent="0.35">
      <c r="AD380" t="str">
        <f t="shared" si="5"/>
        <v/>
      </c>
    </row>
    <row r="381" spans="1:30" x14ac:dyDescent="0.35">
      <c r="AD381" t="str">
        <f t="shared" si="5"/>
        <v/>
      </c>
    </row>
    <row r="382" spans="1:30" x14ac:dyDescent="0.35">
      <c r="AD382" t="str">
        <f t="shared" si="5"/>
        <v/>
      </c>
    </row>
    <row r="383" spans="1:30" x14ac:dyDescent="0.35">
      <c r="AD383" t="str">
        <f t="shared" si="5"/>
        <v/>
      </c>
    </row>
    <row r="384" spans="1:30" x14ac:dyDescent="0.35">
      <c r="AD384" t="str">
        <f t="shared" si="5"/>
        <v/>
      </c>
    </row>
    <row r="385" spans="30:30" x14ac:dyDescent="0.35">
      <c r="AD385" t="str">
        <f t="shared" si="5"/>
        <v/>
      </c>
    </row>
    <row r="386" spans="30:30" x14ac:dyDescent="0.35">
      <c r="AD386" t="str">
        <f t="shared" si="5"/>
        <v/>
      </c>
    </row>
    <row r="387" spans="30:30" x14ac:dyDescent="0.35">
      <c r="AD387" t="str">
        <f t="shared" ref="AD387:AD450" si="6">IF(B393&gt;0,(IF(MID(G393,1,3)="CTE","CERRADO",IF(MID(G393,1,3)="REP","REPROGRAMADO","ABIERTO"))),"")</f>
        <v/>
      </c>
    </row>
    <row r="388" spans="30:30" x14ac:dyDescent="0.35">
      <c r="AD388" t="str">
        <f t="shared" si="6"/>
        <v/>
      </c>
    </row>
    <row r="389" spans="30:30" x14ac:dyDescent="0.35">
      <c r="AD389" t="str">
        <f t="shared" si="6"/>
        <v/>
      </c>
    </row>
    <row r="390" spans="30:30" x14ac:dyDescent="0.35">
      <c r="AD390" t="str">
        <f t="shared" si="6"/>
        <v/>
      </c>
    </row>
    <row r="391" spans="30:30" x14ac:dyDescent="0.35">
      <c r="AD391" t="str">
        <f t="shared" si="6"/>
        <v/>
      </c>
    </row>
    <row r="392" spans="30:30" x14ac:dyDescent="0.35">
      <c r="AD392" t="str">
        <f t="shared" si="6"/>
        <v/>
      </c>
    </row>
    <row r="393" spans="30:30" x14ac:dyDescent="0.35">
      <c r="AD393" t="str">
        <f t="shared" si="6"/>
        <v/>
      </c>
    </row>
    <row r="394" spans="30:30" x14ac:dyDescent="0.35">
      <c r="AD394" t="str">
        <f t="shared" si="6"/>
        <v/>
      </c>
    </row>
    <row r="395" spans="30:30" x14ac:dyDescent="0.35">
      <c r="AD395" t="str">
        <f t="shared" si="6"/>
        <v/>
      </c>
    </row>
    <row r="396" spans="30:30" x14ac:dyDescent="0.35">
      <c r="AD396" t="str">
        <f t="shared" si="6"/>
        <v/>
      </c>
    </row>
    <row r="397" spans="30:30" x14ac:dyDescent="0.35">
      <c r="AD397" t="str">
        <f t="shared" si="6"/>
        <v/>
      </c>
    </row>
    <row r="398" spans="30:30" x14ac:dyDescent="0.35">
      <c r="AD398" t="str">
        <f t="shared" si="6"/>
        <v/>
      </c>
    </row>
    <row r="399" spans="30:30" x14ac:dyDescent="0.35">
      <c r="AD399" t="str">
        <f t="shared" si="6"/>
        <v/>
      </c>
    </row>
    <row r="400" spans="30:30" x14ac:dyDescent="0.35">
      <c r="AD400" t="str">
        <f t="shared" si="6"/>
        <v/>
      </c>
    </row>
    <row r="401" spans="30:30" x14ac:dyDescent="0.35">
      <c r="AD401" t="str">
        <f t="shared" si="6"/>
        <v/>
      </c>
    </row>
    <row r="402" spans="30:30" x14ac:dyDescent="0.35">
      <c r="AD402" t="str">
        <f t="shared" si="6"/>
        <v/>
      </c>
    </row>
    <row r="403" spans="30:30" x14ac:dyDescent="0.35">
      <c r="AD403" t="str">
        <f t="shared" si="6"/>
        <v/>
      </c>
    </row>
    <row r="404" spans="30:30" x14ac:dyDescent="0.35">
      <c r="AD404" t="str">
        <f t="shared" si="6"/>
        <v/>
      </c>
    </row>
    <row r="405" spans="30:30" x14ac:dyDescent="0.35">
      <c r="AD405" t="str">
        <f t="shared" si="6"/>
        <v/>
      </c>
    </row>
    <row r="406" spans="30:30" x14ac:dyDescent="0.35">
      <c r="AD406" t="str">
        <f t="shared" si="6"/>
        <v/>
      </c>
    </row>
    <row r="407" spans="30:30" x14ac:dyDescent="0.35">
      <c r="AD407" t="str">
        <f t="shared" si="6"/>
        <v/>
      </c>
    </row>
    <row r="408" spans="30:30" x14ac:dyDescent="0.35">
      <c r="AD408" t="str">
        <f t="shared" si="6"/>
        <v/>
      </c>
    </row>
    <row r="409" spans="30:30" x14ac:dyDescent="0.35">
      <c r="AD409" t="str">
        <f t="shared" si="6"/>
        <v/>
      </c>
    </row>
    <row r="410" spans="30:30" x14ac:dyDescent="0.35">
      <c r="AD410" t="str">
        <f t="shared" si="6"/>
        <v/>
      </c>
    </row>
    <row r="411" spans="30:30" x14ac:dyDescent="0.35">
      <c r="AD411" t="str">
        <f t="shared" si="6"/>
        <v/>
      </c>
    </row>
    <row r="412" spans="30:30" x14ac:dyDescent="0.35">
      <c r="AD412" t="str">
        <f t="shared" si="6"/>
        <v/>
      </c>
    </row>
    <row r="413" spans="30:30" x14ac:dyDescent="0.35">
      <c r="AD413" t="str">
        <f t="shared" si="6"/>
        <v/>
      </c>
    </row>
    <row r="414" spans="30:30" x14ac:dyDescent="0.35">
      <c r="AD414" t="str">
        <f t="shared" si="6"/>
        <v/>
      </c>
    </row>
    <row r="415" spans="30:30" x14ac:dyDescent="0.35">
      <c r="AD415" t="str">
        <f t="shared" si="6"/>
        <v/>
      </c>
    </row>
    <row r="416" spans="30:30" x14ac:dyDescent="0.35">
      <c r="AD416" t="str">
        <f t="shared" si="6"/>
        <v/>
      </c>
    </row>
    <row r="417" spans="30:30" x14ac:dyDescent="0.35">
      <c r="AD417" t="str">
        <f t="shared" si="6"/>
        <v/>
      </c>
    </row>
    <row r="418" spans="30:30" x14ac:dyDescent="0.35">
      <c r="AD418" t="str">
        <f t="shared" si="6"/>
        <v/>
      </c>
    </row>
    <row r="419" spans="30:30" x14ac:dyDescent="0.35">
      <c r="AD419" t="str">
        <f t="shared" si="6"/>
        <v/>
      </c>
    </row>
    <row r="420" spans="30:30" x14ac:dyDescent="0.35">
      <c r="AD420" t="str">
        <f t="shared" si="6"/>
        <v/>
      </c>
    </row>
    <row r="421" spans="30:30" x14ac:dyDescent="0.35">
      <c r="AD421" t="str">
        <f t="shared" si="6"/>
        <v/>
      </c>
    </row>
    <row r="422" spans="30:30" x14ac:dyDescent="0.35">
      <c r="AD422" t="str">
        <f t="shared" si="6"/>
        <v/>
      </c>
    </row>
    <row r="423" spans="30:30" x14ac:dyDescent="0.35">
      <c r="AD423" t="str">
        <f t="shared" si="6"/>
        <v/>
      </c>
    </row>
    <row r="424" spans="30:30" x14ac:dyDescent="0.35">
      <c r="AD424" t="str">
        <f t="shared" si="6"/>
        <v/>
      </c>
    </row>
    <row r="425" spans="30:30" x14ac:dyDescent="0.35">
      <c r="AD425" t="str">
        <f t="shared" si="6"/>
        <v/>
      </c>
    </row>
    <row r="426" spans="30:30" x14ac:dyDescent="0.35">
      <c r="AD426" t="str">
        <f t="shared" si="6"/>
        <v/>
      </c>
    </row>
    <row r="427" spans="30:30" x14ac:dyDescent="0.35">
      <c r="AD427" t="str">
        <f t="shared" si="6"/>
        <v/>
      </c>
    </row>
    <row r="428" spans="30:30" x14ac:dyDescent="0.35">
      <c r="AD428" t="str">
        <f t="shared" si="6"/>
        <v/>
      </c>
    </row>
    <row r="429" spans="30:30" x14ac:dyDescent="0.35">
      <c r="AD429" t="str">
        <f t="shared" si="6"/>
        <v/>
      </c>
    </row>
    <row r="430" spans="30:30" x14ac:dyDescent="0.35">
      <c r="AD430" t="str">
        <f t="shared" si="6"/>
        <v/>
      </c>
    </row>
    <row r="431" spans="30:30" x14ac:dyDescent="0.35">
      <c r="AD431" t="str">
        <f t="shared" si="6"/>
        <v/>
      </c>
    </row>
    <row r="432" spans="30:30" x14ac:dyDescent="0.35">
      <c r="AD432" t="str">
        <f t="shared" si="6"/>
        <v/>
      </c>
    </row>
    <row r="433" spans="30:30" x14ac:dyDescent="0.35">
      <c r="AD433" t="str">
        <f t="shared" si="6"/>
        <v/>
      </c>
    </row>
    <row r="434" spans="30:30" x14ac:dyDescent="0.35">
      <c r="AD434" t="str">
        <f t="shared" si="6"/>
        <v/>
      </c>
    </row>
    <row r="435" spans="30:30" x14ac:dyDescent="0.35">
      <c r="AD435" t="str">
        <f t="shared" si="6"/>
        <v/>
      </c>
    </row>
    <row r="436" spans="30:30" x14ac:dyDescent="0.35">
      <c r="AD436" t="str">
        <f t="shared" si="6"/>
        <v/>
      </c>
    </row>
    <row r="437" spans="30:30" x14ac:dyDescent="0.35">
      <c r="AD437" t="str">
        <f t="shared" si="6"/>
        <v/>
      </c>
    </row>
    <row r="438" spans="30:30" x14ac:dyDescent="0.35">
      <c r="AD438" t="str">
        <f t="shared" si="6"/>
        <v/>
      </c>
    </row>
    <row r="439" spans="30:30" x14ac:dyDescent="0.35">
      <c r="AD439" t="str">
        <f t="shared" si="6"/>
        <v/>
      </c>
    </row>
    <row r="440" spans="30:30" x14ac:dyDescent="0.35">
      <c r="AD440" t="str">
        <f t="shared" si="6"/>
        <v/>
      </c>
    </row>
    <row r="441" spans="30:30" x14ac:dyDescent="0.35">
      <c r="AD441" t="str">
        <f t="shared" si="6"/>
        <v/>
      </c>
    </row>
    <row r="442" spans="30:30" x14ac:dyDescent="0.35">
      <c r="AD442" t="str">
        <f t="shared" si="6"/>
        <v/>
      </c>
    </row>
    <row r="443" spans="30:30" x14ac:dyDescent="0.35">
      <c r="AD443" t="str">
        <f t="shared" si="6"/>
        <v/>
      </c>
    </row>
    <row r="444" spans="30:30" x14ac:dyDescent="0.35">
      <c r="AD444" t="str">
        <f t="shared" si="6"/>
        <v/>
      </c>
    </row>
    <row r="445" spans="30:30" x14ac:dyDescent="0.35">
      <c r="AD445" t="str">
        <f t="shared" si="6"/>
        <v/>
      </c>
    </row>
    <row r="446" spans="30:30" x14ac:dyDescent="0.35">
      <c r="AD446" t="str">
        <f t="shared" si="6"/>
        <v/>
      </c>
    </row>
    <row r="447" spans="30:30" x14ac:dyDescent="0.35">
      <c r="AD447" t="str">
        <f t="shared" si="6"/>
        <v/>
      </c>
    </row>
    <row r="448" spans="30:30" x14ac:dyDescent="0.35">
      <c r="AD448" t="str">
        <f t="shared" si="6"/>
        <v/>
      </c>
    </row>
    <row r="449" spans="30:30" x14ac:dyDescent="0.35">
      <c r="AD449" t="str">
        <f t="shared" si="6"/>
        <v/>
      </c>
    </row>
    <row r="450" spans="30:30" x14ac:dyDescent="0.35">
      <c r="AD450" t="str">
        <f t="shared" si="6"/>
        <v/>
      </c>
    </row>
    <row r="451" spans="30:30" x14ac:dyDescent="0.35">
      <c r="AD451" t="str">
        <f t="shared" ref="AD451:AD482" si="7">IF(B457&gt;0,(IF(MID(G457,1,3)="CTE","CERRADO",IF(MID(G457,1,3)="REP","REPROGRAMADO","ABIERTO"))),"")</f>
        <v/>
      </c>
    </row>
    <row r="452" spans="30:30" x14ac:dyDescent="0.35">
      <c r="AD452" t="str">
        <f t="shared" si="7"/>
        <v/>
      </c>
    </row>
    <row r="453" spans="30:30" x14ac:dyDescent="0.35">
      <c r="AD453" t="str">
        <f t="shared" si="7"/>
        <v/>
      </c>
    </row>
    <row r="454" spans="30:30" x14ac:dyDescent="0.35">
      <c r="AD454" t="str">
        <f t="shared" si="7"/>
        <v/>
      </c>
    </row>
    <row r="455" spans="30:30" x14ac:dyDescent="0.35">
      <c r="AD455" t="str">
        <f t="shared" si="7"/>
        <v/>
      </c>
    </row>
    <row r="456" spans="30:30" x14ac:dyDescent="0.35">
      <c r="AD456" t="str">
        <f t="shared" si="7"/>
        <v/>
      </c>
    </row>
    <row r="457" spans="30:30" x14ac:dyDescent="0.35">
      <c r="AD457" t="str">
        <f t="shared" si="7"/>
        <v/>
      </c>
    </row>
    <row r="458" spans="30:30" x14ac:dyDescent="0.35">
      <c r="AD458" t="str">
        <f t="shared" si="7"/>
        <v/>
      </c>
    </row>
    <row r="459" spans="30:30" x14ac:dyDescent="0.35">
      <c r="AD459" t="str">
        <f t="shared" si="7"/>
        <v/>
      </c>
    </row>
    <row r="460" spans="30:30" x14ac:dyDescent="0.35">
      <c r="AD460" t="str">
        <f t="shared" si="7"/>
        <v/>
      </c>
    </row>
    <row r="461" spans="30:30" x14ac:dyDescent="0.35">
      <c r="AD461" t="str">
        <f t="shared" si="7"/>
        <v/>
      </c>
    </row>
    <row r="462" spans="30:30" x14ac:dyDescent="0.35">
      <c r="AD462" t="str">
        <f t="shared" si="7"/>
        <v/>
      </c>
    </row>
    <row r="463" spans="30:30" x14ac:dyDescent="0.35">
      <c r="AD463" t="str">
        <f t="shared" si="7"/>
        <v/>
      </c>
    </row>
    <row r="464" spans="30:30" x14ac:dyDescent="0.35">
      <c r="AD464" t="str">
        <f t="shared" si="7"/>
        <v/>
      </c>
    </row>
    <row r="465" spans="30:30" x14ac:dyDescent="0.35">
      <c r="AD465" t="str">
        <f t="shared" si="7"/>
        <v/>
      </c>
    </row>
    <row r="466" spans="30:30" x14ac:dyDescent="0.35">
      <c r="AD466" t="str">
        <f t="shared" si="7"/>
        <v/>
      </c>
    </row>
    <row r="467" spans="30:30" x14ac:dyDescent="0.35">
      <c r="AD467" t="str">
        <f t="shared" si="7"/>
        <v/>
      </c>
    </row>
    <row r="468" spans="30:30" x14ac:dyDescent="0.35">
      <c r="AD468" t="str">
        <f t="shared" si="7"/>
        <v/>
      </c>
    </row>
    <row r="469" spans="30:30" x14ac:dyDescent="0.35">
      <c r="AD469" t="str">
        <f t="shared" si="7"/>
        <v/>
      </c>
    </row>
    <row r="470" spans="30:30" x14ac:dyDescent="0.35">
      <c r="AD470" t="str">
        <f t="shared" si="7"/>
        <v/>
      </c>
    </row>
    <row r="471" spans="30:30" x14ac:dyDescent="0.35">
      <c r="AD471" t="str">
        <f t="shared" si="7"/>
        <v/>
      </c>
    </row>
    <row r="472" spans="30:30" x14ac:dyDescent="0.35">
      <c r="AD472" t="str">
        <f t="shared" si="7"/>
        <v/>
      </c>
    </row>
    <row r="473" spans="30:30" x14ac:dyDescent="0.35">
      <c r="AD473" t="str">
        <f t="shared" si="7"/>
        <v/>
      </c>
    </row>
    <row r="474" spans="30:30" x14ac:dyDescent="0.35">
      <c r="AD474" t="str">
        <f t="shared" si="7"/>
        <v/>
      </c>
    </row>
    <row r="475" spans="30:30" x14ac:dyDescent="0.35">
      <c r="AD475" t="str">
        <f t="shared" si="7"/>
        <v/>
      </c>
    </row>
    <row r="476" spans="30:30" x14ac:dyDescent="0.35">
      <c r="AD476" t="str">
        <f t="shared" si="7"/>
        <v/>
      </c>
    </row>
    <row r="477" spans="30:30" x14ac:dyDescent="0.35">
      <c r="AD477" t="str">
        <f t="shared" si="7"/>
        <v/>
      </c>
    </row>
    <row r="478" spans="30:30" x14ac:dyDescent="0.35">
      <c r="AD478" t="str">
        <f t="shared" si="7"/>
        <v/>
      </c>
    </row>
    <row r="479" spans="30:30" x14ac:dyDescent="0.35">
      <c r="AD479" t="str">
        <f t="shared" si="7"/>
        <v/>
      </c>
    </row>
    <row r="480" spans="30:30" x14ac:dyDescent="0.35">
      <c r="AD480" t="str">
        <f t="shared" si="7"/>
        <v/>
      </c>
    </row>
    <row r="481" spans="30:30" x14ac:dyDescent="0.35">
      <c r="AD481" t="str">
        <f t="shared" si="7"/>
        <v/>
      </c>
    </row>
    <row r="482" spans="30:30" x14ac:dyDescent="0.35">
      <c r="AD482" t="str">
        <f t="shared" si="7"/>
        <v/>
      </c>
    </row>
    <row r="483" spans="30:30" x14ac:dyDescent="0.35">
      <c r="AD483" t="str">
        <f t="shared" ref="AD483:AD493" si="8">IF(B483&gt;0,(IF(MID(G483,1,3)="CTE","CERRADO",IF(MID(G483,1,3)="REP","REPROGRAMADO","ABIERTO"))),"")</f>
        <v/>
      </c>
    </row>
    <row r="484" spans="30:30" x14ac:dyDescent="0.35">
      <c r="AD484" t="str">
        <f t="shared" si="8"/>
        <v/>
      </c>
    </row>
    <row r="485" spans="30:30" x14ac:dyDescent="0.35">
      <c r="AD485" t="str">
        <f t="shared" si="8"/>
        <v/>
      </c>
    </row>
    <row r="486" spans="30:30" x14ac:dyDescent="0.35">
      <c r="AD486" t="str">
        <f t="shared" si="8"/>
        <v/>
      </c>
    </row>
    <row r="487" spans="30:30" x14ac:dyDescent="0.35">
      <c r="AD487" t="str">
        <f t="shared" si="8"/>
        <v/>
      </c>
    </row>
    <row r="488" spans="30:30" x14ac:dyDescent="0.35">
      <c r="AD488" t="str">
        <f t="shared" si="8"/>
        <v/>
      </c>
    </row>
    <row r="489" spans="30:30" x14ac:dyDescent="0.35">
      <c r="AD489" t="str">
        <f t="shared" si="8"/>
        <v/>
      </c>
    </row>
    <row r="490" spans="30:30" x14ac:dyDescent="0.35">
      <c r="AD490" t="str">
        <f t="shared" si="8"/>
        <v/>
      </c>
    </row>
    <row r="491" spans="30:30" x14ac:dyDescent="0.35">
      <c r="AD491" t="str">
        <f t="shared" si="8"/>
        <v/>
      </c>
    </row>
    <row r="492" spans="30:30" x14ac:dyDescent="0.35">
      <c r="AD492" t="str">
        <f t="shared" si="8"/>
        <v/>
      </c>
    </row>
    <row r="493" spans="30:30" x14ac:dyDescent="0.35">
      <c r="AD493" t="str">
        <f t="shared" si="8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3F5BF-BABE-4323-B711-262DC04BDA3A}">
  <sheetPr codeName="Hoja10"/>
  <dimension ref="A1:AF515"/>
  <sheetViews>
    <sheetView topLeftCell="I1" workbookViewId="0">
      <pane ySplit="1" topLeftCell="A26" activePane="bottomLeft" state="frozen"/>
      <selection pane="bottomLeft" activeCell="AB53" sqref="AB53"/>
    </sheetView>
  </sheetViews>
  <sheetFormatPr baseColWidth="10" defaultRowHeight="14.5" x14ac:dyDescent="0.35"/>
  <cols>
    <col min="4" max="4" width="46.453125" customWidth="1"/>
    <col min="30" max="30" width="14.7265625" customWidth="1"/>
    <col min="31" max="31" width="23.54296875" customWidth="1"/>
    <col min="32" max="32" width="21.26953125" customWidth="1"/>
  </cols>
  <sheetData>
    <row r="1" spans="1:32" x14ac:dyDescent="0.35">
      <c r="A1" s="60" t="s">
        <v>29</v>
      </c>
      <c r="B1" s="60" t="s">
        <v>30</v>
      </c>
      <c r="C1" s="60" t="s">
        <v>73</v>
      </c>
      <c r="D1" s="60" t="s">
        <v>74</v>
      </c>
      <c r="E1" s="60" t="s">
        <v>31</v>
      </c>
      <c r="F1" s="60" t="s">
        <v>32</v>
      </c>
      <c r="G1" s="60" t="s">
        <v>76</v>
      </c>
      <c r="H1" s="60" t="s">
        <v>77</v>
      </c>
      <c r="I1" s="60" t="s">
        <v>78</v>
      </c>
      <c r="J1" s="60" t="s">
        <v>79</v>
      </c>
      <c r="K1" s="60" t="s">
        <v>80</v>
      </c>
      <c r="L1" s="60" t="s">
        <v>33</v>
      </c>
      <c r="M1" s="60" t="s">
        <v>81</v>
      </c>
      <c r="N1" s="60" t="s">
        <v>82</v>
      </c>
      <c r="O1" s="60" t="s">
        <v>34</v>
      </c>
      <c r="P1" s="60" t="s">
        <v>35</v>
      </c>
      <c r="Q1" s="60" t="s">
        <v>83</v>
      </c>
      <c r="R1" s="60" t="s">
        <v>84</v>
      </c>
      <c r="S1" s="60" t="s">
        <v>85</v>
      </c>
      <c r="T1" s="60" t="s">
        <v>2</v>
      </c>
      <c r="U1" s="60" t="s">
        <v>86</v>
      </c>
      <c r="V1" s="60" t="s">
        <v>36</v>
      </c>
      <c r="W1" s="60" t="s">
        <v>87</v>
      </c>
      <c r="X1" s="60" t="s">
        <v>88</v>
      </c>
      <c r="Y1" s="60" t="s">
        <v>89</v>
      </c>
      <c r="Z1" s="60" t="s">
        <v>90</v>
      </c>
      <c r="AA1" s="60" t="s">
        <v>91</v>
      </c>
      <c r="AB1" s="60" t="s">
        <v>92</v>
      </c>
      <c r="AC1" s="60" t="s">
        <v>93</v>
      </c>
      <c r="AD1" s="29" t="s">
        <v>6047</v>
      </c>
      <c r="AE1" s="29" t="s">
        <v>6046</v>
      </c>
      <c r="AF1" s="29" t="s">
        <v>827</v>
      </c>
    </row>
    <row r="2" spans="1:32" x14ac:dyDescent="0.35">
      <c r="A2" t="s">
        <v>288</v>
      </c>
      <c r="B2">
        <v>6620599</v>
      </c>
      <c r="C2" t="s">
        <v>123</v>
      </c>
      <c r="D2" t="s">
        <v>7668</v>
      </c>
      <c r="E2" t="s">
        <v>251</v>
      </c>
      <c r="F2" t="s">
        <v>259</v>
      </c>
      <c r="G2" t="s">
        <v>192</v>
      </c>
      <c r="H2" s="16">
        <v>45839</v>
      </c>
      <c r="I2" s="16">
        <v>45869</v>
      </c>
      <c r="J2" t="s">
        <v>3476</v>
      </c>
      <c r="K2">
        <v>1212120</v>
      </c>
      <c r="L2" t="s">
        <v>289</v>
      </c>
      <c r="O2">
        <v>10014653</v>
      </c>
      <c r="P2" t="s">
        <v>288</v>
      </c>
      <c r="Q2">
        <v>0</v>
      </c>
      <c r="R2" t="s">
        <v>342</v>
      </c>
      <c r="S2" t="s">
        <v>3891</v>
      </c>
      <c r="T2">
        <v>11613111</v>
      </c>
      <c r="U2" s="16">
        <v>45835</v>
      </c>
      <c r="V2" s="16">
        <v>45839</v>
      </c>
      <c r="W2" s="16">
        <v>45846</v>
      </c>
      <c r="X2">
        <v>0</v>
      </c>
      <c r="Y2">
        <v>1290900</v>
      </c>
      <c r="Z2" t="s">
        <v>1568</v>
      </c>
      <c r="AA2" t="s">
        <v>247</v>
      </c>
      <c r="AB2" t="s">
        <v>121</v>
      </c>
      <c r="AC2" t="s">
        <v>255</v>
      </c>
      <c r="AD2" t="str">
        <f>IF(B2&gt;0,IF(MID(G:G,1,3)="CTE","CERRADO",IF(MID(G:G,1,3)="REP","REPROGRAMADO","ABIERTO")),"")</f>
        <v>ABIERTO</v>
      </c>
      <c r="AE2">
        <f>COUNTIF(J:J,'PLAN SEMANAL'!A2)</f>
        <v>17</v>
      </c>
    </row>
    <row r="3" spans="1:32" x14ac:dyDescent="0.35">
      <c r="A3" t="s">
        <v>288</v>
      </c>
      <c r="B3">
        <v>6620597</v>
      </c>
      <c r="C3" t="s">
        <v>123</v>
      </c>
      <c r="D3" t="s">
        <v>7669</v>
      </c>
      <c r="E3" t="s">
        <v>251</v>
      </c>
      <c r="F3" t="s">
        <v>259</v>
      </c>
      <c r="G3" t="s">
        <v>192</v>
      </c>
      <c r="H3" s="16">
        <v>45839</v>
      </c>
      <c r="I3" s="16">
        <v>45869</v>
      </c>
      <c r="J3" t="s">
        <v>3476</v>
      </c>
      <c r="K3">
        <v>1212120</v>
      </c>
      <c r="L3" t="s">
        <v>289</v>
      </c>
      <c r="O3">
        <v>10014653</v>
      </c>
      <c r="P3" t="s">
        <v>288</v>
      </c>
      <c r="Q3">
        <v>0</v>
      </c>
      <c r="R3" t="s">
        <v>342</v>
      </c>
      <c r="S3" t="s">
        <v>3891</v>
      </c>
      <c r="T3">
        <v>11613110</v>
      </c>
      <c r="U3" s="16">
        <v>45835</v>
      </c>
      <c r="V3" s="16">
        <v>45839</v>
      </c>
      <c r="W3" s="16">
        <v>45846</v>
      </c>
      <c r="X3">
        <v>0</v>
      </c>
      <c r="Y3">
        <v>1290900</v>
      </c>
      <c r="Z3" t="s">
        <v>1568</v>
      </c>
      <c r="AA3" t="s">
        <v>247</v>
      </c>
      <c r="AB3" t="s">
        <v>121</v>
      </c>
      <c r="AC3" t="s">
        <v>255</v>
      </c>
      <c r="AD3" t="str">
        <f t="shared" ref="AD3:AD66" si="0">IF(B3&gt;0,IF(MID(G:G,1,3)="CTE","CERRADO",IF(MID(G:G,1,3)="REP","REPROGRAMADO","ABIERTO")),"")</f>
        <v>ABIERTO</v>
      </c>
    </row>
    <row r="4" spans="1:32" x14ac:dyDescent="0.35">
      <c r="A4" t="s">
        <v>288</v>
      </c>
      <c r="B4">
        <v>6620596</v>
      </c>
      <c r="C4" t="s">
        <v>123</v>
      </c>
      <c r="D4" t="s">
        <v>7670</v>
      </c>
      <c r="E4" t="s">
        <v>251</v>
      </c>
      <c r="F4" t="s">
        <v>259</v>
      </c>
      <c r="G4" t="s">
        <v>192</v>
      </c>
      <c r="H4" s="16">
        <v>45839</v>
      </c>
      <c r="I4" s="16">
        <v>45869</v>
      </c>
      <c r="J4" t="s">
        <v>3476</v>
      </c>
      <c r="K4">
        <v>1212120</v>
      </c>
      <c r="L4" t="s">
        <v>289</v>
      </c>
      <c r="O4">
        <v>10014653</v>
      </c>
      <c r="P4" t="s">
        <v>288</v>
      </c>
      <c r="Q4">
        <v>0</v>
      </c>
      <c r="R4" t="s">
        <v>342</v>
      </c>
      <c r="S4" t="s">
        <v>3891</v>
      </c>
      <c r="T4">
        <v>11613109</v>
      </c>
      <c r="U4" s="16">
        <v>45835</v>
      </c>
      <c r="V4" s="16">
        <v>45839</v>
      </c>
      <c r="W4" s="16">
        <v>45846</v>
      </c>
      <c r="X4">
        <v>0</v>
      </c>
      <c r="Y4">
        <v>1290900</v>
      </c>
      <c r="Z4" t="s">
        <v>1568</v>
      </c>
      <c r="AA4" t="s">
        <v>247</v>
      </c>
      <c r="AB4" t="s">
        <v>121</v>
      </c>
      <c r="AC4" t="s">
        <v>255</v>
      </c>
      <c r="AD4" t="str">
        <f t="shared" si="0"/>
        <v>ABIERTO</v>
      </c>
    </row>
    <row r="5" spans="1:32" x14ac:dyDescent="0.35">
      <c r="A5" t="s">
        <v>288</v>
      </c>
      <c r="B5">
        <v>6620593</v>
      </c>
      <c r="C5" t="s">
        <v>123</v>
      </c>
      <c r="D5" t="s">
        <v>7671</v>
      </c>
      <c r="E5" t="s">
        <v>251</v>
      </c>
      <c r="F5" t="s">
        <v>133</v>
      </c>
      <c r="G5" t="s">
        <v>191</v>
      </c>
      <c r="H5" s="16">
        <v>45839</v>
      </c>
      <c r="I5" s="16">
        <v>45869</v>
      </c>
      <c r="J5" t="s">
        <v>3476</v>
      </c>
      <c r="K5">
        <v>1212120</v>
      </c>
      <c r="L5" t="s">
        <v>289</v>
      </c>
      <c r="O5">
        <v>10014653</v>
      </c>
      <c r="P5" t="s">
        <v>288</v>
      </c>
      <c r="Q5">
        <v>0</v>
      </c>
      <c r="R5" t="s">
        <v>342</v>
      </c>
      <c r="S5" t="s">
        <v>342</v>
      </c>
      <c r="T5">
        <v>11613108</v>
      </c>
      <c r="U5" s="16">
        <v>45835</v>
      </c>
      <c r="V5" s="16">
        <v>45839</v>
      </c>
      <c r="W5" s="16">
        <v>45845</v>
      </c>
      <c r="X5">
        <v>0</v>
      </c>
      <c r="Y5">
        <v>1290900</v>
      </c>
      <c r="Z5" t="s">
        <v>1568</v>
      </c>
      <c r="AA5" t="s">
        <v>247</v>
      </c>
      <c r="AB5" t="s">
        <v>121</v>
      </c>
      <c r="AC5" t="s">
        <v>255</v>
      </c>
      <c r="AD5" t="str">
        <f t="shared" si="0"/>
        <v>ABIERTO</v>
      </c>
    </row>
    <row r="6" spans="1:32" x14ac:dyDescent="0.35">
      <c r="A6" t="s">
        <v>288</v>
      </c>
      <c r="B6">
        <v>6620592</v>
      </c>
      <c r="C6" t="s">
        <v>123</v>
      </c>
      <c r="D6" t="s">
        <v>7672</v>
      </c>
      <c r="E6" t="s">
        <v>251</v>
      </c>
      <c r="F6" t="s">
        <v>259</v>
      </c>
      <c r="G6" t="s">
        <v>192</v>
      </c>
      <c r="H6" s="16">
        <v>45839</v>
      </c>
      <c r="I6" s="16">
        <v>45869</v>
      </c>
      <c r="J6" t="s">
        <v>3476</v>
      </c>
      <c r="K6">
        <v>1212120</v>
      </c>
      <c r="L6" t="s">
        <v>289</v>
      </c>
      <c r="O6">
        <v>10014653</v>
      </c>
      <c r="P6" t="s">
        <v>288</v>
      </c>
      <c r="Q6">
        <v>0</v>
      </c>
      <c r="R6" t="s">
        <v>342</v>
      </c>
      <c r="S6" t="s">
        <v>3891</v>
      </c>
      <c r="T6">
        <v>11613107</v>
      </c>
      <c r="U6" s="16">
        <v>45835</v>
      </c>
      <c r="V6" s="16">
        <v>45839</v>
      </c>
      <c r="W6" s="16">
        <v>45846</v>
      </c>
      <c r="X6">
        <v>0</v>
      </c>
      <c r="Y6">
        <v>1290900</v>
      </c>
      <c r="Z6" t="s">
        <v>1568</v>
      </c>
      <c r="AA6" t="s">
        <v>247</v>
      </c>
      <c r="AB6" t="s">
        <v>121</v>
      </c>
      <c r="AC6" t="s">
        <v>255</v>
      </c>
      <c r="AD6" t="str">
        <f t="shared" si="0"/>
        <v>ABIERTO</v>
      </c>
    </row>
    <row r="7" spans="1:32" x14ac:dyDescent="0.35">
      <c r="A7" t="s">
        <v>288</v>
      </c>
      <c r="B7">
        <v>6620590</v>
      </c>
      <c r="C7" t="s">
        <v>123</v>
      </c>
      <c r="D7" t="s">
        <v>7673</v>
      </c>
      <c r="E7" t="s">
        <v>251</v>
      </c>
      <c r="F7" t="s">
        <v>259</v>
      </c>
      <c r="G7" t="s">
        <v>192</v>
      </c>
      <c r="H7" s="16">
        <v>45839</v>
      </c>
      <c r="I7" s="16">
        <v>45869</v>
      </c>
      <c r="J7" t="s">
        <v>3476</v>
      </c>
      <c r="K7">
        <v>1212120</v>
      </c>
      <c r="L7" t="s">
        <v>289</v>
      </c>
      <c r="O7">
        <v>10014653</v>
      </c>
      <c r="P7" t="s">
        <v>288</v>
      </c>
      <c r="Q7">
        <v>0</v>
      </c>
      <c r="R7" t="s">
        <v>342</v>
      </c>
      <c r="S7" t="s">
        <v>3891</v>
      </c>
      <c r="T7">
        <v>11613106</v>
      </c>
      <c r="U7" s="16">
        <v>45835</v>
      </c>
      <c r="V7" s="16">
        <v>45839</v>
      </c>
      <c r="W7" s="16">
        <v>45846</v>
      </c>
      <c r="X7">
        <v>0</v>
      </c>
      <c r="Y7">
        <v>1290900</v>
      </c>
      <c r="Z7" t="s">
        <v>1568</v>
      </c>
      <c r="AA7" t="s">
        <v>247</v>
      </c>
      <c r="AB7" t="s">
        <v>121</v>
      </c>
      <c r="AC7" t="s">
        <v>255</v>
      </c>
      <c r="AD7" t="str">
        <f t="shared" si="0"/>
        <v>ABIERTO</v>
      </c>
    </row>
    <row r="8" spans="1:32" x14ac:dyDescent="0.35">
      <c r="A8" t="s">
        <v>288</v>
      </c>
      <c r="B8">
        <v>6620589</v>
      </c>
      <c r="C8" t="s">
        <v>123</v>
      </c>
      <c r="D8" t="s">
        <v>7674</v>
      </c>
      <c r="E8" t="s">
        <v>251</v>
      </c>
      <c r="F8" t="s">
        <v>125</v>
      </c>
      <c r="G8" t="s">
        <v>7675</v>
      </c>
      <c r="H8" s="16">
        <v>46204</v>
      </c>
      <c r="I8" s="16">
        <v>46234</v>
      </c>
      <c r="J8" t="s">
        <v>856</v>
      </c>
      <c r="K8">
        <v>1212120</v>
      </c>
      <c r="L8" t="s">
        <v>289</v>
      </c>
      <c r="O8">
        <v>10014653</v>
      </c>
      <c r="P8" t="s">
        <v>288</v>
      </c>
      <c r="Q8">
        <v>0</v>
      </c>
      <c r="R8" t="s">
        <v>342</v>
      </c>
      <c r="S8" t="s">
        <v>3891</v>
      </c>
      <c r="T8">
        <v>11613105</v>
      </c>
      <c r="U8" s="16">
        <v>45835</v>
      </c>
      <c r="V8" s="16">
        <v>46204</v>
      </c>
      <c r="W8" s="16">
        <v>45846</v>
      </c>
      <c r="X8">
        <v>0</v>
      </c>
      <c r="Y8">
        <v>1290900</v>
      </c>
      <c r="Z8" t="s">
        <v>1568</v>
      </c>
      <c r="AA8" t="s">
        <v>247</v>
      </c>
      <c r="AB8" t="s">
        <v>121</v>
      </c>
      <c r="AC8" t="s">
        <v>255</v>
      </c>
      <c r="AD8" t="str">
        <f t="shared" si="0"/>
        <v>ABIERTO</v>
      </c>
    </row>
    <row r="9" spans="1:32" x14ac:dyDescent="0.35">
      <c r="A9" t="s">
        <v>332</v>
      </c>
      <c r="B9">
        <v>6617498</v>
      </c>
      <c r="C9" t="s">
        <v>129</v>
      </c>
      <c r="D9" t="s">
        <v>7615</v>
      </c>
      <c r="E9" t="s">
        <v>251</v>
      </c>
      <c r="F9" t="s">
        <v>259</v>
      </c>
      <c r="G9" t="s">
        <v>265</v>
      </c>
      <c r="H9" s="16">
        <v>45851</v>
      </c>
      <c r="I9" s="16">
        <v>45851</v>
      </c>
      <c r="J9" t="s">
        <v>5406</v>
      </c>
      <c r="K9">
        <v>1215150</v>
      </c>
      <c r="L9" t="s">
        <v>333</v>
      </c>
      <c r="M9" s="16">
        <v>45849</v>
      </c>
      <c r="N9" s="16">
        <v>45850</v>
      </c>
      <c r="O9">
        <v>10014639</v>
      </c>
      <c r="P9" t="s">
        <v>332</v>
      </c>
      <c r="Q9">
        <v>0</v>
      </c>
      <c r="R9" t="s">
        <v>3901</v>
      </c>
      <c r="S9" t="s">
        <v>1087</v>
      </c>
      <c r="T9">
        <v>11609864</v>
      </c>
      <c r="U9" s="16">
        <v>45832</v>
      </c>
      <c r="V9" s="16">
        <v>45850</v>
      </c>
      <c r="W9" s="16">
        <v>45851</v>
      </c>
      <c r="X9">
        <v>0</v>
      </c>
      <c r="Y9">
        <v>1290900</v>
      </c>
      <c r="Z9" t="s">
        <v>1568</v>
      </c>
      <c r="AA9" t="s">
        <v>246</v>
      </c>
      <c r="AB9" t="s">
        <v>121</v>
      </c>
      <c r="AC9" t="s">
        <v>255</v>
      </c>
      <c r="AD9" t="str">
        <f t="shared" si="0"/>
        <v>CERRADO</v>
      </c>
    </row>
    <row r="10" spans="1:32" x14ac:dyDescent="0.35">
      <c r="A10" t="s">
        <v>332</v>
      </c>
      <c r="B10">
        <v>6617497</v>
      </c>
      <c r="C10" t="s">
        <v>129</v>
      </c>
      <c r="D10" t="s">
        <v>7616</v>
      </c>
      <c r="E10" t="s">
        <v>251</v>
      </c>
      <c r="F10" t="s">
        <v>259</v>
      </c>
      <c r="G10" t="s">
        <v>260</v>
      </c>
      <c r="H10" s="16">
        <v>45851</v>
      </c>
      <c r="I10" s="16">
        <v>45851</v>
      </c>
      <c r="J10" t="s">
        <v>5406</v>
      </c>
      <c r="K10">
        <v>1215150</v>
      </c>
      <c r="L10" t="s">
        <v>333</v>
      </c>
      <c r="M10" s="16">
        <v>45849</v>
      </c>
      <c r="N10" s="16">
        <v>45850</v>
      </c>
      <c r="O10">
        <v>10014639</v>
      </c>
      <c r="P10" t="s">
        <v>332</v>
      </c>
      <c r="Q10">
        <v>42989.47</v>
      </c>
      <c r="R10" t="s">
        <v>3901</v>
      </c>
      <c r="S10" t="s">
        <v>1087</v>
      </c>
      <c r="T10">
        <v>11609853</v>
      </c>
      <c r="U10" s="16">
        <v>45832</v>
      </c>
      <c r="V10" s="16">
        <v>45850</v>
      </c>
      <c r="W10" s="16">
        <v>45851</v>
      </c>
      <c r="X10">
        <v>42989.47</v>
      </c>
      <c r="Y10">
        <v>1290900</v>
      </c>
      <c r="Z10" t="s">
        <v>1568</v>
      </c>
      <c r="AA10" t="s">
        <v>246</v>
      </c>
      <c r="AB10" t="s">
        <v>121</v>
      </c>
      <c r="AC10" t="s">
        <v>255</v>
      </c>
      <c r="AD10" t="str">
        <f t="shared" si="0"/>
        <v>CERRADO</v>
      </c>
    </row>
    <row r="11" spans="1:32" x14ac:dyDescent="0.35">
      <c r="A11" t="s">
        <v>332</v>
      </c>
      <c r="B11">
        <v>6617496</v>
      </c>
      <c r="C11" t="s">
        <v>129</v>
      </c>
      <c r="D11" t="s">
        <v>7617</v>
      </c>
      <c r="E11" t="s">
        <v>251</v>
      </c>
      <c r="F11" t="s">
        <v>259</v>
      </c>
      <c r="G11" t="s">
        <v>260</v>
      </c>
      <c r="H11" s="16">
        <v>45851</v>
      </c>
      <c r="I11" s="16">
        <v>45851</v>
      </c>
      <c r="J11" t="s">
        <v>5406</v>
      </c>
      <c r="K11">
        <v>1215150</v>
      </c>
      <c r="L11" t="s">
        <v>333</v>
      </c>
      <c r="M11" s="16">
        <v>45849</v>
      </c>
      <c r="N11" s="16">
        <v>45850</v>
      </c>
      <c r="O11">
        <v>10014639</v>
      </c>
      <c r="P11" t="s">
        <v>332</v>
      </c>
      <c r="Q11">
        <v>42989.48</v>
      </c>
      <c r="R11" t="s">
        <v>3901</v>
      </c>
      <c r="S11" t="s">
        <v>1087</v>
      </c>
      <c r="T11">
        <v>11609852</v>
      </c>
      <c r="U11" s="16">
        <v>45832</v>
      </c>
      <c r="V11" s="16">
        <v>45850</v>
      </c>
      <c r="W11" s="16">
        <v>45851</v>
      </c>
      <c r="X11">
        <v>42989.48</v>
      </c>
      <c r="Y11">
        <v>1290900</v>
      </c>
      <c r="Z11" t="s">
        <v>1568</v>
      </c>
      <c r="AA11" t="s">
        <v>246</v>
      </c>
      <c r="AB11" t="s">
        <v>121</v>
      </c>
      <c r="AC11" t="s">
        <v>255</v>
      </c>
      <c r="AD11" t="str">
        <f t="shared" si="0"/>
        <v>CERRADO</v>
      </c>
    </row>
    <row r="12" spans="1:32" x14ac:dyDescent="0.35">
      <c r="A12" t="s">
        <v>243</v>
      </c>
      <c r="B12">
        <v>6617493</v>
      </c>
      <c r="C12" t="s">
        <v>129</v>
      </c>
      <c r="D12" t="s">
        <v>7514</v>
      </c>
      <c r="E12" t="s">
        <v>251</v>
      </c>
      <c r="F12" t="s">
        <v>125</v>
      </c>
      <c r="G12" t="s">
        <v>225</v>
      </c>
      <c r="H12" s="16">
        <v>45841</v>
      </c>
      <c r="I12" s="16">
        <v>45841</v>
      </c>
      <c r="J12" t="s">
        <v>5405</v>
      </c>
      <c r="K12">
        <v>1213130</v>
      </c>
      <c r="L12" t="s">
        <v>384</v>
      </c>
      <c r="O12">
        <v>10014627</v>
      </c>
      <c r="P12" t="s">
        <v>243</v>
      </c>
      <c r="Q12">
        <v>19639.68</v>
      </c>
      <c r="R12" t="s">
        <v>3901</v>
      </c>
      <c r="S12" t="s">
        <v>291</v>
      </c>
      <c r="T12">
        <v>11609850</v>
      </c>
      <c r="U12" s="16">
        <v>45832</v>
      </c>
      <c r="V12" s="16">
        <v>45841</v>
      </c>
      <c r="W12" s="16">
        <v>45842</v>
      </c>
      <c r="X12">
        <v>19639.68</v>
      </c>
      <c r="Y12">
        <v>1290900</v>
      </c>
      <c r="Z12" t="s">
        <v>1568</v>
      </c>
      <c r="AA12" t="s">
        <v>245</v>
      </c>
      <c r="AB12" t="s">
        <v>121</v>
      </c>
      <c r="AC12" t="s">
        <v>255</v>
      </c>
      <c r="AD12" t="str">
        <f t="shared" si="0"/>
        <v>ABIERTO</v>
      </c>
    </row>
    <row r="13" spans="1:32" x14ac:dyDescent="0.35">
      <c r="A13" t="s">
        <v>227</v>
      </c>
      <c r="B13">
        <v>6617491</v>
      </c>
      <c r="C13" t="s">
        <v>129</v>
      </c>
      <c r="D13" t="s">
        <v>7618</v>
      </c>
      <c r="E13" t="s">
        <v>251</v>
      </c>
      <c r="F13" t="s">
        <v>133</v>
      </c>
      <c r="G13" t="s">
        <v>191</v>
      </c>
      <c r="H13" s="16">
        <v>45839</v>
      </c>
      <c r="I13" s="16">
        <v>45869</v>
      </c>
      <c r="J13" t="s">
        <v>3476</v>
      </c>
      <c r="K13">
        <v>1213130</v>
      </c>
      <c r="L13" t="s">
        <v>305</v>
      </c>
      <c r="O13">
        <v>10014606</v>
      </c>
      <c r="P13" t="s">
        <v>227</v>
      </c>
      <c r="Q13">
        <v>0</v>
      </c>
      <c r="R13" t="s">
        <v>3901</v>
      </c>
      <c r="S13" t="s">
        <v>329</v>
      </c>
      <c r="T13">
        <v>11609847</v>
      </c>
      <c r="U13" s="16">
        <v>45832</v>
      </c>
      <c r="V13" s="16">
        <v>45839</v>
      </c>
      <c r="W13" s="16">
        <v>45837</v>
      </c>
      <c r="X13">
        <v>0</v>
      </c>
      <c r="Y13">
        <v>1290900</v>
      </c>
      <c r="Z13" t="s">
        <v>1568</v>
      </c>
      <c r="AA13" t="s">
        <v>245</v>
      </c>
      <c r="AB13" t="s">
        <v>121</v>
      </c>
      <c r="AC13" t="s">
        <v>255</v>
      </c>
      <c r="AD13" t="str">
        <f t="shared" si="0"/>
        <v>ABIERTO</v>
      </c>
    </row>
    <row r="14" spans="1:32" x14ac:dyDescent="0.35">
      <c r="A14" t="s">
        <v>284</v>
      </c>
      <c r="B14">
        <v>6616336</v>
      </c>
      <c r="C14" t="s">
        <v>123</v>
      </c>
      <c r="D14" t="s">
        <v>7619</v>
      </c>
      <c r="E14" t="s">
        <v>251</v>
      </c>
      <c r="F14" t="s">
        <v>259</v>
      </c>
      <c r="G14" t="s">
        <v>260</v>
      </c>
      <c r="H14" s="16">
        <v>45850</v>
      </c>
      <c r="I14" s="16">
        <v>45850</v>
      </c>
      <c r="J14" t="s">
        <v>5406</v>
      </c>
      <c r="K14">
        <v>1212120</v>
      </c>
      <c r="L14" t="s">
        <v>285</v>
      </c>
      <c r="M14" s="16">
        <v>45852</v>
      </c>
      <c r="N14" s="16">
        <v>45853</v>
      </c>
      <c r="O14">
        <v>10014654</v>
      </c>
      <c r="P14" t="s">
        <v>284</v>
      </c>
      <c r="Q14">
        <v>36580.93</v>
      </c>
      <c r="R14" t="s">
        <v>3891</v>
      </c>
      <c r="S14" t="s">
        <v>1203</v>
      </c>
      <c r="T14">
        <v>11608480</v>
      </c>
      <c r="U14" s="16">
        <v>45828</v>
      </c>
      <c r="V14" s="16">
        <v>45854</v>
      </c>
      <c r="W14" s="16">
        <v>45854</v>
      </c>
      <c r="X14">
        <v>36580.93</v>
      </c>
      <c r="Y14">
        <v>1290900</v>
      </c>
      <c r="Z14" t="s">
        <v>1568</v>
      </c>
      <c r="AA14" t="s">
        <v>247</v>
      </c>
      <c r="AB14" t="s">
        <v>121</v>
      </c>
      <c r="AC14" t="s">
        <v>255</v>
      </c>
      <c r="AD14" t="str">
        <f t="shared" si="0"/>
        <v>CERRADO</v>
      </c>
    </row>
    <row r="15" spans="1:32" x14ac:dyDescent="0.35">
      <c r="A15" t="s">
        <v>173</v>
      </c>
      <c r="B15">
        <v>6614169</v>
      </c>
      <c r="C15" t="s">
        <v>123</v>
      </c>
      <c r="D15" t="s">
        <v>7620</v>
      </c>
      <c r="E15" t="s">
        <v>251</v>
      </c>
      <c r="F15" t="s">
        <v>133</v>
      </c>
      <c r="G15" t="s">
        <v>212</v>
      </c>
      <c r="H15" s="16">
        <v>45839</v>
      </c>
      <c r="I15" s="16">
        <v>45869</v>
      </c>
      <c r="J15" t="s">
        <v>3476</v>
      </c>
      <c r="K15">
        <v>1210101</v>
      </c>
      <c r="L15" t="s">
        <v>341</v>
      </c>
      <c r="O15">
        <v>10014656</v>
      </c>
      <c r="P15" t="s">
        <v>173</v>
      </c>
      <c r="Q15">
        <v>0</v>
      </c>
      <c r="R15" t="s">
        <v>296</v>
      </c>
      <c r="S15" t="s">
        <v>329</v>
      </c>
      <c r="T15">
        <v>11606234</v>
      </c>
      <c r="U15" s="16">
        <v>45823</v>
      </c>
      <c r="V15" s="16">
        <v>45839</v>
      </c>
      <c r="W15" s="16">
        <v>45837</v>
      </c>
      <c r="X15">
        <v>0</v>
      </c>
      <c r="Y15">
        <v>1290900</v>
      </c>
      <c r="Z15" t="s">
        <v>1568</v>
      </c>
      <c r="AA15" t="s">
        <v>248</v>
      </c>
      <c r="AB15" t="s">
        <v>121</v>
      </c>
      <c r="AC15" t="s">
        <v>255</v>
      </c>
      <c r="AD15" t="str">
        <f t="shared" si="0"/>
        <v>ABIERTO</v>
      </c>
    </row>
    <row r="16" spans="1:32" x14ac:dyDescent="0.35">
      <c r="A16" t="s">
        <v>202</v>
      </c>
      <c r="B16">
        <v>6607474</v>
      </c>
      <c r="C16" t="s">
        <v>129</v>
      </c>
      <c r="D16" t="s">
        <v>6083</v>
      </c>
      <c r="E16" t="s">
        <v>251</v>
      </c>
      <c r="F16" t="s">
        <v>259</v>
      </c>
      <c r="G16" t="s">
        <v>225</v>
      </c>
      <c r="H16" s="16">
        <v>45852</v>
      </c>
      <c r="I16" s="16">
        <v>45852</v>
      </c>
      <c r="J16" t="s">
        <v>5407</v>
      </c>
      <c r="K16">
        <v>1213130</v>
      </c>
      <c r="L16" t="s">
        <v>396</v>
      </c>
      <c r="O16">
        <v>10014615</v>
      </c>
      <c r="P16" t="s">
        <v>202</v>
      </c>
      <c r="Q16">
        <v>217906.7</v>
      </c>
      <c r="R16" t="s">
        <v>329</v>
      </c>
      <c r="S16" t="s">
        <v>343</v>
      </c>
      <c r="T16">
        <v>11599029</v>
      </c>
      <c r="U16" s="16">
        <v>45802</v>
      </c>
      <c r="V16" s="16">
        <v>45852</v>
      </c>
      <c r="W16" s="16">
        <v>45851</v>
      </c>
      <c r="X16">
        <v>217906.7</v>
      </c>
      <c r="Y16">
        <v>1290900</v>
      </c>
      <c r="Z16" t="s">
        <v>1568</v>
      </c>
      <c r="AA16" t="s">
        <v>245</v>
      </c>
      <c r="AB16" t="s">
        <v>121</v>
      </c>
      <c r="AC16" t="s">
        <v>255</v>
      </c>
      <c r="AD16" t="str">
        <f t="shared" si="0"/>
        <v>ABIERTO</v>
      </c>
    </row>
    <row r="17" spans="1:30" x14ac:dyDescent="0.35">
      <c r="A17" t="s">
        <v>131</v>
      </c>
      <c r="B17">
        <v>6600389</v>
      </c>
      <c r="C17" t="s">
        <v>129</v>
      </c>
      <c r="D17" t="s">
        <v>5894</v>
      </c>
      <c r="E17" t="s">
        <v>251</v>
      </c>
      <c r="F17" t="s">
        <v>259</v>
      </c>
      <c r="G17" t="s">
        <v>225</v>
      </c>
      <c r="H17" s="16">
        <v>45855</v>
      </c>
      <c r="I17" s="16">
        <v>45855</v>
      </c>
      <c r="J17" t="s">
        <v>5407</v>
      </c>
      <c r="K17">
        <v>1213130</v>
      </c>
      <c r="L17" t="s">
        <v>335</v>
      </c>
      <c r="O17">
        <v>10014603</v>
      </c>
      <c r="P17" t="s">
        <v>131</v>
      </c>
      <c r="Q17">
        <v>30349.07</v>
      </c>
      <c r="R17" t="s">
        <v>3891</v>
      </c>
      <c r="S17" t="s">
        <v>343</v>
      </c>
      <c r="T17">
        <v>11591545</v>
      </c>
      <c r="U17" s="16">
        <v>45787</v>
      </c>
      <c r="V17" s="16">
        <v>45855</v>
      </c>
      <c r="W17" s="16">
        <v>45851</v>
      </c>
      <c r="X17">
        <v>30349.07</v>
      </c>
      <c r="Y17">
        <v>1290900</v>
      </c>
      <c r="Z17" t="s">
        <v>1568</v>
      </c>
      <c r="AA17" t="s">
        <v>245</v>
      </c>
      <c r="AB17" t="s">
        <v>121</v>
      </c>
      <c r="AC17" t="s">
        <v>255</v>
      </c>
      <c r="AD17" t="str">
        <f t="shared" si="0"/>
        <v>ABIERTO</v>
      </c>
    </row>
    <row r="18" spans="1:30" x14ac:dyDescent="0.35">
      <c r="A18" t="s">
        <v>152</v>
      </c>
      <c r="B18">
        <v>6597042</v>
      </c>
      <c r="C18" t="s">
        <v>129</v>
      </c>
      <c r="D18" t="s">
        <v>7621</v>
      </c>
      <c r="E18" t="s">
        <v>251</v>
      </c>
      <c r="F18" t="s">
        <v>133</v>
      </c>
      <c r="G18" t="s">
        <v>212</v>
      </c>
      <c r="H18" s="16">
        <v>45839</v>
      </c>
      <c r="I18" s="16">
        <v>45869</v>
      </c>
      <c r="J18" t="s">
        <v>3476</v>
      </c>
      <c r="K18">
        <v>1215156</v>
      </c>
      <c r="L18" t="s">
        <v>307</v>
      </c>
      <c r="O18">
        <v>10014641</v>
      </c>
      <c r="P18" t="s">
        <v>152</v>
      </c>
      <c r="Q18">
        <v>0</v>
      </c>
      <c r="R18" t="s">
        <v>329</v>
      </c>
      <c r="S18" t="s">
        <v>329</v>
      </c>
      <c r="T18">
        <v>11587874</v>
      </c>
      <c r="U18" s="16">
        <v>45777</v>
      </c>
      <c r="V18" s="16">
        <v>45839</v>
      </c>
      <c r="W18" s="16">
        <v>45837</v>
      </c>
      <c r="X18">
        <v>0</v>
      </c>
      <c r="Y18">
        <v>1290900</v>
      </c>
      <c r="Z18" t="s">
        <v>1568</v>
      </c>
      <c r="AA18" t="s">
        <v>246</v>
      </c>
      <c r="AB18" t="s">
        <v>121</v>
      </c>
      <c r="AC18" t="s">
        <v>255</v>
      </c>
      <c r="AD18" t="str">
        <f t="shared" si="0"/>
        <v>ABIERTO</v>
      </c>
    </row>
    <row r="19" spans="1:30" x14ac:dyDescent="0.35">
      <c r="A19" t="s">
        <v>209</v>
      </c>
      <c r="B19">
        <v>6596579</v>
      </c>
      <c r="C19" t="s">
        <v>129</v>
      </c>
      <c r="D19" t="s">
        <v>7622</v>
      </c>
      <c r="E19" t="s">
        <v>251</v>
      </c>
      <c r="F19" t="s">
        <v>259</v>
      </c>
      <c r="G19" t="s">
        <v>268</v>
      </c>
      <c r="H19" s="16">
        <v>45847</v>
      </c>
      <c r="I19" s="16">
        <v>45847</v>
      </c>
      <c r="J19" t="s">
        <v>5406</v>
      </c>
      <c r="K19">
        <v>1215152</v>
      </c>
      <c r="L19" t="s">
        <v>280</v>
      </c>
      <c r="M19" s="16">
        <v>45847</v>
      </c>
      <c r="N19" s="16">
        <v>45847</v>
      </c>
      <c r="O19">
        <v>10014630</v>
      </c>
      <c r="P19" t="s">
        <v>209</v>
      </c>
      <c r="Q19">
        <v>12694.12</v>
      </c>
      <c r="R19" t="s">
        <v>329</v>
      </c>
      <c r="S19" t="s">
        <v>291</v>
      </c>
      <c r="T19">
        <v>11587375</v>
      </c>
      <c r="U19" s="16">
        <v>45776</v>
      </c>
      <c r="V19" s="16">
        <v>45848</v>
      </c>
      <c r="W19" s="16">
        <v>45848</v>
      </c>
      <c r="X19">
        <v>12694.12</v>
      </c>
      <c r="Y19">
        <v>1290900</v>
      </c>
      <c r="Z19" t="s">
        <v>1568</v>
      </c>
      <c r="AA19" t="s">
        <v>246</v>
      </c>
      <c r="AB19" t="s">
        <v>121</v>
      </c>
      <c r="AC19" t="s">
        <v>255</v>
      </c>
      <c r="AD19" t="str">
        <f t="shared" si="0"/>
        <v>CERRADO</v>
      </c>
    </row>
    <row r="20" spans="1:30" x14ac:dyDescent="0.35">
      <c r="A20" t="s">
        <v>217</v>
      </c>
      <c r="B20">
        <v>6595310</v>
      </c>
      <c r="C20" t="s">
        <v>129</v>
      </c>
      <c r="D20" t="s">
        <v>5883</v>
      </c>
      <c r="E20" t="s">
        <v>251</v>
      </c>
      <c r="F20" t="s">
        <v>259</v>
      </c>
      <c r="G20" t="s">
        <v>142</v>
      </c>
      <c r="H20" s="16">
        <v>45839</v>
      </c>
      <c r="I20" s="16">
        <v>45869</v>
      </c>
      <c r="J20" t="s">
        <v>3476</v>
      </c>
      <c r="K20">
        <v>1213130</v>
      </c>
      <c r="L20" t="s">
        <v>320</v>
      </c>
      <c r="O20">
        <v>10014611</v>
      </c>
      <c r="P20" t="s">
        <v>217</v>
      </c>
      <c r="Q20">
        <v>0</v>
      </c>
      <c r="R20" t="s">
        <v>329</v>
      </c>
      <c r="S20" t="s">
        <v>329</v>
      </c>
      <c r="T20">
        <v>11586134</v>
      </c>
      <c r="U20" s="16">
        <v>45775</v>
      </c>
      <c r="V20" s="16">
        <v>45839</v>
      </c>
      <c r="W20" s="16">
        <v>45837</v>
      </c>
      <c r="X20">
        <v>0</v>
      </c>
      <c r="Y20">
        <v>1290900</v>
      </c>
      <c r="Z20" t="s">
        <v>1568</v>
      </c>
      <c r="AA20" t="s">
        <v>245</v>
      </c>
      <c r="AB20" t="s">
        <v>121</v>
      </c>
      <c r="AC20" t="s">
        <v>255</v>
      </c>
      <c r="AD20" t="str">
        <f t="shared" si="0"/>
        <v>ABIERTO</v>
      </c>
    </row>
    <row r="21" spans="1:30" x14ac:dyDescent="0.35">
      <c r="A21" t="s">
        <v>217</v>
      </c>
      <c r="B21">
        <v>6595309</v>
      </c>
      <c r="C21" t="s">
        <v>129</v>
      </c>
      <c r="D21" t="s">
        <v>6034</v>
      </c>
      <c r="E21" t="s">
        <v>251</v>
      </c>
      <c r="F21" t="s">
        <v>259</v>
      </c>
      <c r="G21" t="s">
        <v>124</v>
      </c>
      <c r="H21" s="16">
        <v>45839</v>
      </c>
      <c r="I21" s="16">
        <v>45869</v>
      </c>
      <c r="J21" t="s">
        <v>3476</v>
      </c>
      <c r="K21">
        <v>1213130</v>
      </c>
      <c r="L21" t="s">
        <v>320</v>
      </c>
      <c r="O21">
        <v>10014611</v>
      </c>
      <c r="P21" t="s">
        <v>217</v>
      </c>
      <c r="Q21">
        <v>0</v>
      </c>
      <c r="R21" t="s">
        <v>329</v>
      </c>
      <c r="S21" t="s">
        <v>329</v>
      </c>
      <c r="T21">
        <v>11586093</v>
      </c>
      <c r="U21" s="16">
        <v>45775</v>
      </c>
      <c r="V21" s="16">
        <v>45839</v>
      </c>
      <c r="W21" s="16">
        <v>45837</v>
      </c>
      <c r="X21">
        <v>0</v>
      </c>
      <c r="Y21">
        <v>1290900</v>
      </c>
      <c r="Z21" t="s">
        <v>1568</v>
      </c>
      <c r="AA21" t="s">
        <v>245</v>
      </c>
      <c r="AB21" t="s">
        <v>121</v>
      </c>
      <c r="AC21" t="s">
        <v>255</v>
      </c>
      <c r="AD21" t="str">
        <f t="shared" si="0"/>
        <v>ABIERTO</v>
      </c>
    </row>
    <row r="22" spans="1:30" x14ac:dyDescent="0.35">
      <c r="A22" t="s">
        <v>202</v>
      </c>
      <c r="B22">
        <v>6591312</v>
      </c>
      <c r="C22" t="s">
        <v>129</v>
      </c>
      <c r="D22" t="s">
        <v>6084</v>
      </c>
      <c r="E22" t="s">
        <v>6085</v>
      </c>
      <c r="F22" t="s">
        <v>259</v>
      </c>
      <c r="G22" t="s">
        <v>225</v>
      </c>
      <c r="H22" s="16">
        <v>45852</v>
      </c>
      <c r="I22" s="16">
        <v>45852</v>
      </c>
      <c r="J22" t="s">
        <v>5407</v>
      </c>
      <c r="K22">
        <v>1213130</v>
      </c>
      <c r="L22" t="s">
        <v>396</v>
      </c>
      <c r="O22">
        <v>10014615</v>
      </c>
      <c r="P22" t="s">
        <v>202</v>
      </c>
      <c r="Q22">
        <v>0</v>
      </c>
      <c r="R22" t="s">
        <v>329</v>
      </c>
      <c r="S22" t="s">
        <v>343</v>
      </c>
      <c r="U22" s="16">
        <v>45769</v>
      </c>
      <c r="V22" s="16">
        <v>45852</v>
      </c>
      <c r="W22" s="16">
        <v>45851</v>
      </c>
      <c r="X22">
        <v>0</v>
      </c>
      <c r="Y22">
        <v>1290900</v>
      </c>
      <c r="Z22" t="s">
        <v>1568</v>
      </c>
      <c r="AA22" t="s">
        <v>245</v>
      </c>
      <c r="AB22" t="s">
        <v>121</v>
      </c>
      <c r="AC22" t="s">
        <v>255</v>
      </c>
      <c r="AD22" t="str">
        <f t="shared" si="0"/>
        <v>ABIERTO</v>
      </c>
    </row>
    <row r="23" spans="1:30" x14ac:dyDescent="0.35">
      <c r="A23" t="s">
        <v>202</v>
      </c>
      <c r="B23">
        <v>6591311</v>
      </c>
      <c r="C23" t="s">
        <v>129</v>
      </c>
      <c r="D23" t="s">
        <v>6086</v>
      </c>
      <c r="E23" t="s">
        <v>6085</v>
      </c>
      <c r="F23" t="s">
        <v>259</v>
      </c>
      <c r="G23" t="s">
        <v>225</v>
      </c>
      <c r="H23" s="16">
        <v>45852</v>
      </c>
      <c r="I23" s="16">
        <v>45852</v>
      </c>
      <c r="J23" t="s">
        <v>5407</v>
      </c>
      <c r="K23">
        <v>1213130</v>
      </c>
      <c r="L23" t="s">
        <v>396</v>
      </c>
      <c r="O23">
        <v>10014615</v>
      </c>
      <c r="P23" t="s">
        <v>202</v>
      </c>
      <c r="Q23">
        <v>4054.91</v>
      </c>
      <c r="R23" t="s">
        <v>329</v>
      </c>
      <c r="S23" t="s">
        <v>343</v>
      </c>
      <c r="U23" s="16">
        <v>45769</v>
      </c>
      <c r="V23" s="16">
        <v>45852</v>
      </c>
      <c r="W23" s="16">
        <v>45851</v>
      </c>
      <c r="X23">
        <v>4054.91</v>
      </c>
      <c r="Y23">
        <v>1290900</v>
      </c>
      <c r="Z23" t="s">
        <v>1568</v>
      </c>
      <c r="AA23" t="s">
        <v>245</v>
      </c>
      <c r="AB23" t="s">
        <v>121</v>
      </c>
      <c r="AC23" t="s">
        <v>255</v>
      </c>
      <c r="AD23" t="str">
        <f t="shared" si="0"/>
        <v>ABIERTO</v>
      </c>
    </row>
    <row r="24" spans="1:30" x14ac:dyDescent="0.35">
      <c r="A24" t="s">
        <v>238</v>
      </c>
      <c r="B24">
        <v>6588896</v>
      </c>
      <c r="C24" t="s">
        <v>129</v>
      </c>
      <c r="D24" t="s">
        <v>6456</v>
      </c>
      <c r="E24" t="s">
        <v>251</v>
      </c>
      <c r="F24" t="s">
        <v>259</v>
      </c>
      <c r="G24" t="s">
        <v>192</v>
      </c>
      <c r="H24" s="16">
        <v>45859</v>
      </c>
      <c r="I24" s="16">
        <v>45865</v>
      </c>
      <c r="J24" t="s">
        <v>5408</v>
      </c>
      <c r="K24">
        <v>1215152</v>
      </c>
      <c r="L24" t="s">
        <v>281</v>
      </c>
      <c r="O24">
        <v>10014628</v>
      </c>
      <c r="P24" t="s">
        <v>238</v>
      </c>
      <c r="Q24">
        <v>20800.150000000001</v>
      </c>
      <c r="R24" t="s">
        <v>329</v>
      </c>
      <c r="S24" t="s">
        <v>343</v>
      </c>
      <c r="T24">
        <v>11579417</v>
      </c>
      <c r="U24" s="16">
        <v>45762</v>
      </c>
      <c r="V24" s="16">
        <v>45859</v>
      </c>
      <c r="W24" s="16">
        <v>45850</v>
      </c>
      <c r="X24">
        <v>20800.150000000001</v>
      </c>
      <c r="Y24">
        <v>1290900</v>
      </c>
      <c r="Z24" t="s">
        <v>1568</v>
      </c>
      <c r="AA24" t="s">
        <v>246</v>
      </c>
      <c r="AB24" t="s">
        <v>121</v>
      </c>
      <c r="AC24" t="s">
        <v>255</v>
      </c>
      <c r="AD24" t="str">
        <f t="shared" si="0"/>
        <v>ABIERTO</v>
      </c>
    </row>
    <row r="25" spans="1:30" x14ac:dyDescent="0.35">
      <c r="A25" t="s">
        <v>238</v>
      </c>
      <c r="B25">
        <v>6588895</v>
      </c>
      <c r="C25" t="s">
        <v>129</v>
      </c>
      <c r="D25" t="s">
        <v>7414</v>
      </c>
      <c r="E25" t="s">
        <v>251</v>
      </c>
      <c r="F25" t="s">
        <v>259</v>
      </c>
      <c r="G25" t="s">
        <v>268</v>
      </c>
      <c r="H25" s="16">
        <v>45838</v>
      </c>
      <c r="I25" s="16">
        <v>45838</v>
      </c>
      <c r="J25" t="s">
        <v>5405</v>
      </c>
      <c r="K25">
        <v>1215152</v>
      </c>
      <c r="L25" t="s">
        <v>281</v>
      </c>
      <c r="M25" s="16">
        <v>45840</v>
      </c>
      <c r="N25" s="16">
        <v>45840</v>
      </c>
      <c r="O25">
        <v>10014628</v>
      </c>
      <c r="P25" t="s">
        <v>238</v>
      </c>
      <c r="Q25">
        <v>20816.86</v>
      </c>
      <c r="R25" t="s">
        <v>329</v>
      </c>
      <c r="S25" t="s">
        <v>5488</v>
      </c>
      <c r="T25">
        <v>11579416</v>
      </c>
      <c r="U25" s="16">
        <v>45762</v>
      </c>
      <c r="V25" s="16">
        <v>45846</v>
      </c>
      <c r="W25" s="16">
        <v>45846</v>
      </c>
      <c r="X25">
        <v>20816.86</v>
      </c>
      <c r="Y25">
        <v>1290900</v>
      </c>
      <c r="Z25" t="s">
        <v>1568</v>
      </c>
      <c r="AA25" t="s">
        <v>246</v>
      </c>
      <c r="AB25" t="s">
        <v>121</v>
      </c>
      <c r="AC25" t="s">
        <v>255</v>
      </c>
      <c r="AD25" t="str">
        <f t="shared" si="0"/>
        <v>CERRADO</v>
      </c>
    </row>
    <row r="26" spans="1:30" x14ac:dyDescent="0.35">
      <c r="A26" t="s">
        <v>238</v>
      </c>
      <c r="B26">
        <v>6588894</v>
      </c>
      <c r="C26" t="s">
        <v>129</v>
      </c>
      <c r="D26" t="s">
        <v>7412</v>
      </c>
      <c r="E26" t="s">
        <v>251</v>
      </c>
      <c r="F26" t="s">
        <v>259</v>
      </c>
      <c r="G26" t="s">
        <v>268</v>
      </c>
      <c r="H26" s="16">
        <v>45838</v>
      </c>
      <c r="I26" s="16">
        <v>45838</v>
      </c>
      <c r="J26" t="s">
        <v>5405</v>
      </c>
      <c r="K26">
        <v>1215152</v>
      </c>
      <c r="L26" t="s">
        <v>281</v>
      </c>
      <c r="M26" s="16">
        <v>45840</v>
      </c>
      <c r="N26" s="16">
        <v>45840</v>
      </c>
      <c r="O26">
        <v>10014628</v>
      </c>
      <c r="P26" t="s">
        <v>238</v>
      </c>
      <c r="Q26">
        <v>17727.93</v>
      </c>
      <c r="R26" t="s">
        <v>329</v>
      </c>
      <c r="S26" t="s">
        <v>5488</v>
      </c>
      <c r="T26">
        <v>11579415</v>
      </c>
      <c r="U26" s="16">
        <v>45762</v>
      </c>
      <c r="V26" s="16">
        <v>45846</v>
      </c>
      <c r="W26" s="16">
        <v>45846</v>
      </c>
      <c r="X26">
        <v>17727.93</v>
      </c>
      <c r="Y26">
        <v>1290900</v>
      </c>
      <c r="Z26" t="s">
        <v>1568</v>
      </c>
      <c r="AA26" t="s">
        <v>246</v>
      </c>
      <c r="AB26" t="s">
        <v>121</v>
      </c>
      <c r="AC26" t="s">
        <v>255</v>
      </c>
      <c r="AD26" t="str">
        <f t="shared" si="0"/>
        <v>CERRADO</v>
      </c>
    </row>
    <row r="27" spans="1:30" x14ac:dyDescent="0.35">
      <c r="A27" t="s">
        <v>238</v>
      </c>
      <c r="B27">
        <v>6588893</v>
      </c>
      <c r="C27" t="s">
        <v>129</v>
      </c>
      <c r="D27" t="s">
        <v>6594</v>
      </c>
      <c r="E27" t="s">
        <v>251</v>
      </c>
      <c r="F27" t="s">
        <v>259</v>
      </c>
      <c r="G27" t="s">
        <v>268</v>
      </c>
      <c r="H27" s="16">
        <v>45838</v>
      </c>
      <c r="I27" s="16">
        <v>45838</v>
      </c>
      <c r="J27" t="s">
        <v>5405</v>
      </c>
      <c r="K27">
        <v>1215152</v>
      </c>
      <c r="L27" t="s">
        <v>281</v>
      </c>
      <c r="M27" s="16">
        <v>45840</v>
      </c>
      <c r="N27" s="16">
        <v>45840</v>
      </c>
      <c r="O27">
        <v>10014628</v>
      </c>
      <c r="P27" t="s">
        <v>238</v>
      </c>
      <c r="Q27">
        <v>11404.49</v>
      </c>
      <c r="R27" t="s">
        <v>329</v>
      </c>
      <c r="S27" t="s">
        <v>5488</v>
      </c>
      <c r="T27">
        <v>11579414</v>
      </c>
      <c r="U27" s="16">
        <v>45762</v>
      </c>
      <c r="V27" s="16">
        <v>45846</v>
      </c>
      <c r="W27" s="16">
        <v>45846</v>
      </c>
      <c r="X27">
        <v>11404.49</v>
      </c>
      <c r="Y27">
        <v>1290900</v>
      </c>
      <c r="Z27" t="s">
        <v>1568</v>
      </c>
      <c r="AA27" t="s">
        <v>246</v>
      </c>
      <c r="AB27" t="s">
        <v>121</v>
      </c>
      <c r="AC27" t="s">
        <v>255</v>
      </c>
      <c r="AD27" t="str">
        <f t="shared" si="0"/>
        <v>CERRADO</v>
      </c>
    </row>
    <row r="28" spans="1:30" x14ac:dyDescent="0.35">
      <c r="A28" t="s">
        <v>238</v>
      </c>
      <c r="B28">
        <v>6588892</v>
      </c>
      <c r="C28" t="s">
        <v>129</v>
      </c>
      <c r="D28" t="s">
        <v>5758</v>
      </c>
      <c r="E28" t="s">
        <v>251</v>
      </c>
      <c r="F28" t="s">
        <v>439</v>
      </c>
      <c r="G28" t="s">
        <v>136</v>
      </c>
      <c r="H28" s="16">
        <v>45859</v>
      </c>
      <c r="I28" s="16">
        <v>45865</v>
      </c>
      <c r="J28" t="s">
        <v>5408</v>
      </c>
      <c r="K28">
        <v>1215152</v>
      </c>
      <c r="L28" t="s">
        <v>281</v>
      </c>
      <c r="O28">
        <v>10014628</v>
      </c>
      <c r="P28" t="s">
        <v>238</v>
      </c>
      <c r="Q28">
        <v>9102.0300000000007</v>
      </c>
      <c r="R28" t="s">
        <v>329</v>
      </c>
      <c r="S28" t="s">
        <v>343</v>
      </c>
      <c r="T28">
        <v>11579393</v>
      </c>
      <c r="U28" s="16">
        <v>45762</v>
      </c>
      <c r="V28" s="16">
        <v>45859</v>
      </c>
      <c r="W28" s="16">
        <v>45850</v>
      </c>
      <c r="X28">
        <v>9102.0300000000007</v>
      </c>
      <c r="Y28">
        <v>1290900</v>
      </c>
      <c r="Z28" t="s">
        <v>1568</v>
      </c>
      <c r="AA28" t="s">
        <v>246</v>
      </c>
      <c r="AB28" t="s">
        <v>121</v>
      </c>
      <c r="AC28" t="s">
        <v>255</v>
      </c>
      <c r="AD28" t="str">
        <f t="shared" si="0"/>
        <v>ABIERTO</v>
      </c>
    </row>
    <row r="29" spans="1:30" x14ac:dyDescent="0.35">
      <c r="A29" t="s">
        <v>230</v>
      </c>
      <c r="B29">
        <v>6588888</v>
      </c>
      <c r="C29" t="s">
        <v>129</v>
      </c>
      <c r="D29" t="s">
        <v>7623</v>
      </c>
      <c r="E29" t="s">
        <v>251</v>
      </c>
      <c r="F29" t="s">
        <v>133</v>
      </c>
      <c r="G29" t="s">
        <v>212</v>
      </c>
      <c r="H29" s="16">
        <v>45839</v>
      </c>
      <c r="I29" s="16">
        <v>45869</v>
      </c>
      <c r="J29" t="s">
        <v>3476</v>
      </c>
      <c r="K29">
        <v>1215150</v>
      </c>
      <c r="L29" t="s">
        <v>277</v>
      </c>
      <c r="O29">
        <v>10014636</v>
      </c>
      <c r="P29" t="s">
        <v>230</v>
      </c>
      <c r="Q29">
        <v>0</v>
      </c>
      <c r="R29" t="s">
        <v>329</v>
      </c>
      <c r="S29" t="s">
        <v>3901</v>
      </c>
      <c r="T29">
        <v>11579389</v>
      </c>
      <c r="U29" s="16">
        <v>45762</v>
      </c>
      <c r="V29" s="16">
        <v>45839</v>
      </c>
      <c r="W29" s="16">
        <v>45806</v>
      </c>
      <c r="X29">
        <v>0</v>
      </c>
      <c r="Y29">
        <v>1290900</v>
      </c>
      <c r="Z29" t="s">
        <v>1568</v>
      </c>
      <c r="AA29" t="s">
        <v>246</v>
      </c>
      <c r="AB29" t="s">
        <v>121</v>
      </c>
      <c r="AC29" t="s">
        <v>255</v>
      </c>
      <c r="AD29" t="str">
        <f t="shared" si="0"/>
        <v>ABIERTO</v>
      </c>
    </row>
    <row r="30" spans="1:30" x14ac:dyDescent="0.35">
      <c r="A30" t="s">
        <v>219</v>
      </c>
      <c r="B30">
        <v>6588884</v>
      </c>
      <c r="C30" t="s">
        <v>129</v>
      </c>
      <c r="D30" t="s">
        <v>4084</v>
      </c>
      <c r="E30" t="s">
        <v>251</v>
      </c>
      <c r="F30" t="s">
        <v>439</v>
      </c>
      <c r="G30" t="s">
        <v>225</v>
      </c>
      <c r="H30" s="16">
        <v>45839</v>
      </c>
      <c r="I30" s="16">
        <v>45869</v>
      </c>
      <c r="J30" t="s">
        <v>3476</v>
      </c>
      <c r="K30">
        <v>1213130</v>
      </c>
      <c r="L30" t="s">
        <v>292</v>
      </c>
      <c r="O30">
        <v>10017586</v>
      </c>
      <c r="P30" t="s">
        <v>219</v>
      </c>
      <c r="Q30">
        <v>951.18</v>
      </c>
      <c r="R30" t="s">
        <v>329</v>
      </c>
      <c r="S30" t="s">
        <v>329</v>
      </c>
      <c r="T30">
        <v>11579381</v>
      </c>
      <c r="U30" s="16">
        <v>45762</v>
      </c>
      <c r="V30" s="16">
        <v>45839</v>
      </c>
      <c r="W30" s="16">
        <v>45837</v>
      </c>
      <c r="X30">
        <v>951.18</v>
      </c>
      <c r="Y30">
        <v>1290900</v>
      </c>
      <c r="Z30" t="s">
        <v>1568</v>
      </c>
      <c r="AA30" t="s">
        <v>245</v>
      </c>
      <c r="AB30" t="s">
        <v>121</v>
      </c>
      <c r="AC30" t="s">
        <v>255</v>
      </c>
      <c r="AD30" t="str">
        <f t="shared" si="0"/>
        <v>ABIERTO</v>
      </c>
    </row>
    <row r="31" spans="1:30" x14ac:dyDescent="0.35">
      <c r="A31" t="s">
        <v>219</v>
      </c>
      <c r="B31">
        <v>6588882</v>
      </c>
      <c r="C31" t="s">
        <v>129</v>
      </c>
      <c r="D31" t="s">
        <v>6087</v>
      </c>
      <c r="E31" t="s">
        <v>251</v>
      </c>
      <c r="F31" t="s">
        <v>259</v>
      </c>
      <c r="G31" t="s">
        <v>124</v>
      </c>
      <c r="H31" s="16">
        <v>45859</v>
      </c>
      <c r="I31" s="16">
        <v>45865</v>
      </c>
      <c r="J31" t="s">
        <v>5408</v>
      </c>
      <c r="K31">
        <v>1213130</v>
      </c>
      <c r="L31" t="s">
        <v>292</v>
      </c>
      <c r="O31">
        <v>10017586</v>
      </c>
      <c r="P31" t="s">
        <v>219</v>
      </c>
      <c r="Q31">
        <v>0</v>
      </c>
      <c r="R31" t="s">
        <v>329</v>
      </c>
      <c r="S31" t="s">
        <v>343</v>
      </c>
      <c r="T31">
        <v>11579378</v>
      </c>
      <c r="U31" s="16">
        <v>45762</v>
      </c>
      <c r="V31" s="16">
        <v>45859</v>
      </c>
      <c r="W31" s="16">
        <v>45850</v>
      </c>
      <c r="X31">
        <v>0</v>
      </c>
      <c r="Y31">
        <v>1290900</v>
      </c>
      <c r="Z31" t="s">
        <v>1568</v>
      </c>
      <c r="AA31" t="s">
        <v>245</v>
      </c>
      <c r="AB31" t="s">
        <v>121</v>
      </c>
      <c r="AC31" t="s">
        <v>255</v>
      </c>
      <c r="AD31" t="str">
        <f t="shared" si="0"/>
        <v>ABIERTO</v>
      </c>
    </row>
    <row r="32" spans="1:30" x14ac:dyDescent="0.35">
      <c r="A32" t="s">
        <v>219</v>
      </c>
      <c r="B32">
        <v>6588820</v>
      </c>
      <c r="C32" t="s">
        <v>129</v>
      </c>
      <c r="D32" t="s">
        <v>4086</v>
      </c>
      <c r="E32" t="s">
        <v>251</v>
      </c>
      <c r="F32" t="s">
        <v>259</v>
      </c>
      <c r="G32" t="s">
        <v>142</v>
      </c>
      <c r="H32" s="16">
        <v>45839</v>
      </c>
      <c r="I32" s="16">
        <v>45869</v>
      </c>
      <c r="J32" t="s">
        <v>3476</v>
      </c>
      <c r="K32">
        <v>1213130</v>
      </c>
      <c r="L32" t="s">
        <v>292</v>
      </c>
      <c r="O32">
        <v>10017586</v>
      </c>
      <c r="P32" t="s">
        <v>219</v>
      </c>
      <c r="Q32">
        <v>0</v>
      </c>
      <c r="R32" t="s">
        <v>329</v>
      </c>
      <c r="S32" t="s">
        <v>329</v>
      </c>
      <c r="T32">
        <v>11579376</v>
      </c>
      <c r="U32" s="16">
        <v>45762</v>
      </c>
      <c r="V32" s="16">
        <v>45839</v>
      </c>
      <c r="W32" s="16">
        <v>45837</v>
      </c>
      <c r="X32">
        <v>0</v>
      </c>
      <c r="Y32">
        <v>1290900</v>
      </c>
      <c r="Z32" t="s">
        <v>1568</v>
      </c>
      <c r="AA32" t="s">
        <v>245</v>
      </c>
      <c r="AB32" t="s">
        <v>121</v>
      </c>
      <c r="AC32" t="s">
        <v>255</v>
      </c>
      <c r="AD32" t="str">
        <f t="shared" si="0"/>
        <v>ABIERTO</v>
      </c>
    </row>
    <row r="33" spans="1:31" x14ac:dyDescent="0.35">
      <c r="A33" t="s">
        <v>238</v>
      </c>
      <c r="B33">
        <v>6588508</v>
      </c>
      <c r="C33" t="s">
        <v>129</v>
      </c>
      <c r="D33" t="s">
        <v>7413</v>
      </c>
      <c r="E33" t="s">
        <v>251</v>
      </c>
      <c r="F33" t="s">
        <v>259</v>
      </c>
      <c r="G33" t="s">
        <v>268</v>
      </c>
      <c r="H33" s="16">
        <v>45838</v>
      </c>
      <c r="I33" s="16">
        <v>45838</v>
      </c>
      <c r="J33" t="s">
        <v>5405</v>
      </c>
      <c r="K33">
        <v>1215152</v>
      </c>
      <c r="L33" t="s">
        <v>281</v>
      </c>
      <c r="M33" s="16">
        <v>45810</v>
      </c>
      <c r="N33" s="16">
        <v>45840</v>
      </c>
      <c r="O33">
        <v>10014628</v>
      </c>
      <c r="P33" t="s">
        <v>238</v>
      </c>
      <c r="Q33">
        <v>20187.240000000002</v>
      </c>
      <c r="R33" t="s">
        <v>329</v>
      </c>
      <c r="S33" t="s">
        <v>3889</v>
      </c>
      <c r="T33">
        <v>11578925</v>
      </c>
      <c r="U33" s="16">
        <v>45761</v>
      </c>
      <c r="V33" s="16">
        <v>45843</v>
      </c>
      <c r="W33" s="16">
        <v>45843</v>
      </c>
      <c r="X33">
        <v>20187.240000000002</v>
      </c>
      <c r="Y33">
        <v>1290900</v>
      </c>
      <c r="Z33" t="s">
        <v>1568</v>
      </c>
      <c r="AA33" t="s">
        <v>246</v>
      </c>
      <c r="AB33" t="s">
        <v>121</v>
      </c>
      <c r="AC33" t="s">
        <v>255</v>
      </c>
      <c r="AD33" t="str">
        <f t="shared" si="0"/>
        <v>CERRADO</v>
      </c>
    </row>
    <row r="34" spans="1:31" x14ac:dyDescent="0.35">
      <c r="A34" t="s">
        <v>228</v>
      </c>
      <c r="B34">
        <v>6587377</v>
      </c>
      <c r="C34" t="s">
        <v>129</v>
      </c>
      <c r="D34" t="s">
        <v>6599</v>
      </c>
      <c r="E34" t="s">
        <v>251</v>
      </c>
      <c r="F34" t="s">
        <v>259</v>
      </c>
      <c r="G34" t="s">
        <v>124</v>
      </c>
      <c r="H34" s="16">
        <v>45839</v>
      </c>
      <c r="I34" s="16">
        <v>45869</v>
      </c>
      <c r="J34" t="s">
        <v>3476</v>
      </c>
      <c r="K34">
        <v>1213130</v>
      </c>
      <c r="L34" t="s">
        <v>387</v>
      </c>
      <c r="O34">
        <v>10014624</v>
      </c>
      <c r="P34" t="s">
        <v>228</v>
      </c>
      <c r="Q34">
        <v>0</v>
      </c>
      <c r="R34" t="s">
        <v>329</v>
      </c>
      <c r="S34" t="s">
        <v>329</v>
      </c>
      <c r="T34">
        <v>11577721</v>
      </c>
      <c r="U34" s="16">
        <v>45757</v>
      </c>
      <c r="V34" s="16">
        <v>45839</v>
      </c>
      <c r="W34" s="16">
        <v>45837</v>
      </c>
      <c r="X34">
        <v>0</v>
      </c>
      <c r="Y34">
        <v>1290900</v>
      </c>
      <c r="Z34" t="s">
        <v>1568</v>
      </c>
      <c r="AA34" t="s">
        <v>245</v>
      </c>
      <c r="AB34" t="s">
        <v>121</v>
      </c>
      <c r="AC34" t="s">
        <v>255</v>
      </c>
      <c r="AD34" t="str">
        <f t="shared" si="0"/>
        <v>ABIERTO</v>
      </c>
    </row>
    <row r="35" spans="1:31" x14ac:dyDescent="0.35">
      <c r="A35" t="s">
        <v>228</v>
      </c>
      <c r="B35">
        <v>6587376</v>
      </c>
      <c r="C35" t="s">
        <v>129</v>
      </c>
      <c r="D35" t="s">
        <v>5366</v>
      </c>
      <c r="E35" t="s">
        <v>251</v>
      </c>
      <c r="F35" t="s">
        <v>259</v>
      </c>
      <c r="G35" t="s">
        <v>3523</v>
      </c>
      <c r="H35" s="16">
        <v>45852</v>
      </c>
      <c r="I35" s="16">
        <v>45852</v>
      </c>
      <c r="J35" t="s">
        <v>5407</v>
      </c>
      <c r="K35">
        <v>1213130</v>
      </c>
      <c r="L35" t="s">
        <v>387</v>
      </c>
      <c r="O35">
        <v>10014624</v>
      </c>
      <c r="P35" t="s">
        <v>228</v>
      </c>
      <c r="Q35">
        <v>35584.61</v>
      </c>
      <c r="R35" t="s">
        <v>329</v>
      </c>
      <c r="S35" t="s">
        <v>262</v>
      </c>
      <c r="T35">
        <v>11577720</v>
      </c>
      <c r="U35" s="16">
        <v>45757</v>
      </c>
      <c r="V35" s="16">
        <v>45853</v>
      </c>
      <c r="W35" s="16">
        <v>45853</v>
      </c>
      <c r="X35">
        <v>35584.61</v>
      </c>
      <c r="Y35">
        <v>1290900</v>
      </c>
      <c r="Z35" t="s">
        <v>1568</v>
      </c>
      <c r="AA35" t="s">
        <v>245</v>
      </c>
      <c r="AB35" t="s">
        <v>121</v>
      </c>
      <c r="AC35" t="s">
        <v>255</v>
      </c>
      <c r="AD35" t="str">
        <f t="shared" si="0"/>
        <v>CERRADO</v>
      </c>
    </row>
    <row r="36" spans="1:31" x14ac:dyDescent="0.35">
      <c r="A36" t="s">
        <v>240</v>
      </c>
      <c r="B36">
        <v>6586004</v>
      </c>
      <c r="C36" t="s">
        <v>129</v>
      </c>
      <c r="D36" t="s">
        <v>3962</v>
      </c>
      <c r="E36" t="s">
        <v>251</v>
      </c>
      <c r="F36" t="s">
        <v>133</v>
      </c>
      <c r="G36" t="s">
        <v>212</v>
      </c>
      <c r="H36" s="16">
        <v>45839</v>
      </c>
      <c r="I36" s="16">
        <v>45869</v>
      </c>
      <c r="J36" t="s">
        <v>3476</v>
      </c>
      <c r="K36">
        <v>1213130</v>
      </c>
      <c r="L36" t="s">
        <v>304</v>
      </c>
      <c r="O36">
        <v>10014607</v>
      </c>
      <c r="P36" t="s">
        <v>240</v>
      </c>
      <c r="Q36">
        <v>0</v>
      </c>
      <c r="R36" t="s">
        <v>329</v>
      </c>
      <c r="S36" t="s">
        <v>329</v>
      </c>
      <c r="T36">
        <v>11576200</v>
      </c>
      <c r="U36" s="16">
        <v>45752</v>
      </c>
      <c r="V36" s="16">
        <v>45839</v>
      </c>
      <c r="W36" s="16">
        <v>45837</v>
      </c>
      <c r="X36">
        <v>0</v>
      </c>
      <c r="Y36">
        <v>1290900</v>
      </c>
      <c r="Z36" t="s">
        <v>1568</v>
      </c>
      <c r="AA36" t="s">
        <v>245</v>
      </c>
      <c r="AB36" t="s">
        <v>121</v>
      </c>
      <c r="AC36" t="s">
        <v>255</v>
      </c>
      <c r="AD36" t="str">
        <f t="shared" si="0"/>
        <v>ABIERTO</v>
      </c>
    </row>
    <row r="37" spans="1:31" x14ac:dyDescent="0.35">
      <c r="A37" t="s">
        <v>240</v>
      </c>
      <c r="B37">
        <v>6586003</v>
      </c>
      <c r="C37" t="s">
        <v>129</v>
      </c>
      <c r="D37" t="s">
        <v>4089</v>
      </c>
      <c r="E37" t="s">
        <v>251</v>
      </c>
      <c r="F37" t="s">
        <v>133</v>
      </c>
      <c r="G37" t="s">
        <v>212</v>
      </c>
      <c r="H37" s="16">
        <v>45839</v>
      </c>
      <c r="I37" s="16">
        <v>45869</v>
      </c>
      <c r="J37" t="s">
        <v>3476</v>
      </c>
      <c r="K37">
        <v>1213130</v>
      </c>
      <c r="L37" t="s">
        <v>304</v>
      </c>
      <c r="O37">
        <v>10014607</v>
      </c>
      <c r="P37" t="s">
        <v>240</v>
      </c>
      <c r="Q37">
        <v>0</v>
      </c>
      <c r="R37" t="s">
        <v>329</v>
      </c>
      <c r="S37" t="s">
        <v>329</v>
      </c>
      <c r="T37">
        <v>11576199</v>
      </c>
      <c r="U37" s="16">
        <v>45752</v>
      </c>
      <c r="V37" s="16">
        <v>45839</v>
      </c>
      <c r="W37" s="16">
        <v>45837</v>
      </c>
      <c r="X37">
        <v>0</v>
      </c>
      <c r="Y37">
        <v>1290900</v>
      </c>
      <c r="Z37" t="s">
        <v>1568</v>
      </c>
      <c r="AA37" t="s">
        <v>245</v>
      </c>
      <c r="AB37" t="s">
        <v>121</v>
      </c>
      <c r="AC37" t="s">
        <v>255</v>
      </c>
      <c r="AD37" t="str">
        <f t="shared" si="0"/>
        <v>ABIERTO</v>
      </c>
    </row>
    <row r="38" spans="1:31" x14ac:dyDescent="0.35">
      <c r="A38" t="s">
        <v>240</v>
      </c>
      <c r="B38">
        <v>6586002</v>
      </c>
      <c r="C38" t="s">
        <v>129</v>
      </c>
      <c r="D38" t="s">
        <v>4090</v>
      </c>
      <c r="E38" t="s">
        <v>251</v>
      </c>
      <c r="F38" t="s">
        <v>133</v>
      </c>
      <c r="G38" t="s">
        <v>212</v>
      </c>
      <c r="H38" s="16">
        <v>45869</v>
      </c>
      <c r="I38" s="16">
        <v>45869</v>
      </c>
      <c r="J38" t="s">
        <v>3476</v>
      </c>
      <c r="K38">
        <v>1213130</v>
      </c>
      <c r="L38" t="s">
        <v>304</v>
      </c>
      <c r="O38">
        <v>10014607</v>
      </c>
      <c r="P38" t="s">
        <v>240</v>
      </c>
      <c r="Q38">
        <v>0</v>
      </c>
      <c r="R38" t="s">
        <v>329</v>
      </c>
      <c r="S38" t="s">
        <v>3891</v>
      </c>
      <c r="T38">
        <v>11576198</v>
      </c>
      <c r="U38" s="16">
        <v>45752</v>
      </c>
      <c r="V38" s="16">
        <v>45869</v>
      </c>
      <c r="W38" s="16">
        <v>45846</v>
      </c>
      <c r="X38">
        <v>0</v>
      </c>
      <c r="Y38">
        <v>1290900</v>
      </c>
      <c r="Z38" t="s">
        <v>1568</v>
      </c>
      <c r="AA38" t="s">
        <v>245</v>
      </c>
      <c r="AB38" t="s">
        <v>121</v>
      </c>
      <c r="AC38" t="s">
        <v>255</v>
      </c>
      <c r="AD38" t="str">
        <f t="shared" si="0"/>
        <v>ABIERTO</v>
      </c>
    </row>
    <row r="39" spans="1:31" x14ac:dyDescent="0.35">
      <c r="A39" t="s">
        <v>216</v>
      </c>
      <c r="B39">
        <v>6581477</v>
      </c>
      <c r="C39" t="s">
        <v>129</v>
      </c>
      <c r="D39" t="s">
        <v>7624</v>
      </c>
      <c r="E39" t="s">
        <v>251</v>
      </c>
      <c r="F39" t="s">
        <v>259</v>
      </c>
      <c r="G39" t="s">
        <v>268</v>
      </c>
      <c r="H39" s="16">
        <v>45847</v>
      </c>
      <c r="I39" s="16">
        <v>45847</v>
      </c>
      <c r="J39" t="s">
        <v>5406</v>
      </c>
      <c r="K39">
        <v>1215154</v>
      </c>
      <c r="L39" t="s">
        <v>282</v>
      </c>
      <c r="M39" s="16">
        <v>45846</v>
      </c>
      <c r="N39" s="16">
        <v>45847</v>
      </c>
      <c r="O39">
        <v>10014642</v>
      </c>
      <c r="P39" t="s">
        <v>216</v>
      </c>
      <c r="Q39">
        <v>39838.75</v>
      </c>
      <c r="R39" t="s">
        <v>329</v>
      </c>
      <c r="S39" t="s">
        <v>291</v>
      </c>
      <c r="T39">
        <v>11571537</v>
      </c>
      <c r="U39" s="16">
        <v>45741</v>
      </c>
      <c r="V39" s="16">
        <v>45848</v>
      </c>
      <c r="W39" s="16">
        <v>45848</v>
      </c>
      <c r="X39">
        <v>39838.75</v>
      </c>
      <c r="Y39">
        <v>1290900</v>
      </c>
      <c r="Z39" t="s">
        <v>1568</v>
      </c>
      <c r="AA39" t="s">
        <v>246</v>
      </c>
      <c r="AB39" t="s">
        <v>121</v>
      </c>
      <c r="AC39" t="s">
        <v>255</v>
      </c>
      <c r="AD39" t="str">
        <f t="shared" si="0"/>
        <v>CERRADO</v>
      </c>
    </row>
    <row r="40" spans="1:31" x14ac:dyDescent="0.35">
      <c r="A40" t="s">
        <v>159</v>
      </c>
      <c r="B40">
        <v>6578641</v>
      </c>
      <c r="C40" t="s">
        <v>129</v>
      </c>
      <c r="D40" t="s">
        <v>6538</v>
      </c>
      <c r="E40" t="s">
        <v>251</v>
      </c>
      <c r="F40" t="s">
        <v>133</v>
      </c>
      <c r="G40" t="s">
        <v>212</v>
      </c>
      <c r="H40" s="16">
        <v>45839</v>
      </c>
      <c r="I40" s="16">
        <v>45869</v>
      </c>
      <c r="J40" t="s">
        <v>3476</v>
      </c>
      <c r="K40">
        <v>1212121</v>
      </c>
      <c r="L40" t="s">
        <v>398</v>
      </c>
      <c r="O40">
        <v>10014599</v>
      </c>
      <c r="P40" t="s">
        <v>159</v>
      </c>
      <c r="Q40">
        <v>0</v>
      </c>
      <c r="R40" t="s">
        <v>342</v>
      </c>
      <c r="S40" t="s">
        <v>342</v>
      </c>
      <c r="T40">
        <v>11568472</v>
      </c>
      <c r="U40" s="16">
        <v>45734</v>
      </c>
      <c r="V40" s="16">
        <v>45839</v>
      </c>
      <c r="W40" s="16">
        <v>45835</v>
      </c>
      <c r="X40">
        <v>0</v>
      </c>
      <c r="Y40">
        <v>1290900</v>
      </c>
      <c r="Z40" t="s">
        <v>1568</v>
      </c>
      <c r="AA40" t="s">
        <v>247</v>
      </c>
      <c r="AB40" t="s">
        <v>121</v>
      </c>
      <c r="AC40" t="s">
        <v>255</v>
      </c>
      <c r="AD40" t="str">
        <f t="shared" si="0"/>
        <v>ABIERTO</v>
      </c>
    </row>
    <row r="41" spans="1:31" x14ac:dyDescent="0.35">
      <c r="A41" t="s">
        <v>159</v>
      </c>
      <c r="B41">
        <v>6578540</v>
      </c>
      <c r="C41" t="s">
        <v>129</v>
      </c>
      <c r="D41" t="s">
        <v>5748</v>
      </c>
      <c r="E41" t="s">
        <v>251</v>
      </c>
      <c r="F41" t="s">
        <v>133</v>
      </c>
      <c r="G41" t="s">
        <v>212</v>
      </c>
      <c r="H41" s="16">
        <v>45839</v>
      </c>
      <c r="I41" s="16">
        <v>45869</v>
      </c>
      <c r="J41" t="s">
        <v>3476</v>
      </c>
      <c r="K41">
        <v>1212121</v>
      </c>
      <c r="L41" t="s">
        <v>398</v>
      </c>
      <c r="O41">
        <v>10014599</v>
      </c>
      <c r="P41" t="s">
        <v>159</v>
      </c>
      <c r="Q41">
        <v>0</v>
      </c>
      <c r="R41" t="s">
        <v>342</v>
      </c>
      <c r="S41" t="s">
        <v>342</v>
      </c>
      <c r="T41">
        <v>11568471</v>
      </c>
      <c r="U41" s="16">
        <v>45734</v>
      </c>
      <c r="V41" s="16">
        <v>45839</v>
      </c>
      <c r="W41" s="16">
        <v>45835</v>
      </c>
      <c r="X41">
        <v>0</v>
      </c>
      <c r="Y41">
        <v>1290900</v>
      </c>
      <c r="Z41" t="s">
        <v>1568</v>
      </c>
      <c r="AA41" t="s">
        <v>247</v>
      </c>
      <c r="AB41" t="s">
        <v>121</v>
      </c>
      <c r="AC41" t="s">
        <v>255</v>
      </c>
      <c r="AD41" t="str">
        <f t="shared" si="0"/>
        <v>ABIERTO</v>
      </c>
    </row>
    <row r="42" spans="1:31" x14ac:dyDescent="0.35">
      <c r="A42" t="s">
        <v>151</v>
      </c>
      <c r="B42">
        <v>6567164</v>
      </c>
      <c r="C42" t="s">
        <v>138</v>
      </c>
      <c r="D42" t="s">
        <v>5737</v>
      </c>
      <c r="E42" t="s">
        <v>251</v>
      </c>
      <c r="F42" t="s">
        <v>259</v>
      </c>
      <c r="G42" t="s">
        <v>142</v>
      </c>
      <c r="H42" s="16">
        <v>45855</v>
      </c>
      <c r="I42" s="16">
        <v>45855</v>
      </c>
      <c r="J42" t="s">
        <v>5407</v>
      </c>
      <c r="K42">
        <v>1215157</v>
      </c>
      <c r="L42" t="s">
        <v>399</v>
      </c>
      <c r="O42">
        <v>10014651</v>
      </c>
      <c r="P42" t="s">
        <v>151</v>
      </c>
      <c r="Q42">
        <v>0</v>
      </c>
      <c r="R42" t="s">
        <v>342</v>
      </c>
      <c r="S42" t="s">
        <v>343</v>
      </c>
      <c r="T42">
        <v>11556077</v>
      </c>
      <c r="U42" s="16">
        <v>45706</v>
      </c>
      <c r="V42" s="16">
        <v>45855</v>
      </c>
      <c r="W42" s="16">
        <v>45853</v>
      </c>
      <c r="X42">
        <v>0</v>
      </c>
      <c r="Y42">
        <v>1290900</v>
      </c>
      <c r="Z42" t="s">
        <v>1568</v>
      </c>
      <c r="AA42" t="s">
        <v>249</v>
      </c>
      <c r="AB42" t="s">
        <v>121</v>
      </c>
      <c r="AC42" t="s">
        <v>255</v>
      </c>
      <c r="AD42" t="str">
        <f t="shared" si="0"/>
        <v>ABIERTO</v>
      </c>
    </row>
    <row r="43" spans="1:31" x14ac:dyDescent="0.35">
      <c r="A43" t="s">
        <v>151</v>
      </c>
      <c r="B43">
        <v>6567162</v>
      </c>
      <c r="C43" t="s">
        <v>138</v>
      </c>
      <c r="D43" t="s">
        <v>5733</v>
      </c>
      <c r="E43" t="s">
        <v>251</v>
      </c>
      <c r="F43" t="s">
        <v>259</v>
      </c>
      <c r="G43" t="s">
        <v>124</v>
      </c>
      <c r="H43" s="16">
        <v>45855</v>
      </c>
      <c r="I43" s="16">
        <v>45855</v>
      </c>
      <c r="J43" t="s">
        <v>5407</v>
      </c>
      <c r="K43">
        <v>1215157</v>
      </c>
      <c r="L43" t="s">
        <v>399</v>
      </c>
      <c r="O43">
        <v>10014651</v>
      </c>
      <c r="P43" t="s">
        <v>151</v>
      </c>
      <c r="Q43">
        <v>0</v>
      </c>
      <c r="R43" t="s">
        <v>342</v>
      </c>
      <c r="S43" t="s">
        <v>343</v>
      </c>
      <c r="T43">
        <v>11556075</v>
      </c>
      <c r="U43" s="16">
        <v>45706</v>
      </c>
      <c r="V43" s="16">
        <v>45855</v>
      </c>
      <c r="W43" s="16">
        <v>45853</v>
      </c>
      <c r="X43">
        <v>0</v>
      </c>
      <c r="Y43">
        <v>1290900</v>
      </c>
      <c r="Z43" t="s">
        <v>1568</v>
      </c>
      <c r="AA43" t="s">
        <v>249</v>
      </c>
      <c r="AB43" t="s">
        <v>121</v>
      </c>
      <c r="AC43" t="s">
        <v>255</v>
      </c>
      <c r="AD43" t="str">
        <f t="shared" si="0"/>
        <v>ABIERTO</v>
      </c>
    </row>
    <row r="44" spans="1:31" x14ac:dyDescent="0.35">
      <c r="A44" t="s">
        <v>160</v>
      </c>
      <c r="B44">
        <v>6555137</v>
      </c>
      <c r="C44" t="s">
        <v>129</v>
      </c>
      <c r="D44" t="s">
        <v>3193</v>
      </c>
      <c r="E44" t="s">
        <v>251</v>
      </c>
      <c r="F44" t="s">
        <v>133</v>
      </c>
      <c r="G44" t="s">
        <v>212</v>
      </c>
      <c r="H44" s="16">
        <v>45839</v>
      </c>
      <c r="I44" s="16">
        <v>45869</v>
      </c>
      <c r="J44" t="s">
        <v>3476</v>
      </c>
      <c r="K44">
        <v>1212121</v>
      </c>
      <c r="L44" t="s">
        <v>346</v>
      </c>
      <c r="O44">
        <v>10014598</v>
      </c>
      <c r="P44" t="s">
        <v>160</v>
      </c>
      <c r="Q44">
        <v>0</v>
      </c>
      <c r="R44" t="s">
        <v>296</v>
      </c>
      <c r="S44" t="s">
        <v>342</v>
      </c>
      <c r="T44">
        <v>11543395</v>
      </c>
      <c r="U44" s="16">
        <v>45680</v>
      </c>
      <c r="V44" s="16">
        <v>45839</v>
      </c>
      <c r="W44" s="16">
        <v>45835</v>
      </c>
      <c r="X44">
        <v>0</v>
      </c>
      <c r="Y44">
        <v>1290900</v>
      </c>
      <c r="Z44" t="s">
        <v>1568</v>
      </c>
      <c r="AA44" t="s">
        <v>247</v>
      </c>
      <c r="AB44" t="s">
        <v>121</v>
      </c>
      <c r="AC44" t="s">
        <v>255</v>
      </c>
      <c r="AD44" t="str">
        <f t="shared" si="0"/>
        <v>ABIERTO</v>
      </c>
      <c r="AE44" t="s">
        <v>5941</v>
      </c>
    </row>
    <row r="45" spans="1:31" x14ac:dyDescent="0.35">
      <c r="A45" t="s">
        <v>284</v>
      </c>
      <c r="B45">
        <v>6554028</v>
      </c>
      <c r="C45" t="s">
        <v>123</v>
      </c>
      <c r="D45" t="s">
        <v>7625</v>
      </c>
      <c r="E45" t="s">
        <v>251</v>
      </c>
      <c r="F45" t="s">
        <v>259</v>
      </c>
      <c r="G45" t="s">
        <v>260</v>
      </c>
      <c r="H45" s="16">
        <v>45850</v>
      </c>
      <c r="I45" s="16">
        <v>45850</v>
      </c>
      <c r="J45" t="s">
        <v>5406</v>
      </c>
      <c r="K45">
        <v>1212120</v>
      </c>
      <c r="L45" t="s">
        <v>285</v>
      </c>
      <c r="M45" s="16">
        <v>45852</v>
      </c>
      <c r="N45" s="16">
        <v>45852</v>
      </c>
      <c r="O45">
        <v>10014654</v>
      </c>
      <c r="P45" t="s">
        <v>284</v>
      </c>
      <c r="Q45">
        <v>21337.4</v>
      </c>
      <c r="R45" t="s">
        <v>7626</v>
      </c>
      <c r="S45" t="s">
        <v>1203</v>
      </c>
      <c r="T45">
        <v>11542264</v>
      </c>
      <c r="U45" s="16">
        <v>45679</v>
      </c>
      <c r="V45" s="16">
        <v>45854</v>
      </c>
      <c r="W45" s="16">
        <v>45854</v>
      </c>
      <c r="X45">
        <v>21337.4</v>
      </c>
      <c r="Y45">
        <v>1290900</v>
      </c>
      <c r="Z45" t="s">
        <v>1568</v>
      </c>
      <c r="AA45" t="s">
        <v>247</v>
      </c>
      <c r="AB45" t="s">
        <v>121</v>
      </c>
      <c r="AC45" t="s">
        <v>255</v>
      </c>
      <c r="AD45" t="str">
        <f t="shared" si="0"/>
        <v>CERRADO</v>
      </c>
    </row>
    <row r="46" spans="1:31" x14ac:dyDescent="0.35">
      <c r="A46" t="s">
        <v>284</v>
      </c>
      <c r="B46">
        <v>6554027</v>
      </c>
      <c r="C46" t="s">
        <v>123</v>
      </c>
      <c r="D46" t="s">
        <v>7627</v>
      </c>
      <c r="E46" t="s">
        <v>251</v>
      </c>
      <c r="F46" t="s">
        <v>259</v>
      </c>
      <c r="G46" t="s">
        <v>260</v>
      </c>
      <c r="H46" s="16">
        <v>45850</v>
      </c>
      <c r="I46" s="16">
        <v>45850</v>
      </c>
      <c r="J46" t="s">
        <v>5406</v>
      </c>
      <c r="K46">
        <v>1212120</v>
      </c>
      <c r="L46" t="s">
        <v>285</v>
      </c>
      <c r="M46" s="16">
        <v>45852</v>
      </c>
      <c r="N46" s="16">
        <v>45852</v>
      </c>
      <c r="O46">
        <v>10014654</v>
      </c>
      <c r="P46" t="s">
        <v>284</v>
      </c>
      <c r="Q46">
        <v>20913.7</v>
      </c>
      <c r="R46" t="s">
        <v>7626</v>
      </c>
      <c r="S46" t="s">
        <v>1203</v>
      </c>
      <c r="T46">
        <v>11542233</v>
      </c>
      <c r="U46" s="16">
        <v>45679</v>
      </c>
      <c r="V46" s="16">
        <v>45854</v>
      </c>
      <c r="W46" s="16">
        <v>45854</v>
      </c>
      <c r="X46">
        <v>20913.7</v>
      </c>
      <c r="Y46">
        <v>1290900</v>
      </c>
      <c r="Z46" t="s">
        <v>1568</v>
      </c>
      <c r="AA46" t="s">
        <v>247</v>
      </c>
      <c r="AB46" t="s">
        <v>121</v>
      </c>
      <c r="AC46" t="s">
        <v>255</v>
      </c>
      <c r="AD46" t="str">
        <f t="shared" si="0"/>
        <v>CERRADO</v>
      </c>
    </row>
    <row r="47" spans="1:31" x14ac:dyDescent="0.35">
      <c r="A47" t="s">
        <v>284</v>
      </c>
      <c r="B47">
        <v>6554024</v>
      </c>
      <c r="C47" t="s">
        <v>123</v>
      </c>
      <c r="D47" t="s">
        <v>7628</v>
      </c>
      <c r="E47" t="s">
        <v>251</v>
      </c>
      <c r="F47" t="s">
        <v>259</v>
      </c>
      <c r="G47" t="s">
        <v>268</v>
      </c>
      <c r="H47" s="16">
        <v>45850</v>
      </c>
      <c r="I47" s="16">
        <v>45850</v>
      </c>
      <c r="J47" t="s">
        <v>5406</v>
      </c>
      <c r="K47">
        <v>1212120</v>
      </c>
      <c r="L47" t="s">
        <v>285</v>
      </c>
      <c r="M47" s="16">
        <v>45852</v>
      </c>
      <c r="N47" s="16">
        <v>45852</v>
      </c>
      <c r="O47">
        <v>10014654</v>
      </c>
      <c r="P47" t="s">
        <v>284</v>
      </c>
      <c r="Q47">
        <v>0</v>
      </c>
      <c r="R47" t="s">
        <v>7626</v>
      </c>
      <c r="S47" t="s">
        <v>1203</v>
      </c>
      <c r="T47">
        <v>11542230</v>
      </c>
      <c r="U47" s="16">
        <v>45679</v>
      </c>
      <c r="V47" s="16">
        <v>45854</v>
      </c>
      <c r="W47" s="16">
        <v>45854</v>
      </c>
      <c r="X47">
        <v>0</v>
      </c>
      <c r="Y47">
        <v>1290900</v>
      </c>
      <c r="Z47" t="s">
        <v>1568</v>
      </c>
      <c r="AA47" t="s">
        <v>247</v>
      </c>
      <c r="AB47" t="s">
        <v>121</v>
      </c>
      <c r="AC47" t="s">
        <v>255</v>
      </c>
      <c r="AD47" t="str">
        <f t="shared" si="0"/>
        <v>CERRADO</v>
      </c>
    </row>
    <row r="48" spans="1:31" x14ac:dyDescent="0.35">
      <c r="A48" t="s">
        <v>201</v>
      </c>
      <c r="B48">
        <v>6552690</v>
      </c>
      <c r="C48" t="s">
        <v>129</v>
      </c>
      <c r="D48" t="s">
        <v>6089</v>
      </c>
      <c r="E48" t="s">
        <v>251</v>
      </c>
      <c r="F48" t="s">
        <v>259</v>
      </c>
      <c r="G48" t="s">
        <v>192</v>
      </c>
      <c r="H48" s="16">
        <v>45839</v>
      </c>
      <c r="I48" s="16">
        <v>45869</v>
      </c>
      <c r="J48" t="s">
        <v>3476</v>
      </c>
      <c r="K48">
        <v>1213130</v>
      </c>
      <c r="L48" t="s">
        <v>334</v>
      </c>
      <c r="O48">
        <v>10014602</v>
      </c>
      <c r="P48" t="s">
        <v>201</v>
      </c>
      <c r="Q48">
        <v>333.76</v>
      </c>
      <c r="R48" t="s">
        <v>329</v>
      </c>
      <c r="S48" t="s">
        <v>329</v>
      </c>
      <c r="T48">
        <v>11541029</v>
      </c>
      <c r="U48" s="16">
        <v>45675</v>
      </c>
      <c r="V48" s="16">
        <v>45839</v>
      </c>
      <c r="W48" s="16">
        <v>45837</v>
      </c>
      <c r="X48">
        <v>333.76</v>
      </c>
      <c r="Y48">
        <v>1290900</v>
      </c>
      <c r="Z48" t="s">
        <v>1568</v>
      </c>
      <c r="AA48" t="s">
        <v>245</v>
      </c>
      <c r="AB48" t="s">
        <v>121</v>
      </c>
      <c r="AC48" t="s">
        <v>255</v>
      </c>
      <c r="AD48" t="str">
        <f t="shared" si="0"/>
        <v>ABIERTO</v>
      </c>
    </row>
    <row r="49" spans="1:30" x14ac:dyDescent="0.35">
      <c r="A49" t="s">
        <v>201</v>
      </c>
      <c r="B49">
        <v>6552689</v>
      </c>
      <c r="C49" t="s">
        <v>129</v>
      </c>
      <c r="D49" t="s">
        <v>3069</v>
      </c>
      <c r="E49" t="s">
        <v>251</v>
      </c>
      <c r="F49" t="s">
        <v>259</v>
      </c>
      <c r="G49" t="s">
        <v>225</v>
      </c>
      <c r="H49" s="16">
        <v>45839</v>
      </c>
      <c r="I49" s="16">
        <v>45869</v>
      </c>
      <c r="J49" t="s">
        <v>3476</v>
      </c>
      <c r="K49">
        <v>1213130</v>
      </c>
      <c r="L49" t="s">
        <v>334</v>
      </c>
      <c r="O49">
        <v>10014602</v>
      </c>
      <c r="P49" t="s">
        <v>201</v>
      </c>
      <c r="Q49">
        <v>235.98</v>
      </c>
      <c r="R49" t="s">
        <v>329</v>
      </c>
      <c r="S49" t="s">
        <v>3891</v>
      </c>
      <c r="T49">
        <v>11541028</v>
      </c>
      <c r="U49" s="16">
        <v>45675</v>
      </c>
      <c r="V49" s="16">
        <v>45839</v>
      </c>
      <c r="W49" s="16">
        <v>45827</v>
      </c>
      <c r="X49">
        <v>235.98</v>
      </c>
      <c r="Y49">
        <v>1290900</v>
      </c>
      <c r="Z49" t="s">
        <v>1568</v>
      </c>
      <c r="AA49" t="s">
        <v>245</v>
      </c>
      <c r="AB49" t="s">
        <v>121</v>
      </c>
      <c r="AC49" t="s">
        <v>255</v>
      </c>
      <c r="AD49" t="str">
        <f t="shared" si="0"/>
        <v>ABIERTO</v>
      </c>
    </row>
    <row r="50" spans="1:30" x14ac:dyDescent="0.35">
      <c r="A50" t="s">
        <v>152</v>
      </c>
      <c r="B50">
        <v>6542805</v>
      </c>
      <c r="C50" t="s">
        <v>129</v>
      </c>
      <c r="D50" t="s">
        <v>5706</v>
      </c>
      <c r="E50" t="s">
        <v>251</v>
      </c>
      <c r="F50" t="s">
        <v>259</v>
      </c>
      <c r="G50" t="s">
        <v>142</v>
      </c>
      <c r="H50" s="16">
        <v>45901</v>
      </c>
      <c r="I50" s="16">
        <v>45901</v>
      </c>
      <c r="J50" t="s">
        <v>856</v>
      </c>
      <c r="K50">
        <v>1215156</v>
      </c>
      <c r="L50" t="s">
        <v>307</v>
      </c>
      <c r="O50">
        <v>10014641</v>
      </c>
      <c r="P50" t="s">
        <v>152</v>
      </c>
      <c r="Q50">
        <v>0</v>
      </c>
      <c r="R50" t="s">
        <v>1496</v>
      </c>
      <c r="S50" t="s">
        <v>329</v>
      </c>
      <c r="T50">
        <v>11531052</v>
      </c>
      <c r="U50" s="16">
        <v>45669</v>
      </c>
      <c r="V50" s="16">
        <v>45901</v>
      </c>
      <c r="W50" s="16">
        <v>45777</v>
      </c>
      <c r="X50">
        <v>0</v>
      </c>
      <c r="Y50">
        <v>1290900</v>
      </c>
      <c r="Z50" t="s">
        <v>1568</v>
      </c>
      <c r="AA50" t="s">
        <v>246</v>
      </c>
      <c r="AB50" t="s">
        <v>121</v>
      </c>
      <c r="AC50" t="s">
        <v>255</v>
      </c>
      <c r="AD50" t="str">
        <f t="shared" si="0"/>
        <v>ABIERTO</v>
      </c>
    </row>
    <row r="51" spans="1:30" x14ac:dyDescent="0.35">
      <c r="A51" t="s">
        <v>237</v>
      </c>
      <c r="B51">
        <v>6541569</v>
      </c>
      <c r="C51" t="s">
        <v>129</v>
      </c>
      <c r="D51" t="s">
        <v>7629</v>
      </c>
      <c r="E51" t="s">
        <v>251</v>
      </c>
      <c r="F51" t="s">
        <v>133</v>
      </c>
      <c r="G51" t="s">
        <v>191</v>
      </c>
      <c r="H51" s="16">
        <v>45839</v>
      </c>
      <c r="I51" s="16">
        <v>45869</v>
      </c>
      <c r="J51" t="s">
        <v>3476</v>
      </c>
      <c r="K51">
        <v>1213130</v>
      </c>
      <c r="L51" t="s">
        <v>386</v>
      </c>
      <c r="O51">
        <v>10014625</v>
      </c>
      <c r="P51" t="s">
        <v>237</v>
      </c>
      <c r="Q51">
        <v>0</v>
      </c>
      <c r="R51" t="s">
        <v>1496</v>
      </c>
      <c r="S51" t="s">
        <v>329</v>
      </c>
      <c r="T51">
        <v>11529832</v>
      </c>
      <c r="U51" s="16">
        <v>45669</v>
      </c>
      <c r="V51" s="16">
        <v>45839</v>
      </c>
      <c r="W51" s="16">
        <v>45837</v>
      </c>
      <c r="X51">
        <v>0</v>
      </c>
      <c r="Y51">
        <v>1290900</v>
      </c>
      <c r="Z51" t="s">
        <v>1568</v>
      </c>
      <c r="AA51" t="s">
        <v>245</v>
      </c>
      <c r="AB51" t="s">
        <v>121</v>
      </c>
      <c r="AC51" t="s">
        <v>255</v>
      </c>
      <c r="AD51" t="str">
        <f t="shared" si="0"/>
        <v>ABIERTO</v>
      </c>
    </row>
    <row r="52" spans="1:30" x14ac:dyDescent="0.35">
      <c r="A52" t="s">
        <v>233</v>
      </c>
      <c r="B52">
        <v>6541568</v>
      </c>
      <c r="C52" t="s">
        <v>129</v>
      </c>
      <c r="D52" t="s">
        <v>4092</v>
      </c>
      <c r="E52" t="s">
        <v>251</v>
      </c>
      <c r="F52" t="s">
        <v>125</v>
      </c>
      <c r="G52" t="s">
        <v>192</v>
      </c>
      <c r="H52" s="16">
        <v>45850</v>
      </c>
      <c r="I52" s="16">
        <v>45850</v>
      </c>
      <c r="J52" t="s">
        <v>5406</v>
      </c>
      <c r="K52">
        <v>1213130</v>
      </c>
      <c r="L52" t="s">
        <v>301</v>
      </c>
      <c r="O52">
        <v>10014623</v>
      </c>
      <c r="P52" t="s">
        <v>233</v>
      </c>
      <c r="Q52">
        <v>41875.64</v>
      </c>
      <c r="R52" t="s">
        <v>1496</v>
      </c>
      <c r="S52" t="s">
        <v>262</v>
      </c>
      <c r="T52">
        <v>11529831</v>
      </c>
      <c r="U52" s="16">
        <v>45669</v>
      </c>
      <c r="V52" s="16">
        <v>45850</v>
      </c>
      <c r="W52" s="16">
        <v>45853</v>
      </c>
      <c r="X52">
        <v>41875.64</v>
      </c>
      <c r="Y52">
        <v>1290900</v>
      </c>
      <c r="Z52" t="s">
        <v>1568</v>
      </c>
      <c r="AA52" t="s">
        <v>245</v>
      </c>
      <c r="AB52" t="s">
        <v>121</v>
      </c>
      <c r="AC52" t="s">
        <v>255</v>
      </c>
      <c r="AD52" t="str">
        <f t="shared" si="0"/>
        <v>ABIERTO</v>
      </c>
    </row>
    <row r="53" spans="1:30" x14ac:dyDescent="0.35">
      <c r="A53" t="s">
        <v>419</v>
      </c>
      <c r="B53">
        <v>6541561</v>
      </c>
      <c r="C53" t="s">
        <v>129</v>
      </c>
      <c r="D53" t="s">
        <v>4093</v>
      </c>
      <c r="E53" t="s">
        <v>251</v>
      </c>
      <c r="F53" t="s">
        <v>259</v>
      </c>
      <c r="G53" t="s">
        <v>8313</v>
      </c>
      <c r="H53" s="16">
        <v>45846</v>
      </c>
      <c r="I53" s="16">
        <v>45846</v>
      </c>
      <c r="J53" t="s">
        <v>5406</v>
      </c>
      <c r="K53">
        <v>1213130</v>
      </c>
      <c r="L53" t="s">
        <v>420</v>
      </c>
      <c r="M53" s="16">
        <v>45846</v>
      </c>
      <c r="N53" s="16">
        <v>45847</v>
      </c>
      <c r="O53">
        <v>10014605</v>
      </c>
      <c r="P53" t="s">
        <v>419</v>
      </c>
      <c r="Q53">
        <v>42547.31</v>
      </c>
      <c r="R53" t="s">
        <v>1496</v>
      </c>
      <c r="S53" t="s">
        <v>291</v>
      </c>
      <c r="T53">
        <v>11529824</v>
      </c>
      <c r="U53" s="16">
        <v>45669</v>
      </c>
      <c r="V53" s="16">
        <v>45847</v>
      </c>
      <c r="W53" s="16">
        <v>45847</v>
      </c>
      <c r="X53">
        <v>42547.31</v>
      </c>
      <c r="Y53">
        <v>1290900</v>
      </c>
      <c r="Z53" t="s">
        <v>1568</v>
      </c>
      <c r="AA53" t="s">
        <v>245</v>
      </c>
      <c r="AB53" t="s">
        <v>121</v>
      </c>
      <c r="AC53" t="s">
        <v>255</v>
      </c>
      <c r="AD53" t="str">
        <f t="shared" si="0"/>
        <v>CERRADO</v>
      </c>
    </row>
    <row r="54" spans="1:30" x14ac:dyDescent="0.35">
      <c r="A54" t="s">
        <v>419</v>
      </c>
      <c r="B54">
        <v>6541560</v>
      </c>
      <c r="C54" t="s">
        <v>129</v>
      </c>
      <c r="D54" t="s">
        <v>4007</v>
      </c>
      <c r="E54" t="s">
        <v>251</v>
      </c>
      <c r="F54" t="s">
        <v>1576</v>
      </c>
      <c r="G54" t="s">
        <v>225</v>
      </c>
      <c r="H54" s="16">
        <v>45845</v>
      </c>
      <c r="I54" s="16">
        <v>45845</v>
      </c>
      <c r="J54" t="s">
        <v>5406</v>
      </c>
      <c r="K54">
        <v>1213130</v>
      </c>
      <c r="L54" t="s">
        <v>420</v>
      </c>
      <c r="O54">
        <v>10014605</v>
      </c>
      <c r="P54" t="s">
        <v>419</v>
      </c>
      <c r="Q54">
        <v>42547.31</v>
      </c>
      <c r="R54" t="s">
        <v>1496</v>
      </c>
      <c r="S54" t="s">
        <v>3891</v>
      </c>
      <c r="T54">
        <v>11529823</v>
      </c>
      <c r="U54" s="16">
        <v>45669</v>
      </c>
      <c r="V54" s="16">
        <v>45845</v>
      </c>
      <c r="W54" s="16">
        <v>45845</v>
      </c>
      <c r="X54">
        <v>42547.31</v>
      </c>
      <c r="Y54">
        <v>1290900</v>
      </c>
      <c r="Z54" t="s">
        <v>1568</v>
      </c>
      <c r="AA54" t="s">
        <v>245</v>
      </c>
      <c r="AB54" t="s">
        <v>121</v>
      </c>
      <c r="AC54" t="s">
        <v>255</v>
      </c>
      <c r="AD54" t="str">
        <f t="shared" si="0"/>
        <v>ABIERTO</v>
      </c>
    </row>
    <row r="55" spans="1:30" x14ac:dyDescent="0.35">
      <c r="A55" t="s">
        <v>158</v>
      </c>
      <c r="B55">
        <v>6541559</v>
      </c>
      <c r="C55" t="s">
        <v>129</v>
      </c>
      <c r="D55" t="s">
        <v>6090</v>
      </c>
      <c r="E55" t="s">
        <v>251</v>
      </c>
      <c r="F55" t="s">
        <v>133</v>
      </c>
      <c r="G55" t="s">
        <v>191</v>
      </c>
      <c r="H55" s="16">
        <v>45839</v>
      </c>
      <c r="I55" s="16">
        <v>45869</v>
      </c>
      <c r="J55" t="s">
        <v>3476</v>
      </c>
      <c r="K55">
        <v>1213130</v>
      </c>
      <c r="L55" t="s">
        <v>397</v>
      </c>
      <c r="O55">
        <v>10014604</v>
      </c>
      <c r="P55" t="s">
        <v>158</v>
      </c>
      <c r="Q55">
        <v>0</v>
      </c>
      <c r="R55" t="s">
        <v>1496</v>
      </c>
      <c r="S55" t="s">
        <v>3891</v>
      </c>
      <c r="T55">
        <v>11529822</v>
      </c>
      <c r="U55" s="16">
        <v>45669</v>
      </c>
      <c r="V55" s="16">
        <v>45839</v>
      </c>
      <c r="W55" s="16">
        <v>45827</v>
      </c>
      <c r="X55">
        <v>0</v>
      </c>
      <c r="Y55">
        <v>1290900</v>
      </c>
      <c r="Z55" t="s">
        <v>1568</v>
      </c>
      <c r="AA55" t="s">
        <v>245</v>
      </c>
      <c r="AB55" t="s">
        <v>121</v>
      </c>
      <c r="AC55" t="s">
        <v>255</v>
      </c>
      <c r="AD55" t="str">
        <f t="shared" si="0"/>
        <v>ABIERTO</v>
      </c>
    </row>
    <row r="56" spans="1:30" x14ac:dyDescent="0.35">
      <c r="A56" t="s">
        <v>158</v>
      </c>
      <c r="B56">
        <v>6541558</v>
      </c>
      <c r="C56" t="s">
        <v>129</v>
      </c>
      <c r="D56" t="s">
        <v>5704</v>
      </c>
      <c r="E56" t="s">
        <v>251</v>
      </c>
      <c r="F56" t="s">
        <v>133</v>
      </c>
      <c r="G56" t="s">
        <v>191</v>
      </c>
      <c r="H56" s="16">
        <v>45839</v>
      </c>
      <c r="I56" s="16">
        <v>45869</v>
      </c>
      <c r="J56" t="s">
        <v>3476</v>
      </c>
      <c r="K56">
        <v>1213130</v>
      </c>
      <c r="L56" t="s">
        <v>397</v>
      </c>
      <c r="O56">
        <v>10014604</v>
      </c>
      <c r="P56" t="s">
        <v>158</v>
      </c>
      <c r="Q56">
        <v>0</v>
      </c>
      <c r="R56" t="s">
        <v>1496</v>
      </c>
      <c r="S56" t="s">
        <v>3891</v>
      </c>
      <c r="T56">
        <v>11529821</v>
      </c>
      <c r="U56" s="16">
        <v>45669</v>
      </c>
      <c r="V56" s="16">
        <v>45839</v>
      </c>
      <c r="W56" s="16">
        <v>45827</v>
      </c>
      <c r="X56">
        <v>0</v>
      </c>
      <c r="Y56">
        <v>1290900</v>
      </c>
      <c r="Z56" t="s">
        <v>1568</v>
      </c>
      <c r="AA56" t="s">
        <v>245</v>
      </c>
      <c r="AB56" t="s">
        <v>121</v>
      </c>
      <c r="AC56" t="s">
        <v>255</v>
      </c>
      <c r="AD56" t="str">
        <f t="shared" si="0"/>
        <v>ABIERTO</v>
      </c>
    </row>
    <row r="57" spans="1:30" x14ac:dyDescent="0.35">
      <c r="A57" t="s">
        <v>157</v>
      </c>
      <c r="B57">
        <v>6541501</v>
      </c>
      <c r="C57" t="s">
        <v>129</v>
      </c>
      <c r="D57" t="s">
        <v>6543</v>
      </c>
      <c r="E57" t="s">
        <v>251</v>
      </c>
      <c r="F57" t="s">
        <v>133</v>
      </c>
      <c r="G57" t="s">
        <v>212</v>
      </c>
      <c r="H57" s="16">
        <v>45839</v>
      </c>
      <c r="I57" s="16">
        <v>45869</v>
      </c>
      <c r="J57" t="s">
        <v>3476</v>
      </c>
      <c r="K57">
        <v>1215150</v>
      </c>
      <c r="L57" t="s">
        <v>345</v>
      </c>
      <c r="O57">
        <v>10014635</v>
      </c>
      <c r="P57" t="s">
        <v>157</v>
      </c>
      <c r="Q57">
        <v>0</v>
      </c>
      <c r="R57" t="s">
        <v>1496</v>
      </c>
      <c r="S57" t="s">
        <v>329</v>
      </c>
      <c r="T57">
        <v>11529764</v>
      </c>
      <c r="U57" s="16">
        <v>45669</v>
      </c>
      <c r="V57" s="16">
        <v>45839</v>
      </c>
      <c r="W57" s="16">
        <v>45837</v>
      </c>
      <c r="X57">
        <v>0</v>
      </c>
      <c r="Y57">
        <v>1290900</v>
      </c>
      <c r="Z57" t="s">
        <v>1568</v>
      </c>
      <c r="AA57" t="s">
        <v>246</v>
      </c>
      <c r="AB57" t="s">
        <v>121</v>
      </c>
      <c r="AC57" t="s">
        <v>255</v>
      </c>
      <c r="AD57" t="str">
        <f t="shared" si="0"/>
        <v>ABIERTO</v>
      </c>
    </row>
    <row r="58" spans="1:30" x14ac:dyDescent="0.35">
      <c r="A58" t="s">
        <v>157</v>
      </c>
      <c r="B58">
        <v>6541493</v>
      </c>
      <c r="C58" t="s">
        <v>129</v>
      </c>
      <c r="D58" t="s">
        <v>5701</v>
      </c>
      <c r="E58" t="s">
        <v>251</v>
      </c>
      <c r="F58" t="s">
        <v>133</v>
      </c>
      <c r="G58" t="s">
        <v>212</v>
      </c>
      <c r="H58" s="16">
        <v>45839</v>
      </c>
      <c r="I58" s="16">
        <v>45869</v>
      </c>
      <c r="J58" t="s">
        <v>3476</v>
      </c>
      <c r="K58">
        <v>1215150</v>
      </c>
      <c r="L58" t="s">
        <v>345</v>
      </c>
      <c r="O58">
        <v>10014635</v>
      </c>
      <c r="P58" t="s">
        <v>157</v>
      </c>
      <c r="Q58">
        <v>0</v>
      </c>
      <c r="R58" t="s">
        <v>1496</v>
      </c>
      <c r="S58" t="s">
        <v>3901</v>
      </c>
      <c r="T58">
        <v>11529756</v>
      </c>
      <c r="U58" s="16">
        <v>45669</v>
      </c>
      <c r="V58" s="16">
        <v>45839</v>
      </c>
      <c r="W58" s="16">
        <v>45806</v>
      </c>
      <c r="X58">
        <v>0</v>
      </c>
      <c r="Y58">
        <v>1290900</v>
      </c>
      <c r="Z58" t="s">
        <v>1568</v>
      </c>
      <c r="AA58" t="s">
        <v>246</v>
      </c>
      <c r="AB58" t="s">
        <v>121</v>
      </c>
      <c r="AC58" t="s">
        <v>255</v>
      </c>
      <c r="AD58" t="str">
        <f t="shared" si="0"/>
        <v>ABIERTO</v>
      </c>
    </row>
    <row r="59" spans="1:30" x14ac:dyDescent="0.35">
      <c r="A59" t="s">
        <v>157</v>
      </c>
      <c r="B59">
        <v>6541491</v>
      </c>
      <c r="C59" t="s">
        <v>129</v>
      </c>
      <c r="D59" t="s">
        <v>7630</v>
      </c>
      <c r="E59" t="s">
        <v>251</v>
      </c>
      <c r="F59" t="s">
        <v>133</v>
      </c>
      <c r="G59" t="s">
        <v>212</v>
      </c>
      <c r="H59" s="16">
        <v>45839</v>
      </c>
      <c r="I59" s="16">
        <v>45869</v>
      </c>
      <c r="J59" t="s">
        <v>3476</v>
      </c>
      <c r="K59">
        <v>1215150</v>
      </c>
      <c r="L59" t="s">
        <v>345</v>
      </c>
      <c r="O59">
        <v>10014635</v>
      </c>
      <c r="P59" t="s">
        <v>157</v>
      </c>
      <c r="Q59">
        <v>0</v>
      </c>
      <c r="R59" t="s">
        <v>1496</v>
      </c>
      <c r="S59" t="s">
        <v>3901</v>
      </c>
      <c r="T59">
        <v>11529754</v>
      </c>
      <c r="U59" s="16">
        <v>45669</v>
      </c>
      <c r="V59" s="16">
        <v>45839</v>
      </c>
      <c r="W59" s="16">
        <v>45806</v>
      </c>
      <c r="X59">
        <v>0</v>
      </c>
      <c r="Y59">
        <v>1290900</v>
      </c>
      <c r="Z59" t="s">
        <v>1568</v>
      </c>
      <c r="AA59" t="s">
        <v>246</v>
      </c>
      <c r="AB59" t="s">
        <v>121</v>
      </c>
      <c r="AC59" t="s">
        <v>255</v>
      </c>
      <c r="AD59" t="str">
        <f t="shared" si="0"/>
        <v>ABIERTO</v>
      </c>
    </row>
    <row r="60" spans="1:30" x14ac:dyDescent="0.35">
      <c r="A60" t="s">
        <v>157</v>
      </c>
      <c r="B60">
        <v>6541490</v>
      </c>
      <c r="C60" t="s">
        <v>129</v>
      </c>
      <c r="D60" t="s">
        <v>5700</v>
      </c>
      <c r="E60" t="s">
        <v>251</v>
      </c>
      <c r="F60" t="s">
        <v>133</v>
      </c>
      <c r="G60" t="s">
        <v>212</v>
      </c>
      <c r="H60" s="16">
        <v>45839</v>
      </c>
      <c r="I60" s="16">
        <v>45869</v>
      </c>
      <c r="J60" t="s">
        <v>3476</v>
      </c>
      <c r="K60">
        <v>1215150</v>
      </c>
      <c r="L60" t="s">
        <v>345</v>
      </c>
      <c r="O60">
        <v>10014635</v>
      </c>
      <c r="P60" t="s">
        <v>157</v>
      </c>
      <c r="Q60">
        <v>0</v>
      </c>
      <c r="R60" t="s">
        <v>1496</v>
      </c>
      <c r="S60" t="s">
        <v>3901</v>
      </c>
      <c r="T60">
        <v>11529753</v>
      </c>
      <c r="U60" s="16">
        <v>45669</v>
      </c>
      <c r="V60" s="16">
        <v>45839</v>
      </c>
      <c r="W60" s="16">
        <v>45806</v>
      </c>
      <c r="X60">
        <v>0</v>
      </c>
      <c r="Y60">
        <v>1290900</v>
      </c>
      <c r="Z60" t="s">
        <v>1568</v>
      </c>
      <c r="AA60" t="s">
        <v>246</v>
      </c>
      <c r="AB60" t="s">
        <v>121</v>
      </c>
      <c r="AC60" t="s">
        <v>255</v>
      </c>
      <c r="AD60" t="str">
        <f t="shared" si="0"/>
        <v>ABIERTO</v>
      </c>
    </row>
    <row r="61" spans="1:30" x14ac:dyDescent="0.35">
      <c r="A61" t="s">
        <v>157</v>
      </c>
      <c r="B61">
        <v>6541470</v>
      </c>
      <c r="C61" t="s">
        <v>129</v>
      </c>
      <c r="D61" t="s">
        <v>6468</v>
      </c>
      <c r="E61" t="s">
        <v>251</v>
      </c>
      <c r="F61" t="s">
        <v>133</v>
      </c>
      <c r="G61" t="s">
        <v>212</v>
      </c>
      <c r="H61" s="16">
        <v>45839</v>
      </c>
      <c r="I61" s="16">
        <v>45869</v>
      </c>
      <c r="J61" t="s">
        <v>3476</v>
      </c>
      <c r="K61">
        <v>1215150</v>
      </c>
      <c r="L61" t="s">
        <v>345</v>
      </c>
      <c r="O61">
        <v>10014635</v>
      </c>
      <c r="P61" t="s">
        <v>157</v>
      </c>
      <c r="Q61">
        <v>0</v>
      </c>
      <c r="R61" t="s">
        <v>1496</v>
      </c>
      <c r="S61" t="s">
        <v>3901</v>
      </c>
      <c r="T61">
        <v>11529733</v>
      </c>
      <c r="U61" s="16">
        <v>45669</v>
      </c>
      <c r="V61" s="16">
        <v>45839</v>
      </c>
      <c r="W61" s="16">
        <v>45806</v>
      </c>
      <c r="X61">
        <v>0</v>
      </c>
      <c r="Y61">
        <v>1290900</v>
      </c>
      <c r="Z61" t="s">
        <v>1568</v>
      </c>
      <c r="AA61" t="s">
        <v>246</v>
      </c>
      <c r="AB61" t="s">
        <v>121</v>
      </c>
      <c r="AC61" t="s">
        <v>255</v>
      </c>
      <c r="AD61" t="str">
        <f t="shared" si="0"/>
        <v>ABIERTO</v>
      </c>
    </row>
    <row r="62" spans="1:30" x14ac:dyDescent="0.35">
      <c r="A62" t="s">
        <v>217</v>
      </c>
      <c r="B62">
        <v>6541459</v>
      </c>
      <c r="C62" t="s">
        <v>129</v>
      </c>
      <c r="D62" t="s">
        <v>7631</v>
      </c>
      <c r="E62" t="s">
        <v>251</v>
      </c>
      <c r="F62" t="s">
        <v>133</v>
      </c>
      <c r="G62" t="s">
        <v>191</v>
      </c>
      <c r="H62" s="16">
        <v>45839</v>
      </c>
      <c r="I62" s="16">
        <v>45869</v>
      </c>
      <c r="J62" t="s">
        <v>3476</v>
      </c>
      <c r="K62">
        <v>1213130</v>
      </c>
      <c r="L62" t="s">
        <v>320</v>
      </c>
      <c r="O62">
        <v>10014611</v>
      </c>
      <c r="P62" t="s">
        <v>217</v>
      </c>
      <c r="Q62">
        <v>0</v>
      </c>
      <c r="R62" t="s">
        <v>1496</v>
      </c>
      <c r="S62" t="s">
        <v>329</v>
      </c>
      <c r="T62">
        <v>11529722</v>
      </c>
      <c r="U62" s="16">
        <v>45669</v>
      </c>
      <c r="V62" s="16">
        <v>45839</v>
      </c>
      <c r="W62" s="16">
        <v>45837</v>
      </c>
      <c r="X62">
        <v>0</v>
      </c>
      <c r="Y62">
        <v>1290900</v>
      </c>
      <c r="Z62" t="s">
        <v>1568</v>
      </c>
      <c r="AA62" t="s">
        <v>245</v>
      </c>
      <c r="AB62" t="s">
        <v>121</v>
      </c>
      <c r="AC62" t="s">
        <v>255</v>
      </c>
      <c r="AD62" t="str">
        <f t="shared" si="0"/>
        <v>ABIERTO</v>
      </c>
    </row>
    <row r="63" spans="1:30" x14ac:dyDescent="0.35">
      <c r="A63" t="s">
        <v>240</v>
      </c>
      <c r="B63">
        <v>6541455</v>
      </c>
      <c r="C63" t="s">
        <v>129</v>
      </c>
      <c r="D63" t="s">
        <v>4085</v>
      </c>
      <c r="E63" t="s">
        <v>251</v>
      </c>
      <c r="F63" t="s">
        <v>133</v>
      </c>
      <c r="G63" t="s">
        <v>191</v>
      </c>
      <c r="H63" s="16">
        <v>45839</v>
      </c>
      <c r="I63" s="16">
        <v>45869</v>
      </c>
      <c r="J63" t="s">
        <v>3476</v>
      </c>
      <c r="K63">
        <v>1213130</v>
      </c>
      <c r="L63" t="s">
        <v>304</v>
      </c>
      <c r="O63">
        <v>10014607</v>
      </c>
      <c r="P63" t="s">
        <v>240</v>
      </c>
      <c r="Q63">
        <v>0</v>
      </c>
      <c r="R63" t="s">
        <v>1496</v>
      </c>
      <c r="S63" t="s">
        <v>329</v>
      </c>
      <c r="T63">
        <v>11529718</v>
      </c>
      <c r="U63" s="16">
        <v>45669</v>
      </c>
      <c r="V63" s="16">
        <v>45839</v>
      </c>
      <c r="W63" s="16">
        <v>45837</v>
      </c>
      <c r="X63">
        <v>0</v>
      </c>
      <c r="Y63">
        <v>1290900</v>
      </c>
      <c r="Z63" t="s">
        <v>1568</v>
      </c>
      <c r="AA63" t="s">
        <v>245</v>
      </c>
      <c r="AB63" t="s">
        <v>121</v>
      </c>
      <c r="AC63" t="s">
        <v>255</v>
      </c>
      <c r="AD63" t="str">
        <f t="shared" si="0"/>
        <v>ABIERTO</v>
      </c>
    </row>
    <row r="64" spans="1:30" x14ac:dyDescent="0.35">
      <c r="A64" t="s">
        <v>332</v>
      </c>
      <c r="B64">
        <v>6541375</v>
      </c>
      <c r="C64" t="s">
        <v>129</v>
      </c>
      <c r="D64" t="s">
        <v>7632</v>
      </c>
      <c r="E64" t="s">
        <v>251</v>
      </c>
      <c r="F64" t="s">
        <v>133</v>
      </c>
      <c r="G64" t="s">
        <v>212</v>
      </c>
      <c r="H64" s="16">
        <v>45839</v>
      </c>
      <c r="I64" s="16">
        <v>45869</v>
      </c>
      <c r="J64" t="s">
        <v>3476</v>
      </c>
      <c r="K64">
        <v>1215150</v>
      </c>
      <c r="L64" t="s">
        <v>333</v>
      </c>
      <c r="O64">
        <v>10014639</v>
      </c>
      <c r="P64" t="s">
        <v>332</v>
      </c>
      <c r="Q64">
        <v>0</v>
      </c>
      <c r="R64" t="s">
        <v>1496</v>
      </c>
      <c r="S64" t="s">
        <v>329</v>
      </c>
      <c r="T64">
        <v>11529638</v>
      </c>
      <c r="U64" s="16">
        <v>45669</v>
      </c>
      <c r="V64" s="16">
        <v>45839</v>
      </c>
      <c r="W64" s="16">
        <v>45769</v>
      </c>
      <c r="X64">
        <v>0</v>
      </c>
      <c r="Y64">
        <v>1290900</v>
      </c>
      <c r="Z64" t="s">
        <v>1568</v>
      </c>
      <c r="AA64" t="s">
        <v>246</v>
      </c>
      <c r="AB64" t="s">
        <v>121</v>
      </c>
      <c r="AC64" t="s">
        <v>255</v>
      </c>
      <c r="AD64" t="str">
        <f t="shared" si="0"/>
        <v>ABIERTO</v>
      </c>
    </row>
    <row r="65" spans="1:30" x14ac:dyDescent="0.35">
      <c r="A65" t="s">
        <v>157</v>
      </c>
      <c r="B65">
        <v>6541373</v>
      </c>
      <c r="C65" t="s">
        <v>129</v>
      </c>
      <c r="D65" t="s">
        <v>5250</v>
      </c>
      <c r="E65" t="s">
        <v>251</v>
      </c>
      <c r="F65" t="s">
        <v>259</v>
      </c>
      <c r="G65" t="s">
        <v>225</v>
      </c>
      <c r="H65" s="16">
        <v>45870</v>
      </c>
      <c r="I65" s="16">
        <v>45900</v>
      </c>
      <c r="J65" t="s">
        <v>856</v>
      </c>
      <c r="K65">
        <v>1215150</v>
      </c>
      <c r="L65" t="s">
        <v>345</v>
      </c>
      <c r="O65">
        <v>10014635</v>
      </c>
      <c r="P65" t="s">
        <v>157</v>
      </c>
      <c r="Q65">
        <v>15924.55</v>
      </c>
      <c r="R65" t="s">
        <v>1496</v>
      </c>
      <c r="S65" t="s">
        <v>308</v>
      </c>
      <c r="T65">
        <v>11529636</v>
      </c>
      <c r="U65" s="16">
        <v>45669</v>
      </c>
      <c r="V65" s="16">
        <v>45870</v>
      </c>
      <c r="W65" s="16">
        <v>45845</v>
      </c>
      <c r="X65">
        <v>15924.55</v>
      </c>
      <c r="Y65">
        <v>1290900</v>
      </c>
      <c r="Z65" t="s">
        <v>1568</v>
      </c>
      <c r="AA65" t="s">
        <v>246</v>
      </c>
      <c r="AB65" t="s">
        <v>121</v>
      </c>
      <c r="AC65" t="s">
        <v>255</v>
      </c>
      <c r="AD65" t="str">
        <f t="shared" si="0"/>
        <v>ABIERTO</v>
      </c>
    </row>
    <row r="66" spans="1:30" x14ac:dyDescent="0.35">
      <c r="A66" t="s">
        <v>202</v>
      </c>
      <c r="B66">
        <v>6541369</v>
      </c>
      <c r="C66" t="s">
        <v>129</v>
      </c>
      <c r="D66" t="s">
        <v>6091</v>
      </c>
      <c r="E66" t="s">
        <v>251</v>
      </c>
      <c r="F66" t="s">
        <v>259</v>
      </c>
      <c r="G66" t="s">
        <v>142</v>
      </c>
      <c r="H66" s="16">
        <v>45852</v>
      </c>
      <c r="I66" s="16">
        <v>45852</v>
      </c>
      <c r="J66" t="s">
        <v>5407</v>
      </c>
      <c r="K66">
        <v>1213130</v>
      </c>
      <c r="L66" t="s">
        <v>396</v>
      </c>
      <c r="O66">
        <v>10014615</v>
      </c>
      <c r="P66" t="s">
        <v>202</v>
      </c>
      <c r="Q66">
        <v>0</v>
      </c>
      <c r="R66" t="s">
        <v>1496</v>
      </c>
      <c r="S66" t="s">
        <v>343</v>
      </c>
      <c r="T66">
        <v>11529632</v>
      </c>
      <c r="U66" s="16">
        <v>45669</v>
      </c>
      <c r="V66" s="16">
        <v>45852</v>
      </c>
      <c r="W66" s="16">
        <v>45851</v>
      </c>
      <c r="X66">
        <v>0</v>
      </c>
      <c r="Y66">
        <v>1290900</v>
      </c>
      <c r="Z66" t="s">
        <v>1568</v>
      </c>
      <c r="AA66" t="s">
        <v>245</v>
      </c>
      <c r="AB66" t="s">
        <v>121</v>
      </c>
      <c r="AC66" t="s">
        <v>255</v>
      </c>
      <c r="AD66" t="str">
        <f t="shared" si="0"/>
        <v>ABIERTO</v>
      </c>
    </row>
    <row r="67" spans="1:30" x14ac:dyDescent="0.35">
      <c r="A67" t="s">
        <v>131</v>
      </c>
      <c r="B67">
        <v>6541346</v>
      </c>
      <c r="C67" t="s">
        <v>129</v>
      </c>
      <c r="D67" t="s">
        <v>7633</v>
      </c>
      <c r="E67" t="s">
        <v>251</v>
      </c>
      <c r="F67" t="s">
        <v>133</v>
      </c>
      <c r="G67" t="s">
        <v>212</v>
      </c>
      <c r="H67" s="16">
        <v>45859</v>
      </c>
      <c r="I67" s="16">
        <v>45865</v>
      </c>
      <c r="J67" t="s">
        <v>5408</v>
      </c>
      <c r="K67">
        <v>1213130</v>
      </c>
      <c r="L67" t="s">
        <v>335</v>
      </c>
      <c r="O67">
        <v>10014603</v>
      </c>
      <c r="P67" t="s">
        <v>131</v>
      </c>
      <c r="Q67">
        <v>0</v>
      </c>
      <c r="R67" t="s">
        <v>1496</v>
      </c>
      <c r="S67" t="s">
        <v>343</v>
      </c>
      <c r="T67">
        <v>11529609</v>
      </c>
      <c r="U67" s="16">
        <v>45669</v>
      </c>
      <c r="V67" s="16">
        <v>45859</v>
      </c>
      <c r="W67" s="16">
        <v>45850</v>
      </c>
      <c r="X67">
        <v>0</v>
      </c>
      <c r="Y67">
        <v>1290900</v>
      </c>
      <c r="Z67" t="s">
        <v>1568</v>
      </c>
      <c r="AA67" t="s">
        <v>245</v>
      </c>
      <c r="AB67" t="s">
        <v>121</v>
      </c>
      <c r="AC67" t="s">
        <v>255</v>
      </c>
      <c r="AD67" t="str">
        <f t="shared" ref="AD67:AD130" si="1">IF(B67&gt;0,IF(MID(G:G,1,3)="CTE","CERRADO",IF(MID(G:G,1,3)="REP","REPROGRAMADO","ABIERTO")),"")</f>
        <v>ABIERTO</v>
      </c>
    </row>
    <row r="68" spans="1:30" x14ac:dyDescent="0.35">
      <c r="A68" t="s">
        <v>223</v>
      </c>
      <c r="B68">
        <v>6541326</v>
      </c>
      <c r="C68" t="s">
        <v>129</v>
      </c>
      <c r="D68" t="s">
        <v>7634</v>
      </c>
      <c r="E68" t="s">
        <v>251</v>
      </c>
      <c r="F68" t="s">
        <v>133</v>
      </c>
      <c r="G68" t="s">
        <v>212</v>
      </c>
      <c r="H68" s="16">
        <v>45859</v>
      </c>
      <c r="I68" s="16">
        <v>45865</v>
      </c>
      <c r="J68" t="s">
        <v>5408</v>
      </c>
      <c r="K68">
        <v>1213130</v>
      </c>
      <c r="L68" t="s">
        <v>303</v>
      </c>
      <c r="O68">
        <v>10014613</v>
      </c>
      <c r="P68" t="s">
        <v>223</v>
      </c>
      <c r="Q68">
        <v>0</v>
      </c>
      <c r="R68" t="s">
        <v>1496</v>
      </c>
      <c r="S68" t="s">
        <v>343</v>
      </c>
      <c r="T68">
        <v>11529589</v>
      </c>
      <c r="U68" s="16">
        <v>45669</v>
      </c>
      <c r="V68" s="16">
        <v>45859</v>
      </c>
      <c r="W68" s="16">
        <v>45851</v>
      </c>
      <c r="X68">
        <v>0</v>
      </c>
      <c r="Y68">
        <v>1290900</v>
      </c>
      <c r="Z68" t="s">
        <v>1568</v>
      </c>
      <c r="AA68" t="s">
        <v>245</v>
      </c>
      <c r="AB68" t="s">
        <v>121</v>
      </c>
      <c r="AC68" t="s">
        <v>255</v>
      </c>
      <c r="AD68" t="str">
        <f t="shared" si="1"/>
        <v>ABIERTO</v>
      </c>
    </row>
    <row r="69" spans="1:30" x14ac:dyDescent="0.35">
      <c r="A69" t="s">
        <v>236</v>
      </c>
      <c r="B69">
        <v>6536297</v>
      </c>
      <c r="C69" t="s">
        <v>129</v>
      </c>
      <c r="D69" t="s">
        <v>7635</v>
      </c>
      <c r="E69" t="s">
        <v>251</v>
      </c>
      <c r="F69" t="s">
        <v>259</v>
      </c>
      <c r="G69" t="s">
        <v>1531</v>
      </c>
      <c r="H69" s="16">
        <v>45849</v>
      </c>
      <c r="I69" s="16">
        <v>45849</v>
      </c>
      <c r="J69" t="s">
        <v>5406</v>
      </c>
      <c r="K69">
        <v>1215152</v>
      </c>
      <c r="L69" t="s">
        <v>283</v>
      </c>
      <c r="O69">
        <v>10014629</v>
      </c>
      <c r="P69" t="s">
        <v>236</v>
      </c>
      <c r="Q69">
        <v>16136.34</v>
      </c>
      <c r="R69" t="s">
        <v>1496</v>
      </c>
      <c r="S69" t="s">
        <v>262</v>
      </c>
      <c r="T69">
        <v>11524560</v>
      </c>
      <c r="U69" s="16">
        <v>45669</v>
      </c>
      <c r="V69" s="16">
        <v>45853</v>
      </c>
      <c r="W69" s="16">
        <v>45853</v>
      </c>
      <c r="X69">
        <v>16136.34</v>
      </c>
      <c r="Y69">
        <v>1290900</v>
      </c>
      <c r="Z69" t="s">
        <v>1568</v>
      </c>
      <c r="AA69" t="s">
        <v>246</v>
      </c>
      <c r="AB69" t="s">
        <v>121</v>
      </c>
      <c r="AC69" t="s">
        <v>255</v>
      </c>
      <c r="AD69" t="str">
        <f t="shared" si="1"/>
        <v>CERRADO</v>
      </c>
    </row>
    <row r="70" spans="1:30" x14ac:dyDescent="0.35">
      <c r="A70" t="s">
        <v>236</v>
      </c>
      <c r="B70">
        <v>6536296</v>
      </c>
      <c r="C70" t="s">
        <v>129</v>
      </c>
      <c r="D70" t="s">
        <v>7636</v>
      </c>
      <c r="E70" t="s">
        <v>251</v>
      </c>
      <c r="F70" t="s">
        <v>259</v>
      </c>
      <c r="G70" t="s">
        <v>268</v>
      </c>
      <c r="H70" s="16">
        <v>45849</v>
      </c>
      <c r="I70" s="16">
        <v>45849</v>
      </c>
      <c r="J70" t="s">
        <v>5406</v>
      </c>
      <c r="K70">
        <v>1215152</v>
      </c>
      <c r="L70" t="s">
        <v>283</v>
      </c>
      <c r="M70" s="16">
        <v>45852</v>
      </c>
      <c r="N70" s="16">
        <v>45852</v>
      </c>
      <c r="O70">
        <v>10014629</v>
      </c>
      <c r="P70" t="s">
        <v>236</v>
      </c>
      <c r="Q70">
        <v>5672.34</v>
      </c>
      <c r="R70" t="s">
        <v>1496</v>
      </c>
      <c r="S70" t="s">
        <v>3889</v>
      </c>
      <c r="T70">
        <v>11524559</v>
      </c>
      <c r="U70" s="16">
        <v>45669</v>
      </c>
      <c r="V70" s="16">
        <v>45852</v>
      </c>
      <c r="W70" s="16">
        <v>45852</v>
      </c>
      <c r="X70">
        <v>5672.34</v>
      </c>
      <c r="Y70">
        <v>1290900</v>
      </c>
      <c r="Z70" t="s">
        <v>1568</v>
      </c>
      <c r="AA70" t="s">
        <v>246</v>
      </c>
      <c r="AB70" t="s">
        <v>121</v>
      </c>
      <c r="AC70" t="s">
        <v>255</v>
      </c>
      <c r="AD70" t="str">
        <f t="shared" si="1"/>
        <v>CERRADO</v>
      </c>
    </row>
    <row r="71" spans="1:30" x14ac:dyDescent="0.35">
      <c r="A71" t="s">
        <v>158</v>
      </c>
      <c r="B71">
        <v>6536077</v>
      </c>
      <c r="C71" t="s">
        <v>129</v>
      </c>
      <c r="D71" t="s">
        <v>5691</v>
      </c>
      <c r="E71" t="s">
        <v>251</v>
      </c>
      <c r="F71" t="s">
        <v>133</v>
      </c>
      <c r="G71" t="s">
        <v>191</v>
      </c>
      <c r="H71" s="16">
        <v>45839</v>
      </c>
      <c r="I71" s="16">
        <v>45869</v>
      </c>
      <c r="J71" t="s">
        <v>3476</v>
      </c>
      <c r="K71">
        <v>1213130</v>
      </c>
      <c r="L71" t="s">
        <v>397</v>
      </c>
      <c r="O71">
        <v>10014604</v>
      </c>
      <c r="P71" t="s">
        <v>158</v>
      </c>
      <c r="Q71">
        <v>0</v>
      </c>
      <c r="R71" t="s">
        <v>1496</v>
      </c>
      <c r="S71" t="s">
        <v>3891</v>
      </c>
      <c r="T71">
        <v>11524341</v>
      </c>
      <c r="U71" s="16">
        <v>45669</v>
      </c>
      <c r="V71" s="16">
        <v>45839</v>
      </c>
      <c r="W71" s="16">
        <v>45827</v>
      </c>
      <c r="X71">
        <v>0</v>
      </c>
      <c r="Y71">
        <v>1290900</v>
      </c>
      <c r="Z71" t="s">
        <v>1568</v>
      </c>
      <c r="AA71" t="s">
        <v>245</v>
      </c>
      <c r="AB71" t="s">
        <v>121</v>
      </c>
      <c r="AC71" t="s">
        <v>255</v>
      </c>
      <c r="AD71" t="str">
        <f t="shared" si="1"/>
        <v>ABIERTO</v>
      </c>
    </row>
    <row r="72" spans="1:30" x14ac:dyDescent="0.35">
      <c r="A72" t="s">
        <v>152</v>
      </c>
      <c r="B72">
        <v>6524985</v>
      </c>
      <c r="C72" t="s">
        <v>129</v>
      </c>
      <c r="D72" t="s">
        <v>5172</v>
      </c>
      <c r="E72" t="s">
        <v>251</v>
      </c>
      <c r="F72" t="s">
        <v>125</v>
      </c>
      <c r="G72" t="s">
        <v>423</v>
      </c>
      <c r="H72" s="16">
        <v>45839</v>
      </c>
      <c r="I72" s="16">
        <v>45869</v>
      </c>
      <c r="J72" t="s">
        <v>3476</v>
      </c>
      <c r="K72">
        <v>1215156</v>
      </c>
      <c r="L72" t="s">
        <v>307</v>
      </c>
      <c r="O72">
        <v>10014641</v>
      </c>
      <c r="P72" t="s">
        <v>152</v>
      </c>
      <c r="Q72">
        <v>1386.72</v>
      </c>
      <c r="R72" t="s">
        <v>347</v>
      </c>
      <c r="S72" t="s">
        <v>3901</v>
      </c>
      <c r="T72">
        <v>11512586</v>
      </c>
      <c r="U72" s="16">
        <v>45643</v>
      </c>
      <c r="V72" s="16">
        <v>45839</v>
      </c>
      <c r="W72" s="16">
        <v>45832</v>
      </c>
      <c r="X72">
        <v>1386.72</v>
      </c>
      <c r="Y72">
        <v>1290900</v>
      </c>
      <c r="Z72" t="s">
        <v>1568</v>
      </c>
      <c r="AA72" t="s">
        <v>246</v>
      </c>
      <c r="AB72" t="s">
        <v>121</v>
      </c>
      <c r="AC72" t="s">
        <v>255</v>
      </c>
      <c r="AD72" t="str">
        <f t="shared" si="1"/>
        <v>ABIERTO</v>
      </c>
    </row>
    <row r="73" spans="1:30" x14ac:dyDescent="0.35">
      <c r="A73" t="s">
        <v>217</v>
      </c>
      <c r="B73">
        <v>6524948</v>
      </c>
      <c r="C73" t="s">
        <v>129</v>
      </c>
      <c r="D73" t="s">
        <v>1652</v>
      </c>
      <c r="E73" t="s">
        <v>251</v>
      </c>
      <c r="F73" t="s">
        <v>259</v>
      </c>
      <c r="G73" t="s">
        <v>142</v>
      </c>
      <c r="H73" s="16">
        <v>45839</v>
      </c>
      <c r="I73" s="16">
        <v>45869</v>
      </c>
      <c r="J73" t="s">
        <v>3476</v>
      </c>
      <c r="K73">
        <v>1213130</v>
      </c>
      <c r="L73" t="s">
        <v>320</v>
      </c>
      <c r="O73">
        <v>10014611</v>
      </c>
      <c r="P73" t="s">
        <v>217</v>
      </c>
      <c r="Q73">
        <v>0</v>
      </c>
      <c r="R73" t="s">
        <v>347</v>
      </c>
      <c r="S73" t="s">
        <v>329</v>
      </c>
      <c r="T73">
        <v>11512548</v>
      </c>
      <c r="U73" s="16">
        <v>45643</v>
      </c>
      <c r="V73" s="16">
        <v>45839</v>
      </c>
      <c r="W73" s="16">
        <v>45837</v>
      </c>
      <c r="X73">
        <v>0</v>
      </c>
      <c r="Y73">
        <v>1290900</v>
      </c>
      <c r="Z73" t="s">
        <v>1568</v>
      </c>
      <c r="AA73" t="s">
        <v>245</v>
      </c>
      <c r="AB73" t="s">
        <v>121</v>
      </c>
      <c r="AC73" t="s">
        <v>255</v>
      </c>
      <c r="AD73" t="str">
        <f t="shared" si="1"/>
        <v>ABIERTO</v>
      </c>
    </row>
    <row r="74" spans="1:30" x14ac:dyDescent="0.35">
      <c r="A74" t="s">
        <v>178</v>
      </c>
      <c r="B74">
        <v>6512382</v>
      </c>
      <c r="C74" t="s">
        <v>129</v>
      </c>
      <c r="D74" t="s">
        <v>5669</v>
      </c>
      <c r="E74" t="s">
        <v>251</v>
      </c>
      <c r="F74" t="s">
        <v>133</v>
      </c>
      <c r="G74" t="s">
        <v>212</v>
      </c>
      <c r="H74" s="16">
        <v>45839</v>
      </c>
      <c r="I74" s="16">
        <v>45869</v>
      </c>
      <c r="J74" t="s">
        <v>3476</v>
      </c>
      <c r="K74">
        <v>1215154</v>
      </c>
      <c r="L74" t="s">
        <v>392</v>
      </c>
      <c r="O74">
        <v>10014644</v>
      </c>
      <c r="P74" t="s">
        <v>178</v>
      </c>
      <c r="Q74">
        <v>0</v>
      </c>
      <c r="R74" t="s">
        <v>1266</v>
      </c>
      <c r="S74" t="s">
        <v>3901</v>
      </c>
      <c r="T74">
        <v>11499418</v>
      </c>
      <c r="U74" s="16">
        <v>45615</v>
      </c>
      <c r="V74" s="16">
        <v>45839</v>
      </c>
      <c r="W74" s="16">
        <v>45806</v>
      </c>
      <c r="X74">
        <v>0</v>
      </c>
      <c r="Y74">
        <v>1290900</v>
      </c>
      <c r="Z74" t="s">
        <v>1568</v>
      </c>
      <c r="AA74" t="s">
        <v>246</v>
      </c>
      <c r="AB74" t="s">
        <v>121</v>
      </c>
      <c r="AC74" t="s">
        <v>255</v>
      </c>
      <c r="AD74" t="str">
        <f t="shared" si="1"/>
        <v>ABIERTO</v>
      </c>
    </row>
    <row r="75" spans="1:30" x14ac:dyDescent="0.35">
      <c r="A75" t="s">
        <v>149</v>
      </c>
      <c r="B75">
        <v>6512364</v>
      </c>
      <c r="C75" t="s">
        <v>129</v>
      </c>
      <c r="D75" t="s">
        <v>6528</v>
      </c>
      <c r="E75" t="s">
        <v>251</v>
      </c>
      <c r="F75" t="s">
        <v>133</v>
      </c>
      <c r="G75" t="s">
        <v>212</v>
      </c>
      <c r="H75" s="16">
        <v>45839</v>
      </c>
      <c r="I75" s="16">
        <v>45869</v>
      </c>
      <c r="J75" t="s">
        <v>3476</v>
      </c>
      <c r="K75">
        <v>1213130</v>
      </c>
      <c r="L75" t="s">
        <v>302</v>
      </c>
      <c r="O75">
        <v>10014616</v>
      </c>
      <c r="P75" t="s">
        <v>149</v>
      </c>
      <c r="Q75">
        <v>0</v>
      </c>
      <c r="R75" t="s">
        <v>1266</v>
      </c>
      <c r="S75" t="s">
        <v>329</v>
      </c>
      <c r="T75">
        <v>11499400</v>
      </c>
      <c r="U75" s="16">
        <v>45615</v>
      </c>
      <c r="V75" s="16">
        <v>45839</v>
      </c>
      <c r="W75" s="16">
        <v>45769</v>
      </c>
      <c r="X75">
        <v>0</v>
      </c>
      <c r="Y75">
        <v>1290900</v>
      </c>
      <c r="Z75" t="s">
        <v>1568</v>
      </c>
      <c r="AA75" t="s">
        <v>245</v>
      </c>
      <c r="AB75" t="s">
        <v>121</v>
      </c>
      <c r="AC75" t="s">
        <v>255</v>
      </c>
      <c r="AD75" t="str">
        <f t="shared" si="1"/>
        <v>ABIERTO</v>
      </c>
    </row>
    <row r="76" spans="1:30" x14ac:dyDescent="0.35">
      <c r="A76" t="s">
        <v>233</v>
      </c>
      <c r="B76">
        <v>6512195</v>
      </c>
      <c r="C76" t="s">
        <v>129</v>
      </c>
      <c r="D76" t="s">
        <v>2885</v>
      </c>
      <c r="E76" t="s">
        <v>251</v>
      </c>
      <c r="F76" t="s">
        <v>259</v>
      </c>
      <c r="G76" t="s">
        <v>1531</v>
      </c>
      <c r="H76" s="16">
        <v>45850</v>
      </c>
      <c r="I76" s="16">
        <v>45850</v>
      </c>
      <c r="J76" t="s">
        <v>5406</v>
      </c>
      <c r="K76">
        <v>1213130</v>
      </c>
      <c r="L76" t="s">
        <v>301</v>
      </c>
      <c r="O76">
        <v>10014623</v>
      </c>
      <c r="P76" t="s">
        <v>233</v>
      </c>
      <c r="Q76">
        <v>196051.12</v>
      </c>
      <c r="R76" t="s">
        <v>1266</v>
      </c>
      <c r="S76" t="s">
        <v>262</v>
      </c>
      <c r="T76">
        <v>11499243</v>
      </c>
      <c r="U76" s="16">
        <v>45615</v>
      </c>
      <c r="V76" s="16">
        <v>45853</v>
      </c>
      <c r="W76" s="16">
        <v>45853</v>
      </c>
      <c r="X76">
        <v>196051.12</v>
      </c>
      <c r="Y76">
        <v>1290900</v>
      </c>
      <c r="Z76" t="s">
        <v>1568</v>
      </c>
      <c r="AA76" t="s">
        <v>245</v>
      </c>
      <c r="AB76" t="s">
        <v>121</v>
      </c>
      <c r="AC76" t="s">
        <v>255</v>
      </c>
      <c r="AD76" t="str">
        <f t="shared" si="1"/>
        <v>CERRADO</v>
      </c>
    </row>
    <row r="77" spans="1:30" x14ac:dyDescent="0.35">
      <c r="A77" t="s">
        <v>131</v>
      </c>
      <c r="B77">
        <v>6512185</v>
      </c>
      <c r="C77" t="s">
        <v>129</v>
      </c>
      <c r="D77" t="s">
        <v>5667</v>
      </c>
      <c r="E77" t="s">
        <v>251</v>
      </c>
      <c r="F77" t="s">
        <v>133</v>
      </c>
      <c r="G77" t="s">
        <v>212</v>
      </c>
      <c r="H77" s="16">
        <v>45859</v>
      </c>
      <c r="I77" s="16">
        <v>45865</v>
      </c>
      <c r="J77" t="s">
        <v>5408</v>
      </c>
      <c r="K77">
        <v>1213130</v>
      </c>
      <c r="L77" t="s">
        <v>335</v>
      </c>
      <c r="O77">
        <v>10014603</v>
      </c>
      <c r="P77" t="s">
        <v>131</v>
      </c>
      <c r="Q77">
        <v>0</v>
      </c>
      <c r="R77" t="s">
        <v>1266</v>
      </c>
      <c r="S77" t="s">
        <v>343</v>
      </c>
      <c r="T77">
        <v>11499233</v>
      </c>
      <c r="U77" s="16">
        <v>45615</v>
      </c>
      <c r="V77" s="16">
        <v>45859</v>
      </c>
      <c r="W77" s="16">
        <v>45850</v>
      </c>
      <c r="X77">
        <v>0</v>
      </c>
      <c r="Y77">
        <v>1290900</v>
      </c>
      <c r="Z77" t="s">
        <v>1568</v>
      </c>
      <c r="AA77" t="s">
        <v>245</v>
      </c>
      <c r="AB77" t="s">
        <v>121</v>
      </c>
      <c r="AC77" t="s">
        <v>255</v>
      </c>
      <c r="AD77" t="str">
        <f t="shared" si="1"/>
        <v>ABIERTO</v>
      </c>
    </row>
    <row r="78" spans="1:30" x14ac:dyDescent="0.35">
      <c r="A78" t="s">
        <v>128</v>
      </c>
      <c r="B78">
        <v>6512182</v>
      </c>
      <c r="C78" t="s">
        <v>123</v>
      </c>
      <c r="D78" t="s">
        <v>6092</v>
      </c>
      <c r="E78" t="s">
        <v>251</v>
      </c>
      <c r="F78" t="s">
        <v>259</v>
      </c>
      <c r="G78" t="s">
        <v>142</v>
      </c>
      <c r="H78" s="16">
        <v>45839</v>
      </c>
      <c r="I78" s="16">
        <v>45869</v>
      </c>
      <c r="J78" t="s">
        <v>3476</v>
      </c>
      <c r="K78">
        <v>1210100</v>
      </c>
      <c r="L78" t="s">
        <v>390</v>
      </c>
      <c r="O78">
        <v>10014594</v>
      </c>
      <c r="P78" t="s">
        <v>128</v>
      </c>
      <c r="Q78">
        <v>0</v>
      </c>
      <c r="R78" t="s">
        <v>1266</v>
      </c>
      <c r="S78" t="s">
        <v>3891</v>
      </c>
      <c r="T78">
        <v>11499230</v>
      </c>
      <c r="U78" s="16">
        <v>45615</v>
      </c>
      <c r="V78" s="16">
        <v>45839</v>
      </c>
      <c r="W78" s="16">
        <v>45820</v>
      </c>
      <c r="X78">
        <v>0</v>
      </c>
      <c r="Y78">
        <v>1290900</v>
      </c>
      <c r="Z78" t="s">
        <v>1568</v>
      </c>
      <c r="AA78" t="s">
        <v>248</v>
      </c>
      <c r="AB78" t="s">
        <v>121</v>
      </c>
      <c r="AC78" t="s">
        <v>255</v>
      </c>
      <c r="AD78" t="str">
        <f t="shared" si="1"/>
        <v>ABIERTO</v>
      </c>
    </row>
    <row r="79" spans="1:30" x14ac:dyDescent="0.35">
      <c r="A79" t="s">
        <v>128</v>
      </c>
      <c r="B79">
        <v>6512181</v>
      </c>
      <c r="C79" t="s">
        <v>123</v>
      </c>
      <c r="D79" t="s">
        <v>6093</v>
      </c>
      <c r="E79" t="s">
        <v>251</v>
      </c>
      <c r="F79" t="s">
        <v>259</v>
      </c>
      <c r="G79" t="s">
        <v>142</v>
      </c>
      <c r="H79" s="16">
        <v>45839</v>
      </c>
      <c r="I79" s="16">
        <v>45869</v>
      </c>
      <c r="J79" t="s">
        <v>3476</v>
      </c>
      <c r="K79">
        <v>1210100</v>
      </c>
      <c r="L79" t="s">
        <v>390</v>
      </c>
      <c r="O79">
        <v>10014594</v>
      </c>
      <c r="P79" t="s">
        <v>128</v>
      </c>
      <c r="Q79">
        <v>0</v>
      </c>
      <c r="R79" t="s">
        <v>1266</v>
      </c>
      <c r="S79" t="s">
        <v>342</v>
      </c>
      <c r="T79">
        <v>11499229</v>
      </c>
      <c r="U79" s="16">
        <v>45615</v>
      </c>
      <c r="V79" s="16">
        <v>45839</v>
      </c>
      <c r="W79" s="16">
        <v>45833</v>
      </c>
      <c r="X79">
        <v>0</v>
      </c>
      <c r="Y79">
        <v>1290900</v>
      </c>
      <c r="Z79" t="s">
        <v>1568</v>
      </c>
      <c r="AA79" t="s">
        <v>248</v>
      </c>
      <c r="AB79" t="s">
        <v>121</v>
      </c>
      <c r="AC79" t="s">
        <v>255</v>
      </c>
      <c r="AD79" t="str">
        <f t="shared" si="1"/>
        <v>ABIERTO</v>
      </c>
    </row>
    <row r="80" spans="1:30" x14ac:dyDescent="0.35">
      <c r="A80" t="s">
        <v>202</v>
      </c>
      <c r="B80">
        <v>6512140</v>
      </c>
      <c r="C80" t="s">
        <v>129</v>
      </c>
      <c r="D80" t="s">
        <v>5666</v>
      </c>
      <c r="E80" t="s">
        <v>251</v>
      </c>
      <c r="F80" t="s">
        <v>259</v>
      </c>
      <c r="G80" t="s">
        <v>225</v>
      </c>
      <c r="H80" s="16">
        <v>45852</v>
      </c>
      <c r="I80" s="16">
        <v>45852</v>
      </c>
      <c r="J80" t="s">
        <v>5407</v>
      </c>
      <c r="K80">
        <v>1213130</v>
      </c>
      <c r="L80" t="s">
        <v>396</v>
      </c>
      <c r="O80">
        <v>10014615</v>
      </c>
      <c r="P80" t="s">
        <v>202</v>
      </c>
      <c r="Q80">
        <v>27981.67</v>
      </c>
      <c r="R80" t="s">
        <v>1266</v>
      </c>
      <c r="S80" t="s">
        <v>343</v>
      </c>
      <c r="T80">
        <v>11499188</v>
      </c>
      <c r="U80" s="16">
        <v>45615</v>
      </c>
      <c r="V80" s="16">
        <v>45852</v>
      </c>
      <c r="W80" s="16">
        <v>45851</v>
      </c>
      <c r="X80">
        <v>27981.67</v>
      </c>
      <c r="Y80">
        <v>1290900</v>
      </c>
      <c r="Z80" t="s">
        <v>1568</v>
      </c>
      <c r="AA80" t="s">
        <v>245</v>
      </c>
      <c r="AB80" t="s">
        <v>121</v>
      </c>
      <c r="AC80" t="s">
        <v>255</v>
      </c>
      <c r="AD80" t="str">
        <f t="shared" si="1"/>
        <v>ABIERTO</v>
      </c>
    </row>
    <row r="81" spans="1:30" x14ac:dyDescent="0.35">
      <c r="A81" t="s">
        <v>151</v>
      </c>
      <c r="B81">
        <v>6512132</v>
      </c>
      <c r="C81" t="s">
        <v>138</v>
      </c>
      <c r="D81" t="s">
        <v>5277</v>
      </c>
      <c r="E81" t="s">
        <v>251</v>
      </c>
      <c r="F81" t="s">
        <v>259</v>
      </c>
      <c r="G81" t="s">
        <v>124</v>
      </c>
      <c r="H81" s="16">
        <v>45855</v>
      </c>
      <c r="I81" s="16">
        <v>45855</v>
      </c>
      <c r="J81" t="s">
        <v>5407</v>
      </c>
      <c r="K81">
        <v>1215157</v>
      </c>
      <c r="L81" t="s">
        <v>399</v>
      </c>
      <c r="O81">
        <v>10014651</v>
      </c>
      <c r="P81" t="s">
        <v>151</v>
      </c>
      <c r="Q81">
        <v>0</v>
      </c>
      <c r="R81" t="s">
        <v>1266</v>
      </c>
      <c r="S81" t="s">
        <v>343</v>
      </c>
      <c r="T81">
        <v>11499180</v>
      </c>
      <c r="U81" s="16">
        <v>45615</v>
      </c>
      <c r="V81" s="16">
        <v>45855</v>
      </c>
      <c r="W81" s="16">
        <v>45853</v>
      </c>
      <c r="X81">
        <v>0</v>
      </c>
      <c r="Y81">
        <v>1290900</v>
      </c>
      <c r="Z81" t="s">
        <v>1568</v>
      </c>
      <c r="AA81" t="s">
        <v>249</v>
      </c>
      <c r="AB81" t="s">
        <v>121</v>
      </c>
      <c r="AC81" t="s">
        <v>255</v>
      </c>
      <c r="AD81" t="str">
        <f t="shared" si="1"/>
        <v>ABIERTO</v>
      </c>
    </row>
    <row r="82" spans="1:30" x14ac:dyDescent="0.35">
      <c r="A82" t="s">
        <v>151</v>
      </c>
      <c r="B82">
        <v>6512130</v>
      </c>
      <c r="C82" t="s">
        <v>138</v>
      </c>
      <c r="D82" t="s">
        <v>5261</v>
      </c>
      <c r="E82" t="s">
        <v>251</v>
      </c>
      <c r="F82" t="s">
        <v>259</v>
      </c>
      <c r="G82" t="s">
        <v>142</v>
      </c>
      <c r="H82" s="16">
        <v>45855</v>
      </c>
      <c r="I82" s="16">
        <v>45855</v>
      </c>
      <c r="J82" t="s">
        <v>5407</v>
      </c>
      <c r="K82">
        <v>1215157</v>
      </c>
      <c r="L82" t="s">
        <v>399</v>
      </c>
      <c r="O82">
        <v>10014651</v>
      </c>
      <c r="P82" t="s">
        <v>151</v>
      </c>
      <c r="Q82">
        <v>0</v>
      </c>
      <c r="R82" t="s">
        <v>1266</v>
      </c>
      <c r="S82" t="s">
        <v>343</v>
      </c>
      <c r="T82">
        <v>11499178</v>
      </c>
      <c r="U82" s="16">
        <v>45615</v>
      </c>
      <c r="V82" s="16">
        <v>45855</v>
      </c>
      <c r="W82" s="16">
        <v>45853</v>
      </c>
      <c r="X82">
        <v>0</v>
      </c>
      <c r="Y82">
        <v>1290900</v>
      </c>
      <c r="Z82" t="s">
        <v>1568</v>
      </c>
      <c r="AA82" t="s">
        <v>249</v>
      </c>
      <c r="AB82" t="s">
        <v>121</v>
      </c>
      <c r="AC82" t="s">
        <v>255</v>
      </c>
      <c r="AD82" t="str">
        <f t="shared" si="1"/>
        <v>ABIERTO</v>
      </c>
    </row>
    <row r="83" spans="1:30" x14ac:dyDescent="0.35">
      <c r="A83" t="s">
        <v>126</v>
      </c>
      <c r="B83">
        <v>6506226</v>
      </c>
      <c r="C83" t="s">
        <v>123</v>
      </c>
      <c r="D83" t="s">
        <v>6094</v>
      </c>
      <c r="E83" t="s">
        <v>251</v>
      </c>
      <c r="F83" t="s">
        <v>259</v>
      </c>
      <c r="G83" t="s">
        <v>225</v>
      </c>
      <c r="H83" s="16">
        <v>45852</v>
      </c>
      <c r="I83" s="16">
        <v>45858</v>
      </c>
      <c r="J83" t="s">
        <v>5407</v>
      </c>
      <c r="K83">
        <v>1210101</v>
      </c>
      <c r="L83" t="s">
        <v>391</v>
      </c>
      <c r="O83">
        <v>10014657</v>
      </c>
      <c r="P83" t="s">
        <v>126</v>
      </c>
      <c r="Q83">
        <v>12037.85</v>
      </c>
      <c r="R83" t="s">
        <v>1266</v>
      </c>
      <c r="S83" t="s">
        <v>343</v>
      </c>
      <c r="T83">
        <v>11493274</v>
      </c>
      <c r="U83" s="16">
        <v>45615</v>
      </c>
      <c r="V83" s="16">
        <v>45852</v>
      </c>
      <c r="W83" s="16">
        <v>45851</v>
      </c>
      <c r="X83">
        <v>12037.85</v>
      </c>
      <c r="Y83">
        <v>1290900</v>
      </c>
      <c r="Z83" t="s">
        <v>1568</v>
      </c>
      <c r="AA83" t="s">
        <v>248</v>
      </c>
      <c r="AB83" t="s">
        <v>121</v>
      </c>
      <c r="AC83" t="s">
        <v>255</v>
      </c>
      <c r="AD83" t="str">
        <f t="shared" si="1"/>
        <v>ABIERTO</v>
      </c>
    </row>
    <row r="84" spans="1:30" x14ac:dyDescent="0.35">
      <c r="A84" t="s">
        <v>288</v>
      </c>
      <c r="B84">
        <v>6504333</v>
      </c>
      <c r="C84" t="s">
        <v>123</v>
      </c>
      <c r="D84" t="s">
        <v>7676</v>
      </c>
      <c r="E84" t="s">
        <v>251</v>
      </c>
      <c r="F84" t="s">
        <v>133</v>
      </c>
      <c r="G84" t="s">
        <v>191</v>
      </c>
      <c r="H84" s="16">
        <v>45839</v>
      </c>
      <c r="I84" s="16">
        <v>45869</v>
      </c>
      <c r="J84" t="s">
        <v>3476</v>
      </c>
      <c r="K84">
        <v>1212120</v>
      </c>
      <c r="L84" t="s">
        <v>289</v>
      </c>
      <c r="O84">
        <v>10014653</v>
      </c>
      <c r="P84" t="s">
        <v>288</v>
      </c>
      <c r="Q84">
        <v>0</v>
      </c>
      <c r="R84" t="s">
        <v>1266</v>
      </c>
      <c r="S84" t="s">
        <v>342</v>
      </c>
      <c r="T84">
        <v>11491391</v>
      </c>
      <c r="U84" s="16">
        <v>45615</v>
      </c>
      <c r="V84" s="16">
        <v>45839</v>
      </c>
      <c r="W84" s="16">
        <v>45845</v>
      </c>
      <c r="X84">
        <v>0</v>
      </c>
      <c r="Y84">
        <v>1290900</v>
      </c>
      <c r="Z84" t="s">
        <v>1568</v>
      </c>
      <c r="AA84" t="s">
        <v>247</v>
      </c>
      <c r="AB84" t="s">
        <v>121</v>
      </c>
      <c r="AC84" t="s">
        <v>255</v>
      </c>
      <c r="AD84" t="str">
        <f t="shared" si="1"/>
        <v>ABIERTO</v>
      </c>
    </row>
    <row r="85" spans="1:30" x14ac:dyDescent="0.35">
      <c r="A85" t="s">
        <v>288</v>
      </c>
      <c r="B85">
        <v>6499715</v>
      </c>
      <c r="C85" t="s">
        <v>123</v>
      </c>
      <c r="D85" t="s">
        <v>7637</v>
      </c>
      <c r="E85" t="s">
        <v>251</v>
      </c>
      <c r="F85" t="s">
        <v>259</v>
      </c>
      <c r="G85" t="s">
        <v>7638</v>
      </c>
      <c r="H85" s="16">
        <v>45608</v>
      </c>
      <c r="I85" s="16">
        <v>45608</v>
      </c>
      <c r="J85" t="s">
        <v>7639</v>
      </c>
      <c r="K85">
        <v>1212120</v>
      </c>
      <c r="L85" t="s">
        <v>289</v>
      </c>
      <c r="M85" s="16">
        <v>45608</v>
      </c>
      <c r="N85" s="16">
        <v>45608</v>
      </c>
      <c r="O85">
        <v>10014653</v>
      </c>
      <c r="P85" t="s">
        <v>288</v>
      </c>
      <c r="Q85">
        <v>16364.71</v>
      </c>
      <c r="R85" t="s">
        <v>254</v>
      </c>
      <c r="S85" t="s">
        <v>7640</v>
      </c>
      <c r="T85">
        <v>11486677</v>
      </c>
      <c r="U85" s="16">
        <v>45604</v>
      </c>
      <c r="V85" s="16">
        <v>45615</v>
      </c>
      <c r="W85" s="16">
        <v>45707</v>
      </c>
      <c r="X85">
        <v>16364.71</v>
      </c>
      <c r="Y85">
        <v>1290900</v>
      </c>
      <c r="Z85" t="s">
        <v>1568</v>
      </c>
      <c r="AA85" t="s">
        <v>247</v>
      </c>
      <c r="AB85" t="s">
        <v>121</v>
      </c>
      <c r="AC85" t="s">
        <v>255</v>
      </c>
      <c r="AD85" t="str">
        <f t="shared" si="1"/>
        <v>ABIERTO</v>
      </c>
    </row>
    <row r="86" spans="1:30" x14ac:dyDescent="0.35">
      <c r="A86" t="s">
        <v>126</v>
      </c>
      <c r="B86">
        <v>6496801</v>
      </c>
      <c r="C86" t="s">
        <v>123</v>
      </c>
      <c r="D86" t="s">
        <v>6054</v>
      </c>
      <c r="E86" t="s">
        <v>251</v>
      </c>
      <c r="F86" t="s">
        <v>259</v>
      </c>
      <c r="G86" t="s">
        <v>192</v>
      </c>
      <c r="H86" s="16">
        <v>45852</v>
      </c>
      <c r="I86" s="16">
        <v>45858</v>
      </c>
      <c r="J86" t="s">
        <v>5407</v>
      </c>
      <c r="K86">
        <v>1210101</v>
      </c>
      <c r="L86" t="s">
        <v>391</v>
      </c>
      <c r="O86">
        <v>10014657</v>
      </c>
      <c r="P86" t="s">
        <v>126</v>
      </c>
      <c r="Q86">
        <v>11365.34</v>
      </c>
      <c r="R86" t="s">
        <v>296</v>
      </c>
      <c r="S86" t="s">
        <v>343</v>
      </c>
      <c r="T86">
        <v>11483573</v>
      </c>
      <c r="U86" s="16">
        <v>45597</v>
      </c>
      <c r="V86" s="16">
        <v>45852</v>
      </c>
      <c r="W86" s="16">
        <v>45851</v>
      </c>
      <c r="X86">
        <v>11365.34</v>
      </c>
      <c r="Y86">
        <v>1290900</v>
      </c>
      <c r="Z86" t="s">
        <v>1568</v>
      </c>
      <c r="AA86" t="s">
        <v>248</v>
      </c>
      <c r="AB86" t="s">
        <v>121</v>
      </c>
      <c r="AC86" t="s">
        <v>255</v>
      </c>
      <c r="AD86" t="str">
        <f t="shared" si="1"/>
        <v>ABIERTO</v>
      </c>
    </row>
    <row r="87" spans="1:30" x14ac:dyDescent="0.35">
      <c r="A87" t="s">
        <v>126</v>
      </c>
      <c r="B87">
        <v>6496780</v>
      </c>
      <c r="C87" t="s">
        <v>123</v>
      </c>
      <c r="D87" t="s">
        <v>6052</v>
      </c>
      <c r="E87" t="s">
        <v>251</v>
      </c>
      <c r="F87" t="s">
        <v>259</v>
      </c>
      <c r="G87" t="s">
        <v>192</v>
      </c>
      <c r="H87" s="16">
        <v>45852</v>
      </c>
      <c r="I87" s="16">
        <v>45858</v>
      </c>
      <c r="J87" t="s">
        <v>5407</v>
      </c>
      <c r="K87">
        <v>1210101</v>
      </c>
      <c r="L87" t="s">
        <v>391</v>
      </c>
      <c r="O87">
        <v>10014657</v>
      </c>
      <c r="P87" t="s">
        <v>126</v>
      </c>
      <c r="Q87">
        <v>11365.33</v>
      </c>
      <c r="R87" t="s">
        <v>296</v>
      </c>
      <c r="S87" t="s">
        <v>343</v>
      </c>
      <c r="T87">
        <v>11483572</v>
      </c>
      <c r="U87" s="16">
        <v>45597</v>
      </c>
      <c r="V87" s="16">
        <v>45852</v>
      </c>
      <c r="W87" s="16">
        <v>45851</v>
      </c>
      <c r="X87">
        <v>11365.33</v>
      </c>
      <c r="Y87">
        <v>1290900</v>
      </c>
      <c r="Z87" t="s">
        <v>1568</v>
      </c>
      <c r="AA87" t="s">
        <v>248</v>
      </c>
      <c r="AB87" t="s">
        <v>121</v>
      </c>
      <c r="AC87" t="s">
        <v>255</v>
      </c>
      <c r="AD87" t="str">
        <f t="shared" si="1"/>
        <v>ABIERTO</v>
      </c>
    </row>
    <row r="88" spans="1:30" x14ac:dyDescent="0.35">
      <c r="A88" t="s">
        <v>243</v>
      </c>
      <c r="B88">
        <v>6479292</v>
      </c>
      <c r="C88" t="s">
        <v>129</v>
      </c>
      <c r="D88" t="s">
        <v>1654</v>
      </c>
      <c r="E88" t="s">
        <v>251</v>
      </c>
      <c r="F88" t="s">
        <v>259</v>
      </c>
      <c r="G88" t="s">
        <v>5931</v>
      </c>
      <c r="H88" s="16">
        <v>45841</v>
      </c>
      <c r="I88" s="16">
        <v>45841</v>
      </c>
      <c r="J88" t="s">
        <v>5405</v>
      </c>
      <c r="K88">
        <v>1213130</v>
      </c>
      <c r="L88" t="s">
        <v>384</v>
      </c>
      <c r="M88" s="16">
        <v>45841</v>
      </c>
      <c r="N88" s="16">
        <v>45842</v>
      </c>
      <c r="O88">
        <v>10014627</v>
      </c>
      <c r="P88" t="s">
        <v>243</v>
      </c>
      <c r="Q88">
        <v>55575.5</v>
      </c>
      <c r="R88" t="s">
        <v>347</v>
      </c>
      <c r="S88" t="s">
        <v>3889</v>
      </c>
      <c r="T88">
        <v>11465491</v>
      </c>
      <c r="U88" s="16">
        <v>45555</v>
      </c>
      <c r="V88" s="16">
        <v>45843</v>
      </c>
      <c r="W88" s="16">
        <v>45843</v>
      </c>
      <c r="X88">
        <v>55575.5</v>
      </c>
      <c r="Y88">
        <v>1290900</v>
      </c>
      <c r="Z88" t="s">
        <v>1568</v>
      </c>
      <c r="AA88" t="s">
        <v>245</v>
      </c>
      <c r="AB88" t="s">
        <v>121</v>
      </c>
      <c r="AC88" t="s">
        <v>255</v>
      </c>
      <c r="AD88" t="str">
        <f t="shared" si="1"/>
        <v>CERRADO</v>
      </c>
    </row>
    <row r="89" spans="1:30" x14ac:dyDescent="0.35">
      <c r="A89" t="s">
        <v>201</v>
      </c>
      <c r="B89">
        <v>6479248</v>
      </c>
      <c r="C89" t="s">
        <v>129</v>
      </c>
      <c r="D89" t="s">
        <v>4094</v>
      </c>
      <c r="E89" t="s">
        <v>251</v>
      </c>
      <c r="F89" t="s">
        <v>133</v>
      </c>
      <c r="G89" t="s">
        <v>192</v>
      </c>
      <c r="H89" s="16">
        <v>45839</v>
      </c>
      <c r="I89" s="16">
        <v>45869</v>
      </c>
      <c r="J89" t="s">
        <v>3476</v>
      </c>
      <c r="K89">
        <v>1213130</v>
      </c>
      <c r="L89" t="s">
        <v>334</v>
      </c>
      <c r="O89">
        <v>10014602</v>
      </c>
      <c r="P89" t="s">
        <v>201</v>
      </c>
      <c r="Q89">
        <v>17833</v>
      </c>
      <c r="R89" t="s">
        <v>347</v>
      </c>
      <c r="S89" t="s">
        <v>329</v>
      </c>
      <c r="T89">
        <v>11465421</v>
      </c>
      <c r="U89" s="16">
        <v>45555</v>
      </c>
      <c r="V89" s="16">
        <v>45839</v>
      </c>
      <c r="W89" s="16">
        <v>45837</v>
      </c>
      <c r="X89">
        <v>17833</v>
      </c>
      <c r="Y89">
        <v>1290900</v>
      </c>
      <c r="Z89" t="s">
        <v>1568</v>
      </c>
      <c r="AA89" t="s">
        <v>245</v>
      </c>
      <c r="AB89" t="s">
        <v>121</v>
      </c>
      <c r="AC89" t="s">
        <v>255</v>
      </c>
      <c r="AD89" t="str">
        <f t="shared" si="1"/>
        <v>ABIERTO</v>
      </c>
    </row>
    <row r="90" spans="1:30" x14ac:dyDescent="0.35">
      <c r="A90" t="s">
        <v>178</v>
      </c>
      <c r="B90">
        <v>6467945</v>
      </c>
      <c r="C90" t="s">
        <v>129</v>
      </c>
      <c r="D90" t="s">
        <v>5662</v>
      </c>
      <c r="E90" t="s">
        <v>251</v>
      </c>
      <c r="F90" t="s">
        <v>125</v>
      </c>
      <c r="G90" t="s">
        <v>127</v>
      </c>
      <c r="H90" s="16">
        <v>45839</v>
      </c>
      <c r="I90" s="16">
        <v>45869</v>
      </c>
      <c r="J90" t="s">
        <v>3476</v>
      </c>
      <c r="K90">
        <v>1215154</v>
      </c>
      <c r="L90" t="s">
        <v>392</v>
      </c>
      <c r="O90">
        <v>10014644</v>
      </c>
      <c r="P90" t="s">
        <v>178</v>
      </c>
      <c r="Q90">
        <v>0</v>
      </c>
      <c r="R90" t="s">
        <v>329</v>
      </c>
      <c r="S90" t="s">
        <v>3901</v>
      </c>
      <c r="T90">
        <v>11453534</v>
      </c>
      <c r="U90" s="16">
        <v>45523</v>
      </c>
      <c r="V90" s="16">
        <v>45839</v>
      </c>
      <c r="W90" s="16">
        <v>45832</v>
      </c>
      <c r="X90">
        <v>0</v>
      </c>
      <c r="Y90">
        <v>1290900</v>
      </c>
      <c r="Z90" t="s">
        <v>1568</v>
      </c>
      <c r="AA90" t="s">
        <v>246</v>
      </c>
      <c r="AB90" t="s">
        <v>121</v>
      </c>
      <c r="AC90" t="s">
        <v>255</v>
      </c>
      <c r="AD90" t="str">
        <f t="shared" si="1"/>
        <v>ABIERTO</v>
      </c>
    </row>
    <row r="91" spans="1:30" x14ac:dyDescent="0.35">
      <c r="A91" t="s">
        <v>160</v>
      </c>
      <c r="B91">
        <v>6466773</v>
      </c>
      <c r="C91" t="s">
        <v>129</v>
      </c>
      <c r="D91" t="s">
        <v>6095</v>
      </c>
      <c r="E91" t="s">
        <v>251</v>
      </c>
      <c r="F91" t="s">
        <v>133</v>
      </c>
      <c r="G91" t="s">
        <v>192</v>
      </c>
      <c r="H91" s="16">
        <v>45839</v>
      </c>
      <c r="I91" s="16">
        <v>45869</v>
      </c>
      <c r="J91" t="s">
        <v>3476</v>
      </c>
      <c r="K91">
        <v>1212121</v>
      </c>
      <c r="L91" t="s">
        <v>346</v>
      </c>
      <c r="O91">
        <v>10014598</v>
      </c>
      <c r="P91" t="s">
        <v>160</v>
      </c>
      <c r="Q91">
        <v>194303.92</v>
      </c>
      <c r="R91" t="s">
        <v>342</v>
      </c>
      <c r="S91" t="s">
        <v>342</v>
      </c>
      <c r="T91">
        <v>11452394</v>
      </c>
      <c r="U91" s="16">
        <v>45521</v>
      </c>
      <c r="V91" s="16">
        <v>45839</v>
      </c>
      <c r="W91" s="16">
        <v>45835</v>
      </c>
      <c r="X91">
        <v>194303.92</v>
      </c>
      <c r="Y91">
        <v>1290900</v>
      </c>
      <c r="Z91" t="s">
        <v>1568</v>
      </c>
      <c r="AA91" t="s">
        <v>247</v>
      </c>
      <c r="AB91" t="s">
        <v>121</v>
      </c>
      <c r="AC91" t="s">
        <v>255</v>
      </c>
      <c r="AD91" t="str">
        <f t="shared" si="1"/>
        <v>ABIERTO</v>
      </c>
    </row>
    <row r="92" spans="1:30" x14ac:dyDescent="0.35">
      <c r="A92" t="s">
        <v>216</v>
      </c>
      <c r="B92">
        <v>6466044</v>
      </c>
      <c r="C92" t="s">
        <v>129</v>
      </c>
      <c r="D92" t="s">
        <v>5661</v>
      </c>
      <c r="E92" t="s">
        <v>251</v>
      </c>
      <c r="F92" t="s">
        <v>259</v>
      </c>
      <c r="G92" t="s">
        <v>8314</v>
      </c>
      <c r="H92" s="16">
        <v>45847</v>
      </c>
      <c r="I92" s="16">
        <v>45847</v>
      </c>
      <c r="J92" t="s">
        <v>5406</v>
      </c>
      <c r="K92">
        <v>1215154</v>
      </c>
      <c r="L92" t="s">
        <v>282</v>
      </c>
      <c r="M92" s="16">
        <v>45846</v>
      </c>
      <c r="N92" s="16">
        <v>45847</v>
      </c>
      <c r="O92">
        <v>10014642</v>
      </c>
      <c r="P92" t="s">
        <v>216</v>
      </c>
      <c r="Q92">
        <v>23701.54</v>
      </c>
      <c r="R92" t="s">
        <v>347</v>
      </c>
      <c r="S92" t="s">
        <v>291</v>
      </c>
      <c r="T92">
        <v>11451587</v>
      </c>
      <c r="U92" s="16">
        <v>45518</v>
      </c>
      <c r="V92" s="16">
        <v>45848</v>
      </c>
      <c r="W92" s="16">
        <v>45848</v>
      </c>
      <c r="X92">
        <v>23701.54</v>
      </c>
      <c r="Y92">
        <v>1290900</v>
      </c>
      <c r="Z92" t="s">
        <v>1568</v>
      </c>
      <c r="AA92" t="s">
        <v>246</v>
      </c>
      <c r="AB92" t="s">
        <v>121</v>
      </c>
      <c r="AC92" t="s">
        <v>255</v>
      </c>
      <c r="AD92" t="str">
        <f t="shared" si="1"/>
        <v>CERRADO</v>
      </c>
    </row>
    <row r="93" spans="1:30" x14ac:dyDescent="0.35">
      <c r="A93" t="s">
        <v>288</v>
      </c>
      <c r="B93">
        <v>6461025</v>
      </c>
      <c r="C93" t="s">
        <v>123</v>
      </c>
      <c r="D93" t="s">
        <v>7677</v>
      </c>
      <c r="E93" t="s">
        <v>310</v>
      </c>
      <c r="F93" t="s">
        <v>259</v>
      </c>
      <c r="G93" t="s">
        <v>192</v>
      </c>
      <c r="H93" s="16">
        <v>45505</v>
      </c>
      <c r="I93" s="16">
        <v>45505</v>
      </c>
      <c r="K93">
        <v>1212120</v>
      </c>
      <c r="L93" t="s">
        <v>289</v>
      </c>
      <c r="O93">
        <v>10014653</v>
      </c>
      <c r="P93" t="s">
        <v>288</v>
      </c>
      <c r="Q93">
        <v>0</v>
      </c>
      <c r="R93" t="s">
        <v>269</v>
      </c>
      <c r="S93" t="s">
        <v>3891</v>
      </c>
      <c r="T93">
        <v>11446329</v>
      </c>
      <c r="U93" s="16">
        <v>45504</v>
      </c>
      <c r="V93" s="16">
        <v>45505</v>
      </c>
      <c r="W93" s="16">
        <v>45845</v>
      </c>
      <c r="X93">
        <v>0</v>
      </c>
      <c r="Y93">
        <v>1290900</v>
      </c>
      <c r="Z93" t="s">
        <v>1568</v>
      </c>
      <c r="AA93" t="s">
        <v>247</v>
      </c>
      <c r="AB93" t="s">
        <v>121</v>
      </c>
      <c r="AC93" t="s">
        <v>255</v>
      </c>
      <c r="AD93" t="str">
        <f t="shared" si="1"/>
        <v>ABIERTO</v>
      </c>
    </row>
    <row r="94" spans="1:30" x14ac:dyDescent="0.35">
      <c r="A94" t="s">
        <v>288</v>
      </c>
      <c r="B94">
        <v>6459001</v>
      </c>
      <c r="C94" t="s">
        <v>123</v>
      </c>
      <c r="D94" t="s">
        <v>7678</v>
      </c>
      <c r="E94" t="s">
        <v>251</v>
      </c>
      <c r="F94" t="s">
        <v>259</v>
      </c>
      <c r="G94" t="s">
        <v>1075</v>
      </c>
      <c r="H94" s="16">
        <v>45839</v>
      </c>
      <c r="I94" s="16">
        <v>45869</v>
      </c>
      <c r="J94" t="s">
        <v>3476</v>
      </c>
      <c r="K94">
        <v>1212120</v>
      </c>
      <c r="L94" t="s">
        <v>289</v>
      </c>
      <c r="M94" s="16">
        <v>45608</v>
      </c>
      <c r="N94" s="16">
        <v>45608</v>
      </c>
      <c r="O94">
        <v>10014653</v>
      </c>
      <c r="P94" t="s">
        <v>288</v>
      </c>
      <c r="Q94">
        <v>0</v>
      </c>
      <c r="R94" t="s">
        <v>343</v>
      </c>
      <c r="S94" t="s">
        <v>3891</v>
      </c>
      <c r="T94">
        <v>11444414</v>
      </c>
      <c r="U94" s="16">
        <v>45502</v>
      </c>
      <c r="V94" s="16">
        <v>45839</v>
      </c>
      <c r="W94" s="16">
        <v>45845</v>
      </c>
      <c r="X94">
        <v>0</v>
      </c>
      <c r="Y94">
        <v>1290900</v>
      </c>
      <c r="Z94" t="s">
        <v>1568</v>
      </c>
      <c r="AA94" t="s">
        <v>247</v>
      </c>
      <c r="AB94" t="s">
        <v>121</v>
      </c>
      <c r="AC94" t="s">
        <v>255</v>
      </c>
      <c r="AD94" t="str">
        <f t="shared" si="1"/>
        <v>ABIERTO</v>
      </c>
    </row>
    <row r="95" spans="1:30" x14ac:dyDescent="0.35">
      <c r="A95" t="s">
        <v>243</v>
      </c>
      <c r="B95">
        <v>6448211</v>
      </c>
      <c r="C95" t="s">
        <v>129</v>
      </c>
      <c r="D95" t="s">
        <v>4640</v>
      </c>
      <c r="E95" t="s">
        <v>251</v>
      </c>
      <c r="F95" t="s">
        <v>259</v>
      </c>
      <c r="G95" t="s">
        <v>6384</v>
      </c>
      <c r="H95" s="16">
        <v>45841</v>
      </c>
      <c r="I95" s="16">
        <v>45841</v>
      </c>
      <c r="J95" t="s">
        <v>5405</v>
      </c>
      <c r="K95">
        <v>1213130</v>
      </c>
      <c r="L95" t="s">
        <v>384</v>
      </c>
      <c r="M95" s="16">
        <v>45841</v>
      </c>
      <c r="N95" s="16">
        <v>45843</v>
      </c>
      <c r="O95">
        <v>10014627</v>
      </c>
      <c r="P95" t="s">
        <v>243</v>
      </c>
      <c r="Q95">
        <v>61127.86</v>
      </c>
      <c r="R95" t="s">
        <v>329</v>
      </c>
      <c r="S95" t="s">
        <v>3889</v>
      </c>
      <c r="T95">
        <v>11433139</v>
      </c>
      <c r="U95" s="16">
        <v>45477</v>
      </c>
      <c r="V95" s="16">
        <v>45843</v>
      </c>
      <c r="W95" s="16">
        <v>45843</v>
      </c>
      <c r="X95">
        <v>61127.86</v>
      </c>
      <c r="Y95">
        <v>1290900</v>
      </c>
      <c r="Z95" t="s">
        <v>1568</v>
      </c>
      <c r="AA95" t="s">
        <v>245</v>
      </c>
      <c r="AB95" t="s">
        <v>121</v>
      </c>
      <c r="AC95" t="s">
        <v>255</v>
      </c>
      <c r="AD95" t="str">
        <f t="shared" si="1"/>
        <v>CERRADO</v>
      </c>
    </row>
    <row r="96" spans="1:30" x14ac:dyDescent="0.35">
      <c r="A96" t="s">
        <v>160</v>
      </c>
      <c r="B96">
        <v>6415115</v>
      </c>
      <c r="C96" t="s">
        <v>129</v>
      </c>
      <c r="D96" t="s">
        <v>2308</v>
      </c>
      <c r="E96" t="s">
        <v>251</v>
      </c>
      <c r="F96" t="s">
        <v>133</v>
      </c>
      <c r="G96" t="s">
        <v>191</v>
      </c>
      <c r="H96" s="16">
        <v>45839</v>
      </c>
      <c r="I96" s="16">
        <v>45869</v>
      </c>
      <c r="J96" t="s">
        <v>3476</v>
      </c>
      <c r="K96">
        <v>1212121</v>
      </c>
      <c r="L96" t="s">
        <v>346</v>
      </c>
      <c r="O96">
        <v>10014598</v>
      </c>
      <c r="P96" t="s">
        <v>160</v>
      </c>
      <c r="Q96">
        <v>0</v>
      </c>
      <c r="R96" t="s">
        <v>343</v>
      </c>
      <c r="S96" t="s">
        <v>342</v>
      </c>
      <c r="T96">
        <v>11398033</v>
      </c>
      <c r="U96" s="16">
        <v>45403</v>
      </c>
      <c r="V96" s="16">
        <v>45839</v>
      </c>
      <c r="W96" s="16">
        <v>45835</v>
      </c>
      <c r="X96">
        <v>0</v>
      </c>
      <c r="Y96">
        <v>1290900</v>
      </c>
      <c r="Z96" t="s">
        <v>1568</v>
      </c>
      <c r="AA96" t="s">
        <v>247</v>
      </c>
      <c r="AB96" t="s">
        <v>121</v>
      </c>
      <c r="AC96" t="s">
        <v>255</v>
      </c>
      <c r="AD96" t="str">
        <f t="shared" si="1"/>
        <v>ABIERTO</v>
      </c>
    </row>
    <row r="97" spans="1:30" x14ac:dyDescent="0.35">
      <c r="A97" t="s">
        <v>198</v>
      </c>
      <c r="B97">
        <v>6390995</v>
      </c>
      <c r="C97" t="s">
        <v>129</v>
      </c>
      <c r="D97" t="s">
        <v>2258</v>
      </c>
      <c r="E97" t="s">
        <v>251</v>
      </c>
      <c r="F97" t="s">
        <v>259</v>
      </c>
      <c r="G97" t="s">
        <v>225</v>
      </c>
      <c r="H97" s="16">
        <v>45858</v>
      </c>
      <c r="I97" s="16">
        <v>45858</v>
      </c>
      <c r="J97" t="s">
        <v>5407</v>
      </c>
      <c r="K97">
        <v>1215156</v>
      </c>
      <c r="L97" t="s">
        <v>306</v>
      </c>
      <c r="O97">
        <v>10014640</v>
      </c>
      <c r="P97" t="s">
        <v>198</v>
      </c>
      <c r="Q97">
        <v>0</v>
      </c>
      <c r="R97" t="s">
        <v>343</v>
      </c>
      <c r="S97" t="s">
        <v>343</v>
      </c>
      <c r="T97">
        <v>11372336</v>
      </c>
      <c r="U97" s="16">
        <v>45343</v>
      </c>
      <c r="V97" s="16">
        <v>45858</v>
      </c>
      <c r="W97" s="16">
        <v>45851</v>
      </c>
      <c r="X97">
        <v>0</v>
      </c>
      <c r="Y97">
        <v>1290900</v>
      </c>
      <c r="Z97" t="s">
        <v>1568</v>
      </c>
      <c r="AA97" t="s">
        <v>246</v>
      </c>
      <c r="AB97" t="s">
        <v>121</v>
      </c>
      <c r="AC97" t="s">
        <v>255</v>
      </c>
      <c r="AD97" t="str">
        <f t="shared" si="1"/>
        <v>ABIERTO</v>
      </c>
    </row>
    <row r="98" spans="1:30" x14ac:dyDescent="0.35">
      <c r="A98" t="s">
        <v>274</v>
      </c>
      <c r="B98">
        <v>6388278</v>
      </c>
      <c r="C98" t="s">
        <v>123</v>
      </c>
      <c r="D98" t="s">
        <v>7641</v>
      </c>
      <c r="E98" t="s">
        <v>251</v>
      </c>
      <c r="F98" t="s">
        <v>259</v>
      </c>
      <c r="G98" t="s">
        <v>124</v>
      </c>
      <c r="H98" s="16">
        <v>45856</v>
      </c>
      <c r="I98" s="16">
        <v>45856</v>
      </c>
      <c r="J98" t="s">
        <v>5407</v>
      </c>
      <c r="K98">
        <v>1210102</v>
      </c>
      <c r="L98" t="s">
        <v>275</v>
      </c>
      <c r="O98">
        <v>10014596</v>
      </c>
      <c r="P98" t="s">
        <v>176</v>
      </c>
      <c r="Q98">
        <v>0</v>
      </c>
      <c r="R98" t="s">
        <v>6097</v>
      </c>
      <c r="S98" t="s">
        <v>343</v>
      </c>
      <c r="T98">
        <v>11369392</v>
      </c>
      <c r="U98" s="16">
        <v>45335</v>
      </c>
      <c r="V98" s="16">
        <v>45856</v>
      </c>
      <c r="W98" s="16">
        <v>45853</v>
      </c>
      <c r="X98">
        <v>0</v>
      </c>
      <c r="Y98">
        <v>1290900</v>
      </c>
      <c r="Z98" t="s">
        <v>1568</v>
      </c>
      <c r="AA98" t="s">
        <v>248</v>
      </c>
      <c r="AB98" t="s">
        <v>121</v>
      </c>
      <c r="AC98" t="s">
        <v>255</v>
      </c>
      <c r="AD98" t="str">
        <f t="shared" si="1"/>
        <v>ABIERTO</v>
      </c>
    </row>
    <row r="99" spans="1:30" x14ac:dyDescent="0.35">
      <c r="A99" t="s">
        <v>173</v>
      </c>
      <c r="B99">
        <v>6388229</v>
      </c>
      <c r="C99" t="s">
        <v>123</v>
      </c>
      <c r="D99" t="s">
        <v>6096</v>
      </c>
      <c r="E99" t="s">
        <v>251</v>
      </c>
      <c r="F99" t="s">
        <v>259</v>
      </c>
      <c r="G99" t="s">
        <v>191</v>
      </c>
      <c r="H99" s="16">
        <v>45839</v>
      </c>
      <c r="I99" s="16">
        <v>45869</v>
      </c>
      <c r="J99" t="s">
        <v>3476</v>
      </c>
      <c r="K99">
        <v>1210101</v>
      </c>
      <c r="L99" t="s">
        <v>341</v>
      </c>
      <c r="O99">
        <v>10014656</v>
      </c>
      <c r="P99" t="s">
        <v>173</v>
      </c>
      <c r="Q99">
        <v>0</v>
      </c>
      <c r="R99" t="s">
        <v>6097</v>
      </c>
      <c r="S99" t="s">
        <v>296</v>
      </c>
      <c r="T99">
        <v>11369339</v>
      </c>
      <c r="U99" s="16">
        <v>45335</v>
      </c>
      <c r="V99" s="16">
        <v>45839</v>
      </c>
      <c r="W99" s="16">
        <v>45853</v>
      </c>
      <c r="X99">
        <v>0</v>
      </c>
      <c r="Y99">
        <v>1290900</v>
      </c>
      <c r="Z99" t="s">
        <v>1568</v>
      </c>
      <c r="AA99" t="s">
        <v>248</v>
      </c>
      <c r="AB99" t="s">
        <v>121</v>
      </c>
      <c r="AC99" t="s">
        <v>255</v>
      </c>
      <c r="AD99" t="str">
        <f t="shared" si="1"/>
        <v>ABIERTO</v>
      </c>
    </row>
    <row r="100" spans="1:30" x14ac:dyDescent="0.35">
      <c r="A100" t="s">
        <v>126</v>
      </c>
      <c r="B100">
        <v>6388227</v>
      </c>
      <c r="C100" t="s">
        <v>123</v>
      </c>
      <c r="D100" t="s">
        <v>7642</v>
      </c>
      <c r="E100" t="s">
        <v>251</v>
      </c>
      <c r="F100" t="s">
        <v>133</v>
      </c>
      <c r="G100" t="s">
        <v>191</v>
      </c>
      <c r="H100" s="16">
        <v>45869</v>
      </c>
      <c r="I100" s="16">
        <v>45869</v>
      </c>
      <c r="J100" t="s">
        <v>3476</v>
      </c>
      <c r="K100">
        <v>1210101</v>
      </c>
      <c r="L100" t="s">
        <v>391</v>
      </c>
      <c r="O100">
        <v>10014657</v>
      </c>
      <c r="P100" t="s">
        <v>126</v>
      </c>
      <c r="Q100">
        <v>0</v>
      </c>
      <c r="R100" t="s">
        <v>6097</v>
      </c>
      <c r="S100" t="s">
        <v>3891</v>
      </c>
      <c r="T100">
        <v>11369337</v>
      </c>
      <c r="U100" s="16">
        <v>45335</v>
      </c>
      <c r="V100" s="16">
        <v>45869</v>
      </c>
      <c r="W100" s="16">
        <v>45844</v>
      </c>
      <c r="X100">
        <v>0</v>
      </c>
      <c r="Y100">
        <v>1290900</v>
      </c>
      <c r="Z100" t="s">
        <v>1568</v>
      </c>
      <c r="AA100" t="s">
        <v>248</v>
      </c>
      <c r="AB100" t="s">
        <v>121</v>
      </c>
      <c r="AC100" t="s">
        <v>255</v>
      </c>
      <c r="AD100" t="str">
        <f t="shared" si="1"/>
        <v>ABIERTO</v>
      </c>
    </row>
    <row r="101" spans="1:30" x14ac:dyDescent="0.35">
      <c r="A101" t="s">
        <v>173</v>
      </c>
      <c r="B101">
        <v>6388226</v>
      </c>
      <c r="C101" t="s">
        <v>123</v>
      </c>
      <c r="D101" t="s">
        <v>6098</v>
      </c>
      <c r="E101" t="s">
        <v>251</v>
      </c>
      <c r="F101" t="s">
        <v>259</v>
      </c>
      <c r="G101" t="s">
        <v>191</v>
      </c>
      <c r="H101" s="16">
        <v>45839</v>
      </c>
      <c r="I101" s="16">
        <v>45869</v>
      </c>
      <c r="J101" t="s">
        <v>3476</v>
      </c>
      <c r="K101">
        <v>1210101</v>
      </c>
      <c r="L101" t="s">
        <v>341</v>
      </c>
      <c r="O101">
        <v>10014656</v>
      </c>
      <c r="P101" t="s">
        <v>173</v>
      </c>
      <c r="Q101">
        <v>0</v>
      </c>
      <c r="R101" t="s">
        <v>6097</v>
      </c>
      <c r="S101" t="s">
        <v>342</v>
      </c>
      <c r="T101">
        <v>11369336</v>
      </c>
      <c r="U101" s="16">
        <v>45335</v>
      </c>
      <c r="V101" s="16">
        <v>45839</v>
      </c>
      <c r="W101" s="16">
        <v>45833</v>
      </c>
      <c r="X101">
        <v>0</v>
      </c>
      <c r="Y101">
        <v>1290900</v>
      </c>
      <c r="Z101" t="s">
        <v>1568</v>
      </c>
      <c r="AA101" t="s">
        <v>248</v>
      </c>
      <c r="AB101" t="s">
        <v>121</v>
      </c>
      <c r="AC101" t="s">
        <v>255</v>
      </c>
      <c r="AD101" t="str">
        <f t="shared" si="1"/>
        <v>ABIERTO</v>
      </c>
    </row>
    <row r="102" spans="1:30" x14ac:dyDescent="0.35">
      <c r="A102" t="s">
        <v>173</v>
      </c>
      <c r="B102">
        <v>6388223</v>
      </c>
      <c r="C102" t="s">
        <v>123</v>
      </c>
      <c r="D102" t="s">
        <v>6099</v>
      </c>
      <c r="E102" t="s">
        <v>251</v>
      </c>
      <c r="F102" t="s">
        <v>259</v>
      </c>
      <c r="G102" t="s">
        <v>191</v>
      </c>
      <c r="H102" s="16">
        <v>45839</v>
      </c>
      <c r="I102" s="16">
        <v>45869</v>
      </c>
      <c r="J102" t="s">
        <v>3476</v>
      </c>
      <c r="K102">
        <v>1210101</v>
      </c>
      <c r="L102" t="s">
        <v>341</v>
      </c>
      <c r="O102">
        <v>10014656</v>
      </c>
      <c r="P102" t="s">
        <v>173</v>
      </c>
      <c r="Q102">
        <v>0</v>
      </c>
      <c r="R102" t="s">
        <v>6097</v>
      </c>
      <c r="S102" t="s">
        <v>342</v>
      </c>
      <c r="T102">
        <v>11369333</v>
      </c>
      <c r="U102" s="16">
        <v>45335</v>
      </c>
      <c r="V102" s="16">
        <v>45839</v>
      </c>
      <c r="W102" s="16">
        <v>45833</v>
      </c>
      <c r="X102">
        <v>0</v>
      </c>
      <c r="Y102">
        <v>1290900</v>
      </c>
      <c r="Z102" t="s">
        <v>1568</v>
      </c>
      <c r="AA102" t="s">
        <v>248</v>
      </c>
      <c r="AB102" t="s">
        <v>121</v>
      </c>
      <c r="AC102" t="s">
        <v>255</v>
      </c>
      <c r="AD102" t="str">
        <f t="shared" si="1"/>
        <v>ABIERTO</v>
      </c>
    </row>
    <row r="103" spans="1:30" x14ac:dyDescent="0.35">
      <c r="A103" t="s">
        <v>126</v>
      </c>
      <c r="B103">
        <v>6388189</v>
      </c>
      <c r="C103" t="s">
        <v>123</v>
      </c>
      <c r="D103" t="s">
        <v>6100</v>
      </c>
      <c r="E103" t="s">
        <v>251</v>
      </c>
      <c r="F103" t="s">
        <v>259</v>
      </c>
      <c r="G103" t="s">
        <v>192</v>
      </c>
      <c r="H103" s="16">
        <v>45852</v>
      </c>
      <c r="I103" s="16">
        <v>45858</v>
      </c>
      <c r="J103" t="s">
        <v>5407</v>
      </c>
      <c r="K103">
        <v>1210101</v>
      </c>
      <c r="L103" t="s">
        <v>391</v>
      </c>
      <c r="O103">
        <v>10014657</v>
      </c>
      <c r="P103" t="s">
        <v>126</v>
      </c>
      <c r="Q103">
        <v>120023.14</v>
      </c>
      <c r="R103" t="s">
        <v>6097</v>
      </c>
      <c r="S103" t="s">
        <v>343</v>
      </c>
      <c r="T103">
        <v>11369299</v>
      </c>
      <c r="U103" s="16">
        <v>45335</v>
      </c>
      <c r="V103" s="16">
        <v>45852</v>
      </c>
      <c r="W103" s="16">
        <v>45851</v>
      </c>
      <c r="X103">
        <v>120023.14</v>
      </c>
      <c r="Y103">
        <v>1290900</v>
      </c>
      <c r="Z103" t="s">
        <v>1568</v>
      </c>
      <c r="AA103" t="s">
        <v>248</v>
      </c>
      <c r="AB103" t="s">
        <v>121</v>
      </c>
      <c r="AC103" t="s">
        <v>255</v>
      </c>
      <c r="AD103" t="str">
        <f t="shared" si="1"/>
        <v>ABIERTO</v>
      </c>
    </row>
    <row r="104" spans="1:30" x14ac:dyDescent="0.35">
      <c r="A104" t="s">
        <v>126</v>
      </c>
      <c r="B104">
        <v>6388188</v>
      </c>
      <c r="C104" t="s">
        <v>123</v>
      </c>
      <c r="D104" t="s">
        <v>6101</v>
      </c>
      <c r="E104" t="s">
        <v>251</v>
      </c>
      <c r="F104" t="s">
        <v>259</v>
      </c>
      <c r="G104" t="s">
        <v>192</v>
      </c>
      <c r="H104" s="16">
        <v>45852</v>
      </c>
      <c r="I104" s="16">
        <v>45858</v>
      </c>
      <c r="J104" t="s">
        <v>5407</v>
      </c>
      <c r="K104">
        <v>1210101</v>
      </c>
      <c r="L104" t="s">
        <v>391</v>
      </c>
      <c r="O104">
        <v>10014657</v>
      </c>
      <c r="P104" t="s">
        <v>126</v>
      </c>
      <c r="Q104">
        <v>120023.14</v>
      </c>
      <c r="R104" t="s">
        <v>6097</v>
      </c>
      <c r="S104" t="s">
        <v>343</v>
      </c>
      <c r="T104">
        <v>11369298</v>
      </c>
      <c r="U104" s="16">
        <v>45335</v>
      </c>
      <c r="V104" s="16">
        <v>45852</v>
      </c>
      <c r="W104" s="16">
        <v>45851</v>
      </c>
      <c r="X104">
        <v>120023.14</v>
      </c>
      <c r="Y104">
        <v>1290900</v>
      </c>
      <c r="Z104" t="s">
        <v>1568</v>
      </c>
      <c r="AA104" t="s">
        <v>248</v>
      </c>
      <c r="AB104" t="s">
        <v>121</v>
      </c>
      <c r="AC104" t="s">
        <v>255</v>
      </c>
      <c r="AD104" t="str">
        <f t="shared" si="1"/>
        <v>ABIERTO</v>
      </c>
    </row>
    <row r="105" spans="1:30" x14ac:dyDescent="0.35">
      <c r="A105" t="s">
        <v>274</v>
      </c>
      <c r="B105">
        <v>6388178</v>
      </c>
      <c r="C105" t="s">
        <v>123</v>
      </c>
      <c r="D105" t="s">
        <v>7643</v>
      </c>
      <c r="E105" t="s">
        <v>251</v>
      </c>
      <c r="F105" t="s">
        <v>259</v>
      </c>
      <c r="G105" t="s">
        <v>124</v>
      </c>
      <c r="H105" s="16">
        <v>45856</v>
      </c>
      <c r="I105" s="16">
        <v>45856</v>
      </c>
      <c r="J105" t="s">
        <v>5407</v>
      </c>
      <c r="K105">
        <v>1210102</v>
      </c>
      <c r="L105" t="s">
        <v>275</v>
      </c>
      <c r="O105">
        <v>10014596</v>
      </c>
      <c r="P105" t="s">
        <v>176</v>
      </c>
      <c r="Q105">
        <v>0</v>
      </c>
      <c r="R105" t="s">
        <v>6097</v>
      </c>
      <c r="S105" t="s">
        <v>343</v>
      </c>
      <c r="T105">
        <v>11369288</v>
      </c>
      <c r="U105" s="16">
        <v>45335</v>
      </c>
      <c r="V105" s="16">
        <v>45856</v>
      </c>
      <c r="W105" s="16">
        <v>45853</v>
      </c>
      <c r="X105">
        <v>0</v>
      </c>
      <c r="Y105">
        <v>1290900</v>
      </c>
      <c r="Z105" t="s">
        <v>1568</v>
      </c>
      <c r="AA105" t="s">
        <v>248</v>
      </c>
      <c r="AB105" t="s">
        <v>121</v>
      </c>
      <c r="AC105" t="s">
        <v>255</v>
      </c>
      <c r="AD105" t="str">
        <f t="shared" si="1"/>
        <v>ABIERTO</v>
      </c>
    </row>
    <row r="106" spans="1:30" x14ac:dyDescent="0.35">
      <c r="A106" t="s">
        <v>160</v>
      </c>
      <c r="B106">
        <v>6291710</v>
      </c>
      <c r="C106" t="s">
        <v>129</v>
      </c>
      <c r="D106" t="s">
        <v>4095</v>
      </c>
      <c r="E106" t="s">
        <v>251</v>
      </c>
      <c r="F106" t="s">
        <v>133</v>
      </c>
      <c r="G106" t="s">
        <v>192</v>
      </c>
      <c r="H106" s="16">
        <v>45839</v>
      </c>
      <c r="I106" s="16">
        <v>45869</v>
      </c>
      <c r="J106" t="s">
        <v>3476</v>
      </c>
      <c r="K106">
        <v>1212121</v>
      </c>
      <c r="L106" t="s">
        <v>346</v>
      </c>
      <c r="O106">
        <v>10014598</v>
      </c>
      <c r="P106" t="s">
        <v>160</v>
      </c>
      <c r="Q106">
        <v>75795.63</v>
      </c>
      <c r="R106" t="s">
        <v>6102</v>
      </c>
      <c r="S106" t="s">
        <v>342</v>
      </c>
      <c r="T106">
        <v>11267527</v>
      </c>
      <c r="U106" s="16">
        <v>45107</v>
      </c>
      <c r="V106" s="16">
        <v>45839</v>
      </c>
      <c r="W106" s="16">
        <v>45835</v>
      </c>
      <c r="X106">
        <v>75795.63</v>
      </c>
      <c r="Y106">
        <v>1290900</v>
      </c>
      <c r="Z106" t="s">
        <v>1568</v>
      </c>
      <c r="AA106" t="s">
        <v>247</v>
      </c>
      <c r="AB106" t="s">
        <v>121</v>
      </c>
      <c r="AC106" t="s">
        <v>255</v>
      </c>
      <c r="AD106" t="str">
        <f t="shared" si="1"/>
        <v>ABIERTO</v>
      </c>
    </row>
    <row r="107" spans="1:30" x14ac:dyDescent="0.35">
      <c r="A107" t="s">
        <v>126</v>
      </c>
      <c r="B107">
        <v>6288253</v>
      </c>
      <c r="C107" t="s">
        <v>123</v>
      </c>
      <c r="D107" t="s">
        <v>1676</v>
      </c>
      <c r="E107" t="s">
        <v>310</v>
      </c>
      <c r="F107" t="s">
        <v>259</v>
      </c>
      <c r="G107" t="s">
        <v>192</v>
      </c>
      <c r="H107" s="16">
        <v>45852</v>
      </c>
      <c r="I107" s="16">
        <v>45858</v>
      </c>
      <c r="J107" t="s">
        <v>5407</v>
      </c>
      <c r="K107">
        <v>1210101</v>
      </c>
      <c r="L107" t="s">
        <v>391</v>
      </c>
      <c r="O107">
        <v>10014657</v>
      </c>
      <c r="P107" t="s">
        <v>126</v>
      </c>
      <c r="Q107">
        <v>20848.36</v>
      </c>
      <c r="R107" t="s">
        <v>349</v>
      </c>
      <c r="S107" t="s">
        <v>3889</v>
      </c>
      <c r="T107">
        <v>11263239</v>
      </c>
      <c r="U107" s="16">
        <v>45099</v>
      </c>
      <c r="V107" s="16">
        <v>45852</v>
      </c>
      <c r="W107" s="16">
        <v>45853</v>
      </c>
      <c r="X107">
        <v>20848.36</v>
      </c>
      <c r="Y107">
        <v>1290900</v>
      </c>
      <c r="Z107" t="s">
        <v>1568</v>
      </c>
      <c r="AA107" t="s">
        <v>248</v>
      </c>
      <c r="AB107" t="s">
        <v>121</v>
      </c>
      <c r="AC107" t="s">
        <v>255</v>
      </c>
      <c r="AD107" t="str">
        <f t="shared" si="1"/>
        <v>ABIERTO</v>
      </c>
    </row>
    <row r="108" spans="1:30" x14ac:dyDescent="0.35">
      <c r="A108" t="s">
        <v>284</v>
      </c>
      <c r="B108">
        <v>6112499</v>
      </c>
      <c r="C108" t="s">
        <v>123</v>
      </c>
      <c r="D108" t="s">
        <v>7644</v>
      </c>
      <c r="E108" t="s">
        <v>251</v>
      </c>
      <c r="F108" t="s">
        <v>259</v>
      </c>
      <c r="G108" t="s">
        <v>1075</v>
      </c>
      <c r="H108" s="16">
        <v>44684</v>
      </c>
      <c r="I108" s="16">
        <v>44685</v>
      </c>
      <c r="K108">
        <v>1212120</v>
      </c>
      <c r="L108" t="s">
        <v>285</v>
      </c>
      <c r="M108" s="16">
        <v>44684</v>
      </c>
      <c r="N108" s="16">
        <v>44686</v>
      </c>
      <c r="O108">
        <v>10014654</v>
      </c>
      <c r="P108" t="s">
        <v>284</v>
      </c>
      <c r="Q108">
        <v>25949.26</v>
      </c>
      <c r="R108" t="s">
        <v>353</v>
      </c>
      <c r="S108" t="s">
        <v>3891</v>
      </c>
      <c r="T108">
        <v>11081534</v>
      </c>
      <c r="U108" s="16">
        <v>44674</v>
      </c>
      <c r="V108" s="16">
        <v>44684</v>
      </c>
      <c r="W108" s="16">
        <v>45845</v>
      </c>
      <c r="X108">
        <v>25949.26</v>
      </c>
      <c r="Y108">
        <v>1290900</v>
      </c>
      <c r="Z108" t="s">
        <v>1568</v>
      </c>
      <c r="AA108" t="s">
        <v>247</v>
      </c>
      <c r="AB108" t="s">
        <v>121</v>
      </c>
      <c r="AC108" t="s">
        <v>255</v>
      </c>
      <c r="AD108" t="str">
        <f t="shared" si="1"/>
        <v>ABIERTO</v>
      </c>
    </row>
    <row r="109" spans="1:30" x14ac:dyDescent="0.35">
      <c r="A109" t="s">
        <v>242</v>
      </c>
      <c r="B109">
        <v>6109846</v>
      </c>
      <c r="C109" t="s">
        <v>129</v>
      </c>
      <c r="D109" t="s">
        <v>4096</v>
      </c>
      <c r="E109" t="s">
        <v>251</v>
      </c>
      <c r="F109" t="s">
        <v>259</v>
      </c>
      <c r="G109" t="s">
        <v>1531</v>
      </c>
      <c r="H109" s="16">
        <v>45850</v>
      </c>
      <c r="I109" s="16">
        <v>45850</v>
      </c>
      <c r="J109" t="s">
        <v>5406</v>
      </c>
      <c r="K109">
        <v>1215150</v>
      </c>
      <c r="L109" t="s">
        <v>330</v>
      </c>
      <c r="O109">
        <v>10014637</v>
      </c>
      <c r="P109" t="s">
        <v>242</v>
      </c>
      <c r="Q109">
        <v>35403.68</v>
      </c>
      <c r="R109" t="s">
        <v>343</v>
      </c>
      <c r="S109" t="s">
        <v>262</v>
      </c>
      <c r="T109">
        <v>11078868</v>
      </c>
      <c r="U109" s="16">
        <v>44667</v>
      </c>
      <c r="V109" s="16">
        <v>45853</v>
      </c>
      <c r="W109" s="16">
        <v>45853</v>
      </c>
      <c r="X109">
        <v>35403.68</v>
      </c>
      <c r="Y109">
        <v>1290900</v>
      </c>
      <c r="Z109" t="s">
        <v>1568</v>
      </c>
      <c r="AA109" t="s">
        <v>246</v>
      </c>
      <c r="AB109" t="s">
        <v>121</v>
      </c>
      <c r="AC109" t="s">
        <v>255</v>
      </c>
      <c r="AD109" t="str">
        <f t="shared" si="1"/>
        <v>CERRADO</v>
      </c>
    </row>
    <row r="110" spans="1:30" x14ac:dyDescent="0.35">
      <c r="A110" t="s">
        <v>218</v>
      </c>
      <c r="B110">
        <v>6041021</v>
      </c>
      <c r="C110" t="s">
        <v>129</v>
      </c>
      <c r="D110" t="s">
        <v>7645</v>
      </c>
      <c r="E110" t="s">
        <v>251</v>
      </c>
      <c r="F110" t="s">
        <v>402</v>
      </c>
      <c r="G110" t="s">
        <v>147</v>
      </c>
      <c r="H110" s="16">
        <v>45859</v>
      </c>
      <c r="I110" s="16">
        <v>45865</v>
      </c>
      <c r="J110" t="s">
        <v>5408</v>
      </c>
      <c r="K110">
        <v>1215150</v>
      </c>
      <c r="L110" t="s">
        <v>279</v>
      </c>
      <c r="O110">
        <v>10014633</v>
      </c>
      <c r="P110" t="s">
        <v>218</v>
      </c>
      <c r="Q110">
        <v>0</v>
      </c>
      <c r="R110" t="s">
        <v>343</v>
      </c>
      <c r="S110" t="s">
        <v>343</v>
      </c>
      <c r="T110">
        <v>11006601</v>
      </c>
      <c r="U110" s="16">
        <v>44490</v>
      </c>
      <c r="V110" s="16">
        <v>45859</v>
      </c>
      <c r="W110" s="16">
        <v>45850</v>
      </c>
      <c r="X110">
        <v>0</v>
      </c>
      <c r="Y110">
        <v>1290900</v>
      </c>
      <c r="Z110" t="s">
        <v>1568</v>
      </c>
      <c r="AA110" t="s">
        <v>246</v>
      </c>
      <c r="AB110" t="s">
        <v>121</v>
      </c>
      <c r="AC110" t="s">
        <v>255</v>
      </c>
      <c r="AD110" t="str">
        <f t="shared" si="1"/>
        <v>ABIERTO</v>
      </c>
    </row>
    <row r="111" spans="1:30" x14ac:dyDescent="0.35">
      <c r="AD111" t="str">
        <f t="shared" si="1"/>
        <v/>
      </c>
    </row>
    <row r="112" spans="1:30" x14ac:dyDescent="0.35">
      <c r="AD112" t="str">
        <f t="shared" si="1"/>
        <v/>
      </c>
    </row>
    <row r="113" spans="30:30" x14ac:dyDescent="0.35">
      <c r="AD113" t="str">
        <f t="shared" si="1"/>
        <v/>
      </c>
    </row>
    <row r="114" spans="30:30" x14ac:dyDescent="0.35">
      <c r="AD114" t="str">
        <f t="shared" si="1"/>
        <v/>
      </c>
    </row>
    <row r="115" spans="30:30" x14ac:dyDescent="0.35">
      <c r="AD115" t="str">
        <f t="shared" si="1"/>
        <v/>
      </c>
    </row>
    <row r="116" spans="30:30" x14ac:dyDescent="0.35">
      <c r="AD116" t="str">
        <f t="shared" si="1"/>
        <v/>
      </c>
    </row>
    <row r="117" spans="30:30" x14ac:dyDescent="0.35">
      <c r="AD117" t="str">
        <f t="shared" si="1"/>
        <v/>
      </c>
    </row>
    <row r="118" spans="30:30" x14ac:dyDescent="0.35">
      <c r="AD118" t="str">
        <f t="shared" si="1"/>
        <v/>
      </c>
    </row>
    <row r="119" spans="30:30" x14ac:dyDescent="0.35">
      <c r="AD119" t="str">
        <f t="shared" si="1"/>
        <v/>
      </c>
    </row>
    <row r="120" spans="30:30" x14ac:dyDescent="0.35">
      <c r="AD120" t="str">
        <f t="shared" si="1"/>
        <v/>
      </c>
    </row>
    <row r="121" spans="30:30" x14ac:dyDescent="0.35">
      <c r="AD121" t="str">
        <f t="shared" si="1"/>
        <v/>
      </c>
    </row>
    <row r="122" spans="30:30" x14ac:dyDescent="0.35">
      <c r="AD122" t="str">
        <f t="shared" si="1"/>
        <v/>
      </c>
    </row>
    <row r="123" spans="30:30" x14ac:dyDescent="0.35">
      <c r="AD123" t="str">
        <f t="shared" si="1"/>
        <v/>
      </c>
    </row>
    <row r="124" spans="30:30" x14ac:dyDescent="0.35">
      <c r="AD124" t="str">
        <f t="shared" si="1"/>
        <v/>
      </c>
    </row>
    <row r="125" spans="30:30" x14ac:dyDescent="0.35">
      <c r="AD125" t="str">
        <f t="shared" si="1"/>
        <v/>
      </c>
    </row>
    <row r="126" spans="30:30" x14ac:dyDescent="0.35">
      <c r="AD126" t="str">
        <f t="shared" si="1"/>
        <v/>
      </c>
    </row>
    <row r="127" spans="30:30" x14ac:dyDescent="0.35">
      <c r="AD127" t="str">
        <f t="shared" si="1"/>
        <v/>
      </c>
    </row>
    <row r="128" spans="30:30" x14ac:dyDescent="0.35">
      <c r="AD128" t="str">
        <f t="shared" si="1"/>
        <v/>
      </c>
    </row>
    <row r="129" spans="30:30" x14ac:dyDescent="0.35">
      <c r="AD129" t="str">
        <f t="shared" si="1"/>
        <v/>
      </c>
    </row>
    <row r="130" spans="30:30" x14ac:dyDescent="0.35">
      <c r="AD130" t="str">
        <f t="shared" si="1"/>
        <v/>
      </c>
    </row>
    <row r="131" spans="30:30" x14ac:dyDescent="0.35">
      <c r="AD131" t="str">
        <f t="shared" ref="AD131:AD151" si="2">IF(B131&gt;0,IF(MID(G:G,1,3)="CTE","CERRADO",IF(MID(G:G,1,3)="REP","REPROGRAMADO","ABIERTO")),"")</f>
        <v/>
      </c>
    </row>
    <row r="132" spans="30:30" x14ac:dyDescent="0.35">
      <c r="AD132" t="str">
        <f t="shared" si="2"/>
        <v/>
      </c>
    </row>
    <row r="133" spans="30:30" x14ac:dyDescent="0.35">
      <c r="AD133" t="str">
        <f t="shared" si="2"/>
        <v/>
      </c>
    </row>
    <row r="134" spans="30:30" x14ac:dyDescent="0.35">
      <c r="AD134" t="str">
        <f t="shared" si="2"/>
        <v/>
      </c>
    </row>
    <row r="135" spans="30:30" x14ac:dyDescent="0.35">
      <c r="AD135" t="str">
        <f t="shared" si="2"/>
        <v/>
      </c>
    </row>
    <row r="136" spans="30:30" x14ac:dyDescent="0.35">
      <c r="AD136" t="str">
        <f t="shared" si="2"/>
        <v/>
      </c>
    </row>
    <row r="137" spans="30:30" x14ac:dyDescent="0.35">
      <c r="AD137" t="str">
        <f t="shared" si="2"/>
        <v/>
      </c>
    </row>
    <row r="138" spans="30:30" x14ac:dyDescent="0.35">
      <c r="AD138" t="str">
        <f t="shared" si="2"/>
        <v/>
      </c>
    </row>
    <row r="139" spans="30:30" x14ac:dyDescent="0.35">
      <c r="AD139" t="str">
        <f t="shared" si="2"/>
        <v/>
      </c>
    </row>
    <row r="140" spans="30:30" x14ac:dyDescent="0.35">
      <c r="AD140" t="str">
        <f t="shared" si="2"/>
        <v/>
      </c>
    </row>
    <row r="141" spans="30:30" x14ac:dyDescent="0.35">
      <c r="AD141" t="str">
        <f t="shared" si="2"/>
        <v/>
      </c>
    </row>
    <row r="142" spans="30:30" x14ac:dyDescent="0.35">
      <c r="AD142" t="str">
        <f t="shared" si="2"/>
        <v/>
      </c>
    </row>
    <row r="143" spans="30:30" x14ac:dyDescent="0.35">
      <c r="AD143" t="str">
        <f t="shared" si="2"/>
        <v/>
      </c>
    </row>
    <row r="144" spans="30:30" x14ac:dyDescent="0.35">
      <c r="AD144" t="str">
        <f t="shared" si="2"/>
        <v/>
      </c>
    </row>
    <row r="145" spans="30:30" x14ac:dyDescent="0.35">
      <c r="AD145" t="str">
        <f t="shared" si="2"/>
        <v/>
      </c>
    </row>
    <row r="146" spans="30:30" x14ac:dyDescent="0.35">
      <c r="AD146" t="str">
        <f t="shared" si="2"/>
        <v/>
      </c>
    </row>
    <row r="147" spans="30:30" x14ac:dyDescent="0.35">
      <c r="AD147" t="str">
        <f t="shared" si="2"/>
        <v/>
      </c>
    </row>
    <row r="148" spans="30:30" x14ac:dyDescent="0.35">
      <c r="AD148" t="str">
        <f t="shared" si="2"/>
        <v/>
      </c>
    </row>
    <row r="149" spans="30:30" x14ac:dyDescent="0.35">
      <c r="AD149" t="str">
        <f t="shared" si="2"/>
        <v/>
      </c>
    </row>
    <row r="150" spans="30:30" x14ac:dyDescent="0.35">
      <c r="AD150" t="str">
        <f t="shared" si="2"/>
        <v/>
      </c>
    </row>
    <row r="151" spans="30:30" x14ac:dyDescent="0.35">
      <c r="AD151" t="str">
        <f t="shared" si="2"/>
        <v/>
      </c>
    </row>
    <row r="152" spans="30:30" x14ac:dyDescent="0.35">
      <c r="AD152" t="str">
        <f t="shared" ref="AD152:AD194" si="3">IF(B152&gt;0,IF(MID(G:G,1,3)="CTE","CERRADO",IF(MID(G:G,1,3)="REP","REPROGRAMADO","ABIERTO")),"")</f>
        <v/>
      </c>
    </row>
    <row r="153" spans="30:30" x14ac:dyDescent="0.35">
      <c r="AD153" t="str">
        <f t="shared" si="3"/>
        <v/>
      </c>
    </row>
    <row r="154" spans="30:30" x14ac:dyDescent="0.35">
      <c r="AD154" t="str">
        <f t="shared" si="3"/>
        <v/>
      </c>
    </row>
    <row r="155" spans="30:30" x14ac:dyDescent="0.35">
      <c r="AD155" t="str">
        <f t="shared" si="3"/>
        <v/>
      </c>
    </row>
    <row r="156" spans="30:30" x14ac:dyDescent="0.35">
      <c r="AD156" t="str">
        <f t="shared" si="3"/>
        <v/>
      </c>
    </row>
    <row r="157" spans="30:30" x14ac:dyDescent="0.35">
      <c r="AD157" t="str">
        <f t="shared" si="3"/>
        <v/>
      </c>
    </row>
    <row r="158" spans="30:30" x14ac:dyDescent="0.35">
      <c r="AD158" t="str">
        <f t="shared" si="3"/>
        <v/>
      </c>
    </row>
    <row r="159" spans="30:30" x14ac:dyDescent="0.35">
      <c r="AD159" t="str">
        <f t="shared" si="3"/>
        <v/>
      </c>
    </row>
    <row r="160" spans="30:30" x14ac:dyDescent="0.35">
      <c r="AD160" t="str">
        <f t="shared" si="3"/>
        <v/>
      </c>
    </row>
    <row r="161" spans="30:30" x14ac:dyDescent="0.35">
      <c r="AD161" t="str">
        <f t="shared" si="3"/>
        <v/>
      </c>
    </row>
    <row r="162" spans="30:30" x14ac:dyDescent="0.35">
      <c r="AD162" t="str">
        <f t="shared" si="3"/>
        <v/>
      </c>
    </row>
    <row r="163" spans="30:30" x14ac:dyDescent="0.35">
      <c r="AD163" t="str">
        <f t="shared" si="3"/>
        <v/>
      </c>
    </row>
    <row r="164" spans="30:30" x14ac:dyDescent="0.35">
      <c r="AD164" t="str">
        <f t="shared" si="3"/>
        <v/>
      </c>
    </row>
    <row r="165" spans="30:30" x14ac:dyDescent="0.35">
      <c r="AD165" t="str">
        <f t="shared" si="3"/>
        <v/>
      </c>
    </row>
    <row r="166" spans="30:30" x14ac:dyDescent="0.35">
      <c r="AD166" t="str">
        <f t="shared" si="3"/>
        <v/>
      </c>
    </row>
    <row r="167" spans="30:30" x14ac:dyDescent="0.35">
      <c r="AD167" t="str">
        <f t="shared" si="3"/>
        <v/>
      </c>
    </row>
    <row r="168" spans="30:30" x14ac:dyDescent="0.35">
      <c r="AD168" t="str">
        <f t="shared" si="3"/>
        <v/>
      </c>
    </row>
    <row r="169" spans="30:30" x14ac:dyDescent="0.35">
      <c r="AD169" t="str">
        <f t="shared" si="3"/>
        <v/>
      </c>
    </row>
    <row r="170" spans="30:30" x14ac:dyDescent="0.35">
      <c r="AD170" t="str">
        <f t="shared" si="3"/>
        <v/>
      </c>
    </row>
    <row r="171" spans="30:30" x14ac:dyDescent="0.35">
      <c r="AD171" t="str">
        <f t="shared" si="3"/>
        <v/>
      </c>
    </row>
    <row r="172" spans="30:30" x14ac:dyDescent="0.35">
      <c r="AD172" t="str">
        <f t="shared" si="3"/>
        <v/>
      </c>
    </row>
    <row r="173" spans="30:30" x14ac:dyDescent="0.35">
      <c r="AD173" t="str">
        <f t="shared" si="3"/>
        <v/>
      </c>
    </row>
    <row r="174" spans="30:30" x14ac:dyDescent="0.35">
      <c r="AD174" t="str">
        <f t="shared" si="3"/>
        <v/>
      </c>
    </row>
    <row r="175" spans="30:30" x14ac:dyDescent="0.35">
      <c r="AD175" t="str">
        <f t="shared" si="3"/>
        <v/>
      </c>
    </row>
    <row r="176" spans="30:30" x14ac:dyDescent="0.35">
      <c r="AD176" t="str">
        <f t="shared" si="3"/>
        <v/>
      </c>
    </row>
    <row r="177" spans="30:30" x14ac:dyDescent="0.35">
      <c r="AD177" t="str">
        <f t="shared" si="3"/>
        <v/>
      </c>
    </row>
    <row r="178" spans="30:30" x14ac:dyDescent="0.35">
      <c r="AD178" t="str">
        <f t="shared" si="3"/>
        <v/>
      </c>
    </row>
    <row r="179" spans="30:30" x14ac:dyDescent="0.35">
      <c r="AD179" t="str">
        <f t="shared" si="3"/>
        <v/>
      </c>
    </row>
    <row r="180" spans="30:30" x14ac:dyDescent="0.35">
      <c r="AD180" t="str">
        <f t="shared" si="3"/>
        <v/>
      </c>
    </row>
    <row r="181" spans="30:30" x14ac:dyDescent="0.35">
      <c r="AD181" t="str">
        <f t="shared" si="3"/>
        <v/>
      </c>
    </row>
    <row r="182" spans="30:30" x14ac:dyDescent="0.35">
      <c r="AD182" t="str">
        <f t="shared" si="3"/>
        <v/>
      </c>
    </row>
    <row r="183" spans="30:30" x14ac:dyDescent="0.35">
      <c r="AD183" t="str">
        <f t="shared" si="3"/>
        <v/>
      </c>
    </row>
    <row r="184" spans="30:30" x14ac:dyDescent="0.35">
      <c r="AD184" t="str">
        <f t="shared" si="3"/>
        <v/>
      </c>
    </row>
    <row r="185" spans="30:30" x14ac:dyDescent="0.35">
      <c r="AD185" t="str">
        <f t="shared" si="3"/>
        <v/>
      </c>
    </row>
    <row r="186" spans="30:30" x14ac:dyDescent="0.35">
      <c r="AD186" t="str">
        <f t="shared" si="3"/>
        <v/>
      </c>
    </row>
    <row r="187" spans="30:30" x14ac:dyDescent="0.35">
      <c r="AD187" t="str">
        <f t="shared" si="3"/>
        <v/>
      </c>
    </row>
    <row r="188" spans="30:30" x14ac:dyDescent="0.35">
      <c r="AD188" t="str">
        <f t="shared" si="3"/>
        <v/>
      </c>
    </row>
    <row r="189" spans="30:30" x14ac:dyDescent="0.35">
      <c r="AD189" t="str">
        <f t="shared" si="3"/>
        <v/>
      </c>
    </row>
    <row r="190" spans="30:30" x14ac:dyDescent="0.35">
      <c r="AD190" t="str">
        <f t="shared" si="3"/>
        <v/>
      </c>
    </row>
    <row r="191" spans="30:30" x14ac:dyDescent="0.35">
      <c r="AD191" t="str">
        <f t="shared" si="3"/>
        <v/>
      </c>
    </row>
    <row r="192" spans="30:30" x14ac:dyDescent="0.35">
      <c r="AD192" t="str">
        <f t="shared" si="3"/>
        <v/>
      </c>
    </row>
    <row r="193" spans="30:30" x14ac:dyDescent="0.35">
      <c r="AD193" t="str">
        <f t="shared" si="3"/>
        <v/>
      </c>
    </row>
    <row r="194" spans="30:30" x14ac:dyDescent="0.35">
      <c r="AD194" t="str">
        <f t="shared" si="3"/>
        <v/>
      </c>
    </row>
    <row r="195" spans="30:30" x14ac:dyDescent="0.35">
      <c r="AD195" t="str">
        <f t="shared" ref="AD195:AD258" si="4">IF(B195&gt;0,IF(MID(G:G,1,3)="CTE","CERRADO",IF(MID(G:G,1,3)="REP","REPROGRAMADO","ABIERTO")),"")</f>
        <v/>
      </c>
    </row>
    <row r="196" spans="30:30" x14ac:dyDescent="0.35">
      <c r="AD196" t="str">
        <f t="shared" si="4"/>
        <v/>
      </c>
    </row>
    <row r="197" spans="30:30" x14ac:dyDescent="0.35">
      <c r="AD197" t="str">
        <f t="shared" si="4"/>
        <v/>
      </c>
    </row>
    <row r="198" spans="30:30" x14ac:dyDescent="0.35">
      <c r="AD198" t="str">
        <f t="shared" si="4"/>
        <v/>
      </c>
    </row>
    <row r="199" spans="30:30" x14ac:dyDescent="0.35">
      <c r="AD199" t="str">
        <f t="shared" si="4"/>
        <v/>
      </c>
    </row>
    <row r="200" spans="30:30" x14ac:dyDescent="0.35">
      <c r="AD200" t="str">
        <f t="shared" si="4"/>
        <v/>
      </c>
    </row>
    <row r="201" spans="30:30" x14ac:dyDescent="0.35">
      <c r="AD201" t="str">
        <f t="shared" si="4"/>
        <v/>
      </c>
    </row>
    <row r="202" spans="30:30" x14ac:dyDescent="0.35">
      <c r="AD202" t="str">
        <f t="shared" si="4"/>
        <v/>
      </c>
    </row>
    <row r="203" spans="30:30" x14ac:dyDescent="0.35">
      <c r="AD203" t="str">
        <f t="shared" si="4"/>
        <v/>
      </c>
    </row>
    <row r="204" spans="30:30" x14ac:dyDescent="0.35">
      <c r="AD204" t="str">
        <f t="shared" si="4"/>
        <v/>
      </c>
    </row>
    <row r="205" spans="30:30" x14ac:dyDescent="0.35">
      <c r="AD205" t="str">
        <f t="shared" si="4"/>
        <v/>
      </c>
    </row>
    <row r="206" spans="30:30" x14ac:dyDescent="0.35">
      <c r="AD206" t="str">
        <f t="shared" si="4"/>
        <v/>
      </c>
    </row>
    <row r="207" spans="30:30" x14ac:dyDescent="0.35">
      <c r="AD207" t="str">
        <f t="shared" si="4"/>
        <v/>
      </c>
    </row>
    <row r="208" spans="30:30" x14ac:dyDescent="0.35">
      <c r="AD208" t="str">
        <f t="shared" si="4"/>
        <v/>
      </c>
    </row>
    <row r="209" spans="30:30" x14ac:dyDescent="0.35">
      <c r="AD209" t="str">
        <f t="shared" si="4"/>
        <v/>
      </c>
    </row>
    <row r="210" spans="30:30" x14ac:dyDescent="0.35">
      <c r="AD210" t="str">
        <f t="shared" si="4"/>
        <v/>
      </c>
    </row>
    <row r="211" spans="30:30" x14ac:dyDescent="0.35">
      <c r="AD211" t="str">
        <f t="shared" si="4"/>
        <v/>
      </c>
    </row>
    <row r="212" spans="30:30" x14ac:dyDescent="0.35">
      <c r="AD212" t="str">
        <f t="shared" si="4"/>
        <v/>
      </c>
    </row>
    <row r="213" spans="30:30" x14ac:dyDescent="0.35">
      <c r="AD213" t="str">
        <f t="shared" si="4"/>
        <v/>
      </c>
    </row>
    <row r="214" spans="30:30" x14ac:dyDescent="0.35">
      <c r="AD214" t="str">
        <f t="shared" si="4"/>
        <v/>
      </c>
    </row>
    <row r="215" spans="30:30" x14ac:dyDescent="0.35">
      <c r="AD215" t="str">
        <f t="shared" si="4"/>
        <v/>
      </c>
    </row>
    <row r="216" spans="30:30" x14ac:dyDescent="0.35">
      <c r="AD216" t="str">
        <f t="shared" si="4"/>
        <v/>
      </c>
    </row>
    <row r="217" spans="30:30" x14ac:dyDescent="0.35">
      <c r="AD217" t="str">
        <f t="shared" si="4"/>
        <v/>
      </c>
    </row>
    <row r="218" spans="30:30" x14ac:dyDescent="0.35">
      <c r="AD218" t="str">
        <f t="shared" si="4"/>
        <v/>
      </c>
    </row>
    <row r="219" spans="30:30" x14ac:dyDescent="0.35">
      <c r="AD219" t="str">
        <f t="shared" si="4"/>
        <v/>
      </c>
    </row>
    <row r="220" spans="30:30" x14ac:dyDescent="0.35">
      <c r="AD220" t="str">
        <f t="shared" si="4"/>
        <v/>
      </c>
    </row>
    <row r="221" spans="30:30" x14ac:dyDescent="0.35">
      <c r="AD221" t="str">
        <f t="shared" si="4"/>
        <v/>
      </c>
    </row>
    <row r="222" spans="30:30" x14ac:dyDescent="0.35">
      <c r="AD222" t="str">
        <f t="shared" si="4"/>
        <v/>
      </c>
    </row>
    <row r="223" spans="30:30" x14ac:dyDescent="0.35">
      <c r="AD223" t="str">
        <f t="shared" si="4"/>
        <v/>
      </c>
    </row>
    <row r="224" spans="30:30" x14ac:dyDescent="0.35">
      <c r="AD224" t="str">
        <f t="shared" si="4"/>
        <v/>
      </c>
    </row>
    <row r="225" spans="30:30" x14ac:dyDescent="0.35">
      <c r="AD225" t="str">
        <f t="shared" si="4"/>
        <v/>
      </c>
    </row>
    <row r="226" spans="30:30" x14ac:dyDescent="0.35">
      <c r="AD226" t="str">
        <f t="shared" si="4"/>
        <v/>
      </c>
    </row>
    <row r="227" spans="30:30" x14ac:dyDescent="0.35">
      <c r="AD227" t="str">
        <f t="shared" si="4"/>
        <v/>
      </c>
    </row>
    <row r="228" spans="30:30" x14ac:dyDescent="0.35">
      <c r="AD228" t="str">
        <f t="shared" si="4"/>
        <v/>
      </c>
    </row>
    <row r="229" spans="30:30" x14ac:dyDescent="0.35">
      <c r="AD229" t="str">
        <f t="shared" si="4"/>
        <v/>
      </c>
    </row>
    <row r="230" spans="30:30" x14ac:dyDescent="0.35">
      <c r="AD230" t="str">
        <f t="shared" si="4"/>
        <v/>
      </c>
    </row>
    <row r="231" spans="30:30" x14ac:dyDescent="0.35">
      <c r="AD231" t="str">
        <f t="shared" si="4"/>
        <v/>
      </c>
    </row>
    <row r="232" spans="30:30" x14ac:dyDescent="0.35">
      <c r="AD232" t="str">
        <f t="shared" si="4"/>
        <v/>
      </c>
    </row>
    <row r="233" spans="30:30" x14ac:dyDescent="0.35">
      <c r="AD233" t="str">
        <f t="shared" si="4"/>
        <v/>
      </c>
    </row>
    <row r="234" spans="30:30" x14ac:dyDescent="0.35">
      <c r="AD234" t="str">
        <f t="shared" si="4"/>
        <v/>
      </c>
    </row>
    <row r="235" spans="30:30" x14ac:dyDescent="0.35">
      <c r="AD235" t="str">
        <f t="shared" si="4"/>
        <v/>
      </c>
    </row>
    <row r="236" spans="30:30" x14ac:dyDescent="0.35">
      <c r="AD236" t="str">
        <f t="shared" si="4"/>
        <v/>
      </c>
    </row>
    <row r="237" spans="30:30" x14ac:dyDescent="0.35">
      <c r="AD237" t="str">
        <f t="shared" si="4"/>
        <v/>
      </c>
    </row>
    <row r="238" spans="30:30" x14ac:dyDescent="0.35">
      <c r="AD238" t="str">
        <f t="shared" si="4"/>
        <v/>
      </c>
    </row>
    <row r="239" spans="30:30" x14ac:dyDescent="0.35">
      <c r="AD239" t="str">
        <f t="shared" si="4"/>
        <v/>
      </c>
    </row>
    <row r="240" spans="30:30" x14ac:dyDescent="0.35">
      <c r="AD240" t="str">
        <f t="shared" si="4"/>
        <v/>
      </c>
    </row>
    <row r="241" spans="30:30" x14ac:dyDescent="0.35">
      <c r="AD241" t="str">
        <f t="shared" si="4"/>
        <v/>
      </c>
    </row>
    <row r="242" spans="30:30" x14ac:dyDescent="0.35">
      <c r="AD242" t="str">
        <f t="shared" si="4"/>
        <v/>
      </c>
    </row>
    <row r="243" spans="30:30" x14ac:dyDescent="0.35">
      <c r="AD243" t="str">
        <f t="shared" si="4"/>
        <v/>
      </c>
    </row>
    <row r="244" spans="30:30" x14ac:dyDescent="0.35">
      <c r="AD244" t="str">
        <f t="shared" si="4"/>
        <v/>
      </c>
    </row>
    <row r="245" spans="30:30" x14ac:dyDescent="0.35">
      <c r="AD245" t="str">
        <f t="shared" si="4"/>
        <v/>
      </c>
    </row>
    <row r="246" spans="30:30" x14ac:dyDescent="0.35">
      <c r="AD246" t="str">
        <f t="shared" si="4"/>
        <v/>
      </c>
    </row>
    <row r="247" spans="30:30" x14ac:dyDescent="0.35">
      <c r="AD247" t="str">
        <f t="shared" si="4"/>
        <v/>
      </c>
    </row>
    <row r="248" spans="30:30" x14ac:dyDescent="0.35">
      <c r="AD248" t="str">
        <f t="shared" si="4"/>
        <v/>
      </c>
    </row>
    <row r="249" spans="30:30" x14ac:dyDescent="0.35">
      <c r="AD249" t="str">
        <f t="shared" si="4"/>
        <v/>
      </c>
    </row>
    <row r="250" spans="30:30" x14ac:dyDescent="0.35">
      <c r="AD250" t="str">
        <f t="shared" si="4"/>
        <v/>
      </c>
    </row>
    <row r="251" spans="30:30" x14ac:dyDescent="0.35">
      <c r="AD251" t="str">
        <f t="shared" si="4"/>
        <v/>
      </c>
    </row>
    <row r="252" spans="30:30" x14ac:dyDescent="0.35">
      <c r="AD252" t="str">
        <f t="shared" si="4"/>
        <v/>
      </c>
    </row>
    <row r="253" spans="30:30" x14ac:dyDescent="0.35">
      <c r="AD253" t="str">
        <f t="shared" si="4"/>
        <v/>
      </c>
    </row>
    <row r="254" spans="30:30" x14ac:dyDescent="0.35">
      <c r="AD254" t="str">
        <f t="shared" si="4"/>
        <v/>
      </c>
    </row>
    <row r="255" spans="30:30" x14ac:dyDescent="0.35">
      <c r="AD255" t="str">
        <f t="shared" si="4"/>
        <v/>
      </c>
    </row>
    <row r="256" spans="30:30" x14ac:dyDescent="0.35">
      <c r="AD256" t="str">
        <f t="shared" si="4"/>
        <v/>
      </c>
    </row>
    <row r="257" spans="30:30" x14ac:dyDescent="0.35">
      <c r="AD257" t="str">
        <f t="shared" si="4"/>
        <v/>
      </c>
    </row>
    <row r="258" spans="30:30" x14ac:dyDescent="0.35">
      <c r="AD258" t="str">
        <f t="shared" si="4"/>
        <v/>
      </c>
    </row>
    <row r="259" spans="30:30" x14ac:dyDescent="0.35">
      <c r="AD259" t="str">
        <f t="shared" ref="AD259:AD322" si="5">IF(B259&gt;0,IF(MID(G:G,1,3)="CTE","CERRADO",IF(MID(G:G,1,3)="REP","REPROGRAMADO","ABIERTO")),"")</f>
        <v/>
      </c>
    </row>
    <row r="260" spans="30:30" x14ac:dyDescent="0.35">
      <c r="AD260" t="str">
        <f t="shared" si="5"/>
        <v/>
      </c>
    </row>
    <row r="261" spans="30:30" x14ac:dyDescent="0.35">
      <c r="AD261" t="str">
        <f t="shared" si="5"/>
        <v/>
      </c>
    </row>
    <row r="262" spans="30:30" x14ac:dyDescent="0.35">
      <c r="AD262" t="str">
        <f t="shared" si="5"/>
        <v/>
      </c>
    </row>
    <row r="263" spans="30:30" x14ac:dyDescent="0.35">
      <c r="AD263" t="str">
        <f t="shared" si="5"/>
        <v/>
      </c>
    </row>
    <row r="264" spans="30:30" x14ac:dyDescent="0.35">
      <c r="AD264" t="str">
        <f t="shared" si="5"/>
        <v/>
      </c>
    </row>
    <row r="265" spans="30:30" x14ac:dyDescent="0.35">
      <c r="AD265" t="str">
        <f t="shared" si="5"/>
        <v/>
      </c>
    </row>
    <row r="266" spans="30:30" x14ac:dyDescent="0.35">
      <c r="AD266" t="str">
        <f t="shared" si="5"/>
        <v/>
      </c>
    </row>
    <row r="267" spans="30:30" x14ac:dyDescent="0.35">
      <c r="AD267" t="str">
        <f t="shared" si="5"/>
        <v/>
      </c>
    </row>
    <row r="268" spans="30:30" x14ac:dyDescent="0.35">
      <c r="AD268" t="str">
        <f t="shared" si="5"/>
        <v/>
      </c>
    </row>
    <row r="269" spans="30:30" x14ac:dyDescent="0.35">
      <c r="AD269" t="str">
        <f t="shared" si="5"/>
        <v/>
      </c>
    </row>
    <row r="270" spans="30:30" x14ac:dyDescent="0.35">
      <c r="AD270" t="str">
        <f t="shared" si="5"/>
        <v/>
      </c>
    </row>
    <row r="271" spans="30:30" x14ac:dyDescent="0.35">
      <c r="AD271" t="str">
        <f t="shared" si="5"/>
        <v/>
      </c>
    </row>
    <row r="272" spans="30:30" x14ac:dyDescent="0.35">
      <c r="AD272" t="str">
        <f t="shared" si="5"/>
        <v/>
      </c>
    </row>
    <row r="273" spans="30:30" x14ac:dyDescent="0.35">
      <c r="AD273" t="str">
        <f t="shared" si="5"/>
        <v/>
      </c>
    </row>
    <row r="274" spans="30:30" x14ac:dyDescent="0.35">
      <c r="AD274" t="str">
        <f t="shared" si="5"/>
        <v/>
      </c>
    </row>
    <row r="275" spans="30:30" x14ac:dyDescent="0.35">
      <c r="AD275" t="str">
        <f t="shared" si="5"/>
        <v/>
      </c>
    </row>
    <row r="276" spans="30:30" x14ac:dyDescent="0.35">
      <c r="AD276" t="str">
        <f t="shared" si="5"/>
        <v/>
      </c>
    </row>
    <row r="277" spans="30:30" x14ac:dyDescent="0.35">
      <c r="AD277" t="str">
        <f t="shared" si="5"/>
        <v/>
      </c>
    </row>
    <row r="278" spans="30:30" x14ac:dyDescent="0.35">
      <c r="AD278" t="str">
        <f t="shared" si="5"/>
        <v/>
      </c>
    </row>
    <row r="279" spans="30:30" x14ac:dyDescent="0.35">
      <c r="AD279" t="str">
        <f t="shared" si="5"/>
        <v/>
      </c>
    </row>
    <row r="280" spans="30:30" x14ac:dyDescent="0.35">
      <c r="AD280" t="str">
        <f t="shared" si="5"/>
        <v/>
      </c>
    </row>
    <row r="281" spans="30:30" x14ac:dyDescent="0.35">
      <c r="AD281" t="str">
        <f t="shared" si="5"/>
        <v/>
      </c>
    </row>
    <row r="282" spans="30:30" x14ac:dyDescent="0.35">
      <c r="AD282" t="str">
        <f t="shared" si="5"/>
        <v/>
      </c>
    </row>
    <row r="283" spans="30:30" x14ac:dyDescent="0.35">
      <c r="AD283" t="str">
        <f t="shared" si="5"/>
        <v/>
      </c>
    </row>
    <row r="284" spans="30:30" x14ac:dyDescent="0.35">
      <c r="AD284" t="str">
        <f t="shared" si="5"/>
        <v/>
      </c>
    </row>
    <row r="285" spans="30:30" x14ac:dyDescent="0.35">
      <c r="AD285" t="str">
        <f t="shared" si="5"/>
        <v/>
      </c>
    </row>
    <row r="286" spans="30:30" x14ac:dyDescent="0.35">
      <c r="AD286" t="str">
        <f t="shared" si="5"/>
        <v/>
      </c>
    </row>
    <row r="287" spans="30:30" x14ac:dyDescent="0.35">
      <c r="AD287" t="str">
        <f t="shared" si="5"/>
        <v/>
      </c>
    </row>
    <row r="288" spans="30:30" x14ac:dyDescent="0.35">
      <c r="AD288" t="str">
        <f t="shared" si="5"/>
        <v/>
      </c>
    </row>
    <row r="289" spans="30:30" x14ac:dyDescent="0.35">
      <c r="AD289" t="str">
        <f t="shared" si="5"/>
        <v/>
      </c>
    </row>
    <row r="290" spans="30:30" x14ac:dyDescent="0.35">
      <c r="AD290" t="str">
        <f t="shared" si="5"/>
        <v/>
      </c>
    </row>
    <row r="291" spans="30:30" x14ac:dyDescent="0.35">
      <c r="AD291" t="str">
        <f t="shared" si="5"/>
        <v/>
      </c>
    </row>
    <row r="292" spans="30:30" x14ac:dyDescent="0.35">
      <c r="AD292" t="str">
        <f t="shared" si="5"/>
        <v/>
      </c>
    </row>
    <row r="293" spans="30:30" x14ac:dyDescent="0.35">
      <c r="AD293" t="str">
        <f t="shared" si="5"/>
        <v/>
      </c>
    </row>
    <row r="294" spans="30:30" x14ac:dyDescent="0.35">
      <c r="AD294" t="str">
        <f t="shared" si="5"/>
        <v/>
      </c>
    </row>
    <row r="295" spans="30:30" x14ac:dyDescent="0.35">
      <c r="AD295" t="str">
        <f t="shared" si="5"/>
        <v/>
      </c>
    </row>
    <row r="296" spans="30:30" x14ac:dyDescent="0.35">
      <c r="AD296" t="str">
        <f t="shared" si="5"/>
        <v/>
      </c>
    </row>
    <row r="297" spans="30:30" x14ac:dyDescent="0.35">
      <c r="AD297" t="str">
        <f t="shared" si="5"/>
        <v/>
      </c>
    </row>
    <row r="298" spans="30:30" x14ac:dyDescent="0.35">
      <c r="AD298" t="str">
        <f t="shared" si="5"/>
        <v/>
      </c>
    </row>
    <row r="299" spans="30:30" x14ac:dyDescent="0.35">
      <c r="AD299" t="str">
        <f t="shared" si="5"/>
        <v/>
      </c>
    </row>
    <row r="300" spans="30:30" x14ac:dyDescent="0.35">
      <c r="AD300" t="str">
        <f t="shared" si="5"/>
        <v/>
      </c>
    </row>
    <row r="301" spans="30:30" x14ac:dyDescent="0.35">
      <c r="AD301" t="str">
        <f t="shared" si="5"/>
        <v/>
      </c>
    </row>
    <row r="302" spans="30:30" x14ac:dyDescent="0.35">
      <c r="AD302" t="str">
        <f t="shared" si="5"/>
        <v/>
      </c>
    </row>
    <row r="303" spans="30:30" x14ac:dyDescent="0.35">
      <c r="AD303" t="str">
        <f t="shared" si="5"/>
        <v/>
      </c>
    </row>
    <row r="304" spans="30:30" x14ac:dyDescent="0.35">
      <c r="AD304" t="str">
        <f t="shared" si="5"/>
        <v/>
      </c>
    </row>
    <row r="305" spans="30:30" x14ac:dyDescent="0.35">
      <c r="AD305" t="str">
        <f t="shared" si="5"/>
        <v/>
      </c>
    </row>
    <row r="306" spans="30:30" x14ac:dyDescent="0.35">
      <c r="AD306" t="str">
        <f t="shared" si="5"/>
        <v/>
      </c>
    </row>
    <row r="307" spans="30:30" x14ac:dyDescent="0.35">
      <c r="AD307" t="str">
        <f t="shared" si="5"/>
        <v/>
      </c>
    </row>
    <row r="308" spans="30:30" x14ac:dyDescent="0.35">
      <c r="AD308" t="str">
        <f t="shared" si="5"/>
        <v/>
      </c>
    </row>
    <row r="309" spans="30:30" x14ac:dyDescent="0.35">
      <c r="AD309" t="str">
        <f t="shared" si="5"/>
        <v/>
      </c>
    </row>
    <row r="310" spans="30:30" x14ac:dyDescent="0.35">
      <c r="AD310" t="str">
        <f t="shared" si="5"/>
        <v/>
      </c>
    </row>
    <row r="311" spans="30:30" x14ac:dyDescent="0.35">
      <c r="AD311" t="str">
        <f t="shared" si="5"/>
        <v/>
      </c>
    </row>
    <row r="312" spans="30:30" x14ac:dyDescent="0.35">
      <c r="AD312" t="str">
        <f t="shared" si="5"/>
        <v/>
      </c>
    </row>
    <row r="313" spans="30:30" x14ac:dyDescent="0.35">
      <c r="AD313" t="str">
        <f t="shared" si="5"/>
        <v/>
      </c>
    </row>
    <row r="314" spans="30:30" x14ac:dyDescent="0.35">
      <c r="AD314" t="str">
        <f t="shared" si="5"/>
        <v/>
      </c>
    </row>
    <row r="315" spans="30:30" x14ac:dyDescent="0.35">
      <c r="AD315" t="str">
        <f t="shared" si="5"/>
        <v/>
      </c>
    </row>
    <row r="316" spans="30:30" x14ac:dyDescent="0.35">
      <c r="AD316" t="str">
        <f t="shared" si="5"/>
        <v/>
      </c>
    </row>
    <row r="317" spans="30:30" x14ac:dyDescent="0.35">
      <c r="AD317" t="str">
        <f t="shared" si="5"/>
        <v/>
      </c>
    </row>
    <row r="318" spans="30:30" x14ac:dyDescent="0.35">
      <c r="AD318" t="str">
        <f t="shared" si="5"/>
        <v/>
      </c>
    </row>
    <row r="319" spans="30:30" x14ac:dyDescent="0.35">
      <c r="AD319" t="str">
        <f t="shared" si="5"/>
        <v/>
      </c>
    </row>
    <row r="320" spans="30:30" x14ac:dyDescent="0.35">
      <c r="AD320" t="str">
        <f t="shared" si="5"/>
        <v/>
      </c>
    </row>
    <row r="321" spans="30:30" x14ac:dyDescent="0.35">
      <c r="AD321" t="str">
        <f t="shared" si="5"/>
        <v/>
      </c>
    </row>
    <row r="322" spans="30:30" x14ac:dyDescent="0.35">
      <c r="AD322" t="str">
        <f t="shared" si="5"/>
        <v/>
      </c>
    </row>
    <row r="323" spans="30:30" x14ac:dyDescent="0.35">
      <c r="AD323" t="str">
        <f t="shared" ref="AD323:AD386" si="6">IF(B323&gt;0,IF(MID(G:G,1,3)="CTE","CERRADO",IF(MID(G:G,1,3)="REP","REPROGRAMADO","ABIERTO")),"")</f>
        <v/>
      </c>
    </row>
    <row r="324" spans="30:30" x14ac:dyDescent="0.35">
      <c r="AD324" t="str">
        <f t="shared" si="6"/>
        <v/>
      </c>
    </row>
    <row r="325" spans="30:30" x14ac:dyDescent="0.35">
      <c r="AD325" t="str">
        <f t="shared" si="6"/>
        <v/>
      </c>
    </row>
    <row r="326" spans="30:30" x14ac:dyDescent="0.35">
      <c r="AD326" t="str">
        <f t="shared" si="6"/>
        <v/>
      </c>
    </row>
    <row r="327" spans="30:30" x14ac:dyDescent="0.35">
      <c r="AD327" t="str">
        <f t="shared" si="6"/>
        <v/>
      </c>
    </row>
    <row r="328" spans="30:30" x14ac:dyDescent="0.35">
      <c r="AD328" t="str">
        <f t="shared" si="6"/>
        <v/>
      </c>
    </row>
    <row r="329" spans="30:30" x14ac:dyDescent="0.35">
      <c r="AD329" t="str">
        <f t="shared" si="6"/>
        <v/>
      </c>
    </row>
    <row r="330" spans="30:30" x14ac:dyDescent="0.35">
      <c r="AD330" t="str">
        <f t="shared" si="6"/>
        <v/>
      </c>
    </row>
    <row r="331" spans="30:30" x14ac:dyDescent="0.35">
      <c r="AD331" t="str">
        <f t="shared" si="6"/>
        <v/>
      </c>
    </row>
    <row r="332" spans="30:30" x14ac:dyDescent="0.35">
      <c r="AD332" t="str">
        <f t="shared" si="6"/>
        <v/>
      </c>
    </row>
    <row r="333" spans="30:30" x14ac:dyDescent="0.35">
      <c r="AD333" t="str">
        <f t="shared" si="6"/>
        <v/>
      </c>
    </row>
    <row r="334" spans="30:30" x14ac:dyDescent="0.35">
      <c r="AD334" t="str">
        <f t="shared" si="6"/>
        <v/>
      </c>
    </row>
    <row r="335" spans="30:30" x14ac:dyDescent="0.35">
      <c r="AD335" t="str">
        <f t="shared" si="6"/>
        <v/>
      </c>
    </row>
    <row r="336" spans="30:30" x14ac:dyDescent="0.35">
      <c r="AD336" t="str">
        <f t="shared" si="6"/>
        <v/>
      </c>
    </row>
    <row r="337" spans="30:30" x14ac:dyDescent="0.35">
      <c r="AD337" t="str">
        <f t="shared" si="6"/>
        <v/>
      </c>
    </row>
    <row r="338" spans="30:30" x14ac:dyDescent="0.35">
      <c r="AD338" t="str">
        <f t="shared" si="6"/>
        <v/>
      </c>
    </row>
    <row r="339" spans="30:30" x14ac:dyDescent="0.35">
      <c r="AD339" t="str">
        <f t="shared" si="6"/>
        <v/>
      </c>
    </row>
    <row r="340" spans="30:30" x14ac:dyDescent="0.35">
      <c r="AD340" t="str">
        <f t="shared" si="6"/>
        <v/>
      </c>
    </row>
    <row r="341" spans="30:30" x14ac:dyDescent="0.35">
      <c r="AD341" t="str">
        <f t="shared" si="6"/>
        <v/>
      </c>
    </row>
    <row r="342" spans="30:30" x14ac:dyDescent="0.35">
      <c r="AD342" t="str">
        <f t="shared" si="6"/>
        <v/>
      </c>
    </row>
    <row r="343" spans="30:30" x14ac:dyDescent="0.35">
      <c r="AD343" t="str">
        <f t="shared" si="6"/>
        <v/>
      </c>
    </row>
    <row r="344" spans="30:30" x14ac:dyDescent="0.35">
      <c r="AD344" t="str">
        <f t="shared" si="6"/>
        <v/>
      </c>
    </row>
    <row r="345" spans="30:30" x14ac:dyDescent="0.35">
      <c r="AD345" t="str">
        <f t="shared" si="6"/>
        <v/>
      </c>
    </row>
    <row r="346" spans="30:30" x14ac:dyDescent="0.35">
      <c r="AD346" t="str">
        <f t="shared" si="6"/>
        <v/>
      </c>
    </row>
    <row r="347" spans="30:30" x14ac:dyDescent="0.35">
      <c r="AD347" t="str">
        <f t="shared" si="6"/>
        <v/>
      </c>
    </row>
    <row r="348" spans="30:30" x14ac:dyDescent="0.35">
      <c r="AD348" t="str">
        <f t="shared" si="6"/>
        <v/>
      </c>
    </row>
    <row r="349" spans="30:30" x14ac:dyDescent="0.35">
      <c r="AD349" t="str">
        <f t="shared" si="6"/>
        <v/>
      </c>
    </row>
    <row r="350" spans="30:30" x14ac:dyDescent="0.35">
      <c r="AD350" t="str">
        <f t="shared" si="6"/>
        <v/>
      </c>
    </row>
    <row r="351" spans="30:30" x14ac:dyDescent="0.35">
      <c r="AD351" t="str">
        <f t="shared" si="6"/>
        <v/>
      </c>
    </row>
    <row r="352" spans="30:30" x14ac:dyDescent="0.35">
      <c r="AD352" t="str">
        <f t="shared" si="6"/>
        <v/>
      </c>
    </row>
    <row r="353" spans="30:30" x14ac:dyDescent="0.35">
      <c r="AD353" t="str">
        <f t="shared" si="6"/>
        <v/>
      </c>
    </row>
    <row r="354" spans="30:30" x14ac:dyDescent="0.35">
      <c r="AD354" t="str">
        <f t="shared" si="6"/>
        <v/>
      </c>
    </row>
    <row r="355" spans="30:30" x14ac:dyDescent="0.35">
      <c r="AD355" t="str">
        <f t="shared" si="6"/>
        <v/>
      </c>
    </row>
    <row r="356" spans="30:30" x14ac:dyDescent="0.35">
      <c r="AD356" t="str">
        <f t="shared" si="6"/>
        <v/>
      </c>
    </row>
    <row r="357" spans="30:30" x14ac:dyDescent="0.35">
      <c r="AD357" t="str">
        <f t="shared" si="6"/>
        <v/>
      </c>
    </row>
    <row r="358" spans="30:30" x14ac:dyDescent="0.35">
      <c r="AD358" t="str">
        <f t="shared" si="6"/>
        <v/>
      </c>
    </row>
    <row r="359" spans="30:30" x14ac:dyDescent="0.35">
      <c r="AD359" t="str">
        <f t="shared" si="6"/>
        <v/>
      </c>
    </row>
    <row r="360" spans="30:30" x14ac:dyDescent="0.35">
      <c r="AD360" t="str">
        <f t="shared" si="6"/>
        <v/>
      </c>
    </row>
    <row r="361" spans="30:30" x14ac:dyDescent="0.35">
      <c r="AD361" t="str">
        <f t="shared" si="6"/>
        <v/>
      </c>
    </row>
    <row r="362" spans="30:30" x14ac:dyDescent="0.35">
      <c r="AD362" t="str">
        <f t="shared" si="6"/>
        <v/>
      </c>
    </row>
    <row r="363" spans="30:30" x14ac:dyDescent="0.35">
      <c r="AD363" t="str">
        <f t="shared" si="6"/>
        <v/>
      </c>
    </row>
    <row r="364" spans="30:30" x14ac:dyDescent="0.35">
      <c r="AD364" t="str">
        <f t="shared" si="6"/>
        <v/>
      </c>
    </row>
    <row r="365" spans="30:30" x14ac:dyDescent="0.35">
      <c r="AD365" t="str">
        <f t="shared" si="6"/>
        <v/>
      </c>
    </row>
    <row r="366" spans="30:30" x14ac:dyDescent="0.35">
      <c r="AD366" t="str">
        <f t="shared" si="6"/>
        <v/>
      </c>
    </row>
    <row r="367" spans="30:30" x14ac:dyDescent="0.35">
      <c r="AD367" t="str">
        <f t="shared" si="6"/>
        <v/>
      </c>
    </row>
    <row r="368" spans="30:30" x14ac:dyDescent="0.35">
      <c r="AD368" t="str">
        <f t="shared" si="6"/>
        <v/>
      </c>
    </row>
    <row r="369" spans="30:30" x14ac:dyDescent="0.35">
      <c r="AD369" t="str">
        <f t="shared" si="6"/>
        <v/>
      </c>
    </row>
    <row r="370" spans="30:30" x14ac:dyDescent="0.35">
      <c r="AD370" t="str">
        <f t="shared" si="6"/>
        <v/>
      </c>
    </row>
    <row r="371" spans="30:30" x14ac:dyDescent="0.35">
      <c r="AD371" t="str">
        <f t="shared" si="6"/>
        <v/>
      </c>
    </row>
    <row r="372" spans="30:30" x14ac:dyDescent="0.35">
      <c r="AD372" t="str">
        <f t="shared" si="6"/>
        <v/>
      </c>
    </row>
    <row r="373" spans="30:30" x14ac:dyDescent="0.35">
      <c r="AD373" t="str">
        <f t="shared" si="6"/>
        <v/>
      </c>
    </row>
    <row r="374" spans="30:30" x14ac:dyDescent="0.35">
      <c r="AD374" t="str">
        <f t="shared" si="6"/>
        <v/>
      </c>
    </row>
    <row r="375" spans="30:30" x14ac:dyDescent="0.35">
      <c r="AD375" t="str">
        <f t="shared" si="6"/>
        <v/>
      </c>
    </row>
    <row r="376" spans="30:30" x14ac:dyDescent="0.35">
      <c r="AD376" t="str">
        <f t="shared" si="6"/>
        <v/>
      </c>
    </row>
    <row r="377" spans="30:30" x14ac:dyDescent="0.35">
      <c r="AD377" t="str">
        <f t="shared" si="6"/>
        <v/>
      </c>
    </row>
    <row r="378" spans="30:30" x14ac:dyDescent="0.35">
      <c r="AD378" t="str">
        <f t="shared" si="6"/>
        <v/>
      </c>
    </row>
    <row r="379" spans="30:30" x14ac:dyDescent="0.35">
      <c r="AD379" t="str">
        <f t="shared" si="6"/>
        <v/>
      </c>
    </row>
    <row r="380" spans="30:30" x14ac:dyDescent="0.35">
      <c r="AD380" t="str">
        <f t="shared" si="6"/>
        <v/>
      </c>
    </row>
    <row r="381" spans="30:30" x14ac:dyDescent="0.35">
      <c r="AD381" t="str">
        <f t="shared" si="6"/>
        <v/>
      </c>
    </row>
    <row r="382" spans="30:30" x14ac:dyDescent="0.35">
      <c r="AD382" t="str">
        <f t="shared" si="6"/>
        <v/>
      </c>
    </row>
    <row r="383" spans="30:30" x14ac:dyDescent="0.35">
      <c r="AD383" t="str">
        <f t="shared" si="6"/>
        <v/>
      </c>
    </row>
    <row r="384" spans="30:30" x14ac:dyDescent="0.35">
      <c r="AD384" t="str">
        <f t="shared" si="6"/>
        <v/>
      </c>
    </row>
    <row r="385" spans="30:30" x14ac:dyDescent="0.35">
      <c r="AD385" t="str">
        <f t="shared" si="6"/>
        <v/>
      </c>
    </row>
    <row r="386" spans="30:30" x14ac:dyDescent="0.35">
      <c r="AD386" t="str">
        <f t="shared" si="6"/>
        <v/>
      </c>
    </row>
    <row r="387" spans="30:30" x14ac:dyDescent="0.35">
      <c r="AD387" t="str">
        <f t="shared" ref="AD387:AD450" si="7">IF(B387&gt;0,IF(MID(G:G,1,3)="CTE","CERRADO",IF(MID(G:G,1,3)="REP","REPROGRAMADO","ABIERTO")),"")</f>
        <v/>
      </c>
    </row>
    <row r="388" spans="30:30" x14ac:dyDescent="0.35">
      <c r="AD388" t="str">
        <f t="shared" si="7"/>
        <v/>
      </c>
    </row>
    <row r="389" spans="30:30" x14ac:dyDescent="0.35">
      <c r="AD389" t="str">
        <f t="shared" si="7"/>
        <v/>
      </c>
    </row>
    <row r="390" spans="30:30" x14ac:dyDescent="0.35">
      <c r="AD390" t="str">
        <f t="shared" si="7"/>
        <v/>
      </c>
    </row>
    <row r="391" spans="30:30" x14ac:dyDescent="0.35">
      <c r="AD391" t="str">
        <f t="shared" si="7"/>
        <v/>
      </c>
    </row>
    <row r="392" spans="30:30" x14ac:dyDescent="0.35">
      <c r="AD392" t="str">
        <f t="shared" si="7"/>
        <v/>
      </c>
    </row>
    <row r="393" spans="30:30" x14ac:dyDescent="0.35">
      <c r="AD393" t="str">
        <f t="shared" si="7"/>
        <v/>
      </c>
    </row>
    <row r="394" spans="30:30" x14ac:dyDescent="0.35">
      <c r="AD394" t="str">
        <f t="shared" si="7"/>
        <v/>
      </c>
    </row>
    <row r="395" spans="30:30" x14ac:dyDescent="0.35">
      <c r="AD395" t="str">
        <f t="shared" si="7"/>
        <v/>
      </c>
    </row>
    <row r="396" spans="30:30" x14ac:dyDescent="0.35">
      <c r="AD396" t="str">
        <f t="shared" si="7"/>
        <v/>
      </c>
    </row>
    <row r="397" spans="30:30" x14ac:dyDescent="0.35">
      <c r="AD397" t="str">
        <f t="shared" si="7"/>
        <v/>
      </c>
    </row>
    <row r="398" spans="30:30" x14ac:dyDescent="0.35">
      <c r="AD398" t="str">
        <f t="shared" si="7"/>
        <v/>
      </c>
    </row>
    <row r="399" spans="30:30" x14ac:dyDescent="0.35">
      <c r="AD399" t="str">
        <f t="shared" si="7"/>
        <v/>
      </c>
    </row>
    <row r="400" spans="30:30" x14ac:dyDescent="0.35">
      <c r="AD400" t="str">
        <f t="shared" si="7"/>
        <v/>
      </c>
    </row>
    <row r="401" spans="30:30" x14ac:dyDescent="0.35">
      <c r="AD401" t="str">
        <f t="shared" si="7"/>
        <v/>
      </c>
    </row>
    <row r="402" spans="30:30" x14ac:dyDescent="0.35">
      <c r="AD402" t="str">
        <f t="shared" si="7"/>
        <v/>
      </c>
    </row>
    <row r="403" spans="30:30" x14ac:dyDescent="0.35">
      <c r="AD403" t="str">
        <f t="shared" si="7"/>
        <v/>
      </c>
    </row>
    <row r="404" spans="30:30" x14ac:dyDescent="0.35">
      <c r="AD404" t="str">
        <f t="shared" si="7"/>
        <v/>
      </c>
    </row>
    <row r="405" spans="30:30" x14ac:dyDescent="0.35">
      <c r="AD405" t="str">
        <f t="shared" si="7"/>
        <v/>
      </c>
    </row>
    <row r="406" spans="30:30" x14ac:dyDescent="0.35">
      <c r="AD406" t="str">
        <f t="shared" si="7"/>
        <v/>
      </c>
    </row>
    <row r="407" spans="30:30" x14ac:dyDescent="0.35">
      <c r="AD407" t="str">
        <f t="shared" si="7"/>
        <v/>
      </c>
    </row>
    <row r="408" spans="30:30" x14ac:dyDescent="0.35">
      <c r="AD408" t="str">
        <f t="shared" si="7"/>
        <v/>
      </c>
    </row>
    <row r="409" spans="30:30" x14ac:dyDescent="0.35">
      <c r="AD409" t="str">
        <f t="shared" si="7"/>
        <v/>
      </c>
    </row>
    <row r="410" spans="30:30" x14ac:dyDescent="0.35">
      <c r="AD410" t="str">
        <f t="shared" si="7"/>
        <v/>
      </c>
    </row>
    <row r="411" spans="30:30" x14ac:dyDescent="0.35">
      <c r="AD411" t="str">
        <f t="shared" si="7"/>
        <v/>
      </c>
    </row>
    <row r="412" spans="30:30" x14ac:dyDescent="0.35">
      <c r="AD412" t="str">
        <f t="shared" si="7"/>
        <v/>
      </c>
    </row>
    <row r="413" spans="30:30" x14ac:dyDescent="0.35">
      <c r="AD413" t="str">
        <f t="shared" si="7"/>
        <v/>
      </c>
    </row>
    <row r="414" spans="30:30" x14ac:dyDescent="0.35">
      <c r="AD414" t="str">
        <f t="shared" si="7"/>
        <v/>
      </c>
    </row>
    <row r="415" spans="30:30" x14ac:dyDescent="0.35">
      <c r="AD415" t="str">
        <f t="shared" si="7"/>
        <v/>
      </c>
    </row>
    <row r="416" spans="30:30" x14ac:dyDescent="0.35">
      <c r="AD416" t="str">
        <f t="shared" si="7"/>
        <v/>
      </c>
    </row>
    <row r="417" spans="30:30" x14ac:dyDescent="0.35">
      <c r="AD417" t="str">
        <f t="shared" si="7"/>
        <v/>
      </c>
    </row>
    <row r="418" spans="30:30" x14ac:dyDescent="0.35">
      <c r="AD418" t="str">
        <f t="shared" si="7"/>
        <v/>
      </c>
    </row>
    <row r="419" spans="30:30" x14ac:dyDescent="0.35">
      <c r="AD419" t="str">
        <f t="shared" si="7"/>
        <v/>
      </c>
    </row>
    <row r="420" spans="30:30" x14ac:dyDescent="0.35">
      <c r="AD420" t="str">
        <f t="shared" si="7"/>
        <v/>
      </c>
    </row>
    <row r="421" spans="30:30" x14ac:dyDescent="0.35">
      <c r="AD421" t="str">
        <f t="shared" si="7"/>
        <v/>
      </c>
    </row>
    <row r="422" spans="30:30" x14ac:dyDescent="0.35">
      <c r="AD422" t="str">
        <f t="shared" si="7"/>
        <v/>
      </c>
    </row>
    <row r="423" spans="30:30" x14ac:dyDescent="0.35">
      <c r="AD423" t="str">
        <f t="shared" si="7"/>
        <v/>
      </c>
    </row>
    <row r="424" spans="30:30" x14ac:dyDescent="0.35">
      <c r="AD424" t="str">
        <f t="shared" si="7"/>
        <v/>
      </c>
    </row>
    <row r="425" spans="30:30" x14ac:dyDescent="0.35">
      <c r="AD425" t="str">
        <f t="shared" si="7"/>
        <v/>
      </c>
    </row>
    <row r="426" spans="30:30" x14ac:dyDescent="0.35">
      <c r="AD426" t="str">
        <f t="shared" si="7"/>
        <v/>
      </c>
    </row>
    <row r="427" spans="30:30" x14ac:dyDescent="0.35">
      <c r="AD427" t="str">
        <f t="shared" si="7"/>
        <v/>
      </c>
    </row>
    <row r="428" spans="30:30" x14ac:dyDescent="0.35">
      <c r="AD428" t="str">
        <f t="shared" si="7"/>
        <v/>
      </c>
    </row>
    <row r="429" spans="30:30" x14ac:dyDescent="0.35">
      <c r="AD429" t="str">
        <f t="shared" si="7"/>
        <v/>
      </c>
    </row>
    <row r="430" spans="30:30" x14ac:dyDescent="0.35">
      <c r="AD430" t="str">
        <f t="shared" si="7"/>
        <v/>
      </c>
    </row>
    <row r="431" spans="30:30" x14ac:dyDescent="0.35">
      <c r="AD431" t="str">
        <f t="shared" si="7"/>
        <v/>
      </c>
    </row>
    <row r="432" spans="30:30" x14ac:dyDescent="0.35">
      <c r="AD432" t="str">
        <f t="shared" si="7"/>
        <v/>
      </c>
    </row>
    <row r="433" spans="30:30" x14ac:dyDescent="0.35">
      <c r="AD433" t="str">
        <f t="shared" si="7"/>
        <v/>
      </c>
    </row>
    <row r="434" spans="30:30" x14ac:dyDescent="0.35">
      <c r="AD434" t="str">
        <f t="shared" si="7"/>
        <v/>
      </c>
    </row>
    <row r="435" spans="30:30" x14ac:dyDescent="0.35">
      <c r="AD435" t="str">
        <f t="shared" si="7"/>
        <v/>
      </c>
    </row>
    <row r="436" spans="30:30" x14ac:dyDescent="0.35">
      <c r="AD436" t="str">
        <f t="shared" si="7"/>
        <v/>
      </c>
    </row>
    <row r="437" spans="30:30" x14ac:dyDescent="0.35">
      <c r="AD437" t="str">
        <f t="shared" si="7"/>
        <v/>
      </c>
    </row>
    <row r="438" spans="30:30" x14ac:dyDescent="0.35">
      <c r="AD438" t="str">
        <f t="shared" si="7"/>
        <v/>
      </c>
    </row>
    <row r="439" spans="30:30" x14ac:dyDescent="0.35">
      <c r="AD439" t="str">
        <f t="shared" si="7"/>
        <v/>
      </c>
    </row>
    <row r="440" spans="30:30" x14ac:dyDescent="0.35">
      <c r="AD440" t="str">
        <f t="shared" si="7"/>
        <v/>
      </c>
    </row>
    <row r="441" spans="30:30" x14ac:dyDescent="0.35">
      <c r="AD441" t="str">
        <f t="shared" si="7"/>
        <v/>
      </c>
    </row>
    <row r="442" spans="30:30" x14ac:dyDescent="0.35">
      <c r="AD442" t="str">
        <f t="shared" si="7"/>
        <v/>
      </c>
    </row>
    <row r="443" spans="30:30" x14ac:dyDescent="0.35">
      <c r="AD443" t="str">
        <f t="shared" si="7"/>
        <v/>
      </c>
    </row>
    <row r="444" spans="30:30" x14ac:dyDescent="0.35">
      <c r="AD444" t="str">
        <f t="shared" si="7"/>
        <v/>
      </c>
    </row>
    <row r="445" spans="30:30" x14ac:dyDescent="0.35">
      <c r="AD445" t="str">
        <f t="shared" si="7"/>
        <v/>
      </c>
    </row>
    <row r="446" spans="30:30" x14ac:dyDescent="0.35">
      <c r="AD446" t="str">
        <f t="shared" si="7"/>
        <v/>
      </c>
    </row>
    <row r="447" spans="30:30" x14ac:dyDescent="0.35">
      <c r="AD447" t="str">
        <f t="shared" si="7"/>
        <v/>
      </c>
    </row>
    <row r="448" spans="30:30" x14ac:dyDescent="0.35">
      <c r="AD448" t="str">
        <f t="shared" si="7"/>
        <v/>
      </c>
    </row>
    <row r="449" spans="30:30" x14ac:dyDescent="0.35">
      <c r="AD449" t="str">
        <f t="shared" si="7"/>
        <v/>
      </c>
    </row>
    <row r="450" spans="30:30" x14ac:dyDescent="0.35">
      <c r="AD450" t="str">
        <f t="shared" si="7"/>
        <v/>
      </c>
    </row>
    <row r="451" spans="30:30" x14ac:dyDescent="0.35">
      <c r="AD451" t="str">
        <f t="shared" ref="AD451:AD514" si="8">IF(B451&gt;0,IF(MID(G:G,1,3)="CTE","CERRADO",IF(MID(G:G,1,3)="REP","REPROGRAMADO","ABIERTO")),"")</f>
        <v/>
      </c>
    </row>
    <row r="452" spans="30:30" x14ac:dyDescent="0.35">
      <c r="AD452" t="str">
        <f t="shared" si="8"/>
        <v/>
      </c>
    </row>
    <row r="453" spans="30:30" x14ac:dyDescent="0.35">
      <c r="AD453" t="str">
        <f t="shared" si="8"/>
        <v/>
      </c>
    </row>
    <row r="454" spans="30:30" x14ac:dyDescent="0.35">
      <c r="AD454" t="str">
        <f t="shared" si="8"/>
        <v/>
      </c>
    </row>
    <row r="455" spans="30:30" x14ac:dyDescent="0.35">
      <c r="AD455" t="str">
        <f t="shared" si="8"/>
        <v/>
      </c>
    </row>
    <row r="456" spans="30:30" x14ac:dyDescent="0.35">
      <c r="AD456" t="str">
        <f t="shared" si="8"/>
        <v/>
      </c>
    </row>
    <row r="457" spans="30:30" x14ac:dyDescent="0.35">
      <c r="AD457" t="str">
        <f t="shared" si="8"/>
        <v/>
      </c>
    </row>
    <row r="458" spans="30:30" x14ac:dyDescent="0.35">
      <c r="AD458" t="str">
        <f t="shared" si="8"/>
        <v/>
      </c>
    </row>
    <row r="459" spans="30:30" x14ac:dyDescent="0.35">
      <c r="AD459" t="str">
        <f t="shared" si="8"/>
        <v/>
      </c>
    </row>
    <row r="460" spans="30:30" x14ac:dyDescent="0.35">
      <c r="AD460" t="str">
        <f t="shared" si="8"/>
        <v/>
      </c>
    </row>
    <row r="461" spans="30:30" x14ac:dyDescent="0.35">
      <c r="AD461" t="str">
        <f t="shared" si="8"/>
        <v/>
      </c>
    </row>
    <row r="462" spans="30:30" x14ac:dyDescent="0.35">
      <c r="AD462" t="str">
        <f t="shared" si="8"/>
        <v/>
      </c>
    </row>
    <row r="463" spans="30:30" x14ac:dyDescent="0.35">
      <c r="AD463" t="str">
        <f t="shared" si="8"/>
        <v/>
      </c>
    </row>
    <row r="464" spans="30:30" x14ac:dyDescent="0.35">
      <c r="AD464" t="str">
        <f t="shared" si="8"/>
        <v/>
      </c>
    </row>
    <row r="465" spans="30:30" x14ac:dyDescent="0.35">
      <c r="AD465" t="str">
        <f t="shared" si="8"/>
        <v/>
      </c>
    </row>
    <row r="466" spans="30:30" x14ac:dyDescent="0.35">
      <c r="AD466" t="str">
        <f t="shared" si="8"/>
        <v/>
      </c>
    </row>
    <row r="467" spans="30:30" x14ac:dyDescent="0.35">
      <c r="AD467" t="str">
        <f t="shared" si="8"/>
        <v/>
      </c>
    </row>
    <row r="468" spans="30:30" x14ac:dyDescent="0.35">
      <c r="AD468" t="str">
        <f t="shared" si="8"/>
        <v/>
      </c>
    </row>
    <row r="469" spans="30:30" x14ac:dyDescent="0.35">
      <c r="AD469" t="str">
        <f t="shared" si="8"/>
        <v/>
      </c>
    </row>
    <row r="470" spans="30:30" x14ac:dyDescent="0.35">
      <c r="AD470" t="str">
        <f t="shared" si="8"/>
        <v/>
      </c>
    </row>
    <row r="471" spans="30:30" x14ac:dyDescent="0.35">
      <c r="AD471" t="str">
        <f t="shared" si="8"/>
        <v/>
      </c>
    </row>
    <row r="472" spans="30:30" x14ac:dyDescent="0.35">
      <c r="AD472" t="str">
        <f t="shared" si="8"/>
        <v/>
      </c>
    </row>
    <row r="473" spans="30:30" x14ac:dyDescent="0.35">
      <c r="AD473" t="str">
        <f t="shared" si="8"/>
        <v/>
      </c>
    </row>
    <row r="474" spans="30:30" x14ac:dyDescent="0.35">
      <c r="AD474" t="str">
        <f t="shared" si="8"/>
        <v/>
      </c>
    </row>
    <row r="475" spans="30:30" x14ac:dyDescent="0.35">
      <c r="AD475" t="str">
        <f t="shared" si="8"/>
        <v/>
      </c>
    </row>
    <row r="476" spans="30:30" x14ac:dyDescent="0.35">
      <c r="AD476" t="str">
        <f t="shared" si="8"/>
        <v/>
      </c>
    </row>
    <row r="477" spans="30:30" x14ac:dyDescent="0.35">
      <c r="AD477" t="str">
        <f t="shared" si="8"/>
        <v/>
      </c>
    </row>
    <row r="478" spans="30:30" x14ac:dyDescent="0.35">
      <c r="AD478" t="str">
        <f t="shared" si="8"/>
        <v/>
      </c>
    </row>
    <row r="479" spans="30:30" x14ac:dyDescent="0.35">
      <c r="AD479" t="str">
        <f t="shared" si="8"/>
        <v/>
      </c>
    </row>
    <row r="480" spans="30:30" x14ac:dyDescent="0.35">
      <c r="AD480" t="str">
        <f t="shared" si="8"/>
        <v/>
      </c>
    </row>
    <row r="481" spans="30:30" x14ac:dyDescent="0.35">
      <c r="AD481" t="str">
        <f t="shared" si="8"/>
        <v/>
      </c>
    </row>
    <row r="482" spans="30:30" x14ac:dyDescent="0.35">
      <c r="AD482" t="str">
        <f t="shared" si="8"/>
        <v/>
      </c>
    </row>
    <row r="483" spans="30:30" x14ac:dyDescent="0.35">
      <c r="AD483" t="str">
        <f t="shared" si="8"/>
        <v/>
      </c>
    </row>
    <row r="484" spans="30:30" x14ac:dyDescent="0.35">
      <c r="AD484" t="str">
        <f t="shared" si="8"/>
        <v/>
      </c>
    </row>
    <row r="485" spans="30:30" x14ac:dyDescent="0.35">
      <c r="AD485" t="str">
        <f t="shared" si="8"/>
        <v/>
      </c>
    </row>
    <row r="486" spans="30:30" x14ac:dyDescent="0.35">
      <c r="AD486" t="str">
        <f t="shared" si="8"/>
        <v/>
      </c>
    </row>
    <row r="487" spans="30:30" x14ac:dyDescent="0.35">
      <c r="AD487" t="str">
        <f t="shared" si="8"/>
        <v/>
      </c>
    </row>
    <row r="488" spans="30:30" x14ac:dyDescent="0.35">
      <c r="AD488" t="str">
        <f t="shared" si="8"/>
        <v/>
      </c>
    </row>
    <row r="489" spans="30:30" x14ac:dyDescent="0.35">
      <c r="AD489" t="str">
        <f t="shared" si="8"/>
        <v/>
      </c>
    </row>
    <row r="490" spans="30:30" x14ac:dyDescent="0.35">
      <c r="AD490" t="str">
        <f t="shared" si="8"/>
        <v/>
      </c>
    </row>
    <row r="491" spans="30:30" x14ac:dyDescent="0.35">
      <c r="AD491" t="str">
        <f t="shared" si="8"/>
        <v/>
      </c>
    </row>
    <row r="492" spans="30:30" x14ac:dyDescent="0.35">
      <c r="AD492" t="str">
        <f t="shared" si="8"/>
        <v/>
      </c>
    </row>
    <row r="493" spans="30:30" x14ac:dyDescent="0.35">
      <c r="AD493" t="str">
        <f t="shared" si="8"/>
        <v/>
      </c>
    </row>
    <row r="494" spans="30:30" x14ac:dyDescent="0.35">
      <c r="AD494" t="str">
        <f t="shared" si="8"/>
        <v/>
      </c>
    </row>
    <row r="495" spans="30:30" x14ac:dyDescent="0.35">
      <c r="AD495" t="str">
        <f t="shared" si="8"/>
        <v/>
      </c>
    </row>
    <row r="496" spans="30:30" x14ac:dyDescent="0.35">
      <c r="AD496" t="str">
        <f t="shared" si="8"/>
        <v/>
      </c>
    </row>
    <row r="497" spans="30:30" x14ac:dyDescent="0.35">
      <c r="AD497" t="str">
        <f t="shared" si="8"/>
        <v/>
      </c>
    </row>
    <row r="498" spans="30:30" x14ac:dyDescent="0.35">
      <c r="AD498" t="str">
        <f t="shared" si="8"/>
        <v/>
      </c>
    </row>
    <row r="499" spans="30:30" x14ac:dyDescent="0.35">
      <c r="AD499" t="str">
        <f t="shared" si="8"/>
        <v/>
      </c>
    </row>
    <row r="500" spans="30:30" x14ac:dyDescent="0.35">
      <c r="AD500" t="str">
        <f t="shared" si="8"/>
        <v/>
      </c>
    </row>
    <row r="501" spans="30:30" x14ac:dyDescent="0.35">
      <c r="AD501" t="str">
        <f t="shared" si="8"/>
        <v/>
      </c>
    </row>
    <row r="502" spans="30:30" x14ac:dyDescent="0.35">
      <c r="AD502" t="str">
        <f t="shared" si="8"/>
        <v/>
      </c>
    </row>
    <row r="503" spans="30:30" x14ac:dyDescent="0.35">
      <c r="AD503" t="str">
        <f t="shared" si="8"/>
        <v/>
      </c>
    </row>
    <row r="504" spans="30:30" x14ac:dyDescent="0.35">
      <c r="AD504" t="str">
        <f t="shared" si="8"/>
        <v/>
      </c>
    </row>
    <row r="505" spans="30:30" x14ac:dyDescent="0.35">
      <c r="AD505" t="str">
        <f t="shared" si="8"/>
        <v/>
      </c>
    </row>
    <row r="506" spans="30:30" x14ac:dyDescent="0.35">
      <c r="AD506" t="str">
        <f t="shared" si="8"/>
        <v/>
      </c>
    </row>
    <row r="507" spans="30:30" x14ac:dyDescent="0.35">
      <c r="AD507" t="str">
        <f t="shared" si="8"/>
        <v/>
      </c>
    </row>
    <row r="508" spans="30:30" x14ac:dyDescent="0.35">
      <c r="AD508" t="str">
        <f t="shared" si="8"/>
        <v/>
      </c>
    </row>
    <row r="509" spans="30:30" x14ac:dyDescent="0.35">
      <c r="AD509" t="str">
        <f t="shared" si="8"/>
        <v/>
      </c>
    </row>
    <row r="510" spans="30:30" x14ac:dyDescent="0.35">
      <c r="AD510" t="str">
        <f t="shared" si="8"/>
        <v/>
      </c>
    </row>
    <row r="511" spans="30:30" x14ac:dyDescent="0.35">
      <c r="AD511" t="str">
        <f t="shared" si="8"/>
        <v/>
      </c>
    </row>
    <row r="512" spans="30:30" x14ac:dyDescent="0.35">
      <c r="AD512" t="str">
        <f t="shared" si="8"/>
        <v/>
      </c>
    </row>
    <row r="513" spans="30:30" x14ac:dyDescent="0.35">
      <c r="AD513" t="str">
        <f t="shared" si="8"/>
        <v/>
      </c>
    </row>
    <row r="514" spans="30:30" x14ac:dyDescent="0.35">
      <c r="AD514" t="str">
        <f t="shared" si="8"/>
        <v/>
      </c>
    </row>
    <row r="515" spans="30:30" x14ac:dyDescent="0.35">
      <c r="AD515" t="str">
        <f t="shared" ref="AD515" si="9">IF(B515&gt;0,IF(MID(G:G,1,3)="CTE","CERRADO",IF(MID(G:G,1,3)="REP","REPROGRAMADO","ABIERTO")),"")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D771F-E133-4C80-8D42-CCEA843606F1}">
  <sheetPr codeName="Hoja13"/>
  <dimension ref="A1:E8"/>
  <sheetViews>
    <sheetView topLeftCell="A4" workbookViewId="0"/>
  </sheetViews>
  <sheetFormatPr baseColWidth="10" defaultRowHeight="14.5" x14ac:dyDescent="0.35"/>
  <cols>
    <col min="2" max="2" width="15.7265625" customWidth="1"/>
    <col min="4" max="4" width="21.26953125" customWidth="1"/>
  </cols>
  <sheetData>
    <row r="1" spans="1:5" x14ac:dyDescent="0.35">
      <c r="A1" s="49" t="s">
        <v>972</v>
      </c>
      <c r="B1" s="50" t="s">
        <v>970</v>
      </c>
      <c r="C1" s="50" t="s">
        <v>969</v>
      </c>
      <c r="D1" s="50" t="s">
        <v>971</v>
      </c>
      <c r="E1" s="49" t="s">
        <v>973</v>
      </c>
    </row>
    <row r="2" spans="1:5" x14ac:dyDescent="0.35">
      <c r="A2" t="s">
        <v>383</v>
      </c>
      <c r="B2" s="48">
        <v>0.73729999999999996</v>
      </c>
      <c r="C2" s="47">
        <v>0.1822</v>
      </c>
      <c r="D2" s="47">
        <v>8.0500000000000002E-2</v>
      </c>
      <c r="E2" s="45">
        <v>0.8</v>
      </c>
    </row>
    <row r="3" spans="1:5" x14ac:dyDescent="0.35">
      <c r="A3" t="s">
        <v>380</v>
      </c>
      <c r="B3" s="48">
        <v>0.77090000000000003</v>
      </c>
      <c r="C3" s="47">
        <v>0</v>
      </c>
      <c r="D3" s="47">
        <v>0.2291</v>
      </c>
      <c r="E3" s="45">
        <v>0.8</v>
      </c>
    </row>
    <row r="4" spans="1:5" x14ac:dyDescent="0.35">
      <c r="A4" t="s">
        <v>381</v>
      </c>
      <c r="B4" s="31">
        <v>0.55500000000000005</v>
      </c>
      <c r="C4" s="47">
        <v>0.27229999999999999</v>
      </c>
      <c r="D4" s="47">
        <v>0.17280000000000001</v>
      </c>
      <c r="E4" s="45">
        <v>0.8</v>
      </c>
    </row>
    <row r="5" spans="1:5" x14ac:dyDescent="0.35">
      <c r="A5" t="s">
        <v>436</v>
      </c>
      <c r="B5" s="31">
        <v>0.57620000000000005</v>
      </c>
      <c r="C5" s="47">
        <v>3.3099999999999997E-2</v>
      </c>
      <c r="D5" s="47">
        <v>0.39069999999999999</v>
      </c>
      <c r="E5" s="45">
        <v>0.8</v>
      </c>
    </row>
    <row r="6" spans="1:5" x14ac:dyDescent="0.35">
      <c r="A6" t="s">
        <v>382</v>
      </c>
      <c r="B6" s="31">
        <v>0.61739999999999995</v>
      </c>
      <c r="C6" s="47">
        <v>5.2200000000000003E-2</v>
      </c>
      <c r="D6" s="47">
        <v>0.33040000000000003</v>
      </c>
      <c r="E6" s="45">
        <v>0.8</v>
      </c>
    </row>
    <row r="7" spans="1:5" x14ac:dyDescent="0.35">
      <c r="A7" t="s">
        <v>884</v>
      </c>
      <c r="B7" s="48">
        <v>0.80542986425339369</v>
      </c>
      <c r="C7" s="47">
        <v>8.9999999999999993E-3</v>
      </c>
      <c r="D7" s="47">
        <v>0.1855</v>
      </c>
      <c r="E7" s="45">
        <v>0.8</v>
      </c>
    </row>
    <row r="8" spans="1:5" x14ac:dyDescent="0.35">
      <c r="A8" t="s">
        <v>903</v>
      </c>
      <c r="B8" s="48">
        <v>0.65402843601895733</v>
      </c>
      <c r="C8" s="47">
        <v>2.3699999999999999E-2</v>
      </c>
      <c r="D8" s="47">
        <v>0.32229999999999998</v>
      </c>
      <c r="E8" s="45">
        <v>0.8</v>
      </c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4DBB-5B09-41F5-B72A-A0E6852130DF}">
  <sheetPr codeName="Hoja5"/>
  <dimension ref="A1:AI929"/>
  <sheetViews>
    <sheetView workbookViewId="0">
      <pane ySplit="1" topLeftCell="A2" activePane="bottomLeft" state="frozen"/>
      <selection pane="bottomLeft" activeCell="B2" sqref="B2:B500"/>
    </sheetView>
  </sheetViews>
  <sheetFormatPr baseColWidth="10" defaultRowHeight="14.5" x14ac:dyDescent="0.35"/>
  <cols>
    <col min="1" max="1" width="14.7265625" customWidth="1"/>
    <col min="2" max="2" width="35.1796875" bestFit="1" customWidth="1"/>
    <col min="4" max="4" width="35.453125" customWidth="1"/>
    <col min="16" max="16" width="16.453125" customWidth="1"/>
    <col min="29" max="29" width="15.54296875" customWidth="1"/>
    <col min="30" max="31" width="21.453125" customWidth="1"/>
    <col min="32" max="32" width="24" customWidth="1"/>
    <col min="33" max="33" width="22.54296875" customWidth="1"/>
    <col min="34" max="34" width="14.453125" customWidth="1"/>
    <col min="35" max="35" width="21.26953125" customWidth="1"/>
  </cols>
  <sheetData>
    <row r="1" spans="1:35" x14ac:dyDescent="0.35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s="29" t="s">
        <v>6044</v>
      </c>
      <c r="AE1" s="29" t="s">
        <v>819</v>
      </c>
      <c r="AF1" s="29" t="s">
        <v>829</v>
      </c>
      <c r="AG1" s="29" t="s">
        <v>828</v>
      </c>
      <c r="AH1" s="29" t="s">
        <v>827</v>
      </c>
      <c r="AI1" s="29" t="s">
        <v>830</v>
      </c>
    </row>
    <row r="2" spans="1:35" x14ac:dyDescent="0.35">
      <c r="A2" t="s">
        <v>126</v>
      </c>
      <c r="B2">
        <v>6626804</v>
      </c>
      <c r="C2" t="s">
        <v>123</v>
      </c>
      <c r="D2" t="s">
        <v>8201</v>
      </c>
      <c r="E2" t="s">
        <v>310</v>
      </c>
      <c r="F2" t="s">
        <v>259</v>
      </c>
      <c r="G2" t="s">
        <v>192</v>
      </c>
      <c r="H2" s="16">
        <v>45853</v>
      </c>
      <c r="I2" s="16">
        <v>45854</v>
      </c>
      <c r="J2" t="s">
        <v>5406</v>
      </c>
      <c r="K2">
        <v>1210101</v>
      </c>
      <c r="L2" t="s">
        <v>391</v>
      </c>
      <c r="O2">
        <v>10014657</v>
      </c>
      <c r="P2" t="s">
        <v>126</v>
      </c>
      <c r="Q2">
        <v>1489.9</v>
      </c>
      <c r="R2" t="s">
        <v>350</v>
      </c>
      <c r="S2" t="s">
        <v>350</v>
      </c>
      <c r="T2">
        <v>11619920</v>
      </c>
      <c r="U2" s="16">
        <v>45853</v>
      </c>
      <c r="V2" s="16">
        <v>45853</v>
      </c>
      <c r="W2" s="16">
        <v>45853</v>
      </c>
      <c r="X2">
        <v>1489.9</v>
      </c>
      <c r="Y2">
        <v>1290900</v>
      </c>
      <c r="Z2" t="s">
        <v>1568</v>
      </c>
      <c r="AA2" t="s">
        <v>248</v>
      </c>
      <c r="AB2" t="s">
        <v>121</v>
      </c>
      <c r="AC2" t="s">
        <v>255</v>
      </c>
      <c r="AD2" s="32" t="str">
        <f>IF(B2&gt;0,IFERROR(IF(_xlfn.XLOOKUP(B2,'IW38 PLAN SEMANAL'!B:B,'IW38 PLAN SEMANAL'!B:B)&gt;0,"PROGRAMADO","CORRECTIVO"),"CORRECTIVO"),"")</f>
        <v>CORRECTIVO</v>
      </c>
      <c r="AE2" s="32" t="str">
        <f>IF(B2&gt;0,IF(MID(G2,1,3)="CTE","CERRADO",IF(MID(G2,1,3)="REP","REPROGRAMADO",IF(MID(G2,1,3)="CER","CERRADO","ABIERTO"))),"")</f>
        <v>ABIERTO</v>
      </c>
      <c r="AF2" s="32">
        <f>IF(B2&gt;0,(SUMIF('IW49 SEMANA CAL'!A:A,'IW38 SEMANA CAL'!B2,'IW49 SEMANA CAL'!H:H)),"")</f>
        <v>2</v>
      </c>
      <c r="AG2">
        <f>COUNTIF(AD:AD,"CORRECTIVO")</f>
        <v>118</v>
      </c>
      <c r="AH2" s="33">
        <f>(COUNTIFS(AD:AD,"CORRECTIVO",AE:AE,"CERRADO"))/AG2</f>
        <v>0.85593220338983056</v>
      </c>
      <c r="AI2">
        <f>SUMIFS(AF:AF,AD:AD,"CORRECTIVO")</f>
        <v>1384.3999999999999</v>
      </c>
    </row>
    <row r="3" spans="1:35" x14ac:dyDescent="0.35">
      <c r="A3" t="s">
        <v>207</v>
      </c>
      <c r="B3">
        <v>6626509</v>
      </c>
      <c r="C3" t="s">
        <v>129</v>
      </c>
      <c r="D3" t="s">
        <v>8202</v>
      </c>
      <c r="E3" t="s">
        <v>310</v>
      </c>
      <c r="F3" t="s">
        <v>259</v>
      </c>
      <c r="G3" t="s">
        <v>260</v>
      </c>
      <c r="H3" s="16">
        <v>45851</v>
      </c>
      <c r="I3" s="16">
        <v>45852</v>
      </c>
      <c r="J3" t="s">
        <v>5406</v>
      </c>
      <c r="K3">
        <v>1213130</v>
      </c>
      <c r="L3" t="s">
        <v>385</v>
      </c>
      <c r="M3" s="16">
        <v>45851</v>
      </c>
      <c r="N3" s="16">
        <v>45851</v>
      </c>
      <c r="O3">
        <v>10014621</v>
      </c>
      <c r="P3" t="s">
        <v>207</v>
      </c>
      <c r="Q3">
        <v>2404.4899999999998</v>
      </c>
      <c r="R3" t="s">
        <v>5938</v>
      </c>
      <c r="S3" t="s">
        <v>5938</v>
      </c>
      <c r="T3">
        <v>11619536</v>
      </c>
      <c r="U3" s="16">
        <v>45851</v>
      </c>
      <c r="V3" s="16">
        <v>45851</v>
      </c>
      <c r="W3" s="16">
        <v>45852</v>
      </c>
      <c r="X3">
        <v>2404.4899999999998</v>
      </c>
      <c r="Y3">
        <v>1290900</v>
      </c>
      <c r="Z3" t="s">
        <v>1568</v>
      </c>
      <c r="AA3" t="s">
        <v>245</v>
      </c>
      <c r="AB3" t="s">
        <v>121</v>
      </c>
      <c r="AC3" t="s">
        <v>255</v>
      </c>
      <c r="AD3" s="32" t="str">
        <f>IF(B3&gt;0,IFERROR(IF(_xlfn.XLOOKUP(B3,'IW38 PLAN SEMANAL'!B:B,'IW38 PLAN SEMANAL'!B:B)&gt;0,"PROGRAMADO","CORRECTIVO"),"CORRECTIVO"),"")</f>
        <v>CORRECTIVO</v>
      </c>
      <c r="AE3" s="32" t="str">
        <f t="shared" ref="AE3:AE66" si="0">IF(B3&gt;0,IF(MID(G3,1,3)="CTE","CERRADO",IF(MID(G3,1,3)="REP","REPROGRAMADO",IF(MID(G3,1,3)="CER","CERRADO","ABIERTO"))),"")</f>
        <v>CERRADO</v>
      </c>
      <c r="AF3" s="32">
        <f>IF(B3&gt;0,(SUMIF('IW49 SEMANA CAL'!A:A,'IW38 SEMANA CAL'!B3,'IW49 SEMANA CAL'!H:H)),"")</f>
        <v>4</v>
      </c>
    </row>
    <row r="4" spans="1:35" x14ac:dyDescent="0.35">
      <c r="A4" t="s">
        <v>227</v>
      </c>
      <c r="B4">
        <v>6626508</v>
      </c>
      <c r="C4" t="s">
        <v>129</v>
      </c>
      <c r="D4" t="s">
        <v>8203</v>
      </c>
      <c r="E4" t="s">
        <v>310</v>
      </c>
      <c r="F4" t="s">
        <v>259</v>
      </c>
      <c r="G4" t="s">
        <v>260</v>
      </c>
      <c r="H4" s="16">
        <v>45851</v>
      </c>
      <c r="I4" s="16">
        <v>45852</v>
      </c>
      <c r="J4" t="s">
        <v>5406</v>
      </c>
      <c r="K4">
        <v>1213130</v>
      </c>
      <c r="L4" t="s">
        <v>305</v>
      </c>
      <c r="M4" s="16">
        <v>45851</v>
      </c>
      <c r="N4" s="16">
        <v>45851</v>
      </c>
      <c r="O4">
        <v>10014606</v>
      </c>
      <c r="P4" t="s">
        <v>227</v>
      </c>
      <c r="Q4">
        <v>159.18</v>
      </c>
      <c r="R4" t="s">
        <v>5938</v>
      </c>
      <c r="S4" t="s">
        <v>5938</v>
      </c>
      <c r="T4">
        <v>11619535</v>
      </c>
      <c r="U4" s="16">
        <v>45851</v>
      </c>
      <c r="V4" s="16">
        <v>45851</v>
      </c>
      <c r="W4" s="16">
        <v>45852</v>
      </c>
      <c r="X4">
        <v>159.18</v>
      </c>
      <c r="Y4">
        <v>1290900</v>
      </c>
      <c r="Z4" t="s">
        <v>1568</v>
      </c>
      <c r="AA4" t="s">
        <v>245</v>
      </c>
      <c r="AB4" t="s">
        <v>121</v>
      </c>
      <c r="AC4" t="s">
        <v>255</v>
      </c>
      <c r="AD4" s="32" t="str">
        <f>IF(B4&gt;0,IFERROR(IF(_xlfn.XLOOKUP(B4,'IW38 PLAN SEMANAL'!B:B,'IW38 PLAN SEMANAL'!B:B)&gt;0,"PROGRAMADO","CORRECTIVO"),"CORRECTIVO"),"")</f>
        <v>CORRECTIVO</v>
      </c>
      <c r="AE4" s="32" t="str">
        <f t="shared" si="0"/>
        <v>CERRADO</v>
      </c>
      <c r="AF4" s="32">
        <f>IF(B4&gt;0,(SUMIF('IW49 SEMANA CAL'!A:A,'IW38 SEMANA CAL'!B4,'IW49 SEMANA CAL'!H:H)),"")</f>
        <v>4</v>
      </c>
    </row>
    <row r="5" spans="1:35" x14ac:dyDescent="0.35">
      <c r="A5" t="s">
        <v>242</v>
      </c>
      <c r="B5">
        <v>6626506</v>
      </c>
      <c r="C5" t="s">
        <v>129</v>
      </c>
      <c r="D5" t="s">
        <v>8204</v>
      </c>
      <c r="E5" t="s">
        <v>310</v>
      </c>
      <c r="F5" t="s">
        <v>259</v>
      </c>
      <c r="G5" t="s">
        <v>260</v>
      </c>
      <c r="H5" s="16">
        <v>45851</v>
      </c>
      <c r="I5" s="16">
        <v>45851</v>
      </c>
      <c r="J5" t="s">
        <v>5406</v>
      </c>
      <c r="K5">
        <v>1215150</v>
      </c>
      <c r="L5" t="s">
        <v>330</v>
      </c>
      <c r="M5" s="16">
        <v>45851</v>
      </c>
      <c r="N5" s="16">
        <v>45851</v>
      </c>
      <c r="O5">
        <v>10014637</v>
      </c>
      <c r="P5" t="s">
        <v>242</v>
      </c>
      <c r="Q5">
        <v>96.9</v>
      </c>
      <c r="R5" t="s">
        <v>5938</v>
      </c>
      <c r="S5" t="s">
        <v>5938</v>
      </c>
      <c r="T5">
        <v>11619533</v>
      </c>
      <c r="U5" s="16">
        <v>45851</v>
      </c>
      <c r="V5" s="16">
        <v>45851</v>
      </c>
      <c r="W5" s="16">
        <v>45852</v>
      </c>
      <c r="X5">
        <v>96.9</v>
      </c>
      <c r="Y5">
        <v>1290900</v>
      </c>
      <c r="Z5" t="s">
        <v>1568</v>
      </c>
      <c r="AA5" t="s">
        <v>246</v>
      </c>
      <c r="AB5" t="s">
        <v>121</v>
      </c>
      <c r="AC5" t="s">
        <v>255</v>
      </c>
      <c r="AD5" s="32" t="str">
        <f>IF(B5&gt;0,IFERROR(IF(_xlfn.XLOOKUP(B5,'IW38 PLAN SEMANAL'!B:B,'IW38 PLAN SEMANAL'!B:B)&gt;0,"PROGRAMADO","CORRECTIVO"),"CORRECTIVO"),"")</f>
        <v>CORRECTIVO</v>
      </c>
      <c r="AE5" s="32" t="str">
        <f t="shared" si="0"/>
        <v>CERRADO</v>
      </c>
      <c r="AF5" s="32">
        <f>IF(B5&gt;0,(SUMIF('IW49 SEMANA CAL'!A:A,'IW38 SEMANA CAL'!B5,'IW49 SEMANA CAL'!H:H)),"")</f>
        <v>4</v>
      </c>
    </row>
    <row r="6" spans="1:35" x14ac:dyDescent="0.35">
      <c r="A6" t="s">
        <v>242</v>
      </c>
      <c r="B6">
        <v>6626469</v>
      </c>
      <c r="C6" t="s">
        <v>129</v>
      </c>
      <c r="D6" t="s">
        <v>8205</v>
      </c>
      <c r="E6" t="s">
        <v>310</v>
      </c>
      <c r="F6" t="s">
        <v>259</v>
      </c>
      <c r="G6" t="s">
        <v>3523</v>
      </c>
      <c r="H6" s="16">
        <v>45851</v>
      </c>
      <c r="I6" s="16">
        <v>45851</v>
      </c>
      <c r="J6" t="s">
        <v>5406</v>
      </c>
      <c r="K6">
        <v>1215150</v>
      </c>
      <c r="L6" t="s">
        <v>330</v>
      </c>
      <c r="O6">
        <v>10014637</v>
      </c>
      <c r="P6" t="s">
        <v>242</v>
      </c>
      <c r="Q6">
        <v>5084.95</v>
      </c>
      <c r="R6" t="s">
        <v>262</v>
      </c>
      <c r="S6" t="s">
        <v>262</v>
      </c>
      <c r="T6">
        <v>11619486</v>
      </c>
      <c r="U6" s="16">
        <v>45851</v>
      </c>
      <c r="V6" s="16">
        <v>45853</v>
      </c>
      <c r="W6" s="16">
        <v>45853</v>
      </c>
      <c r="X6">
        <v>5084.95</v>
      </c>
      <c r="Y6">
        <v>1290900</v>
      </c>
      <c r="Z6" t="s">
        <v>1568</v>
      </c>
      <c r="AA6" t="s">
        <v>246</v>
      </c>
      <c r="AB6" t="s">
        <v>121</v>
      </c>
      <c r="AC6" t="s">
        <v>255</v>
      </c>
      <c r="AD6" s="32" t="str">
        <f>IF(B6&gt;0,IFERROR(IF(_xlfn.XLOOKUP(B6,'IW38 PLAN SEMANAL'!B:B,'IW38 PLAN SEMANAL'!B:B)&gt;0,"PROGRAMADO","CORRECTIVO"),"CORRECTIVO"),"")</f>
        <v>CORRECTIVO</v>
      </c>
      <c r="AE6" s="32" t="str">
        <f t="shared" si="0"/>
        <v>CERRADO</v>
      </c>
      <c r="AF6" s="32">
        <f>IF(B6&gt;0,(SUMIF('IW49 SEMANA CAL'!A:A,'IW38 SEMANA CAL'!B6,'IW49 SEMANA CAL'!H:H)),"")</f>
        <v>4</v>
      </c>
    </row>
    <row r="7" spans="1:35" x14ac:dyDescent="0.35">
      <c r="A7" t="s">
        <v>207</v>
      </c>
      <c r="B7">
        <v>6626434</v>
      </c>
      <c r="C7" t="s">
        <v>129</v>
      </c>
      <c r="D7" t="s">
        <v>8206</v>
      </c>
      <c r="E7" t="s">
        <v>310</v>
      </c>
      <c r="F7" t="s">
        <v>259</v>
      </c>
      <c r="G7" t="s">
        <v>225</v>
      </c>
      <c r="H7" s="16">
        <v>45852</v>
      </c>
      <c r="I7" s="16">
        <v>45852</v>
      </c>
      <c r="J7" t="s">
        <v>5406</v>
      </c>
      <c r="K7">
        <v>1213130</v>
      </c>
      <c r="L7" t="s">
        <v>385</v>
      </c>
      <c r="O7">
        <v>10014621</v>
      </c>
      <c r="P7" t="s">
        <v>207</v>
      </c>
      <c r="Q7">
        <v>18570.310000000001</v>
      </c>
      <c r="R7" t="s">
        <v>262</v>
      </c>
      <c r="S7" t="s">
        <v>262</v>
      </c>
      <c r="T7">
        <v>11619509</v>
      </c>
      <c r="U7" s="16">
        <v>45852</v>
      </c>
      <c r="V7" s="16">
        <v>45852</v>
      </c>
      <c r="W7" s="16">
        <v>45852</v>
      </c>
      <c r="X7">
        <v>18570.310000000001</v>
      </c>
      <c r="Y7">
        <v>1290900</v>
      </c>
      <c r="Z7" t="s">
        <v>1568</v>
      </c>
      <c r="AA7" t="s">
        <v>245</v>
      </c>
      <c r="AB7" t="s">
        <v>121</v>
      </c>
      <c r="AC7" t="s">
        <v>255</v>
      </c>
      <c r="AD7" s="32" t="str">
        <f>IF(B7&gt;0,IFERROR(IF(_xlfn.XLOOKUP(B7,'IW38 PLAN SEMANAL'!B:B,'IW38 PLAN SEMANAL'!B:B)&gt;0,"PROGRAMADO","CORRECTIVO"),"CORRECTIVO"),"")</f>
        <v>CORRECTIVO</v>
      </c>
      <c r="AE7" s="32" t="str">
        <f t="shared" si="0"/>
        <v>ABIERTO</v>
      </c>
      <c r="AF7" s="32">
        <f>IF(B7&gt;0,(SUMIF('IW49 SEMANA CAL'!A:A,'IW38 SEMANA CAL'!B7,'IW49 SEMANA CAL'!H:H)),"")</f>
        <v>4</v>
      </c>
    </row>
    <row r="8" spans="1:35" x14ac:dyDescent="0.35">
      <c r="A8" t="s">
        <v>274</v>
      </c>
      <c r="B8">
        <v>6626413</v>
      </c>
      <c r="C8" t="s">
        <v>123</v>
      </c>
      <c r="D8" t="s">
        <v>8207</v>
      </c>
      <c r="E8" t="s">
        <v>310</v>
      </c>
      <c r="F8" t="s">
        <v>259</v>
      </c>
      <c r="G8" t="s">
        <v>260</v>
      </c>
      <c r="H8" s="16">
        <v>45851</v>
      </c>
      <c r="I8" s="16">
        <v>45851</v>
      </c>
      <c r="J8" t="s">
        <v>5406</v>
      </c>
      <c r="K8">
        <v>1210102</v>
      </c>
      <c r="L8" t="s">
        <v>275</v>
      </c>
      <c r="M8" s="16">
        <v>45851</v>
      </c>
      <c r="N8" s="16">
        <v>45851</v>
      </c>
      <c r="O8">
        <v>10014596</v>
      </c>
      <c r="P8" t="s">
        <v>176</v>
      </c>
      <c r="Q8">
        <v>1660.69</v>
      </c>
      <c r="R8" t="s">
        <v>262</v>
      </c>
      <c r="S8" t="s">
        <v>262</v>
      </c>
      <c r="T8">
        <v>11619415</v>
      </c>
      <c r="U8" s="16">
        <v>45851</v>
      </c>
      <c r="V8" s="16">
        <v>45853</v>
      </c>
      <c r="W8" s="16">
        <v>45853</v>
      </c>
      <c r="X8">
        <v>1660.69</v>
      </c>
      <c r="Y8">
        <v>1290900</v>
      </c>
      <c r="Z8" t="s">
        <v>1568</v>
      </c>
      <c r="AA8" t="s">
        <v>248</v>
      </c>
      <c r="AB8" t="s">
        <v>121</v>
      </c>
      <c r="AC8" t="s">
        <v>255</v>
      </c>
      <c r="AD8" s="32" t="str">
        <f>IF(B8&gt;0,IFERROR(IF(_xlfn.XLOOKUP(B8,'IW38 PLAN SEMANAL'!B:B,'IW38 PLAN SEMANAL'!B:B)&gt;0,"PROGRAMADO","CORRECTIVO"),"CORRECTIVO"),"")</f>
        <v>CORRECTIVO</v>
      </c>
      <c r="AE8" s="32" t="str">
        <f t="shared" si="0"/>
        <v>CERRADO</v>
      </c>
      <c r="AF8" s="32">
        <f>IF(B8&gt;0,(SUMIF('IW49 SEMANA CAL'!A:A,'IW38 SEMANA CAL'!B8,'IW49 SEMANA CAL'!H:H)),"")</f>
        <v>2</v>
      </c>
    </row>
    <row r="9" spans="1:35" x14ac:dyDescent="0.35">
      <c r="A9" t="s">
        <v>243</v>
      </c>
      <c r="B9">
        <v>6626404</v>
      </c>
      <c r="C9" t="s">
        <v>129</v>
      </c>
      <c r="D9" t="s">
        <v>8208</v>
      </c>
      <c r="E9" t="s">
        <v>310</v>
      </c>
      <c r="F9" t="s">
        <v>259</v>
      </c>
      <c r="G9" t="s">
        <v>260</v>
      </c>
      <c r="H9" s="16">
        <v>45851</v>
      </c>
      <c r="I9" s="16">
        <v>45851</v>
      </c>
      <c r="J9" t="s">
        <v>5406</v>
      </c>
      <c r="K9">
        <v>1213130</v>
      </c>
      <c r="L9" t="s">
        <v>384</v>
      </c>
      <c r="M9" s="16">
        <v>45851</v>
      </c>
      <c r="N9" s="16">
        <v>45851</v>
      </c>
      <c r="O9">
        <v>10014627</v>
      </c>
      <c r="P9" t="s">
        <v>243</v>
      </c>
      <c r="Q9">
        <v>4.9800000000000004</v>
      </c>
      <c r="R9" t="s">
        <v>262</v>
      </c>
      <c r="S9" t="s">
        <v>262</v>
      </c>
      <c r="T9">
        <v>11619410</v>
      </c>
      <c r="U9" s="16">
        <v>45851</v>
      </c>
      <c r="V9" s="16">
        <v>45853</v>
      </c>
      <c r="W9" s="16">
        <v>45853</v>
      </c>
      <c r="X9">
        <v>4.9800000000000004</v>
      </c>
      <c r="Y9">
        <v>1290900</v>
      </c>
      <c r="Z9" t="s">
        <v>1568</v>
      </c>
      <c r="AA9" t="s">
        <v>245</v>
      </c>
      <c r="AB9" t="s">
        <v>121</v>
      </c>
      <c r="AC9" t="s">
        <v>255</v>
      </c>
      <c r="AD9" s="32" t="str">
        <f>IF(B9&gt;0,IFERROR(IF(_xlfn.XLOOKUP(B9,'IW38 PLAN SEMANAL'!B:B,'IW38 PLAN SEMANAL'!B:B)&gt;0,"PROGRAMADO","CORRECTIVO"),"CORRECTIVO"),"")</f>
        <v>CORRECTIVO</v>
      </c>
      <c r="AE9" s="32" t="str">
        <f t="shared" si="0"/>
        <v>CERRADO</v>
      </c>
      <c r="AF9" s="32">
        <f>IF(B9&gt;0,(SUMIF('IW49 SEMANA CAL'!A:A,'IW38 SEMANA CAL'!B9,'IW49 SEMANA CAL'!H:H)),"")</f>
        <v>1</v>
      </c>
    </row>
    <row r="10" spans="1:35" x14ac:dyDescent="0.35">
      <c r="A10" t="s">
        <v>242</v>
      </c>
      <c r="B10">
        <v>6626344</v>
      </c>
      <c r="C10" t="s">
        <v>129</v>
      </c>
      <c r="D10" t="s">
        <v>8209</v>
      </c>
      <c r="E10" t="s">
        <v>310</v>
      </c>
      <c r="F10" t="s">
        <v>125</v>
      </c>
      <c r="G10" t="s">
        <v>142</v>
      </c>
      <c r="H10" s="16">
        <v>45851</v>
      </c>
      <c r="I10" s="16">
        <v>45852</v>
      </c>
      <c r="J10" t="s">
        <v>5406</v>
      </c>
      <c r="K10">
        <v>1215150</v>
      </c>
      <c r="L10" t="s">
        <v>330</v>
      </c>
      <c r="O10">
        <v>10014637</v>
      </c>
      <c r="P10" t="s">
        <v>242</v>
      </c>
      <c r="Q10">
        <v>0</v>
      </c>
      <c r="R10" t="s">
        <v>350</v>
      </c>
      <c r="S10" t="s">
        <v>262</v>
      </c>
      <c r="T10">
        <v>11619374</v>
      </c>
      <c r="U10" s="16">
        <v>45851</v>
      </c>
      <c r="V10" s="16">
        <v>45851</v>
      </c>
      <c r="W10" s="16">
        <v>45853</v>
      </c>
      <c r="X10">
        <v>0</v>
      </c>
      <c r="Y10">
        <v>1290900</v>
      </c>
      <c r="Z10" t="s">
        <v>1568</v>
      </c>
      <c r="AA10" t="s">
        <v>246</v>
      </c>
      <c r="AB10" t="s">
        <v>121</v>
      </c>
      <c r="AC10" t="s">
        <v>255</v>
      </c>
      <c r="AD10" s="32" t="str">
        <f>IF(B10&gt;0,IFERROR(IF(_xlfn.XLOOKUP(B10,'IW38 PLAN SEMANAL'!B:B,'IW38 PLAN SEMANAL'!B:B)&gt;0,"PROGRAMADO","CORRECTIVO"),"CORRECTIVO"),"")</f>
        <v>CORRECTIVO</v>
      </c>
      <c r="AE10" s="32" t="str">
        <f t="shared" si="0"/>
        <v>ABIERTO</v>
      </c>
      <c r="AF10" s="32">
        <f>IF(B10&gt;0,(SUMIF('IW49 SEMANA CAL'!A:A,'IW38 SEMANA CAL'!B10,'IW49 SEMANA CAL'!H:H)),"")</f>
        <v>2</v>
      </c>
    </row>
    <row r="11" spans="1:35" x14ac:dyDescent="0.35">
      <c r="A11" t="s">
        <v>173</v>
      </c>
      <c r="B11">
        <v>6626327</v>
      </c>
      <c r="C11" t="s">
        <v>123</v>
      </c>
      <c r="D11" t="s">
        <v>8210</v>
      </c>
      <c r="E11" t="s">
        <v>310</v>
      </c>
      <c r="F11" t="s">
        <v>259</v>
      </c>
      <c r="G11" t="s">
        <v>260</v>
      </c>
      <c r="H11" s="16">
        <v>45851</v>
      </c>
      <c r="I11" s="16">
        <v>45851</v>
      </c>
      <c r="J11" t="s">
        <v>5406</v>
      </c>
      <c r="K11">
        <v>1210101</v>
      </c>
      <c r="L11" t="s">
        <v>341</v>
      </c>
      <c r="M11" s="16">
        <v>45851</v>
      </c>
      <c r="N11" s="16">
        <v>45851</v>
      </c>
      <c r="O11">
        <v>10014656</v>
      </c>
      <c r="P11" t="s">
        <v>173</v>
      </c>
      <c r="Q11">
        <v>573.67999999999995</v>
      </c>
      <c r="R11" t="s">
        <v>262</v>
      </c>
      <c r="S11" t="s">
        <v>256</v>
      </c>
      <c r="T11">
        <v>11619344</v>
      </c>
      <c r="U11" s="16">
        <v>45851</v>
      </c>
      <c r="V11" s="16">
        <v>45852</v>
      </c>
      <c r="W11" s="16">
        <v>45852</v>
      </c>
      <c r="X11">
        <v>573.67999999999995</v>
      </c>
      <c r="Y11">
        <v>1290900</v>
      </c>
      <c r="Z11" t="s">
        <v>1568</v>
      </c>
      <c r="AA11" t="s">
        <v>248</v>
      </c>
      <c r="AB11" t="s">
        <v>121</v>
      </c>
      <c r="AC11" t="s">
        <v>255</v>
      </c>
      <c r="AD11" s="32" t="str">
        <f>IF(B11&gt;0,IFERROR(IF(_xlfn.XLOOKUP(B11,'IW38 PLAN SEMANAL'!B:B,'IW38 PLAN SEMANAL'!B:B)&gt;0,"PROGRAMADO","CORRECTIVO"),"CORRECTIVO"),"")</f>
        <v>CORRECTIVO</v>
      </c>
      <c r="AE11" s="32" t="str">
        <f t="shared" si="0"/>
        <v>CERRADO</v>
      </c>
      <c r="AF11" s="32">
        <f>IF(B11&gt;0,(SUMIF('IW49 SEMANA CAL'!A:A,'IW38 SEMANA CAL'!B11,'IW49 SEMANA CAL'!H:H)),"")</f>
        <v>4</v>
      </c>
    </row>
    <row r="12" spans="1:35" x14ac:dyDescent="0.35">
      <c r="A12" t="s">
        <v>284</v>
      </c>
      <c r="B12">
        <v>6626317</v>
      </c>
      <c r="C12" t="s">
        <v>123</v>
      </c>
      <c r="D12" t="s">
        <v>8211</v>
      </c>
      <c r="E12" t="s">
        <v>310</v>
      </c>
      <c r="F12" t="s">
        <v>259</v>
      </c>
      <c r="G12" t="s">
        <v>3523</v>
      </c>
      <c r="H12" s="16">
        <v>45851</v>
      </c>
      <c r="I12" s="16">
        <v>45851</v>
      </c>
      <c r="J12" t="s">
        <v>5406</v>
      </c>
      <c r="K12">
        <v>1212120</v>
      </c>
      <c r="L12" t="s">
        <v>285</v>
      </c>
      <c r="O12">
        <v>10014654</v>
      </c>
      <c r="P12" t="s">
        <v>284</v>
      </c>
      <c r="Q12">
        <v>2251.0500000000002</v>
      </c>
      <c r="R12" t="s">
        <v>349</v>
      </c>
      <c r="S12" t="s">
        <v>262</v>
      </c>
      <c r="T12">
        <v>11619337</v>
      </c>
      <c r="U12" s="16">
        <v>45851</v>
      </c>
      <c r="V12" s="16">
        <v>45851</v>
      </c>
      <c r="W12" s="16">
        <v>45851</v>
      </c>
      <c r="X12">
        <v>2251.0500000000002</v>
      </c>
      <c r="Y12">
        <v>1290900</v>
      </c>
      <c r="Z12" t="s">
        <v>1568</v>
      </c>
      <c r="AA12" t="s">
        <v>247</v>
      </c>
      <c r="AB12" t="s">
        <v>121</v>
      </c>
      <c r="AC12" t="s">
        <v>255</v>
      </c>
      <c r="AD12" s="32" t="str">
        <f>IF(B12&gt;0,IFERROR(IF(_xlfn.XLOOKUP(B12,'IW38 PLAN SEMANAL'!B:B,'IW38 PLAN SEMANAL'!B:B)&gt;0,"PROGRAMADO","CORRECTIVO"),"CORRECTIVO"),"")</f>
        <v>CORRECTIVO</v>
      </c>
      <c r="AE12" s="32" t="str">
        <f t="shared" si="0"/>
        <v>CERRADO</v>
      </c>
      <c r="AF12" s="32">
        <f>IF(B12&gt;0,(SUMIF('IW49 SEMANA CAL'!A:A,'IW38 SEMANA CAL'!B12,'IW49 SEMANA CAL'!H:H)),"")</f>
        <v>4</v>
      </c>
    </row>
    <row r="13" spans="1:35" x14ac:dyDescent="0.35">
      <c r="A13" t="s">
        <v>318</v>
      </c>
      <c r="B13">
        <v>6626298</v>
      </c>
      <c r="C13" t="s">
        <v>129</v>
      </c>
      <c r="D13" t="s">
        <v>8212</v>
      </c>
      <c r="E13" t="s">
        <v>310</v>
      </c>
      <c r="F13" t="s">
        <v>259</v>
      </c>
      <c r="G13" t="s">
        <v>260</v>
      </c>
      <c r="H13" s="16">
        <v>45851</v>
      </c>
      <c r="I13" s="16">
        <v>45851</v>
      </c>
      <c r="J13" t="s">
        <v>5406</v>
      </c>
      <c r="K13">
        <v>1215152</v>
      </c>
      <c r="L13" t="s">
        <v>319</v>
      </c>
      <c r="M13" s="16">
        <v>45851</v>
      </c>
      <c r="N13" s="16">
        <v>45851</v>
      </c>
      <c r="O13">
        <v>10014631</v>
      </c>
      <c r="P13" t="s">
        <v>318</v>
      </c>
      <c r="Q13">
        <v>316.5</v>
      </c>
      <c r="R13" t="s">
        <v>5938</v>
      </c>
      <c r="S13" t="s">
        <v>5938</v>
      </c>
      <c r="T13">
        <v>11619315</v>
      </c>
      <c r="U13" s="16">
        <v>45851</v>
      </c>
      <c r="V13" s="16">
        <v>45851</v>
      </c>
      <c r="W13" s="16">
        <v>45851</v>
      </c>
      <c r="X13">
        <v>316.5</v>
      </c>
      <c r="Y13">
        <v>1290900</v>
      </c>
      <c r="Z13" t="s">
        <v>1568</v>
      </c>
      <c r="AA13" t="s">
        <v>246</v>
      </c>
      <c r="AB13" t="s">
        <v>121</v>
      </c>
      <c r="AC13" t="s">
        <v>255</v>
      </c>
      <c r="AD13" s="32" t="str">
        <f>IF(B13&gt;0,IFERROR(IF(_xlfn.XLOOKUP(B13,'IW38 PLAN SEMANAL'!B:B,'IW38 PLAN SEMANAL'!B:B)&gt;0,"PROGRAMADO","CORRECTIVO"),"CORRECTIVO"),"")</f>
        <v>CORRECTIVO</v>
      </c>
      <c r="AE13" s="32" t="str">
        <f t="shared" si="0"/>
        <v>CERRADO</v>
      </c>
      <c r="AF13" s="32">
        <f>IF(B13&gt;0,(SUMIF('IW49 SEMANA CAL'!A:A,'IW38 SEMANA CAL'!B13,'IW49 SEMANA CAL'!H:H)),"")</f>
        <v>4</v>
      </c>
    </row>
    <row r="14" spans="1:35" x14ac:dyDescent="0.35">
      <c r="A14" t="s">
        <v>178</v>
      </c>
      <c r="B14">
        <v>6626296</v>
      </c>
      <c r="C14" t="s">
        <v>129</v>
      </c>
      <c r="D14" t="s">
        <v>8213</v>
      </c>
      <c r="E14" t="s">
        <v>310</v>
      </c>
      <c r="F14" t="s">
        <v>259</v>
      </c>
      <c r="G14" t="s">
        <v>260</v>
      </c>
      <c r="H14" s="16">
        <v>45851</v>
      </c>
      <c r="I14" s="16">
        <v>45852</v>
      </c>
      <c r="J14" t="s">
        <v>5406</v>
      </c>
      <c r="K14">
        <v>1215154</v>
      </c>
      <c r="L14" t="s">
        <v>392</v>
      </c>
      <c r="M14" s="16">
        <v>45851</v>
      </c>
      <c r="N14" s="16">
        <v>45851</v>
      </c>
      <c r="O14">
        <v>10014644</v>
      </c>
      <c r="P14" t="s">
        <v>178</v>
      </c>
      <c r="Q14">
        <v>101.02</v>
      </c>
      <c r="R14" t="s">
        <v>5938</v>
      </c>
      <c r="S14" t="s">
        <v>5938</v>
      </c>
      <c r="T14">
        <v>11619312</v>
      </c>
      <c r="U14" s="16">
        <v>45851</v>
      </c>
      <c r="V14" s="16">
        <v>45851</v>
      </c>
      <c r="W14" s="16">
        <v>45851</v>
      </c>
      <c r="X14">
        <v>101.02</v>
      </c>
      <c r="Y14">
        <v>1290900</v>
      </c>
      <c r="Z14" t="s">
        <v>1568</v>
      </c>
      <c r="AA14" t="s">
        <v>246</v>
      </c>
      <c r="AB14" t="s">
        <v>121</v>
      </c>
      <c r="AC14" t="s">
        <v>255</v>
      </c>
      <c r="AD14" s="32" t="str">
        <f>IF(B14&gt;0,IFERROR(IF(_xlfn.XLOOKUP(B14,'IW38 PLAN SEMANAL'!B:B,'IW38 PLAN SEMANAL'!B:B)&gt;0,"PROGRAMADO","CORRECTIVO"),"CORRECTIVO"),"")</f>
        <v>CORRECTIVO</v>
      </c>
      <c r="AE14" s="32" t="str">
        <f t="shared" si="0"/>
        <v>CERRADO</v>
      </c>
      <c r="AF14" s="32">
        <f>IF(B14&gt;0,(SUMIF('IW49 SEMANA CAL'!A:A,'IW38 SEMANA CAL'!B14,'IW49 SEMANA CAL'!H:H)),"")</f>
        <v>4</v>
      </c>
    </row>
    <row r="15" spans="1:35" x14ac:dyDescent="0.35">
      <c r="A15" t="s">
        <v>184</v>
      </c>
      <c r="B15">
        <v>6626295</v>
      </c>
      <c r="C15" t="s">
        <v>129</v>
      </c>
      <c r="D15" t="s">
        <v>8214</v>
      </c>
      <c r="E15" t="s">
        <v>310</v>
      </c>
      <c r="F15" t="s">
        <v>259</v>
      </c>
      <c r="G15" t="s">
        <v>260</v>
      </c>
      <c r="H15" s="16">
        <v>45851</v>
      </c>
      <c r="I15" s="16">
        <v>45852</v>
      </c>
      <c r="J15" t="s">
        <v>5406</v>
      </c>
      <c r="K15">
        <v>1213130</v>
      </c>
      <c r="L15" t="s">
        <v>312</v>
      </c>
      <c r="M15" s="16">
        <v>45851</v>
      </c>
      <c r="N15" s="16">
        <v>45851</v>
      </c>
      <c r="O15">
        <v>10014609</v>
      </c>
      <c r="P15" t="s">
        <v>184</v>
      </c>
      <c r="Q15">
        <v>68.94</v>
      </c>
      <c r="R15" t="s">
        <v>5938</v>
      </c>
      <c r="S15" t="s">
        <v>5938</v>
      </c>
      <c r="T15">
        <v>11619311</v>
      </c>
      <c r="U15" s="16">
        <v>45851</v>
      </c>
      <c r="V15" s="16">
        <v>45851</v>
      </c>
      <c r="W15" s="16">
        <v>45851</v>
      </c>
      <c r="X15">
        <v>68.94</v>
      </c>
      <c r="Y15">
        <v>1290900</v>
      </c>
      <c r="Z15" t="s">
        <v>1568</v>
      </c>
      <c r="AA15" t="s">
        <v>245</v>
      </c>
      <c r="AB15" t="s">
        <v>121</v>
      </c>
      <c r="AC15" t="s">
        <v>255</v>
      </c>
      <c r="AD15" s="32" t="str">
        <f>IF(B15&gt;0,IFERROR(IF(_xlfn.XLOOKUP(B15,'IW38 PLAN SEMANAL'!B:B,'IW38 PLAN SEMANAL'!B:B)&gt;0,"PROGRAMADO","CORRECTIVO"),"CORRECTIVO"),"")</f>
        <v>CORRECTIVO</v>
      </c>
      <c r="AE15" s="32" t="str">
        <f t="shared" si="0"/>
        <v>CERRADO</v>
      </c>
      <c r="AF15" s="32">
        <f>IF(B15&gt;0,(SUMIF('IW49 SEMANA CAL'!A:A,'IW38 SEMANA CAL'!B15,'IW49 SEMANA CAL'!H:H)),"")</f>
        <v>4</v>
      </c>
    </row>
    <row r="16" spans="1:35" x14ac:dyDescent="0.35">
      <c r="A16" t="s">
        <v>298</v>
      </c>
      <c r="B16">
        <v>6626294</v>
      </c>
      <c r="C16" t="s">
        <v>129</v>
      </c>
      <c r="D16" t="s">
        <v>8215</v>
      </c>
      <c r="E16" t="s">
        <v>310</v>
      </c>
      <c r="F16" t="s">
        <v>259</v>
      </c>
      <c r="G16" t="s">
        <v>268</v>
      </c>
      <c r="H16" s="16">
        <v>45851</v>
      </c>
      <c r="I16" s="16">
        <v>45851</v>
      </c>
      <c r="J16" t="s">
        <v>5406</v>
      </c>
      <c r="K16">
        <v>1213130</v>
      </c>
      <c r="L16" t="s">
        <v>299</v>
      </c>
      <c r="M16" s="16">
        <v>45851</v>
      </c>
      <c r="N16" s="16">
        <v>45851</v>
      </c>
      <c r="O16">
        <v>10014626</v>
      </c>
      <c r="P16" t="s">
        <v>298</v>
      </c>
      <c r="Q16">
        <v>2223.54</v>
      </c>
      <c r="R16" t="s">
        <v>5938</v>
      </c>
      <c r="S16" t="s">
        <v>5938</v>
      </c>
      <c r="T16">
        <v>11619310</v>
      </c>
      <c r="U16" s="16">
        <v>45851</v>
      </c>
      <c r="V16" s="16">
        <v>45851</v>
      </c>
      <c r="W16" s="16">
        <v>45851</v>
      </c>
      <c r="X16">
        <v>2223.54</v>
      </c>
      <c r="Y16">
        <v>1290900</v>
      </c>
      <c r="Z16" t="s">
        <v>1568</v>
      </c>
      <c r="AA16" t="s">
        <v>245</v>
      </c>
      <c r="AB16" t="s">
        <v>121</v>
      </c>
      <c r="AC16" t="s">
        <v>255</v>
      </c>
      <c r="AD16" s="32" t="str">
        <f>IF(B16&gt;0,IFERROR(IF(_xlfn.XLOOKUP(B16,'IW38 PLAN SEMANAL'!B:B,'IW38 PLAN SEMANAL'!B:B)&gt;0,"PROGRAMADO","CORRECTIVO"),"CORRECTIVO"),"")</f>
        <v>CORRECTIVO</v>
      </c>
      <c r="AE16" s="32" t="str">
        <f t="shared" si="0"/>
        <v>CERRADO</v>
      </c>
      <c r="AF16" s="32">
        <f>IF(B16&gt;0,(SUMIF('IW49 SEMANA CAL'!A:A,'IW38 SEMANA CAL'!B16,'IW49 SEMANA CAL'!H:H)),"")</f>
        <v>4</v>
      </c>
    </row>
    <row r="17" spans="1:32" x14ac:dyDescent="0.35">
      <c r="A17" t="s">
        <v>240</v>
      </c>
      <c r="B17">
        <v>6626199</v>
      </c>
      <c r="C17" t="s">
        <v>129</v>
      </c>
      <c r="D17" t="s">
        <v>8216</v>
      </c>
      <c r="E17" t="s">
        <v>310</v>
      </c>
      <c r="F17" t="s">
        <v>259</v>
      </c>
      <c r="G17" t="s">
        <v>260</v>
      </c>
      <c r="H17" s="16">
        <v>45850</v>
      </c>
      <c r="I17" s="16">
        <v>45850</v>
      </c>
      <c r="J17" t="s">
        <v>5406</v>
      </c>
      <c r="K17">
        <v>1213130</v>
      </c>
      <c r="L17" t="s">
        <v>304</v>
      </c>
      <c r="M17" s="16">
        <v>45850</v>
      </c>
      <c r="N17" s="16">
        <v>45850</v>
      </c>
      <c r="O17">
        <v>10014607</v>
      </c>
      <c r="P17" t="s">
        <v>240</v>
      </c>
      <c r="Q17">
        <v>668.43</v>
      </c>
      <c r="R17" t="s">
        <v>8217</v>
      </c>
      <c r="S17" t="s">
        <v>5938</v>
      </c>
      <c r="T17">
        <v>11619295</v>
      </c>
      <c r="U17" s="16">
        <v>45850</v>
      </c>
      <c r="V17" s="16">
        <v>45850</v>
      </c>
      <c r="W17" s="16">
        <v>45851</v>
      </c>
      <c r="X17">
        <v>668.43</v>
      </c>
      <c r="Y17">
        <v>1290900</v>
      </c>
      <c r="Z17" t="s">
        <v>1568</v>
      </c>
      <c r="AA17" t="s">
        <v>245</v>
      </c>
      <c r="AB17" t="s">
        <v>121</v>
      </c>
      <c r="AC17" t="s">
        <v>255</v>
      </c>
      <c r="AD17" s="32" t="str">
        <f>IF(B17&gt;0,IFERROR(IF(_xlfn.XLOOKUP(B17,'IW38 PLAN SEMANAL'!B:B,'IW38 PLAN SEMANAL'!B:B)&gt;0,"PROGRAMADO","CORRECTIVO"),"CORRECTIVO"),"")</f>
        <v>CORRECTIVO</v>
      </c>
      <c r="AE17" s="32" t="str">
        <f t="shared" si="0"/>
        <v>CERRADO</v>
      </c>
      <c r="AF17" s="32">
        <f>IF(B17&gt;0,(SUMIF('IW49 SEMANA CAL'!A:A,'IW38 SEMANA CAL'!B17,'IW49 SEMANA CAL'!H:H)),"")</f>
        <v>4</v>
      </c>
    </row>
    <row r="18" spans="1:32" x14ac:dyDescent="0.35">
      <c r="A18" t="s">
        <v>155</v>
      </c>
      <c r="B18">
        <v>6626178</v>
      </c>
      <c r="C18" t="s">
        <v>129</v>
      </c>
      <c r="D18" t="s">
        <v>8218</v>
      </c>
      <c r="E18" t="s">
        <v>310</v>
      </c>
      <c r="F18" t="s">
        <v>259</v>
      </c>
      <c r="G18" t="s">
        <v>260</v>
      </c>
      <c r="H18" s="16">
        <v>45850</v>
      </c>
      <c r="I18" s="16">
        <v>45850</v>
      </c>
      <c r="J18" t="s">
        <v>5406</v>
      </c>
      <c r="K18">
        <v>1215155</v>
      </c>
      <c r="L18" t="s">
        <v>276</v>
      </c>
      <c r="M18" s="16">
        <v>45851</v>
      </c>
      <c r="N18" s="16">
        <v>45851</v>
      </c>
      <c r="O18">
        <v>10014647</v>
      </c>
      <c r="P18" t="s">
        <v>155</v>
      </c>
      <c r="Q18">
        <v>4296.1400000000003</v>
      </c>
      <c r="R18" t="s">
        <v>262</v>
      </c>
      <c r="S18" t="s">
        <v>262</v>
      </c>
      <c r="T18">
        <v>11619208</v>
      </c>
      <c r="U18" s="16">
        <v>45850</v>
      </c>
      <c r="V18" s="16">
        <v>45853</v>
      </c>
      <c r="W18" s="16">
        <v>45853</v>
      </c>
      <c r="X18">
        <v>4296.1400000000003</v>
      </c>
      <c r="Y18">
        <v>1290900</v>
      </c>
      <c r="Z18" t="s">
        <v>1568</v>
      </c>
      <c r="AA18" t="s">
        <v>246</v>
      </c>
      <c r="AB18" t="s">
        <v>121</v>
      </c>
      <c r="AC18" t="s">
        <v>255</v>
      </c>
      <c r="AD18" s="32" t="str">
        <f>IF(B18&gt;0,IFERROR(IF(_xlfn.XLOOKUP(B18,'IW38 PLAN SEMANAL'!B:B,'IW38 PLAN SEMANAL'!B:B)&gt;0,"PROGRAMADO","CORRECTIVO"),"CORRECTIVO"),"")</f>
        <v>CORRECTIVO</v>
      </c>
      <c r="AE18" s="32" t="str">
        <f t="shared" si="0"/>
        <v>CERRADO</v>
      </c>
      <c r="AF18" s="32">
        <f>IF(B18&gt;0,(SUMIF('IW49 SEMANA CAL'!A:A,'IW38 SEMANA CAL'!B18,'IW49 SEMANA CAL'!H:H)),"")</f>
        <v>2</v>
      </c>
    </row>
    <row r="19" spans="1:32" x14ac:dyDescent="0.35">
      <c r="A19" t="s">
        <v>159</v>
      </c>
      <c r="B19">
        <v>6626175</v>
      </c>
      <c r="C19" t="s">
        <v>129</v>
      </c>
      <c r="D19" t="s">
        <v>8219</v>
      </c>
      <c r="E19" t="s">
        <v>310</v>
      </c>
      <c r="F19" t="s">
        <v>259</v>
      </c>
      <c r="G19" t="s">
        <v>268</v>
      </c>
      <c r="H19" s="16">
        <v>45850</v>
      </c>
      <c r="I19" s="16">
        <v>45850</v>
      </c>
      <c r="J19" t="s">
        <v>5406</v>
      </c>
      <c r="K19">
        <v>1212121</v>
      </c>
      <c r="L19" t="s">
        <v>398</v>
      </c>
      <c r="M19" s="16">
        <v>45849</v>
      </c>
      <c r="N19" s="16">
        <v>45849</v>
      </c>
      <c r="O19">
        <v>10014599</v>
      </c>
      <c r="P19" t="s">
        <v>159</v>
      </c>
      <c r="Q19">
        <v>2409.48</v>
      </c>
      <c r="R19" t="s">
        <v>262</v>
      </c>
      <c r="S19" t="s">
        <v>262</v>
      </c>
      <c r="T19">
        <v>11619193</v>
      </c>
      <c r="U19" s="16">
        <v>45850</v>
      </c>
      <c r="V19" s="16">
        <v>45851</v>
      </c>
      <c r="W19" s="16">
        <v>45851</v>
      </c>
      <c r="X19">
        <v>2409.48</v>
      </c>
      <c r="Y19">
        <v>1290900</v>
      </c>
      <c r="Z19" t="s">
        <v>1568</v>
      </c>
      <c r="AA19" t="s">
        <v>247</v>
      </c>
      <c r="AB19" t="s">
        <v>121</v>
      </c>
      <c r="AC19" t="s">
        <v>255</v>
      </c>
      <c r="AD19" s="32" t="str">
        <f>IF(B19&gt;0,IFERROR(IF(_xlfn.XLOOKUP(B19,'IW38 PLAN SEMANAL'!B:B,'IW38 PLAN SEMANAL'!B:B)&gt;0,"PROGRAMADO","CORRECTIVO"),"CORRECTIVO"),"")</f>
        <v>CORRECTIVO</v>
      </c>
      <c r="AE19" s="32" t="str">
        <f t="shared" si="0"/>
        <v>CERRADO</v>
      </c>
      <c r="AF19" s="32">
        <f>IF(B19&gt;0,(SUMIF('IW49 SEMANA CAL'!A:A,'IW38 SEMANA CAL'!B19,'IW49 SEMANA CAL'!H:H)),"")</f>
        <v>4</v>
      </c>
    </row>
    <row r="20" spans="1:32" x14ac:dyDescent="0.35">
      <c r="A20" t="s">
        <v>315</v>
      </c>
      <c r="B20">
        <v>6626174</v>
      </c>
      <c r="C20" t="s">
        <v>129</v>
      </c>
      <c r="D20" t="s">
        <v>8220</v>
      </c>
      <c r="E20" t="s">
        <v>310</v>
      </c>
      <c r="F20" t="s">
        <v>259</v>
      </c>
      <c r="G20" t="s">
        <v>260</v>
      </c>
      <c r="H20" s="16">
        <v>45850</v>
      </c>
      <c r="I20" s="16">
        <v>45850</v>
      </c>
      <c r="J20" t="s">
        <v>5406</v>
      </c>
      <c r="K20">
        <v>1213130</v>
      </c>
      <c r="L20" t="s">
        <v>317</v>
      </c>
      <c r="M20" s="16">
        <v>45850</v>
      </c>
      <c r="N20" s="16">
        <v>45850</v>
      </c>
      <c r="O20">
        <v>10018370</v>
      </c>
      <c r="P20" t="s">
        <v>315</v>
      </c>
      <c r="Q20">
        <v>238.75</v>
      </c>
      <c r="R20" t="s">
        <v>262</v>
      </c>
      <c r="S20" t="s">
        <v>262</v>
      </c>
      <c r="T20">
        <v>11619192</v>
      </c>
      <c r="U20" s="16">
        <v>45850</v>
      </c>
      <c r="V20" s="16">
        <v>45851</v>
      </c>
      <c r="W20" s="16">
        <v>45851</v>
      </c>
      <c r="X20">
        <v>238.75</v>
      </c>
      <c r="Y20">
        <v>1290900</v>
      </c>
      <c r="Z20" t="s">
        <v>1568</v>
      </c>
      <c r="AA20" t="s">
        <v>245</v>
      </c>
      <c r="AB20" t="s">
        <v>121</v>
      </c>
      <c r="AC20" t="s">
        <v>255</v>
      </c>
      <c r="AD20" s="32" t="str">
        <f>IF(B20&gt;0,IFERROR(IF(_xlfn.XLOOKUP(B20,'IW38 PLAN SEMANAL'!B:B,'IW38 PLAN SEMANAL'!B:B)&gt;0,"PROGRAMADO","CORRECTIVO"),"CORRECTIVO"),"")</f>
        <v>CORRECTIVO</v>
      </c>
      <c r="AE20" s="32" t="str">
        <f t="shared" si="0"/>
        <v>CERRADO</v>
      </c>
      <c r="AF20" s="32">
        <f>IF(B20&gt;0,(SUMIF('IW49 SEMANA CAL'!A:A,'IW38 SEMANA CAL'!B20,'IW49 SEMANA CAL'!H:H)),"")</f>
        <v>2</v>
      </c>
    </row>
    <row r="21" spans="1:32" x14ac:dyDescent="0.35">
      <c r="A21" t="s">
        <v>217</v>
      </c>
      <c r="B21">
        <v>6626172</v>
      </c>
      <c r="C21" t="s">
        <v>129</v>
      </c>
      <c r="D21" t="s">
        <v>8221</v>
      </c>
      <c r="E21" t="s">
        <v>310</v>
      </c>
      <c r="F21" t="s">
        <v>259</v>
      </c>
      <c r="G21" t="s">
        <v>260</v>
      </c>
      <c r="H21" s="16">
        <v>45850</v>
      </c>
      <c r="I21" s="16">
        <v>45850</v>
      </c>
      <c r="J21" t="s">
        <v>5406</v>
      </c>
      <c r="K21">
        <v>1213130</v>
      </c>
      <c r="L21" t="s">
        <v>320</v>
      </c>
      <c r="M21" s="16">
        <v>45850</v>
      </c>
      <c r="N21" s="16">
        <v>45850</v>
      </c>
      <c r="O21">
        <v>10014611</v>
      </c>
      <c r="P21" t="s">
        <v>217</v>
      </c>
      <c r="Q21">
        <v>1094.8399999999999</v>
      </c>
      <c r="R21" t="s">
        <v>262</v>
      </c>
      <c r="S21" t="s">
        <v>262</v>
      </c>
      <c r="T21">
        <v>11619191</v>
      </c>
      <c r="U21" s="16">
        <v>45850</v>
      </c>
      <c r="V21" s="16">
        <v>45851</v>
      </c>
      <c r="W21" s="16">
        <v>45851</v>
      </c>
      <c r="X21">
        <v>1094.8399999999999</v>
      </c>
      <c r="Y21">
        <v>1290900</v>
      </c>
      <c r="Z21" t="s">
        <v>1568</v>
      </c>
      <c r="AA21" t="s">
        <v>245</v>
      </c>
      <c r="AB21" t="s">
        <v>121</v>
      </c>
      <c r="AC21" t="s">
        <v>255</v>
      </c>
      <c r="AD21" s="32" t="str">
        <f>IF(B21&gt;0,IFERROR(IF(_xlfn.XLOOKUP(B21,'IW38 PLAN SEMANAL'!B:B,'IW38 PLAN SEMANAL'!B:B)&gt;0,"PROGRAMADO","CORRECTIVO"),"CORRECTIVO"),"")</f>
        <v>CORRECTIVO</v>
      </c>
      <c r="AE21" s="32" t="str">
        <f t="shared" si="0"/>
        <v>CERRADO</v>
      </c>
      <c r="AF21" s="32">
        <f>IF(B21&gt;0,(SUMIF('IW49 SEMANA CAL'!A:A,'IW38 SEMANA CAL'!B21,'IW49 SEMANA CAL'!H:H)),"")</f>
        <v>4</v>
      </c>
    </row>
    <row r="22" spans="1:32" x14ac:dyDescent="0.35">
      <c r="A22" t="s">
        <v>158</v>
      </c>
      <c r="B22">
        <v>6626017</v>
      </c>
      <c r="C22" t="s">
        <v>129</v>
      </c>
      <c r="D22" t="s">
        <v>8222</v>
      </c>
      <c r="E22" t="s">
        <v>310</v>
      </c>
      <c r="F22" t="s">
        <v>259</v>
      </c>
      <c r="G22" t="s">
        <v>260</v>
      </c>
      <c r="H22" s="16">
        <v>45850</v>
      </c>
      <c r="I22" s="16">
        <v>45850</v>
      </c>
      <c r="J22" t="s">
        <v>5406</v>
      </c>
      <c r="K22">
        <v>1213130</v>
      </c>
      <c r="L22" t="s">
        <v>397</v>
      </c>
      <c r="M22" s="16">
        <v>45850</v>
      </c>
      <c r="N22" s="16">
        <v>45850</v>
      </c>
      <c r="O22">
        <v>10014604</v>
      </c>
      <c r="P22" t="s">
        <v>158</v>
      </c>
      <c r="Q22">
        <v>3156.16</v>
      </c>
      <c r="R22" t="s">
        <v>262</v>
      </c>
      <c r="S22" t="s">
        <v>262</v>
      </c>
      <c r="T22">
        <v>11619034</v>
      </c>
      <c r="U22" s="16">
        <v>45850</v>
      </c>
      <c r="V22" s="16">
        <v>45851</v>
      </c>
      <c r="W22" s="16">
        <v>45851</v>
      </c>
      <c r="X22">
        <v>3156.16</v>
      </c>
      <c r="Y22">
        <v>1290900</v>
      </c>
      <c r="Z22" t="s">
        <v>1568</v>
      </c>
      <c r="AA22" t="s">
        <v>245</v>
      </c>
      <c r="AB22" t="s">
        <v>121</v>
      </c>
      <c r="AC22" t="s">
        <v>255</v>
      </c>
      <c r="AD22" s="32" t="str">
        <f>IF(B22&gt;0,IFERROR(IF(_xlfn.XLOOKUP(B22,'IW38 PLAN SEMANAL'!B:B,'IW38 PLAN SEMANAL'!B:B)&gt;0,"PROGRAMADO","CORRECTIVO"),"CORRECTIVO"),"")</f>
        <v>CORRECTIVO</v>
      </c>
      <c r="AE22" s="32" t="str">
        <f t="shared" si="0"/>
        <v>CERRADO</v>
      </c>
      <c r="AF22" s="32">
        <f>IF(B22&gt;0,(SUMIF('IW49 SEMANA CAL'!A:A,'IW38 SEMANA CAL'!B22,'IW49 SEMANA CAL'!H:H)),"")</f>
        <v>2</v>
      </c>
    </row>
    <row r="23" spans="1:32" x14ac:dyDescent="0.35">
      <c r="A23" t="s">
        <v>178</v>
      </c>
      <c r="B23">
        <v>6626016</v>
      </c>
      <c r="C23" t="s">
        <v>129</v>
      </c>
      <c r="D23" t="s">
        <v>8223</v>
      </c>
      <c r="E23" t="s">
        <v>310</v>
      </c>
      <c r="F23" t="s">
        <v>259</v>
      </c>
      <c r="G23" t="s">
        <v>3523</v>
      </c>
      <c r="H23" s="16">
        <v>45850</v>
      </c>
      <c r="I23" s="16">
        <v>45850</v>
      </c>
      <c r="J23" t="s">
        <v>5406</v>
      </c>
      <c r="K23">
        <v>1215154</v>
      </c>
      <c r="L23" t="s">
        <v>392</v>
      </c>
      <c r="O23">
        <v>10014644</v>
      </c>
      <c r="P23" t="s">
        <v>178</v>
      </c>
      <c r="Q23">
        <v>212.96</v>
      </c>
      <c r="R23" t="s">
        <v>262</v>
      </c>
      <c r="S23" t="s">
        <v>262</v>
      </c>
      <c r="T23">
        <v>11619033</v>
      </c>
      <c r="U23" s="16">
        <v>45850</v>
      </c>
      <c r="V23" s="16">
        <v>45851</v>
      </c>
      <c r="W23" s="16">
        <v>45851</v>
      </c>
      <c r="X23">
        <v>212.96</v>
      </c>
      <c r="Y23">
        <v>1290900</v>
      </c>
      <c r="Z23" t="s">
        <v>1568</v>
      </c>
      <c r="AA23" t="s">
        <v>246</v>
      </c>
      <c r="AB23" t="s">
        <v>121</v>
      </c>
      <c r="AC23" t="s">
        <v>255</v>
      </c>
      <c r="AD23" s="32" t="str">
        <f>IF(B23&gt;0,IFERROR(IF(_xlfn.XLOOKUP(B23,'IW38 PLAN SEMANAL'!B:B,'IW38 PLAN SEMANAL'!B:B)&gt;0,"PROGRAMADO","CORRECTIVO"),"CORRECTIVO"),"")</f>
        <v>CORRECTIVO</v>
      </c>
      <c r="AE23" s="32" t="str">
        <f t="shared" si="0"/>
        <v>CERRADO</v>
      </c>
      <c r="AF23" s="32">
        <f>IF(B23&gt;0,(SUMIF('IW49 SEMANA CAL'!A:A,'IW38 SEMANA CAL'!B23,'IW49 SEMANA CAL'!H:H)),"")</f>
        <v>2</v>
      </c>
    </row>
    <row r="24" spans="1:32" x14ac:dyDescent="0.35">
      <c r="A24" t="s">
        <v>207</v>
      </c>
      <c r="B24">
        <v>6626013</v>
      </c>
      <c r="C24" t="s">
        <v>129</v>
      </c>
      <c r="D24" t="s">
        <v>8224</v>
      </c>
      <c r="E24" t="s">
        <v>310</v>
      </c>
      <c r="F24" t="s">
        <v>259</v>
      </c>
      <c r="G24" t="s">
        <v>268</v>
      </c>
      <c r="H24" s="16">
        <v>45850</v>
      </c>
      <c r="I24" s="16">
        <v>45850</v>
      </c>
      <c r="J24" t="s">
        <v>5406</v>
      </c>
      <c r="K24">
        <v>1213130</v>
      </c>
      <c r="L24" t="s">
        <v>385</v>
      </c>
      <c r="M24" s="16">
        <v>45850</v>
      </c>
      <c r="N24" s="16">
        <v>45850</v>
      </c>
      <c r="O24">
        <v>10014621</v>
      </c>
      <c r="P24" t="s">
        <v>207</v>
      </c>
      <c r="Q24">
        <v>378.82</v>
      </c>
      <c r="R24" t="s">
        <v>262</v>
      </c>
      <c r="S24" t="s">
        <v>262</v>
      </c>
      <c r="T24">
        <v>11619032</v>
      </c>
      <c r="U24" s="16">
        <v>45850</v>
      </c>
      <c r="V24" s="16">
        <v>45851</v>
      </c>
      <c r="W24" s="16">
        <v>45851</v>
      </c>
      <c r="X24">
        <v>378.82</v>
      </c>
      <c r="Y24">
        <v>1290900</v>
      </c>
      <c r="Z24" t="s">
        <v>1568</v>
      </c>
      <c r="AA24" t="s">
        <v>245</v>
      </c>
      <c r="AB24" t="s">
        <v>121</v>
      </c>
      <c r="AC24" t="s">
        <v>255</v>
      </c>
      <c r="AD24" s="32" t="str">
        <f>IF(B24&gt;0,IFERROR(IF(_xlfn.XLOOKUP(B24,'IW38 PLAN SEMANAL'!B:B,'IW38 PLAN SEMANAL'!B:B)&gt;0,"PROGRAMADO","CORRECTIVO"),"CORRECTIVO"),"")</f>
        <v>CORRECTIVO</v>
      </c>
      <c r="AE24" s="32" t="str">
        <f t="shared" si="0"/>
        <v>CERRADO</v>
      </c>
      <c r="AF24" s="32">
        <f>IF(B24&gt;0,(SUMIF('IW49 SEMANA CAL'!A:A,'IW38 SEMANA CAL'!B24,'IW49 SEMANA CAL'!H:H)),"")</f>
        <v>4</v>
      </c>
    </row>
    <row r="25" spans="1:32" x14ac:dyDescent="0.35">
      <c r="A25" t="s">
        <v>324</v>
      </c>
      <c r="B25">
        <v>6626010</v>
      </c>
      <c r="C25" t="s">
        <v>138</v>
      </c>
      <c r="D25" t="s">
        <v>8225</v>
      </c>
      <c r="E25" t="s">
        <v>310</v>
      </c>
      <c r="F25" t="s">
        <v>259</v>
      </c>
      <c r="G25" t="s">
        <v>3523</v>
      </c>
      <c r="H25" s="16">
        <v>45850</v>
      </c>
      <c r="I25" s="16">
        <v>45850</v>
      </c>
      <c r="J25" t="s">
        <v>5406</v>
      </c>
      <c r="K25">
        <v>1216100</v>
      </c>
      <c r="L25" t="s">
        <v>325</v>
      </c>
      <c r="O25">
        <v>10014726</v>
      </c>
      <c r="P25" t="s">
        <v>412</v>
      </c>
      <c r="Q25">
        <v>3045.82</v>
      </c>
      <c r="R25" t="s">
        <v>343</v>
      </c>
      <c r="S25" t="s">
        <v>262</v>
      </c>
      <c r="T25">
        <v>11619029</v>
      </c>
      <c r="U25" s="16">
        <v>45850</v>
      </c>
      <c r="V25" s="16">
        <v>45851</v>
      </c>
      <c r="W25" s="16">
        <v>45851</v>
      </c>
      <c r="X25">
        <v>3045.82</v>
      </c>
      <c r="Y25">
        <v>1290900</v>
      </c>
      <c r="Z25" t="s">
        <v>1568</v>
      </c>
      <c r="AA25" t="s">
        <v>249</v>
      </c>
      <c r="AB25" t="s">
        <v>121</v>
      </c>
      <c r="AC25" t="s">
        <v>255</v>
      </c>
      <c r="AD25" s="32" t="str">
        <f>IF(B25&gt;0,IFERROR(IF(_xlfn.XLOOKUP(B25,'IW38 PLAN SEMANAL'!B:B,'IW38 PLAN SEMANAL'!B:B)&gt;0,"PROGRAMADO","CORRECTIVO"),"CORRECTIVO"),"")</f>
        <v>CORRECTIVO</v>
      </c>
      <c r="AE25" s="32" t="str">
        <f t="shared" si="0"/>
        <v>CERRADO</v>
      </c>
      <c r="AF25" s="32">
        <f>IF(B25&gt;0,(SUMIF('IW49 SEMANA CAL'!A:A,'IW38 SEMANA CAL'!B25,'IW49 SEMANA CAL'!H:H)),"")</f>
        <v>4</v>
      </c>
    </row>
    <row r="26" spans="1:32" x14ac:dyDescent="0.35">
      <c r="A26" t="s">
        <v>324</v>
      </c>
      <c r="B26">
        <v>6626008</v>
      </c>
      <c r="C26" t="s">
        <v>138</v>
      </c>
      <c r="D26" t="s">
        <v>8226</v>
      </c>
      <c r="E26" t="s">
        <v>251</v>
      </c>
      <c r="F26" t="s">
        <v>259</v>
      </c>
      <c r="G26" t="s">
        <v>3523</v>
      </c>
      <c r="H26" s="16">
        <v>45850</v>
      </c>
      <c r="I26" s="16">
        <v>45850</v>
      </c>
      <c r="J26" t="s">
        <v>5406</v>
      </c>
      <c r="K26">
        <v>1291900</v>
      </c>
      <c r="L26" t="s">
        <v>325</v>
      </c>
      <c r="O26">
        <v>10014721</v>
      </c>
      <c r="P26" t="s">
        <v>239</v>
      </c>
      <c r="Q26">
        <v>250.47</v>
      </c>
      <c r="R26" t="s">
        <v>343</v>
      </c>
      <c r="S26" t="s">
        <v>262</v>
      </c>
      <c r="T26">
        <v>11619028</v>
      </c>
      <c r="U26" s="16">
        <v>45850</v>
      </c>
      <c r="V26" s="16">
        <v>45851</v>
      </c>
      <c r="W26" s="16">
        <v>45851</v>
      </c>
      <c r="X26">
        <v>250.47</v>
      </c>
      <c r="Y26">
        <v>1290900</v>
      </c>
      <c r="Z26" t="s">
        <v>1568</v>
      </c>
      <c r="AA26" t="s">
        <v>249</v>
      </c>
      <c r="AB26" t="s">
        <v>121</v>
      </c>
      <c r="AC26" t="s">
        <v>255</v>
      </c>
      <c r="AD26" s="32" t="str">
        <f>IF(B26&gt;0,IFERROR(IF(_xlfn.XLOOKUP(B26,'IW38 PLAN SEMANAL'!B:B,'IW38 PLAN SEMANAL'!B:B)&gt;0,"PROGRAMADO","CORRECTIVO"),"CORRECTIVO"),"")</f>
        <v>CORRECTIVO</v>
      </c>
      <c r="AE26" s="32" t="str">
        <f t="shared" si="0"/>
        <v>CERRADO</v>
      </c>
      <c r="AF26" s="32">
        <f>IF(B26&gt;0,(SUMIF('IW49 SEMANA CAL'!A:A,'IW38 SEMANA CAL'!B26,'IW49 SEMANA CAL'!H:H)),"")</f>
        <v>0</v>
      </c>
    </row>
    <row r="27" spans="1:32" x14ac:dyDescent="0.35">
      <c r="A27" t="s">
        <v>207</v>
      </c>
      <c r="B27">
        <v>6625951</v>
      </c>
      <c r="C27" t="s">
        <v>129</v>
      </c>
      <c r="D27" t="s">
        <v>8227</v>
      </c>
      <c r="E27" t="s">
        <v>310</v>
      </c>
      <c r="F27" t="s">
        <v>259</v>
      </c>
      <c r="G27" t="s">
        <v>268</v>
      </c>
      <c r="H27" s="16">
        <v>45850</v>
      </c>
      <c r="I27" s="16">
        <v>45850</v>
      </c>
      <c r="J27" t="s">
        <v>5406</v>
      </c>
      <c r="K27">
        <v>1213130</v>
      </c>
      <c r="L27" t="s">
        <v>385</v>
      </c>
      <c r="M27" s="16">
        <v>45850</v>
      </c>
      <c r="N27" s="16">
        <v>45850</v>
      </c>
      <c r="O27">
        <v>10014621</v>
      </c>
      <c r="P27" t="s">
        <v>207</v>
      </c>
      <c r="Q27">
        <v>4975.7</v>
      </c>
      <c r="R27" t="s">
        <v>262</v>
      </c>
      <c r="S27" t="s">
        <v>262</v>
      </c>
      <c r="T27">
        <v>11618971</v>
      </c>
      <c r="U27" s="16">
        <v>45850</v>
      </c>
      <c r="V27" s="16">
        <v>45851</v>
      </c>
      <c r="W27" s="16">
        <v>45851</v>
      </c>
      <c r="X27">
        <v>4975.7</v>
      </c>
      <c r="Y27">
        <v>1290900</v>
      </c>
      <c r="Z27" t="s">
        <v>1568</v>
      </c>
      <c r="AA27" t="s">
        <v>245</v>
      </c>
      <c r="AB27" t="s">
        <v>121</v>
      </c>
      <c r="AC27" t="s">
        <v>255</v>
      </c>
      <c r="AD27" s="32" t="str">
        <f>IF(B27&gt;0,IFERROR(IF(_xlfn.XLOOKUP(B27,'IW38 PLAN SEMANAL'!B:B,'IW38 PLAN SEMANAL'!B:B)&gt;0,"PROGRAMADO","CORRECTIVO"),"CORRECTIVO"),"")</f>
        <v>CORRECTIVO</v>
      </c>
      <c r="AE27" s="32" t="str">
        <f t="shared" si="0"/>
        <v>CERRADO</v>
      </c>
      <c r="AF27" s="32">
        <f>IF(B27&gt;0,(SUMIF('IW49 SEMANA CAL'!A:A,'IW38 SEMANA CAL'!B27,'IW49 SEMANA CAL'!H:H)),"")</f>
        <v>1</v>
      </c>
    </row>
    <row r="28" spans="1:32" x14ac:dyDescent="0.35">
      <c r="A28" t="s">
        <v>240</v>
      </c>
      <c r="B28">
        <v>6625941</v>
      </c>
      <c r="C28" t="s">
        <v>129</v>
      </c>
      <c r="D28" t="s">
        <v>8228</v>
      </c>
      <c r="E28" t="s">
        <v>310</v>
      </c>
      <c r="F28" t="s">
        <v>259</v>
      </c>
      <c r="G28" t="s">
        <v>260</v>
      </c>
      <c r="H28" s="16">
        <v>45850</v>
      </c>
      <c r="I28" s="16">
        <v>45850</v>
      </c>
      <c r="J28" t="s">
        <v>5406</v>
      </c>
      <c r="K28">
        <v>1213130</v>
      </c>
      <c r="L28" t="s">
        <v>304</v>
      </c>
      <c r="M28" s="16">
        <v>45850</v>
      </c>
      <c r="N28" s="16">
        <v>45850</v>
      </c>
      <c r="O28">
        <v>10014607</v>
      </c>
      <c r="P28" t="s">
        <v>240</v>
      </c>
      <c r="Q28">
        <v>443.38</v>
      </c>
      <c r="R28" t="s">
        <v>262</v>
      </c>
      <c r="S28" t="s">
        <v>262</v>
      </c>
      <c r="T28">
        <v>11618950</v>
      </c>
      <c r="U28" s="16">
        <v>45850</v>
      </c>
      <c r="V28" s="16">
        <v>45851</v>
      </c>
      <c r="W28" s="16">
        <v>45851</v>
      </c>
      <c r="X28">
        <v>443.38</v>
      </c>
      <c r="Y28">
        <v>1290900</v>
      </c>
      <c r="Z28" t="s">
        <v>1568</v>
      </c>
      <c r="AA28" t="s">
        <v>245</v>
      </c>
      <c r="AB28" t="s">
        <v>121</v>
      </c>
      <c r="AC28" t="s">
        <v>255</v>
      </c>
      <c r="AD28" s="32" t="str">
        <f>IF(B28&gt;0,IFERROR(IF(_xlfn.XLOOKUP(B28,'IW38 PLAN SEMANAL'!B:B,'IW38 PLAN SEMANAL'!B:B)&gt;0,"PROGRAMADO","CORRECTIVO"),"CORRECTIVO"),"")</f>
        <v>CORRECTIVO</v>
      </c>
      <c r="AE28" s="32" t="str">
        <f t="shared" si="0"/>
        <v>CERRADO</v>
      </c>
      <c r="AF28" s="32">
        <f>IF(B28&gt;0,(SUMIF('IW49 SEMANA CAL'!A:A,'IW38 SEMANA CAL'!B28,'IW49 SEMANA CAL'!H:H)),"")</f>
        <v>2</v>
      </c>
    </row>
    <row r="29" spans="1:32" x14ac:dyDescent="0.35">
      <c r="A29" t="s">
        <v>240</v>
      </c>
      <c r="B29">
        <v>6625920</v>
      </c>
      <c r="C29" t="s">
        <v>129</v>
      </c>
      <c r="D29" t="s">
        <v>8229</v>
      </c>
      <c r="E29" t="s">
        <v>310</v>
      </c>
      <c r="F29" t="s">
        <v>259</v>
      </c>
      <c r="G29" t="s">
        <v>268</v>
      </c>
      <c r="H29" s="16">
        <v>45850</v>
      </c>
      <c r="I29" s="16">
        <v>45850</v>
      </c>
      <c r="J29" t="s">
        <v>5406</v>
      </c>
      <c r="K29">
        <v>1213130</v>
      </c>
      <c r="L29" t="s">
        <v>304</v>
      </c>
      <c r="M29" s="16">
        <v>45850</v>
      </c>
      <c r="N29" s="16">
        <v>45850</v>
      </c>
      <c r="O29">
        <v>10014607</v>
      </c>
      <c r="P29" t="s">
        <v>240</v>
      </c>
      <c r="Q29">
        <v>4005.54</v>
      </c>
      <c r="R29" t="s">
        <v>262</v>
      </c>
      <c r="S29" t="s">
        <v>262</v>
      </c>
      <c r="T29">
        <v>11618949</v>
      </c>
      <c r="U29" s="16">
        <v>45850</v>
      </c>
      <c r="V29" s="16">
        <v>45851</v>
      </c>
      <c r="W29" s="16">
        <v>45851</v>
      </c>
      <c r="X29">
        <v>4005.54</v>
      </c>
      <c r="Y29">
        <v>1290900</v>
      </c>
      <c r="Z29" t="s">
        <v>1568</v>
      </c>
      <c r="AA29" t="s">
        <v>245</v>
      </c>
      <c r="AB29" t="s">
        <v>121</v>
      </c>
      <c r="AC29" t="s">
        <v>255</v>
      </c>
      <c r="AD29" s="32" t="str">
        <f>IF(B29&gt;0,IFERROR(IF(_xlfn.XLOOKUP(B29,'IW38 PLAN SEMANAL'!B:B,'IW38 PLAN SEMANAL'!B:B)&gt;0,"PROGRAMADO","CORRECTIVO"),"CORRECTIVO"),"")</f>
        <v>CORRECTIVO</v>
      </c>
      <c r="AE29" s="32" t="str">
        <f t="shared" si="0"/>
        <v>CERRADO</v>
      </c>
      <c r="AF29" s="32">
        <f>IF(B29&gt;0,(SUMIF('IW49 SEMANA CAL'!A:A,'IW38 SEMANA CAL'!B29,'IW49 SEMANA CAL'!H:H)),"")</f>
        <v>2</v>
      </c>
    </row>
    <row r="30" spans="1:32" x14ac:dyDescent="0.35">
      <c r="A30" t="s">
        <v>178</v>
      </c>
      <c r="B30">
        <v>6625919</v>
      </c>
      <c r="C30" t="s">
        <v>129</v>
      </c>
      <c r="D30" t="s">
        <v>8230</v>
      </c>
      <c r="E30" t="s">
        <v>310</v>
      </c>
      <c r="F30" t="s">
        <v>259</v>
      </c>
      <c r="G30" t="s">
        <v>3523</v>
      </c>
      <c r="H30" s="16">
        <v>45850</v>
      </c>
      <c r="I30" s="16">
        <v>45850</v>
      </c>
      <c r="J30" t="s">
        <v>5406</v>
      </c>
      <c r="K30">
        <v>1215154</v>
      </c>
      <c r="L30" t="s">
        <v>392</v>
      </c>
      <c r="O30">
        <v>10014644</v>
      </c>
      <c r="P30" t="s">
        <v>178</v>
      </c>
      <c r="Q30">
        <v>1247.72</v>
      </c>
      <c r="R30" t="s">
        <v>262</v>
      </c>
      <c r="S30" t="s">
        <v>262</v>
      </c>
      <c r="T30">
        <v>11618948</v>
      </c>
      <c r="U30" s="16">
        <v>45850</v>
      </c>
      <c r="V30" s="16">
        <v>45851</v>
      </c>
      <c r="W30" s="16">
        <v>45851</v>
      </c>
      <c r="X30">
        <v>1247.72</v>
      </c>
      <c r="Y30">
        <v>1290900</v>
      </c>
      <c r="Z30" t="s">
        <v>1568</v>
      </c>
      <c r="AA30" t="s">
        <v>246</v>
      </c>
      <c r="AB30" t="s">
        <v>121</v>
      </c>
      <c r="AC30" t="s">
        <v>255</v>
      </c>
      <c r="AD30" s="32" t="str">
        <f>IF(B30&gt;0,IFERROR(IF(_xlfn.XLOOKUP(B30,'IW38 PLAN SEMANAL'!B:B,'IW38 PLAN SEMANAL'!B:B)&gt;0,"PROGRAMADO","CORRECTIVO"),"CORRECTIVO"),"")</f>
        <v>CORRECTIVO</v>
      </c>
      <c r="AE30" s="32" t="str">
        <f t="shared" si="0"/>
        <v>CERRADO</v>
      </c>
      <c r="AF30" s="32">
        <f>IF(B30&gt;0,(SUMIF('IW49 SEMANA CAL'!A:A,'IW38 SEMANA CAL'!B30,'IW49 SEMANA CAL'!H:H)),"")</f>
        <v>2</v>
      </c>
    </row>
    <row r="31" spans="1:32" x14ac:dyDescent="0.35">
      <c r="A31" t="s">
        <v>403</v>
      </c>
      <c r="B31">
        <v>6625916</v>
      </c>
      <c r="C31" t="s">
        <v>129</v>
      </c>
      <c r="D31" t="s">
        <v>8231</v>
      </c>
      <c r="E31" t="s">
        <v>310</v>
      </c>
      <c r="F31" t="s">
        <v>259</v>
      </c>
      <c r="G31" t="s">
        <v>260</v>
      </c>
      <c r="H31" s="16">
        <v>45850</v>
      </c>
      <c r="I31" s="16">
        <v>45850</v>
      </c>
      <c r="J31" t="s">
        <v>5406</v>
      </c>
      <c r="K31">
        <v>1213130</v>
      </c>
      <c r="L31" t="s">
        <v>404</v>
      </c>
      <c r="M31" s="16">
        <v>45850</v>
      </c>
      <c r="N31" s="16">
        <v>45850</v>
      </c>
      <c r="O31">
        <v>10014622</v>
      </c>
      <c r="P31" t="s">
        <v>403</v>
      </c>
      <c r="Q31">
        <v>973.69</v>
      </c>
      <c r="R31" t="s">
        <v>262</v>
      </c>
      <c r="S31" t="s">
        <v>5938</v>
      </c>
      <c r="T31">
        <v>11618945</v>
      </c>
      <c r="U31" s="16">
        <v>45850</v>
      </c>
      <c r="V31" s="16">
        <v>45850</v>
      </c>
      <c r="W31" s="16">
        <v>45851</v>
      </c>
      <c r="X31">
        <v>973.69</v>
      </c>
      <c r="Y31">
        <v>1290900</v>
      </c>
      <c r="Z31" t="s">
        <v>1568</v>
      </c>
      <c r="AA31" t="s">
        <v>245</v>
      </c>
      <c r="AB31" t="s">
        <v>121</v>
      </c>
      <c r="AC31" t="s">
        <v>255</v>
      </c>
      <c r="AD31" s="32" t="str">
        <f>IF(B31&gt;0,IFERROR(IF(_xlfn.XLOOKUP(B31,'IW38 PLAN SEMANAL'!B:B,'IW38 PLAN SEMANAL'!B:B)&gt;0,"PROGRAMADO","CORRECTIVO"),"CORRECTIVO"),"")</f>
        <v>CORRECTIVO</v>
      </c>
      <c r="AE31" s="32" t="str">
        <f t="shared" si="0"/>
        <v>CERRADO</v>
      </c>
      <c r="AF31" s="32">
        <f>IF(B31&gt;0,(SUMIF('IW49 SEMANA CAL'!A:A,'IW38 SEMANA CAL'!B31,'IW49 SEMANA CAL'!H:H)),"")</f>
        <v>4</v>
      </c>
    </row>
    <row r="32" spans="1:32" x14ac:dyDescent="0.35">
      <c r="A32" t="s">
        <v>332</v>
      </c>
      <c r="B32">
        <v>6625906</v>
      </c>
      <c r="C32" t="s">
        <v>129</v>
      </c>
      <c r="D32" t="s">
        <v>8232</v>
      </c>
      <c r="E32" t="s">
        <v>310</v>
      </c>
      <c r="F32" t="s">
        <v>259</v>
      </c>
      <c r="G32" t="s">
        <v>260</v>
      </c>
      <c r="H32" s="16">
        <v>45850</v>
      </c>
      <c r="I32" s="16">
        <v>45850</v>
      </c>
      <c r="J32" t="s">
        <v>5406</v>
      </c>
      <c r="K32">
        <v>1215150</v>
      </c>
      <c r="L32" t="s">
        <v>333</v>
      </c>
      <c r="M32" s="16">
        <v>45850</v>
      </c>
      <c r="N32" s="16">
        <v>45850</v>
      </c>
      <c r="O32">
        <v>10014639</v>
      </c>
      <c r="P32" t="s">
        <v>332</v>
      </c>
      <c r="Q32">
        <v>239.32</v>
      </c>
      <c r="R32" t="s">
        <v>262</v>
      </c>
      <c r="S32" t="s">
        <v>1087</v>
      </c>
      <c r="T32">
        <v>11618927</v>
      </c>
      <c r="U32" s="16">
        <v>45850</v>
      </c>
      <c r="V32" s="16">
        <v>45850</v>
      </c>
      <c r="W32" s="16">
        <v>45851</v>
      </c>
      <c r="X32">
        <v>239.32</v>
      </c>
      <c r="Y32">
        <v>1290900</v>
      </c>
      <c r="Z32" t="s">
        <v>1568</v>
      </c>
      <c r="AA32" t="s">
        <v>246</v>
      </c>
      <c r="AB32" t="s">
        <v>121</v>
      </c>
      <c r="AC32" t="s">
        <v>255</v>
      </c>
      <c r="AD32" s="32" t="str">
        <f>IF(B32&gt;0,IFERROR(IF(_xlfn.XLOOKUP(B32,'IW38 PLAN SEMANAL'!B:B,'IW38 PLAN SEMANAL'!B:B)&gt;0,"PROGRAMADO","CORRECTIVO"),"CORRECTIVO"),"")</f>
        <v>CORRECTIVO</v>
      </c>
      <c r="AE32" s="32" t="str">
        <f t="shared" si="0"/>
        <v>CERRADO</v>
      </c>
      <c r="AF32" s="32">
        <f>IF(B32&gt;0,(SUMIF('IW49 SEMANA CAL'!A:A,'IW38 SEMANA CAL'!B32,'IW49 SEMANA CAL'!H:H)),"")</f>
        <v>2</v>
      </c>
    </row>
    <row r="33" spans="1:32" x14ac:dyDescent="0.35">
      <c r="A33" t="s">
        <v>159</v>
      </c>
      <c r="B33">
        <v>6625876</v>
      </c>
      <c r="C33" t="s">
        <v>129</v>
      </c>
      <c r="D33" t="s">
        <v>8233</v>
      </c>
      <c r="E33" t="s">
        <v>310</v>
      </c>
      <c r="F33" t="s">
        <v>259</v>
      </c>
      <c r="G33" t="s">
        <v>7508</v>
      </c>
      <c r="H33" s="16">
        <v>45850</v>
      </c>
      <c r="I33" s="16">
        <v>45850</v>
      </c>
      <c r="J33" t="s">
        <v>5406</v>
      </c>
      <c r="K33">
        <v>1212121</v>
      </c>
      <c r="L33" t="s">
        <v>398</v>
      </c>
      <c r="M33" s="16">
        <v>45849</v>
      </c>
      <c r="N33" s="16">
        <v>45849</v>
      </c>
      <c r="O33">
        <v>10014599</v>
      </c>
      <c r="P33" t="s">
        <v>159</v>
      </c>
      <c r="Q33">
        <v>3126.99</v>
      </c>
      <c r="R33" t="s">
        <v>308</v>
      </c>
      <c r="S33" t="s">
        <v>1087</v>
      </c>
      <c r="T33">
        <v>11618884</v>
      </c>
      <c r="U33" s="16">
        <v>45850</v>
      </c>
      <c r="V33" s="16">
        <v>45849</v>
      </c>
      <c r="W33" s="16">
        <v>45851</v>
      </c>
      <c r="X33">
        <v>3126.99</v>
      </c>
      <c r="Y33">
        <v>1290900</v>
      </c>
      <c r="Z33" t="s">
        <v>1568</v>
      </c>
      <c r="AA33" t="s">
        <v>247</v>
      </c>
      <c r="AB33" t="s">
        <v>121</v>
      </c>
      <c r="AC33" t="s">
        <v>255</v>
      </c>
      <c r="AD33" s="32" t="str">
        <f>IF(B33&gt;0,IFERROR(IF(_xlfn.XLOOKUP(B33,'IW38 PLAN SEMANAL'!B:B,'IW38 PLAN SEMANAL'!B:B)&gt;0,"PROGRAMADO","CORRECTIVO"),"CORRECTIVO"),"")</f>
        <v>CORRECTIVO</v>
      </c>
      <c r="AE33" s="32" t="str">
        <f t="shared" si="0"/>
        <v>CERRADO</v>
      </c>
      <c r="AF33" s="32">
        <f>IF(B33&gt;0,(SUMIF('IW49 SEMANA CAL'!A:A,'IW38 SEMANA CAL'!B33,'IW49 SEMANA CAL'!H:H)),"")</f>
        <v>2</v>
      </c>
    </row>
    <row r="34" spans="1:32" x14ac:dyDescent="0.35">
      <c r="A34" t="s">
        <v>173</v>
      </c>
      <c r="B34">
        <v>6625875</v>
      </c>
      <c r="C34" t="s">
        <v>123</v>
      </c>
      <c r="D34" t="s">
        <v>8234</v>
      </c>
      <c r="E34" t="s">
        <v>310</v>
      </c>
      <c r="F34" t="s">
        <v>259</v>
      </c>
      <c r="G34" t="s">
        <v>268</v>
      </c>
      <c r="H34" s="16">
        <v>45850</v>
      </c>
      <c r="I34" s="16">
        <v>45850</v>
      </c>
      <c r="J34" t="s">
        <v>5406</v>
      </c>
      <c r="K34">
        <v>1210101</v>
      </c>
      <c r="L34" t="s">
        <v>341</v>
      </c>
      <c r="M34" s="16">
        <v>45850</v>
      </c>
      <c r="N34" s="16">
        <v>45850</v>
      </c>
      <c r="O34">
        <v>10014656</v>
      </c>
      <c r="P34" t="s">
        <v>173</v>
      </c>
      <c r="Q34">
        <v>39755.17</v>
      </c>
      <c r="R34" t="s">
        <v>308</v>
      </c>
      <c r="S34" t="s">
        <v>5938</v>
      </c>
      <c r="T34">
        <v>11618873</v>
      </c>
      <c r="U34" s="16">
        <v>45850</v>
      </c>
      <c r="V34" s="16">
        <v>45850</v>
      </c>
      <c r="W34" s="16">
        <v>45851</v>
      </c>
      <c r="X34">
        <v>39755.17</v>
      </c>
      <c r="Y34">
        <v>1290900</v>
      </c>
      <c r="Z34" t="s">
        <v>1568</v>
      </c>
      <c r="AA34" t="s">
        <v>248</v>
      </c>
      <c r="AB34" t="s">
        <v>121</v>
      </c>
      <c r="AC34" t="s">
        <v>255</v>
      </c>
      <c r="AD34" s="32" t="str">
        <f>IF(B34&gt;0,IFERROR(IF(_xlfn.XLOOKUP(B34,'IW38 PLAN SEMANAL'!B:B,'IW38 PLAN SEMANAL'!B:B)&gt;0,"PROGRAMADO","CORRECTIVO"),"CORRECTIVO"),"")</f>
        <v>CORRECTIVO</v>
      </c>
      <c r="AE34" s="32" t="str">
        <f t="shared" si="0"/>
        <v>CERRADO</v>
      </c>
      <c r="AF34" s="32">
        <f>IF(B34&gt;0,(SUMIF('IW49 SEMANA CAL'!A:A,'IW38 SEMANA CAL'!B34,'IW49 SEMANA CAL'!H:H)),"")</f>
        <v>4</v>
      </c>
    </row>
    <row r="35" spans="1:32" x14ac:dyDescent="0.35">
      <c r="A35" t="s">
        <v>240</v>
      </c>
      <c r="B35">
        <v>6625874</v>
      </c>
      <c r="C35" t="s">
        <v>129</v>
      </c>
      <c r="D35" t="s">
        <v>8235</v>
      </c>
      <c r="E35" t="s">
        <v>310</v>
      </c>
      <c r="F35" t="s">
        <v>259</v>
      </c>
      <c r="G35" t="s">
        <v>3523</v>
      </c>
      <c r="H35" s="16">
        <v>45850</v>
      </c>
      <c r="I35" s="16">
        <v>45851</v>
      </c>
      <c r="J35" t="s">
        <v>5406</v>
      </c>
      <c r="K35">
        <v>1213130</v>
      </c>
      <c r="L35" t="s">
        <v>304</v>
      </c>
      <c r="O35">
        <v>10014607</v>
      </c>
      <c r="P35" t="s">
        <v>240</v>
      </c>
      <c r="Q35">
        <v>459.88</v>
      </c>
      <c r="R35" t="s">
        <v>308</v>
      </c>
      <c r="S35" t="s">
        <v>262</v>
      </c>
      <c r="T35">
        <v>11618867</v>
      </c>
      <c r="U35" s="16">
        <v>45850</v>
      </c>
      <c r="V35" s="16">
        <v>45851</v>
      </c>
      <c r="W35" s="16">
        <v>45851</v>
      </c>
      <c r="X35">
        <v>459.88</v>
      </c>
      <c r="Y35">
        <v>1290900</v>
      </c>
      <c r="Z35" t="s">
        <v>1568</v>
      </c>
      <c r="AA35" t="s">
        <v>245</v>
      </c>
      <c r="AB35" t="s">
        <v>121</v>
      </c>
      <c r="AC35" t="s">
        <v>255</v>
      </c>
      <c r="AD35" s="32" t="str">
        <f>IF(B35&gt;0,IFERROR(IF(_xlfn.XLOOKUP(B35,'IW38 PLAN SEMANAL'!B:B,'IW38 PLAN SEMANAL'!B:B)&gt;0,"PROGRAMADO","CORRECTIVO"),"CORRECTIVO"),"")</f>
        <v>CORRECTIVO</v>
      </c>
      <c r="AE35" s="32" t="str">
        <f t="shared" si="0"/>
        <v>CERRADO</v>
      </c>
      <c r="AF35" s="32">
        <f>IF(B35&gt;0,(SUMIF('IW49 SEMANA CAL'!A:A,'IW38 SEMANA CAL'!B35,'IW49 SEMANA CAL'!H:H)),"")</f>
        <v>4</v>
      </c>
    </row>
    <row r="36" spans="1:32" x14ac:dyDescent="0.35">
      <c r="A36" t="s">
        <v>403</v>
      </c>
      <c r="B36">
        <v>6625873</v>
      </c>
      <c r="C36" t="s">
        <v>129</v>
      </c>
      <c r="D36" t="s">
        <v>8236</v>
      </c>
      <c r="E36" t="s">
        <v>310</v>
      </c>
      <c r="F36" t="s">
        <v>259</v>
      </c>
      <c r="G36" t="s">
        <v>260</v>
      </c>
      <c r="H36" s="16">
        <v>45850</v>
      </c>
      <c r="I36" s="16">
        <v>45851</v>
      </c>
      <c r="J36" t="s">
        <v>5406</v>
      </c>
      <c r="K36">
        <v>1213130</v>
      </c>
      <c r="L36" t="s">
        <v>404</v>
      </c>
      <c r="M36" s="16">
        <v>45850</v>
      </c>
      <c r="N36" s="16">
        <v>45850</v>
      </c>
      <c r="O36">
        <v>10014622</v>
      </c>
      <c r="P36" t="s">
        <v>403</v>
      </c>
      <c r="Q36">
        <v>196.45</v>
      </c>
      <c r="R36" t="s">
        <v>308</v>
      </c>
      <c r="S36" t="s">
        <v>5938</v>
      </c>
      <c r="T36">
        <v>11618866</v>
      </c>
      <c r="U36" s="16">
        <v>45850</v>
      </c>
      <c r="V36" s="16">
        <v>45850</v>
      </c>
      <c r="W36" s="16">
        <v>45851</v>
      </c>
      <c r="X36">
        <v>196.45</v>
      </c>
      <c r="Y36">
        <v>1290900</v>
      </c>
      <c r="Z36" t="s">
        <v>1568</v>
      </c>
      <c r="AA36" t="s">
        <v>245</v>
      </c>
      <c r="AB36" t="s">
        <v>121</v>
      </c>
      <c r="AC36" t="s">
        <v>255</v>
      </c>
      <c r="AD36" s="32" t="str">
        <f>IF(B36&gt;0,IFERROR(IF(_xlfn.XLOOKUP(B36,'IW38 PLAN SEMANAL'!B:B,'IW38 PLAN SEMANAL'!B:B)&gt;0,"PROGRAMADO","CORRECTIVO"),"CORRECTIVO"),"")</f>
        <v>CORRECTIVO</v>
      </c>
      <c r="AE36" s="32" t="str">
        <f t="shared" si="0"/>
        <v>CERRADO</v>
      </c>
      <c r="AF36" s="32">
        <f>IF(B36&gt;0,(SUMIF('IW49 SEMANA CAL'!A:A,'IW38 SEMANA CAL'!B36,'IW49 SEMANA CAL'!H:H)),"")</f>
        <v>4</v>
      </c>
    </row>
    <row r="37" spans="1:32" x14ac:dyDescent="0.35">
      <c r="A37" t="s">
        <v>206</v>
      </c>
      <c r="B37">
        <v>6625872</v>
      </c>
      <c r="C37" t="s">
        <v>129</v>
      </c>
      <c r="D37" t="s">
        <v>8237</v>
      </c>
      <c r="E37" t="s">
        <v>310</v>
      </c>
      <c r="F37" t="s">
        <v>259</v>
      </c>
      <c r="G37" t="s">
        <v>260</v>
      </c>
      <c r="H37" s="16">
        <v>45850</v>
      </c>
      <c r="I37" s="16">
        <v>45851</v>
      </c>
      <c r="J37" t="s">
        <v>5406</v>
      </c>
      <c r="K37">
        <v>1213130</v>
      </c>
      <c r="L37" t="s">
        <v>339</v>
      </c>
      <c r="M37" s="16">
        <v>45850</v>
      </c>
      <c r="N37" s="16">
        <v>45850</v>
      </c>
      <c r="O37">
        <v>10014614</v>
      </c>
      <c r="P37" t="s">
        <v>206</v>
      </c>
      <c r="Q37">
        <v>425.92</v>
      </c>
      <c r="R37" t="s">
        <v>308</v>
      </c>
      <c r="S37" t="s">
        <v>5938</v>
      </c>
      <c r="T37">
        <v>11618865</v>
      </c>
      <c r="U37" s="16">
        <v>45850</v>
      </c>
      <c r="V37" s="16">
        <v>45850</v>
      </c>
      <c r="W37" s="16">
        <v>45851</v>
      </c>
      <c r="X37">
        <v>425.92</v>
      </c>
      <c r="Y37">
        <v>1290900</v>
      </c>
      <c r="Z37" t="s">
        <v>1568</v>
      </c>
      <c r="AA37" t="s">
        <v>245</v>
      </c>
      <c r="AB37" t="s">
        <v>121</v>
      </c>
      <c r="AC37" t="s">
        <v>255</v>
      </c>
      <c r="AD37" s="32" t="str">
        <f>IF(B37&gt;0,IFERROR(IF(_xlfn.XLOOKUP(B37,'IW38 PLAN SEMANAL'!B:B,'IW38 PLAN SEMANAL'!B:B)&gt;0,"PROGRAMADO","CORRECTIVO"),"CORRECTIVO"),"")</f>
        <v>CORRECTIVO</v>
      </c>
      <c r="AE37" s="32" t="str">
        <f t="shared" si="0"/>
        <v>CERRADO</v>
      </c>
      <c r="AF37" s="32">
        <f>IF(B37&gt;0,(SUMIF('IW49 SEMANA CAL'!A:A,'IW38 SEMANA CAL'!B37,'IW49 SEMANA CAL'!H:H)),"")</f>
        <v>4</v>
      </c>
    </row>
    <row r="38" spans="1:32" x14ac:dyDescent="0.35">
      <c r="A38" t="s">
        <v>187</v>
      </c>
      <c r="B38">
        <v>6625870</v>
      </c>
      <c r="C38" t="s">
        <v>129</v>
      </c>
      <c r="D38" t="s">
        <v>8238</v>
      </c>
      <c r="E38" t="s">
        <v>310</v>
      </c>
      <c r="F38" t="s">
        <v>259</v>
      </c>
      <c r="G38" t="s">
        <v>3523</v>
      </c>
      <c r="H38" s="16">
        <v>45849</v>
      </c>
      <c r="I38" s="16">
        <v>45850</v>
      </c>
      <c r="J38" t="s">
        <v>5406</v>
      </c>
      <c r="K38">
        <v>1215154</v>
      </c>
      <c r="L38" t="s">
        <v>328</v>
      </c>
      <c r="O38">
        <v>10014643</v>
      </c>
      <c r="P38" t="s">
        <v>187</v>
      </c>
      <c r="Q38">
        <v>126.48</v>
      </c>
      <c r="R38" t="s">
        <v>308</v>
      </c>
      <c r="S38" t="s">
        <v>262</v>
      </c>
      <c r="T38">
        <v>11618850</v>
      </c>
      <c r="U38" s="16">
        <v>45850</v>
      </c>
      <c r="V38" s="16">
        <v>45851</v>
      </c>
      <c r="W38" s="16">
        <v>45851</v>
      </c>
      <c r="X38">
        <v>126.48</v>
      </c>
      <c r="Y38">
        <v>1290900</v>
      </c>
      <c r="Z38" t="s">
        <v>1568</v>
      </c>
      <c r="AA38" t="s">
        <v>246</v>
      </c>
      <c r="AB38" t="s">
        <v>121</v>
      </c>
      <c r="AC38" t="s">
        <v>255</v>
      </c>
      <c r="AD38" s="32" t="str">
        <f>IF(B38&gt;0,IFERROR(IF(_xlfn.XLOOKUP(B38,'IW38 PLAN SEMANAL'!B:B,'IW38 PLAN SEMANAL'!B:B)&gt;0,"PROGRAMADO","CORRECTIVO"),"CORRECTIVO"),"")</f>
        <v>CORRECTIVO</v>
      </c>
      <c r="AE38" s="32" t="str">
        <f t="shared" si="0"/>
        <v>CERRADO</v>
      </c>
      <c r="AF38" s="32">
        <f>IF(B38&gt;0,(SUMIF('IW49 SEMANA CAL'!A:A,'IW38 SEMANA CAL'!B38,'IW49 SEMANA CAL'!H:H)),"")</f>
        <v>4</v>
      </c>
    </row>
    <row r="39" spans="1:32" x14ac:dyDescent="0.35">
      <c r="A39" t="s">
        <v>173</v>
      </c>
      <c r="B39">
        <v>6625869</v>
      </c>
      <c r="C39" t="s">
        <v>123</v>
      </c>
      <c r="D39" t="s">
        <v>8239</v>
      </c>
      <c r="E39" t="s">
        <v>310</v>
      </c>
      <c r="F39" t="s">
        <v>259</v>
      </c>
      <c r="G39" t="s">
        <v>3523</v>
      </c>
      <c r="H39" s="16">
        <v>45849</v>
      </c>
      <c r="I39" s="16">
        <v>45850</v>
      </c>
      <c r="J39" t="s">
        <v>5406</v>
      </c>
      <c r="K39">
        <v>1210101</v>
      </c>
      <c r="L39" t="s">
        <v>341</v>
      </c>
      <c r="O39">
        <v>10014656</v>
      </c>
      <c r="P39" t="s">
        <v>173</v>
      </c>
      <c r="Q39">
        <v>547</v>
      </c>
      <c r="R39" t="s">
        <v>308</v>
      </c>
      <c r="S39" t="s">
        <v>262</v>
      </c>
      <c r="T39">
        <v>11618849</v>
      </c>
      <c r="U39" s="16">
        <v>45849</v>
      </c>
      <c r="V39" s="16">
        <v>45851</v>
      </c>
      <c r="W39" s="16">
        <v>45851</v>
      </c>
      <c r="X39">
        <v>547</v>
      </c>
      <c r="Y39">
        <v>1290900</v>
      </c>
      <c r="Z39" t="s">
        <v>1568</v>
      </c>
      <c r="AA39" t="s">
        <v>248</v>
      </c>
      <c r="AB39" t="s">
        <v>121</v>
      </c>
      <c r="AC39" t="s">
        <v>255</v>
      </c>
      <c r="AD39" s="32" t="str">
        <f>IF(B39&gt;0,IFERROR(IF(_xlfn.XLOOKUP(B39,'IW38 PLAN SEMANAL'!B:B,'IW38 PLAN SEMANAL'!B:B)&gt;0,"PROGRAMADO","CORRECTIVO"),"CORRECTIVO"),"")</f>
        <v>CORRECTIVO</v>
      </c>
      <c r="AE39" s="32" t="str">
        <f t="shared" si="0"/>
        <v>CERRADO</v>
      </c>
      <c r="AF39" s="32">
        <f>IF(B39&gt;0,(SUMIF('IW49 SEMANA CAL'!A:A,'IW38 SEMANA CAL'!B39,'IW49 SEMANA CAL'!H:H)),"")</f>
        <v>4</v>
      </c>
    </row>
    <row r="40" spans="1:32" x14ac:dyDescent="0.35">
      <c r="A40" t="s">
        <v>243</v>
      </c>
      <c r="B40">
        <v>6625868</v>
      </c>
      <c r="C40" t="s">
        <v>129</v>
      </c>
      <c r="D40" t="s">
        <v>8240</v>
      </c>
      <c r="E40" t="s">
        <v>310</v>
      </c>
      <c r="F40" t="s">
        <v>259</v>
      </c>
      <c r="G40" t="s">
        <v>3523</v>
      </c>
      <c r="H40" s="16">
        <v>45849</v>
      </c>
      <c r="I40" s="16">
        <v>45849</v>
      </c>
      <c r="J40" t="s">
        <v>5406</v>
      </c>
      <c r="K40">
        <v>1213130</v>
      </c>
      <c r="L40" t="s">
        <v>384</v>
      </c>
      <c r="O40">
        <v>10014627</v>
      </c>
      <c r="P40" t="s">
        <v>243</v>
      </c>
      <c r="Q40">
        <v>4798.68</v>
      </c>
      <c r="R40" t="s">
        <v>308</v>
      </c>
      <c r="S40" t="s">
        <v>262</v>
      </c>
      <c r="T40">
        <v>11618844</v>
      </c>
      <c r="U40" s="16">
        <v>45849</v>
      </c>
      <c r="V40" s="16">
        <v>45851</v>
      </c>
      <c r="W40" s="16">
        <v>45851</v>
      </c>
      <c r="X40">
        <v>4798.68</v>
      </c>
      <c r="Y40">
        <v>1290900</v>
      </c>
      <c r="Z40" t="s">
        <v>1568</v>
      </c>
      <c r="AA40" t="s">
        <v>245</v>
      </c>
      <c r="AB40" t="s">
        <v>121</v>
      </c>
      <c r="AC40" t="s">
        <v>255</v>
      </c>
      <c r="AD40" s="32" t="str">
        <f>IF(B40&gt;0,IFERROR(IF(_xlfn.XLOOKUP(B40,'IW38 PLAN SEMANAL'!B:B,'IW38 PLAN SEMANAL'!B:B)&gt;0,"PROGRAMADO","CORRECTIVO"),"CORRECTIVO"),"")</f>
        <v>CORRECTIVO</v>
      </c>
      <c r="AE40" s="32" t="str">
        <f t="shared" si="0"/>
        <v>CERRADO</v>
      </c>
      <c r="AF40" s="32">
        <f>IF(B40&gt;0,(SUMIF('IW49 SEMANA CAL'!A:A,'IW38 SEMANA CAL'!B40,'IW49 SEMANA CAL'!H:H)),"")</f>
        <v>6</v>
      </c>
    </row>
    <row r="41" spans="1:32" x14ac:dyDescent="0.35">
      <c r="A41" t="s">
        <v>286</v>
      </c>
      <c r="B41">
        <v>6625865</v>
      </c>
      <c r="C41" t="s">
        <v>123</v>
      </c>
      <c r="D41" t="s">
        <v>8241</v>
      </c>
      <c r="E41" t="s">
        <v>310</v>
      </c>
      <c r="F41" t="s">
        <v>259</v>
      </c>
      <c r="G41" t="s">
        <v>3523</v>
      </c>
      <c r="H41" s="16">
        <v>45849</v>
      </c>
      <c r="I41" s="16">
        <v>45849</v>
      </c>
      <c r="J41" t="s">
        <v>5406</v>
      </c>
      <c r="K41">
        <v>1212120</v>
      </c>
      <c r="L41" t="s">
        <v>287</v>
      </c>
      <c r="O41">
        <v>10014655</v>
      </c>
      <c r="P41" t="s">
        <v>286</v>
      </c>
      <c r="Q41">
        <v>924.43</v>
      </c>
      <c r="R41" t="s">
        <v>308</v>
      </c>
      <c r="S41" t="s">
        <v>262</v>
      </c>
      <c r="T41">
        <v>11618822</v>
      </c>
      <c r="U41" s="16">
        <v>45849</v>
      </c>
      <c r="V41" s="16">
        <v>45851</v>
      </c>
      <c r="W41" s="16">
        <v>45851</v>
      </c>
      <c r="X41">
        <v>924.43</v>
      </c>
      <c r="Y41">
        <v>1290900</v>
      </c>
      <c r="Z41" t="s">
        <v>1568</v>
      </c>
      <c r="AA41" t="s">
        <v>247</v>
      </c>
      <c r="AB41" t="s">
        <v>121</v>
      </c>
      <c r="AC41" t="s">
        <v>255</v>
      </c>
      <c r="AD41" s="32" t="str">
        <f>IF(B41&gt;0,IFERROR(IF(_xlfn.XLOOKUP(B41,'IW38 PLAN SEMANAL'!B:B,'IW38 PLAN SEMANAL'!B:B)&gt;0,"PROGRAMADO","CORRECTIVO"),"CORRECTIVO"),"")</f>
        <v>CORRECTIVO</v>
      </c>
      <c r="AE41" s="32" t="str">
        <f t="shared" si="0"/>
        <v>CERRADO</v>
      </c>
      <c r="AF41" s="32">
        <f>IF(B41&gt;0,(SUMIF('IW49 SEMANA CAL'!A:A,'IW38 SEMANA CAL'!B41,'IW49 SEMANA CAL'!H:H)),"")</f>
        <v>2</v>
      </c>
    </row>
    <row r="42" spans="1:32" x14ac:dyDescent="0.35">
      <c r="A42" t="s">
        <v>294</v>
      </c>
      <c r="B42">
        <v>6625820</v>
      </c>
      <c r="C42" t="s">
        <v>129</v>
      </c>
      <c r="D42" t="s">
        <v>8242</v>
      </c>
      <c r="E42" t="s">
        <v>310</v>
      </c>
      <c r="F42" t="s">
        <v>259</v>
      </c>
      <c r="G42" t="s">
        <v>1531</v>
      </c>
      <c r="H42" s="16">
        <v>45849</v>
      </c>
      <c r="I42" s="16">
        <v>45849</v>
      </c>
      <c r="J42" t="s">
        <v>5406</v>
      </c>
      <c r="K42">
        <v>1213130</v>
      </c>
      <c r="L42" t="s">
        <v>295</v>
      </c>
      <c r="O42">
        <v>10014618</v>
      </c>
      <c r="P42" t="s">
        <v>294</v>
      </c>
      <c r="Q42">
        <v>1982.92</v>
      </c>
      <c r="R42" t="s">
        <v>1203</v>
      </c>
      <c r="S42" t="s">
        <v>1203</v>
      </c>
      <c r="T42">
        <v>11618805</v>
      </c>
      <c r="U42" s="16">
        <v>45849</v>
      </c>
      <c r="V42" s="16">
        <v>45851</v>
      </c>
      <c r="W42" s="16">
        <v>45854</v>
      </c>
      <c r="X42">
        <v>1982.92</v>
      </c>
      <c r="Y42">
        <v>1290900</v>
      </c>
      <c r="Z42" t="s">
        <v>1568</v>
      </c>
      <c r="AA42" t="s">
        <v>245</v>
      </c>
      <c r="AB42" t="s">
        <v>121</v>
      </c>
      <c r="AC42" t="s">
        <v>255</v>
      </c>
      <c r="AD42" s="32" t="str">
        <f>IF(B42&gt;0,IFERROR(IF(_xlfn.XLOOKUP(B42,'IW38 PLAN SEMANAL'!B:B,'IW38 PLAN SEMANAL'!B:B)&gt;0,"PROGRAMADO","CORRECTIVO"),"CORRECTIVO"),"")</f>
        <v>CORRECTIVO</v>
      </c>
      <c r="AE42" s="32" t="str">
        <f t="shared" si="0"/>
        <v>CERRADO</v>
      </c>
      <c r="AF42" s="32">
        <f>IF(B42&gt;0,(SUMIF('IW49 SEMANA CAL'!A:A,'IW38 SEMANA CAL'!B42,'IW49 SEMANA CAL'!H:H)),"")</f>
        <v>2</v>
      </c>
    </row>
    <row r="43" spans="1:32" x14ac:dyDescent="0.35">
      <c r="A43" t="s">
        <v>173</v>
      </c>
      <c r="B43">
        <v>6625706</v>
      </c>
      <c r="C43" t="s">
        <v>123</v>
      </c>
      <c r="D43" t="s">
        <v>8243</v>
      </c>
      <c r="E43" t="s">
        <v>310</v>
      </c>
      <c r="F43" t="s">
        <v>259</v>
      </c>
      <c r="G43" t="s">
        <v>260</v>
      </c>
      <c r="H43" s="16">
        <v>45849</v>
      </c>
      <c r="I43" s="16">
        <v>45849</v>
      </c>
      <c r="J43" t="s">
        <v>5406</v>
      </c>
      <c r="K43">
        <v>1210101</v>
      </c>
      <c r="L43" t="s">
        <v>341</v>
      </c>
      <c r="M43" s="16">
        <v>45849</v>
      </c>
      <c r="N43" s="16">
        <v>45849</v>
      </c>
      <c r="O43">
        <v>10014656</v>
      </c>
      <c r="P43" t="s">
        <v>173</v>
      </c>
      <c r="Q43">
        <v>18380.91</v>
      </c>
      <c r="R43" t="s">
        <v>308</v>
      </c>
      <c r="S43" t="s">
        <v>256</v>
      </c>
      <c r="T43">
        <v>11618692</v>
      </c>
      <c r="U43" s="16">
        <v>45849</v>
      </c>
      <c r="V43" s="16">
        <v>45852</v>
      </c>
      <c r="W43" s="16">
        <v>45852</v>
      </c>
      <c r="X43">
        <v>18380.91</v>
      </c>
      <c r="Y43">
        <v>1290900</v>
      </c>
      <c r="Z43" t="s">
        <v>1568</v>
      </c>
      <c r="AA43" t="s">
        <v>248</v>
      </c>
      <c r="AB43" t="s">
        <v>121</v>
      </c>
      <c r="AC43" t="s">
        <v>255</v>
      </c>
      <c r="AD43" s="32" t="str">
        <f>IF(B43&gt;0,IFERROR(IF(_xlfn.XLOOKUP(B43,'IW38 PLAN SEMANAL'!B:B,'IW38 PLAN SEMANAL'!B:B)&gt;0,"PROGRAMADO","CORRECTIVO"),"CORRECTIVO"),"")</f>
        <v>CORRECTIVO</v>
      </c>
      <c r="AE43" s="32" t="str">
        <f t="shared" si="0"/>
        <v>CERRADO</v>
      </c>
      <c r="AF43" s="32">
        <f>IF(B43&gt;0,(SUMIF('IW49 SEMANA CAL'!A:A,'IW38 SEMANA CAL'!B43,'IW49 SEMANA CAL'!H:H)),"")</f>
        <v>2</v>
      </c>
    </row>
    <row r="44" spans="1:32" x14ac:dyDescent="0.35">
      <c r="A44" t="s">
        <v>173</v>
      </c>
      <c r="B44">
        <v>6625640</v>
      </c>
      <c r="C44" t="s">
        <v>123</v>
      </c>
      <c r="D44" t="s">
        <v>8244</v>
      </c>
      <c r="E44" t="s">
        <v>310</v>
      </c>
      <c r="F44" t="s">
        <v>259</v>
      </c>
      <c r="G44" t="s">
        <v>1531</v>
      </c>
      <c r="H44" s="16">
        <v>45849</v>
      </c>
      <c r="I44" s="16">
        <v>45849</v>
      </c>
      <c r="J44" t="s">
        <v>5406</v>
      </c>
      <c r="K44">
        <v>1210101</v>
      </c>
      <c r="L44" t="s">
        <v>341</v>
      </c>
      <c r="O44">
        <v>10014656</v>
      </c>
      <c r="P44" t="s">
        <v>173</v>
      </c>
      <c r="Q44">
        <v>9290.52</v>
      </c>
      <c r="R44" t="s">
        <v>308</v>
      </c>
      <c r="S44" t="s">
        <v>262</v>
      </c>
      <c r="T44">
        <v>11618655</v>
      </c>
      <c r="U44" s="16">
        <v>45849</v>
      </c>
      <c r="V44" s="16">
        <v>45851</v>
      </c>
      <c r="W44" s="16">
        <v>45851</v>
      </c>
      <c r="X44">
        <v>9290.52</v>
      </c>
      <c r="Y44">
        <v>1290900</v>
      </c>
      <c r="Z44" t="s">
        <v>1568</v>
      </c>
      <c r="AA44" t="s">
        <v>248</v>
      </c>
      <c r="AB44" t="s">
        <v>121</v>
      </c>
      <c r="AC44" t="s">
        <v>255</v>
      </c>
      <c r="AD44" s="32" t="str">
        <f>IF(B44&gt;0,IFERROR(IF(_xlfn.XLOOKUP(B44,'IW38 PLAN SEMANAL'!B:B,'IW38 PLAN SEMANAL'!B:B)&gt;0,"PROGRAMADO","CORRECTIVO"),"CORRECTIVO"),"")</f>
        <v>CORRECTIVO</v>
      </c>
      <c r="AE44" s="32" t="str">
        <f t="shared" si="0"/>
        <v>CERRADO</v>
      </c>
      <c r="AF44" s="32">
        <f>IF(B44&gt;0,(SUMIF('IW49 SEMANA CAL'!A:A,'IW38 SEMANA CAL'!B44,'IW49 SEMANA CAL'!H:H)),"")</f>
        <v>4</v>
      </c>
    </row>
    <row r="45" spans="1:32" x14ac:dyDescent="0.35">
      <c r="A45" t="s">
        <v>332</v>
      </c>
      <c r="B45">
        <v>6625639</v>
      </c>
      <c r="C45" t="s">
        <v>129</v>
      </c>
      <c r="D45" t="s">
        <v>8245</v>
      </c>
      <c r="E45" t="s">
        <v>310</v>
      </c>
      <c r="F45" t="s">
        <v>259</v>
      </c>
      <c r="G45" t="s">
        <v>260</v>
      </c>
      <c r="H45" s="16">
        <v>45849</v>
      </c>
      <c r="I45" s="16">
        <v>45849</v>
      </c>
      <c r="J45" t="s">
        <v>5406</v>
      </c>
      <c r="K45">
        <v>1215150</v>
      </c>
      <c r="L45" t="s">
        <v>333</v>
      </c>
      <c r="M45" s="16">
        <v>45850</v>
      </c>
      <c r="N45" s="16">
        <v>45850</v>
      </c>
      <c r="O45">
        <v>10014639</v>
      </c>
      <c r="P45" t="s">
        <v>332</v>
      </c>
      <c r="Q45">
        <v>2595.19</v>
      </c>
      <c r="R45" t="s">
        <v>308</v>
      </c>
      <c r="S45" t="s">
        <v>1087</v>
      </c>
      <c r="T45">
        <v>11613787</v>
      </c>
      <c r="U45" s="16">
        <v>45849</v>
      </c>
      <c r="V45" s="16">
        <v>45850</v>
      </c>
      <c r="W45" s="16">
        <v>45851</v>
      </c>
      <c r="X45">
        <v>2595.19</v>
      </c>
      <c r="Y45">
        <v>1290900</v>
      </c>
      <c r="Z45" t="s">
        <v>1568</v>
      </c>
      <c r="AA45" t="s">
        <v>246</v>
      </c>
      <c r="AB45" t="s">
        <v>121</v>
      </c>
      <c r="AC45" t="s">
        <v>255</v>
      </c>
      <c r="AD45" s="32" t="str">
        <f>IF(B45&gt;0,IFERROR(IF(_xlfn.XLOOKUP(B45,'IW38 PLAN SEMANAL'!B:B,'IW38 PLAN SEMANAL'!B:B)&gt;0,"PROGRAMADO","CORRECTIVO"),"CORRECTIVO"),"")</f>
        <v>CORRECTIVO</v>
      </c>
      <c r="AE45" s="32" t="str">
        <f t="shared" si="0"/>
        <v>CERRADO</v>
      </c>
      <c r="AF45" s="32">
        <f>IF(B45&gt;0,(SUMIF('IW49 SEMANA CAL'!A:A,'IW38 SEMANA CAL'!B45,'IW49 SEMANA CAL'!H:H)),"")</f>
        <v>20</v>
      </c>
    </row>
    <row r="46" spans="1:32" x14ac:dyDescent="0.35">
      <c r="A46" t="s">
        <v>207</v>
      </c>
      <c r="B46">
        <v>6625589</v>
      </c>
      <c r="C46" t="s">
        <v>129</v>
      </c>
      <c r="D46" t="s">
        <v>8246</v>
      </c>
      <c r="E46" t="s">
        <v>310</v>
      </c>
      <c r="F46" t="s">
        <v>259</v>
      </c>
      <c r="G46" t="s">
        <v>260</v>
      </c>
      <c r="H46" s="16">
        <v>45849</v>
      </c>
      <c r="I46" s="16">
        <v>45849</v>
      </c>
      <c r="J46" t="s">
        <v>5406</v>
      </c>
      <c r="K46">
        <v>1213130</v>
      </c>
      <c r="L46" t="s">
        <v>385</v>
      </c>
      <c r="M46" s="16">
        <v>45848</v>
      </c>
      <c r="N46" s="16">
        <v>45848</v>
      </c>
      <c r="O46">
        <v>10014621</v>
      </c>
      <c r="P46" t="s">
        <v>207</v>
      </c>
      <c r="Q46">
        <v>159.18</v>
      </c>
      <c r="R46" t="s">
        <v>308</v>
      </c>
      <c r="S46" t="s">
        <v>1087</v>
      </c>
      <c r="T46">
        <v>11618604</v>
      </c>
      <c r="U46" s="16">
        <v>45849</v>
      </c>
      <c r="V46" s="16">
        <v>45848</v>
      </c>
      <c r="W46" s="16">
        <v>45851</v>
      </c>
      <c r="X46">
        <v>159.18</v>
      </c>
      <c r="Y46">
        <v>1290900</v>
      </c>
      <c r="Z46" t="s">
        <v>1568</v>
      </c>
      <c r="AA46" t="s">
        <v>245</v>
      </c>
      <c r="AB46" t="s">
        <v>121</v>
      </c>
      <c r="AC46" t="s">
        <v>255</v>
      </c>
      <c r="AD46" s="32" t="str">
        <f>IF(B46&gt;0,IFERROR(IF(_xlfn.XLOOKUP(B46,'IW38 PLAN SEMANAL'!B:B,'IW38 PLAN SEMANAL'!B:B)&gt;0,"PROGRAMADO","CORRECTIVO"),"CORRECTIVO"),"")</f>
        <v>CORRECTIVO</v>
      </c>
      <c r="AE46" s="32" t="str">
        <f t="shared" si="0"/>
        <v>CERRADO</v>
      </c>
      <c r="AF46" s="32">
        <f>IF(B46&gt;0,(SUMIF('IW49 SEMANA CAL'!A:A,'IW38 SEMANA CAL'!B46,'IW49 SEMANA CAL'!H:H)),"")</f>
        <v>2</v>
      </c>
    </row>
    <row r="47" spans="1:32" x14ac:dyDescent="0.35">
      <c r="A47" t="s">
        <v>137</v>
      </c>
      <c r="B47">
        <v>6625588</v>
      </c>
      <c r="C47" t="s">
        <v>123</v>
      </c>
      <c r="D47" t="s">
        <v>8220</v>
      </c>
      <c r="E47" t="s">
        <v>310</v>
      </c>
      <c r="F47" t="s">
        <v>259</v>
      </c>
      <c r="G47" t="s">
        <v>260</v>
      </c>
      <c r="H47" s="16">
        <v>45849</v>
      </c>
      <c r="I47" s="16">
        <v>45849</v>
      </c>
      <c r="J47" t="s">
        <v>5406</v>
      </c>
      <c r="K47">
        <v>1210100</v>
      </c>
      <c r="L47" t="s">
        <v>388</v>
      </c>
      <c r="M47" s="16">
        <v>45849</v>
      </c>
      <c r="N47" s="16">
        <v>45849</v>
      </c>
      <c r="O47">
        <v>10014595</v>
      </c>
      <c r="P47" t="s">
        <v>137</v>
      </c>
      <c r="Q47">
        <v>300</v>
      </c>
      <c r="R47" t="s">
        <v>308</v>
      </c>
      <c r="S47" t="s">
        <v>262</v>
      </c>
      <c r="T47">
        <v>11618593</v>
      </c>
      <c r="U47" s="16">
        <v>45849</v>
      </c>
      <c r="V47" s="16">
        <v>45851</v>
      </c>
      <c r="W47" s="16">
        <v>45851</v>
      </c>
      <c r="X47">
        <v>300</v>
      </c>
      <c r="Y47">
        <v>1290900</v>
      </c>
      <c r="Z47" t="s">
        <v>1568</v>
      </c>
      <c r="AA47" t="s">
        <v>248</v>
      </c>
      <c r="AB47" t="s">
        <v>121</v>
      </c>
      <c r="AC47" t="s">
        <v>255</v>
      </c>
      <c r="AD47" s="32" t="str">
        <f>IF(B47&gt;0,IFERROR(IF(_xlfn.XLOOKUP(B47,'IW38 PLAN SEMANAL'!B:B,'IW38 PLAN SEMANAL'!B:B)&gt;0,"PROGRAMADO","CORRECTIVO"),"CORRECTIVO"),"")</f>
        <v>CORRECTIVO</v>
      </c>
      <c r="AE47" s="32" t="str">
        <f t="shared" si="0"/>
        <v>CERRADO</v>
      </c>
      <c r="AF47" s="32">
        <f>IF(B47&gt;0,(SUMIF('IW49 SEMANA CAL'!A:A,'IW38 SEMANA CAL'!B47,'IW49 SEMANA CAL'!H:H)),"")</f>
        <v>2</v>
      </c>
    </row>
    <row r="48" spans="1:32" x14ac:dyDescent="0.35">
      <c r="A48" t="s">
        <v>202</v>
      </c>
      <c r="B48">
        <v>6625582</v>
      </c>
      <c r="C48" t="s">
        <v>129</v>
      </c>
      <c r="D48" t="s">
        <v>8247</v>
      </c>
      <c r="E48" t="s">
        <v>310</v>
      </c>
      <c r="F48" t="s">
        <v>259</v>
      </c>
      <c r="G48" t="s">
        <v>3523</v>
      </c>
      <c r="H48" s="16">
        <v>45849</v>
      </c>
      <c r="I48" s="16">
        <v>45850</v>
      </c>
      <c r="J48" t="s">
        <v>5406</v>
      </c>
      <c r="K48">
        <v>1213130</v>
      </c>
      <c r="L48" t="s">
        <v>396</v>
      </c>
      <c r="O48">
        <v>10014615</v>
      </c>
      <c r="P48" t="s">
        <v>202</v>
      </c>
      <c r="Q48">
        <v>3842.2</v>
      </c>
      <c r="R48" t="s">
        <v>308</v>
      </c>
      <c r="S48" t="s">
        <v>262</v>
      </c>
      <c r="T48">
        <v>11618585</v>
      </c>
      <c r="U48" s="16">
        <v>45849</v>
      </c>
      <c r="V48" s="16">
        <v>45851</v>
      </c>
      <c r="W48" s="16">
        <v>45851</v>
      </c>
      <c r="X48">
        <v>3842.2</v>
      </c>
      <c r="Y48">
        <v>1290900</v>
      </c>
      <c r="Z48" t="s">
        <v>1568</v>
      </c>
      <c r="AA48" t="s">
        <v>245</v>
      </c>
      <c r="AB48" t="s">
        <v>121</v>
      </c>
      <c r="AC48" t="s">
        <v>255</v>
      </c>
      <c r="AD48" s="32" t="str">
        <f>IF(B48&gt;0,IFERROR(IF(_xlfn.XLOOKUP(B48,'IW38 PLAN SEMANAL'!B:B,'IW38 PLAN SEMANAL'!B:B)&gt;0,"PROGRAMADO","CORRECTIVO"),"CORRECTIVO"),"")</f>
        <v>CORRECTIVO</v>
      </c>
      <c r="AE48" s="32" t="str">
        <f t="shared" si="0"/>
        <v>CERRADO</v>
      </c>
      <c r="AF48" s="32">
        <f>IF(B48&gt;0,(SUMIF('IW49 SEMANA CAL'!A:A,'IW38 SEMANA CAL'!B48,'IW49 SEMANA CAL'!H:H)),"")</f>
        <v>6</v>
      </c>
    </row>
    <row r="49" spans="1:32" x14ac:dyDescent="0.35">
      <c r="A49" t="s">
        <v>152</v>
      </c>
      <c r="B49">
        <v>6625579</v>
      </c>
      <c r="C49" t="s">
        <v>129</v>
      </c>
      <c r="D49" t="s">
        <v>8248</v>
      </c>
      <c r="E49" t="s">
        <v>310</v>
      </c>
      <c r="F49" t="s">
        <v>259</v>
      </c>
      <c r="G49" t="s">
        <v>260</v>
      </c>
      <c r="H49" s="16">
        <v>45849</v>
      </c>
      <c r="I49" s="16">
        <v>45850</v>
      </c>
      <c r="J49" t="s">
        <v>5406</v>
      </c>
      <c r="K49">
        <v>1215156</v>
      </c>
      <c r="L49" t="s">
        <v>307</v>
      </c>
      <c r="M49" s="16">
        <v>45848</v>
      </c>
      <c r="N49" s="16">
        <v>45848</v>
      </c>
      <c r="O49">
        <v>10014641</v>
      </c>
      <c r="P49" t="s">
        <v>152</v>
      </c>
      <c r="Q49">
        <v>5101.09</v>
      </c>
      <c r="R49" t="s">
        <v>308</v>
      </c>
      <c r="S49" t="s">
        <v>1087</v>
      </c>
      <c r="T49">
        <v>11618582</v>
      </c>
      <c r="U49" s="16">
        <v>45849</v>
      </c>
      <c r="V49" s="16">
        <v>45848</v>
      </c>
      <c r="W49" s="16">
        <v>45851</v>
      </c>
      <c r="X49">
        <v>5101.09</v>
      </c>
      <c r="Y49">
        <v>1290900</v>
      </c>
      <c r="Z49" t="s">
        <v>1568</v>
      </c>
      <c r="AA49" t="s">
        <v>246</v>
      </c>
      <c r="AB49" t="s">
        <v>121</v>
      </c>
      <c r="AC49" t="s">
        <v>255</v>
      </c>
      <c r="AD49" s="32" t="str">
        <f>IF(B49&gt;0,IFERROR(IF(_xlfn.XLOOKUP(B49,'IW38 PLAN SEMANAL'!B:B,'IW38 PLAN SEMANAL'!B:B)&gt;0,"PROGRAMADO","CORRECTIVO"),"CORRECTIVO"),"")</f>
        <v>CORRECTIVO</v>
      </c>
      <c r="AE49" s="32" t="str">
        <f t="shared" si="0"/>
        <v>CERRADO</v>
      </c>
      <c r="AF49" s="32">
        <f>IF(B49&gt;0,(SUMIF('IW49 SEMANA CAL'!A:A,'IW38 SEMANA CAL'!B49,'IW49 SEMANA CAL'!H:H)),"")</f>
        <v>4</v>
      </c>
    </row>
    <row r="50" spans="1:32" x14ac:dyDescent="0.35">
      <c r="A50" t="s">
        <v>313</v>
      </c>
      <c r="B50">
        <v>6625573</v>
      </c>
      <c r="C50" t="s">
        <v>129</v>
      </c>
      <c r="D50" t="s">
        <v>7509</v>
      </c>
      <c r="E50" t="s">
        <v>310</v>
      </c>
      <c r="F50" t="s">
        <v>259</v>
      </c>
      <c r="G50" t="s">
        <v>3523</v>
      </c>
      <c r="H50" s="16">
        <v>45849</v>
      </c>
      <c r="I50" s="16">
        <v>45849</v>
      </c>
      <c r="J50" t="s">
        <v>5406</v>
      </c>
      <c r="K50">
        <v>1213130</v>
      </c>
      <c r="L50" t="s">
        <v>314</v>
      </c>
      <c r="O50">
        <v>10014619</v>
      </c>
      <c r="P50" t="s">
        <v>313</v>
      </c>
      <c r="Q50">
        <v>608.42999999999995</v>
      </c>
      <c r="R50" t="s">
        <v>308</v>
      </c>
      <c r="S50" t="s">
        <v>262</v>
      </c>
      <c r="T50">
        <v>11618579</v>
      </c>
      <c r="U50" s="16">
        <v>45849</v>
      </c>
      <c r="V50" s="16">
        <v>45851</v>
      </c>
      <c r="W50" s="16">
        <v>45851</v>
      </c>
      <c r="X50">
        <v>608.42999999999995</v>
      </c>
      <c r="Y50">
        <v>1290900</v>
      </c>
      <c r="Z50" t="s">
        <v>1568</v>
      </c>
      <c r="AA50" t="s">
        <v>245</v>
      </c>
      <c r="AB50" t="s">
        <v>121</v>
      </c>
      <c r="AC50" t="s">
        <v>255</v>
      </c>
      <c r="AD50" s="32" t="str">
        <f>IF(B50&gt;0,IFERROR(IF(_xlfn.XLOOKUP(B50,'IW38 PLAN SEMANAL'!B:B,'IW38 PLAN SEMANAL'!B:B)&gt;0,"PROGRAMADO","CORRECTIVO"),"CORRECTIVO"),"")</f>
        <v>CORRECTIVO</v>
      </c>
      <c r="AE50" s="32" t="str">
        <f t="shared" si="0"/>
        <v>CERRADO</v>
      </c>
      <c r="AF50" s="32">
        <f>IF(B50&gt;0,(SUMIF('IW49 SEMANA CAL'!A:A,'IW38 SEMANA CAL'!B50,'IW49 SEMANA CAL'!H:H)),"")</f>
        <v>4</v>
      </c>
    </row>
    <row r="51" spans="1:32" x14ac:dyDescent="0.35">
      <c r="A51" t="s">
        <v>217</v>
      </c>
      <c r="B51">
        <v>6625570</v>
      </c>
      <c r="C51" t="s">
        <v>129</v>
      </c>
      <c r="D51" t="s">
        <v>8249</v>
      </c>
      <c r="E51" t="s">
        <v>310</v>
      </c>
      <c r="F51" t="s">
        <v>259</v>
      </c>
      <c r="G51" t="s">
        <v>6351</v>
      </c>
      <c r="H51" s="16">
        <v>45849</v>
      </c>
      <c r="I51" s="16">
        <v>45849</v>
      </c>
      <c r="J51" t="s">
        <v>5406</v>
      </c>
      <c r="K51">
        <v>1213130</v>
      </c>
      <c r="L51" t="s">
        <v>320</v>
      </c>
      <c r="O51">
        <v>10014611</v>
      </c>
      <c r="P51" t="s">
        <v>217</v>
      </c>
      <c r="Q51">
        <v>0</v>
      </c>
      <c r="R51" t="s">
        <v>308</v>
      </c>
      <c r="S51" t="s">
        <v>1087</v>
      </c>
      <c r="T51">
        <v>11618575</v>
      </c>
      <c r="U51" s="16">
        <v>45849</v>
      </c>
      <c r="V51" s="16">
        <v>45849</v>
      </c>
      <c r="W51" s="16">
        <v>45851</v>
      </c>
      <c r="X51">
        <v>0</v>
      </c>
      <c r="Y51">
        <v>1290900</v>
      </c>
      <c r="Z51" t="s">
        <v>1568</v>
      </c>
      <c r="AA51" t="s">
        <v>245</v>
      </c>
      <c r="AB51" t="s">
        <v>121</v>
      </c>
      <c r="AC51" t="s">
        <v>255</v>
      </c>
      <c r="AD51" s="32" t="str">
        <f>IF(B51&gt;0,IFERROR(IF(_xlfn.XLOOKUP(B51,'IW38 PLAN SEMANAL'!B:B,'IW38 PLAN SEMANAL'!B:B)&gt;0,"PROGRAMADO","CORRECTIVO"),"CORRECTIVO"),"")</f>
        <v>CORRECTIVO</v>
      </c>
      <c r="AE51" s="32" t="str">
        <f t="shared" si="0"/>
        <v>CERRADO</v>
      </c>
      <c r="AF51" s="32">
        <f>IF(B51&gt;0,(SUMIF('IW49 SEMANA CAL'!A:A,'IW38 SEMANA CAL'!B51,'IW49 SEMANA CAL'!H:H)),"")</f>
        <v>4</v>
      </c>
    </row>
    <row r="52" spans="1:32" x14ac:dyDescent="0.35">
      <c r="A52" t="s">
        <v>149</v>
      </c>
      <c r="B52">
        <v>6625568</v>
      </c>
      <c r="C52" t="s">
        <v>129</v>
      </c>
      <c r="D52" t="s">
        <v>8250</v>
      </c>
      <c r="E52" t="s">
        <v>310</v>
      </c>
      <c r="F52" t="s">
        <v>259</v>
      </c>
      <c r="G52" t="s">
        <v>7508</v>
      </c>
      <c r="H52" s="16">
        <v>45848</v>
      </c>
      <c r="I52" s="16">
        <v>45848</v>
      </c>
      <c r="J52" t="s">
        <v>5406</v>
      </c>
      <c r="K52">
        <v>1213130</v>
      </c>
      <c r="L52" t="s">
        <v>302</v>
      </c>
      <c r="M52" s="16">
        <v>45848</v>
      </c>
      <c r="N52" s="16">
        <v>45848</v>
      </c>
      <c r="O52">
        <v>10014616</v>
      </c>
      <c r="P52" t="s">
        <v>149</v>
      </c>
      <c r="Q52">
        <v>4056.37</v>
      </c>
      <c r="R52" t="s">
        <v>308</v>
      </c>
      <c r="S52" t="s">
        <v>5938</v>
      </c>
      <c r="T52">
        <v>11618560</v>
      </c>
      <c r="U52" s="16">
        <v>45848</v>
      </c>
      <c r="V52" s="16">
        <v>45848</v>
      </c>
      <c r="W52" s="16">
        <v>45851</v>
      </c>
      <c r="X52">
        <v>4056.37</v>
      </c>
      <c r="Y52">
        <v>1290900</v>
      </c>
      <c r="Z52" t="s">
        <v>1568</v>
      </c>
      <c r="AA52" t="s">
        <v>245</v>
      </c>
      <c r="AB52" t="s">
        <v>121</v>
      </c>
      <c r="AC52" t="s">
        <v>255</v>
      </c>
      <c r="AD52" s="32" t="str">
        <f>IF(B52&gt;0,IFERROR(IF(_xlfn.XLOOKUP(B52,'IW38 PLAN SEMANAL'!B:B,'IW38 PLAN SEMANAL'!B:B)&gt;0,"PROGRAMADO","CORRECTIVO"),"CORRECTIVO"),"")</f>
        <v>CORRECTIVO</v>
      </c>
      <c r="AE52" s="32" t="str">
        <f t="shared" si="0"/>
        <v>CERRADO</v>
      </c>
      <c r="AF52" s="32">
        <f>IF(B52&gt;0,(SUMIF('IW49 SEMANA CAL'!A:A,'IW38 SEMANA CAL'!B52,'IW49 SEMANA CAL'!H:H)),"")</f>
        <v>4</v>
      </c>
    </row>
    <row r="53" spans="1:32" x14ac:dyDescent="0.35">
      <c r="A53" t="s">
        <v>284</v>
      </c>
      <c r="B53">
        <v>6625537</v>
      </c>
      <c r="C53" t="s">
        <v>123</v>
      </c>
      <c r="D53" t="s">
        <v>8251</v>
      </c>
      <c r="E53" t="s">
        <v>251</v>
      </c>
      <c r="F53" t="s">
        <v>259</v>
      </c>
      <c r="G53" t="s">
        <v>192</v>
      </c>
      <c r="H53" s="16">
        <v>45851</v>
      </c>
      <c r="J53" t="s">
        <v>5406</v>
      </c>
      <c r="K53">
        <v>1212120</v>
      </c>
      <c r="L53" t="s">
        <v>285</v>
      </c>
      <c r="O53">
        <v>10014654</v>
      </c>
      <c r="P53" t="s">
        <v>284</v>
      </c>
      <c r="Q53">
        <v>22335.52</v>
      </c>
      <c r="R53" t="s">
        <v>343</v>
      </c>
      <c r="S53" t="s">
        <v>343</v>
      </c>
      <c r="T53">
        <v>11618341</v>
      </c>
      <c r="U53" s="16">
        <v>45849</v>
      </c>
      <c r="V53" s="16">
        <v>45851</v>
      </c>
      <c r="W53" s="16">
        <v>45849</v>
      </c>
      <c r="X53">
        <v>22335.52</v>
      </c>
      <c r="Y53">
        <v>1290900</v>
      </c>
      <c r="Z53" t="s">
        <v>1568</v>
      </c>
      <c r="AA53" t="s">
        <v>247</v>
      </c>
      <c r="AB53" t="s">
        <v>121</v>
      </c>
      <c r="AC53" t="s">
        <v>255</v>
      </c>
      <c r="AD53" s="32" t="str">
        <f>IF(B53&gt;0,IFERROR(IF(_xlfn.XLOOKUP(B53,'IW38 PLAN SEMANAL'!B:B,'IW38 PLAN SEMANAL'!B:B)&gt;0,"PROGRAMADO","CORRECTIVO"),"CORRECTIVO"),"")</f>
        <v>CORRECTIVO</v>
      </c>
      <c r="AE53" s="32" t="str">
        <f t="shared" si="0"/>
        <v>ABIERTO</v>
      </c>
      <c r="AF53" s="32">
        <f>IF(B53&gt;0,(SUMIF('IW49 SEMANA CAL'!A:A,'IW38 SEMANA CAL'!B53,'IW49 SEMANA CAL'!H:H)),"")</f>
        <v>4</v>
      </c>
    </row>
    <row r="54" spans="1:32" x14ac:dyDescent="0.35">
      <c r="A54" t="s">
        <v>286</v>
      </c>
      <c r="B54">
        <v>6625520</v>
      </c>
      <c r="C54" t="s">
        <v>123</v>
      </c>
      <c r="D54" t="s">
        <v>8252</v>
      </c>
      <c r="E54" t="s">
        <v>310</v>
      </c>
      <c r="F54" t="s">
        <v>259</v>
      </c>
      <c r="G54" t="s">
        <v>192</v>
      </c>
      <c r="H54" s="16">
        <v>45848</v>
      </c>
      <c r="I54" s="16">
        <v>45848</v>
      </c>
      <c r="J54" t="s">
        <v>5406</v>
      </c>
      <c r="K54">
        <v>1212120</v>
      </c>
      <c r="L54" t="s">
        <v>287</v>
      </c>
      <c r="O54">
        <v>10014655</v>
      </c>
      <c r="P54" t="s">
        <v>286</v>
      </c>
      <c r="Q54">
        <v>39969.31</v>
      </c>
      <c r="R54" t="s">
        <v>308</v>
      </c>
      <c r="S54" t="s">
        <v>343</v>
      </c>
      <c r="T54">
        <v>11618525</v>
      </c>
      <c r="U54" s="16">
        <v>45848</v>
      </c>
      <c r="V54" s="16">
        <v>45848</v>
      </c>
      <c r="W54" s="16">
        <v>45848</v>
      </c>
      <c r="X54">
        <v>39969.31</v>
      </c>
      <c r="Y54">
        <v>1290900</v>
      </c>
      <c r="Z54" t="s">
        <v>1568</v>
      </c>
      <c r="AA54" t="s">
        <v>247</v>
      </c>
      <c r="AB54" t="s">
        <v>121</v>
      </c>
      <c r="AC54" t="s">
        <v>255</v>
      </c>
      <c r="AD54" s="32" t="str">
        <f>IF(B54&gt;0,IFERROR(IF(_xlfn.XLOOKUP(B54,'IW38 PLAN SEMANAL'!B:B,'IW38 PLAN SEMANAL'!B:B)&gt;0,"PROGRAMADO","CORRECTIVO"),"CORRECTIVO"),"")</f>
        <v>CORRECTIVO</v>
      </c>
      <c r="AE54" s="32" t="str">
        <f t="shared" si="0"/>
        <v>ABIERTO</v>
      </c>
      <c r="AF54" s="32">
        <f>IF(B54&gt;0,(SUMIF('IW49 SEMANA CAL'!A:A,'IW38 SEMANA CAL'!B54,'IW49 SEMANA CAL'!H:H)),"")</f>
        <v>3</v>
      </c>
    </row>
    <row r="55" spans="1:32" x14ac:dyDescent="0.35">
      <c r="A55" t="s">
        <v>286</v>
      </c>
      <c r="B55">
        <v>6625519</v>
      </c>
      <c r="C55" t="s">
        <v>123</v>
      </c>
      <c r="D55" t="s">
        <v>8253</v>
      </c>
      <c r="E55" t="s">
        <v>310</v>
      </c>
      <c r="F55" t="s">
        <v>259</v>
      </c>
      <c r="G55" t="s">
        <v>3523</v>
      </c>
      <c r="H55" s="16">
        <v>45848</v>
      </c>
      <c r="I55" s="16">
        <v>45848</v>
      </c>
      <c r="J55" t="s">
        <v>5406</v>
      </c>
      <c r="K55">
        <v>1212120</v>
      </c>
      <c r="L55" t="s">
        <v>287</v>
      </c>
      <c r="O55">
        <v>10014655</v>
      </c>
      <c r="P55" t="s">
        <v>286</v>
      </c>
      <c r="Q55">
        <v>169.03</v>
      </c>
      <c r="R55" t="s">
        <v>308</v>
      </c>
      <c r="S55" t="s">
        <v>262</v>
      </c>
      <c r="T55">
        <v>11618524</v>
      </c>
      <c r="U55" s="16">
        <v>45848</v>
      </c>
      <c r="V55" s="16">
        <v>45851</v>
      </c>
      <c r="W55" s="16">
        <v>45851</v>
      </c>
      <c r="X55">
        <v>169.03</v>
      </c>
      <c r="Y55">
        <v>1290900</v>
      </c>
      <c r="Z55" t="s">
        <v>1568</v>
      </c>
      <c r="AA55" t="s">
        <v>247</v>
      </c>
      <c r="AB55" t="s">
        <v>121</v>
      </c>
      <c r="AC55" t="s">
        <v>255</v>
      </c>
      <c r="AD55" s="32" t="str">
        <f>IF(B55&gt;0,IFERROR(IF(_xlfn.XLOOKUP(B55,'IW38 PLAN SEMANAL'!B:B,'IW38 PLAN SEMANAL'!B:B)&gt;0,"PROGRAMADO","CORRECTIVO"),"CORRECTIVO"),"")</f>
        <v>CORRECTIVO</v>
      </c>
      <c r="AE55" s="32" t="str">
        <f t="shared" si="0"/>
        <v>CERRADO</v>
      </c>
      <c r="AF55" s="32">
        <f>IF(B55&gt;0,(SUMIF('IW49 SEMANA CAL'!A:A,'IW38 SEMANA CAL'!B55,'IW49 SEMANA CAL'!H:H)),"")</f>
        <v>2</v>
      </c>
    </row>
    <row r="56" spans="1:32" x14ac:dyDescent="0.35">
      <c r="A56" t="s">
        <v>152</v>
      </c>
      <c r="B56">
        <v>6625500</v>
      </c>
      <c r="C56" t="s">
        <v>129</v>
      </c>
      <c r="D56" t="s">
        <v>8254</v>
      </c>
      <c r="E56" t="s">
        <v>310</v>
      </c>
      <c r="F56" t="s">
        <v>259</v>
      </c>
      <c r="G56" t="s">
        <v>260</v>
      </c>
      <c r="H56" s="16">
        <v>45848</v>
      </c>
      <c r="I56" s="16">
        <v>45848</v>
      </c>
      <c r="J56" t="s">
        <v>5406</v>
      </c>
      <c r="K56">
        <v>1215156</v>
      </c>
      <c r="L56" t="s">
        <v>307</v>
      </c>
      <c r="M56" s="16">
        <v>45848</v>
      </c>
      <c r="N56" s="16">
        <v>45848</v>
      </c>
      <c r="O56">
        <v>10014641</v>
      </c>
      <c r="P56" t="s">
        <v>152</v>
      </c>
      <c r="Q56">
        <v>731.62</v>
      </c>
      <c r="R56" t="s">
        <v>308</v>
      </c>
      <c r="S56" t="s">
        <v>1087</v>
      </c>
      <c r="T56">
        <v>11618491</v>
      </c>
      <c r="U56" s="16">
        <v>45848</v>
      </c>
      <c r="V56" s="16">
        <v>45848</v>
      </c>
      <c r="W56" s="16">
        <v>45851</v>
      </c>
      <c r="X56">
        <v>731.62</v>
      </c>
      <c r="Y56">
        <v>1290900</v>
      </c>
      <c r="Z56" t="s">
        <v>1568</v>
      </c>
      <c r="AA56" t="s">
        <v>246</v>
      </c>
      <c r="AB56" t="s">
        <v>121</v>
      </c>
      <c r="AC56" t="s">
        <v>255</v>
      </c>
      <c r="AD56" s="32" t="str">
        <f>IF(B56&gt;0,IFERROR(IF(_xlfn.XLOOKUP(B56,'IW38 PLAN SEMANAL'!B:B,'IW38 PLAN SEMANAL'!B:B)&gt;0,"PROGRAMADO","CORRECTIVO"),"CORRECTIVO"),"")</f>
        <v>CORRECTIVO</v>
      </c>
      <c r="AE56" s="32" t="str">
        <f t="shared" si="0"/>
        <v>CERRADO</v>
      </c>
      <c r="AF56" s="32">
        <f>IF(B56&gt;0,(SUMIF('IW49 SEMANA CAL'!A:A,'IW38 SEMANA CAL'!B56,'IW49 SEMANA CAL'!H:H)),"")</f>
        <v>2</v>
      </c>
    </row>
    <row r="57" spans="1:32" x14ac:dyDescent="0.35">
      <c r="A57" t="s">
        <v>155</v>
      </c>
      <c r="B57">
        <v>6625305</v>
      </c>
      <c r="C57" t="s">
        <v>129</v>
      </c>
      <c r="D57" t="s">
        <v>8255</v>
      </c>
      <c r="E57" t="s">
        <v>310</v>
      </c>
      <c r="F57" t="s">
        <v>259</v>
      </c>
      <c r="G57" t="s">
        <v>268</v>
      </c>
      <c r="H57" s="16">
        <v>45848</v>
      </c>
      <c r="I57" s="16">
        <v>45848</v>
      </c>
      <c r="J57" t="s">
        <v>5406</v>
      </c>
      <c r="K57">
        <v>1215155</v>
      </c>
      <c r="L57" t="s">
        <v>276</v>
      </c>
      <c r="M57" s="16">
        <v>45848</v>
      </c>
      <c r="N57" s="16">
        <v>45848</v>
      </c>
      <c r="O57">
        <v>10014647</v>
      </c>
      <c r="P57" t="s">
        <v>155</v>
      </c>
      <c r="Q57">
        <v>7432.37</v>
      </c>
      <c r="R57" t="s">
        <v>308</v>
      </c>
      <c r="S57" t="s">
        <v>5938</v>
      </c>
      <c r="T57">
        <v>11618308</v>
      </c>
      <c r="U57" s="16">
        <v>45848</v>
      </c>
      <c r="V57" s="16">
        <v>45848</v>
      </c>
      <c r="W57" s="16">
        <v>45851</v>
      </c>
      <c r="X57">
        <v>7432.37</v>
      </c>
      <c r="Y57">
        <v>1290900</v>
      </c>
      <c r="Z57" t="s">
        <v>1568</v>
      </c>
      <c r="AA57" t="s">
        <v>246</v>
      </c>
      <c r="AB57" t="s">
        <v>121</v>
      </c>
      <c r="AC57" t="s">
        <v>255</v>
      </c>
      <c r="AD57" s="32" t="str">
        <f>IF(B57&gt;0,IFERROR(IF(_xlfn.XLOOKUP(B57,'IW38 PLAN SEMANAL'!B:B,'IW38 PLAN SEMANAL'!B:B)&gt;0,"PROGRAMADO","CORRECTIVO"),"CORRECTIVO"),"")</f>
        <v>CORRECTIVO</v>
      </c>
      <c r="AE57" s="32" t="str">
        <f t="shared" si="0"/>
        <v>CERRADO</v>
      </c>
      <c r="AF57" s="32">
        <f>IF(B57&gt;0,(SUMIF('IW49 SEMANA CAL'!A:A,'IW38 SEMANA CAL'!B57,'IW49 SEMANA CAL'!H:H)),"")</f>
        <v>4</v>
      </c>
    </row>
    <row r="58" spans="1:32" x14ac:dyDescent="0.35">
      <c r="A58" t="s">
        <v>274</v>
      </c>
      <c r="B58">
        <v>6625300</v>
      </c>
      <c r="C58" t="s">
        <v>123</v>
      </c>
      <c r="D58" t="s">
        <v>8256</v>
      </c>
      <c r="E58" t="s">
        <v>310</v>
      </c>
      <c r="F58" t="s">
        <v>259</v>
      </c>
      <c r="G58" t="s">
        <v>3523</v>
      </c>
      <c r="H58" s="16">
        <v>45848</v>
      </c>
      <c r="I58" s="16">
        <v>45848</v>
      </c>
      <c r="J58" t="s">
        <v>5406</v>
      </c>
      <c r="K58">
        <v>1210102</v>
      </c>
      <c r="L58" t="s">
        <v>275</v>
      </c>
      <c r="O58">
        <v>10014596</v>
      </c>
      <c r="P58" t="s">
        <v>176</v>
      </c>
      <c r="Q58">
        <v>1315.65</v>
      </c>
      <c r="R58" t="s">
        <v>296</v>
      </c>
      <c r="S58" t="s">
        <v>1203</v>
      </c>
      <c r="T58">
        <v>11618293</v>
      </c>
      <c r="U58" s="16">
        <v>45848</v>
      </c>
      <c r="V58" s="16">
        <v>45852</v>
      </c>
      <c r="W58" s="16">
        <v>45853</v>
      </c>
      <c r="X58">
        <v>1315.65</v>
      </c>
      <c r="Y58">
        <v>1290900</v>
      </c>
      <c r="Z58" t="s">
        <v>1568</v>
      </c>
      <c r="AA58" t="s">
        <v>248</v>
      </c>
      <c r="AB58" t="s">
        <v>121</v>
      </c>
      <c r="AC58" t="s">
        <v>255</v>
      </c>
      <c r="AD58" s="32" t="str">
        <f>IF(B58&gt;0,IFERROR(IF(_xlfn.XLOOKUP(B58,'IW38 PLAN SEMANAL'!B:B,'IW38 PLAN SEMANAL'!B:B)&gt;0,"PROGRAMADO","CORRECTIVO"),"CORRECTIVO"),"")</f>
        <v>CORRECTIVO</v>
      </c>
      <c r="AE58" s="32" t="str">
        <f t="shared" si="0"/>
        <v>CERRADO</v>
      </c>
      <c r="AF58" s="32">
        <f>IF(B58&gt;0,(SUMIF('IW49 SEMANA CAL'!A:A,'IW38 SEMANA CAL'!B58,'IW49 SEMANA CAL'!H:H)),"")</f>
        <v>1</v>
      </c>
    </row>
    <row r="59" spans="1:32" x14ac:dyDescent="0.35">
      <c r="A59" t="s">
        <v>158</v>
      </c>
      <c r="B59">
        <v>6625145</v>
      </c>
      <c r="C59" t="s">
        <v>1265</v>
      </c>
      <c r="D59" t="s">
        <v>8257</v>
      </c>
      <c r="E59" t="s">
        <v>6085</v>
      </c>
      <c r="F59" t="s">
        <v>402</v>
      </c>
      <c r="G59" t="s">
        <v>1337</v>
      </c>
      <c r="H59" s="16">
        <v>45941</v>
      </c>
      <c r="J59" t="s">
        <v>5406</v>
      </c>
      <c r="K59">
        <v>1213130</v>
      </c>
      <c r="L59" t="s">
        <v>397</v>
      </c>
      <c r="O59">
        <v>200157</v>
      </c>
      <c r="P59" t="s">
        <v>4071</v>
      </c>
      <c r="Q59">
        <v>0</v>
      </c>
      <c r="R59" t="s">
        <v>350</v>
      </c>
      <c r="U59" s="16">
        <v>45848</v>
      </c>
      <c r="V59" s="16">
        <v>45941</v>
      </c>
      <c r="X59">
        <v>0</v>
      </c>
      <c r="Y59">
        <v>1290900</v>
      </c>
      <c r="Z59" t="s">
        <v>1568</v>
      </c>
      <c r="AA59" t="s">
        <v>245</v>
      </c>
      <c r="AB59" t="s">
        <v>121</v>
      </c>
      <c r="AC59" t="s">
        <v>255</v>
      </c>
      <c r="AD59" s="32" t="str">
        <f>IF(B59&gt;0,IFERROR(IF(_xlfn.XLOOKUP(B59,'IW38 PLAN SEMANAL'!B:B,'IW38 PLAN SEMANAL'!B:B)&gt;0,"PROGRAMADO","CORRECTIVO"),"CORRECTIVO"),"")</f>
        <v>CORRECTIVO</v>
      </c>
      <c r="AE59" s="32" t="str">
        <f t="shared" si="0"/>
        <v>ABIERTO</v>
      </c>
      <c r="AF59" s="32">
        <f>IF(B59&gt;0,(SUMIF('IW49 SEMANA CAL'!A:A,'IW38 SEMANA CAL'!B59,'IW49 SEMANA CAL'!H:H)),"")</f>
        <v>0</v>
      </c>
    </row>
    <row r="60" spans="1:32" x14ac:dyDescent="0.35">
      <c r="A60" t="s">
        <v>237</v>
      </c>
      <c r="B60">
        <v>6625143</v>
      </c>
      <c r="C60" t="s">
        <v>129</v>
      </c>
      <c r="D60" t="s">
        <v>8258</v>
      </c>
      <c r="E60" t="s">
        <v>310</v>
      </c>
      <c r="F60" t="s">
        <v>259</v>
      </c>
      <c r="G60" t="s">
        <v>260</v>
      </c>
      <c r="H60" s="16">
        <v>45848</v>
      </c>
      <c r="I60" s="16">
        <v>45848</v>
      </c>
      <c r="J60" t="s">
        <v>5406</v>
      </c>
      <c r="K60">
        <v>1213130</v>
      </c>
      <c r="L60" t="s">
        <v>386</v>
      </c>
      <c r="M60" s="16">
        <v>45849</v>
      </c>
      <c r="N60" s="16">
        <v>45849</v>
      </c>
      <c r="O60">
        <v>10014625</v>
      </c>
      <c r="P60" t="s">
        <v>237</v>
      </c>
      <c r="Q60">
        <v>138.43</v>
      </c>
      <c r="R60" t="s">
        <v>308</v>
      </c>
      <c r="S60" t="s">
        <v>262</v>
      </c>
      <c r="T60">
        <v>11618138</v>
      </c>
      <c r="U60" s="16">
        <v>45848</v>
      </c>
      <c r="V60" s="16">
        <v>45851</v>
      </c>
      <c r="W60" s="16">
        <v>45851</v>
      </c>
      <c r="X60">
        <v>138.43</v>
      </c>
      <c r="Y60">
        <v>1290900</v>
      </c>
      <c r="Z60" t="s">
        <v>1568</v>
      </c>
      <c r="AA60" t="s">
        <v>245</v>
      </c>
      <c r="AB60" t="s">
        <v>121</v>
      </c>
      <c r="AC60" t="s">
        <v>255</v>
      </c>
      <c r="AD60" s="32" t="str">
        <f>IF(B60&gt;0,IFERROR(IF(_xlfn.XLOOKUP(B60,'IW38 PLAN SEMANAL'!B:B,'IW38 PLAN SEMANAL'!B:B)&gt;0,"PROGRAMADO","CORRECTIVO"),"CORRECTIVO"),"")</f>
        <v>CORRECTIVO</v>
      </c>
      <c r="AE60" s="32" t="str">
        <f t="shared" si="0"/>
        <v>CERRADO</v>
      </c>
      <c r="AF60" s="32">
        <f>IF(B60&gt;0,(SUMIF('IW49 SEMANA CAL'!A:A,'IW38 SEMANA CAL'!B60,'IW49 SEMANA CAL'!H:H)),"")</f>
        <v>1</v>
      </c>
    </row>
    <row r="61" spans="1:32" x14ac:dyDescent="0.35">
      <c r="A61" t="s">
        <v>324</v>
      </c>
      <c r="B61">
        <v>6625142</v>
      </c>
      <c r="C61" t="s">
        <v>138</v>
      </c>
      <c r="D61" t="s">
        <v>8259</v>
      </c>
      <c r="E61" t="s">
        <v>310</v>
      </c>
      <c r="F61" t="s">
        <v>259</v>
      </c>
      <c r="G61" t="s">
        <v>260</v>
      </c>
      <c r="H61" s="16">
        <v>45848</v>
      </c>
      <c r="I61" s="16">
        <v>45848</v>
      </c>
      <c r="J61" t="s">
        <v>5406</v>
      </c>
      <c r="K61">
        <v>2230130</v>
      </c>
      <c r="L61" t="s">
        <v>325</v>
      </c>
      <c r="M61" s="16">
        <v>45849</v>
      </c>
      <c r="N61" s="16">
        <v>45849</v>
      </c>
      <c r="O61">
        <v>10017213</v>
      </c>
      <c r="P61" t="s">
        <v>146</v>
      </c>
      <c r="Q61">
        <v>18.02</v>
      </c>
      <c r="R61" t="s">
        <v>308</v>
      </c>
      <c r="S61" t="s">
        <v>262</v>
      </c>
      <c r="T61">
        <v>11618137</v>
      </c>
      <c r="U61" s="16">
        <v>45848</v>
      </c>
      <c r="V61" s="16">
        <v>45851</v>
      </c>
      <c r="W61" s="16">
        <v>45851</v>
      </c>
      <c r="X61">
        <v>18.02</v>
      </c>
      <c r="Y61">
        <v>1290900</v>
      </c>
      <c r="Z61" t="s">
        <v>1568</v>
      </c>
      <c r="AA61" t="s">
        <v>249</v>
      </c>
      <c r="AB61" t="s">
        <v>121</v>
      </c>
      <c r="AC61" t="s">
        <v>255</v>
      </c>
      <c r="AD61" s="32" t="str">
        <f>IF(B61&gt;0,IFERROR(IF(_xlfn.XLOOKUP(B61,'IW38 PLAN SEMANAL'!B:B,'IW38 PLAN SEMANAL'!B:B)&gt;0,"PROGRAMADO","CORRECTIVO"),"CORRECTIVO"),"")</f>
        <v>CORRECTIVO</v>
      </c>
      <c r="AE61" s="32" t="str">
        <f t="shared" si="0"/>
        <v>CERRADO</v>
      </c>
      <c r="AF61" s="32">
        <f>IF(B61&gt;0,(SUMIF('IW49 SEMANA CAL'!A:A,'IW38 SEMANA CAL'!B61,'IW49 SEMANA CAL'!H:H)),"")</f>
        <v>2</v>
      </c>
    </row>
    <row r="62" spans="1:32" x14ac:dyDescent="0.35">
      <c r="A62" t="s">
        <v>152</v>
      </c>
      <c r="B62">
        <v>6625141</v>
      </c>
      <c r="C62" t="s">
        <v>129</v>
      </c>
      <c r="D62" t="s">
        <v>8260</v>
      </c>
      <c r="E62" t="s">
        <v>310</v>
      </c>
      <c r="F62" t="s">
        <v>259</v>
      </c>
      <c r="G62" t="s">
        <v>3523</v>
      </c>
      <c r="H62" s="16">
        <v>45848</v>
      </c>
      <c r="I62" s="16">
        <v>45848</v>
      </c>
      <c r="J62" t="s">
        <v>5406</v>
      </c>
      <c r="K62">
        <v>1215156</v>
      </c>
      <c r="L62" t="s">
        <v>307</v>
      </c>
      <c r="O62">
        <v>10014641</v>
      </c>
      <c r="P62" t="s">
        <v>152</v>
      </c>
      <c r="Q62">
        <v>726.71</v>
      </c>
      <c r="R62" t="s">
        <v>308</v>
      </c>
      <c r="S62" t="s">
        <v>262</v>
      </c>
      <c r="T62">
        <v>11618136</v>
      </c>
      <c r="U62" s="16">
        <v>45848</v>
      </c>
      <c r="V62" s="16">
        <v>45851</v>
      </c>
      <c r="W62" s="16">
        <v>45851</v>
      </c>
      <c r="X62">
        <v>726.71</v>
      </c>
      <c r="Y62">
        <v>1290900</v>
      </c>
      <c r="Z62" t="s">
        <v>1568</v>
      </c>
      <c r="AA62" t="s">
        <v>246</v>
      </c>
      <c r="AB62" t="s">
        <v>121</v>
      </c>
      <c r="AC62" t="s">
        <v>255</v>
      </c>
      <c r="AD62" s="32" t="str">
        <f>IF(B62&gt;0,IFERROR(IF(_xlfn.XLOOKUP(B62,'IW38 PLAN SEMANAL'!B:B,'IW38 PLAN SEMANAL'!B:B)&gt;0,"PROGRAMADO","CORRECTIVO"),"CORRECTIVO"),"")</f>
        <v>CORRECTIVO</v>
      </c>
      <c r="AE62" s="32" t="str">
        <f t="shared" si="0"/>
        <v>CERRADO</v>
      </c>
      <c r="AF62" s="32">
        <f>IF(B62&gt;0,(SUMIF('IW49 SEMANA CAL'!A:A,'IW38 SEMANA CAL'!B62,'IW49 SEMANA CAL'!H:H)),"")</f>
        <v>2</v>
      </c>
    </row>
    <row r="63" spans="1:32" x14ac:dyDescent="0.35">
      <c r="A63" t="s">
        <v>159</v>
      </c>
      <c r="B63">
        <v>6625109</v>
      </c>
      <c r="C63" t="s">
        <v>129</v>
      </c>
      <c r="D63" t="s">
        <v>8261</v>
      </c>
      <c r="E63" t="s">
        <v>310</v>
      </c>
      <c r="F63" t="s">
        <v>259</v>
      </c>
      <c r="G63" t="s">
        <v>260</v>
      </c>
      <c r="H63" s="16">
        <v>45848</v>
      </c>
      <c r="I63" s="16">
        <v>45848</v>
      </c>
      <c r="J63" t="s">
        <v>5406</v>
      </c>
      <c r="K63">
        <v>1212121</v>
      </c>
      <c r="L63" t="s">
        <v>398</v>
      </c>
      <c r="M63" s="16">
        <v>45849</v>
      </c>
      <c r="N63" s="16">
        <v>45849</v>
      </c>
      <c r="O63">
        <v>10014599</v>
      </c>
      <c r="P63" t="s">
        <v>159</v>
      </c>
      <c r="Q63">
        <v>18298.150000000001</v>
      </c>
      <c r="R63" t="s">
        <v>308</v>
      </c>
      <c r="S63" t="s">
        <v>1087</v>
      </c>
      <c r="T63">
        <v>11618088</v>
      </c>
      <c r="U63" s="16">
        <v>45848</v>
      </c>
      <c r="V63" s="16">
        <v>45849</v>
      </c>
      <c r="W63" s="16">
        <v>45851</v>
      </c>
      <c r="X63">
        <v>18298.150000000001</v>
      </c>
      <c r="Y63">
        <v>1290900</v>
      </c>
      <c r="Z63" t="s">
        <v>1568</v>
      </c>
      <c r="AA63" t="s">
        <v>247</v>
      </c>
      <c r="AB63" t="s">
        <v>121</v>
      </c>
      <c r="AC63" t="s">
        <v>255</v>
      </c>
      <c r="AD63" s="32" t="str">
        <f>IF(B63&gt;0,IFERROR(IF(_xlfn.XLOOKUP(B63,'IW38 PLAN SEMANAL'!B:B,'IW38 PLAN SEMANAL'!B:B)&gt;0,"PROGRAMADO","CORRECTIVO"),"CORRECTIVO"),"")</f>
        <v>CORRECTIVO</v>
      </c>
      <c r="AE63" s="32" t="str">
        <f t="shared" si="0"/>
        <v>CERRADO</v>
      </c>
      <c r="AF63" s="32">
        <f>IF(B63&gt;0,(SUMIF('IW49 SEMANA CAL'!A:A,'IW38 SEMANA CAL'!B63,'IW49 SEMANA CAL'!H:H)),"")</f>
        <v>4</v>
      </c>
    </row>
    <row r="64" spans="1:32" x14ac:dyDescent="0.35">
      <c r="A64" t="s">
        <v>187</v>
      </c>
      <c r="B64">
        <v>6625106</v>
      </c>
      <c r="C64" t="s">
        <v>129</v>
      </c>
      <c r="D64" t="s">
        <v>8262</v>
      </c>
      <c r="E64" t="s">
        <v>310</v>
      </c>
      <c r="F64" t="s">
        <v>259</v>
      </c>
      <c r="G64" t="s">
        <v>8263</v>
      </c>
      <c r="H64" s="16">
        <v>45852</v>
      </c>
      <c r="I64" s="16">
        <v>45858</v>
      </c>
      <c r="J64" t="s">
        <v>5406</v>
      </c>
      <c r="K64">
        <v>1215154</v>
      </c>
      <c r="L64" t="s">
        <v>328</v>
      </c>
      <c r="M64" s="16">
        <v>45848</v>
      </c>
      <c r="O64">
        <v>10014643</v>
      </c>
      <c r="P64" t="s">
        <v>187</v>
      </c>
      <c r="Q64">
        <v>5427.35</v>
      </c>
      <c r="R64" t="s">
        <v>308</v>
      </c>
      <c r="S64" t="s">
        <v>350</v>
      </c>
      <c r="T64">
        <v>11618086</v>
      </c>
      <c r="U64" s="16">
        <v>45848</v>
      </c>
      <c r="V64" s="16">
        <v>45852</v>
      </c>
      <c r="W64" s="16">
        <v>45848</v>
      </c>
      <c r="X64">
        <v>5427.35</v>
      </c>
      <c r="Y64">
        <v>1290900</v>
      </c>
      <c r="Z64" t="s">
        <v>1568</v>
      </c>
      <c r="AA64" t="s">
        <v>246</v>
      </c>
      <c r="AB64" t="s">
        <v>121</v>
      </c>
      <c r="AC64" t="s">
        <v>255</v>
      </c>
      <c r="AD64" s="32" t="str">
        <f>IF(B64&gt;0,IFERROR(IF(_xlfn.XLOOKUP(B64,'IW38 PLAN SEMANAL'!B:B,'IW38 PLAN SEMANAL'!B:B)&gt;0,"PROGRAMADO","CORRECTIVO"),"CORRECTIVO"),"")</f>
        <v>CORRECTIVO</v>
      </c>
      <c r="AE64" s="32" t="str">
        <f t="shared" si="0"/>
        <v>ABIERTO</v>
      </c>
      <c r="AF64" s="32">
        <f>IF(B64&gt;0,(SUMIF('IW49 SEMANA CAL'!A:A,'IW38 SEMANA CAL'!B64,'IW49 SEMANA CAL'!H:H)),"")</f>
        <v>4</v>
      </c>
    </row>
    <row r="65" spans="1:32" x14ac:dyDescent="0.35">
      <c r="A65" t="s">
        <v>184</v>
      </c>
      <c r="B65">
        <v>6624904</v>
      </c>
      <c r="C65" t="s">
        <v>129</v>
      </c>
      <c r="D65" t="s">
        <v>8264</v>
      </c>
      <c r="E65" t="s">
        <v>310</v>
      </c>
      <c r="F65" t="s">
        <v>259</v>
      </c>
      <c r="G65" t="s">
        <v>3523</v>
      </c>
      <c r="H65" s="16">
        <v>45847</v>
      </c>
      <c r="I65" s="16">
        <v>45848</v>
      </c>
      <c r="J65" t="s">
        <v>5406</v>
      </c>
      <c r="K65">
        <v>1213130</v>
      </c>
      <c r="L65" t="s">
        <v>312</v>
      </c>
      <c r="O65">
        <v>10014609</v>
      </c>
      <c r="P65" t="s">
        <v>184</v>
      </c>
      <c r="Q65">
        <v>4814.07</v>
      </c>
      <c r="R65" t="s">
        <v>308</v>
      </c>
      <c r="S65" t="s">
        <v>262</v>
      </c>
      <c r="T65">
        <v>11617879</v>
      </c>
      <c r="U65" s="16">
        <v>45847</v>
      </c>
      <c r="V65" s="16">
        <v>45851</v>
      </c>
      <c r="W65" s="16">
        <v>45851</v>
      </c>
      <c r="X65">
        <v>4814.07</v>
      </c>
      <c r="Y65">
        <v>1290900</v>
      </c>
      <c r="Z65" t="s">
        <v>1568</v>
      </c>
      <c r="AA65" t="s">
        <v>245</v>
      </c>
      <c r="AB65" t="s">
        <v>121</v>
      </c>
      <c r="AC65" t="s">
        <v>255</v>
      </c>
      <c r="AD65" s="32" t="str">
        <f>IF(B65&gt;0,IFERROR(IF(_xlfn.XLOOKUP(B65,'IW38 PLAN SEMANAL'!B:B,'IW38 PLAN SEMANAL'!B:B)&gt;0,"PROGRAMADO","CORRECTIVO"),"CORRECTIVO"),"")</f>
        <v>CORRECTIVO</v>
      </c>
      <c r="AE65" s="32" t="str">
        <f t="shared" si="0"/>
        <v>CERRADO</v>
      </c>
      <c r="AF65" s="32">
        <f>IF(B65&gt;0,(SUMIF('IW49 SEMANA CAL'!A:A,'IW38 SEMANA CAL'!B65,'IW49 SEMANA CAL'!H:H)),"")</f>
        <v>4</v>
      </c>
    </row>
    <row r="66" spans="1:32" x14ac:dyDescent="0.35">
      <c r="A66" t="s">
        <v>152</v>
      </c>
      <c r="B66">
        <v>6624875</v>
      </c>
      <c r="C66" t="s">
        <v>129</v>
      </c>
      <c r="D66" t="s">
        <v>8265</v>
      </c>
      <c r="E66" t="s">
        <v>310</v>
      </c>
      <c r="F66" t="s">
        <v>259</v>
      </c>
      <c r="G66" t="s">
        <v>260</v>
      </c>
      <c r="H66" s="16">
        <v>45847</v>
      </c>
      <c r="I66" s="16">
        <v>45847</v>
      </c>
      <c r="J66" t="s">
        <v>5406</v>
      </c>
      <c r="K66">
        <v>1215156</v>
      </c>
      <c r="L66" t="s">
        <v>307</v>
      </c>
      <c r="M66" s="16">
        <v>45848</v>
      </c>
      <c r="N66" s="16">
        <v>45848</v>
      </c>
      <c r="O66">
        <v>10014641</v>
      </c>
      <c r="P66" t="s">
        <v>152</v>
      </c>
      <c r="Q66">
        <v>421.57</v>
      </c>
      <c r="R66" t="s">
        <v>308</v>
      </c>
      <c r="S66" t="s">
        <v>1087</v>
      </c>
      <c r="T66">
        <v>11617865</v>
      </c>
      <c r="U66" s="16">
        <v>45847</v>
      </c>
      <c r="V66" s="16">
        <v>45848</v>
      </c>
      <c r="W66" s="16">
        <v>45851</v>
      </c>
      <c r="X66">
        <v>421.57</v>
      </c>
      <c r="Y66">
        <v>1290900</v>
      </c>
      <c r="Z66" t="s">
        <v>1568</v>
      </c>
      <c r="AA66" t="s">
        <v>246</v>
      </c>
      <c r="AB66" t="s">
        <v>121</v>
      </c>
      <c r="AC66" t="s">
        <v>255</v>
      </c>
      <c r="AD66" s="32" t="str">
        <f>IF(B66&gt;0,IFERROR(IF(_xlfn.XLOOKUP(B66,'IW38 PLAN SEMANAL'!B:B,'IW38 PLAN SEMANAL'!B:B)&gt;0,"PROGRAMADO","CORRECTIVO"),"CORRECTIVO"),"")</f>
        <v>CORRECTIVO</v>
      </c>
      <c r="AE66" s="32" t="str">
        <f t="shared" si="0"/>
        <v>CERRADO</v>
      </c>
      <c r="AF66" s="32">
        <f>IF(B66&gt;0,(SUMIF('IW49 SEMANA CAL'!A:A,'IW38 SEMANA CAL'!B66,'IW49 SEMANA CAL'!H:H)),"")</f>
        <v>4</v>
      </c>
    </row>
    <row r="67" spans="1:32" x14ac:dyDescent="0.35">
      <c r="A67" t="s">
        <v>264</v>
      </c>
      <c r="B67">
        <v>6624870</v>
      </c>
      <c r="C67" t="s">
        <v>138</v>
      </c>
      <c r="D67" t="s">
        <v>8266</v>
      </c>
      <c r="E67" t="s">
        <v>310</v>
      </c>
      <c r="F67" t="s">
        <v>259</v>
      </c>
      <c r="G67" t="s">
        <v>3523</v>
      </c>
      <c r="H67" s="16">
        <v>45847</v>
      </c>
      <c r="I67" s="16">
        <v>45848</v>
      </c>
      <c r="J67" t="s">
        <v>5406</v>
      </c>
      <c r="K67">
        <v>1291900</v>
      </c>
      <c r="L67" t="s">
        <v>266</v>
      </c>
      <c r="Q67">
        <v>121.42</v>
      </c>
      <c r="R67" t="s">
        <v>308</v>
      </c>
      <c r="S67" t="s">
        <v>1087</v>
      </c>
      <c r="T67">
        <v>11617850</v>
      </c>
      <c r="U67" s="16">
        <v>45847</v>
      </c>
      <c r="V67" s="16">
        <v>45851</v>
      </c>
      <c r="W67" s="16">
        <v>45851</v>
      </c>
      <c r="X67">
        <v>121.42</v>
      </c>
      <c r="Y67">
        <v>1290900</v>
      </c>
      <c r="Z67" t="s">
        <v>1568</v>
      </c>
      <c r="AA67" t="s">
        <v>249</v>
      </c>
      <c r="AB67" t="s">
        <v>121</v>
      </c>
      <c r="AC67" t="s">
        <v>255</v>
      </c>
      <c r="AD67" s="32" t="str">
        <f>IF(B67&gt;0,IFERROR(IF(_xlfn.XLOOKUP(B67,'IW38 PLAN SEMANAL'!B:B,'IW38 PLAN SEMANAL'!B:B)&gt;0,"PROGRAMADO","CORRECTIVO"),"CORRECTIVO"),"")</f>
        <v>CORRECTIVO</v>
      </c>
      <c r="AE67" s="32" t="str">
        <f t="shared" ref="AE67:AE130" si="1">IF(B67&gt;0,IF(MID(G67,1,3)="CTE","CERRADO",IF(MID(G67,1,3)="REP","REPROGRAMADO",IF(MID(G67,1,3)="CER","CERRADO","ABIERTO"))),"")</f>
        <v>CERRADO</v>
      </c>
      <c r="AF67" s="32">
        <f>IF(B67&gt;0,(SUMIF('IW49 SEMANA CAL'!A:A,'IW38 SEMANA CAL'!B67,'IW49 SEMANA CAL'!H:H)),"")</f>
        <v>0</v>
      </c>
    </row>
    <row r="68" spans="1:32" x14ac:dyDescent="0.35">
      <c r="A68" t="s">
        <v>128</v>
      </c>
      <c r="B68">
        <v>6624864</v>
      </c>
      <c r="C68" t="s">
        <v>123</v>
      </c>
      <c r="D68" t="s">
        <v>8267</v>
      </c>
      <c r="E68" t="s">
        <v>310</v>
      </c>
      <c r="F68" t="s">
        <v>259</v>
      </c>
      <c r="G68" t="s">
        <v>260</v>
      </c>
      <c r="H68" s="16">
        <v>45847</v>
      </c>
      <c r="I68" s="16">
        <v>45847</v>
      </c>
      <c r="J68" t="s">
        <v>5406</v>
      </c>
      <c r="K68">
        <v>1210100</v>
      </c>
      <c r="L68" t="s">
        <v>390</v>
      </c>
      <c r="M68" s="16">
        <v>45848</v>
      </c>
      <c r="N68" s="16">
        <v>45848</v>
      </c>
      <c r="O68">
        <v>10014594</v>
      </c>
      <c r="P68" t="s">
        <v>128</v>
      </c>
      <c r="Q68">
        <v>7929.95</v>
      </c>
      <c r="R68" t="s">
        <v>308</v>
      </c>
      <c r="S68" t="s">
        <v>5938</v>
      </c>
      <c r="T68">
        <v>11617835</v>
      </c>
      <c r="U68" s="16">
        <v>45847</v>
      </c>
      <c r="V68" s="16">
        <v>45848</v>
      </c>
      <c r="W68" s="16">
        <v>45851</v>
      </c>
      <c r="X68">
        <v>7929.95</v>
      </c>
      <c r="Y68">
        <v>1290900</v>
      </c>
      <c r="Z68" t="s">
        <v>1568</v>
      </c>
      <c r="AA68" t="s">
        <v>248</v>
      </c>
      <c r="AB68" t="s">
        <v>121</v>
      </c>
      <c r="AC68" t="s">
        <v>255</v>
      </c>
      <c r="AD68" s="32" t="str">
        <f>IF(B68&gt;0,IFERROR(IF(_xlfn.XLOOKUP(B68,'IW38 PLAN SEMANAL'!B:B,'IW38 PLAN SEMANAL'!B:B)&gt;0,"PROGRAMADO","CORRECTIVO"),"CORRECTIVO"),"")</f>
        <v>CORRECTIVO</v>
      </c>
      <c r="AE68" s="32" t="str">
        <f t="shared" si="1"/>
        <v>CERRADO</v>
      </c>
      <c r="AF68" s="32">
        <f>IF(B68&gt;0,(SUMIF('IW49 SEMANA CAL'!A:A,'IW38 SEMANA CAL'!B68,'IW49 SEMANA CAL'!H:H)),"")</f>
        <v>4</v>
      </c>
    </row>
    <row r="69" spans="1:32" x14ac:dyDescent="0.35">
      <c r="A69" t="s">
        <v>152</v>
      </c>
      <c r="B69">
        <v>6624862</v>
      </c>
      <c r="C69" t="s">
        <v>129</v>
      </c>
      <c r="D69" t="s">
        <v>8268</v>
      </c>
      <c r="E69" t="s">
        <v>310</v>
      </c>
      <c r="F69" t="s">
        <v>259</v>
      </c>
      <c r="G69" t="s">
        <v>268</v>
      </c>
      <c r="H69" s="16">
        <v>45847</v>
      </c>
      <c r="I69" s="16">
        <v>45847</v>
      </c>
      <c r="J69" t="s">
        <v>5406</v>
      </c>
      <c r="K69">
        <v>1215156</v>
      </c>
      <c r="L69" t="s">
        <v>307</v>
      </c>
      <c r="M69" s="16">
        <v>45847</v>
      </c>
      <c r="N69" s="16">
        <v>45848</v>
      </c>
      <c r="O69">
        <v>10014641</v>
      </c>
      <c r="P69" t="s">
        <v>152</v>
      </c>
      <c r="Q69">
        <v>8171.31</v>
      </c>
      <c r="R69" t="s">
        <v>308</v>
      </c>
      <c r="S69" t="s">
        <v>1087</v>
      </c>
      <c r="T69">
        <v>11617822</v>
      </c>
      <c r="U69" s="16">
        <v>45847</v>
      </c>
      <c r="V69" s="16">
        <v>45848</v>
      </c>
      <c r="W69" s="16">
        <v>45851</v>
      </c>
      <c r="X69">
        <v>8171.31</v>
      </c>
      <c r="Y69">
        <v>1290900</v>
      </c>
      <c r="Z69" t="s">
        <v>1568</v>
      </c>
      <c r="AA69" t="s">
        <v>246</v>
      </c>
      <c r="AB69" t="s">
        <v>121</v>
      </c>
      <c r="AC69" t="s">
        <v>255</v>
      </c>
      <c r="AD69" s="32" t="str">
        <f>IF(B69&gt;0,IFERROR(IF(_xlfn.XLOOKUP(B69,'IW38 PLAN SEMANAL'!B:B,'IW38 PLAN SEMANAL'!B:B)&gt;0,"PROGRAMADO","CORRECTIVO"),"CORRECTIVO"),"")</f>
        <v>CORRECTIVO</v>
      </c>
      <c r="AE69" s="32" t="str">
        <f t="shared" si="1"/>
        <v>CERRADO</v>
      </c>
      <c r="AF69" s="32">
        <f>IF(B69&gt;0,(SUMIF('IW49 SEMANA CAL'!A:A,'IW38 SEMANA CAL'!B69,'IW49 SEMANA CAL'!H:H)),"")</f>
        <v>4</v>
      </c>
    </row>
    <row r="70" spans="1:32" x14ac:dyDescent="0.35">
      <c r="A70" t="s">
        <v>152</v>
      </c>
      <c r="B70">
        <v>6624829</v>
      </c>
      <c r="C70" t="s">
        <v>129</v>
      </c>
      <c r="D70" t="s">
        <v>8269</v>
      </c>
      <c r="E70" t="s">
        <v>310</v>
      </c>
      <c r="F70" t="s">
        <v>259</v>
      </c>
      <c r="G70" t="s">
        <v>260</v>
      </c>
      <c r="H70" s="16">
        <v>45847</v>
      </c>
      <c r="I70" s="16">
        <v>45848</v>
      </c>
      <c r="J70" t="s">
        <v>5406</v>
      </c>
      <c r="K70">
        <v>1215156</v>
      </c>
      <c r="L70" t="s">
        <v>307</v>
      </c>
      <c r="M70" s="16">
        <v>45848</v>
      </c>
      <c r="N70" s="16">
        <v>45848</v>
      </c>
      <c r="O70">
        <v>10014641</v>
      </c>
      <c r="P70" t="s">
        <v>152</v>
      </c>
      <c r="Q70">
        <v>4984.1000000000004</v>
      </c>
      <c r="R70" t="s">
        <v>308</v>
      </c>
      <c r="S70" t="s">
        <v>1087</v>
      </c>
      <c r="T70">
        <v>11617802</v>
      </c>
      <c r="U70" s="16">
        <v>45847</v>
      </c>
      <c r="V70" s="16">
        <v>45848</v>
      </c>
      <c r="W70" s="16">
        <v>45851</v>
      </c>
      <c r="X70">
        <v>4984.1000000000004</v>
      </c>
      <c r="Y70">
        <v>1290900</v>
      </c>
      <c r="Z70" t="s">
        <v>1568</v>
      </c>
      <c r="AA70" t="s">
        <v>246</v>
      </c>
      <c r="AB70" t="s">
        <v>121</v>
      </c>
      <c r="AC70" t="s">
        <v>255</v>
      </c>
      <c r="AD70" s="32" t="str">
        <f>IF(B70&gt;0,IFERROR(IF(_xlfn.XLOOKUP(B70,'IW38 PLAN SEMANAL'!B:B,'IW38 PLAN SEMANAL'!B:B)&gt;0,"PROGRAMADO","CORRECTIVO"),"CORRECTIVO"),"")</f>
        <v>CORRECTIVO</v>
      </c>
      <c r="AE70" s="32" t="str">
        <f t="shared" si="1"/>
        <v>CERRADO</v>
      </c>
      <c r="AF70" s="32">
        <f>IF(B70&gt;0,(SUMIF('IW49 SEMANA CAL'!A:A,'IW38 SEMANA CAL'!B70,'IW49 SEMANA CAL'!H:H)),"")</f>
        <v>3</v>
      </c>
    </row>
    <row r="71" spans="1:32" x14ac:dyDescent="0.35">
      <c r="A71" t="s">
        <v>152</v>
      </c>
      <c r="B71">
        <v>6624827</v>
      </c>
      <c r="C71" t="s">
        <v>129</v>
      </c>
      <c r="D71" t="s">
        <v>8270</v>
      </c>
      <c r="E71" t="s">
        <v>310</v>
      </c>
      <c r="F71" t="s">
        <v>259</v>
      </c>
      <c r="G71" t="s">
        <v>260</v>
      </c>
      <c r="H71" s="16">
        <v>45847</v>
      </c>
      <c r="I71" s="16">
        <v>45848</v>
      </c>
      <c r="J71" t="s">
        <v>5406</v>
      </c>
      <c r="K71">
        <v>1215156</v>
      </c>
      <c r="L71" t="s">
        <v>307</v>
      </c>
      <c r="M71" s="16">
        <v>45847</v>
      </c>
      <c r="N71" s="16">
        <v>45847</v>
      </c>
      <c r="O71">
        <v>10014641</v>
      </c>
      <c r="P71" t="s">
        <v>152</v>
      </c>
      <c r="Q71">
        <v>1859.64</v>
      </c>
      <c r="R71" t="s">
        <v>308</v>
      </c>
      <c r="S71" t="s">
        <v>1087</v>
      </c>
      <c r="T71">
        <v>11617800</v>
      </c>
      <c r="U71" s="16">
        <v>45847</v>
      </c>
      <c r="V71" s="16">
        <v>45848</v>
      </c>
      <c r="W71" s="16">
        <v>45851</v>
      </c>
      <c r="X71">
        <v>1859.64</v>
      </c>
      <c r="Y71">
        <v>1290900</v>
      </c>
      <c r="Z71" t="s">
        <v>1568</v>
      </c>
      <c r="AA71" t="s">
        <v>246</v>
      </c>
      <c r="AB71" t="s">
        <v>121</v>
      </c>
      <c r="AC71" t="s">
        <v>255</v>
      </c>
      <c r="AD71" s="32" t="str">
        <f>IF(B71&gt;0,IFERROR(IF(_xlfn.XLOOKUP(B71,'IW38 PLAN SEMANAL'!B:B,'IW38 PLAN SEMANAL'!B:B)&gt;0,"PROGRAMADO","CORRECTIVO"),"CORRECTIVO"),"")</f>
        <v>CORRECTIVO</v>
      </c>
      <c r="AE71" s="32" t="str">
        <f t="shared" si="1"/>
        <v>CERRADO</v>
      </c>
      <c r="AF71" s="32">
        <f>IF(B71&gt;0,(SUMIF('IW49 SEMANA CAL'!A:A,'IW38 SEMANA CAL'!B71,'IW49 SEMANA CAL'!H:H)),"")</f>
        <v>3</v>
      </c>
    </row>
    <row r="72" spans="1:32" x14ac:dyDescent="0.35">
      <c r="A72" t="s">
        <v>400</v>
      </c>
      <c r="B72">
        <v>6624826</v>
      </c>
      <c r="C72" t="s">
        <v>129</v>
      </c>
      <c r="D72" t="s">
        <v>8271</v>
      </c>
      <c r="E72" t="s">
        <v>310</v>
      </c>
      <c r="F72" t="s">
        <v>259</v>
      </c>
      <c r="G72" t="s">
        <v>260</v>
      </c>
      <c r="H72" s="16">
        <v>45847</v>
      </c>
      <c r="I72" s="16">
        <v>45848</v>
      </c>
      <c r="J72" t="s">
        <v>5406</v>
      </c>
      <c r="K72">
        <v>1215155</v>
      </c>
      <c r="L72" t="s">
        <v>401</v>
      </c>
      <c r="M72" s="16">
        <v>45848</v>
      </c>
      <c r="N72" s="16">
        <v>45848</v>
      </c>
      <c r="O72">
        <v>10014646</v>
      </c>
      <c r="P72" t="s">
        <v>400</v>
      </c>
      <c r="Q72">
        <v>69.91</v>
      </c>
      <c r="R72" t="s">
        <v>308</v>
      </c>
      <c r="S72" t="s">
        <v>5938</v>
      </c>
      <c r="T72">
        <v>11617798</v>
      </c>
      <c r="U72" s="16">
        <v>45847</v>
      </c>
      <c r="V72" s="16">
        <v>45848</v>
      </c>
      <c r="W72" s="16">
        <v>45851</v>
      </c>
      <c r="X72">
        <v>69.91</v>
      </c>
      <c r="Y72">
        <v>1290900</v>
      </c>
      <c r="Z72" t="s">
        <v>1568</v>
      </c>
      <c r="AA72" t="s">
        <v>246</v>
      </c>
      <c r="AB72" t="s">
        <v>121</v>
      </c>
      <c r="AC72" t="s">
        <v>255</v>
      </c>
      <c r="AD72" s="32" t="str">
        <f>IF(B72&gt;0,IFERROR(IF(_xlfn.XLOOKUP(B72,'IW38 PLAN SEMANAL'!B:B,'IW38 PLAN SEMANAL'!B:B)&gt;0,"PROGRAMADO","CORRECTIVO"),"CORRECTIVO"),"")</f>
        <v>CORRECTIVO</v>
      </c>
      <c r="AE72" s="32" t="str">
        <f t="shared" si="1"/>
        <v>CERRADO</v>
      </c>
      <c r="AF72" s="32">
        <f>IF(B72&gt;0,(SUMIF('IW49 SEMANA CAL'!A:A,'IW38 SEMANA CAL'!B72,'IW49 SEMANA CAL'!H:H)),"")</f>
        <v>3</v>
      </c>
    </row>
    <row r="73" spans="1:32" x14ac:dyDescent="0.35">
      <c r="A73" t="s">
        <v>216</v>
      </c>
      <c r="B73">
        <v>6624825</v>
      </c>
      <c r="C73" t="s">
        <v>129</v>
      </c>
      <c r="D73" t="s">
        <v>8272</v>
      </c>
      <c r="E73" t="s">
        <v>310</v>
      </c>
      <c r="F73" t="s">
        <v>259</v>
      </c>
      <c r="G73" t="s">
        <v>260</v>
      </c>
      <c r="H73" s="16">
        <v>45847</v>
      </c>
      <c r="I73" s="16">
        <v>45847</v>
      </c>
      <c r="J73" t="s">
        <v>5406</v>
      </c>
      <c r="K73">
        <v>1215154</v>
      </c>
      <c r="L73" t="s">
        <v>282</v>
      </c>
      <c r="M73" s="16">
        <v>45847</v>
      </c>
      <c r="N73" s="16">
        <v>45847</v>
      </c>
      <c r="O73">
        <v>10014642</v>
      </c>
      <c r="P73" t="s">
        <v>216</v>
      </c>
      <c r="Q73">
        <v>1555.54</v>
      </c>
      <c r="R73" t="s">
        <v>308</v>
      </c>
      <c r="S73" t="s">
        <v>291</v>
      </c>
      <c r="T73">
        <v>11617797</v>
      </c>
      <c r="U73" s="16">
        <v>45847</v>
      </c>
      <c r="V73" s="16">
        <v>45848</v>
      </c>
      <c r="W73" s="16">
        <v>45848</v>
      </c>
      <c r="X73">
        <v>1555.54</v>
      </c>
      <c r="Y73">
        <v>1290900</v>
      </c>
      <c r="Z73" t="s">
        <v>1568</v>
      </c>
      <c r="AA73" t="s">
        <v>246</v>
      </c>
      <c r="AB73" t="s">
        <v>121</v>
      </c>
      <c r="AC73" t="s">
        <v>255</v>
      </c>
      <c r="AD73" s="32" t="str">
        <f>IF(B73&gt;0,IFERROR(IF(_xlfn.XLOOKUP(B73,'IW38 PLAN SEMANAL'!B:B,'IW38 PLAN SEMANAL'!B:B)&gt;0,"PROGRAMADO","CORRECTIVO"),"CORRECTIVO"),"")</f>
        <v>CORRECTIVO</v>
      </c>
      <c r="AE73" s="32" t="str">
        <f t="shared" si="1"/>
        <v>CERRADO</v>
      </c>
      <c r="AF73" s="32">
        <f>IF(B73&gt;0,(SUMIF('IW49 SEMANA CAL'!A:A,'IW38 SEMANA CAL'!B73,'IW49 SEMANA CAL'!H:H)),"")</f>
        <v>4</v>
      </c>
    </row>
    <row r="74" spans="1:32" x14ac:dyDescent="0.35">
      <c r="A74" t="s">
        <v>286</v>
      </c>
      <c r="B74">
        <v>6624662</v>
      </c>
      <c r="C74" t="s">
        <v>123</v>
      </c>
      <c r="D74" t="s">
        <v>8273</v>
      </c>
      <c r="E74" t="s">
        <v>310</v>
      </c>
      <c r="F74" t="s">
        <v>259</v>
      </c>
      <c r="G74" t="s">
        <v>260</v>
      </c>
      <c r="H74" s="16">
        <v>45847</v>
      </c>
      <c r="I74" s="16">
        <v>45847</v>
      </c>
      <c r="J74" t="s">
        <v>5406</v>
      </c>
      <c r="K74">
        <v>1212120</v>
      </c>
      <c r="L74" t="s">
        <v>287</v>
      </c>
      <c r="M74" s="16">
        <v>45847</v>
      </c>
      <c r="N74" s="16">
        <v>45847</v>
      </c>
      <c r="O74">
        <v>10014655</v>
      </c>
      <c r="P74" t="s">
        <v>286</v>
      </c>
      <c r="Q74">
        <v>25.83</v>
      </c>
      <c r="R74" t="s">
        <v>308</v>
      </c>
      <c r="S74" t="s">
        <v>293</v>
      </c>
      <c r="T74">
        <v>11617579</v>
      </c>
      <c r="U74" s="16">
        <v>45847</v>
      </c>
      <c r="V74" s="16">
        <v>45847</v>
      </c>
      <c r="W74" s="16">
        <v>45848</v>
      </c>
      <c r="X74">
        <v>25.83</v>
      </c>
      <c r="Y74">
        <v>1290900</v>
      </c>
      <c r="Z74" t="s">
        <v>1568</v>
      </c>
      <c r="AA74" t="s">
        <v>247</v>
      </c>
      <c r="AB74" t="s">
        <v>121</v>
      </c>
      <c r="AC74" t="s">
        <v>255</v>
      </c>
      <c r="AD74" s="32" t="str">
        <f>IF(B74&gt;0,IFERROR(IF(_xlfn.XLOOKUP(B74,'IW38 PLAN SEMANAL'!B:B,'IW38 PLAN SEMANAL'!B:B)&gt;0,"PROGRAMADO","CORRECTIVO"),"CORRECTIVO"),"")</f>
        <v>CORRECTIVO</v>
      </c>
      <c r="AE74" s="32" t="str">
        <f t="shared" si="1"/>
        <v>CERRADO</v>
      </c>
      <c r="AF74" s="32">
        <f>IF(B74&gt;0,(SUMIF('IW49 SEMANA CAL'!A:A,'IW38 SEMANA CAL'!B74,'IW49 SEMANA CAL'!H:H)),"")</f>
        <v>1</v>
      </c>
    </row>
    <row r="75" spans="1:32" x14ac:dyDescent="0.35">
      <c r="A75" t="s">
        <v>221</v>
      </c>
      <c r="B75">
        <v>6624634</v>
      </c>
      <c r="C75" t="s">
        <v>129</v>
      </c>
      <c r="D75" t="s">
        <v>8274</v>
      </c>
      <c r="E75" t="s">
        <v>251</v>
      </c>
      <c r="F75" t="s">
        <v>259</v>
      </c>
      <c r="G75" t="s">
        <v>300</v>
      </c>
      <c r="H75" s="16">
        <v>45851</v>
      </c>
      <c r="I75" s="16">
        <v>45851</v>
      </c>
      <c r="J75" t="s">
        <v>5406</v>
      </c>
      <c r="K75">
        <v>1215156</v>
      </c>
      <c r="L75" t="s">
        <v>309</v>
      </c>
      <c r="M75" s="16">
        <v>45848</v>
      </c>
      <c r="N75" s="16">
        <v>45848</v>
      </c>
      <c r="O75">
        <v>10014650</v>
      </c>
      <c r="P75" t="s">
        <v>221</v>
      </c>
      <c r="Q75">
        <v>0</v>
      </c>
      <c r="R75" t="s">
        <v>8275</v>
      </c>
      <c r="S75" t="s">
        <v>1087</v>
      </c>
      <c r="T75">
        <v>11617477</v>
      </c>
      <c r="U75" s="16">
        <v>45846</v>
      </c>
      <c r="V75" s="16">
        <v>45848</v>
      </c>
      <c r="W75" s="16">
        <v>45851</v>
      </c>
      <c r="X75">
        <v>0</v>
      </c>
      <c r="Y75">
        <v>1290900</v>
      </c>
      <c r="Z75" t="s">
        <v>1568</v>
      </c>
      <c r="AA75" t="s">
        <v>246</v>
      </c>
      <c r="AB75" t="s">
        <v>121</v>
      </c>
      <c r="AC75" t="s">
        <v>255</v>
      </c>
      <c r="AD75" s="32" t="str">
        <f>IF(B75&gt;0,IFERROR(IF(_xlfn.XLOOKUP(B75,'IW38 PLAN SEMANAL'!B:B,'IW38 PLAN SEMANAL'!B:B)&gt;0,"PROGRAMADO","CORRECTIVO"),"CORRECTIVO"),"")</f>
        <v>CORRECTIVO</v>
      </c>
      <c r="AE75" s="32" t="str">
        <f t="shared" si="1"/>
        <v>CERRADO</v>
      </c>
      <c r="AF75" s="32">
        <f>IF(B75&gt;0,(SUMIF('IW49 SEMANA CAL'!A:A,'IW38 SEMANA CAL'!B75,'IW49 SEMANA CAL'!H:H)),"")</f>
        <v>2.6</v>
      </c>
    </row>
    <row r="76" spans="1:32" x14ac:dyDescent="0.35">
      <c r="A76" t="s">
        <v>152</v>
      </c>
      <c r="B76">
        <v>6624633</v>
      </c>
      <c r="C76" t="s">
        <v>129</v>
      </c>
      <c r="D76" t="s">
        <v>8276</v>
      </c>
      <c r="E76" t="s">
        <v>251</v>
      </c>
      <c r="F76" t="s">
        <v>259</v>
      </c>
      <c r="G76" t="s">
        <v>300</v>
      </c>
      <c r="H76" s="16">
        <v>45849</v>
      </c>
      <c r="I76" s="16">
        <v>45849</v>
      </c>
      <c r="J76" t="s">
        <v>5406</v>
      </c>
      <c r="K76">
        <v>1215156</v>
      </c>
      <c r="L76" t="s">
        <v>307</v>
      </c>
      <c r="M76" s="16">
        <v>45849</v>
      </c>
      <c r="N76" s="16">
        <v>45852</v>
      </c>
      <c r="O76">
        <v>10014641</v>
      </c>
      <c r="P76" t="s">
        <v>152</v>
      </c>
      <c r="Q76">
        <v>0</v>
      </c>
      <c r="R76" t="s">
        <v>8275</v>
      </c>
      <c r="S76" t="s">
        <v>1087</v>
      </c>
      <c r="T76">
        <v>11617476</v>
      </c>
      <c r="U76" s="16">
        <v>45846</v>
      </c>
      <c r="V76" s="16">
        <v>45848</v>
      </c>
      <c r="W76" s="16">
        <v>45851</v>
      </c>
      <c r="X76">
        <v>0</v>
      </c>
      <c r="Y76">
        <v>1290900</v>
      </c>
      <c r="Z76" t="s">
        <v>1568</v>
      </c>
      <c r="AA76" t="s">
        <v>246</v>
      </c>
      <c r="AB76" t="s">
        <v>121</v>
      </c>
      <c r="AC76" t="s">
        <v>255</v>
      </c>
      <c r="AD76" s="32" t="str">
        <f>IF(B76&gt;0,IFERROR(IF(_xlfn.XLOOKUP(B76,'IW38 PLAN SEMANAL'!B:B,'IW38 PLAN SEMANAL'!B:B)&gt;0,"PROGRAMADO","CORRECTIVO"),"CORRECTIVO"),"")</f>
        <v>CORRECTIVO</v>
      </c>
      <c r="AE76" s="32" t="str">
        <f t="shared" si="1"/>
        <v>CERRADO</v>
      </c>
      <c r="AF76" s="32">
        <f>IF(B76&gt;0,(SUMIF('IW49 SEMANA CAL'!A:A,'IW38 SEMANA CAL'!B76,'IW49 SEMANA CAL'!H:H)),"")</f>
        <v>2</v>
      </c>
    </row>
    <row r="77" spans="1:32" x14ac:dyDescent="0.35">
      <c r="A77" t="s">
        <v>198</v>
      </c>
      <c r="B77">
        <v>6624620</v>
      </c>
      <c r="C77" t="s">
        <v>129</v>
      </c>
      <c r="D77" t="s">
        <v>8277</v>
      </c>
      <c r="E77" t="s">
        <v>251</v>
      </c>
      <c r="F77" t="s">
        <v>259</v>
      </c>
      <c r="G77" t="s">
        <v>7570</v>
      </c>
      <c r="H77" s="16">
        <v>45852</v>
      </c>
      <c r="I77" s="16">
        <v>45852</v>
      </c>
      <c r="J77" t="s">
        <v>5406</v>
      </c>
      <c r="K77">
        <v>1215156</v>
      </c>
      <c r="L77" t="s">
        <v>306</v>
      </c>
      <c r="M77" s="16">
        <v>45852</v>
      </c>
      <c r="N77" s="16">
        <v>45852</v>
      </c>
      <c r="O77">
        <v>10014640</v>
      </c>
      <c r="P77" t="s">
        <v>198</v>
      </c>
      <c r="Q77">
        <v>0</v>
      </c>
      <c r="R77" t="s">
        <v>3891</v>
      </c>
      <c r="S77" t="s">
        <v>343</v>
      </c>
      <c r="T77">
        <v>11617589</v>
      </c>
      <c r="U77" s="16">
        <v>45847</v>
      </c>
      <c r="V77" s="16">
        <v>45852</v>
      </c>
      <c r="W77" s="16">
        <v>45852</v>
      </c>
      <c r="X77">
        <v>0</v>
      </c>
      <c r="Y77">
        <v>1290900</v>
      </c>
      <c r="Z77" t="s">
        <v>1568</v>
      </c>
      <c r="AA77" t="s">
        <v>246</v>
      </c>
      <c r="AB77" t="s">
        <v>121</v>
      </c>
      <c r="AC77" t="s">
        <v>255</v>
      </c>
      <c r="AD77" s="32" t="str">
        <f>IF(B77&gt;0,IFERROR(IF(_xlfn.XLOOKUP(B77,'IW38 PLAN SEMANAL'!B:B,'IW38 PLAN SEMANAL'!B:B)&gt;0,"PROGRAMADO","CORRECTIVO"),"CORRECTIVO"),"")</f>
        <v>CORRECTIVO</v>
      </c>
      <c r="AE77" s="32" t="str">
        <f t="shared" si="1"/>
        <v>ABIERTO</v>
      </c>
      <c r="AF77" s="32">
        <f>IF(B77&gt;0,(SUMIF('IW49 SEMANA CAL'!A:A,'IW38 SEMANA CAL'!B77,'IW49 SEMANA CAL'!H:H)),"")</f>
        <v>2.6</v>
      </c>
    </row>
    <row r="78" spans="1:32" x14ac:dyDescent="0.35">
      <c r="A78" t="s">
        <v>148</v>
      </c>
      <c r="B78">
        <v>6624421</v>
      </c>
      <c r="C78" t="s">
        <v>129</v>
      </c>
      <c r="D78" t="s">
        <v>8278</v>
      </c>
      <c r="E78" t="s">
        <v>251</v>
      </c>
      <c r="F78" t="s">
        <v>259</v>
      </c>
      <c r="G78" t="s">
        <v>268</v>
      </c>
      <c r="H78" s="16">
        <v>45846</v>
      </c>
      <c r="I78" s="16">
        <v>45846</v>
      </c>
      <c r="J78" t="s">
        <v>5406</v>
      </c>
      <c r="K78">
        <v>1213130</v>
      </c>
      <c r="L78" t="s">
        <v>297</v>
      </c>
      <c r="M78" s="16">
        <v>45846</v>
      </c>
      <c r="N78" s="16">
        <v>45846</v>
      </c>
      <c r="O78">
        <v>10014617</v>
      </c>
      <c r="P78" t="s">
        <v>148</v>
      </c>
      <c r="Q78">
        <v>281.02</v>
      </c>
      <c r="R78" t="s">
        <v>3891</v>
      </c>
      <c r="S78" t="s">
        <v>291</v>
      </c>
      <c r="T78">
        <v>11617239</v>
      </c>
      <c r="U78" s="16">
        <v>45846</v>
      </c>
      <c r="V78" s="16">
        <v>45846</v>
      </c>
      <c r="W78" s="16">
        <v>45846</v>
      </c>
      <c r="X78">
        <v>281.02</v>
      </c>
      <c r="Y78">
        <v>1290900</v>
      </c>
      <c r="Z78" t="s">
        <v>1568</v>
      </c>
      <c r="AA78" t="s">
        <v>245</v>
      </c>
      <c r="AB78" t="s">
        <v>121</v>
      </c>
      <c r="AC78" t="s">
        <v>255</v>
      </c>
      <c r="AD78" s="32" t="str">
        <f>IF(B78&gt;0,IFERROR(IF(_xlfn.XLOOKUP(B78,'IW38 PLAN SEMANAL'!B:B,'IW38 PLAN SEMANAL'!B:B)&gt;0,"PROGRAMADO","CORRECTIVO"),"CORRECTIVO"),"")</f>
        <v>CORRECTIVO</v>
      </c>
      <c r="AE78" s="32" t="str">
        <f t="shared" si="1"/>
        <v>CERRADO</v>
      </c>
      <c r="AF78" s="32">
        <f>IF(B78&gt;0,(SUMIF('IW49 SEMANA CAL'!A:A,'IW38 SEMANA CAL'!B78,'IW49 SEMANA CAL'!H:H)),"")</f>
        <v>12</v>
      </c>
    </row>
    <row r="79" spans="1:32" x14ac:dyDescent="0.35">
      <c r="A79" t="s">
        <v>419</v>
      </c>
      <c r="B79">
        <v>6624401</v>
      </c>
      <c r="C79" t="s">
        <v>129</v>
      </c>
      <c r="D79" t="s">
        <v>8279</v>
      </c>
      <c r="E79" t="s">
        <v>310</v>
      </c>
      <c r="F79" t="s">
        <v>259</v>
      </c>
      <c r="G79" t="s">
        <v>268</v>
      </c>
      <c r="H79" s="16">
        <v>45846</v>
      </c>
      <c r="I79" s="16">
        <v>45847</v>
      </c>
      <c r="J79" t="s">
        <v>5406</v>
      </c>
      <c r="K79">
        <v>1213130</v>
      </c>
      <c r="L79" t="s">
        <v>420</v>
      </c>
      <c r="M79" s="16">
        <v>45846</v>
      </c>
      <c r="N79" s="16">
        <v>45846</v>
      </c>
      <c r="O79">
        <v>10014605</v>
      </c>
      <c r="P79" t="s">
        <v>419</v>
      </c>
      <c r="Q79">
        <v>2877.69</v>
      </c>
      <c r="R79" t="s">
        <v>308</v>
      </c>
      <c r="S79" t="s">
        <v>291</v>
      </c>
      <c r="T79">
        <v>11617230</v>
      </c>
      <c r="U79" s="16">
        <v>45846</v>
      </c>
      <c r="V79" s="16">
        <v>45846</v>
      </c>
      <c r="W79" s="16">
        <v>45847</v>
      </c>
      <c r="X79">
        <v>2877.69</v>
      </c>
      <c r="Y79">
        <v>1290900</v>
      </c>
      <c r="Z79" t="s">
        <v>1568</v>
      </c>
      <c r="AA79" t="s">
        <v>245</v>
      </c>
      <c r="AB79" t="s">
        <v>121</v>
      </c>
      <c r="AC79" t="s">
        <v>255</v>
      </c>
      <c r="AD79" s="32" t="str">
        <f>IF(B79&gt;0,IFERROR(IF(_xlfn.XLOOKUP(B79,'IW38 PLAN SEMANAL'!B:B,'IW38 PLAN SEMANAL'!B:B)&gt;0,"PROGRAMADO","CORRECTIVO"),"CORRECTIVO"),"")</f>
        <v>CORRECTIVO</v>
      </c>
      <c r="AE79" s="32" t="str">
        <f t="shared" si="1"/>
        <v>CERRADO</v>
      </c>
      <c r="AF79" s="32">
        <f>IF(B79&gt;0,(SUMIF('IW49 SEMANA CAL'!A:A,'IW38 SEMANA CAL'!B79,'IW49 SEMANA CAL'!H:H)),"")</f>
        <v>4</v>
      </c>
    </row>
    <row r="80" spans="1:32" x14ac:dyDescent="0.35">
      <c r="A80" t="s">
        <v>419</v>
      </c>
      <c r="B80">
        <v>6624380</v>
      </c>
      <c r="C80" t="s">
        <v>129</v>
      </c>
      <c r="D80" t="s">
        <v>8280</v>
      </c>
      <c r="E80" t="s">
        <v>310</v>
      </c>
      <c r="F80" t="s">
        <v>259</v>
      </c>
      <c r="G80" t="s">
        <v>268</v>
      </c>
      <c r="H80" s="16">
        <v>45846</v>
      </c>
      <c r="I80" s="16">
        <v>45847</v>
      </c>
      <c r="J80" t="s">
        <v>5406</v>
      </c>
      <c r="K80">
        <v>1213130</v>
      </c>
      <c r="L80" t="s">
        <v>420</v>
      </c>
      <c r="M80" s="16">
        <v>45846</v>
      </c>
      <c r="N80" s="16">
        <v>45846</v>
      </c>
      <c r="O80">
        <v>10014605</v>
      </c>
      <c r="P80" t="s">
        <v>419</v>
      </c>
      <c r="Q80">
        <v>629.13</v>
      </c>
      <c r="R80" t="s">
        <v>308</v>
      </c>
      <c r="S80" t="s">
        <v>291</v>
      </c>
      <c r="T80">
        <v>11617229</v>
      </c>
      <c r="U80" s="16">
        <v>45846</v>
      </c>
      <c r="V80" s="16">
        <v>45846</v>
      </c>
      <c r="W80" s="16">
        <v>45846</v>
      </c>
      <c r="X80">
        <v>629.13</v>
      </c>
      <c r="Y80">
        <v>1290900</v>
      </c>
      <c r="Z80" t="s">
        <v>1568</v>
      </c>
      <c r="AA80" t="s">
        <v>245</v>
      </c>
      <c r="AB80" t="s">
        <v>121</v>
      </c>
      <c r="AC80" t="s">
        <v>255</v>
      </c>
      <c r="AD80" s="32" t="str">
        <f>IF(B80&gt;0,IFERROR(IF(_xlfn.XLOOKUP(B80,'IW38 PLAN SEMANAL'!B:B,'IW38 PLAN SEMANAL'!B:B)&gt;0,"PROGRAMADO","CORRECTIVO"),"CORRECTIVO"),"")</f>
        <v>CORRECTIVO</v>
      </c>
      <c r="AE80" s="32" t="str">
        <f t="shared" si="1"/>
        <v>CERRADO</v>
      </c>
      <c r="AF80" s="32">
        <f>IF(B80&gt;0,(SUMIF('IW49 SEMANA CAL'!A:A,'IW38 SEMANA CAL'!B80,'IW49 SEMANA CAL'!H:H)),"")</f>
        <v>4</v>
      </c>
    </row>
    <row r="81" spans="1:32" x14ac:dyDescent="0.35">
      <c r="A81" t="s">
        <v>324</v>
      </c>
      <c r="B81">
        <v>6624379</v>
      </c>
      <c r="C81" t="s">
        <v>138</v>
      </c>
      <c r="D81" t="s">
        <v>8281</v>
      </c>
      <c r="E81" t="s">
        <v>310</v>
      </c>
      <c r="F81" t="s">
        <v>259</v>
      </c>
      <c r="G81" t="s">
        <v>260</v>
      </c>
      <c r="H81" s="16">
        <v>45846</v>
      </c>
      <c r="I81" s="16">
        <v>45847</v>
      </c>
      <c r="J81" t="s">
        <v>5406</v>
      </c>
      <c r="K81">
        <v>1291900</v>
      </c>
      <c r="L81" t="s">
        <v>325</v>
      </c>
      <c r="M81" s="16">
        <v>45846</v>
      </c>
      <c r="N81" s="16">
        <v>45848</v>
      </c>
      <c r="O81">
        <v>10016334</v>
      </c>
      <c r="P81" t="s">
        <v>418</v>
      </c>
      <c r="Q81">
        <v>227.43</v>
      </c>
      <c r="R81" t="s">
        <v>308</v>
      </c>
      <c r="S81" t="s">
        <v>5488</v>
      </c>
      <c r="T81">
        <v>11617228</v>
      </c>
      <c r="U81" s="16">
        <v>45846</v>
      </c>
      <c r="V81" s="16">
        <v>45846</v>
      </c>
      <c r="W81" s="16">
        <v>45848</v>
      </c>
      <c r="X81">
        <v>227.43</v>
      </c>
      <c r="Y81">
        <v>1290900</v>
      </c>
      <c r="Z81" t="s">
        <v>1568</v>
      </c>
      <c r="AA81" t="s">
        <v>249</v>
      </c>
      <c r="AB81" t="s">
        <v>121</v>
      </c>
      <c r="AC81" t="s">
        <v>255</v>
      </c>
      <c r="AD81" s="32" t="str">
        <f>IF(B81&gt;0,IFERROR(IF(_xlfn.XLOOKUP(B81,'IW38 PLAN SEMANAL'!B:B,'IW38 PLAN SEMANAL'!B:B)&gt;0,"PROGRAMADO","CORRECTIVO"),"CORRECTIVO"),"")</f>
        <v>CORRECTIVO</v>
      </c>
      <c r="AE81" s="32" t="str">
        <f t="shared" si="1"/>
        <v>CERRADO</v>
      </c>
      <c r="AF81" s="32">
        <f>IF(B81&gt;0,(SUMIF('IW49 SEMANA CAL'!A:A,'IW38 SEMANA CAL'!B81,'IW49 SEMANA CAL'!H:H)),"")</f>
        <v>4</v>
      </c>
    </row>
    <row r="82" spans="1:32" x14ac:dyDescent="0.35">
      <c r="A82" t="s">
        <v>419</v>
      </c>
      <c r="B82">
        <v>6624378</v>
      </c>
      <c r="C82" t="s">
        <v>129</v>
      </c>
      <c r="D82" t="s">
        <v>6177</v>
      </c>
      <c r="E82" t="s">
        <v>310</v>
      </c>
      <c r="F82" t="s">
        <v>259</v>
      </c>
      <c r="G82" t="s">
        <v>260</v>
      </c>
      <c r="H82" s="16">
        <v>45846</v>
      </c>
      <c r="I82" s="16">
        <v>45846</v>
      </c>
      <c r="J82" t="s">
        <v>5406</v>
      </c>
      <c r="K82">
        <v>1213130</v>
      </c>
      <c r="L82" t="s">
        <v>420</v>
      </c>
      <c r="M82" s="16">
        <v>45846</v>
      </c>
      <c r="N82" s="16">
        <v>45846</v>
      </c>
      <c r="O82">
        <v>10014605</v>
      </c>
      <c r="P82" t="s">
        <v>419</v>
      </c>
      <c r="Q82">
        <v>197.43</v>
      </c>
      <c r="R82" t="s">
        <v>308</v>
      </c>
      <c r="S82" t="s">
        <v>291</v>
      </c>
      <c r="T82">
        <v>11615536</v>
      </c>
      <c r="U82" s="16">
        <v>45846</v>
      </c>
      <c r="V82" s="16">
        <v>45847</v>
      </c>
      <c r="W82" s="16">
        <v>45847</v>
      </c>
      <c r="X82">
        <v>197.43</v>
      </c>
      <c r="Y82">
        <v>1290900</v>
      </c>
      <c r="Z82" t="s">
        <v>1568</v>
      </c>
      <c r="AA82" t="s">
        <v>245</v>
      </c>
      <c r="AB82" t="s">
        <v>121</v>
      </c>
      <c r="AC82" t="s">
        <v>255</v>
      </c>
      <c r="AD82" s="32" t="str">
        <f>IF(B82&gt;0,IFERROR(IF(_xlfn.XLOOKUP(B82,'IW38 PLAN SEMANAL'!B:B,'IW38 PLAN SEMANAL'!B:B)&gt;0,"PROGRAMADO","CORRECTIVO"),"CORRECTIVO"),"")</f>
        <v>CORRECTIVO</v>
      </c>
      <c r="AE82" s="32" t="str">
        <f t="shared" si="1"/>
        <v>CERRADO</v>
      </c>
      <c r="AF82" s="32">
        <f>IF(B82&gt;0,(SUMIF('IW49 SEMANA CAL'!A:A,'IW38 SEMANA CAL'!B82,'IW49 SEMANA CAL'!H:H)),"")</f>
        <v>0</v>
      </c>
    </row>
    <row r="83" spans="1:32" x14ac:dyDescent="0.35">
      <c r="A83" t="s">
        <v>286</v>
      </c>
      <c r="B83">
        <v>6624377</v>
      </c>
      <c r="C83" t="s">
        <v>123</v>
      </c>
      <c r="D83" t="s">
        <v>8282</v>
      </c>
      <c r="E83" t="s">
        <v>310</v>
      </c>
      <c r="F83" t="s">
        <v>259</v>
      </c>
      <c r="G83" t="s">
        <v>260</v>
      </c>
      <c r="H83" s="16">
        <v>45846</v>
      </c>
      <c r="I83" s="16">
        <v>45847</v>
      </c>
      <c r="J83" t="s">
        <v>5406</v>
      </c>
      <c r="K83">
        <v>1212120</v>
      </c>
      <c r="L83" t="s">
        <v>287</v>
      </c>
      <c r="M83" s="16">
        <v>45846</v>
      </c>
      <c r="N83" s="16">
        <v>45846</v>
      </c>
      <c r="O83">
        <v>10014655</v>
      </c>
      <c r="P83" t="s">
        <v>286</v>
      </c>
      <c r="Q83">
        <v>934.28</v>
      </c>
      <c r="R83" t="s">
        <v>308</v>
      </c>
      <c r="S83" t="s">
        <v>293</v>
      </c>
      <c r="T83">
        <v>11617226</v>
      </c>
      <c r="U83" s="16">
        <v>45846</v>
      </c>
      <c r="V83" s="16">
        <v>45846</v>
      </c>
      <c r="W83" s="16">
        <v>45847</v>
      </c>
      <c r="X83">
        <v>934.28</v>
      </c>
      <c r="Y83">
        <v>1290900</v>
      </c>
      <c r="Z83" t="s">
        <v>1568</v>
      </c>
      <c r="AA83" t="s">
        <v>247</v>
      </c>
      <c r="AB83" t="s">
        <v>121</v>
      </c>
      <c r="AC83" t="s">
        <v>255</v>
      </c>
      <c r="AD83" s="32" t="str">
        <f>IF(B83&gt;0,IFERROR(IF(_xlfn.XLOOKUP(B83,'IW38 PLAN SEMANAL'!B:B,'IW38 PLAN SEMANAL'!B:B)&gt;0,"PROGRAMADO","CORRECTIVO"),"CORRECTIVO"),"")</f>
        <v>CORRECTIVO</v>
      </c>
      <c r="AE83" s="32" t="str">
        <f t="shared" si="1"/>
        <v>CERRADO</v>
      </c>
      <c r="AF83" s="32">
        <f>IF(B83&gt;0,(SUMIF('IW49 SEMANA CAL'!A:A,'IW38 SEMANA CAL'!B83,'IW49 SEMANA CAL'!H:H)),"")</f>
        <v>4</v>
      </c>
    </row>
    <row r="84" spans="1:32" x14ac:dyDescent="0.35">
      <c r="A84" t="s">
        <v>286</v>
      </c>
      <c r="B84">
        <v>6624376</v>
      </c>
      <c r="C84" t="s">
        <v>123</v>
      </c>
      <c r="D84" t="s">
        <v>8283</v>
      </c>
      <c r="E84" t="s">
        <v>310</v>
      </c>
      <c r="F84" t="s">
        <v>259</v>
      </c>
      <c r="G84" t="s">
        <v>260</v>
      </c>
      <c r="H84" s="16">
        <v>45846</v>
      </c>
      <c r="I84" s="16">
        <v>45847</v>
      </c>
      <c r="J84" t="s">
        <v>5406</v>
      </c>
      <c r="K84">
        <v>1212120</v>
      </c>
      <c r="L84" t="s">
        <v>287</v>
      </c>
      <c r="M84" s="16">
        <v>45846</v>
      </c>
      <c r="N84" s="16">
        <v>45846</v>
      </c>
      <c r="O84">
        <v>10014655</v>
      </c>
      <c r="P84" t="s">
        <v>286</v>
      </c>
      <c r="Q84">
        <v>19372.099999999999</v>
      </c>
      <c r="R84" t="s">
        <v>308</v>
      </c>
      <c r="S84" t="s">
        <v>293</v>
      </c>
      <c r="T84">
        <v>11617225</v>
      </c>
      <c r="U84" s="16">
        <v>45846</v>
      </c>
      <c r="V84" s="16">
        <v>45846</v>
      </c>
      <c r="W84" s="16">
        <v>45847</v>
      </c>
      <c r="X84">
        <v>19372.099999999999</v>
      </c>
      <c r="Y84">
        <v>1290900</v>
      </c>
      <c r="Z84" t="s">
        <v>1568</v>
      </c>
      <c r="AA84" t="s">
        <v>247</v>
      </c>
      <c r="AB84" t="s">
        <v>121</v>
      </c>
      <c r="AC84" t="s">
        <v>255</v>
      </c>
      <c r="AD84" s="32" t="str">
        <f>IF(B84&gt;0,IFERROR(IF(_xlfn.XLOOKUP(B84,'IW38 PLAN SEMANAL'!B:B,'IW38 PLAN SEMANAL'!B:B)&gt;0,"PROGRAMADO","CORRECTIVO"),"CORRECTIVO"),"")</f>
        <v>CORRECTIVO</v>
      </c>
      <c r="AE84" s="32" t="str">
        <f t="shared" si="1"/>
        <v>CERRADO</v>
      </c>
      <c r="AF84" s="32">
        <f>IF(B84&gt;0,(SUMIF('IW49 SEMANA CAL'!A:A,'IW38 SEMANA CAL'!B84,'IW49 SEMANA CAL'!H:H)),"")</f>
        <v>4</v>
      </c>
    </row>
    <row r="85" spans="1:32" x14ac:dyDescent="0.35">
      <c r="A85" t="s">
        <v>286</v>
      </c>
      <c r="B85">
        <v>6624313</v>
      </c>
      <c r="C85" t="s">
        <v>123</v>
      </c>
      <c r="D85" t="s">
        <v>8284</v>
      </c>
      <c r="E85" t="s">
        <v>310</v>
      </c>
      <c r="F85" t="s">
        <v>259</v>
      </c>
      <c r="G85" t="s">
        <v>260</v>
      </c>
      <c r="H85" s="16">
        <v>45846</v>
      </c>
      <c r="I85" s="16">
        <v>45846</v>
      </c>
      <c r="J85" t="s">
        <v>5406</v>
      </c>
      <c r="K85">
        <v>1212120</v>
      </c>
      <c r="L85" t="s">
        <v>287</v>
      </c>
      <c r="M85" s="16">
        <v>45846</v>
      </c>
      <c r="N85" s="16">
        <v>45846</v>
      </c>
      <c r="O85">
        <v>10014655</v>
      </c>
      <c r="P85" t="s">
        <v>286</v>
      </c>
      <c r="Q85">
        <v>354.59</v>
      </c>
      <c r="R85" t="s">
        <v>308</v>
      </c>
      <c r="S85" t="s">
        <v>293</v>
      </c>
      <c r="T85">
        <v>11617156</v>
      </c>
      <c r="U85" s="16">
        <v>45846</v>
      </c>
      <c r="V85" s="16">
        <v>45846</v>
      </c>
      <c r="W85" s="16">
        <v>45847</v>
      </c>
      <c r="X85">
        <v>354.59</v>
      </c>
      <c r="Y85">
        <v>1290900</v>
      </c>
      <c r="Z85" t="s">
        <v>1568</v>
      </c>
      <c r="AA85" t="s">
        <v>247</v>
      </c>
      <c r="AB85" t="s">
        <v>121</v>
      </c>
      <c r="AC85" t="s">
        <v>255</v>
      </c>
      <c r="AD85" s="32" t="str">
        <f>IF(B85&gt;0,IFERROR(IF(_xlfn.XLOOKUP(B85,'IW38 PLAN SEMANAL'!B:B,'IW38 PLAN SEMANAL'!B:B)&gt;0,"PROGRAMADO","CORRECTIVO"),"CORRECTIVO"),"")</f>
        <v>CORRECTIVO</v>
      </c>
      <c r="AE85" s="32" t="str">
        <f t="shared" si="1"/>
        <v>CERRADO</v>
      </c>
      <c r="AF85" s="32">
        <f>IF(B85&gt;0,(SUMIF('IW49 SEMANA CAL'!A:A,'IW38 SEMANA CAL'!B85,'IW49 SEMANA CAL'!H:H)),"")</f>
        <v>4</v>
      </c>
    </row>
    <row r="86" spans="1:32" x14ac:dyDescent="0.35">
      <c r="A86" t="s">
        <v>177</v>
      </c>
      <c r="B86">
        <v>6624306</v>
      </c>
      <c r="C86" t="s">
        <v>129</v>
      </c>
      <c r="D86" t="s">
        <v>8285</v>
      </c>
      <c r="E86" t="s">
        <v>310</v>
      </c>
      <c r="F86" t="s">
        <v>259</v>
      </c>
      <c r="G86" t="s">
        <v>260</v>
      </c>
      <c r="H86" s="16">
        <v>45846</v>
      </c>
      <c r="I86" s="16">
        <v>45846</v>
      </c>
      <c r="J86" t="s">
        <v>5406</v>
      </c>
      <c r="K86">
        <v>1215150</v>
      </c>
      <c r="L86" t="s">
        <v>278</v>
      </c>
      <c r="M86" s="16">
        <v>45846</v>
      </c>
      <c r="N86" s="16">
        <v>45846</v>
      </c>
      <c r="O86">
        <v>10014634</v>
      </c>
      <c r="P86" t="s">
        <v>177</v>
      </c>
      <c r="Q86">
        <v>236.05</v>
      </c>
      <c r="R86" t="s">
        <v>308</v>
      </c>
      <c r="S86" t="s">
        <v>293</v>
      </c>
      <c r="T86">
        <v>11617133</v>
      </c>
      <c r="U86" s="16">
        <v>45846</v>
      </c>
      <c r="V86" s="16">
        <v>45846</v>
      </c>
      <c r="W86" s="16">
        <v>45846</v>
      </c>
      <c r="X86">
        <v>236.05</v>
      </c>
      <c r="Y86">
        <v>1290900</v>
      </c>
      <c r="Z86" t="s">
        <v>1568</v>
      </c>
      <c r="AA86" t="s">
        <v>246</v>
      </c>
      <c r="AB86" t="s">
        <v>121</v>
      </c>
      <c r="AC86" t="s">
        <v>255</v>
      </c>
      <c r="AD86" s="32" t="str">
        <f>IF(B86&gt;0,IFERROR(IF(_xlfn.XLOOKUP(B86,'IW38 PLAN SEMANAL'!B:B,'IW38 PLAN SEMANAL'!B:B)&gt;0,"PROGRAMADO","CORRECTIVO"),"CORRECTIVO"),"")</f>
        <v>CORRECTIVO</v>
      </c>
      <c r="AE86" s="32" t="str">
        <f t="shared" si="1"/>
        <v>CERRADO</v>
      </c>
      <c r="AF86" s="32">
        <f>IF(B86&gt;0,(SUMIF('IW49 SEMANA CAL'!A:A,'IW38 SEMANA CAL'!B86,'IW49 SEMANA CAL'!H:H)),"")</f>
        <v>4</v>
      </c>
    </row>
    <row r="87" spans="1:32" x14ac:dyDescent="0.35">
      <c r="A87" t="s">
        <v>207</v>
      </c>
      <c r="B87">
        <v>6624290</v>
      </c>
      <c r="C87" t="s">
        <v>129</v>
      </c>
      <c r="D87" t="s">
        <v>8286</v>
      </c>
      <c r="E87" t="s">
        <v>251</v>
      </c>
      <c r="F87" t="s">
        <v>259</v>
      </c>
      <c r="G87" t="s">
        <v>268</v>
      </c>
      <c r="H87" s="16">
        <v>45850</v>
      </c>
      <c r="I87" s="16">
        <v>45850</v>
      </c>
      <c r="J87" t="s">
        <v>5406</v>
      </c>
      <c r="K87">
        <v>1213130</v>
      </c>
      <c r="L87" t="s">
        <v>385</v>
      </c>
      <c r="M87" s="16">
        <v>45848</v>
      </c>
      <c r="N87" s="16">
        <v>45848</v>
      </c>
      <c r="O87">
        <v>10014621</v>
      </c>
      <c r="P87" t="s">
        <v>207</v>
      </c>
      <c r="Q87">
        <v>8045.64</v>
      </c>
      <c r="R87" t="s">
        <v>3891</v>
      </c>
      <c r="S87" t="s">
        <v>1087</v>
      </c>
      <c r="T87">
        <v>11617135</v>
      </c>
      <c r="U87" s="16">
        <v>45846</v>
      </c>
      <c r="V87" s="16">
        <v>45849</v>
      </c>
      <c r="W87" s="16">
        <v>45851</v>
      </c>
      <c r="X87">
        <v>8045.64</v>
      </c>
      <c r="Y87">
        <v>1290900</v>
      </c>
      <c r="Z87" t="s">
        <v>1568</v>
      </c>
      <c r="AA87" t="s">
        <v>245</v>
      </c>
      <c r="AB87" t="s">
        <v>121</v>
      </c>
      <c r="AC87" t="s">
        <v>255</v>
      </c>
      <c r="AD87" s="32" t="str">
        <f>IF(B87&gt;0,IFERROR(IF(_xlfn.XLOOKUP(B87,'IW38 PLAN SEMANAL'!B:B,'IW38 PLAN SEMANAL'!B:B)&gt;0,"PROGRAMADO","CORRECTIVO"),"CORRECTIVO"),"")</f>
        <v>CORRECTIVO</v>
      </c>
      <c r="AE87" s="32" t="str">
        <f t="shared" si="1"/>
        <v>CERRADO</v>
      </c>
      <c r="AF87" s="32">
        <f>IF(B87&gt;0,(SUMIF('IW49 SEMANA CAL'!A:A,'IW38 SEMANA CAL'!B87,'IW49 SEMANA CAL'!H:H)),"")</f>
        <v>71</v>
      </c>
    </row>
    <row r="88" spans="1:32" x14ac:dyDescent="0.35">
      <c r="A88" t="s">
        <v>264</v>
      </c>
      <c r="B88">
        <v>6624289</v>
      </c>
      <c r="C88" t="s">
        <v>138</v>
      </c>
      <c r="D88" t="s">
        <v>7511</v>
      </c>
      <c r="E88" t="s">
        <v>251</v>
      </c>
      <c r="F88" t="s">
        <v>259</v>
      </c>
      <c r="G88" t="s">
        <v>6036</v>
      </c>
      <c r="H88" s="16">
        <v>45845</v>
      </c>
      <c r="I88" s="16">
        <v>45851</v>
      </c>
      <c r="J88" t="s">
        <v>5406</v>
      </c>
      <c r="K88">
        <v>1291900</v>
      </c>
      <c r="L88" t="s">
        <v>266</v>
      </c>
      <c r="M88" s="16">
        <v>45846</v>
      </c>
      <c r="Q88">
        <v>0</v>
      </c>
      <c r="R88" t="s">
        <v>3891</v>
      </c>
      <c r="S88" t="s">
        <v>262</v>
      </c>
      <c r="T88">
        <v>11617113</v>
      </c>
      <c r="U88" s="16">
        <v>45846</v>
      </c>
      <c r="V88" s="16">
        <v>45853</v>
      </c>
      <c r="W88" s="16">
        <v>45853</v>
      </c>
      <c r="X88">
        <v>0</v>
      </c>
      <c r="Y88">
        <v>1290900</v>
      </c>
      <c r="Z88" t="s">
        <v>1568</v>
      </c>
      <c r="AA88" t="s">
        <v>249</v>
      </c>
      <c r="AB88" t="s">
        <v>121</v>
      </c>
      <c r="AC88" t="s">
        <v>255</v>
      </c>
      <c r="AD88" s="32" t="str">
        <f>IF(B88&gt;0,IFERROR(IF(_xlfn.XLOOKUP(B88,'IW38 PLAN SEMANAL'!B:B,'IW38 PLAN SEMANAL'!B:B)&gt;0,"PROGRAMADO","CORRECTIVO"),"CORRECTIVO"),"")</f>
        <v>CORRECTIVO</v>
      </c>
      <c r="AE88" s="32" t="str">
        <f t="shared" si="1"/>
        <v>CERRADO</v>
      </c>
      <c r="AF88" s="32">
        <f>IF(B88&gt;0,(SUMIF('IW49 SEMANA CAL'!A:A,'IW38 SEMANA CAL'!B88,'IW49 SEMANA CAL'!H:H)),"")</f>
        <v>0</v>
      </c>
    </row>
    <row r="89" spans="1:32" x14ac:dyDescent="0.35">
      <c r="A89" t="s">
        <v>264</v>
      </c>
      <c r="B89">
        <v>6624288</v>
      </c>
      <c r="C89" t="s">
        <v>138</v>
      </c>
      <c r="D89" t="s">
        <v>8287</v>
      </c>
      <c r="E89" t="s">
        <v>251</v>
      </c>
      <c r="F89" t="s">
        <v>259</v>
      </c>
      <c r="G89" t="s">
        <v>6036</v>
      </c>
      <c r="H89" s="16">
        <v>45845</v>
      </c>
      <c r="I89" s="16">
        <v>45851</v>
      </c>
      <c r="J89" t="s">
        <v>5406</v>
      </c>
      <c r="K89">
        <v>1291900</v>
      </c>
      <c r="L89" t="s">
        <v>266</v>
      </c>
      <c r="M89" s="16">
        <v>45845</v>
      </c>
      <c r="Q89">
        <v>0</v>
      </c>
      <c r="R89" t="s">
        <v>3891</v>
      </c>
      <c r="S89" t="s">
        <v>262</v>
      </c>
      <c r="T89">
        <v>11617112</v>
      </c>
      <c r="U89" s="16">
        <v>45846</v>
      </c>
      <c r="V89" s="16">
        <v>45853</v>
      </c>
      <c r="W89" s="16">
        <v>45853</v>
      </c>
      <c r="X89">
        <v>0</v>
      </c>
      <c r="Y89">
        <v>1290900</v>
      </c>
      <c r="Z89" t="s">
        <v>1568</v>
      </c>
      <c r="AA89" t="s">
        <v>249</v>
      </c>
      <c r="AB89" t="s">
        <v>121</v>
      </c>
      <c r="AC89" t="s">
        <v>255</v>
      </c>
      <c r="AD89" s="32" t="str">
        <f>IF(B89&gt;0,IFERROR(IF(_xlfn.XLOOKUP(B89,'IW38 PLAN SEMANAL'!B:B,'IW38 PLAN SEMANAL'!B:B)&gt;0,"PROGRAMADO","CORRECTIVO"),"CORRECTIVO"),"")</f>
        <v>CORRECTIVO</v>
      </c>
      <c r="AE89" s="32" t="str">
        <f t="shared" si="1"/>
        <v>CERRADO</v>
      </c>
      <c r="AF89" s="32">
        <f>IF(B89&gt;0,(SUMIF('IW49 SEMANA CAL'!A:A,'IW38 SEMANA CAL'!B89,'IW49 SEMANA CAL'!H:H)),"")</f>
        <v>0</v>
      </c>
    </row>
    <row r="90" spans="1:32" x14ac:dyDescent="0.35">
      <c r="A90" t="s">
        <v>284</v>
      </c>
      <c r="B90">
        <v>6624272</v>
      </c>
      <c r="C90" t="s">
        <v>123</v>
      </c>
      <c r="D90" t="s">
        <v>8288</v>
      </c>
      <c r="E90" t="s">
        <v>310</v>
      </c>
      <c r="F90" t="s">
        <v>259</v>
      </c>
      <c r="G90" t="s">
        <v>260</v>
      </c>
      <c r="H90" s="16">
        <v>45846</v>
      </c>
      <c r="I90" s="16">
        <v>45846</v>
      </c>
      <c r="J90" t="s">
        <v>5406</v>
      </c>
      <c r="K90">
        <v>1212120</v>
      </c>
      <c r="L90" t="s">
        <v>285</v>
      </c>
      <c r="M90" s="16">
        <v>45846</v>
      </c>
      <c r="N90" s="16">
        <v>45846</v>
      </c>
      <c r="O90">
        <v>10014654</v>
      </c>
      <c r="P90" t="s">
        <v>284</v>
      </c>
      <c r="Q90">
        <v>21771.360000000001</v>
      </c>
      <c r="R90" t="s">
        <v>308</v>
      </c>
      <c r="S90" t="s">
        <v>293</v>
      </c>
      <c r="T90">
        <v>11617121</v>
      </c>
      <c r="U90" s="16">
        <v>45846</v>
      </c>
      <c r="V90" s="16">
        <v>45846</v>
      </c>
      <c r="W90" s="16">
        <v>45848</v>
      </c>
      <c r="X90">
        <v>21771.360000000001</v>
      </c>
      <c r="Y90">
        <v>1290900</v>
      </c>
      <c r="Z90" t="s">
        <v>1568</v>
      </c>
      <c r="AA90" t="s">
        <v>247</v>
      </c>
      <c r="AB90" t="s">
        <v>121</v>
      </c>
      <c r="AC90" t="s">
        <v>255</v>
      </c>
      <c r="AD90" s="32" t="str">
        <f>IF(B90&gt;0,IFERROR(IF(_xlfn.XLOOKUP(B90,'IW38 PLAN SEMANAL'!B:B,'IW38 PLAN SEMANAL'!B:B)&gt;0,"PROGRAMADO","CORRECTIVO"),"CORRECTIVO"),"")</f>
        <v>CORRECTIVO</v>
      </c>
      <c r="AE90" s="32" t="str">
        <f t="shared" si="1"/>
        <v>CERRADO</v>
      </c>
      <c r="AF90" s="32">
        <f>IF(B90&gt;0,(SUMIF('IW49 SEMANA CAL'!A:A,'IW38 SEMANA CAL'!B90,'IW49 SEMANA CAL'!H:H)),"")</f>
        <v>1</v>
      </c>
    </row>
    <row r="91" spans="1:32" x14ac:dyDescent="0.35">
      <c r="A91" t="s">
        <v>286</v>
      </c>
      <c r="B91">
        <v>6624265</v>
      </c>
      <c r="C91" t="s">
        <v>123</v>
      </c>
      <c r="D91" t="s">
        <v>8289</v>
      </c>
      <c r="E91" t="s">
        <v>310</v>
      </c>
      <c r="F91" t="s">
        <v>259</v>
      </c>
      <c r="G91" t="s">
        <v>260</v>
      </c>
      <c r="H91" s="16">
        <v>45845</v>
      </c>
      <c r="I91" s="16">
        <v>45845</v>
      </c>
      <c r="J91" t="s">
        <v>5406</v>
      </c>
      <c r="K91">
        <v>1212120</v>
      </c>
      <c r="L91" t="s">
        <v>287</v>
      </c>
      <c r="M91" s="16">
        <v>45847</v>
      </c>
      <c r="N91" s="16">
        <v>45847</v>
      </c>
      <c r="O91">
        <v>10014655</v>
      </c>
      <c r="P91" t="s">
        <v>286</v>
      </c>
      <c r="Q91">
        <v>35793.54</v>
      </c>
      <c r="R91" t="s">
        <v>308</v>
      </c>
      <c r="S91" t="s">
        <v>293</v>
      </c>
      <c r="T91">
        <v>11617095</v>
      </c>
      <c r="U91" s="16">
        <v>45845</v>
      </c>
      <c r="V91" s="16">
        <v>45845</v>
      </c>
      <c r="W91" s="16">
        <v>45848</v>
      </c>
      <c r="X91">
        <v>35793.54</v>
      </c>
      <c r="Y91">
        <v>1290900</v>
      </c>
      <c r="Z91" t="s">
        <v>1568</v>
      </c>
      <c r="AA91" t="s">
        <v>247</v>
      </c>
      <c r="AB91" t="s">
        <v>121</v>
      </c>
      <c r="AC91" t="s">
        <v>255</v>
      </c>
      <c r="AD91" s="32" t="str">
        <f>IF(B91&gt;0,IFERROR(IF(_xlfn.XLOOKUP(B91,'IW38 PLAN SEMANAL'!B:B,'IW38 PLAN SEMANAL'!B:B)&gt;0,"PROGRAMADO","CORRECTIVO"),"CORRECTIVO"),"")</f>
        <v>CORRECTIVO</v>
      </c>
      <c r="AE91" s="32" t="str">
        <f t="shared" si="1"/>
        <v>CERRADO</v>
      </c>
      <c r="AF91" s="32">
        <f>IF(B91&gt;0,(SUMIF('IW49 SEMANA CAL'!A:A,'IW38 SEMANA CAL'!B91,'IW49 SEMANA CAL'!H:H)),"")</f>
        <v>12</v>
      </c>
    </row>
    <row r="92" spans="1:32" x14ac:dyDescent="0.35">
      <c r="A92" t="s">
        <v>178</v>
      </c>
      <c r="B92">
        <v>6624218</v>
      </c>
      <c r="C92" t="s">
        <v>270</v>
      </c>
      <c r="D92" t="s">
        <v>8290</v>
      </c>
      <c r="E92" t="s">
        <v>251</v>
      </c>
      <c r="F92" t="s">
        <v>259</v>
      </c>
      <c r="G92" t="s">
        <v>265</v>
      </c>
      <c r="H92" s="16">
        <v>45849</v>
      </c>
      <c r="I92" s="16">
        <v>45849</v>
      </c>
      <c r="J92" t="s">
        <v>5406</v>
      </c>
      <c r="K92">
        <v>1215154</v>
      </c>
      <c r="L92" t="s">
        <v>392</v>
      </c>
      <c r="M92" s="16">
        <v>45850</v>
      </c>
      <c r="N92" s="16">
        <v>45850</v>
      </c>
      <c r="O92">
        <v>10014644</v>
      </c>
      <c r="P92" t="s">
        <v>178</v>
      </c>
      <c r="Q92">
        <v>0</v>
      </c>
      <c r="R92" t="s">
        <v>3891</v>
      </c>
      <c r="S92" t="s">
        <v>262</v>
      </c>
      <c r="T92">
        <v>11617039</v>
      </c>
      <c r="U92" s="16">
        <v>45845</v>
      </c>
      <c r="V92" s="16">
        <v>45851</v>
      </c>
      <c r="W92" s="16">
        <v>45851</v>
      </c>
      <c r="X92">
        <v>0</v>
      </c>
      <c r="Y92">
        <v>1290900</v>
      </c>
      <c r="Z92" t="s">
        <v>1568</v>
      </c>
      <c r="AA92" t="s">
        <v>246</v>
      </c>
      <c r="AB92" t="s">
        <v>121</v>
      </c>
      <c r="AC92" t="s">
        <v>255</v>
      </c>
      <c r="AD92" s="32" t="str">
        <f>IF(B92&gt;0,IFERROR(IF(_xlfn.XLOOKUP(B92,'IW38 PLAN SEMANAL'!B:B,'IW38 PLAN SEMANAL'!B:B)&gt;0,"PROGRAMADO","CORRECTIVO"),"CORRECTIVO"),"")</f>
        <v>CORRECTIVO</v>
      </c>
      <c r="AE92" s="32" t="str">
        <f t="shared" si="1"/>
        <v>CERRADO</v>
      </c>
      <c r="AF92" s="32">
        <f>IF(B92&gt;0,(SUMIF('IW49 SEMANA CAL'!A:A,'IW38 SEMANA CAL'!B92,'IW49 SEMANA CAL'!H:H)),"")</f>
        <v>2.6</v>
      </c>
    </row>
    <row r="93" spans="1:32" x14ac:dyDescent="0.35">
      <c r="A93" t="s">
        <v>210</v>
      </c>
      <c r="B93">
        <v>6624210</v>
      </c>
      <c r="C93" t="s">
        <v>129</v>
      </c>
      <c r="D93" t="s">
        <v>8291</v>
      </c>
      <c r="E93" t="s">
        <v>310</v>
      </c>
      <c r="F93" t="s">
        <v>259</v>
      </c>
      <c r="G93" t="s">
        <v>268</v>
      </c>
      <c r="H93" s="16">
        <v>45845</v>
      </c>
      <c r="I93" s="16">
        <v>45846</v>
      </c>
      <c r="J93" t="s">
        <v>5406</v>
      </c>
      <c r="K93">
        <v>1213130</v>
      </c>
      <c r="L93" t="s">
        <v>395</v>
      </c>
      <c r="M93" s="16">
        <v>45845</v>
      </c>
      <c r="N93" s="16">
        <v>45845</v>
      </c>
      <c r="O93">
        <v>10014608</v>
      </c>
      <c r="P93" t="s">
        <v>210</v>
      </c>
      <c r="Q93">
        <v>1253.21</v>
      </c>
      <c r="R93" t="s">
        <v>308</v>
      </c>
      <c r="S93" t="s">
        <v>291</v>
      </c>
      <c r="T93">
        <v>11617026</v>
      </c>
      <c r="U93" s="16">
        <v>45845</v>
      </c>
      <c r="V93" s="16">
        <v>45846</v>
      </c>
      <c r="W93" s="16">
        <v>45846</v>
      </c>
      <c r="X93">
        <v>1253.21</v>
      </c>
      <c r="Y93">
        <v>1290900</v>
      </c>
      <c r="Z93" t="s">
        <v>1568</v>
      </c>
      <c r="AA93" t="s">
        <v>245</v>
      </c>
      <c r="AB93" t="s">
        <v>121</v>
      </c>
      <c r="AC93" t="s">
        <v>255</v>
      </c>
      <c r="AD93" s="32" t="str">
        <f>IF(B93&gt;0,IFERROR(IF(_xlfn.XLOOKUP(B93,'IW38 PLAN SEMANAL'!B:B,'IW38 PLAN SEMANAL'!B:B)&gt;0,"PROGRAMADO","CORRECTIVO"),"CORRECTIVO"),"")</f>
        <v>CORRECTIVO</v>
      </c>
      <c r="AE93" s="32" t="str">
        <f t="shared" si="1"/>
        <v>CERRADO</v>
      </c>
      <c r="AF93" s="32">
        <f>IF(B93&gt;0,(SUMIF('IW49 SEMANA CAL'!A:A,'IW38 SEMANA CAL'!B93,'IW49 SEMANA CAL'!H:H)),"")</f>
        <v>4</v>
      </c>
    </row>
    <row r="94" spans="1:32" x14ac:dyDescent="0.35">
      <c r="A94" t="s">
        <v>237</v>
      </c>
      <c r="B94">
        <v>6624172</v>
      </c>
      <c r="C94" t="s">
        <v>129</v>
      </c>
      <c r="D94" t="s">
        <v>8292</v>
      </c>
      <c r="E94" t="s">
        <v>310</v>
      </c>
      <c r="F94" t="s">
        <v>259</v>
      </c>
      <c r="G94" t="s">
        <v>260</v>
      </c>
      <c r="H94" s="16">
        <v>45845</v>
      </c>
      <c r="I94" s="16">
        <v>45846</v>
      </c>
      <c r="J94" t="s">
        <v>5406</v>
      </c>
      <c r="K94">
        <v>1213130</v>
      </c>
      <c r="L94" t="s">
        <v>386</v>
      </c>
      <c r="M94" s="16">
        <v>45845</v>
      </c>
      <c r="N94" s="16">
        <v>45845</v>
      </c>
      <c r="O94">
        <v>10014625</v>
      </c>
      <c r="P94" t="s">
        <v>237</v>
      </c>
      <c r="Q94">
        <v>824.81</v>
      </c>
      <c r="R94" t="s">
        <v>308</v>
      </c>
      <c r="S94" t="s">
        <v>293</v>
      </c>
      <c r="T94">
        <v>11616957</v>
      </c>
      <c r="U94" s="16">
        <v>45845</v>
      </c>
      <c r="V94" s="16">
        <v>45845</v>
      </c>
      <c r="W94" s="16">
        <v>45846</v>
      </c>
      <c r="X94">
        <v>824.81</v>
      </c>
      <c r="Y94">
        <v>1290900</v>
      </c>
      <c r="Z94" t="s">
        <v>1568</v>
      </c>
      <c r="AA94" t="s">
        <v>245</v>
      </c>
      <c r="AB94" t="s">
        <v>121</v>
      </c>
      <c r="AC94" t="s">
        <v>255</v>
      </c>
      <c r="AD94" s="32" t="str">
        <f>IF(B94&gt;0,IFERROR(IF(_xlfn.XLOOKUP(B94,'IW38 PLAN SEMANAL'!B:B,'IW38 PLAN SEMANAL'!B:B)&gt;0,"PROGRAMADO","CORRECTIVO"),"CORRECTIVO"),"")</f>
        <v>CORRECTIVO</v>
      </c>
      <c r="AE94" s="32" t="str">
        <f t="shared" si="1"/>
        <v>CERRADO</v>
      </c>
      <c r="AF94" s="32">
        <f>IF(B94&gt;0,(SUMIF('IW49 SEMANA CAL'!A:A,'IW38 SEMANA CAL'!B94,'IW49 SEMANA CAL'!H:H)),"")</f>
        <v>4</v>
      </c>
    </row>
    <row r="95" spans="1:32" x14ac:dyDescent="0.35">
      <c r="A95" t="s">
        <v>284</v>
      </c>
      <c r="B95">
        <v>6624140</v>
      </c>
      <c r="C95" t="s">
        <v>123</v>
      </c>
      <c r="D95" t="s">
        <v>7644</v>
      </c>
      <c r="E95" t="s">
        <v>251</v>
      </c>
      <c r="F95" t="s">
        <v>259</v>
      </c>
      <c r="G95" t="s">
        <v>1531</v>
      </c>
      <c r="H95" s="16">
        <v>45850</v>
      </c>
      <c r="I95" s="16">
        <v>45850</v>
      </c>
      <c r="J95" t="s">
        <v>5406</v>
      </c>
      <c r="K95">
        <v>1212120</v>
      </c>
      <c r="L95" t="s">
        <v>285</v>
      </c>
      <c r="O95">
        <v>10014654</v>
      </c>
      <c r="P95" t="s">
        <v>284</v>
      </c>
      <c r="Q95">
        <v>0</v>
      </c>
      <c r="R95" t="s">
        <v>342</v>
      </c>
      <c r="S95" t="s">
        <v>1203</v>
      </c>
      <c r="T95">
        <v>11616933</v>
      </c>
      <c r="U95" s="16">
        <v>45845</v>
      </c>
      <c r="V95" s="16">
        <v>45854</v>
      </c>
      <c r="W95" s="16">
        <v>45854</v>
      </c>
      <c r="X95">
        <v>0</v>
      </c>
      <c r="Y95">
        <v>1290900</v>
      </c>
      <c r="Z95" t="s">
        <v>1568</v>
      </c>
      <c r="AA95" t="s">
        <v>247</v>
      </c>
      <c r="AB95" t="s">
        <v>121</v>
      </c>
      <c r="AC95" t="s">
        <v>255</v>
      </c>
      <c r="AD95" s="32" t="str">
        <f>IF(B95&gt;0,IFERROR(IF(_xlfn.XLOOKUP(B95,'IW38 PLAN SEMANAL'!B:B,'IW38 PLAN SEMANAL'!B:B)&gt;0,"PROGRAMADO","CORRECTIVO"),"CORRECTIVO"),"")</f>
        <v>CORRECTIVO</v>
      </c>
      <c r="AE95" s="32" t="str">
        <f t="shared" si="1"/>
        <v>CERRADO</v>
      </c>
      <c r="AF95" s="32">
        <f>IF(B95&gt;0,(SUMIF('IW49 SEMANA CAL'!A:A,'IW38 SEMANA CAL'!B95,'IW49 SEMANA CAL'!H:H)),"")</f>
        <v>120</v>
      </c>
    </row>
    <row r="96" spans="1:32" x14ac:dyDescent="0.35">
      <c r="A96" t="s">
        <v>201</v>
      </c>
      <c r="B96">
        <v>6624077</v>
      </c>
      <c r="C96" t="s">
        <v>129</v>
      </c>
      <c r="D96" t="s">
        <v>8293</v>
      </c>
      <c r="E96" t="s">
        <v>310</v>
      </c>
      <c r="F96" t="s">
        <v>259</v>
      </c>
      <c r="G96" t="s">
        <v>260</v>
      </c>
      <c r="H96" s="16">
        <v>45845</v>
      </c>
      <c r="I96" s="16">
        <v>45846</v>
      </c>
      <c r="J96" t="s">
        <v>5406</v>
      </c>
      <c r="K96">
        <v>1213130</v>
      </c>
      <c r="L96" t="s">
        <v>334</v>
      </c>
      <c r="M96" s="16">
        <v>45844</v>
      </c>
      <c r="N96" s="16">
        <v>45844</v>
      </c>
      <c r="O96">
        <v>10014602</v>
      </c>
      <c r="P96" t="s">
        <v>201</v>
      </c>
      <c r="Q96">
        <v>909.7</v>
      </c>
      <c r="R96" t="s">
        <v>308</v>
      </c>
      <c r="S96" t="s">
        <v>293</v>
      </c>
      <c r="T96">
        <v>11616862</v>
      </c>
      <c r="U96" s="16">
        <v>45845</v>
      </c>
      <c r="V96" s="16">
        <v>45846</v>
      </c>
      <c r="W96" s="16">
        <v>45846</v>
      </c>
      <c r="X96">
        <v>909.7</v>
      </c>
      <c r="Y96">
        <v>1290900</v>
      </c>
      <c r="Z96" t="s">
        <v>1568</v>
      </c>
      <c r="AA96" t="s">
        <v>245</v>
      </c>
      <c r="AB96" t="s">
        <v>121</v>
      </c>
      <c r="AC96" t="s">
        <v>255</v>
      </c>
      <c r="AD96" s="32" t="str">
        <f>IF(B96&gt;0,IFERROR(IF(_xlfn.XLOOKUP(B96,'IW38 PLAN SEMANAL'!B:B,'IW38 PLAN SEMANAL'!B:B)&gt;0,"PROGRAMADO","CORRECTIVO"),"CORRECTIVO"),"")</f>
        <v>CORRECTIVO</v>
      </c>
      <c r="AE96" s="32" t="str">
        <f t="shared" si="1"/>
        <v>CERRADO</v>
      </c>
      <c r="AF96" s="32">
        <f>IF(B96&gt;0,(SUMIF('IW49 SEMANA CAL'!A:A,'IW38 SEMANA CAL'!B96,'IW49 SEMANA CAL'!H:H)),"")</f>
        <v>4</v>
      </c>
    </row>
    <row r="97" spans="1:32" x14ac:dyDescent="0.35">
      <c r="A97" t="s">
        <v>318</v>
      </c>
      <c r="B97">
        <v>6624072</v>
      </c>
      <c r="C97" t="s">
        <v>129</v>
      </c>
      <c r="D97" t="s">
        <v>8294</v>
      </c>
      <c r="E97" t="s">
        <v>310</v>
      </c>
      <c r="F97" t="s">
        <v>125</v>
      </c>
      <c r="G97" t="s">
        <v>1531</v>
      </c>
      <c r="H97" s="16">
        <v>45845</v>
      </c>
      <c r="I97" s="16">
        <v>45846</v>
      </c>
      <c r="J97" t="s">
        <v>5406</v>
      </c>
      <c r="K97">
        <v>1215152</v>
      </c>
      <c r="L97" t="s">
        <v>319</v>
      </c>
      <c r="O97">
        <v>10014631</v>
      </c>
      <c r="P97" t="s">
        <v>318</v>
      </c>
      <c r="Q97">
        <v>1214.73</v>
      </c>
      <c r="R97" t="s">
        <v>308</v>
      </c>
      <c r="S97" t="s">
        <v>262</v>
      </c>
      <c r="T97">
        <v>11616859</v>
      </c>
      <c r="U97" s="16">
        <v>45845</v>
      </c>
      <c r="V97" s="16">
        <v>45853</v>
      </c>
      <c r="W97" s="16">
        <v>45853</v>
      </c>
      <c r="X97">
        <v>1214.73</v>
      </c>
      <c r="Y97">
        <v>1290900</v>
      </c>
      <c r="Z97" t="s">
        <v>1568</v>
      </c>
      <c r="AA97" t="s">
        <v>246</v>
      </c>
      <c r="AB97" t="s">
        <v>121</v>
      </c>
      <c r="AC97" t="s">
        <v>255</v>
      </c>
      <c r="AD97" s="32" t="str">
        <f>IF(B97&gt;0,IFERROR(IF(_xlfn.XLOOKUP(B97,'IW38 PLAN SEMANAL'!B:B,'IW38 PLAN SEMANAL'!B:B)&gt;0,"PROGRAMADO","CORRECTIVO"),"CORRECTIVO"),"")</f>
        <v>CORRECTIVO</v>
      </c>
      <c r="AE97" s="32" t="str">
        <f t="shared" si="1"/>
        <v>CERRADO</v>
      </c>
      <c r="AF97" s="32">
        <f>IF(B97&gt;0,(SUMIF('IW49 SEMANA CAL'!A:A,'IW38 SEMANA CAL'!B97,'IW49 SEMANA CAL'!H:H)),"")</f>
        <v>4</v>
      </c>
    </row>
    <row r="98" spans="1:32" x14ac:dyDescent="0.35">
      <c r="A98" t="s">
        <v>144</v>
      </c>
      <c r="B98">
        <v>6624029</v>
      </c>
      <c r="C98" t="s">
        <v>138</v>
      </c>
      <c r="D98" t="s">
        <v>8295</v>
      </c>
      <c r="E98" t="s">
        <v>310</v>
      </c>
      <c r="F98" t="s">
        <v>259</v>
      </c>
      <c r="G98" t="s">
        <v>260</v>
      </c>
      <c r="H98" s="16">
        <v>45845</v>
      </c>
      <c r="I98" s="16">
        <v>45845</v>
      </c>
      <c r="J98" t="s">
        <v>5406</v>
      </c>
      <c r="K98">
        <v>1216100</v>
      </c>
      <c r="L98" t="s">
        <v>393</v>
      </c>
      <c r="M98" s="16">
        <v>45845</v>
      </c>
      <c r="N98" s="16">
        <v>45847</v>
      </c>
      <c r="O98">
        <v>10014649</v>
      </c>
      <c r="P98" t="s">
        <v>144</v>
      </c>
      <c r="Q98">
        <v>352.9</v>
      </c>
      <c r="R98" t="s">
        <v>308</v>
      </c>
      <c r="S98" t="s">
        <v>291</v>
      </c>
      <c r="T98">
        <v>11616831</v>
      </c>
      <c r="U98" s="16">
        <v>45845</v>
      </c>
      <c r="V98" s="16">
        <v>45847</v>
      </c>
      <c r="W98" s="16">
        <v>45847</v>
      </c>
      <c r="X98">
        <v>352.9</v>
      </c>
      <c r="Y98">
        <v>1290900</v>
      </c>
      <c r="Z98" t="s">
        <v>1568</v>
      </c>
      <c r="AA98" t="s">
        <v>249</v>
      </c>
      <c r="AB98" t="s">
        <v>121</v>
      </c>
      <c r="AC98" t="s">
        <v>255</v>
      </c>
      <c r="AD98" s="32" t="str">
        <f>IF(B98&gt;0,IFERROR(IF(_xlfn.XLOOKUP(B98,'IW38 PLAN SEMANAL'!B:B,'IW38 PLAN SEMANAL'!B:B)&gt;0,"PROGRAMADO","CORRECTIVO"),"CORRECTIVO"),"")</f>
        <v>CORRECTIVO</v>
      </c>
      <c r="AE98" s="32" t="str">
        <f t="shared" si="1"/>
        <v>CERRADO</v>
      </c>
      <c r="AF98" s="32">
        <f>IF(B98&gt;0,(SUMIF('IW49 SEMANA CAL'!A:A,'IW38 SEMANA CAL'!B98,'IW49 SEMANA CAL'!H:H)),"")</f>
        <v>4</v>
      </c>
    </row>
    <row r="99" spans="1:32" x14ac:dyDescent="0.35">
      <c r="A99" t="s">
        <v>137</v>
      </c>
      <c r="B99">
        <v>6623973</v>
      </c>
      <c r="C99" t="s">
        <v>123</v>
      </c>
      <c r="D99" t="s">
        <v>8079</v>
      </c>
      <c r="E99" t="s">
        <v>251</v>
      </c>
      <c r="F99" t="s">
        <v>259</v>
      </c>
      <c r="G99" t="s">
        <v>268</v>
      </c>
      <c r="H99" s="16">
        <v>45845</v>
      </c>
      <c r="I99" s="16">
        <v>45845</v>
      </c>
      <c r="J99" t="s">
        <v>5406</v>
      </c>
      <c r="K99">
        <v>1210100</v>
      </c>
      <c r="L99" t="s">
        <v>388</v>
      </c>
      <c r="M99" s="16">
        <v>45846</v>
      </c>
      <c r="N99" s="16">
        <v>45846</v>
      </c>
      <c r="O99">
        <v>10014595</v>
      </c>
      <c r="P99" t="s">
        <v>137</v>
      </c>
      <c r="Q99">
        <v>152.71</v>
      </c>
      <c r="R99" t="s">
        <v>3891</v>
      </c>
      <c r="S99" t="s">
        <v>293</v>
      </c>
      <c r="T99">
        <v>11616798</v>
      </c>
      <c r="U99" s="16">
        <v>45845</v>
      </c>
      <c r="V99" s="16">
        <v>45846</v>
      </c>
      <c r="W99" s="16">
        <v>45848</v>
      </c>
      <c r="X99">
        <v>152.71</v>
      </c>
      <c r="Y99">
        <v>1290900</v>
      </c>
      <c r="Z99" t="s">
        <v>1568</v>
      </c>
      <c r="AA99" t="s">
        <v>248</v>
      </c>
      <c r="AB99" t="s">
        <v>121</v>
      </c>
      <c r="AC99" t="s">
        <v>255</v>
      </c>
      <c r="AD99" s="32" t="str">
        <f>IF(B99&gt;0,IFERROR(IF(_xlfn.XLOOKUP(B99,'IW38 PLAN SEMANAL'!B:B,'IW38 PLAN SEMANAL'!B:B)&gt;0,"PROGRAMADO","CORRECTIVO"),"CORRECTIVO"),"")</f>
        <v>PROGRAMADO</v>
      </c>
      <c r="AE99" s="32" t="str">
        <f t="shared" si="1"/>
        <v>CERRADO</v>
      </c>
      <c r="AF99" s="32">
        <f>IF(B99&gt;0,(SUMIF('IW49 SEMANA CAL'!A:A,'IW38 SEMANA CAL'!B99,'IW49 SEMANA CAL'!H:H)),"")</f>
        <v>4</v>
      </c>
    </row>
    <row r="100" spans="1:32" x14ac:dyDescent="0.35">
      <c r="A100" t="s">
        <v>144</v>
      </c>
      <c r="B100">
        <v>6623892</v>
      </c>
      <c r="C100" t="s">
        <v>138</v>
      </c>
      <c r="D100" t="s">
        <v>7943</v>
      </c>
      <c r="E100" t="s">
        <v>251</v>
      </c>
      <c r="F100" t="s">
        <v>259</v>
      </c>
      <c r="G100" t="s">
        <v>265</v>
      </c>
      <c r="H100" s="16">
        <v>45845</v>
      </c>
      <c r="I100" s="16">
        <v>45845</v>
      </c>
      <c r="J100" t="s">
        <v>5406</v>
      </c>
      <c r="K100">
        <v>1216100</v>
      </c>
      <c r="L100" t="s">
        <v>393</v>
      </c>
      <c r="M100" s="16">
        <v>45845</v>
      </c>
      <c r="N100" s="16">
        <v>45847</v>
      </c>
      <c r="O100">
        <v>10014649</v>
      </c>
      <c r="P100" t="s">
        <v>144</v>
      </c>
      <c r="Q100">
        <v>0</v>
      </c>
      <c r="R100" t="s">
        <v>3891</v>
      </c>
      <c r="S100" t="s">
        <v>5488</v>
      </c>
      <c r="T100">
        <v>11616688</v>
      </c>
      <c r="U100" s="16">
        <v>45844</v>
      </c>
      <c r="V100" s="16">
        <v>45846</v>
      </c>
      <c r="W100" s="16">
        <v>45847</v>
      </c>
      <c r="X100">
        <v>0</v>
      </c>
      <c r="Y100">
        <v>1290900</v>
      </c>
      <c r="Z100" t="s">
        <v>1568</v>
      </c>
      <c r="AA100" t="s">
        <v>249</v>
      </c>
      <c r="AB100" t="s">
        <v>121</v>
      </c>
      <c r="AC100" t="s">
        <v>255</v>
      </c>
      <c r="AD100" s="32" t="str">
        <f>IF(B100&gt;0,IFERROR(IF(_xlfn.XLOOKUP(B100,'IW38 PLAN SEMANAL'!B:B,'IW38 PLAN SEMANAL'!B:B)&gt;0,"PROGRAMADO","CORRECTIVO"),"CORRECTIVO"),"")</f>
        <v>PROGRAMADO</v>
      </c>
      <c r="AE100" s="32" t="str">
        <f t="shared" si="1"/>
        <v>CERRADO</v>
      </c>
      <c r="AF100" s="32">
        <f>IF(B100&gt;0,(SUMIF('IW49 SEMANA CAL'!A:A,'IW38 SEMANA CAL'!B100,'IW49 SEMANA CAL'!H:H)),"")</f>
        <v>6</v>
      </c>
    </row>
    <row r="101" spans="1:32" x14ac:dyDescent="0.35">
      <c r="A101" t="s">
        <v>324</v>
      </c>
      <c r="B101">
        <v>6623745</v>
      </c>
      <c r="C101" t="s">
        <v>138</v>
      </c>
      <c r="D101" t="s">
        <v>7835</v>
      </c>
      <c r="E101" t="s">
        <v>251</v>
      </c>
      <c r="F101" t="s">
        <v>259</v>
      </c>
      <c r="G101" t="s">
        <v>124</v>
      </c>
      <c r="H101" s="16">
        <v>45846</v>
      </c>
      <c r="I101" s="16">
        <v>45846</v>
      </c>
      <c r="J101" t="s">
        <v>5406</v>
      </c>
      <c r="K101">
        <v>1291900</v>
      </c>
      <c r="L101" t="s">
        <v>325</v>
      </c>
      <c r="O101">
        <v>10014719</v>
      </c>
      <c r="P101" t="s">
        <v>326</v>
      </c>
      <c r="Q101">
        <v>0</v>
      </c>
      <c r="R101" t="s">
        <v>8296</v>
      </c>
      <c r="S101" t="s">
        <v>3891</v>
      </c>
      <c r="T101">
        <v>11616517</v>
      </c>
      <c r="U101" s="16">
        <v>45843</v>
      </c>
      <c r="V101" s="16">
        <v>45846</v>
      </c>
      <c r="W101" s="16">
        <v>45845</v>
      </c>
      <c r="X101">
        <v>0</v>
      </c>
      <c r="Y101">
        <v>1290900</v>
      </c>
      <c r="Z101" t="s">
        <v>1568</v>
      </c>
      <c r="AA101" t="s">
        <v>249</v>
      </c>
      <c r="AB101" t="s">
        <v>121</v>
      </c>
      <c r="AC101" t="s">
        <v>255</v>
      </c>
      <c r="AD101" s="32" t="str">
        <f>IF(B101&gt;0,IFERROR(IF(_xlfn.XLOOKUP(B101,'IW38 PLAN SEMANAL'!B:B,'IW38 PLAN SEMANAL'!B:B)&gt;0,"PROGRAMADO","CORRECTIVO"),"CORRECTIVO"),"")</f>
        <v>PROGRAMADO</v>
      </c>
      <c r="AE101" s="32" t="str">
        <f t="shared" si="1"/>
        <v>ABIERTO</v>
      </c>
      <c r="AF101" s="32">
        <f>IF(B101&gt;0,(SUMIF('IW49 SEMANA CAL'!A:A,'IW38 SEMANA CAL'!B101,'IW49 SEMANA CAL'!H:H)),"")</f>
        <v>6</v>
      </c>
    </row>
    <row r="102" spans="1:32" x14ac:dyDescent="0.35">
      <c r="A102" t="s">
        <v>284</v>
      </c>
      <c r="B102">
        <v>6623737</v>
      </c>
      <c r="C102" t="s">
        <v>123</v>
      </c>
      <c r="D102" t="s">
        <v>8014</v>
      </c>
      <c r="E102" t="s">
        <v>310</v>
      </c>
      <c r="F102" t="s">
        <v>259</v>
      </c>
      <c r="G102" t="s">
        <v>8297</v>
      </c>
      <c r="H102" s="16">
        <v>45850</v>
      </c>
      <c r="I102" s="16">
        <v>45850</v>
      </c>
      <c r="J102" t="s">
        <v>5406</v>
      </c>
      <c r="K102">
        <v>1212120</v>
      </c>
      <c r="L102" t="s">
        <v>285</v>
      </c>
      <c r="M102" s="16">
        <v>45852</v>
      </c>
      <c r="O102">
        <v>10014654</v>
      </c>
      <c r="P102" t="s">
        <v>284</v>
      </c>
      <c r="Q102">
        <v>101069.8</v>
      </c>
      <c r="R102" t="s">
        <v>3891</v>
      </c>
      <c r="S102" t="s">
        <v>1203</v>
      </c>
      <c r="T102">
        <v>11616499</v>
      </c>
      <c r="U102" s="16">
        <v>45843</v>
      </c>
      <c r="V102" s="16">
        <v>45854</v>
      </c>
      <c r="W102" s="16">
        <v>45854</v>
      </c>
      <c r="X102">
        <v>101069.8</v>
      </c>
      <c r="Y102">
        <v>1290900</v>
      </c>
      <c r="Z102" t="s">
        <v>1568</v>
      </c>
      <c r="AA102" t="s">
        <v>247</v>
      </c>
      <c r="AB102" t="s">
        <v>121</v>
      </c>
      <c r="AC102" t="s">
        <v>255</v>
      </c>
      <c r="AD102" s="32" t="str">
        <f>IF(B102&gt;0,IFERROR(IF(_xlfn.XLOOKUP(B102,'IW38 PLAN SEMANAL'!B:B,'IW38 PLAN SEMANAL'!B:B)&gt;0,"PROGRAMADO","CORRECTIVO"),"CORRECTIVO"),"")</f>
        <v>PROGRAMADO</v>
      </c>
      <c r="AE102" s="32" t="str">
        <f t="shared" si="1"/>
        <v>CERRADO</v>
      </c>
      <c r="AF102" s="32">
        <f>IF(B102&gt;0,(SUMIF('IW49 SEMANA CAL'!A:A,'IW38 SEMANA CAL'!B102,'IW49 SEMANA CAL'!H:H)),"")</f>
        <v>6</v>
      </c>
    </row>
    <row r="103" spans="1:32" x14ac:dyDescent="0.35">
      <c r="B103">
        <v>6623717</v>
      </c>
      <c r="C103" t="s">
        <v>374</v>
      </c>
      <c r="D103" t="s">
        <v>8298</v>
      </c>
      <c r="E103" t="s">
        <v>6085</v>
      </c>
      <c r="F103" t="s">
        <v>133</v>
      </c>
      <c r="G103" t="s">
        <v>1337</v>
      </c>
      <c r="H103" s="16">
        <v>45845</v>
      </c>
      <c r="I103" s="16">
        <v>45851</v>
      </c>
      <c r="J103" t="s">
        <v>5406</v>
      </c>
      <c r="K103">
        <v>1212120</v>
      </c>
      <c r="O103">
        <v>201504</v>
      </c>
      <c r="P103" t="s">
        <v>6912</v>
      </c>
      <c r="Q103">
        <v>0</v>
      </c>
      <c r="R103" t="s">
        <v>342</v>
      </c>
      <c r="S103" t="s">
        <v>3891</v>
      </c>
      <c r="U103" s="16">
        <v>45843</v>
      </c>
      <c r="V103" s="16">
        <v>45845</v>
      </c>
      <c r="W103" s="16">
        <v>45843</v>
      </c>
      <c r="X103">
        <v>0</v>
      </c>
      <c r="Y103">
        <v>2290900</v>
      </c>
      <c r="Z103" t="s">
        <v>1568</v>
      </c>
      <c r="AA103" t="s">
        <v>247</v>
      </c>
      <c r="AB103" t="s">
        <v>121</v>
      </c>
      <c r="AC103" t="s">
        <v>255</v>
      </c>
      <c r="AD103" s="32" t="str">
        <f>IF(B103&gt;0,IFERROR(IF(_xlfn.XLOOKUP(B103,'IW38 PLAN SEMANAL'!B:B,'IW38 PLAN SEMANAL'!B:B)&gt;0,"PROGRAMADO","CORRECTIVO"),"CORRECTIVO"),"")</f>
        <v>CORRECTIVO</v>
      </c>
      <c r="AE103" s="32" t="str">
        <f t="shared" si="1"/>
        <v>ABIERTO</v>
      </c>
      <c r="AF103" s="32">
        <f>IF(B103&gt;0,(SUMIF('IW49 SEMANA CAL'!A:A,'IW38 SEMANA CAL'!B103,'IW49 SEMANA CAL'!H:H)),"")</f>
        <v>432</v>
      </c>
    </row>
    <row r="104" spans="1:32" x14ac:dyDescent="0.35">
      <c r="B104">
        <v>6623702</v>
      </c>
      <c r="C104" t="s">
        <v>374</v>
      </c>
      <c r="D104" t="s">
        <v>8299</v>
      </c>
      <c r="E104" t="s">
        <v>6085</v>
      </c>
      <c r="F104" t="s">
        <v>133</v>
      </c>
      <c r="G104" t="s">
        <v>1337</v>
      </c>
      <c r="H104" s="16">
        <v>45845</v>
      </c>
      <c r="I104" s="16">
        <v>45851</v>
      </c>
      <c r="J104" t="s">
        <v>5406</v>
      </c>
      <c r="K104">
        <v>1212120</v>
      </c>
      <c r="O104">
        <v>201536</v>
      </c>
      <c r="P104" t="s">
        <v>6914</v>
      </c>
      <c r="Q104">
        <v>0</v>
      </c>
      <c r="R104" t="s">
        <v>342</v>
      </c>
      <c r="S104" t="s">
        <v>3891</v>
      </c>
      <c r="U104" s="16">
        <v>45843</v>
      </c>
      <c r="V104" s="16">
        <v>45845</v>
      </c>
      <c r="W104" s="16">
        <v>45843</v>
      </c>
      <c r="X104">
        <v>0</v>
      </c>
      <c r="Y104">
        <v>2290900</v>
      </c>
      <c r="Z104" t="s">
        <v>1568</v>
      </c>
      <c r="AA104" t="s">
        <v>247</v>
      </c>
      <c r="AB104" t="s">
        <v>121</v>
      </c>
      <c r="AC104" t="s">
        <v>255</v>
      </c>
      <c r="AD104" s="32" t="str">
        <f>IF(B104&gt;0,IFERROR(IF(_xlfn.XLOOKUP(B104,'IW38 PLAN SEMANAL'!B:B,'IW38 PLAN SEMANAL'!B:B)&gt;0,"PROGRAMADO","CORRECTIVO"),"CORRECTIVO"),"")</f>
        <v>CORRECTIVO</v>
      </c>
      <c r="AE104" s="32" t="str">
        <f t="shared" si="1"/>
        <v>ABIERTO</v>
      </c>
      <c r="AF104" s="32">
        <f>IF(B104&gt;0,(SUMIF('IW49 SEMANA CAL'!A:A,'IW38 SEMANA CAL'!B104,'IW49 SEMANA CAL'!H:H)),"")</f>
        <v>288</v>
      </c>
    </row>
    <row r="105" spans="1:32" x14ac:dyDescent="0.35">
      <c r="A105" t="s">
        <v>159</v>
      </c>
      <c r="B105">
        <v>6623497</v>
      </c>
      <c r="C105" t="s">
        <v>129</v>
      </c>
      <c r="D105" t="s">
        <v>7531</v>
      </c>
      <c r="E105" t="s">
        <v>310</v>
      </c>
      <c r="F105" t="s">
        <v>259</v>
      </c>
      <c r="G105" t="s">
        <v>265</v>
      </c>
      <c r="H105" s="16">
        <v>45848</v>
      </c>
      <c r="I105" s="16">
        <v>45848</v>
      </c>
      <c r="J105" t="s">
        <v>5406</v>
      </c>
      <c r="K105">
        <v>1212121</v>
      </c>
      <c r="L105" t="s">
        <v>398</v>
      </c>
      <c r="M105" s="16">
        <v>45848</v>
      </c>
      <c r="N105" s="16">
        <v>45848</v>
      </c>
      <c r="O105">
        <v>10014599</v>
      </c>
      <c r="P105" t="s">
        <v>159</v>
      </c>
      <c r="Q105">
        <v>0</v>
      </c>
      <c r="R105" t="s">
        <v>3891</v>
      </c>
      <c r="S105" t="s">
        <v>1087</v>
      </c>
      <c r="T105">
        <v>11609934</v>
      </c>
      <c r="U105" s="16">
        <v>45843</v>
      </c>
      <c r="V105" s="16">
        <v>45848</v>
      </c>
      <c r="W105" s="16">
        <v>45851</v>
      </c>
      <c r="X105">
        <v>0</v>
      </c>
      <c r="Y105">
        <v>1290900</v>
      </c>
      <c r="Z105" t="s">
        <v>1568</v>
      </c>
      <c r="AA105" t="s">
        <v>247</v>
      </c>
      <c r="AB105" t="s">
        <v>121</v>
      </c>
      <c r="AC105" t="s">
        <v>255</v>
      </c>
      <c r="AD105" s="32" t="str">
        <f>IF(B105&gt;0,IFERROR(IF(_xlfn.XLOOKUP(B105,'IW38 PLAN SEMANAL'!B:B,'IW38 PLAN SEMANAL'!B:B)&gt;0,"PROGRAMADO","CORRECTIVO"),"CORRECTIVO"),"")</f>
        <v>PROGRAMADO</v>
      </c>
      <c r="AE105" s="32" t="str">
        <f t="shared" si="1"/>
        <v>CERRADO</v>
      </c>
      <c r="AF105" s="32">
        <f>IF(B105&gt;0,(SUMIF('IW49 SEMANA CAL'!A:A,'IW38 SEMANA CAL'!B105,'IW49 SEMANA CAL'!H:H)),"")</f>
        <v>4</v>
      </c>
    </row>
    <row r="106" spans="1:32" x14ac:dyDescent="0.35">
      <c r="A106" t="s">
        <v>159</v>
      </c>
      <c r="B106">
        <v>6623493</v>
      </c>
      <c r="C106" t="s">
        <v>129</v>
      </c>
      <c r="D106" t="s">
        <v>7534</v>
      </c>
      <c r="E106" t="s">
        <v>310</v>
      </c>
      <c r="F106" t="s">
        <v>259</v>
      </c>
      <c r="G106" t="s">
        <v>265</v>
      </c>
      <c r="H106" s="16">
        <v>45848</v>
      </c>
      <c r="I106" s="16">
        <v>45848</v>
      </c>
      <c r="J106" t="s">
        <v>5406</v>
      </c>
      <c r="K106">
        <v>1212121</v>
      </c>
      <c r="L106" t="s">
        <v>398</v>
      </c>
      <c r="M106" s="16">
        <v>45848</v>
      </c>
      <c r="N106" s="16">
        <v>45848</v>
      </c>
      <c r="O106">
        <v>10014599</v>
      </c>
      <c r="P106" t="s">
        <v>159</v>
      </c>
      <c r="Q106">
        <v>0</v>
      </c>
      <c r="R106" t="s">
        <v>3891</v>
      </c>
      <c r="S106" t="s">
        <v>1087</v>
      </c>
      <c r="T106">
        <v>11613169</v>
      </c>
      <c r="U106" s="16">
        <v>45843</v>
      </c>
      <c r="V106" s="16">
        <v>45848</v>
      </c>
      <c r="W106" s="16">
        <v>45851</v>
      </c>
      <c r="X106">
        <v>0</v>
      </c>
      <c r="Y106">
        <v>1290900</v>
      </c>
      <c r="Z106" t="s">
        <v>1568</v>
      </c>
      <c r="AA106" t="s">
        <v>247</v>
      </c>
      <c r="AB106" t="s">
        <v>121</v>
      </c>
      <c r="AC106" t="s">
        <v>255</v>
      </c>
      <c r="AD106" s="32" t="str">
        <f>IF(B106&gt;0,IFERROR(IF(_xlfn.XLOOKUP(B106,'IW38 PLAN SEMANAL'!B:B,'IW38 PLAN SEMANAL'!B:B)&gt;0,"PROGRAMADO","CORRECTIVO"),"CORRECTIVO"),"")</f>
        <v>PROGRAMADO</v>
      </c>
      <c r="AE106" s="32" t="str">
        <f t="shared" si="1"/>
        <v>CERRADO</v>
      </c>
      <c r="AF106" s="32">
        <f>IF(B106&gt;0,(SUMIF('IW49 SEMANA CAL'!A:A,'IW38 SEMANA CAL'!B106,'IW49 SEMANA CAL'!H:H)),"")</f>
        <v>8</v>
      </c>
    </row>
    <row r="107" spans="1:32" x14ac:dyDescent="0.35">
      <c r="A107" t="s">
        <v>3804</v>
      </c>
      <c r="B107">
        <v>6623492</v>
      </c>
      <c r="C107" t="s">
        <v>123</v>
      </c>
      <c r="D107" t="s">
        <v>8300</v>
      </c>
      <c r="E107" t="s">
        <v>310</v>
      </c>
      <c r="F107" t="s">
        <v>379</v>
      </c>
      <c r="G107" t="s">
        <v>336</v>
      </c>
      <c r="H107" s="16">
        <v>45847</v>
      </c>
      <c r="I107" s="16">
        <v>45847</v>
      </c>
      <c r="J107" t="s">
        <v>5406</v>
      </c>
      <c r="K107">
        <v>1210102</v>
      </c>
      <c r="L107" t="s">
        <v>3805</v>
      </c>
      <c r="O107">
        <v>10018963</v>
      </c>
      <c r="P107" t="s">
        <v>3806</v>
      </c>
      <c r="Q107">
        <v>0</v>
      </c>
      <c r="R107" t="s">
        <v>3891</v>
      </c>
      <c r="S107" t="s">
        <v>1203</v>
      </c>
      <c r="T107">
        <v>11613683</v>
      </c>
      <c r="U107" s="16">
        <v>45843</v>
      </c>
      <c r="V107" s="16">
        <v>45847</v>
      </c>
      <c r="W107" s="16">
        <v>45854</v>
      </c>
      <c r="X107">
        <v>0</v>
      </c>
      <c r="Y107">
        <v>1290900</v>
      </c>
      <c r="Z107" t="s">
        <v>1568</v>
      </c>
      <c r="AA107" t="s">
        <v>248</v>
      </c>
      <c r="AB107" t="s">
        <v>121</v>
      </c>
      <c r="AC107" t="s">
        <v>255</v>
      </c>
      <c r="AD107" s="32" t="str">
        <f>IF(B107&gt;0,IFERROR(IF(_xlfn.XLOOKUP(B107,'IW38 PLAN SEMANAL'!B:B,'IW38 PLAN SEMANAL'!B:B)&gt;0,"PROGRAMADO","CORRECTIVO"),"CORRECTIVO"),"")</f>
        <v>PROGRAMADO</v>
      </c>
      <c r="AE107" s="32" t="str">
        <f t="shared" si="1"/>
        <v>ABIERTO</v>
      </c>
      <c r="AF107" s="32">
        <f>IF(B107&gt;0,(SUMIF('IW49 SEMANA CAL'!A:A,'IW38 SEMANA CAL'!B107,'IW49 SEMANA CAL'!H:H)),"")</f>
        <v>8</v>
      </c>
    </row>
    <row r="108" spans="1:32" x14ac:dyDescent="0.35">
      <c r="A108" t="s">
        <v>231</v>
      </c>
      <c r="B108">
        <v>6623490</v>
      </c>
      <c r="C108" t="s">
        <v>129</v>
      </c>
      <c r="D108" t="s">
        <v>7536</v>
      </c>
      <c r="E108" t="s">
        <v>310</v>
      </c>
      <c r="F108" t="s">
        <v>259</v>
      </c>
      <c r="G108" t="s">
        <v>336</v>
      </c>
      <c r="H108" s="16">
        <v>45850</v>
      </c>
      <c r="I108" s="16">
        <v>45850</v>
      </c>
      <c r="J108" t="s">
        <v>5406</v>
      </c>
      <c r="K108">
        <v>1215150</v>
      </c>
      <c r="L108" t="s">
        <v>331</v>
      </c>
      <c r="O108">
        <v>10014638</v>
      </c>
      <c r="P108" t="s">
        <v>231</v>
      </c>
      <c r="Q108">
        <v>0</v>
      </c>
      <c r="R108" t="s">
        <v>3891</v>
      </c>
      <c r="S108" t="s">
        <v>291</v>
      </c>
      <c r="T108">
        <v>11613644</v>
      </c>
      <c r="U108" s="16">
        <v>45843</v>
      </c>
      <c r="V108" s="16">
        <v>45850</v>
      </c>
      <c r="W108" s="16">
        <v>45848</v>
      </c>
      <c r="X108">
        <v>0</v>
      </c>
      <c r="Y108">
        <v>1290900</v>
      </c>
      <c r="Z108" t="s">
        <v>1568</v>
      </c>
      <c r="AA108" t="s">
        <v>246</v>
      </c>
      <c r="AB108" t="s">
        <v>121</v>
      </c>
      <c r="AC108" t="s">
        <v>255</v>
      </c>
      <c r="AD108" s="32" t="str">
        <f>IF(B108&gt;0,IFERROR(IF(_xlfn.XLOOKUP(B108,'IW38 PLAN SEMANAL'!B:B,'IW38 PLAN SEMANAL'!B:B)&gt;0,"PROGRAMADO","CORRECTIVO"),"CORRECTIVO"),"")</f>
        <v>PROGRAMADO</v>
      </c>
      <c r="AE108" s="32" t="str">
        <f t="shared" si="1"/>
        <v>ABIERTO</v>
      </c>
      <c r="AF108" s="32">
        <f>IF(B108&gt;0,(SUMIF('IW49 SEMANA CAL'!A:A,'IW38 SEMANA CAL'!B108,'IW49 SEMANA CAL'!H:H)),"")</f>
        <v>2</v>
      </c>
    </row>
    <row r="109" spans="1:32" x14ac:dyDescent="0.35">
      <c r="A109" t="s">
        <v>3804</v>
      </c>
      <c r="B109">
        <v>6623488</v>
      </c>
      <c r="C109" t="s">
        <v>123</v>
      </c>
      <c r="D109" t="s">
        <v>7538</v>
      </c>
      <c r="E109" t="s">
        <v>310</v>
      </c>
      <c r="F109" t="s">
        <v>259</v>
      </c>
      <c r="G109" t="s">
        <v>260</v>
      </c>
      <c r="H109" s="16">
        <v>45847</v>
      </c>
      <c r="I109" s="16">
        <v>45847</v>
      </c>
      <c r="J109" t="s">
        <v>5406</v>
      </c>
      <c r="K109">
        <v>1210102</v>
      </c>
      <c r="L109" t="s">
        <v>3805</v>
      </c>
      <c r="M109" s="16">
        <v>45846</v>
      </c>
      <c r="N109" s="16">
        <v>45846</v>
      </c>
      <c r="O109">
        <v>10018963</v>
      </c>
      <c r="P109" t="s">
        <v>3806</v>
      </c>
      <c r="Q109">
        <v>1089.3900000000001</v>
      </c>
      <c r="R109" t="s">
        <v>3891</v>
      </c>
      <c r="S109" t="s">
        <v>5938</v>
      </c>
      <c r="T109">
        <v>11613824</v>
      </c>
      <c r="U109" s="16">
        <v>45843</v>
      </c>
      <c r="V109" s="16">
        <v>45846</v>
      </c>
      <c r="W109" s="16">
        <v>45851</v>
      </c>
      <c r="X109">
        <v>1089.3900000000001</v>
      </c>
      <c r="Y109">
        <v>1290900</v>
      </c>
      <c r="Z109" t="s">
        <v>1568</v>
      </c>
      <c r="AA109" t="s">
        <v>248</v>
      </c>
      <c r="AB109" t="s">
        <v>121</v>
      </c>
      <c r="AC109" t="s">
        <v>255</v>
      </c>
      <c r="AD109" s="32" t="str">
        <f>IF(B109&gt;0,IFERROR(IF(_xlfn.XLOOKUP(B109,'IW38 PLAN SEMANAL'!B:B,'IW38 PLAN SEMANAL'!B:B)&gt;0,"PROGRAMADO","CORRECTIVO"),"CORRECTIVO"),"")</f>
        <v>PROGRAMADO</v>
      </c>
      <c r="AE109" s="32" t="str">
        <f t="shared" si="1"/>
        <v>CERRADO</v>
      </c>
      <c r="AF109" s="32">
        <f>IF(B109&gt;0,(SUMIF('IW49 SEMANA CAL'!A:A,'IW38 SEMANA CAL'!B109,'IW49 SEMANA CAL'!H:H)),"")</f>
        <v>2</v>
      </c>
    </row>
    <row r="110" spans="1:32" x14ac:dyDescent="0.35">
      <c r="A110" t="s">
        <v>148</v>
      </c>
      <c r="B110">
        <v>6623486</v>
      </c>
      <c r="C110" t="s">
        <v>129</v>
      </c>
      <c r="D110" t="s">
        <v>7539</v>
      </c>
      <c r="E110" t="s">
        <v>310</v>
      </c>
      <c r="F110" t="s">
        <v>259</v>
      </c>
      <c r="G110" t="s">
        <v>336</v>
      </c>
      <c r="H110" s="16">
        <v>45849</v>
      </c>
      <c r="I110" s="16">
        <v>45849</v>
      </c>
      <c r="J110" t="s">
        <v>5406</v>
      </c>
      <c r="K110">
        <v>1213130</v>
      </c>
      <c r="L110" t="s">
        <v>297</v>
      </c>
      <c r="O110">
        <v>10014617</v>
      </c>
      <c r="P110" t="s">
        <v>148</v>
      </c>
      <c r="Q110">
        <v>0</v>
      </c>
      <c r="R110" t="s">
        <v>3891</v>
      </c>
      <c r="S110" t="s">
        <v>3891</v>
      </c>
      <c r="T110">
        <v>11613728</v>
      </c>
      <c r="U110" s="16">
        <v>45843</v>
      </c>
      <c r="V110" s="16">
        <v>45849</v>
      </c>
      <c r="W110" s="16">
        <v>45845</v>
      </c>
      <c r="X110">
        <v>0</v>
      </c>
      <c r="Y110">
        <v>1290900</v>
      </c>
      <c r="Z110" t="s">
        <v>1568</v>
      </c>
      <c r="AA110" t="s">
        <v>245</v>
      </c>
      <c r="AB110" t="s">
        <v>121</v>
      </c>
      <c r="AC110" t="s">
        <v>255</v>
      </c>
      <c r="AD110" s="32" t="str">
        <f>IF(B110&gt;0,IFERROR(IF(_xlfn.XLOOKUP(B110,'IW38 PLAN SEMANAL'!B:B,'IW38 PLAN SEMANAL'!B:B)&gt;0,"PROGRAMADO","CORRECTIVO"),"CORRECTIVO"),"")</f>
        <v>PROGRAMADO</v>
      </c>
      <c r="AE110" s="32" t="str">
        <f t="shared" si="1"/>
        <v>ABIERTO</v>
      </c>
      <c r="AF110" s="32">
        <f>IF(B110&gt;0,(SUMIF('IW49 SEMANA CAL'!A:A,'IW38 SEMANA CAL'!B110,'IW49 SEMANA CAL'!H:H)),"")</f>
        <v>10</v>
      </c>
    </row>
    <row r="111" spans="1:32" x14ac:dyDescent="0.35">
      <c r="A111" t="s">
        <v>419</v>
      </c>
      <c r="B111">
        <v>6623485</v>
      </c>
      <c r="C111" t="s">
        <v>129</v>
      </c>
      <c r="D111" t="s">
        <v>7540</v>
      </c>
      <c r="E111" t="s">
        <v>310</v>
      </c>
      <c r="F111" t="s">
        <v>259</v>
      </c>
      <c r="G111" t="s">
        <v>265</v>
      </c>
      <c r="H111" s="16">
        <v>45846</v>
      </c>
      <c r="I111" s="16">
        <v>45846</v>
      </c>
      <c r="J111" t="s">
        <v>5406</v>
      </c>
      <c r="K111">
        <v>1213130</v>
      </c>
      <c r="L111" t="s">
        <v>420</v>
      </c>
      <c r="M111" s="16">
        <v>45847</v>
      </c>
      <c r="N111" s="16">
        <v>45847</v>
      </c>
      <c r="O111">
        <v>10014605</v>
      </c>
      <c r="P111" t="s">
        <v>419</v>
      </c>
      <c r="Q111">
        <v>0</v>
      </c>
      <c r="R111" t="s">
        <v>3891</v>
      </c>
      <c r="S111" t="s">
        <v>291</v>
      </c>
      <c r="T111">
        <v>11615812</v>
      </c>
      <c r="U111" s="16">
        <v>45843</v>
      </c>
      <c r="V111" s="16">
        <v>45847</v>
      </c>
      <c r="W111" s="16">
        <v>45847</v>
      </c>
      <c r="X111">
        <v>0</v>
      </c>
      <c r="Y111">
        <v>1290900</v>
      </c>
      <c r="Z111" t="s">
        <v>1568</v>
      </c>
      <c r="AA111" t="s">
        <v>245</v>
      </c>
      <c r="AB111" t="s">
        <v>121</v>
      </c>
      <c r="AC111" t="s">
        <v>255</v>
      </c>
      <c r="AD111" s="32" t="str">
        <f>IF(B111&gt;0,IFERROR(IF(_xlfn.XLOOKUP(B111,'IW38 PLAN SEMANAL'!B:B,'IW38 PLAN SEMANAL'!B:B)&gt;0,"PROGRAMADO","CORRECTIVO"),"CORRECTIVO"),"")</f>
        <v>PROGRAMADO</v>
      </c>
      <c r="AE111" s="32" t="str">
        <f t="shared" si="1"/>
        <v>CERRADO</v>
      </c>
      <c r="AF111" s="32">
        <f>IF(B111&gt;0,(SUMIF('IW49 SEMANA CAL'!A:A,'IW38 SEMANA CAL'!B111,'IW49 SEMANA CAL'!H:H)),"")</f>
        <v>3</v>
      </c>
    </row>
    <row r="112" spans="1:32" x14ac:dyDescent="0.35">
      <c r="A112" t="s">
        <v>173</v>
      </c>
      <c r="B112">
        <v>6623484</v>
      </c>
      <c r="C112" t="s">
        <v>123</v>
      </c>
      <c r="D112" t="s">
        <v>7537</v>
      </c>
      <c r="E112" t="s">
        <v>310</v>
      </c>
      <c r="F112" t="s">
        <v>259</v>
      </c>
      <c r="G112" t="s">
        <v>265</v>
      </c>
      <c r="H112" s="16">
        <v>45850</v>
      </c>
      <c r="I112" s="16">
        <v>45850</v>
      </c>
      <c r="J112" t="s">
        <v>5406</v>
      </c>
      <c r="K112">
        <v>1210101</v>
      </c>
      <c r="L112" t="s">
        <v>341</v>
      </c>
      <c r="M112" s="16">
        <v>45849</v>
      </c>
      <c r="N112" s="16">
        <v>45849</v>
      </c>
      <c r="O112">
        <v>10014656</v>
      </c>
      <c r="P112" t="s">
        <v>173</v>
      </c>
      <c r="Q112">
        <v>0</v>
      </c>
      <c r="R112" t="s">
        <v>3891</v>
      </c>
      <c r="S112" t="s">
        <v>5938</v>
      </c>
      <c r="T112">
        <v>11611927</v>
      </c>
      <c r="U112" s="16">
        <v>45843</v>
      </c>
      <c r="V112" s="16">
        <v>45849</v>
      </c>
      <c r="W112" s="16">
        <v>45851</v>
      </c>
      <c r="X112">
        <v>0</v>
      </c>
      <c r="Y112">
        <v>1290900</v>
      </c>
      <c r="Z112" t="s">
        <v>1568</v>
      </c>
      <c r="AA112" t="s">
        <v>248</v>
      </c>
      <c r="AB112" t="s">
        <v>121</v>
      </c>
      <c r="AC112" t="s">
        <v>255</v>
      </c>
      <c r="AD112" s="32" t="str">
        <f>IF(B112&gt;0,IFERROR(IF(_xlfn.XLOOKUP(B112,'IW38 PLAN SEMANAL'!B:B,'IW38 PLAN SEMANAL'!B:B)&gt;0,"PROGRAMADO","CORRECTIVO"),"CORRECTIVO"),"")</f>
        <v>PROGRAMADO</v>
      </c>
      <c r="AE112" s="32" t="str">
        <f t="shared" si="1"/>
        <v>CERRADO</v>
      </c>
      <c r="AF112" s="32">
        <f>IF(B112&gt;0,(SUMIF('IW49 SEMANA CAL'!A:A,'IW38 SEMANA CAL'!B112,'IW49 SEMANA CAL'!H:H)),"")</f>
        <v>2</v>
      </c>
    </row>
    <row r="113" spans="1:32" x14ac:dyDescent="0.35">
      <c r="A113" t="s">
        <v>337</v>
      </c>
      <c r="B113">
        <v>6623483</v>
      </c>
      <c r="C113" t="s">
        <v>129</v>
      </c>
      <c r="D113" t="s">
        <v>7541</v>
      </c>
      <c r="E113" t="s">
        <v>310</v>
      </c>
      <c r="F113" t="s">
        <v>259</v>
      </c>
      <c r="G113" t="s">
        <v>260</v>
      </c>
      <c r="H113" s="16">
        <v>45846</v>
      </c>
      <c r="I113" s="16">
        <v>45846</v>
      </c>
      <c r="J113" t="s">
        <v>5406</v>
      </c>
      <c r="K113">
        <v>1212121</v>
      </c>
      <c r="L113" t="s">
        <v>338</v>
      </c>
      <c r="M113" s="16">
        <v>45846</v>
      </c>
      <c r="N113" s="16">
        <v>45846</v>
      </c>
      <c r="O113">
        <v>10014600</v>
      </c>
      <c r="P113" t="s">
        <v>337</v>
      </c>
      <c r="Q113">
        <v>1988.9</v>
      </c>
      <c r="R113" t="s">
        <v>3891</v>
      </c>
      <c r="S113" t="s">
        <v>291</v>
      </c>
      <c r="T113">
        <v>11613828</v>
      </c>
      <c r="U113" s="16">
        <v>45843</v>
      </c>
      <c r="V113" s="16">
        <v>45847</v>
      </c>
      <c r="W113" s="16">
        <v>45847</v>
      </c>
      <c r="X113">
        <v>1988.9</v>
      </c>
      <c r="Y113">
        <v>1290900</v>
      </c>
      <c r="Z113" t="s">
        <v>1568</v>
      </c>
      <c r="AA113" t="s">
        <v>247</v>
      </c>
      <c r="AB113" t="s">
        <v>121</v>
      </c>
      <c r="AC113" t="s">
        <v>255</v>
      </c>
      <c r="AD113" s="32" t="str">
        <f>IF(B113&gt;0,IFERROR(IF(_xlfn.XLOOKUP(B113,'IW38 PLAN SEMANAL'!B:B,'IW38 PLAN SEMANAL'!B:B)&gt;0,"PROGRAMADO","CORRECTIVO"),"CORRECTIVO"),"")</f>
        <v>PROGRAMADO</v>
      </c>
      <c r="AE113" s="32" t="str">
        <f t="shared" si="1"/>
        <v>CERRADO</v>
      </c>
      <c r="AF113" s="32">
        <f>IF(B113&gt;0,(SUMIF('IW49 SEMANA CAL'!A:A,'IW38 SEMANA CAL'!B113,'IW49 SEMANA CAL'!H:H)),"")</f>
        <v>4</v>
      </c>
    </row>
    <row r="114" spans="1:32" x14ac:dyDescent="0.35">
      <c r="A114" t="s">
        <v>187</v>
      </c>
      <c r="B114">
        <v>6623441</v>
      </c>
      <c r="C114" t="s">
        <v>270</v>
      </c>
      <c r="D114" t="s">
        <v>7966</v>
      </c>
      <c r="E114" t="s">
        <v>251</v>
      </c>
      <c r="F114" t="s">
        <v>259</v>
      </c>
      <c r="G114" t="s">
        <v>265</v>
      </c>
      <c r="H114" s="16">
        <v>45847</v>
      </c>
      <c r="I114" s="16">
        <v>45847</v>
      </c>
      <c r="J114" t="s">
        <v>5406</v>
      </c>
      <c r="K114">
        <v>1215154</v>
      </c>
      <c r="L114" t="s">
        <v>328</v>
      </c>
      <c r="M114" s="16">
        <v>45848</v>
      </c>
      <c r="N114" s="16">
        <v>45848</v>
      </c>
      <c r="O114">
        <v>10014643</v>
      </c>
      <c r="P114" t="s">
        <v>187</v>
      </c>
      <c r="Q114">
        <v>0</v>
      </c>
      <c r="R114" t="s">
        <v>3891</v>
      </c>
      <c r="S114" t="s">
        <v>262</v>
      </c>
      <c r="T114">
        <v>11616235</v>
      </c>
      <c r="U114" s="16">
        <v>45842</v>
      </c>
      <c r="V114" s="16">
        <v>45851</v>
      </c>
      <c r="W114" s="16">
        <v>45851</v>
      </c>
      <c r="X114">
        <v>0</v>
      </c>
      <c r="Y114">
        <v>1290900</v>
      </c>
      <c r="Z114" t="s">
        <v>1568</v>
      </c>
      <c r="AA114" t="s">
        <v>246</v>
      </c>
      <c r="AB114" t="s">
        <v>121</v>
      </c>
      <c r="AC114" t="s">
        <v>255</v>
      </c>
      <c r="AD114" s="32" t="str">
        <f>IF(B114&gt;0,IFERROR(IF(_xlfn.XLOOKUP(B114,'IW38 PLAN SEMANAL'!B:B,'IW38 PLAN SEMANAL'!B:B)&gt;0,"PROGRAMADO","CORRECTIVO"),"CORRECTIVO"),"")</f>
        <v>PROGRAMADO</v>
      </c>
      <c r="AE114" s="32" t="str">
        <f t="shared" si="1"/>
        <v>CERRADO</v>
      </c>
      <c r="AF114" s="32">
        <f>IF(B114&gt;0,(SUMIF('IW49 SEMANA CAL'!A:A,'IW38 SEMANA CAL'!B114,'IW49 SEMANA CAL'!H:H)),"")</f>
        <v>4</v>
      </c>
    </row>
    <row r="115" spans="1:32" x14ac:dyDescent="0.35">
      <c r="A115" t="s">
        <v>243</v>
      </c>
      <c r="B115">
        <v>6623440</v>
      </c>
      <c r="C115" t="s">
        <v>129</v>
      </c>
      <c r="D115" t="s">
        <v>7544</v>
      </c>
      <c r="E115" t="s">
        <v>310</v>
      </c>
      <c r="F115" t="s">
        <v>125</v>
      </c>
      <c r="G115" t="s">
        <v>225</v>
      </c>
      <c r="H115" s="16">
        <v>45847</v>
      </c>
      <c r="I115" s="16">
        <v>45847</v>
      </c>
      <c r="J115" t="s">
        <v>5406</v>
      </c>
      <c r="K115">
        <v>1213130</v>
      </c>
      <c r="L115" t="s">
        <v>384</v>
      </c>
      <c r="O115">
        <v>10014627</v>
      </c>
      <c r="P115" t="s">
        <v>243</v>
      </c>
      <c r="Q115">
        <v>630.94000000000005</v>
      </c>
      <c r="R115" t="s">
        <v>3891</v>
      </c>
      <c r="S115" t="s">
        <v>308</v>
      </c>
      <c r="T115">
        <v>11615853</v>
      </c>
      <c r="U115" s="16">
        <v>45843</v>
      </c>
      <c r="V115" s="16">
        <v>45847</v>
      </c>
      <c r="W115" s="16">
        <v>45848</v>
      </c>
      <c r="X115">
        <v>630.94000000000005</v>
      </c>
      <c r="Y115">
        <v>1290900</v>
      </c>
      <c r="Z115" t="s">
        <v>1568</v>
      </c>
      <c r="AA115" t="s">
        <v>245</v>
      </c>
      <c r="AB115" t="s">
        <v>121</v>
      </c>
      <c r="AC115" t="s">
        <v>255</v>
      </c>
      <c r="AD115" s="32" t="str">
        <f>IF(B115&gt;0,IFERROR(IF(_xlfn.XLOOKUP(B115,'IW38 PLAN SEMANAL'!B:B,'IW38 PLAN SEMANAL'!B:B)&gt;0,"PROGRAMADO","CORRECTIVO"),"CORRECTIVO"),"")</f>
        <v>CORRECTIVO</v>
      </c>
      <c r="AE115" s="32" t="str">
        <f t="shared" si="1"/>
        <v>ABIERTO</v>
      </c>
      <c r="AF115" s="32">
        <f>IF(B115&gt;0,(SUMIF('IW49 SEMANA CAL'!A:A,'IW38 SEMANA CAL'!B115,'IW49 SEMANA CAL'!H:H)),"")</f>
        <v>2</v>
      </c>
    </row>
    <row r="116" spans="1:32" x14ac:dyDescent="0.35">
      <c r="A116" t="s">
        <v>272</v>
      </c>
      <c r="B116">
        <v>6623422</v>
      </c>
      <c r="C116" t="s">
        <v>123</v>
      </c>
      <c r="D116" t="s">
        <v>8056</v>
      </c>
      <c r="E116" t="s">
        <v>251</v>
      </c>
      <c r="F116" t="s">
        <v>259</v>
      </c>
      <c r="G116" t="s">
        <v>3451</v>
      </c>
      <c r="H116" s="16">
        <v>45849</v>
      </c>
      <c r="I116" s="16">
        <v>45849</v>
      </c>
      <c r="J116" t="s">
        <v>5406</v>
      </c>
      <c r="K116">
        <v>1210102</v>
      </c>
      <c r="L116" t="s">
        <v>273</v>
      </c>
      <c r="O116">
        <v>10017653</v>
      </c>
      <c r="P116" t="s">
        <v>165</v>
      </c>
      <c r="Q116">
        <v>0</v>
      </c>
      <c r="R116" t="s">
        <v>8301</v>
      </c>
      <c r="S116" t="s">
        <v>262</v>
      </c>
      <c r="T116">
        <v>11616205</v>
      </c>
      <c r="U116" s="16">
        <v>45842</v>
      </c>
      <c r="V116" s="16">
        <v>45851</v>
      </c>
      <c r="W116" s="16">
        <v>45851</v>
      </c>
      <c r="X116">
        <v>0</v>
      </c>
      <c r="Y116">
        <v>1290900</v>
      </c>
      <c r="Z116" t="s">
        <v>1568</v>
      </c>
      <c r="AA116" t="s">
        <v>248</v>
      </c>
      <c r="AB116" t="s">
        <v>121</v>
      </c>
      <c r="AC116" t="s">
        <v>255</v>
      </c>
      <c r="AD116" s="32" t="str">
        <f>IF(B116&gt;0,IFERROR(IF(_xlfn.XLOOKUP(B116,'IW38 PLAN SEMANAL'!B:B,'IW38 PLAN SEMANAL'!B:B)&gt;0,"PROGRAMADO","CORRECTIVO"),"CORRECTIVO"),"")</f>
        <v>PROGRAMADO</v>
      </c>
      <c r="AE116" s="32" t="str">
        <f t="shared" si="1"/>
        <v>CERRADO</v>
      </c>
      <c r="AF116" s="32">
        <f>IF(B116&gt;0,(SUMIF('IW49 SEMANA CAL'!A:A,'IW38 SEMANA CAL'!B116,'IW49 SEMANA CAL'!H:H)),"")</f>
        <v>6</v>
      </c>
    </row>
    <row r="117" spans="1:32" x14ac:dyDescent="0.35">
      <c r="A117" t="s">
        <v>218</v>
      </c>
      <c r="B117">
        <v>6623420</v>
      </c>
      <c r="C117" t="s">
        <v>270</v>
      </c>
      <c r="D117" t="s">
        <v>8302</v>
      </c>
      <c r="E117" t="s">
        <v>251</v>
      </c>
      <c r="F117" t="s">
        <v>133</v>
      </c>
      <c r="G117" t="s">
        <v>411</v>
      </c>
      <c r="H117" s="16">
        <v>45850</v>
      </c>
      <c r="I117" s="16">
        <v>45850</v>
      </c>
      <c r="J117" t="s">
        <v>5406</v>
      </c>
      <c r="K117">
        <v>1215150</v>
      </c>
      <c r="L117" t="s">
        <v>279</v>
      </c>
      <c r="O117">
        <v>10014633</v>
      </c>
      <c r="P117" t="s">
        <v>218</v>
      </c>
      <c r="Q117">
        <v>0</v>
      </c>
      <c r="R117" t="s">
        <v>3891</v>
      </c>
      <c r="S117" t="s">
        <v>3891</v>
      </c>
      <c r="T117">
        <v>11616234</v>
      </c>
      <c r="U117" s="16">
        <v>45842</v>
      </c>
      <c r="V117" s="16">
        <v>45850</v>
      </c>
      <c r="W117" s="16">
        <v>45847</v>
      </c>
      <c r="X117">
        <v>0</v>
      </c>
      <c r="Y117">
        <v>1290900</v>
      </c>
      <c r="Z117" t="s">
        <v>1568</v>
      </c>
      <c r="AA117" t="s">
        <v>246</v>
      </c>
      <c r="AB117" t="s">
        <v>121</v>
      </c>
      <c r="AC117" t="s">
        <v>255</v>
      </c>
      <c r="AD117" s="32" t="str">
        <f>IF(B117&gt;0,IFERROR(IF(_xlfn.XLOOKUP(B117,'IW38 PLAN SEMANAL'!B:B,'IW38 PLAN SEMANAL'!B:B)&gt;0,"PROGRAMADO","CORRECTIVO"),"CORRECTIVO"),"")</f>
        <v>CORRECTIVO</v>
      </c>
      <c r="AE117" s="32" t="str">
        <f t="shared" si="1"/>
        <v>ABIERTO</v>
      </c>
      <c r="AF117" s="32">
        <f>IF(B117&gt;0,(SUMIF('IW49 SEMANA CAL'!A:A,'IW38 SEMANA CAL'!B117,'IW49 SEMANA CAL'!H:H)),"")</f>
        <v>3.6</v>
      </c>
    </row>
    <row r="118" spans="1:32" x14ac:dyDescent="0.35">
      <c r="A118" t="s">
        <v>284</v>
      </c>
      <c r="B118">
        <v>6623419</v>
      </c>
      <c r="C118" t="s">
        <v>123</v>
      </c>
      <c r="D118" t="s">
        <v>5365</v>
      </c>
      <c r="E118" t="s">
        <v>251</v>
      </c>
      <c r="F118" t="s">
        <v>259</v>
      </c>
      <c r="G118" t="s">
        <v>265</v>
      </c>
      <c r="H118" s="16">
        <v>45848</v>
      </c>
      <c r="I118" s="16">
        <v>45848</v>
      </c>
      <c r="J118" t="s">
        <v>5406</v>
      </c>
      <c r="K118">
        <v>1212120</v>
      </c>
      <c r="L118" t="s">
        <v>285</v>
      </c>
      <c r="M118" s="16">
        <v>45852</v>
      </c>
      <c r="N118" s="16">
        <v>45852</v>
      </c>
      <c r="O118">
        <v>10014654</v>
      </c>
      <c r="P118" t="s">
        <v>284</v>
      </c>
      <c r="Q118">
        <v>0</v>
      </c>
      <c r="R118" t="s">
        <v>8301</v>
      </c>
      <c r="S118" t="s">
        <v>262</v>
      </c>
      <c r="T118">
        <v>11616233</v>
      </c>
      <c r="U118" s="16">
        <v>45842</v>
      </c>
      <c r="V118" s="16">
        <v>45853</v>
      </c>
      <c r="W118" s="16">
        <v>45853</v>
      </c>
      <c r="X118">
        <v>0</v>
      </c>
      <c r="Y118">
        <v>1290900</v>
      </c>
      <c r="Z118" t="s">
        <v>1568</v>
      </c>
      <c r="AA118" t="s">
        <v>247</v>
      </c>
      <c r="AB118" t="s">
        <v>121</v>
      </c>
      <c r="AC118" t="s">
        <v>255</v>
      </c>
      <c r="AD118" s="32" t="str">
        <f>IF(B118&gt;0,IFERROR(IF(_xlfn.XLOOKUP(B118,'IW38 PLAN SEMANAL'!B:B,'IW38 PLAN SEMANAL'!B:B)&gt;0,"PROGRAMADO","CORRECTIVO"),"CORRECTIVO"),"")</f>
        <v>PROGRAMADO</v>
      </c>
      <c r="AE118" s="32" t="str">
        <f t="shared" si="1"/>
        <v>CERRADO</v>
      </c>
      <c r="AF118" s="32">
        <f>IF(B118&gt;0,(SUMIF('IW49 SEMANA CAL'!A:A,'IW38 SEMANA CAL'!B118,'IW49 SEMANA CAL'!H:H)),"")</f>
        <v>6</v>
      </c>
    </row>
    <row r="119" spans="1:32" x14ac:dyDescent="0.35">
      <c r="A119" t="s">
        <v>286</v>
      </c>
      <c r="B119">
        <v>6623417</v>
      </c>
      <c r="C119" t="s">
        <v>123</v>
      </c>
      <c r="D119" t="s">
        <v>6240</v>
      </c>
      <c r="E119" t="s">
        <v>251</v>
      </c>
      <c r="F119" t="s">
        <v>259</v>
      </c>
      <c r="G119" t="s">
        <v>3451</v>
      </c>
      <c r="H119" s="16">
        <v>45849</v>
      </c>
      <c r="I119" s="16">
        <v>45849</v>
      </c>
      <c r="J119" t="s">
        <v>5406</v>
      </c>
      <c r="K119">
        <v>1212120</v>
      </c>
      <c r="L119" t="s">
        <v>287</v>
      </c>
      <c r="O119">
        <v>10014655</v>
      </c>
      <c r="P119" t="s">
        <v>286</v>
      </c>
      <c r="Q119">
        <v>0</v>
      </c>
      <c r="R119" t="s">
        <v>8301</v>
      </c>
      <c r="S119" t="s">
        <v>262</v>
      </c>
      <c r="T119">
        <v>11616231</v>
      </c>
      <c r="U119" s="16">
        <v>45842</v>
      </c>
      <c r="V119" s="16">
        <v>45853</v>
      </c>
      <c r="W119" s="16">
        <v>45853</v>
      </c>
      <c r="X119">
        <v>0</v>
      </c>
      <c r="Y119">
        <v>1290900</v>
      </c>
      <c r="Z119" t="s">
        <v>1568</v>
      </c>
      <c r="AA119" t="s">
        <v>247</v>
      </c>
      <c r="AB119" t="s">
        <v>121</v>
      </c>
      <c r="AC119" t="s">
        <v>255</v>
      </c>
      <c r="AD119" s="32" t="str">
        <f>IF(B119&gt;0,IFERROR(IF(_xlfn.XLOOKUP(B119,'IW38 PLAN SEMANAL'!B:B,'IW38 PLAN SEMANAL'!B:B)&gt;0,"PROGRAMADO","CORRECTIVO"),"CORRECTIVO"),"")</f>
        <v>PROGRAMADO</v>
      </c>
      <c r="AE119" s="32" t="str">
        <f t="shared" si="1"/>
        <v>CERRADO</v>
      </c>
      <c r="AF119" s="32">
        <f>IF(B119&gt;0,(SUMIF('IW49 SEMANA CAL'!A:A,'IW38 SEMANA CAL'!B119,'IW49 SEMANA CAL'!H:H)),"")</f>
        <v>6</v>
      </c>
    </row>
    <row r="120" spans="1:32" x14ac:dyDescent="0.35">
      <c r="A120" t="s">
        <v>901</v>
      </c>
      <c r="B120">
        <v>6623415</v>
      </c>
      <c r="C120" t="s">
        <v>123</v>
      </c>
      <c r="D120" t="s">
        <v>7883</v>
      </c>
      <c r="E120" t="s">
        <v>251</v>
      </c>
      <c r="F120" t="s">
        <v>259</v>
      </c>
      <c r="G120" t="s">
        <v>3451</v>
      </c>
      <c r="H120" s="16">
        <v>45849</v>
      </c>
      <c r="I120" s="16">
        <v>45849</v>
      </c>
      <c r="J120" t="s">
        <v>5406</v>
      </c>
      <c r="K120">
        <v>1212122</v>
      </c>
      <c r="L120" t="s">
        <v>902</v>
      </c>
      <c r="O120">
        <v>10018449</v>
      </c>
      <c r="P120" t="s">
        <v>899</v>
      </c>
      <c r="Q120">
        <v>0</v>
      </c>
      <c r="R120" t="s">
        <v>8301</v>
      </c>
      <c r="S120" t="s">
        <v>262</v>
      </c>
      <c r="T120">
        <v>11616229</v>
      </c>
      <c r="U120" s="16">
        <v>45842</v>
      </c>
      <c r="V120" s="16">
        <v>45853</v>
      </c>
      <c r="W120" s="16">
        <v>45853</v>
      </c>
      <c r="X120">
        <v>0</v>
      </c>
      <c r="Y120">
        <v>1290900</v>
      </c>
      <c r="Z120" t="s">
        <v>1568</v>
      </c>
      <c r="AA120" t="s">
        <v>247</v>
      </c>
      <c r="AB120" t="s">
        <v>121</v>
      </c>
      <c r="AC120" t="s">
        <v>255</v>
      </c>
      <c r="AD120" s="32" t="str">
        <f>IF(B120&gt;0,IFERROR(IF(_xlfn.XLOOKUP(B120,'IW38 PLAN SEMANAL'!B:B,'IW38 PLAN SEMANAL'!B:B)&gt;0,"PROGRAMADO","CORRECTIVO"),"CORRECTIVO"),"")</f>
        <v>PROGRAMADO</v>
      </c>
      <c r="AE120" s="32" t="str">
        <f t="shared" si="1"/>
        <v>CERRADO</v>
      </c>
      <c r="AF120" s="32">
        <f>IF(B120&gt;0,(SUMIF('IW49 SEMANA CAL'!A:A,'IW38 SEMANA CAL'!B120,'IW49 SEMANA CAL'!H:H)),"")</f>
        <v>2.5</v>
      </c>
    </row>
    <row r="121" spans="1:32" x14ac:dyDescent="0.35">
      <c r="A121" t="s">
        <v>901</v>
      </c>
      <c r="B121">
        <v>6623414</v>
      </c>
      <c r="C121" t="s">
        <v>123</v>
      </c>
      <c r="D121" t="s">
        <v>7883</v>
      </c>
      <c r="E121" t="s">
        <v>251</v>
      </c>
      <c r="F121" t="s">
        <v>259</v>
      </c>
      <c r="G121" t="s">
        <v>265</v>
      </c>
      <c r="H121" s="16">
        <v>45845</v>
      </c>
      <c r="I121" s="16">
        <v>45845</v>
      </c>
      <c r="J121" t="s">
        <v>5406</v>
      </c>
      <c r="K121">
        <v>1212122</v>
      </c>
      <c r="L121" t="s">
        <v>902</v>
      </c>
      <c r="M121" s="16">
        <v>45845</v>
      </c>
      <c r="N121" s="16">
        <v>45845</v>
      </c>
      <c r="O121">
        <v>10018449</v>
      </c>
      <c r="P121" t="s">
        <v>899</v>
      </c>
      <c r="Q121">
        <v>0</v>
      </c>
      <c r="R121" t="s">
        <v>8301</v>
      </c>
      <c r="S121" t="s">
        <v>293</v>
      </c>
      <c r="T121">
        <v>11616228</v>
      </c>
      <c r="U121" s="16">
        <v>45842</v>
      </c>
      <c r="V121" s="16">
        <v>45847</v>
      </c>
      <c r="W121" s="16">
        <v>45847</v>
      </c>
      <c r="X121">
        <v>0</v>
      </c>
      <c r="Y121">
        <v>1290900</v>
      </c>
      <c r="Z121" t="s">
        <v>1568</v>
      </c>
      <c r="AA121" t="s">
        <v>247</v>
      </c>
      <c r="AB121" t="s">
        <v>121</v>
      </c>
      <c r="AC121" t="s">
        <v>255</v>
      </c>
      <c r="AD121" s="32" t="str">
        <f>IF(B121&gt;0,IFERROR(IF(_xlfn.XLOOKUP(B121,'IW38 PLAN SEMANAL'!B:B,'IW38 PLAN SEMANAL'!B:B)&gt;0,"PROGRAMADO","CORRECTIVO"),"CORRECTIVO"),"")</f>
        <v>PROGRAMADO</v>
      </c>
      <c r="AE121" s="32" t="str">
        <f t="shared" si="1"/>
        <v>CERRADO</v>
      </c>
      <c r="AF121" s="32">
        <f>IF(B121&gt;0,(SUMIF('IW49 SEMANA CAL'!A:A,'IW38 SEMANA CAL'!B121,'IW49 SEMANA CAL'!H:H)),"")</f>
        <v>2.5</v>
      </c>
    </row>
    <row r="122" spans="1:32" x14ac:dyDescent="0.35">
      <c r="A122" t="s">
        <v>286</v>
      </c>
      <c r="B122">
        <v>6623413</v>
      </c>
      <c r="C122" t="s">
        <v>123</v>
      </c>
      <c r="D122" t="s">
        <v>6240</v>
      </c>
      <c r="E122" t="s">
        <v>251</v>
      </c>
      <c r="F122" t="s">
        <v>259</v>
      </c>
      <c r="G122" t="s">
        <v>336</v>
      </c>
      <c r="H122" s="16">
        <v>45848</v>
      </c>
      <c r="I122" s="16">
        <v>45848</v>
      </c>
      <c r="J122" t="s">
        <v>5406</v>
      </c>
      <c r="K122">
        <v>1212120</v>
      </c>
      <c r="L122" t="s">
        <v>287</v>
      </c>
      <c r="O122">
        <v>10014655</v>
      </c>
      <c r="P122" t="s">
        <v>286</v>
      </c>
      <c r="Q122">
        <v>0</v>
      </c>
      <c r="R122" t="s">
        <v>8301</v>
      </c>
      <c r="S122" t="s">
        <v>293</v>
      </c>
      <c r="T122">
        <v>11616227</v>
      </c>
      <c r="U122" s="16">
        <v>45842</v>
      </c>
      <c r="V122" s="16">
        <v>45848</v>
      </c>
      <c r="W122" s="16">
        <v>45848</v>
      </c>
      <c r="X122">
        <v>0</v>
      </c>
      <c r="Y122">
        <v>1290900</v>
      </c>
      <c r="Z122" t="s">
        <v>1568</v>
      </c>
      <c r="AA122" t="s">
        <v>247</v>
      </c>
      <c r="AB122" t="s">
        <v>121</v>
      </c>
      <c r="AC122" t="s">
        <v>255</v>
      </c>
      <c r="AD122" s="32" t="str">
        <f>IF(B122&gt;0,IFERROR(IF(_xlfn.XLOOKUP(B122,'IW38 PLAN SEMANAL'!B:B,'IW38 PLAN SEMANAL'!B:B)&gt;0,"PROGRAMADO","CORRECTIVO"),"CORRECTIVO"),"")</f>
        <v>PROGRAMADO</v>
      </c>
      <c r="AE122" s="32" t="str">
        <f t="shared" si="1"/>
        <v>ABIERTO</v>
      </c>
      <c r="AF122" s="32">
        <f>IF(B122&gt;0,(SUMIF('IW49 SEMANA CAL'!A:A,'IW38 SEMANA CAL'!B122,'IW49 SEMANA CAL'!H:H)),"")</f>
        <v>6</v>
      </c>
    </row>
    <row r="123" spans="1:32" x14ac:dyDescent="0.35">
      <c r="A123" t="s">
        <v>288</v>
      </c>
      <c r="B123">
        <v>6623412</v>
      </c>
      <c r="C123" t="s">
        <v>123</v>
      </c>
      <c r="D123" t="s">
        <v>3450</v>
      </c>
      <c r="E123" t="s">
        <v>251</v>
      </c>
      <c r="F123" t="s">
        <v>259</v>
      </c>
      <c r="G123" t="s">
        <v>3451</v>
      </c>
      <c r="H123" s="16">
        <v>45851</v>
      </c>
      <c r="I123" s="16">
        <v>45851</v>
      </c>
      <c r="J123" t="s">
        <v>5406</v>
      </c>
      <c r="K123">
        <v>1212120</v>
      </c>
      <c r="L123" t="s">
        <v>289</v>
      </c>
      <c r="O123">
        <v>10014653</v>
      </c>
      <c r="P123" t="s">
        <v>288</v>
      </c>
      <c r="Q123">
        <v>0</v>
      </c>
      <c r="R123" t="s">
        <v>8301</v>
      </c>
      <c r="S123" t="s">
        <v>262</v>
      </c>
      <c r="T123">
        <v>11616226</v>
      </c>
      <c r="U123" s="16">
        <v>45842</v>
      </c>
      <c r="V123" s="16">
        <v>45853</v>
      </c>
      <c r="W123" s="16">
        <v>45853</v>
      </c>
      <c r="X123">
        <v>0</v>
      </c>
      <c r="Y123">
        <v>1290900</v>
      </c>
      <c r="Z123" t="s">
        <v>1568</v>
      </c>
      <c r="AA123" t="s">
        <v>247</v>
      </c>
      <c r="AB123" t="s">
        <v>121</v>
      </c>
      <c r="AC123" t="s">
        <v>255</v>
      </c>
      <c r="AD123" s="32" t="str">
        <f>IF(B123&gt;0,IFERROR(IF(_xlfn.XLOOKUP(B123,'IW38 PLAN SEMANAL'!B:B,'IW38 PLAN SEMANAL'!B:B)&gt;0,"PROGRAMADO","CORRECTIVO"),"CORRECTIVO"),"")</f>
        <v>PROGRAMADO</v>
      </c>
      <c r="AE123" s="32" t="str">
        <f t="shared" si="1"/>
        <v>CERRADO</v>
      </c>
      <c r="AF123" s="32">
        <f>IF(B123&gt;0,(SUMIF('IW49 SEMANA CAL'!A:A,'IW38 SEMANA CAL'!B123,'IW49 SEMANA CAL'!H:H)),"")</f>
        <v>6</v>
      </c>
    </row>
    <row r="124" spans="1:32" x14ac:dyDescent="0.35">
      <c r="A124" t="s">
        <v>288</v>
      </c>
      <c r="B124">
        <v>6623411</v>
      </c>
      <c r="C124" t="s">
        <v>123</v>
      </c>
      <c r="D124" t="s">
        <v>3450</v>
      </c>
      <c r="E124" t="s">
        <v>251</v>
      </c>
      <c r="F124" t="s">
        <v>259</v>
      </c>
      <c r="G124" t="s">
        <v>3451</v>
      </c>
      <c r="H124" s="16">
        <v>45850</v>
      </c>
      <c r="I124" s="16">
        <v>45850</v>
      </c>
      <c r="J124" t="s">
        <v>5406</v>
      </c>
      <c r="K124">
        <v>1212120</v>
      </c>
      <c r="L124" t="s">
        <v>289</v>
      </c>
      <c r="O124">
        <v>10014653</v>
      </c>
      <c r="P124" t="s">
        <v>288</v>
      </c>
      <c r="Q124">
        <v>0</v>
      </c>
      <c r="R124" t="s">
        <v>8301</v>
      </c>
      <c r="S124" t="s">
        <v>262</v>
      </c>
      <c r="T124">
        <v>11616225</v>
      </c>
      <c r="U124" s="16">
        <v>45842</v>
      </c>
      <c r="V124" s="16">
        <v>45853</v>
      </c>
      <c r="W124" s="16">
        <v>45853</v>
      </c>
      <c r="X124">
        <v>0</v>
      </c>
      <c r="Y124">
        <v>1290900</v>
      </c>
      <c r="Z124" t="s">
        <v>1568</v>
      </c>
      <c r="AA124" t="s">
        <v>247</v>
      </c>
      <c r="AB124" t="s">
        <v>121</v>
      </c>
      <c r="AC124" t="s">
        <v>255</v>
      </c>
      <c r="AD124" s="32" t="str">
        <f>IF(B124&gt;0,IFERROR(IF(_xlfn.XLOOKUP(B124,'IW38 PLAN SEMANAL'!B:B,'IW38 PLAN SEMANAL'!B:B)&gt;0,"PROGRAMADO","CORRECTIVO"),"CORRECTIVO"),"")</f>
        <v>PROGRAMADO</v>
      </c>
      <c r="AE124" s="32" t="str">
        <f t="shared" si="1"/>
        <v>CERRADO</v>
      </c>
      <c r="AF124" s="32">
        <f>IF(B124&gt;0,(SUMIF('IW49 SEMANA CAL'!A:A,'IW38 SEMANA CAL'!B124,'IW49 SEMANA CAL'!H:H)),"")</f>
        <v>6</v>
      </c>
    </row>
    <row r="125" spans="1:32" x14ac:dyDescent="0.35">
      <c r="A125" t="s">
        <v>240</v>
      </c>
      <c r="B125">
        <v>6622790</v>
      </c>
      <c r="C125" t="s">
        <v>129</v>
      </c>
      <c r="D125" t="s">
        <v>7792</v>
      </c>
      <c r="E125" t="s">
        <v>251</v>
      </c>
      <c r="F125" t="s">
        <v>259</v>
      </c>
      <c r="G125" t="s">
        <v>3451</v>
      </c>
      <c r="H125" s="16">
        <v>45850</v>
      </c>
      <c r="I125" s="16">
        <v>45850</v>
      </c>
      <c r="J125" t="s">
        <v>5406</v>
      </c>
      <c r="K125">
        <v>1213130</v>
      </c>
      <c r="L125" t="s">
        <v>304</v>
      </c>
      <c r="O125">
        <v>10014607</v>
      </c>
      <c r="P125" t="s">
        <v>240</v>
      </c>
      <c r="Q125">
        <v>0</v>
      </c>
      <c r="R125" t="s">
        <v>343</v>
      </c>
      <c r="S125" t="s">
        <v>262</v>
      </c>
      <c r="T125">
        <v>11615541</v>
      </c>
      <c r="U125" s="16">
        <v>45841</v>
      </c>
      <c r="V125" s="16">
        <v>45851</v>
      </c>
      <c r="W125" s="16">
        <v>45851</v>
      </c>
      <c r="X125">
        <v>0</v>
      </c>
      <c r="Y125">
        <v>1290900</v>
      </c>
      <c r="Z125" t="s">
        <v>1568</v>
      </c>
      <c r="AA125" t="s">
        <v>245</v>
      </c>
      <c r="AB125" t="s">
        <v>121</v>
      </c>
      <c r="AC125" t="s">
        <v>255</v>
      </c>
      <c r="AD125" s="32" t="str">
        <f>IF(B125&gt;0,IFERROR(IF(_xlfn.XLOOKUP(B125,'IW38 PLAN SEMANAL'!B:B,'IW38 PLAN SEMANAL'!B:B)&gt;0,"PROGRAMADO","CORRECTIVO"),"CORRECTIVO"),"")</f>
        <v>PROGRAMADO</v>
      </c>
      <c r="AE125" s="32" t="str">
        <f t="shared" si="1"/>
        <v>CERRADO</v>
      </c>
      <c r="AF125" s="32">
        <f>IF(B125&gt;0,(SUMIF('IW49 SEMANA CAL'!A:A,'IW38 SEMANA CAL'!B125,'IW49 SEMANA CAL'!H:H)),"")</f>
        <v>4</v>
      </c>
    </row>
    <row r="126" spans="1:32" x14ac:dyDescent="0.35">
      <c r="A126" t="s">
        <v>337</v>
      </c>
      <c r="B126">
        <v>6622789</v>
      </c>
      <c r="C126" t="s">
        <v>129</v>
      </c>
      <c r="D126" t="s">
        <v>7849</v>
      </c>
      <c r="E126" t="s">
        <v>251</v>
      </c>
      <c r="F126" t="s">
        <v>259</v>
      </c>
      <c r="G126" t="s">
        <v>265</v>
      </c>
      <c r="H126" s="16">
        <v>45846</v>
      </c>
      <c r="I126" s="16">
        <v>45846</v>
      </c>
      <c r="J126" t="s">
        <v>5406</v>
      </c>
      <c r="K126">
        <v>1212121</v>
      </c>
      <c r="L126" t="s">
        <v>338</v>
      </c>
      <c r="M126" s="16">
        <v>45846</v>
      </c>
      <c r="N126" s="16">
        <v>45846</v>
      </c>
      <c r="O126">
        <v>10014600</v>
      </c>
      <c r="P126" t="s">
        <v>337</v>
      </c>
      <c r="Q126">
        <v>0</v>
      </c>
      <c r="R126" t="s">
        <v>343</v>
      </c>
      <c r="S126" t="s">
        <v>291</v>
      </c>
      <c r="T126">
        <v>11615540</v>
      </c>
      <c r="U126" s="16">
        <v>45841</v>
      </c>
      <c r="V126" s="16">
        <v>45847</v>
      </c>
      <c r="W126" s="16">
        <v>45847</v>
      </c>
      <c r="X126">
        <v>0</v>
      </c>
      <c r="Y126">
        <v>1290900</v>
      </c>
      <c r="Z126" t="s">
        <v>1568</v>
      </c>
      <c r="AA126" t="s">
        <v>247</v>
      </c>
      <c r="AB126" t="s">
        <v>121</v>
      </c>
      <c r="AC126" t="s">
        <v>255</v>
      </c>
      <c r="AD126" s="32" t="str">
        <f>IF(B126&gt;0,IFERROR(IF(_xlfn.XLOOKUP(B126,'IW38 PLAN SEMANAL'!B:B,'IW38 PLAN SEMANAL'!B:B)&gt;0,"PROGRAMADO","CORRECTIVO"),"CORRECTIVO"),"")</f>
        <v>PROGRAMADO</v>
      </c>
      <c r="AE126" s="32" t="str">
        <f t="shared" si="1"/>
        <v>CERRADO</v>
      </c>
      <c r="AF126" s="32">
        <f>IF(B126&gt;0,(SUMIF('IW49 SEMANA CAL'!A:A,'IW38 SEMANA CAL'!B126,'IW49 SEMANA CAL'!H:H)),"")</f>
        <v>4</v>
      </c>
    </row>
    <row r="127" spans="1:32" x14ac:dyDescent="0.35">
      <c r="A127" t="s">
        <v>159</v>
      </c>
      <c r="B127">
        <v>6622788</v>
      </c>
      <c r="C127" t="s">
        <v>129</v>
      </c>
      <c r="D127" t="s">
        <v>7849</v>
      </c>
      <c r="E127" t="s">
        <v>251</v>
      </c>
      <c r="F127" t="s">
        <v>259</v>
      </c>
      <c r="G127" t="s">
        <v>265</v>
      </c>
      <c r="H127" s="16">
        <v>45848</v>
      </c>
      <c r="I127" s="16">
        <v>45848</v>
      </c>
      <c r="J127" t="s">
        <v>5406</v>
      </c>
      <c r="K127">
        <v>1212121</v>
      </c>
      <c r="L127" t="s">
        <v>398</v>
      </c>
      <c r="M127" s="16">
        <v>45848</v>
      </c>
      <c r="N127" s="16">
        <v>45848</v>
      </c>
      <c r="O127">
        <v>10014599</v>
      </c>
      <c r="P127" t="s">
        <v>159</v>
      </c>
      <c r="Q127">
        <v>0</v>
      </c>
      <c r="R127" t="s">
        <v>343</v>
      </c>
      <c r="S127" t="s">
        <v>1087</v>
      </c>
      <c r="T127">
        <v>11615539</v>
      </c>
      <c r="U127" s="16">
        <v>45841</v>
      </c>
      <c r="V127" s="16">
        <v>45848</v>
      </c>
      <c r="W127" s="16">
        <v>45851</v>
      </c>
      <c r="X127">
        <v>0</v>
      </c>
      <c r="Y127">
        <v>1290900</v>
      </c>
      <c r="Z127" t="s">
        <v>1568</v>
      </c>
      <c r="AA127" t="s">
        <v>247</v>
      </c>
      <c r="AB127" t="s">
        <v>121</v>
      </c>
      <c r="AC127" t="s">
        <v>255</v>
      </c>
      <c r="AD127" s="32" t="str">
        <f>IF(B127&gt;0,IFERROR(IF(_xlfn.XLOOKUP(B127,'IW38 PLAN SEMANAL'!B:B,'IW38 PLAN SEMANAL'!B:B)&gt;0,"PROGRAMADO","CORRECTIVO"),"CORRECTIVO"),"")</f>
        <v>PROGRAMADO</v>
      </c>
      <c r="AE127" s="32" t="str">
        <f t="shared" si="1"/>
        <v>CERRADO</v>
      </c>
      <c r="AF127" s="32">
        <f>IF(B127&gt;0,(SUMIF('IW49 SEMANA CAL'!A:A,'IW38 SEMANA CAL'!B127,'IW49 SEMANA CAL'!H:H)),"")</f>
        <v>4</v>
      </c>
    </row>
    <row r="128" spans="1:32" x14ac:dyDescent="0.35">
      <c r="A128" t="s">
        <v>178</v>
      </c>
      <c r="B128">
        <v>6622761</v>
      </c>
      <c r="C128" t="s">
        <v>129</v>
      </c>
      <c r="D128" t="s">
        <v>7957</v>
      </c>
      <c r="E128" t="s">
        <v>251</v>
      </c>
      <c r="F128" t="s">
        <v>259</v>
      </c>
      <c r="G128" t="s">
        <v>265</v>
      </c>
      <c r="H128" s="16">
        <v>45851</v>
      </c>
      <c r="I128" s="16">
        <v>45851</v>
      </c>
      <c r="J128" t="s">
        <v>5406</v>
      </c>
      <c r="K128">
        <v>1215154</v>
      </c>
      <c r="L128" t="s">
        <v>392</v>
      </c>
      <c r="M128" s="16">
        <v>45846</v>
      </c>
      <c r="N128" s="16">
        <v>45846</v>
      </c>
      <c r="O128">
        <v>10014644</v>
      </c>
      <c r="P128" t="s">
        <v>178</v>
      </c>
      <c r="Q128">
        <v>0</v>
      </c>
      <c r="R128" t="s">
        <v>343</v>
      </c>
      <c r="S128" t="s">
        <v>291</v>
      </c>
      <c r="T128">
        <v>11615499</v>
      </c>
      <c r="U128" s="16">
        <v>45841</v>
      </c>
      <c r="V128" s="16">
        <v>45846</v>
      </c>
      <c r="W128" s="16">
        <v>45846</v>
      </c>
      <c r="X128">
        <v>0</v>
      </c>
      <c r="Y128">
        <v>1290900</v>
      </c>
      <c r="Z128" t="s">
        <v>1568</v>
      </c>
      <c r="AA128" t="s">
        <v>246</v>
      </c>
      <c r="AB128" t="s">
        <v>121</v>
      </c>
      <c r="AC128" t="s">
        <v>255</v>
      </c>
      <c r="AD128" s="32" t="str">
        <f>IF(B128&gt;0,IFERROR(IF(_xlfn.XLOOKUP(B128,'IW38 PLAN SEMANAL'!B:B,'IW38 PLAN SEMANAL'!B:B)&gt;0,"PROGRAMADO","CORRECTIVO"),"CORRECTIVO"),"")</f>
        <v>PROGRAMADO</v>
      </c>
      <c r="AE128" s="32" t="str">
        <f t="shared" si="1"/>
        <v>CERRADO</v>
      </c>
      <c r="AF128" s="32">
        <f>IF(B128&gt;0,(SUMIF('IW49 SEMANA CAL'!A:A,'IW38 SEMANA CAL'!B128,'IW49 SEMANA CAL'!H:H)),"")</f>
        <v>12</v>
      </c>
    </row>
    <row r="129" spans="1:32" x14ac:dyDescent="0.35">
      <c r="A129" t="s">
        <v>223</v>
      </c>
      <c r="B129">
        <v>6622716</v>
      </c>
      <c r="C129" t="s">
        <v>129</v>
      </c>
      <c r="D129" t="s">
        <v>7709</v>
      </c>
      <c r="E129" t="s">
        <v>251</v>
      </c>
      <c r="F129" t="s">
        <v>259</v>
      </c>
      <c r="G129" t="s">
        <v>265</v>
      </c>
      <c r="H129" s="16">
        <v>45851</v>
      </c>
      <c r="I129" s="16">
        <v>45851</v>
      </c>
      <c r="J129" t="s">
        <v>5406</v>
      </c>
      <c r="K129">
        <v>1213130</v>
      </c>
      <c r="L129" t="s">
        <v>303</v>
      </c>
      <c r="M129" s="16">
        <v>45846</v>
      </c>
      <c r="N129" s="16">
        <v>45846</v>
      </c>
      <c r="O129">
        <v>10014613</v>
      </c>
      <c r="P129" t="s">
        <v>223</v>
      </c>
      <c r="Q129">
        <v>0</v>
      </c>
      <c r="R129" t="s">
        <v>343</v>
      </c>
      <c r="S129" t="s">
        <v>291</v>
      </c>
      <c r="T129">
        <v>11615494</v>
      </c>
      <c r="U129" s="16">
        <v>45841</v>
      </c>
      <c r="V129" s="16">
        <v>45846</v>
      </c>
      <c r="W129" s="16">
        <v>45846</v>
      </c>
      <c r="X129">
        <v>0</v>
      </c>
      <c r="Y129">
        <v>1290900</v>
      </c>
      <c r="Z129" t="s">
        <v>1568</v>
      </c>
      <c r="AA129" t="s">
        <v>245</v>
      </c>
      <c r="AB129" t="s">
        <v>121</v>
      </c>
      <c r="AC129" t="s">
        <v>255</v>
      </c>
      <c r="AD129" s="32" t="str">
        <f>IF(B129&gt;0,IFERROR(IF(_xlfn.XLOOKUP(B129,'IW38 PLAN SEMANAL'!B:B,'IW38 PLAN SEMANAL'!B:B)&gt;0,"PROGRAMADO","CORRECTIVO"),"CORRECTIVO"),"")</f>
        <v>PROGRAMADO</v>
      </c>
      <c r="AE129" s="32" t="str">
        <f t="shared" si="1"/>
        <v>CERRADO</v>
      </c>
      <c r="AF129" s="32">
        <f>IF(B129&gt;0,(SUMIF('IW49 SEMANA CAL'!A:A,'IW38 SEMANA CAL'!B129,'IW49 SEMANA CAL'!H:H)),"")</f>
        <v>12</v>
      </c>
    </row>
    <row r="130" spans="1:32" x14ac:dyDescent="0.35">
      <c r="A130" t="s">
        <v>228</v>
      </c>
      <c r="B130">
        <v>6622712</v>
      </c>
      <c r="C130" t="s">
        <v>129</v>
      </c>
      <c r="D130" t="s">
        <v>7726</v>
      </c>
      <c r="E130" t="s">
        <v>251</v>
      </c>
      <c r="F130" t="s">
        <v>259</v>
      </c>
      <c r="G130" t="s">
        <v>265</v>
      </c>
      <c r="H130" s="16">
        <v>45850</v>
      </c>
      <c r="I130" s="16">
        <v>45850</v>
      </c>
      <c r="J130" t="s">
        <v>5406</v>
      </c>
      <c r="K130">
        <v>1213130</v>
      </c>
      <c r="L130" t="s">
        <v>387</v>
      </c>
      <c r="M130" s="16">
        <v>45847</v>
      </c>
      <c r="N130" s="16">
        <v>45848</v>
      </c>
      <c r="O130">
        <v>10014624</v>
      </c>
      <c r="P130" t="s">
        <v>228</v>
      </c>
      <c r="Q130">
        <v>0</v>
      </c>
      <c r="R130" t="s">
        <v>343</v>
      </c>
      <c r="S130" t="s">
        <v>5938</v>
      </c>
      <c r="T130">
        <v>11615460</v>
      </c>
      <c r="U130" s="16">
        <v>45841</v>
      </c>
      <c r="V130" s="16">
        <v>45848</v>
      </c>
      <c r="W130" s="16">
        <v>45849</v>
      </c>
      <c r="X130">
        <v>0</v>
      </c>
      <c r="Y130">
        <v>1290900</v>
      </c>
      <c r="Z130" t="s">
        <v>1568</v>
      </c>
      <c r="AA130" t="s">
        <v>245</v>
      </c>
      <c r="AB130" t="s">
        <v>121</v>
      </c>
      <c r="AC130" t="s">
        <v>255</v>
      </c>
      <c r="AD130" s="32" t="str">
        <f>IF(B130&gt;0,IFERROR(IF(_xlfn.XLOOKUP(B130,'IW38 PLAN SEMANAL'!B:B,'IW38 PLAN SEMANAL'!B:B)&gt;0,"PROGRAMADO","CORRECTIVO"),"CORRECTIVO"),"")</f>
        <v>PROGRAMADO</v>
      </c>
      <c r="AE130" s="32" t="str">
        <f t="shared" si="1"/>
        <v>CERRADO</v>
      </c>
      <c r="AF130" s="32">
        <f>IF(B130&gt;0,(SUMIF('IW49 SEMANA CAL'!A:A,'IW38 SEMANA CAL'!B130,'IW49 SEMANA CAL'!H:H)),"")</f>
        <v>36</v>
      </c>
    </row>
    <row r="131" spans="1:32" x14ac:dyDescent="0.35">
      <c r="A131" t="s">
        <v>294</v>
      </c>
      <c r="B131">
        <v>6622711</v>
      </c>
      <c r="C131" t="s">
        <v>129</v>
      </c>
      <c r="D131" t="s">
        <v>7719</v>
      </c>
      <c r="E131" t="s">
        <v>251</v>
      </c>
      <c r="F131" t="s">
        <v>259</v>
      </c>
      <c r="G131" t="s">
        <v>265</v>
      </c>
      <c r="H131" s="16">
        <v>45845</v>
      </c>
      <c r="I131" s="16">
        <v>45845</v>
      </c>
      <c r="J131" t="s">
        <v>5406</v>
      </c>
      <c r="K131">
        <v>1213130</v>
      </c>
      <c r="L131" t="s">
        <v>295</v>
      </c>
      <c r="M131" s="16">
        <v>45845</v>
      </c>
      <c r="N131" s="16">
        <v>45845</v>
      </c>
      <c r="O131">
        <v>10014618</v>
      </c>
      <c r="P131" t="s">
        <v>294</v>
      </c>
      <c r="Q131">
        <v>0</v>
      </c>
      <c r="R131" t="s">
        <v>343</v>
      </c>
      <c r="S131" t="s">
        <v>291</v>
      </c>
      <c r="T131">
        <v>11615459</v>
      </c>
      <c r="U131" s="16">
        <v>45841</v>
      </c>
      <c r="V131" s="16">
        <v>45846</v>
      </c>
      <c r="W131" s="16">
        <v>45846</v>
      </c>
      <c r="X131">
        <v>0</v>
      </c>
      <c r="Y131">
        <v>1290900</v>
      </c>
      <c r="Z131" t="s">
        <v>1568</v>
      </c>
      <c r="AA131" t="s">
        <v>245</v>
      </c>
      <c r="AB131" t="s">
        <v>121</v>
      </c>
      <c r="AC131" t="s">
        <v>255</v>
      </c>
      <c r="AD131" s="32" t="str">
        <f>IF(B131&gt;0,IFERROR(IF(_xlfn.XLOOKUP(B131,'IW38 PLAN SEMANAL'!B:B,'IW38 PLAN SEMANAL'!B:B)&gt;0,"PROGRAMADO","CORRECTIVO"),"CORRECTIVO"),"")</f>
        <v>PROGRAMADO</v>
      </c>
      <c r="AE131" s="32" t="str">
        <f t="shared" ref="AE131:AE194" si="2">IF(B131&gt;0,IF(MID(G131,1,3)="CTE","CERRADO",IF(MID(G131,1,3)="REP","REPROGRAMADO",IF(MID(G131,1,3)="CER","CERRADO","ABIERTO"))),"")</f>
        <v>CERRADO</v>
      </c>
      <c r="AF131" s="32">
        <f>IF(B131&gt;0,(SUMIF('IW49 SEMANA CAL'!A:A,'IW38 SEMANA CAL'!B131,'IW49 SEMANA CAL'!H:H)),"")</f>
        <v>24</v>
      </c>
    </row>
    <row r="132" spans="1:32" x14ac:dyDescent="0.35">
      <c r="A132" t="s">
        <v>236</v>
      </c>
      <c r="B132">
        <v>6622372</v>
      </c>
      <c r="C132" t="s">
        <v>129</v>
      </c>
      <c r="D132" t="s">
        <v>8184</v>
      </c>
      <c r="E132" t="s">
        <v>251</v>
      </c>
      <c r="F132" t="s">
        <v>259</v>
      </c>
      <c r="G132" t="s">
        <v>265</v>
      </c>
      <c r="H132" s="16">
        <v>45849</v>
      </c>
      <c r="I132" s="16">
        <v>45849</v>
      </c>
      <c r="J132" t="s">
        <v>5406</v>
      </c>
      <c r="K132">
        <v>1215152</v>
      </c>
      <c r="L132" t="s">
        <v>283</v>
      </c>
      <c r="M132" s="16">
        <v>45852</v>
      </c>
      <c r="N132" s="16">
        <v>45852</v>
      </c>
      <c r="O132">
        <v>10014629</v>
      </c>
      <c r="P132" t="s">
        <v>236</v>
      </c>
      <c r="Q132">
        <v>0</v>
      </c>
      <c r="R132" t="s">
        <v>7512</v>
      </c>
      <c r="S132" t="s">
        <v>262</v>
      </c>
      <c r="T132">
        <v>11615038</v>
      </c>
      <c r="U132" s="16">
        <v>45840</v>
      </c>
      <c r="V132" s="16">
        <v>45851</v>
      </c>
      <c r="W132" s="16">
        <v>45851</v>
      </c>
      <c r="X132">
        <v>0</v>
      </c>
      <c r="Y132">
        <v>1290900</v>
      </c>
      <c r="Z132" t="s">
        <v>1568</v>
      </c>
      <c r="AA132" t="s">
        <v>246</v>
      </c>
      <c r="AB132" t="s">
        <v>121</v>
      </c>
      <c r="AC132" t="s">
        <v>255</v>
      </c>
      <c r="AD132" s="32" t="str">
        <f>IF(B132&gt;0,IFERROR(IF(_xlfn.XLOOKUP(B132,'IW38 PLAN SEMANAL'!B:B,'IW38 PLAN SEMANAL'!B:B)&gt;0,"PROGRAMADO","CORRECTIVO"),"CORRECTIVO"),"")</f>
        <v>PROGRAMADO</v>
      </c>
      <c r="AE132" s="32" t="str">
        <f t="shared" si="2"/>
        <v>CERRADO</v>
      </c>
      <c r="AF132" s="32">
        <f>IF(B132&gt;0,(SUMIF('IW49 SEMANA CAL'!A:A,'IW38 SEMANA CAL'!B132,'IW49 SEMANA CAL'!H:H)),"")</f>
        <v>4</v>
      </c>
    </row>
    <row r="133" spans="1:32" x14ac:dyDescent="0.35">
      <c r="A133" t="s">
        <v>231</v>
      </c>
      <c r="B133">
        <v>6622371</v>
      </c>
      <c r="C133" t="s">
        <v>129</v>
      </c>
      <c r="D133" t="s">
        <v>8132</v>
      </c>
      <c r="E133" t="s">
        <v>251</v>
      </c>
      <c r="F133" t="s">
        <v>259</v>
      </c>
      <c r="G133" t="s">
        <v>3451</v>
      </c>
      <c r="H133" s="16">
        <v>45850</v>
      </c>
      <c r="I133" s="16">
        <v>45850</v>
      </c>
      <c r="J133" t="s">
        <v>5406</v>
      </c>
      <c r="K133">
        <v>1215150</v>
      </c>
      <c r="L133" t="s">
        <v>331</v>
      </c>
      <c r="O133">
        <v>10014638</v>
      </c>
      <c r="P133" t="s">
        <v>231</v>
      </c>
      <c r="Q133">
        <v>0</v>
      </c>
      <c r="R133" t="s">
        <v>7512</v>
      </c>
      <c r="S133" t="s">
        <v>262</v>
      </c>
      <c r="T133">
        <v>11615037</v>
      </c>
      <c r="U133" s="16">
        <v>45840</v>
      </c>
      <c r="V133" s="16">
        <v>45851</v>
      </c>
      <c r="W133" s="16">
        <v>45851</v>
      </c>
      <c r="X133">
        <v>0</v>
      </c>
      <c r="Y133">
        <v>1290900</v>
      </c>
      <c r="Z133" t="s">
        <v>1568</v>
      </c>
      <c r="AA133" t="s">
        <v>246</v>
      </c>
      <c r="AB133" t="s">
        <v>121</v>
      </c>
      <c r="AC133" t="s">
        <v>255</v>
      </c>
      <c r="AD133" s="32" t="str">
        <f>IF(B133&gt;0,IFERROR(IF(_xlfn.XLOOKUP(B133,'IW38 PLAN SEMANAL'!B:B,'IW38 PLAN SEMANAL'!B:B)&gt;0,"PROGRAMADO","CORRECTIVO"),"CORRECTIVO"),"")</f>
        <v>PROGRAMADO</v>
      </c>
      <c r="AE133" s="32" t="str">
        <f t="shared" si="2"/>
        <v>CERRADO</v>
      </c>
      <c r="AF133" s="32">
        <f>IF(B133&gt;0,(SUMIF('IW49 SEMANA CAL'!A:A,'IW38 SEMANA CAL'!B133,'IW49 SEMANA CAL'!H:H)),"")</f>
        <v>4</v>
      </c>
    </row>
    <row r="134" spans="1:32" x14ac:dyDescent="0.35">
      <c r="A134" t="s">
        <v>242</v>
      </c>
      <c r="B134">
        <v>6622370</v>
      </c>
      <c r="C134" t="s">
        <v>129</v>
      </c>
      <c r="D134" t="s">
        <v>8123</v>
      </c>
      <c r="E134" t="s">
        <v>251</v>
      </c>
      <c r="F134" t="s">
        <v>259</v>
      </c>
      <c r="G134" t="s">
        <v>3451</v>
      </c>
      <c r="H134" s="16">
        <v>45850</v>
      </c>
      <c r="I134" s="16">
        <v>45850</v>
      </c>
      <c r="J134" t="s">
        <v>5406</v>
      </c>
      <c r="K134">
        <v>1215150</v>
      </c>
      <c r="L134" t="s">
        <v>330</v>
      </c>
      <c r="O134">
        <v>10014637</v>
      </c>
      <c r="P134" t="s">
        <v>242</v>
      </c>
      <c r="Q134">
        <v>0</v>
      </c>
      <c r="R134" t="s">
        <v>7512</v>
      </c>
      <c r="S134" t="s">
        <v>262</v>
      </c>
      <c r="T134">
        <v>11615036</v>
      </c>
      <c r="U134" s="16">
        <v>45840</v>
      </c>
      <c r="V134" s="16">
        <v>45851</v>
      </c>
      <c r="W134" s="16">
        <v>45851</v>
      </c>
      <c r="X134">
        <v>0</v>
      </c>
      <c r="Y134">
        <v>1290900</v>
      </c>
      <c r="Z134" t="s">
        <v>1568</v>
      </c>
      <c r="AA134" t="s">
        <v>246</v>
      </c>
      <c r="AB134" t="s">
        <v>121</v>
      </c>
      <c r="AC134" t="s">
        <v>255</v>
      </c>
      <c r="AD134" s="32" t="str">
        <f>IF(B134&gt;0,IFERROR(IF(_xlfn.XLOOKUP(B134,'IW38 PLAN SEMANAL'!B:B,'IW38 PLAN SEMANAL'!B:B)&gt;0,"PROGRAMADO","CORRECTIVO"),"CORRECTIVO"),"")</f>
        <v>PROGRAMADO</v>
      </c>
      <c r="AE134" s="32" t="str">
        <f t="shared" si="2"/>
        <v>CERRADO</v>
      </c>
      <c r="AF134" s="32">
        <f>IF(B134&gt;0,(SUMIF('IW49 SEMANA CAL'!A:A,'IW38 SEMANA CAL'!B134,'IW49 SEMANA CAL'!H:H)),"")</f>
        <v>4</v>
      </c>
    </row>
    <row r="135" spans="1:32" x14ac:dyDescent="0.35">
      <c r="A135" t="s">
        <v>337</v>
      </c>
      <c r="B135">
        <v>6622366</v>
      </c>
      <c r="C135" t="s">
        <v>129</v>
      </c>
      <c r="D135" t="s">
        <v>7864</v>
      </c>
      <c r="E135" t="s">
        <v>251</v>
      </c>
      <c r="F135" t="s">
        <v>259</v>
      </c>
      <c r="G135" t="s">
        <v>265</v>
      </c>
      <c r="H135" s="16">
        <v>45846</v>
      </c>
      <c r="I135" s="16">
        <v>45846</v>
      </c>
      <c r="J135" t="s">
        <v>5406</v>
      </c>
      <c r="K135">
        <v>1212121</v>
      </c>
      <c r="L135" t="s">
        <v>338</v>
      </c>
      <c r="M135" s="16">
        <v>45846</v>
      </c>
      <c r="N135" s="16">
        <v>45846</v>
      </c>
      <c r="O135">
        <v>10014600</v>
      </c>
      <c r="P135" t="s">
        <v>337</v>
      </c>
      <c r="Q135">
        <v>0</v>
      </c>
      <c r="R135" t="s">
        <v>7512</v>
      </c>
      <c r="S135" t="s">
        <v>291</v>
      </c>
      <c r="T135">
        <v>11615022</v>
      </c>
      <c r="U135" s="16">
        <v>45840</v>
      </c>
      <c r="V135" s="16">
        <v>45847</v>
      </c>
      <c r="W135" s="16">
        <v>45847</v>
      </c>
      <c r="X135">
        <v>0</v>
      </c>
      <c r="Y135">
        <v>1290900</v>
      </c>
      <c r="Z135" t="s">
        <v>1568</v>
      </c>
      <c r="AA135" t="s">
        <v>247</v>
      </c>
      <c r="AB135" t="s">
        <v>121</v>
      </c>
      <c r="AC135" t="s">
        <v>255</v>
      </c>
      <c r="AD135" s="32" t="str">
        <f>IF(B135&gt;0,IFERROR(IF(_xlfn.XLOOKUP(B135,'IW38 PLAN SEMANAL'!B:B,'IW38 PLAN SEMANAL'!B:B)&gt;0,"PROGRAMADO","CORRECTIVO"),"CORRECTIVO"),"")</f>
        <v>PROGRAMADO</v>
      </c>
      <c r="AE135" s="32" t="str">
        <f t="shared" si="2"/>
        <v>CERRADO</v>
      </c>
      <c r="AF135" s="32">
        <f>IF(B135&gt;0,(SUMIF('IW49 SEMANA CAL'!A:A,'IW38 SEMANA CAL'!B135,'IW49 SEMANA CAL'!H:H)),"")</f>
        <v>4</v>
      </c>
    </row>
    <row r="136" spans="1:32" x14ac:dyDescent="0.35">
      <c r="A136" t="s">
        <v>159</v>
      </c>
      <c r="B136">
        <v>6622365</v>
      </c>
      <c r="C136" t="s">
        <v>129</v>
      </c>
      <c r="D136" t="s">
        <v>7846</v>
      </c>
      <c r="E136" t="s">
        <v>251</v>
      </c>
      <c r="F136" t="s">
        <v>259</v>
      </c>
      <c r="G136" t="s">
        <v>265</v>
      </c>
      <c r="H136" s="16">
        <v>45848</v>
      </c>
      <c r="I136" s="16">
        <v>45848</v>
      </c>
      <c r="J136" t="s">
        <v>5406</v>
      </c>
      <c r="K136">
        <v>1212121</v>
      </c>
      <c r="L136" t="s">
        <v>398</v>
      </c>
      <c r="M136" s="16">
        <v>45848</v>
      </c>
      <c r="N136" s="16">
        <v>45848</v>
      </c>
      <c r="O136">
        <v>10014599</v>
      </c>
      <c r="P136" t="s">
        <v>159</v>
      </c>
      <c r="Q136">
        <v>0</v>
      </c>
      <c r="R136" t="s">
        <v>7512</v>
      </c>
      <c r="S136" t="s">
        <v>1087</v>
      </c>
      <c r="T136">
        <v>11615021</v>
      </c>
      <c r="U136" s="16">
        <v>45840</v>
      </c>
      <c r="V136" s="16">
        <v>45848</v>
      </c>
      <c r="W136" s="16">
        <v>45851</v>
      </c>
      <c r="X136">
        <v>0</v>
      </c>
      <c r="Y136">
        <v>1290900</v>
      </c>
      <c r="Z136" t="s">
        <v>1568</v>
      </c>
      <c r="AA136" t="s">
        <v>247</v>
      </c>
      <c r="AB136" t="s">
        <v>121</v>
      </c>
      <c r="AC136" t="s">
        <v>255</v>
      </c>
      <c r="AD136" s="32" t="str">
        <f>IF(B136&gt;0,IFERROR(IF(_xlfn.XLOOKUP(B136,'IW38 PLAN SEMANAL'!B:B,'IW38 PLAN SEMANAL'!B:B)&gt;0,"PROGRAMADO","CORRECTIVO"),"CORRECTIVO"),"")</f>
        <v>PROGRAMADO</v>
      </c>
      <c r="AE136" s="32" t="str">
        <f t="shared" si="2"/>
        <v>CERRADO</v>
      </c>
      <c r="AF136" s="32">
        <f>IF(B136&gt;0,(SUMIF('IW49 SEMANA CAL'!A:A,'IW38 SEMANA CAL'!B136,'IW49 SEMANA CAL'!H:H)),"")</f>
        <v>4</v>
      </c>
    </row>
    <row r="137" spans="1:32" x14ac:dyDescent="0.35">
      <c r="A137" t="s">
        <v>240</v>
      </c>
      <c r="B137">
        <v>6622364</v>
      </c>
      <c r="C137" t="s">
        <v>129</v>
      </c>
      <c r="D137" t="s">
        <v>7795</v>
      </c>
      <c r="E137" t="s">
        <v>251</v>
      </c>
      <c r="F137" t="s">
        <v>259</v>
      </c>
      <c r="G137" t="s">
        <v>3451</v>
      </c>
      <c r="H137" s="16">
        <v>45850</v>
      </c>
      <c r="I137" s="16">
        <v>45850</v>
      </c>
      <c r="J137" t="s">
        <v>5406</v>
      </c>
      <c r="K137">
        <v>1213130</v>
      </c>
      <c r="L137" t="s">
        <v>304</v>
      </c>
      <c r="O137">
        <v>10014607</v>
      </c>
      <c r="P137" t="s">
        <v>240</v>
      </c>
      <c r="Q137">
        <v>0</v>
      </c>
      <c r="R137" t="s">
        <v>7512</v>
      </c>
      <c r="S137" t="s">
        <v>262</v>
      </c>
      <c r="T137">
        <v>11615020</v>
      </c>
      <c r="U137" s="16">
        <v>45840</v>
      </c>
      <c r="V137" s="16">
        <v>45851</v>
      </c>
      <c r="W137" s="16">
        <v>45851</v>
      </c>
      <c r="X137">
        <v>0</v>
      </c>
      <c r="Y137">
        <v>1290900</v>
      </c>
      <c r="Z137" t="s">
        <v>1568</v>
      </c>
      <c r="AA137" t="s">
        <v>245</v>
      </c>
      <c r="AB137" t="s">
        <v>121</v>
      </c>
      <c r="AC137" t="s">
        <v>255</v>
      </c>
      <c r="AD137" s="32" t="str">
        <f>IF(B137&gt;0,IFERROR(IF(_xlfn.XLOOKUP(B137,'IW38 PLAN SEMANAL'!B:B,'IW38 PLAN SEMANAL'!B:B)&gt;0,"PROGRAMADO","CORRECTIVO"),"CORRECTIVO"),"")</f>
        <v>PROGRAMADO</v>
      </c>
      <c r="AE137" s="32" t="str">
        <f t="shared" si="2"/>
        <v>CERRADO</v>
      </c>
      <c r="AF137" s="32">
        <f>IF(B137&gt;0,(SUMIF('IW49 SEMANA CAL'!A:A,'IW38 SEMANA CAL'!B137,'IW49 SEMANA CAL'!H:H)),"")</f>
        <v>4</v>
      </c>
    </row>
    <row r="138" spans="1:32" x14ac:dyDescent="0.35">
      <c r="A138" t="s">
        <v>419</v>
      </c>
      <c r="B138">
        <v>6621809</v>
      </c>
      <c r="C138" t="s">
        <v>129</v>
      </c>
      <c r="D138" t="s">
        <v>7761</v>
      </c>
      <c r="E138" t="s">
        <v>251</v>
      </c>
      <c r="F138" t="s">
        <v>259</v>
      </c>
      <c r="G138" t="s">
        <v>268</v>
      </c>
      <c r="H138" s="16">
        <v>45846</v>
      </c>
      <c r="I138" s="16">
        <v>45846</v>
      </c>
      <c r="J138" t="s">
        <v>5406</v>
      </c>
      <c r="K138">
        <v>1213130</v>
      </c>
      <c r="L138" t="s">
        <v>420</v>
      </c>
      <c r="M138" s="16">
        <v>45846</v>
      </c>
      <c r="N138" s="16">
        <v>45847</v>
      </c>
      <c r="O138">
        <v>10014605</v>
      </c>
      <c r="P138" t="s">
        <v>419</v>
      </c>
      <c r="Q138">
        <v>15559.18</v>
      </c>
      <c r="R138" t="s">
        <v>343</v>
      </c>
      <c r="S138" t="s">
        <v>291</v>
      </c>
      <c r="T138">
        <v>11614442</v>
      </c>
      <c r="U138" s="16">
        <v>45839</v>
      </c>
      <c r="V138" s="16">
        <v>45848</v>
      </c>
      <c r="W138" s="16">
        <v>45848</v>
      </c>
      <c r="X138">
        <v>15559.18</v>
      </c>
      <c r="Y138">
        <v>1290900</v>
      </c>
      <c r="Z138" t="s">
        <v>1568</v>
      </c>
      <c r="AA138" t="s">
        <v>245</v>
      </c>
      <c r="AB138" t="s">
        <v>121</v>
      </c>
      <c r="AC138" t="s">
        <v>255</v>
      </c>
      <c r="AD138" s="32" t="str">
        <f>IF(B138&gt;0,IFERROR(IF(_xlfn.XLOOKUP(B138,'IW38 PLAN SEMANAL'!B:B,'IW38 PLAN SEMANAL'!B:B)&gt;0,"PROGRAMADO","CORRECTIVO"),"CORRECTIVO"),"")</f>
        <v>PROGRAMADO</v>
      </c>
      <c r="AE138" s="32" t="str">
        <f t="shared" si="2"/>
        <v>CERRADO</v>
      </c>
      <c r="AF138" s="32">
        <f>IF(B138&gt;0,(SUMIF('IW49 SEMANA CAL'!A:A,'IW38 SEMANA CAL'!B138,'IW49 SEMANA CAL'!H:H)),"")</f>
        <v>58</v>
      </c>
    </row>
    <row r="139" spans="1:32" x14ac:dyDescent="0.35">
      <c r="A139" t="s">
        <v>337</v>
      </c>
      <c r="B139">
        <v>6621808</v>
      </c>
      <c r="C139" t="s">
        <v>129</v>
      </c>
      <c r="D139" t="s">
        <v>7868</v>
      </c>
      <c r="E139" t="s">
        <v>251</v>
      </c>
      <c r="F139" t="s">
        <v>259</v>
      </c>
      <c r="G139" t="s">
        <v>268</v>
      </c>
      <c r="H139" s="16">
        <v>45846</v>
      </c>
      <c r="I139" s="16">
        <v>45846</v>
      </c>
      <c r="J139" t="s">
        <v>5406</v>
      </c>
      <c r="K139">
        <v>1212121</v>
      </c>
      <c r="L139" t="s">
        <v>338</v>
      </c>
      <c r="M139" s="16">
        <v>45846</v>
      </c>
      <c r="N139" s="16">
        <v>45846</v>
      </c>
      <c r="O139">
        <v>10014600</v>
      </c>
      <c r="P139" t="s">
        <v>337</v>
      </c>
      <c r="Q139">
        <v>7047.78</v>
      </c>
      <c r="R139" t="s">
        <v>8303</v>
      </c>
      <c r="S139" t="s">
        <v>291</v>
      </c>
      <c r="T139">
        <v>11614441</v>
      </c>
      <c r="U139" s="16">
        <v>45839</v>
      </c>
      <c r="V139" s="16">
        <v>45847</v>
      </c>
      <c r="W139" s="16">
        <v>45847</v>
      </c>
      <c r="X139">
        <v>7047.78</v>
      </c>
      <c r="Y139">
        <v>1290900</v>
      </c>
      <c r="Z139" t="s">
        <v>1568</v>
      </c>
      <c r="AA139" t="s">
        <v>247</v>
      </c>
      <c r="AB139" t="s">
        <v>121</v>
      </c>
      <c r="AC139" t="s">
        <v>255</v>
      </c>
      <c r="AD139" s="32" t="str">
        <f>IF(B139&gt;0,IFERROR(IF(_xlfn.XLOOKUP(B139,'IW38 PLAN SEMANAL'!B:B,'IW38 PLAN SEMANAL'!B:B)&gt;0,"PROGRAMADO","CORRECTIVO"),"CORRECTIVO"),"")</f>
        <v>PROGRAMADO</v>
      </c>
      <c r="AE139" s="32" t="str">
        <f t="shared" si="2"/>
        <v>CERRADO</v>
      </c>
      <c r="AF139" s="32">
        <f>IF(B139&gt;0,(SUMIF('IW49 SEMANA CAL'!A:A,'IW38 SEMANA CAL'!B139,'IW49 SEMANA CAL'!H:H)),"")</f>
        <v>30.6</v>
      </c>
    </row>
    <row r="140" spans="1:32" x14ac:dyDescent="0.35">
      <c r="A140" t="s">
        <v>332</v>
      </c>
      <c r="B140">
        <v>6621805</v>
      </c>
      <c r="C140" t="s">
        <v>129</v>
      </c>
      <c r="D140" t="s">
        <v>8160</v>
      </c>
      <c r="E140" t="s">
        <v>251</v>
      </c>
      <c r="F140" t="s">
        <v>259</v>
      </c>
      <c r="G140" t="s">
        <v>260</v>
      </c>
      <c r="H140" s="16">
        <v>45851</v>
      </c>
      <c r="I140" s="16">
        <v>45851</v>
      </c>
      <c r="J140" t="s">
        <v>5406</v>
      </c>
      <c r="K140">
        <v>1215150</v>
      </c>
      <c r="L140" t="s">
        <v>333</v>
      </c>
      <c r="M140" s="16">
        <v>45847</v>
      </c>
      <c r="N140" s="16">
        <v>45849</v>
      </c>
      <c r="O140">
        <v>10014639</v>
      </c>
      <c r="P140" t="s">
        <v>332</v>
      </c>
      <c r="Q140">
        <v>3963.94</v>
      </c>
      <c r="R140" t="s">
        <v>8303</v>
      </c>
      <c r="S140" t="s">
        <v>8304</v>
      </c>
      <c r="T140">
        <v>11614438</v>
      </c>
      <c r="U140" s="16">
        <v>45839</v>
      </c>
      <c r="V140" s="16">
        <v>45849</v>
      </c>
      <c r="W140" s="16">
        <v>45851</v>
      </c>
      <c r="X140">
        <v>3963.94</v>
      </c>
      <c r="Y140">
        <v>1290900</v>
      </c>
      <c r="Z140" t="s">
        <v>1568</v>
      </c>
      <c r="AA140" t="s">
        <v>246</v>
      </c>
      <c r="AB140" t="s">
        <v>121</v>
      </c>
      <c r="AC140" t="s">
        <v>255</v>
      </c>
      <c r="AD140" s="32" t="str">
        <f>IF(B140&gt;0,IFERROR(IF(_xlfn.XLOOKUP(B140,'IW38 PLAN SEMANAL'!B:B,'IW38 PLAN SEMANAL'!B:B)&gt;0,"PROGRAMADO","CORRECTIVO"),"CORRECTIVO"),"")</f>
        <v>PROGRAMADO</v>
      </c>
      <c r="AE140" s="32" t="str">
        <f t="shared" si="2"/>
        <v>CERRADO</v>
      </c>
      <c r="AF140" s="32">
        <f>IF(B140&gt;0,(SUMIF('IW49 SEMANA CAL'!A:A,'IW38 SEMANA CAL'!B140,'IW49 SEMANA CAL'!H:H)),"")</f>
        <v>35</v>
      </c>
    </row>
    <row r="141" spans="1:32" x14ac:dyDescent="0.35">
      <c r="A141" t="s">
        <v>243</v>
      </c>
      <c r="B141">
        <v>6621434</v>
      </c>
      <c r="C141" t="s">
        <v>129</v>
      </c>
      <c r="D141" t="s">
        <v>6385</v>
      </c>
      <c r="E141" t="s">
        <v>310</v>
      </c>
      <c r="F141" t="s">
        <v>125</v>
      </c>
      <c r="G141" t="s">
        <v>124</v>
      </c>
      <c r="H141" s="16">
        <v>45851</v>
      </c>
      <c r="I141" s="16">
        <v>45851</v>
      </c>
      <c r="J141" t="s">
        <v>5406</v>
      </c>
      <c r="K141">
        <v>1213130</v>
      </c>
      <c r="L141" t="s">
        <v>384</v>
      </c>
      <c r="O141">
        <v>10014627</v>
      </c>
      <c r="P141" t="s">
        <v>243</v>
      </c>
      <c r="Q141">
        <v>0</v>
      </c>
      <c r="R141" t="s">
        <v>1532</v>
      </c>
      <c r="S141" t="s">
        <v>262</v>
      </c>
      <c r="T141">
        <v>11614014</v>
      </c>
      <c r="U141" s="16">
        <v>45837</v>
      </c>
      <c r="V141" s="16">
        <v>45851</v>
      </c>
      <c r="W141" s="16">
        <v>45853</v>
      </c>
      <c r="X141">
        <v>0</v>
      </c>
      <c r="Y141">
        <v>1290900</v>
      </c>
      <c r="Z141" t="s">
        <v>1568</v>
      </c>
      <c r="AA141" t="s">
        <v>245</v>
      </c>
      <c r="AB141" t="s">
        <v>121</v>
      </c>
      <c r="AC141" t="s">
        <v>255</v>
      </c>
      <c r="AD141" s="32" t="str">
        <f>IF(B141&gt;0,IFERROR(IF(_xlfn.XLOOKUP(B141,'IW38 PLAN SEMANAL'!B:B,'IW38 PLAN SEMANAL'!B:B)&gt;0,"PROGRAMADO","CORRECTIVO"),"CORRECTIVO"),"")</f>
        <v>CORRECTIVO</v>
      </c>
      <c r="AE141" s="32" t="str">
        <f t="shared" si="2"/>
        <v>ABIERTO</v>
      </c>
      <c r="AF141" s="32">
        <f>IF(B141&gt;0,(SUMIF('IW49 SEMANA CAL'!A:A,'IW38 SEMANA CAL'!B141,'IW49 SEMANA CAL'!H:H)),"")</f>
        <v>0</v>
      </c>
    </row>
    <row r="142" spans="1:32" x14ac:dyDescent="0.35">
      <c r="A142" t="s">
        <v>152</v>
      </c>
      <c r="B142">
        <v>6621120</v>
      </c>
      <c r="C142" t="s">
        <v>129</v>
      </c>
      <c r="D142" t="s">
        <v>6237</v>
      </c>
      <c r="E142" t="s">
        <v>251</v>
      </c>
      <c r="F142" t="s">
        <v>259</v>
      </c>
      <c r="G142" t="s">
        <v>265</v>
      </c>
      <c r="H142" s="16">
        <v>45847</v>
      </c>
      <c r="I142" s="16">
        <v>45847</v>
      </c>
      <c r="J142" t="s">
        <v>5406</v>
      </c>
      <c r="K142">
        <v>1215156</v>
      </c>
      <c r="L142" t="s">
        <v>307</v>
      </c>
      <c r="M142" s="16">
        <v>45847</v>
      </c>
      <c r="N142" s="16">
        <v>45848</v>
      </c>
      <c r="O142">
        <v>10014641</v>
      </c>
      <c r="P142" t="s">
        <v>152</v>
      </c>
      <c r="Q142">
        <v>0</v>
      </c>
      <c r="R142" t="s">
        <v>343</v>
      </c>
      <c r="S142" t="s">
        <v>1087</v>
      </c>
      <c r="T142">
        <v>11613665</v>
      </c>
      <c r="U142" s="16">
        <v>45836</v>
      </c>
      <c r="V142" s="16">
        <v>45848</v>
      </c>
      <c r="W142" s="16">
        <v>45851</v>
      </c>
      <c r="X142">
        <v>0</v>
      </c>
      <c r="Y142">
        <v>1290900</v>
      </c>
      <c r="Z142" t="s">
        <v>1568</v>
      </c>
      <c r="AA142" t="s">
        <v>246</v>
      </c>
      <c r="AB142" t="s">
        <v>121</v>
      </c>
      <c r="AC142" t="s">
        <v>255</v>
      </c>
      <c r="AD142" s="32" t="str">
        <f>IF(B142&gt;0,IFERROR(IF(_xlfn.XLOOKUP(B142,'IW38 PLAN SEMANAL'!B:B,'IW38 PLAN SEMANAL'!B:B)&gt;0,"PROGRAMADO","CORRECTIVO"),"CORRECTIVO"),"")</f>
        <v>PROGRAMADO</v>
      </c>
      <c r="AE142" s="32" t="str">
        <f t="shared" si="2"/>
        <v>CERRADO</v>
      </c>
      <c r="AF142" s="32">
        <f>IF(B142&gt;0,(SUMIF('IW49 SEMANA CAL'!A:A,'IW38 SEMANA CAL'!B142,'IW49 SEMANA CAL'!H:H)),"")</f>
        <v>4</v>
      </c>
    </row>
    <row r="143" spans="1:32" x14ac:dyDescent="0.35">
      <c r="A143" t="s">
        <v>419</v>
      </c>
      <c r="B143">
        <v>6620655</v>
      </c>
      <c r="C143" t="s">
        <v>129</v>
      </c>
      <c r="D143" t="s">
        <v>6392</v>
      </c>
      <c r="E143" t="s">
        <v>251</v>
      </c>
      <c r="F143" t="s">
        <v>259</v>
      </c>
      <c r="G143" t="s">
        <v>415</v>
      </c>
      <c r="H143" s="16">
        <v>45846</v>
      </c>
      <c r="I143" s="16">
        <v>45846</v>
      </c>
      <c r="J143" t="s">
        <v>5406</v>
      </c>
      <c r="K143">
        <v>1213130</v>
      </c>
      <c r="L143" t="s">
        <v>420</v>
      </c>
      <c r="M143" s="16">
        <v>45845</v>
      </c>
      <c r="N143" s="16">
        <v>45846</v>
      </c>
      <c r="O143">
        <v>10014605</v>
      </c>
      <c r="P143" t="s">
        <v>419</v>
      </c>
      <c r="Q143">
        <v>0</v>
      </c>
      <c r="R143" t="s">
        <v>329</v>
      </c>
      <c r="S143" t="s">
        <v>291</v>
      </c>
      <c r="T143">
        <v>11613206</v>
      </c>
      <c r="U143" s="16">
        <v>45835</v>
      </c>
      <c r="V143" s="16">
        <v>45847</v>
      </c>
      <c r="W143" s="16">
        <v>45847</v>
      </c>
      <c r="X143">
        <v>0</v>
      </c>
      <c r="Y143">
        <v>1290900</v>
      </c>
      <c r="Z143" t="s">
        <v>1568</v>
      </c>
      <c r="AA143" t="s">
        <v>245</v>
      </c>
      <c r="AB143" t="s">
        <v>121</v>
      </c>
      <c r="AC143" t="s">
        <v>255</v>
      </c>
      <c r="AD143" s="32" t="str">
        <f>IF(B143&gt;0,IFERROR(IF(_xlfn.XLOOKUP(B143,'IW38 PLAN SEMANAL'!B:B,'IW38 PLAN SEMANAL'!B:B)&gt;0,"PROGRAMADO","CORRECTIVO"),"CORRECTIVO"),"")</f>
        <v>PROGRAMADO</v>
      </c>
      <c r="AE143" s="32" t="str">
        <f t="shared" si="2"/>
        <v>CERRADO</v>
      </c>
      <c r="AF143" s="32">
        <f>IF(B143&gt;0,(SUMIF('IW49 SEMANA CAL'!A:A,'IW38 SEMANA CAL'!B143,'IW49 SEMANA CAL'!H:H)),"")</f>
        <v>1</v>
      </c>
    </row>
    <row r="144" spans="1:32" x14ac:dyDescent="0.35">
      <c r="A144" t="s">
        <v>272</v>
      </c>
      <c r="B144">
        <v>6620598</v>
      </c>
      <c r="C144" t="s">
        <v>123</v>
      </c>
      <c r="D144" t="s">
        <v>6393</v>
      </c>
      <c r="E144" t="s">
        <v>310</v>
      </c>
      <c r="F144" t="s">
        <v>259</v>
      </c>
      <c r="G144" t="s">
        <v>265</v>
      </c>
      <c r="H144" s="16">
        <v>45846</v>
      </c>
      <c r="I144" s="16">
        <v>45846</v>
      </c>
      <c r="J144" t="s">
        <v>5406</v>
      </c>
      <c r="K144">
        <v>1210102</v>
      </c>
      <c r="L144" t="s">
        <v>273</v>
      </c>
      <c r="M144" s="16">
        <v>45845</v>
      </c>
      <c r="N144" s="16">
        <v>45845</v>
      </c>
      <c r="O144">
        <v>10017653</v>
      </c>
      <c r="P144" t="s">
        <v>165</v>
      </c>
      <c r="Q144">
        <v>0</v>
      </c>
      <c r="R144" t="s">
        <v>343</v>
      </c>
      <c r="S144" t="s">
        <v>293</v>
      </c>
      <c r="T144">
        <v>11611925</v>
      </c>
      <c r="U144" s="16">
        <v>45835</v>
      </c>
      <c r="V144" s="16">
        <v>45845</v>
      </c>
      <c r="W144" s="16">
        <v>45846</v>
      </c>
      <c r="X144">
        <v>0</v>
      </c>
      <c r="Y144">
        <v>1290900</v>
      </c>
      <c r="Z144" t="s">
        <v>1568</v>
      </c>
      <c r="AA144" t="s">
        <v>248</v>
      </c>
      <c r="AB144" t="s">
        <v>121</v>
      </c>
      <c r="AC144" t="s">
        <v>255</v>
      </c>
      <c r="AD144" s="32" t="str">
        <f>IF(B144&gt;0,IFERROR(IF(_xlfn.XLOOKUP(B144,'IW38 PLAN SEMANAL'!B:B,'IW38 PLAN SEMANAL'!B:B)&gt;0,"PROGRAMADO","CORRECTIVO"),"CORRECTIVO"),"")</f>
        <v>PROGRAMADO</v>
      </c>
      <c r="AE144" s="32" t="str">
        <f t="shared" si="2"/>
        <v>CERRADO</v>
      </c>
      <c r="AF144" s="32">
        <f>IF(B144&gt;0,(SUMIF('IW49 SEMANA CAL'!A:A,'IW38 SEMANA CAL'!B144,'IW49 SEMANA CAL'!H:H)),"")</f>
        <v>2</v>
      </c>
    </row>
    <row r="145" spans="1:32" x14ac:dyDescent="0.35">
      <c r="A145" t="s">
        <v>231</v>
      </c>
      <c r="B145">
        <v>6620595</v>
      </c>
      <c r="C145" t="s">
        <v>129</v>
      </c>
      <c r="D145" t="s">
        <v>3385</v>
      </c>
      <c r="E145" t="s">
        <v>310</v>
      </c>
      <c r="F145" t="s">
        <v>259</v>
      </c>
      <c r="G145" t="s">
        <v>336</v>
      </c>
      <c r="H145" s="16">
        <v>45850</v>
      </c>
      <c r="I145" s="16">
        <v>45850</v>
      </c>
      <c r="J145" t="s">
        <v>5406</v>
      </c>
      <c r="K145">
        <v>1215150</v>
      </c>
      <c r="L145" t="s">
        <v>331</v>
      </c>
      <c r="O145">
        <v>10014638</v>
      </c>
      <c r="P145" t="s">
        <v>231</v>
      </c>
      <c r="Q145">
        <v>0</v>
      </c>
      <c r="R145" t="s">
        <v>343</v>
      </c>
      <c r="S145" t="s">
        <v>291</v>
      </c>
      <c r="T145">
        <v>11611932</v>
      </c>
      <c r="U145" s="16">
        <v>45835</v>
      </c>
      <c r="V145" s="16">
        <v>45850</v>
      </c>
      <c r="W145" s="16">
        <v>45848</v>
      </c>
      <c r="X145">
        <v>0</v>
      </c>
      <c r="Y145">
        <v>1290900</v>
      </c>
      <c r="Z145" t="s">
        <v>1568</v>
      </c>
      <c r="AA145" t="s">
        <v>246</v>
      </c>
      <c r="AB145" t="s">
        <v>121</v>
      </c>
      <c r="AC145" t="s">
        <v>255</v>
      </c>
      <c r="AD145" s="32" t="str">
        <f>IF(B145&gt;0,IFERROR(IF(_xlfn.XLOOKUP(B145,'IW38 PLAN SEMANAL'!B:B,'IW38 PLAN SEMANAL'!B:B)&gt;0,"PROGRAMADO","CORRECTIVO"),"CORRECTIVO"),"")</f>
        <v>PROGRAMADO</v>
      </c>
      <c r="AE145" s="32" t="str">
        <f t="shared" si="2"/>
        <v>ABIERTO</v>
      </c>
      <c r="AF145" s="32">
        <f>IF(B145&gt;0,(SUMIF('IW49 SEMANA CAL'!A:A,'IW38 SEMANA CAL'!B145,'IW49 SEMANA CAL'!H:H)),"")</f>
        <v>2</v>
      </c>
    </row>
    <row r="146" spans="1:32" x14ac:dyDescent="0.35">
      <c r="A146" t="s">
        <v>236</v>
      </c>
      <c r="B146">
        <v>6619737</v>
      </c>
      <c r="C146" t="s">
        <v>129</v>
      </c>
      <c r="D146" t="s">
        <v>6398</v>
      </c>
      <c r="E146" t="s">
        <v>310</v>
      </c>
      <c r="F146" t="s">
        <v>259</v>
      </c>
      <c r="G146" t="s">
        <v>3451</v>
      </c>
      <c r="H146" s="16">
        <v>45849</v>
      </c>
      <c r="I146" s="16">
        <v>45849</v>
      </c>
      <c r="J146" t="s">
        <v>5406</v>
      </c>
      <c r="K146">
        <v>1215152</v>
      </c>
      <c r="L146" t="s">
        <v>283</v>
      </c>
      <c r="O146">
        <v>10014629</v>
      </c>
      <c r="P146" t="s">
        <v>236</v>
      </c>
      <c r="Q146">
        <v>0</v>
      </c>
      <c r="R146" t="s">
        <v>1532</v>
      </c>
      <c r="S146" t="s">
        <v>262</v>
      </c>
      <c r="T146">
        <v>11612236</v>
      </c>
      <c r="U146" s="16">
        <v>45834</v>
      </c>
      <c r="V146" s="16">
        <v>45853</v>
      </c>
      <c r="W146" s="16">
        <v>45853</v>
      </c>
      <c r="X146">
        <v>0</v>
      </c>
      <c r="Y146">
        <v>1290900</v>
      </c>
      <c r="Z146" t="s">
        <v>1568</v>
      </c>
      <c r="AA146" t="s">
        <v>246</v>
      </c>
      <c r="AB146" t="s">
        <v>121</v>
      </c>
      <c r="AC146" t="s">
        <v>255</v>
      </c>
      <c r="AD146" s="32" t="str">
        <f>IF(B146&gt;0,IFERROR(IF(_xlfn.XLOOKUP(B146,'IW38 PLAN SEMANAL'!B:B,'IW38 PLAN SEMANAL'!B:B)&gt;0,"PROGRAMADO","CORRECTIVO"),"CORRECTIVO"),"")</f>
        <v>PROGRAMADO</v>
      </c>
      <c r="AE146" s="32" t="str">
        <f t="shared" si="2"/>
        <v>CERRADO</v>
      </c>
      <c r="AF146" s="32">
        <f>IF(B146&gt;0,(SUMIF('IW49 SEMANA CAL'!A:A,'IW38 SEMANA CAL'!B146,'IW49 SEMANA CAL'!H:H)),"")</f>
        <v>12</v>
      </c>
    </row>
    <row r="147" spans="1:32" x14ac:dyDescent="0.35">
      <c r="A147" t="s">
        <v>209</v>
      </c>
      <c r="B147">
        <v>6619729</v>
      </c>
      <c r="C147" t="s">
        <v>129</v>
      </c>
      <c r="D147" t="s">
        <v>6400</v>
      </c>
      <c r="E147" t="s">
        <v>310</v>
      </c>
      <c r="F147" t="s">
        <v>259</v>
      </c>
      <c r="G147" t="s">
        <v>265</v>
      </c>
      <c r="H147" s="16">
        <v>45846</v>
      </c>
      <c r="I147" s="16">
        <v>45846</v>
      </c>
      <c r="J147" t="s">
        <v>5406</v>
      </c>
      <c r="K147">
        <v>1215152</v>
      </c>
      <c r="L147" t="s">
        <v>280</v>
      </c>
      <c r="M147" s="16">
        <v>45847</v>
      </c>
      <c r="N147" s="16">
        <v>45847</v>
      </c>
      <c r="O147">
        <v>10014630</v>
      </c>
      <c r="P147" t="s">
        <v>209</v>
      </c>
      <c r="Q147">
        <v>0</v>
      </c>
      <c r="R147" t="s">
        <v>1532</v>
      </c>
      <c r="S147" t="s">
        <v>291</v>
      </c>
      <c r="T147">
        <v>11612209</v>
      </c>
      <c r="U147" s="16">
        <v>45834</v>
      </c>
      <c r="V147" s="16">
        <v>45847</v>
      </c>
      <c r="W147" s="16">
        <v>45847</v>
      </c>
      <c r="X147">
        <v>0</v>
      </c>
      <c r="Y147">
        <v>1290900</v>
      </c>
      <c r="Z147" t="s">
        <v>1568</v>
      </c>
      <c r="AA147" t="s">
        <v>246</v>
      </c>
      <c r="AB147" t="s">
        <v>121</v>
      </c>
      <c r="AC147" t="s">
        <v>255</v>
      </c>
      <c r="AD147" s="32" t="str">
        <f>IF(B147&gt;0,IFERROR(IF(_xlfn.XLOOKUP(B147,'IW38 PLAN SEMANAL'!B:B,'IW38 PLAN SEMANAL'!B:B)&gt;0,"PROGRAMADO","CORRECTIVO"),"CORRECTIVO"),"")</f>
        <v>PROGRAMADO</v>
      </c>
      <c r="AE147" s="32" t="str">
        <f t="shared" si="2"/>
        <v>CERRADO</v>
      </c>
      <c r="AF147" s="32">
        <f>IF(B147&gt;0,(SUMIF('IW49 SEMANA CAL'!A:A,'IW38 SEMANA CAL'!B147,'IW49 SEMANA CAL'!H:H)),"")</f>
        <v>10</v>
      </c>
    </row>
    <row r="148" spans="1:32" x14ac:dyDescent="0.35">
      <c r="A148" t="s">
        <v>274</v>
      </c>
      <c r="B148">
        <v>6619653</v>
      </c>
      <c r="C148" t="s">
        <v>123</v>
      </c>
      <c r="D148" t="s">
        <v>7405</v>
      </c>
      <c r="E148" t="s">
        <v>251</v>
      </c>
      <c r="F148" t="s">
        <v>259</v>
      </c>
      <c r="G148" t="s">
        <v>336</v>
      </c>
      <c r="H148" s="16">
        <v>45845</v>
      </c>
      <c r="I148" s="16">
        <v>45851</v>
      </c>
      <c r="J148" t="s">
        <v>5406</v>
      </c>
      <c r="K148">
        <v>1210102</v>
      </c>
      <c r="L148" t="s">
        <v>275</v>
      </c>
      <c r="O148">
        <v>10014596</v>
      </c>
      <c r="P148" t="s">
        <v>176</v>
      </c>
      <c r="Q148">
        <v>0</v>
      </c>
      <c r="R148" t="s">
        <v>343</v>
      </c>
      <c r="S148" t="s">
        <v>293</v>
      </c>
      <c r="T148">
        <v>11612107</v>
      </c>
      <c r="U148" s="16">
        <v>45834</v>
      </c>
      <c r="V148" s="16">
        <v>45845</v>
      </c>
      <c r="W148" s="16">
        <v>45844</v>
      </c>
      <c r="X148">
        <v>0</v>
      </c>
      <c r="Y148">
        <v>1290900</v>
      </c>
      <c r="Z148" t="s">
        <v>1568</v>
      </c>
      <c r="AA148" t="s">
        <v>248</v>
      </c>
      <c r="AB148" t="s">
        <v>121</v>
      </c>
      <c r="AC148" t="s">
        <v>255</v>
      </c>
      <c r="AD148" s="32" t="str">
        <f>IF(B148&gt;0,IFERROR(IF(_xlfn.XLOOKUP(B148,'IW38 PLAN SEMANAL'!B:B,'IW38 PLAN SEMANAL'!B:B)&gt;0,"PROGRAMADO","CORRECTIVO"),"CORRECTIVO"),"")</f>
        <v>PROGRAMADO</v>
      </c>
      <c r="AE148" s="32" t="str">
        <f t="shared" si="2"/>
        <v>ABIERTO</v>
      </c>
      <c r="AF148" s="32">
        <f>IF(B148&gt;0,(SUMIF('IW49 SEMANA CAL'!A:A,'IW38 SEMANA CAL'!B148,'IW49 SEMANA CAL'!H:H)),"")</f>
        <v>2</v>
      </c>
    </row>
    <row r="149" spans="1:32" x14ac:dyDescent="0.35">
      <c r="A149" t="s">
        <v>240</v>
      </c>
      <c r="B149">
        <v>6619652</v>
      </c>
      <c r="C149" t="s">
        <v>129</v>
      </c>
      <c r="D149" t="s">
        <v>7798</v>
      </c>
      <c r="E149" t="s">
        <v>251</v>
      </c>
      <c r="F149" t="s">
        <v>259</v>
      </c>
      <c r="G149" t="s">
        <v>3451</v>
      </c>
      <c r="H149" s="16">
        <v>45850</v>
      </c>
      <c r="I149" s="16">
        <v>45850</v>
      </c>
      <c r="J149" t="s">
        <v>5406</v>
      </c>
      <c r="K149">
        <v>1213130</v>
      </c>
      <c r="L149" t="s">
        <v>304</v>
      </c>
      <c r="O149">
        <v>10014607</v>
      </c>
      <c r="P149" t="s">
        <v>240</v>
      </c>
      <c r="Q149">
        <v>0</v>
      </c>
      <c r="R149" t="s">
        <v>343</v>
      </c>
      <c r="S149" t="s">
        <v>262</v>
      </c>
      <c r="T149">
        <v>11612106</v>
      </c>
      <c r="U149" s="16">
        <v>45834</v>
      </c>
      <c r="V149" s="16">
        <v>45851</v>
      </c>
      <c r="W149" s="16">
        <v>45851</v>
      </c>
      <c r="X149">
        <v>0</v>
      </c>
      <c r="Y149">
        <v>1290900</v>
      </c>
      <c r="Z149" t="s">
        <v>1568</v>
      </c>
      <c r="AA149" t="s">
        <v>245</v>
      </c>
      <c r="AB149" t="s">
        <v>121</v>
      </c>
      <c r="AC149" t="s">
        <v>255</v>
      </c>
      <c r="AD149" s="32" t="str">
        <f>IF(B149&gt;0,IFERROR(IF(_xlfn.XLOOKUP(B149,'IW38 PLAN SEMANAL'!B:B,'IW38 PLAN SEMANAL'!B:B)&gt;0,"PROGRAMADO","CORRECTIVO"),"CORRECTIVO"),"")</f>
        <v>PROGRAMADO</v>
      </c>
      <c r="AE149" s="32" t="str">
        <f t="shared" si="2"/>
        <v>CERRADO</v>
      </c>
      <c r="AF149" s="32">
        <f>IF(B149&gt;0,(SUMIF('IW49 SEMANA CAL'!A:A,'IW38 SEMANA CAL'!B149,'IW49 SEMANA CAL'!H:H)),"")</f>
        <v>4</v>
      </c>
    </row>
    <row r="150" spans="1:32" x14ac:dyDescent="0.35">
      <c r="A150" t="s">
        <v>313</v>
      </c>
      <c r="B150">
        <v>6619650</v>
      </c>
      <c r="C150" t="s">
        <v>129</v>
      </c>
      <c r="D150" t="s">
        <v>7468</v>
      </c>
      <c r="E150" t="s">
        <v>251</v>
      </c>
      <c r="F150" t="s">
        <v>259</v>
      </c>
      <c r="G150" t="s">
        <v>265</v>
      </c>
      <c r="H150" s="16">
        <v>45846</v>
      </c>
      <c r="I150" s="16">
        <v>45846</v>
      </c>
      <c r="J150" t="s">
        <v>5406</v>
      </c>
      <c r="K150">
        <v>1213130</v>
      </c>
      <c r="L150" t="s">
        <v>314</v>
      </c>
      <c r="M150" s="16">
        <v>45845</v>
      </c>
      <c r="N150" s="16">
        <v>45845</v>
      </c>
      <c r="O150">
        <v>10014619</v>
      </c>
      <c r="P150" t="s">
        <v>313</v>
      </c>
      <c r="Q150">
        <v>0</v>
      </c>
      <c r="R150" t="s">
        <v>343</v>
      </c>
      <c r="S150" t="s">
        <v>291</v>
      </c>
      <c r="T150">
        <v>11612104</v>
      </c>
      <c r="U150" s="16">
        <v>45834</v>
      </c>
      <c r="V150" s="16">
        <v>45846</v>
      </c>
      <c r="W150" s="16">
        <v>45846</v>
      </c>
      <c r="X150">
        <v>0</v>
      </c>
      <c r="Y150">
        <v>1290900</v>
      </c>
      <c r="Z150" t="s">
        <v>1568</v>
      </c>
      <c r="AA150" t="s">
        <v>245</v>
      </c>
      <c r="AB150" t="s">
        <v>121</v>
      </c>
      <c r="AC150" t="s">
        <v>255</v>
      </c>
      <c r="AD150" s="32" t="str">
        <f>IF(B150&gt;0,IFERROR(IF(_xlfn.XLOOKUP(B150,'IW38 PLAN SEMANAL'!B:B,'IW38 PLAN SEMANAL'!B:B)&gt;0,"PROGRAMADO","CORRECTIVO"),"CORRECTIVO"),"")</f>
        <v>PROGRAMADO</v>
      </c>
      <c r="AE150" s="32" t="str">
        <f t="shared" si="2"/>
        <v>CERRADO</v>
      </c>
      <c r="AF150" s="32">
        <f>IF(B150&gt;0,(SUMIF('IW49 SEMANA CAL'!A:A,'IW38 SEMANA CAL'!B150,'IW49 SEMANA CAL'!H:H)),"")</f>
        <v>4</v>
      </c>
    </row>
    <row r="151" spans="1:32" x14ac:dyDescent="0.35">
      <c r="A151" t="s">
        <v>236</v>
      </c>
      <c r="B151">
        <v>6619545</v>
      </c>
      <c r="C151" t="s">
        <v>129</v>
      </c>
      <c r="D151" t="s">
        <v>6404</v>
      </c>
      <c r="E151" t="s">
        <v>310</v>
      </c>
      <c r="F151" t="s">
        <v>259</v>
      </c>
      <c r="G151" t="s">
        <v>265</v>
      </c>
      <c r="H151" s="16">
        <v>45849</v>
      </c>
      <c r="I151" s="16">
        <v>45849</v>
      </c>
      <c r="J151" t="s">
        <v>5406</v>
      </c>
      <c r="K151">
        <v>1215152</v>
      </c>
      <c r="L151" t="s">
        <v>283</v>
      </c>
      <c r="M151" s="16">
        <v>45852</v>
      </c>
      <c r="N151" s="16">
        <v>45852</v>
      </c>
      <c r="O151">
        <v>10014629</v>
      </c>
      <c r="P151" t="s">
        <v>236</v>
      </c>
      <c r="Q151">
        <v>0</v>
      </c>
      <c r="R151" t="s">
        <v>1532</v>
      </c>
      <c r="S151" t="s">
        <v>262</v>
      </c>
      <c r="T151">
        <v>11611948</v>
      </c>
      <c r="U151" s="16">
        <v>45833</v>
      </c>
      <c r="V151" s="16">
        <v>45853</v>
      </c>
      <c r="W151" s="16">
        <v>45853</v>
      </c>
      <c r="X151">
        <v>0</v>
      </c>
      <c r="Y151">
        <v>1290900</v>
      </c>
      <c r="Z151" t="s">
        <v>1568</v>
      </c>
      <c r="AA151" t="s">
        <v>246</v>
      </c>
      <c r="AB151" t="s">
        <v>121</v>
      </c>
      <c r="AC151" t="s">
        <v>255</v>
      </c>
      <c r="AD151" s="32" t="str">
        <f>IF(B151&gt;0,IFERROR(IF(_xlfn.XLOOKUP(B151,'IW38 PLAN SEMANAL'!B:B,'IW38 PLAN SEMANAL'!B:B)&gt;0,"PROGRAMADO","CORRECTIVO"),"CORRECTIVO"),"")</f>
        <v>PROGRAMADO</v>
      </c>
      <c r="AE151" s="32" t="str">
        <f t="shared" si="2"/>
        <v>CERRADO</v>
      </c>
      <c r="AF151" s="32">
        <f>IF(B151&gt;0,(SUMIF('IW49 SEMANA CAL'!A:A,'IW38 SEMANA CAL'!B151,'IW49 SEMANA CAL'!H:H)),"")</f>
        <v>3</v>
      </c>
    </row>
    <row r="152" spans="1:32" x14ac:dyDescent="0.35">
      <c r="A152" t="s">
        <v>284</v>
      </c>
      <c r="B152">
        <v>6619201</v>
      </c>
      <c r="C152" t="s">
        <v>123</v>
      </c>
      <c r="D152" t="s">
        <v>6408</v>
      </c>
      <c r="E152" t="s">
        <v>310</v>
      </c>
      <c r="F152" t="s">
        <v>259</v>
      </c>
      <c r="G152" t="s">
        <v>260</v>
      </c>
      <c r="H152" s="16">
        <v>45850</v>
      </c>
      <c r="I152" s="16">
        <v>45850</v>
      </c>
      <c r="J152" t="s">
        <v>5406</v>
      </c>
      <c r="K152">
        <v>1212120</v>
      </c>
      <c r="L152" t="s">
        <v>285</v>
      </c>
      <c r="M152" s="16">
        <v>45852</v>
      </c>
      <c r="N152" s="16">
        <v>45852</v>
      </c>
      <c r="O152">
        <v>10014654</v>
      </c>
      <c r="P152" t="s">
        <v>284</v>
      </c>
      <c r="Q152">
        <v>1204.93</v>
      </c>
      <c r="R152" t="s">
        <v>343</v>
      </c>
      <c r="S152" t="s">
        <v>1203</v>
      </c>
      <c r="T152">
        <v>11611521</v>
      </c>
      <c r="U152" s="16">
        <v>45833</v>
      </c>
      <c r="V152" s="16">
        <v>45854</v>
      </c>
      <c r="W152" s="16">
        <v>45854</v>
      </c>
      <c r="X152">
        <v>1204.93</v>
      </c>
      <c r="Y152">
        <v>1290900</v>
      </c>
      <c r="Z152" t="s">
        <v>1568</v>
      </c>
      <c r="AA152" t="s">
        <v>247</v>
      </c>
      <c r="AB152" t="s">
        <v>121</v>
      </c>
      <c r="AC152" t="s">
        <v>255</v>
      </c>
      <c r="AD152" s="32" t="str">
        <f>IF(B152&gt;0,IFERROR(IF(_xlfn.XLOOKUP(B152,'IW38 PLAN SEMANAL'!B:B,'IW38 PLAN SEMANAL'!B:B)&gt;0,"PROGRAMADO","CORRECTIVO"),"CORRECTIVO"),"")</f>
        <v>PROGRAMADO</v>
      </c>
      <c r="AE152" s="32" t="str">
        <f t="shared" si="2"/>
        <v>CERRADO</v>
      </c>
      <c r="AF152" s="32">
        <f>IF(B152&gt;0,(SUMIF('IW49 SEMANA CAL'!A:A,'IW38 SEMANA CAL'!B152,'IW49 SEMANA CAL'!H:H)),"")</f>
        <v>4</v>
      </c>
    </row>
    <row r="153" spans="1:32" x14ac:dyDescent="0.35">
      <c r="A153" t="s">
        <v>284</v>
      </c>
      <c r="B153">
        <v>6619195</v>
      </c>
      <c r="C153" t="s">
        <v>123</v>
      </c>
      <c r="D153" t="s">
        <v>6410</v>
      </c>
      <c r="E153" t="s">
        <v>310</v>
      </c>
      <c r="F153" t="s">
        <v>259</v>
      </c>
      <c r="G153" t="s">
        <v>260</v>
      </c>
      <c r="H153" s="16">
        <v>45850</v>
      </c>
      <c r="I153" s="16">
        <v>45850</v>
      </c>
      <c r="J153" t="s">
        <v>5406</v>
      </c>
      <c r="K153">
        <v>1212120</v>
      </c>
      <c r="L153" t="s">
        <v>285</v>
      </c>
      <c r="M153" s="16">
        <v>45852</v>
      </c>
      <c r="N153" s="16">
        <v>45852</v>
      </c>
      <c r="O153">
        <v>10014654</v>
      </c>
      <c r="P153" t="s">
        <v>284</v>
      </c>
      <c r="Q153">
        <v>655.95</v>
      </c>
      <c r="R153" t="s">
        <v>343</v>
      </c>
      <c r="S153" t="s">
        <v>1203</v>
      </c>
      <c r="T153">
        <v>11611579</v>
      </c>
      <c r="U153" s="16">
        <v>45833</v>
      </c>
      <c r="V153" s="16">
        <v>45854</v>
      </c>
      <c r="W153" s="16">
        <v>45854</v>
      </c>
      <c r="X153">
        <v>655.95</v>
      </c>
      <c r="Y153">
        <v>1290900</v>
      </c>
      <c r="Z153" t="s">
        <v>1568</v>
      </c>
      <c r="AA153" t="s">
        <v>247</v>
      </c>
      <c r="AB153" t="s">
        <v>121</v>
      </c>
      <c r="AC153" t="s">
        <v>255</v>
      </c>
      <c r="AD153" s="32" t="str">
        <f>IF(B153&gt;0,IFERROR(IF(_xlfn.XLOOKUP(B153,'IW38 PLAN SEMANAL'!B:B,'IW38 PLAN SEMANAL'!B:B)&gt;0,"PROGRAMADO","CORRECTIVO"),"CORRECTIVO"),"")</f>
        <v>PROGRAMADO</v>
      </c>
      <c r="AE153" s="32" t="str">
        <f t="shared" si="2"/>
        <v>CERRADO</v>
      </c>
      <c r="AF153" s="32">
        <f>IF(B153&gt;0,(SUMIF('IW49 SEMANA CAL'!A:A,'IW38 SEMANA CAL'!B153,'IW49 SEMANA CAL'!H:H)),"")</f>
        <v>1</v>
      </c>
    </row>
    <row r="154" spans="1:32" x14ac:dyDescent="0.35">
      <c r="A154" t="s">
        <v>284</v>
      </c>
      <c r="B154">
        <v>6619100</v>
      </c>
      <c r="C154" t="s">
        <v>123</v>
      </c>
      <c r="D154" t="s">
        <v>6411</v>
      </c>
      <c r="E154" t="s">
        <v>310</v>
      </c>
      <c r="F154" t="s">
        <v>259</v>
      </c>
      <c r="G154" t="s">
        <v>300</v>
      </c>
      <c r="H154" s="16">
        <v>45850</v>
      </c>
      <c r="I154" s="16">
        <v>45850</v>
      </c>
      <c r="J154" t="s">
        <v>5406</v>
      </c>
      <c r="K154">
        <v>1212120</v>
      </c>
      <c r="L154" t="s">
        <v>285</v>
      </c>
      <c r="M154" s="16">
        <v>45852</v>
      </c>
      <c r="N154" s="16">
        <v>45852</v>
      </c>
      <c r="O154">
        <v>10014654</v>
      </c>
      <c r="P154" t="s">
        <v>284</v>
      </c>
      <c r="Q154">
        <v>0</v>
      </c>
      <c r="R154" t="s">
        <v>343</v>
      </c>
      <c r="S154" t="s">
        <v>1203</v>
      </c>
      <c r="T154">
        <v>11611520</v>
      </c>
      <c r="U154" s="16">
        <v>45833</v>
      </c>
      <c r="V154" s="16">
        <v>45854</v>
      </c>
      <c r="W154" s="16">
        <v>45854</v>
      </c>
      <c r="X154">
        <v>0</v>
      </c>
      <c r="Y154">
        <v>1290900</v>
      </c>
      <c r="Z154" t="s">
        <v>1568</v>
      </c>
      <c r="AA154" t="s">
        <v>247</v>
      </c>
      <c r="AB154" t="s">
        <v>121</v>
      </c>
      <c r="AC154" t="s">
        <v>255</v>
      </c>
      <c r="AD154" s="32" t="str">
        <f>IF(B154&gt;0,IFERROR(IF(_xlfn.XLOOKUP(B154,'IW38 PLAN SEMANAL'!B:B,'IW38 PLAN SEMANAL'!B:B)&gt;0,"PROGRAMADO","CORRECTIVO"),"CORRECTIVO"),"")</f>
        <v>PROGRAMADO</v>
      </c>
      <c r="AE154" s="32" t="str">
        <f t="shared" si="2"/>
        <v>CERRADO</v>
      </c>
      <c r="AF154" s="32">
        <f>IF(B154&gt;0,(SUMIF('IW49 SEMANA CAL'!A:A,'IW38 SEMANA CAL'!B154,'IW49 SEMANA CAL'!H:H)),"")</f>
        <v>4</v>
      </c>
    </row>
    <row r="155" spans="1:32" x14ac:dyDescent="0.35">
      <c r="A155" t="s">
        <v>284</v>
      </c>
      <c r="B155">
        <v>6619098</v>
      </c>
      <c r="C155" t="s">
        <v>123</v>
      </c>
      <c r="D155" t="s">
        <v>7995</v>
      </c>
      <c r="E155" t="s">
        <v>251</v>
      </c>
      <c r="F155" t="s">
        <v>259</v>
      </c>
      <c r="G155" t="s">
        <v>415</v>
      </c>
      <c r="H155" s="16">
        <v>45850</v>
      </c>
      <c r="I155" s="16">
        <v>45850</v>
      </c>
      <c r="J155" t="s">
        <v>5406</v>
      </c>
      <c r="K155">
        <v>1212120</v>
      </c>
      <c r="L155" t="s">
        <v>285</v>
      </c>
      <c r="M155" s="16">
        <v>45852</v>
      </c>
      <c r="N155" s="16">
        <v>45852</v>
      </c>
      <c r="O155">
        <v>10014654</v>
      </c>
      <c r="P155" t="s">
        <v>284</v>
      </c>
      <c r="Q155">
        <v>0</v>
      </c>
      <c r="R155" t="s">
        <v>343</v>
      </c>
      <c r="S155" t="s">
        <v>1203</v>
      </c>
      <c r="T155">
        <v>11611518</v>
      </c>
      <c r="U155" s="16">
        <v>45833</v>
      </c>
      <c r="V155" s="16">
        <v>45854</v>
      </c>
      <c r="W155" s="16">
        <v>45854</v>
      </c>
      <c r="X155">
        <v>0</v>
      </c>
      <c r="Y155">
        <v>1290900</v>
      </c>
      <c r="Z155" t="s">
        <v>1568</v>
      </c>
      <c r="AA155" t="s">
        <v>247</v>
      </c>
      <c r="AB155" t="s">
        <v>121</v>
      </c>
      <c r="AC155" t="s">
        <v>255</v>
      </c>
      <c r="AD155" s="32" t="str">
        <f>IF(B155&gt;0,IFERROR(IF(_xlfn.XLOOKUP(B155,'IW38 PLAN SEMANAL'!B:B,'IW38 PLAN SEMANAL'!B:B)&gt;0,"PROGRAMADO","CORRECTIVO"),"CORRECTIVO"),"")</f>
        <v>PROGRAMADO</v>
      </c>
      <c r="AE155" s="32" t="str">
        <f t="shared" si="2"/>
        <v>CERRADO</v>
      </c>
      <c r="AF155" s="32">
        <f>IF(B155&gt;0,(SUMIF('IW49 SEMANA CAL'!A:A,'IW38 SEMANA CAL'!B155,'IW49 SEMANA CAL'!H:H)),"")</f>
        <v>12</v>
      </c>
    </row>
    <row r="156" spans="1:32" x14ac:dyDescent="0.35">
      <c r="A156" t="s">
        <v>210</v>
      </c>
      <c r="B156">
        <v>6619095</v>
      </c>
      <c r="C156" t="s">
        <v>129</v>
      </c>
      <c r="D156" t="s">
        <v>6412</v>
      </c>
      <c r="E156" t="s">
        <v>310</v>
      </c>
      <c r="F156" t="s">
        <v>259</v>
      </c>
      <c r="G156" t="s">
        <v>268</v>
      </c>
      <c r="H156" s="16">
        <v>45845</v>
      </c>
      <c r="I156" s="16">
        <v>45845</v>
      </c>
      <c r="J156" t="s">
        <v>5406</v>
      </c>
      <c r="K156">
        <v>1213130</v>
      </c>
      <c r="L156" t="s">
        <v>395</v>
      </c>
      <c r="M156" s="16">
        <v>45845</v>
      </c>
      <c r="N156" s="16">
        <v>45845</v>
      </c>
      <c r="O156">
        <v>10014608</v>
      </c>
      <c r="P156" t="s">
        <v>210</v>
      </c>
      <c r="Q156">
        <v>183.6</v>
      </c>
      <c r="R156" t="s">
        <v>3891</v>
      </c>
      <c r="S156" t="s">
        <v>291</v>
      </c>
      <c r="T156">
        <v>11610674</v>
      </c>
      <c r="U156" s="16">
        <v>45833</v>
      </c>
      <c r="V156" s="16">
        <v>45846</v>
      </c>
      <c r="W156" s="16">
        <v>45846</v>
      </c>
      <c r="X156">
        <v>183.6</v>
      </c>
      <c r="Y156">
        <v>1290900</v>
      </c>
      <c r="Z156" t="s">
        <v>1568</v>
      </c>
      <c r="AA156" t="s">
        <v>245</v>
      </c>
      <c r="AB156" t="s">
        <v>121</v>
      </c>
      <c r="AC156" t="s">
        <v>255</v>
      </c>
      <c r="AD156" s="32" t="str">
        <f>IF(B156&gt;0,IFERROR(IF(_xlfn.XLOOKUP(B156,'IW38 PLAN SEMANAL'!B:B,'IW38 PLAN SEMANAL'!B:B)&gt;0,"PROGRAMADO","CORRECTIVO"),"CORRECTIVO"),"")</f>
        <v>PROGRAMADO</v>
      </c>
      <c r="AE156" s="32" t="str">
        <f t="shared" si="2"/>
        <v>CERRADO</v>
      </c>
      <c r="AF156" s="32">
        <f>IF(B156&gt;0,(SUMIF('IW49 SEMANA CAL'!A:A,'IW38 SEMANA CAL'!B156,'IW49 SEMANA CAL'!H:H)),"")</f>
        <v>1</v>
      </c>
    </row>
    <row r="157" spans="1:32" x14ac:dyDescent="0.35">
      <c r="A157" t="s">
        <v>227</v>
      </c>
      <c r="B157">
        <v>6619081</v>
      </c>
      <c r="C157" t="s">
        <v>129</v>
      </c>
      <c r="D157" t="s">
        <v>6418</v>
      </c>
      <c r="E157" t="s">
        <v>310</v>
      </c>
      <c r="F157" t="s">
        <v>259</v>
      </c>
      <c r="G157" t="s">
        <v>336</v>
      </c>
      <c r="H157" s="16">
        <v>45850</v>
      </c>
      <c r="I157" s="16">
        <v>45850</v>
      </c>
      <c r="J157" t="s">
        <v>5406</v>
      </c>
      <c r="K157">
        <v>1213130</v>
      </c>
      <c r="L157" t="s">
        <v>305</v>
      </c>
      <c r="O157">
        <v>10014606</v>
      </c>
      <c r="P157" t="s">
        <v>227</v>
      </c>
      <c r="Q157">
        <v>0</v>
      </c>
      <c r="R157" t="s">
        <v>3891</v>
      </c>
      <c r="S157" t="s">
        <v>291</v>
      </c>
      <c r="T157">
        <v>11608780</v>
      </c>
      <c r="U157" s="16">
        <v>45833</v>
      </c>
      <c r="V157" s="16">
        <v>45850</v>
      </c>
      <c r="W157" s="16">
        <v>45848</v>
      </c>
      <c r="X157">
        <v>0</v>
      </c>
      <c r="Y157">
        <v>1290900</v>
      </c>
      <c r="Z157" t="s">
        <v>1568</v>
      </c>
      <c r="AA157" t="s">
        <v>245</v>
      </c>
      <c r="AB157" t="s">
        <v>121</v>
      </c>
      <c r="AC157" t="s">
        <v>255</v>
      </c>
      <c r="AD157" s="32" t="str">
        <f>IF(B157&gt;0,IFERROR(IF(_xlfn.XLOOKUP(B157,'IW38 PLAN SEMANAL'!B:B,'IW38 PLAN SEMANAL'!B:B)&gt;0,"PROGRAMADO","CORRECTIVO"),"CORRECTIVO"),"")</f>
        <v>PROGRAMADO</v>
      </c>
      <c r="AE157" s="32" t="str">
        <f t="shared" si="2"/>
        <v>ABIERTO</v>
      </c>
      <c r="AF157" s="32">
        <f>IF(B157&gt;0,(SUMIF('IW49 SEMANA CAL'!A:A,'IW38 SEMANA CAL'!B157,'IW49 SEMANA CAL'!H:H)),"")</f>
        <v>2</v>
      </c>
    </row>
    <row r="158" spans="1:32" x14ac:dyDescent="0.35">
      <c r="A158" t="s">
        <v>3804</v>
      </c>
      <c r="B158">
        <v>6618268</v>
      </c>
      <c r="C158" t="s">
        <v>123</v>
      </c>
      <c r="D158" t="s">
        <v>8062</v>
      </c>
      <c r="E158" t="s">
        <v>251</v>
      </c>
      <c r="F158" t="s">
        <v>379</v>
      </c>
      <c r="G158" t="s">
        <v>225</v>
      </c>
      <c r="H158" s="16">
        <v>45847</v>
      </c>
      <c r="I158" s="16">
        <v>45847</v>
      </c>
      <c r="J158" t="s">
        <v>5406</v>
      </c>
      <c r="K158">
        <v>1210102</v>
      </c>
      <c r="L158" t="s">
        <v>3805</v>
      </c>
      <c r="O158">
        <v>10018963</v>
      </c>
      <c r="P158" t="s">
        <v>3806</v>
      </c>
      <c r="Q158">
        <v>49959.83</v>
      </c>
      <c r="R158" t="s">
        <v>7573</v>
      </c>
      <c r="S158" t="s">
        <v>1203</v>
      </c>
      <c r="T158">
        <v>11610643</v>
      </c>
      <c r="U158" s="16">
        <v>45833</v>
      </c>
      <c r="V158" s="16">
        <v>45847</v>
      </c>
      <c r="W158" s="16">
        <v>45854</v>
      </c>
      <c r="X158">
        <v>49959.83</v>
      </c>
      <c r="Y158">
        <v>1290900</v>
      </c>
      <c r="Z158" t="s">
        <v>1568</v>
      </c>
      <c r="AA158" t="s">
        <v>248</v>
      </c>
      <c r="AB158" t="s">
        <v>121</v>
      </c>
      <c r="AC158" t="s">
        <v>255</v>
      </c>
      <c r="AD158" s="32" t="str">
        <f>IF(B158&gt;0,IFERROR(IF(_xlfn.XLOOKUP(B158,'IW38 PLAN SEMANAL'!B:B,'IW38 PLAN SEMANAL'!B:B)&gt;0,"PROGRAMADO","CORRECTIVO"),"CORRECTIVO"),"")</f>
        <v>PROGRAMADO</v>
      </c>
      <c r="AE158" s="32" t="str">
        <f t="shared" si="2"/>
        <v>ABIERTO</v>
      </c>
      <c r="AF158" s="32">
        <f>IF(B158&gt;0,(SUMIF('IW49 SEMANA CAL'!A:A,'IW38 SEMANA CAL'!B158,'IW49 SEMANA CAL'!H:H)),"")</f>
        <v>45.5</v>
      </c>
    </row>
    <row r="159" spans="1:32" x14ac:dyDescent="0.35">
      <c r="A159" t="s">
        <v>242</v>
      </c>
      <c r="B159">
        <v>6618266</v>
      </c>
      <c r="C159" t="s">
        <v>129</v>
      </c>
      <c r="D159" t="s">
        <v>8120</v>
      </c>
      <c r="E159" t="s">
        <v>251</v>
      </c>
      <c r="F159" t="s">
        <v>259</v>
      </c>
      <c r="G159" t="s">
        <v>1531</v>
      </c>
      <c r="H159" s="16">
        <v>45850</v>
      </c>
      <c r="I159" s="16">
        <v>45850</v>
      </c>
      <c r="J159" t="s">
        <v>5406</v>
      </c>
      <c r="K159">
        <v>1215150</v>
      </c>
      <c r="L159" t="s">
        <v>330</v>
      </c>
      <c r="O159">
        <v>10014637</v>
      </c>
      <c r="P159" t="s">
        <v>242</v>
      </c>
      <c r="Q159">
        <v>3958.86</v>
      </c>
      <c r="R159" t="s">
        <v>7573</v>
      </c>
      <c r="S159" t="s">
        <v>262</v>
      </c>
      <c r="T159">
        <v>11610641</v>
      </c>
      <c r="U159" s="16">
        <v>45833</v>
      </c>
      <c r="V159" s="16">
        <v>45853</v>
      </c>
      <c r="W159" s="16">
        <v>45853</v>
      </c>
      <c r="X159">
        <v>3958.86</v>
      </c>
      <c r="Y159">
        <v>1290900</v>
      </c>
      <c r="Z159" t="s">
        <v>1568</v>
      </c>
      <c r="AA159" t="s">
        <v>246</v>
      </c>
      <c r="AB159" t="s">
        <v>121</v>
      </c>
      <c r="AC159" t="s">
        <v>255</v>
      </c>
      <c r="AD159" s="32" t="str">
        <f>IF(B159&gt;0,IFERROR(IF(_xlfn.XLOOKUP(B159,'IW38 PLAN SEMANAL'!B:B,'IW38 PLAN SEMANAL'!B:B)&gt;0,"PROGRAMADO","CORRECTIVO"),"CORRECTIVO"),"")</f>
        <v>PROGRAMADO</v>
      </c>
      <c r="AE159" s="32" t="str">
        <f t="shared" si="2"/>
        <v>CERRADO</v>
      </c>
      <c r="AF159" s="32">
        <f>IF(B159&gt;0,(SUMIF('IW49 SEMANA CAL'!A:A,'IW38 SEMANA CAL'!B159,'IW49 SEMANA CAL'!H:H)),"")</f>
        <v>35</v>
      </c>
    </row>
    <row r="160" spans="1:32" x14ac:dyDescent="0.35">
      <c r="A160" t="s">
        <v>272</v>
      </c>
      <c r="B160">
        <v>6617677</v>
      </c>
      <c r="C160" t="s">
        <v>123</v>
      </c>
      <c r="D160" t="s">
        <v>7458</v>
      </c>
      <c r="E160" t="s">
        <v>251</v>
      </c>
      <c r="F160" t="s">
        <v>259</v>
      </c>
      <c r="G160" t="s">
        <v>260</v>
      </c>
      <c r="H160" s="16">
        <v>45846</v>
      </c>
      <c r="I160" s="16">
        <v>45846</v>
      </c>
      <c r="J160" t="s">
        <v>5406</v>
      </c>
      <c r="K160">
        <v>1210102</v>
      </c>
      <c r="L160" t="s">
        <v>273</v>
      </c>
      <c r="M160" s="16">
        <v>45846</v>
      </c>
      <c r="N160" s="16">
        <v>45846</v>
      </c>
      <c r="O160">
        <v>10017653</v>
      </c>
      <c r="P160" t="s">
        <v>165</v>
      </c>
      <c r="Q160">
        <v>5047.3999999999996</v>
      </c>
      <c r="R160" t="s">
        <v>7513</v>
      </c>
      <c r="S160" t="s">
        <v>293</v>
      </c>
      <c r="T160">
        <v>11610019</v>
      </c>
      <c r="U160" s="16">
        <v>45832</v>
      </c>
      <c r="V160" s="16">
        <v>45846</v>
      </c>
      <c r="W160" s="16">
        <v>45846</v>
      </c>
      <c r="X160">
        <v>5047.3999999999996</v>
      </c>
      <c r="Y160">
        <v>1290900</v>
      </c>
      <c r="Z160" t="s">
        <v>1568</v>
      </c>
      <c r="AA160" t="s">
        <v>248</v>
      </c>
      <c r="AB160" t="s">
        <v>121</v>
      </c>
      <c r="AC160" t="s">
        <v>255</v>
      </c>
      <c r="AD160" s="32" t="str">
        <f>IF(B160&gt;0,IFERROR(IF(_xlfn.XLOOKUP(B160,'IW38 PLAN SEMANAL'!B:B,'IW38 PLAN SEMANAL'!B:B)&gt;0,"PROGRAMADO","CORRECTIVO"),"CORRECTIVO"),"")</f>
        <v>PROGRAMADO</v>
      </c>
      <c r="AE160" s="32" t="str">
        <f t="shared" si="2"/>
        <v>CERRADO</v>
      </c>
      <c r="AF160" s="32">
        <f>IF(B160&gt;0,(SUMIF('IW49 SEMANA CAL'!A:A,'IW38 SEMANA CAL'!B160,'IW49 SEMANA CAL'!H:H)),"")</f>
        <v>26</v>
      </c>
    </row>
    <row r="161" spans="1:32" x14ac:dyDescent="0.35">
      <c r="A161" t="s">
        <v>313</v>
      </c>
      <c r="B161">
        <v>6617676</v>
      </c>
      <c r="C161" t="s">
        <v>129</v>
      </c>
      <c r="D161" t="s">
        <v>7472</v>
      </c>
      <c r="E161" t="s">
        <v>251</v>
      </c>
      <c r="F161" t="s">
        <v>259</v>
      </c>
      <c r="G161" t="s">
        <v>268</v>
      </c>
      <c r="H161" s="16">
        <v>45846</v>
      </c>
      <c r="I161" s="16">
        <v>45846</v>
      </c>
      <c r="J161" t="s">
        <v>5406</v>
      </c>
      <c r="K161">
        <v>1213130</v>
      </c>
      <c r="L161" t="s">
        <v>314</v>
      </c>
      <c r="M161" s="16">
        <v>45846</v>
      </c>
      <c r="N161" s="16">
        <v>45847</v>
      </c>
      <c r="O161">
        <v>10014619</v>
      </c>
      <c r="P161" t="s">
        <v>313</v>
      </c>
      <c r="Q161">
        <v>18363.650000000001</v>
      </c>
      <c r="R161" t="s">
        <v>7513</v>
      </c>
      <c r="S161" t="s">
        <v>291</v>
      </c>
      <c r="T161">
        <v>11610018</v>
      </c>
      <c r="U161" s="16">
        <v>45832</v>
      </c>
      <c r="V161" s="16">
        <v>45848</v>
      </c>
      <c r="W161" s="16">
        <v>45848</v>
      </c>
      <c r="X161">
        <v>18363.650000000001</v>
      </c>
      <c r="Y161">
        <v>1290900</v>
      </c>
      <c r="Z161" t="s">
        <v>1568</v>
      </c>
      <c r="AA161" t="s">
        <v>245</v>
      </c>
      <c r="AB161" t="s">
        <v>121</v>
      </c>
      <c r="AC161" t="s">
        <v>255</v>
      </c>
      <c r="AD161" s="32" t="str">
        <f>IF(B161&gt;0,IFERROR(IF(_xlfn.XLOOKUP(B161,'IW38 PLAN SEMANAL'!B:B,'IW38 PLAN SEMANAL'!B:B)&gt;0,"PROGRAMADO","CORRECTIVO"),"CORRECTIVO"),"")</f>
        <v>PROGRAMADO</v>
      </c>
      <c r="AE161" s="32" t="str">
        <f t="shared" si="2"/>
        <v>CERRADO</v>
      </c>
      <c r="AF161" s="32">
        <f>IF(B161&gt;0,(SUMIF('IW49 SEMANA CAL'!A:A,'IW38 SEMANA CAL'!B161,'IW49 SEMANA CAL'!H:H)),"")</f>
        <v>58</v>
      </c>
    </row>
    <row r="162" spans="1:32" x14ac:dyDescent="0.35">
      <c r="A162" t="s">
        <v>148</v>
      </c>
      <c r="B162">
        <v>6617675</v>
      </c>
      <c r="C162" t="s">
        <v>129</v>
      </c>
      <c r="D162" t="s">
        <v>7574</v>
      </c>
      <c r="E162" t="s">
        <v>251</v>
      </c>
      <c r="F162" t="s">
        <v>259</v>
      </c>
      <c r="G162" t="s">
        <v>225</v>
      </c>
      <c r="H162" s="16">
        <v>45849</v>
      </c>
      <c r="I162" s="16">
        <v>45849</v>
      </c>
      <c r="J162" t="s">
        <v>5406</v>
      </c>
      <c r="K162">
        <v>1213130</v>
      </c>
      <c r="L162" t="s">
        <v>297</v>
      </c>
      <c r="O162">
        <v>10014617</v>
      </c>
      <c r="P162" t="s">
        <v>148</v>
      </c>
      <c r="Q162">
        <v>10434.1</v>
      </c>
      <c r="R162" t="s">
        <v>7513</v>
      </c>
      <c r="S162" t="s">
        <v>3891</v>
      </c>
      <c r="T162">
        <v>11610017</v>
      </c>
      <c r="U162" s="16">
        <v>45832</v>
      </c>
      <c r="V162" s="16">
        <v>45849</v>
      </c>
      <c r="W162" s="16">
        <v>45845</v>
      </c>
      <c r="X162">
        <v>10434.1</v>
      </c>
      <c r="Y162">
        <v>1290900</v>
      </c>
      <c r="Z162" t="s">
        <v>1568</v>
      </c>
      <c r="AA162" t="s">
        <v>245</v>
      </c>
      <c r="AB162" t="s">
        <v>121</v>
      </c>
      <c r="AC162" t="s">
        <v>255</v>
      </c>
      <c r="AD162" s="32" t="str">
        <f>IF(B162&gt;0,IFERROR(IF(_xlfn.XLOOKUP(B162,'IW38 PLAN SEMANAL'!B:B,'IW38 PLAN SEMANAL'!B:B)&gt;0,"PROGRAMADO","CORRECTIVO"),"CORRECTIVO"),"")</f>
        <v>PROGRAMADO</v>
      </c>
      <c r="AE162" s="32" t="str">
        <f t="shared" si="2"/>
        <v>ABIERTO</v>
      </c>
      <c r="AF162" s="32">
        <f>IF(B162&gt;0,(SUMIF('IW49 SEMANA CAL'!A:A,'IW38 SEMANA CAL'!B162,'IW49 SEMANA CAL'!H:H)),"")</f>
        <v>58</v>
      </c>
    </row>
    <row r="163" spans="1:32" x14ac:dyDescent="0.35">
      <c r="A163" t="s">
        <v>210</v>
      </c>
      <c r="B163">
        <v>6617673</v>
      </c>
      <c r="C163" t="s">
        <v>129</v>
      </c>
      <c r="D163" t="s">
        <v>7448</v>
      </c>
      <c r="E163" t="s">
        <v>251</v>
      </c>
      <c r="F163" t="s">
        <v>259</v>
      </c>
      <c r="G163" t="s">
        <v>268</v>
      </c>
      <c r="H163" s="16">
        <v>45845</v>
      </c>
      <c r="I163" s="16">
        <v>45845</v>
      </c>
      <c r="J163" t="s">
        <v>5406</v>
      </c>
      <c r="K163">
        <v>1213130</v>
      </c>
      <c r="L163" t="s">
        <v>395</v>
      </c>
      <c r="M163" s="16">
        <v>45845</v>
      </c>
      <c r="N163" s="16">
        <v>45845</v>
      </c>
      <c r="O163">
        <v>10014608</v>
      </c>
      <c r="P163" t="s">
        <v>210</v>
      </c>
      <c r="Q163">
        <v>11476.04</v>
      </c>
      <c r="R163" t="s">
        <v>7513</v>
      </c>
      <c r="S163" t="s">
        <v>291</v>
      </c>
      <c r="T163">
        <v>11610015</v>
      </c>
      <c r="U163" s="16">
        <v>45832</v>
      </c>
      <c r="V163" s="16">
        <v>45846</v>
      </c>
      <c r="W163" s="16">
        <v>45846</v>
      </c>
      <c r="X163">
        <v>11476.04</v>
      </c>
      <c r="Y163">
        <v>1290900</v>
      </c>
      <c r="Z163" t="s">
        <v>1568</v>
      </c>
      <c r="AA163" t="s">
        <v>245</v>
      </c>
      <c r="AB163" t="s">
        <v>121</v>
      </c>
      <c r="AC163" t="s">
        <v>255</v>
      </c>
      <c r="AD163" s="32" t="str">
        <f>IF(B163&gt;0,IFERROR(IF(_xlfn.XLOOKUP(B163,'IW38 PLAN SEMANAL'!B:B,'IW38 PLAN SEMANAL'!B:B)&gt;0,"PROGRAMADO","CORRECTIVO"),"CORRECTIVO"),"")</f>
        <v>PROGRAMADO</v>
      </c>
      <c r="AE163" s="32" t="str">
        <f t="shared" si="2"/>
        <v>CERRADO</v>
      </c>
      <c r="AF163" s="32">
        <f>IF(B163&gt;0,(SUMIF('IW49 SEMANA CAL'!A:A,'IW38 SEMANA CAL'!B163,'IW49 SEMANA CAL'!H:H)),"")</f>
        <v>58</v>
      </c>
    </row>
    <row r="164" spans="1:32" x14ac:dyDescent="0.35">
      <c r="A164" t="s">
        <v>240</v>
      </c>
      <c r="B164">
        <v>6617672</v>
      </c>
      <c r="C164" t="s">
        <v>129</v>
      </c>
      <c r="D164" t="s">
        <v>7802</v>
      </c>
      <c r="E164" t="s">
        <v>251</v>
      </c>
      <c r="F164" t="s">
        <v>259</v>
      </c>
      <c r="G164" t="s">
        <v>3523</v>
      </c>
      <c r="H164" s="16">
        <v>45850</v>
      </c>
      <c r="I164" s="16">
        <v>45850</v>
      </c>
      <c r="J164" t="s">
        <v>5406</v>
      </c>
      <c r="K164">
        <v>1213130</v>
      </c>
      <c r="L164" t="s">
        <v>304</v>
      </c>
      <c r="O164">
        <v>10014607</v>
      </c>
      <c r="P164" t="s">
        <v>240</v>
      </c>
      <c r="Q164">
        <v>6203.15</v>
      </c>
      <c r="R164" t="s">
        <v>7513</v>
      </c>
      <c r="S164" t="s">
        <v>262</v>
      </c>
      <c r="T164">
        <v>11610014</v>
      </c>
      <c r="U164" s="16">
        <v>45832</v>
      </c>
      <c r="V164" s="16">
        <v>45851</v>
      </c>
      <c r="W164" s="16">
        <v>45851</v>
      </c>
      <c r="X164">
        <v>6203.15</v>
      </c>
      <c r="Y164">
        <v>1290900</v>
      </c>
      <c r="Z164" t="s">
        <v>1568</v>
      </c>
      <c r="AA164" t="s">
        <v>245</v>
      </c>
      <c r="AB164" t="s">
        <v>121</v>
      </c>
      <c r="AC164" t="s">
        <v>255</v>
      </c>
      <c r="AD164" s="32" t="str">
        <f>IF(B164&gt;0,IFERROR(IF(_xlfn.XLOOKUP(B164,'IW38 PLAN SEMANAL'!B:B,'IW38 PLAN SEMANAL'!B:B)&gt;0,"PROGRAMADO","CORRECTIVO"),"CORRECTIVO"),"")</f>
        <v>PROGRAMADO</v>
      </c>
      <c r="AE164" s="32" t="str">
        <f t="shared" si="2"/>
        <v>CERRADO</v>
      </c>
      <c r="AF164" s="32">
        <f>IF(B164&gt;0,(SUMIF('IW49 SEMANA CAL'!A:A,'IW38 SEMANA CAL'!B164,'IW49 SEMANA CAL'!H:H)),"")</f>
        <v>56</v>
      </c>
    </row>
    <row r="165" spans="1:32" x14ac:dyDescent="0.35">
      <c r="A165" t="s">
        <v>231</v>
      </c>
      <c r="B165">
        <v>6617669</v>
      </c>
      <c r="C165" t="s">
        <v>129</v>
      </c>
      <c r="D165" t="s">
        <v>8136</v>
      </c>
      <c r="E165" t="s">
        <v>251</v>
      </c>
      <c r="F165" t="s">
        <v>259</v>
      </c>
      <c r="G165" t="s">
        <v>225</v>
      </c>
      <c r="H165" s="16">
        <v>45850</v>
      </c>
      <c r="I165" s="16">
        <v>45850</v>
      </c>
      <c r="J165" t="s">
        <v>5406</v>
      </c>
      <c r="K165">
        <v>1215150</v>
      </c>
      <c r="L165" t="s">
        <v>331</v>
      </c>
      <c r="O165">
        <v>10014638</v>
      </c>
      <c r="P165" t="s">
        <v>231</v>
      </c>
      <c r="Q165">
        <v>3017.59</v>
      </c>
      <c r="R165" t="s">
        <v>7513</v>
      </c>
      <c r="S165" t="s">
        <v>291</v>
      </c>
      <c r="T165">
        <v>11610011</v>
      </c>
      <c r="U165" s="16">
        <v>45832</v>
      </c>
      <c r="V165" s="16">
        <v>45850</v>
      </c>
      <c r="W165" s="16">
        <v>45848</v>
      </c>
      <c r="X165">
        <v>3017.59</v>
      </c>
      <c r="Y165">
        <v>1290900</v>
      </c>
      <c r="Z165" t="s">
        <v>1568</v>
      </c>
      <c r="AA165" t="s">
        <v>246</v>
      </c>
      <c r="AB165" t="s">
        <v>121</v>
      </c>
      <c r="AC165" t="s">
        <v>255</v>
      </c>
      <c r="AD165" s="32" t="str">
        <f>IF(B165&gt;0,IFERROR(IF(_xlfn.XLOOKUP(B165,'IW38 PLAN SEMANAL'!B:B,'IW38 PLAN SEMANAL'!B:B)&gt;0,"PROGRAMADO","CORRECTIVO"),"CORRECTIVO"),"")</f>
        <v>PROGRAMADO</v>
      </c>
      <c r="AE165" s="32" t="str">
        <f t="shared" si="2"/>
        <v>ABIERTO</v>
      </c>
      <c r="AF165" s="32">
        <f>IF(B165&gt;0,(SUMIF('IW49 SEMANA CAL'!A:A,'IW38 SEMANA CAL'!B165,'IW49 SEMANA CAL'!H:H)),"")</f>
        <v>35</v>
      </c>
    </row>
    <row r="166" spans="1:32" x14ac:dyDescent="0.35">
      <c r="A166" t="s">
        <v>152</v>
      </c>
      <c r="B166">
        <v>6617666</v>
      </c>
      <c r="C166" t="s">
        <v>129</v>
      </c>
      <c r="D166" t="s">
        <v>7697</v>
      </c>
      <c r="E166" t="s">
        <v>251</v>
      </c>
      <c r="F166" t="s">
        <v>259</v>
      </c>
      <c r="G166" t="s">
        <v>260</v>
      </c>
      <c r="H166" s="16">
        <v>45847</v>
      </c>
      <c r="I166" s="16">
        <v>45847</v>
      </c>
      <c r="J166" t="s">
        <v>5406</v>
      </c>
      <c r="K166">
        <v>1215156</v>
      </c>
      <c r="L166" t="s">
        <v>307</v>
      </c>
      <c r="M166" s="16">
        <v>45847</v>
      </c>
      <c r="N166" s="16">
        <v>45848</v>
      </c>
      <c r="O166">
        <v>10014641</v>
      </c>
      <c r="P166" t="s">
        <v>152</v>
      </c>
      <c r="Q166">
        <v>7394.54</v>
      </c>
      <c r="R166" t="s">
        <v>7513</v>
      </c>
      <c r="S166" t="s">
        <v>1087</v>
      </c>
      <c r="T166">
        <v>11610008</v>
      </c>
      <c r="U166" s="16">
        <v>45832</v>
      </c>
      <c r="V166" s="16">
        <v>45848</v>
      </c>
      <c r="W166" s="16">
        <v>45851</v>
      </c>
      <c r="X166">
        <v>7394.54</v>
      </c>
      <c r="Y166">
        <v>1290900</v>
      </c>
      <c r="Z166" t="s">
        <v>1568</v>
      </c>
      <c r="AA166" t="s">
        <v>246</v>
      </c>
      <c r="AB166" t="s">
        <v>121</v>
      </c>
      <c r="AC166" t="s">
        <v>255</v>
      </c>
      <c r="AD166" s="32" t="str">
        <f>IF(B166&gt;0,IFERROR(IF(_xlfn.XLOOKUP(B166,'IW38 PLAN SEMANAL'!B:B,'IW38 PLAN SEMANAL'!B:B)&gt;0,"PROGRAMADO","CORRECTIVO"),"CORRECTIVO"),"")</f>
        <v>PROGRAMADO</v>
      </c>
      <c r="AE166" s="32" t="str">
        <f t="shared" si="2"/>
        <v>CERRADO</v>
      </c>
      <c r="AF166" s="32">
        <f>IF(B166&gt;0,(SUMIF('IW49 SEMANA CAL'!A:A,'IW38 SEMANA CAL'!B166,'IW49 SEMANA CAL'!H:H)),"")</f>
        <v>61</v>
      </c>
    </row>
    <row r="167" spans="1:32" x14ac:dyDescent="0.35">
      <c r="A167" t="s">
        <v>236</v>
      </c>
      <c r="B167">
        <v>6617664</v>
      </c>
      <c r="C167" t="s">
        <v>129</v>
      </c>
      <c r="D167" t="s">
        <v>8181</v>
      </c>
      <c r="E167" t="s">
        <v>251</v>
      </c>
      <c r="F167" t="s">
        <v>259</v>
      </c>
      <c r="G167" t="s">
        <v>260</v>
      </c>
      <c r="H167" s="16">
        <v>45849</v>
      </c>
      <c r="I167" s="16">
        <v>45849</v>
      </c>
      <c r="J167" t="s">
        <v>5406</v>
      </c>
      <c r="K167">
        <v>1215152</v>
      </c>
      <c r="L167" t="s">
        <v>283</v>
      </c>
      <c r="M167" s="16">
        <v>45852</v>
      </c>
      <c r="N167" s="16">
        <v>45852</v>
      </c>
      <c r="O167">
        <v>10014629</v>
      </c>
      <c r="P167" t="s">
        <v>236</v>
      </c>
      <c r="Q167">
        <v>2280.48</v>
      </c>
      <c r="R167" t="s">
        <v>7513</v>
      </c>
      <c r="S167" t="s">
        <v>3889</v>
      </c>
      <c r="T167">
        <v>11610006</v>
      </c>
      <c r="U167" s="16">
        <v>45832</v>
      </c>
      <c r="V167" s="16">
        <v>45852</v>
      </c>
      <c r="W167" s="16">
        <v>45852</v>
      </c>
      <c r="X167">
        <v>2280.48</v>
      </c>
      <c r="Y167">
        <v>1290900</v>
      </c>
      <c r="Z167" t="s">
        <v>1568</v>
      </c>
      <c r="AA167" t="s">
        <v>246</v>
      </c>
      <c r="AB167" t="s">
        <v>121</v>
      </c>
      <c r="AC167" t="s">
        <v>255</v>
      </c>
      <c r="AD167" s="32" t="str">
        <f>IF(B167&gt;0,IFERROR(IF(_xlfn.XLOOKUP(B167,'IW38 PLAN SEMANAL'!B:B,'IW38 PLAN SEMANAL'!B:B)&gt;0,"PROGRAMADO","CORRECTIVO"),"CORRECTIVO"),"")</f>
        <v>PROGRAMADO</v>
      </c>
      <c r="AE167" s="32" t="str">
        <f t="shared" si="2"/>
        <v>CERRADO</v>
      </c>
      <c r="AF167" s="32">
        <f>IF(B167&gt;0,(SUMIF('IW49 SEMANA CAL'!A:A,'IW38 SEMANA CAL'!B167,'IW49 SEMANA CAL'!H:H)),"")</f>
        <v>16</v>
      </c>
    </row>
    <row r="168" spans="1:32" x14ac:dyDescent="0.35">
      <c r="A168" t="s">
        <v>237</v>
      </c>
      <c r="B168">
        <v>6617662</v>
      </c>
      <c r="C168" t="s">
        <v>129</v>
      </c>
      <c r="D168" t="s">
        <v>7730</v>
      </c>
      <c r="E168" t="s">
        <v>251</v>
      </c>
      <c r="F168" t="s">
        <v>259</v>
      </c>
      <c r="G168" t="s">
        <v>260</v>
      </c>
      <c r="H168" s="16">
        <v>45847</v>
      </c>
      <c r="I168" s="16">
        <v>45847</v>
      </c>
      <c r="J168" t="s">
        <v>5406</v>
      </c>
      <c r="K168">
        <v>1213130</v>
      </c>
      <c r="L168" t="s">
        <v>386</v>
      </c>
      <c r="M168" s="16">
        <v>45846</v>
      </c>
      <c r="N168" s="16">
        <v>45846</v>
      </c>
      <c r="O168">
        <v>10014625</v>
      </c>
      <c r="P168" t="s">
        <v>237</v>
      </c>
      <c r="Q168">
        <v>112.55</v>
      </c>
      <c r="R168" t="s">
        <v>3891</v>
      </c>
      <c r="S168" t="s">
        <v>291</v>
      </c>
      <c r="T168">
        <v>11610004</v>
      </c>
      <c r="U168" s="16">
        <v>45832</v>
      </c>
      <c r="V168" s="16">
        <v>45848</v>
      </c>
      <c r="W168" s="16">
        <v>45848</v>
      </c>
      <c r="X168">
        <v>112.55</v>
      </c>
      <c r="Y168">
        <v>1290900</v>
      </c>
      <c r="Z168" t="s">
        <v>1568</v>
      </c>
      <c r="AA168" t="s">
        <v>245</v>
      </c>
      <c r="AB168" t="s">
        <v>121</v>
      </c>
      <c r="AC168" t="s">
        <v>255</v>
      </c>
      <c r="AD168" s="32" t="str">
        <f>IF(B168&gt;0,IFERROR(IF(_xlfn.XLOOKUP(B168,'IW38 PLAN SEMANAL'!B:B,'IW38 PLAN SEMANAL'!B:B)&gt;0,"PROGRAMADO","CORRECTIVO"),"CORRECTIVO"),"")</f>
        <v>PROGRAMADO</v>
      </c>
      <c r="AE168" s="32" t="str">
        <f t="shared" si="2"/>
        <v>CERRADO</v>
      </c>
      <c r="AF168" s="32">
        <f>IF(B168&gt;0,(SUMIF('IW49 SEMANA CAL'!A:A,'IW38 SEMANA CAL'!B168,'IW49 SEMANA CAL'!H:H)),"")</f>
        <v>4</v>
      </c>
    </row>
    <row r="169" spans="1:32" x14ac:dyDescent="0.35">
      <c r="A169" t="s">
        <v>215</v>
      </c>
      <c r="B169">
        <v>6617640</v>
      </c>
      <c r="C169" t="s">
        <v>129</v>
      </c>
      <c r="D169" t="s">
        <v>7745</v>
      </c>
      <c r="E169" t="s">
        <v>251</v>
      </c>
      <c r="F169" t="s">
        <v>259</v>
      </c>
      <c r="G169" t="s">
        <v>300</v>
      </c>
      <c r="H169" s="16">
        <v>45845</v>
      </c>
      <c r="I169" s="16">
        <v>45845</v>
      </c>
      <c r="J169" t="s">
        <v>5406</v>
      </c>
      <c r="K169">
        <v>1213130</v>
      </c>
      <c r="L169" t="s">
        <v>290</v>
      </c>
      <c r="M169" s="16">
        <v>45845</v>
      </c>
      <c r="N169" s="16">
        <v>45846</v>
      </c>
      <c r="O169">
        <v>10018371</v>
      </c>
      <c r="P169" t="s">
        <v>215</v>
      </c>
      <c r="Q169">
        <v>0</v>
      </c>
      <c r="R169" t="s">
        <v>3891</v>
      </c>
      <c r="S169" t="s">
        <v>291</v>
      </c>
      <c r="T169">
        <v>11610003</v>
      </c>
      <c r="U169" s="16">
        <v>45832</v>
      </c>
      <c r="V169" s="16">
        <v>45846</v>
      </c>
      <c r="W169" s="16">
        <v>45846</v>
      </c>
      <c r="X169">
        <v>0</v>
      </c>
      <c r="Y169">
        <v>1290900</v>
      </c>
      <c r="Z169" t="s">
        <v>1568</v>
      </c>
      <c r="AA169" t="s">
        <v>245</v>
      </c>
      <c r="AB169" t="s">
        <v>121</v>
      </c>
      <c r="AC169" t="s">
        <v>255</v>
      </c>
      <c r="AD169" s="32" t="str">
        <f>IF(B169&gt;0,IFERROR(IF(_xlfn.XLOOKUP(B169,'IW38 PLAN SEMANAL'!B:B,'IW38 PLAN SEMANAL'!B:B)&gt;0,"PROGRAMADO","CORRECTIVO"),"CORRECTIVO"),"")</f>
        <v>PROGRAMADO</v>
      </c>
      <c r="AE169" s="32" t="str">
        <f t="shared" si="2"/>
        <v>CERRADO</v>
      </c>
      <c r="AF169" s="32">
        <f>IF(B169&gt;0,(SUMIF('IW49 SEMANA CAL'!A:A,'IW38 SEMANA CAL'!B169,'IW49 SEMANA CAL'!H:H)),"")</f>
        <v>4</v>
      </c>
    </row>
    <row r="170" spans="1:32" x14ac:dyDescent="0.35">
      <c r="A170" t="s">
        <v>332</v>
      </c>
      <c r="B170">
        <v>6617498</v>
      </c>
      <c r="C170" t="s">
        <v>129</v>
      </c>
      <c r="D170" t="s">
        <v>7615</v>
      </c>
      <c r="E170" t="s">
        <v>251</v>
      </c>
      <c r="F170" t="s">
        <v>259</v>
      </c>
      <c r="G170" t="s">
        <v>265</v>
      </c>
      <c r="H170" s="16">
        <v>45851</v>
      </c>
      <c r="I170" s="16">
        <v>45851</v>
      </c>
      <c r="J170" t="s">
        <v>5406</v>
      </c>
      <c r="K170">
        <v>1215150</v>
      </c>
      <c r="L170" t="s">
        <v>333</v>
      </c>
      <c r="M170" s="16">
        <v>45849</v>
      </c>
      <c r="N170" s="16">
        <v>45850</v>
      </c>
      <c r="O170">
        <v>10014639</v>
      </c>
      <c r="P170" t="s">
        <v>332</v>
      </c>
      <c r="Q170">
        <v>0</v>
      </c>
      <c r="R170" t="s">
        <v>3901</v>
      </c>
      <c r="S170" t="s">
        <v>1087</v>
      </c>
      <c r="T170">
        <v>11609864</v>
      </c>
      <c r="U170" s="16">
        <v>45832</v>
      </c>
      <c r="V170" s="16">
        <v>45850</v>
      </c>
      <c r="W170" s="16">
        <v>45851</v>
      </c>
      <c r="X170">
        <v>0</v>
      </c>
      <c r="Y170">
        <v>1290900</v>
      </c>
      <c r="Z170" t="s">
        <v>1568</v>
      </c>
      <c r="AA170" t="s">
        <v>246</v>
      </c>
      <c r="AB170" t="s">
        <v>121</v>
      </c>
      <c r="AC170" t="s">
        <v>255</v>
      </c>
      <c r="AD170" s="32" t="str">
        <f>IF(B170&gt;0,IFERROR(IF(_xlfn.XLOOKUP(B170,'IW38 PLAN SEMANAL'!B:B,'IW38 PLAN SEMANAL'!B:B)&gt;0,"PROGRAMADO","CORRECTIVO"),"CORRECTIVO"),"")</f>
        <v>PROGRAMADO</v>
      </c>
      <c r="AE170" s="32" t="str">
        <f t="shared" si="2"/>
        <v>CERRADO</v>
      </c>
      <c r="AF170" s="32">
        <f>IF(B170&gt;0,(SUMIF('IW49 SEMANA CAL'!A:A,'IW38 SEMANA CAL'!B170,'IW49 SEMANA CAL'!H:H)),"")</f>
        <v>0</v>
      </c>
    </row>
    <row r="171" spans="1:32" x14ac:dyDescent="0.35">
      <c r="A171" t="s">
        <v>332</v>
      </c>
      <c r="B171">
        <v>6617497</v>
      </c>
      <c r="C171" t="s">
        <v>129</v>
      </c>
      <c r="D171" t="s">
        <v>7616</v>
      </c>
      <c r="E171" t="s">
        <v>251</v>
      </c>
      <c r="F171" t="s">
        <v>259</v>
      </c>
      <c r="G171" t="s">
        <v>260</v>
      </c>
      <c r="H171" s="16">
        <v>45851</v>
      </c>
      <c r="I171" s="16">
        <v>45851</v>
      </c>
      <c r="J171" t="s">
        <v>5406</v>
      </c>
      <c r="K171">
        <v>1215150</v>
      </c>
      <c r="L171" t="s">
        <v>333</v>
      </c>
      <c r="M171" s="16">
        <v>45849</v>
      </c>
      <c r="N171" s="16">
        <v>45850</v>
      </c>
      <c r="O171">
        <v>10014639</v>
      </c>
      <c r="P171" t="s">
        <v>332</v>
      </c>
      <c r="Q171">
        <v>42989.47</v>
      </c>
      <c r="R171" t="s">
        <v>3901</v>
      </c>
      <c r="S171" t="s">
        <v>1087</v>
      </c>
      <c r="T171">
        <v>11609853</v>
      </c>
      <c r="U171" s="16">
        <v>45832</v>
      </c>
      <c r="V171" s="16">
        <v>45850</v>
      </c>
      <c r="W171" s="16">
        <v>45851</v>
      </c>
      <c r="X171">
        <v>42989.47</v>
      </c>
      <c r="Y171">
        <v>1290900</v>
      </c>
      <c r="Z171" t="s">
        <v>1568</v>
      </c>
      <c r="AA171" t="s">
        <v>246</v>
      </c>
      <c r="AB171" t="s">
        <v>121</v>
      </c>
      <c r="AC171" t="s">
        <v>255</v>
      </c>
      <c r="AD171" s="32" t="str">
        <f>IF(B171&gt;0,IFERROR(IF(_xlfn.XLOOKUP(B171,'IW38 PLAN SEMANAL'!B:B,'IW38 PLAN SEMANAL'!B:B)&gt;0,"PROGRAMADO","CORRECTIVO"),"CORRECTIVO"),"")</f>
        <v>PROGRAMADO</v>
      </c>
      <c r="AE171" s="32" t="str">
        <f t="shared" si="2"/>
        <v>CERRADO</v>
      </c>
      <c r="AF171" s="32">
        <f>IF(B171&gt;0,(SUMIF('IW49 SEMANA CAL'!A:A,'IW38 SEMANA CAL'!B171,'IW49 SEMANA CAL'!H:H)),"")</f>
        <v>21</v>
      </c>
    </row>
    <row r="172" spans="1:32" x14ac:dyDescent="0.35">
      <c r="A172" t="s">
        <v>332</v>
      </c>
      <c r="B172">
        <v>6617496</v>
      </c>
      <c r="C172" t="s">
        <v>129</v>
      </c>
      <c r="D172" t="s">
        <v>7617</v>
      </c>
      <c r="E172" t="s">
        <v>251</v>
      </c>
      <c r="F172" t="s">
        <v>259</v>
      </c>
      <c r="G172" t="s">
        <v>260</v>
      </c>
      <c r="H172" s="16">
        <v>45851</v>
      </c>
      <c r="I172" s="16">
        <v>45851</v>
      </c>
      <c r="J172" t="s">
        <v>5406</v>
      </c>
      <c r="K172">
        <v>1215150</v>
      </c>
      <c r="L172" t="s">
        <v>333</v>
      </c>
      <c r="M172" s="16">
        <v>45849</v>
      </c>
      <c r="N172" s="16">
        <v>45850</v>
      </c>
      <c r="O172">
        <v>10014639</v>
      </c>
      <c r="P172" t="s">
        <v>332</v>
      </c>
      <c r="Q172">
        <v>42989.48</v>
      </c>
      <c r="R172" t="s">
        <v>3901</v>
      </c>
      <c r="S172" t="s">
        <v>1087</v>
      </c>
      <c r="T172">
        <v>11609852</v>
      </c>
      <c r="U172" s="16">
        <v>45832</v>
      </c>
      <c r="V172" s="16">
        <v>45850</v>
      </c>
      <c r="W172" s="16">
        <v>45851</v>
      </c>
      <c r="X172">
        <v>42989.48</v>
      </c>
      <c r="Y172">
        <v>1290900</v>
      </c>
      <c r="Z172" t="s">
        <v>1568</v>
      </c>
      <c r="AA172" t="s">
        <v>246</v>
      </c>
      <c r="AB172" t="s">
        <v>121</v>
      </c>
      <c r="AC172" t="s">
        <v>255</v>
      </c>
      <c r="AD172" s="32" t="str">
        <f>IF(B172&gt;0,IFERROR(IF(_xlfn.XLOOKUP(B172,'IW38 PLAN SEMANAL'!B:B,'IW38 PLAN SEMANAL'!B:B)&gt;0,"PROGRAMADO","CORRECTIVO"),"CORRECTIVO"),"")</f>
        <v>PROGRAMADO</v>
      </c>
      <c r="AE172" s="32" t="str">
        <f t="shared" si="2"/>
        <v>CERRADO</v>
      </c>
      <c r="AF172" s="32">
        <f>IF(B172&gt;0,(SUMIF('IW49 SEMANA CAL'!A:A,'IW38 SEMANA CAL'!B172,'IW49 SEMANA CAL'!H:H)),"")</f>
        <v>21</v>
      </c>
    </row>
    <row r="173" spans="1:32" x14ac:dyDescent="0.35">
      <c r="A173" t="s">
        <v>209</v>
      </c>
      <c r="B173">
        <v>6616882</v>
      </c>
      <c r="C173" t="s">
        <v>129</v>
      </c>
      <c r="D173" t="s">
        <v>6251</v>
      </c>
      <c r="E173" t="s">
        <v>310</v>
      </c>
      <c r="F173" t="s">
        <v>259</v>
      </c>
      <c r="G173" t="s">
        <v>300</v>
      </c>
      <c r="H173" s="16">
        <v>45846</v>
      </c>
      <c r="I173" s="16">
        <v>45846</v>
      </c>
      <c r="J173" t="s">
        <v>5406</v>
      </c>
      <c r="K173">
        <v>1215152</v>
      </c>
      <c r="L173" t="s">
        <v>280</v>
      </c>
      <c r="M173" s="16">
        <v>45847</v>
      </c>
      <c r="N173" s="16">
        <v>45847</v>
      </c>
      <c r="O173">
        <v>10014630</v>
      </c>
      <c r="P173" t="s">
        <v>209</v>
      </c>
      <c r="Q173">
        <v>0</v>
      </c>
      <c r="R173" t="s">
        <v>3891</v>
      </c>
      <c r="S173" t="s">
        <v>291</v>
      </c>
      <c r="T173">
        <v>11608950</v>
      </c>
      <c r="U173" s="16">
        <v>45831</v>
      </c>
      <c r="V173" s="16">
        <v>45847</v>
      </c>
      <c r="W173" s="16">
        <v>45847</v>
      </c>
      <c r="X173">
        <v>0</v>
      </c>
      <c r="Y173">
        <v>1290900</v>
      </c>
      <c r="Z173" t="s">
        <v>1568</v>
      </c>
      <c r="AA173" t="s">
        <v>246</v>
      </c>
      <c r="AB173" t="s">
        <v>121</v>
      </c>
      <c r="AC173" t="s">
        <v>255</v>
      </c>
      <c r="AD173" s="32" t="str">
        <f>IF(B173&gt;0,IFERROR(IF(_xlfn.XLOOKUP(B173,'IW38 PLAN SEMANAL'!B:B,'IW38 PLAN SEMANAL'!B:B)&gt;0,"PROGRAMADO","CORRECTIVO"),"CORRECTIVO"),"")</f>
        <v>PROGRAMADO</v>
      </c>
      <c r="AE173" s="32" t="str">
        <f t="shared" si="2"/>
        <v>CERRADO</v>
      </c>
      <c r="AF173" s="32">
        <f>IF(B173&gt;0,(SUMIF('IW49 SEMANA CAL'!A:A,'IW38 SEMANA CAL'!B173,'IW49 SEMANA CAL'!H:H)),"")</f>
        <v>6</v>
      </c>
    </row>
    <row r="174" spans="1:32" x14ac:dyDescent="0.35">
      <c r="A174" t="s">
        <v>227</v>
      </c>
      <c r="B174">
        <v>6616838</v>
      </c>
      <c r="C174" t="s">
        <v>129</v>
      </c>
      <c r="D174" t="s">
        <v>6255</v>
      </c>
      <c r="E174" t="s">
        <v>310</v>
      </c>
      <c r="F174" t="s">
        <v>259</v>
      </c>
      <c r="G174" t="s">
        <v>336</v>
      </c>
      <c r="H174" s="16">
        <v>45850</v>
      </c>
      <c r="I174" s="16">
        <v>45850</v>
      </c>
      <c r="J174" t="s">
        <v>5406</v>
      </c>
      <c r="K174">
        <v>1213130</v>
      </c>
      <c r="L174" t="s">
        <v>305</v>
      </c>
      <c r="O174">
        <v>10014606</v>
      </c>
      <c r="P174" t="s">
        <v>227</v>
      </c>
      <c r="Q174">
        <v>0</v>
      </c>
      <c r="R174" t="s">
        <v>3891</v>
      </c>
      <c r="S174" t="s">
        <v>291</v>
      </c>
      <c r="T174">
        <v>11608794</v>
      </c>
      <c r="U174" s="16">
        <v>45831</v>
      </c>
      <c r="V174" s="16">
        <v>45850</v>
      </c>
      <c r="W174" s="16">
        <v>45848</v>
      </c>
      <c r="X174">
        <v>0</v>
      </c>
      <c r="Y174">
        <v>1290900</v>
      </c>
      <c r="Z174" t="s">
        <v>1568</v>
      </c>
      <c r="AA174" t="s">
        <v>245</v>
      </c>
      <c r="AB174" t="s">
        <v>121</v>
      </c>
      <c r="AC174" t="s">
        <v>255</v>
      </c>
      <c r="AD174" s="32" t="str">
        <f>IF(B174&gt;0,IFERROR(IF(_xlfn.XLOOKUP(B174,'IW38 PLAN SEMANAL'!B:B,'IW38 PLAN SEMANAL'!B:B)&gt;0,"PROGRAMADO","CORRECTIVO"),"CORRECTIVO"),"")</f>
        <v>PROGRAMADO</v>
      </c>
      <c r="AE174" s="32" t="str">
        <f t="shared" si="2"/>
        <v>ABIERTO</v>
      </c>
      <c r="AF174" s="32">
        <f>IF(B174&gt;0,(SUMIF('IW49 SEMANA CAL'!A:A,'IW38 SEMANA CAL'!B174,'IW49 SEMANA CAL'!H:H)),"")</f>
        <v>1</v>
      </c>
    </row>
    <row r="175" spans="1:32" x14ac:dyDescent="0.35">
      <c r="A175" t="s">
        <v>209</v>
      </c>
      <c r="B175">
        <v>6616835</v>
      </c>
      <c r="C175" t="s">
        <v>129</v>
      </c>
      <c r="D175" t="s">
        <v>6258</v>
      </c>
      <c r="E175" t="s">
        <v>310</v>
      </c>
      <c r="F175" t="s">
        <v>259</v>
      </c>
      <c r="G175" t="s">
        <v>268</v>
      </c>
      <c r="H175" s="16">
        <v>45846</v>
      </c>
      <c r="I175" s="16">
        <v>45846</v>
      </c>
      <c r="J175" t="s">
        <v>5406</v>
      </c>
      <c r="K175">
        <v>1215152</v>
      </c>
      <c r="L175" t="s">
        <v>280</v>
      </c>
      <c r="M175" s="16">
        <v>45846</v>
      </c>
      <c r="N175" s="16">
        <v>45846</v>
      </c>
      <c r="O175">
        <v>10014630</v>
      </c>
      <c r="P175" t="s">
        <v>209</v>
      </c>
      <c r="Q175">
        <v>455.57</v>
      </c>
      <c r="R175" t="s">
        <v>3891</v>
      </c>
      <c r="S175" t="s">
        <v>291</v>
      </c>
      <c r="T175">
        <v>11609069</v>
      </c>
      <c r="U175" s="16">
        <v>45831</v>
      </c>
      <c r="V175" s="16">
        <v>45848</v>
      </c>
      <c r="W175" s="16">
        <v>45848</v>
      </c>
      <c r="X175">
        <v>455.57</v>
      </c>
      <c r="Y175">
        <v>1290900</v>
      </c>
      <c r="Z175" t="s">
        <v>1568</v>
      </c>
      <c r="AA175" t="s">
        <v>246</v>
      </c>
      <c r="AB175" t="s">
        <v>121</v>
      </c>
      <c r="AC175" t="s">
        <v>255</v>
      </c>
      <c r="AD175" s="32" t="str">
        <f>IF(B175&gt;0,IFERROR(IF(_xlfn.XLOOKUP(B175,'IW38 PLAN SEMANAL'!B:B,'IW38 PLAN SEMANAL'!B:B)&gt;0,"PROGRAMADO","CORRECTIVO"),"CORRECTIVO"),"")</f>
        <v>PROGRAMADO</v>
      </c>
      <c r="AE175" s="32" t="str">
        <f t="shared" si="2"/>
        <v>CERRADO</v>
      </c>
      <c r="AF175" s="32">
        <f>IF(B175&gt;0,(SUMIF('IW49 SEMANA CAL'!A:A,'IW38 SEMANA CAL'!B175,'IW49 SEMANA CAL'!H:H)),"")</f>
        <v>2</v>
      </c>
    </row>
    <row r="176" spans="1:32" x14ac:dyDescent="0.35">
      <c r="A176" t="s">
        <v>209</v>
      </c>
      <c r="B176">
        <v>6616788</v>
      </c>
      <c r="C176" t="s">
        <v>129</v>
      </c>
      <c r="D176" t="s">
        <v>6433</v>
      </c>
      <c r="E176" t="s">
        <v>310</v>
      </c>
      <c r="F176" t="s">
        <v>259</v>
      </c>
      <c r="G176" t="s">
        <v>265</v>
      </c>
      <c r="H176" s="16">
        <v>45846</v>
      </c>
      <c r="I176" s="16">
        <v>45846</v>
      </c>
      <c r="J176" t="s">
        <v>5406</v>
      </c>
      <c r="K176">
        <v>1215152</v>
      </c>
      <c r="L176" t="s">
        <v>280</v>
      </c>
      <c r="M176" s="16">
        <v>45847</v>
      </c>
      <c r="N176" s="16">
        <v>45847</v>
      </c>
      <c r="O176">
        <v>10014630</v>
      </c>
      <c r="P176" t="s">
        <v>209</v>
      </c>
      <c r="Q176">
        <v>0</v>
      </c>
      <c r="R176" t="s">
        <v>1532</v>
      </c>
      <c r="S176" t="s">
        <v>291</v>
      </c>
      <c r="T176">
        <v>11609071</v>
      </c>
      <c r="U176" s="16">
        <v>45831</v>
      </c>
      <c r="V176" s="16">
        <v>45847</v>
      </c>
      <c r="W176" s="16">
        <v>45847</v>
      </c>
      <c r="X176">
        <v>0</v>
      </c>
      <c r="Y176">
        <v>1290900</v>
      </c>
      <c r="Z176" t="s">
        <v>1568</v>
      </c>
      <c r="AA176" t="s">
        <v>246</v>
      </c>
      <c r="AB176" t="s">
        <v>121</v>
      </c>
      <c r="AC176" t="s">
        <v>255</v>
      </c>
      <c r="AD176" s="32" t="str">
        <f>IF(B176&gt;0,IFERROR(IF(_xlfn.XLOOKUP(B176,'IW38 PLAN SEMANAL'!B:B,'IW38 PLAN SEMANAL'!B:B)&gt;0,"PROGRAMADO","CORRECTIVO"),"CORRECTIVO"),"")</f>
        <v>PROGRAMADO</v>
      </c>
      <c r="AE176" s="32" t="str">
        <f t="shared" si="2"/>
        <v>CERRADO</v>
      </c>
      <c r="AF176" s="32">
        <f>IF(B176&gt;0,(SUMIF('IW49 SEMANA CAL'!A:A,'IW38 SEMANA CAL'!B176,'IW49 SEMANA CAL'!H:H)),"")</f>
        <v>1</v>
      </c>
    </row>
    <row r="177" spans="1:32" x14ac:dyDescent="0.35">
      <c r="A177" t="s">
        <v>257</v>
      </c>
      <c r="B177">
        <v>6616524</v>
      </c>
      <c r="C177" t="s">
        <v>138</v>
      </c>
      <c r="D177" t="s">
        <v>7928</v>
      </c>
      <c r="E177" t="s">
        <v>251</v>
      </c>
      <c r="F177" t="s">
        <v>259</v>
      </c>
      <c r="G177" t="s">
        <v>268</v>
      </c>
      <c r="H177" s="16">
        <v>45851</v>
      </c>
      <c r="I177" s="16">
        <v>45851</v>
      </c>
      <c r="J177" t="s">
        <v>5406</v>
      </c>
      <c r="K177">
        <v>1216100</v>
      </c>
      <c r="L177" t="s">
        <v>258</v>
      </c>
      <c r="M177" s="16">
        <v>45850</v>
      </c>
      <c r="N177" s="16">
        <v>45851</v>
      </c>
      <c r="O177">
        <v>10017881</v>
      </c>
      <c r="P177" t="s">
        <v>196</v>
      </c>
      <c r="Q177">
        <v>1033.48</v>
      </c>
      <c r="R177" t="s">
        <v>3891</v>
      </c>
      <c r="S177" t="s">
        <v>267</v>
      </c>
      <c r="T177">
        <v>11608700</v>
      </c>
      <c r="U177" s="16">
        <v>45829</v>
      </c>
      <c r="V177" s="16">
        <v>45850</v>
      </c>
      <c r="W177" s="16">
        <v>45851</v>
      </c>
      <c r="X177">
        <v>1033.48</v>
      </c>
      <c r="Y177">
        <v>1290900</v>
      </c>
      <c r="Z177" t="s">
        <v>1568</v>
      </c>
      <c r="AA177" t="s">
        <v>249</v>
      </c>
      <c r="AB177" t="s">
        <v>121</v>
      </c>
      <c r="AC177" t="s">
        <v>255</v>
      </c>
      <c r="AD177" s="32" t="str">
        <f>IF(B177&gt;0,IFERROR(IF(_xlfn.XLOOKUP(B177,'IW38 PLAN SEMANAL'!B:B,'IW38 PLAN SEMANAL'!B:B)&gt;0,"PROGRAMADO","CORRECTIVO"),"CORRECTIVO"),"")</f>
        <v>PROGRAMADO</v>
      </c>
      <c r="AE177" s="32" t="str">
        <f t="shared" si="2"/>
        <v>CERRADO</v>
      </c>
      <c r="AF177" s="32">
        <f>IF(B177&gt;0,(SUMIF('IW49 SEMANA CAL'!A:A,'IW38 SEMANA CAL'!B177,'IW49 SEMANA CAL'!H:H)),"")</f>
        <v>4</v>
      </c>
    </row>
    <row r="178" spans="1:32" x14ac:dyDescent="0.35">
      <c r="A178" t="s">
        <v>152</v>
      </c>
      <c r="B178">
        <v>6616378</v>
      </c>
      <c r="C178" t="s">
        <v>129</v>
      </c>
      <c r="D178" t="s">
        <v>8305</v>
      </c>
      <c r="E178" t="s">
        <v>251</v>
      </c>
      <c r="F178" t="s">
        <v>259</v>
      </c>
      <c r="G178" t="s">
        <v>6037</v>
      </c>
      <c r="H178" s="16">
        <v>45845</v>
      </c>
      <c r="I178" s="16">
        <v>45851</v>
      </c>
      <c r="J178" t="s">
        <v>5406</v>
      </c>
      <c r="K178">
        <v>1215156</v>
      </c>
      <c r="L178" t="s">
        <v>307</v>
      </c>
      <c r="O178">
        <v>10014641</v>
      </c>
      <c r="P178" t="s">
        <v>152</v>
      </c>
      <c r="Q178">
        <v>0</v>
      </c>
      <c r="R178" t="s">
        <v>6382</v>
      </c>
      <c r="S178" t="s">
        <v>3891</v>
      </c>
      <c r="T178">
        <v>11608520</v>
      </c>
      <c r="U178" s="16">
        <v>45828</v>
      </c>
      <c r="V178" s="16">
        <v>45842</v>
      </c>
      <c r="W178" s="16">
        <v>45842</v>
      </c>
      <c r="X178">
        <v>0</v>
      </c>
      <c r="Y178">
        <v>1290900</v>
      </c>
      <c r="Z178" t="s">
        <v>1568</v>
      </c>
      <c r="AA178" t="s">
        <v>246</v>
      </c>
      <c r="AB178" t="s">
        <v>121</v>
      </c>
      <c r="AC178" t="s">
        <v>255</v>
      </c>
      <c r="AD178" s="32" t="str">
        <f>IF(B178&gt;0,IFERROR(IF(_xlfn.XLOOKUP(B178,'IW38 PLAN SEMANAL'!B:B,'IW38 PLAN SEMANAL'!B:B)&gt;0,"PROGRAMADO","CORRECTIVO"),"CORRECTIVO"),"")</f>
        <v>CORRECTIVO</v>
      </c>
      <c r="AE178" s="32" t="str">
        <f t="shared" si="2"/>
        <v>CERRADO</v>
      </c>
      <c r="AF178" s="32">
        <f>IF(B178&gt;0,(SUMIF('IW49 SEMANA CAL'!A:A,'IW38 SEMANA CAL'!B178,'IW49 SEMANA CAL'!H:H)),"")</f>
        <v>2</v>
      </c>
    </row>
    <row r="179" spans="1:32" x14ac:dyDescent="0.35">
      <c r="A179" t="s">
        <v>318</v>
      </c>
      <c r="B179">
        <v>6616376</v>
      </c>
      <c r="C179" t="s">
        <v>129</v>
      </c>
      <c r="D179" t="s">
        <v>7424</v>
      </c>
      <c r="E179" t="s">
        <v>251</v>
      </c>
      <c r="F179" t="s">
        <v>259</v>
      </c>
      <c r="G179" t="s">
        <v>265</v>
      </c>
      <c r="H179" s="16">
        <v>45845</v>
      </c>
      <c r="I179" s="16">
        <v>45845</v>
      </c>
      <c r="J179" t="s">
        <v>5406</v>
      </c>
      <c r="K179">
        <v>1215152</v>
      </c>
      <c r="L179" t="s">
        <v>319</v>
      </c>
      <c r="M179" s="16">
        <v>45844</v>
      </c>
      <c r="N179" s="16">
        <v>45844</v>
      </c>
      <c r="O179">
        <v>10014631</v>
      </c>
      <c r="P179" t="s">
        <v>318</v>
      </c>
      <c r="Q179">
        <v>0</v>
      </c>
      <c r="R179" t="s">
        <v>6382</v>
      </c>
      <c r="S179" t="s">
        <v>291</v>
      </c>
      <c r="T179">
        <v>11608518</v>
      </c>
      <c r="U179" s="16">
        <v>45828</v>
      </c>
      <c r="V179" s="16">
        <v>45847</v>
      </c>
      <c r="W179" s="16">
        <v>45847</v>
      </c>
      <c r="X179">
        <v>0</v>
      </c>
      <c r="Y179">
        <v>1290900</v>
      </c>
      <c r="Z179" t="s">
        <v>1568</v>
      </c>
      <c r="AA179" t="s">
        <v>246</v>
      </c>
      <c r="AB179" t="s">
        <v>121</v>
      </c>
      <c r="AC179" t="s">
        <v>255</v>
      </c>
      <c r="AD179" s="32" t="str">
        <f>IF(B179&gt;0,IFERROR(IF(_xlfn.XLOOKUP(B179,'IW38 PLAN SEMANAL'!B:B,'IW38 PLAN SEMANAL'!B:B)&gt;0,"PROGRAMADO","CORRECTIVO"),"CORRECTIVO"),"")</f>
        <v>PROGRAMADO</v>
      </c>
      <c r="AE179" s="32" t="str">
        <f t="shared" si="2"/>
        <v>CERRADO</v>
      </c>
      <c r="AF179" s="32">
        <f>IF(B179&gt;0,(SUMIF('IW49 SEMANA CAL'!A:A,'IW38 SEMANA CAL'!B179,'IW49 SEMANA CAL'!H:H)),"")</f>
        <v>4</v>
      </c>
    </row>
    <row r="180" spans="1:32" x14ac:dyDescent="0.35">
      <c r="A180" t="s">
        <v>284</v>
      </c>
      <c r="B180">
        <v>6616375</v>
      </c>
      <c r="C180" t="s">
        <v>123</v>
      </c>
      <c r="D180" t="s">
        <v>7976</v>
      </c>
      <c r="E180" t="s">
        <v>251</v>
      </c>
      <c r="F180" t="s">
        <v>259</v>
      </c>
      <c r="G180" t="s">
        <v>265</v>
      </c>
      <c r="H180" s="16">
        <v>45850</v>
      </c>
      <c r="I180" s="16">
        <v>45850</v>
      </c>
      <c r="J180" t="s">
        <v>5406</v>
      </c>
      <c r="K180">
        <v>1212120</v>
      </c>
      <c r="L180" t="s">
        <v>285</v>
      </c>
      <c r="M180" s="16">
        <v>45852</v>
      </c>
      <c r="N180" s="16">
        <v>45852</v>
      </c>
      <c r="O180">
        <v>10014654</v>
      </c>
      <c r="P180" t="s">
        <v>284</v>
      </c>
      <c r="Q180">
        <v>0</v>
      </c>
      <c r="R180" t="s">
        <v>6382</v>
      </c>
      <c r="S180" t="s">
        <v>262</v>
      </c>
      <c r="T180">
        <v>11608517</v>
      </c>
      <c r="U180" s="16">
        <v>45828</v>
      </c>
      <c r="V180" s="16">
        <v>45851</v>
      </c>
      <c r="W180" s="16">
        <v>45851</v>
      </c>
      <c r="X180">
        <v>0</v>
      </c>
      <c r="Y180">
        <v>1290900</v>
      </c>
      <c r="Z180" t="s">
        <v>1568</v>
      </c>
      <c r="AA180" t="s">
        <v>247</v>
      </c>
      <c r="AB180" t="s">
        <v>121</v>
      </c>
      <c r="AC180" t="s">
        <v>255</v>
      </c>
      <c r="AD180" s="32" t="str">
        <f>IF(B180&gt;0,IFERROR(IF(_xlfn.XLOOKUP(B180,'IW38 PLAN SEMANAL'!B:B,'IW38 PLAN SEMANAL'!B:B)&gt;0,"PROGRAMADO","CORRECTIVO"),"CORRECTIVO"),"")</f>
        <v>PROGRAMADO</v>
      </c>
      <c r="AE180" s="32" t="str">
        <f t="shared" si="2"/>
        <v>CERRADO</v>
      </c>
      <c r="AF180" s="32">
        <f>IF(B180&gt;0,(SUMIF('IW49 SEMANA CAL'!A:A,'IW38 SEMANA CAL'!B180,'IW49 SEMANA CAL'!H:H)),"")</f>
        <v>2</v>
      </c>
    </row>
    <row r="181" spans="1:32" x14ac:dyDescent="0.35">
      <c r="A181" t="s">
        <v>173</v>
      </c>
      <c r="B181">
        <v>6616373</v>
      </c>
      <c r="C181" t="s">
        <v>123</v>
      </c>
      <c r="D181" t="s">
        <v>8093</v>
      </c>
      <c r="E181" t="s">
        <v>251</v>
      </c>
      <c r="F181" t="s">
        <v>259</v>
      </c>
      <c r="G181" t="s">
        <v>3451</v>
      </c>
      <c r="H181" s="16">
        <v>45850</v>
      </c>
      <c r="I181" s="16">
        <v>45850</v>
      </c>
      <c r="J181" t="s">
        <v>5406</v>
      </c>
      <c r="K181">
        <v>1210101</v>
      </c>
      <c r="L181" t="s">
        <v>341</v>
      </c>
      <c r="O181">
        <v>10014656</v>
      </c>
      <c r="P181" t="s">
        <v>173</v>
      </c>
      <c r="Q181">
        <v>0</v>
      </c>
      <c r="R181" t="s">
        <v>6382</v>
      </c>
      <c r="S181" t="s">
        <v>262</v>
      </c>
      <c r="T181">
        <v>11608515</v>
      </c>
      <c r="U181" s="16">
        <v>45828</v>
      </c>
      <c r="V181" s="16">
        <v>45851</v>
      </c>
      <c r="W181" s="16">
        <v>45851</v>
      </c>
      <c r="X181">
        <v>0</v>
      </c>
      <c r="Y181">
        <v>1290900</v>
      </c>
      <c r="Z181" t="s">
        <v>1568</v>
      </c>
      <c r="AA181" t="s">
        <v>248</v>
      </c>
      <c r="AB181" t="s">
        <v>121</v>
      </c>
      <c r="AC181" t="s">
        <v>255</v>
      </c>
      <c r="AD181" s="32" t="str">
        <f>IF(B181&gt;0,IFERROR(IF(_xlfn.XLOOKUP(B181,'IW38 PLAN SEMANAL'!B:B,'IW38 PLAN SEMANAL'!B:B)&gt;0,"PROGRAMADO","CORRECTIVO"),"CORRECTIVO"),"")</f>
        <v>PROGRAMADO</v>
      </c>
      <c r="AE181" s="32" t="str">
        <f t="shared" si="2"/>
        <v>CERRADO</v>
      </c>
      <c r="AF181" s="32">
        <f>IF(B181&gt;0,(SUMIF('IW49 SEMANA CAL'!A:A,'IW38 SEMANA CAL'!B181,'IW49 SEMANA CAL'!H:H)),"")</f>
        <v>2</v>
      </c>
    </row>
    <row r="182" spans="1:32" x14ac:dyDescent="0.35">
      <c r="A182" t="s">
        <v>284</v>
      </c>
      <c r="B182">
        <v>6616337</v>
      </c>
      <c r="C182" t="s">
        <v>123</v>
      </c>
      <c r="D182" t="s">
        <v>7991</v>
      </c>
      <c r="E182" t="s">
        <v>251</v>
      </c>
      <c r="F182" t="s">
        <v>259</v>
      </c>
      <c r="G182" t="s">
        <v>268</v>
      </c>
      <c r="H182" s="16">
        <v>45850</v>
      </c>
      <c r="I182" s="16">
        <v>45850</v>
      </c>
      <c r="J182" t="s">
        <v>5406</v>
      </c>
      <c r="K182">
        <v>1212120</v>
      </c>
      <c r="L182" t="s">
        <v>285</v>
      </c>
      <c r="M182" s="16">
        <v>45852</v>
      </c>
      <c r="N182" s="16">
        <v>45852</v>
      </c>
      <c r="O182">
        <v>10014654</v>
      </c>
      <c r="P182" t="s">
        <v>284</v>
      </c>
      <c r="Q182">
        <v>42121.74</v>
      </c>
      <c r="R182" t="s">
        <v>3891</v>
      </c>
      <c r="S182" t="s">
        <v>1203</v>
      </c>
      <c r="T182">
        <v>11608481</v>
      </c>
      <c r="U182" s="16">
        <v>45828</v>
      </c>
      <c r="V182" s="16">
        <v>45854</v>
      </c>
      <c r="W182" s="16">
        <v>45854</v>
      </c>
      <c r="X182">
        <v>42121.74</v>
      </c>
      <c r="Y182">
        <v>1290900</v>
      </c>
      <c r="Z182" t="s">
        <v>1568</v>
      </c>
      <c r="AA182" t="s">
        <v>247</v>
      </c>
      <c r="AB182" t="s">
        <v>121</v>
      </c>
      <c r="AC182" t="s">
        <v>255</v>
      </c>
      <c r="AD182" s="32" t="str">
        <f>IF(B182&gt;0,IFERROR(IF(_xlfn.XLOOKUP(B182,'IW38 PLAN SEMANAL'!B:B,'IW38 PLAN SEMANAL'!B:B)&gt;0,"PROGRAMADO","CORRECTIVO"),"CORRECTIVO"),"")</f>
        <v>PROGRAMADO</v>
      </c>
      <c r="AE182" s="32" t="str">
        <f t="shared" si="2"/>
        <v>CERRADO</v>
      </c>
      <c r="AF182" s="32">
        <f>IF(B182&gt;0,(SUMIF('IW49 SEMANA CAL'!A:A,'IW38 SEMANA CAL'!B182,'IW49 SEMANA CAL'!H:H)),"")</f>
        <v>64</v>
      </c>
    </row>
    <row r="183" spans="1:32" x14ac:dyDescent="0.35">
      <c r="A183" t="s">
        <v>284</v>
      </c>
      <c r="B183">
        <v>6616336</v>
      </c>
      <c r="C183" t="s">
        <v>123</v>
      </c>
      <c r="D183" t="s">
        <v>7619</v>
      </c>
      <c r="E183" t="s">
        <v>251</v>
      </c>
      <c r="F183" t="s">
        <v>259</v>
      </c>
      <c r="G183" t="s">
        <v>260</v>
      </c>
      <c r="H183" s="16">
        <v>45850</v>
      </c>
      <c r="I183" s="16">
        <v>45850</v>
      </c>
      <c r="J183" t="s">
        <v>5406</v>
      </c>
      <c r="K183">
        <v>1212120</v>
      </c>
      <c r="L183" t="s">
        <v>285</v>
      </c>
      <c r="M183" s="16">
        <v>45852</v>
      </c>
      <c r="N183" s="16">
        <v>45853</v>
      </c>
      <c r="O183">
        <v>10014654</v>
      </c>
      <c r="P183" t="s">
        <v>284</v>
      </c>
      <c r="Q183">
        <v>36580.93</v>
      </c>
      <c r="R183" t="s">
        <v>3891</v>
      </c>
      <c r="S183" t="s">
        <v>1203</v>
      </c>
      <c r="T183">
        <v>11608480</v>
      </c>
      <c r="U183" s="16">
        <v>45828</v>
      </c>
      <c r="V183" s="16">
        <v>45854</v>
      </c>
      <c r="W183" s="16">
        <v>45854</v>
      </c>
      <c r="X183">
        <v>36580.93</v>
      </c>
      <c r="Y183">
        <v>1290900</v>
      </c>
      <c r="Z183" t="s">
        <v>1568</v>
      </c>
      <c r="AA183" t="s">
        <v>247</v>
      </c>
      <c r="AB183" t="s">
        <v>121</v>
      </c>
      <c r="AC183" t="s">
        <v>255</v>
      </c>
      <c r="AD183" s="32" t="str">
        <f>IF(B183&gt;0,IFERROR(IF(_xlfn.XLOOKUP(B183,'IW38 PLAN SEMANAL'!B:B,'IW38 PLAN SEMANAL'!B:B)&gt;0,"PROGRAMADO","CORRECTIVO"),"CORRECTIVO"),"")</f>
        <v>PROGRAMADO</v>
      </c>
      <c r="AE183" s="32" t="str">
        <f t="shared" si="2"/>
        <v>CERRADO</v>
      </c>
      <c r="AF183" s="32">
        <f>IF(B183&gt;0,(SUMIF('IW49 SEMANA CAL'!A:A,'IW38 SEMANA CAL'!B183,'IW49 SEMANA CAL'!H:H)),"")</f>
        <v>180</v>
      </c>
    </row>
    <row r="184" spans="1:32" x14ac:dyDescent="0.35">
      <c r="A184" t="s">
        <v>284</v>
      </c>
      <c r="B184">
        <v>6616009</v>
      </c>
      <c r="C184" t="s">
        <v>123</v>
      </c>
      <c r="D184" t="s">
        <v>6304</v>
      </c>
      <c r="E184" t="s">
        <v>310</v>
      </c>
      <c r="F184" t="s">
        <v>259</v>
      </c>
      <c r="G184" t="s">
        <v>268</v>
      </c>
      <c r="H184" s="16">
        <v>45850</v>
      </c>
      <c r="I184" s="16">
        <v>45850</v>
      </c>
      <c r="J184" t="s">
        <v>5406</v>
      </c>
      <c r="K184">
        <v>1212120</v>
      </c>
      <c r="L184" t="s">
        <v>285</v>
      </c>
      <c r="M184" s="16">
        <v>45852</v>
      </c>
      <c r="N184" s="16">
        <v>45853</v>
      </c>
      <c r="O184">
        <v>10014654</v>
      </c>
      <c r="P184" t="s">
        <v>284</v>
      </c>
      <c r="Q184">
        <v>1237.05</v>
      </c>
      <c r="R184" t="s">
        <v>3891</v>
      </c>
      <c r="S184" t="s">
        <v>1203</v>
      </c>
      <c r="T184">
        <v>11564619</v>
      </c>
      <c r="U184" s="16">
        <v>45827</v>
      </c>
      <c r="V184" s="16">
        <v>45854</v>
      </c>
      <c r="W184" s="16">
        <v>45854</v>
      </c>
      <c r="X184">
        <v>1237.05</v>
      </c>
      <c r="Y184">
        <v>1290900</v>
      </c>
      <c r="Z184" t="s">
        <v>1568</v>
      </c>
      <c r="AA184" t="s">
        <v>247</v>
      </c>
      <c r="AB184" t="s">
        <v>121</v>
      </c>
      <c r="AC184" t="s">
        <v>255</v>
      </c>
      <c r="AD184" s="32" t="str">
        <f>IF(B184&gt;0,IFERROR(IF(_xlfn.XLOOKUP(B184,'IW38 PLAN SEMANAL'!B:B,'IW38 PLAN SEMANAL'!B:B)&gt;0,"PROGRAMADO","CORRECTIVO"),"CORRECTIVO"),"")</f>
        <v>PROGRAMADO</v>
      </c>
      <c r="AE184" s="32" t="str">
        <f t="shared" si="2"/>
        <v>CERRADO</v>
      </c>
      <c r="AF184" s="32">
        <f>IF(B184&gt;0,(SUMIF('IW49 SEMANA CAL'!A:A,'IW38 SEMANA CAL'!B184,'IW49 SEMANA CAL'!H:H)),"")</f>
        <v>90</v>
      </c>
    </row>
    <row r="185" spans="1:32" x14ac:dyDescent="0.35">
      <c r="A185" t="s">
        <v>210</v>
      </c>
      <c r="B185">
        <v>6615992</v>
      </c>
      <c r="C185" t="s">
        <v>129</v>
      </c>
      <c r="D185" t="s">
        <v>6209</v>
      </c>
      <c r="E185" t="s">
        <v>310</v>
      </c>
      <c r="F185" t="s">
        <v>259</v>
      </c>
      <c r="G185" t="s">
        <v>265</v>
      </c>
      <c r="H185" s="16">
        <v>45845</v>
      </c>
      <c r="I185" s="16">
        <v>45845</v>
      </c>
      <c r="J185" t="s">
        <v>5406</v>
      </c>
      <c r="K185">
        <v>1213130</v>
      </c>
      <c r="L185" t="s">
        <v>395</v>
      </c>
      <c r="M185" s="16">
        <v>45845</v>
      </c>
      <c r="N185" s="16">
        <v>45845</v>
      </c>
      <c r="O185">
        <v>10014608</v>
      </c>
      <c r="P185" t="s">
        <v>210</v>
      </c>
      <c r="Q185">
        <v>0</v>
      </c>
      <c r="R185" t="s">
        <v>3901</v>
      </c>
      <c r="S185" t="s">
        <v>291</v>
      </c>
      <c r="T185">
        <v>11599231</v>
      </c>
      <c r="U185" s="16">
        <v>45827</v>
      </c>
      <c r="V185" s="16">
        <v>45846</v>
      </c>
      <c r="W185" s="16">
        <v>45846</v>
      </c>
      <c r="X185">
        <v>0</v>
      </c>
      <c r="Y185">
        <v>1290900</v>
      </c>
      <c r="Z185" t="s">
        <v>1568</v>
      </c>
      <c r="AA185" t="s">
        <v>245</v>
      </c>
      <c r="AB185" t="s">
        <v>121</v>
      </c>
      <c r="AC185" t="s">
        <v>255</v>
      </c>
      <c r="AD185" s="32" t="str">
        <f>IF(B185&gt;0,IFERROR(IF(_xlfn.XLOOKUP(B185,'IW38 PLAN SEMANAL'!B:B,'IW38 PLAN SEMANAL'!B:B)&gt;0,"PROGRAMADO","CORRECTIVO"),"CORRECTIVO"),"")</f>
        <v>PROGRAMADO</v>
      </c>
      <c r="AE185" s="32" t="str">
        <f t="shared" si="2"/>
        <v>CERRADO</v>
      </c>
      <c r="AF185" s="32">
        <f>IF(B185&gt;0,(SUMIF('IW49 SEMANA CAL'!A:A,'IW38 SEMANA CAL'!B185,'IW49 SEMANA CAL'!H:H)),"")</f>
        <v>2</v>
      </c>
    </row>
    <row r="186" spans="1:32" x14ac:dyDescent="0.35">
      <c r="A186" t="s">
        <v>218</v>
      </c>
      <c r="B186">
        <v>6615844</v>
      </c>
      <c r="C186" t="s">
        <v>270</v>
      </c>
      <c r="D186" t="s">
        <v>8306</v>
      </c>
      <c r="E186" t="s">
        <v>251</v>
      </c>
      <c r="F186" t="s">
        <v>410</v>
      </c>
      <c r="G186" t="s">
        <v>6037</v>
      </c>
      <c r="H186" s="16">
        <v>45845</v>
      </c>
      <c r="I186" s="16">
        <v>45851</v>
      </c>
      <c r="J186" t="s">
        <v>5406</v>
      </c>
      <c r="K186">
        <v>1215150</v>
      </c>
      <c r="L186" t="s">
        <v>279</v>
      </c>
      <c r="O186">
        <v>10014633</v>
      </c>
      <c r="P186" t="s">
        <v>218</v>
      </c>
      <c r="Q186">
        <v>0</v>
      </c>
      <c r="R186" t="s">
        <v>3891</v>
      </c>
      <c r="S186" t="s">
        <v>3891</v>
      </c>
      <c r="T186">
        <v>11608058</v>
      </c>
      <c r="U186" s="16">
        <v>45827</v>
      </c>
      <c r="V186" s="16">
        <v>45842</v>
      </c>
      <c r="W186" s="16">
        <v>45842</v>
      </c>
      <c r="X186">
        <v>0</v>
      </c>
      <c r="Y186">
        <v>1290900</v>
      </c>
      <c r="Z186" t="s">
        <v>1568</v>
      </c>
      <c r="AA186" t="s">
        <v>246</v>
      </c>
      <c r="AB186" t="s">
        <v>121</v>
      </c>
      <c r="AC186" t="s">
        <v>255</v>
      </c>
      <c r="AD186" s="32" t="str">
        <f>IF(B186&gt;0,IFERROR(IF(_xlfn.XLOOKUP(B186,'IW38 PLAN SEMANAL'!B:B,'IW38 PLAN SEMANAL'!B:B)&gt;0,"PROGRAMADO","CORRECTIVO"),"CORRECTIVO"),"")</f>
        <v>CORRECTIVO</v>
      </c>
      <c r="AE186" s="32" t="str">
        <f t="shared" si="2"/>
        <v>CERRADO</v>
      </c>
      <c r="AF186" s="32">
        <f>IF(B186&gt;0,(SUMIF('IW49 SEMANA CAL'!A:A,'IW38 SEMANA CAL'!B186,'IW49 SEMANA CAL'!H:H)),"")</f>
        <v>2</v>
      </c>
    </row>
    <row r="187" spans="1:32" x14ac:dyDescent="0.35">
      <c r="A187" t="s">
        <v>318</v>
      </c>
      <c r="B187">
        <v>6615841</v>
      </c>
      <c r="C187" t="s">
        <v>270</v>
      </c>
      <c r="D187" t="s">
        <v>8307</v>
      </c>
      <c r="E187" t="s">
        <v>251</v>
      </c>
      <c r="F187" t="s">
        <v>259</v>
      </c>
      <c r="G187" t="s">
        <v>265</v>
      </c>
      <c r="H187" s="16">
        <v>45818</v>
      </c>
      <c r="I187" s="16">
        <v>45848</v>
      </c>
      <c r="J187" t="s">
        <v>5406</v>
      </c>
      <c r="K187">
        <v>1215152</v>
      </c>
      <c r="L187" t="s">
        <v>319</v>
      </c>
      <c r="M187" s="16">
        <v>45819</v>
      </c>
      <c r="N187" s="16">
        <v>45849</v>
      </c>
      <c r="O187">
        <v>10014631</v>
      </c>
      <c r="P187" t="s">
        <v>318</v>
      </c>
      <c r="Q187">
        <v>0</v>
      </c>
      <c r="R187" t="s">
        <v>3891</v>
      </c>
      <c r="S187" t="s">
        <v>262</v>
      </c>
      <c r="T187">
        <v>11608055</v>
      </c>
      <c r="U187" s="16">
        <v>45827</v>
      </c>
      <c r="V187" s="16">
        <v>45851</v>
      </c>
      <c r="W187" s="16">
        <v>45851</v>
      </c>
      <c r="X187">
        <v>0</v>
      </c>
      <c r="Y187">
        <v>1290900</v>
      </c>
      <c r="Z187" t="s">
        <v>1568</v>
      </c>
      <c r="AA187" t="s">
        <v>246</v>
      </c>
      <c r="AB187" t="s">
        <v>121</v>
      </c>
      <c r="AC187" t="s">
        <v>255</v>
      </c>
      <c r="AD187" s="32" t="str">
        <f>IF(B187&gt;0,IFERROR(IF(_xlfn.XLOOKUP(B187,'IW38 PLAN SEMANAL'!B:B,'IW38 PLAN SEMANAL'!B:B)&gt;0,"PROGRAMADO","CORRECTIVO"),"CORRECTIVO"),"")</f>
        <v>CORRECTIVO</v>
      </c>
      <c r="AE187" s="32" t="str">
        <f t="shared" si="2"/>
        <v>CERRADO</v>
      </c>
      <c r="AF187" s="32">
        <f>IF(B187&gt;0,(SUMIF('IW49 SEMANA CAL'!A:A,'IW38 SEMANA CAL'!B187,'IW49 SEMANA CAL'!H:H)),"")</f>
        <v>4</v>
      </c>
    </row>
    <row r="188" spans="1:32" x14ac:dyDescent="0.35">
      <c r="A188" t="s">
        <v>238</v>
      </c>
      <c r="B188">
        <v>6615776</v>
      </c>
      <c r="C188" t="s">
        <v>270</v>
      </c>
      <c r="D188" t="s">
        <v>8171</v>
      </c>
      <c r="E188" t="s">
        <v>251</v>
      </c>
      <c r="F188" t="s">
        <v>259</v>
      </c>
      <c r="G188" t="s">
        <v>265</v>
      </c>
      <c r="H188" s="16">
        <v>45845</v>
      </c>
      <c r="I188" s="16">
        <v>45845</v>
      </c>
      <c r="J188" t="s">
        <v>5406</v>
      </c>
      <c r="K188">
        <v>1215152</v>
      </c>
      <c r="L188" t="s">
        <v>281</v>
      </c>
      <c r="M188" s="16">
        <v>45847</v>
      </c>
      <c r="N188" s="16">
        <v>45847</v>
      </c>
      <c r="O188">
        <v>10014628</v>
      </c>
      <c r="P188" t="s">
        <v>238</v>
      </c>
      <c r="Q188">
        <v>0</v>
      </c>
      <c r="R188" t="s">
        <v>3891</v>
      </c>
      <c r="S188" t="s">
        <v>291</v>
      </c>
      <c r="T188">
        <v>11608050</v>
      </c>
      <c r="U188" s="16">
        <v>45827</v>
      </c>
      <c r="V188" s="16">
        <v>45848</v>
      </c>
      <c r="W188" s="16">
        <v>45848</v>
      </c>
      <c r="X188">
        <v>0</v>
      </c>
      <c r="Y188">
        <v>1290900</v>
      </c>
      <c r="Z188" t="s">
        <v>1568</v>
      </c>
      <c r="AA188" t="s">
        <v>246</v>
      </c>
      <c r="AB188" t="s">
        <v>121</v>
      </c>
      <c r="AC188" t="s">
        <v>255</v>
      </c>
      <c r="AD188" s="32" t="str">
        <f>IF(B188&gt;0,IFERROR(IF(_xlfn.XLOOKUP(B188,'IW38 PLAN SEMANAL'!B:B,'IW38 PLAN SEMANAL'!B:B)&gt;0,"PROGRAMADO","CORRECTIVO"),"CORRECTIVO"),"")</f>
        <v>PROGRAMADO</v>
      </c>
      <c r="AE188" s="32" t="str">
        <f t="shared" si="2"/>
        <v>CERRADO</v>
      </c>
      <c r="AF188" s="32">
        <f>IF(B188&gt;0,(SUMIF('IW49 SEMANA CAL'!A:A,'IW38 SEMANA CAL'!B188,'IW49 SEMANA CAL'!H:H)),"")</f>
        <v>3.6</v>
      </c>
    </row>
    <row r="189" spans="1:32" x14ac:dyDescent="0.35">
      <c r="A189" t="s">
        <v>3804</v>
      </c>
      <c r="B189">
        <v>6615475</v>
      </c>
      <c r="C189" t="s">
        <v>123</v>
      </c>
      <c r="D189" t="s">
        <v>7507</v>
      </c>
      <c r="E189" t="s">
        <v>251</v>
      </c>
      <c r="F189" t="s">
        <v>259</v>
      </c>
      <c r="G189" t="s">
        <v>3451</v>
      </c>
      <c r="H189" s="16">
        <v>45851</v>
      </c>
      <c r="I189" s="16">
        <v>45851</v>
      </c>
      <c r="J189" t="s">
        <v>5406</v>
      </c>
      <c r="K189">
        <v>1210102</v>
      </c>
      <c r="L189" t="s">
        <v>3805</v>
      </c>
      <c r="O189">
        <v>10018963</v>
      </c>
      <c r="P189" t="s">
        <v>3806</v>
      </c>
      <c r="Q189">
        <v>0</v>
      </c>
      <c r="R189" t="s">
        <v>6349</v>
      </c>
      <c r="S189" t="s">
        <v>262</v>
      </c>
      <c r="T189">
        <v>11607695</v>
      </c>
      <c r="U189" s="16">
        <v>45827</v>
      </c>
      <c r="V189" s="16">
        <v>45851</v>
      </c>
      <c r="W189" s="16">
        <v>45851</v>
      </c>
      <c r="X189">
        <v>0</v>
      </c>
      <c r="Y189">
        <v>1290900</v>
      </c>
      <c r="Z189" t="s">
        <v>1568</v>
      </c>
      <c r="AA189" t="s">
        <v>248</v>
      </c>
      <c r="AB189" t="s">
        <v>121</v>
      </c>
      <c r="AC189" t="s">
        <v>255</v>
      </c>
      <c r="AD189" s="32" t="str">
        <f>IF(B189&gt;0,IFERROR(IF(_xlfn.XLOOKUP(B189,'IW38 PLAN SEMANAL'!B:B,'IW38 PLAN SEMANAL'!B:B)&gt;0,"PROGRAMADO","CORRECTIVO"),"CORRECTIVO"),"")</f>
        <v>PROGRAMADO</v>
      </c>
      <c r="AE189" s="32" t="str">
        <f t="shared" si="2"/>
        <v>CERRADO</v>
      </c>
      <c r="AF189" s="32">
        <f>IF(B189&gt;0,(SUMIF('IW49 SEMANA CAL'!A:A,'IW38 SEMANA CAL'!B189,'IW49 SEMANA CAL'!H:H)),"")</f>
        <v>4</v>
      </c>
    </row>
    <row r="190" spans="1:32" x14ac:dyDescent="0.35">
      <c r="A190" t="s">
        <v>3804</v>
      </c>
      <c r="B190">
        <v>6615469</v>
      </c>
      <c r="C190" t="s">
        <v>123</v>
      </c>
      <c r="D190" t="s">
        <v>7444</v>
      </c>
      <c r="E190" t="s">
        <v>251</v>
      </c>
      <c r="F190" t="s">
        <v>259</v>
      </c>
      <c r="G190" t="s">
        <v>3451</v>
      </c>
      <c r="H190" s="16">
        <v>45850</v>
      </c>
      <c r="I190" s="16">
        <v>45850</v>
      </c>
      <c r="J190" t="s">
        <v>5406</v>
      </c>
      <c r="K190">
        <v>1210102</v>
      </c>
      <c r="L190" t="s">
        <v>3805</v>
      </c>
      <c r="O190">
        <v>10018963</v>
      </c>
      <c r="P190" t="s">
        <v>3806</v>
      </c>
      <c r="Q190">
        <v>0</v>
      </c>
      <c r="R190" t="s">
        <v>6349</v>
      </c>
      <c r="S190" t="s">
        <v>262</v>
      </c>
      <c r="T190">
        <v>11607689</v>
      </c>
      <c r="U190" s="16">
        <v>45827</v>
      </c>
      <c r="V190" s="16">
        <v>45851</v>
      </c>
      <c r="W190" s="16">
        <v>45851</v>
      </c>
      <c r="X190">
        <v>0</v>
      </c>
      <c r="Y190">
        <v>1290900</v>
      </c>
      <c r="Z190" t="s">
        <v>1568</v>
      </c>
      <c r="AA190" t="s">
        <v>248</v>
      </c>
      <c r="AB190" t="s">
        <v>121</v>
      </c>
      <c r="AC190" t="s">
        <v>255</v>
      </c>
      <c r="AD190" s="32" t="str">
        <f>IF(B190&gt;0,IFERROR(IF(_xlfn.XLOOKUP(B190,'IW38 PLAN SEMANAL'!B:B,'IW38 PLAN SEMANAL'!B:B)&gt;0,"PROGRAMADO","CORRECTIVO"),"CORRECTIVO"),"")</f>
        <v>PROGRAMADO</v>
      </c>
      <c r="AE190" s="32" t="str">
        <f t="shared" si="2"/>
        <v>CERRADO</v>
      </c>
      <c r="AF190" s="32">
        <f>IF(B190&gt;0,(SUMIF('IW49 SEMANA CAL'!A:A,'IW38 SEMANA CAL'!B190,'IW49 SEMANA CAL'!H:H)),"")</f>
        <v>1</v>
      </c>
    </row>
    <row r="191" spans="1:32" x14ac:dyDescent="0.35">
      <c r="A191" t="s">
        <v>3804</v>
      </c>
      <c r="B191">
        <v>6615464</v>
      </c>
      <c r="C191" t="s">
        <v>123</v>
      </c>
      <c r="D191" t="s">
        <v>7419</v>
      </c>
      <c r="E191" t="s">
        <v>251</v>
      </c>
      <c r="F191" t="s">
        <v>259</v>
      </c>
      <c r="G191" t="s">
        <v>3451</v>
      </c>
      <c r="H191" s="16">
        <v>45845</v>
      </c>
      <c r="I191" s="16">
        <v>45845</v>
      </c>
      <c r="J191" t="s">
        <v>5406</v>
      </c>
      <c r="K191">
        <v>1210102</v>
      </c>
      <c r="L191" t="s">
        <v>3805</v>
      </c>
      <c r="O191">
        <v>10018963</v>
      </c>
      <c r="P191" t="s">
        <v>3806</v>
      </c>
      <c r="Q191">
        <v>0</v>
      </c>
      <c r="R191" t="s">
        <v>6349</v>
      </c>
      <c r="S191" t="s">
        <v>5938</v>
      </c>
      <c r="T191">
        <v>11607684</v>
      </c>
      <c r="U191" s="16">
        <v>45827</v>
      </c>
      <c r="V191" s="16">
        <v>45846</v>
      </c>
      <c r="W191" s="16">
        <v>45851</v>
      </c>
      <c r="X191">
        <v>0</v>
      </c>
      <c r="Y191">
        <v>1290900</v>
      </c>
      <c r="Z191" t="s">
        <v>1568</v>
      </c>
      <c r="AA191" t="s">
        <v>248</v>
      </c>
      <c r="AB191" t="s">
        <v>121</v>
      </c>
      <c r="AC191" t="s">
        <v>255</v>
      </c>
      <c r="AD191" s="32" t="str">
        <f>IF(B191&gt;0,IFERROR(IF(_xlfn.XLOOKUP(B191,'IW38 PLAN SEMANAL'!B:B,'IW38 PLAN SEMANAL'!B:B)&gt;0,"PROGRAMADO","CORRECTIVO"),"CORRECTIVO"),"")</f>
        <v>PROGRAMADO</v>
      </c>
      <c r="AE191" s="32" t="str">
        <f t="shared" si="2"/>
        <v>CERRADO</v>
      </c>
      <c r="AF191" s="32">
        <f>IF(B191&gt;0,(SUMIF('IW49 SEMANA CAL'!A:A,'IW38 SEMANA CAL'!B191,'IW49 SEMANA CAL'!H:H)),"")</f>
        <v>1</v>
      </c>
    </row>
    <row r="192" spans="1:32" x14ac:dyDescent="0.35">
      <c r="A192" t="s">
        <v>3804</v>
      </c>
      <c r="B192">
        <v>6615458</v>
      </c>
      <c r="C192" t="s">
        <v>123</v>
      </c>
      <c r="D192" t="s">
        <v>8067</v>
      </c>
      <c r="E192" t="s">
        <v>251</v>
      </c>
      <c r="F192" t="s">
        <v>259</v>
      </c>
      <c r="G192" t="s">
        <v>3451</v>
      </c>
      <c r="H192" s="16">
        <v>45851</v>
      </c>
      <c r="I192" s="16">
        <v>45851</v>
      </c>
      <c r="J192" t="s">
        <v>5406</v>
      </c>
      <c r="K192">
        <v>1210102</v>
      </c>
      <c r="L192" t="s">
        <v>3805</v>
      </c>
      <c r="O192">
        <v>10018963</v>
      </c>
      <c r="P192" t="s">
        <v>3806</v>
      </c>
      <c r="Q192">
        <v>0</v>
      </c>
      <c r="R192" t="s">
        <v>6349</v>
      </c>
      <c r="S192" t="s">
        <v>262</v>
      </c>
      <c r="T192">
        <v>11607678</v>
      </c>
      <c r="U192" s="16">
        <v>45827</v>
      </c>
      <c r="V192" s="16">
        <v>45851</v>
      </c>
      <c r="W192" s="16">
        <v>45851</v>
      </c>
      <c r="X192">
        <v>0</v>
      </c>
      <c r="Y192">
        <v>1290900</v>
      </c>
      <c r="Z192" t="s">
        <v>1568</v>
      </c>
      <c r="AA192" t="s">
        <v>248</v>
      </c>
      <c r="AB192" t="s">
        <v>121</v>
      </c>
      <c r="AC192" t="s">
        <v>255</v>
      </c>
      <c r="AD192" s="32" t="str">
        <f>IF(B192&gt;0,IFERROR(IF(_xlfn.XLOOKUP(B192,'IW38 PLAN SEMANAL'!B:B,'IW38 PLAN SEMANAL'!B:B)&gt;0,"PROGRAMADO","CORRECTIVO"),"CORRECTIVO"),"")</f>
        <v>PROGRAMADO</v>
      </c>
      <c r="AE192" s="32" t="str">
        <f t="shared" si="2"/>
        <v>CERRADO</v>
      </c>
      <c r="AF192" s="32">
        <f>IF(B192&gt;0,(SUMIF('IW49 SEMANA CAL'!A:A,'IW38 SEMANA CAL'!B192,'IW49 SEMANA CAL'!H:H)),"")</f>
        <v>6</v>
      </c>
    </row>
    <row r="193" spans="1:32" x14ac:dyDescent="0.35">
      <c r="A193" t="s">
        <v>272</v>
      </c>
      <c r="B193">
        <v>6615448</v>
      </c>
      <c r="C193" t="s">
        <v>123</v>
      </c>
      <c r="D193" t="s">
        <v>7483</v>
      </c>
      <c r="E193" t="s">
        <v>251</v>
      </c>
      <c r="F193" t="s">
        <v>259</v>
      </c>
      <c r="G193" t="s">
        <v>3451</v>
      </c>
      <c r="H193" s="16">
        <v>45851</v>
      </c>
      <c r="I193" s="16">
        <v>45851</v>
      </c>
      <c r="J193" t="s">
        <v>5406</v>
      </c>
      <c r="K193">
        <v>1210102</v>
      </c>
      <c r="L193" t="s">
        <v>273</v>
      </c>
      <c r="O193">
        <v>10017653</v>
      </c>
      <c r="P193" t="s">
        <v>165</v>
      </c>
      <c r="Q193">
        <v>0</v>
      </c>
      <c r="R193" t="s">
        <v>6349</v>
      </c>
      <c r="S193" t="s">
        <v>262</v>
      </c>
      <c r="T193">
        <v>11607668</v>
      </c>
      <c r="U193" s="16">
        <v>45827</v>
      </c>
      <c r="V193" s="16">
        <v>45851</v>
      </c>
      <c r="W193" s="16">
        <v>45851</v>
      </c>
      <c r="X193">
        <v>0</v>
      </c>
      <c r="Y193">
        <v>1290900</v>
      </c>
      <c r="Z193" t="s">
        <v>1568</v>
      </c>
      <c r="AA193" t="s">
        <v>248</v>
      </c>
      <c r="AB193" t="s">
        <v>121</v>
      </c>
      <c r="AC193" t="s">
        <v>255</v>
      </c>
      <c r="AD193" s="32" t="str">
        <f>IF(B193&gt;0,IFERROR(IF(_xlfn.XLOOKUP(B193,'IW38 PLAN SEMANAL'!B:B,'IW38 PLAN SEMANAL'!B:B)&gt;0,"PROGRAMADO","CORRECTIVO"),"CORRECTIVO"),"")</f>
        <v>PROGRAMADO</v>
      </c>
      <c r="AE193" s="32" t="str">
        <f t="shared" si="2"/>
        <v>CERRADO</v>
      </c>
      <c r="AF193" s="32">
        <f>IF(B193&gt;0,(SUMIF('IW49 SEMANA CAL'!A:A,'IW38 SEMANA CAL'!B193,'IW49 SEMANA CAL'!H:H)),"")</f>
        <v>4</v>
      </c>
    </row>
    <row r="194" spans="1:32" x14ac:dyDescent="0.35">
      <c r="A194" t="s">
        <v>272</v>
      </c>
      <c r="B194">
        <v>6615441</v>
      </c>
      <c r="C194" t="s">
        <v>123</v>
      </c>
      <c r="D194" t="s">
        <v>7443</v>
      </c>
      <c r="E194" t="s">
        <v>251</v>
      </c>
      <c r="F194" t="s">
        <v>259</v>
      </c>
      <c r="G194" t="s">
        <v>3451</v>
      </c>
      <c r="H194" s="16">
        <v>45850</v>
      </c>
      <c r="I194" s="16">
        <v>45850</v>
      </c>
      <c r="J194" t="s">
        <v>5406</v>
      </c>
      <c r="K194">
        <v>1210102</v>
      </c>
      <c r="L194" t="s">
        <v>273</v>
      </c>
      <c r="O194">
        <v>10017653</v>
      </c>
      <c r="P194" t="s">
        <v>165</v>
      </c>
      <c r="Q194">
        <v>0</v>
      </c>
      <c r="R194" t="s">
        <v>6349</v>
      </c>
      <c r="S194" t="s">
        <v>262</v>
      </c>
      <c r="T194">
        <v>11607661</v>
      </c>
      <c r="U194" s="16">
        <v>45827</v>
      </c>
      <c r="V194" s="16">
        <v>45851</v>
      </c>
      <c r="W194" s="16">
        <v>45851</v>
      </c>
      <c r="X194">
        <v>0</v>
      </c>
      <c r="Y194">
        <v>1290900</v>
      </c>
      <c r="Z194" t="s">
        <v>1568</v>
      </c>
      <c r="AA194" t="s">
        <v>248</v>
      </c>
      <c r="AB194" t="s">
        <v>121</v>
      </c>
      <c r="AC194" t="s">
        <v>255</v>
      </c>
      <c r="AD194" s="32" t="str">
        <f>IF(B194&gt;0,IFERROR(IF(_xlfn.XLOOKUP(B194,'IW38 PLAN SEMANAL'!B:B,'IW38 PLAN SEMANAL'!B:B)&gt;0,"PROGRAMADO","CORRECTIVO"),"CORRECTIVO"),"")</f>
        <v>PROGRAMADO</v>
      </c>
      <c r="AE194" s="32" t="str">
        <f t="shared" si="2"/>
        <v>CERRADO</v>
      </c>
      <c r="AF194" s="32">
        <f>IF(B194&gt;0,(SUMIF('IW49 SEMANA CAL'!A:A,'IW38 SEMANA CAL'!B194,'IW49 SEMANA CAL'!H:H)),"")</f>
        <v>1</v>
      </c>
    </row>
    <row r="195" spans="1:32" x14ac:dyDescent="0.35">
      <c r="A195" t="s">
        <v>272</v>
      </c>
      <c r="B195">
        <v>6615440</v>
      </c>
      <c r="C195" t="s">
        <v>123</v>
      </c>
      <c r="D195" t="s">
        <v>7411</v>
      </c>
      <c r="E195" t="s">
        <v>251</v>
      </c>
      <c r="F195" t="s">
        <v>259</v>
      </c>
      <c r="G195" t="s">
        <v>3451</v>
      </c>
      <c r="H195" s="16">
        <v>45846</v>
      </c>
      <c r="I195" s="16">
        <v>45846</v>
      </c>
      <c r="J195" t="s">
        <v>5406</v>
      </c>
      <c r="K195">
        <v>1210102</v>
      </c>
      <c r="L195" t="s">
        <v>273</v>
      </c>
      <c r="O195">
        <v>10017653</v>
      </c>
      <c r="P195" t="s">
        <v>165</v>
      </c>
      <c r="Q195">
        <v>0</v>
      </c>
      <c r="R195" t="s">
        <v>6349</v>
      </c>
      <c r="S195" t="s">
        <v>5938</v>
      </c>
      <c r="T195">
        <v>11607660</v>
      </c>
      <c r="U195" s="16">
        <v>45827</v>
      </c>
      <c r="V195" s="16">
        <v>45846</v>
      </c>
      <c r="W195" s="16">
        <v>45851</v>
      </c>
      <c r="X195">
        <v>0</v>
      </c>
      <c r="Y195">
        <v>1290900</v>
      </c>
      <c r="Z195" t="s">
        <v>1568</v>
      </c>
      <c r="AA195" t="s">
        <v>248</v>
      </c>
      <c r="AB195" t="s">
        <v>121</v>
      </c>
      <c r="AC195" t="s">
        <v>255</v>
      </c>
      <c r="AD195" s="32" t="str">
        <f>IF(B195&gt;0,IFERROR(IF(_xlfn.XLOOKUP(B195,'IW38 PLAN SEMANAL'!B:B,'IW38 PLAN SEMANAL'!B:B)&gt;0,"PROGRAMADO","CORRECTIVO"),"CORRECTIVO"),"")</f>
        <v>PROGRAMADO</v>
      </c>
      <c r="AE195" s="32" t="str">
        <f t="shared" ref="AE195:AE258" si="3">IF(B195&gt;0,IF(MID(G195,1,3)="CTE","CERRADO",IF(MID(G195,1,3)="REP","REPROGRAMADO",IF(MID(G195,1,3)="CER","CERRADO","ABIERTO"))),"")</f>
        <v>CERRADO</v>
      </c>
      <c r="AF195" s="32">
        <f>IF(B195&gt;0,(SUMIF('IW49 SEMANA CAL'!A:A,'IW38 SEMANA CAL'!B195,'IW49 SEMANA CAL'!H:H)),"")</f>
        <v>1</v>
      </c>
    </row>
    <row r="196" spans="1:32" x14ac:dyDescent="0.35">
      <c r="A196" t="s">
        <v>274</v>
      </c>
      <c r="B196">
        <v>6615433</v>
      </c>
      <c r="C196" t="s">
        <v>123</v>
      </c>
      <c r="D196" t="s">
        <v>6380</v>
      </c>
      <c r="E196" t="s">
        <v>251</v>
      </c>
      <c r="F196" t="s">
        <v>259</v>
      </c>
      <c r="G196" t="s">
        <v>3451</v>
      </c>
      <c r="H196" s="16">
        <v>45845</v>
      </c>
      <c r="I196" s="16">
        <v>45845</v>
      </c>
      <c r="J196" t="s">
        <v>5406</v>
      </c>
      <c r="K196">
        <v>1210102</v>
      </c>
      <c r="L196" t="s">
        <v>275</v>
      </c>
      <c r="O196">
        <v>10014596</v>
      </c>
      <c r="P196" t="s">
        <v>176</v>
      </c>
      <c r="Q196">
        <v>0</v>
      </c>
      <c r="R196" t="s">
        <v>6349</v>
      </c>
      <c r="S196" t="s">
        <v>262</v>
      </c>
      <c r="T196">
        <v>11607653</v>
      </c>
      <c r="U196" s="16">
        <v>45827</v>
      </c>
      <c r="V196" s="16">
        <v>45851</v>
      </c>
      <c r="W196" s="16">
        <v>45851</v>
      </c>
      <c r="X196">
        <v>0</v>
      </c>
      <c r="Y196">
        <v>1290900</v>
      </c>
      <c r="Z196" t="s">
        <v>1568</v>
      </c>
      <c r="AA196" t="s">
        <v>248</v>
      </c>
      <c r="AB196" t="s">
        <v>121</v>
      </c>
      <c r="AC196" t="s">
        <v>255</v>
      </c>
      <c r="AD196" s="32" t="str">
        <f>IF(B196&gt;0,IFERROR(IF(_xlfn.XLOOKUP(B196,'IW38 PLAN SEMANAL'!B:B,'IW38 PLAN SEMANAL'!B:B)&gt;0,"PROGRAMADO","CORRECTIVO"),"CORRECTIVO"),"")</f>
        <v>PROGRAMADO</v>
      </c>
      <c r="AE196" s="32" t="str">
        <f t="shared" si="3"/>
        <v>CERRADO</v>
      </c>
      <c r="AF196" s="32">
        <f>IF(B196&gt;0,(SUMIF('IW49 SEMANA CAL'!A:A,'IW38 SEMANA CAL'!B196,'IW49 SEMANA CAL'!H:H)),"")</f>
        <v>6</v>
      </c>
    </row>
    <row r="197" spans="1:32" x14ac:dyDescent="0.35">
      <c r="A197" t="s">
        <v>274</v>
      </c>
      <c r="B197">
        <v>6615432</v>
      </c>
      <c r="C197" t="s">
        <v>123</v>
      </c>
      <c r="D197" t="s">
        <v>7515</v>
      </c>
      <c r="E197" t="s">
        <v>251</v>
      </c>
      <c r="F197" t="s">
        <v>259</v>
      </c>
      <c r="G197" t="s">
        <v>3451</v>
      </c>
      <c r="H197" s="16">
        <v>45851</v>
      </c>
      <c r="I197" s="16">
        <v>45851</v>
      </c>
      <c r="J197" t="s">
        <v>5406</v>
      </c>
      <c r="K197">
        <v>1210102</v>
      </c>
      <c r="L197" t="s">
        <v>275</v>
      </c>
      <c r="O197">
        <v>10014596</v>
      </c>
      <c r="P197" t="s">
        <v>176</v>
      </c>
      <c r="Q197">
        <v>0</v>
      </c>
      <c r="R197" t="s">
        <v>6349</v>
      </c>
      <c r="S197" t="s">
        <v>262</v>
      </c>
      <c r="T197">
        <v>11607652</v>
      </c>
      <c r="U197" s="16">
        <v>45827</v>
      </c>
      <c r="V197" s="16">
        <v>45851</v>
      </c>
      <c r="W197" s="16">
        <v>45851</v>
      </c>
      <c r="X197">
        <v>0</v>
      </c>
      <c r="Y197">
        <v>1290900</v>
      </c>
      <c r="Z197" t="s">
        <v>1568</v>
      </c>
      <c r="AA197" t="s">
        <v>248</v>
      </c>
      <c r="AB197" t="s">
        <v>121</v>
      </c>
      <c r="AC197" t="s">
        <v>255</v>
      </c>
      <c r="AD197" s="32" t="str">
        <f>IF(B197&gt;0,IFERROR(IF(_xlfn.XLOOKUP(B197,'IW38 PLAN SEMANAL'!B:B,'IW38 PLAN SEMANAL'!B:B)&gt;0,"PROGRAMADO","CORRECTIVO"),"CORRECTIVO"),"")</f>
        <v>PROGRAMADO</v>
      </c>
      <c r="AE197" s="32" t="str">
        <f t="shared" si="3"/>
        <v>CERRADO</v>
      </c>
      <c r="AF197" s="32">
        <f>IF(B197&gt;0,(SUMIF('IW49 SEMANA CAL'!A:A,'IW38 SEMANA CAL'!B197,'IW49 SEMANA CAL'!H:H)),"")</f>
        <v>4</v>
      </c>
    </row>
    <row r="198" spans="1:32" x14ac:dyDescent="0.35">
      <c r="A198" t="s">
        <v>274</v>
      </c>
      <c r="B198">
        <v>6615425</v>
      </c>
      <c r="C198" t="s">
        <v>123</v>
      </c>
      <c r="D198" t="s">
        <v>7420</v>
      </c>
      <c r="E198" t="s">
        <v>251</v>
      </c>
      <c r="F198" t="s">
        <v>259</v>
      </c>
      <c r="G198" t="s">
        <v>3451</v>
      </c>
      <c r="H198" s="16">
        <v>45850</v>
      </c>
      <c r="I198" s="16">
        <v>45850</v>
      </c>
      <c r="J198" t="s">
        <v>5406</v>
      </c>
      <c r="K198">
        <v>1210102</v>
      </c>
      <c r="L198" t="s">
        <v>275</v>
      </c>
      <c r="O198">
        <v>10014596</v>
      </c>
      <c r="P198" t="s">
        <v>176</v>
      </c>
      <c r="Q198">
        <v>0</v>
      </c>
      <c r="R198" t="s">
        <v>6349</v>
      </c>
      <c r="S198" t="s">
        <v>262</v>
      </c>
      <c r="T198">
        <v>11607645</v>
      </c>
      <c r="U198" s="16">
        <v>45827</v>
      </c>
      <c r="V198" s="16">
        <v>45851</v>
      </c>
      <c r="W198" s="16">
        <v>45851</v>
      </c>
      <c r="X198">
        <v>0</v>
      </c>
      <c r="Y198">
        <v>1290900</v>
      </c>
      <c r="Z198" t="s">
        <v>1568</v>
      </c>
      <c r="AA198" t="s">
        <v>248</v>
      </c>
      <c r="AB198" t="s">
        <v>121</v>
      </c>
      <c r="AC198" t="s">
        <v>255</v>
      </c>
      <c r="AD198" s="32" t="str">
        <f>IF(B198&gt;0,IFERROR(IF(_xlfn.XLOOKUP(B198,'IW38 PLAN SEMANAL'!B:B,'IW38 PLAN SEMANAL'!B:B)&gt;0,"PROGRAMADO","CORRECTIVO"),"CORRECTIVO"),"")</f>
        <v>PROGRAMADO</v>
      </c>
      <c r="AE198" s="32" t="str">
        <f t="shared" si="3"/>
        <v>CERRADO</v>
      </c>
      <c r="AF198" s="32">
        <f>IF(B198&gt;0,(SUMIF('IW49 SEMANA CAL'!A:A,'IW38 SEMANA CAL'!B198,'IW49 SEMANA CAL'!H:H)),"")</f>
        <v>1</v>
      </c>
    </row>
    <row r="199" spans="1:32" x14ac:dyDescent="0.35">
      <c r="A199" t="s">
        <v>274</v>
      </c>
      <c r="B199">
        <v>6615424</v>
      </c>
      <c r="C199" t="s">
        <v>123</v>
      </c>
      <c r="D199" t="s">
        <v>7420</v>
      </c>
      <c r="E199" t="s">
        <v>251</v>
      </c>
      <c r="F199" t="s">
        <v>410</v>
      </c>
      <c r="G199" t="s">
        <v>6037</v>
      </c>
      <c r="H199" s="16">
        <v>45845</v>
      </c>
      <c r="I199" s="16">
        <v>45851</v>
      </c>
      <c r="J199" t="s">
        <v>5406</v>
      </c>
      <c r="K199">
        <v>1210102</v>
      </c>
      <c r="L199" t="s">
        <v>275</v>
      </c>
      <c r="O199">
        <v>10014596</v>
      </c>
      <c r="P199" t="s">
        <v>176</v>
      </c>
      <c r="Q199">
        <v>0</v>
      </c>
      <c r="R199" t="s">
        <v>6349</v>
      </c>
      <c r="S199" t="s">
        <v>3891</v>
      </c>
      <c r="T199">
        <v>11607644</v>
      </c>
      <c r="U199" s="16">
        <v>45827</v>
      </c>
      <c r="V199" s="16">
        <v>45842</v>
      </c>
      <c r="W199" s="16">
        <v>45842</v>
      </c>
      <c r="X199">
        <v>0</v>
      </c>
      <c r="Y199">
        <v>1290900</v>
      </c>
      <c r="Z199" t="s">
        <v>1568</v>
      </c>
      <c r="AA199" t="s">
        <v>248</v>
      </c>
      <c r="AB199" t="s">
        <v>121</v>
      </c>
      <c r="AC199" t="s">
        <v>255</v>
      </c>
      <c r="AD199" s="32" t="str">
        <f>IF(B199&gt;0,IFERROR(IF(_xlfn.XLOOKUP(B199,'IW38 PLAN SEMANAL'!B:B,'IW38 PLAN SEMANAL'!B:B)&gt;0,"PROGRAMADO","CORRECTIVO"),"CORRECTIVO"),"")</f>
        <v>CORRECTIVO</v>
      </c>
      <c r="AE199" s="32" t="str">
        <f t="shared" si="3"/>
        <v>CERRADO</v>
      </c>
      <c r="AF199" s="32">
        <f>IF(B199&gt;0,(SUMIF('IW49 SEMANA CAL'!A:A,'IW38 SEMANA CAL'!B199,'IW49 SEMANA CAL'!H:H)),"")</f>
        <v>1</v>
      </c>
    </row>
    <row r="200" spans="1:32" x14ac:dyDescent="0.35">
      <c r="A200" t="s">
        <v>274</v>
      </c>
      <c r="B200">
        <v>6615412</v>
      </c>
      <c r="C200" t="s">
        <v>123</v>
      </c>
      <c r="D200" t="s">
        <v>7408</v>
      </c>
      <c r="E200" t="s">
        <v>251</v>
      </c>
      <c r="F200" t="s">
        <v>259</v>
      </c>
      <c r="G200" t="s">
        <v>3451</v>
      </c>
      <c r="H200" s="16">
        <v>45845</v>
      </c>
      <c r="I200" s="16">
        <v>45845</v>
      </c>
      <c r="J200" t="s">
        <v>5406</v>
      </c>
      <c r="K200">
        <v>1210102</v>
      </c>
      <c r="L200" t="s">
        <v>275</v>
      </c>
      <c r="O200">
        <v>10014596</v>
      </c>
      <c r="P200" t="s">
        <v>176</v>
      </c>
      <c r="Q200">
        <v>0</v>
      </c>
      <c r="R200" t="s">
        <v>6349</v>
      </c>
      <c r="S200" t="s">
        <v>5938</v>
      </c>
      <c r="T200">
        <v>11607632</v>
      </c>
      <c r="U200" s="16">
        <v>45827</v>
      </c>
      <c r="V200" s="16">
        <v>45845</v>
      </c>
      <c r="W200" s="16">
        <v>45851</v>
      </c>
      <c r="X200">
        <v>0</v>
      </c>
      <c r="Y200">
        <v>1290900</v>
      </c>
      <c r="Z200" t="s">
        <v>1568</v>
      </c>
      <c r="AA200" t="s">
        <v>248</v>
      </c>
      <c r="AB200" t="s">
        <v>121</v>
      </c>
      <c r="AC200" t="s">
        <v>255</v>
      </c>
      <c r="AD200" s="32" t="str">
        <f>IF(B200&gt;0,IFERROR(IF(_xlfn.XLOOKUP(B200,'IW38 PLAN SEMANAL'!B:B,'IW38 PLAN SEMANAL'!B:B)&gt;0,"PROGRAMADO","CORRECTIVO"),"CORRECTIVO"),"")</f>
        <v>PROGRAMADO</v>
      </c>
      <c r="AE200" s="32" t="str">
        <f t="shared" si="3"/>
        <v>CERRADO</v>
      </c>
      <c r="AF200" s="32">
        <f>IF(B200&gt;0,(SUMIF('IW49 SEMANA CAL'!A:A,'IW38 SEMANA CAL'!B200,'IW49 SEMANA CAL'!H:H)),"")</f>
        <v>1</v>
      </c>
    </row>
    <row r="201" spans="1:32" x14ac:dyDescent="0.35">
      <c r="A201" t="s">
        <v>152</v>
      </c>
      <c r="B201">
        <v>6615336</v>
      </c>
      <c r="C201" t="s">
        <v>129</v>
      </c>
      <c r="D201" t="s">
        <v>4990</v>
      </c>
      <c r="E201" t="s">
        <v>251</v>
      </c>
      <c r="F201" t="s">
        <v>259</v>
      </c>
      <c r="G201" t="s">
        <v>268</v>
      </c>
      <c r="H201" s="16">
        <v>45847</v>
      </c>
      <c r="I201" s="16">
        <v>45847</v>
      </c>
      <c r="J201" t="s">
        <v>5406</v>
      </c>
      <c r="K201">
        <v>1215156</v>
      </c>
      <c r="L201" t="s">
        <v>307</v>
      </c>
      <c r="M201" s="16">
        <v>45847</v>
      </c>
      <c r="N201" s="16">
        <v>45848</v>
      </c>
      <c r="O201">
        <v>10014641</v>
      </c>
      <c r="P201" t="s">
        <v>152</v>
      </c>
      <c r="Q201">
        <v>97252.66</v>
      </c>
      <c r="R201" t="s">
        <v>3901</v>
      </c>
      <c r="S201" t="s">
        <v>1087</v>
      </c>
      <c r="T201">
        <v>11607589</v>
      </c>
      <c r="U201" s="16">
        <v>45827</v>
      </c>
      <c r="V201" s="16">
        <v>45848</v>
      </c>
      <c r="W201" s="16">
        <v>45851</v>
      </c>
      <c r="X201">
        <v>97252.66</v>
      </c>
      <c r="Y201">
        <v>1290900</v>
      </c>
      <c r="Z201" t="s">
        <v>1568</v>
      </c>
      <c r="AA201" t="s">
        <v>246</v>
      </c>
      <c r="AB201" t="s">
        <v>121</v>
      </c>
      <c r="AC201" t="s">
        <v>255</v>
      </c>
      <c r="AD201" s="32" t="str">
        <f>IF(B201&gt;0,IFERROR(IF(_xlfn.XLOOKUP(B201,'IW38 PLAN SEMANAL'!B:B,'IW38 PLAN SEMANAL'!B:B)&gt;0,"PROGRAMADO","CORRECTIVO"),"CORRECTIVO"),"")</f>
        <v>CORRECTIVO</v>
      </c>
      <c r="AE201" s="32" t="str">
        <f t="shared" si="3"/>
        <v>CERRADO</v>
      </c>
      <c r="AF201" s="32">
        <f>IF(B201&gt;0,(SUMIF('IW49 SEMANA CAL'!A:A,'IW38 SEMANA CAL'!B201,'IW49 SEMANA CAL'!H:H)),"")</f>
        <v>48</v>
      </c>
    </row>
    <row r="202" spans="1:32" x14ac:dyDescent="0.35">
      <c r="A202" t="s">
        <v>173</v>
      </c>
      <c r="B202">
        <v>6615228</v>
      </c>
      <c r="C202" t="s">
        <v>123</v>
      </c>
      <c r="D202" t="s">
        <v>6110</v>
      </c>
      <c r="E202" t="s">
        <v>310</v>
      </c>
      <c r="F202" t="s">
        <v>259</v>
      </c>
      <c r="G202" t="s">
        <v>260</v>
      </c>
      <c r="H202" s="16">
        <v>45850</v>
      </c>
      <c r="I202" s="16">
        <v>45850</v>
      </c>
      <c r="J202" t="s">
        <v>5406</v>
      </c>
      <c r="K202">
        <v>1210101</v>
      </c>
      <c r="L202" t="s">
        <v>341</v>
      </c>
      <c r="M202" s="16">
        <v>45849</v>
      </c>
      <c r="N202" s="16">
        <v>45849</v>
      </c>
      <c r="O202">
        <v>10014656</v>
      </c>
      <c r="P202" t="s">
        <v>173</v>
      </c>
      <c r="Q202">
        <v>6638.88</v>
      </c>
      <c r="R202" t="s">
        <v>343</v>
      </c>
      <c r="S202" t="s">
        <v>5938</v>
      </c>
      <c r="T202">
        <v>11605656</v>
      </c>
      <c r="U202" s="16">
        <v>45826</v>
      </c>
      <c r="V202" s="16">
        <v>45849</v>
      </c>
      <c r="W202" s="16">
        <v>45851</v>
      </c>
      <c r="X202">
        <v>6638.88</v>
      </c>
      <c r="Y202">
        <v>1290900</v>
      </c>
      <c r="Z202" t="s">
        <v>1568</v>
      </c>
      <c r="AA202" t="s">
        <v>248</v>
      </c>
      <c r="AB202" t="s">
        <v>121</v>
      </c>
      <c r="AC202" t="s">
        <v>255</v>
      </c>
      <c r="AD202" s="32" t="str">
        <f>IF(B202&gt;0,IFERROR(IF(_xlfn.XLOOKUP(B202,'IW38 PLAN SEMANAL'!B:B,'IW38 PLAN SEMANAL'!B:B)&gt;0,"PROGRAMADO","CORRECTIVO"),"CORRECTIVO"),"")</f>
        <v>PROGRAMADO</v>
      </c>
      <c r="AE202" s="32" t="str">
        <f t="shared" si="3"/>
        <v>CERRADO</v>
      </c>
      <c r="AF202" s="32">
        <f>IF(B202&gt;0,(SUMIF('IW49 SEMANA CAL'!A:A,'IW38 SEMANA CAL'!B202,'IW49 SEMANA CAL'!H:H)),"")</f>
        <v>4</v>
      </c>
    </row>
    <row r="203" spans="1:32" x14ac:dyDescent="0.35">
      <c r="A203" t="s">
        <v>272</v>
      </c>
      <c r="B203">
        <v>6615224</v>
      </c>
      <c r="C203" t="s">
        <v>123</v>
      </c>
      <c r="D203" t="s">
        <v>6114</v>
      </c>
      <c r="E203" t="s">
        <v>310</v>
      </c>
      <c r="F203" t="s">
        <v>259</v>
      </c>
      <c r="G203" t="s">
        <v>268</v>
      </c>
      <c r="H203" s="16">
        <v>45846</v>
      </c>
      <c r="I203" s="16">
        <v>45846</v>
      </c>
      <c r="J203" t="s">
        <v>5406</v>
      </c>
      <c r="K203">
        <v>1210102</v>
      </c>
      <c r="L203" t="s">
        <v>273</v>
      </c>
      <c r="M203" s="16">
        <v>45845</v>
      </c>
      <c r="N203" s="16">
        <v>45845</v>
      </c>
      <c r="O203">
        <v>10017653</v>
      </c>
      <c r="P203" t="s">
        <v>165</v>
      </c>
      <c r="Q203">
        <v>2513.41</v>
      </c>
      <c r="R203" t="s">
        <v>343</v>
      </c>
      <c r="S203" t="s">
        <v>293</v>
      </c>
      <c r="T203">
        <v>11607084</v>
      </c>
      <c r="U203" s="16">
        <v>45826</v>
      </c>
      <c r="V203" s="16">
        <v>45845</v>
      </c>
      <c r="W203" s="16">
        <v>45846</v>
      </c>
      <c r="X203">
        <v>2513.41</v>
      </c>
      <c r="Y203">
        <v>1290900</v>
      </c>
      <c r="Z203" t="s">
        <v>1568</v>
      </c>
      <c r="AA203" t="s">
        <v>248</v>
      </c>
      <c r="AB203" t="s">
        <v>121</v>
      </c>
      <c r="AC203" t="s">
        <v>255</v>
      </c>
      <c r="AD203" s="32" t="str">
        <f>IF(B203&gt;0,IFERROR(IF(_xlfn.XLOOKUP(B203,'IW38 PLAN SEMANAL'!B:B,'IW38 PLAN SEMANAL'!B:B)&gt;0,"PROGRAMADO","CORRECTIVO"),"CORRECTIVO"),"")</f>
        <v>PROGRAMADO</v>
      </c>
      <c r="AE203" s="32" t="str">
        <f t="shared" si="3"/>
        <v>CERRADO</v>
      </c>
      <c r="AF203" s="32">
        <f>IF(B203&gt;0,(SUMIF('IW49 SEMANA CAL'!A:A,'IW38 SEMANA CAL'!B203,'IW49 SEMANA CAL'!H:H)),"")</f>
        <v>1</v>
      </c>
    </row>
    <row r="204" spans="1:32" x14ac:dyDescent="0.35">
      <c r="A204" t="s">
        <v>159</v>
      </c>
      <c r="B204">
        <v>6615218</v>
      </c>
      <c r="C204" t="s">
        <v>129</v>
      </c>
      <c r="D204" t="s">
        <v>7480</v>
      </c>
      <c r="E204" t="s">
        <v>251</v>
      </c>
      <c r="F204" t="s">
        <v>259</v>
      </c>
      <c r="G204" t="s">
        <v>268</v>
      </c>
      <c r="H204" s="16">
        <v>45848</v>
      </c>
      <c r="I204" s="16">
        <v>45848</v>
      </c>
      <c r="J204" t="s">
        <v>5406</v>
      </c>
      <c r="K204">
        <v>1212121</v>
      </c>
      <c r="L204" t="s">
        <v>398</v>
      </c>
      <c r="M204" s="16">
        <v>45847</v>
      </c>
      <c r="N204" s="16">
        <v>45848</v>
      </c>
      <c r="O204">
        <v>10014599</v>
      </c>
      <c r="P204" t="s">
        <v>159</v>
      </c>
      <c r="Q204">
        <v>22892.560000000001</v>
      </c>
      <c r="R204" t="s">
        <v>6383</v>
      </c>
      <c r="S204" t="s">
        <v>1087</v>
      </c>
      <c r="T204">
        <v>11607412</v>
      </c>
      <c r="U204" s="16">
        <v>45826</v>
      </c>
      <c r="V204" s="16">
        <v>45849</v>
      </c>
      <c r="W204" s="16">
        <v>45851</v>
      </c>
      <c r="X204">
        <v>22892.560000000001</v>
      </c>
      <c r="Y204">
        <v>1290900</v>
      </c>
      <c r="Z204" t="s">
        <v>1568</v>
      </c>
      <c r="AA204" t="s">
        <v>247</v>
      </c>
      <c r="AB204" t="s">
        <v>121</v>
      </c>
      <c r="AC204" t="s">
        <v>255</v>
      </c>
      <c r="AD204" s="32" t="str">
        <f>IF(B204&gt;0,IFERROR(IF(_xlfn.XLOOKUP(B204,'IW38 PLAN SEMANAL'!B:B,'IW38 PLAN SEMANAL'!B:B)&gt;0,"PROGRAMADO","CORRECTIVO"),"CORRECTIVO"),"")</f>
        <v>PROGRAMADO</v>
      </c>
      <c r="AE204" s="32" t="str">
        <f t="shared" si="3"/>
        <v>CERRADO</v>
      </c>
      <c r="AF204" s="32">
        <f>IF(B204&gt;0,(SUMIF('IW49 SEMANA CAL'!A:A,'IW38 SEMANA CAL'!B204,'IW49 SEMANA CAL'!H:H)),"")</f>
        <v>30.6</v>
      </c>
    </row>
    <row r="205" spans="1:32" x14ac:dyDescent="0.35">
      <c r="A205" t="s">
        <v>284</v>
      </c>
      <c r="B205">
        <v>6615185</v>
      </c>
      <c r="C205" t="s">
        <v>123</v>
      </c>
      <c r="D205" t="s">
        <v>6122</v>
      </c>
      <c r="E205" t="s">
        <v>310</v>
      </c>
      <c r="F205" t="s">
        <v>259</v>
      </c>
      <c r="G205" t="s">
        <v>415</v>
      </c>
      <c r="H205" s="16">
        <v>45850</v>
      </c>
      <c r="I205" s="16">
        <v>45850</v>
      </c>
      <c r="J205" t="s">
        <v>5406</v>
      </c>
      <c r="K205">
        <v>1212120</v>
      </c>
      <c r="L205" t="s">
        <v>285</v>
      </c>
      <c r="M205" s="16">
        <v>45852</v>
      </c>
      <c r="N205" s="16">
        <v>45852</v>
      </c>
      <c r="O205">
        <v>10014654</v>
      </c>
      <c r="P205" t="s">
        <v>284</v>
      </c>
      <c r="Q205">
        <v>0</v>
      </c>
      <c r="R205" t="s">
        <v>3891</v>
      </c>
      <c r="S205" t="s">
        <v>1203</v>
      </c>
      <c r="T205">
        <v>11606077</v>
      </c>
      <c r="U205" s="16">
        <v>45826</v>
      </c>
      <c r="V205" s="16">
        <v>45854</v>
      </c>
      <c r="W205" s="16">
        <v>45854</v>
      </c>
      <c r="X205">
        <v>0</v>
      </c>
      <c r="Y205">
        <v>1290900</v>
      </c>
      <c r="Z205" t="s">
        <v>1568</v>
      </c>
      <c r="AA205" t="s">
        <v>247</v>
      </c>
      <c r="AB205" t="s">
        <v>121</v>
      </c>
      <c r="AC205" t="s">
        <v>255</v>
      </c>
      <c r="AD205" s="32" t="str">
        <f>IF(B205&gt;0,IFERROR(IF(_xlfn.XLOOKUP(B205,'IW38 PLAN SEMANAL'!B:B,'IW38 PLAN SEMANAL'!B:B)&gt;0,"PROGRAMADO","CORRECTIVO"),"CORRECTIVO"),"")</f>
        <v>PROGRAMADO</v>
      </c>
      <c r="AE205" s="32" t="str">
        <f t="shared" si="3"/>
        <v>CERRADO</v>
      </c>
      <c r="AF205" s="32">
        <f>IF(B205&gt;0,(SUMIF('IW49 SEMANA CAL'!A:A,'IW38 SEMANA CAL'!B205,'IW49 SEMANA CAL'!H:H)),"")</f>
        <v>12</v>
      </c>
    </row>
    <row r="206" spans="1:32" x14ac:dyDescent="0.35">
      <c r="A206" t="s">
        <v>227</v>
      </c>
      <c r="B206">
        <v>6614596</v>
      </c>
      <c r="C206" t="s">
        <v>129</v>
      </c>
      <c r="D206" t="s">
        <v>7433</v>
      </c>
      <c r="E206" t="s">
        <v>251</v>
      </c>
      <c r="F206" t="s">
        <v>259</v>
      </c>
      <c r="G206" t="s">
        <v>225</v>
      </c>
      <c r="H206" s="16">
        <v>45850</v>
      </c>
      <c r="I206" s="16">
        <v>45850</v>
      </c>
      <c r="J206" t="s">
        <v>5406</v>
      </c>
      <c r="K206">
        <v>1213130</v>
      </c>
      <c r="L206" t="s">
        <v>305</v>
      </c>
      <c r="O206">
        <v>10014606</v>
      </c>
      <c r="P206" t="s">
        <v>227</v>
      </c>
      <c r="Q206">
        <v>13043.3</v>
      </c>
      <c r="R206" t="s">
        <v>6373</v>
      </c>
      <c r="S206" t="s">
        <v>291</v>
      </c>
      <c r="T206">
        <v>11606728</v>
      </c>
      <c r="U206" s="16">
        <v>45825</v>
      </c>
      <c r="V206" s="16">
        <v>45850</v>
      </c>
      <c r="W206" s="16">
        <v>45848</v>
      </c>
      <c r="X206">
        <v>13043.3</v>
      </c>
      <c r="Y206">
        <v>1290900</v>
      </c>
      <c r="Z206" t="s">
        <v>1568</v>
      </c>
      <c r="AA206" t="s">
        <v>245</v>
      </c>
      <c r="AB206" t="s">
        <v>121</v>
      </c>
      <c r="AC206" t="s">
        <v>255</v>
      </c>
      <c r="AD206" s="32" t="str">
        <f>IF(B206&gt;0,IFERROR(IF(_xlfn.XLOOKUP(B206,'IW38 PLAN SEMANAL'!B:B,'IW38 PLAN SEMANAL'!B:B)&gt;0,"PROGRAMADO","CORRECTIVO"),"CORRECTIVO"),"")</f>
        <v>PROGRAMADO</v>
      </c>
      <c r="AE206" s="32" t="str">
        <f t="shared" si="3"/>
        <v>ABIERTO</v>
      </c>
      <c r="AF206" s="32">
        <f>IF(B206&gt;0,(SUMIF('IW49 SEMANA CAL'!A:A,'IW38 SEMANA CAL'!B206,'IW49 SEMANA CAL'!H:H)),"")</f>
        <v>58</v>
      </c>
    </row>
    <row r="207" spans="1:32" x14ac:dyDescent="0.35">
      <c r="A207" t="s">
        <v>187</v>
      </c>
      <c r="B207">
        <v>6614083</v>
      </c>
      <c r="C207" t="s">
        <v>270</v>
      </c>
      <c r="D207" t="s">
        <v>7963</v>
      </c>
      <c r="E207" t="s">
        <v>251</v>
      </c>
      <c r="F207" t="s">
        <v>259</v>
      </c>
      <c r="G207" t="s">
        <v>265</v>
      </c>
      <c r="H207" s="16">
        <v>45847</v>
      </c>
      <c r="I207" s="16">
        <v>45847</v>
      </c>
      <c r="J207" t="s">
        <v>5406</v>
      </c>
      <c r="K207">
        <v>1215154</v>
      </c>
      <c r="L207" t="s">
        <v>328</v>
      </c>
      <c r="M207" s="16">
        <v>45848</v>
      </c>
      <c r="N207" s="16">
        <v>45848</v>
      </c>
      <c r="O207">
        <v>10014643</v>
      </c>
      <c r="P207" t="s">
        <v>187</v>
      </c>
      <c r="Q207">
        <v>0</v>
      </c>
      <c r="R207" t="s">
        <v>343</v>
      </c>
      <c r="S207" t="s">
        <v>262</v>
      </c>
      <c r="T207">
        <v>11606108</v>
      </c>
      <c r="U207" s="16">
        <v>45822</v>
      </c>
      <c r="V207" s="16">
        <v>45851</v>
      </c>
      <c r="W207" s="16">
        <v>45851</v>
      </c>
      <c r="X207">
        <v>0</v>
      </c>
      <c r="Y207">
        <v>1290900</v>
      </c>
      <c r="Z207" t="s">
        <v>1568</v>
      </c>
      <c r="AA207" t="s">
        <v>246</v>
      </c>
      <c r="AB207" t="s">
        <v>121</v>
      </c>
      <c r="AC207" t="s">
        <v>255</v>
      </c>
      <c r="AD207" s="32" t="str">
        <f>IF(B207&gt;0,IFERROR(IF(_xlfn.XLOOKUP(B207,'IW38 PLAN SEMANAL'!B:B,'IW38 PLAN SEMANAL'!B:B)&gt;0,"PROGRAMADO","CORRECTIVO"),"CORRECTIVO"),"")</f>
        <v>PROGRAMADO</v>
      </c>
      <c r="AE207" s="32" t="str">
        <f t="shared" si="3"/>
        <v>CERRADO</v>
      </c>
      <c r="AF207" s="32">
        <f>IF(B207&gt;0,(SUMIF('IW49 SEMANA CAL'!A:A,'IW38 SEMANA CAL'!B207,'IW49 SEMANA CAL'!H:H)),"")</f>
        <v>2.6</v>
      </c>
    </row>
    <row r="208" spans="1:32" x14ac:dyDescent="0.35">
      <c r="A208" t="s">
        <v>324</v>
      </c>
      <c r="B208">
        <v>6614072</v>
      </c>
      <c r="C208" t="s">
        <v>138</v>
      </c>
      <c r="D208" t="s">
        <v>7440</v>
      </c>
      <c r="E208" t="s">
        <v>251</v>
      </c>
      <c r="F208" t="s">
        <v>259</v>
      </c>
      <c r="G208" t="s">
        <v>268</v>
      </c>
      <c r="H208" s="16">
        <v>45845</v>
      </c>
      <c r="I208" s="16">
        <v>45845</v>
      </c>
      <c r="J208" t="s">
        <v>5406</v>
      </c>
      <c r="K208">
        <v>2230133</v>
      </c>
      <c r="L208" t="s">
        <v>325</v>
      </c>
      <c r="M208" s="16">
        <v>45845</v>
      </c>
      <c r="N208" s="16">
        <v>45845</v>
      </c>
      <c r="O208">
        <v>10018622</v>
      </c>
      <c r="P208" t="s">
        <v>5376</v>
      </c>
      <c r="Q208">
        <v>4888.12</v>
      </c>
      <c r="R208" t="s">
        <v>343</v>
      </c>
      <c r="S208" t="s">
        <v>5488</v>
      </c>
      <c r="T208">
        <v>11606138</v>
      </c>
      <c r="U208" s="16">
        <v>45822</v>
      </c>
      <c r="V208" s="16">
        <v>45845</v>
      </c>
      <c r="W208" s="16">
        <v>45846</v>
      </c>
      <c r="X208">
        <v>4888.12</v>
      </c>
      <c r="Y208">
        <v>1290900</v>
      </c>
      <c r="Z208" t="s">
        <v>1568</v>
      </c>
      <c r="AA208" t="s">
        <v>249</v>
      </c>
      <c r="AB208" t="s">
        <v>121</v>
      </c>
      <c r="AC208" t="s">
        <v>255</v>
      </c>
      <c r="AD208" s="32" t="str">
        <f>IF(B208&gt;0,IFERROR(IF(_xlfn.XLOOKUP(B208,'IW38 PLAN SEMANAL'!B:B,'IW38 PLAN SEMANAL'!B:B)&gt;0,"PROGRAMADO","CORRECTIVO"),"CORRECTIVO"),"")</f>
        <v>PROGRAMADO</v>
      </c>
      <c r="AE208" s="32" t="str">
        <f t="shared" si="3"/>
        <v>CERRADO</v>
      </c>
      <c r="AF208" s="32">
        <f>IF(B208&gt;0,(SUMIF('IW49 SEMANA CAL'!A:A,'IW38 SEMANA CAL'!B208,'IW49 SEMANA CAL'!H:H)),"")</f>
        <v>13</v>
      </c>
    </row>
    <row r="209" spans="1:32" x14ac:dyDescent="0.35">
      <c r="A209" t="s">
        <v>155</v>
      </c>
      <c r="B209">
        <v>6614051</v>
      </c>
      <c r="C209" t="s">
        <v>129</v>
      </c>
      <c r="D209" t="s">
        <v>7891</v>
      </c>
      <c r="E209" t="s">
        <v>251</v>
      </c>
      <c r="F209" t="s">
        <v>259</v>
      </c>
      <c r="G209" t="s">
        <v>265</v>
      </c>
      <c r="H209" s="16">
        <v>45847</v>
      </c>
      <c r="I209" s="16">
        <v>45847</v>
      </c>
      <c r="J209" t="s">
        <v>5406</v>
      </c>
      <c r="K209">
        <v>1215155</v>
      </c>
      <c r="L209" t="s">
        <v>276</v>
      </c>
      <c r="M209" s="16">
        <v>45845</v>
      </c>
      <c r="N209" s="16">
        <v>45845</v>
      </c>
      <c r="O209">
        <v>10014647</v>
      </c>
      <c r="P209" t="s">
        <v>155</v>
      </c>
      <c r="Q209">
        <v>0</v>
      </c>
      <c r="R209" t="s">
        <v>6350</v>
      </c>
      <c r="S209" t="s">
        <v>1087</v>
      </c>
      <c r="T209">
        <v>11606092</v>
      </c>
      <c r="U209" s="16">
        <v>45822</v>
      </c>
      <c r="V209" s="16">
        <v>45845</v>
      </c>
      <c r="W209" s="16">
        <v>45845</v>
      </c>
      <c r="X209">
        <v>0</v>
      </c>
      <c r="Y209">
        <v>1290900</v>
      </c>
      <c r="Z209" t="s">
        <v>1568</v>
      </c>
      <c r="AA209" t="s">
        <v>246</v>
      </c>
      <c r="AB209" t="s">
        <v>121</v>
      </c>
      <c r="AC209" t="s">
        <v>255</v>
      </c>
      <c r="AD209" s="32" t="str">
        <f>IF(B209&gt;0,IFERROR(IF(_xlfn.XLOOKUP(B209,'IW38 PLAN SEMANAL'!B:B,'IW38 PLAN SEMANAL'!B:B)&gt;0,"PROGRAMADO","CORRECTIVO"),"CORRECTIVO"),"")</f>
        <v>PROGRAMADO</v>
      </c>
      <c r="AE209" s="32" t="str">
        <f t="shared" si="3"/>
        <v>CERRADO</v>
      </c>
      <c r="AF209" s="32">
        <f>IF(B209&gt;0,(SUMIF('IW49 SEMANA CAL'!A:A,'IW38 SEMANA CAL'!B209,'IW49 SEMANA CAL'!H:H)),"")</f>
        <v>2</v>
      </c>
    </row>
    <row r="210" spans="1:32" x14ac:dyDescent="0.35">
      <c r="A210" t="s">
        <v>419</v>
      </c>
      <c r="B210">
        <v>6613822</v>
      </c>
      <c r="C210" t="s">
        <v>129</v>
      </c>
      <c r="D210" t="s">
        <v>8308</v>
      </c>
      <c r="E210" t="s">
        <v>251</v>
      </c>
      <c r="F210" t="s">
        <v>259</v>
      </c>
      <c r="G210" t="s">
        <v>268</v>
      </c>
      <c r="H210" s="16">
        <v>45846</v>
      </c>
      <c r="I210" s="16">
        <v>45846</v>
      </c>
      <c r="J210" t="s">
        <v>5406</v>
      </c>
      <c r="K210">
        <v>1213130</v>
      </c>
      <c r="L210" t="s">
        <v>420</v>
      </c>
      <c r="M210" s="16">
        <v>45846</v>
      </c>
      <c r="N210" s="16">
        <v>45846</v>
      </c>
      <c r="O210">
        <v>10014605</v>
      </c>
      <c r="P210" t="s">
        <v>419</v>
      </c>
      <c r="Q210">
        <v>56275.32</v>
      </c>
      <c r="R210" t="s">
        <v>8309</v>
      </c>
      <c r="S210" t="s">
        <v>291</v>
      </c>
      <c r="T210">
        <v>11605858</v>
      </c>
      <c r="U210" s="16">
        <v>45821</v>
      </c>
      <c r="V210" s="16">
        <v>45846</v>
      </c>
      <c r="W210" s="16">
        <v>45846</v>
      </c>
      <c r="X210">
        <v>56275.32</v>
      </c>
      <c r="Y210">
        <v>1290900</v>
      </c>
      <c r="Z210" t="s">
        <v>1568</v>
      </c>
      <c r="AA210" t="s">
        <v>245</v>
      </c>
      <c r="AB210" t="s">
        <v>121</v>
      </c>
      <c r="AC210" t="s">
        <v>255</v>
      </c>
      <c r="AD210" s="32" t="str">
        <f>IF(B210&gt;0,IFERROR(IF(_xlfn.XLOOKUP(B210,'IW38 PLAN SEMANAL'!B:B,'IW38 PLAN SEMANAL'!B:B)&gt;0,"PROGRAMADO","CORRECTIVO"),"CORRECTIVO"),"")</f>
        <v>PROGRAMADO</v>
      </c>
      <c r="AE210" s="32" t="str">
        <f t="shared" si="3"/>
        <v>CERRADO</v>
      </c>
      <c r="AF210" s="32">
        <f>IF(B210&gt;0,(SUMIF('IW49 SEMANA CAL'!A:A,'IW38 SEMANA CAL'!B210,'IW49 SEMANA CAL'!H:H)),"")</f>
        <v>8</v>
      </c>
    </row>
    <row r="211" spans="1:32" x14ac:dyDescent="0.35">
      <c r="A211" t="s">
        <v>901</v>
      </c>
      <c r="B211">
        <v>6613473</v>
      </c>
      <c r="C211" t="s">
        <v>123</v>
      </c>
      <c r="D211" t="s">
        <v>6189</v>
      </c>
      <c r="E211" t="s">
        <v>310</v>
      </c>
      <c r="F211" t="s">
        <v>125</v>
      </c>
      <c r="G211" t="s">
        <v>142</v>
      </c>
      <c r="H211" s="16">
        <v>45849</v>
      </c>
      <c r="I211" s="16">
        <v>45849</v>
      </c>
      <c r="J211" t="s">
        <v>5406</v>
      </c>
      <c r="K211">
        <v>1212122</v>
      </c>
      <c r="L211" t="s">
        <v>902</v>
      </c>
      <c r="O211">
        <v>10018449</v>
      </c>
      <c r="P211" t="s">
        <v>899</v>
      </c>
      <c r="Q211">
        <v>0</v>
      </c>
      <c r="R211" t="s">
        <v>343</v>
      </c>
      <c r="S211" t="s">
        <v>262</v>
      </c>
      <c r="T211">
        <v>11605535</v>
      </c>
      <c r="U211" s="16">
        <v>45820</v>
      </c>
      <c r="V211" s="16">
        <v>45849</v>
      </c>
      <c r="W211" s="16">
        <v>45853</v>
      </c>
      <c r="X211">
        <v>0</v>
      </c>
      <c r="Y211">
        <v>1290900</v>
      </c>
      <c r="Z211" t="s">
        <v>1568</v>
      </c>
      <c r="AA211" t="s">
        <v>247</v>
      </c>
      <c r="AB211" t="s">
        <v>121</v>
      </c>
      <c r="AC211" t="s">
        <v>255</v>
      </c>
      <c r="AD211" s="32" t="str">
        <f>IF(B211&gt;0,IFERROR(IF(_xlfn.XLOOKUP(B211,'IW38 PLAN SEMANAL'!B:B,'IW38 PLAN SEMANAL'!B:B)&gt;0,"PROGRAMADO","CORRECTIVO"),"CORRECTIVO"),"")</f>
        <v>PROGRAMADO</v>
      </c>
      <c r="AE211" s="32" t="str">
        <f t="shared" si="3"/>
        <v>ABIERTO</v>
      </c>
      <c r="AF211" s="32">
        <f>IF(B211&gt;0,(SUMIF('IW49 SEMANA CAL'!A:A,'IW38 SEMANA CAL'!B211,'IW49 SEMANA CAL'!H:H)),"")</f>
        <v>4</v>
      </c>
    </row>
    <row r="212" spans="1:32" x14ac:dyDescent="0.35">
      <c r="A212" t="s">
        <v>227</v>
      </c>
      <c r="B212">
        <v>6613297</v>
      </c>
      <c r="C212" t="s">
        <v>129</v>
      </c>
      <c r="D212" t="s">
        <v>6332</v>
      </c>
      <c r="E212" t="s">
        <v>310</v>
      </c>
      <c r="F212" t="s">
        <v>259</v>
      </c>
      <c r="G212" t="s">
        <v>225</v>
      </c>
      <c r="H212" s="16">
        <v>45850</v>
      </c>
      <c r="I212" s="16">
        <v>45850</v>
      </c>
      <c r="J212" t="s">
        <v>5406</v>
      </c>
      <c r="K212">
        <v>1213130</v>
      </c>
      <c r="L212" t="s">
        <v>305</v>
      </c>
      <c r="O212">
        <v>10014606</v>
      </c>
      <c r="P212" t="s">
        <v>227</v>
      </c>
      <c r="Q212">
        <v>636.88</v>
      </c>
      <c r="R212" t="s">
        <v>329</v>
      </c>
      <c r="S212" t="s">
        <v>291</v>
      </c>
      <c r="T212">
        <v>11603113</v>
      </c>
      <c r="U212" s="16">
        <v>45820</v>
      </c>
      <c r="V212" s="16">
        <v>45850</v>
      </c>
      <c r="W212" s="16">
        <v>45848</v>
      </c>
      <c r="X212">
        <v>636.88</v>
      </c>
      <c r="Y212">
        <v>1290900</v>
      </c>
      <c r="Z212" t="s">
        <v>1568</v>
      </c>
      <c r="AA212" t="s">
        <v>245</v>
      </c>
      <c r="AB212" t="s">
        <v>121</v>
      </c>
      <c r="AC212" t="s">
        <v>255</v>
      </c>
      <c r="AD212" s="32" t="str">
        <f>IF(B212&gt;0,IFERROR(IF(_xlfn.XLOOKUP(B212,'IW38 PLAN SEMANAL'!B:B,'IW38 PLAN SEMANAL'!B:B)&gt;0,"PROGRAMADO","CORRECTIVO"),"CORRECTIVO"),"")</f>
        <v>PROGRAMADO</v>
      </c>
      <c r="AE212" s="32" t="str">
        <f t="shared" si="3"/>
        <v>ABIERTO</v>
      </c>
      <c r="AF212" s="32">
        <f>IF(B212&gt;0,(SUMIF('IW49 SEMANA CAL'!A:A,'IW38 SEMANA CAL'!B212,'IW49 SEMANA CAL'!H:H)),"")</f>
        <v>2</v>
      </c>
    </row>
    <row r="213" spans="1:32" x14ac:dyDescent="0.35">
      <c r="A213" t="s">
        <v>240</v>
      </c>
      <c r="B213">
        <v>6612765</v>
      </c>
      <c r="C213" t="s">
        <v>129</v>
      </c>
      <c r="D213" t="s">
        <v>6206</v>
      </c>
      <c r="E213" t="s">
        <v>310</v>
      </c>
      <c r="F213" t="s">
        <v>259</v>
      </c>
      <c r="G213" t="s">
        <v>1531</v>
      </c>
      <c r="H213" s="16">
        <v>45850</v>
      </c>
      <c r="I213" s="16">
        <v>45850</v>
      </c>
      <c r="J213" t="s">
        <v>5406</v>
      </c>
      <c r="K213">
        <v>1213130</v>
      </c>
      <c r="L213" t="s">
        <v>304</v>
      </c>
      <c r="O213">
        <v>10014607</v>
      </c>
      <c r="P213" t="s">
        <v>240</v>
      </c>
      <c r="Q213">
        <v>5430.61</v>
      </c>
      <c r="R213" t="s">
        <v>3891</v>
      </c>
      <c r="S213" t="s">
        <v>262</v>
      </c>
      <c r="T213">
        <v>11594937</v>
      </c>
      <c r="U213" s="16">
        <v>45819</v>
      </c>
      <c r="V213" s="16">
        <v>45851</v>
      </c>
      <c r="W213" s="16">
        <v>45851</v>
      </c>
      <c r="X213">
        <v>5430.61</v>
      </c>
      <c r="Y213">
        <v>1290900</v>
      </c>
      <c r="Z213" t="s">
        <v>1568</v>
      </c>
      <c r="AA213" t="s">
        <v>245</v>
      </c>
      <c r="AB213" t="s">
        <v>121</v>
      </c>
      <c r="AC213" t="s">
        <v>255</v>
      </c>
      <c r="AD213" s="32" t="str">
        <f>IF(B213&gt;0,IFERROR(IF(_xlfn.XLOOKUP(B213,'IW38 PLAN SEMANAL'!B:B,'IW38 PLAN SEMANAL'!B:B)&gt;0,"PROGRAMADO","CORRECTIVO"),"CORRECTIVO"),"")</f>
        <v>PROGRAMADO</v>
      </c>
      <c r="AE213" s="32" t="str">
        <f t="shared" si="3"/>
        <v>CERRADO</v>
      </c>
      <c r="AF213" s="32">
        <f>IF(B213&gt;0,(SUMIF('IW49 SEMANA CAL'!A:A,'IW38 SEMANA CAL'!B213,'IW49 SEMANA CAL'!H:H)),"")</f>
        <v>24</v>
      </c>
    </row>
    <row r="214" spans="1:32" x14ac:dyDescent="0.35">
      <c r="A214" t="s">
        <v>284</v>
      </c>
      <c r="B214">
        <v>6612701</v>
      </c>
      <c r="C214" t="s">
        <v>123</v>
      </c>
      <c r="D214" t="s">
        <v>6106</v>
      </c>
      <c r="E214" t="s">
        <v>310</v>
      </c>
      <c r="F214" t="s">
        <v>259</v>
      </c>
      <c r="G214" t="s">
        <v>265</v>
      </c>
      <c r="H214" s="16">
        <v>45850</v>
      </c>
      <c r="I214" s="16">
        <v>45850</v>
      </c>
      <c r="J214" t="s">
        <v>5406</v>
      </c>
      <c r="K214">
        <v>1212120</v>
      </c>
      <c r="L214" t="s">
        <v>285</v>
      </c>
      <c r="M214" s="16">
        <v>45852</v>
      </c>
      <c r="N214" s="16">
        <v>45852</v>
      </c>
      <c r="O214">
        <v>10014654</v>
      </c>
      <c r="P214" t="s">
        <v>284</v>
      </c>
      <c r="Q214">
        <v>0</v>
      </c>
      <c r="R214" t="s">
        <v>3891</v>
      </c>
      <c r="S214" t="s">
        <v>1203</v>
      </c>
      <c r="T214">
        <v>11594729</v>
      </c>
      <c r="U214" s="16">
        <v>45819</v>
      </c>
      <c r="V214" s="16">
        <v>45854</v>
      </c>
      <c r="W214" s="16">
        <v>45854</v>
      </c>
      <c r="X214">
        <v>0</v>
      </c>
      <c r="Y214">
        <v>1290900</v>
      </c>
      <c r="Z214" t="s">
        <v>1568</v>
      </c>
      <c r="AA214" t="s">
        <v>247</v>
      </c>
      <c r="AB214" t="s">
        <v>121</v>
      </c>
      <c r="AC214" t="s">
        <v>255</v>
      </c>
      <c r="AD214" s="32" t="str">
        <f>IF(B214&gt;0,IFERROR(IF(_xlfn.XLOOKUP(B214,'IW38 PLAN SEMANAL'!B:B,'IW38 PLAN SEMANAL'!B:B)&gt;0,"PROGRAMADO","CORRECTIVO"),"CORRECTIVO"),"")</f>
        <v>PROGRAMADO</v>
      </c>
      <c r="AE214" s="32" t="str">
        <f t="shared" si="3"/>
        <v>CERRADO</v>
      </c>
      <c r="AF214" s="32">
        <f>IF(B214&gt;0,(SUMIF('IW49 SEMANA CAL'!A:A,'IW38 SEMANA CAL'!B214,'IW49 SEMANA CAL'!H:H)),"")</f>
        <v>48</v>
      </c>
    </row>
    <row r="215" spans="1:32" x14ac:dyDescent="0.35">
      <c r="A215" t="s">
        <v>284</v>
      </c>
      <c r="B215">
        <v>6612659</v>
      </c>
      <c r="C215" t="s">
        <v>123</v>
      </c>
      <c r="D215" t="s">
        <v>6218</v>
      </c>
      <c r="E215" t="s">
        <v>310</v>
      </c>
      <c r="F215" t="s">
        <v>259</v>
      </c>
      <c r="G215" t="s">
        <v>265</v>
      </c>
      <c r="H215" s="16">
        <v>45850</v>
      </c>
      <c r="I215" s="16">
        <v>45850</v>
      </c>
      <c r="J215" t="s">
        <v>5406</v>
      </c>
      <c r="K215">
        <v>1212120</v>
      </c>
      <c r="L215" t="s">
        <v>285</v>
      </c>
      <c r="M215" s="16">
        <v>45852</v>
      </c>
      <c r="N215" s="16">
        <v>45852</v>
      </c>
      <c r="O215">
        <v>10014654</v>
      </c>
      <c r="P215" t="s">
        <v>284</v>
      </c>
      <c r="Q215">
        <v>0</v>
      </c>
      <c r="R215" t="s">
        <v>3891</v>
      </c>
      <c r="S215" t="s">
        <v>1203</v>
      </c>
      <c r="T215">
        <v>11594719</v>
      </c>
      <c r="U215" s="16">
        <v>45819</v>
      </c>
      <c r="V215" s="16">
        <v>45854</v>
      </c>
      <c r="W215" s="16">
        <v>45854</v>
      </c>
      <c r="X215">
        <v>0</v>
      </c>
      <c r="Y215">
        <v>1290900</v>
      </c>
      <c r="Z215" t="s">
        <v>1568</v>
      </c>
      <c r="AA215" t="s">
        <v>247</v>
      </c>
      <c r="AB215" t="s">
        <v>121</v>
      </c>
      <c r="AC215" t="s">
        <v>255</v>
      </c>
      <c r="AD215" s="32" t="str">
        <f>IF(B215&gt;0,IFERROR(IF(_xlfn.XLOOKUP(B215,'IW38 PLAN SEMANAL'!B:B,'IW38 PLAN SEMANAL'!B:B)&gt;0,"PROGRAMADO","CORRECTIVO"),"CORRECTIVO"),"")</f>
        <v>PROGRAMADO</v>
      </c>
      <c r="AE215" s="32" t="str">
        <f t="shared" si="3"/>
        <v>CERRADO</v>
      </c>
      <c r="AF215" s="32">
        <f>IF(B215&gt;0,(SUMIF('IW49 SEMANA CAL'!A:A,'IW38 SEMANA CAL'!B215,'IW49 SEMANA CAL'!H:H)),"")</f>
        <v>4</v>
      </c>
    </row>
    <row r="216" spans="1:32" x14ac:dyDescent="0.35">
      <c r="A216" t="s">
        <v>332</v>
      </c>
      <c r="B216">
        <v>6612656</v>
      </c>
      <c r="C216" t="s">
        <v>129</v>
      </c>
      <c r="D216" t="s">
        <v>6220</v>
      </c>
      <c r="E216" t="s">
        <v>310</v>
      </c>
      <c r="F216" t="s">
        <v>259</v>
      </c>
      <c r="G216" t="s">
        <v>260</v>
      </c>
      <c r="H216" s="16">
        <v>45851</v>
      </c>
      <c r="I216" s="16">
        <v>45851</v>
      </c>
      <c r="J216" t="s">
        <v>5406</v>
      </c>
      <c r="K216">
        <v>1215150</v>
      </c>
      <c r="L216" t="s">
        <v>333</v>
      </c>
      <c r="M216" s="16">
        <v>45849</v>
      </c>
      <c r="N216" s="16">
        <v>45849</v>
      </c>
      <c r="O216">
        <v>10014639</v>
      </c>
      <c r="P216" t="s">
        <v>332</v>
      </c>
      <c r="Q216">
        <v>231.18</v>
      </c>
      <c r="R216" t="s">
        <v>3891</v>
      </c>
      <c r="S216" t="s">
        <v>1087</v>
      </c>
      <c r="T216">
        <v>11599207</v>
      </c>
      <c r="U216" s="16">
        <v>45819</v>
      </c>
      <c r="V216" s="16">
        <v>45850</v>
      </c>
      <c r="W216" s="16">
        <v>45851</v>
      </c>
      <c r="X216">
        <v>231.18</v>
      </c>
      <c r="Y216">
        <v>1290900</v>
      </c>
      <c r="Z216" t="s">
        <v>1568</v>
      </c>
      <c r="AA216" t="s">
        <v>246</v>
      </c>
      <c r="AB216" t="s">
        <v>121</v>
      </c>
      <c r="AC216" t="s">
        <v>255</v>
      </c>
      <c r="AD216" s="32" t="str">
        <f>IF(B216&gt;0,IFERROR(IF(_xlfn.XLOOKUP(B216,'IW38 PLAN SEMANAL'!B:B,'IW38 PLAN SEMANAL'!B:B)&gt;0,"PROGRAMADO","CORRECTIVO"),"CORRECTIVO"),"")</f>
        <v>PROGRAMADO</v>
      </c>
      <c r="AE216" s="32" t="str">
        <f t="shared" si="3"/>
        <v>CERRADO</v>
      </c>
      <c r="AF216" s="32">
        <f>IF(B216&gt;0,(SUMIF('IW49 SEMANA CAL'!A:A,'IW38 SEMANA CAL'!B216,'IW49 SEMANA CAL'!H:H)),"")</f>
        <v>1</v>
      </c>
    </row>
    <row r="217" spans="1:32" x14ac:dyDescent="0.35">
      <c r="A217" t="s">
        <v>236</v>
      </c>
      <c r="B217">
        <v>6612614</v>
      </c>
      <c r="C217" t="s">
        <v>129</v>
      </c>
      <c r="D217" t="s">
        <v>6082</v>
      </c>
      <c r="E217" t="s">
        <v>310</v>
      </c>
      <c r="F217" t="s">
        <v>125</v>
      </c>
      <c r="G217" t="s">
        <v>336</v>
      </c>
      <c r="H217" s="16">
        <v>45849</v>
      </c>
      <c r="I217" s="16">
        <v>45849</v>
      </c>
      <c r="J217" t="s">
        <v>5406</v>
      </c>
      <c r="K217">
        <v>1215152</v>
      </c>
      <c r="L217" t="s">
        <v>283</v>
      </c>
      <c r="O217">
        <v>10014629</v>
      </c>
      <c r="P217" t="s">
        <v>236</v>
      </c>
      <c r="Q217">
        <v>0</v>
      </c>
      <c r="R217" t="s">
        <v>3891</v>
      </c>
      <c r="S217" t="s">
        <v>262</v>
      </c>
      <c r="T217">
        <v>11602251</v>
      </c>
      <c r="U217" s="16">
        <v>45819</v>
      </c>
      <c r="V217" s="16">
        <v>45849</v>
      </c>
      <c r="W217" s="16">
        <v>45853</v>
      </c>
      <c r="X217">
        <v>0</v>
      </c>
      <c r="Y217">
        <v>1290900</v>
      </c>
      <c r="Z217" t="s">
        <v>1568</v>
      </c>
      <c r="AA217" t="s">
        <v>246</v>
      </c>
      <c r="AB217" t="s">
        <v>121</v>
      </c>
      <c r="AC217" t="s">
        <v>255</v>
      </c>
      <c r="AD217" s="32" t="str">
        <f>IF(B217&gt;0,IFERROR(IF(_xlfn.XLOOKUP(B217,'IW38 PLAN SEMANAL'!B:B,'IW38 PLAN SEMANAL'!B:B)&gt;0,"PROGRAMADO","CORRECTIVO"),"CORRECTIVO"),"")</f>
        <v>PROGRAMADO</v>
      </c>
      <c r="AE217" s="32" t="str">
        <f t="shared" si="3"/>
        <v>ABIERTO</v>
      </c>
      <c r="AF217" s="32">
        <f>IF(B217&gt;0,(SUMIF('IW49 SEMANA CAL'!A:A,'IW38 SEMANA CAL'!B217,'IW49 SEMANA CAL'!H:H)),"")</f>
        <v>16</v>
      </c>
    </row>
    <row r="218" spans="1:32" x14ac:dyDescent="0.35">
      <c r="A218" t="s">
        <v>187</v>
      </c>
      <c r="B218">
        <v>6612464</v>
      </c>
      <c r="C218" t="s">
        <v>129</v>
      </c>
      <c r="D218" t="s">
        <v>6107</v>
      </c>
      <c r="E218" t="s">
        <v>310</v>
      </c>
      <c r="F218" t="s">
        <v>125</v>
      </c>
      <c r="G218" t="s">
        <v>142</v>
      </c>
      <c r="H218" s="16">
        <v>45848</v>
      </c>
      <c r="I218" s="16">
        <v>45848</v>
      </c>
      <c r="J218" t="s">
        <v>5406</v>
      </c>
      <c r="K218">
        <v>1215154</v>
      </c>
      <c r="L218" t="s">
        <v>328</v>
      </c>
      <c r="O218">
        <v>10014643</v>
      </c>
      <c r="P218" t="s">
        <v>187</v>
      </c>
      <c r="Q218">
        <v>0</v>
      </c>
      <c r="R218" t="s">
        <v>996</v>
      </c>
      <c r="S218" t="s">
        <v>262</v>
      </c>
      <c r="T218">
        <v>11604485</v>
      </c>
      <c r="U218" s="16">
        <v>45818</v>
      </c>
      <c r="V218" s="16">
        <v>45848</v>
      </c>
      <c r="W218" s="16">
        <v>45853</v>
      </c>
      <c r="X218">
        <v>0</v>
      </c>
      <c r="Y218">
        <v>1290900</v>
      </c>
      <c r="Z218" t="s">
        <v>1568</v>
      </c>
      <c r="AA218" t="s">
        <v>246</v>
      </c>
      <c r="AB218" t="s">
        <v>121</v>
      </c>
      <c r="AC218" t="s">
        <v>255</v>
      </c>
      <c r="AD218" s="32" t="str">
        <f>IF(B218&gt;0,IFERROR(IF(_xlfn.XLOOKUP(B218,'IW38 PLAN SEMANAL'!B:B,'IW38 PLAN SEMANAL'!B:B)&gt;0,"PROGRAMADO","CORRECTIVO"),"CORRECTIVO"),"")</f>
        <v>CORRECTIVO</v>
      </c>
      <c r="AE218" s="32" t="str">
        <f t="shared" si="3"/>
        <v>ABIERTO</v>
      </c>
      <c r="AF218" s="32">
        <f>IF(B218&gt;0,(SUMIF('IW49 SEMANA CAL'!A:A,'IW38 SEMANA CAL'!B218,'IW49 SEMANA CAL'!H:H)),"")</f>
        <v>0</v>
      </c>
    </row>
    <row r="219" spans="1:32" x14ac:dyDescent="0.35">
      <c r="A219" t="s">
        <v>324</v>
      </c>
      <c r="B219">
        <v>6612086</v>
      </c>
      <c r="C219" t="s">
        <v>138</v>
      </c>
      <c r="D219" t="s">
        <v>5986</v>
      </c>
      <c r="E219" t="s">
        <v>310</v>
      </c>
      <c r="F219" t="s">
        <v>259</v>
      </c>
      <c r="G219" t="s">
        <v>268</v>
      </c>
      <c r="H219" s="16">
        <v>45849</v>
      </c>
      <c r="I219" s="16">
        <v>45849</v>
      </c>
      <c r="J219" t="s">
        <v>5406</v>
      </c>
      <c r="K219">
        <v>2230130</v>
      </c>
      <c r="L219" t="s">
        <v>325</v>
      </c>
      <c r="M219" s="16">
        <v>45848</v>
      </c>
      <c r="N219" s="16">
        <v>45850</v>
      </c>
      <c r="O219">
        <v>10017213</v>
      </c>
      <c r="P219" t="s">
        <v>146</v>
      </c>
      <c r="Q219">
        <v>259.32</v>
      </c>
      <c r="R219" t="s">
        <v>347</v>
      </c>
      <c r="S219" t="s">
        <v>267</v>
      </c>
      <c r="T219">
        <v>11555876</v>
      </c>
      <c r="U219" s="16">
        <v>45816</v>
      </c>
      <c r="V219" s="16">
        <v>45849</v>
      </c>
      <c r="W219" s="16">
        <v>45851</v>
      </c>
      <c r="X219">
        <v>259.32</v>
      </c>
      <c r="Y219">
        <v>1290900</v>
      </c>
      <c r="Z219" t="s">
        <v>1568</v>
      </c>
      <c r="AA219" t="s">
        <v>249</v>
      </c>
      <c r="AB219" t="s">
        <v>121</v>
      </c>
      <c r="AC219" t="s">
        <v>255</v>
      </c>
      <c r="AD219" s="32" t="str">
        <f>IF(B219&gt;0,IFERROR(IF(_xlfn.XLOOKUP(B219,'IW38 PLAN SEMANAL'!B:B,'IW38 PLAN SEMANAL'!B:B)&gt;0,"PROGRAMADO","CORRECTIVO"),"CORRECTIVO"),"")</f>
        <v>PROGRAMADO</v>
      </c>
      <c r="AE219" s="32" t="str">
        <f t="shared" si="3"/>
        <v>CERRADO</v>
      </c>
      <c r="AF219" s="32">
        <f>IF(B219&gt;0,(SUMIF('IW49 SEMANA CAL'!A:A,'IW38 SEMANA CAL'!B219,'IW49 SEMANA CAL'!H:H)),"")</f>
        <v>48</v>
      </c>
    </row>
    <row r="220" spans="1:32" x14ac:dyDescent="0.35">
      <c r="A220" t="s">
        <v>240</v>
      </c>
      <c r="B220">
        <v>6612016</v>
      </c>
      <c r="C220" t="s">
        <v>129</v>
      </c>
      <c r="D220" t="s">
        <v>6007</v>
      </c>
      <c r="E220" t="s">
        <v>310</v>
      </c>
      <c r="F220" t="s">
        <v>259</v>
      </c>
      <c r="G220" t="s">
        <v>3451</v>
      </c>
      <c r="H220" s="16">
        <v>45850</v>
      </c>
      <c r="I220" s="16">
        <v>45850</v>
      </c>
      <c r="J220" t="s">
        <v>5406</v>
      </c>
      <c r="K220">
        <v>1213130</v>
      </c>
      <c r="L220" t="s">
        <v>304</v>
      </c>
      <c r="O220">
        <v>10014607</v>
      </c>
      <c r="P220" t="s">
        <v>240</v>
      </c>
      <c r="Q220">
        <v>0</v>
      </c>
      <c r="R220" t="s">
        <v>3891</v>
      </c>
      <c r="S220" t="s">
        <v>262</v>
      </c>
      <c r="T220">
        <v>11603599</v>
      </c>
      <c r="U220" s="16">
        <v>45816</v>
      </c>
      <c r="V220" s="16">
        <v>45851</v>
      </c>
      <c r="W220" s="16">
        <v>45851</v>
      </c>
      <c r="X220">
        <v>0</v>
      </c>
      <c r="Y220">
        <v>1290900</v>
      </c>
      <c r="Z220" t="s">
        <v>1568</v>
      </c>
      <c r="AA220" t="s">
        <v>245</v>
      </c>
      <c r="AB220" t="s">
        <v>121</v>
      </c>
      <c r="AC220" t="s">
        <v>255</v>
      </c>
      <c r="AD220" s="32" t="str">
        <f>IF(B220&gt;0,IFERROR(IF(_xlfn.XLOOKUP(B220,'IW38 PLAN SEMANAL'!B:B,'IW38 PLAN SEMANAL'!B:B)&gt;0,"PROGRAMADO","CORRECTIVO"),"CORRECTIVO"),"")</f>
        <v>PROGRAMADO</v>
      </c>
      <c r="AE220" s="32" t="str">
        <f t="shared" si="3"/>
        <v>CERRADO</v>
      </c>
      <c r="AF220" s="32">
        <f>IF(B220&gt;0,(SUMIF('IW49 SEMANA CAL'!A:A,'IW38 SEMANA CAL'!B220,'IW49 SEMANA CAL'!H:H)),"")</f>
        <v>6</v>
      </c>
    </row>
    <row r="221" spans="1:32" x14ac:dyDescent="0.35">
      <c r="A221" t="s">
        <v>240</v>
      </c>
      <c r="B221">
        <v>6612012</v>
      </c>
      <c r="C221" t="s">
        <v>129</v>
      </c>
      <c r="D221" t="s">
        <v>6009</v>
      </c>
      <c r="E221" t="s">
        <v>310</v>
      </c>
      <c r="F221" t="s">
        <v>125</v>
      </c>
      <c r="G221" t="s">
        <v>124</v>
      </c>
      <c r="H221" s="16">
        <v>45850</v>
      </c>
      <c r="I221" s="16">
        <v>45850</v>
      </c>
      <c r="J221" t="s">
        <v>5406</v>
      </c>
      <c r="K221">
        <v>1213130</v>
      </c>
      <c r="L221" t="s">
        <v>304</v>
      </c>
      <c r="O221">
        <v>10014607</v>
      </c>
      <c r="P221" t="s">
        <v>240</v>
      </c>
      <c r="Q221">
        <v>0</v>
      </c>
      <c r="R221" t="s">
        <v>3891</v>
      </c>
      <c r="S221" t="s">
        <v>262</v>
      </c>
      <c r="T221">
        <v>11603600</v>
      </c>
      <c r="U221" s="16">
        <v>45816</v>
      </c>
      <c r="V221" s="16">
        <v>45850</v>
      </c>
      <c r="W221" s="16">
        <v>45851</v>
      </c>
      <c r="X221">
        <v>0</v>
      </c>
      <c r="Y221">
        <v>1290900</v>
      </c>
      <c r="Z221" t="s">
        <v>1568</v>
      </c>
      <c r="AA221" t="s">
        <v>245</v>
      </c>
      <c r="AB221" t="s">
        <v>121</v>
      </c>
      <c r="AC221" t="s">
        <v>255</v>
      </c>
      <c r="AD221" s="32" t="str">
        <f>IF(B221&gt;0,IFERROR(IF(_xlfn.XLOOKUP(B221,'IW38 PLAN SEMANAL'!B:B,'IW38 PLAN SEMANAL'!B:B)&gt;0,"PROGRAMADO","CORRECTIVO"),"CORRECTIVO"),"")</f>
        <v>CORRECTIVO</v>
      </c>
      <c r="AE221" s="32" t="str">
        <f t="shared" si="3"/>
        <v>ABIERTO</v>
      </c>
      <c r="AF221" s="32">
        <f>IF(B221&gt;0,(SUMIF('IW49 SEMANA CAL'!A:A,'IW38 SEMANA CAL'!B221,'IW49 SEMANA CAL'!H:H)),"")</f>
        <v>2</v>
      </c>
    </row>
    <row r="222" spans="1:32" x14ac:dyDescent="0.35">
      <c r="A222" t="s">
        <v>173</v>
      </c>
      <c r="B222">
        <v>6611504</v>
      </c>
      <c r="C222" t="s">
        <v>123</v>
      </c>
      <c r="D222" t="s">
        <v>8087</v>
      </c>
      <c r="E222" t="s">
        <v>251</v>
      </c>
      <c r="F222" t="s">
        <v>259</v>
      </c>
      <c r="G222" t="s">
        <v>260</v>
      </c>
      <c r="H222" s="16">
        <v>45850</v>
      </c>
      <c r="I222" s="16">
        <v>45850</v>
      </c>
      <c r="J222" t="s">
        <v>5406</v>
      </c>
      <c r="K222">
        <v>1210101</v>
      </c>
      <c r="L222" t="s">
        <v>341</v>
      </c>
      <c r="M222" s="16">
        <v>45849</v>
      </c>
      <c r="N222" s="16">
        <v>45849</v>
      </c>
      <c r="O222">
        <v>10014656</v>
      </c>
      <c r="P222" t="s">
        <v>173</v>
      </c>
      <c r="Q222">
        <v>2258.7600000000002</v>
      </c>
      <c r="R222" t="s">
        <v>6108</v>
      </c>
      <c r="S222" t="s">
        <v>5938</v>
      </c>
      <c r="T222">
        <v>11603503</v>
      </c>
      <c r="U222" s="16">
        <v>45814</v>
      </c>
      <c r="V222" s="16">
        <v>45849</v>
      </c>
      <c r="W222" s="16">
        <v>45851</v>
      </c>
      <c r="X222">
        <v>2258.7600000000002</v>
      </c>
      <c r="Y222">
        <v>1290900</v>
      </c>
      <c r="Z222" t="s">
        <v>1568</v>
      </c>
      <c r="AA222" t="s">
        <v>248</v>
      </c>
      <c r="AB222" t="s">
        <v>121</v>
      </c>
      <c r="AC222" t="s">
        <v>255</v>
      </c>
      <c r="AD222" s="32" t="str">
        <f>IF(B222&gt;0,IFERROR(IF(_xlfn.XLOOKUP(B222,'IW38 PLAN SEMANAL'!B:B,'IW38 PLAN SEMANAL'!B:B)&gt;0,"PROGRAMADO","CORRECTIVO"),"CORRECTIVO"),"")</f>
        <v>PROGRAMADO</v>
      </c>
      <c r="AE222" s="32" t="str">
        <f t="shared" si="3"/>
        <v>CERRADO</v>
      </c>
      <c r="AF222" s="32">
        <f>IF(B222&gt;0,(SUMIF('IW49 SEMANA CAL'!A:A,'IW38 SEMANA CAL'!B222,'IW49 SEMANA CAL'!H:H)),"")</f>
        <v>2</v>
      </c>
    </row>
    <row r="223" spans="1:32" x14ac:dyDescent="0.35">
      <c r="A223" t="s">
        <v>173</v>
      </c>
      <c r="B223">
        <v>6611503</v>
      </c>
      <c r="C223" t="s">
        <v>123</v>
      </c>
      <c r="D223" t="s">
        <v>8083</v>
      </c>
      <c r="E223" t="s">
        <v>251</v>
      </c>
      <c r="F223" t="s">
        <v>259</v>
      </c>
      <c r="G223" t="s">
        <v>268</v>
      </c>
      <c r="H223" s="16">
        <v>45850</v>
      </c>
      <c r="I223" s="16">
        <v>45850</v>
      </c>
      <c r="J223" t="s">
        <v>5406</v>
      </c>
      <c r="K223">
        <v>1210101</v>
      </c>
      <c r="L223" t="s">
        <v>341</v>
      </c>
      <c r="M223" s="16">
        <v>45850</v>
      </c>
      <c r="N223" s="16">
        <v>45850</v>
      </c>
      <c r="O223">
        <v>10014656</v>
      </c>
      <c r="P223" t="s">
        <v>173</v>
      </c>
      <c r="Q223">
        <v>21592.73</v>
      </c>
      <c r="R223" t="s">
        <v>6108</v>
      </c>
      <c r="S223" t="s">
        <v>256</v>
      </c>
      <c r="T223">
        <v>11603502</v>
      </c>
      <c r="U223" s="16">
        <v>45814</v>
      </c>
      <c r="V223" s="16">
        <v>45852</v>
      </c>
      <c r="W223" s="16">
        <v>45852</v>
      </c>
      <c r="X223">
        <v>21592.73</v>
      </c>
      <c r="Y223">
        <v>1290900</v>
      </c>
      <c r="Z223" t="s">
        <v>1568</v>
      </c>
      <c r="AA223" t="s">
        <v>248</v>
      </c>
      <c r="AB223" t="s">
        <v>121</v>
      </c>
      <c r="AC223" t="s">
        <v>255</v>
      </c>
      <c r="AD223" s="32" t="str">
        <f>IF(B223&gt;0,IFERROR(IF(_xlfn.XLOOKUP(B223,'IW38 PLAN SEMANAL'!B:B,'IW38 PLAN SEMANAL'!B:B)&gt;0,"PROGRAMADO","CORRECTIVO"),"CORRECTIVO"),"")</f>
        <v>PROGRAMADO</v>
      </c>
      <c r="AE223" s="32" t="str">
        <f t="shared" si="3"/>
        <v>CERRADO</v>
      </c>
      <c r="AF223" s="32">
        <f>IF(B223&gt;0,(SUMIF('IW49 SEMANA CAL'!A:A,'IW38 SEMANA CAL'!B223,'IW49 SEMANA CAL'!H:H)),"")</f>
        <v>70.5</v>
      </c>
    </row>
    <row r="224" spans="1:32" x14ac:dyDescent="0.35">
      <c r="A224" t="s">
        <v>284</v>
      </c>
      <c r="B224">
        <v>6611497</v>
      </c>
      <c r="C224" t="s">
        <v>123</v>
      </c>
      <c r="D224" t="s">
        <v>7973</v>
      </c>
      <c r="E224" t="s">
        <v>251</v>
      </c>
      <c r="F224" t="s">
        <v>259</v>
      </c>
      <c r="G224" t="s">
        <v>260</v>
      </c>
      <c r="H224" s="16">
        <v>45850</v>
      </c>
      <c r="I224" s="16">
        <v>45850</v>
      </c>
      <c r="J224" t="s">
        <v>5406</v>
      </c>
      <c r="K224">
        <v>1212120</v>
      </c>
      <c r="L224" t="s">
        <v>285</v>
      </c>
      <c r="M224" s="16">
        <v>45852</v>
      </c>
      <c r="N224" s="16">
        <v>45852</v>
      </c>
      <c r="O224">
        <v>10014654</v>
      </c>
      <c r="P224" t="s">
        <v>284</v>
      </c>
      <c r="Q224">
        <v>17871.150000000001</v>
      </c>
      <c r="R224" t="s">
        <v>6108</v>
      </c>
      <c r="S224" t="s">
        <v>1203</v>
      </c>
      <c r="T224">
        <v>11603496</v>
      </c>
      <c r="U224" s="16">
        <v>45814</v>
      </c>
      <c r="V224" s="16">
        <v>45854</v>
      </c>
      <c r="W224" s="16">
        <v>45854</v>
      </c>
      <c r="X224">
        <v>17871.150000000001</v>
      </c>
      <c r="Y224">
        <v>1290900</v>
      </c>
      <c r="Z224" t="s">
        <v>1568</v>
      </c>
      <c r="AA224" t="s">
        <v>247</v>
      </c>
      <c r="AB224" t="s">
        <v>121</v>
      </c>
      <c r="AC224" t="s">
        <v>255</v>
      </c>
      <c r="AD224" s="32" t="str">
        <f>IF(B224&gt;0,IFERROR(IF(_xlfn.XLOOKUP(B224,'IW38 PLAN SEMANAL'!B:B,'IW38 PLAN SEMANAL'!B:B)&gt;0,"PROGRAMADO","CORRECTIVO"),"CORRECTIVO"),"")</f>
        <v>PROGRAMADO</v>
      </c>
      <c r="AE224" s="32" t="str">
        <f t="shared" si="3"/>
        <v>CERRADO</v>
      </c>
      <c r="AF224" s="32">
        <f>IF(B224&gt;0,(SUMIF('IW49 SEMANA CAL'!A:A,'IW38 SEMANA CAL'!B224,'IW49 SEMANA CAL'!H:H)),"")</f>
        <v>82.5</v>
      </c>
    </row>
    <row r="225" spans="1:32" x14ac:dyDescent="0.35">
      <c r="A225" t="s">
        <v>400</v>
      </c>
      <c r="B225">
        <v>6611479</v>
      </c>
      <c r="C225" t="s">
        <v>129</v>
      </c>
      <c r="D225" t="s">
        <v>7506</v>
      </c>
      <c r="E225" t="s">
        <v>251</v>
      </c>
      <c r="F225" t="s">
        <v>259</v>
      </c>
      <c r="G225" t="s">
        <v>265</v>
      </c>
      <c r="H225" s="16">
        <v>45845</v>
      </c>
      <c r="I225" s="16">
        <v>45845</v>
      </c>
      <c r="J225" t="s">
        <v>5406</v>
      </c>
      <c r="K225">
        <v>1215155</v>
      </c>
      <c r="L225" t="s">
        <v>401</v>
      </c>
      <c r="M225" s="16">
        <v>45845</v>
      </c>
      <c r="N225" s="16">
        <v>45845</v>
      </c>
      <c r="O225">
        <v>10014646</v>
      </c>
      <c r="P225" t="s">
        <v>400</v>
      </c>
      <c r="Q225">
        <v>0</v>
      </c>
      <c r="R225" t="s">
        <v>3891</v>
      </c>
      <c r="S225" t="s">
        <v>1087</v>
      </c>
      <c r="T225">
        <v>11603515</v>
      </c>
      <c r="U225" s="16">
        <v>45814</v>
      </c>
      <c r="V225" s="16">
        <v>45845</v>
      </c>
      <c r="W225" s="16">
        <v>45845</v>
      </c>
      <c r="X225">
        <v>0</v>
      </c>
      <c r="Y225">
        <v>1290900</v>
      </c>
      <c r="Z225" t="s">
        <v>1568</v>
      </c>
      <c r="AA225" t="s">
        <v>246</v>
      </c>
      <c r="AB225" t="s">
        <v>121</v>
      </c>
      <c r="AC225" t="s">
        <v>255</v>
      </c>
      <c r="AD225" s="32" t="str">
        <f>IF(B225&gt;0,IFERROR(IF(_xlfn.XLOOKUP(B225,'IW38 PLAN SEMANAL'!B:B,'IW38 PLAN SEMANAL'!B:B)&gt;0,"PROGRAMADO","CORRECTIVO"),"CORRECTIVO"),"")</f>
        <v>PROGRAMADO</v>
      </c>
      <c r="AE225" s="32" t="str">
        <f t="shared" si="3"/>
        <v>CERRADO</v>
      </c>
      <c r="AF225" s="32">
        <f>IF(B225&gt;0,(SUMIF('IW49 SEMANA CAL'!A:A,'IW38 SEMANA CAL'!B225,'IW49 SEMANA CAL'!H:H)),"")</f>
        <v>2</v>
      </c>
    </row>
    <row r="226" spans="1:32" x14ac:dyDescent="0.35">
      <c r="A226" t="s">
        <v>227</v>
      </c>
      <c r="B226">
        <v>6611190</v>
      </c>
      <c r="C226" t="s">
        <v>129</v>
      </c>
      <c r="D226" t="s">
        <v>6368</v>
      </c>
      <c r="E226" t="s">
        <v>310</v>
      </c>
      <c r="F226" t="s">
        <v>259</v>
      </c>
      <c r="G226" t="s">
        <v>336</v>
      </c>
      <c r="H226" s="16">
        <v>45850</v>
      </c>
      <c r="I226" s="16">
        <v>45850</v>
      </c>
      <c r="J226" t="s">
        <v>5406</v>
      </c>
      <c r="K226">
        <v>1213130</v>
      </c>
      <c r="L226" t="s">
        <v>305</v>
      </c>
      <c r="O226">
        <v>10014606</v>
      </c>
      <c r="P226" t="s">
        <v>227</v>
      </c>
      <c r="Q226">
        <v>0</v>
      </c>
      <c r="R226" t="s">
        <v>1532</v>
      </c>
      <c r="S226" t="s">
        <v>291</v>
      </c>
      <c r="T226">
        <v>11603111</v>
      </c>
      <c r="U226" s="16">
        <v>45813</v>
      </c>
      <c r="V226" s="16">
        <v>45850</v>
      </c>
      <c r="W226" s="16">
        <v>45848</v>
      </c>
      <c r="X226">
        <v>0</v>
      </c>
      <c r="Y226">
        <v>1290900</v>
      </c>
      <c r="Z226" t="s">
        <v>1568</v>
      </c>
      <c r="AA226" t="s">
        <v>245</v>
      </c>
      <c r="AB226" t="s">
        <v>121</v>
      </c>
      <c r="AC226" t="s">
        <v>255</v>
      </c>
      <c r="AD226" s="32" t="str">
        <f>IF(B226&gt;0,IFERROR(IF(_xlfn.XLOOKUP(B226,'IW38 PLAN SEMANAL'!B:B,'IW38 PLAN SEMANAL'!B:B)&gt;0,"PROGRAMADO","CORRECTIVO"),"CORRECTIVO"),"")</f>
        <v>PROGRAMADO</v>
      </c>
      <c r="AE226" s="32" t="str">
        <f t="shared" si="3"/>
        <v>ABIERTO</v>
      </c>
      <c r="AF226" s="32">
        <f>IF(B226&gt;0,(SUMIF('IW49 SEMANA CAL'!A:A,'IW38 SEMANA CAL'!B226,'IW49 SEMANA CAL'!H:H)),"")</f>
        <v>1</v>
      </c>
    </row>
    <row r="227" spans="1:32" x14ac:dyDescent="0.35">
      <c r="A227" t="s">
        <v>1591</v>
      </c>
      <c r="B227">
        <v>6611116</v>
      </c>
      <c r="C227" t="s">
        <v>138</v>
      </c>
      <c r="D227" t="s">
        <v>8112</v>
      </c>
      <c r="E227" t="s">
        <v>251</v>
      </c>
      <c r="F227" t="s">
        <v>259</v>
      </c>
      <c r="G227" t="s">
        <v>336</v>
      </c>
      <c r="H227" s="16">
        <v>45847</v>
      </c>
      <c r="I227" s="16">
        <v>45847</v>
      </c>
      <c r="J227" t="s">
        <v>5406</v>
      </c>
      <c r="K227">
        <v>1216100</v>
      </c>
      <c r="L227" t="s">
        <v>1593</v>
      </c>
      <c r="O227">
        <v>10016518</v>
      </c>
      <c r="P227" t="s">
        <v>1594</v>
      </c>
      <c r="Q227">
        <v>0</v>
      </c>
      <c r="R227" t="s">
        <v>8310</v>
      </c>
      <c r="S227" t="s">
        <v>3891</v>
      </c>
      <c r="T227">
        <v>11603073</v>
      </c>
      <c r="U227" s="16">
        <v>45813</v>
      </c>
      <c r="V227" s="16">
        <v>45847</v>
      </c>
      <c r="W227" s="16">
        <v>45845</v>
      </c>
      <c r="X227">
        <v>0</v>
      </c>
      <c r="Y227">
        <v>1290900</v>
      </c>
      <c r="Z227" t="s">
        <v>1568</v>
      </c>
      <c r="AA227" t="s">
        <v>249</v>
      </c>
      <c r="AB227" t="s">
        <v>121</v>
      </c>
      <c r="AC227" t="s">
        <v>255</v>
      </c>
      <c r="AD227" s="32" t="str">
        <f>IF(B227&gt;0,IFERROR(IF(_xlfn.XLOOKUP(B227,'IW38 PLAN SEMANAL'!B:B,'IW38 PLAN SEMANAL'!B:B)&gt;0,"PROGRAMADO","CORRECTIVO"),"CORRECTIVO"),"")</f>
        <v>PROGRAMADO</v>
      </c>
      <c r="AE227" s="32" t="str">
        <f t="shared" si="3"/>
        <v>ABIERTO</v>
      </c>
      <c r="AF227" s="32">
        <f>IF(B227&gt;0,(SUMIF('IW49 SEMANA CAL'!A:A,'IW38 SEMANA CAL'!B227,'IW49 SEMANA CAL'!H:H)),"")</f>
        <v>6.5</v>
      </c>
    </row>
    <row r="228" spans="1:32" x14ac:dyDescent="0.35">
      <c r="A228" t="s">
        <v>324</v>
      </c>
      <c r="B228">
        <v>6611110</v>
      </c>
      <c r="C228" t="s">
        <v>138</v>
      </c>
      <c r="D228" t="s">
        <v>7821</v>
      </c>
      <c r="E228" t="s">
        <v>251</v>
      </c>
      <c r="F228" t="s">
        <v>259</v>
      </c>
      <c r="G228" t="s">
        <v>260</v>
      </c>
      <c r="H228" s="16">
        <v>45846</v>
      </c>
      <c r="I228" s="16">
        <v>45846</v>
      </c>
      <c r="J228" t="s">
        <v>5406</v>
      </c>
      <c r="K228">
        <v>1291900</v>
      </c>
      <c r="L228" t="s">
        <v>325</v>
      </c>
      <c r="M228" s="16">
        <v>45846</v>
      </c>
      <c r="N228" s="16">
        <v>45847</v>
      </c>
      <c r="O228">
        <v>10016334</v>
      </c>
      <c r="P228" t="s">
        <v>418</v>
      </c>
      <c r="Q228">
        <v>591.79999999999995</v>
      </c>
      <c r="R228" t="s">
        <v>8310</v>
      </c>
      <c r="S228" t="s">
        <v>5488</v>
      </c>
      <c r="T228">
        <v>11603067</v>
      </c>
      <c r="U228" s="16">
        <v>45813</v>
      </c>
      <c r="V228" s="16">
        <v>45846</v>
      </c>
      <c r="W228" s="16">
        <v>45847</v>
      </c>
      <c r="X228">
        <v>591.79999999999995</v>
      </c>
      <c r="Y228">
        <v>1290900</v>
      </c>
      <c r="Z228" t="s">
        <v>1568</v>
      </c>
      <c r="AA228" t="s">
        <v>249</v>
      </c>
      <c r="AB228" t="s">
        <v>121</v>
      </c>
      <c r="AC228" t="s">
        <v>255</v>
      </c>
      <c r="AD228" s="32" t="str">
        <f>IF(B228&gt;0,IFERROR(IF(_xlfn.XLOOKUP(B228,'IW38 PLAN SEMANAL'!B:B,'IW38 PLAN SEMANAL'!B:B)&gt;0,"PROGRAMADO","CORRECTIVO"),"CORRECTIVO"),"")</f>
        <v>PROGRAMADO</v>
      </c>
      <c r="AE228" s="32" t="str">
        <f t="shared" si="3"/>
        <v>CERRADO</v>
      </c>
      <c r="AF228" s="32">
        <f>IF(B228&gt;0,(SUMIF('IW49 SEMANA CAL'!A:A,'IW38 SEMANA CAL'!B228,'IW49 SEMANA CAL'!H:H)),"")</f>
        <v>11</v>
      </c>
    </row>
    <row r="229" spans="1:32" x14ac:dyDescent="0.35">
      <c r="A229" t="s">
        <v>313</v>
      </c>
      <c r="B229">
        <v>6610913</v>
      </c>
      <c r="C229" t="s">
        <v>129</v>
      </c>
      <c r="D229" t="s">
        <v>6024</v>
      </c>
      <c r="E229" t="s">
        <v>310</v>
      </c>
      <c r="F229" t="s">
        <v>259</v>
      </c>
      <c r="G229" t="s">
        <v>265</v>
      </c>
      <c r="H229" s="16">
        <v>45846</v>
      </c>
      <c r="I229" s="16">
        <v>45846</v>
      </c>
      <c r="J229" t="s">
        <v>5406</v>
      </c>
      <c r="K229">
        <v>1213130</v>
      </c>
      <c r="L229" t="s">
        <v>314</v>
      </c>
      <c r="M229" s="16">
        <v>45846</v>
      </c>
      <c r="N229" s="16">
        <v>45846</v>
      </c>
      <c r="O229">
        <v>10014619</v>
      </c>
      <c r="P229" t="s">
        <v>313</v>
      </c>
      <c r="Q229">
        <v>0</v>
      </c>
      <c r="R229" t="s">
        <v>1532</v>
      </c>
      <c r="S229" t="s">
        <v>291</v>
      </c>
      <c r="T229">
        <v>11602798</v>
      </c>
      <c r="U229" s="16">
        <v>45812</v>
      </c>
      <c r="V229" s="16">
        <v>45846</v>
      </c>
      <c r="W229" s="16">
        <v>45846</v>
      </c>
      <c r="X229">
        <v>0</v>
      </c>
      <c r="Y229">
        <v>1290900</v>
      </c>
      <c r="Z229" t="s">
        <v>1568</v>
      </c>
      <c r="AA229" t="s">
        <v>245</v>
      </c>
      <c r="AB229" t="s">
        <v>121</v>
      </c>
      <c r="AC229" t="s">
        <v>255</v>
      </c>
      <c r="AD229" s="32" t="str">
        <f>IF(B229&gt;0,IFERROR(IF(_xlfn.XLOOKUP(B229,'IW38 PLAN SEMANAL'!B:B,'IW38 PLAN SEMANAL'!B:B)&gt;0,"PROGRAMADO","CORRECTIVO"),"CORRECTIVO"),"")</f>
        <v>PROGRAMADO</v>
      </c>
      <c r="AE229" s="32" t="str">
        <f t="shared" si="3"/>
        <v>CERRADO</v>
      </c>
      <c r="AF229" s="32">
        <f>IF(B229&gt;0,(SUMIF('IW49 SEMANA CAL'!A:A,'IW38 SEMANA CAL'!B229,'IW49 SEMANA CAL'!H:H)),"")</f>
        <v>1</v>
      </c>
    </row>
    <row r="230" spans="1:32" x14ac:dyDescent="0.35">
      <c r="A230" t="s">
        <v>313</v>
      </c>
      <c r="B230">
        <v>6610911</v>
      </c>
      <c r="C230" t="s">
        <v>129</v>
      </c>
      <c r="D230" t="s">
        <v>6025</v>
      </c>
      <c r="E230" t="s">
        <v>310</v>
      </c>
      <c r="F230" t="s">
        <v>259</v>
      </c>
      <c r="G230" t="s">
        <v>265</v>
      </c>
      <c r="H230" s="16">
        <v>45846</v>
      </c>
      <c r="I230" s="16">
        <v>45846</v>
      </c>
      <c r="J230" t="s">
        <v>5406</v>
      </c>
      <c r="K230">
        <v>1213130</v>
      </c>
      <c r="L230" t="s">
        <v>314</v>
      </c>
      <c r="M230" s="16">
        <v>45845</v>
      </c>
      <c r="N230" s="16">
        <v>45845</v>
      </c>
      <c r="O230">
        <v>10014619</v>
      </c>
      <c r="P230" t="s">
        <v>313</v>
      </c>
      <c r="Q230">
        <v>0</v>
      </c>
      <c r="R230" t="s">
        <v>1532</v>
      </c>
      <c r="S230" t="s">
        <v>291</v>
      </c>
      <c r="T230">
        <v>11602796</v>
      </c>
      <c r="U230" s="16">
        <v>45812</v>
      </c>
      <c r="V230" s="16">
        <v>45848</v>
      </c>
      <c r="W230" s="16">
        <v>45848</v>
      </c>
      <c r="X230">
        <v>0</v>
      </c>
      <c r="Y230">
        <v>1290900</v>
      </c>
      <c r="Z230" t="s">
        <v>1568</v>
      </c>
      <c r="AA230" t="s">
        <v>245</v>
      </c>
      <c r="AB230" t="s">
        <v>121</v>
      </c>
      <c r="AC230" t="s">
        <v>255</v>
      </c>
      <c r="AD230" s="32" t="str">
        <f>IF(B230&gt;0,IFERROR(IF(_xlfn.XLOOKUP(B230,'IW38 PLAN SEMANAL'!B:B,'IW38 PLAN SEMANAL'!B:B)&gt;0,"PROGRAMADO","CORRECTIVO"),"CORRECTIVO"),"")</f>
        <v>PROGRAMADO</v>
      </c>
      <c r="AE230" s="32" t="str">
        <f t="shared" si="3"/>
        <v>CERRADO</v>
      </c>
      <c r="AF230" s="32">
        <f>IF(B230&gt;0,(SUMIF('IW49 SEMANA CAL'!A:A,'IW38 SEMANA CAL'!B230,'IW49 SEMANA CAL'!H:H)),"")</f>
        <v>4</v>
      </c>
    </row>
    <row r="231" spans="1:32" x14ac:dyDescent="0.35">
      <c r="A231" t="s">
        <v>284</v>
      </c>
      <c r="B231">
        <v>6609773</v>
      </c>
      <c r="C231" t="s">
        <v>123</v>
      </c>
      <c r="D231" t="s">
        <v>6334</v>
      </c>
      <c r="E231" t="s">
        <v>310</v>
      </c>
      <c r="F231" t="s">
        <v>259</v>
      </c>
      <c r="G231" t="s">
        <v>415</v>
      </c>
      <c r="H231" s="16">
        <v>45850</v>
      </c>
      <c r="I231" s="16">
        <v>45850</v>
      </c>
      <c r="J231" t="s">
        <v>5406</v>
      </c>
      <c r="K231">
        <v>1212120</v>
      </c>
      <c r="L231" t="s">
        <v>285</v>
      </c>
      <c r="M231" s="16">
        <v>45852</v>
      </c>
      <c r="N231" s="16">
        <v>45852</v>
      </c>
      <c r="O231">
        <v>10014654</v>
      </c>
      <c r="P231" t="s">
        <v>284</v>
      </c>
      <c r="Q231">
        <v>0</v>
      </c>
      <c r="R231" t="s">
        <v>343</v>
      </c>
      <c r="S231" t="s">
        <v>1203</v>
      </c>
      <c r="T231">
        <v>11601463</v>
      </c>
      <c r="U231" s="16">
        <v>45807</v>
      </c>
      <c r="V231" s="16">
        <v>45854</v>
      </c>
      <c r="W231" s="16">
        <v>45854</v>
      </c>
      <c r="X231">
        <v>0</v>
      </c>
      <c r="Y231">
        <v>1290900</v>
      </c>
      <c r="Z231" t="s">
        <v>1568</v>
      </c>
      <c r="AA231" t="s">
        <v>247</v>
      </c>
      <c r="AB231" t="s">
        <v>121</v>
      </c>
      <c r="AC231" t="s">
        <v>255</v>
      </c>
      <c r="AD231" s="32" t="str">
        <f>IF(B231&gt;0,IFERROR(IF(_xlfn.XLOOKUP(B231,'IW38 PLAN SEMANAL'!B:B,'IW38 PLAN SEMANAL'!B:B)&gt;0,"PROGRAMADO","CORRECTIVO"),"CORRECTIVO"),"")</f>
        <v>PROGRAMADO</v>
      </c>
      <c r="AE231" s="32" t="str">
        <f t="shared" si="3"/>
        <v>CERRADO</v>
      </c>
      <c r="AF231" s="32">
        <f>IF(B231&gt;0,(SUMIF('IW49 SEMANA CAL'!A:A,'IW38 SEMANA CAL'!B231,'IW49 SEMANA CAL'!H:H)),"")</f>
        <v>1</v>
      </c>
    </row>
    <row r="232" spans="1:32" x14ac:dyDescent="0.35">
      <c r="A232" t="s">
        <v>324</v>
      </c>
      <c r="B232">
        <v>6609332</v>
      </c>
      <c r="C232" t="s">
        <v>138</v>
      </c>
      <c r="D232" t="s">
        <v>7948</v>
      </c>
      <c r="E232" t="s">
        <v>251</v>
      </c>
      <c r="F232" t="s">
        <v>259</v>
      </c>
      <c r="G232" t="s">
        <v>8297</v>
      </c>
      <c r="H232" s="16">
        <v>45849</v>
      </c>
      <c r="I232" s="16">
        <v>45849</v>
      </c>
      <c r="J232" t="s">
        <v>5406</v>
      </c>
      <c r="K232">
        <v>2230130</v>
      </c>
      <c r="L232" t="s">
        <v>325</v>
      </c>
      <c r="M232" s="16">
        <v>45847</v>
      </c>
      <c r="O232">
        <v>10017213</v>
      </c>
      <c r="P232" t="s">
        <v>146</v>
      </c>
      <c r="Q232">
        <v>2457.1799999999998</v>
      </c>
      <c r="R232" t="s">
        <v>7516</v>
      </c>
      <c r="S232" t="s">
        <v>267</v>
      </c>
      <c r="T232">
        <v>11600968</v>
      </c>
      <c r="U232" s="16">
        <v>45806</v>
      </c>
      <c r="V232" s="16">
        <v>45849</v>
      </c>
      <c r="W232" s="16">
        <v>45851</v>
      </c>
      <c r="X232">
        <v>2457.1799999999998</v>
      </c>
      <c r="Y232">
        <v>1290900</v>
      </c>
      <c r="Z232" t="s">
        <v>1568</v>
      </c>
      <c r="AA232" t="s">
        <v>249</v>
      </c>
      <c r="AB232" t="s">
        <v>121</v>
      </c>
      <c r="AC232" t="s">
        <v>255</v>
      </c>
      <c r="AD232" s="32" t="str">
        <f>IF(B232&gt;0,IFERROR(IF(_xlfn.XLOOKUP(B232,'IW38 PLAN SEMANAL'!B:B,'IW38 PLAN SEMANAL'!B:B)&gt;0,"PROGRAMADO","CORRECTIVO"),"CORRECTIVO"),"")</f>
        <v>PROGRAMADO</v>
      </c>
      <c r="AE232" s="32" t="str">
        <f t="shared" si="3"/>
        <v>CERRADO</v>
      </c>
      <c r="AF232" s="32">
        <f>IF(B232&gt;0,(SUMIF('IW49 SEMANA CAL'!A:A,'IW38 SEMANA CAL'!B232,'IW49 SEMANA CAL'!H:H)),"")</f>
        <v>12</v>
      </c>
    </row>
    <row r="233" spans="1:32" x14ac:dyDescent="0.35">
      <c r="A233" t="s">
        <v>324</v>
      </c>
      <c r="B233">
        <v>6609329</v>
      </c>
      <c r="C233" t="s">
        <v>138</v>
      </c>
      <c r="D233" t="s">
        <v>7895</v>
      </c>
      <c r="E233" t="s">
        <v>251</v>
      </c>
      <c r="F233" t="s">
        <v>259</v>
      </c>
      <c r="G233" t="s">
        <v>8297</v>
      </c>
      <c r="H233" s="16">
        <v>45850</v>
      </c>
      <c r="I233" s="16">
        <v>45850</v>
      </c>
      <c r="J233" t="s">
        <v>5406</v>
      </c>
      <c r="K233">
        <v>1291900</v>
      </c>
      <c r="L233" t="s">
        <v>325</v>
      </c>
      <c r="M233" s="16">
        <v>45849</v>
      </c>
      <c r="O233">
        <v>10014892</v>
      </c>
      <c r="P233" t="s">
        <v>1264</v>
      </c>
      <c r="Q233">
        <v>867.06</v>
      </c>
      <c r="R233" t="s">
        <v>7516</v>
      </c>
      <c r="S233" t="s">
        <v>267</v>
      </c>
      <c r="T233">
        <v>11600965</v>
      </c>
      <c r="U233" s="16">
        <v>45806</v>
      </c>
      <c r="V233" s="16">
        <v>45849</v>
      </c>
      <c r="W233" s="16">
        <v>45851</v>
      </c>
      <c r="X233">
        <v>867.06</v>
      </c>
      <c r="Y233">
        <v>1290900</v>
      </c>
      <c r="Z233" t="s">
        <v>1568</v>
      </c>
      <c r="AA233" t="s">
        <v>249</v>
      </c>
      <c r="AB233" t="s">
        <v>121</v>
      </c>
      <c r="AC233" t="s">
        <v>255</v>
      </c>
      <c r="AD233" s="32" t="str">
        <f>IF(B233&gt;0,IFERROR(IF(_xlfn.XLOOKUP(B233,'IW38 PLAN SEMANAL'!B:B,'IW38 PLAN SEMANAL'!B:B)&gt;0,"PROGRAMADO","CORRECTIVO"),"CORRECTIVO"),"")</f>
        <v>PROGRAMADO</v>
      </c>
      <c r="AE233" s="32" t="str">
        <f t="shared" si="3"/>
        <v>CERRADO</v>
      </c>
      <c r="AF233" s="32">
        <f>IF(B233&gt;0,(SUMIF('IW49 SEMANA CAL'!A:A,'IW38 SEMANA CAL'!B233,'IW49 SEMANA CAL'!H:H)),"")</f>
        <v>6</v>
      </c>
    </row>
    <row r="234" spans="1:32" x14ac:dyDescent="0.35">
      <c r="A234" t="s">
        <v>231</v>
      </c>
      <c r="B234">
        <v>6609262</v>
      </c>
      <c r="C234" t="s">
        <v>129</v>
      </c>
      <c r="D234" t="s">
        <v>5545</v>
      </c>
      <c r="E234" t="s">
        <v>310</v>
      </c>
      <c r="F234" t="s">
        <v>259</v>
      </c>
      <c r="G234" t="s">
        <v>142</v>
      </c>
      <c r="H234" s="16">
        <v>45850</v>
      </c>
      <c r="I234" s="16">
        <v>45850</v>
      </c>
      <c r="J234" t="s">
        <v>5406</v>
      </c>
      <c r="K234">
        <v>1215150</v>
      </c>
      <c r="L234" t="s">
        <v>331</v>
      </c>
      <c r="O234">
        <v>10014638</v>
      </c>
      <c r="P234" t="s">
        <v>231</v>
      </c>
      <c r="Q234">
        <v>0</v>
      </c>
      <c r="R234" t="s">
        <v>3901</v>
      </c>
      <c r="S234" t="s">
        <v>291</v>
      </c>
      <c r="T234">
        <v>11579548</v>
      </c>
      <c r="U234" s="16">
        <v>45806</v>
      </c>
      <c r="V234" s="16">
        <v>45850</v>
      </c>
      <c r="W234" s="16">
        <v>45848</v>
      </c>
      <c r="X234">
        <v>0</v>
      </c>
      <c r="Y234">
        <v>1290900</v>
      </c>
      <c r="Z234" t="s">
        <v>1568</v>
      </c>
      <c r="AA234" t="s">
        <v>246</v>
      </c>
      <c r="AB234" t="s">
        <v>121</v>
      </c>
      <c r="AC234" t="s">
        <v>255</v>
      </c>
      <c r="AD234" s="32" t="str">
        <f>IF(B234&gt;0,IFERROR(IF(_xlfn.XLOOKUP(B234,'IW38 PLAN SEMANAL'!B:B,'IW38 PLAN SEMANAL'!B:B)&gt;0,"PROGRAMADO","CORRECTIVO"),"CORRECTIVO"),"")</f>
        <v>PROGRAMADO</v>
      </c>
      <c r="AE234" s="32" t="str">
        <f t="shared" si="3"/>
        <v>ABIERTO</v>
      </c>
      <c r="AF234" s="32">
        <f>IF(B234&gt;0,(SUMIF('IW49 SEMANA CAL'!A:A,'IW38 SEMANA CAL'!B234,'IW49 SEMANA CAL'!H:H)),"")</f>
        <v>4</v>
      </c>
    </row>
    <row r="235" spans="1:32" x14ac:dyDescent="0.35">
      <c r="A235" t="s">
        <v>215</v>
      </c>
      <c r="B235">
        <v>6609221</v>
      </c>
      <c r="C235" t="s">
        <v>129</v>
      </c>
      <c r="D235" t="s">
        <v>7741</v>
      </c>
      <c r="E235" t="s">
        <v>251</v>
      </c>
      <c r="F235" t="s">
        <v>259</v>
      </c>
      <c r="G235" t="s">
        <v>268</v>
      </c>
      <c r="H235" s="16">
        <v>45845</v>
      </c>
      <c r="I235" s="16">
        <v>45845</v>
      </c>
      <c r="J235" t="s">
        <v>5406</v>
      </c>
      <c r="K235">
        <v>1213130</v>
      </c>
      <c r="L235" t="s">
        <v>290</v>
      </c>
      <c r="M235" s="16">
        <v>45845</v>
      </c>
      <c r="N235" s="16">
        <v>45846</v>
      </c>
      <c r="O235">
        <v>10018371</v>
      </c>
      <c r="P235" t="s">
        <v>215</v>
      </c>
      <c r="Q235">
        <v>30349.07</v>
      </c>
      <c r="R235" t="s">
        <v>3901</v>
      </c>
      <c r="S235" t="s">
        <v>291</v>
      </c>
      <c r="T235">
        <v>11600828</v>
      </c>
      <c r="U235" s="16">
        <v>45805</v>
      </c>
      <c r="V235" s="16">
        <v>45846</v>
      </c>
      <c r="W235" s="16">
        <v>45846</v>
      </c>
      <c r="X235">
        <v>30349.07</v>
      </c>
      <c r="Y235">
        <v>1290900</v>
      </c>
      <c r="Z235" t="s">
        <v>1568</v>
      </c>
      <c r="AA235" t="s">
        <v>245</v>
      </c>
      <c r="AB235" t="s">
        <v>121</v>
      </c>
      <c r="AC235" t="s">
        <v>255</v>
      </c>
      <c r="AD235" s="32" t="str">
        <f>IF(B235&gt;0,IFERROR(IF(_xlfn.XLOOKUP(B235,'IW38 PLAN SEMANAL'!B:B,'IW38 PLAN SEMANAL'!B:B)&gt;0,"PROGRAMADO","CORRECTIVO"),"CORRECTIVO"),"")</f>
        <v>PROGRAMADO</v>
      </c>
      <c r="AE235" s="32" t="str">
        <f t="shared" si="3"/>
        <v>CERRADO</v>
      </c>
      <c r="AF235" s="32">
        <f>IF(B235&gt;0,(SUMIF('IW49 SEMANA CAL'!A:A,'IW38 SEMANA CAL'!B235,'IW49 SEMANA CAL'!H:H)),"")</f>
        <v>16</v>
      </c>
    </row>
    <row r="236" spans="1:32" x14ac:dyDescent="0.35">
      <c r="A236" t="s">
        <v>209</v>
      </c>
      <c r="B236">
        <v>6609168</v>
      </c>
      <c r="C236" t="s">
        <v>129</v>
      </c>
      <c r="D236" t="s">
        <v>7487</v>
      </c>
      <c r="E236" t="s">
        <v>251</v>
      </c>
      <c r="F236" t="s">
        <v>259</v>
      </c>
      <c r="G236" t="s">
        <v>268</v>
      </c>
      <c r="H236" s="16">
        <v>45846</v>
      </c>
      <c r="I236" s="16">
        <v>45846</v>
      </c>
      <c r="J236" t="s">
        <v>5406</v>
      </c>
      <c r="K236">
        <v>1215152</v>
      </c>
      <c r="L236" t="s">
        <v>280</v>
      </c>
      <c r="M236" s="16">
        <v>45844</v>
      </c>
      <c r="N236" s="16">
        <v>45845</v>
      </c>
      <c r="O236">
        <v>10014630</v>
      </c>
      <c r="P236" t="s">
        <v>209</v>
      </c>
      <c r="Q236">
        <v>5818.53</v>
      </c>
      <c r="R236" t="s">
        <v>7575</v>
      </c>
      <c r="S236" t="s">
        <v>1087</v>
      </c>
      <c r="T236">
        <v>11600787</v>
      </c>
      <c r="U236" s="16">
        <v>45805</v>
      </c>
      <c r="V236" s="16">
        <v>45847</v>
      </c>
      <c r="W236" s="16">
        <v>45847</v>
      </c>
      <c r="X236">
        <v>5818.53</v>
      </c>
      <c r="Y236">
        <v>1290900</v>
      </c>
      <c r="Z236" t="s">
        <v>1568</v>
      </c>
      <c r="AA236" t="s">
        <v>246</v>
      </c>
      <c r="AB236" t="s">
        <v>121</v>
      </c>
      <c r="AC236" t="s">
        <v>255</v>
      </c>
      <c r="AD236" s="32" t="str">
        <f>IF(B236&gt;0,IFERROR(IF(_xlfn.XLOOKUP(B236,'IW38 PLAN SEMANAL'!B:B,'IW38 PLAN SEMANAL'!B:B)&gt;0,"PROGRAMADO","CORRECTIVO"),"CORRECTIVO"),"")</f>
        <v>PROGRAMADO</v>
      </c>
      <c r="AE236" s="32" t="str">
        <f t="shared" si="3"/>
        <v>CERRADO</v>
      </c>
      <c r="AF236" s="32">
        <f>IF(B236&gt;0,(SUMIF('IW49 SEMANA CAL'!A:A,'IW38 SEMANA CAL'!B236,'IW49 SEMANA CAL'!H:H)),"")</f>
        <v>44</v>
      </c>
    </row>
    <row r="237" spans="1:32" x14ac:dyDescent="0.35">
      <c r="A237" t="s">
        <v>240</v>
      </c>
      <c r="B237">
        <v>6608685</v>
      </c>
      <c r="C237" t="s">
        <v>129</v>
      </c>
      <c r="D237" t="s">
        <v>5591</v>
      </c>
      <c r="E237" t="s">
        <v>310</v>
      </c>
      <c r="F237" t="s">
        <v>259</v>
      </c>
      <c r="G237" t="s">
        <v>3451</v>
      </c>
      <c r="H237" s="16">
        <v>45850</v>
      </c>
      <c r="I237" s="16">
        <v>45850</v>
      </c>
      <c r="J237" t="s">
        <v>5406</v>
      </c>
      <c r="K237">
        <v>1213130</v>
      </c>
      <c r="L237" t="s">
        <v>304</v>
      </c>
      <c r="O237">
        <v>10014607</v>
      </c>
      <c r="P237" t="s">
        <v>240</v>
      </c>
      <c r="Q237">
        <v>0</v>
      </c>
      <c r="R237" t="s">
        <v>3891</v>
      </c>
      <c r="S237" t="s">
        <v>262</v>
      </c>
      <c r="T237">
        <v>11596630</v>
      </c>
      <c r="U237" s="16">
        <v>45804</v>
      </c>
      <c r="V237" s="16">
        <v>45851</v>
      </c>
      <c r="W237" s="16">
        <v>45851</v>
      </c>
      <c r="X237">
        <v>0</v>
      </c>
      <c r="Y237">
        <v>1290900</v>
      </c>
      <c r="Z237" t="s">
        <v>1568</v>
      </c>
      <c r="AA237" t="s">
        <v>245</v>
      </c>
      <c r="AB237" t="s">
        <v>121</v>
      </c>
      <c r="AC237" t="s">
        <v>255</v>
      </c>
      <c r="AD237" s="32" t="str">
        <f>IF(B237&gt;0,IFERROR(IF(_xlfn.XLOOKUP(B237,'IW38 PLAN SEMANAL'!B:B,'IW38 PLAN SEMANAL'!B:B)&gt;0,"PROGRAMADO","CORRECTIVO"),"CORRECTIVO"),"")</f>
        <v>PROGRAMADO</v>
      </c>
      <c r="AE237" s="32" t="str">
        <f t="shared" si="3"/>
        <v>CERRADO</v>
      </c>
      <c r="AF237" s="32">
        <f>IF(B237&gt;0,(SUMIF('IW49 SEMANA CAL'!A:A,'IW38 SEMANA CAL'!B237,'IW49 SEMANA CAL'!H:H)),"")</f>
        <v>10</v>
      </c>
    </row>
    <row r="238" spans="1:32" x14ac:dyDescent="0.35">
      <c r="A238" t="s">
        <v>217</v>
      </c>
      <c r="B238">
        <v>6608661</v>
      </c>
      <c r="C238" t="s">
        <v>129</v>
      </c>
      <c r="D238" t="s">
        <v>5602</v>
      </c>
      <c r="E238" t="s">
        <v>310</v>
      </c>
      <c r="F238" t="s">
        <v>259</v>
      </c>
      <c r="G238" t="s">
        <v>1531</v>
      </c>
      <c r="H238" s="16">
        <v>45851</v>
      </c>
      <c r="I238" s="16">
        <v>45851</v>
      </c>
      <c r="J238" t="s">
        <v>5406</v>
      </c>
      <c r="K238">
        <v>1213130</v>
      </c>
      <c r="L238" t="s">
        <v>320</v>
      </c>
      <c r="O238">
        <v>10014611</v>
      </c>
      <c r="P238" t="s">
        <v>217</v>
      </c>
      <c r="Q238">
        <v>19585.55</v>
      </c>
      <c r="R238" t="s">
        <v>329</v>
      </c>
      <c r="S238" t="s">
        <v>262</v>
      </c>
      <c r="T238">
        <v>11593719</v>
      </c>
      <c r="U238" s="16">
        <v>45804</v>
      </c>
      <c r="V238" s="16">
        <v>45853</v>
      </c>
      <c r="W238" s="16">
        <v>45853</v>
      </c>
      <c r="X238">
        <v>19585.55</v>
      </c>
      <c r="Y238">
        <v>1290900</v>
      </c>
      <c r="Z238" t="s">
        <v>1568</v>
      </c>
      <c r="AA238" t="s">
        <v>245</v>
      </c>
      <c r="AB238" t="s">
        <v>121</v>
      </c>
      <c r="AC238" t="s">
        <v>255</v>
      </c>
      <c r="AD238" s="32" t="str">
        <f>IF(B238&gt;0,IFERROR(IF(_xlfn.XLOOKUP(B238,'IW38 PLAN SEMANAL'!B:B,'IW38 PLAN SEMANAL'!B:B)&gt;0,"PROGRAMADO","CORRECTIVO"),"CORRECTIVO"),"")</f>
        <v>CORRECTIVO</v>
      </c>
      <c r="AE238" s="32" t="str">
        <f t="shared" si="3"/>
        <v>CERRADO</v>
      </c>
      <c r="AF238" s="32">
        <f>IF(B238&gt;0,(SUMIF('IW49 SEMANA CAL'!A:A,'IW38 SEMANA CAL'!B238,'IW49 SEMANA CAL'!H:H)),"")</f>
        <v>4</v>
      </c>
    </row>
    <row r="239" spans="1:32" x14ac:dyDescent="0.35">
      <c r="A239" t="s">
        <v>324</v>
      </c>
      <c r="B239">
        <v>6607350</v>
      </c>
      <c r="C239" t="s">
        <v>138</v>
      </c>
      <c r="D239" t="s">
        <v>5375</v>
      </c>
      <c r="E239" t="s">
        <v>310</v>
      </c>
      <c r="F239" t="s">
        <v>259</v>
      </c>
      <c r="G239" t="s">
        <v>192</v>
      </c>
      <c r="H239" s="16">
        <v>45845</v>
      </c>
      <c r="I239" s="16">
        <v>45845</v>
      </c>
      <c r="J239" t="s">
        <v>5406</v>
      </c>
      <c r="K239">
        <v>2230133</v>
      </c>
      <c r="L239" t="s">
        <v>325</v>
      </c>
      <c r="O239">
        <v>10018622</v>
      </c>
      <c r="P239" t="s">
        <v>5376</v>
      </c>
      <c r="Q239">
        <v>1352.25</v>
      </c>
      <c r="R239" t="s">
        <v>347</v>
      </c>
      <c r="S239" t="s">
        <v>3891</v>
      </c>
      <c r="T239">
        <v>11595787</v>
      </c>
      <c r="U239" s="16">
        <v>45801</v>
      </c>
      <c r="V239" s="16">
        <v>45845</v>
      </c>
      <c r="W239" s="16">
        <v>45845</v>
      </c>
      <c r="X239">
        <v>1352.25</v>
      </c>
      <c r="Y239">
        <v>1290900</v>
      </c>
      <c r="Z239" t="s">
        <v>1568</v>
      </c>
      <c r="AA239" t="s">
        <v>249</v>
      </c>
      <c r="AB239" t="s">
        <v>121</v>
      </c>
      <c r="AC239" t="s">
        <v>255</v>
      </c>
      <c r="AD239" s="32" t="str">
        <f>IF(B239&gt;0,IFERROR(IF(_xlfn.XLOOKUP(B239,'IW38 PLAN SEMANAL'!B:B,'IW38 PLAN SEMANAL'!B:B)&gt;0,"PROGRAMADO","CORRECTIVO"),"CORRECTIVO"),"")</f>
        <v>PROGRAMADO</v>
      </c>
      <c r="AE239" s="32" t="str">
        <f t="shared" si="3"/>
        <v>ABIERTO</v>
      </c>
      <c r="AF239" s="32">
        <f>IF(B239&gt;0,(SUMIF('IW49 SEMANA CAL'!A:A,'IW38 SEMANA CAL'!B239,'IW49 SEMANA CAL'!H:H)),"")</f>
        <v>8</v>
      </c>
    </row>
    <row r="240" spans="1:32" x14ac:dyDescent="0.35">
      <c r="A240" t="s">
        <v>272</v>
      </c>
      <c r="B240">
        <v>6602446</v>
      </c>
      <c r="C240" t="s">
        <v>123</v>
      </c>
      <c r="D240" t="s">
        <v>5191</v>
      </c>
      <c r="E240" t="s">
        <v>310</v>
      </c>
      <c r="F240" t="s">
        <v>259</v>
      </c>
      <c r="G240" t="s">
        <v>265</v>
      </c>
      <c r="H240" s="16">
        <v>45846</v>
      </c>
      <c r="I240" s="16">
        <v>45846</v>
      </c>
      <c r="J240" t="s">
        <v>5406</v>
      </c>
      <c r="K240">
        <v>1210102</v>
      </c>
      <c r="L240" t="s">
        <v>273</v>
      </c>
      <c r="M240" s="16">
        <v>45845</v>
      </c>
      <c r="N240" s="16">
        <v>45845</v>
      </c>
      <c r="O240">
        <v>10017653</v>
      </c>
      <c r="P240" t="s">
        <v>165</v>
      </c>
      <c r="Q240">
        <v>0</v>
      </c>
      <c r="R240" t="s">
        <v>296</v>
      </c>
      <c r="S240" t="s">
        <v>293</v>
      </c>
      <c r="T240">
        <v>11581231</v>
      </c>
      <c r="U240" s="16">
        <v>45793</v>
      </c>
      <c r="V240" s="16">
        <v>45845</v>
      </c>
      <c r="W240" s="16">
        <v>45846</v>
      </c>
      <c r="X240">
        <v>0</v>
      </c>
      <c r="Y240">
        <v>1290900</v>
      </c>
      <c r="Z240" t="s">
        <v>1568</v>
      </c>
      <c r="AA240" t="s">
        <v>248</v>
      </c>
      <c r="AB240" t="s">
        <v>121</v>
      </c>
      <c r="AC240" t="s">
        <v>255</v>
      </c>
      <c r="AD240" s="32" t="str">
        <f>IF(B240&gt;0,IFERROR(IF(_xlfn.XLOOKUP(B240,'IW38 PLAN SEMANAL'!B:B,'IW38 PLAN SEMANAL'!B:B)&gt;0,"PROGRAMADO","CORRECTIVO"),"CORRECTIVO"),"")</f>
        <v>PROGRAMADO</v>
      </c>
      <c r="AE240" s="32" t="str">
        <f t="shared" si="3"/>
        <v>CERRADO</v>
      </c>
      <c r="AF240" s="32">
        <f>IF(B240&gt;0,(SUMIF('IW49 SEMANA CAL'!A:A,'IW38 SEMANA CAL'!B240,'IW49 SEMANA CAL'!H:H)),"")</f>
        <v>1</v>
      </c>
    </row>
    <row r="241" spans="1:32" x14ac:dyDescent="0.35">
      <c r="A241" t="s">
        <v>231</v>
      </c>
      <c r="B241">
        <v>6601795</v>
      </c>
      <c r="C241" t="s">
        <v>129</v>
      </c>
      <c r="D241" t="s">
        <v>5213</v>
      </c>
      <c r="E241" t="s">
        <v>310</v>
      </c>
      <c r="F241" t="s">
        <v>259</v>
      </c>
      <c r="G241" t="s">
        <v>336</v>
      </c>
      <c r="H241" s="16">
        <v>45850</v>
      </c>
      <c r="I241" s="16">
        <v>45850</v>
      </c>
      <c r="J241" t="s">
        <v>5406</v>
      </c>
      <c r="K241">
        <v>1215150</v>
      </c>
      <c r="L241" t="s">
        <v>331</v>
      </c>
      <c r="O241">
        <v>10014638</v>
      </c>
      <c r="P241" t="s">
        <v>231</v>
      </c>
      <c r="Q241">
        <v>0</v>
      </c>
      <c r="R241" t="s">
        <v>3891</v>
      </c>
      <c r="S241" t="s">
        <v>291</v>
      </c>
      <c r="T241">
        <v>11592159</v>
      </c>
      <c r="U241" s="16">
        <v>45791</v>
      </c>
      <c r="V241" s="16">
        <v>45850</v>
      </c>
      <c r="W241" s="16">
        <v>45848</v>
      </c>
      <c r="X241">
        <v>0</v>
      </c>
      <c r="Y241">
        <v>1290900</v>
      </c>
      <c r="Z241" t="s">
        <v>1568</v>
      </c>
      <c r="AA241" t="s">
        <v>246</v>
      </c>
      <c r="AB241" t="s">
        <v>121</v>
      </c>
      <c r="AC241" t="s">
        <v>255</v>
      </c>
      <c r="AD241" s="32" t="str">
        <f>IF(B241&gt;0,IFERROR(IF(_xlfn.XLOOKUP(B241,'IW38 PLAN SEMANAL'!B:B,'IW38 PLAN SEMANAL'!B:B)&gt;0,"PROGRAMADO","CORRECTIVO"),"CORRECTIVO"),"")</f>
        <v>PROGRAMADO</v>
      </c>
      <c r="AE241" s="32" t="str">
        <f t="shared" si="3"/>
        <v>ABIERTO</v>
      </c>
      <c r="AF241" s="32">
        <f>IF(B241&gt;0,(SUMIF('IW49 SEMANA CAL'!A:A,'IW38 SEMANA CAL'!B241,'IW49 SEMANA CAL'!H:H)),"")</f>
        <v>2</v>
      </c>
    </row>
    <row r="242" spans="1:32" x14ac:dyDescent="0.35">
      <c r="A242" t="s">
        <v>231</v>
      </c>
      <c r="B242">
        <v>6601793</v>
      </c>
      <c r="C242" t="s">
        <v>129</v>
      </c>
      <c r="D242" t="s">
        <v>5214</v>
      </c>
      <c r="E242" t="s">
        <v>310</v>
      </c>
      <c r="F242" t="s">
        <v>259</v>
      </c>
      <c r="G242" t="s">
        <v>336</v>
      </c>
      <c r="H242" s="16">
        <v>45850</v>
      </c>
      <c r="I242" s="16">
        <v>45850</v>
      </c>
      <c r="J242" t="s">
        <v>5406</v>
      </c>
      <c r="K242">
        <v>1215150</v>
      </c>
      <c r="L242" t="s">
        <v>331</v>
      </c>
      <c r="O242">
        <v>10014638</v>
      </c>
      <c r="P242" t="s">
        <v>231</v>
      </c>
      <c r="Q242">
        <v>0</v>
      </c>
      <c r="R242" t="s">
        <v>3891</v>
      </c>
      <c r="S242" t="s">
        <v>291</v>
      </c>
      <c r="T242">
        <v>11592174</v>
      </c>
      <c r="U242" s="16">
        <v>45791</v>
      </c>
      <c r="V242" s="16">
        <v>45850</v>
      </c>
      <c r="W242" s="16">
        <v>45848</v>
      </c>
      <c r="X242">
        <v>0</v>
      </c>
      <c r="Y242">
        <v>1290900</v>
      </c>
      <c r="Z242" t="s">
        <v>1568</v>
      </c>
      <c r="AA242" t="s">
        <v>246</v>
      </c>
      <c r="AB242" t="s">
        <v>121</v>
      </c>
      <c r="AC242" t="s">
        <v>255</v>
      </c>
      <c r="AD242" s="32" t="str">
        <f>IF(B242&gt;0,IFERROR(IF(_xlfn.XLOOKUP(B242,'IW38 PLAN SEMANAL'!B:B,'IW38 PLAN SEMANAL'!B:B)&gt;0,"PROGRAMADO","CORRECTIVO"),"CORRECTIVO"),"")</f>
        <v>PROGRAMADO</v>
      </c>
      <c r="AE242" s="32" t="str">
        <f t="shared" si="3"/>
        <v>ABIERTO</v>
      </c>
      <c r="AF242" s="32">
        <f>IF(B242&gt;0,(SUMIF('IW49 SEMANA CAL'!A:A,'IW38 SEMANA CAL'!B242,'IW49 SEMANA CAL'!H:H)),"")</f>
        <v>2</v>
      </c>
    </row>
    <row r="243" spans="1:32" x14ac:dyDescent="0.35">
      <c r="A243" t="s">
        <v>173</v>
      </c>
      <c r="B243">
        <v>6597467</v>
      </c>
      <c r="C243" t="s">
        <v>123</v>
      </c>
      <c r="D243" t="s">
        <v>3928</v>
      </c>
      <c r="E243" t="s">
        <v>310</v>
      </c>
      <c r="F243" t="s">
        <v>259</v>
      </c>
      <c r="G243" t="s">
        <v>268</v>
      </c>
      <c r="H243" s="16">
        <v>45849</v>
      </c>
      <c r="I243" s="16">
        <v>45849</v>
      </c>
      <c r="J243" t="s">
        <v>5406</v>
      </c>
      <c r="K243">
        <v>1210101</v>
      </c>
      <c r="L243" t="s">
        <v>341</v>
      </c>
      <c r="M243" s="16">
        <v>45849</v>
      </c>
      <c r="N243" s="16">
        <v>45849</v>
      </c>
      <c r="O243">
        <v>10014656</v>
      </c>
      <c r="P243" t="s">
        <v>173</v>
      </c>
      <c r="Q243">
        <v>3126.67</v>
      </c>
      <c r="R243" t="s">
        <v>3891</v>
      </c>
      <c r="S243" t="s">
        <v>5938</v>
      </c>
      <c r="T243">
        <v>11587450</v>
      </c>
      <c r="U243" s="16">
        <v>45778</v>
      </c>
      <c r="V243" s="16">
        <v>45849</v>
      </c>
      <c r="W243" s="16">
        <v>45851</v>
      </c>
      <c r="X243">
        <v>3126.67</v>
      </c>
      <c r="Y243">
        <v>1290900</v>
      </c>
      <c r="Z243" t="s">
        <v>1568</v>
      </c>
      <c r="AA243" t="s">
        <v>248</v>
      </c>
      <c r="AB243" t="s">
        <v>121</v>
      </c>
      <c r="AC243" t="s">
        <v>255</v>
      </c>
      <c r="AD243" s="32" t="str">
        <f>IF(B243&gt;0,IFERROR(IF(_xlfn.XLOOKUP(B243,'IW38 PLAN SEMANAL'!B:B,'IW38 PLAN SEMANAL'!B:B)&gt;0,"PROGRAMADO","CORRECTIVO"),"CORRECTIVO"),"")</f>
        <v>CORRECTIVO</v>
      </c>
      <c r="AE243" s="32" t="str">
        <f t="shared" si="3"/>
        <v>CERRADO</v>
      </c>
      <c r="AF243" s="32">
        <f>IF(B243&gt;0,(SUMIF('IW49 SEMANA CAL'!A:A,'IW38 SEMANA CAL'!B243,'IW49 SEMANA CAL'!H:H)),"")</f>
        <v>1</v>
      </c>
    </row>
    <row r="244" spans="1:32" x14ac:dyDescent="0.35">
      <c r="A244" t="s">
        <v>152</v>
      </c>
      <c r="B244">
        <v>6596684</v>
      </c>
      <c r="C244" t="s">
        <v>129</v>
      </c>
      <c r="D244" t="s">
        <v>3828</v>
      </c>
      <c r="E244" t="s">
        <v>310</v>
      </c>
      <c r="F244" t="s">
        <v>259</v>
      </c>
      <c r="G244" t="s">
        <v>268</v>
      </c>
      <c r="H244" s="16">
        <v>45847</v>
      </c>
      <c r="I244" s="16">
        <v>45847</v>
      </c>
      <c r="J244" t="s">
        <v>5406</v>
      </c>
      <c r="K244">
        <v>1215156</v>
      </c>
      <c r="L244" t="s">
        <v>307</v>
      </c>
      <c r="M244" s="16">
        <v>45850</v>
      </c>
      <c r="N244" s="16">
        <v>45851</v>
      </c>
      <c r="O244">
        <v>10014641</v>
      </c>
      <c r="P244" t="s">
        <v>152</v>
      </c>
      <c r="Q244">
        <v>18210.43</v>
      </c>
      <c r="R244" t="s">
        <v>329</v>
      </c>
      <c r="S244" t="s">
        <v>1087</v>
      </c>
      <c r="T244">
        <v>11577344</v>
      </c>
      <c r="U244" s="16">
        <v>45776</v>
      </c>
      <c r="V244" s="16">
        <v>45851</v>
      </c>
      <c r="W244" s="16">
        <v>45851</v>
      </c>
      <c r="X244">
        <v>18210.43</v>
      </c>
      <c r="Y244">
        <v>1290900</v>
      </c>
      <c r="Z244" t="s">
        <v>1568</v>
      </c>
      <c r="AA244" t="s">
        <v>246</v>
      </c>
      <c r="AB244" t="s">
        <v>121</v>
      </c>
      <c r="AC244" t="s">
        <v>255</v>
      </c>
      <c r="AD244" s="32" t="str">
        <f>IF(B244&gt;0,IFERROR(IF(_xlfn.XLOOKUP(B244,'IW38 PLAN SEMANAL'!B:B,'IW38 PLAN SEMANAL'!B:B)&gt;0,"PROGRAMADO","CORRECTIVO"),"CORRECTIVO"),"")</f>
        <v>PROGRAMADO</v>
      </c>
      <c r="AE244" s="32" t="str">
        <f t="shared" si="3"/>
        <v>CERRADO</v>
      </c>
      <c r="AF244" s="32">
        <f>IF(B244&gt;0,(SUMIF('IW49 SEMANA CAL'!A:A,'IW38 SEMANA CAL'!B244,'IW49 SEMANA CAL'!H:H)),"")</f>
        <v>10</v>
      </c>
    </row>
    <row r="245" spans="1:32" x14ac:dyDescent="0.35">
      <c r="A245" t="s">
        <v>209</v>
      </c>
      <c r="B245">
        <v>6596579</v>
      </c>
      <c r="C245" t="s">
        <v>129</v>
      </c>
      <c r="D245" t="s">
        <v>7622</v>
      </c>
      <c r="E245" t="s">
        <v>251</v>
      </c>
      <c r="F245" t="s">
        <v>259</v>
      </c>
      <c r="G245" t="s">
        <v>268</v>
      </c>
      <c r="H245" s="16">
        <v>45847</v>
      </c>
      <c r="I245" s="16">
        <v>45847</v>
      </c>
      <c r="J245" t="s">
        <v>5406</v>
      </c>
      <c r="K245">
        <v>1215152</v>
      </c>
      <c r="L245" t="s">
        <v>280</v>
      </c>
      <c r="M245" s="16">
        <v>45847</v>
      </c>
      <c r="N245" s="16">
        <v>45847</v>
      </c>
      <c r="O245">
        <v>10014630</v>
      </c>
      <c r="P245" t="s">
        <v>209</v>
      </c>
      <c r="Q245">
        <v>12694.12</v>
      </c>
      <c r="R245" t="s">
        <v>329</v>
      </c>
      <c r="S245" t="s">
        <v>291</v>
      </c>
      <c r="T245">
        <v>11587375</v>
      </c>
      <c r="U245" s="16">
        <v>45776</v>
      </c>
      <c r="V245" s="16">
        <v>45848</v>
      </c>
      <c r="W245" s="16">
        <v>45848</v>
      </c>
      <c r="X245">
        <v>12694.12</v>
      </c>
      <c r="Y245">
        <v>1290900</v>
      </c>
      <c r="Z245" t="s">
        <v>1568</v>
      </c>
      <c r="AA245" t="s">
        <v>246</v>
      </c>
      <c r="AB245" t="s">
        <v>121</v>
      </c>
      <c r="AC245" t="s">
        <v>255</v>
      </c>
      <c r="AD245" s="32" t="str">
        <f>IF(B245&gt;0,IFERROR(IF(_xlfn.XLOOKUP(B245,'IW38 PLAN SEMANAL'!B:B,'IW38 PLAN SEMANAL'!B:B)&gt;0,"PROGRAMADO","CORRECTIVO"),"CORRECTIVO"),"")</f>
        <v>CORRECTIVO</v>
      </c>
      <c r="AE245" s="32" t="str">
        <f t="shared" si="3"/>
        <v>CERRADO</v>
      </c>
      <c r="AF245" s="32">
        <f>IF(B245&gt;0,(SUMIF('IW49 SEMANA CAL'!A:A,'IW38 SEMANA CAL'!B245,'IW49 SEMANA CAL'!H:H)),"")</f>
        <v>6</v>
      </c>
    </row>
    <row r="246" spans="1:32" x14ac:dyDescent="0.35">
      <c r="A246" t="s">
        <v>419</v>
      </c>
      <c r="B246">
        <v>6595249</v>
      </c>
      <c r="C246" t="s">
        <v>129</v>
      </c>
      <c r="D246" t="s">
        <v>3339</v>
      </c>
      <c r="E246" t="s">
        <v>310</v>
      </c>
      <c r="F246" t="s">
        <v>259</v>
      </c>
      <c r="G246" t="s">
        <v>260</v>
      </c>
      <c r="H246" s="16">
        <v>45846</v>
      </c>
      <c r="I246" s="16">
        <v>45846</v>
      </c>
      <c r="J246" t="s">
        <v>5406</v>
      </c>
      <c r="K246">
        <v>1213130</v>
      </c>
      <c r="L246" t="s">
        <v>420</v>
      </c>
      <c r="M246" s="16">
        <v>45846</v>
      </c>
      <c r="N246" s="16">
        <v>45846</v>
      </c>
      <c r="O246">
        <v>10014605</v>
      </c>
      <c r="P246" t="s">
        <v>419</v>
      </c>
      <c r="Q246">
        <v>2210.02</v>
      </c>
      <c r="R246" t="s">
        <v>349</v>
      </c>
      <c r="S246" t="s">
        <v>291</v>
      </c>
      <c r="T246">
        <v>11572525</v>
      </c>
      <c r="U246" s="16">
        <v>45775</v>
      </c>
      <c r="V246" s="16">
        <v>45847</v>
      </c>
      <c r="W246" s="16">
        <v>45847</v>
      </c>
      <c r="X246">
        <v>2210.02</v>
      </c>
      <c r="Y246">
        <v>1290900</v>
      </c>
      <c r="Z246" t="s">
        <v>1568</v>
      </c>
      <c r="AA246" t="s">
        <v>245</v>
      </c>
      <c r="AB246" t="s">
        <v>121</v>
      </c>
      <c r="AC246" t="s">
        <v>255</v>
      </c>
      <c r="AD246" s="32" t="str">
        <f>IF(B246&gt;0,IFERROR(IF(_xlfn.XLOOKUP(B246,'IW38 PLAN SEMANAL'!B:B,'IW38 PLAN SEMANAL'!B:B)&gt;0,"PROGRAMADO","CORRECTIVO"),"CORRECTIVO"),"")</f>
        <v>PROGRAMADO</v>
      </c>
      <c r="AE246" s="32" t="str">
        <f t="shared" si="3"/>
        <v>CERRADO</v>
      </c>
      <c r="AF246" s="32">
        <f>IF(B246&gt;0,(SUMIF('IW49 SEMANA CAL'!A:A,'IW38 SEMANA CAL'!B246,'IW49 SEMANA CAL'!H:H)),"")</f>
        <v>2</v>
      </c>
    </row>
    <row r="247" spans="1:32" x14ac:dyDescent="0.35">
      <c r="A247" t="s">
        <v>419</v>
      </c>
      <c r="B247">
        <v>6595246</v>
      </c>
      <c r="C247" t="s">
        <v>129</v>
      </c>
      <c r="D247" t="s">
        <v>3879</v>
      </c>
      <c r="E247" t="s">
        <v>310</v>
      </c>
      <c r="F247" t="s">
        <v>259</v>
      </c>
      <c r="G247" t="s">
        <v>265</v>
      </c>
      <c r="H247" s="16">
        <v>45846</v>
      </c>
      <c r="I247" s="16">
        <v>45846</v>
      </c>
      <c r="J247" t="s">
        <v>5406</v>
      </c>
      <c r="K247">
        <v>1213130</v>
      </c>
      <c r="L247" t="s">
        <v>420</v>
      </c>
      <c r="M247" s="16">
        <v>45846</v>
      </c>
      <c r="N247" s="16">
        <v>45847</v>
      </c>
      <c r="O247">
        <v>10014605</v>
      </c>
      <c r="P247" t="s">
        <v>419</v>
      </c>
      <c r="Q247">
        <v>0</v>
      </c>
      <c r="R247" t="s">
        <v>349</v>
      </c>
      <c r="S247" t="s">
        <v>291</v>
      </c>
      <c r="T247">
        <v>11572483</v>
      </c>
      <c r="U247" s="16">
        <v>45775</v>
      </c>
      <c r="V247" s="16">
        <v>45847</v>
      </c>
      <c r="W247" s="16">
        <v>45847</v>
      </c>
      <c r="X247">
        <v>0</v>
      </c>
      <c r="Y247">
        <v>1290900</v>
      </c>
      <c r="Z247" t="s">
        <v>1568</v>
      </c>
      <c r="AA247" t="s">
        <v>245</v>
      </c>
      <c r="AB247" t="s">
        <v>121</v>
      </c>
      <c r="AC247" t="s">
        <v>255</v>
      </c>
      <c r="AD247" s="32" t="str">
        <f>IF(B247&gt;0,IFERROR(IF(_xlfn.XLOOKUP(B247,'IW38 PLAN SEMANAL'!B:B,'IW38 PLAN SEMANAL'!B:B)&gt;0,"PROGRAMADO","CORRECTIVO"),"CORRECTIVO"),"")</f>
        <v>PROGRAMADO</v>
      </c>
      <c r="AE247" s="32" t="str">
        <f t="shared" si="3"/>
        <v>CERRADO</v>
      </c>
      <c r="AF247" s="32">
        <f>IF(B247&gt;0,(SUMIF('IW49 SEMANA CAL'!A:A,'IW38 SEMANA CAL'!B247,'IW49 SEMANA CAL'!H:H)),"")</f>
        <v>1</v>
      </c>
    </row>
    <row r="248" spans="1:32" x14ac:dyDescent="0.35">
      <c r="A248" t="s">
        <v>419</v>
      </c>
      <c r="B248">
        <v>6595238</v>
      </c>
      <c r="C248" t="s">
        <v>129</v>
      </c>
      <c r="D248" t="s">
        <v>3883</v>
      </c>
      <c r="E248" t="s">
        <v>310</v>
      </c>
      <c r="F248" t="s">
        <v>259</v>
      </c>
      <c r="G248" t="s">
        <v>268</v>
      </c>
      <c r="H248" s="16">
        <v>45846</v>
      </c>
      <c r="I248" s="16">
        <v>45846</v>
      </c>
      <c r="J248" t="s">
        <v>5406</v>
      </c>
      <c r="K248">
        <v>1213130</v>
      </c>
      <c r="L248" t="s">
        <v>420</v>
      </c>
      <c r="M248" s="16">
        <v>45847</v>
      </c>
      <c r="N248" s="16">
        <v>45847</v>
      </c>
      <c r="O248">
        <v>10014605</v>
      </c>
      <c r="P248" t="s">
        <v>419</v>
      </c>
      <c r="Q248">
        <v>244.14</v>
      </c>
      <c r="R248" t="s">
        <v>329</v>
      </c>
      <c r="S248" t="s">
        <v>291</v>
      </c>
      <c r="T248">
        <v>11572528</v>
      </c>
      <c r="U248" s="16">
        <v>45775</v>
      </c>
      <c r="V248" s="16">
        <v>45847</v>
      </c>
      <c r="W248" s="16">
        <v>45847</v>
      </c>
      <c r="X248">
        <v>244.14</v>
      </c>
      <c r="Y248">
        <v>1290900</v>
      </c>
      <c r="Z248" t="s">
        <v>1568</v>
      </c>
      <c r="AA248" t="s">
        <v>245</v>
      </c>
      <c r="AB248" t="s">
        <v>121</v>
      </c>
      <c r="AC248" t="s">
        <v>255</v>
      </c>
      <c r="AD248" s="32" t="str">
        <f>IF(B248&gt;0,IFERROR(IF(_xlfn.XLOOKUP(B248,'IW38 PLAN SEMANAL'!B:B,'IW38 PLAN SEMANAL'!B:B)&gt;0,"PROGRAMADO","CORRECTIVO"),"CORRECTIVO"),"")</f>
        <v>PROGRAMADO</v>
      </c>
      <c r="AE248" s="32" t="str">
        <f t="shared" si="3"/>
        <v>CERRADO</v>
      </c>
      <c r="AF248" s="32">
        <f>IF(B248&gt;0,(SUMIF('IW49 SEMANA CAL'!A:A,'IW38 SEMANA CAL'!B248,'IW49 SEMANA CAL'!H:H)),"")</f>
        <v>1</v>
      </c>
    </row>
    <row r="249" spans="1:32" x14ac:dyDescent="0.35">
      <c r="A249" t="s">
        <v>419</v>
      </c>
      <c r="B249">
        <v>6591794</v>
      </c>
      <c r="C249" t="s">
        <v>129</v>
      </c>
      <c r="D249" t="s">
        <v>3555</v>
      </c>
      <c r="E249" t="s">
        <v>310</v>
      </c>
      <c r="F249" t="s">
        <v>259</v>
      </c>
      <c r="G249" t="s">
        <v>260</v>
      </c>
      <c r="H249" s="16">
        <v>45846</v>
      </c>
      <c r="I249" s="16">
        <v>45846</v>
      </c>
      <c r="J249" t="s">
        <v>5406</v>
      </c>
      <c r="K249">
        <v>1213130</v>
      </c>
      <c r="L249" t="s">
        <v>420</v>
      </c>
      <c r="M249" s="16">
        <v>45846</v>
      </c>
      <c r="N249" s="16">
        <v>45846</v>
      </c>
      <c r="O249">
        <v>10014605</v>
      </c>
      <c r="P249" t="s">
        <v>419</v>
      </c>
      <c r="Q249">
        <v>2621.58</v>
      </c>
      <c r="R249" t="s">
        <v>343</v>
      </c>
      <c r="S249" t="s">
        <v>291</v>
      </c>
      <c r="T249">
        <v>11572412</v>
      </c>
      <c r="U249" s="16">
        <v>45770</v>
      </c>
      <c r="V249" s="16">
        <v>45847</v>
      </c>
      <c r="W249" s="16">
        <v>45847</v>
      </c>
      <c r="X249">
        <v>2621.58</v>
      </c>
      <c r="Y249">
        <v>1290900</v>
      </c>
      <c r="Z249" t="s">
        <v>1568</v>
      </c>
      <c r="AA249" t="s">
        <v>245</v>
      </c>
      <c r="AB249" t="s">
        <v>121</v>
      </c>
      <c r="AC249" t="s">
        <v>255</v>
      </c>
      <c r="AD249" s="32" t="str">
        <f>IF(B249&gt;0,IFERROR(IF(_xlfn.XLOOKUP(B249,'IW38 PLAN SEMANAL'!B:B,'IW38 PLAN SEMANAL'!B:B)&gt;0,"PROGRAMADO","CORRECTIVO"),"CORRECTIVO"),"")</f>
        <v>PROGRAMADO</v>
      </c>
      <c r="AE249" s="32" t="str">
        <f t="shared" si="3"/>
        <v>CERRADO</v>
      </c>
      <c r="AF249" s="32">
        <f>IF(B249&gt;0,(SUMIF('IW49 SEMANA CAL'!A:A,'IW38 SEMANA CAL'!B249,'IW49 SEMANA CAL'!H:H)),"")</f>
        <v>3</v>
      </c>
    </row>
    <row r="250" spans="1:32" x14ac:dyDescent="0.35">
      <c r="A250" t="s">
        <v>231</v>
      </c>
      <c r="B250">
        <v>6591792</v>
      </c>
      <c r="C250" t="s">
        <v>129</v>
      </c>
      <c r="D250" t="s">
        <v>3556</v>
      </c>
      <c r="E250" t="s">
        <v>310</v>
      </c>
      <c r="F250" t="s">
        <v>259</v>
      </c>
      <c r="G250" t="s">
        <v>142</v>
      </c>
      <c r="H250" s="16">
        <v>45850</v>
      </c>
      <c r="I250" s="16">
        <v>45850</v>
      </c>
      <c r="J250" t="s">
        <v>5406</v>
      </c>
      <c r="K250">
        <v>1215150</v>
      </c>
      <c r="L250" t="s">
        <v>331</v>
      </c>
      <c r="O250">
        <v>10014638</v>
      </c>
      <c r="P250" t="s">
        <v>231</v>
      </c>
      <c r="Q250">
        <v>0</v>
      </c>
      <c r="R250" t="s">
        <v>343</v>
      </c>
      <c r="S250" t="s">
        <v>291</v>
      </c>
      <c r="T250">
        <v>11571271</v>
      </c>
      <c r="U250" s="16">
        <v>45770</v>
      </c>
      <c r="V250" s="16">
        <v>45850</v>
      </c>
      <c r="W250" s="16">
        <v>45848</v>
      </c>
      <c r="X250">
        <v>0</v>
      </c>
      <c r="Y250">
        <v>1290900</v>
      </c>
      <c r="Z250" t="s">
        <v>1568</v>
      </c>
      <c r="AA250" t="s">
        <v>246</v>
      </c>
      <c r="AB250" t="s">
        <v>121</v>
      </c>
      <c r="AC250" t="s">
        <v>255</v>
      </c>
      <c r="AD250" s="32" t="str">
        <f>IF(B250&gt;0,IFERROR(IF(_xlfn.XLOOKUP(B250,'IW38 PLAN SEMANAL'!B:B,'IW38 PLAN SEMANAL'!B:B)&gt;0,"PROGRAMADO","CORRECTIVO"),"CORRECTIVO"),"")</f>
        <v>PROGRAMADO</v>
      </c>
      <c r="AE250" s="32" t="str">
        <f t="shared" si="3"/>
        <v>ABIERTO</v>
      </c>
      <c r="AF250" s="32">
        <f>IF(B250&gt;0,(SUMIF('IW49 SEMANA CAL'!A:A,'IW38 SEMANA CAL'!B250,'IW49 SEMANA CAL'!H:H)),"")</f>
        <v>32</v>
      </c>
    </row>
    <row r="251" spans="1:32" x14ac:dyDescent="0.35">
      <c r="A251" t="s">
        <v>419</v>
      </c>
      <c r="B251">
        <v>6591110</v>
      </c>
      <c r="C251" t="s">
        <v>129</v>
      </c>
      <c r="D251" t="s">
        <v>3570</v>
      </c>
      <c r="E251" t="s">
        <v>310</v>
      </c>
      <c r="F251" t="s">
        <v>259</v>
      </c>
      <c r="G251" t="s">
        <v>265</v>
      </c>
      <c r="H251" s="16">
        <v>45846</v>
      </c>
      <c r="I251" s="16">
        <v>45846</v>
      </c>
      <c r="J251" t="s">
        <v>5406</v>
      </c>
      <c r="K251">
        <v>1213130</v>
      </c>
      <c r="L251" t="s">
        <v>420</v>
      </c>
      <c r="M251" s="16">
        <v>45846</v>
      </c>
      <c r="N251" s="16">
        <v>45847</v>
      </c>
      <c r="O251">
        <v>10014605</v>
      </c>
      <c r="P251" t="s">
        <v>419</v>
      </c>
      <c r="Q251">
        <v>0</v>
      </c>
      <c r="R251" t="s">
        <v>1532</v>
      </c>
      <c r="S251" t="s">
        <v>291</v>
      </c>
      <c r="T251">
        <v>11581740</v>
      </c>
      <c r="U251" s="16">
        <v>45768</v>
      </c>
      <c r="V251" s="16">
        <v>45847</v>
      </c>
      <c r="W251" s="16">
        <v>45847</v>
      </c>
      <c r="X251">
        <v>0</v>
      </c>
      <c r="Y251">
        <v>1290900</v>
      </c>
      <c r="Z251" t="s">
        <v>1568</v>
      </c>
      <c r="AA251" t="s">
        <v>245</v>
      </c>
      <c r="AB251" t="s">
        <v>121</v>
      </c>
      <c r="AC251" t="s">
        <v>255</v>
      </c>
      <c r="AD251" s="32" t="str">
        <f>IF(B251&gt;0,IFERROR(IF(_xlfn.XLOOKUP(B251,'IW38 PLAN SEMANAL'!B:B,'IW38 PLAN SEMANAL'!B:B)&gt;0,"PROGRAMADO","CORRECTIVO"),"CORRECTIVO"),"")</f>
        <v>PROGRAMADO</v>
      </c>
      <c r="AE251" s="32" t="str">
        <f t="shared" si="3"/>
        <v>CERRADO</v>
      </c>
      <c r="AF251" s="32">
        <f>IF(B251&gt;0,(SUMIF('IW49 SEMANA CAL'!A:A,'IW38 SEMANA CAL'!B251,'IW49 SEMANA CAL'!H:H)),"")</f>
        <v>1</v>
      </c>
    </row>
    <row r="252" spans="1:32" x14ac:dyDescent="0.35">
      <c r="A252" t="s">
        <v>242</v>
      </c>
      <c r="B252">
        <v>6586540</v>
      </c>
      <c r="C252" t="s">
        <v>129</v>
      </c>
      <c r="D252" t="s">
        <v>3398</v>
      </c>
      <c r="E252" t="s">
        <v>310</v>
      </c>
      <c r="F252" t="s">
        <v>125</v>
      </c>
      <c r="G252" t="s">
        <v>336</v>
      </c>
      <c r="H252" s="16">
        <v>45850</v>
      </c>
      <c r="I252" s="16">
        <v>45850</v>
      </c>
      <c r="J252" t="s">
        <v>5406</v>
      </c>
      <c r="K252">
        <v>1215150</v>
      </c>
      <c r="L252" t="s">
        <v>330</v>
      </c>
      <c r="O252">
        <v>10014637</v>
      </c>
      <c r="P252" t="s">
        <v>242</v>
      </c>
      <c r="Q252">
        <v>0</v>
      </c>
      <c r="R252" t="s">
        <v>343</v>
      </c>
      <c r="S252" t="s">
        <v>262</v>
      </c>
      <c r="T252">
        <v>11576861</v>
      </c>
      <c r="U252" s="16">
        <v>45754</v>
      </c>
      <c r="V252" s="16">
        <v>45850</v>
      </c>
      <c r="W252" s="16">
        <v>45853</v>
      </c>
      <c r="X252">
        <v>0</v>
      </c>
      <c r="Y252">
        <v>1290900</v>
      </c>
      <c r="Z252" t="s">
        <v>1568</v>
      </c>
      <c r="AA252" t="s">
        <v>246</v>
      </c>
      <c r="AB252" t="s">
        <v>121</v>
      </c>
      <c r="AC252" t="s">
        <v>255</v>
      </c>
      <c r="AD252" s="32" t="str">
        <f>IF(B252&gt;0,IFERROR(IF(_xlfn.XLOOKUP(B252,'IW38 PLAN SEMANAL'!B:B,'IW38 PLAN SEMANAL'!B:B)&gt;0,"PROGRAMADO","CORRECTIVO"),"CORRECTIVO"),"")</f>
        <v>PROGRAMADO</v>
      </c>
      <c r="AE252" s="32" t="str">
        <f t="shared" si="3"/>
        <v>ABIERTO</v>
      </c>
      <c r="AF252" s="32">
        <f>IF(B252&gt;0,(SUMIF('IW49 SEMANA CAL'!A:A,'IW38 SEMANA CAL'!B252,'IW49 SEMANA CAL'!H:H)),"")</f>
        <v>4</v>
      </c>
    </row>
    <row r="253" spans="1:32" x14ac:dyDescent="0.35">
      <c r="A253" t="s">
        <v>210</v>
      </c>
      <c r="B253">
        <v>6582252</v>
      </c>
      <c r="C253" t="s">
        <v>129</v>
      </c>
      <c r="D253" t="s">
        <v>5626</v>
      </c>
      <c r="E253" t="s">
        <v>251</v>
      </c>
      <c r="F253" t="s">
        <v>259</v>
      </c>
      <c r="G253" t="s">
        <v>265</v>
      </c>
      <c r="H253" s="16">
        <v>45845</v>
      </c>
      <c r="I253" s="16">
        <v>45845</v>
      </c>
      <c r="J253" t="s">
        <v>5406</v>
      </c>
      <c r="K253">
        <v>1213130</v>
      </c>
      <c r="L253" t="s">
        <v>395</v>
      </c>
      <c r="M253" s="16">
        <v>45845</v>
      </c>
      <c r="N253" s="16">
        <v>45845</v>
      </c>
      <c r="O253">
        <v>10014608</v>
      </c>
      <c r="P253" t="s">
        <v>210</v>
      </c>
      <c r="Q253">
        <v>0</v>
      </c>
      <c r="R253" t="s">
        <v>343</v>
      </c>
      <c r="S253" t="s">
        <v>291</v>
      </c>
      <c r="T253">
        <v>11563577</v>
      </c>
      <c r="U253" s="16">
        <v>45742</v>
      </c>
      <c r="V253" s="16">
        <v>45846</v>
      </c>
      <c r="W253" s="16">
        <v>45846</v>
      </c>
      <c r="X253">
        <v>0</v>
      </c>
      <c r="Y253">
        <v>1290900</v>
      </c>
      <c r="Z253" t="s">
        <v>1568</v>
      </c>
      <c r="AA253" t="s">
        <v>245</v>
      </c>
      <c r="AB253" t="s">
        <v>121</v>
      </c>
      <c r="AC253" t="s">
        <v>255</v>
      </c>
      <c r="AD253" s="32" t="str">
        <f>IF(B253&gt;0,IFERROR(IF(_xlfn.XLOOKUP(B253,'IW38 PLAN SEMANAL'!B:B,'IW38 PLAN SEMANAL'!B:B)&gt;0,"PROGRAMADO","CORRECTIVO"),"CORRECTIVO"),"")</f>
        <v>PROGRAMADO</v>
      </c>
      <c r="AE253" s="32" t="str">
        <f t="shared" si="3"/>
        <v>CERRADO</v>
      </c>
      <c r="AF253" s="32">
        <f>IF(B253&gt;0,(SUMIF('IW49 SEMANA CAL'!A:A,'IW38 SEMANA CAL'!B253,'IW49 SEMANA CAL'!H:H)),"")</f>
        <v>4</v>
      </c>
    </row>
    <row r="254" spans="1:32" x14ac:dyDescent="0.35">
      <c r="A254" t="s">
        <v>215</v>
      </c>
      <c r="B254">
        <v>6581552</v>
      </c>
      <c r="C254" t="s">
        <v>129</v>
      </c>
      <c r="D254" t="s">
        <v>7737</v>
      </c>
      <c r="E254" t="s">
        <v>251</v>
      </c>
      <c r="F254" t="s">
        <v>259</v>
      </c>
      <c r="G254" t="s">
        <v>268</v>
      </c>
      <c r="H254" s="16">
        <v>45845</v>
      </c>
      <c r="I254" s="16">
        <v>45845</v>
      </c>
      <c r="J254" t="s">
        <v>5406</v>
      </c>
      <c r="K254">
        <v>1213130</v>
      </c>
      <c r="L254" t="s">
        <v>290</v>
      </c>
      <c r="M254" s="16">
        <v>45845</v>
      </c>
      <c r="N254" s="16">
        <v>45846</v>
      </c>
      <c r="O254">
        <v>10018371</v>
      </c>
      <c r="P254" t="s">
        <v>215</v>
      </c>
      <c r="Q254">
        <v>30838.48</v>
      </c>
      <c r="R254" t="s">
        <v>329</v>
      </c>
      <c r="S254" t="s">
        <v>291</v>
      </c>
      <c r="T254">
        <v>11571559</v>
      </c>
      <c r="U254" s="16">
        <v>45741</v>
      </c>
      <c r="V254" s="16">
        <v>45846</v>
      </c>
      <c r="W254" s="16">
        <v>45846</v>
      </c>
      <c r="X254">
        <v>30838.48</v>
      </c>
      <c r="Y254">
        <v>1290900</v>
      </c>
      <c r="Z254" t="s">
        <v>1568</v>
      </c>
      <c r="AA254" t="s">
        <v>245</v>
      </c>
      <c r="AB254" t="s">
        <v>121</v>
      </c>
      <c r="AC254" t="s">
        <v>255</v>
      </c>
      <c r="AD254" s="32" t="str">
        <f>IF(B254&gt;0,IFERROR(IF(_xlfn.XLOOKUP(B254,'IW38 PLAN SEMANAL'!B:B,'IW38 PLAN SEMANAL'!B:B)&gt;0,"PROGRAMADO","CORRECTIVO"),"CORRECTIVO"),"")</f>
        <v>PROGRAMADO</v>
      </c>
      <c r="AE254" s="32" t="str">
        <f t="shared" si="3"/>
        <v>CERRADO</v>
      </c>
      <c r="AF254" s="32">
        <f>IF(B254&gt;0,(SUMIF('IW49 SEMANA CAL'!A:A,'IW38 SEMANA CAL'!B254,'IW49 SEMANA CAL'!H:H)),"")</f>
        <v>16</v>
      </c>
    </row>
    <row r="255" spans="1:32" x14ac:dyDescent="0.35">
      <c r="A255" t="s">
        <v>216</v>
      </c>
      <c r="B255">
        <v>6581477</v>
      </c>
      <c r="C255" t="s">
        <v>129</v>
      </c>
      <c r="D255" t="s">
        <v>7624</v>
      </c>
      <c r="E255" t="s">
        <v>251</v>
      </c>
      <c r="F255" t="s">
        <v>259</v>
      </c>
      <c r="G255" t="s">
        <v>268</v>
      </c>
      <c r="H255" s="16">
        <v>45847</v>
      </c>
      <c r="I255" s="16">
        <v>45847</v>
      </c>
      <c r="J255" t="s">
        <v>5406</v>
      </c>
      <c r="K255">
        <v>1215154</v>
      </c>
      <c r="L255" t="s">
        <v>282</v>
      </c>
      <c r="M255" s="16">
        <v>45846</v>
      </c>
      <c r="N255" s="16">
        <v>45847</v>
      </c>
      <c r="O255">
        <v>10014642</v>
      </c>
      <c r="P255" t="s">
        <v>216</v>
      </c>
      <c r="Q255">
        <v>39838.75</v>
      </c>
      <c r="R255" t="s">
        <v>329</v>
      </c>
      <c r="S255" t="s">
        <v>291</v>
      </c>
      <c r="T255">
        <v>11571537</v>
      </c>
      <c r="U255" s="16">
        <v>45741</v>
      </c>
      <c r="V255" s="16">
        <v>45848</v>
      </c>
      <c r="W255" s="16">
        <v>45848</v>
      </c>
      <c r="X255">
        <v>39838.75</v>
      </c>
      <c r="Y255">
        <v>1290900</v>
      </c>
      <c r="Z255" t="s">
        <v>1568</v>
      </c>
      <c r="AA255" t="s">
        <v>246</v>
      </c>
      <c r="AB255" t="s">
        <v>121</v>
      </c>
      <c r="AC255" t="s">
        <v>255</v>
      </c>
      <c r="AD255" s="32" t="str">
        <f>IF(B255&gt;0,IFERROR(IF(_xlfn.XLOOKUP(B255,'IW38 PLAN SEMANAL'!B:B,'IW38 PLAN SEMANAL'!B:B)&gt;0,"PROGRAMADO","CORRECTIVO"),"CORRECTIVO"),"")</f>
        <v>PROGRAMADO</v>
      </c>
      <c r="AE255" s="32" t="str">
        <f t="shared" si="3"/>
        <v>CERRADO</v>
      </c>
      <c r="AF255" s="32">
        <f>IF(B255&gt;0,(SUMIF('IW49 SEMANA CAL'!A:A,'IW38 SEMANA CAL'!B255,'IW49 SEMANA CAL'!H:H)),"")</f>
        <v>12</v>
      </c>
    </row>
    <row r="256" spans="1:32" x14ac:dyDescent="0.35">
      <c r="A256" t="s">
        <v>216</v>
      </c>
      <c r="B256">
        <v>6578339</v>
      </c>
      <c r="C256" t="s">
        <v>129</v>
      </c>
      <c r="D256" t="s">
        <v>1688</v>
      </c>
      <c r="E256" t="s">
        <v>310</v>
      </c>
      <c r="F256" t="s">
        <v>259</v>
      </c>
      <c r="G256" t="s">
        <v>260</v>
      </c>
      <c r="H256" s="16">
        <v>45847</v>
      </c>
      <c r="I256" s="16">
        <v>45847</v>
      </c>
      <c r="J256" t="s">
        <v>5406</v>
      </c>
      <c r="K256">
        <v>1215154</v>
      </c>
      <c r="L256" t="s">
        <v>282</v>
      </c>
      <c r="M256" s="16">
        <v>45847</v>
      </c>
      <c r="N256" s="16">
        <v>45847</v>
      </c>
      <c r="O256">
        <v>10014642</v>
      </c>
      <c r="P256" t="s">
        <v>216</v>
      </c>
      <c r="Q256">
        <v>1391.29</v>
      </c>
      <c r="R256" t="s">
        <v>329</v>
      </c>
      <c r="S256" t="s">
        <v>291</v>
      </c>
      <c r="T256">
        <v>11386589</v>
      </c>
      <c r="U256" s="16">
        <v>45733</v>
      </c>
      <c r="V256" s="16">
        <v>45848</v>
      </c>
      <c r="W256" s="16">
        <v>45848</v>
      </c>
      <c r="X256">
        <v>1391.29</v>
      </c>
      <c r="Y256">
        <v>1290900</v>
      </c>
      <c r="Z256" t="s">
        <v>1568</v>
      </c>
      <c r="AA256" t="s">
        <v>246</v>
      </c>
      <c r="AB256" t="s">
        <v>121</v>
      </c>
      <c r="AC256" t="s">
        <v>255</v>
      </c>
      <c r="AD256" s="32" t="str">
        <f>IF(B256&gt;0,IFERROR(IF(_xlfn.XLOOKUP(B256,'IW38 PLAN SEMANAL'!B:B,'IW38 PLAN SEMANAL'!B:B)&gt;0,"PROGRAMADO","CORRECTIVO"),"CORRECTIVO"),"")</f>
        <v>CORRECTIVO</v>
      </c>
      <c r="AE256" s="32" t="str">
        <f t="shared" si="3"/>
        <v>CERRADO</v>
      </c>
      <c r="AF256" s="32">
        <f>IF(B256&gt;0,(SUMIF('IW49 SEMANA CAL'!A:A,'IW38 SEMANA CAL'!B256,'IW49 SEMANA CAL'!H:H)),"")</f>
        <v>2</v>
      </c>
    </row>
    <row r="257" spans="1:32" x14ac:dyDescent="0.35">
      <c r="A257" t="s">
        <v>209</v>
      </c>
      <c r="B257">
        <v>6572420</v>
      </c>
      <c r="C257" t="s">
        <v>129</v>
      </c>
      <c r="D257" t="s">
        <v>1629</v>
      </c>
      <c r="E257" t="s">
        <v>310</v>
      </c>
      <c r="F257" t="s">
        <v>259</v>
      </c>
      <c r="G257" t="s">
        <v>268</v>
      </c>
      <c r="H257" s="16">
        <v>45846</v>
      </c>
      <c r="I257" s="16">
        <v>45846</v>
      </c>
      <c r="J257" t="s">
        <v>5406</v>
      </c>
      <c r="K257">
        <v>1215152</v>
      </c>
      <c r="L257" t="s">
        <v>280</v>
      </c>
      <c r="M257" s="16">
        <v>45847</v>
      </c>
      <c r="N257" s="16">
        <v>45847</v>
      </c>
      <c r="O257">
        <v>10014630</v>
      </c>
      <c r="P257" t="s">
        <v>209</v>
      </c>
      <c r="Q257">
        <v>848.94</v>
      </c>
      <c r="R257" t="s">
        <v>343</v>
      </c>
      <c r="S257" t="s">
        <v>291</v>
      </c>
      <c r="T257">
        <v>11561603</v>
      </c>
      <c r="U257" s="16">
        <v>45718</v>
      </c>
      <c r="V257" s="16">
        <v>45847</v>
      </c>
      <c r="W257" s="16">
        <v>45847</v>
      </c>
      <c r="X257">
        <v>848.94</v>
      </c>
      <c r="Y257">
        <v>1290900</v>
      </c>
      <c r="Z257" t="s">
        <v>1568</v>
      </c>
      <c r="AA257" t="s">
        <v>246</v>
      </c>
      <c r="AB257" t="s">
        <v>121</v>
      </c>
      <c r="AC257" t="s">
        <v>255</v>
      </c>
      <c r="AD257" s="32" t="str">
        <f>IF(B257&gt;0,IFERROR(IF(_xlfn.XLOOKUP(B257,'IW38 PLAN SEMANAL'!B:B,'IW38 PLAN SEMANAL'!B:B)&gt;0,"PROGRAMADO","CORRECTIVO"),"CORRECTIVO"),"")</f>
        <v>PROGRAMADO</v>
      </c>
      <c r="AE257" s="32" t="str">
        <f t="shared" si="3"/>
        <v>CERRADO</v>
      </c>
      <c r="AF257" s="32">
        <f>IF(B257&gt;0,(SUMIF('IW49 SEMANA CAL'!A:A,'IW38 SEMANA CAL'!B257,'IW49 SEMANA CAL'!H:H)),"")</f>
        <v>6</v>
      </c>
    </row>
    <row r="258" spans="1:32" x14ac:dyDescent="0.35">
      <c r="A258" t="s">
        <v>324</v>
      </c>
      <c r="B258">
        <v>6566109</v>
      </c>
      <c r="C258" t="s">
        <v>138</v>
      </c>
      <c r="D258" t="s">
        <v>1579</v>
      </c>
      <c r="E258" t="s">
        <v>310</v>
      </c>
      <c r="F258" t="s">
        <v>259</v>
      </c>
      <c r="G258" t="s">
        <v>260</v>
      </c>
      <c r="H258" s="16">
        <v>45846</v>
      </c>
      <c r="I258" s="16">
        <v>45846</v>
      </c>
      <c r="J258" t="s">
        <v>5406</v>
      </c>
      <c r="K258">
        <v>1291900</v>
      </c>
      <c r="L258" t="s">
        <v>325</v>
      </c>
      <c r="M258" s="16">
        <v>45846</v>
      </c>
      <c r="N258" s="16">
        <v>45847</v>
      </c>
      <c r="O258">
        <v>10016334</v>
      </c>
      <c r="P258" t="s">
        <v>418</v>
      </c>
      <c r="Q258">
        <v>3627.32</v>
      </c>
      <c r="R258" t="s">
        <v>349</v>
      </c>
      <c r="S258" t="s">
        <v>5488</v>
      </c>
      <c r="T258">
        <v>11539510</v>
      </c>
      <c r="U258" s="16">
        <v>45704</v>
      </c>
      <c r="V258" s="16">
        <v>45846</v>
      </c>
      <c r="W258" s="16">
        <v>45847</v>
      </c>
      <c r="X258">
        <v>3627.32</v>
      </c>
      <c r="Y258">
        <v>1290900</v>
      </c>
      <c r="Z258" t="s">
        <v>1568</v>
      </c>
      <c r="AA258" t="s">
        <v>249</v>
      </c>
      <c r="AB258" t="s">
        <v>121</v>
      </c>
      <c r="AC258" t="s">
        <v>255</v>
      </c>
      <c r="AD258" s="32" t="str">
        <f>IF(B258&gt;0,IFERROR(IF(_xlfn.XLOOKUP(B258,'IW38 PLAN SEMANAL'!B:B,'IW38 PLAN SEMANAL'!B:B)&gt;0,"PROGRAMADO","CORRECTIVO"),"CORRECTIVO"),"")</f>
        <v>PROGRAMADO</v>
      </c>
      <c r="AE258" s="32" t="str">
        <f t="shared" si="3"/>
        <v>CERRADO</v>
      </c>
      <c r="AF258" s="32">
        <f>IF(B258&gt;0,(SUMIF('IW49 SEMANA CAL'!A:A,'IW38 SEMANA CAL'!B258,'IW49 SEMANA CAL'!H:H)),"")</f>
        <v>0</v>
      </c>
    </row>
    <row r="259" spans="1:32" x14ac:dyDescent="0.35">
      <c r="A259" t="s">
        <v>159</v>
      </c>
      <c r="B259">
        <v>6564559</v>
      </c>
      <c r="C259" t="s">
        <v>129</v>
      </c>
      <c r="D259" t="s">
        <v>1570</v>
      </c>
      <c r="E259" t="s">
        <v>310</v>
      </c>
      <c r="F259" t="s">
        <v>259</v>
      </c>
      <c r="G259" t="s">
        <v>268</v>
      </c>
      <c r="H259" s="16">
        <v>45848</v>
      </c>
      <c r="I259" s="16">
        <v>45848</v>
      </c>
      <c r="J259" t="s">
        <v>5406</v>
      </c>
      <c r="K259">
        <v>1212121</v>
      </c>
      <c r="L259" t="s">
        <v>398</v>
      </c>
      <c r="M259" s="16">
        <v>45848</v>
      </c>
      <c r="N259" s="16">
        <v>45848</v>
      </c>
      <c r="O259">
        <v>10014599</v>
      </c>
      <c r="P259" t="s">
        <v>159</v>
      </c>
      <c r="Q259">
        <v>4465.63</v>
      </c>
      <c r="R259" t="s">
        <v>296</v>
      </c>
      <c r="S259" t="s">
        <v>1087</v>
      </c>
      <c r="T259">
        <v>11551814</v>
      </c>
      <c r="U259" s="16">
        <v>45699</v>
      </c>
      <c r="V259" s="16">
        <v>45848</v>
      </c>
      <c r="W259" s="16">
        <v>45851</v>
      </c>
      <c r="X259">
        <v>4465.63</v>
      </c>
      <c r="Y259">
        <v>1290900</v>
      </c>
      <c r="Z259" t="s">
        <v>1568</v>
      </c>
      <c r="AA259" t="s">
        <v>247</v>
      </c>
      <c r="AB259" t="s">
        <v>121</v>
      </c>
      <c r="AC259" t="s">
        <v>255</v>
      </c>
      <c r="AD259" s="32" t="str">
        <f>IF(B259&gt;0,IFERROR(IF(_xlfn.XLOOKUP(B259,'IW38 PLAN SEMANAL'!B:B,'IW38 PLAN SEMANAL'!B:B)&gt;0,"PROGRAMADO","CORRECTIVO"),"CORRECTIVO"),"")</f>
        <v>PROGRAMADO</v>
      </c>
      <c r="AE259" s="32" t="str">
        <f t="shared" ref="AE259:AE322" si="4">IF(B259&gt;0,IF(MID(G259,1,3)="CTE","CERRADO",IF(MID(G259,1,3)="REP","REPROGRAMADO",IF(MID(G259,1,3)="CER","CERRADO","ABIERTO"))),"")</f>
        <v>CERRADO</v>
      </c>
      <c r="AF259" s="32">
        <f>IF(B259&gt;0,(SUMIF('IW49 SEMANA CAL'!A:A,'IW38 SEMANA CAL'!B259,'IW49 SEMANA CAL'!H:H)),"")</f>
        <v>1</v>
      </c>
    </row>
    <row r="260" spans="1:32" x14ac:dyDescent="0.35">
      <c r="A260" t="s">
        <v>210</v>
      </c>
      <c r="B260">
        <v>6564370</v>
      </c>
      <c r="C260" t="s">
        <v>129</v>
      </c>
      <c r="D260" t="s">
        <v>1548</v>
      </c>
      <c r="E260" t="s">
        <v>310</v>
      </c>
      <c r="F260" t="s">
        <v>259</v>
      </c>
      <c r="G260" t="s">
        <v>265</v>
      </c>
      <c r="H260" s="16">
        <v>45845</v>
      </c>
      <c r="I260" s="16">
        <v>45845</v>
      </c>
      <c r="J260" t="s">
        <v>5406</v>
      </c>
      <c r="K260">
        <v>1213130</v>
      </c>
      <c r="L260" t="s">
        <v>395</v>
      </c>
      <c r="M260" s="16">
        <v>45846</v>
      </c>
      <c r="N260" s="16">
        <v>45846</v>
      </c>
      <c r="O260">
        <v>10014608</v>
      </c>
      <c r="P260" t="s">
        <v>210</v>
      </c>
      <c r="Q260">
        <v>0</v>
      </c>
      <c r="R260" t="s">
        <v>347</v>
      </c>
      <c r="S260" t="s">
        <v>291</v>
      </c>
      <c r="T260">
        <v>11544124</v>
      </c>
      <c r="U260" s="16">
        <v>45699</v>
      </c>
      <c r="V260" s="16">
        <v>45846</v>
      </c>
      <c r="W260" s="16">
        <v>45846</v>
      </c>
      <c r="X260">
        <v>0</v>
      </c>
      <c r="Y260">
        <v>1290900</v>
      </c>
      <c r="Z260" t="s">
        <v>1568</v>
      </c>
      <c r="AA260" t="s">
        <v>245</v>
      </c>
      <c r="AB260" t="s">
        <v>121</v>
      </c>
      <c r="AC260" t="s">
        <v>255</v>
      </c>
      <c r="AD260" s="32" t="str">
        <f>IF(B260&gt;0,IFERROR(IF(_xlfn.XLOOKUP(B260,'IW38 PLAN SEMANAL'!B:B,'IW38 PLAN SEMANAL'!B:B)&gt;0,"PROGRAMADO","CORRECTIVO"),"CORRECTIVO"),"")</f>
        <v>PROGRAMADO</v>
      </c>
      <c r="AE260" s="32" t="str">
        <f t="shared" si="4"/>
        <v>CERRADO</v>
      </c>
      <c r="AF260" s="32">
        <f>IF(B260&gt;0,(SUMIF('IW49 SEMANA CAL'!A:A,'IW38 SEMANA CAL'!B260,'IW49 SEMANA CAL'!H:H)),"")</f>
        <v>1</v>
      </c>
    </row>
    <row r="261" spans="1:32" x14ac:dyDescent="0.35">
      <c r="A261" t="s">
        <v>419</v>
      </c>
      <c r="B261">
        <v>6564363</v>
      </c>
      <c r="C261" t="s">
        <v>129</v>
      </c>
      <c r="D261" t="s">
        <v>1548</v>
      </c>
      <c r="E261" t="s">
        <v>310</v>
      </c>
      <c r="F261" t="s">
        <v>259</v>
      </c>
      <c r="G261" t="s">
        <v>265</v>
      </c>
      <c r="H261" s="16">
        <v>45846</v>
      </c>
      <c r="I261" s="16">
        <v>45846</v>
      </c>
      <c r="J261" t="s">
        <v>5406</v>
      </c>
      <c r="K261">
        <v>1213130</v>
      </c>
      <c r="L261" t="s">
        <v>420</v>
      </c>
      <c r="M261" s="16">
        <v>45846</v>
      </c>
      <c r="N261" s="16">
        <v>45846</v>
      </c>
      <c r="O261">
        <v>10014605</v>
      </c>
      <c r="P261" t="s">
        <v>419</v>
      </c>
      <c r="Q261">
        <v>0</v>
      </c>
      <c r="R261" t="s">
        <v>347</v>
      </c>
      <c r="S261" t="s">
        <v>291</v>
      </c>
      <c r="T261">
        <v>11543770</v>
      </c>
      <c r="U261" s="16">
        <v>45699</v>
      </c>
      <c r="V261" s="16">
        <v>45847</v>
      </c>
      <c r="W261" s="16">
        <v>45847</v>
      </c>
      <c r="X261">
        <v>0</v>
      </c>
      <c r="Y261">
        <v>1290900</v>
      </c>
      <c r="Z261" t="s">
        <v>1568</v>
      </c>
      <c r="AA261" t="s">
        <v>245</v>
      </c>
      <c r="AB261" t="s">
        <v>121</v>
      </c>
      <c r="AC261" t="s">
        <v>255</v>
      </c>
      <c r="AD261" s="32" t="str">
        <f>IF(B261&gt;0,IFERROR(IF(_xlfn.XLOOKUP(B261,'IW38 PLAN SEMANAL'!B:B,'IW38 PLAN SEMANAL'!B:B)&gt;0,"PROGRAMADO","CORRECTIVO"),"CORRECTIVO"),"")</f>
        <v>PROGRAMADO</v>
      </c>
      <c r="AE261" s="32" t="str">
        <f t="shared" si="4"/>
        <v>CERRADO</v>
      </c>
      <c r="AF261" s="32">
        <f>IF(B261&gt;0,(SUMIF('IW49 SEMANA CAL'!A:A,'IW38 SEMANA CAL'!B261,'IW49 SEMANA CAL'!H:H)),"")</f>
        <v>1</v>
      </c>
    </row>
    <row r="262" spans="1:32" x14ac:dyDescent="0.35">
      <c r="A262" t="s">
        <v>313</v>
      </c>
      <c r="B262">
        <v>6564234</v>
      </c>
      <c r="C262" t="s">
        <v>129</v>
      </c>
      <c r="D262" t="s">
        <v>1548</v>
      </c>
      <c r="E262" t="s">
        <v>310</v>
      </c>
      <c r="F262" t="s">
        <v>259</v>
      </c>
      <c r="G262" t="s">
        <v>265</v>
      </c>
      <c r="H262" s="16">
        <v>45846</v>
      </c>
      <c r="I262" s="16">
        <v>45846</v>
      </c>
      <c r="J262" t="s">
        <v>5406</v>
      </c>
      <c r="K262">
        <v>1213130</v>
      </c>
      <c r="L262" t="s">
        <v>314</v>
      </c>
      <c r="M262" s="16">
        <v>45845</v>
      </c>
      <c r="N262" s="16">
        <v>45846</v>
      </c>
      <c r="O262">
        <v>10014619</v>
      </c>
      <c r="P262" t="s">
        <v>313</v>
      </c>
      <c r="Q262">
        <v>0</v>
      </c>
      <c r="R262" t="s">
        <v>347</v>
      </c>
      <c r="S262" t="s">
        <v>291</v>
      </c>
      <c r="T262">
        <v>11544158</v>
      </c>
      <c r="U262" s="16">
        <v>45699</v>
      </c>
      <c r="V262" s="16">
        <v>45846</v>
      </c>
      <c r="W262" s="16">
        <v>45846</v>
      </c>
      <c r="X262">
        <v>0</v>
      </c>
      <c r="Y262">
        <v>1290900</v>
      </c>
      <c r="Z262" t="s">
        <v>1568</v>
      </c>
      <c r="AA262" t="s">
        <v>245</v>
      </c>
      <c r="AB262" t="s">
        <v>121</v>
      </c>
      <c r="AC262" t="s">
        <v>255</v>
      </c>
      <c r="AD262" s="32" t="str">
        <f>IF(B262&gt;0,IFERROR(IF(_xlfn.XLOOKUP(B262,'IW38 PLAN SEMANAL'!B:B,'IW38 PLAN SEMANAL'!B:B)&gt;0,"PROGRAMADO","CORRECTIVO"),"CORRECTIVO"),"")</f>
        <v>PROGRAMADO</v>
      </c>
      <c r="AE262" s="32" t="str">
        <f t="shared" si="4"/>
        <v>CERRADO</v>
      </c>
      <c r="AF262" s="32">
        <f>IF(B262&gt;0,(SUMIF('IW49 SEMANA CAL'!A:A,'IW38 SEMANA CAL'!B262,'IW49 SEMANA CAL'!H:H)),"")</f>
        <v>1</v>
      </c>
    </row>
    <row r="263" spans="1:32" x14ac:dyDescent="0.35">
      <c r="A263" t="s">
        <v>209</v>
      </c>
      <c r="B263">
        <v>6563146</v>
      </c>
      <c r="C263" t="s">
        <v>129</v>
      </c>
      <c r="D263" t="s">
        <v>1553</v>
      </c>
      <c r="E263" t="s">
        <v>310</v>
      </c>
      <c r="F263" t="s">
        <v>259</v>
      </c>
      <c r="G263" t="s">
        <v>415</v>
      </c>
      <c r="H263" s="16">
        <v>45846</v>
      </c>
      <c r="I263" s="16">
        <v>45846</v>
      </c>
      <c r="J263" t="s">
        <v>5406</v>
      </c>
      <c r="K263">
        <v>1215152</v>
      </c>
      <c r="L263" t="s">
        <v>280</v>
      </c>
      <c r="M263" s="16">
        <v>45847</v>
      </c>
      <c r="N263" s="16">
        <v>45847</v>
      </c>
      <c r="O263">
        <v>10014630</v>
      </c>
      <c r="P263" t="s">
        <v>209</v>
      </c>
      <c r="Q263">
        <v>0</v>
      </c>
      <c r="R263" t="s">
        <v>343</v>
      </c>
      <c r="S263" t="s">
        <v>291</v>
      </c>
      <c r="T263">
        <v>11551032</v>
      </c>
      <c r="U263" s="16">
        <v>45695</v>
      </c>
      <c r="V263" s="16">
        <v>45847</v>
      </c>
      <c r="W263" s="16">
        <v>45847</v>
      </c>
      <c r="X263">
        <v>0</v>
      </c>
      <c r="Y263">
        <v>1290900</v>
      </c>
      <c r="Z263" t="s">
        <v>1568</v>
      </c>
      <c r="AA263" t="s">
        <v>246</v>
      </c>
      <c r="AB263" t="s">
        <v>121</v>
      </c>
      <c r="AC263" t="s">
        <v>255</v>
      </c>
      <c r="AD263" s="32" t="str">
        <f>IF(B263&gt;0,IFERROR(IF(_xlfn.XLOOKUP(B263,'IW38 PLAN SEMANAL'!B:B,'IW38 PLAN SEMANAL'!B:B)&gt;0,"PROGRAMADO","CORRECTIVO"),"CORRECTIVO"),"")</f>
        <v>PROGRAMADO</v>
      </c>
      <c r="AE263" s="32" t="str">
        <f t="shared" si="4"/>
        <v>CERRADO</v>
      </c>
      <c r="AF263" s="32">
        <f>IF(B263&gt;0,(SUMIF('IW49 SEMANA CAL'!A:A,'IW38 SEMANA CAL'!B263,'IW49 SEMANA CAL'!H:H)),"")</f>
        <v>8</v>
      </c>
    </row>
    <row r="264" spans="1:32" x14ac:dyDescent="0.35">
      <c r="A264" t="s">
        <v>173</v>
      </c>
      <c r="B264">
        <v>6561773</v>
      </c>
      <c r="C264" t="s">
        <v>123</v>
      </c>
      <c r="D264" t="s">
        <v>1529</v>
      </c>
      <c r="E264" t="s">
        <v>310</v>
      </c>
      <c r="F264" t="s">
        <v>259</v>
      </c>
      <c r="G264" t="s">
        <v>265</v>
      </c>
      <c r="H264" s="16">
        <v>45850</v>
      </c>
      <c r="I264" s="16">
        <v>45850</v>
      </c>
      <c r="J264" t="s">
        <v>5406</v>
      </c>
      <c r="K264">
        <v>1210101</v>
      </c>
      <c r="L264" t="s">
        <v>341</v>
      </c>
      <c r="M264" s="16">
        <v>45849</v>
      </c>
      <c r="N264" s="16">
        <v>45849</v>
      </c>
      <c r="O264">
        <v>10014656</v>
      </c>
      <c r="P264" t="s">
        <v>173</v>
      </c>
      <c r="Q264">
        <v>0</v>
      </c>
      <c r="R264" t="s">
        <v>342</v>
      </c>
      <c r="S264" t="s">
        <v>5938</v>
      </c>
      <c r="T264">
        <v>11549798</v>
      </c>
      <c r="U264" s="16">
        <v>45692</v>
      </c>
      <c r="V264" s="16">
        <v>45849</v>
      </c>
      <c r="W264" s="16">
        <v>45851</v>
      </c>
      <c r="X264">
        <v>0</v>
      </c>
      <c r="Y264">
        <v>1290900</v>
      </c>
      <c r="Z264" t="s">
        <v>1568</v>
      </c>
      <c r="AA264" t="s">
        <v>248</v>
      </c>
      <c r="AB264" t="s">
        <v>121</v>
      </c>
      <c r="AC264" t="s">
        <v>255</v>
      </c>
      <c r="AD264" s="32" t="str">
        <f>IF(B264&gt;0,IFERROR(IF(_xlfn.XLOOKUP(B264,'IW38 PLAN SEMANAL'!B:B,'IW38 PLAN SEMANAL'!B:B)&gt;0,"PROGRAMADO","CORRECTIVO"),"CORRECTIVO"),"")</f>
        <v>PROGRAMADO</v>
      </c>
      <c r="AE264" s="32" t="str">
        <f t="shared" si="4"/>
        <v>CERRADO</v>
      </c>
      <c r="AF264" s="32">
        <f>IF(B264&gt;0,(SUMIF('IW49 SEMANA CAL'!A:A,'IW38 SEMANA CAL'!B264,'IW49 SEMANA CAL'!H:H)),"")</f>
        <v>6</v>
      </c>
    </row>
    <row r="265" spans="1:32" x14ac:dyDescent="0.35">
      <c r="A265" t="s">
        <v>173</v>
      </c>
      <c r="B265">
        <v>6556891</v>
      </c>
      <c r="C265" t="s">
        <v>123</v>
      </c>
      <c r="D265" t="s">
        <v>1508</v>
      </c>
      <c r="E265" t="s">
        <v>310</v>
      </c>
      <c r="F265" t="s">
        <v>259</v>
      </c>
      <c r="G265" t="s">
        <v>260</v>
      </c>
      <c r="H265" s="16">
        <v>45850</v>
      </c>
      <c r="I265" s="16">
        <v>45850</v>
      </c>
      <c r="J265" t="s">
        <v>5406</v>
      </c>
      <c r="K265">
        <v>1210101</v>
      </c>
      <c r="L265" t="s">
        <v>341</v>
      </c>
      <c r="M265" s="16">
        <v>45849</v>
      </c>
      <c r="N265" s="16">
        <v>45849</v>
      </c>
      <c r="O265">
        <v>10014656</v>
      </c>
      <c r="P265" t="s">
        <v>173</v>
      </c>
      <c r="Q265">
        <v>1179.8699999999999</v>
      </c>
      <c r="R265" t="s">
        <v>296</v>
      </c>
      <c r="S265" t="s">
        <v>5938</v>
      </c>
      <c r="T265">
        <v>11541889</v>
      </c>
      <c r="U265" s="16">
        <v>45683</v>
      </c>
      <c r="V265" s="16">
        <v>45849</v>
      </c>
      <c r="W265" s="16">
        <v>45851</v>
      </c>
      <c r="X265">
        <v>1179.8699999999999</v>
      </c>
      <c r="Y265">
        <v>1290900</v>
      </c>
      <c r="Z265" t="s">
        <v>1568</v>
      </c>
      <c r="AA265" t="s">
        <v>248</v>
      </c>
      <c r="AB265" t="s">
        <v>121</v>
      </c>
      <c r="AC265" t="s">
        <v>255</v>
      </c>
      <c r="AD265" s="32" t="str">
        <f>IF(B265&gt;0,IFERROR(IF(_xlfn.XLOOKUP(B265,'IW38 PLAN SEMANAL'!B:B,'IW38 PLAN SEMANAL'!B:B)&gt;0,"PROGRAMADO","CORRECTIVO"),"CORRECTIVO"),"")</f>
        <v>PROGRAMADO</v>
      </c>
      <c r="AE265" s="32" t="str">
        <f t="shared" si="4"/>
        <v>CERRADO</v>
      </c>
      <c r="AF265" s="32">
        <f>IF(B265&gt;0,(SUMIF('IW49 SEMANA CAL'!A:A,'IW38 SEMANA CAL'!B265,'IW49 SEMANA CAL'!H:H)),"")</f>
        <v>4</v>
      </c>
    </row>
    <row r="266" spans="1:32" x14ac:dyDescent="0.35">
      <c r="A266" t="s">
        <v>173</v>
      </c>
      <c r="B266">
        <v>6556855</v>
      </c>
      <c r="C266" t="s">
        <v>123</v>
      </c>
      <c r="D266" t="s">
        <v>1510</v>
      </c>
      <c r="E266" t="s">
        <v>310</v>
      </c>
      <c r="F266" t="s">
        <v>259</v>
      </c>
      <c r="G266" t="s">
        <v>260</v>
      </c>
      <c r="H266" s="16">
        <v>45850</v>
      </c>
      <c r="I266" s="16">
        <v>45850</v>
      </c>
      <c r="J266" t="s">
        <v>5406</v>
      </c>
      <c r="K266">
        <v>1210101</v>
      </c>
      <c r="L266" t="s">
        <v>341</v>
      </c>
      <c r="M266" s="16">
        <v>45849</v>
      </c>
      <c r="N266" s="16">
        <v>45849</v>
      </c>
      <c r="O266">
        <v>10014656</v>
      </c>
      <c r="P266" t="s">
        <v>173</v>
      </c>
      <c r="Q266">
        <v>9677.66</v>
      </c>
      <c r="R266" t="s">
        <v>296</v>
      </c>
      <c r="S266" t="s">
        <v>5938</v>
      </c>
      <c r="T266">
        <v>11541604</v>
      </c>
      <c r="U266" s="16">
        <v>45683</v>
      </c>
      <c r="V266" s="16">
        <v>45849</v>
      </c>
      <c r="W266" s="16">
        <v>45851</v>
      </c>
      <c r="X266">
        <v>9677.66</v>
      </c>
      <c r="Y266">
        <v>1290900</v>
      </c>
      <c r="Z266" t="s">
        <v>1568</v>
      </c>
      <c r="AA266" t="s">
        <v>248</v>
      </c>
      <c r="AB266" t="s">
        <v>121</v>
      </c>
      <c r="AC266" t="s">
        <v>255</v>
      </c>
      <c r="AD266" s="32" t="str">
        <f>IF(B266&gt;0,IFERROR(IF(_xlfn.XLOOKUP(B266,'IW38 PLAN SEMANAL'!B:B,'IW38 PLAN SEMANAL'!B:B)&gt;0,"PROGRAMADO","CORRECTIVO"),"CORRECTIVO"),"")</f>
        <v>PROGRAMADO</v>
      </c>
      <c r="AE266" s="32" t="str">
        <f t="shared" si="4"/>
        <v>CERRADO</v>
      </c>
      <c r="AF266" s="32">
        <f>IF(B266&gt;0,(SUMIF('IW49 SEMANA CAL'!A:A,'IW38 SEMANA CAL'!B266,'IW49 SEMANA CAL'!H:H)),"")</f>
        <v>12</v>
      </c>
    </row>
    <row r="267" spans="1:32" x14ac:dyDescent="0.35">
      <c r="A267" t="s">
        <v>210</v>
      </c>
      <c r="B267">
        <v>6556782</v>
      </c>
      <c r="C267" t="s">
        <v>129</v>
      </c>
      <c r="D267" t="s">
        <v>7451</v>
      </c>
      <c r="E267" t="s">
        <v>251</v>
      </c>
      <c r="F267" t="s">
        <v>259</v>
      </c>
      <c r="G267" t="s">
        <v>265</v>
      </c>
      <c r="H267" s="16">
        <v>45845</v>
      </c>
      <c r="I267" s="16">
        <v>45845</v>
      </c>
      <c r="J267" t="s">
        <v>5406</v>
      </c>
      <c r="K267">
        <v>1213130</v>
      </c>
      <c r="L267" t="s">
        <v>395</v>
      </c>
      <c r="M267" s="16">
        <v>45845</v>
      </c>
      <c r="N267" s="16">
        <v>45845</v>
      </c>
      <c r="O267">
        <v>10014608</v>
      </c>
      <c r="P267" t="s">
        <v>210</v>
      </c>
      <c r="Q267">
        <v>0</v>
      </c>
      <c r="R267" t="s">
        <v>343</v>
      </c>
      <c r="S267" t="s">
        <v>291</v>
      </c>
      <c r="T267">
        <v>11545150</v>
      </c>
      <c r="U267" s="16">
        <v>45683</v>
      </c>
      <c r="V267" s="16">
        <v>45846</v>
      </c>
      <c r="W267" s="16">
        <v>45846</v>
      </c>
      <c r="X267">
        <v>0</v>
      </c>
      <c r="Y267">
        <v>1290900</v>
      </c>
      <c r="Z267" t="s">
        <v>1568</v>
      </c>
      <c r="AA267" t="s">
        <v>245</v>
      </c>
      <c r="AB267" t="s">
        <v>121</v>
      </c>
      <c r="AC267" t="s">
        <v>255</v>
      </c>
      <c r="AD267" s="32" t="str">
        <f>IF(B267&gt;0,IFERROR(IF(_xlfn.XLOOKUP(B267,'IW38 PLAN SEMANAL'!B:B,'IW38 PLAN SEMANAL'!B:B)&gt;0,"PROGRAMADO","CORRECTIVO"),"CORRECTIVO"),"")</f>
        <v>PROGRAMADO</v>
      </c>
      <c r="AE267" s="32" t="str">
        <f t="shared" si="4"/>
        <v>CERRADO</v>
      </c>
      <c r="AF267" s="32">
        <f>IF(B267&gt;0,(SUMIF('IW49 SEMANA CAL'!A:A,'IW38 SEMANA CAL'!B267,'IW49 SEMANA CAL'!H:H)),"")</f>
        <v>3</v>
      </c>
    </row>
    <row r="268" spans="1:32" x14ac:dyDescent="0.35">
      <c r="A268" t="s">
        <v>284</v>
      </c>
      <c r="B268">
        <v>6554028</v>
      </c>
      <c r="C268" t="s">
        <v>123</v>
      </c>
      <c r="D268" t="s">
        <v>7625</v>
      </c>
      <c r="E268" t="s">
        <v>251</v>
      </c>
      <c r="F268" t="s">
        <v>259</v>
      </c>
      <c r="G268" t="s">
        <v>260</v>
      </c>
      <c r="H268" s="16">
        <v>45850</v>
      </c>
      <c r="I268" s="16">
        <v>45850</v>
      </c>
      <c r="J268" t="s">
        <v>5406</v>
      </c>
      <c r="K268">
        <v>1212120</v>
      </c>
      <c r="L268" t="s">
        <v>285</v>
      </c>
      <c r="M268" s="16">
        <v>45852</v>
      </c>
      <c r="N268" s="16">
        <v>45852</v>
      </c>
      <c r="O268">
        <v>10014654</v>
      </c>
      <c r="P268" t="s">
        <v>284</v>
      </c>
      <c r="Q268">
        <v>21337.4</v>
      </c>
      <c r="R268" t="s">
        <v>7626</v>
      </c>
      <c r="S268" t="s">
        <v>1203</v>
      </c>
      <c r="T268">
        <v>11542264</v>
      </c>
      <c r="U268" s="16">
        <v>45679</v>
      </c>
      <c r="V268" s="16">
        <v>45854</v>
      </c>
      <c r="W268" s="16">
        <v>45854</v>
      </c>
      <c r="X268">
        <v>21337.4</v>
      </c>
      <c r="Y268">
        <v>1290900</v>
      </c>
      <c r="Z268" t="s">
        <v>1568</v>
      </c>
      <c r="AA268" t="s">
        <v>247</v>
      </c>
      <c r="AB268" t="s">
        <v>121</v>
      </c>
      <c r="AC268" t="s">
        <v>255</v>
      </c>
      <c r="AD268" s="32" t="str">
        <f>IF(B268&gt;0,IFERROR(IF(_xlfn.XLOOKUP(B268,'IW38 PLAN SEMANAL'!B:B,'IW38 PLAN SEMANAL'!B:B)&gt;0,"PROGRAMADO","CORRECTIVO"),"CORRECTIVO"),"")</f>
        <v>PROGRAMADO</v>
      </c>
      <c r="AE268" s="32" t="str">
        <f t="shared" si="4"/>
        <v>CERRADO</v>
      </c>
      <c r="AF268" s="32">
        <f>IF(B268&gt;0,(SUMIF('IW49 SEMANA CAL'!A:A,'IW38 SEMANA CAL'!B268,'IW49 SEMANA CAL'!H:H)),"")</f>
        <v>18</v>
      </c>
    </row>
    <row r="269" spans="1:32" x14ac:dyDescent="0.35">
      <c r="A269" t="s">
        <v>284</v>
      </c>
      <c r="B269">
        <v>6554027</v>
      </c>
      <c r="C269" t="s">
        <v>123</v>
      </c>
      <c r="D269" t="s">
        <v>7627</v>
      </c>
      <c r="E269" t="s">
        <v>251</v>
      </c>
      <c r="F269" t="s">
        <v>259</v>
      </c>
      <c r="G269" t="s">
        <v>260</v>
      </c>
      <c r="H269" s="16">
        <v>45850</v>
      </c>
      <c r="I269" s="16">
        <v>45850</v>
      </c>
      <c r="J269" t="s">
        <v>5406</v>
      </c>
      <c r="K269">
        <v>1212120</v>
      </c>
      <c r="L269" t="s">
        <v>285</v>
      </c>
      <c r="M269" s="16">
        <v>45852</v>
      </c>
      <c r="N269" s="16">
        <v>45852</v>
      </c>
      <c r="O269">
        <v>10014654</v>
      </c>
      <c r="P269" t="s">
        <v>284</v>
      </c>
      <c r="Q269">
        <v>20913.7</v>
      </c>
      <c r="R269" t="s">
        <v>7626</v>
      </c>
      <c r="S269" t="s">
        <v>1203</v>
      </c>
      <c r="T269">
        <v>11542233</v>
      </c>
      <c r="U269" s="16">
        <v>45679</v>
      </c>
      <c r="V269" s="16">
        <v>45854</v>
      </c>
      <c r="W269" s="16">
        <v>45854</v>
      </c>
      <c r="X269">
        <v>20913.7</v>
      </c>
      <c r="Y269">
        <v>1290900</v>
      </c>
      <c r="Z269" t="s">
        <v>1568</v>
      </c>
      <c r="AA269" t="s">
        <v>247</v>
      </c>
      <c r="AB269" t="s">
        <v>121</v>
      </c>
      <c r="AC269" t="s">
        <v>255</v>
      </c>
      <c r="AD269" s="32" t="str">
        <f>IF(B269&gt;0,IFERROR(IF(_xlfn.XLOOKUP(B269,'IW38 PLAN SEMANAL'!B:B,'IW38 PLAN SEMANAL'!B:B)&gt;0,"PROGRAMADO","CORRECTIVO"),"CORRECTIVO"),"")</f>
        <v>PROGRAMADO</v>
      </c>
      <c r="AE269" s="32" t="str">
        <f t="shared" si="4"/>
        <v>CERRADO</v>
      </c>
      <c r="AF269" s="32">
        <f>IF(B269&gt;0,(SUMIF('IW49 SEMANA CAL'!A:A,'IW38 SEMANA CAL'!B269,'IW49 SEMANA CAL'!H:H)),"")</f>
        <v>18</v>
      </c>
    </row>
    <row r="270" spans="1:32" x14ac:dyDescent="0.35">
      <c r="A270" t="s">
        <v>284</v>
      </c>
      <c r="B270">
        <v>6554026</v>
      </c>
      <c r="C270" t="s">
        <v>123</v>
      </c>
      <c r="D270" t="s">
        <v>8311</v>
      </c>
      <c r="E270" t="s">
        <v>251</v>
      </c>
      <c r="F270" t="s">
        <v>259</v>
      </c>
      <c r="G270" t="s">
        <v>1531</v>
      </c>
      <c r="H270" s="16">
        <v>45850</v>
      </c>
      <c r="I270" s="16">
        <v>45850</v>
      </c>
      <c r="J270" t="s">
        <v>5406</v>
      </c>
      <c r="K270">
        <v>1212120</v>
      </c>
      <c r="L270" t="s">
        <v>285</v>
      </c>
      <c r="O270">
        <v>10014654</v>
      </c>
      <c r="P270" t="s">
        <v>284</v>
      </c>
      <c r="Q270">
        <v>0</v>
      </c>
      <c r="R270" t="s">
        <v>7626</v>
      </c>
      <c r="S270" t="s">
        <v>1203</v>
      </c>
      <c r="T270">
        <v>11542232</v>
      </c>
      <c r="U270" s="16">
        <v>45679</v>
      </c>
      <c r="V270" s="16">
        <v>45854</v>
      </c>
      <c r="W270" s="16">
        <v>45854</v>
      </c>
      <c r="X270">
        <v>0</v>
      </c>
      <c r="Y270">
        <v>1290900</v>
      </c>
      <c r="Z270" t="s">
        <v>1568</v>
      </c>
      <c r="AA270" t="s">
        <v>247</v>
      </c>
      <c r="AB270" t="s">
        <v>121</v>
      </c>
      <c r="AC270" t="s">
        <v>255</v>
      </c>
      <c r="AD270" s="32" t="str">
        <f>IF(B270&gt;0,IFERROR(IF(_xlfn.XLOOKUP(B270,'IW38 PLAN SEMANAL'!B:B,'IW38 PLAN SEMANAL'!B:B)&gt;0,"PROGRAMADO","CORRECTIVO"),"CORRECTIVO"),"")</f>
        <v>CORRECTIVO</v>
      </c>
      <c r="AE270" s="32" t="str">
        <f t="shared" si="4"/>
        <v>CERRADO</v>
      </c>
      <c r="AF270" s="32">
        <f>IF(B270&gt;0,(SUMIF('IW49 SEMANA CAL'!A:A,'IW38 SEMANA CAL'!B270,'IW49 SEMANA CAL'!H:H)),"")</f>
        <v>18</v>
      </c>
    </row>
    <row r="271" spans="1:32" x14ac:dyDescent="0.35">
      <c r="A271" t="s">
        <v>284</v>
      </c>
      <c r="B271">
        <v>6554024</v>
      </c>
      <c r="C271" t="s">
        <v>123</v>
      </c>
      <c r="D271" t="s">
        <v>7628</v>
      </c>
      <c r="E271" t="s">
        <v>251</v>
      </c>
      <c r="F271" t="s">
        <v>259</v>
      </c>
      <c r="G271" t="s">
        <v>268</v>
      </c>
      <c r="H271" s="16">
        <v>45850</v>
      </c>
      <c r="I271" s="16">
        <v>45850</v>
      </c>
      <c r="J271" t="s">
        <v>5406</v>
      </c>
      <c r="K271">
        <v>1212120</v>
      </c>
      <c r="L271" t="s">
        <v>285</v>
      </c>
      <c r="M271" s="16">
        <v>45852</v>
      </c>
      <c r="N271" s="16">
        <v>45852</v>
      </c>
      <c r="O271">
        <v>10014654</v>
      </c>
      <c r="P271" t="s">
        <v>284</v>
      </c>
      <c r="Q271">
        <v>0</v>
      </c>
      <c r="R271" t="s">
        <v>7626</v>
      </c>
      <c r="S271" t="s">
        <v>1203</v>
      </c>
      <c r="T271">
        <v>11542230</v>
      </c>
      <c r="U271" s="16">
        <v>45679</v>
      </c>
      <c r="V271" s="16">
        <v>45854</v>
      </c>
      <c r="W271" s="16">
        <v>45854</v>
      </c>
      <c r="X271">
        <v>0</v>
      </c>
      <c r="Y271">
        <v>1290900</v>
      </c>
      <c r="Z271" t="s">
        <v>1568</v>
      </c>
      <c r="AA271" t="s">
        <v>247</v>
      </c>
      <c r="AB271" t="s">
        <v>121</v>
      </c>
      <c r="AC271" t="s">
        <v>255</v>
      </c>
      <c r="AD271" s="32" t="str">
        <f>IF(B271&gt;0,IFERROR(IF(_xlfn.XLOOKUP(B271,'IW38 PLAN SEMANAL'!B:B,'IW38 PLAN SEMANAL'!B:B)&gt;0,"PROGRAMADO","CORRECTIVO"),"CORRECTIVO"),"")</f>
        <v>CORRECTIVO</v>
      </c>
      <c r="AE271" s="32" t="str">
        <f t="shared" si="4"/>
        <v>CERRADO</v>
      </c>
      <c r="AF271" s="32">
        <f>IF(B271&gt;0,(SUMIF('IW49 SEMANA CAL'!A:A,'IW38 SEMANA CAL'!B271,'IW49 SEMANA CAL'!H:H)),"")</f>
        <v>18</v>
      </c>
    </row>
    <row r="272" spans="1:32" x14ac:dyDescent="0.35">
      <c r="A272" t="s">
        <v>264</v>
      </c>
      <c r="B272">
        <v>6552142</v>
      </c>
      <c r="C272" t="s">
        <v>1265</v>
      </c>
      <c r="D272" t="s">
        <v>8312</v>
      </c>
      <c r="E272" t="s">
        <v>310</v>
      </c>
      <c r="F272" t="s">
        <v>125</v>
      </c>
      <c r="G272" t="s">
        <v>336</v>
      </c>
      <c r="H272" s="16">
        <v>45849</v>
      </c>
      <c r="I272" s="16">
        <v>45849</v>
      </c>
      <c r="J272" t="s">
        <v>5406</v>
      </c>
      <c r="K272">
        <v>1291900</v>
      </c>
      <c r="L272" t="s">
        <v>266</v>
      </c>
      <c r="Q272">
        <v>0</v>
      </c>
      <c r="R272" t="s">
        <v>350</v>
      </c>
      <c r="S272" t="s">
        <v>262</v>
      </c>
      <c r="T272">
        <v>11540445</v>
      </c>
      <c r="U272" s="16">
        <v>45673</v>
      </c>
      <c r="V272" s="16">
        <v>45849</v>
      </c>
      <c r="W272" s="16">
        <v>45853</v>
      </c>
      <c r="X272">
        <v>0</v>
      </c>
      <c r="Y272">
        <v>1290900</v>
      </c>
      <c r="Z272" t="s">
        <v>1568</v>
      </c>
      <c r="AA272" t="s">
        <v>249</v>
      </c>
      <c r="AB272" t="s">
        <v>121</v>
      </c>
      <c r="AC272" t="s">
        <v>255</v>
      </c>
      <c r="AD272" s="32" t="str">
        <f>IF(B272&gt;0,IFERROR(IF(_xlfn.XLOOKUP(B272,'IW38 PLAN SEMANAL'!B:B,'IW38 PLAN SEMANAL'!B:B)&gt;0,"PROGRAMADO","CORRECTIVO"),"CORRECTIVO"),"")</f>
        <v>CORRECTIVO</v>
      </c>
      <c r="AE272" s="32" t="str">
        <f t="shared" si="4"/>
        <v>ABIERTO</v>
      </c>
      <c r="AF272" s="32">
        <f>IF(B272&gt;0,(SUMIF('IW49 SEMANA CAL'!A:A,'IW38 SEMANA CAL'!B272,'IW49 SEMANA CAL'!H:H)),"")</f>
        <v>0</v>
      </c>
    </row>
    <row r="273" spans="1:32" x14ac:dyDescent="0.35">
      <c r="A273" t="s">
        <v>148</v>
      </c>
      <c r="B273">
        <v>6551553</v>
      </c>
      <c r="C273" t="s">
        <v>129</v>
      </c>
      <c r="D273" t="s">
        <v>1443</v>
      </c>
      <c r="E273" t="s">
        <v>310</v>
      </c>
      <c r="F273" t="s">
        <v>259</v>
      </c>
      <c r="G273" t="s">
        <v>336</v>
      </c>
      <c r="H273" s="16">
        <v>45849</v>
      </c>
      <c r="I273" s="16">
        <v>45849</v>
      </c>
      <c r="J273" t="s">
        <v>5406</v>
      </c>
      <c r="K273">
        <v>1213130</v>
      </c>
      <c r="L273" t="s">
        <v>297</v>
      </c>
      <c r="O273">
        <v>10014617</v>
      </c>
      <c r="P273" t="s">
        <v>148</v>
      </c>
      <c r="Q273">
        <v>0</v>
      </c>
      <c r="R273" t="s">
        <v>343</v>
      </c>
      <c r="S273" t="s">
        <v>3891</v>
      </c>
      <c r="T273">
        <v>11470302</v>
      </c>
      <c r="U273" s="16">
        <v>45671</v>
      </c>
      <c r="V273" s="16">
        <v>45849</v>
      </c>
      <c r="W273" s="16">
        <v>45845</v>
      </c>
      <c r="X273">
        <v>0</v>
      </c>
      <c r="Y273">
        <v>1290900</v>
      </c>
      <c r="Z273" t="s">
        <v>1568</v>
      </c>
      <c r="AA273" t="s">
        <v>245</v>
      </c>
      <c r="AB273" t="s">
        <v>121</v>
      </c>
      <c r="AC273" t="s">
        <v>255</v>
      </c>
      <c r="AD273" s="32" t="str">
        <f>IF(B273&gt;0,IFERROR(IF(_xlfn.XLOOKUP(B273,'IW38 PLAN SEMANAL'!B:B,'IW38 PLAN SEMANAL'!B:B)&gt;0,"PROGRAMADO","CORRECTIVO"),"CORRECTIVO"),"")</f>
        <v>PROGRAMADO</v>
      </c>
      <c r="AE273" s="32" t="str">
        <f t="shared" si="4"/>
        <v>ABIERTO</v>
      </c>
      <c r="AF273" s="32">
        <f>IF(B273&gt;0,(SUMIF('IW49 SEMANA CAL'!A:A,'IW38 SEMANA CAL'!B273,'IW49 SEMANA CAL'!H:H)),"")</f>
        <v>6</v>
      </c>
    </row>
    <row r="274" spans="1:32" x14ac:dyDescent="0.35">
      <c r="A274" t="s">
        <v>210</v>
      </c>
      <c r="B274">
        <v>6551217</v>
      </c>
      <c r="C274" t="s">
        <v>129</v>
      </c>
      <c r="D274" t="s">
        <v>1391</v>
      </c>
      <c r="E274" t="s">
        <v>310</v>
      </c>
      <c r="F274" t="s">
        <v>259</v>
      </c>
      <c r="G274" t="s">
        <v>265</v>
      </c>
      <c r="H274" s="16">
        <v>45845</v>
      </c>
      <c r="I274" s="16">
        <v>45845</v>
      </c>
      <c r="J274" t="s">
        <v>5406</v>
      </c>
      <c r="K274">
        <v>1213130</v>
      </c>
      <c r="L274" t="s">
        <v>395</v>
      </c>
      <c r="M274" s="16">
        <v>45845</v>
      </c>
      <c r="N274" s="16">
        <v>45845</v>
      </c>
      <c r="O274">
        <v>10014608</v>
      </c>
      <c r="P274" t="s">
        <v>210</v>
      </c>
      <c r="Q274">
        <v>0</v>
      </c>
      <c r="R274" t="s">
        <v>329</v>
      </c>
      <c r="S274" t="s">
        <v>291</v>
      </c>
      <c r="T274">
        <v>11514265</v>
      </c>
      <c r="U274" s="16">
        <v>45670</v>
      </c>
      <c r="V274" s="16">
        <v>45846</v>
      </c>
      <c r="W274" s="16">
        <v>45846</v>
      </c>
      <c r="X274">
        <v>0</v>
      </c>
      <c r="Y274">
        <v>1290900</v>
      </c>
      <c r="Z274" t="s">
        <v>1568</v>
      </c>
      <c r="AA274" t="s">
        <v>245</v>
      </c>
      <c r="AB274" t="s">
        <v>121</v>
      </c>
      <c r="AC274" t="s">
        <v>255</v>
      </c>
      <c r="AD274" s="32" t="str">
        <f>IF(B274&gt;0,IFERROR(IF(_xlfn.XLOOKUP(B274,'IW38 PLAN SEMANAL'!B:B,'IW38 PLAN SEMANAL'!B:B)&gt;0,"PROGRAMADO","CORRECTIVO"),"CORRECTIVO"),"")</f>
        <v>PROGRAMADO</v>
      </c>
      <c r="AE274" s="32" t="str">
        <f t="shared" si="4"/>
        <v>CERRADO</v>
      </c>
      <c r="AF274" s="32">
        <f>IF(B274&gt;0,(SUMIF('IW49 SEMANA CAL'!A:A,'IW38 SEMANA CAL'!B274,'IW49 SEMANA CAL'!H:H)),"")</f>
        <v>2</v>
      </c>
    </row>
    <row r="275" spans="1:32" x14ac:dyDescent="0.35">
      <c r="A275" t="s">
        <v>240</v>
      </c>
      <c r="B275">
        <v>6551216</v>
      </c>
      <c r="C275" t="s">
        <v>129</v>
      </c>
      <c r="D275" t="s">
        <v>1391</v>
      </c>
      <c r="E275" t="s">
        <v>310</v>
      </c>
      <c r="F275" t="s">
        <v>259</v>
      </c>
      <c r="G275" t="s">
        <v>3451</v>
      </c>
      <c r="H275" s="16">
        <v>45850</v>
      </c>
      <c r="I275" s="16">
        <v>45850</v>
      </c>
      <c r="J275" t="s">
        <v>5406</v>
      </c>
      <c r="K275">
        <v>1213130</v>
      </c>
      <c r="L275" t="s">
        <v>304</v>
      </c>
      <c r="O275">
        <v>10014607</v>
      </c>
      <c r="P275" t="s">
        <v>240</v>
      </c>
      <c r="Q275">
        <v>0</v>
      </c>
      <c r="R275" t="s">
        <v>329</v>
      </c>
      <c r="S275" t="s">
        <v>262</v>
      </c>
      <c r="T275">
        <v>11514253</v>
      </c>
      <c r="U275" s="16">
        <v>45670</v>
      </c>
      <c r="V275" s="16">
        <v>45851</v>
      </c>
      <c r="W275" s="16">
        <v>45851</v>
      </c>
      <c r="X275">
        <v>0</v>
      </c>
      <c r="Y275">
        <v>1290900</v>
      </c>
      <c r="Z275" t="s">
        <v>1568</v>
      </c>
      <c r="AA275" t="s">
        <v>245</v>
      </c>
      <c r="AB275" t="s">
        <v>121</v>
      </c>
      <c r="AC275" t="s">
        <v>255</v>
      </c>
      <c r="AD275" s="32" t="str">
        <f>IF(B275&gt;0,IFERROR(IF(_xlfn.XLOOKUP(B275,'IW38 PLAN SEMANAL'!B:B,'IW38 PLAN SEMANAL'!B:B)&gt;0,"PROGRAMADO","CORRECTIVO"),"CORRECTIVO"),"")</f>
        <v>PROGRAMADO</v>
      </c>
      <c r="AE275" s="32" t="str">
        <f t="shared" si="4"/>
        <v>CERRADO</v>
      </c>
      <c r="AF275" s="32">
        <f>IF(B275&gt;0,(SUMIF('IW49 SEMANA CAL'!A:A,'IW38 SEMANA CAL'!B275,'IW49 SEMANA CAL'!H:H)),"")</f>
        <v>2</v>
      </c>
    </row>
    <row r="276" spans="1:32" x14ac:dyDescent="0.35">
      <c r="A276" t="s">
        <v>227</v>
      </c>
      <c r="B276">
        <v>6551215</v>
      </c>
      <c r="C276" t="s">
        <v>129</v>
      </c>
      <c r="D276" t="s">
        <v>1391</v>
      </c>
      <c r="E276" t="s">
        <v>310</v>
      </c>
      <c r="F276" t="s">
        <v>259</v>
      </c>
      <c r="G276" t="s">
        <v>336</v>
      </c>
      <c r="H276" s="16">
        <v>45850</v>
      </c>
      <c r="I276" s="16">
        <v>45850</v>
      </c>
      <c r="J276" t="s">
        <v>5406</v>
      </c>
      <c r="K276">
        <v>1213130</v>
      </c>
      <c r="L276" t="s">
        <v>305</v>
      </c>
      <c r="O276">
        <v>10014606</v>
      </c>
      <c r="P276" t="s">
        <v>227</v>
      </c>
      <c r="Q276">
        <v>0</v>
      </c>
      <c r="R276" t="s">
        <v>329</v>
      </c>
      <c r="S276" t="s">
        <v>291</v>
      </c>
      <c r="T276">
        <v>11514252</v>
      </c>
      <c r="U276" s="16">
        <v>45670</v>
      </c>
      <c r="V276" s="16">
        <v>45850</v>
      </c>
      <c r="W276" s="16">
        <v>45848</v>
      </c>
      <c r="X276">
        <v>0</v>
      </c>
      <c r="Y276">
        <v>1290900</v>
      </c>
      <c r="Z276" t="s">
        <v>1568</v>
      </c>
      <c r="AA276" t="s">
        <v>245</v>
      </c>
      <c r="AB276" t="s">
        <v>121</v>
      </c>
      <c r="AC276" t="s">
        <v>255</v>
      </c>
      <c r="AD276" s="32" t="str">
        <f>IF(B276&gt;0,IFERROR(IF(_xlfn.XLOOKUP(B276,'IW38 PLAN SEMANAL'!B:B,'IW38 PLAN SEMANAL'!B:B)&gt;0,"PROGRAMADO","CORRECTIVO"),"CORRECTIVO"),"")</f>
        <v>PROGRAMADO</v>
      </c>
      <c r="AE276" s="32" t="str">
        <f t="shared" si="4"/>
        <v>ABIERTO</v>
      </c>
      <c r="AF276" s="32">
        <f>IF(B276&gt;0,(SUMIF('IW49 SEMANA CAL'!A:A,'IW38 SEMANA CAL'!B276,'IW49 SEMANA CAL'!H:H)),"")</f>
        <v>2</v>
      </c>
    </row>
    <row r="277" spans="1:32" x14ac:dyDescent="0.35">
      <c r="A277" t="s">
        <v>419</v>
      </c>
      <c r="B277">
        <v>6551214</v>
      </c>
      <c r="C277" t="s">
        <v>129</v>
      </c>
      <c r="D277" t="s">
        <v>1391</v>
      </c>
      <c r="E277" t="s">
        <v>310</v>
      </c>
      <c r="F277" t="s">
        <v>259</v>
      </c>
      <c r="G277" t="s">
        <v>265</v>
      </c>
      <c r="H277" s="16">
        <v>45846</v>
      </c>
      <c r="I277" s="16">
        <v>45846</v>
      </c>
      <c r="J277" t="s">
        <v>5406</v>
      </c>
      <c r="K277">
        <v>1213130</v>
      </c>
      <c r="L277" t="s">
        <v>420</v>
      </c>
      <c r="M277" s="16">
        <v>45846</v>
      </c>
      <c r="N277" s="16">
        <v>45846</v>
      </c>
      <c r="O277">
        <v>10014605</v>
      </c>
      <c r="P277" t="s">
        <v>419</v>
      </c>
      <c r="Q277">
        <v>0</v>
      </c>
      <c r="R277" t="s">
        <v>329</v>
      </c>
      <c r="S277" t="s">
        <v>291</v>
      </c>
      <c r="T277">
        <v>11514251</v>
      </c>
      <c r="U277" s="16">
        <v>45670</v>
      </c>
      <c r="V277" s="16">
        <v>45847</v>
      </c>
      <c r="W277" s="16">
        <v>45847</v>
      </c>
      <c r="X277">
        <v>0</v>
      </c>
      <c r="Y277">
        <v>1290900</v>
      </c>
      <c r="Z277" t="s">
        <v>1568</v>
      </c>
      <c r="AA277" t="s">
        <v>245</v>
      </c>
      <c r="AB277" t="s">
        <v>121</v>
      </c>
      <c r="AC277" t="s">
        <v>255</v>
      </c>
      <c r="AD277" s="32" t="str">
        <f>IF(B277&gt;0,IFERROR(IF(_xlfn.XLOOKUP(B277,'IW38 PLAN SEMANAL'!B:B,'IW38 PLAN SEMANAL'!B:B)&gt;0,"PROGRAMADO","CORRECTIVO"),"CORRECTIVO"),"")</f>
        <v>PROGRAMADO</v>
      </c>
      <c r="AE277" s="32" t="str">
        <f t="shared" si="4"/>
        <v>CERRADO</v>
      </c>
      <c r="AF277" s="32">
        <f>IF(B277&gt;0,(SUMIF('IW49 SEMANA CAL'!A:A,'IW38 SEMANA CAL'!B277,'IW49 SEMANA CAL'!H:H)),"")</f>
        <v>2</v>
      </c>
    </row>
    <row r="278" spans="1:32" x14ac:dyDescent="0.35">
      <c r="A278" t="s">
        <v>233</v>
      </c>
      <c r="B278">
        <v>6541568</v>
      </c>
      <c r="C278" t="s">
        <v>129</v>
      </c>
      <c r="D278" t="s">
        <v>4092</v>
      </c>
      <c r="E278" t="s">
        <v>251</v>
      </c>
      <c r="F278" t="s">
        <v>125</v>
      </c>
      <c r="G278" t="s">
        <v>192</v>
      </c>
      <c r="H278" s="16">
        <v>45850</v>
      </c>
      <c r="I278" s="16">
        <v>45850</v>
      </c>
      <c r="J278" t="s">
        <v>5406</v>
      </c>
      <c r="K278">
        <v>1213130</v>
      </c>
      <c r="L278" t="s">
        <v>301</v>
      </c>
      <c r="O278">
        <v>10014623</v>
      </c>
      <c r="P278" t="s">
        <v>233</v>
      </c>
      <c r="Q278">
        <v>41875.64</v>
      </c>
      <c r="R278" t="s">
        <v>1496</v>
      </c>
      <c r="S278" t="s">
        <v>262</v>
      </c>
      <c r="T278">
        <v>11529831</v>
      </c>
      <c r="U278" s="16">
        <v>45669</v>
      </c>
      <c r="V278" s="16">
        <v>45850</v>
      </c>
      <c r="W278" s="16">
        <v>45853</v>
      </c>
      <c r="X278">
        <v>41875.64</v>
      </c>
      <c r="Y278">
        <v>1290900</v>
      </c>
      <c r="Z278" t="s">
        <v>1568</v>
      </c>
      <c r="AA278" t="s">
        <v>245</v>
      </c>
      <c r="AB278" t="s">
        <v>121</v>
      </c>
      <c r="AC278" t="s">
        <v>255</v>
      </c>
      <c r="AD278" s="32" t="str">
        <f>IF(B278&gt;0,IFERROR(IF(_xlfn.XLOOKUP(B278,'IW38 PLAN SEMANAL'!B:B,'IW38 PLAN SEMANAL'!B:B)&gt;0,"PROGRAMADO","CORRECTIVO"),"CORRECTIVO"),"")</f>
        <v>CORRECTIVO</v>
      </c>
      <c r="AE278" s="32" t="str">
        <f t="shared" si="4"/>
        <v>ABIERTO</v>
      </c>
      <c r="AF278" s="32">
        <f>IF(B278&gt;0,(SUMIF('IW49 SEMANA CAL'!A:A,'IW38 SEMANA CAL'!B278,'IW49 SEMANA CAL'!H:H)),"")</f>
        <v>8</v>
      </c>
    </row>
    <row r="279" spans="1:32" x14ac:dyDescent="0.35">
      <c r="A279" t="s">
        <v>419</v>
      </c>
      <c r="B279">
        <v>6541561</v>
      </c>
      <c r="C279" t="s">
        <v>129</v>
      </c>
      <c r="D279" t="s">
        <v>4093</v>
      </c>
      <c r="E279" t="s">
        <v>251</v>
      </c>
      <c r="F279" t="s">
        <v>259</v>
      </c>
      <c r="G279" t="s">
        <v>8313</v>
      </c>
      <c r="H279" s="16">
        <v>45846</v>
      </c>
      <c r="I279" s="16">
        <v>45846</v>
      </c>
      <c r="J279" t="s">
        <v>5406</v>
      </c>
      <c r="K279">
        <v>1213130</v>
      </c>
      <c r="L279" t="s">
        <v>420</v>
      </c>
      <c r="M279" s="16">
        <v>45846</v>
      </c>
      <c r="N279" s="16">
        <v>45847</v>
      </c>
      <c r="O279">
        <v>10014605</v>
      </c>
      <c r="P279" t="s">
        <v>419</v>
      </c>
      <c r="Q279">
        <v>42547.31</v>
      </c>
      <c r="R279" t="s">
        <v>1496</v>
      </c>
      <c r="S279" t="s">
        <v>291</v>
      </c>
      <c r="T279">
        <v>11529824</v>
      </c>
      <c r="U279" s="16">
        <v>45669</v>
      </c>
      <c r="V279" s="16">
        <v>45847</v>
      </c>
      <c r="W279" s="16">
        <v>45847</v>
      </c>
      <c r="X279">
        <v>42547.31</v>
      </c>
      <c r="Y279">
        <v>1290900</v>
      </c>
      <c r="Z279" t="s">
        <v>1568</v>
      </c>
      <c r="AA279" t="s">
        <v>245</v>
      </c>
      <c r="AB279" t="s">
        <v>121</v>
      </c>
      <c r="AC279" t="s">
        <v>255</v>
      </c>
      <c r="AD279" s="32" t="str">
        <f>IF(B279&gt;0,IFERROR(IF(_xlfn.XLOOKUP(B279,'IW38 PLAN SEMANAL'!B:B,'IW38 PLAN SEMANAL'!B:B)&gt;0,"PROGRAMADO","CORRECTIVO"),"CORRECTIVO"),"")</f>
        <v>PROGRAMADO</v>
      </c>
      <c r="AE279" s="32" t="str">
        <f t="shared" si="4"/>
        <v>CERRADO</v>
      </c>
      <c r="AF279" s="32">
        <f>IF(B279&gt;0,(SUMIF('IW49 SEMANA CAL'!A:A,'IW38 SEMANA CAL'!B279,'IW49 SEMANA CAL'!H:H)),"")</f>
        <v>10</v>
      </c>
    </row>
    <row r="280" spans="1:32" x14ac:dyDescent="0.35">
      <c r="A280" t="s">
        <v>419</v>
      </c>
      <c r="B280">
        <v>6541560</v>
      </c>
      <c r="C280" t="s">
        <v>129</v>
      </c>
      <c r="D280" t="s">
        <v>4007</v>
      </c>
      <c r="E280" t="s">
        <v>251</v>
      </c>
      <c r="F280" t="s">
        <v>1576</v>
      </c>
      <c r="G280" t="s">
        <v>225</v>
      </c>
      <c r="H280" s="16">
        <v>45845</v>
      </c>
      <c r="I280" s="16">
        <v>45845</v>
      </c>
      <c r="J280" t="s">
        <v>5406</v>
      </c>
      <c r="K280">
        <v>1213130</v>
      </c>
      <c r="L280" t="s">
        <v>420</v>
      </c>
      <c r="O280">
        <v>10014605</v>
      </c>
      <c r="P280" t="s">
        <v>419</v>
      </c>
      <c r="Q280">
        <v>42547.31</v>
      </c>
      <c r="R280" t="s">
        <v>1496</v>
      </c>
      <c r="S280" t="s">
        <v>3891</v>
      </c>
      <c r="T280">
        <v>11529823</v>
      </c>
      <c r="U280" s="16">
        <v>45669</v>
      </c>
      <c r="V280" s="16">
        <v>45845</v>
      </c>
      <c r="W280" s="16">
        <v>45845</v>
      </c>
      <c r="X280">
        <v>42547.31</v>
      </c>
      <c r="Y280">
        <v>1290900</v>
      </c>
      <c r="Z280" t="s">
        <v>1568</v>
      </c>
      <c r="AA280" t="s">
        <v>245</v>
      </c>
      <c r="AB280" t="s">
        <v>121</v>
      </c>
      <c r="AC280" t="s">
        <v>255</v>
      </c>
      <c r="AD280" s="32" t="str">
        <f>IF(B280&gt;0,IFERROR(IF(_xlfn.XLOOKUP(B280,'IW38 PLAN SEMANAL'!B:B,'IW38 PLAN SEMANAL'!B:B)&gt;0,"PROGRAMADO","CORRECTIVO"),"CORRECTIVO"),"")</f>
        <v>PROGRAMADO</v>
      </c>
      <c r="AE280" s="32" t="str">
        <f t="shared" si="4"/>
        <v>ABIERTO</v>
      </c>
      <c r="AF280" s="32">
        <f>IF(B280&gt;0,(SUMIF('IW49 SEMANA CAL'!A:A,'IW38 SEMANA CAL'!B280,'IW49 SEMANA CAL'!H:H)),"")</f>
        <v>10</v>
      </c>
    </row>
    <row r="281" spans="1:32" x14ac:dyDescent="0.35">
      <c r="A281" t="s">
        <v>177</v>
      </c>
      <c r="B281">
        <v>6541372</v>
      </c>
      <c r="C281" t="s">
        <v>129</v>
      </c>
      <c r="D281" t="s">
        <v>8116</v>
      </c>
      <c r="E281" t="s">
        <v>251</v>
      </c>
      <c r="F281" t="s">
        <v>259</v>
      </c>
      <c r="G281" t="s">
        <v>300</v>
      </c>
      <c r="H281" s="16">
        <v>45845</v>
      </c>
      <c r="I281" s="16">
        <v>45845</v>
      </c>
      <c r="J281" t="s">
        <v>5406</v>
      </c>
      <c r="K281">
        <v>1215150</v>
      </c>
      <c r="L281" t="s">
        <v>278</v>
      </c>
      <c r="M281" s="16">
        <v>45845</v>
      </c>
      <c r="N281" s="16">
        <v>45846</v>
      </c>
      <c r="O281">
        <v>10014634</v>
      </c>
      <c r="P281" t="s">
        <v>177</v>
      </c>
      <c r="Q281">
        <v>0</v>
      </c>
      <c r="R281" t="s">
        <v>1496</v>
      </c>
      <c r="S281" t="s">
        <v>291</v>
      </c>
      <c r="T281">
        <v>11529635</v>
      </c>
      <c r="U281" s="16">
        <v>45669</v>
      </c>
      <c r="V281" s="16">
        <v>45846</v>
      </c>
      <c r="W281" s="16">
        <v>45846</v>
      </c>
      <c r="X281">
        <v>0</v>
      </c>
      <c r="Y281">
        <v>1290900</v>
      </c>
      <c r="Z281" t="s">
        <v>1568</v>
      </c>
      <c r="AA281" t="s">
        <v>246</v>
      </c>
      <c r="AB281" t="s">
        <v>121</v>
      </c>
      <c r="AC281" t="s">
        <v>255</v>
      </c>
      <c r="AD281" s="32" t="str">
        <f>IF(B281&gt;0,IFERROR(IF(_xlfn.XLOOKUP(B281,'IW38 PLAN SEMANAL'!B:B,'IW38 PLAN SEMANAL'!B:B)&gt;0,"PROGRAMADO","CORRECTIVO"),"CORRECTIVO"),"")</f>
        <v>PROGRAMADO</v>
      </c>
      <c r="AE281" s="32" t="str">
        <f t="shared" si="4"/>
        <v>CERRADO</v>
      </c>
      <c r="AF281" s="32">
        <f>IF(B281&gt;0,(SUMIF('IW49 SEMANA CAL'!A:A,'IW38 SEMANA CAL'!B281,'IW49 SEMANA CAL'!H:H)),"")</f>
        <v>32</v>
      </c>
    </row>
    <row r="282" spans="1:32" x14ac:dyDescent="0.35">
      <c r="A282" t="s">
        <v>236</v>
      </c>
      <c r="B282">
        <v>6536297</v>
      </c>
      <c r="C282" t="s">
        <v>129</v>
      </c>
      <c r="D282" t="s">
        <v>7635</v>
      </c>
      <c r="E282" t="s">
        <v>251</v>
      </c>
      <c r="F282" t="s">
        <v>259</v>
      </c>
      <c r="G282" t="s">
        <v>1531</v>
      </c>
      <c r="H282" s="16">
        <v>45849</v>
      </c>
      <c r="I282" s="16">
        <v>45849</v>
      </c>
      <c r="J282" t="s">
        <v>5406</v>
      </c>
      <c r="K282">
        <v>1215152</v>
      </c>
      <c r="L282" t="s">
        <v>283</v>
      </c>
      <c r="O282">
        <v>10014629</v>
      </c>
      <c r="P282" t="s">
        <v>236</v>
      </c>
      <c r="Q282">
        <v>16136.34</v>
      </c>
      <c r="R282" t="s">
        <v>1496</v>
      </c>
      <c r="S282" t="s">
        <v>262</v>
      </c>
      <c r="T282">
        <v>11524560</v>
      </c>
      <c r="U282" s="16">
        <v>45669</v>
      </c>
      <c r="V282" s="16">
        <v>45853</v>
      </c>
      <c r="W282" s="16">
        <v>45853</v>
      </c>
      <c r="X282">
        <v>16136.34</v>
      </c>
      <c r="Y282">
        <v>1290900</v>
      </c>
      <c r="Z282" t="s">
        <v>1568</v>
      </c>
      <c r="AA282" t="s">
        <v>246</v>
      </c>
      <c r="AB282" t="s">
        <v>121</v>
      </c>
      <c r="AC282" t="s">
        <v>255</v>
      </c>
      <c r="AD282" s="32" t="str">
        <f>IF(B282&gt;0,IFERROR(IF(_xlfn.XLOOKUP(B282,'IW38 PLAN SEMANAL'!B:B,'IW38 PLAN SEMANAL'!B:B)&gt;0,"PROGRAMADO","CORRECTIVO"),"CORRECTIVO"),"")</f>
        <v>PROGRAMADO</v>
      </c>
      <c r="AE282" s="32" t="str">
        <f t="shared" si="4"/>
        <v>CERRADO</v>
      </c>
      <c r="AF282" s="32">
        <f>IF(B282&gt;0,(SUMIF('IW49 SEMANA CAL'!A:A,'IW38 SEMANA CAL'!B282,'IW49 SEMANA CAL'!H:H)),"")</f>
        <v>8</v>
      </c>
    </row>
    <row r="283" spans="1:32" x14ac:dyDescent="0.35">
      <c r="A283" t="s">
        <v>236</v>
      </c>
      <c r="B283">
        <v>6536296</v>
      </c>
      <c r="C283" t="s">
        <v>129</v>
      </c>
      <c r="D283" t="s">
        <v>7636</v>
      </c>
      <c r="E283" t="s">
        <v>251</v>
      </c>
      <c r="F283" t="s">
        <v>259</v>
      </c>
      <c r="G283" t="s">
        <v>268</v>
      </c>
      <c r="H283" s="16">
        <v>45849</v>
      </c>
      <c r="I283" s="16">
        <v>45849</v>
      </c>
      <c r="J283" t="s">
        <v>5406</v>
      </c>
      <c r="K283">
        <v>1215152</v>
      </c>
      <c r="L283" t="s">
        <v>283</v>
      </c>
      <c r="M283" s="16">
        <v>45852</v>
      </c>
      <c r="N283" s="16">
        <v>45852</v>
      </c>
      <c r="O283">
        <v>10014629</v>
      </c>
      <c r="P283" t="s">
        <v>236</v>
      </c>
      <c r="Q283">
        <v>5672.34</v>
      </c>
      <c r="R283" t="s">
        <v>1496</v>
      </c>
      <c r="S283" t="s">
        <v>3889</v>
      </c>
      <c r="T283">
        <v>11524559</v>
      </c>
      <c r="U283" s="16">
        <v>45669</v>
      </c>
      <c r="V283" s="16">
        <v>45852</v>
      </c>
      <c r="W283" s="16">
        <v>45852</v>
      </c>
      <c r="X283">
        <v>5672.34</v>
      </c>
      <c r="Y283">
        <v>1290900</v>
      </c>
      <c r="Z283" t="s">
        <v>1568</v>
      </c>
      <c r="AA283" t="s">
        <v>246</v>
      </c>
      <c r="AB283" t="s">
        <v>121</v>
      </c>
      <c r="AC283" t="s">
        <v>255</v>
      </c>
      <c r="AD283" s="32" t="str">
        <f>IF(B283&gt;0,IFERROR(IF(_xlfn.XLOOKUP(B283,'IW38 PLAN SEMANAL'!B:B,'IW38 PLAN SEMANAL'!B:B)&gt;0,"PROGRAMADO","CORRECTIVO"),"CORRECTIVO"),"")</f>
        <v>PROGRAMADO</v>
      </c>
      <c r="AE283" s="32" t="str">
        <f t="shared" si="4"/>
        <v>CERRADO</v>
      </c>
      <c r="AF283" s="32">
        <f>IF(B283&gt;0,(SUMIF('IW49 SEMANA CAL'!A:A,'IW38 SEMANA CAL'!B283,'IW49 SEMANA CAL'!H:H)),"")</f>
        <v>8</v>
      </c>
    </row>
    <row r="284" spans="1:32" x14ac:dyDescent="0.35">
      <c r="A284" t="s">
        <v>236</v>
      </c>
      <c r="B284">
        <v>6534687</v>
      </c>
      <c r="C284" t="s">
        <v>129</v>
      </c>
      <c r="D284" t="s">
        <v>8187</v>
      </c>
      <c r="E284" t="s">
        <v>251</v>
      </c>
      <c r="F284" t="s">
        <v>259</v>
      </c>
      <c r="G284" t="s">
        <v>3451</v>
      </c>
      <c r="H284" s="16">
        <v>45849</v>
      </c>
      <c r="I284" s="16">
        <v>45849</v>
      </c>
      <c r="J284" t="s">
        <v>5406</v>
      </c>
      <c r="K284">
        <v>1215152</v>
      </c>
      <c r="L284" t="s">
        <v>283</v>
      </c>
      <c r="O284">
        <v>10014629</v>
      </c>
      <c r="P284" t="s">
        <v>236</v>
      </c>
      <c r="Q284">
        <v>0</v>
      </c>
      <c r="R284" t="s">
        <v>1496</v>
      </c>
      <c r="S284" t="s">
        <v>262</v>
      </c>
      <c r="T284">
        <v>11522952</v>
      </c>
      <c r="U284" s="16">
        <v>45669</v>
      </c>
      <c r="V284" s="16">
        <v>45853</v>
      </c>
      <c r="W284" s="16">
        <v>45853</v>
      </c>
      <c r="X284">
        <v>0</v>
      </c>
      <c r="Y284">
        <v>1290900</v>
      </c>
      <c r="Z284" t="s">
        <v>1568</v>
      </c>
      <c r="AA284" t="s">
        <v>246</v>
      </c>
      <c r="AB284" t="s">
        <v>121</v>
      </c>
      <c r="AC284" t="s">
        <v>255</v>
      </c>
      <c r="AD284" s="32" t="str">
        <f>IF(B284&gt;0,IFERROR(IF(_xlfn.XLOOKUP(B284,'IW38 PLAN SEMANAL'!B:B,'IW38 PLAN SEMANAL'!B:B)&gt;0,"PROGRAMADO","CORRECTIVO"),"CORRECTIVO"),"")</f>
        <v>PROGRAMADO</v>
      </c>
      <c r="AE284" s="32" t="str">
        <f t="shared" si="4"/>
        <v>CERRADO</v>
      </c>
      <c r="AF284" s="32">
        <f>IF(B284&gt;0,(SUMIF('IW49 SEMANA CAL'!A:A,'IW38 SEMANA CAL'!B284,'IW49 SEMANA CAL'!H:H)),"")</f>
        <v>10</v>
      </c>
    </row>
    <row r="285" spans="1:32" x14ac:dyDescent="0.35">
      <c r="A285" t="s">
        <v>324</v>
      </c>
      <c r="B285">
        <v>6534102</v>
      </c>
      <c r="C285" t="s">
        <v>138</v>
      </c>
      <c r="D285" t="s">
        <v>1467</v>
      </c>
      <c r="E285" t="s">
        <v>310</v>
      </c>
      <c r="F285" t="s">
        <v>259</v>
      </c>
      <c r="G285" t="s">
        <v>225</v>
      </c>
      <c r="H285" s="16">
        <v>45846</v>
      </c>
      <c r="I285" s="16">
        <v>45846</v>
      </c>
      <c r="J285" t="s">
        <v>5406</v>
      </c>
      <c r="K285">
        <v>1291900</v>
      </c>
      <c r="L285" t="s">
        <v>325</v>
      </c>
      <c r="O285">
        <v>10014719</v>
      </c>
      <c r="P285" t="s">
        <v>326</v>
      </c>
      <c r="Q285">
        <v>5495.31</v>
      </c>
      <c r="R285" t="s">
        <v>269</v>
      </c>
      <c r="S285" t="s">
        <v>3891</v>
      </c>
      <c r="T285">
        <v>11510044</v>
      </c>
      <c r="U285" s="16">
        <v>45667</v>
      </c>
      <c r="V285" s="16">
        <v>45846</v>
      </c>
      <c r="W285" s="16">
        <v>45844</v>
      </c>
      <c r="X285">
        <v>5495.31</v>
      </c>
      <c r="Y285">
        <v>1290900</v>
      </c>
      <c r="Z285" t="s">
        <v>1568</v>
      </c>
      <c r="AA285" t="s">
        <v>249</v>
      </c>
      <c r="AB285" t="s">
        <v>121</v>
      </c>
      <c r="AC285" t="s">
        <v>255</v>
      </c>
      <c r="AD285" s="32" t="str">
        <f>IF(B285&gt;0,IFERROR(IF(_xlfn.XLOOKUP(B285,'IW38 PLAN SEMANAL'!B:B,'IW38 PLAN SEMANAL'!B:B)&gt;0,"PROGRAMADO","CORRECTIVO"),"CORRECTIVO"),"")</f>
        <v>PROGRAMADO</v>
      </c>
      <c r="AE285" s="32" t="str">
        <f t="shared" si="4"/>
        <v>ABIERTO</v>
      </c>
      <c r="AF285" s="32">
        <f>IF(B285&gt;0,(SUMIF('IW49 SEMANA CAL'!A:A,'IW38 SEMANA CAL'!B285,'IW49 SEMANA CAL'!H:H)),"")</f>
        <v>8</v>
      </c>
    </row>
    <row r="286" spans="1:32" x14ac:dyDescent="0.35">
      <c r="A286" t="s">
        <v>209</v>
      </c>
      <c r="B286">
        <v>6532283</v>
      </c>
      <c r="C286" t="s">
        <v>129</v>
      </c>
      <c r="D286" t="s">
        <v>1423</v>
      </c>
      <c r="E286" t="s">
        <v>310</v>
      </c>
      <c r="F286" t="s">
        <v>259</v>
      </c>
      <c r="G286" t="s">
        <v>260</v>
      </c>
      <c r="H286" s="16">
        <v>45846</v>
      </c>
      <c r="I286" s="16">
        <v>45846</v>
      </c>
      <c r="J286" t="s">
        <v>5406</v>
      </c>
      <c r="K286">
        <v>1215152</v>
      </c>
      <c r="L286" t="s">
        <v>280</v>
      </c>
      <c r="M286" s="16">
        <v>45847</v>
      </c>
      <c r="N286" s="16">
        <v>45847</v>
      </c>
      <c r="O286">
        <v>10014630</v>
      </c>
      <c r="P286" t="s">
        <v>209</v>
      </c>
      <c r="Q286">
        <v>845.68</v>
      </c>
      <c r="R286" t="s">
        <v>329</v>
      </c>
      <c r="S286" t="s">
        <v>291</v>
      </c>
      <c r="T286">
        <v>11485298</v>
      </c>
      <c r="U286" s="16">
        <v>45662</v>
      </c>
      <c r="V286" s="16">
        <v>45847</v>
      </c>
      <c r="W286" s="16">
        <v>45847</v>
      </c>
      <c r="X286">
        <v>845.68</v>
      </c>
      <c r="Y286">
        <v>1290900</v>
      </c>
      <c r="Z286" t="s">
        <v>1568</v>
      </c>
      <c r="AA286" t="s">
        <v>246</v>
      </c>
      <c r="AB286" t="s">
        <v>121</v>
      </c>
      <c r="AC286" t="s">
        <v>255</v>
      </c>
      <c r="AD286" s="32" t="str">
        <f>IF(B286&gt;0,IFERROR(IF(_xlfn.XLOOKUP(B286,'IW38 PLAN SEMANAL'!B:B,'IW38 PLAN SEMANAL'!B:B)&gt;0,"PROGRAMADO","CORRECTIVO"),"CORRECTIVO"),"")</f>
        <v>PROGRAMADO</v>
      </c>
      <c r="AE286" s="32" t="str">
        <f t="shared" si="4"/>
        <v>CERRADO</v>
      </c>
      <c r="AF286" s="32">
        <f>IF(B286&gt;0,(SUMIF('IW49 SEMANA CAL'!A:A,'IW38 SEMANA CAL'!B286,'IW49 SEMANA CAL'!H:H)),"")</f>
        <v>2</v>
      </c>
    </row>
    <row r="287" spans="1:32" x14ac:dyDescent="0.35">
      <c r="A287" t="s">
        <v>159</v>
      </c>
      <c r="B287">
        <v>6526177</v>
      </c>
      <c r="C287" t="s">
        <v>129</v>
      </c>
      <c r="D287" t="s">
        <v>6226</v>
      </c>
      <c r="E287" t="s">
        <v>310</v>
      </c>
      <c r="F287" t="s">
        <v>259</v>
      </c>
      <c r="G287" t="s">
        <v>415</v>
      </c>
      <c r="H287" s="16">
        <v>45848</v>
      </c>
      <c r="I287" s="16">
        <v>45848</v>
      </c>
      <c r="J287" t="s">
        <v>5406</v>
      </c>
      <c r="K287">
        <v>1212121</v>
      </c>
      <c r="L287" t="s">
        <v>398</v>
      </c>
      <c r="M287" s="16">
        <v>45676</v>
      </c>
      <c r="N287" s="16">
        <v>45676</v>
      </c>
      <c r="O287">
        <v>10014599</v>
      </c>
      <c r="P287" t="s">
        <v>159</v>
      </c>
      <c r="Q287">
        <v>0</v>
      </c>
      <c r="R287" t="s">
        <v>343</v>
      </c>
      <c r="S287" t="s">
        <v>1087</v>
      </c>
      <c r="T287">
        <v>11488384</v>
      </c>
      <c r="U287" s="16">
        <v>45646</v>
      </c>
      <c r="V287" s="16">
        <v>45849</v>
      </c>
      <c r="W287" s="16">
        <v>45851</v>
      </c>
      <c r="X287">
        <v>0</v>
      </c>
      <c r="Y287">
        <v>1290900</v>
      </c>
      <c r="Z287" t="s">
        <v>1568</v>
      </c>
      <c r="AA287" t="s">
        <v>247</v>
      </c>
      <c r="AB287" t="s">
        <v>121</v>
      </c>
      <c r="AC287" t="s">
        <v>255</v>
      </c>
      <c r="AD287" s="32" t="str">
        <f>IF(B287&gt;0,IFERROR(IF(_xlfn.XLOOKUP(B287,'IW38 PLAN SEMANAL'!B:B,'IW38 PLAN SEMANAL'!B:B)&gt;0,"PROGRAMADO","CORRECTIVO"),"CORRECTIVO"),"")</f>
        <v>PROGRAMADO</v>
      </c>
      <c r="AE287" s="32" t="str">
        <f t="shared" si="4"/>
        <v>CERRADO</v>
      </c>
      <c r="AF287" s="32">
        <f>IF(B287&gt;0,(SUMIF('IW49 SEMANA CAL'!A:A,'IW38 SEMANA CAL'!B287,'IW49 SEMANA CAL'!H:H)),"")</f>
        <v>6</v>
      </c>
    </row>
    <row r="288" spans="1:32" x14ac:dyDescent="0.35">
      <c r="A288" t="s">
        <v>173</v>
      </c>
      <c r="B288">
        <v>6524745</v>
      </c>
      <c r="C288" t="s">
        <v>123</v>
      </c>
      <c r="D288" t="s">
        <v>1346</v>
      </c>
      <c r="E288" t="s">
        <v>310</v>
      </c>
      <c r="F288" t="s">
        <v>259</v>
      </c>
      <c r="G288" t="s">
        <v>260</v>
      </c>
      <c r="H288" s="16">
        <v>45850</v>
      </c>
      <c r="I288" s="16">
        <v>45850</v>
      </c>
      <c r="J288" t="s">
        <v>5406</v>
      </c>
      <c r="K288">
        <v>1210101</v>
      </c>
      <c r="L288" t="s">
        <v>341</v>
      </c>
      <c r="M288" s="16">
        <v>45849</v>
      </c>
      <c r="N288" s="16">
        <v>45849</v>
      </c>
      <c r="O288">
        <v>10014656</v>
      </c>
      <c r="P288" t="s">
        <v>173</v>
      </c>
      <c r="Q288">
        <v>1036.47</v>
      </c>
      <c r="R288" t="s">
        <v>296</v>
      </c>
      <c r="S288" t="s">
        <v>5938</v>
      </c>
      <c r="T288">
        <v>11482293</v>
      </c>
      <c r="U288" s="16">
        <v>45642</v>
      </c>
      <c r="V288" s="16">
        <v>45850</v>
      </c>
      <c r="W288" s="16">
        <v>45851</v>
      </c>
      <c r="X288">
        <v>1036.47</v>
      </c>
      <c r="Y288">
        <v>1290900</v>
      </c>
      <c r="Z288" t="s">
        <v>1568</v>
      </c>
      <c r="AA288" t="s">
        <v>248</v>
      </c>
      <c r="AB288" t="s">
        <v>121</v>
      </c>
      <c r="AC288" t="s">
        <v>255</v>
      </c>
      <c r="AD288" s="32" t="str">
        <f>IF(B288&gt;0,IFERROR(IF(_xlfn.XLOOKUP(B288,'IW38 PLAN SEMANAL'!B:B,'IW38 PLAN SEMANAL'!B:B)&gt;0,"PROGRAMADO","CORRECTIVO"),"CORRECTIVO"),"")</f>
        <v>PROGRAMADO</v>
      </c>
      <c r="AE288" s="32" t="str">
        <f t="shared" si="4"/>
        <v>CERRADO</v>
      </c>
      <c r="AF288" s="32">
        <f>IF(B288&gt;0,(SUMIF('IW49 SEMANA CAL'!A:A,'IW38 SEMANA CAL'!B288,'IW49 SEMANA CAL'!H:H)),"")</f>
        <v>1</v>
      </c>
    </row>
    <row r="289" spans="1:32" x14ac:dyDescent="0.35">
      <c r="A289" t="s">
        <v>284</v>
      </c>
      <c r="B289">
        <v>6524405</v>
      </c>
      <c r="C289" t="s">
        <v>123</v>
      </c>
      <c r="D289" t="s">
        <v>6337</v>
      </c>
      <c r="E289" t="s">
        <v>310</v>
      </c>
      <c r="F289" t="s">
        <v>259</v>
      </c>
      <c r="G289" t="s">
        <v>415</v>
      </c>
      <c r="H289" s="16">
        <v>45850</v>
      </c>
      <c r="I289" s="16">
        <v>45850</v>
      </c>
      <c r="J289" t="s">
        <v>5406</v>
      </c>
      <c r="K289">
        <v>1212120</v>
      </c>
      <c r="L289" t="s">
        <v>285</v>
      </c>
      <c r="M289" s="16">
        <v>45852</v>
      </c>
      <c r="N289" s="16">
        <v>45852</v>
      </c>
      <c r="O289">
        <v>10014654</v>
      </c>
      <c r="P289" t="s">
        <v>284</v>
      </c>
      <c r="Q289">
        <v>0</v>
      </c>
      <c r="R289" t="s">
        <v>343</v>
      </c>
      <c r="S289" t="s">
        <v>1203</v>
      </c>
      <c r="T289">
        <v>11511935</v>
      </c>
      <c r="U289" s="16">
        <v>45640</v>
      </c>
      <c r="V289" s="16">
        <v>45854</v>
      </c>
      <c r="W289" s="16">
        <v>45854</v>
      </c>
      <c r="X289">
        <v>0</v>
      </c>
      <c r="Y289">
        <v>1290900</v>
      </c>
      <c r="Z289" t="s">
        <v>1568</v>
      </c>
      <c r="AA289" t="s">
        <v>247</v>
      </c>
      <c r="AB289" t="s">
        <v>121</v>
      </c>
      <c r="AC289" t="s">
        <v>255</v>
      </c>
      <c r="AD289" s="32" t="str">
        <f>IF(B289&gt;0,IFERROR(IF(_xlfn.XLOOKUP(B289,'IW38 PLAN SEMANAL'!B:B,'IW38 PLAN SEMANAL'!B:B)&gt;0,"PROGRAMADO","CORRECTIVO"),"CORRECTIVO"),"")</f>
        <v>PROGRAMADO</v>
      </c>
      <c r="AE289" s="32" t="str">
        <f t="shared" si="4"/>
        <v>CERRADO</v>
      </c>
      <c r="AF289" s="32">
        <f>IF(B289&gt;0,(SUMIF('IW49 SEMANA CAL'!A:A,'IW38 SEMANA CAL'!B289,'IW49 SEMANA CAL'!H:H)),"")</f>
        <v>2</v>
      </c>
    </row>
    <row r="290" spans="1:32" x14ac:dyDescent="0.35">
      <c r="A290" t="s">
        <v>284</v>
      </c>
      <c r="B290">
        <v>6524377</v>
      </c>
      <c r="C290" t="s">
        <v>123</v>
      </c>
      <c r="D290" t="s">
        <v>6338</v>
      </c>
      <c r="E290" t="s">
        <v>310</v>
      </c>
      <c r="F290" t="s">
        <v>259</v>
      </c>
      <c r="G290" t="s">
        <v>415</v>
      </c>
      <c r="H290" s="16">
        <v>45850</v>
      </c>
      <c r="I290" s="16">
        <v>45850</v>
      </c>
      <c r="J290" t="s">
        <v>5406</v>
      </c>
      <c r="K290">
        <v>1212120</v>
      </c>
      <c r="L290" t="s">
        <v>285</v>
      </c>
      <c r="M290" s="16">
        <v>45852</v>
      </c>
      <c r="N290" s="16">
        <v>45852</v>
      </c>
      <c r="O290">
        <v>10014654</v>
      </c>
      <c r="P290" t="s">
        <v>284</v>
      </c>
      <c r="Q290">
        <v>0</v>
      </c>
      <c r="R290" t="s">
        <v>343</v>
      </c>
      <c r="S290" t="s">
        <v>1203</v>
      </c>
      <c r="T290">
        <v>11511927</v>
      </c>
      <c r="U290" s="16">
        <v>45640</v>
      </c>
      <c r="V290" s="16">
        <v>45854</v>
      </c>
      <c r="W290" s="16">
        <v>45854</v>
      </c>
      <c r="X290">
        <v>0</v>
      </c>
      <c r="Y290">
        <v>1290900</v>
      </c>
      <c r="Z290" t="s">
        <v>1568</v>
      </c>
      <c r="AA290" t="s">
        <v>247</v>
      </c>
      <c r="AB290" t="s">
        <v>121</v>
      </c>
      <c r="AC290" t="s">
        <v>255</v>
      </c>
      <c r="AD290" s="32" t="str">
        <f>IF(B290&gt;0,IFERROR(IF(_xlfn.XLOOKUP(B290,'IW38 PLAN SEMANAL'!B:B,'IW38 PLAN SEMANAL'!B:B)&gt;0,"PROGRAMADO","CORRECTIVO"),"CORRECTIVO"),"")</f>
        <v>PROGRAMADO</v>
      </c>
      <c r="AE290" s="32" t="str">
        <f t="shared" si="4"/>
        <v>CERRADO</v>
      </c>
      <c r="AF290" s="32">
        <f>IF(B290&gt;0,(SUMIF('IW49 SEMANA CAL'!A:A,'IW38 SEMANA CAL'!B290,'IW49 SEMANA CAL'!H:H)),"")</f>
        <v>1</v>
      </c>
    </row>
    <row r="291" spans="1:32" x14ac:dyDescent="0.35">
      <c r="A291" t="s">
        <v>284</v>
      </c>
      <c r="B291">
        <v>6524371</v>
      </c>
      <c r="C291" t="s">
        <v>123</v>
      </c>
      <c r="D291" t="s">
        <v>6339</v>
      </c>
      <c r="E291" t="s">
        <v>310</v>
      </c>
      <c r="F291" t="s">
        <v>259</v>
      </c>
      <c r="G291" t="s">
        <v>268</v>
      </c>
      <c r="H291" s="16">
        <v>45850</v>
      </c>
      <c r="I291" s="16">
        <v>45850</v>
      </c>
      <c r="J291" t="s">
        <v>5406</v>
      </c>
      <c r="K291">
        <v>1212120</v>
      </c>
      <c r="L291" t="s">
        <v>285</v>
      </c>
      <c r="M291" s="16">
        <v>45852</v>
      </c>
      <c r="N291" s="16">
        <v>45852</v>
      </c>
      <c r="O291">
        <v>10014654</v>
      </c>
      <c r="P291" t="s">
        <v>284</v>
      </c>
      <c r="Q291">
        <v>95.94</v>
      </c>
      <c r="R291" t="s">
        <v>343</v>
      </c>
      <c r="S291" t="s">
        <v>1203</v>
      </c>
      <c r="T291">
        <v>11511901</v>
      </c>
      <c r="U291" s="16">
        <v>45640</v>
      </c>
      <c r="V291" s="16">
        <v>45854</v>
      </c>
      <c r="W291" s="16">
        <v>45854</v>
      </c>
      <c r="X291">
        <v>95.94</v>
      </c>
      <c r="Y291">
        <v>1290900</v>
      </c>
      <c r="Z291" t="s">
        <v>1568</v>
      </c>
      <c r="AA291" t="s">
        <v>247</v>
      </c>
      <c r="AB291" t="s">
        <v>121</v>
      </c>
      <c r="AC291" t="s">
        <v>255</v>
      </c>
      <c r="AD291" s="32" t="str">
        <f>IF(B291&gt;0,IFERROR(IF(_xlfn.XLOOKUP(B291,'IW38 PLAN SEMANAL'!B:B,'IW38 PLAN SEMANAL'!B:B)&gt;0,"PROGRAMADO","CORRECTIVO"),"CORRECTIVO"),"")</f>
        <v>PROGRAMADO</v>
      </c>
      <c r="AE291" s="32" t="str">
        <f t="shared" si="4"/>
        <v>CERRADO</v>
      </c>
      <c r="AF291" s="32">
        <f>IF(B291&gt;0,(SUMIF('IW49 SEMANA CAL'!A:A,'IW38 SEMANA CAL'!B291,'IW49 SEMANA CAL'!H:H)),"")</f>
        <v>3</v>
      </c>
    </row>
    <row r="292" spans="1:32" x14ac:dyDescent="0.35">
      <c r="A292" t="s">
        <v>233</v>
      </c>
      <c r="B292">
        <v>6512195</v>
      </c>
      <c r="C292" t="s">
        <v>129</v>
      </c>
      <c r="D292" t="s">
        <v>2885</v>
      </c>
      <c r="E292" t="s">
        <v>251</v>
      </c>
      <c r="F292" t="s">
        <v>259</v>
      </c>
      <c r="G292" t="s">
        <v>1531</v>
      </c>
      <c r="H292" s="16">
        <v>45850</v>
      </c>
      <c r="I292" s="16">
        <v>45850</v>
      </c>
      <c r="J292" t="s">
        <v>5406</v>
      </c>
      <c r="K292">
        <v>1213130</v>
      </c>
      <c r="L292" t="s">
        <v>301</v>
      </c>
      <c r="O292">
        <v>10014623</v>
      </c>
      <c r="P292" t="s">
        <v>233</v>
      </c>
      <c r="Q292">
        <v>196051.12</v>
      </c>
      <c r="R292" t="s">
        <v>1266</v>
      </c>
      <c r="S292" t="s">
        <v>262</v>
      </c>
      <c r="T292">
        <v>11499243</v>
      </c>
      <c r="U292" s="16">
        <v>45615</v>
      </c>
      <c r="V292" s="16">
        <v>45853</v>
      </c>
      <c r="W292" s="16">
        <v>45853</v>
      </c>
      <c r="X292">
        <v>196051.12</v>
      </c>
      <c r="Y292">
        <v>1290900</v>
      </c>
      <c r="Z292" t="s">
        <v>1568</v>
      </c>
      <c r="AA292" t="s">
        <v>245</v>
      </c>
      <c r="AB292" t="s">
        <v>121</v>
      </c>
      <c r="AC292" t="s">
        <v>255</v>
      </c>
      <c r="AD292" s="32" t="str">
        <f>IF(B292&gt;0,IFERROR(IF(_xlfn.XLOOKUP(B292,'IW38 PLAN SEMANAL'!B:B,'IW38 PLAN SEMANAL'!B:B)&gt;0,"PROGRAMADO","CORRECTIVO"),"CORRECTIVO"),"")</f>
        <v>CORRECTIVO</v>
      </c>
      <c r="AE292" s="32" t="str">
        <f t="shared" si="4"/>
        <v>CERRADO</v>
      </c>
      <c r="AF292" s="32">
        <f>IF(B292&gt;0,(SUMIF('IW49 SEMANA CAL'!A:A,'IW38 SEMANA CAL'!B292,'IW49 SEMANA CAL'!H:H)),"")</f>
        <v>30</v>
      </c>
    </row>
    <row r="293" spans="1:32" x14ac:dyDescent="0.35">
      <c r="A293" t="s">
        <v>227</v>
      </c>
      <c r="B293">
        <v>6503826</v>
      </c>
      <c r="C293" t="s">
        <v>129</v>
      </c>
      <c r="D293" t="s">
        <v>1255</v>
      </c>
      <c r="E293" t="s">
        <v>310</v>
      </c>
      <c r="F293" t="s">
        <v>259</v>
      </c>
      <c r="G293" t="s">
        <v>336</v>
      </c>
      <c r="H293" s="16">
        <v>45850</v>
      </c>
      <c r="I293" s="16">
        <v>45850</v>
      </c>
      <c r="J293" t="s">
        <v>5406</v>
      </c>
      <c r="K293">
        <v>1213130</v>
      </c>
      <c r="L293" t="s">
        <v>305</v>
      </c>
      <c r="O293">
        <v>10014606</v>
      </c>
      <c r="P293" t="s">
        <v>227</v>
      </c>
      <c r="Q293">
        <v>0</v>
      </c>
      <c r="R293" t="s">
        <v>347</v>
      </c>
      <c r="S293" t="s">
        <v>291</v>
      </c>
      <c r="T293">
        <v>11396090</v>
      </c>
      <c r="U293" s="16">
        <v>45613</v>
      </c>
      <c r="V293" s="16">
        <v>45850</v>
      </c>
      <c r="W293" s="16">
        <v>45848</v>
      </c>
      <c r="X293">
        <v>0</v>
      </c>
      <c r="Y293">
        <v>1290900</v>
      </c>
      <c r="Z293" t="s">
        <v>1568</v>
      </c>
      <c r="AA293" t="s">
        <v>245</v>
      </c>
      <c r="AB293" t="s">
        <v>121</v>
      </c>
      <c r="AC293" t="s">
        <v>255</v>
      </c>
      <c r="AD293" s="32" t="str">
        <f>IF(B293&gt;0,IFERROR(IF(_xlfn.XLOOKUP(B293,'IW38 PLAN SEMANAL'!B:B,'IW38 PLAN SEMANAL'!B:B)&gt;0,"PROGRAMADO","CORRECTIVO"),"CORRECTIVO"),"")</f>
        <v>PROGRAMADO</v>
      </c>
      <c r="AE293" s="32" t="str">
        <f t="shared" si="4"/>
        <v>ABIERTO</v>
      </c>
      <c r="AF293" s="32">
        <f>IF(B293&gt;0,(SUMIF('IW49 SEMANA CAL'!A:A,'IW38 SEMANA CAL'!B293,'IW49 SEMANA CAL'!H:H)),"")</f>
        <v>3</v>
      </c>
    </row>
    <row r="294" spans="1:32" x14ac:dyDescent="0.35">
      <c r="A294" t="s">
        <v>419</v>
      </c>
      <c r="B294">
        <v>6503824</v>
      </c>
      <c r="C294" t="s">
        <v>129</v>
      </c>
      <c r="D294" t="s">
        <v>1255</v>
      </c>
      <c r="E294" t="s">
        <v>310</v>
      </c>
      <c r="F294" t="s">
        <v>259</v>
      </c>
      <c r="G294" t="s">
        <v>265</v>
      </c>
      <c r="H294" s="16">
        <v>45846</v>
      </c>
      <c r="I294" s="16">
        <v>45846</v>
      </c>
      <c r="J294" t="s">
        <v>5406</v>
      </c>
      <c r="K294">
        <v>1213130</v>
      </c>
      <c r="L294" t="s">
        <v>420</v>
      </c>
      <c r="M294" s="16">
        <v>45846</v>
      </c>
      <c r="N294" s="16">
        <v>45846</v>
      </c>
      <c r="O294">
        <v>10014605</v>
      </c>
      <c r="P294" t="s">
        <v>419</v>
      </c>
      <c r="Q294">
        <v>0</v>
      </c>
      <c r="R294" t="s">
        <v>347</v>
      </c>
      <c r="S294" t="s">
        <v>291</v>
      </c>
      <c r="T294">
        <v>11396089</v>
      </c>
      <c r="U294" s="16">
        <v>45613</v>
      </c>
      <c r="V294" s="16">
        <v>45847</v>
      </c>
      <c r="W294" s="16">
        <v>45847</v>
      </c>
      <c r="X294">
        <v>0</v>
      </c>
      <c r="Y294">
        <v>1290900</v>
      </c>
      <c r="Z294" t="s">
        <v>1568</v>
      </c>
      <c r="AA294" t="s">
        <v>245</v>
      </c>
      <c r="AB294" t="s">
        <v>121</v>
      </c>
      <c r="AC294" t="s">
        <v>255</v>
      </c>
      <c r="AD294" s="32" t="str">
        <f>IF(B294&gt;0,IFERROR(IF(_xlfn.XLOOKUP(B294,'IW38 PLAN SEMANAL'!B:B,'IW38 PLAN SEMANAL'!B:B)&gt;0,"PROGRAMADO","CORRECTIVO"),"CORRECTIVO"),"")</f>
        <v>PROGRAMADO</v>
      </c>
      <c r="AE294" s="32" t="str">
        <f t="shared" si="4"/>
        <v>CERRADO</v>
      </c>
      <c r="AF294" s="32">
        <f>IF(B294&gt;0,(SUMIF('IW49 SEMANA CAL'!A:A,'IW38 SEMANA CAL'!B294,'IW49 SEMANA CAL'!H:H)),"")</f>
        <v>6</v>
      </c>
    </row>
    <row r="295" spans="1:32" x14ac:dyDescent="0.35">
      <c r="A295" t="s">
        <v>284</v>
      </c>
      <c r="B295">
        <v>6502714</v>
      </c>
      <c r="C295" t="s">
        <v>123</v>
      </c>
      <c r="D295" t="s">
        <v>6341</v>
      </c>
      <c r="E295" t="s">
        <v>310</v>
      </c>
      <c r="F295" t="s">
        <v>259</v>
      </c>
      <c r="G295" t="s">
        <v>415</v>
      </c>
      <c r="H295" s="16">
        <v>45850</v>
      </c>
      <c r="I295" s="16">
        <v>45850</v>
      </c>
      <c r="J295" t="s">
        <v>5406</v>
      </c>
      <c r="K295">
        <v>1212120</v>
      </c>
      <c r="L295" t="s">
        <v>285</v>
      </c>
      <c r="M295" s="16">
        <v>45852</v>
      </c>
      <c r="N295" s="16">
        <v>45852</v>
      </c>
      <c r="O295">
        <v>10014654</v>
      </c>
      <c r="P295" t="s">
        <v>284</v>
      </c>
      <c r="Q295">
        <v>0</v>
      </c>
      <c r="R295" t="s">
        <v>343</v>
      </c>
      <c r="S295" t="s">
        <v>1203</v>
      </c>
      <c r="T295">
        <v>11489861</v>
      </c>
      <c r="U295" s="16">
        <v>45612</v>
      </c>
      <c r="V295" s="16">
        <v>45854</v>
      </c>
      <c r="W295" s="16">
        <v>45854</v>
      </c>
      <c r="X295">
        <v>0</v>
      </c>
      <c r="Y295">
        <v>1290900</v>
      </c>
      <c r="Z295" t="s">
        <v>1568</v>
      </c>
      <c r="AA295" t="s">
        <v>247</v>
      </c>
      <c r="AB295" t="s">
        <v>121</v>
      </c>
      <c r="AC295" t="s">
        <v>255</v>
      </c>
      <c r="AD295" s="32" t="str">
        <f>IF(B295&gt;0,IFERROR(IF(_xlfn.XLOOKUP(B295,'IW38 PLAN SEMANAL'!B:B,'IW38 PLAN SEMANAL'!B:B)&gt;0,"PROGRAMADO","CORRECTIVO"),"CORRECTIVO"),"")</f>
        <v>PROGRAMADO</v>
      </c>
      <c r="AE295" s="32" t="str">
        <f t="shared" si="4"/>
        <v>CERRADO</v>
      </c>
      <c r="AF295" s="32">
        <f>IF(B295&gt;0,(SUMIF('IW49 SEMANA CAL'!A:A,'IW38 SEMANA CAL'!B295,'IW49 SEMANA CAL'!H:H)),"")</f>
        <v>4</v>
      </c>
    </row>
    <row r="296" spans="1:32" x14ac:dyDescent="0.35">
      <c r="A296" t="s">
        <v>284</v>
      </c>
      <c r="B296">
        <v>6497575</v>
      </c>
      <c r="C296" t="s">
        <v>123</v>
      </c>
      <c r="D296" t="s">
        <v>6342</v>
      </c>
      <c r="E296" t="s">
        <v>310</v>
      </c>
      <c r="F296" t="s">
        <v>259</v>
      </c>
      <c r="G296" t="s">
        <v>415</v>
      </c>
      <c r="H296" s="16">
        <v>45850</v>
      </c>
      <c r="I296" s="16">
        <v>45850</v>
      </c>
      <c r="J296" t="s">
        <v>5406</v>
      </c>
      <c r="K296">
        <v>1212120</v>
      </c>
      <c r="L296" t="s">
        <v>285</v>
      </c>
      <c r="M296" s="16">
        <v>45852</v>
      </c>
      <c r="N296" s="16">
        <v>45852</v>
      </c>
      <c r="O296">
        <v>10014654</v>
      </c>
      <c r="P296" t="s">
        <v>284</v>
      </c>
      <c r="Q296">
        <v>0</v>
      </c>
      <c r="R296" t="s">
        <v>343</v>
      </c>
      <c r="S296" t="s">
        <v>1203</v>
      </c>
      <c r="T296">
        <v>11484331</v>
      </c>
      <c r="U296" s="16">
        <v>45598</v>
      </c>
      <c r="V296" s="16">
        <v>45854</v>
      </c>
      <c r="W296" s="16">
        <v>45854</v>
      </c>
      <c r="X296">
        <v>0</v>
      </c>
      <c r="Y296">
        <v>1290900</v>
      </c>
      <c r="Z296" t="s">
        <v>1568</v>
      </c>
      <c r="AA296" t="s">
        <v>247</v>
      </c>
      <c r="AB296" t="s">
        <v>121</v>
      </c>
      <c r="AC296" t="s">
        <v>255</v>
      </c>
      <c r="AD296" s="32" t="str">
        <f>IF(B296&gt;0,IFERROR(IF(_xlfn.XLOOKUP(B296,'IW38 PLAN SEMANAL'!B:B,'IW38 PLAN SEMANAL'!B:B)&gt;0,"PROGRAMADO","CORRECTIVO"),"CORRECTIVO"),"")</f>
        <v>PROGRAMADO</v>
      </c>
      <c r="AE296" s="32" t="str">
        <f t="shared" si="4"/>
        <v>CERRADO</v>
      </c>
      <c r="AF296" s="32">
        <f>IF(B296&gt;0,(SUMIF('IW49 SEMANA CAL'!A:A,'IW38 SEMANA CAL'!B296,'IW49 SEMANA CAL'!H:H)),"")</f>
        <v>1</v>
      </c>
    </row>
    <row r="297" spans="1:32" x14ac:dyDescent="0.35">
      <c r="A297" t="s">
        <v>148</v>
      </c>
      <c r="B297">
        <v>6496973</v>
      </c>
      <c r="C297" t="s">
        <v>129</v>
      </c>
      <c r="D297" t="s">
        <v>1177</v>
      </c>
      <c r="E297" t="s">
        <v>310</v>
      </c>
      <c r="F297" t="s">
        <v>259</v>
      </c>
      <c r="G297" t="s">
        <v>265</v>
      </c>
      <c r="H297" s="16">
        <v>45849</v>
      </c>
      <c r="I297" s="16">
        <v>45849</v>
      </c>
      <c r="J297" t="s">
        <v>5406</v>
      </c>
      <c r="K297">
        <v>1213130</v>
      </c>
      <c r="L297" t="s">
        <v>297</v>
      </c>
      <c r="M297" s="16">
        <v>45849</v>
      </c>
      <c r="N297" s="16">
        <v>45849</v>
      </c>
      <c r="O297">
        <v>10014617</v>
      </c>
      <c r="P297" t="s">
        <v>148</v>
      </c>
      <c r="Q297">
        <v>0</v>
      </c>
      <c r="R297" t="s">
        <v>347</v>
      </c>
      <c r="S297" t="s">
        <v>1087</v>
      </c>
      <c r="T297">
        <v>11428667</v>
      </c>
      <c r="U297" s="16">
        <v>45597</v>
      </c>
      <c r="V297" s="16">
        <v>45849</v>
      </c>
      <c r="W297" s="16">
        <v>45851</v>
      </c>
      <c r="X297">
        <v>0</v>
      </c>
      <c r="Y297">
        <v>1290900</v>
      </c>
      <c r="Z297" t="s">
        <v>1568</v>
      </c>
      <c r="AA297" t="s">
        <v>245</v>
      </c>
      <c r="AB297" t="s">
        <v>121</v>
      </c>
      <c r="AC297" t="s">
        <v>255</v>
      </c>
      <c r="AD297" s="32" t="str">
        <f>IF(B297&gt;0,IFERROR(IF(_xlfn.XLOOKUP(B297,'IW38 PLAN SEMANAL'!B:B,'IW38 PLAN SEMANAL'!B:B)&gt;0,"PROGRAMADO","CORRECTIVO"),"CORRECTIVO"),"")</f>
        <v>PROGRAMADO</v>
      </c>
      <c r="AE297" s="32" t="str">
        <f t="shared" si="4"/>
        <v>CERRADO</v>
      </c>
      <c r="AF297" s="32">
        <f>IF(B297&gt;0,(SUMIF('IW49 SEMANA CAL'!A:A,'IW38 SEMANA CAL'!B297,'IW49 SEMANA CAL'!H:H)),"")</f>
        <v>2</v>
      </c>
    </row>
    <row r="298" spans="1:32" x14ac:dyDescent="0.35">
      <c r="A298" t="s">
        <v>419</v>
      </c>
      <c r="B298">
        <v>6483328</v>
      </c>
      <c r="C298" t="s">
        <v>129</v>
      </c>
      <c r="D298" t="s">
        <v>7768</v>
      </c>
      <c r="E298" t="s">
        <v>251</v>
      </c>
      <c r="F298" t="s">
        <v>1473</v>
      </c>
      <c r="G298" t="s">
        <v>225</v>
      </c>
      <c r="H298" s="16">
        <v>45846</v>
      </c>
      <c r="I298" s="16">
        <v>45846</v>
      </c>
      <c r="J298" t="s">
        <v>5406</v>
      </c>
      <c r="K298">
        <v>1213130</v>
      </c>
      <c r="L298" t="s">
        <v>420</v>
      </c>
      <c r="O298">
        <v>10014605</v>
      </c>
      <c r="P298" t="s">
        <v>419</v>
      </c>
      <c r="Q298">
        <v>19448.740000000002</v>
      </c>
      <c r="R298" t="s">
        <v>329</v>
      </c>
      <c r="S298" t="s">
        <v>308</v>
      </c>
      <c r="T298">
        <v>11469713</v>
      </c>
      <c r="U298" s="16">
        <v>45566</v>
      </c>
      <c r="V298" s="16">
        <v>45846</v>
      </c>
      <c r="W298" s="16">
        <v>45846</v>
      </c>
      <c r="X298">
        <v>19448.740000000002</v>
      </c>
      <c r="Y298">
        <v>1290900</v>
      </c>
      <c r="Z298" t="s">
        <v>1568</v>
      </c>
      <c r="AA298" t="s">
        <v>245</v>
      </c>
      <c r="AB298" t="s">
        <v>121</v>
      </c>
      <c r="AC298" t="s">
        <v>255</v>
      </c>
      <c r="AD298" s="32" t="str">
        <f>IF(B298&gt;0,IFERROR(IF(_xlfn.XLOOKUP(B298,'IW38 PLAN SEMANAL'!B:B,'IW38 PLAN SEMANAL'!B:B)&gt;0,"PROGRAMADO","CORRECTIVO"),"CORRECTIVO"),"")</f>
        <v>PROGRAMADO</v>
      </c>
      <c r="AE298" s="32" t="str">
        <f t="shared" si="4"/>
        <v>ABIERTO</v>
      </c>
      <c r="AF298" s="32">
        <f>IF(B298&gt;0,(SUMIF('IW49 SEMANA CAL'!A:A,'IW38 SEMANA CAL'!B298,'IW49 SEMANA CAL'!H:H)),"")</f>
        <v>70</v>
      </c>
    </row>
    <row r="299" spans="1:32" x14ac:dyDescent="0.35">
      <c r="A299" t="s">
        <v>216</v>
      </c>
      <c r="B299">
        <v>6466044</v>
      </c>
      <c r="C299" t="s">
        <v>129</v>
      </c>
      <c r="D299" t="s">
        <v>5661</v>
      </c>
      <c r="E299" t="s">
        <v>251</v>
      </c>
      <c r="F299" t="s">
        <v>259</v>
      </c>
      <c r="G299" t="s">
        <v>8314</v>
      </c>
      <c r="H299" s="16">
        <v>45847</v>
      </c>
      <c r="I299" s="16">
        <v>45847</v>
      </c>
      <c r="J299" t="s">
        <v>5406</v>
      </c>
      <c r="K299">
        <v>1215154</v>
      </c>
      <c r="L299" t="s">
        <v>282</v>
      </c>
      <c r="M299" s="16">
        <v>45846</v>
      </c>
      <c r="N299" s="16">
        <v>45847</v>
      </c>
      <c r="O299">
        <v>10014642</v>
      </c>
      <c r="P299" t="s">
        <v>216</v>
      </c>
      <c r="Q299">
        <v>23701.54</v>
      </c>
      <c r="R299" t="s">
        <v>347</v>
      </c>
      <c r="S299" t="s">
        <v>291</v>
      </c>
      <c r="T299">
        <v>11451587</v>
      </c>
      <c r="U299" s="16">
        <v>45518</v>
      </c>
      <c r="V299" s="16">
        <v>45848</v>
      </c>
      <c r="W299" s="16">
        <v>45848</v>
      </c>
      <c r="X299">
        <v>23701.54</v>
      </c>
      <c r="Y299">
        <v>1290900</v>
      </c>
      <c r="Z299" t="s">
        <v>1568</v>
      </c>
      <c r="AA299" t="s">
        <v>246</v>
      </c>
      <c r="AB299" t="s">
        <v>121</v>
      </c>
      <c r="AC299" t="s">
        <v>255</v>
      </c>
      <c r="AD299" s="32" t="str">
        <f>IF(B299&gt;0,IFERROR(IF(_xlfn.XLOOKUP(B299,'IW38 PLAN SEMANAL'!B:B,'IW38 PLAN SEMANAL'!B:B)&gt;0,"PROGRAMADO","CORRECTIVO"),"CORRECTIVO"),"")</f>
        <v>PROGRAMADO</v>
      </c>
      <c r="AE299" s="32" t="str">
        <f t="shared" si="4"/>
        <v>CERRADO</v>
      </c>
      <c r="AF299" s="32">
        <f>IF(B299&gt;0,(SUMIF('IW49 SEMANA CAL'!A:A,'IW38 SEMANA CAL'!B299,'IW49 SEMANA CAL'!H:H)),"")</f>
        <v>4</v>
      </c>
    </row>
    <row r="300" spans="1:32" x14ac:dyDescent="0.35">
      <c r="A300" t="s">
        <v>242</v>
      </c>
      <c r="B300">
        <v>6456148</v>
      </c>
      <c r="C300" t="s">
        <v>129</v>
      </c>
      <c r="D300" t="s">
        <v>857</v>
      </c>
      <c r="E300" t="s">
        <v>310</v>
      </c>
      <c r="F300" t="s">
        <v>259</v>
      </c>
      <c r="G300" t="s">
        <v>3451</v>
      </c>
      <c r="H300" s="16">
        <v>45850</v>
      </c>
      <c r="I300" s="16">
        <v>45850</v>
      </c>
      <c r="J300" t="s">
        <v>5406</v>
      </c>
      <c r="K300">
        <v>1215150</v>
      </c>
      <c r="L300" t="s">
        <v>330</v>
      </c>
      <c r="O300">
        <v>10014637</v>
      </c>
      <c r="P300" t="s">
        <v>242</v>
      </c>
      <c r="Q300">
        <v>0</v>
      </c>
      <c r="R300" t="s">
        <v>329</v>
      </c>
      <c r="S300" t="s">
        <v>262</v>
      </c>
      <c r="T300">
        <v>11400942</v>
      </c>
      <c r="U300" s="16">
        <v>45496</v>
      </c>
      <c r="V300" s="16">
        <v>45853</v>
      </c>
      <c r="W300" s="16">
        <v>45853</v>
      </c>
      <c r="X300">
        <v>0</v>
      </c>
      <c r="Y300">
        <v>1290900</v>
      </c>
      <c r="Z300" t="s">
        <v>1568</v>
      </c>
      <c r="AA300" t="s">
        <v>246</v>
      </c>
      <c r="AB300" t="s">
        <v>121</v>
      </c>
      <c r="AC300" t="s">
        <v>255</v>
      </c>
      <c r="AD300" s="32" t="str">
        <f>IF(B300&gt;0,IFERROR(IF(_xlfn.XLOOKUP(B300,'IW38 PLAN SEMANAL'!B:B,'IW38 PLAN SEMANAL'!B:B)&gt;0,"PROGRAMADO","CORRECTIVO"),"CORRECTIVO"),"")</f>
        <v>PROGRAMADO</v>
      </c>
      <c r="AE300" s="32" t="str">
        <f t="shared" si="4"/>
        <v>CERRADO</v>
      </c>
      <c r="AF300" s="32">
        <f>IF(B300&gt;0,(SUMIF('IW49 SEMANA CAL'!A:A,'IW38 SEMANA CAL'!B300,'IW49 SEMANA CAL'!H:H)),"")</f>
        <v>4</v>
      </c>
    </row>
    <row r="301" spans="1:32" x14ac:dyDescent="0.35">
      <c r="A301" t="s">
        <v>209</v>
      </c>
      <c r="B301">
        <v>6446103</v>
      </c>
      <c r="C301" t="s">
        <v>129</v>
      </c>
      <c r="D301" t="s">
        <v>7490</v>
      </c>
      <c r="E301" t="s">
        <v>251</v>
      </c>
      <c r="F301" t="s">
        <v>259</v>
      </c>
      <c r="G301" t="s">
        <v>265</v>
      </c>
      <c r="H301" s="16">
        <v>45846</v>
      </c>
      <c r="I301" s="16">
        <v>45846</v>
      </c>
      <c r="J301" t="s">
        <v>5406</v>
      </c>
      <c r="K301">
        <v>1215152</v>
      </c>
      <c r="L301" t="s">
        <v>280</v>
      </c>
      <c r="M301" s="16">
        <v>45846</v>
      </c>
      <c r="N301" s="16">
        <v>45846</v>
      </c>
      <c r="O301">
        <v>10014630</v>
      </c>
      <c r="P301" t="s">
        <v>209</v>
      </c>
      <c r="Q301">
        <v>0</v>
      </c>
      <c r="R301" t="s">
        <v>343</v>
      </c>
      <c r="S301" t="s">
        <v>291</v>
      </c>
      <c r="T301">
        <v>11430984</v>
      </c>
      <c r="U301" s="16">
        <v>45473</v>
      </c>
      <c r="V301" s="16">
        <v>45848</v>
      </c>
      <c r="W301" s="16">
        <v>45848</v>
      </c>
      <c r="X301">
        <v>0</v>
      </c>
      <c r="Y301">
        <v>1290900</v>
      </c>
      <c r="Z301" t="s">
        <v>1568</v>
      </c>
      <c r="AA301" t="s">
        <v>246</v>
      </c>
      <c r="AB301" t="s">
        <v>121</v>
      </c>
      <c r="AC301" t="s">
        <v>255</v>
      </c>
      <c r="AD301" s="32" t="str">
        <f>IF(B301&gt;0,IFERROR(IF(_xlfn.XLOOKUP(B301,'IW38 PLAN SEMANAL'!B:B,'IW38 PLAN SEMANAL'!B:B)&gt;0,"PROGRAMADO","CORRECTIVO"),"CORRECTIVO"),"")</f>
        <v>PROGRAMADO</v>
      </c>
      <c r="AE301" s="32" t="str">
        <f t="shared" si="4"/>
        <v>CERRADO</v>
      </c>
      <c r="AF301" s="32">
        <f>IF(B301&gt;0,(SUMIF('IW49 SEMANA CAL'!A:A,'IW38 SEMANA CAL'!B301,'IW49 SEMANA CAL'!H:H)),"")</f>
        <v>8</v>
      </c>
    </row>
    <row r="302" spans="1:32" x14ac:dyDescent="0.35">
      <c r="A302" t="s">
        <v>284</v>
      </c>
      <c r="B302">
        <v>6444377</v>
      </c>
      <c r="C302" t="s">
        <v>123</v>
      </c>
      <c r="D302" t="s">
        <v>6347</v>
      </c>
      <c r="E302" t="s">
        <v>310</v>
      </c>
      <c r="F302" t="s">
        <v>259</v>
      </c>
      <c r="G302" t="s">
        <v>268</v>
      </c>
      <c r="H302" s="16">
        <v>45850</v>
      </c>
      <c r="I302" s="16">
        <v>45850</v>
      </c>
      <c r="J302" t="s">
        <v>5406</v>
      </c>
      <c r="K302">
        <v>1212120</v>
      </c>
      <c r="L302" t="s">
        <v>285</v>
      </c>
      <c r="M302" s="16">
        <v>45852</v>
      </c>
      <c r="N302" s="16">
        <v>45852</v>
      </c>
      <c r="O302">
        <v>10014654</v>
      </c>
      <c r="P302" t="s">
        <v>284</v>
      </c>
      <c r="Q302">
        <v>2650.84</v>
      </c>
      <c r="R302" t="s">
        <v>254</v>
      </c>
      <c r="S302" t="s">
        <v>1203</v>
      </c>
      <c r="T302">
        <v>11429480</v>
      </c>
      <c r="U302" s="16">
        <v>45470</v>
      </c>
      <c r="V302" s="16">
        <v>45854</v>
      </c>
      <c r="W302" s="16">
        <v>45854</v>
      </c>
      <c r="X302">
        <v>2650.84</v>
      </c>
      <c r="Y302">
        <v>1290900</v>
      </c>
      <c r="Z302" t="s">
        <v>1568</v>
      </c>
      <c r="AA302" t="s">
        <v>247</v>
      </c>
      <c r="AB302" t="s">
        <v>121</v>
      </c>
      <c r="AC302" t="s">
        <v>255</v>
      </c>
      <c r="AD302" s="32" t="str">
        <f>IF(B302&gt;0,IFERROR(IF(_xlfn.XLOOKUP(B302,'IW38 PLAN SEMANAL'!B:B,'IW38 PLAN SEMANAL'!B:B)&gt;0,"PROGRAMADO","CORRECTIVO"),"CORRECTIVO"),"")</f>
        <v>PROGRAMADO</v>
      </c>
      <c r="AE302" s="32" t="str">
        <f t="shared" si="4"/>
        <v>CERRADO</v>
      </c>
      <c r="AF302" s="32">
        <f>IF(B302&gt;0,(SUMIF('IW49 SEMANA CAL'!A:A,'IW38 SEMANA CAL'!B302,'IW49 SEMANA CAL'!H:H)),"")</f>
        <v>2</v>
      </c>
    </row>
    <row r="303" spans="1:32" x14ac:dyDescent="0.35">
      <c r="A303" t="s">
        <v>324</v>
      </c>
      <c r="B303">
        <v>6439527</v>
      </c>
      <c r="C303" t="s">
        <v>138</v>
      </c>
      <c r="D303" t="s">
        <v>438</v>
      </c>
      <c r="E303" t="s">
        <v>310</v>
      </c>
      <c r="F303" t="s">
        <v>259</v>
      </c>
      <c r="G303" t="s">
        <v>265</v>
      </c>
      <c r="H303" s="16">
        <v>45846</v>
      </c>
      <c r="I303" s="16">
        <v>45846</v>
      </c>
      <c r="J303" t="s">
        <v>5406</v>
      </c>
      <c r="K303">
        <v>1291900</v>
      </c>
      <c r="L303" t="s">
        <v>325</v>
      </c>
      <c r="M303" s="16">
        <v>45846</v>
      </c>
      <c r="N303" s="16">
        <v>45847</v>
      </c>
      <c r="O303">
        <v>10016334</v>
      </c>
      <c r="P303" t="s">
        <v>418</v>
      </c>
      <c r="Q303">
        <v>0</v>
      </c>
      <c r="R303" t="s">
        <v>269</v>
      </c>
      <c r="S303" t="s">
        <v>5488</v>
      </c>
      <c r="T303">
        <v>11406950</v>
      </c>
      <c r="U303" s="16">
        <v>45459</v>
      </c>
      <c r="V303" s="16">
        <v>45846</v>
      </c>
      <c r="W303" s="16">
        <v>45847</v>
      </c>
      <c r="X303">
        <v>0</v>
      </c>
      <c r="Y303">
        <v>1290900</v>
      </c>
      <c r="Z303" t="s">
        <v>1568</v>
      </c>
      <c r="AA303" t="s">
        <v>249</v>
      </c>
      <c r="AB303" t="s">
        <v>121</v>
      </c>
      <c r="AC303" t="s">
        <v>255</v>
      </c>
      <c r="AD303" s="32" t="str">
        <f>IF(B303&gt;0,IFERROR(IF(_xlfn.XLOOKUP(B303,'IW38 PLAN SEMANAL'!B:B,'IW38 PLAN SEMANAL'!B:B)&gt;0,"PROGRAMADO","CORRECTIVO"),"CORRECTIVO"),"")</f>
        <v>PROGRAMADO</v>
      </c>
      <c r="AE303" s="32" t="str">
        <f t="shared" si="4"/>
        <v>CERRADO</v>
      </c>
      <c r="AF303" s="32">
        <f>IF(B303&gt;0,(SUMIF('IW49 SEMANA CAL'!A:A,'IW38 SEMANA CAL'!B303,'IW49 SEMANA CAL'!H:H)),"")</f>
        <v>30</v>
      </c>
    </row>
    <row r="304" spans="1:32" x14ac:dyDescent="0.35">
      <c r="A304" t="s">
        <v>173</v>
      </c>
      <c r="B304">
        <v>6434230</v>
      </c>
      <c r="C304" t="s">
        <v>123</v>
      </c>
      <c r="D304" t="s">
        <v>8090</v>
      </c>
      <c r="E304" t="s">
        <v>251</v>
      </c>
      <c r="F304" t="s">
        <v>259</v>
      </c>
      <c r="G304" t="s">
        <v>265</v>
      </c>
      <c r="H304" s="16">
        <v>45850</v>
      </c>
      <c r="I304" s="16">
        <v>45850</v>
      </c>
      <c r="J304" t="s">
        <v>5406</v>
      </c>
      <c r="K304">
        <v>1210101</v>
      </c>
      <c r="L304" t="s">
        <v>341</v>
      </c>
      <c r="M304" s="16">
        <v>45850</v>
      </c>
      <c r="N304" s="16">
        <v>45850</v>
      </c>
      <c r="O304">
        <v>10014656</v>
      </c>
      <c r="P304" t="s">
        <v>173</v>
      </c>
      <c r="Q304">
        <v>0</v>
      </c>
      <c r="R304" t="s">
        <v>296</v>
      </c>
      <c r="S304" t="s">
        <v>256</v>
      </c>
      <c r="T304">
        <v>11418508</v>
      </c>
      <c r="U304" s="16">
        <v>45447</v>
      </c>
      <c r="V304" s="16">
        <v>45850</v>
      </c>
      <c r="W304" s="16">
        <v>45852</v>
      </c>
      <c r="X304">
        <v>0</v>
      </c>
      <c r="Y304">
        <v>1290900</v>
      </c>
      <c r="Z304" t="s">
        <v>1568</v>
      </c>
      <c r="AA304" t="s">
        <v>248</v>
      </c>
      <c r="AB304" t="s">
        <v>121</v>
      </c>
      <c r="AC304" t="s">
        <v>255</v>
      </c>
      <c r="AD304" s="32" t="str">
        <f>IF(B304&gt;0,IFERROR(IF(_xlfn.XLOOKUP(B304,'IW38 PLAN SEMANAL'!B:B,'IW38 PLAN SEMANAL'!B:B)&gt;0,"PROGRAMADO","CORRECTIVO"),"CORRECTIVO"),"")</f>
        <v>PROGRAMADO</v>
      </c>
      <c r="AE304" s="32" t="str">
        <f t="shared" si="4"/>
        <v>CERRADO</v>
      </c>
      <c r="AF304" s="32">
        <f>IF(B304&gt;0,(SUMIF('IW49 SEMANA CAL'!A:A,'IW38 SEMANA CAL'!B304,'IW49 SEMANA CAL'!H:H)),"")</f>
        <v>1.5</v>
      </c>
    </row>
    <row r="305" spans="1:32" x14ac:dyDescent="0.35">
      <c r="A305" t="s">
        <v>284</v>
      </c>
      <c r="B305">
        <v>6423384</v>
      </c>
      <c r="C305" t="s">
        <v>123</v>
      </c>
      <c r="D305" t="s">
        <v>472</v>
      </c>
      <c r="E305" t="s">
        <v>310</v>
      </c>
      <c r="F305" t="s">
        <v>259</v>
      </c>
      <c r="G305" t="s">
        <v>415</v>
      </c>
      <c r="H305" s="16">
        <v>45850</v>
      </c>
      <c r="I305" s="16">
        <v>45850</v>
      </c>
      <c r="J305" t="s">
        <v>5406</v>
      </c>
      <c r="K305">
        <v>1212120</v>
      </c>
      <c r="L305" t="s">
        <v>285</v>
      </c>
      <c r="M305" s="16">
        <v>45852</v>
      </c>
      <c r="N305" s="16">
        <v>45852</v>
      </c>
      <c r="O305">
        <v>10014654</v>
      </c>
      <c r="P305" t="s">
        <v>284</v>
      </c>
      <c r="Q305">
        <v>0</v>
      </c>
      <c r="R305" t="s">
        <v>343</v>
      </c>
      <c r="S305" t="s">
        <v>1203</v>
      </c>
      <c r="T305">
        <v>11406693</v>
      </c>
      <c r="U305" s="16">
        <v>45417</v>
      </c>
      <c r="V305" s="16">
        <v>45854</v>
      </c>
      <c r="W305" s="16">
        <v>45854</v>
      </c>
      <c r="X305">
        <v>0</v>
      </c>
      <c r="Y305">
        <v>1290900</v>
      </c>
      <c r="Z305" t="s">
        <v>1568</v>
      </c>
      <c r="AA305" t="s">
        <v>247</v>
      </c>
      <c r="AB305" t="s">
        <v>121</v>
      </c>
      <c r="AC305" t="s">
        <v>255</v>
      </c>
      <c r="AD305" s="32" t="str">
        <f>IF(B305&gt;0,IFERROR(IF(_xlfn.XLOOKUP(B305,'IW38 PLAN SEMANAL'!B:B,'IW38 PLAN SEMANAL'!B:B)&gt;0,"PROGRAMADO","CORRECTIVO"),"CORRECTIVO"),"")</f>
        <v>PROGRAMADO</v>
      </c>
      <c r="AE305" s="32" t="str">
        <f t="shared" si="4"/>
        <v>CERRADO</v>
      </c>
      <c r="AF305" s="32">
        <f>IF(B305&gt;0,(SUMIF('IW49 SEMANA CAL'!A:A,'IW38 SEMANA CAL'!B305,'IW49 SEMANA CAL'!H:H)),"")</f>
        <v>20</v>
      </c>
    </row>
    <row r="306" spans="1:32" x14ac:dyDescent="0.35">
      <c r="A306" t="s">
        <v>284</v>
      </c>
      <c r="B306">
        <v>6422270</v>
      </c>
      <c r="C306" t="s">
        <v>123</v>
      </c>
      <c r="D306" t="s">
        <v>6348</v>
      </c>
      <c r="E306" t="s">
        <v>310</v>
      </c>
      <c r="F306" t="s">
        <v>259</v>
      </c>
      <c r="G306" t="s">
        <v>415</v>
      </c>
      <c r="H306" s="16">
        <v>45850</v>
      </c>
      <c r="I306" s="16">
        <v>45850</v>
      </c>
      <c r="J306" t="s">
        <v>5406</v>
      </c>
      <c r="K306">
        <v>1212120</v>
      </c>
      <c r="L306" t="s">
        <v>285</v>
      </c>
      <c r="M306" s="16">
        <v>45852</v>
      </c>
      <c r="N306" s="16">
        <v>45853</v>
      </c>
      <c r="O306">
        <v>10014654</v>
      </c>
      <c r="P306" t="s">
        <v>284</v>
      </c>
      <c r="Q306">
        <v>0</v>
      </c>
      <c r="R306" t="s">
        <v>343</v>
      </c>
      <c r="S306" t="s">
        <v>1203</v>
      </c>
      <c r="T306">
        <v>11405554</v>
      </c>
      <c r="U306" s="16">
        <v>45415</v>
      </c>
      <c r="V306" s="16">
        <v>45854</v>
      </c>
      <c r="W306" s="16">
        <v>45854</v>
      </c>
      <c r="X306">
        <v>0</v>
      </c>
      <c r="Y306">
        <v>1290900</v>
      </c>
      <c r="Z306" t="s">
        <v>1568</v>
      </c>
      <c r="AA306" t="s">
        <v>247</v>
      </c>
      <c r="AB306" t="s">
        <v>121</v>
      </c>
      <c r="AC306" t="s">
        <v>255</v>
      </c>
      <c r="AD306" s="32" t="str">
        <f>IF(B306&gt;0,IFERROR(IF(_xlfn.XLOOKUP(B306,'IW38 PLAN SEMANAL'!B:B,'IW38 PLAN SEMANAL'!B:B)&gt;0,"PROGRAMADO","CORRECTIVO"),"CORRECTIVO"),"")</f>
        <v>PROGRAMADO</v>
      </c>
      <c r="AE306" s="32" t="str">
        <f t="shared" si="4"/>
        <v>CERRADO</v>
      </c>
      <c r="AF306" s="32">
        <f>IF(B306&gt;0,(SUMIF('IW49 SEMANA CAL'!A:A,'IW38 SEMANA CAL'!B306,'IW49 SEMANA CAL'!H:H)),"")</f>
        <v>3</v>
      </c>
    </row>
    <row r="307" spans="1:32" x14ac:dyDescent="0.35">
      <c r="A307" t="s">
        <v>324</v>
      </c>
      <c r="B307">
        <v>6236636</v>
      </c>
      <c r="C307" t="s">
        <v>138</v>
      </c>
      <c r="D307" t="s">
        <v>656</v>
      </c>
      <c r="E307" t="s">
        <v>310</v>
      </c>
      <c r="F307" t="s">
        <v>259</v>
      </c>
      <c r="G307" t="s">
        <v>265</v>
      </c>
      <c r="H307" s="16">
        <v>45846</v>
      </c>
      <c r="I307" s="16">
        <v>45846</v>
      </c>
      <c r="J307" t="s">
        <v>5406</v>
      </c>
      <c r="K307">
        <v>1291900</v>
      </c>
      <c r="L307" t="s">
        <v>325</v>
      </c>
      <c r="M307" s="16">
        <v>45846</v>
      </c>
      <c r="N307" s="16">
        <v>45847</v>
      </c>
      <c r="O307">
        <v>10016334</v>
      </c>
      <c r="P307" t="s">
        <v>418</v>
      </c>
      <c r="Q307">
        <v>0</v>
      </c>
      <c r="R307" t="s">
        <v>342</v>
      </c>
      <c r="S307" t="s">
        <v>5488</v>
      </c>
      <c r="T307">
        <v>11206069</v>
      </c>
      <c r="U307" s="16">
        <v>44974</v>
      </c>
      <c r="V307" s="16">
        <v>45846</v>
      </c>
      <c r="W307" s="16">
        <v>45847</v>
      </c>
      <c r="X307">
        <v>0</v>
      </c>
      <c r="Y307">
        <v>1290900</v>
      </c>
      <c r="Z307" t="s">
        <v>1568</v>
      </c>
      <c r="AA307" t="s">
        <v>249</v>
      </c>
      <c r="AB307" t="s">
        <v>121</v>
      </c>
      <c r="AC307" t="s">
        <v>255</v>
      </c>
      <c r="AD307" s="32" t="str">
        <f>IF(B307&gt;0,IFERROR(IF(_xlfn.XLOOKUP(B307,'IW38 PLAN SEMANAL'!B:B,'IW38 PLAN SEMANAL'!B:B)&gt;0,"PROGRAMADO","CORRECTIVO"),"CORRECTIVO"),"")</f>
        <v>PROGRAMADO</v>
      </c>
      <c r="AE307" s="32" t="str">
        <f t="shared" si="4"/>
        <v>CERRADO</v>
      </c>
      <c r="AF307" s="32">
        <f>IF(B307&gt;0,(SUMIF('IW49 SEMANA CAL'!A:A,'IW38 SEMANA CAL'!B307,'IW49 SEMANA CAL'!H:H)),"")</f>
        <v>0.5</v>
      </c>
    </row>
    <row r="308" spans="1:32" x14ac:dyDescent="0.35">
      <c r="A308" t="s">
        <v>242</v>
      </c>
      <c r="B308">
        <v>6109846</v>
      </c>
      <c r="C308" t="s">
        <v>129</v>
      </c>
      <c r="D308" t="s">
        <v>4096</v>
      </c>
      <c r="E308" t="s">
        <v>251</v>
      </c>
      <c r="F308" t="s">
        <v>259</v>
      </c>
      <c r="G308" t="s">
        <v>1531</v>
      </c>
      <c r="H308" s="16">
        <v>45850</v>
      </c>
      <c r="I308" s="16">
        <v>45850</v>
      </c>
      <c r="J308" t="s">
        <v>5406</v>
      </c>
      <c r="K308">
        <v>1215150</v>
      </c>
      <c r="L308" t="s">
        <v>330</v>
      </c>
      <c r="O308">
        <v>10014637</v>
      </c>
      <c r="P308" t="s">
        <v>242</v>
      </c>
      <c r="Q308">
        <v>35403.68</v>
      </c>
      <c r="R308" t="s">
        <v>343</v>
      </c>
      <c r="S308" t="s">
        <v>262</v>
      </c>
      <c r="T308">
        <v>11078868</v>
      </c>
      <c r="U308" s="16">
        <v>44667</v>
      </c>
      <c r="V308" s="16">
        <v>45853</v>
      </c>
      <c r="W308" s="16">
        <v>45853</v>
      </c>
      <c r="X308">
        <v>35403.68</v>
      </c>
      <c r="Y308">
        <v>1290900</v>
      </c>
      <c r="Z308" t="s">
        <v>1568</v>
      </c>
      <c r="AA308" t="s">
        <v>246</v>
      </c>
      <c r="AB308" t="s">
        <v>121</v>
      </c>
      <c r="AC308" t="s">
        <v>255</v>
      </c>
      <c r="AD308" s="32" t="str">
        <f>IF(B308&gt;0,IFERROR(IF(_xlfn.XLOOKUP(B308,'IW38 PLAN SEMANAL'!B:B,'IW38 PLAN SEMANAL'!B:B)&gt;0,"PROGRAMADO","CORRECTIVO"),"CORRECTIVO"),"")</f>
        <v>PROGRAMADO</v>
      </c>
      <c r="AE308" s="32" t="str">
        <f t="shared" si="4"/>
        <v>CERRADO</v>
      </c>
      <c r="AF308" s="32">
        <f>IF(B308&gt;0,(SUMIF('IW49 SEMANA CAL'!A:A,'IW38 SEMANA CAL'!B308,'IW49 SEMANA CAL'!H:H)),"")</f>
        <v>12</v>
      </c>
    </row>
    <row r="309" spans="1:32" x14ac:dyDescent="0.35">
      <c r="AD309" s="32" t="str">
        <f>IF(B309&gt;0,IFERROR(IF(_xlfn.XLOOKUP(B309,'IW38 PLAN SEMANAL'!B:B,'IW38 PLAN SEMANAL'!B:B)&gt;0,"PROGRAMADO","CORRECTIVO"),"CORRECTIVO"),"")</f>
        <v/>
      </c>
      <c r="AE309" s="32" t="str">
        <f t="shared" si="4"/>
        <v/>
      </c>
      <c r="AF309" s="32" t="str">
        <f>IF(B309&gt;0,(SUMIF('IW49 SEMANA CAL'!A:A,'IW38 SEMANA CAL'!B309,'IW49 SEMANA CAL'!H:H)),"")</f>
        <v/>
      </c>
    </row>
    <row r="310" spans="1:32" x14ac:dyDescent="0.35">
      <c r="AD310" s="32" t="str">
        <f>IF(B310&gt;0,IFERROR(IF(_xlfn.XLOOKUP(B310,'IW38 PLAN SEMANAL'!B:B,'IW38 PLAN SEMANAL'!B:B)&gt;0,"PROGRAMADO","CORRECTIVO"),"CORRECTIVO"),"")</f>
        <v/>
      </c>
      <c r="AE310" s="32" t="str">
        <f t="shared" si="4"/>
        <v/>
      </c>
      <c r="AF310" s="32" t="str">
        <f>IF(B310&gt;0,(SUMIF('IW49 SEMANA CAL'!A:A,'IW38 SEMANA CAL'!B310,'IW49 SEMANA CAL'!H:H)),"")</f>
        <v/>
      </c>
    </row>
    <row r="311" spans="1:32" x14ac:dyDescent="0.35">
      <c r="AD311" s="32" t="str">
        <f>IF(B311&gt;0,IFERROR(IF(_xlfn.XLOOKUP(B311,'IW38 PLAN SEMANAL'!B:B,'IW38 PLAN SEMANAL'!B:B)&gt;0,"PROGRAMADO","CORRECTIVO"),"CORRECTIVO"),"")</f>
        <v/>
      </c>
      <c r="AE311" s="32" t="str">
        <f t="shared" si="4"/>
        <v/>
      </c>
      <c r="AF311" s="32" t="str">
        <f>IF(B311&gt;0,(SUMIF('IW49 SEMANA CAL'!A:A,'IW38 SEMANA CAL'!B311,'IW49 SEMANA CAL'!H:H)),"")</f>
        <v/>
      </c>
    </row>
    <row r="312" spans="1:32" x14ac:dyDescent="0.35">
      <c r="AD312" s="32" t="str">
        <f>IF(B312&gt;0,IFERROR(IF(_xlfn.XLOOKUP(B312,'IW38 PLAN SEMANAL'!B:B,'IW38 PLAN SEMANAL'!B:B)&gt;0,"PROGRAMADO","CORRECTIVO"),"CORRECTIVO"),"")</f>
        <v/>
      </c>
      <c r="AE312" s="32" t="str">
        <f t="shared" si="4"/>
        <v/>
      </c>
      <c r="AF312" s="32" t="str">
        <f>IF(B312&gt;0,(SUMIF('IW49 SEMANA CAL'!A:A,'IW38 SEMANA CAL'!B312,'IW49 SEMANA CAL'!H:H)),"")</f>
        <v/>
      </c>
    </row>
    <row r="313" spans="1:32" x14ac:dyDescent="0.35">
      <c r="AD313" s="32" t="str">
        <f>IF(B313&gt;0,IFERROR(IF(_xlfn.XLOOKUP(B313,'IW38 PLAN SEMANAL'!B:B,'IW38 PLAN SEMANAL'!B:B)&gt;0,"PROGRAMADO","CORRECTIVO"),"CORRECTIVO"),"")</f>
        <v/>
      </c>
      <c r="AE313" s="32" t="str">
        <f t="shared" si="4"/>
        <v/>
      </c>
      <c r="AF313" s="32" t="str">
        <f>IF(B313&gt;0,(SUMIF('IW49 SEMANA CAL'!A:A,'IW38 SEMANA CAL'!B313,'IW49 SEMANA CAL'!H:H)),"")</f>
        <v/>
      </c>
    </row>
    <row r="314" spans="1:32" x14ac:dyDescent="0.35">
      <c r="AD314" s="32" t="str">
        <f>IF(B314&gt;0,IFERROR(IF(_xlfn.XLOOKUP(B314,'IW38 PLAN SEMANAL'!B:B,'IW38 PLAN SEMANAL'!B:B)&gt;0,"PROGRAMADO","CORRECTIVO"),"CORRECTIVO"),"")</f>
        <v/>
      </c>
      <c r="AE314" s="32" t="str">
        <f t="shared" si="4"/>
        <v/>
      </c>
      <c r="AF314" s="32" t="str">
        <f>IF(B314&gt;0,(SUMIF('IW49 SEMANA CAL'!A:A,'IW38 SEMANA CAL'!B314,'IW49 SEMANA CAL'!H:H)),"")</f>
        <v/>
      </c>
    </row>
    <row r="315" spans="1:32" x14ac:dyDescent="0.35">
      <c r="AD315" s="32" t="str">
        <f>IF(B315&gt;0,IFERROR(IF(_xlfn.XLOOKUP(B315,'IW38 PLAN SEMANAL'!B:B,'IW38 PLAN SEMANAL'!B:B)&gt;0,"PROGRAMADO","CORRECTIVO"),"CORRECTIVO"),"")</f>
        <v/>
      </c>
      <c r="AE315" s="32" t="str">
        <f t="shared" si="4"/>
        <v/>
      </c>
      <c r="AF315" s="32" t="str">
        <f>IF(B315&gt;0,(SUMIF('IW49 SEMANA CAL'!A:A,'IW38 SEMANA CAL'!B315,'IW49 SEMANA CAL'!H:H)),"")</f>
        <v/>
      </c>
    </row>
    <row r="316" spans="1:32" x14ac:dyDescent="0.35">
      <c r="AD316" s="32" t="str">
        <f>IF(B316&gt;0,IFERROR(IF(_xlfn.XLOOKUP(B316,'IW38 PLAN SEMANAL'!B:B,'IW38 PLAN SEMANAL'!B:B)&gt;0,"PROGRAMADO","CORRECTIVO"),"CORRECTIVO"),"")</f>
        <v/>
      </c>
      <c r="AE316" s="32" t="str">
        <f t="shared" si="4"/>
        <v/>
      </c>
      <c r="AF316" s="32" t="str">
        <f>IF(B316&gt;0,(SUMIF('IW49 SEMANA CAL'!A:A,'IW38 SEMANA CAL'!B316,'IW49 SEMANA CAL'!H:H)),"")</f>
        <v/>
      </c>
    </row>
    <row r="317" spans="1:32" x14ac:dyDescent="0.35">
      <c r="AD317" s="32" t="str">
        <f>IF(B317&gt;0,IFERROR(IF(_xlfn.XLOOKUP(B317,'IW38 PLAN SEMANAL'!B:B,'IW38 PLAN SEMANAL'!B:B)&gt;0,"PROGRAMADO","CORRECTIVO"),"CORRECTIVO"),"")</f>
        <v/>
      </c>
      <c r="AE317" s="32" t="str">
        <f t="shared" si="4"/>
        <v/>
      </c>
      <c r="AF317" s="32" t="str">
        <f>IF(B317&gt;0,(SUMIF('IW49 SEMANA CAL'!A:A,'IW38 SEMANA CAL'!B317,'IW49 SEMANA CAL'!H:H)),"")</f>
        <v/>
      </c>
    </row>
    <row r="318" spans="1:32" x14ac:dyDescent="0.35">
      <c r="AD318" s="32" t="str">
        <f>IF(B318&gt;0,IFERROR(IF(_xlfn.XLOOKUP(B318,'IW38 PLAN SEMANAL'!B:B,'IW38 PLAN SEMANAL'!B:B)&gt;0,"PROGRAMADO","CORRECTIVO"),"CORRECTIVO"),"")</f>
        <v/>
      </c>
      <c r="AE318" s="32" t="str">
        <f t="shared" si="4"/>
        <v/>
      </c>
      <c r="AF318" s="32" t="str">
        <f>IF(B318&gt;0,(SUMIF('IW49 SEMANA CAL'!A:A,'IW38 SEMANA CAL'!B318,'IW49 SEMANA CAL'!H:H)),"")</f>
        <v/>
      </c>
    </row>
    <row r="319" spans="1:32" x14ac:dyDescent="0.35">
      <c r="AD319" s="32" t="str">
        <f>IF(B319&gt;0,IFERROR(IF(_xlfn.XLOOKUP(B319,'IW38 PLAN SEMANAL'!B:B,'IW38 PLAN SEMANAL'!B:B)&gt;0,"PROGRAMADO","CORRECTIVO"),"CORRECTIVO"),"")</f>
        <v/>
      </c>
      <c r="AE319" s="32" t="str">
        <f t="shared" si="4"/>
        <v/>
      </c>
      <c r="AF319" s="32" t="str">
        <f>IF(B319&gt;0,(SUMIF('IW49 SEMANA CAL'!A:A,'IW38 SEMANA CAL'!B319,'IW49 SEMANA CAL'!H:H)),"")</f>
        <v/>
      </c>
    </row>
    <row r="320" spans="1:32" x14ac:dyDescent="0.35">
      <c r="AD320" s="32" t="str">
        <f>IF(B320&gt;0,IFERROR(IF(_xlfn.XLOOKUP(B320,'IW38 PLAN SEMANAL'!B:B,'IW38 PLAN SEMANAL'!B:B)&gt;0,"PROGRAMADO","CORRECTIVO"),"CORRECTIVO"),"")</f>
        <v/>
      </c>
      <c r="AE320" s="32" t="str">
        <f t="shared" si="4"/>
        <v/>
      </c>
      <c r="AF320" s="32" t="str">
        <f>IF(B320&gt;0,(SUMIF('IW49 SEMANA CAL'!A:A,'IW38 SEMANA CAL'!B320,'IW49 SEMANA CAL'!H:H)),"")</f>
        <v/>
      </c>
    </row>
    <row r="321" spans="30:32" x14ac:dyDescent="0.35">
      <c r="AD321" s="32" t="str">
        <f>IF(B321&gt;0,IFERROR(IF(_xlfn.XLOOKUP(B321,'IW38 PLAN SEMANAL'!B:B,'IW38 PLAN SEMANAL'!B:B)&gt;0,"PROGRAMADO","CORRECTIVO"),"CORRECTIVO"),"")</f>
        <v/>
      </c>
      <c r="AE321" s="32" t="str">
        <f t="shared" si="4"/>
        <v/>
      </c>
      <c r="AF321" s="32" t="str">
        <f>IF(B321&gt;0,(SUMIF('IW49 SEMANA CAL'!A:A,'IW38 SEMANA CAL'!B321,'IW49 SEMANA CAL'!H:H)),"")</f>
        <v/>
      </c>
    </row>
    <row r="322" spans="30:32" x14ac:dyDescent="0.35">
      <c r="AD322" s="32" t="str">
        <f>IF(B322&gt;0,IFERROR(IF(_xlfn.XLOOKUP(B322,'IW38 PLAN SEMANAL'!B:B,'IW38 PLAN SEMANAL'!B:B)&gt;0,"PROGRAMADO","CORRECTIVO"),"CORRECTIVO"),"")</f>
        <v/>
      </c>
      <c r="AE322" s="32" t="str">
        <f t="shared" si="4"/>
        <v/>
      </c>
      <c r="AF322" s="32" t="str">
        <f>IF(B322&gt;0,(SUMIF('IW49 SEMANA CAL'!A:A,'IW38 SEMANA CAL'!B322,'IW49 SEMANA CAL'!H:H)),"")</f>
        <v/>
      </c>
    </row>
    <row r="323" spans="30:32" x14ac:dyDescent="0.35">
      <c r="AD323" s="32" t="str">
        <f>IF(B323&gt;0,IFERROR(IF(_xlfn.XLOOKUP(B323,'IW38 PLAN SEMANAL'!B:B,'IW38 PLAN SEMANAL'!B:B)&gt;0,"PROGRAMADO","CORRECTIVO"),"CORRECTIVO"),"")</f>
        <v/>
      </c>
      <c r="AE323" s="32" t="str">
        <f t="shared" ref="AE323:AE386" si="5">IF(B323&gt;0,IF(MID(G323,1,3)="CTE","CERRADO",IF(MID(G323,1,3)="REP","REPROGRAMADO",IF(MID(G323,1,3)="CER","CERRADO","ABIERTO"))),"")</f>
        <v/>
      </c>
      <c r="AF323" s="32" t="str">
        <f>IF(B323&gt;0,(SUMIF('IW49 SEMANA CAL'!A:A,'IW38 SEMANA CAL'!B323,'IW49 SEMANA CAL'!H:H)),"")</f>
        <v/>
      </c>
    </row>
    <row r="324" spans="30:32" x14ac:dyDescent="0.35">
      <c r="AD324" s="32" t="str">
        <f>IF(B324&gt;0,IFERROR(IF(_xlfn.XLOOKUP(B324,'IW38 PLAN SEMANAL'!B:B,'IW38 PLAN SEMANAL'!B:B)&gt;0,"PROGRAMADO","CORRECTIVO"),"CORRECTIVO"),"")</f>
        <v/>
      </c>
      <c r="AE324" s="32" t="str">
        <f t="shared" si="5"/>
        <v/>
      </c>
      <c r="AF324" s="32" t="str">
        <f>IF(B324&gt;0,(SUMIF('IW49 SEMANA CAL'!A:A,'IW38 SEMANA CAL'!B324,'IW49 SEMANA CAL'!H:H)),"")</f>
        <v/>
      </c>
    </row>
    <row r="325" spans="30:32" x14ac:dyDescent="0.35">
      <c r="AD325" s="32" t="str">
        <f>IF(B325&gt;0,IFERROR(IF(_xlfn.XLOOKUP(B325,'IW38 PLAN SEMANAL'!B:B,'IW38 PLAN SEMANAL'!B:B)&gt;0,"PROGRAMADO","CORRECTIVO"),"CORRECTIVO"),"")</f>
        <v/>
      </c>
      <c r="AE325" s="32" t="str">
        <f t="shared" si="5"/>
        <v/>
      </c>
      <c r="AF325" s="32" t="str">
        <f>IF(B325&gt;0,(SUMIF('IW49 SEMANA CAL'!A:A,'IW38 SEMANA CAL'!B325,'IW49 SEMANA CAL'!H:H)),"")</f>
        <v/>
      </c>
    </row>
    <row r="326" spans="30:32" x14ac:dyDescent="0.35">
      <c r="AD326" s="32" t="str">
        <f>IF(B326&gt;0,IFERROR(IF(_xlfn.XLOOKUP(B326,'IW38 PLAN SEMANAL'!B:B,'IW38 PLAN SEMANAL'!B:B)&gt;0,"PROGRAMADO","CORRECTIVO"),"CORRECTIVO"),"")</f>
        <v/>
      </c>
      <c r="AE326" s="32" t="str">
        <f t="shared" si="5"/>
        <v/>
      </c>
      <c r="AF326" s="32" t="str">
        <f>IF(B326&gt;0,(SUMIF('IW49 SEMANA CAL'!A:A,'IW38 SEMANA CAL'!B326,'IW49 SEMANA CAL'!H:H)),"")</f>
        <v/>
      </c>
    </row>
    <row r="327" spans="30:32" x14ac:dyDescent="0.35">
      <c r="AD327" s="32" t="str">
        <f>IF(B327&gt;0,IFERROR(IF(_xlfn.XLOOKUP(B327,'IW38 PLAN SEMANAL'!B:B,'IW38 PLAN SEMANAL'!B:B)&gt;0,"PROGRAMADO","CORRECTIVO"),"CORRECTIVO"),"")</f>
        <v/>
      </c>
      <c r="AE327" s="32" t="str">
        <f t="shared" si="5"/>
        <v/>
      </c>
      <c r="AF327" s="32" t="str">
        <f>IF(B327&gt;0,(SUMIF('IW49 SEMANA CAL'!A:A,'IW38 SEMANA CAL'!B327,'IW49 SEMANA CAL'!H:H)),"")</f>
        <v/>
      </c>
    </row>
    <row r="328" spans="30:32" x14ac:dyDescent="0.35">
      <c r="AD328" s="32" t="str">
        <f>IF(B328&gt;0,IFERROR(IF(_xlfn.XLOOKUP(B328,'IW38 PLAN SEMANAL'!B:B,'IW38 PLAN SEMANAL'!B:B)&gt;0,"PROGRAMADO","CORRECTIVO"),"CORRECTIVO"),"")</f>
        <v/>
      </c>
      <c r="AE328" s="32" t="str">
        <f t="shared" si="5"/>
        <v/>
      </c>
      <c r="AF328" s="32" t="str">
        <f>IF(B328&gt;0,(SUMIF('IW49 SEMANA CAL'!A:A,'IW38 SEMANA CAL'!B328,'IW49 SEMANA CAL'!H:H)),"")</f>
        <v/>
      </c>
    </row>
    <row r="329" spans="30:32" x14ac:dyDescent="0.35">
      <c r="AD329" s="32" t="str">
        <f>IF(B329&gt;0,IFERROR(IF(_xlfn.XLOOKUP(B329,'IW38 PLAN SEMANAL'!B:B,'IW38 PLAN SEMANAL'!B:B)&gt;0,"PROGRAMADO","CORRECTIVO"),"CORRECTIVO"),"")</f>
        <v/>
      </c>
      <c r="AE329" s="32" t="str">
        <f t="shared" si="5"/>
        <v/>
      </c>
      <c r="AF329" s="32" t="str">
        <f>IF(B329&gt;0,(SUMIF('IW49 SEMANA CAL'!A:A,'IW38 SEMANA CAL'!B329,'IW49 SEMANA CAL'!H:H)),"")</f>
        <v/>
      </c>
    </row>
    <row r="330" spans="30:32" x14ac:dyDescent="0.35">
      <c r="AD330" s="32" t="str">
        <f>IF(B330&gt;0,IFERROR(IF(_xlfn.XLOOKUP(B330,'IW38 PLAN SEMANAL'!B:B,'IW38 PLAN SEMANAL'!B:B)&gt;0,"PROGRAMADO","CORRECTIVO"),"CORRECTIVO"),"")</f>
        <v/>
      </c>
      <c r="AE330" s="32" t="str">
        <f t="shared" si="5"/>
        <v/>
      </c>
      <c r="AF330" s="32" t="str">
        <f>IF(B330&gt;0,(SUMIF('IW49 SEMANA CAL'!A:A,'IW38 SEMANA CAL'!B330,'IW49 SEMANA CAL'!H:H)),"")</f>
        <v/>
      </c>
    </row>
    <row r="331" spans="30:32" x14ac:dyDescent="0.35">
      <c r="AD331" s="32" t="str">
        <f>IF(B331&gt;0,IFERROR(IF(_xlfn.XLOOKUP(B331,'IW38 PLAN SEMANAL'!B:B,'IW38 PLAN SEMANAL'!B:B)&gt;0,"PROGRAMADO","CORRECTIVO"),"CORRECTIVO"),"")</f>
        <v/>
      </c>
      <c r="AE331" s="32" t="str">
        <f t="shared" si="5"/>
        <v/>
      </c>
      <c r="AF331" s="32" t="str">
        <f>IF(B331&gt;0,(SUMIF('IW49 SEMANA CAL'!A:A,'IW38 SEMANA CAL'!B331,'IW49 SEMANA CAL'!H:H)),"")</f>
        <v/>
      </c>
    </row>
    <row r="332" spans="30:32" x14ac:dyDescent="0.35">
      <c r="AD332" s="32" t="str">
        <f>IF(B332&gt;0,IFERROR(IF(_xlfn.XLOOKUP(B332,'IW38 PLAN SEMANAL'!B:B,'IW38 PLAN SEMANAL'!B:B)&gt;0,"PROGRAMADO","CORRECTIVO"),"CORRECTIVO"),"")</f>
        <v/>
      </c>
      <c r="AE332" s="32" t="str">
        <f t="shared" si="5"/>
        <v/>
      </c>
      <c r="AF332" s="32" t="str">
        <f>IF(B332&gt;0,(SUMIF('IW49 SEMANA CAL'!A:A,'IW38 SEMANA CAL'!B332,'IW49 SEMANA CAL'!H:H)),"")</f>
        <v/>
      </c>
    </row>
    <row r="333" spans="30:32" x14ac:dyDescent="0.35">
      <c r="AD333" s="32" t="str">
        <f>IF(B333&gt;0,IFERROR(IF(_xlfn.XLOOKUP(B333,'IW38 PLAN SEMANAL'!B:B,'IW38 PLAN SEMANAL'!B:B)&gt;0,"PROGRAMADO","CORRECTIVO"),"CORRECTIVO"),"")</f>
        <v/>
      </c>
      <c r="AE333" s="32" t="str">
        <f t="shared" si="5"/>
        <v/>
      </c>
      <c r="AF333" s="32" t="str">
        <f>IF(B333&gt;0,(SUMIF('IW49 SEMANA CAL'!A:A,'IW38 SEMANA CAL'!B333,'IW49 SEMANA CAL'!H:H)),"")</f>
        <v/>
      </c>
    </row>
    <row r="334" spans="30:32" x14ac:dyDescent="0.35">
      <c r="AD334" s="32" t="str">
        <f>IF(B334&gt;0,IFERROR(IF(_xlfn.XLOOKUP(B334,'IW38 PLAN SEMANAL'!B:B,'IW38 PLAN SEMANAL'!B:B)&gt;0,"PROGRAMADO","CORRECTIVO"),"CORRECTIVO"),"")</f>
        <v/>
      </c>
      <c r="AE334" s="32" t="str">
        <f t="shared" si="5"/>
        <v/>
      </c>
      <c r="AF334" s="32" t="str">
        <f>IF(B334&gt;0,(SUMIF('IW49 SEMANA CAL'!A:A,'IW38 SEMANA CAL'!B334,'IW49 SEMANA CAL'!H:H)),"")</f>
        <v/>
      </c>
    </row>
    <row r="335" spans="30:32" x14ac:dyDescent="0.35">
      <c r="AD335" s="32" t="str">
        <f>IF(B335&gt;0,IFERROR(IF(_xlfn.XLOOKUP(B335,'IW38 PLAN SEMANAL'!B:B,'IW38 PLAN SEMANAL'!B:B)&gt;0,"PROGRAMADO","CORRECTIVO"),"CORRECTIVO"),"")</f>
        <v/>
      </c>
      <c r="AE335" s="32" t="str">
        <f t="shared" si="5"/>
        <v/>
      </c>
      <c r="AF335" s="32" t="str">
        <f>IF(B335&gt;0,(SUMIF('IW49 SEMANA CAL'!A:A,'IW38 SEMANA CAL'!B335,'IW49 SEMANA CAL'!H:H)),"")</f>
        <v/>
      </c>
    </row>
    <row r="336" spans="30:32" x14ac:dyDescent="0.35">
      <c r="AD336" s="32" t="str">
        <f>IF(B336&gt;0,IFERROR(IF(_xlfn.XLOOKUP(B336,'IW38 PLAN SEMANAL'!B:B,'IW38 PLAN SEMANAL'!B:B)&gt;0,"PROGRAMADO","CORRECTIVO"),"CORRECTIVO"),"")</f>
        <v/>
      </c>
      <c r="AE336" s="32" t="str">
        <f t="shared" si="5"/>
        <v/>
      </c>
      <c r="AF336" s="32" t="str">
        <f>IF(B336&gt;0,(SUMIF('IW49 SEMANA CAL'!A:A,'IW38 SEMANA CAL'!B336,'IW49 SEMANA CAL'!H:H)),"")</f>
        <v/>
      </c>
    </row>
    <row r="337" spans="30:32" x14ac:dyDescent="0.35">
      <c r="AD337" s="32" t="str">
        <f>IF(B337&gt;0,IFERROR(IF(_xlfn.XLOOKUP(B337,'IW38 PLAN SEMANAL'!B:B,'IW38 PLAN SEMANAL'!B:B)&gt;0,"PROGRAMADO","CORRECTIVO"),"CORRECTIVO"),"")</f>
        <v/>
      </c>
      <c r="AE337" s="32" t="str">
        <f t="shared" si="5"/>
        <v/>
      </c>
      <c r="AF337" s="32" t="str">
        <f>IF(B337&gt;0,(SUMIF('IW49 SEMANA CAL'!A:A,'IW38 SEMANA CAL'!B337,'IW49 SEMANA CAL'!H:H)),"")</f>
        <v/>
      </c>
    </row>
    <row r="338" spans="30:32" x14ac:dyDescent="0.35">
      <c r="AD338" s="32" t="str">
        <f>IF(B338&gt;0,IFERROR(IF(_xlfn.XLOOKUP(B338,'IW38 PLAN SEMANAL'!B:B,'IW38 PLAN SEMANAL'!B:B)&gt;0,"PROGRAMADO","CORRECTIVO"),"CORRECTIVO"),"")</f>
        <v/>
      </c>
      <c r="AE338" s="32" t="str">
        <f t="shared" si="5"/>
        <v/>
      </c>
      <c r="AF338" s="32" t="str">
        <f>IF(B338&gt;0,(SUMIF('IW49 SEMANA CAL'!A:A,'IW38 SEMANA CAL'!B338,'IW49 SEMANA CAL'!H:H)),"")</f>
        <v/>
      </c>
    </row>
    <row r="339" spans="30:32" x14ac:dyDescent="0.35">
      <c r="AD339" s="32" t="str">
        <f>IF(B339&gt;0,IFERROR(IF(_xlfn.XLOOKUP(B339,'IW38 PLAN SEMANAL'!B:B,'IW38 PLAN SEMANAL'!B:B)&gt;0,"PROGRAMADO","CORRECTIVO"),"CORRECTIVO"),"")</f>
        <v/>
      </c>
      <c r="AE339" s="32" t="str">
        <f t="shared" si="5"/>
        <v/>
      </c>
      <c r="AF339" s="32" t="str">
        <f>IF(B339&gt;0,(SUMIF('IW49 SEMANA CAL'!A:A,'IW38 SEMANA CAL'!B339,'IW49 SEMANA CAL'!H:H)),"")</f>
        <v/>
      </c>
    </row>
    <row r="340" spans="30:32" x14ac:dyDescent="0.35">
      <c r="AD340" s="32" t="str">
        <f>IF(B340&gt;0,IFERROR(IF(_xlfn.XLOOKUP(B340,'IW38 PLAN SEMANAL'!B:B,'IW38 PLAN SEMANAL'!B:B)&gt;0,"PROGRAMADO","CORRECTIVO"),"CORRECTIVO"),"")</f>
        <v/>
      </c>
      <c r="AE340" s="32" t="str">
        <f t="shared" si="5"/>
        <v/>
      </c>
      <c r="AF340" s="32" t="str">
        <f>IF(B340&gt;0,(SUMIF('IW49 SEMANA CAL'!A:A,'IW38 SEMANA CAL'!B340,'IW49 SEMANA CAL'!H:H)),"")</f>
        <v/>
      </c>
    </row>
    <row r="341" spans="30:32" x14ac:dyDescent="0.35">
      <c r="AD341" s="32" t="str">
        <f>IF(B341&gt;0,IFERROR(IF(_xlfn.XLOOKUP(B341,'IW38 PLAN SEMANAL'!B:B,'IW38 PLAN SEMANAL'!B:B)&gt;0,"PROGRAMADO","CORRECTIVO"),"CORRECTIVO"),"")</f>
        <v/>
      </c>
      <c r="AE341" s="32" t="str">
        <f t="shared" si="5"/>
        <v/>
      </c>
      <c r="AF341" s="32" t="str">
        <f>IF(B341&gt;0,(SUMIF('IW49 SEMANA CAL'!A:A,'IW38 SEMANA CAL'!B341,'IW49 SEMANA CAL'!H:H)),"")</f>
        <v/>
      </c>
    </row>
    <row r="342" spans="30:32" x14ac:dyDescent="0.35">
      <c r="AD342" s="32" t="str">
        <f>IF(B342&gt;0,IFERROR(IF(_xlfn.XLOOKUP(B342,'IW38 PLAN SEMANAL'!B:B,'IW38 PLAN SEMANAL'!B:B)&gt;0,"PROGRAMADO","CORRECTIVO"),"CORRECTIVO"),"")</f>
        <v/>
      </c>
      <c r="AE342" s="32" t="str">
        <f t="shared" si="5"/>
        <v/>
      </c>
      <c r="AF342" s="32" t="str">
        <f>IF(B342&gt;0,(SUMIF('IW49 SEMANA CAL'!A:A,'IW38 SEMANA CAL'!B342,'IW49 SEMANA CAL'!H:H)),"")</f>
        <v/>
      </c>
    </row>
    <row r="343" spans="30:32" x14ac:dyDescent="0.35">
      <c r="AD343" s="32" t="str">
        <f>IF(B343&gt;0,IFERROR(IF(_xlfn.XLOOKUP(B343,'IW38 PLAN SEMANAL'!B:B,'IW38 PLAN SEMANAL'!B:B)&gt;0,"PROGRAMADO","CORRECTIVO"),"CORRECTIVO"),"")</f>
        <v/>
      </c>
      <c r="AE343" s="32" t="str">
        <f t="shared" si="5"/>
        <v/>
      </c>
      <c r="AF343" s="32" t="str">
        <f>IF(B343&gt;0,(SUMIF('IW49 SEMANA CAL'!A:A,'IW38 SEMANA CAL'!B343,'IW49 SEMANA CAL'!H:H)),"")</f>
        <v/>
      </c>
    </row>
    <row r="344" spans="30:32" x14ac:dyDescent="0.35">
      <c r="AD344" s="32" t="str">
        <f>IF(B344&gt;0,IFERROR(IF(_xlfn.XLOOKUP(B344,'IW38 PLAN SEMANAL'!B:B,'IW38 PLAN SEMANAL'!B:B)&gt;0,"PROGRAMADO","CORRECTIVO"),"CORRECTIVO"),"")</f>
        <v/>
      </c>
      <c r="AE344" s="32" t="str">
        <f t="shared" si="5"/>
        <v/>
      </c>
      <c r="AF344" s="32" t="str">
        <f>IF(B344&gt;0,(SUMIF('IW49 SEMANA CAL'!A:A,'IW38 SEMANA CAL'!B344,'IW49 SEMANA CAL'!H:H)),"")</f>
        <v/>
      </c>
    </row>
    <row r="345" spans="30:32" x14ac:dyDescent="0.35">
      <c r="AD345" s="32" t="str">
        <f>IF(B345&gt;0,IFERROR(IF(_xlfn.XLOOKUP(B345,'IW38 PLAN SEMANAL'!B:B,'IW38 PLAN SEMANAL'!B:B)&gt;0,"PROGRAMADO","CORRECTIVO"),"CORRECTIVO"),"")</f>
        <v/>
      </c>
      <c r="AE345" s="32" t="str">
        <f t="shared" si="5"/>
        <v/>
      </c>
      <c r="AF345" s="32" t="str">
        <f>IF(B345&gt;0,(SUMIF('IW49 SEMANA CAL'!A:A,'IW38 SEMANA CAL'!B345,'IW49 SEMANA CAL'!H:H)),"")</f>
        <v/>
      </c>
    </row>
    <row r="346" spans="30:32" x14ac:dyDescent="0.35">
      <c r="AD346" s="32" t="str">
        <f>IF(B346&gt;0,IFERROR(IF(_xlfn.XLOOKUP(B346,'IW38 PLAN SEMANAL'!B:B,'IW38 PLAN SEMANAL'!B:B)&gt;0,"PROGRAMADO","CORRECTIVO"),"CORRECTIVO"),"")</f>
        <v/>
      </c>
      <c r="AE346" s="32" t="str">
        <f t="shared" si="5"/>
        <v/>
      </c>
      <c r="AF346" s="32" t="str">
        <f>IF(B346&gt;0,(SUMIF('IW49 SEMANA CAL'!A:A,'IW38 SEMANA CAL'!B346,'IW49 SEMANA CAL'!H:H)),"")</f>
        <v/>
      </c>
    </row>
    <row r="347" spans="30:32" x14ac:dyDescent="0.35">
      <c r="AD347" s="32" t="str">
        <f>IF(B347&gt;0,IFERROR(IF(_xlfn.XLOOKUP(B347,'IW38 PLAN SEMANAL'!B:B,'IW38 PLAN SEMANAL'!B:B)&gt;0,"PROGRAMADO","CORRECTIVO"),"CORRECTIVO"),"")</f>
        <v/>
      </c>
      <c r="AE347" s="32" t="str">
        <f t="shared" si="5"/>
        <v/>
      </c>
      <c r="AF347" s="32" t="str">
        <f>IF(B347&gt;0,(SUMIF('IW49 SEMANA CAL'!A:A,'IW38 SEMANA CAL'!B347,'IW49 SEMANA CAL'!H:H)),"")</f>
        <v/>
      </c>
    </row>
    <row r="348" spans="30:32" x14ac:dyDescent="0.35">
      <c r="AD348" s="32" t="str">
        <f>IF(B348&gt;0,IFERROR(IF(_xlfn.XLOOKUP(B348,'IW38 PLAN SEMANAL'!B:B,'IW38 PLAN SEMANAL'!B:B)&gt;0,"PROGRAMADO","CORRECTIVO"),"CORRECTIVO"),"")</f>
        <v/>
      </c>
      <c r="AE348" s="32" t="str">
        <f t="shared" si="5"/>
        <v/>
      </c>
      <c r="AF348" s="32" t="str">
        <f>IF(B348&gt;0,(SUMIF('IW49 SEMANA CAL'!A:A,'IW38 SEMANA CAL'!B348,'IW49 SEMANA CAL'!H:H)),"")</f>
        <v/>
      </c>
    </row>
    <row r="349" spans="30:32" x14ac:dyDescent="0.35">
      <c r="AD349" s="32" t="str">
        <f>IF(B349&gt;0,IFERROR(IF(_xlfn.XLOOKUP(B349,'IW38 PLAN SEMANAL'!B:B,'IW38 PLAN SEMANAL'!B:B)&gt;0,"PROGRAMADO","CORRECTIVO"),"CORRECTIVO"),"")</f>
        <v/>
      </c>
      <c r="AE349" s="32" t="str">
        <f t="shared" si="5"/>
        <v/>
      </c>
      <c r="AF349" s="32" t="str">
        <f>IF(B349&gt;0,(SUMIF('IW49 SEMANA CAL'!A:A,'IW38 SEMANA CAL'!B349,'IW49 SEMANA CAL'!H:H)),"")</f>
        <v/>
      </c>
    </row>
    <row r="350" spans="30:32" x14ac:dyDescent="0.35">
      <c r="AD350" s="32" t="str">
        <f>IF(B350&gt;0,IFERROR(IF(_xlfn.XLOOKUP(B350,'IW38 PLAN SEMANAL'!B:B,'IW38 PLAN SEMANAL'!B:B)&gt;0,"PROGRAMADO","CORRECTIVO"),"CORRECTIVO"),"")</f>
        <v/>
      </c>
      <c r="AE350" s="32" t="str">
        <f t="shared" si="5"/>
        <v/>
      </c>
      <c r="AF350" s="32" t="str">
        <f>IF(B350&gt;0,(SUMIF('IW49 SEMANA CAL'!A:A,'IW38 SEMANA CAL'!B350,'IW49 SEMANA CAL'!H:H)),"")</f>
        <v/>
      </c>
    </row>
    <row r="351" spans="30:32" x14ac:dyDescent="0.35">
      <c r="AD351" s="32" t="str">
        <f>IF(B351&gt;0,IFERROR(IF(_xlfn.XLOOKUP(B351,'IW38 PLAN SEMANAL'!B:B,'IW38 PLAN SEMANAL'!B:B)&gt;0,"PROGRAMADO","CORRECTIVO"),"CORRECTIVO"),"")</f>
        <v/>
      </c>
      <c r="AE351" s="32" t="str">
        <f t="shared" si="5"/>
        <v/>
      </c>
      <c r="AF351" s="32" t="str">
        <f>IF(B351&gt;0,(SUMIF('IW49 SEMANA CAL'!A:A,'IW38 SEMANA CAL'!B351,'IW49 SEMANA CAL'!H:H)),"")</f>
        <v/>
      </c>
    </row>
    <row r="352" spans="30:32" x14ac:dyDescent="0.35">
      <c r="AD352" s="32" t="str">
        <f>IF(B352&gt;0,IFERROR(IF(_xlfn.XLOOKUP(B352,'IW38 PLAN SEMANAL'!B:B,'IW38 PLAN SEMANAL'!B:B)&gt;0,"PROGRAMADO","CORRECTIVO"),"CORRECTIVO"),"")</f>
        <v/>
      </c>
      <c r="AE352" s="32" t="str">
        <f t="shared" si="5"/>
        <v/>
      </c>
      <c r="AF352" s="32" t="str">
        <f>IF(B352&gt;0,(SUMIF('IW49 SEMANA CAL'!A:A,'IW38 SEMANA CAL'!B352,'IW49 SEMANA CAL'!H:H)),"")</f>
        <v/>
      </c>
    </row>
    <row r="353" spans="30:32" x14ac:dyDescent="0.35">
      <c r="AD353" s="32" t="str">
        <f>IF(B353&gt;0,IFERROR(IF(_xlfn.XLOOKUP(B353,'IW38 PLAN SEMANAL'!B:B,'IW38 PLAN SEMANAL'!B:B)&gt;0,"PROGRAMADO","CORRECTIVO"),"CORRECTIVO"),"")</f>
        <v/>
      </c>
      <c r="AE353" s="32" t="str">
        <f t="shared" si="5"/>
        <v/>
      </c>
      <c r="AF353" s="32" t="str">
        <f>IF(B353&gt;0,(SUMIF('IW49 SEMANA CAL'!A:A,'IW38 SEMANA CAL'!B353,'IW49 SEMANA CAL'!H:H)),"")</f>
        <v/>
      </c>
    </row>
    <row r="354" spans="30:32" x14ac:dyDescent="0.35">
      <c r="AD354" s="32" t="str">
        <f>IF(B354&gt;0,IFERROR(IF(_xlfn.XLOOKUP(B354,'IW38 PLAN SEMANAL'!B:B,'IW38 PLAN SEMANAL'!B:B)&gt;0,"PROGRAMADO","CORRECTIVO"),"CORRECTIVO"),"")</f>
        <v/>
      </c>
      <c r="AE354" s="32" t="str">
        <f t="shared" si="5"/>
        <v/>
      </c>
      <c r="AF354" s="32" t="str">
        <f>IF(B354&gt;0,(SUMIF('IW49 SEMANA CAL'!A:A,'IW38 SEMANA CAL'!B354,'IW49 SEMANA CAL'!H:H)),"")</f>
        <v/>
      </c>
    </row>
    <row r="355" spans="30:32" x14ac:dyDescent="0.35">
      <c r="AD355" s="32" t="str">
        <f>IF(B355&gt;0,IFERROR(IF(_xlfn.XLOOKUP(B355,'IW38 PLAN SEMANAL'!B:B,'IW38 PLAN SEMANAL'!B:B)&gt;0,"PROGRAMADO","CORRECTIVO"),"CORRECTIVO"),"")</f>
        <v/>
      </c>
      <c r="AE355" s="32" t="str">
        <f t="shared" si="5"/>
        <v/>
      </c>
      <c r="AF355" s="32" t="str">
        <f>IF(B355&gt;0,(SUMIF('IW49 SEMANA CAL'!A:A,'IW38 SEMANA CAL'!B355,'IW49 SEMANA CAL'!H:H)),"")</f>
        <v/>
      </c>
    </row>
    <row r="356" spans="30:32" x14ac:dyDescent="0.35">
      <c r="AD356" s="32" t="str">
        <f>IF(B356&gt;0,IFERROR(IF(_xlfn.XLOOKUP(B356,'IW38 PLAN SEMANAL'!B:B,'IW38 PLAN SEMANAL'!B:B)&gt;0,"PROGRAMADO","CORRECTIVO"),"CORRECTIVO"),"")</f>
        <v/>
      </c>
      <c r="AE356" s="32" t="str">
        <f t="shared" si="5"/>
        <v/>
      </c>
      <c r="AF356" s="32" t="str">
        <f>IF(B356&gt;0,(SUMIF('IW49 SEMANA CAL'!A:A,'IW38 SEMANA CAL'!B356,'IW49 SEMANA CAL'!H:H)),"")</f>
        <v/>
      </c>
    </row>
    <row r="357" spans="30:32" x14ac:dyDescent="0.35">
      <c r="AD357" s="32" t="str">
        <f>IF(B357&gt;0,IFERROR(IF(_xlfn.XLOOKUP(B357,'IW38 PLAN SEMANAL'!B:B,'IW38 PLAN SEMANAL'!B:B)&gt;0,"PROGRAMADO","CORRECTIVO"),"CORRECTIVO"),"")</f>
        <v/>
      </c>
      <c r="AE357" s="32" t="str">
        <f t="shared" si="5"/>
        <v/>
      </c>
      <c r="AF357" s="32" t="str">
        <f>IF(B357&gt;0,(SUMIF('IW49 SEMANA CAL'!A:A,'IW38 SEMANA CAL'!B357,'IW49 SEMANA CAL'!H:H)),"")</f>
        <v/>
      </c>
    </row>
    <row r="358" spans="30:32" x14ac:dyDescent="0.35">
      <c r="AD358" s="32" t="str">
        <f>IF(B358&gt;0,IFERROR(IF(_xlfn.XLOOKUP(B358,'IW38 PLAN SEMANAL'!B:B,'IW38 PLAN SEMANAL'!B:B)&gt;0,"PROGRAMADO","CORRECTIVO"),"CORRECTIVO"),"")</f>
        <v/>
      </c>
      <c r="AE358" s="32" t="str">
        <f t="shared" si="5"/>
        <v/>
      </c>
      <c r="AF358" s="32" t="str">
        <f>IF(B358&gt;0,(SUMIF('IW49 SEMANA CAL'!A:A,'IW38 SEMANA CAL'!B358,'IW49 SEMANA CAL'!H:H)),"")</f>
        <v/>
      </c>
    </row>
    <row r="359" spans="30:32" x14ac:dyDescent="0.35">
      <c r="AD359" s="32" t="str">
        <f>IF(B359&gt;0,IFERROR(IF(_xlfn.XLOOKUP(B359,'IW38 PLAN SEMANAL'!B:B,'IW38 PLAN SEMANAL'!B:B)&gt;0,"PROGRAMADO","CORRECTIVO"),"CORRECTIVO"),"")</f>
        <v/>
      </c>
      <c r="AE359" s="32" t="str">
        <f t="shared" si="5"/>
        <v/>
      </c>
      <c r="AF359" s="32" t="str">
        <f>IF(B359&gt;0,(SUMIF('IW49 SEMANA CAL'!A:A,'IW38 SEMANA CAL'!B359,'IW49 SEMANA CAL'!H:H)),"")</f>
        <v/>
      </c>
    </row>
    <row r="360" spans="30:32" x14ac:dyDescent="0.35">
      <c r="AD360" s="32" t="str">
        <f>IF(B360&gt;0,IFERROR(IF(_xlfn.XLOOKUP(B360,'IW38 PLAN SEMANAL'!B:B,'IW38 PLAN SEMANAL'!B:B)&gt;0,"PROGRAMADO","CORRECTIVO"),"CORRECTIVO"),"")</f>
        <v/>
      </c>
      <c r="AE360" s="32" t="str">
        <f t="shared" si="5"/>
        <v/>
      </c>
      <c r="AF360" s="32" t="str">
        <f>IF(B360&gt;0,(SUMIF('IW49 SEMANA CAL'!A:A,'IW38 SEMANA CAL'!B360,'IW49 SEMANA CAL'!H:H)),"")</f>
        <v/>
      </c>
    </row>
    <row r="361" spans="30:32" x14ac:dyDescent="0.35">
      <c r="AD361" s="32" t="str">
        <f>IF(B361&gt;0,IFERROR(IF(_xlfn.XLOOKUP(B361,'IW38 PLAN SEMANAL'!B:B,'IW38 PLAN SEMANAL'!B:B)&gt;0,"PROGRAMADO","CORRECTIVO"),"CORRECTIVO"),"")</f>
        <v/>
      </c>
      <c r="AE361" s="32" t="str">
        <f t="shared" si="5"/>
        <v/>
      </c>
      <c r="AF361" s="32" t="str">
        <f>IF(B361&gt;0,(SUMIF('IW49 SEMANA CAL'!A:A,'IW38 SEMANA CAL'!B361,'IW49 SEMANA CAL'!H:H)),"")</f>
        <v/>
      </c>
    </row>
    <row r="362" spans="30:32" x14ac:dyDescent="0.35">
      <c r="AD362" s="32" t="str">
        <f>IF(B362&gt;0,IFERROR(IF(_xlfn.XLOOKUP(B362,'IW38 PLAN SEMANAL'!B:B,'IW38 PLAN SEMANAL'!B:B)&gt;0,"PROGRAMADO","CORRECTIVO"),"CORRECTIVO"),"")</f>
        <v/>
      </c>
      <c r="AE362" s="32" t="str">
        <f t="shared" si="5"/>
        <v/>
      </c>
      <c r="AF362" s="32" t="str">
        <f>IF(B362&gt;0,(SUMIF('IW49 SEMANA CAL'!A:A,'IW38 SEMANA CAL'!B362,'IW49 SEMANA CAL'!H:H)),"")</f>
        <v/>
      </c>
    </row>
    <row r="363" spans="30:32" x14ac:dyDescent="0.35">
      <c r="AD363" s="32" t="str">
        <f>IF(B363&gt;0,IFERROR(IF(_xlfn.XLOOKUP(B363,'IW38 PLAN SEMANAL'!B:B,'IW38 PLAN SEMANAL'!B:B)&gt;0,"PROGRAMADO","CORRECTIVO"),"CORRECTIVO"),"")</f>
        <v/>
      </c>
      <c r="AE363" s="32" t="str">
        <f t="shared" si="5"/>
        <v/>
      </c>
      <c r="AF363" s="32" t="str">
        <f>IF(B363&gt;0,(SUMIF('IW49 SEMANA CAL'!A:A,'IW38 SEMANA CAL'!B363,'IW49 SEMANA CAL'!H:H)),"")</f>
        <v/>
      </c>
    </row>
    <row r="364" spans="30:32" x14ac:dyDescent="0.35">
      <c r="AD364" s="32" t="str">
        <f>IF(B364&gt;0,IFERROR(IF(_xlfn.XLOOKUP(B364,'IW38 PLAN SEMANAL'!B:B,'IW38 PLAN SEMANAL'!B:B)&gt;0,"PROGRAMADO","CORRECTIVO"),"CORRECTIVO"),"")</f>
        <v/>
      </c>
      <c r="AE364" s="32" t="str">
        <f t="shared" si="5"/>
        <v/>
      </c>
      <c r="AF364" s="32" t="str">
        <f>IF(B364&gt;0,(SUMIF('IW49 SEMANA CAL'!A:A,'IW38 SEMANA CAL'!B364,'IW49 SEMANA CAL'!H:H)),"")</f>
        <v/>
      </c>
    </row>
    <row r="365" spans="30:32" x14ac:dyDescent="0.35">
      <c r="AD365" s="32" t="str">
        <f>IF(B365&gt;0,IFERROR(IF(_xlfn.XLOOKUP(B365,'IW38 PLAN SEMANAL'!B:B,'IW38 PLAN SEMANAL'!B:B)&gt;0,"PROGRAMADO","CORRECTIVO"),"CORRECTIVO"),"")</f>
        <v/>
      </c>
      <c r="AE365" s="32" t="str">
        <f t="shared" si="5"/>
        <v/>
      </c>
      <c r="AF365" s="32" t="str">
        <f>IF(B365&gt;0,(SUMIF('IW49 SEMANA CAL'!A:A,'IW38 SEMANA CAL'!B365,'IW49 SEMANA CAL'!H:H)),"")</f>
        <v/>
      </c>
    </row>
    <row r="366" spans="30:32" x14ac:dyDescent="0.35">
      <c r="AD366" s="32" t="str">
        <f>IF(B366&gt;0,IFERROR(IF(_xlfn.XLOOKUP(B366,'IW38 PLAN SEMANAL'!B:B,'IW38 PLAN SEMANAL'!B:B)&gt;0,"PROGRAMADO","CORRECTIVO"),"CORRECTIVO"),"")</f>
        <v/>
      </c>
      <c r="AE366" s="32" t="str">
        <f t="shared" si="5"/>
        <v/>
      </c>
      <c r="AF366" s="32" t="str">
        <f>IF(B366&gt;0,(SUMIF('IW49 SEMANA CAL'!A:A,'IW38 SEMANA CAL'!B366,'IW49 SEMANA CAL'!H:H)),"")</f>
        <v/>
      </c>
    </row>
    <row r="367" spans="30:32" x14ac:dyDescent="0.35">
      <c r="AD367" s="32" t="str">
        <f>IF(B367&gt;0,IFERROR(IF(_xlfn.XLOOKUP(B367,'IW38 PLAN SEMANAL'!B:B,'IW38 PLAN SEMANAL'!B:B)&gt;0,"PROGRAMADO","CORRECTIVO"),"CORRECTIVO"),"")</f>
        <v/>
      </c>
      <c r="AE367" s="32" t="str">
        <f t="shared" si="5"/>
        <v/>
      </c>
      <c r="AF367" s="32" t="str">
        <f>IF(B367&gt;0,(SUMIF('IW49 SEMANA CAL'!A:A,'IW38 SEMANA CAL'!B367,'IW49 SEMANA CAL'!H:H)),"")</f>
        <v/>
      </c>
    </row>
    <row r="368" spans="30:32" x14ac:dyDescent="0.35">
      <c r="AD368" s="32" t="str">
        <f>IF(B368&gt;0,IFERROR(IF(_xlfn.XLOOKUP(B368,'IW38 PLAN SEMANAL'!B:B,'IW38 PLAN SEMANAL'!B:B)&gt;0,"PROGRAMADO","CORRECTIVO"),"CORRECTIVO"),"")</f>
        <v/>
      </c>
      <c r="AE368" s="32" t="str">
        <f t="shared" si="5"/>
        <v/>
      </c>
      <c r="AF368" s="32" t="str">
        <f>IF(B368&gt;0,(SUMIF('IW49 SEMANA CAL'!A:A,'IW38 SEMANA CAL'!B368,'IW49 SEMANA CAL'!H:H)),"")</f>
        <v/>
      </c>
    </row>
    <row r="369" spans="30:32" x14ac:dyDescent="0.35">
      <c r="AD369" s="32" t="str">
        <f>IF(B369&gt;0,IFERROR(IF(_xlfn.XLOOKUP(B369,'IW38 PLAN SEMANAL'!B:B,'IW38 PLAN SEMANAL'!B:B)&gt;0,"PROGRAMADO","CORRECTIVO"),"CORRECTIVO"),"")</f>
        <v/>
      </c>
      <c r="AE369" s="32" t="str">
        <f t="shared" si="5"/>
        <v/>
      </c>
      <c r="AF369" s="32" t="str">
        <f>IF(B369&gt;0,(SUMIF('IW49 SEMANA CAL'!A:A,'IW38 SEMANA CAL'!B369,'IW49 SEMANA CAL'!H:H)),"")</f>
        <v/>
      </c>
    </row>
    <row r="370" spans="30:32" x14ac:dyDescent="0.35">
      <c r="AD370" s="32" t="str">
        <f>IF(B370&gt;0,IFERROR(IF(_xlfn.XLOOKUP(B370,'IW38 PLAN SEMANAL'!B:B,'IW38 PLAN SEMANAL'!B:B)&gt;0,"PROGRAMADO","CORRECTIVO"),"CORRECTIVO"),"")</f>
        <v/>
      </c>
      <c r="AE370" s="32" t="str">
        <f t="shared" si="5"/>
        <v/>
      </c>
      <c r="AF370" s="32" t="str">
        <f>IF(B370&gt;0,(SUMIF('IW49 SEMANA CAL'!A:A,'IW38 SEMANA CAL'!B370,'IW49 SEMANA CAL'!H:H)),"")</f>
        <v/>
      </c>
    </row>
    <row r="371" spans="30:32" x14ac:dyDescent="0.35">
      <c r="AD371" s="32" t="str">
        <f>IF(B371&gt;0,IFERROR(IF(_xlfn.XLOOKUP(B371,'IW38 PLAN SEMANAL'!B:B,'IW38 PLAN SEMANAL'!B:B)&gt;0,"PROGRAMADO","CORRECTIVO"),"CORRECTIVO"),"")</f>
        <v/>
      </c>
      <c r="AE371" s="32" t="str">
        <f t="shared" si="5"/>
        <v/>
      </c>
      <c r="AF371" s="32" t="str">
        <f>IF(B371&gt;0,(SUMIF('IW49 SEMANA CAL'!A:A,'IW38 SEMANA CAL'!B371,'IW49 SEMANA CAL'!H:H)),"")</f>
        <v/>
      </c>
    </row>
    <row r="372" spans="30:32" x14ac:dyDescent="0.35">
      <c r="AD372" s="32" t="str">
        <f>IF(B372&gt;0,IFERROR(IF(_xlfn.XLOOKUP(B372,'IW38 PLAN SEMANAL'!B:B,'IW38 PLAN SEMANAL'!B:B)&gt;0,"PROGRAMADO","CORRECTIVO"),"CORRECTIVO"),"")</f>
        <v/>
      </c>
      <c r="AE372" s="32" t="str">
        <f t="shared" si="5"/>
        <v/>
      </c>
      <c r="AF372" s="32" t="str">
        <f>IF(B372&gt;0,(SUMIF('IW49 SEMANA CAL'!A:A,'IW38 SEMANA CAL'!B372,'IW49 SEMANA CAL'!H:H)),"")</f>
        <v/>
      </c>
    </row>
    <row r="373" spans="30:32" x14ac:dyDescent="0.35">
      <c r="AD373" s="32" t="str">
        <f>IF(B373&gt;0,IFERROR(IF(_xlfn.XLOOKUP(B373,'IW38 PLAN SEMANAL'!B:B,'IW38 PLAN SEMANAL'!B:B)&gt;0,"PROGRAMADO","CORRECTIVO"),"CORRECTIVO"),"")</f>
        <v/>
      </c>
      <c r="AE373" s="32" t="str">
        <f t="shared" si="5"/>
        <v/>
      </c>
      <c r="AF373" s="32" t="str">
        <f>IF(B373&gt;0,(SUMIF('IW49 SEMANA CAL'!A:A,'IW38 SEMANA CAL'!B373,'IW49 SEMANA CAL'!H:H)),"")</f>
        <v/>
      </c>
    </row>
    <row r="374" spans="30:32" x14ac:dyDescent="0.35">
      <c r="AD374" s="32" t="str">
        <f>IF(B374&gt;0,IFERROR(IF(_xlfn.XLOOKUP(B374,'IW38 PLAN SEMANAL'!B:B,'IW38 PLAN SEMANAL'!B:B)&gt;0,"PROGRAMADO","CORRECTIVO"),"CORRECTIVO"),"")</f>
        <v/>
      </c>
      <c r="AE374" s="32" t="str">
        <f t="shared" si="5"/>
        <v/>
      </c>
      <c r="AF374" s="32" t="str">
        <f>IF(B374&gt;0,(SUMIF('IW49 SEMANA CAL'!A:A,'IW38 SEMANA CAL'!B374,'IW49 SEMANA CAL'!H:H)),"")</f>
        <v/>
      </c>
    </row>
    <row r="375" spans="30:32" x14ac:dyDescent="0.35">
      <c r="AD375" s="32" t="str">
        <f>IF(B375&gt;0,IFERROR(IF(_xlfn.XLOOKUP(B375,'IW38 PLAN SEMANAL'!B:B,'IW38 PLAN SEMANAL'!B:B)&gt;0,"PROGRAMADO","CORRECTIVO"),"CORRECTIVO"),"")</f>
        <v/>
      </c>
      <c r="AE375" s="32" t="str">
        <f t="shared" si="5"/>
        <v/>
      </c>
      <c r="AF375" s="32" t="str">
        <f>IF(B375&gt;0,(SUMIF('IW49 SEMANA CAL'!A:A,'IW38 SEMANA CAL'!B375,'IW49 SEMANA CAL'!H:H)),"")</f>
        <v/>
      </c>
    </row>
    <row r="376" spans="30:32" x14ac:dyDescent="0.35">
      <c r="AD376" s="32" t="str">
        <f>IF(B376&gt;0,IFERROR(IF(_xlfn.XLOOKUP(B376,'IW38 PLAN SEMANAL'!B:B,'IW38 PLAN SEMANAL'!B:B)&gt;0,"PROGRAMADO","CORRECTIVO"),"CORRECTIVO"),"")</f>
        <v/>
      </c>
      <c r="AE376" s="32" t="str">
        <f t="shared" si="5"/>
        <v/>
      </c>
      <c r="AF376" s="32" t="str">
        <f>IF(B376&gt;0,(SUMIF('IW49 SEMANA CAL'!A:A,'IW38 SEMANA CAL'!B376,'IW49 SEMANA CAL'!H:H)),"")</f>
        <v/>
      </c>
    </row>
    <row r="377" spans="30:32" x14ac:dyDescent="0.35">
      <c r="AD377" s="32" t="str">
        <f>IF(B377&gt;0,IFERROR(IF(_xlfn.XLOOKUP(B377,'IW38 PLAN SEMANAL'!B:B,'IW38 PLAN SEMANAL'!B:B)&gt;0,"PROGRAMADO","CORRECTIVO"),"CORRECTIVO"),"")</f>
        <v/>
      </c>
      <c r="AE377" s="32" t="str">
        <f t="shared" si="5"/>
        <v/>
      </c>
      <c r="AF377" s="32" t="str">
        <f>IF(B377&gt;0,(SUMIF('IW49 SEMANA CAL'!A:A,'IW38 SEMANA CAL'!B377,'IW49 SEMANA CAL'!H:H)),"")</f>
        <v/>
      </c>
    </row>
    <row r="378" spans="30:32" x14ac:dyDescent="0.35">
      <c r="AD378" s="32" t="str">
        <f>IF(B378&gt;0,IFERROR(IF(_xlfn.XLOOKUP(B378,'IW38 PLAN SEMANAL'!B:B,'IW38 PLAN SEMANAL'!B:B)&gt;0,"PROGRAMADO","CORRECTIVO"),"CORRECTIVO"),"")</f>
        <v/>
      </c>
      <c r="AE378" s="32" t="str">
        <f t="shared" si="5"/>
        <v/>
      </c>
      <c r="AF378" s="32" t="str">
        <f>IF(B378&gt;0,(SUMIF('IW49 SEMANA CAL'!A:A,'IW38 SEMANA CAL'!B378,'IW49 SEMANA CAL'!H:H)),"")</f>
        <v/>
      </c>
    </row>
    <row r="379" spans="30:32" x14ac:dyDescent="0.35">
      <c r="AD379" s="32" t="str">
        <f>IF(B379&gt;0,IFERROR(IF(_xlfn.XLOOKUP(B379,'IW38 PLAN SEMANAL'!B:B,'IW38 PLAN SEMANAL'!B:B)&gt;0,"PROGRAMADO","CORRECTIVO"),"CORRECTIVO"),"")</f>
        <v/>
      </c>
      <c r="AE379" s="32" t="str">
        <f t="shared" si="5"/>
        <v/>
      </c>
      <c r="AF379" s="32" t="str">
        <f>IF(B379&gt;0,(SUMIF('IW49 SEMANA CAL'!A:A,'IW38 SEMANA CAL'!B379,'IW49 SEMANA CAL'!H:H)),"")</f>
        <v/>
      </c>
    </row>
    <row r="380" spans="30:32" x14ac:dyDescent="0.35">
      <c r="AD380" s="32" t="str">
        <f>IF(B380&gt;0,IFERROR(IF(_xlfn.XLOOKUP(B380,'IW38 PLAN SEMANAL'!B:B,'IW38 PLAN SEMANAL'!B:B)&gt;0,"PROGRAMADO","CORRECTIVO"),"CORRECTIVO"),"")</f>
        <v/>
      </c>
      <c r="AE380" s="32" t="str">
        <f t="shared" si="5"/>
        <v/>
      </c>
      <c r="AF380" s="32" t="str">
        <f>IF(B380&gt;0,(SUMIF('IW49 SEMANA CAL'!A:A,'IW38 SEMANA CAL'!B380,'IW49 SEMANA CAL'!H:H)),"")</f>
        <v/>
      </c>
    </row>
    <row r="381" spans="30:32" x14ac:dyDescent="0.35">
      <c r="AD381" s="32" t="str">
        <f>IF(B381&gt;0,IFERROR(IF(_xlfn.XLOOKUP(B381,'IW38 PLAN SEMANAL'!B:B,'IW38 PLAN SEMANAL'!B:B)&gt;0,"PROGRAMADO","CORRECTIVO"),"CORRECTIVO"),"")</f>
        <v/>
      </c>
      <c r="AE381" s="32" t="str">
        <f t="shared" si="5"/>
        <v/>
      </c>
      <c r="AF381" s="32" t="str">
        <f>IF(B381&gt;0,(SUMIF('IW49 SEMANA CAL'!A:A,'IW38 SEMANA CAL'!B381,'IW49 SEMANA CAL'!H:H)),"")</f>
        <v/>
      </c>
    </row>
    <row r="382" spans="30:32" x14ac:dyDescent="0.35">
      <c r="AD382" s="32" t="str">
        <f>IF(B382&gt;0,IFERROR(IF(_xlfn.XLOOKUP(B382,'IW38 PLAN SEMANAL'!B:B,'IW38 PLAN SEMANAL'!B:B)&gt;0,"PROGRAMADO","CORRECTIVO"),"CORRECTIVO"),"")</f>
        <v/>
      </c>
      <c r="AE382" s="32" t="str">
        <f t="shared" si="5"/>
        <v/>
      </c>
      <c r="AF382" s="32" t="str">
        <f>IF(B382&gt;0,(SUMIF('IW49 SEMANA CAL'!A:A,'IW38 SEMANA CAL'!B382,'IW49 SEMANA CAL'!H:H)),"")</f>
        <v/>
      </c>
    </row>
    <row r="383" spans="30:32" x14ac:dyDescent="0.35">
      <c r="AD383" s="32" t="str">
        <f>IF(B383&gt;0,IFERROR(IF(_xlfn.XLOOKUP(B383,'IW38 PLAN SEMANAL'!B:B,'IW38 PLAN SEMANAL'!B:B)&gt;0,"PROGRAMADO","CORRECTIVO"),"CORRECTIVO"),"")</f>
        <v/>
      </c>
      <c r="AE383" s="32" t="str">
        <f t="shared" si="5"/>
        <v/>
      </c>
      <c r="AF383" s="32" t="str">
        <f>IF(B383&gt;0,(SUMIF('IW49 SEMANA CAL'!A:A,'IW38 SEMANA CAL'!B383,'IW49 SEMANA CAL'!H:H)),"")</f>
        <v/>
      </c>
    </row>
    <row r="384" spans="30:32" x14ac:dyDescent="0.35">
      <c r="AD384" s="32" t="str">
        <f>IF(B384&gt;0,IFERROR(IF(_xlfn.XLOOKUP(B384,'IW38 PLAN SEMANAL'!B:B,'IW38 PLAN SEMANAL'!B:B)&gt;0,"PROGRAMADO","CORRECTIVO"),"CORRECTIVO"),"")</f>
        <v/>
      </c>
      <c r="AE384" s="32" t="str">
        <f t="shared" si="5"/>
        <v/>
      </c>
      <c r="AF384" s="32" t="str">
        <f>IF(B384&gt;0,(SUMIF('IW49 SEMANA CAL'!A:A,'IW38 SEMANA CAL'!B384,'IW49 SEMANA CAL'!H:H)),"")</f>
        <v/>
      </c>
    </row>
    <row r="385" spans="30:32" x14ac:dyDescent="0.35">
      <c r="AD385" s="32" t="str">
        <f>IF(B385&gt;0,IFERROR(IF(_xlfn.XLOOKUP(B385,'IW38 PLAN SEMANAL'!B:B,'IW38 PLAN SEMANAL'!B:B)&gt;0,"PROGRAMADO","CORRECTIVO"),"CORRECTIVO"),"")</f>
        <v/>
      </c>
      <c r="AE385" s="32" t="str">
        <f t="shared" si="5"/>
        <v/>
      </c>
      <c r="AF385" s="32" t="str">
        <f>IF(B385&gt;0,(SUMIF('IW49 SEMANA CAL'!A:A,'IW38 SEMANA CAL'!B385,'IW49 SEMANA CAL'!H:H)),"")</f>
        <v/>
      </c>
    </row>
    <row r="386" spans="30:32" x14ac:dyDescent="0.35">
      <c r="AD386" s="32" t="str">
        <f>IF(B386&gt;0,IFERROR(IF(_xlfn.XLOOKUP(B386,'IW38 PLAN SEMANAL'!B:B,'IW38 PLAN SEMANAL'!B:B)&gt;0,"PROGRAMADO","CORRECTIVO"),"CORRECTIVO"),"")</f>
        <v/>
      </c>
      <c r="AE386" s="32" t="str">
        <f t="shared" si="5"/>
        <v/>
      </c>
      <c r="AF386" s="32" t="str">
        <f>IF(B386&gt;0,(SUMIF('IW49 SEMANA CAL'!A:A,'IW38 SEMANA CAL'!B386,'IW49 SEMANA CAL'!H:H)),"")</f>
        <v/>
      </c>
    </row>
    <row r="387" spans="30:32" x14ac:dyDescent="0.35">
      <c r="AD387" s="32" t="str">
        <f>IF(B387&gt;0,IFERROR(IF(_xlfn.XLOOKUP(B387,'IW38 PLAN SEMANAL'!B:B,'IW38 PLAN SEMANAL'!B:B)&gt;0,"PROGRAMADO","CORRECTIVO"),"CORRECTIVO"),"")</f>
        <v/>
      </c>
      <c r="AE387" s="32" t="str">
        <f t="shared" ref="AE387:AE450" si="6">IF(B387&gt;0,IF(MID(G387,1,3)="CTE","CERRADO",IF(MID(G387,1,3)="REP","REPROGRAMADO",IF(MID(G387,1,3)="CER","CERRADO","ABIERTO"))),"")</f>
        <v/>
      </c>
      <c r="AF387" s="32" t="str">
        <f>IF(B387&gt;0,(SUMIF('IW49 SEMANA CAL'!A:A,'IW38 SEMANA CAL'!B387,'IW49 SEMANA CAL'!H:H)),"")</f>
        <v/>
      </c>
    </row>
    <row r="388" spans="30:32" x14ac:dyDescent="0.35">
      <c r="AD388" s="32" t="str">
        <f>IF(B388&gt;0,IFERROR(IF(_xlfn.XLOOKUP(B388,'IW38 PLAN SEMANAL'!B:B,'IW38 PLAN SEMANAL'!B:B)&gt;0,"PROGRAMADO","CORRECTIVO"),"CORRECTIVO"),"")</f>
        <v/>
      </c>
      <c r="AE388" s="32" t="str">
        <f t="shared" si="6"/>
        <v/>
      </c>
      <c r="AF388" s="32" t="str">
        <f>IF(B388&gt;0,(SUMIF('IW49 SEMANA CAL'!A:A,'IW38 SEMANA CAL'!B388,'IW49 SEMANA CAL'!H:H)),"")</f>
        <v/>
      </c>
    </row>
    <row r="389" spans="30:32" x14ac:dyDescent="0.35">
      <c r="AD389" s="32" t="str">
        <f>IF(B389&gt;0,IFERROR(IF(_xlfn.XLOOKUP(B389,'IW38 PLAN SEMANAL'!B:B,'IW38 PLAN SEMANAL'!B:B)&gt;0,"PROGRAMADO","CORRECTIVO"),"CORRECTIVO"),"")</f>
        <v/>
      </c>
      <c r="AE389" s="32" t="str">
        <f t="shared" si="6"/>
        <v/>
      </c>
      <c r="AF389" s="32" t="str">
        <f>IF(B389&gt;0,(SUMIF('IW49 SEMANA CAL'!A:A,'IW38 SEMANA CAL'!B389,'IW49 SEMANA CAL'!H:H)),"")</f>
        <v/>
      </c>
    </row>
    <row r="390" spans="30:32" x14ac:dyDescent="0.35">
      <c r="AD390" s="32" t="str">
        <f>IF(B390&gt;0,IFERROR(IF(_xlfn.XLOOKUP(B390,'IW38 PLAN SEMANAL'!B:B,'IW38 PLAN SEMANAL'!B:B)&gt;0,"PROGRAMADO","CORRECTIVO"),"CORRECTIVO"),"")</f>
        <v/>
      </c>
      <c r="AE390" s="32" t="str">
        <f t="shared" si="6"/>
        <v/>
      </c>
      <c r="AF390" s="32" t="str">
        <f>IF(B390&gt;0,(SUMIF('IW49 SEMANA CAL'!A:A,'IW38 SEMANA CAL'!B390,'IW49 SEMANA CAL'!H:H)),"")</f>
        <v/>
      </c>
    </row>
    <row r="391" spans="30:32" x14ac:dyDescent="0.35">
      <c r="AD391" s="32" t="str">
        <f>IF(B391&gt;0,IFERROR(IF(_xlfn.XLOOKUP(B391,'IW38 PLAN SEMANAL'!B:B,'IW38 PLAN SEMANAL'!B:B)&gt;0,"PROGRAMADO","CORRECTIVO"),"CORRECTIVO"),"")</f>
        <v/>
      </c>
      <c r="AE391" s="32" t="str">
        <f t="shared" si="6"/>
        <v/>
      </c>
      <c r="AF391" s="32" t="str">
        <f>IF(B391&gt;0,(SUMIF('IW49 SEMANA CAL'!A:A,'IW38 SEMANA CAL'!B391,'IW49 SEMANA CAL'!H:H)),"")</f>
        <v/>
      </c>
    </row>
    <row r="392" spans="30:32" x14ac:dyDescent="0.35">
      <c r="AD392" s="32" t="str">
        <f>IF(B392&gt;0,IFERROR(IF(_xlfn.XLOOKUP(B392,'IW38 PLAN SEMANAL'!B:B,'IW38 PLAN SEMANAL'!B:B)&gt;0,"PROGRAMADO","CORRECTIVO"),"CORRECTIVO"),"")</f>
        <v/>
      </c>
      <c r="AE392" s="32" t="str">
        <f t="shared" si="6"/>
        <v/>
      </c>
      <c r="AF392" s="32" t="str">
        <f>IF(B392&gt;0,(SUMIF('IW49 SEMANA CAL'!A:A,'IW38 SEMANA CAL'!B392,'IW49 SEMANA CAL'!H:H)),"")</f>
        <v/>
      </c>
    </row>
    <row r="393" spans="30:32" x14ac:dyDescent="0.35">
      <c r="AD393" s="32" t="str">
        <f>IF(B393&gt;0,IFERROR(IF(_xlfn.XLOOKUP(B393,'IW38 PLAN SEMANAL'!B:B,'IW38 PLAN SEMANAL'!B:B)&gt;0,"PROGRAMADO","CORRECTIVO"),"CORRECTIVO"),"")</f>
        <v/>
      </c>
      <c r="AE393" s="32" t="str">
        <f t="shared" si="6"/>
        <v/>
      </c>
      <c r="AF393" s="32" t="str">
        <f>IF(B393&gt;0,(SUMIF('IW49 SEMANA CAL'!A:A,'IW38 SEMANA CAL'!B393,'IW49 SEMANA CAL'!H:H)),"")</f>
        <v/>
      </c>
    </row>
    <row r="394" spans="30:32" x14ac:dyDescent="0.35">
      <c r="AD394" s="32" t="str">
        <f>IF(B394&gt;0,IFERROR(IF(_xlfn.XLOOKUP(B394,'IW38 PLAN SEMANAL'!B:B,'IW38 PLAN SEMANAL'!B:B)&gt;0,"PROGRAMADO","CORRECTIVO"),"CORRECTIVO"),"")</f>
        <v/>
      </c>
      <c r="AE394" s="32" t="str">
        <f t="shared" si="6"/>
        <v/>
      </c>
      <c r="AF394" s="32" t="str">
        <f>IF(B394&gt;0,(SUMIF('IW49 SEMANA CAL'!A:A,'IW38 SEMANA CAL'!B394,'IW49 SEMANA CAL'!H:H)),"")</f>
        <v/>
      </c>
    </row>
    <row r="395" spans="30:32" x14ac:dyDescent="0.35">
      <c r="AD395" s="32" t="str">
        <f>IF(B395&gt;0,IFERROR(IF(_xlfn.XLOOKUP(B395,'IW38 PLAN SEMANAL'!B:B,'IW38 PLAN SEMANAL'!B:B)&gt;0,"PROGRAMADO","CORRECTIVO"),"CORRECTIVO"),"")</f>
        <v/>
      </c>
      <c r="AE395" s="32" t="str">
        <f t="shared" si="6"/>
        <v/>
      </c>
      <c r="AF395" s="32" t="str">
        <f>IF(B395&gt;0,(SUMIF('IW49 SEMANA CAL'!A:A,'IW38 SEMANA CAL'!B395,'IW49 SEMANA CAL'!H:H)),"")</f>
        <v/>
      </c>
    </row>
    <row r="396" spans="30:32" x14ac:dyDescent="0.35">
      <c r="AD396" s="32" t="str">
        <f>IF(B396&gt;0,IFERROR(IF(_xlfn.XLOOKUP(B396,'IW38 PLAN SEMANAL'!B:B,'IW38 PLAN SEMANAL'!B:B)&gt;0,"PROGRAMADO","CORRECTIVO"),"CORRECTIVO"),"")</f>
        <v/>
      </c>
      <c r="AE396" s="32" t="str">
        <f t="shared" si="6"/>
        <v/>
      </c>
      <c r="AF396" s="32" t="str">
        <f>IF(B396&gt;0,(SUMIF('IW49 SEMANA CAL'!A:A,'IW38 SEMANA CAL'!B396,'IW49 SEMANA CAL'!H:H)),"")</f>
        <v/>
      </c>
    </row>
    <row r="397" spans="30:32" x14ac:dyDescent="0.35">
      <c r="AD397" s="32" t="str">
        <f>IF(B397&gt;0,IFERROR(IF(_xlfn.XLOOKUP(B397,'IW38 PLAN SEMANAL'!B:B,'IW38 PLAN SEMANAL'!B:B)&gt;0,"PROGRAMADO","CORRECTIVO"),"CORRECTIVO"),"")</f>
        <v/>
      </c>
      <c r="AE397" s="32" t="str">
        <f t="shared" si="6"/>
        <v/>
      </c>
      <c r="AF397" s="32" t="str">
        <f>IF(B397&gt;0,(SUMIF('IW49 SEMANA CAL'!A:A,'IW38 SEMANA CAL'!B397,'IW49 SEMANA CAL'!H:H)),"")</f>
        <v/>
      </c>
    </row>
    <row r="398" spans="30:32" x14ac:dyDescent="0.35">
      <c r="AD398" s="32" t="str">
        <f>IF(B398&gt;0,IFERROR(IF(_xlfn.XLOOKUP(B398,'IW38 PLAN SEMANAL'!B:B,'IW38 PLAN SEMANAL'!B:B)&gt;0,"PROGRAMADO","CORRECTIVO"),"CORRECTIVO"),"")</f>
        <v/>
      </c>
      <c r="AE398" s="32" t="str">
        <f t="shared" si="6"/>
        <v/>
      </c>
      <c r="AF398" s="32" t="str">
        <f>IF(B398&gt;0,(SUMIF('IW49 SEMANA CAL'!A:A,'IW38 SEMANA CAL'!B398,'IW49 SEMANA CAL'!H:H)),"")</f>
        <v/>
      </c>
    </row>
    <row r="399" spans="30:32" x14ac:dyDescent="0.35">
      <c r="AD399" s="32" t="str">
        <f>IF(B399&gt;0,IFERROR(IF(_xlfn.XLOOKUP(B399,'IW38 PLAN SEMANAL'!B:B,'IW38 PLAN SEMANAL'!B:B)&gt;0,"PROGRAMADO","CORRECTIVO"),"CORRECTIVO"),"")</f>
        <v/>
      </c>
      <c r="AE399" s="32" t="str">
        <f t="shared" si="6"/>
        <v/>
      </c>
      <c r="AF399" s="32" t="str">
        <f>IF(B399&gt;0,(SUMIF('IW49 SEMANA CAL'!A:A,'IW38 SEMANA CAL'!B399,'IW49 SEMANA CAL'!H:H)),"")</f>
        <v/>
      </c>
    </row>
    <row r="400" spans="30:32" x14ac:dyDescent="0.35">
      <c r="AD400" s="32" t="str">
        <f>IF(B400&gt;0,IFERROR(IF(_xlfn.XLOOKUP(B400,'IW38 PLAN SEMANAL'!B:B,'IW38 PLAN SEMANAL'!B:B)&gt;0,"PROGRAMADO","CORRECTIVO"),"CORRECTIVO"),"")</f>
        <v/>
      </c>
      <c r="AE400" s="32" t="str">
        <f t="shared" si="6"/>
        <v/>
      </c>
      <c r="AF400" s="32" t="str">
        <f>IF(B400&gt;0,(SUMIF('IW49 SEMANA CAL'!A:A,'IW38 SEMANA CAL'!B400,'IW49 SEMANA CAL'!H:H)),"")</f>
        <v/>
      </c>
    </row>
    <row r="401" spans="30:32" x14ac:dyDescent="0.35">
      <c r="AD401" s="32" t="str">
        <f>IF(B401&gt;0,IFERROR(IF(_xlfn.XLOOKUP(B401,'IW38 PLAN SEMANAL'!B:B,'IW38 PLAN SEMANAL'!B:B)&gt;0,"PROGRAMADO","CORRECTIVO"),"CORRECTIVO"),"")</f>
        <v/>
      </c>
      <c r="AE401" s="32" t="str">
        <f t="shared" si="6"/>
        <v/>
      </c>
      <c r="AF401" s="32" t="str">
        <f>IF(B401&gt;0,(SUMIF('IW49 SEMANA CAL'!A:A,'IW38 SEMANA CAL'!B401,'IW49 SEMANA CAL'!H:H)),"")</f>
        <v/>
      </c>
    </row>
    <row r="402" spans="30:32" x14ac:dyDescent="0.35">
      <c r="AD402" s="32" t="str">
        <f>IF(B402&gt;0,IFERROR(IF(_xlfn.XLOOKUP(B402,'IW38 PLAN SEMANAL'!B:B,'IW38 PLAN SEMANAL'!B:B)&gt;0,"PROGRAMADO","CORRECTIVO"),"CORRECTIVO"),"")</f>
        <v/>
      </c>
      <c r="AE402" s="32" t="str">
        <f t="shared" si="6"/>
        <v/>
      </c>
      <c r="AF402" s="32" t="str">
        <f>IF(B402&gt;0,(SUMIF('IW49 SEMANA CAL'!A:A,'IW38 SEMANA CAL'!B402,'IW49 SEMANA CAL'!H:H)),"")</f>
        <v/>
      </c>
    </row>
    <row r="403" spans="30:32" x14ac:dyDescent="0.35">
      <c r="AD403" s="32" t="str">
        <f>IF(B403&gt;0,IFERROR(IF(_xlfn.XLOOKUP(B403,'IW38 PLAN SEMANAL'!B:B,'IW38 PLAN SEMANAL'!B:B)&gt;0,"PROGRAMADO","CORRECTIVO"),"CORRECTIVO"),"")</f>
        <v/>
      </c>
      <c r="AE403" s="32" t="str">
        <f t="shared" si="6"/>
        <v/>
      </c>
      <c r="AF403" s="32" t="str">
        <f>IF(B403&gt;0,(SUMIF('IW49 SEMANA CAL'!A:A,'IW38 SEMANA CAL'!B403,'IW49 SEMANA CAL'!H:H)),"")</f>
        <v/>
      </c>
    </row>
    <row r="404" spans="30:32" x14ac:dyDescent="0.35">
      <c r="AD404" s="32" t="str">
        <f>IF(B404&gt;0,IFERROR(IF(_xlfn.XLOOKUP(B404,'IW38 PLAN SEMANAL'!B:B,'IW38 PLAN SEMANAL'!B:B)&gt;0,"PROGRAMADO","CORRECTIVO"),"CORRECTIVO"),"")</f>
        <v/>
      </c>
      <c r="AE404" s="32" t="str">
        <f t="shared" si="6"/>
        <v/>
      </c>
      <c r="AF404" s="32" t="str">
        <f>IF(B404&gt;0,(SUMIF('IW49 SEMANA CAL'!A:A,'IW38 SEMANA CAL'!B404,'IW49 SEMANA CAL'!H:H)),"")</f>
        <v/>
      </c>
    </row>
    <row r="405" spans="30:32" x14ac:dyDescent="0.35">
      <c r="AD405" s="32" t="str">
        <f>IF(B405&gt;0,IFERROR(IF(_xlfn.XLOOKUP(B405,'IW38 PLAN SEMANAL'!B:B,'IW38 PLAN SEMANAL'!B:B)&gt;0,"PROGRAMADO","CORRECTIVO"),"CORRECTIVO"),"")</f>
        <v/>
      </c>
      <c r="AE405" s="32" t="str">
        <f t="shared" si="6"/>
        <v/>
      </c>
      <c r="AF405" s="32" t="str">
        <f>IF(B405&gt;0,(SUMIF('IW49 SEMANA CAL'!A:A,'IW38 SEMANA CAL'!B405,'IW49 SEMANA CAL'!H:H)),"")</f>
        <v/>
      </c>
    </row>
    <row r="406" spans="30:32" x14ac:dyDescent="0.35">
      <c r="AD406" s="32" t="str">
        <f>IF(B406&gt;0,IFERROR(IF(_xlfn.XLOOKUP(B406,'IW38 PLAN SEMANAL'!B:B,'IW38 PLAN SEMANAL'!B:B)&gt;0,"PROGRAMADO","CORRECTIVO"),"CORRECTIVO"),"")</f>
        <v/>
      </c>
      <c r="AE406" s="32" t="str">
        <f t="shared" si="6"/>
        <v/>
      </c>
      <c r="AF406" s="32" t="str">
        <f>IF(B406&gt;0,(SUMIF('IW49 SEMANA CAL'!A:A,'IW38 SEMANA CAL'!B406,'IW49 SEMANA CAL'!H:H)),"")</f>
        <v/>
      </c>
    </row>
    <row r="407" spans="30:32" x14ac:dyDescent="0.35">
      <c r="AD407" s="32" t="str">
        <f>IF(B407&gt;0,IFERROR(IF(_xlfn.XLOOKUP(B407,'IW38 PLAN SEMANAL'!B:B,'IW38 PLAN SEMANAL'!B:B)&gt;0,"PROGRAMADO","CORRECTIVO"),"CORRECTIVO"),"")</f>
        <v/>
      </c>
      <c r="AE407" s="32" t="str">
        <f t="shared" si="6"/>
        <v/>
      </c>
      <c r="AF407" s="32" t="str">
        <f>IF(B407&gt;0,(SUMIF('IW49 SEMANA CAL'!A:A,'IW38 SEMANA CAL'!B407,'IW49 SEMANA CAL'!H:H)),"")</f>
        <v/>
      </c>
    </row>
    <row r="408" spans="30:32" x14ac:dyDescent="0.35">
      <c r="AD408" s="32" t="str">
        <f>IF(B408&gt;0,IFERROR(IF(_xlfn.XLOOKUP(B408,'IW38 PLAN SEMANAL'!B:B,'IW38 PLAN SEMANAL'!B:B)&gt;0,"PROGRAMADO","CORRECTIVO"),"CORRECTIVO"),"")</f>
        <v/>
      </c>
      <c r="AE408" s="32" t="str">
        <f t="shared" si="6"/>
        <v/>
      </c>
      <c r="AF408" s="32" t="str">
        <f>IF(B408&gt;0,(SUMIF('IW49 SEMANA CAL'!A:A,'IW38 SEMANA CAL'!B408,'IW49 SEMANA CAL'!H:H)),"")</f>
        <v/>
      </c>
    </row>
    <row r="409" spans="30:32" x14ac:dyDescent="0.35">
      <c r="AD409" s="32" t="str">
        <f>IF(B409&gt;0,IFERROR(IF(_xlfn.XLOOKUP(B409,'IW38 PLAN SEMANAL'!B:B,'IW38 PLAN SEMANAL'!B:B)&gt;0,"PROGRAMADO","CORRECTIVO"),"CORRECTIVO"),"")</f>
        <v/>
      </c>
      <c r="AE409" s="32" t="str">
        <f t="shared" si="6"/>
        <v/>
      </c>
      <c r="AF409" s="32" t="str">
        <f>IF(B409&gt;0,(SUMIF('IW49 SEMANA CAL'!A:A,'IW38 SEMANA CAL'!B409,'IW49 SEMANA CAL'!H:H)),"")</f>
        <v/>
      </c>
    </row>
    <row r="410" spans="30:32" x14ac:dyDescent="0.35">
      <c r="AD410" s="32" t="str">
        <f>IF(B410&gt;0,IFERROR(IF(_xlfn.XLOOKUP(B410,'IW38 PLAN SEMANAL'!B:B,'IW38 PLAN SEMANAL'!B:B)&gt;0,"PROGRAMADO","CORRECTIVO"),"CORRECTIVO"),"")</f>
        <v/>
      </c>
      <c r="AE410" s="32" t="str">
        <f t="shared" si="6"/>
        <v/>
      </c>
      <c r="AF410" s="32" t="str">
        <f>IF(B410&gt;0,(SUMIF('IW49 SEMANA CAL'!A:A,'IW38 SEMANA CAL'!B410,'IW49 SEMANA CAL'!H:H)),"")</f>
        <v/>
      </c>
    </row>
    <row r="411" spans="30:32" x14ac:dyDescent="0.35">
      <c r="AD411" s="32" t="str">
        <f>IF(B411&gt;0,IFERROR(IF(_xlfn.XLOOKUP(B411,'IW38 PLAN SEMANAL'!B:B,'IW38 PLAN SEMANAL'!B:B)&gt;0,"PROGRAMADO","CORRECTIVO"),"CORRECTIVO"),"")</f>
        <v/>
      </c>
      <c r="AE411" s="32" t="str">
        <f t="shared" si="6"/>
        <v/>
      </c>
      <c r="AF411" s="32" t="str">
        <f>IF(B411&gt;0,(SUMIF('IW49 SEMANA CAL'!A:A,'IW38 SEMANA CAL'!B411,'IW49 SEMANA CAL'!H:H)),"")</f>
        <v/>
      </c>
    </row>
    <row r="412" spans="30:32" x14ac:dyDescent="0.35">
      <c r="AD412" s="32" t="str">
        <f>IF(B412&gt;0,IFERROR(IF(_xlfn.XLOOKUP(B412,'IW38 PLAN SEMANAL'!B:B,'IW38 PLAN SEMANAL'!B:B)&gt;0,"PROGRAMADO","CORRECTIVO"),"CORRECTIVO"),"")</f>
        <v/>
      </c>
      <c r="AE412" s="32" t="str">
        <f t="shared" si="6"/>
        <v/>
      </c>
      <c r="AF412" s="32" t="str">
        <f>IF(B412&gt;0,(SUMIF('IW49 SEMANA CAL'!A:A,'IW38 SEMANA CAL'!B412,'IW49 SEMANA CAL'!H:H)),"")</f>
        <v/>
      </c>
    </row>
    <row r="413" spans="30:32" x14ac:dyDescent="0.35">
      <c r="AD413" s="32" t="str">
        <f>IF(B413&gt;0,IFERROR(IF(_xlfn.XLOOKUP(B413,'IW38 PLAN SEMANAL'!B:B,'IW38 PLAN SEMANAL'!B:B)&gt;0,"PROGRAMADO","CORRECTIVO"),"CORRECTIVO"),"")</f>
        <v/>
      </c>
      <c r="AE413" s="32" t="str">
        <f t="shared" si="6"/>
        <v/>
      </c>
      <c r="AF413" s="32" t="str">
        <f>IF(B413&gt;0,(SUMIF('IW49 SEMANA CAL'!A:A,'IW38 SEMANA CAL'!B413,'IW49 SEMANA CAL'!H:H)),"")</f>
        <v/>
      </c>
    </row>
    <row r="414" spans="30:32" x14ac:dyDescent="0.35">
      <c r="AD414" s="32" t="str">
        <f>IF(B414&gt;0,IFERROR(IF(_xlfn.XLOOKUP(B414,'IW38 PLAN SEMANAL'!B:B,'IW38 PLAN SEMANAL'!B:B)&gt;0,"PROGRAMADO","CORRECTIVO"),"CORRECTIVO"),"")</f>
        <v/>
      </c>
      <c r="AE414" s="32" t="str">
        <f t="shared" si="6"/>
        <v/>
      </c>
      <c r="AF414" s="32" t="str">
        <f>IF(B414&gt;0,(SUMIF('IW49 SEMANA CAL'!A:A,'IW38 SEMANA CAL'!B414,'IW49 SEMANA CAL'!H:H)),"")</f>
        <v/>
      </c>
    </row>
    <row r="415" spans="30:32" x14ac:dyDescent="0.35">
      <c r="AD415" s="32" t="str">
        <f>IF(B415&gt;0,IFERROR(IF(_xlfn.XLOOKUP(B415,'IW38 PLAN SEMANAL'!B:B,'IW38 PLAN SEMANAL'!B:B)&gt;0,"PROGRAMADO","CORRECTIVO"),"CORRECTIVO"),"")</f>
        <v/>
      </c>
      <c r="AE415" s="32" t="str">
        <f t="shared" si="6"/>
        <v/>
      </c>
      <c r="AF415" s="32" t="str">
        <f>IF(B415&gt;0,(SUMIF('IW49 SEMANA CAL'!A:A,'IW38 SEMANA CAL'!B415,'IW49 SEMANA CAL'!H:H)),"")</f>
        <v/>
      </c>
    </row>
    <row r="416" spans="30:32" x14ac:dyDescent="0.35">
      <c r="AD416" s="32" t="str">
        <f>IF(B416&gt;0,IFERROR(IF(_xlfn.XLOOKUP(B416,'IW38 PLAN SEMANAL'!B:B,'IW38 PLAN SEMANAL'!B:B)&gt;0,"PROGRAMADO","CORRECTIVO"),"CORRECTIVO"),"")</f>
        <v/>
      </c>
      <c r="AE416" s="32" t="str">
        <f t="shared" si="6"/>
        <v/>
      </c>
      <c r="AF416" s="32" t="str">
        <f>IF(B416&gt;0,(SUMIF('IW49 SEMANA CAL'!A:A,'IW38 SEMANA CAL'!B416,'IW49 SEMANA CAL'!H:H)),"")</f>
        <v/>
      </c>
    </row>
    <row r="417" spans="30:32" x14ac:dyDescent="0.35">
      <c r="AD417" s="32" t="str">
        <f>IF(B417&gt;0,IFERROR(IF(_xlfn.XLOOKUP(B417,'IW38 PLAN SEMANAL'!B:B,'IW38 PLAN SEMANAL'!B:B)&gt;0,"PROGRAMADO","CORRECTIVO"),"CORRECTIVO"),"")</f>
        <v/>
      </c>
      <c r="AE417" s="32" t="str">
        <f t="shared" si="6"/>
        <v/>
      </c>
      <c r="AF417" s="32" t="str">
        <f>IF(B417&gt;0,(SUMIF('IW49 SEMANA CAL'!A:A,'IW38 SEMANA CAL'!B417,'IW49 SEMANA CAL'!H:H)),"")</f>
        <v/>
      </c>
    </row>
    <row r="418" spans="30:32" x14ac:dyDescent="0.35">
      <c r="AD418" s="32" t="str">
        <f>IF(B418&gt;0,IFERROR(IF(_xlfn.XLOOKUP(B418,'IW38 PLAN SEMANAL'!B:B,'IW38 PLAN SEMANAL'!B:B)&gt;0,"PROGRAMADO","CORRECTIVO"),"CORRECTIVO"),"")</f>
        <v/>
      </c>
      <c r="AE418" s="32" t="str">
        <f t="shared" si="6"/>
        <v/>
      </c>
      <c r="AF418" s="32" t="str">
        <f>IF(B418&gt;0,(SUMIF('IW49 SEMANA CAL'!A:A,'IW38 SEMANA CAL'!B418,'IW49 SEMANA CAL'!H:H)),"")</f>
        <v/>
      </c>
    </row>
    <row r="419" spans="30:32" x14ac:dyDescent="0.35">
      <c r="AD419" s="32" t="str">
        <f>IF(B419&gt;0,IFERROR(IF(_xlfn.XLOOKUP(B419,'IW38 PLAN SEMANAL'!B:B,'IW38 PLAN SEMANAL'!B:B)&gt;0,"PROGRAMADO","CORRECTIVO"),"CORRECTIVO"),"")</f>
        <v/>
      </c>
      <c r="AE419" s="32" t="str">
        <f t="shared" si="6"/>
        <v/>
      </c>
      <c r="AF419" s="32" t="str">
        <f>IF(B419&gt;0,(SUMIF('IW49 SEMANA CAL'!A:A,'IW38 SEMANA CAL'!B419,'IW49 SEMANA CAL'!H:H)),"")</f>
        <v/>
      </c>
    </row>
    <row r="420" spans="30:32" x14ac:dyDescent="0.35">
      <c r="AD420" s="32" t="str">
        <f>IF(B420&gt;0,IFERROR(IF(_xlfn.XLOOKUP(B420,'IW38 PLAN SEMANAL'!B:B,'IW38 PLAN SEMANAL'!B:B)&gt;0,"PROGRAMADO","CORRECTIVO"),"CORRECTIVO"),"")</f>
        <v/>
      </c>
      <c r="AE420" s="32" t="str">
        <f t="shared" si="6"/>
        <v/>
      </c>
      <c r="AF420" s="32" t="str">
        <f>IF(B420&gt;0,(SUMIF('IW49 SEMANA CAL'!A:A,'IW38 SEMANA CAL'!B420,'IW49 SEMANA CAL'!H:H)),"")</f>
        <v/>
      </c>
    </row>
    <row r="421" spans="30:32" x14ac:dyDescent="0.35">
      <c r="AD421" s="32" t="str">
        <f>IF(B421&gt;0,IFERROR(IF(_xlfn.XLOOKUP(B421,'IW38 PLAN SEMANAL'!B:B,'IW38 PLAN SEMANAL'!B:B)&gt;0,"PROGRAMADO","CORRECTIVO"),"CORRECTIVO"),"")</f>
        <v/>
      </c>
      <c r="AE421" s="32" t="str">
        <f t="shared" si="6"/>
        <v/>
      </c>
      <c r="AF421" s="32" t="str">
        <f>IF(B421&gt;0,(SUMIF('IW49 SEMANA CAL'!A:A,'IW38 SEMANA CAL'!B421,'IW49 SEMANA CAL'!H:H)),"")</f>
        <v/>
      </c>
    </row>
    <row r="422" spans="30:32" x14ac:dyDescent="0.35">
      <c r="AD422" s="32" t="str">
        <f>IF(B422&gt;0,IFERROR(IF(_xlfn.XLOOKUP(B422,'IW38 PLAN SEMANAL'!B:B,'IW38 PLAN SEMANAL'!B:B)&gt;0,"PROGRAMADO","CORRECTIVO"),"CORRECTIVO"),"")</f>
        <v/>
      </c>
      <c r="AE422" s="32" t="str">
        <f t="shared" si="6"/>
        <v/>
      </c>
      <c r="AF422" s="32" t="str">
        <f>IF(B422&gt;0,(SUMIF('IW49 SEMANA CAL'!A:A,'IW38 SEMANA CAL'!B422,'IW49 SEMANA CAL'!H:H)),"")</f>
        <v/>
      </c>
    </row>
    <row r="423" spans="30:32" x14ac:dyDescent="0.35">
      <c r="AD423" s="32" t="str">
        <f>IF(B423&gt;0,IFERROR(IF(_xlfn.XLOOKUP(B423,'IW38 PLAN SEMANAL'!B:B,'IW38 PLAN SEMANAL'!B:B)&gt;0,"PROGRAMADO","CORRECTIVO"),"CORRECTIVO"),"")</f>
        <v/>
      </c>
      <c r="AE423" s="32" t="str">
        <f t="shared" si="6"/>
        <v/>
      </c>
      <c r="AF423" s="32" t="str">
        <f>IF(B423&gt;0,(SUMIF('IW49 SEMANA CAL'!A:A,'IW38 SEMANA CAL'!B423,'IW49 SEMANA CAL'!H:H)),"")</f>
        <v/>
      </c>
    </row>
    <row r="424" spans="30:32" x14ac:dyDescent="0.35">
      <c r="AD424" s="32" t="str">
        <f>IF(B424&gt;0,IFERROR(IF(_xlfn.XLOOKUP(B424,'IW38 PLAN SEMANAL'!B:B,'IW38 PLAN SEMANAL'!B:B)&gt;0,"PROGRAMADO","CORRECTIVO"),"CORRECTIVO"),"")</f>
        <v/>
      </c>
      <c r="AE424" s="32" t="str">
        <f t="shared" si="6"/>
        <v/>
      </c>
      <c r="AF424" s="32" t="str">
        <f>IF(B424&gt;0,(SUMIF('IW49 SEMANA CAL'!A:A,'IW38 SEMANA CAL'!B424,'IW49 SEMANA CAL'!H:H)),"")</f>
        <v/>
      </c>
    </row>
    <row r="425" spans="30:32" x14ac:dyDescent="0.35">
      <c r="AD425" s="32" t="str">
        <f>IF(B425&gt;0,IFERROR(IF(_xlfn.XLOOKUP(B425,'IW38 PLAN SEMANAL'!B:B,'IW38 PLAN SEMANAL'!B:B)&gt;0,"PROGRAMADO","CORRECTIVO"),"CORRECTIVO"),"")</f>
        <v/>
      </c>
      <c r="AE425" s="32" t="str">
        <f t="shared" si="6"/>
        <v/>
      </c>
      <c r="AF425" s="32" t="str">
        <f>IF(B425&gt;0,(SUMIF('IW49 SEMANA CAL'!A:A,'IW38 SEMANA CAL'!B425,'IW49 SEMANA CAL'!H:H)),"")</f>
        <v/>
      </c>
    </row>
    <row r="426" spans="30:32" x14ac:dyDescent="0.35">
      <c r="AD426" s="32" t="str">
        <f>IF(B426&gt;0,IFERROR(IF(_xlfn.XLOOKUP(B426,'IW38 PLAN SEMANAL'!B:B,'IW38 PLAN SEMANAL'!B:B)&gt;0,"PROGRAMADO","CORRECTIVO"),"CORRECTIVO"),"")</f>
        <v/>
      </c>
      <c r="AE426" s="32" t="str">
        <f t="shared" si="6"/>
        <v/>
      </c>
      <c r="AF426" s="32" t="str">
        <f>IF(B426&gt;0,(SUMIF('IW49 SEMANA CAL'!A:A,'IW38 SEMANA CAL'!B426,'IW49 SEMANA CAL'!H:H)),"")</f>
        <v/>
      </c>
    </row>
    <row r="427" spans="30:32" x14ac:dyDescent="0.35">
      <c r="AD427" s="32" t="str">
        <f>IF(B427&gt;0,IFERROR(IF(_xlfn.XLOOKUP(B427,'IW38 PLAN SEMANAL'!B:B,'IW38 PLAN SEMANAL'!B:B)&gt;0,"PROGRAMADO","CORRECTIVO"),"CORRECTIVO"),"")</f>
        <v/>
      </c>
      <c r="AE427" s="32" t="str">
        <f t="shared" si="6"/>
        <v/>
      </c>
      <c r="AF427" s="32" t="str">
        <f>IF(B427&gt;0,(SUMIF('IW49 SEMANA CAL'!A:A,'IW38 SEMANA CAL'!B427,'IW49 SEMANA CAL'!H:H)),"")</f>
        <v/>
      </c>
    </row>
    <row r="428" spans="30:32" x14ac:dyDescent="0.35">
      <c r="AD428" s="32" t="str">
        <f>IF(B428&gt;0,IFERROR(IF(_xlfn.XLOOKUP(B428,'IW38 PLAN SEMANAL'!B:B,'IW38 PLAN SEMANAL'!B:B)&gt;0,"PROGRAMADO","CORRECTIVO"),"CORRECTIVO"),"")</f>
        <v/>
      </c>
      <c r="AE428" s="32" t="str">
        <f t="shared" si="6"/>
        <v/>
      </c>
      <c r="AF428" s="32" t="str">
        <f>IF(B428&gt;0,(SUMIF('IW49 SEMANA CAL'!A:A,'IW38 SEMANA CAL'!B428,'IW49 SEMANA CAL'!H:H)),"")</f>
        <v/>
      </c>
    </row>
    <row r="429" spans="30:32" x14ac:dyDescent="0.35">
      <c r="AD429" s="32" t="str">
        <f>IF(B429&gt;0,IFERROR(IF(_xlfn.XLOOKUP(B429,'IW38 PLAN SEMANAL'!B:B,'IW38 PLAN SEMANAL'!B:B)&gt;0,"PROGRAMADO","CORRECTIVO"),"CORRECTIVO"),"")</f>
        <v/>
      </c>
      <c r="AE429" s="32" t="str">
        <f t="shared" si="6"/>
        <v/>
      </c>
      <c r="AF429" s="32" t="str">
        <f>IF(B429&gt;0,(SUMIF('IW49 SEMANA CAL'!A:A,'IW38 SEMANA CAL'!B429,'IW49 SEMANA CAL'!H:H)),"")</f>
        <v/>
      </c>
    </row>
    <row r="430" spans="30:32" x14ac:dyDescent="0.35">
      <c r="AD430" s="32" t="str">
        <f>IF(B430&gt;0,IFERROR(IF(_xlfn.XLOOKUP(B430,'IW38 PLAN SEMANAL'!B:B,'IW38 PLAN SEMANAL'!B:B)&gt;0,"PROGRAMADO","CORRECTIVO"),"CORRECTIVO"),"")</f>
        <v/>
      </c>
      <c r="AE430" s="32" t="str">
        <f t="shared" si="6"/>
        <v/>
      </c>
      <c r="AF430" s="32" t="str">
        <f>IF(B430&gt;0,(SUMIF('IW49 SEMANA CAL'!A:A,'IW38 SEMANA CAL'!B430,'IW49 SEMANA CAL'!H:H)),"")</f>
        <v/>
      </c>
    </row>
    <row r="431" spans="30:32" x14ac:dyDescent="0.35">
      <c r="AD431" s="32" t="str">
        <f>IF(B431&gt;0,IFERROR(IF(_xlfn.XLOOKUP(B431,'IW38 PLAN SEMANAL'!B:B,'IW38 PLAN SEMANAL'!B:B)&gt;0,"PROGRAMADO","CORRECTIVO"),"CORRECTIVO"),"")</f>
        <v/>
      </c>
      <c r="AE431" s="32" t="str">
        <f t="shared" si="6"/>
        <v/>
      </c>
      <c r="AF431" s="32" t="str">
        <f>IF(B431&gt;0,(SUMIF('IW49 SEMANA CAL'!A:A,'IW38 SEMANA CAL'!B431,'IW49 SEMANA CAL'!H:H)),"")</f>
        <v/>
      </c>
    </row>
    <row r="432" spans="30:32" x14ac:dyDescent="0.35">
      <c r="AD432" s="32" t="str">
        <f>IF(B432&gt;0,IFERROR(IF(_xlfn.XLOOKUP(B432,'IW38 PLAN SEMANAL'!B:B,'IW38 PLAN SEMANAL'!B:B)&gt;0,"PROGRAMADO","CORRECTIVO"),"CORRECTIVO"),"")</f>
        <v/>
      </c>
      <c r="AE432" s="32" t="str">
        <f t="shared" si="6"/>
        <v/>
      </c>
      <c r="AF432" s="32" t="str">
        <f>IF(B432&gt;0,(SUMIF('IW49 SEMANA CAL'!A:A,'IW38 SEMANA CAL'!B432,'IW49 SEMANA CAL'!H:H)),"")</f>
        <v/>
      </c>
    </row>
    <row r="433" spans="30:32" x14ac:dyDescent="0.35">
      <c r="AD433" s="32" t="str">
        <f>IF(B433&gt;0,IFERROR(IF(_xlfn.XLOOKUP(B433,'IW38 PLAN SEMANAL'!B:B,'IW38 PLAN SEMANAL'!B:B)&gt;0,"PROGRAMADO","CORRECTIVO"),"CORRECTIVO"),"")</f>
        <v/>
      </c>
      <c r="AE433" s="32" t="str">
        <f t="shared" si="6"/>
        <v/>
      </c>
      <c r="AF433" s="32" t="str">
        <f>IF(B433&gt;0,(SUMIF('IW49 SEMANA CAL'!A:A,'IW38 SEMANA CAL'!B433,'IW49 SEMANA CAL'!H:H)),"")</f>
        <v/>
      </c>
    </row>
    <row r="434" spans="30:32" x14ac:dyDescent="0.35">
      <c r="AD434" s="32" t="str">
        <f>IF(B434&gt;0,IFERROR(IF(_xlfn.XLOOKUP(B434,'IW38 PLAN SEMANAL'!B:B,'IW38 PLAN SEMANAL'!B:B)&gt;0,"PROGRAMADO","CORRECTIVO"),"CORRECTIVO"),"")</f>
        <v/>
      </c>
      <c r="AE434" s="32" t="str">
        <f t="shared" si="6"/>
        <v/>
      </c>
      <c r="AF434" s="32" t="str">
        <f>IF(B434&gt;0,(SUMIF('IW49 SEMANA CAL'!A:A,'IW38 SEMANA CAL'!B434,'IW49 SEMANA CAL'!H:H)),"")</f>
        <v/>
      </c>
    </row>
    <row r="435" spans="30:32" x14ac:dyDescent="0.35">
      <c r="AD435" s="32" t="str">
        <f>IF(B435&gt;0,IFERROR(IF(_xlfn.XLOOKUP(B435,'IW38 PLAN SEMANAL'!B:B,'IW38 PLAN SEMANAL'!B:B)&gt;0,"PROGRAMADO","CORRECTIVO"),"CORRECTIVO"),"")</f>
        <v/>
      </c>
      <c r="AE435" s="32" t="str">
        <f t="shared" si="6"/>
        <v/>
      </c>
      <c r="AF435" s="32" t="str">
        <f>IF(B435&gt;0,(SUMIF('IW49 SEMANA CAL'!A:A,'IW38 SEMANA CAL'!B435,'IW49 SEMANA CAL'!H:H)),"")</f>
        <v/>
      </c>
    </row>
    <row r="436" spans="30:32" x14ac:dyDescent="0.35">
      <c r="AD436" s="32" t="str">
        <f>IF(B436&gt;0,IFERROR(IF(_xlfn.XLOOKUP(B436,'IW38 PLAN SEMANAL'!B:B,'IW38 PLAN SEMANAL'!B:B)&gt;0,"PROGRAMADO","CORRECTIVO"),"CORRECTIVO"),"")</f>
        <v/>
      </c>
      <c r="AE436" s="32" t="str">
        <f t="shared" si="6"/>
        <v/>
      </c>
      <c r="AF436" s="32" t="str">
        <f>IF(B436&gt;0,(SUMIF('IW49 SEMANA CAL'!A:A,'IW38 SEMANA CAL'!B436,'IW49 SEMANA CAL'!H:H)),"")</f>
        <v/>
      </c>
    </row>
    <row r="437" spans="30:32" x14ac:dyDescent="0.35">
      <c r="AD437" s="32" t="str">
        <f>IF(B437&gt;0,IFERROR(IF(_xlfn.XLOOKUP(B437,'IW38 PLAN SEMANAL'!B:B,'IW38 PLAN SEMANAL'!B:B)&gt;0,"PROGRAMADO","CORRECTIVO"),"CORRECTIVO"),"")</f>
        <v/>
      </c>
      <c r="AE437" s="32" t="str">
        <f t="shared" si="6"/>
        <v/>
      </c>
      <c r="AF437" s="32" t="str">
        <f>IF(B437&gt;0,(SUMIF('IW49 SEMANA CAL'!A:A,'IW38 SEMANA CAL'!B437,'IW49 SEMANA CAL'!H:H)),"")</f>
        <v/>
      </c>
    </row>
    <row r="438" spans="30:32" x14ac:dyDescent="0.35">
      <c r="AD438" s="32" t="str">
        <f>IF(B438&gt;0,IFERROR(IF(_xlfn.XLOOKUP(B438,'IW38 PLAN SEMANAL'!B:B,'IW38 PLAN SEMANAL'!B:B)&gt;0,"PROGRAMADO","CORRECTIVO"),"CORRECTIVO"),"")</f>
        <v/>
      </c>
      <c r="AE438" s="32" t="str">
        <f t="shared" si="6"/>
        <v/>
      </c>
      <c r="AF438" s="32" t="str">
        <f>IF(B438&gt;0,(SUMIF('IW49 SEMANA CAL'!A:A,'IW38 SEMANA CAL'!B438,'IW49 SEMANA CAL'!H:H)),"")</f>
        <v/>
      </c>
    </row>
    <row r="439" spans="30:32" x14ac:dyDescent="0.35">
      <c r="AD439" s="32" t="str">
        <f>IF(B439&gt;0,IFERROR(IF(_xlfn.XLOOKUP(B439,'IW38 PLAN SEMANAL'!B:B,'IW38 PLAN SEMANAL'!B:B)&gt;0,"PROGRAMADO","CORRECTIVO"),"CORRECTIVO"),"")</f>
        <v/>
      </c>
      <c r="AE439" s="32" t="str">
        <f t="shared" si="6"/>
        <v/>
      </c>
      <c r="AF439" s="32" t="str">
        <f>IF(B439&gt;0,(SUMIF('IW49 SEMANA CAL'!A:A,'IW38 SEMANA CAL'!B439,'IW49 SEMANA CAL'!H:H)),"")</f>
        <v/>
      </c>
    </row>
    <row r="440" spans="30:32" x14ac:dyDescent="0.35">
      <c r="AD440" s="32" t="str">
        <f>IF(B440&gt;0,IFERROR(IF(_xlfn.XLOOKUP(B440,'IW38 PLAN SEMANAL'!B:B,'IW38 PLAN SEMANAL'!B:B)&gt;0,"PROGRAMADO","CORRECTIVO"),"CORRECTIVO"),"")</f>
        <v/>
      </c>
      <c r="AE440" s="32" t="str">
        <f t="shared" si="6"/>
        <v/>
      </c>
      <c r="AF440" s="32" t="str">
        <f>IF(B440&gt;0,(SUMIF('IW49 SEMANA CAL'!A:A,'IW38 SEMANA CAL'!B440,'IW49 SEMANA CAL'!H:H)),"")</f>
        <v/>
      </c>
    </row>
    <row r="441" spans="30:32" x14ac:dyDescent="0.35">
      <c r="AD441" s="32" t="str">
        <f>IF(B441&gt;0,IFERROR(IF(_xlfn.XLOOKUP(B441,'IW38 PLAN SEMANAL'!B:B,'IW38 PLAN SEMANAL'!B:B)&gt;0,"PROGRAMADO","CORRECTIVO"),"CORRECTIVO"),"")</f>
        <v/>
      </c>
      <c r="AE441" s="32" t="str">
        <f t="shared" si="6"/>
        <v/>
      </c>
      <c r="AF441" s="32" t="str">
        <f>IF(B441&gt;0,(SUMIF('IW49 SEMANA CAL'!A:A,'IW38 SEMANA CAL'!B441,'IW49 SEMANA CAL'!H:H)),"")</f>
        <v/>
      </c>
    </row>
    <row r="442" spans="30:32" x14ac:dyDescent="0.35">
      <c r="AD442" s="32" t="str">
        <f>IF(B442&gt;0,IFERROR(IF(_xlfn.XLOOKUP(B442,'IW38 PLAN SEMANAL'!B:B,'IW38 PLAN SEMANAL'!B:B)&gt;0,"PROGRAMADO","CORRECTIVO"),"CORRECTIVO"),"")</f>
        <v/>
      </c>
      <c r="AE442" s="32" t="str">
        <f t="shared" si="6"/>
        <v/>
      </c>
      <c r="AF442" s="32" t="str">
        <f>IF(B442&gt;0,(SUMIF('IW49 SEMANA CAL'!A:A,'IW38 SEMANA CAL'!B442,'IW49 SEMANA CAL'!H:H)),"")</f>
        <v/>
      </c>
    </row>
    <row r="443" spans="30:32" x14ac:dyDescent="0.35">
      <c r="AD443" s="32" t="str">
        <f>IF(B443&gt;0,IFERROR(IF(_xlfn.XLOOKUP(B443,'IW38 PLAN SEMANAL'!B:B,'IW38 PLAN SEMANAL'!B:B)&gt;0,"PROGRAMADO","CORRECTIVO"),"CORRECTIVO"),"")</f>
        <v/>
      </c>
      <c r="AE443" s="32" t="str">
        <f t="shared" si="6"/>
        <v/>
      </c>
      <c r="AF443" s="32" t="str">
        <f>IF(B443&gt;0,(SUMIF('IW49 SEMANA CAL'!A:A,'IW38 SEMANA CAL'!B443,'IW49 SEMANA CAL'!H:H)),"")</f>
        <v/>
      </c>
    </row>
    <row r="444" spans="30:32" x14ac:dyDescent="0.35">
      <c r="AD444" s="32" t="str">
        <f>IF(B444&gt;0,IFERROR(IF(_xlfn.XLOOKUP(B444,'IW38 PLAN SEMANAL'!B:B,'IW38 PLAN SEMANAL'!B:B)&gt;0,"PROGRAMADO","CORRECTIVO"),"CORRECTIVO"),"")</f>
        <v/>
      </c>
      <c r="AE444" s="32" t="str">
        <f t="shared" si="6"/>
        <v/>
      </c>
      <c r="AF444" s="32" t="str">
        <f>IF(B444&gt;0,(SUMIF('IW49 SEMANA CAL'!A:A,'IW38 SEMANA CAL'!B444,'IW49 SEMANA CAL'!H:H)),"")</f>
        <v/>
      </c>
    </row>
    <row r="445" spans="30:32" x14ac:dyDescent="0.35">
      <c r="AD445" s="32" t="str">
        <f>IF(B445&gt;0,IFERROR(IF(_xlfn.XLOOKUP(B445,'IW38 PLAN SEMANAL'!B:B,'IW38 PLAN SEMANAL'!B:B)&gt;0,"PROGRAMADO","CORRECTIVO"),"CORRECTIVO"),"")</f>
        <v/>
      </c>
      <c r="AE445" s="32" t="str">
        <f t="shared" si="6"/>
        <v/>
      </c>
      <c r="AF445" s="32" t="str">
        <f>IF(B445&gt;0,(SUMIF('IW49 SEMANA CAL'!A:A,'IW38 SEMANA CAL'!B445,'IW49 SEMANA CAL'!H:H)),"")</f>
        <v/>
      </c>
    </row>
    <row r="446" spans="30:32" x14ac:dyDescent="0.35">
      <c r="AD446" s="32" t="str">
        <f>IF(B446&gt;0,IFERROR(IF(_xlfn.XLOOKUP(B446,'IW38 PLAN SEMANAL'!B:B,'IW38 PLAN SEMANAL'!B:B)&gt;0,"PROGRAMADO","CORRECTIVO"),"CORRECTIVO"),"")</f>
        <v/>
      </c>
      <c r="AE446" s="32" t="str">
        <f t="shared" si="6"/>
        <v/>
      </c>
      <c r="AF446" s="32" t="str">
        <f>IF(B446&gt;0,(SUMIF('IW49 SEMANA CAL'!A:A,'IW38 SEMANA CAL'!B446,'IW49 SEMANA CAL'!H:H)),"")</f>
        <v/>
      </c>
    </row>
    <row r="447" spans="30:32" x14ac:dyDescent="0.35">
      <c r="AD447" s="32" t="str">
        <f>IF(B447&gt;0,IFERROR(IF(_xlfn.XLOOKUP(B447,'IW38 PLAN SEMANAL'!B:B,'IW38 PLAN SEMANAL'!B:B)&gt;0,"PROGRAMADO","CORRECTIVO"),"CORRECTIVO"),"")</f>
        <v/>
      </c>
      <c r="AE447" s="32" t="str">
        <f t="shared" si="6"/>
        <v/>
      </c>
      <c r="AF447" s="32" t="str">
        <f>IF(B447&gt;0,(SUMIF('IW49 SEMANA CAL'!A:A,'IW38 SEMANA CAL'!B447,'IW49 SEMANA CAL'!H:H)),"")</f>
        <v/>
      </c>
    </row>
    <row r="448" spans="30:32" x14ac:dyDescent="0.35">
      <c r="AD448" s="32" t="str">
        <f>IF(B448&gt;0,IFERROR(IF(_xlfn.XLOOKUP(B448,'IW38 PLAN SEMANAL'!B:B,'IW38 PLAN SEMANAL'!B:B)&gt;0,"PROGRAMADO","CORRECTIVO"),"CORRECTIVO"),"")</f>
        <v/>
      </c>
      <c r="AE448" s="32" t="str">
        <f t="shared" si="6"/>
        <v/>
      </c>
      <c r="AF448" s="32" t="str">
        <f>IF(B448&gt;0,(SUMIF('IW49 SEMANA CAL'!A:A,'IW38 SEMANA CAL'!B448,'IW49 SEMANA CAL'!H:H)),"")</f>
        <v/>
      </c>
    </row>
    <row r="449" spans="30:32" x14ac:dyDescent="0.35">
      <c r="AD449" s="32" t="str">
        <f>IF(B449&gt;0,IFERROR(IF(_xlfn.XLOOKUP(B449,'IW38 PLAN SEMANAL'!B:B,'IW38 PLAN SEMANAL'!B:B)&gt;0,"PROGRAMADO","CORRECTIVO"),"CORRECTIVO"),"")</f>
        <v/>
      </c>
      <c r="AE449" s="32" t="str">
        <f t="shared" si="6"/>
        <v/>
      </c>
      <c r="AF449" s="32" t="str">
        <f>IF(B449&gt;0,(SUMIF('IW49 SEMANA CAL'!A:A,'IW38 SEMANA CAL'!B449,'IW49 SEMANA CAL'!H:H)),"")</f>
        <v/>
      </c>
    </row>
    <row r="450" spans="30:32" x14ac:dyDescent="0.35">
      <c r="AD450" s="32" t="str">
        <f>IF(B450&gt;0,IFERROR(IF(_xlfn.XLOOKUP(B450,'IW38 PLAN SEMANAL'!B:B,'IW38 PLAN SEMANAL'!B:B)&gt;0,"PROGRAMADO","CORRECTIVO"),"CORRECTIVO"),"")</f>
        <v/>
      </c>
      <c r="AE450" s="32" t="str">
        <f t="shared" si="6"/>
        <v/>
      </c>
      <c r="AF450" s="32" t="str">
        <f>IF(B450&gt;0,(SUMIF('IW49 SEMANA CAL'!A:A,'IW38 SEMANA CAL'!B450,'IW49 SEMANA CAL'!H:H)),"")</f>
        <v/>
      </c>
    </row>
    <row r="451" spans="30:32" x14ac:dyDescent="0.35">
      <c r="AD451" s="32" t="str">
        <f>IF(B451&gt;0,IFERROR(IF(_xlfn.XLOOKUP(B451,'IW38 PLAN SEMANAL'!B:B,'IW38 PLAN SEMANAL'!B:B)&gt;0,"PROGRAMADO","CORRECTIVO"),"CORRECTIVO"),"")</f>
        <v/>
      </c>
      <c r="AE451" s="32" t="str">
        <f t="shared" ref="AE451:AE471" si="7">IF(B451&gt;0,IF(MID(G451,1,3)="CTE","CERRADO",IF(MID(G451,1,3)="REP","REPROGRAMADO",IF(MID(G451,1,3)="CER","CERRADO","ABIERTO"))),"")</f>
        <v/>
      </c>
      <c r="AF451" s="32" t="str">
        <f>IF(B451&gt;0,(SUMIF('IW49 SEMANA CAL'!A:A,'IW38 SEMANA CAL'!B451,'IW49 SEMANA CAL'!H:H)),"")</f>
        <v/>
      </c>
    </row>
    <row r="452" spans="30:32" x14ac:dyDescent="0.35">
      <c r="AD452" s="32" t="str">
        <f>IF(B452&gt;0,IFERROR(IF(_xlfn.XLOOKUP(B452,'IW38 PLAN SEMANAL'!B:B,'IW38 PLAN SEMANAL'!B:B)&gt;0,"PROGRAMADO","CORRECTIVO"),"CORRECTIVO"),"")</f>
        <v/>
      </c>
      <c r="AE452" s="32" t="str">
        <f t="shared" si="7"/>
        <v/>
      </c>
      <c r="AF452" s="32" t="str">
        <f>IF(B452&gt;0,(SUMIF('IW49 SEMANA CAL'!A:A,'IW38 SEMANA CAL'!B452,'IW49 SEMANA CAL'!H:H)),"")</f>
        <v/>
      </c>
    </row>
    <row r="453" spans="30:32" x14ac:dyDescent="0.35">
      <c r="AD453" s="32" t="str">
        <f>IF(B453&gt;0,IFERROR(IF(_xlfn.XLOOKUP(B453,'IW38 PLAN SEMANAL'!B:B,'IW38 PLAN SEMANAL'!B:B)&gt;0,"PROGRAMADO","CORRECTIVO"),"CORRECTIVO"),"")</f>
        <v/>
      </c>
      <c r="AE453" s="32" t="str">
        <f t="shared" si="7"/>
        <v/>
      </c>
      <c r="AF453" s="32" t="str">
        <f>IF(B453&gt;0,(SUMIF('IW49 SEMANA CAL'!A:A,'IW38 SEMANA CAL'!B453,'IW49 SEMANA CAL'!H:H)),"")</f>
        <v/>
      </c>
    </row>
    <row r="454" spans="30:32" x14ac:dyDescent="0.35">
      <c r="AD454" s="32" t="str">
        <f>IF(B454&gt;0,IFERROR(IF(_xlfn.XLOOKUP(B454,'IW38 PLAN SEMANAL'!B:B,'IW38 PLAN SEMANAL'!B:B)&gt;0,"PROGRAMADO","CORRECTIVO"),"CORRECTIVO"),"")</f>
        <v/>
      </c>
      <c r="AE454" s="32" t="str">
        <f t="shared" si="7"/>
        <v/>
      </c>
      <c r="AF454" s="32" t="str">
        <f>IF(B454&gt;0,(SUMIF('IW49 SEMANA CAL'!A:A,'IW38 SEMANA CAL'!B454,'IW49 SEMANA CAL'!H:H)),"")</f>
        <v/>
      </c>
    </row>
    <row r="455" spans="30:32" x14ac:dyDescent="0.35">
      <c r="AD455" s="32" t="str">
        <f>IF(B455&gt;0,IFERROR(IF(_xlfn.XLOOKUP(B455,'IW38 PLAN SEMANAL'!B:B,'IW38 PLAN SEMANAL'!B:B)&gt;0,"PROGRAMADO","CORRECTIVO"),"CORRECTIVO"),"")</f>
        <v/>
      </c>
      <c r="AE455" s="32" t="str">
        <f t="shared" si="7"/>
        <v/>
      </c>
      <c r="AF455" s="32" t="str">
        <f>IF(B455&gt;0,(SUMIF('IW49 SEMANA CAL'!A:A,'IW38 SEMANA CAL'!B455,'IW49 SEMANA CAL'!H:H)),"")</f>
        <v/>
      </c>
    </row>
    <row r="456" spans="30:32" x14ac:dyDescent="0.35">
      <c r="AD456" s="32" t="str">
        <f>IF(B456&gt;0,IFERROR(IF(_xlfn.XLOOKUP(B456,'IW38 PLAN SEMANAL'!B:B,'IW38 PLAN SEMANAL'!B:B)&gt;0,"PROGRAMADO","CORRECTIVO"),"CORRECTIVO"),"")</f>
        <v/>
      </c>
      <c r="AE456" s="32" t="str">
        <f t="shared" si="7"/>
        <v/>
      </c>
      <c r="AF456" s="32" t="str">
        <f>IF(B456&gt;0,(SUMIF('IW49 SEMANA CAL'!A:A,'IW38 SEMANA CAL'!B456,'IW49 SEMANA CAL'!H:H)),"")</f>
        <v/>
      </c>
    </row>
    <row r="457" spans="30:32" x14ac:dyDescent="0.35">
      <c r="AD457" s="32" t="str">
        <f>IF(B457&gt;0,IFERROR(IF(_xlfn.XLOOKUP(B457,'IW38 PLAN SEMANAL'!B:B,'IW38 PLAN SEMANAL'!B:B)&gt;0,"PROGRAMADO","CORRECTIVO"),"CORRECTIVO"),"")</f>
        <v/>
      </c>
      <c r="AE457" s="32" t="str">
        <f t="shared" si="7"/>
        <v/>
      </c>
      <c r="AF457" s="32" t="str">
        <f>IF(B457&gt;0,(SUMIF('IW49 SEMANA CAL'!A:A,'IW38 SEMANA CAL'!B457,'IW49 SEMANA CAL'!H:H)),"")</f>
        <v/>
      </c>
    </row>
    <row r="458" spans="30:32" x14ac:dyDescent="0.35">
      <c r="AD458" s="32" t="str">
        <f>IF(B458&gt;0,IFERROR(IF(_xlfn.XLOOKUP(B458,'IW38 PLAN SEMANAL'!B:B,'IW38 PLAN SEMANAL'!B:B)&gt;0,"PROGRAMADO","CORRECTIVO"),"CORRECTIVO"),"")</f>
        <v/>
      </c>
      <c r="AE458" s="32" t="str">
        <f t="shared" si="7"/>
        <v/>
      </c>
      <c r="AF458" s="32" t="str">
        <f>IF(B458&gt;0,(SUMIF('IW49 SEMANA CAL'!A:A,'IW38 SEMANA CAL'!B458,'IW49 SEMANA CAL'!H:H)),"")</f>
        <v/>
      </c>
    </row>
    <row r="459" spans="30:32" x14ac:dyDescent="0.35">
      <c r="AD459" s="32" t="str">
        <f>IF(B459&gt;0,IFERROR(IF(_xlfn.XLOOKUP(B459,'IW38 PLAN SEMANAL'!B:B,'IW38 PLAN SEMANAL'!B:B)&gt;0,"PROGRAMADO","CORRECTIVO"),"CORRECTIVO"),"")</f>
        <v/>
      </c>
      <c r="AE459" s="32" t="str">
        <f t="shared" si="7"/>
        <v/>
      </c>
      <c r="AF459" s="32" t="str">
        <f>IF(B459&gt;0,(SUMIF('IW49 SEMANA CAL'!A:A,'IW38 SEMANA CAL'!B459,'IW49 SEMANA CAL'!H:H)),"")</f>
        <v/>
      </c>
    </row>
    <row r="460" spans="30:32" x14ac:dyDescent="0.35">
      <c r="AD460" s="32" t="str">
        <f>IF(B460&gt;0,IFERROR(IF(_xlfn.XLOOKUP(B460,'IW38 PLAN SEMANAL'!B:B,'IW38 PLAN SEMANAL'!B:B)&gt;0,"PROGRAMADO","CORRECTIVO"),"CORRECTIVO"),"")</f>
        <v/>
      </c>
      <c r="AE460" s="32" t="str">
        <f t="shared" si="7"/>
        <v/>
      </c>
      <c r="AF460" s="32" t="str">
        <f>IF(B460&gt;0,(SUMIF('IW49 SEMANA CAL'!A:A,'IW38 SEMANA CAL'!B460,'IW49 SEMANA CAL'!H:H)),"")</f>
        <v/>
      </c>
    </row>
    <row r="461" spans="30:32" x14ac:dyDescent="0.35">
      <c r="AD461" s="32" t="str">
        <f>IF(B461&gt;0,IFERROR(IF(_xlfn.XLOOKUP(B461,'IW38 PLAN SEMANAL'!B:B,'IW38 PLAN SEMANAL'!B:B)&gt;0,"PROGRAMADO","CORRECTIVO"),"CORRECTIVO"),"")</f>
        <v/>
      </c>
      <c r="AE461" s="32" t="str">
        <f t="shared" si="7"/>
        <v/>
      </c>
      <c r="AF461" s="32" t="str">
        <f>IF(B461&gt;0,(SUMIF('IW49 SEMANA CAL'!A:A,'IW38 SEMANA CAL'!B461,'IW49 SEMANA CAL'!H:H)),"")</f>
        <v/>
      </c>
    </row>
    <row r="462" spans="30:32" x14ac:dyDescent="0.35">
      <c r="AD462" s="32" t="str">
        <f>IF(B462&gt;0,IFERROR(IF(_xlfn.XLOOKUP(B462,'IW38 PLAN SEMANAL'!B:B,'IW38 PLAN SEMANAL'!B:B)&gt;0,"PROGRAMADO","CORRECTIVO"),"CORRECTIVO"),"")</f>
        <v/>
      </c>
      <c r="AE462" s="32" t="str">
        <f t="shared" si="7"/>
        <v/>
      </c>
      <c r="AF462" s="32" t="str">
        <f>IF(B462&gt;0,(SUMIF('IW49 SEMANA CAL'!A:A,'IW38 SEMANA CAL'!B462,'IW49 SEMANA CAL'!H:H)),"")</f>
        <v/>
      </c>
    </row>
    <row r="463" spans="30:32" x14ac:dyDescent="0.35">
      <c r="AD463" s="32" t="str">
        <f>IF(B463&gt;0,IFERROR(IF(_xlfn.XLOOKUP(B463,'IW38 PLAN SEMANAL'!B:B,'IW38 PLAN SEMANAL'!B:B)&gt;0,"PROGRAMADO","CORRECTIVO"),"CORRECTIVO"),"")</f>
        <v/>
      </c>
      <c r="AE463" s="32" t="str">
        <f t="shared" si="7"/>
        <v/>
      </c>
      <c r="AF463" s="32" t="str">
        <f>IF(B463&gt;0,(SUMIF('IW49 SEMANA CAL'!A:A,'IW38 SEMANA CAL'!B463,'IW49 SEMANA CAL'!H:H)),"")</f>
        <v/>
      </c>
    </row>
    <row r="464" spans="30:32" x14ac:dyDescent="0.35">
      <c r="AD464" s="32" t="str">
        <f>IF(B464&gt;0,IFERROR(IF(_xlfn.XLOOKUP(B464,'IW38 PLAN SEMANAL'!B:B,'IW38 PLAN SEMANAL'!B:B)&gt;0,"PROGRAMADO","CORRECTIVO"),"CORRECTIVO"),"")</f>
        <v/>
      </c>
      <c r="AE464" s="32" t="str">
        <f t="shared" si="7"/>
        <v/>
      </c>
      <c r="AF464" s="32" t="str">
        <f>IF(B464&gt;0,(SUMIF('IW49 SEMANA CAL'!A:A,'IW38 SEMANA CAL'!B464,'IW49 SEMANA CAL'!H:H)),"")</f>
        <v/>
      </c>
    </row>
    <row r="465" spans="30:32" x14ac:dyDescent="0.35">
      <c r="AD465" s="32" t="str">
        <f>IF(B465&gt;0,IFERROR(IF(_xlfn.XLOOKUP(B465,'IW38 PLAN SEMANAL'!B:B,'IW38 PLAN SEMANAL'!B:B)&gt;0,"PROGRAMADO","CORRECTIVO"),"CORRECTIVO"),"")</f>
        <v/>
      </c>
      <c r="AE465" s="32" t="str">
        <f t="shared" si="7"/>
        <v/>
      </c>
      <c r="AF465" s="32" t="str">
        <f>IF(B465&gt;0,(SUMIF('IW49 SEMANA CAL'!A:A,'IW38 SEMANA CAL'!B465,'IW49 SEMANA CAL'!H:H)),"")</f>
        <v/>
      </c>
    </row>
    <row r="466" spans="30:32" x14ac:dyDescent="0.35">
      <c r="AD466" s="32" t="str">
        <f>IF(B466&gt;0,IFERROR(IF(_xlfn.XLOOKUP(B466,'IW38 PLAN SEMANAL'!B:B,'IW38 PLAN SEMANAL'!B:B)&gt;0,"PROGRAMADO","CORRECTIVO"),"CORRECTIVO"),"")</f>
        <v/>
      </c>
      <c r="AE466" s="32" t="str">
        <f t="shared" si="7"/>
        <v/>
      </c>
      <c r="AF466" s="32" t="str">
        <f>IF(B466&gt;0,(SUMIF('IW49 SEMANA CAL'!A:A,'IW38 SEMANA CAL'!B466,'IW49 SEMANA CAL'!H:H)),"")</f>
        <v/>
      </c>
    </row>
    <row r="467" spans="30:32" x14ac:dyDescent="0.35">
      <c r="AD467" s="32" t="str">
        <f>IF(B467&gt;0,IFERROR(IF(_xlfn.XLOOKUP(B467,'IW38 PLAN SEMANAL'!B:B,'IW38 PLAN SEMANAL'!B:B)&gt;0,"PROGRAMADO","CORRECTIVO"),"CORRECTIVO"),"")</f>
        <v/>
      </c>
      <c r="AE467" s="32" t="str">
        <f t="shared" si="7"/>
        <v/>
      </c>
      <c r="AF467" s="32" t="str">
        <f>IF(B467&gt;0,(SUMIF('IW49 SEMANA CAL'!A:A,'IW38 SEMANA CAL'!B467,'IW49 SEMANA CAL'!H:H)),"")</f>
        <v/>
      </c>
    </row>
    <row r="468" spans="30:32" x14ac:dyDescent="0.35">
      <c r="AD468" s="32" t="str">
        <f>IF(B468&gt;0,IFERROR(IF(_xlfn.XLOOKUP(B468,'IW38 PLAN SEMANAL'!B:B,'IW38 PLAN SEMANAL'!B:B)&gt;0,"PROGRAMADO","CORRECTIVO"),"CORRECTIVO"),"")</f>
        <v/>
      </c>
      <c r="AE468" s="32" t="str">
        <f t="shared" si="7"/>
        <v/>
      </c>
      <c r="AF468" s="32" t="str">
        <f>IF(B468&gt;0,(SUMIF('IW49 SEMANA CAL'!A:A,'IW38 SEMANA CAL'!B468,'IW49 SEMANA CAL'!H:H)),"")</f>
        <v/>
      </c>
    </row>
    <row r="469" spans="30:32" x14ac:dyDescent="0.35">
      <c r="AD469" s="32" t="str">
        <f>IF(B469&gt;0,IFERROR(IF(_xlfn.XLOOKUP(B469,'IW38 PLAN SEMANAL'!B:B,'IW38 PLAN SEMANAL'!B:B)&gt;0,"PROGRAMADO","CORRECTIVO"),"CORRECTIVO"),"")</f>
        <v/>
      </c>
      <c r="AE469" s="32" t="str">
        <f t="shared" si="7"/>
        <v/>
      </c>
      <c r="AF469" s="32" t="str">
        <f>IF(B469&gt;0,(SUMIF('IW49 SEMANA CAL'!A:A,'IW38 SEMANA CAL'!B469,'IW49 SEMANA CAL'!H:H)),"")</f>
        <v/>
      </c>
    </row>
    <row r="470" spans="30:32" x14ac:dyDescent="0.35">
      <c r="AD470" s="32" t="str">
        <f>IF(B470&gt;0,IFERROR(IF(_xlfn.XLOOKUP(B470,'IW38 PLAN SEMANAL'!B:B,'IW38 PLAN SEMANAL'!B:B)&gt;0,"PROGRAMADO","CORRECTIVO"),"CORRECTIVO"),"")</f>
        <v/>
      </c>
      <c r="AE470" s="32" t="str">
        <f t="shared" si="7"/>
        <v/>
      </c>
      <c r="AF470" s="32" t="str">
        <f>IF(B470&gt;0,(SUMIF('IW49 SEMANA CAL'!A:A,'IW38 SEMANA CAL'!B470,'IW49 SEMANA CAL'!H:H)),"")</f>
        <v/>
      </c>
    </row>
    <row r="471" spans="30:32" x14ac:dyDescent="0.35">
      <c r="AD471" s="32" t="str">
        <f>IF(B471&gt;0,IFERROR(IF(_xlfn.XLOOKUP(B471,'IW38 PLAN SEMANAL'!B:B,'IW38 PLAN SEMANAL'!B:B)&gt;0,"PROGRAMADO","CORRECTIVO"),"CORRECTIVO"),"")</f>
        <v/>
      </c>
      <c r="AE471" s="32" t="str">
        <f t="shared" si="7"/>
        <v/>
      </c>
      <c r="AF471" s="32" t="str">
        <f>IF(B471&gt;0,(SUMIF('IW49 SEMANA CAL'!A:A,'IW38 SEMANA CAL'!B471,'IW49 SEMANA CAL'!H:H)),"")</f>
        <v/>
      </c>
    </row>
    <row r="472" spans="30:32" x14ac:dyDescent="0.35">
      <c r="AD472" s="32" t="str">
        <f>IF(B472&gt;0,IFERROR(IF(_xlfn.XLOOKUP(B472,'IW38 PLAN SEMANAL'!B:B,'IW38 PLAN SEMANAL'!B:B)&gt;0,"PROGRAMADO","CORRECTIVO"),"CORRECTIVO"),"")</f>
        <v/>
      </c>
      <c r="AE472" s="32" t="str">
        <f t="shared" ref="AE472:AE491" si="8">IF(B472&gt;0,IF(MID(G472,1,3)="CTE","CERRADO",IF(MID(G472,1,3)="REP","REPROGRAMADO",IF(MID(G472,1,3)="CER","CERRADO","ABIERTO"))),"")</f>
        <v/>
      </c>
      <c r="AF472" s="32" t="str">
        <f>IF(B472&gt;0,(SUMIF('IW49 SEMANA CAL'!A:A,'IW38 SEMANA CAL'!B472,'IW49 SEMANA CAL'!H:H)),"")</f>
        <v/>
      </c>
    </row>
    <row r="473" spans="30:32" x14ac:dyDescent="0.35">
      <c r="AD473" s="32" t="str">
        <f>IF(B473&gt;0,IFERROR(IF(_xlfn.XLOOKUP(B473,'IW38 PLAN SEMANAL'!B:B,'IW38 PLAN SEMANAL'!B:B)&gt;0,"PROGRAMADO","CORRECTIVO"),"CORRECTIVO"),"")</f>
        <v/>
      </c>
      <c r="AE473" s="32" t="str">
        <f t="shared" si="8"/>
        <v/>
      </c>
      <c r="AF473" s="32" t="str">
        <f>IF(B473&gt;0,(SUMIF('IW49 SEMANA CAL'!A:A,'IW38 SEMANA CAL'!B473,'IW49 SEMANA CAL'!H:H)),"")</f>
        <v/>
      </c>
    </row>
    <row r="474" spans="30:32" x14ac:dyDescent="0.35">
      <c r="AD474" s="32" t="str">
        <f>IF(B474&gt;0,IFERROR(IF(_xlfn.XLOOKUP(B474,'IW38 PLAN SEMANAL'!B:B,'IW38 PLAN SEMANAL'!B:B)&gt;0,"PROGRAMADO","CORRECTIVO"),"CORRECTIVO"),"")</f>
        <v/>
      </c>
      <c r="AE474" s="32" t="str">
        <f t="shared" si="8"/>
        <v/>
      </c>
      <c r="AF474" s="32" t="str">
        <f>IF(B474&gt;0,(SUMIF('IW49 SEMANA CAL'!A:A,'IW38 SEMANA CAL'!B474,'IW49 SEMANA CAL'!H:H)),"")</f>
        <v/>
      </c>
    </row>
    <row r="475" spans="30:32" x14ac:dyDescent="0.35">
      <c r="AD475" s="32" t="str">
        <f>IF(B475&gt;0,IFERROR(IF(_xlfn.XLOOKUP(B475,'IW38 PLAN SEMANAL'!B:B,'IW38 PLAN SEMANAL'!B:B)&gt;0,"PROGRAMADO","CORRECTIVO"),"CORRECTIVO"),"")</f>
        <v/>
      </c>
      <c r="AE475" s="32" t="str">
        <f t="shared" si="8"/>
        <v/>
      </c>
      <c r="AF475" s="32" t="str">
        <f>IF(B475&gt;0,(SUMIF('IW49 SEMANA CAL'!A:A,'IW38 SEMANA CAL'!B475,'IW49 SEMANA CAL'!H:H)),"")</f>
        <v/>
      </c>
    </row>
    <row r="476" spans="30:32" x14ac:dyDescent="0.35">
      <c r="AD476" s="32" t="str">
        <f>IF(B476&gt;0,IFERROR(IF(_xlfn.XLOOKUP(B476,'IW38 PLAN SEMANAL'!B:B,'IW38 PLAN SEMANAL'!B:B)&gt;0,"PROGRAMADO","CORRECTIVO"),"CORRECTIVO"),"")</f>
        <v/>
      </c>
      <c r="AE476" s="32" t="str">
        <f t="shared" si="8"/>
        <v/>
      </c>
      <c r="AF476" s="32" t="str">
        <f>IF(B476&gt;0,(SUMIF('IW49 SEMANA CAL'!A:A,'IW38 SEMANA CAL'!B476,'IW49 SEMANA CAL'!H:H)),"")</f>
        <v/>
      </c>
    </row>
    <row r="477" spans="30:32" x14ac:dyDescent="0.35">
      <c r="AD477" s="32" t="str">
        <f>IF(B477&gt;0,IFERROR(IF(_xlfn.XLOOKUP(B477,'IW38 PLAN SEMANAL'!B:B,'IW38 PLAN SEMANAL'!B:B)&gt;0,"PROGRAMADO","CORRECTIVO"),"CORRECTIVO"),"")</f>
        <v/>
      </c>
      <c r="AE477" s="32" t="str">
        <f t="shared" si="8"/>
        <v/>
      </c>
      <c r="AF477" s="32" t="str">
        <f>IF(B477&gt;0,(SUMIF('IW49 SEMANA CAL'!A:A,'IW38 SEMANA CAL'!B477,'IW49 SEMANA CAL'!H:H)),"")</f>
        <v/>
      </c>
    </row>
    <row r="478" spans="30:32" x14ac:dyDescent="0.35">
      <c r="AD478" s="32" t="str">
        <f>IF(B478&gt;0,IFERROR(IF(_xlfn.XLOOKUP(B478,'IW38 PLAN SEMANAL'!B:B,'IW38 PLAN SEMANAL'!B:B)&gt;0,"PROGRAMADO","CORRECTIVO"),"CORRECTIVO"),"")</f>
        <v/>
      </c>
      <c r="AE478" s="32" t="str">
        <f t="shared" si="8"/>
        <v/>
      </c>
      <c r="AF478" s="32" t="str">
        <f>IF(B478&gt;0,(SUMIF('IW49 SEMANA CAL'!A:A,'IW38 SEMANA CAL'!B478,'IW49 SEMANA CAL'!H:H)),"")</f>
        <v/>
      </c>
    </row>
    <row r="479" spans="30:32" x14ac:dyDescent="0.35">
      <c r="AD479" s="32" t="str">
        <f>IF(B479&gt;0,IFERROR(IF(_xlfn.XLOOKUP(B479,'IW38 PLAN SEMANAL'!B:B,'IW38 PLAN SEMANAL'!B:B)&gt;0,"PROGRAMADO","CORRECTIVO"),"CORRECTIVO"),"")</f>
        <v/>
      </c>
      <c r="AE479" s="32" t="str">
        <f t="shared" si="8"/>
        <v/>
      </c>
      <c r="AF479" s="32" t="str">
        <f>IF(B479&gt;0,(SUMIF('IW49 SEMANA CAL'!A:A,'IW38 SEMANA CAL'!B479,'IW49 SEMANA CAL'!H:H)),"")</f>
        <v/>
      </c>
    </row>
    <row r="480" spans="30:32" x14ac:dyDescent="0.35">
      <c r="AD480" s="32" t="str">
        <f>IF(B480&gt;0,IFERROR(IF(_xlfn.XLOOKUP(B480,'IW38 PLAN SEMANAL'!B:B,'IW38 PLAN SEMANAL'!B:B)&gt;0,"PROGRAMADO","CORRECTIVO"),"CORRECTIVO"),"")</f>
        <v/>
      </c>
      <c r="AE480" s="32" t="str">
        <f t="shared" si="8"/>
        <v/>
      </c>
      <c r="AF480" s="32" t="str">
        <f>IF(B480&gt;0,(SUMIF('IW49 SEMANA CAL'!A:A,'IW38 SEMANA CAL'!B480,'IW49 SEMANA CAL'!H:H)),"")</f>
        <v/>
      </c>
    </row>
    <row r="481" spans="30:32" x14ac:dyDescent="0.35">
      <c r="AD481" s="32" t="str">
        <f>IF(B481&gt;0,IFERROR(IF(_xlfn.XLOOKUP(B481,'IW38 PLAN SEMANAL'!B:B,'IW38 PLAN SEMANAL'!B:B)&gt;0,"PROGRAMADO","CORRECTIVO"),"CORRECTIVO"),"")</f>
        <v/>
      </c>
      <c r="AE481" s="32" t="str">
        <f t="shared" si="8"/>
        <v/>
      </c>
      <c r="AF481" s="32" t="str">
        <f>IF(B481&gt;0,(SUMIF('IW49 SEMANA CAL'!A:A,'IW38 SEMANA CAL'!B481,'IW49 SEMANA CAL'!H:H)),"")</f>
        <v/>
      </c>
    </row>
    <row r="482" spans="30:32" x14ac:dyDescent="0.35">
      <c r="AD482" s="32" t="str">
        <f>IF(B482&gt;0,IFERROR(IF(_xlfn.XLOOKUP(B482,'IW38 PLAN SEMANAL'!B:B,'IW38 PLAN SEMANAL'!B:B)&gt;0,"PROGRAMADO","CORRECTIVO"),"CORRECTIVO"),"")</f>
        <v/>
      </c>
      <c r="AE482" s="32" t="str">
        <f t="shared" si="8"/>
        <v/>
      </c>
      <c r="AF482" s="32" t="str">
        <f>IF(B482&gt;0,(SUMIF('IW49 SEMANA CAL'!A:A,'IW38 SEMANA CAL'!B482,'IW49 SEMANA CAL'!H:H)),"")</f>
        <v/>
      </c>
    </row>
    <row r="483" spans="30:32" x14ac:dyDescent="0.35">
      <c r="AD483" s="32" t="str">
        <f>IF(B483&gt;0,IFERROR(IF(_xlfn.XLOOKUP(B483,'IW38 PLAN SEMANAL'!B:B,'IW38 PLAN SEMANAL'!B:B)&gt;0,"PROGRAMADO","CORRECTIVO"),"CORRECTIVO"),"")</f>
        <v/>
      </c>
      <c r="AE483" s="32" t="str">
        <f t="shared" si="8"/>
        <v/>
      </c>
      <c r="AF483" s="32" t="str">
        <f>IF(B483&gt;0,(SUMIF('IW49 SEMANA CAL'!A:A,'IW38 SEMANA CAL'!B483,'IW49 SEMANA CAL'!H:H)),"")</f>
        <v/>
      </c>
    </row>
    <row r="484" spans="30:32" x14ac:dyDescent="0.35">
      <c r="AD484" s="32" t="str">
        <f>IF(B484&gt;0,IFERROR(IF(_xlfn.XLOOKUP(B484,'IW38 PLAN SEMANAL'!B:B,'IW38 PLAN SEMANAL'!B:B)&gt;0,"PROGRAMADO","CORRECTIVO"),"CORRECTIVO"),"")</f>
        <v/>
      </c>
      <c r="AE484" s="32" t="str">
        <f t="shared" si="8"/>
        <v/>
      </c>
      <c r="AF484" s="32" t="str">
        <f>IF(B484&gt;0,(SUMIF('IW49 SEMANA CAL'!A:A,'IW38 SEMANA CAL'!B484,'IW49 SEMANA CAL'!H:H)),"")</f>
        <v/>
      </c>
    </row>
    <row r="485" spans="30:32" x14ac:dyDescent="0.35">
      <c r="AD485" s="32" t="str">
        <f>IF(B485&gt;0,IFERROR(IF(_xlfn.XLOOKUP(B485,'IW38 PLAN SEMANAL'!B:B,'IW38 PLAN SEMANAL'!B:B)&gt;0,"PROGRAMADO","CORRECTIVO"),"CORRECTIVO"),"")</f>
        <v/>
      </c>
      <c r="AE485" s="32" t="str">
        <f t="shared" si="8"/>
        <v/>
      </c>
      <c r="AF485" s="32" t="str">
        <f>IF(B485&gt;0,(SUMIF('IW49 SEMANA CAL'!A:A,'IW38 SEMANA CAL'!B485,'IW49 SEMANA CAL'!H:H)),"")</f>
        <v/>
      </c>
    </row>
    <row r="486" spans="30:32" x14ac:dyDescent="0.35">
      <c r="AD486" s="32" t="str">
        <f>IF(B486&gt;0,IFERROR(IF(_xlfn.XLOOKUP(B486,'IW38 PLAN SEMANAL'!B:B,'IW38 PLAN SEMANAL'!B:B)&gt;0,"PROGRAMADO","CORRECTIVO"),"CORRECTIVO"),"")</f>
        <v/>
      </c>
      <c r="AE486" s="32" t="str">
        <f t="shared" si="8"/>
        <v/>
      </c>
      <c r="AF486" s="32" t="str">
        <f>IF(B486&gt;0,(SUMIF('IW49 SEMANA CAL'!A:A,'IW38 SEMANA CAL'!B486,'IW49 SEMANA CAL'!H:H)),"")</f>
        <v/>
      </c>
    </row>
    <row r="487" spans="30:32" x14ac:dyDescent="0.35">
      <c r="AD487" s="32" t="str">
        <f>IF(B487&gt;0,IFERROR(IF(_xlfn.XLOOKUP(B487,'IW38 PLAN SEMANAL'!B:B,'IW38 PLAN SEMANAL'!B:B)&gt;0,"PROGRAMADO","CORRECTIVO"),"CORRECTIVO"),"")</f>
        <v/>
      </c>
      <c r="AE487" s="32" t="str">
        <f t="shared" si="8"/>
        <v/>
      </c>
      <c r="AF487" s="32" t="str">
        <f>IF(B487&gt;0,(SUMIF('IW49 SEMANA CAL'!A:A,'IW38 SEMANA CAL'!B487,'IW49 SEMANA CAL'!H:H)),"")</f>
        <v/>
      </c>
    </row>
    <row r="488" spans="30:32" x14ac:dyDescent="0.35">
      <c r="AD488" s="32" t="str">
        <f>IF(B488&gt;0,IFERROR(IF(_xlfn.XLOOKUP(B488,'IW38 PLAN SEMANAL'!B:B,'IW38 PLAN SEMANAL'!B:B)&gt;0,"PROGRAMADO","CORRECTIVO"),"CORRECTIVO"),"")</f>
        <v/>
      </c>
      <c r="AE488" s="32" t="str">
        <f t="shared" si="8"/>
        <v/>
      </c>
      <c r="AF488" s="32" t="str">
        <f>IF(B488&gt;0,(SUMIF('IW49 SEMANA CAL'!A:A,'IW38 SEMANA CAL'!B488,'IW49 SEMANA CAL'!H:H)),"")</f>
        <v/>
      </c>
    </row>
    <row r="489" spans="30:32" x14ac:dyDescent="0.35">
      <c r="AD489" s="32" t="str">
        <f>IF(B489&gt;0,IFERROR(IF(_xlfn.XLOOKUP(B489,'IW38 PLAN SEMANAL'!B:B,'IW38 PLAN SEMANAL'!B:B)&gt;0,"PROGRAMADO","CORRECTIVO"),"CORRECTIVO"),"")</f>
        <v/>
      </c>
      <c r="AE489" s="32" t="str">
        <f t="shared" si="8"/>
        <v/>
      </c>
      <c r="AF489" s="32" t="str">
        <f>IF(B489&gt;0,(SUMIF('IW49 SEMANA CAL'!A:A,'IW38 SEMANA CAL'!B489,'IW49 SEMANA CAL'!H:H)),"")</f>
        <v/>
      </c>
    </row>
    <row r="490" spans="30:32" x14ac:dyDescent="0.35">
      <c r="AD490" s="32" t="str">
        <f>IF(B490&gt;0,IFERROR(IF(_xlfn.XLOOKUP(B490,'IW38 PLAN SEMANAL'!B:B,'IW38 PLAN SEMANAL'!B:B)&gt;0,"PROGRAMADO","CORRECTIVO"),"CORRECTIVO"),"")</f>
        <v/>
      </c>
      <c r="AE490" s="32" t="str">
        <f t="shared" si="8"/>
        <v/>
      </c>
      <c r="AF490" s="32" t="str">
        <f>IF(B490&gt;0,(SUMIF('IW49 SEMANA CAL'!A:A,'IW38 SEMANA CAL'!B490,'IW49 SEMANA CAL'!H:H)),"")</f>
        <v/>
      </c>
    </row>
    <row r="491" spans="30:32" x14ac:dyDescent="0.35">
      <c r="AD491" s="32" t="str">
        <f>IF(B491&gt;0,IFERROR(IF(_xlfn.XLOOKUP(B491,'IW38 PLAN SEMANAL'!B:B,'IW38 PLAN SEMANAL'!B:B)&gt;0,"PROGRAMADO","CORRECTIVO"),"CORRECTIVO"),"")</f>
        <v/>
      </c>
      <c r="AE491" s="32" t="str">
        <f t="shared" si="8"/>
        <v/>
      </c>
      <c r="AF491" s="32" t="str">
        <f>IF(B491&gt;0,(SUMIF('IW49 SEMANA CAL'!A:A,'IW38 SEMANA CAL'!B491,'IW49 SEMANA CAL'!H:H)),"")</f>
        <v/>
      </c>
    </row>
    <row r="492" spans="30:32" x14ac:dyDescent="0.35">
      <c r="AD492" s="32" t="str">
        <f>IF(B492&gt;0,IFERROR(IF(_xlfn.XLOOKUP(B492,'IW38 PLAN SEMANAL'!B:B,'IW38 PLAN SEMANAL'!B:B)&gt;0,"PROGRAMADO","CORRECTIVO"),"CORRECTIVO"),"")</f>
        <v/>
      </c>
      <c r="AE492" s="32" t="str">
        <f t="shared" ref="AE492:AE555" si="9">IF(B492&gt;0,IF(MID(G492,1,3)="CTE","CERRADO",IF(MID(G492,1,3)="REP","REPROGRAMADO",IF(MID(G492,1,3)="CER","CERRADO","ABIERTO"))),"")</f>
        <v/>
      </c>
      <c r="AF492" s="32" t="str">
        <f>IF(B492&gt;0,(SUMIF('IW49 SEMANA CAL'!A:A,'IW38 SEMANA CAL'!B492,'IW49 SEMANA CAL'!H:H)),"")</f>
        <v/>
      </c>
    </row>
    <row r="493" spans="30:32" x14ac:dyDescent="0.35">
      <c r="AD493" s="32" t="str">
        <f>IF(B493&gt;0,IFERROR(IF(_xlfn.XLOOKUP(B493,'IW38 PLAN SEMANAL'!B:B,'IW38 PLAN SEMANAL'!B:B)&gt;0,"PROGRAMADO","CORRECTIVO"),"CORRECTIVO"),"")</f>
        <v/>
      </c>
      <c r="AE493" s="32" t="str">
        <f t="shared" si="9"/>
        <v/>
      </c>
      <c r="AF493" s="32" t="str">
        <f>IF(B493&gt;0,(SUMIF('IW49 SEMANA CAL'!A:A,'IW38 SEMANA CAL'!B493,'IW49 SEMANA CAL'!H:H)),"")</f>
        <v/>
      </c>
    </row>
    <row r="494" spans="30:32" x14ac:dyDescent="0.35">
      <c r="AD494" s="32" t="str">
        <f>IF(B494&gt;0,IFERROR(IF(_xlfn.XLOOKUP(B494,'IW38 PLAN SEMANAL'!B:B,'IW38 PLAN SEMANAL'!B:B)&gt;0,"PROGRAMADO","CORRECTIVO"),"CORRECTIVO"),"")</f>
        <v/>
      </c>
      <c r="AE494" s="32" t="str">
        <f t="shared" si="9"/>
        <v/>
      </c>
      <c r="AF494" s="32" t="str">
        <f>IF(B494&gt;0,(SUMIF('IW49 SEMANA CAL'!A:A,'IW38 SEMANA CAL'!B494,'IW49 SEMANA CAL'!H:H)),"")</f>
        <v/>
      </c>
    </row>
    <row r="495" spans="30:32" x14ac:dyDescent="0.35">
      <c r="AD495" s="32" t="str">
        <f>IF(B495&gt;0,IFERROR(IF(_xlfn.XLOOKUP(B495,'IW38 PLAN SEMANAL'!B:B,'IW38 PLAN SEMANAL'!B:B)&gt;0,"PROGRAMADO","CORRECTIVO"),"CORRECTIVO"),"")</f>
        <v/>
      </c>
      <c r="AE495" s="32" t="str">
        <f t="shared" si="9"/>
        <v/>
      </c>
      <c r="AF495" s="32" t="str">
        <f>IF(B495&gt;0,(SUMIF('IW49 SEMANA CAL'!A:A,'IW38 SEMANA CAL'!B495,'IW49 SEMANA CAL'!H:H)),"")</f>
        <v/>
      </c>
    </row>
    <row r="496" spans="30:32" x14ac:dyDescent="0.35">
      <c r="AD496" s="32" t="str">
        <f>IF(B496&gt;0,IFERROR(IF(_xlfn.XLOOKUP(B496,'IW38 PLAN SEMANAL'!B:B,'IW38 PLAN SEMANAL'!B:B)&gt;0,"PROGRAMADO","CORRECTIVO"),"CORRECTIVO"),"")</f>
        <v/>
      </c>
      <c r="AE496" s="32" t="str">
        <f t="shared" si="9"/>
        <v/>
      </c>
      <c r="AF496" s="32" t="str">
        <f>IF(B496&gt;0,(SUMIF('IW49 SEMANA CAL'!A:A,'IW38 SEMANA CAL'!B496,'IW49 SEMANA CAL'!H:H)),"")</f>
        <v/>
      </c>
    </row>
    <row r="497" spans="30:32" x14ac:dyDescent="0.35">
      <c r="AD497" s="32" t="str">
        <f>IF(B497&gt;0,IFERROR(IF(_xlfn.XLOOKUP(B497,'IW38 PLAN SEMANAL'!B:B,'IW38 PLAN SEMANAL'!B:B)&gt;0,"PROGRAMADO","CORRECTIVO"),"CORRECTIVO"),"")</f>
        <v/>
      </c>
      <c r="AE497" s="32" t="str">
        <f t="shared" si="9"/>
        <v/>
      </c>
      <c r="AF497" s="32" t="str">
        <f>IF(B497&gt;0,(SUMIF('IW49 SEMANA CAL'!A:A,'IW38 SEMANA CAL'!B497,'IW49 SEMANA CAL'!H:H)),"")</f>
        <v/>
      </c>
    </row>
    <row r="498" spans="30:32" x14ac:dyDescent="0.35">
      <c r="AD498" s="32" t="str">
        <f>IF(B498&gt;0,IFERROR(IF(_xlfn.XLOOKUP(B498,'IW38 PLAN SEMANAL'!B:B,'IW38 PLAN SEMANAL'!B:B)&gt;0,"PROGRAMADO","CORRECTIVO"),"CORRECTIVO"),"")</f>
        <v/>
      </c>
      <c r="AE498" s="32" t="str">
        <f t="shared" si="9"/>
        <v/>
      </c>
      <c r="AF498" s="32" t="str">
        <f>IF(B498&gt;0,(SUMIF('IW49 SEMANA CAL'!A:A,'IW38 SEMANA CAL'!B498,'IW49 SEMANA CAL'!H:H)),"")</f>
        <v/>
      </c>
    </row>
    <row r="499" spans="30:32" x14ac:dyDescent="0.35">
      <c r="AD499" s="32" t="str">
        <f>IF(B499&gt;0,IFERROR(IF(_xlfn.XLOOKUP(B499,'IW38 PLAN SEMANAL'!B:B,'IW38 PLAN SEMANAL'!B:B)&gt;0,"PROGRAMADO","CORRECTIVO"),"CORRECTIVO"),"")</f>
        <v/>
      </c>
      <c r="AE499" s="32" t="str">
        <f t="shared" si="9"/>
        <v/>
      </c>
      <c r="AF499" s="32" t="str">
        <f>IF(B499&gt;0,(SUMIF('IW49 SEMANA CAL'!A:A,'IW38 SEMANA CAL'!B499,'IW49 SEMANA CAL'!H:H)),"")</f>
        <v/>
      </c>
    </row>
    <row r="500" spans="30:32" x14ac:dyDescent="0.35">
      <c r="AD500" s="32" t="str">
        <f>IF(B500&gt;0,IFERROR(IF(_xlfn.XLOOKUP(B500,'IW38 PLAN SEMANAL'!B:B,'IW38 PLAN SEMANAL'!B:B)&gt;0,"PROGRAMADO","CORRECTIVO"),"CORRECTIVO"),"")</f>
        <v/>
      </c>
      <c r="AE500" s="32" t="str">
        <f t="shared" si="9"/>
        <v/>
      </c>
      <c r="AF500" s="32" t="str">
        <f>IF(B500&gt;0,(SUMIF('IW49 SEMANA CAL'!A:A,'IW38 SEMANA CAL'!B500,'IW49 SEMANA CAL'!H:H)),"")</f>
        <v/>
      </c>
    </row>
    <row r="501" spans="30:32" x14ac:dyDescent="0.35">
      <c r="AD501" s="32" t="str">
        <f>IF(B501&gt;0,IFERROR(IF(_xlfn.XLOOKUP(B501,'IW38 PLAN SEMANAL'!B:B,'IW38 PLAN SEMANAL'!B:B)&gt;0,"PROGRAMADO","CORRECTIVO"),"CORRECTIVO"),"")</f>
        <v/>
      </c>
      <c r="AE501" s="32" t="str">
        <f t="shared" si="9"/>
        <v/>
      </c>
      <c r="AF501" s="32" t="str">
        <f>IF(B501&gt;0,(SUMIF('IW49 SEMANA CAL'!A:A,'IW38 SEMANA CAL'!B501,'IW49 SEMANA CAL'!H:H)),"")</f>
        <v/>
      </c>
    </row>
    <row r="502" spans="30:32" x14ac:dyDescent="0.35">
      <c r="AD502" s="32" t="str">
        <f>IF(B502&gt;0,IFERROR(IF(_xlfn.XLOOKUP(B502,'IW38 PLAN SEMANAL'!B:B,'IW38 PLAN SEMANAL'!B:B)&gt;0,"PROGRAMADO","CORRECTIVO"),"CORRECTIVO"),"")</f>
        <v/>
      </c>
      <c r="AE502" s="32" t="str">
        <f t="shared" si="9"/>
        <v/>
      </c>
      <c r="AF502" s="32" t="str">
        <f>IF(B502&gt;0,(SUMIF('IW49 SEMANA CAL'!A:A,'IW38 SEMANA CAL'!B502,'IW49 SEMANA CAL'!H:H)),"")</f>
        <v/>
      </c>
    </row>
    <row r="503" spans="30:32" x14ac:dyDescent="0.35">
      <c r="AD503" s="32" t="str">
        <f>IF(B503&gt;0,IFERROR(IF(_xlfn.XLOOKUP(B503,'IW38 PLAN SEMANAL'!B:B,'IW38 PLAN SEMANAL'!B:B)&gt;0,"PROGRAMADO","CORRECTIVO"),"CORRECTIVO"),"")</f>
        <v/>
      </c>
      <c r="AE503" s="32" t="str">
        <f t="shared" si="9"/>
        <v/>
      </c>
      <c r="AF503" s="32" t="str">
        <f>IF(B503&gt;0,(SUMIF('IW49 SEMANA CAL'!A:A,'IW38 SEMANA CAL'!B503,'IW49 SEMANA CAL'!H:H)),"")</f>
        <v/>
      </c>
    </row>
    <row r="504" spans="30:32" x14ac:dyDescent="0.35">
      <c r="AD504" s="32" t="str">
        <f>IF(B504&gt;0,IFERROR(IF(_xlfn.XLOOKUP(B504,'IW38 PLAN SEMANAL'!B:B,'IW38 PLAN SEMANAL'!B:B)&gt;0,"PROGRAMADO","CORRECTIVO"),"CORRECTIVO"),"")</f>
        <v/>
      </c>
      <c r="AE504" s="32" t="str">
        <f t="shared" si="9"/>
        <v/>
      </c>
      <c r="AF504" s="32" t="str">
        <f>IF(B504&gt;0,(SUMIF('IW49 SEMANA CAL'!A:A,'IW38 SEMANA CAL'!B504,'IW49 SEMANA CAL'!H:H)),"")</f>
        <v/>
      </c>
    </row>
    <row r="505" spans="30:32" x14ac:dyDescent="0.35">
      <c r="AD505" s="32" t="str">
        <f>IF(B505&gt;0,IFERROR(IF(_xlfn.XLOOKUP(B505,'IW38 PLAN SEMANAL'!B:B,'IW38 PLAN SEMANAL'!B:B)&gt;0,"PROGRAMADO","CORRECTIVO"),"CORRECTIVO"),"")</f>
        <v/>
      </c>
      <c r="AE505" s="32" t="str">
        <f t="shared" si="9"/>
        <v/>
      </c>
      <c r="AF505" s="32" t="str">
        <f>IF(B505&gt;0,(SUMIF('IW49 SEMANA CAL'!A:A,'IW38 SEMANA CAL'!B505,'IW49 SEMANA CAL'!H:H)),"")</f>
        <v/>
      </c>
    </row>
    <row r="506" spans="30:32" x14ac:dyDescent="0.35">
      <c r="AD506" s="32" t="str">
        <f>IF(B506&gt;0,IFERROR(IF(_xlfn.XLOOKUP(B506,'IW38 PLAN SEMANAL'!B:B,'IW38 PLAN SEMANAL'!B:B)&gt;0,"PROGRAMADO","CORRECTIVO"),"CORRECTIVO"),"")</f>
        <v/>
      </c>
      <c r="AE506" s="32" t="str">
        <f t="shared" si="9"/>
        <v/>
      </c>
      <c r="AF506" s="32" t="str">
        <f>IF(B506&gt;0,(SUMIF('IW49 SEMANA CAL'!A:A,'IW38 SEMANA CAL'!B506,'IW49 SEMANA CAL'!H:H)),"")</f>
        <v/>
      </c>
    </row>
    <row r="507" spans="30:32" x14ac:dyDescent="0.35">
      <c r="AD507" s="32" t="str">
        <f>IF(B507&gt;0,IFERROR(IF(_xlfn.XLOOKUP(B507,'IW38 PLAN SEMANAL'!B:B,'IW38 PLAN SEMANAL'!B:B)&gt;0,"PROGRAMADO","CORRECTIVO"),"CORRECTIVO"),"")</f>
        <v/>
      </c>
      <c r="AE507" s="32" t="str">
        <f t="shared" si="9"/>
        <v/>
      </c>
      <c r="AF507" s="32" t="str">
        <f>IF(B507&gt;0,(SUMIF('IW49 SEMANA CAL'!A:A,'IW38 SEMANA CAL'!B507,'IW49 SEMANA CAL'!H:H)),"")</f>
        <v/>
      </c>
    </row>
    <row r="508" spans="30:32" x14ac:dyDescent="0.35">
      <c r="AD508" s="32" t="str">
        <f>IF(B508&gt;0,IFERROR(IF(_xlfn.XLOOKUP(B508,'IW38 PLAN SEMANAL'!B:B,'IW38 PLAN SEMANAL'!B:B)&gt;0,"PROGRAMADO","CORRECTIVO"),"CORRECTIVO"),"")</f>
        <v/>
      </c>
      <c r="AE508" s="32" t="str">
        <f t="shared" si="9"/>
        <v/>
      </c>
      <c r="AF508" s="32" t="str">
        <f>IF(B508&gt;0,(SUMIF('IW49 SEMANA CAL'!A:A,'IW38 SEMANA CAL'!B508,'IW49 SEMANA CAL'!H:H)),"")</f>
        <v/>
      </c>
    </row>
    <row r="509" spans="30:32" x14ac:dyDescent="0.35">
      <c r="AD509" s="32" t="str">
        <f>IF(B509&gt;0,IFERROR(IF(_xlfn.XLOOKUP(B509,'IW38 PLAN SEMANAL'!B:B,'IW38 PLAN SEMANAL'!B:B)&gt;0,"PROGRAMADO","CORRECTIVO"),"CORRECTIVO"),"")</f>
        <v/>
      </c>
      <c r="AE509" s="32" t="str">
        <f t="shared" si="9"/>
        <v/>
      </c>
      <c r="AF509" s="32" t="str">
        <f>IF(B509&gt;0,(SUMIF('IW49 SEMANA CAL'!A:A,'IW38 SEMANA CAL'!B509,'IW49 SEMANA CAL'!H:H)),"")</f>
        <v/>
      </c>
    </row>
    <row r="510" spans="30:32" x14ac:dyDescent="0.35">
      <c r="AD510" s="32" t="str">
        <f>IF(B510&gt;0,IFERROR(IF(_xlfn.XLOOKUP(B510,'IW38 PLAN SEMANAL'!B:B,'IW38 PLAN SEMANAL'!B:B)&gt;0,"PROGRAMADO","CORRECTIVO"),"CORRECTIVO"),"")</f>
        <v/>
      </c>
      <c r="AE510" s="32" t="str">
        <f t="shared" si="9"/>
        <v/>
      </c>
      <c r="AF510" s="32" t="str">
        <f>IF(B510&gt;0,(SUMIF('IW49 SEMANA CAL'!A:A,'IW38 SEMANA CAL'!B510,'IW49 SEMANA CAL'!H:H)),"")</f>
        <v/>
      </c>
    </row>
    <row r="511" spans="30:32" x14ac:dyDescent="0.35">
      <c r="AD511" s="32" t="str">
        <f>IF(B511&gt;0,IFERROR(IF(_xlfn.XLOOKUP(B511,'IW38 PLAN SEMANAL'!B:B,'IW38 PLAN SEMANAL'!B:B)&gt;0,"PROGRAMADO","CORRECTIVO"),"CORRECTIVO"),"")</f>
        <v/>
      </c>
      <c r="AE511" s="32" t="str">
        <f t="shared" si="9"/>
        <v/>
      </c>
      <c r="AF511" s="32" t="str">
        <f>IF(B511&gt;0,(SUMIF('IW49 SEMANA CAL'!A:A,'IW38 SEMANA CAL'!B511,'IW49 SEMANA CAL'!H:H)),"")</f>
        <v/>
      </c>
    </row>
    <row r="512" spans="30:32" x14ac:dyDescent="0.35">
      <c r="AD512" s="32" t="str">
        <f>IF(B512&gt;0,IFERROR(IF(_xlfn.XLOOKUP(B512,'IW38 PLAN SEMANAL'!B:B,'IW38 PLAN SEMANAL'!B:B)&gt;0,"PROGRAMADO","CORRECTIVO"),"CORRECTIVO"),"")</f>
        <v/>
      </c>
      <c r="AE512" s="32" t="str">
        <f t="shared" si="9"/>
        <v/>
      </c>
      <c r="AF512" s="32" t="str">
        <f>IF(B512&gt;0,(SUMIF('IW49 SEMANA CAL'!A:A,'IW38 SEMANA CAL'!B512,'IW49 SEMANA CAL'!H:H)),"")</f>
        <v/>
      </c>
    </row>
    <row r="513" spans="30:32" x14ac:dyDescent="0.35">
      <c r="AD513" s="32" t="str">
        <f>IF(B513&gt;0,IFERROR(IF(_xlfn.XLOOKUP(B513,'IW38 PLAN SEMANAL'!B:B,'IW38 PLAN SEMANAL'!B:B)&gt;0,"PROGRAMADO","CORRECTIVO"),"CORRECTIVO"),"")</f>
        <v/>
      </c>
      <c r="AE513" s="32" t="str">
        <f t="shared" si="9"/>
        <v/>
      </c>
      <c r="AF513" s="32" t="str">
        <f>IF(B513&gt;0,(SUMIF('IW49 SEMANA CAL'!A:A,'IW38 SEMANA CAL'!B513,'IW49 SEMANA CAL'!H:H)),"")</f>
        <v/>
      </c>
    </row>
    <row r="514" spans="30:32" x14ac:dyDescent="0.35">
      <c r="AD514" s="32" t="str">
        <f>IF(B514&gt;0,IFERROR(IF(_xlfn.XLOOKUP(B514,'IW38 PLAN SEMANAL'!B:B,'IW38 PLAN SEMANAL'!B:B)&gt;0,"PROGRAMADO","CORRECTIVO"),"CORRECTIVO"),"")</f>
        <v/>
      </c>
      <c r="AE514" s="32" t="str">
        <f t="shared" si="9"/>
        <v/>
      </c>
      <c r="AF514" s="32" t="str">
        <f>IF(B514&gt;0,(SUMIF('IW49 SEMANA CAL'!A:A,'IW38 SEMANA CAL'!B514,'IW49 SEMANA CAL'!H:H)),"")</f>
        <v/>
      </c>
    </row>
    <row r="515" spans="30:32" x14ac:dyDescent="0.35">
      <c r="AD515" s="32" t="str">
        <f>IF(B515&gt;0,IFERROR(IF(_xlfn.XLOOKUP(B515,'IW38 PLAN SEMANAL'!B:B,'IW38 PLAN SEMANAL'!B:B)&gt;0,"PROGRAMADO","CORRECTIVO"),"CORRECTIVO"),"")</f>
        <v/>
      </c>
      <c r="AE515" s="32" t="str">
        <f t="shared" si="9"/>
        <v/>
      </c>
      <c r="AF515" s="32" t="str">
        <f>IF(B515&gt;0,(SUMIF('IW49 SEMANA CAL'!A:A,'IW38 SEMANA CAL'!B515,'IW49 SEMANA CAL'!H:H)),"")</f>
        <v/>
      </c>
    </row>
    <row r="516" spans="30:32" x14ac:dyDescent="0.35">
      <c r="AD516" s="32" t="str">
        <f>IF(B516&gt;0,IFERROR(IF(_xlfn.XLOOKUP(B516,'IW38 PLAN SEMANAL'!B:B,'IW38 PLAN SEMANAL'!B:B)&gt;0,"PROGRAMADO","CORRECTIVO"),"CORRECTIVO"),"")</f>
        <v/>
      </c>
      <c r="AE516" s="32" t="str">
        <f t="shared" si="9"/>
        <v/>
      </c>
      <c r="AF516" s="32" t="str">
        <f>IF(B516&gt;0,(SUMIF('IW49 SEMANA CAL'!A:A,'IW38 SEMANA CAL'!B516,'IW49 SEMANA CAL'!H:H)),"")</f>
        <v/>
      </c>
    </row>
    <row r="517" spans="30:32" x14ac:dyDescent="0.35">
      <c r="AD517" s="32" t="str">
        <f>IF(B517&gt;0,IFERROR(IF(_xlfn.XLOOKUP(B517,'IW38 PLAN SEMANAL'!B:B,'IW38 PLAN SEMANAL'!B:B)&gt;0,"PROGRAMADO","CORRECTIVO"),"CORRECTIVO"),"")</f>
        <v/>
      </c>
      <c r="AE517" s="32" t="str">
        <f t="shared" si="9"/>
        <v/>
      </c>
      <c r="AF517" s="32" t="str">
        <f>IF(B517&gt;0,(SUMIF('IW49 SEMANA CAL'!A:A,'IW38 SEMANA CAL'!B517,'IW49 SEMANA CAL'!H:H)),"")</f>
        <v/>
      </c>
    </row>
    <row r="518" spans="30:32" x14ac:dyDescent="0.35">
      <c r="AD518" s="32" t="str">
        <f>IF(B518&gt;0,IFERROR(IF(_xlfn.XLOOKUP(B518,'IW38 PLAN SEMANAL'!B:B,'IW38 PLAN SEMANAL'!B:B)&gt;0,"PROGRAMADO","CORRECTIVO"),"CORRECTIVO"),"")</f>
        <v/>
      </c>
      <c r="AE518" s="32" t="str">
        <f t="shared" si="9"/>
        <v/>
      </c>
      <c r="AF518" s="32" t="str">
        <f>IF(B518&gt;0,(SUMIF('IW49 SEMANA CAL'!A:A,'IW38 SEMANA CAL'!B518,'IW49 SEMANA CAL'!H:H)),"")</f>
        <v/>
      </c>
    </row>
    <row r="519" spans="30:32" x14ac:dyDescent="0.35">
      <c r="AD519" s="32" t="str">
        <f>IF(B519&gt;0,IFERROR(IF(_xlfn.XLOOKUP(B519,'IW38 PLAN SEMANAL'!B:B,'IW38 PLAN SEMANAL'!B:B)&gt;0,"PROGRAMADO","CORRECTIVO"),"CORRECTIVO"),"")</f>
        <v/>
      </c>
      <c r="AE519" s="32" t="str">
        <f t="shared" si="9"/>
        <v/>
      </c>
      <c r="AF519" s="32" t="str">
        <f>IF(B519&gt;0,(SUMIF('IW49 SEMANA CAL'!A:A,'IW38 SEMANA CAL'!B519,'IW49 SEMANA CAL'!H:H)),"")</f>
        <v/>
      </c>
    </row>
    <row r="520" spans="30:32" x14ac:dyDescent="0.35">
      <c r="AD520" s="32" t="str">
        <f>IF(B520&gt;0,IFERROR(IF(_xlfn.XLOOKUP(B520,'IW38 PLAN SEMANAL'!B:B,'IW38 PLAN SEMANAL'!B:B)&gt;0,"PROGRAMADO","CORRECTIVO"),"CORRECTIVO"),"")</f>
        <v/>
      </c>
      <c r="AE520" s="32" t="str">
        <f t="shared" si="9"/>
        <v/>
      </c>
      <c r="AF520" s="32" t="str">
        <f>IF(B520&gt;0,(SUMIF('IW49 SEMANA CAL'!A:A,'IW38 SEMANA CAL'!B520,'IW49 SEMANA CAL'!H:H)),"")</f>
        <v/>
      </c>
    </row>
    <row r="521" spans="30:32" x14ac:dyDescent="0.35">
      <c r="AD521" s="32" t="str">
        <f>IF(B521&gt;0,IFERROR(IF(_xlfn.XLOOKUP(B521,'IW38 PLAN SEMANAL'!B:B,'IW38 PLAN SEMANAL'!B:B)&gt;0,"PROGRAMADO","CORRECTIVO"),"CORRECTIVO"),"")</f>
        <v/>
      </c>
      <c r="AE521" s="32" t="str">
        <f t="shared" si="9"/>
        <v/>
      </c>
      <c r="AF521" s="32" t="str">
        <f>IF(B521&gt;0,(SUMIF('IW49 SEMANA CAL'!A:A,'IW38 SEMANA CAL'!B521,'IW49 SEMANA CAL'!H:H)),"")</f>
        <v/>
      </c>
    </row>
    <row r="522" spans="30:32" x14ac:dyDescent="0.35">
      <c r="AD522" s="32" t="str">
        <f>IF(B522&gt;0,IFERROR(IF(_xlfn.XLOOKUP(B522,'IW38 PLAN SEMANAL'!B:B,'IW38 PLAN SEMANAL'!B:B)&gt;0,"PROGRAMADO","CORRECTIVO"),"CORRECTIVO"),"")</f>
        <v/>
      </c>
      <c r="AE522" s="32" t="str">
        <f t="shared" si="9"/>
        <v/>
      </c>
      <c r="AF522" s="32" t="str">
        <f>IF(B522&gt;0,(SUMIF('IW49 SEMANA CAL'!A:A,'IW38 SEMANA CAL'!B522,'IW49 SEMANA CAL'!H:H)),"")</f>
        <v/>
      </c>
    </row>
    <row r="523" spans="30:32" x14ac:dyDescent="0.35">
      <c r="AD523" s="32" t="str">
        <f>IF(B523&gt;0,IFERROR(IF(_xlfn.XLOOKUP(B523,'IW38 PLAN SEMANAL'!B:B,'IW38 PLAN SEMANAL'!B:B)&gt;0,"PROGRAMADO","CORRECTIVO"),"CORRECTIVO"),"")</f>
        <v/>
      </c>
      <c r="AE523" s="32" t="str">
        <f t="shared" si="9"/>
        <v/>
      </c>
      <c r="AF523" s="32" t="str">
        <f>IF(B523&gt;0,(SUMIF('IW49 SEMANA CAL'!A:A,'IW38 SEMANA CAL'!B523,'IW49 SEMANA CAL'!H:H)),"")</f>
        <v/>
      </c>
    </row>
    <row r="524" spans="30:32" x14ac:dyDescent="0.35">
      <c r="AD524" s="32" t="str">
        <f>IF(B524&gt;0,IFERROR(IF(_xlfn.XLOOKUP(B524,'IW38 PLAN SEMANAL'!B:B,'IW38 PLAN SEMANAL'!B:B)&gt;0,"PROGRAMADO","CORRECTIVO"),"CORRECTIVO"),"")</f>
        <v/>
      </c>
      <c r="AE524" s="32" t="str">
        <f t="shared" si="9"/>
        <v/>
      </c>
      <c r="AF524" s="32" t="str">
        <f>IF(B524&gt;0,(SUMIF('IW49 SEMANA CAL'!A:A,'IW38 SEMANA CAL'!B524,'IW49 SEMANA CAL'!H:H)),"")</f>
        <v/>
      </c>
    </row>
    <row r="525" spans="30:32" x14ac:dyDescent="0.35">
      <c r="AD525" s="32" t="str">
        <f>IF(B525&gt;0,IFERROR(IF(_xlfn.XLOOKUP(B525,'IW38 PLAN SEMANAL'!B:B,'IW38 PLAN SEMANAL'!B:B)&gt;0,"PROGRAMADO","CORRECTIVO"),"CORRECTIVO"),"")</f>
        <v/>
      </c>
      <c r="AE525" s="32" t="str">
        <f t="shared" si="9"/>
        <v/>
      </c>
      <c r="AF525" s="32" t="str">
        <f>IF(B525&gt;0,(SUMIF('IW49 SEMANA CAL'!A:A,'IW38 SEMANA CAL'!B525,'IW49 SEMANA CAL'!H:H)),"")</f>
        <v/>
      </c>
    </row>
    <row r="526" spans="30:32" x14ac:dyDescent="0.35">
      <c r="AD526" s="32" t="str">
        <f>IF(B526&gt;0,IFERROR(IF(_xlfn.XLOOKUP(B526,'IW38 PLAN SEMANAL'!B:B,'IW38 PLAN SEMANAL'!B:B)&gt;0,"PROGRAMADO","CORRECTIVO"),"CORRECTIVO"),"")</f>
        <v/>
      </c>
      <c r="AE526" s="32" t="str">
        <f t="shared" si="9"/>
        <v/>
      </c>
      <c r="AF526" s="32" t="str">
        <f>IF(B526&gt;0,(SUMIF('IW49 SEMANA CAL'!A:A,'IW38 SEMANA CAL'!B526,'IW49 SEMANA CAL'!H:H)),"")</f>
        <v/>
      </c>
    </row>
    <row r="527" spans="30:32" x14ac:dyDescent="0.35">
      <c r="AD527" s="32" t="str">
        <f>IF(B527&gt;0,IFERROR(IF(_xlfn.XLOOKUP(B527,'IW38 PLAN SEMANAL'!B:B,'IW38 PLAN SEMANAL'!B:B)&gt;0,"PROGRAMADO","CORRECTIVO"),"CORRECTIVO"),"")</f>
        <v/>
      </c>
      <c r="AE527" s="32" t="str">
        <f t="shared" si="9"/>
        <v/>
      </c>
      <c r="AF527" s="32" t="str">
        <f>IF(B527&gt;0,(SUMIF('IW49 SEMANA CAL'!A:A,'IW38 SEMANA CAL'!B527,'IW49 SEMANA CAL'!H:H)),"")</f>
        <v/>
      </c>
    </row>
    <row r="528" spans="30:32" x14ac:dyDescent="0.35">
      <c r="AD528" s="32" t="str">
        <f>IF(B528&gt;0,IFERROR(IF(_xlfn.XLOOKUP(B528,'IW38 PLAN SEMANAL'!B:B,'IW38 PLAN SEMANAL'!B:B)&gt;0,"PROGRAMADO","CORRECTIVO"),"CORRECTIVO"),"")</f>
        <v/>
      </c>
      <c r="AE528" s="32" t="str">
        <f t="shared" si="9"/>
        <v/>
      </c>
      <c r="AF528" s="32" t="str">
        <f>IF(B528&gt;0,(SUMIF('IW49 SEMANA CAL'!A:A,'IW38 SEMANA CAL'!B528,'IW49 SEMANA CAL'!H:H)),"")</f>
        <v/>
      </c>
    </row>
    <row r="529" spans="30:32" x14ac:dyDescent="0.35">
      <c r="AD529" s="32" t="str">
        <f>IF(B529&gt;0,IFERROR(IF(_xlfn.XLOOKUP(B529,'IW38 PLAN SEMANAL'!B:B,'IW38 PLAN SEMANAL'!B:B)&gt;0,"PROGRAMADO","CORRECTIVO"),"CORRECTIVO"),"")</f>
        <v/>
      </c>
      <c r="AE529" s="32" t="str">
        <f t="shared" si="9"/>
        <v/>
      </c>
      <c r="AF529" s="32" t="str">
        <f>IF(B529&gt;0,(SUMIF('IW49 SEMANA CAL'!A:A,'IW38 SEMANA CAL'!B529,'IW49 SEMANA CAL'!H:H)),"")</f>
        <v/>
      </c>
    </row>
    <row r="530" spans="30:32" x14ac:dyDescent="0.35">
      <c r="AD530" s="32" t="str">
        <f>IF(B530&gt;0,IFERROR(IF(_xlfn.XLOOKUP(B530,'IW38 PLAN SEMANAL'!B:B,'IW38 PLAN SEMANAL'!B:B)&gt;0,"PROGRAMADO","CORRECTIVO"),"CORRECTIVO"),"")</f>
        <v/>
      </c>
      <c r="AE530" s="32" t="str">
        <f t="shared" si="9"/>
        <v/>
      </c>
      <c r="AF530" s="32" t="str">
        <f>IF(B530&gt;0,(SUMIF('IW49 SEMANA CAL'!A:A,'IW38 SEMANA CAL'!B530,'IW49 SEMANA CAL'!H:H)),"")</f>
        <v/>
      </c>
    </row>
    <row r="531" spans="30:32" x14ac:dyDescent="0.35">
      <c r="AD531" s="32" t="str">
        <f>IF(B531&gt;0,IFERROR(IF(_xlfn.XLOOKUP(B531,'IW38 PLAN SEMANAL'!B:B,'IW38 PLAN SEMANAL'!B:B)&gt;0,"PROGRAMADO","CORRECTIVO"),"CORRECTIVO"),"")</f>
        <v/>
      </c>
      <c r="AE531" s="32" t="str">
        <f t="shared" si="9"/>
        <v/>
      </c>
      <c r="AF531" s="32" t="str">
        <f>IF(B531&gt;0,(SUMIF('IW49 SEMANA CAL'!A:A,'IW38 SEMANA CAL'!B531,'IW49 SEMANA CAL'!H:H)),"")</f>
        <v/>
      </c>
    </row>
    <row r="532" spans="30:32" x14ac:dyDescent="0.35">
      <c r="AD532" s="32" t="str">
        <f>IF(B532&gt;0,IFERROR(IF(_xlfn.XLOOKUP(B532,'IW38 PLAN SEMANAL'!B:B,'IW38 PLAN SEMANAL'!B:B)&gt;0,"PROGRAMADO","CORRECTIVO"),"CORRECTIVO"),"")</f>
        <v/>
      </c>
      <c r="AE532" s="32" t="str">
        <f t="shared" si="9"/>
        <v/>
      </c>
      <c r="AF532" s="32" t="str">
        <f>IF(B532&gt;0,(SUMIF('IW49 SEMANA CAL'!A:A,'IW38 SEMANA CAL'!B532,'IW49 SEMANA CAL'!H:H)),"")</f>
        <v/>
      </c>
    </row>
    <row r="533" spans="30:32" x14ac:dyDescent="0.35">
      <c r="AD533" s="32" t="str">
        <f>IF(B533&gt;0,IFERROR(IF(_xlfn.XLOOKUP(B533,'IW38 PLAN SEMANAL'!B:B,'IW38 PLAN SEMANAL'!B:B)&gt;0,"PROGRAMADO","CORRECTIVO"),"CORRECTIVO"),"")</f>
        <v/>
      </c>
      <c r="AE533" s="32" t="str">
        <f t="shared" si="9"/>
        <v/>
      </c>
      <c r="AF533" s="32" t="str">
        <f>IF(B533&gt;0,(SUMIF('IW49 SEMANA CAL'!A:A,'IW38 SEMANA CAL'!B533,'IW49 SEMANA CAL'!H:H)),"")</f>
        <v/>
      </c>
    </row>
    <row r="534" spans="30:32" x14ac:dyDescent="0.35">
      <c r="AD534" s="32" t="str">
        <f>IF(B534&gt;0,IFERROR(IF(_xlfn.XLOOKUP(B534,'IW38 PLAN SEMANAL'!B:B,'IW38 PLAN SEMANAL'!B:B)&gt;0,"PROGRAMADO","CORRECTIVO"),"CORRECTIVO"),"")</f>
        <v/>
      </c>
      <c r="AE534" s="32" t="str">
        <f t="shared" si="9"/>
        <v/>
      </c>
      <c r="AF534" s="32" t="str">
        <f>IF(B534&gt;0,(SUMIF('IW49 SEMANA CAL'!A:A,'IW38 SEMANA CAL'!B534,'IW49 SEMANA CAL'!H:H)),"")</f>
        <v/>
      </c>
    </row>
    <row r="535" spans="30:32" x14ac:dyDescent="0.35">
      <c r="AD535" s="32" t="str">
        <f>IF(B535&gt;0,IFERROR(IF(_xlfn.XLOOKUP(B535,'IW38 PLAN SEMANAL'!B:B,'IW38 PLAN SEMANAL'!B:B)&gt;0,"PROGRAMADO","CORRECTIVO"),"CORRECTIVO"),"")</f>
        <v/>
      </c>
      <c r="AE535" s="32" t="str">
        <f t="shared" si="9"/>
        <v/>
      </c>
      <c r="AF535" s="32" t="str">
        <f>IF(B535&gt;0,(SUMIF('IW49 SEMANA CAL'!A:A,'IW38 SEMANA CAL'!B535,'IW49 SEMANA CAL'!H:H)),"")</f>
        <v/>
      </c>
    </row>
    <row r="536" spans="30:32" x14ac:dyDescent="0.35">
      <c r="AD536" s="32" t="str">
        <f>IF(B536&gt;0,IFERROR(IF(_xlfn.XLOOKUP(B536,'IW38 PLAN SEMANAL'!B:B,'IW38 PLAN SEMANAL'!B:B)&gt;0,"PROGRAMADO","CORRECTIVO"),"CORRECTIVO"),"")</f>
        <v/>
      </c>
      <c r="AE536" s="32" t="str">
        <f t="shared" si="9"/>
        <v/>
      </c>
      <c r="AF536" s="32" t="str">
        <f>IF(B536&gt;0,(SUMIF('IW49 SEMANA CAL'!A:A,'IW38 SEMANA CAL'!B536,'IW49 SEMANA CAL'!H:H)),"")</f>
        <v/>
      </c>
    </row>
    <row r="537" spans="30:32" x14ac:dyDescent="0.35">
      <c r="AD537" s="32" t="str">
        <f>IF(B537&gt;0,IFERROR(IF(_xlfn.XLOOKUP(B537,'IW38 PLAN SEMANAL'!B:B,'IW38 PLAN SEMANAL'!B:B)&gt;0,"PROGRAMADO","CORRECTIVO"),"CORRECTIVO"),"")</f>
        <v/>
      </c>
      <c r="AE537" s="32" t="str">
        <f t="shared" si="9"/>
        <v/>
      </c>
      <c r="AF537" s="32" t="str">
        <f>IF(B537&gt;0,(SUMIF('IW49 SEMANA CAL'!A:A,'IW38 SEMANA CAL'!B537,'IW49 SEMANA CAL'!H:H)),"")</f>
        <v/>
      </c>
    </row>
    <row r="538" spans="30:32" x14ac:dyDescent="0.35">
      <c r="AD538" s="32" t="str">
        <f>IF(B538&gt;0,IFERROR(IF(_xlfn.XLOOKUP(B538,'IW38 PLAN SEMANAL'!B:B,'IW38 PLAN SEMANAL'!B:B)&gt;0,"PROGRAMADO","CORRECTIVO"),"CORRECTIVO"),"")</f>
        <v/>
      </c>
      <c r="AE538" s="32" t="str">
        <f t="shared" si="9"/>
        <v/>
      </c>
      <c r="AF538" s="32" t="str">
        <f>IF(B538&gt;0,(SUMIF('IW49 SEMANA CAL'!A:A,'IW38 SEMANA CAL'!B538,'IW49 SEMANA CAL'!H:H)),"")</f>
        <v/>
      </c>
    </row>
    <row r="539" spans="30:32" x14ac:dyDescent="0.35">
      <c r="AD539" s="32" t="str">
        <f>IF(B539&gt;0,IFERROR(IF(_xlfn.XLOOKUP(B539,'IW38 PLAN SEMANAL'!B:B,'IW38 PLAN SEMANAL'!B:B)&gt;0,"PROGRAMADO","CORRECTIVO"),"CORRECTIVO"),"")</f>
        <v/>
      </c>
      <c r="AE539" s="32" t="str">
        <f t="shared" si="9"/>
        <v/>
      </c>
      <c r="AF539" s="32" t="str">
        <f>IF(B539&gt;0,(SUMIF('IW49 SEMANA CAL'!A:A,'IW38 SEMANA CAL'!B539,'IW49 SEMANA CAL'!H:H)),"")</f>
        <v/>
      </c>
    </row>
    <row r="540" spans="30:32" x14ac:dyDescent="0.35">
      <c r="AD540" s="32" t="str">
        <f>IF(B540&gt;0,IFERROR(IF(_xlfn.XLOOKUP(B540,'IW38 PLAN SEMANAL'!B:B,'IW38 PLAN SEMANAL'!B:B)&gt;0,"PROGRAMADO","CORRECTIVO"),"CORRECTIVO"),"")</f>
        <v/>
      </c>
      <c r="AE540" s="32" t="str">
        <f t="shared" si="9"/>
        <v/>
      </c>
      <c r="AF540" s="32" t="str">
        <f>IF(B540&gt;0,(SUMIF('IW49 SEMANA CAL'!A:A,'IW38 SEMANA CAL'!B540,'IW49 SEMANA CAL'!H:H)),"")</f>
        <v/>
      </c>
    </row>
    <row r="541" spans="30:32" x14ac:dyDescent="0.35">
      <c r="AD541" s="32" t="str">
        <f>IF(B541&gt;0,IFERROR(IF(_xlfn.XLOOKUP(B541,'IW38 PLAN SEMANAL'!B:B,'IW38 PLAN SEMANAL'!B:B)&gt;0,"PROGRAMADO","CORRECTIVO"),"CORRECTIVO"),"")</f>
        <v/>
      </c>
      <c r="AE541" s="32" t="str">
        <f t="shared" si="9"/>
        <v/>
      </c>
      <c r="AF541" s="32" t="str">
        <f>IF(B541&gt;0,(SUMIF('IW49 SEMANA CAL'!A:A,'IW38 SEMANA CAL'!B541,'IW49 SEMANA CAL'!H:H)),"")</f>
        <v/>
      </c>
    </row>
    <row r="542" spans="30:32" x14ac:dyDescent="0.35">
      <c r="AD542" s="32" t="str">
        <f>IF(B542&gt;0,IFERROR(IF(_xlfn.XLOOKUP(B542,'IW38 PLAN SEMANAL'!B:B,'IW38 PLAN SEMANAL'!B:B)&gt;0,"PROGRAMADO","CORRECTIVO"),"CORRECTIVO"),"")</f>
        <v/>
      </c>
      <c r="AE542" s="32" t="str">
        <f t="shared" si="9"/>
        <v/>
      </c>
      <c r="AF542" s="32" t="str">
        <f>IF(B542&gt;0,(SUMIF('IW49 SEMANA CAL'!A:A,'IW38 SEMANA CAL'!B542,'IW49 SEMANA CAL'!H:H)),"")</f>
        <v/>
      </c>
    </row>
    <row r="543" spans="30:32" x14ac:dyDescent="0.35">
      <c r="AD543" s="32" t="str">
        <f>IF(B543&gt;0,IFERROR(IF(_xlfn.XLOOKUP(B543,'IW38 PLAN SEMANAL'!B:B,'IW38 PLAN SEMANAL'!B:B)&gt;0,"PROGRAMADO","CORRECTIVO"),"CORRECTIVO"),"")</f>
        <v/>
      </c>
      <c r="AE543" s="32" t="str">
        <f t="shared" si="9"/>
        <v/>
      </c>
      <c r="AF543" s="32" t="str">
        <f>IF(B543&gt;0,(SUMIF('IW49 SEMANA CAL'!A:A,'IW38 SEMANA CAL'!B543,'IW49 SEMANA CAL'!H:H)),"")</f>
        <v/>
      </c>
    </row>
    <row r="544" spans="30:32" x14ac:dyDescent="0.35">
      <c r="AD544" s="32" t="str">
        <f>IF(B544&gt;0,IFERROR(IF(_xlfn.XLOOKUP(B544,'IW38 PLAN SEMANAL'!B:B,'IW38 PLAN SEMANAL'!B:B)&gt;0,"PROGRAMADO","CORRECTIVO"),"CORRECTIVO"),"")</f>
        <v/>
      </c>
      <c r="AE544" s="32" t="str">
        <f t="shared" si="9"/>
        <v/>
      </c>
      <c r="AF544" s="32" t="str">
        <f>IF(B544&gt;0,(SUMIF('IW49 SEMANA CAL'!A:A,'IW38 SEMANA CAL'!B544,'IW49 SEMANA CAL'!H:H)),"")</f>
        <v/>
      </c>
    </row>
    <row r="545" spans="30:32" x14ac:dyDescent="0.35">
      <c r="AD545" s="32" t="str">
        <f>IF(B545&gt;0,IFERROR(IF(_xlfn.XLOOKUP(B545,'IW38 PLAN SEMANAL'!B:B,'IW38 PLAN SEMANAL'!B:B)&gt;0,"PROGRAMADO","CORRECTIVO"),"CORRECTIVO"),"")</f>
        <v/>
      </c>
      <c r="AE545" s="32" t="str">
        <f t="shared" si="9"/>
        <v/>
      </c>
      <c r="AF545" s="32" t="str">
        <f>IF(B545&gt;0,(SUMIF('IW49 SEMANA CAL'!A:A,'IW38 SEMANA CAL'!B545,'IW49 SEMANA CAL'!H:H)),"")</f>
        <v/>
      </c>
    </row>
    <row r="546" spans="30:32" x14ac:dyDescent="0.35">
      <c r="AD546" s="32" t="str">
        <f>IF(B546&gt;0,IFERROR(IF(_xlfn.XLOOKUP(B546,'IW38 PLAN SEMANAL'!B:B,'IW38 PLAN SEMANAL'!B:B)&gt;0,"PROGRAMADO","CORRECTIVO"),"CORRECTIVO"),"")</f>
        <v/>
      </c>
      <c r="AE546" s="32" t="str">
        <f t="shared" si="9"/>
        <v/>
      </c>
      <c r="AF546" s="32" t="str">
        <f>IF(B546&gt;0,(SUMIF('IW49 SEMANA CAL'!A:A,'IW38 SEMANA CAL'!B546,'IW49 SEMANA CAL'!H:H)),"")</f>
        <v/>
      </c>
    </row>
    <row r="547" spans="30:32" x14ac:dyDescent="0.35">
      <c r="AD547" s="32" t="str">
        <f>IF(B547&gt;0,IFERROR(IF(_xlfn.XLOOKUP(B547,'IW38 PLAN SEMANAL'!B:B,'IW38 PLAN SEMANAL'!B:B)&gt;0,"PROGRAMADO","CORRECTIVO"),"CORRECTIVO"),"")</f>
        <v/>
      </c>
      <c r="AE547" s="32" t="str">
        <f t="shared" si="9"/>
        <v/>
      </c>
      <c r="AF547" s="32" t="str">
        <f>IF(B547&gt;0,(SUMIF('IW49 SEMANA CAL'!A:A,'IW38 SEMANA CAL'!B547,'IW49 SEMANA CAL'!H:H)),"")</f>
        <v/>
      </c>
    </row>
    <row r="548" spans="30:32" x14ac:dyDescent="0.35">
      <c r="AD548" s="32" t="str">
        <f>IF(B548&gt;0,IFERROR(IF(_xlfn.XLOOKUP(B548,'IW38 PLAN SEMANAL'!B:B,'IW38 PLAN SEMANAL'!B:B)&gt;0,"PROGRAMADO","CORRECTIVO"),"CORRECTIVO"),"")</f>
        <v/>
      </c>
      <c r="AE548" s="32" t="str">
        <f t="shared" si="9"/>
        <v/>
      </c>
      <c r="AF548" s="32" t="str">
        <f>IF(B548&gt;0,(SUMIF('IW49 SEMANA CAL'!A:A,'IW38 SEMANA CAL'!B548,'IW49 SEMANA CAL'!H:H)),"")</f>
        <v/>
      </c>
    </row>
    <row r="549" spans="30:32" x14ac:dyDescent="0.35">
      <c r="AD549" s="32" t="str">
        <f>IF(B549&gt;0,IFERROR(IF(_xlfn.XLOOKUP(B549,'IW38 PLAN SEMANAL'!B:B,'IW38 PLAN SEMANAL'!B:B)&gt;0,"PROGRAMADO","CORRECTIVO"),"CORRECTIVO"),"")</f>
        <v/>
      </c>
      <c r="AE549" s="32" t="str">
        <f t="shared" si="9"/>
        <v/>
      </c>
      <c r="AF549" s="32" t="str">
        <f>IF(B549&gt;0,(SUMIF('IW49 SEMANA CAL'!A:A,'IW38 SEMANA CAL'!B549,'IW49 SEMANA CAL'!H:H)),"")</f>
        <v/>
      </c>
    </row>
    <row r="550" spans="30:32" x14ac:dyDescent="0.35">
      <c r="AD550" s="32" t="str">
        <f>IF(B550&gt;0,IFERROR(IF(_xlfn.XLOOKUP(B550,'IW38 PLAN SEMANAL'!B:B,'IW38 PLAN SEMANAL'!B:B)&gt;0,"PROGRAMADO","CORRECTIVO"),"CORRECTIVO"),"")</f>
        <v/>
      </c>
      <c r="AE550" s="32" t="str">
        <f t="shared" si="9"/>
        <v/>
      </c>
      <c r="AF550" s="32" t="str">
        <f>IF(B550&gt;0,(SUMIF('IW49 SEMANA CAL'!A:A,'IW38 SEMANA CAL'!B550,'IW49 SEMANA CAL'!H:H)),"")</f>
        <v/>
      </c>
    </row>
    <row r="551" spans="30:32" x14ac:dyDescent="0.35">
      <c r="AD551" s="32" t="str">
        <f>IF(B551&gt;0,IFERROR(IF(_xlfn.XLOOKUP(B551,'IW38 PLAN SEMANAL'!B:B,'IW38 PLAN SEMANAL'!B:B)&gt;0,"PROGRAMADO","CORRECTIVO"),"CORRECTIVO"),"")</f>
        <v/>
      </c>
      <c r="AE551" s="32" t="str">
        <f t="shared" si="9"/>
        <v/>
      </c>
      <c r="AF551" s="32" t="str">
        <f>IF(B551&gt;0,(SUMIF('IW49 SEMANA CAL'!A:A,'IW38 SEMANA CAL'!B551,'IW49 SEMANA CAL'!H:H)),"")</f>
        <v/>
      </c>
    </row>
    <row r="552" spans="30:32" x14ac:dyDescent="0.35">
      <c r="AD552" s="32" t="str">
        <f>IF(B552&gt;0,IFERROR(IF(_xlfn.XLOOKUP(B552,'IW38 PLAN SEMANAL'!B:B,'IW38 PLAN SEMANAL'!B:B)&gt;0,"PROGRAMADO","CORRECTIVO"),"CORRECTIVO"),"")</f>
        <v/>
      </c>
      <c r="AE552" s="32" t="str">
        <f t="shared" si="9"/>
        <v/>
      </c>
      <c r="AF552" s="32" t="str">
        <f>IF(B552&gt;0,(SUMIF('IW49 SEMANA CAL'!A:A,'IW38 SEMANA CAL'!B552,'IW49 SEMANA CAL'!H:H)),"")</f>
        <v/>
      </c>
    </row>
    <row r="553" spans="30:32" x14ac:dyDescent="0.35">
      <c r="AD553" s="32" t="str">
        <f>IF(B553&gt;0,IFERROR(IF(_xlfn.XLOOKUP(B553,'IW38 PLAN SEMANAL'!B:B,'IW38 PLAN SEMANAL'!B:B)&gt;0,"PROGRAMADO","CORRECTIVO"),"CORRECTIVO"),"")</f>
        <v/>
      </c>
      <c r="AE553" s="32" t="str">
        <f t="shared" si="9"/>
        <v/>
      </c>
      <c r="AF553" s="32" t="str">
        <f>IF(B553&gt;0,(SUMIF('IW49 SEMANA CAL'!A:A,'IW38 SEMANA CAL'!B553,'IW49 SEMANA CAL'!H:H)),"")</f>
        <v/>
      </c>
    </row>
    <row r="554" spans="30:32" x14ac:dyDescent="0.35">
      <c r="AD554" s="32" t="str">
        <f>IF(B554&gt;0,IFERROR(IF(_xlfn.XLOOKUP(B554,'IW38 PLAN SEMANAL'!B:B,'IW38 PLAN SEMANAL'!B:B)&gt;0,"PROGRAMADO","CORRECTIVO"),"CORRECTIVO"),"")</f>
        <v/>
      </c>
      <c r="AE554" s="32" t="str">
        <f t="shared" si="9"/>
        <v/>
      </c>
      <c r="AF554" s="32" t="str">
        <f>IF(B554&gt;0,(SUMIF('IW49 SEMANA CAL'!A:A,'IW38 SEMANA CAL'!B554,'IW49 SEMANA CAL'!H:H)),"")</f>
        <v/>
      </c>
    </row>
    <row r="555" spans="30:32" x14ac:dyDescent="0.35">
      <c r="AD555" s="32" t="str">
        <f>IF(B555&gt;0,IFERROR(IF(_xlfn.XLOOKUP(B555,'IW38 PLAN SEMANAL'!B:B,'IW38 PLAN SEMANAL'!B:B)&gt;0,"PROGRAMADO","CORRECTIVO"),"CORRECTIVO"),"")</f>
        <v/>
      </c>
      <c r="AE555" s="32" t="str">
        <f t="shared" si="9"/>
        <v/>
      </c>
      <c r="AF555" s="32" t="str">
        <f>IF(B555&gt;0,(SUMIF('IW49 SEMANA CAL'!A:A,'IW38 SEMANA CAL'!B555,'IW49 SEMANA CAL'!H:H)),"")</f>
        <v/>
      </c>
    </row>
    <row r="556" spans="30:32" x14ac:dyDescent="0.35">
      <c r="AD556" s="32" t="str">
        <f>IF(B556&gt;0,IFERROR(IF(_xlfn.XLOOKUP(B556,'IW38 PLAN SEMANAL'!B:B,'IW38 PLAN SEMANAL'!B:B)&gt;0,"PROGRAMADO","CORRECTIVO"),"CORRECTIVO"),"")</f>
        <v/>
      </c>
      <c r="AE556" s="32" t="str">
        <f t="shared" ref="AE556:AE619" si="10">IF(B556&gt;0,IF(MID(G556,1,3)="CTE","CERRADO",IF(MID(G556,1,3)="REP","REPROGRAMADO",IF(MID(G556,1,3)="CER","CERRADO","ABIERTO"))),"")</f>
        <v/>
      </c>
      <c r="AF556" s="32" t="str">
        <f>IF(B556&gt;0,(SUMIF('IW49 SEMANA CAL'!A:A,'IW38 SEMANA CAL'!B556,'IW49 SEMANA CAL'!H:H)),"")</f>
        <v/>
      </c>
    </row>
    <row r="557" spans="30:32" x14ac:dyDescent="0.35">
      <c r="AD557" s="32" t="str">
        <f>IF(B557&gt;0,IFERROR(IF(_xlfn.XLOOKUP(B557,'IW38 PLAN SEMANAL'!B:B,'IW38 PLAN SEMANAL'!B:B)&gt;0,"PROGRAMADO","CORRECTIVO"),"CORRECTIVO"),"")</f>
        <v/>
      </c>
      <c r="AE557" s="32" t="str">
        <f t="shared" si="10"/>
        <v/>
      </c>
      <c r="AF557" s="32" t="str">
        <f>IF(B557&gt;0,(SUMIF('IW49 SEMANA CAL'!A:A,'IW38 SEMANA CAL'!B557,'IW49 SEMANA CAL'!H:H)),"")</f>
        <v/>
      </c>
    </row>
    <row r="558" spans="30:32" x14ac:dyDescent="0.35">
      <c r="AD558" s="32" t="str">
        <f>IF(B558&gt;0,IFERROR(IF(_xlfn.XLOOKUP(B558,'IW38 PLAN SEMANAL'!B:B,'IW38 PLAN SEMANAL'!B:B)&gt;0,"PROGRAMADO","CORRECTIVO"),"CORRECTIVO"),"")</f>
        <v/>
      </c>
      <c r="AE558" s="32" t="str">
        <f t="shared" si="10"/>
        <v/>
      </c>
      <c r="AF558" s="32" t="str">
        <f>IF(B558&gt;0,(SUMIF('IW49 SEMANA CAL'!A:A,'IW38 SEMANA CAL'!B558,'IW49 SEMANA CAL'!H:H)),"")</f>
        <v/>
      </c>
    </row>
    <row r="559" spans="30:32" x14ac:dyDescent="0.35">
      <c r="AD559" s="32" t="str">
        <f>IF(B559&gt;0,IFERROR(IF(_xlfn.XLOOKUP(B559,'IW38 PLAN SEMANAL'!B:B,'IW38 PLAN SEMANAL'!B:B)&gt;0,"PROGRAMADO","CORRECTIVO"),"CORRECTIVO"),"")</f>
        <v/>
      </c>
      <c r="AE559" s="32" t="str">
        <f t="shared" si="10"/>
        <v/>
      </c>
      <c r="AF559" s="32" t="str">
        <f>IF(B559&gt;0,(SUMIF('IW49 SEMANA CAL'!A:A,'IW38 SEMANA CAL'!B559,'IW49 SEMANA CAL'!H:H)),"")</f>
        <v/>
      </c>
    </row>
    <row r="560" spans="30:32" x14ac:dyDescent="0.35">
      <c r="AD560" s="32" t="str">
        <f>IF(B560&gt;0,IFERROR(IF(_xlfn.XLOOKUP(B560,'IW38 PLAN SEMANAL'!B:B,'IW38 PLAN SEMANAL'!B:B)&gt;0,"PROGRAMADO","CORRECTIVO"),"CORRECTIVO"),"")</f>
        <v/>
      </c>
      <c r="AE560" s="32" t="str">
        <f t="shared" si="10"/>
        <v/>
      </c>
      <c r="AF560" s="32" t="str">
        <f>IF(B560&gt;0,(SUMIF('IW49 SEMANA CAL'!A:A,'IW38 SEMANA CAL'!B560,'IW49 SEMANA CAL'!H:H)),"")</f>
        <v/>
      </c>
    </row>
    <row r="561" spans="30:32" x14ac:dyDescent="0.35">
      <c r="AD561" s="32" t="str">
        <f>IF(B561&gt;0,IFERROR(IF(_xlfn.XLOOKUP(B561,'IW38 PLAN SEMANAL'!B:B,'IW38 PLAN SEMANAL'!B:B)&gt;0,"PROGRAMADO","CORRECTIVO"),"CORRECTIVO"),"")</f>
        <v/>
      </c>
      <c r="AE561" s="32" t="str">
        <f t="shared" si="10"/>
        <v/>
      </c>
      <c r="AF561" s="32" t="str">
        <f>IF(B561&gt;0,(SUMIF('IW49 SEMANA CAL'!A:A,'IW38 SEMANA CAL'!B561,'IW49 SEMANA CAL'!H:H)),"")</f>
        <v/>
      </c>
    </row>
    <row r="562" spans="30:32" x14ac:dyDescent="0.35">
      <c r="AD562" s="32" t="str">
        <f>IF(B562&gt;0,IFERROR(IF(_xlfn.XLOOKUP(B562,'IW38 PLAN SEMANAL'!B:B,'IW38 PLAN SEMANAL'!B:B)&gt;0,"PROGRAMADO","CORRECTIVO"),"CORRECTIVO"),"")</f>
        <v/>
      </c>
      <c r="AE562" s="32" t="str">
        <f t="shared" si="10"/>
        <v/>
      </c>
      <c r="AF562" s="32" t="str">
        <f>IF(B562&gt;0,(SUMIF('IW49 SEMANA CAL'!A:A,'IW38 SEMANA CAL'!B562,'IW49 SEMANA CAL'!H:H)),"")</f>
        <v/>
      </c>
    </row>
    <row r="563" spans="30:32" x14ac:dyDescent="0.35">
      <c r="AD563" s="32" t="str">
        <f>IF(B563&gt;0,IFERROR(IF(_xlfn.XLOOKUP(B563,'IW38 PLAN SEMANAL'!B:B,'IW38 PLAN SEMANAL'!B:B)&gt;0,"PROGRAMADO","CORRECTIVO"),"CORRECTIVO"),"")</f>
        <v/>
      </c>
      <c r="AE563" s="32" t="str">
        <f t="shared" si="10"/>
        <v/>
      </c>
      <c r="AF563" s="32" t="str">
        <f>IF(B563&gt;0,(SUMIF('IW49 SEMANA CAL'!A:A,'IW38 SEMANA CAL'!B563,'IW49 SEMANA CAL'!H:H)),"")</f>
        <v/>
      </c>
    </row>
    <row r="564" spans="30:32" x14ac:dyDescent="0.35">
      <c r="AD564" s="32" t="str">
        <f>IF(B564&gt;0,IFERROR(IF(_xlfn.XLOOKUP(B564,'IW38 PLAN SEMANAL'!B:B,'IW38 PLAN SEMANAL'!B:B)&gt;0,"PROGRAMADO","CORRECTIVO"),"CORRECTIVO"),"")</f>
        <v/>
      </c>
      <c r="AE564" s="32" t="str">
        <f t="shared" si="10"/>
        <v/>
      </c>
      <c r="AF564" s="32" t="str">
        <f>IF(B564&gt;0,(SUMIF('IW49 SEMANA CAL'!A:A,'IW38 SEMANA CAL'!B564,'IW49 SEMANA CAL'!H:H)),"")</f>
        <v/>
      </c>
    </row>
    <row r="565" spans="30:32" x14ac:dyDescent="0.35">
      <c r="AD565" s="32" t="str">
        <f>IF(B565&gt;0,IFERROR(IF(_xlfn.XLOOKUP(B565,'IW38 PLAN SEMANAL'!B:B,'IW38 PLAN SEMANAL'!B:B)&gt;0,"PROGRAMADO","CORRECTIVO"),"CORRECTIVO"),"")</f>
        <v/>
      </c>
      <c r="AE565" s="32" t="str">
        <f t="shared" si="10"/>
        <v/>
      </c>
      <c r="AF565" s="32" t="str">
        <f>IF(B565&gt;0,(SUMIF('IW49 SEMANA CAL'!A:A,'IW38 SEMANA CAL'!B565,'IW49 SEMANA CAL'!H:H)),"")</f>
        <v/>
      </c>
    </row>
    <row r="566" spans="30:32" x14ac:dyDescent="0.35">
      <c r="AD566" s="32" t="str">
        <f>IF(B566&gt;0,IFERROR(IF(_xlfn.XLOOKUP(B566,'IW38 PLAN SEMANAL'!B:B,'IW38 PLAN SEMANAL'!B:B)&gt;0,"PROGRAMADO","CORRECTIVO"),"CORRECTIVO"),"")</f>
        <v/>
      </c>
      <c r="AE566" s="32" t="str">
        <f t="shared" si="10"/>
        <v/>
      </c>
      <c r="AF566" s="32" t="str">
        <f>IF(B566&gt;0,(SUMIF('IW49 SEMANA CAL'!A:A,'IW38 SEMANA CAL'!B566,'IW49 SEMANA CAL'!H:H)),"")</f>
        <v/>
      </c>
    </row>
    <row r="567" spans="30:32" x14ac:dyDescent="0.35">
      <c r="AD567" s="32" t="str">
        <f>IF(B567&gt;0,IFERROR(IF(_xlfn.XLOOKUP(B567,'IW38 PLAN SEMANAL'!B:B,'IW38 PLAN SEMANAL'!B:B)&gt;0,"PROGRAMADO","CORRECTIVO"),"CORRECTIVO"),"")</f>
        <v/>
      </c>
      <c r="AE567" s="32" t="str">
        <f t="shared" si="10"/>
        <v/>
      </c>
      <c r="AF567" s="32" t="str">
        <f>IF(B567&gt;0,(SUMIF('IW49 SEMANA CAL'!A:A,'IW38 SEMANA CAL'!B567,'IW49 SEMANA CAL'!H:H)),"")</f>
        <v/>
      </c>
    </row>
    <row r="568" spans="30:32" x14ac:dyDescent="0.35">
      <c r="AD568" s="32" t="str">
        <f>IF(B568&gt;0,IFERROR(IF(_xlfn.XLOOKUP(B568,'IW38 PLAN SEMANAL'!B:B,'IW38 PLAN SEMANAL'!B:B)&gt;0,"PROGRAMADO","CORRECTIVO"),"CORRECTIVO"),"")</f>
        <v/>
      </c>
      <c r="AE568" s="32" t="str">
        <f t="shared" si="10"/>
        <v/>
      </c>
      <c r="AF568" s="32" t="str">
        <f>IF(B568&gt;0,(SUMIF('IW49 SEMANA CAL'!A:A,'IW38 SEMANA CAL'!B568,'IW49 SEMANA CAL'!H:H)),"")</f>
        <v/>
      </c>
    </row>
    <row r="569" spans="30:32" x14ac:dyDescent="0.35">
      <c r="AD569" s="32" t="str">
        <f>IF(B569&gt;0,IFERROR(IF(_xlfn.XLOOKUP(B569,'IW38 PLAN SEMANAL'!B:B,'IW38 PLAN SEMANAL'!B:B)&gt;0,"PROGRAMADO","CORRECTIVO"),"CORRECTIVO"),"")</f>
        <v/>
      </c>
      <c r="AE569" s="32" t="str">
        <f t="shared" si="10"/>
        <v/>
      </c>
      <c r="AF569" s="32" t="str">
        <f>IF(B569&gt;0,(SUMIF('IW49 SEMANA CAL'!A:A,'IW38 SEMANA CAL'!B569,'IW49 SEMANA CAL'!H:H)),"")</f>
        <v/>
      </c>
    </row>
    <row r="570" spans="30:32" x14ac:dyDescent="0.35">
      <c r="AD570" s="32" t="str">
        <f>IF(B570&gt;0,IFERROR(IF(_xlfn.XLOOKUP(B570,'IW38 PLAN SEMANAL'!B:B,'IW38 PLAN SEMANAL'!B:B)&gt;0,"PROGRAMADO","CORRECTIVO"),"CORRECTIVO"),"")</f>
        <v/>
      </c>
      <c r="AE570" s="32" t="str">
        <f t="shared" si="10"/>
        <v/>
      </c>
      <c r="AF570" s="32" t="str">
        <f>IF(B570&gt;0,(SUMIF('IW49 SEMANA CAL'!A:A,'IW38 SEMANA CAL'!B570,'IW49 SEMANA CAL'!H:H)),"")</f>
        <v/>
      </c>
    </row>
    <row r="571" spans="30:32" x14ac:dyDescent="0.35">
      <c r="AD571" s="32" t="str">
        <f>IF(B571&gt;0,IFERROR(IF(_xlfn.XLOOKUP(B571,'IW38 PLAN SEMANAL'!B:B,'IW38 PLAN SEMANAL'!B:B)&gt;0,"PROGRAMADO","CORRECTIVO"),"CORRECTIVO"),"")</f>
        <v/>
      </c>
      <c r="AE571" s="32" t="str">
        <f t="shared" si="10"/>
        <v/>
      </c>
      <c r="AF571" s="32" t="str">
        <f>IF(B571&gt;0,(SUMIF('IW49 SEMANA CAL'!A:A,'IW38 SEMANA CAL'!B571,'IW49 SEMANA CAL'!H:H)),"")</f>
        <v/>
      </c>
    </row>
    <row r="572" spans="30:32" x14ac:dyDescent="0.35">
      <c r="AD572" s="32" t="str">
        <f>IF(B572&gt;0,IFERROR(IF(_xlfn.XLOOKUP(B572,'IW38 PLAN SEMANAL'!B:B,'IW38 PLAN SEMANAL'!B:B)&gt;0,"PROGRAMADO","CORRECTIVO"),"CORRECTIVO"),"")</f>
        <v/>
      </c>
      <c r="AE572" s="32" t="str">
        <f t="shared" si="10"/>
        <v/>
      </c>
      <c r="AF572" s="32" t="str">
        <f>IF(B572&gt;0,(SUMIF('IW49 SEMANA CAL'!A:A,'IW38 SEMANA CAL'!B572,'IW49 SEMANA CAL'!H:H)),"")</f>
        <v/>
      </c>
    </row>
    <row r="573" spans="30:32" x14ac:dyDescent="0.35">
      <c r="AD573" s="32" t="str">
        <f>IF(B573&gt;0,IFERROR(IF(_xlfn.XLOOKUP(B573,'IW38 PLAN SEMANAL'!B:B,'IW38 PLAN SEMANAL'!B:B)&gt;0,"PROGRAMADO","CORRECTIVO"),"CORRECTIVO"),"")</f>
        <v/>
      </c>
      <c r="AE573" s="32" t="str">
        <f t="shared" si="10"/>
        <v/>
      </c>
      <c r="AF573" s="32" t="str">
        <f>IF(B573&gt;0,(SUMIF('IW49 SEMANA CAL'!A:A,'IW38 SEMANA CAL'!B573,'IW49 SEMANA CAL'!H:H)),"")</f>
        <v/>
      </c>
    </row>
    <row r="574" spans="30:32" x14ac:dyDescent="0.35">
      <c r="AD574" s="32" t="str">
        <f>IF(B574&gt;0,IFERROR(IF(_xlfn.XLOOKUP(B574,'IW38 PLAN SEMANAL'!B:B,'IW38 PLAN SEMANAL'!B:B)&gt;0,"PROGRAMADO","CORRECTIVO"),"CORRECTIVO"),"")</f>
        <v/>
      </c>
      <c r="AE574" s="32" t="str">
        <f t="shared" si="10"/>
        <v/>
      </c>
      <c r="AF574" s="32" t="str">
        <f>IF(B574&gt;0,(SUMIF('IW49 SEMANA CAL'!A:A,'IW38 SEMANA CAL'!B574,'IW49 SEMANA CAL'!H:H)),"")</f>
        <v/>
      </c>
    </row>
    <row r="575" spans="30:32" x14ac:dyDescent="0.35">
      <c r="AD575" s="32" t="str">
        <f>IF(B575&gt;0,IFERROR(IF(_xlfn.XLOOKUP(B575,'IW38 PLAN SEMANAL'!B:B,'IW38 PLAN SEMANAL'!B:B)&gt;0,"PROGRAMADO","CORRECTIVO"),"CORRECTIVO"),"")</f>
        <v/>
      </c>
      <c r="AE575" s="32" t="str">
        <f t="shared" si="10"/>
        <v/>
      </c>
      <c r="AF575" s="32" t="str">
        <f>IF(B575&gt;0,(SUMIF('IW49 SEMANA CAL'!A:A,'IW38 SEMANA CAL'!B575,'IW49 SEMANA CAL'!H:H)),"")</f>
        <v/>
      </c>
    </row>
    <row r="576" spans="30:32" x14ac:dyDescent="0.35">
      <c r="AD576" s="32" t="str">
        <f>IF(B576&gt;0,IFERROR(IF(_xlfn.XLOOKUP(B576,'IW38 PLAN SEMANAL'!B:B,'IW38 PLAN SEMANAL'!B:B)&gt;0,"PROGRAMADO","CORRECTIVO"),"CORRECTIVO"),"")</f>
        <v/>
      </c>
      <c r="AE576" s="32" t="str">
        <f t="shared" si="10"/>
        <v/>
      </c>
      <c r="AF576" s="32" t="str">
        <f>IF(B576&gt;0,(SUMIF('IW49 SEMANA CAL'!A:A,'IW38 SEMANA CAL'!B576,'IW49 SEMANA CAL'!H:H)),"")</f>
        <v/>
      </c>
    </row>
    <row r="577" spans="30:32" x14ac:dyDescent="0.35">
      <c r="AD577" s="32" t="str">
        <f>IF(B577&gt;0,IFERROR(IF(_xlfn.XLOOKUP(B577,'IW38 PLAN SEMANAL'!B:B,'IW38 PLAN SEMANAL'!B:B)&gt;0,"PROGRAMADO","CORRECTIVO"),"CORRECTIVO"),"")</f>
        <v/>
      </c>
      <c r="AE577" s="32" t="str">
        <f t="shared" si="10"/>
        <v/>
      </c>
      <c r="AF577" s="32" t="str">
        <f>IF(B577&gt;0,(SUMIF('IW49 SEMANA CAL'!A:A,'IW38 SEMANA CAL'!B577,'IW49 SEMANA CAL'!H:H)),"")</f>
        <v/>
      </c>
    </row>
    <row r="578" spans="30:32" x14ac:dyDescent="0.35">
      <c r="AD578" s="32" t="str">
        <f>IF(B578&gt;0,IFERROR(IF(_xlfn.XLOOKUP(B578,'IW38 PLAN SEMANAL'!B:B,'IW38 PLAN SEMANAL'!B:B)&gt;0,"PROGRAMADO","CORRECTIVO"),"CORRECTIVO"),"")</f>
        <v/>
      </c>
      <c r="AE578" s="32" t="str">
        <f t="shared" si="10"/>
        <v/>
      </c>
      <c r="AF578" s="32" t="str">
        <f>IF(B578&gt;0,(SUMIF('IW49 SEMANA CAL'!A:A,'IW38 SEMANA CAL'!B578,'IW49 SEMANA CAL'!H:H)),"")</f>
        <v/>
      </c>
    </row>
    <row r="579" spans="30:32" x14ac:dyDescent="0.35">
      <c r="AD579" s="32" t="str">
        <f>IF(B579&gt;0,IFERROR(IF(_xlfn.XLOOKUP(B579,'IW38 PLAN SEMANAL'!B:B,'IW38 PLAN SEMANAL'!B:B)&gt;0,"PROGRAMADO","CORRECTIVO"),"CORRECTIVO"),"")</f>
        <v/>
      </c>
      <c r="AE579" s="32" t="str">
        <f t="shared" si="10"/>
        <v/>
      </c>
      <c r="AF579" s="32" t="str">
        <f>IF(B579&gt;0,(SUMIF('IW49 SEMANA CAL'!A:A,'IW38 SEMANA CAL'!B579,'IW49 SEMANA CAL'!H:H)),"")</f>
        <v/>
      </c>
    </row>
    <row r="580" spans="30:32" x14ac:dyDescent="0.35">
      <c r="AD580" s="32" t="str">
        <f>IF(B580&gt;0,IFERROR(IF(_xlfn.XLOOKUP(B580,'IW38 PLAN SEMANAL'!B:B,'IW38 PLAN SEMANAL'!B:B)&gt;0,"PROGRAMADO","CORRECTIVO"),"CORRECTIVO"),"")</f>
        <v/>
      </c>
      <c r="AE580" s="32" t="str">
        <f t="shared" si="10"/>
        <v/>
      </c>
      <c r="AF580" s="32" t="str">
        <f>IF(B580&gt;0,(SUMIF('IW49 SEMANA CAL'!A:A,'IW38 SEMANA CAL'!B580,'IW49 SEMANA CAL'!H:H)),"")</f>
        <v/>
      </c>
    </row>
    <row r="581" spans="30:32" x14ac:dyDescent="0.35">
      <c r="AD581" s="32" t="str">
        <f>IF(B581&gt;0,IFERROR(IF(_xlfn.XLOOKUP(B581,'IW38 PLAN SEMANAL'!B:B,'IW38 PLAN SEMANAL'!B:B)&gt;0,"PROGRAMADO","CORRECTIVO"),"CORRECTIVO"),"")</f>
        <v/>
      </c>
      <c r="AE581" s="32" t="str">
        <f t="shared" si="10"/>
        <v/>
      </c>
      <c r="AF581" s="32" t="str">
        <f>IF(B581&gt;0,(SUMIF('IW49 SEMANA CAL'!A:A,'IW38 SEMANA CAL'!B581,'IW49 SEMANA CAL'!H:H)),"")</f>
        <v/>
      </c>
    </row>
    <row r="582" spans="30:32" x14ac:dyDescent="0.35">
      <c r="AD582" s="32" t="str">
        <f>IF(B582&gt;0,IFERROR(IF(_xlfn.XLOOKUP(B582,'IW38 PLAN SEMANAL'!B:B,'IW38 PLAN SEMANAL'!B:B)&gt;0,"PROGRAMADO","CORRECTIVO"),"CORRECTIVO"),"")</f>
        <v/>
      </c>
      <c r="AE582" s="32" t="str">
        <f t="shared" si="10"/>
        <v/>
      </c>
      <c r="AF582" s="32" t="str">
        <f>IF(B582&gt;0,(SUMIF('IW49 SEMANA CAL'!A:A,'IW38 SEMANA CAL'!B582,'IW49 SEMANA CAL'!H:H)),"")</f>
        <v/>
      </c>
    </row>
    <row r="583" spans="30:32" x14ac:dyDescent="0.35">
      <c r="AD583" s="32" t="str">
        <f>IF(B583&gt;0,IFERROR(IF(_xlfn.XLOOKUP(B583,'IW38 PLAN SEMANAL'!B:B,'IW38 PLAN SEMANAL'!B:B)&gt;0,"PROGRAMADO","CORRECTIVO"),"CORRECTIVO"),"")</f>
        <v/>
      </c>
      <c r="AE583" s="32" t="str">
        <f t="shared" si="10"/>
        <v/>
      </c>
      <c r="AF583" s="32" t="str">
        <f>IF(B583&gt;0,(SUMIF('IW49 SEMANA CAL'!A:A,'IW38 SEMANA CAL'!B583,'IW49 SEMANA CAL'!H:H)),"")</f>
        <v/>
      </c>
    </row>
    <row r="584" spans="30:32" x14ac:dyDescent="0.35">
      <c r="AD584" s="32" t="str">
        <f>IF(B584&gt;0,IFERROR(IF(_xlfn.XLOOKUP(B584,'IW38 PLAN SEMANAL'!B:B,'IW38 PLAN SEMANAL'!B:B)&gt;0,"PROGRAMADO","CORRECTIVO"),"CORRECTIVO"),"")</f>
        <v/>
      </c>
      <c r="AE584" s="32" t="str">
        <f t="shared" si="10"/>
        <v/>
      </c>
      <c r="AF584" s="32" t="str">
        <f>IF(B584&gt;0,(SUMIF('IW49 SEMANA CAL'!A:A,'IW38 SEMANA CAL'!B584,'IW49 SEMANA CAL'!H:H)),"")</f>
        <v/>
      </c>
    </row>
    <row r="585" spans="30:32" x14ac:dyDescent="0.35">
      <c r="AD585" s="32" t="str">
        <f>IF(B585&gt;0,IFERROR(IF(_xlfn.XLOOKUP(B585,'IW38 PLAN SEMANAL'!B:B,'IW38 PLAN SEMANAL'!B:B)&gt;0,"PROGRAMADO","CORRECTIVO"),"CORRECTIVO"),"")</f>
        <v/>
      </c>
      <c r="AE585" s="32" t="str">
        <f t="shared" si="10"/>
        <v/>
      </c>
      <c r="AF585" s="32" t="str">
        <f>IF(B585&gt;0,(SUMIF('IW49 SEMANA CAL'!A:A,'IW38 SEMANA CAL'!B585,'IW49 SEMANA CAL'!H:H)),"")</f>
        <v/>
      </c>
    </row>
    <row r="586" spans="30:32" x14ac:dyDescent="0.35">
      <c r="AD586" s="32" t="str">
        <f>IF(B586&gt;0,IFERROR(IF(_xlfn.XLOOKUP(B586,'IW38 PLAN SEMANAL'!B:B,'IW38 PLAN SEMANAL'!B:B)&gt;0,"PROGRAMADO","CORRECTIVO"),"CORRECTIVO"),"")</f>
        <v/>
      </c>
      <c r="AE586" s="32" t="str">
        <f t="shared" si="10"/>
        <v/>
      </c>
      <c r="AF586" s="32" t="str">
        <f>IF(B586&gt;0,(SUMIF('IW49 SEMANA CAL'!A:A,'IW38 SEMANA CAL'!B586,'IW49 SEMANA CAL'!H:H)),"")</f>
        <v/>
      </c>
    </row>
    <row r="587" spans="30:32" x14ac:dyDescent="0.35">
      <c r="AD587" s="32" t="str">
        <f>IF(B587&gt;0,IFERROR(IF(_xlfn.XLOOKUP(B587,'IW38 PLAN SEMANAL'!B:B,'IW38 PLAN SEMANAL'!B:B)&gt;0,"PROGRAMADO","CORRECTIVO"),"CORRECTIVO"),"")</f>
        <v/>
      </c>
      <c r="AE587" s="32" t="str">
        <f t="shared" si="10"/>
        <v/>
      </c>
      <c r="AF587" s="32" t="str">
        <f>IF(B587&gt;0,(SUMIF('IW49 SEMANA CAL'!A:A,'IW38 SEMANA CAL'!B587,'IW49 SEMANA CAL'!H:H)),"")</f>
        <v/>
      </c>
    </row>
    <row r="588" spans="30:32" x14ac:dyDescent="0.35">
      <c r="AD588" s="32" t="str">
        <f>IF(B588&gt;0,IFERROR(IF(_xlfn.XLOOKUP(B588,'IW38 PLAN SEMANAL'!B:B,'IW38 PLAN SEMANAL'!B:B)&gt;0,"PROGRAMADO","CORRECTIVO"),"CORRECTIVO"),"")</f>
        <v/>
      </c>
      <c r="AE588" s="32" t="str">
        <f t="shared" si="10"/>
        <v/>
      </c>
      <c r="AF588" s="32" t="str">
        <f>IF(B588&gt;0,(SUMIF('IW49 SEMANA CAL'!A:A,'IW38 SEMANA CAL'!B588,'IW49 SEMANA CAL'!H:H)),"")</f>
        <v/>
      </c>
    </row>
    <row r="589" spans="30:32" x14ac:dyDescent="0.35">
      <c r="AD589" s="32" t="str">
        <f>IF(B589&gt;0,IFERROR(IF(_xlfn.XLOOKUP(B589,'IW38 PLAN SEMANAL'!B:B,'IW38 PLAN SEMANAL'!B:B)&gt;0,"PROGRAMADO","CORRECTIVO"),"CORRECTIVO"),"")</f>
        <v/>
      </c>
      <c r="AE589" s="32" t="str">
        <f t="shared" si="10"/>
        <v/>
      </c>
      <c r="AF589" s="32" t="str">
        <f>IF(B589&gt;0,(SUMIF('IW49 SEMANA CAL'!A:A,'IW38 SEMANA CAL'!B589,'IW49 SEMANA CAL'!H:H)),"")</f>
        <v/>
      </c>
    </row>
    <row r="590" spans="30:32" x14ac:dyDescent="0.35">
      <c r="AD590" s="32" t="str">
        <f>IF(B590&gt;0,IFERROR(IF(_xlfn.XLOOKUP(B590,'IW38 PLAN SEMANAL'!B:B,'IW38 PLAN SEMANAL'!B:B)&gt;0,"PROGRAMADO","CORRECTIVO"),"CORRECTIVO"),"")</f>
        <v/>
      </c>
      <c r="AE590" s="32" t="str">
        <f t="shared" si="10"/>
        <v/>
      </c>
      <c r="AF590" s="32" t="str">
        <f>IF(B590&gt;0,(SUMIF('IW49 SEMANA CAL'!A:A,'IW38 SEMANA CAL'!B590,'IW49 SEMANA CAL'!H:H)),"")</f>
        <v/>
      </c>
    </row>
    <row r="591" spans="30:32" x14ac:dyDescent="0.35">
      <c r="AD591" s="32" t="str">
        <f>IF(B591&gt;0,IFERROR(IF(_xlfn.XLOOKUP(B591,'IW38 PLAN SEMANAL'!B:B,'IW38 PLAN SEMANAL'!B:B)&gt;0,"PROGRAMADO","CORRECTIVO"),"CORRECTIVO"),"")</f>
        <v/>
      </c>
      <c r="AE591" s="32" t="str">
        <f t="shared" si="10"/>
        <v/>
      </c>
      <c r="AF591" s="32" t="str">
        <f>IF(B591&gt;0,(SUMIF('IW49 SEMANA CAL'!A:A,'IW38 SEMANA CAL'!B591,'IW49 SEMANA CAL'!H:H)),"")</f>
        <v/>
      </c>
    </row>
    <row r="592" spans="30:32" x14ac:dyDescent="0.35">
      <c r="AD592" s="32" t="str">
        <f>IF(B592&gt;0,IFERROR(IF(_xlfn.XLOOKUP(B592,'IW38 PLAN SEMANAL'!B:B,'IW38 PLAN SEMANAL'!B:B)&gt;0,"PROGRAMADO","CORRECTIVO"),"CORRECTIVO"),"")</f>
        <v/>
      </c>
      <c r="AE592" s="32" t="str">
        <f t="shared" si="10"/>
        <v/>
      </c>
      <c r="AF592" s="32" t="str">
        <f>IF(B592&gt;0,(SUMIF('IW49 SEMANA CAL'!A:A,'IW38 SEMANA CAL'!B592,'IW49 SEMANA CAL'!H:H)),"")</f>
        <v/>
      </c>
    </row>
    <row r="593" spans="30:32" x14ac:dyDescent="0.35">
      <c r="AD593" s="32" t="str">
        <f>IF(B593&gt;0,IFERROR(IF(_xlfn.XLOOKUP(B593,'IW38 PLAN SEMANAL'!B:B,'IW38 PLAN SEMANAL'!B:B)&gt;0,"PROGRAMADO","CORRECTIVO"),"CORRECTIVO"),"")</f>
        <v/>
      </c>
      <c r="AE593" s="32" t="str">
        <f t="shared" si="10"/>
        <v/>
      </c>
      <c r="AF593" s="32" t="str">
        <f>IF(B593&gt;0,(SUMIF('IW49 SEMANA CAL'!A:A,'IW38 SEMANA CAL'!B593,'IW49 SEMANA CAL'!H:H)),"")</f>
        <v/>
      </c>
    </row>
    <row r="594" spans="30:32" x14ac:dyDescent="0.35">
      <c r="AD594" s="32" t="str">
        <f>IF(B594&gt;0,IFERROR(IF(_xlfn.XLOOKUP(B594,'IW38 PLAN SEMANAL'!B:B,'IW38 PLAN SEMANAL'!B:B)&gt;0,"PROGRAMADO","CORRECTIVO"),"CORRECTIVO"),"")</f>
        <v/>
      </c>
      <c r="AE594" s="32" t="str">
        <f t="shared" si="10"/>
        <v/>
      </c>
      <c r="AF594" s="32" t="str">
        <f>IF(B594&gt;0,(SUMIF('IW49 SEMANA CAL'!A:A,'IW38 SEMANA CAL'!B594,'IW49 SEMANA CAL'!H:H)),"")</f>
        <v/>
      </c>
    </row>
    <row r="595" spans="30:32" x14ac:dyDescent="0.35">
      <c r="AD595" s="32" t="str">
        <f>IF(B595&gt;0,IFERROR(IF(_xlfn.XLOOKUP(B595,'IW38 PLAN SEMANAL'!B:B,'IW38 PLAN SEMANAL'!B:B)&gt;0,"PROGRAMADO","CORRECTIVO"),"CORRECTIVO"),"")</f>
        <v/>
      </c>
      <c r="AE595" s="32" t="str">
        <f t="shared" si="10"/>
        <v/>
      </c>
      <c r="AF595" s="32" t="str">
        <f>IF(B595&gt;0,(SUMIF('IW49 SEMANA CAL'!A:A,'IW38 SEMANA CAL'!B595,'IW49 SEMANA CAL'!H:H)),"")</f>
        <v/>
      </c>
    </row>
    <row r="596" spans="30:32" x14ac:dyDescent="0.35">
      <c r="AD596" s="32" t="str">
        <f>IF(B596&gt;0,IFERROR(IF(_xlfn.XLOOKUP(B596,'IW38 PLAN SEMANAL'!B:B,'IW38 PLAN SEMANAL'!B:B)&gt;0,"PROGRAMADO","CORRECTIVO"),"CORRECTIVO"),"")</f>
        <v/>
      </c>
      <c r="AE596" s="32" t="str">
        <f t="shared" si="10"/>
        <v/>
      </c>
      <c r="AF596" s="32" t="str">
        <f>IF(B596&gt;0,(SUMIF('IW49 SEMANA CAL'!A:A,'IW38 SEMANA CAL'!B596,'IW49 SEMANA CAL'!H:H)),"")</f>
        <v/>
      </c>
    </row>
    <row r="597" spans="30:32" x14ac:dyDescent="0.35">
      <c r="AD597" s="32" t="str">
        <f>IF(B597&gt;0,IFERROR(IF(_xlfn.XLOOKUP(B597,'IW38 PLAN SEMANAL'!B:B,'IW38 PLAN SEMANAL'!B:B)&gt;0,"PROGRAMADO","CORRECTIVO"),"CORRECTIVO"),"")</f>
        <v/>
      </c>
      <c r="AE597" s="32" t="str">
        <f t="shared" si="10"/>
        <v/>
      </c>
      <c r="AF597" s="32" t="str">
        <f>IF(B597&gt;0,(SUMIF('IW49 SEMANA CAL'!A:A,'IW38 SEMANA CAL'!B597,'IW49 SEMANA CAL'!H:H)),"")</f>
        <v/>
      </c>
    </row>
    <row r="598" spans="30:32" x14ac:dyDescent="0.35">
      <c r="AD598" s="32" t="str">
        <f>IF(B598&gt;0,IFERROR(IF(_xlfn.XLOOKUP(B598,'IW38 PLAN SEMANAL'!B:B,'IW38 PLAN SEMANAL'!B:B)&gt;0,"PROGRAMADO","CORRECTIVO"),"CORRECTIVO"),"")</f>
        <v/>
      </c>
      <c r="AE598" s="32" t="str">
        <f t="shared" si="10"/>
        <v/>
      </c>
      <c r="AF598" s="32" t="str">
        <f>IF(B598&gt;0,(SUMIF('IW49 SEMANA CAL'!A:A,'IW38 SEMANA CAL'!B598,'IW49 SEMANA CAL'!H:H)),"")</f>
        <v/>
      </c>
    </row>
    <row r="599" spans="30:32" x14ac:dyDescent="0.35">
      <c r="AD599" s="32" t="str">
        <f>IF(B599&gt;0,IFERROR(IF(_xlfn.XLOOKUP(B599,'IW38 PLAN SEMANAL'!B:B,'IW38 PLAN SEMANAL'!B:B)&gt;0,"PROGRAMADO","CORRECTIVO"),"CORRECTIVO"),"")</f>
        <v/>
      </c>
      <c r="AE599" s="32" t="str">
        <f t="shared" si="10"/>
        <v/>
      </c>
      <c r="AF599" s="32" t="str">
        <f>IF(B599&gt;0,(SUMIF('IW49 SEMANA CAL'!A:A,'IW38 SEMANA CAL'!B599,'IW49 SEMANA CAL'!H:H)),"")</f>
        <v/>
      </c>
    </row>
    <row r="600" spans="30:32" x14ac:dyDescent="0.35">
      <c r="AD600" s="32" t="str">
        <f>IF(B600&gt;0,IFERROR(IF(_xlfn.XLOOKUP(B600,'IW38 PLAN SEMANAL'!B:B,'IW38 PLAN SEMANAL'!B:B)&gt;0,"PROGRAMADO","CORRECTIVO"),"CORRECTIVO"),"")</f>
        <v/>
      </c>
      <c r="AE600" s="32" t="str">
        <f t="shared" si="10"/>
        <v/>
      </c>
      <c r="AF600" s="32" t="str">
        <f>IF(B600&gt;0,(SUMIF('IW49 SEMANA CAL'!A:A,'IW38 SEMANA CAL'!B600,'IW49 SEMANA CAL'!H:H)),"")</f>
        <v/>
      </c>
    </row>
    <row r="601" spans="30:32" x14ac:dyDescent="0.35">
      <c r="AD601" s="32" t="str">
        <f>IF(B601&gt;0,IFERROR(IF(_xlfn.XLOOKUP(B601,'IW38 PLAN SEMANAL'!B:B,'IW38 PLAN SEMANAL'!B:B)&gt;0,"PROGRAMADO","CORRECTIVO"),"CORRECTIVO"),"")</f>
        <v/>
      </c>
      <c r="AE601" s="32" t="str">
        <f t="shared" si="10"/>
        <v/>
      </c>
      <c r="AF601" s="32" t="str">
        <f>IF(B601&gt;0,(SUMIF('IW49 SEMANA CAL'!A:A,'IW38 SEMANA CAL'!B601,'IW49 SEMANA CAL'!H:H)),"")</f>
        <v/>
      </c>
    </row>
    <row r="602" spans="30:32" x14ac:dyDescent="0.35">
      <c r="AD602" s="32" t="str">
        <f>IF(B602&gt;0,IFERROR(IF(_xlfn.XLOOKUP(B602,'IW38 PLAN SEMANAL'!B:B,'IW38 PLAN SEMANAL'!B:B)&gt;0,"PROGRAMADO","CORRECTIVO"),"CORRECTIVO"),"")</f>
        <v/>
      </c>
      <c r="AE602" s="32" t="str">
        <f t="shared" si="10"/>
        <v/>
      </c>
      <c r="AF602" s="32" t="str">
        <f>IF(B602&gt;0,(SUMIF('IW49 SEMANA CAL'!A:A,'IW38 SEMANA CAL'!B602,'IW49 SEMANA CAL'!H:H)),"")</f>
        <v/>
      </c>
    </row>
    <row r="603" spans="30:32" x14ac:dyDescent="0.35">
      <c r="AD603" s="32" t="str">
        <f>IF(B603&gt;0,IFERROR(IF(_xlfn.XLOOKUP(B603,'IW38 PLAN SEMANAL'!B:B,'IW38 PLAN SEMANAL'!B:B)&gt;0,"PROGRAMADO","CORRECTIVO"),"CORRECTIVO"),"")</f>
        <v/>
      </c>
      <c r="AE603" s="32" t="str">
        <f t="shared" si="10"/>
        <v/>
      </c>
      <c r="AF603" s="32" t="str">
        <f>IF(B603&gt;0,(SUMIF('IW49 SEMANA CAL'!A:A,'IW38 SEMANA CAL'!B603,'IW49 SEMANA CAL'!H:H)),"")</f>
        <v/>
      </c>
    </row>
    <row r="604" spans="30:32" x14ac:dyDescent="0.35">
      <c r="AD604" s="32" t="str">
        <f>IF(B604&gt;0,IFERROR(IF(_xlfn.XLOOKUP(B604,'IW38 PLAN SEMANAL'!B:B,'IW38 PLAN SEMANAL'!B:B)&gt;0,"PROGRAMADO","CORRECTIVO"),"CORRECTIVO"),"")</f>
        <v/>
      </c>
      <c r="AE604" s="32" t="str">
        <f t="shared" si="10"/>
        <v/>
      </c>
      <c r="AF604" s="32" t="str">
        <f>IF(B604&gt;0,(SUMIF('IW49 SEMANA CAL'!A:A,'IW38 SEMANA CAL'!B604,'IW49 SEMANA CAL'!H:H)),"")</f>
        <v/>
      </c>
    </row>
    <row r="605" spans="30:32" x14ac:dyDescent="0.35">
      <c r="AD605" s="32" t="str">
        <f>IF(B605&gt;0,IFERROR(IF(_xlfn.XLOOKUP(B605,'IW38 PLAN SEMANAL'!B:B,'IW38 PLAN SEMANAL'!B:B)&gt;0,"PROGRAMADO","CORRECTIVO"),"CORRECTIVO"),"")</f>
        <v/>
      </c>
      <c r="AE605" s="32" t="str">
        <f t="shared" si="10"/>
        <v/>
      </c>
      <c r="AF605" s="32" t="str">
        <f>IF(B605&gt;0,(SUMIF('IW49 SEMANA CAL'!A:A,'IW38 SEMANA CAL'!B605,'IW49 SEMANA CAL'!H:H)),"")</f>
        <v/>
      </c>
    </row>
    <row r="606" spans="30:32" x14ac:dyDescent="0.35">
      <c r="AD606" s="32" t="str">
        <f>IF(B606&gt;0,IFERROR(IF(_xlfn.XLOOKUP(B606,'IW38 PLAN SEMANAL'!B:B,'IW38 PLAN SEMANAL'!B:B)&gt;0,"PROGRAMADO","CORRECTIVO"),"CORRECTIVO"),"")</f>
        <v/>
      </c>
      <c r="AE606" s="32" t="str">
        <f t="shared" si="10"/>
        <v/>
      </c>
      <c r="AF606" s="32" t="str">
        <f>IF(B606&gt;0,(SUMIF('IW49 SEMANA CAL'!A:A,'IW38 SEMANA CAL'!B606,'IW49 SEMANA CAL'!H:H)),"")</f>
        <v/>
      </c>
    </row>
    <row r="607" spans="30:32" x14ac:dyDescent="0.35">
      <c r="AD607" s="32" t="str">
        <f>IF(B607&gt;0,IFERROR(IF(_xlfn.XLOOKUP(B607,'IW38 PLAN SEMANAL'!B:B,'IW38 PLAN SEMANAL'!B:B)&gt;0,"PROGRAMADO","CORRECTIVO"),"CORRECTIVO"),"")</f>
        <v/>
      </c>
      <c r="AE607" s="32" t="str">
        <f t="shared" si="10"/>
        <v/>
      </c>
      <c r="AF607" s="32" t="str">
        <f>IF(B607&gt;0,(SUMIF('IW49 SEMANA CAL'!A:A,'IW38 SEMANA CAL'!B607,'IW49 SEMANA CAL'!H:H)),"")</f>
        <v/>
      </c>
    </row>
    <row r="608" spans="30:32" x14ac:dyDescent="0.35">
      <c r="AD608" s="32" t="str">
        <f>IF(B608&gt;0,IFERROR(IF(_xlfn.XLOOKUP(B608,'IW38 PLAN SEMANAL'!B:B,'IW38 PLAN SEMANAL'!B:B)&gt;0,"PROGRAMADO","CORRECTIVO"),"CORRECTIVO"),"")</f>
        <v/>
      </c>
      <c r="AE608" s="32" t="str">
        <f t="shared" si="10"/>
        <v/>
      </c>
      <c r="AF608" s="32" t="str">
        <f>IF(B608&gt;0,(SUMIF('IW49 SEMANA CAL'!A:A,'IW38 SEMANA CAL'!B608,'IW49 SEMANA CAL'!H:H)),"")</f>
        <v/>
      </c>
    </row>
    <row r="609" spans="30:32" x14ac:dyDescent="0.35">
      <c r="AD609" s="32" t="str">
        <f>IF(B609&gt;0,IFERROR(IF(_xlfn.XLOOKUP(B609,'IW38 PLAN SEMANAL'!B:B,'IW38 PLAN SEMANAL'!B:B)&gt;0,"PROGRAMADO","CORRECTIVO"),"CORRECTIVO"),"")</f>
        <v/>
      </c>
      <c r="AE609" s="32" t="str">
        <f t="shared" si="10"/>
        <v/>
      </c>
      <c r="AF609" s="32" t="str">
        <f>IF(B609&gt;0,(SUMIF('IW49 SEMANA CAL'!A:A,'IW38 SEMANA CAL'!B609,'IW49 SEMANA CAL'!H:H)),"")</f>
        <v/>
      </c>
    </row>
    <row r="610" spans="30:32" x14ac:dyDescent="0.35">
      <c r="AD610" s="32" t="str">
        <f>IF(B610&gt;0,IFERROR(IF(_xlfn.XLOOKUP(B610,'IW38 PLAN SEMANAL'!B:B,'IW38 PLAN SEMANAL'!B:B)&gt;0,"PROGRAMADO","CORRECTIVO"),"CORRECTIVO"),"")</f>
        <v/>
      </c>
      <c r="AE610" s="32" t="str">
        <f t="shared" si="10"/>
        <v/>
      </c>
      <c r="AF610" s="32" t="str">
        <f>IF(B610&gt;0,(SUMIF('IW49 SEMANA CAL'!A:A,'IW38 SEMANA CAL'!B610,'IW49 SEMANA CAL'!H:H)),"")</f>
        <v/>
      </c>
    </row>
    <row r="611" spans="30:32" x14ac:dyDescent="0.35">
      <c r="AD611" s="32" t="str">
        <f>IF(B611&gt;0,IFERROR(IF(_xlfn.XLOOKUP(B611,'IW38 PLAN SEMANAL'!B:B,'IW38 PLAN SEMANAL'!B:B)&gt;0,"PROGRAMADO","CORRECTIVO"),"CORRECTIVO"),"")</f>
        <v/>
      </c>
      <c r="AE611" s="32" t="str">
        <f t="shared" si="10"/>
        <v/>
      </c>
      <c r="AF611" s="32" t="str">
        <f>IF(B611&gt;0,(SUMIF('IW49 SEMANA CAL'!A:A,'IW38 SEMANA CAL'!B611,'IW49 SEMANA CAL'!H:H)),"")</f>
        <v/>
      </c>
    </row>
    <row r="612" spans="30:32" x14ac:dyDescent="0.35">
      <c r="AD612" s="32" t="str">
        <f>IF(B612&gt;0,IFERROR(IF(_xlfn.XLOOKUP(B612,'IW38 PLAN SEMANAL'!B:B,'IW38 PLAN SEMANAL'!B:B)&gt;0,"PROGRAMADO","CORRECTIVO"),"CORRECTIVO"),"")</f>
        <v/>
      </c>
      <c r="AE612" s="32" t="str">
        <f t="shared" si="10"/>
        <v/>
      </c>
      <c r="AF612" s="32" t="str">
        <f>IF(B612&gt;0,(SUMIF('IW49 SEMANA CAL'!A:A,'IW38 SEMANA CAL'!B612,'IW49 SEMANA CAL'!H:H)),"")</f>
        <v/>
      </c>
    </row>
    <row r="613" spans="30:32" x14ac:dyDescent="0.35">
      <c r="AD613" s="32" t="str">
        <f>IF(B613&gt;0,IFERROR(IF(_xlfn.XLOOKUP(B613,'IW38 PLAN SEMANAL'!B:B,'IW38 PLAN SEMANAL'!B:B)&gt;0,"PROGRAMADO","CORRECTIVO"),"CORRECTIVO"),"")</f>
        <v/>
      </c>
      <c r="AE613" s="32" t="str">
        <f t="shared" si="10"/>
        <v/>
      </c>
      <c r="AF613" s="32" t="str">
        <f>IF(B613&gt;0,(SUMIF('IW49 SEMANA CAL'!A:A,'IW38 SEMANA CAL'!B613,'IW49 SEMANA CAL'!H:H)),"")</f>
        <v/>
      </c>
    </row>
    <row r="614" spans="30:32" x14ac:dyDescent="0.35">
      <c r="AD614" s="32" t="str">
        <f>IF(B614&gt;0,IFERROR(IF(_xlfn.XLOOKUP(B614,'IW38 PLAN SEMANAL'!B:B,'IW38 PLAN SEMANAL'!B:B)&gt;0,"PROGRAMADO","CORRECTIVO"),"CORRECTIVO"),"")</f>
        <v/>
      </c>
      <c r="AE614" s="32" t="str">
        <f t="shared" si="10"/>
        <v/>
      </c>
      <c r="AF614" s="32" t="str">
        <f>IF(B614&gt;0,(SUMIF('IW49 SEMANA CAL'!A:A,'IW38 SEMANA CAL'!B614,'IW49 SEMANA CAL'!H:H)),"")</f>
        <v/>
      </c>
    </row>
    <row r="615" spans="30:32" x14ac:dyDescent="0.35">
      <c r="AD615" s="32" t="str">
        <f>IF(B615&gt;0,IFERROR(IF(_xlfn.XLOOKUP(B615,'IW38 PLAN SEMANAL'!B:B,'IW38 PLAN SEMANAL'!B:B)&gt;0,"PROGRAMADO","CORRECTIVO"),"CORRECTIVO"),"")</f>
        <v/>
      </c>
      <c r="AE615" s="32" t="str">
        <f t="shared" si="10"/>
        <v/>
      </c>
      <c r="AF615" s="32" t="str">
        <f>IF(B615&gt;0,(SUMIF('IW49 SEMANA CAL'!A:A,'IW38 SEMANA CAL'!B615,'IW49 SEMANA CAL'!H:H)),"")</f>
        <v/>
      </c>
    </row>
    <row r="616" spans="30:32" x14ac:dyDescent="0.35">
      <c r="AD616" s="32" t="str">
        <f>IF(B616&gt;0,IFERROR(IF(_xlfn.XLOOKUP(B616,'IW38 PLAN SEMANAL'!B:B,'IW38 PLAN SEMANAL'!B:B)&gt;0,"PROGRAMADO","CORRECTIVO"),"CORRECTIVO"),"")</f>
        <v/>
      </c>
      <c r="AE616" s="32" t="str">
        <f t="shared" si="10"/>
        <v/>
      </c>
      <c r="AF616" s="32" t="str">
        <f>IF(B616&gt;0,(SUMIF('IW49 SEMANA CAL'!A:A,'IW38 SEMANA CAL'!B616,'IW49 SEMANA CAL'!H:H)),"")</f>
        <v/>
      </c>
    </row>
    <row r="617" spans="30:32" x14ac:dyDescent="0.35">
      <c r="AD617" s="32" t="str">
        <f>IF(B617&gt;0,IFERROR(IF(_xlfn.XLOOKUP(B617,'IW38 PLAN SEMANAL'!B:B,'IW38 PLAN SEMANAL'!B:B)&gt;0,"PROGRAMADO","CORRECTIVO"),"CORRECTIVO"),"")</f>
        <v/>
      </c>
      <c r="AE617" s="32" t="str">
        <f t="shared" si="10"/>
        <v/>
      </c>
      <c r="AF617" s="32" t="str">
        <f>IF(B617&gt;0,(SUMIF('IW49 SEMANA CAL'!A:A,'IW38 SEMANA CAL'!B617,'IW49 SEMANA CAL'!H:H)),"")</f>
        <v/>
      </c>
    </row>
    <row r="618" spans="30:32" x14ac:dyDescent="0.35">
      <c r="AD618" s="32" t="str">
        <f>IF(B618&gt;0,IFERROR(IF(_xlfn.XLOOKUP(B618,'IW38 PLAN SEMANAL'!B:B,'IW38 PLAN SEMANAL'!B:B)&gt;0,"PROGRAMADO","CORRECTIVO"),"CORRECTIVO"),"")</f>
        <v/>
      </c>
      <c r="AE618" s="32" t="str">
        <f t="shared" si="10"/>
        <v/>
      </c>
      <c r="AF618" s="32" t="str">
        <f>IF(B618&gt;0,(SUMIF('IW49 SEMANA CAL'!A:A,'IW38 SEMANA CAL'!B618,'IW49 SEMANA CAL'!H:H)),"")</f>
        <v/>
      </c>
    </row>
    <row r="619" spans="30:32" x14ac:dyDescent="0.35">
      <c r="AD619" s="32" t="str">
        <f>IF(B619&gt;0,IFERROR(IF(_xlfn.XLOOKUP(B619,'IW38 PLAN SEMANAL'!B:B,'IW38 PLAN SEMANAL'!B:B)&gt;0,"PROGRAMADO","CORRECTIVO"),"CORRECTIVO"),"")</f>
        <v/>
      </c>
      <c r="AE619" s="32" t="str">
        <f t="shared" si="10"/>
        <v/>
      </c>
      <c r="AF619" s="32" t="str">
        <f>IF(B619&gt;0,(SUMIF('IW49 SEMANA CAL'!A:A,'IW38 SEMANA CAL'!B619,'IW49 SEMANA CAL'!H:H)),"")</f>
        <v/>
      </c>
    </row>
    <row r="620" spans="30:32" x14ac:dyDescent="0.35">
      <c r="AD620" s="32" t="str">
        <f>IF(B620&gt;0,IFERROR(IF(_xlfn.XLOOKUP(B620,'IW38 PLAN SEMANAL'!B:B,'IW38 PLAN SEMANAL'!B:B)&gt;0,"PROGRAMADO","CORRECTIVO"),"CORRECTIVO"),"")</f>
        <v/>
      </c>
      <c r="AE620" s="32" t="str">
        <f t="shared" ref="AE620:AE683" si="11">IF(B620&gt;0,IF(MID(G620,1,3)="CTE","CERRADO",IF(MID(G620,1,3)="REP","REPROGRAMADO",IF(MID(G620,1,3)="CER","CERRADO","ABIERTO"))),"")</f>
        <v/>
      </c>
      <c r="AF620" s="32" t="str">
        <f>IF(B620&gt;0,(SUMIF('IW49 SEMANA CAL'!A:A,'IW38 SEMANA CAL'!B620,'IW49 SEMANA CAL'!H:H)),"")</f>
        <v/>
      </c>
    </row>
    <row r="621" spans="30:32" x14ac:dyDescent="0.35">
      <c r="AD621" s="32" t="str">
        <f>IF(B621&gt;0,IFERROR(IF(_xlfn.XLOOKUP(B621,'IW38 PLAN SEMANAL'!B:B,'IW38 PLAN SEMANAL'!B:B)&gt;0,"PROGRAMADO","CORRECTIVO"),"CORRECTIVO"),"")</f>
        <v/>
      </c>
      <c r="AE621" s="32" t="str">
        <f t="shared" si="11"/>
        <v/>
      </c>
      <c r="AF621" s="32" t="str">
        <f>IF(B621&gt;0,(SUMIF('IW49 SEMANA CAL'!A:A,'IW38 SEMANA CAL'!B621,'IW49 SEMANA CAL'!H:H)),"")</f>
        <v/>
      </c>
    </row>
    <row r="622" spans="30:32" x14ac:dyDescent="0.35">
      <c r="AD622" s="32" t="str">
        <f>IF(B622&gt;0,IFERROR(IF(_xlfn.XLOOKUP(B622,'IW38 PLAN SEMANAL'!B:B,'IW38 PLAN SEMANAL'!B:B)&gt;0,"PROGRAMADO","CORRECTIVO"),"CORRECTIVO"),"")</f>
        <v/>
      </c>
      <c r="AE622" s="32" t="str">
        <f t="shared" si="11"/>
        <v/>
      </c>
      <c r="AF622" s="32" t="str">
        <f>IF(B622&gt;0,(SUMIF('IW49 SEMANA CAL'!A:A,'IW38 SEMANA CAL'!B622,'IW49 SEMANA CAL'!H:H)),"")</f>
        <v/>
      </c>
    </row>
    <row r="623" spans="30:32" x14ac:dyDescent="0.35">
      <c r="AD623" s="32" t="str">
        <f>IF(B623&gt;0,IFERROR(IF(_xlfn.XLOOKUP(B623,'IW38 PLAN SEMANAL'!B:B,'IW38 PLAN SEMANAL'!B:B)&gt;0,"PROGRAMADO","CORRECTIVO"),"CORRECTIVO"),"")</f>
        <v/>
      </c>
      <c r="AE623" s="32" t="str">
        <f t="shared" si="11"/>
        <v/>
      </c>
      <c r="AF623" s="32" t="str">
        <f>IF(B623&gt;0,(SUMIF('IW49 SEMANA CAL'!A:A,'IW38 SEMANA CAL'!B623,'IW49 SEMANA CAL'!H:H)),"")</f>
        <v/>
      </c>
    </row>
    <row r="624" spans="30:32" x14ac:dyDescent="0.35">
      <c r="AD624" s="32" t="str">
        <f>IF(B624&gt;0,IFERROR(IF(_xlfn.XLOOKUP(B624,'IW38 PLAN SEMANAL'!B:B,'IW38 PLAN SEMANAL'!B:B)&gt;0,"PROGRAMADO","CORRECTIVO"),"CORRECTIVO"),"")</f>
        <v/>
      </c>
      <c r="AE624" s="32" t="str">
        <f t="shared" si="11"/>
        <v/>
      </c>
      <c r="AF624" s="32" t="str">
        <f>IF(B624&gt;0,(SUMIF('IW49 SEMANA CAL'!A:A,'IW38 SEMANA CAL'!B624,'IW49 SEMANA CAL'!H:H)),"")</f>
        <v/>
      </c>
    </row>
    <row r="625" spans="30:32" x14ac:dyDescent="0.35">
      <c r="AD625" s="32" t="str">
        <f>IF(B625&gt;0,IFERROR(IF(_xlfn.XLOOKUP(B625,'IW38 PLAN SEMANAL'!B:B,'IW38 PLAN SEMANAL'!B:B)&gt;0,"PROGRAMADO","CORRECTIVO"),"CORRECTIVO"),"")</f>
        <v/>
      </c>
      <c r="AE625" s="32" t="str">
        <f t="shared" si="11"/>
        <v/>
      </c>
      <c r="AF625" s="32" t="str">
        <f>IF(B625&gt;0,(SUMIF('IW49 SEMANA CAL'!A:A,'IW38 SEMANA CAL'!B625,'IW49 SEMANA CAL'!H:H)),"")</f>
        <v/>
      </c>
    </row>
    <row r="626" spans="30:32" x14ac:dyDescent="0.35">
      <c r="AD626" s="32" t="str">
        <f>IF(B626&gt;0,IFERROR(IF(_xlfn.XLOOKUP(B626,'IW38 PLAN SEMANAL'!B:B,'IW38 PLAN SEMANAL'!B:B)&gt;0,"PROGRAMADO","CORRECTIVO"),"CORRECTIVO"),"")</f>
        <v/>
      </c>
      <c r="AE626" s="32" t="str">
        <f t="shared" si="11"/>
        <v/>
      </c>
      <c r="AF626" s="32" t="str">
        <f>IF(B626&gt;0,(SUMIF('IW49 SEMANA CAL'!A:A,'IW38 SEMANA CAL'!B626,'IW49 SEMANA CAL'!H:H)),"")</f>
        <v/>
      </c>
    </row>
    <row r="627" spans="30:32" x14ac:dyDescent="0.35">
      <c r="AD627" s="32" t="str">
        <f>IF(B627&gt;0,IFERROR(IF(_xlfn.XLOOKUP(B627,'IW38 PLAN SEMANAL'!B:B,'IW38 PLAN SEMANAL'!B:B)&gt;0,"PROGRAMADO","CORRECTIVO"),"CORRECTIVO"),"")</f>
        <v/>
      </c>
      <c r="AE627" s="32" t="str">
        <f t="shared" si="11"/>
        <v/>
      </c>
      <c r="AF627" s="32" t="str">
        <f>IF(B627&gt;0,(SUMIF('IW49 SEMANA CAL'!A:A,'IW38 SEMANA CAL'!B627,'IW49 SEMANA CAL'!H:H)),"")</f>
        <v/>
      </c>
    </row>
    <row r="628" spans="30:32" x14ac:dyDescent="0.35">
      <c r="AD628" s="32" t="str">
        <f>IF(B628&gt;0,IFERROR(IF(_xlfn.XLOOKUP(B628,'IW38 PLAN SEMANAL'!B:B,'IW38 PLAN SEMANAL'!B:B)&gt;0,"PROGRAMADO","CORRECTIVO"),"CORRECTIVO"),"")</f>
        <v/>
      </c>
      <c r="AE628" s="32" t="str">
        <f t="shared" si="11"/>
        <v/>
      </c>
      <c r="AF628" s="32" t="str">
        <f>IF(B628&gt;0,(SUMIF('IW49 SEMANA CAL'!A:A,'IW38 SEMANA CAL'!B628,'IW49 SEMANA CAL'!H:H)),"")</f>
        <v/>
      </c>
    </row>
    <row r="629" spans="30:32" x14ac:dyDescent="0.35">
      <c r="AD629" s="32" t="str">
        <f>IF(B629&gt;0,IFERROR(IF(_xlfn.XLOOKUP(B629,'IW38 PLAN SEMANAL'!B:B,'IW38 PLAN SEMANAL'!B:B)&gt;0,"PROGRAMADO","CORRECTIVO"),"CORRECTIVO"),"")</f>
        <v/>
      </c>
      <c r="AE629" s="32" t="str">
        <f t="shared" si="11"/>
        <v/>
      </c>
      <c r="AF629" s="32" t="str">
        <f>IF(B629&gt;0,(SUMIF('IW49 SEMANA CAL'!A:A,'IW38 SEMANA CAL'!B629,'IW49 SEMANA CAL'!H:H)),"")</f>
        <v/>
      </c>
    </row>
    <row r="630" spans="30:32" x14ac:dyDescent="0.35">
      <c r="AD630" s="32" t="str">
        <f>IF(B630&gt;0,IFERROR(IF(_xlfn.XLOOKUP(B630,'IW38 PLAN SEMANAL'!B:B,'IW38 PLAN SEMANAL'!B:B)&gt;0,"PROGRAMADO","CORRECTIVO"),"CORRECTIVO"),"")</f>
        <v/>
      </c>
      <c r="AE630" s="32" t="str">
        <f t="shared" si="11"/>
        <v/>
      </c>
      <c r="AF630" s="32" t="str">
        <f>IF(B630&gt;0,(SUMIF('IW49 SEMANA CAL'!A:A,'IW38 SEMANA CAL'!B630,'IW49 SEMANA CAL'!H:H)),"")</f>
        <v/>
      </c>
    </row>
    <row r="631" spans="30:32" x14ac:dyDescent="0.35">
      <c r="AD631" s="32" t="str">
        <f>IF(B631&gt;0,IFERROR(IF(_xlfn.XLOOKUP(B631,'IW38 PLAN SEMANAL'!B:B,'IW38 PLAN SEMANAL'!B:B)&gt;0,"PROGRAMADO","CORRECTIVO"),"CORRECTIVO"),"")</f>
        <v/>
      </c>
      <c r="AE631" s="32" t="str">
        <f t="shared" si="11"/>
        <v/>
      </c>
      <c r="AF631" s="32" t="str">
        <f>IF(B631&gt;0,(SUMIF('IW49 SEMANA CAL'!A:A,'IW38 SEMANA CAL'!B631,'IW49 SEMANA CAL'!H:H)),"")</f>
        <v/>
      </c>
    </row>
    <row r="632" spans="30:32" x14ac:dyDescent="0.35">
      <c r="AD632" s="32" t="str">
        <f>IF(B632&gt;0,IFERROR(IF(_xlfn.XLOOKUP(B632,'IW38 PLAN SEMANAL'!B:B,'IW38 PLAN SEMANAL'!B:B)&gt;0,"PROGRAMADO","CORRECTIVO"),"CORRECTIVO"),"")</f>
        <v/>
      </c>
      <c r="AE632" s="32" t="str">
        <f t="shared" si="11"/>
        <v/>
      </c>
      <c r="AF632" s="32" t="str">
        <f>IF(B632&gt;0,(SUMIF('IW49 SEMANA CAL'!A:A,'IW38 SEMANA CAL'!B632,'IW49 SEMANA CAL'!H:H)),"")</f>
        <v/>
      </c>
    </row>
    <row r="633" spans="30:32" x14ac:dyDescent="0.35">
      <c r="AD633" s="32" t="str">
        <f>IF(B633&gt;0,IFERROR(IF(_xlfn.XLOOKUP(B633,'IW38 PLAN SEMANAL'!B:B,'IW38 PLAN SEMANAL'!B:B)&gt;0,"PROGRAMADO","CORRECTIVO"),"CORRECTIVO"),"")</f>
        <v/>
      </c>
      <c r="AE633" s="32" t="str">
        <f t="shared" si="11"/>
        <v/>
      </c>
      <c r="AF633" s="32" t="str">
        <f>IF(B633&gt;0,(SUMIF('IW49 SEMANA CAL'!A:A,'IW38 SEMANA CAL'!B633,'IW49 SEMANA CAL'!H:H)),"")</f>
        <v/>
      </c>
    </row>
    <row r="634" spans="30:32" x14ac:dyDescent="0.35">
      <c r="AD634" s="32" t="str">
        <f>IF(B634&gt;0,IFERROR(IF(_xlfn.XLOOKUP(B634,'IW38 PLAN SEMANAL'!B:B,'IW38 PLAN SEMANAL'!B:B)&gt;0,"PROGRAMADO","CORRECTIVO"),"CORRECTIVO"),"")</f>
        <v/>
      </c>
      <c r="AE634" s="32" t="str">
        <f t="shared" si="11"/>
        <v/>
      </c>
      <c r="AF634" s="32" t="str">
        <f>IF(B634&gt;0,(SUMIF('IW49 SEMANA CAL'!A:A,'IW38 SEMANA CAL'!B634,'IW49 SEMANA CAL'!H:H)),"")</f>
        <v/>
      </c>
    </row>
    <row r="635" spans="30:32" x14ac:dyDescent="0.35">
      <c r="AD635" s="32" t="str">
        <f>IF(B635&gt;0,IFERROR(IF(_xlfn.XLOOKUP(B635,'IW38 PLAN SEMANAL'!B:B,'IW38 PLAN SEMANAL'!B:B)&gt;0,"PROGRAMADO","CORRECTIVO"),"CORRECTIVO"),"")</f>
        <v/>
      </c>
      <c r="AE635" s="32" t="str">
        <f t="shared" si="11"/>
        <v/>
      </c>
      <c r="AF635" s="32" t="str">
        <f>IF(B635&gt;0,(SUMIF('IW49 SEMANA CAL'!A:A,'IW38 SEMANA CAL'!B635,'IW49 SEMANA CAL'!H:H)),"")</f>
        <v/>
      </c>
    </row>
    <row r="636" spans="30:32" x14ac:dyDescent="0.35">
      <c r="AD636" s="32" t="str">
        <f>IF(B636&gt;0,IFERROR(IF(_xlfn.XLOOKUP(B636,'IW38 PLAN SEMANAL'!B:B,'IW38 PLAN SEMANAL'!B:B)&gt;0,"PROGRAMADO","CORRECTIVO"),"CORRECTIVO"),"")</f>
        <v/>
      </c>
      <c r="AE636" s="32" t="str">
        <f t="shared" si="11"/>
        <v/>
      </c>
      <c r="AF636" s="32" t="str">
        <f>IF(B636&gt;0,(SUMIF('IW49 SEMANA CAL'!A:A,'IW38 SEMANA CAL'!B636,'IW49 SEMANA CAL'!H:H)),"")</f>
        <v/>
      </c>
    </row>
    <row r="637" spans="30:32" x14ac:dyDescent="0.35">
      <c r="AD637" s="32" t="str">
        <f>IF(B637&gt;0,IFERROR(IF(_xlfn.XLOOKUP(B637,'IW38 PLAN SEMANAL'!B:B,'IW38 PLAN SEMANAL'!B:B)&gt;0,"PROGRAMADO","CORRECTIVO"),"CORRECTIVO"),"")</f>
        <v/>
      </c>
      <c r="AE637" s="32" t="str">
        <f t="shared" si="11"/>
        <v/>
      </c>
      <c r="AF637" s="32" t="str">
        <f>IF(B637&gt;0,(SUMIF('IW49 SEMANA CAL'!A:A,'IW38 SEMANA CAL'!B637,'IW49 SEMANA CAL'!H:H)),"")</f>
        <v/>
      </c>
    </row>
    <row r="638" spans="30:32" x14ac:dyDescent="0.35">
      <c r="AD638" s="32" t="str">
        <f>IF(B638&gt;0,IFERROR(IF(_xlfn.XLOOKUP(B638,'IW38 PLAN SEMANAL'!B:B,'IW38 PLAN SEMANAL'!B:B)&gt;0,"PROGRAMADO","CORRECTIVO"),"CORRECTIVO"),"")</f>
        <v/>
      </c>
      <c r="AE638" s="32" t="str">
        <f t="shared" si="11"/>
        <v/>
      </c>
      <c r="AF638" s="32" t="str">
        <f>IF(B638&gt;0,(SUMIF('IW49 SEMANA CAL'!A:A,'IW38 SEMANA CAL'!B638,'IW49 SEMANA CAL'!H:H)),"")</f>
        <v/>
      </c>
    </row>
    <row r="639" spans="30:32" x14ac:dyDescent="0.35">
      <c r="AD639" s="32" t="str">
        <f>IF(B639&gt;0,IFERROR(IF(_xlfn.XLOOKUP(B639,'IW38 PLAN SEMANAL'!B:B,'IW38 PLAN SEMANAL'!B:B)&gt;0,"PROGRAMADO","CORRECTIVO"),"CORRECTIVO"),"")</f>
        <v/>
      </c>
      <c r="AE639" s="32" t="str">
        <f t="shared" si="11"/>
        <v/>
      </c>
      <c r="AF639" s="32" t="str">
        <f>IF(B639&gt;0,(SUMIF('IW49 SEMANA CAL'!A:A,'IW38 SEMANA CAL'!B639,'IW49 SEMANA CAL'!H:H)),"")</f>
        <v/>
      </c>
    </row>
    <row r="640" spans="30:32" x14ac:dyDescent="0.35">
      <c r="AD640" s="32" t="str">
        <f>IF(B640&gt;0,IFERROR(IF(_xlfn.XLOOKUP(B640,'IW38 PLAN SEMANAL'!B:B,'IW38 PLAN SEMANAL'!B:B)&gt;0,"PROGRAMADO","CORRECTIVO"),"CORRECTIVO"),"")</f>
        <v/>
      </c>
      <c r="AE640" s="32" t="str">
        <f t="shared" si="11"/>
        <v/>
      </c>
      <c r="AF640" s="32" t="str">
        <f>IF(B640&gt;0,(SUMIF('IW49 SEMANA CAL'!A:A,'IW38 SEMANA CAL'!B640,'IW49 SEMANA CAL'!H:H)),"")</f>
        <v/>
      </c>
    </row>
    <row r="641" spans="30:32" x14ac:dyDescent="0.35">
      <c r="AD641" s="32" t="str">
        <f>IF(B641&gt;0,IFERROR(IF(_xlfn.XLOOKUP(B641,'IW38 PLAN SEMANAL'!B:B,'IW38 PLAN SEMANAL'!B:B)&gt;0,"PROGRAMADO","CORRECTIVO"),"CORRECTIVO"),"")</f>
        <v/>
      </c>
      <c r="AE641" s="32" t="str">
        <f t="shared" si="11"/>
        <v/>
      </c>
      <c r="AF641" s="32" t="str">
        <f>IF(B641&gt;0,(SUMIF('IW49 SEMANA CAL'!A:A,'IW38 SEMANA CAL'!B641,'IW49 SEMANA CAL'!H:H)),"")</f>
        <v/>
      </c>
    </row>
    <row r="642" spans="30:32" x14ac:dyDescent="0.35">
      <c r="AD642" s="32" t="str">
        <f>IF(B642&gt;0,IFERROR(IF(_xlfn.XLOOKUP(B642,'IW38 PLAN SEMANAL'!B:B,'IW38 PLAN SEMANAL'!B:B)&gt;0,"PROGRAMADO","CORRECTIVO"),"CORRECTIVO"),"")</f>
        <v/>
      </c>
      <c r="AE642" s="32" t="str">
        <f t="shared" si="11"/>
        <v/>
      </c>
      <c r="AF642" s="32" t="str">
        <f>IF(B642&gt;0,(SUMIF('IW49 SEMANA CAL'!A:A,'IW38 SEMANA CAL'!B642,'IW49 SEMANA CAL'!H:H)),"")</f>
        <v/>
      </c>
    </row>
    <row r="643" spans="30:32" x14ac:dyDescent="0.35">
      <c r="AD643" s="32" t="str">
        <f>IF(B643&gt;0,IFERROR(IF(_xlfn.XLOOKUP(B643,'IW38 PLAN SEMANAL'!B:B,'IW38 PLAN SEMANAL'!B:B)&gt;0,"PROGRAMADO","CORRECTIVO"),"CORRECTIVO"),"")</f>
        <v/>
      </c>
      <c r="AE643" s="32" t="str">
        <f t="shared" si="11"/>
        <v/>
      </c>
      <c r="AF643" s="32" t="str">
        <f>IF(B643&gt;0,(SUMIF('IW49 SEMANA CAL'!A:A,'IW38 SEMANA CAL'!B643,'IW49 SEMANA CAL'!H:H)),"")</f>
        <v/>
      </c>
    </row>
    <row r="644" spans="30:32" x14ac:dyDescent="0.35">
      <c r="AD644" s="32" t="str">
        <f>IF(B644&gt;0,IFERROR(IF(_xlfn.XLOOKUP(B644,'IW38 PLAN SEMANAL'!B:B,'IW38 PLAN SEMANAL'!B:B)&gt;0,"PROGRAMADO","CORRECTIVO"),"CORRECTIVO"),"")</f>
        <v/>
      </c>
      <c r="AE644" s="32" t="str">
        <f t="shared" si="11"/>
        <v/>
      </c>
      <c r="AF644" s="32" t="str">
        <f>IF(B644&gt;0,(SUMIF('IW49 SEMANA CAL'!A:A,'IW38 SEMANA CAL'!B644,'IW49 SEMANA CAL'!H:H)),"")</f>
        <v/>
      </c>
    </row>
    <row r="645" spans="30:32" x14ac:dyDescent="0.35">
      <c r="AD645" s="32" t="str">
        <f>IF(B645&gt;0,IFERROR(IF(_xlfn.XLOOKUP(B645,'IW38 PLAN SEMANAL'!B:B,'IW38 PLAN SEMANAL'!B:B)&gt;0,"PROGRAMADO","CORRECTIVO"),"CORRECTIVO"),"")</f>
        <v/>
      </c>
      <c r="AE645" s="32" t="str">
        <f t="shared" si="11"/>
        <v/>
      </c>
      <c r="AF645" s="32" t="str">
        <f>IF(B645&gt;0,(SUMIF('IW49 SEMANA CAL'!A:A,'IW38 SEMANA CAL'!B645,'IW49 SEMANA CAL'!H:H)),"")</f>
        <v/>
      </c>
    </row>
    <row r="646" spans="30:32" x14ac:dyDescent="0.35">
      <c r="AD646" s="32" t="str">
        <f>IF(B646&gt;0,IFERROR(IF(_xlfn.XLOOKUP(B646,'IW38 PLAN SEMANAL'!B:B,'IW38 PLAN SEMANAL'!B:B)&gt;0,"PROGRAMADO","CORRECTIVO"),"CORRECTIVO"),"")</f>
        <v/>
      </c>
      <c r="AE646" s="32" t="str">
        <f t="shared" si="11"/>
        <v/>
      </c>
      <c r="AF646" s="32" t="str">
        <f>IF(B646&gt;0,(SUMIF('IW49 SEMANA CAL'!A:A,'IW38 SEMANA CAL'!B646,'IW49 SEMANA CAL'!H:H)),"")</f>
        <v/>
      </c>
    </row>
    <row r="647" spans="30:32" x14ac:dyDescent="0.35">
      <c r="AD647" s="32" t="str">
        <f>IF(B647&gt;0,IFERROR(IF(_xlfn.XLOOKUP(B647,'IW38 PLAN SEMANAL'!B:B,'IW38 PLAN SEMANAL'!B:B)&gt;0,"PROGRAMADO","CORRECTIVO"),"CORRECTIVO"),"")</f>
        <v/>
      </c>
      <c r="AE647" s="32" t="str">
        <f t="shared" si="11"/>
        <v/>
      </c>
      <c r="AF647" s="32" t="str">
        <f>IF(B647&gt;0,(SUMIF('IW49 SEMANA CAL'!A:A,'IW38 SEMANA CAL'!B647,'IW49 SEMANA CAL'!H:H)),"")</f>
        <v/>
      </c>
    </row>
    <row r="648" spans="30:32" x14ac:dyDescent="0.35">
      <c r="AD648" s="32" t="str">
        <f>IF(B648&gt;0,IFERROR(IF(_xlfn.XLOOKUP(B648,'IW38 PLAN SEMANAL'!B:B,'IW38 PLAN SEMANAL'!B:B)&gt;0,"PROGRAMADO","CORRECTIVO"),"CORRECTIVO"),"")</f>
        <v/>
      </c>
      <c r="AE648" s="32" t="str">
        <f t="shared" si="11"/>
        <v/>
      </c>
      <c r="AF648" s="32" t="str">
        <f>IF(B648&gt;0,(SUMIF('IW49 SEMANA CAL'!A:A,'IW38 SEMANA CAL'!B648,'IW49 SEMANA CAL'!H:H)),"")</f>
        <v/>
      </c>
    </row>
    <row r="649" spans="30:32" x14ac:dyDescent="0.35">
      <c r="AD649" s="32" t="str">
        <f>IF(B649&gt;0,IFERROR(IF(_xlfn.XLOOKUP(B649,'IW38 PLAN SEMANAL'!B:B,'IW38 PLAN SEMANAL'!B:B)&gt;0,"PROGRAMADO","CORRECTIVO"),"CORRECTIVO"),"")</f>
        <v/>
      </c>
      <c r="AE649" s="32" t="str">
        <f t="shared" si="11"/>
        <v/>
      </c>
      <c r="AF649" s="32" t="str">
        <f>IF(B649&gt;0,(SUMIF('IW49 SEMANA CAL'!A:A,'IW38 SEMANA CAL'!B649,'IW49 SEMANA CAL'!H:H)),"")</f>
        <v/>
      </c>
    </row>
    <row r="650" spans="30:32" x14ac:dyDescent="0.35">
      <c r="AD650" s="32" t="str">
        <f>IF(B650&gt;0,IFERROR(IF(_xlfn.XLOOKUP(B650,'IW38 PLAN SEMANAL'!B:B,'IW38 PLAN SEMANAL'!B:B)&gt;0,"PROGRAMADO","CORRECTIVO"),"CORRECTIVO"),"")</f>
        <v/>
      </c>
      <c r="AE650" s="32" t="str">
        <f t="shared" si="11"/>
        <v/>
      </c>
      <c r="AF650" s="32" t="str">
        <f>IF(B650&gt;0,(SUMIF('IW49 SEMANA CAL'!A:A,'IW38 SEMANA CAL'!B650,'IW49 SEMANA CAL'!H:H)),"")</f>
        <v/>
      </c>
    </row>
    <row r="651" spans="30:32" x14ac:dyDescent="0.35">
      <c r="AD651" s="32" t="str">
        <f>IF(B651&gt;0,IFERROR(IF(_xlfn.XLOOKUP(B651,'IW38 PLAN SEMANAL'!B:B,'IW38 PLAN SEMANAL'!B:B)&gt;0,"PROGRAMADO","CORRECTIVO"),"CORRECTIVO"),"")</f>
        <v/>
      </c>
      <c r="AE651" s="32" t="str">
        <f t="shared" si="11"/>
        <v/>
      </c>
      <c r="AF651" s="32" t="str">
        <f>IF(B651&gt;0,(SUMIF('IW49 SEMANA CAL'!A:A,'IW38 SEMANA CAL'!B651,'IW49 SEMANA CAL'!H:H)),"")</f>
        <v/>
      </c>
    </row>
    <row r="652" spans="30:32" x14ac:dyDescent="0.35">
      <c r="AD652" s="32" t="str">
        <f>IF(B652&gt;0,IFERROR(IF(_xlfn.XLOOKUP(B652,'IW38 PLAN SEMANAL'!B:B,'IW38 PLAN SEMANAL'!B:B)&gt;0,"PROGRAMADO","CORRECTIVO"),"CORRECTIVO"),"")</f>
        <v/>
      </c>
      <c r="AE652" s="32" t="str">
        <f t="shared" si="11"/>
        <v/>
      </c>
      <c r="AF652" s="32" t="str">
        <f>IF(B652&gt;0,(SUMIF('IW49 SEMANA CAL'!A:A,'IW38 SEMANA CAL'!B652,'IW49 SEMANA CAL'!H:H)),"")</f>
        <v/>
      </c>
    </row>
    <row r="653" spans="30:32" x14ac:dyDescent="0.35">
      <c r="AD653" s="32" t="str">
        <f>IF(B653&gt;0,IFERROR(IF(_xlfn.XLOOKUP(B653,'IW38 PLAN SEMANAL'!B:B,'IW38 PLAN SEMANAL'!B:B)&gt;0,"PROGRAMADO","CORRECTIVO"),"CORRECTIVO"),"")</f>
        <v/>
      </c>
      <c r="AE653" s="32" t="str">
        <f t="shared" si="11"/>
        <v/>
      </c>
      <c r="AF653" s="32" t="str">
        <f>IF(B653&gt;0,(SUMIF('IW49 SEMANA CAL'!A:A,'IW38 SEMANA CAL'!B653,'IW49 SEMANA CAL'!H:H)),"")</f>
        <v/>
      </c>
    </row>
    <row r="654" spans="30:32" x14ac:dyDescent="0.35">
      <c r="AD654" s="32" t="str">
        <f>IF(B654&gt;0,IFERROR(IF(_xlfn.XLOOKUP(B654,'IW38 PLAN SEMANAL'!B:B,'IW38 PLAN SEMANAL'!B:B)&gt;0,"PROGRAMADO","CORRECTIVO"),"CORRECTIVO"),"")</f>
        <v/>
      </c>
      <c r="AE654" s="32" t="str">
        <f t="shared" si="11"/>
        <v/>
      </c>
      <c r="AF654" s="32" t="str">
        <f>IF(B654&gt;0,(SUMIF('IW49 SEMANA CAL'!A:A,'IW38 SEMANA CAL'!B654,'IW49 SEMANA CAL'!H:H)),"")</f>
        <v/>
      </c>
    </row>
    <row r="655" spans="30:32" x14ac:dyDescent="0.35">
      <c r="AD655" s="32" t="str">
        <f>IF(B655&gt;0,IFERROR(IF(_xlfn.XLOOKUP(B655,'IW38 PLAN SEMANAL'!B:B,'IW38 PLAN SEMANAL'!B:B)&gt;0,"PROGRAMADO","CORRECTIVO"),"CORRECTIVO"),"")</f>
        <v/>
      </c>
      <c r="AE655" s="32" t="str">
        <f t="shared" si="11"/>
        <v/>
      </c>
      <c r="AF655" s="32" t="str">
        <f>IF(B655&gt;0,(SUMIF('IW49 SEMANA CAL'!A:A,'IW38 SEMANA CAL'!B655,'IW49 SEMANA CAL'!H:H)),"")</f>
        <v/>
      </c>
    </row>
    <row r="656" spans="30:32" x14ac:dyDescent="0.35">
      <c r="AD656" s="32" t="str">
        <f>IF(B656&gt;0,IFERROR(IF(_xlfn.XLOOKUP(B656,'IW38 PLAN SEMANAL'!B:B,'IW38 PLAN SEMANAL'!B:B)&gt;0,"PROGRAMADO","CORRECTIVO"),"CORRECTIVO"),"")</f>
        <v/>
      </c>
      <c r="AE656" s="32" t="str">
        <f t="shared" si="11"/>
        <v/>
      </c>
      <c r="AF656" s="32" t="str">
        <f>IF(B656&gt;0,(SUMIF('IW49 SEMANA CAL'!A:A,'IW38 SEMANA CAL'!B656,'IW49 SEMANA CAL'!H:H)),"")</f>
        <v/>
      </c>
    </row>
    <row r="657" spans="30:32" x14ac:dyDescent="0.35">
      <c r="AD657" s="32" t="str">
        <f>IF(B657&gt;0,IFERROR(IF(_xlfn.XLOOKUP(B657,'IW38 PLAN SEMANAL'!B:B,'IW38 PLAN SEMANAL'!B:B)&gt;0,"PROGRAMADO","CORRECTIVO"),"CORRECTIVO"),"")</f>
        <v/>
      </c>
      <c r="AE657" s="32" t="str">
        <f t="shared" si="11"/>
        <v/>
      </c>
      <c r="AF657" s="32" t="str">
        <f>IF(B657&gt;0,(SUMIF('IW49 SEMANA CAL'!A:A,'IW38 SEMANA CAL'!B657,'IW49 SEMANA CAL'!H:H)),"")</f>
        <v/>
      </c>
    </row>
    <row r="658" spans="30:32" x14ac:dyDescent="0.35">
      <c r="AD658" s="32" t="str">
        <f>IF(B658&gt;0,IFERROR(IF(_xlfn.XLOOKUP(B658,'IW38 PLAN SEMANAL'!B:B,'IW38 PLAN SEMANAL'!B:B)&gt;0,"PROGRAMADO","CORRECTIVO"),"CORRECTIVO"),"")</f>
        <v/>
      </c>
      <c r="AE658" s="32" t="str">
        <f t="shared" si="11"/>
        <v/>
      </c>
      <c r="AF658" s="32" t="str">
        <f>IF(B658&gt;0,(SUMIF('IW49 SEMANA CAL'!A:A,'IW38 SEMANA CAL'!B658,'IW49 SEMANA CAL'!H:H)),"")</f>
        <v/>
      </c>
    </row>
    <row r="659" spans="30:32" x14ac:dyDescent="0.35">
      <c r="AD659" s="32" t="str">
        <f>IF(B659&gt;0,IFERROR(IF(_xlfn.XLOOKUP(B659,'IW38 PLAN SEMANAL'!B:B,'IW38 PLAN SEMANAL'!B:B)&gt;0,"PROGRAMADO","CORRECTIVO"),"CORRECTIVO"),"")</f>
        <v/>
      </c>
      <c r="AE659" s="32" t="str">
        <f t="shared" si="11"/>
        <v/>
      </c>
      <c r="AF659" s="32" t="str">
        <f>IF(B659&gt;0,(SUMIF('IW49 SEMANA CAL'!A:A,'IW38 SEMANA CAL'!B659,'IW49 SEMANA CAL'!H:H)),"")</f>
        <v/>
      </c>
    </row>
    <row r="660" spans="30:32" x14ac:dyDescent="0.35">
      <c r="AD660" s="32" t="str">
        <f>IF(B660&gt;0,IFERROR(IF(_xlfn.XLOOKUP(B660,'IW38 PLAN SEMANAL'!B:B,'IW38 PLAN SEMANAL'!B:B)&gt;0,"PROGRAMADO","CORRECTIVO"),"CORRECTIVO"),"")</f>
        <v/>
      </c>
      <c r="AE660" s="32" t="str">
        <f t="shared" si="11"/>
        <v/>
      </c>
      <c r="AF660" s="32" t="str">
        <f>IF(B660&gt;0,(SUMIF('IW49 SEMANA CAL'!A:A,'IW38 SEMANA CAL'!B660,'IW49 SEMANA CAL'!H:H)),"")</f>
        <v/>
      </c>
    </row>
    <row r="661" spans="30:32" x14ac:dyDescent="0.35">
      <c r="AD661" s="32" t="str">
        <f>IF(B661&gt;0,IFERROR(IF(_xlfn.XLOOKUP(B661,'IW38 PLAN SEMANAL'!B:B,'IW38 PLAN SEMANAL'!B:B)&gt;0,"PROGRAMADO","CORRECTIVO"),"CORRECTIVO"),"")</f>
        <v/>
      </c>
      <c r="AE661" s="32" t="str">
        <f t="shared" si="11"/>
        <v/>
      </c>
      <c r="AF661" s="32" t="str">
        <f>IF(B661&gt;0,(SUMIF('IW49 SEMANA CAL'!A:A,'IW38 SEMANA CAL'!B661,'IW49 SEMANA CAL'!H:H)),"")</f>
        <v/>
      </c>
    </row>
    <row r="662" spans="30:32" x14ac:dyDescent="0.35">
      <c r="AD662" s="32" t="str">
        <f>IF(B662&gt;0,IFERROR(IF(_xlfn.XLOOKUP(B662,'IW38 PLAN SEMANAL'!B:B,'IW38 PLAN SEMANAL'!B:B)&gt;0,"PROGRAMADO","CORRECTIVO"),"CORRECTIVO"),"")</f>
        <v/>
      </c>
      <c r="AE662" s="32" t="str">
        <f t="shared" si="11"/>
        <v/>
      </c>
      <c r="AF662" s="32" t="str">
        <f>IF(B662&gt;0,(SUMIF('IW49 SEMANA CAL'!A:A,'IW38 SEMANA CAL'!B662,'IW49 SEMANA CAL'!H:H)),"")</f>
        <v/>
      </c>
    </row>
    <row r="663" spans="30:32" x14ac:dyDescent="0.35">
      <c r="AD663" s="32" t="str">
        <f>IF(B663&gt;0,IFERROR(IF(_xlfn.XLOOKUP(B663,'IW38 PLAN SEMANAL'!B:B,'IW38 PLAN SEMANAL'!B:B)&gt;0,"PROGRAMADO","CORRECTIVO"),"CORRECTIVO"),"")</f>
        <v/>
      </c>
      <c r="AE663" s="32" t="str">
        <f t="shared" si="11"/>
        <v/>
      </c>
      <c r="AF663" s="32" t="str">
        <f>IF(B663&gt;0,(SUMIF('IW49 SEMANA CAL'!A:A,'IW38 SEMANA CAL'!B663,'IW49 SEMANA CAL'!H:H)),"")</f>
        <v/>
      </c>
    </row>
    <row r="664" spans="30:32" x14ac:dyDescent="0.35">
      <c r="AD664" s="32" t="str">
        <f>IF(B664&gt;0,IFERROR(IF(_xlfn.XLOOKUP(B664,'IW38 PLAN SEMANAL'!B:B,'IW38 PLAN SEMANAL'!B:B)&gt;0,"PROGRAMADO","CORRECTIVO"),"CORRECTIVO"),"")</f>
        <v/>
      </c>
      <c r="AE664" s="32" t="str">
        <f t="shared" si="11"/>
        <v/>
      </c>
      <c r="AF664" s="32" t="str">
        <f>IF(B664&gt;0,(SUMIF('IW49 SEMANA CAL'!A:A,'IW38 SEMANA CAL'!B664,'IW49 SEMANA CAL'!H:H)),"")</f>
        <v/>
      </c>
    </row>
    <row r="665" spans="30:32" x14ac:dyDescent="0.35">
      <c r="AD665" s="32" t="str">
        <f>IF(B665&gt;0,IFERROR(IF(_xlfn.XLOOKUP(B665,'IW38 PLAN SEMANAL'!B:B,'IW38 PLAN SEMANAL'!B:B)&gt;0,"PROGRAMADO","CORRECTIVO"),"CORRECTIVO"),"")</f>
        <v/>
      </c>
      <c r="AE665" s="32" t="str">
        <f t="shared" si="11"/>
        <v/>
      </c>
      <c r="AF665" s="32" t="str">
        <f>IF(B665&gt;0,(SUMIF('IW49 SEMANA CAL'!A:A,'IW38 SEMANA CAL'!B665,'IW49 SEMANA CAL'!H:H)),"")</f>
        <v/>
      </c>
    </row>
    <row r="666" spans="30:32" x14ac:dyDescent="0.35">
      <c r="AD666" s="32" t="str">
        <f>IF(B666&gt;0,IFERROR(IF(_xlfn.XLOOKUP(B666,'IW38 PLAN SEMANAL'!B:B,'IW38 PLAN SEMANAL'!B:B)&gt;0,"PROGRAMADO","CORRECTIVO"),"CORRECTIVO"),"")</f>
        <v/>
      </c>
      <c r="AE666" s="32" t="str">
        <f t="shared" si="11"/>
        <v/>
      </c>
      <c r="AF666" s="32" t="str">
        <f>IF(B666&gt;0,(SUMIF('IW49 SEMANA CAL'!A:A,'IW38 SEMANA CAL'!B666,'IW49 SEMANA CAL'!H:H)),"")</f>
        <v/>
      </c>
    </row>
    <row r="667" spans="30:32" x14ac:dyDescent="0.35">
      <c r="AD667" s="32" t="str">
        <f>IF(B667&gt;0,IFERROR(IF(_xlfn.XLOOKUP(B667,'IW38 PLAN SEMANAL'!B:B,'IW38 PLAN SEMANAL'!B:B)&gt;0,"PROGRAMADO","CORRECTIVO"),"CORRECTIVO"),"")</f>
        <v/>
      </c>
      <c r="AE667" s="32" t="str">
        <f t="shared" si="11"/>
        <v/>
      </c>
      <c r="AF667" s="32" t="str">
        <f>IF(B667&gt;0,(SUMIF('IW49 SEMANA CAL'!A:A,'IW38 SEMANA CAL'!B667,'IW49 SEMANA CAL'!H:H)),"")</f>
        <v/>
      </c>
    </row>
    <row r="668" spans="30:32" x14ac:dyDescent="0.35">
      <c r="AD668" s="32" t="str">
        <f>IF(B668&gt;0,IFERROR(IF(_xlfn.XLOOKUP(B668,'IW38 PLAN SEMANAL'!B:B,'IW38 PLAN SEMANAL'!B:B)&gt;0,"PROGRAMADO","CORRECTIVO"),"CORRECTIVO"),"")</f>
        <v/>
      </c>
      <c r="AE668" s="32" t="str">
        <f t="shared" si="11"/>
        <v/>
      </c>
      <c r="AF668" s="32" t="str">
        <f>IF(B668&gt;0,(SUMIF('IW49 SEMANA CAL'!A:A,'IW38 SEMANA CAL'!B668,'IW49 SEMANA CAL'!H:H)),"")</f>
        <v/>
      </c>
    </row>
    <row r="669" spans="30:32" x14ac:dyDescent="0.35">
      <c r="AD669" s="32" t="str">
        <f>IF(B669&gt;0,IFERROR(IF(_xlfn.XLOOKUP(B669,'IW38 PLAN SEMANAL'!B:B,'IW38 PLAN SEMANAL'!B:B)&gt;0,"PROGRAMADO","CORRECTIVO"),"CORRECTIVO"),"")</f>
        <v/>
      </c>
      <c r="AE669" s="32" t="str">
        <f t="shared" si="11"/>
        <v/>
      </c>
      <c r="AF669" s="32" t="str">
        <f>IF(B669&gt;0,(SUMIF('IW49 SEMANA CAL'!A:A,'IW38 SEMANA CAL'!B669,'IW49 SEMANA CAL'!H:H)),"")</f>
        <v/>
      </c>
    </row>
    <row r="670" spans="30:32" x14ac:dyDescent="0.35">
      <c r="AD670" s="32" t="str">
        <f>IF(B670&gt;0,IFERROR(IF(_xlfn.XLOOKUP(B670,'IW38 PLAN SEMANAL'!B:B,'IW38 PLAN SEMANAL'!B:B)&gt;0,"PROGRAMADO","CORRECTIVO"),"CORRECTIVO"),"")</f>
        <v/>
      </c>
      <c r="AE670" s="32" t="str">
        <f t="shared" si="11"/>
        <v/>
      </c>
      <c r="AF670" s="32" t="str">
        <f>IF(B670&gt;0,(SUMIF('IW49 SEMANA CAL'!A:A,'IW38 SEMANA CAL'!B670,'IW49 SEMANA CAL'!H:H)),"")</f>
        <v/>
      </c>
    </row>
    <row r="671" spans="30:32" x14ac:dyDescent="0.35">
      <c r="AD671" s="32" t="str">
        <f>IF(B671&gt;0,IFERROR(IF(_xlfn.XLOOKUP(B671,'IW38 PLAN SEMANAL'!B:B,'IW38 PLAN SEMANAL'!B:B)&gt;0,"PROGRAMADO","CORRECTIVO"),"CORRECTIVO"),"")</f>
        <v/>
      </c>
      <c r="AE671" s="32" t="str">
        <f t="shared" si="11"/>
        <v/>
      </c>
      <c r="AF671" s="32" t="str">
        <f>IF(B671&gt;0,(SUMIF('IW49 SEMANA CAL'!A:A,'IW38 SEMANA CAL'!B671,'IW49 SEMANA CAL'!H:H)),"")</f>
        <v/>
      </c>
    </row>
    <row r="672" spans="30:32" x14ac:dyDescent="0.35">
      <c r="AD672" s="32" t="str">
        <f>IF(B672&gt;0,IFERROR(IF(_xlfn.XLOOKUP(B672,'IW38 PLAN SEMANAL'!B:B,'IW38 PLAN SEMANAL'!B:B)&gt;0,"PROGRAMADO","CORRECTIVO"),"CORRECTIVO"),"")</f>
        <v/>
      </c>
      <c r="AE672" s="32" t="str">
        <f t="shared" si="11"/>
        <v/>
      </c>
      <c r="AF672" s="32" t="str">
        <f>IF(B672&gt;0,(SUMIF('IW49 SEMANA CAL'!A:A,'IW38 SEMANA CAL'!B672,'IW49 SEMANA CAL'!H:H)),"")</f>
        <v/>
      </c>
    </row>
    <row r="673" spans="30:32" x14ac:dyDescent="0.35">
      <c r="AD673" s="32" t="str">
        <f>IF(B673&gt;0,IFERROR(IF(_xlfn.XLOOKUP(B673,'IW38 PLAN SEMANAL'!B:B,'IW38 PLAN SEMANAL'!B:B)&gt;0,"PROGRAMADO","CORRECTIVO"),"CORRECTIVO"),"")</f>
        <v/>
      </c>
      <c r="AE673" s="32" t="str">
        <f t="shared" si="11"/>
        <v/>
      </c>
      <c r="AF673" s="32" t="str">
        <f>IF(B673&gt;0,(SUMIF('IW49 SEMANA CAL'!A:A,'IW38 SEMANA CAL'!B673,'IW49 SEMANA CAL'!H:H)),"")</f>
        <v/>
      </c>
    </row>
    <row r="674" spans="30:32" x14ac:dyDescent="0.35">
      <c r="AD674" s="32" t="str">
        <f>IF(B674&gt;0,IFERROR(IF(_xlfn.XLOOKUP(B674,'IW38 PLAN SEMANAL'!B:B,'IW38 PLAN SEMANAL'!B:B)&gt;0,"PROGRAMADO","CORRECTIVO"),"CORRECTIVO"),"")</f>
        <v/>
      </c>
      <c r="AE674" s="32" t="str">
        <f t="shared" si="11"/>
        <v/>
      </c>
      <c r="AF674" s="32" t="str">
        <f>IF(B674&gt;0,(SUMIF('IW49 SEMANA CAL'!A:A,'IW38 SEMANA CAL'!B674,'IW49 SEMANA CAL'!H:H)),"")</f>
        <v/>
      </c>
    </row>
    <row r="675" spans="30:32" x14ac:dyDescent="0.35">
      <c r="AD675" s="32" t="str">
        <f>IF(B675&gt;0,IFERROR(IF(_xlfn.XLOOKUP(B675,'IW38 PLAN SEMANAL'!B:B,'IW38 PLAN SEMANAL'!B:B)&gt;0,"PROGRAMADO","CORRECTIVO"),"CORRECTIVO"),"")</f>
        <v/>
      </c>
      <c r="AE675" s="32" t="str">
        <f t="shared" si="11"/>
        <v/>
      </c>
      <c r="AF675" s="32" t="str">
        <f>IF(B675&gt;0,(SUMIF('IW49 SEMANA CAL'!A:A,'IW38 SEMANA CAL'!B675,'IW49 SEMANA CAL'!H:H)),"")</f>
        <v/>
      </c>
    </row>
    <row r="676" spans="30:32" x14ac:dyDescent="0.35">
      <c r="AD676" s="32" t="str">
        <f>IF(B676&gt;0,IFERROR(IF(_xlfn.XLOOKUP(B676,'IW38 PLAN SEMANAL'!B:B,'IW38 PLAN SEMANAL'!B:B)&gt;0,"PROGRAMADO","CORRECTIVO"),"CORRECTIVO"),"")</f>
        <v/>
      </c>
      <c r="AE676" s="32" t="str">
        <f t="shared" si="11"/>
        <v/>
      </c>
      <c r="AF676" s="32" t="str">
        <f>IF(B676&gt;0,(SUMIF('IW49 SEMANA CAL'!A:A,'IW38 SEMANA CAL'!B676,'IW49 SEMANA CAL'!H:H)),"")</f>
        <v/>
      </c>
    </row>
    <row r="677" spans="30:32" x14ac:dyDescent="0.35">
      <c r="AD677" s="32" t="str">
        <f>IF(B677&gt;0,IFERROR(IF(_xlfn.XLOOKUP(B677,'IW38 PLAN SEMANAL'!B:B,'IW38 PLAN SEMANAL'!B:B)&gt;0,"PROGRAMADO","CORRECTIVO"),"CORRECTIVO"),"")</f>
        <v/>
      </c>
      <c r="AE677" s="32" t="str">
        <f t="shared" si="11"/>
        <v/>
      </c>
      <c r="AF677" s="32" t="str">
        <f>IF(B677&gt;0,(SUMIF('IW49 SEMANA CAL'!A:A,'IW38 SEMANA CAL'!B677,'IW49 SEMANA CAL'!H:H)),"")</f>
        <v/>
      </c>
    </row>
    <row r="678" spans="30:32" x14ac:dyDescent="0.35">
      <c r="AD678" s="32" t="str">
        <f>IF(B678&gt;0,IFERROR(IF(_xlfn.XLOOKUP(B678,'IW38 PLAN SEMANAL'!B:B,'IW38 PLAN SEMANAL'!B:B)&gt;0,"PROGRAMADO","CORRECTIVO"),"CORRECTIVO"),"")</f>
        <v/>
      </c>
      <c r="AE678" s="32" t="str">
        <f t="shared" si="11"/>
        <v/>
      </c>
      <c r="AF678" s="32" t="str">
        <f>IF(B678&gt;0,(SUMIF('IW49 SEMANA CAL'!A:A,'IW38 SEMANA CAL'!B678,'IW49 SEMANA CAL'!H:H)),"")</f>
        <v/>
      </c>
    </row>
    <row r="679" spans="30:32" x14ac:dyDescent="0.35">
      <c r="AD679" s="32" t="str">
        <f>IF(B679&gt;0,IFERROR(IF(_xlfn.XLOOKUP(B679,'IW38 PLAN SEMANAL'!B:B,'IW38 PLAN SEMANAL'!B:B)&gt;0,"PROGRAMADO","CORRECTIVO"),"CORRECTIVO"),"")</f>
        <v/>
      </c>
      <c r="AE679" s="32" t="str">
        <f t="shared" si="11"/>
        <v/>
      </c>
      <c r="AF679" s="32" t="str">
        <f>IF(B679&gt;0,(SUMIF('IW49 SEMANA CAL'!A:A,'IW38 SEMANA CAL'!B679,'IW49 SEMANA CAL'!H:H)),"")</f>
        <v/>
      </c>
    </row>
    <row r="680" spans="30:32" x14ac:dyDescent="0.35">
      <c r="AD680" s="32" t="str">
        <f>IF(B680&gt;0,IFERROR(IF(_xlfn.XLOOKUP(B680,'IW38 PLAN SEMANAL'!B:B,'IW38 PLAN SEMANAL'!B:B)&gt;0,"PROGRAMADO","CORRECTIVO"),"CORRECTIVO"),"")</f>
        <v/>
      </c>
      <c r="AE680" s="32" t="str">
        <f t="shared" si="11"/>
        <v/>
      </c>
      <c r="AF680" s="32" t="str">
        <f>IF(B680&gt;0,(SUMIF('IW49 SEMANA CAL'!A:A,'IW38 SEMANA CAL'!B680,'IW49 SEMANA CAL'!H:H)),"")</f>
        <v/>
      </c>
    </row>
    <row r="681" spans="30:32" x14ac:dyDescent="0.35">
      <c r="AD681" s="32" t="str">
        <f>IF(B681&gt;0,IFERROR(IF(_xlfn.XLOOKUP(B681,'IW38 PLAN SEMANAL'!B:B,'IW38 PLAN SEMANAL'!B:B)&gt;0,"PROGRAMADO","CORRECTIVO"),"CORRECTIVO"),"")</f>
        <v/>
      </c>
      <c r="AE681" s="32" t="str">
        <f t="shared" si="11"/>
        <v/>
      </c>
      <c r="AF681" s="32" t="str">
        <f>IF(B681&gt;0,(SUMIF('IW49 SEMANA CAL'!A:A,'IW38 SEMANA CAL'!B681,'IW49 SEMANA CAL'!H:H)),"")</f>
        <v/>
      </c>
    </row>
    <row r="682" spans="30:32" x14ac:dyDescent="0.35">
      <c r="AD682" s="32" t="str">
        <f>IF(B682&gt;0,IFERROR(IF(_xlfn.XLOOKUP(B682,'IW38 PLAN SEMANAL'!B:B,'IW38 PLAN SEMANAL'!B:B)&gt;0,"PROGRAMADO","CORRECTIVO"),"CORRECTIVO"),"")</f>
        <v/>
      </c>
      <c r="AE682" s="32" t="str">
        <f t="shared" si="11"/>
        <v/>
      </c>
      <c r="AF682" s="32" t="str">
        <f>IF(B682&gt;0,(SUMIF('IW49 SEMANA CAL'!A:A,'IW38 SEMANA CAL'!B682,'IW49 SEMANA CAL'!H:H)),"")</f>
        <v/>
      </c>
    </row>
    <row r="683" spans="30:32" x14ac:dyDescent="0.35">
      <c r="AD683" s="32" t="str">
        <f>IF(B683&gt;0,IFERROR(IF(_xlfn.XLOOKUP(B683,'IW38 PLAN SEMANAL'!B:B,'IW38 PLAN SEMANAL'!B:B)&gt;0,"PROGRAMADO","CORRECTIVO"),"CORRECTIVO"),"")</f>
        <v/>
      </c>
      <c r="AE683" s="32" t="str">
        <f t="shared" si="11"/>
        <v/>
      </c>
      <c r="AF683" s="32" t="str">
        <f>IF(B683&gt;0,(SUMIF('IW49 SEMANA CAL'!A:A,'IW38 SEMANA CAL'!B683,'IW49 SEMANA CAL'!H:H)),"")</f>
        <v/>
      </c>
    </row>
    <row r="684" spans="30:32" x14ac:dyDescent="0.35">
      <c r="AD684" s="32" t="str">
        <f>IF(B684&gt;0,IFERROR(IF(_xlfn.XLOOKUP(B684,'IW38 PLAN SEMANAL'!B:B,'IW38 PLAN SEMANAL'!B:B)&gt;0,"PROGRAMADO","CORRECTIVO"),"CORRECTIVO"),"")</f>
        <v/>
      </c>
      <c r="AE684" s="32" t="str">
        <f t="shared" ref="AE684:AE747" si="12">IF(B684&gt;0,IF(MID(G684,1,3)="CTE","CERRADO",IF(MID(G684,1,3)="REP","REPROGRAMADO",IF(MID(G684,1,3)="CER","CERRADO","ABIERTO"))),"")</f>
        <v/>
      </c>
      <c r="AF684" s="32" t="str">
        <f>IF(B684&gt;0,(SUMIF('IW49 SEMANA CAL'!A:A,'IW38 SEMANA CAL'!B684,'IW49 SEMANA CAL'!H:H)),"")</f>
        <v/>
      </c>
    </row>
    <row r="685" spans="30:32" x14ac:dyDescent="0.35">
      <c r="AD685" s="32" t="str">
        <f>IF(B685&gt;0,IFERROR(IF(_xlfn.XLOOKUP(B685,'IW38 PLAN SEMANAL'!B:B,'IW38 PLAN SEMANAL'!B:B)&gt;0,"PROGRAMADO","CORRECTIVO"),"CORRECTIVO"),"")</f>
        <v/>
      </c>
      <c r="AE685" s="32" t="str">
        <f t="shared" si="12"/>
        <v/>
      </c>
      <c r="AF685" s="32" t="str">
        <f>IF(B685&gt;0,(SUMIF('IW49 SEMANA CAL'!A:A,'IW38 SEMANA CAL'!B685,'IW49 SEMANA CAL'!H:H)),"")</f>
        <v/>
      </c>
    </row>
    <row r="686" spans="30:32" x14ac:dyDescent="0.35">
      <c r="AD686" s="32" t="str">
        <f>IF(B686&gt;0,IFERROR(IF(_xlfn.XLOOKUP(B686,'IW38 PLAN SEMANAL'!B:B,'IW38 PLAN SEMANAL'!B:B)&gt;0,"PROGRAMADO","CORRECTIVO"),"CORRECTIVO"),"")</f>
        <v/>
      </c>
      <c r="AE686" s="32" t="str">
        <f t="shared" si="12"/>
        <v/>
      </c>
      <c r="AF686" s="32" t="str">
        <f>IF(B686&gt;0,(SUMIF('IW49 SEMANA CAL'!A:A,'IW38 SEMANA CAL'!B686,'IW49 SEMANA CAL'!H:H)),"")</f>
        <v/>
      </c>
    </row>
    <row r="687" spans="30:32" x14ac:dyDescent="0.35">
      <c r="AD687" s="32" t="str">
        <f>IF(B687&gt;0,IFERROR(IF(_xlfn.XLOOKUP(B687,'IW38 PLAN SEMANAL'!B:B,'IW38 PLAN SEMANAL'!B:B)&gt;0,"PROGRAMADO","CORRECTIVO"),"CORRECTIVO"),"")</f>
        <v/>
      </c>
      <c r="AE687" s="32" t="str">
        <f t="shared" si="12"/>
        <v/>
      </c>
      <c r="AF687" s="32" t="str">
        <f>IF(B687&gt;0,(SUMIF('IW49 SEMANA CAL'!A:A,'IW38 SEMANA CAL'!B687,'IW49 SEMANA CAL'!H:H)),"")</f>
        <v/>
      </c>
    </row>
    <row r="688" spans="30:32" x14ac:dyDescent="0.35">
      <c r="AD688" s="32" t="str">
        <f>IF(B688&gt;0,IFERROR(IF(_xlfn.XLOOKUP(B688,'IW38 PLAN SEMANAL'!B:B,'IW38 PLAN SEMANAL'!B:B)&gt;0,"PROGRAMADO","CORRECTIVO"),"CORRECTIVO"),"")</f>
        <v/>
      </c>
      <c r="AE688" s="32" t="str">
        <f t="shared" si="12"/>
        <v/>
      </c>
      <c r="AF688" s="32" t="str">
        <f>IF(B688&gt;0,(SUMIF('IW49 SEMANA CAL'!A:A,'IW38 SEMANA CAL'!B688,'IW49 SEMANA CAL'!H:H)),"")</f>
        <v/>
      </c>
    </row>
    <row r="689" spans="30:32" x14ac:dyDescent="0.35">
      <c r="AD689" s="32" t="str">
        <f>IF(B689&gt;0,IFERROR(IF(_xlfn.XLOOKUP(B689,'IW38 PLAN SEMANAL'!B:B,'IW38 PLAN SEMANAL'!B:B)&gt;0,"PROGRAMADO","CORRECTIVO"),"CORRECTIVO"),"")</f>
        <v/>
      </c>
      <c r="AE689" s="32" t="str">
        <f t="shared" si="12"/>
        <v/>
      </c>
      <c r="AF689" s="32" t="str">
        <f>IF(B689&gt;0,(SUMIF('IW49 SEMANA CAL'!A:A,'IW38 SEMANA CAL'!B689,'IW49 SEMANA CAL'!H:H)),"")</f>
        <v/>
      </c>
    </row>
    <row r="690" spans="30:32" x14ac:dyDescent="0.35">
      <c r="AD690" s="32" t="str">
        <f>IF(B690&gt;0,IFERROR(IF(_xlfn.XLOOKUP(B690,'IW38 PLAN SEMANAL'!B:B,'IW38 PLAN SEMANAL'!B:B)&gt;0,"PROGRAMADO","CORRECTIVO"),"CORRECTIVO"),"")</f>
        <v/>
      </c>
      <c r="AE690" s="32" t="str">
        <f t="shared" si="12"/>
        <v/>
      </c>
      <c r="AF690" s="32" t="str">
        <f>IF(B690&gt;0,(SUMIF('IW49 SEMANA CAL'!A:A,'IW38 SEMANA CAL'!B690,'IW49 SEMANA CAL'!H:H)),"")</f>
        <v/>
      </c>
    </row>
    <row r="691" spans="30:32" x14ac:dyDescent="0.35">
      <c r="AD691" s="32" t="str">
        <f>IF(B691&gt;0,IFERROR(IF(_xlfn.XLOOKUP(B691,'IW38 PLAN SEMANAL'!B:B,'IW38 PLAN SEMANAL'!B:B)&gt;0,"PROGRAMADO","CORRECTIVO"),"CORRECTIVO"),"")</f>
        <v/>
      </c>
      <c r="AE691" s="32" t="str">
        <f t="shared" si="12"/>
        <v/>
      </c>
      <c r="AF691" s="32" t="str">
        <f>IF(B691&gt;0,(SUMIF('IW49 SEMANA CAL'!A:A,'IW38 SEMANA CAL'!B691,'IW49 SEMANA CAL'!H:H)),"")</f>
        <v/>
      </c>
    </row>
    <row r="692" spans="30:32" x14ac:dyDescent="0.35">
      <c r="AD692" s="32" t="str">
        <f>IF(B692&gt;0,IFERROR(IF(_xlfn.XLOOKUP(B692,'IW38 PLAN SEMANAL'!B:B,'IW38 PLAN SEMANAL'!B:B)&gt;0,"PROGRAMADO","CORRECTIVO"),"CORRECTIVO"),"")</f>
        <v/>
      </c>
      <c r="AE692" s="32" t="str">
        <f t="shared" si="12"/>
        <v/>
      </c>
      <c r="AF692" s="32" t="str">
        <f>IF(B692&gt;0,(SUMIF('IW49 SEMANA CAL'!A:A,'IW38 SEMANA CAL'!B692,'IW49 SEMANA CAL'!H:H)),"")</f>
        <v/>
      </c>
    </row>
    <row r="693" spans="30:32" x14ac:dyDescent="0.35">
      <c r="AD693" s="32" t="str">
        <f>IF(B693&gt;0,IFERROR(IF(_xlfn.XLOOKUP(B693,'IW38 PLAN SEMANAL'!B:B,'IW38 PLAN SEMANAL'!B:B)&gt;0,"PROGRAMADO","CORRECTIVO"),"CORRECTIVO"),"")</f>
        <v/>
      </c>
      <c r="AE693" s="32" t="str">
        <f t="shared" si="12"/>
        <v/>
      </c>
      <c r="AF693" s="32" t="str">
        <f>IF(B693&gt;0,(SUMIF('IW49 SEMANA CAL'!A:A,'IW38 SEMANA CAL'!B693,'IW49 SEMANA CAL'!H:H)),"")</f>
        <v/>
      </c>
    </row>
    <row r="694" spans="30:32" x14ac:dyDescent="0.35">
      <c r="AD694" s="32" t="str">
        <f>IF(B694&gt;0,IFERROR(IF(_xlfn.XLOOKUP(B694,'IW38 PLAN SEMANAL'!B:B,'IW38 PLAN SEMANAL'!B:B)&gt;0,"PROGRAMADO","CORRECTIVO"),"CORRECTIVO"),"")</f>
        <v/>
      </c>
      <c r="AE694" s="32" t="str">
        <f t="shared" si="12"/>
        <v/>
      </c>
      <c r="AF694" s="32" t="str">
        <f>IF(B694&gt;0,(SUMIF('IW49 SEMANA CAL'!A:A,'IW38 SEMANA CAL'!B694,'IW49 SEMANA CAL'!H:H)),"")</f>
        <v/>
      </c>
    </row>
    <row r="695" spans="30:32" x14ac:dyDescent="0.35">
      <c r="AD695" s="32" t="str">
        <f>IF(B695&gt;0,IFERROR(IF(_xlfn.XLOOKUP(B695,'IW38 PLAN SEMANAL'!B:B,'IW38 PLAN SEMANAL'!B:B)&gt;0,"PROGRAMADO","CORRECTIVO"),"CORRECTIVO"),"")</f>
        <v/>
      </c>
      <c r="AE695" s="32" t="str">
        <f t="shared" si="12"/>
        <v/>
      </c>
      <c r="AF695" s="32" t="str">
        <f>IF(B695&gt;0,(SUMIF('IW49 SEMANA CAL'!A:A,'IW38 SEMANA CAL'!B695,'IW49 SEMANA CAL'!H:H)),"")</f>
        <v/>
      </c>
    </row>
    <row r="696" spans="30:32" x14ac:dyDescent="0.35">
      <c r="AD696" s="32" t="str">
        <f>IF(B696&gt;0,IFERROR(IF(_xlfn.XLOOKUP(B696,'IW38 PLAN SEMANAL'!B:B,'IW38 PLAN SEMANAL'!B:B)&gt;0,"PROGRAMADO","CORRECTIVO"),"CORRECTIVO"),"")</f>
        <v/>
      </c>
      <c r="AE696" s="32" t="str">
        <f t="shared" si="12"/>
        <v/>
      </c>
      <c r="AF696" s="32" t="str">
        <f>IF(B696&gt;0,(SUMIF('IW49 SEMANA CAL'!A:A,'IW38 SEMANA CAL'!B696,'IW49 SEMANA CAL'!H:H)),"")</f>
        <v/>
      </c>
    </row>
    <row r="697" spans="30:32" x14ac:dyDescent="0.35">
      <c r="AD697" s="32" t="str">
        <f>IF(B697&gt;0,IFERROR(IF(_xlfn.XLOOKUP(B697,'IW38 PLAN SEMANAL'!B:B,'IW38 PLAN SEMANAL'!B:B)&gt;0,"PROGRAMADO","CORRECTIVO"),"CORRECTIVO"),"")</f>
        <v/>
      </c>
      <c r="AE697" s="32" t="str">
        <f t="shared" si="12"/>
        <v/>
      </c>
      <c r="AF697" s="32" t="str">
        <f>IF(B697&gt;0,(SUMIF('IW49 SEMANA CAL'!A:A,'IW38 SEMANA CAL'!B697,'IW49 SEMANA CAL'!H:H)),"")</f>
        <v/>
      </c>
    </row>
    <row r="698" spans="30:32" x14ac:dyDescent="0.35">
      <c r="AD698" s="32" t="str">
        <f>IF(B698&gt;0,IFERROR(IF(_xlfn.XLOOKUP(B698,'IW38 PLAN SEMANAL'!B:B,'IW38 PLAN SEMANAL'!B:B)&gt;0,"PROGRAMADO","CORRECTIVO"),"CORRECTIVO"),"")</f>
        <v/>
      </c>
      <c r="AE698" s="32" t="str">
        <f t="shared" si="12"/>
        <v/>
      </c>
      <c r="AF698" s="32" t="str">
        <f>IF(B698&gt;0,(SUMIF('IW49 SEMANA CAL'!A:A,'IW38 SEMANA CAL'!B698,'IW49 SEMANA CAL'!H:H)),"")</f>
        <v/>
      </c>
    </row>
    <row r="699" spans="30:32" x14ac:dyDescent="0.35">
      <c r="AD699" s="32" t="str">
        <f>IF(B699&gt;0,IFERROR(IF(_xlfn.XLOOKUP(B699,'IW38 PLAN SEMANAL'!B:B,'IW38 PLAN SEMANAL'!B:B)&gt;0,"PROGRAMADO","CORRECTIVO"),"CORRECTIVO"),"")</f>
        <v/>
      </c>
      <c r="AE699" s="32" t="str">
        <f t="shared" si="12"/>
        <v/>
      </c>
      <c r="AF699" s="32" t="str">
        <f>IF(B699&gt;0,(SUMIF('IW49 SEMANA CAL'!A:A,'IW38 SEMANA CAL'!B699,'IW49 SEMANA CAL'!H:H)),"")</f>
        <v/>
      </c>
    </row>
    <row r="700" spans="30:32" x14ac:dyDescent="0.35">
      <c r="AD700" s="32" t="str">
        <f>IF(B700&gt;0,IFERROR(IF(_xlfn.XLOOKUP(B700,'IW38 PLAN SEMANAL'!B:B,'IW38 PLAN SEMANAL'!B:B)&gt;0,"PROGRAMADO","CORRECTIVO"),"CORRECTIVO"),"")</f>
        <v/>
      </c>
      <c r="AE700" s="32" t="str">
        <f t="shared" si="12"/>
        <v/>
      </c>
      <c r="AF700" s="32" t="str">
        <f>IF(B700&gt;0,(SUMIF('IW49 SEMANA CAL'!A:A,'IW38 SEMANA CAL'!B700,'IW49 SEMANA CAL'!H:H)),"")</f>
        <v/>
      </c>
    </row>
    <row r="701" spans="30:32" x14ac:dyDescent="0.35">
      <c r="AD701" s="32" t="str">
        <f>IF(B701&gt;0,IFERROR(IF(_xlfn.XLOOKUP(B701,'IW38 PLAN SEMANAL'!B:B,'IW38 PLAN SEMANAL'!B:B)&gt;0,"PROGRAMADO","CORRECTIVO"),"CORRECTIVO"),"")</f>
        <v/>
      </c>
      <c r="AE701" s="32" t="str">
        <f t="shared" si="12"/>
        <v/>
      </c>
      <c r="AF701" s="32" t="str">
        <f>IF(B701&gt;0,(SUMIF('IW49 SEMANA CAL'!A:A,'IW38 SEMANA CAL'!B701,'IW49 SEMANA CAL'!H:H)),"")</f>
        <v/>
      </c>
    </row>
    <row r="702" spans="30:32" x14ac:dyDescent="0.35">
      <c r="AD702" s="32" t="str">
        <f>IF(B702&gt;0,IFERROR(IF(_xlfn.XLOOKUP(B702,'IW38 PLAN SEMANAL'!B:B,'IW38 PLAN SEMANAL'!B:B)&gt;0,"PROGRAMADO","CORRECTIVO"),"CORRECTIVO"),"")</f>
        <v/>
      </c>
      <c r="AE702" s="32" t="str">
        <f t="shared" si="12"/>
        <v/>
      </c>
      <c r="AF702" s="32" t="str">
        <f>IF(B702&gt;0,(SUMIF('IW49 SEMANA CAL'!A:A,'IW38 SEMANA CAL'!B702,'IW49 SEMANA CAL'!H:H)),"")</f>
        <v/>
      </c>
    </row>
    <row r="703" spans="30:32" x14ac:dyDescent="0.35">
      <c r="AD703" s="32" t="str">
        <f>IF(B703&gt;0,IFERROR(IF(_xlfn.XLOOKUP(B703,'IW38 PLAN SEMANAL'!B:B,'IW38 PLAN SEMANAL'!B:B)&gt;0,"PROGRAMADO","CORRECTIVO"),"CORRECTIVO"),"")</f>
        <v/>
      </c>
      <c r="AE703" s="32" t="str">
        <f t="shared" si="12"/>
        <v/>
      </c>
      <c r="AF703" s="32" t="str">
        <f>IF(B703&gt;0,(SUMIF('IW49 SEMANA CAL'!A:A,'IW38 SEMANA CAL'!B703,'IW49 SEMANA CAL'!H:H)),"")</f>
        <v/>
      </c>
    </row>
    <row r="704" spans="30:32" x14ac:dyDescent="0.35">
      <c r="AD704" s="32" t="str">
        <f>IF(B704&gt;0,IFERROR(IF(_xlfn.XLOOKUP(B704,'IW38 PLAN SEMANAL'!B:B,'IW38 PLAN SEMANAL'!B:B)&gt;0,"PROGRAMADO","CORRECTIVO"),"CORRECTIVO"),"")</f>
        <v/>
      </c>
      <c r="AE704" s="32" t="str">
        <f t="shared" si="12"/>
        <v/>
      </c>
      <c r="AF704" s="32" t="str">
        <f>IF(B704&gt;0,(SUMIF('IW49 SEMANA CAL'!A:A,'IW38 SEMANA CAL'!B704,'IW49 SEMANA CAL'!H:H)),"")</f>
        <v/>
      </c>
    </row>
    <row r="705" spans="30:32" x14ac:dyDescent="0.35">
      <c r="AD705" s="32" t="str">
        <f>IF(B705&gt;0,IFERROR(IF(_xlfn.XLOOKUP(B705,'IW38 PLAN SEMANAL'!B:B,'IW38 PLAN SEMANAL'!B:B)&gt;0,"PROGRAMADO","CORRECTIVO"),"CORRECTIVO"),"")</f>
        <v/>
      </c>
      <c r="AE705" s="32" t="str">
        <f t="shared" si="12"/>
        <v/>
      </c>
      <c r="AF705" s="32" t="str">
        <f>IF(B705&gt;0,(SUMIF('IW49 SEMANA CAL'!A:A,'IW38 SEMANA CAL'!B705,'IW49 SEMANA CAL'!H:H)),"")</f>
        <v/>
      </c>
    </row>
    <row r="706" spans="30:32" x14ac:dyDescent="0.35">
      <c r="AD706" s="32" t="str">
        <f>IF(B706&gt;0,IFERROR(IF(_xlfn.XLOOKUP(B706,'IW38 PLAN SEMANAL'!B:B,'IW38 PLAN SEMANAL'!B:B)&gt;0,"PROGRAMADO","CORRECTIVO"),"CORRECTIVO"),"")</f>
        <v/>
      </c>
      <c r="AE706" s="32" t="str">
        <f t="shared" si="12"/>
        <v/>
      </c>
      <c r="AF706" s="32" t="str">
        <f>IF(B706&gt;0,(SUMIF('IW49 SEMANA CAL'!A:A,'IW38 SEMANA CAL'!B706,'IW49 SEMANA CAL'!H:H)),"")</f>
        <v/>
      </c>
    </row>
    <row r="707" spans="30:32" x14ac:dyDescent="0.35">
      <c r="AD707" s="32" t="str">
        <f>IF(B707&gt;0,IFERROR(IF(_xlfn.XLOOKUP(B707,'IW38 PLAN SEMANAL'!B:B,'IW38 PLAN SEMANAL'!B:B)&gt;0,"PROGRAMADO","CORRECTIVO"),"CORRECTIVO"),"")</f>
        <v/>
      </c>
      <c r="AE707" s="32" t="str">
        <f t="shared" si="12"/>
        <v/>
      </c>
      <c r="AF707" s="32" t="str">
        <f>IF(B707&gt;0,(SUMIF('IW49 SEMANA CAL'!A:A,'IW38 SEMANA CAL'!B707,'IW49 SEMANA CAL'!H:H)),"")</f>
        <v/>
      </c>
    </row>
    <row r="708" spans="30:32" x14ac:dyDescent="0.35">
      <c r="AD708" s="32" t="str">
        <f>IF(B708&gt;0,IFERROR(IF(_xlfn.XLOOKUP(B708,'IW38 PLAN SEMANAL'!B:B,'IW38 PLAN SEMANAL'!B:B)&gt;0,"PROGRAMADO","CORRECTIVO"),"CORRECTIVO"),"")</f>
        <v/>
      </c>
      <c r="AE708" s="32" t="str">
        <f t="shared" si="12"/>
        <v/>
      </c>
      <c r="AF708" s="32" t="str">
        <f>IF(B708&gt;0,(SUMIF('IW49 SEMANA CAL'!A:A,'IW38 SEMANA CAL'!B708,'IW49 SEMANA CAL'!H:H)),"")</f>
        <v/>
      </c>
    </row>
    <row r="709" spans="30:32" x14ac:dyDescent="0.35">
      <c r="AD709" s="32" t="str">
        <f>IF(B709&gt;0,IFERROR(IF(_xlfn.XLOOKUP(B709,'IW38 PLAN SEMANAL'!B:B,'IW38 PLAN SEMANAL'!B:B)&gt;0,"PROGRAMADO","CORRECTIVO"),"CORRECTIVO"),"")</f>
        <v/>
      </c>
      <c r="AE709" s="32" t="str">
        <f t="shared" si="12"/>
        <v/>
      </c>
      <c r="AF709" s="32" t="str">
        <f>IF(B709&gt;0,(SUMIF('IW49 SEMANA CAL'!A:A,'IW38 SEMANA CAL'!B709,'IW49 SEMANA CAL'!H:H)),"")</f>
        <v/>
      </c>
    </row>
    <row r="710" spans="30:32" x14ac:dyDescent="0.35">
      <c r="AD710" s="32" t="str">
        <f>IF(B710&gt;0,IFERROR(IF(_xlfn.XLOOKUP(B710,'IW38 PLAN SEMANAL'!B:B,'IW38 PLAN SEMANAL'!B:B)&gt;0,"PROGRAMADO","CORRECTIVO"),"CORRECTIVO"),"")</f>
        <v/>
      </c>
      <c r="AE710" s="32" t="str">
        <f t="shared" si="12"/>
        <v/>
      </c>
      <c r="AF710" s="32" t="str">
        <f>IF(B710&gt;0,(SUMIF('IW49 SEMANA CAL'!A:A,'IW38 SEMANA CAL'!B710,'IW49 SEMANA CAL'!H:H)),"")</f>
        <v/>
      </c>
    </row>
    <row r="711" spans="30:32" x14ac:dyDescent="0.35">
      <c r="AD711" s="32" t="str">
        <f>IF(B711&gt;0,IFERROR(IF(_xlfn.XLOOKUP(B711,'IW38 PLAN SEMANAL'!B:B,'IW38 PLAN SEMANAL'!B:B)&gt;0,"PROGRAMADO","CORRECTIVO"),"CORRECTIVO"),"")</f>
        <v/>
      </c>
      <c r="AE711" s="32" t="str">
        <f t="shared" si="12"/>
        <v/>
      </c>
      <c r="AF711" s="32" t="str">
        <f>IF(B711&gt;0,(SUMIF('IW49 SEMANA CAL'!A:A,'IW38 SEMANA CAL'!B711,'IW49 SEMANA CAL'!H:H)),"")</f>
        <v/>
      </c>
    </row>
    <row r="712" spans="30:32" x14ac:dyDescent="0.35">
      <c r="AD712" s="32" t="str">
        <f>IF(B712&gt;0,IFERROR(IF(_xlfn.XLOOKUP(B712,'IW38 PLAN SEMANAL'!B:B,'IW38 PLAN SEMANAL'!B:B)&gt;0,"PROGRAMADO","CORRECTIVO"),"CORRECTIVO"),"")</f>
        <v/>
      </c>
      <c r="AE712" s="32" t="str">
        <f t="shared" si="12"/>
        <v/>
      </c>
      <c r="AF712" s="32" t="str">
        <f>IF(B712&gt;0,(SUMIF('IW49 SEMANA CAL'!A:A,'IW38 SEMANA CAL'!B712,'IW49 SEMANA CAL'!H:H)),"")</f>
        <v/>
      </c>
    </row>
    <row r="713" spans="30:32" x14ac:dyDescent="0.35">
      <c r="AD713" s="32" t="str">
        <f>IF(B713&gt;0,IFERROR(IF(_xlfn.XLOOKUP(B713,'IW38 PLAN SEMANAL'!B:B,'IW38 PLAN SEMANAL'!B:B)&gt;0,"PROGRAMADO","CORRECTIVO"),"CORRECTIVO"),"")</f>
        <v/>
      </c>
      <c r="AE713" s="32" t="str">
        <f t="shared" si="12"/>
        <v/>
      </c>
      <c r="AF713" s="32" t="str">
        <f>IF(B713&gt;0,(SUMIF('IW49 SEMANA CAL'!A:A,'IW38 SEMANA CAL'!B713,'IW49 SEMANA CAL'!H:H)),"")</f>
        <v/>
      </c>
    </row>
    <row r="714" spans="30:32" x14ac:dyDescent="0.35">
      <c r="AD714" s="32" t="str">
        <f>IF(B714&gt;0,IFERROR(IF(_xlfn.XLOOKUP(B714,'IW38 PLAN SEMANAL'!B:B,'IW38 PLAN SEMANAL'!B:B)&gt;0,"PROGRAMADO","CORRECTIVO"),"CORRECTIVO"),"")</f>
        <v/>
      </c>
      <c r="AE714" s="32" t="str">
        <f t="shared" si="12"/>
        <v/>
      </c>
      <c r="AF714" s="32" t="str">
        <f>IF(B714&gt;0,(SUMIF('IW49 SEMANA CAL'!A:A,'IW38 SEMANA CAL'!B714,'IW49 SEMANA CAL'!H:H)),"")</f>
        <v/>
      </c>
    </row>
    <row r="715" spans="30:32" x14ac:dyDescent="0.35">
      <c r="AD715" s="32" t="str">
        <f>IF(B715&gt;0,IFERROR(IF(_xlfn.XLOOKUP(B715,'IW38 PLAN SEMANAL'!B:B,'IW38 PLAN SEMANAL'!B:B)&gt;0,"PROGRAMADO","CORRECTIVO"),"CORRECTIVO"),"")</f>
        <v/>
      </c>
      <c r="AE715" s="32" t="str">
        <f t="shared" si="12"/>
        <v/>
      </c>
      <c r="AF715" s="32" t="str">
        <f>IF(B715&gt;0,(SUMIF('IW49 SEMANA CAL'!A:A,'IW38 SEMANA CAL'!B715,'IW49 SEMANA CAL'!H:H)),"")</f>
        <v/>
      </c>
    </row>
    <row r="716" spans="30:32" x14ac:dyDescent="0.35">
      <c r="AD716" s="32" t="str">
        <f>IF(B716&gt;0,IFERROR(IF(_xlfn.XLOOKUP(B716,'IW38 PLAN SEMANAL'!B:B,'IW38 PLAN SEMANAL'!B:B)&gt;0,"PROGRAMADO","CORRECTIVO"),"CORRECTIVO"),"")</f>
        <v/>
      </c>
      <c r="AE716" s="32" t="str">
        <f t="shared" si="12"/>
        <v/>
      </c>
      <c r="AF716" s="32" t="str">
        <f>IF(B716&gt;0,(SUMIF('IW49 SEMANA CAL'!A:A,'IW38 SEMANA CAL'!B716,'IW49 SEMANA CAL'!H:H)),"")</f>
        <v/>
      </c>
    </row>
    <row r="717" spans="30:32" x14ac:dyDescent="0.35">
      <c r="AD717" s="32" t="str">
        <f>IF(B717&gt;0,IFERROR(IF(_xlfn.XLOOKUP(B717,'IW38 PLAN SEMANAL'!B:B,'IW38 PLAN SEMANAL'!B:B)&gt;0,"PROGRAMADO","CORRECTIVO"),"CORRECTIVO"),"")</f>
        <v/>
      </c>
      <c r="AE717" s="32" t="str">
        <f t="shared" si="12"/>
        <v/>
      </c>
      <c r="AF717" s="32" t="str">
        <f>IF(B717&gt;0,(SUMIF('IW49 SEMANA CAL'!A:A,'IW38 SEMANA CAL'!B717,'IW49 SEMANA CAL'!H:H)),"")</f>
        <v/>
      </c>
    </row>
    <row r="718" spans="30:32" x14ac:dyDescent="0.35">
      <c r="AD718" s="32" t="str">
        <f>IF(B718&gt;0,IFERROR(IF(_xlfn.XLOOKUP(B718,'IW38 PLAN SEMANAL'!B:B,'IW38 PLAN SEMANAL'!B:B)&gt;0,"PROGRAMADO","CORRECTIVO"),"CORRECTIVO"),"")</f>
        <v/>
      </c>
      <c r="AE718" s="32" t="str">
        <f t="shared" si="12"/>
        <v/>
      </c>
      <c r="AF718" s="32" t="str">
        <f>IF(B718&gt;0,(SUMIF('IW49 SEMANA CAL'!A:A,'IW38 SEMANA CAL'!B718,'IW49 SEMANA CAL'!H:H)),"")</f>
        <v/>
      </c>
    </row>
    <row r="719" spans="30:32" x14ac:dyDescent="0.35">
      <c r="AD719" s="32" t="str">
        <f>IF(B719&gt;0,IFERROR(IF(_xlfn.XLOOKUP(B719,'IW38 PLAN SEMANAL'!B:B,'IW38 PLAN SEMANAL'!B:B)&gt;0,"PROGRAMADO","CORRECTIVO"),"CORRECTIVO"),"")</f>
        <v/>
      </c>
      <c r="AE719" s="32" t="str">
        <f t="shared" si="12"/>
        <v/>
      </c>
      <c r="AF719" s="32" t="str">
        <f>IF(B719&gt;0,(SUMIF('IW49 SEMANA CAL'!A:A,'IW38 SEMANA CAL'!B719,'IW49 SEMANA CAL'!H:H)),"")</f>
        <v/>
      </c>
    </row>
    <row r="720" spans="30:32" x14ac:dyDescent="0.35">
      <c r="AD720" s="32" t="str">
        <f>IF(B720&gt;0,IFERROR(IF(_xlfn.XLOOKUP(B720,'IW38 PLAN SEMANAL'!B:B,'IW38 PLAN SEMANAL'!B:B)&gt;0,"PROGRAMADO","CORRECTIVO"),"CORRECTIVO"),"")</f>
        <v/>
      </c>
      <c r="AE720" s="32" t="str">
        <f t="shared" si="12"/>
        <v/>
      </c>
      <c r="AF720" s="32" t="str">
        <f>IF(B720&gt;0,(SUMIF('IW49 SEMANA CAL'!A:A,'IW38 SEMANA CAL'!B720,'IW49 SEMANA CAL'!H:H)),"")</f>
        <v/>
      </c>
    </row>
    <row r="721" spans="30:32" x14ac:dyDescent="0.35">
      <c r="AD721" s="32" t="str">
        <f>IF(B721&gt;0,IFERROR(IF(_xlfn.XLOOKUP(B721,'IW38 PLAN SEMANAL'!B:B,'IW38 PLAN SEMANAL'!B:B)&gt;0,"PROGRAMADO","CORRECTIVO"),"CORRECTIVO"),"")</f>
        <v/>
      </c>
      <c r="AE721" s="32" t="str">
        <f t="shared" si="12"/>
        <v/>
      </c>
      <c r="AF721" s="32" t="str">
        <f>IF(B721&gt;0,(SUMIF('IW49 SEMANA CAL'!A:A,'IW38 SEMANA CAL'!B721,'IW49 SEMANA CAL'!H:H)),"")</f>
        <v/>
      </c>
    </row>
    <row r="722" spans="30:32" x14ac:dyDescent="0.35">
      <c r="AD722" s="32" t="str">
        <f>IF(B722&gt;0,IFERROR(IF(_xlfn.XLOOKUP(B722,'IW38 PLAN SEMANAL'!B:B,'IW38 PLAN SEMANAL'!B:B)&gt;0,"PROGRAMADO","CORRECTIVO"),"CORRECTIVO"),"")</f>
        <v/>
      </c>
      <c r="AE722" s="32" t="str">
        <f t="shared" si="12"/>
        <v/>
      </c>
      <c r="AF722" s="32" t="str">
        <f>IF(B722&gt;0,(SUMIF('IW49 SEMANA CAL'!A:A,'IW38 SEMANA CAL'!B722,'IW49 SEMANA CAL'!H:H)),"")</f>
        <v/>
      </c>
    </row>
    <row r="723" spans="30:32" x14ac:dyDescent="0.35">
      <c r="AD723" s="32" t="str">
        <f>IF(B723&gt;0,IFERROR(IF(_xlfn.XLOOKUP(B723,'IW38 PLAN SEMANAL'!B:B,'IW38 PLAN SEMANAL'!B:B)&gt;0,"PROGRAMADO","CORRECTIVO"),"CORRECTIVO"),"")</f>
        <v/>
      </c>
      <c r="AE723" s="32" t="str">
        <f t="shared" si="12"/>
        <v/>
      </c>
      <c r="AF723" s="32" t="str">
        <f>IF(B723&gt;0,(SUMIF('IW49 SEMANA CAL'!A:A,'IW38 SEMANA CAL'!B723,'IW49 SEMANA CAL'!H:H)),"")</f>
        <v/>
      </c>
    </row>
    <row r="724" spans="30:32" x14ac:dyDescent="0.35">
      <c r="AD724" s="32" t="str">
        <f>IF(B724&gt;0,IFERROR(IF(_xlfn.XLOOKUP(B724,'IW38 PLAN SEMANAL'!B:B,'IW38 PLAN SEMANAL'!B:B)&gt;0,"PROGRAMADO","CORRECTIVO"),"CORRECTIVO"),"")</f>
        <v/>
      </c>
      <c r="AE724" s="32" t="str">
        <f t="shared" si="12"/>
        <v/>
      </c>
      <c r="AF724" s="32" t="str">
        <f>IF(B724&gt;0,(SUMIF('IW49 SEMANA CAL'!A:A,'IW38 SEMANA CAL'!B724,'IW49 SEMANA CAL'!H:H)),"")</f>
        <v/>
      </c>
    </row>
    <row r="725" spans="30:32" x14ac:dyDescent="0.35">
      <c r="AD725" s="32" t="str">
        <f>IF(B725&gt;0,IFERROR(IF(_xlfn.XLOOKUP(B725,'IW38 PLAN SEMANAL'!B:B,'IW38 PLAN SEMANAL'!B:B)&gt;0,"PROGRAMADO","CORRECTIVO"),"CORRECTIVO"),"")</f>
        <v/>
      </c>
      <c r="AE725" s="32" t="str">
        <f t="shared" si="12"/>
        <v/>
      </c>
      <c r="AF725" s="32" t="str">
        <f>IF(B725&gt;0,(SUMIF('IW49 SEMANA CAL'!A:A,'IW38 SEMANA CAL'!B725,'IW49 SEMANA CAL'!H:H)),"")</f>
        <v/>
      </c>
    </row>
    <row r="726" spans="30:32" x14ac:dyDescent="0.35">
      <c r="AD726" s="32" t="str">
        <f>IF(B726&gt;0,IFERROR(IF(_xlfn.XLOOKUP(B726,'IW38 PLAN SEMANAL'!B:B,'IW38 PLAN SEMANAL'!B:B)&gt;0,"PROGRAMADO","CORRECTIVO"),"CORRECTIVO"),"")</f>
        <v/>
      </c>
      <c r="AE726" s="32" t="str">
        <f t="shared" si="12"/>
        <v/>
      </c>
      <c r="AF726" s="32" t="str">
        <f>IF(B726&gt;0,(SUMIF('IW49 SEMANA CAL'!A:A,'IW38 SEMANA CAL'!B726,'IW49 SEMANA CAL'!H:H)),"")</f>
        <v/>
      </c>
    </row>
    <row r="727" spans="30:32" x14ac:dyDescent="0.35">
      <c r="AD727" s="32" t="str">
        <f>IF(B727&gt;0,IFERROR(IF(_xlfn.XLOOKUP(B727,'IW38 PLAN SEMANAL'!B:B,'IW38 PLAN SEMANAL'!B:B)&gt;0,"PROGRAMADO","CORRECTIVO"),"CORRECTIVO"),"")</f>
        <v/>
      </c>
      <c r="AE727" s="32" t="str">
        <f t="shared" si="12"/>
        <v/>
      </c>
      <c r="AF727" s="32" t="str">
        <f>IF(B727&gt;0,(SUMIF('IW49 SEMANA CAL'!A:A,'IW38 SEMANA CAL'!B727,'IW49 SEMANA CAL'!H:H)),"")</f>
        <v/>
      </c>
    </row>
    <row r="728" spans="30:32" x14ac:dyDescent="0.35">
      <c r="AD728" s="32" t="str">
        <f>IF(B728&gt;0,IFERROR(IF(_xlfn.XLOOKUP(B728,'IW38 PLAN SEMANAL'!B:B,'IW38 PLAN SEMANAL'!B:B)&gt;0,"PROGRAMADO","CORRECTIVO"),"CORRECTIVO"),"")</f>
        <v/>
      </c>
      <c r="AE728" s="32" t="str">
        <f t="shared" si="12"/>
        <v/>
      </c>
      <c r="AF728" s="32" t="str">
        <f>IF(B728&gt;0,(SUMIF('IW49 SEMANA CAL'!A:A,'IW38 SEMANA CAL'!B728,'IW49 SEMANA CAL'!H:H)),"")</f>
        <v/>
      </c>
    </row>
    <row r="729" spans="30:32" x14ac:dyDescent="0.35">
      <c r="AD729" s="32" t="str">
        <f>IF(B729&gt;0,IFERROR(IF(_xlfn.XLOOKUP(B729,'IW38 PLAN SEMANAL'!B:B,'IW38 PLAN SEMANAL'!B:B)&gt;0,"PROGRAMADO","CORRECTIVO"),"CORRECTIVO"),"")</f>
        <v/>
      </c>
      <c r="AE729" s="32" t="str">
        <f t="shared" si="12"/>
        <v/>
      </c>
      <c r="AF729" s="32" t="str">
        <f>IF(B729&gt;0,(SUMIF('IW49 SEMANA CAL'!A:A,'IW38 SEMANA CAL'!B729,'IW49 SEMANA CAL'!H:H)),"")</f>
        <v/>
      </c>
    </row>
    <row r="730" spans="30:32" x14ac:dyDescent="0.35">
      <c r="AD730" s="32" t="str">
        <f>IF(B730&gt;0,IFERROR(IF(_xlfn.XLOOKUP(B730,'IW38 PLAN SEMANAL'!B:B,'IW38 PLAN SEMANAL'!B:B)&gt;0,"PROGRAMADO","CORRECTIVO"),"CORRECTIVO"),"")</f>
        <v/>
      </c>
      <c r="AE730" s="32" t="str">
        <f t="shared" si="12"/>
        <v/>
      </c>
      <c r="AF730" s="32" t="str">
        <f>IF(B730&gt;0,(SUMIF('IW49 SEMANA CAL'!A:A,'IW38 SEMANA CAL'!B730,'IW49 SEMANA CAL'!H:H)),"")</f>
        <v/>
      </c>
    </row>
    <row r="731" spans="30:32" x14ac:dyDescent="0.35">
      <c r="AD731" s="32" t="str">
        <f>IF(B731&gt;0,IFERROR(IF(_xlfn.XLOOKUP(B731,'IW38 PLAN SEMANAL'!B:B,'IW38 PLAN SEMANAL'!B:B)&gt;0,"PROGRAMADO","CORRECTIVO"),"CORRECTIVO"),"")</f>
        <v/>
      </c>
      <c r="AE731" s="32" t="str">
        <f t="shared" si="12"/>
        <v/>
      </c>
      <c r="AF731" s="32" t="str">
        <f>IF(B731&gt;0,(SUMIF('IW49 SEMANA CAL'!A:A,'IW38 SEMANA CAL'!B731,'IW49 SEMANA CAL'!H:H)),"")</f>
        <v/>
      </c>
    </row>
    <row r="732" spans="30:32" x14ac:dyDescent="0.35">
      <c r="AD732" s="32" t="str">
        <f>IF(B732&gt;0,IFERROR(IF(_xlfn.XLOOKUP(B732,'IW38 PLAN SEMANAL'!B:B,'IW38 PLAN SEMANAL'!B:B)&gt;0,"PROGRAMADO","CORRECTIVO"),"CORRECTIVO"),"")</f>
        <v/>
      </c>
      <c r="AE732" s="32" t="str">
        <f t="shared" si="12"/>
        <v/>
      </c>
      <c r="AF732" s="32" t="str">
        <f>IF(B732&gt;0,(SUMIF('IW49 SEMANA CAL'!A:A,'IW38 SEMANA CAL'!B732,'IW49 SEMANA CAL'!H:H)),"")</f>
        <v/>
      </c>
    </row>
    <row r="733" spans="30:32" x14ac:dyDescent="0.35">
      <c r="AD733" s="32" t="str">
        <f>IF(B733&gt;0,IFERROR(IF(_xlfn.XLOOKUP(B733,'IW38 PLAN SEMANAL'!B:B,'IW38 PLAN SEMANAL'!B:B)&gt;0,"PROGRAMADO","CORRECTIVO"),"CORRECTIVO"),"")</f>
        <v/>
      </c>
      <c r="AE733" s="32" t="str">
        <f t="shared" si="12"/>
        <v/>
      </c>
      <c r="AF733" s="32" t="str">
        <f>IF(B733&gt;0,(SUMIF('IW49 SEMANA CAL'!A:A,'IW38 SEMANA CAL'!B733,'IW49 SEMANA CAL'!H:H)),"")</f>
        <v/>
      </c>
    </row>
    <row r="734" spans="30:32" x14ac:dyDescent="0.35">
      <c r="AD734" s="32" t="str">
        <f>IF(B734&gt;0,IFERROR(IF(_xlfn.XLOOKUP(B734,'IW38 PLAN SEMANAL'!B:B,'IW38 PLAN SEMANAL'!B:B)&gt;0,"PROGRAMADO","CORRECTIVO"),"CORRECTIVO"),"")</f>
        <v/>
      </c>
      <c r="AE734" s="32" t="str">
        <f t="shared" si="12"/>
        <v/>
      </c>
      <c r="AF734" s="32" t="str">
        <f>IF(B734&gt;0,(SUMIF('IW49 SEMANA CAL'!A:A,'IW38 SEMANA CAL'!B734,'IW49 SEMANA CAL'!H:H)),"")</f>
        <v/>
      </c>
    </row>
    <row r="735" spans="30:32" x14ac:dyDescent="0.35">
      <c r="AD735" s="32" t="str">
        <f>IF(B735&gt;0,IFERROR(IF(_xlfn.XLOOKUP(B735,'IW38 PLAN SEMANAL'!B:B,'IW38 PLAN SEMANAL'!B:B)&gt;0,"PROGRAMADO","CORRECTIVO"),"CORRECTIVO"),"")</f>
        <v/>
      </c>
      <c r="AE735" s="32" t="str">
        <f t="shared" si="12"/>
        <v/>
      </c>
      <c r="AF735" s="32" t="str">
        <f>IF(B735&gt;0,(SUMIF('IW49 SEMANA CAL'!A:A,'IW38 SEMANA CAL'!B735,'IW49 SEMANA CAL'!H:H)),"")</f>
        <v/>
      </c>
    </row>
    <row r="736" spans="30:32" x14ac:dyDescent="0.35">
      <c r="AD736" s="32" t="str">
        <f>IF(B736&gt;0,IFERROR(IF(_xlfn.XLOOKUP(B736,'IW38 PLAN SEMANAL'!B:B,'IW38 PLAN SEMANAL'!B:B)&gt;0,"PROGRAMADO","CORRECTIVO"),"CORRECTIVO"),"")</f>
        <v/>
      </c>
      <c r="AE736" s="32" t="str">
        <f t="shared" si="12"/>
        <v/>
      </c>
      <c r="AF736" s="32" t="str">
        <f>IF(B736&gt;0,(SUMIF('IW49 SEMANA CAL'!A:A,'IW38 SEMANA CAL'!B736,'IW49 SEMANA CAL'!H:H)),"")</f>
        <v/>
      </c>
    </row>
    <row r="737" spans="30:32" x14ac:dyDescent="0.35">
      <c r="AD737" s="32" t="str">
        <f>IF(B737&gt;0,IFERROR(IF(_xlfn.XLOOKUP(B737,'IW38 PLAN SEMANAL'!B:B,'IW38 PLAN SEMANAL'!B:B)&gt;0,"PROGRAMADO","CORRECTIVO"),"CORRECTIVO"),"")</f>
        <v/>
      </c>
      <c r="AE737" s="32" t="str">
        <f t="shared" si="12"/>
        <v/>
      </c>
      <c r="AF737" s="32" t="str">
        <f>IF(B737&gt;0,(SUMIF('IW49 SEMANA CAL'!A:A,'IW38 SEMANA CAL'!B737,'IW49 SEMANA CAL'!H:H)),"")</f>
        <v/>
      </c>
    </row>
    <row r="738" spans="30:32" x14ac:dyDescent="0.35">
      <c r="AD738" s="32" t="str">
        <f>IF(B738&gt;0,IFERROR(IF(_xlfn.XLOOKUP(B738,'IW38 PLAN SEMANAL'!B:B,'IW38 PLAN SEMANAL'!B:B)&gt;0,"PROGRAMADO","CORRECTIVO"),"CORRECTIVO"),"")</f>
        <v/>
      </c>
      <c r="AE738" s="32" t="str">
        <f t="shared" si="12"/>
        <v/>
      </c>
      <c r="AF738" s="32" t="str">
        <f>IF(B738&gt;0,(SUMIF('IW49 SEMANA CAL'!A:A,'IW38 SEMANA CAL'!B738,'IW49 SEMANA CAL'!H:H)),"")</f>
        <v/>
      </c>
    </row>
    <row r="739" spans="30:32" x14ac:dyDescent="0.35">
      <c r="AD739" s="32" t="str">
        <f>IF(B739&gt;0,IFERROR(IF(_xlfn.XLOOKUP(B739,'IW38 PLAN SEMANAL'!B:B,'IW38 PLAN SEMANAL'!B:B)&gt;0,"PROGRAMADO","CORRECTIVO"),"CORRECTIVO"),"")</f>
        <v/>
      </c>
      <c r="AE739" s="32" t="str">
        <f t="shared" si="12"/>
        <v/>
      </c>
      <c r="AF739" s="32" t="str">
        <f>IF(B739&gt;0,(SUMIF('IW49 SEMANA CAL'!A:A,'IW38 SEMANA CAL'!B739,'IW49 SEMANA CAL'!H:H)),"")</f>
        <v/>
      </c>
    </row>
    <row r="740" spans="30:32" x14ac:dyDescent="0.35">
      <c r="AD740" s="32" t="str">
        <f>IF(B740&gt;0,IFERROR(IF(_xlfn.XLOOKUP(B740,'IW38 PLAN SEMANAL'!B:B,'IW38 PLAN SEMANAL'!B:B)&gt;0,"PROGRAMADO","CORRECTIVO"),"CORRECTIVO"),"")</f>
        <v/>
      </c>
      <c r="AE740" s="32" t="str">
        <f t="shared" si="12"/>
        <v/>
      </c>
      <c r="AF740" s="32" t="str">
        <f>IF(B740&gt;0,(SUMIF('IW49 SEMANA CAL'!A:A,'IW38 SEMANA CAL'!B740,'IW49 SEMANA CAL'!H:H)),"")</f>
        <v/>
      </c>
    </row>
    <row r="741" spans="30:32" x14ac:dyDescent="0.35">
      <c r="AD741" s="32" t="str">
        <f>IF(B741&gt;0,IFERROR(IF(_xlfn.XLOOKUP(B741,'IW38 PLAN SEMANAL'!B:B,'IW38 PLAN SEMANAL'!B:B)&gt;0,"PROGRAMADO","CORRECTIVO"),"CORRECTIVO"),"")</f>
        <v/>
      </c>
      <c r="AE741" s="32" t="str">
        <f t="shared" si="12"/>
        <v/>
      </c>
      <c r="AF741" s="32" t="str">
        <f>IF(B741&gt;0,(SUMIF('IW49 SEMANA CAL'!A:A,'IW38 SEMANA CAL'!B741,'IW49 SEMANA CAL'!H:H)),"")</f>
        <v/>
      </c>
    </row>
    <row r="742" spans="30:32" x14ac:dyDescent="0.35">
      <c r="AD742" s="32" t="str">
        <f>IF(B742&gt;0,IFERROR(IF(_xlfn.XLOOKUP(B742,'IW38 PLAN SEMANAL'!B:B,'IW38 PLAN SEMANAL'!B:B)&gt;0,"PROGRAMADO","CORRECTIVO"),"CORRECTIVO"),"")</f>
        <v/>
      </c>
      <c r="AE742" s="32" t="str">
        <f t="shared" si="12"/>
        <v/>
      </c>
      <c r="AF742" s="32" t="str">
        <f>IF(B742&gt;0,(SUMIF('IW49 SEMANA CAL'!A:A,'IW38 SEMANA CAL'!B742,'IW49 SEMANA CAL'!H:H)),"")</f>
        <v/>
      </c>
    </row>
    <row r="743" spans="30:32" x14ac:dyDescent="0.35">
      <c r="AD743" s="32" t="str">
        <f>IF(B743&gt;0,IFERROR(IF(_xlfn.XLOOKUP(B743,'IW38 PLAN SEMANAL'!B:B,'IW38 PLAN SEMANAL'!B:B)&gt;0,"PROGRAMADO","CORRECTIVO"),"CORRECTIVO"),"")</f>
        <v/>
      </c>
      <c r="AE743" s="32" t="str">
        <f t="shared" si="12"/>
        <v/>
      </c>
      <c r="AF743" s="32" t="str">
        <f>IF(B743&gt;0,(SUMIF('IW49 SEMANA CAL'!A:A,'IW38 SEMANA CAL'!B743,'IW49 SEMANA CAL'!H:H)),"")</f>
        <v/>
      </c>
    </row>
    <row r="744" spans="30:32" x14ac:dyDescent="0.35">
      <c r="AD744" s="32" t="str">
        <f>IF(B744&gt;0,IFERROR(IF(_xlfn.XLOOKUP(B744,'IW38 PLAN SEMANAL'!B:B,'IW38 PLAN SEMANAL'!B:B)&gt;0,"PROGRAMADO","CORRECTIVO"),"CORRECTIVO"),"")</f>
        <v/>
      </c>
      <c r="AE744" s="32" t="str">
        <f t="shared" si="12"/>
        <v/>
      </c>
      <c r="AF744" s="32" t="str">
        <f>IF(B744&gt;0,(SUMIF('IW49 SEMANA CAL'!A:A,'IW38 SEMANA CAL'!B744,'IW49 SEMANA CAL'!H:H)),"")</f>
        <v/>
      </c>
    </row>
    <row r="745" spans="30:32" x14ac:dyDescent="0.35">
      <c r="AD745" s="32" t="str">
        <f>IF(B745&gt;0,IFERROR(IF(_xlfn.XLOOKUP(B745,'IW38 PLAN SEMANAL'!B:B,'IW38 PLAN SEMANAL'!B:B)&gt;0,"PROGRAMADO","CORRECTIVO"),"CORRECTIVO"),"")</f>
        <v/>
      </c>
      <c r="AE745" s="32" t="str">
        <f t="shared" si="12"/>
        <v/>
      </c>
      <c r="AF745" s="32" t="str">
        <f>IF(B745&gt;0,(SUMIF('IW49 SEMANA CAL'!A:A,'IW38 SEMANA CAL'!B745,'IW49 SEMANA CAL'!H:H)),"")</f>
        <v/>
      </c>
    </row>
    <row r="746" spans="30:32" x14ac:dyDescent="0.35">
      <c r="AD746" s="32" t="str">
        <f>IF(B746&gt;0,IFERROR(IF(_xlfn.XLOOKUP(B746,'IW38 PLAN SEMANAL'!B:B,'IW38 PLAN SEMANAL'!B:B)&gt;0,"PROGRAMADO","CORRECTIVO"),"CORRECTIVO"),"")</f>
        <v/>
      </c>
      <c r="AE746" s="32" t="str">
        <f t="shared" si="12"/>
        <v/>
      </c>
      <c r="AF746" s="32" t="str">
        <f>IF(B746&gt;0,(SUMIF('IW49 SEMANA CAL'!A:A,'IW38 SEMANA CAL'!B746,'IW49 SEMANA CAL'!H:H)),"")</f>
        <v/>
      </c>
    </row>
    <row r="747" spans="30:32" x14ac:dyDescent="0.35">
      <c r="AD747" s="32" t="str">
        <f>IF(B747&gt;0,IFERROR(IF(_xlfn.XLOOKUP(B747,'IW38 PLAN SEMANAL'!B:B,'IW38 PLAN SEMANAL'!B:B)&gt;0,"PROGRAMADO","CORRECTIVO"),"CORRECTIVO"),"")</f>
        <v/>
      </c>
      <c r="AE747" s="32" t="str">
        <f t="shared" si="12"/>
        <v/>
      </c>
      <c r="AF747" s="32" t="str">
        <f>IF(B747&gt;0,(SUMIF('IW49 SEMANA CAL'!A:A,'IW38 SEMANA CAL'!B747,'IW49 SEMANA CAL'!H:H)),"")</f>
        <v/>
      </c>
    </row>
    <row r="748" spans="30:32" x14ac:dyDescent="0.35">
      <c r="AD748" s="32" t="str">
        <f>IF(B748&gt;0,IFERROR(IF(_xlfn.XLOOKUP(B748,'IW38 PLAN SEMANAL'!B:B,'IW38 PLAN SEMANAL'!B:B)&gt;0,"PROGRAMADO","CORRECTIVO"),"CORRECTIVO"),"")</f>
        <v/>
      </c>
      <c r="AE748" s="32" t="str">
        <f t="shared" ref="AE748:AE811" si="13">IF(B748&gt;0,IF(MID(G748,1,3)="CTE","CERRADO",IF(MID(G748,1,3)="REP","REPROGRAMADO",IF(MID(G748,1,3)="CER","CERRADO","ABIERTO"))),"")</f>
        <v/>
      </c>
      <c r="AF748" s="32" t="str">
        <f>IF(B748&gt;0,(SUMIF('IW49 SEMANA CAL'!A:A,'IW38 SEMANA CAL'!B748,'IW49 SEMANA CAL'!H:H)),"")</f>
        <v/>
      </c>
    </row>
    <row r="749" spans="30:32" x14ac:dyDescent="0.35">
      <c r="AD749" s="32" t="str">
        <f>IF(B749&gt;0,IFERROR(IF(_xlfn.XLOOKUP(B749,'IW38 PLAN SEMANAL'!B:B,'IW38 PLAN SEMANAL'!B:B)&gt;0,"PROGRAMADO","CORRECTIVO"),"CORRECTIVO"),"")</f>
        <v/>
      </c>
      <c r="AE749" s="32" t="str">
        <f t="shared" si="13"/>
        <v/>
      </c>
      <c r="AF749" s="32" t="str">
        <f>IF(B749&gt;0,(SUMIF('IW49 SEMANA CAL'!A:A,'IW38 SEMANA CAL'!B749,'IW49 SEMANA CAL'!H:H)),"")</f>
        <v/>
      </c>
    </row>
    <row r="750" spans="30:32" x14ac:dyDescent="0.35">
      <c r="AD750" s="32" t="str">
        <f>IF(B750&gt;0,IFERROR(IF(_xlfn.XLOOKUP(B750,'IW38 PLAN SEMANAL'!B:B,'IW38 PLAN SEMANAL'!B:B)&gt;0,"PROGRAMADO","CORRECTIVO"),"CORRECTIVO"),"")</f>
        <v/>
      </c>
      <c r="AE750" s="32" t="str">
        <f t="shared" si="13"/>
        <v/>
      </c>
      <c r="AF750" s="32" t="str">
        <f>IF(B750&gt;0,(SUMIF('IW49 SEMANA CAL'!A:A,'IW38 SEMANA CAL'!B750,'IW49 SEMANA CAL'!H:H)),"")</f>
        <v/>
      </c>
    </row>
    <row r="751" spans="30:32" x14ac:dyDescent="0.35">
      <c r="AD751" s="32" t="str">
        <f>IF(B751&gt;0,IFERROR(IF(_xlfn.XLOOKUP(B751,'IW38 PLAN SEMANAL'!B:B,'IW38 PLAN SEMANAL'!B:B)&gt;0,"PROGRAMADO","CORRECTIVO"),"CORRECTIVO"),"")</f>
        <v/>
      </c>
      <c r="AE751" s="32" t="str">
        <f t="shared" si="13"/>
        <v/>
      </c>
      <c r="AF751" s="32" t="str">
        <f>IF(B751&gt;0,(SUMIF('IW49 SEMANA CAL'!A:A,'IW38 SEMANA CAL'!B751,'IW49 SEMANA CAL'!H:H)),"")</f>
        <v/>
      </c>
    </row>
    <row r="752" spans="30:32" x14ac:dyDescent="0.35">
      <c r="AD752" s="32" t="str">
        <f>IF(B752&gt;0,IFERROR(IF(_xlfn.XLOOKUP(B752,'IW38 PLAN SEMANAL'!B:B,'IW38 PLAN SEMANAL'!B:B)&gt;0,"PROGRAMADO","CORRECTIVO"),"CORRECTIVO"),"")</f>
        <v/>
      </c>
      <c r="AE752" s="32" t="str">
        <f t="shared" si="13"/>
        <v/>
      </c>
      <c r="AF752" s="32" t="str">
        <f>IF(B752&gt;0,(SUMIF('IW49 SEMANA CAL'!A:A,'IW38 SEMANA CAL'!B752,'IW49 SEMANA CAL'!H:H)),"")</f>
        <v/>
      </c>
    </row>
    <row r="753" spans="30:32" x14ac:dyDescent="0.35">
      <c r="AD753" s="32" t="str">
        <f>IF(B753&gt;0,IFERROR(IF(_xlfn.XLOOKUP(B753,'IW38 PLAN SEMANAL'!B:B,'IW38 PLAN SEMANAL'!B:B)&gt;0,"PROGRAMADO","CORRECTIVO"),"CORRECTIVO"),"")</f>
        <v/>
      </c>
      <c r="AE753" s="32" t="str">
        <f t="shared" si="13"/>
        <v/>
      </c>
      <c r="AF753" s="32" t="str">
        <f>IF(B753&gt;0,(SUMIF('IW49 SEMANA CAL'!A:A,'IW38 SEMANA CAL'!B753,'IW49 SEMANA CAL'!H:H)),"")</f>
        <v/>
      </c>
    </row>
    <row r="754" spans="30:32" x14ac:dyDescent="0.35">
      <c r="AD754" s="32" t="str">
        <f>IF(B754&gt;0,IFERROR(IF(_xlfn.XLOOKUP(B754,'IW38 PLAN SEMANAL'!B:B,'IW38 PLAN SEMANAL'!B:B)&gt;0,"PROGRAMADO","CORRECTIVO"),"CORRECTIVO"),"")</f>
        <v/>
      </c>
      <c r="AE754" s="32" t="str">
        <f t="shared" si="13"/>
        <v/>
      </c>
      <c r="AF754" s="32" t="str">
        <f>IF(B754&gt;0,(SUMIF('IW49 SEMANA CAL'!A:A,'IW38 SEMANA CAL'!B754,'IW49 SEMANA CAL'!H:H)),"")</f>
        <v/>
      </c>
    </row>
    <row r="755" spans="30:32" x14ac:dyDescent="0.35">
      <c r="AD755" s="32" t="str">
        <f>IF(B755&gt;0,IFERROR(IF(_xlfn.XLOOKUP(B755,'IW38 PLAN SEMANAL'!B:B,'IW38 PLAN SEMANAL'!B:B)&gt;0,"PROGRAMADO","CORRECTIVO"),"CORRECTIVO"),"")</f>
        <v/>
      </c>
      <c r="AE755" s="32" t="str">
        <f t="shared" si="13"/>
        <v/>
      </c>
      <c r="AF755" s="32" t="str">
        <f>IF(B755&gt;0,(SUMIF('IW49 SEMANA CAL'!A:A,'IW38 SEMANA CAL'!B755,'IW49 SEMANA CAL'!H:H)),"")</f>
        <v/>
      </c>
    </row>
    <row r="756" spans="30:32" x14ac:dyDescent="0.35">
      <c r="AD756" s="32" t="str">
        <f>IF(B756&gt;0,IFERROR(IF(_xlfn.XLOOKUP(B756,'IW38 PLAN SEMANAL'!B:B,'IW38 PLAN SEMANAL'!B:B)&gt;0,"PROGRAMADO","CORRECTIVO"),"CORRECTIVO"),"")</f>
        <v/>
      </c>
      <c r="AE756" s="32" t="str">
        <f t="shared" si="13"/>
        <v/>
      </c>
      <c r="AF756" s="32" t="str">
        <f>IF(B756&gt;0,(SUMIF('IW49 SEMANA CAL'!A:A,'IW38 SEMANA CAL'!B756,'IW49 SEMANA CAL'!H:H)),"")</f>
        <v/>
      </c>
    </row>
    <row r="757" spans="30:32" x14ac:dyDescent="0.35">
      <c r="AD757" s="32" t="str">
        <f>IF(B757&gt;0,IFERROR(IF(_xlfn.XLOOKUP(B757,'IW38 PLAN SEMANAL'!B:B,'IW38 PLAN SEMANAL'!B:B)&gt;0,"PROGRAMADO","CORRECTIVO"),"CORRECTIVO"),"")</f>
        <v/>
      </c>
      <c r="AE757" s="32" t="str">
        <f t="shared" si="13"/>
        <v/>
      </c>
      <c r="AF757" s="32" t="str">
        <f>IF(B757&gt;0,(SUMIF('IW49 SEMANA CAL'!A:A,'IW38 SEMANA CAL'!B757,'IW49 SEMANA CAL'!H:H)),"")</f>
        <v/>
      </c>
    </row>
    <row r="758" spans="30:32" x14ac:dyDescent="0.35">
      <c r="AD758" s="32" t="str">
        <f>IF(B758&gt;0,IFERROR(IF(_xlfn.XLOOKUP(B758,'IW38 PLAN SEMANAL'!B:B,'IW38 PLAN SEMANAL'!B:B)&gt;0,"PROGRAMADO","CORRECTIVO"),"CORRECTIVO"),"")</f>
        <v/>
      </c>
      <c r="AE758" s="32" t="str">
        <f t="shared" si="13"/>
        <v/>
      </c>
      <c r="AF758" s="32" t="str">
        <f>IF(B758&gt;0,(SUMIF('IW49 SEMANA CAL'!A:A,'IW38 SEMANA CAL'!B758,'IW49 SEMANA CAL'!H:H)),"")</f>
        <v/>
      </c>
    </row>
    <row r="759" spans="30:32" x14ac:dyDescent="0.35">
      <c r="AD759" s="32" t="str">
        <f>IF(B759&gt;0,IFERROR(IF(_xlfn.XLOOKUP(B759,'IW38 PLAN SEMANAL'!B:B,'IW38 PLAN SEMANAL'!B:B)&gt;0,"PROGRAMADO","CORRECTIVO"),"CORRECTIVO"),"")</f>
        <v/>
      </c>
      <c r="AE759" s="32" t="str">
        <f t="shared" si="13"/>
        <v/>
      </c>
      <c r="AF759" s="32" t="str">
        <f>IF(B759&gt;0,(SUMIF('IW49 SEMANA CAL'!A:A,'IW38 SEMANA CAL'!B759,'IW49 SEMANA CAL'!H:H)),"")</f>
        <v/>
      </c>
    </row>
    <row r="760" spans="30:32" x14ac:dyDescent="0.35">
      <c r="AD760" s="32" t="str">
        <f>IF(B760&gt;0,IFERROR(IF(_xlfn.XLOOKUP(B760,'IW38 PLAN SEMANAL'!B:B,'IW38 PLAN SEMANAL'!B:B)&gt;0,"PROGRAMADO","CORRECTIVO"),"CORRECTIVO"),"")</f>
        <v/>
      </c>
      <c r="AE760" s="32" t="str">
        <f t="shared" si="13"/>
        <v/>
      </c>
      <c r="AF760" s="32" t="str">
        <f>IF(B760&gt;0,(SUMIF('IW49 SEMANA CAL'!A:A,'IW38 SEMANA CAL'!B760,'IW49 SEMANA CAL'!H:H)),"")</f>
        <v/>
      </c>
    </row>
    <row r="761" spans="30:32" x14ac:dyDescent="0.35">
      <c r="AD761" s="32" t="str">
        <f>IF(B761&gt;0,IFERROR(IF(_xlfn.XLOOKUP(B761,'IW38 PLAN SEMANAL'!B:B,'IW38 PLAN SEMANAL'!B:B)&gt;0,"PROGRAMADO","CORRECTIVO"),"CORRECTIVO"),"")</f>
        <v/>
      </c>
      <c r="AE761" s="32" t="str">
        <f t="shared" si="13"/>
        <v/>
      </c>
      <c r="AF761" s="32" t="str">
        <f>IF(B761&gt;0,(SUMIF('IW49 SEMANA CAL'!A:A,'IW38 SEMANA CAL'!B761,'IW49 SEMANA CAL'!H:H)),"")</f>
        <v/>
      </c>
    </row>
    <row r="762" spans="30:32" x14ac:dyDescent="0.35">
      <c r="AD762" s="32" t="str">
        <f>IF(B762&gt;0,IFERROR(IF(_xlfn.XLOOKUP(B762,'IW38 PLAN SEMANAL'!B:B,'IW38 PLAN SEMANAL'!B:B)&gt;0,"PROGRAMADO","CORRECTIVO"),"CORRECTIVO"),"")</f>
        <v/>
      </c>
      <c r="AE762" s="32" t="str">
        <f t="shared" si="13"/>
        <v/>
      </c>
      <c r="AF762" s="32" t="str">
        <f>IF(B762&gt;0,(SUMIF('IW49 SEMANA CAL'!A:A,'IW38 SEMANA CAL'!B762,'IW49 SEMANA CAL'!H:H)),"")</f>
        <v/>
      </c>
    </row>
    <row r="763" spans="30:32" x14ac:dyDescent="0.35">
      <c r="AD763" s="32" t="str">
        <f>IF(B763&gt;0,IFERROR(IF(_xlfn.XLOOKUP(B763,'IW38 PLAN SEMANAL'!B:B,'IW38 PLAN SEMANAL'!B:B)&gt;0,"PROGRAMADO","CORRECTIVO"),"CORRECTIVO"),"")</f>
        <v/>
      </c>
      <c r="AE763" s="32" t="str">
        <f t="shared" si="13"/>
        <v/>
      </c>
      <c r="AF763" s="32" t="str">
        <f>IF(B763&gt;0,(SUMIF('IW49 SEMANA CAL'!A:A,'IW38 SEMANA CAL'!B763,'IW49 SEMANA CAL'!H:H)),"")</f>
        <v/>
      </c>
    </row>
    <row r="764" spans="30:32" x14ac:dyDescent="0.35">
      <c r="AD764" s="32" t="str">
        <f>IF(B764&gt;0,IFERROR(IF(_xlfn.XLOOKUP(B764,'IW38 PLAN SEMANAL'!B:B,'IW38 PLAN SEMANAL'!B:B)&gt;0,"PROGRAMADO","CORRECTIVO"),"CORRECTIVO"),"")</f>
        <v/>
      </c>
      <c r="AE764" s="32" t="str">
        <f t="shared" si="13"/>
        <v/>
      </c>
      <c r="AF764" s="32" t="str">
        <f>IF(B764&gt;0,(SUMIF('IW49 SEMANA CAL'!A:A,'IW38 SEMANA CAL'!B764,'IW49 SEMANA CAL'!H:H)),"")</f>
        <v/>
      </c>
    </row>
    <row r="765" spans="30:32" x14ac:dyDescent="0.35">
      <c r="AD765" s="32" t="str">
        <f>IF(B765&gt;0,IFERROR(IF(_xlfn.XLOOKUP(B765,'IW38 PLAN SEMANAL'!B:B,'IW38 PLAN SEMANAL'!B:B)&gt;0,"PROGRAMADO","CORRECTIVO"),"CORRECTIVO"),"")</f>
        <v/>
      </c>
      <c r="AE765" s="32" t="str">
        <f t="shared" si="13"/>
        <v/>
      </c>
      <c r="AF765" s="32" t="str">
        <f>IF(B765&gt;0,(SUMIF('IW49 SEMANA CAL'!A:A,'IW38 SEMANA CAL'!B765,'IW49 SEMANA CAL'!H:H)),"")</f>
        <v/>
      </c>
    </row>
    <row r="766" spans="30:32" x14ac:dyDescent="0.35">
      <c r="AD766" s="32" t="str">
        <f>IF(B766&gt;0,IFERROR(IF(_xlfn.XLOOKUP(B766,'IW38 PLAN SEMANAL'!B:B,'IW38 PLAN SEMANAL'!B:B)&gt;0,"PROGRAMADO","CORRECTIVO"),"CORRECTIVO"),"")</f>
        <v/>
      </c>
      <c r="AE766" s="32" t="str">
        <f t="shared" si="13"/>
        <v/>
      </c>
      <c r="AF766" s="32" t="str">
        <f>IF(B766&gt;0,(SUMIF('IW49 SEMANA CAL'!A:A,'IW38 SEMANA CAL'!B766,'IW49 SEMANA CAL'!H:H)),"")</f>
        <v/>
      </c>
    </row>
    <row r="767" spans="30:32" x14ac:dyDescent="0.35">
      <c r="AD767" s="32" t="str">
        <f>IF(B767&gt;0,IFERROR(IF(_xlfn.XLOOKUP(B767,'IW38 PLAN SEMANAL'!B:B,'IW38 PLAN SEMANAL'!B:B)&gt;0,"PROGRAMADO","CORRECTIVO"),"CORRECTIVO"),"")</f>
        <v/>
      </c>
      <c r="AE767" s="32" t="str">
        <f t="shared" si="13"/>
        <v/>
      </c>
      <c r="AF767" s="32" t="str">
        <f>IF(B767&gt;0,(SUMIF('IW49 SEMANA CAL'!A:A,'IW38 SEMANA CAL'!B767,'IW49 SEMANA CAL'!H:H)),"")</f>
        <v/>
      </c>
    </row>
    <row r="768" spans="30:32" x14ac:dyDescent="0.35">
      <c r="AD768" s="32" t="str">
        <f>IF(B768&gt;0,IFERROR(IF(_xlfn.XLOOKUP(B768,'IW38 PLAN SEMANAL'!B:B,'IW38 PLAN SEMANAL'!B:B)&gt;0,"PROGRAMADO","CORRECTIVO"),"CORRECTIVO"),"")</f>
        <v/>
      </c>
      <c r="AE768" s="32" t="str">
        <f t="shared" si="13"/>
        <v/>
      </c>
      <c r="AF768" s="32" t="str">
        <f>IF(B768&gt;0,(SUMIF('IW49 SEMANA CAL'!A:A,'IW38 SEMANA CAL'!B768,'IW49 SEMANA CAL'!H:H)),"")</f>
        <v/>
      </c>
    </row>
    <row r="769" spans="30:32" x14ac:dyDescent="0.35">
      <c r="AD769" s="32" t="str">
        <f>IF(B769&gt;0,IFERROR(IF(_xlfn.XLOOKUP(B769,'IW38 PLAN SEMANAL'!B:B,'IW38 PLAN SEMANAL'!B:B)&gt;0,"PROGRAMADO","CORRECTIVO"),"CORRECTIVO"),"")</f>
        <v/>
      </c>
      <c r="AE769" s="32" t="str">
        <f t="shared" si="13"/>
        <v/>
      </c>
      <c r="AF769" s="32" t="str">
        <f>IF(B769&gt;0,(SUMIF('IW49 SEMANA CAL'!A:A,'IW38 SEMANA CAL'!B769,'IW49 SEMANA CAL'!H:H)),"")</f>
        <v/>
      </c>
    </row>
    <row r="770" spans="30:32" x14ac:dyDescent="0.35">
      <c r="AD770" s="32" t="str">
        <f>IF(B770&gt;0,IFERROR(IF(_xlfn.XLOOKUP(B770,'IW38 PLAN SEMANAL'!B:B,'IW38 PLAN SEMANAL'!B:B)&gt;0,"PROGRAMADO","CORRECTIVO"),"CORRECTIVO"),"")</f>
        <v/>
      </c>
      <c r="AE770" s="32" t="str">
        <f t="shared" si="13"/>
        <v/>
      </c>
      <c r="AF770" s="32" t="str">
        <f>IF(B770&gt;0,(SUMIF('IW49 SEMANA CAL'!A:A,'IW38 SEMANA CAL'!B770,'IW49 SEMANA CAL'!H:H)),"")</f>
        <v/>
      </c>
    </row>
    <row r="771" spans="30:32" x14ac:dyDescent="0.35">
      <c r="AD771" s="32" t="str">
        <f>IF(B771&gt;0,IFERROR(IF(_xlfn.XLOOKUP(B771,'IW38 PLAN SEMANAL'!B:B,'IW38 PLAN SEMANAL'!B:B)&gt;0,"PROGRAMADO","CORRECTIVO"),"CORRECTIVO"),"")</f>
        <v/>
      </c>
      <c r="AE771" s="32" t="str">
        <f t="shared" si="13"/>
        <v/>
      </c>
      <c r="AF771" s="32" t="str">
        <f>IF(B771&gt;0,(SUMIF('IW49 SEMANA CAL'!A:A,'IW38 SEMANA CAL'!B771,'IW49 SEMANA CAL'!H:H)),"")</f>
        <v/>
      </c>
    </row>
    <row r="772" spans="30:32" x14ac:dyDescent="0.35">
      <c r="AD772" s="32" t="str">
        <f>IF(B772&gt;0,IFERROR(IF(_xlfn.XLOOKUP(B772,'IW38 PLAN SEMANAL'!B:B,'IW38 PLAN SEMANAL'!B:B)&gt;0,"PROGRAMADO","CORRECTIVO"),"CORRECTIVO"),"")</f>
        <v/>
      </c>
      <c r="AE772" s="32" t="str">
        <f t="shared" si="13"/>
        <v/>
      </c>
      <c r="AF772" s="32" t="str">
        <f>IF(B772&gt;0,(SUMIF('IW49 SEMANA CAL'!A:A,'IW38 SEMANA CAL'!B772,'IW49 SEMANA CAL'!H:H)),"")</f>
        <v/>
      </c>
    </row>
    <row r="773" spans="30:32" x14ac:dyDescent="0.35">
      <c r="AD773" s="32" t="str">
        <f>IF(B773&gt;0,IFERROR(IF(_xlfn.XLOOKUP(B773,'IW38 PLAN SEMANAL'!B:B,'IW38 PLAN SEMANAL'!B:B)&gt;0,"PROGRAMADO","CORRECTIVO"),"CORRECTIVO"),"")</f>
        <v/>
      </c>
      <c r="AE773" s="32" t="str">
        <f t="shared" si="13"/>
        <v/>
      </c>
      <c r="AF773" s="32" t="str">
        <f>IF(B773&gt;0,(SUMIF('IW49 SEMANA CAL'!A:A,'IW38 SEMANA CAL'!B773,'IW49 SEMANA CAL'!H:H)),"")</f>
        <v/>
      </c>
    </row>
    <row r="774" spans="30:32" x14ac:dyDescent="0.35">
      <c r="AD774" s="32" t="str">
        <f>IF(B774&gt;0,IFERROR(IF(_xlfn.XLOOKUP(B774,'IW38 PLAN SEMANAL'!B:B,'IW38 PLAN SEMANAL'!B:B)&gt;0,"PROGRAMADO","CORRECTIVO"),"CORRECTIVO"),"")</f>
        <v/>
      </c>
      <c r="AE774" s="32" t="str">
        <f t="shared" si="13"/>
        <v/>
      </c>
      <c r="AF774" s="32" t="str">
        <f>IF(B774&gt;0,(SUMIF('IW49 SEMANA CAL'!A:A,'IW38 SEMANA CAL'!B774,'IW49 SEMANA CAL'!H:H)),"")</f>
        <v/>
      </c>
    </row>
    <row r="775" spans="30:32" x14ac:dyDescent="0.35">
      <c r="AD775" s="32" t="str">
        <f>IF(B775&gt;0,IFERROR(IF(_xlfn.XLOOKUP(B775,'IW38 PLAN SEMANAL'!B:B,'IW38 PLAN SEMANAL'!B:B)&gt;0,"PROGRAMADO","CORRECTIVO"),"CORRECTIVO"),"")</f>
        <v/>
      </c>
      <c r="AE775" s="32" t="str">
        <f t="shared" si="13"/>
        <v/>
      </c>
      <c r="AF775" s="32" t="str">
        <f>IF(B775&gt;0,(SUMIF('IW49 SEMANA CAL'!A:A,'IW38 SEMANA CAL'!B775,'IW49 SEMANA CAL'!H:H)),"")</f>
        <v/>
      </c>
    </row>
    <row r="776" spans="30:32" x14ac:dyDescent="0.35">
      <c r="AD776" s="32" t="str">
        <f>IF(B776&gt;0,IFERROR(IF(_xlfn.XLOOKUP(B776,'IW38 PLAN SEMANAL'!B:B,'IW38 PLAN SEMANAL'!B:B)&gt;0,"PROGRAMADO","CORRECTIVO"),"CORRECTIVO"),"")</f>
        <v/>
      </c>
      <c r="AE776" s="32" t="str">
        <f t="shared" si="13"/>
        <v/>
      </c>
      <c r="AF776" s="32" t="str">
        <f>IF(B776&gt;0,(SUMIF('IW49 SEMANA CAL'!A:A,'IW38 SEMANA CAL'!B776,'IW49 SEMANA CAL'!H:H)),"")</f>
        <v/>
      </c>
    </row>
    <row r="777" spans="30:32" x14ac:dyDescent="0.35">
      <c r="AD777" s="32" t="str">
        <f>IF(B777&gt;0,IFERROR(IF(_xlfn.XLOOKUP(B777,'IW38 PLAN SEMANAL'!B:B,'IW38 PLAN SEMANAL'!B:B)&gt;0,"PROGRAMADO","CORRECTIVO"),"CORRECTIVO"),"")</f>
        <v/>
      </c>
      <c r="AE777" s="32" t="str">
        <f t="shared" si="13"/>
        <v/>
      </c>
      <c r="AF777" s="32" t="str">
        <f>IF(B777&gt;0,(SUMIF('IW49 SEMANA CAL'!A:A,'IW38 SEMANA CAL'!B777,'IW49 SEMANA CAL'!H:H)),"")</f>
        <v/>
      </c>
    </row>
    <row r="778" spans="30:32" x14ac:dyDescent="0.35">
      <c r="AD778" s="32" t="str">
        <f>IF(B778&gt;0,IFERROR(IF(_xlfn.XLOOKUP(B778,'IW38 PLAN SEMANAL'!B:B,'IW38 PLAN SEMANAL'!B:B)&gt;0,"PROGRAMADO","CORRECTIVO"),"CORRECTIVO"),"")</f>
        <v/>
      </c>
      <c r="AE778" s="32" t="str">
        <f t="shared" si="13"/>
        <v/>
      </c>
      <c r="AF778" s="32" t="str">
        <f>IF(B778&gt;0,(SUMIF('IW49 SEMANA CAL'!A:A,'IW38 SEMANA CAL'!B778,'IW49 SEMANA CAL'!H:H)),"")</f>
        <v/>
      </c>
    </row>
    <row r="779" spans="30:32" x14ac:dyDescent="0.35">
      <c r="AD779" s="32" t="str">
        <f>IF(B779&gt;0,IFERROR(IF(_xlfn.XLOOKUP(B779,'IW38 PLAN SEMANAL'!B:B,'IW38 PLAN SEMANAL'!B:B)&gt;0,"PROGRAMADO","CORRECTIVO"),"CORRECTIVO"),"")</f>
        <v/>
      </c>
      <c r="AE779" s="32" t="str">
        <f t="shared" si="13"/>
        <v/>
      </c>
      <c r="AF779" s="32" t="str">
        <f>IF(B779&gt;0,(SUMIF('IW49 SEMANA CAL'!A:A,'IW38 SEMANA CAL'!B779,'IW49 SEMANA CAL'!H:H)),"")</f>
        <v/>
      </c>
    </row>
    <row r="780" spans="30:32" x14ac:dyDescent="0.35">
      <c r="AD780" s="32" t="str">
        <f>IF(B780&gt;0,IFERROR(IF(_xlfn.XLOOKUP(B780,'IW38 PLAN SEMANAL'!B:B,'IW38 PLAN SEMANAL'!B:B)&gt;0,"PROGRAMADO","CORRECTIVO"),"CORRECTIVO"),"")</f>
        <v/>
      </c>
      <c r="AE780" s="32" t="str">
        <f t="shared" si="13"/>
        <v/>
      </c>
      <c r="AF780" s="32" t="str">
        <f>IF(B780&gt;0,(SUMIF('IW49 SEMANA CAL'!A:A,'IW38 SEMANA CAL'!B780,'IW49 SEMANA CAL'!H:H)),"")</f>
        <v/>
      </c>
    </row>
    <row r="781" spans="30:32" x14ac:dyDescent="0.35">
      <c r="AD781" s="32" t="str">
        <f>IF(B781&gt;0,IFERROR(IF(_xlfn.XLOOKUP(B781,'IW38 PLAN SEMANAL'!B:B,'IW38 PLAN SEMANAL'!B:B)&gt;0,"PROGRAMADO","CORRECTIVO"),"CORRECTIVO"),"")</f>
        <v/>
      </c>
      <c r="AE781" s="32" t="str">
        <f t="shared" si="13"/>
        <v/>
      </c>
      <c r="AF781" s="32" t="str">
        <f>IF(B781&gt;0,(SUMIF('IW49 SEMANA CAL'!A:A,'IW38 SEMANA CAL'!B781,'IW49 SEMANA CAL'!H:H)),"")</f>
        <v/>
      </c>
    </row>
    <row r="782" spans="30:32" x14ac:dyDescent="0.35">
      <c r="AD782" s="32" t="str">
        <f>IF(B782&gt;0,IFERROR(IF(_xlfn.XLOOKUP(B782,'IW38 PLAN SEMANAL'!B:B,'IW38 PLAN SEMANAL'!B:B)&gt;0,"PROGRAMADO","CORRECTIVO"),"CORRECTIVO"),"")</f>
        <v/>
      </c>
      <c r="AE782" s="32" t="str">
        <f t="shared" si="13"/>
        <v/>
      </c>
      <c r="AF782" s="32" t="str">
        <f>IF(B782&gt;0,(SUMIF('IW49 SEMANA CAL'!A:A,'IW38 SEMANA CAL'!B782,'IW49 SEMANA CAL'!H:H)),"")</f>
        <v/>
      </c>
    </row>
    <row r="783" spans="30:32" x14ac:dyDescent="0.35">
      <c r="AD783" s="32" t="str">
        <f>IF(B783&gt;0,IFERROR(IF(_xlfn.XLOOKUP(B783,'IW38 PLAN SEMANAL'!B:B,'IW38 PLAN SEMANAL'!B:B)&gt;0,"PROGRAMADO","CORRECTIVO"),"CORRECTIVO"),"")</f>
        <v/>
      </c>
      <c r="AE783" s="32" t="str">
        <f t="shared" si="13"/>
        <v/>
      </c>
      <c r="AF783" s="32" t="str">
        <f>IF(B783&gt;0,(SUMIF('IW49 SEMANA CAL'!A:A,'IW38 SEMANA CAL'!B783,'IW49 SEMANA CAL'!H:H)),"")</f>
        <v/>
      </c>
    </row>
    <row r="784" spans="30:32" x14ac:dyDescent="0.35">
      <c r="AD784" s="32" t="str">
        <f>IF(B784&gt;0,IFERROR(IF(_xlfn.XLOOKUP(B784,'IW38 PLAN SEMANAL'!B:B,'IW38 PLAN SEMANAL'!B:B)&gt;0,"PROGRAMADO","CORRECTIVO"),"CORRECTIVO"),"")</f>
        <v/>
      </c>
      <c r="AE784" s="32" t="str">
        <f t="shared" si="13"/>
        <v/>
      </c>
      <c r="AF784" s="32" t="str">
        <f>IF(B784&gt;0,(SUMIF('IW49 SEMANA CAL'!A:A,'IW38 SEMANA CAL'!B784,'IW49 SEMANA CAL'!H:H)),"")</f>
        <v/>
      </c>
    </row>
    <row r="785" spans="30:32" x14ac:dyDescent="0.35">
      <c r="AD785" s="32" t="str">
        <f>IF(B785&gt;0,IFERROR(IF(_xlfn.XLOOKUP(B785,'IW38 PLAN SEMANAL'!B:B,'IW38 PLAN SEMANAL'!B:B)&gt;0,"PROGRAMADO","CORRECTIVO"),"CORRECTIVO"),"")</f>
        <v/>
      </c>
      <c r="AE785" s="32" t="str">
        <f t="shared" si="13"/>
        <v/>
      </c>
      <c r="AF785" s="32" t="str">
        <f>IF(B785&gt;0,(SUMIF('IW49 SEMANA CAL'!A:A,'IW38 SEMANA CAL'!B785,'IW49 SEMANA CAL'!H:H)),"")</f>
        <v/>
      </c>
    </row>
    <row r="786" spans="30:32" x14ac:dyDescent="0.35">
      <c r="AD786" s="32" t="str">
        <f>IF(B786&gt;0,IFERROR(IF(_xlfn.XLOOKUP(B786,'IW38 PLAN SEMANAL'!B:B,'IW38 PLAN SEMANAL'!B:B)&gt;0,"PROGRAMADO","CORRECTIVO"),"CORRECTIVO"),"")</f>
        <v/>
      </c>
      <c r="AE786" s="32" t="str">
        <f t="shared" si="13"/>
        <v/>
      </c>
      <c r="AF786" s="32" t="str">
        <f>IF(B786&gt;0,(SUMIF('IW49 SEMANA CAL'!A:A,'IW38 SEMANA CAL'!B786,'IW49 SEMANA CAL'!H:H)),"")</f>
        <v/>
      </c>
    </row>
    <row r="787" spans="30:32" x14ac:dyDescent="0.35">
      <c r="AD787" s="32" t="str">
        <f>IF(B787&gt;0,IFERROR(IF(_xlfn.XLOOKUP(B787,'IW38 PLAN SEMANAL'!B:B,'IW38 PLAN SEMANAL'!B:B)&gt;0,"PROGRAMADO","CORRECTIVO"),"CORRECTIVO"),"")</f>
        <v/>
      </c>
      <c r="AE787" s="32" t="str">
        <f t="shared" si="13"/>
        <v/>
      </c>
      <c r="AF787" s="32" t="str">
        <f>IF(B787&gt;0,(SUMIF('IW49 SEMANA CAL'!A:A,'IW38 SEMANA CAL'!B787,'IW49 SEMANA CAL'!H:H)),"")</f>
        <v/>
      </c>
    </row>
    <row r="788" spans="30:32" x14ac:dyDescent="0.35">
      <c r="AD788" s="32" t="str">
        <f>IF(B788&gt;0,IFERROR(IF(_xlfn.XLOOKUP(B788,'IW38 PLAN SEMANAL'!B:B,'IW38 PLAN SEMANAL'!B:B)&gt;0,"PROGRAMADO","CORRECTIVO"),"CORRECTIVO"),"")</f>
        <v/>
      </c>
      <c r="AE788" s="32" t="str">
        <f t="shared" si="13"/>
        <v/>
      </c>
      <c r="AF788" s="32" t="str">
        <f>IF(B788&gt;0,(SUMIF('IW49 SEMANA CAL'!A:A,'IW38 SEMANA CAL'!B788,'IW49 SEMANA CAL'!H:H)),"")</f>
        <v/>
      </c>
    </row>
    <row r="789" spans="30:32" x14ac:dyDescent="0.35">
      <c r="AD789" s="32" t="str">
        <f>IF(B789&gt;0,IFERROR(IF(_xlfn.XLOOKUP(B789,'IW38 PLAN SEMANAL'!B:B,'IW38 PLAN SEMANAL'!B:B)&gt;0,"PROGRAMADO","CORRECTIVO"),"CORRECTIVO"),"")</f>
        <v/>
      </c>
      <c r="AE789" s="32" t="str">
        <f t="shared" si="13"/>
        <v/>
      </c>
      <c r="AF789" s="32" t="str">
        <f>IF(B789&gt;0,(SUMIF('IW49 SEMANA CAL'!A:A,'IW38 SEMANA CAL'!B789,'IW49 SEMANA CAL'!H:H)),"")</f>
        <v/>
      </c>
    </row>
    <row r="790" spans="30:32" x14ac:dyDescent="0.35">
      <c r="AD790" s="32" t="str">
        <f>IF(B790&gt;0,IFERROR(IF(_xlfn.XLOOKUP(B790,'IW38 PLAN SEMANAL'!B:B,'IW38 PLAN SEMANAL'!B:B)&gt;0,"PROGRAMADO","CORRECTIVO"),"CORRECTIVO"),"")</f>
        <v/>
      </c>
      <c r="AE790" s="32" t="str">
        <f t="shared" si="13"/>
        <v/>
      </c>
      <c r="AF790" s="32" t="str">
        <f>IF(B790&gt;0,(SUMIF('IW49 SEMANA CAL'!A:A,'IW38 SEMANA CAL'!B790,'IW49 SEMANA CAL'!H:H)),"")</f>
        <v/>
      </c>
    </row>
    <row r="791" spans="30:32" x14ac:dyDescent="0.35">
      <c r="AD791" s="32" t="str">
        <f>IF(B791&gt;0,IFERROR(IF(_xlfn.XLOOKUP(B791,'IW38 PLAN SEMANAL'!B:B,'IW38 PLAN SEMANAL'!B:B)&gt;0,"PROGRAMADO","CORRECTIVO"),"CORRECTIVO"),"")</f>
        <v/>
      </c>
      <c r="AE791" s="32" t="str">
        <f t="shared" si="13"/>
        <v/>
      </c>
      <c r="AF791" s="32" t="str">
        <f>IF(B791&gt;0,(SUMIF('IW49 SEMANA CAL'!A:A,'IW38 SEMANA CAL'!B791,'IW49 SEMANA CAL'!H:H)),"")</f>
        <v/>
      </c>
    </row>
    <row r="792" spans="30:32" x14ac:dyDescent="0.35">
      <c r="AD792" s="32" t="str">
        <f>IF(B792&gt;0,IFERROR(IF(_xlfn.XLOOKUP(B792,'IW38 PLAN SEMANAL'!B:B,'IW38 PLAN SEMANAL'!B:B)&gt;0,"PROGRAMADO","CORRECTIVO"),"CORRECTIVO"),"")</f>
        <v/>
      </c>
      <c r="AE792" s="32" t="str">
        <f t="shared" si="13"/>
        <v/>
      </c>
      <c r="AF792" s="32" t="str">
        <f>IF(B792&gt;0,(SUMIF('IW49 SEMANA CAL'!A:A,'IW38 SEMANA CAL'!B792,'IW49 SEMANA CAL'!H:H)),"")</f>
        <v/>
      </c>
    </row>
    <row r="793" spans="30:32" x14ac:dyDescent="0.35">
      <c r="AD793" s="32" t="str">
        <f>IF(B793&gt;0,IFERROR(IF(_xlfn.XLOOKUP(B793,'IW38 PLAN SEMANAL'!B:B,'IW38 PLAN SEMANAL'!B:B)&gt;0,"PROGRAMADO","CORRECTIVO"),"CORRECTIVO"),"")</f>
        <v/>
      </c>
      <c r="AE793" s="32" t="str">
        <f t="shared" si="13"/>
        <v/>
      </c>
      <c r="AF793" s="32" t="str">
        <f>IF(B793&gt;0,(SUMIF('IW49 SEMANA CAL'!A:A,'IW38 SEMANA CAL'!B793,'IW49 SEMANA CAL'!H:H)),"")</f>
        <v/>
      </c>
    </row>
    <row r="794" spans="30:32" x14ac:dyDescent="0.35">
      <c r="AD794" s="32" t="str">
        <f>IF(B794&gt;0,IFERROR(IF(_xlfn.XLOOKUP(B794,'IW38 PLAN SEMANAL'!B:B,'IW38 PLAN SEMANAL'!B:B)&gt;0,"PROGRAMADO","CORRECTIVO"),"CORRECTIVO"),"")</f>
        <v/>
      </c>
      <c r="AE794" s="32" t="str">
        <f t="shared" si="13"/>
        <v/>
      </c>
      <c r="AF794" s="32" t="str">
        <f>IF(B794&gt;0,(SUMIF('IW49 SEMANA CAL'!A:A,'IW38 SEMANA CAL'!B794,'IW49 SEMANA CAL'!H:H)),"")</f>
        <v/>
      </c>
    </row>
    <row r="795" spans="30:32" x14ac:dyDescent="0.35">
      <c r="AD795" s="32" t="str">
        <f>IF(B795&gt;0,IFERROR(IF(_xlfn.XLOOKUP(B795,'IW38 PLAN SEMANAL'!B:B,'IW38 PLAN SEMANAL'!B:B)&gt;0,"PROGRAMADO","CORRECTIVO"),"CORRECTIVO"),"")</f>
        <v/>
      </c>
      <c r="AE795" s="32" t="str">
        <f t="shared" si="13"/>
        <v/>
      </c>
      <c r="AF795" s="32" t="str">
        <f>IF(B795&gt;0,(SUMIF('IW49 SEMANA CAL'!A:A,'IW38 SEMANA CAL'!B795,'IW49 SEMANA CAL'!H:H)),"")</f>
        <v/>
      </c>
    </row>
    <row r="796" spans="30:32" x14ac:dyDescent="0.35">
      <c r="AD796" s="32" t="str">
        <f>IF(B796&gt;0,IFERROR(IF(_xlfn.XLOOKUP(B796,'IW38 PLAN SEMANAL'!B:B,'IW38 PLAN SEMANAL'!B:B)&gt;0,"PROGRAMADO","CORRECTIVO"),"CORRECTIVO"),"")</f>
        <v/>
      </c>
      <c r="AE796" s="32" t="str">
        <f t="shared" si="13"/>
        <v/>
      </c>
      <c r="AF796" s="32" t="str">
        <f>IF(B796&gt;0,(SUMIF('IW49 SEMANA CAL'!A:A,'IW38 SEMANA CAL'!B796,'IW49 SEMANA CAL'!H:H)),"")</f>
        <v/>
      </c>
    </row>
    <row r="797" spans="30:32" x14ac:dyDescent="0.35">
      <c r="AD797" s="32" t="str">
        <f>IF(B797&gt;0,IFERROR(IF(_xlfn.XLOOKUP(B797,'IW38 PLAN SEMANAL'!B:B,'IW38 PLAN SEMANAL'!B:B)&gt;0,"PROGRAMADO","CORRECTIVO"),"CORRECTIVO"),"")</f>
        <v/>
      </c>
      <c r="AE797" s="32" t="str">
        <f t="shared" si="13"/>
        <v/>
      </c>
      <c r="AF797" s="32" t="str">
        <f>IF(B797&gt;0,(SUMIF('IW49 SEMANA CAL'!A:A,'IW38 SEMANA CAL'!B797,'IW49 SEMANA CAL'!H:H)),"")</f>
        <v/>
      </c>
    </row>
    <row r="798" spans="30:32" x14ac:dyDescent="0.35">
      <c r="AD798" s="32" t="str">
        <f>IF(B798&gt;0,IFERROR(IF(_xlfn.XLOOKUP(B798,'IW38 PLAN SEMANAL'!B:B,'IW38 PLAN SEMANAL'!B:B)&gt;0,"PROGRAMADO","CORRECTIVO"),"CORRECTIVO"),"")</f>
        <v/>
      </c>
      <c r="AE798" s="32" t="str">
        <f t="shared" si="13"/>
        <v/>
      </c>
      <c r="AF798" s="32" t="str">
        <f>IF(B798&gt;0,(SUMIF('IW49 SEMANA CAL'!A:A,'IW38 SEMANA CAL'!B798,'IW49 SEMANA CAL'!H:H)),"")</f>
        <v/>
      </c>
    </row>
    <row r="799" spans="30:32" x14ac:dyDescent="0.35">
      <c r="AD799" s="32" t="str">
        <f>IF(B799&gt;0,IFERROR(IF(_xlfn.XLOOKUP(B799,'IW38 PLAN SEMANAL'!B:B,'IW38 PLAN SEMANAL'!B:B)&gt;0,"PROGRAMADO","CORRECTIVO"),"CORRECTIVO"),"")</f>
        <v/>
      </c>
      <c r="AE799" s="32" t="str">
        <f t="shared" si="13"/>
        <v/>
      </c>
      <c r="AF799" s="32" t="str">
        <f>IF(B799&gt;0,(SUMIF('IW49 SEMANA CAL'!A:A,'IW38 SEMANA CAL'!B799,'IW49 SEMANA CAL'!H:H)),"")</f>
        <v/>
      </c>
    </row>
    <row r="800" spans="30:32" x14ac:dyDescent="0.35">
      <c r="AD800" s="32" t="str">
        <f>IF(B800&gt;0,IFERROR(IF(_xlfn.XLOOKUP(B800,'IW38 PLAN SEMANAL'!B:B,'IW38 PLAN SEMANAL'!B:B)&gt;0,"PROGRAMADO","CORRECTIVO"),"CORRECTIVO"),"")</f>
        <v/>
      </c>
      <c r="AE800" s="32" t="str">
        <f t="shared" si="13"/>
        <v/>
      </c>
      <c r="AF800" s="32" t="str">
        <f>IF(B800&gt;0,(SUMIF('IW49 SEMANA CAL'!A:A,'IW38 SEMANA CAL'!B800,'IW49 SEMANA CAL'!H:H)),"")</f>
        <v/>
      </c>
    </row>
    <row r="801" spans="30:32" x14ac:dyDescent="0.35">
      <c r="AD801" s="32" t="str">
        <f>IF(B801&gt;0,IFERROR(IF(_xlfn.XLOOKUP(B801,'IW38 PLAN SEMANAL'!B:B,'IW38 PLAN SEMANAL'!B:B)&gt;0,"PROGRAMADO","CORRECTIVO"),"CORRECTIVO"),"")</f>
        <v/>
      </c>
      <c r="AE801" s="32" t="str">
        <f t="shared" si="13"/>
        <v/>
      </c>
      <c r="AF801" s="32" t="str">
        <f>IF(B801&gt;0,(SUMIF('IW49 SEMANA CAL'!A:A,'IW38 SEMANA CAL'!B801,'IW49 SEMANA CAL'!H:H)),"")</f>
        <v/>
      </c>
    </row>
    <row r="802" spans="30:32" x14ac:dyDescent="0.35">
      <c r="AD802" s="32" t="str">
        <f>IF(B802&gt;0,IFERROR(IF(_xlfn.XLOOKUP(B802,'IW38 PLAN SEMANAL'!B:B,'IW38 PLAN SEMANAL'!B:B)&gt;0,"PROGRAMADO","CORRECTIVO"),"CORRECTIVO"),"")</f>
        <v/>
      </c>
      <c r="AE802" s="32" t="str">
        <f t="shared" si="13"/>
        <v/>
      </c>
      <c r="AF802" s="32" t="str">
        <f>IF(B802&gt;0,(SUMIF('IW49 SEMANA CAL'!A:A,'IW38 SEMANA CAL'!B802,'IW49 SEMANA CAL'!H:H)),"")</f>
        <v/>
      </c>
    </row>
    <row r="803" spans="30:32" x14ac:dyDescent="0.35">
      <c r="AD803" s="32" t="str">
        <f>IF(B803&gt;0,IFERROR(IF(_xlfn.XLOOKUP(B803,'IW38 PLAN SEMANAL'!B:B,'IW38 PLAN SEMANAL'!B:B)&gt;0,"PROGRAMADO","CORRECTIVO"),"CORRECTIVO"),"")</f>
        <v/>
      </c>
      <c r="AE803" s="32" t="str">
        <f t="shared" si="13"/>
        <v/>
      </c>
      <c r="AF803" s="32" t="str">
        <f>IF(B803&gt;0,(SUMIF('IW49 SEMANA CAL'!A:A,'IW38 SEMANA CAL'!B803,'IW49 SEMANA CAL'!H:H)),"")</f>
        <v/>
      </c>
    </row>
    <row r="804" spans="30:32" x14ac:dyDescent="0.35">
      <c r="AD804" s="32" t="str">
        <f>IF(B804&gt;0,IFERROR(IF(_xlfn.XLOOKUP(B804,'IW38 PLAN SEMANAL'!B:B,'IW38 PLAN SEMANAL'!B:B)&gt;0,"PROGRAMADO","CORRECTIVO"),"CORRECTIVO"),"")</f>
        <v/>
      </c>
      <c r="AE804" s="32" t="str">
        <f t="shared" si="13"/>
        <v/>
      </c>
      <c r="AF804" s="32" t="str">
        <f>IF(B804&gt;0,(SUMIF('IW49 SEMANA CAL'!A:A,'IW38 SEMANA CAL'!B804,'IW49 SEMANA CAL'!H:H)),"")</f>
        <v/>
      </c>
    </row>
    <row r="805" spans="30:32" x14ac:dyDescent="0.35">
      <c r="AD805" s="32" t="str">
        <f>IF(B805&gt;0,IFERROR(IF(_xlfn.XLOOKUP(B805,'IW38 PLAN SEMANAL'!B:B,'IW38 PLAN SEMANAL'!B:B)&gt;0,"PROGRAMADO","CORRECTIVO"),"CORRECTIVO"),"")</f>
        <v/>
      </c>
      <c r="AE805" s="32" t="str">
        <f t="shared" si="13"/>
        <v/>
      </c>
      <c r="AF805" s="32" t="str">
        <f>IF(B805&gt;0,(SUMIF('IW49 SEMANA CAL'!A:A,'IW38 SEMANA CAL'!B805,'IW49 SEMANA CAL'!H:H)),"")</f>
        <v/>
      </c>
    </row>
    <row r="806" spans="30:32" x14ac:dyDescent="0.35">
      <c r="AD806" s="32" t="str">
        <f>IF(B806&gt;0,IFERROR(IF(_xlfn.XLOOKUP(B806,'IW38 PLAN SEMANAL'!B:B,'IW38 PLAN SEMANAL'!B:B)&gt;0,"PROGRAMADO","CORRECTIVO"),"CORRECTIVO"),"")</f>
        <v/>
      </c>
      <c r="AE806" s="32" t="str">
        <f t="shared" si="13"/>
        <v/>
      </c>
      <c r="AF806" s="32" t="str">
        <f>IF(B806&gt;0,(SUMIF('IW49 SEMANA CAL'!A:A,'IW38 SEMANA CAL'!B806,'IW49 SEMANA CAL'!H:H)),"")</f>
        <v/>
      </c>
    </row>
    <row r="807" spans="30:32" x14ac:dyDescent="0.35">
      <c r="AD807" s="32" t="str">
        <f>IF(B807&gt;0,IFERROR(IF(_xlfn.XLOOKUP(B807,'IW38 PLAN SEMANAL'!B:B,'IW38 PLAN SEMANAL'!B:B)&gt;0,"PROGRAMADO","CORRECTIVO"),"CORRECTIVO"),"")</f>
        <v/>
      </c>
      <c r="AE807" s="32" t="str">
        <f t="shared" si="13"/>
        <v/>
      </c>
      <c r="AF807" s="32" t="str">
        <f>IF(B807&gt;0,(SUMIF('IW49 SEMANA CAL'!A:A,'IW38 SEMANA CAL'!B807,'IW49 SEMANA CAL'!H:H)),"")</f>
        <v/>
      </c>
    </row>
    <row r="808" spans="30:32" x14ac:dyDescent="0.35">
      <c r="AD808" s="32" t="str">
        <f>IF(B808&gt;0,IFERROR(IF(_xlfn.XLOOKUP(B808,'IW38 PLAN SEMANAL'!B:B,'IW38 PLAN SEMANAL'!B:B)&gt;0,"PROGRAMADO","CORRECTIVO"),"CORRECTIVO"),"")</f>
        <v/>
      </c>
      <c r="AE808" s="32" t="str">
        <f t="shared" si="13"/>
        <v/>
      </c>
      <c r="AF808" s="32" t="str">
        <f>IF(B808&gt;0,(SUMIF('IW49 SEMANA CAL'!A:A,'IW38 SEMANA CAL'!B808,'IW49 SEMANA CAL'!H:H)),"")</f>
        <v/>
      </c>
    </row>
    <row r="809" spans="30:32" x14ac:dyDescent="0.35">
      <c r="AD809" s="32" t="str">
        <f>IF(B809&gt;0,IFERROR(IF(_xlfn.XLOOKUP(B809,'IW38 PLAN SEMANAL'!B:B,'IW38 PLAN SEMANAL'!B:B)&gt;0,"PROGRAMADO","CORRECTIVO"),"CORRECTIVO"),"")</f>
        <v/>
      </c>
      <c r="AE809" s="32" t="str">
        <f t="shared" si="13"/>
        <v/>
      </c>
      <c r="AF809" s="32" t="str">
        <f>IF(B809&gt;0,(SUMIF('IW49 SEMANA CAL'!A:A,'IW38 SEMANA CAL'!B809,'IW49 SEMANA CAL'!H:H)),"")</f>
        <v/>
      </c>
    </row>
    <row r="810" spans="30:32" x14ac:dyDescent="0.35">
      <c r="AD810" s="32" t="str">
        <f>IF(B810&gt;0,IFERROR(IF(_xlfn.XLOOKUP(B810,'IW38 PLAN SEMANAL'!B:B,'IW38 PLAN SEMANAL'!B:B)&gt;0,"PROGRAMADO","CORRECTIVO"),"CORRECTIVO"),"")</f>
        <v/>
      </c>
      <c r="AE810" s="32" t="str">
        <f t="shared" si="13"/>
        <v/>
      </c>
      <c r="AF810" s="32" t="str">
        <f>IF(B810&gt;0,(SUMIF('IW49 SEMANA CAL'!A:A,'IW38 SEMANA CAL'!B810,'IW49 SEMANA CAL'!H:H)),"")</f>
        <v/>
      </c>
    </row>
    <row r="811" spans="30:32" x14ac:dyDescent="0.35">
      <c r="AD811" s="32" t="str">
        <f>IF(B811&gt;0,IFERROR(IF(_xlfn.XLOOKUP(B811,'IW38 PLAN SEMANAL'!B:B,'IW38 PLAN SEMANAL'!B:B)&gt;0,"PROGRAMADO","CORRECTIVO"),"CORRECTIVO"),"")</f>
        <v/>
      </c>
      <c r="AE811" s="32" t="str">
        <f t="shared" si="13"/>
        <v/>
      </c>
      <c r="AF811" s="32" t="str">
        <f>IF(B811&gt;0,(SUMIF('IW49 SEMANA CAL'!A:A,'IW38 SEMANA CAL'!B811,'IW49 SEMANA CAL'!H:H)),"")</f>
        <v/>
      </c>
    </row>
    <row r="812" spans="30:32" x14ac:dyDescent="0.35">
      <c r="AD812" s="32" t="str">
        <f>IF(B812&gt;0,IFERROR(IF(_xlfn.XLOOKUP(B812,'IW38 PLAN SEMANAL'!B:B,'IW38 PLAN SEMANAL'!B:B)&gt;0,"PROGRAMADO","CORRECTIVO"),"CORRECTIVO"),"")</f>
        <v/>
      </c>
      <c r="AE812" s="32" t="str">
        <f t="shared" ref="AE812:AE875" si="14">IF(B812&gt;0,IF(MID(G812,1,3)="CTE","CERRADO",IF(MID(G812,1,3)="REP","REPROGRAMADO",IF(MID(G812,1,3)="CER","CERRADO","ABIERTO"))),"")</f>
        <v/>
      </c>
      <c r="AF812" s="32" t="str">
        <f>IF(B812&gt;0,(SUMIF('IW49 SEMANA CAL'!A:A,'IW38 SEMANA CAL'!B812,'IW49 SEMANA CAL'!H:H)),"")</f>
        <v/>
      </c>
    </row>
    <row r="813" spans="30:32" x14ac:dyDescent="0.35">
      <c r="AD813" s="32" t="str">
        <f>IF(B813&gt;0,IFERROR(IF(_xlfn.XLOOKUP(B813,'IW38 PLAN SEMANAL'!B:B,'IW38 PLAN SEMANAL'!B:B)&gt;0,"PROGRAMADO","CORRECTIVO"),"CORRECTIVO"),"")</f>
        <v/>
      </c>
      <c r="AE813" s="32" t="str">
        <f t="shared" si="14"/>
        <v/>
      </c>
      <c r="AF813" s="32" t="str">
        <f>IF(B813&gt;0,(SUMIF('IW49 SEMANA CAL'!A:A,'IW38 SEMANA CAL'!B813,'IW49 SEMANA CAL'!H:H)),"")</f>
        <v/>
      </c>
    </row>
    <row r="814" spans="30:32" x14ac:dyDescent="0.35">
      <c r="AD814" s="32" t="str">
        <f>IF(B814&gt;0,IFERROR(IF(_xlfn.XLOOKUP(B814,'IW38 PLAN SEMANAL'!B:B,'IW38 PLAN SEMANAL'!B:B)&gt;0,"PROGRAMADO","CORRECTIVO"),"CORRECTIVO"),"")</f>
        <v/>
      </c>
      <c r="AE814" s="32" t="str">
        <f t="shared" si="14"/>
        <v/>
      </c>
      <c r="AF814" s="32" t="str">
        <f>IF(B814&gt;0,(SUMIF('IW49 SEMANA CAL'!A:A,'IW38 SEMANA CAL'!B814,'IW49 SEMANA CAL'!H:H)),"")</f>
        <v/>
      </c>
    </row>
    <row r="815" spans="30:32" x14ac:dyDescent="0.35">
      <c r="AD815" s="32" t="str">
        <f>IF(B815&gt;0,IFERROR(IF(_xlfn.XLOOKUP(B815,'IW38 PLAN SEMANAL'!B:B,'IW38 PLAN SEMANAL'!B:B)&gt;0,"PROGRAMADO","CORRECTIVO"),"CORRECTIVO"),"")</f>
        <v/>
      </c>
      <c r="AE815" s="32" t="str">
        <f t="shared" si="14"/>
        <v/>
      </c>
      <c r="AF815" s="32" t="str">
        <f>IF(B815&gt;0,(SUMIF('IW49 SEMANA CAL'!A:A,'IW38 SEMANA CAL'!B815,'IW49 SEMANA CAL'!H:H)),"")</f>
        <v/>
      </c>
    </row>
    <row r="816" spans="30:32" x14ac:dyDescent="0.35">
      <c r="AD816" s="32" t="str">
        <f>IF(B816&gt;0,IFERROR(IF(_xlfn.XLOOKUP(B816,'IW38 PLAN SEMANAL'!B:B,'IW38 PLAN SEMANAL'!B:B)&gt;0,"PROGRAMADO","CORRECTIVO"),"CORRECTIVO"),"")</f>
        <v/>
      </c>
      <c r="AE816" s="32" t="str">
        <f t="shared" si="14"/>
        <v/>
      </c>
      <c r="AF816" s="32" t="str">
        <f>IF(B816&gt;0,(SUMIF('IW49 SEMANA CAL'!A:A,'IW38 SEMANA CAL'!B816,'IW49 SEMANA CAL'!H:H)),"")</f>
        <v/>
      </c>
    </row>
    <row r="817" spans="30:32" x14ac:dyDescent="0.35">
      <c r="AD817" s="32" t="str">
        <f>IF(B817&gt;0,IFERROR(IF(_xlfn.XLOOKUP(B817,'IW38 PLAN SEMANAL'!B:B,'IW38 PLAN SEMANAL'!B:B)&gt;0,"PROGRAMADO","CORRECTIVO"),"CORRECTIVO"),"")</f>
        <v/>
      </c>
      <c r="AE817" s="32" t="str">
        <f t="shared" si="14"/>
        <v/>
      </c>
      <c r="AF817" s="32" t="str">
        <f>IF(B817&gt;0,(SUMIF('IW49 SEMANA CAL'!A:A,'IW38 SEMANA CAL'!B817,'IW49 SEMANA CAL'!H:H)),"")</f>
        <v/>
      </c>
    </row>
    <row r="818" spans="30:32" x14ac:dyDescent="0.35">
      <c r="AD818" s="32" t="str">
        <f>IF(B818&gt;0,IFERROR(IF(_xlfn.XLOOKUP(B818,'IW38 PLAN SEMANAL'!B:B,'IW38 PLAN SEMANAL'!B:B)&gt;0,"PROGRAMADO","CORRECTIVO"),"CORRECTIVO"),"")</f>
        <v/>
      </c>
      <c r="AE818" s="32" t="str">
        <f t="shared" si="14"/>
        <v/>
      </c>
      <c r="AF818" s="32" t="str">
        <f>IF(B818&gt;0,(SUMIF('IW49 SEMANA CAL'!A:A,'IW38 SEMANA CAL'!B818,'IW49 SEMANA CAL'!H:H)),"")</f>
        <v/>
      </c>
    </row>
    <row r="819" spans="30:32" x14ac:dyDescent="0.35">
      <c r="AD819" s="32" t="str">
        <f>IF(B819&gt;0,IFERROR(IF(_xlfn.XLOOKUP(B819,'IW38 PLAN SEMANAL'!B:B,'IW38 PLAN SEMANAL'!B:B)&gt;0,"PROGRAMADO","CORRECTIVO"),"CORRECTIVO"),"")</f>
        <v/>
      </c>
      <c r="AE819" s="32" t="str">
        <f t="shared" si="14"/>
        <v/>
      </c>
      <c r="AF819" s="32" t="str">
        <f>IF(B819&gt;0,(SUMIF('IW49 SEMANA CAL'!A:A,'IW38 SEMANA CAL'!B819,'IW49 SEMANA CAL'!H:H)),"")</f>
        <v/>
      </c>
    </row>
    <row r="820" spans="30:32" x14ac:dyDescent="0.35">
      <c r="AD820" s="32" t="str">
        <f>IF(B820&gt;0,IFERROR(IF(_xlfn.XLOOKUP(B820,'IW38 PLAN SEMANAL'!B:B,'IW38 PLAN SEMANAL'!B:B)&gt;0,"PROGRAMADO","CORRECTIVO"),"CORRECTIVO"),"")</f>
        <v/>
      </c>
      <c r="AE820" s="32" t="str">
        <f t="shared" si="14"/>
        <v/>
      </c>
      <c r="AF820" s="32" t="str">
        <f>IF(B820&gt;0,(SUMIF('IW49 SEMANA CAL'!A:A,'IW38 SEMANA CAL'!B820,'IW49 SEMANA CAL'!H:H)),"")</f>
        <v/>
      </c>
    </row>
    <row r="821" spans="30:32" x14ac:dyDescent="0.35">
      <c r="AD821" s="32" t="str">
        <f>IF(B821&gt;0,IFERROR(IF(_xlfn.XLOOKUP(B821,'IW38 PLAN SEMANAL'!B:B,'IW38 PLAN SEMANAL'!B:B)&gt;0,"PROGRAMADO","CORRECTIVO"),"CORRECTIVO"),"")</f>
        <v/>
      </c>
      <c r="AE821" s="32" t="str">
        <f t="shared" si="14"/>
        <v/>
      </c>
      <c r="AF821" s="32" t="str">
        <f>IF(B821&gt;0,(SUMIF('IW49 SEMANA CAL'!A:A,'IW38 SEMANA CAL'!B821,'IW49 SEMANA CAL'!H:H)),"")</f>
        <v/>
      </c>
    </row>
    <row r="822" spans="30:32" x14ac:dyDescent="0.35">
      <c r="AD822" s="32" t="str">
        <f>IF(B822&gt;0,IFERROR(IF(_xlfn.XLOOKUP(B822,'IW38 PLAN SEMANAL'!B:B,'IW38 PLAN SEMANAL'!B:B)&gt;0,"PROGRAMADO","CORRECTIVO"),"CORRECTIVO"),"")</f>
        <v/>
      </c>
      <c r="AE822" s="32" t="str">
        <f t="shared" si="14"/>
        <v/>
      </c>
      <c r="AF822" s="32" t="str">
        <f>IF(B822&gt;0,(SUMIF('IW49 SEMANA CAL'!A:A,'IW38 SEMANA CAL'!B822,'IW49 SEMANA CAL'!H:H)),"")</f>
        <v/>
      </c>
    </row>
    <row r="823" spans="30:32" x14ac:dyDescent="0.35">
      <c r="AD823" s="32" t="str">
        <f>IF(B823&gt;0,IFERROR(IF(_xlfn.XLOOKUP(B823,'IW38 PLAN SEMANAL'!B:B,'IW38 PLAN SEMANAL'!B:B)&gt;0,"PROGRAMADO","CORRECTIVO"),"CORRECTIVO"),"")</f>
        <v/>
      </c>
      <c r="AE823" s="32" t="str">
        <f t="shared" si="14"/>
        <v/>
      </c>
      <c r="AF823" s="32" t="str">
        <f>IF(B823&gt;0,(SUMIF('IW49 SEMANA CAL'!A:A,'IW38 SEMANA CAL'!B823,'IW49 SEMANA CAL'!H:H)),"")</f>
        <v/>
      </c>
    </row>
    <row r="824" spans="30:32" x14ac:dyDescent="0.35">
      <c r="AD824" s="32" t="str">
        <f>IF(B824&gt;0,IFERROR(IF(_xlfn.XLOOKUP(B824,'IW38 PLAN SEMANAL'!B:B,'IW38 PLAN SEMANAL'!B:B)&gt;0,"PROGRAMADO","CORRECTIVO"),"CORRECTIVO"),"")</f>
        <v/>
      </c>
      <c r="AE824" s="32" t="str">
        <f t="shared" si="14"/>
        <v/>
      </c>
      <c r="AF824" s="32" t="str">
        <f>IF(B824&gt;0,(SUMIF('IW49 SEMANA CAL'!A:A,'IW38 SEMANA CAL'!B824,'IW49 SEMANA CAL'!H:H)),"")</f>
        <v/>
      </c>
    </row>
    <row r="825" spans="30:32" x14ac:dyDescent="0.35">
      <c r="AD825" s="32" t="str">
        <f>IF(B825&gt;0,IFERROR(IF(_xlfn.XLOOKUP(B825,'IW38 PLAN SEMANAL'!B:B,'IW38 PLAN SEMANAL'!B:B)&gt;0,"PROGRAMADO","CORRECTIVO"),"CORRECTIVO"),"")</f>
        <v/>
      </c>
      <c r="AE825" s="32" t="str">
        <f t="shared" si="14"/>
        <v/>
      </c>
      <c r="AF825" s="32" t="str">
        <f>IF(B825&gt;0,(SUMIF('IW49 SEMANA CAL'!A:A,'IW38 SEMANA CAL'!B825,'IW49 SEMANA CAL'!H:H)),"")</f>
        <v/>
      </c>
    </row>
    <row r="826" spans="30:32" x14ac:dyDescent="0.35">
      <c r="AD826" s="32" t="str">
        <f>IF(B826&gt;0,IFERROR(IF(_xlfn.XLOOKUP(B826,'IW38 PLAN SEMANAL'!B:B,'IW38 PLAN SEMANAL'!B:B)&gt;0,"PROGRAMADO","CORRECTIVO"),"CORRECTIVO"),"")</f>
        <v/>
      </c>
      <c r="AE826" s="32" t="str">
        <f t="shared" si="14"/>
        <v/>
      </c>
      <c r="AF826" s="32" t="str">
        <f>IF(B826&gt;0,(SUMIF('IW49 SEMANA CAL'!A:A,'IW38 SEMANA CAL'!B826,'IW49 SEMANA CAL'!H:H)),"")</f>
        <v/>
      </c>
    </row>
    <row r="827" spans="30:32" x14ac:dyDescent="0.35">
      <c r="AD827" s="32" t="str">
        <f>IF(B827&gt;0,IFERROR(IF(_xlfn.XLOOKUP(B827,'IW38 PLAN SEMANAL'!B:B,'IW38 PLAN SEMANAL'!B:B)&gt;0,"PROGRAMADO","CORRECTIVO"),"CORRECTIVO"),"")</f>
        <v/>
      </c>
      <c r="AE827" s="32" t="str">
        <f t="shared" si="14"/>
        <v/>
      </c>
      <c r="AF827" s="32" t="str">
        <f>IF(B827&gt;0,(SUMIF('IW49 SEMANA CAL'!A:A,'IW38 SEMANA CAL'!B827,'IW49 SEMANA CAL'!H:H)),"")</f>
        <v/>
      </c>
    </row>
    <row r="828" spans="30:32" x14ac:dyDescent="0.35">
      <c r="AD828" s="32" t="str">
        <f>IF(B828&gt;0,IFERROR(IF(_xlfn.XLOOKUP(B828,'IW38 PLAN SEMANAL'!B:B,'IW38 PLAN SEMANAL'!B:B)&gt;0,"PROGRAMADO","CORRECTIVO"),"CORRECTIVO"),"")</f>
        <v/>
      </c>
      <c r="AE828" s="32" t="str">
        <f t="shared" si="14"/>
        <v/>
      </c>
      <c r="AF828" s="32" t="str">
        <f>IF(B828&gt;0,(SUMIF('IW49 SEMANA CAL'!A:A,'IW38 SEMANA CAL'!B828,'IW49 SEMANA CAL'!H:H)),"")</f>
        <v/>
      </c>
    </row>
    <row r="829" spans="30:32" x14ac:dyDescent="0.35">
      <c r="AD829" s="32" t="str">
        <f>IF(B829&gt;0,IFERROR(IF(_xlfn.XLOOKUP(B829,'IW38 PLAN SEMANAL'!B:B,'IW38 PLAN SEMANAL'!B:B)&gt;0,"PROGRAMADO","CORRECTIVO"),"CORRECTIVO"),"")</f>
        <v/>
      </c>
      <c r="AE829" s="32" t="str">
        <f t="shared" si="14"/>
        <v/>
      </c>
      <c r="AF829" s="32" t="str">
        <f>IF(B829&gt;0,(SUMIF('IW49 SEMANA CAL'!A:A,'IW38 SEMANA CAL'!B829,'IW49 SEMANA CAL'!H:H)),"")</f>
        <v/>
      </c>
    </row>
    <row r="830" spans="30:32" x14ac:dyDescent="0.35">
      <c r="AD830" s="32" t="str">
        <f>IF(B830&gt;0,IFERROR(IF(_xlfn.XLOOKUP(B830,'IW38 PLAN SEMANAL'!B:B,'IW38 PLAN SEMANAL'!B:B)&gt;0,"PROGRAMADO","CORRECTIVO"),"CORRECTIVO"),"")</f>
        <v/>
      </c>
      <c r="AE830" s="32" t="str">
        <f t="shared" si="14"/>
        <v/>
      </c>
      <c r="AF830" s="32" t="str">
        <f>IF(B830&gt;0,(SUMIF('IW49 SEMANA CAL'!A:A,'IW38 SEMANA CAL'!B830,'IW49 SEMANA CAL'!H:H)),"")</f>
        <v/>
      </c>
    </row>
    <row r="831" spans="30:32" x14ac:dyDescent="0.35">
      <c r="AD831" s="32" t="str">
        <f>IF(B831&gt;0,IFERROR(IF(_xlfn.XLOOKUP(B831,'IW38 PLAN SEMANAL'!B:B,'IW38 PLAN SEMANAL'!B:B)&gt;0,"PROGRAMADO","CORRECTIVO"),"CORRECTIVO"),"")</f>
        <v/>
      </c>
      <c r="AE831" s="32" t="str">
        <f t="shared" si="14"/>
        <v/>
      </c>
      <c r="AF831" s="32" t="str">
        <f>IF(B831&gt;0,(SUMIF('IW49 SEMANA CAL'!A:A,'IW38 SEMANA CAL'!B831,'IW49 SEMANA CAL'!H:H)),"")</f>
        <v/>
      </c>
    </row>
    <row r="832" spans="30:32" x14ac:dyDescent="0.35">
      <c r="AD832" s="32" t="str">
        <f>IF(B832&gt;0,IFERROR(IF(_xlfn.XLOOKUP(B832,'IW38 PLAN SEMANAL'!B:B,'IW38 PLAN SEMANAL'!B:B)&gt;0,"PROGRAMADO","CORRECTIVO"),"CORRECTIVO"),"")</f>
        <v/>
      </c>
      <c r="AE832" s="32" t="str">
        <f t="shared" si="14"/>
        <v/>
      </c>
      <c r="AF832" s="32" t="str">
        <f>IF(B832&gt;0,(SUMIF('IW49 SEMANA CAL'!A:A,'IW38 SEMANA CAL'!B832,'IW49 SEMANA CAL'!H:H)),"")</f>
        <v/>
      </c>
    </row>
    <row r="833" spans="30:32" x14ac:dyDescent="0.35">
      <c r="AD833" s="32" t="str">
        <f>IF(B833&gt;0,IFERROR(IF(_xlfn.XLOOKUP(B833,'IW38 PLAN SEMANAL'!B:B,'IW38 PLAN SEMANAL'!B:B)&gt;0,"PROGRAMADO","CORRECTIVO"),"CORRECTIVO"),"")</f>
        <v/>
      </c>
      <c r="AE833" s="32" t="str">
        <f t="shared" si="14"/>
        <v/>
      </c>
      <c r="AF833" s="32" t="str">
        <f>IF(B833&gt;0,(SUMIF('IW49 SEMANA CAL'!A:A,'IW38 SEMANA CAL'!B833,'IW49 SEMANA CAL'!H:H)),"")</f>
        <v/>
      </c>
    </row>
    <row r="834" spans="30:32" x14ac:dyDescent="0.35">
      <c r="AD834" s="32" t="str">
        <f>IF(B834&gt;0,IFERROR(IF(_xlfn.XLOOKUP(B834,'IW38 PLAN SEMANAL'!B:B,'IW38 PLAN SEMANAL'!B:B)&gt;0,"PROGRAMADO","CORRECTIVO"),"CORRECTIVO"),"")</f>
        <v/>
      </c>
      <c r="AE834" s="32" t="str">
        <f t="shared" si="14"/>
        <v/>
      </c>
      <c r="AF834" s="32" t="str">
        <f>IF(B834&gt;0,(SUMIF('IW49 SEMANA CAL'!A:A,'IW38 SEMANA CAL'!B834,'IW49 SEMANA CAL'!H:H)),"")</f>
        <v/>
      </c>
    </row>
    <row r="835" spans="30:32" x14ac:dyDescent="0.35">
      <c r="AD835" s="32" t="str">
        <f>IF(B835&gt;0,IFERROR(IF(_xlfn.XLOOKUP(B835,'IW38 PLAN SEMANAL'!B:B,'IW38 PLAN SEMANAL'!B:B)&gt;0,"PROGRAMADO","CORRECTIVO"),"CORRECTIVO"),"")</f>
        <v/>
      </c>
      <c r="AE835" s="32" t="str">
        <f t="shared" si="14"/>
        <v/>
      </c>
      <c r="AF835" s="32" t="str">
        <f>IF(B835&gt;0,(SUMIF('IW49 SEMANA CAL'!A:A,'IW38 SEMANA CAL'!B835,'IW49 SEMANA CAL'!H:H)),"")</f>
        <v/>
      </c>
    </row>
    <row r="836" spans="30:32" x14ac:dyDescent="0.35">
      <c r="AD836" s="32" t="str">
        <f>IF(B836&gt;0,IFERROR(IF(_xlfn.XLOOKUP(B836,'IW38 PLAN SEMANAL'!B:B,'IW38 PLAN SEMANAL'!B:B)&gt;0,"PROGRAMADO","CORRECTIVO"),"CORRECTIVO"),"")</f>
        <v/>
      </c>
      <c r="AE836" s="32" t="str">
        <f t="shared" si="14"/>
        <v/>
      </c>
      <c r="AF836" s="32" t="str">
        <f>IF(B836&gt;0,(SUMIF('IW49 SEMANA CAL'!A:A,'IW38 SEMANA CAL'!B836,'IW49 SEMANA CAL'!H:H)),"")</f>
        <v/>
      </c>
    </row>
    <row r="837" spans="30:32" x14ac:dyDescent="0.35">
      <c r="AD837" s="32" t="str">
        <f>IF(B837&gt;0,IFERROR(IF(_xlfn.XLOOKUP(B837,'IW38 PLAN SEMANAL'!B:B,'IW38 PLAN SEMANAL'!B:B)&gt;0,"PROGRAMADO","CORRECTIVO"),"CORRECTIVO"),"")</f>
        <v/>
      </c>
      <c r="AE837" s="32" t="str">
        <f t="shared" si="14"/>
        <v/>
      </c>
      <c r="AF837" s="32" t="str">
        <f>IF(B837&gt;0,(SUMIF('IW49 SEMANA CAL'!A:A,'IW38 SEMANA CAL'!B837,'IW49 SEMANA CAL'!H:H)),"")</f>
        <v/>
      </c>
    </row>
    <row r="838" spans="30:32" x14ac:dyDescent="0.35">
      <c r="AD838" s="32" t="str">
        <f>IF(B838&gt;0,IFERROR(IF(_xlfn.XLOOKUP(B838,'IW38 PLAN SEMANAL'!B:B,'IW38 PLAN SEMANAL'!B:B)&gt;0,"PROGRAMADO","CORRECTIVO"),"CORRECTIVO"),"")</f>
        <v/>
      </c>
      <c r="AE838" s="32" t="str">
        <f t="shared" si="14"/>
        <v/>
      </c>
      <c r="AF838" s="32" t="str">
        <f>IF(B838&gt;0,(SUMIF('IW49 SEMANA CAL'!A:A,'IW38 SEMANA CAL'!B838,'IW49 SEMANA CAL'!H:H)),"")</f>
        <v/>
      </c>
    </row>
    <row r="839" spans="30:32" x14ac:dyDescent="0.35">
      <c r="AD839" s="32" t="str">
        <f>IF(B839&gt;0,IFERROR(IF(_xlfn.XLOOKUP(B839,'IW38 PLAN SEMANAL'!B:B,'IW38 PLAN SEMANAL'!B:B)&gt;0,"PROGRAMADO","CORRECTIVO"),"CORRECTIVO"),"")</f>
        <v/>
      </c>
      <c r="AE839" s="32" t="str">
        <f t="shared" si="14"/>
        <v/>
      </c>
      <c r="AF839" s="32" t="str">
        <f>IF(B839&gt;0,(SUMIF('IW49 SEMANA CAL'!A:A,'IW38 SEMANA CAL'!B839,'IW49 SEMANA CAL'!H:H)),"")</f>
        <v/>
      </c>
    </row>
    <row r="840" spans="30:32" x14ac:dyDescent="0.35">
      <c r="AD840" s="32" t="str">
        <f>IF(B840&gt;0,IFERROR(IF(_xlfn.XLOOKUP(B840,'IW38 PLAN SEMANAL'!B:B,'IW38 PLAN SEMANAL'!B:B)&gt;0,"PROGRAMADO","CORRECTIVO"),"CORRECTIVO"),"")</f>
        <v/>
      </c>
      <c r="AE840" s="32" t="str">
        <f t="shared" si="14"/>
        <v/>
      </c>
      <c r="AF840" s="32" t="str">
        <f>IF(B840&gt;0,(SUMIF('IW49 SEMANA CAL'!A:A,'IW38 SEMANA CAL'!B840,'IW49 SEMANA CAL'!H:H)),"")</f>
        <v/>
      </c>
    </row>
    <row r="841" spans="30:32" x14ac:dyDescent="0.35">
      <c r="AD841" s="32" t="str">
        <f>IF(B841&gt;0,IFERROR(IF(_xlfn.XLOOKUP(B841,'IW38 PLAN SEMANAL'!B:B,'IW38 PLAN SEMANAL'!B:B)&gt;0,"PROGRAMADO","CORRECTIVO"),"CORRECTIVO"),"")</f>
        <v/>
      </c>
      <c r="AE841" s="32" t="str">
        <f t="shared" si="14"/>
        <v/>
      </c>
      <c r="AF841" s="32" t="str">
        <f>IF(B841&gt;0,(SUMIF('IW49 SEMANA CAL'!A:A,'IW38 SEMANA CAL'!B841,'IW49 SEMANA CAL'!H:H)),"")</f>
        <v/>
      </c>
    </row>
    <row r="842" spans="30:32" x14ac:dyDescent="0.35">
      <c r="AD842" s="32" t="str">
        <f>IF(B842&gt;0,IFERROR(IF(_xlfn.XLOOKUP(B842,'IW38 PLAN SEMANAL'!B:B,'IW38 PLAN SEMANAL'!B:B)&gt;0,"PROGRAMADO","CORRECTIVO"),"CORRECTIVO"),"")</f>
        <v/>
      </c>
      <c r="AE842" s="32" t="str">
        <f t="shared" si="14"/>
        <v/>
      </c>
      <c r="AF842" s="32" t="str">
        <f>IF(B842&gt;0,(SUMIF('IW49 SEMANA CAL'!A:A,'IW38 SEMANA CAL'!B842,'IW49 SEMANA CAL'!H:H)),"")</f>
        <v/>
      </c>
    </row>
    <row r="843" spans="30:32" x14ac:dyDescent="0.35">
      <c r="AD843" s="32" t="str">
        <f>IF(B843&gt;0,IFERROR(IF(_xlfn.XLOOKUP(B843,'IW38 PLAN SEMANAL'!B:B,'IW38 PLAN SEMANAL'!B:B)&gt;0,"PROGRAMADO","CORRECTIVO"),"CORRECTIVO"),"")</f>
        <v/>
      </c>
      <c r="AE843" s="32" t="str">
        <f t="shared" si="14"/>
        <v/>
      </c>
      <c r="AF843" s="32" t="str">
        <f>IF(B843&gt;0,(SUMIF('IW49 SEMANA CAL'!A:A,'IW38 SEMANA CAL'!B843,'IW49 SEMANA CAL'!H:H)),"")</f>
        <v/>
      </c>
    </row>
    <row r="844" spans="30:32" x14ac:dyDescent="0.35">
      <c r="AD844" s="32" t="str">
        <f>IF(B844&gt;0,IFERROR(IF(_xlfn.XLOOKUP(B844,'IW38 PLAN SEMANAL'!B:B,'IW38 PLAN SEMANAL'!B:B)&gt;0,"PROGRAMADO","CORRECTIVO"),"CORRECTIVO"),"")</f>
        <v/>
      </c>
      <c r="AE844" s="32" t="str">
        <f t="shared" si="14"/>
        <v/>
      </c>
      <c r="AF844" s="32" t="str">
        <f>IF(B844&gt;0,(SUMIF('IW49 SEMANA CAL'!A:A,'IW38 SEMANA CAL'!B844,'IW49 SEMANA CAL'!H:H)),"")</f>
        <v/>
      </c>
    </row>
    <row r="845" spans="30:32" x14ac:dyDescent="0.35">
      <c r="AD845" s="32" t="str">
        <f>IF(B845&gt;0,IFERROR(IF(_xlfn.XLOOKUP(B845,'IW38 PLAN SEMANAL'!B:B,'IW38 PLAN SEMANAL'!B:B)&gt;0,"PROGRAMADO","CORRECTIVO"),"CORRECTIVO"),"")</f>
        <v/>
      </c>
      <c r="AE845" s="32" t="str">
        <f t="shared" si="14"/>
        <v/>
      </c>
      <c r="AF845" s="32" t="str">
        <f>IF(B845&gt;0,(SUMIF('IW49 SEMANA CAL'!A:A,'IW38 SEMANA CAL'!B845,'IW49 SEMANA CAL'!H:H)),"")</f>
        <v/>
      </c>
    </row>
    <row r="846" spans="30:32" x14ac:dyDescent="0.35">
      <c r="AD846" s="32" t="str">
        <f>IF(B846&gt;0,IFERROR(IF(_xlfn.XLOOKUP(B846,'IW38 PLAN SEMANAL'!B:B,'IW38 PLAN SEMANAL'!B:B)&gt;0,"PROGRAMADO","CORRECTIVO"),"CORRECTIVO"),"")</f>
        <v/>
      </c>
      <c r="AE846" s="32" t="str">
        <f t="shared" si="14"/>
        <v/>
      </c>
      <c r="AF846" s="32" t="str">
        <f>IF(B846&gt;0,(SUMIF('IW49 SEMANA CAL'!A:A,'IW38 SEMANA CAL'!B846,'IW49 SEMANA CAL'!H:H)),"")</f>
        <v/>
      </c>
    </row>
    <row r="847" spans="30:32" x14ac:dyDescent="0.35">
      <c r="AD847" s="32" t="str">
        <f>IF(B847&gt;0,IFERROR(IF(_xlfn.XLOOKUP(B847,'IW38 PLAN SEMANAL'!B:B,'IW38 PLAN SEMANAL'!B:B)&gt;0,"PROGRAMADO","CORRECTIVO"),"CORRECTIVO"),"")</f>
        <v/>
      </c>
      <c r="AE847" s="32" t="str">
        <f t="shared" si="14"/>
        <v/>
      </c>
      <c r="AF847" s="32" t="str">
        <f>IF(B847&gt;0,(SUMIF('IW49 SEMANA CAL'!A:A,'IW38 SEMANA CAL'!B847,'IW49 SEMANA CAL'!H:H)),"")</f>
        <v/>
      </c>
    </row>
    <row r="848" spans="30:32" x14ac:dyDescent="0.35">
      <c r="AD848" s="32" t="str">
        <f>IF(B848&gt;0,IFERROR(IF(_xlfn.XLOOKUP(B848,'IW38 PLAN SEMANAL'!B:B,'IW38 PLAN SEMANAL'!B:B)&gt;0,"PROGRAMADO","CORRECTIVO"),"CORRECTIVO"),"")</f>
        <v/>
      </c>
      <c r="AE848" s="32" t="str">
        <f t="shared" si="14"/>
        <v/>
      </c>
      <c r="AF848" s="32" t="str">
        <f>IF(B848&gt;0,(SUMIF('IW49 SEMANA CAL'!A:A,'IW38 SEMANA CAL'!B848,'IW49 SEMANA CAL'!H:H)),"")</f>
        <v/>
      </c>
    </row>
    <row r="849" spans="30:32" x14ac:dyDescent="0.35">
      <c r="AD849" s="32" t="str">
        <f>IF(B849&gt;0,IFERROR(IF(_xlfn.XLOOKUP(B849,'IW38 PLAN SEMANAL'!B:B,'IW38 PLAN SEMANAL'!B:B)&gt;0,"PROGRAMADO","CORRECTIVO"),"CORRECTIVO"),"")</f>
        <v/>
      </c>
      <c r="AE849" s="32" t="str">
        <f t="shared" si="14"/>
        <v/>
      </c>
      <c r="AF849" s="32" t="str">
        <f>IF(B849&gt;0,(SUMIF('IW49 SEMANA CAL'!A:A,'IW38 SEMANA CAL'!B849,'IW49 SEMANA CAL'!H:H)),"")</f>
        <v/>
      </c>
    </row>
    <row r="850" spans="30:32" x14ac:dyDescent="0.35">
      <c r="AD850" s="32" t="str">
        <f>IF(B850&gt;0,IFERROR(IF(_xlfn.XLOOKUP(B850,'IW38 PLAN SEMANAL'!B:B,'IW38 PLAN SEMANAL'!B:B)&gt;0,"PROGRAMADO","CORRECTIVO"),"CORRECTIVO"),"")</f>
        <v/>
      </c>
      <c r="AE850" s="32" t="str">
        <f t="shared" si="14"/>
        <v/>
      </c>
      <c r="AF850" s="32" t="str">
        <f>IF(B850&gt;0,(SUMIF('IW49 SEMANA CAL'!A:A,'IW38 SEMANA CAL'!B850,'IW49 SEMANA CAL'!H:H)),"")</f>
        <v/>
      </c>
    </row>
    <row r="851" spans="30:32" x14ac:dyDescent="0.35">
      <c r="AD851" s="32" t="str">
        <f>IF(B851&gt;0,IFERROR(IF(_xlfn.XLOOKUP(B851,'IW38 PLAN SEMANAL'!B:B,'IW38 PLAN SEMANAL'!B:B)&gt;0,"PROGRAMADO","CORRECTIVO"),"CORRECTIVO"),"")</f>
        <v/>
      </c>
      <c r="AE851" s="32" t="str">
        <f t="shared" si="14"/>
        <v/>
      </c>
      <c r="AF851" s="32" t="str">
        <f>IF(B851&gt;0,(SUMIF('IW49 SEMANA CAL'!A:A,'IW38 SEMANA CAL'!B851,'IW49 SEMANA CAL'!H:H)),"")</f>
        <v/>
      </c>
    </row>
    <row r="852" spans="30:32" x14ac:dyDescent="0.35">
      <c r="AD852" s="32" t="str">
        <f>IF(B852&gt;0,IFERROR(IF(_xlfn.XLOOKUP(B852,'IW38 PLAN SEMANAL'!B:B,'IW38 PLAN SEMANAL'!B:B)&gt;0,"PROGRAMADO","CORRECTIVO"),"CORRECTIVO"),"")</f>
        <v/>
      </c>
      <c r="AE852" s="32" t="str">
        <f t="shared" si="14"/>
        <v/>
      </c>
      <c r="AF852" s="32" t="str">
        <f>IF(B852&gt;0,(SUMIF('IW49 SEMANA CAL'!A:A,'IW38 SEMANA CAL'!B852,'IW49 SEMANA CAL'!H:H)),"")</f>
        <v/>
      </c>
    </row>
    <row r="853" spans="30:32" x14ac:dyDescent="0.35">
      <c r="AD853" s="32" t="str">
        <f>IF(B853&gt;0,IFERROR(IF(_xlfn.XLOOKUP(B853,'IW38 PLAN SEMANAL'!B:B,'IW38 PLAN SEMANAL'!B:B)&gt;0,"PROGRAMADO","CORRECTIVO"),"CORRECTIVO"),"")</f>
        <v/>
      </c>
      <c r="AE853" s="32" t="str">
        <f t="shared" si="14"/>
        <v/>
      </c>
      <c r="AF853" s="32" t="str">
        <f>IF(B853&gt;0,(SUMIF('IW49 SEMANA CAL'!A:A,'IW38 SEMANA CAL'!B853,'IW49 SEMANA CAL'!H:H)),"")</f>
        <v/>
      </c>
    </row>
    <row r="854" spans="30:32" x14ac:dyDescent="0.35">
      <c r="AD854" s="32" t="str">
        <f>IF(B854&gt;0,IFERROR(IF(_xlfn.XLOOKUP(B854,'IW38 PLAN SEMANAL'!B:B,'IW38 PLAN SEMANAL'!B:B)&gt;0,"PROGRAMADO","CORRECTIVO"),"CORRECTIVO"),"")</f>
        <v/>
      </c>
      <c r="AE854" s="32" t="str">
        <f t="shared" si="14"/>
        <v/>
      </c>
      <c r="AF854" s="32" t="str">
        <f>IF(B854&gt;0,(SUMIF('IW49 SEMANA CAL'!A:A,'IW38 SEMANA CAL'!B854,'IW49 SEMANA CAL'!H:H)),"")</f>
        <v/>
      </c>
    </row>
    <row r="855" spans="30:32" x14ac:dyDescent="0.35">
      <c r="AD855" s="32" t="str">
        <f>IF(B855&gt;0,IFERROR(IF(_xlfn.XLOOKUP(B855,'IW38 PLAN SEMANAL'!B:B,'IW38 PLAN SEMANAL'!B:B)&gt;0,"PROGRAMADO","CORRECTIVO"),"CORRECTIVO"),"")</f>
        <v/>
      </c>
      <c r="AE855" s="32" t="str">
        <f t="shared" si="14"/>
        <v/>
      </c>
      <c r="AF855" s="32" t="str">
        <f>IF(B855&gt;0,(SUMIF('IW49 SEMANA CAL'!A:A,'IW38 SEMANA CAL'!B855,'IW49 SEMANA CAL'!H:H)),"")</f>
        <v/>
      </c>
    </row>
    <row r="856" spans="30:32" x14ac:dyDescent="0.35">
      <c r="AD856" s="32" t="str">
        <f>IF(B856&gt;0,IFERROR(IF(_xlfn.XLOOKUP(B856,'IW38 PLAN SEMANAL'!B:B,'IW38 PLAN SEMANAL'!B:B)&gt;0,"PROGRAMADO","CORRECTIVO"),"CORRECTIVO"),"")</f>
        <v/>
      </c>
      <c r="AE856" s="32" t="str">
        <f t="shared" si="14"/>
        <v/>
      </c>
      <c r="AF856" s="32" t="str">
        <f>IF(B856&gt;0,(SUMIF('IW49 SEMANA CAL'!A:A,'IW38 SEMANA CAL'!B856,'IW49 SEMANA CAL'!H:H)),"")</f>
        <v/>
      </c>
    </row>
    <row r="857" spans="30:32" x14ac:dyDescent="0.35">
      <c r="AD857" s="32" t="str">
        <f>IF(B857&gt;0,IFERROR(IF(_xlfn.XLOOKUP(B857,'IW38 PLAN SEMANAL'!B:B,'IW38 PLAN SEMANAL'!B:B)&gt;0,"PROGRAMADO","CORRECTIVO"),"CORRECTIVO"),"")</f>
        <v/>
      </c>
      <c r="AE857" s="32" t="str">
        <f t="shared" si="14"/>
        <v/>
      </c>
      <c r="AF857" s="32" t="str">
        <f>IF(B857&gt;0,(SUMIF('IW49 SEMANA CAL'!A:A,'IW38 SEMANA CAL'!B857,'IW49 SEMANA CAL'!H:H)),"")</f>
        <v/>
      </c>
    </row>
    <row r="858" spans="30:32" x14ac:dyDescent="0.35">
      <c r="AD858" s="32" t="str">
        <f>IF(B858&gt;0,IFERROR(IF(_xlfn.XLOOKUP(B858,'IW38 PLAN SEMANAL'!B:B,'IW38 PLAN SEMANAL'!B:B)&gt;0,"PROGRAMADO","CORRECTIVO"),"CORRECTIVO"),"")</f>
        <v/>
      </c>
      <c r="AE858" s="32" t="str">
        <f t="shared" si="14"/>
        <v/>
      </c>
      <c r="AF858" s="32" t="str">
        <f>IF(B858&gt;0,(SUMIF('IW49 SEMANA CAL'!A:A,'IW38 SEMANA CAL'!B858,'IW49 SEMANA CAL'!H:H)),"")</f>
        <v/>
      </c>
    </row>
    <row r="859" spans="30:32" x14ac:dyDescent="0.35">
      <c r="AD859" s="32" t="str">
        <f>IF(B859&gt;0,IFERROR(IF(_xlfn.XLOOKUP(B859,'IW38 PLAN SEMANAL'!B:B,'IW38 PLAN SEMANAL'!B:B)&gt;0,"PROGRAMADO","CORRECTIVO"),"CORRECTIVO"),"")</f>
        <v/>
      </c>
      <c r="AE859" s="32" t="str">
        <f t="shared" si="14"/>
        <v/>
      </c>
      <c r="AF859" s="32" t="str">
        <f>IF(B859&gt;0,(SUMIF('IW49 SEMANA CAL'!A:A,'IW38 SEMANA CAL'!B859,'IW49 SEMANA CAL'!H:H)),"")</f>
        <v/>
      </c>
    </row>
    <row r="860" spans="30:32" x14ac:dyDescent="0.35">
      <c r="AD860" s="32" t="str">
        <f>IF(B860&gt;0,IFERROR(IF(_xlfn.XLOOKUP(B860,'IW38 PLAN SEMANAL'!B:B,'IW38 PLAN SEMANAL'!B:B)&gt;0,"PROGRAMADO","CORRECTIVO"),"CORRECTIVO"),"")</f>
        <v/>
      </c>
      <c r="AE860" s="32" t="str">
        <f t="shared" si="14"/>
        <v/>
      </c>
      <c r="AF860" s="32" t="str">
        <f>IF(B860&gt;0,(SUMIF('IW49 SEMANA CAL'!A:A,'IW38 SEMANA CAL'!B860,'IW49 SEMANA CAL'!H:H)),"")</f>
        <v/>
      </c>
    </row>
    <row r="861" spans="30:32" x14ac:dyDescent="0.35">
      <c r="AD861" s="32" t="str">
        <f>IF(B861&gt;0,IFERROR(IF(_xlfn.XLOOKUP(B861,'IW38 PLAN SEMANAL'!B:B,'IW38 PLAN SEMANAL'!B:B)&gt;0,"PROGRAMADO","CORRECTIVO"),"CORRECTIVO"),"")</f>
        <v/>
      </c>
      <c r="AE861" s="32" t="str">
        <f t="shared" si="14"/>
        <v/>
      </c>
      <c r="AF861" s="32" t="str">
        <f>IF(B861&gt;0,(SUMIF('IW49 SEMANA CAL'!A:A,'IW38 SEMANA CAL'!B861,'IW49 SEMANA CAL'!H:H)),"")</f>
        <v/>
      </c>
    </row>
    <row r="862" spans="30:32" x14ac:dyDescent="0.35">
      <c r="AD862" s="32" t="str">
        <f>IF(B862&gt;0,IFERROR(IF(_xlfn.XLOOKUP(B862,'IW38 PLAN SEMANAL'!B:B,'IW38 PLAN SEMANAL'!B:B)&gt;0,"PROGRAMADO","CORRECTIVO"),"CORRECTIVO"),"")</f>
        <v/>
      </c>
      <c r="AE862" s="32" t="str">
        <f t="shared" si="14"/>
        <v/>
      </c>
      <c r="AF862" s="32" t="str">
        <f>IF(B862&gt;0,(SUMIF('IW49 SEMANA CAL'!A:A,'IW38 SEMANA CAL'!B862,'IW49 SEMANA CAL'!H:H)),"")</f>
        <v/>
      </c>
    </row>
    <row r="863" spans="30:32" x14ac:dyDescent="0.35">
      <c r="AD863" s="32" t="str">
        <f>IF(B863&gt;0,IFERROR(IF(_xlfn.XLOOKUP(B863,'IW38 PLAN SEMANAL'!B:B,'IW38 PLAN SEMANAL'!B:B)&gt;0,"PROGRAMADO","CORRECTIVO"),"CORRECTIVO"),"")</f>
        <v/>
      </c>
      <c r="AE863" s="32" t="str">
        <f t="shared" si="14"/>
        <v/>
      </c>
      <c r="AF863" s="32" t="str">
        <f>IF(B863&gt;0,(SUMIF('IW49 SEMANA CAL'!A:A,'IW38 SEMANA CAL'!B863,'IW49 SEMANA CAL'!H:H)),"")</f>
        <v/>
      </c>
    </row>
    <row r="864" spans="30:32" x14ac:dyDescent="0.35">
      <c r="AD864" s="32" t="str">
        <f>IF(B864&gt;0,IFERROR(IF(_xlfn.XLOOKUP(B864,'IW38 PLAN SEMANAL'!B:B,'IW38 PLAN SEMANAL'!B:B)&gt;0,"PROGRAMADO","CORRECTIVO"),"CORRECTIVO"),"")</f>
        <v/>
      </c>
      <c r="AE864" s="32" t="str">
        <f t="shared" si="14"/>
        <v/>
      </c>
      <c r="AF864" s="32" t="str">
        <f>IF(B864&gt;0,(SUMIF('IW49 SEMANA CAL'!A:A,'IW38 SEMANA CAL'!B864,'IW49 SEMANA CAL'!H:H)),"")</f>
        <v/>
      </c>
    </row>
    <row r="865" spans="30:32" x14ac:dyDescent="0.35">
      <c r="AD865" s="32" t="str">
        <f>IF(B865&gt;0,IFERROR(IF(_xlfn.XLOOKUP(B865,'IW38 PLAN SEMANAL'!B:B,'IW38 PLAN SEMANAL'!B:B)&gt;0,"PROGRAMADO","CORRECTIVO"),"CORRECTIVO"),"")</f>
        <v/>
      </c>
      <c r="AE865" s="32" t="str">
        <f t="shared" si="14"/>
        <v/>
      </c>
      <c r="AF865" s="32" t="str">
        <f>IF(B865&gt;0,(SUMIF('IW49 SEMANA CAL'!A:A,'IW38 SEMANA CAL'!B865,'IW49 SEMANA CAL'!H:H)),"")</f>
        <v/>
      </c>
    </row>
    <row r="866" spans="30:32" x14ac:dyDescent="0.35">
      <c r="AD866" s="32" t="str">
        <f>IF(B866&gt;0,IFERROR(IF(_xlfn.XLOOKUP(B866,'IW38 PLAN SEMANAL'!B:B,'IW38 PLAN SEMANAL'!B:B)&gt;0,"PROGRAMADO","CORRECTIVO"),"CORRECTIVO"),"")</f>
        <v/>
      </c>
      <c r="AE866" s="32" t="str">
        <f t="shared" si="14"/>
        <v/>
      </c>
      <c r="AF866" s="32" t="str">
        <f>IF(B866&gt;0,(SUMIF('IW49 SEMANA CAL'!A:A,'IW38 SEMANA CAL'!B866,'IW49 SEMANA CAL'!H:H)),"")</f>
        <v/>
      </c>
    </row>
    <row r="867" spans="30:32" x14ac:dyDescent="0.35">
      <c r="AD867" s="32" t="str">
        <f>IF(B867&gt;0,IFERROR(IF(_xlfn.XLOOKUP(B867,'IW38 PLAN SEMANAL'!B:B,'IW38 PLAN SEMANAL'!B:B)&gt;0,"PROGRAMADO","CORRECTIVO"),"CORRECTIVO"),"")</f>
        <v/>
      </c>
      <c r="AE867" s="32" t="str">
        <f t="shared" si="14"/>
        <v/>
      </c>
      <c r="AF867" s="32" t="str">
        <f>IF(B867&gt;0,(SUMIF('IW49 SEMANA CAL'!A:A,'IW38 SEMANA CAL'!B867,'IW49 SEMANA CAL'!H:H)),"")</f>
        <v/>
      </c>
    </row>
    <row r="868" spans="30:32" x14ac:dyDescent="0.35">
      <c r="AD868" s="32" t="str">
        <f>IF(B868&gt;0,IFERROR(IF(_xlfn.XLOOKUP(B868,'IW38 PLAN SEMANAL'!B:B,'IW38 PLAN SEMANAL'!B:B)&gt;0,"PROGRAMADO","CORRECTIVO"),"CORRECTIVO"),"")</f>
        <v/>
      </c>
      <c r="AE868" s="32" t="str">
        <f t="shared" si="14"/>
        <v/>
      </c>
      <c r="AF868" s="32" t="str">
        <f>IF(B868&gt;0,(SUMIF('IW49 SEMANA CAL'!A:A,'IW38 SEMANA CAL'!B868,'IW49 SEMANA CAL'!H:H)),"")</f>
        <v/>
      </c>
    </row>
    <row r="869" spans="30:32" x14ac:dyDescent="0.35">
      <c r="AD869" s="32" t="str">
        <f>IF(B869&gt;0,IFERROR(IF(_xlfn.XLOOKUP(B869,'IW38 PLAN SEMANAL'!B:B,'IW38 PLAN SEMANAL'!B:B)&gt;0,"PROGRAMADO","CORRECTIVO"),"CORRECTIVO"),"")</f>
        <v/>
      </c>
      <c r="AE869" s="32" t="str">
        <f t="shared" si="14"/>
        <v/>
      </c>
      <c r="AF869" s="32" t="str">
        <f>IF(B869&gt;0,(SUMIF('IW49 SEMANA CAL'!A:A,'IW38 SEMANA CAL'!B869,'IW49 SEMANA CAL'!H:H)),"")</f>
        <v/>
      </c>
    </row>
    <row r="870" spans="30:32" x14ac:dyDescent="0.35">
      <c r="AD870" s="32" t="str">
        <f>IF(B870&gt;0,IFERROR(IF(_xlfn.XLOOKUP(B870,'IW38 PLAN SEMANAL'!B:B,'IW38 PLAN SEMANAL'!B:B)&gt;0,"PROGRAMADO","CORRECTIVO"),"CORRECTIVO"),"")</f>
        <v/>
      </c>
      <c r="AE870" s="32" t="str">
        <f t="shared" si="14"/>
        <v/>
      </c>
      <c r="AF870" s="32" t="str">
        <f>IF(B870&gt;0,(SUMIF('IW49 SEMANA CAL'!A:A,'IW38 SEMANA CAL'!B870,'IW49 SEMANA CAL'!H:H)),"")</f>
        <v/>
      </c>
    </row>
    <row r="871" spans="30:32" x14ac:dyDescent="0.35">
      <c r="AD871" s="32" t="str">
        <f>IF(B871&gt;0,IFERROR(IF(_xlfn.XLOOKUP(B871,'IW38 PLAN SEMANAL'!B:B,'IW38 PLAN SEMANAL'!B:B)&gt;0,"PROGRAMADO","CORRECTIVO"),"CORRECTIVO"),"")</f>
        <v/>
      </c>
      <c r="AE871" s="32" t="str">
        <f t="shared" si="14"/>
        <v/>
      </c>
      <c r="AF871" s="32" t="str">
        <f>IF(B871&gt;0,(SUMIF('IW49 SEMANA CAL'!A:A,'IW38 SEMANA CAL'!B871,'IW49 SEMANA CAL'!H:H)),"")</f>
        <v/>
      </c>
    </row>
    <row r="872" spans="30:32" x14ac:dyDescent="0.35">
      <c r="AD872" s="32" t="str">
        <f>IF(B872&gt;0,IFERROR(IF(_xlfn.XLOOKUP(B872,'IW38 PLAN SEMANAL'!B:B,'IW38 PLAN SEMANAL'!B:B)&gt;0,"PROGRAMADO","CORRECTIVO"),"CORRECTIVO"),"")</f>
        <v/>
      </c>
      <c r="AE872" s="32" t="str">
        <f t="shared" si="14"/>
        <v/>
      </c>
      <c r="AF872" s="32" t="str">
        <f>IF(B872&gt;0,(SUMIF('IW49 SEMANA CAL'!A:A,'IW38 SEMANA CAL'!B872,'IW49 SEMANA CAL'!H:H)),"")</f>
        <v/>
      </c>
    </row>
    <row r="873" spans="30:32" x14ac:dyDescent="0.35">
      <c r="AD873" s="32" t="str">
        <f>IF(B873&gt;0,IFERROR(IF(_xlfn.XLOOKUP(B873,'IW38 PLAN SEMANAL'!B:B,'IW38 PLAN SEMANAL'!B:B)&gt;0,"PROGRAMADO","CORRECTIVO"),"CORRECTIVO"),"")</f>
        <v/>
      </c>
      <c r="AE873" s="32" t="str">
        <f t="shared" si="14"/>
        <v/>
      </c>
      <c r="AF873" s="32" t="str">
        <f>IF(B873&gt;0,(SUMIF('IW49 SEMANA CAL'!A:A,'IW38 SEMANA CAL'!B873,'IW49 SEMANA CAL'!H:H)),"")</f>
        <v/>
      </c>
    </row>
    <row r="874" spans="30:32" x14ac:dyDescent="0.35">
      <c r="AD874" s="32" t="str">
        <f>IF(B874&gt;0,IFERROR(IF(_xlfn.XLOOKUP(B874,'IW38 PLAN SEMANAL'!B:B,'IW38 PLAN SEMANAL'!B:B)&gt;0,"PROGRAMADO","CORRECTIVO"),"CORRECTIVO"),"")</f>
        <v/>
      </c>
      <c r="AE874" s="32" t="str">
        <f t="shared" si="14"/>
        <v/>
      </c>
      <c r="AF874" s="32" t="str">
        <f>IF(B874&gt;0,(SUMIF('IW49 SEMANA CAL'!A:A,'IW38 SEMANA CAL'!B874,'IW49 SEMANA CAL'!H:H)),"")</f>
        <v/>
      </c>
    </row>
    <row r="875" spans="30:32" x14ac:dyDescent="0.35">
      <c r="AD875" s="32" t="str">
        <f>IF(B875&gt;0,IFERROR(IF(_xlfn.XLOOKUP(B875,'IW38 PLAN SEMANAL'!B:B,'IW38 PLAN SEMANAL'!B:B)&gt;0,"PROGRAMADO","CORRECTIVO"),"CORRECTIVO"),"")</f>
        <v/>
      </c>
      <c r="AE875" s="32" t="str">
        <f t="shared" si="14"/>
        <v/>
      </c>
      <c r="AF875" s="32" t="str">
        <f>IF(B875&gt;0,(SUMIF('IW49 SEMANA CAL'!A:A,'IW38 SEMANA CAL'!B875,'IW49 SEMANA CAL'!H:H)),"")</f>
        <v/>
      </c>
    </row>
    <row r="876" spans="30:32" x14ac:dyDescent="0.35">
      <c r="AD876" s="32" t="str">
        <f>IF(B876&gt;0,IFERROR(IF(_xlfn.XLOOKUP(B876,'IW38 PLAN SEMANAL'!B:B,'IW38 PLAN SEMANAL'!B:B)&gt;0,"PROGRAMADO","CORRECTIVO"),"CORRECTIVO"),"")</f>
        <v/>
      </c>
      <c r="AE876" s="32" t="str">
        <f t="shared" ref="AE876:AE929" si="15">IF(B876&gt;0,IF(MID(G876,1,3)="CTE","CERRADO",IF(MID(G876,1,3)="REP","REPROGRAMADO",IF(MID(G876,1,3)="CER","CERRADO","ABIERTO"))),"")</f>
        <v/>
      </c>
      <c r="AF876" s="32" t="str">
        <f>IF(B876&gt;0,(SUMIF('IW49 SEMANA CAL'!A:A,'IW38 SEMANA CAL'!B876,'IW49 SEMANA CAL'!H:H)),"")</f>
        <v/>
      </c>
    </row>
    <row r="877" spans="30:32" x14ac:dyDescent="0.35">
      <c r="AD877" s="32" t="str">
        <f>IF(B877&gt;0,IFERROR(IF(_xlfn.XLOOKUP(B877,'IW38 PLAN SEMANAL'!B:B,'IW38 PLAN SEMANAL'!B:B)&gt;0,"PROGRAMADO","CORRECTIVO"),"CORRECTIVO"),"")</f>
        <v/>
      </c>
      <c r="AE877" s="32" t="str">
        <f t="shared" si="15"/>
        <v/>
      </c>
      <c r="AF877" s="32" t="str">
        <f>IF(B877&gt;0,(SUMIF('IW49 SEMANA CAL'!A:A,'IW38 SEMANA CAL'!B877,'IW49 SEMANA CAL'!H:H)),"")</f>
        <v/>
      </c>
    </row>
    <row r="878" spans="30:32" x14ac:dyDescent="0.35">
      <c r="AD878" s="32" t="str">
        <f>IF(B878&gt;0,IFERROR(IF(_xlfn.XLOOKUP(B878,'IW38 PLAN SEMANAL'!B:B,'IW38 PLAN SEMANAL'!B:B)&gt;0,"PROGRAMADO","CORRECTIVO"),"CORRECTIVO"),"")</f>
        <v/>
      </c>
      <c r="AE878" s="32" t="str">
        <f t="shared" si="15"/>
        <v/>
      </c>
      <c r="AF878" s="32" t="str">
        <f>IF(B878&gt;0,(SUMIF('IW49 SEMANA CAL'!A:A,'IW38 SEMANA CAL'!B878,'IW49 SEMANA CAL'!H:H)),"")</f>
        <v/>
      </c>
    </row>
    <row r="879" spans="30:32" x14ac:dyDescent="0.35">
      <c r="AD879" s="32" t="str">
        <f>IF(B879&gt;0,IFERROR(IF(_xlfn.XLOOKUP(B879,'IW38 PLAN SEMANAL'!B:B,'IW38 PLAN SEMANAL'!B:B)&gt;0,"PROGRAMADO","CORRECTIVO"),"CORRECTIVO"),"")</f>
        <v/>
      </c>
      <c r="AE879" s="32" t="str">
        <f t="shared" si="15"/>
        <v/>
      </c>
      <c r="AF879" s="32" t="str">
        <f>IF(B879&gt;0,(SUMIF('IW49 SEMANA CAL'!A:A,'IW38 SEMANA CAL'!B879,'IW49 SEMANA CAL'!H:H)),"")</f>
        <v/>
      </c>
    </row>
    <row r="880" spans="30:32" x14ac:dyDescent="0.35">
      <c r="AD880" s="32" t="str">
        <f>IF(B880&gt;0,IFERROR(IF(_xlfn.XLOOKUP(B880,'IW38 PLAN SEMANAL'!B:B,'IW38 PLAN SEMANAL'!B:B)&gt;0,"PROGRAMADO","CORRECTIVO"),"CORRECTIVO"),"")</f>
        <v/>
      </c>
      <c r="AE880" s="32" t="str">
        <f t="shared" si="15"/>
        <v/>
      </c>
      <c r="AF880" s="32" t="str">
        <f>IF(B880&gt;0,(SUMIF('IW49 SEMANA CAL'!A:A,'IW38 SEMANA CAL'!B880,'IW49 SEMANA CAL'!H:H)),"")</f>
        <v/>
      </c>
    </row>
    <row r="881" spans="30:32" x14ac:dyDescent="0.35">
      <c r="AD881" s="32" t="str">
        <f>IF(B881&gt;0,IFERROR(IF(_xlfn.XLOOKUP(B881,'IW38 PLAN SEMANAL'!B:B,'IW38 PLAN SEMANAL'!B:B)&gt;0,"PROGRAMADO","CORRECTIVO"),"CORRECTIVO"),"")</f>
        <v/>
      </c>
      <c r="AE881" s="32" t="str">
        <f t="shared" si="15"/>
        <v/>
      </c>
      <c r="AF881" s="32" t="str">
        <f>IF(B881&gt;0,(SUMIF('IW49 SEMANA CAL'!A:A,'IW38 SEMANA CAL'!B881,'IW49 SEMANA CAL'!H:H)),"")</f>
        <v/>
      </c>
    </row>
    <row r="882" spans="30:32" x14ac:dyDescent="0.35">
      <c r="AD882" s="32" t="str">
        <f>IF(B882&gt;0,IFERROR(IF(_xlfn.XLOOKUP(B882,'IW38 PLAN SEMANAL'!B:B,'IW38 PLAN SEMANAL'!B:B)&gt;0,"PROGRAMADO","CORRECTIVO"),"CORRECTIVO"),"")</f>
        <v/>
      </c>
      <c r="AE882" s="32" t="str">
        <f t="shared" si="15"/>
        <v/>
      </c>
      <c r="AF882" s="32" t="str">
        <f>IF(B882&gt;0,(SUMIF('IW49 SEMANA CAL'!A:A,'IW38 SEMANA CAL'!B882,'IW49 SEMANA CAL'!H:H)),"")</f>
        <v/>
      </c>
    </row>
    <row r="883" spans="30:32" x14ac:dyDescent="0.35">
      <c r="AD883" s="32" t="str">
        <f>IF(B883&gt;0,IFERROR(IF(_xlfn.XLOOKUP(B883,'IW38 PLAN SEMANAL'!B:B,'IW38 PLAN SEMANAL'!B:B)&gt;0,"PROGRAMADO","CORRECTIVO"),"CORRECTIVO"),"")</f>
        <v/>
      </c>
      <c r="AE883" s="32" t="str">
        <f t="shared" si="15"/>
        <v/>
      </c>
      <c r="AF883" s="32" t="str">
        <f>IF(B883&gt;0,(SUMIF('IW49 SEMANA CAL'!A:A,'IW38 SEMANA CAL'!B883,'IW49 SEMANA CAL'!H:H)),"")</f>
        <v/>
      </c>
    </row>
    <row r="884" spans="30:32" x14ac:dyDescent="0.35">
      <c r="AD884" s="32" t="str">
        <f>IF(B884&gt;0,IFERROR(IF(_xlfn.XLOOKUP(B884,'IW38 PLAN SEMANAL'!B:B,'IW38 PLAN SEMANAL'!B:B)&gt;0,"PROGRAMADO","CORRECTIVO"),"CORRECTIVO"),"")</f>
        <v/>
      </c>
      <c r="AE884" s="32" t="str">
        <f t="shared" si="15"/>
        <v/>
      </c>
      <c r="AF884" s="32" t="str">
        <f>IF(B884&gt;0,(SUMIF('IW49 SEMANA CAL'!A:A,'IW38 SEMANA CAL'!B884,'IW49 SEMANA CAL'!H:H)),"")</f>
        <v/>
      </c>
    </row>
    <row r="885" spans="30:32" x14ac:dyDescent="0.35">
      <c r="AD885" s="32" t="str">
        <f>IF(B885&gt;0,IFERROR(IF(_xlfn.XLOOKUP(B885,'IW38 PLAN SEMANAL'!B:B,'IW38 PLAN SEMANAL'!B:B)&gt;0,"PROGRAMADO","CORRECTIVO"),"CORRECTIVO"),"")</f>
        <v/>
      </c>
      <c r="AE885" s="32" t="str">
        <f t="shared" si="15"/>
        <v/>
      </c>
      <c r="AF885" s="32" t="str">
        <f>IF(B885&gt;0,(SUMIF('IW49 SEMANA CAL'!A:A,'IW38 SEMANA CAL'!B885,'IW49 SEMANA CAL'!H:H)),"")</f>
        <v/>
      </c>
    </row>
    <row r="886" spans="30:32" x14ac:dyDescent="0.35">
      <c r="AD886" s="32" t="str">
        <f>IF(B886&gt;0,IFERROR(IF(_xlfn.XLOOKUP(B886,'IW38 PLAN SEMANAL'!B:B,'IW38 PLAN SEMANAL'!B:B)&gt;0,"PROGRAMADO","CORRECTIVO"),"CORRECTIVO"),"")</f>
        <v/>
      </c>
      <c r="AE886" s="32" t="str">
        <f t="shared" si="15"/>
        <v/>
      </c>
      <c r="AF886" s="32" t="str">
        <f>IF(B886&gt;0,(SUMIF('IW49 SEMANA CAL'!A:A,'IW38 SEMANA CAL'!B886,'IW49 SEMANA CAL'!H:H)),"")</f>
        <v/>
      </c>
    </row>
    <row r="887" spans="30:32" x14ac:dyDescent="0.35">
      <c r="AD887" s="32" t="str">
        <f>IF(B887&gt;0,IFERROR(IF(_xlfn.XLOOKUP(B887,'IW38 PLAN SEMANAL'!B:B,'IW38 PLAN SEMANAL'!B:B)&gt;0,"PROGRAMADO","CORRECTIVO"),"CORRECTIVO"),"")</f>
        <v/>
      </c>
      <c r="AE887" s="32" t="str">
        <f t="shared" si="15"/>
        <v/>
      </c>
      <c r="AF887" s="32" t="str">
        <f>IF(B887&gt;0,(SUMIF('IW49 SEMANA CAL'!A:A,'IW38 SEMANA CAL'!B887,'IW49 SEMANA CAL'!H:H)),"")</f>
        <v/>
      </c>
    </row>
    <row r="888" spans="30:32" x14ac:dyDescent="0.35">
      <c r="AD888" s="32" t="str">
        <f>IF(B888&gt;0,IFERROR(IF(_xlfn.XLOOKUP(B888,'IW38 PLAN SEMANAL'!B:B,'IW38 PLAN SEMANAL'!B:B)&gt;0,"PROGRAMADO","CORRECTIVO"),"CORRECTIVO"),"")</f>
        <v/>
      </c>
      <c r="AE888" s="32" t="str">
        <f t="shared" si="15"/>
        <v/>
      </c>
      <c r="AF888" s="32" t="str">
        <f>IF(B888&gt;0,(SUMIF('IW49 SEMANA CAL'!A:A,'IW38 SEMANA CAL'!B888,'IW49 SEMANA CAL'!H:H)),"")</f>
        <v/>
      </c>
    </row>
    <row r="889" spans="30:32" x14ac:dyDescent="0.35">
      <c r="AD889" s="32" t="str">
        <f>IF(B889&gt;0,IFERROR(IF(_xlfn.XLOOKUP(B889,'IW38 PLAN SEMANAL'!B:B,'IW38 PLAN SEMANAL'!B:B)&gt;0,"PROGRAMADO","CORRECTIVO"),"CORRECTIVO"),"")</f>
        <v/>
      </c>
      <c r="AE889" s="32" t="str">
        <f t="shared" si="15"/>
        <v/>
      </c>
      <c r="AF889" s="32" t="str">
        <f>IF(B889&gt;0,(SUMIF('IW49 SEMANA CAL'!A:A,'IW38 SEMANA CAL'!B889,'IW49 SEMANA CAL'!H:H)),"")</f>
        <v/>
      </c>
    </row>
    <row r="890" spans="30:32" x14ac:dyDescent="0.35">
      <c r="AD890" s="32" t="str">
        <f>IF(B890&gt;0,IFERROR(IF(_xlfn.XLOOKUP(B890,'IW38 PLAN SEMANAL'!B:B,'IW38 PLAN SEMANAL'!B:B)&gt;0,"PROGRAMADO","CORRECTIVO"),"CORRECTIVO"),"")</f>
        <v/>
      </c>
      <c r="AE890" s="32" t="str">
        <f t="shared" si="15"/>
        <v/>
      </c>
      <c r="AF890" s="32" t="str">
        <f>IF(B890&gt;0,(SUMIF('IW49 SEMANA CAL'!A:A,'IW38 SEMANA CAL'!B890,'IW49 SEMANA CAL'!H:H)),"")</f>
        <v/>
      </c>
    </row>
    <row r="891" spans="30:32" x14ac:dyDescent="0.35">
      <c r="AD891" s="32" t="str">
        <f>IF(B891&gt;0,IFERROR(IF(_xlfn.XLOOKUP(B891,'IW38 PLAN SEMANAL'!B:B,'IW38 PLAN SEMANAL'!B:B)&gt;0,"PROGRAMADO","CORRECTIVO"),"CORRECTIVO"),"")</f>
        <v/>
      </c>
      <c r="AE891" s="32" t="str">
        <f t="shared" si="15"/>
        <v/>
      </c>
      <c r="AF891" s="32" t="str">
        <f>IF(B891&gt;0,(SUMIF('IW49 SEMANA CAL'!A:A,'IW38 SEMANA CAL'!B891,'IW49 SEMANA CAL'!H:H)),"")</f>
        <v/>
      </c>
    </row>
    <row r="892" spans="30:32" x14ac:dyDescent="0.35">
      <c r="AD892" s="32" t="str">
        <f>IF(B892&gt;0,IFERROR(IF(_xlfn.XLOOKUP(B892,'IW38 PLAN SEMANAL'!B:B,'IW38 PLAN SEMANAL'!B:B)&gt;0,"PROGRAMADO","CORRECTIVO"),"CORRECTIVO"),"")</f>
        <v/>
      </c>
      <c r="AE892" s="32" t="str">
        <f t="shared" si="15"/>
        <v/>
      </c>
      <c r="AF892" s="32" t="str">
        <f>IF(B892&gt;0,(SUMIF('IW49 SEMANA CAL'!A:A,'IW38 SEMANA CAL'!B892,'IW49 SEMANA CAL'!H:H)),"")</f>
        <v/>
      </c>
    </row>
    <row r="893" spans="30:32" x14ac:dyDescent="0.35">
      <c r="AD893" s="32" t="str">
        <f>IF(B893&gt;0,IFERROR(IF(_xlfn.XLOOKUP(B893,'IW38 PLAN SEMANAL'!B:B,'IW38 PLAN SEMANAL'!B:B)&gt;0,"PROGRAMADO","CORRECTIVO"),"CORRECTIVO"),"")</f>
        <v/>
      </c>
      <c r="AE893" s="32" t="str">
        <f t="shared" si="15"/>
        <v/>
      </c>
      <c r="AF893" s="32" t="str">
        <f>IF(B893&gt;0,(SUMIF('IW49 SEMANA CAL'!A:A,'IW38 SEMANA CAL'!B893,'IW49 SEMANA CAL'!H:H)),"")</f>
        <v/>
      </c>
    </row>
    <row r="894" spans="30:32" x14ac:dyDescent="0.35">
      <c r="AD894" s="32" t="str">
        <f>IF(B894&gt;0,IFERROR(IF(_xlfn.XLOOKUP(B894,'IW38 PLAN SEMANAL'!B:B,'IW38 PLAN SEMANAL'!B:B)&gt;0,"PROGRAMADO","CORRECTIVO"),"CORRECTIVO"),"")</f>
        <v/>
      </c>
      <c r="AE894" s="32" t="str">
        <f t="shared" si="15"/>
        <v/>
      </c>
      <c r="AF894" s="32" t="str">
        <f>IF(B894&gt;0,(SUMIF('IW49 SEMANA CAL'!A:A,'IW38 SEMANA CAL'!B894,'IW49 SEMANA CAL'!H:H)),"")</f>
        <v/>
      </c>
    </row>
    <row r="895" spans="30:32" x14ac:dyDescent="0.35">
      <c r="AD895" s="32" t="str">
        <f>IF(B895&gt;0,IFERROR(IF(_xlfn.XLOOKUP(B895,'IW38 PLAN SEMANAL'!B:B,'IW38 PLAN SEMANAL'!B:B)&gt;0,"PROGRAMADO","CORRECTIVO"),"CORRECTIVO"),"")</f>
        <v/>
      </c>
      <c r="AE895" s="32" t="str">
        <f t="shared" si="15"/>
        <v/>
      </c>
      <c r="AF895" s="32" t="str">
        <f>IF(B895&gt;0,(SUMIF('IW49 SEMANA CAL'!A:A,'IW38 SEMANA CAL'!B895,'IW49 SEMANA CAL'!H:H)),"")</f>
        <v/>
      </c>
    </row>
    <row r="896" spans="30:32" x14ac:dyDescent="0.35">
      <c r="AD896" s="32" t="str">
        <f>IF(B896&gt;0,IFERROR(IF(_xlfn.XLOOKUP(B896,'IW38 PLAN SEMANAL'!B:B,'IW38 PLAN SEMANAL'!B:B)&gt;0,"PROGRAMADO","CORRECTIVO"),"CORRECTIVO"),"")</f>
        <v/>
      </c>
      <c r="AE896" s="32" t="str">
        <f t="shared" si="15"/>
        <v/>
      </c>
      <c r="AF896" s="32" t="str">
        <f>IF(B896&gt;0,(SUMIF('IW49 SEMANA CAL'!A:A,'IW38 SEMANA CAL'!B896,'IW49 SEMANA CAL'!H:H)),"")</f>
        <v/>
      </c>
    </row>
    <row r="897" spans="30:32" x14ac:dyDescent="0.35">
      <c r="AD897" s="32" t="str">
        <f>IF(B897&gt;0,IFERROR(IF(_xlfn.XLOOKUP(B897,'IW38 PLAN SEMANAL'!B:B,'IW38 PLAN SEMANAL'!B:B)&gt;0,"PROGRAMADO","CORRECTIVO"),"CORRECTIVO"),"")</f>
        <v/>
      </c>
      <c r="AE897" s="32" t="str">
        <f t="shared" si="15"/>
        <v/>
      </c>
      <c r="AF897" s="32" t="str">
        <f>IF(B897&gt;0,(SUMIF('IW49 SEMANA CAL'!A:A,'IW38 SEMANA CAL'!B897,'IW49 SEMANA CAL'!H:H)),"")</f>
        <v/>
      </c>
    </row>
    <row r="898" spans="30:32" x14ac:dyDescent="0.35">
      <c r="AD898" s="32" t="str">
        <f>IF(B898&gt;0,IFERROR(IF(_xlfn.XLOOKUP(B898,'IW38 PLAN SEMANAL'!B:B,'IW38 PLAN SEMANAL'!B:B)&gt;0,"PROGRAMADO","CORRECTIVO"),"CORRECTIVO"),"")</f>
        <v/>
      </c>
      <c r="AE898" s="32" t="str">
        <f t="shared" si="15"/>
        <v/>
      </c>
      <c r="AF898" s="32" t="str">
        <f>IF(B898&gt;0,(SUMIF('IW49 SEMANA CAL'!A:A,'IW38 SEMANA CAL'!B898,'IW49 SEMANA CAL'!H:H)),"")</f>
        <v/>
      </c>
    </row>
    <row r="899" spans="30:32" x14ac:dyDescent="0.35">
      <c r="AD899" s="32" t="str">
        <f>IF(B899&gt;0,IFERROR(IF(_xlfn.XLOOKUP(B899,'IW38 PLAN SEMANAL'!B:B,'IW38 PLAN SEMANAL'!B:B)&gt;0,"PROGRAMADO","CORRECTIVO"),"CORRECTIVO"),"")</f>
        <v/>
      </c>
      <c r="AE899" s="32" t="str">
        <f t="shared" si="15"/>
        <v/>
      </c>
      <c r="AF899" s="32" t="str">
        <f>IF(B899&gt;0,(SUMIF('IW49 SEMANA CAL'!A:A,'IW38 SEMANA CAL'!B899,'IW49 SEMANA CAL'!H:H)),"")</f>
        <v/>
      </c>
    </row>
    <row r="900" spans="30:32" x14ac:dyDescent="0.35">
      <c r="AD900" s="32" t="str">
        <f>IF(B900&gt;0,IFERROR(IF(_xlfn.XLOOKUP(B900,'IW38 PLAN SEMANAL'!B:B,'IW38 PLAN SEMANAL'!B:B)&gt;0,"PROGRAMADO","CORRECTIVO"),"CORRECTIVO"),"")</f>
        <v/>
      </c>
      <c r="AE900" s="32" t="str">
        <f t="shared" si="15"/>
        <v/>
      </c>
      <c r="AF900" s="32" t="str">
        <f>IF(B900&gt;0,(SUMIF('IW49 SEMANA CAL'!A:A,'IW38 SEMANA CAL'!B900,'IW49 SEMANA CAL'!H:H)),"")</f>
        <v/>
      </c>
    </row>
    <row r="901" spans="30:32" x14ac:dyDescent="0.35">
      <c r="AD901" s="32" t="str">
        <f>IF(B901&gt;0,IFERROR(IF(_xlfn.XLOOKUP(B901,'IW38 PLAN SEMANAL'!B:B,'IW38 PLAN SEMANAL'!B:B)&gt;0,"PROGRAMADO","CORRECTIVO"),"CORRECTIVO"),"")</f>
        <v/>
      </c>
      <c r="AE901" s="32" t="str">
        <f t="shared" si="15"/>
        <v/>
      </c>
      <c r="AF901" s="32" t="str">
        <f>IF(B901&gt;0,(SUMIF('IW49 SEMANA CAL'!A:A,'IW38 SEMANA CAL'!B901,'IW49 SEMANA CAL'!H:H)),"")</f>
        <v/>
      </c>
    </row>
    <row r="902" spans="30:32" x14ac:dyDescent="0.35">
      <c r="AD902" s="32" t="str">
        <f>IF(B902&gt;0,IFERROR(IF(_xlfn.XLOOKUP(B902,'IW38 PLAN SEMANAL'!B:B,'IW38 PLAN SEMANAL'!B:B)&gt;0,"PROGRAMADO","CORRECTIVO"),"CORRECTIVO"),"")</f>
        <v/>
      </c>
      <c r="AE902" s="32" t="str">
        <f t="shared" si="15"/>
        <v/>
      </c>
      <c r="AF902" s="32" t="str">
        <f>IF(B902&gt;0,(SUMIF('IW49 SEMANA CAL'!A:A,'IW38 SEMANA CAL'!B902,'IW49 SEMANA CAL'!H:H)),"")</f>
        <v/>
      </c>
    </row>
    <row r="903" spans="30:32" x14ac:dyDescent="0.35">
      <c r="AD903" s="32" t="str">
        <f>IF(B903&gt;0,IFERROR(IF(_xlfn.XLOOKUP(B903,'IW38 PLAN SEMANAL'!B:B,'IW38 PLAN SEMANAL'!B:B)&gt;0,"PROGRAMADO","CORRECTIVO"),"CORRECTIVO"),"")</f>
        <v/>
      </c>
      <c r="AE903" s="32" t="str">
        <f t="shared" si="15"/>
        <v/>
      </c>
      <c r="AF903" s="32" t="str">
        <f>IF(B903&gt;0,(SUMIF('IW49 SEMANA CAL'!A:A,'IW38 SEMANA CAL'!B903,'IW49 SEMANA CAL'!H:H)),"")</f>
        <v/>
      </c>
    </row>
    <row r="904" spans="30:32" x14ac:dyDescent="0.35">
      <c r="AD904" s="32" t="str">
        <f>IF(B904&gt;0,IFERROR(IF(_xlfn.XLOOKUP(B904,'IW38 PLAN SEMANAL'!B:B,'IW38 PLAN SEMANAL'!B:B)&gt;0,"PROGRAMADO","CORRECTIVO"),"CORRECTIVO"),"")</f>
        <v/>
      </c>
      <c r="AE904" s="32" t="str">
        <f t="shared" si="15"/>
        <v/>
      </c>
      <c r="AF904" s="32" t="str">
        <f>IF(B904&gt;0,(SUMIF('IW49 SEMANA CAL'!A:A,'IW38 SEMANA CAL'!B904,'IW49 SEMANA CAL'!H:H)),"")</f>
        <v/>
      </c>
    </row>
    <row r="905" spans="30:32" x14ac:dyDescent="0.35">
      <c r="AD905" s="32" t="str">
        <f>IF(B905&gt;0,IFERROR(IF(_xlfn.XLOOKUP(B905,'IW38 PLAN SEMANAL'!B:B,'IW38 PLAN SEMANAL'!B:B)&gt;0,"PROGRAMADO","CORRECTIVO"),"CORRECTIVO"),"")</f>
        <v/>
      </c>
      <c r="AE905" s="32" t="str">
        <f t="shared" si="15"/>
        <v/>
      </c>
      <c r="AF905" s="32" t="str">
        <f>IF(B905&gt;0,(SUMIF('IW49 SEMANA CAL'!A:A,'IW38 SEMANA CAL'!B905,'IW49 SEMANA CAL'!H:H)),"")</f>
        <v/>
      </c>
    </row>
    <row r="906" spans="30:32" x14ac:dyDescent="0.35">
      <c r="AD906" s="32" t="str">
        <f>IF(B906&gt;0,IFERROR(IF(_xlfn.XLOOKUP(B906,'IW38 PLAN SEMANAL'!B:B,'IW38 PLAN SEMANAL'!B:B)&gt;0,"PROGRAMADO","CORRECTIVO"),"CORRECTIVO"),"")</f>
        <v/>
      </c>
      <c r="AE906" s="32" t="str">
        <f t="shared" si="15"/>
        <v/>
      </c>
      <c r="AF906" s="32" t="str">
        <f>IF(B906&gt;0,(SUMIF('IW49 SEMANA CAL'!A:A,'IW38 SEMANA CAL'!B906,'IW49 SEMANA CAL'!H:H)),"")</f>
        <v/>
      </c>
    </row>
    <row r="907" spans="30:32" x14ac:dyDescent="0.35">
      <c r="AD907" s="32" t="str">
        <f>IF(B907&gt;0,IFERROR(IF(_xlfn.XLOOKUP(B907,'IW38 PLAN SEMANAL'!B:B,'IW38 PLAN SEMANAL'!B:B)&gt;0,"PROGRAMADO","CORRECTIVO"),"CORRECTIVO"),"")</f>
        <v/>
      </c>
      <c r="AE907" s="32" t="str">
        <f t="shared" si="15"/>
        <v/>
      </c>
      <c r="AF907" s="32" t="str">
        <f>IF(B907&gt;0,(SUMIF('IW49 SEMANA CAL'!A:A,'IW38 SEMANA CAL'!B907,'IW49 SEMANA CAL'!H:H)),"")</f>
        <v/>
      </c>
    </row>
    <row r="908" spans="30:32" x14ac:dyDescent="0.35">
      <c r="AD908" s="32" t="str">
        <f>IF(B908&gt;0,IFERROR(IF(_xlfn.XLOOKUP(B908,'IW38 PLAN SEMANAL'!B:B,'IW38 PLAN SEMANAL'!B:B)&gt;0,"PROGRAMADO","CORRECTIVO"),"CORRECTIVO"),"")</f>
        <v/>
      </c>
      <c r="AE908" s="32" t="str">
        <f t="shared" si="15"/>
        <v/>
      </c>
      <c r="AF908" s="32" t="str">
        <f>IF(B908&gt;0,(SUMIF('IW49 SEMANA CAL'!A:A,'IW38 SEMANA CAL'!B908,'IW49 SEMANA CAL'!H:H)),"")</f>
        <v/>
      </c>
    </row>
    <row r="909" spans="30:32" x14ac:dyDescent="0.35">
      <c r="AD909" s="32" t="str">
        <f>IF(B909&gt;0,IFERROR(IF(_xlfn.XLOOKUP(B909,'IW38 PLAN SEMANAL'!B:B,'IW38 PLAN SEMANAL'!B:B)&gt;0,"PROGRAMADO","CORRECTIVO"),"CORRECTIVO"),"")</f>
        <v/>
      </c>
      <c r="AE909" s="32" t="str">
        <f t="shared" si="15"/>
        <v/>
      </c>
      <c r="AF909" s="32" t="str">
        <f>IF(B909&gt;0,(SUMIF('IW49 SEMANA CAL'!A:A,'IW38 SEMANA CAL'!B909,'IW49 SEMANA CAL'!H:H)),"")</f>
        <v/>
      </c>
    </row>
    <row r="910" spans="30:32" x14ac:dyDescent="0.35">
      <c r="AD910" s="32" t="str">
        <f>IF(B910&gt;0,IFERROR(IF(_xlfn.XLOOKUP(B910,'IW38 PLAN SEMANAL'!B:B,'IW38 PLAN SEMANAL'!B:B)&gt;0,"PROGRAMADO","CORRECTIVO"),"CORRECTIVO"),"")</f>
        <v/>
      </c>
      <c r="AE910" s="32" t="str">
        <f t="shared" si="15"/>
        <v/>
      </c>
      <c r="AF910" s="32" t="str">
        <f>IF(B910&gt;0,(SUMIF('IW49 SEMANA CAL'!A:A,'IW38 SEMANA CAL'!B910,'IW49 SEMANA CAL'!H:H)),"")</f>
        <v/>
      </c>
    </row>
    <row r="911" spans="30:32" x14ac:dyDescent="0.35">
      <c r="AD911" s="32" t="str">
        <f>IF(B911&gt;0,IFERROR(IF(_xlfn.XLOOKUP(B911,'IW38 PLAN SEMANAL'!B:B,'IW38 PLAN SEMANAL'!B:B)&gt;0,"PROGRAMADO","CORRECTIVO"),"CORRECTIVO"),"")</f>
        <v/>
      </c>
      <c r="AE911" s="32" t="str">
        <f t="shared" si="15"/>
        <v/>
      </c>
      <c r="AF911" s="32" t="str">
        <f>IF(B911&gt;0,(SUMIF('IW49 SEMANA CAL'!A:A,'IW38 SEMANA CAL'!B911,'IW49 SEMANA CAL'!H:H)),"")</f>
        <v/>
      </c>
    </row>
    <row r="912" spans="30:32" x14ac:dyDescent="0.35">
      <c r="AD912" s="32" t="str">
        <f>IF(B912&gt;0,IFERROR(IF(_xlfn.XLOOKUP(B912,'IW38 PLAN SEMANAL'!B:B,'IW38 PLAN SEMANAL'!B:B)&gt;0,"PROGRAMADO","CORRECTIVO"),"CORRECTIVO"),"")</f>
        <v/>
      </c>
      <c r="AE912" s="32" t="str">
        <f t="shared" si="15"/>
        <v/>
      </c>
      <c r="AF912" s="32" t="str">
        <f>IF(B912&gt;0,(SUMIF('IW49 SEMANA CAL'!A:A,'IW38 SEMANA CAL'!B912,'IW49 SEMANA CAL'!H:H)),"")</f>
        <v/>
      </c>
    </row>
    <row r="913" spans="30:32" x14ac:dyDescent="0.35">
      <c r="AD913" s="32" t="str">
        <f>IF(B913&gt;0,IFERROR(IF(_xlfn.XLOOKUP(B913,'IW38 PLAN SEMANAL'!B:B,'IW38 PLAN SEMANAL'!B:B)&gt;0,"PROGRAMADO","CORRECTIVO"),"CORRECTIVO"),"")</f>
        <v/>
      </c>
      <c r="AE913" s="32" t="str">
        <f t="shared" si="15"/>
        <v/>
      </c>
      <c r="AF913" s="32" t="str">
        <f>IF(B913&gt;0,(SUMIF('IW49 SEMANA CAL'!A:A,'IW38 SEMANA CAL'!B913,'IW49 SEMANA CAL'!H:H)),"")</f>
        <v/>
      </c>
    </row>
    <row r="914" spans="30:32" x14ac:dyDescent="0.35">
      <c r="AD914" s="32" t="str">
        <f>IF(B914&gt;0,IFERROR(IF(_xlfn.XLOOKUP(B914,'IW38 PLAN SEMANAL'!B:B,'IW38 PLAN SEMANAL'!B:B)&gt;0,"PROGRAMADO","CORRECTIVO"),"CORRECTIVO"),"")</f>
        <v/>
      </c>
      <c r="AE914" s="32" t="str">
        <f t="shared" si="15"/>
        <v/>
      </c>
      <c r="AF914" s="32" t="str">
        <f>IF(B914&gt;0,(SUMIF('IW49 SEMANA CAL'!A:A,'IW38 SEMANA CAL'!B914,'IW49 SEMANA CAL'!H:H)),"")</f>
        <v/>
      </c>
    </row>
    <row r="915" spans="30:32" x14ac:dyDescent="0.35">
      <c r="AD915" s="32" t="str">
        <f>IF(B915&gt;0,IFERROR(IF(_xlfn.XLOOKUP(B915,'IW38 PLAN SEMANAL'!B:B,'IW38 PLAN SEMANAL'!B:B)&gt;0,"PROGRAMADO","CORRECTIVO"),"CORRECTIVO"),"")</f>
        <v/>
      </c>
      <c r="AE915" s="32" t="str">
        <f t="shared" si="15"/>
        <v/>
      </c>
      <c r="AF915" s="32" t="str">
        <f>IF(B915&gt;0,(SUMIF('IW49 SEMANA CAL'!A:A,'IW38 SEMANA CAL'!B915,'IW49 SEMANA CAL'!H:H)),"")</f>
        <v/>
      </c>
    </row>
    <row r="916" spans="30:32" x14ac:dyDescent="0.35">
      <c r="AD916" s="32" t="str">
        <f>IF(B916&gt;0,IFERROR(IF(_xlfn.XLOOKUP(B916,'IW38 PLAN SEMANAL'!B:B,'IW38 PLAN SEMANAL'!B:B)&gt;0,"PROGRAMADO","CORRECTIVO"),"CORRECTIVO"),"")</f>
        <v/>
      </c>
      <c r="AE916" s="32" t="str">
        <f t="shared" si="15"/>
        <v/>
      </c>
      <c r="AF916" s="32" t="str">
        <f>IF(B916&gt;0,(SUMIF('IW49 SEMANA CAL'!A:A,'IW38 SEMANA CAL'!B916,'IW49 SEMANA CAL'!H:H)),"")</f>
        <v/>
      </c>
    </row>
    <row r="917" spans="30:32" x14ac:dyDescent="0.35">
      <c r="AD917" s="32" t="str">
        <f>IF(B917&gt;0,IFERROR(IF(_xlfn.XLOOKUP(B917,'IW38 PLAN SEMANAL'!B:B,'IW38 PLAN SEMANAL'!B:B)&gt;0,"PROGRAMADO","CORRECTIVO"),"CORRECTIVO"),"")</f>
        <v/>
      </c>
      <c r="AE917" s="32" t="str">
        <f t="shared" si="15"/>
        <v/>
      </c>
      <c r="AF917" s="32" t="str">
        <f>IF(B917&gt;0,(SUMIF('IW49 SEMANA CAL'!A:A,'IW38 SEMANA CAL'!B917,'IW49 SEMANA CAL'!H:H)),"")</f>
        <v/>
      </c>
    </row>
    <row r="918" spans="30:32" x14ac:dyDescent="0.35">
      <c r="AD918" s="32" t="str">
        <f>IF(B918&gt;0,IFERROR(IF(_xlfn.XLOOKUP(B918,'IW38 PLAN SEMANAL'!B:B,'IW38 PLAN SEMANAL'!B:B)&gt;0,"PROGRAMADO","CORRECTIVO"),"CORRECTIVO"),"")</f>
        <v/>
      </c>
      <c r="AE918" s="32" t="str">
        <f t="shared" si="15"/>
        <v/>
      </c>
      <c r="AF918" s="32" t="str">
        <f>IF(B918&gt;0,(SUMIF('IW49 SEMANA CAL'!A:A,'IW38 SEMANA CAL'!B918,'IW49 SEMANA CAL'!H:H)),"")</f>
        <v/>
      </c>
    </row>
    <row r="919" spans="30:32" x14ac:dyDescent="0.35">
      <c r="AD919" s="32" t="str">
        <f>IF(B919&gt;0,IFERROR(IF(_xlfn.XLOOKUP(B919,'IW38 PLAN SEMANAL'!B:B,'IW38 PLAN SEMANAL'!B:B)&gt;0,"PROGRAMADO","CORRECTIVO"),"CORRECTIVO"),"")</f>
        <v/>
      </c>
      <c r="AE919" s="32" t="str">
        <f t="shared" si="15"/>
        <v/>
      </c>
      <c r="AF919" s="32" t="str">
        <f>IF(B919&gt;0,(SUMIF('IW49 SEMANA CAL'!A:A,'IW38 SEMANA CAL'!B919,'IW49 SEMANA CAL'!H:H)),"")</f>
        <v/>
      </c>
    </row>
    <row r="920" spans="30:32" x14ac:dyDescent="0.35">
      <c r="AD920" s="32" t="str">
        <f>IF(B920&gt;0,IFERROR(IF(_xlfn.XLOOKUP(B920,'IW38 PLAN SEMANAL'!B:B,'IW38 PLAN SEMANAL'!B:B)&gt;0,"PROGRAMADO","CORRECTIVO"),"CORRECTIVO"),"")</f>
        <v/>
      </c>
      <c r="AE920" s="32" t="str">
        <f t="shared" si="15"/>
        <v/>
      </c>
      <c r="AF920" s="32" t="str">
        <f>IF(B920&gt;0,(SUMIF('IW49 SEMANA CAL'!A:A,'IW38 SEMANA CAL'!B920,'IW49 SEMANA CAL'!H:H)),"")</f>
        <v/>
      </c>
    </row>
    <row r="921" spans="30:32" x14ac:dyDescent="0.35">
      <c r="AD921" s="32" t="str">
        <f>IF(B921&gt;0,IFERROR(IF(_xlfn.XLOOKUP(B921,'IW38 PLAN SEMANAL'!B:B,'IW38 PLAN SEMANAL'!B:B)&gt;0,"PROGRAMADO","CORRECTIVO"),"CORRECTIVO"),"")</f>
        <v/>
      </c>
      <c r="AE921" s="32" t="str">
        <f t="shared" si="15"/>
        <v/>
      </c>
      <c r="AF921" s="32" t="str">
        <f>IF(B921&gt;0,(SUMIF('IW49 SEMANA CAL'!A:A,'IW38 SEMANA CAL'!B921,'IW49 SEMANA CAL'!H:H)),"")</f>
        <v/>
      </c>
    </row>
    <row r="922" spans="30:32" x14ac:dyDescent="0.35">
      <c r="AD922" s="32" t="str">
        <f>IF(B922&gt;0,IFERROR(IF(_xlfn.XLOOKUP(B922,'IW38 PLAN SEMANAL'!B:B,'IW38 PLAN SEMANAL'!B:B)&gt;0,"PROGRAMADO","CORRECTIVO"),"CORRECTIVO"),"")</f>
        <v/>
      </c>
      <c r="AE922" s="32" t="str">
        <f t="shared" si="15"/>
        <v/>
      </c>
      <c r="AF922" s="32" t="str">
        <f>IF(B922&gt;0,(SUMIF('IW49 SEMANA CAL'!A:A,'IW38 SEMANA CAL'!B922,'IW49 SEMANA CAL'!H:H)),"")</f>
        <v/>
      </c>
    </row>
    <row r="923" spans="30:32" x14ac:dyDescent="0.35">
      <c r="AD923" s="32" t="str">
        <f>IF(B923&gt;0,IFERROR(IF(_xlfn.XLOOKUP(B923,'IW38 PLAN SEMANAL'!B:B,'IW38 PLAN SEMANAL'!B:B)&gt;0,"PROGRAMADO","CORRECTIVO"),"CORRECTIVO"),"")</f>
        <v/>
      </c>
      <c r="AE923" s="32" t="str">
        <f t="shared" si="15"/>
        <v/>
      </c>
      <c r="AF923" s="32" t="str">
        <f>IF(B923&gt;0,(SUMIF('IW49 SEMANA CAL'!A:A,'IW38 SEMANA CAL'!B923,'IW49 SEMANA CAL'!H:H)),"")</f>
        <v/>
      </c>
    </row>
    <row r="924" spans="30:32" x14ac:dyDescent="0.35">
      <c r="AD924" s="32" t="str">
        <f>IF(B924&gt;0,IFERROR(IF(_xlfn.XLOOKUP(B924,'IW38 PLAN SEMANAL'!B:B,'IW38 PLAN SEMANAL'!B:B)&gt;0,"PROGRAMADO","CORRECTIVO"),"CORRECTIVO"),"")</f>
        <v/>
      </c>
      <c r="AE924" s="32" t="str">
        <f t="shared" si="15"/>
        <v/>
      </c>
      <c r="AF924" s="32" t="str">
        <f>IF(B924&gt;0,(SUMIF('IW49 SEMANA CAL'!A:A,'IW38 SEMANA CAL'!B924,'IW49 SEMANA CAL'!H:H)),"")</f>
        <v/>
      </c>
    </row>
    <row r="925" spans="30:32" x14ac:dyDescent="0.35">
      <c r="AD925" s="32" t="str">
        <f>IF(B925&gt;0,IFERROR(IF(_xlfn.XLOOKUP(B925,'IW38 PLAN SEMANAL'!B:B,'IW38 PLAN SEMANAL'!B:B)&gt;0,"PROGRAMADO","CORRECTIVO"),"CORRECTIVO"),"")</f>
        <v/>
      </c>
      <c r="AE925" s="32" t="str">
        <f t="shared" si="15"/>
        <v/>
      </c>
      <c r="AF925" s="32" t="str">
        <f>IF(B925&gt;0,(SUMIF('IW49 SEMANA CAL'!A:A,'IW38 SEMANA CAL'!B925,'IW49 SEMANA CAL'!H:H)),"")</f>
        <v/>
      </c>
    </row>
    <row r="926" spans="30:32" x14ac:dyDescent="0.35">
      <c r="AD926" s="32" t="str">
        <f>IF(B926&gt;0,IFERROR(IF(_xlfn.XLOOKUP(B926,'IW38 PLAN SEMANAL'!B:B,'IW38 PLAN SEMANAL'!B:B)&gt;0,"PROGRAMADO","CORRECTIVO"),"CORRECTIVO"),"")</f>
        <v/>
      </c>
      <c r="AE926" s="32" t="str">
        <f t="shared" si="15"/>
        <v/>
      </c>
      <c r="AF926" s="32" t="str">
        <f>IF(B926&gt;0,(SUMIF('IW49 SEMANA CAL'!A:A,'IW38 SEMANA CAL'!B926,'IW49 SEMANA CAL'!H:H)),"")</f>
        <v/>
      </c>
    </row>
    <row r="927" spans="30:32" x14ac:dyDescent="0.35">
      <c r="AD927" s="32" t="str">
        <f>IF(B927&gt;0,IFERROR(IF(_xlfn.XLOOKUP(B927,'IW38 PLAN SEMANAL'!B:B,'IW38 PLAN SEMANAL'!B:B)&gt;0,"PROGRAMADO","CORRECTIVO"),"CORRECTIVO"),"")</f>
        <v/>
      </c>
      <c r="AE927" s="32" t="str">
        <f t="shared" si="15"/>
        <v/>
      </c>
      <c r="AF927" s="32" t="str">
        <f>IF(B927&gt;0,(SUMIF('IW49 SEMANA CAL'!A:A,'IW38 SEMANA CAL'!B927,'IW49 SEMANA CAL'!H:H)),"")</f>
        <v/>
      </c>
    </row>
    <row r="928" spans="30:32" x14ac:dyDescent="0.35">
      <c r="AD928" s="32" t="str">
        <f>IF(B928&gt;0,IFERROR(IF(_xlfn.XLOOKUP(B928,'IW38 PLAN SEMANAL'!B:B,'IW38 PLAN SEMANAL'!B:B)&gt;0,"PROGRAMADO","CORRECTIVO"),"CORRECTIVO"),"")</f>
        <v/>
      </c>
      <c r="AE928" s="32" t="str">
        <f t="shared" si="15"/>
        <v/>
      </c>
      <c r="AF928" s="32" t="str">
        <f>IF(B928&gt;0,(SUMIF('IW49 SEMANA CAL'!A:A,'IW38 SEMANA CAL'!B928,'IW49 SEMANA CAL'!H:H)),"")</f>
        <v/>
      </c>
    </row>
    <row r="929" spans="30:32" x14ac:dyDescent="0.35">
      <c r="AD929" s="32" t="str">
        <f>IF(B929&gt;0,IFERROR(IF(_xlfn.XLOOKUP(B929,'IW38 PLAN SEMANAL'!B:B,'IW38 PLAN SEMANAL'!B:B)&gt;0,"PROGRAMADO","CORRECTIVO"),"CORRECTIVO"),"")</f>
        <v/>
      </c>
      <c r="AE929" s="32" t="str">
        <f t="shared" si="15"/>
        <v/>
      </c>
      <c r="AF929" s="32" t="str">
        <f>IF(B929&gt;0,(SUMIF('IW49 SEMANA CAL'!A:A,'IW38 SEMANA CAL'!B929,'IW49 SEMANA CAL'!H:H)),"")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3710-F73D-463E-B7BB-C160DA67E0A6}">
  <sheetPr codeName="Hoja6"/>
  <dimension ref="A1:AZ738"/>
  <sheetViews>
    <sheetView workbookViewId="0">
      <pane ySplit="1" topLeftCell="A2" activePane="bottomLeft" state="frozen"/>
      <selection pane="bottomLeft" activeCell="AM9" sqref="AM9"/>
    </sheetView>
  </sheetViews>
  <sheetFormatPr baseColWidth="10" defaultRowHeight="14.5" x14ac:dyDescent="0.35"/>
  <cols>
    <col min="17" max="17" width="15.7265625" customWidth="1"/>
    <col min="20" max="20" width="13.7265625" customWidth="1"/>
    <col min="43" max="43" width="14.7265625" customWidth="1"/>
    <col min="46" max="46" width="13.453125" customWidth="1"/>
    <col min="47" max="47" width="16.7265625" customWidth="1"/>
    <col min="48" max="48" width="12.7265625" customWidth="1"/>
  </cols>
  <sheetData>
    <row r="1" spans="1:52" x14ac:dyDescent="0.35">
      <c r="A1" t="s">
        <v>30</v>
      </c>
      <c r="B1" t="s">
        <v>37</v>
      </c>
      <c r="C1" t="s">
        <v>38</v>
      </c>
      <c r="D1" t="s">
        <v>39</v>
      </c>
      <c r="E1" t="s">
        <v>40</v>
      </c>
      <c r="F1" t="s">
        <v>31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35</v>
      </c>
      <c r="R1" t="s">
        <v>33</v>
      </c>
      <c r="S1" t="s">
        <v>34</v>
      </c>
      <c r="T1" t="s">
        <v>29</v>
      </c>
      <c r="U1" t="s">
        <v>51</v>
      </c>
      <c r="V1" t="s">
        <v>52</v>
      </c>
      <c r="W1" t="s">
        <v>36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  <c r="AE1" t="s">
        <v>60</v>
      </c>
      <c r="AF1" t="s">
        <v>61</v>
      </c>
      <c r="AG1" t="s">
        <v>62</v>
      </c>
      <c r="AH1" t="s">
        <v>63</v>
      </c>
      <c r="AI1" t="s">
        <v>64</v>
      </c>
      <c r="AJ1" t="s">
        <v>2</v>
      </c>
      <c r="AK1" t="s">
        <v>32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  <c r="AR1" t="s">
        <v>71</v>
      </c>
      <c r="AS1" t="s">
        <v>72</v>
      </c>
      <c r="AT1" s="43" t="s">
        <v>906</v>
      </c>
      <c r="AU1" s="43" t="s">
        <v>907</v>
      </c>
      <c r="AV1" s="43" t="s">
        <v>908</v>
      </c>
    </row>
    <row r="2" spans="1:52" x14ac:dyDescent="0.35">
      <c r="A2">
        <v>6109846</v>
      </c>
      <c r="B2">
        <v>0</v>
      </c>
      <c r="C2">
        <v>10</v>
      </c>
      <c r="D2" t="s">
        <v>357</v>
      </c>
      <c r="E2" t="s">
        <v>375</v>
      </c>
      <c r="F2" t="s">
        <v>251</v>
      </c>
      <c r="G2" t="s">
        <v>8821</v>
      </c>
      <c r="H2">
        <v>12</v>
      </c>
      <c r="I2">
        <v>2</v>
      </c>
      <c r="J2">
        <v>0</v>
      </c>
      <c r="K2">
        <v>6</v>
      </c>
      <c r="L2" t="s">
        <v>355</v>
      </c>
      <c r="M2">
        <v>100</v>
      </c>
      <c r="N2" s="16">
        <v>45850</v>
      </c>
      <c r="O2" s="16">
        <v>45850</v>
      </c>
      <c r="Q2" t="s">
        <v>242</v>
      </c>
      <c r="R2" t="s">
        <v>330</v>
      </c>
      <c r="S2">
        <v>10014637</v>
      </c>
      <c r="T2" t="s">
        <v>242</v>
      </c>
      <c r="AT2" t="str">
        <f>IF(A2&gt;0,_xlfn.XLOOKUP(A2,'IW38 SEMANA CAL'!B:B,'IW38 SEMANA CAL'!AA:AA),"")</f>
        <v>AUXILIAR</v>
      </c>
      <c r="AU2" t="str">
        <f>IF(A2&gt;0,_xlfn.XLOOKUP(A2,'IW38 SEMANA CAL'!B:B,'IW38 SEMANA CAL'!AD:AD),"")</f>
        <v>PROGRAMADO</v>
      </c>
      <c r="AV2" t="str">
        <f>IF(A2&gt;0,IFERROR(_xlfn.XLOOKUP(D2,AX:AX,AZ:AZ),""),"")</f>
        <v>Komatsu R&amp;I</v>
      </c>
      <c r="AX2" t="s">
        <v>365</v>
      </c>
      <c r="AY2" t="s">
        <v>909</v>
      </c>
      <c r="AZ2" t="s">
        <v>21</v>
      </c>
    </row>
    <row r="3" spans="1:52" x14ac:dyDescent="0.35">
      <c r="A3">
        <v>6236636</v>
      </c>
      <c r="B3">
        <v>0</v>
      </c>
      <c r="C3">
        <v>10</v>
      </c>
      <c r="D3" t="s">
        <v>367</v>
      </c>
      <c r="E3" t="s">
        <v>354</v>
      </c>
      <c r="F3" t="s">
        <v>310</v>
      </c>
      <c r="G3" t="s">
        <v>656</v>
      </c>
      <c r="H3">
        <v>0.5</v>
      </c>
      <c r="I3">
        <v>1</v>
      </c>
      <c r="J3">
        <v>0.5</v>
      </c>
      <c r="K3">
        <v>0.5</v>
      </c>
      <c r="L3" t="s">
        <v>355</v>
      </c>
      <c r="M3">
        <v>0</v>
      </c>
      <c r="N3" s="16">
        <v>45846</v>
      </c>
      <c r="O3" s="16">
        <v>45846</v>
      </c>
      <c r="P3" s="16">
        <v>45847</v>
      </c>
      <c r="Q3" t="s">
        <v>418</v>
      </c>
      <c r="R3" t="s">
        <v>325</v>
      </c>
      <c r="S3">
        <v>10016334</v>
      </c>
      <c r="T3" t="s">
        <v>324</v>
      </c>
      <c r="AT3" t="str">
        <f>IF(A3&gt;0,_xlfn.XLOOKUP(A3,'IW38 SEMANA CAL'!B:B,'IW38 SEMANA CAL'!AA:AA),"")</f>
        <v>SOPORTE</v>
      </c>
      <c r="AU3" t="str">
        <f>IF(A3&gt;0,_xlfn.XLOOKUP(A3,'IW38 SEMANA CAL'!B:B,'IW38 SEMANA CAL'!AD:AD),"")</f>
        <v>PROGRAMADO</v>
      </c>
      <c r="AV3" t="str">
        <f t="shared" ref="AV3:AV66" si="0">IF(A3&gt;0,IFERROR(_xlfn.XLOOKUP(D3,AX:AX,AZ:AZ),""),"")</f>
        <v>Soporte</v>
      </c>
      <c r="AX3" t="s">
        <v>373</v>
      </c>
      <c r="AY3" t="s">
        <v>910</v>
      </c>
      <c r="AZ3" t="s">
        <v>911</v>
      </c>
    </row>
    <row r="4" spans="1:52" x14ac:dyDescent="0.35">
      <c r="A4">
        <v>6422270</v>
      </c>
      <c r="B4">
        <v>0</v>
      </c>
      <c r="C4">
        <v>10</v>
      </c>
      <c r="D4" t="s">
        <v>374</v>
      </c>
      <c r="E4" t="s">
        <v>354</v>
      </c>
      <c r="F4" t="s">
        <v>310</v>
      </c>
      <c r="G4" t="s">
        <v>6348</v>
      </c>
      <c r="H4">
        <v>3</v>
      </c>
      <c r="I4">
        <v>1</v>
      </c>
      <c r="J4">
        <v>3</v>
      </c>
      <c r="K4">
        <v>3</v>
      </c>
      <c r="L4" t="s">
        <v>355</v>
      </c>
      <c r="M4">
        <v>0</v>
      </c>
      <c r="N4" s="16">
        <v>45850</v>
      </c>
      <c r="O4" s="16">
        <v>45850</v>
      </c>
      <c r="P4" s="16">
        <v>45853</v>
      </c>
      <c r="Q4" t="s">
        <v>284</v>
      </c>
      <c r="R4" t="s">
        <v>285</v>
      </c>
      <c r="S4">
        <v>10014654</v>
      </c>
      <c r="T4" t="s">
        <v>284</v>
      </c>
      <c r="AT4" t="str">
        <f>IF(A4&gt;0,_xlfn.XLOOKUP(A4,'IW38 SEMANA CAL'!B:B,'IW38 SEMANA CAL'!AA:AA),"")</f>
        <v>CARGUIO</v>
      </c>
      <c r="AU4" t="str">
        <f>IF(A4&gt;0,_xlfn.XLOOKUP(A4,'IW38 SEMANA CAL'!B:B,'IW38 SEMANA CAL'!AD:AD),"")</f>
        <v>PROGRAMADO</v>
      </c>
      <c r="AV4" t="str">
        <f t="shared" si="0"/>
        <v>Zamine Palas</v>
      </c>
      <c r="AX4" t="s">
        <v>370</v>
      </c>
      <c r="AY4" t="s">
        <v>910</v>
      </c>
      <c r="AZ4" t="s">
        <v>911</v>
      </c>
    </row>
    <row r="5" spans="1:52" x14ac:dyDescent="0.35">
      <c r="A5">
        <v>6423384</v>
      </c>
      <c r="B5">
        <v>0</v>
      </c>
      <c r="C5">
        <v>10</v>
      </c>
      <c r="D5" t="s">
        <v>374</v>
      </c>
      <c r="E5" t="s">
        <v>354</v>
      </c>
      <c r="F5" t="s">
        <v>310</v>
      </c>
      <c r="G5" t="s">
        <v>472</v>
      </c>
      <c r="H5">
        <v>20</v>
      </c>
      <c r="I5">
        <v>2</v>
      </c>
      <c r="J5">
        <v>20</v>
      </c>
      <c r="K5">
        <v>10</v>
      </c>
      <c r="L5" t="s">
        <v>355</v>
      </c>
      <c r="M5">
        <v>0</v>
      </c>
      <c r="N5" s="16">
        <v>45850</v>
      </c>
      <c r="O5" s="16">
        <v>45850</v>
      </c>
      <c r="P5" s="16">
        <v>45852</v>
      </c>
      <c r="Q5" t="s">
        <v>284</v>
      </c>
      <c r="R5" t="s">
        <v>285</v>
      </c>
      <c r="S5">
        <v>10014654</v>
      </c>
      <c r="T5" t="s">
        <v>284</v>
      </c>
      <c r="AT5" t="str">
        <f>IF(A5&gt;0,_xlfn.XLOOKUP(A5,'IW38 SEMANA CAL'!B:B,'IW38 SEMANA CAL'!AA:AA),"")</f>
        <v>CARGUIO</v>
      </c>
      <c r="AU5" t="str">
        <f>IF(A5&gt;0,_xlfn.XLOOKUP(A5,'IW38 SEMANA CAL'!B:B,'IW38 SEMANA CAL'!AD:AD),"")</f>
        <v>PROGRAMADO</v>
      </c>
      <c r="AV5" t="str">
        <f t="shared" si="0"/>
        <v>Zamine Palas</v>
      </c>
      <c r="AX5" t="s">
        <v>369</v>
      </c>
      <c r="AY5" t="s">
        <v>912</v>
      </c>
      <c r="AZ5" t="s">
        <v>16</v>
      </c>
    </row>
    <row r="6" spans="1:52" x14ac:dyDescent="0.35">
      <c r="A6">
        <v>6434230</v>
      </c>
      <c r="B6">
        <v>0</v>
      </c>
      <c r="C6">
        <v>10</v>
      </c>
      <c r="D6" t="s">
        <v>361</v>
      </c>
      <c r="E6" t="s">
        <v>354</v>
      </c>
      <c r="F6" t="s">
        <v>251</v>
      </c>
      <c r="G6" t="s">
        <v>8090</v>
      </c>
      <c r="H6">
        <v>1</v>
      </c>
      <c r="I6">
        <v>1</v>
      </c>
      <c r="J6">
        <v>1</v>
      </c>
      <c r="K6">
        <v>1</v>
      </c>
      <c r="L6" t="s">
        <v>355</v>
      </c>
      <c r="M6">
        <v>0</v>
      </c>
      <c r="N6" s="16">
        <v>45850</v>
      </c>
      <c r="O6" s="16">
        <v>45850</v>
      </c>
      <c r="P6" s="16">
        <v>45850</v>
      </c>
      <c r="Q6" t="s">
        <v>173</v>
      </c>
      <c r="R6" t="s">
        <v>341</v>
      </c>
      <c r="S6">
        <v>10014656</v>
      </c>
      <c r="T6" t="s">
        <v>173</v>
      </c>
      <c r="AT6" t="str">
        <f>IF(A6&gt;0,_xlfn.XLOOKUP(A6,'IW38 SEMANA CAL'!B:B,'IW38 SEMANA CAL'!AA:AA),"")</f>
        <v>PERFORACIO</v>
      </c>
      <c r="AU6" t="str">
        <f>IF(A6&gt;0,_xlfn.XLOOKUP(A6,'IW38 SEMANA CAL'!B:B,'IW38 SEMANA CAL'!AD:AD),"")</f>
        <v>PROGRAMADO</v>
      </c>
      <c r="AV6" t="str">
        <f t="shared" si="0"/>
        <v>Zamine Sold</v>
      </c>
      <c r="AX6" t="s">
        <v>913</v>
      </c>
      <c r="AY6" t="s">
        <v>912</v>
      </c>
      <c r="AZ6" t="s">
        <v>16</v>
      </c>
    </row>
    <row r="7" spans="1:52" x14ac:dyDescent="0.35">
      <c r="A7">
        <v>6434230</v>
      </c>
      <c r="B7">
        <v>0</v>
      </c>
      <c r="C7">
        <v>20</v>
      </c>
      <c r="D7" t="s">
        <v>365</v>
      </c>
      <c r="E7" t="s">
        <v>354</v>
      </c>
      <c r="F7" t="s">
        <v>251</v>
      </c>
      <c r="G7" t="s">
        <v>8090</v>
      </c>
      <c r="H7">
        <v>0.5</v>
      </c>
      <c r="I7">
        <v>1</v>
      </c>
      <c r="J7">
        <v>0.5</v>
      </c>
      <c r="K7">
        <v>0.5</v>
      </c>
      <c r="L7" t="s">
        <v>355</v>
      </c>
      <c r="M7">
        <v>0</v>
      </c>
      <c r="N7" s="16">
        <v>45850</v>
      </c>
      <c r="O7" s="16">
        <v>45850</v>
      </c>
      <c r="P7" s="16">
        <v>45850</v>
      </c>
      <c r="Q7" t="s">
        <v>173</v>
      </c>
      <c r="R7" t="s">
        <v>341</v>
      </c>
      <c r="S7">
        <v>10014656</v>
      </c>
      <c r="T7" t="s">
        <v>173</v>
      </c>
      <c r="AT7" t="str">
        <f>IF(A7&gt;0,_xlfn.XLOOKUP(A7,'IW38 SEMANA CAL'!B:B,'IW38 SEMANA CAL'!AA:AA),"")</f>
        <v>PERFORACIO</v>
      </c>
      <c r="AU7" t="str">
        <f>IF(A7&gt;0,_xlfn.XLOOKUP(A7,'IW38 SEMANA CAL'!B:B,'IW38 SEMANA CAL'!AD:AD),"")</f>
        <v>PROGRAMADO</v>
      </c>
      <c r="AV7" t="str">
        <f t="shared" si="0"/>
        <v>Técnico de Inspección</v>
      </c>
      <c r="AX7" t="s">
        <v>367</v>
      </c>
      <c r="AY7" t="s">
        <v>914</v>
      </c>
      <c r="AZ7" t="s">
        <v>18</v>
      </c>
    </row>
    <row r="8" spans="1:52" x14ac:dyDescent="0.35">
      <c r="A8">
        <v>6439527</v>
      </c>
      <c r="B8">
        <v>0</v>
      </c>
      <c r="C8">
        <v>10</v>
      </c>
      <c r="D8" t="s">
        <v>361</v>
      </c>
      <c r="E8" t="s">
        <v>354</v>
      </c>
      <c r="F8" t="s">
        <v>310</v>
      </c>
      <c r="G8" t="s">
        <v>438</v>
      </c>
      <c r="H8">
        <v>30</v>
      </c>
      <c r="I8">
        <v>2</v>
      </c>
      <c r="J8">
        <v>10</v>
      </c>
      <c r="K8">
        <v>15</v>
      </c>
      <c r="L8" t="s">
        <v>355</v>
      </c>
      <c r="M8">
        <v>0</v>
      </c>
      <c r="N8" s="16">
        <v>45846</v>
      </c>
      <c r="O8" s="16">
        <v>45846</v>
      </c>
      <c r="P8" s="16">
        <v>45847</v>
      </c>
      <c r="Q8" t="s">
        <v>418</v>
      </c>
      <c r="R8" t="s">
        <v>325</v>
      </c>
      <c r="S8">
        <v>10016334</v>
      </c>
      <c r="T8" t="s">
        <v>324</v>
      </c>
      <c r="AT8" t="str">
        <f>IF(A8&gt;0,_xlfn.XLOOKUP(A8,'IW38 SEMANA CAL'!B:B,'IW38 SEMANA CAL'!AA:AA),"")</f>
        <v>SOPORTE</v>
      </c>
      <c r="AU8" t="str">
        <f>IF(A8&gt;0,_xlfn.XLOOKUP(A8,'IW38 SEMANA CAL'!B:B,'IW38 SEMANA CAL'!AD:AD),"")</f>
        <v>PROGRAMADO</v>
      </c>
      <c r="AV8" t="str">
        <f t="shared" si="0"/>
        <v>Zamine Sold</v>
      </c>
      <c r="AX8" t="s">
        <v>203</v>
      </c>
      <c r="AY8" t="s">
        <v>915</v>
      </c>
      <c r="AZ8" t="s">
        <v>938</v>
      </c>
    </row>
    <row r="9" spans="1:52" x14ac:dyDescent="0.35">
      <c r="A9">
        <v>6444377</v>
      </c>
      <c r="B9">
        <v>0</v>
      </c>
      <c r="C9">
        <v>10</v>
      </c>
      <c r="D9" t="s">
        <v>374</v>
      </c>
      <c r="E9" t="s">
        <v>354</v>
      </c>
      <c r="F9" t="s">
        <v>310</v>
      </c>
      <c r="G9" t="s">
        <v>6347</v>
      </c>
      <c r="H9">
        <v>2</v>
      </c>
      <c r="I9">
        <v>1</v>
      </c>
      <c r="J9">
        <v>2</v>
      </c>
      <c r="K9">
        <v>2</v>
      </c>
      <c r="L9" t="s">
        <v>355</v>
      </c>
      <c r="M9">
        <v>0</v>
      </c>
      <c r="N9" s="16">
        <v>45850</v>
      </c>
      <c r="O9" s="16">
        <v>45850</v>
      </c>
      <c r="P9" s="16">
        <v>45852</v>
      </c>
      <c r="Q9" t="s">
        <v>284</v>
      </c>
      <c r="R9" t="s">
        <v>285</v>
      </c>
      <c r="S9">
        <v>10014654</v>
      </c>
      <c r="T9" t="s">
        <v>284</v>
      </c>
      <c r="AT9" t="str">
        <f>IF(A9&gt;0,_xlfn.XLOOKUP(A9,'IW38 SEMANA CAL'!B:B,'IW38 SEMANA CAL'!AA:AA),"")</f>
        <v>CARGUIO</v>
      </c>
      <c r="AU9" t="str">
        <f>IF(A9&gt;0,_xlfn.XLOOKUP(A9,'IW38 SEMANA CAL'!B:B,'IW38 SEMANA CAL'!AD:AD),"")</f>
        <v>PROGRAMADO</v>
      </c>
      <c r="AV9" t="str">
        <f t="shared" si="0"/>
        <v>Zamine Palas</v>
      </c>
      <c r="AX9" t="s">
        <v>361</v>
      </c>
      <c r="AY9" t="s">
        <v>916</v>
      </c>
      <c r="AZ9" t="s">
        <v>934</v>
      </c>
    </row>
    <row r="10" spans="1:52" x14ac:dyDescent="0.35">
      <c r="A10">
        <v>6446103</v>
      </c>
      <c r="B10">
        <v>0</v>
      </c>
      <c r="C10">
        <v>10</v>
      </c>
      <c r="D10" t="s">
        <v>369</v>
      </c>
      <c r="E10" t="s">
        <v>354</v>
      </c>
      <c r="F10" t="s">
        <v>251</v>
      </c>
      <c r="G10" t="s">
        <v>7490</v>
      </c>
      <c r="H10">
        <v>8</v>
      </c>
      <c r="I10">
        <v>4</v>
      </c>
      <c r="J10">
        <v>8</v>
      </c>
      <c r="K10">
        <v>2</v>
      </c>
      <c r="L10" t="s">
        <v>355</v>
      </c>
      <c r="M10">
        <v>0</v>
      </c>
      <c r="N10" s="16">
        <v>45846</v>
      </c>
      <c r="O10" s="16">
        <v>45846</v>
      </c>
      <c r="P10" s="16">
        <v>45846</v>
      </c>
      <c r="Q10" t="s">
        <v>209</v>
      </c>
      <c r="R10" t="s">
        <v>280</v>
      </c>
      <c r="S10">
        <v>10014630</v>
      </c>
      <c r="T10" t="s">
        <v>209</v>
      </c>
      <c r="AT10" t="str">
        <f>IF(A10&gt;0,_xlfn.XLOOKUP(A10,'IW38 SEMANA CAL'!B:B,'IW38 SEMANA CAL'!AA:AA),"")</f>
        <v>AUXILIAR</v>
      </c>
      <c r="AU10" t="str">
        <f>IF(A10&gt;0,_xlfn.XLOOKUP(A10,'IW38 SEMANA CAL'!B:B,'IW38 SEMANA CAL'!AD:AD),"")</f>
        <v>PROGRAMADO</v>
      </c>
      <c r="AV10" t="str">
        <f t="shared" si="0"/>
        <v>Ferreyros</v>
      </c>
      <c r="AX10" t="s">
        <v>374</v>
      </c>
      <c r="AY10" t="s">
        <v>917</v>
      </c>
      <c r="AZ10" t="s">
        <v>20</v>
      </c>
    </row>
    <row r="11" spans="1:52" x14ac:dyDescent="0.35">
      <c r="A11">
        <v>6456148</v>
      </c>
      <c r="B11">
        <v>0</v>
      </c>
      <c r="C11">
        <v>10</v>
      </c>
      <c r="D11" t="s">
        <v>361</v>
      </c>
      <c r="E11" t="s">
        <v>375</v>
      </c>
      <c r="F11" t="s">
        <v>310</v>
      </c>
      <c r="G11" t="s">
        <v>857</v>
      </c>
      <c r="H11">
        <v>4</v>
      </c>
      <c r="I11">
        <v>2</v>
      </c>
      <c r="J11">
        <v>0</v>
      </c>
      <c r="K11">
        <v>2</v>
      </c>
      <c r="L11" t="s">
        <v>355</v>
      </c>
      <c r="M11">
        <v>0</v>
      </c>
      <c r="N11" s="16">
        <v>45850</v>
      </c>
      <c r="O11" s="16">
        <v>45850</v>
      </c>
      <c r="Q11" t="s">
        <v>242</v>
      </c>
      <c r="R11" t="s">
        <v>330</v>
      </c>
      <c r="S11">
        <v>10014637</v>
      </c>
      <c r="T11" t="s">
        <v>242</v>
      </c>
      <c r="AT11" t="str">
        <f>IF(A11&gt;0,_xlfn.XLOOKUP(A11,'IW38 SEMANA CAL'!B:B,'IW38 SEMANA CAL'!AA:AA),"")</f>
        <v>AUXILIAR</v>
      </c>
      <c r="AU11" t="str">
        <f>IF(A11&gt;0,_xlfn.XLOOKUP(A11,'IW38 SEMANA CAL'!B:B,'IW38 SEMANA CAL'!AD:AD),"")</f>
        <v>PROGRAMADO</v>
      </c>
      <c r="AV11" t="str">
        <f t="shared" si="0"/>
        <v>Zamine Sold</v>
      </c>
      <c r="AX11" t="s">
        <v>371</v>
      </c>
      <c r="AY11" t="s">
        <v>918</v>
      </c>
      <c r="AZ11" t="s">
        <v>935</v>
      </c>
    </row>
    <row r="12" spans="1:52" x14ac:dyDescent="0.35">
      <c r="A12">
        <v>6466044</v>
      </c>
      <c r="B12">
        <v>0</v>
      </c>
      <c r="C12">
        <v>10</v>
      </c>
      <c r="D12" t="s">
        <v>357</v>
      </c>
      <c r="E12" t="s">
        <v>6039</v>
      </c>
      <c r="F12" t="s">
        <v>251</v>
      </c>
      <c r="G12" t="s">
        <v>8822</v>
      </c>
      <c r="H12">
        <v>4</v>
      </c>
      <c r="I12">
        <v>2</v>
      </c>
      <c r="J12">
        <v>4</v>
      </c>
      <c r="K12">
        <v>2</v>
      </c>
      <c r="L12" t="s">
        <v>355</v>
      </c>
      <c r="M12">
        <v>100</v>
      </c>
      <c r="N12" s="16">
        <v>45847</v>
      </c>
      <c r="O12" s="16">
        <v>45847</v>
      </c>
      <c r="P12" s="16">
        <v>45847</v>
      </c>
      <c r="Q12" t="s">
        <v>216</v>
      </c>
      <c r="R12" t="s">
        <v>282</v>
      </c>
      <c r="S12">
        <v>10014642</v>
      </c>
      <c r="T12" t="s">
        <v>216</v>
      </c>
      <c r="AT12" t="str">
        <f>IF(A12&gt;0,_xlfn.XLOOKUP(A12,'IW38 SEMANA CAL'!B:B,'IW38 SEMANA CAL'!AA:AA),"")</f>
        <v>AUXILIAR</v>
      </c>
      <c r="AU12" t="str">
        <f>IF(A12&gt;0,_xlfn.XLOOKUP(A12,'IW38 SEMANA CAL'!B:B,'IW38 SEMANA CAL'!AD:AD),"")</f>
        <v>PROGRAMADO</v>
      </c>
      <c r="AV12" t="str">
        <f t="shared" si="0"/>
        <v>Komatsu R&amp;I</v>
      </c>
      <c r="AX12" t="s">
        <v>372</v>
      </c>
      <c r="AY12" t="s">
        <v>919</v>
      </c>
      <c r="AZ12" t="s">
        <v>920</v>
      </c>
    </row>
    <row r="13" spans="1:52" x14ac:dyDescent="0.35">
      <c r="A13">
        <v>6483328</v>
      </c>
      <c r="B13">
        <v>0</v>
      </c>
      <c r="C13">
        <v>10</v>
      </c>
      <c r="D13" t="s">
        <v>357</v>
      </c>
      <c r="E13" t="s">
        <v>359</v>
      </c>
      <c r="F13" t="s">
        <v>251</v>
      </c>
      <c r="G13" t="s">
        <v>7577</v>
      </c>
      <c r="H13">
        <v>60</v>
      </c>
      <c r="I13">
        <v>3</v>
      </c>
      <c r="J13">
        <v>0</v>
      </c>
      <c r="K13">
        <v>20</v>
      </c>
      <c r="L13" t="s">
        <v>355</v>
      </c>
      <c r="M13">
        <v>100</v>
      </c>
      <c r="N13" s="16">
        <v>45846</v>
      </c>
      <c r="O13" s="16">
        <v>45846</v>
      </c>
      <c r="Q13" t="s">
        <v>419</v>
      </c>
      <c r="R13" t="s">
        <v>420</v>
      </c>
      <c r="S13">
        <v>10014605</v>
      </c>
      <c r="T13" t="s">
        <v>419</v>
      </c>
      <c r="AT13" t="str">
        <f>IF(A13&gt;0,_xlfn.XLOOKUP(A13,'IW38 SEMANA CAL'!B:B,'IW38 SEMANA CAL'!AA:AA),"")</f>
        <v>ACARREO</v>
      </c>
      <c r="AU13" t="str">
        <f>IF(A13&gt;0,_xlfn.XLOOKUP(A13,'IW38 SEMANA CAL'!B:B,'IW38 SEMANA CAL'!AD:AD),"")</f>
        <v>PROGRAMADO</v>
      </c>
      <c r="AV13" t="str">
        <f t="shared" si="0"/>
        <v>Komatsu R&amp;I</v>
      </c>
      <c r="AX13" t="s">
        <v>362</v>
      </c>
      <c r="AY13" t="s">
        <v>921</v>
      </c>
      <c r="AZ13" t="s">
        <v>922</v>
      </c>
    </row>
    <row r="14" spans="1:52" x14ac:dyDescent="0.35">
      <c r="A14">
        <v>6483328</v>
      </c>
      <c r="B14">
        <v>0</v>
      </c>
      <c r="C14">
        <v>20</v>
      </c>
      <c r="D14" t="s">
        <v>362</v>
      </c>
      <c r="E14" t="s">
        <v>359</v>
      </c>
      <c r="F14" t="s">
        <v>251</v>
      </c>
      <c r="G14" t="s">
        <v>7577</v>
      </c>
      <c r="H14">
        <v>10</v>
      </c>
      <c r="I14">
        <v>1</v>
      </c>
      <c r="J14">
        <v>0</v>
      </c>
      <c r="K14">
        <v>10</v>
      </c>
      <c r="L14" t="s">
        <v>355</v>
      </c>
      <c r="M14">
        <v>100</v>
      </c>
      <c r="N14" s="16">
        <v>45846</v>
      </c>
      <c r="O14" s="16">
        <v>45847</v>
      </c>
      <c r="Q14" t="s">
        <v>419</v>
      </c>
      <c r="R14" t="s">
        <v>420</v>
      </c>
      <c r="S14">
        <v>10014605</v>
      </c>
      <c r="T14" t="s">
        <v>419</v>
      </c>
      <c r="AT14" t="str">
        <f>IF(A14&gt;0,_xlfn.XLOOKUP(A14,'IW38 SEMANA CAL'!B:B,'IW38 SEMANA CAL'!AA:AA),"")</f>
        <v>ACARREO</v>
      </c>
      <c r="AU14" t="str">
        <f>IF(A14&gt;0,_xlfn.XLOOKUP(A14,'IW38 SEMANA CAL'!B:B,'IW38 SEMANA CAL'!AD:AD),"")</f>
        <v>PROGRAMADO</v>
      </c>
      <c r="AV14" t="str">
        <f t="shared" si="0"/>
        <v>Operador de Grúa</v>
      </c>
      <c r="AX14" t="s">
        <v>923</v>
      </c>
      <c r="AY14" t="s">
        <v>924</v>
      </c>
      <c r="AZ14" t="s">
        <v>924</v>
      </c>
    </row>
    <row r="15" spans="1:52" x14ac:dyDescent="0.35">
      <c r="A15">
        <v>6496973</v>
      </c>
      <c r="B15">
        <v>0</v>
      </c>
      <c r="C15">
        <v>10</v>
      </c>
      <c r="D15" t="s">
        <v>361</v>
      </c>
      <c r="E15" t="s">
        <v>354</v>
      </c>
      <c r="F15" t="s">
        <v>310</v>
      </c>
      <c r="G15" t="s">
        <v>1177</v>
      </c>
      <c r="H15">
        <v>2</v>
      </c>
      <c r="I15">
        <v>2</v>
      </c>
      <c r="J15">
        <v>2</v>
      </c>
      <c r="K15">
        <v>1</v>
      </c>
      <c r="L15" t="s">
        <v>355</v>
      </c>
      <c r="M15">
        <v>0</v>
      </c>
      <c r="N15" s="16">
        <v>45849</v>
      </c>
      <c r="O15" s="16">
        <v>45849</v>
      </c>
      <c r="P15" s="16">
        <v>45849</v>
      </c>
      <c r="Q15" t="s">
        <v>148</v>
      </c>
      <c r="R15" t="s">
        <v>297</v>
      </c>
      <c r="S15">
        <v>10014617</v>
      </c>
      <c r="T15" t="s">
        <v>148</v>
      </c>
      <c r="AT15" t="str">
        <f>IF(A15&gt;0,_xlfn.XLOOKUP(A15,'IW38 SEMANA CAL'!B:B,'IW38 SEMANA CAL'!AA:AA),"")</f>
        <v>ACARREO</v>
      </c>
      <c r="AU15" t="str">
        <f>IF(A15&gt;0,_xlfn.XLOOKUP(A15,'IW38 SEMANA CAL'!B:B,'IW38 SEMANA CAL'!AD:AD),"")</f>
        <v>PROGRAMADO</v>
      </c>
      <c r="AV15" t="str">
        <f t="shared" si="0"/>
        <v>Zamine Sold</v>
      </c>
      <c r="AX15" t="s">
        <v>357</v>
      </c>
      <c r="AZ15" t="s">
        <v>936</v>
      </c>
    </row>
    <row r="16" spans="1:52" x14ac:dyDescent="0.35">
      <c r="A16">
        <v>6497575</v>
      </c>
      <c r="B16">
        <v>0</v>
      </c>
      <c r="C16">
        <v>10</v>
      </c>
      <c r="D16" t="s">
        <v>374</v>
      </c>
      <c r="E16" t="s">
        <v>354</v>
      </c>
      <c r="F16" t="s">
        <v>310</v>
      </c>
      <c r="G16" t="s">
        <v>6342</v>
      </c>
      <c r="H16">
        <v>1</v>
      </c>
      <c r="I16">
        <v>1</v>
      </c>
      <c r="J16">
        <v>1</v>
      </c>
      <c r="K16">
        <v>1</v>
      </c>
      <c r="L16" t="s">
        <v>355</v>
      </c>
      <c r="M16">
        <v>0</v>
      </c>
      <c r="N16" s="16">
        <v>45850</v>
      </c>
      <c r="O16" s="16">
        <v>45850</v>
      </c>
      <c r="P16" s="16">
        <v>45852</v>
      </c>
      <c r="Q16" t="s">
        <v>284</v>
      </c>
      <c r="R16" t="s">
        <v>285</v>
      </c>
      <c r="S16">
        <v>10014654</v>
      </c>
      <c r="T16" t="s">
        <v>284</v>
      </c>
      <c r="AT16" t="str">
        <f>IF(A16&gt;0,_xlfn.XLOOKUP(A16,'IW38 SEMANA CAL'!B:B,'IW38 SEMANA CAL'!AA:AA),"")</f>
        <v>CARGUIO</v>
      </c>
      <c r="AU16" t="str">
        <f>IF(A16&gt;0,_xlfn.XLOOKUP(A16,'IW38 SEMANA CAL'!B:B,'IW38 SEMANA CAL'!AD:AD),"")</f>
        <v>PROGRAMADO</v>
      </c>
      <c r="AV16" t="str">
        <f t="shared" si="0"/>
        <v>Zamine Palas</v>
      </c>
      <c r="AX16" t="s">
        <v>376</v>
      </c>
      <c r="AY16" t="s">
        <v>925</v>
      </c>
      <c r="AZ16" t="s">
        <v>865</v>
      </c>
    </row>
    <row r="17" spans="1:52" x14ac:dyDescent="0.35">
      <c r="A17">
        <v>6502714</v>
      </c>
      <c r="B17">
        <v>0</v>
      </c>
      <c r="C17">
        <v>10</v>
      </c>
      <c r="D17" t="s">
        <v>374</v>
      </c>
      <c r="E17" t="s">
        <v>354</v>
      </c>
      <c r="F17" t="s">
        <v>310</v>
      </c>
      <c r="G17" t="s">
        <v>6341</v>
      </c>
      <c r="H17">
        <v>4</v>
      </c>
      <c r="I17">
        <v>1</v>
      </c>
      <c r="J17">
        <v>4</v>
      </c>
      <c r="K17">
        <v>4</v>
      </c>
      <c r="L17" t="s">
        <v>355</v>
      </c>
      <c r="M17">
        <v>0</v>
      </c>
      <c r="N17" s="16">
        <v>45850</v>
      </c>
      <c r="O17" s="16">
        <v>45850</v>
      </c>
      <c r="P17" s="16">
        <v>45852</v>
      </c>
      <c r="Q17" t="s">
        <v>284</v>
      </c>
      <c r="R17" t="s">
        <v>285</v>
      </c>
      <c r="S17">
        <v>10014654</v>
      </c>
      <c r="T17" t="s">
        <v>284</v>
      </c>
      <c r="AT17" t="str">
        <f>IF(A17&gt;0,_xlfn.XLOOKUP(A17,'IW38 SEMANA CAL'!B:B,'IW38 SEMANA CAL'!AA:AA),"")</f>
        <v>CARGUIO</v>
      </c>
      <c r="AU17" t="str">
        <f>IF(A17&gt;0,_xlfn.XLOOKUP(A17,'IW38 SEMANA CAL'!B:B,'IW38 SEMANA CAL'!AD:AD),"")</f>
        <v>PROGRAMADO</v>
      </c>
      <c r="AV17" t="str">
        <f t="shared" si="0"/>
        <v>Zamine Palas</v>
      </c>
      <c r="AX17" t="s">
        <v>377</v>
      </c>
      <c r="AY17" t="s">
        <v>926</v>
      </c>
      <c r="AZ17" t="s">
        <v>866</v>
      </c>
    </row>
    <row r="18" spans="1:52" x14ac:dyDescent="0.35">
      <c r="A18">
        <v>6503824</v>
      </c>
      <c r="B18">
        <v>0</v>
      </c>
      <c r="C18">
        <v>10</v>
      </c>
      <c r="D18" t="s">
        <v>361</v>
      </c>
      <c r="E18" t="s">
        <v>354</v>
      </c>
      <c r="F18" t="s">
        <v>310</v>
      </c>
      <c r="G18" t="s">
        <v>1255</v>
      </c>
      <c r="H18">
        <v>6</v>
      </c>
      <c r="I18">
        <v>2</v>
      </c>
      <c r="J18">
        <v>6</v>
      </c>
      <c r="K18">
        <v>3</v>
      </c>
      <c r="L18" t="s">
        <v>355</v>
      </c>
      <c r="M18">
        <v>0</v>
      </c>
      <c r="N18" s="16">
        <v>45846</v>
      </c>
      <c r="O18" s="16">
        <v>45846</v>
      </c>
      <c r="P18" s="16">
        <v>45846</v>
      </c>
      <c r="Q18" t="s">
        <v>419</v>
      </c>
      <c r="R18" t="s">
        <v>420</v>
      </c>
      <c r="S18">
        <v>10014605</v>
      </c>
      <c r="T18" t="s">
        <v>419</v>
      </c>
      <c r="AT18" t="str">
        <f>IF(A18&gt;0,_xlfn.XLOOKUP(A18,'IW38 SEMANA CAL'!B:B,'IW38 SEMANA CAL'!AA:AA),"")</f>
        <v>ACARREO</v>
      </c>
      <c r="AU18" t="str">
        <f>IF(A18&gt;0,_xlfn.XLOOKUP(A18,'IW38 SEMANA CAL'!B:B,'IW38 SEMANA CAL'!AD:AD),"")</f>
        <v>PROGRAMADO</v>
      </c>
      <c r="AV18" t="str">
        <f t="shared" si="0"/>
        <v>Zamine Sold</v>
      </c>
      <c r="AX18" t="s">
        <v>927</v>
      </c>
      <c r="AY18" t="s">
        <v>928</v>
      </c>
      <c r="AZ18" t="s">
        <v>928</v>
      </c>
    </row>
    <row r="19" spans="1:52" x14ac:dyDescent="0.35">
      <c r="A19">
        <v>6503826</v>
      </c>
      <c r="B19">
        <v>0</v>
      </c>
      <c r="C19">
        <v>10</v>
      </c>
      <c r="D19" t="s">
        <v>203</v>
      </c>
      <c r="E19" t="s">
        <v>359</v>
      </c>
      <c r="F19" t="s">
        <v>310</v>
      </c>
      <c r="G19" t="s">
        <v>1255</v>
      </c>
      <c r="H19">
        <v>3</v>
      </c>
      <c r="I19">
        <v>1</v>
      </c>
      <c r="J19">
        <v>0</v>
      </c>
      <c r="K19">
        <v>3</v>
      </c>
      <c r="L19" t="s">
        <v>355</v>
      </c>
      <c r="M19">
        <v>0</v>
      </c>
      <c r="N19" s="16">
        <v>45850</v>
      </c>
      <c r="O19" s="16">
        <v>45850</v>
      </c>
      <c r="Q19" t="s">
        <v>227</v>
      </c>
      <c r="R19" t="s">
        <v>305</v>
      </c>
      <c r="S19">
        <v>10014606</v>
      </c>
      <c r="T19" t="s">
        <v>227</v>
      </c>
      <c r="AT19" t="str">
        <f>IF(A19&gt;0,_xlfn.XLOOKUP(A19,'IW38 SEMANA CAL'!B:B,'IW38 SEMANA CAL'!AA:AA),"")</f>
        <v>ACARREO</v>
      </c>
      <c r="AU19" t="str">
        <f>IF(A19&gt;0,_xlfn.XLOOKUP(A19,'IW38 SEMANA CAL'!B:B,'IW38 SEMANA CAL'!AD:AD),"")</f>
        <v>PROGRAMADO</v>
      </c>
      <c r="AV19" t="str">
        <f t="shared" si="0"/>
        <v>Marcobre</v>
      </c>
      <c r="AX19" t="s">
        <v>364</v>
      </c>
      <c r="AY19" t="s">
        <v>921</v>
      </c>
      <c r="AZ19" t="s">
        <v>937</v>
      </c>
    </row>
    <row r="20" spans="1:52" x14ac:dyDescent="0.35">
      <c r="A20">
        <v>6512195</v>
      </c>
      <c r="B20">
        <v>0</v>
      </c>
      <c r="C20">
        <v>10</v>
      </c>
      <c r="D20" t="s">
        <v>366</v>
      </c>
      <c r="E20" t="s">
        <v>375</v>
      </c>
      <c r="F20" t="s">
        <v>251</v>
      </c>
      <c r="G20" t="s">
        <v>8923</v>
      </c>
      <c r="H20">
        <v>30</v>
      </c>
      <c r="I20">
        <v>3</v>
      </c>
      <c r="J20">
        <v>0</v>
      </c>
      <c r="K20">
        <v>10</v>
      </c>
      <c r="L20" t="s">
        <v>355</v>
      </c>
      <c r="M20">
        <v>100</v>
      </c>
      <c r="N20" s="16">
        <v>45850</v>
      </c>
      <c r="O20" s="16">
        <v>45850</v>
      </c>
      <c r="Q20" t="s">
        <v>233</v>
      </c>
      <c r="R20" t="s">
        <v>301</v>
      </c>
      <c r="S20">
        <v>10014623</v>
      </c>
      <c r="T20" t="s">
        <v>233</v>
      </c>
      <c r="AT20" t="str">
        <f>IF(A20&gt;0,_xlfn.XLOOKUP(A20,'IW38 SEMANA CAL'!B:B,'IW38 SEMANA CAL'!AA:AA),"")</f>
        <v>ACARREO</v>
      </c>
      <c r="AU20" t="str">
        <f>IF(A20&gt;0,_xlfn.XLOOKUP(A20,'IW38 SEMANA CAL'!B:B,'IW38 SEMANA CAL'!AD:AD),"")</f>
        <v>CORRECTIVO</v>
      </c>
      <c r="AV20" t="str">
        <f t="shared" si="0"/>
        <v xml:space="preserve">Komatsu </v>
      </c>
      <c r="AX20" t="s">
        <v>929</v>
      </c>
      <c r="AY20" t="s">
        <v>919</v>
      </c>
      <c r="AZ20" t="s">
        <v>930</v>
      </c>
    </row>
    <row r="21" spans="1:52" x14ac:dyDescent="0.35">
      <c r="A21">
        <v>6524371</v>
      </c>
      <c r="B21">
        <v>0</v>
      </c>
      <c r="C21">
        <v>10</v>
      </c>
      <c r="D21" t="s">
        <v>374</v>
      </c>
      <c r="E21" t="s">
        <v>354</v>
      </c>
      <c r="F21" t="s">
        <v>310</v>
      </c>
      <c r="G21" t="s">
        <v>6339</v>
      </c>
      <c r="H21">
        <v>3</v>
      </c>
      <c r="I21">
        <v>3</v>
      </c>
      <c r="J21">
        <v>3</v>
      </c>
      <c r="K21">
        <v>1</v>
      </c>
      <c r="L21" t="s">
        <v>355</v>
      </c>
      <c r="M21">
        <v>0</v>
      </c>
      <c r="N21" s="16">
        <v>45850</v>
      </c>
      <c r="O21" s="16">
        <v>45850</v>
      </c>
      <c r="P21" s="16">
        <v>45852</v>
      </c>
      <c r="Q21" t="s">
        <v>284</v>
      </c>
      <c r="R21" t="s">
        <v>285</v>
      </c>
      <c r="S21">
        <v>10014654</v>
      </c>
      <c r="T21" t="s">
        <v>284</v>
      </c>
      <c r="AT21" t="str">
        <f>IF(A21&gt;0,_xlfn.XLOOKUP(A21,'IW38 SEMANA CAL'!B:B,'IW38 SEMANA CAL'!AA:AA),"")</f>
        <v>CARGUIO</v>
      </c>
      <c r="AU21" t="str">
        <f>IF(A21&gt;0,_xlfn.XLOOKUP(A21,'IW38 SEMANA CAL'!B:B,'IW38 SEMANA CAL'!AD:AD),"")</f>
        <v>PROGRAMADO</v>
      </c>
      <c r="AV21" t="str">
        <f t="shared" si="0"/>
        <v>Zamine Palas</v>
      </c>
      <c r="AX21" t="s">
        <v>931</v>
      </c>
      <c r="AY21" t="s">
        <v>932</v>
      </c>
      <c r="AZ21" t="s">
        <v>932</v>
      </c>
    </row>
    <row r="22" spans="1:52" x14ac:dyDescent="0.35">
      <c r="A22">
        <v>6524377</v>
      </c>
      <c r="B22">
        <v>0</v>
      </c>
      <c r="C22">
        <v>10</v>
      </c>
      <c r="D22" t="s">
        <v>374</v>
      </c>
      <c r="E22" t="s">
        <v>354</v>
      </c>
      <c r="F22" t="s">
        <v>310</v>
      </c>
      <c r="G22" t="s">
        <v>6338</v>
      </c>
      <c r="H22">
        <v>1</v>
      </c>
      <c r="I22">
        <v>1</v>
      </c>
      <c r="J22">
        <v>1</v>
      </c>
      <c r="K22">
        <v>1</v>
      </c>
      <c r="L22" t="s">
        <v>355</v>
      </c>
      <c r="M22">
        <v>0</v>
      </c>
      <c r="N22" s="16">
        <v>45850</v>
      </c>
      <c r="O22" s="16">
        <v>45850</v>
      </c>
      <c r="P22" s="16">
        <v>45852</v>
      </c>
      <c r="Q22" t="s">
        <v>284</v>
      </c>
      <c r="R22" t="s">
        <v>285</v>
      </c>
      <c r="S22">
        <v>10014654</v>
      </c>
      <c r="T22" t="s">
        <v>284</v>
      </c>
      <c r="AT22" t="str">
        <f>IF(A22&gt;0,_xlfn.XLOOKUP(A22,'IW38 SEMANA CAL'!B:B,'IW38 SEMANA CAL'!AA:AA),"")</f>
        <v>CARGUIO</v>
      </c>
      <c r="AU22" t="str">
        <f>IF(A22&gt;0,_xlfn.XLOOKUP(A22,'IW38 SEMANA CAL'!B:B,'IW38 SEMANA CAL'!AD:AD),"")</f>
        <v>PROGRAMADO</v>
      </c>
      <c r="AV22" t="str">
        <f t="shared" si="0"/>
        <v>Zamine Palas</v>
      </c>
      <c r="AX22" t="s">
        <v>378</v>
      </c>
      <c r="AY22" t="s">
        <v>932</v>
      </c>
      <c r="AZ22" t="s">
        <v>933</v>
      </c>
    </row>
    <row r="23" spans="1:52" x14ac:dyDescent="0.35">
      <c r="A23">
        <v>6524405</v>
      </c>
      <c r="B23">
        <v>0</v>
      </c>
      <c r="C23">
        <v>10</v>
      </c>
      <c r="D23" t="s">
        <v>374</v>
      </c>
      <c r="E23" t="s">
        <v>354</v>
      </c>
      <c r="F23" t="s">
        <v>310</v>
      </c>
      <c r="G23" t="s">
        <v>6337</v>
      </c>
      <c r="H23">
        <v>2</v>
      </c>
      <c r="I23">
        <v>1</v>
      </c>
      <c r="J23">
        <v>2</v>
      </c>
      <c r="K23">
        <v>2</v>
      </c>
      <c r="L23" t="s">
        <v>355</v>
      </c>
      <c r="M23">
        <v>0</v>
      </c>
      <c r="N23" s="16">
        <v>45850</v>
      </c>
      <c r="O23" s="16">
        <v>45850</v>
      </c>
      <c r="P23" s="16">
        <v>45852</v>
      </c>
      <c r="Q23" t="s">
        <v>284</v>
      </c>
      <c r="R23" t="s">
        <v>285</v>
      </c>
      <c r="S23">
        <v>10014654</v>
      </c>
      <c r="T23" t="s">
        <v>284</v>
      </c>
      <c r="AT23" t="str">
        <f>IF(A23&gt;0,_xlfn.XLOOKUP(A23,'IW38 SEMANA CAL'!B:B,'IW38 SEMANA CAL'!AA:AA),"")</f>
        <v>CARGUIO</v>
      </c>
      <c r="AU23" t="str">
        <f>IF(A23&gt;0,_xlfn.XLOOKUP(A23,'IW38 SEMANA CAL'!B:B,'IW38 SEMANA CAL'!AD:AD),"")</f>
        <v>PROGRAMADO</v>
      </c>
      <c r="AV23" t="str">
        <f t="shared" si="0"/>
        <v>Zamine Palas</v>
      </c>
      <c r="AX23" t="s">
        <v>366</v>
      </c>
      <c r="AZ23" t="s">
        <v>945</v>
      </c>
    </row>
    <row r="24" spans="1:52" x14ac:dyDescent="0.35">
      <c r="A24">
        <v>6524745</v>
      </c>
      <c r="B24">
        <v>0</v>
      </c>
      <c r="C24">
        <v>10</v>
      </c>
      <c r="D24" t="s">
        <v>203</v>
      </c>
      <c r="E24" t="s">
        <v>354</v>
      </c>
      <c r="F24" t="s">
        <v>310</v>
      </c>
      <c r="G24" t="s">
        <v>1346</v>
      </c>
      <c r="H24">
        <v>1</v>
      </c>
      <c r="I24">
        <v>1</v>
      </c>
      <c r="J24">
        <v>1</v>
      </c>
      <c r="K24">
        <v>1</v>
      </c>
      <c r="L24" t="s">
        <v>355</v>
      </c>
      <c r="M24">
        <v>0</v>
      </c>
      <c r="N24" s="16">
        <v>45850</v>
      </c>
      <c r="O24" s="16">
        <v>45850</v>
      </c>
      <c r="P24" s="16">
        <v>45849</v>
      </c>
      <c r="Q24" t="s">
        <v>173</v>
      </c>
      <c r="R24" t="s">
        <v>341</v>
      </c>
      <c r="S24">
        <v>10014656</v>
      </c>
      <c r="T24" t="s">
        <v>173</v>
      </c>
      <c r="AT24" t="str">
        <f>IF(A24&gt;0,_xlfn.XLOOKUP(A24,'IW38 SEMANA CAL'!B:B,'IW38 SEMANA CAL'!AA:AA),"")</f>
        <v>PERFORACIO</v>
      </c>
      <c r="AU24" t="str">
        <f>IF(A24&gt;0,_xlfn.XLOOKUP(A24,'IW38 SEMANA CAL'!B:B,'IW38 SEMANA CAL'!AD:AD),"")</f>
        <v>PROGRAMADO</v>
      </c>
      <c r="AV24" t="str">
        <f t="shared" si="0"/>
        <v>Marcobre</v>
      </c>
    </row>
    <row r="25" spans="1:52" x14ac:dyDescent="0.35">
      <c r="A25">
        <v>6526177</v>
      </c>
      <c r="B25">
        <v>0</v>
      </c>
      <c r="C25">
        <v>10</v>
      </c>
      <c r="D25" t="s">
        <v>361</v>
      </c>
      <c r="E25" t="s">
        <v>354</v>
      </c>
      <c r="F25" t="s">
        <v>310</v>
      </c>
      <c r="G25" t="s">
        <v>6232</v>
      </c>
      <c r="H25">
        <v>6</v>
      </c>
      <c r="I25">
        <v>3</v>
      </c>
      <c r="J25">
        <v>6</v>
      </c>
      <c r="K25">
        <v>2</v>
      </c>
      <c r="L25" t="s">
        <v>355</v>
      </c>
      <c r="M25">
        <v>0</v>
      </c>
      <c r="N25" s="16">
        <v>45676</v>
      </c>
      <c r="O25" s="16">
        <v>45676</v>
      </c>
      <c r="P25" s="16">
        <v>45676</v>
      </c>
      <c r="Q25" t="s">
        <v>159</v>
      </c>
      <c r="R25" t="s">
        <v>398</v>
      </c>
      <c r="S25">
        <v>10014599</v>
      </c>
      <c r="T25" t="s">
        <v>159</v>
      </c>
      <c r="AT25" t="str">
        <f>IF(A25&gt;0,_xlfn.XLOOKUP(A25,'IW38 SEMANA CAL'!B:B,'IW38 SEMANA CAL'!AA:AA),"")</f>
        <v>CARGUIO</v>
      </c>
      <c r="AU25" t="str">
        <f>IF(A25&gt;0,_xlfn.XLOOKUP(A25,'IW38 SEMANA CAL'!B:B,'IW38 SEMANA CAL'!AD:AD),"")</f>
        <v>PROGRAMADO</v>
      </c>
      <c r="AV25" t="str">
        <f t="shared" si="0"/>
        <v>Zamine Sold</v>
      </c>
    </row>
    <row r="26" spans="1:52" x14ac:dyDescent="0.35">
      <c r="A26">
        <v>6532283</v>
      </c>
      <c r="B26">
        <v>0</v>
      </c>
      <c r="C26">
        <v>10</v>
      </c>
      <c r="D26" t="s">
        <v>371</v>
      </c>
      <c r="E26" t="s">
        <v>354</v>
      </c>
      <c r="F26" t="s">
        <v>310</v>
      </c>
      <c r="G26" t="s">
        <v>1423</v>
      </c>
      <c r="H26">
        <v>2</v>
      </c>
      <c r="I26">
        <v>1</v>
      </c>
      <c r="J26">
        <v>2</v>
      </c>
      <c r="K26">
        <v>2</v>
      </c>
      <c r="L26" t="s">
        <v>355</v>
      </c>
      <c r="M26">
        <v>0</v>
      </c>
      <c r="N26" s="16">
        <v>45846</v>
      </c>
      <c r="O26" s="16">
        <v>45846</v>
      </c>
      <c r="P26" s="16">
        <v>45847</v>
      </c>
      <c r="Q26" t="s">
        <v>209</v>
      </c>
      <c r="R26" t="s">
        <v>280</v>
      </c>
      <c r="S26">
        <v>10014630</v>
      </c>
      <c r="T26" t="s">
        <v>209</v>
      </c>
      <c r="AT26" t="str">
        <f>IF(A26&gt;0,_xlfn.XLOOKUP(A26,'IW38 SEMANA CAL'!B:B,'IW38 SEMANA CAL'!AA:AA),"")</f>
        <v>AUXILIAR</v>
      </c>
      <c r="AU26" t="str">
        <f>IF(A26&gt;0,_xlfn.XLOOKUP(A26,'IW38 SEMANA CAL'!B:B,'IW38 SEMANA CAL'!AD:AD),"")</f>
        <v>PROGRAMADO</v>
      </c>
      <c r="AV26" t="str">
        <f t="shared" si="0"/>
        <v>Komatsu A/C</v>
      </c>
    </row>
    <row r="27" spans="1:52" x14ac:dyDescent="0.35">
      <c r="A27">
        <v>6534102</v>
      </c>
      <c r="B27">
        <v>0</v>
      </c>
      <c r="C27">
        <v>10</v>
      </c>
      <c r="D27" t="s">
        <v>367</v>
      </c>
      <c r="E27" t="s">
        <v>359</v>
      </c>
      <c r="F27" t="s">
        <v>310</v>
      </c>
      <c r="G27" t="s">
        <v>1467</v>
      </c>
      <c r="H27">
        <v>8</v>
      </c>
      <c r="I27">
        <v>2</v>
      </c>
      <c r="J27">
        <v>0</v>
      </c>
      <c r="K27">
        <v>4</v>
      </c>
      <c r="L27" t="s">
        <v>355</v>
      </c>
      <c r="M27">
        <v>0</v>
      </c>
      <c r="N27" s="16">
        <v>45846</v>
      </c>
      <c r="O27" s="16">
        <v>45846</v>
      </c>
      <c r="Q27" t="s">
        <v>326</v>
      </c>
      <c r="R27" t="s">
        <v>325</v>
      </c>
      <c r="S27">
        <v>10014719</v>
      </c>
      <c r="T27" t="s">
        <v>324</v>
      </c>
      <c r="AT27" t="str">
        <f>IF(A27&gt;0,_xlfn.XLOOKUP(A27,'IW38 SEMANA CAL'!B:B,'IW38 SEMANA CAL'!AA:AA),"")</f>
        <v>SOPORTE</v>
      </c>
      <c r="AU27" t="str">
        <f>IF(A27&gt;0,_xlfn.XLOOKUP(A27,'IW38 SEMANA CAL'!B:B,'IW38 SEMANA CAL'!AD:AD),"")</f>
        <v>PROGRAMADO</v>
      </c>
      <c r="AV27" t="str">
        <f t="shared" si="0"/>
        <v>Soporte</v>
      </c>
    </row>
    <row r="28" spans="1:52" x14ac:dyDescent="0.35">
      <c r="A28">
        <v>6534687</v>
      </c>
      <c r="B28">
        <v>0</v>
      </c>
      <c r="C28">
        <v>10</v>
      </c>
      <c r="D28" t="s">
        <v>203</v>
      </c>
      <c r="E28" t="s">
        <v>375</v>
      </c>
      <c r="F28" t="s">
        <v>251</v>
      </c>
      <c r="G28" t="s">
        <v>7576</v>
      </c>
      <c r="H28">
        <v>10</v>
      </c>
      <c r="I28">
        <v>2</v>
      </c>
      <c r="J28">
        <v>0</v>
      </c>
      <c r="K28">
        <v>5</v>
      </c>
      <c r="L28" t="s">
        <v>355</v>
      </c>
      <c r="M28">
        <v>100</v>
      </c>
      <c r="N28" s="16">
        <v>45849</v>
      </c>
      <c r="O28" s="16">
        <v>45849</v>
      </c>
      <c r="Q28" t="s">
        <v>236</v>
      </c>
      <c r="R28" t="s">
        <v>283</v>
      </c>
      <c r="S28">
        <v>10014629</v>
      </c>
      <c r="T28" t="s">
        <v>236</v>
      </c>
      <c r="AT28" t="str">
        <f>IF(A28&gt;0,_xlfn.XLOOKUP(A28,'IW38 SEMANA CAL'!B:B,'IW38 SEMANA CAL'!AA:AA),"")</f>
        <v>AUXILIAR</v>
      </c>
      <c r="AU28" t="str">
        <f>IF(A28&gt;0,_xlfn.XLOOKUP(A28,'IW38 SEMANA CAL'!B:B,'IW38 SEMANA CAL'!AD:AD),"")</f>
        <v>PROGRAMADO</v>
      </c>
      <c r="AV28" t="str">
        <f t="shared" si="0"/>
        <v>Marcobre</v>
      </c>
    </row>
    <row r="29" spans="1:52" x14ac:dyDescent="0.35">
      <c r="A29">
        <v>6536296</v>
      </c>
      <c r="B29">
        <v>0</v>
      </c>
      <c r="C29">
        <v>10</v>
      </c>
      <c r="D29" t="s">
        <v>357</v>
      </c>
      <c r="E29" t="s">
        <v>354</v>
      </c>
      <c r="F29" t="s">
        <v>251</v>
      </c>
      <c r="G29" t="s">
        <v>8823</v>
      </c>
      <c r="H29">
        <v>8</v>
      </c>
      <c r="I29">
        <v>2</v>
      </c>
      <c r="J29">
        <v>8</v>
      </c>
      <c r="K29">
        <v>4</v>
      </c>
      <c r="L29" t="s">
        <v>355</v>
      </c>
      <c r="M29">
        <v>100</v>
      </c>
      <c r="N29" s="16">
        <v>45849</v>
      </c>
      <c r="O29" s="16">
        <v>45849</v>
      </c>
      <c r="P29" s="16">
        <v>45852</v>
      </c>
      <c r="Q29" t="s">
        <v>236</v>
      </c>
      <c r="R29" t="s">
        <v>283</v>
      </c>
      <c r="S29">
        <v>10014629</v>
      </c>
      <c r="T29" t="s">
        <v>236</v>
      </c>
      <c r="AT29" t="str">
        <f>IF(A29&gt;0,_xlfn.XLOOKUP(A29,'IW38 SEMANA CAL'!B:B,'IW38 SEMANA CAL'!AA:AA),"")</f>
        <v>AUXILIAR</v>
      </c>
      <c r="AU29" t="str">
        <f>IF(A29&gt;0,_xlfn.XLOOKUP(A29,'IW38 SEMANA CAL'!B:B,'IW38 SEMANA CAL'!AD:AD),"")</f>
        <v>PROGRAMADO</v>
      </c>
      <c r="AV29" t="str">
        <f t="shared" si="0"/>
        <v>Komatsu R&amp;I</v>
      </c>
    </row>
    <row r="30" spans="1:52" x14ac:dyDescent="0.35">
      <c r="A30">
        <v>6536297</v>
      </c>
      <c r="B30">
        <v>0</v>
      </c>
      <c r="C30">
        <v>10</v>
      </c>
      <c r="D30" t="s">
        <v>357</v>
      </c>
      <c r="E30" t="s">
        <v>375</v>
      </c>
      <c r="F30" t="s">
        <v>251</v>
      </c>
      <c r="G30" t="s">
        <v>8824</v>
      </c>
      <c r="H30">
        <v>8</v>
      </c>
      <c r="I30">
        <v>2</v>
      </c>
      <c r="J30">
        <v>0</v>
      </c>
      <c r="K30">
        <v>4</v>
      </c>
      <c r="L30" t="s">
        <v>355</v>
      </c>
      <c r="M30">
        <v>100</v>
      </c>
      <c r="N30" s="16">
        <v>45849</v>
      </c>
      <c r="O30" s="16">
        <v>45849</v>
      </c>
      <c r="Q30" t="s">
        <v>236</v>
      </c>
      <c r="R30" t="s">
        <v>283</v>
      </c>
      <c r="S30">
        <v>10014629</v>
      </c>
      <c r="T30" t="s">
        <v>236</v>
      </c>
      <c r="AT30" t="str">
        <f>IF(A30&gt;0,_xlfn.XLOOKUP(A30,'IW38 SEMANA CAL'!B:B,'IW38 SEMANA CAL'!AA:AA),"")</f>
        <v>AUXILIAR</v>
      </c>
      <c r="AU30" t="str">
        <f>IF(A30&gt;0,_xlfn.XLOOKUP(A30,'IW38 SEMANA CAL'!B:B,'IW38 SEMANA CAL'!AD:AD),"")</f>
        <v>PROGRAMADO</v>
      </c>
      <c r="AV30" t="str">
        <f t="shared" si="0"/>
        <v>Komatsu R&amp;I</v>
      </c>
    </row>
    <row r="31" spans="1:52" x14ac:dyDescent="0.35">
      <c r="A31">
        <v>6541372</v>
      </c>
      <c r="B31">
        <v>0</v>
      </c>
      <c r="C31">
        <v>10</v>
      </c>
      <c r="D31" t="s">
        <v>203</v>
      </c>
      <c r="E31" t="s">
        <v>354</v>
      </c>
      <c r="F31" t="s">
        <v>251</v>
      </c>
      <c r="G31" t="s">
        <v>8825</v>
      </c>
      <c r="H31">
        <v>32</v>
      </c>
      <c r="I31">
        <v>2</v>
      </c>
      <c r="J31">
        <v>32</v>
      </c>
      <c r="K31">
        <v>16</v>
      </c>
      <c r="L31" t="s">
        <v>355</v>
      </c>
      <c r="M31">
        <v>100</v>
      </c>
      <c r="N31" s="16">
        <v>45845</v>
      </c>
      <c r="O31" s="16">
        <v>45845</v>
      </c>
      <c r="P31" s="16">
        <v>45846</v>
      </c>
      <c r="Q31" t="s">
        <v>177</v>
      </c>
      <c r="R31" t="s">
        <v>278</v>
      </c>
      <c r="S31">
        <v>10014634</v>
      </c>
      <c r="T31" t="s">
        <v>177</v>
      </c>
      <c r="AT31" t="str">
        <f>IF(A31&gt;0,_xlfn.XLOOKUP(A31,'IW38 SEMANA CAL'!B:B,'IW38 SEMANA CAL'!AA:AA),"")</f>
        <v>AUXILIAR</v>
      </c>
      <c r="AU31" t="str">
        <f>IF(A31&gt;0,_xlfn.XLOOKUP(A31,'IW38 SEMANA CAL'!B:B,'IW38 SEMANA CAL'!AD:AD),"")</f>
        <v>PROGRAMADO</v>
      </c>
      <c r="AV31" t="str">
        <f t="shared" si="0"/>
        <v>Marcobre</v>
      </c>
    </row>
    <row r="32" spans="1:52" x14ac:dyDescent="0.35">
      <c r="A32">
        <v>6541560</v>
      </c>
      <c r="B32">
        <v>0</v>
      </c>
      <c r="C32">
        <v>10</v>
      </c>
      <c r="D32" t="s">
        <v>357</v>
      </c>
      <c r="E32" t="s">
        <v>359</v>
      </c>
      <c r="F32" t="s">
        <v>251</v>
      </c>
      <c r="G32" t="s">
        <v>8826</v>
      </c>
      <c r="H32">
        <v>10</v>
      </c>
      <c r="I32">
        <v>2</v>
      </c>
      <c r="J32">
        <v>0</v>
      </c>
      <c r="K32">
        <v>5</v>
      </c>
      <c r="L32" t="s">
        <v>355</v>
      </c>
      <c r="M32">
        <v>100</v>
      </c>
      <c r="N32" s="16">
        <v>45845</v>
      </c>
      <c r="O32" s="16">
        <v>45845</v>
      </c>
      <c r="Q32" t="s">
        <v>419</v>
      </c>
      <c r="R32" t="s">
        <v>420</v>
      </c>
      <c r="S32">
        <v>10014605</v>
      </c>
      <c r="T32" t="s">
        <v>419</v>
      </c>
      <c r="AT32" t="str">
        <f>IF(A32&gt;0,_xlfn.XLOOKUP(A32,'IW38 SEMANA CAL'!B:B,'IW38 SEMANA CAL'!AA:AA),"")</f>
        <v>ACARREO</v>
      </c>
      <c r="AU32" t="str">
        <f>IF(A32&gt;0,_xlfn.XLOOKUP(A32,'IW38 SEMANA CAL'!B:B,'IW38 SEMANA CAL'!AD:AD),"")</f>
        <v>PROGRAMADO</v>
      </c>
      <c r="AV32" t="str">
        <f t="shared" si="0"/>
        <v>Komatsu R&amp;I</v>
      </c>
    </row>
    <row r="33" spans="1:48" x14ac:dyDescent="0.35">
      <c r="A33">
        <v>6541561</v>
      </c>
      <c r="B33">
        <v>0</v>
      </c>
      <c r="C33">
        <v>10</v>
      </c>
      <c r="D33" t="s">
        <v>357</v>
      </c>
      <c r="E33" t="s">
        <v>354</v>
      </c>
      <c r="F33" t="s">
        <v>251</v>
      </c>
      <c r="G33" t="s">
        <v>8827</v>
      </c>
      <c r="H33">
        <v>10</v>
      </c>
      <c r="I33">
        <v>2</v>
      </c>
      <c r="J33">
        <v>10</v>
      </c>
      <c r="K33">
        <v>5</v>
      </c>
      <c r="L33" t="s">
        <v>355</v>
      </c>
      <c r="M33">
        <v>100</v>
      </c>
      <c r="N33" s="16">
        <v>45846</v>
      </c>
      <c r="O33" s="16">
        <v>45847</v>
      </c>
      <c r="P33" s="16">
        <v>45847</v>
      </c>
      <c r="Q33" t="s">
        <v>419</v>
      </c>
      <c r="R33" t="s">
        <v>420</v>
      </c>
      <c r="S33">
        <v>10014605</v>
      </c>
      <c r="T33" t="s">
        <v>419</v>
      </c>
      <c r="AT33" t="str">
        <f>IF(A33&gt;0,_xlfn.XLOOKUP(A33,'IW38 SEMANA CAL'!B:B,'IW38 SEMANA CAL'!AA:AA),"")</f>
        <v>ACARREO</v>
      </c>
      <c r="AU33" t="str">
        <f>IF(A33&gt;0,_xlfn.XLOOKUP(A33,'IW38 SEMANA CAL'!B:B,'IW38 SEMANA CAL'!AD:AD),"")</f>
        <v>PROGRAMADO</v>
      </c>
      <c r="AV33" t="str">
        <f t="shared" si="0"/>
        <v>Komatsu R&amp;I</v>
      </c>
    </row>
    <row r="34" spans="1:48" x14ac:dyDescent="0.35">
      <c r="A34">
        <v>6541568</v>
      </c>
      <c r="B34">
        <v>0</v>
      </c>
      <c r="C34">
        <v>10</v>
      </c>
      <c r="D34" t="s">
        <v>203</v>
      </c>
      <c r="E34" t="s">
        <v>359</v>
      </c>
      <c r="F34" t="s">
        <v>251</v>
      </c>
      <c r="G34" t="s">
        <v>8924</v>
      </c>
      <c r="H34">
        <v>8</v>
      </c>
      <c r="I34">
        <v>2</v>
      </c>
      <c r="J34">
        <v>0</v>
      </c>
      <c r="K34">
        <v>4</v>
      </c>
      <c r="L34" t="s">
        <v>355</v>
      </c>
      <c r="M34">
        <v>100</v>
      </c>
      <c r="N34" s="16">
        <v>45850</v>
      </c>
      <c r="O34" s="16">
        <v>45850</v>
      </c>
      <c r="Q34" t="s">
        <v>233</v>
      </c>
      <c r="R34" t="s">
        <v>301</v>
      </c>
      <c r="S34">
        <v>10014623</v>
      </c>
      <c r="T34" t="s">
        <v>233</v>
      </c>
      <c r="AT34" t="str">
        <f>IF(A34&gt;0,_xlfn.XLOOKUP(A34,'IW38 SEMANA CAL'!B:B,'IW38 SEMANA CAL'!AA:AA),"")</f>
        <v>ACARREO</v>
      </c>
      <c r="AU34" t="str">
        <f>IF(A34&gt;0,_xlfn.XLOOKUP(A34,'IW38 SEMANA CAL'!B:B,'IW38 SEMANA CAL'!AD:AD),"")</f>
        <v>CORRECTIVO</v>
      </c>
      <c r="AV34" t="str">
        <f t="shared" si="0"/>
        <v>Marcobre</v>
      </c>
    </row>
    <row r="35" spans="1:48" x14ac:dyDescent="0.35">
      <c r="A35">
        <v>6551214</v>
      </c>
      <c r="B35">
        <v>0</v>
      </c>
      <c r="C35">
        <v>10</v>
      </c>
      <c r="D35" t="s">
        <v>361</v>
      </c>
      <c r="E35" t="s">
        <v>354</v>
      </c>
      <c r="F35" t="s">
        <v>310</v>
      </c>
      <c r="G35" t="s">
        <v>1391</v>
      </c>
      <c r="H35">
        <v>2</v>
      </c>
      <c r="I35">
        <v>2</v>
      </c>
      <c r="J35">
        <v>2</v>
      </c>
      <c r="K35">
        <v>1</v>
      </c>
      <c r="L35" t="s">
        <v>355</v>
      </c>
      <c r="M35">
        <v>0</v>
      </c>
      <c r="N35" s="16">
        <v>45846</v>
      </c>
      <c r="O35" s="16">
        <v>45846</v>
      </c>
      <c r="P35" s="16">
        <v>45846</v>
      </c>
      <c r="Q35" t="s">
        <v>419</v>
      </c>
      <c r="R35" t="s">
        <v>420</v>
      </c>
      <c r="S35">
        <v>10014605</v>
      </c>
      <c r="T35" t="s">
        <v>419</v>
      </c>
      <c r="AT35" t="str">
        <f>IF(A35&gt;0,_xlfn.XLOOKUP(A35,'IW38 SEMANA CAL'!B:B,'IW38 SEMANA CAL'!AA:AA),"")</f>
        <v>ACARREO</v>
      </c>
      <c r="AU35" t="str">
        <f>IF(A35&gt;0,_xlfn.XLOOKUP(A35,'IW38 SEMANA CAL'!B:B,'IW38 SEMANA CAL'!AD:AD),"")</f>
        <v>PROGRAMADO</v>
      </c>
      <c r="AV35" t="str">
        <f t="shared" si="0"/>
        <v>Zamine Sold</v>
      </c>
    </row>
    <row r="36" spans="1:48" x14ac:dyDescent="0.35">
      <c r="A36">
        <v>6551215</v>
      </c>
      <c r="B36">
        <v>0</v>
      </c>
      <c r="C36">
        <v>10</v>
      </c>
      <c r="D36" t="s">
        <v>361</v>
      </c>
      <c r="E36" t="s">
        <v>359</v>
      </c>
      <c r="F36" t="s">
        <v>310</v>
      </c>
      <c r="G36" t="s">
        <v>1391</v>
      </c>
      <c r="H36">
        <v>2</v>
      </c>
      <c r="I36">
        <v>2</v>
      </c>
      <c r="J36">
        <v>0</v>
      </c>
      <c r="K36">
        <v>1</v>
      </c>
      <c r="L36" t="s">
        <v>355</v>
      </c>
      <c r="M36">
        <v>0</v>
      </c>
      <c r="N36" s="16">
        <v>45850</v>
      </c>
      <c r="O36" s="16">
        <v>45850</v>
      </c>
      <c r="Q36" t="s">
        <v>227</v>
      </c>
      <c r="R36" t="s">
        <v>305</v>
      </c>
      <c r="S36">
        <v>10014606</v>
      </c>
      <c r="T36" t="s">
        <v>227</v>
      </c>
      <c r="AT36" t="str">
        <f>IF(A36&gt;0,_xlfn.XLOOKUP(A36,'IW38 SEMANA CAL'!B:B,'IW38 SEMANA CAL'!AA:AA),"")</f>
        <v>ACARREO</v>
      </c>
      <c r="AU36" t="str">
        <f>IF(A36&gt;0,_xlfn.XLOOKUP(A36,'IW38 SEMANA CAL'!B:B,'IW38 SEMANA CAL'!AD:AD),"")</f>
        <v>PROGRAMADO</v>
      </c>
      <c r="AV36" t="str">
        <f t="shared" si="0"/>
        <v>Zamine Sold</v>
      </c>
    </row>
    <row r="37" spans="1:48" x14ac:dyDescent="0.35">
      <c r="A37">
        <v>6551216</v>
      </c>
      <c r="B37">
        <v>0</v>
      </c>
      <c r="C37">
        <v>10</v>
      </c>
      <c r="D37" t="s">
        <v>361</v>
      </c>
      <c r="E37" t="s">
        <v>375</v>
      </c>
      <c r="F37" t="s">
        <v>310</v>
      </c>
      <c r="G37" t="s">
        <v>1391</v>
      </c>
      <c r="H37">
        <v>2</v>
      </c>
      <c r="I37">
        <v>2</v>
      </c>
      <c r="J37">
        <v>0</v>
      </c>
      <c r="K37">
        <v>1</v>
      </c>
      <c r="L37" t="s">
        <v>355</v>
      </c>
      <c r="M37">
        <v>0</v>
      </c>
      <c r="N37" s="16">
        <v>45850</v>
      </c>
      <c r="O37" s="16">
        <v>45850</v>
      </c>
      <c r="Q37" t="s">
        <v>240</v>
      </c>
      <c r="R37" t="s">
        <v>304</v>
      </c>
      <c r="S37">
        <v>10014607</v>
      </c>
      <c r="T37" t="s">
        <v>240</v>
      </c>
      <c r="AT37" t="str">
        <f>IF(A37&gt;0,_xlfn.XLOOKUP(A37,'IW38 SEMANA CAL'!B:B,'IW38 SEMANA CAL'!AA:AA),"")</f>
        <v>ACARREO</v>
      </c>
      <c r="AU37" t="str">
        <f>IF(A37&gt;0,_xlfn.XLOOKUP(A37,'IW38 SEMANA CAL'!B:B,'IW38 SEMANA CAL'!AD:AD),"")</f>
        <v>PROGRAMADO</v>
      </c>
      <c r="AV37" t="str">
        <f t="shared" si="0"/>
        <v>Zamine Sold</v>
      </c>
    </row>
    <row r="38" spans="1:48" x14ac:dyDescent="0.35">
      <c r="A38">
        <v>6551217</v>
      </c>
      <c r="B38">
        <v>0</v>
      </c>
      <c r="C38">
        <v>10</v>
      </c>
      <c r="D38" t="s">
        <v>361</v>
      </c>
      <c r="E38" t="s">
        <v>354</v>
      </c>
      <c r="F38" t="s">
        <v>310</v>
      </c>
      <c r="G38" t="s">
        <v>1391</v>
      </c>
      <c r="H38">
        <v>2</v>
      </c>
      <c r="I38">
        <v>2</v>
      </c>
      <c r="J38">
        <v>2</v>
      </c>
      <c r="K38">
        <v>1</v>
      </c>
      <c r="L38" t="s">
        <v>355</v>
      </c>
      <c r="M38">
        <v>0</v>
      </c>
      <c r="N38" s="16">
        <v>45845</v>
      </c>
      <c r="O38" s="16">
        <v>45845</v>
      </c>
      <c r="P38" s="16">
        <v>45845</v>
      </c>
      <c r="Q38" t="s">
        <v>210</v>
      </c>
      <c r="R38" t="s">
        <v>395</v>
      </c>
      <c r="S38">
        <v>10014608</v>
      </c>
      <c r="T38" t="s">
        <v>210</v>
      </c>
      <c r="AT38" t="str">
        <f>IF(A38&gt;0,_xlfn.XLOOKUP(A38,'IW38 SEMANA CAL'!B:B,'IW38 SEMANA CAL'!AA:AA),"")</f>
        <v>ACARREO</v>
      </c>
      <c r="AU38" t="str">
        <f>IF(A38&gt;0,_xlfn.XLOOKUP(A38,'IW38 SEMANA CAL'!B:B,'IW38 SEMANA CAL'!AD:AD),"")</f>
        <v>PROGRAMADO</v>
      </c>
      <c r="AV38" t="str">
        <f t="shared" si="0"/>
        <v>Zamine Sold</v>
      </c>
    </row>
    <row r="39" spans="1:48" x14ac:dyDescent="0.35">
      <c r="A39">
        <v>6551553</v>
      </c>
      <c r="B39">
        <v>0</v>
      </c>
      <c r="C39">
        <v>10</v>
      </c>
      <c r="D39" t="s">
        <v>203</v>
      </c>
      <c r="E39" t="s">
        <v>359</v>
      </c>
      <c r="F39" t="s">
        <v>310</v>
      </c>
      <c r="G39" t="s">
        <v>1443</v>
      </c>
      <c r="H39">
        <v>6</v>
      </c>
      <c r="I39">
        <v>2</v>
      </c>
      <c r="J39">
        <v>0</v>
      </c>
      <c r="K39">
        <v>3</v>
      </c>
      <c r="L39" t="s">
        <v>355</v>
      </c>
      <c r="M39">
        <v>0</v>
      </c>
      <c r="N39" s="16">
        <v>45849</v>
      </c>
      <c r="O39" s="16">
        <v>45849</v>
      </c>
      <c r="Q39" t="s">
        <v>148</v>
      </c>
      <c r="R39" t="s">
        <v>297</v>
      </c>
      <c r="S39">
        <v>10014617</v>
      </c>
      <c r="T39" t="s">
        <v>148</v>
      </c>
      <c r="AT39" t="str">
        <f>IF(A39&gt;0,_xlfn.XLOOKUP(A39,'IW38 SEMANA CAL'!B:B,'IW38 SEMANA CAL'!AA:AA),"")</f>
        <v>ACARREO</v>
      </c>
      <c r="AU39" t="str">
        <f>IF(A39&gt;0,_xlfn.XLOOKUP(A39,'IW38 SEMANA CAL'!B:B,'IW38 SEMANA CAL'!AD:AD),"")</f>
        <v>PROGRAMADO</v>
      </c>
      <c r="AV39" t="str">
        <f t="shared" si="0"/>
        <v>Marcobre</v>
      </c>
    </row>
    <row r="40" spans="1:48" x14ac:dyDescent="0.35">
      <c r="A40">
        <v>6552142</v>
      </c>
      <c r="B40">
        <v>0</v>
      </c>
      <c r="C40">
        <v>10</v>
      </c>
      <c r="D40" t="s">
        <v>1265</v>
      </c>
      <c r="E40" t="s">
        <v>359</v>
      </c>
      <c r="F40" t="s">
        <v>310</v>
      </c>
      <c r="G40" t="s">
        <v>8312</v>
      </c>
      <c r="H40">
        <v>0</v>
      </c>
      <c r="I40">
        <v>0</v>
      </c>
      <c r="J40">
        <v>0</v>
      </c>
      <c r="K40">
        <v>0</v>
      </c>
      <c r="L40" t="s">
        <v>355</v>
      </c>
      <c r="M40">
        <v>0</v>
      </c>
      <c r="N40" s="16">
        <v>45849</v>
      </c>
      <c r="O40" s="16">
        <v>45849</v>
      </c>
      <c r="R40" t="s">
        <v>266</v>
      </c>
      <c r="T40" t="s">
        <v>264</v>
      </c>
      <c r="AT40" t="str">
        <f>IF(A40&gt;0,_xlfn.XLOOKUP(A40,'IW38 SEMANA CAL'!B:B,'IW38 SEMANA CAL'!AA:AA),"")</f>
        <v>SOPORTE</v>
      </c>
      <c r="AU40" t="str">
        <f>IF(A40&gt;0,_xlfn.XLOOKUP(A40,'IW38 SEMANA CAL'!B:B,'IW38 SEMANA CAL'!AD:AD),"")</f>
        <v>CORRECTIVO</v>
      </c>
      <c r="AV40" t="str">
        <f t="shared" si="0"/>
        <v/>
      </c>
    </row>
    <row r="41" spans="1:48" x14ac:dyDescent="0.35">
      <c r="A41">
        <v>6554024</v>
      </c>
      <c r="B41">
        <v>0</v>
      </c>
      <c r="C41">
        <v>10</v>
      </c>
      <c r="D41" t="s">
        <v>374</v>
      </c>
      <c r="E41" t="s">
        <v>354</v>
      </c>
      <c r="F41" t="s">
        <v>251</v>
      </c>
      <c r="G41" t="s">
        <v>8925</v>
      </c>
      <c r="H41">
        <v>18</v>
      </c>
      <c r="I41">
        <v>3</v>
      </c>
      <c r="J41">
        <v>18</v>
      </c>
      <c r="K41">
        <v>6</v>
      </c>
      <c r="L41" t="s">
        <v>355</v>
      </c>
      <c r="M41">
        <v>100</v>
      </c>
      <c r="N41" s="16">
        <v>45850</v>
      </c>
      <c r="O41" s="16">
        <v>45850</v>
      </c>
      <c r="P41" s="16">
        <v>45852</v>
      </c>
      <c r="Q41" t="s">
        <v>284</v>
      </c>
      <c r="R41" t="s">
        <v>285</v>
      </c>
      <c r="S41">
        <v>10014654</v>
      </c>
      <c r="T41" t="s">
        <v>284</v>
      </c>
      <c r="AT41" t="str">
        <f>IF(A41&gt;0,_xlfn.XLOOKUP(A41,'IW38 SEMANA CAL'!B:B,'IW38 SEMANA CAL'!AA:AA),"")</f>
        <v>CARGUIO</v>
      </c>
      <c r="AU41" t="str">
        <f>IF(A41&gt;0,_xlfn.XLOOKUP(A41,'IW38 SEMANA CAL'!B:B,'IW38 SEMANA CAL'!AD:AD),"")</f>
        <v>CORRECTIVO</v>
      </c>
      <c r="AV41" t="str">
        <f t="shared" si="0"/>
        <v>Zamine Palas</v>
      </c>
    </row>
    <row r="42" spans="1:48" x14ac:dyDescent="0.35">
      <c r="A42">
        <v>6554026</v>
      </c>
      <c r="B42">
        <v>0</v>
      </c>
      <c r="C42">
        <v>10</v>
      </c>
      <c r="D42" t="s">
        <v>374</v>
      </c>
      <c r="E42" t="s">
        <v>375</v>
      </c>
      <c r="F42" t="s">
        <v>251</v>
      </c>
      <c r="G42" t="s">
        <v>8926</v>
      </c>
      <c r="H42">
        <v>18</v>
      </c>
      <c r="I42">
        <v>3</v>
      </c>
      <c r="J42">
        <v>0</v>
      </c>
      <c r="K42">
        <v>6</v>
      </c>
      <c r="L42" t="s">
        <v>355</v>
      </c>
      <c r="M42">
        <v>100</v>
      </c>
      <c r="N42" s="16">
        <v>45850</v>
      </c>
      <c r="O42" s="16">
        <v>45850</v>
      </c>
      <c r="Q42" t="s">
        <v>284</v>
      </c>
      <c r="R42" t="s">
        <v>285</v>
      </c>
      <c r="S42">
        <v>10014654</v>
      </c>
      <c r="T42" t="s">
        <v>284</v>
      </c>
      <c r="AT42" t="str">
        <f>IF(A42&gt;0,_xlfn.XLOOKUP(A42,'IW38 SEMANA CAL'!B:B,'IW38 SEMANA CAL'!AA:AA),"")</f>
        <v>CARGUIO</v>
      </c>
      <c r="AU42" t="str">
        <f>IF(A42&gt;0,_xlfn.XLOOKUP(A42,'IW38 SEMANA CAL'!B:B,'IW38 SEMANA CAL'!AD:AD),"")</f>
        <v>CORRECTIVO</v>
      </c>
      <c r="AV42" t="str">
        <f t="shared" si="0"/>
        <v>Zamine Palas</v>
      </c>
    </row>
    <row r="43" spans="1:48" x14ac:dyDescent="0.35">
      <c r="A43">
        <v>6554027</v>
      </c>
      <c r="B43">
        <v>0</v>
      </c>
      <c r="C43">
        <v>10</v>
      </c>
      <c r="D43" t="s">
        <v>374</v>
      </c>
      <c r="E43" t="s">
        <v>354</v>
      </c>
      <c r="F43" t="s">
        <v>251</v>
      </c>
      <c r="G43" t="s">
        <v>8828</v>
      </c>
      <c r="H43">
        <v>18</v>
      </c>
      <c r="I43">
        <v>3</v>
      </c>
      <c r="J43">
        <v>18</v>
      </c>
      <c r="K43">
        <v>6</v>
      </c>
      <c r="L43" t="s">
        <v>355</v>
      </c>
      <c r="M43">
        <v>100</v>
      </c>
      <c r="N43" s="16">
        <v>45850</v>
      </c>
      <c r="O43" s="16">
        <v>45850</v>
      </c>
      <c r="P43" s="16">
        <v>45852</v>
      </c>
      <c r="Q43" t="s">
        <v>284</v>
      </c>
      <c r="R43" t="s">
        <v>285</v>
      </c>
      <c r="S43">
        <v>10014654</v>
      </c>
      <c r="T43" t="s">
        <v>284</v>
      </c>
      <c r="AT43" t="str">
        <f>IF(A43&gt;0,_xlfn.XLOOKUP(A43,'IW38 SEMANA CAL'!B:B,'IW38 SEMANA CAL'!AA:AA),"")</f>
        <v>CARGUIO</v>
      </c>
      <c r="AU43" t="str">
        <f>IF(A43&gt;0,_xlfn.XLOOKUP(A43,'IW38 SEMANA CAL'!B:B,'IW38 SEMANA CAL'!AD:AD),"")</f>
        <v>PROGRAMADO</v>
      </c>
      <c r="AV43" t="str">
        <f t="shared" si="0"/>
        <v>Zamine Palas</v>
      </c>
    </row>
    <row r="44" spans="1:48" x14ac:dyDescent="0.35">
      <c r="A44">
        <v>6554028</v>
      </c>
      <c r="B44">
        <v>0</v>
      </c>
      <c r="C44">
        <v>10</v>
      </c>
      <c r="D44" t="s">
        <v>374</v>
      </c>
      <c r="E44" t="s">
        <v>354</v>
      </c>
      <c r="F44" t="s">
        <v>251</v>
      </c>
      <c r="G44" t="s">
        <v>8829</v>
      </c>
      <c r="H44">
        <v>18</v>
      </c>
      <c r="I44">
        <v>3</v>
      </c>
      <c r="J44">
        <v>18</v>
      </c>
      <c r="K44">
        <v>6</v>
      </c>
      <c r="L44" t="s">
        <v>355</v>
      </c>
      <c r="M44">
        <v>100</v>
      </c>
      <c r="N44" s="16">
        <v>45850</v>
      </c>
      <c r="O44" s="16">
        <v>45850</v>
      </c>
      <c r="P44" s="16">
        <v>45852</v>
      </c>
      <c r="Q44" t="s">
        <v>284</v>
      </c>
      <c r="R44" t="s">
        <v>285</v>
      </c>
      <c r="S44">
        <v>10014654</v>
      </c>
      <c r="T44" t="s">
        <v>284</v>
      </c>
      <c r="AT44" t="str">
        <f>IF(A44&gt;0,_xlfn.XLOOKUP(A44,'IW38 SEMANA CAL'!B:B,'IW38 SEMANA CAL'!AA:AA),"")</f>
        <v>CARGUIO</v>
      </c>
      <c r="AU44" t="str">
        <f>IF(A44&gt;0,_xlfn.XLOOKUP(A44,'IW38 SEMANA CAL'!B:B,'IW38 SEMANA CAL'!AD:AD),"")</f>
        <v>PROGRAMADO</v>
      </c>
      <c r="AV44" t="str">
        <f t="shared" si="0"/>
        <v>Zamine Palas</v>
      </c>
    </row>
    <row r="45" spans="1:48" x14ac:dyDescent="0.35">
      <c r="A45">
        <v>6556782</v>
      </c>
      <c r="B45">
        <v>0</v>
      </c>
      <c r="C45">
        <v>10</v>
      </c>
      <c r="D45" t="s">
        <v>369</v>
      </c>
      <c r="E45" t="s">
        <v>354</v>
      </c>
      <c r="F45" t="s">
        <v>251</v>
      </c>
      <c r="G45" t="s">
        <v>7451</v>
      </c>
      <c r="H45">
        <v>3</v>
      </c>
      <c r="I45">
        <v>2</v>
      </c>
      <c r="J45">
        <v>3</v>
      </c>
      <c r="K45">
        <v>1.5</v>
      </c>
      <c r="L45" t="s">
        <v>355</v>
      </c>
      <c r="M45">
        <v>0</v>
      </c>
      <c r="N45" s="16">
        <v>45845</v>
      </c>
      <c r="O45" s="16">
        <v>45845</v>
      </c>
      <c r="P45" s="16">
        <v>45845</v>
      </c>
      <c r="Q45" t="s">
        <v>210</v>
      </c>
      <c r="R45" t="s">
        <v>395</v>
      </c>
      <c r="S45">
        <v>10014608</v>
      </c>
      <c r="T45" t="s">
        <v>210</v>
      </c>
      <c r="AT45" t="str">
        <f>IF(A45&gt;0,_xlfn.XLOOKUP(A45,'IW38 SEMANA CAL'!B:B,'IW38 SEMANA CAL'!AA:AA),"")</f>
        <v>ACARREO</v>
      </c>
      <c r="AU45" t="str">
        <f>IF(A45&gt;0,_xlfn.XLOOKUP(A45,'IW38 SEMANA CAL'!B:B,'IW38 SEMANA CAL'!AD:AD),"")</f>
        <v>PROGRAMADO</v>
      </c>
      <c r="AV45" t="str">
        <f t="shared" si="0"/>
        <v>Ferreyros</v>
      </c>
    </row>
    <row r="46" spans="1:48" x14ac:dyDescent="0.35">
      <c r="A46">
        <v>6556855</v>
      </c>
      <c r="B46">
        <v>0</v>
      </c>
      <c r="C46">
        <v>10</v>
      </c>
      <c r="D46" t="s">
        <v>203</v>
      </c>
      <c r="E46" t="s">
        <v>354</v>
      </c>
      <c r="F46" t="s">
        <v>310</v>
      </c>
      <c r="G46" t="s">
        <v>1510</v>
      </c>
      <c r="H46">
        <v>12</v>
      </c>
      <c r="I46">
        <v>2</v>
      </c>
      <c r="J46">
        <v>6</v>
      </c>
      <c r="K46">
        <v>6</v>
      </c>
      <c r="L46" t="s">
        <v>355</v>
      </c>
      <c r="M46">
        <v>0</v>
      </c>
      <c r="N46" s="16">
        <v>45850</v>
      </c>
      <c r="O46" s="16">
        <v>45850</v>
      </c>
      <c r="P46" s="16">
        <v>45849</v>
      </c>
      <c r="Q46" t="s">
        <v>173</v>
      </c>
      <c r="R46" t="s">
        <v>341</v>
      </c>
      <c r="S46">
        <v>10014656</v>
      </c>
      <c r="T46" t="s">
        <v>173</v>
      </c>
      <c r="AT46" t="str">
        <f>IF(A46&gt;0,_xlfn.XLOOKUP(A46,'IW38 SEMANA CAL'!B:B,'IW38 SEMANA CAL'!AA:AA),"")</f>
        <v>PERFORACIO</v>
      </c>
      <c r="AU46" t="str">
        <f>IF(A46&gt;0,_xlfn.XLOOKUP(A46,'IW38 SEMANA CAL'!B:B,'IW38 SEMANA CAL'!AD:AD),"")</f>
        <v>PROGRAMADO</v>
      </c>
      <c r="AV46" t="str">
        <f t="shared" si="0"/>
        <v>Marcobre</v>
      </c>
    </row>
    <row r="47" spans="1:48" x14ac:dyDescent="0.35">
      <c r="A47">
        <v>6556891</v>
      </c>
      <c r="B47">
        <v>0</v>
      </c>
      <c r="C47">
        <v>10</v>
      </c>
      <c r="D47" t="s">
        <v>203</v>
      </c>
      <c r="E47" t="s">
        <v>354</v>
      </c>
      <c r="F47" t="s">
        <v>310</v>
      </c>
      <c r="G47" t="s">
        <v>1508</v>
      </c>
      <c r="H47">
        <v>4</v>
      </c>
      <c r="I47">
        <v>2</v>
      </c>
      <c r="J47">
        <v>4</v>
      </c>
      <c r="K47">
        <v>2</v>
      </c>
      <c r="L47" t="s">
        <v>355</v>
      </c>
      <c r="M47">
        <v>0</v>
      </c>
      <c r="N47" s="16">
        <v>45850</v>
      </c>
      <c r="O47" s="16">
        <v>45850</v>
      </c>
      <c r="P47" s="16">
        <v>45849</v>
      </c>
      <c r="Q47" t="s">
        <v>173</v>
      </c>
      <c r="R47" t="s">
        <v>341</v>
      </c>
      <c r="S47">
        <v>10014656</v>
      </c>
      <c r="T47" t="s">
        <v>173</v>
      </c>
      <c r="AT47" t="str">
        <f>IF(A47&gt;0,_xlfn.XLOOKUP(A47,'IW38 SEMANA CAL'!B:B,'IW38 SEMANA CAL'!AA:AA),"")</f>
        <v>PERFORACIO</v>
      </c>
      <c r="AU47" t="str">
        <f>IF(A47&gt;0,_xlfn.XLOOKUP(A47,'IW38 SEMANA CAL'!B:B,'IW38 SEMANA CAL'!AD:AD),"")</f>
        <v>PROGRAMADO</v>
      </c>
      <c r="AV47" t="str">
        <f t="shared" si="0"/>
        <v>Marcobre</v>
      </c>
    </row>
    <row r="48" spans="1:48" x14ac:dyDescent="0.35">
      <c r="A48">
        <v>6561773</v>
      </c>
      <c r="B48">
        <v>0</v>
      </c>
      <c r="C48">
        <v>10</v>
      </c>
      <c r="D48" t="s">
        <v>361</v>
      </c>
      <c r="E48" t="s">
        <v>354</v>
      </c>
      <c r="F48" t="s">
        <v>310</v>
      </c>
      <c r="G48" t="s">
        <v>1529</v>
      </c>
      <c r="H48">
        <v>6</v>
      </c>
      <c r="I48">
        <v>2</v>
      </c>
      <c r="J48">
        <v>6</v>
      </c>
      <c r="K48">
        <v>3</v>
      </c>
      <c r="L48" t="s">
        <v>355</v>
      </c>
      <c r="M48">
        <v>0</v>
      </c>
      <c r="N48" s="16">
        <v>45850</v>
      </c>
      <c r="O48" s="16">
        <v>45850</v>
      </c>
      <c r="P48" s="16">
        <v>45849</v>
      </c>
      <c r="Q48" t="s">
        <v>173</v>
      </c>
      <c r="R48" t="s">
        <v>341</v>
      </c>
      <c r="S48">
        <v>10014656</v>
      </c>
      <c r="T48" t="s">
        <v>173</v>
      </c>
      <c r="AT48" t="str">
        <f>IF(A48&gt;0,_xlfn.XLOOKUP(A48,'IW38 SEMANA CAL'!B:B,'IW38 SEMANA CAL'!AA:AA),"")</f>
        <v>PERFORACIO</v>
      </c>
      <c r="AU48" t="str">
        <f>IF(A48&gt;0,_xlfn.XLOOKUP(A48,'IW38 SEMANA CAL'!B:B,'IW38 SEMANA CAL'!AD:AD),"")</f>
        <v>PROGRAMADO</v>
      </c>
      <c r="AV48" t="str">
        <f t="shared" si="0"/>
        <v>Zamine Sold</v>
      </c>
    </row>
    <row r="49" spans="1:48" x14ac:dyDescent="0.35">
      <c r="A49">
        <v>6563146</v>
      </c>
      <c r="B49">
        <v>0</v>
      </c>
      <c r="C49">
        <v>10</v>
      </c>
      <c r="D49" t="s">
        <v>361</v>
      </c>
      <c r="E49" t="s">
        <v>354</v>
      </c>
      <c r="F49" t="s">
        <v>310</v>
      </c>
      <c r="G49" t="s">
        <v>1553</v>
      </c>
      <c r="H49">
        <v>8</v>
      </c>
      <c r="I49">
        <v>2</v>
      </c>
      <c r="J49">
        <v>3</v>
      </c>
      <c r="K49">
        <v>4</v>
      </c>
      <c r="L49" t="s">
        <v>355</v>
      </c>
      <c r="M49">
        <v>0</v>
      </c>
      <c r="N49" s="16">
        <v>45846</v>
      </c>
      <c r="O49" s="16">
        <v>45846</v>
      </c>
      <c r="P49" s="16">
        <v>45847</v>
      </c>
      <c r="Q49" t="s">
        <v>209</v>
      </c>
      <c r="R49" t="s">
        <v>280</v>
      </c>
      <c r="S49">
        <v>10014630</v>
      </c>
      <c r="T49" t="s">
        <v>209</v>
      </c>
      <c r="AT49" t="str">
        <f>IF(A49&gt;0,_xlfn.XLOOKUP(A49,'IW38 SEMANA CAL'!B:B,'IW38 SEMANA CAL'!AA:AA),"")</f>
        <v>AUXILIAR</v>
      </c>
      <c r="AU49" t="str">
        <f>IF(A49&gt;0,_xlfn.XLOOKUP(A49,'IW38 SEMANA CAL'!B:B,'IW38 SEMANA CAL'!AD:AD),"")</f>
        <v>PROGRAMADO</v>
      </c>
      <c r="AV49" t="str">
        <f t="shared" si="0"/>
        <v>Zamine Sold</v>
      </c>
    </row>
    <row r="50" spans="1:48" x14ac:dyDescent="0.35">
      <c r="A50">
        <v>6564234</v>
      </c>
      <c r="B50">
        <v>0</v>
      </c>
      <c r="C50">
        <v>10</v>
      </c>
      <c r="D50" t="s">
        <v>203</v>
      </c>
      <c r="E50" t="s">
        <v>354</v>
      </c>
      <c r="F50" t="s">
        <v>310</v>
      </c>
      <c r="G50" t="s">
        <v>1548</v>
      </c>
      <c r="H50">
        <v>1</v>
      </c>
      <c r="I50">
        <v>1</v>
      </c>
      <c r="J50">
        <v>1</v>
      </c>
      <c r="K50">
        <v>1</v>
      </c>
      <c r="L50" t="s">
        <v>355</v>
      </c>
      <c r="M50">
        <v>0</v>
      </c>
      <c r="N50" s="16">
        <v>45846</v>
      </c>
      <c r="O50" s="16">
        <v>45846</v>
      </c>
      <c r="P50" s="16">
        <v>45846</v>
      </c>
      <c r="Q50" t="s">
        <v>313</v>
      </c>
      <c r="R50" t="s">
        <v>314</v>
      </c>
      <c r="S50">
        <v>10014619</v>
      </c>
      <c r="T50" t="s">
        <v>313</v>
      </c>
      <c r="AT50" t="str">
        <f>IF(A50&gt;0,_xlfn.XLOOKUP(A50,'IW38 SEMANA CAL'!B:B,'IW38 SEMANA CAL'!AA:AA),"")</f>
        <v>ACARREO</v>
      </c>
      <c r="AU50" t="str">
        <f>IF(A50&gt;0,_xlfn.XLOOKUP(A50,'IW38 SEMANA CAL'!B:B,'IW38 SEMANA CAL'!AD:AD),"")</f>
        <v>PROGRAMADO</v>
      </c>
      <c r="AV50" t="str">
        <f t="shared" si="0"/>
        <v>Marcobre</v>
      </c>
    </row>
    <row r="51" spans="1:48" x14ac:dyDescent="0.35">
      <c r="A51">
        <v>6564363</v>
      </c>
      <c r="B51">
        <v>0</v>
      </c>
      <c r="C51">
        <v>10</v>
      </c>
      <c r="D51" t="s">
        <v>203</v>
      </c>
      <c r="E51" t="s">
        <v>354</v>
      </c>
      <c r="F51" t="s">
        <v>310</v>
      </c>
      <c r="G51" t="s">
        <v>1548</v>
      </c>
      <c r="H51">
        <v>1</v>
      </c>
      <c r="I51">
        <v>1</v>
      </c>
      <c r="J51">
        <v>1</v>
      </c>
      <c r="K51">
        <v>1</v>
      </c>
      <c r="L51" t="s">
        <v>355</v>
      </c>
      <c r="M51">
        <v>0</v>
      </c>
      <c r="N51" s="16">
        <v>45846</v>
      </c>
      <c r="O51" s="16">
        <v>45846</v>
      </c>
      <c r="P51" s="16">
        <v>45846</v>
      </c>
      <c r="Q51" t="s">
        <v>419</v>
      </c>
      <c r="R51" t="s">
        <v>420</v>
      </c>
      <c r="S51">
        <v>10014605</v>
      </c>
      <c r="T51" t="s">
        <v>419</v>
      </c>
      <c r="AT51" t="str">
        <f>IF(A51&gt;0,_xlfn.XLOOKUP(A51,'IW38 SEMANA CAL'!B:B,'IW38 SEMANA CAL'!AA:AA),"")</f>
        <v>ACARREO</v>
      </c>
      <c r="AU51" t="str">
        <f>IF(A51&gt;0,_xlfn.XLOOKUP(A51,'IW38 SEMANA CAL'!B:B,'IW38 SEMANA CAL'!AD:AD),"")</f>
        <v>PROGRAMADO</v>
      </c>
      <c r="AV51" t="str">
        <f t="shared" si="0"/>
        <v>Marcobre</v>
      </c>
    </row>
    <row r="52" spans="1:48" x14ac:dyDescent="0.35">
      <c r="A52">
        <v>6564370</v>
      </c>
      <c r="B52">
        <v>0</v>
      </c>
      <c r="C52">
        <v>10</v>
      </c>
      <c r="D52" t="s">
        <v>203</v>
      </c>
      <c r="E52" t="s">
        <v>354</v>
      </c>
      <c r="F52" t="s">
        <v>310</v>
      </c>
      <c r="G52" t="s">
        <v>1548</v>
      </c>
      <c r="H52">
        <v>1</v>
      </c>
      <c r="I52">
        <v>1</v>
      </c>
      <c r="J52">
        <v>1</v>
      </c>
      <c r="K52">
        <v>1</v>
      </c>
      <c r="L52" t="s">
        <v>355</v>
      </c>
      <c r="M52">
        <v>0</v>
      </c>
      <c r="N52" s="16">
        <v>45845</v>
      </c>
      <c r="O52" s="16">
        <v>45845</v>
      </c>
      <c r="P52" s="16">
        <v>45846</v>
      </c>
      <c r="Q52" t="s">
        <v>210</v>
      </c>
      <c r="R52" t="s">
        <v>395</v>
      </c>
      <c r="S52">
        <v>10014608</v>
      </c>
      <c r="T52" t="s">
        <v>210</v>
      </c>
      <c r="AT52" t="str">
        <f>IF(A52&gt;0,_xlfn.XLOOKUP(A52,'IW38 SEMANA CAL'!B:B,'IW38 SEMANA CAL'!AA:AA),"")</f>
        <v>ACARREO</v>
      </c>
      <c r="AU52" t="str">
        <f>IF(A52&gt;0,_xlfn.XLOOKUP(A52,'IW38 SEMANA CAL'!B:B,'IW38 SEMANA CAL'!AD:AD),"")</f>
        <v>PROGRAMADO</v>
      </c>
      <c r="AV52" t="str">
        <f t="shared" si="0"/>
        <v>Marcobre</v>
      </c>
    </row>
    <row r="53" spans="1:48" x14ac:dyDescent="0.35">
      <c r="A53">
        <v>6564559</v>
      </c>
      <c r="B53">
        <v>0</v>
      </c>
      <c r="C53">
        <v>10</v>
      </c>
      <c r="D53" t="s">
        <v>203</v>
      </c>
      <c r="E53" t="s">
        <v>354</v>
      </c>
      <c r="F53" t="s">
        <v>310</v>
      </c>
      <c r="G53" t="s">
        <v>1570</v>
      </c>
      <c r="H53">
        <v>1</v>
      </c>
      <c r="I53">
        <v>1</v>
      </c>
      <c r="J53">
        <v>1</v>
      </c>
      <c r="K53">
        <v>1</v>
      </c>
      <c r="L53" t="s">
        <v>355</v>
      </c>
      <c r="M53">
        <v>0</v>
      </c>
      <c r="N53" s="16">
        <v>45848</v>
      </c>
      <c r="O53" s="16">
        <v>45848</v>
      </c>
      <c r="P53" s="16">
        <v>45848</v>
      </c>
      <c r="Q53" t="s">
        <v>159</v>
      </c>
      <c r="R53" t="s">
        <v>398</v>
      </c>
      <c r="S53">
        <v>10014599</v>
      </c>
      <c r="T53" t="s">
        <v>159</v>
      </c>
      <c r="AT53" t="str">
        <f>IF(A53&gt;0,_xlfn.XLOOKUP(A53,'IW38 SEMANA CAL'!B:B,'IW38 SEMANA CAL'!AA:AA),"")</f>
        <v>CARGUIO</v>
      </c>
      <c r="AU53" t="str">
        <f>IF(A53&gt;0,_xlfn.XLOOKUP(A53,'IW38 SEMANA CAL'!B:B,'IW38 SEMANA CAL'!AD:AD),"")</f>
        <v>PROGRAMADO</v>
      </c>
      <c r="AV53" t="str">
        <f t="shared" si="0"/>
        <v>Marcobre</v>
      </c>
    </row>
    <row r="54" spans="1:48" x14ac:dyDescent="0.35">
      <c r="A54">
        <v>6566109</v>
      </c>
      <c r="B54">
        <v>0</v>
      </c>
      <c r="C54">
        <v>10</v>
      </c>
      <c r="D54" t="s">
        <v>367</v>
      </c>
      <c r="E54" t="s">
        <v>354</v>
      </c>
      <c r="F54" t="s">
        <v>310</v>
      </c>
      <c r="G54" t="s">
        <v>1579</v>
      </c>
      <c r="H54">
        <v>0</v>
      </c>
      <c r="I54">
        <v>2</v>
      </c>
      <c r="J54">
        <v>2</v>
      </c>
      <c r="K54">
        <v>6</v>
      </c>
      <c r="L54" t="s">
        <v>355</v>
      </c>
      <c r="M54">
        <v>0</v>
      </c>
      <c r="N54" s="16">
        <v>45846</v>
      </c>
      <c r="O54" s="16">
        <v>45846</v>
      </c>
      <c r="P54" s="16">
        <v>45847</v>
      </c>
      <c r="Q54" t="s">
        <v>418</v>
      </c>
      <c r="R54" t="s">
        <v>325</v>
      </c>
      <c r="S54">
        <v>10016334</v>
      </c>
      <c r="T54" t="s">
        <v>324</v>
      </c>
      <c r="AT54" t="str">
        <f>IF(A54&gt;0,_xlfn.XLOOKUP(A54,'IW38 SEMANA CAL'!B:B,'IW38 SEMANA CAL'!AA:AA),"")</f>
        <v>SOPORTE</v>
      </c>
      <c r="AU54" t="str">
        <f>IF(A54&gt;0,_xlfn.XLOOKUP(A54,'IW38 SEMANA CAL'!B:B,'IW38 SEMANA CAL'!AD:AD),"")</f>
        <v>PROGRAMADO</v>
      </c>
      <c r="AV54" t="str">
        <f t="shared" si="0"/>
        <v>Soporte</v>
      </c>
    </row>
    <row r="55" spans="1:48" x14ac:dyDescent="0.35">
      <c r="A55">
        <v>6572420</v>
      </c>
      <c r="B55">
        <v>0</v>
      </c>
      <c r="C55">
        <v>10</v>
      </c>
      <c r="D55" t="s">
        <v>361</v>
      </c>
      <c r="E55" t="s">
        <v>354</v>
      </c>
      <c r="F55" t="s">
        <v>310</v>
      </c>
      <c r="G55" t="s">
        <v>1629</v>
      </c>
      <c r="H55">
        <v>6</v>
      </c>
      <c r="I55">
        <v>2</v>
      </c>
      <c r="J55">
        <v>3</v>
      </c>
      <c r="K55">
        <v>3</v>
      </c>
      <c r="L55" t="s">
        <v>355</v>
      </c>
      <c r="M55">
        <v>0</v>
      </c>
      <c r="N55" s="16">
        <v>45846</v>
      </c>
      <c r="O55" s="16">
        <v>45846</v>
      </c>
      <c r="P55" s="16">
        <v>45847</v>
      </c>
      <c r="Q55" t="s">
        <v>209</v>
      </c>
      <c r="R55" t="s">
        <v>280</v>
      </c>
      <c r="S55">
        <v>10014630</v>
      </c>
      <c r="T55" t="s">
        <v>209</v>
      </c>
      <c r="AT55" t="str">
        <f>IF(A55&gt;0,_xlfn.XLOOKUP(A55,'IW38 SEMANA CAL'!B:B,'IW38 SEMANA CAL'!AA:AA),"")</f>
        <v>AUXILIAR</v>
      </c>
      <c r="AU55" t="str">
        <f>IF(A55&gt;0,_xlfn.XLOOKUP(A55,'IW38 SEMANA CAL'!B:B,'IW38 SEMANA CAL'!AD:AD),"")</f>
        <v>PROGRAMADO</v>
      </c>
      <c r="AV55" t="str">
        <f t="shared" si="0"/>
        <v>Zamine Sold</v>
      </c>
    </row>
    <row r="56" spans="1:48" x14ac:dyDescent="0.35">
      <c r="A56">
        <v>6578339</v>
      </c>
      <c r="B56">
        <v>0</v>
      </c>
      <c r="C56">
        <v>10</v>
      </c>
      <c r="D56" t="s">
        <v>203</v>
      </c>
      <c r="E56" t="s">
        <v>354</v>
      </c>
      <c r="F56" t="s">
        <v>310</v>
      </c>
      <c r="G56" t="s">
        <v>1688</v>
      </c>
      <c r="H56">
        <v>2</v>
      </c>
      <c r="I56">
        <v>2</v>
      </c>
      <c r="J56">
        <v>2</v>
      </c>
      <c r="K56">
        <v>1</v>
      </c>
      <c r="L56" t="s">
        <v>355</v>
      </c>
      <c r="M56">
        <v>0</v>
      </c>
      <c r="N56" s="16">
        <v>45847</v>
      </c>
      <c r="O56" s="16">
        <v>45847</v>
      </c>
      <c r="P56" s="16">
        <v>45847</v>
      </c>
      <c r="Q56" t="s">
        <v>216</v>
      </c>
      <c r="R56" t="s">
        <v>282</v>
      </c>
      <c r="S56">
        <v>10014642</v>
      </c>
      <c r="T56" t="s">
        <v>216</v>
      </c>
      <c r="AT56" t="str">
        <f>IF(A56&gt;0,_xlfn.XLOOKUP(A56,'IW38 SEMANA CAL'!B:B,'IW38 SEMANA CAL'!AA:AA),"")</f>
        <v>AUXILIAR</v>
      </c>
      <c r="AU56" t="str">
        <f>IF(A56&gt;0,_xlfn.XLOOKUP(A56,'IW38 SEMANA CAL'!B:B,'IW38 SEMANA CAL'!AD:AD),"")</f>
        <v>CORRECTIVO</v>
      </c>
      <c r="AV56" t="str">
        <f t="shared" si="0"/>
        <v>Marcobre</v>
      </c>
    </row>
    <row r="57" spans="1:48" x14ac:dyDescent="0.35">
      <c r="A57">
        <v>6581477</v>
      </c>
      <c r="B57">
        <v>0</v>
      </c>
      <c r="C57">
        <v>10</v>
      </c>
      <c r="D57" t="s">
        <v>357</v>
      </c>
      <c r="E57" t="s">
        <v>354</v>
      </c>
      <c r="F57" t="s">
        <v>251</v>
      </c>
      <c r="G57" t="s">
        <v>8830</v>
      </c>
      <c r="H57">
        <v>12</v>
      </c>
      <c r="I57">
        <v>2</v>
      </c>
      <c r="J57">
        <v>12</v>
      </c>
      <c r="K57">
        <v>6</v>
      </c>
      <c r="L57" t="s">
        <v>355</v>
      </c>
      <c r="M57">
        <v>100</v>
      </c>
      <c r="N57" s="16">
        <v>45847</v>
      </c>
      <c r="O57" s="16">
        <v>45847</v>
      </c>
      <c r="P57" s="16">
        <v>45847</v>
      </c>
      <c r="Q57" t="s">
        <v>216</v>
      </c>
      <c r="R57" t="s">
        <v>282</v>
      </c>
      <c r="S57">
        <v>10014642</v>
      </c>
      <c r="T57" t="s">
        <v>216</v>
      </c>
      <c r="AT57" t="str">
        <f>IF(A57&gt;0,_xlfn.XLOOKUP(A57,'IW38 SEMANA CAL'!B:B,'IW38 SEMANA CAL'!AA:AA),"")</f>
        <v>AUXILIAR</v>
      </c>
      <c r="AU57" t="str">
        <f>IF(A57&gt;0,_xlfn.XLOOKUP(A57,'IW38 SEMANA CAL'!B:B,'IW38 SEMANA CAL'!AD:AD),"")</f>
        <v>PROGRAMADO</v>
      </c>
      <c r="AV57" t="str">
        <f t="shared" si="0"/>
        <v>Komatsu R&amp;I</v>
      </c>
    </row>
    <row r="58" spans="1:48" x14ac:dyDescent="0.35">
      <c r="A58">
        <v>6581552</v>
      </c>
      <c r="B58">
        <v>0</v>
      </c>
      <c r="C58">
        <v>10</v>
      </c>
      <c r="D58" t="s">
        <v>357</v>
      </c>
      <c r="E58" t="s">
        <v>354</v>
      </c>
      <c r="F58" t="s">
        <v>251</v>
      </c>
      <c r="G58" t="s">
        <v>8831</v>
      </c>
      <c r="H58">
        <v>16</v>
      </c>
      <c r="I58">
        <v>2</v>
      </c>
      <c r="J58">
        <v>16</v>
      </c>
      <c r="K58">
        <v>8</v>
      </c>
      <c r="L58" t="s">
        <v>355</v>
      </c>
      <c r="M58">
        <v>100</v>
      </c>
      <c r="N58" s="16">
        <v>45845</v>
      </c>
      <c r="O58" s="16">
        <v>45845</v>
      </c>
      <c r="P58" s="16">
        <v>45846</v>
      </c>
      <c r="Q58" t="s">
        <v>215</v>
      </c>
      <c r="R58" t="s">
        <v>290</v>
      </c>
      <c r="S58">
        <v>10018371</v>
      </c>
      <c r="T58" t="s">
        <v>215</v>
      </c>
      <c r="AT58" t="str">
        <f>IF(A58&gt;0,_xlfn.XLOOKUP(A58,'IW38 SEMANA CAL'!B:B,'IW38 SEMANA CAL'!AA:AA),"")</f>
        <v>ACARREO</v>
      </c>
      <c r="AU58" t="str">
        <f>IF(A58&gt;0,_xlfn.XLOOKUP(A58,'IW38 SEMANA CAL'!B:B,'IW38 SEMANA CAL'!AD:AD),"")</f>
        <v>PROGRAMADO</v>
      </c>
      <c r="AV58" t="str">
        <f t="shared" si="0"/>
        <v>Komatsu R&amp;I</v>
      </c>
    </row>
    <row r="59" spans="1:48" x14ac:dyDescent="0.35">
      <c r="A59">
        <v>6582252</v>
      </c>
      <c r="B59">
        <v>0</v>
      </c>
      <c r="C59">
        <v>10</v>
      </c>
      <c r="D59" t="s">
        <v>203</v>
      </c>
      <c r="E59" t="s">
        <v>354</v>
      </c>
      <c r="F59" t="s">
        <v>251</v>
      </c>
      <c r="G59" t="s">
        <v>8832</v>
      </c>
      <c r="H59">
        <v>4</v>
      </c>
      <c r="I59">
        <v>2</v>
      </c>
      <c r="J59">
        <v>4</v>
      </c>
      <c r="K59">
        <v>2</v>
      </c>
      <c r="L59" t="s">
        <v>355</v>
      </c>
      <c r="M59">
        <v>0</v>
      </c>
      <c r="N59" s="16">
        <v>45845</v>
      </c>
      <c r="O59" s="16">
        <v>45845</v>
      </c>
      <c r="P59" s="16">
        <v>45845</v>
      </c>
      <c r="Q59" t="s">
        <v>210</v>
      </c>
      <c r="R59" t="s">
        <v>395</v>
      </c>
      <c r="S59">
        <v>10014608</v>
      </c>
      <c r="T59" t="s">
        <v>210</v>
      </c>
      <c r="AT59" t="str">
        <f>IF(A59&gt;0,_xlfn.XLOOKUP(A59,'IW38 SEMANA CAL'!B:B,'IW38 SEMANA CAL'!AA:AA),"")</f>
        <v>ACARREO</v>
      </c>
      <c r="AU59" t="str">
        <f>IF(A59&gt;0,_xlfn.XLOOKUP(A59,'IW38 SEMANA CAL'!B:B,'IW38 SEMANA CAL'!AD:AD),"")</f>
        <v>PROGRAMADO</v>
      </c>
      <c r="AV59" t="str">
        <f t="shared" si="0"/>
        <v>Marcobre</v>
      </c>
    </row>
    <row r="60" spans="1:48" x14ac:dyDescent="0.35">
      <c r="A60">
        <v>6586540</v>
      </c>
      <c r="B60">
        <v>0</v>
      </c>
      <c r="C60">
        <v>10</v>
      </c>
      <c r="D60" t="s">
        <v>929</v>
      </c>
      <c r="E60" t="s">
        <v>359</v>
      </c>
      <c r="F60" t="s">
        <v>310</v>
      </c>
      <c r="G60" t="s">
        <v>3398</v>
      </c>
      <c r="H60">
        <v>4</v>
      </c>
      <c r="I60">
        <v>2</v>
      </c>
      <c r="J60">
        <v>0</v>
      </c>
      <c r="K60">
        <v>2</v>
      </c>
      <c r="L60" t="s">
        <v>355</v>
      </c>
      <c r="M60">
        <v>0</v>
      </c>
      <c r="N60" s="16">
        <v>45850</v>
      </c>
      <c r="O60" s="16">
        <v>45850</v>
      </c>
      <c r="Q60" t="s">
        <v>242</v>
      </c>
      <c r="R60" t="s">
        <v>330</v>
      </c>
      <c r="S60">
        <v>10014637</v>
      </c>
      <c r="T60" t="s">
        <v>242</v>
      </c>
      <c r="AT60" t="str">
        <f>IF(A60&gt;0,_xlfn.XLOOKUP(A60,'IW38 SEMANA CAL'!B:B,'IW38 SEMANA CAL'!AA:AA),"")</f>
        <v>AUXILIAR</v>
      </c>
      <c r="AU60" t="str">
        <f>IF(A60&gt;0,_xlfn.XLOOKUP(A60,'IW38 SEMANA CAL'!B:B,'IW38 SEMANA CAL'!AD:AD),"")</f>
        <v>PROGRAMADO</v>
      </c>
      <c r="AV60" t="str">
        <f t="shared" si="0"/>
        <v>Tecnico Predictivo Planta</v>
      </c>
    </row>
    <row r="61" spans="1:48" x14ac:dyDescent="0.35">
      <c r="A61">
        <v>6591110</v>
      </c>
      <c r="B61">
        <v>0</v>
      </c>
      <c r="C61">
        <v>10</v>
      </c>
      <c r="D61" t="s">
        <v>203</v>
      </c>
      <c r="E61" t="s">
        <v>354</v>
      </c>
      <c r="F61" t="s">
        <v>310</v>
      </c>
      <c r="G61" t="s">
        <v>3570</v>
      </c>
      <c r="H61">
        <v>1</v>
      </c>
      <c r="I61">
        <v>1</v>
      </c>
      <c r="J61">
        <v>1</v>
      </c>
      <c r="K61">
        <v>1</v>
      </c>
      <c r="L61" t="s">
        <v>355</v>
      </c>
      <c r="M61">
        <v>0</v>
      </c>
      <c r="N61" s="16">
        <v>45846</v>
      </c>
      <c r="O61" s="16">
        <v>45846</v>
      </c>
      <c r="P61" s="16">
        <v>45847</v>
      </c>
      <c r="Q61" t="s">
        <v>419</v>
      </c>
      <c r="R61" t="s">
        <v>420</v>
      </c>
      <c r="S61">
        <v>10014605</v>
      </c>
      <c r="T61" t="s">
        <v>419</v>
      </c>
      <c r="AT61" t="str">
        <f>IF(A61&gt;0,_xlfn.XLOOKUP(A61,'IW38 SEMANA CAL'!B:B,'IW38 SEMANA CAL'!AA:AA),"")</f>
        <v>ACARREO</v>
      </c>
      <c r="AU61" t="str">
        <f>IF(A61&gt;0,_xlfn.XLOOKUP(A61,'IW38 SEMANA CAL'!B:B,'IW38 SEMANA CAL'!AD:AD),"")</f>
        <v>PROGRAMADO</v>
      </c>
      <c r="AV61" t="str">
        <f t="shared" si="0"/>
        <v>Marcobre</v>
      </c>
    </row>
    <row r="62" spans="1:48" x14ac:dyDescent="0.35">
      <c r="A62">
        <v>6591792</v>
      </c>
      <c r="B62">
        <v>0</v>
      </c>
      <c r="C62">
        <v>10</v>
      </c>
      <c r="D62" t="s">
        <v>361</v>
      </c>
      <c r="E62" t="s">
        <v>359</v>
      </c>
      <c r="F62" t="s">
        <v>310</v>
      </c>
      <c r="G62" t="s">
        <v>3556</v>
      </c>
      <c r="H62">
        <v>32</v>
      </c>
      <c r="I62">
        <v>4</v>
      </c>
      <c r="J62">
        <v>0</v>
      </c>
      <c r="K62">
        <v>8</v>
      </c>
      <c r="L62" t="s">
        <v>355</v>
      </c>
      <c r="M62">
        <v>0</v>
      </c>
      <c r="N62" s="16">
        <v>45850</v>
      </c>
      <c r="O62" s="16">
        <v>45850</v>
      </c>
      <c r="Q62" t="s">
        <v>231</v>
      </c>
      <c r="R62" t="s">
        <v>331</v>
      </c>
      <c r="S62">
        <v>10014638</v>
      </c>
      <c r="T62" t="s">
        <v>231</v>
      </c>
      <c r="AT62" t="str">
        <f>IF(A62&gt;0,_xlfn.XLOOKUP(A62,'IW38 SEMANA CAL'!B:B,'IW38 SEMANA CAL'!AA:AA),"")</f>
        <v>AUXILIAR</v>
      </c>
      <c r="AU62" t="str">
        <f>IF(A62&gt;0,_xlfn.XLOOKUP(A62,'IW38 SEMANA CAL'!B:B,'IW38 SEMANA CAL'!AD:AD),"")</f>
        <v>PROGRAMADO</v>
      </c>
      <c r="AV62" t="str">
        <f t="shared" si="0"/>
        <v>Zamine Sold</v>
      </c>
    </row>
    <row r="63" spans="1:48" x14ac:dyDescent="0.35">
      <c r="A63">
        <v>6591794</v>
      </c>
      <c r="B63">
        <v>0</v>
      </c>
      <c r="C63">
        <v>10</v>
      </c>
      <c r="D63" t="s">
        <v>203</v>
      </c>
      <c r="E63" t="s">
        <v>354</v>
      </c>
      <c r="F63" t="s">
        <v>310</v>
      </c>
      <c r="G63" t="s">
        <v>3555</v>
      </c>
      <c r="H63">
        <v>3</v>
      </c>
      <c r="I63">
        <v>1</v>
      </c>
      <c r="J63">
        <v>3</v>
      </c>
      <c r="K63">
        <v>3</v>
      </c>
      <c r="L63" t="s">
        <v>355</v>
      </c>
      <c r="M63">
        <v>0</v>
      </c>
      <c r="N63" s="16">
        <v>45846</v>
      </c>
      <c r="O63" s="16">
        <v>45846</v>
      </c>
      <c r="P63" s="16">
        <v>45846</v>
      </c>
      <c r="Q63" t="s">
        <v>419</v>
      </c>
      <c r="R63" t="s">
        <v>420</v>
      </c>
      <c r="S63">
        <v>10014605</v>
      </c>
      <c r="T63" t="s">
        <v>419</v>
      </c>
      <c r="AT63" t="str">
        <f>IF(A63&gt;0,_xlfn.XLOOKUP(A63,'IW38 SEMANA CAL'!B:B,'IW38 SEMANA CAL'!AA:AA),"")</f>
        <v>ACARREO</v>
      </c>
      <c r="AU63" t="str">
        <f>IF(A63&gt;0,_xlfn.XLOOKUP(A63,'IW38 SEMANA CAL'!B:B,'IW38 SEMANA CAL'!AD:AD),"")</f>
        <v>PROGRAMADO</v>
      </c>
      <c r="AV63" t="str">
        <f t="shared" si="0"/>
        <v>Marcobre</v>
      </c>
    </row>
    <row r="64" spans="1:48" x14ac:dyDescent="0.35">
      <c r="A64">
        <v>6595238</v>
      </c>
      <c r="B64">
        <v>0</v>
      </c>
      <c r="C64">
        <v>10</v>
      </c>
      <c r="D64" t="s">
        <v>203</v>
      </c>
      <c r="E64" t="s">
        <v>354</v>
      </c>
      <c r="F64" t="s">
        <v>310</v>
      </c>
      <c r="G64" t="s">
        <v>3883</v>
      </c>
      <c r="H64">
        <v>1</v>
      </c>
      <c r="I64">
        <v>1</v>
      </c>
      <c r="J64">
        <v>1</v>
      </c>
      <c r="K64">
        <v>1</v>
      </c>
      <c r="L64" t="s">
        <v>355</v>
      </c>
      <c r="M64">
        <v>0</v>
      </c>
      <c r="N64" s="16">
        <v>45846</v>
      </c>
      <c r="O64" s="16">
        <v>45846</v>
      </c>
      <c r="P64" s="16">
        <v>45847</v>
      </c>
      <c r="Q64" t="s">
        <v>419</v>
      </c>
      <c r="R64" t="s">
        <v>420</v>
      </c>
      <c r="S64">
        <v>10014605</v>
      </c>
      <c r="T64" t="s">
        <v>419</v>
      </c>
      <c r="AT64" t="str">
        <f>IF(A64&gt;0,_xlfn.XLOOKUP(A64,'IW38 SEMANA CAL'!B:B,'IW38 SEMANA CAL'!AA:AA),"")</f>
        <v>ACARREO</v>
      </c>
      <c r="AU64" t="str">
        <f>IF(A64&gt;0,_xlfn.XLOOKUP(A64,'IW38 SEMANA CAL'!B:B,'IW38 SEMANA CAL'!AD:AD),"")</f>
        <v>PROGRAMADO</v>
      </c>
      <c r="AV64" t="str">
        <f t="shared" si="0"/>
        <v>Marcobre</v>
      </c>
    </row>
    <row r="65" spans="1:48" x14ac:dyDescent="0.35">
      <c r="A65">
        <v>6595246</v>
      </c>
      <c r="B65">
        <v>0</v>
      </c>
      <c r="C65">
        <v>10</v>
      </c>
      <c r="D65" t="s">
        <v>357</v>
      </c>
      <c r="E65" t="s">
        <v>354</v>
      </c>
      <c r="F65" t="s">
        <v>310</v>
      </c>
      <c r="G65" t="s">
        <v>3879</v>
      </c>
      <c r="H65">
        <v>1</v>
      </c>
      <c r="I65">
        <v>1</v>
      </c>
      <c r="J65">
        <v>1</v>
      </c>
      <c r="K65">
        <v>1</v>
      </c>
      <c r="L65" t="s">
        <v>355</v>
      </c>
      <c r="M65">
        <v>0</v>
      </c>
      <c r="N65" s="16">
        <v>45846</v>
      </c>
      <c r="O65" s="16">
        <v>45846</v>
      </c>
      <c r="P65" s="16">
        <v>45847</v>
      </c>
      <c r="Q65" t="s">
        <v>419</v>
      </c>
      <c r="R65" t="s">
        <v>420</v>
      </c>
      <c r="S65">
        <v>10014605</v>
      </c>
      <c r="T65" t="s">
        <v>419</v>
      </c>
      <c r="AT65" t="str">
        <f>IF(A65&gt;0,_xlfn.XLOOKUP(A65,'IW38 SEMANA CAL'!B:B,'IW38 SEMANA CAL'!AA:AA),"")</f>
        <v>ACARREO</v>
      </c>
      <c r="AU65" t="str">
        <f>IF(A65&gt;0,_xlfn.XLOOKUP(A65,'IW38 SEMANA CAL'!B:B,'IW38 SEMANA CAL'!AD:AD),"")</f>
        <v>PROGRAMADO</v>
      </c>
      <c r="AV65" t="str">
        <f t="shared" si="0"/>
        <v>Komatsu R&amp;I</v>
      </c>
    </row>
    <row r="66" spans="1:48" x14ac:dyDescent="0.35">
      <c r="A66">
        <v>6595249</v>
      </c>
      <c r="B66">
        <v>0</v>
      </c>
      <c r="C66">
        <v>10</v>
      </c>
      <c r="D66" t="s">
        <v>203</v>
      </c>
      <c r="E66" t="s">
        <v>354</v>
      </c>
      <c r="F66" t="s">
        <v>310</v>
      </c>
      <c r="G66" t="s">
        <v>3339</v>
      </c>
      <c r="H66">
        <v>2</v>
      </c>
      <c r="I66">
        <v>1</v>
      </c>
      <c r="J66">
        <v>2</v>
      </c>
      <c r="K66">
        <v>2</v>
      </c>
      <c r="L66" t="s">
        <v>355</v>
      </c>
      <c r="M66">
        <v>0</v>
      </c>
      <c r="N66" s="16">
        <v>45846</v>
      </c>
      <c r="O66" s="16">
        <v>45846</v>
      </c>
      <c r="P66" s="16">
        <v>45846</v>
      </c>
      <c r="Q66" t="s">
        <v>419</v>
      </c>
      <c r="R66" t="s">
        <v>420</v>
      </c>
      <c r="S66">
        <v>10014605</v>
      </c>
      <c r="T66" t="s">
        <v>419</v>
      </c>
      <c r="AT66" t="str">
        <f>IF(A66&gt;0,_xlfn.XLOOKUP(A66,'IW38 SEMANA CAL'!B:B,'IW38 SEMANA CAL'!AA:AA),"")</f>
        <v>ACARREO</v>
      </c>
      <c r="AU66" t="str">
        <f>IF(A66&gt;0,_xlfn.XLOOKUP(A66,'IW38 SEMANA CAL'!B:B,'IW38 SEMANA CAL'!AD:AD),"")</f>
        <v>PROGRAMADO</v>
      </c>
      <c r="AV66" t="str">
        <f t="shared" si="0"/>
        <v>Marcobre</v>
      </c>
    </row>
    <row r="67" spans="1:48" x14ac:dyDescent="0.35">
      <c r="A67">
        <v>6596579</v>
      </c>
      <c r="B67">
        <v>0</v>
      </c>
      <c r="C67">
        <v>10</v>
      </c>
      <c r="D67" t="s">
        <v>357</v>
      </c>
      <c r="E67" t="s">
        <v>354</v>
      </c>
      <c r="F67" t="s">
        <v>251</v>
      </c>
      <c r="G67" t="s">
        <v>8927</v>
      </c>
      <c r="H67">
        <v>6</v>
      </c>
      <c r="I67">
        <v>2</v>
      </c>
      <c r="J67">
        <v>6</v>
      </c>
      <c r="K67">
        <v>3</v>
      </c>
      <c r="L67" t="s">
        <v>355</v>
      </c>
      <c r="M67">
        <v>100</v>
      </c>
      <c r="N67" s="16">
        <v>45847</v>
      </c>
      <c r="O67" s="16">
        <v>45847</v>
      </c>
      <c r="P67" s="16">
        <v>45847</v>
      </c>
      <c r="Q67" t="s">
        <v>209</v>
      </c>
      <c r="R67" t="s">
        <v>280</v>
      </c>
      <c r="S67">
        <v>10014630</v>
      </c>
      <c r="T67" t="s">
        <v>209</v>
      </c>
      <c r="AT67" t="str">
        <f>IF(A67&gt;0,_xlfn.XLOOKUP(A67,'IW38 SEMANA CAL'!B:B,'IW38 SEMANA CAL'!AA:AA),"")</f>
        <v>AUXILIAR</v>
      </c>
      <c r="AU67" t="str">
        <f>IF(A67&gt;0,_xlfn.XLOOKUP(A67,'IW38 SEMANA CAL'!B:B,'IW38 SEMANA CAL'!AD:AD),"")</f>
        <v>CORRECTIVO</v>
      </c>
      <c r="AV67" t="str">
        <f t="shared" ref="AV67:AV130" si="1">IF(A67&gt;0,IFERROR(_xlfn.XLOOKUP(D67,AX:AX,AZ:AZ),""),"")</f>
        <v>Komatsu R&amp;I</v>
      </c>
    </row>
    <row r="68" spans="1:48" x14ac:dyDescent="0.35">
      <c r="A68">
        <v>6596684</v>
      </c>
      <c r="B68">
        <v>0</v>
      </c>
      <c r="C68">
        <v>10</v>
      </c>
      <c r="D68" t="s">
        <v>203</v>
      </c>
      <c r="E68" t="s">
        <v>354</v>
      </c>
      <c r="F68" t="s">
        <v>310</v>
      </c>
      <c r="G68" t="s">
        <v>3828</v>
      </c>
      <c r="H68">
        <v>10</v>
      </c>
      <c r="I68">
        <v>2</v>
      </c>
      <c r="J68">
        <v>10</v>
      </c>
      <c r="K68">
        <v>5</v>
      </c>
      <c r="L68" t="s">
        <v>355</v>
      </c>
      <c r="M68">
        <v>0</v>
      </c>
      <c r="N68" s="16">
        <v>45847</v>
      </c>
      <c r="O68" s="16">
        <v>45847</v>
      </c>
      <c r="P68" s="16">
        <v>45851</v>
      </c>
      <c r="Q68" t="s">
        <v>152</v>
      </c>
      <c r="R68" t="s">
        <v>307</v>
      </c>
      <c r="S68">
        <v>10014641</v>
      </c>
      <c r="T68" t="s">
        <v>152</v>
      </c>
      <c r="AT68" t="str">
        <f>IF(A68&gt;0,_xlfn.XLOOKUP(A68,'IW38 SEMANA CAL'!B:B,'IW38 SEMANA CAL'!AA:AA),"")</f>
        <v>AUXILIAR</v>
      </c>
      <c r="AU68" t="str">
        <f>IF(A68&gt;0,_xlfn.XLOOKUP(A68,'IW38 SEMANA CAL'!B:B,'IW38 SEMANA CAL'!AD:AD),"")</f>
        <v>PROGRAMADO</v>
      </c>
      <c r="AV68" t="str">
        <f t="shared" si="1"/>
        <v>Marcobre</v>
      </c>
    </row>
    <row r="69" spans="1:48" x14ac:dyDescent="0.35">
      <c r="A69">
        <v>6597467</v>
      </c>
      <c r="B69">
        <v>0</v>
      </c>
      <c r="C69">
        <v>10</v>
      </c>
      <c r="D69" t="s">
        <v>203</v>
      </c>
      <c r="E69" t="s">
        <v>354</v>
      </c>
      <c r="F69" t="s">
        <v>310</v>
      </c>
      <c r="G69" t="s">
        <v>3928</v>
      </c>
      <c r="H69">
        <v>1</v>
      </c>
      <c r="I69">
        <v>1</v>
      </c>
      <c r="J69">
        <v>1</v>
      </c>
      <c r="K69">
        <v>1</v>
      </c>
      <c r="L69" t="s">
        <v>355</v>
      </c>
      <c r="M69">
        <v>0</v>
      </c>
      <c r="N69" s="16">
        <v>45849</v>
      </c>
      <c r="O69" s="16">
        <v>45849</v>
      </c>
      <c r="P69" s="16">
        <v>45849</v>
      </c>
      <c r="Q69" t="s">
        <v>173</v>
      </c>
      <c r="R69" t="s">
        <v>341</v>
      </c>
      <c r="S69">
        <v>10014656</v>
      </c>
      <c r="T69" t="s">
        <v>173</v>
      </c>
      <c r="AT69" t="str">
        <f>IF(A69&gt;0,_xlfn.XLOOKUP(A69,'IW38 SEMANA CAL'!B:B,'IW38 SEMANA CAL'!AA:AA),"")</f>
        <v>PERFORACIO</v>
      </c>
      <c r="AU69" t="str">
        <f>IF(A69&gt;0,_xlfn.XLOOKUP(A69,'IW38 SEMANA CAL'!B:B,'IW38 SEMANA CAL'!AD:AD),"")</f>
        <v>CORRECTIVO</v>
      </c>
      <c r="AV69" t="str">
        <f t="shared" si="1"/>
        <v>Marcobre</v>
      </c>
    </row>
    <row r="70" spans="1:48" x14ac:dyDescent="0.35">
      <c r="A70">
        <v>6601793</v>
      </c>
      <c r="B70">
        <v>0</v>
      </c>
      <c r="C70">
        <v>10</v>
      </c>
      <c r="D70" t="s">
        <v>371</v>
      </c>
      <c r="E70" t="s">
        <v>359</v>
      </c>
      <c r="F70" t="s">
        <v>310</v>
      </c>
      <c r="G70" t="s">
        <v>5214</v>
      </c>
      <c r="H70">
        <v>2</v>
      </c>
      <c r="I70">
        <v>2</v>
      </c>
      <c r="J70">
        <v>0</v>
      </c>
      <c r="K70">
        <v>1</v>
      </c>
      <c r="L70" t="s">
        <v>355</v>
      </c>
      <c r="M70">
        <v>0</v>
      </c>
      <c r="N70" s="16">
        <v>45850</v>
      </c>
      <c r="O70" s="16">
        <v>45850</v>
      </c>
      <c r="Q70" t="s">
        <v>231</v>
      </c>
      <c r="R70" t="s">
        <v>331</v>
      </c>
      <c r="S70">
        <v>10014638</v>
      </c>
      <c r="T70" t="s">
        <v>231</v>
      </c>
      <c r="AT70" t="str">
        <f>IF(A70&gt;0,_xlfn.XLOOKUP(A70,'IW38 SEMANA CAL'!B:B,'IW38 SEMANA CAL'!AA:AA),"")</f>
        <v>AUXILIAR</v>
      </c>
      <c r="AU70" t="str">
        <f>IF(A70&gt;0,_xlfn.XLOOKUP(A70,'IW38 SEMANA CAL'!B:B,'IW38 SEMANA CAL'!AD:AD),"")</f>
        <v>PROGRAMADO</v>
      </c>
      <c r="AV70" t="str">
        <f t="shared" si="1"/>
        <v>Komatsu A/C</v>
      </c>
    </row>
    <row r="71" spans="1:48" x14ac:dyDescent="0.35">
      <c r="A71">
        <v>6601795</v>
      </c>
      <c r="B71">
        <v>0</v>
      </c>
      <c r="C71">
        <v>10</v>
      </c>
      <c r="D71" t="s">
        <v>203</v>
      </c>
      <c r="E71" t="s">
        <v>359</v>
      </c>
      <c r="F71" t="s">
        <v>310</v>
      </c>
      <c r="G71" t="s">
        <v>5213</v>
      </c>
      <c r="H71">
        <v>1</v>
      </c>
      <c r="I71">
        <v>1</v>
      </c>
      <c r="J71">
        <v>0</v>
      </c>
      <c r="K71">
        <v>1</v>
      </c>
      <c r="L71" t="s">
        <v>355</v>
      </c>
      <c r="M71">
        <v>0</v>
      </c>
      <c r="N71" s="16">
        <v>45850</v>
      </c>
      <c r="O71" s="16">
        <v>45850</v>
      </c>
      <c r="Q71" t="s">
        <v>231</v>
      </c>
      <c r="R71" t="s">
        <v>331</v>
      </c>
      <c r="S71">
        <v>10014638</v>
      </c>
      <c r="T71" t="s">
        <v>231</v>
      </c>
      <c r="AT71" t="str">
        <f>IF(A71&gt;0,_xlfn.XLOOKUP(A71,'IW38 SEMANA CAL'!B:B,'IW38 SEMANA CAL'!AA:AA),"")</f>
        <v>AUXILIAR</v>
      </c>
      <c r="AU71" t="str">
        <f>IF(A71&gt;0,_xlfn.XLOOKUP(A71,'IW38 SEMANA CAL'!B:B,'IW38 SEMANA CAL'!AD:AD),"")</f>
        <v>PROGRAMADO</v>
      </c>
      <c r="AV71" t="str">
        <f t="shared" si="1"/>
        <v>Marcobre</v>
      </c>
    </row>
    <row r="72" spans="1:48" x14ac:dyDescent="0.35">
      <c r="A72">
        <v>6601795</v>
      </c>
      <c r="B72">
        <v>0</v>
      </c>
      <c r="C72">
        <v>20</v>
      </c>
      <c r="D72" t="s">
        <v>361</v>
      </c>
      <c r="E72" t="s">
        <v>359</v>
      </c>
      <c r="F72" t="s">
        <v>310</v>
      </c>
      <c r="G72" t="s">
        <v>5213</v>
      </c>
      <c r="H72">
        <v>1</v>
      </c>
      <c r="I72">
        <v>1</v>
      </c>
      <c r="J72">
        <v>0</v>
      </c>
      <c r="K72">
        <v>1</v>
      </c>
      <c r="L72" t="s">
        <v>355</v>
      </c>
      <c r="M72">
        <v>0</v>
      </c>
      <c r="N72" s="16">
        <v>45850</v>
      </c>
      <c r="O72" s="16">
        <v>45850</v>
      </c>
      <c r="Q72" t="s">
        <v>231</v>
      </c>
      <c r="R72" t="s">
        <v>331</v>
      </c>
      <c r="S72">
        <v>10014638</v>
      </c>
      <c r="T72" t="s">
        <v>231</v>
      </c>
      <c r="AT72" t="str">
        <f>IF(A72&gt;0,_xlfn.XLOOKUP(A72,'IW38 SEMANA CAL'!B:B,'IW38 SEMANA CAL'!AA:AA),"")</f>
        <v>AUXILIAR</v>
      </c>
      <c r="AU72" t="str">
        <f>IF(A72&gt;0,_xlfn.XLOOKUP(A72,'IW38 SEMANA CAL'!B:B,'IW38 SEMANA CAL'!AD:AD),"")</f>
        <v>PROGRAMADO</v>
      </c>
      <c r="AV72" t="str">
        <f t="shared" si="1"/>
        <v>Zamine Sold</v>
      </c>
    </row>
    <row r="73" spans="1:48" x14ac:dyDescent="0.35">
      <c r="A73">
        <v>6602446</v>
      </c>
      <c r="B73">
        <v>0</v>
      </c>
      <c r="C73">
        <v>10</v>
      </c>
      <c r="D73" t="s">
        <v>203</v>
      </c>
      <c r="E73" t="s">
        <v>354</v>
      </c>
      <c r="F73" t="s">
        <v>310</v>
      </c>
      <c r="G73" t="s">
        <v>7666</v>
      </c>
      <c r="H73">
        <v>1</v>
      </c>
      <c r="I73">
        <v>1</v>
      </c>
      <c r="J73">
        <v>1</v>
      </c>
      <c r="K73">
        <v>1</v>
      </c>
      <c r="L73" t="s">
        <v>355</v>
      </c>
      <c r="M73">
        <v>0</v>
      </c>
      <c r="N73" s="16">
        <v>45846</v>
      </c>
      <c r="O73" s="16">
        <v>45846</v>
      </c>
      <c r="P73" s="16">
        <v>45845</v>
      </c>
      <c r="Q73" t="s">
        <v>165</v>
      </c>
      <c r="R73" t="s">
        <v>273</v>
      </c>
      <c r="S73">
        <v>10017653</v>
      </c>
      <c r="T73" t="s">
        <v>272</v>
      </c>
      <c r="AT73" t="str">
        <f>IF(A73&gt;0,_xlfn.XLOOKUP(A73,'IW38 SEMANA CAL'!B:B,'IW38 SEMANA CAL'!AA:AA),"")</f>
        <v>PERFORACIO</v>
      </c>
      <c r="AU73" t="str">
        <f>IF(A73&gt;0,_xlfn.XLOOKUP(A73,'IW38 SEMANA CAL'!B:B,'IW38 SEMANA CAL'!AD:AD),"")</f>
        <v>PROGRAMADO</v>
      </c>
      <c r="AV73" t="str">
        <f t="shared" si="1"/>
        <v>Marcobre</v>
      </c>
    </row>
    <row r="74" spans="1:48" x14ac:dyDescent="0.35">
      <c r="A74">
        <v>6607350</v>
      </c>
      <c r="B74">
        <v>0</v>
      </c>
      <c r="C74">
        <v>10</v>
      </c>
      <c r="D74" t="s">
        <v>367</v>
      </c>
      <c r="E74" t="s">
        <v>359</v>
      </c>
      <c r="F74" t="s">
        <v>310</v>
      </c>
      <c r="G74" t="s">
        <v>5375</v>
      </c>
      <c r="H74">
        <v>8</v>
      </c>
      <c r="I74">
        <v>2</v>
      </c>
      <c r="J74">
        <v>0</v>
      </c>
      <c r="K74">
        <v>4</v>
      </c>
      <c r="L74" t="s">
        <v>355</v>
      </c>
      <c r="M74">
        <v>0</v>
      </c>
      <c r="N74" s="16">
        <v>45845</v>
      </c>
      <c r="O74" s="16">
        <v>45845</v>
      </c>
      <c r="Q74" t="s">
        <v>5376</v>
      </c>
      <c r="R74" t="s">
        <v>325</v>
      </c>
      <c r="S74">
        <v>10018622</v>
      </c>
      <c r="T74" t="s">
        <v>324</v>
      </c>
      <c r="AT74" t="str">
        <f>IF(A74&gt;0,_xlfn.XLOOKUP(A74,'IW38 SEMANA CAL'!B:B,'IW38 SEMANA CAL'!AA:AA),"")</f>
        <v>SOPORTE</v>
      </c>
      <c r="AU74" t="str">
        <f>IF(A74&gt;0,_xlfn.XLOOKUP(A74,'IW38 SEMANA CAL'!B:B,'IW38 SEMANA CAL'!AD:AD),"")</f>
        <v>PROGRAMADO</v>
      </c>
      <c r="AV74" t="str">
        <f t="shared" si="1"/>
        <v>Soporte</v>
      </c>
    </row>
    <row r="75" spans="1:48" x14ac:dyDescent="0.35">
      <c r="A75">
        <v>6608661</v>
      </c>
      <c r="B75">
        <v>0</v>
      </c>
      <c r="C75">
        <v>10</v>
      </c>
      <c r="D75" t="s">
        <v>203</v>
      </c>
      <c r="E75" t="s">
        <v>375</v>
      </c>
      <c r="F75" t="s">
        <v>310</v>
      </c>
      <c r="G75" t="s">
        <v>5602</v>
      </c>
      <c r="H75">
        <v>4</v>
      </c>
      <c r="I75">
        <v>2</v>
      </c>
      <c r="J75">
        <v>0</v>
      </c>
      <c r="K75">
        <v>2</v>
      </c>
      <c r="L75" t="s">
        <v>355</v>
      </c>
      <c r="M75">
        <v>0</v>
      </c>
      <c r="N75" s="16">
        <v>45851</v>
      </c>
      <c r="O75" s="16">
        <v>45851</v>
      </c>
      <c r="Q75" t="s">
        <v>217</v>
      </c>
      <c r="R75" t="s">
        <v>320</v>
      </c>
      <c r="S75">
        <v>10014611</v>
      </c>
      <c r="T75" t="s">
        <v>217</v>
      </c>
      <c r="AT75" t="str">
        <f>IF(A75&gt;0,_xlfn.XLOOKUP(A75,'IW38 SEMANA CAL'!B:B,'IW38 SEMANA CAL'!AA:AA),"")</f>
        <v>ACARREO</v>
      </c>
      <c r="AU75" t="str">
        <f>IF(A75&gt;0,_xlfn.XLOOKUP(A75,'IW38 SEMANA CAL'!B:B,'IW38 SEMANA CAL'!AD:AD),"")</f>
        <v>CORRECTIVO</v>
      </c>
      <c r="AV75" t="str">
        <f t="shared" si="1"/>
        <v>Marcobre</v>
      </c>
    </row>
    <row r="76" spans="1:48" x14ac:dyDescent="0.35">
      <c r="A76">
        <v>6608685</v>
      </c>
      <c r="B76">
        <v>0</v>
      </c>
      <c r="C76">
        <v>10</v>
      </c>
      <c r="D76" t="s">
        <v>361</v>
      </c>
      <c r="E76" t="s">
        <v>375</v>
      </c>
      <c r="F76" t="s">
        <v>310</v>
      </c>
      <c r="G76" t="s">
        <v>5591</v>
      </c>
      <c r="H76">
        <v>10</v>
      </c>
      <c r="I76">
        <v>2</v>
      </c>
      <c r="J76">
        <v>0</v>
      </c>
      <c r="K76">
        <v>5</v>
      </c>
      <c r="L76" t="s">
        <v>355</v>
      </c>
      <c r="M76">
        <v>0</v>
      </c>
      <c r="N76" s="16">
        <v>45850</v>
      </c>
      <c r="O76" s="16">
        <v>45850</v>
      </c>
      <c r="Q76" t="s">
        <v>240</v>
      </c>
      <c r="R76" t="s">
        <v>304</v>
      </c>
      <c r="S76">
        <v>10014607</v>
      </c>
      <c r="T76" t="s">
        <v>240</v>
      </c>
      <c r="AT76" t="str">
        <f>IF(A76&gt;0,_xlfn.XLOOKUP(A76,'IW38 SEMANA CAL'!B:B,'IW38 SEMANA CAL'!AA:AA),"")</f>
        <v>ACARREO</v>
      </c>
      <c r="AU76" t="str">
        <f>IF(A76&gt;0,_xlfn.XLOOKUP(A76,'IW38 SEMANA CAL'!B:B,'IW38 SEMANA CAL'!AD:AD),"")</f>
        <v>PROGRAMADO</v>
      </c>
      <c r="AV76" t="str">
        <f t="shared" si="1"/>
        <v>Zamine Sold</v>
      </c>
    </row>
    <row r="77" spans="1:48" x14ac:dyDescent="0.35">
      <c r="A77">
        <v>6609168</v>
      </c>
      <c r="B77">
        <v>0</v>
      </c>
      <c r="C77">
        <v>130</v>
      </c>
      <c r="D77" t="s">
        <v>203</v>
      </c>
      <c r="E77" t="s">
        <v>354</v>
      </c>
      <c r="F77" t="s">
        <v>251</v>
      </c>
      <c r="G77" t="s">
        <v>7579</v>
      </c>
      <c r="H77">
        <v>3</v>
      </c>
      <c r="I77">
        <v>2</v>
      </c>
      <c r="J77">
        <v>3</v>
      </c>
      <c r="K77">
        <v>1.5</v>
      </c>
      <c r="L77" t="s">
        <v>355</v>
      </c>
      <c r="M77">
        <v>100</v>
      </c>
      <c r="N77" s="16">
        <v>45844</v>
      </c>
      <c r="O77" s="16">
        <v>45844</v>
      </c>
      <c r="P77" s="16">
        <v>45844</v>
      </c>
      <c r="Q77" t="s">
        <v>209</v>
      </c>
      <c r="R77" t="s">
        <v>280</v>
      </c>
      <c r="S77">
        <v>10014630</v>
      </c>
      <c r="T77" t="s">
        <v>209</v>
      </c>
      <c r="AT77" t="str">
        <f>IF(A77&gt;0,_xlfn.XLOOKUP(A77,'IW38 SEMANA CAL'!B:B,'IW38 SEMANA CAL'!AA:AA),"")</f>
        <v>AUXILIAR</v>
      </c>
      <c r="AU77" t="str">
        <f>IF(A77&gt;0,_xlfn.XLOOKUP(A77,'IW38 SEMANA CAL'!B:B,'IW38 SEMANA CAL'!AD:AD),"")</f>
        <v>PROGRAMADO</v>
      </c>
      <c r="AV77" t="str">
        <f t="shared" si="1"/>
        <v>Marcobre</v>
      </c>
    </row>
    <row r="78" spans="1:48" x14ac:dyDescent="0.35">
      <c r="A78">
        <v>6609168</v>
      </c>
      <c r="B78">
        <v>0</v>
      </c>
      <c r="C78">
        <v>140</v>
      </c>
      <c r="D78" t="s">
        <v>203</v>
      </c>
      <c r="E78" t="s">
        <v>354</v>
      </c>
      <c r="F78" t="s">
        <v>251</v>
      </c>
      <c r="G78" t="s">
        <v>7580</v>
      </c>
      <c r="H78">
        <v>20</v>
      </c>
      <c r="I78">
        <v>3</v>
      </c>
      <c r="J78">
        <v>20</v>
      </c>
      <c r="K78">
        <v>6.7</v>
      </c>
      <c r="L78" t="s">
        <v>355</v>
      </c>
      <c r="M78">
        <v>100</v>
      </c>
      <c r="N78" s="16">
        <v>45844</v>
      </c>
      <c r="O78" s="16">
        <v>45845</v>
      </c>
      <c r="P78" s="16">
        <v>45845</v>
      </c>
      <c r="Q78" t="s">
        <v>209</v>
      </c>
      <c r="R78" t="s">
        <v>280</v>
      </c>
      <c r="S78">
        <v>10014630</v>
      </c>
      <c r="T78" t="s">
        <v>209</v>
      </c>
      <c r="AT78" t="str">
        <f>IF(A78&gt;0,_xlfn.XLOOKUP(A78,'IW38 SEMANA CAL'!B:B,'IW38 SEMANA CAL'!AA:AA),"")</f>
        <v>AUXILIAR</v>
      </c>
      <c r="AU78" t="str">
        <f>IF(A78&gt;0,_xlfn.XLOOKUP(A78,'IW38 SEMANA CAL'!B:B,'IW38 SEMANA CAL'!AD:AD),"")</f>
        <v>PROGRAMADO</v>
      </c>
      <c r="AV78" t="str">
        <f t="shared" si="1"/>
        <v>Marcobre</v>
      </c>
    </row>
    <row r="79" spans="1:48" x14ac:dyDescent="0.35">
      <c r="A79">
        <v>6609168</v>
      </c>
      <c r="B79">
        <v>0</v>
      </c>
      <c r="C79">
        <v>150</v>
      </c>
      <c r="D79" t="s">
        <v>203</v>
      </c>
      <c r="E79" t="s">
        <v>354</v>
      </c>
      <c r="F79" t="s">
        <v>251</v>
      </c>
      <c r="G79" t="s">
        <v>7581</v>
      </c>
      <c r="H79">
        <v>4</v>
      </c>
      <c r="I79">
        <v>2</v>
      </c>
      <c r="J79">
        <v>4</v>
      </c>
      <c r="K79">
        <v>2</v>
      </c>
      <c r="L79" t="s">
        <v>355</v>
      </c>
      <c r="M79">
        <v>100</v>
      </c>
      <c r="N79" s="16">
        <v>45844</v>
      </c>
      <c r="O79" s="16">
        <v>45845</v>
      </c>
      <c r="P79" s="16">
        <v>45845</v>
      </c>
      <c r="Q79" t="s">
        <v>209</v>
      </c>
      <c r="R79" t="s">
        <v>280</v>
      </c>
      <c r="S79">
        <v>10014630</v>
      </c>
      <c r="T79" t="s">
        <v>209</v>
      </c>
      <c r="AT79" t="str">
        <f>IF(A79&gt;0,_xlfn.XLOOKUP(A79,'IW38 SEMANA CAL'!B:B,'IW38 SEMANA CAL'!AA:AA),"")</f>
        <v>AUXILIAR</v>
      </c>
      <c r="AU79" t="str">
        <f>IF(A79&gt;0,_xlfn.XLOOKUP(A79,'IW38 SEMANA CAL'!B:B,'IW38 SEMANA CAL'!AD:AD),"")</f>
        <v>PROGRAMADO</v>
      </c>
      <c r="AV79" t="str">
        <f t="shared" si="1"/>
        <v>Marcobre</v>
      </c>
    </row>
    <row r="80" spans="1:48" x14ac:dyDescent="0.35">
      <c r="A80">
        <v>6609168</v>
      </c>
      <c r="B80">
        <v>0</v>
      </c>
      <c r="C80">
        <v>160</v>
      </c>
      <c r="D80" t="s">
        <v>371</v>
      </c>
      <c r="E80" t="s">
        <v>354</v>
      </c>
      <c r="F80" t="s">
        <v>251</v>
      </c>
      <c r="G80" t="s">
        <v>7582</v>
      </c>
      <c r="H80">
        <v>3</v>
      </c>
      <c r="I80">
        <v>2</v>
      </c>
      <c r="J80">
        <v>3</v>
      </c>
      <c r="K80">
        <v>1.5</v>
      </c>
      <c r="L80" t="s">
        <v>355</v>
      </c>
      <c r="M80">
        <v>100</v>
      </c>
      <c r="N80" s="16">
        <v>45845</v>
      </c>
      <c r="O80" s="16">
        <v>45845</v>
      </c>
      <c r="P80" s="16">
        <v>45845</v>
      </c>
      <c r="Q80" t="s">
        <v>209</v>
      </c>
      <c r="R80" t="s">
        <v>280</v>
      </c>
      <c r="S80">
        <v>10014630</v>
      </c>
      <c r="T80" t="s">
        <v>209</v>
      </c>
      <c r="AT80" t="str">
        <f>IF(A80&gt;0,_xlfn.XLOOKUP(A80,'IW38 SEMANA CAL'!B:B,'IW38 SEMANA CAL'!AA:AA),"")</f>
        <v>AUXILIAR</v>
      </c>
      <c r="AU80" t="str">
        <f>IF(A80&gt;0,_xlfn.XLOOKUP(A80,'IW38 SEMANA CAL'!B:B,'IW38 SEMANA CAL'!AD:AD),"")</f>
        <v>PROGRAMADO</v>
      </c>
      <c r="AV80" t="str">
        <f t="shared" si="1"/>
        <v>Komatsu A/C</v>
      </c>
    </row>
    <row r="81" spans="1:48" x14ac:dyDescent="0.35">
      <c r="A81">
        <v>6609168</v>
      </c>
      <c r="B81">
        <v>0</v>
      </c>
      <c r="C81">
        <v>200</v>
      </c>
      <c r="D81" t="s">
        <v>372</v>
      </c>
      <c r="E81" t="s">
        <v>354</v>
      </c>
      <c r="F81" t="s">
        <v>251</v>
      </c>
      <c r="G81" t="s">
        <v>7583</v>
      </c>
      <c r="H81">
        <v>14</v>
      </c>
      <c r="I81">
        <v>2</v>
      </c>
      <c r="J81">
        <v>0</v>
      </c>
      <c r="K81">
        <v>7</v>
      </c>
      <c r="L81" t="s">
        <v>355</v>
      </c>
      <c r="M81">
        <v>100</v>
      </c>
      <c r="N81" s="16">
        <v>45845</v>
      </c>
      <c r="O81" s="16">
        <v>45845</v>
      </c>
      <c r="P81" s="16">
        <v>45845</v>
      </c>
      <c r="Q81" t="s">
        <v>209</v>
      </c>
      <c r="R81" t="s">
        <v>280</v>
      </c>
      <c r="S81">
        <v>10014630</v>
      </c>
      <c r="T81" t="s">
        <v>209</v>
      </c>
      <c r="AT81" t="str">
        <f>IF(A81&gt;0,_xlfn.XLOOKUP(A81,'IW38 SEMANA CAL'!B:B,'IW38 SEMANA CAL'!AA:AA),"")</f>
        <v>AUXILIAR</v>
      </c>
      <c r="AU81" t="str">
        <f>IF(A81&gt;0,_xlfn.XLOOKUP(A81,'IW38 SEMANA CAL'!B:B,'IW38 SEMANA CAL'!AD:AD),"")</f>
        <v>PROGRAMADO</v>
      </c>
      <c r="AV81" t="str">
        <f t="shared" si="1"/>
        <v>Confiabilidad</v>
      </c>
    </row>
    <row r="82" spans="1:48" x14ac:dyDescent="0.35">
      <c r="A82">
        <v>6609221</v>
      </c>
      <c r="B82">
        <v>0</v>
      </c>
      <c r="C82">
        <v>10</v>
      </c>
      <c r="D82" t="s">
        <v>357</v>
      </c>
      <c r="E82" t="s">
        <v>354</v>
      </c>
      <c r="F82" t="s">
        <v>251</v>
      </c>
      <c r="G82" t="s">
        <v>8837</v>
      </c>
      <c r="H82">
        <v>16</v>
      </c>
      <c r="I82">
        <v>2</v>
      </c>
      <c r="J82">
        <v>16</v>
      </c>
      <c r="K82">
        <v>8</v>
      </c>
      <c r="L82" t="s">
        <v>355</v>
      </c>
      <c r="M82">
        <v>100</v>
      </c>
      <c r="N82" s="16">
        <v>45845</v>
      </c>
      <c r="O82" s="16">
        <v>45845</v>
      </c>
      <c r="P82" s="16">
        <v>45846</v>
      </c>
      <c r="Q82" t="s">
        <v>215</v>
      </c>
      <c r="R82" t="s">
        <v>290</v>
      </c>
      <c r="S82">
        <v>10018371</v>
      </c>
      <c r="T82" t="s">
        <v>215</v>
      </c>
      <c r="AT82" t="str">
        <f>IF(A82&gt;0,_xlfn.XLOOKUP(A82,'IW38 SEMANA CAL'!B:B,'IW38 SEMANA CAL'!AA:AA),"")</f>
        <v>ACARREO</v>
      </c>
      <c r="AU82" t="str">
        <f>IF(A82&gt;0,_xlfn.XLOOKUP(A82,'IW38 SEMANA CAL'!B:B,'IW38 SEMANA CAL'!AD:AD),"")</f>
        <v>PROGRAMADO</v>
      </c>
      <c r="AV82" t="str">
        <f t="shared" si="1"/>
        <v>Komatsu R&amp;I</v>
      </c>
    </row>
    <row r="83" spans="1:48" x14ac:dyDescent="0.35">
      <c r="A83">
        <v>6609262</v>
      </c>
      <c r="B83">
        <v>0</v>
      </c>
      <c r="C83">
        <v>10</v>
      </c>
      <c r="D83" t="s">
        <v>361</v>
      </c>
      <c r="E83" t="s">
        <v>359</v>
      </c>
      <c r="F83" t="s">
        <v>310</v>
      </c>
      <c r="G83" t="s">
        <v>5545</v>
      </c>
      <c r="H83">
        <v>4</v>
      </c>
      <c r="I83">
        <v>2</v>
      </c>
      <c r="J83">
        <v>0</v>
      </c>
      <c r="K83">
        <v>2</v>
      </c>
      <c r="L83" t="s">
        <v>355</v>
      </c>
      <c r="M83">
        <v>0</v>
      </c>
      <c r="N83" s="16">
        <v>45850</v>
      </c>
      <c r="O83" s="16">
        <v>45850</v>
      </c>
      <c r="Q83" t="s">
        <v>231</v>
      </c>
      <c r="R83" t="s">
        <v>331</v>
      </c>
      <c r="S83">
        <v>10014638</v>
      </c>
      <c r="T83" t="s">
        <v>231</v>
      </c>
      <c r="AT83" t="str">
        <f>IF(A83&gt;0,_xlfn.XLOOKUP(A83,'IW38 SEMANA CAL'!B:B,'IW38 SEMANA CAL'!AA:AA),"")</f>
        <v>AUXILIAR</v>
      </c>
      <c r="AU83" t="str">
        <f>IF(A83&gt;0,_xlfn.XLOOKUP(A83,'IW38 SEMANA CAL'!B:B,'IW38 SEMANA CAL'!AD:AD),"")</f>
        <v>PROGRAMADO</v>
      </c>
      <c r="AV83" t="str">
        <f t="shared" si="1"/>
        <v>Zamine Sold</v>
      </c>
    </row>
    <row r="84" spans="1:48" x14ac:dyDescent="0.35">
      <c r="A84">
        <v>6609329</v>
      </c>
      <c r="B84">
        <v>0</v>
      </c>
      <c r="C84">
        <v>70</v>
      </c>
      <c r="D84" t="s">
        <v>367</v>
      </c>
      <c r="E84" t="s">
        <v>3552</v>
      </c>
      <c r="F84" t="s">
        <v>251</v>
      </c>
      <c r="G84" t="s">
        <v>8841</v>
      </c>
      <c r="H84">
        <v>1</v>
      </c>
      <c r="I84">
        <v>1</v>
      </c>
      <c r="J84">
        <v>1</v>
      </c>
      <c r="K84">
        <v>1</v>
      </c>
      <c r="L84" t="s">
        <v>355</v>
      </c>
      <c r="M84">
        <v>100</v>
      </c>
      <c r="N84" s="16">
        <v>45850</v>
      </c>
      <c r="O84" s="16">
        <v>45850</v>
      </c>
      <c r="P84" s="16">
        <v>45849</v>
      </c>
      <c r="Q84" t="s">
        <v>1264</v>
      </c>
      <c r="R84" t="s">
        <v>325</v>
      </c>
      <c r="S84">
        <v>10014892</v>
      </c>
      <c r="T84" t="s">
        <v>324</v>
      </c>
      <c r="AT84" t="str">
        <f>IF(A84&gt;0,_xlfn.XLOOKUP(A84,'IW38 SEMANA CAL'!B:B,'IW38 SEMANA CAL'!AA:AA),"")</f>
        <v>SOPORTE</v>
      </c>
      <c r="AU84" t="str">
        <f>IF(A84&gt;0,_xlfn.XLOOKUP(A84,'IW38 SEMANA CAL'!B:B,'IW38 SEMANA CAL'!AD:AD),"")</f>
        <v>PROGRAMADO</v>
      </c>
      <c r="AV84" t="str">
        <f t="shared" si="1"/>
        <v>Soporte</v>
      </c>
    </row>
    <row r="85" spans="1:48" x14ac:dyDescent="0.35">
      <c r="A85">
        <v>6609329</v>
      </c>
      <c r="B85">
        <v>0</v>
      </c>
      <c r="C85">
        <v>80</v>
      </c>
      <c r="D85" t="s">
        <v>367</v>
      </c>
      <c r="E85" t="s">
        <v>3552</v>
      </c>
      <c r="F85" t="s">
        <v>251</v>
      </c>
      <c r="G85" t="s">
        <v>8842</v>
      </c>
      <c r="H85">
        <v>4</v>
      </c>
      <c r="I85">
        <v>2</v>
      </c>
      <c r="J85">
        <v>4</v>
      </c>
      <c r="K85">
        <v>2</v>
      </c>
      <c r="L85" t="s">
        <v>355</v>
      </c>
      <c r="M85">
        <v>100</v>
      </c>
      <c r="N85" s="16">
        <v>45850</v>
      </c>
      <c r="O85" s="16">
        <v>45850</v>
      </c>
      <c r="P85" s="16">
        <v>45849</v>
      </c>
      <c r="Q85" t="s">
        <v>1264</v>
      </c>
      <c r="R85" t="s">
        <v>325</v>
      </c>
      <c r="S85">
        <v>10014892</v>
      </c>
      <c r="T85" t="s">
        <v>324</v>
      </c>
      <c r="AT85" t="str">
        <f>IF(A85&gt;0,_xlfn.XLOOKUP(A85,'IW38 SEMANA CAL'!B:B,'IW38 SEMANA CAL'!AA:AA),"")</f>
        <v>SOPORTE</v>
      </c>
      <c r="AU85" t="str">
        <f>IF(A85&gt;0,_xlfn.XLOOKUP(A85,'IW38 SEMANA CAL'!B:B,'IW38 SEMANA CAL'!AD:AD),"")</f>
        <v>PROGRAMADO</v>
      </c>
      <c r="AV85" t="str">
        <f t="shared" si="1"/>
        <v>Soporte</v>
      </c>
    </row>
    <row r="86" spans="1:48" x14ac:dyDescent="0.35">
      <c r="A86">
        <v>6609329</v>
      </c>
      <c r="B86">
        <v>0</v>
      </c>
      <c r="C86">
        <v>90</v>
      </c>
      <c r="D86" t="s">
        <v>367</v>
      </c>
      <c r="E86" t="s">
        <v>3552</v>
      </c>
      <c r="F86" t="s">
        <v>251</v>
      </c>
      <c r="G86" t="s">
        <v>8843</v>
      </c>
      <c r="H86">
        <v>1</v>
      </c>
      <c r="I86">
        <v>1</v>
      </c>
      <c r="J86">
        <v>1</v>
      </c>
      <c r="K86">
        <v>1</v>
      </c>
      <c r="L86" t="s">
        <v>355</v>
      </c>
      <c r="M86">
        <v>100</v>
      </c>
      <c r="N86" s="16">
        <v>45850</v>
      </c>
      <c r="O86" s="16">
        <v>45850</v>
      </c>
      <c r="P86" s="16">
        <v>45849</v>
      </c>
      <c r="Q86" t="s">
        <v>1264</v>
      </c>
      <c r="R86" t="s">
        <v>325</v>
      </c>
      <c r="S86">
        <v>10014892</v>
      </c>
      <c r="T86" t="s">
        <v>324</v>
      </c>
      <c r="AT86" t="str">
        <f>IF(A86&gt;0,_xlfn.XLOOKUP(A86,'IW38 SEMANA CAL'!B:B,'IW38 SEMANA CAL'!AA:AA),"")</f>
        <v>SOPORTE</v>
      </c>
      <c r="AU86" t="str">
        <f>IF(A86&gt;0,_xlfn.XLOOKUP(A86,'IW38 SEMANA CAL'!B:B,'IW38 SEMANA CAL'!AD:AD),"")</f>
        <v>PROGRAMADO</v>
      </c>
      <c r="AV86" t="str">
        <f t="shared" si="1"/>
        <v>Soporte</v>
      </c>
    </row>
    <row r="87" spans="1:48" x14ac:dyDescent="0.35">
      <c r="A87">
        <v>6609332</v>
      </c>
      <c r="B87">
        <v>0</v>
      </c>
      <c r="C87">
        <v>100</v>
      </c>
      <c r="D87" t="s">
        <v>367</v>
      </c>
      <c r="E87" t="s">
        <v>354</v>
      </c>
      <c r="F87" t="s">
        <v>251</v>
      </c>
      <c r="G87" t="s">
        <v>8850</v>
      </c>
      <c r="H87">
        <v>1</v>
      </c>
      <c r="I87">
        <v>1</v>
      </c>
      <c r="J87">
        <v>1</v>
      </c>
      <c r="K87">
        <v>1</v>
      </c>
      <c r="L87" t="s">
        <v>355</v>
      </c>
      <c r="M87">
        <v>100</v>
      </c>
      <c r="N87" s="16">
        <v>45849</v>
      </c>
      <c r="O87" s="16">
        <v>45849</v>
      </c>
      <c r="P87" s="16">
        <v>45847</v>
      </c>
      <c r="Q87" t="s">
        <v>146</v>
      </c>
      <c r="R87" t="s">
        <v>325</v>
      </c>
      <c r="S87">
        <v>10017213</v>
      </c>
      <c r="T87" t="s">
        <v>324</v>
      </c>
      <c r="AT87" t="str">
        <f>IF(A87&gt;0,_xlfn.XLOOKUP(A87,'IW38 SEMANA CAL'!B:B,'IW38 SEMANA CAL'!AA:AA),"")</f>
        <v>SOPORTE</v>
      </c>
      <c r="AU87" t="str">
        <f>IF(A87&gt;0,_xlfn.XLOOKUP(A87,'IW38 SEMANA CAL'!B:B,'IW38 SEMANA CAL'!AD:AD),"")</f>
        <v>PROGRAMADO</v>
      </c>
      <c r="AV87" t="str">
        <f t="shared" si="1"/>
        <v>Soporte</v>
      </c>
    </row>
    <row r="88" spans="1:48" x14ac:dyDescent="0.35">
      <c r="A88">
        <v>6609332</v>
      </c>
      <c r="B88">
        <v>0</v>
      </c>
      <c r="C88">
        <v>110</v>
      </c>
      <c r="D88" t="s">
        <v>367</v>
      </c>
      <c r="E88" t="s">
        <v>7591</v>
      </c>
      <c r="F88" t="s">
        <v>251</v>
      </c>
      <c r="G88" t="s">
        <v>8851</v>
      </c>
      <c r="H88">
        <v>8</v>
      </c>
      <c r="I88">
        <v>2</v>
      </c>
      <c r="J88">
        <v>8</v>
      </c>
      <c r="K88">
        <v>4</v>
      </c>
      <c r="L88" t="s">
        <v>355</v>
      </c>
      <c r="M88">
        <v>100</v>
      </c>
      <c r="N88" s="16">
        <v>45849</v>
      </c>
      <c r="O88" s="16">
        <v>45849</v>
      </c>
      <c r="P88" s="16">
        <v>45847</v>
      </c>
      <c r="Q88" t="s">
        <v>146</v>
      </c>
      <c r="R88" t="s">
        <v>325</v>
      </c>
      <c r="S88">
        <v>10017213</v>
      </c>
      <c r="T88" t="s">
        <v>324</v>
      </c>
      <c r="AT88" t="str">
        <f>IF(A88&gt;0,_xlfn.XLOOKUP(A88,'IW38 SEMANA CAL'!B:B,'IW38 SEMANA CAL'!AA:AA),"")</f>
        <v>SOPORTE</v>
      </c>
      <c r="AU88" t="str">
        <f>IF(A88&gt;0,_xlfn.XLOOKUP(A88,'IW38 SEMANA CAL'!B:B,'IW38 SEMANA CAL'!AD:AD),"")</f>
        <v>PROGRAMADO</v>
      </c>
      <c r="AV88" t="str">
        <f t="shared" si="1"/>
        <v>Soporte</v>
      </c>
    </row>
    <row r="89" spans="1:48" x14ac:dyDescent="0.35">
      <c r="A89">
        <v>6609332</v>
      </c>
      <c r="B89">
        <v>0</v>
      </c>
      <c r="C89">
        <v>120</v>
      </c>
      <c r="D89" t="s">
        <v>367</v>
      </c>
      <c r="E89" t="s">
        <v>354</v>
      </c>
      <c r="F89" t="s">
        <v>251</v>
      </c>
      <c r="G89" t="s">
        <v>8852</v>
      </c>
      <c r="H89">
        <v>1</v>
      </c>
      <c r="I89">
        <v>1</v>
      </c>
      <c r="J89">
        <v>1</v>
      </c>
      <c r="K89">
        <v>1</v>
      </c>
      <c r="L89" t="s">
        <v>355</v>
      </c>
      <c r="M89">
        <v>100</v>
      </c>
      <c r="N89" s="16">
        <v>45849</v>
      </c>
      <c r="O89" s="16">
        <v>45849</v>
      </c>
      <c r="P89" s="16">
        <v>45847</v>
      </c>
      <c r="Q89" t="s">
        <v>146</v>
      </c>
      <c r="R89" t="s">
        <v>325</v>
      </c>
      <c r="S89">
        <v>10017213</v>
      </c>
      <c r="T89" t="s">
        <v>324</v>
      </c>
      <c r="AT89" t="str">
        <f>IF(A89&gt;0,_xlfn.XLOOKUP(A89,'IW38 SEMANA CAL'!B:B,'IW38 SEMANA CAL'!AA:AA),"")</f>
        <v>SOPORTE</v>
      </c>
      <c r="AU89" t="str">
        <f>IF(A89&gt;0,_xlfn.XLOOKUP(A89,'IW38 SEMANA CAL'!B:B,'IW38 SEMANA CAL'!AD:AD),"")</f>
        <v>PROGRAMADO</v>
      </c>
      <c r="AV89" t="str">
        <f t="shared" si="1"/>
        <v>Soporte</v>
      </c>
    </row>
    <row r="90" spans="1:48" x14ac:dyDescent="0.35">
      <c r="A90">
        <v>6609332</v>
      </c>
      <c r="B90">
        <v>0</v>
      </c>
      <c r="C90">
        <v>130</v>
      </c>
      <c r="D90" t="s">
        <v>377</v>
      </c>
      <c r="E90" t="s">
        <v>375</v>
      </c>
      <c r="F90" t="s">
        <v>251</v>
      </c>
      <c r="G90" t="s">
        <v>8853</v>
      </c>
      <c r="H90">
        <v>2</v>
      </c>
      <c r="I90">
        <v>1</v>
      </c>
      <c r="J90">
        <v>0</v>
      </c>
      <c r="K90">
        <v>2</v>
      </c>
      <c r="L90" t="s">
        <v>355</v>
      </c>
      <c r="M90">
        <v>100</v>
      </c>
      <c r="N90" s="16">
        <v>45849</v>
      </c>
      <c r="O90" s="16">
        <v>45849</v>
      </c>
      <c r="Q90" t="s">
        <v>146</v>
      </c>
      <c r="R90" t="s">
        <v>325</v>
      </c>
      <c r="S90">
        <v>10017213</v>
      </c>
      <c r="T90" t="s">
        <v>324</v>
      </c>
      <c r="AT90" t="str">
        <f>IF(A90&gt;0,_xlfn.XLOOKUP(A90,'IW38 SEMANA CAL'!B:B,'IW38 SEMANA CAL'!AA:AA),"")</f>
        <v>SOPORTE</v>
      </c>
      <c r="AU90" t="str">
        <f>IF(A90&gt;0,_xlfn.XLOOKUP(A90,'IW38 SEMANA CAL'!B:B,'IW38 SEMANA CAL'!AD:AD),"")</f>
        <v>PROGRAMADO</v>
      </c>
      <c r="AV90" t="str">
        <f t="shared" si="1"/>
        <v>Neuma</v>
      </c>
    </row>
    <row r="91" spans="1:48" x14ac:dyDescent="0.35">
      <c r="A91">
        <v>6609773</v>
      </c>
      <c r="B91">
        <v>0</v>
      </c>
      <c r="C91">
        <v>10</v>
      </c>
      <c r="D91" t="s">
        <v>374</v>
      </c>
      <c r="E91" t="s">
        <v>354</v>
      </c>
      <c r="F91" t="s">
        <v>310</v>
      </c>
      <c r="G91" t="s">
        <v>6334</v>
      </c>
      <c r="H91">
        <v>1</v>
      </c>
      <c r="I91">
        <v>1</v>
      </c>
      <c r="J91">
        <v>1</v>
      </c>
      <c r="K91">
        <v>1</v>
      </c>
      <c r="L91" t="s">
        <v>355</v>
      </c>
      <c r="M91">
        <v>0</v>
      </c>
      <c r="N91" s="16">
        <v>45850</v>
      </c>
      <c r="O91" s="16">
        <v>45850</v>
      </c>
      <c r="P91" s="16">
        <v>45852</v>
      </c>
      <c r="Q91" t="s">
        <v>284</v>
      </c>
      <c r="R91" t="s">
        <v>285</v>
      </c>
      <c r="S91">
        <v>10014654</v>
      </c>
      <c r="T91" t="s">
        <v>284</v>
      </c>
      <c r="AT91" t="str">
        <f>IF(A91&gt;0,_xlfn.XLOOKUP(A91,'IW38 SEMANA CAL'!B:B,'IW38 SEMANA CAL'!AA:AA),"")</f>
        <v>CARGUIO</v>
      </c>
      <c r="AU91" t="str">
        <f>IF(A91&gt;0,_xlfn.XLOOKUP(A91,'IW38 SEMANA CAL'!B:B,'IW38 SEMANA CAL'!AD:AD),"")</f>
        <v>PROGRAMADO</v>
      </c>
      <c r="AV91" t="str">
        <f t="shared" si="1"/>
        <v>Zamine Palas</v>
      </c>
    </row>
    <row r="92" spans="1:48" x14ac:dyDescent="0.35">
      <c r="A92">
        <v>6610911</v>
      </c>
      <c r="B92">
        <v>0</v>
      </c>
      <c r="C92">
        <v>10</v>
      </c>
      <c r="D92" t="s">
        <v>203</v>
      </c>
      <c r="E92" t="s">
        <v>354</v>
      </c>
      <c r="F92" t="s">
        <v>310</v>
      </c>
      <c r="G92" t="s">
        <v>6025</v>
      </c>
      <c r="H92">
        <v>4</v>
      </c>
      <c r="I92">
        <v>1</v>
      </c>
      <c r="J92">
        <v>4</v>
      </c>
      <c r="K92">
        <v>4</v>
      </c>
      <c r="L92" t="s">
        <v>355</v>
      </c>
      <c r="M92">
        <v>0</v>
      </c>
      <c r="N92" s="16">
        <v>45846</v>
      </c>
      <c r="O92" s="16">
        <v>45846</v>
      </c>
      <c r="P92" s="16">
        <v>45845</v>
      </c>
      <c r="Q92" t="s">
        <v>313</v>
      </c>
      <c r="R92" t="s">
        <v>314</v>
      </c>
      <c r="S92">
        <v>10014619</v>
      </c>
      <c r="T92" t="s">
        <v>313</v>
      </c>
      <c r="AT92" t="str">
        <f>IF(A92&gt;0,_xlfn.XLOOKUP(A92,'IW38 SEMANA CAL'!B:B,'IW38 SEMANA CAL'!AA:AA),"")</f>
        <v>ACARREO</v>
      </c>
      <c r="AU92" t="str">
        <f>IF(A92&gt;0,_xlfn.XLOOKUP(A92,'IW38 SEMANA CAL'!B:B,'IW38 SEMANA CAL'!AD:AD),"")</f>
        <v>PROGRAMADO</v>
      </c>
      <c r="AV92" t="str">
        <f t="shared" si="1"/>
        <v>Marcobre</v>
      </c>
    </row>
    <row r="93" spans="1:48" x14ac:dyDescent="0.35">
      <c r="A93">
        <v>6610913</v>
      </c>
      <c r="B93">
        <v>0</v>
      </c>
      <c r="C93">
        <v>10</v>
      </c>
      <c r="D93" t="s">
        <v>203</v>
      </c>
      <c r="E93" t="s">
        <v>354</v>
      </c>
      <c r="F93" t="s">
        <v>310</v>
      </c>
      <c r="G93" t="s">
        <v>6024</v>
      </c>
      <c r="H93">
        <v>1</v>
      </c>
      <c r="I93">
        <v>1</v>
      </c>
      <c r="J93">
        <v>1</v>
      </c>
      <c r="K93">
        <v>1</v>
      </c>
      <c r="L93" t="s">
        <v>355</v>
      </c>
      <c r="M93">
        <v>0</v>
      </c>
      <c r="N93" s="16">
        <v>45846</v>
      </c>
      <c r="O93" s="16">
        <v>45846</v>
      </c>
      <c r="P93" s="16">
        <v>45846</v>
      </c>
      <c r="Q93" t="s">
        <v>313</v>
      </c>
      <c r="R93" t="s">
        <v>314</v>
      </c>
      <c r="S93">
        <v>10014619</v>
      </c>
      <c r="T93" t="s">
        <v>313</v>
      </c>
      <c r="AT93" t="str">
        <f>IF(A93&gt;0,_xlfn.XLOOKUP(A93,'IW38 SEMANA CAL'!B:B,'IW38 SEMANA CAL'!AA:AA),"")</f>
        <v>ACARREO</v>
      </c>
      <c r="AU93" t="str">
        <f>IF(A93&gt;0,_xlfn.XLOOKUP(A93,'IW38 SEMANA CAL'!B:B,'IW38 SEMANA CAL'!AD:AD),"")</f>
        <v>PROGRAMADO</v>
      </c>
      <c r="AV93" t="str">
        <f t="shared" si="1"/>
        <v>Marcobre</v>
      </c>
    </row>
    <row r="94" spans="1:48" x14ac:dyDescent="0.35">
      <c r="A94">
        <v>6611110</v>
      </c>
      <c r="B94">
        <v>0</v>
      </c>
      <c r="C94">
        <v>10</v>
      </c>
      <c r="D94" t="s">
        <v>367</v>
      </c>
      <c r="E94" t="s">
        <v>354</v>
      </c>
      <c r="F94" t="s">
        <v>251</v>
      </c>
      <c r="G94" t="s">
        <v>8857</v>
      </c>
      <c r="H94">
        <v>4</v>
      </c>
      <c r="I94">
        <v>2</v>
      </c>
      <c r="J94">
        <v>1</v>
      </c>
      <c r="K94">
        <v>2</v>
      </c>
      <c r="L94" t="s">
        <v>355</v>
      </c>
      <c r="M94">
        <v>100</v>
      </c>
      <c r="N94" s="16">
        <v>45846</v>
      </c>
      <c r="O94" s="16">
        <v>45846</v>
      </c>
      <c r="P94" s="16">
        <v>45847</v>
      </c>
      <c r="Q94" t="s">
        <v>418</v>
      </c>
      <c r="R94" t="s">
        <v>325</v>
      </c>
      <c r="S94">
        <v>10016334</v>
      </c>
      <c r="T94" t="s">
        <v>324</v>
      </c>
      <c r="AT94" t="str">
        <f>IF(A94&gt;0,_xlfn.XLOOKUP(A94,'IW38 SEMANA CAL'!B:B,'IW38 SEMANA CAL'!AA:AA),"")</f>
        <v>SOPORTE</v>
      </c>
      <c r="AU94" t="str">
        <f>IF(A94&gt;0,_xlfn.XLOOKUP(A94,'IW38 SEMANA CAL'!B:B,'IW38 SEMANA CAL'!AD:AD),"")</f>
        <v>PROGRAMADO</v>
      </c>
      <c r="AV94" t="str">
        <f t="shared" si="1"/>
        <v>Soporte</v>
      </c>
    </row>
    <row r="95" spans="1:48" x14ac:dyDescent="0.35">
      <c r="A95">
        <v>6611110</v>
      </c>
      <c r="B95">
        <v>0</v>
      </c>
      <c r="C95">
        <v>20</v>
      </c>
      <c r="D95" t="s">
        <v>367</v>
      </c>
      <c r="E95" t="s">
        <v>354</v>
      </c>
      <c r="F95" t="s">
        <v>251</v>
      </c>
      <c r="G95" t="s">
        <v>8858</v>
      </c>
      <c r="H95">
        <v>6</v>
      </c>
      <c r="I95">
        <v>2</v>
      </c>
      <c r="J95">
        <v>6</v>
      </c>
      <c r="K95">
        <v>3</v>
      </c>
      <c r="L95" t="s">
        <v>355</v>
      </c>
      <c r="M95">
        <v>100</v>
      </c>
      <c r="N95" s="16">
        <v>45846</v>
      </c>
      <c r="O95" s="16">
        <v>45846</v>
      </c>
      <c r="P95" s="16">
        <v>45847</v>
      </c>
      <c r="Q95" t="s">
        <v>418</v>
      </c>
      <c r="R95" t="s">
        <v>325</v>
      </c>
      <c r="S95">
        <v>10016334</v>
      </c>
      <c r="T95" t="s">
        <v>324</v>
      </c>
      <c r="AT95" t="str">
        <f>IF(A95&gt;0,_xlfn.XLOOKUP(A95,'IW38 SEMANA CAL'!B:B,'IW38 SEMANA CAL'!AA:AA),"")</f>
        <v>SOPORTE</v>
      </c>
      <c r="AU95" t="str">
        <f>IF(A95&gt;0,_xlfn.XLOOKUP(A95,'IW38 SEMANA CAL'!B:B,'IW38 SEMANA CAL'!AD:AD),"")</f>
        <v>PROGRAMADO</v>
      </c>
      <c r="AV95" t="str">
        <f t="shared" si="1"/>
        <v>Soporte</v>
      </c>
    </row>
    <row r="96" spans="1:48" x14ac:dyDescent="0.35">
      <c r="A96">
        <v>6611110</v>
      </c>
      <c r="B96">
        <v>0</v>
      </c>
      <c r="C96">
        <v>30</v>
      </c>
      <c r="D96" t="s">
        <v>367</v>
      </c>
      <c r="E96" t="s">
        <v>354</v>
      </c>
      <c r="F96" t="s">
        <v>251</v>
      </c>
      <c r="G96" t="s">
        <v>8859</v>
      </c>
      <c r="H96">
        <v>1</v>
      </c>
      <c r="I96">
        <v>1</v>
      </c>
      <c r="J96">
        <v>1</v>
      </c>
      <c r="K96">
        <v>1</v>
      </c>
      <c r="L96" t="s">
        <v>355</v>
      </c>
      <c r="M96">
        <v>100</v>
      </c>
      <c r="N96" s="16">
        <v>45846</v>
      </c>
      <c r="O96" s="16">
        <v>45846</v>
      </c>
      <c r="P96" s="16">
        <v>45847</v>
      </c>
      <c r="Q96" t="s">
        <v>418</v>
      </c>
      <c r="R96" t="s">
        <v>325</v>
      </c>
      <c r="S96">
        <v>10016334</v>
      </c>
      <c r="T96" t="s">
        <v>324</v>
      </c>
      <c r="AT96" t="str">
        <f>IF(A96&gt;0,_xlfn.XLOOKUP(A96,'IW38 SEMANA CAL'!B:B,'IW38 SEMANA CAL'!AA:AA),"")</f>
        <v>SOPORTE</v>
      </c>
      <c r="AU96" t="str">
        <f>IF(A96&gt;0,_xlfn.XLOOKUP(A96,'IW38 SEMANA CAL'!B:B,'IW38 SEMANA CAL'!AD:AD),"")</f>
        <v>PROGRAMADO</v>
      </c>
      <c r="AV96" t="str">
        <f t="shared" si="1"/>
        <v>Soporte</v>
      </c>
    </row>
    <row r="97" spans="1:48" x14ac:dyDescent="0.35">
      <c r="A97">
        <v>6611116</v>
      </c>
      <c r="B97">
        <v>0</v>
      </c>
      <c r="C97">
        <v>10</v>
      </c>
      <c r="D97" t="s">
        <v>373</v>
      </c>
      <c r="E97" t="s">
        <v>359</v>
      </c>
      <c r="F97" t="s">
        <v>251</v>
      </c>
      <c r="G97" t="s">
        <v>7614</v>
      </c>
      <c r="H97">
        <v>6</v>
      </c>
      <c r="I97">
        <v>2</v>
      </c>
      <c r="J97">
        <v>0</v>
      </c>
      <c r="K97">
        <v>3</v>
      </c>
      <c r="L97" t="s">
        <v>355</v>
      </c>
      <c r="M97">
        <v>100</v>
      </c>
      <c r="N97" s="16">
        <v>45847</v>
      </c>
      <c r="O97" s="16">
        <v>45847</v>
      </c>
      <c r="Q97" t="s">
        <v>1594</v>
      </c>
      <c r="R97" t="s">
        <v>1593</v>
      </c>
      <c r="S97">
        <v>10016518</v>
      </c>
      <c r="T97" t="s">
        <v>1591</v>
      </c>
      <c r="AT97" t="str">
        <f>IF(A97&gt;0,_xlfn.XLOOKUP(A97,'IW38 SEMANA CAL'!B:B,'IW38 SEMANA CAL'!AA:AA),"")</f>
        <v>SOPORTE</v>
      </c>
      <c r="AU97" t="str">
        <f>IF(A97&gt;0,_xlfn.XLOOKUP(A97,'IW38 SEMANA CAL'!B:B,'IW38 SEMANA CAL'!AD:AD),"")</f>
        <v>PROGRAMADO</v>
      </c>
      <c r="AV97" t="str">
        <f t="shared" si="1"/>
        <v>Mantenimiento Eléctrico</v>
      </c>
    </row>
    <row r="98" spans="1:48" x14ac:dyDescent="0.35">
      <c r="A98">
        <v>6611116</v>
      </c>
      <c r="B98">
        <v>0</v>
      </c>
      <c r="C98">
        <v>20</v>
      </c>
      <c r="D98" t="s">
        <v>376</v>
      </c>
      <c r="E98" t="s">
        <v>359</v>
      </c>
      <c r="F98" t="s">
        <v>251</v>
      </c>
      <c r="G98" t="s">
        <v>7614</v>
      </c>
      <c r="H98">
        <v>0.5</v>
      </c>
      <c r="I98">
        <v>1</v>
      </c>
      <c r="J98">
        <v>0</v>
      </c>
      <c r="K98">
        <v>0.5</v>
      </c>
      <c r="L98" t="s">
        <v>355</v>
      </c>
      <c r="M98">
        <v>100</v>
      </c>
      <c r="N98" s="16">
        <v>45847</v>
      </c>
      <c r="O98" s="16">
        <v>45847</v>
      </c>
      <c r="Q98" t="s">
        <v>1594</v>
      </c>
      <c r="R98" t="s">
        <v>1593</v>
      </c>
      <c r="S98">
        <v>10016518</v>
      </c>
      <c r="T98" t="s">
        <v>1591</v>
      </c>
      <c r="AT98" t="str">
        <f>IF(A98&gt;0,_xlfn.XLOOKUP(A98,'IW38 SEMANA CAL'!B:B,'IW38 SEMANA CAL'!AA:AA),"")</f>
        <v>SOPORTE</v>
      </c>
      <c r="AU98" t="str">
        <f>IF(A98&gt;0,_xlfn.XLOOKUP(A98,'IW38 SEMANA CAL'!B:B,'IW38 SEMANA CAL'!AD:AD),"")</f>
        <v>PROGRAMADO</v>
      </c>
      <c r="AV98" t="str">
        <f t="shared" si="1"/>
        <v>FSS</v>
      </c>
    </row>
    <row r="99" spans="1:48" x14ac:dyDescent="0.35">
      <c r="A99">
        <v>6611190</v>
      </c>
      <c r="B99">
        <v>0</v>
      </c>
      <c r="C99">
        <v>10</v>
      </c>
      <c r="D99" t="s">
        <v>369</v>
      </c>
      <c r="E99" t="s">
        <v>359</v>
      </c>
      <c r="F99" t="s">
        <v>310</v>
      </c>
      <c r="G99" t="s">
        <v>6368</v>
      </c>
      <c r="H99">
        <v>1</v>
      </c>
      <c r="I99">
        <v>1</v>
      </c>
      <c r="J99">
        <v>0</v>
      </c>
      <c r="K99">
        <v>1</v>
      </c>
      <c r="L99" t="s">
        <v>355</v>
      </c>
      <c r="M99">
        <v>0</v>
      </c>
      <c r="N99" s="16">
        <v>45850</v>
      </c>
      <c r="O99" s="16">
        <v>45850</v>
      </c>
      <c r="Q99" t="s">
        <v>227</v>
      </c>
      <c r="R99" t="s">
        <v>305</v>
      </c>
      <c r="S99">
        <v>10014606</v>
      </c>
      <c r="T99" t="s">
        <v>227</v>
      </c>
      <c r="AT99" t="str">
        <f>IF(A99&gt;0,_xlfn.XLOOKUP(A99,'IW38 SEMANA CAL'!B:B,'IW38 SEMANA CAL'!AA:AA),"")</f>
        <v>ACARREO</v>
      </c>
      <c r="AU99" t="str">
        <f>IF(A99&gt;0,_xlfn.XLOOKUP(A99,'IW38 SEMANA CAL'!B:B,'IW38 SEMANA CAL'!AD:AD),"")</f>
        <v>PROGRAMADO</v>
      </c>
      <c r="AV99" t="str">
        <f t="shared" si="1"/>
        <v>Ferreyros</v>
      </c>
    </row>
    <row r="100" spans="1:48" x14ac:dyDescent="0.35">
      <c r="A100">
        <v>6611479</v>
      </c>
      <c r="B100">
        <v>0</v>
      </c>
      <c r="C100">
        <v>10</v>
      </c>
      <c r="D100" t="s">
        <v>365</v>
      </c>
      <c r="E100" t="s">
        <v>354</v>
      </c>
      <c r="F100" t="s">
        <v>251</v>
      </c>
      <c r="G100" t="s">
        <v>7584</v>
      </c>
      <c r="H100">
        <v>2</v>
      </c>
      <c r="I100">
        <v>2</v>
      </c>
      <c r="J100">
        <v>2</v>
      </c>
      <c r="K100">
        <v>1</v>
      </c>
      <c r="L100" t="s">
        <v>355</v>
      </c>
      <c r="M100">
        <v>100</v>
      </c>
      <c r="N100" s="16">
        <v>45845</v>
      </c>
      <c r="O100" s="16">
        <v>45845</v>
      </c>
      <c r="P100" s="16">
        <v>45845</v>
      </c>
      <c r="Q100" t="s">
        <v>400</v>
      </c>
      <c r="R100" t="s">
        <v>401</v>
      </c>
      <c r="S100">
        <v>10014646</v>
      </c>
      <c r="T100" t="s">
        <v>400</v>
      </c>
      <c r="AT100" t="str">
        <f>IF(A100&gt;0,_xlfn.XLOOKUP(A100,'IW38 SEMANA CAL'!B:B,'IW38 SEMANA CAL'!AA:AA),"")</f>
        <v>AUXILIAR</v>
      </c>
      <c r="AU100" t="str">
        <f>IF(A100&gt;0,_xlfn.XLOOKUP(A100,'IW38 SEMANA CAL'!B:B,'IW38 SEMANA CAL'!AD:AD),"")</f>
        <v>PROGRAMADO</v>
      </c>
      <c r="AV100" t="str">
        <f t="shared" si="1"/>
        <v>Técnico de Inspección</v>
      </c>
    </row>
    <row r="101" spans="1:48" x14ac:dyDescent="0.35">
      <c r="A101">
        <v>6611497</v>
      </c>
      <c r="B101">
        <v>0</v>
      </c>
      <c r="C101">
        <v>300</v>
      </c>
      <c r="D101" t="s">
        <v>374</v>
      </c>
      <c r="E101" t="s">
        <v>354</v>
      </c>
      <c r="F101" t="s">
        <v>251</v>
      </c>
      <c r="G101" t="s">
        <v>8860</v>
      </c>
      <c r="H101">
        <v>4</v>
      </c>
      <c r="I101">
        <v>2</v>
      </c>
      <c r="J101">
        <v>4</v>
      </c>
      <c r="K101">
        <v>2</v>
      </c>
      <c r="L101" t="s">
        <v>355</v>
      </c>
      <c r="M101">
        <v>100</v>
      </c>
      <c r="N101" s="16">
        <v>45850</v>
      </c>
      <c r="O101" s="16">
        <v>45850</v>
      </c>
      <c r="P101" s="16">
        <v>45852</v>
      </c>
      <c r="Q101" t="s">
        <v>284</v>
      </c>
      <c r="R101" t="s">
        <v>285</v>
      </c>
      <c r="S101">
        <v>10014654</v>
      </c>
      <c r="T101" t="s">
        <v>284</v>
      </c>
      <c r="AT101" t="str">
        <f>IF(A101&gt;0,_xlfn.XLOOKUP(A101,'IW38 SEMANA CAL'!B:B,'IW38 SEMANA CAL'!AA:AA),"")</f>
        <v>CARGUIO</v>
      </c>
      <c r="AU101" t="str">
        <f>IF(A101&gt;0,_xlfn.XLOOKUP(A101,'IW38 SEMANA CAL'!B:B,'IW38 SEMANA CAL'!AD:AD),"")</f>
        <v>PROGRAMADO</v>
      </c>
      <c r="AV101" t="str">
        <f t="shared" si="1"/>
        <v>Zamine Palas</v>
      </c>
    </row>
    <row r="102" spans="1:48" x14ac:dyDescent="0.35">
      <c r="A102">
        <v>6611497</v>
      </c>
      <c r="B102">
        <v>0</v>
      </c>
      <c r="C102">
        <v>310</v>
      </c>
      <c r="D102" t="s">
        <v>374</v>
      </c>
      <c r="E102" t="s">
        <v>354</v>
      </c>
      <c r="F102" t="s">
        <v>251</v>
      </c>
      <c r="G102" t="s">
        <v>8861</v>
      </c>
      <c r="H102">
        <v>23</v>
      </c>
      <c r="I102">
        <v>3</v>
      </c>
      <c r="J102">
        <v>23</v>
      </c>
      <c r="K102">
        <v>7.7</v>
      </c>
      <c r="L102" t="s">
        <v>355</v>
      </c>
      <c r="M102">
        <v>100</v>
      </c>
      <c r="N102" s="16">
        <v>45850</v>
      </c>
      <c r="O102" s="16">
        <v>45850</v>
      </c>
      <c r="P102" s="16">
        <v>45852</v>
      </c>
      <c r="Q102" t="s">
        <v>284</v>
      </c>
      <c r="R102" t="s">
        <v>285</v>
      </c>
      <c r="S102">
        <v>10014654</v>
      </c>
      <c r="T102" t="s">
        <v>284</v>
      </c>
      <c r="AT102" t="str">
        <f>IF(A102&gt;0,_xlfn.XLOOKUP(A102,'IW38 SEMANA CAL'!B:B,'IW38 SEMANA CAL'!AA:AA),"")</f>
        <v>CARGUIO</v>
      </c>
      <c r="AU102" t="str">
        <f>IF(A102&gt;0,_xlfn.XLOOKUP(A102,'IW38 SEMANA CAL'!B:B,'IW38 SEMANA CAL'!AD:AD),"")</f>
        <v>PROGRAMADO</v>
      </c>
      <c r="AV102" t="str">
        <f t="shared" si="1"/>
        <v>Zamine Palas</v>
      </c>
    </row>
    <row r="103" spans="1:48" x14ac:dyDescent="0.35">
      <c r="A103">
        <v>6611497</v>
      </c>
      <c r="B103">
        <v>0</v>
      </c>
      <c r="C103">
        <v>320</v>
      </c>
      <c r="D103" t="s">
        <v>374</v>
      </c>
      <c r="E103" t="s">
        <v>354</v>
      </c>
      <c r="F103" t="s">
        <v>251</v>
      </c>
      <c r="G103" t="s">
        <v>8862</v>
      </c>
      <c r="H103">
        <v>6</v>
      </c>
      <c r="I103">
        <v>2</v>
      </c>
      <c r="J103">
        <v>6</v>
      </c>
      <c r="K103">
        <v>3</v>
      </c>
      <c r="L103" t="s">
        <v>355</v>
      </c>
      <c r="M103">
        <v>100</v>
      </c>
      <c r="N103" s="16">
        <v>45850</v>
      </c>
      <c r="O103" s="16">
        <v>45850</v>
      </c>
      <c r="P103" s="16">
        <v>45852</v>
      </c>
      <c r="Q103" t="s">
        <v>284</v>
      </c>
      <c r="R103" t="s">
        <v>285</v>
      </c>
      <c r="S103">
        <v>10014654</v>
      </c>
      <c r="T103" t="s">
        <v>284</v>
      </c>
      <c r="AT103" t="str">
        <f>IF(A103&gt;0,_xlfn.XLOOKUP(A103,'IW38 SEMANA CAL'!B:B,'IW38 SEMANA CAL'!AA:AA),"")</f>
        <v>CARGUIO</v>
      </c>
      <c r="AU103" t="str">
        <f>IF(A103&gt;0,_xlfn.XLOOKUP(A103,'IW38 SEMANA CAL'!B:B,'IW38 SEMANA CAL'!AD:AD),"")</f>
        <v>PROGRAMADO</v>
      </c>
      <c r="AV103" t="str">
        <f t="shared" si="1"/>
        <v>Zamine Palas</v>
      </c>
    </row>
    <row r="104" spans="1:48" x14ac:dyDescent="0.35">
      <c r="A104">
        <v>6611497</v>
      </c>
      <c r="B104">
        <v>0</v>
      </c>
      <c r="C104">
        <v>330</v>
      </c>
      <c r="D104" t="s">
        <v>371</v>
      </c>
      <c r="E104" t="s">
        <v>354</v>
      </c>
      <c r="F104" t="s">
        <v>251</v>
      </c>
      <c r="G104" t="s">
        <v>8863</v>
      </c>
      <c r="H104">
        <v>4</v>
      </c>
      <c r="I104">
        <v>2</v>
      </c>
      <c r="J104">
        <v>4</v>
      </c>
      <c r="K104">
        <v>2</v>
      </c>
      <c r="L104" t="s">
        <v>355</v>
      </c>
      <c r="M104">
        <v>100</v>
      </c>
      <c r="N104" s="16">
        <v>45850</v>
      </c>
      <c r="O104" s="16">
        <v>45850</v>
      </c>
      <c r="P104" s="16">
        <v>45852</v>
      </c>
      <c r="Q104" t="s">
        <v>284</v>
      </c>
      <c r="R104" t="s">
        <v>285</v>
      </c>
      <c r="S104">
        <v>10014654</v>
      </c>
      <c r="T104" t="s">
        <v>284</v>
      </c>
      <c r="AT104" t="str">
        <f>IF(A104&gt;0,_xlfn.XLOOKUP(A104,'IW38 SEMANA CAL'!B:B,'IW38 SEMANA CAL'!AA:AA),"")</f>
        <v>CARGUIO</v>
      </c>
      <c r="AU104" t="str">
        <f>IF(A104&gt;0,_xlfn.XLOOKUP(A104,'IW38 SEMANA CAL'!B:B,'IW38 SEMANA CAL'!AD:AD),"")</f>
        <v>PROGRAMADO</v>
      </c>
      <c r="AV104" t="str">
        <f t="shared" si="1"/>
        <v>Komatsu A/C</v>
      </c>
    </row>
    <row r="105" spans="1:48" x14ac:dyDescent="0.35">
      <c r="A105">
        <v>6611497</v>
      </c>
      <c r="B105">
        <v>0</v>
      </c>
      <c r="C105">
        <v>400</v>
      </c>
      <c r="D105" t="s">
        <v>372</v>
      </c>
      <c r="E105" t="s">
        <v>354</v>
      </c>
      <c r="F105" t="s">
        <v>251</v>
      </c>
      <c r="G105" t="s">
        <v>8864</v>
      </c>
      <c r="H105">
        <v>36</v>
      </c>
      <c r="I105">
        <v>2</v>
      </c>
      <c r="J105">
        <v>36</v>
      </c>
      <c r="K105">
        <v>18</v>
      </c>
      <c r="L105" t="s">
        <v>355</v>
      </c>
      <c r="M105">
        <v>100</v>
      </c>
      <c r="N105" s="16">
        <v>45850</v>
      </c>
      <c r="O105" s="16">
        <v>45852</v>
      </c>
      <c r="P105" s="16">
        <v>45852</v>
      </c>
      <c r="Q105" t="s">
        <v>284</v>
      </c>
      <c r="R105" t="s">
        <v>285</v>
      </c>
      <c r="S105">
        <v>10014654</v>
      </c>
      <c r="T105" t="s">
        <v>284</v>
      </c>
      <c r="AT105" t="str">
        <f>IF(A105&gt;0,_xlfn.XLOOKUP(A105,'IW38 SEMANA CAL'!B:B,'IW38 SEMANA CAL'!AA:AA),"")</f>
        <v>CARGUIO</v>
      </c>
      <c r="AU105" t="str">
        <f>IF(A105&gt;0,_xlfn.XLOOKUP(A105,'IW38 SEMANA CAL'!B:B,'IW38 SEMANA CAL'!AD:AD),"")</f>
        <v>PROGRAMADO</v>
      </c>
      <c r="AV105" t="str">
        <f t="shared" si="1"/>
        <v>Confiabilidad</v>
      </c>
    </row>
    <row r="106" spans="1:48" x14ac:dyDescent="0.35">
      <c r="A106">
        <v>6611497</v>
      </c>
      <c r="B106">
        <v>0</v>
      </c>
      <c r="C106">
        <v>440</v>
      </c>
      <c r="D106" t="s">
        <v>361</v>
      </c>
      <c r="E106" t="s">
        <v>354</v>
      </c>
      <c r="F106" t="s">
        <v>251</v>
      </c>
      <c r="G106" t="s">
        <v>8865</v>
      </c>
      <c r="H106">
        <v>8</v>
      </c>
      <c r="I106">
        <v>2</v>
      </c>
      <c r="J106">
        <v>8</v>
      </c>
      <c r="K106">
        <v>4</v>
      </c>
      <c r="L106" t="s">
        <v>355</v>
      </c>
      <c r="M106">
        <v>100</v>
      </c>
      <c r="N106" s="16">
        <v>45852</v>
      </c>
      <c r="O106" s="16">
        <v>45852</v>
      </c>
      <c r="P106" s="16">
        <v>45852</v>
      </c>
      <c r="Q106" t="s">
        <v>284</v>
      </c>
      <c r="R106" t="s">
        <v>285</v>
      </c>
      <c r="S106">
        <v>10014654</v>
      </c>
      <c r="T106" t="s">
        <v>284</v>
      </c>
      <c r="AT106" t="str">
        <f>IF(A106&gt;0,_xlfn.XLOOKUP(A106,'IW38 SEMANA CAL'!B:B,'IW38 SEMANA CAL'!AA:AA),"")</f>
        <v>CARGUIO</v>
      </c>
      <c r="AU106" t="str">
        <f>IF(A106&gt;0,_xlfn.XLOOKUP(A106,'IW38 SEMANA CAL'!B:B,'IW38 SEMANA CAL'!AD:AD),"")</f>
        <v>PROGRAMADO</v>
      </c>
      <c r="AV106" t="str">
        <f t="shared" si="1"/>
        <v>Zamine Sold</v>
      </c>
    </row>
    <row r="107" spans="1:48" x14ac:dyDescent="0.35">
      <c r="A107">
        <v>6611497</v>
      </c>
      <c r="B107">
        <v>0</v>
      </c>
      <c r="C107">
        <v>470</v>
      </c>
      <c r="D107" t="s">
        <v>373</v>
      </c>
      <c r="E107" t="s">
        <v>354</v>
      </c>
      <c r="F107" t="s">
        <v>251</v>
      </c>
      <c r="G107" t="s">
        <v>4010</v>
      </c>
      <c r="H107">
        <v>1.5</v>
      </c>
      <c r="I107">
        <v>1</v>
      </c>
      <c r="J107">
        <v>1.5</v>
      </c>
      <c r="K107">
        <v>1.5</v>
      </c>
      <c r="L107" t="s">
        <v>355</v>
      </c>
      <c r="M107">
        <v>100</v>
      </c>
      <c r="N107" s="16">
        <v>45852</v>
      </c>
      <c r="O107" s="16">
        <v>45852</v>
      </c>
      <c r="P107" s="16">
        <v>45852</v>
      </c>
      <c r="Q107" t="s">
        <v>284</v>
      </c>
      <c r="R107" t="s">
        <v>285</v>
      </c>
      <c r="S107">
        <v>10014654</v>
      </c>
      <c r="T107" t="s">
        <v>284</v>
      </c>
      <c r="AT107" t="str">
        <f>IF(A107&gt;0,_xlfn.XLOOKUP(A107,'IW38 SEMANA CAL'!B:B,'IW38 SEMANA CAL'!AA:AA),"")</f>
        <v>CARGUIO</v>
      </c>
      <c r="AU107" t="str">
        <f>IF(A107&gt;0,_xlfn.XLOOKUP(A107,'IW38 SEMANA CAL'!B:B,'IW38 SEMANA CAL'!AD:AD),"")</f>
        <v>PROGRAMADO</v>
      </c>
      <c r="AV107" t="str">
        <f t="shared" si="1"/>
        <v>Mantenimiento Eléctrico</v>
      </c>
    </row>
    <row r="108" spans="1:48" x14ac:dyDescent="0.35">
      <c r="A108">
        <v>6611503</v>
      </c>
      <c r="B108">
        <v>0</v>
      </c>
      <c r="C108">
        <v>210</v>
      </c>
      <c r="D108" t="s">
        <v>203</v>
      </c>
      <c r="E108" t="s">
        <v>354</v>
      </c>
      <c r="F108" t="s">
        <v>251</v>
      </c>
      <c r="G108" t="s">
        <v>8866</v>
      </c>
      <c r="H108">
        <v>4</v>
      </c>
      <c r="I108">
        <v>2</v>
      </c>
      <c r="J108">
        <v>4</v>
      </c>
      <c r="K108">
        <v>2</v>
      </c>
      <c r="L108" t="s">
        <v>355</v>
      </c>
      <c r="M108">
        <v>0</v>
      </c>
      <c r="N108" s="16">
        <v>45850</v>
      </c>
      <c r="O108" s="16">
        <v>45850</v>
      </c>
      <c r="P108" s="16">
        <v>45850</v>
      </c>
      <c r="Q108" t="s">
        <v>173</v>
      </c>
      <c r="R108" t="s">
        <v>341</v>
      </c>
      <c r="S108">
        <v>10014656</v>
      </c>
      <c r="T108" t="s">
        <v>173</v>
      </c>
      <c r="AT108" t="str">
        <f>IF(A108&gt;0,_xlfn.XLOOKUP(A108,'IW38 SEMANA CAL'!B:B,'IW38 SEMANA CAL'!AA:AA),"")</f>
        <v>PERFORACIO</v>
      </c>
      <c r="AU108" t="str">
        <f>IF(A108&gt;0,_xlfn.XLOOKUP(A108,'IW38 SEMANA CAL'!B:B,'IW38 SEMANA CAL'!AD:AD),"")</f>
        <v>PROGRAMADO</v>
      </c>
      <c r="AV108" t="str">
        <f t="shared" si="1"/>
        <v>Marcobre</v>
      </c>
    </row>
    <row r="109" spans="1:48" x14ac:dyDescent="0.35">
      <c r="A109">
        <v>6611503</v>
      </c>
      <c r="B109">
        <v>0</v>
      </c>
      <c r="C109">
        <v>220</v>
      </c>
      <c r="D109" t="s">
        <v>203</v>
      </c>
      <c r="E109" t="s">
        <v>354</v>
      </c>
      <c r="F109" t="s">
        <v>251</v>
      </c>
      <c r="G109" t="s">
        <v>8867</v>
      </c>
      <c r="H109">
        <v>30</v>
      </c>
      <c r="I109">
        <v>3</v>
      </c>
      <c r="J109">
        <v>22</v>
      </c>
      <c r="K109">
        <v>10</v>
      </c>
      <c r="L109" t="s">
        <v>355</v>
      </c>
      <c r="M109">
        <v>0</v>
      </c>
      <c r="N109" s="16">
        <v>45850</v>
      </c>
      <c r="O109" s="16">
        <v>45850</v>
      </c>
      <c r="P109" s="16">
        <v>45850</v>
      </c>
      <c r="Q109" t="s">
        <v>173</v>
      </c>
      <c r="R109" t="s">
        <v>341</v>
      </c>
      <c r="S109">
        <v>10014656</v>
      </c>
      <c r="T109" t="s">
        <v>173</v>
      </c>
      <c r="AT109" t="str">
        <f>IF(A109&gt;0,_xlfn.XLOOKUP(A109,'IW38 SEMANA CAL'!B:B,'IW38 SEMANA CAL'!AA:AA),"")</f>
        <v>PERFORACIO</v>
      </c>
      <c r="AU109" t="str">
        <f>IF(A109&gt;0,_xlfn.XLOOKUP(A109,'IW38 SEMANA CAL'!B:B,'IW38 SEMANA CAL'!AD:AD),"")</f>
        <v>PROGRAMADO</v>
      </c>
      <c r="AV109" t="str">
        <f t="shared" si="1"/>
        <v>Marcobre</v>
      </c>
    </row>
    <row r="110" spans="1:48" x14ac:dyDescent="0.35">
      <c r="A110">
        <v>6611503</v>
      </c>
      <c r="B110">
        <v>0</v>
      </c>
      <c r="C110">
        <v>230</v>
      </c>
      <c r="D110" t="s">
        <v>370</v>
      </c>
      <c r="E110" t="s">
        <v>354</v>
      </c>
      <c r="F110" t="s">
        <v>251</v>
      </c>
      <c r="G110" t="s">
        <v>8868</v>
      </c>
      <c r="H110">
        <v>12</v>
      </c>
      <c r="I110">
        <v>2</v>
      </c>
      <c r="J110">
        <v>12</v>
      </c>
      <c r="K110">
        <v>6</v>
      </c>
      <c r="L110" t="s">
        <v>355</v>
      </c>
      <c r="M110">
        <v>0</v>
      </c>
      <c r="N110" s="16">
        <v>45850</v>
      </c>
      <c r="O110" s="16">
        <v>45850</v>
      </c>
      <c r="P110" s="16">
        <v>45850</v>
      </c>
      <c r="Q110" t="s">
        <v>173</v>
      </c>
      <c r="R110" t="s">
        <v>341</v>
      </c>
      <c r="S110">
        <v>10014656</v>
      </c>
      <c r="T110" t="s">
        <v>173</v>
      </c>
      <c r="AT110" t="str">
        <f>IF(A110&gt;0,_xlfn.XLOOKUP(A110,'IW38 SEMANA CAL'!B:B,'IW38 SEMANA CAL'!AA:AA),"")</f>
        <v>PERFORACIO</v>
      </c>
      <c r="AU110" t="str">
        <f>IF(A110&gt;0,_xlfn.XLOOKUP(A110,'IW38 SEMANA CAL'!B:B,'IW38 SEMANA CAL'!AD:AD),"")</f>
        <v>PROGRAMADO</v>
      </c>
      <c r="AV110" t="str">
        <f t="shared" si="1"/>
        <v>Mantenimiento Eléctrico</v>
      </c>
    </row>
    <row r="111" spans="1:48" x14ac:dyDescent="0.35">
      <c r="A111">
        <v>6611503</v>
      </c>
      <c r="B111">
        <v>0</v>
      </c>
      <c r="C111">
        <v>240</v>
      </c>
      <c r="D111" t="s">
        <v>371</v>
      </c>
      <c r="E111" t="s">
        <v>354</v>
      </c>
      <c r="F111" t="s">
        <v>251</v>
      </c>
      <c r="G111" t="s">
        <v>8869</v>
      </c>
      <c r="H111">
        <v>8</v>
      </c>
      <c r="I111">
        <v>2</v>
      </c>
      <c r="J111">
        <v>8</v>
      </c>
      <c r="K111">
        <v>4</v>
      </c>
      <c r="L111" t="s">
        <v>355</v>
      </c>
      <c r="M111">
        <v>0</v>
      </c>
      <c r="N111" s="16">
        <v>45850</v>
      </c>
      <c r="O111" s="16">
        <v>45851</v>
      </c>
      <c r="P111" s="16">
        <v>45850</v>
      </c>
      <c r="Q111" t="s">
        <v>173</v>
      </c>
      <c r="R111" t="s">
        <v>341</v>
      </c>
      <c r="S111">
        <v>10014656</v>
      </c>
      <c r="T111" t="s">
        <v>173</v>
      </c>
      <c r="AT111" t="str">
        <f>IF(A111&gt;0,_xlfn.XLOOKUP(A111,'IW38 SEMANA CAL'!B:B,'IW38 SEMANA CAL'!AA:AA),"")</f>
        <v>PERFORACIO</v>
      </c>
      <c r="AU111" t="str">
        <f>IF(A111&gt;0,_xlfn.XLOOKUP(A111,'IW38 SEMANA CAL'!B:B,'IW38 SEMANA CAL'!AD:AD),"")</f>
        <v>PROGRAMADO</v>
      </c>
      <c r="AV111" t="str">
        <f t="shared" si="1"/>
        <v>Komatsu A/C</v>
      </c>
    </row>
    <row r="112" spans="1:48" x14ac:dyDescent="0.35">
      <c r="A112">
        <v>6611503</v>
      </c>
      <c r="B112">
        <v>0</v>
      </c>
      <c r="C112">
        <v>330</v>
      </c>
      <c r="D112" t="s">
        <v>373</v>
      </c>
      <c r="E112" t="s">
        <v>354</v>
      </c>
      <c r="F112" t="s">
        <v>251</v>
      </c>
      <c r="G112" t="s">
        <v>8870</v>
      </c>
      <c r="H112">
        <v>1.5</v>
      </c>
      <c r="I112">
        <v>1</v>
      </c>
      <c r="J112">
        <v>1.5</v>
      </c>
      <c r="K112">
        <v>1.5</v>
      </c>
      <c r="L112" t="s">
        <v>355</v>
      </c>
      <c r="M112">
        <v>0</v>
      </c>
      <c r="N112" s="16">
        <v>45851</v>
      </c>
      <c r="O112" s="16">
        <v>45851</v>
      </c>
      <c r="P112" s="16">
        <v>45850</v>
      </c>
      <c r="Q112" t="s">
        <v>173</v>
      </c>
      <c r="R112" t="s">
        <v>341</v>
      </c>
      <c r="S112">
        <v>10014656</v>
      </c>
      <c r="T112" t="s">
        <v>173</v>
      </c>
      <c r="AT112" t="str">
        <f>IF(A112&gt;0,_xlfn.XLOOKUP(A112,'IW38 SEMANA CAL'!B:B,'IW38 SEMANA CAL'!AA:AA),"")</f>
        <v>PERFORACIO</v>
      </c>
      <c r="AU112" t="str">
        <f>IF(A112&gt;0,_xlfn.XLOOKUP(A112,'IW38 SEMANA CAL'!B:B,'IW38 SEMANA CAL'!AD:AD),"")</f>
        <v>PROGRAMADO</v>
      </c>
      <c r="AV112" t="str">
        <f t="shared" si="1"/>
        <v>Mantenimiento Eléctrico</v>
      </c>
    </row>
    <row r="113" spans="1:48" x14ac:dyDescent="0.35">
      <c r="A113">
        <v>6611503</v>
      </c>
      <c r="B113">
        <v>0</v>
      </c>
      <c r="C113">
        <v>350</v>
      </c>
      <c r="D113" t="s">
        <v>373</v>
      </c>
      <c r="E113" t="s">
        <v>354</v>
      </c>
      <c r="F113" t="s">
        <v>251</v>
      </c>
      <c r="G113" t="s">
        <v>8871</v>
      </c>
      <c r="H113">
        <v>14</v>
      </c>
      <c r="I113">
        <v>2</v>
      </c>
      <c r="J113">
        <v>14</v>
      </c>
      <c r="K113">
        <v>7</v>
      </c>
      <c r="L113" t="s">
        <v>355</v>
      </c>
      <c r="M113">
        <v>0</v>
      </c>
      <c r="N113" s="16">
        <v>45851</v>
      </c>
      <c r="O113" s="16">
        <v>45851</v>
      </c>
      <c r="P113" s="16">
        <v>45850</v>
      </c>
      <c r="Q113" t="s">
        <v>173</v>
      </c>
      <c r="R113" t="s">
        <v>341</v>
      </c>
      <c r="S113">
        <v>10014656</v>
      </c>
      <c r="T113" t="s">
        <v>173</v>
      </c>
      <c r="AT113" t="str">
        <f>IF(A113&gt;0,_xlfn.XLOOKUP(A113,'IW38 SEMANA CAL'!B:B,'IW38 SEMANA CAL'!AA:AA),"")</f>
        <v>PERFORACIO</v>
      </c>
      <c r="AU113" t="str">
        <f>IF(A113&gt;0,_xlfn.XLOOKUP(A113,'IW38 SEMANA CAL'!B:B,'IW38 SEMANA CAL'!AD:AD),"")</f>
        <v>PROGRAMADO</v>
      </c>
      <c r="AV113" t="str">
        <f t="shared" si="1"/>
        <v>Mantenimiento Eléctrico</v>
      </c>
    </row>
    <row r="114" spans="1:48" x14ac:dyDescent="0.35">
      <c r="A114">
        <v>6611503</v>
      </c>
      <c r="B114">
        <v>0</v>
      </c>
      <c r="C114">
        <v>370</v>
      </c>
      <c r="D114" t="s">
        <v>203</v>
      </c>
      <c r="E114" t="s">
        <v>354</v>
      </c>
      <c r="F114" t="s">
        <v>251</v>
      </c>
      <c r="G114" t="s">
        <v>8872</v>
      </c>
      <c r="H114">
        <v>1</v>
      </c>
      <c r="I114">
        <v>1</v>
      </c>
      <c r="J114">
        <v>1</v>
      </c>
      <c r="K114">
        <v>1</v>
      </c>
      <c r="L114" t="s">
        <v>355</v>
      </c>
      <c r="M114">
        <v>0</v>
      </c>
      <c r="N114" s="16">
        <v>45851</v>
      </c>
      <c r="O114" s="16">
        <v>45851</v>
      </c>
      <c r="P114" s="16">
        <v>45850</v>
      </c>
      <c r="Q114" t="s">
        <v>173</v>
      </c>
      <c r="R114" t="s">
        <v>341</v>
      </c>
      <c r="S114">
        <v>10014656</v>
      </c>
      <c r="T114" t="s">
        <v>173</v>
      </c>
      <c r="AT114" t="str">
        <f>IF(A114&gt;0,_xlfn.XLOOKUP(A114,'IW38 SEMANA CAL'!B:B,'IW38 SEMANA CAL'!AA:AA),"")</f>
        <v>PERFORACIO</v>
      </c>
      <c r="AU114" t="str">
        <f>IF(A114&gt;0,_xlfn.XLOOKUP(A114,'IW38 SEMANA CAL'!B:B,'IW38 SEMANA CAL'!AD:AD),"")</f>
        <v>PROGRAMADO</v>
      </c>
      <c r="AV114" t="str">
        <f t="shared" si="1"/>
        <v>Marcobre</v>
      </c>
    </row>
    <row r="115" spans="1:48" x14ac:dyDescent="0.35">
      <c r="A115">
        <v>6611504</v>
      </c>
      <c r="B115">
        <v>0</v>
      </c>
      <c r="C115">
        <v>10</v>
      </c>
      <c r="D115" t="s">
        <v>203</v>
      </c>
      <c r="E115" t="s">
        <v>354</v>
      </c>
      <c r="F115" t="s">
        <v>251</v>
      </c>
      <c r="G115" t="s">
        <v>8873</v>
      </c>
      <c r="H115">
        <v>2</v>
      </c>
      <c r="I115">
        <v>1</v>
      </c>
      <c r="J115">
        <v>2</v>
      </c>
      <c r="K115">
        <v>2</v>
      </c>
      <c r="L115" t="s">
        <v>355</v>
      </c>
      <c r="M115">
        <v>100</v>
      </c>
      <c r="N115" s="16">
        <v>45850</v>
      </c>
      <c r="O115" s="16">
        <v>45850</v>
      </c>
      <c r="P115" s="16">
        <v>45849</v>
      </c>
      <c r="Q115" t="s">
        <v>173</v>
      </c>
      <c r="R115" t="s">
        <v>341</v>
      </c>
      <c r="S115">
        <v>10014656</v>
      </c>
      <c r="T115" t="s">
        <v>173</v>
      </c>
      <c r="AT115" t="str">
        <f>IF(A115&gt;0,_xlfn.XLOOKUP(A115,'IW38 SEMANA CAL'!B:B,'IW38 SEMANA CAL'!AA:AA),"")</f>
        <v>PERFORACIO</v>
      </c>
      <c r="AU115" t="str">
        <f>IF(A115&gt;0,_xlfn.XLOOKUP(A115,'IW38 SEMANA CAL'!B:B,'IW38 SEMANA CAL'!AD:AD),"")</f>
        <v>PROGRAMADO</v>
      </c>
      <c r="AV115" t="str">
        <f t="shared" si="1"/>
        <v>Marcobre</v>
      </c>
    </row>
    <row r="116" spans="1:48" x14ac:dyDescent="0.35">
      <c r="A116">
        <v>6612012</v>
      </c>
      <c r="B116">
        <v>0</v>
      </c>
      <c r="C116">
        <v>10</v>
      </c>
      <c r="D116" t="s">
        <v>203</v>
      </c>
      <c r="E116" t="s">
        <v>359</v>
      </c>
      <c r="F116" t="s">
        <v>310</v>
      </c>
      <c r="G116" t="s">
        <v>6009</v>
      </c>
      <c r="H116">
        <v>2</v>
      </c>
      <c r="I116">
        <v>1</v>
      </c>
      <c r="J116">
        <v>0</v>
      </c>
      <c r="K116">
        <v>2</v>
      </c>
      <c r="L116" t="s">
        <v>355</v>
      </c>
      <c r="M116">
        <v>0</v>
      </c>
      <c r="N116" s="16">
        <v>45850</v>
      </c>
      <c r="O116" s="16">
        <v>45850</v>
      </c>
      <c r="Q116" t="s">
        <v>240</v>
      </c>
      <c r="R116" t="s">
        <v>304</v>
      </c>
      <c r="S116">
        <v>10014607</v>
      </c>
      <c r="T116" t="s">
        <v>240</v>
      </c>
      <c r="AT116" t="str">
        <f>IF(A116&gt;0,_xlfn.XLOOKUP(A116,'IW38 SEMANA CAL'!B:B,'IW38 SEMANA CAL'!AA:AA),"")</f>
        <v>ACARREO</v>
      </c>
      <c r="AU116" t="str">
        <f>IF(A116&gt;0,_xlfn.XLOOKUP(A116,'IW38 SEMANA CAL'!B:B,'IW38 SEMANA CAL'!AD:AD),"")</f>
        <v>CORRECTIVO</v>
      </c>
      <c r="AV116" t="str">
        <f t="shared" si="1"/>
        <v>Marcobre</v>
      </c>
    </row>
    <row r="117" spans="1:48" x14ac:dyDescent="0.35">
      <c r="A117">
        <v>6612016</v>
      </c>
      <c r="B117">
        <v>0</v>
      </c>
      <c r="C117">
        <v>10</v>
      </c>
      <c r="D117" t="s">
        <v>203</v>
      </c>
      <c r="E117" t="s">
        <v>375</v>
      </c>
      <c r="F117" t="s">
        <v>310</v>
      </c>
      <c r="G117" t="s">
        <v>6041</v>
      </c>
      <c r="H117">
        <v>6</v>
      </c>
      <c r="I117">
        <v>2</v>
      </c>
      <c r="J117">
        <v>0</v>
      </c>
      <c r="K117">
        <v>3</v>
      </c>
      <c r="L117" t="s">
        <v>355</v>
      </c>
      <c r="M117">
        <v>0</v>
      </c>
      <c r="N117" s="16">
        <v>45850</v>
      </c>
      <c r="O117" s="16">
        <v>45850</v>
      </c>
      <c r="Q117" t="s">
        <v>240</v>
      </c>
      <c r="R117" t="s">
        <v>304</v>
      </c>
      <c r="S117">
        <v>10014607</v>
      </c>
      <c r="T117" t="s">
        <v>240</v>
      </c>
      <c r="AT117" t="str">
        <f>IF(A117&gt;0,_xlfn.XLOOKUP(A117,'IW38 SEMANA CAL'!B:B,'IW38 SEMANA CAL'!AA:AA),"")</f>
        <v>ACARREO</v>
      </c>
      <c r="AU117" t="str">
        <f>IF(A117&gt;0,_xlfn.XLOOKUP(A117,'IW38 SEMANA CAL'!B:B,'IW38 SEMANA CAL'!AD:AD),"")</f>
        <v>PROGRAMADO</v>
      </c>
      <c r="AV117" t="str">
        <f t="shared" si="1"/>
        <v>Marcobre</v>
      </c>
    </row>
    <row r="118" spans="1:48" x14ac:dyDescent="0.35">
      <c r="A118">
        <v>6612086</v>
      </c>
      <c r="B118">
        <v>0</v>
      </c>
      <c r="C118">
        <v>10</v>
      </c>
      <c r="D118" t="s">
        <v>367</v>
      </c>
      <c r="E118" t="s">
        <v>354</v>
      </c>
      <c r="F118" t="s">
        <v>310</v>
      </c>
      <c r="G118" t="s">
        <v>5986</v>
      </c>
      <c r="H118">
        <v>48</v>
      </c>
      <c r="I118">
        <v>2</v>
      </c>
      <c r="J118">
        <v>44</v>
      </c>
      <c r="K118">
        <v>24</v>
      </c>
      <c r="L118" t="s">
        <v>355</v>
      </c>
      <c r="M118">
        <v>0</v>
      </c>
      <c r="N118" s="16">
        <v>45849</v>
      </c>
      <c r="O118" s="16">
        <v>45851</v>
      </c>
      <c r="P118" s="16">
        <v>45850</v>
      </c>
      <c r="Q118" t="s">
        <v>146</v>
      </c>
      <c r="R118" t="s">
        <v>325</v>
      </c>
      <c r="S118">
        <v>10017213</v>
      </c>
      <c r="T118" t="s">
        <v>324</v>
      </c>
      <c r="AT118" t="str">
        <f>IF(A118&gt;0,_xlfn.XLOOKUP(A118,'IW38 SEMANA CAL'!B:B,'IW38 SEMANA CAL'!AA:AA),"")</f>
        <v>SOPORTE</v>
      </c>
      <c r="AU118" t="str">
        <f>IF(A118&gt;0,_xlfn.XLOOKUP(A118,'IW38 SEMANA CAL'!B:B,'IW38 SEMANA CAL'!AD:AD),"")</f>
        <v>PROGRAMADO</v>
      </c>
      <c r="AV118" t="str">
        <f t="shared" si="1"/>
        <v>Soporte</v>
      </c>
    </row>
    <row r="119" spans="1:48" x14ac:dyDescent="0.35">
      <c r="A119">
        <v>6612464</v>
      </c>
      <c r="B119">
        <v>0</v>
      </c>
      <c r="C119">
        <v>10</v>
      </c>
      <c r="D119" t="s">
        <v>129</v>
      </c>
      <c r="E119" t="s">
        <v>359</v>
      </c>
      <c r="F119" t="s">
        <v>310</v>
      </c>
      <c r="G119" t="s">
        <v>6073</v>
      </c>
      <c r="H119">
        <v>0</v>
      </c>
      <c r="I119">
        <v>0</v>
      </c>
      <c r="J119">
        <v>0</v>
      </c>
      <c r="K119">
        <v>0</v>
      </c>
      <c r="L119" t="s">
        <v>355</v>
      </c>
      <c r="M119">
        <v>0</v>
      </c>
      <c r="N119" s="16">
        <v>45848</v>
      </c>
      <c r="O119" s="16">
        <v>45848</v>
      </c>
      <c r="Q119" t="s">
        <v>187</v>
      </c>
      <c r="R119" t="s">
        <v>328</v>
      </c>
      <c r="S119">
        <v>10014643</v>
      </c>
      <c r="T119" t="s">
        <v>187</v>
      </c>
      <c r="AT119" t="str">
        <f>IF(A119&gt;0,_xlfn.XLOOKUP(A119,'IW38 SEMANA CAL'!B:B,'IW38 SEMANA CAL'!AA:AA),"")</f>
        <v>AUXILIAR</v>
      </c>
      <c r="AU119" t="str">
        <f>IF(A119&gt;0,_xlfn.XLOOKUP(A119,'IW38 SEMANA CAL'!B:B,'IW38 SEMANA CAL'!AD:AD),"")</f>
        <v>CORRECTIVO</v>
      </c>
      <c r="AV119" t="str">
        <f t="shared" si="1"/>
        <v/>
      </c>
    </row>
    <row r="120" spans="1:48" x14ac:dyDescent="0.35">
      <c r="A120">
        <v>6612614</v>
      </c>
      <c r="B120">
        <v>0</v>
      </c>
      <c r="C120">
        <v>10</v>
      </c>
      <c r="D120" t="s">
        <v>923</v>
      </c>
      <c r="E120" t="s">
        <v>359</v>
      </c>
      <c r="F120" t="s">
        <v>310</v>
      </c>
      <c r="G120" t="s">
        <v>6082</v>
      </c>
      <c r="H120">
        <v>16</v>
      </c>
      <c r="I120">
        <v>2</v>
      </c>
      <c r="J120">
        <v>0</v>
      </c>
      <c r="K120">
        <v>8</v>
      </c>
      <c r="L120" t="s">
        <v>355</v>
      </c>
      <c r="M120">
        <v>0</v>
      </c>
      <c r="N120" s="16">
        <v>45849</v>
      </c>
      <c r="O120" s="16">
        <v>45849</v>
      </c>
      <c r="Q120" t="s">
        <v>236</v>
      </c>
      <c r="R120" t="s">
        <v>283</v>
      </c>
      <c r="S120">
        <v>10014629</v>
      </c>
      <c r="T120" t="s">
        <v>236</v>
      </c>
      <c r="AT120" t="str">
        <f>IF(A120&gt;0,_xlfn.XLOOKUP(A120,'IW38 SEMANA CAL'!B:B,'IW38 SEMANA CAL'!AA:AA),"")</f>
        <v>AUXILIAR</v>
      </c>
      <c r="AU120" t="str">
        <f>IF(A120&gt;0,_xlfn.XLOOKUP(A120,'IW38 SEMANA CAL'!B:B,'IW38 SEMANA CAL'!AD:AD),"")</f>
        <v>PROGRAMADO</v>
      </c>
      <c r="AV120" t="str">
        <f t="shared" si="1"/>
        <v>Técnico de Pintado</v>
      </c>
    </row>
    <row r="121" spans="1:48" x14ac:dyDescent="0.35">
      <c r="A121">
        <v>6612656</v>
      </c>
      <c r="B121">
        <v>0</v>
      </c>
      <c r="C121">
        <v>10</v>
      </c>
      <c r="D121" t="s">
        <v>203</v>
      </c>
      <c r="E121" t="s">
        <v>354</v>
      </c>
      <c r="F121" t="s">
        <v>310</v>
      </c>
      <c r="G121" t="s">
        <v>6220</v>
      </c>
      <c r="H121">
        <v>1</v>
      </c>
      <c r="I121">
        <v>1</v>
      </c>
      <c r="J121">
        <v>1</v>
      </c>
      <c r="K121">
        <v>1</v>
      </c>
      <c r="L121" t="s">
        <v>355</v>
      </c>
      <c r="M121">
        <v>0</v>
      </c>
      <c r="N121" s="16">
        <v>45851</v>
      </c>
      <c r="O121" s="16">
        <v>45851</v>
      </c>
      <c r="P121" s="16">
        <v>45849</v>
      </c>
      <c r="Q121" t="s">
        <v>332</v>
      </c>
      <c r="R121" t="s">
        <v>333</v>
      </c>
      <c r="S121">
        <v>10014639</v>
      </c>
      <c r="T121" t="s">
        <v>332</v>
      </c>
      <c r="AT121" t="str">
        <f>IF(A121&gt;0,_xlfn.XLOOKUP(A121,'IW38 SEMANA CAL'!B:B,'IW38 SEMANA CAL'!AA:AA),"")</f>
        <v>AUXILIAR</v>
      </c>
      <c r="AU121" t="str">
        <f>IF(A121&gt;0,_xlfn.XLOOKUP(A121,'IW38 SEMANA CAL'!B:B,'IW38 SEMANA CAL'!AD:AD),"")</f>
        <v>PROGRAMADO</v>
      </c>
      <c r="AV121" t="str">
        <f t="shared" si="1"/>
        <v>Marcobre</v>
      </c>
    </row>
    <row r="122" spans="1:48" x14ac:dyDescent="0.35">
      <c r="A122">
        <v>6612659</v>
      </c>
      <c r="B122">
        <v>0</v>
      </c>
      <c r="C122">
        <v>10</v>
      </c>
      <c r="D122" t="s">
        <v>203</v>
      </c>
      <c r="E122" t="s">
        <v>354</v>
      </c>
      <c r="F122" t="s">
        <v>310</v>
      </c>
      <c r="G122" t="s">
        <v>6218</v>
      </c>
      <c r="H122">
        <v>4</v>
      </c>
      <c r="I122">
        <v>2</v>
      </c>
      <c r="J122">
        <v>4</v>
      </c>
      <c r="K122">
        <v>2</v>
      </c>
      <c r="L122" t="s">
        <v>355</v>
      </c>
      <c r="M122">
        <v>0</v>
      </c>
      <c r="N122" s="16">
        <v>45850</v>
      </c>
      <c r="O122" s="16">
        <v>45850</v>
      </c>
      <c r="P122" s="16">
        <v>45852</v>
      </c>
      <c r="Q122" t="s">
        <v>284</v>
      </c>
      <c r="R122" t="s">
        <v>285</v>
      </c>
      <c r="S122">
        <v>10014654</v>
      </c>
      <c r="T122" t="s">
        <v>284</v>
      </c>
      <c r="AT122" t="str">
        <f>IF(A122&gt;0,_xlfn.XLOOKUP(A122,'IW38 SEMANA CAL'!B:B,'IW38 SEMANA CAL'!AA:AA),"")</f>
        <v>CARGUIO</v>
      </c>
      <c r="AU122" t="str">
        <f>IF(A122&gt;0,_xlfn.XLOOKUP(A122,'IW38 SEMANA CAL'!B:B,'IW38 SEMANA CAL'!AD:AD),"")</f>
        <v>PROGRAMADO</v>
      </c>
      <c r="AV122" t="str">
        <f t="shared" si="1"/>
        <v>Marcobre</v>
      </c>
    </row>
    <row r="123" spans="1:48" x14ac:dyDescent="0.35">
      <c r="A123">
        <v>6612701</v>
      </c>
      <c r="B123">
        <v>0</v>
      </c>
      <c r="C123">
        <v>10</v>
      </c>
      <c r="D123" t="s">
        <v>372</v>
      </c>
      <c r="E123" t="s">
        <v>354</v>
      </c>
      <c r="F123" t="s">
        <v>310</v>
      </c>
      <c r="G123" t="s">
        <v>6106</v>
      </c>
      <c r="H123">
        <v>24</v>
      </c>
      <c r="I123">
        <v>4</v>
      </c>
      <c r="J123">
        <v>24</v>
      </c>
      <c r="K123">
        <v>6</v>
      </c>
      <c r="L123" t="s">
        <v>355</v>
      </c>
      <c r="M123">
        <v>0</v>
      </c>
      <c r="N123" s="16">
        <v>45850</v>
      </c>
      <c r="O123" s="16">
        <v>45850</v>
      </c>
      <c r="P123" s="16">
        <v>45852</v>
      </c>
      <c r="Q123" t="s">
        <v>284</v>
      </c>
      <c r="R123" t="s">
        <v>285</v>
      </c>
      <c r="S123">
        <v>10014654</v>
      </c>
      <c r="T123" t="s">
        <v>284</v>
      </c>
      <c r="AT123" t="str">
        <f>IF(A123&gt;0,_xlfn.XLOOKUP(A123,'IW38 SEMANA CAL'!B:B,'IW38 SEMANA CAL'!AA:AA),"")</f>
        <v>CARGUIO</v>
      </c>
      <c r="AU123" t="str">
        <f>IF(A123&gt;0,_xlfn.XLOOKUP(A123,'IW38 SEMANA CAL'!B:B,'IW38 SEMANA CAL'!AD:AD),"")</f>
        <v>PROGRAMADO</v>
      </c>
      <c r="AV123" t="str">
        <f t="shared" si="1"/>
        <v>Confiabilidad</v>
      </c>
    </row>
    <row r="124" spans="1:48" x14ac:dyDescent="0.35">
      <c r="A124">
        <v>6612701</v>
      </c>
      <c r="B124">
        <v>0</v>
      </c>
      <c r="C124">
        <v>20</v>
      </c>
      <c r="D124" t="s">
        <v>203</v>
      </c>
      <c r="E124" t="s">
        <v>8874</v>
      </c>
      <c r="F124" t="s">
        <v>310</v>
      </c>
      <c r="G124" t="s">
        <v>6231</v>
      </c>
      <c r="H124">
        <v>16</v>
      </c>
      <c r="I124">
        <v>4</v>
      </c>
      <c r="J124">
        <v>0</v>
      </c>
      <c r="K124">
        <v>4</v>
      </c>
      <c r="L124" t="s">
        <v>355</v>
      </c>
      <c r="M124">
        <v>0</v>
      </c>
      <c r="N124" s="16">
        <v>45817</v>
      </c>
      <c r="O124" s="16">
        <v>45817</v>
      </c>
      <c r="Q124" t="s">
        <v>284</v>
      </c>
      <c r="R124" t="s">
        <v>285</v>
      </c>
      <c r="S124">
        <v>10014654</v>
      </c>
      <c r="T124" t="s">
        <v>284</v>
      </c>
      <c r="AT124" t="str">
        <f>IF(A124&gt;0,_xlfn.XLOOKUP(A124,'IW38 SEMANA CAL'!B:B,'IW38 SEMANA CAL'!AA:AA),"")</f>
        <v>CARGUIO</v>
      </c>
      <c r="AU124" t="str">
        <f>IF(A124&gt;0,_xlfn.XLOOKUP(A124,'IW38 SEMANA CAL'!B:B,'IW38 SEMANA CAL'!AD:AD),"")</f>
        <v>PROGRAMADO</v>
      </c>
      <c r="AV124" t="str">
        <f t="shared" si="1"/>
        <v>Marcobre</v>
      </c>
    </row>
    <row r="125" spans="1:48" x14ac:dyDescent="0.35">
      <c r="A125">
        <v>6612701</v>
      </c>
      <c r="B125">
        <v>0</v>
      </c>
      <c r="C125">
        <v>30</v>
      </c>
      <c r="D125" t="s">
        <v>362</v>
      </c>
      <c r="E125" t="s">
        <v>354</v>
      </c>
      <c r="F125" t="s">
        <v>310</v>
      </c>
      <c r="G125" t="s">
        <v>6106</v>
      </c>
      <c r="H125">
        <v>8</v>
      </c>
      <c r="I125">
        <v>2</v>
      </c>
      <c r="J125">
        <v>8</v>
      </c>
      <c r="K125">
        <v>4</v>
      </c>
      <c r="L125" t="s">
        <v>355</v>
      </c>
      <c r="M125">
        <v>0</v>
      </c>
      <c r="N125" s="16">
        <v>45850</v>
      </c>
      <c r="O125" s="16">
        <v>45850</v>
      </c>
      <c r="P125" s="16">
        <v>45852</v>
      </c>
      <c r="Q125" t="s">
        <v>284</v>
      </c>
      <c r="R125" t="s">
        <v>285</v>
      </c>
      <c r="S125">
        <v>10014654</v>
      </c>
      <c r="T125" t="s">
        <v>284</v>
      </c>
      <c r="AT125" t="str">
        <f>IF(A125&gt;0,_xlfn.XLOOKUP(A125,'IW38 SEMANA CAL'!B:B,'IW38 SEMANA CAL'!AA:AA),"")</f>
        <v>CARGUIO</v>
      </c>
      <c r="AU125" t="str">
        <f>IF(A125&gt;0,_xlfn.XLOOKUP(A125,'IW38 SEMANA CAL'!B:B,'IW38 SEMANA CAL'!AD:AD),"")</f>
        <v>PROGRAMADO</v>
      </c>
      <c r="AV125" t="str">
        <f t="shared" si="1"/>
        <v>Operador de Grúa</v>
      </c>
    </row>
    <row r="126" spans="1:48" x14ac:dyDescent="0.35">
      <c r="A126">
        <v>6612765</v>
      </c>
      <c r="B126">
        <v>0</v>
      </c>
      <c r="C126">
        <v>10</v>
      </c>
      <c r="D126" t="s">
        <v>357</v>
      </c>
      <c r="E126" t="s">
        <v>375</v>
      </c>
      <c r="F126" t="s">
        <v>310</v>
      </c>
      <c r="G126" t="s">
        <v>6206</v>
      </c>
      <c r="H126">
        <v>24</v>
      </c>
      <c r="I126">
        <v>3</v>
      </c>
      <c r="J126">
        <v>0</v>
      </c>
      <c r="K126">
        <v>8</v>
      </c>
      <c r="L126" t="s">
        <v>355</v>
      </c>
      <c r="M126">
        <v>0</v>
      </c>
      <c r="N126" s="16">
        <v>45850</v>
      </c>
      <c r="O126" s="16">
        <v>45850</v>
      </c>
      <c r="Q126" t="s">
        <v>240</v>
      </c>
      <c r="R126" t="s">
        <v>304</v>
      </c>
      <c r="S126">
        <v>10014607</v>
      </c>
      <c r="T126" t="s">
        <v>240</v>
      </c>
      <c r="AT126" t="str">
        <f>IF(A126&gt;0,_xlfn.XLOOKUP(A126,'IW38 SEMANA CAL'!B:B,'IW38 SEMANA CAL'!AA:AA),"")</f>
        <v>ACARREO</v>
      </c>
      <c r="AU126" t="str">
        <f>IF(A126&gt;0,_xlfn.XLOOKUP(A126,'IW38 SEMANA CAL'!B:B,'IW38 SEMANA CAL'!AD:AD),"")</f>
        <v>PROGRAMADO</v>
      </c>
      <c r="AV126" t="str">
        <f t="shared" si="1"/>
        <v>Komatsu R&amp;I</v>
      </c>
    </row>
    <row r="127" spans="1:48" x14ac:dyDescent="0.35">
      <c r="A127">
        <v>6613297</v>
      </c>
      <c r="B127">
        <v>0</v>
      </c>
      <c r="C127">
        <v>10</v>
      </c>
      <c r="D127" t="s">
        <v>369</v>
      </c>
      <c r="E127" t="s">
        <v>359</v>
      </c>
      <c r="F127" t="s">
        <v>310</v>
      </c>
      <c r="G127" t="s">
        <v>6368</v>
      </c>
      <c r="H127">
        <v>2</v>
      </c>
      <c r="I127">
        <v>2</v>
      </c>
      <c r="J127">
        <v>0</v>
      </c>
      <c r="K127">
        <v>1</v>
      </c>
      <c r="L127" t="s">
        <v>355</v>
      </c>
      <c r="M127">
        <v>0</v>
      </c>
      <c r="N127" s="16">
        <v>45850</v>
      </c>
      <c r="O127" s="16">
        <v>45850</v>
      </c>
      <c r="Q127" t="s">
        <v>227</v>
      </c>
      <c r="R127" t="s">
        <v>305</v>
      </c>
      <c r="S127">
        <v>10014606</v>
      </c>
      <c r="T127" t="s">
        <v>227</v>
      </c>
      <c r="AT127" t="str">
        <f>IF(A127&gt;0,_xlfn.XLOOKUP(A127,'IW38 SEMANA CAL'!B:B,'IW38 SEMANA CAL'!AA:AA),"")</f>
        <v>ACARREO</v>
      </c>
      <c r="AU127" t="str">
        <f>IF(A127&gt;0,_xlfn.XLOOKUP(A127,'IW38 SEMANA CAL'!B:B,'IW38 SEMANA CAL'!AD:AD),"")</f>
        <v>PROGRAMADO</v>
      </c>
      <c r="AV127" t="str">
        <f t="shared" si="1"/>
        <v>Ferreyros</v>
      </c>
    </row>
    <row r="128" spans="1:48" x14ac:dyDescent="0.35">
      <c r="A128">
        <v>6613473</v>
      </c>
      <c r="B128">
        <v>0</v>
      </c>
      <c r="C128">
        <v>10</v>
      </c>
      <c r="D128" t="s">
        <v>374</v>
      </c>
      <c r="E128" t="s">
        <v>359</v>
      </c>
      <c r="F128" t="s">
        <v>310</v>
      </c>
      <c r="G128" t="s">
        <v>6189</v>
      </c>
      <c r="H128">
        <v>4</v>
      </c>
      <c r="I128">
        <v>2</v>
      </c>
      <c r="J128">
        <v>0</v>
      </c>
      <c r="K128">
        <v>2</v>
      </c>
      <c r="L128" t="s">
        <v>355</v>
      </c>
      <c r="M128">
        <v>0</v>
      </c>
      <c r="N128" s="16">
        <v>45849</v>
      </c>
      <c r="O128" s="16">
        <v>45849</v>
      </c>
      <c r="Q128" t="s">
        <v>899</v>
      </c>
      <c r="R128" t="s">
        <v>902</v>
      </c>
      <c r="S128">
        <v>10018449</v>
      </c>
      <c r="T128" t="s">
        <v>901</v>
      </c>
      <c r="AT128" t="str">
        <f>IF(A128&gt;0,_xlfn.XLOOKUP(A128,'IW38 SEMANA CAL'!B:B,'IW38 SEMANA CAL'!AA:AA),"")</f>
        <v>CARGUIO</v>
      </c>
      <c r="AU128" t="str">
        <f>IF(A128&gt;0,_xlfn.XLOOKUP(A128,'IW38 SEMANA CAL'!B:B,'IW38 SEMANA CAL'!AD:AD),"")</f>
        <v>PROGRAMADO</v>
      </c>
      <c r="AV128" t="str">
        <f t="shared" si="1"/>
        <v>Zamine Palas</v>
      </c>
    </row>
    <row r="129" spans="1:48" x14ac:dyDescent="0.35">
      <c r="A129">
        <v>6613822</v>
      </c>
      <c r="B129">
        <v>0</v>
      </c>
      <c r="C129">
        <v>20</v>
      </c>
      <c r="D129" t="s">
        <v>376</v>
      </c>
      <c r="E129" t="s">
        <v>354</v>
      </c>
      <c r="F129" t="s">
        <v>251</v>
      </c>
      <c r="G129" t="s">
        <v>6229</v>
      </c>
      <c r="H129">
        <v>8</v>
      </c>
      <c r="I129">
        <v>2</v>
      </c>
      <c r="J129">
        <v>8</v>
      </c>
      <c r="K129">
        <v>4</v>
      </c>
      <c r="L129" t="s">
        <v>355</v>
      </c>
      <c r="M129">
        <v>100</v>
      </c>
      <c r="N129" s="16">
        <v>45846</v>
      </c>
      <c r="O129" s="16">
        <v>45846</v>
      </c>
      <c r="P129" s="16">
        <v>45846</v>
      </c>
      <c r="Q129" t="s">
        <v>419</v>
      </c>
      <c r="R129" t="s">
        <v>420</v>
      </c>
      <c r="S129">
        <v>10014605</v>
      </c>
      <c r="T129" t="s">
        <v>419</v>
      </c>
      <c r="AT129" t="str">
        <f>IF(A129&gt;0,_xlfn.XLOOKUP(A129,'IW38 SEMANA CAL'!B:B,'IW38 SEMANA CAL'!AA:AA),"")</f>
        <v>ACARREO</v>
      </c>
      <c r="AU129" t="str">
        <f>IF(A129&gt;0,_xlfn.XLOOKUP(A129,'IW38 SEMANA CAL'!B:B,'IW38 SEMANA CAL'!AD:AD),"")</f>
        <v>PROGRAMADO</v>
      </c>
      <c r="AV129" t="str">
        <f t="shared" si="1"/>
        <v>FSS</v>
      </c>
    </row>
    <row r="130" spans="1:48" x14ac:dyDescent="0.35">
      <c r="A130">
        <v>6614051</v>
      </c>
      <c r="B130">
        <v>0</v>
      </c>
      <c r="C130">
        <v>10</v>
      </c>
      <c r="D130" t="s">
        <v>365</v>
      </c>
      <c r="E130" t="s">
        <v>354</v>
      </c>
      <c r="F130" t="s">
        <v>251</v>
      </c>
      <c r="G130" t="s">
        <v>7584</v>
      </c>
      <c r="H130">
        <v>2</v>
      </c>
      <c r="I130">
        <v>2</v>
      </c>
      <c r="J130">
        <v>2</v>
      </c>
      <c r="K130">
        <v>1</v>
      </c>
      <c r="L130" t="s">
        <v>355</v>
      </c>
      <c r="M130">
        <v>100</v>
      </c>
      <c r="N130" s="16">
        <v>45847</v>
      </c>
      <c r="O130" s="16">
        <v>45847</v>
      </c>
      <c r="P130" s="16">
        <v>45845</v>
      </c>
      <c r="Q130" t="s">
        <v>155</v>
      </c>
      <c r="R130" t="s">
        <v>276</v>
      </c>
      <c r="S130">
        <v>10014647</v>
      </c>
      <c r="T130" t="s">
        <v>155</v>
      </c>
      <c r="AT130" t="str">
        <f>IF(A130&gt;0,_xlfn.XLOOKUP(A130,'IW38 SEMANA CAL'!B:B,'IW38 SEMANA CAL'!AA:AA),"")</f>
        <v>AUXILIAR</v>
      </c>
      <c r="AU130" t="str">
        <f>IF(A130&gt;0,_xlfn.XLOOKUP(A130,'IW38 SEMANA CAL'!B:B,'IW38 SEMANA CAL'!AD:AD),"")</f>
        <v>PROGRAMADO</v>
      </c>
      <c r="AV130" t="str">
        <f t="shared" si="1"/>
        <v>Técnico de Inspección</v>
      </c>
    </row>
    <row r="131" spans="1:48" x14ac:dyDescent="0.35">
      <c r="A131">
        <v>6614072</v>
      </c>
      <c r="B131">
        <v>0</v>
      </c>
      <c r="C131">
        <v>30</v>
      </c>
      <c r="D131" t="s">
        <v>367</v>
      </c>
      <c r="E131" t="s">
        <v>354</v>
      </c>
      <c r="F131" t="s">
        <v>251</v>
      </c>
      <c r="G131" t="s">
        <v>7587</v>
      </c>
      <c r="H131">
        <v>2</v>
      </c>
      <c r="I131">
        <v>1</v>
      </c>
      <c r="J131">
        <v>1</v>
      </c>
      <c r="K131">
        <v>2</v>
      </c>
      <c r="L131" t="s">
        <v>355</v>
      </c>
      <c r="M131">
        <v>0</v>
      </c>
      <c r="N131" s="16">
        <v>45845</v>
      </c>
      <c r="O131" s="16">
        <v>45845</v>
      </c>
      <c r="P131" s="16">
        <v>45845</v>
      </c>
      <c r="Q131" t="s">
        <v>5376</v>
      </c>
      <c r="R131" t="s">
        <v>325</v>
      </c>
      <c r="S131">
        <v>10018622</v>
      </c>
      <c r="T131" t="s">
        <v>324</v>
      </c>
      <c r="AT131" t="str">
        <f>IF(A131&gt;0,_xlfn.XLOOKUP(A131,'IW38 SEMANA CAL'!B:B,'IW38 SEMANA CAL'!AA:AA),"")</f>
        <v>SOPORTE</v>
      </c>
      <c r="AU131" t="str">
        <f>IF(A131&gt;0,_xlfn.XLOOKUP(A131,'IW38 SEMANA CAL'!B:B,'IW38 SEMANA CAL'!AD:AD),"")</f>
        <v>PROGRAMADO</v>
      </c>
      <c r="AV131" t="str">
        <f t="shared" ref="AV131:AV194" si="2">IF(A131&gt;0,IFERROR(_xlfn.XLOOKUP(D131,AX:AX,AZ:AZ),""),"")</f>
        <v>Soporte</v>
      </c>
    </row>
    <row r="132" spans="1:48" x14ac:dyDescent="0.35">
      <c r="A132">
        <v>6614072</v>
      </c>
      <c r="B132">
        <v>0</v>
      </c>
      <c r="C132">
        <v>40</v>
      </c>
      <c r="D132" t="s">
        <v>367</v>
      </c>
      <c r="E132" t="s">
        <v>354</v>
      </c>
      <c r="F132" t="s">
        <v>251</v>
      </c>
      <c r="G132" t="s">
        <v>7588</v>
      </c>
      <c r="H132">
        <v>8</v>
      </c>
      <c r="I132">
        <v>2</v>
      </c>
      <c r="J132">
        <v>8</v>
      </c>
      <c r="K132">
        <v>4</v>
      </c>
      <c r="L132" t="s">
        <v>355</v>
      </c>
      <c r="M132">
        <v>0</v>
      </c>
      <c r="N132" s="16">
        <v>45845</v>
      </c>
      <c r="O132" s="16">
        <v>45845</v>
      </c>
      <c r="P132" s="16">
        <v>45845</v>
      </c>
      <c r="Q132" t="s">
        <v>5376</v>
      </c>
      <c r="R132" t="s">
        <v>325</v>
      </c>
      <c r="S132">
        <v>10018622</v>
      </c>
      <c r="T132" t="s">
        <v>324</v>
      </c>
      <c r="AT132" t="str">
        <f>IF(A132&gt;0,_xlfn.XLOOKUP(A132,'IW38 SEMANA CAL'!B:B,'IW38 SEMANA CAL'!AA:AA),"")</f>
        <v>SOPORTE</v>
      </c>
      <c r="AU132" t="str">
        <f>IF(A132&gt;0,_xlfn.XLOOKUP(A132,'IW38 SEMANA CAL'!B:B,'IW38 SEMANA CAL'!AD:AD),"")</f>
        <v>PROGRAMADO</v>
      </c>
      <c r="AV132" t="str">
        <f t="shared" si="2"/>
        <v>Soporte</v>
      </c>
    </row>
    <row r="133" spans="1:48" x14ac:dyDescent="0.35">
      <c r="A133">
        <v>6614072</v>
      </c>
      <c r="B133">
        <v>0</v>
      </c>
      <c r="C133">
        <v>50</v>
      </c>
      <c r="D133" t="s">
        <v>367</v>
      </c>
      <c r="E133" t="s">
        <v>354</v>
      </c>
      <c r="F133" t="s">
        <v>251</v>
      </c>
      <c r="G133" t="s">
        <v>7589</v>
      </c>
      <c r="H133">
        <v>2</v>
      </c>
      <c r="I133">
        <v>1</v>
      </c>
      <c r="J133">
        <v>2</v>
      </c>
      <c r="K133">
        <v>2</v>
      </c>
      <c r="L133" t="s">
        <v>355</v>
      </c>
      <c r="M133">
        <v>0</v>
      </c>
      <c r="N133" s="16">
        <v>45845</v>
      </c>
      <c r="O133" s="16">
        <v>45845</v>
      </c>
      <c r="P133" s="16">
        <v>45845</v>
      </c>
      <c r="Q133" t="s">
        <v>5376</v>
      </c>
      <c r="R133" t="s">
        <v>325</v>
      </c>
      <c r="S133">
        <v>10018622</v>
      </c>
      <c r="T133" t="s">
        <v>324</v>
      </c>
      <c r="AT133" t="str">
        <f>IF(A133&gt;0,_xlfn.XLOOKUP(A133,'IW38 SEMANA CAL'!B:B,'IW38 SEMANA CAL'!AA:AA),"")</f>
        <v>SOPORTE</v>
      </c>
      <c r="AU133" t="str">
        <f>IF(A133&gt;0,_xlfn.XLOOKUP(A133,'IW38 SEMANA CAL'!B:B,'IW38 SEMANA CAL'!AD:AD),"")</f>
        <v>PROGRAMADO</v>
      </c>
      <c r="AV133" t="str">
        <f t="shared" si="2"/>
        <v>Soporte</v>
      </c>
    </row>
    <row r="134" spans="1:48" x14ac:dyDescent="0.35">
      <c r="A134">
        <v>6614072</v>
      </c>
      <c r="B134">
        <v>0</v>
      </c>
      <c r="C134">
        <v>60</v>
      </c>
      <c r="D134" t="s">
        <v>371</v>
      </c>
      <c r="E134" t="s">
        <v>354</v>
      </c>
      <c r="F134" t="s">
        <v>251</v>
      </c>
      <c r="G134" t="s">
        <v>7590</v>
      </c>
      <c r="H134">
        <v>1</v>
      </c>
      <c r="I134">
        <v>1</v>
      </c>
      <c r="J134">
        <v>1</v>
      </c>
      <c r="K134">
        <v>1</v>
      </c>
      <c r="L134" t="s">
        <v>355</v>
      </c>
      <c r="M134">
        <v>0</v>
      </c>
      <c r="N134" s="16">
        <v>45845</v>
      </c>
      <c r="O134" s="16">
        <v>45845</v>
      </c>
      <c r="P134" s="16">
        <v>45845</v>
      </c>
      <c r="Q134" t="s">
        <v>5376</v>
      </c>
      <c r="R134" t="s">
        <v>325</v>
      </c>
      <c r="S134">
        <v>10018622</v>
      </c>
      <c r="T134" t="s">
        <v>324</v>
      </c>
      <c r="AT134" t="str">
        <f>IF(A134&gt;0,_xlfn.XLOOKUP(A134,'IW38 SEMANA CAL'!B:B,'IW38 SEMANA CAL'!AA:AA),"")</f>
        <v>SOPORTE</v>
      </c>
      <c r="AU134" t="str">
        <f>IF(A134&gt;0,_xlfn.XLOOKUP(A134,'IW38 SEMANA CAL'!B:B,'IW38 SEMANA CAL'!AD:AD),"")</f>
        <v>PROGRAMADO</v>
      </c>
      <c r="AV134" t="str">
        <f t="shared" si="2"/>
        <v>Komatsu A/C</v>
      </c>
    </row>
    <row r="135" spans="1:48" x14ac:dyDescent="0.35">
      <c r="A135">
        <v>6614083</v>
      </c>
      <c r="B135">
        <v>0</v>
      </c>
      <c r="C135">
        <v>20</v>
      </c>
      <c r="D135" t="s">
        <v>365</v>
      </c>
      <c r="E135" t="s">
        <v>354</v>
      </c>
      <c r="F135" t="s">
        <v>251</v>
      </c>
      <c r="G135" t="s">
        <v>8875</v>
      </c>
      <c r="H135">
        <v>2.6</v>
      </c>
      <c r="I135">
        <v>2</v>
      </c>
      <c r="J135">
        <v>2.6</v>
      </c>
      <c r="K135">
        <v>1.3</v>
      </c>
      <c r="L135" t="s">
        <v>355</v>
      </c>
      <c r="M135">
        <v>100</v>
      </c>
      <c r="N135" s="16">
        <v>45847</v>
      </c>
      <c r="O135" s="16">
        <v>45847</v>
      </c>
      <c r="P135" s="16">
        <v>45848</v>
      </c>
      <c r="Q135" t="s">
        <v>187</v>
      </c>
      <c r="R135" t="s">
        <v>328</v>
      </c>
      <c r="S135">
        <v>10014643</v>
      </c>
      <c r="T135" t="s">
        <v>187</v>
      </c>
      <c r="AT135" t="str">
        <f>IF(A135&gt;0,_xlfn.XLOOKUP(A135,'IW38 SEMANA CAL'!B:B,'IW38 SEMANA CAL'!AA:AA),"")</f>
        <v>AUXILIAR</v>
      </c>
      <c r="AU135" t="str">
        <f>IF(A135&gt;0,_xlfn.XLOOKUP(A135,'IW38 SEMANA CAL'!B:B,'IW38 SEMANA CAL'!AD:AD),"")</f>
        <v>PROGRAMADO</v>
      </c>
      <c r="AV135" t="str">
        <f t="shared" si="2"/>
        <v>Técnico de Inspección</v>
      </c>
    </row>
    <row r="136" spans="1:48" x14ac:dyDescent="0.35">
      <c r="A136">
        <v>6614596</v>
      </c>
      <c r="B136">
        <v>0</v>
      </c>
      <c r="C136">
        <v>310</v>
      </c>
      <c r="D136" t="s">
        <v>203</v>
      </c>
      <c r="E136" t="s">
        <v>359</v>
      </c>
      <c r="F136" t="s">
        <v>251</v>
      </c>
      <c r="G136" t="s">
        <v>4042</v>
      </c>
      <c r="H136">
        <v>4</v>
      </c>
      <c r="I136">
        <v>2</v>
      </c>
      <c r="J136">
        <v>0</v>
      </c>
      <c r="K136">
        <v>2</v>
      </c>
      <c r="L136" t="s">
        <v>355</v>
      </c>
      <c r="M136">
        <v>100</v>
      </c>
      <c r="N136" s="16">
        <v>45850</v>
      </c>
      <c r="O136" s="16">
        <v>45850</v>
      </c>
      <c r="Q136" t="s">
        <v>227</v>
      </c>
      <c r="R136" t="s">
        <v>305</v>
      </c>
      <c r="S136">
        <v>10014606</v>
      </c>
      <c r="T136" t="s">
        <v>227</v>
      </c>
      <c r="AT136" t="str">
        <f>IF(A136&gt;0,_xlfn.XLOOKUP(A136,'IW38 SEMANA CAL'!B:B,'IW38 SEMANA CAL'!AA:AA),"")</f>
        <v>ACARREO</v>
      </c>
      <c r="AU136" t="str">
        <f>IF(A136&gt;0,_xlfn.XLOOKUP(A136,'IW38 SEMANA CAL'!B:B,'IW38 SEMANA CAL'!AD:AD),"")</f>
        <v>PROGRAMADO</v>
      </c>
      <c r="AV136" t="str">
        <f t="shared" si="2"/>
        <v>Marcobre</v>
      </c>
    </row>
    <row r="137" spans="1:48" x14ac:dyDescent="0.35">
      <c r="A137">
        <v>6614596</v>
      </c>
      <c r="B137">
        <v>0</v>
      </c>
      <c r="C137">
        <v>320</v>
      </c>
      <c r="D137" t="s">
        <v>203</v>
      </c>
      <c r="E137" t="s">
        <v>359</v>
      </c>
      <c r="F137" t="s">
        <v>251</v>
      </c>
      <c r="G137" t="s">
        <v>4043</v>
      </c>
      <c r="H137">
        <v>12</v>
      </c>
      <c r="I137">
        <v>2</v>
      </c>
      <c r="J137">
        <v>0</v>
      </c>
      <c r="K137">
        <v>6</v>
      </c>
      <c r="L137" t="s">
        <v>355</v>
      </c>
      <c r="M137">
        <v>100</v>
      </c>
      <c r="N137" s="16">
        <v>45850</v>
      </c>
      <c r="O137" s="16">
        <v>45850</v>
      </c>
      <c r="Q137" t="s">
        <v>227</v>
      </c>
      <c r="R137" t="s">
        <v>305</v>
      </c>
      <c r="S137">
        <v>10014606</v>
      </c>
      <c r="T137" t="s">
        <v>227</v>
      </c>
      <c r="AT137" t="str">
        <f>IF(A137&gt;0,_xlfn.XLOOKUP(A137,'IW38 SEMANA CAL'!B:B,'IW38 SEMANA CAL'!AA:AA),"")</f>
        <v>ACARREO</v>
      </c>
      <c r="AU137" t="str">
        <f>IF(A137&gt;0,_xlfn.XLOOKUP(A137,'IW38 SEMANA CAL'!B:B,'IW38 SEMANA CAL'!AD:AD),"")</f>
        <v>PROGRAMADO</v>
      </c>
      <c r="AV137" t="str">
        <f t="shared" si="2"/>
        <v>Marcobre</v>
      </c>
    </row>
    <row r="138" spans="1:48" x14ac:dyDescent="0.35">
      <c r="A138">
        <v>6614596</v>
      </c>
      <c r="B138">
        <v>0</v>
      </c>
      <c r="C138">
        <v>330</v>
      </c>
      <c r="D138" t="s">
        <v>370</v>
      </c>
      <c r="E138" t="s">
        <v>359</v>
      </c>
      <c r="F138" t="s">
        <v>251</v>
      </c>
      <c r="G138" t="s">
        <v>4044</v>
      </c>
      <c r="H138">
        <v>6</v>
      </c>
      <c r="I138">
        <v>2</v>
      </c>
      <c r="J138">
        <v>0</v>
      </c>
      <c r="K138">
        <v>3</v>
      </c>
      <c r="L138" t="s">
        <v>355</v>
      </c>
      <c r="M138">
        <v>100</v>
      </c>
      <c r="N138" s="16">
        <v>45850</v>
      </c>
      <c r="O138" s="16">
        <v>45850</v>
      </c>
      <c r="Q138" t="s">
        <v>227</v>
      </c>
      <c r="R138" t="s">
        <v>305</v>
      </c>
      <c r="S138">
        <v>10014606</v>
      </c>
      <c r="T138" t="s">
        <v>227</v>
      </c>
      <c r="AT138" t="str">
        <f>IF(A138&gt;0,_xlfn.XLOOKUP(A138,'IW38 SEMANA CAL'!B:B,'IW38 SEMANA CAL'!AA:AA),"")</f>
        <v>ACARREO</v>
      </c>
      <c r="AU138" t="str">
        <f>IF(A138&gt;0,_xlfn.XLOOKUP(A138,'IW38 SEMANA CAL'!B:B,'IW38 SEMANA CAL'!AD:AD),"")</f>
        <v>PROGRAMADO</v>
      </c>
      <c r="AV138" t="str">
        <f t="shared" si="2"/>
        <v>Mantenimiento Eléctrico</v>
      </c>
    </row>
    <row r="139" spans="1:48" x14ac:dyDescent="0.35">
      <c r="A139">
        <v>6614596</v>
      </c>
      <c r="B139">
        <v>0</v>
      </c>
      <c r="C139">
        <v>340</v>
      </c>
      <c r="D139" t="s">
        <v>371</v>
      </c>
      <c r="E139" t="s">
        <v>359</v>
      </c>
      <c r="F139" t="s">
        <v>251</v>
      </c>
      <c r="G139" t="s">
        <v>4045</v>
      </c>
      <c r="H139">
        <v>4</v>
      </c>
      <c r="I139">
        <v>2</v>
      </c>
      <c r="J139">
        <v>0</v>
      </c>
      <c r="K139">
        <v>2</v>
      </c>
      <c r="L139" t="s">
        <v>355</v>
      </c>
      <c r="M139">
        <v>100</v>
      </c>
      <c r="N139" s="16">
        <v>45850</v>
      </c>
      <c r="O139" s="16">
        <v>45850</v>
      </c>
      <c r="Q139" t="s">
        <v>227</v>
      </c>
      <c r="R139" t="s">
        <v>305</v>
      </c>
      <c r="S139">
        <v>10014606</v>
      </c>
      <c r="T139" t="s">
        <v>227</v>
      </c>
      <c r="AT139" t="str">
        <f>IF(A139&gt;0,_xlfn.XLOOKUP(A139,'IW38 SEMANA CAL'!B:B,'IW38 SEMANA CAL'!AA:AA),"")</f>
        <v>ACARREO</v>
      </c>
      <c r="AU139" t="str">
        <f>IF(A139&gt;0,_xlfn.XLOOKUP(A139,'IW38 SEMANA CAL'!B:B,'IW38 SEMANA CAL'!AD:AD),"")</f>
        <v>PROGRAMADO</v>
      </c>
      <c r="AV139" t="str">
        <f t="shared" si="2"/>
        <v>Komatsu A/C</v>
      </c>
    </row>
    <row r="140" spans="1:48" x14ac:dyDescent="0.35">
      <c r="A140">
        <v>6614596</v>
      </c>
      <c r="B140">
        <v>0</v>
      </c>
      <c r="C140">
        <v>350</v>
      </c>
      <c r="D140" t="s">
        <v>372</v>
      </c>
      <c r="E140" t="s">
        <v>359</v>
      </c>
      <c r="F140" t="s">
        <v>251</v>
      </c>
      <c r="G140" t="s">
        <v>4046</v>
      </c>
      <c r="H140">
        <v>32</v>
      </c>
      <c r="I140">
        <v>2</v>
      </c>
      <c r="J140">
        <v>0</v>
      </c>
      <c r="K140">
        <v>16</v>
      </c>
      <c r="L140" t="s">
        <v>355</v>
      </c>
      <c r="M140">
        <v>100</v>
      </c>
      <c r="N140" s="16">
        <v>45850</v>
      </c>
      <c r="O140" s="16">
        <v>45851</v>
      </c>
      <c r="Q140" t="s">
        <v>227</v>
      </c>
      <c r="R140" t="s">
        <v>305</v>
      </c>
      <c r="S140">
        <v>10014606</v>
      </c>
      <c r="T140" t="s">
        <v>227</v>
      </c>
      <c r="AT140" t="str">
        <f>IF(A140&gt;0,_xlfn.XLOOKUP(A140,'IW38 SEMANA CAL'!B:B,'IW38 SEMANA CAL'!AA:AA),"")</f>
        <v>ACARREO</v>
      </c>
      <c r="AU140" t="str">
        <f>IF(A140&gt;0,_xlfn.XLOOKUP(A140,'IW38 SEMANA CAL'!B:B,'IW38 SEMANA CAL'!AD:AD),"")</f>
        <v>PROGRAMADO</v>
      </c>
      <c r="AV140" t="str">
        <f t="shared" si="2"/>
        <v>Confiabilidad</v>
      </c>
    </row>
    <row r="141" spans="1:48" x14ac:dyDescent="0.35">
      <c r="A141">
        <v>6615185</v>
      </c>
      <c r="B141">
        <v>0</v>
      </c>
      <c r="C141">
        <v>10</v>
      </c>
      <c r="D141" t="s">
        <v>361</v>
      </c>
      <c r="E141" t="s">
        <v>354</v>
      </c>
      <c r="F141" t="s">
        <v>310</v>
      </c>
      <c r="G141" t="s">
        <v>6122</v>
      </c>
      <c r="H141">
        <v>12</v>
      </c>
      <c r="I141">
        <v>2</v>
      </c>
      <c r="J141">
        <v>12</v>
      </c>
      <c r="K141">
        <v>6</v>
      </c>
      <c r="L141" t="s">
        <v>355</v>
      </c>
      <c r="M141">
        <v>0</v>
      </c>
      <c r="N141" s="16">
        <v>45850</v>
      </c>
      <c r="O141" s="16">
        <v>45850</v>
      </c>
      <c r="P141" s="16">
        <v>45852</v>
      </c>
      <c r="Q141" t="s">
        <v>284</v>
      </c>
      <c r="R141" t="s">
        <v>285</v>
      </c>
      <c r="S141">
        <v>10014654</v>
      </c>
      <c r="T141" t="s">
        <v>284</v>
      </c>
      <c r="AT141" t="str">
        <f>IF(A141&gt;0,_xlfn.XLOOKUP(A141,'IW38 SEMANA CAL'!B:B,'IW38 SEMANA CAL'!AA:AA),"")</f>
        <v>CARGUIO</v>
      </c>
      <c r="AU141" t="str">
        <f>IF(A141&gt;0,_xlfn.XLOOKUP(A141,'IW38 SEMANA CAL'!B:B,'IW38 SEMANA CAL'!AD:AD),"")</f>
        <v>PROGRAMADO</v>
      </c>
      <c r="AV141" t="str">
        <f t="shared" si="2"/>
        <v>Zamine Sold</v>
      </c>
    </row>
    <row r="142" spans="1:48" x14ac:dyDescent="0.35">
      <c r="A142">
        <v>6615218</v>
      </c>
      <c r="B142">
        <v>0</v>
      </c>
      <c r="C142">
        <v>210</v>
      </c>
      <c r="D142" t="s">
        <v>203</v>
      </c>
      <c r="E142" t="s">
        <v>354</v>
      </c>
      <c r="F142" t="s">
        <v>251</v>
      </c>
      <c r="G142" t="s">
        <v>7596</v>
      </c>
      <c r="H142">
        <v>4</v>
      </c>
      <c r="I142">
        <v>2</v>
      </c>
      <c r="J142">
        <v>6</v>
      </c>
      <c r="K142">
        <v>2</v>
      </c>
      <c r="L142" t="s">
        <v>355</v>
      </c>
      <c r="M142">
        <v>100</v>
      </c>
      <c r="N142" s="16">
        <v>45848</v>
      </c>
      <c r="O142" s="16">
        <v>45848</v>
      </c>
      <c r="P142" s="16">
        <v>45847</v>
      </c>
      <c r="Q142" t="s">
        <v>159</v>
      </c>
      <c r="R142" t="s">
        <v>398</v>
      </c>
      <c r="S142">
        <v>10014599</v>
      </c>
      <c r="T142" t="s">
        <v>159</v>
      </c>
      <c r="AT142" t="str">
        <f>IF(A142&gt;0,_xlfn.XLOOKUP(A142,'IW38 SEMANA CAL'!B:B,'IW38 SEMANA CAL'!AA:AA),"")</f>
        <v>CARGUIO</v>
      </c>
      <c r="AU142" t="str">
        <f>IF(A142&gt;0,_xlfn.XLOOKUP(A142,'IW38 SEMANA CAL'!B:B,'IW38 SEMANA CAL'!AD:AD),"")</f>
        <v>PROGRAMADO</v>
      </c>
      <c r="AV142" t="str">
        <f t="shared" si="2"/>
        <v>Marcobre</v>
      </c>
    </row>
    <row r="143" spans="1:48" x14ac:dyDescent="0.35">
      <c r="A143">
        <v>6615218</v>
      </c>
      <c r="B143">
        <v>0</v>
      </c>
      <c r="C143">
        <v>220</v>
      </c>
      <c r="D143" t="s">
        <v>203</v>
      </c>
      <c r="E143" t="s">
        <v>354</v>
      </c>
      <c r="F143" t="s">
        <v>251</v>
      </c>
      <c r="G143" t="s">
        <v>7597</v>
      </c>
      <c r="H143">
        <v>15.6</v>
      </c>
      <c r="I143">
        <v>2</v>
      </c>
      <c r="J143">
        <v>16</v>
      </c>
      <c r="K143">
        <v>7.8</v>
      </c>
      <c r="L143" t="s">
        <v>355</v>
      </c>
      <c r="M143">
        <v>100</v>
      </c>
      <c r="N143" s="16">
        <v>45848</v>
      </c>
      <c r="O143" s="16">
        <v>45848</v>
      </c>
      <c r="P143" s="16">
        <v>45848</v>
      </c>
      <c r="Q143" t="s">
        <v>159</v>
      </c>
      <c r="R143" t="s">
        <v>398</v>
      </c>
      <c r="S143">
        <v>10014599</v>
      </c>
      <c r="T143" t="s">
        <v>159</v>
      </c>
      <c r="AT143" t="str">
        <f>IF(A143&gt;0,_xlfn.XLOOKUP(A143,'IW38 SEMANA CAL'!B:B,'IW38 SEMANA CAL'!AA:AA),"")</f>
        <v>CARGUIO</v>
      </c>
      <c r="AU143" t="str">
        <f>IF(A143&gt;0,_xlfn.XLOOKUP(A143,'IW38 SEMANA CAL'!B:B,'IW38 SEMANA CAL'!AD:AD),"")</f>
        <v>PROGRAMADO</v>
      </c>
      <c r="AV143" t="str">
        <f t="shared" si="2"/>
        <v>Marcobre</v>
      </c>
    </row>
    <row r="144" spans="1:48" x14ac:dyDescent="0.35">
      <c r="A144">
        <v>6615218</v>
      </c>
      <c r="B144">
        <v>0</v>
      </c>
      <c r="C144">
        <v>230</v>
      </c>
      <c r="D144" t="s">
        <v>370</v>
      </c>
      <c r="E144" t="s">
        <v>354</v>
      </c>
      <c r="F144" t="s">
        <v>251</v>
      </c>
      <c r="G144" t="s">
        <v>7598</v>
      </c>
      <c r="H144">
        <v>6</v>
      </c>
      <c r="I144">
        <v>2</v>
      </c>
      <c r="J144">
        <v>8</v>
      </c>
      <c r="K144">
        <v>3</v>
      </c>
      <c r="L144" t="s">
        <v>355</v>
      </c>
      <c r="M144">
        <v>100</v>
      </c>
      <c r="N144" s="16">
        <v>45848</v>
      </c>
      <c r="O144" s="16">
        <v>45848</v>
      </c>
      <c r="P144" s="16">
        <v>45848</v>
      </c>
      <c r="Q144" t="s">
        <v>159</v>
      </c>
      <c r="R144" t="s">
        <v>398</v>
      </c>
      <c r="S144">
        <v>10014599</v>
      </c>
      <c r="T144" t="s">
        <v>159</v>
      </c>
      <c r="AT144" t="str">
        <f>IF(A144&gt;0,_xlfn.XLOOKUP(A144,'IW38 SEMANA CAL'!B:B,'IW38 SEMANA CAL'!AA:AA),"")</f>
        <v>CARGUIO</v>
      </c>
      <c r="AU144" t="str">
        <f>IF(A144&gt;0,_xlfn.XLOOKUP(A144,'IW38 SEMANA CAL'!B:B,'IW38 SEMANA CAL'!AD:AD),"")</f>
        <v>PROGRAMADO</v>
      </c>
      <c r="AV144" t="str">
        <f t="shared" si="2"/>
        <v>Mantenimiento Eléctrico</v>
      </c>
    </row>
    <row r="145" spans="1:48" x14ac:dyDescent="0.35">
      <c r="A145">
        <v>6615218</v>
      </c>
      <c r="B145">
        <v>0</v>
      </c>
      <c r="C145">
        <v>240</v>
      </c>
      <c r="D145" t="s">
        <v>371</v>
      </c>
      <c r="E145" t="s">
        <v>354</v>
      </c>
      <c r="F145" t="s">
        <v>251</v>
      </c>
      <c r="G145" t="s">
        <v>7599</v>
      </c>
      <c r="H145">
        <v>5</v>
      </c>
      <c r="I145">
        <v>2</v>
      </c>
      <c r="J145">
        <v>2</v>
      </c>
      <c r="K145">
        <v>2.5</v>
      </c>
      <c r="L145" t="s">
        <v>355</v>
      </c>
      <c r="M145">
        <v>100</v>
      </c>
      <c r="N145" s="16">
        <v>45848</v>
      </c>
      <c r="O145" s="16">
        <v>45848</v>
      </c>
      <c r="P145" s="16">
        <v>45848</v>
      </c>
      <c r="Q145" t="s">
        <v>159</v>
      </c>
      <c r="R145" t="s">
        <v>398</v>
      </c>
      <c r="S145">
        <v>10014599</v>
      </c>
      <c r="T145" t="s">
        <v>159</v>
      </c>
      <c r="AT145" t="str">
        <f>IF(A145&gt;0,_xlfn.XLOOKUP(A145,'IW38 SEMANA CAL'!B:B,'IW38 SEMANA CAL'!AA:AA),"")</f>
        <v>CARGUIO</v>
      </c>
      <c r="AU145" t="str">
        <f>IF(A145&gt;0,_xlfn.XLOOKUP(A145,'IW38 SEMANA CAL'!B:B,'IW38 SEMANA CAL'!AD:AD),"")</f>
        <v>PROGRAMADO</v>
      </c>
      <c r="AV145" t="str">
        <f t="shared" si="2"/>
        <v>Komatsu A/C</v>
      </c>
    </row>
    <row r="146" spans="1:48" x14ac:dyDescent="0.35">
      <c r="A146">
        <v>6615224</v>
      </c>
      <c r="B146">
        <v>0</v>
      </c>
      <c r="C146">
        <v>10</v>
      </c>
      <c r="D146" t="s">
        <v>203</v>
      </c>
      <c r="E146" t="s">
        <v>354</v>
      </c>
      <c r="F146" t="s">
        <v>310</v>
      </c>
      <c r="G146" t="s">
        <v>7667</v>
      </c>
      <c r="H146">
        <v>1</v>
      </c>
      <c r="I146">
        <v>1</v>
      </c>
      <c r="J146">
        <v>1</v>
      </c>
      <c r="K146">
        <v>1</v>
      </c>
      <c r="L146" t="s">
        <v>355</v>
      </c>
      <c r="M146">
        <v>0</v>
      </c>
      <c r="N146" s="16">
        <v>45846</v>
      </c>
      <c r="O146" s="16">
        <v>45846</v>
      </c>
      <c r="P146" s="16">
        <v>45845</v>
      </c>
      <c r="Q146" t="s">
        <v>165</v>
      </c>
      <c r="R146" t="s">
        <v>273</v>
      </c>
      <c r="S146">
        <v>10017653</v>
      </c>
      <c r="T146" t="s">
        <v>272</v>
      </c>
      <c r="AT146" t="str">
        <f>IF(A146&gt;0,_xlfn.XLOOKUP(A146,'IW38 SEMANA CAL'!B:B,'IW38 SEMANA CAL'!AA:AA),"")</f>
        <v>PERFORACIO</v>
      </c>
      <c r="AU146" t="str">
        <f>IF(A146&gt;0,_xlfn.XLOOKUP(A146,'IW38 SEMANA CAL'!B:B,'IW38 SEMANA CAL'!AD:AD),"")</f>
        <v>PROGRAMADO</v>
      </c>
      <c r="AV146" t="str">
        <f t="shared" si="2"/>
        <v>Marcobre</v>
      </c>
    </row>
    <row r="147" spans="1:48" x14ac:dyDescent="0.35">
      <c r="A147">
        <v>6615228</v>
      </c>
      <c r="B147">
        <v>0</v>
      </c>
      <c r="C147">
        <v>10</v>
      </c>
      <c r="D147" t="s">
        <v>203</v>
      </c>
      <c r="E147" t="s">
        <v>354</v>
      </c>
      <c r="F147" t="s">
        <v>310</v>
      </c>
      <c r="G147" t="s">
        <v>6110</v>
      </c>
      <c r="H147">
        <v>4</v>
      </c>
      <c r="I147">
        <v>2</v>
      </c>
      <c r="J147">
        <v>4</v>
      </c>
      <c r="K147">
        <v>2</v>
      </c>
      <c r="L147" t="s">
        <v>355</v>
      </c>
      <c r="M147">
        <v>0</v>
      </c>
      <c r="N147" s="16">
        <v>45850</v>
      </c>
      <c r="O147" s="16">
        <v>45850</v>
      </c>
      <c r="P147" s="16">
        <v>45849</v>
      </c>
      <c r="Q147" t="s">
        <v>173</v>
      </c>
      <c r="R147" t="s">
        <v>341</v>
      </c>
      <c r="S147">
        <v>10014656</v>
      </c>
      <c r="T147" t="s">
        <v>173</v>
      </c>
      <c r="AT147" t="str">
        <f>IF(A147&gt;0,_xlfn.XLOOKUP(A147,'IW38 SEMANA CAL'!B:B,'IW38 SEMANA CAL'!AA:AA),"")</f>
        <v>PERFORACIO</v>
      </c>
      <c r="AU147" t="str">
        <f>IF(A147&gt;0,_xlfn.XLOOKUP(A147,'IW38 SEMANA CAL'!B:B,'IW38 SEMANA CAL'!AD:AD),"")</f>
        <v>PROGRAMADO</v>
      </c>
      <c r="AV147" t="str">
        <f t="shared" si="2"/>
        <v>Marcobre</v>
      </c>
    </row>
    <row r="148" spans="1:48" x14ac:dyDescent="0.35">
      <c r="A148">
        <v>6615336</v>
      </c>
      <c r="B148">
        <v>0</v>
      </c>
      <c r="C148">
        <v>10</v>
      </c>
      <c r="D148" t="s">
        <v>357</v>
      </c>
      <c r="E148" t="s">
        <v>354</v>
      </c>
      <c r="F148" t="s">
        <v>251</v>
      </c>
      <c r="G148" t="s">
        <v>7578</v>
      </c>
      <c r="H148">
        <v>48</v>
      </c>
      <c r="I148">
        <v>2</v>
      </c>
      <c r="J148">
        <v>48</v>
      </c>
      <c r="K148">
        <v>24</v>
      </c>
      <c r="L148" t="s">
        <v>355</v>
      </c>
      <c r="M148">
        <v>100</v>
      </c>
      <c r="N148" s="16">
        <v>45847</v>
      </c>
      <c r="O148" s="16">
        <v>45847</v>
      </c>
      <c r="P148" s="16">
        <v>45848</v>
      </c>
      <c r="Q148" t="s">
        <v>152</v>
      </c>
      <c r="R148" t="s">
        <v>307</v>
      </c>
      <c r="S148">
        <v>10014641</v>
      </c>
      <c r="T148" t="s">
        <v>152</v>
      </c>
      <c r="AT148" t="str">
        <f>IF(A148&gt;0,_xlfn.XLOOKUP(A148,'IW38 SEMANA CAL'!B:B,'IW38 SEMANA CAL'!AA:AA),"")</f>
        <v>AUXILIAR</v>
      </c>
      <c r="AU148" t="str">
        <f>IF(A148&gt;0,_xlfn.XLOOKUP(A148,'IW38 SEMANA CAL'!B:B,'IW38 SEMANA CAL'!AD:AD),"")</f>
        <v>CORRECTIVO</v>
      </c>
      <c r="AV148" t="str">
        <f t="shared" si="2"/>
        <v>Komatsu R&amp;I</v>
      </c>
    </row>
    <row r="149" spans="1:48" x14ac:dyDescent="0.35">
      <c r="A149">
        <v>6615412</v>
      </c>
      <c r="B149">
        <v>0</v>
      </c>
      <c r="C149">
        <v>10</v>
      </c>
      <c r="D149" t="s">
        <v>203</v>
      </c>
      <c r="E149" t="s">
        <v>375</v>
      </c>
      <c r="F149" t="s">
        <v>251</v>
      </c>
      <c r="G149" t="s">
        <v>7600</v>
      </c>
      <c r="H149">
        <v>1</v>
      </c>
      <c r="I149">
        <v>2</v>
      </c>
      <c r="J149">
        <v>0</v>
      </c>
      <c r="K149">
        <v>0.5</v>
      </c>
      <c r="L149" t="s">
        <v>355</v>
      </c>
      <c r="M149">
        <v>100</v>
      </c>
      <c r="N149" s="16">
        <v>45845</v>
      </c>
      <c r="O149" s="16">
        <v>45845</v>
      </c>
      <c r="Q149" t="s">
        <v>176</v>
      </c>
      <c r="R149" t="s">
        <v>275</v>
      </c>
      <c r="S149">
        <v>10014596</v>
      </c>
      <c r="T149" t="s">
        <v>274</v>
      </c>
      <c r="AT149" t="str">
        <f>IF(A149&gt;0,_xlfn.XLOOKUP(A149,'IW38 SEMANA CAL'!B:B,'IW38 SEMANA CAL'!AA:AA),"")</f>
        <v>PERFORACIO</v>
      </c>
      <c r="AU149" t="str">
        <f>IF(A149&gt;0,_xlfn.XLOOKUP(A149,'IW38 SEMANA CAL'!B:B,'IW38 SEMANA CAL'!AD:AD),"")</f>
        <v>PROGRAMADO</v>
      </c>
      <c r="AV149" t="str">
        <f t="shared" si="2"/>
        <v>Marcobre</v>
      </c>
    </row>
    <row r="150" spans="1:48" x14ac:dyDescent="0.35">
      <c r="A150">
        <v>6615424</v>
      </c>
      <c r="B150">
        <v>0</v>
      </c>
      <c r="C150">
        <v>10</v>
      </c>
      <c r="D150" t="s">
        <v>203</v>
      </c>
      <c r="E150" t="s">
        <v>375</v>
      </c>
      <c r="F150" t="s">
        <v>251</v>
      </c>
      <c r="G150" t="s">
        <v>7601</v>
      </c>
      <c r="H150">
        <v>1</v>
      </c>
      <c r="I150">
        <v>2</v>
      </c>
      <c r="J150">
        <v>0</v>
      </c>
      <c r="K150">
        <v>0.5</v>
      </c>
      <c r="L150" t="s">
        <v>355</v>
      </c>
      <c r="M150">
        <v>100</v>
      </c>
      <c r="N150" s="16">
        <v>45845</v>
      </c>
      <c r="O150" s="16">
        <v>45845</v>
      </c>
      <c r="Q150" t="s">
        <v>176</v>
      </c>
      <c r="R150" t="s">
        <v>275</v>
      </c>
      <c r="S150">
        <v>10014596</v>
      </c>
      <c r="T150" t="s">
        <v>274</v>
      </c>
      <c r="AT150" t="str">
        <f>IF(A150&gt;0,_xlfn.XLOOKUP(A150,'IW38 SEMANA CAL'!B:B,'IW38 SEMANA CAL'!AA:AA),"")</f>
        <v>PERFORACIO</v>
      </c>
      <c r="AU150" t="str">
        <f>IF(A150&gt;0,_xlfn.XLOOKUP(A150,'IW38 SEMANA CAL'!B:B,'IW38 SEMANA CAL'!AD:AD),"")</f>
        <v>CORRECTIVO</v>
      </c>
      <c r="AV150" t="str">
        <f t="shared" si="2"/>
        <v>Marcobre</v>
      </c>
    </row>
    <row r="151" spans="1:48" x14ac:dyDescent="0.35">
      <c r="A151">
        <v>6615425</v>
      </c>
      <c r="B151">
        <v>0</v>
      </c>
      <c r="C151">
        <v>10</v>
      </c>
      <c r="D151" t="s">
        <v>203</v>
      </c>
      <c r="E151" t="s">
        <v>375</v>
      </c>
      <c r="F151" t="s">
        <v>251</v>
      </c>
      <c r="G151" t="s">
        <v>7601</v>
      </c>
      <c r="H151">
        <v>1</v>
      </c>
      <c r="I151">
        <v>2</v>
      </c>
      <c r="J151">
        <v>0</v>
      </c>
      <c r="K151">
        <v>0.5</v>
      </c>
      <c r="L151" t="s">
        <v>355</v>
      </c>
      <c r="M151">
        <v>100</v>
      </c>
      <c r="N151" s="16">
        <v>45850</v>
      </c>
      <c r="O151" s="16">
        <v>45850</v>
      </c>
      <c r="Q151" t="s">
        <v>176</v>
      </c>
      <c r="R151" t="s">
        <v>275</v>
      </c>
      <c r="S151">
        <v>10014596</v>
      </c>
      <c r="T151" t="s">
        <v>274</v>
      </c>
      <c r="AT151" t="str">
        <f>IF(A151&gt;0,_xlfn.XLOOKUP(A151,'IW38 SEMANA CAL'!B:B,'IW38 SEMANA CAL'!AA:AA),"")</f>
        <v>PERFORACIO</v>
      </c>
      <c r="AU151" t="str">
        <f>IF(A151&gt;0,_xlfn.XLOOKUP(A151,'IW38 SEMANA CAL'!B:B,'IW38 SEMANA CAL'!AD:AD),"")</f>
        <v>PROGRAMADO</v>
      </c>
      <c r="AV151" t="str">
        <f t="shared" si="2"/>
        <v>Marcobre</v>
      </c>
    </row>
    <row r="152" spans="1:48" x14ac:dyDescent="0.35">
      <c r="A152">
        <v>6615432</v>
      </c>
      <c r="B152">
        <v>0</v>
      </c>
      <c r="C152">
        <v>10</v>
      </c>
      <c r="D152" t="s">
        <v>203</v>
      </c>
      <c r="E152" t="s">
        <v>375</v>
      </c>
      <c r="F152" t="s">
        <v>251</v>
      </c>
      <c r="G152" t="s">
        <v>7602</v>
      </c>
      <c r="H152">
        <v>4</v>
      </c>
      <c r="I152">
        <v>2</v>
      </c>
      <c r="J152">
        <v>0</v>
      </c>
      <c r="K152">
        <v>2</v>
      </c>
      <c r="L152" t="s">
        <v>355</v>
      </c>
      <c r="M152">
        <v>100</v>
      </c>
      <c r="N152" s="16">
        <v>45851</v>
      </c>
      <c r="O152" s="16">
        <v>45851</v>
      </c>
      <c r="Q152" t="s">
        <v>176</v>
      </c>
      <c r="R152" t="s">
        <v>275</v>
      </c>
      <c r="S152">
        <v>10014596</v>
      </c>
      <c r="T152" t="s">
        <v>274</v>
      </c>
      <c r="AT152" t="str">
        <f>IF(A152&gt;0,_xlfn.XLOOKUP(A152,'IW38 SEMANA CAL'!B:B,'IW38 SEMANA CAL'!AA:AA),"")</f>
        <v>PERFORACIO</v>
      </c>
      <c r="AU152" t="str">
        <f>IF(A152&gt;0,_xlfn.XLOOKUP(A152,'IW38 SEMANA CAL'!B:B,'IW38 SEMANA CAL'!AD:AD),"")</f>
        <v>PROGRAMADO</v>
      </c>
      <c r="AV152" t="str">
        <f t="shared" si="2"/>
        <v>Marcobre</v>
      </c>
    </row>
    <row r="153" spans="1:48" x14ac:dyDescent="0.35">
      <c r="A153">
        <v>6615433</v>
      </c>
      <c r="B153">
        <v>0</v>
      </c>
      <c r="C153">
        <v>10</v>
      </c>
      <c r="D153" t="s">
        <v>203</v>
      </c>
      <c r="E153" t="s">
        <v>375</v>
      </c>
      <c r="F153" t="s">
        <v>251</v>
      </c>
      <c r="G153" t="s">
        <v>6892</v>
      </c>
      <c r="H153">
        <v>6</v>
      </c>
      <c r="I153">
        <v>2</v>
      </c>
      <c r="J153">
        <v>0</v>
      </c>
      <c r="K153">
        <v>3</v>
      </c>
      <c r="L153" t="s">
        <v>355</v>
      </c>
      <c r="M153">
        <v>100</v>
      </c>
      <c r="N153" s="16">
        <v>45845</v>
      </c>
      <c r="O153" s="16">
        <v>45845</v>
      </c>
      <c r="Q153" t="s">
        <v>176</v>
      </c>
      <c r="R153" t="s">
        <v>275</v>
      </c>
      <c r="S153">
        <v>10014596</v>
      </c>
      <c r="T153" t="s">
        <v>274</v>
      </c>
      <c r="AT153" t="str">
        <f>IF(A153&gt;0,_xlfn.XLOOKUP(A153,'IW38 SEMANA CAL'!B:B,'IW38 SEMANA CAL'!AA:AA),"")</f>
        <v>PERFORACIO</v>
      </c>
      <c r="AU153" t="str">
        <f>IF(A153&gt;0,_xlfn.XLOOKUP(A153,'IW38 SEMANA CAL'!B:B,'IW38 SEMANA CAL'!AD:AD),"")</f>
        <v>PROGRAMADO</v>
      </c>
      <c r="AV153" t="str">
        <f t="shared" si="2"/>
        <v>Marcobre</v>
      </c>
    </row>
    <row r="154" spans="1:48" x14ac:dyDescent="0.35">
      <c r="A154">
        <v>6615440</v>
      </c>
      <c r="B154">
        <v>0</v>
      </c>
      <c r="C154">
        <v>10</v>
      </c>
      <c r="D154" t="s">
        <v>203</v>
      </c>
      <c r="E154" t="s">
        <v>375</v>
      </c>
      <c r="F154" t="s">
        <v>251</v>
      </c>
      <c r="G154" t="s">
        <v>7600</v>
      </c>
      <c r="H154">
        <v>1</v>
      </c>
      <c r="I154">
        <v>2</v>
      </c>
      <c r="J154">
        <v>0</v>
      </c>
      <c r="K154">
        <v>0.5</v>
      </c>
      <c r="L154" t="s">
        <v>355</v>
      </c>
      <c r="M154">
        <v>100</v>
      </c>
      <c r="N154" s="16">
        <v>45846</v>
      </c>
      <c r="O154" s="16">
        <v>45846</v>
      </c>
      <c r="Q154" t="s">
        <v>165</v>
      </c>
      <c r="R154" t="s">
        <v>273</v>
      </c>
      <c r="S154">
        <v>10017653</v>
      </c>
      <c r="T154" t="s">
        <v>272</v>
      </c>
      <c r="AT154" t="str">
        <f>IF(A154&gt;0,_xlfn.XLOOKUP(A154,'IW38 SEMANA CAL'!B:B,'IW38 SEMANA CAL'!AA:AA),"")</f>
        <v>PERFORACIO</v>
      </c>
      <c r="AU154" t="str">
        <f>IF(A154&gt;0,_xlfn.XLOOKUP(A154,'IW38 SEMANA CAL'!B:B,'IW38 SEMANA CAL'!AD:AD),"")</f>
        <v>PROGRAMADO</v>
      </c>
      <c r="AV154" t="str">
        <f t="shared" si="2"/>
        <v>Marcobre</v>
      </c>
    </row>
    <row r="155" spans="1:48" x14ac:dyDescent="0.35">
      <c r="A155">
        <v>6615441</v>
      </c>
      <c r="B155">
        <v>0</v>
      </c>
      <c r="C155">
        <v>10</v>
      </c>
      <c r="D155" t="s">
        <v>203</v>
      </c>
      <c r="E155" t="s">
        <v>375</v>
      </c>
      <c r="F155" t="s">
        <v>251</v>
      </c>
      <c r="G155" t="s">
        <v>7601</v>
      </c>
      <c r="H155">
        <v>1</v>
      </c>
      <c r="I155">
        <v>2</v>
      </c>
      <c r="J155">
        <v>0</v>
      </c>
      <c r="K155">
        <v>0.5</v>
      </c>
      <c r="L155" t="s">
        <v>355</v>
      </c>
      <c r="M155">
        <v>100</v>
      </c>
      <c r="N155" s="16">
        <v>45850</v>
      </c>
      <c r="O155" s="16">
        <v>45850</v>
      </c>
      <c r="Q155" t="s">
        <v>165</v>
      </c>
      <c r="R155" t="s">
        <v>273</v>
      </c>
      <c r="S155">
        <v>10017653</v>
      </c>
      <c r="T155" t="s">
        <v>272</v>
      </c>
      <c r="AT155" t="str">
        <f>IF(A155&gt;0,_xlfn.XLOOKUP(A155,'IW38 SEMANA CAL'!B:B,'IW38 SEMANA CAL'!AA:AA),"")</f>
        <v>PERFORACIO</v>
      </c>
      <c r="AU155" t="str">
        <f>IF(A155&gt;0,_xlfn.XLOOKUP(A155,'IW38 SEMANA CAL'!B:B,'IW38 SEMANA CAL'!AD:AD),"")</f>
        <v>PROGRAMADO</v>
      </c>
      <c r="AV155" t="str">
        <f t="shared" si="2"/>
        <v>Marcobre</v>
      </c>
    </row>
    <row r="156" spans="1:48" x14ac:dyDescent="0.35">
      <c r="A156">
        <v>6615448</v>
      </c>
      <c r="B156">
        <v>0</v>
      </c>
      <c r="C156">
        <v>10</v>
      </c>
      <c r="D156" t="s">
        <v>203</v>
      </c>
      <c r="E156" t="s">
        <v>375</v>
      </c>
      <c r="F156" t="s">
        <v>251</v>
      </c>
      <c r="G156" t="s">
        <v>7602</v>
      </c>
      <c r="H156">
        <v>4</v>
      </c>
      <c r="I156">
        <v>2</v>
      </c>
      <c r="J156">
        <v>0</v>
      </c>
      <c r="K156">
        <v>2</v>
      </c>
      <c r="L156" t="s">
        <v>355</v>
      </c>
      <c r="M156">
        <v>100</v>
      </c>
      <c r="N156" s="16">
        <v>45851</v>
      </c>
      <c r="O156" s="16">
        <v>45851</v>
      </c>
      <c r="Q156" t="s">
        <v>165</v>
      </c>
      <c r="R156" t="s">
        <v>273</v>
      </c>
      <c r="S156">
        <v>10017653</v>
      </c>
      <c r="T156" t="s">
        <v>272</v>
      </c>
      <c r="AT156" t="str">
        <f>IF(A156&gt;0,_xlfn.XLOOKUP(A156,'IW38 SEMANA CAL'!B:B,'IW38 SEMANA CAL'!AA:AA),"")</f>
        <v>PERFORACIO</v>
      </c>
      <c r="AU156" t="str">
        <f>IF(A156&gt;0,_xlfn.XLOOKUP(A156,'IW38 SEMANA CAL'!B:B,'IW38 SEMANA CAL'!AD:AD),"")</f>
        <v>PROGRAMADO</v>
      </c>
      <c r="AV156" t="str">
        <f t="shared" si="2"/>
        <v>Marcobre</v>
      </c>
    </row>
    <row r="157" spans="1:48" x14ac:dyDescent="0.35">
      <c r="A157">
        <v>6615458</v>
      </c>
      <c r="B157">
        <v>0</v>
      </c>
      <c r="C157">
        <v>10</v>
      </c>
      <c r="D157" t="s">
        <v>203</v>
      </c>
      <c r="E157" t="s">
        <v>375</v>
      </c>
      <c r="F157" t="s">
        <v>251</v>
      </c>
      <c r="G157" t="s">
        <v>6892</v>
      </c>
      <c r="H157">
        <v>6</v>
      </c>
      <c r="I157">
        <v>2</v>
      </c>
      <c r="J157">
        <v>0</v>
      </c>
      <c r="K157">
        <v>3</v>
      </c>
      <c r="L157" t="s">
        <v>355</v>
      </c>
      <c r="M157">
        <v>100</v>
      </c>
      <c r="N157" s="16">
        <v>45851</v>
      </c>
      <c r="O157" s="16">
        <v>45851</v>
      </c>
      <c r="Q157" t="s">
        <v>3806</v>
      </c>
      <c r="R157" t="s">
        <v>3805</v>
      </c>
      <c r="S157">
        <v>10018963</v>
      </c>
      <c r="T157" t="s">
        <v>3804</v>
      </c>
      <c r="AT157" t="str">
        <f>IF(A157&gt;0,_xlfn.XLOOKUP(A157,'IW38 SEMANA CAL'!B:B,'IW38 SEMANA CAL'!AA:AA),"")</f>
        <v>PERFORACIO</v>
      </c>
      <c r="AU157" t="str">
        <f>IF(A157&gt;0,_xlfn.XLOOKUP(A157,'IW38 SEMANA CAL'!B:B,'IW38 SEMANA CAL'!AD:AD),"")</f>
        <v>PROGRAMADO</v>
      </c>
      <c r="AV157" t="str">
        <f t="shared" si="2"/>
        <v>Marcobre</v>
      </c>
    </row>
    <row r="158" spans="1:48" x14ac:dyDescent="0.35">
      <c r="A158">
        <v>6615464</v>
      </c>
      <c r="B158">
        <v>0</v>
      </c>
      <c r="C158">
        <v>10</v>
      </c>
      <c r="D158" t="s">
        <v>203</v>
      </c>
      <c r="E158" t="s">
        <v>375</v>
      </c>
      <c r="F158" t="s">
        <v>251</v>
      </c>
      <c r="G158" t="s">
        <v>7600</v>
      </c>
      <c r="H158">
        <v>1</v>
      </c>
      <c r="I158">
        <v>2</v>
      </c>
      <c r="J158">
        <v>0</v>
      </c>
      <c r="K158">
        <v>0.5</v>
      </c>
      <c r="L158" t="s">
        <v>355</v>
      </c>
      <c r="M158">
        <v>100</v>
      </c>
      <c r="N158" s="16">
        <v>45845</v>
      </c>
      <c r="O158" s="16">
        <v>45845</v>
      </c>
      <c r="Q158" t="s">
        <v>3806</v>
      </c>
      <c r="R158" t="s">
        <v>3805</v>
      </c>
      <c r="S158">
        <v>10018963</v>
      </c>
      <c r="T158" t="s">
        <v>3804</v>
      </c>
      <c r="AT158" t="str">
        <f>IF(A158&gt;0,_xlfn.XLOOKUP(A158,'IW38 SEMANA CAL'!B:B,'IW38 SEMANA CAL'!AA:AA),"")</f>
        <v>PERFORACIO</v>
      </c>
      <c r="AU158" t="str">
        <f>IF(A158&gt;0,_xlfn.XLOOKUP(A158,'IW38 SEMANA CAL'!B:B,'IW38 SEMANA CAL'!AD:AD),"")</f>
        <v>PROGRAMADO</v>
      </c>
      <c r="AV158" t="str">
        <f t="shared" si="2"/>
        <v>Marcobre</v>
      </c>
    </row>
    <row r="159" spans="1:48" x14ac:dyDescent="0.35">
      <c r="A159">
        <v>6615469</v>
      </c>
      <c r="B159">
        <v>0</v>
      </c>
      <c r="C159">
        <v>10</v>
      </c>
      <c r="D159" t="s">
        <v>203</v>
      </c>
      <c r="E159" t="s">
        <v>375</v>
      </c>
      <c r="F159" t="s">
        <v>251</v>
      </c>
      <c r="G159" t="s">
        <v>7601</v>
      </c>
      <c r="H159">
        <v>1</v>
      </c>
      <c r="I159">
        <v>2</v>
      </c>
      <c r="J159">
        <v>0</v>
      </c>
      <c r="K159">
        <v>0.5</v>
      </c>
      <c r="L159" t="s">
        <v>355</v>
      </c>
      <c r="M159">
        <v>100</v>
      </c>
      <c r="N159" s="16">
        <v>45850</v>
      </c>
      <c r="O159" s="16">
        <v>45850</v>
      </c>
      <c r="Q159" t="s">
        <v>3806</v>
      </c>
      <c r="R159" t="s">
        <v>3805</v>
      </c>
      <c r="S159">
        <v>10018963</v>
      </c>
      <c r="T159" t="s">
        <v>3804</v>
      </c>
      <c r="AT159" t="str">
        <f>IF(A159&gt;0,_xlfn.XLOOKUP(A159,'IW38 SEMANA CAL'!B:B,'IW38 SEMANA CAL'!AA:AA),"")</f>
        <v>PERFORACIO</v>
      </c>
      <c r="AU159" t="str">
        <f>IF(A159&gt;0,_xlfn.XLOOKUP(A159,'IW38 SEMANA CAL'!B:B,'IW38 SEMANA CAL'!AD:AD),"")</f>
        <v>PROGRAMADO</v>
      </c>
      <c r="AV159" t="str">
        <f t="shared" si="2"/>
        <v>Marcobre</v>
      </c>
    </row>
    <row r="160" spans="1:48" x14ac:dyDescent="0.35">
      <c r="A160">
        <v>6615475</v>
      </c>
      <c r="B160">
        <v>0</v>
      </c>
      <c r="C160">
        <v>10</v>
      </c>
      <c r="D160" t="s">
        <v>203</v>
      </c>
      <c r="E160" t="s">
        <v>375</v>
      </c>
      <c r="F160" t="s">
        <v>251</v>
      </c>
      <c r="G160" t="s">
        <v>7602</v>
      </c>
      <c r="H160">
        <v>4</v>
      </c>
      <c r="I160">
        <v>2</v>
      </c>
      <c r="J160">
        <v>0</v>
      </c>
      <c r="K160">
        <v>2</v>
      </c>
      <c r="L160" t="s">
        <v>355</v>
      </c>
      <c r="M160">
        <v>100</v>
      </c>
      <c r="N160" s="16">
        <v>45851</v>
      </c>
      <c r="O160" s="16">
        <v>45851</v>
      </c>
      <c r="Q160" t="s">
        <v>3806</v>
      </c>
      <c r="R160" t="s">
        <v>3805</v>
      </c>
      <c r="S160">
        <v>10018963</v>
      </c>
      <c r="T160" t="s">
        <v>3804</v>
      </c>
      <c r="AT160" t="str">
        <f>IF(A160&gt;0,_xlfn.XLOOKUP(A160,'IW38 SEMANA CAL'!B:B,'IW38 SEMANA CAL'!AA:AA),"")</f>
        <v>PERFORACIO</v>
      </c>
      <c r="AU160" t="str">
        <f>IF(A160&gt;0,_xlfn.XLOOKUP(A160,'IW38 SEMANA CAL'!B:B,'IW38 SEMANA CAL'!AD:AD),"")</f>
        <v>PROGRAMADO</v>
      </c>
      <c r="AV160" t="str">
        <f t="shared" si="2"/>
        <v>Marcobre</v>
      </c>
    </row>
    <row r="161" spans="1:48" x14ac:dyDescent="0.35">
      <c r="A161">
        <v>6615776</v>
      </c>
      <c r="B161">
        <v>0</v>
      </c>
      <c r="C161">
        <v>30</v>
      </c>
      <c r="D161" t="s">
        <v>365</v>
      </c>
      <c r="E161" t="s">
        <v>354</v>
      </c>
      <c r="F161" t="s">
        <v>251</v>
      </c>
      <c r="G161" t="s">
        <v>8879</v>
      </c>
      <c r="H161">
        <v>3.6</v>
      </c>
      <c r="I161">
        <v>2</v>
      </c>
      <c r="J161">
        <v>3.6</v>
      </c>
      <c r="K161">
        <v>1.8</v>
      </c>
      <c r="L161" t="s">
        <v>355</v>
      </c>
      <c r="M161">
        <v>100</v>
      </c>
      <c r="N161" s="16">
        <v>45845</v>
      </c>
      <c r="O161" s="16">
        <v>45845</v>
      </c>
      <c r="P161" s="16">
        <v>45847</v>
      </c>
      <c r="Q161" t="s">
        <v>238</v>
      </c>
      <c r="R161" t="s">
        <v>281</v>
      </c>
      <c r="S161">
        <v>10014628</v>
      </c>
      <c r="T161" t="s">
        <v>238</v>
      </c>
      <c r="AT161" t="str">
        <f>IF(A161&gt;0,_xlfn.XLOOKUP(A161,'IW38 SEMANA CAL'!B:B,'IW38 SEMANA CAL'!AA:AA),"")</f>
        <v>AUXILIAR</v>
      </c>
      <c r="AU161" t="str">
        <f>IF(A161&gt;0,_xlfn.XLOOKUP(A161,'IW38 SEMANA CAL'!B:B,'IW38 SEMANA CAL'!AD:AD),"")</f>
        <v>PROGRAMADO</v>
      </c>
      <c r="AV161" t="str">
        <f t="shared" si="2"/>
        <v>Técnico de Inspección</v>
      </c>
    </row>
    <row r="162" spans="1:48" x14ac:dyDescent="0.35">
      <c r="A162">
        <v>6615841</v>
      </c>
      <c r="B162">
        <v>0</v>
      </c>
      <c r="C162">
        <v>40</v>
      </c>
      <c r="D162" t="s">
        <v>365</v>
      </c>
      <c r="E162" t="s">
        <v>354</v>
      </c>
      <c r="F162" t="s">
        <v>251</v>
      </c>
      <c r="G162" t="s">
        <v>8928</v>
      </c>
      <c r="H162">
        <v>4</v>
      </c>
      <c r="I162">
        <v>2</v>
      </c>
      <c r="J162">
        <v>4</v>
      </c>
      <c r="K162">
        <v>2</v>
      </c>
      <c r="L162" t="s">
        <v>355</v>
      </c>
      <c r="M162">
        <v>100</v>
      </c>
      <c r="N162" s="16">
        <v>45818</v>
      </c>
      <c r="O162" s="16">
        <v>45818</v>
      </c>
      <c r="P162" s="16">
        <v>45849</v>
      </c>
      <c r="Q162" t="s">
        <v>318</v>
      </c>
      <c r="R162" t="s">
        <v>319</v>
      </c>
      <c r="S162">
        <v>10014631</v>
      </c>
      <c r="T162" t="s">
        <v>318</v>
      </c>
      <c r="AT162" t="str">
        <f>IF(A162&gt;0,_xlfn.XLOOKUP(A162,'IW38 SEMANA CAL'!B:B,'IW38 SEMANA CAL'!AA:AA),"")</f>
        <v>AUXILIAR</v>
      </c>
      <c r="AU162" t="str">
        <f>IF(A162&gt;0,_xlfn.XLOOKUP(A162,'IW38 SEMANA CAL'!B:B,'IW38 SEMANA CAL'!AD:AD),"")</f>
        <v>CORRECTIVO</v>
      </c>
      <c r="AV162" t="str">
        <f t="shared" si="2"/>
        <v>Técnico de Inspección</v>
      </c>
    </row>
    <row r="163" spans="1:48" x14ac:dyDescent="0.35">
      <c r="A163">
        <v>6615844</v>
      </c>
      <c r="B163">
        <v>0</v>
      </c>
      <c r="C163">
        <v>10</v>
      </c>
      <c r="D163" t="s">
        <v>365</v>
      </c>
      <c r="E163" t="s">
        <v>375</v>
      </c>
      <c r="F163" t="s">
        <v>251</v>
      </c>
      <c r="G163" t="s">
        <v>7586</v>
      </c>
      <c r="H163">
        <v>2</v>
      </c>
      <c r="I163">
        <v>2</v>
      </c>
      <c r="J163">
        <v>0</v>
      </c>
      <c r="K163">
        <v>1</v>
      </c>
      <c r="L163" t="s">
        <v>355</v>
      </c>
      <c r="M163">
        <v>100</v>
      </c>
      <c r="N163" s="16">
        <v>45845</v>
      </c>
      <c r="O163" s="16">
        <v>45845</v>
      </c>
      <c r="Q163" t="s">
        <v>218</v>
      </c>
      <c r="R163" t="s">
        <v>279</v>
      </c>
      <c r="S163">
        <v>10014633</v>
      </c>
      <c r="T163" t="s">
        <v>218</v>
      </c>
      <c r="AT163" t="str">
        <f>IF(A163&gt;0,_xlfn.XLOOKUP(A163,'IW38 SEMANA CAL'!B:B,'IW38 SEMANA CAL'!AA:AA),"")</f>
        <v>AUXILIAR</v>
      </c>
      <c r="AU163" t="str">
        <f>IF(A163&gt;0,_xlfn.XLOOKUP(A163,'IW38 SEMANA CAL'!B:B,'IW38 SEMANA CAL'!AD:AD),"")</f>
        <v>CORRECTIVO</v>
      </c>
      <c r="AV163" t="str">
        <f t="shared" si="2"/>
        <v>Técnico de Inspección</v>
      </c>
    </row>
    <row r="164" spans="1:48" x14ac:dyDescent="0.35">
      <c r="A164">
        <v>6615992</v>
      </c>
      <c r="B164">
        <v>0</v>
      </c>
      <c r="C164">
        <v>10</v>
      </c>
      <c r="D164" t="s">
        <v>203</v>
      </c>
      <c r="E164" t="s">
        <v>354</v>
      </c>
      <c r="F164" t="s">
        <v>310</v>
      </c>
      <c r="G164" t="s">
        <v>6209</v>
      </c>
      <c r="H164">
        <v>2</v>
      </c>
      <c r="I164">
        <v>1</v>
      </c>
      <c r="J164">
        <v>2</v>
      </c>
      <c r="K164">
        <v>2</v>
      </c>
      <c r="L164" t="s">
        <v>355</v>
      </c>
      <c r="M164">
        <v>0</v>
      </c>
      <c r="N164" s="16">
        <v>45845</v>
      </c>
      <c r="O164" s="16">
        <v>45845</v>
      </c>
      <c r="P164" s="16">
        <v>45845</v>
      </c>
      <c r="Q164" t="s">
        <v>210</v>
      </c>
      <c r="R164" t="s">
        <v>395</v>
      </c>
      <c r="S164">
        <v>10014608</v>
      </c>
      <c r="T164" t="s">
        <v>210</v>
      </c>
      <c r="AT164" t="str">
        <f>IF(A164&gt;0,_xlfn.XLOOKUP(A164,'IW38 SEMANA CAL'!B:B,'IW38 SEMANA CAL'!AA:AA),"")</f>
        <v>ACARREO</v>
      </c>
      <c r="AU164" t="str">
        <f>IF(A164&gt;0,_xlfn.XLOOKUP(A164,'IW38 SEMANA CAL'!B:B,'IW38 SEMANA CAL'!AD:AD),"")</f>
        <v>PROGRAMADO</v>
      </c>
      <c r="AV164" t="str">
        <f t="shared" si="2"/>
        <v>Marcobre</v>
      </c>
    </row>
    <row r="165" spans="1:48" x14ac:dyDescent="0.35">
      <c r="A165">
        <v>6616009</v>
      </c>
      <c r="B165">
        <v>0</v>
      </c>
      <c r="C165">
        <v>10</v>
      </c>
      <c r="D165" t="s">
        <v>361</v>
      </c>
      <c r="E165" t="s">
        <v>354</v>
      </c>
      <c r="F165" t="s">
        <v>310</v>
      </c>
      <c r="G165" t="s">
        <v>6304</v>
      </c>
      <c r="H165">
        <v>90</v>
      </c>
      <c r="I165">
        <v>5</v>
      </c>
      <c r="J165">
        <v>90</v>
      </c>
      <c r="K165">
        <v>18</v>
      </c>
      <c r="L165" t="s">
        <v>355</v>
      </c>
      <c r="M165">
        <v>0</v>
      </c>
      <c r="N165" s="16">
        <v>45850</v>
      </c>
      <c r="O165" s="16">
        <v>45850</v>
      </c>
      <c r="P165" s="16">
        <v>45853</v>
      </c>
      <c r="Q165" t="s">
        <v>284</v>
      </c>
      <c r="R165" t="s">
        <v>285</v>
      </c>
      <c r="S165">
        <v>10014654</v>
      </c>
      <c r="T165" t="s">
        <v>284</v>
      </c>
      <c r="AT165" t="str">
        <f>IF(A165&gt;0,_xlfn.XLOOKUP(A165,'IW38 SEMANA CAL'!B:B,'IW38 SEMANA CAL'!AA:AA),"")</f>
        <v>CARGUIO</v>
      </c>
      <c r="AU165" t="str">
        <f>IF(A165&gt;0,_xlfn.XLOOKUP(A165,'IW38 SEMANA CAL'!B:B,'IW38 SEMANA CAL'!AD:AD),"")</f>
        <v>PROGRAMADO</v>
      </c>
      <c r="AV165" t="str">
        <f t="shared" si="2"/>
        <v>Zamine Sold</v>
      </c>
    </row>
    <row r="166" spans="1:48" x14ac:dyDescent="0.35">
      <c r="A166">
        <v>6616336</v>
      </c>
      <c r="B166">
        <v>0</v>
      </c>
      <c r="C166">
        <v>10</v>
      </c>
      <c r="D166" t="s">
        <v>374</v>
      </c>
      <c r="E166" t="s">
        <v>354</v>
      </c>
      <c r="F166" t="s">
        <v>251</v>
      </c>
      <c r="G166" t="s">
        <v>8880</v>
      </c>
      <c r="H166">
        <v>120</v>
      </c>
      <c r="I166">
        <v>4</v>
      </c>
      <c r="J166">
        <v>120</v>
      </c>
      <c r="K166">
        <v>30</v>
      </c>
      <c r="L166" t="s">
        <v>355</v>
      </c>
      <c r="M166">
        <v>100</v>
      </c>
      <c r="N166" s="16">
        <v>45850</v>
      </c>
      <c r="O166" s="16">
        <v>45851</v>
      </c>
      <c r="P166" s="16">
        <v>45853</v>
      </c>
      <c r="Q166" t="s">
        <v>284</v>
      </c>
      <c r="R166" t="s">
        <v>285</v>
      </c>
      <c r="S166">
        <v>10014654</v>
      </c>
      <c r="T166" t="s">
        <v>284</v>
      </c>
      <c r="AT166" t="str">
        <f>IF(A166&gt;0,_xlfn.XLOOKUP(A166,'IW38 SEMANA CAL'!B:B,'IW38 SEMANA CAL'!AA:AA),"")</f>
        <v>CARGUIO</v>
      </c>
      <c r="AU166" t="str">
        <f>IF(A166&gt;0,_xlfn.XLOOKUP(A166,'IW38 SEMANA CAL'!B:B,'IW38 SEMANA CAL'!AD:AD),"")</f>
        <v>PROGRAMADO</v>
      </c>
      <c r="AV166" t="str">
        <f t="shared" si="2"/>
        <v>Zamine Palas</v>
      </c>
    </row>
    <row r="167" spans="1:48" x14ac:dyDescent="0.35">
      <c r="A167">
        <v>6616336</v>
      </c>
      <c r="B167">
        <v>0</v>
      </c>
      <c r="C167">
        <v>20</v>
      </c>
      <c r="D167" t="s">
        <v>362</v>
      </c>
      <c r="E167" t="s">
        <v>354</v>
      </c>
      <c r="F167" t="s">
        <v>251</v>
      </c>
      <c r="G167" t="s">
        <v>8880</v>
      </c>
      <c r="H167">
        <v>60</v>
      </c>
      <c r="I167">
        <v>2</v>
      </c>
      <c r="J167">
        <v>60</v>
      </c>
      <c r="K167">
        <v>30</v>
      </c>
      <c r="L167" t="s">
        <v>355</v>
      </c>
      <c r="M167">
        <v>0</v>
      </c>
      <c r="N167" s="16">
        <v>45851</v>
      </c>
      <c r="O167" s="16">
        <v>45852</v>
      </c>
      <c r="P167" s="16">
        <v>45853</v>
      </c>
      <c r="Q167" t="s">
        <v>284</v>
      </c>
      <c r="R167" t="s">
        <v>285</v>
      </c>
      <c r="S167">
        <v>10014654</v>
      </c>
      <c r="T167" t="s">
        <v>284</v>
      </c>
      <c r="AT167" t="str">
        <f>IF(A167&gt;0,_xlfn.XLOOKUP(A167,'IW38 SEMANA CAL'!B:B,'IW38 SEMANA CAL'!AA:AA),"")</f>
        <v>CARGUIO</v>
      </c>
      <c r="AU167" t="str">
        <f>IF(A167&gt;0,_xlfn.XLOOKUP(A167,'IW38 SEMANA CAL'!B:B,'IW38 SEMANA CAL'!AD:AD),"")</f>
        <v>PROGRAMADO</v>
      </c>
      <c r="AV167" t="str">
        <f t="shared" si="2"/>
        <v>Operador de Grúa</v>
      </c>
    </row>
    <row r="168" spans="1:48" x14ac:dyDescent="0.35">
      <c r="A168">
        <v>6616337</v>
      </c>
      <c r="B168">
        <v>0</v>
      </c>
      <c r="C168">
        <v>10</v>
      </c>
      <c r="D168" t="s">
        <v>374</v>
      </c>
      <c r="E168" t="s">
        <v>354</v>
      </c>
      <c r="F168" t="s">
        <v>251</v>
      </c>
      <c r="G168" t="s">
        <v>7646</v>
      </c>
      <c r="H168">
        <v>64</v>
      </c>
      <c r="I168">
        <v>4</v>
      </c>
      <c r="J168">
        <v>64</v>
      </c>
      <c r="K168">
        <v>16</v>
      </c>
      <c r="L168" t="s">
        <v>355</v>
      </c>
      <c r="M168">
        <v>100</v>
      </c>
      <c r="N168" s="16">
        <v>45850</v>
      </c>
      <c r="O168" s="16">
        <v>45850</v>
      </c>
      <c r="P168" s="16">
        <v>45852</v>
      </c>
      <c r="Q168" t="s">
        <v>284</v>
      </c>
      <c r="R168" t="s">
        <v>285</v>
      </c>
      <c r="S168">
        <v>10014654</v>
      </c>
      <c r="T168" t="s">
        <v>284</v>
      </c>
      <c r="AT168" t="str">
        <f>IF(A168&gt;0,_xlfn.XLOOKUP(A168,'IW38 SEMANA CAL'!B:B,'IW38 SEMANA CAL'!AA:AA),"")</f>
        <v>CARGUIO</v>
      </c>
      <c r="AU168" t="str">
        <f>IF(A168&gt;0,_xlfn.XLOOKUP(A168,'IW38 SEMANA CAL'!B:B,'IW38 SEMANA CAL'!AD:AD),"")</f>
        <v>PROGRAMADO</v>
      </c>
      <c r="AV168" t="str">
        <f t="shared" si="2"/>
        <v>Zamine Palas</v>
      </c>
    </row>
    <row r="169" spans="1:48" x14ac:dyDescent="0.35">
      <c r="A169">
        <v>6616373</v>
      </c>
      <c r="B169">
        <v>0</v>
      </c>
      <c r="C169">
        <v>10</v>
      </c>
      <c r="D169" t="s">
        <v>376</v>
      </c>
      <c r="E169" t="s">
        <v>375</v>
      </c>
      <c r="F169" t="s">
        <v>251</v>
      </c>
      <c r="G169" t="s">
        <v>8881</v>
      </c>
      <c r="H169">
        <v>2</v>
      </c>
      <c r="I169">
        <v>2</v>
      </c>
      <c r="J169">
        <v>0</v>
      </c>
      <c r="K169">
        <v>1</v>
      </c>
      <c r="L169" t="s">
        <v>355</v>
      </c>
      <c r="M169">
        <v>100</v>
      </c>
      <c r="N169" s="16">
        <v>45850</v>
      </c>
      <c r="O169" s="16">
        <v>45850</v>
      </c>
      <c r="Q169" t="s">
        <v>173</v>
      </c>
      <c r="R169" t="s">
        <v>341</v>
      </c>
      <c r="S169">
        <v>10014656</v>
      </c>
      <c r="T169" t="s">
        <v>173</v>
      </c>
      <c r="AT169" t="str">
        <f>IF(A169&gt;0,_xlfn.XLOOKUP(A169,'IW38 SEMANA CAL'!B:B,'IW38 SEMANA CAL'!AA:AA),"")</f>
        <v>PERFORACIO</v>
      </c>
      <c r="AU169" t="str">
        <f>IF(A169&gt;0,_xlfn.XLOOKUP(A169,'IW38 SEMANA CAL'!B:B,'IW38 SEMANA CAL'!AD:AD),"")</f>
        <v>PROGRAMADO</v>
      </c>
      <c r="AV169" t="str">
        <f t="shared" si="2"/>
        <v>FSS</v>
      </c>
    </row>
    <row r="170" spans="1:48" x14ac:dyDescent="0.35">
      <c r="A170">
        <v>6616375</v>
      </c>
      <c r="B170">
        <v>0</v>
      </c>
      <c r="C170">
        <v>10</v>
      </c>
      <c r="D170" t="s">
        <v>376</v>
      </c>
      <c r="E170" t="s">
        <v>354</v>
      </c>
      <c r="F170" t="s">
        <v>251</v>
      </c>
      <c r="G170" t="s">
        <v>6895</v>
      </c>
      <c r="H170">
        <v>2</v>
      </c>
      <c r="I170">
        <v>2</v>
      </c>
      <c r="J170">
        <v>2</v>
      </c>
      <c r="K170">
        <v>1</v>
      </c>
      <c r="L170" t="s">
        <v>355</v>
      </c>
      <c r="M170">
        <v>100</v>
      </c>
      <c r="N170" s="16">
        <v>45850</v>
      </c>
      <c r="O170" s="16">
        <v>45850</v>
      </c>
      <c r="P170" s="16">
        <v>45852</v>
      </c>
      <c r="Q170" t="s">
        <v>284</v>
      </c>
      <c r="R170" t="s">
        <v>285</v>
      </c>
      <c r="S170">
        <v>10014654</v>
      </c>
      <c r="T170" t="s">
        <v>284</v>
      </c>
      <c r="AT170" t="str">
        <f>IF(A170&gt;0,_xlfn.XLOOKUP(A170,'IW38 SEMANA CAL'!B:B,'IW38 SEMANA CAL'!AA:AA),"")</f>
        <v>CARGUIO</v>
      </c>
      <c r="AU170" t="str">
        <f>IF(A170&gt;0,_xlfn.XLOOKUP(A170,'IW38 SEMANA CAL'!B:B,'IW38 SEMANA CAL'!AD:AD),"")</f>
        <v>PROGRAMADO</v>
      </c>
      <c r="AV170" t="str">
        <f t="shared" si="2"/>
        <v>FSS</v>
      </c>
    </row>
    <row r="171" spans="1:48" x14ac:dyDescent="0.35">
      <c r="A171">
        <v>6616376</v>
      </c>
      <c r="B171">
        <v>0</v>
      </c>
      <c r="C171">
        <v>10</v>
      </c>
      <c r="D171" t="s">
        <v>376</v>
      </c>
      <c r="E171" t="s">
        <v>354</v>
      </c>
      <c r="F171" t="s">
        <v>251</v>
      </c>
      <c r="G171" t="s">
        <v>7603</v>
      </c>
      <c r="H171">
        <v>4</v>
      </c>
      <c r="I171">
        <v>2</v>
      </c>
      <c r="J171">
        <v>0</v>
      </c>
      <c r="K171">
        <v>2</v>
      </c>
      <c r="L171" t="s">
        <v>355</v>
      </c>
      <c r="M171">
        <v>100</v>
      </c>
      <c r="N171" s="16">
        <v>45845</v>
      </c>
      <c r="O171" s="16">
        <v>45845</v>
      </c>
      <c r="P171" s="16">
        <v>45844</v>
      </c>
      <c r="Q171" t="s">
        <v>318</v>
      </c>
      <c r="R171" t="s">
        <v>319</v>
      </c>
      <c r="S171">
        <v>10014631</v>
      </c>
      <c r="T171" t="s">
        <v>318</v>
      </c>
      <c r="AT171" t="str">
        <f>IF(A171&gt;0,_xlfn.XLOOKUP(A171,'IW38 SEMANA CAL'!B:B,'IW38 SEMANA CAL'!AA:AA),"")</f>
        <v>AUXILIAR</v>
      </c>
      <c r="AU171" t="str">
        <f>IF(A171&gt;0,_xlfn.XLOOKUP(A171,'IW38 SEMANA CAL'!B:B,'IW38 SEMANA CAL'!AD:AD),"")</f>
        <v>PROGRAMADO</v>
      </c>
      <c r="AV171" t="str">
        <f t="shared" si="2"/>
        <v>FSS</v>
      </c>
    </row>
    <row r="172" spans="1:48" x14ac:dyDescent="0.35">
      <c r="A172">
        <v>6616378</v>
      </c>
      <c r="B172">
        <v>0</v>
      </c>
      <c r="C172">
        <v>10</v>
      </c>
      <c r="D172" t="s">
        <v>376</v>
      </c>
      <c r="E172" t="s">
        <v>375</v>
      </c>
      <c r="F172" t="s">
        <v>251</v>
      </c>
      <c r="G172" t="s">
        <v>7647</v>
      </c>
      <c r="H172">
        <v>2</v>
      </c>
      <c r="I172">
        <v>2</v>
      </c>
      <c r="J172">
        <v>0</v>
      </c>
      <c r="K172">
        <v>1</v>
      </c>
      <c r="L172" t="s">
        <v>355</v>
      </c>
      <c r="M172">
        <v>100</v>
      </c>
      <c r="N172" s="16">
        <v>45845</v>
      </c>
      <c r="O172" s="16">
        <v>45845</v>
      </c>
      <c r="Q172" t="s">
        <v>152</v>
      </c>
      <c r="R172" t="s">
        <v>307</v>
      </c>
      <c r="S172">
        <v>10014641</v>
      </c>
      <c r="T172" t="s">
        <v>152</v>
      </c>
      <c r="AT172" t="str">
        <f>IF(A172&gt;0,_xlfn.XLOOKUP(A172,'IW38 SEMANA CAL'!B:B,'IW38 SEMANA CAL'!AA:AA),"")</f>
        <v>AUXILIAR</v>
      </c>
      <c r="AU172" t="str">
        <f>IF(A172&gt;0,_xlfn.XLOOKUP(A172,'IW38 SEMANA CAL'!B:B,'IW38 SEMANA CAL'!AD:AD),"")</f>
        <v>CORRECTIVO</v>
      </c>
      <c r="AV172" t="str">
        <f t="shared" si="2"/>
        <v>FSS</v>
      </c>
    </row>
    <row r="173" spans="1:48" x14ac:dyDescent="0.35">
      <c r="A173">
        <v>6616524</v>
      </c>
      <c r="B173">
        <v>0</v>
      </c>
      <c r="C173">
        <v>70</v>
      </c>
      <c r="D173" t="s">
        <v>367</v>
      </c>
      <c r="E173" t="s">
        <v>354</v>
      </c>
      <c r="F173" t="s">
        <v>251</v>
      </c>
      <c r="G173" t="s">
        <v>8882</v>
      </c>
      <c r="H173">
        <v>1</v>
      </c>
      <c r="I173">
        <v>1</v>
      </c>
      <c r="J173">
        <v>1</v>
      </c>
      <c r="K173">
        <v>1</v>
      </c>
      <c r="L173" t="s">
        <v>355</v>
      </c>
      <c r="M173">
        <v>100</v>
      </c>
      <c r="N173" s="16">
        <v>45851</v>
      </c>
      <c r="O173" s="16">
        <v>45851</v>
      </c>
      <c r="P173" s="16">
        <v>45850</v>
      </c>
      <c r="Q173" t="s">
        <v>196</v>
      </c>
      <c r="R173" t="s">
        <v>258</v>
      </c>
      <c r="S173">
        <v>10017881</v>
      </c>
      <c r="T173" t="s">
        <v>257</v>
      </c>
      <c r="AT173" t="str">
        <f>IF(A173&gt;0,_xlfn.XLOOKUP(A173,'IW38 SEMANA CAL'!B:B,'IW38 SEMANA CAL'!AA:AA),"")</f>
        <v>SOPORTE</v>
      </c>
      <c r="AU173" t="str">
        <f>IF(A173&gt;0,_xlfn.XLOOKUP(A173,'IW38 SEMANA CAL'!B:B,'IW38 SEMANA CAL'!AD:AD),"")</f>
        <v>PROGRAMADO</v>
      </c>
      <c r="AV173" t="str">
        <f t="shared" si="2"/>
        <v>Soporte</v>
      </c>
    </row>
    <row r="174" spans="1:48" x14ac:dyDescent="0.35">
      <c r="A174">
        <v>6616524</v>
      </c>
      <c r="B174">
        <v>0</v>
      </c>
      <c r="C174">
        <v>80</v>
      </c>
      <c r="D174" t="s">
        <v>367</v>
      </c>
      <c r="E174" t="s">
        <v>354</v>
      </c>
      <c r="F174" t="s">
        <v>251</v>
      </c>
      <c r="G174" t="s">
        <v>8883</v>
      </c>
      <c r="H174">
        <v>2</v>
      </c>
      <c r="I174">
        <v>2</v>
      </c>
      <c r="J174">
        <v>4</v>
      </c>
      <c r="K174">
        <v>1</v>
      </c>
      <c r="L174" t="s">
        <v>355</v>
      </c>
      <c r="M174">
        <v>100</v>
      </c>
      <c r="N174" s="16">
        <v>45851</v>
      </c>
      <c r="O174" s="16">
        <v>45851</v>
      </c>
      <c r="P174" s="16">
        <v>45851</v>
      </c>
      <c r="Q174" t="s">
        <v>196</v>
      </c>
      <c r="R174" t="s">
        <v>258</v>
      </c>
      <c r="S174">
        <v>10017881</v>
      </c>
      <c r="T174" t="s">
        <v>257</v>
      </c>
      <c r="AT174" t="str">
        <f>IF(A174&gt;0,_xlfn.XLOOKUP(A174,'IW38 SEMANA CAL'!B:B,'IW38 SEMANA CAL'!AA:AA),"")</f>
        <v>SOPORTE</v>
      </c>
      <c r="AU174" t="str">
        <f>IF(A174&gt;0,_xlfn.XLOOKUP(A174,'IW38 SEMANA CAL'!B:B,'IW38 SEMANA CAL'!AD:AD),"")</f>
        <v>PROGRAMADO</v>
      </c>
      <c r="AV174" t="str">
        <f t="shared" si="2"/>
        <v>Soporte</v>
      </c>
    </row>
    <row r="175" spans="1:48" x14ac:dyDescent="0.35">
      <c r="A175">
        <v>6616524</v>
      </c>
      <c r="B175">
        <v>0</v>
      </c>
      <c r="C175">
        <v>90</v>
      </c>
      <c r="D175" t="s">
        <v>367</v>
      </c>
      <c r="E175" t="s">
        <v>354</v>
      </c>
      <c r="F175" t="s">
        <v>251</v>
      </c>
      <c r="G175" t="s">
        <v>8884</v>
      </c>
      <c r="H175">
        <v>1</v>
      </c>
      <c r="I175">
        <v>1</v>
      </c>
      <c r="J175">
        <v>1</v>
      </c>
      <c r="K175">
        <v>1</v>
      </c>
      <c r="L175" t="s">
        <v>355</v>
      </c>
      <c r="M175">
        <v>100</v>
      </c>
      <c r="N175" s="16">
        <v>45851</v>
      </c>
      <c r="O175" s="16">
        <v>45851</v>
      </c>
      <c r="P175" s="16">
        <v>45850</v>
      </c>
      <c r="Q175" t="s">
        <v>196</v>
      </c>
      <c r="R175" t="s">
        <v>258</v>
      </c>
      <c r="S175">
        <v>10017881</v>
      </c>
      <c r="T175" t="s">
        <v>257</v>
      </c>
      <c r="AT175" t="str">
        <f>IF(A175&gt;0,_xlfn.XLOOKUP(A175,'IW38 SEMANA CAL'!B:B,'IW38 SEMANA CAL'!AA:AA),"")</f>
        <v>SOPORTE</v>
      </c>
      <c r="AU175" t="str">
        <f>IF(A175&gt;0,_xlfn.XLOOKUP(A175,'IW38 SEMANA CAL'!B:B,'IW38 SEMANA CAL'!AD:AD),"")</f>
        <v>PROGRAMADO</v>
      </c>
      <c r="AV175" t="str">
        <f t="shared" si="2"/>
        <v>Soporte</v>
      </c>
    </row>
    <row r="176" spans="1:48" x14ac:dyDescent="0.35">
      <c r="A176">
        <v>6616788</v>
      </c>
      <c r="B176">
        <v>0</v>
      </c>
      <c r="C176">
        <v>10</v>
      </c>
      <c r="D176" t="s">
        <v>203</v>
      </c>
      <c r="E176" t="s">
        <v>354</v>
      </c>
      <c r="F176" t="s">
        <v>310</v>
      </c>
      <c r="G176" t="s">
        <v>6259</v>
      </c>
      <c r="H176">
        <v>1</v>
      </c>
      <c r="I176">
        <v>1</v>
      </c>
      <c r="J176">
        <v>1</v>
      </c>
      <c r="K176">
        <v>1</v>
      </c>
      <c r="L176" t="s">
        <v>355</v>
      </c>
      <c r="M176">
        <v>0</v>
      </c>
      <c r="N176" s="16">
        <v>45846</v>
      </c>
      <c r="O176" s="16">
        <v>45846</v>
      </c>
      <c r="P176" s="16">
        <v>45847</v>
      </c>
      <c r="Q176" t="s">
        <v>209</v>
      </c>
      <c r="R176" t="s">
        <v>280</v>
      </c>
      <c r="S176">
        <v>10014630</v>
      </c>
      <c r="T176" t="s">
        <v>209</v>
      </c>
      <c r="AT176" t="str">
        <f>IF(A176&gt;0,_xlfn.XLOOKUP(A176,'IW38 SEMANA CAL'!B:B,'IW38 SEMANA CAL'!AA:AA),"")</f>
        <v>AUXILIAR</v>
      </c>
      <c r="AU176" t="str">
        <f>IF(A176&gt;0,_xlfn.XLOOKUP(A176,'IW38 SEMANA CAL'!B:B,'IW38 SEMANA CAL'!AD:AD),"")</f>
        <v>PROGRAMADO</v>
      </c>
      <c r="AV176" t="str">
        <f t="shared" si="2"/>
        <v>Marcobre</v>
      </c>
    </row>
    <row r="177" spans="1:48" x14ac:dyDescent="0.35">
      <c r="A177">
        <v>6616835</v>
      </c>
      <c r="B177">
        <v>0</v>
      </c>
      <c r="C177">
        <v>10</v>
      </c>
      <c r="D177" t="s">
        <v>203</v>
      </c>
      <c r="E177" t="s">
        <v>354</v>
      </c>
      <c r="F177" t="s">
        <v>310</v>
      </c>
      <c r="G177" t="s">
        <v>6258</v>
      </c>
      <c r="H177">
        <v>2</v>
      </c>
      <c r="I177">
        <v>1</v>
      </c>
      <c r="J177">
        <v>2</v>
      </c>
      <c r="K177">
        <v>2</v>
      </c>
      <c r="L177" t="s">
        <v>355</v>
      </c>
      <c r="M177">
        <v>0</v>
      </c>
      <c r="N177" s="16">
        <v>45846</v>
      </c>
      <c r="O177" s="16">
        <v>45846</v>
      </c>
      <c r="P177" s="16">
        <v>45846</v>
      </c>
      <c r="Q177" t="s">
        <v>209</v>
      </c>
      <c r="R177" t="s">
        <v>280</v>
      </c>
      <c r="S177">
        <v>10014630</v>
      </c>
      <c r="T177" t="s">
        <v>209</v>
      </c>
      <c r="AT177" t="str">
        <f>IF(A177&gt;0,_xlfn.XLOOKUP(A177,'IW38 SEMANA CAL'!B:B,'IW38 SEMANA CAL'!AA:AA),"")</f>
        <v>AUXILIAR</v>
      </c>
      <c r="AU177" t="str">
        <f>IF(A177&gt;0,_xlfn.XLOOKUP(A177,'IW38 SEMANA CAL'!B:B,'IW38 SEMANA CAL'!AD:AD),"")</f>
        <v>PROGRAMADO</v>
      </c>
      <c r="AV177" t="str">
        <f t="shared" si="2"/>
        <v>Marcobre</v>
      </c>
    </row>
    <row r="178" spans="1:48" x14ac:dyDescent="0.35">
      <c r="A178">
        <v>6616838</v>
      </c>
      <c r="B178">
        <v>0</v>
      </c>
      <c r="C178">
        <v>10</v>
      </c>
      <c r="D178" t="s">
        <v>203</v>
      </c>
      <c r="E178" t="s">
        <v>359</v>
      </c>
      <c r="F178" t="s">
        <v>310</v>
      </c>
      <c r="G178" t="s">
        <v>6255</v>
      </c>
      <c r="H178">
        <v>1</v>
      </c>
      <c r="I178">
        <v>1</v>
      </c>
      <c r="J178">
        <v>0</v>
      </c>
      <c r="K178">
        <v>1</v>
      </c>
      <c r="L178" t="s">
        <v>355</v>
      </c>
      <c r="M178">
        <v>0</v>
      </c>
      <c r="N178" s="16">
        <v>45850</v>
      </c>
      <c r="O178" s="16">
        <v>45850</v>
      </c>
      <c r="Q178" t="s">
        <v>227</v>
      </c>
      <c r="R178" t="s">
        <v>305</v>
      </c>
      <c r="S178">
        <v>10014606</v>
      </c>
      <c r="T178" t="s">
        <v>227</v>
      </c>
      <c r="AT178" t="str">
        <f>IF(A178&gt;0,_xlfn.XLOOKUP(A178,'IW38 SEMANA CAL'!B:B,'IW38 SEMANA CAL'!AA:AA),"")</f>
        <v>ACARREO</v>
      </c>
      <c r="AU178" t="str">
        <f>IF(A178&gt;0,_xlfn.XLOOKUP(A178,'IW38 SEMANA CAL'!B:B,'IW38 SEMANA CAL'!AD:AD),"")</f>
        <v>PROGRAMADO</v>
      </c>
      <c r="AV178" t="str">
        <f t="shared" si="2"/>
        <v>Marcobre</v>
      </c>
    </row>
    <row r="179" spans="1:48" x14ac:dyDescent="0.35">
      <c r="A179">
        <v>6616882</v>
      </c>
      <c r="B179">
        <v>0</v>
      </c>
      <c r="C179">
        <v>10</v>
      </c>
      <c r="D179" t="s">
        <v>203</v>
      </c>
      <c r="E179" t="s">
        <v>354</v>
      </c>
      <c r="F179" t="s">
        <v>310</v>
      </c>
      <c r="G179" t="s">
        <v>6251</v>
      </c>
      <c r="H179">
        <v>6</v>
      </c>
      <c r="I179">
        <v>2</v>
      </c>
      <c r="J179">
        <v>2</v>
      </c>
      <c r="K179">
        <v>3</v>
      </c>
      <c r="L179" t="s">
        <v>355</v>
      </c>
      <c r="M179">
        <v>0</v>
      </c>
      <c r="N179" s="16">
        <v>45846</v>
      </c>
      <c r="O179" s="16">
        <v>45846</v>
      </c>
      <c r="P179" s="16">
        <v>45847</v>
      </c>
      <c r="Q179" t="s">
        <v>209</v>
      </c>
      <c r="R179" t="s">
        <v>280</v>
      </c>
      <c r="S179">
        <v>10014630</v>
      </c>
      <c r="T179" t="s">
        <v>209</v>
      </c>
      <c r="AT179" t="str">
        <f>IF(A179&gt;0,_xlfn.XLOOKUP(A179,'IW38 SEMANA CAL'!B:B,'IW38 SEMANA CAL'!AA:AA),"")</f>
        <v>AUXILIAR</v>
      </c>
      <c r="AU179" t="str">
        <f>IF(A179&gt;0,_xlfn.XLOOKUP(A179,'IW38 SEMANA CAL'!B:B,'IW38 SEMANA CAL'!AD:AD),"")</f>
        <v>PROGRAMADO</v>
      </c>
      <c r="AV179" t="str">
        <f t="shared" si="2"/>
        <v>Marcobre</v>
      </c>
    </row>
    <row r="180" spans="1:48" x14ac:dyDescent="0.35">
      <c r="A180">
        <v>6617496</v>
      </c>
      <c r="B180">
        <v>0</v>
      </c>
      <c r="C180">
        <v>10</v>
      </c>
      <c r="D180" t="s">
        <v>357</v>
      </c>
      <c r="E180" t="s">
        <v>354</v>
      </c>
      <c r="F180" t="s">
        <v>251</v>
      </c>
      <c r="G180" t="s">
        <v>8891</v>
      </c>
      <c r="H180">
        <v>18</v>
      </c>
      <c r="I180">
        <v>3</v>
      </c>
      <c r="J180">
        <v>18</v>
      </c>
      <c r="K180">
        <v>6</v>
      </c>
      <c r="L180" t="s">
        <v>355</v>
      </c>
      <c r="M180">
        <v>100</v>
      </c>
      <c r="N180" s="16">
        <v>45851</v>
      </c>
      <c r="O180" s="16">
        <v>45851</v>
      </c>
      <c r="P180" s="16">
        <v>45850</v>
      </c>
      <c r="Q180" t="s">
        <v>332</v>
      </c>
      <c r="R180" t="s">
        <v>333</v>
      </c>
      <c r="S180">
        <v>10014639</v>
      </c>
      <c r="T180" t="s">
        <v>332</v>
      </c>
      <c r="AT180" t="str">
        <f>IF(A180&gt;0,_xlfn.XLOOKUP(A180,'IW38 SEMANA CAL'!B:B,'IW38 SEMANA CAL'!AA:AA),"")</f>
        <v>AUXILIAR</v>
      </c>
      <c r="AU180" t="str">
        <f>IF(A180&gt;0,_xlfn.XLOOKUP(A180,'IW38 SEMANA CAL'!B:B,'IW38 SEMANA CAL'!AD:AD),"")</f>
        <v>PROGRAMADO</v>
      </c>
      <c r="AV180" t="str">
        <f t="shared" si="2"/>
        <v>Komatsu R&amp;I</v>
      </c>
    </row>
    <row r="181" spans="1:48" x14ac:dyDescent="0.35">
      <c r="A181">
        <v>6617496</v>
      </c>
      <c r="B181">
        <v>0</v>
      </c>
      <c r="C181">
        <v>20</v>
      </c>
      <c r="D181" t="s">
        <v>364</v>
      </c>
      <c r="E181" t="s">
        <v>354</v>
      </c>
      <c r="F181" t="s">
        <v>251</v>
      </c>
      <c r="G181" t="s">
        <v>8891</v>
      </c>
      <c r="H181">
        <v>3</v>
      </c>
      <c r="I181">
        <v>1</v>
      </c>
      <c r="J181">
        <v>3</v>
      </c>
      <c r="K181">
        <v>3</v>
      </c>
      <c r="L181" t="s">
        <v>355</v>
      </c>
      <c r="M181">
        <v>100</v>
      </c>
      <c r="N181" s="16">
        <v>45851</v>
      </c>
      <c r="O181" s="16">
        <v>45851</v>
      </c>
      <c r="P181" s="16">
        <v>45850</v>
      </c>
      <c r="Q181" t="s">
        <v>332</v>
      </c>
      <c r="R181" t="s">
        <v>333</v>
      </c>
      <c r="S181">
        <v>10014639</v>
      </c>
      <c r="T181" t="s">
        <v>332</v>
      </c>
      <c r="AT181" t="str">
        <f>IF(A181&gt;0,_xlfn.XLOOKUP(A181,'IW38 SEMANA CAL'!B:B,'IW38 SEMANA CAL'!AA:AA),"")</f>
        <v>AUXILIAR</v>
      </c>
      <c r="AU181" t="str">
        <f>IF(A181&gt;0,_xlfn.XLOOKUP(A181,'IW38 SEMANA CAL'!B:B,'IW38 SEMANA CAL'!AD:AD),"")</f>
        <v>PROGRAMADO</v>
      </c>
      <c r="AV181" t="str">
        <f t="shared" si="2"/>
        <v>Op Grúa</v>
      </c>
    </row>
    <row r="182" spans="1:48" x14ac:dyDescent="0.35">
      <c r="A182">
        <v>6617497</v>
      </c>
      <c r="B182">
        <v>0</v>
      </c>
      <c r="C182">
        <v>10</v>
      </c>
      <c r="D182" t="s">
        <v>357</v>
      </c>
      <c r="E182" t="s">
        <v>354</v>
      </c>
      <c r="F182" t="s">
        <v>251</v>
      </c>
      <c r="G182" t="s">
        <v>8892</v>
      </c>
      <c r="H182">
        <v>18</v>
      </c>
      <c r="I182">
        <v>3</v>
      </c>
      <c r="J182">
        <v>18</v>
      </c>
      <c r="K182">
        <v>6</v>
      </c>
      <c r="L182" t="s">
        <v>355</v>
      </c>
      <c r="M182">
        <v>100</v>
      </c>
      <c r="N182" s="16">
        <v>45851</v>
      </c>
      <c r="O182" s="16">
        <v>45851</v>
      </c>
      <c r="P182" s="16">
        <v>45850</v>
      </c>
      <c r="Q182" t="s">
        <v>332</v>
      </c>
      <c r="R182" t="s">
        <v>333</v>
      </c>
      <c r="S182">
        <v>10014639</v>
      </c>
      <c r="T182" t="s">
        <v>332</v>
      </c>
      <c r="AT182" t="str">
        <f>IF(A182&gt;0,_xlfn.XLOOKUP(A182,'IW38 SEMANA CAL'!B:B,'IW38 SEMANA CAL'!AA:AA),"")</f>
        <v>AUXILIAR</v>
      </c>
      <c r="AU182" t="str">
        <f>IF(A182&gt;0,_xlfn.XLOOKUP(A182,'IW38 SEMANA CAL'!B:B,'IW38 SEMANA CAL'!AD:AD),"")</f>
        <v>PROGRAMADO</v>
      </c>
      <c r="AV182" t="str">
        <f t="shared" si="2"/>
        <v>Komatsu R&amp;I</v>
      </c>
    </row>
    <row r="183" spans="1:48" x14ac:dyDescent="0.35">
      <c r="A183">
        <v>6617497</v>
      </c>
      <c r="B183">
        <v>0</v>
      </c>
      <c r="C183">
        <v>20</v>
      </c>
      <c r="D183" t="s">
        <v>364</v>
      </c>
      <c r="E183" t="s">
        <v>354</v>
      </c>
      <c r="F183" t="s">
        <v>251</v>
      </c>
      <c r="G183" t="s">
        <v>8892</v>
      </c>
      <c r="H183">
        <v>3</v>
      </c>
      <c r="I183">
        <v>1</v>
      </c>
      <c r="J183">
        <v>3</v>
      </c>
      <c r="K183">
        <v>3</v>
      </c>
      <c r="L183" t="s">
        <v>355</v>
      </c>
      <c r="M183">
        <v>100</v>
      </c>
      <c r="N183" s="16">
        <v>45851</v>
      </c>
      <c r="O183" s="16">
        <v>45851</v>
      </c>
      <c r="P183" s="16">
        <v>45850</v>
      </c>
      <c r="Q183" t="s">
        <v>332</v>
      </c>
      <c r="R183" t="s">
        <v>333</v>
      </c>
      <c r="S183">
        <v>10014639</v>
      </c>
      <c r="T183" t="s">
        <v>332</v>
      </c>
      <c r="AT183" t="str">
        <f>IF(A183&gt;0,_xlfn.XLOOKUP(A183,'IW38 SEMANA CAL'!B:B,'IW38 SEMANA CAL'!AA:AA),"")</f>
        <v>AUXILIAR</v>
      </c>
      <c r="AU183" t="str">
        <f>IF(A183&gt;0,_xlfn.XLOOKUP(A183,'IW38 SEMANA CAL'!B:B,'IW38 SEMANA CAL'!AD:AD),"")</f>
        <v>PROGRAMADO</v>
      </c>
      <c r="AV183" t="str">
        <f t="shared" si="2"/>
        <v>Op Grúa</v>
      </c>
    </row>
    <row r="184" spans="1:48" x14ac:dyDescent="0.35">
      <c r="A184">
        <v>6617498</v>
      </c>
      <c r="B184">
        <v>0</v>
      </c>
      <c r="C184">
        <v>10</v>
      </c>
      <c r="D184" t="s">
        <v>357</v>
      </c>
      <c r="E184" t="s">
        <v>354</v>
      </c>
      <c r="F184" t="s">
        <v>251</v>
      </c>
      <c r="G184" t="s">
        <v>8893</v>
      </c>
      <c r="H184">
        <v>0</v>
      </c>
      <c r="I184">
        <v>2</v>
      </c>
      <c r="J184">
        <v>0</v>
      </c>
      <c r="K184">
        <v>12</v>
      </c>
      <c r="L184" t="s">
        <v>355</v>
      </c>
      <c r="M184">
        <v>100</v>
      </c>
      <c r="N184" s="16">
        <v>45851</v>
      </c>
      <c r="O184" s="16">
        <v>45851</v>
      </c>
      <c r="P184" s="16">
        <v>45850</v>
      </c>
      <c r="Q184" t="s">
        <v>332</v>
      </c>
      <c r="R184" t="s">
        <v>333</v>
      </c>
      <c r="S184">
        <v>10014639</v>
      </c>
      <c r="T184" t="s">
        <v>332</v>
      </c>
      <c r="AT184" t="str">
        <f>IF(A184&gt;0,_xlfn.XLOOKUP(A184,'IW38 SEMANA CAL'!B:B,'IW38 SEMANA CAL'!AA:AA),"")</f>
        <v>AUXILIAR</v>
      </c>
      <c r="AU184" t="str">
        <f>IF(A184&gt;0,_xlfn.XLOOKUP(A184,'IW38 SEMANA CAL'!B:B,'IW38 SEMANA CAL'!AD:AD),"")</f>
        <v>PROGRAMADO</v>
      </c>
      <c r="AV184" t="str">
        <f t="shared" si="2"/>
        <v>Komatsu R&amp;I</v>
      </c>
    </row>
    <row r="185" spans="1:48" x14ac:dyDescent="0.35">
      <c r="A185">
        <v>6617640</v>
      </c>
      <c r="B185">
        <v>0</v>
      </c>
      <c r="C185">
        <v>20</v>
      </c>
      <c r="D185" t="s">
        <v>365</v>
      </c>
      <c r="E185" t="s">
        <v>354</v>
      </c>
      <c r="F185" t="s">
        <v>251</v>
      </c>
      <c r="G185" t="s">
        <v>6230</v>
      </c>
      <c r="H185">
        <v>4</v>
      </c>
      <c r="I185">
        <v>2</v>
      </c>
      <c r="J185">
        <v>4</v>
      </c>
      <c r="K185">
        <v>2</v>
      </c>
      <c r="L185" t="s">
        <v>355</v>
      </c>
      <c r="M185">
        <v>100</v>
      </c>
      <c r="N185" s="16">
        <v>45845</v>
      </c>
      <c r="O185" s="16">
        <v>45845</v>
      </c>
      <c r="P185" s="16">
        <v>45846</v>
      </c>
      <c r="Q185" t="s">
        <v>215</v>
      </c>
      <c r="R185" t="s">
        <v>290</v>
      </c>
      <c r="S185">
        <v>10018371</v>
      </c>
      <c r="T185" t="s">
        <v>215</v>
      </c>
      <c r="AT185" t="str">
        <f>IF(A185&gt;0,_xlfn.XLOOKUP(A185,'IW38 SEMANA CAL'!B:B,'IW38 SEMANA CAL'!AA:AA),"")</f>
        <v>ACARREO</v>
      </c>
      <c r="AU185" t="str">
        <f>IF(A185&gt;0,_xlfn.XLOOKUP(A185,'IW38 SEMANA CAL'!B:B,'IW38 SEMANA CAL'!AD:AD),"")</f>
        <v>PROGRAMADO</v>
      </c>
      <c r="AV185" t="str">
        <f t="shared" si="2"/>
        <v>Técnico de Inspección</v>
      </c>
    </row>
    <row r="186" spans="1:48" x14ac:dyDescent="0.35">
      <c r="A186">
        <v>6617662</v>
      </c>
      <c r="B186">
        <v>0</v>
      </c>
      <c r="C186">
        <v>80</v>
      </c>
      <c r="D186" t="s">
        <v>365</v>
      </c>
      <c r="E186" t="s">
        <v>354</v>
      </c>
      <c r="F186" t="s">
        <v>251</v>
      </c>
      <c r="G186" t="s">
        <v>6894</v>
      </c>
      <c r="H186">
        <v>4</v>
      </c>
      <c r="I186">
        <v>2</v>
      </c>
      <c r="J186">
        <v>2</v>
      </c>
      <c r="K186">
        <v>2</v>
      </c>
      <c r="L186" t="s">
        <v>355</v>
      </c>
      <c r="M186">
        <v>100</v>
      </c>
      <c r="N186" s="16">
        <v>45847</v>
      </c>
      <c r="O186" s="16">
        <v>45847</v>
      </c>
      <c r="P186" s="16">
        <v>45846</v>
      </c>
      <c r="Q186" t="s">
        <v>237</v>
      </c>
      <c r="R186" t="s">
        <v>386</v>
      </c>
      <c r="S186">
        <v>10014625</v>
      </c>
      <c r="T186" t="s">
        <v>237</v>
      </c>
      <c r="AT186" t="str">
        <f>IF(A186&gt;0,_xlfn.XLOOKUP(A186,'IW38 SEMANA CAL'!B:B,'IW38 SEMANA CAL'!AA:AA),"")</f>
        <v>ACARREO</v>
      </c>
      <c r="AU186" t="str">
        <f>IF(A186&gt;0,_xlfn.XLOOKUP(A186,'IW38 SEMANA CAL'!B:B,'IW38 SEMANA CAL'!AD:AD),"")</f>
        <v>PROGRAMADO</v>
      </c>
      <c r="AV186" t="str">
        <f t="shared" si="2"/>
        <v>Técnico de Inspección</v>
      </c>
    </row>
    <row r="187" spans="1:48" x14ac:dyDescent="0.35">
      <c r="A187">
        <v>6617664</v>
      </c>
      <c r="B187">
        <v>0</v>
      </c>
      <c r="C187">
        <v>10</v>
      </c>
      <c r="D187" t="s">
        <v>203</v>
      </c>
      <c r="E187" t="s">
        <v>354</v>
      </c>
      <c r="F187" t="s">
        <v>251</v>
      </c>
      <c r="G187" t="s">
        <v>8894</v>
      </c>
      <c r="H187">
        <v>2</v>
      </c>
      <c r="I187">
        <v>2</v>
      </c>
      <c r="J187">
        <v>2</v>
      </c>
      <c r="K187">
        <v>1</v>
      </c>
      <c r="L187" t="s">
        <v>355</v>
      </c>
      <c r="M187">
        <v>100</v>
      </c>
      <c r="N187" s="16">
        <v>45849</v>
      </c>
      <c r="O187" s="16">
        <v>45849</v>
      </c>
      <c r="P187" s="16">
        <v>45852</v>
      </c>
      <c r="Q187" t="s">
        <v>236</v>
      </c>
      <c r="R187" t="s">
        <v>283</v>
      </c>
      <c r="S187">
        <v>10014629</v>
      </c>
      <c r="T187" t="s">
        <v>236</v>
      </c>
      <c r="AT187" t="str">
        <f>IF(A187&gt;0,_xlfn.XLOOKUP(A187,'IW38 SEMANA CAL'!B:B,'IW38 SEMANA CAL'!AA:AA),"")</f>
        <v>AUXILIAR</v>
      </c>
      <c r="AU187" t="str">
        <f>IF(A187&gt;0,_xlfn.XLOOKUP(A187,'IW38 SEMANA CAL'!B:B,'IW38 SEMANA CAL'!AD:AD),"")</f>
        <v>PROGRAMADO</v>
      </c>
      <c r="AV187" t="str">
        <f t="shared" si="2"/>
        <v>Marcobre</v>
      </c>
    </row>
    <row r="188" spans="1:48" x14ac:dyDescent="0.35">
      <c r="A188">
        <v>6617664</v>
      </c>
      <c r="B188">
        <v>0</v>
      </c>
      <c r="C188">
        <v>20</v>
      </c>
      <c r="D188" t="s">
        <v>203</v>
      </c>
      <c r="E188" t="s">
        <v>354</v>
      </c>
      <c r="F188" t="s">
        <v>251</v>
      </c>
      <c r="G188" t="s">
        <v>8895</v>
      </c>
      <c r="H188">
        <v>7</v>
      </c>
      <c r="I188">
        <v>3</v>
      </c>
      <c r="J188">
        <v>7</v>
      </c>
      <c r="K188">
        <v>2.2999999999999998</v>
      </c>
      <c r="L188" t="s">
        <v>355</v>
      </c>
      <c r="M188">
        <v>100</v>
      </c>
      <c r="N188" s="16">
        <v>45849</v>
      </c>
      <c r="O188" s="16">
        <v>45849</v>
      </c>
      <c r="P188" s="16">
        <v>45852</v>
      </c>
      <c r="Q188" t="s">
        <v>236</v>
      </c>
      <c r="R188" t="s">
        <v>283</v>
      </c>
      <c r="S188">
        <v>10014629</v>
      </c>
      <c r="T188" t="s">
        <v>236</v>
      </c>
      <c r="AT188" t="str">
        <f>IF(A188&gt;0,_xlfn.XLOOKUP(A188,'IW38 SEMANA CAL'!B:B,'IW38 SEMANA CAL'!AA:AA),"")</f>
        <v>AUXILIAR</v>
      </c>
      <c r="AU188" t="str">
        <f>IF(A188&gt;0,_xlfn.XLOOKUP(A188,'IW38 SEMANA CAL'!B:B,'IW38 SEMANA CAL'!AD:AD),"")</f>
        <v>PROGRAMADO</v>
      </c>
      <c r="AV188" t="str">
        <f t="shared" si="2"/>
        <v>Marcobre</v>
      </c>
    </row>
    <row r="189" spans="1:48" x14ac:dyDescent="0.35">
      <c r="A189">
        <v>6617664</v>
      </c>
      <c r="B189">
        <v>0</v>
      </c>
      <c r="C189">
        <v>30</v>
      </c>
      <c r="D189" t="s">
        <v>203</v>
      </c>
      <c r="E189" t="s">
        <v>354</v>
      </c>
      <c r="F189" t="s">
        <v>251</v>
      </c>
      <c r="G189" t="s">
        <v>8896</v>
      </c>
      <c r="H189">
        <v>3</v>
      </c>
      <c r="I189">
        <v>2</v>
      </c>
      <c r="J189">
        <v>3</v>
      </c>
      <c r="K189">
        <v>1.5</v>
      </c>
      <c r="L189" t="s">
        <v>355</v>
      </c>
      <c r="M189">
        <v>100</v>
      </c>
      <c r="N189" s="16">
        <v>45849</v>
      </c>
      <c r="O189" s="16">
        <v>45849</v>
      </c>
      <c r="P189" s="16">
        <v>45852</v>
      </c>
      <c r="Q189" t="s">
        <v>236</v>
      </c>
      <c r="R189" t="s">
        <v>283</v>
      </c>
      <c r="S189">
        <v>10014629</v>
      </c>
      <c r="T189" t="s">
        <v>236</v>
      </c>
      <c r="AT189" t="str">
        <f>IF(A189&gt;0,_xlfn.XLOOKUP(A189,'IW38 SEMANA CAL'!B:B,'IW38 SEMANA CAL'!AA:AA),"")</f>
        <v>AUXILIAR</v>
      </c>
      <c r="AU189" t="str">
        <f>IF(A189&gt;0,_xlfn.XLOOKUP(A189,'IW38 SEMANA CAL'!B:B,'IW38 SEMANA CAL'!AD:AD),"")</f>
        <v>PROGRAMADO</v>
      </c>
      <c r="AV189" t="str">
        <f t="shared" si="2"/>
        <v>Marcobre</v>
      </c>
    </row>
    <row r="190" spans="1:48" x14ac:dyDescent="0.35">
      <c r="A190">
        <v>6617664</v>
      </c>
      <c r="B190">
        <v>0</v>
      </c>
      <c r="C190">
        <v>40</v>
      </c>
      <c r="D190" t="s">
        <v>371</v>
      </c>
      <c r="E190" t="s">
        <v>354</v>
      </c>
      <c r="F190" t="s">
        <v>251</v>
      </c>
      <c r="G190" t="s">
        <v>8897</v>
      </c>
      <c r="H190">
        <v>2</v>
      </c>
      <c r="I190">
        <v>2</v>
      </c>
      <c r="J190">
        <v>2</v>
      </c>
      <c r="K190">
        <v>1</v>
      </c>
      <c r="L190" t="s">
        <v>355</v>
      </c>
      <c r="M190">
        <v>100</v>
      </c>
      <c r="N190" s="16">
        <v>45849</v>
      </c>
      <c r="O190" s="16">
        <v>45849</v>
      </c>
      <c r="P190" s="16">
        <v>45852</v>
      </c>
      <c r="Q190" t="s">
        <v>236</v>
      </c>
      <c r="R190" t="s">
        <v>283</v>
      </c>
      <c r="S190">
        <v>10014629</v>
      </c>
      <c r="T190" t="s">
        <v>236</v>
      </c>
      <c r="AT190" t="str">
        <f>IF(A190&gt;0,_xlfn.XLOOKUP(A190,'IW38 SEMANA CAL'!B:B,'IW38 SEMANA CAL'!AA:AA),"")</f>
        <v>AUXILIAR</v>
      </c>
      <c r="AU190" t="str">
        <f>IF(A190&gt;0,_xlfn.XLOOKUP(A190,'IW38 SEMANA CAL'!B:B,'IW38 SEMANA CAL'!AD:AD),"")</f>
        <v>PROGRAMADO</v>
      </c>
      <c r="AV190" t="str">
        <f t="shared" si="2"/>
        <v>Komatsu A/C</v>
      </c>
    </row>
    <row r="191" spans="1:48" x14ac:dyDescent="0.35">
      <c r="A191">
        <v>6617664</v>
      </c>
      <c r="B191">
        <v>0</v>
      </c>
      <c r="C191">
        <v>170</v>
      </c>
      <c r="D191" t="s">
        <v>372</v>
      </c>
      <c r="E191" t="s">
        <v>354</v>
      </c>
      <c r="F191" t="s">
        <v>251</v>
      </c>
      <c r="G191" t="s">
        <v>8898</v>
      </c>
      <c r="H191">
        <v>2</v>
      </c>
      <c r="I191">
        <v>1</v>
      </c>
      <c r="J191">
        <v>2</v>
      </c>
      <c r="K191">
        <v>2</v>
      </c>
      <c r="L191" t="s">
        <v>355</v>
      </c>
      <c r="M191">
        <v>100</v>
      </c>
      <c r="N191" s="16">
        <v>45849</v>
      </c>
      <c r="O191" s="16">
        <v>45849</v>
      </c>
      <c r="P191" s="16">
        <v>45852</v>
      </c>
      <c r="Q191" t="s">
        <v>236</v>
      </c>
      <c r="R191" t="s">
        <v>283</v>
      </c>
      <c r="S191">
        <v>10014629</v>
      </c>
      <c r="T191" t="s">
        <v>236</v>
      </c>
      <c r="AT191" t="str">
        <f>IF(A191&gt;0,_xlfn.XLOOKUP(A191,'IW38 SEMANA CAL'!B:B,'IW38 SEMANA CAL'!AA:AA),"")</f>
        <v>AUXILIAR</v>
      </c>
      <c r="AU191" t="str">
        <f>IF(A191&gt;0,_xlfn.XLOOKUP(A191,'IW38 SEMANA CAL'!B:B,'IW38 SEMANA CAL'!AD:AD),"")</f>
        <v>PROGRAMADO</v>
      </c>
      <c r="AV191" t="str">
        <f t="shared" si="2"/>
        <v>Confiabilidad</v>
      </c>
    </row>
    <row r="192" spans="1:48" x14ac:dyDescent="0.35">
      <c r="A192">
        <v>6617666</v>
      </c>
      <c r="B192">
        <v>0</v>
      </c>
      <c r="C192">
        <v>140</v>
      </c>
      <c r="D192" t="s">
        <v>203</v>
      </c>
      <c r="E192" t="s">
        <v>354</v>
      </c>
      <c r="F192" t="s">
        <v>251</v>
      </c>
      <c r="G192" t="s">
        <v>8899</v>
      </c>
      <c r="H192">
        <v>5</v>
      </c>
      <c r="I192">
        <v>3</v>
      </c>
      <c r="J192">
        <v>5</v>
      </c>
      <c r="K192">
        <v>1.7</v>
      </c>
      <c r="L192" t="s">
        <v>355</v>
      </c>
      <c r="M192">
        <v>100</v>
      </c>
      <c r="N192" s="16">
        <v>45847</v>
      </c>
      <c r="O192" s="16">
        <v>45847</v>
      </c>
      <c r="P192" s="16">
        <v>45847</v>
      </c>
      <c r="Q192" t="s">
        <v>152</v>
      </c>
      <c r="R192" t="s">
        <v>307</v>
      </c>
      <c r="S192">
        <v>10014641</v>
      </c>
      <c r="T192" t="s">
        <v>152</v>
      </c>
      <c r="AT192" t="str">
        <f>IF(A192&gt;0,_xlfn.XLOOKUP(A192,'IW38 SEMANA CAL'!B:B,'IW38 SEMANA CAL'!AA:AA),"")</f>
        <v>AUXILIAR</v>
      </c>
      <c r="AU192" t="str">
        <f>IF(A192&gt;0,_xlfn.XLOOKUP(A192,'IW38 SEMANA CAL'!B:B,'IW38 SEMANA CAL'!AD:AD),"")</f>
        <v>PROGRAMADO</v>
      </c>
      <c r="AV192" t="str">
        <f t="shared" si="2"/>
        <v>Marcobre</v>
      </c>
    </row>
    <row r="193" spans="1:48" x14ac:dyDescent="0.35">
      <c r="A193">
        <v>6617666</v>
      </c>
      <c r="B193">
        <v>0</v>
      </c>
      <c r="C193">
        <v>150</v>
      </c>
      <c r="D193" t="s">
        <v>203</v>
      </c>
      <c r="E193" t="s">
        <v>354</v>
      </c>
      <c r="F193" t="s">
        <v>251</v>
      </c>
      <c r="G193" t="s">
        <v>8900</v>
      </c>
      <c r="H193">
        <v>30</v>
      </c>
      <c r="I193">
        <v>4</v>
      </c>
      <c r="J193">
        <v>30</v>
      </c>
      <c r="K193">
        <v>7.5</v>
      </c>
      <c r="L193" t="s">
        <v>355</v>
      </c>
      <c r="M193">
        <v>100</v>
      </c>
      <c r="N193" s="16">
        <v>45847</v>
      </c>
      <c r="O193" s="16">
        <v>45847</v>
      </c>
      <c r="P193" s="16">
        <v>45847</v>
      </c>
      <c r="Q193" t="s">
        <v>152</v>
      </c>
      <c r="R193" t="s">
        <v>307</v>
      </c>
      <c r="S193">
        <v>10014641</v>
      </c>
      <c r="T193" t="s">
        <v>152</v>
      </c>
      <c r="AT193" t="str">
        <f>IF(A193&gt;0,_xlfn.XLOOKUP(A193,'IW38 SEMANA CAL'!B:B,'IW38 SEMANA CAL'!AA:AA),"")</f>
        <v>AUXILIAR</v>
      </c>
      <c r="AU193" t="str">
        <f>IF(A193&gt;0,_xlfn.XLOOKUP(A193,'IW38 SEMANA CAL'!B:B,'IW38 SEMANA CAL'!AD:AD),"")</f>
        <v>PROGRAMADO</v>
      </c>
      <c r="AV193" t="str">
        <f t="shared" si="2"/>
        <v>Marcobre</v>
      </c>
    </row>
    <row r="194" spans="1:48" x14ac:dyDescent="0.35">
      <c r="A194">
        <v>6617666</v>
      </c>
      <c r="B194">
        <v>0</v>
      </c>
      <c r="C194">
        <v>160</v>
      </c>
      <c r="D194" t="s">
        <v>203</v>
      </c>
      <c r="E194" t="s">
        <v>354</v>
      </c>
      <c r="F194" t="s">
        <v>251</v>
      </c>
      <c r="G194" t="s">
        <v>8901</v>
      </c>
      <c r="H194">
        <v>6</v>
      </c>
      <c r="I194">
        <v>2</v>
      </c>
      <c r="J194">
        <v>6</v>
      </c>
      <c r="K194">
        <v>3</v>
      </c>
      <c r="L194" t="s">
        <v>355</v>
      </c>
      <c r="M194">
        <v>100</v>
      </c>
      <c r="N194" s="16">
        <v>45847</v>
      </c>
      <c r="O194" s="16">
        <v>45847</v>
      </c>
      <c r="P194" s="16">
        <v>45848</v>
      </c>
      <c r="Q194" t="s">
        <v>152</v>
      </c>
      <c r="R194" t="s">
        <v>307</v>
      </c>
      <c r="S194">
        <v>10014641</v>
      </c>
      <c r="T194" t="s">
        <v>152</v>
      </c>
      <c r="AT194" t="str">
        <f>IF(A194&gt;0,_xlfn.XLOOKUP(A194,'IW38 SEMANA CAL'!B:B,'IW38 SEMANA CAL'!AA:AA),"")</f>
        <v>AUXILIAR</v>
      </c>
      <c r="AU194" t="str">
        <f>IF(A194&gt;0,_xlfn.XLOOKUP(A194,'IW38 SEMANA CAL'!B:B,'IW38 SEMANA CAL'!AD:AD),"")</f>
        <v>PROGRAMADO</v>
      </c>
      <c r="AV194" t="str">
        <f t="shared" si="2"/>
        <v>Marcobre</v>
      </c>
    </row>
    <row r="195" spans="1:48" x14ac:dyDescent="0.35">
      <c r="A195">
        <v>6617666</v>
      </c>
      <c r="B195">
        <v>0</v>
      </c>
      <c r="C195">
        <v>170</v>
      </c>
      <c r="D195" t="s">
        <v>371</v>
      </c>
      <c r="E195" t="s">
        <v>354</v>
      </c>
      <c r="F195" t="s">
        <v>251</v>
      </c>
      <c r="G195" t="s">
        <v>8902</v>
      </c>
      <c r="H195">
        <v>3</v>
      </c>
      <c r="I195">
        <v>2</v>
      </c>
      <c r="J195">
        <v>3</v>
      </c>
      <c r="K195">
        <v>1.5</v>
      </c>
      <c r="L195" t="s">
        <v>355</v>
      </c>
      <c r="M195">
        <v>100</v>
      </c>
      <c r="N195" s="16">
        <v>45847</v>
      </c>
      <c r="O195" s="16">
        <v>45847</v>
      </c>
      <c r="P195" s="16">
        <v>45848</v>
      </c>
      <c r="Q195" t="s">
        <v>152</v>
      </c>
      <c r="R195" t="s">
        <v>307</v>
      </c>
      <c r="S195">
        <v>10014641</v>
      </c>
      <c r="T195" t="s">
        <v>152</v>
      </c>
      <c r="AT195" t="str">
        <f>IF(A195&gt;0,_xlfn.XLOOKUP(A195,'IW38 SEMANA CAL'!B:B,'IW38 SEMANA CAL'!AA:AA),"")</f>
        <v>AUXILIAR</v>
      </c>
      <c r="AU195" t="str">
        <f>IF(A195&gt;0,_xlfn.XLOOKUP(A195,'IW38 SEMANA CAL'!B:B,'IW38 SEMANA CAL'!AD:AD),"")</f>
        <v>PROGRAMADO</v>
      </c>
      <c r="AV195" t="str">
        <f t="shared" ref="AV195:AV258" si="3">IF(A195&gt;0,IFERROR(_xlfn.XLOOKUP(D195,AX:AX,AZ:AZ),""),"")</f>
        <v>Komatsu A/C</v>
      </c>
    </row>
    <row r="196" spans="1:48" x14ac:dyDescent="0.35">
      <c r="A196">
        <v>6617666</v>
      </c>
      <c r="B196">
        <v>0</v>
      </c>
      <c r="C196">
        <v>360</v>
      </c>
      <c r="D196" t="s">
        <v>372</v>
      </c>
      <c r="E196" t="s">
        <v>354</v>
      </c>
      <c r="F196" t="s">
        <v>251</v>
      </c>
      <c r="G196" t="s">
        <v>8903</v>
      </c>
      <c r="H196">
        <v>17</v>
      </c>
      <c r="I196">
        <v>2</v>
      </c>
      <c r="J196">
        <v>17</v>
      </c>
      <c r="K196">
        <v>8.5</v>
      </c>
      <c r="L196" t="s">
        <v>355</v>
      </c>
      <c r="M196">
        <v>100</v>
      </c>
      <c r="N196" s="16">
        <v>45847</v>
      </c>
      <c r="O196" s="16">
        <v>45848</v>
      </c>
      <c r="P196" s="16">
        <v>45848</v>
      </c>
      <c r="Q196" t="s">
        <v>152</v>
      </c>
      <c r="R196" t="s">
        <v>307</v>
      </c>
      <c r="S196">
        <v>10014641</v>
      </c>
      <c r="T196" t="s">
        <v>152</v>
      </c>
      <c r="AT196" t="str">
        <f>IF(A196&gt;0,_xlfn.XLOOKUP(A196,'IW38 SEMANA CAL'!B:B,'IW38 SEMANA CAL'!AA:AA),"")</f>
        <v>AUXILIAR</v>
      </c>
      <c r="AU196" t="str">
        <f>IF(A196&gt;0,_xlfn.XLOOKUP(A196,'IW38 SEMANA CAL'!B:B,'IW38 SEMANA CAL'!AD:AD),"")</f>
        <v>PROGRAMADO</v>
      </c>
      <c r="AV196" t="str">
        <f t="shared" si="3"/>
        <v>Confiabilidad</v>
      </c>
    </row>
    <row r="197" spans="1:48" x14ac:dyDescent="0.35">
      <c r="A197">
        <v>6617669</v>
      </c>
      <c r="B197">
        <v>0</v>
      </c>
      <c r="C197">
        <v>60</v>
      </c>
      <c r="D197" t="s">
        <v>203</v>
      </c>
      <c r="E197" t="s">
        <v>359</v>
      </c>
      <c r="F197" t="s">
        <v>251</v>
      </c>
      <c r="G197" t="s">
        <v>6354</v>
      </c>
      <c r="H197">
        <v>3</v>
      </c>
      <c r="I197">
        <v>2</v>
      </c>
      <c r="J197">
        <v>0</v>
      </c>
      <c r="K197">
        <v>1.5</v>
      </c>
      <c r="L197" t="s">
        <v>355</v>
      </c>
      <c r="M197">
        <v>100</v>
      </c>
      <c r="N197" s="16">
        <v>45850</v>
      </c>
      <c r="O197" s="16">
        <v>45850</v>
      </c>
      <c r="Q197" t="s">
        <v>231</v>
      </c>
      <c r="R197" t="s">
        <v>331</v>
      </c>
      <c r="S197">
        <v>10014638</v>
      </c>
      <c r="T197" t="s">
        <v>231</v>
      </c>
      <c r="AT197" t="str">
        <f>IF(A197&gt;0,_xlfn.XLOOKUP(A197,'IW38 SEMANA CAL'!B:B,'IW38 SEMANA CAL'!AA:AA),"")</f>
        <v>AUXILIAR</v>
      </c>
      <c r="AU197" t="str">
        <f>IF(A197&gt;0,_xlfn.XLOOKUP(A197,'IW38 SEMANA CAL'!B:B,'IW38 SEMANA CAL'!AD:AD),"")</f>
        <v>PROGRAMADO</v>
      </c>
      <c r="AV197" t="str">
        <f t="shared" si="3"/>
        <v>Marcobre</v>
      </c>
    </row>
    <row r="198" spans="1:48" x14ac:dyDescent="0.35">
      <c r="A198">
        <v>6617669</v>
      </c>
      <c r="B198">
        <v>0</v>
      </c>
      <c r="C198">
        <v>70</v>
      </c>
      <c r="D198" t="s">
        <v>203</v>
      </c>
      <c r="E198" t="s">
        <v>359</v>
      </c>
      <c r="F198" t="s">
        <v>251</v>
      </c>
      <c r="G198" t="s">
        <v>6355</v>
      </c>
      <c r="H198">
        <v>16</v>
      </c>
      <c r="I198">
        <v>3</v>
      </c>
      <c r="J198">
        <v>0</v>
      </c>
      <c r="K198">
        <v>5.3</v>
      </c>
      <c r="L198" t="s">
        <v>355</v>
      </c>
      <c r="M198">
        <v>100</v>
      </c>
      <c r="N198" s="16">
        <v>45850</v>
      </c>
      <c r="O198" s="16">
        <v>45850</v>
      </c>
      <c r="Q198" t="s">
        <v>231</v>
      </c>
      <c r="R198" t="s">
        <v>331</v>
      </c>
      <c r="S198">
        <v>10014638</v>
      </c>
      <c r="T198" t="s">
        <v>231</v>
      </c>
      <c r="AT198" t="str">
        <f>IF(A198&gt;0,_xlfn.XLOOKUP(A198,'IW38 SEMANA CAL'!B:B,'IW38 SEMANA CAL'!AA:AA),"")</f>
        <v>AUXILIAR</v>
      </c>
      <c r="AU198" t="str">
        <f>IF(A198&gt;0,_xlfn.XLOOKUP(A198,'IW38 SEMANA CAL'!B:B,'IW38 SEMANA CAL'!AD:AD),"")</f>
        <v>PROGRAMADO</v>
      </c>
      <c r="AV198" t="str">
        <f t="shared" si="3"/>
        <v>Marcobre</v>
      </c>
    </row>
    <row r="199" spans="1:48" x14ac:dyDescent="0.35">
      <c r="A199">
        <v>6617669</v>
      </c>
      <c r="B199">
        <v>0</v>
      </c>
      <c r="C199">
        <v>80</v>
      </c>
      <c r="D199" t="s">
        <v>203</v>
      </c>
      <c r="E199" t="s">
        <v>359</v>
      </c>
      <c r="F199" t="s">
        <v>251</v>
      </c>
      <c r="G199" t="s">
        <v>6356</v>
      </c>
      <c r="H199">
        <v>3</v>
      </c>
      <c r="I199">
        <v>2</v>
      </c>
      <c r="J199">
        <v>0</v>
      </c>
      <c r="K199">
        <v>1.5</v>
      </c>
      <c r="L199" t="s">
        <v>355</v>
      </c>
      <c r="M199">
        <v>100</v>
      </c>
      <c r="N199" s="16">
        <v>45850</v>
      </c>
      <c r="O199" s="16">
        <v>45850</v>
      </c>
      <c r="Q199" t="s">
        <v>231</v>
      </c>
      <c r="R199" t="s">
        <v>331</v>
      </c>
      <c r="S199">
        <v>10014638</v>
      </c>
      <c r="T199" t="s">
        <v>231</v>
      </c>
      <c r="AT199" t="str">
        <f>IF(A199&gt;0,_xlfn.XLOOKUP(A199,'IW38 SEMANA CAL'!B:B,'IW38 SEMANA CAL'!AA:AA),"")</f>
        <v>AUXILIAR</v>
      </c>
      <c r="AU199" t="str">
        <f>IF(A199&gt;0,_xlfn.XLOOKUP(A199,'IW38 SEMANA CAL'!B:B,'IW38 SEMANA CAL'!AD:AD),"")</f>
        <v>PROGRAMADO</v>
      </c>
      <c r="AV199" t="str">
        <f t="shared" si="3"/>
        <v>Marcobre</v>
      </c>
    </row>
    <row r="200" spans="1:48" x14ac:dyDescent="0.35">
      <c r="A200">
        <v>6617669</v>
      </c>
      <c r="B200">
        <v>0</v>
      </c>
      <c r="C200">
        <v>90</v>
      </c>
      <c r="D200" t="s">
        <v>371</v>
      </c>
      <c r="E200" t="s">
        <v>359</v>
      </c>
      <c r="F200" t="s">
        <v>251</v>
      </c>
      <c r="G200" t="s">
        <v>6357</v>
      </c>
      <c r="H200">
        <v>3</v>
      </c>
      <c r="I200">
        <v>2</v>
      </c>
      <c r="J200">
        <v>0</v>
      </c>
      <c r="K200">
        <v>1.5</v>
      </c>
      <c r="L200" t="s">
        <v>355</v>
      </c>
      <c r="M200">
        <v>100</v>
      </c>
      <c r="N200" s="16">
        <v>45850</v>
      </c>
      <c r="O200" s="16">
        <v>45850</v>
      </c>
      <c r="Q200" t="s">
        <v>231</v>
      </c>
      <c r="R200" t="s">
        <v>331</v>
      </c>
      <c r="S200">
        <v>10014638</v>
      </c>
      <c r="T200" t="s">
        <v>231</v>
      </c>
      <c r="AT200" t="str">
        <f>IF(A200&gt;0,_xlfn.XLOOKUP(A200,'IW38 SEMANA CAL'!B:B,'IW38 SEMANA CAL'!AA:AA),"")</f>
        <v>AUXILIAR</v>
      </c>
      <c r="AU200" t="str">
        <f>IF(A200&gt;0,_xlfn.XLOOKUP(A200,'IW38 SEMANA CAL'!B:B,'IW38 SEMANA CAL'!AD:AD),"")</f>
        <v>PROGRAMADO</v>
      </c>
      <c r="AV200" t="str">
        <f t="shared" si="3"/>
        <v>Komatsu A/C</v>
      </c>
    </row>
    <row r="201" spans="1:48" x14ac:dyDescent="0.35">
      <c r="A201">
        <v>6617669</v>
      </c>
      <c r="B201">
        <v>0</v>
      </c>
      <c r="C201">
        <v>350</v>
      </c>
      <c r="D201" t="s">
        <v>372</v>
      </c>
      <c r="E201" t="s">
        <v>359</v>
      </c>
      <c r="F201" t="s">
        <v>251</v>
      </c>
      <c r="G201" t="s">
        <v>6358</v>
      </c>
      <c r="H201">
        <v>10</v>
      </c>
      <c r="I201">
        <v>2</v>
      </c>
      <c r="J201">
        <v>0</v>
      </c>
      <c r="K201">
        <v>5</v>
      </c>
      <c r="L201" t="s">
        <v>355</v>
      </c>
      <c r="M201">
        <v>100</v>
      </c>
      <c r="N201" s="16">
        <v>45850</v>
      </c>
      <c r="O201" s="16">
        <v>45850</v>
      </c>
      <c r="Q201" t="s">
        <v>231</v>
      </c>
      <c r="R201" t="s">
        <v>331</v>
      </c>
      <c r="S201">
        <v>10014638</v>
      </c>
      <c r="T201" t="s">
        <v>231</v>
      </c>
      <c r="AT201" t="str">
        <f>IF(A201&gt;0,_xlfn.XLOOKUP(A201,'IW38 SEMANA CAL'!B:B,'IW38 SEMANA CAL'!AA:AA),"")</f>
        <v>AUXILIAR</v>
      </c>
      <c r="AU201" t="str">
        <f>IF(A201&gt;0,_xlfn.XLOOKUP(A201,'IW38 SEMANA CAL'!B:B,'IW38 SEMANA CAL'!AD:AD),"")</f>
        <v>PROGRAMADO</v>
      </c>
      <c r="AV201" t="str">
        <f t="shared" si="3"/>
        <v>Confiabilidad</v>
      </c>
    </row>
    <row r="202" spans="1:48" x14ac:dyDescent="0.35">
      <c r="A202">
        <v>6617672</v>
      </c>
      <c r="B202">
        <v>0</v>
      </c>
      <c r="C202">
        <v>110</v>
      </c>
      <c r="D202" t="s">
        <v>203</v>
      </c>
      <c r="E202" t="s">
        <v>375</v>
      </c>
      <c r="F202" t="s">
        <v>251</v>
      </c>
      <c r="G202" t="s">
        <v>8904</v>
      </c>
      <c r="H202">
        <v>4</v>
      </c>
      <c r="I202">
        <v>2</v>
      </c>
      <c r="J202">
        <v>0</v>
      </c>
      <c r="K202">
        <v>2</v>
      </c>
      <c r="L202" t="s">
        <v>355</v>
      </c>
      <c r="M202">
        <v>100</v>
      </c>
      <c r="N202" s="16">
        <v>45850</v>
      </c>
      <c r="O202" s="16">
        <v>45850</v>
      </c>
      <c r="Q202" t="s">
        <v>240</v>
      </c>
      <c r="R202" t="s">
        <v>304</v>
      </c>
      <c r="S202">
        <v>10014607</v>
      </c>
      <c r="T202" t="s">
        <v>240</v>
      </c>
      <c r="AT202" t="str">
        <f>IF(A202&gt;0,_xlfn.XLOOKUP(A202,'IW38 SEMANA CAL'!B:B,'IW38 SEMANA CAL'!AA:AA),"")</f>
        <v>ACARREO</v>
      </c>
      <c r="AU202" t="str">
        <f>IF(A202&gt;0,_xlfn.XLOOKUP(A202,'IW38 SEMANA CAL'!B:B,'IW38 SEMANA CAL'!AD:AD),"")</f>
        <v>PROGRAMADO</v>
      </c>
      <c r="AV202" t="str">
        <f t="shared" si="3"/>
        <v>Marcobre</v>
      </c>
    </row>
    <row r="203" spans="1:48" x14ac:dyDescent="0.35">
      <c r="A203">
        <v>6617672</v>
      </c>
      <c r="B203">
        <v>0</v>
      </c>
      <c r="C203">
        <v>120</v>
      </c>
      <c r="D203" t="s">
        <v>203</v>
      </c>
      <c r="E203" t="s">
        <v>375</v>
      </c>
      <c r="F203" t="s">
        <v>251</v>
      </c>
      <c r="G203" t="s">
        <v>8905</v>
      </c>
      <c r="H203">
        <v>12</v>
      </c>
      <c r="I203">
        <v>2</v>
      </c>
      <c r="J203">
        <v>0</v>
      </c>
      <c r="K203">
        <v>6</v>
      </c>
      <c r="L203" t="s">
        <v>355</v>
      </c>
      <c r="M203">
        <v>100</v>
      </c>
      <c r="N203" s="16">
        <v>45850</v>
      </c>
      <c r="O203" s="16">
        <v>45850</v>
      </c>
      <c r="Q203" t="s">
        <v>240</v>
      </c>
      <c r="R203" t="s">
        <v>304</v>
      </c>
      <c r="S203">
        <v>10014607</v>
      </c>
      <c r="T203" t="s">
        <v>240</v>
      </c>
      <c r="AT203" t="str">
        <f>IF(A203&gt;0,_xlfn.XLOOKUP(A203,'IW38 SEMANA CAL'!B:B,'IW38 SEMANA CAL'!AA:AA),"")</f>
        <v>ACARREO</v>
      </c>
      <c r="AU203" t="str">
        <f>IF(A203&gt;0,_xlfn.XLOOKUP(A203,'IW38 SEMANA CAL'!B:B,'IW38 SEMANA CAL'!AD:AD),"")</f>
        <v>PROGRAMADO</v>
      </c>
      <c r="AV203" t="str">
        <f t="shared" si="3"/>
        <v>Marcobre</v>
      </c>
    </row>
    <row r="204" spans="1:48" x14ac:dyDescent="0.35">
      <c r="A204">
        <v>6617672</v>
      </c>
      <c r="B204">
        <v>0</v>
      </c>
      <c r="C204">
        <v>130</v>
      </c>
      <c r="D204" t="s">
        <v>370</v>
      </c>
      <c r="E204" t="s">
        <v>375</v>
      </c>
      <c r="F204" t="s">
        <v>251</v>
      </c>
      <c r="G204" t="s">
        <v>8906</v>
      </c>
      <c r="H204">
        <v>4</v>
      </c>
      <c r="I204">
        <v>2</v>
      </c>
      <c r="J204">
        <v>0</v>
      </c>
      <c r="K204">
        <v>2</v>
      </c>
      <c r="L204" t="s">
        <v>355</v>
      </c>
      <c r="M204">
        <v>100</v>
      </c>
      <c r="N204" s="16">
        <v>45850</v>
      </c>
      <c r="O204" s="16">
        <v>45850</v>
      </c>
      <c r="Q204" t="s">
        <v>240</v>
      </c>
      <c r="R204" t="s">
        <v>304</v>
      </c>
      <c r="S204">
        <v>10014607</v>
      </c>
      <c r="T204" t="s">
        <v>240</v>
      </c>
      <c r="AT204" t="str">
        <f>IF(A204&gt;0,_xlfn.XLOOKUP(A204,'IW38 SEMANA CAL'!B:B,'IW38 SEMANA CAL'!AA:AA),"")</f>
        <v>ACARREO</v>
      </c>
      <c r="AU204" t="str">
        <f>IF(A204&gt;0,_xlfn.XLOOKUP(A204,'IW38 SEMANA CAL'!B:B,'IW38 SEMANA CAL'!AD:AD),"")</f>
        <v>PROGRAMADO</v>
      </c>
      <c r="AV204" t="str">
        <f t="shared" si="3"/>
        <v>Mantenimiento Eléctrico</v>
      </c>
    </row>
    <row r="205" spans="1:48" x14ac:dyDescent="0.35">
      <c r="A205">
        <v>6617672</v>
      </c>
      <c r="B205">
        <v>0</v>
      </c>
      <c r="C205">
        <v>140</v>
      </c>
      <c r="D205" t="s">
        <v>371</v>
      </c>
      <c r="E205" t="s">
        <v>375</v>
      </c>
      <c r="F205" t="s">
        <v>251</v>
      </c>
      <c r="G205" t="s">
        <v>8907</v>
      </c>
      <c r="H205">
        <v>4</v>
      </c>
      <c r="I205">
        <v>2</v>
      </c>
      <c r="J205">
        <v>0</v>
      </c>
      <c r="K205">
        <v>2</v>
      </c>
      <c r="L205" t="s">
        <v>355</v>
      </c>
      <c r="M205">
        <v>100</v>
      </c>
      <c r="N205" s="16">
        <v>45850</v>
      </c>
      <c r="O205" s="16">
        <v>45850</v>
      </c>
      <c r="Q205" t="s">
        <v>240</v>
      </c>
      <c r="R205" t="s">
        <v>304</v>
      </c>
      <c r="S205">
        <v>10014607</v>
      </c>
      <c r="T205" t="s">
        <v>240</v>
      </c>
      <c r="AT205" t="str">
        <f>IF(A205&gt;0,_xlfn.XLOOKUP(A205,'IW38 SEMANA CAL'!B:B,'IW38 SEMANA CAL'!AA:AA),"")</f>
        <v>ACARREO</v>
      </c>
      <c r="AU205" t="str">
        <f>IF(A205&gt;0,_xlfn.XLOOKUP(A205,'IW38 SEMANA CAL'!B:B,'IW38 SEMANA CAL'!AD:AD),"")</f>
        <v>PROGRAMADO</v>
      </c>
      <c r="AV205" t="str">
        <f t="shared" si="3"/>
        <v>Komatsu A/C</v>
      </c>
    </row>
    <row r="206" spans="1:48" x14ac:dyDescent="0.35">
      <c r="A206">
        <v>6617672</v>
      </c>
      <c r="B206">
        <v>0</v>
      </c>
      <c r="C206">
        <v>150</v>
      </c>
      <c r="D206" t="s">
        <v>372</v>
      </c>
      <c r="E206" t="s">
        <v>375</v>
      </c>
      <c r="F206" t="s">
        <v>251</v>
      </c>
      <c r="G206" t="s">
        <v>8908</v>
      </c>
      <c r="H206">
        <v>16</v>
      </c>
      <c r="I206">
        <v>2</v>
      </c>
      <c r="J206">
        <v>0</v>
      </c>
      <c r="K206">
        <v>8</v>
      </c>
      <c r="L206" t="s">
        <v>355</v>
      </c>
      <c r="M206">
        <v>100</v>
      </c>
      <c r="N206" s="16">
        <v>45850</v>
      </c>
      <c r="O206" s="16">
        <v>45851</v>
      </c>
      <c r="Q206" t="s">
        <v>240</v>
      </c>
      <c r="R206" t="s">
        <v>304</v>
      </c>
      <c r="S206">
        <v>10014607</v>
      </c>
      <c r="T206" t="s">
        <v>240</v>
      </c>
      <c r="AT206" t="str">
        <f>IF(A206&gt;0,_xlfn.XLOOKUP(A206,'IW38 SEMANA CAL'!B:B,'IW38 SEMANA CAL'!AA:AA),"")</f>
        <v>ACARREO</v>
      </c>
      <c r="AU206" t="str">
        <f>IF(A206&gt;0,_xlfn.XLOOKUP(A206,'IW38 SEMANA CAL'!B:B,'IW38 SEMANA CAL'!AD:AD),"")</f>
        <v>PROGRAMADO</v>
      </c>
      <c r="AV206" t="str">
        <f t="shared" si="3"/>
        <v>Confiabilidad</v>
      </c>
    </row>
    <row r="207" spans="1:48" x14ac:dyDescent="0.35">
      <c r="A207">
        <v>6617672</v>
      </c>
      <c r="B207">
        <v>0</v>
      </c>
      <c r="C207">
        <v>430</v>
      </c>
      <c r="D207" t="s">
        <v>203</v>
      </c>
      <c r="E207" t="s">
        <v>375</v>
      </c>
      <c r="F207" t="s">
        <v>251</v>
      </c>
      <c r="G207" t="s">
        <v>8909</v>
      </c>
      <c r="H207">
        <v>16</v>
      </c>
      <c r="I207">
        <v>2</v>
      </c>
      <c r="J207">
        <v>0</v>
      </c>
      <c r="K207">
        <v>8</v>
      </c>
      <c r="L207" t="s">
        <v>355</v>
      </c>
      <c r="M207">
        <v>100</v>
      </c>
      <c r="N207" s="16">
        <v>45851</v>
      </c>
      <c r="O207" s="16">
        <v>45851</v>
      </c>
      <c r="Q207" t="s">
        <v>240</v>
      </c>
      <c r="R207" t="s">
        <v>304</v>
      </c>
      <c r="S207">
        <v>10014607</v>
      </c>
      <c r="T207" t="s">
        <v>240</v>
      </c>
      <c r="AT207" t="str">
        <f>IF(A207&gt;0,_xlfn.XLOOKUP(A207,'IW38 SEMANA CAL'!B:B,'IW38 SEMANA CAL'!AA:AA),"")</f>
        <v>ACARREO</v>
      </c>
      <c r="AU207" t="str">
        <f>IF(A207&gt;0,_xlfn.XLOOKUP(A207,'IW38 SEMANA CAL'!B:B,'IW38 SEMANA CAL'!AD:AD),"")</f>
        <v>PROGRAMADO</v>
      </c>
      <c r="AV207" t="str">
        <f t="shared" si="3"/>
        <v>Marcobre</v>
      </c>
    </row>
    <row r="208" spans="1:48" x14ac:dyDescent="0.35">
      <c r="A208">
        <v>6617673</v>
      </c>
      <c r="B208">
        <v>0</v>
      </c>
      <c r="C208">
        <v>360</v>
      </c>
      <c r="D208" t="s">
        <v>203</v>
      </c>
      <c r="E208" t="s">
        <v>354</v>
      </c>
      <c r="F208" t="s">
        <v>251</v>
      </c>
      <c r="G208" t="s">
        <v>6359</v>
      </c>
      <c r="H208">
        <v>4</v>
      </c>
      <c r="I208">
        <v>2</v>
      </c>
      <c r="J208">
        <v>4</v>
      </c>
      <c r="K208">
        <v>2</v>
      </c>
      <c r="L208" t="s">
        <v>355</v>
      </c>
      <c r="M208">
        <v>100</v>
      </c>
      <c r="N208" s="16">
        <v>45845</v>
      </c>
      <c r="O208" s="16">
        <v>45845</v>
      </c>
      <c r="P208" s="16">
        <v>45845</v>
      </c>
      <c r="Q208" t="s">
        <v>210</v>
      </c>
      <c r="R208" t="s">
        <v>395</v>
      </c>
      <c r="S208">
        <v>10014608</v>
      </c>
      <c r="T208" t="s">
        <v>210</v>
      </c>
      <c r="AT208" t="str">
        <f>IF(A208&gt;0,_xlfn.XLOOKUP(A208,'IW38 SEMANA CAL'!B:B,'IW38 SEMANA CAL'!AA:AA),"")</f>
        <v>ACARREO</v>
      </c>
      <c r="AU208" t="str">
        <f>IF(A208&gt;0,_xlfn.XLOOKUP(A208,'IW38 SEMANA CAL'!B:B,'IW38 SEMANA CAL'!AD:AD),"")</f>
        <v>PROGRAMADO</v>
      </c>
      <c r="AV208" t="str">
        <f t="shared" si="3"/>
        <v>Marcobre</v>
      </c>
    </row>
    <row r="209" spans="1:48" x14ac:dyDescent="0.35">
      <c r="A209">
        <v>6617673</v>
      </c>
      <c r="B209">
        <v>0</v>
      </c>
      <c r="C209">
        <v>370</v>
      </c>
      <c r="D209" t="s">
        <v>203</v>
      </c>
      <c r="E209" t="s">
        <v>354</v>
      </c>
      <c r="F209" t="s">
        <v>251</v>
      </c>
      <c r="G209" t="s">
        <v>6360</v>
      </c>
      <c r="H209">
        <v>12</v>
      </c>
      <c r="I209">
        <v>2</v>
      </c>
      <c r="J209">
        <v>12</v>
      </c>
      <c r="K209">
        <v>6</v>
      </c>
      <c r="L209" t="s">
        <v>355</v>
      </c>
      <c r="M209">
        <v>100</v>
      </c>
      <c r="N209" s="16">
        <v>45845</v>
      </c>
      <c r="O209" s="16">
        <v>45845</v>
      </c>
      <c r="P209" s="16">
        <v>45845</v>
      </c>
      <c r="Q209" t="s">
        <v>210</v>
      </c>
      <c r="R209" t="s">
        <v>395</v>
      </c>
      <c r="S209">
        <v>10014608</v>
      </c>
      <c r="T209" t="s">
        <v>210</v>
      </c>
      <c r="AT209" t="str">
        <f>IF(A209&gt;0,_xlfn.XLOOKUP(A209,'IW38 SEMANA CAL'!B:B,'IW38 SEMANA CAL'!AA:AA),"")</f>
        <v>ACARREO</v>
      </c>
      <c r="AU209" t="str">
        <f>IF(A209&gt;0,_xlfn.XLOOKUP(A209,'IW38 SEMANA CAL'!B:B,'IW38 SEMANA CAL'!AD:AD),"")</f>
        <v>PROGRAMADO</v>
      </c>
      <c r="AV209" t="str">
        <f t="shared" si="3"/>
        <v>Marcobre</v>
      </c>
    </row>
    <row r="210" spans="1:48" x14ac:dyDescent="0.35">
      <c r="A210">
        <v>6617673</v>
      </c>
      <c r="B210">
        <v>0</v>
      </c>
      <c r="C210">
        <v>380</v>
      </c>
      <c r="D210" t="s">
        <v>370</v>
      </c>
      <c r="E210" t="s">
        <v>354</v>
      </c>
      <c r="F210" t="s">
        <v>251</v>
      </c>
      <c r="G210" t="s">
        <v>6361</v>
      </c>
      <c r="H210">
        <v>6</v>
      </c>
      <c r="I210">
        <v>2</v>
      </c>
      <c r="J210">
        <v>6</v>
      </c>
      <c r="K210">
        <v>3</v>
      </c>
      <c r="L210" t="s">
        <v>355</v>
      </c>
      <c r="M210">
        <v>100</v>
      </c>
      <c r="N210" s="16">
        <v>45845</v>
      </c>
      <c r="O210" s="16">
        <v>45845</v>
      </c>
      <c r="P210" s="16">
        <v>45845</v>
      </c>
      <c r="Q210" t="s">
        <v>210</v>
      </c>
      <c r="R210" t="s">
        <v>395</v>
      </c>
      <c r="S210">
        <v>10014608</v>
      </c>
      <c r="T210" t="s">
        <v>210</v>
      </c>
      <c r="AT210" t="str">
        <f>IF(A210&gt;0,_xlfn.XLOOKUP(A210,'IW38 SEMANA CAL'!B:B,'IW38 SEMANA CAL'!AA:AA),"")</f>
        <v>ACARREO</v>
      </c>
      <c r="AU210" t="str">
        <f>IF(A210&gt;0,_xlfn.XLOOKUP(A210,'IW38 SEMANA CAL'!B:B,'IW38 SEMANA CAL'!AD:AD),"")</f>
        <v>PROGRAMADO</v>
      </c>
      <c r="AV210" t="str">
        <f t="shared" si="3"/>
        <v>Mantenimiento Eléctrico</v>
      </c>
    </row>
    <row r="211" spans="1:48" x14ac:dyDescent="0.35">
      <c r="A211">
        <v>6617673</v>
      </c>
      <c r="B211">
        <v>0</v>
      </c>
      <c r="C211">
        <v>390</v>
      </c>
      <c r="D211" t="s">
        <v>371</v>
      </c>
      <c r="E211" t="s">
        <v>354</v>
      </c>
      <c r="F211" t="s">
        <v>251</v>
      </c>
      <c r="G211" t="s">
        <v>6362</v>
      </c>
      <c r="H211">
        <v>4</v>
      </c>
      <c r="I211">
        <v>2</v>
      </c>
      <c r="J211">
        <v>4</v>
      </c>
      <c r="K211">
        <v>2</v>
      </c>
      <c r="L211" t="s">
        <v>355</v>
      </c>
      <c r="M211">
        <v>100</v>
      </c>
      <c r="N211" s="16">
        <v>45845</v>
      </c>
      <c r="O211" s="16">
        <v>45845</v>
      </c>
      <c r="P211" s="16">
        <v>45845</v>
      </c>
      <c r="Q211" t="s">
        <v>210</v>
      </c>
      <c r="R211" t="s">
        <v>395</v>
      </c>
      <c r="S211">
        <v>10014608</v>
      </c>
      <c r="T211" t="s">
        <v>210</v>
      </c>
      <c r="AT211" t="str">
        <f>IF(A211&gt;0,_xlfn.XLOOKUP(A211,'IW38 SEMANA CAL'!B:B,'IW38 SEMANA CAL'!AA:AA),"")</f>
        <v>ACARREO</v>
      </c>
      <c r="AU211" t="str">
        <f>IF(A211&gt;0,_xlfn.XLOOKUP(A211,'IW38 SEMANA CAL'!B:B,'IW38 SEMANA CAL'!AD:AD),"")</f>
        <v>PROGRAMADO</v>
      </c>
      <c r="AV211" t="str">
        <f t="shared" si="3"/>
        <v>Komatsu A/C</v>
      </c>
    </row>
    <row r="212" spans="1:48" x14ac:dyDescent="0.35">
      <c r="A212">
        <v>6617673</v>
      </c>
      <c r="B212">
        <v>0</v>
      </c>
      <c r="C212">
        <v>400</v>
      </c>
      <c r="D212" t="s">
        <v>372</v>
      </c>
      <c r="E212" t="s">
        <v>354</v>
      </c>
      <c r="F212" t="s">
        <v>251</v>
      </c>
      <c r="G212" t="s">
        <v>6363</v>
      </c>
      <c r="H212">
        <v>32</v>
      </c>
      <c r="I212">
        <v>2</v>
      </c>
      <c r="J212">
        <v>32</v>
      </c>
      <c r="K212">
        <v>16</v>
      </c>
      <c r="L212" t="s">
        <v>355</v>
      </c>
      <c r="M212">
        <v>100</v>
      </c>
      <c r="N212" s="16">
        <v>45845</v>
      </c>
      <c r="O212" s="16">
        <v>45846</v>
      </c>
      <c r="P212" s="16">
        <v>45845</v>
      </c>
      <c r="Q212" t="s">
        <v>210</v>
      </c>
      <c r="R212" t="s">
        <v>395</v>
      </c>
      <c r="S212">
        <v>10014608</v>
      </c>
      <c r="T212" t="s">
        <v>210</v>
      </c>
      <c r="AT212" t="str">
        <f>IF(A212&gt;0,_xlfn.XLOOKUP(A212,'IW38 SEMANA CAL'!B:B,'IW38 SEMANA CAL'!AA:AA),"")</f>
        <v>ACARREO</v>
      </c>
      <c r="AU212" t="str">
        <f>IF(A212&gt;0,_xlfn.XLOOKUP(A212,'IW38 SEMANA CAL'!B:B,'IW38 SEMANA CAL'!AD:AD),"")</f>
        <v>PROGRAMADO</v>
      </c>
      <c r="AV212" t="str">
        <f t="shared" si="3"/>
        <v>Confiabilidad</v>
      </c>
    </row>
    <row r="213" spans="1:48" x14ac:dyDescent="0.35">
      <c r="A213">
        <v>6617675</v>
      </c>
      <c r="B213">
        <v>0</v>
      </c>
      <c r="C213">
        <v>210</v>
      </c>
      <c r="D213" t="s">
        <v>203</v>
      </c>
      <c r="E213" t="s">
        <v>359</v>
      </c>
      <c r="F213" t="s">
        <v>251</v>
      </c>
      <c r="G213" t="s">
        <v>7604</v>
      </c>
      <c r="H213">
        <v>4</v>
      </c>
      <c r="I213">
        <v>2</v>
      </c>
      <c r="J213">
        <v>0</v>
      </c>
      <c r="K213">
        <v>2</v>
      </c>
      <c r="L213" t="s">
        <v>355</v>
      </c>
      <c r="M213">
        <v>100</v>
      </c>
      <c r="N213" s="16">
        <v>45849</v>
      </c>
      <c r="O213" s="16">
        <v>45849</v>
      </c>
      <c r="Q213" t="s">
        <v>148</v>
      </c>
      <c r="R213" t="s">
        <v>297</v>
      </c>
      <c r="S213">
        <v>10014617</v>
      </c>
      <c r="T213" t="s">
        <v>148</v>
      </c>
      <c r="AT213" t="str">
        <f>IF(A213&gt;0,_xlfn.XLOOKUP(A213,'IW38 SEMANA CAL'!B:B,'IW38 SEMANA CAL'!AA:AA),"")</f>
        <v>ACARREO</v>
      </c>
      <c r="AU213" t="str">
        <f>IF(A213&gt;0,_xlfn.XLOOKUP(A213,'IW38 SEMANA CAL'!B:B,'IW38 SEMANA CAL'!AD:AD),"")</f>
        <v>PROGRAMADO</v>
      </c>
      <c r="AV213" t="str">
        <f t="shared" si="3"/>
        <v>Marcobre</v>
      </c>
    </row>
    <row r="214" spans="1:48" x14ac:dyDescent="0.35">
      <c r="A214">
        <v>6617675</v>
      </c>
      <c r="B214">
        <v>0</v>
      </c>
      <c r="C214">
        <v>220</v>
      </c>
      <c r="D214" t="s">
        <v>203</v>
      </c>
      <c r="E214" t="s">
        <v>359</v>
      </c>
      <c r="F214" t="s">
        <v>251</v>
      </c>
      <c r="G214" t="s">
        <v>6893</v>
      </c>
      <c r="H214">
        <v>12</v>
      </c>
      <c r="I214">
        <v>2</v>
      </c>
      <c r="J214">
        <v>0</v>
      </c>
      <c r="K214">
        <v>6</v>
      </c>
      <c r="L214" t="s">
        <v>355</v>
      </c>
      <c r="M214">
        <v>100</v>
      </c>
      <c r="N214" s="16">
        <v>45849</v>
      </c>
      <c r="O214" s="16">
        <v>45849</v>
      </c>
      <c r="Q214" t="s">
        <v>148</v>
      </c>
      <c r="R214" t="s">
        <v>297</v>
      </c>
      <c r="S214">
        <v>10014617</v>
      </c>
      <c r="T214" t="s">
        <v>148</v>
      </c>
      <c r="AT214" t="str">
        <f>IF(A214&gt;0,_xlfn.XLOOKUP(A214,'IW38 SEMANA CAL'!B:B,'IW38 SEMANA CAL'!AA:AA),"")</f>
        <v>ACARREO</v>
      </c>
      <c r="AU214" t="str">
        <f>IF(A214&gt;0,_xlfn.XLOOKUP(A214,'IW38 SEMANA CAL'!B:B,'IW38 SEMANA CAL'!AD:AD),"")</f>
        <v>PROGRAMADO</v>
      </c>
      <c r="AV214" t="str">
        <f t="shared" si="3"/>
        <v>Marcobre</v>
      </c>
    </row>
    <row r="215" spans="1:48" x14ac:dyDescent="0.35">
      <c r="A215">
        <v>6617675</v>
      </c>
      <c r="B215">
        <v>0</v>
      </c>
      <c r="C215">
        <v>230</v>
      </c>
      <c r="D215" t="s">
        <v>203</v>
      </c>
      <c r="E215" t="s">
        <v>359</v>
      </c>
      <c r="F215" t="s">
        <v>251</v>
      </c>
      <c r="G215" t="s">
        <v>7605</v>
      </c>
      <c r="H215">
        <v>6</v>
      </c>
      <c r="I215">
        <v>2</v>
      </c>
      <c r="J215">
        <v>0</v>
      </c>
      <c r="K215">
        <v>3</v>
      </c>
      <c r="L215" t="s">
        <v>355</v>
      </c>
      <c r="M215">
        <v>100</v>
      </c>
      <c r="N215" s="16">
        <v>45849</v>
      </c>
      <c r="O215" s="16">
        <v>45849</v>
      </c>
      <c r="Q215" t="s">
        <v>148</v>
      </c>
      <c r="R215" t="s">
        <v>297</v>
      </c>
      <c r="S215">
        <v>10014617</v>
      </c>
      <c r="T215" t="s">
        <v>148</v>
      </c>
      <c r="AT215" t="str">
        <f>IF(A215&gt;0,_xlfn.XLOOKUP(A215,'IW38 SEMANA CAL'!B:B,'IW38 SEMANA CAL'!AA:AA),"")</f>
        <v>ACARREO</v>
      </c>
      <c r="AU215" t="str">
        <f>IF(A215&gt;0,_xlfn.XLOOKUP(A215,'IW38 SEMANA CAL'!B:B,'IW38 SEMANA CAL'!AD:AD),"")</f>
        <v>PROGRAMADO</v>
      </c>
      <c r="AV215" t="str">
        <f t="shared" si="3"/>
        <v>Marcobre</v>
      </c>
    </row>
    <row r="216" spans="1:48" x14ac:dyDescent="0.35">
      <c r="A216">
        <v>6617675</v>
      </c>
      <c r="B216">
        <v>0</v>
      </c>
      <c r="C216">
        <v>240</v>
      </c>
      <c r="D216" t="s">
        <v>371</v>
      </c>
      <c r="E216" t="s">
        <v>359</v>
      </c>
      <c r="F216" t="s">
        <v>251</v>
      </c>
      <c r="G216" t="s">
        <v>7606</v>
      </c>
      <c r="H216">
        <v>4</v>
      </c>
      <c r="I216">
        <v>2</v>
      </c>
      <c r="J216">
        <v>0</v>
      </c>
      <c r="K216">
        <v>2</v>
      </c>
      <c r="L216" t="s">
        <v>355</v>
      </c>
      <c r="M216">
        <v>100</v>
      </c>
      <c r="N216" s="16">
        <v>45849</v>
      </c>
      <c r="O216" s="16">
        <v>45849</v>
      </c>
      <c r="Q216" t="s">
        <v>148</v>
      </c>
      <c r="R216" t="s">
        <v>297</v>
      </c>
      <c r="S216">
        <v>10014617</v>
      </c>
      <c r="T216" t="s">
        <v>148</v>
      </c>
      <c r="AT216" t="str">
        <f>IF(A216&gt;0,_xlfn.XLOOKUP(A216,'IW38 SEMANA CAL'!B:B,'IW38 SEMANA CAL'!AA:AA),"")</f>
        <v>ACARREO</v>
      </c>
      <c r="AU216" t="str">
        <f>IF(A216&gt;0,_xlfn.XLOOKUP(A216,'IW38 SEMANA CAL'!B:B,'IW38 SEMANA CAL'!AD:AD),"")</f>
        <v>PROGRAMADO</v>
      </c>
      <c r="AV216" t="str">
        <f t="shared" si="3"/>
        <v>Komatsu A/C</v>
      </c>
    </row>
    <row r="217" spans="1:48" x14ac:dyDescent="0.35">
      <c r="A217">
        <v>6617675</v>
      </c>
      <c r="B217">
        <v>0</v>
      </c>
      <c r="C217">
        <v>250</v>
      </c>
      <c r="D217" t="s">
        <v>372</v>
      </c>
      <c r="E217" t="s">
        <v>359</v>
      </c>
      <c r="F217" t="s">
        <v>251</v>
      </c>
      <c r="G217" t="s">
        <v>7607</v>
      </c>
      <c r="H217">
        <v>32</v>
      </c>
      <c r="I217">
        <v>2</v>
      </c>
      <c r="J217">
        <v>0</v>
      </c>
      <c r="K217">
        <v>16</v>
      </c>
      <c r="L217" t="s">
        <v>355</v>
      </c>
      <c r="M217">
        <v>100</v>
      </c>
      <c r="N217" s="16">
        <v>45849</v>
      </c>
      <c r="O217" s="16">
        <v>45850</v>
      </c>
      <c r="Q217" t="s">
        <v>148</v>
      </c>
      <c r="R217" t="s">
        <v>297</v>
      </c>
      <c r="S217">
        <v>10014617</v>
      </c>
      <c r="T217" t="s">
        <v>148</v>
      </c>
      <c r="AT217" t="str">
        <f>IF(A217&gt;0,_xlfn.XLOOKUP(A217,'IW38 SEMANA CAL'!B:B,'IW38 SEMANA CAL'!AA:AA),"")</f>
        <v>ACARREO</v>
      </c>
      <c r="AU217" t="str">
        <f>IF(A217&gt;0,_xlfn.XLOOKUP(A217,'IW38 SEMANA CAL'!B:B,'IW38 SEMANA CAL'!AD:AD),"")</f>
        <v>PROGRAMADO</v>
      </c>
      <c r="AV217" t="str">
        <f t="shared" si="3"/>
        <v>Confiabilidad</v>
      </c>
    </row>
    <row r="218" spans="1:48" x14ac:dyDescent="0.35">
      <c r="A218">
        <v>6617676</v>
      </c>
      <c r="B218">
        <v>0</v>
      </c>
      <c r="C218">
        <v>360</v>
      </c>
      <c r="D218" t="s">
        <v>203</v>
      </c>
      <c r="E218" t="s">
        <v>354</v>
      </c>
      <c r="F218" t="s">
        <v>251</v>
      </c>
      <c r="G218" t="s">
        <v>6359</v>
      </c>
      <c r="H218">
        <v>4</v>
      </c>
      <c r="I218">
        <v>2</v>
      </c>
      <c r="J218">
        <v>4</v>
      </c>
      <c r="K218">
        <v>2</v>
      </c>
      <c r="L218" t="s">
        <v>355</v>
      </c>
      <c r="M218">
        <v>100</v>
      </c>
      <c r="N218" s="16">
        <v>45846</v>
      </c>
      <c r="O218" s="16">
        <v>45846</v>
      </c>
      <c r="P218" s="16">
        <v>45846</v>
      </c>
      <c r="Q218" t="s">
        <v>313</v>
      </c>
      <c r="R218" t="s">
        <v>314</v>
      </c>
      <c r="S218">
        <v>10014619</v>
      </c>
      <c r="T218" t="s">
        <v>313</v>
      </c>
      <c r="AT218" t="str">
        <f>IF(A218&gt;0,_xlfn.XLOOKUP(A218,'IW38 SEMANA CAL'!B:B,'IW38 SEMANA CAL'!AA:AA),"")</f>
        <v>ACARREO</v>
      </c>
      <c r="AU218" t="str">
        <f>IF(A218&gt;0,_xlfn.XLOOKUP(A218,'IW38 SEMANA CAL'!B:B,'IW38 SEMANA CAL'!AD:AD),"")</f>
        <v>PROGRAMADO</v>
      </c>
      <c r="AV218" t="str">
        <f t="shared" si="3"/>
        <v>Marcobre</v>
      </c>
    </row>
    <row r="219" spans="1:48" x14ac:dyDescent="0.35">
      <c r="A219">
        <v>6617676</v>
      </c>
      <c r="B219">
        <v>0</v>
      </c>
      <c r="C219">
        <v>370</v>
      </c>
      <c r="D219" t="s">
        <v>203</v>
      </c>
      <c r="E219" t="s">
        <v>354</v>
      </c>
      <c r="F219" t="s">
        <v>251</v>
      </c>
      <c r="G219" t="s">
        <v>6360</v>
      </c>
      <c r="H219">
        <v>12</v>
      </c>
      <c r="I219">
        <v>2</v>
      </c>
      <c r="J219">
        <v>12</v>
      </c>
      <c r="K219">
        <v>6</v>
      </c>
      <c r="L219" t="s">
        <v>355</v>
      </c>
      <c r="M219">
        <v>100</v>
      </c>
      <c r="N219" s="16">
        <v>45846</v>
      </c>
      <c r="O219" s="16">
        <v>45846</v>
      </c>
      <c r="P219" s="16">
        <v>45847</v>
      </c>
      <c r="Q219" t="s">
        <v>313</v>
      </c>
      <c r="R219" t="s">
        <v>314</v>
      </c>
      <c r="S219">
        <v>10014619</v>
      </c>
      <c r="T219" t="s">
        <v>313</v>
      </c>
      <c r="AT219" t="str">
        <f>IF(A219&gt;0,_xlfn.XLOOKUP(A219,'IW38 SEMANA CAL'!B:B,'IW38 SEMANA CAL'!AA:AA),"")</f>
        <v>ACARREO</v>
      </c>
      <c r="AU219" t="str">
        <f>IF(A219&gt;0,_xlfn.XLOOKUP(A219,'IW38 SEMANA CAL'!B:B,'IW38 SEMANA CAL'!AD:AD),"")</f>
        <v>PROGRAMADO</v>
      </c>
      <c r="AV219" t="str">
        <f t="shared" si="3"/>
        <v>Marcobre</v>
      </c>
    </row>
    <row r="220" spans="1:48" x14ac:dyDescent="0.35">
      <c r="A220">
        <v>6617676</v>
      </c>
      <c r="B220">
        <v>0</v>
      </c>
      <c r="C220">
        <v>380</v>
      </c>
      <c r="D220" t="s">
        <v>370</v>
      </c>
      <c r="E220" t="s">
        <v>354</v>
      </c>
      <c r="F220" t="s">
        <v>251</v>
      </c>
      <c r="G220" t="s">
        <v>6361</v>
      </c>
      <c r="H220">
        <v>6</v>
      </c>
      <c r="I220">
        <v>2</v>
      </c>
      <c r="J220">
        <v>6</v>
      </c>
      <c r="K220">
        <v>3</v>
      </c>
      <c r="L220" t="s">
        <v>355</v>
      </c>
      <c r="M220">
        <v>100</v>
      </c>
      <c r="N220" s="16">
        <v>45846</v>
      </c>
      <c r="O220" s="16">
        <v>45846</v>
      </c>
      <c r="P220" s="16">
        <v>45847</v>
      </c>
      <c r="Q220" t="s">
        <v>313</v>
      </c>
      <c r="R220" t="s">
        <v>314</v>
      </c>
      <c r="S220">
        <v>10014619</v>
      </c>
      <c r="T220" t="s">
        <v>313</v>
      </c>
      <c r="AT220" t="str">
        <f>IF(A220&gt;0,_xlfn.XLOOKUP(A220,'IW38 SEMANA CAL'!B:B,'IW38 SEMANA CAL'!AA:AA),"")</f>
        <v>ACARREO</v>
      </c>
      <c r="AU220" t="str">
        <f>IF(A220&gt;0,_xlfn.XLOOKUP(A220,'IW38 SEMANA CAL'!B:B,'IW38 SEMANA CAL'!AD:AD),"")</f>
        <v>PROGRAMADO</v>
      </c>
      <c r="AV220" t="str">
        <f t="shared" si="3"/>
        <v>Mantenimiento Eléctrico</v>
      </c>
    </row>
    <row r="221" spans="1:48" x14ac:dyDescent="0.35">
      <c r="A221">
        <v>6617676</v>
      </c>
      <c r="B221">
        <v>0</v>
      </c>
      <c r="C221">
        <v>390</v>
      </c>
      <c r="D221" t="s">
        <v>371</v>
      </c>
      <c r="E221" t="s">
        <v>354</v>
      </c>
      <c r="F221" t="s">
        <v>251</v>
      </c>
      <c r="G221" t="s">
        <v>6362</v>
      </c>
      <c r="H221">
        <v>4</v>
      </c>
      <c r="I221">
        <v>2</v>
      </c>
      <c r="J221">
        <v>4</v>
      </c>
      <c r="K221">
        <v>2</v>
      </c>
      <c r="L221" t="s">
        <v>355</v>
      </c>
      <c r="M221">
        <v>100</v>
      </c>
      <c r="N221" s="16">
        <v>45846</v>
      </c>
      <c r="O221" s="16">
        <v>45846</v>
      </c>
      <c r="P221" s="16">
        <v>45846</v>
      </c>
      <c r="Q221" t="s">
        <v>313</v>
      </c>
      <c r="R221" t="s">
        <v>314</v>
      </c>
      <c r="S221">
        <v>10014619</v>
      </c>
      <c r="T221" t="s">
        <v>313</v>
      </c>
      <c r="AT221" t="str">
        <f>IF(A221&gt;0,_xlfn.XLOOKUP(A221,'IW38 SEMANA CAL'!B:B,'IW38 SEMANA CAL'!AA:AA),"")</f>
        <v>ACARREO</v>
      </c>
      <c r="AU221" t="str">
        <f>IF(A221&gt;0,_xlfn.XLOOKUP(A221,'IW38 SEMANA CAL'!B:B,'IW38 SEMANA CAL'!AD:AD),"")</f>
        <v>PROGRAMADO</v>
      </c>
      <c r="AV221" t="str">
        <f t="shared" si="3"/>
        <v>Komatsu A/C</v>
      </c>
    </row>
    <row r="222" spans="1:48" x14ac:dyDescent="0.35">
      <c r="A222">
        <v>6617676</v>
      </c>
      <c r="B222">
        <v>0</v>
      </c>
      <c r="C222">
        <v>400</v>
      </c>
      <c r="D222" t="s">
        <v>372</v>
      </c>
      <c r="E222" t="s">
        <v>354</v>
      </c>
      <c r="F222" t="s">
        <v>251</v>
      </c>
      <c r="G222" t="s">
        <v>6363</v>
      </c>
      <c r="H222">
        <v>32</v>
      </c>
      <c r="I222">
        <v>2</v>
      </c>
      <c r="J222">
        <v>32</v>
      </c>
      <c r="K222">
        <v>16</v>
      </c>
      <c r="L222" t="s">
        <v>355</v>
      </c>
      <c r="M222">
        <v>100</v>
      </c>
      <c r="N222" s="16">
        <v>45846</v>
      </c>
      <c r="O222" s="16">
        <v>45847</v>
      </c>
      <c r="P222" s="16">
        <v>45846</v>
      </c>
      <c r="Q222" t="s">
        <v>313</v>
      </c>
      <c r="R222" t="s">
        <v>314</v>
      </c>
      <c r="S222">
        <v>10014619</v>
      </c>
      <c r="T222" t="s">
        <v>313</v>
      </c>
      <c r="AT222" t="str">
        <f>IF(A222&gt;0,_xlfn.XLOOKUP(A222,'IW38 SEMANA CAL'!B:B,'IW38 SEMANA CAL'!AA:AA),"")</f>
        <v>ACARREO</v>
      </c>
      <c r="AU222" t="str">
        <f>IF(A222&gt;0,_xlfn.XLOOKUP(A222,'IW38 SEMANA CAL'!B:B,'IW38 SEMANA CAL'!AD:AD),"")</f>
        <v>PROGRAMADO</v>
      </c>
      <c r="AV222" t="str">
        <f t="shared" si="3"/>
        <v>Confiabilidad</v>
      </c>
    </row>
    <row r="223" spans="1:48" x14ac:dyDescent="0.35">
      <c r="A223">
        <v>6617677</v>
      </c>
      <c r="B223">
        <v>0</v>
      </c>
      <c r="C223">
        <v>10</v>
      </c>
      <c r="D223" t="s">
        <v>203</v>
      </c>
      <c r="E223" t="s">
        <v>354</v>
      </c>
      <c r="F223" t="s">
        <v>251</v>
      </c>
      <c r="G223" t="s">
        <v>7608</v>
      </c>
      <c r="H223">
        <v>2</v>
      </c>
      <c r="I223">
        <v>2</v>
      </c>
      <c r="J223">
        <v>2</v>
      </c>
      <c r="K223">
        <v>1</v>
      </c>
      <c r="L223" t="s">
        <v>355</v>
      </c>
      <c r="M223">
        <v>100</v>
      </c>
      <c r="N223" s="16">
        <v>45846</v>
      </c>
      <c r="O223" s="16">
        <v>45846</v>
      </c>
      <c r="P223" s="16">
        <v>45846</v>
      </c>
      <c r="Q223" t="s">
        <v>165</v>
      </c>
      <c r="R223" t="s">
        <v>273</v>
      </c>
      <c r="S223">
        <v>10017653</v>
      </c>
      <c r="T223" t="s">
        <v>272</v>
      </c>
      <c r="AT223" t="str">
        <f>IF(A223&gt;0,_xlfn.XLOOKUP(A223,'IW38 SEMANA CAL'!B:B,'IW38 SEMANA CAL'!AA:AA),"")</f>
        <v>PERFORACIO</v>
      </c>
      <c r="AU223" t="str">
        <f>IF(A223&gt;0,_xlfn.XLOOKUP(A223,'IW38 SEMANA CAL'!B:B,'IW38 SEMANA CAL'!AD:AD),"")</f>
        <v>PROGRAMADO</v>
      </c>
      <c r="AV223" t="str">
        <f t="shared" si="3"/>
        <v>Marcobre</v>
      </c>
    </row>
    <row r="224" spans="1:48" x14ac:dyDescent="0.35">
      <c r="A224">
        <v>6617677</v>
      </c>
      <c r="B224">
        <v>0</v>
      </c>
      <c r="C224">
        <v>20</v>
      </c>
      <c r="D224" t="s">
        <v>203</v>
      </c>
      <c r="E224" t="s">
        <v>354</v>
      </c>
      <c r="F224" t="s">
        <v>251</v>
      </c>
      <c r="G224" t="s">
        <v>7609</v>
      </c>
      <c r="H224">
        <v>15</v>
      </c>
      <c r="I224">
        <v>3</v>
      </c>
      <c r="J224">
        <v>15</v>
      </c>
      <c r="K224">
        <v>5</v>
      </c>
      <c r="L224" t="s">
        <v>355</v>
      </c>
      <c r="M224">
        <v>100</v>
      </c>
      <c r="N224" s="16">
        <v>45846</v>
      </c>
      <c r="O224" s="16">
        <v>45846</v>
      </c>
      <c r="P224" s="16">
        <v>45846</v>
      </c>
      <c r="Q224" t="s">
        <v>165</v>
      </c>
      <c r="R224" t="s">
        <v>273</v>
      </c>
      <c r="S224">
        <v>10017653</v>
      </c>
      <c r="T224" t="s">
        <v>272</v>
      </c>
      <c r="AT224" t="str">
        <f>IF(A224&gt;0,_xlfn.XLOOKUP(A224,'IW38 SEMANA CAL'!B:B,'IW38 SEMANA CAL'!AA:AA),"")</f>
        <v>PERFORACIO</v>
      </c>
      <c r="AU224" t="str">
        <f>IF(A224&gt;0,_xlfn.XLOOKUP(A224,'IW38 SEMANA CAL'!B:B,'IW38 SEMANA CAL'!AD:AD),"")</f>
        <v>PROGRAMADO</v>
      </c>
      <c r="AV224" t="str">
        <f t="shared" si="3"/>
        <v>Marcobre</v>
      </c>
    </row>
    <row r="225" spans="1:48" x14ac:dyDescent="0.35">
      <c r="A225">
        <v>6617677</v>
      </c>
      <c r="B225">
        <v>0</v>
      </c>
      <c r="C225">
        <v>30</v>
      </c>
      <c r="D225" t="s">
        <v>370</v>
      </c>
      <c r="E225" t="s">
        <v>354</v>
      </c>
      <c r="F225" t="s">
        <v>251</v>
      </c>
      <c r="G225" t="s">
        <v>7610</v>
      </c>
      <c r="H225">
        <v>4</v>
      </c>
      <c r="I225">
        <v>2</v>
      </c>
      <c r="J225">
        <v>4</v>
      </c>
      <c r="K225">
        <v>2</v>
      </c>
      <c r="L225" t="s">
        <v>355</v>
      </c>
      <c r="M225">
        <v>100</v>
      </c>
      <c r="N225" s="16">
        <v>45846</v>
      </c>
      <c r="O225" s="16">
        <v>45846</v>
      </c>
      <c r="P225" s="16">
        <v>45846</v>
      </c>
      <c r="Q225" t="s">
        <v>165</v>
      </c>
      <c r="R225" t="s">
        <v>273</v>
      </c>
      <c r="S225">
        <v>10017653</v>
      </c>
      <c r="T225" t="s">
        <v>272</v>
      </c>
      <c r="AT225" t="str">
        <f>IF(A225&gt;0,_xlfn.XLOOKUP(A225,'IW38 SEMANA CAL'!B:B,'IW38 SEMANA CAL'!AA:AA),"")</f>
        <v>PERFORACIO</v>
      </c>
      <c r="AU225" t="str">
        <f>IF(A225&gt;0,_xlfn.XLOOKUP(A225,'IW38 SEMANA CAL'!B:B,'IW38 SEMANA CAL'!AD:AD),"")</f>
        <v>PROGRAMADO</v>
      </c>
      <c r="AV225" t="str">
        <f t="shared" si="3"/>
        <v>Mantenimiento Eléctrico</v>
      </c>
    </row>
    <row r="226" spans="1:48" x14ac:dyDescent="0.35">
      <c r="A226">
        <v>6617677</v>
      </c>
      <c r="B226">
        <v>0</v>
      </c>
      <c r="C226">
        <v>40</v>
      </c>
      <c r="D226" t="s">
        <v>371</v>
      </c>
      <c r="E226" t="s">
        <v>354</v>
      </c>
      <c r="F226" t="s">
        <v>251</v>
      </c>
      <c r="G226" t="s">
        <v>7611</v>
      </c>
      <c r="H226">
        <v>3</v>
      </c>
      <c r="I226">
        <v>2</v>
      </c>
      <c r="J226">
        <v>3</v>
      </c>
      <c r="K226">
        <v>1.5</v>
      </c>
      <c r="L226" t="s">
        <v>355</v>
      </c>
      <c r="M226">
        <v>100</v>
      </c>
      <c r="N226" s="16">
        <v>45846</v>
      </c>
      <c r="O226" s="16">
        <v>45846</v>
      </c>
      <c r="P226" s="16">
        <v>45846</v>
      </c>
      <c r="Q226" t="s">
        <v>165</v>
      </c>
      <c r="R226" t="s">
        <v>273</v>
      </c>
      <c r="S226">
        <v>10017653</v>
      </c>
      <c r="T226" t="s">
        <v>272</v>
      </c>
      <c r="AT226" t="str">
        <f>IF(A226&gt;0,_xlfn.XLOOKUP(A226,'IW38 SEMANA CAL'!B:B,'IW38 SEMANA CAL'!AA:AA),"")</f>
        <v>PERFORACIO</v>
      </c>
      <c r="AU226" t="str">
        <f>IF(A226&gt;0,_xlfn.XLOOKUP(A226,'IW38 SEMANA CAL'!B:B,'IW38 SEMANA CAL'!AD:AD),"")</f>
        <v>PROGRAMADO</v>
      </c>
      <c r="AV226" t="str">
        <f t="shared" si="3"/>
        <v>Komatsu A/C</v>
      </c>
    </row>
    <row r="227" spans="1:48" x14ac:dyDescent="0.35">
      <c r="A227">
        <v>6617677</v>
      </c>
      <c r="B227">
        <v>0</v>
      </c>
      <c r="C227">
        <v>170</v>
      </c>
      <c r="D227" t="s">
        <v>372</v>
      </c>
      <c r="E227" t="s">
        <v>354</v>
      </c>
      <c r="F227" t="s">
        <v>251</v>
      </c>
      <c r="G227" t="s">
        <v>7612</v>
      </c>
      <c r="H227">
        <v>1.5</v>
      </c>
      <c r="I227">
        <v>1</v>
      </c>
      <c r="J227">
        <v>1.5</v>
      </c>
      <c r="K227">
        <v>1.5</v>
      </c>
      <c r="L227" t="s">
        <v>355</v>
      </c>
      <c r="M227">
        <v>100</v>
      </c>
      <c r="N227" s="16">
        <v>45846</v>
      </c>
      <c r="O227" s="16">
        <v>45846</v>
      </c>
      <c r="P227" s="16">
        <v>45846</v>
      </c>
      <c r="Q227" t="s">
        <v>165</v>
      </c>
      <c r="R227" t="s">
        <v>273</v>
      </c>
      <c r="S227">
        <v>10017653</v>
      </c>
      <c r="T227" t="s">
        <v>272</v>
      </c>
      <c r="AT227" t="str">
        <f>IF(A227&gt;0,_xlfn.XLOOKUP(A227,'IW38 SEMANA CAL'!B:B,'IW38 SEMANA CAL'!AA:AA),"")</f>
        <v>PERFORACIO</v>
      </c>
      <c r="AU227" t="str">
        <f>IF(A227&gt;0,_xlfn.XLOOKUP(A227,'IW38 SEMANA CAL'!B:B,'IW38 SEMANA CAL'!AD:AD),"")</f>
        <v>PROGRAMADO</v>
      </c>
      <c r="AV227" t="str">
        <f t="shared" si="3"/>
        <v>Confiabilidad</v>
      </c>
    </row>
    <row r="228" spans="1:48" x14ac:dyDescent="0.35">
      <c r="A228">
        <v>6617677</v>
      </c>
      <c r="B228">
        <v>0</v>
      </c>
      <c r="C228">
        <v>210</v>
      </c>
      <c r="D228" t="s">
        <v>203</v>
      </c>
      <c r="E228" t="s">
        <v>354</v>
      </c>
      <c r="F228" t="s">
        <v>251</v>
      </c>
      <c r="G228" t="s">
        <v>5394</v>
      </c>
      <c r="H228">
        <v>0.5</v>
      </c>
      <c r="I228">
        <v>1</v>
      </c>
      <c r="J228">
        <v>0.5</v>
      </c>
      <c r="K228">
        <v>0.5</v>
      </c>
      <c r="L228" t="s">
        <v>355</v>
      </c>
      <c r="M228">
        <v>100</v>
      </c>
      <c r="N228" s="16">
        <v>45846</v>
      </c>
      <c r="O228" s="16">
        <v>45846</v>
      </c>
      <c r="P228" s="16">
        <v>45846</v>
      </c>
      <c r="Q228" t="s">
        <v>165</v>
      </c>
      <c r="R228" t="s">
        <v>273</v>
      </c>
      <c r="S228">
        <v>10017653</v>
      </c>
      <c r="T228" t="s">
        <v>272</v>
      </c>
      <c r="AT228" t="str">
        <f>IF(A228&gt;0,_xlfn.XLOOKUP(A228,'IW38 SEMANA CAL'!B:B,'IW38 SEMANA CAL'!AA:AA),"")</f>
        <v>PERFORACIO</v>
      </c>
      <c r="AU228" t="str">
        <f>IF(A228&gt;0,_xlfn.XLOOKUP(A228,'IW38 SEMANA CAL'!B:B,'IW38 SEMANA CAL'!AD:AD),"")</f>
        <v>PROGRAMADO</v>
      </c>
      <c r="AV228" t="str">
        <f t="shared" si="3"/>
        <v>Marcobre</v>
      </c>
    </row>
    <row r="229" spans="1:48" x14ac:dyDescent="0.35">
      <c r="A229">
        <v>6618266</v>
      </c>
      <c r="B229">
        <v>0</v>
      </c>
      <c r="C229">
        <v>60</v>
      </c>
      <c r="D229" t="s">
        <v>203</v>
      </c>
      <c r="E229" t="s">
        <v>375</v>
      </c>
      <c r="F229" t="s">
        <v>251</v>
      </c>
      <c r="G229" t="s">
        <v>6354</v>
      </c>
      <c r="H229">
        <v>3</v>
      </c>
      <c r="I229">
        <v>2</v>
      </c>
      <c r="J229">
        <v>0</v>
      </c>
      <c r="K229">
        <v>1.5</v>
      </c>
      <c r="L229" t="s">
        <v>355</v>
      </c>
      <c r="M229">
        <v>100</v>
      </c>
      <c r="N229" s="16">
        <v>45850</v>
      </c>
      <c r="O229" s="16">
        <v>45850</v>
      </c>
      <c r="Q229" t="s">
        <v>242</v>
      </c>
      <c r="R229" t="s">
        <v>330</v>
      </c>
      <c r="S229">
        <v>10014637</v>
      </c>
      <c r="T229" t="s">
        <v>242</v>
      </c>
      <c r="AT229" t="str">
        <f>IF(A229&gt;0,_xlfn.XLOOKUP(A229,'IW38 SEMANA CAL'!B:B,'IW38 SEMANA CAL'!AA:AA),"")</f>
        <v>AUXILIAR</v>
      </c>
      <c r="AU229" t="str">
        <f>IF(A229&gt;0,_xlfn.XLOOKUP(A229,'IW38 SEMANA CAL'!B:B,'IW38 SEMANA CAL'!AD:AD),"")</f>
        <v>PROGRAMADO</v>
      </c>
      <c r="AV229" t="str">
        <f t="shared" si="3"/>
        <v>Marcobre</v>
      </c>
    </row>
    <row r="230" spans="1:48" x14ac:dyDescent="0.35">
      <c r="A230">
        <v>6618266</v>
      </c>
      <c r="B230">
        <v>0</v>
      </c>
      <c r="C230">
        <v>70</v>
      </c>
      <c r="D230" t="s">
        <v>203</v>
      </c>
      <c r="E230" t="s">
        <v>375</v>
      </c>
      <c r="F230" t="s">
        <v>251</v>
      </c>
      <c r="G230" t="s">
        <v>6355</v>
      </c>
      <c r="H230">
        <v>16</v>
      </c>
      <c r="I230">
        <v>3</v>
      </c>
      <c r="J230">
        <v>0</v>
      </c>
      <c r="K230">
        <v>5.3</v>
      </c>
      <c r="L230" t="s">
        <v>355</v>
      </c>
      <c r="M230">
        <v>100</v>
      </c>
      <c r="N230" s="16">
        <v>45850</v>
      </c>
      <c r="O230" s="16">
        <v>45850</v>
      </c>
      <c r="Q230" t="s">
        <v>242</v>
      </c>
      <c r="R230" t="s">
        <v>330</v>
      </c>
      <c r="S230">
        <v>10014637</v>
      </c>
      <c r="T230" t="s">
        <v>242</v>
      </c>
      <c r="AT230" t="str">
        <f>IF(A230&gt;0,_xlfn.XLOOKUP(A230,'IW38 SEMANA CAL'!B:B,'IW38 SEMANA CAL'!AA:AA),"")</f>
        <v>AUXILIAR</v>
      </c>
      <c r="AU230" t="str">
        <f>IF(A230&gt;0,_xlfn.XLOOKUP(A230,'IW38 SEMANA CAL'!B:B,'IW38 SEMANA CAL'!AD:AD),"")</f>
        <v>PROGRAMADO</v>
      </c>
      <c r="AV230" t="str">
        <f t="shared" si="3"/>
        <v>Marcobre</v>
      </c>
    </row>
    <row r="231" spans="1:48" x14ac:dyDescent="0.35">
      <c r="A231">
        <v>6618266</v>
      </c>
      <c r="B231">
        <v>0</v>
      </c>
      <c r="C231">
        <v>80</v>
      </c>
      <c r="D231" t="s">
        <v>203</v>
      </c>
      <c r="E231" t="s">
        <v>375</v>
      </c>
      <c r="F231" t="s">
        <v>251</v>
      </c>
      <c r="G231" t="s">
        <v>6356</v>
      </c>
      <c r="H231">
        <v>3</v>
      </c>
      <c r="I231">
        <v>2</v>
      </c>
      <c r="J231">
        <v>0</v>
      </c>
      <c r="K231">
        <v>1.5</v>
      </c>
      <c r="L231" t="s">
        <v>355</v>
      </c>
      <c r="M231">
        <v>100</v>
      </c>
      <c r="N231" s="16">
        <v>45850</v>
      </c>
      <c r="O231" s="16">
        <v>45850</v>
      </c>
      <c r="Q231" t="s">
        <v>242</v>
      </c>
      <c r="R231" t="s">
        <v>330</v>
      </c>
      <c r="S231">
        <v>10014637</v>
      </c>
      <c r="T231" t="s">
        <v>242</v>
      </c>
      <c r="AT231" t="str">
        <f>IF(A231&gt;0,_xlfn.XLOOKUP(A231,'IW38 SEMANA CAL'!B:B,'IW38 SEMANA CAL'!AA:AA),"")</f>
        <v>AUXILIAR</v>
      </c>
      <c r="AU231" t="str">
        <f>IF(A231&gt;0,_xlfn.XLOOKUP(A231,'IW38 SEMANA CAL'!B:B,'IW38 SEMANA CAL'!AD:AD),"")</f>
        <v>PROGRAMADO</v>
      </c>
      <c r="AV231" t="str">
        <f t="shared" si="3"/>
        <v>Marcobre</v>
      </c>
    </row>
    <row r="232" spans="1:48" x14ac:dyDescent="0.35">
      <c r="A232">
        <v>6618266</v>
      </c>
      <c r="B232">
        <v>0</v>
      </c>
      <c r="C232">
        <v>90</v>
      </c>
      <c r="D232" t="s">
        <v>371</v>
      </c>
      <c r="E232" t="s">
        <v>375</v>
      </c>
      <c r="F232" t="s">
        <v>251</v>
      </c>
      <c r="G232" t="s">
        <v>6357</v>
      </c>
      <c r="H232">
        <v>3</v>
      </c>
      <c r="I232">
        <v>2</v>
      </c>
      <c r="J232">
        <v>0</v>
      </c>
      <c r="K232">
        <v>1.5</v>
      </c>
      <c r="L232" t="s">
        <v>355</v>
      </c>
      <c r="M232">
        <v>100</v>
      </c>
      <c r="N232" s="16">
        <v>45850</v>
      </c>
      <c r="O232" s="16">
        <v>45850</v>
      </c>
      <c r="Q232" t="s">
        <v>242</v>
      </c>
      <c r="R232" t="s">
        <v>330</v>
      </c>
      <c r="S232">
        <v>10014637</v>
      </c>
      <c r="T232" t="s">
        <v>242</v>
      </c>
      <c r="AT232" t="str">
        <f>IF(A232&gt;0,_xlfn.XLOOKUP(A232,'IW38 SEMANA CAL'!B:B,'IW38 SEMANA CAL'!AA:AA),"")</f>
        <v>AUXILIAR</v>
      </c>
      <c r="AU232" t="str">
        <f>IF(A232&gt;0,_xlfn.XLOOKUP(A232,'IW38 SEMANA CAL'!B:B,'IW38 SEMANA CAL'!AD:AD),"")</f>
        <v>PROGRAMADO</v>
      </c>
      <c r="AV232" t="str">
        <f t="shared" si="3"/>
        <v>Komatsu A/C</v>
      </c>
    </row>
    <row r="233" spans="1:48" x14ac:dyDescent="0.35">
      <c r="A233">
        <v>6618266</v>
      </c>
      <c r="B233">
        <v>0</v>
      </c>
      <c r="C233">
        <v>350</v>
      </c>
      <c r="D233" t="s">
        <v>372</v>
      </c>
      <c r="E233" t="s">
        <v>375</v>
      </c>
      <c r="F233" t="s">
        <v>251</v>
      </c>
      <c r="G233" t="s">
        <v>6358</v>
      </c>
      <c r="H233">
        <v>10</v>
      </c>
      <c r="I233">
        <v>2</v>
      </c>
      <c r="J233">
        <v>0</v>
      </c>
      <c r="K233">
        <v>5</v>
      </c>
      <c r="L233" t="s">
        <v>355</v>
      </c>
      <c r="M233">
        <v>100</v>
      </c>
      <c r="N233" s="16">
        <v>45850</v>
      </c>
      <c r="O233" s="16">
        <v>45850</v>
      </c>
      <c r="Q233" t="s">
        <v>242</v>
      </c>
      <c r="R233" t="s">
        <v>330</v>
      </c>
      <c r="S233">
        <v>10014637</v>
      </c>
      <c r="T233" t="s">
        <v>242</v>
      </c>
      <c r="AT233" t="str">
        <f>IF(A233&gt;0,_xlfn.XLOOKUP(A233,'IW38 SEMANA CAL'!B:B,'IW38 SEMANA CAL'!AA:AA),"")</f>
        <v>AUXILIAR</v>
      </c>
      <c r="AU233" t="str">
        <f>IF(A233&gt;0,_xlfn.XLOOKUP(A233,'IW38 SEMANA CAL'!B:B,'IW38 SEMANA CAL'!AD:AD),"")</f>
        <v>PROGRAMADO</v>
      </c>
      <c r="AV233" t="str">
        <f t="shared" si="3"/>
        <v>Confiabilidad</v>
      </c>
    </row>
    <row r="234" spans="1:48" x14ac:dyDescent="0.35">
      <c r="A234">
        <v>6618268</v>
      </c>
      <c r="B234">
        <v>0</v>
      </c>
      <c r="C234">
        <v>140</v>
      </c>
      <c r="D234" t="s">
        <v>203</v>
      </c>
      <c r="E234" t="s">
        <v>359</v>
      </c>
      <c r="F234" t="s">
        <v>251</v>
      </c>
      <c r="G234" t="s">
        <v>8910</v>
      </c>
      <c r="H234">
        <v>2</v>
      </c>
      <c r="I234">
        <v>2</v>
      </c>
      <c r="J234">
        <v>0</v>
      </c>
      <c r="K234">
        <v>1</v>
      </c>
      <c r="L234" t="s">
        <v>355</v>
      </c>
      <c r="M234">
        <v>100</v>
      </c>
      <c r="N234" s="16">
        <v>45847</v>
      </c>
      <c r="O234" s="16">
        <v>45847</v>
      </c>
      <c r="Q234" t="s">
        <v>3806</v>
      </c>
      <c r="R234" t="s">
        <v>3805</v>
      </c>
      <c r="S234">
        <v>10018963</v>
      </c>
      <c r="T234" t="s">
        <v>3804</v>
      </c>
      <c r="AT234" t="str">
        <f>IF(A234&gt;0,_xlfn.XLOOKUP(A234,'IW38 SEMANA CAL'!B:B,'IW38 SEMANA CAL'!AA:AA),"")</f>
        <v>PERFORACIO</v>
      </c>
      <c r="AU234" t="str">
        <f>IF(A234&gt;0,_xlfn.XLOOKUP(A234,'IW38 SEMANA CAL'!B:B,'IW38 SEMANA CAL'!AD:AD),"")</f>
        <v>PROGRAMADO</v>
      </c>
      <c r="AV234" t="str">
        <f t="shared" si="3"/>
        <v>Marcobre</v>
      </c>
    </row>
    <row r="235" spans="1:48" x14ac:dyDescent="0.35">
      <c r="A235">
        <v>6618268</v>
      </c>
      <c r="B235">
        <v>0</v>
      </c>
      <c r="C235">
        <v>150</v>
      </c>
      <c r="D235" t="s">
        <v>203</v>
      </c>
      <c r="E235" t="s">
        <v>359</v>
      </c>
      <c r="F235" t="s">
        <v>251</v>
      </c>
      <c r="G235" t="s">
        <v>8911</v>
      </c>
      <c r="H235">
        <v>21</v>
      </c>
      <c r="I235">
        <v>3</v>
      </c>
      <c r="J235">
        <v>0</v>
      </c>
      <c r="K235">
        <v>7</v>
      </c>
      <c r="L235" t="s">
        <v>355</v>
      </c>
      <c r="M235">
        <v>100</v>
      </c>
      <c r="N235" s="16">
        <v>45847</v>
      </c>
      <c r="O235" s="16">
        <v>45847</v>
      </c>
      <c r="Q235" t="s">
        <v>3806</v>
      </c>
      <c r="R235" t="s">
        <v>3805</v>
      </c>
      <c r="S235">
        <v>10018963</v>
      </c>
      <c r="T235" t="s">
        <v>3804</v>
      </c>
      <c r="AT235" t="str">
        <f>IF(A235&gt;0,_xlfn.XLOOKUP(A235,'IW38 SEMANA CAL'!B:B,'IW38 SEMANA CAL'!AA:AA),"")</f>
        <v>PERFORACIO</v>
      </c>
      <c r="AU235" t="str">
        <f>IF(A235&gt;0,_xlfn.XLOOKUP(A235,'IW38 SEMANA CAL'!B:B,'IW38 SEMANA CAL'!AD:AD),"")</f>
        <v>PROGRAMADO</v>
      </c>
      <c r="AV235" t="str">
        <f t="shared" si="3"/>
        <v>Marcobre</v>
      </c>
    </row>
    <row r="236" spans="1:48" x14ac:dyDescent="0.35">
      <c r="A236">
        <v>6618268</v>
      </c>
      <c r="B236">
        <v>0</v>
      </c>
      <c r="C236">
        <v>160</v>
      </c>
      <c r="D236" t="s">
        <v>370</v>
      </c>
      <c r="E236" t="s">
        <v>359</v>
      </c>
      <c r="F236" t="s">
        <v>251</v>
      </c>
      <c r="G236" t="s">
        <v>8912</v>
      </c>
      <c r="H236">
        <v>3</v>
      </c>
      <c r="I236">
        <v>2</v>
      </c>
      <c r="J236">
        <v>0</v>
      </c>
      <c r="K236">
        <v>1.5</v>
      </c>
      <c r="L236" t="s">
        <v>355</v>
      </c>
      <c r="M236">
        <v>100</v>
      </c>
      <c r="N236" s="16">
        <v>45847</v>
      </c>
      <c r="O236" s="16">
        <v>45847</v>
      </c>
      <c r="Q236" t="s">
        <v>3806</v>
      </c>
      <c r="R236" t="s">
        <v>3805</v>
      </c>
      <c r="S236">
        <v>10018963</v>
      </c>
      <c r="T236" t="s">
        <v>3804</v>
      </c>
      <c r="AT236" t="str">
        <f>IF(A236&gt;0,_xlfn.XLOOKUP(A236,'IW38 SEMANA CAL'!B:B,'IW38 SEMANA CAL'!AA:AA),"")</f>
        <v>PERFORACIO</v>
      </c>
      <c r="AU236" t="str">
        <f>IF(A236&gt;0,_xlfn.XLOOKUP(A236,'IW38 SEMANA CAL'!B:B,'IW38 SEMANA CAL'!AD:AD),"")</f>
        <v>PROGRAMADO</v>
      </c>
      <c r="AV236" t="str">
        <f t="shared" si="3"/>
        <v>Mantenimiento Eléctrico</v>
      </c>
    </row>
    <row r="237" spans="1:48" x14ac:dyDescent="0.35">
      <c r="A237">
        <v>6618268</v>
      </c>
      <c r="B237">
        <v>0</v>
      </c>
      <c r="C237">
        <v>170</v>
      </c>
      <c r="D237" t="s">
        <v>371</v>
      </c>
      <c r="E237" t="s">
        <v>359</v>
      </c>
      <c r="F237" t="s">
        <v>251</v>
      </c>
      <c r="G237" t="s">
        <v>8913</v>
      </c>
      <c r="H237">
        <v>3</v>
      </c>
      <c r="I237">
        <v>2</v>
      </c>
      <c r="J237">
        <v>0</v>
      </c>
      <c r="K237">
        <v>1.5</v>
      </c>
      <c r="L237" t="s">
        <v>355</v>
      </c>
      <c r="M237">
        <v>100</v>
      </c>
      <c r="N237" s="16">
        <v>45847</v>
      </c>
      <c r="O237" s="16">
        <v>45847</v>
      </c>
      <c r="Q237" t="s">
        <v>3806</v>
      </c>
      <c r="R237" t="s">
        <v>3805</v>
      </c>
      <c r="S237">
        <v>10018963</v>
      </c>
      <c r="T237" t="s">
        <v>3804</v>
      </c>
      <c r="AT237" t="str">
        <f>IF(A237&gt;0,_xlfn.XLOOKUP(A237,'IW38 SEMANA CAL'!B:B,'IW38 SEMANA CAL'!AA:AA),"")</f>
        <v>PERFORACIO</v>
      </c>
      <c r="AU237" t="str">
        <f>IF(A237&gt;0,_xlfn.XLOOKUP(A237,'IW38 SEMANA CAL'!B:B,'IW38 SEMANA CAL'!AD:AD),"")</f>
        <v>PROGRAMADO</v>
      </c>
      <c r="AV237" t="str">
        <f t="shared" si="3"/>
        <v>Komatsu A/C</v>
      </c>
    </row>
    <row r="238" spans="1:48" x14ac:dyDescent="0.35">
      <c r="A238">
        <v>6618268</v>
      </c>
      <c r="B238">
        <v>0</v>
      </c>
      <c r="C238">
        <v>360</v>
      </c>
      <c r="D238" t="s">
        <v>372</v>
      </c>
      <c r="E238" t="s">
        <v>359</v>
      </c>
      <c r="F238" t="s">
        <v>251</v>
      </c>
      <c r="G238" t="s">
        <v>8914</v>
      </c>
      <c r="H238">
        <v>6.5</v>
      </c>
      <c r="I238">
        <v>1</v>
      </c>
      <c r="J238">
        <v>0</v>
      </c>
      <c r="K238">
        <v>6.5</v>
      </c>
      <c r="L238" t="s">
        <v>355</v>
      </c>
      <c r="M238">
        <v>100</v>
      </c>
      <c r="N238" s="16">
        <v>45847</v>
      </c>
      <c r="O238" s="16">
        <v>45847</v>
      </c>
      <c r="Q238" t="s">
        <v>3806</v>
      </c>
      <c r="R238" t="s">
        <v>3805</v>
      </c>
      <c r="S238">
        <v>10018963</v>
      </c>
      <c r="T238" t="s">
        <v>3804</v>
      </c>
      <c r="AT238" t="str">
        <f>IF(A238&gt;0,_xlfn.XLOOKUP(A238,'IW38 SEMANA CAL'!B:B,'IW38 SEMANA CAL'!AA:AA),"")</f>
        <v>PERFORACIO</v>
      </c>
      <c r="AU238" t="str">
        <f>IF(A238&gt;0,_xlfn.XLOOKUP(A238,'IW38 SEMANA CAL'!B:B,'IW38 SEMANA CAL'!AD:AD),"")</f>
        <v>PROGRAMADO</v>
      </c>
      <c r="AV238" t="str">
        <f t="shared" si="3"/>
        <v>Confiabilidad</v>
      </c>
    </row>
    <row r="239" spans="1:48" x14ac:dyDescent="0.35">
      <c r="A239">
        <v>6618268</v>
      </c>
      <c r="B239">
        <v>0</v>
      </c>
      <c r="C239">
        <v>380</v>
      </c>
      <c r="D239" t="s">
        <v>203</v>
      </c>
      <c r="E239" t="s">
        <v>359</v>
      </c>
      <c r="F239" t="s">
        <v>251</v>
      </c>
      <c r="G239" t="s">
        <v>5394</v>
      </c>
      <c r="H239">
        <v>0.5</v>
      </c>
      <c r="I239">
        <v>1</v>
      </c>
      <c r="J239">
        <v>0</v>
      </c>
      <c r="K239">
        <v>0.5</v>
      </c>
      <c r="L239" t="s">
        <v>355</v>
      </c>
      <c r="M239">
        <v>100</v>
      </c>
      <c r="N239" s="16">
        <v>45847</v>
      </c>
      <c r="O239" s="16">
        <v>45847</v>
      </c>
      <c r="Q239" t="s">
        <v>3806</v>
      </c>
      <c r="R239" t="s">
        <v>3805</v>
      </c>
      <c r="S239">
        <v>10018963</v>
      </c>
      <c r="T239" t="s">
        <v>3804</v>
      </c>
      <c r="AT239" t="str">
        <f>IF(A239&gt;0,_xlfn.XLOOKUP(A239,'IW38 SEMANA CAL'!B:B,'IW38 SEMANA CAL'!AA:AA),"")</f>
        <v>PERFORACIO</v>
      </c>
      <c r="AU239" t="str">
        <f>IF(A239&gt;0,_xlfn.XLOOKUP(A239,'IW38 SEMANA CAL'!B:B,'IW38 SEMANA CAL'!AD:AD),"")</f>
        <v>PROGRAMADO</v>
      </c>
      <c r="AV239" t="str">
        <f t="shared" si="3"/>
        <v>Marcobre</v>
      </c>
    </row>
    <row r="240" spans="1:48" x14ac:dyDescent="0.35">
      <c r="A240">
        <v>6618268</v>
      </c>
      <c r="B240">
        <v>0</v>
      </c>
      <c r="C240">
        <v>390</v>
      </c>
      <c r="D240" t="s">
        <v>203</v>
      </c>
      <c r="E240" t="s">
        <v>359</v>
      </c>
      <c r="F240" t="s">
        <v>251</v>
      </c>
      <c r="G240" t="s">
        <v>8915</v>
      </c>
      <c r="H240">
        <v>3</v>
      </c>
      <c r="I240">
        <v>1</v>
      </c>
      <c r="J240">
        <v>0</v>
      </c>
      <c r="K240">
        <v>3</v>
      </c>
      <c r="L240" t="s">
        <v>355</v>
      </c>
      <c r="M240">
        <v>100</v>
      </c>
      <c r="N240" s="16">
        <v>45847</v>
      </c>
      <c r="O240" s="16">
        <v>45847</v>
      </c>
      <c r="Q240" t="s">
        <v>3806</v>
      </c>
      <c r="R240" t="s">
        <v>3805</v>
      </c>
      <c r="S240">
        <v>10018963</v>
      </c>
      <c r="T240" t="s">
        <v>3804</v>
      </c>
      <c r="AT240" t="str">
        <f>IF(A240&gt;0,_xlfn.XLOOKUP(A240,'IW38 SEMANA CAL'!B:B,'IW38 SEMANA CAL'!AA:AA),"")</f>
        <v>PERFORACIO</v>
      </c>
      <c r="AU240" t="str">
        <f>IF(A240&gt;0,_xlfn.XLOOKUP(A240,'IW38 SEMANA CAL'!B:B,'IW38 SEMANA CAL'!AD:AD),"")</f>
        <v>PROGRAMADO</v>
      </c>
      <c r="AV240" t="str">
        <f t="shared" si="3"/>
        <v>Marcobre</v>
      </c>
    </row>
    <row r="241" spans="1:48" x14ac:dyDescent="0.35">
      <c r="A241">
        <v>6618268</v>
      </c>
      <c r="B241">
        <v>0</v>
      </c>
      <c r="C241">
        <v>420</v>
      </c>
      <c r="D241" t="s">
        <v>203</v>
      </c>
      <c r="E241" t="s">
        <v>359</v>
      </c>
      <c r="F241" t="s">
        <v>251</v>
      </c>
      <c r="G241" t="s">
        <v>8916</v>
      </c>
      <c r="H241">
        <v>2</v>
      </c>
      <c r="I241">
        <v>2</v>
      </c>
      <c r="J241">
        <v>0</v>
      </c>
      <c r="K241">
        <v>1</v>
      </c>
      <c r="L241" t="s">
        <v>355</v>
      </c>
      <c r="M241">
        <v>100</v>
      </c>
      <c r="N241" s="16">
        <v>45847</v>
      </c>
      <c r="O241" s="16">
        <v>45847</v>
      </c>
      <c r="Q241" t="s">
        <v>3806</v>
      </c>
      <c r="R241" t="s">
        <v>3805</v>
      </c>
      <c r="S241">
        <v>10018963</v>
      </c>
      <c r="T241" t="s">
        <v>3804</v>
      </c>
      <c r="AT241" t="str">
        <f>IF(A241&gt;0,_xlfn.XLOOKUP(A241,'IW38 SEMANA CAL'!B:B,'IW38 SEMANA CAL'!AA:AA),"")</f>
        <v>PERFORACIO</v>
      </c>
      <c r="AU241" t="str">
        <f>IF(A241&gt;0,_xlfn.XLOOKUP(A241,'IW38 SEMANA CAL'!B:B,'IW38 SEMANA CAL'!AD:AD),"")</f>
        <v>PROGRAMADO</v>
      </c>
      <c r="AV241" t="str">
        <f t="shared" si="3"/>
        <v>Marcobre</v>
      </c>
    </row>
    <row r="242" spans="1:48" x14ac:dyDescent="0.35">
      <c r="A242">
        <v>6618268</v>
      </c>
      <c r="B242">
        <v>0</v>
      </c>
      <c r="C242">
        <v>430</v>
      </c>
      <c r="D242" t="s">
        <v>203</v>
      </c>
      <c r="E242" t="s">
        <v>359</v>
      </c>
      <c r="F242" t="s">
        <v>251</v>
      </c>
      <c r="G242" t="s">
        <v>8917</v>
      </c>
      <c r="H242">
        <v>0.5</v>
      </c>
      <c r="I242">
        <v>1</v>
      </c>
      <c r="J242">
        <v>0</v>
      </c>
      <c r="K242">
        <v>0.5</v>
      </c>
      <c r="L242" t="s">
        <v>355</v>
      </c>
      <c r="M242">
        <v>100</v>
      </c>
      <c r="N242" s="16">
        <v>45848</v>
      </c>
      <c r="O242" s="16">
        <v>45848</v>
      </c>
      <c r="Q242" t="s">
        <v>3806</v>
      </c>
      <c r="R242" t="s">
        <v>3805</v>
      </c>
      <c r="S242">
        <v>10018963</v>
      </c>
      <c r="T242" t="s">
        <v>3804</v>
      </c>
      <c r="AT242" t="str">
        <f>IF(A242&gt;0,_xlfn.XLOOKUP(A242,'IW38 SEMANA CAL'!B:B,'IW38 SEMANA CAL'!AA:AA),"")</f>
        <v>PERFORACIO</v>
      </c>
      <c r="AU242" t="str">
        <f>IF(A242&gt;0,_xlfn.XLOOKUP(A242,'IW38 SEMANA CAL'!B:B,'IW38 SEMANA CAL'!AD:AD),"")</f>
        <v>PROGRAMADO</v>
      </c>
      <c r="AV242" t="str">
        <f t="shared" si="3"/>
        <v>Marcobre</v>
      </c>
    </row>
    <row r="243" spans="1:48" x14ac:dyDescent="0.35">
      <c r="A243">
        <v>6618268</v>
      </c>
      <c r="B243">
        <v>0</v>
      </c>
      <c r="C243">
        <v>460</v>
      </c>
      <c r="D243" t="s">
        <v>203</v>
      </c>
      <c r="E243" t="s">
        <v>359</v>
      </c>
      <c r="F243" t="s">
        <v>251</v>
      </c>
      <c r="G243" t="s">
        <v>8918</v>
      </c>
      <c r="H243">
        <v>4</v>
      </c>
      <c r="I243">
        <v>2</v>
      </c>
      <c r="J243">
        <v>0</v>
      </c>
      <c r="K243">
        <v>2</v>
      </c>
      <c r="L243" t="s">
        <v>355</v>
      </c>
      <c r="M243">
        <v>100</v>
      </c>
      <c r="N243" s="16">
        <v>45848</v>
      </c>
      <c r="O243" s="16">
        <v>45848</v>
      </c>
      <c r="Q243" t="s">
        <v>3806</v>
      </c>
      <c r="R243" t="s">
        <v>3805</v>
      </c>
      <c r="S243">
        <v>10018963</v>
      </c>
      <c r="T243" t="s">
        <v>3804</v>
      </c>
      <c r="AT243" t="str">
        <f>IF(A243&gt;0,_xlfn.XLOOKUP(A243,'IW38 SEMANA CAL'!B:B,'IW38 SEMANA CAL'!AA:AA),"")</f>
        <v>PERFORACIO</v>
      </c>
      <c r="AU243" t="str">
        <f>IF(A243&gt;0,_xlfn.XLOOKUP(A243,'IW38 SEMANA CAL'!B:B,'IW38 SEMANA CAL'!AD:AD),"")</f>
        <v>PROGRAMADO</v>
      </c>
      <c r="AV243" t="str">
        <f t="shared" si="3"/>
        <v>Marcobre</v>
      </c>
    </row>
    <row r="244" spans="1:48" x14ac:dyDescent="0.35">
      <c r="A244">
        <v>6619081</v>
      </c>
      <c r="B244">
        <v>0</v>
      </c>
      <c r="C244">
        <v>10</v>
      </c>
      <c r="D244" t="s">
        <v>361</v>
      </c>
      <c r="E244" t="s">
        <v>359</v>
      </c>
      <c r="F244" t="s">
        <v>310</v>
      </c>
      <c r="G244" t="s">
        <v>6418</v>
      </c>
      <c r="H244">
        <v>2</v>
      </c>
      <c r="I244">
        <v>2</v>
      </c>
      <c r="J244">
        <v>0</v>
      </c>
      <c r="K244">
        <v>1</v>
      </c>
      <c r="L244" t="s">
        <v>355</v>
      </c>
      <c r="M244">
        <v>0</v>
      </c>
      <c r="N244" s="16">
        <v>45850</v>
      </c>
      <c r="O244" s="16">
        <v>45850</v>
      </c>
      <c r="Q244" t="s">
        <v>227</v>
      </c>
      <c r="R244" t="s">
        <v>305</v>
      </c>
      <c r="S244">
        <v>10014606</v>
      </c>
      <c r="T244" t="s">
        <v>227</v>
      </c>
      <c r="AT244" t="str">
        <f>IF(A244&gt;0,_xlfn.XLOOKUP(A244,'IW38 SEMANA CAL'!B:B,'IW38 SEMANA CAL'!AA:AA),"")</f>
        <v>ACARREO</v>
      </c>
      <c r="AU244" t="str">
        <f>IF(A244&gt;0,_xlfn.XLOOKUP(A244,'IW38 SEMANA CAL'!B:B,'IW38 SEMANA CAL'!AD:AD),"")</f>
        <v>PROGRAMADO</v>
      </c>
      <c r="AV244" t="str">
        <f t="shared" si="3"/>
        <v>Zamine Sold</v>
      </c>
    </row>
    <row r="245" spans="1:48" x14ac:dyDescent="0.35">
      <c r="A245">
        <v>6619095</v>
      </c>
      <c r="B245">
        <v>0</v>
      </c>
      <c r="C245">
        <v>10</v>
      </c>
      <c r="D245" t="s">
        <v>203</v>
      </c>
      <c r="E245" t="s">
        <v>354</v>
      </c>
      <c r="F245" t="s">
        <v>310</v>
      </c>
      <c r="G245" t="s">
        <v>6412</v>
      </c>
      <c r="H245">
        <v>1</v>
      </c>
      <c r="I245">
        <v>1</v>
      </c>
      <c r="J245">
        <v>1</v>
      </c>
      <c r="K245">
        <v>1</v>
      </c>
      <c r="L245" t="s">
        <v>355</v>
      </c>
      <c r="M245">
        <v>0</v>
      </c>
      <c r="N245" s="16">
        <v>45845</v>
      </c>
      <c r="O245" s="16">
        <v>45845</v>
      </c>
      <c r="P245" s="16">
        <v>45845</v>
      </c>
      <c r="Q245" t="s">
        <v>210</v>
      </c>
      <c r="R245" t="s">
        <v>395</v>
      </c>
      <c r="S245">
        <v>10014608</v>
      </c>
      <c r="T245" t="s">
        <v>210</v>
      </c>
      <c r="AT245" t="str">
        <f>IF(A245&gt;0,_xlfn.XLOOKUP(A245,'IW38 SEMANA CAL'!B:B,'IW38 SEMANA CAL'!AA:AA),"")</f>
        <v>ACARREO</v>
      </c>
      <c r="AU245" t="str">
        <f>IF(A245&gt;0,_xlfn.XLOOKUP(A245,'IW38 SEMANA CAL'!B:B,'IW38 SEMANA CAL'!AD:AD),"")</f>
        <v>PROGRAMADO</v>
      </c>
      <c r="AV245" t="str">
        <f t="shared" si="3"/>
        <v>Marcobre</v>
      </c>
    </row>
    <row r="246" spans="1:48" x14ac:dyDescent="0.35">
      <c r="A246">
        <v>6619098</v>
      </c>
      <c r="B246">
        <v>0</v>
      </c>
      <c r="C246">
        <v>10</v>
      </c>
      <c r="D246" t="s">
        <v>374</v>
      </c>
      <c r="E246" t="s">
        <v>354</v>
      </c>
      <c r="F246" t="s">
        <v>251</v>
      </c>
      <c r="G246" t="s">
        <v>8919</v>
      </c>
      <c r="H246">
        <v>12</v>
      </c>
      <c r="I246">
        <v>2</v>
      </c>
      <c r="J246">
        <v>12</v>
      </c>
      <c r="K246">
        <v>6</v>
      </c>
      <c r="L246" t="s">
        <v>355</v>
      </c>
      <c r="M246">
        <v>100</v>
      </c>
      <c r="N246" s="16">
        <v>45850</v>
      </c>
      <c r="O246" s="16">
        <v>45850</v>
      </c>
      <c r="P246" s="16">
        <v>45852</v>
      </c>
      <c r="Q246" t="s">
        <v>284</v>
      </c>
      <c r="R246" t="s">
        <v>285</v>
      </c>
      <c r="S246">
        <v>10014654</v>
      </c>
      <c r="T246" t="s">
        <v>284</v>
      </c>
      <c r="AT246" t="str">
        <f>IF(A246&gt;0,_xlfn.XLOOKUP(A246,'IW38 SEMANA CAL'!B:B,'IW38 SEMANA CAL'!AA:AA),"")</f>
        <v>CARGUIO</v>
      </c>
      <c r="AU246" t="str">
        <f>IF(A246&gt;0,_xlfn.XLOOKUP(A246,'IW38 SEMANA CAL'!B:B,'IW38 SEMANA CAL'!AD:AD),"")</f>
        <v>PROGRAMADO</v>
      </c>
      <c r="AV246" t="str">
        <f t="shared" si="3"/>
        <v>Zamine Palas</v>
      </c>
    </row>
    <row r="247" spans="1:48" x14ac:dyDescent="0.35">
      <c r="A247">
        <v>6619100</v>
      </c>
      <c r="B247">
        <v>0</v>
      </c>
      <c r="C247">
        <v>10</v>
      </c>
      <c r="D247" t="s">
        <v>374</v>
      </c>
      <c r="E247" t="s">
        <v>354</v>
      </c>
      <c r="F247" t="s">
        <v>310</v>
      </c>
      <c r="G247" t="s">
        <v>6411</v>
      </c>
      <c r="H247">
        <v>4</v>
      </c>
      <c r="I247">
        <v>2</v>
      </c>
      <c r="J247">
        <v>4</v>
      </c>
      <c r="K247">
        <v>2</v>
      </c>
      <c r="L247" t="s">
        <v>355</v>
      </c>
      <c r="M247">
        <v>0</v>
      </c>
      <c r="N247" s="16">
        <v>45850</v>
      </c>
      <c r="O247" s="16">
        <v>45850</v>
      </c>
      <c r="P247" s="16">
        <v>45852</v>
      </c>
      <c r="Q247" t="s">
        <v>284</v>
      </c>
      <c r="R247" t="s">
        <v>285</v>
      </c>
      <c r="S247">
        <v>10014654</v>
      </c>
      <c r="T247" t="s">
        <v>284</v>
      </c>
      <c r="AT247" t="str">
        <f>IF(A247&gt;0,_xlfn.XLOOKUP(A247,'IW38 SEMANA CAL'!B:B,'IW38 SEMANA CAL'!AA:AA),"")</f>
        <v>CARGUIO</v>
      </c>
      <c r="AU247" t="str">
        <f>IF(A247&gt;0,_xlfn.XLOOKUP(A247,'IW38 SEMANA CAL'!B:B,'IW38 SEMANA CAL'!AD:AD),"")</f>
        <v>PROGRAMADO</v>
      </c>
      <c r="AV247" t="str">
        <f t="shared" si="3"/>
        <v>Zamine Palas</v>
      </c>
    </row>
    <row r="248" spans="1:48" x14ac:dyDescent="0.35">
      <c r="A248">
        <v>6619195</v>
      </c>
      <c r="B248">
        <v>0</v>
      </c>
      <c r="C248">
        <v>10</v>
      </c>
      <c r="D248" t="s">
        <v>374</v>
      </c>
      <c r="E248" t="s">
        <v>354</v>
      </c>
      <c r="F248" t="s">
        <v>310</v>
      </c>
      <c r="G248" t="s">
        <v>6410</v>
      </c>
      <c r="H248">
        <v>1</v>
      </c>
      <c r="I248">
        <v>1</v>
      </c>
      <c r="J248">
        <v>1</v>
      </c>
      <c r="K248">
        <v>1</v>
      </c>
      <c r="L248" t="s">
        <v>355</v>
      </c>
      <c r="M248">
        <v>0</v>
      </c>
      <c r="N248" s="16">
        <v>45850</v>
      </c>
      <c r="O248" s="16">
        <v>45850</v>
      </c>
      <c r="P248" s="16">
        <v>45852</v>
      </c>
      <c r="Q248" t="s">
        <v>284</v>
      </c>
      <c r="R248" t="s">
        <v>285</v>
      </c>
      <c r="S248">
        <v>10014654</v>
      </c>
      <c r="T248" t="s">
        <v>284</v>
      </c>
      <c r="AT248" t="str">
        <f>IF(A248&gt;0,_xlfn.XLOOKUP(A248,'IW38 SEMANA CAL'!B:B,'IW38 SEMANA CAL'!AA:AA),"")</f>
        <v>CARGUIO</v>
      </c>
      <c r="AU248" t="str">
        <f>IF(A248&gt;0,_xlfn.XLOOKUP(A248,'IW38 SEMANA CAL'!B:B,'IW38 SEMANA CAL'!AD:AD),"")</f>
        <v>PROGRAMADO</v>
      </c>
      <c r="AV248" t="str">
        <f t="shared" si="3"/>
        <v>Zamine Palas</v>
      </c>
    </row>
    <row r="249" spans="1:48" x14ac:dyDescent="0.35">
      <c r="A249">
        <v>6619201</v>
      </c>
      <c r="B249">
        <v>0</v>
      </c>
      <c r="C249">
        <v>10</v>
      </c>
      <c r="D249" t="s">
        <v>374</v>
      </c>
      <c r="E249" t="s">
        <v>354</v>
      </c>
      <c r="F249" t="s">
        <v>310</v>
      </c>
      <c r="G249" t="s">
        <v>6408</v>
      </c>
      <c r="H249">
        <v>4</v>
      </c>
      <c r="I249">
        <v>2</v>
      </c>
      <c r="J249">
        <v>4</v>
      </c>
      <c r="K249">
        <v>2</v>
      </c>
      <c r="L249" t="s">
        <v>355</v>
      </c>
      <c r="M249">
        <v>0</v>
      </c>
      <c r="N249" s="16">
        <v>45850</v>
      </c>
      <c r="O249" s="16">
        <v>45850</v>
      </c>
      <c r="P249" s="16">
        <v>45852</v>
      </c>
      <c r="Q249" t="s">
        <v>284</v>
      </c>
      <c r="R249" t="s">
        <v>285</v>
      </c>
      <c r="S249">
        <v>10014654</v>
      </c>
      <c r="T249" t="s">
        <v>284</v>
      </c>
      <c r="AT249" t="str">
        <f>IF(A249&gt;0,_xlfn.XLOOKUP(A249,'IW38 SEMANA CAL'!B:B,'IW38 SEMANA CAL'!AA:AA),"")</f>
        <v>CARGUIO</v>
      </c>
      <c r="AU249" t="str">
        <f>IF(A249&gt;0,_xlfn.XLOOKUP(A249,'IW38 SEMANA CAL'!B:B,'IW38 SEMANA CAL'!AD:AD),"")</f>
        <v>PROGRAMADO</v>
      </c>
      <c r="AV249" t="str">
        <f t="shared" si="3"/>
        <v>Zamine Palas</v>
      </c>
    </row>
    <row r="250" spans="1:48" x14ac:dyDescent="0.35">
      <c r="A250">
        <v>6619545</v>
      </c>
      <c r="B250">
        <v>0</v>
      </c>
      <c r="C250">
        <v>10</v>
      </c>
      <c r="D250" t="s">
        <v>203</v>
      </c>
      <c r="E250" t="s">
        <v>354</v>
      </c>
      <c r="F250" t="s">
        <v>310</v>
      </c>
      <c r="G250" t="s">
        <v>6404</v>
      </c>
      <c r="H250">
        <v>3</v>
      </c>
      <c r="I250">
        <v>1</v>
      </c>
      <c r="J250">
        <v>3</v>
      </c>
      <c r="K250">
        <v>3</v>
      </c>
      <c r="L250" t="s">
        <v>355</v>
      </c>
      <c r="M250">
        <v>0</v>
      </c>
      <c r="N250" s="16">
        <v>45849</v>
      </c>
      <c r="O250" s="16">
        <v>45849</v>
      </c>
      <c r="P250" s="16">
        <v>45852</v>
      </c>
      <c r="Q250" t="s">
        <v>236</v>
      </c>
      <c r="R250" t="s">
        <v>283</v>
      </c>
      <c r="S250">
        <v>10014629</v>
      </c>
      <c r="T250" t="s">
        <v>236</v>
      </c>
      <c r="AT250" t="str">
        <f>IF(A250&gt;0,_xlfn.XLOOKUP(A250,'IW38 SEMANA CAL'!B:B,'IW38 SEMANA CAL'!AA:AA),"")</f>
        <v>AUXILIAR</v>
      </c>
      <c r="AU250" t="str">
        <f>IF(A250&gt;0,_xlfn.XLOOKUP(A250,'IW38 SEMANA CAL'!B:B,'IW38 SEMANA CAL'!AD:AD),"")</f>
        <v>PROGRAMADO</v>
      </c>
      <c r="AV250" t="str">
        <f t="shared" si="3"/>
        <v>Marcobre</v>
      </c>
    </row>
    <row r="251" spans="1:48" x14ac:dyDescent="0.35">
      <c r="A251">
        <v>6619650</v>
      </c>
      <c r="B251">
        <v>0</v>
      </c>
      <c r="C251">
        <v>10</v>
      </c>
      <c r="D251" t="s">
        <v>369</v>
      </c>
      <c r="E251" t="s">
        <v>354</v>
      </c>
      <c r="F251" t="s">
        <v>251</v>
      </c>
      <c r="G251" t="s">
        <v>7468</v>
      </c>
      <c r="H251">
        <v>4</v>
      </c>
      <c r="I251">
        <v>2</v>
      </c>
      <c r="J251">
        <v>4</v>
      </c>
      <c r="K251">
        <v>2</v>
      </c>
      <c r="L251" t="s">
        <v>355</v>
      </c>
      <c r="M251">
        <v>0</v>
      </c>
      <c r="N251" s="16">
        <v>45846</v>
      </c>
      <c r="O251" s="16">
        <v>45846</v>
      </c>
      <c r="P251" s="16">
        <v>45845</v>
      </c>
      <c r="Q251" t="s">
        <v>313</v>
      </c>
      <c r="R251" t="s">
        <v>314</v>
      </c>
      <c r="S251">
        <v>10014619</v>
      </c>
      <c r="T251" t="s">
        <v>313</v>
      </c>
      <c r="AT251" t="str">
        <f>IF(A251&gt;0,_xlfn.XLOOKUP(A251,'IW38 SEMANA CAL'!B:B,'IW38 SEMANA CAL'!AA:AA),"")</f>
        <v>ACARREO</v>
      </c>
      <c r="AU251" t="str">
        <f>IF(A251&gt;0,_xlfn.XLOOKUP(A251,'IW38 SEMANA CAL'!B:B,'IW38 SEMANA CAL'!AD:AD),"")</f>
        <v>PROGRAMADO</v>
      </c>
      <c r="AV251" t="str">
        <f t="shared" si="3"/>
        <v>Ferreyros</v>
      </c>
    </row>
    <row r="252" spans="1:48" x14ac:dyDescent="0.35">
      <c r="A252">
        <v>6619652</v>
      </c>
      <c r="B252">
        <v>0</v>
      </c>
      <c r="C252">
        <v>10</v>
      </c>
      <c r="D252" t="s">
        <v>369</v>
      </c>
      <c r="E252" t="s">
        <v>375</v>
      </c>
      <c r="F252" t="s">
        <v>251</v>
      </c>
      <c r="G252" t="s">
        <v>7798</v>
      </c>
      <c r="H252">
        <v>4</v>
      </c>
      <c r="I252">
        <v>2</v>
      </c>
      <c r="J252">
        <v>0</v>
      </c>
      <c r="K252">
        <v>2</v>
      </c>
      <c r="L252" t="s">
        <v>355</v>
      </c>
      <c r="M252">
        <v>0</v>
      </c>
      <c r="N252" s="16">
        <v>45850</v>
      </c>
      <c r="O252" s="16">
        <v>45850</v>
      </c>
      <c r="Q252" t="s">
        <v>240</v>
      </c>
      <c r="R252" t="s">
        <v>304</v>
      </c>
      <c r="S252">
        <v>10014607</v>
      </c>
      <c r="T252" t="s">
        <v>240</v>
      </c>
      <c r="AT252" t="str">
        <f>IF(A252&gt;0,_xlfn.XLOOKUP(A252,'IW38 SEMANA CAL'!B:B,'IW38 SEMANA CAL'!AA:AA),"")</f>
        <v>ACARREO</v>
      </c>
      <c r="AU252" t="str">
        <f>IF(A252&gt;0,_xlfn.XLOOKUP(A252,'IW38 SEMANA CAL'!B:B,'IW38 SEMANA CAL'!AD:AD),"")</f>
        <v>PROGRAMADO</v>
      </c>
      <c r="AV252" t="str">
        <f t="shared" si="3"/>
        <v>Ferreyros</v>
      </c>
    </row>
    <row r="253" spans="1:48" x14ac:dyDescent="0.35">
      <c r="A253">
        <v>6619653</v>
      </c>
      <c r="B253">
        <v>0</v>
      </c>
      <c r="C253">
        <v>10</v>
      </c>
      <c r="D253" t="s">
        <v>369</v>
      </c>
      <c r="E253" t="s">
        <v>359</v>
      </c>
      <c r="F253" t="s">
        <v>251</v>
      </c>
      <c r="G253" t="s">
        <v>7405</v>
      </c>
      <c r="H253">
        <v>2</v>
      </c>
      <c r="I253">
        <v>2</v>
      </c>
      <c r="J253">
        <v>0</v>
      </c>
      <c r="K253">
        <v>1</v>
      </c>
      <c r="L253" t="s">
        <v>355</v>
      </c>
      <c r="M253">
        <v>0</v>
      </c>
      <c r="N253" s="16">
        <v>45845</v>
      </c>
      <c r="O253" s="16">
        <v>45845</v>
      </c>
      <c r="Q253" t="s">
        <v>176</v>
      </c>
      <c r="R253" t="s">
        <v>275</v>
      </c>
      <c r="S253">
        <v>10014596</v>
      </c>
      <c r="T253" t="s">
        <v>274</v>
      </c>
      <c r="AT253" t="str">
        <f>IF(A253&gt;0,_xlfn.XLOOKUP(A253,'IW38 SEMANA CAL'!B:B,'IW38 SEMANA CAL'!AA:AA),"")</f>
        <v>PERFORACIO</v>
      </c>
      <c r="AU253" t="str">
        <f>IF(A253&gt;0,_xlfn.XLOOKUP(A253,'IW38 SEMANA CAL'!B:B,'IW38 SEMANA CAL'!AD:AD),"")</f>
        <v>PROGRAMADO</v>
      </c>
      <c r="AV253" t="str">
        <f t="shared" si="3"/>
        <v>Ferreyros</v>
      </c>
    </row>
    <row r="254" spans="1:48" x14ac:dyDescent="0.35">
      <c r="A254">
        <v>6619729</v>
      </c>
      <c r="B254">
        <v>0</v>
      </c>
      <c r="C254">
        <v>10</v>
      </c>
      <c r="D254" t="s">
        <v>361</v>
      </c>
      <c r="E254" t="s">
        <v>354</v>
      </c>
      <c r="F254" t="s">
        <v>310</v>
      </c>
      <c r="G254" t="s">
        <v>6400</v>
      </c>
      <c r="H254">
        <v>10</v>
      </c>
      <c r="I254">
        <v>2</v>
      </c>
      <c r="J254">
        <v>2</v>
      </c>
      <c r="K254">
        <v>5</v>
      </c>
      <c r="L254" t="s">
        <v>355</v>
      </c>
      <c r="M254">
        <v>0</v>
      </c>
      <c r="N254" s="16">
        <v>45846</v>
      </c>
      <c r="O254" s="16">
        <v>45846</v>
      </c>
      <c r="P254" s="16">
        <v>45847</v>
      </c>
      <c r="Q254" t="s">
        <v>209</v>
      </c>
      <c r="R254" t="s">
        <v>280</v>
      </c>
      <c r="S254">
        <v>10014630</v>
      </c>
      <c r="T254" t="s">
        <v>209</v>
      </c>
      <c r="AT254" t="str">
        <f>IF(A254&gt;0,_xlfn.XLOOKUP(A254,'IW38 SEMANA CAL'!B:B,'IW38 SEMANA CAL'!AA:AA),"")</f>
        <v>AUXILIAR</v>
      </c>
      <c r="AU254" t="str">
        <f>IF(A254&gt;0,_xlfn.XLOOKUP(A254,'IW38 SEMANA CAL'!B:B,'IW38 SEMANA CAL'!AD:AD),"")</f>
        <v>PROGRAMADO</v>
      </c>
      <c r="AV254" t="str">
        <f t="shared" si="3"/>
        <v>Zamine Sold</v>
      </c>
    </row>
    <row r="255" spans="1:48" x14ac:dyDescent="0.35">
      <c r="A255">
        <v>6619737</v>
      </c>
      <c r="B255">
        <v>0</v>
      </c>
      <c r="C255">
        <v>10</v>
      </c>
      <c r="D255" t="s">
        <v>361</v>
      </c>
      <c r="E255" t="s">
        <v>375</v>
      </c>
      <c r="F255" t="s">
        <v>310</v>
      </c>
      <c r="G255" t="s">
        <v>6398</v>
      </c>
      <c r="H255">
        <v>12</v>
      </c>
      <c r="I255">
        <v>2</v>
      </c>
      <c r="J255">
        <v>0</v>
      </c>
      <c r="K255">
        <v>6</v>
      </c>
      <c r="L255" t="s">
        <v>355</v>
      </c>
      <c r="M255">
        <v>0</v>
      </c>
      <c r="N255" s="16">
        <v>45849</v>
      </c>
      <c r="O255" s="16">
        <v>45849</v>
      </c>
      <c r="Q255" t="s">
        <v>236</v>
      </c>
      <c r="R255" t="s">
        <v>283</v>
      </c>
      <c r="S255">
        <v>10014629</v>
      </c>
      <c r="T255" t="s">
        <v>236</v>
      </c>
      <c r="AT255" t="str">
        <f>IF(A255&gt;0,_xlfn.XLOOKUP(A255,'IW38 SEMANA CAL'!B:B,'IW38 SEMANA CAL'!AA:AA),"")</f>
        <v>AUXILIAR</v>
      </c>
      <c r="AU255" t="str">
        <f>IF(A255&gt;0,_xlfn.XLOOKUP(A255,'IW38 SEMANA CAL'!B:B,'IW38 SEMANA CAL'!AD:AD),"")</f>
        <v>PROGRAMADO</v>
      </c>
      <c r="AV255" t="str">
        <f t="shared" si="3"/>
        <v>Zamine Sold</v>
      </c>
    </row>
    <row r="256" spans="1:48" x14ac:dyDescent="0.35">
      <c r="A256">
        <v>6620595</v>
      </c>
      <c r="B256">
        <v>0</v>
      </c>
      <c r="C256">
        <v>10</v>
      </c>
      <c r="D256" t="s">
        <v>203</v>
      </c>
      <c r="E256" t="s">
        <v>359</v>
      </c>
      <c r="F256" t="s">
        <v>310</v>
      </c>
      <c r="G256" t="s">
        <v>3385</v>
      </c>
      <c r="H256">
        <v>2</v>
      </c>
      <c r="I256">
        <v>2</v>
      </c>
      <c r="J256">
        <v>0</v>
      </c>
      <c r="K256">
        <v>1</v>
      </c>
      <c r="L256" t="s">
        <v>355</v>
      </c>
      <c r="M256">
        <v>0</v>
      </c>
      <c r="N256" s="16">
        <v>45850</v>
      </c>
      <c r="O256" s="16">
        <v>45850</v>
      </c>
      <c r="Q256" t="s">
        <v>231</v>
      </c>
      <c r="R256" t="s">
        <v>331</v>
      </c>
      <c r="S256">
        <v>10014638</v>
      </c>
      <c r="T256" t="s">
        <v>231</v>
      </c>
      <c r="AT256" t="str">
        <f>IF(A256&gt;0,_xlfn.XLOOKUP(A256,'IW38 SEMANA CAL'!B:B,'IW38 SEMANA CAL'!AA:AA),"")</f>
        <v>AUXILIAR</v>
      </c>
      <c r="AU256" t="str">
        <f>IF(A256&gt;0,_xlfn.XLOOKUP(A256,'IW38 SEMANA CAL'!B:B,'IW38 SEMANA CAL'!AD:AD),"")</f>
        <v>PROGRAMADO</v>
      </c>
      <c r="AV256" t="str">
        <f t="shared" si="3"/>
        <v>Marcobre</v>
      </c>
    </row>
    <row r="257" spans="1:48" x14ac:dyDescent="0.35">
      <c r="A257">
        <v>6620598</v>
      </c>
      <c r="B257">
        <v>0</v>
      </c>
      <c r="C257">
        <v>10</v>
      </c>
      <c r="D257" t="s">
        <v>203</v>
      </c>
      <c r="E257" t="s">
        <v>354</v>
      </c>
      <c r="F257" t="s">
        <v>310</v>
      </c>
      <c r="G257" t="s">
        <v>6393</v>
      </c>
      <c r="H257">
        <v>2</v>
      </c>
      <c r="I257">
        <v>2</v>
      </c>
      <c r="J257">
        <v>2</v>
      </c>
      <c r="K257">
        <v>1</v>
      </c>
      <c r="L257" t="s">
        <v>355</v>
      </c>
      <c r="M257">
        <v>0</v>
      </c>
      <c r="N257" s="16">
        <v>45846</v>
      </c>
      <c r="O257" s="16">
        <v>45846</v>
      </c>
      <c r="P257" s="16">
        <v>45845</v>
      </c>
      <c r="Q257" t="s">
        <v>165</v>
      </c>
      <c r="R257" t="s">
        <v>273</v>
      </c>
      <c r="S257">
        <v>10017653</v>
      </c>
      <c r="T257" t="s">
        <v>272</v>
      </c>
      <c r="AT257" t="str">
        <f>IF(A257&gt;0,_xlfn.XLOOKUP(A257,'IW38 SEMANA CAL'!B:B,'IW38 SEMANA CAL'!AA:AA),"")</f>
        <v>PERFORACIO</v>
      </c>
      <c r="AU257" t="str">
        <f>IF(A257&gt;0,_xlfn.XLOOKUP(A257,'IW38 SEMANA CAL'!B:B,'IW38 SEMANA CAL'!AD:AD),"")</f>
        <v>PROGRAMADO</v>
      </c>
      <c r="AV257" t="str">
        <f t="shared" si="3"/>
        <v>Marcobre</v>
      </c>
    </row>
    <row r="258" spans="1:48" x14ac:dyDescent="0.35">
      <c r="A258">
        <v>6620655</v>
      </c>
      <c r="B258">
        <v>0</v>
      </c>
      <c r="C258">
        <v>10</v>
      </c>
      <c r="D258" t="s">
        <v>923</v>
      </c>
      <c r="E258" t="s">
        <v>354</v>
      </c>
      <c r="F258" t="s">
        <v>251</v>
      </c>
      <c r="G258" t="s">
        <v>6392</v>
      </c>
      <c r="H258">
        <v>1</v>
      </c>
      <c r="I258">
        <v>1</v>
      </c>
      <c r="J258">
        <v>1</v>
      </c>
      <c r="K258">
        <v>1</v>
      </c>
      <c r="L258" t="s">
        <v>355</v>
      </c>
      <c r="M258">
        <v>0</v>
      </c>
      <c r="N258" s="16">
        <v>45846</v>
      </c>
      <c r="O258" s="16">
        <v>45846</v>
      </c>
      <c r="P258" s="16">
        <v>45846</v>
      </c>
      <c r="Q258" t="s">
        <v>419</v>
      </c>
      <c r="R258" t="s">
        <v>420</v>
      </c>
      <c r="S258">
        <v>10014605</v>
      </c>
      <c r="T258" t="s">
        <v>419</v>
      </c>
      <c r="AT258" t="str">
        <f>IF(A258&gt;0,_xlfn.XLOOKUP(A258,'IW38 SEMANA CAL'!B:B,'IW38 SEMANA CAL'!AA:AA),"")</f>
        <v>ACARREO</v>
      </c>
      <c r="AU258" t="str">
        <f>IF(A258&gt;0,_xlfn.XLOOKUP(A258,'IW38 SEMANA CAL'!B:B,'IW38 SEMANA CAL'!AD:AD),"")</f>
        <v>PROGRAMADO</v>
      </c>
      <c r="AV258" t="str">
        <f t="shared" si="3"/>
        <v>Técnico de Pintado</v>
      </c>
    </row>
    <row r="259" spans="1:48" x14ac:dyDescent="0.35">
      <c r="A259">
        <v>6621120</v>
      </c>
      <c r="B259">
        <v>0</v>
      </c>
      <c r="C259">
        <v>10</v>
      </c>
      <c r="D259" t="s">
        <v>203</v>
      </c>
      <c r="E259" t="s">
        <v>354</v>
      </c>
      <c r="F259" t="s">
        <v>251</v>
      </c>
      <c r="G259" t="s">
        <v>6353</v>
      </c>
      <c r="H259">
        <v>4</v>
      </c>
      <c r="I259">
        <v>2</v>
      </c>
      <c r="J259">
        <v>4</v>
      </c>
      <c r="K259">
        <v>2</v>
      </c>
      <c r="L259" t="s">
        <v>355</v>
      </c>
      <c r="M259">
        <v>100</v>
      </c>
      <c r="N259" s="16">
        <v>45847</v>
      </c>
      <c r="O259" s="16">
        <v>45847</v>
      </c>
      <c r="P259" s="16">
        <v>45848</v>
      </c>
      <c r="Q259" t="s">
        <v>152</v>
      </c>
      <c r="R259" t="s">
        <v>307</v>
      </c>
      <c r="S259">
        <v>10014641</v>
      </c>
      <c r="T259" t="s">
        <v>152</v>
      </c>
      <c r="AT259" t="str">
        <f>IF(A259&gt;0,_xlfn.XLOOKUP(A259,'IW38 SEMANA CAL'!B:B,'IW38 SEMANA CAL'!AA:AA),"")</f>
        <v>AUXILIAR</v>
      </c>
      <c r="AU259" t="str">
        <f>IF(A259&gt;0,_xlfn.XLOOKUP(A259,'IW38 SEMANA CAL'!B:B,'IW38 SEMANA CAL'!AD:AD),"")</f>
        <v>PROGRAMADO</v>
      </c>
      <c r="AV259" t="str">
        <f t="shared" ref="AV259:AV322" si="4">IF(A259&gt;0,IFERROR(_xlfn.XLOOKUP(D259,AX:AX,AZ:AZ),""),"")</f>
        <v>Marcobre</v>
      </c>
    </row>
    <row r="260" spans="1:48" x14ac:dyDescent="0.35">
      <c r="A260">
        <v>6621434</v>
      </c>
      <c r="B260">
        <v>0</v>
      </c>
      <c r="C260">
        <v>10</v>
      </c>
      <c r="D260" t="s">
        <v>129</v>
      </c>
      <c r="E260" t="s">
        <v>359</v>
      </c>
      <c r="F260" t="s">
        <v>310</v>
      </c>
      <c r="G260" t="s">
        <v>6385</v>
      </c>
      <c r="H260">
        <v>0</v>
      </c>
      <c r="I260">
        <v>0</v>
      </c>
      <c r="J260">
        <v>0</v>
      </c>
      <c r="K260">
        <v>0</v>
      </c>
      <c r="L260" t="s">
        <v>355</v>
      </c>
      <c r="M260">
        <v>0</v>
      </c>
      <c r="N260" s="16">
        <v>45851</v>
      </c>
      <c r="O260" s="16">
        <v>45851</v>
      </c>
      <c r="Q260" t="s">
        <v>243</v>
      </c>
      <c r="R260" t="s">
        <v>384</v>
      </c>
      <c r="S260">
        <v>10014627</v>
      </c>
      <c r="T260" t="s">
        <v>243</v>
      </c>
      <c r="AT260" t="str">
        <f>IF(A260&gt;0,_xlfn.XLOOKUP(A260,'IW38 SEMANA CAL'!B:B,'IW38 SEMANA CAL'!AA:AA),"")</f>
        <v>ACARREO</v>
      </c>
      <c r="AU260" t="str">
        <f>IF(A260&gt;0,_xlfn.XLOOKUP(A260,'IW38 SEMANA CAL'!B:B,'IW38 SEMANA CAL'!AD:AD),"")</f>
        <v>CORRECTIVO</v>
      </c>
      <c r="AV260" t="str">
        <f t="shared" si="4"/>
        <v/>
      </c>
    </row>
    <row r="261" spans="1:48" x14ac:dyDescent="0.35">
      <c r="A261">
        <v>6621805</v>
      </c>
      <c r="B261">
        <v>0</v>
      </c>
      <c r="C261">
        <v>60</v>
      </c>
      <c r="D261" t="s">
        <v>203</v>
      </c>
      <c r="E261" t="s">
        <v>354</v>
      </c>
      <c r="F261" t="s">
        <v>251</v>
      </c>
      <c r="G261" t="s">
        <v>6354</v>
      </c>
      <c r="H261">
        <v>3</v>
      </c>
      <c r="I261">
        <v>2</v>
      </c>
      <c r="J261">
        <v>3</v>
      </c>
      <c r="K261">
        <v>1.5</v>
      </c>
      <c r="L261" t="s">
        <v>355</v>
      </c>
      <c r="M261">
        <v>100</v>
      </c>
      <c r="N261" s="16">
        <v>45851</v>
      </c>
      <c r="O261" s="16">
        <v>45851</v>
      </c>
      <c r="P261" s="16">
        <v>45847</v>
      </c>
      <c r="Q261" t="s">
        <v>332</v>
      </c>
      <c r="R261" t="s">
        <v>333</v>
      </c>
      <c r="S261">
        <v>10014639</v>
      </c>
      <c r="T261" t="s">
        <v>332</v>
      </c>
      <c r="AT261" t="str">
        <f>IF(A261&gt;0,_xlfn.XLOOKUP(A261,'IW38 SEMANA CAL'!B:B,'IW38 SEMANA CAL'!AA:AA),"")</f>
        <v>AUXILIAR</v>
      </c>
      <c r="AU261" t="str">
        <f>IF(A261&gt;0,_xlfn.XLOOKUP(A261,'IW38 SEMANA CAL'!B:B,'IW38 SEMANA CAL'!AD:AD),"")</f>
        <v>PROGRAMADO</v>
      </c>
      <c r="AV261" t="str">
        <f t="shared" si="4"/>
        <v>Marcobre</v>
      </c>
    </row>
    <row r="262" spans="1:48" x14ac:dyDescent="0.35">
      <c r="A262">
        <v>6621805</v>
      </c>
      <c r="B262">
        <v>0</v>
      </c>
      <c r="C262">
        <v>70</v>
      </c>
      <c r="D262" t="s">
        <v>203</v>
      </c>
      <c r="E262" t="s">
        <v>354</v>
      </c>
      <c r="F262" t="s">
        <v>251</v>
      </c>
      <c r="G262" t="s">
        <v>6355</v>
      </c>
      <c r="H262">
        <v>16</v>
      </c>
      <c r="I262">
        <v>3</v>
      </c>
      <c r="J262">
        <v>16</v>
      </c>
      <c r="K262">
        <v>5.3</v>
      </c>
      <c r="L262" t="s">
        <v>355</v>
      </c>
      <c r="M262">
        <v>100</v>
      </c>
      <c r="N262" s="16">
        <v>45851</v>
      </c>
      <c r="O262" s="16">
        <v>45851</v>
      </c>
      <c r="P262" s="16">
        <v>45848</v>
      </c>
      <c r="Q262" t="s">
        <v>332</v>
      </c>
      <c r="R262" t="s">
        <v>333</v>
      </c>
      <c r="S262">
        <v>10014639</v>
      </c>
      <c r="T262" t="s">
        <v>332</v>
      </c>
      <c r="AT262" t="str">
        <f>IF(A262&gt;0,_xlfn.XLOOKUP(A262,'IW38 SEMANA CAL'!B:B,'IW38 SEMANA CAL'!AA:AA),"")</f>
        <v>AUXILIAR</v>
      </c>
      <c r="AU262" t="str">
        <f>IF(A262&gt;0,_xlfn.XLOOKUP(A262,'IW38 SEMANA CAL'!B:B,'IW38 SEMANA CAL'!AD:AD),"")</f>
        <v>PROGRAMADO</v>
      </c>
      <c r="AV262" t="str">
        <f t="shared" si="4"/>
        <v>Marcobre</v>
      </c>
    </row>
    <row r="263" spans="1:48" x14ac:dyDescent="0.35">
      <c r="A263">
        <v>6621805</v>
      </c>
      <c r="B263">
        <v>0</v>
      </c>
      <c r="C263">
        <v>80</v>
      </c>
      <c r="D263" t="s">
        <v>203</v>
      </c>
      <c r="E263" t="s">
        <v>354</v>
      </c>
      <c r="F263" t="s">
        <v>251</v>
      </c>
      <c r="G263" t="s">
        <v>6356</v>
      </c>
      <c r="H263">
        <v>3</v>
      </c>
      <c r="I263">
        <v>2</v>
      </c>
      <c r="J263">
        <v>3</v>
      </c>
      <c r="K263">
        <v>1.5</v>
      </c>
      <c r="L263" t="s">
        <v>355</v>
      </c>
      <c r="M263">
        <v>100</v>
      </c>
      <c r="N263" s="16">
        <v>45851</v>
      </c>
      <c r="O263" s="16">
        <v>45851</v>
      </c>
      <c r="P263" s="16">
        <v>45848</v>
      </c>
      <c r="Q263" t="s">
        <v>332</v>
      </c>
      <c r="R263" t="s">
        <v>333</v>
      </c>
      <c r="S263">
        <v>10014639</v>
      </c>
      <c r="T263" t="s">
        <v>332</v>
      </c>
      <c r="AT263" t="str">
        <f>IF(A263&gt;0,_xlfn.XLOOKUP(A263,'IW38 SEMANA CAL'!B:B,'IW38 SEMANA CAL'!AA:AA),"")</f>
        <v>AUXILIAR</v>
      </c>
      <c r="AU263" t="str">
        <f>IF(A263&gt;0,_xlfn.XLOOKUP(A263,'IW38 SEMANA CAL'!B:B,'IW38 SEMANA CAL'!AD:AD),"")</f>
        <v>PROGRAMADO</v>
      </c>
      <c r="AV263" t="str">
        <f t="shared" si="4"/>
        <v>Marcobre</v>
      </c>
    </row>
    <row r="264" spans="1:48" x14ac:dyDescent="0.35">
      <c r="A264">
        <v>6621805</v>
      </c>
      <c r="B264">
        <v>0</v>
      </c>
      <c r="C264">
        <v>90</v>
      </c>
      <c r="D264" t="s">
        <v>371</v>
      </c>
      <c r="E264" t="s">
        <v>354</v>
      </c>
      <c r="F264" t="s">
        <v>251</v>
      </c>
      <c r="G264" t="s">
        <v>6357</v>
      </c>
      <c r="H264">
        <v>3</v>
      </c>
      <c r="I264">
        <v>2</v>
      </c>
      <c r="J264">
        <v>3</v>
      </c>
      <c r="K264">
        <v>1.5</v>
      </c>
      <c r="L264" t="s">
        <v>355</v>
      </c>
      <c r="M264">
        <v>100</v>
      </c>
      <c r="N264" s="16">
        <v>45851</v>
      </c>
      <c r="O264" s="16">
        <v>45851</v>
      </c>
      <c r="P264" s="16">
        <v>45848</v>
      </c>
      <c r="Q264" t="s">
        <v>332</v>
      </c>
      <c r="R264" t="s">
        <v>333</v>
      </c>
      <c r="S264">
        <v>10014639</v>
      </c>
      <c r="T264" t="s">
        <v>332</v>
      </c>
      <c r="AT264" t="str">
        <f>IF(A264&gt;0,_xlfn.XLOOKUP(A264,'IW38 SEMANA CAL'!B:B,'IW38 SEMANA CAL'!AA:AA),"")</f>
        <v>AUXILIAR</v>
      </c>
      <c r="AU264" t="str">
        <f>IF(A264&gt;0,_xlfn.XLOOKUP(A264,'IW38 SEMANA CAL'!B:B,'IW38 SEMANA CAL'!AD:AD),"")</f>
        <v>PROGRAMADO</v>
      </c>
      <c r="AV264" t="str">
        <f t="shared" si="4"/>
        <v>Komatsu A/C</v>
      </c>
    </row>
    <row r="265" spans="1:48" x14ac:dyDescent="0.35">
      <c r="A265">
        <v>6621805</v>
      </c>
      <c r="B265">
        <v>0</v>
      </c>
      <c r="C265">
        <v>350</v>
      </c>
      <c r="D265" t="s">
        <v>372</v>
      </c>
      <c r="E265" t="s">
        <v>7591</v>
      </c>
      <c r="F265" t="s">
        <v>251</v>
      </c>
      <c r="G265" t="s">
        <v>6358</v>
      </c>
      <c r="H265">
        <v>10</v>
      </c>
      <c r="I265">
        <v>2</v>
      </c>
      <c r="J265">
        <v>10</v>
      </c>
      <c r="K265">
        <v>5</v>
      </c>
      <c r="L265" t="s">
        <v>355</v>
      </c>
      <c r="M265">
        <v>100</v>
      </c>
      <c r="N265" s="16">
        <v>45851</v>
      </c>
      <c r="O265" s="16">
        <v>45851</v>
      </c>
      <c r="P265" s="16">
        <v>45849</v>
      </c>
      <c r="Q265" t="s">
        <v>332</v>
      </c>
      <c r="R265" t="s">
        <v>333</v>
      </c>
      <c r="S265">
        <v>10014639</v>
      </c>
      <c r="T265" t="s">
        <v>332</v>
      </c>
      <c r="AT265" t="str">
        <f>IF(A265&gt;0,_xlfn.XLOOKUP(A265,'IW38 SEMANA CAL'!B:B,'IW38 SEMANA CAL'!AA:AA),"")</f>
        <v>AUXILIAR</v>
      </c>
      <c r="AU265" t="str">
        <f>IF(A265&gt;0,_xlfn.XLOOKUP(A265,'IW38 SEMANA CAL'!B:B,'IW38 SEMANA CAL'!AD:AD),"")</f>
        <v>PROGRAMADO</v>
      </c>
      <c r="AV265" t="str">
        <f t="shared" si="4"/>
        <v>Confiabilidad</v>
      </c>
    </row>
    <row r="266" spans="1:48" x14ac:dyDescent="0.35">
      <c r="A266">
        <v>6621808</v>
      </c>
      <c r="B266">
        <v>0</v>
      </c>
      <c r="C266">
        <v>290</v>
      </c>
      <c r="D266" t="s">
        <v>203</v>
      </c>
      <c r="E266" t="s">
        <v>354</v>
      </c>
      <c r="F266" t="s">
        <v>251</v>
      </c>
      <c r="G266" t="s">
        <v>7592</v>
      </c>
      <c r="H266">
        <v>4</v>
      </c>
      <c r="I266">
        <v>2</v>
      </c>
      <c r="J266">
        <v>1</v>
      </c>
      <c r="K266">
        <v>2</v>
      </c>
      <c r="L266" t="s">
        <v>355</v>
      </c>
      <c r="M266">
        <v>100</v>
      </c>
      <c r="N266" s="16">
        <v>45846</v>
      </c>
      <c r="O266" s="16">
        <v>45846</v>
      </c>
      <c r="P266" s="16">
        <v>45846</v>
      </c>
      <c r="Q266" t="s">
        <v>337</v>
      </c>
      <c r="R266" t="s">
        <v>338</v>
      </c>
      <c r="S266">
        <v>10014600</v>
      </c>
      <c r="T266" t="s">
        <v>337</v>
      </c>
      <c r="AT266" t="str">
        <f>IF(A266&gt;0,_xlfn.XLOOKUP(A266,'IW38 SEMANA CAL'!B:B,'IW38 SEMANA CAL'!AA:AA),"")</f>
        <v>CARGUIO</v>
      </c>
      <c r="AU266" t="str">
        <f>IF(A266&gt;0,_xlfn.XLOOKUP(A266,'IW38 SEMANA CAL'!B:B,'IW38 SEMANA CAL'!AD:AD),"")</f>
        <v>PROGRAMADO</v>
      </c>
      <c r="AV266" t="str">
        <f t="shared" si="4"/>
        <v>Marcobre</v>
      </c>
    </row>
    <row r="267" spans="1:48" x14ac:dyDescent="0.35">
      <c r="A267">
        <v>6621808</v>
      </c>
      <c r="B267">
        <v>0</v>
      </c>
      <c r="C267">
        <v>300</v>
      </c>
      <c r="D267" t="s">
        <v>203</v>
      </c>
      <c r="E267" t="s">
        <v>354</v>
      </c>
      <c r="F267" t="s">
        <v>251</v>
      </c>
      <c r="G267" t="s">
        <v>7593</v>
      </c>
      <c r="H267">
        <v>15.6</v>
      </c>
      <c r="I267">
        <v>2</v>
      </c>
      <c r="J267">
        <v>9</v>
      </c>
      <c r="K267">
        <v>7.8</v>
      </c>
      <c r="L267" t="s">
        <v>355</v>
      </c>
      <c r="M267">
        <v>100</v>
      </c>
      <c r="N267" s="16">
        <v>45846</v>
      </c>
      <c r="O267" s="16">
        <v>45846</v>
      </c>
      <c r="P267" s="16">
        <v>45846</v>
      </c>
      <c r="Q267" t="s">
        <v>337</v>
      </c>
      <c r="R267" t="s">
        <v>338</v>
      </c>
      <c r="S267">
        <v>10014600</v>
      </c>
      <c r="T267" t="s">
        <v>337</v>
      </c>
      <c r="AT267" t="str">
        <f>IF(A267&gt;0,_xlfn.XLOOKUP(A267,'IW38 SEMANA CAL'!B:B,'IW38 SEMANA CAL'!AA:AA),"")</f>
        <v>CARGUIO</v>
      </c>
      <c r="AU267" t="str">
        <f>IF(A267&gt;0,_xlfn.XLOOKUP(A267,'IW38 SEMANA CAL'!B:B,'IW38 SEMANA CAL'!AD:AD),"")</f>
        <v>PROGRAMADO</v>
      </c>
      <c r="AV267" t="str">
        <f t="shared" si="4"/>
        <v>Marcobre</v>
      </c>
    </row>
    <row r="268" spans="1:48" x14ac:dyDescent="0.35">
      <c r="A268">
        <v>6621808</v>
      </c>
      <c r="B268">
        <v>0</v>
      </c>
      <c r="C268">
        <v>310</v>
      </c>
      <c r="D268" t="s">
        <v>203</v>
      </c>
      <c r="E268" t="s">
        <v>354</v>
      </c>
      <c r="F268" t="s">
        <v>251</v>
      </c>
      <c r="G268" t="s">
        <v>7594</v>
      </c>
      <c r="H268">
        <v>6</v>
      </c>
      <c r="I268">
        <v>2</v>
      </c>
      <c r="J268">
        <v>3</v>
      </c>
      <c r="K268">
        <v>3</v>
      </c>
      <c r="L268" t="s">
        <v>355</v>
      </c>
      <c r="M268">
        <v>100</v>
      </c>
      <c r="N268" s="16">
        <v>45846</v>
      </c>
      <c r="O268" s="16">
        <v>45846</v>
      </c>
      <c r="P268" s="16">
        <v>45846</v>
      </c>
      <c r="Q268" t="s">
        <v>337</v>
      </c>
      <c r="R268" t="s">
        <v>338</v>
      </c>
      <c r="S268">
        <v>10014600</v>
      </c>
      <c r="T268" t="s">
        <v>337</v>
      </c>
      <c r="AT268" t="str">
        <f>IF(A268&gt;0,_xlfn.XLOOKUP(A268,'IW38 SEMANA CAL'!B:B,'IW38 SEMANA CAL'!AA:AA),"")</f>
        <v>CARGUIO</v>
      </c>
      <c r="AU268" t="str">
        <f>IF(A268&gt;0,_xlfn.XLOOKUP(A268,'IW38 SEMANA CAL'!B:B,'IW38 SEMANA CAL'!AD:AD),"")</f>
        <v>PROGRAMADO</v>
      </c>
      <c r="AV268" t="str">
        <f t="shared" si="4"/>
        <v>Marcobre</v>
      </c>
    </row>
    <row r="269" spans="1:48" x14ac:dyDescent="0.35">
      <c r="A269">
        <v>6621808</v>
      </c>
      <c r="B269">
        <v>0</v>
      </c>
      <c r="C269">
        <v>320</v>
      </c>
      <c r="D269" t="s">
        <v>371</v>
      </c>
      <c r="E269" t="s">
        <v>354</v>
      </c>
      <c r="F269" t="s">
        <v>251</v>
      </c>
      <c r="G269" t="s">
        <v>7595</v>
      </c>
      <c r="H269">
        <v>5</v>
      </c>
      <c r="I269">
        <v>2</v>
      </c>
      <c r="J269">
        <v>2</v>
      </c>
      <c r="K269">
        <v>2.5</v>
      </c>
      <c r="L269" t="s">
        <v>355</v>
      </c>
      <c r="M269">
        <v>100</v>
      </c>
      <c r="N269" s="16">
        <v>45846</v>
      </c>
      <c r="O269" s="16">
        <v>45846</v>
      </c>
      <c r="P269" s="16">
        <v>45846</v>
      </c>
      <c r="Q269" t="s">
        <v>337</v>
      </c>
      <c r="R269" t="s">
        <v>338</v>
      </c>
      <c r="S269">
        <v>10014600</v>
      </c>
      <c r="T269" t="s">
        <v>337</v>
      </c>
      <c r="AT269" t="str">
        <f>IF(A269&gt;0,_xlfn.XLOOKUP(A269,'IW38 SEMANA CAL'!B:B,'IW38 SEMANA CAL'!AA:AA),"")</f>
        <v>CARGUIO</v>
      </c>
      <c r="AU269" t="str">
        <f>IF(A269&gt;0,_xlfn.XLOOKUP(A269,'IW38 SEMANA CAL'!B:B,'IW38 SEMANA CAL'!AD:AD),"")</f>
        <v>PROGRAMADO</v>
      </c>
      <c r="AV269" t="str">
        <f t="shared" si="4"/>
        <v>Komatsu A/C</v>
      </c>
    </row>
    <row r="270" spans="1:48" x14ac:dyDescent="0.35">
      <c r="A270">
        <v>6621809</v>
      </c>
      <c r="B270">
        <v>0</v>
      </c>
      <c r="C270">
        <v>210</v>
      </c>
      <c r="D270" t="s">
        <v>203</v>
      </c>
      <c r="E270" t="s">
        <v>354</v>
      </c>
      <c r="F270" t="s">
        <v>251</v>
      </c>
      <c r="G270" t="s">
        <v>7604</v>
      </c>
      <c r="H270">
        <v>4</v>
      </c>
      <c r="I270">
        <v>2</v>
      </c>
      <c r="J270">
        <v>4</v>
      </c>
      <c r="K270">
        <v>2</v>
      </c>
      <c r="L270" t="s">
        <v>355</v>
      </c>
      <c r="M270">
        <v>100</v>
      </c>
      <c r="N270" s="16">
        <v>45846</v>
      </c>
      <c r="O270" s="16">
        <v>45846</v>
      </c>
      <c r="P270" s="16">
        <v>45846</v>
      </c>
      <c r="Q270" t="s">
        <v>419</v>
      </c>
      <c r="R270" t="s">
        <v>420</v>
      </c>
      <c r="S270">
        <v>10014605</v>
      </c>
      <c r="T270" t="s">
        <v>419</v>
      </c>
      <c r="AT270" t="str">
        <f>IF(A270&gt;0,_xlfn.XLOOKUP(A270,'IW38 SEMANA CAL'!B:B,'IW38 SEMANA CAL'!AA:AA),"")</f>
        <v>ACARREO</v>
      </c>
      <c r="AU270" t="str">
        <f>IF(A270&gt;0,_xlfn.XLOOKUP(A270,'IW38 SEMANA CAL'!B:B,'IW38 SEMANA CAL'!AD:AD),"")</f>
        <v>PROGRAMADO</v>
      </c>
      <c r="AV270" t="str">
        <f t="shared" si="4"/>
        <v>Marcobre</v>
      </c>
    </row>
    <row r="271" spans="1:48" x14ac:dyDescent="0.35">
      <c r="A271">
        <v>6621809</v>
      </c>
      <c r="B271">
        <v>0</v>
      </c>
      <c r="C271">
        <v>220</v>
      </c>
      <c r="D271" t="s">
        <v>203</v>
      </c>
      <c r="E271" t="s">
        <v>354</v>
      </c>
      <c r="F271" t="s">
        <v>251</v>
      </c>
      <c r="G271" t="s">
        <v>6893</v>
      </c>
      <c r="H271">
        <v>12</v>
      </c>
      <c r="I271">
        <v>2</v>
      </c>
      <c r="J271">
        <v>12</v>
      </c>
      <c r="K271">
        <v>6</v>
      </c>
      <c r="L271" t="s">
        <v>355</v>
      </c>
      <c r="M271">
        <v>100</v>
      </c>
      <c r="N271" s="16">
        <v>45846</v>
      </c>
      <c r="O271" s="16">
        <v>45846</v>
      </c>
      <c r="P271" s="16">
        <v>45847</v>
      </c>
      <c r="Q271" t="s">
        <v>419</v>
      </c>
      <c r="R271" t="s">
        <v>420</v>
      </c>
      <c r="S271">
        <v>10014605</v>
      </c>
      <c r="T271" t="s">
        <v>419</v>
      </c>
      <c r="AT271" t="str">
        <f>IF(A271&gt;0,_xlfn.XLOOKUP(A271,'IW38 SEMANA CAL'!B:B,'IW38 SEMANA CAL'!AA:AA),"")</f>
        <v>ACARREO</v>
      </c>
      <c r="AU271" t="str">
        <f>IF(A271&gt;0,_xlfn.XLOOKUP(A271,'IW38 SEMANA CAL'!B:B,'IW38 SEMANA CAL'!AD:AD),"")</f>
        <v>PROGRAMADO</v>
      </c>
      <c r="AV271" t="str">
        <f t="shared" si="4"/>
        <v>Marcobre</v>
      </c>
    </row>
    <row r="272" spans="1:48" x14ac:dyDescent="0.35">
      <c r="A272">
        <v>6621809</v>
      </c>
      <c r="B272">
        <v>0</v>
      </c>
      <c r="C272">
        <v>230</v>
      </c>
      <c r="D272" t="s">
        <v>203</v>
      </c>
      <c r="E272" t="s">
        <v>354</v>
      </c>
      <c r="F272" t="s">
        <v>251</v>
      </c>
      <c r="G272" t="s">
        <v>7605</v>
      </c>
      <c r="H272">
        <v>6</v>
      </c>
      <c r="I272">
        <v>2</v>
      </c>
      <c r="J272">
        <v>6</v>
      </c>
      <c r="K272">
        <v>3</v>
      </c>
      <c r="L272" t="s">
        <v>355</v>
      </c>
      <c r="M272">
        <v>100</v>
      </c>
      <c r="N272" s="16">
        <v>45846</v>
      </c>
      <c r="O272" s="16">
        <v>45846</v>
      </c>
      <c r="P272" s="16">
        <v>45847</v>
      </c>
      <c r="Q272" t="s">
        <v>419</v>
      </c>
      <c r="R272" t="s">
        <v>420</v>
      </c>
      <c r="S272">
        <v>10014605</v>
      </c>
      <c r="T272" t="s">
        <v>419</v>
      </c>
      <c r="AT272" t="str">
        <f>IF(A272&gt;0,_xlfn.XLOOKUP(A272,'IW38 SEMANA CAL'!B:B,'IW38 SEMANA CAL'!AA:AA),"")</f>
        <v>ACARREO</v>
      </c>
      <c r="AU272" t="str">
        <f>IF(A272&gt;0,_xlfn.XLOOKUP(A272,'IW38 SEMANA CAL'!B:B,'IW38 SEMANA CAL'!AD:AD),"")</f>
        <v>PROGRAMADO</v>
      </c>
      <c r="AV272" t="str">
        <f t="shared" si="4"/>
        <v>Marcobre</v>
      </c>
    </row>
    <row r="273" spans="1:48" x14ac:dyDescent="0.35">
      <c r="A273">
        <v>6621809</v>
      </c>
      <c r="B273">
        <v>0</v>
      </c>
      <c r="C273">
        <v>240</v>
      </c>
      <c r="D273" t="s">
        <v>371</v>
      </c>
      <c r="E273" t="s">
        <v>354</v>
      </c>
      <c r="F273" t="s">
        <v>251</v>
      </c>
      <c r="G273" t="s">
        <v>7606</v>
      </c>
      <c r="H273">
        <v>4</v>
      </c>
      <c r="I273">
        <v>2</v>
      </c>
      <c r="J273">
        <v>4</v>
      </c>
      <c r="K273">
        <v>2</v>
      </c>
      <c r="L273" t="s">
        <v>355</v>
      </c>
      <c r="M273">
        <v>100</v>
      </c>
      <c r="N273" s="16">
        <v>45846</v>
      </c>
      <c r="O273" s="16">
        <v>45846</v>
      </c>
      <c r="P273" s="16">
        <v>45846</v>
      </c>
      <c r="Q273" t="s">
        <v>419</v>
      </c>
      <c r="R273" t="s">
        <v>420</v>
      </c>
      <c r="S273">
        <v>10014605</v>
      </c>
      <c r="T273" t="s">
        <v>419</v>
      </c>
      <c r="AT273" t="str">
        <f>IF(A273&gt;0,_xlfn.XLOOKUP(A273,'IW38 SEMANA CAL'!B:B,'IW38 SEMANA CAL'!AA:AA),"")</f>
        <v>ACARREO</v>
      </c>
      <c r="AU273" t="str">
        <f>IF(A273&gt;0,_xlfn.XLOOKUP(A273,'IW38 SEMANA CAL'!B:B,'IW38 SEMANA CAL'!AD:AD),"")</f>
        <v>PROGRAMADO</v>
      </c>
      <c r="AV273" t="str">
        <f t="shared" si="4"/>
        <v>Komatsu A/C</v>
      </c>
    </row>
    <row r="274" spans="1:48" x14ac:dyDescent="0.35">
      <c r="A274">
        <v>6621809</v>
      </c>
      <c r="B274">
        <v>0</v>
      </c>
      <c r="C274">
        <v>250</v>
      </c>
      <c r="D274" t="s">
        <v>372</v>
      </c>
      <c r="E274" t="s">
        <v>354</v>
      </c>
      <c r="F274" t="s">
        <v>251</v>
      </c>
      <c r="G274" t="s">
        <v>7607</v>
      </c>
      <c r="H274">
        <v>32</v>
      </c>
      <c r="I274">
        <v>2</v>
      </c>
      <c r="J274">
        <v>32</v>
      </c>
      <c r="K274">
        <v>16</v>
      </c>
      <c r="L274" t="s">
        <v>355</v>
      </c>
      <c r="M274">
        <v>100</v>
      </c>
      <c r="N274" s="16">
        <v>45846</v>
      </c>
      <c r="O274" s="16">
        <v>45847</v>
      </c>
      <c r="P274" s="16">
        <v>45846</v>
      </c>
      <c r="Q274" t="s">
        <v>419</v>
      </c>
      <c r="R274" t="s">
        <v>420</v>
      </c>
      <c r="S274">
        <v>10014605</v>
      </c>
      <c r="T274" t="s">
        <v>419</v>
      </c>
      <c r="AT274" t="str">
        <f>IF(A274&gt;0,_xlfn.XLOOKUP(A274,'IW38 SEMANA CAL'!B:B,'IW38 SEMANA CAL'!AA:AA),"")</f>
        <v>ACARREO</v>
      </c>
      <c r="AU274" t="str">
        <f>IF(A274&gt;0,_xlfn.XLOOKUP(A274,'IW38 SEMANA CAL'!B:B,'IW38 SEMANA CAL'!AD:AD),"")</f>
        <v>PROGRAMADO</v>
      </c>
      <c r="AV274" t="str">
        <f t="shared" si="4"/>
        <v>Confiabilidad</v>
      </c>
    </row>
    <row r="275" spans="1:48" x14ac:dyDescent="0.35">
      <c r="A275">
        <v>6622364</v>
      </c>
      <c r="B275">
        <v>0</v>
      </c>
      <c r="C275">
        <v>10</v>
      </c>
      <c r="D275" t="s">
        <v>376</v>
      </c>
      <c r="E275" t="s">
        <v>375</v>
      </c>
      <c r="F275" t="s">
        <v>251</v>
      </c>
      <c r="G275" t="s">
        <v>5395</v>
      </c>
      <c r="H275">
        <v>4</v>
      </c>
      <c r="I275">
        <v>2</v>
      </c>
      <c r="J275">
        <v>0</v>
      </c>
      <c r="K275">
        <v>2</v>
      </c>
      <c r="L275" t="s">
        <v>355</v>
      </c>
      <c r="M275">
        <v>100</v>
      </c>
      <c r="N275" s="16">
        <v>45850</v>
      </c>
      <c r="O275" s="16">
        <v>45850</v>
      </c>
      <c r="Q275" t="s">
        <v>240</v>
      </c>
      <c r="R275" t="s">
        <v>304</v>
      </c>
      <c r="S275">
        <v>10014607</v>
      </c>
      <c r="T275" t="s">
        <v>240</v>
      </c>
      <c r="AT275" t="str">
        <f>IF(A275&gt;0,_xlfn.XLOOKUP(A275,'IW38 SEMANA CAL'!B:B,'IW38 SEMANA CAL'!AA:AA),"")</f>
        <v>ACARREO</v>
      </c>
      <c r="AU275" t="str">
        <f>IF(A275&gt;0,_xlfn.XLOOKUP(A275,'IW38 SEMANA CAL'!B:B,'IW38 SEMANA CAL'!AD:AD),"")</f>
        <v>PROGRAMADO</v>
      </c>
      <c r="AV275" t="str">
        <f t="shared" si="4"/>
        <v>FSS</v>
      </c>
    </row>
    <row r="276" spans="1:48" x14ac:dyDescent="0.35">
      <c r="A276">
        <v>6622365</v>
      </c>
      <c r="B276">
        <v>0</v>
      </c>
      <c r="C276">
        <v>10</v>
      </c>
      <c r="D276" t="s">
        <v>376</v>
      </c>
      <c r="E276" t="s">
        <v>354</v>
      </c>
      <c r="F276" t="s">
        <v>251</v>
      </c>
      <c r="G276" t="s">
        <v>7648</v>
      </c>
      <c r="H276">
        <v>4</v>
      </c>
      <c r="I276">
        <v>2</v>
      </c>
      <c r="J276">
        <v>4</v>
      </c>
      <c r="K276">
        <v>2</v>
      </c>
      <c r="L276" t="s">
        <v>355</v>
      </c>
      <c r="M276">
        <v>100</v>
      </c>
      <c r="N276" s="16">
        <v>45848</v>
      </c>
      <c r="O276" s="16">
        <v>45848</v>
      </c>
      <c r="P276" s="16">
        <v>45848</v>
      </c>
      <c r="Q276" t="s">
        <v>159</v>
      </c>
      <c r="R276" t="s">
        <v>398</v>
      </c>
      <c r="S276">
        <v>10014599</v>
      </c>
      <c r="T276" t="s">
        <v>159</v>
      </c>
      <c r="AT276" t="str">
        <f>IF(A276&gt;0,_xlfn.XLOOKUP(A276,'IW38 SEMANA CAL'!B:B,'IW38 SEMANA CAL'!AA:AA),"")</f>
        <v>CARGUIO</v>
      </c>
      <c r="AU276" t="str">
        <f>IF(A276&gt;0,_xlfn.XLOOKUP(A276,'IW38 SEMANA CAL'!B:B,'IW38 SEMANA CAL'!AD:AD),"")</f>
        <v>PROGRAMADO</v>
      </c>
      <c r="AV276" t="str">
        <f t="shared" si="4"/>
        <v>FSS</v>
      </c>
    </row>
    <row r="277" spans="1:48" x14ac:dyDescent="0.35">
      <c r="A277">
        <v>6622366</v>
      </c>
      <c r="B277">
        <v>0</v>
      </c>
      <c r="C277">
        <v>10</v>
      </c>
      <c r="D277" t="s">
        <v>376</v>
      </c>
      <c r="E277" t="s">
        <v>354</v>
      </c>
      <c r="F277" t="s">
        <v>251</v>
      </c>
      <c r="G277" t="s">
        <v>7648</v>
      </c>
      <c r="H277">
        <v>4</v>
      </c>
      <c r="I277">
        <v>2</v>
      </c>
      <c r="J277">
        <v>0</v>
      </c>
      <c r="K277">
        <v>2</v>
      </c>
      <c r="L277" t="s">
        <v>355</v>
      </c>
      <c r="M277">
        <v>100</v>
      </c>
      <c r="N277" s="16">
        <v>45846</v>
      </c>
      <c r="O277" s="16">
        <v>45846</v>
      </c>
      <c r="P277" s="16">
        <v>45846</v>
      </c>
      <c r="Q277" t="s">
        <v>337</v>
      </c>
      <c r="R277" t="s">
        <v>338</v>
      </c>
      <c r="S277">
        <v>10014600</v>
      </c>
      <c r="T277" t="s">
        <v>337</v>
      </c>
      <c r="AT277" t="str">
        <f>IF(A277&gt;0,_xlfn.XLOOKUP(A277,'IW38 SEMANA CAL'!B:B,'IW38 SEMANA CAL'!AA:AA),"")</f>
        <v>CARGUIO</v>
      </c>
      <c r="AU277" t="str">
        <f>IF(A277&gt;0,_xlfn.XLOOKUP(A277,'IW38 SEMANA CAL'!B:B,'IW38 SEMANA CAL'!AD:AD),"")</f>
        <v>PROGRAMADO</v>
      </c>
      <c r="AV277" t="str">
        <f t="shared" si="4"/>
        <v>FSS</v>
      </c>
    </row>
    <row r="278" spans="1:48" x14ac:dyDescent="0.35">
      <c r="A278">
        <v>6622370</v>
      </c>
      <c r="B278">
        <v>0</v>
      </c>
      <c r="C278">
        <v>10</v>
      </c>
      <c r="D278" t="s">
        <v>376</v>
      </c>
      <c r="E278" t="s">
        <v>375</v>
      </c>
      <c r="F278" t="s">
        <v>251</v>
      </c>
      <c r="G278" t="s">
        <v>7649</v>
      </c>
      <c r="H278">
        <v>4</v>
      </c>
      <c r="I278">
        <v>2</v>
      </c>
      <c r="J278">
        <v>0</v>
      </c>
      <c r="K278">
        <v>2</v>
      </c>
      <c r="L278" t="s">
        <v>355</v>
      </c>
      <c r="M278">
        <v>100</v>
      </c>
      <c r="N278" s="16">
        <v>45850</v>
      </c>
      <c r="O278" s="16">
        <v>45850</v>
      </c>
      <c r="Q278" t="s">
        <v>242</v>
      </c>
      <c r="R278" t="s">
        <v>330</v>
      </c>
      <c r="S278">
        <v>10014637</v>
      </c>
      <c r="T278" t="s">
        <v>242</v>
      </c>
      <c r="AT278" t="str">
        <f>IF(A278&gt;0,_xlfn.XLOOKUP(A278,'IW38 SEMANA CAL'!B:B,'IW38 SEMANA CAL'!AA:AA),"")</f>
        <v>AUXILIAR</v>
      </c>
      <c r="AU278" t="str">
        <f>IF(A278&gt;0,_xlfn.XLOOKUP(A278,'IW38 SEMANA CAL'!B:B,'IW38 SEMANA CAL'!AD:AD),"")</f>
        <v>PROGRAMADO</v>
      </c>
      <c r="AV278" t="str">
        <f t="shared" si="4"/>
        <v>FSS</v>
      </c>
    </row>
    <row r="279" spans="1:48" x14ac:dyDescent="0.35">
      <c r="A279">
        <v>6622371</v>
      </c>
      <c r="B279">
        <v>0</v>
      </c>
      <c r="C279">
        <v>10</v>
      </c>
      <c r="D279" t="s">
        <v>376</v>
      </c>
      <c r="E279" t="s">
        <v>375</v>
      </c>
      <c r="F279" t="s">
        <v>251</v>
      </c>
      <c r="G279" t="s">
        <v>7649</v>
      </c>
      <c r="H279">
        <v>4</v>
      </c>
      <c r="I279">
        <v>2</v>
      </c>
      <c r="J279">
        <v>0</v>
      </c>
      <c r="K279">
        <v>2</v>
      </c>
      <c r="L279" t="s">
        <v>355</v>
      </c>
      <c r="M279">
        <v>100</v>
      </c>
      <c r="N279" s="16">
        <v>45850</v>
      </c>
      <c r="O279" s="16">
        <v>45850</v>
      </c>
      <c r="Q279" t="s">
        <v>231</v>
      </c>
      <c r="R279" t="s">
        <v>331</v>
      </c>
      <c r="S279">
        <v>10014638</v>
      </c>
      <c r="T279" t="s">
        <v>231</v>
      </c>
      <c r="AT279" t="str">
        <f>IF(A279&gt;0,_xlfn.XLOOKUP(A279,'IW38 SEMANA CAL'!B:B,'IW38 SEMANA CAL'!AA:AA),"")</f>
        <v>AUXILIAR</v>
      </c>
      <c r="AU279" t="str">
        <f>IF(A279&gt;0,_xlfn.XLOOKUP(A279,'IW38 SEMANA CAL'!B:B,'IW38 SEMANA CAL'!AD:AD),"")</f>
        <v>PROGRAMADO</v>
      </c>
      <c r="AV279" t="str">
        <f t="shared" si="4"/>
        <v>FSS</v>
      </c>
    </row>
    <row r="280" spans="1:48" x14ac:dyDescent="0.35">
      <c r="A280">
        <v>6622372</v>
      </c>
      <c r="B280">
        <v>0</v>
      </c>
      <c r="C280">
        <v>10</v>
      </c>
      <c r="D280" t="s">
        <v>376</v>
      </c>
      <c r="E280" t="s">
        <v>354</v>
      </c>
      <c r="F280" t="s">
        <v>251</v>
      </c>
      <c r="G280" t="s">
        <v>7603</v>
      </c>
      <c r="H280">
        <v>4</v>
      </c>
      <c r="I280">
        <v>2</v>
      </c>
      <c r="J280">
        <v>4</v>
      </c>
      <c r="K280">
        <v>2</v>
      </c>
      <c r="L280" t="s">
        <v>355</v>
      </c>
      <c r="M280">
        <v>100</v>
      </c>
      <c r="N280" s="16">
        <v>45849</v>
      </c>
      <c r="O280" s="16">
        <v>45849</v>
      </c>
      <c r="P280" s="16">
        <v>45852</v>
      </c>
      <c r="Q280" t="s">
        <v>236</v>
      </c>
      <c r="R280" t="s">
        <v>283</v>
      </c>
      <c r="S280">
        <v>10014629</v>
      </c>
      <c r="T280" t="s">
        <v>236</v>
      </c>
      <c r="AT280" t="str">
        <f>IF(A280&gt;0,_xlfn.XLOOKUP(A280,'IW38 SEMANA CAL'!B:B,'IW38 SEMANA CAL'!AA:AA),"")</f>
        <v>AUXILIAR</v>
      </c>
      <c r="AU280" t="str">
        <f>IF(A280&gt;0,_xlfn.XLOOKUP(A280,'IW38 SEMANA CAL'!B:B,'IW38 SEMANA CAL'!AD:AD),"")</f>
        <v>PROGRAMADO</v>
      </c>
      <c r="AV280" t="str">
        <f t="shared" si="4"/>
        <v>FSS</v>
      </c>
    </row>
    <row r="281" spans="1:48" x14ac:dyDescent="0.35">
      <c r="A281">
        <v>6622711</v>
      </c>
      <c r="B281">
        <v>0</v>
      </c>
      <c r="C281">
        <v>10</v>
      </c>
      <c r="D281" t="s">
        <v>377</v>
      </c>
      <c r="E281" t="s">
        <v>354</v>
      </c>
      <c r="F281" t="s">
        <v>251</v>
      </c>
      <c r="G281" t="s">
        <v>7719</v>
      </c>
      <c r="H281">
        <v>24</v>
      </c>
      <c r="I281">
        <v>4</v>
      </c>
      <c r="J281">
        <v>24</v>
      </c>
      <c r="K281">
        <v>6</v>
      </c>
      <c r="L281" t="s">
        <v>355</v>
      </c>
      <c r="M281">
        <v>0</v>
      </c>
      <c r="N281" s="16">
        <v>45845</v>
      </c>
      <c r="O281" s="16">
        <v>45845</v>
      </c>
      <c r="P281" s="16">
        <v>45845</v>
      </c>
      <c r="Q281" t="s">
        <v>294</v>
      </c>
      <c r="R281" t="s">
        <v>295</v>
      </c>
      <c r="S281">
        <v>10014618</v>
      </c>
      <c r="T281" t="s">
        <v>294</v>
      </c>
      <c r="AT281" t="str">
        <f>IF(A281&gt;0,_xlfn.XLOOKUP(A281,'IW38 SEMANA CAL'!B:B,'IW38 SEMANA CAL'!AA:AA),"")</f>
        <v>ACARREO</v>
      </c>
      <c r="AU281" t="str">
        <f>IF(A281&gt;0,_xlfn.XLOOKUP(A281,'IW38 SEMANA CAL'!B:B,'IW38 SEMANA CAL'!AD:AD),"")</f>
        <v>PROGRAMADO</v>
      </c>
      <c r="AV281" t="str">
        <f t="shared" si="4"/>
        <v>Neuma</v>
      </c>
    </row>
    <row r="282" spans="1:48" x14ac:dyDescent="0.35">
      <c r="A282">
        <v>6622712</v>
      </c>
      <c r="B282">
        <v>0</v>
      </c>
      <c r="C282">
        <v>10</v>
      </c>
      <c r="D282" t="s">
        <v>377</v>
      </c>
      <c r="E282" t="s">
        <v>354</v>
      </c>
      <c r="F282" t="s">
        <v>251</v>
      </c>
      <c r="G282" t="s">
        <v>7726</v>
      </c>
      <c r="H282">
        <v>36</v>
      </c>
      <c r="I282">
        <v>4</v>
      </c>
      <c r="J282">
        <v>36</v>
      </c>
      <c r="K282">
        <v>9</v>
      </c>
      <c r="L282" t="s">
        <v>355</v>
      </c>
      <c r="M282">
        <v>0</v>
      </c>
      <c r="N282" s="16">
        <v>45850</v>
      </c>
      <c r="O282" s="16">
        <v>45850</v>
      </c>
      <c r="P282" s="16">
        <v>45848</v>
      </c>
      <c r="Q282" t="s">
        <v>228</v>
      </c>
      <c r="R282" t="s">
        <v>387</v>
      </c>
      <c r="S282">
        <v>10014624</v>
      </c>
      <c r="T282" t="s">
        <v>228</v>
      </c>
      <c r="AT282" t="str">
        <f>IF(A282&gt;0,_xlfn.XLOOKUP(A282,'IW38 SEMANA CAL'!B:B,'IW38 SEMANA CAL'!AA:AA),"")</f>
        <v>ACARREO</v>
      </c>
      <c r="AU282" t="str">
        <f>IF(A282&gt;0,_xlfn.XLOOKUP(A282,'IW38 SEMANA CAL'!B:B,'IW38 SEMANA CAL'!AD:AD),"")</f>
        <v>PROGRAMADO</v>
      </c>
      <c r="AV282" t="str">
        <f t="shared" si="4"/>
        <v>Neuma</v>
      </c>
    </row>
    <row r="283" spans="1:48" x14ac:dyDescent="0.35">
      <c r="A283">
        <v>6622716</v>
      </c>
      <c r="B283">
        <v>0</v>
      </c>
      <c r="C283">
        <v>10</v>
      </c>
      <c r="D283" t="s">
        <v>377</v>
      </c>
      <c r="E283" t="s">
        <v>354</v>
      </c>
      <c r="F283" t="s">
        <v>251</v>
      </c>
      <c r="G283" t="s">
        <v>7709</v>
      </c>
      <c r="H283">
        <v>12</v>
      </c>
      <c r="I283">
        <v>4</v>
      </c>
      <c r="J283">
        <v>12</v>
      </c>
      <c r="K283">
        <v>3</v>
      </c>
      <c r="L283" t="s">
        <v>355</v>
      </c>
      <c r="M283">
        <v>0</v>
      </c>
      <c r="N283" s="16">
        <v>45851</v>
      </c>
      <c r="O283" s="16">
        <v>45851</v>
      </c>
      <c r="P283" s="16">
        <v>45846</v>
      </c>
      <c r="Q283" t="s">
        <v>223</v>
      </c>
      <c r="R283" t="s">
        <v>303</v>
      </c>
      <c r="S283">
        <v>10014613</v>
      </c>
      <c r="T283" t="s">
        <v>223</v>
      </c>
      <c r="AT283" t="str">
        <f>IF(A283&gt;0,_xlfn.XLOOKUP(A283,'IW38 SEMANA CAL'!B:B,'IW38 SEMANA CAL'!AA:AA),"")</f>
        <v>ACARREO</v>
      </c>
      <c r="AU283" t="str">
        <f>IF(A283&gt;0,_xlfn.XLOOKUP(A283,'IW38 SEMANA CAL'!B:B,'IW38 SEMANA CAL'!AD:AD),"")</f>
        <v>PROGRAMADO</v>
      </c>
      <c r="AV283" t="str">
        <f t="shared" si="4"/>
        <v>Neuma</v>
      </c>
    </row>
    <row r="284" spans="1:48" x14ac:dyDescent="0.35">
      <c r="A284">
        <v>6622761</v>
      </c>
      <c r="B284">
        <v>0</v>
      </c>
      <c r="C284">
        <v>10</v>
      </c>
      <c r="D284" t="s">
        <v>377</v>
      </c>
      <c r="E284" t="s">
        <v>354</v>
      </c>
      <c r="F284" t="s">
        <v>251</v>
      </c>
      <c r="G284" t="s">
        <v>7957</v>
      </c>
      <c r="H284">
        <v>12</v>
      </c>
      <c r="I284">
        <v>4</v>
      </c>
      <c r="J284">
        <v>12</v>
      </c>
      <c r="K284">
        <v>3</v>
      </c>
      <c r="L284" t="s">
        <v>355</v>
      </c>
      <c r="M284">
        <v>0</v>
      </c>
      <c r="N284" s="16">
        <v>45851</v>
      </c>
      <c r="O284" s="16">
        <v>45851</v>
      </c>
      <c r="P284" s="16">
        <v>45846</v>
      </c>
      <c r="Q284" t="s">
        <v>178</v>
      </c>
      <c r="R284" t="s">
        <v>392</v>
      </c>
      <c r="S284">
        <v>10014644</v>
      </c>
      <c r="T284" t="s">
        <v>178</v>
      </c>
      <c r="AT284" t="str">
        <f>IF(A284&gt;0,_xlfn.XLOOKUP(A284,'IW38 SEMANA CAL'!B:B,'IW38 SEMANA CAL'!AA:AA),"")</f>
        <v>AUXILIAR</v>
      </c>
      <c r="AU284" t="str">
        <f>IF(A284&gt;0,_xlfn.XLOOKUP(A284,'IW38 SEMANA CAL'!B:B,'IW38 SEMANA CAL'!AD:AD),"")</f>
        <v>PROGRAMADO</v>
      </c>
      <c r="AV284" t="str">
        <f t="shared" si="4"/>
        <v>Neuma</v>
      </c>
    </row>
    <row r="285" spans="1:48" x14ac:dyDescent="0.35">
      <c r="A285">
        <v>6622788</v>
      </c>
      <c r="B285">
        <v>0</v>
      </c>
      <c r="C285">
        <v>10</v>
      </c>
      <c r="D285" t="s">
        <v>369</v>
      </c>
      <c r="E285" t="s">
        <v>354</v>
      </c>
      <c r="F285" t="s">
        <v>251</v>
      </c>
      <c r="G285" t="s">
        <v>7849</v>
      </c>
      <c r="H285">
        <v>4</v>
      </c>
      <c r="I285">
        <v>2</v>
      </c>
      <c r="J285">
        <v>4</v>
      </c>
      <c r="K285">
        <v>2</v>
      </c>
      <c r="L285" t="s">
        <v>355</v>
      </c>
      <c r="M285">
        <v>0</v>
      </c>
      <c r="N285" s="16">
        <v>45848</v>
      </c>
      <c r="O285" s="16">
        <v>45848</v>
      </c>
      <c r="P285" s="16">
        <v>45848</v>
      </c>
      <c r="Q285" t="s">
        <v>159</v>
      </c>
      <c r="R285" t="s">
        <v>398</v>
      </c>
      <c r="S285">
        <v>10014599</v>
      </c>
      <c r="T285" t="s">
        <v>159</v>
      </c>
      <c r="AT285" t="str">
        <f>IF(A285&gt;0,_xlfn.XLOOKUP(A285,'IW38 SEMANA CAL'!B:B,'IW38 SEMANA CAL'!AA:AA),"")</f>
        <v>CARGUIO</v>
      </c>
      <c r="AU285" t="str">
        <f>IF(A285&gt;0,_xlfn.XLOOKUP(A285,'IW38 SEMANA CAL'!B:B,'IW38 SEMANA CAL'!AD:AD),"")</f>
        <v>PROGRAMADO</v>
      </c>
      <c r="AV285" t="str">
        <f t="shared" si="4"/>
        <v>Ferreyros</v>
      </c>
    </row>
    <row r="286" spans="1:48" x14ac:dyDescent="0.35">
      <c r="A286">
        <v>6622789</v>
      </c>
      <c r="B286">
        <v>0</v>
      </c>
      <c r="C286">
        <v>10</v>
      </c>
      <c r="D286" t="s">
        <v>369</v>
      </c>
      <c r="E286" t="s">
        <v>354</v>
      </c>
      <c r="F286" t="s">
        <v>251</v>
      </c>
      <c r="G286" t="s">
        <v>7849</v>
      </c>
      <c r="H286">
        <v>4</v>
      </c>
      <c r="I286">
        <v>2</v>
      </c>
      <c r="J286">
        <v>2</v>
      </c>
      <c r="K286">
        <v>2</v>
      </c>
      <c r="L286" t="s">
        <v>355</v>
      </c>
      <c r="M286">
        <v>0</v>
      </c>
      <c r="N286" s="16">
        <v>45846</v>
      </c>
      <c r="O286" s="16">
        <v>45846</v>
      </c>
      <c r="P286" s="16">
        <v>45846</v>
      </c>
      <c r="Q286" t="s">
        <v>337</v>
      </c>
      <c r="R286" t="s">
        <v>338</v>
      </c>
      <c r="S286">
        <v>10014600</v>
      </c>
      <c r="T286" t="s">
        <v>337</v>
      </c>
      <c r="AT286" t="str">
        <f>IF(A286&gt;0,_xlfn.XLOOKUP(A286,'IW38 SEMANA CAL'!B:B,'IW38 SEMANA CAL'!AA:AA),"")</f>
        <v>CARGUIO</v>
      </c>
      <c r="AU286" t="str">
        <f>IF(A286&gt;0,_xlfn.XLOOKUP(A286,'IW38 SEMANA CAL'!B:B,'IW38 SEMANA CAL'!AD:AD),"")</f>
        <v>PROGRAMADO</v>
      </c>
      <c r="AV286" t="str">
        <f t="shared" si="4"/>
        <v>Ferreyros</v>
      </c>
    </row>
    <row r="287" spans="1:48" x14ac:dyDescent="0.35">
      <c r="A287">
        <v>6622790</v>
      </c>
      <c r="B287">
        <v>0</v>
      </c>
      <c r="C287">
        <v>10</v>
      </c>
      <c r="D287" t="s">
        <v>369</v>
      </c>
      <c r="E287" t="s">
        <v>375</v>
      </c>
      <c r="F287" t="s">
        <v>251</v>
      </c>
      <c r="G287" t="s">
        <v>7792</v>
      </c>
      <c r="H287">
        <v>4</v>
      </c>
      <c r="I287">
        <v>2</v>
      </c>
      <c r="J287">
        <v>0</v>
      </c>
      <c r="K287">
        <v>2</v>
      </c>
      <c r="L287" t="s">
        <v>355</v>
      </c>
      <c r="M287">
        <v>0</v>
      </c>
      <c r="N287" s="16">
        <v>45850</v>
      </c>
      <c r="O287" s="16">
        <v>45850</v>
      </c>
      <c r="Q287" t="s">
        <v>240</v>
      </c>
      <c r="R287" t="s">
        <v>304</v>
      </c>
      <c r="S287">
        <v>10014607</v>
      </c>
      <c r="T287" t="s">
        <v>240</v>
      </c>
      <c r="AT287" t="str">
        <f>IF(A287&gt;0,_xlfn.XLOOKUP(A287,'IW38 SEMANA CAL'!B:B,'IW38 SEMANA CAL'!AA:AA),"")</f>
        <v>ACARREO</v>
      </c>
      <c r="AU287" t="str">
        <f>IF(A287&gt;0,_xlfn.XLOOKUP(A287,'IW38 SEMANA CAL'!B:B,'IW38 SEMANA CAL'!AD:AD),"")</f>
        <v>PROGRAMADO</v>
      </c>
      <c r="AV287" t="str">
        <f t="shared" si="4"/>
        <v>Ferreyros</v>
      </c>
    </row>
    <row r="288" spans="1:48" x14ac:dyDescent="0.35">
      <c r="A288">
        <v>6623411</v>
      </c>
      <c r="B288">
        <v>0</v>
      </c>
      <c r="C288">
        <v>10</v>
      </c>
      <c r="D288" t="s">
        <v>374</v>
      </c>
      <c r="E288" t="s">
        <v>375</v>
      </c>
      <c r="F288" t="s">
        <v>251</v>
      </c>
      <c r="G288" t="s">
        <v>3502</v>
      </c>
      <c r="H288">
        <v>6</v>
      </c>
      <c r="I288">
        <v>6</v>
      </c>
      <c r="J288">
        <v>0</v>
      </c>
      <c r="K288">
        <v>1</v>
      </c>
      <c r="L288" t="s">
        <v>355</v>
      </c>
      <c r="M288">
        <v>100</v>
      </c>
      <c r="N288" s="16">
        <v>45850</v>
      </c>
      <c r="O288" s="16">
        <v>45850</v>
      </c>
      <c r="Q288" t="s">
        <v>288</v>
      </c>
      <c r="R288" t="s">
        <v>289</v>
      </c>
      <c r="S288">
        <v>10014653</v>
      </c>
      <c r="T288" t="s">
        <v>288</v>
      </c>
      <c r="AT288" t="str">
        <f>IF(A288&gt;0,_xlfn.XLOOKUP(A288,'IW38 SEMANA CAL'!B:B,'IW38 SEMANA CAL'!AA:AA),"")</f>
        <v>CARGUIO</v>
      </c>
      <c r="AU288" t="str">
        <f>IF(A288&gt;0,_xlfn.XLOOKUP(A288,'IW38 SEMANA CAL'!B:B,'IW38 SEMANA CAL'!AD:AD),"")</f>
        <v>PROGRAMADO</v>
      </c>
      <c r="AV288" t="str">
        <f t="shared" si="4"/>
        <v>Zamine Palas</v>
      </c>
    </row>
    <row r="289" spans="1:48" x14ac:dyDescent="0.35">
      <c r="A289">
        <v>6623412</v>
      </c>
      <c r="B289">
        <v>0</v>
      </c>
      <c r="C289">
        <v>10</v>
      </c>
      <c r="D289" t="s">
        <v>374</v>
      </c>
      <c r="E289" t="s">
        <v>375</v>
      </c>
      <c r="F289" t="s">
        <v>251</v>
      </c>
      <c r="G289" t="s">
        <v>3502</v>
      </c>
      <c r="H289">
        <v>6</v>
      </c>
      <c r="I289">
        <v>6</v>
      </c>
      <c r="J289">
        <v>0</v>
      </c>
      <c r="K289">
        <v>1</v>
      </c>
      <c r="L289" t="s">
        <v>355</v>
      </c>
      <c r="M289">
        <v>100</v>
      </c>
      <c r="N289" s="16">
        <v>45851</v>
      </c>
      <c r="O289" s="16">
        <v>45851</v>
      </c>
      <c r="Q289" t="s">
        <v>288</v>
      </c>
      <c r="R289" t="s">
        <v>289</v>
      </c>
      <c r="S289">
        <v>10014653</v>
      </c>
      <c r="T289" t="s">
        <v>288</v>
      </c>
      <c r="AT289" t="str">
        <f>IF(A289&gt;0,_xlfn.XLOOKUP(A289,'IW38 SEMANA CAL'!B:B,'IW38 SEMANA CAL'!AA:AA),"")</f>
        <v>CARGUIO</v>
      </c>
      <c r="AU289" t="str">
        <f>IF(A289&gt;0,_xlfn.XLOOKUP(A289,'IW38 SEMANA CAL'!B:B,'IW38 SEMANA CAL'!AD:AD),"")</f>
        <v>PROGRAMADO</v>
      </c>
      <c r="AV289" t="str">
        <f t="shared" si="4"/>
        <v>Zamine Palas</v>
      </c>
    </row>
    <row r="290" spans="1:48" x14ac:dyDescent="0.35">
      <c r="A290">
        <v>6623413</v>
      </c>
      <c r="B290">
        <v>0</v>
      </c>
      <c r="C290">
        <v>10</v>
      </c>
      <c r="D290" t="s">
        <v>374</v>
      </c>
      <c r="E290" t="s">
        <v>359</v>
      </c>
      <c r="F290" t="s">
        <v>251</v>
      </c>
      <c r="G290" t="s">
        <v>3502</v>
      </c>
      <c r="H290">
        <v>6</v>
      </c>
      <c r="I290">
        <v>6</v>
      </c>
      <c r="J290">
        <v>0</v>
      </c>
      <c r="K290">
        <v>1</v>
      </c>
      <c r="L290" t="s">
        <v>355</v>
      </c>
      <c r="M290">
        <v>100</v>
      </c>
      <c r="N290" s="16">
        <v>45848</v>
      </c>
      <c r="O290" s="16">
        <v>45848</v>
      </c>
      <c r="Q290" t="s">
        <v>286</v>
      </c>
      <c r="R290" t="s">
        <v>287</v>
      </c>
      <c r="S290">
        <v>10014655</v>
      </c>
      <c r="T290" t="s">
        <v>286</v>
      </c>
      <c r="AT290" t="str">
        <f>IF(A290&gt;0,_xlfn.XLOOKUP(A290,'IW38 SEMANA CAL'!B:B,'IW38 SEMANA CAL'!AA:AA),"")</f>
        <v>CARGUIO</v>
      </c>
      <c r="AU290" t="str">
        <f>IF(A290&gt;0,_xlfn.XLOOKUP(A290,'IW38 SEMANA CAL'!B:B,'IW38 SEMANA CAL'!AD:AD),"")</f>
        <v>PROGRAMADO</v>
      </c>
      <c r="AV290" t="str">
        <f t="shared" si="4"/>
        <v>Zamine Palas</v>
      </c>
    </row>
    <row r="291" spans="1:48" x14ac:dyDescent="0.35">
      <c r="A291">
        <v>6623414</v>
      </c>
      <c r="B291">
        <v>0</v>
      </c>
      <c r="C291">
        <v>10</v>
      </c>
      <c r="D291" t="s">
        <v>374</v>
      </c>
      <c r="E291" t="s">
        <v>354</v>
      </c>
      <c r="F291" t="s">
        <v>251</v>
      </c>
      <c r="G291" t="s">
        <v>8920</v>
      </c>
      <c r="H291">
        <v>2.5</v>
      </c>
      <c r="I291">
        <v>5</v>
      </c>
      <c r="J291">
        <v>2.5</v>
      </c>
      <c r="K291">
        <v>0.5</v>
      </c>
      <c r="L291" t="s">
        <v>355</v>
      </c>
      <c r="M291">
        <v>100</v>
      </c>
      <c r="N291" s="16">
        <v>45845</v>
      </c>
      <c r="O291" s="16">
        <v>45845</v>
      </c>
      <c r="P291" s="16">
        <v>45845</v>
      </c>
      <c r="Q291" t="s">
        <v>899</v>
      </c>
      <c r="R291" t="s">
        <v>902</v>
      </c>
      <c r="S291">
        <v>10018449</v>
      </c>
      <c r="T291" t="s">
        <v>901</v>
      </c>
      <c r="AT291" t="str">
        <f>IF(A291&gt;0,_xlfn.XLOOKUP(A291,'IW38 SEMANA CAL'!B:B,'IW38 SEMANA CAL'!AA:AA),"")</f>
        <v>CARGUIO</v>
      </c>
      <c r="AU291" t="str">
        <f>IF(A291&gt;0,_xlfn.XLOOKUP(A291,'IW38 SEMANA CAL'!B:B,'IW38 SEMANA CAL'!AD:AD),"")</f>
        <v>PROGRAMADO</v>
      </c>
      <c r="AV291" t="str">
        <f t="shared" si="4"/>
        <v>Zamine Palas</v>
      </c>
    </row>
    <row r="292" spans="1:48" x14ac:dyDescent="0.35">
      <c r="A292">
        <v>6623415</v>
      </c>
      <c r="B292">
        <v>0</v>
      </c>
      <c r="C292">
        <v>10</v>
      </c>
      <c r="D292" t="s">
        <v>374</v>
      </c>
      <c r="E292" t="s">
        <v>375</v>
      </c>
      <c r="F292" t="s">
        <v>251</v>
      </c>
      <c r="G292" t="s">
        <v>8920</v>
      </c>
      <c r="H292">
        <v>2.5</v>
      </c>
      <c r="I292">
        <v>5</v>
      </c>
      <c r="J292">
        <v>0</v>
      </c>
      <c r="K292">
        <v>0.5</v>
      </c>
      <c r="L292" t="s">
        <v>355</v>
      </c>
      <c r="M292">
        <v>100</v>
      </c>
      <c r="N292" s="16">
        <v>45849</v>
      </c>
      <c r="O292" s="16">
        <v>45849</v>
      </c>
      <c r="Q292" t="s">
        <v>899</v>
      </c>
      <c r="R292" t="s">
        <v>902</v>
      </c>
      <c r="S292">
        <v>10018449</v>
      </c>
      <c r="T292" t="s">
        <v>901</v>
      </c>
      <c r="AT292" t="str">
        <f>IF(A292&gt;0,_xlfn.XLOOKUP(A292,'IW38 SEMANA CAL'!B:B,'IW38 SEMANA CAL'!AA:AA),"")</f>
        <v>CARGUIO</v>
      </c>
      <c r="AU292" t="str">
        <f>IF(A292&gt;0,_xlfn.XLOOKUP(A292,'IW38 SEMANA CAL'!B:B,'IW38 SEMANA CAL'!AD:AD),"")</f>
        <v>PROGRAMADO</v>
      </c>
      <c r="AV292" t="str">
        <f t="shared" si="4"/>
        <v>Zamine Palas</v>
      </c>
    </row>
    <row r="293" spans="1:48" x14ac:dyDescent="0.35">
      <c r="A293">
        <v>6623417</v>
      </c>
      <c r="B293">
        <v>0</v>
      </c>
      <c r="C293">
        <v>10</v>
      </c>
      <c r="D293" t="s">
        <v>374</v>
      </c>
      <c r="E293" t="s">
        <v>375</v>
      </c>
      <c r="F293" t="s">
        <v>251</v>
      </c>
      <c r="G293" t="s">
        <v>3502</v>
      </c>
      <c r="H293">
        <v>6</v>
      </c>
      <c r="I293">
        <v>6</v>
      </c>
      <c r="J293">
        <v>0</v>
      </c>
      <c r="K293">
        <v>1</v>
      </c>
      <c r="L293" t="s">
        <v>355</v>
      </c>
      <c r="M293">
        <v>100</v>
      </c>
      <c r="N293" s="16">
        <v>45849</v>
      </c>
      <c r="O293" s="16">
        <v>45849</v>
      </c>
      <c r="Q293" t="s">
        <v>286</v>
      </c>
      <c r="R293" t="s">
        <v>287</v>
      </c>
      <c r="S293">
        <v>10014655</v>
      </c>
      <c r="T293" t="s">
        <v>286</v>
      </c>
      <c r="AT293" t="str">
        <f>IF(A293&gt;0,_xlfn.XLOOKUP(A293,'IW38 SEMANA CAL'!B:B,'IW38 SEMANA CAL'!AA:AA),"")</f>
        <v>CARGUIO</v>
      </c>
      <c r="AU293" t="str">
        <f>IF(A293&gt;0,_xlfn.XLOOKUP(A293,'IW38 SEMANA CAL'!B:B,'IW38 SEMANA CAL'!AD:AD),"")</f>
        <v>PROGRAMADO</v>
      </c>
      <c r="AV293" t="str">
        <f t="shared" si="4"/>
        <v>Zamine Palas</v>
      </c>
    </row>
    <row r="294" spans="1:48" x14ac:dyDescent="0.35">
      <c r="A294">
        <v>6623419</v>
      </c>
      <c r="B294">
        <v>0</v>
      </c>
      <c r="C294">
        <v>10</v>
      </c>
      <c r="D294" t="s">
        <v>374</v>
      </c>
      <c r="E294" t="s">
        <v>354</v>
      </c>
      <c r="F294" t="s">
        <v>251</v>
      </c>
      <c r="G294" t="s">
        <v>3502</v>
      </c>
      <c r="H294">
        <v>6</v>
      </c>
      <c r="I294">
        <v>6</v>
      </c>
      <c r="J294">
        <v>6</v>
      </c>
      <c r="K294">
        <v>1</v>
      </c>
      <c r="L294" t="s">
        <v>355</v>
      </c>
      <c r="M294">
        <v>100</v>
      </c>
      <c r="N294" s="16">
        <v>45848</v>
      </c>
      <c r="O294" s="16">
        <v>45848</v>
      </c>
      <c r="P294" s="16">
        <v>45852</v>
      </c>
      <c r="Q294" t="s">
        <v>284</v>
      </c>
      <c r="R294" t="s">
        <v>285</v>
      </c>
      <c r="S294">
        <v>10014654</v>
      </c>
      <c r="T294" t="s">
        <v>284</v>
      </c>
      <c r="AT294" t="str">
        <f>IF(A294&gt;0,_xlfn.XLOOKUP(A294,'IW38 SEMANA CAL'!B:B,'IW38 SEMANA CAL'!AA:AA),"")</f>
        <v>CARGUIO</v>
      </c>
      <c r="AU294" t="str">
        <f>IF(A294&gt;0,_xlfn.XLOOKUP(A294,'IW38 SEMANA CAL'!B:B,'IW38 SEMANA CAL'!AD:AD),"")</f>
        <v>PROGRAMADO</v>
      </c>
      <c r="AV294" t="str">
        <f t="shared" si="4"/>
        <v>Zamine Palas</v>
      </c>
    </row>
    <row r="295" spans="1:48" x14ac:dyDescent="0.35">
      <c r="A295">
        <v>6623420</v>
      </c>
      <c r="B295">
        <v>0</v>
      </c>
      <c r="C295">
        <v>30</v>
      </c>
      <c r="D295" t="s">
        <v>365</v>
      </c>
      <c r="E295" t="s">
        <v>1324</v>
      </c>
      <c r="F295" t="s">
        <v>251</v>
      </c>
      <c r="G295" t="s">
        <v>8929</v>
      </c>
      <c r="H295">
        <v>3.6</v>
      </c>
      <c r="I295">
        <v>2</v>
      </c>
      <c r="J295">
        <v>0</v>
      </c>
      <c r="K295">
        <v>1.8</v>
      </c>
      <c r="L295" t="s">
        <v>355</v>
      </c>
      <c r="M295">
        <v>100</v>
      </c>
      <c r="N295" s="16">
        <v>45850</v>
      </c>
      <c r="O295" s="16">
        <v>45850</v>
      </c>
      <c r="Q295" t="s">
        <v>218</v>
      </c>
      <c r="R295" t="s">
        <v>279</v>
      </c>
      <c r="S295">
        <v>10014633</v>
      </c>
      <c r="T295" t="s">
        <v>218</v>
      </c>
      <c r="AT295" t="str">
        <f>IF(A295&gt;0,_xlfn.XLOOKUP(A295,'IW38 SEMANA CAL'!B:B,'IW38 SEMANA CAL'!AA:AA),"")</f>
        <v>AUXILIAR</v>
      </c>
      <c r="AU295" t="str">
        <f>IF(A295&gt;0,_xlfn.XLOOKUP(A295,'IW38 SEMANA CAL'!B:B,'IW38 SEMANA CAL'!AD:AD),"")</f>
        <v>CORRECTIVO</v>
      </c>
      <c r="AV295" t="str">
        <f t="shared" si="4"/>
        <v>Técnico de Inspección</v>
      </c>
    </row>
    <row r="296" spans="1:48" x14ac:dyDescent="0.35">
      <c r="A296">
        <v>6623422</v>
      </c>
      <c r="B296">
        <v>0</v>
      </c>
      <c r="C296">
        <v>10</v>
      </c>
      <c r="D296" t="s">
        <v>203</v>
      </c>
      <c r="E296" t="s">
        <v>375</v>
      </c>
      <c r="F296" t="s">
        <v>251</v>
      </c>
      <c r="G296" t="s">
        <v>6892</v>
      </c>
      <c r="H296">
        <v>6</v>
      </c>
      <c r="I296">
        <v>2</v>
      </c>
      <c r="J296">
        <v>0</v>
      </c>
      <c r="K296">
        <v>3</v>
      </c>
      <c r="L296" t="s">
        <v>355</v>
      </c>
      <c r="M296">
        <v>100</v>
      </c>
      <c r="N296" s="16">
        <v>45849</v>
      </c>
      <c r="O296" s="16">
        <v>45849</v>
      </c>
      <c r="Q296" t="s">
        <v>165</v>
      </c>
      <c r="R296" t="s">
        <v>273</v>
      </c>
      <c r="S296">
        <v>10017653</v>
      </c>
      <c r="T296" t="s">
        <v>272</v>
      </c>
      <c r="AT296" t="str">
        <f>IF(A296&gt;0,_xlfn.XLOOKUP(A296,'IW38 SEMANA CAL'!B:B,'IW38 SEMANA CAL'!AA:AA),"")</f>
        <v>PERFORACIO</v>
      </c>
      <c r="AU296" t="str">
        <f>IF(A296&gt;0,_xlfn.XLOOKUP(A296,'IW38 SEMANA CAL'!B:B,'IW38 SEMANA CAL'!AD:AD),"")</f>
        <v>PROGRAMADO</v>
      </c>
      <c r="AV296" t="str">
        <f t="shared" si="4"/>
        <v>Marcobre</v>
      </c>
    </row>
    <row r="297" spans="1:48" x14ac:dyDescent="0.35">
      <c r="A297">
        <v>6623440</v>
      </c>
      <c r="B297">
        <v>0</v>
      </c>
      <c r="C297">
        <v>10</v>
      </c>
      <c r="D297" t="s">
        <v>203</v>
      </c>
      <c r="E297" t="s">
        <v>359</v>
      </c>
      <c r="F297" t="s">
        <v>310</v>
      </c>
      <c r="G297" t="s">
        <v>7544</v>
      </c>
      <c r="H297">
        <v>2</v>
      </c>
      <c r="I297">
        <v>1</v>
      </c>
      <c r="J297">
        <v>0</v>
      </c>
      <c r="K297">
        <v>2</v>
      </c>
      <c r="L297" t="s">
        <v>355</v>
      </c>
      <c r="M297">
        <v>0</v>
      </c>
      <c r="N297" s="16">
        <v>45847</v>
      </c>
      <c r="O297" s="16">
        <v>45847</v>
      </c>
      <c r="Q297" t="s">
        <v>243</v>
      </c>
      <c r="R297" t="s">
        <v>384</v>
      </c>
      <c r="S297">
        <v>10014627</v>
      </c>
      <c r="T297" t="s">
        <v>243</v>
      </c>
      <c r="AT297" t="str">
        <f>IF(A297&gt;0,_xlfn.XLOOKUP(A297,'IW38 SEMANA CAL'!B:B,'IW38 SEMANA CAL'!AA:AA),"")</f>
        <v>ACARREO</v>
      </c>
      <c r="AU297" t="str">
        <f>IF(A297&gt;0,_xlfn.XLOOKUP(A297,'IW38 SEMANA CAL'!B:B,'IW38 SEMANA CAL'!AD:AD),"")</f>
        <v>CORRECTIVO</v>
      </c>
      <c r="AV297" t="str">
        <f t="shared" si="4"/>
        <v>Marcobre</v>
      </c>
    </row>
    <row r="298" spans="1:48" x14ac:dyDescent="0.35">
      <c r="A298">
        <v>6623441</v>
      </c>
      <c r="B298">
        <v>0</v>
      </c>
      <c r="C298">
        <v>40</v>
      </c>
      <c r="D298" t="s">
        <v>365</v>
      </c>
      <c r="E298" t="s">
        <v>354</v>
      </c>
      <c r="F298" t="s">
        <v>251</v>
      </c>
      <c r="G298" t="s">
        <v>7585</v>
      </c>
      <c r="H298">
        <v>4</v>
      </c>
      <c r="I298">
        <v>2</v>
      </c>
      <c r="J298">
        <v>4</v>
      </c>
      <c r="K298">
        <v>2</v>
      </c>
      <c r="L298" t="s">
        <v>355</v>
      </c>
      <c r="M298">
        <v>100</v>
      </c>
      <c r="N298" s="16">
        <v>45847</v>
      </c>
      <c r="O298" s="16">
        <v>45847</v>
      </c>
      <c r="P298" s="16">
        <v>45848</v>
      </c>
      <c r="Q298" t="s">
        <v>187</v>
      </c>
      <c r="R298" t="s">
        <v>328</v>
      </c>
      <c r="S298">
        <v>10014643</v>
      </c>
      <c r="T298" t="s">
        <v>187</v>
      </c>
      <c r="AT298" t="str">
        <f>IF(A298&gt;0,_xlfn.XLOOKUP(A298,'IW38 SEMANA CAL'!B:B,'IW38 SEMANA CAL'!AA:AA),"")</f>
        <v>AUXILIAR</v>
      </c>
      <c r="AU298" t="str">
        <f>IF(A298&gt;0,_xlfn.XLOOKUP(A298,'IW38 SEMANA CAL'!B:B,'IW38 SEMANA CAL'!AD:AD),"")</f>
        <v>PROGRAMADO</v>
      </c>
      <c r="AV298" t="str">
        <f t="shared" si="4"/>
        <v>Técnico de Inspección</v>
      </c>
    </row>
    <row r="299" spans="1:48" x14ac:dyDescent="0.35">
      <c r="A299">
        <v>6623483</v>
      </c>
      <c r="B299">
        <v>0</v>
      </c>
      <c r="C299">
        <v>10</v>
      </c>
      <c r="D299" t="s">
        <v>203</v>
      </c>
      <c r="E299" t="s">
        <v>354</v>
      </c>
      <c r="F299" t="s">
        <v>310</v>
      </c>
      <c r="G299" t="s">
        <v>7541</v>
      </c>
      <c r="H299">
        <v>4</v>
      </c>
      <c r="I299">
        <v>2</v>
      </c>
      <c r="J299">
        <v>2</v>
      </c>
      <c r="K299">
        <v>2</v>
      </c>
      <c r="L299" t="s">
        <v>355</v>
      </c>
      <c r="M299">
        <v>0</v>
      </c>
      <c r="N299" s="16">
        <v>45846</v>
      </c>
      <c r="O299" s="16">
        <v>45846</v>
      </c>
      <c r="P299" s="16">
        <v>45846</v>
      </c>
      <c r="Q299" t="s">
        <v>337</v>
      </c>
      <c r="R299" t="s">
        <v>338</v>
      </c>
      <c r="S299">
        <v>10014600</v>
      </c>
      <c r="T299" t="s">
        <v>337</v>
      </c>
      <c r="AT299" t="str">
        <f>IF(A299&gt;0,_xlfn.XLOOKUP(A299,'IW38 SEMANA CAL'!B:B,'IW38 SEMANA CAL'!AA:AA),"")</f>
        <v>CARGUIO</v>
      </c>
      <c r="AU299" t="str">
        <f>IF(A299&gt;0,_xlfn.XLOOKUP(A299,'IW38 SEMANA CAL'!B:B,'IW38 SEMANA CAL'!AD:AD),"")</f>
        <v>PROGRAMADO</v>
      </c>
      <c r="AV299" t="str">
        <f t="shared" si="4"/>
        <v>Marcobre</v>
      </c>
    </row>
    <row r="300" spans="1:48" x14ac:dyDescent="0.35">
      <c r="A300">
        <v>6623484</v>
      </c>
      <c r="B300">
        <v>0</v>
      </c>
      <c r="C300">
        <v>10</v>
      </c>
      <c r="D300" t="s">
        <v>203</v>
      </c>
      <c r="E300" t="s">
        <v>354</v>
      </c>
      <c r="F300" t="s">
        <v>310</v>
      </c>
      <c r="G300" t="s">
        <v>7537</v>
      </c>
      <c r="H300">
        <v>2</v>
      </c>
      <c r="I300">
        <v>2</v>
      </c>
      <c r="J300">
        <v>2</v>
      </c>
      <c r="K300">
        <v>1</v>
      </c>
      <c r="L300" t="s">
        <v>355</v>
      </c>
      <c r="M300">
        <v>0</v>
      </c>
      <c r="N300" s="16">
        <v>45850</v>
      </c>
      <c r="O300" s="16">
        <v>45850</v>
      </c>
      <c r="P300" s="16">
        <v>45849</v>
      </c>
      <c r="Q300" t="s">
        <v>173</v>
      </c>
      <c r="R300" t="s">
        <v>341</v>
      </c>
      <c r="S300">
        <v>10014656</v>
      </c>
      <c r="T300" t="s">
        <v>173</v>
      </c>
      <c r="AT300" t="str">
        <f>IF(A300&gt;0,_xlfn.XLOOKUP(A300,'IW38 SEMANA CAL'!B:B,'IW38 SEMANA CAL'!AA:AA),"")</f>
        <v>PERFORACIO</v>
      </c>
      <c r="AU300" t="str">
        <f>IF(A300&gt;0,_xlfn.XLOOKUP(A300,'IW38 SEMANA CAL'!B:B,'IW38 SEMANA CAL'!AD:AD),"")</f>
        <v>PROGRAMADO</v>
      </c>
      <c r="AV300" t="str">
        <f t="shared" si="4"/>
        <v>Marcobre</v>
      </c>
    </row>
    <row r="301" spans="1:48" x14ac:dyDescent="0.35">
      <c r="A301">
        <v>6623485</v>
      </c>
      <c r="B301">
        <v>0</v>
      </c>
      <c r="C301">
        <v>10</v>
      </c>
      <c r="D301" t="s">
        <v>370</v>
      </c>
      <c r="E301" t="s">
        <v>354</v>
      </c>
      <c r="F301" t="s">
        <v>310</v>
      </c>
      <c r="G301" t="s">
        <v>7540</v>
      </c>
      <c r="H301">
        <v>3</v>
      </c>
      <c r="I301">
        <v>1</v>
      </c>
      <c r="J301">
        <v>3</v>
      </c>
      <c r="K301">
        <v>3</v>
      </c>
      <c r="L301" t="s">
        <v>355</v>
      </c>
      <c r="M301">
        <v>0</v>
      </c>
      <c r="N301" s="16">
        <v>45846</v>
      </c>
      <c r="O301" s="16">
        <v>45846</v>
      </c>
      <c r="P301" s="16">
        <v>45847</v>
      </c>
      <c r="Q301" t="s">
        <v>419</v>
      </c>
      <c r="R301" t="s">
        <v>420</v>
      </c>
      <c r="S301">
        <v>10014605</v>
      </c>
      <c r="T301" t="s">
        <v>419</v>
      </c>
      <c r="AT301" t="str">
        <f>IF(A301&gt;0,_xlfn.XLOOKUP(A301,'IW38 SEMANA CAL'!B:B,'IW38 SEMANA CAL'!AA:AA),"")</f>
        <v>ACARREO</v>
      </c>
      <c r="AU301" t="str">
        <f>IF(A301&gt;0,_xlfn.XLOOKUP(A301,'IW38 SEMANA CAL'!B:B,'IW38 SEMANA CAL'!AD:AD),"")</f>
        <v>PROGRAMADO</v>
      </c>
      <c r="AV301" t="str">
        <f t="shared" si="4"/>
        <v>Mantenimiento Eléctrico</v>
      </c>
    </row>
    <row r="302" spans="1:48" x14ac:dyDescent="0.35">
      <c r="A302">
        <v>6623486</v>
      </c>
      <c r="B302">
        <v>0</v>
      </c>
      <c r="C302">
        <v>10</v>
      </c>
      <c r="D302" t="s">
        <v>203</v>
      </c>
      <c r="E302" t="s">
        <v>359</v>
      </c>
      <c r="F302" t="s">
        <v>310</v>
      </c>
      <c r="G302" t="s">
        <v>7539</v>
      </c>
      <c r="H302">
        <v>10</v>
      </c>
      <c r="I302">
        <v>2</v>
      </c>
      <c r="J302">
        <v>0</v>
      </c>
      <c r="K302">
        <v>5</v>
      </c>
      <c r="L302" t="s">
        <v>355</v>
      </c>
      <c r="M302">
        <v>0</v>
      </c>
      <c r="N302" s="16">
        <v>45849</v>
      </c>
      <c r="O302" s="16">
        <v>45849</v>
      </c>
      <c r="Q302" t="s">
        <v>148</v>
      </c>
      <c r="R302" t="s">
        <v>297</v>
      </c>
      <c r="S302">
        <v>10014617</v>
      </c>
      <c r="T302" t="s">
        <v>148</v>
      </c>
      <c r="AT302" t="str">
        <f>IF(A302&gt;0,_xlfn.XLOOKUP(A302,'IW38 SEMANA CAL'!B:B,'IW38 SEMANA CAL'!AA:AA),"")</f>
        <v>ACARREO</v>
      </c>
      <c r="AU302" t="str">
        <f>IF(A302&gt;0,_xlfn.XLOOKUP(A302,'IW38 SEMANA CAL'!B:B,'IW38 SEMANA CAL'!AD:AD),"")</f>
        <v>PROGRAMADO</v>
      </c>
      <c r="AV302" t="str">
        <f t="shared" si="4"/>
        <v>Marcobre</v>
      </c>
    </row>
    <row r="303" spans="1:48" x14ac:dyDescent="0.35">
      <c r="A303">
        <v>6623488</v>
      </c>
      <c r="B303">
        <v>0</v>
      </c>
      <c r="C303">
        <v>10</v>
      </c>
      <c r="D303" t="s">
        <v>203</v>
      </c>
      <c r="E303" t="s">
        <v>354</v>
      </c>
      <c r="F303" t="s">
        <v>310</v>
      </c>
      <c r="G303" t="s">
        <v>7538</v>
      </c>
      <c r="H303">
        <v>2</v>
      </c>
      <c r="I303">
        <v>2</v>
      </c>
      <c r="J303">
        <v>2</v>
      </c>
      <c r="K303">
        <v>1</v>
      </c>
      <c r="L303" t="s">
        <v>355</v>
      </c>
      <c r="M303">
        <v>0</v>
      </c>
      <c r="N303" s="16">
        <v>45847</v>
      </c>
      <c r="O303" s="16">
        <v>45847</v>
      </c>
      <c r="P303" s="16">
        <v>45846</v>
      </c>
      <c r="Q303" t="s">
        <v>3806</v>
      </c>
      <c r="R303" t="s">
        <v>3805</v>
      </c>
      <c r="S303">
        <v>10018963</v>
      </c>
      <c r="T303" t="s">
        <v>3804</v>
      </c>
      <c r="AT303" t="str">
        <f>IF(A303&gt;0,_xlfn.XLOOKUP(A303,'IW38 SEMANA CAL'!B:B,'IW38 SEMANA CAL'!AA:AA),"")</f>
        <v>PERFORACIO</v>
      </c>
      <c r="AU303" t="str">
        <f>IF(A303&gt;0,_xlfn.XLOOKUP(A303,'IW38 SEMANA CAL'!B:B,'IW38 SEMANA CAL'!AD:AD),"")</f>
        <v>PROGRAMADO</v>
      </c>
      <c r="AV303" t="str">
        <f t="shared" si="4"/>
        <v>Marcobre</v>
      </c>
    </row>
    <row r="304" spans="1:48" x14ac:dyDescent="0.35">
      <c r="A304">
        <v>6623490</v>
      </c>
      <c r="B304">
        <v>0</v>
      </c>
      <c r="C304">
        <v>10</v>
      </c>
      <c r="D304" t="s">
        <v>203</v>
      </c>
      <c r="E304" t="s">
        <v>359</v>
      </c>
      <c r="F304" t="s">
        <v>310</v>
      </c>
      <c r="G304" t="s">
        <v>7536</v>
      </c>
      <c r="H304">
        <v>2</v>
      </c>
      <c r="I304">
        <v>2</v>
      </c>
      <c r="J304">
        <v>0</v>
      </c>
      <c r="K304">
        <v>1</v>
      </c>
      <c r="L304" t="s">
        <v>355</v>
      </c>
      <c r="M304">
        <v>0</v>
      </c>
      <c r="N304" s="16">
        <v>45850</v>
      </c>
      <c r="O304" s="16">
        <v>45850</v>
      </c>
      <c r="Q304" t="s">
        <v>231</v>
      </c>
      <c r="R304" t="s">
        <v>331</v>
      </c>
      <c r="S304">
        <v>10014638</v>
      </c>
      <c r="T304" t="s">
        <v>231</v>
      </c>
      <c r="AT304" t="str">
        <f>IF(A304&gt;0,_xlfn.XLOOKUP(A304,'IW38 SEMANA CAL'!B:B,'IW38 SEMANA CAL'!AA:AA),"")</f>
        <v>AUXILIAR</v>
      </c>
      <c r="AU304" t="str">
        <f>IF(A304&gt;0,_xlfn.XLOOKUP(A304,'IW38 SEMANA CAL'!B:B,'IW38 SEMANA CAL'!AD:AD),"")</f>
        <v>PROGRAMADO</v>
      </c>
      <c r="AV304" t="str">
        <f t="shared" si="4"/>
        <v>Marcobre</v>
      </c>
    </row>
    <row r="305" spans="1:48" x14ac:dyDescent="0.35">
      <c r="A305">
        <v>6623492</v>
      </c>
      <c r="B305">
        <v>0</v>
      </c>
      <c r="C305">
        <v>10</v>
      </c>
      <c r="D305" t="s">
        <v>369</v>
      </c>
      <c r="E305" t="s">
        <v>359</v>
      </c>
      <c r="F305" t="s">
        <v>310</v>
      </c>
      <c r="G305" t="s">
        <v>7652</v>
      </c>
      <c r="H305">
        <v>8</v>
      </c>
      <c r="I305">
        <v>2</v>
      </c>
      <c r="J305">
        <v>0</v>
      </c>
      <c r="K305">
        <v>4</v>
      </c>
      <c r="L305" t="s">
        <v>355</v>
      </c>
      <c r="M305">
        <v>0</v>
      </c>
      <c r="N305" s="16">
        <v>45847</v>
      </c>
      <c r="O305" s="16">
        <v>45847</v>
      </c>
      <c r="Q305" t="s">
        <v>3806</v>
      </c>
      <c r="R305" t="s">
        <v>3805</v>
      </c>
      <c r="S305">
        <v>10018963</v>
      </c>
      <c r="T305" t="s">
        <v>3804</v>
      </c>
      <c r="AT305" t="str">
        <f>IF(A305&gt;0,_xlfn.XLOOKUP(A305,'IW38 SEMANA CAL'!B:B,'IW38 SEMANA CAL'!AA:AA),"")</f>
        <v>PERFORACIO</v>
      </c>
      <c r="AU305" t="str">
        <f>IF(A305&gt;0,_xlfn.XLOOKUP(A305,'IW38 SEMANA CAL'!B:B,'IW38 SEMANA CAL'!AD:AD),"")</f>
        <v>PROGRAMADO</v>
      </c>
      <c r="AV305" t="str">
        <f t="shared" si="4"/>
        <v>Ferreyros</v>
      </c>
    </row>
    <row r="306" spans="1:48" x14ac:dyDescent="0.35">
      <c r="A306">
        <v>6623493</v>
      </c>
      <c r="B306">
        <v>0</v>
      </c>
      <c r="C306">
        <v>10</v>
      </c>
      <c r="D306" t="s">
        <v>369</v>
      </c>
      <c r="E306" t="s">
        <v>354</v>
      </c>
      <c r="F306" t="s">
        <v>310</v>
      </c>
      <c r="G306" t="s">
        <v>7653</v>
      </c>
      <c r="H306">
        <v>8</v>
      </c>
      <c r="I306">
        <v>2</v>
      </c>
      <c r="J306">
        <v>8</v>
      </c>
      <c r="K306">
        <v>4</v>
      </c>
      <c r="L306" t="s">
        <v>355</v>
      </c>
      <c r="M306">
        <v>0</v>
      </c>
      <c r="N306" s="16">
        <v>45848</v>
      </c>
      <c r="O306" s="16">
        <v>45848</v>
      </c>
      <c r="P306" s="16">
        <v>45848</v>
      </c>
      <c r="Q306" t="s">
        <v>159</v>
      </c>
      <c r="R306" t="s">
        <v>398</v>
      </c>
      <c r="S306">
        <v>10014599</v>
      </c>
      <c r="T306" t="s">
        <v>159</v>
      </c>
      <c r="AT306" t="str">
        <f>IF(A306&gt;0,_xlfn.XLOOKUP(A306,'IW38 SEMANA CAL'!B:B,'IW38 SEMANA CAL'!AA:AA),"")</f>
        <v>CARGUIO</v>
      </c>
      <c r="AU306" t="str">
        <f>IF(A306&gt;0,_xlfn.XLOOKUP(A306,'IW38 SEMANA CAL'!B:B,'IW38 SEMANA CAL'!AD:AD),"")</f>
        <v>PROGRAMADO</v>
      </c>
      <c r="AV306" t="str">
        <f t="shared" si="4"/>
        <v>Ferreyros</v>
      </c>
    </row>
    <row r="307" spans="1:48" x14ac:dyDescent="0.35">
      <c r="A307">
        <v>6623497</v>
      </c>
      <c r="B307">
        <v>0</v>
      </c>
      <c r="C307">
        <v>10</v>
      </c>
      <c r="D307" t="s">
        <v>369</v>
      </c>
      <c r="E307" t="s">
        <v>354</v>
      </c>
      <c r="F307" t="s">
        <v>310</v>
      </c>
      <c r="G307" t="s">
        <v>7531</v>
      </c>
      <c r="H307">
        <v>4</v>
      </c>
      <c r="I307">
        <v>2</v>
      </c>
      <c r="J307">
        <v>4</v>
      </c>
      <c r="K307">
        <v>2</v>
      </c>
      <c r="L307" t="s">
        <v>355</v>
      </c>
      <c r="M307">
        <v>0</v>
      </c>
      <c r="N307" s="16">
        <v>45848</v>
      </c>
      <c r="O307" s="16">
        <v>45848</v>
      </c>
      <c r="P307" s="16">
        <v>45848</v>
      </c>
      <c r="Q307" t="s">
        <v>159</v>
      </c>
      <c r="R307" t="s">
        <v>398</v>
      </c>
      <c r="S307">
        <v>10014599</v>
      </c>
      <c r="T307" t="s">
        <v>159</v>
      </c>
      <c r="AT307" t="str">
        <f>IF(A307&gt;0,_xlfn.XLOOKUP(A307,'IW38 SEMANA CAL'!B:B,'IW38 SEMANA CAL'!AA:AA),"")</f>
        <v>CARGUIO</v>
      </c>
      <c r="AU307" t="str">
        <f>IF(A307&gt;0,_xlfn.XLOOKUP(A307,'IW38 SEMANA CAL'!B:B,'IW38 SEMANA CAL'!AD:AD),"")</f>
        <v>PROGRAMADO</v>
      </c>
      <c r="AV307" t="str">
        <f t="shared" si="4"/>
        <v>Ferreyros</v>
      </c>
    </row>
    <row r="308" spans="1:48" x14ac:dyDescent="0.35">
      <c r="A308">
        <v>6623702</v>
      </c>
      <c r="B308">
        <v>0</v>
      </c>
      <c r="C308">
        <v>10</v>
      </c>
      <c r="D308" t="s">
        <v>374</v>
      </c>
      <c r="E308" t="s">
        <v>1324</v>
      </c>
      <c r="F308" t="s">
        <v>6085</v>
      </c>
      <c r="G308" t="s">
        <v>8299</v>
      </c>
      <c r="H308">
        <v>288</v>
      </c>
      <c r="I308">
        <v>6</v>
      </c>
      <c r="J308">
        <v>0</v>
      </c>
      <c r="K308">
        <v>48</v>
      </c>
      <c r="L308" t="s">
        <v>355</v>
      </c>
      <c r="M308">
        <v>0</v>
      </c>
      <c r="N308" s="16">
        <v>45845</v>
      </c>
      <c r="O308" s="16">
        <v>45847</v>
      </c>
      <c r="Q308" t="s">
        <v>6914</v>
      </c>
      <c r="S308">
        <v>201536</v>
      </c>
      <c r="AT308" t="str">
        <f>IF(A308&gt;0,_xlfn.XLOOKUP(A308,'IW38 SEMANA CAL'!B:B,'IW38 SEMANA CAL'!AA:AA),"")</f>
        <v>CARGUIO</v>
      </c>
      <c r="AU308" t="str">
        <f>IF(A308&gt;0,_xlfn.XLOOKUP(A308,'IW38 SEMANA CAL'!B:B,'IW38 SEMANA CAL'!AD:AD),"")</f>
        <v>CORRECTIVO</v>
      </c>
      <c r="AV308" t="str">
        <f t="shared" si="4"/>
        <v>Zamine Palas</v>
      </c>
    </row>
    <row r="309" spans="1:48" x14ac:dyDescent="0.35">
      <c r="A309">
        <v>6623717</v>
      </c>
      <c r="B309">
        <v>0</v>
      </c>
      <c r="C309">
        <v>10</v>
      </c>
      <c r="D309" t="s">
        <v>374</v>
      </c>
      <c r="E309" t="s">
        <v>1324</v>
      </c>
      <c r="F309" t="s">
        <v>6085</v>
      </c>
      <c r="G309" t="s">
        <v>8298</v>
      </c>
      <c r="H309">
        <v>432</v>
      </c>
      <c r="I309">
        <v>6</v>
      </c>
      <c r="J309">
        <v>0</v>
      </c>
      <c r="K309">
        <v>72</v>
      </c>
      <c r="L309" t="s">
        <v>355</v>
      </c>
      <c r="M309">
        <v>0</v>
      </c>
      <c r="N309" s="16">
        <v>45845</v>
      </c>
      <c r="O309" s="16">
        <v>45848</v>
      </c>
      <c r="Q309" t="s">
        <v>6912</v>
      </c>
      <c r="S309">
        <v>201504</v>
      </c>
      <c r="AT309" t="str">
        <f>IF(A309&gt;0,_xlfn.XLOOKUP(A309,'IW38 SEMANA CAL'!B:B,'IW38 SEMANA CAL'!AA:AA),"")</f>
        <v>CARGUIO</v>
      </c>
      <c r="AU309" t="str">
        <f>IF(A309&gt;0,_xlfn.XLOOKUP(A309,'IW38 SEMANA CAL'!B:B,'IW38 SEMANA CAL'!AD:AD),"")</f>
        <v>CORRECTIVO</v>
      </c>
      <c r="AV309" t="str">
        <f t="shared" si="4"/>
        <v>Zamine Palas</v>
      </c>
    </row>
    <row r="310" spans="1:48" x14ac:dyDescent="0.35">
      <c r="A310">
        <v>6623737</v>
      </c>
      <c r="B310">
        <v>0</v>
      </c>
      <c r="C310">
        <v>10</v>
      </c>
      <c r="D310" t="s">
        <v>203</v>
      </c>
      <c r="E310" t="s">
        <v>354</v>
      </c>
      <c r="F310" t="s">
        <v>310</v>
      </c>
      <c r="G310" t="s">
        <v>8014</v>
      </c>
      <c r="H310">
        <v>4</v>
      </c>
      <c r="I310">
        <v>2</v>
      </c>
      <c r="J310">
        <v>4</v>
      </c>
      <c r="K310">
        <v>2</v>
      </c>
      <c r="L310" t="s">
        <v>355</v>
      </c>
      <c r="M310">
        <v>0</v>
      </c>
      <c r="N310" s="16">
        <v>45850</v>
      </c>
      <c r="O310" s="16">
        <v>45850</v>
      </c>
      <c r="P310" s="16">
        <v>45852</v>
      </c>
      <c r="Q310" t="s">
        <v>284</v>
      </c>
      <c r="R310" t="s">
        <v>285</v>
      </c>
      <c r="S310">
        <v>10014654</v>
      </c>
      <c r="T310" t="s">
        <v>284</v>
      </c>
      <c r="AT310" t="str">
        <f>IF(A310&gt;0,_xlfn.XLOOKUP(A310,'IW38 SEMANA CAL'!B:B,'IW38 SEMANA CAL'!AA:AA),"")</f>
        <v>CARGUIO</v>
      </c>
      <c r="AU310" t="str">
        <f>IF(A310&gt;0,_xlfn.XLOOKUP(A310,'IW38 SEMANA CAL'!B:B,'IW38 SEMANA CAL'!AD:AD),"")</f>
        <v>PROGRAMADO</v>
      </c>
      <c r="AV310" t="str">
        <f t="shared" si="4"/>
        <v>Marcobre</v>
      </c>
    </row>
    <row r="311" spans="1:48" x14ac:dyDescent="0.35">
      <c r="A311">
        <v>6623737</v>
      </c>
      <c r="B311">
        <v>0</v>
      </c>
      <c r="C311">
        <v>20</v>
      </c>
      <c r="D311" t="s">
        <v>362</v>
      </c>
      <c r="E311" t="s">
        <v>375</v>
      </c>
      <c r="F311" t="s">
        <v>310</v>
      </c>
      <c r="G311" t="s">
        <v>8014</v>
      </c>
      <c r="H311">
        <v>2</v>
      </c>
      <c r="I311">
        <v>1</v>
      </c>
      <c r="J311">
        <v>0</v>
      </c>
      <c r="K311">
        <v>2</v>
      </c>
      <c r="L311" t="s">
        <v>355</v>
      </c>
      <c r="M311">
        <v>0</v>
      </c>
      <c r="N311" s="16">
        <v>45850</v>
      </c>
      <c r="O311" s="16">
        <v>45850</v>
      </c>
      <c r="Q311" t="s">
        <v>284</v>
      </c>
      <c r="R311" t="s">
        <v>285</v>
      </c>
      <c r="S311">
        <v>10014654</v>
      </c>
      <c r="T311" t="s">
        <v>284</v>
      </c>
      <c r="AT311" t="str">
        <f>IF(A311&gt;0,_xlfn.XLOOKUP(A311,'IW38 SEMANA CAL'!B:B,'IW38 SEMANA CAL'!AA:AA),"")</f>
        <v>CARGUIO</v>
      </c>
      <c r="AU311" t="str">
        <f>IF(A311&gt;0,_xlfn.XLOOKUP(A311,'IW38 SEMANA CAL'!B:B,'IW38 SEMANA CAL'!AD:AD),"")</f>
        <v>PROGRAMADO</v>
      </c>
      <c r="AV311" t="str">
        <f t="shared" si="4"/>
        <v>Operador de Grúa</v>
      </c>
    </row>
    <row r="312" spans="1:48" x14ac:dyDescent="0.35">
      <c r="A312">
        <v>6623745</v>
      </c>
      <c r="B312">
        <v>0</v>
      </c>
      <c r="C312">
        <v>130</v>
      </c>
      <c r="D312" t="s">
        <v>367</v>
      </c>
      <c r="E312" t="s">
        <v>359</v>
      </c>
      <c r="F312" t="s">
        <v>251</v>
      </c>
      <c r="G312" t="s">
        <v>8921</v>
      </c>
      <c r="H312">
        <v>4</v>
      </c>
      <c r="I312">
        <v>2</v>
      </c>
      <c r="J312">
        <v>0</v>
      </c>
      <c r="K312">
        <v>2</v>
      </c>
      <c r="L312" t="s">
        <v>355</v>
      </c>
      <c r="M312">
        <v>100</v>
      </c>
      <c r="N312" s="16">
        <v>45846</v>
      </c>
      <c r="O312" s="16">
        <v>45846</v>
      </c>
      <c r="Q312" t="s">
        <v>326</v>
      </c>
      <c r="R312" t="s">
        <v>325</v>
      </c>
      <c r="S312">
        <v>10014719</v>
      </c>
      <c r="T312" t="s">
        <v>324</v>
      </c>
      <c r="AT312" t="str">
        <f>IF(A312&gt;0,_xlfn.XLOOKUP(A312,'IW38 SEMANA CAL'!B:B,'IW38 SEMANA CAL'!AA:AA),"")</f>
        <v>SOPORTE</v>
      </c>
      <c r="AU312" t="str">
        <f>IF(A312&gt;0,_xlfn.XLOOKUP(A312,'IW38 SEMANA CAL'!B:B,'IW38 SEMANA CAL'!AD:AD),"")</f>
        <v>PROGRAMADO</v>
      </c>
      <c r="AV312" t="str">
        <f t="shared" si="4"/>
        <v>Soporte</v>
      </c>
    </row>
    <row r="313" spans="1:48" x14ac:dyDescent="0.35">
      <c r="A313">
        <v>6623745</v>
      </c>
      <c r="B313">
        <v>0</v>
      </c>
      <c r="C313">
        <v>140</v>
      </c>
      <c r="D313" t="s">
        <v>362</v>
      </c>
      <c r="E313" t="s">
        <v>359</v>
      </c>
      <c r="F313" t="s">
        <v>251</v>
      </c>
      <c r="G313" t="s">
        <v>8921</v>
      </c>
      <c r="H313">
        <v>2</v>
      </c>
      <c r="I313">
        <v>1</v>
      </c>
      <c r="J313">
        <v>0</v>
      </c>
      <c r="K313">
        <v>2</v>
      </c>
      <c r="L313" t="s">
        <v>355</v>
      </c>
      <c r="M313">
        <v>100</v>
      </c>
      <c r="N313" s="16">
        <v>45846</v>
      </c>
      <c r="O313" s="16">
        <v>45846</v>
      </c>
      <c r="Q313" t="s">
        <v>326</v>
      </c>
      <c r="R313" t="s">
        <v>325</v>
      </c>
      <c r="S313">
        <v>10014719</v>
      </c>
      <c r="T313" t="s">
        <v>324</v>
      </c>
      <c r="AT313" t="str">
        <f>IF(A313&gt;0,_xlfn.XLOOKUP(A313,'IW38 SEMANA CAL'!B:B,'IW38 SEMANA CAL'!AA:AA),"")</f>
        <v>SOPORTE</v>
      </c>
      <c r="AU313" t="str">
        <f>IF(A313&gt;0,_xlfn.XLOOKUP(A313,'IW38 SEMANA CAL'!B:B,'IW38 SEMANA CAL'!AD:AD),"")</f>
        <v>PROGRAMADO</v>
      </c>
      <c r="AV313" t="str">
        <f t="shared" si="4"/>
        <v>Operador de Grúa</v>
      </c>
    </row>
    <row r="314" spans="1:48" x14ac:dyDescent="0.35">
      <c r="A314">
        <v>6623892</v>
      </c>
      <c r="B314">
        <v>0</v>
      </c>
      <c r="C314">
        <v>10</v>
      </c>
      <c r="D314" t="s">
        <v>367</v>
      </c>
      <c r="E314" t="s">
        <v>354</v>
      </c>
      <c r="F314" t="s">
        <v>251</v>
      </c>
      <c r="G314" t="s">
        <v>7943</v>
      </c>
      <c r="H314">
        <v>6</v>
      </c>
      <c r="I314">
        <v>2</v>
      </c>
      <c r="J314">
        <v>6</v>
      </c>
      <c r="K314">
        <v>3</v>
      </c>
      <c r="L314" t="s">
        <v>355</v>
      </c>
      <c r="M314">
        <v>0</v>
      </c>
      <c r="N314" s="16">
        <v>45845</v>
      </c>
      <c r="O314" s="16">
        <v>45845</v>
      </c>
      <c r="P314" s="16">
        <v>45847</v>
      </c>
      <c r="Q314" t="s">
        <v>144</v>
      </c>
      <c r="R314" t="s">
        <v>393</v>
      </c>
      <c r="S314">
        <v>10014649</v>
      </c>
      <c r="T314" t="s">
        <v>144</v>
      </c>
      <c r="AT314" t="str">
        <f>IF(A314&gt;0,_xlfn.XLOOKUP(A314,'IW38 SEMANA CAL'!B:B,'IW38 SEMANA CAL'!AA:AA),"")</f>
        <v>SOPORTE</v>
      </c>
      <c r="AU314" t="str">
        <f>IF(A314&gt;0,_xlfn.XLOOKUP(A314,'IW38 SEMANA CAL'!B:B,'IW38 SEMANA CAL'!AD:AD),"")</f>
        <v>PROGRAMADO</v>
      </c>
      <c r="AV314" t="str">
        <f t="shared" si="4"/>
        <v>Soporte</v>
      </c>
    </row>
    <row r="315" spans="1:48" x14ac:dyDescent="0.35">
      <c r="A315">
        <v>6623973</v>
      </c>
      <c r="B315">
        <v>0</v>
      </c>
      <c r="C315">
        <v>10</v>
      </c>
      <c r="D315" t="s">
        <v>203</v>
      </c>
      <c r="E315" t="s">
        <v>354</v>
      </c>
      <c r="F315" t="s">
        <v>251</v>
      </c>
      <c r="G315" t="s">
        <v>8922</v>
      </c>
      <c r="H315">
        <v>4</v>
      </c>
      <c r="I315">
        <v>2</v>
      </c>
      <c r="J315">
        <v>4</v>
      </c>
      <c r="K315">
        <v>2</v>
      </c>
      <c r="L315" t="s">
        <v>355</v>
      </c>
      <c r="M315">
        <v>0</v>
      </c>
      <c r="N315" s="16">
        <v>45846</v>
      </c>
      <c r="O315" s="16">
        <v>45846</v>
      </c>
      <c r="P315" s="16">
        <v>45846</v>
      </c>
      <c r="Q315" t="s">
        <v>137</v>
      </c>
      <c r="R315" t="s">
        <v>388</v>
      </c>
      <c r="S315">
        <v>10014595</v>
      </c>
      <c r="T315" t="s">
        <v>137</v>
      </c>
      <c r="AT315" t="str">
        <f>IF(A315&gt;0,_xlfn.XLOOKUP(A315,'IW38 SEMANA CAL'!B:B,'IW38 SEMANA CAL'!AA:AA),"")</f>
        <v>PERFORACIO</v>
      </c>
      <c r="AU315" t="str">
        <f>IF(A315&gt;0,_xlfn.XLOOKUP(A315,'IW38 SEMANA CAL'!B:B,'IW38 SEMANA CAL'!AD:AD),"")</f>
        <v>PROGRAMADO</v>
      </c>
      <c r="AV315" t="str">
        <f t="shared" si="4"/>
        <v>Marcobre</v>
      </c>
    </row>
    <row r="316" spans="1:48" x14ac:dyDescent="0.35">
      <c r="A316">
        <v>6624029</v>
      </c>
      <c r="B316">
        <v>0</v>
      </c>
      <c r="C316">
        <v>10</v>
      </c>
      <c r="D316" t="s">
        <v>203</v>
      </c>
      <c r="E316" t="s">
        <v>354</v>
      </c>
      <c r="F316" t="s">
        <v>310</v>
      </c>
      <c r="G316" t="s">
        <v>8295</v>
      </c>
      <c r="H316">
        <v>4</v>
      </c>
      <c r="I316">
        <v>2</v>
      </c>
      <c r="J316">
        <v>4</v>
      </c>
      <c r="K316">
        <v>2</v>
      </c>
      <c r="L316" t="s">
        <v>355</v>
      </c>
      <c r="M316">
        <v>0</v>
      </c>
      <c r="N316" s="16">
        <v>45845</v>
      </c>
      <c r="O316" s="16">
        <v>45845</v>
      </c>
      <c r="P316" s="16">
        <v>45847</v>
      </c>
      <c r="Q316" t="s">
        <v>144</v>
      </c>
      <c r="R316" t="s">
        <v>393</v>
      </c>
      <c r="S316">
        <v>10014649</v>
      </c>
      <c r="T316" t="s">
        <v>144</v>
      </c>
      <c r="AT316" t="str">
        <f>IF(A316&gt;0,_xlfn.XLOOKUP(A316,'IW38 SEMANA CAL'!B:B,'IW38 SEMANA CAL'!AA:AA),"")</f>
        <v>SOPORTE</v>
      </c>
      <c r="AU316" t="str">
        <f>IF(A316&gt;0,_xlfn.XLOOKUP(A316,'IW38 SEMANA CAL'!B:B,'IW38 SEMANA CAL'!AD:AD),"")</f>
        <v>CORRECTIVO</v>
      </c>
      <c r="AV316" t="str">
        <f t="shared" si="4"/>
        <v>Marcobre</v>
      </c>
    </row>
    <row r="317" spans="1:48" x14ac:dyDescent="0.35">
      <c r="A317">
        <v>6624072</v>
      </c>
      <c r="B317">
        <v>0</v>
      </c>
      <c r="C317">
        <v>10</v>
      </c>
      <c r="D317" t="s">
        <v>203</v>
      </c>
      <c r="E317" t="s">
        <v>375</v>
      </c>
      <c r="F317" t="s">
        <v>310</v>
      </c>
      <c r="G317" t="s">
        <v>8294</v>
      </c>
      <c r="H317">
        <v>4</v>
      </c>
      <c r="I317">
        <v>2</v>
      </c>
      <c r="J317">
        <v>0</v>
      </c>
      <c r="K317">
        <v>2</v>
      </c>
      <c r="L317" t="s">
        <v>355</v>
      </c>
      <c r="M317">
        <v>0</v>
      </c>
      <c r="N317" s="16">
        <v>45845</v>
      </c>
      <c r="O317" s="16">
        <v>45845</v>
      </c>
      <c r="Q317" t="s">
        <v>318</v>
      </c>
      <c r="R317" t="s">
        <v>319</v>
      </c>
      <c r="S317">
        <v>10014631</v>
      </c>
      <c r="T317" t="s">
        <v>318</v>
      </c>
      <c r="AT317" t="str">
        <f>IF(A317&gt;0,_xlfn.XLOOKUP(A317,'IW38 SEMANA CAL'!B:B,'IW38 SEMANA CAL'!AA:AA),"")</f>
        <v>AUXILIAR</v>
      </c>
      <c r="AU317" t="str">
        <f>IF(A317&gt;0,_xlfn.XLOOKUP(A317,'IW38 SEMANA CAL'!B:B,'IW38 SEMANA CAL'!AD:AD),"")</f>
        <v>CORRECTIVO</v>
      </c>
      <c r="AV317" t="str">
        <f t="shared" si="4"/>
        <v>Marcobre</v>
      </c>
    </row>
    <row r="318" spans="1:48" x14ac:dyDescent="0.35">
      <c r="A318">
        <v>6624077</v>
      </c>
      <c r="B318">
        <v>0</v>
      </c>
      <c r="C318">
        <v>10</v>
      </c>
      <c r="D318" t="s">
        <v>203</v>
      </c>
      <c r="E318" t="s">
        <v>354</v>
      </c>
      <c r="F318" t="s">
        <v>310</v>
      </c>
      <c r="G318" t="s">
        <v>8293</v>
      </c>
      <c r="H318">
        <v>4</v>
      </c>
      <c r="I318">
        <v>2</v>
      </c>
      <c r="J318">
        <v>4</v>
      </c>
      <c r="K318">
        <v>2</v>
      </c>
      <c r="L318" t="s">
        <v>355</v>
      </c>
      <c r="M318">
        <v>0</v>
      </c>
      <c r="N318" s="16">
        <v>45845</v>
      </c>
      <c r="O318" s="16">
        <v>45845</v>
      </c>
      <c r="P318" s="16">
        <v>45844</v>
      </c>
      <c r="Q318" t="s">
        <v>201</v>
      </c>
      <c r="R318" t="s">
        <v>334</v>
      </c>
      <c r="S318">
        <v>10014602</v>
      </c>
      <c r="T318" t="s">
        <v>201</v>
      </c>
      <c r="AT318" t="str">
        <f>IF(A318&gt;0,_xlfn.XLOOKUP(A318,'IW38 SEMANA CAL'!B:B,'IW38 SEMANA CAL'!AA:AA),"")</f>
        <v>ACARREO</v>
      </c>
      <c r="AU318" t="str">
        <f>IF(A318&gt;0,_xlfn.XLOOKUP(A318,'IW38 SEMANA CAL'!B:B,'IW38 SEMANA CAL'!AD:AD),"")</f>
        <v>CORRECTIVO</v>
      </c>
      <c r="AV318" t="str">
        <f t="shared" si="4"/>
        <v>Marcobre</v>
      </c>
    </row>
    <row r="319" spans="1:48" x14ac:dyDescent="0.35">
      <c r="A319">
        <v>6624140</v>
      </c>
      <c r="B319">
        <v>0</v>
      </c>
      <c r="C319">
        <v>10</v>
      </c>
      <c r="D319" t="s">
        <v>374</v>
      </c>
      <c r="E319" t="s">
        <v>375</v>
      </c>
      <c r="F319" t="s">
        <v>251</v>
      </c>
      <c r="G319" t="s">
        <v>8930</v>
      </c>
      <c r="H319">
        <v>120</v>
      </c>
      <c r="I319">
        <v>4</v>
      </c>
      <c r="J319">
        <v>0</v>
      </c>
      <c r="K319">
        <v>30</v>
      </c>
      <c r="L319" t="s">
        <v>355</v>
      </c>
      <c r="M319">
        <v>100</v>
      </c>
      <c r="N319" s="16">
        <v>45850</v>
      </c>
      <c r="O319" s="16">
        <v>45851</v>
      </c>
      <c r="Q319" t="s">
        <v>284</v>
      </c>
      <c r="R319" t="s">
        <v>285</v>
      </c>
      <c r="S319">
        <v>10014654</v>
      </c>
      <c r="T319" t="s">
        <v>284</v>
      </c>
      <c r="AT319" t="str">
        <f>IF(A319&gt;0,_xlfn.XLOOKUP(A319,'IW38 SEMANA CAL'!B:B,'IW38 SEMANA CAL'!AA:AA),"")</f>
        <v>CARGUIO</v>
      </c>
      <c r="AU319" t="str">
        <f>IF(A319&gt;0,_xlfn.XLOOKUP(A319,'IW38 SEMANA CAL'!B:B,'IW38 SEMANA CAL'!AD:AD),"")</f>
        <v>CORRECTIVO</v>
      </c>
      <c r="AV319" t="str">
        <f t="shared" si="4"/>
        <v>Zamine Palas</v>
      </c>
    </row>
    <row r="320" spans="1:48" x14ac:dyDescent="0.35">
      <c r="A320">
        <v>6624172</v>
      </c>
      <c r="B320">
        <v>0</v>
      </c>
      <c r="C320">
        <v>10</v>
      </c>
      <c r="D320" t="s">
        <v>203</v>
      </c>
      <c r="E320" t="s">
        <v>354</v>
      </c>
      <c r="F320" t="s">
        <v>310</v>
      </c>
      <c r="G320" t="s">
        <v>8292</v>
      </c>
      <c r="H320">
        <v>4</v>
      </c>
      <c r="I320">
        <v>2</v>
      </c>
      <c r="J320">
        <v>4</v>
      </c>
      <c r="K320">
        <v>2</v>
      </c>
      <c r="L320" t="s">
        <v>355</v>
      </c>
      <c r="M320">
        <v>0</v>
      </c>
      <c r="N320" s="16">
        <v>45845</v>
      </c>
      <c r="O320" s="16">
        <v>45845</v>
      </c>
      <c r="P320" s="16">
        <v>45845</v>
      </c>
      <c r="Q320" t="s">
        <v>237</v>
      </c>
      <c r="R320" t="s">
        <v>386</v>
      </c>
      <c r="S320">
        <v>10014625</v>
      </c>
      <c r="T320" t="s">
        <v>237</v>
      </c>
      <c r="AT320" t="str">
        <f>IF(A320&gt;0,_xlfn.XLOOKUP(A320,'IW38 SEMANA CAL'!B:B,'IW38 SEMANA CAL'!AA:AA),"")</f>
        <v>ACARREO</v>
      </c>
      <c r="AU320" t="str">
        <f>IF(A320&gt;0,_xlfn.XLOOKUP(A320,'IW38 SEMANA CAL'!B:B,'IW38 SEMANA CAL'!AD:AD),"")</f>
        <v>CORRECTIVO</v>
      </c>
      <c r="AV320" t="str">
        <f t="shared" si="4"/>
        <v>Marcobre</v>
      </c>
    </row>
    <row r="321" spans="1:48" x14ac:dyDescent="0.35">
      <c r="A321">
        <v>6624210</v>
      </c>
      <c r="B321">
        <v>0</v>
      </c>
      <c r="C321">
        <v>10</v>
      </c>
      <c r="D321" t="s">
        <v>203</v>
      </c>
      <c r="E321" t="s">
        <v>354</v>
      </c>
      <c r="F321" t="s">
        <v>310</v>
      </c>
      <c r="G321" t="s">
        <v>8291</v>
      </c>
      <c r="H321">
        <v>4</v>
      </c>
      <c r="I321">
        <v>2</v>
      </c>
      <c r="J321">
        <v>4</v>
      </c>
      <c r="K321">
        <v>2</v>
      </c>
      <c r="L321" t="s">
        <v>355</v>
      </c>
      <c r="M321">
        <v>0</v>
      </c>
      <c r="N321" s="16">
        <v>45845</v>
      </c>
      <c r="O321" s="16">
        <v>45845</v>
      </c>
      <c r="P321" s="16">
        <v>45845</v>
      </c>
      <c r="Q321" t="s">
        <v>210</v>
      </c>
      <c r="R321" t="s">
        <v>395</v>
      </c>
      <c r="S321">
        <v>10014608</v>
      </c>
      <c r="T321" t="s">
        <v>210</v>
      </c>
      <c r="AT321" t="str">
        <f>IF(A321&gt;0,_xlfn.XLOOKUP(A321,'IW38 SEMANA CAL'!B:B,'IW38 SEMANA CAL'!AA:AA),"")</f>
        <v>ACARREO</v>
      </c>
      <c r="AU321" t="str">
        <f>IF(A321&gt;0,_xlfn.XLOOKUP(A321,'IW38 SEMANA CAL'!B:B,'IW38 SEMANA CAL'!AD:AD),"")</f>
        <v>CORRECTIVO</v>
      </c>
      <c r="AV321" t="str">
        <f t="shared" si="4"/>
        <v>Marcobre</v>
      </c>
    </row>
    <row r="322" spans="1:48" x14ac:dyDescent="0.35">
      <c r="A322">
        <v>6624218</v>
      </c>
      <c r="B322">
        <v>0</v>
      </c>
      <c r="C322">
        <v>20</v>
      </c>
      <c r="D322" t="s">
        <v>365</v>
      </c>
      <c r="E322" t="s">
        <v>354</v>
      </c>
      <c r="F322" t="s">
        <v>251</v>
      </c>
      <c r="G322" t="s">
        <v>8875</v>
      </c>
      <c r="H322">
        <v>2.6</v>
      </c>
      <c r="I322">
        <v>2</v>
      </c>
      <c r="J322">
        <v>2.6</v>
      </c>
      <c r="K322">
        <v>1.3</v>
      </c>
      <c r="L322" t="s">
        <v>355</v>
      </c>
      <c r="M322">
        <v>100</v>
      </c>
      <c r="N322" s="16">
        <v>45849</v>
      </c>
      <c r="O322" s="16">
        <v>45849</v>
      </c>
      <c r="P322" s="16">
        <v>45850</v>
      </c>
      <c r="Q322" t="s">
        <v>178</v>
      </c>
      <c r="R322" t="s">
        <v>392</v>
      </c>
      <c r="S322">
        <v>10014644</v>
      </c>
      <c r="T322" t="s">
        <v>178</v>
      </c>
      <c r="AT322" t="str">
        <f>IF(A322&gt;0,_xlfn.XLOOKUP(A322,'IW38 SEMANA CAL'!B:B,'IW38 SEMANA CAL'!AA:AA),"")</f>
        <v>AUXILIAR</v>
      </c>
      <c r="AU322" t="str">
        <f>IF(A322&gt;0,_xlfn.XLOOKUP(A322,'IW38 SEMANA CAL'!B:B,'IW38 SEMANA CAL'!AD:AD),"")</f>
        <v>CORRECTIVO</v>
      </c>
      <c r="AV322" t="str">
        <f t="shared" si="4"/>
        <v>Técnico de Inspección</v>
      </c>
    </row>
    <row r="323" spans="1:48" x14ac:dyDescent="0.35">
      <c r="A323">
        <v>6624265</v>
      </c>
      <c r="B323">
        <v>0</v>
      </c>
      <c r="C323">
        <v>10</v>
      </c>
      <c r="D323" t="s">
        <v>203</v>
      </c>
      <c r="E323" t="s">
        <v>354</v>
      </c>
      <c r="F323" t="s">
        <v>310</v>
      </c>
      <c r="G323" t="s">
        <v>8289</v>
      </c>
      <c r="H323">
        <v>12</v>
      </c>
      <c r="I323">
        <v>2</v>
      </c>
      <c r="J323">
        <v>12</v>
      </c>
      <c r="K323">
        <v>6</v>
      </c>
      <c r="L323" t="s">
        <v>355</v>
      </c>
      <c r="M323">
        <v>0</v>
      </c>
      <c r="N323" s="16">
        <v>45845</v>
      </c>
      <c r="O323" s="16">
        <v>45845</v>
      </c>
      <c r="P323" s="16">
        <v>45847</v>
      </c>
      <c r="Q323" t="s">
        <v>286</v>
      </c>
      <c r="R323" t="s">
        <v>287</v>
      </c>
      <c r="S323">
        <v>10014655</v>
      </c>
      <c r="T323" t="s">
        <v>286</v>
      </c>
      <c r="AT323" t="str">
        <f>IF(A323&gt;0,_xlfn.XLOOKUP(A323,'IW38 SEMANA CAL'!B:B,'IW38 SEMANA CAL'!AA:AA),"")</f>
        <v>CARGUIO</v>
      </c>
      <c r="AU323" t="str">
        <f>IF(A323&gt;0,_xlfn.XLOOKUP(A323,'IW38 SEMANA CAL'!B:B,'IW38 SEMANA CAL'!AD:AD),"")</f>
        <v>CORRECTIVO</v>
      </c>
      <c r="AV323" t="str">
        <f t="shared" ref="AV323:AV386" si="5">IF(A323&gt;0,IFERROR(_xlfn.XLOOKUP(D323,AX:AX,AZ:AZ),""),"")</f>
        <v>Marcobre</v>
      </c>
    </row>
    <row r="324" spans="1:48" x14ac:dyDescent="0.35">
      <c r="A324">
        <v>6624272</v>
      </c>
      <c r="B324">
        <v>0</v>
      </c>
      <c r="C324">
        <v>10</v>
      </c>
      <c r="D324" t="s">
        <v>203</v>
      </c>
      <c r="E324" t="s">
        <v>354</v>
      </c>
      <c r="F324" t="s">
        <v>310</v>
      </c>
      <c r="G324" t="s">
        <v>8288</v>
      </c>
      <c r="H324">
        <v>1</v>
      </c>
      <c r="I324">
        <v>1</v>
      </c>
      <c r="J324">
        <v>1</v>
      </c>
      <c r="K324">
        <v>1</v>
      </c>
      <c r="L324" t="s">
        <v>355</v>
      </c>
      <c r="M324">
        <v>0</v>
      </c>
      <c r="N324" s="16">
        <v>45846</v>
      </c>
      <c r="O324" s="16">
        <v>45846</v>
      </c>
      <c r="P324" s="16">
        <v>45846</v>
      </c>
      <c r="Q324" t="s">
        <v>284</v>
      </c>
      <c r="R324" t="s">
        <v>285</v>
      </c>
      <c r="S324">
        <v>10014654</v>
      </c>
      <c r="T324" t="s">
        <v>284</v>
      </c>
      <c r="AT324" t="str">
        <f>IF(A324&gt;0,_xlfn.XLOOKUP(A324,'IW38 SEMANA CAL'!B:B,'IW38 SEMANA CAL'!AA:AA),"")</f>
        <v>CARGUIO</v>
      </c>
      <c r="AU324" t="str">
        <f>IF(A324&gt;0,_xlfn.XLOOKUP(A324,'IW38 SEMANA CAL'!B:B,'IW38 SEMANA CAL'!AD:AD),"")</f>
        <v>CORRECTIVO</v>
      </c>
      <c r="AV324" t="str">
        <f t="shared" si="5"/>
        <v>Marcobre</v>
      </c>
    </row>
    <row r="325" spans="1:48" x14ac:dyDescent="0.35">
      <c r="A325">
        <v>6624288</v>
      </c>
      <c r="B325">
        <v>0</v>
      </c>
      <c r="C325">
        <v>10</v>
      </c>
      <c r="D325" t="s">
        <v>362</v>
      </c>
      <c r="E325" t="s">
        <v>3552</v>
      </c>
      <c r="F325" t="s">
        <v>251</v>
      </c>
      <c r="G325" t="s">
        <v>8287</v>
      </c>
      <c r="H325">
        <v>0</v>
      </c>
      <c r="I325">
        <v>0</v>
      </c>
      <c r="J325">
        <v>143</v>
      </c>
      <c r="K325">
        <v>0</v>
      </c>
      <c r="L325" t="s">
        <v>355</v>
      </c>
      <c r="M325">
        <v>0</v>
      </c>
      <c r="N325" s="16">
        <v>45845</v>
      </c>
      <c r="O325" s="16">
        <v>45845</v>
      </c>
      <c r="P325" s="16">
        <v>45850</v>
      </c>
      <c r="R325" t="s">
        <v>266</v>
      </c>
      <c r="T325" t="s">
        <v>264</v>
      </c>
      <c r="AT325" t="str">
        <f>IF(A325&gt;0,_xlfn.XLOOKUP(A325,'IW38 SEMANA CAL'!B:B,'IW38 SEMANA CAL'!AA:AA),"")</f>
        <v>SOPORTE</v>
      </c>
      <c r="AU325" t="str">
        <f>IF(A325&gt;0,_xlfn.XLOOKUP(A325,'IW38 SEMANA CAL'!B:B,'IW38 SEMANA CAL'!AD:AD),"")</f>
        <v>CORRECTIVO</v>
      </c>
      <c r="AV325" t="str">
        <f t="shared" si="5"/>
        <v>Operador de Grúa</v>
      </c>
    </row>
    <row r="326" spans="1:48" x14ac:dyDescent="0.35">
      <c r="A326">
        <v>6624289</v>
      </c>
      <c r="B326">
        <v>0</v>
      </c>
      <c r="C326">
        <v>10</v>
      </c>
      <c r="D326" t="s">
        <v>362</v>
      </c>
      <c r="E326" t="s">
        <v>3552</v>
      </c>
      <c r="F326" t="s">
        <v>251</v>
      </c>
      <c r="G326" t="s">
        <v>7511</v>
      </c>
      <c r="H326">
        <v>0</v>
      </c>
      <c r="I326">
        <v>0</v>
      </c>
      <c r="J326">
        <v>269</v>
      </c>
      <c r="K326">
        <v>0</v>
      </c>
      <c r="L326" t="s">
        <v>355</v>
      </c>
      <c r="M326">
        <v>0</v>
      </c>
      <c r="N326" s="16">
        <v>45845</v>
      </c>
      <c r="O326" s="16">
        <v>45845</v>
      </c>
      <c r="P326" s="16">
        <v>45853</v>
      </c>
      <c r="R326" t="s">
        <v>266</v>
      </c>
      <c r="T326" t="s">
        <v>264</v>
      </c>
      <c r="AT326" t="str">
        <f>IF(A326&gt;0,_xlfn.XLOOKUP(A326,'IW38 SEMANA CAL'!B:B,'IW38 SEMANA CAL'!AA:AA),"")</f>
        <v>SOPORTE</v>
      </c>
      <c r="AU326" t="str">
        <f>IF(A326&gt;0,_xlfn.XLOOKUP(A326,'IW38 SEMANA CAL'!B:B,'IW38 SEMANA CAL'!AD:AD),"")</f>
        <v>CORRECTIVO</v>
      </c>
      <c r="AV326" t="str">
        <f t="shared" si="5"/>
        <v>Operador de Grúa</v>
      </c>
    </row>
    <row r="327" spans="1:48" x14ac:dyDescent="0.35">
      <c r="A327">
        <v>6624290</v>
      </c>
      <c r="B327">
        <v>0</v>
      </c>
      <c r="C327">
        <v>20</v>
      </c>
      <c r="D327" t="s">
        <v>362</v>
      </c>
      <c r="E327" t="s">
        <v>354</v>
      </c>
      <c r="F327" t="s">
        <v>251</v>
      </c>
      <c r="G327" t="s">
        <v>8931</v>
      </c>
      <c r="H327">
        <v>9</v>
      </c>
      <c r="I327">
        <v>1</v>
      </c>
      <c r="J327">
        <v>9</v>
      </c>
      <c r="K327">
        <v>9</v>
      </c>
      <c r="L327" t="s">
        <v>355</v>
      </c>
      <c r="M327">
        <v>100</v>
      </c>
      <c r="N327" s="16">
        <v>45850</v>
      </c>
      <c r="O327" s="16">
        <v>45850</v>
      </c>
      <c r="P327" s="16">
        <v>45848</v>
      </c>
      <c r="Q327" t="s">
        <v>207</v>
      </c>
      <c r="R327" t="s">
        <v>385</v>
      </c>
      <c r="S327">
        <v>10014621</v>
      </c>
      <c r="T327" t="s">
        <v>207</v>
      </c>
      <c r="AT327" t="str">
        <f>IF(A327&gt;0,_xlfn.XLOOKUP(A327,'IW38 SEMANA CAL'!B:B,'IW38 SEMANA CAL'!AA:AA),"")</f>
        <v>ACARREO</v>
      </c>
      <c r="AU327" t="str">
        <f>IF(A327&gt;0,_xlfn.XLOOKUP(A327,'IW38 SEMANA CAL'!B:B,'IW38 SEMANA CAL'!AD:AD),"")</f>
        <v>CORRECTIVO</v>
      </c>
      <c r="AV327" t="str">
        <f t="shared" si="5"/>
        <v>Operador de Grúa</v>
      </c>
    </row>
    <row r="328" spans="1:48" x14ac:dyDescent="0.35">
      <c r="A328">
        <v>6624290</v>
      </c>
      <c r="B328">
        <v>0</v>
      </c>
      <c r="C328">
        <v>30</v>
      </c>
      <c r="D328" t="s">
        <v>129</v>
      </c>
      <c r="E328" t="s">
        <v>354</v>
      </c>
      <c r="F328" t="s">
        <v>251</v>
      </c>
      <c r="G328" t="s">
        <v>8932</v>
      </c>
      <c r="H328">
        <v>8</v>
      </c>
      <c r="I328">
        <v>2</v>
      </c>
      <c r="J328">
        <v>8</v>
      </c>
      <c r="K328">
        <v>4</v>
      </c>
      <c r="L328" t="s">
        <v>355</v>
      </c>
      <c r="M328">
        <v>100</v>
      </c>
      <c r="N328" s="16">
        <v>45850</v>
      </c>
      <c r="O328" s="16">
        <v>45850</v>
      </c>
      <c r="P328" s="16">
        <v>45848</v>
      </c>
      <c r="Q328" t="s">
        <v>207</v>
      </c>
      <c r="R328" t="s">
        <v>385</v>
      </c>
      <c r="S328">
        <v>10014621</v>
      </c>
      <c r="T328" t="s">
        <v>207</v>
      </c>
      <c r="AT328" t="str">
        <f>IF(A328&gt;0,_xlfn.XLOOKUP(A328,'IW38 SEMANA CAL'!B:B,'IW38 SEMANA CAL'!AA:AA),"")</f>
        <v>ACARREO</v>
      </c>
      <c r="AU328" t="str">
        <f>IF(A328&gt;0,_xlfn.XLOOKUP(A328,'IW38 SEMANA CAL'!B:B,'IW38 SEMANA CAL'!AD:AD),"")</f>
        <v>CORRECTIVO</v>
      </c>
      <c r="AV328" t="str">
        <f t="shared" si="5"/>
        <v/>
      </c>
    </row>
    <row r="329" spans="1:48" x14ac:dyDescent="0.35">
      <c r="A329">
        <v>6624290</v>
      </c>
      <c r="B329">
        <v>0</v>
      </c>
      <c r="C329">
        <v>40</v>
      </c>
      <c r="D329" t="s">
        <v>203</v>
      </c>
      <c r="E329" t="s">
        <v>354</v>
      </c>
      <c r="F329" t="s">
        <v>251</v>
      </c>
      <c r="G329" t="s">
        <v>8933</v>
      </c>
      <c r="H329">
        <v>54</v>
      </c>
      <c r="I329">
        <v>3</v>
      </c>
      <c r="J329">
        <v>54</v>
      </c>
      <c r="K329">
        <v>19</v>
      </c>
      <c r="L329" t="s">
        <v>355</v>
      </c>
      <c r="M329">
        <v>100</v>
      </c>
      <c r="N329" s="16">
        <v>45850</v>
      </c>
      <c r="O329" s="16">
        <v>45851</v>
      </c>
      <c r="P329" s="16">
        <v>45848</v>
      </c>
      <c r="Q329" t="s">
        <v>207</v>
      </c>
      <c r="R329" t="s">
        <v>385</v>
      </c>
      <c r="S329">
        <v>10014621</v>
      </c>
      <c r="T329" t="s">
        <v>207</v>
      </c>
      <c r="AT329" t="str">
        <f>IF(A329&gt;0,_xlfn.XLOOKUP(A329,'IW38 SEMANA CAL'!B:B,'IW38 SEMANA CAL'!AA:AA),"")</f>
        <v>ACARREO</v>
      </c>
      <c r="AU329" t="str">
        <f>IF(A329&gt;0,_xlfn.XLOOKUP(A329,'IW38 SEMANA CAL'!B:B,'IW38 SEMANA CAL'!AD:AD),"")</f>
        <v>CORRECTIVO</v>
      </c>
      <c r="AV329" t="str">
        <f t="shared" si="5"/>
        <v>Marcobre</v>
      </c>
    </row>
    <row r="330" spans="1:48" x14ac:dyDescent="0.35">
      <c r="A330">
        <v>6624306</v>
      </c>
      <c r="B330">
        <v>0</v>
      </c>
      <c r="C330">
        <v>10</v>
      </c>
      <c r="D330" t="s">
        <v>203</v>
      </c>
      <c r="E330" t="s">
        <v>354</v>
      </c>
      <c r="F330" t="s">
        <v>310</v>
      </c>
      <c r="G330" t="s">
        <v>8285</v>
      </c>
      <c r="H330">
        <v>4</v>
      </c>
      <c r="I330">
        <v>2</v>
      </c>
      <c r="J330">
        <v>4</v>
      </c>
      <c r="K330">
        <v>2</v>
      </c>
      <c r="L330" t="s">
        <v>355</v>
      </c>
      <c r="M330">
        <v>0</v>
      </c>
      <c r="N330" s="16">
        <v>45846</v>
      </c>
      <c r="O330" s="16">
        <v>45846</v>
      </c>
      <c r="P330" s="16">
        <v>45846</v>
      </c>
      <c r="Q330" t="s">
        <v>177</v>
      </c>
      <c r="R330" t="s">
        <v>278</v>
      </c>
      <c r="S330">
        <v>10014634</v>
      </c>
      <c r="T330" t="s">
        <v>177</v>
      </c>
      <c r="AT330" t="str">
        <f>IF(A330&gt;0,_xlfn.XLOOKUP(A330,'IW38 SEMANA CAL'!B:B,'IW38 SEMANA CAL'!AA:AA),"")</f>
        <v>AUXILIAR</v>
      </c>
      <c r="AU330" t="str">
        <f>IF(A330&gt;0,_xlfn.XLOOKUP(A330,'IW38 SEMANA CAL'!B:B,'IW38 SEMANA CAL'!AD:AD),"")</f>
        <v>CORRECTIVO</v>
      </c>
      <c r="AV330" t="str">
        <f t="shared" si="5"/>
        <v>Marcobre</v>
      </c>
    </row>
    <row r="331" spans="1:48" x14ac:dyDescent="0.35">
      <c r="A331">
        <v>6624313</v>
      </c>
      <c r="B331">
        <v>0</v>
      </c>
      <c r="C331">
        <v>10</v>
      </c>
      <c r="D331" t="s">
        <v>203</v>
      </c>
      <c r="E331" t="s">
        <v>354</v>
      </c>
      <c r="F331" t="s">
        <v>310</v>
      </c>
      <c r="G331" t="s">
        <v>8284</v>
      </c>
      <c r="H331">
        <v>4</v>
      </c>
      <c r="I331">
        <v>2</v>
      </c>
      <c r="J331">
        <v>4</v>
      </c>
      <c r="K331">
        <v>2</v>
      </c>
      <c r="L331" t="s">
        <v>355</v>
      </c>
      <c r="M331">
        <v>0</v>
      </c>
      <c r="N331" s="16">
        <v>45846</v>
      </c>
      <c r="O331" s="16">
        <v>45846</v>
      </c>
      <c r="P331" s="16">
        <v>45846</v>
      </c>
      <c r="Q331" t="s">
        <v>286</v>
      </c>
      <c r="R331" t="s">
        <v>287</v>
      </c>
      <c r="S331">
        <v>10014655</v>
      </c>
      <c r="T331" t="s">
        <v>286</v>
      </c>
      <c r="AT331" t="str">
        <f>IF(A331&gt;0,_xlfn.XLOOKUP(A331,'IW38 SEMANA CAL'!B:B,'IW38 SEMANA CAL'!AA:AA),"")</f>
        <v>CARGUIO</v>
      </c>
      <c r="AU331" t="str">
        <f>IF(A331&gt;0,_xlfn.XLOOKUP(A331,'IW38 SEMANA CAL'!B:B,'IW38 SEMANA CAL'!AD:AD),"")</f>
        <v>CORRECTIVO</v>
      </c>
      <c r="AV331" t="str">
        <f t="shared" si="5"/>
        <v>Marcobre</v>
      </c>
    </row>
    <row r="332" spans="1:48" x14ac:dyDescent="0.35">
      <c r="A332">
        <v>6624376</v>
      </c>
      <c r="B332">
        <v>0</v>
      </c>
      <c r="C332">
        <v>10</v>
      </c>
      <c r="D332" t="s">
        <v>203</v>
      </c>
      <c r="E332" t="s">
        <v>354</v>
      </c>
      <c r="F332" t="s">
        <v>310</v>
      </c>
      <c r="G332" t="s">
        <v>8283</v>
      </c>
      <c r="H332">
        <v>4</v>
      </c>
      <c r="I332">
        <v>2</v>
      </c>
      <c r="J332">
        <v>4</v>
      </c>
      <c r="K332">
        <v>2</v>
      </c>
      <c r="L332" t="s">
        <v>355</v>
      </c>
      <c r="M332">
        <v>0</v>
      </c>
      <c r="N332" s="16">
        <v>45846</v>
      </c>
      <c r="O332" s="16">
        <v>45846</v>
      </c>
      <c r="P332" s="16">
        <v>45846</v>
      </c>
      <c r="Q332" t="s">
        <v>286</v>
      </c>
      <c r="R332" t="s">
        <v>287</v>
      </c>
      <c r="S332">
        <v>10014655</v>
      </c>
      <c r="T332" t="s">
        <v>286</v>
      </c>
      <c r="AT332" t="str">
        <f>IF(A332&gt;0,_xlfn.XLOOKUP(A332,'IW38 SEMANA CAL'!B:B,'IW38 SEMANA CAL'!AA:AA),"")</f>
        <v>CARGUIO</v>
      </c>
      <c r="AU332" t="str">
        <f>IF(A332&gt;0,_xlfn.XLOOKUP(A332,'IW38 SEMANA CAL'!B:B,'IW38 SEMANA CAL'!AD:AD),"")</f>
        <v>CORRECTIVO</v>
      </c>
      <c r="AV332" t="str">
        <f t="shared" si="5"/>
        <v>Marcobre</v>
      </c>
    </row>
    <row r="333" spans="1:48" x14ac:dyDescent="0.35">
      <c r="A333">
        <v>6624377</v>
      </c>
      <c r="B333">
        <v>0</v>
      </c>
      <c r="C333">
        <v>10</v>
      </c>
      <c r="D333" t="s">
        <v>123</v>
      </c>
      <c r="E333" t="s">
        <v>354</v>
      </c>
      <c r="F333" t="s">
        <v>310</v>
      </c>
      <c r="G333" t="s">
        <v>8282</v>
      </c>
      <c r="H333">
        <v>4</v>
      </c>
      <c r="I333">
        <v>2</v>
      </c>
      <c r="J333">
        <v>4</v>
      </c>
      <c r="K333">
        <v>2</v>
      </c>
      <c r="L333" t="s">
        <v>355</v>
      </c>
      <c r="M333">
        <v>0</v>
      </c>
      <c r="N333" s="16">
        <v>45846</v>
      </c>
      <c r="O333" s="16">
        <v>45846</v>
      </c>
      <c r="P333" s="16">
        <v>45846</v>
      </c>
      <c r="Q333" t="s">
        <v>286</v>
      </c>
      <c r="R333" t="s">
        <v>287</v>
      </c>
      <c r="S333">
        <v>10014655</v>
      </c>
      <c r="T333" t="s">
        <v>286</v>
      </c>
      <c r="AT333" t="str">
        <f>IF(A333&gt;0,_xlfn.XLOOKUP(A333,'IW38 SEMANA CAL'!B:B,'IW38 SEMANA CAL'!AA:AA),"")</f>
        <v>CARGUIO</v>
      </c>
      <c r="AU333" t="str">
        <f>IF(A333&gt;0,_xlfn.XLOOKUP(A333,'IW38 SEMANA CAL'!B:B,'IW38 SEMANA CAL'!AD:AD),"")</f>
        <v>CORRECTIVO</v>
      </c>
      <c r="AV333" t="str">
        <f t="shared" si="5"/>
        <v/>
      </c>
    </row>
    <row r="334" spans="1:48" x14ac:dyDescent="0.35">
      <c r="A334">
        <v>6624378</v>
      </c>
      <c r="B334">
        <v>0</v>
      </c>
      <c r="C334">
        <v>10</v>
      </c>
      <c r="D334" t="s">
        <v>129</v>
      </c>
      <c r="E334" t="s">
        <v>354</v>
      </c>
      <c r="F334" t="s">
        <v>310</v>
      </c>
      <c r="G334" t="s">
        <v>6177</v>
      </c>
      <c r="H334">
        <v>0</v>
      </c>
      <c r="I334">
        <v>0</v>
      </c>
      <c r="J334">
        <v>0</v>
      </c>
      <c r="K334">
        <v>0</v>
      </c>
      <c r="L334" t="s">
        <v>355</v>
      </c>
      <c r="M334">
        <v>0</v>
      </c>
      <c r="N334" s="16">
        <v>45846</v>
      </c>
      <c r="O334" s="16">
        <v>45846</v>
      </c>
      <c r="P334" s="16">
        <v>45846</v>
      </c>
      <c r="Q334" t="s">
        <v>419</v>
      </c>
      <c r="R334" t="s">
        <v>420</v>
      </c>
      <c r="S334">
        <v>10014605</v>
      </c>
      <c r="T334" t="s">
        <v>419</v>
      </c>
      <c r="AT334" t="str">
        <f>IF(A334&gt;0,_xlfn.XLOOKUP(A334,'IW38 SEMANA CAL'!B:B,'IW38 SEMANA CAL'!AA:AA),"")</f>
        <v>ACARREO</v>
      </c>
      <c r="AU334" t="str">
        <f>IF(A334&gt;0,_xlfn.XLOOKUP(A334,'IW38 SEMANA CAL'!B:B,'IW38 SEMANA CAL'!AD:AD),"")</f>
        <v>CORRECTIVO</v>
      </c>
      <c r="AV334" t="str">
        <f t="shared" si="5"/>
        <v/>
      </c>
    </row>
    <row r="335" spans="1:48" x14ac:dyDescent="0.35">
      <c r="A335">
        <v>6624379</v>
      </c>
      <c r="B335">
        <v>0</v>
      </c>
      <c r="C335">
        <v>10</v>
      </c>
      <c r="D335" t="s">
        <v>203</v>
      </c>
      <c r="E335" t="s">
        <v>354</v>
      </c>
      <c r="F335" t="s">
        <v>310</v>
      </c>
      <c r="G335" t="s">
        <v>8281</v>
      </c>
      <c r="H335">
        <v>4</v>
      </c>
      <c r="I335">
        <v>2</v>
      </c>
      <c r="J335">
        <v>2</v>
      </c>
      <c r="K335">
        <v>2</v>
      </c>
      <c r="L335" t="s">
        <v>355</v>
      </c>
      <c r="M335">
        <v>0</v>
      </c>
      <c r="N335" s="16">
        <v>45846</v>
      </c>
      <c r="O335" s="16">
        <v>45846</v>
      </c>
      <c r="P335" s="16">
        <v>45848</v>
      </c>
      <c r="Q335" t="s">
        <v>418</v>
      </c>
      <c r="R335" t="s">
        <v>325</v>
      </c>
      <c r="S335">
        <v>10016334</v>
      </c>
      <c r="T335" t="s">
        <v>324</v>
      </c>
      <c r="AT335" t="str">
        <f>IF(A335&gt;0,_xlfn.XLOOKUP(A335,'IW38 SEMANA CAL'!B:B,'IW38 SEMANA CAL'!AA:AA),"")</f>
        <v>SOPORTE</v>
      </c>
      <c r="AU335" t="str">
        <f>IF(A335&gt;0,_xlfn.XLOOKUP(A335,'IW38 SEMANA CAL'!B:B,'IW38 SEMANA CAL'!AD:AD),"")</f>
        <v>CORRECTIVO</v>
      </c>
      <c r="AV335" t="str">
        <f t="shared" si="5"/>
        <v>Marcobre</v>
      </c>
    </row>
    <row r="336" spans="1:48" x14ac:dyDescent="0.35">
      <c r="A336">
        <v>6624380</v>
      </c>
      <c r="B336">
        <v>0</v>
      </c>
      <c r="C336">
        <v>10</v>
      </c>
      <c r="D336" t="s">
        <v>203</v>
      </c>
      <c r="E336" t="s">
        <v>354</v>
      </c>
      <c r="F336" t="s">
        <v>310</v>
      </c>
      <c r="G336" t="s">
        <v>8280</v>
      </c>
      <c r="H336">
        <v>4</v>
      </c>
      <c r="I336">
        <v>2</v>
      </c>
      <c r="J336">
        <v>4</v>
      </c>
      <c r="K336">
        <v>2</v>
      </c>
      <c r="L336" t="s">
        <v>355</v>
      </c>
      <c r="M336">
        <v>0</v>
      </c>
      <c r="N336" s="16">
        <v>45846</v>
      </c>
      <c r="O336" s="16">
        <v>45846</v>
      </c>
      <c r="P336" s="16">
        <v>45846</v>
      </c>
      <c r="Q336" t="s">
        <v>419</v>
      </c>
      <c r="R336" t="s">
        <v>420</v>
      </c>
      <c r="S336">
        <v>10014605</v>
      </c>
      <c r="T336" t="s">
        <v>419</v>
      </c>
      <c r="AT336" t="str">
        <f>IF(A336&gt;0,_xlfn.XLOOKUP(A336,'IW38 SEMANA CAL'!B:B,'IW38 SEMANA CAL'!AA:AA),"")</f>
        <v>ACARREO</v>
      </c>
      <c r="AU336" t="str">
        <f>IF(A336&gt;0,_xlfn.XLOOKUP(A336,'IW38 SEMANA CAL'!B:B,'IW38 SEMANA CAL'!AD:AD),"")</f>
        <v>CORRECTIVO</v>
      </c>
      <c r="AV336" t="str">
        <f t="shared" si="5"/>
        <v>Marcobre</v>
      </c>
    </row>
    <row r="337" spans="1:48" x14ac:dyDescent="0.35">
      <c r="A337">
        <v>6624401</v>
      </c>
      <c r="B337">
        <v>0</v>
      </c>
      <c r="C337">
        <v>10</v>
      </c>
      <c r="D337" t="s">
        <v>129</v>
      </c>
      <c r="E337" t="s">
        <v>354</v>
      </c>
      <c r="F337" t="s">
        <v>310</v>
      </c>
      <c r="G337" t="s">
        <v>8279</v>
      </c>
      <c r="H337">
        <v>4</v>
      </c>
      <c r="I337">
        <v>2</v>
      </c>
      <c r="J337">
        <v>4</v>
      </c>
      <c r="K337">
        <v>2</v>
      </c>
      <c r="L337" t="s">
        <v>355</v>
      </c>
      <c r="M337">
        <v>0</v>
      </c>
      <c r="N337" s="16">
        <v>45846</v>
      </c>
      <c r="O337" s="16">
        <v>45846</v>
      </c>
      <c r="P337" s="16">
        <v>45846</v>
      </c>
      <c r="Q337" t="s">
        <v>419</v>
      </c>
      <c r="R337" t="s">
        <v>420</v>
      </c>
      <c r="S337">
        <v>10014605</v>
      </c>
      <c r="T337" t="s">
        <v>419</v>
      </c>
      <c r="AT337" t="str">
        <f>IF(A337&gt;0,_xlfn.XLOOKUP(A337,'IW38 SEMANA CAL'!B:B,'IW38 SEMANA CAL'!AA:AA),"")</f>
        <v>ACARREO</v>
      </c>
      <c r="AU337" t="str">
        <f>IF(A337&gt;0,_xlfn.XLOOKUP(A337,'IW38 SEMANA CAL'!B:B,'IW38 SEMANA CAL'!AD:AD),"")</f>
        <v>CORRECTIVO</v>
      </c>
      <c r="AV337" t="str">
        <f t="shared" si="5"/>
        <v/>
      </c>
    </row>
    <row r="338" spans="1:48" x14ac:dyDescent="0.35">
      <c r="A338">
        <v>6624421</v>
      </c>
      <c r="B338">
        <v>0</v>
      </c>
      <c r="C338">
        <v>10</v>
      </c>
      <c r="D338" t="s">
        <v>203</v>
      </c>
      <c r="E338" t="s">
        <v>354</v>
      </c>
      <c r="F338" t="s">
        <v>251</v>
      </c>
      <c r="G338" t="s">
        <v>6352</v>
      </c>
      <c r="H338">
        <v>12</v>
      </c>
      <c r="I338">
        <v>3</v>
      </c>
      <c r="J338">
        <v>12</v>
      </c>
      <c r="K338">
        <v>4</v>
      </c>
      <c r="L338" t="s">
        <v>355</v>
      </c>
      <c r="M338">
        <v>100</v>
      </c>
      <c r="N338" s="16">
        <v>45846</v>
      </c>
      <c r="O338" s="16">
        <v>45846</v>
      </c>
      <c r="P338" s="16">
        <v>45846</v>
      </c>
      <c r="Q338" t="s">
        <v>148</v>
      </c>
      <c r="R338" t="s">
        <v>297</v>
      </c>
      <c r="S338">
        <v>10014617</v>
      </c>
      <c r="T338" t="s">
        <v>148</v>
      </c>
      <c r="AT338" t="str">
        <f>IF(A338&gt;0,_xlfn.XLOOKUP(A338,'IW38 SEMANA CAL'!B:B,'IW38 SEMANA CAL'!AA:AA),"")</f>
        <v>ACARREO</v>
      </c>
      <c r="AU338" t="str">
        <f>IF(A338&gt;0,_xlfn.XLOOKUP(A338,'IW38 SEMANA CAL'!B:B,'IW38 SEMANA CAL'!AD:AD),"")</f>
        <v>CORRECTIVO</v>
      </c>
      <c r="AV338" t="str">
        <f t="shared" si="5"/>
        <v>Marcobre</v>
      </c>
    </row>
    <row r="339" spans="1:48" x14ac:dyDescent="0.35">
      <c r="A339">
        <v>6624620</v>
      </c>
      <c r="B339">
        <v>0</v>
      </c>
      <c r="C339">
        <v>20</v>
      </c>
      <c r="D339" t="s">
        <v>365</v>
      </c>
      <c r="E339" t="s">
        <v>1361</v>
      </c>
      <c r="F339" t="s">
        <v>251</v>
      </c>
      <c r="G339" t="s">
        <v>8934</v>
      </c>
      <c r="H339">
        <v>2.6</v>
      </c>
      <c r="I339">
        <v>2</v>
      </c>
      <c r="J339">
        <v>2.6</v>
      </c>
      <c r="K339">
        <v>1.3</v>
      </c>
      <c r="L339" t="s">
        <v>355</v>
      </c>
      <c r="M339">
        <v>100</v>
      </c>
      <c r="N339" s="16">
        <v>45852</v>
      </c>
      <c r="O339" s="16">
        <v>45852</v>
      </c>
      <c r="P339" s="16">
        <v>45852</v>
      </c>
      <c r="Q339" t="s">
        <v>198</v>
      </c>
      <c r="R339" t="s">
        <v>306</v>
      </c>
      <c r="S339">
        <v>10014640</v>
      </c>
      <c r="T339" t="s">
        <v>198</v>
      </c>
      <c r="AT339" t="str">
        <f>IF(A339&gt;0,_xlfn.XLOOKUP(A339,'IW38 SEMANA CAL'!B:B,'IW38 SEMANA CAL'!AA:AA),"")</f>
        <v>AUXILIAR</v>
      </c>
      <c r="AU339" t="str">
        <f>IF(A339&gt;0,_xlfn.XLOOKUP(A339,'IW38 SEMANA CAL'!B:B,'IW38 SEMANA CAL'!AD:AD),"")</f>
        <v>CORRECTIVO</v>
      </c>
      <c r="AV339" t="str">
        <f t="shared" si="5"/>
        <v>Técnico de Inspección</v>
      </c>
    </row>
    <row r="340" spans="1:48" x14ac:dyDescent="0.35">
      <c r="A340">
        <v>6624633</v>
      </c>
      <c r="B340">
        <v>0</v>
      </c>
      <c r="C340">
        <v>10</v>
      </c>
      <c r="D340" t="s">
        <v>365</v>
      </c>
      <c r="E340" t="s">
        <v>354</v>
      </c>
      <c r="F340" t="s">
        <v>251</v>
      </c>
      <c r="G340" t="s">
        <v>8935</v>
      </c>
      <c r="H340">
        <v>2</v>
      </c>
      <c r="I340">
        <v>2</v>
      </c>
      <c r="J340">
        <v>2</v>
      </c>
      <c r="K340">
        <v>1</v>
      </c>
      <c r="L340" t="s">
        <v>355</v>
      </c>
      <c r="M340">
        <v>100</v>
      </c>
      <c r="N340" s="16">
        <v>45849</v>
      </c>
      <c r="O340" s="16">
        <v>45849</v>
      </c>
      <c r="P340" s="16">
        <v>45852</v>
      </c>
      <c r="Q340" t="s">
        <v>152</v>
      </c>
      <c r="R340" t="s">
        <v>307</v>
      </c>
      <c r="S340">
        <v>10014641</v>
      </c>
      <c r="T340" t="s">
        <v>152</v>
      </c>
      <c r="AT340" t="str">
        <f>IF(A340&gt;0,_xlfn.XLOOKUP(A340,'IW38 SEMANA CAL'!B:B,'IW38 SEMANA CAL'!AA:AA),"")</f>
        <v>AUXILIAR</v>
      </c>
      <c r="AU340" t="str">
        <f>IF(A340&gt;0,_xlfn.XLOOKUP(A340,'IW38 SEMANA CAL'!B:B,'IW38 SEMANA CAL'!AD:AD),"")</f>
        <v>CORRECTIVO</v>
      </c>
      <c r="AV340" t="str">
        <f t="shared" si="5"/>
        <v>Técnico de Inspección</v>
      </c>
    </row>
    <row r="341" spans="1:48" x14ac:dyDescent="0.35">
      <c r="A341">
        <v>6624634</v>
      </c>
      <c r="B341">
        <v>0</v>
      </c>
      <c r="C341">
        <v>20</v>
      </c>
      <c r="D341" t="s">
        <v>365</v>
      </c>
      <c r="E341" t="s">
        <v>354</v>
      </c>
      <c r="F341" t="s">
        <v>251</v>
      </c>
      <c r="G341" t="s">
        <v>8934</v>
      </c>
      <c r="H341">
        <v>2.6</v>
      </c>
      <c r="I341">
        <v>2</v>
      </c>
      <c r="J341">
        <v>1</v>
      </c>
      <c r="K341">
        <v>1.3</v>
      </c>
      <c r="L341" t="s">
        <v>355</v>
      </c>
      <c r="M341">
        <v>100</v>
      </c>
      <c r="N341" s="16">
        <v>45851</v>
      </c>
      <c r="O341" s="16">
        <v>45851</v>
      </c>
      <c r="P341" s="16">
        <v>45848</v>
      </c>
      <c r="Q341" t="s">
        <v>221</v>
      </c>
      <c r="R341" t="s">
        <v>309</v>
      </c>
      <c r="S341">
        <v>10014650</v>
      </c>
      <c r="T341" t="s">
        <v>221</v>
      </c>
      <c r="AT341" t="str">
        <f>IF(A341&gt;0,_xlfn.XLOOKUP(A341,'IW38 SEMANA CAL'!B:B,'IW38 SEMANA CAL'!AA:AA),"")</f>
        <v>AUXILIAR</v>
      </c>
      <c r="AU341" t="str">
        <f>IF(A341&gt;0,_xlfn.XLOOKUP(A341,'IW38 SEMANA CAL'!B:B,'IW38 SEMANA CAL'!AD:AD),"")</f>
        <v>CORRECTIVO</v>
      </c>
      <c r="AV341" t="str">
        <f t="shared" si="5"/>
        <v>Técnico de Inspección</v>
      </c>
    </row>
    <row r="342" spans="1:48" x14ac:dyDescent="0.35">
      <c r="A342">
        <v>6624662</v>
      </c>
      <c r="B342">
        <v>0</v>
      </c>
      <c r="C342">
        <v>10</v>
      </c>
      <c r="D342" t="s">
        <v>203</v>
      </c>
      <c r="E342" t="s">
        <v>354</v>
      </c>
      <c r="F342" t="s">
        <v>310</v>
      </c>
      <c r="G342" t="s">
        <v>8273</v>
      </c>
      <c r="H342">
        <v>1</v>
      </c>
      <c r="I342">
        <v>1</v>
      </c>
      <c r="J342">
        <v>1</v>
      </c>
      <c r="K342">
        <v>1</v>
      </c>
      <c r="L342" t="s">
        <v>355</v>
      </c>
      <c r="M342">
        <v>0</v>
      </c>
      <c r="N342" s="16">
        <v>45847</v>
      </c>
      <c r="O342" s="16">
        <v>45847</v>
      </c>
      <c r="P342" s="16">
        <v>45847</v>
      </c>
      <c r="Q342" t="s">
        <v>286</v>
      </c>
      <c r="R342" t="s">
        <v>287</v>
      </c>
      <c r="S342">
        <v>10014655</v>
      </c>
      <c r="T342" t="s">
        <v>286</v>
      </c>
      <c r="AT342" t="str">
        <f>IF(A342&gt;0,_xlfn.XLOOKUP(A342,'IW38 SEMANA CAL'!B:B,'IW38 SEMANA CAL'!AA:AA),"")</f>
        <v>CARGUIO</v>
      </c>
      <c r="AU342" t="str">
        <f>IF(A342&gt;0,_xlfn.XLOOKUP(A342,'IW38 SEMANA CAL'!B:B,'IW38 SEMANA CAL'!AD:AD),"")</f>
        <v>CORRECTIVO</v>
      </c>
      <c r="AV342" t="str">
        <f t="shared" si="5"/>
        <v>Marcobre</v>
      </c>
    </row>
    <row r="343" spans="1:48" x14ac:dyDescent="0.35">
      <c r="A343">
        <v>6624825</v>
      </c>
      <c r="B343">
        <v>0</v>
      </c>
      <c r="C343">
        <v>10</v>
      </c>
      <c r="D343" t="s">
        <v>203</v>
      </c>
      <c r="E343" t="s">
        <v>354</v>
      </c>
      <c r="F343" t="s">
        <v>310</v>
      </c>
      <c r="G343" t="s">
        <v>8272</v>
      </c>
      <c r="H343">
        <v>4</v>
      </c>
      <c r="I343">
        <v>2</v>
      </c>
      <c r="J343">
        <v>4</v>
      </c>
      <c r="K343">
        <v>2</v>
      </c>
      <c r="L343" t="s">
        <v>355</v>
      </c>
      <c r="M343">
        <v>0</v>
      </c>
      <c r="N343" s="16">
        <v>45847</v>
      </c>
      <c r="O343" s="16">
        <v>45847</v>
      </c>
      <c r="P343" s="16">
        <v>45847</v>
      </c>
      <c r="Q343" t="s">
        <v>216</v>
      </c>
      <c r="R343" t="s">
        <v>282</v>
      </c>
      <c r="S343">
        <v>10014642</v>
      </c>
      <c r="T343" t="s">
        <v>216</v>
      </c>
      <c r="AT343" t="str">
        <f>IF(A343&gt;0,_xlfn.XLOOKUP(A343,'IW38 SEMANA CAL'!B:B,'IW38 SEMANA CAL'!AA:AA),"")</f>
        <v>AUXILIAR</v>
      </c>
      <c r="AU343" t="str">
        <f>IF(A343&gt;0,_xlfn.XLOOKUP(A343,'IW38 SEMANA CAL'!B:B,'IW38 SEMANA CAL'!AD:AD),"")</f>
        <v>CORRECTIVO</v>
      </c>
      <c r="AV343" t="str">
        <f t="shared" si="5"/>
        <v>Marcobre</v>
      </c>
    </row>
    <row r="344" spans="1:48" x14ac:dyDescent="0.35">
      <c r="A344">
        <v>6624826</v>
      </c>
      <c r="B344">
        <v>0</v>
      </c>
      <c r="C344">
        <v>10</v>
      </c>
      <c r="D344" t="s">
        <v>203</v>
      </c>
      <c r="E344" t="s">
        <v>354</v>
      </c>
      <c r="F344" t="s">
        <v>310</v>
      </c>
      <c r="G344" t="s">
        <v>8271</v>
      </c>
      <c r="H344">
        <v>3</v>
      </c>
      <c r="I344">
        <v>2</v>
      </c>
      <c r="J344">
        <v>3</v>
      </c>
      <c r="K344">
        <v>1.5</v>
      </c>
      <c r="L344" t="s">
        <v>355</v>
      </c>
      <c r="M344">
        <v>0</v>
      </c>
      <c r="N344" s="16">
        <v>45847</v>
      </c>
      <c r="O344" s="16">
        <v>45847</v>
      </c>
      <c r="P344" s="16">
        <v>45848</v>
      </c>
      <c r="Q344" t="s">
        <v>400</v>
      </c>
      <c r="R344" t="s">
        <v>401</v>
      </c>
      <c r="S344">
        <v>10014646</v>
      </c>
      <c r="T344" t="s">
        <v>400</v>
      </c>
      <c r="AT344" t="str">
        <f>IF(A344&gt;0,_xlfn.XLOOKUP(A344,'IW38 SEMANA CAL'!B:B,'IW38 SEMANA CAL'!AA:AA),"")</f>
        <v>AUXILIAR</v>
      </c>
      <c r="AU344" t="str">
        <f>IF(A344&gt;0,_xlfn.XLOOKUP(A344,'IW38 SEMANA CAL'!B:B,'IW38 SEMANA CAL'!AD:AD),"")</f>
        <v>CORRECTIVO</v>
      </c>
      <c r="AV344" t="str">
        <f t="shared" si="5"/>
        <v>Marcobre</v>
      </c>
    </row>
    <row r="345" spans="1:48" x14ac:dyDescent="0.35">
      <c r="A345">
        <v>6624827</v>
      </c>
      <c r="B345">
        <v>0</v>
      </c>
      <c r="C345">
        <v>10</v>
      </c>
      <c r="D345" t="s">
        <v>203</v>
      </c>
      <c r="E345" t="s">
        <v>354</v>
      </c>
      <c r="F345" t="s">
        <v>310</v>
      </c>
      <c r="G345" t="s">
        <v>8270</v>
      </c>
      <c r="H345">
        <v>3</v>
      </c>
      <c r="I345">
        <v>2</v>
      </c>
      <c r="J345">
        <v>3</v>
      </c>
      <c r="K345">
        <v>1.5</v>
      </c>
      <c r="L345" t="s">
        <v>355</v>
      </c>
      <c r="M345">
        <v>0</v>
      </c>
      <c r="N345" s="16">
        <v>45847</v>
      </c>
      <c r="O345" s="16">
        <v>45847</v>
      </c>
      <c r="P345" s="16">
        <v>45847</v>
      </c>
      <c r="Q345" t="s">
        <v>152</v>
      </c>
      <c r="R345" t="s">
        <v>307</v>
      </c>
      <c r="S345">
        <v>10014641</v>
      </c>
      <c r="T345" t="s">
        <v>152</v>
      </c>
      <c r="AT345" t="str">
        <f>IF(A345&gt;0,_xlfn.XLOOKUP(A345,'IW38 SEMANA CAL'!B:B,'IW38 SEMANA CAL'!AA:AA),"")</f>
        <v>AUXILIAR</v>
      </c>
      <c r="AU345" t="str">
        <f>IF(A345&gt;0,_xlfn.XLOOKUP(A345,'IW38 SEMANA CAL'!B:B,'IW38 SEMANA CAL'!AD:AD),"")</f>
        <v>CORRECTIVO</v>
      </c>
      <c r="AV345" t="str">
        <f t="shared" si="5"/>
        <v>Marcobre</v>
      </c>
    </row>
    <row r="346" spans="1:48" x14ac:dyDescent="0.35">
      <c r="A346">
        <v>6624829</v>
      </c>
      <c r="B346">
        <v>0</v>
      </c>
      <c r="C346">
        <v>10</v>
      </c>
      <c r="D346" t="s">
        <v>203</v>
      </c>
      <c r="E346" t="s">
        <v>354</v>
      </c>
      <c r="F346" t="s">
        <v>310</v>
      </c>
      <c r="G346" t="s">
        <v>8269</v>
      </c>
      <c r="H346">
        <v>3</v>
      </c>
      <c r="I346">
        <v>2</v>
      </c>
      <c r="J346">
        <v>3</v>
      </c>
      <c r="K346">
        <v>1.5</v>
      </c>
      <c r="L346" t="s">
        <v>355</v>
      </c>
      <c r="M346">
        <v>0</v>
      </c>
      <c r="N346" s="16">
        <v>45847</v>
      </c>
      <c r="O346" s="16">
        <v>45847</v>
      </c>
      <c r="P346" s="16">
        <v>45848</v>
      </c>
      <c r="Q346" t="s">
        <v>152</v>
      </c>
      <c r="R346" t="s">
        <v>307</v>
      </c>
      <c r="S346">
        <v>10014641</v>
      </c>
      <c r="T346" t="s">
        <v>152</v>
      </c>
      <c r="AT346" t="str">
        <f>IF(A346&gt;0,_xlfn.XLOOKUP(A346,'IW38 SEMANA CAL'!B:B,'IW38 SEMANA CAL'!AA:AA),"")</f>
        <v>AUXILIAR</v>
      </c>
      <c r="AU346" t="str">
        <f>IF(A346&gt;0,_xlfn.XLOOKUP(A346,'IW38 SEMANA CAL'!B:B,'IW38 SEMANA CAL'!AD:AD),"")</f>
        <v>CORRECTIVO</v>
      </c>
      <c r="AV346" t="str">
        <f t="shared" si="5"/>
        <v>Marcobre</v>
      </c>
    </row>
    <row r="347" spans="1:48" x14ac:dyDescent="0.35">
      <c r="A347">
        <v>6624862</v>
      </c>
      <c r="B347">
        <v>0</v>
      </c>
      <c r="C347">
        <v>10</v>
      </c>
      <c r="D347" t="s">
        <v>357</v>
      </c>
      <c r="E347" t="s">
        <v>7591</v>
      </c>
      <c r="F347" t="s">
        <v>310</v>
      </c>
      <c r="G347" t="s">
        <v>8268</v>
      </c>
      <c r="H347">
        <v>4</v>
      </c>
      <c r="I347">
        <v>2</v>
      </c>
      <c r="J347">
        <v>4</v>
      </c>
      <c r="K347">
        <v>2</v>
      </c>
      <c r="L347" t="s">
        <v>355</v>
      </c>
      <c r="M347">
        <v>0</v>
      </c>
      <c r="N347" s="16">
        <v>45847</v>
      </c>
      <c r="O347" s="16">
        <v>45847</v>
      </c>
      <c r="P347" s="16">
        <v>45848</v>
      </c>
      <c r="Q347" t="s">
        <v>152</v>
      </c>
      <c r="R347" t="s">
        <v>307</v>
      </c>
      <c r="S347">
        <v>10014641</v>
      </c>
      <c r="T347" t="s">
        <v>152</v>
      </c>
      <c r="AT347" t="str">
        <f>IF(A347&gt;0,_xlfn.XLOOKUP(A347,'IW38 SEMANA CAL'!B:B,'IW38 SEMANA CAL'!AA:AA),"")</f>
        <v>AUXILIAR</v>
      </c>
      <c r="AU347" t="str">
        <f>IF(A347&gt;0,_xlfn.XLOOKUP(A347,'IW38 SEMANA CAL'!B:B,'IW38 SEMANA CAL'!AD:AD),"")</f>
        <v>CORRECTIVO</v>
      </c>
      <c r="AV347" t="str">
        <f t="shared" si="5"/>
        <v>Komatsu R&amp;I</v>
      </c>
    </row>
    <row r="348" spans="1:48" x14ac:dyDescent="0.35">
      <c r="A348">
        <v>6624864</v>
      </c>
      <c r="B348">
        <v>0</v>
      </c>
      <c r="C348">
        <v>10</v>
      </c>
      <c r="D348" t="s">
        <v>203</v>
      </c>
      <c r="E348" t="s">
        <v>354</v>
      </c>
      <c r="F348" t="s">
        <v>310</v>
      </c>
      <c r="G348" t="s">
        <v>8267</v>
      </c>
      <c r="H348">
        <v>4</v>
      </c>
      <c r="I348">
        <v>2</v>
      </c>
      <c r="J348">
        <v>4</v>
      </c>
      <c r="K348">
        <v>2</v>
      </c>
      <c r="L348" t="s">
        <v>355</v>
      </c>
      <c r="M348">
        <v>0</v>
      </c>
      <c r="N348" s="16">
        <v>45847</v>
      </c>
      <c r="O348" s="16">
        <v>45847</v>
      </c>
      <c r="P348" s="16">
        <v>45848</v>
      </c>
      <c r="Q348" t="s">
        <v>128</v>
      </c>
      <c r="R348" t="s">
        <v>390</v>
      </c>
      <c r="S348">
        <v>10014594</v>
      </c>
      <c r="T348" t="s">
        <v>128</v>
      </c>
      <c r="AT348" t="str">
        <f>IF(A348&gt;0,_xlfn.XLOOKUP(A348,'IW38 SEMANA CAL'!B:B,'IW38 SEMANA CAL'!AA:AA),"")</f>
        <v>PERFORACIO</v>
      </c>
      <c r="AU348" t="str">
        <f>IF(A348&gt;0,_xlfn.XLOOKUP(A348,'IW38 SEMANA CAL'!B:B,'IW38 SEMANA CAL'!AD:AD),"")</f>
        <v>CORRECTIVO</v>
      </c>
      <c r="AV348" t="str">
        <f t="shared" si="5"/>
        <v>Marcobre</v>
      </c>
    </row>
    <row r="349" spans="1:48" x14ac:dyDescent="0.35">
      <c r="A349">
        <v>6624870</v>
      </c>
      <c r="B349">
        <v>0</v>
      </c>
      <c r="C349">
        <v>10</v>
      </c>
      <c r="D349" t="s">
        <v>138</v>
      </c>
      <c r="E349" t="s">
        <v>375</v>
      </c>
      <c r="F349" t="s">
        <v>310</v>
      </c>
      <c r="G349" t="s">
        <v>8266</v>
      </c>
      <c r="H349">
        <v>0</v>
      </c>
      <c r="I349">
        <v>0</v>
      </c>
      <c r="J349">
        <v>0</v>
      </c>
      <c r="K349">
        <v>0</v>
      </c>
      <c r="L349" t="s">
        <v>355</v>
      </c>
      <c r="M349">
        <v>0</v>
      </c>
      <c r="N349" s="16">
        <v>45847</v>
      </c>
      <c r="O349" s="16">
        <v>45847</v>
      </c>
      <c r="R349" t="s">
        <v>266</v>
      </c>
      <c r="T349" t="s">
        <v>264</v>
      </c>
      <c r="AT349" t="str">
        <f>IF(A349&gt;0,_xlfn.XLOOKUP(A349,'IW38 SEMANA CAL'!B:B,'IW38 SEMANA CAL'!AA:AA),"")</f>
        <v>SOPORTE</v>
      </c>
      <c r="AU349" t="str">
        <f>IF(A349&gt;0,_xlfn.XLOOKUP(A349,'IW38 SEMANA CAL'!B:B,'IW38 SEMANA CAL'!AD:AD),"")</f>
        <v>CORRECTIVO</v>
      </c>
      <c r="AV349" t="str">
        <f t="shared" si="5"/>
        <v/>
      </c>
    </row>
    <row r="350" spans="1:48" x14ac:dyDescent="0.35">
      <c r="A350">
        <v>6624875</v>
      </c>
      <c r="B350">
        <v>801752</v>
      </c>
      <c r="C350">
        <v>10</v>
      </c>
      <c r="D350" t="s">
        <v>129</v>
      </c>
      <c r="E350" t="s">
        <v>354</v>
      </c>
      <c r="F350" t="s">
        <v>310</v>
      </c>
      <c r="G350" t="s">
        <v>8265</v>
      </c>
      <c r="H350">
        <v>4</v>
      </c>
      <c r="I350">
        <v>2</v>
      </c>
      <c r="J350">
        <v>4</v>
      </c>
      <c r="K350">
        <v>2</v>
      </c>
      <c r="L350" t="s">
        <v>355</v>
      </c>
      <c r="M350">
        <v>0</v>
      </c>
      <c r="N350" s="16">
        <v>45847</v>
      </c>
      <c r="O350" s="16">
        <v>45847</v>
      </c>
      <c r="P350" s="16">
        <v>45848</v>
      </c>
      <c r="Q350" t="s">
        <v>152</v>
      </c>
      <c r="R350" t="s">
        <v>307</v>
      </c>
      <c r="S350">
        <v>10014641</v>
      </c>
      <c r="T350" t="s">
        <v>152</v>
      </c>
      <c r="AT350" t="str">
        <f>IF(A350&gt;0,_xlfn.XLOOKUP(A350,'IW38 SEMANA CAL'!B:B,'IW38 SEMANA CAL'!AA:AA),"")</f>
        <v>AUXILIAR</v>
      </c>
      <c r="AU350" t="str">
        <f>IF(A350&gt;0,_xlfn.XLOOKUP(A350,'IW38 SEMANA CAL'!B:B,'IW38 SEMANA CAL'!AD:AD),"")</f>
        <v>CORRECTIVO</v>
      </c>
      <c r="AV350" t="str">
        <f t="shared" si="5"/>
        <v/>
      </c>
    </row>
    <row r="351" spans="1:48" x14ac:dyDescent="0.35">
      <c r="A351">
        <v>6624904</v>
      </c>
      <c r="B351">
        <v>0</v>
      </c>
      <c r="C351">
        <v>10</v>
      </c>
      <c r="D351" t="s">
        <v>203</v>
      </c>
      <c r="E351" t="s">
        <v>375</v>
      </c>
      <c r="F351" t="s">
        <v>310</v>
      </c>
      <c r="G351" t="s">
        <v>8264</v>
      </c>
      <c r="H351">
        <v>4</v>
      </c>
      <c r="I351">
        <v>2</v>
      </c>
      <c r="J351">
        <v>0</v>
      </c>
      <c r="K351">
        <v>2</v>
      </c>
      <c r="L351" t="s">
        <v>355</v>
      </c>
      <c r="M351">
        <v>0</v>
      </c>
      <c r="N351" s="16">
        <v>45847</v>
      </c>
      <c r="O351" s="16">
        <v>45847</v>
      </c>
      <c r="Q351" t="s">
        <v>184</v>
      </c>
      <c r="R351" t="s">
        <v>312</v>
      </c>
      <c r="S351">
        <v>10014609</v>
      </c>
      <c r="T351" t="s">
        <v>184</v>
      </c>
      <c r="AT351" t="str">
        <f>IF(A351&gt;0,_xlfn.XLOOKUP(A351,'IW38 SEMANA CAL'!B:B,'IW38 SEMANA CAL'!AA:AA),"")</f>
        <v>ACARREO</v>
      </c>
      <c r="AU351" t="str">
        <f>IF(A351&gt;0,_xlfn.XLOOKUP(A351,'IW38 SEMANA CAL'!B:B,'IW38 SEMANA CAL'!AD:AD),"")</f>
        <v>CORRECTIVO</v>
      </c>
      <c r="AV351" t="str">
        <f t="shared" si="5"/>
        <v>Marcobre</v>
      </c>
    </row>
    <row r="352" spans="1:48" x14ac:dyDescent="0.35">
      <c r="A352">
        <v>6625106</v>
      </c>
      <c r="B352">
        <v>0</v>
      </c>
      <c r="C352">
        <v>10</v>
      </c>
      <c r="D352" t="s">
        <v>203</v>
      </c>
      <c r="E352" t="s">
        <v>1682</v>
      </c>
      <c r="F352" t="s">
        <v>310</v>
      </c>
      <c r="G352" t="s">
        <v>8262</v>
      </c>
      <c r="H352">
        <v>4</v>
      </c>
      <c r="I352">
        <v>2</v>
      </c>
      <c r="J352">
        <v>2</v>
      </c>
      <c r="K352">
        <v>2</v>
      </c>
      <c r="L352" t="s">
        <v>355</v>
      </c>
      <c r="M352">
        <v>0</v>
      </c>
      <c r="N352" s="16">
        <v>45852</v>
      </c>
      <c r="O352" s="16">
        <v>45852</v>
      </c>
      <c r="P352" s="16">
        <v>45848</v>
      </c>
      <c r="Q352" t="s">
        <v>187</v>
      </c>
      <c r="R352" t="s">
        <v>328</v>
      </c>
      <c r="S352">
        <v>10014643</v>
      </c>
      <c r="T352" t="s">
        <v>187</v>
      </c>
      <c r="AT352" t="str">
        <f>IF(A352&gt;0,_xlfn.XLOOKUP(A352,'IW38 SEMANA CAL'!B:B,'IW38 SEMANA CAL'!AA:AA),"")</f>
        <v>AUXILIAR</v>
      </c>
      <c r="AU352" t="str">
        <f>IF(A352&gt;0,_xlfn.XLOOKUP(A352,'IW38 SEMANA CAL'!B:B,'IW38 SEMANA CAL'!AD:AD),"")</f>
        <v>CORRECTIVO</v>
      </c>
      <c r="AV352" t="str">
        <f t="shared" si="5"/>
        <v>Marcobre</v>
      </c>
    </row>
    <row r="353" spans="1:48" x14ac:dyDescent="0.35">
      <c r="A353">
        <v>6625109</v>
      </c>
      <c r="B353">
        <v>0</v>
      </c>
      <c r="C353">
        <v>10</v>
      </c>
      <c r="D353" t="s">
        <v>203</v>
      </c>
      <c r="E353" t="s">
        <v>354</v>
      </c>
      <c r="F353" t="s">
        <v>310</v>
      </c>
      <c r="G353" t="s">
        <v>8936</v>
      </c>
      <c r="H353">
        <v>4</v>
      </c>
      <c r="I353">
        <v>2</v>
      </c>
      <c r="J353">
        <v>4</v>
      </c>
      <c r="K353">
        <v>2</v>
      </c>
      <c r="L353" t="s">
        <v>355</v>
      </c>
      <c r="M353">
        <v>0</v>
      </c>
      <c r="N353" s="16">
        <v>45848</v>
      </c>
      <c r="O353" s="16">
        <v>45848</v>
      </c>
      <c r="P353" s="16">
        <v>45849</v>
      </c>
      <c r="Q353" t="s">
        <v>159</v>
      </c>
      <c r="R353" t="s">
        <v>398</v>
      </c>
      <c r="S353">
        <v>10014599</v>
      </c>
      <c r="T353" t="s">
        <v>159</v>
      </c>
      <c r="AT353" t="str">
        <f>IF(A353&gt;0,_xlfn.XLOOKUP(A353,'IW38 SEMANA CAL'!B:B,'IW38 SEMANA CAL'!AA:AA),"")</f>
        <v>CARGUIO</v>
      </c>
      <c r="AU353" t="str">
        <f>IF(A353&gt;0,_xlfn.XLOOKUP(A353,'IW38 SEMANA CAL'!B:B,'IW38 SEMANA CAL'!AD:AD),"")</f>
        <v>CORRECTIVO</v>
      </c>
      <c r="AV353" t="str">
        <f t="shared" si="5"/>
        <v>Marcobre</v>
      </c>
    </row>
    <row r="354" spans="1:48" x14ac:dyDescent="0.35">
      <c r="A354">
        <v>6625141</v>
      </c>
      <c r="B354">
        <v>0</v>
      </c>
      <c r="C354">
        <v>10</v>
      </c>
      <c r="D354" t="s">
        <v>203</v>
      </c>
      <c r="E354" t="s">
        <v>375</v>
      </c>
      <c r="F354" t="s">
        <v>310</v>
      </c>
      <c r="G354" t="s">
        <v>8937</v>
      </c>
      <c r="H354">
        <v>2</v>
      </c>
      <c r="I354">
        <v>1</v>
      </c>
      <c r="J354">
        <v>0</v>
      </c>
      <c r="K354">
        <v>2</v>
      </c>
      <c r="L354" t="s">
        <v>355</v>
      </c>
      <c r="M354">
        <v>0</v>
      </c>
      <c r="N354" s="16">
        <v>45848</v>
      </c>
      <c r="O354" s="16">
        <v>45848</v>
      </c>
      <c r="Q354" t="s">
        <v>152</v>
      </c>
      <c r="R354" t="s">
        <v>307</v>
      </c>
      <c r="S354">
        <v>10014641</v>
      </c>
      <c r="T354" t="s">
        <v>152</v>
      </c>
      <c r="AT354" t="str">
        <f>IF(A354&gt;0,_xlfn.XLOOKUP(A354,'IW38 SEMANA CAL'!B:B,'IW38 SEMANA CAL'!AA:AA),"")</f>
        <v>AUXILIAR</v>
      </c>
      <c r="AU354" t="str">
        <f>IF(A354&gt;0,_xlfn.XLOOKUP(A354,'IW38 SEMANA CAL'!B:B,'IW38 SEMANA CAL'!AD:AD),"")</f>
        <v>CORRECTIVO</v>
      </c>
      <c r="AV354" t="str">
        <f t="shared" si="5"/>
        <v>Marcobre</v>
      </c>
    </row>
    <row r="355" spans="1:48" x14ac:dyDescent="0.35">
      <c r="A355">
        <v>6625142</v>
      </c>
      <c r="B355">
        <v>0</v>
      </c>
      <c r="C355">
        <v>10</v>
      </c>
      <c r="D355" t="s">
        <v>203</v>
      </c>
      <c r="E355" t="s">
        <v>354</v>
      </c>
      <c r="F355" t="s">
        <v>310</v>
      </c>
      <c r="G355" t="s">
        <v>8259</v>
      </c>
      <c r="H355">
        <v>2</v>
      </c>
      <c r="I355">
        <v>1</v>
      </c>
      <c r="J355">
        <v>2</v>
      </c>
      <c r="K355">
        <v>2</v>
      </c>
      <c r="L355" t="s">
        <v>355</v>
      </c>
      <c r="M355">
        <v>0</v>
      </c>
      <c r="N355" s="16">
        <v>45848</v>
      </c>
      <c r="O355" s="16">
        <v>45848</v>
      </c>
      <c r="P355" s="16">
        <v>45849</v>
      </c>
      <c r="Q355" t="s">
        <v>146</v>
      </c>
      <c r="R355" t="s">
        <v>325</v>
      </c>
      <c r="S355">
        <v>10017213</v>
      </c>
      <c r="T355" t="s">
        <v>324</v>
      </c>
      <c r="AT355" t="str">
        <f>IF(A355&gt;0,_xlfn.XLOOKUP(A355,'IW38 SEMANA CAL'!B:B,'IW38 SEMANA CAL'!AA:AA),"")</f>
        <v>SOPORTE</v>
      </c>
      <c r="AU355" t="str">
        <f>IF(A355&gt;0,_xlfn.XLOOKUP(A355,'IW38 SEMANA CAL'!B:B,'IW38 SEMANA CAL'!AD:AD),"")</f>
        <v>CORRECTIVO</v>
      </c>
      <c r="AV355" t="str">
        <f t="shared" si="5"/>
        <v>Marcobre</v>
      </c>
    </row>
    <row r="356" spans="1:48" x14ac:dyDescent="0.35">
      <c r="A356">
        <v>6625143</v>
      </c>
      <c r="B356">
        <v>0</v>
      </c>
      <c r="C356">
        <v>10</v>
      </c>
      <c r="D356" t="s">
        <v>203</v>
      </c>
      <c r="E356" t="s">
        <v>354</v>
      </c>
      <c r="F356" t="s">
        <v>310</v>
      </c>
      <c r="G356" t="s">
        <v>8938</v>
      </c>
      <c r="H356">
        <v>1</v>
      </c>
      <c r="I356">
        <v>1</v>
      </c>
      <c r="J356">
        <v>1</v>
      </c>
      <c r="K356">
        <v>1</v>
      </c>
      <c r="L356" t="s">
        <v>355</v>
      </c>
      <c r="M356">
        <v>0</v>
      </c>
      <c r="N356" s="16">
        <v>45848</v>
      </c>
      <c r="O356" s="16">
        <v>45848</v>
      </c>
      <c r="P356" s="16">
        <v>45849</v>
      </c>
      <c r="Q356" t="s">
        <v>237</v>
      </c>
      <c r="R356" t="s">
        <v>386</v>
      </c>
      <c r="S356">
        <v>10014625</v>
      </c>
      <c r="T356" t="s">
        <v>237</v>
      </c>
      <c r="AT356" t="str">
        <f>IF(A356&gt;0,_xlfn.XLOOKUP(A356,'IW38 SEMANA CAL'!B:B,'IW38 SEMANA CAL'!AA:AA),"")</f>
        <v>ACARREO</v>
      </c>
      <c r="AU356" t="str">
        <f>IF(A356&gt;0,_xlfn.XLOOKUP(A356,'IW38 SEMANA CAL'!B:B,'IW38 SEMANA CAL'!AD:AD),"")</f>
        <v>CORRECTIVO</v>
      </c>
      <c r="AV356" t="str">
        <f t="shared" si="5"/>
        <v>Marcobre</v>
      </c>
    </row>
    <row r="357" spans="1:48" x14ac:dyDescent="0.35">
      <c r="A357">
        <v>6625145</v>
      </c>
      <c r="B357">
        <v>0</v>
      </c>
      <c r="C357">
        <v>10</v>
      </c>
      <c r="D357" t="s">
        <v>1265</v>
      </c>
      <c r="E357" t="s">
        <v>1324</v>
      </c>
      <c r="F357" t="s">
        <v>6085</v>
      </c>
      <c r="G357" t="s">
        <v>8257</v>
      </c>
      <c r="H357">
        <v>0</v>
      </c>
      <c r="I357">
        <v>0</v>
      </c>
      <c r="J357">
        <v>0</v>
      </c>
      <c r="K357">
        <v>0</v>
      </c>
      <c r="L357" t="s">
        <v>355</v>
      </c>
      <c r="M357">
        <v>0</v>
      </c>
      <c r="N357" s="16">
        <v>45941</v>
      </c>
      <c r="O357" s="16">
        <v>45941</v>
      </c>
      <c r="Q357" t="s">
        <v>4071</v>
      </c>
      <c r="R357" t="s">
        <v>397</v>
      </c>
      <c r="S357">
        <v>200157</v>
      </c>
      <c r="T357" t="s">
        <v>158</v>
      </c>
      <c r="U357">
        <v>40049521</v>
      </c>
      <c r="AT357" t="str">
        <f>IF(A357&gt;0,_xlfn.XLOOKUP(A357,'IW38 SEMANA CAL'!B:B,'IW38 SEMANA CAL'!AA:AA),"")</f>
        <v>ACARREO</v>
      </c>
      <c r="AU357" t="str">
        <f>IF(A357&gt;0,_xlfn.XLOOKUP(A357,'IW38 SEMANA CAL'!B:B,'IW38 SEMANA CAL'!AD:AD),"")</f>
        <v>CORRECTIVO</v>
      </c>
      <c r="AV357" t="str">
        <f t="shared" si="5"/>
        <v/>
      </c>
    </row>
    <row r="358" spans="1:48" x14ac:dyDescent="0.35">
      <c r="A358">
        <v>6625300</v>
      </c>
      <c r="B358">
        <v>0</v>
      </c>
      <c r="C358">
        <v>10</v>
      </c>
      <c r="D358" t="s">
        <v>203</v>
      </c>
      <c r="E358" t="s">
        <v>375</v>
      </c>
      <c r="F358" t="s">
        <v>310</v>
      </c>
      <c r="G358" t="s">
        <v>8256</v>
      </c>
      <c r="H358">
        <v>1</v>
      </c>
      <c r="I358">
        <v>1</v>
      </c>
      <c r="J358">
        <v>0</v>
      </c>
      <c r="K358">
        <v>1</v>
      </c>
      <c r="L358" t="s">
        <v>355</v>
      </c>
      <c r="M358">
        <v>0</v>
      </c>
      <c r="N358" s="16">
        <v>45848</v>
      </c>
      <c r="O358" s="16">
        <v>45848</v>
      </c>
      <c r="Q358" t="s">
        <v>176</v>
      </c>
      <c r="R358" t="s">
        <v>275</v>
      </c>
      <c r="S358">
        <v>10014596</v>
      </c>
      <c r="T358" t="s">
        <v>274</v>
      </c>
      <c r="AT358" t="str">
        <f>IF(A358&gt;0,_xlfn.XLOOKUP(A358,'IW38 SEMANA CAL'!B:B,'IW38 SEMANA CAL'!AA:AA),"")</f>
        <v>PERFORACIO</v>
      </c>
      <c r="AU358" t="str">
        <f>IF(A358&gt;0,_xlfn.XLOOKUP(A358,'IW38 SEMANA CAL'!B:B,'IW38 SEMANA CAL'!AD:AD),"")</f>
        <v>CORRECTIVO</v>
      </c>
      <c r="AV358" t="str">
        <f t="shared" si="5"/>
        <v>Marcobre</v>
      </c>
    </row>
    <row r="359" spans="1:48" x14ac:dyDescent="0.35">
      <c r="A359">
        <v>6625305</v>
      </c>
      <c r="B359">
        <v>0</v>
      </c>
      <c r="C359">
        <v>10</v>
      </c>
      <c r="D359" t="s">
        <v>203</v>
      </c>
      <c r="E359" t="s">
        <v>354</v>
      </c>
      <c r="F359" t="s">
        <v>310</v>
      </c>
      <c r="G359" t="s">
        <v>8255</v>
      </c>
      <c r="H359">
        <v>4</v>
      </c>
      <c r="I359">
        <v>2</v>
      </c>
      <c r="J359">
        <v>4</v>
      </c>
      <c r="K359">
        <v>2</v>
      </c>
      <c r="L359" t="s">
        <v>355</v>
      </c>
      <c r="M359">
        <v>0</v>
      </c>
      <c r="N359" s="16">
        <v>45848</v>
      </c>
      <c r="O359" s="16">
        <v>45848</v>
      </c>
      <c r="P359" s="16">
        <v>45848</v>
      </c>
      <c r="Q359" t="s">
        <v>155</v>
      </c>
      <c r="R359" t="s">
        <v>276</v>
      </c>
      <c r="S359">
        <v>10014647</v>
      </c>
      <c r="T359" t="s">
        <v>155</v>
      </c>
      <c r="AT359" t="str">
        <f>IF(A359&gt;0,_xlfn.XLOOKUP(A359,'IW38 SEMANA CAL'!B:B,'IW38 SEMANA CAL'!AA:AA),"")</f>
        <v>AUXILIAR</v>
      </c>
      <c r="AU359" t="str">
        <f>IF(A359&gt;0,_xlfn.XLOOKUP(A359,'IW38 SEMANA CAL'!B:B,'IW38 SEMANA CAL'!AD:AD),"")</f>
        <v>CORRECTIVO</v>
      </c>
      <c r="AV359" t="str">
        <f t="shared" si="5"/>
        <v>Marcobre</v>
      </c>
    </row>
    <row r="360" spans="1:48" x14ac:dyDescent="0.35">
      <c r="A360">
        <v>6625500</v>
      </c>
      <c r="B360">
        <v>0</v>
      </c>
      <c r="C360">
        <v>10</v>
      </c>
      <c r="D360" t="s">
        <v>203</v>
      </c>
      <c r="E360" t="s">
        <v>354</v>
      </c>
      <c r="F360" t="s">
        <v>310</v>
      </c>
      <c r="G360" t="s">
        <v>8254</v>
      </c>
      <c r="H360">
        <v>2</v>
      </c>
      <c r="I360">
        <v>1</v>
      </c>
      <c r="J360">
        <v>2</v>
      </c>
      <c r="K360">
        <v>2</v>
      </c>
      <c r="L360" t="s">
        <v>355</v>
      </c>
      <c r="M360">
        <v>0</v>
      </c>
      <c r="N360" s="16">
        <v>45848</v>
      </c>
      <c r="O360" s="16">
        <v>45848</v>
      </c>
      <c r="P360" s="16">
        <v>45848</v>
      </c>
      <c r="Q360" t="s">
        <v>152</v>
      </c>
      <c r="R360" t="s">
        <v>307</v>
      </c>
      <c r="S360">
        <v>10014641</v>
      </c>
      <c r="T360" t="s">
        <v>152</v>
      </c>
      <c r="AT360" t="str">
        <f>IF(A360&gt;0,_xlfn.XLOOKUP(A360,'IW38 SEMANA CAL'!B:B,'IW38 SEMANA CAL'!AA:AA),"")</f>
        <v>AUXILIAR</v>
      </c>
      <c r="AU360" t="str">
        <f>IF(A360&gt;0,_xlfn.XLOOKUP(A360,'IW38 SEMANA CAL'!B:B,'IW38 SEMANA CAL'!AD:AD),"")</f>
        <v>CORRECTIVO</v>
      </c>
      <c r="AV360" t="str">
        <f t="shared" si="5"/>
        <v>Marcobre</v>
      </c>
    </row>
    <row r="361" spans="1:48" x14ac:dyDescent="0.35">
      <c r="A361">
        <v>6625519</v>
      </c>
      <c r="B361">
        <v>0</v>
      </c>
      <c r="C361">
        <v>10</v>
      </c>
      <c r="D361" t="s">
        <v>203</v>
      </c>
      <c r="E361" t="s">
        <v>375</v>
      </c>
      <c r="F361" t="s">
        <v>310</v>
      </c>
      <c r="G361" t="s">
        <v>8253</v>
      </c>
      <c r="H361">
        <v>2</v>
      </c>
      <c r="I361">
        <v>2</v>
      </c>
      <c r="J361">
        <v>0</v>
      </c>
      <c r="K361">
        <v>1</v>
      </c>
      <c r="L361" t="s">
        <v>355</v>
      </c>
      <c r="M361">
        <v>0</v>
      </c>
      <c r="N361" s="16">
        <v>45848</v>
      </c>
      <c r="O361" s="16">
        <v>45848</v>
      </c>
      <c r="Q361" t="s">
        <v>286</v>
      </c>
      <c r="R361" t="s">
        <v>287</v>
      </c>
      <c r="S361">
        <v>10014655</v>
      </c>
      <c r="T361" t="s">
        <v>286</v>
      </c>
      <c r="AT361" t="str">
        <f>IF(A361&gt;0,_xlfn.XLOOKUP(A361,'IW38 SEMANA CAL'!B:B,'IW38 SEMANA CAL'!AA:AA),"")</f>
        <v>CARGUIO</v>
      </c>
      <c r="AU361" t="str">
        <f>IF(A361&gt;0,_xlfn.XLOOKUP(A361,'IW38 SEMANA CAL'!B:B,'IW38 SEMANA CAL'!AD:AD),"")</f>
        <v>CORRECTIVO</v>
      </c>
      <c r="AV361" t="str">
        <f t="shared" si="5"/>
        <v>Marcobre</v>
      </c>
    </row>
    <row r="362" spans="1:48" x14ac:dyDescent="0.35">
      <c r="A362">
        <v>6625520</v>
      </c>
      <c r="B362">
        <v>0</v>
      </c>
      <c r="C362">
        <v>10</v>
      </c>
      <c r="D362" t="s">
        <v>203</v>
      </c>
      <c r="E362" t="s">
        <v>359</v>
      </c>
      <c r="F362" t="s">
        <v>310</v>
      </c>
      <c r="G362" t="s">
        <v>8939</v>
      </c>
      <c r="H362">
        <v>3</v>
      </c>
      <c r="I362">
        <v>3</v>
      </c>
      <c r="J362">
        <v>0</v>
      </c>
      <c r="K362">
        <v>1</v>
      </c>
      <c r="L362" t="s">
        <v>355</v>
      </c>
      <c r="M362">
        <v>0</v>
      </c>
      <c r="N362" s="16">
        <v>45848</v>
      </c>
      <c r="O362" s="16">
        <v>45848</v>
      </c>
      <c r="Q362" t="s">
        <v>286</v>
      </c>
      <c r="R362" t="s">
        <v>287</v>
      </c>
      <c r="S362">
        <v>10014655</v>
      </c>
      <c r="T362" t="s">
        <v>286</v>
      </c>
      <c r="AT362" t="str">
        <f>IF(A362&gt;0,_xlfn.XLOOKUP(A362,'IW38 SEMANA CAL'!B:B,'IW38 SEMANA CAL'!AA:AA),"")</f>
        <v>CARGUIO</v>
      </c>
      <c r="AU362" t="str">
        <f>IF(A362&gt;0,_xlfn.XLOOKUP(A362,'IW38 SEMANA CAL'!B:B,'IW38 SEMANA CAL'!AD:AD),"")</f>
        <v>CORRECTIVO</v>
      </c>
      <c r="AV362" t="str">
        <f t="shared" si="5"/>
        <v>Marcobre</v>
      </c>
    </row>
    <row r="363" spans="1:48" x14ac:dyDescent="0.35">
      <c r="A363">
        <v>6625537</v>
      </c>
      <c r="B363">
        <v>0</v>
      </c>
      <c r="C363">
        <v>10</v>
      </c>
      <c r="D363" t="s">
        <v>374</v>
      </c>
      <c r="E363" t="s">
        <v>359</v>
      </c>
      <c r="F363" t="s">
        <v>251</v>
      </c>
      <c r="G363" t="s">
        <v>8251</v>
      </c>
      <c r="H363">
        <v>4</v>
      </c>
      <c r="I363">
        <v>2</v>
      </c>
      <c r="J363">
        <v>0</v>
      </c>
      <c r="K363">
        <v>2</v>
      </c>
      <c r="L363" t="s">
        <v>355</v>
      </c>
      <c r="M363">
        <v>0</v>
      </c>
      <c r="N363" s="16">
        <v>45851</v>
      </c>
      <c r="O363" s="16">
        <v>45851</v>
      </c>
      <c r="Q363" t="s">
        <v>284</v>
      </c>
      <c r="R363" t="s">
        <v>285</v>
      </c>
      <c r="S363">
        <v>10014654</v>
      </c>
      <c r="T363" t="s">
        <v>284</v>
      </c>
      <c r="AT363" t="str">
        <f>IF(A363&gt;0,_xlfn.XLOOKUP(A363,'IW38 SEMANA CAL'!B:B,'IW38 SEMANA CAL'!AA:AA),"")</f>
        <v>CARGUIO</v>
      </c>
      <c r="AU363" t="str">
        <f>IF(A363&gt;0,_xlfn.XLOOKUP(A363,'IW38 SEMANA CAL'!B:B,'IW38 SEMANA CAL'!AD:AD),"")</f>
        <v>CORRECTIVO</v>
      </c>
      <c r="AV363" t="str">
        <f t="shared" si="5"/>
        <v>Zamine Palas</v>
      </c>
    </row>
    <row r="364" spans="1:48" x14ac:dyDescent="0.35">
      <c r="A364">
        <v>6625568</v>
      </c>
      <c r="B364">
        <v>0</v>
      </c>
      <c r="C364">
        <v>10</v>
      </c>
      <c r="D364" t="s">
        <v>203</v>
      </c>
      <c r="E364" t="s">
        <v>354</v>
      </c>
      <c r="F364" t="s">
        <v>310</v>
      </c>
      <c r="G364" t="s">
        <v>8250</v>
      </c>
      <c r="H364">
        <v>4</v>
      </c>
      <c r="I364">
        <v>2</v>
      </c>
      <c r="J364">
        <v>4</v>
      </c>
      <c r="K364">
        <v>2</v>
      </c>
      <c r="L364" t="s">
        <v>355</v>
      </c>
      <c r="M364">
        <v>0</v>
      </c>
      <c r="N364" s="16">
        <v>45848</v>
      </c>
      <c r="O364" s="16">
        <v>45848</v>
      </c>
      <c r="P364" s="16">
        <v>45848</v>
      </c>
      <c r="Q364" t="s">
        <v>149</v>
      </c>
      <c r="R364" t="s">
        <v>302</v>
      </c>
      <c r="S364">
        <v>10014616</v>
      </c>
      <c r="T364" t="s">
        <v>149</v>
      </c>
      <c r="AT364" t="str">
        <f>IF(A364&gt;0,_xlfn.XLOOKUP(A364,'IW38 SEMANA CAL'!B:B,'IW38 SEMANA CAL'!AA:AA),"")</f>
        <v>ACARREO</v>
      </c>
      <c r="AU364" t="str">
        <f>IF(A364&gt;0,_xlfn.XLOOKUP(A364,'IW38 SEMANA CAL'!B:B,'IW38 SEMANA CAL'!AD:AD),"")</f>
        <v>CORRECTIVO</v>
      </c>
      <c r="AV364" t="str">
        <f t="shared" si="5"/>
        <v>Marcobre</v>
      </c>
    </row>
    <row r="365" spans="1:48" x14ac:dyDescent="0.35">
      <c r="A365">
        <v>6625570</v>
      </c>
      <c r="B365">
        <v>0</v>
      </c>
      <c r="C365">
        <v>10</v>
      </c>
      <c r="D365" t="s">
        <v>203</v>
      </c>
      <c r="E365" t="s">
        <v>375</v>
      </c>
      <c r="F365" t="s">
        <v>310</v>
      </c>
      <c r="G365" t="s">
        <v>8249</v>
      </c>
      <c r="H365">
        <v>4</v>
      </c>
      <c r="I365">
        <v>2</v>
      </c>
      <c r="J365">
        <v>0</v>
      </c>
      <c r="K365">
        <v>2</v>
      </c>
      <c r="L365" t="s">
        <v>355</v>
      </c>
      <c r="M365">
        <v>0</v>
      </c>
      <c r="N365" s="16">
        <v>45849</v>
      </c>
      <c r="O365" s="16">
        <v>45849</v>
      </c>
      <c r="Q365" t="s">
        <v>217</v>
      </c>
      <c r="R365" t="s">
        <v>320</v>
      </c>
      <c r="S365">
        <v>10014611</v>
      </c>
      <c r="T365" t="s">
        <v>217</v>
      </c>
      <c r="AT365" t="str">
        <f>IF(A365&gt;0,_xlfn.XLOOKUP(A365,'IW38 SEMANA CAL'!B:B,'IW38 SEMANA CAL'!AA:AA),"")</f>
        <v>ACARREO</v>
      </c>
      <c r="AU365" t="str">
        <f>IF(A365&gt;0,_xlfn.XLOOKUP(A365,'IW38 SEMANA CAL'!B:B,'IW38 SEMANA CAL'!AD:AD),"")</f>
        <v>CORRECTIVO</v>
      </c>
      <c r="AV365" t="str">
        <f t="shared" si="5"/>
        <v>Marcobre</v>
      </c>
    </row>
    <row r="366" spans="1:48" x14ac:dyDescent="0.35">
      <c r="A366">
        <v>6625573</v>
      </c>
      <c r="B366">
        <v>0</v>
      </c>
      <c r="C366">
        <v>10</v>
      </c>
      <c r="D366" t="s">
        <v>203</v>
      </c>
      <c r="E366" t="s">
        <v>375</v>
      </c>
      <c r="F366" t="s">
        <v>310</v>
      </c>
      <c r="G366" t="s">
        <v>7509</v>
      </c>
      <c r="H366">
        <v>4</v>
      </c>
      <c r="I366">
        <v>2</v>
      </c>
      <c r="J366">
        <v>0</v>
      </c>
      <c r="K366">
        <v>2</v>
      </c>
      <c r="L366" t="s">
        <v>355</v>
      </c>
      <c r="M366">
        <v>0</v>
      </c>
      <c r="N366" s="16">
        <v>45849</v>
      </c>
      <c r="O366" s="16">
        <v>45849</v>
      </c>
      <c r="Q366" t="s">
        <v>313</v>
      </c>
      <c r="R366" t="s">
        <v>314</v>
      </c>
      <c r="S366">
        <v>10014619</v>
      </c>
      <c r="T366" t="s">
        <v>313</v>
      </c>
      <c r="AT366" t="str">
        <f>IF(A366&gt;0,_xlfn.XLOOKUP(A366,'IW38 SEMANA CAL'!B:B,'IW38 SEMANA CAL'!AA:AA),"")</f>
        <v>ACARREO</v>
      </c>
      <c r="AU366" t="str">
        <f>IF(A366&gt;0,_xlfn.XLOOKUP(A366,'IW38 SEMANA CAL'!B:B,'IW38 SEMANA CAL'!AD:AD),"")</f>
        <v>CORRECTIVO</v>
      </c>
      <c r="AV366" t="str">
        <f t="shared" si="5"/>
        <v>Marcobre</v>
      </c>
    </row>
    <row r="367" spans="1:48" x14ac:dyDescent="0.35">
      <c r="A367">
        <v>6625579</v>
      </c>
      <c r="B367">
        <v>0</v>
      </c>
      <c r="C367">
        <v>10</v>
      </c>
      <c r="D367" t="s">
        <v>203</v>
      </c>
      <c r="E367" t="s">
        <v>354</v>
      </c>
      <c r="F367" t="s">
        <v>310</v>
      </c>
      <c r="G367" t="s">
        <v>8248</v>
      </c>
      <c r="H367">
        <v>4</v>
      </c>
      <c r="I367">
        <v>2</v>
      </c>
      <c r="J367">
        <v>4</v>
      </c>
      <c r="K367">
        <v>2</v>
      </c>
      <c r="L367" t="s">
        <v>355</v>
      </c>
      <c r="M367">
        <v>0</v>
      </c>
      <c r="N367" s="16">
        <v>45849</v>
      </c>
      <c r="O367" s="16">
        <v>45849</v>
      </c>
      <c r="P367" s="16">
        <v>45848</v>
      </c>
      <c r="Q367" t="s">
        <v>152</v>
      </c>
      <c r="R367" t="s">
        <v>307</v>
      </c>
      <c r="S367">
        <v>10014641</v>
      </c>
      <c r="T367" t="s">
        <v>152</v>
      </c>
      <c r="AT367" t="str">
        <f>IF(A367&gt;0,_xlfn.XLOOKUP(A367,'IW38 SEMANA CAL'!B:B,'IW38 SEMANA CAL'!AA:AA),"")</f>
        <v>AUXILIAR</v>
      </c>
      <c r="AU367" t="str">
        <f>IF(A367&gt;0,_xlfn.XLOOKUP(A367,'IW38 SEMANA CAL'!B:B,'IW38 SEMANA CAL'!AD:AD),"")</f>
        <v>CORRECTIVO</v>
      </c>
      <c r="AV367" t="str">
        <f t="shared" si="5"/>
        <v>Marcobre</v>
      </c>
    </row>
    <row r="368" spans="1:48" x14ac:dyDescent="0.35">
      <c r="A368">
        <v>6625582</v>
      </c>
      <c r="B368">
        <v>0</v>
      </c>
      <c r="C368">
        <v>10</v>
      </c>
      <c r="D368" t="s">
        <v>203</v>
      </c>
      <c r="E368" t="s">
        <v>375</v>
      </c>
      <c r="F368" t="s">
        <v>310</v>
      </c>
      <c r="G368" t="s">
        <v>8247</v>
      </c>
      <c r="H368">
        <v>6</v>
      </c>
      <c r="I368">
        <v>3</v>
      </c>
      <c r="J368">
        <v>0</v>
      </c>
      <c r="K368">
        <v>2</v>
      </c>
      <c r="L368" t="s">
        <v>355</v>
      </c>
      <c r="M368">
        <v>0</v>
      </c>
      <c r="N368" s="16">
        <v>45849</v>
      </c>
      <c r="O368" s="16">
        <v>45849</v>
      </c>
      <c r="Q368" t="s">
        <v>202</v>
      </c>
      <c r="R368" t="s">
        <v>396</v>
      </c>
      <c r="S368">
        <v>10014615</v>
      </c>
      <c r="T368" t="s">
        <v>202</v>
      </c>
      <c r="AT368" t="str">
        <f>IF(A368&gt;0,_xlfn.XLOOKUP(A368,'IW38 SEMANA CAL'!B:B,'IW38 SEMANA CAL'!AA:AA),"")</f>
        <v>ACARREO</v>
      </c>
      <c r="AU368" t="str">
        <f>IF(A368&gt;0,_xlfn.XLOOKUP(A368,'IW38 SEMANA CAL'!B:B,'IW38 SEMANA CAL'!AD:AD),"")</f>
        <v>CORRECTIVO</v>
      </c>
      <c r="AV368" t="str">
        <f t="shared" si="5"/>
        <v>Marcobre</v>
      </c>
    </row>
    <row r="369" spans="1:48" x14ac:dyDescent="0.35">
      <c r="A369">
        <v>6625588</v>
      </c>
      <c r="B369">
        <v>0</v>
      </c>
      <c r="C369">
        <v>10</v>
      </c>
      <c r="D369" t="s">
        <v>203</v>
      </c>
      <c r="E369" t="s">
        <v>354</v>
      </c>
      <c r="F369" t="s">
        <v>310</v>
      </c>
      <c r="H369">
        <v>2</v>
      </c>
      <c r="I369">
        <v>1</v>
      </c>
      <c r="J369">
        <v>2</v>
      </c>
      <c r="K369">
        <v>2</v>
      </c>
      <c r="L369" t="s">
        <v>355</v>
      </c>
      <c r="M369">
        <v>0</v>
      </c>
      <c r="N369" s="16">
        <v>45849</v>
      </c>
      <c r="O369" s="16">
        <v>45849</v>
      </c>
      <c r="P369" s="16">
        <v>45849</v>
      </c>
      <c r="Q369" t="s">
        <v>137</v>
      </c>
      <c r="R369" t="s">
        <v>388</v>
      </c>
      <c r="S369">
        <v>10014595</v>
      </c>
      <c r="T369" t="s">
        <v>137</v>
      </c>
      <c r="AT369" t="str">
        <f>IF(A369&gt;0,_xlfn.XLOOKUP(A369,'IW38 SEMANA CAL'!B:B,'IW38 SEMANA CAL'!AA:AA),"")</f>
        <v>PERFORACIO</v>
      </c>
      <c r="AU369" t="str">
        <f>IF(A369&gt;0,_xlfn.XLOOKUP(A369,'IW38 SEMANA CAL'!B:B,'IW38 SEMANA CAL'!AD:AD),"")</f>
        <v>CORRECTIVO</v>
      </c>
      <c r="AV369" t="str">
        <f t="shared" si="5"/>
        <v>Marcobre</v>
      </c>
    </row>
    <row r="370" spans="1:48" x14ac:dyDescent="0.35">
      <c r="A370">
        <v>6625589</v>
      </c>
      <c r="B370">
        <v>0</v>
      </c>
      <c r="C370">
        <v>10</v>
      </c>
      <c r="D370" t="s">
        <v>203</v>
      </c>
      <c r="E370" t="s">
        <v>354</v>
      </c>
      <c r="F370" t="s">
        <v>310</v>
      </c>
      <c r="G370" t="s">
        <v>8246</v>
      </c>
      <c r="H370">
        <v>2</v>
      </c>
      <c r="I370">
        <v>1</v>
      </c>
      <c r="J370">
        <v>2</v>
      </c>
      <c r="K370">
        <v>2</v>
      </c>
      <c r="L370" t="s">
        <v>355</v>
      </c>
      <c r="M370">
        <v>0</v>
      </c>
      <c r="N370" s="16">
        <v>45849</v>
      </c>
      <c r="O370" s="16">
        <v>45849</v>
      </c>
      <c r="P370" s="16">
        <v>45848</v>
      </c>
      <c r="Q370" t="s">
        <v>207</v>
      </c>
      <c r="R370" t="s">
        <v>385</v>
      </c>
      <c r="S370">
        <v>10014621</v>
      </c>
      <c r="T370" t="s">
        <v>207</v>
      </c>
      <c r="AT370" t="str">
        <f>IF(A370&gt;0,_xlfn.XLOOKUP(A370,'IW38 SEMANA CAL'!B:B,'IW38 SEMANA CAL'!AA:AA),"")</f>
        <v>ACARREO</v>
      </c>
      <c r="AU370" t="str">
        <f>IF(A370&gt;0,_xlfn.XLOOKUP(A370,'IW38 SEMANA CAL'!B:B,'IW38 SEMANA CAL'!AD:AD),"")</f>
        <v>CORRECTIVO</v>
      </c>
      <c r="AV370" t="str">
        <f t="shared" si="5"/>
        <v>Marcobre</v>
      </c>
    </row>
    <row r="371" spans="1:48" x14ac:dyDescent="0.35">
      <c r="A371">
        <v>6625639</v>
      </c>
      <c r="B371">
        <v>0</v>
      </c>
      <c r="C371">
        <v>10</v>
      </c>
      <c r="D371" t="s">
        <v>203</v>
      </c>
      <c r="E371" t="s">
        <v>354</v>
      </c>
      <c r="F371" t="s">
        <v>310</v>
      </c>
      <c r="G371" t="s">
        <v>8245</v>
      </c>
      <c r="H371">
        <v>20</v>
      </c>
      <c r="I371">
        <v>2</v>
      </c>
      <c r="J371">
        <v>20</v>
      </c>
      <c r="K371">
        <v>10</v>
      </c>
      <c r="L371" t="s">
        <v>355</v>
      </c>
      <c r="M371">
        <v>0</v>
      </c>
      <c r="N371" s="16">
        <v>45849</v>
      </c>
      <c r="O371" s="16">
        <v>45849</v>
      </c>
      <c r="P371" s="16">
        <v>45850</v>
      </c>
      <c r="Q371" t="s">
        <v>332</v>
      </c>
      <c r="R371" t="s">
        <v>333</v>
      </c>
      <c r="S371">
        <v>10014639</v>
      </c>
      <c r="T371" t="s">
        <v>332</v>
      </c>
      <c r="AT371" t="str">
        <f>IF(A371&gt;0,_xlfn.XLOOKUP(A371,'IW38 SEMANA CAL'!B:B,'IW38 SEMANA CAL'!AA:AA),"")</f>
        <v>AUXILIAR</v>
      </c>
      <c r="AU371" t="str">
        <f>IF(A371&gt;0,_xlfn.XLOOKUP(A371,'IW38 SEMANA CAL'!B:B,'IW38 SEMANA CAL'!AD:AD),"")</f>
        <v>CORRECTIVO</v>
      </c>
      <c r="AV371" t="str">
        <f t="shared" si="5"/>
        <v>Marcobre</v>
      </c>
    </row>
    <row r="372" spans="1:48" x14ac:dyDescent="0.35">
      <c r="A372">
        <v>6625640</v>
      </c>
      <c r="B372">
        <v>0</v>
      </c>
      <c r="C372">
        <v>10</v>
      </c>
      <c r="D372" t="s">
        <v>203</v>
      </c>
      <c r="E372" t="s">
        <v>375</v>
      </c>
      <c r="F372" t="s">
        <v>310</v>
      </c>
      <c r="G372" t="s">
        <v>8244</v>
      </c>
      <c r="H372">
        <v>4</v>
      </c>
      <c r="I372">
        <v>2</v>
      </c>
      <c r="J372">
        <v>0</v>
      </c>
      <c r="K372">
        <v>2</v>
      </c>
      <c r="L372" t="s">
        <v>355</v>
      </c>
      <c r="M372">
        <v>0</v>
      </c>
      <c r="N372" s="16">
        <v>45849</v>
      </c>
      <c r="O372" s="16">
        <v>45849</v>
      </c>
      <c r="Q372" t="s">
        <v>173</v>
      </c>
      <c r="R372" t="s">
        <v>341</v>
      </c>
      <c r="S372">
        <v>10014656</v>
      </c>
      <c r="T372" t="s">
        <v>173</v>
      </c>
      <c r="AT372" t="str">
        <f>IF(A372&gt;0,_xlfn.XLOOKUP(A372,'IW38 SEMANA CAL'!B:B,'IW38 SEMANA CAL'!AA:AA),"")</f>
        <v>PERFORACIO</v>
      </c>
      <c r="AU372" t="str">
        <f>IF(A372&gt;0,_xlfn.XLOOKUP(A372,'IW38 SEMANA CAL'!B:B,'IW38 SEMANA CAL'!AD:AD),"")</f>
        <v>CORRECTIVO</v>
      </c>
      <c r="AV372" t="str">
        <f t="shared" si="5"/>
        <v>Marcobre</v>
      </c>
    </row>
    <row r="373" spans="1:48" x14ac:dyDescent="0.35">
      <c r="A373">
        <v>6625706</v>
      </c>
      <c r="B373">
        <v>0</v>
      </c>
      <c r="C373">
        <v>10</v>
      </c>
      <c r="D373" t="s">
        <v>203</v>
      </c>
      <c r="E373" t="s">
        <v>354</v>
      </c>
      <c r="F373" t="s">
        <v>310</v>
      </c>
      <c r="G373" t="s">
        <v>8243</v>
      </c>
      <c r="H373">
        <v>2</v>
      </c>
      <c r="I373">
        <v>1</v>
      </c>
      <c r="J373">
        <v>2</v>
      </c>
      <c r="K373">
        <v>2</v>
      </c>
      <c r="L373" t="s">
        <v>355</v>
      </c>
      <c r="M373">
        <v>0</v>
      </c>
      <c r="N373" s="16">
        <v>45849</v>
      </c>
      <c r="O373" s="16">
        <v>45849</v>
      </c>
      <c r="P373" s="16">
        <v>45849</v>
      </c>
      <c r="Q373" t="s">
        <v>173</v>
      </c>
      <c r="R373" t="s">
        <v>341</v>
      </c>
      <c r="S373">
        <v>10014656</v>
      </c>
      <c r="T373" t="s">
        <v>173</v>
      </c>
      <c r="AT373" t="str">
        <f>IF(A373&gt;0,_xlfn.XLOOKUP(A373,'IW38 SEMANA CAL'!B:B,'IW38 SEMANA CAL'!AA:AA),"")</f>
        <v>PERFORACIO</v>
      </c>
      <c r="AU373" t="str">
        <f>IF(A373&gt;0,_xlfn.XLOOKUP(A373,'IW38 SEMANA CAL'!B:B,'IW38 SEMANA CAL'!AD:AD),"")</f>
        <v>CORRECTIVO</v>
      </c>
      <c r="AV373" t="str">
        <f t="shared" si="5"/>
        <v>Marcobre</v>
      </c>
    </row>
    <row r="374" spans="1:48" x14ac:dyDescent="0.35">
      <c r="A374">
        <v>6625820</v>
      </c>
      <c r="B374">
        <v>0</v>
      </c>
      <c r="C374">
        <v>10</v>
      </c>
      <c r="D374" t="s">
        <v>203</v>
      </c>
      <c r="E374" t="s">
        <v>375</v>
      </c>
      <c r="F374" t="s">
        <v>310</v>
      </c>
      <c r="G374" t="s">
        <v>8242</v>
      </c>
      <c r="H374">
        <v>2</v>
      </c>
      <c r="I374">
        <v>2</v>
      </c>
      <c r="J374">
        <v>0</v>
      </c>
      <c r="K374">
        <v>1</v>
      </c>
      <c r="L374" t="s">
        <v>355</v>
      </c>
      <c r="M374">
        <v>0</v>
      </c>
      <c r="N374" s="16">
        <v>45849</v>
      </c>
      <c r="O374" s="16">
        <v>45849</v>
      </c>
      <c r="Q374" t="s">
        <v>294</v>
      </c>
      <c r="R374" t="s">
        <v>295</v>
      </c>
      <c r="S374">
        <v>10014618</v>
      </c>
      <c r="T374" t="s">
        <v>294</v>
      </c>
      <c r="AT374" t="str">
        <f>IF(A374&gt;0,_xlfn.XLOOKUP(A374,'IW38 SEMANA CAL'!B:B,'IW38 SEMANA CAL'!AA:AA),"")</f>
        <v>ACARREO</v>
      </c>
      <c r="AU374" t="str">
        <f>IF(A374&gt;0,_xlfn.XLOOKUP(A374,'IW38 SEMANA CAL'!B:B,'IW38 SEMANA CAL'!AD:AD),"")</f>
        <v>CORRECTIVO</v>
      </c>
      <c r="AV374" t="str">
        <f t="shared" si="5"/>
        <v>Marcobre</v>
      </c>
    </row>
    <row r="375" spans="1:48" x14ac:dyDescent="0.35">
      <c r="A375">
        <v>6625865</v>
      </c>
      <c r="B375">
        <v>0</v>
      </c>
      <c r="C375">
        <v>10</v>
      </c>
      <c r="D375" t="s">
        <v>203</v>
      </c>
      <c r="E375" t="s">
        <v>375</v>
      </c>
      <c r="F375" t="s">
        <v>310</v>
      </c>
      <c r="G375" t="s">
        <v>8241</v>
      </c>
      <c r="H375">
        <v>2</v>
      </c>
      <c r="I375">
        <v>2</v>
      </c>
      <c r="J375">
        <v>0</v>
      </c>
      <c r="K375">
        <v>1</v>
      </c>
      <c r="L375" t="s">
        <v>355</v>
      </c>
      <c r="M375">
        <v>0</v>
      </c>
      <c r="N375" s="16">
        <v>45849</v>
      </c>
      <c r="O375" s="16">
        <v>45849</v>
      </c>
      <c r="Q375" t="s">
        <v>286</v>
      </c>
      <c r="R375" t="s">
        <v>287</v>
      </c>
      <c r="S375">
        <v>10014655</v>
      </c>
      <c r="T375" t="s">
        <v>286</v>
      </c>
      <c r="AT375" t="str">
        <f>IF(A375&gt;0,_xlfn.XLOOKUP(A375,'IW38 SEMANA CAL'!B:B,'IW38 SEMANA CAL'!AA:AA),"")</f>
        <v>CARGUIO</v>
      </c>
      <c r="AU375" t="str">
        <f>IF(A375&gt;0,_xlfn.XLOOKUP(A375,'IW38 SEMANA CAL'!B:B,'IW38 SEMANA CAL'!AD:AD),"")</f>
        <v>CORRECTIVO</v>
      </c>
      <c r="AV375" t="str">
        <f t="shared" si="5"/>
        <v>Marcobre</v>
      </c>
    </row>
    <row r="376" spans="1:48" x14ac:dyDescent="0.35">
      <c r="A376">
        <v>6625868</v>
      </c>
      <c r="B376">
        <v>0</v>
      </c>
      <c r="C376">
        <v>10</v>
      </c>
      <c r="D376" t="s">
        <v>203</v>
      </c>
      <c r="E376" t="s">
        <v>375</v>
      </c>
      <c r="F376" t="s">
        <v>310</v>
      </c>
      <c r="G376" t="s">
        <v>8240</v>
      </c>
      <c r="H376">
        <v>6</v>
      </c>
      <c r="I376">
        <v>3</v>
      </c>
      <c r="J376">
        <v>0</v>
      </c>
      <c r="K376">
        <v>2</v>
      </c>
      <c r="L376" t="s">
        <v>355</v>
      </c>
      <c r="M376">
        <v>0</v>
      </c>
      <c r="N376" s="16">
        <v>45849</v>
      </c>
      <c r="O376" s="16">
        <v>45849</v>
      </c>
      <c r="Q376" t="s">
        <v>243</v>
      </c>
      <c r="R376" t="s">
        <v>384</v>
      </c>
      <c r="S376">
        <v>10014627</v>
      </c>
      <c r="T376" t="s">
        <v>243</v>
      </c>
      <c r="AT376" t="str">
        <f>IF(A376&gt;0,_xlfn.XLOOKUP(A376,'IW38 SEMANA CAL'!B:B,'IW38 SEMANA CAL'!AA:AA),"")</f>
        <v>ACARREO</v>
      </c>
      <c r="AU376" t="str">
        <f>IF(A376&gt;0,_xlfn.XLOOKUP(A376,'IW38 SEMANA CAL'!B:B,'IW38 SEMANA CAL'!AD:AD),"")</f>
        <v>CORRECTIVO</v>
      </c>
      <c r="AV376" t="str">
        <f t="shared" si="5"/>
        <v>Marcobre</v>
      </c>
    </row>
    <row r="377" spans="1:48" x14ac:dyDescent="0.35">
      <c r="A377">
        <v>6625869</v>
      </c>
      <c r="B377">
        <v>0</v>
      </c>
      <c r="C377">
        <v>10</v>
      </c>
      <c r="D377" t="s">
        <v>203</v>
      </c>
      <c r="E377" t="s">
        <v>375</v>
      </c>
      <c r="F377" t="s">
        <v>310</v>
      </c>
      <c r="G377" t="s">
        <v>8239</v>
      </c>
      <c r="H377">
        <v>4</v>
      </c>
      <c r="I377">
        <v>2</v>
      </c>
      <c r="J377">
        <v>0</v>
      </c>
      <c r="K377">
        <v>2</v>
      </c>
      <c r="L377" t="s">
        <v>355</v>
      </c>
      <c r="M377">
        <v>0</v>
      </c>
      <c r="N377" s="16">
        <v>45849</v>
      </c>
      <c r="O377" s="16">
        <v>45849</v>
      </c>
      <c r="Q377" t="s">
        <v>173</v>
      </c>
      <c r="R377" t="s">
        <v>341</v>
      </c>
      <c r="S377">
        <v>10014656</v>
      </c>
      <c r="T377" t="s">
        <v>173</v>
      </c>
      <c r="AT377" t="str">
        <f>IF(A377&gt;0,_xlfn.XLOOKUP(A377,'IW38 SEMANA CAL'!B:B,'IW38 SEMANA CAL'!AA:AA),"")</f>
        <v>PERFORACIO</v>
      </c>
      <c r="AU377" t="str">
        <f>IF(A377&gt;0,_xlfn.XLOOKUP(A377,'IW38 SEMANA CAL'!B:B,'IW38 SEMANA CAL'!AD:AD),"")</f>
        <v>CORRECTIVO</v>
      </c>
      <c r="AV377" t="str">
        <f t="shared" si="5"/>
        <v>Marcobre</v>
      </c>
    </row>
    <row r="378" spans="1:48" x14ac:dyDescent="0.35">
      <c r="A378">
        <v>6625870</v>
      </c>
      <c r="B378">
        <v>0</v>
      </c>
      <c r="C378">
        <v>10</v>
      </c>
      <c r="D378" t="s">
        <v>203</v>
      </c>
      <c r="E378" t="s">
        <v>375</v>
      </c>
      <c r="F378" t="s">
        <v>310</v>
      </c>
      <c r="G378" t="s">
        <v>8238</v>
      </c>
      <c r="H378">
        <v>4</v>
      </c>
      <c r="I378">
        <v>2</v>
      </c>
      <c r="J378">
        <v>0</v>
      </c>
      <c r="K378">
        <v>2</v>
      </c>
      <c r="L378" t="s">
        <v>355</v>
      </c>
      <c r="M378">
        <v>0</v>
      </c>
      <c r="N378" s="16">
        <v>45849</v>
      </c>
      <c r="O378" s="16">
        <v>45849</v>
      </c>
      <c r="Q378" t="s">
        <v>187</v>
      </c>
      <c r="R378" t="s">
        <v>328</v>
      </c>
      <c r="S378">
        <v>10014643</v>
      </c>
      <c r="T378" t="s">
        <v>187</v>
      </c>
      <c r="AT378" t="str">
        <f>IF(A378&gt;0,_xlfn.XLOOKUP(A378,'IW38 SEMANA CAL'!B:B,'IW38 SEMANA CAL'!AA:AA),"")</f>
        <v>AUXILIAR</v>
      </c>
      <c r="AU378" t="str">
        <f>IF(A378&gt;0,_xlfn.XLOOKUP(A378,'IW38 SEMANA CAL'!B:B,'IW38 SEMANA CAL'!AD:AD),"")</f>
        <v>CORRECTIVO</v>
      </c>
      <c r="AV378" t="str">
        <f t="shared" si="5"/>
        <v>Marcobre</v>
      </c>
    </row>
    <row r="379" spans="1:48" x14ac:dyDescent="0.35">
      <c r="A379">
        <v>6625872</v>
      </c>
      <c r="B379">
        <v>0</v>
      </c>
      <c r="C379">
        <v>10</v>
      </c>
      <c r="D379" t="s">
        <v>203</v>
      </c>
      <c r="E379" t="s">
        <v>354</v>
      </c>
      <c r="F379" t="s">
        <v>310</v>
      </c>
      <c r="G379" t="s">
        <v>8237</v>
      </c>
      <c r="H379">
        <v>4</v>
      </c>
      <c r="I379">
        <v>2</v>
      </c>
      <c r="J379">
        <v>4</v>
      </c>
      <c r="K379">
        <v>2</v>
      </c>
      <c r="L379" t="s">
        <v>355</v>
      </c>
      <c r="M379">
        <v>0</v>
      </c>
      <c r="N379" s="16">
        <v>45850</v>
      </c>
      <c r="O379" s="16">
        <v>45850</v>
      </c>
      <c r="P379" s="16">
        <v>45850</v>
      </c>
      <c r="Q379" t="s">
        <v>206</v>
      </c>
      <c r="R379" t="s">
        <v>339</v>
      </c>
      <c r="S379">
        <v>10014614</v>
      </c>
      <c r="T379" t="s">
        <v>206</v>
      </c>
      <c r="AT379" t="str">
        <f>IF(A379&gt;0,_xlfn.XLOOKUP(A379,'IW38 SEMANA CAL'!B:B,'IW38 SEMANA CAL'!AA:AA),"")</f>
        <v>ACARREO</v>
      </c>
      <c r="AU379" t="str">
        <f>IF(A379&gt;0,_xlfn.XLOOKUP(A379,'IW38 SEMANA CAL'!B:B,'IW38 SEMANA CAL'!AD:AD),"")</f>
        <v>CORRECTIVO</v>
      </c>
      <c r="AV379" t="str">
        <f t="shared" si="5"/>
        <v>Marcobre</v>
      </c>
    </row>
    <row r="380" spans="1:48" x14ac:dyDescent="0.35">
      <c r="A380">
        <v>6625873</v>
      </c>
      <c r="B380">
        <v>0</v>
      </c>
      <c r="C380">
        <v>10</v>
      </c>
      <c r="D380" t="s">
        <v>203</v>
      </c>
      <c r="E380" t="s">
        <v>354</v>
      </c>
      <c r="F380" t="s">
        <v>310</v>
      </c>
      <c r="G380" t="s">
        <v>8236</v>
      </c>
      <c r="H380">
        <v>4</v>
      </c>
      <c r="I380">
        <v>2</v>
      </c>
      <c r="J380">
        <v>4</v>
      </c>
      <c r="K380">
        <v>2</v>
      </c>
      <c r="L380" t="s">
        <v>355</v>
      </c>
      <c r="M380">
        <v>0</v>
      </c>
      <c r="N380" s="16">
        <v>45850</v>
      </c>
      <c r="O380" s="16">
        <v>45850</v>
      </c>
      <c r="P380" s="16">
        <v>45850</v>
      </c>
      <c r="Q380" t="s">
        <v>403</v>
      </c>
      <c r="R380" t="s">
        <v>404</v>
      </c>
      <c r="S380">
        <v>10014622</v>
      </c>
      <c r="T380" t="s">
        <v>403</v>
      </c>
      <c r="AT380" t="str">
        <f>IF(A380&gt;0,_xlfn.XLOOKUP(A380,'IW38 SEMANA CAL'!B:B,'IW38 SEMANA CAL'!AA:AA),"")</f>
        <v>ACARREO</v>
      </c>
      <c r="AU380" t="str">
        <f>IF(A380&gt;0,_xlfn.XLOOKUP(A380,'IW38 SEMANA CAL'!B:B,'IW38 SEMANA CAL'!AD:AD),"")</f>
        <v>CORRECTIVO</v>
      </c>
      <c r="AV380" t="str">
        <f t="shared" si="5"/>
        <v>Marcobre</v>
      </c>
    </row>
    <row r="381" spans="1:48" x14ac:dyDescent="0.35">
      <c r="A381">
        <v>6625874</v>
      </c>
      <c r="B381">
        <v>0</v>
      </c>
      <c r="C381">
        <v>10</v>
      </c>
      <c r="D381" t="s">
        <v>203</v>
      </c>
      <c r="E381" t="s">
        <v>375</v>
      </c>
      <c r="F381" t="s">
        <v>310</v>
      </c>
      <c r="G381" t="s">
        <v>8235</v>
      </c>
      <c r="H381">
        <v>4</v>
      </c>
      <c r="I381">
        <v>2</v>
      </c>
      <c r="J381">
        <v>0</v>
      </c>
      <c r="K381">
        <v>2</v>
      </c>
      <c r="L381" t="s">
        <v>355</v>
      </c>
      <c r="M381">
        <v>0</v>
      </c>
      <c r="N381" s="16">
        <v>45850</v>
      </c>
      <c r="O381" s="16">
        <v>45850</v>
      </c>
      <c r="Q381" t="s">
        <v>240</v>
      </c>
      <c r="R381" t="s">
        <v>304</v>
      </c>
      <c r="S381">
        <v>10014607</v>
      </c>
      <c r="T381" t="s">
        <v>240</v>
      </c>
      <c r="AT381" t="str">
        <f>IF(A381&gt;0,_xlfn.XLOOKUP(A381,'IW38 SEMANA CAL'!B:B,'IW38 SEMANA CAL'!AA:AA),"")</f>
        <v>ACARREO</v>
      </c>
      <c r="AU381" t="str">
        <f>IF(A381&gt;0,_xlfn.XLOOKUP(A381,'IW38 SEMANA CAL'!B:B,'IW38 SEMANA CAL'!AD:AD),"")</f>
        <v>CORRECTIVO</v>
      </c>
      <c r="AV381" t="str">
        <f t="shared" si="5"/>
        <v>Marcobre</v>
      </c>
    </row>
    <row r="382" spans="1:48" x14ac:dyDescent="0.35">
      <c r="A382">
        <v>6625875</v>
      </c>
      <c r="B382">
        <v>0</v>
      </c>
      <c r="C382">
        <v>10</v>
      </c>
      <c r="D382" t="s">
        <v>203</v>
      </c>
      <c r="E382" t="s">
        <v>354</v>
      </c>
      <c r="F382" t="s">
        <v>310</v>
      </c>
      <c r="G382" t="s">
        <v>8234</v>
      </c>
      <c r="H382">
        <v>4</v>
      </c>
      <c r="I382">
        <v>2</v>
      </c>
      <c r="J382">
        <v>4</v>
      </c>
      <c r="K382">
        <v>2</v>
      </c>
      <c r="L382" t="s">
        <v>355</v>
      </c>
      <c r="M382">
        <v>0</v>
      </c>
      <c r="N382" s="16">
        <v>45850</v>
      </c>
      <c r="O382" s="16">
        <v>45850</v>
      </c>
      <c r="P382" s="16">
        <v>45850</v>
      </c>
      <c r="Q382" t="s">
        <v>173</v>
      </c>
      <c r="R382" t="s">
        <v>341</v>
      </c>
      <c r="S382">
        <v>10014656</v>
      </c>
      <c r="T382" t="s">
        <v>173</v>
      </c>
      <c r="AT382" t="str">
        <f>IF(A382&gt;0,_xlfn.XLOOKUP(A382,'IW38 SEMANA CAL'!B:B,'IW38 SEMANA CAL'!AA:AA),"")</f>
        <v>PERFORACIO</v>
      </c>
      <c r="AU382" t="str">
        <f>IF(A382&gt;0,_xlfn.XLOOKUP(A382,'IW38 SEMANA CAL'!B:B,'IW38 SEMANA CAL'!AD:AD),"")</f>
        <v>CORRECTIVO</v>
      </c>
      <c r="AV382" t="str">
        <f t="shared" si="5"/>
        <v>Marcobre</v>
      </c>
    </row>
    <row r="383" spans="1:48" x14ac:dyDescent="0.35">
      <c r="A383">
        <v>6625876</v>
      </c>
      <c r="B383">
        <v>0</v>
      </c>
      <c r="C383">
        <v>10</v>
      </c>
      <c r="D383" t="s">
        <v>203</v>
      </c>
      <c r="E383" t="s">
        <v>354</v>
      </c>
      <c r="F383" t="s">
        <v>310</v>
      </c>
      <c r="G383" t="s">
        <v>8940</v>
      </c>
      <c r="H383">
        <v>2</v>
      </c>
      <c r="I383">
        <v>2</v>
      </c>
      <c r="J383">
        <v>2</v>
      </c>
      <c r="K383">
        <v>1</v>
      </c>
      <c r="L383" t="s">
        <v>355</v>
      </c>
      <c r="M383">
        <v>0</v>
      </c>
      <c r="N383" s="16">
        <v>45850</v>
      </c>
      <c r="O383" s="16">
        <v>45850</v>
      </c>
      <c r="P383" s="16">
        <v>45849</v>
      </c>
      <c r="Q383" t="s">
        <v>159</v>
      </c>
      <c r="R383" t="s">
        <v>398</v>
      </c>
      <c r="S383">
        <v>10014599</v>
      </c>
      <c r="T383" t="s">
        <v>159</v>
      </c>
      <c r="AT383" t="str">
        <f>IF(A383&gt;0,_xlfn.XLOOKUP(A383,'IW38 SEMANA CAL'!B:B,'IW38 SEMANA CAL'!AA:AA),"")</f>
        <v>CARGUIO</v>
      </c>
      <c r="AU383" t="str">
        <f>IF(A383&gt;0,_xlfn.XLOOKUP(A383,'IW38 SEMANA CAL'!B:B,'IW38 SEMANA CAL'!AD:AD),"")</f>
        <v>CORRECTIVO</v>
      </c>
      <c r="AV383" t="str">
        <f t="shared" si="5"/>
        <v>Marcobre</v>
      </c>
    </row>
    <row r="384" spans="1:48" x14ac:dyDescent="0.35">
      <c r="A384">
        <v>6625906</v>
      </c>
      <c r="B384">
        <v>0</v>
      </c>
      <c r="C384">
        <v>10</v>
      </c>
      <c r="D384" t="s">
        <v>203</v>
      </c>
      <c r="E384" t="s">
        <v>354</v>
      </c>
      <c r="F384" t="s">
        <v>310</v>
      </c>
      <c r="G384" t="s">
        <v>8232</v>
      </c>
      <c r="H384">
        <v>2</v>
      </c>
      <c r="I384">
        <v>1</v>
      </c>
      <c r="J384">
        <v>2</v>
      </c>
      <c r="K384">
        <v>2</v>
      </c>
      <c r="L384" t="s">
        <v>355</v>
      </c>
      <c r="M384">
        <v>0</v>
      </c>
      <c r="N384" s="16">
        <v>45850</v>
      </c>
      <c r="O384" s="16">
        <v>45850</v>
      </c>
      <c r="P384" s="16">
        <v>45850</v>
      </c>
      <c r="Q384" t="s">
        <v>332</v>
      </c>
      <c r="R384" t="s">
        <v>333</v>
      </c>
      <c r="S384">
        <v>10014639</v>
      </c>
      <c r="T384" t="s">
        <v>332</v>
      </c>
      <c r="AT384" t="str">
        <f>IF(A384&gt;0,_xlfn.XLOOKUP(A384,'IW38 SEMANA CAL'!B:B,'IW38 SEMANA CAL'!AA:AA),"")</f>
        <v>AUXILIAR</v>
      </c>
      <c r="AU384" t="str">
        <f>IF(A384&gt;0,_xlfn.XLOOKUP(A384,'IW38 SEMANA CAL'!B:B,'IW38 SEMANA CAL'!AD:AD),"")</f>
        <v>CORRECTIVO</v>
      </c>
      <c r="AV384" t="str">
        <f t="shared" si="5"/>
        <v>Marcobre</v>
      </c>
    </row>
    <row r="385" spans="1:48" x14ac:dyDescent="0.35">
      <c r="A385">
        <v>6625916</v>
      </c>
      <c r="B385">
        <v>0</v>
      </c>
      <c r="C385">
        <v>10</v>
      </c>
      <c r="D385" t="s">
        <v>203</v>
      </c>
      <c r="E385" t="s">
        <v>354</v>
      </c>
      <c r="F385" t="s">
        <v>310</v>
      </c>
      <c r="G385" t="s">
        <v>8231</v>
      </c>
      <c r="H385">
        <v>4</v>
      </c>
      <c r="I385">
        <v>2</v>
      </c>
      <c r="J385">
        <v>4</v>
      </c>
      <c r="K385">
        <v>2</v>
      </c>
      <c r="L385" t="s">
        <v>355</v>
      </c>
      <c r="M385">
        <v>0</v>
      </c>
      <c r="N385" s="16">
        <v>45850</v>
      </c>
      <c r="O385" s="16">
        <v>45850</v>
      </c>
      <c r="P385" s="16">
        <v>45850</v>
      </c>
      <c r="Q385" t="s">
        <v>403</v>
      </c>
      <c r="R385" t="s">
        <v>404</v>
      </c>
      <c r="S385">
        <v>10014622</v>
      </c>
      <c r="T385" t="s">
        <v>403</v>
      </c>
      <c r="AT385" t="str">
        <f>IF(A385&gt;0,_xlfn.XLOOKUP(A385,'IW38 SEMANA CAL'!B:B,'IW38 SEMANA CAL'!AA:AA),"")</f>
        <v>ACARREO</v>
      </c>
      <c r="AU385" t="str">
        <f>IF(A385&gt;0,_xlfn.XLOOKUP(A385,'IW38 SEMANA CAL'!B:B,'IW38 SEMANA CAL'!AD:AD),"")</f>
        <v>CORRECTIVO</v>
      </c>
      <c r="AV385" t="str">
        <f t="shared" si="5"/>
        <v>Marcobre</v>
      </c>
    </row>
    <row r="386" spans="1:48" x14ac:dyDescent="0.35">
      <c r="A386">
        <v>6625919</v>
      </c>
      <c r="B386">
        <v>0</v>
      </c>
      <c r="C386">
        <v>10</v>
      </c>
      <c r="D386" t="s">
        <v>203</v>
      </c>
      <c r="E386" t="s">
        <v>375</v>
      </c>
      <c r="F386" t="s">
        <v>310</v>
      </c>
      <c r="G386" t="s">
        <v>8230</v>
      </c>
      <c r="H386">
        <v>2</v>
      </c>
      <c r="I386">
        <v>1</v>
      </c>
      <c r="J386">
        <v>0</v>
      </c>
      <c r="K386">
        <v>2</v>
      </c>
      <c r="L386" t="s">
        <v>355</v>
      </c>
      <c r="M386">
        <v>0</v>
      </c>
      <c r="N386" s="16">
        <v>45850</v>
      </c>
      <c r="O386" s="16">
        <v>45850</v>
      </c>
      <c r="Q386" t="s">
        <v>178</v>
      </c>
      <c r="R386" t="s">
        <v>392</v>
      </c>
      <c r="S386">
        <v>10014644</v>
      </c>
      <c r="T386" t="s">
        <v>178</v>
      </c>
      <c r="AT386" t="str">
        <f>IF(A386&gt;0,_xlfn.XLOOKUP(A386,'IW38 SEMANA CAL'!B:B,'IW38 SEMANA CAL'!AA:AA),"")</f>
        <v>AUXILIAR</v>
      </c>
      <c r="AU386" t="str">
        <f>IF(A386&gt;0,_xlfn.XLOOKUP(A386,'IW38 SEMANA CAL'!B:B,'IW38 SEMANA CAL'!AD:AD),"")</f>
        <v>CORRECTIVO</v>
      </c>
      <c r="AV386" t="str">
        <f t="shared" si="5"/>
        <v>Marcobre</v>
      </c>
    </row>
    <row r="387" spans="1:48" x14ac:dyDescent="0.35">
      <c r="A387">
        <v>6625920</v>
      </c>
      <c r="B387">
        <v>0</v>
      </c>
      <c r="C387">
        <v>10</v>
      </c>
      <c r="D387" t="s">
        <v>203</v>
      </c>
      <c r="E387" t="s">
        <v>354</v>
      </c>
      <c r="F387" t="s">
        <v>310</v>
      </c>
      <c r="G387" t="s">
        <v>8229</v>
      </c>
      <c r="H387">
        <v>2</v>
      </c>
      <c r="I387">
        <v>1</v>
      </c>
      <c r="J387">
        <v>2</v>
      </c>
      <c r="K387">
        <v>2</v>
      </c>
      <c r="L387" t="s">
        <v>355</v>
      </c>
      <c r="M387">
        <v>0</v>
      </c>
      <c r="N387" s="16">
        <v>45850</v>
      </c>
      <c r="O387" s="16">
        <v>45850</v>
      </c>
      <c r="P387" s="16">
        <v>45850</v>
      </c>
      <c r="Q387" t="s">
        <v>240</v>
      </c>
      <c r="R387" t="s">
        <v>304</v>
      </c>
      <c r="S387">
        <v>10014607</v>
      </c>
      <c r="T387" t="s">
        <v>240</v>
      </c>
      <c r="AT387" t="str">
        <f>IF(A387&gt;0,_xlfn.XLOOKUP(A387,'IW38 SEMANA CAL'!B:B,'IW38 SEMANA CAL'!AA:AA),"")</f>
        <v>ACARREO</v>
      </c>
      <c r="AU387" t="str">
        <f>IF(A387&gt;0,_xlfn.XLOOKUP(A387,'IW38 SEMANA CAL'!B:B,'IW38 SEMANA CAL'!AD:AD),"")</f>
        <v>CORRECTIVO</v>
      </c>
      <c r="AV387" t="str">
        <f t="shared" ref="AV387:AV450" si="6">IF(A387&gt;0,IFERROR(_xlfn.XLOOKUP(D387,AX:AX,AZ:AZ),""),"")</f>
        <v>Marcobre</v>
      </c>
    </row>
    <row r="388" spans="1:48" x14ac:dyDescent="0.35">
      <c r="A388">
        <v>6625941</v>
      </c>
      <c r="B388">
        <v>0</v>
      </c>
      <c r="C388">
        <v>10</v>
      </c>
      <c r="D388" t="s">
        <v>203</v>
      </c>
      <c r="E388" t="s">
        <v>354</v>
      </c>
      <c r="F388" t="s">
        <v>310</v>
      </c>
      <c r="G388" t="s">
        <v>8228</v>
      </c>
      <c r="H388">
        <v>2</v>
      </c>
      <c r="I388">
        <v>2</v>
      </c>
      <c r="J388">
        <v>2</v>
      </c>
      <c r="K388">
        <v>1</v>
      </c>
      <c r="L388" t="s">
        <v>355</v>
      </c>
      <c r="M388">
        <v>0</v>
      </c>
      <c r="N388" s="16">
        <v>45850</v>
      </c>
      <c r="O388" s="16">
        <v>45850</v>
      </c>
      <c r="P388" s="16">
        <v>45850</v>
      </c>
      <c r="Q388" t="s">
        <v>240</v>
      </c>
      <c r="R388" t="s">
        <v>304</v>
      </c>
      <c r="S388">
        <v>10014607</v>
      </c>
      <c r="T388" t="s">
        <v>240</v>
      </c>
      <c r="AT388" t="str">
        <f>IF(A388&gt;0,_xlfn.XLOOKUP(A388,'IW38 SEMANA CAL'!B:B,'IW38 SEMANA CAL'!AA:AA),"")</f>
        <v>ACARREO</v>
      </c>
      <c r="AU388" t="str">
        <f>IF(A388&gt;0,_xlfn.XLOOKUP(A388,'IW38 SEMANA CAL'!B:B,'IW38 SEMANA CAL'!AD:AD),"")</f>
        <v>CORRECTIVO</v>
      </c>
      <c r="AV388" t="str">
        <f t="shared" si="6"/>
        <v>Marcobre</v>
      </c>
    </row>
    <row r="389" spans="1:48" x14ac:dyDescent="0.35">
      <c r="A389">
        <v>6625951</v>
      </c>
      <c r="B389">
        <v>0</v>
      </c>
      <c r="C389">
        <v>10</v>
      </c>
      <c r="D389" t="s">
        <v>203</v>
      </c>
      <c r="E389" t="s">
        <v>354</v>
      </c>
      <c r="F389" t="s">
        <v>310</v>
      </c>
      <c r="G389" t="s">
        <v>8227</v>
      </c>
      <c r="H389">
        <v>1</v>
      </c>
      <c r="I389">
        <v>1</v>
      </c>
      <c r="J389">
        <v>1</v>
      </c>
      <c r="K389">
        <v>1</v>
      </c>
      <c r="L389" t="s">
        <v>355</v>
      </c>
      <c r="M389">
        <v>0</v>
      </c>
      <c r="N389" s="16">
        <v>45850</v>
      </c>
      <c r="O389" s="16">
        <v>45850</v>
      </c>
      <c r="P389" s="16">
        <v>45850</v>
      </c>
      <c r="Q389" t="s">
        <v>207</v>
      </c>
      <c r="R389" t="s">
        <v>385</v>
      </c>
      <c r="S389">
        <v>10014621</v>
      </c>
      <c r="T389" t="s">
        <v>207</v>
      </c>
      <c r="AT389" t="str">
        <f>IF(A389&gt;0,_xlfn.XLOOKUP(A389,'IW38 SEMANA CAL'!B:B,'IW38 SEMANA CAL'!AA:AA),"")</f>
        <v>ACARREO</v>
      </c>
      <c r="AU389" t="str">
        <f>IF(A389&gt;0,_xlfn.XLOOKUP(A389,'IW38 SEMANA CAL'!B:B,'IW38 SEMANA CAL'!AD:AD),"")</f>
        <v>CORRECTIVO</v>
      </c>
      <c r="AV389" t="str">
        <f t="shared" si="6"/>
        <v>Marcobre</v>
      </c>
    </row>
    <row r="390" spans="1:48" x14ac:dyDescent="0.35">
      <c r="A390">
        <v>6626008</v>
      </c>
      <c r="B390">
        <v>0</v>
      </c>
      <c r="C390">
        <v>10</v>
      </c>
      <c r="D390" t="s">
        <v>367</v>
      </c>
      <c r="E390" t="s">
        <v>375</v>
      </c>
      <c r="F390" t="s">
        <v>251</v>
      </c>
      <c r="G390" t="s">
        <v>8941</v>
      </c>
      <c r="H390">
        <v>0</v>
      </c>
      <c r="I390">
        <v>1</v>
      </c>
      <c r="J390">
        <v>0</v>
      </c>
      <c r="K390">
        <v>1</v>
      </c>
      <c r="L390" t="s">
        <v>355</v>
      </c>
      <c r="M390">
        <v>0</v>
      </c>
      <c r="N390" s="16">
        <v>45850</v>
      </c>
      <c r="O390" s="16">
        <v>45850</v>
      </c>
      <c r="Q390" t="s">
        <v>239</v>
      </c>
      <c r="R390" t="s">
        <v>325</v>
      </c>
      <c r="S390">
        <v>10014721</v>
      </c>
      <c r="T390" t="s">
        <v>324</v>
      </c>
      <c r="AT390" t="str">
        <f>IF(A390&gt;0,_xlfn.XLOOKUP(A390,'IW38 SEMANA CAL'!B:B,'IW38 SEMANA CAL'!AA:AA),"")</f>
        <v>SOPORTE</v>
      </c>
      <c r="AU390" t="str">
        <f>IF(A390&gt;0,_xlfn.XLOOKUP(A390,'IW38 SEMANA CAL'!B:B,'IW38 SEMANA CAL'!AD:AD),"")</f>
        <v>CORRECTIVO</v>
      </c>
      <c r="AV390" t="str">
        <f t="shared" si="6"/>
        <v>Soporte</v>
      </c>
    </row>
    <row r="391" spans="1:48" x14ac:dyDescent="0.35">
      <c r="A391">
        <v>6626010</v>
      </c>
      <c r="B391">
        <v>0</v>
      </c>
      <c r="C391">
        <v>10</v>
      </c>
      <c r="D391" t="s">
        <v>367</v>
      </c>
      <c r="E391" t="s">
        <v>375</v>
      </c>
      <c r="F391" t="s">
        <v>310</v>
      </c>
      <c r="G391" t="s">
        <v>8225</v>
      </c>
      <c r="H391">
        <v>4</v>
      </c>
      <c r="I391">
        <v>2</v>
      </c>
      <c r="J391">
        <v>0</v>
      </c>
      <c r="K391">
        <v>2</v>
      </c>
      <c r="L391" t="s">
        <v>355</v>
      </c>
      <c r="M391">
        <v>0</v>
      </c>
      <c r="N391" s="16">
        <v>45850</v>
      </c>
      <c r="O391" s="16">
        <v>45850</v>
      </c>
      <c r="Q391" t="s">
        <v>412</v>
      </c>
      <c r="R391" t="s">
        <v>325</v>
      </c>
      <c r="S391">
        <v>10014726</v>
      </c>
      <c r="T391" t="s">
        <v>324</v>
      </c>
      <c r="AT391" t="str">
        <f>IF(A391&gt;0,_xlfn.XLOOKUP(A391,'IW38 SEMANA CAL'!B:B,'IW38 SEMANA CAL'!AA:AA),"")</f>
        <v>SOPORTE</v>
      </c>
      <c r="AU391" t="str">
        <f>IF(A391&gt;0,_xlfn.XLOOKUP(A391,'IW38 SEMANA CAL'!B:B,'IW38 SEMANA CAL'!AD:AD),"")</f>
        <v>CORRECTIVO</v>
      </c>
      <c r="AV391" t="str">
        <f t="shared" si="6"/>
        <v>Soporte</v>
      </c>
    </row>
    <row r="392" spans="1:48" x14ac:dyDescent="0.35">
      <c r="A392">
        <v>6626013</v>
      </c>
      <c r="B392">
        <v>0</v>
      </c>
      <c r="C392">
        <v>10</v>
      </c>
      <c r="D392" t="s">
        <v>203</v>
      </c>
      <c r="E392" t="s">
        <v>354</v>
      </c>
      <c r="F392" t="s">
        <v>310</v>
      </c>
      <c r="G392" t="s">
        <v>8224</v>
      </c>
      <c r="H392">
        <v>4</v>
      </c>
      <c r="I392">
        <v>2</v>
      </c>
      <c r="J392">
        <v>4</v>
      </c>
      <c r="K392">
        <v>2</v>
      </c>
      <c r="L392" t="s">
        <v>355</v>
      </c>
      <c r="M392">
        <v>0</v>
      </c>
      <c r="N392" s="16">
        <v>45850</v>
      </c>
      <c r="O392" s="16">
        <v>45850</v>
      </c>
      <c r="P392" s="16">
        <v>45850</v>
      </c>
      <c r="Q392" t="s">
        <v>207</v>
      </c>
      <c r="R392" t="s">
        <v>385</v>
      </c>
      <c r="S392">
        <v>10014621</v>
      </c>
      <c r="T392" t="s">
        <v>207</v>
      </c>
      <c r="AT392" t="str">
        <f>IF(A392&gt;0,_xlfn.XLOOKUP(A392,'IW38 SEMANA CAL'!B:B,'IW38 SEMANA CAL'!AA:AA),"")</f>
        <v>ACARREO</v>
      </c>
      <c r="AU392" t="str">
        <f>IF(A392&gt;0,_xlfn.XLOOKUP(A392,'IW38 SEMANA CAL'!B:B,'IW38 SEMANA CAL'!AD:AD),"")</f>
        <v>CORRECTIVO</v>
      </c>
      <c r="AV392" t="str">
        <f t="shared" si="6"/>
        <v>Marcobre</v>
      </c>
    </row>
    <row r="393" spans="1:48" x14ac:dyDescent="0.35">
      <c r="A393">
        <v>6626016</v>
      </c>
      <c r="B393">
        <v>0</v>
      </c>
      <c r="C393">
        <v>10</v>
      </c>
      <c r="D393" t="s">
        <v>203</v>
      </c>
      <c r="E393" t="s">
        <v>375</v>
      </c>
      <c r="F393" t="s">
        <v>310</v>
      </c>
      <c r="G393" t="s">
        <v>8223</v>
      </c>
      <c r="H393">
        <v>2</v>
      </c>
      <c r="I393">
        <v>1</v>
      </c>
      <c r="J393">
        <v>0</v>
      </c>
      <c r="K393">
        <v>2</v>
      </c>
      <c r="L393" t="s">
        <v>355</v>
      </c>
      <c r="M393">
        <v>0</v>
      </c>
      <c r="N393" s="16">
        <v>45850</v>
      </c>
      <c r="O393" s="16">
        <v>45850</v>
      </c>
      <c r="Q393" t="s">
        <v>178</v>
      </c>
      <c r="R393" t="s">
        <v>392</v>
      </c>
      <c r="S393">
        <v>10014644</v>
      </c>
      <c r="T393" t="s">
        <v>178</v>
      </c>
      <c r="AT393" t="str">
        <f>IF(A393&gt;0,_xlfn.XLOOKUP(A393,'IW38 SEMANA CAL'!B:B,'IW38 SEMANA CAL'!AA:AA),"")</f>
        <v>AUXILIAR</v>
      </c>
      <c r="AU393" t="str">
        <f>IF(A393&gt;0,_xlfn.XLOOKUP(A393,'IW38 SEMANA CAL'!B:B,'IW38 SEMANA CAL'!AD:AD),"")</f>
        <v>CORRECTIVO</v>
      </c>
      <c r="AV393" t="str">
        <f t="shared" si="6"/>
        <v>Marcobre</v>
      </c>
    </row>
    <row r="394" spans="1:48" x14ac:dyDescent="0.35">
      <c r="A394">
        <v>6626017</v>
      </c>
      <c r="B394">
        <v>0</v>
      </c>
      <c r="C394">
        <v>10</v>
      </c>
      <c r="D394" t="s">
        <v>203</v>
      </c>
      <c r="E394" t="s">
        <v>354</v>
      </c>
      <c r="F394" t="s">
        <v>310</v>
      </c>
      <c r="G394" t="s">
        <v>8222</v>
      </c>
      <c r="H394">
        <v>2</v>
      </c>
      <c r="I394">
        <v>1</v>
      </c>
      <c r="J394">
        <v>2</v>
      </c>
      <c r="K394">
        <v>2</v>
      </c>
      <c r="L394" t="s">
        <v>355</v>
      </c>
      <c r="M394">
        <v>0</v>
      </c>
      <c r="N394" s="16">
        <v>45850</v>
      </c>
      <c r="O394" s="16">
        <v>45850</v>
      </c>
      <c r="P394" s="16">
        <v>45850</v>
      </c>
      <c r="Q394" t="s">
        <v>158</v>
      </c>
      <c r="R394" t="s">
        <v>397</v>
      </c>
      <c r="S394">
        <v>10014604</v>
      </c>
      <c r="T394" t="s">
        <v>158</v>
      </c>
      <c r="AT394" t="str">
        <f>IF(A394&gt;0,_xlfn.XLOOKUP(A394,'IW38 SEMANA CAL'!B:B,'IW38 SEMANA CAL'!AA:AA),"")</f>
        <v>ACARREO</v>
      </c>
      <c r="AU394" t="str">
        <f>IF(A394&gt;0,_xlfn.XLOOKUP(A394,'IW38 SEMANA CAL'!B:B,'IW38 SEMANA CAL'!AD:AD),"")</f>
        <v>CORRECTIVO</v>
      </c>
      <c r="AV394" t="str">
        <f t="shared" si="6"/>
        <v>Marcobre</v>
      </c>
    </row>
    <row r="395" spans="1:48" x14ac:dyDescent="0.35">
      <c r="A395">
        <v>6626172</v>
      </c>
      <c r="B395">
        <v>0</v>
      </c>
      <c r="C395">
        <v>10</v>
      </c>
      <c r="D395" t="s">
        <v>203</v>
      </c>
      <c r="E395" t="s">
        <v>354</v>
      </c>
      <c r="F395" t="s">
        <v>310</v>
      </c>
      <c r="H395">
        <v>4</v>
      </c>
      <c r="I395">
        <v>2</v>
      </c>
      <c r="J395">
        <v>4</v>
      </c>
      <c r="K395">
        <v>2</v>
      </c>
      <c r="L395" t="s">
        <v>355</v>
      </c>
      <c r="M395">
        <v>0</v>
      </c>
      <c r="N395" s="16">
        <v>45850</v>
      </c>
      <c r="O395" s="16">
        <v>45850</v>
      </c>
      <c r="P395" s="16">
        <v>45850</v>
      </c>
      <c r="Q395" t="s">
        <v>217</v>
      </c>
      <c r="R395" t="s">
        <v>320</v>
      </c>
      <c r="S395">
        <v>10014611</v>
      </c>
      <c r="T395" t="s">
        <v>217</v>
      </c>
      <c r="AT395" t="str">
        <f>IF(A395&gt;0,_xlfn.XLOOKUP(A395,'IW38 SEMANA CAL'!B:B,'IW38 SEMANA CAL'!AA:AA),"")</f>
        <v>ACARREO</v>
      </c>
      <c r="AU395" t="str">
        <f>IF(A395&gt;0,_xlfn.XLOOKUP(A395,'IW38 SEMANA CAL'!B:B,'IW38 SEMANA CAL'!AD:AD),"")</f>
        <v>CORRECTIVO</v>
      </c>
      <c r="AV395" t="str">
        <f t="shared" si="6"/>
        <v>Marcobre</v>
      </c>
    </row>
    <row r="396" spans="1:48" x14ac:dyDescent="0.35">
      <c r="A396">
        <v>6626174</v>
      </c>
      <c r="B396">
        <v>0</v>
      </c>
      <c r="C396">
        <v>10</v>
      </c>
      <c r="D396" t="s">
        <v>203</v>
      </c>
      <c r="E396" t="s">
        <v>354</v>
      </c>
      <c r="F396" t="s">
        <v>310</v>
      </c>
      <c r="G396" t="s">
        <v>8220</v>
      </c>
      <c r="H396">
        <v>2</v>
      </c>
      <c r="I396">
        <v>1</v>
      </c>
      <c r="J396">
        <v>2</v>
      </c>
      <c r="K396">
        <v>2</v>
      </c>
      <c r="L396" t="s">
        <v>355</v>
      </c>
      <c r="M396">
        <v>0</v>
      </c>
      <c r="N396" s="16">
        <v>45850</v>
      </c>
      <c r="O396" s="16">
        <v>45850</v>
      </c>
      <c r="P396" s="16">
        <v>45850</v>
      </c>
      <c r="Q396" t="s">
        <v>315</v>
      </c>
      <c r="R396" t="s">
        <v>317</v>
      </c>
      <c r="S396">
        <v>10018370</v>
      </c>
      <c r="T396" t="s">
        <v>315</v>
      </c>
      <c r="AT396" t="str">
        <f>IF(A396&gt;0,_xlfn.XLOOKUP(A396,'IW38 SEMANA CAL'!B:B,'IW38 SEMANA CAL'!AA:AA),"")</f>
        <v>ACARREO</v>
      </c>
      <c r="AU396" t="str">
        <f>IF(A396&gt;0,_xlfn.XLOOKUP(A396,'IW38 SEMANA CAL'!B:B,'IW38 SEMANA CAL'!AD:AD),"")</f>
        <v>CORRECTIVO</v>
      </c>
      <c r="AV396" t="str">
        <f t="shared" si="6"/>
        <v>Marcobre</v>
      </c>
    </row>
    <row r="397" spans="1:48" x14ac:dyDescent="0.35">
      <c r="A397">
        <v>6626175</v>
      </c>
      <c r="B397">
        <v>0</v>
      </c>
      <c r="C397">
        <v>10</v>
      </c>
      <c r="D397" t="s">
        <v>203</v>
      </c>
      <c r="E397" t="s">
        <v>354</v>
      </c>
      <c r="F397" t="s">
        <v>310</v>
      </c>
      <c r="G397" t="s">
        <v>8219</v>
      </c>
      <c r="H397">
        <v>4</v>
      </c>
      <c r="I397">
        <v>2</v>
      </c>
      <c r="J397">
        <v>4</v>
      </c>
      <c r="K397">
        <v>2</v>
      </c>
      <c r="L397" t="s">
        <v>355</v>
      </c>
      <c r="M397">
        <v>0</v>
      </c>
      <c r="N397" s="16">
        <v>45849</v>
      </c>
      <c r="O397" s="16">
        <v>45849</v>
      </c>
      <c r="P397" s="16">
        <v>45849</v>
      </c>
      <c r="Q397" t="s">
        <v>159</v>
      </c>
      <c r="R397" t="s">
        <v>398</v>
      </c>
      <c r="S397">
        <v>10014599</v>
      </c>
      <c r="T397" t="s">
        <v>159</v>
      </c>
      <c r="AT397" t="str">
        <f>IF(A397&gt;0,_xlfn.XLOOKUP(A397,'IW38 SEMANA CAL'!B:B,'IW38 SEMANA CAL'!AA:AA),"")</f>
        <v>CARGUIO</v>
      </c>
      <c r="AU397" t="str">
        <f>IF(A397&gt;0,_xlfn.XLOOKUP(A397,'IW38 SEMANA CAL'!B:B,'IW38 SEMANA CAL'!AD:AD),"")</f>
        <v>CORRECTIVO</v>
      </c>
      <c r="AV397" t="str">
        <f t="shared" si="6"/>
        <v>Marcobre</v>
      </c>
    </row>
    <row r="398" spans="1:48" x14ac:dyDescent="0.35">
      <c r="A398">
        <v>6626178</v>
      </c>
      <c r="B398">
        <v>0</v>
      </c>
      <c r="C398">
        <v>10</v>
      </c>
      <c r="D398" t="s">
        <v>203</v>
      </c>
      <c r="E398" t="s">
        <v>354</v>
      </c>
      <c r="F398" t="s">
        <v>310</v>
      </c>
      <c r="G398" t="s">
        <v>8218</v>
      </c>
      <c r="H398">
        <v>2</v>
      </c>
      <c r="I398">
        <v>2</v>
      </c>
      <c r="J398">
        <v>2</v>
      </c>
      <c r="K398">
        <v>1</v>
      </c>
      <c r="L398" t="s">
        <v>355</v>
      </c>
      <c r="M398">
        <v>0</v>
      </c>
      <c r="N398" s="16">
        <v>45850</v>
      </c>
      <c r="O398" s="16">
        <v>45850</v>
      </c>
      <c r="P398" s="16">
        <v>45851</v>
      </c>
      <c r="Q398" t="s">
        <v>155</v>
      </c>
      <c r="R398" t="s">
        <v>276</v>
      </c>
      <c r="S398">
        <v>10014647</v>
      </c>
      <c r="T398" t="s">
        <v>155</v>
      </c>
      <c r="AT398" t="str">
        <f>IF(A398&gt;0,_xlfn.XLOOKUP(A398,'IW38 SEMANA CAL'!B:B,'IW38 SEMANA CAL'!AA:AA),"")</f>
        <v>AUXILIAR</v>
      </c>
      <c r="AU398" t="str">
        <f>IF(A398&gt;0,_xlfn.XLOOKUP(A398,'IW38 SEMANA CAL'!B:B,'IW38 SEMANA CAL'!AD:AD),"")</f>
        <v>CORRECTIVO</v>
      </c>
      <c r="AV398" t="str">
        <f t="shared" si="6"/>
        <v>Marcobre</v>
      </c>
    </row>
    <row r="399" spans="1:48" x14ac:dyDescent="0.35">
      <c r="A399">
        <v>6626199</v>
      </c>
      <c r="B399">
        <v>0</v>
      </c>
      <c r="C399">
        <v>10</v>
      </c>
      <c r="D399" t="s">
        <v>203</v>
      </c>
      <c r="E399" t="s">
        <v>354</v>
      </c>
      <c r="F399" t="s">
        <v>310</v>
      </c>
      <c r="G399" t="s">
        <v>8216</v>
      </c>
      <c r="H399">
        <v>4</v>
      </c>
      <c r="I399">
        <v>2</v>
      </c>
      <c r="J399">
        <v>4</v>
      </c>
      <c r="K399">
        <v>2</v>
      </c>
      <c r="L399" t="s">
        <v>355</v>
      </c>
      <c r="M399">
        <v>0</v>
      </c>
      <c r="N399" s="16">
        <v>45850</v>
      </c>
      <c r="O399" s="16">
        <v>45850</v>
      </c>
      <c r="P399" s="16">
        <v>45850</v>
      </c>
      <c r="Q399" t="s">
        <v>240</v>
      </c>
      <c r="R399" t="s">
        <v>304</v>
      </c>
      <c r="S399">
        <v>10014607</v>
      </c>
      <c r="T399" t="s">
        <v>240</v>
      </c>
      <c r="AT399" t="str">
        <f>IF(A399&gt;0,_xlfn.XLOOKUP(A399,'IW38 SEMANA CAL'!B:B,'IW38 SEMANA CAL'!AA:AA),"")</f>
        <v>ACARREO</v>
      </c>
      <c r="AU399" t="str">
        <f>IF(A399&gt;0,_xlfn.XLOOKUP(A399,'IW38 SEMANA CAL'!B:B,'IW38 SEMANA CAL'!AD:AD),"")</f>
        <v>CORRECTIVO</v>
      </c>
      <c r="AV399" t="str">
        <f t="shared" si="6"/>
        <v>Marcobre</v>
      </c>
    </row>
    <row r="400" spans="1:48" x14ac:dyDescent="0.35">
      <c r="A400">
        <v>6626294</v>
      </c>
      <c r="B400">
        <v>0</v>
      </c>
      <c r="C400">
        <v>10</v>
      </c>
      <c r="D400" t="s">
        <v>203</v>
      </c>
      <c r="E400" t="s">
        <v>354</v>
      </c>
      <c r="F400" t="s">
        <v>310</v>
      </c>
      <c r="G400" t="s">
        <v>8215</v>
      </c>
      <c r="H400">
        <v>4</v>
      </c>
      <c r="I400">
        <v>2</v>
      </c>
      <c r="J400">
        <v>4</v>
      </c>
      <c r="K400">
        <v>2</v>
      </c>
      <c r="L400" t="s">
        <v>355</v>
      </c>
      <c r="M400">
        <v>0</v>
      </c>
      <c r="N400" s="16">
        <v>45851</v>
      </c>
      <c r="O400" s="16">
        <v>45851</v>
      </c>
      <c r="P400" s="16">
        <v>45851</v>
      </c>
      <c r="Q400" t="s">
        <v>298</v>
      </c>
      <c r="R400" t="s">
        <v>299</v>
      </c>
      <c r="S400">
        <v>10014626</v>
      </c>
      <c r="T400" t="s">
        <v>298</v>
      </c>
      <c r="AT400" t="str">
        <f>IF(A400&gt;0,_xlfn.XLOOKUP(A400,'IW38 SEMANA CAL'!B:B,'IW38 SEMANA CAL'!AA:AA),"")</f>
        <v>ACARREO</v>
      </c>
      <c r="AU400" t="str">
        <f>IF(A400&gt;0,_xlfn.XLOOKUP(A400,'IW38 SEMANA CAL'!B:B,'IW38 SEMANA CAL'!AD:AD),"")</f>
        <v>CORRECTIVO</v>
      </c>
      <c r="AV400" t="str">
        <f t="shared" si="6"/>
        <v>Marcobre</v>
      </c>
    </row>
    <row r="401" spans="1:48" x14ac:dyDescent="0.35">
      <c r="A401">
        <v>6626295</v>
      </c>
      <c r="B401">
        <v>0</v>
      </c>
      <c r="C401">
        <v>10</v>
      </c>
      <c r="D401" t="s">
        <v>203</v>
      </c>
      <c r="E401" t="s">
        <v>354</v>
      </c>
      <c r="F401" t="s">
        <v>310</v>
      </c>
      <c r="G401" t="s">
        <v>8214</v>
      </c>
      <c r="H401">
        <v>4</v>
      </c>
      <c r="I401">
        <v>2</v>
      </c>
      <c r="J401">
        <v>4</v>
      </c>
      <c r="K401">
        <v>2</v>
      </c>
      <c r="L401" t="s">
        <v>355</v>
      </c>
      <c r="M401">
        <v>0</v>
      </c>
      <c r="N401" s="16">
        <v>45851</v>
      </c>
      <c r="O401" s="16">
        <v>45851</v>
      </c>
      <c r="P401" s="16">
        <v>45851</v>
      </c>
      <c r="Q401" t="s">
        <v>184</v>
      </c>
      <c r="R401" t="s">
        <v>312</v>
      </c>
      <c r="S401">
        <v>10014609</v>
      </c>
      <c r="T401" t="s">
        <v>184</v>
      </c>
      <c r="AT401" t="str">
        <f>IF(A401&gt;0,_xlfn.XLOOKUP(A401,'IW38 SEMANA CAL'!B:B,'IW38 SEMANA CAL'!AA:AA),"")</f>
        <v>ACARREO</v>
      </c>
      <c r="AU401" t="str">
        <f>IF(A401&gt;0,_xlfn.XLOOKUP(A401,'IW38 SEMANA CAL'!B:B,'IW38 SEMANA CAL'!AD:AD),"")</f>
        <v>CORRECTIVO</v>
      </c>
      <c r="AV401" t="str">
        <f t="shared" si="6"/>
        <v>Marcobre</v>
      </c>
    </row>
    <row r="402" spans="1:48" x14ac:dyDescent="0.35">
      <c r="A402">
        <v>6626296</v>
      </c>
      <c r="B402">
        <v>0</v>
      </c>
      <c r="C402">
        <v>10</v>
      </c>
      <c r="D402" t="s">
        <v>203</v>
      </c>
      <c r="E402" t="s">
        <v>354</v>
      </c>
      <c r="F402" t="s">
        <v>310</v>
      </c>
      <c r="G402" t="s">
        <v>8213</v>
      </c>
      <c r="H402">
        <v>4</v>
      </c>
      <c r="I402">
        <v>2</v>
      </c>
      <c r="J402">
        <v>4</v>
      </c>
      <c r="K402">
        <v>2</v>
      </c>
      <c r="L402" t="s">
        <v>355</v>
      </c>
      <c r="M402">
        <v>0</v>
      </c>
      <c r="N402" s="16">
        <v>45851</v>
      </c>
      <c r="O402" s="16">
        <v>45851</v>
      </c>
      <c r="P402" s="16">
        <v>45851</v>
      </c>
      <c r="Q402" t="s">
        <v>178</v>
      </c>
      <c r="R402" t="s">
        <v>392</v>
      </c>
      <c r="S402">
        <v>10014644</v>
      </c>
      <c r="T402" t="s">
        <v>178</v>
      </c>
      <c r="AT402" t="str">
        <f>IF(A402&gt;0,_xlfn.XLOOKUP(A402,'IW38 SEMANA CAL'!B:B,'IW38 SEMANA CAL'!AA:AA),"")</f>
        <v>AUXILIAR</v>
      </c>
      <c r="AU402" t="str">
        <f>IF(A402&gt;0,_xlfn.XLOOKUP(A402,'IW38 SEMANA CAL'!B:B,'IW38 SEMANA CAL'!AD:AD),"")</f>
        <v>CORRECTIVO</v>
      </c>
      <c r="AV402" t="str">
        <f t="shared" si="6"/>
        <v>Marcobre</v>
      </c>
    </row>
    <row r="403" spans="1:48" x14ac:dyDescent="0.35">
      <c r="A403">
        <v>6626298</v>
      </c>
      <c r="B403">
        <v>0</v>
      </c>
      <c r="C403">
        <v>10</v>
      </c>
      <c r="D403" t="s">
        <v>203</v>
      </c>
      <c r="E403" t="s">
        <v>354</v>
      </c>
      <c r="F403" t="s">
        <v>310</v>
      </c>
      <c r="H403">
        <v>4</v>
      </c>
      <c r="I403">
        <v>2</v>
      </c>
      <c r="J403">
        <v>4</v>
      </c>
      <c r="K403">
        <v>2</v>
      </c>
      <c r="L403" t="s">
        <v>355</v>
      </c>
      <c r="M403">
        <v>0</v>
      </c>
      <c r="N403" s="16">
        <v>45851</v>
      </c>
      <c r="O403" s="16">
        <v>45851</v>
      </c>
      <c r="P403" s="16">
        <v>45851</v>
      </c>
      <c r="Q403" t="s">
        <v>318</v>
      </c>
      <c r="R403" t="s">
        <v>319</v>
      </c>
      <c r="S403">
        <v>10014631</v>
      </c>
      <c r="T403" t="s">
        <v>318</v>
      </c>
      <c r="AT403" t="str">
        <f>IF(A403&gt;0,_xlfn.XLOOKUP(A403,'IW38 SEMANA CAL'!B:B,'IW38 SEMANA CAL'!AA:AA),"")</f>
        <v>AUXILIAR</v>
      </c>
      <c r="AU403" t="str">
        <f>IF(A403&gt;0,_xlfn.XLOOKUP(A403,'IW38 SEMANA CAL'!B:B,'IW38 SEMANA CAL'!AD:AD),"")</f>
        <v>CORRECTIVO</v>
      </c>
      <c r="AV403" t="str">
        <f t="shared" si="6"/>
        <v>Marcobre</v>
      </c>
    </row>
    <row r="404" spans="1:48" x14ac:dyDescent="0.35">
      <c r="A404">
        <v>6626317</v>
      </c>
      <c r="B404">
        <v>0</v>
      </c>
      <c r="C404">
        <v>10</v>
      </c>
      <c r="D404" t="s">
        <v>361</v>
      </c>
      <c r="E404" t="s">
        <v>375</v>
      </c>
      <c r="F404" t="s">
        <v>310</v>
      </c>
      <c r="H404">
        <v>4</v>
      </c>
      <c r="I404">
        <v>2</v>
      </c>
      <c r="J404">
        <v>0</v>
      </c>
      <c r="K404">
        <v>2</v>
      </c>
      <c r="L404" t="s">
        <v>355</v>
      </c>
      <c r="M404">
        <v>0</v>
      </c>
      <c r="N404" s="16">
        <v>45851</v>
      </c>
      <c r="O404" s="16">
        <v>45851</v>
      </c>
      <c r="Q404" t="s">
        <v>284</v>
      </c>
      <c r="R404" t="s">
        <v>285</v>
      </c>
      <c r="S404">
        <v>10014654</v>
      </c>
      <c r="T404" t="s">
        <v>284</v>
      </c>
      <c r="AT404" t="str">
        <f>IF(A404&gt;0,_xlfn.XLOOKUP(A404,'IW38 SEMANA CAL'!B:B,'IW38 SEMANA CAL'!AA:AA),"")</f>
        <v>CARGUIO</v>
      </c>
      <c r="AU404" t="str">
        <f>IF(A404&gt;0,_xlfn.XLOOKUP(A404,'IW38 SEMANA CAL'!B:B,'IW38 SEMANA CAL'!AD:AD),"")</f>
        <v>CORRECTIVO</v>
      </c>
      <c r="AV404" t="str">
        <f t="shared" si="6"/>
        <v>Zamine Sold</v>
      </c>
    </row>
    <row r="405" spans="1:48" x14ac:dyDescent="0.35">
      <c r="A405">
        <v>6626327</v>
      </c>
      <c r="B405">
        <v>0</v>
      </c>
      <c r="C405">
        <v>10</v>
      </c>
      <c r="D405" t="s">
        <v>203</v>
      </c>
      <c r="E405" t="s">
        <v>354</v>
      </c>
      <c r="F405" t="s">
        <v>310</v>
      </c>
      <c r="G405" t="s">
        <v>8210</v>
      </c>
      <c r="H405">
        <v>4</v>
      </c>
      <c r="I405">
        <v>2</v>
      </c>
      <c r="J405">
        <v>4</v>
      </c>
      <c r="K405">
        <v>2</v>
      </c>
      <c r="L405" t="s">
        <v>355</v>
      </c>
      <c r="M405">
        <v>0</v>
      </c>
      <c r="N405" s="16">
        <v>45851</v>
      </c>
      <c r="O405" s="16">
        <v>45851</v>
      </c>
      <c r="P405" s="16">
        <v>45851</v>
      </c>
      <c r="Q405" t="s">
        <v>173</v>
      </c>
      <c r="R405" t="s">
        <v>341</v>
      </c>
      <c r="S405">
        <v>10014656</v>
      </c>
      <c r="T405" t="s">
        <v>173</v>
      </c>
      <c r="AT405" t="str">
        <f>IF(A405&gt;0,_xlfn.XLOOKUP(A405,'IW38 SEMANA CAL'!B:B,'IW38 SEMANA CAL'!AA:AA),"")</f>
        <v>PERFORACIO</v>
      </c>
      <c r="AU405" t="str">
        <f>IF(A405&gt;0,_xlfn.XLOOKUP(A405,'IW38 SEMANA CAL'!B:B,'IW38 SEMANA CAL'!AD:AD),"")</f>
        <v>CORRECTIVO</v>
      </c>
      <c r="AV405" t="str">
        <f t="shared" si="6"/>
        <v>Marcobre</v>
      </c>
    </row>
    <row r="406" spans="1:48" x14ac:dyDescent="0.35">
      <c r="A406">
        <v>6626344</v>
      </c>
      <c r="B406">
        <v>0</v>
      </c>
      <c r="C406">
        <v>10</v>
      </c>
      <c r="D406" t="s">
        <v>203</v>
      </c>
      <c r="E406" t="s">
        <v>359</v>
      </c>
      <c r="F406" t="s">
        <v>310</v>
      </c>
      <c r="G406" t="s">
        <v>8942</v>
      </c>
      <c r="H406">
        <v>2</v>
      </c>
      <c r="I406">
        <v>1</v>
      </c>
      <c r="J406">
        <v>0</v>
      </c>
      <c r="K406">
        <v>2</v>
      </c>
      <c r="L406" t="s">
        <v>355</v>
      </c>
      <c r="M406">
        <v>0</v>
      </c>
      <c r="N406" s="16">
        <v>45851</v>
      </c>
      <c r="O406" s="16">
        <v>45851</v>
      </c>
      <c r="Q406" t="s">
        <v>242</v>
      </c>
      <c r="R406" t="s">
        <v>330</v>
      </c>
      <c r="S406">
        <v>10014637</v>
      </c>
      <c r="T406" t="s">
        <v>242</v>
      </c>
      <c r="AT406" t="str">
        <f>IF(A406&gt;0,_xlfn.XLOOKUP(A406,'IW38 SEMANA CAL'!B:B,'IW38 SEMANA CAL'!AA:AA),"")</f>
        <v>AUXILIAR</v>
      </c>
      <c r="AU406" t="str">
        <f>IF(A406&gt;0,_xlfn.XLOOKUP(A406,'IW38 SEMANA CAL'!B:B,'IW38 SEMANA CAL'!AD:AD),"")</f>
        <v>CORRECTIVO</v>
      </c>
      <c r="AV406" t="str">
        <f t="shared" si="6"/>
        <v>Marcobre</v>
      </c>
    </row>
    <row r="407" spans="1:48" x14ac:dyDescent="0.35">
      <c r="A407">
        <v>6626404</v>
      </c>
      <c r="B407">
        <v>0</v>
      </c>
      <c r="C407">
        <v>10</v>
      </c>
      <c r="D407" t="s">
        <v>203</v>
      </c>
      <c r="E407" t="s">
        <v>354</v>
      </c>
      <c r="F407" t="s">
        <v>310</v>
      </c>
      <c r="G407" t="s">
        <v>8208</v>
      </c>
      <c r="H407">
        <v>1</v>
      </c>
      <c r="I407">
        <v>1</v>
      </c>
      <c r="J407">
        <v>1</v>
      </c>
      <c r="K407">
        <v>1</v>
      </c>
      <c r="L407" t="s">
        <v>355</v>
      </c>
      <c r="M407">
        <v>0</v>
      </c>
      <c r="N407" s="16">
        <v>45851</v>
      </c>
      <c r="O407" s="16">
        <v>45851</v>
      </c>
      <c r="P407" s="16">
        <v>45851</v>
      </c>
      <c r="Q407" t="s">
        <v>243</v>
      </c>
      <c r="R407" t="s">
        <v>384</v>
      </c>
      <c r="S407">
        <v>10014627</v>
      </c>
      <c r="T407" t="s">
        <v>243</v>
      </c>
      <c r="AT407" t="str">
        <f>IF(A407&gt;0,_xlfn.XLOOKUP(A407,'IW38 SEMANA CAL'!B:B,'IW38 SEMANA CAL'!AA:AA),"")</f>
        <v>ACARREO</v>
      </c>
      <c r="AU407" t="str">
        <f>IF(A407&gt;0,_xlfn.XLOOKUP(A407,'IW38 SEMANA CAL'!B:B,'IW38 SEMANA CAL'!AD:AD),"")</f>
        <v>CORRECTIVO</v>
      </c>
      <c r="AV407" t="str">
        <f t="shared" si="6"/>
        <v>Marcobre</v>
      </c>
    </row>
    <row r="408" spans="1:48" x14ac:dyDescent="0.35">
      <c r="A408">
        <v>6626413</v>
      </c>
      <c r="B408">
        <v>0</v>
      </c>
      <c r="C408">
        <v>10</v>
      </c>
      <c r="D408" t="s">
        <v>203</v>
      </c>
      <c r="E408" t="s">
        <v>354</v>
      </c>
      <c r="F408" t="s">
        <v>310</v>
      </c>
      <c r="G408" t="s">
        <v>8207</v>
      </c>
      <c r="H408">
        <v>2</v>
      </c>
      <c r="I408">
        <v>1</v>
      </c>
      <c r="J408">
        <v>2</v>
      </c>
      <c r="K408">
        <v>2</v>
      </c>
      <c r="L408" t="s">
        <v>355</v>
      </c>
      <c r="M408">
        <v>0</v>
      </c>
      <c r="N408" s="16">
        <v>45851</v>
      </c>
      <c r="O408" s="16">
        <v>45851</v>
      </c>
      <c r="P408" s="16">
        <v>45851</v>
      </c>
      <c r="Q408" t="s">
        <v>176</v>
      </c>
      <c r="R408" t="s">
        <v>275</v>
      </c>
      <c r="S408">
        <v>10014596</v>
      </c>
      <c r="T408" t="s">
        <v>274</v>
      </c>
      <c r="AT408" t="str">
        <f>IF(A408&gt;0,_xlfn.XLOOKUP(A408,'IW38 SEMANA CAL'!B:B,'IW38 SEMANA CAL'!AA:AA),"")</f>
        <v>PERFORACIO</v>
      </c>
      <c r="AU408" t="str">
        <f>IF(A408&gt;0,_xlfn.XLOOKUP(A408,'IW38 SEMANA CAL'!B:B,'IW38 SEMANA CAL'!AD:AD),"")</f>
        <v>CORRECTIVO</v>
      </c>
      <c r="AV408" t="str">
        <f t="shared" si="6"/>
        <v>Marcobre</v>
      </c>
    </row>
    <row r="409" spans="1:48" x14ac:dyDescent="0.35">
      <c r="A409">
        <v>6626434</v>
      </c>
      <c r="B409">
        <v>0</v>
      </c>
      <c r="C409">
        <v>10</v>
      </c>
      <c r="D409" t="s">
        <v>129</v>
      </c>
      <c r="E409" t="s">
        <v>359</v>
      </c>
      <c r="F409" t="s">
        <v>310</v>
      </c>
      <c r="G409" t="s">
        <v>8206</v>
      </c>
      <c r="H409">
        <v>4</v>
      </c>
      <c r="I409">
        <v>2</v>
      </c>
      <c r="J409">
        <v>0</v>
      </c>
      <c r="K409">
        <v>2</v>
      </c>
      <c r="L409" t="s">
        <v>355</v>
      </c>
      <c r="M409">
        <v>0</v>
      </c>
      <c r="N409" s="16">
        <v>45852</v>
      </c>
      <c r="O409" s="16">
        <v>45852</v>
      </c>
      <c r="Q409" t="s">
        <v>207</v>
      </c>
      <c r="R409" t="s">
        <v>385</v>
      </c>
      <c r="S409">
        <v>10014621</v>
      </c>
      <c r="T409" t="s">
        <v>207</v>
      </c>
      <c r="AT409" t="str">
        <f>IF(A409&gt;0,_xlfn.XLOOKUP(A409,'IW38 SEMANA CAL'!B:B,'IW38 SEMANA CAL'!AA:AA),"")</f>
        <v>ACARREO</v>
      </c>
      <c r="AU409" t="str">
        <f>IF(A409&gt;0,_xlfn.XLOOKUP(A409,'IW38 SEMANA CAL'!B:B,'IW38 SEMANA CAL'!AD:AD),"")</f>
        <v>CORRECTIVO</v>
      </c>
      <c r="AV409" t="str">
        <f t="shared" si="6"/>
        <v/>
      </c>
    </row>
    <row r="410" spans="1:48" x14ac:dyDescent="0.35">
      <c r="A410">
        <v>6626469</v>
      </c>
      <c r="B410">
        <v>0</v>
      </c>
      <c r="C410">
        <v>10</v>
      </c>
      <c r="D410" t="s">
        <v>203</v>
      </c>
      <c r="E410" t="s">
        <v>375</v>
      </c>
      <c r="F410" t="s">
        <v>310</v>
      </c>
      <c r="G410" t="s">
        <v>8205</v>
      </c>
      <c r="H410">
        <v>4</v>
      </c>
      <c r="I410">
        <v>2</v>
      </c>
      <c r="J410">
        <v>0</v>
      </c>
      <c r="K410">
        <v>2</v>
      </c>
      <c r="L410" t="s">
        <v>355</v>
      </c>
      <c r="M410">
        <v>0</v>
      </c>
      <c r="N410" s="16">
        <v>45851</v>
      </c>
      <c r="O410" s="16">
        <v>45851</v>
      </c>
      <c r="Q410" t="s">
        <v>242</v>
      </c>
      <c r="R410" t="s">
        <v>330</v>
      </c>
      <c r="S410">
        <v>10014637</v>
      </c>
      <c r="T410" t="s">
        <v>242</v>
      </c>
      <c r="AT410" t="str">
        <f>IF(A410&gt;0,_xlfn.XLOOKUP(A410,'IW38 SEMANA CAL'!B:B,'IW38 SEMANA CAL'!AA:AA),"")</f>
        <v>AUXILIAR</v>
      </c>
      <c r="AU410" t="str">
        <f>IF(A410&gt;0,_xlfn.XLOOKUP(A410,'IW38 SEMANA CAL'!B:B,'IW38 SEMANA CAL'!AD:AD),"")</f>
        <v>CORRECTIVO</v>
      </c>
      <c r="AV410" t="str">
        <f t="shared" si="6"/>
        <v>Marcobre</v>
      </c>
    </row>
    <row r="411" spans="1:48" x14ac:dyDescent="0.35">
      <c r="A411">
        <v>6626506</v>
      </c>
      <c r="B411">
        <v>0</v>
      </c>
      <c r="C411">
        <v>10</v>
      </c>
      <c r="D411" t="s">
        <v>129</v>
      </c>
      <c r="E411" t="s">
        <v>354</v>
      </c>
      <c r="F411" t="s">
        <v>310</v>
      </c>
      <c r="G411" t="s">
        <v>8204</v>
      </c>
      <c r="H411">
        <v>4</v>
      </c>
      <c r="I411">
        <v>2</v>
      </c>
      <c r="J411">
        <v>4</v>
      </c>
      <c r="K411">
        <v>2</v>
      </c>
      <c r="L411" t="s">
        <v>355</v>
      </c>
      <c r="M411">
        <v>0</v>
      </c>
      <c r="N411" s="16">
        <v>45851</v>
      </c>
      <c r="O411" s="16">
        <v>45851</v>
      </c>
      <c r="P411" s="16">
        <v>45851</v>
      </c>
      <c r="Q411" t="s">
        <v>242</v>
      </c>
      <c r="R411" t="s">
        <v>330</v>
      </c>
      <c r="S411">
        <v>10014637</v>
      </c>
      <c r="T411" t="s">
        <v>242</v>
      </c>
      <c r="AT411" t="str">
        <f>IF(A411&gt;0,_xlfn.XLOOKUP(A411,'IW38 SEMANA CAL'!B:B,'IW38 SEMANA CAL'!AA:AA),"")</f>
        <v>AUXILIAR</v>
      </c>
      <c r="AU411" t="str">
        <f>IF(A411&gt;0,_xlfn.XLOOKUP(A411,'IW38 SEMANA CAL'!B:B,'IW38 SEMANA CAL'!AD:AD),"")</f>
        <v>CORRECTIVO</v>
      </c>
      <c r="AV411" t="str">
        <f t="shared" si="6"/>
        <v/>
      </c>
    </row>
    <row r="412" spans="1:48" x14ac:dyDescent="0.35">
      <c r="A412">
        <v>6626508</v>
      </c>
      <c r="B412">
        <v>0</v>
      </c>
      <c r="C412">
        <v>10</v>
      </c>
      <c r="D412" t="s">
        <v>203</v>
      </c>
      <c r="E412" t="s">
        <v>354</v>
      </c>
      <c r="F412" t="s">
        <v>310</v>
      </c>
      <c r="G412" t="s">
        <v>8203</v>
      </c>
      <c r="H412">
        <v>4</v>
      </c>
      <c r="I412">
        <v>2</v>
      </c>
      <c r="J412">
        <v>4</v>
      </c>
      <c r="K412">
        <v>2</v>
      </c>
      <c r="L412" t="s">
        <v>355</v>
      </c>
      <c r="M412">
        <v>0</v>
      </c>
      <c r="N412" s="16">
        <v>45851</v>
      </c>
      <c r="O412" s="16">
        <v>45851</v>
      </c>
      <c r="P412" s="16">
        <v>45851</v>
      </c>
      <c r="Q412" t="s">
        <v>227</v>
      </c>
      <c r="R412" t="s">
        <v>305</v>
      </c>
      <c r="S412">
        <v>10014606</v>
      </c>
      <c r="T412" t="s">
        <v>227</v>
      </c>
      <c r="AT412" t="str">
        <f>IF(A412&gt;0,_xlfn.XLOOKUP(A412,'IW38 SEMANA CAL'!B:B,'IW38 SEMANA CAL'!AA:AA),"")</f>
        <v>ACARREO</v>
      </c>
      <c r="AU412" t="str">
        <f>IF(A412&gt;0,_xlfn.XLOOKUP(A412,'IW38 SEMANA CAL'!B:B,'IW38 SEMANA CAL'!AD:AD),"")</f>
        <v>CORRECTIVO</v>
      </c>
      <c r="AV412" t="str">
        <f t="shared" si="6"/>
        <v>Marcobre</v>
      </c>
    </row>
    <row r="413" spans="1:48" x14ac:dyDescent="0.35">
      <c r="A413">
        <v>6626509</v>
      </c>
      <c r="B413">
        <v>0</v>
      </c>
      <c r="C413">
        <v>10</v>
      </c>
      <c r="D413" t="s">
        <v>203</v>
      </c>
      <c r="E413" t="s">
        <v>7591</v>
      </c>
      <c r="F413" t="s">
        <v>310</v>
      </c>
      <c r="G413" t="s">
        <v>8202</v>
      </c>
      <c r="H413">
        <v>4</v>
      </c>
      <c r="I413">
        <v>2</v>
      </c>
      <c r="J413">
        <v>4</v>
      </c>
      <c r="K413">
        <v>2</v>
      </c>
      <c r="L413" t="s">
        <v>355</v>
      </c>
      <c r="M413">
        <v>0</v>
      </c>
      <c r="N413" s="16">
        <v>45851</v>
      </c>
      <c r="O413" s="16">
        <v>45851</v>
      </c>
      <c r="P413" s="16">
        <v>45851</v>
      </c>
      <c r="Q413" t="s">
        <v>207</v>
      </c>
      <c r="R413" t="s">
        <v>385</v>
      </c>
      <c r="S413">
        <v>10014621</v>
      </c>
      <c r="T413" t="s">
        <v>207</v>
      </c>
      <c r="AT413" t="str">
        <f>IF(A413&gt;0,_xlfn.XLOOKUP(A413,'IW38 SEMANA CAL'!B:B,'IW38 SEMANA CAL'!AA:AA),"")</f>
        <v>ACARREO</v>
      </c>
      <c r="AU413" t="str">
        <f>IF(A413&gt;0,_xlfn.XLOOKUP(A413,'IW38 SEMANA CAL'!B:B,'IW38 SEMANA CAL'!AD:AD),"")</f>
        <v>CORRECTIVO</v>
      </c>
      <c r="AV413" t="str">
        <f t="shared" si="6"/>
        <v>Marcobre</v>
      </c>
    </row>
    <row r="414" spans="1:48" x14ac:dyDescent="0.35">
      <c r="A414">
        <v>6626804</v>
      </c>
      <c r="B414">
        <v>0</v>
      </c>
      <c r="C414">
        <v>10</v>
      </c>
      <c r="D414" t="s">
        <v>203</v>
      </c>
      <c r="E414" t="s">
        <v>359</v>
      </c>
      <c r="F414" t="s">
        <v>310</v>
      </c>
      <c r="G414" t="s">
        <v>8201</v>
      </c>
      <c r="H414">
        <v>2</v>
      </c>
      <c r="I414">
        <v>2</v>
      </c>
      <c r="J414">
        <v>0</v>
      </c>
      <c r="K414">
        <v>1</v>
      </c>
      <c r="L414" t="s">
        <v>355</v>
      </c>
      <c r="M414">
        <v>0</v>
      </c>
      <c r="N414" s="16">
        <v>45853</v>
      </c>
      <c r="O414" s="16">
        <v>45853</v>
      </c>
      <c r="Q414" t="s">
        <v>126</v>
      </c>
      <c r="R414" t="s">
        <v>391</v>
      </c>
      <c r="S414">
        <v>10014657</v>
      </c>
      <c r="T414" t="s">
        <v>126</v>
      </c>
      <c r="AT414" t="str">
        <f>IF(A414&gt;0,_xlfn.XLOOKUP(A414,'IW38 SEMANA CAL'!B:B,'IW38 SEMANA CAL'!AA:AA),"")</f>
        <v>PERFORACIO</v>
      </c>
      <c r="AU414" t="str">
        <f>IF(A414&gt;0,_xlfn.XLOOKUP(A414,'IW38 SEMANA CAL'!B:B,'IW38 SEMANA CAL'!AD:AD),"")</f>
        <v>CORRECTIVO</v>
      </c>
      <c r="AV414" t="str">
        <f t="shared" si="6"/>
        <v>Marcobre</v>
      </c>
    </row>
    <row r="415" spans="1:48" x14ac:dyDescent="0.35">
      <c r="H415">
        <v>3717.8</v>
      </c>
      <c r="J415">
        <v>2333.9</v>
      </c>
      <c r="L415" t="s">
        <v>355</v>
      </c>
      <c r="AT415" t="str">
        <f>IF(A415&gt;0,_xlfn.XLOOKUP(A415,'IW38 SEMANA CAL'!B:B,'IW38 SEMANA CAL'!AA:AA),"")</f>
        <v/>
      </c>
      <c r="AU415" t="str">
        <f>IF(A415&gt;0,_xlfn.XLOOKUP(A415,'IW38 SEMANA CAL'!B:B,'IW38 SEMANA CAL'!AD:AD),"")</f>
        <v/>
      </c>
      <c r="AV415" t="str">
        <f t="shared" si="6"/>
        <v/>
      </c>
    </row>
    <row r="416" spans="1:48" x14ac:dyDescent="0.35">
      <c r="AT416" t="str">
        <f>IF(A416&gt;0,_xlfn.XLOOKUP(A416,'IW38 SEMANA CAL'!B:B,'IW38 SEMANA CAL'!AA:AA),"")</f>
        <v/>
      </c>
      <c r="AU416" t="str">
        <f>IF(A416&gt;0,_xlfn.XLOOKUP(A416,'IW38 SEMANA CAL'!B:B,'IW38 SEMANA CAL'!AD:AD),"")</f>
        <v/>
      </c>
      <c r="AV416" t="str">
        <f t="shared" si="6"/>
        <v/>
      </c>
    </row>
    <row r="417" spans="46:48" x14ac:dyDescent="0.35">
      <c r="AT417" t="str">
        <f>IF(A417&gt;0,_xlfn.XLOOKUP(A417,'IW38 SEMANA CAL'!B:B,'IW38 SEMANA CAL'!AA:AA),"")</f>
        <v/>
      </c>
      <c r="AU417" t="str">
        <f>IF(A417&gt;0,_xlfn.XLOOKUP(A417,'IW38 SEMANA CAL'!B:B,'IW38 SEMANA CAL'!AD:AD),"")</f>
        <v/>
      </c>
      <c r="AV417" t="str">
        <f t="shared" si="6"/>
        <v/>
      </c>
    </row>
    <row r="418" spans="46:48" x14ac:dyDescent="0.35">
      <c r="AT418" t="str">
        <f>IF(A418&gt;0,_xlfn.XLOOKUP(A418,'IW38 SEMANA CAL'!B:B,'IW38 SEMANA CAL'!AA:AA),"")</f>
        <v/>
      </c>
      <c r="AU418" t="str">
        <f>IF(A418&gt;0,_xlfn.XLOOKUP(A418,'IW38 SEMANA CAL'!B:B,'IW38 SEMANA CAL'!AD:AD),"")</f>
        <v/>
      </c>
      <c r="AV418" t="str">
        <f t="shared" si="6"/>
        <v/>
      </c>
    </row>
    <row r="419" spans="46:48" x14ac:dyDescent="0.35">
      <c r="AT419" t="str">
        <f>IF(A419&gt;0,_xlfn.XLOOKUP(A419,'IW38 SEMANA CAL'!B:B,'IW38 SEMANA CAL'!AA:AA),"")</f>
        <v/>
      </c>
      <c r="AU419" t="str">
        <f>IF(A419&gt;0,_xlfn.XLOOKUP(A419,'IW38 SEMANA CAL'!B:B,'IW38 SEMANA CAL'!AD:AD),"")</f>
        <v/>
      </c>
      <c r="AV419" t="str">
        <f t="shared" si="6"/>
        <v/>
      </c>
    </row>
    <row r="420" spans="46:48" x14ac:dyDescent="0.35">
      <c r="AT420" t="str">
        <f>IF(A420&gt;0,_xlfn.XLOOKUP(A420,'IW38 SEMANA CAL'!B:B,'IW38 SEMANA CAL'!AA:AA),"")</f>
        <v/>
      </c>
      <c r="AU420" t="str">
        <f>IF(A420&gt;0,_xlfn.XLOOKUP(A420,'IW38 SEMANA CAL'!B:B,'IW38 SEMANA CAL'!AD:AD),"")</f>
        <v/>
      </c>
      <c r="AV420" t="str">
        <f t="shared" si="6"/>
        <v/>
      </c>
    </row>
    <row r="421" spans="46:48" x14ac:dyDescent="0.35">
      <c r="AT421" t="str">
        <f>IF(A421&gt;0,_xlfn.XLOOKUP(A421,'IW38 SEMANA CAL'!B:B,'IW38 SEMANA CAL'!AA:AA),"")</f>
        <v/>
      </c>
      <c r="AU421" t="str">
        <f>IF(A421&gt;0,_xlfn.XLOOKUP(A421,'IW38 SEMANA CAL'!B:B,'IW38 SEMANA CAL'!AD:AD),"")</f>
        <v/>
      </c>
      <c r="AV421" t="str">
        <f t="shared" si="6"/>
        <v/>
      </c>
    </row>
    <row r="422" spans="46:48" x14ac:dyDescent="0.35">
      <c r="AT422" t="str">
        <f>IF(A422&gt;0,_xlfn.XLOOKUP(A422,'IW38 SEMANA CAL'!B:B,'IW38 SEMANA CAL'!AA:AA),"")</f>
        <v/>
      </c>
      <c r="AU422" t="str">
        <f>IF(A422&gt;0,_xlfn.XLOOKUP(A422,'IW38 SEMANA CAL'!B:B,'IW38 SEMANA CAL'!AD:AD),"")</f>
        <v/>
      </c>
      <c r="AV422" t="str">
        <f t="shared" si="6"/>
        <v/>
      </c>
    </row>
    <row r="423" spans="46:48" x14ac:dyDescent="0.35">
      <c r="AT423" t="str">
        <f>IF(A423&gt;0,_xlfn.XLOOKUP(A423,'IW38 SEMANA CAL'!B:B,'IW38 SEMANA CAL'!AA:AA),"")</f>
        <v/>
      </c>
      <c r="AU423" t="str">
        <f>IF(A423&gt;0,_xlfn.XLOOKUP(A423,'IW38 SEMANA CAL'!B:B,'IW38 SEMANA CAL'!AD:AD),"")</f>
        <v/>
      </c>
      <c r="AV423" t="str">
        <f t="shared" si="6"/>
        <v/>
      </c>
    </row>
    <row r="424" spans="46:48" x14ac:dyDescent="0.35">
      <c r="AT424" t="str">
        <f>IF(A424&gt;0,_xlfn.XLOOKUP(A424,'IW38 SEMANA CAL'!B:B,'IW38 SEMANA CAL'!AA:AA),"")</f>
        <v/>
      </c>
      <c r="AU424" t="str">
        <f>IF(A424&gt;0,_xlfn.XLOOKUP(A424,'IW38 SEMANA CAL'!B:B,'IW38 SEMANA CAL'!AD:AD),"")</f>
        <v/>
      </c>
      <c r="AV424" t="str">
        <f t="shared" si="6"/>
        <v/>
      </c>
    </row>
    <row r="425" spans="46:48" x14ac:dyDescent="0.35">
      <c r="AT425" t="str">
        <f>IF(A425&gt;0,_xlfn.XLOOKUP(A425,'IW38 SEMANA CAL'!B:B,'IW38 SEMANA CAL'!AA:AA),"")</f>
        <v/>
      </c>
      <c r="AU425" t="str">
        <f>IF(A425&gt;0,_xlfn.XLOOKUP(A425,'IW38 SEMANA CAL'!B:B,'IW38 SEMANA CAL'!AD:AD),"")</f>
        <v/>
      </c>
      <c r="AV425" t="str">
        <f t="shared" si="6"/>
        <v/>
      </c>
    </row>
    <row r="426" spans="46:48" x14ac:dyDescent="0.35">
      <c r="AT426" t="str">
        <f>IF(A426&gt;0,_xlfn.XLOOKUP(A426,'IW38 SEMANA CAL'!B:B,'IW38 SEMANA CAL'!AA:AA),"")</f>
        <v/>
      </c>
      <c r="AU426" t="str">
        <f>IF(A426&gt;0,_xlfn.XLOOKUP(A426,'IW38 SEMANA CAL'!B:B,'IW38 SEMANA CAL'!AD:AD),"")</f>
        <v/>
      </c>
      <c r="AV426" t="str">
        <f t="shared" si="6"/>
        <v/>
      </c>
    </row>
    <row r="427" spans="46:48" x14ac:dyDescent="0.35">
      <c r="AT427" t="str">
        <f>IF(A427&gt;0,_xlfn.XLOOKUP(A427,'IW38 SEMANA CAL'!B:B,'IW38 SEMANA CAL'!AA:AA),"")</f>
        <v/>
      </c>
      <c r="AU427" t="str">
        <f>IF(A427&gt;0,_xlfn.XLOOKUP(A427,'IW38 SEMANA CAL'!B:B,'IW38 SEMANA CAL'!AD:AD),"")</f>
        <v/>
      </c>
      <c r="AV427" t="str">
        <f t="shared" si="6"/>
        <v/>
      </c>
    </row>
    <row r="428" spans="46:48" x14ac:dyDescent="0.35">
      <c r="AT428" t="str">
        <f>IF(A428&gt;0,_xlfn.XLOOKUP(A428,'IW38 SEMANA CAL'!B:B,'IW38 SEMANA CAL'!AA:AA),"")</f>
        <v/>
      </c>
      <c r="AU428" t="str">
        <f>IF(A428&gt;0,_xlfn.XLOOKUP(A428,'IW38 SEMANA CAL'!B:B,'IW38 SEMANA CAL'!AD:AD),"")</f>
        <v/>
      </c>
      <c r="AV428" t="str">
        <f t="shared" si="6"/>
        <v/>
      </c>
    </row>
    <row r="429" spans="46:48" x14ac:dyDescent="0.35">
      <c r="AT429" t="str">
        <f>IF(A429&gt;0,_xlfn.XLOOKUP(A429,'IW38 SEMANA CAL'!B:B,'IW38 SEMANA CAL'!AA:AA),"")</f>
        <v/>
      </c>
      <c r="AU429" t="str">
        <f>IF(A429&gt;0,_xlfn.XLOOKUP(A429,'IW38 SEMANA CAL'!B:B,'IW38 SEMANA CAL'!AD:AD),"")</f>
        <v/>
      </c>
      <c r="AV429" t="str">
        <f t="shared" si="6"/>
        <v/>
      </c>
    </row>
    <row r="430" spans="46:48" x14ac:dyDescent="0.35">
      <c r="AT430" t="str">
        <f>IF(A430&gt;0,_xlfn.XLOOKUP(A430,'IW38 SEMANA CAL'!B:B,'IW38 SEMANA CAL'!AA:AA),"")</f>
        <v/>
      </c>
      <c r="AU430" t="str">
        <f>IF(A430&gt;0,_xlfn.XLOOKUP(A430,'IW38 SEMANA CAL'!B:B,'IW38 SEMANA CAL'!AD:AD),"")</f>
        <v/>
      </c>
      <c r="AV430" t="str">
        <f t="shared" si="6"/>
        <v/>
      </c>
    </row>
    <row r="431" spans="46:48" x14ac:dyDescent="0.35">
      <c r="AT431" t="str">
        <f>IF(A431&gt;0,_xlfn.XLOOKUP(A431,'IW38 SEMANA CAL'!B:B,'IW38 SEMANA CAL'!AA:AA),"")</f>
        <v/>
      </c>
      <c r="AU431" t="str">
        <f>IF(A431&gt;0,_xlfn.XLOOKUP(A431,'IW38 SEMANA CAL'!B:B,'IW38 SEMANA CAL'!AD:AD),"")</f>
        <v/>
      </c>
      <c r="AV431" t="str">
        <f t="shared" si="6"/>
        <v/>
      </c>
    </row>
    <row r="432" spans="46:48" x14ac:dyDescent="0.35">
      <c r="AT432" t="str">
        <f>IF(A432&gt;0,_xlfn.XLOOKUP(A432,'IW38 SEMANA CAL'!B:B,'IW38 SEMANA CAL'!AA:AA),"")</f>
        <v/>
      </c>
      <c r="AU432" t="str">
        <f>IF(A432&gt;0,_xlfn.XLOOKUP(A432,'IW38 SEMANA CAL'!B:B,'IW38 SEMANA CAL'!AD:AD),"")</f>
        <v/>
      </c>
      <c r="AV432" t="str">
        <f t="shared" si="6"/>
        <v/>
      </c>
    </row>
    <row r="433" spans="46:48" x14ac:dyDescent="0.35">
      <c r="AT433" t="str">
        <f>IF(A433&gt;0,_xlfn.XLOOKUP(A433,'IW38 SEMANA CAL'!B:B,'IW38 SEMANA CAL'!AA:AA),"")</f>
        <v/>
      </c>
      <c r="AU433" t="str">
        <f>IF(A433&gt;0,_xlfn.XLOOKUP(A433,'IW38 SEMANA CAL'!B:B,'IW38 SEMANA CAL'!AD:AD),"")</f>
        <v/>
      </c>
      <c r="AV433" t="str">
        <f t="shared" si="6"/>
        <v/>
      </c>
    </row>
    <row r="434" spans="46:48" x14ac:dyDescent="0.35">
      <c r="AT434" t="str">
        <f>IF(A434&gt;0,_xlfn.XLOOKUP(A434,'IW38 SEMANA CAL'!B:B,'IW38 SEMANA CAL'!AA:AA),"")</f>
        <v/>
      </c>
      <c r="AU434" t="str">
        <f>IF(A434&gt;0,_xlfn.XLOOKUP(A434,'IW38 SEMANA CAL'!B:B,'IW38 SEMANA CAL'!AD:AD),"")</f>
        <v/>
      </c>
      <c r="AV434" t="str">
        <f t="shared" si="6"/>
        <v/>
      </c>
    </row>
    <row r="435" spans="46:48" x14ac:dyDescent="0.35">
      <c r="AT435" t="str">
        <f>IF(A435&gt;0,_xlfn.XLOOKUP(A435,'IW38 SEMANA CAL'!B:B,'IW38 SEMANA CAL'!AA:AA),"")</f>
        <v/>
      </c>
      <c r="AU435" t="str">
        <f>IF(A435&gt;0,_xlfn.XLOOKUP(A435,'IW38 SEMANA CAL'!B:B,'IW38 SEMANA CAL'!AD:AD),"")</f>
        <v/>
      </c>
      <c r="AV435" t="str">
        <f t="shared" si="6"/>
        <v/>
      </c>
    </row>
    <row r="436" spans="46:48" x14ac:dyDescent="0.35">
      <c r="AT436" t="str">
        <f>IF(A436&gt;0,_xlfn.XLOOKUP(A436,'IW38 SEMANA CAL'!B:B,'IW38 SEMANA CAL'!AA:AA),"")</f>
        <v/>
      </c>
      <c r="AU436" t="str">
        <f>IF(A436&gt;0,_xlfn.XLOOKUP(A436,'IW38 SEMANA CAL'!B:B,'IW38 SEMANA CAL'!AD:AD),"")</f>
        <v/>
      </c>
      <c r="AV436" t="str">
        <f t="shared" si="6"/>
        <v/>
      </c>
    </row>
    <row r="437" spans="46:48" x14ac:dyDescent="0.35">
      <c r="AT437" t="str">
        <f>IF(A437&gt;0,_xlfn.XLOOKUP(A437,'IW38 SEMANA CAL'!B:B,'IW38 SEMANA CAL'!AA:AA),"")</f>
        <v/>
      </c>
      <c r="AU437" t="str">
        <f>IF(A437&gt;0,_xlfn.XLOOKUP(A437,'IW38 SEMANA CAL'!B:B,'IW38 SEMANA CAL'!AD:AD),"")</f>
        <v/>
      </c>
      <c r="AV437" t="str">
        <f t="shared" si="6"/>
        <v/>
      </c>
    </row>
    <row r="438" spans="46:48" x14ac:dyDescent="0.35">
      <c r="AT438" t="str">
        <f>IF(A438&gt;0,_xlfn.XLOOKUP(A438,'IW38 SEMANA CAL'!B:B,'IW38 SEMANA CAL'!AA:AA),"")</f>
        <v/>
      </c>
      <c r="AU438" t="str">
        <f>IF(A438&gt;0,_xlfn.XLOOKUP(A438,'IW38 SEMANA CAL'!B:B,'IW38 SEMANA CAL'!AD:AD),"")</f>
        <v/>
      </c>
      <c r="AV438" t="str">
        <f t="shared" si="6"/>
        <v/>
      </c>
    </row>
    <row r="439" spans="46:48" x14ac:dyDescent="0.35">
      <c r="AT439" t="str">
        <f>IF(A439&gt;0,_xlfn.XLOOKUP(A439,'IW38 SEMANA CAL'!B:B,'IW38 SEMANA CAL'!AA:AA),"")</f>
        <v/>
      </c>
      <c r="AU439" t="str">
        <f>IF(A439&gt;0,_xlfn.XLOOKUP(A439,'IW38 SEMANA CAL'!B:B,'IW38 SEMANA CAL'!AD:AD),"")</f>
        <v/>
      </c>
      <c r="AV439" t="str">
        <f t="shared" si="6"/>
        <v/>
      </c>
    </row>
    <row r="440" spans="46:48" x14ac:dyDescent="0.35">
      <c r="AT440" t="str">
        <f>IF(A440&gt;0,_xlfn.XLOOKUP(A440,'IW38 SEMANA CAL'!B:B,'IW38 SEMANA CAL'!AA:AA),"")</f>
        <v/>
      </c>
      <c r="AU440" t="str">
        <f>IF(A440&gt;0,_xlfn.XLOOKUP(A440,'IW38 SEMANA CAL'!B:B,'IW38 SEMANA CAL'!AD:AD),"")</f>
        <v/>
      </c>
      <c r="AV440" t="str">
        <f t="shared" si="6"/>
        <v/>
      </c>
    </row>
    <row r="441" spans="46:48" x14ac:dyDescent="0.35">
      <c r="AT441" t="str">
        <f>IF(A441&gt;0,_xlfn.XLOOKUP(A441,'IW38 SEMANA CAL'!B:B,'IW38 SEMANA CAL'!AA:AA),"")</f>
        <v/>
      </c>
      <c r="AU441" t="str">
        <f>IF(A441&gt;0,_xlfn.XLOOKUP(A441,'IW38 SEMANA CAL'!B:B,'IW38 SEMANA CAL'!AD:AD),"")</f>
        <v/>
      </c>
      <c r="AV441" t="str">
        <f t="shared" si="6"/>
        <v/>
      </c>
    </row>
    <row r="442" spans="46:48" x14ac:dyDescent="0.35">
      <c r="AT442" t="str">
        <f>IF(A442&gt;0,_xlfn.XLOOKUP(A442,'IW38 SEMANA CAL'!B:B,'IW38 SEMANA CAL'!AA:AA),"")</f>
        <v/>
      </c>
      <c r="AU442" t="str">
        <f>IF(A442&gt;0,_xlfn.XLOOKUP(A442,'IW38 SEMANA CAL'!B:B,'IW38 SEMANA CAL'!AD:AD),"")</f>
        <v/>
      </c>
      <c r="AV442" t="str">
        <f t="shared" si="6"/>
        <v/>
      </c>
    </row>
    <row r="443" spans="46:48" x14ac:dyDescent="0.35">
      <c r="AT443" t="str">
        <f>IF(A443&gt;0,_xlfn.XLOOKUP(A443,'IW38 SEMANA CAL'!B:B,'IW38 SEMANA CAL'!AA:AA),"")</f>
        <v/>
      </c>
      <c r="AU443" t="str">
        <f>IF(A443&gt;0,_xlfn.XLOOKUP(A443,'IW38 SEMANA CAL'!B:B,'IW38 SEMANA CAL'!AD:AD),"")</f>
        <v/>
      </c>
      <c r="AV443" t="str">
        <f t="shared" si="6"/>
        <v/>
      </c>
    </row>
    <row r="444" spans="46:48" x14ac:dyDescent="0.35">
      <c r="AT444" t="str">
        <f>IF(A444&gt;0,_xlfn.XLOOKUP(A444,'IW38 SEMANA CAL'!B:B,'IW38 SEMANA CAL'!AA:AA),"")</f>
        <v/>
      </c>
      <c r="AU444" t="str">
        <f>IF(A444&gt;0,_xlfn.XLOOKUP(A444,'IW38 SEMANA CAL'!B:B,'IW38 SEMANA CAL'!AD:AD),"")</f>
        <v/>
      </c>
      <c r="AV444" t="str">
        <f t="shared" si="6"/>
        <v/>
      </c>
    </row>
    <row r="445" spans="46:48" x14ac:dyDescent="0.35">
      <c r="AT445" t="str">
        <f>IF(A445&gt;0,_xlfn.XLOOKUP(A445,'IW38 SEMANA CAL'!B:B,'IW38 SEMANA CAL'!AA:AA),"")</f>
        <v/>
      </c>
      <c r="AU445" t="str">
        <f>IF(A445&gt;0,_xlfn.XLOOKUP(A445,'IW38 SEMANA CAL'!B:B,'IW38 SEMANA CAL'!AD:AD),"")</f>
        <v/>
      </c>
      <c r="AV445" t="str">
        <f t="shared" si="6"/>
        <v/>
      </c>
    </row>
    <row r="446" spans="46:48" x14ac:dyDescent="0.35">
      <c r="AT446" t="str">
        <f>IF(A446&gt;0,_xlfn.XLOOKUP(A446,'IW38 SEMANA CAL'!B:B,'IW38 SEMANA CAL'!AA:AA),"")</f>
        <v/>
      </c>
      <c r="AU446" t="str">
        <f>IF(A446&gt;0,_xlfn.XLOOKUP(A446,'IW38 SEMANA CAL'!B:B,'IW38 SEMANA CAL'!AD:AD),"")</f>
        <v/>
      </c>
      <c r="AV446" t="str">
        <f t="shared" si="6"/>
        <v/>
      </c>
    </row>
    <row r="447" spans="46:48" x14ac:dyDescent="0.35">
      <c r="AT447" t="str">
        <f>IF(A447&gt;0,_xlfn.XLOOKUP(A447,'IW38 SEMANA CAL'!B:B,'IW38 SEMANA CAL'!AA:AA),"")</f>
        <v/>
      </c>
      <c r="AU447" t="str">
        <f>IF(A447&gt;0,_xlfn.XLOOKUP(A447,'IW38 SEMANA CAL'!B:B,'IW38 SEMANA CAL'!AD:AD),"")</f>
        <v/>
      </c>
      <c r="AV447" t="str">
        <f t="shared" si="6"/>
        <v/>
      </c>
    </row>
    <row r="448" spans="46:48" x14ac:dyDescent="0.35">
      <c r="AT448" t="str">
        <f>IF(A448&gt;0,_xlfn.XLOOKUP(A448,'IW38 SEMANA CAL'!B:B,'IW38 SEMANA CAL'!AA:AA),"")</f>
        <v/>
      </c>
      <c r="AU448" t="str">
        <f>IF(A448&gt;0,_xlfn.XLOOKUP(A448,'IW38 SEMANA CAL'!B:B,'IW38 SEMANA CAL'!AD:AD),"")</f>
        <v/>
      </c>
      <c r="AV448" t="str">
        <f t="shared" si="6"/>
        <v/>
      </c>
    </row>
    <row r="449" spans="46:48" x14ac:dyDescent="0.35">
      <c r="AT449" t="str">
        <f>IF(A449&gt;0,_xlfn.XLOOKUP(A449,'IW38 SEMANA CAL'!B:B,'IW38 SEMANA CAL'!AA:AA),"")</f>
        <v/>
      </c>
      <c r="AU449" t="str">
        <f>IF(A449&gt;0,_xlfn.XLOOKUP(A449,'IW38 SEMANA CAL'!B:B,'IW38 SEMANA CAL'!AD:AD),"")</f>
        <v/>
      </c>
      <c r="AV449" t="str">
        <f t="shared" si="6"/>
        <v/>
      </c>
    </row>
    <row r="450" spans="46:48" x14ac:dyDescent="0.35">
      <c r="AT450" t="str">
        <f>IF(A450&gt;0,_xlfn.XLOOKUP(A450,'IW38 SEMANA CAL'!B:B,'IW38 SEMANA CAL'!AA:AA),"")</f>
        <v/>
      </c>
      <c r="AU450" t="str">
        <f>IF(A450&gt;0,_xlfn.XLOOKUP(A450,'IW38 SEMANA CAL'!B:B,'IW38 SEMANA CAL'!AD:AD),"")</f>
        <v/>
      </c>
      <c r="AV450" t="str">
        <f t="shared" si="6"/>
        <v/>
      </c>
    </row>
    <row r="451" spans="46:48" x14ac:dyDescent="0.35">
      <c r="AT451" t="str">
        <f>IF(A451&gt;0,_xlfn.XLOOKUP(A451,'IW38 SEMANA CAL'!B:B,'IW38 SEMANA CAL'!AA:AA),"")</f>
        <v/>
      </c>
      <c r="AU451" t="str">
        <f>IF(A451&gt;0,_xlfn.XLOOKUP(A451,'IW38 SEMANA CAL'!B:B,'IW38 SEMANA CAL'!AD:AD),"")</f>
        <v/>
      </c>
      <c r="AV451" t="str">
        <f t="shared" ref="AV451:AV514" si="7">IF(A451&gt;0,IFERROR(_xlfn.XLOOKUP(D451,AX:AX,AZ:AZ),""),"")</f>
        <v/>
      </c>
    </row>
    <row r="452" spans="46:48" x14ac:dyDescent="0.35">
      <c r="AT452" t="str">
        <f>IF(A452&gt;0,_xlfn.XLOOKUP(A452,'IW38 SEMANA CAL'!B:B,'IW38 SEMANA CAL'!AA:AA),"")</f>
        <v/>
      </c>
      <c r="AU452" t="str">
        <f>IF(A452&gt;0,_xlfn.XLOOKUP(A452,'IW38 SEMANA CAL'!B:B,'IW38 SEMANA CAL'!AD:AD),"")</f>
        <v/>
      </c>
      <c r="AV452" t="str">
        <f t="shared" si="7"/>
        <v/>
      </c>
    </row>
    <row r="453" spans="46:48" x14ac:dyDescent="0.35">
      <c r="AT453" t="str">
        <f>IF(A453&gt;0,_xlfn.XLOOKUP(A453,'IW38 SEMANA CAL'!B:B,'IW38 SEMANA CAL'!AA:AA),"")</f>
        <v/>
      </c>
      <c r="AU453" t="str">
        <f>IF(A453&gt;0,_xlfn.XLOOKUP(A453,'IW38 SEMANA CAL'!B:B,'IW38 SEMANA CAL'!AD:AD),"")</f>
        <v/>
      </c>
      <c r="AV453" t="str">
        <f t="shared" si="7"/>
        <v/>
      </c>
    </row>
    <row r="454" spans="46:48" x14ac:dyDescent="0.35">
      <c r="AT454" t="str">
        <f>IF(A454&gt;0,_xlfn.XLOOKUP(A454,'IW38 SEMANA CAL'!B:B,'IW38 SEMANA CAL'!AA:AA),"")</f>
        <v/>
      </c>
      <c r="AU454" t="str">
        <f>IF(A454&gt;0,_xlfn.XLOOKUP(A454,'IW38 SEMANA CAL'!B:B,'IW38 SEMANA CAL'!AD:AD),"")</f>
        <v/>
      </c>
      <c r="AV454" t="str">
        <f t="shared" si="7"/>
        <v/>
      </c>
    </row>
    <row r="455" spans="46:48" x14ac:dyDescent="0.35">
      <c r="AT455" t="str">
        <f>IF(A455&gt;0,_xlfn.XLOOKUP(A455,'IW38 SEMANA CAL'!B:B,'IW38 SEMANA CAL'!AA:AA),"")</f>
        <v/>
      </c>
      <c r="AU455" t="str">
        <f>IF(A455&gt;0,_xlfn.XLOOKUP(A455,'IW38 SEMANA CAL'!B:B,'IW38 SEMANA CAL'!AD:AD),"")</f>
        <v/>
      </c>
      <c r="AV455" t="str">
        <f t="shared" si="7"/>
        <v/>
      </c>
    </row>
    <row r="456" spans="46:48" x14ac:dyDescent="0.35">
      <c r="AT456" t="str">
        <f>IF(A456&gt;0,_xlfn.XLOOKUP(A456,'IW38 SEMANA CAL'!B:B,'IW38 SEMANA CAL'!AA:AA),"")</f>
        <v/>
      </c>
      <c r="AU456" t="str">
        <f>IF(A456&gt;0,_xlfn.XLOOKUP(A456,'IW38 SEMANA CAL'!B:B,'IW38 SEMANA CAL'!AD:AD),"")</f>
        <v/>
      </c>
      <c r="AV456" t="str">
        <f t="shared" si="7"/>
        <v/>
      </c>
    </row>
    <row r="457" spans="46:48" x14ac:dyDescent="0.35">
      <c r="AT457" t="str">
        <f>IF(A457&gt;0,_xlfn.XLOOKUP(A457,'IW38 SEMANA CAL'!B:B,'IW38 SEMANA CAL'!AA:AA),"")</f>
        <v/>
      </c>
      <c r="AU457" t="str">
        <f>IF(A457&gt;0,_xlfn.XLOOKUP(A457,'IW38 SEMANA CAL'!B:B,'IW38 SEMANA CAL'!AD:AD),"")</f>
        <v/>
      </c>
      <c r="AV457" t="str">
        <f t="shared" si="7"/>
        <v/>
      </c>
    </row>
    <row r="458" spans="46:48" x14ac:dyDescent="0.35">
      <c r="AT458" t="str">
        <f>IF(A458&gt;0,_xlfn.XLOOKUP(A458,'IW38 SEMANA CAL'!B:B,'IW38 SEMANA CAL'!AA:AA),"")</f>
        <v/>
      </c>
      <c r="AU458" t="str">
        <f>IF(A458&gt;0,_xlfn.XLOOKUP(A458,'IW38 SEMANA CAL'!B:B,'IW38 SEMANA CAL'!AD:AD),"")</f>
        <v/>
      </c>
      <c r="AV458" t="str">
        <f t="shared" si="7"/>
        <v/>
      </c>
    </row>
    <row r="459" spans="46:48" x14ac:dyDescent="0.35">
      <c r="AT459" t="str">
        <f>IF(A459&gt;0,_xlfn.XLOOKUP(A459,'IW38 SEMANA CAL'!B:B,'IW38 SEMANA CAL'!AA:AA),"")</f>
        <v/>
      </c>
      <c r="AU459" t="str">
        <f>IF(A459&gt;0,_xlfn.XLOOKUP(A459,'IW38 SEMANA CAL'!B:B,'IW38 SEMANA CAL'!AD:AD),"")</f>
        <v/>
      </c>
      <c r="AV459" t="str">
        <f t="shared" si="7"/>
        <v/>
      </c>
    </row>
    <row r="460" spans="46:48" x14ac:dyDescent="0.35">
      <c r="AT460" t="str">
        <f>IF(A460&gt;0,_xlfn.XLOOKUP(A460,'IW38 SEMANA CAL'!B:B,'IW38 SEMANA CAL'!AA:AA),"")</f>
        <v/>
      </c>
      <c r="AU460" t="str">
        <f>IF(A460&gt;0,_xlfn.XLOOKUP(A460,'IW38 SEMANA CAL'!B:B,'IW38 SEMANA CAL'!AD:AD),"")</f>
        <v/>
      </c>
      <c r="AV460" t="str">
        <f t="shared" si="7"/>
        <v/>
      </c>
    </row>
    <row r="461" spans="46:48" x14ac:dyDescent="0.35">
      <c r="AT461" t="str">
        <f>IF(A461&gt;0,_xlfn.XLOOKUP(A461,'IW38 SEMANA CAL'!B:B,'IW38 SEMANA CAL'!AA:AA),"")</f>
        <v/>
      </c>
      <c r="AU461" t="str">
        <f>IF(A461&gt;0,_xlfn.XLOOKUP(A461,'IW38 SEMANA CAL'!B:B,'IW38 SEMANA CAL'!AD:AD),"")</f>
        <v/>
      </c>
      <c r="AV461" t="str">
        <f t="shared" si="7"/>
        <v/>
      </c>
    </row>
    <row r="462" spans="46:48" x14ac:dyDescent="0.35">
      <c r="AT462" t="str">
        <f>IF(A462&gt;0,_xlfn.XLOOKUP(A462,'IW38 SEMANA CAL'!B:B,'IW38 SEMANA CAL'!AA:AA),"")</f>
        <v/>
      </c>
      <c r="AU462" t="str">
        <f>IF(A462&gt;0,_xlfn.XLOOKUP(A462,'IW38 SEMANA CAL'!B:B,'IW38 SEMANA CAL'!AD:AD),"")</f>
        <v/>
      </c>
      <c r="AV462" t="str">
        <f t="shared" si="7"/>
        <v/>
      </c>
    </row>
    <row r="463" spans="46:48" x14ac:dyDescent="0.35">
      <c r="AT463" t="str">
        <f>IF(A463&gt;0,_xlfn.XLOOKUP(A463,'IW38 SEMANA CAL'!B:B,'IW38 SEMANA CAL'!AA:AA),"")</f>
        <v/>
      </c>
      <c r="AU463" t="str">
        <f>IF(A463&gt;0,_xlfn.XLOOKUP(A463,'IW38 SEMANA CAL'!B:B,'IW38 SEMANA CAL'!AD:AD),"")</f>
        <v/>
      </c>
      <c r="AV463" t="str">
        <f t="shared" si="7"/>
        <v/>
      </c>
    </row>
    <row r="464" spans="46:48" x14ac:dyDescent="0.35">
      <c r="AT464" t="str">
        <f>IF(A464&gt;0,_xlfn.XLOOKUP(A464,'IW38 SEMANA CAL'!B:B,'IW38 SEMANA CAL'!AA:AA),"")</f>
        <v/>
      </c>
      <c r="AU464" t="str">
        <f>IF(A464&gt;0,_xlfn.XLOOKUP(A464,'IW38 SEMANA CAL'!B:B,'IW38 SEMANA CAL'!AD:AD),"")</f>
        <v/>
      </c>
      <c r="AV464" t="str">
        <f t="shared" si="7"/>
        <v/>
      </c>
    </row>
    <row r="465" spans="46:48" x14ac:dyDescent="0.35">
      <c r="AT465" t="str">
        <f>IF(A465&gt;0,_xlfn.XLOOKUP(A465,'IW38 SEMANA CAL'!B:B,'IW38 SEMANA CAL'!AA:AA),"")</f>
        <v/>
      </c>
      <c r="AU465" t="str">
        <f>IF(A465&gt;0,_xlfn.XLOOKUP(A465,'IW38 SEMANA CAL'!B:B,'IW38 SEMANA CAL'!AD:AD),"")</f>
        <v/>
      </c>
      <c r="AV465" t="str">
        <f t="shared" si="7"/>
        <v/>
      </c>
    </row>
    <row r="466" spans="46:48" x14ac:dyDescent="0.35">
      <c r="AT466" t="str">
        <f>IF(A466&gt;0,_xlfn.XLOOKUP(A466,'IW38 SEMANA CAL'!B:B,'IW38 SEMANA CAL'!AA:AA),"")</f>
        <v/>
      </c>
      <c r="AU466" t="str">
        <f>IF(A466&gt;0,_xlfn.XLOOKUP(A466,'IW38 SEMANA CAL'!B:B,'IW38 SEMANA CAL'!AD:AD),"")</f>
        <v/>
      </c>
      <c r="AV466" t="str">
        <f t="shared" si="7"/>
        <v/>
      </c>
    </row>
    <row r="467" spans="46:48" x14ac:dyDescent="0.35">
      <c r="AT467" t="str">
        <f>IF(A467&gt;0,_xlfn.XLOOKUP(A467,'IW38 SEMANA CAL'!B:B,'IW38 SEMANA CAL'!AA:AA),"")</f>
        <v/>
      </c>
      <c r="AU467" t="str">
        <f>IF(A467&gt;0,_xlfn.XLOOKUP(A467,'IW38 SEMANA CAL'!B:B,'IW38 SEMANA CAL'!AD:AD),"")</f>
        <v/>
      </c>
      <c r="AV467" t="str">
        <f t="shared" si="7"/>
        <v/>
      </c>
    </row>
    <row r="468" spans="46:48" x14ac:dyDescent="0.35">
      <c r="AT468" t="str">
        <f>IF(A468&gt;0,_xlfn.XLOOKUP(A468,'IW38 SEMANA CAL'!B:B,'IW38 SEMANA CAL'!AA:AA),"")</f>
        <v/>
      </c>
      <c r="AU468" t="str">
        <f>IF(A468&gt;0,_xlfn.XLOOKUP(A468,'IW38 SEMANA CAL'!B:B,'IW38 SEMANA CAL'!AD:AD),"")</f>
        <v/>
      </c>
      <c r="AV468" t="str">
        <f t="shared" si="7"/>
        <v/>
      </c>
    </row>
    <row r="469" spans="46:48" x14ac:dyDescent="0.35">
      <c r="AT469" t="str">
        <f>IF(A469&gt;0,_xlfn.XLOOKUP(A469,'IW38 SEMANA CAL'!B:B,'IW38 SEMANA CAL'!AA:AA),"")</f>
        <v/>
      </c>
      <c r="AU469" t="str">
        <f>IF(A469&gt;0,_xlfn.XLOOKUP(A469,'IW38 SEMANA CAL'!B:B,'IW38 SEMANA CAL'!AD:AD),"")</f>
        <v/>
      </c>
      <c r="AV469" t="str">
        <f t="shared" si="7"/>
        <v/>
      </c>
    </row>
    <row r="470" spans="46:48" x14ac:dyDescent="0.35">
      <c r="AT470" t="str">
        <f>IF(A470&gt;0,_xlfn.XLOOKUP(A470,'IW38 SEMANA CAL'!B:B,'IW38 SEMANA CAL'!AA:AA),"")</f>
        <v/>
      </c>
      <c r="AU470" t="str">
        <f>IF(A470&gt;0,_xlfn.XLOOKUP(A470,'IW38 SEMANA CAL'!B:B,'IW38 SEMANA CAL'!AD:AD),"")</f>
        <v/>
      </c>
      <c r="AV470" t="str">
        <f t="shared" si="7"/>
        <v/>
      </c>
    </row>
    <row r="471" spans="46:48" x14ac:dyDescent="0.35">
      <c r="AT471" t="str">
        <f>IF(A471&gt;0,_xlfn.XLOOKUP(A471,'IW38 SEMANA CAL'!B:B,'IW38 SEMANA CAL'!AA:AA),"")</f>
        <v/>
      </c>
      <c r="AU471" t="str">
        <f>IF(A471&gt;0,_xlfn.XLOOKUP(A471,'IW38 SEMANA CAL'!B:B,'IW38 SEMANA CAL'!AD:AD),"")</f>
        <v/>
      </c>
      <c r="AV471" t="str">
        <f t="shared" si="7"/>
        <v/>
      </c>
    </row>
    <row r="472" spans="46:48" x14ac:dyDescent="0.35">
      <c r="AT472" t="str">
        <f>IF(A472&gt;0,_xlfn.XLOOKUP(A472,'IW38 SEMANA CAL'!B:B,'IW38 SEMANA CAL'!AA:AA),"")</f>
        <v/>
      </c>
      <c r="AU472" t="str">
        <f>IF(A472&gt;0,_xlfn.XLOOKUP(A472,'IW38 SEMANA CAL'!B:B,'IW38 SEMANA CAL'!AD:AD),"")</f>
        <v/>
      </c>
      <c r="AV472" t="str">
        <f t="shared" si="7"/>
        <v/>
      </c>
    </row>
    <row r="473" spans="46:48" x14ac:dyDescent="0.35">
      <c r="AT473" t="str">
        <f>IF(A473&gt;0,_xlfn.XLOOKUP(A473,'IW38 SEMANA CAL'!B:B,'IW38 SEMANA CAL'!AA:AA),"")</f>
        <v/>
      </c>
      <c r="AU473" t="str">
        <f>IF(A473&gt;0,_xlfn.XLOOKUP(A473,'IW38 SEMANA CAL'!B:B,'IW38 SEMANA CAL'!AD:AD),"")</f>
        <v/>
      </c>
      <c r="AV473" t="str">
        <f t="shared" si="7"/>
        <v/>
      </c>
    </row>
    <row r="474" spans="46:48" x14ac:dyDescent="0.35">
      <c r="AT474" t="str">
        <f>IF(A474&gt;0,_xlfn.XLOOKUP(A474,'IW38 SEMANA CAL'!B:B,'IW38 SEMANA CAL'!AA:AA),"")</f>
        <v/>
      </c>
      <c r="AU474" t="str">
        <f>IF(A474&gt;0,_xlfn.XLOOKUP(A474,'IW38 SEMANA CAL'!B:B,'IW38 SEMANA CAL'!AD:AD),"")</f>
        <v/>
      </c>
      <c r="AV474" t="str">
        <f t="shared" si="7"/>
        <v/>
      </c>
    </row>
    <row r="475" spans="46:48" x14ac:dyDescent="0.35">
      <c r="AT475" t="str">
        <f>IF(A475&gt;0,_xlfn.XLOOKUP(A475,'IW38 SEMANA CAL'!B:B,'IW38 SEMANA CAL'!AA:AA),"")</f>
        <v/>
      </c>
      <c r="AU475" t="str">
        <f>IF(A475&gt;0,_xlfn.XLOOKUP(A475,'IW38 SEMANA CAL'!B:B,'IW38 SEMANA CAL'!AD:AD),"")</f>
        <v/>
      </c>
      <c r="AV475" t="str">
        <f t="shared" si="7"/>
        <v/>
      </c>
    </row>
    <row r="476" spans="46:48" x14ac:dyDescent="0.35">
      <c r="AT476" t="str">
        <f>IF(A476&gt;0,_xlfn.XLOOKUP(A476,'IW38 SEMANA CAL'!B:B,'IW38 SEMANA CAL'!AA:AA),"")</f>
        <v/>
      </c>
      <c r="AU476" t="str">
        <f>IF(A476&gt;0,_xlfn.XLOOKUP(A476,'IW38 SEMANA CAL'!B:B,'IW38 SEMANA CAL'!AD:AD),"")</f>
        <v/>
      </c>
      <c r="AV476" t="str">
        <f t="shared" si="7"/>
        <v/>
      </c>
    </row>
    <row r="477" spans="46:48" x14ac:dyDescent="0.35">
      <c r="AT477" t="str">
        <f>IF(A477&gt;0,_xlfn.XLOOKUP(A477,'IW38 SEMANA CAL'!B:B,'IW38 SEMANA CAL'!AA:AA),"")</f>
        <v/>
      </c>
      <c r="AU477" t="str">
        <f>IF(A477&gt;0,_xlfn.XLOOKUP(A477,'IW38 SEMANA CAL'!B:B,'IW38 SEMANA CAL'!AD:AD),"")</f>
        <v/>
      </c>
      <c r="AV477" t="str">
        <f t="shared" si="7"/>
        <v/>
      </c>
    </row>
    <row r="478" spans="46:48" x14ac:dyDescent="0.35">
      <c r="AT478" t="str">
        <f>IF(A478&gt;0,_xlfn.XLOOKUP(A478,'IW38 SEMANA CAL'!B:B,'IW38 SEMANA CAL'!AA:AA),"")</f>
        <v/>
      </c>
      <c r="AU478" t="str">
        <f>IF(A478&gt;0,_xlfn.XLOOKUP(A478,'IW38 SEMANA CAL'!B:B,'IW38 SEMANA CAL'!AD:AD),"")</f>
        <v/>
      </c>
      <c r="AV478" t="str">
        <f t="shared" si="7"/>
        <v/>
      </c>
    </row>
    <row r="479" spans="46:48" x14ac:dyDescent="0.35">
      <c r="AT479" t="str">
        <f>IF(A479&gt;0,_xlfn.XLOOKUP(A479,'IW38 SEMANA CAL'!B:B,'IW38 SEMANA CAL'!AA:AA),"")</f>
        <v/>
      </c>
      <c r="AU479" t="str">
        <f>IF(A479&gt;0,_xlfn.XLOOKUP(A479,'IW38 SEMANA CAL'!B:B,'IW38 SEMANA CAL'!AD:AD),"")</f>
        <v/>
      </c>
      <c r="AV479" t="str">
        <f t="shared" si="7"/>
        <v/>
      </c>
    </row>
    <row r="480" spans="46:48" x14ac:dyDescent="0.35">
      <c r="AT480" t="str">
        <f>IF(A480&gt;0,_xlfn.XLOOKUP(A480,'IW38 SEMANA CAL'!B:B,'IW38 SEMANA CAL'!AA:AA),"")</f>
        <v/>
      </c>
      <c r="AU480" t="str">
        <f>IF(A480&gt;0,_xlfn.XLOOKUP(A480,'IW38 SEMANA CAL'!B:B,'IW38 SEMANA CAL'!AD:AD),"")</f>
        <v/>
      </c>
      <c r="AV480" t="str">
        <f t="shared" si="7"/>
        <v/>
      </c>
    </row>
    <row r="481" spans="46:48" x14ac:dyDescent="0.35">
      <c r="AT481" t="str">
        <f>IF(A481&gt;0,_xlfn.XLOOKUP(A481,'IW38 SEMANA CAL'!B:B,'IW38 SEMANA CAL'!AA:AA),"")</f>
        <v/>
      </c>
      <c r="AU481" t="str">
        <f>IF(A481&gt;0,_xlfn.XLOOKUP(A481,'IW38 SEMANA CAL'!B:B,'IW38 SEMANA CAL'!AD:AD),"")</f>
        <v/>
      </c>
      <c r="AV481" t="str">
        <f t="shared" si="7"/>
        <v/>
      </c>
    </row>
    <row r="482" spans="46:48" x14ac:dyDescent="0.35">
      <c r="AT482" t="str">
        <f>IF(A482&gt;0,_xlfn.XLOOKUP(A482,'IW38 SEMANA CAL'!B:B,'IW38 SEMANA CAL'!AA:AA),"")</f>
        <v/>
      </c>
      <c r="AU482" t="str">
        <f>IF(A482&gt;0,_xlfn.XLOOKUP(A482,'IW38 SEMANA CAL'!B:B,'IW38 SEMANA CAL'!AD:AD),"")</f>
        <v/>
      </c>
      <c r="AV482" t="str">
        <f t="shared" si="7"/>
        <v/>
      </c>
    </row>
    <row r="483" spans="46:48" x14ac:dyDescent="0.35">
      <c r="AT483" t="str">
        <f>IF(A483&gt;0,_xlfn.XLOOKUP(A483,'IW38 SEMANA CAL'!B:B,'IW38 SEMANA CAL'!AA:AA),"")</f>
        <v/>
      </c>
      <c r="AU483" t="str">
        <f>IF(A483&gt;0,_xlfn.XLOOKUP(A483,'IW38 SEMANA CAL'!B:B,'IW38 SEMANA CAL'!AD:AD),"")</f>
        <v/>
      </c>
      <c r="AV483" t="str">
        <f t="shared" si="7"/>
        <v/>
      </c>
    </row>
    <row r="484" spans="46:48" x14ac:dyDescent="0.35">
      <c r="AT484" t="str">
        <f>IF(A484&gt;0,_xlfn.XLOOKUP(A484,'IW38 SEMANA CAL'!B:B,'IW38 SEMANA CAL'!AA:AA),"")</f>
        <v/>
      </c>
      <c r="AU484" t="str">
        <f>IF(A484&gt;0,_xlfn.XLOOKUP(A484,'IW38 SEMANA CAL'!B:B,'IW38 SEMANA CAL'!AD:AD),"")</f>
        <v/>
      </c>
      <c r="AV484" t="str">
        <f t="shared" si="7"/>
        <v/>
      </c>
    </row>
    <row r="485" spans="46:48" x14ac:dyDescent="0.35">
      <c r="AT485" t="str">
        <f>IF(A485&gt;0,_xlfn.XLOOKUP(A485,'IW38 SEMANA CAL'!B:B,'IW38 SEMANA CAL'!AA:AA),"")</f>
        <v/>
      </c>
      <c r="AU485" t="str">
        <f>IF(A485&gt;0,_xlfn.XLOOKUP(A485,'IW38 SEMANA CAL'!B:B,'IW38 SEMANA CAL'!AD:AD),"")</f>
        <v/>
      </c>
      <c r="AV485" t="str">
        <f t="shared" si="7"/>
        <v/>
      </c>
    </row>
    <row r="486" spans="46:48" x14ac:dyDescent="0.35">
      <c r="AT486" t="str">
        <f>IF(A486&gt;0,_xlfn.XLOOKUP(A486,'IW38 SEMANA CAL'!B:B,'IW38 SEMANA CAL'!AA:AA),"")</f>
        <v/>
      </c>
      <c r="AU486" t="str">
        <f>IF(A486&gt;0,_xlfn.XLOOKUP(A486,'IW38 SEMANA CAL'!B:B,'IW38 SEMANA CAL'!AD:AD),"")</f>
        <v/>
      </c>
      <c r="AV486" t="str">
        <f t="shared" si="7"/>
        <v/>
      </c>
    </row>
    <row r="487" spans="46:48" x14ac:dyDescent="0.35">
      <c r="AT487" t="str">
        <f>IF(A487&gt;0,_xlfn.XLOOKUP(A487,'IW38 SEMANA CAL'!B:B,'IW38 SEMANA CAL'!AA:AA),"")</f>
        <v/>
      </c>
      <c r="AU487" t="str">
        <f>IF(A487&gt;0,_xlfn.XLOOKUP(A487,'IW38 SEMANA CAL'!B:B,'IW38 SEMANA CAL'!AD:AD),"")</f>
        <v/>
      </c>
      <c r="AV487" t="str">
        <f t="shared" si="7"/>
        <v/>
      </c>
    </row>
    <row r="488" spans="46:48" x14ac:dyDescent="0.35">
      <c r="AT488" t="str">
        <f>IF(A488&gt;0,_xlfn.XLOOKUP(A488,'IW38 SEMANA CAL'!B:B,'IW38 SEMANA CAL'!AA:AA),"")</f>
        <v/>
      </c>
      <c r="AU488" t="str">
        <f>IF(A488&gt;0,_xlfn.XLOOKUP(A488,'IW38 SEMANA CAL'!B:B,'IW38 SEMANA CAL'!AD:AD),"")</f>
        <v/>
      </c>
      <c r="AV488" t="str">
        <f t="shared" si="7"/>
        <v/>
      </c>
    </row>
    <row r="489" spans="46:48" x14ac:dyDescent="0.35">
      <c r="AT489" t="str">
        <f>IF(A489&gt;0,_xlfn.XLOOKUP(A489,'IW38 SEMANA CAL'!B:B,'IW38 SEMANA CAL'!AA:AA),"")</f>
        <v/>
      </c>
      <c r="AU489" t="str">
        <f>IF(A489&gt;0,_xlfn.XLOOKUP(A489,'IW38 SEMANA CAL'!B:B,'IW38 SEMANA CAL'!AD:AD),"")</f>
        <v/>
      </c>
      <c r="AV489" t="str">
        <f t="shared" si="7"/>
        <v/>
      </c>
    </row>
    <row r="490" spans="46:48" x14ac:dyDescent="0.35">
      <c r="AT490" t="str">
        <f>IF(A490&gt;0,_xlfn.XLOOKUP(A490,'IW38 SEMANA CAL'!B:B,'IW38 SEMANA CAL'!AA:AA),"")</f>
        <v/>
      </c>
      <c r="AU490" t="str">
        <f>IF(A490&gt;0,_xlfn.XLOOKUP(A490,'IW38 SEMANA CAL'!B:B,'IW38 SEMANA CAL'!AD:AD),"")</f>
        <v/>
      </c>
      <c r="AV490" t="str">
        <f t="shared" si="7"/>
        <v/>
      </c>
    </row>
    <row r="491" spans="46:48" x14ac:dyDescent="0.35">
      <c r="AT491" t="str">
        <f>IF(A491&gt;0,_xlfn.XLOOKUP(A491,'IW38 SEMANA CAL'!B:B,'IW38 SEMANA CAL'!AA:AA),"")</f>
        <v/>
      </c>
      <c r="AU491" t="str">
        <f>IF(A491&gt;0,_xlfn.XLOOKUP(A491,'IW38 SEMANA CAL'!B:B,'IW38 SEMANA CAL'!AD:AD),"")</f>
        <v/>
      </c>
      <c r="AV491" t="str">
        <f t="shared" si="7"/>
        <v/>
      </c>
    </row>
    <row r="492" spans="46:48" x14ac:dyDescent="0.35">
      <c r="AT492" t="str">
        <f>IF(A492&gt;0,_xlfn.XLOOKUP(A492,'IW38 SEMANA CAL'!B:B,'IW38 SEMANA CAL'!AA:AA),"")</f>
        <v/>
      </c>
      <c r="AU492" t="str">
        <f>IF(A492&gt;0,_xlfn.XLOOKUP(A492,'IW38 SEMANA CAL'!B:B,'IW38 SEMANA CAL'!AD:AD),"")</f>
        <v/>
      </c>
      <c r="AV492" t="str">
        <f t="shared" si="7"/>
        <v/>
      </c>
    </row>
    <row r="493" spans="46:48" x14ac:dyDescent="0.35">
      <c r="AT493" t="str">
        <f>IF(A493&gt;0,_xlfn.XLOOKUP(A493,'IW38 SEMANA CAL'!B:B,'IW38 SEMANA CAL'!AA:AA),"")</f>
        <v/>
      </c>
      <c r="AU493" t="str">
        <f>IF(A493&gt;0,_xlfn.XLOOKUP(A493,'IW38 SEMANA CAL'!B:B,'IW38 SEMANA CAL'!AD:AD),"")</f>
        <v/>
      </c>
      <c r="AV493" t="str">
        <f t="shared" si="7"/>
        <v/>
      </c>
    </row>
    <row r="494" spans="46:48" x14ac:dyDescent="0.35">
      <c r="AT494" t="str">
        <f>IF(A494&gt;0,_xlfn.XLOOKUP(A494,'IW38 SEMANA CAL'!B:B,'IW38 SEMANA CAL'!AA:AA),"")</f>
        <v/>
      </c>
      <c r="AU494" t="str">
        <f>IF(A494&gt;0,_xlfn.XLOOKUP(A494,'IW38 SEMANA CAL'!B:B,'IW38 SEMANA CAL'!AD:AD),"")</f>
        <v/>
      </c>
      <c r="AV494" t="str">
        <f t="shared" si="7"/>
        <v/>
      </c>
    </row>
    <row r="495" spans="46:48" x14ac:dyDescent="0.35">
      <c r="AT495" t="str">
        <f>IF(A495&gt;0,_xlfn.XLOOKUP(A495,'IW38 SEMANA CAL'!B:B,'IW38 SEMANA CAL'!AA:AA),"")</f>
        <v/>
      </c>
      <c r="AU495" t="str">
        <f>IF(A495&gt;0,_xlfn.XLOOKUP(A495,'IW38 SEMANA CAL'!B:B,'IW38 SEMANA CAL'!AD:AD),"")</f>
        <v/>
      </c>
      <c r="AV495" t="str">
        <f t="shared" si="7"/>
        <v/>
      </c>
    </row>
    <row r="496" spans="46:48" x14ac:dyDescent="0.35">
      <c r="AT496" t="str">
        <f>IF(A496&gt;0,_xlfn.XLOOKUP(A496,'IW38 SEMANA CAL'!B:B,'IW38 SEMANA CAL'!AA:AA),"")</f>
        <v/>
      </c>
      <c r="AU496" t="str">
        <f>IF(A496&gt;0,_xlfn.XLOOKUP(A496,'IW38 SEMANA CAL'!B:B,'IW38 SEMANA CAL'!AD:AD),"")</f>
        <v/>
      </c>
      <c r="AV496" t="str">
        <f t="shared" si="7"/>
        <v/>
      </c>
    </row>
    <row r="497" spans="46:48" x14ac:dyDescent="0.35">
      <c r="AT497" t="str">
        <f>IF(A497&gt;0,_xlfn.XLOOKUP(A497,'IW38 SEMANA CAL'!B:B,'IW38 SEMANA CAL'!AA:AA),"")</f>
        <v/>
      </c>
      <c r="AU497" t="str">
        <f>IF(A497&gt;0,_xlfn.XLOOKUP(A497,'IW38 SEMANA CAL'!B:B,'IW38 SEMANA CAL'!AD:AD),"")</f>
        <v/>
      </c>
      <c r="AV497" t="str">
        <f t="shared" si="7"/>
        <v/>
      </c>
    </row>
    <row r="498" spans="46:48" x14ac:dyDescent="0.35">
      <c r="AT498" t="str">
        <f>IF(A498&gt;0,_xlfn.XLOOKUP(A498,'IW38 SEMANA CAL'!B:B,'IW38 SEMANA CAL'!AA:AA),"")</f>
        <v/>
      </c>
      <c r="AU498" t="str">
        <f>IF(A498&gt;0,_xlfn.XLOOKUP(A498,'IW38 SEMANA CAL'!B:B,'IW38 SEMANA CAL'!AD:AD),"")</f>
        <v/>
      </c>
      <c r="AV498" t="str">
        <f t="shared" si="7"/>
        <v/>
      </c>
    </row>
    <row r="499" spans="46:48" x14ac:dyDescent="0.35">
      <c r="AT499" t="str">
        <f>IF(A499&gt;0,_xlfn.XLOOKUP(A499,'IW38 SEMANA CAL'!B:B,'IW38 SEMANA CAL'!AA:AA),"")</f>
        <v/>
      </c>
      <c r="AU499" t="str">
        <f>IF(A499&gt;0,_xlfn.XLOOKUP(A499,'IW38 SEMANA CAL'!B:B,'IW38 SEMANA CAL'!AD:AD),"")</f>
        <v/>
      </c>
      <c r="AV499" t="str">
        <f t="shared" si="7"/>
        <v/>
      </c>
    </row>
    <row r="500" spans="46:48" x14ac:dyDescent="0.35">
      <c r="AT500" t="str">
        <f>IF(A500&gt;0,_xlfn.XLOOKUP(A500,'IW38 SEMANA CAL'!B:B,'IW38 SEMANA CAL'!AA:AA),"")</f>
        <v/>
      </c>
      <c r="AU500" t="str">
        <f>IF(A500&gt;0,_xlfn.XLOOKUP(A500,'IW38 SEMANA CAL'!B:B,'IW38 SEMANA CAL'!AD:AD),"")</f>
        <v/>
      </c>
      <c r="AV500" t="str">
        <f t="shared" si="7"/>
        <v/>
      </c>
    </row>
    <row r="501" spans="46:48" x14ac:dyDescent="0.35">
      <c r="AT501" t="str">
        <f>IF(A501&gt;0,_xlfn.XLOOKUP(A501,'IW38 SEMANA CAL'!B:B,'IW38 SEMANA CAL'!AA:AA),"")</f>
        <v/>
      </c>
      <c r="AU501" t="str">
        <f>IF(A501&gt;0,_xlfn.XLOOKUP(A501,'IW38 SEMANA CAL'!B:B,'IW38 SEMANA CAL'!AD:AD),"")</f>
        <v/>
      </c>
      <c r="AV501" t="str">
        <f t="shared" si="7"/>
        <v/>
      </c>
    </row>
    <row r="502" spans="46:48" x14ac:dyDescent="0.35">
      <c r="AT502" t="str">
        <f>IF(A502&gt;0,_xlfn.XLOOKUP(A502,'IW38 SEMANA CAL'!B:B,'IW38 SEMANA CAL'!AA:AA),"")</f>
        <v/>
      </c>
      <c r="AU502" t="str">
        <f>IF(A502&gt;0,_xlfn.XLOOKUP(A502,'IW38 SEMANA CAL'!B:B,'IW38 SEMANA CAL'!AD:AD),"")</f>
        <v/>
      </c>
      <c r="AV502" t="str">
        <f t="shared" si="7"/>
        <v/>
      </c>
    </row>
    <row r="503" spans="46:48" x14ac:dyDescent="0.35">
      <c r="AT503" t="str">
        <f>IF(A503&gt;0,_xlfn.XLOOKUP(A503,'IW38 SEMANA CAL'!B:B,'IW38 SEMANA CAL'!AA:AA),"")</f>
        <v/>
      </c>
      <c r="AU503" t="str">
        <f>IF(A503&gt;0,_xlfn.XLOOKUP(A503,'IW38 SEMANA CAL'!B:B,'IW38 SEMANA CAL'!AD:AD),"")</f>
        <v/>
      </c>
      <c r="AV503" t="str">
        <f t="shared" si="7"/>
        <v/>
      </c>
    </row>
    <row r="504" spans="46:48" x14ac:dyDescent="0.35">
      <c r="AT504" t="str">
        <f>IF(A504&gt;0,_xlfn.XLOOKUP(A504,'IW38 SEMANA CAL'!B:B,'IW38 SEMANA CAL'!AA:AA),"")</f>
        <v/>
      </c>
      <c r="AU504" t="str">
        <f>IF(A504&gt;0,_xlfn.XLOOKUP(A504,'IW38 SEMANA CAL'!B:B,'IW38 SEMANA CAL'!AD:AD),"")</f>
        <v/>
      </c>
      <c r="AV504" t="str">
        <f t="shared" si="7"/>
        <v/>
      </c>
    </row>
    <row r="505" spans="46:48" x14ac:dyDescent="0.35">
      <c r="AT505" t="str">
        <f>IF(A505&gt;0,_xlfn.XLOOKUP(A505,'IW38 SEMANA CAL'!B:B,'IW38 SEMANA CAL'!AA:AA),"")</f>
        <v/>
      </c>
      <c r="AU505" t="str">
        <f>IF(A505&gt;0,_xlfn.XLOOKUP(A505,'IW38 SEMANA CAL'!B:B,'IW38 SEMANA CAL'!AD:AD),"")</f>
        <v/>
      </c>
      <c r="AV505" t="str">
        <f t="shared" si="7"/>
        <v/>
      </c>
    </row>
    <row r="506" spans="46:48" x14ac:dyDescent="0.35">
      <c r="AT506" t="str">
        <f>IF(A506&gt;0,_xlfn.XLOOKUP(A506,'IW38 SEMANA CAL'!B:B,'IW38 SEMANA CAL'!AA:AA),"")</f>
        <v/>
      </c>
      <c r="AU506" t="str">
        <f>IF(A506&gt;0,_xlfn.XLOOKUP(A506,'IW38 SEMANA CAL'!B:B,'IW38 SEMANA CAL'!AD:AD),"")</f>
        <v/>
      </c>
      <c r="AV506" t="str">
        <f t="shared" si="7"/>
        <v/>
      </c>
    </row>
    <row r="507" spans="46:48" x14ac:dyDescent="0.35">
      <c r="AT507" t="str">
        <f>IF(A507&gt;0,_xlfn.XLOOKUP(A507,'IW38 SEMANA CAL'!B:B,'IW38 SEMANA CAL'!AA:AA),"")</f>
        <v/>
      </c>
      <c r="AU507" t="str">
        <f>IF(A507&gt;0,_xlfn.XLOOKUP(A507,'IW38 SEMANA CAL'!B:B,'IW38 SEMANA CAL'!AD:AD),"")</f>
        <v/>
      </c>
      <c r="AV507" t="str">
        <f t="shared" si="7"/>
        <v/>
      </c>
    </row>
    <row r="508" spans="46:48" x14ac:dyDescent="0.35">
      <c r="AT508" t="str">
        <f>IF(A508&gt;0,_xlfn.XLOOKUP(A508,'IW38 SEMANA CAL'!B:B,'IW38 SEMANA CAL'!AA:AA),"")</f>
        <v/>
      </c>
      <c r="AU508" t="str">
        <f>IF(A508&gt;0,_xlfn.XLOOKUP(A508,'IW38 SEMANA CAL'!B:B,'IW38 SEMANA CAL'!AD:AD),"")</f>
        <v/>
      </c>
      <c r="AV508" t="str">
        <f t="shared" si="7"/>
        <v/>
      </c>
    </row>
    <row r="509" spans="46:48" x14ac:dyDescent="0.35">
      <c r="AT509" t="str">
        <f>IF(A509&gt;0,_xlfn.XLOOKUP(A509,'IW38 SEMANA CAL'!B:B,'IW38 SEMANA CAL'!AA:AA),"")</f>
        <v/>
      </c>
      <c r="AU509" t="str">
        <f>IF(A509&gt;0,_xlfn.XLOOKUP(A509,'IW38 SEMANA CAL'!B:B,'IW38 SEMANA CAL'!AD:AD),"")</f>
        <v/>
      </c>
      <c r="AV509" t="str">
        <f t="shared" si="7"/>
        <v/>
      </c>
    </row>
    <row r="510" spans="46:48" x14ac:dyDescent="0.35">
      <c r="AT510" t="str">
        <f>IF(A510&gt;0,_xlfn.XLOOKUP(A510,'IW38 SEMANA CAL'!B:B,'IW38 SEMANA CAL'!AA:AA),"")</f>
        <v/>
      </c>
      <c r="AU510" t="str">
        <f>IF(A510&gt;0,_xlfn.XLOOKUP(A510,'IW38 SEMANA CAL'!B:B,'IW38 SEMANA CAL'!AD:AD),"")</f>
        <v/>
      </c>
      <c r="AV510" t="str">
        <f t="shared" si="7"/>
        <v/>
      </c>
    </row>
    <row r="511" spans="46:48" x14ac:dyDescent="0.35">
      <c r="AT511" t="str">
        <f>IF(A511&gt;0,_xlfn.XLOOKUP(A511,'IW38 SEMANA CAL'!B:B,'IW38 SEMANA CAL'!AA:AA),"")</f>
        <v/>
      </c>
      <c r="AU511" t="str">
        <f>IF(A511&gt;0,_xlfn.XLOOKUP(A511,'IW38 SEMANA CAL'!B:B,'IW38 SEMANA CAL'!AD:AD),"")</f>
        <v/>
      </c>
      <c r="AV511" t="str">
        <f t="shared" si="7"/>
        <v/>
      </c>
    </row>
    <row r="512" spans="46:48" x14ac:dyDescent="0.35">
      <c r="AT512" t="str">
        <f>IF(A512&gt;0,_xlfn.XLOOKUP(A512,'IW38 SEMANA CAL'!B:B,'IW38 SEMANA CAL'!AA:AA),"")</f>
        <v/>
      </c>
      <c r="AU512" t="str">
        <f>IF(A512&gt;0,_xlfn.XLOOKUP(A512,'IW38 SEMANA CAL'!B:B,'IW38 SEMANA CAL'!AD:AD),"")</f>
        <v/>
      </c>
      <c r="AV512" t="str">
        <f t="shared" si="7"/>
        <v/>
      </c>
    </row>
    <row r="513" spans="46:48" x14ac:dyDescent="0.35">
      <c r="AT513" t="str">
        <f>IF(A513&gt;0,_xlfn.XLOOKUP(A513,'IW38 SEMANA CAL'!B:B,'IW38 SEMANA CAL'!AA:AA),"")</f>
        <v/>
      </c>
      <c r="AU513" t="str">
        <f>IF(A513&gt;0,_xlfn.XLOOKUP(A513,'IW38 SEMANA CAL'!B:B,'IW38 SEMANA CAL'!AD:AD),"")</f>
        <v/>
      </c>
      <c r="AV513" t="str">
        <f t="shared" si="7"/>
        <v/>
      </c>
    </row>
    <row r="514" spans="46:48" x14ac:dyDescent="0.35">
      <c r="AT514" t="str">
        <f>IF(A514&gt;0,_xlfn.XLOOKUP(A514,'IW38 SEMANA CAL'!B:B,'IW38 SEMANA CAL'!AA:AA),"")</f>
        <v/>
      </c>
      <c r="AU514" t="str">
        <f>IF(A514&gt;0,_xlfn.XLOOKUP(A514,'IW38 SEMANA CAL'!B:B,'IW38 SEMANA CAL'!AD:AD),"")</f>
        <v/>
      </c>
      <c r="AV514" t="str">
        <f t="shared" si="7"/>
        <v/>
      </c>
    </row>
    <row r="515" spans="46:48" x14ac:dyDescent="0.35">
      <c r="AT515" t="str">
        <f>IF(A515&gt;0,_xlfn.XLOOKUP(A515,'IW38 SEMANA CAL'!B:B,'IW38 SEMANA CAL'!AA:AA),"")</f>
        <v/>
      </c>
      <c r="AU515" t="str">
        <f>IF(A515&gt;0,_xlfn.XLOOKUP(A515,'IW38 SEMANA CAL'!B:B,'IW38 SEMANA CAL'!AD:AD),"")</f>
        <v/>
      </c>
      <c r="AV515" t="str">
        <f t="shared" ref="AV515:AV578" si="8">IF(A515&gt;0,IFERROR(_xlfn.XLOOKUP(D515,AX:AX,AZ:AZ),""),"")</f>
        <v/>
      </c>
    </row>
    <row r="516" spans="46:48" x14ac:dyDescent="0.35">
      <c r="AT516" t="str">
        <f>IF(A516&gt;0,_xlfn.XLOOKUP(A516,'IW38 SEMANA CAL'!B:B,'IW38 SEMANA CAL'!AA:AA),"")</f>
        <v/>
      </c>
      <c r="AU516" t="str">
        <f>IF(A516&gt;0,_xlfn.XLOOKUP(A516,'IW38 SEMANA CAL'!B:B,'IW38 SEMANA CAL'!AD:AD),"")</f>
        <v/>
      </c>
      <c r="AV516" t="str">
        <f t="shared" si="8"/>
        <v/>
      </c>
    </row>
    <row r="517" spans="46:48" x14ac:dyDescent="0.35">
      <c r="AT517" t="str">
        <f>IF(A517&gt;0,_xlfn.XLOOKUP(A517,'IW38 SEMANA CAL'!B:B,'IW38 SEMANA CAL'!AA:AA),"")</f>
        <v/>
      </c>
      <c r="AU517" t="str">
        <f>IF(A517&gt;0,_xlfn.XLOOKUP(A517,'IW38 SEMANA CAL'!B:B,'IW38 SEMANA CAL'!AD:AD),"")</f>
        <v/>
      </c>
      <c r="AV517" t="str">
        <f t="shared" si="8"/>
        <v/>
      </c>
    </row>
    <row r="518" spans="46:48" x14ac:dyDescent="0.35">
      <c r="AT518" t="str">
        <f>IF(A518&gt;0,_xlfn.XLOOKUP(A518,'IW38 SEMANA CAL'!B:B,'IW38 SEMANA CAL'!AA:AA),"")</f>
        <v/>
      </c>
      <c r="AU518" t="str">
        <f>IF(A518&gt;0,_xlfn.XLOOKUP(A518,'IW38 SEMANA CAL'!B:B,'IW38 SEMANA CAL'!AD:AD),"")</f>
        <v/>
      </c>
      <c r="AV518" t="str">
        <f t="shared" si="8"/>
        <v/>
      </c>
    </row>
    <row r="519" spans="46:48" x14ac:dyDescent="0.35">
      <c r="AT519" t="str">
        <f>IF(A519&gt;0,_xlfn.XLOOKUP(A519,'IW38 SEMANA CAL'!B:B,'IW38 SEMANA CAL'!AA:AA),"")</f>
        <v/>
      </c>
      <c r="AU519" t="str">
        <f>IF(A519&gt;0,_xlfn.XLOOKUP(A519,'IW38 SEMANA CAL'!B:B,'IW38 SEMANA CAL'!AD:AD),"")</f>
        <v/>
      </c>
      <c r="AV519" t="str">
        <f t="shared" si="8"/>
        <v/>
      </c>
    </row>
    <row r="520" spans="46:48" x14ac:dyDescent="0.35">
      <c r="AT520" t="str">
        <f>IF(A520&gt;0,_xlfn.XLOOKUP(A520,'IW38 SEMANA CAL'!B:B,'IW38 SEMANA CAL'!AA:AA),"")</f>
        <v/>
      </c>
      <c r="AU520" t="str">
        <f>IF(A520&gt;0,_xlfn.XLOOKUP(A520,'IW38 SEMANA CAL'!B:B,'IW38 SEMANA CAL'!AD:AD),"")</f>
        <v/>
      </c>
      <c r="AV520" t="str">
        <f t="shared" si="8"/>
        <v/>
      </c>
    </row>
    <row r="521" spans="46:48" x14ac:dyDescent="0.35">
      <c r="AT521" t="str">
        <f>IF(A521&gt;0,_xlfn.XLOOKUP(A521,'IW38 SEMANA CAL'!B:B,'IW38 SEMANA CAL'!AA:AA),"")</f>
        <v/>
      </c>
      <c r="AU521" t="str">
        <f>IF(A521&gt;0,_xlfn.XLOOKUP(A521,'IW38 SEMANA CAL'!B:B,'IW38 SEMANA CAL'!AD:AD),"")</f>
        <v/>
      </c>
      <c r="AV521" t="str">
        <f t="shared" si="8"/>
        <v/>
      </c>
    </row>
    <row r="522" spans="46:48" x14ac:dyDescent="0.35">
      <c r="AT522" t="str">
        <f>IF(A522&gt;0,_xlfn.XLOOKUP(A522,'IW38 SEMANA CAL'!B:B,'IW38 SEMANA CAL'!AA:AA),"")</f>
        <v/>
      </c>
      <c r="AU522" t="str">
        <f>IF(A522&gt;0,_xlfn.XLOOKUP(A522,'IW38 SEMANA CAL'!B:B,'IW38 SEMANA CAL'!AD:AD),"")</f>
        <v/>
      </c>
      <c r="AV522" t="str">
        <f t="shared" si="8"/>
        <v/>
      </c>
    </row>
    <row r="523" spans="46:48" x14ac:dyDescent="0.35">
      <c r="AT523" t="str">
        <f>IF(A523&gt;0,_xlfn.XLOOKUP(A523,'IW38 SEMANA CAL'!B:B,'IW38 SEMANA CAL'!AA:AA),"")</f>
        <v/>
      </c>
      <c r="AU523" t="str">
        <f>IF(A523&gt;0,_xlfn.XLOOKUP(A523,'IW38 SEMANA CAL'!B:B,'IW38 SEMANA CAL'!AD:AD),"")</f>
        <v/>
      </c>
      <c r="AV523" t="str">
        <f t="shared" si="8"/>
        <v/>
      </c>
    </row>
    <row r="524" spans="46:48" x14ac:dyDescent="0.35">
      <c r="AT524" t="str">
        <f>IF(A524&gt;0,_xlfn.XLOOKUP(A524,'IW38 SEMANA CAL'!B:B,'IW38 SEMANA CAL'!AA:AA),"")</f>
        <v/>
      </c>
      <c r="AU524" t="str">
        <f>IF(A524&gt;0,_xlfn.XLOOKUP(A524,'IW38 SEMANA CAL'!B:B,'IW38 SEMANA CAL'!AD:AD),"")</f>
        <v/>
      </c>
      <c r="AV524" t="str">
        <f t="shared" si="8"/>
        <v/>
      </c>
    </row>
    <row r="525" spans="46:48" x14ac:dyDescent="0.35">
      <c r="AT525" t="str">
        <f>IF(A525&gt;0,_xlfn.XLOOKUP(A525,'IW38 SEMANA CAL'!B:B,'IW38 SEMANA CAL'!AA:AA),"")</f>
        <v/>
      </c>
      <c r="AU525" t="str">
        <f>IF(A525&gt;0,_xlfn.XLOOKUP(A525,'IW38 SEMANA CAL'!B:B,'IW38 SEMANA CAL'!AD:AD),"")</f>
        <v/>
      </c>
      <c r="AV525" t="str">
        <f t="shared" si="8"/>
        <v/>
      </c>
    </row>
    <row r="526" spans="46:48" x14ac:dyDescent="0.35">
      <c r="AT526" t="str">
        <f>IF(A526&gt;0,_xlfn.XLOOKUP(A526,'IW38 SEMANA CAL'!B:B,'IW38 SEMANA CAL'!AA:AA),"")</f>
        <v/>
      </c>
      <c r="AU526" t="str">
        <f>IF(A526&gt;0,_xlfn.XLOOKUP(A526,'IW38 SEMANA CAL'!B:B,'IW38 SEMANA CAL'!AD:AD),"")</f>
        <v/>
      </c>
      <c r="AV526" t="str">
        <f t="shared" si="8"/>
        <v/>
      </c>
    </row>
    <row r="527" spans="46:48" x14ac:dyDescent="0.35">
      <c r="AT527" t="str">
        <f>IF(A527&gt;0,_xlfn.XLOOKUP(A527,'IW38 SEMANA CAL'!B:B,'IW38 SEMANA CAL'!AA:AA),"")</f>
        <v/>
      </c>
      <c r="AU527" t="str">
        <f>IF(A527&gt;0,_xlfn.XLOOKUP(A527,'IW38 SEMANA CAL'!B:B,'IW38 SEMANA CAL'!AD:AD),"")</f>
        <v/>
      </c>
      <c r="AV527" t="str">
        <f t="shared" si="8"/>
        <v/>
      </c>
    </row>
    <row r="528" spans="46:48" x14ac:dyDescent="0.35">
      <c r="AT528" t="str">
        <f>IF(A528&gt;0,_xlfn.XLOOKUP(A528,'IW38 SEMANA CAL'!B:B,'IW38 SEMANA CAL'!AA:AA),"")</f>
        <v/>
      </c>
      <c r="AU528" t="str">
        <f>IF(A528&gt;0,_xlfn.XLOOKUP(A528,'IW38 SEMANA CAL'!B:B,'IW38 SEMANA CAL'!AD:AD),"")</f>
        <v/>
      </c>
      <c r="AV528" t="str">
        <f t="shared" si="8"/>
        <v/>
      </c>
    </row>
    <row r="529" spans="46:48" x14ac:dyDescent="0.35">
      <c r="AT529" t="str">
        <f>IF(A529&gt;0,_xlfn.XLOOKUP(A529,'IW38 SEMANA CAL'!B:B,'IW38 SEMANA CAL'!AA:AA),"")</f>
        <v/>
      </c>
      <c r="AU529" t="str">
        <f>IF(A529&gt;0,_xlfn.XLOOKUP(A529,'IW38 SEMANA CAL'!B:B,'IW38 SEMANA CAL'!AD:AD),"")</f>
        <v/>
      </c>
      <c r="AV529" t="str">
        <f t="shared" si="8"/>
        <v/>
      </c>
    </row>
    <row r="530" spans="46:48" x14ac:dyDescent="0.35">
      <c r="AT530" t="str">
        <f>IF(A530&gt;0,_xlfn.XLOOKUP(A530,'IW38 SEMANA CAL'!B:B,'IW38 SEMANA CAL'!AA:AA),"")</f>
        <v/>
      </c>
      <c r="AU530" t="str">
        <f>IF(A530&gt;0,_xlfn.XLOOKUP(A530,'IW38 SEMANA CAL'!B:B,'IW38 SEMANA CAL'!AD:AD),"")</f>
        <v/>
      </c>
      <c r="AV530" t="str">
        <f t="shared" si="8"/>
        <v/>
      </c>
    </row>
    <row r="531" spans="46:48" x14ac:dyDescent="0.35">
      <c r="AT531" t="str">
        <f>IF(A531&gt;0,_xlfn.XLOOKUP(A531,'IW38 SEMANA CAL'!B:B,'IW38 SEMANA CAL'!AA:AA),"")</f>
        <v/>
      </c>
      <c r="AU531" t="str">
        <f>IF(A531&gt;0,_xlfn.XLOOKUP(A531,'IW38 SEMANA CAL'!B:B,'IW38 SEMANA CAL'!AD:AD),"")</f>
        <v/>
      </c>
      <c r="AV531" t="str">
        <f t="shared" si="8"/>
        <v/>
      </c>
    </row>
    <row r="532" spans="46:48" x14ac:dyDescent="0.35">
      <c r="AT532" t="str">
        <f>IF(A532&gt;0,_xlfn.XLOOKUP(A532,'IW38 SEMANA CAL'!B:B,'IW38 SEMANA CAL'!AA:AA),"")</f>
        <v/>
      </c>
      <c r="AU532" t="str">
        <f>IF(A532&gt;0,_xlfn.XLOOKUP(A532,'IW38 SEMANA CAL'!B:B,'IW38 SEMANA CAL'!AD:AD),"")</f>
        <v/>
      </c>
      <c r="AV532" t="str">
        <f t="shared" si="8"/>
        <v/>
      </c>
    </row>
    <row r="533" spans="46:48" x14ac:dyDescent="0.35">
      <c r="AT533" t="str">
        <f>IF(A533&gt;0,_xlfn.XLOOKUP(A533,'IW38 SEMANA CAL'!B:B,'IW38 SEMANA CAL'!AA:AA),"")</f>
        <v/>
      </c>
      <c r="AU533" t="str">
        <f>IF(A533&gt;0,_xlfn.XLOOKUP(A533,'IW38 SEMANA CAL'!B:B,'IW38 SEMANA CAL'!AD:AD),"")</f>
        <v/>
      </c>
      <c r="AV533" t="str">
        <f t="shared" si="8"/>
        <v/>
      </c>
    </row>
    <row r="534" spans="46:48" x14ac:dyDescent="0.35">
      <c r="AT534" t="str">
        <f>IF(A534&gt;0,_xlfn.XLOOKUP(A534,'IW38 SEMANA CAL'!B:B,'IW38 SEMANA CAL'!AA:AA),"")</f>
        <v/>
      </c>
      <c r="AU534" t="str">
        <f>IF(A534&gt;0,_xlfn.XLOOKUP(A534,'IW38 SEMANA CAL'!B:B,'IW38 SEMANA CAL'!AD:AD),"")</f>
        <v/>
      </c>
      <c r="AV534" t="str">
        <f t="shared" si="8"/>
        <v/>
      </c>
    </row>
    <row r="535" spans="46:48" x14ac:dyDescent="0.35">
      <c r="AT535" t="str">
        <f>IF(A535&gt;0,_xlfn.XLOOKUP(A535,'IW38 SEMANA CAL'!B:B,'IW38 SEMANA CAL'!AA:AA),"")</f>
        <v/>
      </c>
      <c r="AU535" t="str">
        <f>IF(A535&gt;0,_xlfn.XLOOKUP(A535,'IW38 SEMANA CAL'!B:B,'IW38 SEMANA CAL'!AD:AD),"")</f>
        <v/>
      </c>
      <c r="AV535" t="str">
        <f t="shared" si="8"/>
        <v/>
      </c>
    </row>
    <row r="536" spans="46:48" x14ac:dyDescent="0.35">
      <c r="AT536" t="str">
        <f>IF(A536&gt;0,_xlfn.XLOOKUP(A536,'IW38 SEMANA CAL'!B:B,'IW38 SEMANA CAL'!AA:AA),"")</f>
        <v/>
      </c>
      <c r="AU536" t="str">
        <f>IF(A536&gt;0,_xlfn.XLOOKUP(A536,'IW38 SEMANA CAL'!B:B,'IW38 SEMANA CAL'!AD:AD),"")</f>
        <v/>
      </c>
      <c r="AV536" t="str">
        <f t="shared" si="8"/>
        <v/>
      </c>
    </row>
    <row r="537" spans="46:48" x14ac:dyDescent="0.35">
      <c r="AT537" t="str">
        <f>IF(A537&gt;0,_xlfn.XLOOKUP(A537,'IW38 SEMANA CAL'!B:B,'IW38 SEMANA CAL'!AA:AA),"")</f>
        <v/>
      </c>
      <c r="AU537" t="str">
        <f>IF(A537&gt;0,_xlfn.XLOOKUP(A537,'IW38 SEMANA CAL'!B:B,'IW38 SEMANA CAL'!AD:AD),"")</f>
        <v/>
      </c>
      <c r="AV537" t="str">
        <f t="shared" si="8"/>
        <v/>
      </c>
    </row>
    <row r="538" spans="46:48" x14ac:dyDescent="0.35">
      <c r="AT538" t="str">
        <f>IF(A538&gt;0,_xlfn.XLOOKUP(A538,'IW38 SEMANA CAL'!B:B,'IW38 SEMANA CAL'!AA:AA),"")</f>
        <v/>
      </c>
      <c r="AU538" t="str">
        <f>IF(A538&gt;0,_xlfn.XLOOKUP(A538,'IW38 SEMANA CAL'!B:B,'IW38 SEMANA CAL'!AD:AD),"")</f>
        <v/>
      </c>
      <c r="AV538" t="str">
        <f t="shared" si="8"/>
        <v/>
      </c>
    </row>
    <row r="539" spans="46:48" x14ac:dyDescent="0.35">
      <c r="AT539" t="str">
        <f>IF(A539&gt;0,_xlfn.XLOOKUP(A539,'IW38 SEMANA CAL'!B:B,'IW38 SEMANA CAL'!AA:AA),"")</f>
        <v/>
      </c>
      <c r="AU539" t="str">
        <f>IF(A539&gt;0,_xlfn.XLOOKUP(A539,'IW38 SEMANA CAL'!B:B,'IW38 SEMANA CAL'!AD:AD),"")</f>
        <v/>
      </c>
      <c r="AV539" t="str">
        <f t="shared" si="8"/>
        <v/>
      </c>
    </row>
    <row r="540" spans="46:48" x14ac:dyDescent="0.35">
      <c r="AT540" t="str">
        <f>IF(A540&gt;0,_xlfn.XLOOKUP(A540,'IW38 SEMANA CAL'!B:B,'IW38 SEMANA CAL'!AA:AA),"")</f>
        <v/>
      </c>
      <c r="AU540" t="str">
        <f>IF(A540&gt;0,_xlfn.XLOOKUP(A540,'IW38 SEMANA CAL'!B:B,'IW38 SEMANA CAL'!AD:AD),"")</f>
        <v/>
      </c>
      <c r="AV540" t="str">
        <f t="shared" si="8"/>
        <v/>
      </c>
    </row>
    <row r="541" spans="46:48" x14ac:dyDescent="0.35">
      <c r="AT541" t="str">
        <f>IF(A541&gt;0,_xlfn.XLOOKUP(A541,'IW38 SEMANA CAL'!B:B,'IW38 SEMANA CAL'!AA:AA),"")</f>
        <v/>
      </c>
      <c r="AU541" t="str">
        <f>IF(A541&gt;0,_xlfn.XLOOKUP(A541,'IW38 SEMANA CAL'!B:B,'IW38 SEMANA CAL'!AD:AD),"")</f>
        <v/>
      </c>
      <c r="AV541" t="str">
        <f t="shared" si="8"/>
        <v/>
      </c>
    </row>
    <row r="542" spans="46:48" x14ac:dyDescent="0.35">
      <c r="AT542" t="str">
        <f>IF(A542&gt;0,_xlfn.XLOOKUP(A542,'IW38 SEMANA CAL'!B:B,'IW38 SEMANA CAL'!AA:AA),"")</f>
        <v/>
      </c>
      <c r="AU542" t="str">
        <f>IF(A542&gt;0,_xlfn.XLOOKUP(A542,'IW38 SEMANA CAL'!B:B,'IW38 SEMANA CAL'!AD:AD),"")</f>
        <v/>
      </c>
      <c r="AV542" t="str">
        <f t="shared" si="8"/>
        <v/>
      </c>
    </row>
    <row r="543" spans="46:48" x14ac:dyDescent="0.35">
      <c r="AT543" t="str">
        <f>IF(A543&gt;0,_xlfn.XLOOKUP(A543,'IW38 SEMANA CAL'!B:B,'IW38 SEMANA CAL'!AA:AA),"")</f>
        <v/>
      </c>
      <c r="AU543" t="str">
        <f>IF(A543&gt;0,_xlfn.XLOOKUP(A543,'IW38 SEMANA CAL'!B:B,'IW38 SEMANA CAL'!AD:AD),"")</f>
        <v/>
      </c>
      <c r="AV543" t="str">
        <f t="shared" si="8"/>
        <v/>
      </c>
    </row>
    <row r="544" spans="46:48" x14ac:dyDescent="0.35">
      <c r="AT544" t="str">
        <f>IF(A544&gt;0,_xlfn.XLOOKUP(A544,'IW38 SEMANA CAL'!B:B,'IW38 SEMANA CAL'!AA:AA),"")</f>
        <v/>
      </c>
      <c r="AU544" t="str">
        <f>IF(A544&gt;0,_xlfn.XLOOKUP(A544,'IW38 SEMANA CAL'!B:B,'IW38 SEMANA CAL'!AD:AD),"")</f>
        <v/>
      </c>
      <c r="AV544" t="str">
        <f t="shared" si="8"/>
        <v/>
      </c>
    </row>
    <row r="545" spans="46:48" x14ac:dyDescent="0.35">
      <c r="AT545" t="str">
        <f>IF(A545&gt;0,_xlfn.XLOOKUP(A545,'IW38 SEMANA CAL'!B:B,'IW38 SEMANA CAL'!AA:AA),"")</f>
        <v/>
      </c>
      <c r="AU545" t="str">
        <f>IF(A545&gt;0,_xlfn.XLOOKUP(A545,'IW38 SEMANA CAL'!B:B,'IW38 SEMANA CAL'!AD:AD),"")</f>
        <v/>
      </c>
      <c r="AV545" t="str">
        <f t="shared" si="8"/>
        <v/>
      </c>
    </row>
    <row r="546" spans="46:48" x14ac:dyDescent="0.35">
      <c r="AT546" t="str">
        <f>IF(A546&gt;0,_xlfn.XLOOKUP(A546,'IW38 SEMANA CAL'!B:B,'IW38 SEMANA CAL'!AA:AA),"")</f>
        <v/>
      </c>
      <c r="AU546" t="str">
        <f>IF(A546&gt;0,_xlfn.XLOOKUP(A546,'IW38 SEMANA CAL'!B:B,'IW38 SEMANA CAL'!AD:AD),"")</f>
        <v/>
      </c>
      <c r="AV546" t="str">
        <f t="shared" si="8"/>
        <v/>
      </c>
    </row>
    <row r="547" spans="46:48" x14ac:dyDescent="0.35">
      <c r="AT547" t="str">
        <f>IF(A547&gt;0,_xlfn.XLOOKUP(A547,'IW38 SEMANA CAL'!B:B,'IW38 SEMANA CAL'!AA:AA),"")</f>
        <v/>
      </c>
      <c r="AU547" t="str">
        <f>IF(A547&gt;0,_xlfn.XLOOKUP(A547,'IW38 SEMANA CAL'!B:B,'IW38 SEMANA CAL'!AD:AD),"")</f>
        <v/>
      </c>
      <c r="AV547" t="str">
        <f t="shared" si="8"/>
        <v/>
      </c>
    </row>
    <row r="548" spans="46:48" x14ac:dyDescent="0.35">
      <c r="AT548" t="str">
        <f>IF(A548&gt;0,_xlfn.XLOOKUP(A548,'IW38 SEMANA CAL'!B:B,'IW38 SEMANA CAL'!AA:AA),"")</f>
        <v/>
      </c>
      <c r="AU548" t="str">
        <f>IF(A548&gt;0,_xlfn.XLOOKUP(A548,'IW38 SEMANA CAL'!B:B,'IW38 SEMANA CAL'!AD:AD),"")</f>
        <v/>
      </c>
      <c r="AV548" t="str">
        <f t="shared" si="8"/>
        <v/>
      </c>
    </row>
    <row r="549" spans="46:48" x14ac:dyDescent="0.35">
      <c r="AT549" t="str">
        <f>IF(A549&gt;0,_xlfn.XLOOKUP(A549,'IW38 SEMANA CAL'!B:B,'IW38 SEMANA CAL'!AA:AA),"")</f>
        <v/>
      </c>
      <c r="AU549" t="str">
        <f>IF(A549&gt;0,_xlfn.XLOOKUP(A549,'IW38 SEMANA CAL'!B:B,'IW38 SEMANA CAL'!AD:AD),"")</f>
        <v/>
      </c>
      <c r="AV549" t="str">
        <f t="shared" si="8"/>
        <v/>
      </c>
    </row>
    <row r="550" spans="46:48" x14ac:dyDescent="0.35">
      <c r="AT550" t="str">
        <f>IF(A550&gt;0,_xlfn.XLOOKUP(A550,'IW38 SEMANA CAL'!B:B,'IW38 SEMANA CAL'!AA:AA),"")</f>
        <v/>
      </c>
      <c r="AU550" t="str">
        <f>IF(A550&gt;0,_xlfn.XLOOKUP(A550,'IW38 SEMANA CAL'!B:B,'IW38 SEMANA CAL'!AD:AD),"")</f>
        <v/>
      </c>
      <c r="AV550" t="str">
        <f t="shared" si="8"/>
        <v/>
      </c>
    </row>
    <row r="551" spans="46:48" x14ac:dyDescent="0.35">
      <c r="AT551" t="str">
        <f>IF(A551&gt;0,_xlfn.XLOOKUP(A551,'IW38 SEMANA CAL'!B:B,'IW38 SEMANA CAL'!AA:AA),"")</f>
        <v/>
      </c>
      <c r="AU551" t="str">
        <f>IF(A551&gt;0,_xlfn.XLOOKUP(A551,'IW38 SEMANA CAL'!B:B,'IW38 SEMANA CAL'!AD:AD),"")</f>
        <v/>
      </c>
      <c r="AV551" t="str">
        <f t="shared" si="8"/>
        <v/>
      </c>
    </row>
    <row r="552" spans="46:48" x14ac:dyDescent="0.35">
      <c r="AT552" t="str">
        <f>IF(A552&gt;0,_xlfn.XLOOKUP(A552,'IW38 SEMANA CAL'!B:B,'IW38 SEMANA CAL'!AA:AA),"")</f>
        <v/>
      </c>
      <c r="AU552" t="str">
        <f>IF(A552&gt;0,_xlfn.XLOOKUP(A552,'IW38 SEMANA CAL'!B:B,'IW38 SEMANA CAL'!AD:AD),"")</f>
        <v/>
      </c>
      <c r="AV552" t="str">
        <f t="shared" si="8"/>
        <v/>
      </c>
    </row>
    <row r="553" spans="46:48" x14ac:dyDescent="0.35">
      <c r="AT553" t="str">
        <f>IF(A553&gt;0,_xlfn.XLOOKUP(A553,'IW38 SEMANA CAL'!B:B,'IW38 SEMANA CAL'!AA:AA),"")</f>
        <v/>
      </c>
      <c r="AU553" t="str">
        <f>IF(A553&gt;0,_xlfn.XLOOKUP(A553,'IW38 SEMANA CAL'!B:B,'IW38 SEMANA CAL'!AD:AD),"")</f>
        <v/>
      </c>
      <c r="AV553" t="str">
        <f t="shared" si="8"/>
        <v/>
      </c>
    </row>
    <row r="554" spans="46:48" x14ac:dyDescent="0.35">
      <c r="AT554" t="str">
        <f>IF(A554&gt;0,_xlfn.XLOOKUP(A554,'IW38 SEMANA CAL'!B:B,'IW38 SEMANA CAL'!AA:AA),"")</f>
        <v/>
      </c>
      <c r="AU554" t="str">
        <f>IF(A554&gt;0,_xlfn.XLOOKUP(A554,'IW38 SEMANA CAL'!B:B,'IW38 SEMANA CAL'!AD:AD),"")</f>
        <v/>
      </c>
      <c r="AV554" t="str">
        <f t="shared" si="8"/>
        <v/>
      </c>
    </row>
    <row r="555" spans="46:48" x14ac:dyDescent="0.35">
      <c r="AT555" t="str">
        <f>IF(A555&gt;0,_xlfn.XLOOKUP(A555,'IW38 SEMANA CAL'!B:B,'IW38 SEMANA CAL'!AA:AA),"")</f>
        <v/>
      </c>
      <c r="AU555" t="str">
        <f>IF(A555&gt;0,_xlfn.XLOOKUP(A555,'IW38 SEMANA CAL'!B:B,'IW38 SEMANA CAL'!AD:AD),"")</f>
        <v/>
      </c>
      <c r="AV555" t="str">
        <f t="shared" si="8"/>
        <v/>
      </c>
    </row>
    <row r="556" spans="46:48" x14ac:dyDescent="0.35">
      <c r="AT556" t="str">
        <f>IF(A556&gt;0,_xlfn.XLOOKUP(A556,'IW38 SEMANA CAL'!B:B,'IW38 SEMANA CAL'!AA:AA),"")</f>
        <v/>
      </c>
      <c r="AU556" t="str">
        <f>IF(A556&gt;0,_xlfn.XLOOKUP(A556,'IW38 SEMANA CAL'!B:B,'IW38 SEMANA CAL'!AD:AD),"")</f>
        <v/>
      </c>
      <c r="AV556" t="str">
        <f t="shared" si="8"/>
        <v/>
      </c>
    </row>
    <row r="557" spans="46:48" x14ac:dyDescent="0.35">
      <c r="AT557" t="str">
        <f>IF(A557&gt;0,_xlfn.XLOOKUP(A557,'IW38 SEMANA CAL'!B:B,'IW38 SEMANA CAL'!AA:AA),"")</f>
        <v/>
      </c>
      <c r="AU557" t="str">
        <f>IF(A557&gt;0,_xlfn.XLOOKUP(A557,'IW38 SEMANA CAL'!B:B,'IW38 SEMANA CAL'!AD:AD),"")</f>
        <v/>
      </c>
      <c r="AV557" t="str">
        <f t="shared" si="8"/>
        <v/>
      </c>
    </row>
    <row r="558" spans="46:48" x14ac:dyDescent="0.35">
      <c r="AT558" t="str">
        <f>IF(A558&gt;0,_xlfn.XLOOKUP(A558,'IW38 SEMANA CAL'!B:B,'IW38 SEMANA CAL'!AA:AA),"")</f>
        <v/>
      </c>
      <c r="AU558" t="str">
        <f>IF(A558&gt;0,_xlfn.XLOOKUP(A558,'IW38 SEMANA CAL'!B:B,'IW38 SEMANA CAL'!AD:AD),"")</f>
        <v/>
      </c>
      <c r="AV558" t="str">
        <f t="shared" si="8"/>
        <v/>
      </c>
    </row>
    <row r="559" spans="46:48" x14ac:dyDescent="0.35">
      <c r="AT559" t="str">
        <f>IF(A559&gt;0,_xlfn.XLOOKUP(A559,'IW38 SEMANA CAL'!B:B,'IW38 SEMANA CAL'!AA:AA),"")</f>
        <v/>
      </c>
      <c r="AU559" t="str">
        <f>IF(A559&gt;0,_xlfn.XLOOKUP(A559,'IW38 SEMANA CAL'!B:B,'IW38 SEMANA CAL'!AD:AD),"")</f>
        <v/>
      </c>
      <c r="AV559" t="str">
        <f t="shared" si="8"/>
        <v/>
      </c>
    </row>
    <row r="560" spans="46:48" x14ac:dyDescent="0.35">
      <c r="AT560" t="str">
        <f>IF(A560&gt;0,_xlfn.XLOOKUP(A560,'IW38 SEMANA CAL'!B:B,'IW38 SEMANA CAL'!AA:AA),"")</f>
        <v/>
      </c>
      <c r="AU560" t="str">
        <f>IF(A560&gt;0,_xlfn.XLOOKUP(A560,'IW38 SEMANA CAL'!B:B,'IW38 SEMANA CAL'!AD:AD),"")</f>
        <v/>
      </c>
      <c r="AV560" t="str">
        <f t="shared" si="8"/>
        <v/>
      </c>
    </row>
    <row r="561" spans="46:48" x14ac:dyDescent="0.35">
      <c r="AT561" t="str">
        <f>IF(A561&gt;0,_xlfn.XLOOKUP(A561,'IW38 SEMANA CAL'!B:B,'IW38 SEMANA CAL'!AA:AA),"")</f>
        <v/>
      </c>
      <c r="AU561" t="str">
        <f>IF(A561&gt;0,_xlfn.XLOOKUP(A561,'IW38 SEMANA CAL'!B:B,'IW38 SEMANA CAL'!AD:AD),"")</f>
        <v/>
      </c>
      <c r="AV561" t="str">
        <f t="shared" si="8"/>
        <v/>
      </c>
    </row>
    <row r="562" spans="46:48" x14ac:dyDescent="0.35">
      <c r="AT562" t="str">
        <f>IF(A562&gt;0,_xlfn.XLOOKUP(A562,'IW38 SEMANA CAL'!B:B,'IW38 SEMANA CAL'!AA:AA),"")</f>
        <v/>
      </c>
      <c r="AU562" t="str">
        <f>IF(A562&gt;0,_xlfn.XLOOKUP(A562,'IW38 SEMANA CAL'!B:B,'IW38 SEMANA CAL'!AD:AD),"")</f>
        <v/>
      </c>
      <c r="AV562" t="str">
        <f t="shared" si="8"/>
        <v/>
      </c>
    </row>
    <row r="563" spans="46:48" x14ac:dyDescent="0.35">
      <c r="AT563" t="str">
        <f>IF(A563&gt;0,_xlfn.XLOOKUP(A563,'IW38 SEMANA CAL'!B:B,'IW38 SEMANA CAL'!AA:AA),"")</f>
        <v/>
      </c>
      <c r="AU563" t="str">
        <f>IF(A563&gt;0,_xlfn.XLOOKUP(A563,'IW38 SEMANA CAL'!B:B,'IW38 SEMANA CAL'!AD:AD),"")</f>
        <v/>
      </c>
      <c r="AV563" t="str">
        <f t="shared" si="8"/>
        <v/>
      </c>
    </row>
    <row r="564" spans="46:48" x14ac:dyDescent="0.35">
      <c r="AT564" t="str">
        <f>IF(A564&gt;0,_xlfn.XLOOKUP(A564,'IW38 SEMANA CAL'!B:B,'IW38 SEMANA CAL'!AA:AA),"")</f>
        <v/>
      </c>
      <c r="AU564" t="str">
        <f>IF(A564&gt;0,_xlfn.XLOOKUP(A564,'IW38 SEMANA CAL'!B:B,'IW38 SEMANA CAL'!AD:AD),"")</f>
        <v/>
      </c>
      <c r="AV564" t="str">
        <f t="shared" si="8"/>
        <v/>
      </c>
    </row>
    <row r="565" spans="46:48" x14ac:dyDescent="0.35">
      <c r="AT565" t="str">
        <f>IF(A565&gt;0,_xlfn.XLOOKUP(A565,'IW38 SEMANA CAL'!B:B,'IW38 SEMANA CAL'!AA:AA),"")</f>
        <v/>
      </c>
      <c r="AU565" t="str">
        <f>IF(A565&gt;0,_xlfn.XLOOKUP(A565,'IW38 SEMANA CAL'!B:B,'IW38 SEMANA CAL'!AD:AD),"")</f>
        <v/>
      </c>
      <c r="AV565" t="str">
        <f t="shared" si="8"/>
        <v/>
      </c>
    </row>
    <row r="566" spans="46:48" x14ac:dyDescent="0.35">
      <c r="AT566" t="str">
        <f>IF(A566&gt;0,_xlfn.XLOOKUP(A566,'IW38 SEMANA CAL'!B:B,'IW38 SEMANA CAL'!AA:AA),"")</f>
        <v/>
      </c>
      <c r="AU566" t="str">
        <f>IF(A566&gt;0,_xlfn.XLOOKUP(A566,'IW38 SEMANA CAL'!B:B,'IW38 SEMANA CAL'!AD:AD),"")</f>
        <v/>
      </c>
      <c r="AV566" t="str">
        <f t="shared" si="8"/>
        <v/>
      </c>
    </row>
    <row r="567" spans="46:48" x14ac:dyDescent="0.35">
      <c r="AT567" t="str">
        <f>IF(A567&gt;0,_xlfn.XLOOKUP(A567,'IW38 SEMANA CAL'!B:B,'IW38 SEMANA CAL'!AA:AA),"")</f>
        <v/>
      </c>
      <c r="AU567" t="str">
        <f>IF(A567&gt;0,_xlfn.XLOOKUP(A567,'IW38 SEMANA CAL'!B:B,'IW38 SEMANA CAL'!AD:AD),"")</f>
        <v/>
      </c>
      <c r="AV567" t="str">
        <f t="shared" si="8"/>
        <v/>
      </c>
    </row>
    <row r="568" spans="46:48" x14ac:dyDescent="0.35">
      <c r="AT568" t="str">
        <f>IF(A568&gt;0,_xlfn.XLOOKUP(A568,'IW38 SEMANA CAL'!B:B,'IW38 SEMANA CAL'!AA:AA),"")</f>
        <v/>
      </c>
      <c r="AU568" t="str">
        <f>IF(A568&gt;0,_xlfn.XLOOKUP(A568,'IW38 SEMANA CAL'!B:B,'IW38 SEMANA CAL'!AD:AD),"")</f>
        <v/>
      </c>
      <c r="AV568" t="str">
        <f t="shared" si="8"/>
        <v/>
      </c>
    </row>
    <row r="569" spans="46:48" x14ac:dyDescent="0.35">
      <c r="AT569" t="str">
        <f>IF(A569&gt;0,_xlfn.XLOOKUP(A569,'IW38 SEMANA CAL'!B:B,'IW38 SEMANA CAL'!AA:AA),"")</f>
        <v/>
      </c>
      <c r="AU569" t="str">
        <f>IF(A569&gt;0,_xlfn.XLOOKUP(A569,'IW38 SEMANA CAL'!B:B,'IW38 SEMANA CAL'!AD:AD),"")</f>
        <v/>
      </c>
      <c r="AV569" t="str">
        <f t="shared" si="8"/>
        <v/>
      </c>
    </row>
    <row r="570" spans="46:48" x14ac:dyDescent="0.35">
      <c r="AT570" t="str">
        <f>IF(A570&gt;0,_xlfn.XLOOKUP(A570,'IW38 SEMANA CAL'!B:B,'IW38 SEMANA CAL'!AA:AA),"")</f>
        <v/>
      </c>
      <c r="AU570" t="str">
        <f>IF(A570&gt;0,_xlfn.XLOOKUP(A570,'IW38 SEMANA CAL'!B:B,'IW38 SEMANA CAL'!AD:AD),"")</f>
        <v/>
      </c>
      <c r="AV570" t="str">
        <f t="shared" si="8"/>
        <v/>
      </c>
    </row>
    <row r="571" spans="46:48" x14ac:dyDescent="0.35">
      <c r="AT571" t="str">
        <f>IF(A571&gt;0,_xlfn.XLOOKUP(A571,'IW38 SEMANA CAL'!B:B,'IW38 SEMANA CAL'!AA:AA),"")</f>
        <v/>
      </c>
      <c r="AU571" t="str">
        <f>IF(A571&gt;0,_xlfn.XLOOKUP(A571,'IW38 SEMANA CAL'!B:B,'IW38 SEMANA CAL'!AD:AD),"")</f>
        <v/>
      </c>
      <c r="AV571" t="str">
        <f t="shared" si="8"/>
        <v/>
      </c>
    </row>
    <row r="572" spans="46:48" x14ac:dyDescent="0.35">
      <c r="AT572" t="str">
        <f>IF(A572&gt;0,_xlfn.XLOOKUP(A572,'IW38 SEMANA CAL'!B:B,'IW38 SEMANA CAL'!AA:AA),"")</f>
        <v/>
      </c>
      <c r="AU572" t="str">
        <f>IF(A572&gt;0,_xlfn.XLOOKUP(A572,'IW38 SEMANA CAL'!B:B,'IW38 SEMANA CAL'!AD:AD),"")</f>
        <v/>
      </c>
      <c r="AV572" t="str">
        <f t="shared" si="8"/>
        <v/>
      </c>
    </row>
    <row r="573" spans="46:48" x14ac:dyDescent="0.35">
      <c r="AT573" t="str">
        <f>IF(A573&gt;0,_xlfn.XLOOKUP(A573,'IW38 SEMANA CAL'!B:B,'IW38 SEMANA CAL'!AA:AA),"")</f>
        <v/>
      </c>
      <c r="AU573" t="str">
        <f>IF(A573&gt;0,_xlfn.XLOOKUP(A573,'IW38 SEMANA CAL'!B:B,'IW38 SEMANA CAL'!AD:AD),"")</f>
        <v/>
      </c>
      <c r="AV573" t="str">
        <f t="shared" si="8"/>
        <v/>
      </c>
    </row>
    <row r="574" spans="46:48" x14ac:dyDescent="0.35">
      <c r="AT574" t="str">
        <f>IF(A574&gt;0,_xlfn.XLOOKUP(A574,'IW38 SEMANA CAL'!B:B,'IW38 SEMANA CAL'!AA:AA),"")</f>
        <v/>
      </c>
      <c r="AU574" t="str">
        <f>IF(A574&gt;0,_xlfn.XLOOKUP(A574,'IW38 SEMANA CAL'!B:B,'IW38 SEMANA CAL'!AD:AD),"")</f>
        <v/>
      </c>
      <c r="AV574" t="str">
        <f t="shared" si="8"/>
        <v/>
      </c>
    </row>
    <row r="575" spans="46:48" x14ac:dyDescent="0.35">
      <c r="AT575" t="str">
        <f>IF(A575&gt;0,_xlfn.XLOOKUP(A575,'IW38 SEMANA CAL'!B:B,'IW38 SEMANA CAL'!AA:AA),"")</f>
        <v/>
      </c>
      <c r="AU575" t="str">
        <f>IF(A575&gt;0,_xlfn.XLOOKUP(A575,'IW38 SEMANA CAL'!B:B,'IW38 SEMANA CAL'!AD:AD),"")</f>
        <v/>
      </c>
      <c r="AV575" t="str">
        <f t="shared" si="8"/>
        <v/>
      </c>
    </row>
    <row r="576" spans="46:48" x14ac:dyDescent="0.35">
      <c r="AT576" t="str">
        <f>IF(A576&gt;0,_xlfn.XLOOKUP(A576,'IW38 SEMANA CAL'!B:B,'IW38 SEMANA CAL'!AA:AA),"")</f>
        <v/>
      </c>
      <c r="AU576" t="str">
        <f>IF(A576&gt;0,_xlfn.XLOOKUP(A576,'IW38 SEMANA CAL'!B:B,'IW38 SEMANA CAL'!AD:AD),"")</f>
        <v/>
      </c>
      <c r="AV576" t="str">
        <f t="shared" si="8"/>
        <v/>
      </c>
    </row>
    <row r="577" spans="46:48" x14ac:dyDescent="0.35">
      <c r="AT577" t="str">
        <f>IF(A577&gt;0,_xlfn.XLOOKUP(A577,'IW38 SEMANA CAL'!B:B,'IW38 SEMANA CAL'!AA:AA),"")</f>
        <v/>
      </c>
      <c r="AU577" t="str">
        <f>IF(A577&gt;0,_xlfn.XLOOKUP(A577,'IW38 SEMANA CAL'!B:B,'IW38 SEMANA CAL'!AD:AD),"")</f>
        <v/>
      </c>
      <c r="AV577" t="str">
        <f t="shared" si="8"/>
        <v/>
      </c>
    </row>
    <row r="578" spans="46:48" x14ac:dyDescent="0.35">
      <c r="AT578" t="str">
        <f>IF(A578&gt;0,_xlfn.XLOOKUP(A578,'IW38 SEMANA CAL'!B:B,'IW38 SEMANA CAL'!AA:AA),"")</f>
        <v/>
      </c>
      <c r="AU578" t="str">
        <f>IF(A578&gt;0,_xlfn.XLOOKUP(A578,'IW38 SEMANA CAL'!B:B,'IW38 SEMANA CAL'!AD:AD),"")</f>
        <v/>
      </c>
      <c r="AV578" t="str">
        <f t="shared" si="8"/>
        <v/>
      </c>
    </row>
    <row r="579" spans="46:48" x14ac:dyDescent="0.35">
      <c r="AT579" t="str">
        <f>IF(A579&gt;0,_xlfn.XLOOKUP(A579,'IW38 SEMANA CAL'!B:B,'IW38 SEMANA CAL'!AA:AA),"")</f>
        <v/>
      </c>
      <c r="AU579" t="str">
        <f>IF(A579&gt;0,_xlfn.XLOOKUP(A579,'IW38 SEMANA CAL'!B:B,'IW38 SEMANA CAL'!AD:AD),"")</f>
        <v/>
      </c>
      <c r="AV579" t="str">
        <f t="shared" ref="AV579:AV642" si="9">IF(A579&gt;0,IFERROR(_xlfn.XLOOKUP(D579,AX:AX,AZ:AZ),""),"")</f>
        <v/>
      </c>
    </row>
    <row r="580" spans="46:48" x14ac:dyDescent="0.35">
      <c r="AT580" t="str">
        <f>IF(A580&gt;0,_xlfn.XLOOKUP(A580,'IW38 SEMANA CAL'!B:B,'IW38 SEMANA CAL'!AA:AA),"")</f>
        <v/>
      </c>
      <c r="AU580" t="str">
        <f>IF(A580&gt;0,_xlfn.XLOOKUP(A580,'IW38 SEMANA CAL'!B:B,'IW38 SEMANA CAL'!AD:AD),"")</f>
        <v/>
      </c>
      <c r="AV580" t="str">
        <f t="shared" si="9"/>
        <v/>
      </c>
    </row>
    <row r="581" spans="46:48" x14ac:dyDescent="0.35">
      <c r="AT581" t="str">
        <f>IF(A581&gt;0,_xlfn.XLOOKUP(A581,'IW38 SEMANA CAL'!B:B,'IW38 SEMANA CAL'!AA:AA),"")</f>
        <v/>
      </c>
      <c r="AU581" t="str">
        <f>IF(A581&gt;0,_xlfn.XLOOKUP(A581,'IW38 SEMANA CAL'!B:B,'IW38 SEMANA CAL'!AD:AD),"")</f>
        <v/>
      </c>
      <c r="AV581" t="str">
        <f t="shared" si="9"/>
        <v/>
      </c>
    </row>
    <row r="582" spans="46:48" x14ac:dyDescent="0.35">
      <c r="AT582" t="str">
        <f>IF(A582&gt;0,_xlfn.XLOOKUP(A582,'IW38 SEMANA CAL'!B:B,'IW38 SEMANA CAL'!AA:AA),"")</f>
        <v/>
      </c>
      <c r="AU582" t="str">
        <f>IF(A582&gt;0,_xlfn.XLOOKUP(A582,'IW38 SEMANA CAL'!B:B,'IW38 SEMANA CAL'!AD:AD),"")</f>
        <v/>
      </c>
      <c r="AV582" t="str">
        <f t="shared" si="9"/>
        <v/>
      </c>
    </row>
    <row r="583" spans="46:48" x14ac:dyDescent="0.35">
      <c r="AT583" t="str">
        <f>IF(A583&gt;0,_xlfn.XLOOKUP(A583,'IW38 SEMANA CAL'!B:B,'IW38 SEMANA CAL'!AA:AA),"")</f>
        <v/>
      </c>
      <c r="AU583" t="str">
        <f>IF(A583&gt;0,_xlfn.XLOOKUP(A583,'IW38 SEMANA CAL'!B:B,'IW38 SEMANA CAL'!AD:AD),"")</f>
        <v/>
      </c>
      <c r="AV583" t="str">
        <f t="shared" si="9"/>
        <v/>
      </c>
    </row>
    <row r="584" spans="46:48" x14ac:dyDescent="0.35">
      <c r="AT584" t="str">
        <f>IF(A584&gt;0,_xlfn.XLOOKUP(A584,'IW38 SEMANA CAL'!B:B,'IW38 SEMANA CAL'!AA:AA),"")</f>
        <v/>
      </c>
      <c r="AU584" t="str">
        <f>IF(A584&gt;0,_xlfn.XLOOKUP(A584,'IW38 SEMANA CAL'!B:B,'IW38 SEMANA CAL'!AD:AD),"")</f>
        <v/>
      </c>
      <c r="AV584" t="str">
        <f t="shared" si="9"/>
        <v/>
      </c>
    </row>
    <row r="585" spans="46:48" x14ac:dyDescent="0.35">
      <c r="AT585" t="str">
        <f>IF(A585&gt;0,_xlfn.XLOOKUP(A585,'IW38 SEMANA CAL'!B:B,'IW38 SEMANA CAL'!AA:AA),"")</f>
        <v/>
      </c>
      <c r="AU585" t="str">
        <f>IF(A585&gt;0,_xlfn.XLOOKUP(A585,'IW38 SEMANA CAL'!B:B,'IW38 SEMANA CAL'!AD:AD),"")</f>
        <v/>
      </c>
      <c r="AV585" t="str">
        <f t="shared" si="9"/>
        <v/>
      </c>
    </row>
    <row r="586" spans="46:48" x14ac:dyDescent="0.35">
      <c r="AT586" t="str">
        <f>IF(A586&gt;0,_xlfn.XLOOKUP(A586,'IW38 SEMANA CAL'!B:B,'IW38 SEMANA CAL'!AA:AA),"")</f>
        <v/>
      </c>
      <c r="AU586" t="str">
        <f>IF(A586&gt;0,_xlfn.XLOOKUP(A586,'IW38 SEMANA CAL'!B:B,'IW38 SEMANA CAL'!AD:AD),"")</f>
        <v/>
      </c>
      <c r="AV586" t="str">
        <f t="shared" si="9"/>
        <v/>
      </c>
    </row>
    <row r="587" spans="46:48" x14ac:dyDescent="0.35">
      <c r="AT587" t="str">
        <f>IF(A587&gt;0,_xlfn.XLOOKUP(A587,'IW38 SEMANA CAL'!B:B,'IW38 SEMANA CAL'!AA:AA),"")</f>
        <v/>
      </c>
      <c r="AU587" t="str">
        <f>IF(A587&gt;0,_xlfn.XLOOKUP(A587,'IW38 SEMANA CAL'!B:B,'IW38 SEMANA CAL'!AD:AD),"")</f>
        <v/>
      </c>
      <c r="AV587" t="str">
        <f t="shared" si="9"/>
        <v/>
      </c>
    </row>
    <row r="588" spans="46:48" x14ac:dyDescent="0.35">
      <c r="AT588" t="str">
        <f>IF(A588&gt;0,_xlfn.XLOOKUP(A588,'IW38 SEMANA CAL'!B:B,'IW38 SEMANA CAL'!AA:AA),"")</f>
        <v/>
      </c>
      <c r="AU588" t="str">
        <f>IF(A588&gt;0,_xlfn.XLOOKUP(A588,'IW38 SEMANA CAL'!B:B,'IW38 SEMANA CAL'!AD:AD),"")</f>
        <v/>
      </c>
      <c r="AV588" t="str">
        <f t="shared" si="9"/>
        <v/>
      </c>
    </row>
    <row r="589" spans="46:48" x14ac:dyDescent="0.35">
      <c r="AT589" t="str">
        <f>IF(A589&gt;0,_xlfn.XLOOKUP(A589,'IW38 SEMANA CAL'!B:B,'IW38 SEMANA CAL'!AA:AA),"")</f>
        <v/>
      </c>
      <c r="AU589" t="str">
        <f>IF(A589&gt;0,_xlfn.XLOOKUP(A589,'IW38 SEMANA CAL'!B:B,'IW38 SEMANA CAL'!AD:AD),"")</f>
        <v/>
      </c>
      <c r="AV589" t="str">
        <f t="shared" si="9"/>
        <v/>
      </c>
    </row>
    <row r="590" spans="46:48" x14ac:dyDescent="0.35">
      <c r="AT590" t="str">
        <f>IF(A590&gt;0,_xlfn.XLOOKUP(A590,'IW38 SEMANA CAL'!B:B,'IW38 SEMANA CAL'!AA:AA),"")</f>
        <v/>
      </c>
      <c r="AU590" t="str">
        <f>IF(A590&gt;0,_xlfn.XLOOKUP(A590,'IW38 SEMANA CAL'!B:B,'IW38 SEMANA CAL'!AD:AD),"")</f>
        <v/>
      </c>
      <c r="AV590" t="str">
        <f t="shared" si="9"/>
        <v/>
      </c>
    </row>
    <row r="591" spans="46:48" x14ac:dyDescent="0.35">
      <c r="AT591" t="str">
        <f>IF(A591&gt;0,_xlfn.XLOOKUP(A591,'IW38 SEMANA CAL'!B:B,'IW38 SEMANA CAL'!AA:AA),"")</f>
        <v/>
      </c>
      <c r="AU591" t="str">
        <f>IF(A591&gt;0,_xlfn.XLOOKUP(A591,'IW38 SEMANA CAL'!B:B,'IW38 SEMANA CAL'!AD:AD),"")</f>
        <v/>
      </c>
      <c r="AV591" t="str">
        <f t="shared" si="9"/>
        <v/>
      </c>
    </row>
    <row r="592" spans="46:48" x14ac:dyDescent="0.35">
      <c r="AT592" t="str">
        <f>IF(A592&gt;0,_xlfn.XLOOKUP(A592,'IW38 SEMANA CAL'!B:B,'IW38 SEMANA CAL'!AA:AA),"")</f>
        <v/>
      </c>
      <c r="AU592" t="str">
        <f>IF(A592&gt;0,_xlfn.XLOOKUP(A592,'IW38 SEMANA CAL'!B:B,'IW38 SEMANA CAL'!AD:AD),"")</f>
        <v/>
      </c>
      <c r="AV592" t="str">
        <f t="shared" si="9"/>
        <v/>
      </c>
    </row>
    <row r="593" spans="46:48" x14ac:dyDescent="0.35">
      <c r="AT593" t="str">
        <f>IF(A593&gt;0,_xlfn.XLOOKUP(A593,'IW38 SEMANA CAL'!B:B,'IW38 SEMANA CAL'!AA:AA),"")</f>
        <v/>
      </c>
      <c r="AU593" t="str">
        <f>IF(A593&gt;0,_xlfn.XLOOKUP(A593,'IW38 SEMANA CAL'!B:B,'IW38 SEMANA CAL'!AD:AD),"")</f>
        <v/>
      </c>
      <c r="AV593" t="str">
        <f t="shared" si="9"/>
        <v/>
      </c>
    </row>
    <row r="594" spans="46:48" x14ac:dyDescent="0.35">
      <c r="AT594" t="str">
        <f>IF(A594&gt;0,_xlfn.XLOOKUP(A594,'IW38 SEMANA CAL'!B:B,'IW38 SEMANA CAL'!AA:AA),"")</f>
        <v/>
      </c>
      <c r="AU594" t="str">
        <f>IF(A594&gt;0,_xlfn.XLOOKUP(A594,'IW38 SEMANA CAL'!B:B,'IW38 SEMANA CAL'!AD:AD),"")</f>
        <v/>
      </c>
      <c r="AV594" t="str">
        <f t="shared" si="9"/>
        <v/>
      </c>
    </row>
    <row r="595" spans="46:48" x14ac:dyDescent="0.35">
      <c r="AT595" t="str">
        <f>IF(A595&gt;0,_xlfn.XLOOKUP(A595,'IW38 SEMANA CAL'!B:B,'IW38 SEMANA CAL'!AA:AA),"")</f>
        <v/>
      </c>
      <c r="AU595" t="str">
        <f>IF(A595&gt;0,_xlfn.XLOOKUP(A595,'IW38 SEMANA CAL'!B:B,'IW38 SEMANA CAL'!AD:AD),"")</f>
        <v/>
      </c>
      <c r="AV595" t="str">
        <f t="shared" si="9"/>
        <v/>
      </c>
    </row>
    <row r="596" spans="46:48" x14ac:dyDescent="0.35">
      <c r="AT596" t="str">
        <f>IF(A596&gt;0,_xlfn.XLOOKUP(A596,'IW38 SEMANA CAL'!B:B,'IW38 SEMANA CAL'!AA:AA),"")</f>
        <v/>
      </c>
      <c r="AU596" t="str">
        <f>IF(A596&gt;0,_xlfn.XLOOKUP(A596,'IW38 SEMANA CAL'!B:B,'IW38 SEMANA CAL'!AD:AD),"")</f>
        <v/>
      </c>
      <c r="AV596" t="str">
        <f t="shared" si="9"/>
        <v/>
      </c>
    </row>
    <row r="597" spans="46:48" x14ac:dyDescent="0.35">
      <c r="AT597" t="str">
        <f>IF(A597&gt;0,_xlfn.XLOOKUP(A597,'IW38 SEMANA CAL'!B:B,'IW38 SEMANA CAL'!AA:AA),"")</f>
        <v/>
      </c>
      <c r="AU597" t="str">
        <f>IF(A597&gt;0,_xlfn.XLOOKUP(A597,'IW38 SEMANA CAL'!B:B,'IW38 SEMANA CAL'!AD:AD),"")</f>
        <v/>
      </c>
      <c r="AV597" t="str">
        <f t="shared" si="9"/>
        <v/>
      </c>
    </row>
    <row r="598" spans="46:48" x14ac:dyDescent="0.35">
      <c r="AT598" t="str">
        <f>IF(A598&gt;0,_xlfn.XLOOKUP(A598,'IW38 SEMANA CAL'!B:B,'IW38 SEMANA CAL'!AA:AA),"")</f>
        <v/>
      </c>
      <c r="AU598" t="str">
        <f>IF(A598&gt;0,_xlfn.XLOOKUP(A598,'IW38 SEMANA CAL'!B:B,'IW38 SEMANA CAL'!AD:AD),"")</f>
        <v/>
      </c>
      <c r="AV598" t="str">
        <f t="shared" si="9"/>
        <v/>
      </c>
    </row>
    <row r="599" spans="46:48" x14ac:dyDescent="0.35">
      <c r="AT599" t="str">
        <f>IF(A599&gt;0,_xlfn.XLOOKUP(A599,'IW38 SEMANA CAL'!B:B,'IW38 SEMANA CAL'!AA:AA),"")</f>
        <v/>
      </c>
      <c r="AU599" t="str">
        <f>IF(A599&gt;0,_xlfn.XLOOKUP(A599,'IW38 SEMANA CAL'!B:B,'IW38 SEMANA CAL'!AD:AD),"")</f>
        <v/>
      </c>
      <c r="AV599" t="str">
        <f t="shared" si="9"/>
        <v/>
      </c>
    </row>
    <row r="600" spans="46:48" x14ac:dyDescent="0.35">
      <c r="AT600" t="str">
        <f>IF(A600&gt;0,_xlfn.XLOOKUP(A600,'IW38 SEMANA CAL'!B:B,'IW38 SEMANA CAL'!AA:AA),"")</f>
        <v/>
      </c>
      <c r="AU600" t="str">
        <f>IF(A600&gt;0,_xlfn.XLOOKUP(A600,'IW38 SEMANA CAL'!B:B,'IW38 SEMANA CAL'!AD:AD),"")</f>
        <v/>
      </c>
      <c r="AV600" t="str">
        <f t="shared" si="9"/>
        <v/>
      </c>
    </row>
    <row r="601" spans="46:48" x14ac:dyDescent="0.35">
      <c r="AT601" t="str">
        <f>IF(A601&gt;0,_xlfn.XLOOKUP(A601,'IW38 SEMANA CAL'!B:B,'IW38 SEMANA CAL'!AA:AA),"")</f>
        <v/>
      </c>
      <c r="AU601" t="str">
        <f>IF(A601&gt;0,_xlfn.XLOOKUP(A601,'IW38 SEMANA CAL'!B:B,'IW38 SEMANA CAL'!AD:AD),"")</f>
        <v/>
      </c>
      <c r="AV601" t="str">
        <f t="shared" si="9"/>
        <v/>
      </c>
    </row>
    <row r="602" spans="46:48" x14ac:dyDescent="0.35">
      <c r="AT602" t="str">
        <f>IF(A602&gt;0,_xlfn.XLOOKUP(A602,'IW38 SEMANA CAL'!B:B,'IW38 SEMANA CAL'!AA:AA),"")</f>
        <v/>
      </c>
      <c r="AU602" t="str">
        <f>IF(A602&gt;0,_xlfn.XLOOKUP(A602,'IW38 SEMANA CAL'!B:B,'IW38 SEMANA CAL'!AD:AD),"")</f>
        <v/>
      </c>
      <c r="AV602" t="str">
        <f t="shared" si="9"/>
        <v/>
      </c>
    </row>
    <row r="603" spans="46:48" x14ac:dyDescent="0.35">
      <c r="AT603" t="str">
        <f>IF(A603&gt;0,_xlfn.XLOOKUP(A603,'IW38 SEMANA CAL'!B:B,'IW38 SEMANA CAL'!AA:AA),"")</f>
        <v/>
      </c>
      <c r="AU603" t="str">
        <f>IF(A603&gt;0,_xlfn.XLOOKUP(A603,'IW38 SEMANA CAL'!B:B,'IW38 SEMANA CAL'!AD:AD),"")</f>
        <v/>
      </c>
      <c r="AV603" t="str">
        <f t="shared" si="9"/>
        <v/>
      </c>
    </row>
    <row r="604" spans="46:48" x14ac:dyDescent="0.35">
      <c r="AT604" t="str">
        <f>IF(A604&gt;0,_xlfn.XLOOKUP(A604,'IW38 SEMANA CAL'!B:B,'IW38 SEMANA CAL'!AA:AA),"")</f>
        <v/>
      </c>
      <c r="AU604" t="str">
        <f>IF(A604&gt;0,_xlfn.XLOOKUP(A604,'IW38 SEMANA CAL'!B:B,'IW38 SEMANA CAL'!AD:AD),"")</f>
        <v/>
      </c>
      <c r="AV604" t="str">
        <f t="shared" si="9"/>
        <v/>
      </c>
    </row>
    <row r="605" spans="46:48" x14ac:dyDescent="0.35">
      <c r="AT605" t="str">
        <f>IF(A605&gt;0,_xlfn.XLOOKUP(A605,'IW38 SEMANA CAL'!B:B,'IW38 SEMANA CAL'!AA:AA),"")</f>
        <v/>
      </c>
      <c r="AU605" t="str">
        <f>IF(A605&gt;0,_xlfn.XLOOKUP(A605,'IW38 SEMANA CAL'!B:B,'IW38 SEMANA CAL'!AD:AD),"")</f>
        <v/>
      </c>
      <c r="AV605" t="str">
        <f t="shared" si="9"/>
        <v/>
      </c>
    </row>
    <row r="606" spans="46:48" x14ac:dyDescent="0.35">
      <c r="AT606" t="str">
        <f>IF(A606&gt;0,_xlfn.XLOOKUP(A606,'IW38 SEMANA CAL'!B:B,'IW38 SEMANA CAL'!AA:AA),"")</f>
        <v/>
      </c>
      <c r="AU606" t="str">
        <f>IF(A606&gt;0,_xlfn.XLOOKUP(A606,'IW38 SEMANA CAL'!B:B,'IW38 SEMANA CAL'!AD:AD),"")</f>
        <v/>
      </c>
      <c r="AV606" t="str">
        <f t="shared" si="9"/>
        <v/>
      </c>
    </row>
    <row r="607" spans="46:48" x14ac:dyDescent="0.35">
      <c r="AT607" t="str">
        <f>IF(A607&gt;0,_xlfn.XLOOKUP(A607,'IW38 SEMANA CAL'!B:B,'IW38 SEMANA CAL'!AA:AA),"")</f>
        <v/>
      </c>
      <c r="AU607" t="str">
        <f>IF(A607&gt;0,_xlfn.XLOOKUP(A607,'IW38 SEMANA CAL'!B:B,'IW38 SEMANA CAL'!AD:AD),"")</f>
        <v/>
      </c>
      <c r="AV607" t="str">
        <f t="shared" si="9"/>
        <v/>
      </c>
    </row>
    <row r="608" spans="46:48" x14ac:dyDescent="0.35">
      <c r="AT608" t="str">
        <f>IF(A608&gt;0,_xlfn.XLOOKUP(A608,'IW38 SEMANA CAL'!B:B,'IW38 SEMANA CAL'!AA:AA),"")</f>
        <v/>
      </c>
      <c r="AU608" t="str">
        <f>IF(A608&gt;0,_xlfn.XLOOKUP(A608,'IW38 SEMANA CAL'!B:B,'IW38 SEMANA CAL'!AD:AD),"")</f>
        <v/>
      </c>
      <c r="AV608" t="str">
        <f t="shared" si="9"/>
        <v/>
      </c>
    </row>
    <row r="609" spans="46:48" x14ac:dyDescent="0.35">
      <c r="AT609" t="str">
        <f>IF(A609&gt;0,_xlfn.XLOOKUP(A609,'IW38 SEMANA CAL'!B:B,'IW38 SEMANA CAL'!AA:AA),"")</f>
        <v/>
      </c>
      <c r="AU609" t="str">
        <f>IF(A609&gt;0,_xlfn.XLOOKUP(A609,'IW38 SEMANA CAL'!B:B,'IW38 SEMANA CAL'!AD:AD),"")</f>
        <v/>
      </c>
      <c r="AV609" t="str">
        <f t="shared" si="9"/>
        <v/>
      </c>
    </row>
    <row r="610" spans="46:48" x14ac:dyDescent="0.35">
      <c r="AT610" t="str">
        <f>IF(A610&gt;0,_xlfn.XLOOKUP(A610,'IW38 SEMANA CAL'!B:B,'IW38 SEMANA CAL'!AA:AA),"")</f>
        <v/>
      </c>
      <c r="AU610" t="str">
        <f>IF(A610&gt;0,_xlfn.XLOOKUP(A610,'IW38 SEMANA CAL'!B:B,'IW38 SEMANA CAL'!AD:AD),"")</f>
        <v/>
      </c>
      <c r="AV610" t="str">
        <f t="shared" si="9"/>
        <v/>
      </c>
    </row>
    <row r="611" spans="46:48" x14ac:dyDescent="0.35">
      <c r="AT611" t="str">
        <f>IF(A611&gt;0,_xlfn.XLOOKUP(A611,'IW38 SEMANA CAL'!B:B,'IW38 SEMANA CAL'!AA:AA),"")</f>
        <v/>
      </c>
      <c r="AU611" t="str">
        <f>IF(A611&gt;0,_xlfn.XLOOKUP(A611,'IW38 SEMANA CAL'!B:B,'IW38 SEMANA CAL'!AD:AD),"")</f>
        <v/>
      </c>
      <c r="AV611" t="str">
        <f t="shared" si="9"/>
        <v/>
      </c>
    </row>
    <row r="612" spans="46:48" x14ac:dyDescent="0.35">
      <c r="AT612" t="str">
        <f>IF(A612&gt;0,_xlfn.XLOOKUP(A612,'IW38 SEMANA CAL'!B:B,'IW38 SEMANA CAL'!AA:AA),"")</f>
        <v/>
      </c>
      <c r="AU612" t="str">
        <f>IF(A612&gt;0,_xlfn.XLOOKUP(A612,'IW38 SEMANA CAL'!B:B,'IW38 SEMANA CAL'!AD:AD),"")</f>
        <v/>
      </c>
      <c r="AV612" t="str">
        <f t="shared" si="9"/>
        <v/>
      </c>
    </row>
    <row r="613" spans="46:48" x14ac:dyDescent="0.35">
      <c r="AT613" t="str">
        <f>IF(A613&gt;0,_xlfn.XLOOKUP(A613,'IW38 SEMANA CAL'!B:B,'IW38 SEMANA CAL'!AA:AA),"")</f>
        <v/>
      </c>
      <c r="AU613" t="str">
        <f>IF(A613&gt;0,_xlfn.XLOOKUP(A613,'IW38 SEMANA CAL'!B:B,'IW38 SEMANA CAL'!AD:AD),"")</f>
        <v/>
      </c>
      <c r="AV613" t="str">
        <f t="shared" si="9"/>
        <v/>
      </c>
    </row>
    <row r="614" spans="46:48" x14ac:dyDescent="0.35">
      <c r="AT614" t="str">
        <f>IF(A614&gt;0,_xlfn.XLOOKUP(A614,'IW38 SEMANA CAL'!B:B,'IW38 SEMANA CAL'!AA:AA),"")</f>
        <v/>
      </c>
      <c r="AU614" t="str">
        <f>IF(A614&gt;0,_xlfn.XLOOKUP(A614,'IW38 SEMANA CAL'!B:B,'IW38 SEMANA CAL'!AD:AD),"")</f>
        <v/>
      </c>
      <c r="AV614" t="str">
        <f t="shared" si="9"/>
        <v/>
      </c>
    </row>
    <row r="615" spans="46:48" x14ac:dyDescent="0.35">
      <c r="AT615" t="str">
        <f>IF(A615&gt;0,_xlfn.XLOOKUP(A615,'IW38 SEMANA CAL'!B:B,'IW38 SEMANA CAL'!AA:AA),"")</f>
        <v/>
      </c>
      <c r="AU615" t="str">
        <f>IF(A615&gt;0,_xlfn.XLOOKUP(A615,'IW38 SEMANA CAL'!B:B,'IW38 SEMANA CAL'!AD:AD),"")</f>
        <v/>
      </c>
      <c r="AV615" t="str">
        <f t="shared" si="9"/>
        <v/>
      </c>
    </row>
    <row r="616" spans="46:48" x14ac:dyDescent="0.35">
      <c r="AT616" t="str">
        <f>IF(A616&gt;0,_xlfn.XLOOKUP(A616,'IW38 SEMANA CAL'!B:B,'IW38 SEMANA CAL'!AA:AA),"")</f>
        <v/>
      </c>
      <c r="AU616" t="str">
        <f>IF(A616&gt;0,_xlfn.XLOOKUP(A616,'IW38 SEMANA CAL'!B:B,'IW38 SEMANA CAL'!AD:AD),"")</f>
        <v/>
      </c>
      <c r="AV616" t="str">
        <f t="shared" si="9"/>
        <v/>
      </c>
    </row>
    <row r="617" spans="46:48" x14ac:dyDescent="0.35">
      <c r="AT617" t="str">
        <f>IF(A617&gt;0,_xlfn.XLOOKUP(A617,'IW38 SEMANA CAL'!B:B,'IW38 SEMANA CAL'!AA:AA),"")</f>
        <v/>
      </c>
      <c r="AU617" t="str">
        <f>IF(A617&gt;0,_xlfn.XLOOKUP(A617,'IW38 SEMANA CAL'!B:B,'IW38 SEMANA CAL'!AD:AD),"")</f>
        <v/>
      </c>
      <c r="AV617" t="str">
        <f t="shared" si="9"/>
        <v/>
      </c>
    </row>
    <row r="618" spans="46:48" x14ac:dyDescent="0.35">
      <c r="AT618" t="str">
        <f>IF(A618&gt;0,_xlfn.XLOOKUP(A618,'IW38 SEMANA CAL'!B:B,'IW38 SEMANA CAL'!AA:AA),"")</f>
        <v/>
      </c>
      <c r="AU618" t="str">
        <f>IF(A618&gt;0,_xlfn.XLOOKUP(A618,'IW38 SEMANA CAL'!B:B,'IW38 SEMANA CAL'!AD:AD),"")</f>
        <v/>
      </c>
      <c r="AV618" t="str">
        <f t="shared" si="9"/>
        <v/>
      </c>
    </row>
    <row r="619" spans="46:48" x14ac:dyDescent="0.35">
      <c r="AT619" t="str">
        <f>IF(A619&gt;0,_xlfn.XLOOKUP(A619,'IW38 SEMANA CAL'!B:B,'IW38 SEMANA CAL'!AA:AA),"")</f>
        <v/>
      </c>
      <c r="AU619" t="str">
        <f>IF(A619&gt;0,_xlfn.XLOOKUP(A619,'IW38 SEMANA CAL'!B:B,'IW38 SEMANA CAL'!AD:AD),"")</f>
        <v/>
      </c>
      <c r="AV619" t="str">
        <f t="shared" si="9"/>
        <v/>
      </c>
    </row>
    <row r="620" spans="46:48" x14ac:dyDescent="0.35">
      <c r="AT620" t="str">
        <f>IF(A620&gt;0,_xlfn.XLOOKUP(A620,'IW38 SEMANA CAL'!B:B,'IW38 SEMANA CAL'!AA:AA),"")</f>
        <v/>
      </c>
      <c r="AU620" t="str">
        <f>IF(A620&gt;0,_xlfn.XLOOKUP(A620,'IW38 SEMANA CAL'!B:B,'IW38 SEMANA CAL'!AD:AD),"")</f>
        <v/>
      </c>
      <c r="AV620" t="str">
        <f t="shared" si="9"/>
        <v/>
      </c>
    </row>
    <row r="621" spans="46:48" x14ac:dyDescent="0.35">
      <c r="AT621" t="str">
        <f>IF(A621&gt;0,_xlfn.XLOOKUP(A621,'IW38 SEMANA CAL'!B:B,'IW38 SEMANA CAL'!AA:AA),"")</f>
        <v/>
      </c>
      <c r="AU621" t="str">
        <f>IF(A621&gt;0,_xlfn.XLOOKUP(A621,'IW38 SEMANA CAL'!B:B,'IW38 SEMANA CAL'!AD:AD),"")</f>
        <v/>
      </c>
      <c r="AV621" t="str">
        <f t="shared" si="9"/>
        <v/>
      </c>
    </row>
    <row r="622" spans="46:48" x14ac:dyDescent="0.35">
      <c r="AT622" t="str">
        <f>IF(A622&gt;0,_xlfn.XLOOKUP(A622,'IW38 SEMANA CAL'!B:B,'IW38 SEMANA CAL'!AA:AA),"")</f>
        <v/>
      </c>
      <c r="AU622" t="str">
        <f>IF(A622&gt;0,_xlfn.XLOOKUP(A622,'IW38 SEMANA CAL'!B:B,'IW38 SEMANA CAL'!AD:AD),"")</f>
        <v/>
      </c>
      <c r="AV622" t="str">
        <f t="shared" si="9"/>
        <v/>
      </c>
    </row>
    <row r="623" spans="46:48" x14ac:dyDescent="0.35">
      <c r="AT623" t="str">
        <f>IF(A623&gt;0,_xlfn.XLOOKUP(A623,'IW38 SEMANA CAL'!B:B,'IW38 SEMANA CAL'!AA:AA),"")</f>
        <v/>
      </c>
      <c r="AU623" t="str">
        <f>IF(A623&gt;0,_xlfn.XLOOKUP(A623,'IW38 SEMANA CAL'!B:B,'IW38 SEMANA CAL'!AD:AD),"")</f>
        <v/>
      </c>
      <c r="AV623" t="str">
        <f t="shared" si="9"/>
        <v/>
      </c>
    </row>
    <row r="624" spans="46:48" x14ac:dyDescent="0.35">
      <c r="AT624" t="str">
        <f>IF(A624&gt;0,_xlfn.XLOOKUP(A624,'IW38 SEMANA CAL'!B:B,'IW38 SEMANA CAL'!AA:AA),"")</f>
        <v/>
      </c>
      <c r="AU624" t="str">
        <f>IF(A624&gt;0,_xlfn.XLOOKUP(A624,'IW38 SEMANA CAL'!B:B,'IW38 SEMANA CAL'!AD:AD),"")</f>
        <v/>
      </c>
      <c r="AV624" t="str">
        <f t="shared" si="9"/>
        <v/>
      </c>
    </row>
    <row r="625" spans="46:48" x14ac:dyDescent="0.35">
      <c r="AT625" t="str">
        <f>IF(A625&gt;0,_xlfn.XLOOKUP(A625,'IW38 SEMANA CAL'!B:B,'IW38 SEMANA CAL'!AA:AA),"")</f>
        <v/>
      </c>
      <c r="AU625" t="str">
        <f>IF(A625&gt;0,_xlfn.XLOOKUP(A625,'IW38 SEMANA CAL'!B:B,'IW38 SEMANA CAL'!AD:AD),"")</f>
        <v/>
      </c>
      <c r="AV625" t="str">
        <f t="shared" si="9"/>
        <v/>
      </c>
    </row>
    <row r="626" spans="46:48" x14ac:dyDescent="0.35">
      <c r="AT626" t="str">
        <f>IF(A626&gt;0,_xlfn.XLOOKUP(A626,'IW38 SEMANA CAL'!B:B,'IW38 SEMANA CAL'!AA:AA),"")</f>
        <v/>
      </c>
      <c r="AU626" t="str">
        <f>IF(A626&gt;0,_xlfn.XLOOKUP(A626,'IW38 SEMANA CAL'!B:B,'IW38 SEMANA CAL'!AD:AD),"")</f>
        <v/>
      </c>
      <c r="AV626" t="str">
        <f t="shared" si="9"/>
        <v/>
      </c>
    </row>
    <row r="627" spans="46:48" x14ac:dyDescent="0.35">
      <c r="AT627" t="str">
        <f>IF(A627&gt;0,_xlfn.XLOOKUP(A627,'IW38 SEMANA CAL'!B:B,'IW38 SEMANA CAL'!AA:AA),"")</f>
        <v/>
      </c>
      <c r="AU627" t="str">
        <f>IF(A627&gt;0,_xlfn.XLOOKUP(A627,'IW38 SEMANA CAL'!B:B,'IW38 SEMANA CAL'!AD:AD),"")</f>
        <v/>
      </c>
      <c r="AV627" t="str">
        <f t="shared" si="9"/>
        <v/>
      </c>
    </row>
    <row r="628" spans="46:48" x14ac:dyDescent="0.35">
      <c r="AT628" t="str">
        <f>IF(A628&gt;0,_xlfn.XLOOKUP(A628,'IW38 SEMANA CAL'!B:B,'IW38 SEMANA CAL'!AA:AA),"")</f>
        <v/>
      </c>
      <c r="AU628" t="str">
        <f>IF(A628&gt;0,_xlfn.XLOOKUP(A628,'IW38 SEMANA CAL'!B:B,'IW38 SEMANA CAL'!AD:AD),"")</f>
        <v/>
      </c>
      <c r="AV628" t="str">
        <f t="shared" si="9"/>
        <v/>
      </c>
    </row>
    <row r="629" spans="46:48" x14ac:dyDescent="0.35">
      <c r="AT629" t="str">
        <f>IF(A629&gt;0,_xlfn.XLOOKUP(A629,'IW38 SEMANA CAL'!B:B,'IW38 SEMANA CAL'!AA:AA),"")</f>
        <v/>
      </c>
      <c r="AU629" t="str">
        <f>IF(A629&gt;0,_xlfn.XLOOKUP(A629,'IW38 SEMANA CAL'!B:B,'IW38 SEMANA CAL'!AD:AD),"")</f>
        <v/>
      </c>
      <c r="AV629" t="str">
        <f t="shared" si="9"/>
        <v/>
      </c>
    </row>
    <row r="630" spans="46:48" x14ac:dyDescent="0.35">
      <c r="AT630" t="str">
        <f>IF(A630&gt;0,_xlfn.XLOOKUP(A630,'IW38 SEMANA CAL'!B:B,'IW38 SEMANA CAL'!AA:AA),"")</f>
        <v/>
      </c>
      <c r="AU630" t="str">
        <f>IF(A630&gt;0,_xlfn.XLOOKUP(A630,'IW38 SEMANA CAL'!B:B,'IW38 SEMANA CAL'!AD:AD),"")</f>
        <v/>
      </c>
      <c r="AV630" t="str">
        <f t="shared" si="9"/>
        <v/>
      </c>
    </row>
    <row r="631" spans="46:48" x14ac:dyDescent="0.35">
      <c r="AT631" t="str">
        <f>IF(A631&gt;0,_xlfn.XLOOKUP(A631,'IW38 SEMANA CAL'!B:B,'IW38 SEMANA CAL'!AA:AA),"")</f>
        <v/>
      </c>
      <c r="AU631" t="str">
        <f>IF(A631&gt;0,_xlfn.XLOOKUP(A631,'IW38 SEMANA CAL'!B:B,'IW38 SEMANA CAL'!AD:AD),"")</f>
        <v/>
      </c>
      <c r="AV631" t="str">
        <f t="shared" si="9"/>
        <v/>
      </c>
    </row>
    <row r="632" spans="46:48" x14ac:dyDescent="0.35">
      <c r="AT632" t="str">
        <f>IF(A632&gt;0,_xlfn.XLOOKUP(A632,'IW38 SEMANA CAL'!B:B,'IW38 SEMANA CAL'!AA:AA),"")</f>
        <v/>
      </c>
      <c r="AU632" t="str">
        <f>IF(A632&gt;0,_xlfn.XLOOKUP(A632,'IW38 SEMANA CAL'!B:B,'IW38 SEMANA CAL'!AD:AD),"")</f>
        <v/>
      </c>
      <c r="AV632" t="str">
        <f t="shared" si="9"/>
        <v/>
      </c>
    </row>
    <row r="633" spans="46:48" x14ac:dyDescent="0.35">
      <c r="AT633" t="str">
        <f>IF(A633&gt;0,_xlfn.XLOOKUP(A633,'IW38 SEMANA CAL'!B:B,'IW38 SEMANA CAL'!AA:AA),"")</f>
        <v/>
      </c>
      <c r="AU633" t="str">
        <f>IF(A633&gt;0,_xlfn.XLOOKUP(A633,'IW38 SEMANA CAL'!B:B,'IW38 SEMANA CAL'!AD:AD),"")</f>
        <v/>
      </c>
      <c r="AV633" t="str">
        <f t="shared" si="9"/>
        <v/>
      </c>
    </row>
    <row r="634" spans="46:48" x14ac:dyDescent="0.35">
      <c r="AT634" t="str">
        <f>IF(A634&gt;0,_xlfn.XLOOKUP(A634,'IW38 SEMANA CAL'!B:B,'IW38 SEMANA CAL'!AA:AA),"")</f>
        <v/>
      </c>
      <c r="AU634" t="str">
        <f>IF(A634&gt;0,_xlfn.XLOOKUP(A634,'IW38 SEMANA CAL'!B:B,'IW38 SEMANA CAL'!AD:AD),"")</f>
        <v/>
      </c>
      <c r="AV634" t="str">
        <f t="shared" si="9"/>
        <v/>
      </c>
    </row>
    <row r="635" spans="46:48" x14ac:dyDescent="0.35">
      <c r="AT635" t="str">
        <f>IF(A635&gt;0,_xlfn.XLOOKUP(A635,'IW38 SEMANA CAL'!B:B,'IW38 SEMANA CAL'!AA:AA),"")</f>
        <v/>
      </c>
      <c r="AU635" t="str">
        <f>IF(A635&gt;0,_xlfn.XLOOKUP(A635,'IW38 SEMANA CAL'!B:B,'IW38 SEMANA CAL'!AD:AD),"")</f>
        <v/>
      </c>
      <c r="AV635" t="str">
        <f t="shared" si="9"/>
        <v/>
      </c>
    </row>
    <row r="636" spans="46:48" x14ac:dyDescent="0.35">
      <c r="AT636" t="str">
        <f>IF(A636&gt;0,_xlfn.XLOOKUP(A636,'IW38 SEMANA CAL'!B:B,'IW38 SEMANA CAL'!AA:AA),"")</f>
        <v/>
      </c>
      <c r="AU636" t="str">
        <f>IF(A636&gt;0,_xlfn.XLOOKUP(A636,'IW38 SEMANA CAL'!B:B,'IW38 SEMANA CAL'!AD:AD),"")</f>
        <v/>
      </c>
      <c r="AV636" t="str">
        <f t="shared" si="9"/>
        <v/>
      </c>
    </row>
    <row r="637" spans="46:48" x14ac:dyDescent="0.35">
      <c r="AT637" t="str">
        <f>IF(A637&gt;0,_xlfn.XLOOKUP(A637,'IW38 SEMANA CAL'!B:B,'IW38 SEMANA CAL'!AA:AA),"")</f>
        <v/>
      </c>
      <c r="AU637" t="str">
        <f>IF(A637&gt;0,_xlfn.XLOOKUP(A637,'IW38 SEMANA CAL'!B:B,'IW38 SEMANA CAL'!AD:AD),"")</f>
        <v/>
      </c>
      <c r="AV637" t="str">
        <f t="shared" si="9"/>
        <v/>
      </c>
    </row>
    <row r="638" spans="46:48" x14ac:dyDescent="0.35">
      <c r="AT638" t="str">
        <f>IF(A638&gt;0,_xlfn.XLOOKUP(A638,'IW38 SEMANA CAL'!B:B,'IW38 SEMANA CAL'!AA:AA),"")</f>
        <v/>
      </c>
      <c r="AU638" t="str">
        <f>IF(A638&gt;0,_xlfn.XLOOKUP(A638,'IW38 SEMANA CAL'!B:B,'IW38 SEMANA CAL'!AD:AD),"")</f>
        <v/>
      </c>
      <c r="AV638" t="str">
        <f t="shared" si="9"/>
        <v/>
      </c>
    </row>
    <row r="639" spans="46:48" x14ac:dyDescent="0.35">
      <c r="AT639" t="str">
        <f>IF(A639&gt;0,_xlfn.XLOOKUP(A639,'IW38 SEMANA CAL'!B:B,'IW38 SEMANA CAL'!AA:AA),"")</f>
        <v/>
      </c>
      <c r="AU639" t="str">
        <f>IF(A639&gt;0,_xlfn.XLOOKUP(A639,'IW38 SEMANA CAL'!B:B,'IW38 SEMANA CAL'!AD:AD),"")</f>
        <v/>
      </c>
      <c r="AV639" t="str">
        <f t="shared" si="9"/>
        <v/>
      </c>
    </row>
    <row r="640" spans="46:48" x14ac:dyDescent="0.35">
      <c r="AT640" t="str">
        <f>IF(A640&gt;0,_xlfn.XLOOKUP(A640,'IW38 SEMANA CAL'!B:B,'IW38 SEMANA CAL'!AA:AA),"")</f>
        <v/>
      </c>
      <c r="AU640" t="str">
        <f>IF(A640&gt;0,_xlfn.XLOOKUP(A640,'IW38 SEMANA CAL'!B:B,'IW38 SEMANA CAL'!AD:AD),"")</f>
        <v/>
      </c>
      <c r="AV640" t="str">
        <f t="shared" si="9"/>
        <v/>
      </c>
    </row>
    <row r="641" spans="46:48" x14ac:dyDescent="0.35">
      <c r="AT641" t="str">
        <f>IF(A641&gt;0,_xlfn.XLOOKUP(A641,'IW38 SEMANA CAL'!B:B,'IW38 SEMANA CAL'!AA:AA),"")</f>
        <v/>
      </c>
      <c r="AU641" t="str">
        <f>IF(A641&gt;0,_xlfn.XLOOKUP(A641,'IW38 SEMANA CAL'!B:B,'IW38 SEMANA CAL'!AD:AD),"")</f>
        <v/>
      </c>
      <c r="AV641" t="str">
        <f t="shared" si="9"/>
        <v/>
      </c>
    </row>
    <row r="642" spans="46:48" x14ac:dyDescent="0.35">
      <c r="AT642" t="str">
        <f>IF(A642&gt;0,_xlfn.XLOOKUP(A642,'IW38 SEMANA CAL'!B:B,'IW38 SEMANA CAL'!AA:AA),"")</f>
        <v/>
      </c>
      <c r="AU642" t="str">
        <f>IF(A642&gt;0,_xlfn.XLOOKUP(A642,'IW38 SEMANA CAL'!B:B,'IW38 SEMANA CAL'!AD:AD),"")</f>
        <v/>
      </c>
      <c r="AV642" t="str">
        <f t="shared" si="9"/>
        <v/>
      </c>
    </row>
    <row r="643" spans="46:48" x14ac:dyDescent="0.35">
      <c r="AT643" t="str">
        <f>IF(A643&gt;0,_xlfn.XLOOKUP(A643,'IW38 SEMANA CAL'!B:B,'IW38 SEMANA CAL'!AA:AA),"")</f>
        <v/>
      </c>
      <c r="AU643" t="str">
        <f>IF(A643&gt;0,_xlfn.XLOOKUP(A643,'IW38 SEMANA CAL'!B:B,'IW38 SEMANA CAL'!AD:AD),"")</f>
        <v/>
      </c>
      <c r="AV643" t="str">
        <f t="shared" ref="AV643:AV706" si="10">IF(A643&gt;0,IFERROR(_xlfn.XLOOKUP(D643,AX:AX,AZ:AZ),""),"")</f>
        <v/>
      </c>
    </row>
    <row r="644" spans="46:48" x14ac:dyDescent="0.35">
      <c r="AT644" t="str">
        <f>IF(A644&gt;0,_xlfn.XLOOKUP(A644,'IW38 SEMANA CAL'!B:B,'IW38 SEMANA CAL'!AA:AA),"")</f>
        <v/>
      </c>
      <c r="AU644" t="str">
        <f>IF(A644&gt;0,_xlfn.XLOOKUP(A644,'IW38 SEMANA CAL'!B:B,'IW38 SEMANA CAL'!AD:AD),"")</f>
        <v/>
      </c>
      <c r="AV644" t="str">
        <f t="shared" si="10"/>
        <v/>
      </c>
    </row>
    <row r="645" spans="46:48" x14ac:dyDescent="0.35">
      <c r="AT645" t="str">
        <f>IF(A645&gt;0,_xlfn.XLOOKUP(A645,'IW38 SEMANA CAL'!B:B,'IW38 SEMANA CAL'!AA:AA),"")</f>
        <v/>
      </c>
      <c r="AU645" t="str">
        <f>IF(A645&gt;0,_xlfn.XLOOKUP(A645,'IW38 SEMANA CAL'!B:B,'IW38 SEMANA CAL'!AD:AD),"")</f>
        <v/>
      </c>
      <c r="AV645" t="str">
        <f t="shared" si="10"/>
        <v/>
      </c>
    </row>
    <row r="646" spans="46:48" x14ac:dyDescent="0.35">
      <c r="AT646" t="str">
        <f>IF(A646&gt;0,_xlfn.XLOOKUP(A646,'IW38 SEMANA CAL'!B:B,'IW38 SEMANA CAL'!AA:AA),"")</f>
        <v/>
      </c>
      <c r="AU646" t="str">
        <f>IF(A646&gt;0,_xlfn.XLOOKUP(A646,'IW38 SEMANA CAL'!B:B,'IW38 SEMANA CAL'!AD:AD),"")</f>
        <v/>
      </c>
      <c r="AV646" t="str">
        <f t="shared" si="10"/>
        <v/>
      </c>
    </row>
    <row r="647" spans="46:48" x14ac:dyDescent="0.35">
      <c r="AT647" t="str">
        <f>IF(A647&gt;0,_xlfn.XLOOKUP(A647,'IW38 SEMANA CAL'!B:B,'IW38 SEMANA CAL'!AA:AA),"")</f>
        <v/>
      </c>
      <c r="AU647" t="str">
        <f>IF(A647&gt;0,_xlfn.XLOOKUP(A647,'IW38 SEMANA CAL'!B:B,'IW38 SEMANA CAL'!AD:AD),"")</f>
        <v/>
      </c>
      <c r="AV647" t="str">
        <f t="shared" si="10"/>
        <v/>
      </c>
    </row>
    <row r="648" spans="46:48" x14ac:dyDescent="0.35">
      <c r="AT648" t="str">
        <f>IF(A648&gt;0,_xlfn.XLOOKUP(A648,'IW38 SEMANA CAL'!B:B,'IW38 SEMANA CAL'!AA:AA),"")</f>
        <v/>
      </c>
      <c r="AU648" t="str">
        <f>IF(A648&gt;0,_xlfn.XLOOKUP(A648,'IW38 SEMANA CAL'!B:B,'IW38 SEMANA CAL'!AD:AD),"")</f>
        <v/>
      </c>
      <c r="AV648" t="str">
        <f t="shared" si="10"/>
        <v/>
      </c>
    </row>
    <row r="649" spans="46:48" x14ac:dyDescent="0.35">
      <c r="AT649" t="str">
        <f>IF(A649&gt;0,_xlfn.XLOOKUP(A649,'IW38 SEMANA CAL'!B:B,'IW38 SEMANA CAL'!AA:AA),"")</f>
        <v/>
      </c>
      <c r="AU649" t="str">
        <f>IF(A649&gt;0,_xlfn.XLOOKUP(A649,'IW38 SEMANA CAL'!B:B,'IW38 SEMANA CAL'!AD:AD),"")</f>
        <v/>
      </c>
      <c r="AV649" t="str">
        <f t="shared" si="10"/>
        <v/>
      </c>
    </row>
    <row r="650" spans="46:48" x14ac:dyDescent="0.35">
      <c r="AT650" t="str">
        <f>IF(A650&gt;0,_xlfn.XLOOKUP(A650,'IW38 SEMANA CAL'!B:B,'IW38 SEMANA CAL'!AA:AA),"")</f>
        <v/>
      </c>
      <c r="AU650" t="str">
        <f>IF(A650&gt;0,_xlfn.XLOOKUP(A650,'IW38 SEMANA CAL'!B:B,'IW38 SEMANA CAL'!AD:AD),"")</f>
        <v/>
      </c>
      <c r="AV650" t="str">
        <f t="shared" si="10"/>
        <v/>
      </c>
    </row>
    <row r="651" spans="46:48" x14ac:dyDescent="0.35">
      <c r="AT651" t="str">
        <f>IF(A651&gt;0,_xlfn.XLOOKUP(A651,'IW38 SEMANA CAL'!B:B,'IW38 SEMANA CAL'!AA:AA),"")</f>
        <v/>
      </c>
      <c r="AU651" t="str">
        <f>IF(A651&gt;0,_xlfn.XLOOKUP(A651,'IW38 SEMANA CAL'!B:B,'IW38 SEMANA CAL'!AD:AD),"")</f>
        <v/>
      </c>
      <c r="AV651" t="str">
        <f t="shared" si="10"/>
        <v/>
      </c>
    </row>
    <row r="652" spans="46:48" x14ac:dyDescent="0.35">
      <c r="AT652" t="str">
        <f>IF(A652&gt;0,_xlfn.XLOOKUP(A652,'IW38 SEMANA CAL'!B:B,'IW38 SEMANA CAL'!AA:AA),"")</f>
        <v/>
      </c>
      <c r="AU652" t="str">
        <f>IF(A652&gt;0,_xlfn.XLOOKUP(A652,'IW38 SEMANA CAL'!B:B,'IW38 SEMANA CAL'!AD:AD),"")</f>
        <v/>
      </c>
      <c r="AV652" t="str">
        <f t="shared" si="10"/>
        <v/>
      </c>
    </row>
    <row r="653" spans="46:48" x14ac:dyDescent="0.35">
      <c r="AT653" t="str">
        <f>IF(A653&gt;0,_xlfn.XLOOKUP(A653,'IW38 SEMANA CAL'!B:B,'IW38 SEMANA CAL'!AA:AA),"")</f>
        <v/>
      </c>
      <c r="AU653" t="str">
        <f>IF(A653&gt;0,_xlfn.XLOOKUP(A653,'IW38 SEMANA CAL'!B:B,'IW38 SEMANA CAL'!AD:AD),"")</f>
        <v/>
      </c>
      <c r="AV653" t="str">
        <f t="shared" si="10"/>
        <v/>
      </c>
    </row>
    <row r="654" spans="46:48" x14ac:dyDescent="0.35">
      <c r="AT654" t="str">
        <f>IF(A654&gt;0,_xlfn.XLOOKUP(A654,'IW38 SEMANA CAL'!B:B,'IW38 SEMANA CAL'!AA:AA),"")</f>
        <v/>
      </c>
      <c r="AU654" t="str">
        <f>IF(A654&gt;0,_xlfn.XLOOKUP(A654,'IW38 SEMANA CAL'!B:B,'IW38 SEMANA CAL'!AD:AD),"")</f>
        <v/>
      </c>
      <c r="AV654" t="str">
        <f t="shared" si="10"/>
        <v/>
      </c>
    </row>
    <row r="655" spans="46:48" x14ac:dyDescent="0.35">
      <c r="AT655" t="str">
        <f>IF(A655&gt;0,_xlfn.XLOOKUP(A655,'IW38 SEMANA CAL'!B:B,'IW38 SEMANA CAL'!AA:AA),"")</f>
        <v/>
      </c>
      <c r="AU655" t="str">
        <f>IF(A655&gt;0,_xlfn.XLOOKUP(A655,'IW38 SEMANA CAL'!B:B,'IW38 SEMANA CAL'!AD:AD),"")</f>
        <v/>
      </c>
      <c r="AV655" t="str">
        <f t="shared" si="10"/>
        <v/>
      </c>
    </row>
    <row r="656" spans="46:48" x14ac:dyDescent="0.35">
      <c r="AT656" t="str">
        <f>IF(A656&gt;0,_xlfn.XLOOKUP(A656,'IW38 SEMANA CAL'!B:B,'IW38 SEMANA CAL'!AA:AA),"")</f>
        <v/>
      </c>
      <c r="AU656" t="str">
        <f>IF(A656&gt;0,_xlfn.XLOOKUP(A656,'IW38 SEMANA CAL'!B:B,'IW38 SEMANA CAL'!AD:AD),"")</f>
        <v/>
      </c>
      <c r="AV656" t="str">
        <f t="shared" si="10"/>
        <v/>
      </c>
    </row>
    <row r="657" spans="46:48" x14ac:dyDescent="0.35">
      <c r="AT657" t="str">
        <f>IF(A657&gt;0,_xlfn.XLOOKUP(A657,'IW38 SEMANA CAL'!B:B,'IW38 SEMANA CAL'!AA:AA),"")</f>
        <v/>
      </c>
      <c r="AU657" t="str">
        <f>IF(A657&gt;0,_xlfn.XLOOKUP(A657,'IW38 SEMANA CAL'!B:B,'IW38 SEMANA CAL'!AD:AD),"")</f>
        <v/>
      </c>
      <c r="AV657" t="str">
        <f t="shared" si="10"/>
        <v/>
      </c>
    </row>
    <row r="658" spans="46:48" x14ac:dyDescent="0.35">
      <c r="AT658" t="str">
        <f>IF(A658&gt;0,_xlfn.XLOOKUP(A658,'IW38 SEMANA CAL'!B:B,'IW38 SEMANA CAL'!AA:AA),"")</f>
        <v/>
      </c>
      <c r="AU658" t="str">
        <f>IF(A658&gt;0,_xlfn.XLOOKUP(A658,'IW38 SEMANA CAL'!B:B,'IW38 SEMANA CAL'!AD:AD),"")</f>
        <v/>
      </c>
      <c r="AV658" t="str">
        <f t="shared" si="10"/>
        <v/>
      </c>
    </row>
    <row r="659" spans="46:48" x14ac:dyDescent="0.35">
      <c r="AT659" t="str">
        <f>IF(A659&gt;0,_xlfn.XLOOKUP(A659,'IW38 SEMANA CAL'!B:B,'IW38 SEMANA CAL'!AA:AA),"")</f>
        <v/>
      </c>
      <c r="AU659" t="str">
        <f>IF(A659&gt;0,_xlfn.XLOOKUP(A659,'IW38 SEMANA CAL'!B:B,'IW38 SEMANA CAL'!AD:AD),"")</f>
        <v/>
      </c>
      <c r="AV659" t="str">
        <f t="shared" si="10"/>
        <v/>
      </c>
    </row>
    <row r="660" spans="46:48" x14ac:dyDescent="0.35">
      <c r="AT660" t="str">
        <f>IF(A660&gt;0,_xlfn.XLOOKUP(A660,'IW38 SEMANA CAL'!B:B,'IW38 SEMANA CAL'!AA:AA),"")</f>
        <v/>
      </c>
      <c r="AU660" t="str">
        <f>IF(A660&gt;0,_xlfn.XLOOKUP(A660,'IW38 SEMANA CAL'!B:B,'IW38 SEMANA CAL'!AD:AD),"")</f>
        <v/>
      </c>
      <c r="AV660" t="str">
        <f t="shared" si="10"/>
        <v/>
      </c>
    </row>
    <row r="661" spans="46:48" x14ac:dyDescent="0.35">
      <c r="AT661" t="str">
        <f>IF(A661&gt;0,_xlfn.XLOOKUP(A661,'IW38 SEMANA CAL'!B:B,'IW38 SEMANA CAL'!AA:AA),"")</f>
        <v/>
      </c>
      <c r="AU661" t="str">
        <f>IF(A661&gt;0,_xlfn.XLOOKUP(A661,'IW38 SEMANA CAL'!B:B,'IW38 SEMANA CAL'!AD:AD),"")</f>
        <v/>
      </c>
      <c r="AV661" t="str">
        <f t="shared" si="10"/>
        <v/>
      </c>
    </row>
    <row r="662" spans="46:48" x14ac:dyDescent="0.35">
      <c r="AT662" t="str">
        <f>IF(A662&gt;0,_xlfn.XLOOKUP(A662,'IW38 SEMANA CAL'!B:B,'IW38 SEMANA CAL'!AA:AA),"")</f>
        <v/>
      </c>
      <c r="AU662" t="str">
        <f>IF(A662&gt;0,_xlfn.XLOOKUP(A662,'IW38 SEMANA CAL'!B:B,'IW38 SEMANA CAL'!AD:AD),"")</f>
        <v/>
      </c>
      <c r="AV662" t="str">
        <f t="shared" si="10"/>
        <v/>
      </c>
    </row>
    <row r="663" spans="46:48" x14ac:dyDescent="0.35">
      <c r="AT663" t="str">
        <f>IF(A663&gt;0,_xlfn.XLOOKUP(A663,'IW38 SEMANA CAL'!B:B,'IW38 SEMANA CAL'!AA:AA),"")</f>
        <v/>
      </c>
      <c r="AU663" t="str">
        <f>IF(A663&gt;0,_xlfn.XLOOKUP(A663,'IW38 SEMANA CAL'!B:B,'IW38 SEMANA CAL'!AD:AD),"")</f>
        <v/>
      </c>
      <c r="AV663" t="str">
        <f t="shared" si="10"/>
        <v/>
      </c>
    </row>
    <row r="664" spans="46:48" x14ac:dyDescent="0.35">
      <c r="AT664" t="str">
        <f>IF(A664&gt;0,_xlfn.XLOOKUP(A664,'IW38 SEMANA CAL'!B:B,'IW38 SEMANA CAL'!AA:AA),"")</f>
        <v/>
      </c>
      <c r="AU664" t="str">
        <f>IF(A664&gt;0,_xlfn.XLOOKUP(A664,'IW38 SEMANA CAL'!B:B,'IW38 SEMANA CAL'!AD:AD),"")</f>
        <v/>
      </c>
      <c r="AV664" t="str">
        <f t="shared" si="10"/>
        <v/>
      </c>
    </row>
    <row r="665" spans="46:48" x14ac:dyDescent="0.35">
      <c r="AT665" t="str">
        <f>IF(A665&gt;0,_xlfn.XLOOKUP(A665,'IW38 SEMANA CAL'!B:B,'IW38 SEMANA CAL'!AA:AA),"")</f>
        <v/>
      </c>
      <c r="AU665" t="str">
        <f>IF(A665&gt;0,_xlfn.XLOOKUP(A665,'IW38 SEMANA CAL'!B:B,'IW38 SEMANA CAL'!AD:AD),"")</f>
        <v/>
      </c>
      <c r="AV665" t="str">
        <f t="shared" si="10"/>
        <v/>
      </c>
    </row>
    <row r="666" spans="46:48" x14ac:dyDescent="0.35">
      <c r="AT666" t="str">
        <f>IF(A666&gt;0,_xlfn.XLOOKUP(A666,'IW38 SEMANA CAL'!B:B,'IW38 SEMANA CAL'!AA:AA),"")</f>
        <v/>
      </c>
      <c r="AU666" t="str">
        <f>IF(A666&gt;0,_xlfn.XLOOKUP(A666,'IW38 SEMANA CAL'!B:B,'IW38 SEMANA CAL'!AD:AD),"")</f>
        <v/>
      </c>
      <c r="AV666" t="str">
        <f t="shared" si="10"/>
        <v/>
      </c>
    </row>
    <row r="667" spans="46:48" x14ac:dyDescent="0.35">
      <c r="AT667" t="str">
        <f>IF(A667&gt;0,_xlfn.XLOOKUP(A667,'IW38 SEMANA CAL'!B:B,'IW38 SEMANA CAL'!AA:AA),"")</f>
        <v/>
      </c>
      <c r="AU667" t="str">
        <f>IF(A667&gt;0,_xlfn.XLOOKUP(A667,'IW38 SEMANA CAL'!B:B,'IW38 SEMANA CAL'!AD:AD),"")</f>
        <v/>
      </c>
      <c r="AV667" t="str">
        <f t="shared" si="10"/>
        <v/>
      </c>
    </row>
    <row r="668" spans="46:48" x14ac:dyDescent="0.35">
      <c r="AT668" t="str">
        <f>IF(A668&gt;0,_xlfn.XLOOKUP(A668,'IW38 SEMANA CAL'!B:B,'IW38 SEMANA CAL'!AA:AA),"")</f>
        <v/>
      </c>
      <c r="AU668" t="str">
        <f>IF(A668&gt;0,_xlfn.XLOOKUP(A668,'IW38 SEMANA CAL'!B:B,'IW38 SEMANA CAL'!AD:AD),"")</f>
        <v/>
      </c>
      <c r="AV668" t="str">
        <f t="shared" si="10"/>
        <v/>
      </c>
    </row>
    <row r="669" spans="46:48" x14ac:dyDescent="0.35">
      <c r="AT669" t="str">
        <f>IF(A669&gt;0,_xlfn.XLOOKUP(A669,'IW38 SEMANA CAL'!B:B,'IW38 SEMANA CAL'!AA:AA),"")</f>
        <v/>
      </c>
      <c r="AU669" t="str">
        <f>IF(A669&gt;0,_xlfn.XLOOKUP(A669,'IW38 SEMANA CAL'!B:B,'IW38 SEMANA CAL'!AD:AD),"")</f>
        <v/>
      </c>
      <c r="AV669" t="str">
        <f t="shared" si="10"/>
        <v/>
      </c>
    </row>
    <row r="670" spans="46:48" x14ac:dyDescent="0.35">
      <c r="AT670" t="str">
        <f>IF(A670&gt;0,_xlfn.XLOOKUP(A670,'IW38 SEMANA CAL'!B:B,'IW38 SEMANA CAL'!AA:AA),"")</f>
        <v/>
      </c>
      <c r="AU670" t="str">
        <f>IF(A670&gt;0,_xlfn.XLOOKUP(A670,'IW38 SEMANA CAL'!B:B,'IW38 SEMANA CAL'!AD:AD),"")</f>
        <v/>
      </c>
      <c r="AV670" t="str">
        <f t="shared" si="10"/>
        <v/>
      </c>
    </row>
    <row r="671" spans="46:48" x14ac:dyDescent="0.35">
      <c r="AT671" t="str">
        <f>IF(A671&gt;0,_xlfn.XLOOKUP(A671,'IW38 SEMANA CAL'!B:B,'IW38 SEMANA CAL'!AA:AA),"")</f>
        <v/>
      </c>
      <c r="AU671" t="str">
        <f>IF(A671&gt;0,_xlfn.XLOOKUP(A671,'IW38 SEMANA CAL'!B:B,'IW38 SEMANA CAL'!AD:AD),"")</f>
        <v/>
      </c>
      <c r="AV671" t="str">
        <f t="shared" si="10"/>
        <v/>
      </c>
    </row>
    <row r="672" spans="46:48" x14ac:dyDescent="0.35">
      <c r="AT672" t="str">
        <f>IF(A672&gt;0,_xlfn.XLOOKUP(A672,'IW38 SEMANA CAL'!B:B,'IW38 SEMANA CAL'!AA:AA),"")</f>
        <v/>
      </c>
      <c r="AU672" t="str">
        <f>IF(A672&gt;0,_xlfn.XLOOKUP(A672,'IW38 SEMANA CAL'!B:B,'IW38 SEMANA CAL'!AD:AD),"")</f>
        <v/>
      </c>
      <c r="AV672" t="str">
        <f t="shared" si="10"/>
        <v/>
      </c>
    </row>
    <row r="673" spans="46:48" x14ac:dyDescent="0.35">
      <c r="AT673" t="str">
        <f>IF(A673&gt;0,_xlfn.XLOOKUP(A673,'IW38 SEMANA CAL'!B:B,'IW38 SEMANA CAL'!AA:AA),"")</f>
        <v/>
      </c>
      <c r="AU673" t="str">
        <f>IF(A673&gt;0,_xlfn.XLOOKUP(A673,'IW38 SEMANA CAL'!B:B,'IW38 SEMANA CAL'!AD:AD),"")</f>
        <v/>
      </c>
      <c r="AV673" t="str">
        <f t="shared" si="10"/>
        <v/>
      </c>
    </row>
    <row r="674" spans="46:48" x14ac:dyDescent="0.35">
      <c r="AT674" t="str">
        <f>IF(A674&gt;0,_xlfn.XLOOKUP(A674,'IW38 SEMANA CAL'!B:B,'IW38 SEMANA CAL'!AA:AA),"")</f>
        <v/>
      </c>
      <c r="AU674" t="str">
        <f>IF(A674&gt;0,_xlfn.XLOOKUP(A674,'IW38 SEMANA CAL'!B:B,'IW38 SEMANA CAL'!AD:AD),"")</f>
        <v/>
      </c>
      <c r="AV674" t="str">
        <f t="shared" si="10"/>
        <v/>
      </c>
    </row>
    <row r="675" spans="46:48" x14ac:dyDescent="0.35">
      <c r="AT675" t="str">
        <f>IF(A675&gt;0,_xlfn.XLOOKUP(A675,'IW38 SEMANA CAL'!B:B,'IW38 SEMANA CAL'!AA:AA),"")</f>
        <v/>
      </c>
      <c r="AU675" t="str">
        <f>IF(A675&gt;0,_xlfn.XLOOKUP(A675,'IW38 SEMANA CAL'!B:B,'IW38 SEMANA CAL'!AD:AD),"")</f>
        <v/>
      </c>
      <c r="AV675" t="str">
        <f t="shared" si="10"/>
        <v/>
      </c>
    </row>
    <row r="676" spans="46:48" x14ac:dyDescent="0.35">
      <c r="AT676" t="str">
        <f>IF(A676&gt;0,_xlfn.XLOOKUP(A676,'IW38 SEMANA CAL'!B:B,'IW38 SEMANA CAL'!AA:AA),"")</f>
        <v/>
      </c>
      <c r="AU676" t="str">
        <f>IF(A676&gt;0,_xlfn.XLOOKUP(A676,'IW38 SEMANA CAL'!B:B,'IW38 SEMANA CAL'!AD:AD),"")</f>
        <v/>
      </c>
      <c r="AV676" t="str">
        <f t="shared" si="10"/>
        <v/>
      </c>
    </row>
    <row r="677" spans="46:48" x14ac:dyDescent="0.35">
      <c r="AT677" t="str">
        <f>IF(A677&gt;0,_xlfn.XLOOKUP(A677,'IW38 SEMANA CAL'!B:B,'IW38 SEMANA CAL'!AA:AA),"")</f>
        <v/>
      </c>
      <c r="AU677" t="str">
        <f>IF(A677&gt;0,_xlfn.XLOOKUP(A677,'IW38 SEMANA CAL'!B:B,'IW38 SEMANA CAL'!AD:AD),"")</f>
        <v/>
      </c>
      <c r="AV677" t="str">
        <f t="shared" si="10"/>
        <v/>
      </c>
    </row>
    <row r="678" spans="46:48" x14ac:dyDescent="0.35">
      <c r="AT678" t="str">
        <f>IF(A678&gt;0,_xlfn.XLOOKUP(A678,'IW38 SEMANA CAL'!B:B,'IW38 SEMANA CAL'!AA:AA),"")</f>
        <v/>
      </c>
      <c r="AU678" t="str">
        <f>IF(A678&gt;0,_xlfn.XLOOKUP(A678,'IW38 SEMANA CAL'!B:B,'IW38 SEMANA CAL'!AD:AD),"")</f>
        <v/>
      </c>
      <c r="AV678" t="str">
        <f t="shared" si="10"/>
        <v/>
      </c>
    </row>
    <row r="679" spans="46:48" x14ac:dyDescent="0.35">
      <c r="AT679" t="str">
        <f>IF(A679&gt;0,_xlfn.XLOOKUP(A679,'IW38 SEMANA CAL'!B:B,'IW38 SEMANA CAL'!AA:AA),"")</f>
        <v/>
      </c>
      <c r="AU679" t="str">
        <f>IF(A679&gt;0,_xlfn.XLOOKUP(A679,'IW38 SEMANA CAL'!B:B,'IW38 SEMANA CAL'!AD:AD),"")</f>
        <v/>
      </c>
      <c r="AV679" t="str">
        <f t="shared" si="10"/>
        <v/>
      </c>
    </row>
    <row r="680" spans="46:48" x14ac:dyDescent="0.35">
      <c r="AT680" t="str">
        <f>IF(A680&gt;0,_xlfn.XLOOKUP(A680,'IW38 SEMANA CAL'!B:B,'IW38 SEMANA CAL'!AA:AA),"")</f>
        <v/>
      </c>
      <c r="AU680" t="str">
        <f>IF(A680&gt;0,_xlfn.XLOOKUP(A680,'IW38 SEMANA CAL'!B:B,'IW38 SEMANA CAL'!AD:AD),"")</f>
        <v/>
      </c>
      <c r="AV680" t="str">
        <f t="shared" si="10"/>
        <v/>
      </c>
    </row>
    <row r="681" spans="46:48" x14ac:dyDescent="0.35">
      <c r="AT681" t="str">
        <f>IF(A681&gt;0,_xlfn.XLOOKUP(A681,'IW38 SEMANA CAL'!B:B,'IW38 SEMANA CAL'!AA:AA),"")</f>
        <v/>
      </c>
      <c r="AU681" t="str">
        <f>IF(A681&gt;0,_xlfn.XLOOKUP(A681,'IW38 SEMANA CAL'!B:B,'IW38 SEMANA CAL'!AD:AD),"")</f>
        <v/>
      </c>
      <c r="AV681" t="str">
        <f t="shared" si="10"/>
        <v/>
      </c>
    </row>
    <row r="682" spans="46:48" x14ac:dyDescent="0.35">
      <c r="AT682" t="str">
        <f>IF(A682&gt;0,_xlfn.XLOOKUP(A682,'IW38 SEMANA CAL'!B:B,'IW38 SEMANA CAL'!AA:AA),"")</f>
        <v/>
      </c>
      <c r="AU682" t="str">
        <f>IF(A682&gt;0,_xlfn.XLOOKUP(A682,'IW38 SEMANA CAL'!B:B,'IW38 SEMANA CAL'!AD:AD),"")</f>
        <v/>
      </c>
      <c r="AV682" t="str">
        <f t="shared" si="10"/>
        <v/>
      </c>
    </row>
    <row r="683" spans="46:48" x14ac:dyDescent="0.35">
      <c r="AT683" t="str">
        <f>IF(A683&gt;0,_xlfn.XLOOKUP(A683,'IW38 SEMANA CAL'!B:B,'IW38 SEMANA CAL'!AA:AA),"")</f>
        <v/>
      </c>
      <c r="AU683" t="str">
        <f>IF(A683&gt;0,_xlfn.XLOOKUP(A683,'IW38 SEMANA CAL'!B:B,'IW38 SEMANA CAL'!AD:AD),"")</f>
        <v/>
      </c>
      <c r="AV683" t="str">
        <f t="shared" si="10"/>
        <v/>
      </c>
    </row>
    <row r="684" spans="46:48" x14ac:dyDescent="0.35">
      <c r="AT684" t="str">
        <f>IF(A684&gt;0,_xlfn.XLOOKUP(A684,'IW38 SEMANA CAL'!B:B,'IW38 SEMANA CAL'!AA:AA),"")</f>
        <v/>
      </c>
      <c r="AU684" t="str">
        <f>IF(A684&gt;0,_xlfn.XLOOKUP(A684,'IW38 SEMANA CAL'!B:B,'IW38 SEMANA CAL'!AD:AD),"")</f>
        <v/>
      </c>
      <c r="AV684" t="str">
        <f t="shared" si="10"/>
        <v/>
      </c>
    </row>
    <row r="685" spans="46:48" x14ac:dyDescent="0.35">
      <c r="AT685" t="str">
        <f>IF(A685&gt;0,_xlfn.XLOOKUP(A685,'IW38 SEMANA CAL'!B:B,'IW38 SEMANA CAL'!AA:AA),"")</f>
        <v/>
      </c>
      <c r="AU685" t="str">
        <f>IF(A685&gt;0,_xlfn.XLOOKUP(A685,'IW38 SEMANA CAL'!B:B,'IW38 SEMANA CAL'!AD:AD),"")</f>
        <v/>
      </c>
      <c r="AV685" t="str">
        <f t="shared" si="10"/>
        <v/>
      </c>
    </row>
    <row r="686" spans="46:48" x14ac:dyDescent="0.35">
      <c r="AT686" t="str">
        <f>IF(A686&gt;0,_xlfn.XLOOKUP(A686,'IW38 SEMANA CAL'!B:B,'IW38 SEMANA CAL'!AA:AA),"")</f>
        <v/>
      </c>
      <c r="AU686" t="str">
        <f>IF(A686&gt;0,_xlfn.XLOOKUP(A686,'IW38 SEMANA CAL'!B:B,'IW38 SEMANA CAL'!AD:AD),"")</f>
        <v/>
      </c>
      <c r="AV686" t="str">
        <f t="shared" si="10"/>
        <v/>
      </c>
    </row>
    <row r="687" spans="46:48" x14ac:dyDescent="0.35">
      <c r="AT687" t="str">
        <f>IF(A687&gt;0,_xlfn.XLOOKUP(A687,'IW38 SEMANA CAL'!B:B,'IW38 SEMANA CAL'!AA:AA),"")</f>
        <v/>
      </c>
      <c r="AU687" t="str">
        <f>IF(A687&gt;0,_xlfn.XLOOKUP(A687,'IW38 SEMANA CAL'!B:B,'IW38 SEMANA CAL'!AD:AD),"")</f>
        <v/>
      </c>
      <c r="AV687" t="str">
        <f t="shared" si="10"/>
        <v/>
      </c>
    </row>
    <row r="688" spans="46:48" x14ac:dyDescent="0.35">
      <c r="AT688" t="str">
        <f>IF(A688&gt;0,_xlfn.XLOOKUP(A688,'IW38 SEMANA CAL'!B:B,'IW38 SEMANA CAL'!AA:AA),"")</f>
        <v/>
      </c>
      <c r="AU688" t="str">
        <f>IF(A688&gt;0,_xlfn.XLOOKUP(A688,'IW38 SEMANA CAL'!B:B,'IW38 SEMANA CAL'!AD:AD),"")</f>
        <v/>
      </c>
      <c r="AV688" t="str">
        <f t="shared" si="10"/>
        <v/>
      </c>
    </row>
    <row r="689" spans="46:48" x14ac:dyDescent="0.35">
      <c r="AT689" t="str">
        <f>IF(A689&gt;0,_xlfn.XLOOKUP(A689,'IW38 SEMANA CAL'!B:B,'IW38 SEMANA CAL'!AA:AA),"")</f>
        <v/>
      </c>
      <c r="AU689" t="str">
        <f>IF(A689&gt;0,_xlfn.XLOOKUP(A689,'IW38 SEMANA CAL'!B:B,'IW38 SEMANA CAL'!AD:AD),"")</f>
        <v/>
      </c>
      <c r="AV689" t="str">
        <f t="shared" si="10"/>
        <v/>
      </c>
    </row>
    <row r="690" spans="46:48" x14ac:dyDescent="0.35">
      <c r="AT690" t="str">
        <f>IF(A690&gt;0,_xlfn.XLOOKUP(A690,'IW38 SEMANA CAL'!B:B,'IW38 SEMANA CAL'!AA:AA),"")</f>
        <v/>
      </c>
      <c r="AU690" t="str">
        <f>IF(A690&gt;0,_xlfn.XLOOKUP(A690,'IW38 SEMANA CAL'!B:B,'IW38 SEMANA CAL'!AD:AD),"")</f>
        <v/>
      </c>
      <c r="AV690" t="str">
        <f t="shared" si="10"/>
        <v/>
      </c>
    </row>
    <row r="691" spans="46:48" x14ac:dyDescent="0.35">
      <c r="AT691" t="str">
        <f>IF(A691&gt;0,_xlfn.XLOOKUP(A691,'IW38 SEMANA CAL'!B:B,'IW38 SEMANA CAL'!AA:AA),"")</f>
        <v/>
      </c>
      <c r="AU691" t="str">
        <f>IF(A691&gt;0,_xlfn.XLOOKUP(A691,'IW38 SEMANA CAL'!B:B,'IW38 SEMANA CAL'!AD:AD),"")</f>
        <v/>
      </c>
      <c r="AV691" t="str">
        <f t="shared" si="10"/>
        <v/>
      </c>
    </row>
    <row r="692" spans="46:48" x14ac:dyDescent="0.35">
      <c r="AT692" t="str">
        <f>IF(A692&gt;0,_xlfn.XLOOKUP(A692,'IW38 SEMANA CAL'!B:B,'IW38 SEMANA CAL'!AA:AA),"")</f>
        <v/>
      </c>
      <c r="AU692" t="str">
        <f>IF(A692&gt;0,_xlfn.XLOOKUP(A692,'IW38 SEMANA CAL'!B:B,'IW38 SEMANA CAL'!AD:AD),"")</f>
        <v/>
      </c>
      <c r="AV692" t="str">
        <f t="shared" si="10"/>
        <v/>
      </c>
    </row>
    <row r="693" spans="46:48" x14ac:dyDescent="0.35">
      <c r="AT693" t="str">
        <f>IF(A693&gt;0,_xlfn.XLOOKUP(A693,'IW38 SEMANA CAL'!B:B,'IW38 SEMANA CAL'!AA:AA),"")</f>
        <v/>
      </c>
      <c r="AU693" t="str">
        <f>IF(A693&gt;0,_xlfn.XLOOKUP(A693,'IW38 SEMANA CAL'!B:B,'IW38 SEMANA CAL'!AD:AD),"")</f>
        <v/>
      </c>
      <c r="AV693" t="str">
        <f t="shared" si="10"/>
        <v/>
      </c>
    </row>
    <row r="694" spans="46:48" x14ac:dyDescent="0.35">
      <c r="AT694" t="str">
        <f>IF(A694&gt;0,_xlfn.XLOOKUP(A694,'IW38 SEMANA CAL'!B:B,'IW38 SEMANA CAL'!AA:AA),"")</f>
        <v/>
      </c>
      <c r="AU694" t="str">
        <f>IF(A694&gt;0,_xlfn.XLOOKUP(A694,'IW38 SEMANA CAL'!B:B,'IW38 SEMANA CAL'!AD:AD),"")</f>
        <v/>
      </c>
      <c r="AV694" t="str">
        <f t="shared" si="10"/>
        <v/>
      </c>
    </row>
    <row r="695" spans="46:48" x14ac:dyDescent="0.35">
      <c r="AT695" t="str">
        <f>IF(A695&gt;0,_xlfn.XLOOKUP(A695,'IW38 SEMANA CAL'!B:B,'IW38 SEMANA CAL'!AA:AA),"")</f>
        <v/>
      </c>
      <c r="AU695" t="str">
        <f>IF(A695&gt;0,_xlfn.XLOOKUP(A695,'IW38 SEMANA CAL'!B:B,'IW38 SEMANA CAL'!AD:AD),"")</f>
        <v/>
      </c>
      <c r="AV695" t="str">
        <f t="shared" si="10"/>
        <v/>
      </c>
    </row>
    <row r="696" spans="46:48" x14ac:dyDescent="0.35">
      <c r="AT696" t="str">
        <f>IF(A696&gt;0,_xlfn.XLOOKUP(A696,'IW38 SEMANA CAL'!B:B,'IW38 SEMANA CAL'!AA:AA),"")</f>
        <v/>
      </c>
      <c r="AU696" t="str">
        <f>IF(A696&gt;0,_xlfn.XLOOKUP(A696,'IW38 SEMANA CAL'!B:B,'IW38 SEMANA CAL'!AD:AD),"")</f>
        <v/>
      </c>
      <c r="AV696" t="str">
        <f t="shared" si="10"/>
        <v/>
      </c>
    </row>
    <row r="697" spans="46:48" x14ac:dyDescent="0.35">
      <c r="AT697" t="str">
        <f>IF(A697&gt;0,_xlfn.XLOOKUP(A697,'IW38 SEMANA CAL'!B:B,'IW38 SEMANA CAL'!AA:AA),"")</f>
        <v/>
      </c>
      <c r="AU697" t="str">
        <f>IF(A697&gt;0,_xlfn.XLOOKUP(A697,'IW38 SEMANA CAL'!B:B,'IW38 SEMANA CAL'!AD:AD),"")</f>
        <v/>
      </c>
      <c r="AV697" t="str">
        <f t="shared" si="10"/>
        <v/>
      </c>
    </row>
    <row r="698" spans="46:48" x14ac:dyDescent="0.35">
      <c r="AT698" t="str">
        <f>IF(A698&gt;0,_xlfn.XLOOKUP(A698,'IW38 SEMANA CAL'!B:B,'IW38 SEMANA CAL'!AA:AA),"")</f>
        <v/>
      </c>
      <c r="AU698" t="str">
        <f>IF(A698&gt;0,_xlfn.XLOOKUP(A698,'IW38 SEMANA CAL'!B:B,'IW38 SEMANA CAL'!AD:AD),"")</f>
        <v/>
      </c>
      <c r="AV698" t="str">
        <f t="shared" si="10"/>
        <v/>
      </c>
    </row>
    <row r="699" spans="46:48" x14ac:dyDescent="0.35">
      <c r="AT699" t="str">
        <f>IF(A699&gt;0,_xlfn.XLOOKUP(A699,'IW38 SEMANA CAL'!B:B,'IW38 SEMANA CAL'!AA:AA),"")</f>
        <v/>
      </c>
      <c r="AU699" t="str">
        <f>IF(A699&gt;0,_xlfn.XLOOKUP(A699,'IW38 SEMANA CAL'!B:B,'IW38 SEMANA CAL'!AD:AD),"")</f>
        <v/>
      </c>
      <c r="AV699" t="str">
        <f t="shared" si="10"/>
        <v/>
      </c>
    </row>
    <row r="700" spans="46:48" x14ac:dyDescent="0.35">
      <c r="AT700" t="str">
        <f>IF(A700&gt;0,_xlfn.XLOOKUP(A700,'IW38 SEMANA CAL'!B:B,'IW38 SEMANA CAL'!AA:AA),"")</f>
        <v/>
      </c>
      <c r="AU700" t="str">
        <f>IF(A700&gt;0,_xlfn.XLOOKUP(A700,'IW38 SEMANA CAL'!B:B,'IW38 SEMANA CAL'!AD:AD),"")</f>
        <v/>
      </c>
      <c r="AV700" t="str">
        <f t="shared" si="10"/>
        <v/>
      </c>
    </row>
    <row r="701" spans="46:48" x14ac:dyDescent="0.35">
      <c r="AT701" t="str">
        <f>IF(A701&gt;0,_xlfn.XLOOKUP(A701,'IW38 SEMANA CAL'!B:B,'IW38 SEMANA CAL'!AA:AA),"")</f>
        <v/>
      </c>
      <c r="AU701" t="str">
        <f>IF(A701&gt;0,_xlfn.XLOOKUP(A701,'IW38 SEMANA CAL'!B:B,'IW38 SEMANA CAL'!AD:AD),"")</f>
        <v/>
      </c>
      <c r="AV701" t="str">
        <f t="shared" si="10"/>
        <v/>
      </c>
    </row>
    <row r="702" spans="46:48" x14ac:dyDescent="0.35">
      <c r="AT702" t="str">
        <f>IF(A702&gt;0,_xlfn.XLOOKUP(A702,'IW38 SEMANA CAL'!B:B,'IW38 SEMANA CAL'!AA:AA),"")</f>
        <v/>
      </c>
      <c r="AU702" t="str">
        <f>IF(A702&gt;0,_xlfn.XLOOKUP(A702,'IW38 SEMANA CAL'!B:B,'IW38 SEMANA CAL'!AD:AD),"")</f>
        <v/>
      </c>
      <c r="AV702" t="str">
        <f t="shared" si="10"/>
        <v/>
      </c>
    </row>
    <row r="703" spans="46:48" x14ac:dyDescent="0.35">
      <c r="AT703" t="str">
        <f>IF(A703&gt;0,_xlfn.XLOOKUP(A703,'IW38 SEMANA CAL'!B:B,'IW38 SEMANA CAL'!AA:AA),"")</f>
        <v/>
      </c>
      <c r="AU703" t="str">
        <f>IF(A703&gt;0,_xlfn.XLOOKUP(A703,'IW38 SEMANA CAL'!B:B,'IW38 SEMANA CAL'!AD:AD),"")</f>
        <v/>
      </c>
      <c r="AV703" t="str">
        <f t="shared" si="10"/>
        <v/>
      </c>
    </row>
    <row r="704" spans="46:48" x14ac:dyDescent="0.35">
      <c r="AT704" t="str">
        <f>IF(A704&gt;0,_xlfn.XLOOKUP(A704,'IW38 SEMANA CAL'!B:B,'IW38 SEMANA CAL'!AA:AA),"")</f>
        <v/>
      </c>
      <c r="AU704" t="str">
        <f>IF(A704&gt;0,_xlfn.XLOOKUP(A704,'IW38 SEMANA CAL'!B:B,'IW38 SEMANA CAL'!AD:AD),"")</f>
        <v/>
      </c>
      <c r="AV704" t="str">
        <f t="shared" si="10"/>
        <v/>
      </c>
    </row>
    <row r="705" spans="46:48" x14ac:dyDescent="0.35">
      <c r="AT705" t="str">
        <f>IF(A705&gt;0,_xlfn.XLOOKUP(A705,'IW38 SEMANA CAL'!B:B,'IW38 SEMANA CAL'!AA:AA),"")</f>
        <v/>
      </c>
      <c r="AU705" t="str">
        <f>IF(A705&gt;0,_xlfn.XLOOKUP(A705,'IW38 SEMANA CAL'!B:B,'IW38 SEMANA CAL'!AD:AD),"")</f>
        <v/>
      </c>
      <c r="AV705" t="str">
        <f t="shared" si="10"/>
        <v/>
      </c>
    </row>
    <row r="706" spans="46:48" x14ac:dyDescent="0.35">
      <c r="AT706" t="str">
        <f>IF(A706&gt;0,_xlfn.XLOOKUP(A706,'IW38 SEMANA CAL'!B:B,'IW38 SEMANA CAL'!AA:AA),"")</f>
        <v/>
      </c>
      <c r="AU706" t="str">
        <f>IF(A706&gt;0,_xlfn.XLOOKUP(A706,'IW38 SEMANA CAL'!B:B,'IW38 SEMANA CAL'!AD:AD),"")</f>
        <v/>
      </c>
      <c r="AV706" t="str">
        <f t="shared" si="10"/>
        <v/>
      </c>
    </row>
    <row r="707" spans="46:48" x14ac:dyDescent="0.35">
      <c r="AT707" t="str">
        <f>IF(A707&gt;0,_xlfn.XLOOKUP(A707,'IW38 SEMANA CAL'!B:B,'IW38 SEMANA CAL'!AA:AA),"")</f>
        <v/>
      </c>
      <c r="AU707" t="str">
        <f>IF(A707&gt;0,_xlfn.XLOOKUP(A707,'IW38 SEMANA CAL'!B:B,'IW38 SEMANA CAL'!AD:AD),"")</f>
        <v/>
      </c>
      <c r="AV707" t="str">
        <f t="shared" ref="AV707:AV738" si="11">IF(A707&gt;0,IFERROR(_xlfn.XLOOKUP(D707,AX:AX,AZ:AZ),""),"")</f>
        <v/>
      </c>
    </row>
    <row r="708" spans="46:48" x14ac:dyDescent="0.35">
      <c r="AT708" t="str">
        <f>IF(A708&gt;0,_xlfn.XLOOKUP(A708,'IW38 SEMANA CAL'!B:B,'IW38 SEMANA CAL'!AA:AA),"")</f>
        <v/>
      </c>
      <c r="AU708" t="str">
        <f>IF(A708&gt;0,_xlfn.XLOOKUP(A708,'IW38 SEMANA CAL'!B:B,'IW38 SEMANA CAL'!AD:AD),"")</f>
        <v/>
      </c>
      <c r="AV708" t="str">
        <f t="shared" si="11"/>
        <v/>
      </c>
    </row>
    <row r="709" spans="46:48" x14ac:dyDescent="0.35">
      <c r="AT709" t="str">
        <f>IF(A709&gt;0,_xlfn.XLOOKUP(A709,'IW38 SEMANA CAL'!B:B,'IW38 SEMANA CAL'!AA:AA),"")</f>
        <v/>
      </c>
      <c r="AU709" t="str">
        <f>IF(A709&gt;0,_xlfn.XLOOKUP(A709,'IW38 SEMANA CAL'!B:B,'IW38 SEMANA CAL'!AD:AD),"")</f>
        <v/>
      </c>
      <c r="AV709" t="str">
        <f t="shared" si="11"/>
        <v/>
      </c>
    </row>
    <row r="710" spans="46:48" x14ac:dyDescent="0.35">
      <c r="AT710" t="str">
        <f>IF(A710&gt;0,_xlfn.XLOOKUP(A710,'IW38 SEMANA CAL'!B:B,'IW38 SEMANA CAL'!AA:AA),"")</f>
        <v/>
      </c>
      <c r="AU710" t="str">
        <f>IF(A710&gt;0,_xlfn.XLOOKUP(A710,'IW38 SEMANA CAL'!B:B,'IW38 SEMANA CAL'!AD:AD),"")</f>
        <v/>
      </c>
      <c r="AV710" t="str">
        <f t="shared" si="11"/>
        <v/>
      </c>
    </row>
    <row r="711" spans="46:48" x14ac:dyDescent="0.35">
      <c r="AT711" t="str">
        <f>IF(A711&gt;0,_xlfn.XLOOKUP(A711,'IW38 SEMANA CAL'!B:B,'IW38 SEMANA CAL'!AA:AA),"")</f>
        <v/>
      </c>
      <c r="AU711" t="str">
        <f>IF(A711&gt;0,_xlfn.XLOOKUP(A711,'IW38 SEMANA CAL'!B:B,'IW38 SEMANA CAL'!AD:AD),"")</f>
        <v/>
      </c>
      <c r="AV711" t="str">
        <f t="shared" si="11"/>
        <v/>
      </c>
    </row>
    <row r="712" spans="46:48" x14ac:dyDescent="0.35">
      <c r="AT712" t="str">
        <f>IF(A712&gt;0,_xlfn.XLOOKUP(A712,'IW38 SEMANA CAL'!B:B,'IW38 SEMANA CAL'!AA:AA),"")</f>
        <v/>
      </c>
      <c r="AU712" t="str">
        <f>IF(A712&gt;0,_xlfn.XLOOKUP(A712,'IW38 SEMANA CAL'!B:B,'IW38 SEMANA CAL'!AD:AD),"")</f>
        <v/>
      </c>
      <c r="AV712" t="str">
        <f t="shared" si="11"/>
        <v/>
      </c>
    </row>
    <row r="713" spans="46:48" x14ac:dyDescent="0.35">
      <c r="AT713" t="str">
        <f>IF(A713&gt;0,_xlfn.XLOOKUP(A713,'IW38 SEMANA CAL'!B:B,'IW38 SEMANA CAL'!AA:AA),"")</f>
        <v/>
      </c>
      <c r="AU713" t="str">
        <f>IF(A713&gt;0,_xlfn.XLOOKUP(A713,'IW38 SEMANA CAL'!B:B,'IW38 SEMANA CAL'!AD:AD),"")</f>
        <v/>
      </c>
      <c r="AV713" t="str">
        <f t="shared" si="11"/>
        <v/>
      </c>
    </row>
    <row r="714" spans="46:48" x14ac:dyDescent="0.35">
      <c r="AT714" t="str">
        <f>IF(A714&gt;0,_xlfn.XLOOKUP(A714,'IW38 SEMANA CAL'!B:B,'IW38 SEMANA CAL'!AA:AA),"")</f>
        <v/>
      </c>
      <c r="AU714" t="str">
        <f>IF(A714&gt;0,_xlfn.XLOOKUP(A714,'IW38 SEMANA CAL'!B:B,'IW38 SEMANA CAL'!AD:AD),"")</f>
        <v/>
      </c>
      <c r="AV714" t="str">
        <f t="shared" si="11"/>
        <v/>
      </c>
    </row>
    <row r="715" spans="46:48" x14ac:dyDescent="0.35">
      <c r="AT715" t="str">
        <f>IF(A715&gt;0,_xlfn.XLOOKUP(A715,'IW38 SEMANA CAL'!B:B,'IW38 SEMANA CAL'!AA:AA),"")</f>
        <v/>
      </c>
      <c r="AU715" t="str">
        <f>IF(A715&gt;0,_xlfn.XLOOKUP(A715,'IW38 SEMANA CAL'!B:B,'IW38 SEMANA CAL'!AD:AD),"")</f>
        <v/>
      </c>
      <c r="AV715" t="str">
        <f t="shared" si="11"/>
        <v/>
      </c>
    </row>
    <row r="716" spans="46:48" x14ac:dyDescent="0.35">
      <c r="AT716" t="str">
        <f>IF(A716&gt;0,_xlfn.XLOOKUP(A716,'IW38 SEMANA CAL'!B:B,'IW38 SEMANA CAL'!AA:AA),"")</f>
        <v/>
      </c>
      <c r="AU716" t="str">
        <f>IF(A716&gt;0,_xlfn.XLOOKUP(A716,'IW38 SEMANA CAL'!B:B,'IW38 SEMANA CAL'!AD:AD),"")</f>
        <v/>
      </c>
      <c r="AV716" t="str">
        <f t="shared" si="11"/>
        <v/>
      </c>
    </row>
    <row r="717" spans="46:48" x14ac:dyDescent="0.35">
      <c r="AT717" t="str">
        <f>IF(A717&gt;0,_xlfn.XLOOKUP(A717,'IW38 SEMANA CAL'!B:B,'IW38 SEMANA CAL'!AA:AA),"")</f>
        <v/>
      </c>
      <c r="AU717" t="str">
        <f>IF(A717&gt;0,_xlfn.XLOOKUP(A717,'IW38 SEMANA CAL'!B:B,'IW38 SEMANA CAL'!AD:AD),"")</f>
        <v/>
      </c>
      <c r="AV717" t="str">
        <f t="shared" si="11"/>
        <v/>
      </c>
    </row>
    <row r="718" spans="46:48" x14ac:dyDescent="0.35">
      <c r="AT718" t="str">
        <f>IF(A718&gt;0,_xlfn.XLOOKUP(A718,'IW38 SEMANA CAL'!B:B,'IW38 SEMANA CAL'!AA:AA),"")</f>
        <v/>
      </c>
      <c r="AU718" t="str">
        <f>IF(A718&gt;0,_xlfn.XLOOKUP(A718,'IW38 SEMANA CAL'!B:B,'IW38 SEMANA CAL'!AD:AD),"")</f>
        <v/>
      </c>
      <c r="AV718" t="str">
        <f t="shared" si="11"/>
        <v/>
      </c>
    </row>
    <row r="719" spans="46:48" x14ac:dyDescent="0.35">
      <c r="AT719" t="str">
        <f>IF(A719&gt;0,_xlfn.XLOOKUP(A719,'IW38 SEMANA CAL'!B:B,'IW38 SEMANA CAL'!AA:AA),"")</f>
        <v/>
      </c>
      <c r="AU719" t="str">
        <f>IF(A719&gt;0,_xlfn.XLOOKUP(A719,'IW38 SEMANA CAL'!B:B,'IW38 SEMANA CAL'!AD:AD),"")</f>
        <v/>
      </c>
      <c r="AV719" t="str">
        <f t="shared" si="11"/>
        <v/>
      </c>
    </row>
    <row r="720" spans="46:48" x14ac:dyDescent="0.35">
      <c r="AT720" t="str">
        <f>IF(A720&gt;0,_xlfn.XLOOKUP(A720,'IW38 SEMANA CAL'!B:B,'IW38 SEMANA CAL'!AA:AA),"")</f>
        <v/>
      </c>
      <c r="AU720" t="str">
        <f>IF(A720&gt;0,_xlfn.XLOOKUP(A720,'IW38 SEMANA CAL'!B:B,'IW38 SEMANA CAL'!AD:AD),"")</f>
        <v/>
      </c>
      <c r="AV720" t="str">
        <f t="shared" si="11"/>
        <v/>
      </c>
    </row>
    <row r="721" spans="46:48" x14ac:dyDescent="0.35">
      <c r="AT721" t="str">
        <f>IF(A721&gt;0,_xlfn.XLOOKUP(A721,'IW38 SEMANA CAL'!B:B,'IW38 SEMANA CAL'!AA:AA),"")</f>
        <v/>
      </c>
      <c r="AU721" t="str">
        <f>IF(A721&gt;0,_xlfn.XLOOKUP(A721,'IW38 SEMANA CAL'!B:B,'IW38 SEMANA CAL'!AD:AD),"")</f>
        <v/>
      </c>
      <c r="AV721" t="str">
        <f t="shared" si="11"/>
        <v/>
      </c>
    </row>
    <row r="722" spans="46:48" x14ac:dyDescent="0.35">
      <c r="AT722" t="str">
        <f>IF(A722&gt;0,_xlfn.XLOOKUP(A722,'IW38 SEMANA CAL'!B:B,'IW38 SEMANA CAL'!AA:AA),"")</f>
        <v/>
      </c>
      <c r="AU722" t="str">
        <f>IF(A722&gt;0,_xlfn.XLOOKUP(A722,'IW38 SEMANA CAL'!B:B,'IW38 SEMANA CAL'!AD:AD),"")</f>
        <v/>
      </c>
      <c r="AV722" t="str">
        <f t="shared" si="11"/>
        <v/>
      </c>
    </row>
    <row r="723" spans="46:48" x14ac:dyDescent="0.35">
      <c r="AT723" t="str">
        <f>IF(A723&gt;0,_xlfn.XLOOKUP(A723,'IW38 SEMANA CAL'!B:B,'IW38 SEMANA CAL'!AA:AA),"")</f>
        <v/>
      </c>
      <c r="AU723" t="str">
        <f>IF(A723&gt;0,_xlfn.XLOOKUP(A723,'IW38 SEMANA CAL'!B:B,'IW38 SEMANA CAL'!AD:AD),"")</f>
        <v/>
      </c>
      <c r="AV723" t="str">
        <f t="shared" si="11"/>
        <v/>
      </c>
    </row>
    <row r="724" spans="46:48" x14ac:dyDescent="0.35">
      <c r="AT724" t="str">
        <f>IF(A724&gt;0,_xlfn.XLOOKUP(A724,'IW38 SEMANA CAL'!B:B,'IW38 SEMANA CAL'!AA:AA),"")</f>
        <v/>
      </c>
      <c r="AU724" t="str">
        <f>IF(A724&gt;0,_xlfn.XLOOKUP(A724,'IW38 SEMANA CAL'!B:B,'IW38 SEMANA CAL'!AD:AD),"")</f>
        <v/>
      </c>
      <c r="AV724" t="str">
        <f t="shared" si="11"/>
        <v/>
      </c>
    </row>
    <row r="725" spans="46:48" x14ac:dyDescent="0.35">
      <c r="AT725" t="str">
        <f>IF(A725&gt;0,_xlfn.XLOOKUP(A725,'IW38 SEMANA CAL'!B:B,'IW38 SEMANA CAL'!AA:AA),"")</f>
        <v/>
      </c>
      <c r="AU725" t="str">
        <f>IF(A725&gt;0,_xlfn.XLOOKUP(A725,'IW38 SEMANA CAL'!B:B,'IW38 SEMANA CAL'!AD:AD),"")</f>
        <v/>
      </c>
      <c r="AV725" t="str">
        <f t="shared" si="11"/>
        <v/>
      </c>
    </row>
    <row r="726" spans="46:48" x14ac:dyDescent="0.35">
      <c r="AT726" t="str">
        <f>IF(A726&gt;0,_xlfn.XLOOKUP(A726,'IW38 SEMANA CAL'!B:B,'IW38 SEMANA CAL'!AA:AA),"")</f>
        <v/>
      </c>
      <c r="AU726" t="str">
        <f>IF(A726&gt;0,_xlfn.XLOOKUP(A726,'IW38 SEMANA CAL'!B:B,'IW38 SEMANA CAL'!AD:AD),"")</f>
        <v/>
      </c>
      <c r="AV726" t="str">
        <f t="shared" si="11"/>
        <v/>
      </c>
    </row>
    <row r="727" spans="46:48" x14ac:dyDescent="0.35">
      <c r="AT727" t="str">
        <f>IF(A727&gt;0,_xlfn.XLOOKUP(A727,'IW38 SEMANA CAL'!B:B,'IW38 SEMANA CAL'!AA:AA),"")</f>
        <v/>
      </c>
      <c r="AU727" t="str">
        <f>IF(A727&gt;0,_xlfn.XLOOKUP(A727,'IW38 SEMANA CAL'!B:B,'IW38 SEMANA CAL'!AD:AD),"")</f>
        <v/>
      </c>
      <c r="AV727" t="str">
        <f t="shared" si="11"/>
        <v/>
      </c>
    </row>
    <row r="728" spans="46:48" x14ac:dyDescent="0.35">
      <c r="AT728" t="str">
        <f>IF(A728&gt;0,_xlfn.XLOOKUP(A728,'IW38 SEMANA CAL'!B:B,'IW38 SEMANA CAL'!AA:AA),"")</f>
        <v/>
      </c>
      <c r="AU728" t="str">
        <f>IF(A728&gt;0,_xlfn.XLOOKUP(A728,'IW38 SEMANA CAL'!B:B,'IW38 SEMANA CAL'!AD:AD),"")</f>
        <v/>
      </c>
      <c r="AV728" t="str">
        <f t="shared" si="11"/>
        <v/>
      </c>
    </row>
    <row r="729" spans="46:48" x14ac:dyDescent="0.35">
      <c r="AT729" t="str">
        <f>IF(A729&gt;0,_xlfn.XLOOKUP(A729,'IW38 SEMANA CAL'!B:B,'IW38 SEMANA CAL'!AA:AA),"")</f>
        <v/>
      </c>
      <c r="AU729" t="str">
        <f>IF(A729&gt;0,_xlfn.XLOOKUP(A729,'IW38 SEMANA CAL'!B:B,'IW38 SEMANA CAL'!AD:AD),"")</f>
        <v/>
      </c>
      <c r="AV729" t="str">
        <f t="shared" si="11"/>
        <v/>
      </c>
    </row>
    <row r="730" spans="46:48" x14ac:dyDescent="0.35">
      <c r="AT730" t="str">
        <f>IF(A730&gt;0,_xlfn.XLOOKUP(A730,'IW38 SEMANA CAL'!B:B,'IW38 SEMANA CAL'!AA:AA),"")</f>
        <v/>
      </c>
      <c r="AU730" t="str">
        <f>IF(A730&gt;0,_xlfn.XLOOKUP(A730,'IW38 SEMANA CAL'!B:B,'IW38 SEMANA CAL'!AD:AD),"")</f>
        <v/>
      </c>
      <c r="AV730" t="str">
        <f t="shared" si="11"/>
        <v/>
      </c>
    </row>
    <row r="731" spans="46:48" x14ac:dyDescent="0.35">
      <c r="AT731" t="str">
        <f>IF(A731&gt;0,_xlfn.XLOOKUP(A731,'IW38 SEMANA CAL'!B:B,'IW38 SEMANA CAL'!AA:AA),"")</f>
        <v/>
      </c>
      <c r="AU731" t="str">
        <f>IF(A731&gt;0,_xlfn.XLOOKUP(A731,'IW38 SEMANA CAL'!B:B,'IW38 SEMANA CAL'!AD:AD),"")</f>
        <v/>
      </c>
      <c r="AV731" t="str">
        <f t="shared" si="11"/>
        <v/>
      </c>
    </row>
    <row r="732" spans="46:48" x14ac:dyDescent="0.35">
      <c r="AT732" t="str">
        <f>IF(A732&gt;0,_xlfn.XLOOKUP(A732,'IW38 SEMANA CAL'!B:B,'IW38 SEMANA CAL'!AA:AA),"")</f>
        <v/>
      </c>
      <c r="AU732" t="str">
        <f>IF(A732&gt;0,_xlfn.XLOOKUP(A732,'IW38 SEMANA CAL'!B:B,'IW38 SEMANA CAL'!AD:AD),"")</f>
        <v/>
      </c>
      <c r="AV732" t="str">
        <f t="shared" si="11"/>
        <v/>
      </c>
    </row>
    <row r="733" spans="46:48" x14ac:dyDescent="0.35">
      <c r="AT733" t="str">
        <f>IF(A733&gt;0,_xlfn.XLOOKUP(A733,'IW38 SEMANA CAL'!B:B,'IW38 SEMANA CAL'!AA:AA),"")</f>
        <v/>
      </c>
      <c r="AU733" t="str">
        <f>IF(A733&gt;0,_xlfn.XLOOKUP(A733,'IW38 SEMANA CAL'!B:B,'IW38 SEMANA CAL'!AD:AD),"")</f>
        <v/>
      </c>
      <c r="AV733" t="str">
        <f t="shared" si="11"/>
        <v/>
      </c>
    </row>
    <row r="734" spans="46:48" x14ac:dyDescent="0.35">
      <c r="AT734" t="str">
        <f>IF(A734&gt;0,_xlfn.XLOOKUP(A734,'IW38 SEMANA CAL'!B:B,'IW38 SEMANA CAL'!AA:AA),"")</f>
        <v/>
      </c>
      <c r="AU734" t="str">
        <f>IF(A734&gt;0,_xlfn.XLOOKUP(A734,'IW38 SEMANA CAL'!B:B,'IW38 SEMANA CAL'!AD:AD),"")</f>
        <v/>
      </c>
      <c r="AV734" t="str">
        <f t="shared" si="11"/>
        <v/>
      </c>
    </row>
    <row r="735" spans="46:48" x14ac:dyDescent="0.35">
      <c r="AT735" t="str">
        <f>IF(A735&gt;0,_xlfn.XLOOKUP(A735,'IW38 SEMANA CAL'!B:B,'IW38 SEMANA CAL'!AA:AA),"")</f>
        <v/>
      </c>
      <c r="AU735" t="str">
        <f>IF(A735&gt;0,_xlfn.XLOOKUP(A735,'IW38 SEMANA CAL'!B:B,'IW38 SEMANA CAL'!AD:AD),"")</f>
        <v/>
      </c>
      <c r="AV735" t="str">
        <f t="shared" si="11"/>
        <v/>
      </c>
    </row>
    <row r="736" spans="46:48" x14ac:dyDescent="0.35">
      <c r="AT736" t="str">
        <f>IF(A736&gt;0,_xlfn.XLOOKUP(A736,'IW38 SEMANA CAL'!B:B,'IW38 SEMANA CAL'!AA:AA),"")</f>
        <v/>
      </c>
      <c r="AU736" t="str">
        <f>IF(A736&gt;0,_xlfn.XLOOKUP(A736,'IW38 SEMANA CAL'!B:B,'IW38 SEMANA CAL'!AD:AD),"")</f>
        <v/>
      </c>
      <c r="AV736" t="str">
        <f t="shared" si="11"/>
        <v/>
      </c>
    </row>
    <row r="737" spans="46:48" x14ac:dyDescent="0.35">
      <c r="AT737" t="str">
        <f>IF(A737&gt;0,_xlfn.XLOOKUP(A737,'IW38 SEMANA CAL'!B:B,'IW38 SEMANA CAL'!AA:AA),"")</f>
        <v/>
      </c>
      <c r="AU737" t="str">
        <f>IF(A737&gt;0,_xlfn.XLOOKUP(A737,'IW38 SEMANA CAL'!B:B,'IW38 SEMANA CAL'!AD:AD),"")</f>
        <v/>
      </c>
      <c r="AV737" t="str">
        <f t="shared" si="11"/>
        <v/>
      </c>
    </row>
    <row r="738" spans="46:48" x14ac:dyDescent="0.35">
      <c r="AT738" t="str">
        <f>IF(A738&gt;0,_xlfn.XLOOKUP(A738,'IW38 SEMANA CAL'!B:B,'IW38 SEMANA CAL'!AA:AA),"")</f>
        <v/>
      </c>
      <c r="AU738" t="str">
        <f>IF(A738&gt;0,_xlfn.XLOOKUP(A738,'IW38 SEMANA CAL'!B:B,'IW38 SEMANA CAL'!AD:AD),"")</f>
        <v/>
      </c>
      <c r="AV738" t="str">
        <f t="shared" si="11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38D45-3540-4394-AC4B-47F1FE9E7D26}">
  <sheetPr codeName="Hoja11"/>
  <dimension ref="A1:AH2230"/>
  <sheetViews>
    <sheetView zoomScaleNormal="100" workbookViewId="0">
      <pane ySplit="1" topLeftCell="A2" activePane="bottomLeft" state="frozen"/>
      <selection pane="bottomLeft" activeCell="B2" sqref="B2:B20000"/>
    </sheetView>
  </sheetViews>
  <sheetFormatPr baseColWidth="10" defaultRowHeight="14.5" x14ac:dyDescent="0.35"/>
  <cols>
    <col min="1" max="1" width="32.453125" customWidth="1"/>
    <col min="4" max="4" width="36.453125" customWidth="1"/>
    <col min="16" max="16" width="29" customWidth="1"/>
    <col min="27" max="27" width="15.453125" customWidth="1"/>
    <col min="29" max="30" width="13.7265625" customWidth="1"/>
    <col min="31" max="31" width="21.7265625" customWidth="1"/>
    <col min="32" max="32" width="16.7265625" customWidth="1"/>
    <col min="33" max="33" width="15.54296875" customWidth="1"/>
  </cols>
  <sheetData>
    <row r="1" spans="1:34" x14ac:dyDescent="0.35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119</v>
      </c>
      <c r="AE1" s="29" t="s">
        <v>831</v>
      </c>
      <c r="AF1" s="29" t="s">
        <v>819</v>
      </c>
      <c r="AG1" s="29" t="s">
        <v>3325</v>
      </c>
      <c r="AH1" s="29" t="s">
        <v>5095</v>
      </c>
    </row>
    <row r="2" spans="1:34" x14ac:dyDescent="0.35">
      <c r="A2" t="s">
        <v>221</v>
      </c>
      <c r="B2">
        <v>6626747</v>
      </c>
      <c r="C2" t="s">
        <v>129</v>
      </c>
      <c r="D2" t="s">
        <v>8315</v>
      </c>
      <c r="E2" t="s">
        <v>310</v>
      </c>
      <c r="F2" t="s">
        <v>402</v>
      </c>
      <c r="G2" t="s">
        <v>132</v>
      </c>
      <c r="H2" s="16">
        <v>45884</v>
      </c>
      <c r="J2" t="s">
        <v>856</v>
      </c>
      <c r="K2">
        <v>1215156</v>
      </c>
      <c r="L2" t="s">
        <v>309</v>
      </c>
      <c r="O2">
        <v>10014650</v>
      </c>
      <c r="P2" t="s">
        <v>221</v>
      </c>
      <c r="Q2">
        <v>0</v>
      </c>
      <c r="R2" t="s">
        <v>329</v>
      </c>
      <c r="S2" t="s">
        <v>329</v>
      </c>
      <c r="T2">
        <v>11619299</v>
      </c>
      <c r="U2" s="16">
        <v>45853</v>
      </c>
      <c r="V2" s="16">
        <v>45884</v>
      </c>
      <c r="W2" s="16">
        <v>45853</v>
      </c>
      <c r="X2">
        <v>0</v>
      </c>
      <c r="Y2">
        <v>1290900</v>
      </c>
      <c r="Z2" t="s">
        <v>1568</v>
      </c>
      <c r="AA2" t="s">
        <v>246</v>
      </c>
      <c r="AB2" t="s">
        <v>121</v>
      </c>
      <c r="AC2" t="s">
        <v>255</v>
      </c>
      <c r="AE2" t="str">
        <f>IF(B2&gt;0,IF(B2&gt;0,(IF(B2&lt;&gt;'PLAN SEMANAL'!$A$2,BLTOTAL!AA2,""))),"")</f>
        <v>AUXILIAR</v>
      </c>
      <c r="AF2" t="str">
        <f>IF(AH2="Completo","Completo",IF(IF(B2&gt;0,_xlfn.XLOOKUP(B2,'Detalle reservas completas fesa'!K:K,'Detalle reservas completas fesa'!Q:Q,_xlfn.XLOOKUP(B2,'MB25'!L:L,'MB25'!Q:Q,"Incompleto")),"")="PENDIENTE","Incompleto",IF(B2&gt;0,_xlfn.XLOOKUP(B2,'Detalle reservas completas fesa'!K:K,'Detalle reservas completas fesa'!Q:Q,IF(AD2="SIN MATERIAL","Completo",IF(AD2="COMPLETO","Completo","Incompleto"))))))</f>
        <v>Incompleto</v>
      </c>
      <c r="AG2">
        <f>IF(B2&gt;0,_xlfn.XLOOKUP(B2,IW49BLTOTAL!A:A,IW49BLTOTAL!H:H),"")</f>
        <v>5</v>
      </c>
      <c r="AH2" t="str">
        <f>IF(IFERROR(_xlfn.XLOOKUP(B2,'Detalle custodia'!B:B,'Detalle custodia'!O:O),"")="custodia","Completo","")</f>
        <v/>
      </c>
    </row>
    <row r="3" spans="1:34" x14ac:dyDescent="0.35">
      <c r="A3" t="s">
        <v>152</v>
      </c>
      <c r="B3">
        <v>6626641</v>
      </c>
      <c r="C3" t="s">
        <v>129</v>
      </c>
      <c r="D3" t="s">
        <v>7527</v>
      </c>
      <c r="E3" t="s">
        <v>310</v>
      </c>
      <c r="F3" t="s">
        <v>133</v>
      </c>
      <c r="G3" t="s">
        <v>132</v>
      </c>
      <c r="H3" s="16">
        <v>45858</v>
      </c>
      <c r="I3" s="16">
        <v>45858</v>
      </c>
      <c r="J3" t="s">
        <v>856</v>
      </c>
      <c r="K3">
        <v>1215156</v>
      </c>
      <c r="L3" t="s">
        <v>307</v>
      </c>
      <c r="O3">
        <v>10014641</v>
      </c>
      <c r="P3" t="s">
        <v>152</v>
      </c>
      <c r="Q3">
        <v>0</v>
      </c>
      <c r="R3" t="s">
        <v>329</v>
      </c>
      <c r="S3" t="s">
        <v>342</v>
      </c>
      <c r="T3">
        <v>11618006</v>
      </c>
      <c r="U3" s="16">
        <v>45852</v>
      </c>
      <c r="V3" s="16">
        <v>45858</v>
      </c>
      <c r="W3" s="16">
        <v>45852</v>
      </c>
      <c r="X3">
        <v>0</v>
      </c>
      <c r="Y3">
        <v>1290900</v>
      </c>
      <c r="Z3" t="s">
        <v>1568</v>
      </c>
      <c r="AA3" t="s">
        <v>246</v>
      </c>
      <c r="AB3" t="s">
        <v>121</v>
      </c>
      <c r="AC3" t="s">
        <v>255</v>
      </c>
      <c r="AE3" t="str">
        <f>IF(B3&gt;0,IF(B3&gt;0,(IF(B3&lt;&gt;'PLAN SEMANAL'!$A$2,BLTOTAL!AA3,""))),"")</f>
        <v>AUXILIAR</v>
      </c>
      <c r="AF3" t="str">
        <f>IF(AH3="Completo","Completo",IF(IF(B3&gt;0,_xlfn.XLOOKUP(B3,'Detalle reservas completas fesa'!K:K,'Detalle reservas completas fesa'!Q:Q,_xlfn.XLOOKUP(B3,'MB25'!L:L,'MB25'!Q:Q,"Incompleto")),"")="PENDIENTE","Incompleto",IF(B3&gt;0,_xlfn.XLOOKUP(B3,'Detalle reservas completas fesa'!K:K,'Detalle reservas completas fesa'!Q:Q,IF(AD3="SIN MATERIAL","Completo",IF(AD3="COMPLETO","Completo","Incompleto"))))))</f>
        <v>Incompleto</v>
      </c>
      <c r="AG3">
        <f>IF(B3&gt;0,_xlfn.XLOOKUP(B3,IW49BLTOTAL!A:A,IW49BLTOTAL!H:H),"")</f>
        <v>6</v>
      </c>
      <c r="AH3" t="str">
        <f>IF(IFERROR(_xlfn.XLOOKUP(B3,'Detalle custodia'!B:B,'Detalle custodia'!O:O),"")="custodia","Completo","")</f>
        <v/>
      </c>
    </row>
    <row r="4" spans="1:34" x14ac:dyDescent="0.35">
      <c r="A4" t="s">
        <v>173</v>
      </c>
      <c r="B4">
        <v>6626637</v>
      </c>
      <c r="C4" t="s">
        <v>123</v>
      </c>
      <c r="D4" t="s">
        <v>8316</v>
      </c>
      <c r="E4" t="s">
        <v>310</v>
      </c>
      <c r="F4" t="s">
        <v>133</v>
      </c>
      <c r="G4" t="s">
        <v>8317</v>
      </c>
      <c r="H4" s="16">
        <v>45870</v>
      </c>
      <c r="I4" s="16">
        <v>45870</v>
      </c>
      <c r="J4" t="s">
        <v>856</v>
      </c>
      <c r="K4">
        <v>1210101</v>
      </c>
      <c r="L4" t="s">
        <v>341</v>
      </c>
      <c r="O4">
        <v>10014656</v>
      </c>
      <c r="P4" t="s">
        <v>173</v>
      </c>
      <c r="Q4">
        <v>0</v>
      </c>
      <c r="R4" t="s">
        <v>296</v>
      </c>
      <c r="S4" t="s">
        <v>296</v>
      </c>
      <c r="T4">
        <v>11465287</v>
      </c>
      <c r="U4" s="16">
        <v>45852</v>
      </c>
      <c r="V4" s="16">
        <v>45870</v>
      </c>
      <c r="W4" s="16">
        <v>45853</v>
      </c>
      <c r="X4">
        <v>0</v>
      </c>
      <c r="Y4">
        <v>1290900</v>
      </c>
      <c r="Z4" t="s">
        <v>1568</v>
      </c>
      <c r="AA4" t="s">
        <v>248</v>
      </c>
      <c r="AB4" t="s">
        <v>121</v>
      </c>
      <c r="AC4" t="s">
        <v>255</v>
      </c>
      <c r="AD4" t="s">
        <v>122</v>
      </c>
      <c r="AE4" t="str">
        <f>IF(B4&gt;0,IF(B4&gt;0,(IF(B4&lt;&gt;'PLAN SEMANAL'!$A$2,BLTOTAL!AA4,""))),"")</f>
        <v>PERFORACIO</v>
      </c>
      <c r="AF4" t="str">
        <f>IF(AH4="Completo","Completo",IF(IF(B4&gt;0,_xlfn.XLOOKUP(B4,'Detalle reservas completas fesa'!K:K,'Detalle reservas completas fesa'!Q:Q,_xlfn.XLOOKUP(B4,'MB25'!L:L,'MB25'!Q:Q,"Incompleto")),"")="PENDIENTE","Incompleto",IF(B4&gt;0,_xlfn.XLOOKUP(B4,'Detalle reservas completas fesa'!K:K,'Detalle reservas completas fesa'!Q:Q,IF(AD4="SIN MATERIAL","Completo",IF(AD4="COMPLETO","Completo","Incompleto"))))))</f>
        <v>Completo</v>
      </c>
      <c r="AG4">
        <f>IF(B4&gt;0,_xlfn.XLOOKUP(B4,IW49BLTOTAL!A:A,IW49BLTOTAL!H:H),"")</f>
        <v>4</v>
      </c>
      <c r="AH4" t="str">
        <f>IF(IFERROR(_xlfn.XLOOKUP(B4,'Detalle custodia'!B:B,'Detalle custodia'!O:O),"")="custodia","Completo","")</f>
        <v/>
      </c>
    </row>
    <row r="5" spans="1:34" x14ac:dyDescent="0.35">
      <c r="A5" t="s">
        <v>272</v>
      </c>
      <c r="B5">
        <v>6626634</v>
      </c>
      <c r="C5" t="s">
        <v>123</v>
      </c>
      <c r="D5" t="s">
        <v>8318</v>
      </c>
      <c r="E5" t="s">
        <v>310</v>
      </c>
      <c r="F5" t="s">
        <v>133</v>
      </c>
      <c r="G5" t="s">
        <v>132</v>
      </c>
      <c r="H5" s="16">
        <v>45889</v>
      </c>
      <c r="I5" s="16">
        <v>45889</v>
      </c>
      <c r="J5" t="s">
        <v>856</v>
      </c>
      <c r="K5">
        <v>1210102</v>
      </c>
      <c r="L5" t="s">
        <v>273</v>
      </c>
      <c r="O5">
        <v>10017653</v>
      </c>
      <c r="P5" t="s">
        <v>165</v>
      </c>
      <c r="Q5">
        <v>0</v>
      </c>
      <c r="R5" t="s">
        <v>296</v>
      </c>
      <c r="S5" t="s">
        <v>342</v>
      </c>
      <c r="T5">
        <v>11616318</v>
      </c>
      <c r="U5" s="16">
        <v>45852</v>
      </c>
      <c r="V5" s="16">
        <v>45889</v>
      </c>
      <c r="W5" s="16">
        <v>45852</v>
      </c>
      <c r="X5">
        <v>0</v>
      </c>
      <c r="Y5">
        <v>1290900</v>
      </c>
      <c r="Z5" t="s">
        <v>1568</v>
      </c>
      <c r="AA5" t="s">
        <v>248</v>
      </c>
      <c r="AB5" t="s">
        <v>121</v>
      </c>
      <c r="AC5" t="s">
        <v>255</v>
      </c>
      <c r="AD5" t="s">
        <v>141</v>
      </c>
      <c r="AE5" t="str">
        <f>IF(B5&gt;0,IF(B5&gt;0,(IF(B5&lt;&gt;'PLAN SEMANAL'!$A$2,BLTOTAL!AA5,""))),"")</f>
        <v>PERFORACIO</v>
      </c>
      <c r="AF5" t="str">
        <f>IF(AH5="Completo","Completo",IF(IF(B5&gt;0,_xlfn.XLOOKUP(B5,'Detalle reservas completas fesa'!K:K,'Detalle reservas completas fesa'!Q:Q,_xlfn.XLOOKUP(B5,'MB25'!L:L,'MB25'!Q:Q,"Incompleto")),"")="PENDIENTE","Incompleto",IF(B5&gt;0,_xlfn.XLOOKUP(B5,'Detalle reservas completas fesa'!K:K,'Detalle reservas completas fesa'!Q:Q,IF(AD5="SIN MATERIAL","Completo",IF(AD5="COMPLETO","Completo","Incompleto"))))))</f>
        <v>Incompleto</v>
      </c>
      <c r="AG5">
        <f>IF(B5&gt;0,_xlfn.XLOOKUP(B5,IW49BLTOTAL!A:A,IW49BLTOTAL!H:H),"")</f>
        <v>1</v>
      </c>
      <c r="AH5" t="str">
        <f>IF(IFERROR(_xlfn.XLOOKUP(B5,'Detalle custodia'!B:B,'Detalle custodia'!O:O),"")="custodia","Completo","")</f>
        <v/>
      </c>
    </row>
    <row r="6" spans="1:34" x14ac:dyDescent="0.35">
      <c r="A6" t="s">
        <v>272</v>
      </c>
      <c r="B6">
        <v>6626633</v>
      </c>
      <c r="C6" t="s">
        <v>123</v>
      </c>
      <c r="D6" t="s">
        <v>8319</v>
      </c>
      <c r="E6" t="s">
        <v>310</v>
      </c>
      <c r="F6" t="s">
        <v>133</v>
      </c>
      <c r="G6" t="s">
        <v>132</v>
      </c>
      <c r="H6" s="16">
        <v>45870</v>
      </c>
      <c r="I6" s="16">
        <v>45870</v>
      </c>
      <c r="J6" t="s">
        <v>856</v>
      </c>
      <c r="K6">
        <v>1210102</v>
      </c>
      <c r="L6" t="s">
        <v>273</v>
      </c>
      <c r="O6">
        <v>10017653</v>
      </c>
      <c r="P6" t="s">
        <v>165</v>
      </c>
      <c r="Q6">
        <v>0</v>
      </c>
      <c r="R6" t="s">
        <v>296</v>
      </c>
      <c r="S6" t="s">
        <v>342</v>
      </c>
      <c r="T6">
        <v>11594801</v>
      </c>
      <c r="U6" s="16">
        <v>45852</v>
      </c>
      <c r="V6" s="16">
        <v>45870</v>
      </c>
      <c r="W6" s="16">
        <v>45852</v>
      </c>
      <c r="X6">
        <v>0</v>
      </c>
      <c r="Y6">
        <v>1290900</v>
      </c>
      <c r="Z6" t="s">
        <v>1568</v>
      </c>
      <c r="AA6" t="s">
        <v>248</v>
      </c>
      <c r="AB6" t="s">
        <v>121</v>
      </c>
      <c r="AC6" t="s">
        <v>255</v>
      </c>
      <c r="AD6" t="s">
        <v>141</v>
      </c>
      <c r="AE6" t="str">
        <f>IF(B6&gt;0,IF(B6&gt;0,(IF(B6&lt;&gt;'PLAN SEMANAL'!$A$2,BLTOTAL!AA6,""))),"")</f>
        <v>PERFORACIO</v>
      </c>
      <c r="AF6" t="str">
        <f>IF(AH6="Completo","Completo",IF(IF(B6&gt;0,_xlfn.XLOOKUP(B6,'Detalle reservas completas fesa'!K:K,'Detalle reservas completas fesa'!Q:Q,_xlfn.XLOOKUP(B6,'MB25'!L:L,'MB25'!Q:Q,"Incompleto")),"")="PENDIENTE","Incompleto",IF(B6&gt;0,_xlfn.XLOOKUP(B6,'Detalle reservas completas fesa'!K:K,'Detalle reservas completas fesa'!Q:Q,IF(AD6="SIN MATERIAL","Completo",IF(AD6="COMPLETO","Completo","Incompleto"))))))</f>
        <v>Incompleto</v>
      </c>
      <c r="AG6">
        <f>IF(B6&gt;0,_xlfn.XLOOKUP(B6,IW49BLTOTAL!A:A,IW49BLTOTAL!H:H),"")</f>
        <v>0.5</v>
      </c>
      <c r="AH6" t="str">
        <f>IF(IFERROR(_xlfn.XLOOKUP(B6,'Detalle custodia'!B:B,'Detalle custodia'!O:O),"")="custodia","Completo","")</f>
        <v/>
      </c>
    </row>
    <row r="7" spans="1:34" x14ac:dyDescent="0.35">
      <c r="A7" t="s">
        <v>3804</v>
      </c>
      <c r="B7">
        <v>6626631</v>
      </c>
      <c r="C7" t="s">
        <v>123</v>
      </c>
      <c r="D7" t="s">
        <v>8320</v>
      </c>
      <c r="E7" t="s">
        <v>310</v>
      </c>
      <c r="F7" t="s">
        <v>133</v>
      </c>
      <c r="G7" t="s">
        <v>132</v>
      </c>
      <c r="H7" s="16">
        <v>45901</v>
      </c>
      <c r="I7" s="16">
        <v>45901</v>
      </c>
      <c r="J7" t="s">
        <v>856</v>
      </c>
      <c r="K7">
        <v>1210102</v>
      </c>
      <c r="L7" t="s">
        <v>3805</v>
      </c>
      <c r="O7">
        <v>10018963</v>
      </c>
      <c r="P7" t="s">
        <v>3806</v>
      </c>
      <c r="Q7">
        <v>0</v>
      </c>
      <c r="R7" t="s">
        <v>296</v>
      </c>
      <c r="S7" t="s">
        <v>342</v>
      </c>
      <c r="T7">
        <v>11616644</v>
      </c>
      <c r="U7" s="16">
        <v>45852</v>
      </c>
      <c r="V7" s="16">
        <v>45901</v>
      </c>
      <c r="W7" s="16">
        <v>45852</v>
      </c>
      <c r="X7">
        <v>0</v>
      </c>
      <c r="Y7">
        <v>1290900</v>
      </c>
      <c r="Z7" t="s">
        <v>1568</v>
      </c>
      <c r="AA7" t="s">
        <v>248</v>
      </c>
      <c r="AB7" t="s">
        <v>121</v>
      </c>
      <c r="AC7" t="s">
        <v>255</v>
      </c>
      <c r="AD7" t="s">
        <v>141</v>
      </c>
      <c r="AE7" t="str">
        <f>IF(B7&gt;0,IF(B7&gt;0,(IF(B7&lt;&gt;'PLAN SEMANAL'!$A$2,BLTOTAL!AA7,""))),"")</f>
        <v>PERFORACIO</v>
      </c>
      <c r="AF7" t="str">
        <f>IF(AH7="Completo","Completo",IF(IF(B7&gt;0,_xlfn.XLOOKUP(B7,'Detalle reservas completas fesa'!K:K,'Detalle reservas completas fesa'!Q:Q,_xlfn.XLOOKUP(B7,'MB25'!L:L,'MB25'!Q:Q,"Incompleto")),"")="PENDIENTE","Incompleto",IF(B7&gt;0,_xlfn.XLOOKUP(B7,'Detalle reservas completas fesa'!K:K,'Detalle reservas completas fesa'!Q:Q,IF(AD7="SIN MATERIAL","Completo",IF(AD7="COMPLETO","Completo","Incompleto"))))))</f>
        <v>Incompleto</v>
      </c>
      <c r="AG7">
        <f>IF(B7&gt;0,_xlfn.XLOOKUP(B7,IW49BLTOTAL!A:A,IW49BLTOTAL!H:H),"")</f>
        <v>8</v>
      </c>
      <c r="AH7" t="str">
        <f>IF(IFERROR(_xlfn.XLOOKUP(B7,'Detalle custodia'!B:B,'Detalle custodia'!O:O),"")="custodia","Completo","")</f>
        <v/>
      </c>
    </row>
    <row r="8" spans="1:34" x14ac:dyDescent="0.35">
      <c r="A8" t="s">
        <v>286</v>
      </c>
      <c r="B8">
        <v>6626403</v>
      </c>
      <c r="C8" t="s">
        <v>123</v>
      </c>
      <c r="D8" t="s">
        <v>8321</v>
      </c>
      <c r="E8" t="s">
        <v>310</v>
      </c>
      <c r="F8" t="s">
        <v>259</v>
      </c>
      <c r="G8" t="s">
        <v>124</v>
      </c>
      <c r="H8" s="16">
        <v>45857</v>
      </c>
      <c r="I8" s="16">
        <v>45857</v>
      </c>
      <c r="J8" t="s">
        <v>5407</v>
      </c>
      <c r="K8">
        <v>1212120</v>
      </c>
      <c r="L8" t="s">
        <v>287</v>
      </c>
      <c r="O8">
        <v>10014655</v>
      </c>
      <c r="P8" t="s">
        <v>286</v>
      </c>
      <c r="Q8">
        <v>0</v>
      </c>
      <c r="R8" t="s">
        <v>343</v>
      </c>
      <c r="S8" t="s">
        <v>343</v>
      </c>
      <c r="T8">
        <v>11619409</v>
      </c>
      <c r="U8" s="16">
        <v>45851</v>
      </c>
      <c r="V8" s="16">
        <v>45857</v>
      </c>
      <c r="W8" s="16">
        <v>45853</v>
      </c>
      <c r="X8">
        <v>0</v>
      </c>
      <c r="Y8">
        <v>1290900</v>
      </c>
      <c r="Z8" t="s">
        <v>1568</v>
      </c>
      <c r="AA8" t="s">
        <v>247</v>
      </c>
      <c r="AB8" t="s">
        <v>121</v>
      </c>
      <c r="AC8" t="s">
        <v>255</v>
      </c>
      <c r="AD8" t="s">
        <v>141</v>
      </c>
      <c r="AE8" t="str">
        <f>IF(B8&gt;0,IF(B8&gt;0,(IF(B8&lt;&gt;'PLAN SEMANAL'!$A$2,BLTOTAL!AA8,""))),"")</f>
        <v>CARGUIO</v>
      </c>
      <c r="AF8" t="str">
        <f>IF(AH8="Completo","Completo",IF(IF(B8&gt;0,_xlfn.XLOOKUP(B8,'Detalle reservas completas fesa'!K:K,'Detalle reservas completas fesa'!Q:Q,_xlfn.XLOOKUP(B8,'MB25'!L:L,'MB25'!Q:Q,"Incompleto")),"")="PENDIENTE","Incompleto",IF(B8&gt;0,_xlfn.XLOOKUP(B8,'Detalle reservas completas fesa'!K:K,'Detalle reservas completas fesa'!Q:Q,IF(AD8="SIN MATERIAL","Completo",IF(AD8="COMPLETO","Completo","Incompleto"))))))</f>
        <v>Incompleto</v>
      </c>
      <c r="AG8">
        <f>IF(B8&gt;0,_xlfn.XLOOKUP(B8,IW49BLTOTAL!A:A,IW49BLTOTAL!H:H),"")</f>
        <v>6</v>
      </c>
      <c r="AH8" t="str">
        <f>IF(IFERROR(_xlfn.XLOOKUP(B8,'Detalle custodia'!B:B,'Detalle custodia'!O:O),"")="custodia","Completo","")</f>
        <v/>
      </c>
    </row>
    <row r="9" spans="1:34" x14ac:dyDescent="0.35">
      <c r="A9" t="s">
        <v>286</v>
      </c>
      <c r="B9">
        <v>6626402</v>
      </c>
      <c r="C9" t="s">
        <v>123</v>
      </c>
      <c r="D9" t="s">
        <v>8322</v>
      </c>
      <c r="E9" t="s">
        <v>310</v>
      </c>
      <c r="F9" t="s">
        <v>259</v>
      </c>
      <c r="G9" t="s">
        <v>124</v>
      </c>
      <c r="H9" s="16">
        <v>45857</v>
      </c>
      <c r="I9" s="16">
        <v>45857</v>
      </c>
      <c r="J9" t="s">
        <v>5407</v>
      </c>
      <c r="K9">
        <v>1212120</v>
      </c>
      <c r="L9" t="s">
        <v>287</v>
      </c>
      <c r="O9">
        <v>10014655</v>
      </c>
      <c r="P9" t="s">
        <v>286</v>
      </c>
      <c r="Q9">
        <v>0</v>
      </c>
      <c r="R9" t="s">
        <v>343</v>
      </c>
      <c r="S9" t="s">
        <v>343</v>
      </c>
      <c r="T9">
        <v>11619408</v>
      </c>
      <c r="U9" s="16">
        <v>45851</v>
      </c>
      <c r="V9" s="16">
        <v>45857</v>
      </c>
      <c r="W9" s="16">
        <v>45853</v>
      </c>
      <c r="X9">
        <v>0</v>
      </c>
      <c r="Y9">
        <v>1290900</v>
      </c>
      <c r="Z9" t="s">
        <v>1568</v>
      </c>
      <c r="AA9" t="s">
        <v>247</v>
      </c>
      <c r="AB9" t="s">
        <v>121</v>
      </c>
      <c r="AC9" t="s">
        <v>255</v>
      </c>
      <c r="AD9" t="s">
        <v>141</v>
      </c>
      <c r="AE9" t="str">
        <f>IF(B9&gt;0,IF(B9&gt;0,(IF(B9&lt;&gt;'PLAN SEMANAL'!$A$2,BLTOTAL!AA9,""))),"")</f>
        <v>CARGUIO</v>
      </c>
      <c r="AF9" t="str">
        <f>IF(AH9="Completo","Completo",IF(IF(B9&gt;0,_xlfn.XLOOKUP(B9,'Detalle reservas completas fesa'!K:K,'Detalle reservas completas fesa'!Q:Q,_xlfn.XLOOKUP(B9,'MB25'!L:L,'MB25'!Q:Q,"Incompleto")),"")="PENDIENTE","Incompleto",IF(B9&gt;0,_xlfn.XLOOKUP(B9,'Detalle reservas completas fesa'!K:K,'Detalle reservas completas fesa'!Q:Q,IF(AD9="SIN MATERIAL","Completo",IF(AD9="COMPLETO","Completo","Incompleto"))))))</f>
        <v>Incompleto</v>
      </c>
      <c r="AG9">
        <f>IF(B9&gt;0,_xlfn.XLOOKUP(B9,IW49BLTOTAL!A:A,IW49BLTOTAL!H:H),"")</f>
        <v>6</v>
      </c>
      <c r="AH9" t="str">
        <f>IF(IFERROR(_xlfn.XLOOKUP(B9,'Detalle custodia'!B:B,'Detalle custodia'!O:O),"")="custodia","Completo","")</f>
        <v/>
      </c>
    </row>
    <row r="10" spans="1:34" x14ac:dyDescent="0.35">
      <c r="A10" t="s">
        <v>286</v>
      </c>
      <c r="B10">
        <v>6626401</v>
      </c>
      <c r="C10" t="s">
        <v>123</v>
      </c>
      <c r="D10" t="s">
        <v>8323</v>
      </c>
      <c r="E10" t="s">
        <v>310</v>
      </c>
      <c r="F10" t="s">
        <v>259</v>
      </c>
      <c r="G10" t="s">
        <v>124</v>
      </c>
      <c r="H10" s="16">
        <v>45857</v>
      </c>
      <c r="I10" s="16">
        <v>45857</v>
      </c>
      <c r="J10" t="s">
        <v>5407</v>
      </c>
      <c r="K10">
        <v>1212120</v>
      </c>
      <c r="L10" t="s">
        <v>287</v>
      </c>
      <c r="O10">
        <v>10014655</v>
      </c>
      <c r="P10" t="s">
        <v>286</v>
      </c>
      <c r="Q10">
        <v>0</v>
      </c>
      <c r="R10" t="s">
        <v>343</v>
      </c>
      <c r="S10" t="s">
        <v>343</v>
      </c>
      <c r="T10">
        <v>11619407</v>
      </c>
      <c r="U10" s="16">
        <v>45851</v>
      </c>
      <c r="V10" s="16">
        <v>45857</v>
      </c>
      <c r="W10" s="16">
        <v>45853</v>
      </c>
      <c r="X10">
        <v>0</v>
      </c>
      <c r="Y10">
        <v>1290900</v>
      </c>
      <c r="Z10" t="s">
        <v>1568</v>
      </c>
      <c r="AA10" t="s">
        <v>247</v>
      </c>
      <c r="AB10" t="s">
        <v>121</v>
      </c>
      <c r="AC10" t="s">
        <v>255</v>
      </c>
      <c r="AD10" t="s">
        <v>141</v>
      </c>
      <c r="AE10" t="str">
        <f>IF(B10&gt;0,IF(B10&gt;0,(IF(B10&lt;&gt;'PLAN SEMANAL'!$A$2,BLTOTAL!AA10,""))),"")</f>
        <v>CARGUIO</v>
      </c>
      <c r="AF10" t="str">
        <f>IF(AH10="Completo","Completo",IF(IF(B10&gt;0,_xlfn.XLOOKUP(B10,'Detalle reservas completas fesa'!K:K,'Detalle reservas completas fesa'!Q:Q,_xlfn.XLOOKUP(B10,'MB25'!L:L,'MB25'!Q:Q,"Incompleto")),"")="PENDIENTE","Incompleto",IF(B10&gt;0,_xlfn.XLOOKUP(B10,'Detalle reservas completas fesa'!K:K,'Detalle reservas completas fesa'!Q:Q,IF(AD10="SIN MATERIAL","Completo",IF(AD10="COMPLETO","Completo","Incompleto"))))))</f>
        <v>Incompleto</v>
      </c>
      <c r="AG10">
        <f>IF(B10&gt;0,_xlfn.XLOOKUP(B10,IW49BLTOTAL!A:A,IW49BLTOTAL!H:H),"")</f>
        <v>8</v>
      </c>
      <c r="AH10" t="str">
        <f>IF(IFERROR(_xlfn.XLOOKUP(B10,'Detalle custodia'!B:B,'Detalle custodia'!O:O),"")="custodia","Completo","")</f>
        <v/>
      </c>
    </row>
    <row r="11" spans="1:34" x14ac:dyDescent="0.35">
      <c r="A11" t="s">
        <v>286</v>
      </c>
      <c r="B11">
        <v>6626360</v>
      </c>
      <c r="C11" t="s">
        <v>123</v>
      </c>
      <c r="D11" t="s">
        <v>8324</v>
      </c>
      <c r="E11" t="s">
        <v>310</v>
      </c>
      <c r="F11" t="s">
        <v>259</v>
      </c>
      <c r="G11" t="s">
        <v>124</v>
      </c>
      <c r="H11" s="16">
        <v>45857</v>
      </c>
      <c r="I11" s="16">
        <v>45857</v>
      </c>
      <c r="J11" t="s">
        <v>5407</v>
      </c>
      <c r="K11">
        <v>1212120</v>
      </c>
      <c r="L11" t="s">
        <v>287</v>
      </c>
      <c r="O11">
        <v>10014655</v>
      </c>
      <c r="P11" t="s">
        <v>286</v>
      </c>
      <c r="Q11">
        <v>0</v>
      </c>
      <c r="R11" t="s">
        <v>343</v>
      </c>
      <c r="S11" t="s">
        <v>343</v>
      </c>
      <c r="T11">
        <v>11619406</v>
      </c>
      <c r="U11" s="16">
        <v>45851</v>
      </c>
      <c r="V11" s="16">
        <v>45857</v>
      </c>
      <c r="W11" s="16">
        <v>45853</v>
      </c>
      <c r="X11">
        <v>0</v>
      </c>
      <c r="Y11">
        <v>1290900</v>
      </c>
      <c r="Z11" t="s">
        <v>1568</v>
      </c>
      <c r="AA11" t="s">
        <v>247</v>
      </c>
      <c r="AB11" t="s">
        <v>121</v>
      </c>
      <c r="AC11" t="s">
        <v>255</v>
      </c>
      <c r="AD11" t="s">
        <v>141</v>
      </c>
      <c r="AE11" t="str">
        <f>IF(B11&gt;0,IF(B11&gt;0,(IF(B11&lt;&gt;'PLAN SEMANAL'!$A$2,BLTOTAL!AA11,""))),"")</f>
        <v>CARGUIO</v>
      </c>
      <c r="AF11" t="str">
        <f>IF(AH11="Completo","Completo",IF(IF(B11&gt;0,_xlfn.XLOOKUP(B11,'Detalle reservas completas fesa'!K:K,'Detalle reservas completas fesa'!Q:Q,_xlfn.XLOOKUP(B11,'MB25'!L:L,'MB25'!Q:Q,"Incompleto")),"")="PENDIENTE","Incompleto",IF(B11&gt;0,_xlfn.XLOOKUP(B11,'Detalle reservas completas fesa'!K:K,'Detalle reservas completas fesa'!Q:Q,IF(AD11="SIN MATERIAL","Completo",IF(AD11="COMPLETO","Completo","Incompleto"))))))</f>
        <v>Incompleto</v>
      </c>
      <c r="AG11">
        <f>IF(B11&gt;0,_xlfn.XLOOKUP(B11,IW49BLTOTAL!A:A,IW49BLTOTAL!H:H),"")</f>
        <v>2</v>
      </c>
      <c r="AH11" t="str">
        <f>IF(IFERROR(_xlfn.XLOOKUP(B11,'Detalle custodia'!B:B,'Detalle custodia'!O:O),"")="custodia","Completo","")</f>
        <v/>
      </c>
    </row>
    <row r="12" spans="1:34" x14ac:dyDescent="0.35">
      <c r="A12" t="s">
        <v>286</v>
      </c>
      <c r="B12">
        <v>6626359</v>
      </c>
      <c r="C12" t="s">
        <v>123</v>
      </c>
      <c r="D12" t="s">
        <v>8325</v>
      </c>
      <c r="E12" t="s">
        <v>310</v>
      </c>
      <c r="F12" t="s">
        <v>259</v>
      </c>
      <c r="G12" t="s">
        <v>124</v>
      </c>
      <c r="H12" s="16">
        <v>45857</v>
      </c>
      <c r="I12" s="16">
        <v>45857</v>
      </c>
      <c r="J12" t="s">
        <v>5407</v>
      </c>
      <c r="K12">
        <v>1212120</v>
      </c>
      <c r="L12" t="s">
        <v>287</v>
      </c>
      <c r="O12">
        <v>10014655</v>
      </c>
      <c r="P12" t="s">
        <v>286</v>
      </c>
      <c r="Q12">
        <v>0</v>
      </c>
      <c r="R12" t="s">
        <v>343</v>
      </c>
      <c r="S12" t="s">
        <v>343</v>
      </c>
      <c r="T12">
        <v>11619405</v>
      </c>
      <c r="U12" s="16">
        <v>45851</v>
      </c>
      <c r="V12" s="16">
        <v>45857</v>
      </c>
      <c r="W12" s="16">
        <v>45853</v>
      </c>
      <c r="X12">
        <v>0</v>
      </c>
      <c r="Y12">
        <v>1290900</v>
      </c>
      <c r="Z12" t="s">
        <v>1568</v>
      </c>
      <c r="AA12" t="s">
        <v>247</v>
      </c>
      <c r="AB12" t="s">
        <v>121</v>
      </c>
      <c r="AC12" t="s">
        <v>255</v>
      </c>
      <c r="AD12" t="s">
        <v>141</v>
      </c>
      <c r="AE12" t="str">
        <f>IF(B12&gt;0,IF(B12&gt;0,(IF(B12&lt;&gt;'PLAN SEMANAL'!$A$2,BLTOTAL!AA12,""))),"")</f>
        <v>CARGUIO</v>
      </c>
      <c r="AF12" t="str">
        <f>IF(AH12="Completo","Completo",IF(IF(B12&gt;0,_xlfn.XLOOKUP(B12,'Detalle reservas completas fesa'!K:K,'Detalle reservas completas fesa'!Q:Q,_xlfn.XLOOKUP(B12,'MB25'!L:L,'MB25'!Q:Q,"Incompleto")),"")="PENDIENTE","Incompleto",IF(B12&gt;0,_xlfn.XLOOKUP(B12,'Detalle reservas completas fesa'!K:K,'Detalle reservas completas fesa'!Q:Q,IF(AD12="SIN MATERIAL","Completo",IF(AD12="COMPLETO","Completo","Incompleto"))))))</f>
        <v>Incompleto</v>
      </c>
      <c r="AG12">
        <f>IF(B12&gt;0,_xlfn.XLOOKUP(B12,IW49BLTOTAL!A:A,IW49BLTOTAL!H:H),"")</f>
        <v>6</v>
      </c>
      <c r="AH12" t="str">
        <f>IF(IFERROR(_xlfn.XLOOKUP(B12,'Detalle custodia'!B:B,'Detalle custodia'!O:O),"")="custodia","Completo","")</f>
        <v/>
      </c>
    </row>
    <row r="13" spans="1:34" x14ac:dyDescent="0.35">
      <c r="A13" t="s">
        <v>175</v>
      </c>
      <c r="B13">
        <v>6626347</v>
      </c>
      <c r="C13" t="s">
        <v>138</v>
      </c>
      <c r="D13" t="s">
        <v>8326</v>
      </c>
      <c r="E13" t="s">
        <v>310</v>
      </c>
      <c r="F13" t="s">
        <v>133</v>
      </c>
      <c r="G13" t="s">
        <v>132</v>
      </c>
      <c r="H13" s="16">
        <v>45901</v>
      </c>
      <c r="I13" s="16">
        <v>45901</v>
      </c>
      <c r="J13" t="s">
        <v>856</v>
      </c>
      <c r="K13">
        <v>1215158</v>
      </c>
      <c r="L13" t="s">
        <v>394</v>
      </c>
      <c r="O13">
        <v>10017395</v>
      </c>
      <c r="P13" t="s">
        <v>175</v>
      </c>
      <c r="Q13">
        <v>0</v>
      </c>
      <c r="R13" t="s">
        <v>296</v>
      </c>
      <c r="S13" t="s">
        <v>342</v>
      </c>
      <c r="T13">
        <v>11464309</v>
      </c>
      <c r="U13" s="16">
        <v>45851</v>
      </c>
      <c r="V13" s="16">
        <v>45901</v>
      </c>
      <c r="W13" s="16">
        <v>45851</v>
      </c>
      <c r="X13">
        <v>0</v>
      </c>
      <c r="Y13">
        <v>1290900</v>
      </c>
      <c r="Z13" t="s">
        <v>1568</v>
      </c>
      <c r="AA13" t="s">
        <v>249</v>
      </c>
      <c r="AB13" t="s">
        <v>121</v>
      </c>
      <c r="AC13" t="s">
        <v>255</v>
      </c>
      <c r="AD13" t="s">
        <v>141</v>
      </c>
      <c r="AE13" t="str">
        <f>IF(B13&gt;0,IF(B13&gt;0,(IF(B13&lt;&gt;'PLAN SEMANAL'!$A$2,BLTOTAL!AA13,""))),"")</f>
        <v>SOPORTE</v>
      </c>
      <c r="AF13" t="str">
        <f>IF(AH13="Completo","Completo",IF(IF(B13&gt;0,_xlfn.XLOOKUP(B13,'Detalle reservas completas fesa'!K:K,'Detalle reservas completas fesa'!Q:Q,_xlfn.XLOOKUP(B13,'MB25'!L:L,'MB25'!Q:Q,"Incompleto")),"")="PENDIENTE","Incompleto",IF(B13&gt;0,_xlfn.XLOOKUP(B13,'Detalle reservas completas fesa'!K:K,'Detalle reservas completas fesa'!Q:Q,IF(AD13="SIN MATERIAL","Completo",IF(AD13="COMPLETO","Completo","Incompleto"))))))</f>
        <v>Incompleto</v>
      </c>
      <c r="AG13">
        <f>IF(B13&gt;0,_xlfn.XLOOKUP(B13,IW49BLTOTAL!A:A,IW49BLTOTAL!H:H),"")</f>
        <v>8</v>
      </c>
      <c r="AH13" t="str">
        <f>IF(IFERROR(_xlfn.XLOOKUP(B13,'Detalle custodia'!B:B,'Detalle custodia'!O:O),"")="custodia","Completo","")</f>
        <v/>
      </c>
    </row>
    <row r="14" spans="1:34" x14ac:dyDescent="0.35">
      <c r="A14" t="s">
        <v>242</v>
      </c>
      <c r="B14">
        <v>6626344</v>
      </c>
      <c r="C14" t="s">
        <v>129</v>
      </c>
      <c r="D14" t="s">
        <v>8209</v>
      </c>
      <c r="E14" t="s">
        <v>310</v>
      </c>
      <c r="F14" t="s">
        <v>125</v>
      </c>
      <c r="G14" t="s">
        <v>142</v>
      </c>
      <c r="H14" s="16">
        <v>45851</v>
      </c>
      <c r="I14" s="16">
        <v>45852</v>
      </c>
      <c r="J14" t="s">
        <v>5406</v>
      </c>
      <c r="K14">
        <v>1215150</v>
      </c>
      <c r="L14" t="s">
        <v>330</v>
      </c>
      <c r="O14">
        <v>10014637</v>
      </c>
      <c r="P14" t="s">
        <v>242</v>
      </c>
      <c r="Q14">
        <v>0</v>
      </c>
      <c r="R14" t="s">
        <v>350</v>
      </c>
      <c r="S14" t="s">
        <v>262</v>
      </c>
      <c r="T14">
        <v>11619374</v>
      </c>
      <c r="U14" s="16">
        <v>45851</v>
      </c>
      <c r="V14" s="16">
        <v>45851</v>
      </c>
      <c r="W14" s="16">
        <v>45853</v>
      </c>
      <c r="X14">
        <v>0</v>
      </c>
      <c r="Y14">
        <v>1290900</v>
      </c>
      <c r="Z14" t="s">
        <v>1568</v>
      </c>
      <c r="AA14" t="s">
        <v>246</v>
      </c>
      <c r="AB14" t="s">
        <v>121</v>
      </c>
      <c r="AC14" t="s">
        <v>255</v>
      </c>
      <c r="AD14" t="s">
        <v>141</v>
      </c>
      <c r="AE14" t="str">
        <f>IF(B14&gt;0,IF(B14&gt;0,(IF(B14&lt;&gt;'PLAN SEMANAL'!$A$2,BLTOTAL!AA14,""))),"")</f>
        <v>AUXILIAR</v>
      </c>
      <c r="AF14" t="str">
        <f>IF(AH14="Completo","Completo",IF(IF(B14&gt;0,_xlfn.XLOOKUP(B14,'Detalle reservas completas fesa'!K:K,'Detalle reservas completas fesa'!Q:Q,_xlfn.XLOOKUP(B14,'MB25'!L:L,'MB25'!Q:Q,"Incompleto")),"")="PENDIENTE","Incompleto",IF(B14&gt;0,_xlfn.XLOOKUP(B14,'Detalle reservas completas fesa'!K:K,'Detalle reservas completas fesa'!Q:Q,IF(AD14="SIN MATERIAL","Completo",IF(AD14="COMPLETO","Completo","Incompleto"))))))</f>
        <v>Incompleto</v>
      </c>
      <c r="AG14">
        <f>IF(B14&gt;0,_xlfn.XLOOKUP(B14,IW49BLTOTAL!A:A,IW49BLTOTAL!H:H),"")</f>
        <v>2</v>
      </c>
      <c r="AH14" t="str">
        <f>IF(IFERROR(_xlfn.XLOOKUP(B14,'Detalle custodia'!B:B,'Detalle custodia'!O:O),"")="custodia","Completo","")</f>
        <v/>
      </c>
    </row>
    <row r="15" spans="1:34" x14ac:dyDescent="0.35">
      <c r="A15" t="s">
        <v>324</v>
      </c>
      <c r="B15">
        <v>6626312</v>
      </c>
      <c r="C15" t="s">
        <v>138</v>
      </c>
      <c r="D15" t="s">
        <v>8327</v>
      </c>
      <c r="E15" t="s">
        <v>310</v>
      </c>
      <c r="F15" t="s">
        <v>133</v>
      </c>
      <c r="G15" t="s">
        <v>147</v>
      </c>
      <c r="H15" s="16">
        <v>45870</v>
      </c>
      <c r="I15" s="16">
        <v>45870</v>
      </c>
      <c r="J15" t="s">
        <v>856</v>
      </c>
      <c r="K15">
        <v>2230133</v>
      </c>
      <c r="L15" t="s">
        <v>325</v>
      </c>
      <c r="O15">
        <v>10018622</v>
      </c>
      <c r="P15" t="s">
        <v>5376</v>
      </c>
      <c r="Q15">
        <v>0</v>
      </c>
      <c r="R15" t="s">
        <v>349</v>
      </c>
      <c r="S15" t="s">
        <v>349</v>
      </c>
      <c r="T15">
        <v>11616249</v>
      </c>
      <c r="U15" s="16">
        <v>45851</v>
      </c>
      <c r="V15" s="16">
        <v>45870</v>
      </c>
      <c r="W15" s="16">
        <v>45851</v>
      </c>
      <c r="X15">
        <v>0</v>
      </c>
      <c r="Y15">
        <v>1290900</v>
      </c>
      <c r="Z15" t="s">
        <v>1568</v>
      </c>
      <c r="AA15" t="s">
        <v>249</v>
      </c>
      <c r="AB15" t="s">
        <v>121</v>
      </c>
      <c r="AC15" t="s">
        <v>255</v>
      </c>
      <c r="AD15" t="s">
        <v>141</v>
      </c>
      <c r="AE15" t="str">
        <f>IF(B15&gt;0,IF(B15&gt;0,(IF(B15&lt;&gt;'PLAN SEMANAL'!$A$2,BLTOTAL!AA15,""))),"")</f>
        <v>SOPORTE</v>
      </c>
      <c r="AF15" t="str">
        <f>IF(AH15="Completo","Completo",IF(IF(B15&gt;0,_xlfn.XLOOKUP(B15,'Detalle reservas completas fesa'!K:K,'Detalle reservas completas fesa'!Q:Q,_xlfn.XLOOKUP(B15,'MB25'!L:L,'MB25'!Q:Q,"Incompleto")),"")="PENDIENTE","Incompleto",IF(B15&gt;0,_xlfn.XLOOKUP(B15,'Detalle reservas completas fesa'!K:K,'Detalle reservas completas fesa'!Q:Q,IF(AD15="SIN MATERIAL","Completo",IF(AD15="COMPLETO","Completo","Incompleto"))))))</f>
        <v>Incompleto</v>
      </c>
      <c r="AG15">
        <f>IF(B15&gt;0,_xlfn.XLOOKUP(B15,IW49BLTOTAL!A:A,IW49BLTOTAL!H:H),"")</f>
        <v>0</v>
      </c>
      <c r="AH15" t="str">
        <f>IF(IFERROR(_xlfn.XLOOKUP(B15,'Detalle custodia'!B:B,'Detalle custodia'!O:O),"")="custodia","Completo","")</f>
        <v/>
      </c>
    </row>
    <row r="16" spans="1:34" x14ac:dyDescent="0.35">
      <c r="A16" t="s">
        <v>221</v>
      </c>
      <c r="B16">
        <v>6626284</v>
      </c>
      <c r="C16" t="s">
        <v>129</v>
      </c>
      <c r="D16" t="s">
        <v>8328</v>
      </c>
      <c r="E16" t="s">
        <v>310</v>
      </c>
      <c r="F16" t="s">
        <v>133</v>
      </c>
      <c r="G16" t="s">
        <v>132</v>
      </c>
      <c r="H16" s="16">
        <v>45858</v>
      </c>
      <c r="I16" s="16">
        <v>45858</v>
      </c>
      <c r="J16" t="s">
        <v>856</v>
      </c>
      <c r="K16">
        <v>1215156</v>
      </c>
      <c r="L16" t="s">
        <v>309</v>
      </c>
      <c r="O16">
        <v>10014650</v>
      </c>
      <c r="P16" t="s">
        <v>221</v>
      </c>
      <c r="Q16">
        <v>0</v>
      </c>
      <c r="R16" t="s">
        <v>329</v>
      </c>
      <c r="S16" t="s">
        <v>342</v>
      </c>
      <c r="T16">
        <v>11611517</v>
      </c>
      <c r="U16" s="16">
        <v>45850</v>
      </c>
      <c r="V16" s="16">
        <v>45858</v>
      </c>
      <c r="W16" s="16">
        <v>45852</v>
      </c>
      <c r="X16">
        <v>0</v>
      </c>
      <c r="Y16">
        <v>1290900</v>
      </c>
      <c r="Z16" t="s">
        <v>1568</v>
      </c>
      <c r="AA16" t="s">
        <v>246</v>
      </c>
      <c r="AB16" t="s">
        <v>121</v>
      </c>
      <c r="AC16" t="s">
        <v>255</v>
      </c>
      <c r="AE16" t="str">
        <f>IF(B16&gt;0,IF(B16&gt;0,(IF(B16&lt;&gt;'PLAN SEMANAL'!$A$2,BLTOTAL!AA16,""))),"")</f>
        <v>AUXILIAR</v>
      </c>
      <c r="AF16" t="str">
        <f>IF(AH16="Completo","Completo",IF(IF(B16&gt;0,_xlfn.XLOOKUP(B16,'Detalle reservas completas fesa'!K:K,'Detalle reservas completas fesa'!Q:Q,_xlfn.XLOOKUP(B16,'MB25'!L:L,'MB25'!Q:Q,"Incompleto")),"")="PENDIENTE","Incompleto",IF(B16&gt;0,_xlfn.XLOOKUP(B16,'Detalle reservas completas fesa'!K:K,'Detalle reservas completas fesa'!Q:Q,IF(AD16="SIN MATERIAL","Completo",IF(AD16="COMPLETO","Completo","Incompleto"))))))</f>
        <v>Incompleto</v>
      </c>
      <c r="AG16">
        <f>IF(B16&gt;0,_xlfn.XLOOKUP(B16,IW49BLTOTAL!A:A,IW49BLTOTAL!H:H),"")</f>
        <v>4</v>
      </c>
      <c r="AH16" t="str">
        <f>IF(IFERROR(_xlfn.XLOOKUP(B16,'Detalle custodia'!B:B,'Detalle custodia'!O:O),"")="custodia","Completo","")</f>
        <v/>
      </c>
    </row>
    <row r="17" spans="1:34" x14ac:dyDescent="0.35">
      <c r="A17" t="s">
        <v>274</v>
      </c>
      <c r="B17">
        <v>6626210</v>
      </c>
      <c r="C17" t="s">
        <v>123</v>
      </c>
      <c r="D17" t="s">
        <v>8329</v>
      </c>
      <c r="E17" t="s">
        <v>310</v>
      </c>
      <c r="F17" t="s">
        <v>133</v>
      </c>
      <c r="G17" t="s">
        <v>132</v>
      </c>
      <c r="H17" s="16">
        <v>45901</v>
      </c>
      <c r="I17" s="16">
        <v>45901</v>
      </c>
      <c r="J17" t="s">
        <v>856</v>
      </c>
      <c r="K17">
        <v>1210102</v>
      </c>
      <c r="L17" t="s">
        <v>275</v>
      </c>
      <c r="O17">
        <v>10014596</v>
      </c>
      <c r="P17" t="s">
        <v>176</v>
      </c>
      <c r="Q17">
        <v>0</v>
      </c>
      <c r="R17" t="s">
        <v>296</v>
      </c>
      <c r="S17" t="s">
        <v>342</v>
      </c>
      <c r="T17">
        <v>11599543</v>
      </c>
      <c r="U17" s="16">
        <v>45850</v>
      </c>
      <c r="V17" s="16">
        <v>45901</v>
      </c>
      <c r="W17" s="16">
        <v>45851</v>
      </c>
      <c r="X17">
        <v>0</v>
      </c>
      <c r="Y17">
        <v>1290900</v>
      </c>
      <c r="Z17" t="s">
        <v>1568</v>
      </c>
      <c r="AA17" t="s">
        <v>248</v>
      </c>
      <c r="AB17" t="s">
        <v>121</v>
      </c>
      <c r="AC17" t="s">
        <v>255</v>
      </c>
      <c r="AD17" t="s">
        <v>141</v>
      </c>
      <c r="AE17" t="str">
        <f>IF(B17&gt;0,IF(B17&gt;0,(IF(B17&lt;&gt;'PLAN SEMANAL'!$A$2,BLTOTAL!AA17,""))),"")</f>
        <v>PERFORACIO</v>
      </c>
      <c r="AF17" t="str">
        <f>IF(AH17="Completo","Completo",IF(IF(B17&gt;0,_xlfn.XLOOKUP(B17,'Detalle reservas completas fesa'!K:K,'Detalle reservas completas fesa'!Q:Q,_xlfn.XLOOKUP(B17,'MB25'!L:L,'MB25'!Q:Q,"Incompleto")),"")="PENDIENTE","Incompleto",IF(B17&gt;0,_xlfn.XLOOKUP(B17,'Detalle reservas completas fesa'!K:K,'Detalle reservas completas fesa'!Q:Q,IF(AD17="SIN MATERIAL","Completo",IF(AD17="COMPLETO","Completo","Incompleto"))))))</f>
        <v>Incompleto</v>
      </c>
      <c r="AG17">
        <f>IF(B17&gt;0,_xlfn.XLOOKUP(B17,IW49BLTOTAL!A:A,IW49BLTOTAL!H:H),"")</f>
        <v>8</v>
      </c>
      <c r="AH17" t="str">
        <f>IF(IFERROR(_xlfn.XLOOKUP(B17,'Detalle custodia'!B:B,'Detalle custodia'!O:O),"")="custodia","Completo","")</f>
        <v/>
      </c>
    </row>
    <row r="18" spans="1:34" x14ac:dyDescent="0.35">
      <c r="A18" t="s">
        <v>272</v>
      </c>
      <c r="B18">
        <v>6626209</v>
      </c>
      <c r="C18" t="s">
        <v>123</v>
      </c>
      <c r="D18" t="s">
        <v>8330</v>
      </c>
      <c r="E18" t="s">
        <v>310</v>
      </c>
      <c r="F18" t="s">
        <v>133</v>
      </c>
      <c r="G18" t="s">
        <v>132</v>
      </c>
      <c r="H18" s="16">
        <v>45901</v>
      </c>
      <c r="I18" s="16">
        <v>45901</v>
      </c>
      <c r="J18" t="s">
        <v>856</v>
      </c>
      <c r="K18">
        <v>1210102</v>
      </c>
      <c r="L18" t="s">
        <v>273</v>
      </c>
      <c r="O18">
        <v>10017653</v>
      </c>
      <c r="P18" t="s">
        <v>165</v>
      </c>
      <c r="Q18">
        <v>0</v>
      </c>
      <c r="R18" t="s">
        <v>296</v>
      </c>
      <c r="S18" t="s">
        <v>342</v>
      </c>
      <c r="T18">
        <v>11608473</v>
      </c>
      <c r="U18" s="16">
        <v>45850</v>
      </c>
      <c r="V18" s="16">
        <v>45901</v>
      </c>
      <c r="W18" s="16">
        <v>45851</v>
      </c>
      <c r="X18">
        <v>0</v>
      </c>
      <c r="Y18">
        <v>1290900</v>
      </c>
      <c r="Z18" t="s">
        <v>1568</v>
      </c>
      <c r="AA18" t="s">
        <v>248</v>
      </c>
      <c r="AB18" t="s">
        <v>121</v>
      </c>
      <c r="AC18" t="s">
        <v>255</v>
      </c>
      <c r="AD18" t="s">
        <v>141</v>
      </c>
      <c r="AE18" t="str">
        <f>IF(B18&gt;0,IF(B18&gt;0,(IF(B18&lt;&gt;'PLAN SEMANAL'!$A$2,BLTOTAL!AA18,""))),"")</f>
        <v>PERFORACIO</v>
      </c>
      <c r="AF18" t="str">
        <f>IF(AH18="Completo","Completo",IF(IF(B18&gt;0,_xlfn.XLOOKUP(B18,'Detalle reservas completas fesa'!K:K,'Detalle reservas completas fesa'!Q:Q,_xlfn.XLOOKUP(B18,'MB25'!L:L,'MB25'!Q:Q,"Incompleto")),"")="PENDIENTE","Incompleto",IF(B18&gt;0,_xlfn.XLOOKUP(B18,'Detalle reservas completas fesa'!K:K,'Detalle reservas completas fesa'!Q:Q,IF(AD18="SIN MATERIAL","Completo",IF(AD18="COMPLETO","Completo","Incompleto"))))))</f>
        <v>Incompleto</v>
      </c>
      <c r="AG18">
        <f>IF(B18&gt;0,_xlfn.XLOOKUP(B18,IW49BLTOTAL!A:A,IW49BLTOTAL!H:H),"")</f>
        <v>6</v>
      </c>
      <c r="AH18" t="str">
        <f>IF(IFERROR(_xlfn.XLOOKUP(B18,'Detalle custodia'!B:B,'Detalle custodia'!O:O),"")="custodia","Completo","")</f>
        <v/>
      </c>
    </row>
    <row r="19" spans="1:34" x14ac:dyDescent="0.35">
      <c r="A19" t="s">
        <v>173</v>
      </c>
      <c r="B19">
        <v>6626208</v>
      </c>
      <c r="C19" t="s">
        <v>123</v>
      </c>
      <c r="D19" t="s">
        <v>8331</v>
      </c>
      <c r="E19" t="s">
        <v>310</v>
      </c>
      <c r="F19" t="s">
        <v>133</v>
      </c>
      <c r="G19" t="s">
        <v>132</v>
      </c>
      <c r="H19" s="16">
        <v>45901</v>
      </c>
      <c r="I19" s="16">
        <v>45901</v>
      </c>
      <c r="J19" t="s">
        <v>856</v>
      </c>
      <c r="K19">
        <v>1210101</v>
      </c>
      <c r="L19" t="s">
        <v>341</v>
      </c>
      <c r="O19">
        <v>10014656</v>
      </c>
      <c r="P19" t="s">
        <v>173</v>
      </c>
      <c r="Q19">
        <v>0</v>
      </c>
      <c r="R19" t="s">
        <v>296</v>
      </c>
      <c r="S19" t="s">
        <v>342</v>
      </c>
      <c r="T19">
        <v>11584021</v>
      </c>
      <c r="U19" s="16">
        <v>45850</v>
      </c>
      <c r="V19" s="16">
        <v>45901</v>
      </c>
      <c r="W19" s="16">
        <v>45851</v>
      </c>
      <c r="X19">
        <v>0</v>
      </c>
      <c r="Y19">
        <v>1290900</v>
      </c>
      <c r="Z19" t="s">
        <v>1568</v>
      </c>
      <c r="AA19" t="s">
        <v>248</v>
      </c>
      <c r="AB19" t="s">
        <v>121</v>
      </c>
      <c r="AC19" t="s">
        <v>255</v>
      </c>
      <c r="AD19" t="s">
        <v>141</v>
      </c>
      <c r="AE19" t="str">
        <f>IF(B19&gt;0,IF(B19&gt;0,(IF(B19&lt;&gt;'PLAN SEMANAL'!$A$2,BLTOTAL!AA19,""))),"")</f>
        <v>PERFORACIO</v>
      </c>
      <c r="AF19" t="str">
        <f>IF(AH19="Completo","Completo",IF(IF(B19&gt;0,_xlfn.XLOOKUP(B19,'Detalle reservas completas fesa'!K:K,'Detalle reservas completas fesa'!Q:Q,_xlfn.XLOOKUP(B19,'MB25'!L:L,'MB25'!Q:Q,"Incompleto")),"")="PENDIENTE","Incompleto",IF(B19&gt;0,_xlfn.XLOOKUP(B19,'Detalle reservas completas fesa'!K:K,'Detalle reservas completas fesa'!Q:Q,IF(AD19="SIN MATERIAL","Completo",IF(AD19="COMPLETO","Completo","Incompleto"))))))</f>
        <v>Incompleto</v>
      </c>
      <c r="AG19">
        <f>IF(B19&gt;0,_xlfn.XLOOKUP(B19,IW49BLTOTAL!A:A,IW49BLTOTAL!H:H),"")</f>
        <v>16</v>
      </c>
      <c r="AH19" t="str">
        <f>IF(IFERROR(_xlfn.XLOOKUP(B19,'Detalle custodia'!B:B,'Detalle custodia'!O:O),"")="custodia","Completo","")</f>
        <v/>
      </c>
    </row>
    <row r="20" spans="1:34" x14ac:dyDescent="0.35">
      <c r="A20" t="s">
        <v>240</v>
      </c>
      <c r="B20">
        <v>6626171</v>
      </c>
      <c r="C20" t="s">
        <v>129</v>
      </c>
      <c r="D20" t="s">
        <v>8332</v>
      </c>
      <c r="E20" t="s">
        <v>310</v>
      </c>
      <c r="F20" t="s">
        <v>133</v>
      </c>
      <c r="G20" t="s">
        <v>132</v>
      </c>
      <c r="H20" s="16">
        <v>45852</v>
      </c>
      <c r="J20" t="s">
        <v>856</v>
      </c>
      <c r="K20">
        <v>1213130</v>
      </c>
      <c r="L20" t="s">
        <v>304</v>
      </c>
      <c r="O20">
        <v>10014607</v>
      </c>
      <c r="P20" t="s">
        <v>240</v>
      </c>
      <c r="Q20">
        <v>0</v>
      </c>
      <c r="R20" t="s">
        <v>343</v>
      </c>
      <c r="S20" t="s">
        <v>342</v>
      </c>
      <c r="T20">
        <v>11618970</v>
      </c>
      <c r="U20" s="16">
        <v>45850</v>
      </c>
      <c r="V20" s="16">
        <v>45852</v>
      </c>
      <c r="W20" s="16">
        <v>45850</v>
      </c>
      <c r="X20">
        <v>0</v>
      </c>
      <c r="Y20">
        <v>1290900</v>
      </c>
      <c r="Z20" t="s">
        <v>1568</v>
      </c>
      <c r="AA20" t="s">
        <v>245</v>
      </c>
      <c r="AB20" t="s">
        <v>121</v>
      </c>
      <c r="AC20" t="s">
        <v>255</v>
      </c>
      <c r="AD20" t="s">
        <v>122</v>
      </c>
      <c r="AE20" t="str">
        <f>IF(B20&gt;0,IF(B20&gt;0,(IF(B20&lt;&gt;'PLAN SEMANAL'!$A$2,BLTOTAL!AA20,""))),"")</f>
        <v>ACARREO</v>
      </c>
      <c r="AF20" t="str">
        <f>IF(AH20="Completo","Completo",IF(IF(B20&gt;0,_xlfn.XLOOKUP(B20,'Detalle reservas completas fesa'!K:K,'Detalle reservas completas fesa'!Q:Q,_xlfn.XLOOKUP(B20,'MB25'!L:L,'MB25'!Q:Q,"Incompleto")),"")="PENDIENTE","Incompleto",IF(B20&gt;0,_xlfn.XLOOKUP(B20,'Detalle reservas completas fesa'!K:K,'Detalle reservas completas fesa'!Q:Q,IF(AD20="SIN MATERIAL","Completo",IF(AD20="COMPLETO","Completo","Incompleto"))))))</f>
        <v>Completo</v>
      </c>
      <c r="AG20">
        <f>IF(B20&gt;0,_xlfn.XLOOKUP(B20,IW49BLTOTAL!A:A,IW49BLTOTAL!H:H),"")</f>
        <v>1</v>
      </c>
      <c r="AH20" t="str">
        <f>IF(IFERROR(_xlfn.XLOOKUP(B20,'Detalle custodia'!B:B,'Detalle custodia'!O:O),"")="custodia","Completo","")</f>
        <v/>
      </c>
    </row>
    <row r="21" spans="1:34" x14ac:dyDescent="0.35">
      <c r="A21" t="s">
        <v>137</v>
      </c>
      <c r="B21">
        <v>6625957</v>
      </c>
      <c r="C21" t="s">
        <v>123</v>
      </c>
      <c r="D21" t="s">
        <v>8333</v>
      </c>
      <c r="E21" t="s">
        <v>310</v>
      </c>
      <c r="F21" t="s">
        <v>133</v>
      </c>
      <c r="G21" t="s">
        <v>132</v>
      </c>
      <c r="H21" s="16">
        <v>45901</v>
      </c>
      <c r="I21" s="16">
        <v>45901</v>
      </c>
      <c r="J21" t="s">
        <v>856</v>
      </c>
      <c r="K21">
        <v>1210100</v>
      </c>
      <c r="L21" t="s">
        <v>388</v>
      </c>
      <c r="O21">
        <v>10014595</v>
      </c>
      <c r="P21" t="s">
        <v>137</v>
      </c>
      <c r="Q21">
        <v>0</v>
      </c>
      <c r="R21" t="s">
        <v>296</v>
      </c>
      <c r="S21" t="s">
        <v>342</v>
      </c>
      <c r="T21">
        <v>11614326</v>
      </c>
      <c r="U21" s="16">
        <v>45850</v>
      </c>
      <c r="V21" s="16">
        <v>45901</v>
      </c>
      <c r="W21" s="16">
        <v>45850</v>
      </c>
      <c r="X21">
        <v>0</v>
      </c>
      <c r="Y21">
        <v>1290900</v>
      </c>
      <c r="Z21" t="s">
        <v>1568</v>
      </c>
      <c r="AA21" t="s">
        <v>248</v>
      </c>
      <c r="AB21" t="s">
        <v>121</v>
      </c>
      <c r="AC21" t="s">
        <v>255</v>
      </c>
      <c r="AD21" t="s">
        <v>141</v>
      </c>
      <c r="AE21" t="str">
        <f>IF(B21&gt;0,IF(B21&gt;0,(IF(B21&lt;&gt;'PLAN SEMANAL'!$A$2,BLTOTAL!AA21,""))),"")</f>
        <v>PERFORACIO</v>
      </c>
      <c r="AF21" t="str">
        <f>IF(AH21="Completo","Completo",IF(IF(B21&gt;0,_xlfn.XLOOKUP(B21,'Detalle reservas completas fesa'!K:K,'Detalle reservas completas fesa'!Q:Q,_xlfn.XLOOKUP(B21,'MB25'!L:L,'MB25'!Q:Q,"Incompleto")),"")="PENDIENTE","Incompleto",IF(B21&gt;0,_xlfn.XLOOKUP(B21,'Detalle reservas completas fesa'!K:K,'Detalle reservas completas fesa'!Q:Q,IF(AD21="SIN MATERIAL","Completo",IF(AD21="COMPLETO","Completo","Incompleto"))))))</f>
        <v>Incompleto</v>
      </c>
      <c r="AG21">
        <f>IF(B21&gt;0,_xlfn.XLOOKUP(B21,IW49BLTOTAL!A:A,IW49BLTOTAL!H:H),"")</f>
        <v>8</v>
      </c>
      <c r="AH21" t="str">
        <f>IF(IFERROR(_xlfn.XLOOKUP(B21,'Detalle custodia'!B:B,'Detalle custodia'!O:O),"")="custodia","Completo","")</f>
        <v/>
      </c>
    </row>
    <row r="22" spans="1:34" x14ac:dyDescent="0.35">
      <c r="A22" t="s">
        <v>3804</v>
      </c>
      <c r="B22">
        <v>6625956</v>
      </c>
      <c r="C22" t="s">
        <v>123</v>
      </c>
      <c r="D22" t="s">
        <v>8334</v>
      </c>
      <c r="E22" t="s">
        <v>310</v>
      </c>
      <c r="F22" t="s">
        <v>133</v>
      </c>
      <c r="G22" t="s">
        <v>132</v>
      </c>
      <c r="H22" s="16">
        <v>45901</v>
      </c>
      <c r="I22" s="16">
        <v>45901</v>
      </c>
      <c r="J22" t="s">
        <v>856</v>
      </c>
      <c r="K22">
        <v>1210102</v>
      </c>
      <c r="L22" t="s">
        <v>3805</v>
      </c>
      <c r="O22">
        <v>10018963</v>
      </c>
      <c r="P22" t="s">
        <v>3806</v>
      </c>
      <c r="Q22">
        <v>0</v>
      </c>
      <c r="R22" t="s">
        <v>296</v>
      </c>
      <c r="S22" t="s">
        <v>342</v>
      </c>
      <c r="T22">
        <v>11603542</v>
      </c>
      <c r="U22" s="16">
        <v>45850</v>
      </c>
      <c r="V22" s="16">
        <v>45901</v>
      </c>
      <c r="W22" s="16">
        <v>45850</v>
      </c>
      <c r="X22">
        <v>0</v>
      </c>
      <c r="Y22">
        <v>1290900</v>
      </c>
      <c r="Z22" t="s">
        <v>1568</v>
      </c>
      <c r="AA22" t="s">
        <v>248</v>
      </c>
      <c r="AB22" t="s">
        <v>121</v>
      </c>
      <c r="AC22" t="s">
        <v>255</v>
      </c>
      <c r="AD22" t="s">
        <v>141</v>
      </c>
      <c r="AE22" t="str">
        <f>IF(B22&gt;0,IF(B22&gt;0,(IF(B22&lt;&gt;'PLAN SEMANAL'!$A$2,BLTOTAL!AA22,""))),"")</f>
        <v>PERFORACIO</v>
      </c>
      <c r="AF22" t="str">
        <f>IF(AH22="Completo","Completo",IF(IF(B22&gt;0,_xlfn.XLOOKUP(B22,'Detalle reservas completas fesa'!K:K,'Detalle reservas completas fesa'!Q:Q,_xlfn.XLOOKUP(B22,'MB25'!L:L,'MB25'!Q:Q,"Incompleto")),"")="PENDIENTE","Incompleto",IF(B22&gt;0,_xlfn.XLOOKUP(B22,'Detalle reservas completas fesa'!K:K,'Detalle reservas completas fesa'!Q:Q,IF(AD22="SIN MATERIAL","Completo",IF(AD22="COMPLETO","Completo","Incompleto"))))))</f>
        <v>Incompleto</v>
      </c>
      <c r="AG22">
        <f>IF(B22&gt;0,_xlfn.XLOOKUP(B22,IW49BLTOTAL!A:A,IW49BLTOTAL!H:H),"")</f>
        <v>1</v>
      </c>
      <c r="AH22" t="str">
        <f>IF(IFERROR(_xlfn.XLOOKUP(B22,'Detalle custodia'!B:B,'Detalle custodia'!O:O),"")="custodia","Completo","")</f>
        <v/>
      </c>
    </row>
    <row r="23" spans="1:34" x14ac:dyDescent="0.35">
      <c r="A23" t="s">
        <v>131</v>
      </c>
      <c r="B23">
        <v>6625917</v>
      </c>
      <c r="C23" t="s">
        <v>129</v>
      </c>
      <c r="D23" t="s">
        <v>8335</v>
      </c>
      <c r="E23" t="s">
        <v>310</v>
      </c>
      <c r="F23" t="s">
        <v>125</v>
      </c>
      <c r="G23" t="s">
        <v>543</v>
      </c>
      <c r="H23" s="16">
        <v>45853</v>
      </c>
      <c r="I23" s="16">
        <v>45858</v>
      </c>
      <c r="J23" t="s">
        <v>5407</v>
      </c>
      <c r="K23">
        <v>1213130</v>
      </c>
      <c r="L23" t="s">
        <v>335</v>
      </c>
      <c r="M23" s="16">
        <v>45850</v>
      </c>
      <c r="N23" s="16">
        <v>45851</v>
      </c>
      <c r="O23">
        <v>10014603</v>
      </c>
      <c r="P23" t="s">
        <v>131</v>
      </c>
      <c r="Q23">
        <v>0</v>
      </c>
      <c r="R23" t="s">
        <v>262</v>
      </c>
      <c r="S23" t="s">
        <v>262</v>
      </c>
      <c r="T23">
        <v>11618946</v>
      </c>
      <c r="U23" s="16">
        <v>45850</v>
      </c>
      <c r="V23" s="16">
        <v>45853</v>
      </c>
      <c r="W23" s="16">
        <v>45853</v>
      </c>
      <c r="X23">
        <v>0</v>
      </c>
      <c r="Y23">
        <v>1290900</v>
      </c>
      <c r="Z23" t="s">
        <v>1568</v>
      </c>
      <c r="AA23" t="s">
        <v>245</v>
      </c>
      <c r="AB23" t="s">
        <v>121</v>
      </c>
      <c r="AC23" t="s">
        <v>255</v>
      </c>
      <c r="AD23" t="s">
        <v>122</v>
      </c>
      <c r="AE23" t="str">
        <f>IF(B23&gt;0,IF(B23&gt;0,(IF(B23&lt;&gt;'PLAN SEMANAL'!$A$2,BLTOTAL!AA23,""))),"")</f>
        <v>ACARREO</v>
      </c>
      <c r="AF23" t="str">
        <f>IF(AH23="Completo","Completo",IF(IF(B23&gt;0,_xlfn.XLOOKUP(B23,'Detalle reservas completas fesa'!K:K,'Detalle reservas completas fesa'!Q:Q,_xlfn.XLOOKUP(B23,'MB25'!L:L,'MB25'!Q:Q,"Incompleto")),"")="PENDIENTE","Incompleto",IF(B23&gt;0,_xlfn.XLOOKUP(B23,'Detalle reservas completas fesa'!K:K,'Detalle reservas completas fesa'!Q:Q,IF(AD23="SIN MATERIAL","Completo",IF(AD23="COMPLETO","Completo","Incompleto"))))))</f>
        <v>Completo</v>
      </c>
      <c r="AG23">
        <f>IF(B23&gt;0,_xlfn.XLOOKUP(B23,IW49BLTOTAL!A:A,IW49BLTOTAL!H:H),"")</f>
        <v>4</v>
      </c>
      <c r="AH23" t="str">
        <f>IF(IFERROR(_xlfn.XLOOKUP(B23,'Detalle custodia'!B:B,'Detalle custodia'!O:O),"")="custodia","Completo","")</f>
        <v/>
      </c>
    </row>
    <row r="24" spans="1:34" x14ac:dyDescent="0.35">
      <c r="A24" t="s">
        <v>274</v>
      </c>
      <c r="B24">
        <v>6625911</v>
      </c>
      <c r="C24" t="s">
        <v>123</v>
      </c>
      <c r="D24" t="s">
        <v>8336</v>
      </c>
      <c r="E24" t="s">
        <v>310</v>
      </c>
      <c r="F24" t="s">
        <v>133</v>
      </c>
      <c r="G24" t="s">
        <v>132</v>
      </c>
      <c r="H24" s="16">
        <v>45901</v>
      </c>
      <c r="I24" s="16">
        <v>45901</v>
      </c>
      <c r="J24" t="s">
        <v>856</v>
      </c>
      <c r="K24">
        <v>1210102</v>
      </c>
      <c r="L24" t="s">
        <v>275</v>
      </c>
      <c r="O24">
        <v>10014596</v>
      </c>
      <c r="P24" t="s">
        <v>176</v>
      </c>
      <c r="Q24">
        <v>0</v>
      </c>
      <c r="R24" t="s">
        <v>296</v>
      </c>
      <c r="S24" t="s">
        <v>342</v>
      </c>
      <c r="T24">
        <v>11617769</v>
      </c>
      <c r="U24" s="16">
        <v>45850</v>
      </c>
      <c r="V24" s="16">
        <v>45901</v>
      </c>
      <c r="W24" s="16">
        <v>45850</v>
      </c>
      <c r="X24">
        <v>0</v>
      </c>
      <c r="Y24">
        <v>1290900</v>
      </c>
      <c r="Z24" t="s">
        <v>1568</v>
      </c>
      <c r="AA24" t="s">
        <v>248</v>
      </c>
      <c r="AB24" t="s">
        <v>121</v>
      </c>
      <c r="AC24" t="s">
        <v>255</v>
      </c>
      <c r="AD24" t="s">
        <v>141</v>
      </c>
      <c r="AE24" t="str">
        <f>IF(B24&gt;0,IF(B24&gt;0,(IF(B24&lt;&gt;'PLAN SEMANAL'!$A$2,BLTOTAL!AA24,""))),"")</f>
        <v>PERFORACIO</v>
      </c>
      <c r="AF24" t="str">
        <f>IF(AH24="Completo","Completo",IF(IF(B24&gt;0,_xlfn.XLOOKUP(B24,'Detalle reservas completas fesa'!K:K,'Detalle reservas completas fesa'!Q:Q,_xlfn.XLOOKUP(B24,'MB25'!L:L,'MB25'!Q:Q,"Incompleto")),"")="PENDIENTE","Incompleto",IF(B24&gt;0,_xlfn.XLOOKUP(B24,'Detalle reservas completas fesa'!K:K,'Detalle reservas completas fesa'!Q:Q,IF(AD24="SIN MATERIAL","Completo",IF(AD24="COMPLETO","Completo","Incompleto"))))))</f>
        <v>Incompleto</v>
      </c>
      <c r="AG24">
        <f>IF(B24&gt;0,_xlfn.XLOOKUP(B24,IW49BLTOTAL!A:A,IW49BLTOTAL!H:H),"")</f>
        <v>4</v>
      </c>
      <c r="AH24" t="str">
        <f>IF(IFERROR(_xlfn.XLOOKUP(B24,'Detalle custodia'!B:B,'Detalle custodia'!O:O),"")="custodia","Completo","")</f>
        <v/>
      </c>
    </row>
    <row r="25" spans="1:34" x14ac:dyDescent="0.35">
      <c r="A25" t="s">
        <v>274</v>
      </c>
      <c r="B25">
        <v>6625910</v>
      </c>
      <c r="C25" t="s">
        <v>123</v>
      </c>
      <c r="D25" t="s">
        <v>8337</v>
      </c>
      <c r="E25" t="s">
        <v>310</v>
      </c>
      <c r="F25" t="s">
        <v>133</v>
      </c>
      <c r="G25" t="s">
        <v>132</v>
      </c>
      <c r="H25" s="16">
        <v>45901</v>
      </c>
      <c r="I25" s="16">
        <v>45901</v>
      </c>
      <c r="J25" t="s">
        <v>856</v>
      </c>
      <c r="K25">
        <v>1210102</v>
      </c>
      <c r="L25" t="s">
        <v>275</v>
      </c>
      <c r="O25">
        <v>10014596</v>
      </c>
      <c r="P25" t="s">
        <v>176</v>
      </c>
      <c r="Q25">
        <v>0</v>
      </c>
      <c r="R25" t="s">
        <v>296</v>
      </c>
      <c r="S25" t="s">
        <v>342</v>
      </c>
      <c r="T25">
        <v>11616996</v>
      </c>
      <c r="U25" s="16">
        <v>45850</v>
      </c>
      <c r="V25" s="16">
        <v>45901</v>
      </c>
      <c r="W25" s="16">
        <v>45850</v>
      </c>
      <c r="X25">
        <v>0</v>
      </c>
      <c r="Y25">
        <v>1290900</v>
      </c>
      <c r="Z25" t="s">
        <v>1568</v>
      </c>
      <c r="AA25" t="s">
        <v>248</v>
      </c>
      <c r="AB25" t="s">
        <v>121</v>
      </c>
      <c r="AC25" t="s">
        <v>255</v>
      </c>
      <c r="AD25" t="s">
        <v>141</v>
      </c>
      <c r="AE25" t="str">
        <f>IF(B25&gt;0,IF(B25&gt;0,(IF(B25&lt;&gt;'PLAN SEMANAL'!$A$2,BLTOTAL!AA25,""))),"")</f>
        <v>PERFORACIO</v>
      </c>
      <c r="AF25" t="str">
        <f>IF(AH25="Completo","Completo",IF(IF(B25&gt;0,_xlfn.XLOOKUP(B25,'Detalle reservas completas fesa'!K:K,'Detalle reservas completas fesa'!Q:Q,_xlfn.XLOOKUP(B25,'MB25'!L:L,'MB25'!Q:Q,"Incompleto")),"")="PENDIENTE","Incompleto",IF(B25&gt;0,_xlfn.XLOOKUP(B25,'Detalle reservas completas fesa'!K:K,'Detalle reservas completas fesa'!Q:Q,IF(AD25="SIN MATERIAL","Completo",IF(AD25="COMPLETO","Completo","Incompleto"))))))</f>
        <v>Incompleto</v>
      </c>
      <c r="AG25">
        <f>IF(B25&gt;0,_xlfn.XLOOKUP(B25,IW49BLTOTAL!A:A,IW49BLTOTAL!H:H),"")</f>
        <v>8</v>
      </c>
      <c r="AH25" t="str">
        <f>IF(IFERROR(_xlfn.XLOOKUP(B25,'Detalle custodia'!B:B,'Detalle custodia'!O:O),"")="custodia","Completo","")</f>
        <v/>
      </c>
    </row>
    <row r="26" spans="1:34" x14ac:dyDescent="0.35">
      <c r="A26" t="s">
        <v>274</v>
      </c>
      <c r="B26">
        <v>6625909</v>
      </c>
      <c r="C26" t="s">
        <v>123</v>
      </c>
      <c r="D26" t="s">
        <v>8338</v>
      </c>
      <c r="E26" t="s">
        <v>310</v>
      </c>
      <c r="F26" t="s">
        <v>133</v>
      </c>
      <c r="G26" t="s">
        <v>132</v>
      </c>
      <c r="H26" s="16">
        <v>45901</v>
      </c>
      <c r="I26" s="16">
        <v>45901</v>
      </c>
      <c r="J26" t="s">
        <v>856</v>
      </c>
      <c r="K26">
        <v>1210102</v>
      </c>
      <c r="L26" t="s">
        <v>275</v>
      </c>
      <c r="O26">
        <v>10014596</v>
      </c>
      <c r="P26" t="s">
        <v>176</v>
      </c>
      <c r="Q26">
        <v>0</v>
      </c>
      <c r="R26" t="s">
        <v>296</v>
      </c>
      <c r="S26" t="s">
        <v>342</v>
      </c>
      <c r="T26">
        <v>11614885</v>
      </c>
      <c r="U26" s="16">
        <v>45850</v>
      </c>
      <c r="V26" s="16">
        <v>45901</v>
      </c>
      <c r="W26" s="16">
        <v>45850</v>
      </c>
      <c r="X26">
        <v>0</v>
      </c>
      <c r="Y26">
        <v>1290900</v>
      </c>
      <c r="Z26" t="s">
        <v>1568</v>
      </c>
      <c r="AA26" t="s">
        <v>248</v>
      </c>
      <c r="AB26" t="s">
        <v>121</v>
      </c>
      <c r="AC26" t="s">
        <v>255</v>
      </c>
      <c r="AD26" t="s">
        <v>141</v>
      </c>
      <c r="AE26" t="str">
        <f>IF(B26&gt;0,IF(B26&gt;0,(IF(B26&lt;&gt;'PLAN SEMANAL'!$A$2,BLTOTAL!AA26,""))),"")</f>
        <v>PERFORACIO</v>
      </c>
      <c r="AF26" t="str">
        <f>IF(AH26="Completo","Completo",IF(IF(B26&gt;0,_xlfn.XLOOKUP(B26,'Detalle reservas completas fesa'!K:K,'Detalle reservas completas fesa'!Q:Q,_xlfn.XLOOKUP(B26,'MB25'!L:L,'MB25'!Q:Q,"Incompleto")),"")="PENDIENTE","Incompleto",IF(B26&gt;0,_xlfn.XLOOKUP(B26,'Detalle reservas completas fesa'!K:K,'Detalle reservas completas fesa'!Q:Q,IF(AD26="SIN MATERIAL","Completo",IF(AD26="COMPLETO","Completo","Incompleto"))))))</f>
        <v>Incompleto</v>
      </c>
      <c r="AG26">
        <f>IF(B26&gt;0,_xlfn.XLOOKUP(B26,IW49BLTOTAL!A:A,IW49BLTOTAL!H:H),"")</f>
        <v>12</v>
      </c>
      <c r="AH26" t="str">
        <f>IF(IFERROR(_xlfn.XLOOKUP(B26,'Detalle custodia'!B:B,'Detalle custodia'!O:O),"")="custodia","Completo","")</f>
        <v/>
      </c>
    </row>
    <row r="27" spans="1:34" x14ac:dyDescent="0.35">
      <c r="A27" t="s">
        <v>274</v>
      </c>
      <c r="B27">
        <v>6625908</v>
      </c>
      <c r="C27" t="s">
        <v>123</v>
      </c>
      <c r="D27" t="s">
        <v>8339</v>
      </c>
      <c r="E27" t="s">
        <v>310</v>
      </c>
      <c r="F27" t="s">
        <v>133</v>
      </c>
      <c r="G27" t="s">
        <v>132</v>
      </c>
      <c r="H27" s="16">
        <v>45901</v>
      </c>
      <c r="I27" s="16">
        <v>45901</v>
      </c>
      <c r="J27" t="s">
        <v>856</v>
      </c>
      <c r="K27">
        <v>1210102</v>
      </c>
      <c r="L27" t="s">
        <v>275</v>
      </c>
      <c r="O27">
        <v>10014596</v>
      </c>
      <c r="P27" t="s">
        <v>176</v>
      </c>
      <c r="Q27">
        <v>0</v>
      </c>
      <c r="R27" t="s">
        <v>296</v>
      </c>
      <c r="S27" t="s">
        <v>342</v>
      </c>
      <c r="T27">
        <v>11614653</v>
      </c>
      <c r="U27" s="16">
        <v>45850</v>
      </c>
      <c r="V27" s="16">
        <v>45901</v>
      </c>
      <c r="W27" s="16">
        <v>45850</v>
      </c>
      <c r="X27">
        <v>0</v>
      </c>
      <c r="Y27">
        <v>1290900</v>
      </c>
      <c r="Z27" t="s">
        <v>1568</v>
      </c>
      <c r="AA27" t="s">
        <v>248</v>
      </c>
      <c r="AB27" t="s">
        <v>121</v>
      </c>
      <c r="AC27" t="s">
        <v>255</v>
      </c>
      <c r="AD27" t="s">
        <v>141</v>
      </c>
      <c r="AE27" t="str">
        <f>IF(B27&gt;0,IF(B27&gt;0,(IF(B27&lt;&gt;'PLAN SEMANAL'!$A$2,BLTOTAL!AA27,""))),"")</f>
        <v>PERFORACIO</v>
      </c>
      <c r="AF27" t="str">
        <f>IF(AH27="Completo","Completo",IF(IF(B27&gt;0,_xlfn.XLOOKUP(B27,'Detalle reservas completas fesa'!K:K,'Detalle reservas completas fesa'!Q:Q,_xlfn.XLOOKUP(B27,'MB25'!L:L,'MB25'!Q:Q,"Incompleto")),"")="PENDIENTE","Incompleto",IF(B27&gt;0,_xlfn.XLOOKUP(B27,'Detalle reservas completas fesa'!K:K,'Detalle reservas completas fesa'!Q:Q,IF(AD27="SIN MATERIAL","Completo",IF(AD27="COMPLETO","Completo","Incompleto"))))))</f>
        <v>Incompleto</v>
      </c>
      <c r="AG27">
        <f>IF(B27&gt;0,_xlfn.XLOOKUP(B27,IW49BLTOTAL!A:A,IW49BLTOTAL!H:H),"")</f>
        <v>8</v>
      </c>
      <c r="AH27" t="str">
        <f>IF(IFERROR(_xlfn.XLOOKUP(B27,'Detalle custodia'!B:B,'Detalle custodia'!O:O),"")="custodia","Completo","")</f>
        <v/>
      </c>
    </row>
    <row r="28" spans="1:34" x14ac:dyDescent="0.35">
      <c r="A28" t="s">
        <v>272</v>
      </c>
      <c r="B28">
        <v>6625907</v>
      </c>
      <c r="C28" t="s">
        <v>123</v>
      </c>
      <c r="D28" t="s">
        <v>8336</v>
      </c>
      <c r="E28" t="s">
        <v>310</v>
      </c>
      <c r="F28" t="s">
        <v>133</v>
      </c>
      <c r="G28" t="s">
        <v>132</v>
      </c>
      <c r="H28" s="16">
        <v>45901</v>
      </c>
      <c r="I28" s="16">
        <v>45901</v>
      </c>
      <c r="J28" t="s">
        <v>856</v>
      </c>
      <c r="K28">
        <v>1210102</v>
      </c>
      <c r="L28" t="s">
        <v>273</v>
      </c>
      <c r="O28">
        <v>10017653</v>
      </c>
      <c r="P28" t="s">
        <v>165</v>
      </c>
      <c r="Q28">
        <v>0</v>
      </c>
      <c r="R28" t="s">
        <v>296</v>
      </c>
      <c r="S28" t="s">
        <v>342</v>
      </c>
      <c r="T28">
        <v>11617770</v>
      </c>
      <c r="U28" s="16">
        <v>45850</v>
      </c>
      <c r="V28" s="16">
        <v>45901</v>
      </c>
      <c r="W28" s="16">
        <v>45850</v>
      </c>
      <c r="X28">
        <v>0</v>
      </c>
      <c r="Y28">
        <v>1290900</v>
      </c>
      <c r="Z28" t="s">
        <v>1568</v>
      </c>
      <c r="AA28" t="s">
        <v>248</v>
      </c>
      <c r="AB28" t="s">
        <v>121</v>
      </c>
      <c r="AC28" t="s">
        <v>255</v>
      </c>
      <c r="AD28" t="s">
        <v>141</v>
      </c>
      <c r="AE28" t="str">
        <f>IF(B28&gt;0,IF(B28&gt;0,(IF(B28&lt;&gt;'PLAN SEMANAL'!$A$2,BLTOTAL!AA28,""))),"")</f>
        <v>PERFORACIO</v>
      </c>
      <c r="AF28" t="str">
        <f>IF(AH28="Completo","Completo",IF(IF(B28&gt;0,_xlfn.XLOOKUP(B28,'Detalle reservas completas fesa'!K:K,'Detalle reservas completas fesa'!Q:Q,_xlfn.XLOOKUP(B28,'MB25'!L:L,'MB25'!Q:Q,"Incompleto")),"")="PENDIENTE","Incompleto",IF(B28&gt;0,_xlfn.XLOOKUP(B28,'Detalle reservas completas fesa'!K:K,'Detalle reservas completas fesa'!Q:Q,IF(AD28="SIN MATERIAL","Completo",IF(AD28="COMPLETO","Completo","Incompleto"))))))</f>
        <v>Incompleto</v>
      </c>
      <c r="AG28">
        <f>IF(B28&gt;0,_xlfn.XLOOKUP(B28,IW49BLTOTAL!A:A,IW49BLTOTAL!H:H),"")</f>
        <v>4</v>
      </c>
      <c r="AH28" t="str">
        <f>IF(IFERROR(_xlfn.XLOOKUP(B28,'Detalle custodia'!B:B,'Detalle custodia'!O:O),"")="custodia","Completo","")</f>
        <v/>
      </c>
    </row>
    <row r="29" spans="1:34" x14ac:dyDescent="0.35">
      <c r="A29" t="s">
        <v>272</v>
      </c>
      <c r="B29">
        <v>6625862</v>
      </c>
      <c r="C29" t="s">
        <v>123</v>
      </c>
      <c r="D29" t="s">
        <v>8340</v>
      </c>
      <c r="E29" t="s">
        <v>310</v>
      </c>
      <c r="F29" t="s">
        <v>133</v>
      </c>
      <c r="G29" t="s">
        <v>8317</v>
      </c>
      <c r="H29" s="16">
        <v>45901</v>
      </c>
      <c r="I29" s="16">
        <v>45901</v>
      </c>
      <c r="J29" t="s">
        <v>856</v>
      </c>
      <c r="K29">
        <v>1210102</v>
      </c>
      <c r="L29" t="s">
        <v>273</v>
      </c>
      <c r="O29">
        <v>10017653</v>
      </c>
      <c r="P29" t="s">
        <v>165</v>
      </c>
      <c r="Q29">
        <v>0</v>
      </c>
      <c r="R29" t="s">
        <v>296</v>
      </c>
      <c r="S29" t="s">
        <v>342</v>
      </c>
      <c r="T29">
        <v>11613563</v>
      </c>
      <c r="U29" s="16">
        <v>45849</v>
      </c>
      <c r="V29" s="16">
        <v>45901</v>
      </c>
      <c r="W29" s="16">
        <v>45850</v>
      </c>
      <c r="X29">
        <v>0</v>
      </c>
      <c r="Y29">
        <v>1290900</v>
      </c>
      <c r="Z29" t="s">
        <v>1568</v>
      </c>
      <c r="AA29" t="s">
        <v>248</v>
      </c>
      <c r="AB29" t="s">
        <v>121</v>
      </c>
      <c r="AC29" t="s">
        <v>255</v>
      </c>
      <c r="AD29" t="s">
        <v>122</v>
      </c>
      <c r="AE29" t="str">
        <f>IF(B29&gt;0,IF(B29&gt;0,(IF(B29&lt;&gt;'PLAN SEMANAL'!$A$2,BLTOTAL!AA29,""))),"")</f>
        <v>PERFORACIO</v>
      </c>
      <c r="AF29" t="str">
        <f>IF(AH29="Completo","Completo",IF(IF(B29&gt;0,_xlfn.XLOOKUP(B29,'Detalle reservas completas fesa'!K:K,'Detalle reservas completas fesa'!Q:Q,_xlfn.XLOOKUP(B29,'MB25'!L:L,'MB25'!Q:Q,"Incompleto")),"")="PENDIENTE","Incompleto",IF(B29&gt;0,_xlfn.XLOOKUP(B29,'Detalle reservas completas fesa'!K:K,'Detalle reservas completas fesa'!Q:Q,IF(AD29="SIN MATERIAL","Completo",IF(AD29="COMPLETO","Completo","Incompleto"))))))</f>
        <v>Completo</v>
      </c>
      <c r="AG29">
        <f>IF(B29&gt;0,_xlfn.XLOOKUP(B29,IW49BLTOTAL!A:A,IW49BLTOTAL!H:H),"")</f>
        <v>2</v>
      </c>
      <c r="AH29" t="str">
        <f>IF(IFERROR(_xlfn.XLOOKUP(B29,'Detalle custodia'!B:B,'Detalle custodia'!O:O),"")="custodia","Completo","")</f>
        <v/>
      </c>
    </row>
    <row r="30" spans="1:34" x14ac:dyDescent="0.35">
      <c r="A30" t="s">
        <v>3804</v>
      </c>
      <c r="B30">
        <v>6625861</v>
      </c>
      <c r="C30" t="s">
        <v>123</v>
      </c>
      <c r="D30" t="s">
        <v>8336</v>
      </c>
      <c r="E30" t="s">
        <v>310</v>
      </c>
      <c r="F30" t="s">
        <v>133</v>
      </c>
      <c r="G30" t="s">
        <v>132</v>
      </c>
      <c r="H30" s="16">
        <v>45901</v>
      </c>
      <c r="I30" s="16">
        <v>45901</v>
      </c>
      <c r="J30" t="s">
        <v>856</v>
      </c>
      <c r="K30">
        <v>1210102</v>
      </c>
      <c r="L30" t="s">
        <v>3805</v>
      </c>
      <c r="O30">
        <v>10018963</v>
      </c>
      <c r="P30" t="s">
        <v>3806</v>
      </c>
      <c r="Q30">
        <v>0</v>
      </c>
      <c r="R30" t="s">
        <v>296</v>
      </c>
      <c r="S30" t="s">
        <v>342</v>
      </c>
      <c r="T30">
        <v>11617771</v>
      </c>
      <c r="U30" s="16">
        <v>45849</v>
      </c>
      <c r="V30" s="16">
        <v>45901</v>
      </c>
      <c r="W30" s="16">
        <v>45850</v>
      </c>
      <c r="X30">
        <v>0</v>
      </c>
      <c r="Y30">
        <v>1290900</v>
      </c>
      <c r="Z30" t="s">
        <v>1568</v>
      </c>
      <c r="AA30" t="s">
        <v>248</v>
      </c>
      <c r="AB30" t="s">
        <v>121</v>
      </c>
      <c r="AC30" t="s">
        <v>255</v>
      </c>
      <c r="AD30" t="s">
        <v>141</v>
      </c>
      <c r="AE30" t="str">
        <f>IF(B30&gt;0,IF(B30&gt;0,(IF(B30&lt;&gt;'PLAN SEMANAL'!$A$2,BLTOTAL!AA30,""))),"")</f>
        <v>PERFORACIO</v>
      </c>
      <c r="AF30" t="str">
        <f>IF(AH30="Completo","Completo",IF(IF(B30&gt;0,_xlfn.XLOOKUP(B30,'Detalle reservas completas fesa'!K:K,'Detalle reservas completas fesa'!Q:Q,_xlfn.XLOOKUP(B30,'MB25'!L:L,'MB25'!Q:Q,"Incompleto")),"")="PENDIENTE","Incompleto",IF(B30&gt;0,_xlfn.XLOOKUP(B30,'Detalle reservas completas fesa'!K:K,'Detalle reservas completas fesa'!Q:Q,IF(AD30="SIN MATERIAL","Completo",IF(AD30="COMPLETO","Completo","Incompleto"))))))</f>
        <v>Incompleto</v>
      </c>
      <c r="AG30">
        <f>IF(B30&gt;0,_xlfn.XLOOKUP(B30,IW49BLTOTAL!A:A,IW49BLTOTAL!H:H),"")</f>
        <v>4</v>
      </c>
      <c r="AH30" t="str">
        <f>IF(IFERROR(_xlfn.XLOOKUP(B30,'Detalle custodia'!B:B,'Detalle custodia'!O:O),"")="custodia","Completo","")</f>
        <v/>
      </c>
    </row>
    <row r="31" spans="1:34" x14ac:dyDescent="0.35">
      <c r="A31" t="s">
        <v>155</v>
      </c>
      <c r="B31">
        <v>6625845</v>
      </c>
      <c r="C31" t="s">
        <v>129</v>
      </c>
      <c r="D31" t="s">
        <v>8341</v>
      </c>
      <c r="E31" t="s">
        <v>310</v>
      </c>
      <c r="F31" t="s">
        <v>410</v>
      </c>
      <c r="G31" t="s">
        <v>226</v>
      </c>
      <c r="H31" s="16">
        <v>45859</v>
      </c>
      <c r="I31" s="16">
        <v>45865</v>
      </c>
      <c r="J31" t="s">
        <v>5408</v>
      </c>
      <c r="K31">
        <v>1215155</v>
      </c>
      <c r="L31" t="s">
        <v>276</v>
      </c>
      <c r="O31">
        <v>10014647</v>
      </c>
      <c r="P31" t="s">
        <v>155</v>
      </c>
      <c r="Q31">
        <v>0</v>
      </c>
      <c r="R31" t="s">
        <v>343</v>
      </c>
      <c r="S31" t="s">
        <v>343</v>
      </c>
      <c r="T31">
        <v>11617784</v>
      </c>
      <c r="U31" s="16">
        <v>45849</v>
      </c>
      <c r="V31" s="16">
        <v>45859</v>
      </c>
      <c r="W31" s="16">
        <v>45850</v>
      </c>
      <c r="X31">
        <v>0</v>
      </c>
      <c r="Y31">
        <v>1290900</v>
      </c>
      <c r="Z31" t="s">
        <v>1568</v>
      </c>
      <c r="AA31" t="s">
        <v>246</v>
      </c>
      <c r="AB31" t="s">
        <v>121</v>
      </c>
      <c r="AC31" t="s">
        <v>255</v>
      </c>
      <c r="AD31" t="s">
        <v>189</v>
      </c>
      <c r="AE31" t="str">
        <f>IF(B31&gt;0,IF(B31&gt;0,(IF(B31&lt;&gt;'PLAN SEMANAL'!$A$2,BLTOTAL!AA31,""))),"")</f>
        <v>AUXILIAR</v>
      </c>
      <c r="AF31" t="str">
        <f>IF(AH31="Completo","Completo",IF(IF(B31&gt;0,_xlfn.XLOOKUP(B31,'Detalle reservas completas fesa'!K:K,'Detalle reservas completas fesa'!Q:Q,_xlfn.XLOOKUP(B31,'MB25'!L:L,'MB25'!Q:Q,"Incompleto")),"")="PENDIENTE","Incompleto",IF(B31&gt;0,_xlfn.XLOOKUP(B31,'Detalle reservas completas fesa'!K:K,'Detalle reservas completas fesa'!Q:Q,IF(AD31="SIN MATERIAL","Completo",IF(AD31="COMPLETO","Completo","Incompleto"))))))</f>
        <v>Completo</v>
      </c>
      <c r="AG31">
        <f>IF(B31&gt;0,_xlfn.XLOOKUP(B31,IW49BLTOTAL!A:A,IW49BLTOTAL!H:H),"")</f>
        <v>1</v>
      </c>
      <c r="AH31" t="str">
        <f>IF(IFERROR(_xlfn.XLOOKUP(B31,'Detalle custodia'!B:B,'Detalle custodia'!O:O),"")="custodia","Completo","")</f>
        <v/>
      </c>
    </row>
    <row r="32" spans="1:34" x14ac:dyDescent="0.35">
      <c r="A32" t="s">
        <v>155</v>
      </c>
      <c r="B32">
        <v>6625844</v>
      </c>
      <c r="C32" t="s">
        <v>129</v>
      </c>
      <c r="D32" t="s">
        <v>8342</v>
      </c>
      <c r="E32" t="s">
        <v>310</v>
      </c>
      <c r="F32" t="s">
        <v>410</v>
      </c>
      <c r="G32" t="s">
        <v>226</v>
      </c>
      <c r="H32" s="16">
        <v>45859</v>
      </c>
      <c r="I32" s="16">
        <v>45865</v>
      </c>
      <c r="J32" t="s">
        <v>5408</v>
      </c>
      <c r="K32">
        <v>1215155</v>
      </c>
      <c r="L32" t="s">
        <v>276</v>
      </c>
      <c r="O32">
        <v>10014647</v>
      </c>
      <c r="P32" t="s">
        <v>155</v>
      </c>
      <c r="Q32">
        <v>0</v>
      </c>
      <c r="R32" t="s">
        <v>343</v>
      </c>
      <c r="S32" t="s">
        <v>343</v>
      </c>
      <c r="T32">
        <v>11617486</v>
      </c>
      <c r="U32" s="16">
        <v>45849</v>
      </c>
      <c r="V32" s="16">
        <v>45859</v>
      </c>
      <c r="W32" s="16">
        <v>45850</v>
      </c>
      <c r="X32">
        <v>0</v>
      </c>
      <c r="Y32">
        <v>1290900</v>
      </c>
      <c r="Z32" t="s">
        <v>1568</v>
      </c>
      <c r="AA32" t="s">
        <v>246</v>
      </c>
      <c r="AB32" t="s">
        <v>121</v>
      </c>
      <c r="AC32" t="s">
        <v>255</v>
      </c>
      <c r="AD32" t="s">
        <v>189</v>
      </c>
      <c r="AE32" t="str">
        <f>IF(B32&gt;0,IF(B32&gt;0,(IF(B32&lt;&gt;'PLAN SEMANAL'!$A$2,BLTOTAL!AA32,""))),"")</f>
        <v>AUXILIAR</v>
      </c>
      <c r="AF32" t="str">
        <f>IF(AH32="Completo","Completo",IF(IF(B32&gt;0,_xlfn.XLOOKUP(B32,'Detalle reservas completas fesa'!K:K,'Detalle reservas completas fesa'!Q:Q,_xlfn.XLOOKUP(B32,'MB25'!L:L,'MB25'!Q:Q,"Incompleto")),"")="PENDIENTE","Incompleto",IF(B32&gt;0,_xlfn.XLOOKUP(B32,'Detalle reservas completas fesa'!K:K,'Detalle reservas completas fesa'!Q:Q,IF(AD32="SIN MATERIAL","Completo",IF(AD32="COMPLETO","Completo","Incompleto"))))))</f>
        <v>Completo</v>
      </c>
      <c r="AG32">
        <f>IF(B32&gt;0,_xlfn.XLOOKUP(B32,IW49BLTOTAL!A:A,IW49BLTOTAL!H:H),"")</f>
        <v>1</v>
      </c>
      <c r="AH32" t="str">
        <f>IF(IFERROR(_xlfn.XLOOKUP(B32,'Detalle custodia'!B:B,'Detalle custodia'!O:O),"")="custodia","Completo","")</f>
        <v/>
      </c>
    </row>
    <row r="33" spans="1:34" x14ac:dyDescent="0.35">
      <c r="A33" t="s">
        <v>155</v>
      </c>
      <c r="B33">
        <v>6625843</v>
      </c>
      <c r="C33" t="s">
        <v>129</v>
      </c>
      <c r="D33" t="s">
        <v>8343</v>
      </c>
      <c r="E33" t="s">
        <v>310</v>
      </c>
      <c r="F33" t="s">
        <v>410</v>
      </c>
      <c r="G33" t="s">
        <v>132</v>
      </c>
      <c r="H33" s="16">
        <v>45859</v>
      </c>
      <c r="I33" s="16">
        <v>45865</v>
      </c>
      <c r="J33" t="s">
        <v>5408</v>
      </c>
      <c r="K33">
        <v>1215155</v>
      </c>
      <c r="L33" t="s">
        <v>276</v>
      </c>
      <c r="O33">
        <v>10014647</v>
      </c>
      <c r="P33" t="s">
        <v>155</v>
      </c>
      <c r="Q33">
        <v>0</v>
      </c>
      <c r="R33" t="s">
        <v>343</v>
      </c>
      <c r="S33" t="s">
        <v>343</v>
      </c>
      <c r="T33">
        <v>11617480</v>
      </c>
      <c r="U33" s="16">
        <v>45849</v>
      </c>
      <c r="V33" s="16">
        <v>45859</v>
      </c>
      <c r="W33" s="16">
        <v>45850</v>
      </c>
      <c r="X33">
        <v>0</v>
      </c>
      <c r="Y33">
        <v>1290900</v>
      </c>
      <c r="Z33" t="s">
        <v>1568</v>
      </c>
      <c r="AA33" t="s">
        <v>246</v>
      </c>
      <c r="AB33" t="s">
        <v>121</v>
      </c>
      <c r="AC33" t="s">
        <v>255</v>
      </c>
      <c r="AE33" t="str">
        <f>IF(B33&gt;0,IF(B33&gt;0,(IF(B33&lt;&gt;'PLAN SEMANAL'!$A$2,BLTOTAL!AA33,""))),"")</f>
        <v>AUXILIAR</v>
      </c>
      <c r="AF33" t="str">
        <f>IF(AH33="Completo","Completo",IF(IF(B33&gt;0,_xlfn.XLOOKUP(B33,'Detalle reservas completas fesa'!K:K,'Detalle reservas completas fesa'!Q:Q,_xlfn.XLOOKUP(B33,'MB25'!L:L,'MB25'!Q:Q,"Incompleto")),"")="PENDIENTE","Incompleto",IF(B33&gt;0,_xlfn.XLOOKUP(B33,'Detalle reservas completas fesa'!K:K,'Detalle reservas completas fesa'!Q:Q,IF(AD33="SIN MATERIAL","Completo",IF(AD33="COMPLETO","Completo","Incompleto"))))))</f>
        <v>Incompleto</v>
      </c>
      <c r="AG33">
        <f>IF(B33&gt;0,_xlfn.XLOOKUP(B33,IW49BLTOTAL!A:A,IW49BLTOTAL!H:H),"")</f>
        <v>1</v>
      </c>
      <c r="AH33" t="str">
        <f>IF(IFERROR(_xlfn.XLOOKUP(B33,'Detalle custodia'!B:B,'Detalle custodia'!O:O),"")="custodia","Completo","")</f>
        <v/>
      </c>
    </row>
    <row r="34" spans="1:34" x14ac:dyDescent="0.35">
      <c r="A34" t="s">
        <v>155</v>
      </c>
      <c r="B34">
        <v>6625842</v>
      </c>
      <c r="C34" t="s">
        <v>129</v>
      </c>
      <c r="D34" t="s">
        <v>8344</v>
      </c>
      <c r="E34" t="s">
        <v>310</v>
      </c>
      <c r="F34" t="s">
        <v>410</v>
      </c>
      <c r="G34" t="s">
        <v>226</v>
      </c>
      <c r="H34" s="16">
        <v>45859</v>
      </c>
      <c r="I34" s="16">
        <v>45865</v>
      </c>
      <c r="J34" t="s">
        <v>5408</v>
      </c>
      <c r="K34">
        <v>1215155</v>
      </c>
      <c r="L34" t="s">
        <v>276</v>
      </c>
      <c r="O34">
        <v>10014647</v>
      </c>
      <c r="P34" t="s">
        <v>155</v>
      </c>
      <c r="Q34">
        <v>0</v>
      </c>
      <c r="R34" t="s">
        <v>343</v>
      </c>
      <c r="S34" t="s">
        <v>343</v>
      </c>
      <c r="T34">
        <v>11617462</v>
      </c>
      <c r="U34" s="16">
        <v>45849</v>
      </c>
      <c r="V34" s="16">
        <v>45859</v>
      </c>
      <c r="W34" s="16">
        <v>45850</v>
      </c>
      <c r="X34">
        <v>0</v>
      </c>
      <c r="Y34">
        <v>1290900</v>
      </c>
      <c r="Z34" t="s">
        <v>1568</v>
      </c>
      <c r="AA34" t="s">
        <v>246</v>
      </c>
      <c r="AB34" t="s">
        <v>121</v>
      </c>
      <c r="AC34" t="s">
        <v>255</v>
      </c>
      <c r="AD34" t="s">
        <v>189</v>
      </c>
      <c r="AE34" t="str">
        <f>IF(B34&gt;0,IF(B34&gt;0,(IF(B34&lt;&gt;'PLAN SEMANAL'!$A$2,BLTOTAL!AA34,""))),"")</f>
        <v>AUXILIAR</v>
      </c>
      <c r="AF34" t="str">
        <f>IF(AH34="Completo","Completo",IF(IF(B34&gt;0,_xlfn.XLOOKUP(B34,'Detalle reservas completas fesa'!K:K,'Detalle reservas completas fesa'!Q:Q,_xlfn.XLOOKUP(B34,'MB25'!L:L,'MB25'!Q:Q,"Incompleto")),"")="PENDIENTE","Incompleto",IF(B34&gt;0,_xlfn.XLOOKUP(B34,'Detalle reservas completas fesa'!K:K,'Detalle reservas completas fesa'!Q:Q,IF(AD34="SIN MATERIAL","Completo",IF(AD34="COMPLETO","Completo","Incompleto"))))))</f>
        <v>Completo</v>
      </c>
      <c r="AG34">
        <f>IF(B34&gt;0,_xlfn.XLOOKUP(B34,IW49BLTOTAL!A:A,IW49BLTOTAL!H:H),"")</f>
        <v>3</v>
      </c>
      <c r="AH34" t="str">
        <f>IF(IFERROR(_xlfn.XLOOKUP(B34,'Detalle custodia'!B:B,'Detalle custodia'!O:O),"")="custodia","Completo","")</f>
        <v/>
      </c>
    </row>
    <row r="35" spans="1:34" x14ac:dyDescent="0.35">
      <c r="A35" t="s">
        <v>400</v>
      </c>
      <c r="B35">
        <v>6625841</v>
      </c>
      <c r="C35" t="s">
        <v>129</v>
      </c>
      <c r="D35" t="s">
        <v>8345</v>
      </c>
      <c r="E35" t="s">
        <v>310</v>
      </c>
      <c r="F35" t="s">
        <v>259</v>
      </c>
      <c r="G35" t="s">
        <v>336</v>
      </c>
      <c r="H35" s="16">
        <v>45856</v>
      </c>
      <c r="I35" s="16">
        <v>45856</v>
      </c>
      <c r="J35" t="s">
        <v>5407</v>
      </c>
      <c r="K35">
        <v>1215155</v>
      </c>
      <c r="L35" t="s">
        <v>401</v>
      </c>
      <c r="O35">
        <v>10014646</v>
      </c>
      <c r="P35" t="s">
        <v>400</v>
      </c>
      <c r="Q35">
        <v>0</v>
      </c>
      <c r="R35" t="s">
        <v>343</v>
      </c>
      <c r="S35" t="s">
        <v>343</v>
      </c>
      <c r="T35">
        <v>11617216</v>
      </c>
      <c r="U35" s="16">
        <v>45849</v>
      </c>
      <c r="V35" s="16">
        <v>45856</v>
      </c>
      <c r="W35" s="16">
        <v>45853</v>
      </c>
      <c r="X35">
        <v>0</v>
      </c>
      <c r="Y35">
        <v>1290900</v>
      </c>
      <c r="Z35" t="s">
        <v>1568</v>
      </c>
      <c r="AA35" t="s">
        <v>246</v>
      </c>
      <c r="AB35" t="s">
        <v>121</v>
      </c>
      <c r="AC35" t="s">
        <v>255</v>
      </c>
      <c r="AD35" t="s">
        <v>189</v>
      </c>
      <c r="AE35" t="str">
        <f>IF(B35&gt;0,IF(B35&gt;0,(IF(B35&lt;&gt;'PLAN SEMANAL'!$A$2,BLTOTAL!AA35,""))),"")</f>
        <v>AUXILIAR</v>
      </c>
      <c r="AF35" t="str">
        <f>IF(AH35="Completo","Completo",IF(IF(B35&gt;0,_xlfn.XLOOKUP(B35,'Detalle reservas completas fesa'!K:K,'Detalle reservas completas fesa'!Q:Q,_xlfn.XLOOKUP(B35,'MB25'!L:L,'MB25'!Q:Q,"Incompleto")),"")="PENDIENTE","Incompleto",IF(B35&gt;0,_xlfn.XLOOKUP(B35,'Detalle reservas completas fesa'!K:K,'Detalle reservas completas fesa'!Q:Q,IF(AD35="SIN MATERIAL","Completo",IF(AD35="COMPLETO","Completo","Incompleto"))))))</f>
        <v>Completo</v>
      </c>
      <c r="AG35">
        <f>IF(B35&gt;0,_xlfn.XLOOKUP(B35,IW49BLTOTAL!A:A,IW49BLTOTAL!H:H),"")</f>
        <v>6</v>
      </c>
      <c r="AH35" t="str">
        <f>IF(IFERROR(_xlfn.XLOOKUP(B35,'Detalle custodia'!B:B,'Detalle custodia'!O:O),"")="custodia","Completo","")</f>
        <v/>
      </c>
    </row>
    <row r="36" spans="1:34" x14ac:dyDescent="0.35">
      <c r="A36" t="s">
        <v>3804</v>
      </c>
      <c r="B36">
        <v>6625840</v>
      </c>
      <c r="C36" t="s">
        <v>123</v>
      </c>
      <c r="D36" t="s">
        <v>8346</v>
      </c>
      <c r="E36" t="s">
        <v>310</v>
      </c>
      <c r="F36" t="s">
        <v>133</v>
      </c>
      <c r="G36" t="s">
        <v>132</v>
      </c>
      <c r="H36" s="16">
        <v>45901</v>
      </c>
      <c r="I36" s="16">
        <v>45901</v>
      </c>
      <c r="J36" t="s">
        <v>856</v>
      </c>
      <c r="K36">
        <v>1210102</v>
      </c>
      <c r="L36" t="s">
        <v>3805</v>
      </c>
      <c r="O36">
        <v>10018963</v>
      </c>
      <c r="P36" t="s">
        <v>3806</v>
      </c>
      <c r="Q36">
        <v>0</v>
      </c>
      <c r="R36" t="s">
        <v>296</v>
      </c>
      <c r="S36" t="s">
        <v>342</v>
      </c>
      <c r="T36">
        <v>11616951</v>
      </c>
      <c r="U36" s="16">
        <v>45849</v>
      </c>
      <c r="V36" s="16">
        <v>45901</v>
      </c>
      <c r="W36" s="16">
        <v>45850</v>
      </c>
      <c r="X36">
        <v>0</v>
      </c>
      <c r="Y36">
        <v>1290900</v>
      </c>
      <c r="Z36" t="s">
        <v>1568</v>
      </c>
      <c r="AA36" t="s">
        <v>248</v>
      </c>
      <c r="AB36" t="s">
        <v>121</v>
      </c>
      <c r="AC36" t="s">
        <v>255</v>
      </c>
      <c r="AD36" t="s">
        <v>141</v>
      </c>
      <c r="AE36" t="str">
        <f>IF(B36&gt;0,IF(B36&gt;0,(IF(B36&lt;&gt;'PLAN SEMANAL'!$A$2,BLTOTAL!AA36,""))),"")</f>
        <v>PERFORACIO</v>
      </c>
      <c r="AF36" t="str">
        <f>IF(AH36="Completo","Completo",IF(IF(B36&gt;0,_xlfn.XLOOKUP(B36,'Detalle reservas completas fesa'!K:K,'Detalle reservas completas fesa'!Q:Q,_xlfn.XLOOKUP(B36,'MB25'!L:L,'MB25'!Q:Q,"Incompleto")),"")="PENDIENTE","Incompleto",IF(B36&gt;0,_xlfn.XLOOKUP(B36,'Detalle reservas completas fesa'!K:K,'Detalle reservas completas fesa'!Q:Q,IF(AD36="SIN MATERIAL","Completo",IF(AD36="COMPLETO","Completo","Incompleto"))))))</f>
        <v>Incompleto</v>
      </c>
      <c r="AG36">
        <f>IF(B36&gt;0,_xlfn.XLOOKUP(B36,IW49BLTOTAL!A:A,IW49BLTOTAL!H:H),"")</f>
        <v>8</v>
      </c>
      <c r="AH36" t="str">
        <f>IF(IFERROR(_xlfn.XLOOKUP(B36,'Detalle custodia'!B:B,'Detalle custodia'!O:O),"")="custodia","Completo","")</f>
        <v/>
      </c>
    </row>
    <row r="37" spans="1:34" x14ac:dyDescent="0.35">
      <c r="A37" t="s">
        <v>3804</v>
      </c>
      <c r="B37">
        <v>6625839</v>
      </c>
      <c r="C37" t="s">
        <v>123</v>
      </c>
      <c r="D37" t="s">
        <v>8347</v>
      </c>
      <c r="E37" t="s">
        <v>310</v>
      </c>
      <c r="F37" t="s">
        <v>133</v>
      </c>
      <c r="G37" t="s">
        <v>132</v>
      </c>
      <c r="H37" s="16">
        <v>45901</v>
      </c>
      <c r="I37" s="16">
        <v>45901</v>
      </c>
      <c r="J37" t="s">
        <v>856</v>
      </c>
      <c r="K37">
        <v>1210102</v>
      </c>
      <c r="L37" t="s">
        <v>3805</v>
      </c>
      <c r="O37">
        <v>10018963</v>
      </c>
      <c r="P37" t="s">
        <v>3806</v>
      </c>
      <c r="Q37">
        <v>0</v>
      </c>
      <c r="R37" t="s">
        <v>296</v>
      </c>
      <c r="S37" t="s">
        <v>342</v>
      </c>
      <c r="T37">
        <v>11616700</v>
      </c>
      <c r="U37" s="16">
        <v>45849</v>
      </c>
      <c r="V37" s="16">
        <v>45901</v>
      </c>
      <c r="W37" s="16">
        <v>45850</v>
      </c>
      <c r="X37">
        <v>0</v>
      </c>
      <c r="Y37">
        <v>1290900</v>
      </c>
      <c r="Z37" t="s">
        <v>1568</v>
      </c>
      <c r="AA37" t="s">
        <v>248</v>
      </c>
      <c r="AB37" t="s">
        <v>121</v>
      </c>
      <c r="AC37" t="s">
        <v>255</v>
      </c>
      <c r="AD37" t="s">
        <v>141</v>
      </c>
      <c r="AE37" t="str">
        <f>IF(B37&gt;0,IF(B37&gt;0,(IF(B37&lt;&gt;'PLAN SEMANAL'!$A$2,BLTOTAL!AA37,""))),"")</f>
        <v>PERFORACIO</v>
      </c>
      <c r="AF37" t="str">
        <f>IF(AH37="Completo","Completo",IF(IF(B37&gt;0,_xlfn.XLOOKUP(B37,'Detalle reservas completas fesa'!K:K,'Detalle reservas completas fesa'!Q:Q,_xlfn.XLOOKUP(B37,'MB25'!L:L,'MB25'!Q:Q,"Incompleto")),"")="PENDIENTE","Incompleto",IF(B37&gt;0,_xlfn.XLOOKUP(B37,'Detalle reservas completas fesa'!K:K,'Detalle reservas completas fesa'!Q:Q,IF(AD37="SIN MATERIAL","Completo",IF(AD37="COMPLETO","Completo","Incompleto"))))))</f>
        <v>Incompleto</v>
      </c>
      <c r="AG37">
        <f>IF(B37&gt;0,_xlfn.XLOOKUP(B37,IW49BLTOTAL!A:A,IW49BLTOTAL!H:H),"")</f>
        <v>8</v>
      </c>
      <c r="AH37" t="str">
        <f>IF(IFERROR(_xlfn.XLOOKUP(B37,'Detalle custodia'!B:B,'Detalle custodia'!O:O),"")="custodia","Completo","")</f>
        <v/>
      </c>
    </row>
    <row r="38" spans="1:34" x14ac:dyDescent="0.35">
      <c r="A38" t="s">
        <v>3804</v>
      </c>
      <c r="B38">
        <v>6625831</v>
      </c>
      <c r="C38" t="s">
        <v>123</v>
      </c>
      <c r="D38" t="s">
        <v>8348</v>
      </c>
      <c r="E38" t="s">
        <v>310</v>
      </c>
      <c r="F38" t="s">
        <v>133</v>
      </c>
      <c r="G38" t="s">
        <v>132</v>
      </c>
      <c r="H38" s="16">
        <v>45901</v>
      </c>
      <c r="I38" s="16">
        <v>45901</v>
      </c>
      <c r="J38" t="s">
        <v>856</v>
      </c>
      <c r="K38">
        <v>1210102</v>
      </c>
      <c r="L38" t="s">
        <v>3805</v>
      </c>
      <c r="O38">
        <v>10018963</v>
      </c>
      <c r="P38" t="s">
        <v>3806</v>
      </c>
      <c r="Q38">
        <v>0</v>
      </c>
      <c r="R38" t="s">
        <v>296</v>
      </c>
      <c r="S38" t="s">
        <v>342</v>
      </c>
      <c r="T38">
        <v>11615263</v>
      </c>
      <c r="U38" s="16">
        <v>45849</v>
      </c>
      <c r="V38" s="16">
        <v>45901</v>
      </c>
      <c r="W38" s="16">
        <v>45850</v>
      </c>
      <c r="X38">
        <v>0</v>
      </c>
      <c r="Y38">
        <v>1290900</v>
      </c>
      <c r="Z38" t="s">
        <v>1568</v>
      </c>
      <c r="AA38" t="s">
        <v>248</v>
      </c>
      <c r="AB38" t="s">
        <v>121</v>
      </c>
      <c r="AC38" t="s">
        <v>255</v>
      </c>
      <c r="AD38" t="s">
        <v>141</v>
      </c>
      <c r="AE38" t="str">
        <f>IF(B38&gt;0,IF(B38&gt;0,(IF(B38&lt;&gt;'PLAN SEMANAL'!$A$2,BLTOTAL!AA38,""))),"")</f>
        <v>PERFORACIO</v>
      </c>
      <c r="AF38" t="str">
        <f>IF(AH38="Completo","Completo",IF(IF(B38&gt;0,_xlfn.XLOOKUP(B38,'Detalle reservas completas fesa'!K:K,'Detalle reservas completas fesa'!Q:Q,_xlfn.XLOOKUP(B38,'MB25'!L:L,'MB25'!Q:Q,"Incompleto")),"")="PENDIENTE","Incompleto",IF(B38&gt;0,_xlfn.XLOOKUP(B38,'Detalle reservas completas fesa'!K:K,'Detalle reservas completas fesa'!Q:Q,IF(AD38="SIN MATERIAL","Completo",IF(AD38="COMPLETO","Completo","Incompleto"))))))</f>
        <v>Incompleto</v>
      </c>
      <c r="AG38">
        <f>IF(B38&gt;0,_xlfn.XLOOKUP(B38,IW49BLTOTAL!A:A,IW49BLTOTAL!H:H),"")</f>
        <v>8</v>
      </c>
      <c r="AH38" t="str">
        <f>IF(IFERROR(_xlfn.XLOOKUP(B38,'Detalle custodia'!B:B,'Detalle custodia'!O:O),"")="custodia","Completo","")</f>
        <v/>
      </c>
    </row>
    <row r="39" spans="1:34" x14ac:dyDescent="0.35">
      <c r="A39" t="s">
        <v>128</v>
      </c>
      <c r="B39">
        <v>6625823</v>
      </c>
      <c r="C39" t="s">
        <v>123</v>
      </c>
      <c r="D39" t="s">
        <v>8349</v>
      </c>
      <c r="E39" t="s">
        <v>310</v>
      </c>
      <c r="F39" t="s">
        <v>133</v>
      </c>
      <c r="G39" t="s">
        <v>132</v>
      </c>
      <c r="H39" s="16">
        <v>45901</v>
      </c>
      <c r="I39" s="16">
        <v>45901</v>
      </c>
      <c r="J39" t="s">
        <v>856</v>
      </c>
      <c r="K39">
        <v>1210100</v>
      </c>
      <c r="L39" t="s">
        <v>390</v>
      </c>
      <c r="O39">
        <v>10014594</v>
      </c>
      <c r="P39" t="s">
        <v>128</v>
      </c>
      <c r="Q39">
        <v>0</v>
      </c>
      <c r="R39" t="s">
        <v>296</v>
      </c>
      <c r="S39" t="s">
        <v>342</v>
      </c>
      <c r="T39">
        <v>11607388</v>
      </c>
      <c r="U39" s="16">
        <v>45849</v>
      </c>
      <c r="V39" s="16">
        <v>45901</v>
      </c>
      <c r="W39" s="16">
        <v>45850</v>
      </c>
      <c r="X39">
        <v>0</v>
      </c>
      <c r="Y39">
        <v>1290900</v>
      </c>
      <c r="Z39" t="s">
        <v>1568</v>
      </c>
      <c r="AA39" t="s">
        <v>248</v>
      </c>
      <c r="AB39" t="s">
        <v>121</v>
      </c>
      <c r="AC39" t="s">
        <v>255</v>
      </c>
      <c r="AD39" t="s">
        <v>141</v>
      </c>
      <c r="AE39" t="str">
        <f>IF(B39&gt;0,IF(B39&gt;0,(IF(B39&lt;&gt;'PLAN SEMANAL'!$A$2,BLTOTAL!AA39,""))),"")</f>
        <v>PERFORACIO</v>
      </c>
      <c r="AF39" t="str">
        <f>IF(AH39="Completo","Completo",IF(IF(B39&gt;0,_xlfn.XLOOKUP(B39,'Detalle reservas completas fesa'!K:K,'Detalle reservas completas fesa'!Q:Q,_xlfn.XLOOKUP(B39,'MB25'!L:L,'MB25'!Q:Q,"Incompleto")),"")="PENDIENTE","Incompleto",IF(B39&gt;0,_xlfn.XLOOKUP(B39,'Detalle reservas completas fesa'!K:K,'Detalle reservas completas fesa'!Q:Q,IF(AD39="SIN MATERIAL","Completo",IF(AD39="COMPLETO","Completo","Incompleto"))))))</f>
        <v>Incompleto</v>
      </c>
      <c r="AG39">
        <f>IF(B39&gt;0,_xlfn.XLOOKUP(B39,IW49BLTOTAL!A:A,IW49BLTOTAL!H:H),"")</f>
        <v>8</v>
      </c>
      <c r="AH39" t="str">
        <f>IF(IFERROR(_xlfn.XLOOKUP(B39,'Detalle custodia'!B:B,'Detalle custodia'!O:O),"")="custodia","Completo","")</f>
        <v/>
      </c>
    </row>
    <row r="40" spans="1:34" x14ac:dyDescent="0.35">
      <c r="A40" t="s">
        <v>137</v>
      </c>
      <c r="B40">
        <v>6625822</v>
      </c>
      <c r="C40" t="s">
        <v>123</v>
      </c>
      <c r="D40" t="s">
        <v>8350</v>
      </c>
      <c r="E40" t="s">
        <v>310</v>
      </c>
      <c r="F40" t="s">
        <v>133</v>
      </c>
      <c r="G40" t="s">
        <v>132</v>
      </c>
      <c r="H40" s="16">
        <v>45901</v>
      </c>
      <c r="I40" s="16">
        <v>45901</v>
      </c>
      <c r="J40" t="s">
        <v>856</v>
      </c>
      <c r="K40">
        <v>1210100</v>
      </c>
      <c r="L40" t="s">
        <v>388</v>
      </c>
      <c r="O40">
        <v>10014595</v>
      </c>
      <c r="P40" t="s">
        <v>137</v>
      </c>
      <c r="Q40">
        <v>0</v>
      </c>
      <c r="R40" t="s">
        <v>296</v>
      </c>
      <c r="S40" t="s">
        <v>342</v>
      </c>
      <c r="T40">
        <v>11617059</v>
      </c>
      <c r="U40" s="16">
        <v>45849</v>
      </c>
      <c r="V40" s="16">
        <v>45901</v>
      </c>
      <c r="W40" s="16">
        <v>45850</v>
      </c>
      <c r="X40">
        <v>0</v>
      </c>
      <c r="Y40">
        <v>1290900</v>
      </c>
      <c r="Z40" t="s">
        <v>1568</v>
      </c>
      <c r="AA40" t="s">
        <v>248</v>
      </c>
      <c r="AB40" t="s">
        <v>121</v>
      </c>
      <c r="AC40" t="s">
        <v>255</v>
      </c>
      <c r="AD40" t="s">
        <v>141</v>
      </c>
      <c r="AE40" t="str">
        <f>IF(B40&gt;0,IF(B40&gt;0,(IF(B40&lt;&gt;'PLAN SEMANAL'!$A$2,BLTOTAL!AA40,""))),"")</f>
        <v>PERFORACIO</v>
      </c>
      <c r="AF40" t="str">
        <f>IF(AH40="Completo","Completo",IF(IF(B40&gt;0,_xlfn.XLOOKUP(B40,'Detalle reservas completas fesa'!K:K,'Detalle reservas completas fesa'!Q:Q,_xlfn.XLOOKUP(B40,'MB25'!L:L,'MB25'!Q:Q,"Incompleto")),"")="PENDIENTE","Incompleto",IF(B40&gt;0,_xlfn.XLOOKUP(B40,'Detalle reservas completas fesa'!K:K,'Detalle reservas completas fesa'!Q:Q,IF(AD40="SIN MATERIAL","Completo",IF(AD40="COMPLETO","Completo","Incompleto"))))))</f>
        <v>Incompleto</v>
      </c>
      <c r="AG40">
        <f>IF(B40&gt;0,_xlfn.XLOOKUP(B40,IW49BLTOTAL!A:A,IW49BLTOTAL!H:H),"")</f>
        <v>24</v>
      </c>
      <c r="AH40" t="str">
        <f>IF(IFERROR(_xlfn.XLOOKUP(B40,'Detalle custodia'!B:B,'Detalle custodia'!O:O),"")="custodia","Completo","")</f>
        <v/>
      </c>
    </row>
    <row r="41" spans="1:34" x14ac:dyDescent="0.35">
      <c r="A41" t="s">
        <v>137</v>
      </c>
      <c r="B41">
        <v>6625821</v>
      </c>
      <c r="C41" t="s">
        <v>123</v>
      </c>
      <c r="D41" t="s">
        <v>8351</v>
      </c>
      <c r="E41" t="s">
        <v>310</v>
      </c>
      <c r="F41" t="s">
        <v>133</v>
      </c>
      <c r="G41" t="s">
        <v>132</v>
      </c>
      <c r="H41" s="16">
        <v>45901</v>
      </c>
      <c r="I41" s="16">
        <v>45901</v>
      </c>
      <c r="J41" t="s">
        <v>856</v>
      </c>
      <c r="K41">
        <v>1210100</v>
      </c>
      <c r="L41" t="s">
        <v>388</v>
      </c>
      <c r="O41">
        <v>10014595</v>
      </c>
      <c r="P41" t="s">
        <v>137</v>
      </c>
      <c r="Q41">
        <v>0</v>
      </c>
      <c r="R41" t="s">
        <v>296</v>
      </c>
      <c r="S41" t="s">
        <v>342</v>
      </c>
      <c r="T41">
        <v>11616277</v>
      </c>
      <c r="U41" s="16">
        <v>45849</v>
      </c>
      <c r="V41" s="16">
        <v>45901</v>
      </c>
      <c r="W41" s="16">
        <v>45850</v>
      </c>
      <c r="X41">
        <v>0</v>
      </c>
      <c r="Y41">
        <v>1290900</v>
      </c>
      <c r="Z41" t="s">
        <v>1568</v>
      </c>
      <c r="AA41" t="s">
        <v>248</v>
      </c>
      <c r="AB41" t="s">
        <v>121</v>
      </c>
      <c r="AC41" t="s">
        <v>255</v>
      </c>
      <c r="AD41" t="s">
        <v>141</v>
      </c>
      <c r="AE41" t="str">
        <f>IF(B41&gt;0,IF(B41&gt;0,(IF(B41&lt;&gt;'PLAN SEMANAL'!$A$2,BLTOTAL!AA41,""))),"")</f>
        <v>PERFORACIO</v>
      </c>
      <c r="AF41" t="str">
        <f>IF(AH41="Completo","Completo",IF(IF(B41&gt;0,_xlfn.XLOOKUP(B41,'Detalle reservas completas fesa'!K:K,'Detalle reservas completas fesa'!Q:Q,_xlfn.XLOOKUP(B41,'MB25'!L:L,'MB25'!Q:Q,"Incompleto")),"")="PENDIENTE","Incompleto",IF(B41&gt;0,_xlfn.XLOOKUP(B41,'Detalle reservas completas fesa'!K:K,'Detalle reservas completas fesa'!Q:Q,IF(AD41="SIN MATERIAL","Completo",IF(AD41="COMPLETO","Completo","Incompleto"))))))</f>
        <v>Incompleto</v>
      </c>
      <c r="AG41">
        <f>IF(B41&gt;0,_xlfn.XLOOKUP(B41,IW49BLTOTAL!A:A,IW49BLTOTAL!H:H),"")</f>
        <v>2</v>
      </c>
      <c r="AH41" t="str">
        <f>IF(IFERROR(_xlfn.XLOOKUP(B41,'Detalle custodia'!B:B,'Detalle custodia'!O:O),"")="custodia","Completo","")</f>
        <v/>
      </c>
    </row>
    <row r="42" spans="1:34" x14ac:dyDescent="0.35">
      <c r="A42" t="s">
        <v>137</v>
      </c>
      <c r="B42">
        <v>6625813</v>
      </c>
      <c r="C42" t="s">
        <v>123</v>
      </c>
      <c r="D42" t="s">
        <v>8352</v>
      </c>
      <c r="E42" t="s">
        <v>310</v>
      </c>
      <c r="F42" t="s">
        <v>133</v>
      </c>
      <c r="G42" t="s">
        <v>132</v>
      </c>
      <c r="H42" s="16">
        <v>45901</v>
      </c>
      <c r="I42" s="16">
        <v>45901</v>
      </c>
      <c r="J42" t="s">
        <v>856</v>
      </c>
      <c r="K42">
        <v>1210100</v>
      </c>
      <c r="L42" t="s">
        <v>388</v>
      </c>
      <c r="O42">
        <v>10014595</v>
      </c>
      <c r="P42" t="s">
        <v>137</v>
      </c>
      <c r="Q42">
        <v>0</v>
      </c>
      <c r="R42" t="s">
        <v>296</v>
      </c>
      <c r="S42" t="s">
        <v>342</v>
      </c>
      <c r="T42">
        <v>11595320</v>
      </c>
      <c r="U42" s="16">
        <v>45849</v>
      </c>
      <c r="V42" s="16">
        <v>45901</v>
      </c>
      <c r="W42" s="16">
        <v>45850</v>
      </c>
      <c r="X42">
        <v>0</v>
      </c>
      <c r="Y42">
        <v>1290900</v>
      </c>
      <c r="Z42" t="s">
        <v>1568</v>
      </c>
      <c r="AA42" t="s">
        <v>248</v>
      </c>
      <c r="AB42" t="s">
        <v>121</v>
      </c>
      <c r="AC42" t="s">
        <v>255</v>
      </c>
      <c r="AD42" t="s">
        <v>141</v>
      </c>
      <c r="AE42" t="str">
        <f>IF(B42&gt;0,IF(B42&gt;0,(IF(B42&lt;&gt;'PLAN SEMANAL'!$A$2,BLTOTAL!AA42,""))),"")</f>
        <v>PERFORACIO</v>
      </c>
      <c r="AF42" t="str">
        <f>IF(AH42="Completo","Completo",IF(IF(B42&gt;0,_xlfn.XLOOKUP(B42,'Detalle reservas completas fesa'!K:K,'Detalle reservas completas fesa'!Q:Q,_xlfn.XLOOKUP(B42,'MB25'!L:L,'MB25'!Q:Q,"Incompleto")),"")="PENDIENTE","Incompleto",IF(B42&gt;0,_xlfn.XLOOKUP(B42,'Detalle reservas completas fesa'!K:K,'Detalle reservas completas fesa'!Q:Q,IF(AD42="SIN MATERIAL","Completo",IF(AD42="COMPLETO","Completo","Incompleto"))))))</f>
        <v>Incompleto</v>
      </c>
      <c r="AG42">
        <f>IF(B42&gt;0,_xlfn.XLOOKUP(B42,IW49BLTOTAL!A:A,IW49BLTOTAL!H:H),"")</f>
        <v>2</v>
      </c>
      <c r="AH42" t="str">
        <f>IF(IFERROR(_xlfn.XLOOKUP(B42,'Detalle custodia'!B:B,'Detalle custodia'!O:O),"")="custodia","Completo","")</f>
        <v/>
      </c>
    </row>
    <row r="43" spans="1:34" x14ac:dyDescent="0.35">
      <c r="A43" t="s">
        <v>149</v>
      </c>
      <c r="B43">
        <v>6625808</v>
      </c>
      <c r="C43" t="s">
        <v>129</v>
      </c>
      <c r="D43" t="s">
        <v>8353</v>
      </c>
      <c r="E43" t="s">
        <v>310</v>
      </c>
      <c r="F43" t="s">
        <v>133</v>
      </c>
      <c r="G43" t="s">
        <v>132</v>
      </c>
      <c r="H43" s="16">
        <v>45884</v>
      </c>
      <c r="I43" s="16">
        <v>45884</v>
      </c>
      <c r="J43" t="s">
        <v>856</v>
      </c>
      <c r="K43">
        <v>1213130</v>
      </c>
      <c r="L43" t="s">
        <v>302</v>
      </c>
      <c r="O43">
        <v>10014616</v>
      </c>
      <c r="P43" t="s">
        <v>149</v>
      </c>
      <c r="Q43">
        <v>0</v>
      </c>
      <c r="R43" t="s">
        <v>329</v>
      </c>
      <c r="S43" t="s">
        <v>342</v>
      </c>
      <c r="T43">
        <v>11606390</v>
      </c>
      <c r="U43" s="16">
        <v>45849</v>
      </c>
      <c r="V43" s="16">
        <v>45884</v>
      </c>
      <c r="W43" s="16">
        <v>45852</v>
      </c>
      <c r="X43">
        <v>0</v>
      </c>
      <c r="Y43">
        <v>1290900</v>
      </c>
      <c r="Z43" t="s">
        <v>1568</v>
      </c>
      <c r="AA43" t="s">
        <v>245</v>
      </c>
      <c r="AB43" t="s">
        <v>121</v>
      </c>
      <c r="AC43" t="s">
        <v>255</v>
      </c>
      <c r="AE43" t="str">
        <f>IF(B43&gt;0,IF(B43&gt;0,(IF(B43&lt;&gt;'PLAN SEMANAL'!$A$2,BLTOTAL!AA43,""))),"")</f>
        <v>ACARREO</v>
      </c>
      <c r="AF43" t="str">
        <f>IF(AH43="Completo","Completo",IF(IF(B43&gt;0,_xlfn.XLOOKUP(B43,'Detalle reservas completas fesa'!K:K,'Detalle reservas completas fesa'!Q:Q,_xlfn.XLOOKUP(B43,'MB25'!L:L,'MB25'!Q:Q,"Incompleto")),"")="PENDIENTE","Incompleto",IF(B43&gt;0,_xlfn.XLOOKUP(B43,'Detalle reservas completas fesa'!K:K,'Detalle reservas completas fesa'!Q:Q,IF(AD43="SIN MATERIAL","Completo",IF(AD43="COMPLETO","Completo","Incompleto"))))))</f>
        <v>Incompleto</v>
      </c>
      <c r="AG43">
        <f>IF(B43&gt;0,_xlfn.XLOOKUP(B43,IW49BLTOTAL!A:A,IW49BLTOTAL!H:H),"")</f>
        <v>2</v>
      </c>
      <c r="AH43" t="str">
        <f>IF(IFERROR(_xlfn.XLOOKUP(B43,'Detalle custodia'!B:B,'Detalle custodia'!O:O),"")="custodia","Completo","")</f>
        <v/>
      </c>
    </row>
    <row r="44" spans="1:34" x14ac:dyDescent="0.35">
      <c r="A44" t="s">
        <v>173</v>
      </c>
      <c r="B44">
        <v>6625802</v>
      </c>
      <c r="C44" t="s">
        <v>123</v>
      </c>
      <c r="D44" t="s">
        <v>8354</v>
      </c>
      <c r="E44" t="s">
        <v>310</v>
      </c>
      <c r="F44" t="s">
        <v>402</v>
      </c>
      <c r="G44" t="s">
        <v>132</v>
      </c>
      <c r="H44" s="16">
        <v>45870</v>
      </c>
      <c r="I44" s="16">
        <v>45870</v>
      </c>
      <c r="J44" t="s">
        <v>856</v>
      </c>
      <c r="K44">
        <v>1210101</v>
      </c>
      <c r="L44" t="s">
        <v>341</v>
      </c>
      <c r="O44">
        <v>10014656</v>
      </c>
      <c r="P44" t="s">
        <v>173</v>
      </c>
      <c r="Q44">
        <v>0</v>
      </c>
      <c r="R44" t="s">
        <v>296</v>
      </c>
      <c r="S44" t="s">
        <v>296</v>
      </c>
      <c r="T44">
        <v>11609977</v>
      </c>
      <c r="U44" s="16">
        <v>45849</v>
      </c>
      <c r="V44" s="16">
        <v>45870</v>
      </c>
      <c r="W44" s="16">
        <v>45852</v>
      </c>
      <c r="X44">
        <v>0</v>
      </c>
      <c r="Y44">
        <v>1290900</v>
      </c>
      <c r="Z44" t="s">
        <v>1568</v>
      </c>
      <c r="AA44" t="s">
        <v>248</v>
      </c>
      <c r="AB44" t="s">
        <v>121</v>
      </c>
      <c r="AC44" t="s">
        <v>255</v>
      </c>
      <c r="AE44" t="str">
        <f>IF(B44&gt;0,IF(B44&gt;0,(IF(B44&lt;&gt;'PLAN SEMANAL'!$A$2,BLTOTAL!AA44,""))),"")</f>
        <v>PERFORACIO</v>
      </c>
      <c r="AF44" t="str">
        <f>IF(AH44="Completo","Completo",IF(IF(B44&gt;0,_xlfn.XLOOKUP(B44,'Detalle reservas completas fesa'!K:K,'Detalle reservas completas fesa'!Q:Q,_xlfn.XLOOKUP(B44,'MB25'!L:L,'MB25'!Q:Q,"Incompleto")),"")="PENDIENTE","Incompleto",IF(B44&gt;0,_xlfn.XLOOKUP(B44,'Detalle reservas completas fesa'!K:K,'Detalle reservas completas fesa'!Q:Q,IF(AD44="SIN MATERIAL","Completo",IF(AD44="COMPLETO","Completo","Incompleto"))))))</f>
        <v>Incompleto</v>
      </c>
      <c r="AG44">
        <f>IF(B44&gt;0,_xlfn.XLOOKUP(B44,IW49BLTOTAL!A:A,IW49BLTOTAL!H:H),"")</f>
        <v>6</v>
      </c>
      <c r="AH44" t="str">
        <f>IF(IFERROR(_xlfn.XLOOKUP(B44,'Detalle custodia'!B:B,'Detalle custodia'!O:O),"")="custodia","Completo","")</f>
        <v/>
      </c>
    </row>
    <row r="45" spans="1:34" x14ac:dyDescent="0.35">
      <c r="A45" t="s">
        <v>318</v>
      </c>
      <c r="B45">
        <v>6625799</v>
      </c>
      <c r="C45" t="s">
        <v>129</v>
      </c>
      <c r="D45" t="s">
        <v>8355</v>
      </c>
      <c r="E45" t="s">
        <v>310</v>
      </c>
      <c r="F45" t="s">
        <v>259</v>
      </c>
      <c r="G45" t="s">
        <v>124</v>
      </c>
      <c r="H45" s="16">
        <v>45857</v>
      </c>
      <c r="I45" s="16">
        <v>45857</v>
      </c>
      <c r="J45" t="s">
        <v>5407</v>
      </c>
      <c r="K45">
        <v>1215152</v>
      </c>
      <c r="L45" t="s">
        <v>319</v>
      </c>
      <c r="O45">
        <v>10014631</v>
      </c>
      <c r="P45" t="s">
        <v>318</v>
      </c>
      <c r="Q45">
        <v>0</v>
      </c>
      <c r="R45" t="s">
        <v>343</v>
      </c>
      <c r="S45" t="s">
        <v>343</v>
      </c>
      <c r="T45">
        <v>11617016</v>
      </c>
      <c r="U45" s="16">
        <v>45849</v>
      </c>
      <c r="V45" s="16">
        <v>45857</v>
      </c>
      <c r="W45" s="16">
        <v>45853</v>
      </c>
      <c r="X45">
        <v>0</v>
      </c>
      <c r="Y45">
        <v>1290900</v>
      </c>
      <c r="Z45" t="s">
        <v>1568</v>
      </c>
      <c r="AA45" t="s">
        <v>246</v>
      </c>
      <c r="AB45" t="s">
        <v>121</v>
      </c>
      <c r="AC45" t="s">
        <v>255</v>
      </c>
      <c r="AD45" t="s">
        <v>141</v>
      </c>
      <c r="AE45" t="str">
        <f>IF(B45&gt;0,IF(B45&gt;0,(IF(B45&lt;&gt;'PLAN SEMANAL'!$A$2,BLTOTAL!AA45,""))),"")</f>
        <v>AUXILIAR</v>
      </c>
      <c r="AF45" t="str">
        <f>IF(AH45="Completo","Completo",IF(IF(B45&gt;0,_xlfn.XLOOKUP(B45,'Detalle reservas completas fesa'!K:K,'Detalle reservas completas fesa'!Q:Q,_xlfn.XLOOKUP(B45,'MB25'!L:L,'MB25'!Q:Q,"Incompleto")),"")="PENDIENTE","Incompleto",IF(B45&gt;0,_xlfn.XLOOKUP(B45,'Detalle reservas completas fesa'!K:K,'Detalle reservas completas fesa'!Q:Q,IF(AD45="SIN MATERIAL","Completo",IF(AD45="COMPLETO","Completo","Incompleto"))))))</f>
        <v>Incompleto</v>
      </c>
      <c r="AG45">
        <f>IF(B45&gt;0,_xlfn.XLOOKUP(B45,IW49BLTOTAL!A:A,IW49BLTOTAL!H:H),"")</f>
        <v>1</v>
      </c>
      <c r="AH45" t="str">
        <f>IF(IFERROR(_xlfn.XLOOKUP(B45,'Detalle custodia'!B:B,'Detalle custodia'!O:O),"")="custodia","Completo","")</f>
        <v/>
      </c>
    </row>
    <row r="46" spans="1:34" x14ac:dyDescent="0.35">
      <c r="A46" t="s">
        <v>318</v>
      </c>
      <c r="B46">
        <v>6625798</v>
      </c>
      <c r="C46" t="s">
        <v>129</v>
      </c>
      <c r="D46" t="s">
        <v>8356</v>
      </c>
      <c r="E46" t="s">
        <v>310</v>
      </c>
      <c r="F46" t="s">
        <v>259</v>
      </c>
      <c r="G46" t="s">
        <v>124</v>
      </c>
      <c r="H46" s="16">
        <v>45857</v>
      </c>
      <c r="I46" s="16">
        <v>45857</v>
      </c>
      <c r="J46" t="s">
        <v>5407</v>
      </c>
      <c r="K46">
        <v>1215152</v>
      </c>
      <c r="L46" t="s">
        <v>319</v>
      </c>
      <c r="O46">
        <v>10014631</v>
      </c>
      <c r="P46" t="s">
        <v>318</v>
      </c>
      <c r="Q46">
        <v>0</v>
      </c>
      <c r="R46" t="s">
        <v>343</v>
      </c>
      <c r="S46" t="s">
        <v>343</v>
      </c>
      <c r="T46">
        <v>11616981</v>
      </c>
      <c r="U46" s="16">
        <v>45849</v>
      </c>
      <c r="V46" s="16">
        <v>45857</v>
      </c>
      <c r="W46" s="16">
        <v>45853</v>
      </c>
      <c r="X46">
        <v>0</v>
      </c>
      <c r="Y46">
        <v>1290900</v>
      </c>
      <c r="Z46" t="s">
        <v>1568</v>
      </c>
      <c r="AA46" t="s">
        <v>246</v>
      </c>
      <c r="AB46" t="s">
        <v>121</v>
      </c>
      <c r="AC46" t="s">
        <v>255</v>
      </c>
      <c r="AD46" t="s">
        <v>141</v>
      </c>
      <c r="AE46" t="str">
        <f>IF(B46&gt;0,IF(B46&gt;0,(IF(B46&lt;&gt;'PLAN SEMANAL'!$A$2,BLTOTAL!AA46,""))),"")</f>
        <v>AUXILIAR</v>
      </c>
      <c r="AF46" t="str">
        <f>IF(AH46="Completo","Completo",IF(IF(B46&gt;0,_xlfn.XLOOKUP(B46,'Detalle reservas completas fesa'!K:K,'Detalle reservas completas fesa'!Q:Q,_xlfn.XLOOKUP(B46,'MB25'!L:L,'MB25'!Q:Q,"Incompleto")),"")="PENDIENTE","Incompleto",IF(B46&gt;0,_xlfn.XLOOKUP(B46,'Detalle reservas completas fesa'!K:K,'Detalle reservas completas fesa'!Q:Q,IF(AD46="SIN MATERIAL","Completo",IF(AD46="COMPLETO","Completo","Incompleto"))))))</f>
        <v>Incompleto</v>
      </c>
      <c r="AG46">
        <f>IF(B46&gt;0,_xlfn.XLOOKUP(B46,IW49BLTOTAL!A:A,IW49BLTOTAL!H:H),"")</f>
        <v>8</v>
      </c>
      <c r="AH46" t="str">
        <f>IF(IFERROR(_xlfn.XLOOKUP(B46,'Detalle custodia'!B:B,'Detalle custodia'!O:O),"")="custodia","Completo","")</f>
        <v/>
      </c>
    </row>
    <row r="47" spans="1:34" x14ac:dyDescent="0.35">
      <c r="A47" t="s">
        <v>218</v>
      </c>
      <c r="B47">
        <v>6625797</v>
      </c>
      <c r="C47" t="s">
        <v>129</v>
      </c>
      <c r="D47" t="s">
        <v>8357</v>
      </c>
      <c r="E47" t="s">
        <v>310</v>
      </c>
      <c r="F47" t="s">
        <v>410</v>
      </c>
      <c r="G47" t="s">
        <v>226</v>
      </c>
      <c r="H47" s="16">
        <v>45859</v>
      </c>
      <c r="I47" s="16">
        <v>45865</v>
      </c>
      <c r="J47" t="s">
        <v>5408</v>
      </c>
      <c r="K47">
        <v>1215150</v>
      </c>
      <c r="L47" t="s">
        <v>279</v>
      </c>
      <c r="O47">
        <v>10014633</v>
      </c>
      <c r="P47" t="s">
        <v>218</v>
      </c>
      <c r="Q47">
        <v>0</v>
      </c>
      <c r="R47" t="s">
        <v>343</v>
      </c>
      <c r="S47" t="s">
        <v>343</v>
      </c>
      <c r="T47">
        <v>11616735</v>
      </c>
      <c r="U47" s="16">
        <v>45849</v>
      </c>
      <c r="V47" s="16">
        <v>45859</v>
      </c>
      <c r="W47" s="16">
        <v>45850</v>
      </c>
      <c r="X47">
        <v>0</v>
      </c>
      <c r="Y47">
        <v>1290900</v>
      </c>
      <c r="Z47" t="s">
        <v>1568</v>
      </c>
      <c r="AA47" t="s">
        <v>246</v>
      </c>
      <c r="AB47" t="s">
        <v>121</v>
      </c>
      <c r="AC47" t="s">
        <v>255</v>
      </c>
      <c r="AD47" t="s">
        <v>189</v>
      </c>
      <c r="AE47" t="str">
        <f>IF(B47&gt;0,IF(B47&gt;0,(IF(B47&lt;&gt;'PLAN SEMANAL'!$A$2,BLTOTAL!AA47,""))),"")</f>
        <v>AUXILIAR</v>
      </c>
      <c r="AF47" t="str">
        <f>IF(AH47="Completo","Completo",IF(IF(B47&gt;0,_xlfn.XLOOKUP(B47,'Detalle reservas completas fesa'!K:K,'Detalle reservas completas fesa'!Q:Q,_xlfn.XLOOKUP(B47,'MB25'!L:L,'MB25'!Q:Q,"Incompleto")),"")="PENDIENTE","Incompleto",IF(B47&gt;0,_xlfn.XLOOKUP(B47,'Detalle reservas completas fesa'!K:K,'Detalle reservas completas fesa'!Q:Q,IF(AD47="SIN MATERIAL","Completo",IF(AD47="COMPLETO","Completo","Incompleto"))))))</f>
        <v>Completo</v>
      </c>
      <c r="AG47">
        <f>IF(B47&gt;0,_xlfn.XLOOKUP(B47,IW49BLTOTAL!A:A,IW49BLTOTAL!H:H),"")</f>
        <v>3</v>
      </c>
      <c r="AH47" t="str">
        <f>IF(IFERROR(_xlfn.XLOOKUP(B47,'Detalle custodia'!B:B,'Detalle custodia'!O:O),"")="custodia","Completo","")</f>
        <v/>
      </c>
    </row>
    <row r="48" spans="1:34" x14ac:dyDescent="0.35">
      <c r="A48" t="s">
        <v>218</v>
      </c>
      <c r="B48">
        <v>6625796</v>
      </c>
      <c r="C48" t="s">
        <v>129</v>
      </c>
      <c r="D48" t="s">
        <v>8358</v>
      </c>
      <c r="E48" t="s">
        <v>310</v>
      </c>
      <c r="F48" t="s">
        <v>410</v>
      </c>
      <c r="G48" t="s">
        <v>226</v>
      </c>
      <c r="H48" s="16">
        <v>45859</v>
      </c>
      <c r="I48" s="16">
        <v>45865</v>
      </c>
      <c r="J48" t="s">
        <v>5408</v>
      </c>
      <c r="K48">
        <v>1215150</v>
      </c>
      <c r="L48" t="s">
        <v>279</v>
      </c>
      <c r="O48">
        <v>10014633</v>
      </c>
      <c r="P48" t="s">
        <v>218</v>
      </c>
      <c r="Q48">
        <v>0</v>
      </c>
      <c r="R48" t="s">
        <v>343</v>
      </c>
      <c r="S48" t="s">
        <v>343</v>
      </c>
      <c r="T48">
        <v>11616723</v>
      </c>
      <c r="U48" s="16">
        <v>45849</v>
      </c>
      <c r="V48" s="16">
        <v>45859</v>
      </c>
      <c r="W48" s="16">
        <v>45850</v>
      </c>
      <c r="X48">
        <v>0</v>
      </c>
      <c r="Y48">
        <v>1290900</v>
      </c>
      <c r="Z48" t="s">
        <v>1568</v>
      </c>
      <c r="AA48" t="s">
        <v>246</v>
      </c>
      <c r="AB48" t="s">
        <v>121</v>
      </c>
      <c r="AC48" t="s">
        <v>255</v>
      </c>
      <c r="AD48" t="s">
        <v>189</v>
      </c>
      <c r="AE48" t="str">
        <f>IF(B48&gt;0,IF(B48&gt;0,(IF(B48&lt;&gt;'PLAN SEMANAL'!$A$2,BLTOTAL!AA48,""))),"")</f>
        <v>AUXILIAR</v>
      </c>
      <c r="AF48" t="str">
        <f>IF(AH48="Completo","Completo",IF(IF(B48&gt;0,_xlfn.XLOOKUP(B48,'Detalle reservas completas fesa'!K:K,'Detalle reservas completas fesa'!Q:Q,_xlfn.XLOOKUP(B48,'MB25'!L:L,'MB25'!Q:Q,"Incompleto")),"")="PENDIENTE","Incompleto",IF(B48&gt;0,_xlfn.XLOOKUP(B48,'Detalle reservas completas fesa'!K:K,'Detalle reservas completas fesa'!Q:Q,IF(AD48="SIN MATERIAL","Completo",IF(AD48="COMPLETO","Completo","Incompleto"))))))</f>
        <v>Completo</v>
      </c>
      <c r="AG48">
        <f>IF(B48&gt;0,_xlfn.XLOOKUP(B48,IW49BLTOTAL!A:A,IW49BLTOTAL!H:H),"")</f>
        <v>2</v>
      </c>
      <c r="AH48" t="str">
        <f>IF(IFERROR(_xlfn.XLOOKUP(B48,'Detalle custodia'!B:B,'Detalle custodia'!O:O),"")="custodia","Completo","")</f>
        <v/>
      </c>
    </row>
    <row r="49" spans="1:34" x14ac:dyDescent="0.35">
      <c r="A49" t="s">
        <v>218</v>
      </c>
      <c r="B49">
        <v>6625795</v>
      </c>
      <c r="C49" t="s">
        <v>129</v>
      </c>
      <c r="D49" t="s">
        <v>8359</v>
      </c>
      <c r="E49" t="s">
        <v>310</v>
      </c>
      <c r="F49" t="s">
        <v>410</v>
      </c>
      <c r="G49" t="s">
        <v>226</v>
      </c>
      <c r="H49" s="16">
        <v>45859</v>
      </c>
      <c r="I49" s="16">
        <v>45865</v>
      </c>
      <c r="J49" t="s">
        <v>5408</v>
      </c>
      <c r="K49">
        <v>1215150</v>
      </c>
      <c r="L49" t="s">
        <v>279</v>
      </c>
      <c r="O49">
        <v>10014633</v>
      </c>
      <c r="P49" t="s">
        <v>218</v>
      </c>
      <c r="Q49">
        <v>0</v>
      </c>
      <c r="R49" t="s">
        <v>343</v>
      </c>
      <c r="S49" t="s">
        <v>343</v>
      </c>
      <c r="T49">
        <v>11616722</v>
      </c>
      <c r="U49" s="16">
        <v>45849</v>
      </c>
      <c r="V49" s="16">
        <v>45859</v>
      </c>
      <c r="W49" s="16">
        <v>45850</v>
      </c>
      <c r="X49">
        <v>0</v>
      </c>
      <c r="Y49">
        <v>1290900</v>
      </c>
      <c r="Z49" t="s">
        <v>1568</v>
      </c>
      <c r="AA49" t="s">
        <v>246</v>
      </c>
      <c r="AB49" t="s">
        <v>121</v>
      </c>
      <c r="AC49" t="s">
        <v>255</v>
      </c>
      <c r="AD49" t="s">
        <v>189</v>
      </c>
      <c r="AE49" t="str">
        <f>IF(B49&gt;0,IF(B49&gt;0,(IF(B49&lt;&gt;'PLAN SEMANAL'!$A$2,BLTOTAL!AA49,""))),"")</f>
        <v>AUXILIAR</v>
      </c>
      <c r="AF49" t="str">
        <f>IF(AH49="Completo","Completo",IF(IF(B49&gt;0,_xlfn.XLOOKUP(B49,'Detalle reservas completas fesa'!K:K,'Detalle reservas completas fesa'!Q:Q,_xlfn.XLOOKUP(B49,'MB25'!L:L,'MB25'!Q:Q,"Incompleto")),"")="PENDIENTE","Incompleto",IF(B49&gt;0,_xlfn.XLOOKUP(B49,'Detalle reservas completas fesa'!K:K,'Detalle reservas completas fesa'!Q:Q,IF(AD49="SIN MATERIAL","Completo",IF(AD49="COMPLETO","Completo","Incompleto"))))))</f>
        <v>Completo</v>
      </c>
      <c r="AG49">
        <f>IF(B49&gt;0,_xlfn.XLOOKUP(B49,IW49BLTOTAL!A:A,IW49BLTOTAL!H:H),"")</f>
        <v>8</v>
      </c>
      <c r="AH49" t="str">
        <f>IF(IFERROR(_xlfn.XLOOKUP(B49,'Detalle custodia'!B:B,'Detalle custodia'!O:O),"")="custodia","Completo","")</f>
        <v/>
      </c>
    </row>
    <row r="50" spans="1:34" x14ac:dyDescent="0.35">
      <c r="A50" t="s">
        <v>218</v>
      </c>
      <c r="B50">
        <v>6625794</v>
      </c>
      <c r="C50" t="s">
        <v>129</v>
      </c>
      <c r="D50" t="s">
        <v>8360</v>
      </c>
      <c r="E50" t="s">
        <v>310</v>
      </c>
      <c r="F50" t="s">
        <v>410</v>
      </c>
      <c r="G50" t="s">
        <v>132</v>
      </c>
      <c r="H50" s="16">
        <v>45859</v>
      </c>
      <c r="I50" s="16">
        <v>45865</v>
      </c>
      <c r="J50" t="s">
        <v>5408</v>
      </c>
      <c r="K50">
        <v>1215150</v>
      </c>
      <c r="L50" t="s">
        <v>279</v>
      </c>
      <c r="O50">
        <v>10014633</v>
      </c>
      <c r="P50" t="s">
        <v>218</v>
      </c>
      <c r="Q50">
        <v>0</v>
      </c>
      <c r="R50" t="s">
        <v>343</v>
      </c>
      <c r="S50" t="s">
        <v>343</v>
      </c>
      <c r="T50">
        <v>11616718</v>
      </c>
      <c r="U50" s="16">
        <v>45849</v>
      </c>
      <c r="V50" s="16">
        <v>45859</v>
      </c>
      <c r="W50" s="16">
        <v>45850</v>
      </c>
      <c r="X50">
        <v>0</v>
      </c>
      <c r="Y50">
        <v>1290900</v>
      </c>
      <c r="Z50" t="s">
        <v>1568</v>
      </c>
      <c r="AA50" t="s">
        <v>246</v>
      </c>
      <c r="AB50" t="s">
        <v>121</v>
      </c>
      <c r="AC50" t="s">
        <v>255</v>
      </c>
      <c r="AE50" t="str">
        <f>IF(B50&gt;0,IF(B50&gt;0,(IF(B50&lt;&gt;'PLAN SEMANAL'!$A$2,BLTOTAL!AA50,""))),"")</f>
        <v>AUXILIAR</v>
      </c>
      <c r="AF50" t="str">
        <f>IF(AH50="Completo","Completo",IF(IF(B50&gt;0,_xlfn.XLOOKUP(B50,'Detalle reservas completas fesa'!K:K,'Detalle reservas completas fesa'!Q:Q,_xlfn.XLOOKUP(B50,'MB25'!L:L,'MB25'!Q:Q,"Incompleto")),"")="PENDIENTE","Incompleto",IF(B50&gt;0,_xlfn.XLOOKUP(B50,'Detalle reservas completas fesa'!K:K,'Detalle reservas completas fesa'!Q:Q,IF(AD50="SIN MATERIAL","Completo",IF(AD50="COMPLETO","Completo","Incompleto"))))))</f>
        <v>Incompleto</v>
      </c>
      <c r="AG50">
        <f>IF(B50&gt;0,_xlfn.XLOOKUP(B50,IW49BLTOTAL!A:A,IW49BLTOTAL!H:H),"")</f>
        <v>2</v>
      </c>
      <c r="AH50" t="str">
        <f>IF(IFERROR(_xlfn.XLOOKUP(B50,'Detalle custodia'!B:B,'Detalle custodia'!O:O),"")="custodia","Completo","")</f>
        <v/>
      </c>
    </row>
    <row r="51" spans="1:34" x14ac:dyDescent="0.35">
      <c r="A51" t="s">
        <v>218</v>
      </c>
      <c r="B51">
        <v>6625793</v>
      </c>
      <c r="C51" t="s">
        <v>129</v>
      </c>
      <c r="D51" t="s">
        <v>8361</v>
      </c>
      <c r="E51" t="s">
        <v>310</v>
      </c>
      <c r="F51" t="s">
        <v>410</v>
      </c>
      <c r="G51" t="s">
        <v>132</v>
      </c>
      <c r="H51" s="16">
        <v>45859</v>
      </c>
      <c r="I51" s="16">
        <v>45865</v>
      </c>
      <c r="J51" t="s">
        <v>5408</v>
      </c>
      <c r="K51">
        <v>1215150</v>
      </c>
      <c r="L51" t="s">
        <v>279</v>
      </c>
      <c r="O51">
        <v>10014633</v>
      </c>
      <c r="P51" t="s">
        <v>218</v>
      </c>
      <c r="Q51">
        <v>0</v>
      </c>
      <c r="R51" t="s">
        <v>343</v>
      </c>
      <c r="S51" t="s">
        <v>343</v>
      </c>
      <c r="T51">
        <v>11616716</v>
      </c>
      <c r="U51" s="16">
        <v>45849</v>
      </c>
      <c r="V51" s="16">
        <v>45859</v>
      </c>
      <c r="W51" s="16">
        <v>45850</v>
      </c>
      <c r="X51">
        <v>0</v>
      </c>
      <c r="Y51">
        <v>1290900</v>
      </c>
      <c r="Z51" t="s">
        <v>1568</v>
      </c>
      <c r="AA51" t="s">
        <v>246</v>
      </c>
      <c r="AB51" t="s">
        <v>121</v>
      </c>
      <c r="AC51" t="s">
        <v>255</v>
      </c>
      <c r="AE51" t="str">
        <f>IF(B51&gt;0,IF(B51&gt;0,(IF(B51&lt;&gt;'PLAN SEMANAL'!$A$2,BLTOTAL!AA51,""))),"")</f>
        <v>AUXILIAR</v>
      </c>
      <c r="AF51" t="str">
        <f>IF(AH51="Completo","Completo",IF(IF(B51&gt;0,_xlfn.XLOOKUP(B51,'Detalle reservas completas fesa'!K:K,'Detalle reservas completas fesa'!Q:Q,_xlfn.XLOOKUP(B51,'MB25'!L:L,'MB25'!Q:Q,"Incompleto")),"")="PENDIENTE","Incompleto",IF(B51&gt;0,_xlfn.XLOOKUP(B51,'Detalle reservas completas fesa'!K:K,'Detalle reservas completas fesa'!Q:Q,IF(AD51="SIN MATERIAL","Completo",IF(AD51="COMPLETO","Completo","Incompleto"))))))</f>
        <v>Incompleto</v>
      </c>
      <c r="AG51">
        <f>IF(B51&gt;0,_xlfn.XLOOKUP(B51,IW49BLTOTAL!A:A,IW49BLTOTAL!H:H),"")</f>
        <v>2</v>
      </c>
      <c r="AH51" t="str">
        <f>IF(IFERROR(_xlfn.XLOOKUP(B51,'Detalle custodia'!B:B,'Detalle custodia'!O:O),"")="custodia","Completo","")</f>
        <v/>
      </c>
    </row>
    <row r="52" spans="1:34" x14ac:dyDescent="0.35">
      <c r="A52" t="s">
        <v>177</v>
      </c>
      <c r="B52">
        <v>6625792</v>
      </c>
      <c r="C52" t="s">
        <v>129</v>
      </c>
      <c r="D52" t="s">
        <v>8362</v>
      </c>
      <c r="E52" t="s">
        <v>310</v>
      </c>
      <c r="F52" t="s">
        <v>259</v>
      </c>
      <c r="G52" t="s">
        <v>336</v>
      </c>
      <c r="H52" s="16">
        <v>45858</v>
      </c>
      <c r="I52" s="16">
        <v>45858</v>
      </c>
      <c r="J52" t="s">
        <v>5407</v>
      </c>
      <c r="K52">
        <v>1215150</v>
      </c>
      <c r="L52" t="s">
        <v>278</v>
      </c>
      <c r="O52">
        <v>10014634</v>
      </c>
      <c r="P52" t="s">
        <v>177</v>
      </c>
      <c r="Q52">
        <v>0</v>
      </c>
      <c r="R52" t="s">
        <v>343</v>
      </c>
      <c r="S52" t="s">
        <v>343</v>
      </c>
      <c r="T52">
        <v>11616699</v>
      </c>
      <c r="U52" s="16">
        <v>45849</v>
      </c>
      <c r="V52" s="16">
        <v>45858</v>
      </c>
      <c r="W52" s="16">
        <v>45853</v>
      </c>
      <c r="X52">
        <v>0</v>
      </c>
      <c r="Y52">
        <v>1290900</v>
      </c>
      <c r="Z52" t="s">
        <v>1568</v>
      </c>
      <c r="AA52" t="s">
        <v>246</v>
      </c>
      <c r="AB52" t="s">
        <v>121</v>
      </c>
      <c r="AC52" t="s">
        <v>255</v>
      </c>
      <c r="AD52" t="s">
        <v>189</v>
      </c>
      <c r="AE52" t="str">
        <f>IF(B52&gt;0,IF(B52&gt;0,(IF(B52&lt;&gt;'PLAN SEMANAL'!$A$2,BLTOTAL!AA52,""))),"")</f>
        <v>AUXILIAR</v>
      </c>
      <c r="AF52" t="str">
        <f>IF(AH52="Completo","Completo",IF(IF(B52&gt;0,_xlfn.XLOOKUP(B52,'Detalle reservas completas fesa'!K:K,'Detalle reservas completas fesa'!Q:Q,_xlfn.XLOOKUP(B52,'MB25'!L:L,'MB25'!Q:Q,"Incompleto")),"")="PENDIENTE","Incompleto",IF(B52&gt;0,_xlfn.XLOOKUP(B52,'Detalle reservas completas fesa'!K:K,'Detalle reservas completas fesa'!Q:Q,IF(AD52="SIN MATERIAL","Completo",IF(AD52="COMPLETO","Completo","Incompleto"))))))</f>
        <v>Completo</v>
      </c>
      <c r="AG52">
        <f>IF(B52&gt;0,_xlfn.XLOOKUP(B52,IW49BLTOTAL!A:A,IW49BLTOTAL!H:H),"")</f>
        <v>3</v>
      </c>
      <c r="AH52" t="str">
        <f>IF(IFERROR(_xlfn.XLOOKUP(B52,'Detalle custodia'!B:B,'Detalle custodia'!O:O),"")="custodia","Completo","")</f>
        <v/>
      </c>
    </row>
    <row r="53" spans="1:34" x14ac:dyDescent="0.35">
      <c r="A53" t="s">
        <v>177</v>
      </c>
      <c r="B53">
        <v>6625791</v>
      </c>
      <c r="C53" t="s">
        <v>129</v>
      </c>
      <c r="D53" t="s">
        <v>8363</v>
      </c>
      <c r="E53" t="s">
        <v>310</v>
      </c>
      <c r="F53" t="s">
        <v>402</v>
      </c>
      <c r="G53" t="s">
        <v>132</v>
      </c>
      <c r="H53" s="16">
        <v>45870</v>
      </c>
      <c r="I53" s="16">
        <v>45870</v>
      </c>
      <c r="J53" t="s">
        <v>856</v>
      </c>
      <c r="K53">
        <v>1215150</v>
      </c>
      <c r="L53" t="s">
        <v>278</v>
      </c>
      <c r="O53">
        <v>10014634</v>
      </c>
      <c r="P53" t="s">
        <v>177</v>
      </c>
      <c r="Q53">
        <v>0</v>
      </c>
      <c r="R53" t="s">
        <v>343</v>
      </c>
      <c r="S53" t="s">
        <v>343</v>
      </c>
      <c r="T53">
        <v>11616698</v>
      </c>
      <c r="U53" s="16">
        <v>45849</v>
      </c>
      <c r="V53" s="16">
        <v>45870</v>
      </c>
      <c r="W53" s="16">
        <v>45850</v>
      </c>
      <c r="X53">
        <v>0</v>
      </c>
      <c r="Y53">
        <v>1290900</v>
      </c>
      <c r="Z53" t="s">
        <v>1568</v>
      </c>
      <c r="AA53" t="s">
        <v>246</v>
      </c>
      <c r="AB53" t="s">
        <v>121</v>
      </c>
      <c r="AC53" t="s">
        <v>255</v>
      </c>
      <c r="AE53" t="str">
        <f>IF(B53&gt;0,IF(B53&gt;0,(IF(B53&lt;&gt;'PLAN SEMANAL'!$A$2,BLTOTAL!AA53,""))),"")</f>
        <v>AUXILIAR</v>
      </c>
      <c r="AF53" t="str">
        <f>IF(AH53="Completo","Completo",IF(IF(B53&gt;0,_xlfn.XLOOKUP(B53,'Detalle reservas completas fesa'!K:K,'Detalle reservas completas fesa'!Q:Q,_xlfn.XLOOKUP(B53,'MB25'!L:L,'MB25'!Q:Q,"Incompleto")),"")="PENDIENTE","Incompleto",IF(B53&gt;0,_xlfn.XLOOKUP(B53,'Detalle reservas completas fesa'!K:K,'Detalle reservas completas fesa'!Q:Q,IF(AD53="SIN MATERIAL","Completo",IF(AD53="COMPLETO","Completo","Incompleto"))))))</f>
        <v>Incompleto</v>
      </c>
      <c r="AG53">
        <f>IF(B53&gt;0,_xlfn.XLOOKUP(B53,IW49BLTOTAL!A:A,IW49BLTOTAL!H:H),"")</f>
        <v>3</v>
      </c>
      <c r="AH53" t="str">
        <f>IF(IFERROR(_xlfn.XLOOKUP(B53,'Detalle custodia'!B:B,'Detalle custodia'!O:O),"")="custodia","Completo","")</f>
        <v/>
      </c>
    </row>
    <row r="54" spans="1:34" x14ac:dyDescent="0.35">
      <c r="A54" t="s">
        <v>177</v>
      </c>
      <c r="B54">
        <v>6625790</v>
      </c>
      <c r="C54" t="s">
        <v>129</v>
      </c>
      <c r="D54" t="s">
        <v>8364</v>
      </c>
      <c r="E54" t="s">
        <v>310</v>
      </c>
      <c r="F54" t="s">
        <v>259</v>
      </c>
      <c r="G54" t="s">
        <v>336</v>
      </c>
      <c r="H54" s="16">
        <v>45858</v>
      </c>
      <c r="I54" s="16">
        <v>45858</v>
      </c>
      <c r="J54" t="s">
        <v>5407</v>
      </c>
      <c r="K54">
        <v>1215150</v>
      </c>
      <c r="L54" t="s">
        <v>278</v>
      </c>
      <c r="O54">
        <v>10014634</v>
      </c>
      <c r="P54" t="s">
        <v>177</v>
      </c>
      <c r="Q54">
        <v>0</v>
      </c>
      <c r="R54" t="s">
        <v>343</v>
      </c>
      <c r="S54" t="s">
        <v>343</v>
      </c>
      <c r="T54">
        <v>11616607</v>
      </c>
      <c r="U54" s="16">
        <v>45849</v>
      </c>
      <c r="V54" s="16">
        <v>45858</v>
      </c>
      <c r="W54" s="16">
        <v>45853</v>
      </c>
      <c r="X54">
        <v>0</v>
      </c>
      <c r="Y54">
        <v>1290900</v>
      </c>
      <c r="Z54" t="s">
        <v>1568</v>
      </c>
      <c r="AA54" t="s">
        <v>246</v>
      </c>
      <c r="AB54" t="s">
        <v>121</v>
      </c>
      <c r="AC54" t="s">
        <v>255</v>
      </c>
      <c r="AD54" t="s">
        <v>189</v>
      </c>
      <c r="AE54" t="str">
        <f>IF(B54&gt;0,IF(B54&gt;0,(IF(B54&lt;&gt;'PLAN SEMANAL'!$A$2,BLTOTAL!AA54,""))),"")</f>
        <v>AUXILIAR</v>
      </c>
      <c r="AF54" t="str">
        <f>IF(AH54="Completo","Completo",IF(IF(B54&gt;0,_xlfn.XLOOKUP(B54,'Detalle reservas completas fesa'!K:K,'Detalle reservas completas fesa'!Q:Q,_xlfn.XLOOKUP(B54,'MB25'!L:L,'MB25'!Q:Q,"Incompleto")),"")="PENDIENTE","Incompleto",IF(B54&gt;0,_xlfn.XLOOKUP(B54,'Detalle reservas completas fesa'!K:K,'Detalle reservas completas fesa'!Q:Q,IF(AD54="SIN MATERIAL","Completo",IF(AD54="COMPLETO","Completo","Incompleto"))))))</f>
        <v>Completo</v>
      </c>
      <c r="AG54">
        <f>IF(B54&gt;0,_xlfn.XLOOKUP(B54,IW49BLTOTAL!A:A,IW49BLTOTAL!H:H),"")</f>
        <v>2</v>
      </c>
      <c r="AH54" t="str">
        <f>IF(IFERROR(_xlfn.XLOOKUP(B54,'Detalle custodia'!B:B,'Detalle custodia'!O:O),"")="custodia","Completo","")</f>
        <v/>
      </c>
    </row>
    <row r="55" spans="1:34" x14ac:dyDescent="0.35">
      <c r="A55" t="s">
        <v>155</v>
      </c>
      <c r="B55">
        <v>6625789</v>
      </c>
      <c r="C55" t="s">
        <v>129</v>
      </c>
      <c r="D55" t="s">
        <v>8365</v>
      </c>
      <c r="E55" t="s">
        <v>310</v>
      </c>
      <c r="F55" t="s">
        <v>410</v>
      </c>
      <c r="G55" t="s">
        <v>132</v>
      </c>
      <c r="H55" s="16">
        <v>45859</v>
      </c>
      <c r="I55" s="16">
        <v>45865</v>
      </c>
      <c r="J55" t="s">
        <v>5408</v>
      </c>
      <c r="K55">
        <v>1215155</v>
      </c>
      <c r="L55" t="s">
        <v>276</v>
      </c>
      <c r="O55">
        <v>10014647</v>
      </c>
      <c r="P55" t="s">
        <v>155</v>
      </c>
      <c r="Q55">
        <v>0</v>
      </c>
      <c r="R55" t="s">
        <v>343</v>
      </c>
      <c r="S55" t="s">
        <v>343</v>
      </c>
      <c r="T55">
        <v>11613827</v>
      </c>
      <c r="U55" s="16">
        <v>45849</v>
      </c>
      <c r="V55" s="16">
        <v>45859</v>
      </c>
      <c r="W55" s="16">
        <v>45850</v>
      </c>
      <c r="X55">
        <v>0</v>
      </c>
      <c r="Y55">
        <v>1290900</v>
      </c>
      <c r="Z55" t="s">
        <v>1568</v>
      </c>
      <c r="AA55" t="s">
        <v>246</v>
      </c>
      <c r="AB55" t="s">
        <v>121</v>
      </c>
      <c r="AC55" t="s">
        <v>255</v>
      </c>
      <c r="AE55" t="str">
        <f>IF(B55&gt;0,IF(B55&gt;0,(IF(B55&lt;&gt;'PLAN SEMANAL'!$A$2,BLTOTAL!AA55,""))),"")</f>
        <v>AUXILIAR</v>
      </c>
      <c r="AF55" t="str">
        <f>IF(AH55="Completo","Completo",IF(IF(B55&gt;0,_xlfn.XLOOKUP(B55,'Detalle reservas completas fesa'!K:K,'Detalle reservas completas fesa'!Q:Q,_xlfn.XLOOKUP(B55,'MB25'!L:L,'MB25'!Q:Q,"Incompleto")),"")="PENDIENTE","Incompleto",IF(B55&gt;0,_xlfn.XLOOKUP(B55,'Detalle reservas completas fesa'!K:K,'Detalle reservas completas fesa'!Q:Q,IF(AD55="SIN MATERIAL","Completo",IF(AD55="COMPLETO","Completo","Incompleto"))))))</f>
        <v>Incompleto</v>
      </c>
      <c r="AG55">
        <f>IF(B55&gt;0,_xlfn.XLOOKUP(B55,IW49BLTOTAL!A:A,IW49BLTOTAL!H:H),"")</f>
        <v>2</v>
      </c>
      <c r="AH55" t="str">
        <f>IF(IFERROR(_xlfn.XLOOKUP(B55,'Detalle custodia'!B:B,'Detalle custodia'!O:O),"")="custodia","Completo","")</f>
        <v/>
      </c>
    </row>
    <row r="56" spans="1:34" x14ac:dyDescent="0.35">
      <c r="A56" t="s">
        <v>216</v>
      </c>
      <c r="B56">
        <v>6625788</v>
      </c>
      <c r="C56" t="s">
        <v>129</v>
      </c>
      <c r="D56" t="s">
        <v>8366</v>
      </c>
      <c r="E56" t="s">
        <v>310</v>
      </c>
      <c r="F56" t="s">
        <v>259</v>
      </c>
      <c r="G56" t="s">
        <v>124</v>
      </c>
      <c r="H56" s="16">
        <v>45853</v>
      </c>
      <c r="I56" s="16">
        <v>45853</v>
      </c>
      <c r="J56" t="s">
        <v>5407</v>
      </c>
      <c r="K56">
        <v>1215154</v>
      </c>
      <c r="L56" t="s">
        <v>282</v>
      </c>
      <c r="O56">
        <v>10014642</v>
      </c>
      <c r="P56" t="s">
        <v>216</v>
      </c>
      <c r="Q56">
        <v>0</v>
      </c>
      <c r="R56" t="s">
        <v>343</v>
      </c>
      <c r="S56" t="s">
        <v>343</v>
      </c>
      <c r="T56">
        <v>11613767</v>
      </c>
      <c r="U56" s="16">
        <v>45849</v>
      </c>
      <c r="V56" s="16">
        <v>45853</v>
      </c>
      <c r="W56" s="16">
        <v>45853</v>
      </c>
      <c r="X56">
        <v>0</v>
      </c>
      <c r="Y56">
        <v>1290900</v>
      </c>
      <c r="Z56" t="s">
        <v>1568</v>
      </c>
      <c r="AA56" t="s">
        <v>246</v>
      </c>
      <c r="AB56" t="s">
        <v>121</v>
      </c>
      <c r="AC56" t="s">
        <v>255</v>
      </c>
      <c r="AD56" t="s">
        <v>141</v>
      </c>
      <c r="AE56" t="str">
        <f>IF(B56&gt;0,IF(B56&gt;0,(IF(B56&lt;&gt;'PLAN SEMANAL'!$A$2,BLTOTAL!AA56,""))),"")</f>
        <v>AUXILIAR</v>
      </c>
      <c r="AF56" t="str">
        <f>IF(AH56="Completo","Completo",IF(IF(B56&gt;0,_xlfn.XLOOKUP(B56,'Detalle reservas completas fesa'!K:K,'Detalle reservas completas fesa'!Q:Q,_xlfn.XLOOKUP(B56,'MB25'!L:L,'MB25'!Q:Q,"Incompleto")),"")="PENDIENTE","Incompleto",IF(B56&gt;0,_xlfn.XLOOKUP(B56,'Detalle reservas completas fesa'!K:K,'Detalle reservas completas fesa'!Q:Q,IF(AD56="SIN MATERIAL","Completo",IF(AD56="COMPLETO","Completo","Incompleto"))))))</f>
        <v>Incompleto</v>
      </c>
      <c r="AG56">
        <f>IF(B56&gt;0,_xlfn.XLOOKUP(B56,IW49BLTOTAL!A:A,IW49BLTOTAL!H:H),"")</f>
        <v>2</v>
      </c>
      <c r="AH56" t="str">
        <f>IF(IFERROR(_xlfn.XLOOKUP(B56,'Detalle custodia'!B:B,'Detalle custodia'!O:O),"")="custodia","Completo","")</f>
        <v/>
      </c>
    </row>
    <row r="57" spans="1:34" x14ac:dyDescent="0.35">
      <c r="A57" t="s">
        <v>298</v>
      </c>
      <c r="B57">
        <v>6625785</v>
      </c>
      <c r="C57" t="s">
        <v>129</v>
      </c>
      <c r="D57" t="s">
        <v>8367</v>
      </c>
      <c r="E57" t="s">
        <v>310</v>
      </c>
      <c r="F57" t="s">
        <v>402</v>
      </c>
      <c r="G57" t="s">
        <v>132</v>
      </c>
      <c r="H57" s="16">
        <v>45870</v>
      </c>
      <c r="I57" s="16">
        <v>45870</v>
      </c>
      <c r="J57" t="s">
        <v>856</v>
      </c>
      <c r="K57">
        <v>1213130</v>
      </c>
      <c r="L57" t="s">
        <v>299</v>
      </c>
      <c r="O57">
        <v>10014626</v>
      </c>
      <c r="P57" t="s">
        <v>298</v>
      </c>
      <c r="Q57">
        <v>0</v>
      </c>
      <c r="R57" t="s">
        <v>343</v>
      </c>
      <c r="S57" t="s">
        <v>343</v>
      </c>
      <c r="T57">
        <v>11613026</v>
      </c>
      <c r="U57" s="16">
        <v>45849</v>
      </c>
      <c r="V57" s="16">
        <v>45870</v>
      </c>
      <c r="W57" s="16">
        <v>45849</v>
      </c>
      <c r="X57">
        <v>0</v>
      </c>
      <c r="Y57">
        <v>1290900</v>
      </c>
      <c r="Z57" t="s">
        <v>1568</v>
      </c>
      <c r="AA57" t="s">
        <v>245</v>
      </c>
      <c r="AB57" t="s">
        <v>121</v>
      </c>
      <c r="AC57" t="s">
        <v>255</v>
      </c>
      <c r="AE57" t="str">
        <f>IF(B57&gt;0,IF(B57&gt;0,(IF(B57&lt;&gt;'PLAN SEMANAL'!$A$2,BLTOTAL!AA57,""))),"")</f>
        <v>ACARREO</v>
      </c>
      <c r="AF57" t="str">
        <f>IF(AH57="Completo","Completo",IF(IF(B57&gt;0,_xlfn.XLOOKUP(B57,'Detalle reservas completas fesa'!K:K,'Detalle reservas completas fesa'!Q:Q,_xlfn.XLOOKUP(B57,'MB25'!L:L,'MB25'!Q:Q,"Incompleto")),"")="PENDIENTE","Incompleto",IF(B57&gt;0,_xlfn.XLOOKUP(B57,'Detalle reservas completas fesa'!K:K,'Detalle reservas completas fesa'!Q:Q,IF(AD57="SIN MATERIAL","Completo",IF(AD57="COMPLETO","Completo","Incompleto"))))))</f>
        <v>Incompleto</v>
      </c>
      <c r="AG57">
        <f>IF(B57&gt;0,_xlfn.XLOOKUP(B57,IW49BLTOTAL!A:A,IW49BLTOTAL!H:H),"")</f>
        <v>0</v>
      </c>
      <c r="AH57" t="str">
        <f>IF(IFERROR(_xlfn.XLOOKUP(B57,'Detalle custodia'!B:B,'Detalle custodia'!O:O),"")="custodia","Completo","")</f>
        <v/>
      </c>
    </row>
    <row r="58" spans="1:34" x14ac:dyDescent="0.35">
      <c r="A58" t="s">
        <v>237</v>
      </c>
      <c r="B58">
        <v>6625784</v>
      </c>
      <c r="C58" t="s">
        <v>129</v>
      </c>
      <c r="D58" t="s">
        <v>8368</v>
      </c>
      <c r="E58" t="s">
        <v>310</v>
      </c>
      <c r="F58" t="s">
        <v>259</v>
      </c>
      <c r="G58" t="s">
        <v>336</v>
      </c>
      <c r="H58" s="16">
        <v>45857</v>
      </c>
      <c r="I58" s="16">
        <v>45857</v>
      </c>
      <c r="J58" t="s">
        <v>5407</v>
      </c>
      <c r="K58">
        <v>1213130</v>
      </c>
      <c r="L58" t="s">
        <v>386</v>
      </c>
      <c r="O58">
        <v>10014625</v>
      </c>
      <c r="P58" t="s">
        <v>237</v>
      </c>
      <c r="Q58">
        <v>0</v>
      </c>
      <c r="R58" t="s">
        <v>343</v>
      </c>
      <c r="S58" t="s">
        <v>343</v>
      </c>
      <c r="T58">
        <v>11613730</v>
      </c>
      <c r="U58" s="16">
        <v>45849</v>
      </c>
      <c r="V58" s="16">
        <v>45857</v>
      </c>
      <c r="W58" s="16">
        <v>45853</v>
      </c>
      <c r="X58">
        <v>0</v>
      </c>
      <c r="Y58">
        <v>1290900</v>
      </c>
      <c r="Z58" t="s">
        <v>1568</v>
      </c>
      <c r="AA58" t="s">
        <v>245</v>
      </c>
      <c r="AB58" t="s">
        <v>121</v>
      </c>
      <c r="AC58" t="s">
        <v>255</v>
      </c>
      <c r="AD58" t="s">
        <v>189</v>
      </c>
      <c r="AE58" t="str">
        <f>IF(B58&gt;0,IF(B58&gt;0,(IF(B58&lt;&gt;'PLAN SEMANAL'!$A$2,BLTOTAL!AA58,""))),"")</f>
        <v>ACARREO</v>
      </c>
      <c r="AF58" t="str">
        <f>IF(AH58="Completo","Completo",IF(IF(B58&gt;0,_xlfn.XLOOKUP(B58,'Detalle reservas completas fesa'!K:K,'Detalle reservas completas fesa'!Q:Q,_xlfn.XLOOKUP(B58,'MB25'!L:L,'MB25'!Q:Q,"Incompleto")),"")="PENDIENTE","Incompleto",IF(B58&gt;0,_xlfn.XLOOKUP(B58,'Detalle reservas completas fesa'!K:K,'Detalle reservas completas fesa'!Q:Q,IF(AD58="SIN MATERIAL","Completo",IF(AD58="COMPLETO","Completo","Incompleto"))))))</f>
        <v>Completo</v>
      </c>
      <c r="AG58">
        <f>IF(B58&gt;0,_xlfn.XLOOKUP(B58,IW49BLTOTAL!A:A,IW49BLTOTAL!H:H),"")</f>
        <v>4</v>
      </c>
      <c r="AH58" t="str">
        <f>IF(IFERROR(_xlfn.XLOOKUP(B58,'Detalle custodia'!B:B,'Detalle custodia'!O:O),"")="custodia","Completo","")</f>
        <v/>
      </c>
    </row>
    <row r="59" spans="1:34" x14ac:dyDescent="0.35">
      <c r="A59" t="s">
        <v>206</v>
      </c>
      <c r="B59">
        <v>6625783</v>
      </c>
      <c r="C59" t="s">
        <v>129</v>
      </c>
      <c r="D59" t="s">
        <v>8369</v>
      </c>
      <c r="E59" t="s">
        <v>310</v>
      </c>
      <c r="F59" t="s">
        <v>410</v>
      </c>
      <c r="G59" t="s">
        <v>132</v>
      </c>
      <c r="H59" s="16">
        <v>45859</v>
      </c>
      <c r="I59" s="16">
        <v>45865</v>
      </c>
      <c r="J59" t="s">
        <v>5408</v>
      </c>
      <c r="K59">
        <v>1213130</v>
      </c>
      <c r="L59" t="s">
        <v>339</v>
      </c>
      <c r="O59">
        <v>10014614</v>
      </c>
      <c r="P59" t="s">
        <v>206</v>
      </c>
      <c r="Q59">
        <v>0</v>
      </c>
      <c r="R59" t="s">
        <v>343</v>
      </c>
      <c r="S59" t="s">
        <v>343</v>
      </c>
      <c r="T59">
        <v>11612872</v>
      </c>
      <c r="U59" s="16">
        <v>45849</v>
      </c>
      <c r="V59" s="16">
        <v>45859</v>
      </c>
      <c r="W59" s="16">
        <v>45850</v>
      </c>
      <c r="X59">
        <v>0</v>
      </c>
      <c r="Y59">
        <v>1290900</v>
      </c>
      <c r="Z59" t="s">
        <v>1568</v>
      </c>
      <c r="AA59" t="s">
        <v>245</v>
      </c>
      <c r="AB59" t="s">
        <v>121</v>
      </c>
      <c r="AC59" t="s">
        <v>255</v>
      </c>
      <c r="AE59" t="str">
        <f>IF(B59&gt;0,IF(B59&gt;0,(IF(B59&lt;&gt;'PLAN SEMANAL'!$A$2,BLTOTAL!AA59,""))),"")</f>
        <v>ACARREO</v>
      </c>
      <c r="AF59" t="str">
        <f>IF(AH59="Completo","Completo",IF(IF(B59&gt;0,_xlfn.XLOOKUP(B59,'Detalle reservas completas fesa'!K:K,'Detalle reservas completas fesa'!Q:Q,_xlfn.XLOOKUP(B59,'MB25'!L:L,'MB25'!Q:Q,"Incompleto")),"")="PENDIENTE","Incompleto",IF(B59&gt;0,_xlfn.XLOOKUP(B59,'Detalle reservas completas fesa'!K:K,'Detalle reservas completas fesa'!Q:Q,IF(AD59="SIN MATERIAL","Completo",IF(AD59="COMPLETO","Completo","Incompleto"))))))</f>
        <v>Incompleto</v>
      </c>
      <c r="AG59">
        <f>IF(B59&gt;0,_xlfn.XLOOKUP(B59,IW49BLTOTAL!A:A,IW49BLTOTAL!H:H),"")</f>
        <v>2</v>
      </c>
      <c r="AH59" t="str">
        <f>IF(IFERROR(_xlfn.XLOOKUP(B59,'Detalle custodia'!B:B,'Detalle custodia'!O:O),"")="custodia","Completo","")</f>
        <v/>
      </c>
    </row>
    <row r="60" spans="1:34" x14ac:dyDescent="0.35">
      <c r="A60" t="s">
        <v>218</v>
      </c>
      <c r="B60">
        <v>6625761</v>
      </c>
      <c r="C60" t="s">
        <v>129</v>
      </c>
      <c r="D60" t="s">
        <v>3385</v>
      </c>
      <c r="E60" t="s">
        <v>251</v>
      </c>
      <c r="F60" t="s">
        <v>402</v>
      </c>
      <c r="G60" t="s">
        <v>226</v>
      </c>
      <c r="H60" s="16">
        <v>45859</v>
      </c>
      <c r="I60" s="16">
        <v>45865</v>
      </c>
      <c r="J60" t="s">
        <v>5408</v>
      </c>
      <c r="K60">
        <v>1215150</v>
      </c>
      <c r="L60" t="s">
        <v>279</v>
      </c>
      <c r="O60">
        <v>10014633</v>
      </c>
      <c r="P60" t="s">
        <v>218</v>
      </c>
      <c r="Q60">
        <v>0</v>
      </c>
      <c r="R60" t="s">
        <v>343</v>
      </c>
      <c r="S60" t="s">
        <v>343</v>
      </c>
      <c r="T60">
        <v>11613830</v>
      </c>
      <c r="U60" s="16">
        <v>45849</v>
      </c>
      <c r="V60" s="16">
        <v>45859</v>
      </c>
      <c r="W60" s="16">
        <v>45850</v>
      </c>
      <c r="X60">
        <v>0</v>
      </c>
      <c r="Y60">
        <v>1290900</v>
      </c>
      <c r="Z60" t="s">
        <v>1568</v>
      </c>
      <c r="AA60" t="s">
        <v>246</v>
      </c>
      <c r="AB60" t="s">
        <v>121</v>
      </c>
      <c r="AC60" t="s">
        <v>255</v>
      </c>
      <c r="AD60" t="s">
        <v>189</v>
      </c>
      <c r="AE60" t="str">
        <f>IF(B60&gt;0,IF(B60&gt;0,(IF(B60&lt;&gt;'PLAN SEMANAL'!$A$2,BLTOTAL!AA60,""))),"")</f>
        <v>AUXILIAR</v>
      </c>
      <c r="AF60" t="str">
        <f>IF(AH60="Completo","Completo",IF(IF(B60&gt;0,_xlfn.XLOOKUP(B60,'Detalle reservas completas fesa'!K:K,'Detalle reservas completas fesa'!Q:Q,_xlfn.XLOOKUP(B60,'MB25'!L:L,'MB25'!Q:Q,"Incompleto")),"")="PENDIENTE","Incompleto",IF(B60&gt;0,_xlfn.XLOOKUP(B60,'Detalle reservas completas fesa'!K:K,'Detalle reservas completas fesa'!Q:Q,IF(AD60="SIN MATERIAL","Completo",IF(AD60="COMPLETO","Completo","Incompleto"))))))</f>
        <v>Completo</v>
      </c>
      <c r="AG60">
        <f>IF(B60&gt;0,_xlfn.XLOOKUP(B60,IW49BLTOTAL!A:A,IW49BLTOTAL!H:H),"")</f>
        <v>2</v>
      </c>
      <c r="AH60" t="str">
        <f>IF(IFERROR(_xlfn.XLOOKUP(B60,'Detalle custodia'!B:B,'Detalle custodia'!O:O),"")="custodia","Completo","")</f>
        <v/>
      </c>
    </row>
    <row r="61" spans="1:34" x14ac:dyDescent="0.35">
      <c r="A61" t="s">
        <v>901</v>
      </c>
      <c r="B61">
        <v>6625759</v>
      </c>
      <c r="C61" t="s">
        <v>123</v>
      </c>
      <c r="D61" t="s">
        <v>8370</v>
      </c>
      <c r="E61" t="s">
        <v>310</v>
      </c>
      <c r="F61" t="s">
        <v>133</v>
      </c>
      <c r="G61" t="s">
        <v>226</v>
      </c>
      <c r="H61" s="16">
        <v>45859</v>
      </c>
      <c r="I61" s="16">
        <v>45865</v>
      </c>
      <c r="J61" t="s">
        <v>5408</v>
      </c>
      <c r="K61">
        <v>1212122</v>
      </c>
      <c r="L61" t="s">
        <v>902</v>
      </c>
      <c r="O61">
        <v>10018449</v>
      </c>
      <c r="P61" t="s">
        <v>899</v>
      </c>
      <c r="Q61">
        <v>0</v>
      </c>
      <c r="R61" t="s">
        <v>343</v>
      </c>
      <c r="S61" t="s">
        <v>342</v>
      </c>
      <c r="T61">
        <v>11617749</v>
      </c>
      <c r="U61" s="16">
        <v>45849</v>
      </c>
      <c r="V61" s="16">
        <v>45859</v>
      </c>
      <c r="W61" s="16">
        <v>45853</v>
      </c>
      <c r="X61">
        <v>0</v>
      </c>
      <c r="Y61">
        <v>1290900</v>
      </c>
      <c r="Z61" t="s">
        <v>1568</v>
      </c>
      <c r="AA61" t="s">
        <v>247</v>
      </c>
      <c r="AB61" t="s">
        <v>121</v>
      </c>
      <c r="AC61" t="s">
        <v>255</v>
      </c>
      <c r="AD61" t="s">
        <v>189</v>
      </c>
      <c r="AE61" t="str">
        <f>IF(B61&gt;0,IF(B61&gt;0,(IF(B61&lt;&gt;'PLAN SEMANAL'!$A$2,BLTOTAL!AA61,""))),"")</f>
        <v>CARGUIO</v>
      </c>
      <c r="AF61" t="str">
        <f>IF(AH61="Completo","Completo",IF(IF(B61&gt;0,_xlfn.XLOOKUP(B61,'Detalle reservas completas fesa'!K:K,'Detalle reservas completas fesa'!Q:Q,_xlfn.XLOOKUP(B61,'MB25'!L:L,'MB25'!Q:Q,"Incompleto")),"")="PENDIENTE","Incompleto",IF(B61&gt;0,_xlfn.XLOOKUP(B61,'Detalle reservas completas fesa'!K:K,'Detalle reservas completas fesa'!Q:Q,IF(AD61="SIN MATERIAL","Completo",IF(AD61="COMPLETO","Completo","Incompleto"))))))</f>
        <v>Completo</v>
      </c>
      <c r="AG61">
        <f>IF(B61&gt;0,_xlfn.XLOOKUP(B61,IW49BLTOTAL!A:A,IW49BLTOTAL!H:H),"")</f>
        <v>10</v>
      </c>
      <c r="AH61" t="str">
        <f>IF(IFERROR(_xlfn.XLOOKUP(B61,'Detalle custodia'!B:B,'Detalle custodia'!O:O),"")="custodia","Completo","")</f>
        <v/>
      </c>
    </row>
    <row r="62" spans="1:34" x14ac:dyDescent="0.35">
      <c r="A62" t="s">
        <v>901</v>
      </c>
      <c r="B62">
        <v>6625758</v>
      </c>
      <c r="C62" t="s">
        <v>123</v>
      </c>
      <c r="D62" t="s">
        <v>8371</v>
      </c>
      <c r="E62" t="s">
        <v>251</v>
      </c>
      <c r="F62" t="s">
        <v>410</v>
      </c>
      <c r="G62" t="s">
        <v>226</v>
      </c>
      <c r="H62" s="16">
        <v>45859</v>
      </c>
      <c r="I62" s="16">
        <v>45865</v>
      </c>
      <c r="J62" t="s">
        <v>5408</v>
      </c>
      <c r="K62">
        <v>1212122</v>
      </c>
      <c r="L62" t="s">
        <v>902</v>
      </c>
      <c r="O62">
        <v>10018449</v>
      </c>
      <c r="P62" t="s">
        <v>899</v>
      </c>
      <c r="Q62">
        <v>0</v>
      </c>
      <c r="R62" t="s">
        <v>343</v>
      </c>
      <c r="S62" t="s">
        <v>343</v>
      </c>
      <c r="T62">
        <v>11616648</v>
      </c>
      <c r="U62" s="16">
        <v>45849</v>
      </c>
      <c r="V62" s="16">
        <v>45859</v>
      </c>
      <c r="W62" s="16">
        <v>45850</v>
      </c>
      <c r="X62">
        <v>0</v>
      </c>
      <c r="Y62">
        <v>1290900</v>
      </c>
      <c r="Z62" t="s">
        <v>1568</v>
      </c>
      <c r="AA62" t="s">
        <v>247</v>
      </c>
      <c r="AB62" t="s">
        <v>121</v>
      </c>
      <c r="AC62" t="s">
        <v>255</v>
      </c>
      <c r="AD62" t="s">
        <v>189</v>
      </c>
      <c r="AE62" t="str">
        <f>IF(B62&gt;0,IF(B62&gt;0,(IF(B62&lt;&gt;'PLAN SEMANAL'!$A$2,BLTOTAL!AA62,""))),"")</f>
        <v>CARGUIO</v>
      </c>
      <c r="AF62" t="str">
        <f>IF(AH62="Completo","Completo",IF(IF(B62&gt;0,_xlfn.XLOOKUP(B62,'Detalle reservas completas fesa'!K:K,'Detalle reservas completas fesa'!Q:Q,_xlfn.XLOOKUP(B62,'MB25'!L:L,'MB25'!Q:Q,"Incompleto")),"")="PENDIENTE","Incompleto",IF(B62&gt;0,_xlfn.XLOOKUP(B62,'Detalle reservas completas fesa'!K:K,'Detalle reservas completas fesa'!Q:Q,IF(AD62="SIN MATERIAL","Completo",IF(AD62="COMPLETO","Completo","Incompleto"))))))</f>
        <v>Completo</v>
      </c>
      <c r="AG62">
        <f>IF(B62&gt;0,_xlfn.XLOOKUP(B62,IW49BLTOTAL!A:A,IW49BLTOTAL!H:H),"")</f>
        <v>0</v>
      </c>
      <c r="AH62" t="str">
        <f>IF(IFERROR(_xlfn.XLOOKUP(B62,'Detalle custodia'!B:B,'Detalle custodia'!O:O),"")="custodia","Completo","")</f>
        <v/>
      </c>
    </row>
    <row r="63" spans="1:34" x14ac:dyDescent="0.35">
      <c r="A63" t="s">
        <v>126</v>
      </c>
      <c r="B63">
        <v>6625718</v>
      </c>
      <c r="C63" t="s">
        <v>123</v>
      </c>
      <c r="D63" t="s">
        <v>8372</v>
      </c>
      <c r="E63" t="s">
        <v>310</v>
      </c>
      <c r="F63" t="s">
        <v>133</v>
      </c>
      <c r="G63" t="s">
        <v>132</v>
      </c>
      <c r="H63" s="16">
        <v>45901</v>
      </c>
      <c r="I63" s="16">
        <v>45901</v>
      </c>
      <c r="J63" t="s">
        <v>856</v>
      </c>
      <c r="K63">
        <v>1210101</v>
      </c>
      <c r="L63" t="s">
        <v>391</v>
      </c>
      <c r="O63">
        <v>10014657</v>
      </c>
      <c r="P63" t="s">
        <v>126</v>
      </c>
      <c r="Q63">
        <v>0</v>
      </c>
      <c r="R63" t="s">
        <v>296</v>
      </c>
      <c r="S63" t="s">
        <v>342</v>
      </c>
      <c r="T63">
        <v>11616608</v>
      </c>
      <c r="U63" s="16">
        <v>45849</v>
      </c>
      <c r="V63" s="16">
        <v>45901</v>
      </c>
      <c r="W63" s="16">
        <v>45850</v>
      </c>
      <c r="X63">
        <v>0</v>
      </c>
      <c r="Y63">
        <v>1290900</v>
      </c>
      <c r="Z63" t="s">
        <v>1568</v>
      </c>
      <c r="AA63" t="s">
        <v>248</v>
      </c>
      <c r="AB63" t="s">
        <v>121</v>
      </c>
      <c r="AC63" t="s">
        <v>255</v>
      </c>
      <c r="AD63" t="s">
        <v>122</v>
      </c>
      <c r="AE63" t="str">
        <f>IF(B63&gt;0,IF(B63&gt;0,(IF(B63&lt;&gt;'PLAN SEMANAL'!$A$2,BLTOTAL!AA63,""))),"")</f>
        <v>PERFORACIO</v>
      </c>
      <c r="AF63" t="str">
        <f>IF(AH63="Completo","Completo",IF(IF(B63&gt;0,_xlfn.XLOOKUP(B63,'Detalle reservas completas fesa'!K:K,'Detalle reservas completas fesa'!Q:Q,_xlfn.XLOOKUP(B63,'MB25'!L:L,'MB25'!Q:Q,"Incompleto")),"")="PENDIENTE","Incompleto",IF(B63&gt;0,_xlfn.XLOOKUP(B63,'Detalle reservas completas fesa'!K:K,'Detalle reservas completas fesa'!Q:Q,IF(AD63="SIN MATERIAL","Completo",IF(AD63="COMPLETO","Completo","Incompleto"))))))</f>
        <v>Completo</v>
      </c>
      <c r="AG63">
        <f>IF(B63&gt;0,_xlfn.XLOOKUP(B63,IW49BLTOTAL!A:A,IW49BLTOTAL!H:H),"")</f>
        <v>1</v>
      </c>
      <c r="AH63" t="str">
        <f>IF(IFERROR(_xlfn.XLOOKUP(B63,'Detalle custodia'!B:B,'Detalle custodia'!O:O),"")="custodia","Completo","")</f>
        <v/>
      </c>
    </row>
    <row r="64" spans="1:34" x14ac:dyDescent="0.35">
      <c r="A64" t="s">
        <v>126</v>
      </c>
      <c r="B64">
        <v>6625717</v>
      </c>
      <c r="C64" t="s">
        <v>123</v>
      </c>
      <c r="D64" t="s">
        <v>8373</v>
      </c>
      <c r="E64" t="s">
        <v>310</v>
      </c>
      <c r="F64" t="s">
        <v>133</v>
      </c>
      <c r="G64" t="s">
        <v>132</v>
      </c>
      <c r="H64" s="16">
        <v>45901</v>
      </c>
      <c r="I64" s="16">
        <v>45901</v>
      </c>
      <c r="J64" t="s">
        <v>856</v>
      </c>
      <c r="K64">
        <v>1210101</v>
      </c>
      <c r="L64" t="s">
        <v>391</v>
      </c>
      <c r="O64">
        <v>10014657</v>
      </c>
      <c r="P64" t="s">
        <v>126</v>
      </c>
      <c r="Q64">
        <v>0</v>
      </c>
      <c r="R64" t="s">
        <v>296</v>
      </c>
      <c r="S64" t="s">
        <v>342</v>
      </c>
      <c r="T64">
        <v>11616316</v>
      </c>
      <c r="U64" s="16">
        <v>45849</v>
      </c>
      <c r="V64" s="16">
        <v>45901</v>
      </c>
      <c r="W64" s="16">
        <v>45850</v>
      </c>
      <c r="X64">
        <v>0</v>
      </c>
      <c r="Y64">
        <v>1290900</v>
      </c>
      <c r="Z64" t="s">
        <v>1568</v>
      </c>
      <c r="AA64" t="s">
        <v>248</v>
      </c>
      <c r="AB64" t="s">
        <v>121</v>
      </c>
      <c r="AC64" t="s">
        <v>255</v>
      </c>
      <c r="AD64" t="s">
        <v>141</v>
      </c>
      <c r="AE64" t="str">
        <f>IF(B64&gt;0,IF(B64&gt;0,(IF(B64&lt;&gt;'PLAN SEMANAL'!$A$2,BLTOTAL!AA64,""))),"")</f>
        <v>PERFORACIO</v>
      </c>
      <c r="AF64" t="str">
        <f>IF(AH64="Completo","Completo",IF(IF(B64&gt;0,_xlfn.XLOOKUP(B64,'Detalle reservas completas fesa'!K:K,'Detalle reservas completas fesa'!Q:Q,_xlfn.XLOOKUP(B64,'MB25'!L:L,'MB25'!Q:Q,"Incompleto")),"")="PENDIENTE","Incompleto",IF(B64&gt;0,_xlfn.XLOOKUP(B64,'Detalle reservas completas fesa'!K:K,'Detalle reservas completas fesa'!Q:Q,IF(AD64="SIN MATERIAL","Completo",IF(AD64="COMPLETO","Completo","Incompleto"))))))</f>
        <v>Incompleto</v>
      </c>
      <c r="AG64">
        <f>IF(B64&gt;0,_xlfn.XLOOKUP(B64,IW49BLTOTAL!A:A,IW49BLTOTAL!H:H),"")</f>
        <v>2</v>
      </c>
      <c r="AH64" t="str">
        <f>IF(IFERROR(_xlfn.XLOOKUP(B64,'Detalle custodia'!B:B,'Detalle custodia'!O:O),"")="custodia","Completo","")</f>
        <v/>
      </c>
    </row>
    <row r="65" spans="1:34" x14ac:dyDescent="0.35">
      <c r="A65" t="s">
        <v>134</v>
      </c>
      <c r="B65">
        <v>6625715</v>
      </c>
      <c r="C65" t="s">
        <v>123</v>
      </c>
      <c r="D65" t="s">
        <v>8374</v>
      </c>
      <c r="E65" t="s">
        <v>310</v>
      </c>
      <c r="F65" t="s">
        <v>133</v>
      </c>
      <c r="G65" t="s">
        <v>132</v>
      </c>
      <c r="H65" s="16">
        <v>45901</v>
      </c>
      <c r="I65" s="16">
        <v>45901</v>
      </c>
      <c r="J65" t="s">
        <v>856</v>
      </c>
      <c r="K65">
        <v>1210101</v>
      </c>
      <c r="L65" t="s">
        <v>271</v>
      </c>
      <c r="O65">
        <v>10014658</v>
      </c>
      <c r="P65" t="s">
        <v>134</v>
      </c>
      <c r="Q65">
        <v>0</v>
      </c>
      <c r="R65" t="s">
        <v>296</v>
      </c>
      <c r="S65" t="s">
        <v>342</v>
      </c>
      <c r="T65">
        <v>11617129</v>
      </c>
      <c r="U65" s="16">
        <v>45849</v>
      </c>
      <c r="V65" s="16">
        <v>45901</v>
      </c>
      <c r="W65" s="16">
        <v>45850</v>
      </c>
      <c r="X65">
        <v>0</v>
      </c>
      <c r="Y65">
        <v>1290900</v>
      </c>
      <c r="Z65" t="s">
        <v>1568</v>
      </c>
      <c r="AA65" t="s">
        <v>248</v>
      </c>
      <c r="AB65" t="s">
        <v>121</v>
      </c>
      <c r="AC65" t="s">
        <v>255</v>
      </c>
      <c r="AD65" t="s">
        <v>141</v>
      </c>
      <c r="AE65" t="str">
        <f>IF(B65&gt;0,IF(B65&gt;0,(IF(B65&lt;&gt;'PLAN SEMANAL'!$A$2,BLTOTAL!AA65,""))),"")</f>
        <v>PERFORACIO</v>
      </c>
      <c r="AF65" t="str">
        <f>IF(AH65="Completo","Completo",IF(IF(B65&gt;0,_xlfn.XLOOKUP(B65,'Detalle reservas completas fesa'!K:K,'Detalle reservas completas fesa'!Q:Q,_xlfn.XLOOKUP(B65,'MB25'!L:L,'MB25'!Q:Q,"Incompleto")),"")="PENDIENTE","Incompleto",IF(B65&gt;0,_xlfn.XLOOKUP(B65,'Detalle reservas completas fesa'!K:K,'Detalle reservas completas fesa'!Q:Q,IF(AD65="SIN MATERIAL","Completo",IF(AD65="COMPLETO","Completo","Incompleto"))))))</f>
        <v>Incompleto</v>
      </c>
      <c r="AG65">
        <f>IF(B65&gt;0,_xlfn.XLOOKUP(B65,IW49BLTOTAL!A:A,IW49BLTOTAL!H:H),"")</f>
        <v>8</v>
      </c>
      <c r="AH65" t="str">
        <f>IF(IFERROR(_xlfn.XLOOKUP(B65,'Detalle custodia'!B:B,'Detalle custodia'!O:O),"")="custodia","Completo","")</f>
        <v/>
      </c>
    </row>
    <row r="66" spans="1:34" x14ac:dyDescent="0.35">
      <c r="A66" t="s">
        <v>198</v>
      </c>
      <c r="B66">
        <v>6625707</v>
      </c>
      <c r="C66" t="s">
        <v>129</v>
      </c>
      <c r="D66" t="s">
        <v>8375</v>
      </c>
      <c r="E66" t="s">
        <v>310</v>
      </c>
      <c r="F66" t="s">
        <v>8376</v>
      </c>
      <c r="G66" t="s">
        <v>179</v>
      </c>
      <c r="H66" s="16">
        <v>45858</v>
      </c>
      <c r="I66" s="16">
        <v>45858</v>
      </c>
      <c r="J66" t="s">
        <v>856</v>
      </c>
      <c r="K66">
        <v>1215156</v>
      </c>
      <c r="L66" t="s">
        <v>306</v>
      </c>
      <c r="O66">
        <v>10014640</v>
      </c>
      <c r="P66" t="s">
        <v>198</v>
      </c>
      <c r="Q66">
        <v>0</v>
      </c>
      <c r="R66" t="s">
        <v>329</v>
      </c>
      <c r="S66" t="s">
        <v>342</v>
      </c>
      <c r="T66">
        <v>11600832</v>
      </c>
      <c r="U66" s="16">
        <v>45849</v>
      </c>
      <c r="V66" s="16">
        <v>45858</v>
      </c>
      <c r="W66" s="16">
        <v>45852</v>
      </c>
      <c r="X66">
        <v>0</v>
      </c>
      <c r="Y66">
        <v>1290900</v>
      </c>
      <c r="Z66" t="s">
        <v>1568</v>
      </c>
      <c r="AA66" t="s">
        <v>246</v>
      </c>
      <c r="AB66" t="s">
        <v>121</v>
      </c>
      <c r="AC66" t="s">
        <v>255</v>
      </c>
      <c r="AD66" t="s">
        <v>141</v>
      </c>
      <c r="AE66" t="str">
        <f>IF(B66&gt;0,IF(B66&gt;0,(IF(B66&lt;&gt;'PLAN SEMANAL'!$A$2,BLTOTAL!AA66,""))),"")</f>
        <v>AUXILIAR</v>
      </c>
      <c r="AF66" t="str">
        <f>IF(AH66="Completo","Completo",IF(IF(B66&gt;0,_xlfn.XLOOKUP(B66,'Detalle reservas completas fesa'!K:K,'Detalle reservas completas fesa'!Q:Q,_xlfn.XLOOKUP(B66,'MB25'!L:L,'MB25'!Q:Q,"Incompleto")),"")="PENDIENTE","Incompleto",IF(B66&gt;0,_xlfn.XLOOKUP(B66,'Detalle reservas completas fesa'!K:K,'Detalle reservas completas fesa'!Q:Q,IF(AD66="SIN MATERIAL","Completo",IF(AD66="COMPLETO","Completo","Incompleto"))))))</f>
        <v>Incompleto</v>
      </c>
      <c r="AG66">
        <f>IF(B66&gt;0,_xlfn.XLOOKUP(B66,IW49BLTOTAL!A:A,IW49BLTOTAL!H:H),"")</f>
        <v>6</v>
      </c>
      <c r="AH66" t="str">
        <f>IF(IFERROR(_xlfn.XLOOKUP(B66,'Detalle custodia'!B:B,'Detalle custodia'!O:O),"")="custodia","Completo","")</f>
        <v/>
      </c>
    </row>
    <row r="67" spans="1:34" x14ac:dyDescent="0.35">
      <c r="A67" t="s">
        <v>207</v>
      </c>
      <c r="B67">
        <v>6625703</v>
      </c>
      <c r="C67" t="s">
        <v>129</v>
      </c>
      <c r="D67" t="s">
        <v>8377</v>
      </c>
      <c r="E67" t="s">
        <v>310</v>
      </c>
      <c r="F67" t="s">
        <v>133</v>
      </c>
      <c r="G67" t="s">
        <v>132</v>
      </c>
      <c r="H67" s="16">
        <v>45884</v>
      </c>
      <c r="I67" s="16">
        <v>45884</v>
      </c>
      <c r="J67" t="s">
        <v>856</v>
      </c>
      <c r="K67">
        <v>1213130</v>
      </c>
      <c r="L67" t="s">
        <v>385</v>
      </c>
      <c r="O67">
        <v>10014621</v>
      </c>
      <c r="P67" t="s">
        <v>207</v>
      </c>
      <c r="Q67">
        <v>0</v>
      </c>
      <c r="R67" t="s">
        <v>329</v>
      </c>
      <c r="S67" t="s">
        <v>342</v>
      </c>
      <c r="T67">
        <v>11589631</v>
      </c>
      <c r="U67" s="16">
        <v>45849</v>
      </c>
      <c r="V67" s="16">
        <v>45884</v>
      </c>
      <c r="W67" s="16">
        <v>45852</v>
      </c>
      <c r="X67">
        <v>0</v>
      </c>
      <c r="Y67">
        <v>1290900</v>
      </c>
      <c r="Z67" t="s">
        <v>1568</v>
      </c>
      <c r="AA67" t="s">
        <v>245</v>
      </c>
      <c r="AB67" t="s">
        <v>121</v>
      </c>
      <c r="AC67" t="s">
        <v>255</v>
      </c>
      <c r="AE67" t="str">
        <f>IF(B67&gt;0,IF(B67&gt;0,(IF(B67&lt;&gt;'PLAN SEMANAL'!$A$2,BLTOTAL!AA67,""))),"")</f>
        <v>ACARREO</v>
      </c>
      <c r="AF67" t="str">
        <f>IF(AH67="Completo","Completo",IF(IF(B67&gt;0,_xlfn.XLOOKUP(B67,'Detalle reservas completas fesa'!K:K,'Detalle reservas completas fesa'!Q:Q,_xlfn.XLOOKUP(B67,'MB25'!L:L,'MB25'!Q:Q,"Incompleto")),"")="PENDIENTE","Incompleto",IF(B67&gt;0,_xlfn.XLOOKUP(B67,'Detalle reservas completas fesa'!K:K,'Detalle reservas completas fesa'!Q:Q,IF(AD67="SIN MATERIAL","Completo",IF(AD67="COMPLETO","Completo","Incompleto"))))))</f>
        <v>Incompleto</v>
      </c>
      <c r="AG67">
        <f>IF(B67&gt;0,_xlfn.XLOOKUP(B67,IW49BLTOTAL!A:A,IW49BLTOTAL!H:H),"")</f>
        <v>15</v>
      </c>
      <c r="AH67" t="str">
        <f>IF(IFERROR(_xlfn.XLOOKUP(B67,'Detalle custodia'!B:B,'Detalle custodia'!O:O),"")="custodia","Completo","")</f>
        <v/>
      </c>
    </row>
    <row r="68" spans="1:34" x14ac:dyDescent="0.35">
      <c r="A68" t="s">
        <v>224</v>
      </c>
      <c r="B68">
        <v>6625702</v>
      </c>
      <c r="C68" t="s">
        <v>129</v>
      </c>
      <c r="D68" t="s">
        <v>8378</v>
      </c>
      <c r="E68" t="s">
        <v>310</v>
      </c>
      <c r="F68" t="s">
        <v>133</v>
      </c>
      <c r="G68" t="s">
        <v>132</v>
      </c>
      <c r="H68" s="16">
        <v>45884</v>
      </c>
      <c r="I68" s="16">
        <v>45884</v>
      </c>
      <c r="J68" t="s">
        <v>856</v>
      </c>
      <c r="K68">
        <v>1213130</v>
      </c>
      <c r="L68" t="s">
        <v>389</v>
      </c>
      <c r="O68">
        <v>10014612</v>
      </c>
      <c r="P68" t="s">
        <v>224</v>
      </c>
      <c r="Q68">
        <v>0</v>
      </c>
      <c r="R68" t="s">
        <v>329</v>
      </c>
      <c r="S68" t="s">
        <v>342</v>
      </c>
      <c r="T68">
        <v>11616785</v>
      </c>
      <c r="U68" s="16">
        <v>45849</v>
      </c>
      <c r="V68" s="16">
        <v>45884</v>
      </c>
      <c r="W68" s="16">
        <v>45852</v>
      </c>
      <c r="X68">
        <v>0</v>
      </c>
      <c r="Y68">
        <v>1290900</v>
      </c>
      <c r="Z68" t="s">
        <v>1568</v>
      </c>
      <c r="AA68" t="s">
        <v>245</v>
      </c>
      <c r="AB68" t="s">
        <v>121</v>
      </c>
      <c r="AC68" t="s">
        <v>255</v>
      </c>
      <c r="AE68" t="str">
        <f>IF(B68&gt;0,IF(B68&gt;0,(IF(B68&lt;&gt;'PLAN SEMANAL'!$A$2,BLTOTAL!AA68,""))),"")</f>
        <v>ACARREO</v>
      </c>
      <c r="AF68" t="str">
        <f>IF(AH68="Completo","Completo",IF(IF(B68&gt;0,_xlfn.XLOOKUP(B68,'Detalle reservas completas fesa'!K:K,'Detalle reservas completas fesa'!Q:Q,_xlfn.XLOOKUP(B68,'MB25'!L:L,'MB25'!Q:Q,"Incompleto")),"")="PENDIENTE","Incompleto",IF(B68&gt;0,_xlfn.XLOOKUP(B68,'Detalle reservas completas fesa'!K:K,'Detalle reservas completas fesa'!Q:Q,IF(AD68="SIN MATERIAL","Completo",IF(AD68="COMPLETO","Completo","Incompleto"))))))</f>
        <v>Incompleto</v>
      </c>
      <c r="AG68">
        <f>IF(B68&gt;0,_xlfn.XLOOKUP(B68,IW49BLTOTAL!A:A,IW49BLTOTAL!H:H),"")</f>
        <v>2</v>
      </c>
      <c r="AH68" t="str">
        <f>IF(IFERROR(_xlfn.XLOOKUP(B68,'Detalle custodia'!B:B,'Detalle custodia'!O:O),"")="custodia","Completo","")</f>
        <v/>
      </c>
    </row>
    <row r="69" spans="1:34" x14ac:dyDescent="0.35">
      <c r="A69" t="s">
        <v>224</v>
      </c>
      <c r="B69">
        <v>6625700</v>
      </c>
      <c r="C69" t="s">
        <v>129</v>
      </c>
      <c r="D69" t="s">
        <v>8379</v>
      </c>
      <c r="E69" t="s">
        <v>310</v>
      </c>
      <c r="F69" t="s">
        <v>133</v>
      </c>
      <c r="G69" t="s">
        <v>132</v>
      </c>
      <c r="H69" s="16">
        <v>45884</v>
      </c>
      <c r="I69" s="16">
        <v>45884</v>
      </c>
      <c r="J69" t="s">
        <v>856</v>
      </c>
      <c r="K69">
        <v>1213130</v>
      </c>
      <c r="L69" t="s">
        <v>389</v>
      </c>
      <c r="O69">
        <v>10014612</v>
      </c>
      <c r="P69" t="s">
        <v>224</v>
      </c>
      <c r="Q69">
        <v>0</v>
      </c>
      <c r="R69" t="s">
        <v>329</v>
      </c>
      <c r="S69" t="s">
        <v>342</v>
      </c>
      <c r="T69">
        <v>11613699</v>
      </c>
      <c r="U69" s="16">
        <v>45849</v>
      </c>
      <c r="V69" s="16">
        <v>45884</v>
      </c>
      <c r="W69" s="16">
        <v>45852</v>
      </c>
      <c r="X69">
        <v>0</v>
      </c>
      <c r="Y69">
        <v>1290900</v>
      </c>
      <c r="Z69" t="s">
        <v>1568</v>
      </c>
      <c r="AA69" t="s">
        <v>245</v>
      </c>
      <c r="AB69" t="s">
        <v>121</v>
      </c>
      <c r="AC69" t="s">
        <v>255</v>
      </c>
      <c r="AE69" t="str">
        <f>IF(B69&gt;0,IF(B69&gt;0,(IF(B69&lt;&gt;'PLAN SEMANAL'!$A$2,BLTOTAL!AA69,""))),"")</f>
        <v>ACARREO</v>
      </c>
      <c r="AF69" t="str">
        <f>IF(AH69="Completo","Completo",IF(IF(B69&gt;0,_xlfn.XLOOKUP(B69,'Detalle reservas completas fesa'!K:K,'Detalle reservas completas fesa'!Q:Q,_xlfn.XLOOKUP(B69,'MB25'!L:L,'MB25'!Q:Q,"Incompleto")),"")="PENDIENTE","Incompleto",IF(B69&gt;0,_xlfn.XLOOKUP(B69,'Detalle reservas completas fesa'!K:K,'Detalle reservas completas fesa'!Q:Q,IF(AD69="SIN MATERIAL","Completo",IF(AD69="COMPLETO","Completo","Incompleto"))))))</f>
        <v>Incompleto</v>
      </c>
      <c r="AG69">
        <f>IF(B69&gt;0,_xlfn.XLOOKUP(B69,IW49BLTOTAL!A:A,IW49BLTOTAL!H:H),"")</f>
        <v>4</v>
      </c>
      <c r="AH69" t="str">
        <f>IF(IFERROR(_xlfn.XLOOKUP(B69,'Detalle custodia'!B:B,'Detalle custodia'!O:O),"")="custodia","Completo","")</f>
        <v/>
      </c>
    </row>
    <row r="70" spans="1:34" x14ac:dyDescent="0.35">
      <c r="A70" t="s">
        <v>224</v>
      </c>
      <c r="B70">
        <v>6625699</v>
      </c>
      <c r="C70" t="s">
        <v>129</v>
      </c>
      <c r="D70" t="s">
        <v>8380</v>
      </c>
      <c r="E70" t="s">
        <v>310</v>
      </c>
      <c r="F70" t="s">
        <v>133</v>
      </c>
      <c r="G70" t="s">
        <v>132</v>
      </c>
      <c r="H70" s="16">
        <v>45884</v>
      </c>
      <c r="I70" s="16">
        <v>45884</v>
      </c>
      <c r="J70" t="s">
        <v>856</v>
      </c>
      <c r="K70">
        <v>1213130</v>
      </c>
      <c r="L70" t="s">
        <v>389</v>
      </c>
      <c r="O70">
        <v>10014612</v>
      </c>
      <c r="P70" t="s">
        <v>224</v>
      </c>
      <c r="Q70">
        <v>0</v>
      </c>
      <c r="R70" t="s">
        <v>329</v>
      </c>
      <c r="S70" t="s">
        <v>342</v>
      </c>
      <c r="T70">
        <v>11607496</v>
      </c>
      <c r="U70" s="16">
        <v>45849</v>
      </c>
      <c r="V70" s="16">
        <v>45884</v>
      </c>
      <c r="W70" s="16">
        <v>45852</v>
      </c>
      <c r="X70">
        <v>0</v>
      </c>
      <c r="Y70">
        <v>1290900</v>
      </c>
      <c r="Z70" t="s">
        <v>1568</v>
      </c>
      <c r="AA70" t="s">
        <v>245</v>
      </c>
      <c r="AB70" t="s">
        <v>121</v>
      </c>
      <c r="AC70" t="s">
        <v>255</v>
      </c>
      <c r="AE70" t="str">
        <f>IF(B70&gt;0,IF(B70&gt;0,(IF(B70&lt;&gt;'PLAN SEMANAL'!$A$2,BLTOTAL!AA70,""))),"")</f>
        <v>ACARREO</v>
      </c>
      <c r="AF70" t="str">
        <f>IF(AH70="Completo","Completo",IF(IF(B70&gt;0,_xlfn.XLOOKUP(B70,'Detalle reservas completas fesa'!K:K,'Detalle reservas completas fesa'!Q:Q,_xlfn.XLOOKUP(B70,'MB25'!L:L,'MB25'!Q:Q,"Incompleto")),"")="PENDIENTE","Incompleto",IF(B70&gt;0,_xlfn.XLOOKUP(B70,'Detalle reservas completas fesa'!K:K,'Detalle reservas completas fesa'!Q:Q,IF(AD70="SIN MATERIAL","Completo",IF(AD70="COMPLETO","Completo","Incompleto"))))))</f>
        <v>Incompleto</v>
      </c>
      <c r="AG70">
        <f>IF(B70&gt;0,_xlfn.XLOOKUP(B70,IW49BLTOTAL!A:A,IW49BLTOTAL!H:H),"")</f>
        <v>2</v>
      </c>
      <c r="AH70" t="str">
        <f>IF(IFERROR(_xlfn.XLOOKUP(B70,'Detalle custodia'!B:B,'Detalle custodia'!O:O),"")="custodia","Completo","")</f>
        <v/>
      </c>
    </row>
    <row r="71" spans="1:34" x14ac:dyDescent="0.35">
      <c r="A71" t="s">
        <v>224</v>
      </c>
      <c r="B71">
        <v>6625698</v>
      </c>
      <c r="C71" t="s">
        <v>129</v>
      </c>
      <c r="D71" t="s">
        <v>6287</v>
      </c>
      <c r="E71" t="s">
        <v>310</v>
      </c>
      <c r="F71" t="s">
        <v>133</v>
      </c>
      <c r="G71" t="s">
        <v>132</v>
      </c>
      <c r="H71" s="16">
        <v>45884</v>
      </c>
      <c r="I71" s="16">
        <v>45884</v>
      </c>
      <c r="J71" t="s">
        <v>856</v>
      </c>
      <c r="K71">
        <v>1213130</v>
      </c>
      <c r="L71" t="s">
        <v>389</v>
      </c>
      <c r="O71">
        <v>10014612</v>
      </c>
      <c r="P71" t="s">
        <v>224</v>
      </c>
      <c r="Q71">
        <v>0</v>
      </c>
      <c r="R71" t="s">
        <v>329</v>
      </c>
      <c r="S71" t="s">
        <v>342</v>
      </c>
      <c r="T71">
        <v>11607476</v>
      </c>
      <c r="U71" s="16">
        <v>45849</v>
      </c>
      <c r="V71" s="16">
        <v>45884</v>
      </c>
      <c r="W71" s="16">
        <v>45852</v>
      </c>
      <c r="X71">
        <v>0</v>
      </c>
      <c r="Y71">
        <v>1290900</v>
      </c>
      <c r="Z71" t="s">
        <v>1568</v>
      </c>
      <c r="AA71" t="s">
        <v>245</v>
      </c>
      <c r="AB71" t="s">
        <v>121</v>
      </c>
      <c r="AC71" t="s">
        <v>255</v>
      </c>
      <c r="AE71" t="str">
        <f>IF(B71&gt;0,IF(B71&gt;0,(IF(B71&lt;&gt;'PLAN SEMANAL'!$A$2,BLTOTAL!AA71,""))),"")</f>
        <v>ACARREO</v>
      </c>
      <c r="AF71" t="str">
        <f>IF(AH71="Completo","Completo",IF(IF(B71&gt;0,_xlfn.XLOOKUP(B71,'Detalle reservas completas fesa'!K:K,'Detalle reservas completas fesa'!Q:Q,_xlfn.XLOOKUP(B71,'MB25'!L:L,'MB25'!Q:Q,"Incompleto")),"")="PENDIENTE","Incompleto",IF(B71&gt;0,_xlfn.XLOOKUP(B71,'Detalle reservas completas fesa'!K:K,'Detalle reservas completas fesa'!Q:Q,IF(AD71="SIN MATERIAL","Completo",IF(AD71="COMPLETO","Completo","Incompleto"))))))</f>
        <v>Incompleto</v>
      </c>
      <c r="AG71">
        <f>IF(B71&gt;0,_xlfn.XLOOKUP(B71,IW49BLTOTAL!A:A,IW49BLTOTAL!H:H),"")</f>
        <v>2</v>
      </c>
      <c r="AH71" t="str">
        <f>IF(IFERROR(_xlfn.XLOOKUP(B71,'Detalle custodia'!B:B,'Detalle custodia'!O:O),"")="custodia","Completo","")</f>
        <v/>
      </c>
    </row>
    <row r="72" spans="1:34" x14ac:dyDescent="0.35">
      <c r="A72" t="s">
        <v>224</v>
      </c>
      <c r="B72">
        <v>6625697</v>
      </c>
      <c r="C72" t="s">
        <v>129</v>
      </c>
      <c r="D72" t="s">
        <v>8381</v>
      </c>
      <c r="E72" t="s">
        <v>310</v>
      </c>
      <c r="F72" t="s">
        <v>133</v>
      </c>
      <c r="G72" t="s">
        <v>132</v>
      </c>
      <c r="H72" s="16">
        <v>45884</v>
      </c>
      <c r="I72" s="16">
        <v>45884</v>
      </c>
      <c r="J72" t="s">
        <v>856</v>
      </c>
      <c r="K72">
        <v>1213130</v>
      </c>
      <c r="L72" t="s">
        <v>389</v>
      </c>
      <c r="O72">
        <v>10014612</v>
      </c>
      <c r="P72" t="s">
        <v>224</v>
      </c>
      <c r="Q72">
        <v>0</v>
      </c>
      <c r="R72" t="s">
        <v>329</v>
      </c>
      <c r="S72" t="s">
        <v>342</v>
      </c>
      <c r="T72">
        <v>11607475</v>
      </c>
      <c r="U72" s="16">
        <v>45849</v>
      </c>
      <c r="V72" s="16">
        <v>45884</v>
      </c>
      <c r="W72" s="16">
        <v>45852</v>
      </c>
      <c r="X72">
        <v>0</v>
      </c>
      <c r="Y72">
        <v>1290900</v>
      </c>
      <c r="Z72" t="s">
        <v>1568</v>
      </c>
      <c r="AA72" t="s">
        <v>245</v>
      </c>
      <c r="AB72" t="s">
        <v>121</v>
      </c>
      <c r="AC72" t="s">
        <v>255</v>
      </c>
      <c r="AE72" t="str">
        <f>IF(B72&gt;0,IF(B72&gt;0,(IF(B72&lt;&gt;'PLAN SEMANAL'!$A$2,BLTOTAL!AA72,""))),"")</f>
        <v>ACARREO</v>
      </c>
      <c r="AF72" t="str">
        <f>IF(AH72="Completo","Completo",IF(IF(B72&gt;0,_xlfn.XLOOKUP(B72,'Detalle reservas completas fesa'!K:K,'Detalle reservas completas fesa'!Q:Q,_xlfn.XLOOKUP(B72,'MB25'!L:L,'MB25'!Q:Q,"Incompleto")),"")="PENDIENTE","Incompleto",IF(B72&gt;0,_xlfn.XLOOKUP(B72,'Detalle reservas completas fesa'!K:K,'Detalle reservas completas fesa'!Q:Q,IF(AD72="SIN MATERIAL","Completo",IF(AD72="COMPLETO","Completo","Incompleto"))))))</f>
        <v>Incompleto</v>
      </c>
      <c r="AG72">
        <f>IF(B72&gt;0,_xlfn.XLOOKUP(B72,IW49BLTOTAL!A:A,IW49BLTOTAL!H:H),"")</f>
        <v>2</v>
      </c>
      <c r="AH72" t="str">
        <f>IF(IFERROR(_xlfn.XLOOKUP(B72,'Detalle custodia'!B:B,'Detalle custodia'!O:O),"")="custodia","Completo","")</f>
        <v/>
      </c>
    </row>
    <row r="73" spans="1:34" x14ac:dyDescent="0.35">
      <c r="A73" t="s">
        <v>224</v>
      </c>
      <c r="B73">
        <v>6625696</v>
      </c>
      <c r="C73" t="s">
        <v>129</v>
      </c>
      <c r="D73" t="s">
        <v>8382</v>
      </c>
      <c r="E73" t="s">
        <v>310</v>
      </c>
      <c r="F73" t="s">
        <v>133</v>
      </c>
      <c r="G73" t="s">
        <v>132</v>
      </c>
      <c r="H73" s="16">
        <v>45884</v>
      </c>
      <c r="I73" s="16">
        <v>45884</v>
      </c>
      <c r="J73" t="s">
        <v>856</v>
      </c>
      <c r="K73">
        <v>1213130</v>
      </c>
      <c r="L73" t="s">
        <v>389</v>
      </c>
      <c r="O73">
        <v>10014612</v>
      </c>
      <c r="P73" t="s">
        <v>224</v>
      </c>
      <c r="Q73">
        <v>0</v>
      </c>
      <c r="R73" t="s">
        <v>329</v>
      </c>
      <c r="S73" t="s">
        <v>342</v>
      </c>
      <c r="T73">
        <v>11607442</v>
      </c>
      <c r="U73" s="16">
        <v>45849</v>
      </c>
      <c r="V73" s="16">
        <v>45884</v>
      </c>
      <c r="W73" s="16">
        <v>45852</v>
      </c>
      <c r="X73">
        <v>0</v>
      </c>
      <c r="Y73">
        <v>1290900</v>
      </c>
      <c r="Z73" t="s">
        <v>1568</v>
      </c>
      <c r="AA73" t="s">
        <v>245</v>
      </c>
      <c r="AB73" t="s">
        <v>121</v>
      </c>
      <c r="AC73" t="s">
        <v>255</v>
      </c>
      <c r="AE73" t="str">
        <f>IF(B73&gt;0,IF(B73&gt;0,(IF(B73&lt;&gt;'PLAN SEMANAL'!$A$2,BLTOTAL!AA73,""))),"")</f>
        <v>ACARREO</v>
      </c>
      <c r="AF73" t="str">
        <f>IF(AH73="Completo","Completo",IF(IF(B73&gt;0,_xlfn.XLOOKUP(B73,'Detalle reservas completas fesa'!K:K,'Detalle reservas completas fesa'!Q:Q,_xlfn.XLOOKUP(B73,'MB25'!L:L,'MB25'!Q:Q,"Incompleto")),"")="PENDIENTE","Incompleto",IF(B73&gt;0,_xlfn.XLOOKUP(B73,'Detalle reservas completas fesa'!K:K,'Detalle reservas completas fesa'!Q:Q,IF(AD73="SIN MATERIAL","Completo",IF(AD73="COMPLETO","Completo","Incompleto"))))))</f>
        <v>Incompleto</v>
      </c>
      <c r="AG73">
        <f>IF(B73&gt;0,_xlfn.XLOOKUP(B73,IW49BLTOTAL!A:A,IW49BLTOTAL!H:H),"")</f>
        <v>3</v>
      </c>
      <c r="AH73" t="str">
        <f>IF(IFERROR(_xlfn.XLOOKUP(B73,'Detalle custodia'!B:B,'Detalle custodia'!O:O),"")="custodia","Completo","")</f>
        <v/>
      </c>
    </row>
    <row r="74" spans="1:34" x14ac:dyDescent="0.35">
      <c r="A74" t="s">
        <v>224</v>
      </c>
      <c r="B74">
        <v>6625695</v>
      </c>
      <c r="C74" t="s">
        <v>129</v>
      </c>
      <c r="D74" t="s">
        <v>8383</v>
      </c>
      <c r="E74" t="s">
        <v>310</v>
      </c>
      <c r="F74" t="s">
        <v>133</v>
      </c>
      <c r="G74" t="s">
        <v>132</v>
      </c>
      <c r="H74" s="16">
        <v>45884</v>
      </c>
      <c r="I74" s="16">
        <v>45884</v>
      </c>
      <c r="J74" t="s">
        <v>856</v>
      </c>
      <c r="K74">
        <v>1213130</v>
      </c>
      <c r="L74" t="s">
        <v>389</v>
      </c>
      <c r="O74">
        <v>10014612</v>
      </c>
      <c r="P74" t="s">
        <v>224</v>
      </c>
      <c r="Q74">
        <v>0</v>
      </c>
      <c r="R74" t="s">
        <v>329</v>
      </c>
      <c r="S74" t="s">
        <v>342</v>
      </c>
      <c r="T74">
        <v>11607441</v>
      </c>
      <c r="U74" s="16">
        <v>45849</v>
      </c>
      <c r="V74" s="16">
        <v>45884</v>
      </c>
      <c r="W74" s="16">
        <v>45852</v>
      </c>
      <c r="X74">
        <v>0</v>
      </c>
      <c r="Y74">
        <v>1290900</v>
      </c>
      <c r="Z74" t="s">
        <v>1568</v>
      </c>
      <c r="AA74" t="s">
        <v>245</v>
      </c>
      <c r="AB74" t="s">
        <v>121</v>
      </c>
      <c r="AC74" t="s">
        <v>255</v>
      </c>
      <c r="AE74" t="str">
        <f>IF(B74&gt;0,IF(B74&gt;0,(IF(B74&lt;&gt;'PLAN SEMANAL'!$A$2,BLTOTAL!AA74,""))),"")</f>
        <v>ACARREO</v>
      </c>
      <c r="AF74" t="str">
        <f>IF(AH74="Completo","Completo",IF(IF(B74&gt;0,_xlfn.XLOOKUP(B74,'Detalle reservas completas fesa'!K:K,'Detalle reservas completas fesa'!Q:Q,_xlfn.XLOOKUP(B74,'MB25'!L:L,'MB25'!Q:Q,"Incompleto")),"")="PENDIENTE","Incompleto",IF(B74&gt;0,_xlfn.XLOOKUP(B74,'Detalle reservas completas fesa'!K:K,'Detalle reservas completas fesa'!Q:Q,IF(AD74="SIN MATERIAL","Completo",IF(AD74="COMPLETO","Completo","Incompleto"))))))</f>
        <v>Incompleto</v>
      </c>
      <c r="AG74">
        <f>IF(B74&gt;0,_xlfn.XLOOKUP(B74,IW49BLTOTAL!A:A,IW49BLTOTAL!H:H),"")</f>
        <v>3</v>
      </c>
      <c r="AH74" t="str">
        <f>IF(IFERROR(_xlfn.XLOOKUP(B74,'Detalle custodia'!B:B,'Detalle custodia'!O:O),"")="custodia","Completo","")</f>
        <v/>
      </c>
    </row>
    <row r="75" spans="1:34" x14ac:dyDescent="0.35">
      <c r="A75" t="s">
        <v>134</v>
      </c>
      <c r="B75">
        <v>6625585</v>
      </c>
      <c r="C75" t="s">
        <v>123</v>
      </c>
      <c r="D75" t="s">
        <v>8372</v>
      </c>
      <c r="E75" t="s">
        <v>310</v>
      </c>
      <c r="F75" t="s">
        <v>133</v>
      </c>
      <c r="G75" t="s">
        <v>132</v>
      </c>
      <c r="H75" s="16">
        <v>45901</v>
      </c>
      <c r="I75" s="16">
        <v>45901</v>
      </c>
      <c r="J75" t="s">
        <v>856</v>
      </c>
      <c r="K75">
        <v>1210101</v>
      </c>
      <c r="L75" t="s">
        <v>271</v>
      </c>
      <c r="O75">
        <v>10014658</v>
      </c>
      <c r="P75" t="s">
        <v>134</v>
      </c>
      <c r="Q75">
        <v>0</v>
      </c>
      <c r="R75" t="s">
        <v>296</v>
      </c>
      <c r="S75" t="s">
        <v>342</v>
      </c>
      <c r="T75">
        <v>11616609</v>
      </c>
      <c r="U75" s="16">
        <v>45849</v>
      </c>
      <c r="V75" s="16">
        <v>45901</v>
      </c>
      <c r="W75" s="16">
        <v>45850</v>
      </c>
      <c r="X75">
        <v>0</v>
      </c>
      <c r="Y75">
        <v>1290900</v>
      </c>
      <c r="Z75" t="s">
        <v>1568</v>
      </c>
      <c r="AA75" t="s">
        <v>248</v>
      </c>
      <c r="AB75" t="s">
        <v>121</v>
      </c>
      <c r="AC75" t="s">
        <v>255</v>
      </c>
      <c r="AD75" t="s">
        <v>122</v>
      </c>
      <c r="AE75" t="str">
        <f>IF(B75&gt;0,IF(B75&gt;0,(IF(B75&lt;&gt;'PLAN SEMANAL'!$A$2,BLTOTAL!AA75,""))),"")</f>
        <v>PERFORACIO</v>
      </c>
      <c r="AF75" t="str">
        <f>IF(AH75="Completo","Completo",IF(IF(B75&gt;0,_xlfn.XLOOKUP(B75,'Detalle reservas completas fesa'!K:K,'Detalle reservas completas fesa'!Q:Q,_xlfn.XLOOKUP(B75,'MB25'!L:L,'MB25'!Q:Q,"Incompleto")),"")="PENDIENTE","Incompleto",IF(B75&gt;0,_xlfn.XLOOKUP(B75,'Detalle reservas completas fesa'!K:K,'Detalle reservas completas fesa'!Q:Q,IF(AD75="SIN MATERIAL","Completo",IF(AD75="COMPLETO","Completo","Incompleto"))))))</f>
        <v>Completo</v>
      </c>
      <c r="AG75">
        <f>IF(B75&gt;0,_xlfn.XLOOKUP(B75,IW49BLTOTAL!A:A,IW49BLTOTAL!H:H),"")</f>
        <v>1</v>
      </c>
      <c r="AH75" t="str">
        <f>IF(IFERROR(_xlfn.XLOOKUP(B75,'Detalle custodia'!B:B,'Detalle custodia'!O:O),"")="custodia","Completo","")</f>
        <v/>
      </c>
    </row>
    <row r="76" spans="1:34" x14ac:dyDescent="0.35">
      <c r="A76" t="s">
        <v>324</v>
      </c>
      <c r="B76">
        <v>6625569</v>
      </c>
      <c r="C76" t="s">
        <v>138</v>
      </c>
      <c r="D76" t="s">
        <v>8384</v>
      </c>
      <c r="E76" t="s">
        <v>310</v>
      </c>
      <c r="F76" t="s">
        <v>133</v>
      </c>
      <c r="G76" t="s">
        <v>132</v>
      </c>
      <c r="H76" s="16">
        <v>45870</v>
      </c>
      <c r="I76" s="16">
        <v>45870</v>
      </c>
      <c r="J76" t="s">
        <v>856</v>
      </c>
      <c r="K76">
        <v>2230130</v>
      </c>
      <c r="L76" t="s">
        <v>325</v>
      </c>
      <c r="O76">
        <v>10016542</v>
      </c>
      <c r="P76" t="s">
        <v>506</v>
      </c>
      <c r="Q76">
        <v>0</v>
      </c>
      <c r="R76" t="s">
        <v>349</v>
      </c>
      <c r="S76" t="s">
        <v>342</v>
      </c>
      <c r="T76">
        <v>11616806</v>
      </c>
      <c r="U76" s="16">
        <v>45848</v>
      </c>
      <c r="V76" s="16">
        <v>45870</v>
      </c>
      <c r="W76" s="16">
        <v>45849</v>
      </c>
      <c r="X76">
        <v>0</v>
      </c>
      <c r="Y76">
        <v>1290900</v>
      </c>
      <c r="Z76" t="s">
        <v>1568</v>
      </c>
      <c r="AA76" t="s">
        <v>249</v>
      </c>
      <c r="AB76" t="s">
        <v>121</v>
      </c>
      <c r="AC76" t="s">
        <v>255</v>
      </c>
      <c r="AD76" t="s">
        <v>141</v>
      </c>
      <c r="AE76" t="str">
        <f>IF(B76&gt;0,IF(B76&gt;0,(IF(B76&lt;&gt;'PLAN SEMANAL'!$A$2,BLTOTAL!AA76,""))),"")</f>
        <v>SOPORTE</v>
      </c>
      <c r="AF76" t="str">
        <f>IF(AH76="Completo","Completo",IF(IF(B76&gt;0,_xlfn.XLOOKUP(B76,'Detalle reservas completas fesa'!K:K,'Detalle reservas completas fesa'!Q:Q,_xlfn.XLOOKUP(B76,'MB25'!L:L,'MB25'!Q:Q,"Incompleto")),"")="PENDIENTE","Incompleto",IF(B76&gt;0,_xlfn.XLOOKUP(B76,'Detalle reservas completas fesa'!K:K,'Detalle reservas completas fesa'!Q:Q,IF(AD76="SIN MATERIAL","Completo",IF(AD76="COMPLETO","Completo","Incompleto"))))))</f>
        <v>Incompleto</v>
      </c>
      <c r="AG76">
        <f>IF(B76&gt;0,_xlfn.XLOOKUP(B76,IW49BLTOTAL!A:A,IW49BLTOTAL!H:H),"")</f>
        <v>0</v>
      </c>
      <c r="AH76" t="str">
        <f>IF(IFERROR(_xlfn.XLOOKUP(B76,'Detalle custodia'!B:B,'Detalle custodia'!O:O),"")="custodia","Completo","")</f>
        <v/>
      </c>
    </row>
    <row r="77" spans="1:34" x14ac:dyDescent="0.35">
      <c r="A77" t="s">
        <v>294</v>
      </c>
      <c r="B77">
        <v>6625540</v>
      </c>
      <c r="C77" t="s">
        <v>129</v>
      </c>
      <c r="D77" t="s">
        <v>6297</v>
      </c>
      <c r="E77" t="s">
        <v>310</v>
      </c>
      <c r="F77" t="s">
        <v>133</v>
      </c>
      <c r="G77" t="s">
        <v>132</v>
      </c>
      <c r="H77" s="16">
        <v>45884</v>
      </c>
      <c r="I77" s="16">
        <v>45884</v>
      </c>
      <c r="J77" t="s">
        <v>856</v>
      </c>
      <c r="K77">
        <v>1213130</v>
      </c>
      <c r="L77" t="s">
        <v>295</v>
      </c>
      <c r="O77">
        <v>10014618</v>
      </c>
      <c r="P77" t="s">
        <v>294</v>
      </c>
      <c r="Q77">
        <v>0</v>
      </c>
      <c r="R77" t="s">
        <v>329</v>
      </c>
      <c r="S77" t="s">
        <v>342</v>
      </c>
      <c r="T77">
        <v>11607502</v>
      </c>
      <c r="U77" s="16">
        <v>45849</v>
      </c>
      <c r="V77" s="16">
        <v>45884</v>
      </c>
      <c r="W77" s="16">
        <v>45852</v>
      </c>
      <c r="X77">
        <v>0</v>
      </c>
      <c r="Y77">
        <v>1290900</v>
      </c>
      <c r="Z77" t="s">
        <v>1568</v>
      </c>
      <c r="AA77" t="s">
        <v>245</v>
      </c>
      <c r="AB77" t="s">
        <v>121</v>
      </c>
      <c r="AC77" t="s">
        <v>255</v>
      </c>
      <c r="AE77" t="str">
        <f>IF(B77&gt;0,IF(B77&gt;0,(IF(B77&lt;&gt;'PLAN SEMANAL'!$A$2,BLTOTAL!AA77,""))),"")</f>
        <v>ACARREO</v>
      </c>
      <c r="AF77" t="str">
        <f>IF(AH77="Completo","Completo",IF(IF(B77&gt;0,_xlfn.XLOOKUP(B77,'Detalle reservas completas fesa'!K:K,'Detalle reservas completas fesa'!Q:Q,_xlfn.XLOOKUP(B77,'MB25'!L:L,'MB25'!Q:Q,"Incompleto")),"")="PENDIENTE","Incompleto",IF(B77&gt;0,_xlfn.XLOOKUP(B77,'Detalle reservas completas fesa'!K:K,'Detalle reservas completas fesa'!Q:Q,IF(AD77="SIN MATERIAL","Completo",IF(AD77="COMPLETO","Completo","Incompleto"))))))</f>
        <v>Incompleto</v>
      </c>
      <c r="AG77">
        <f>IF(B77&gt;0,_xlfn.XLOOKUP(B77,IW49BLTOTAL!A:A,IW49BLTOTAL!H:H),"")</f>
        <v>1</v>
      </c>
      <c r="AH77" t="str">
        <f>IF(IFERROR(_xlfn.XLOOKUP(B77,'Detalle custodia'!B:B,'Detalle custodia'!O:O),"")="custodia","Completo","")</f>
        <v/>
      </c>
    </row>
    <row r="78" spans="1:34" x14ac:dyDescent="0.35">
      <c r="A78" t="s">
        <v>294</v>
      </c>
      <c r="B78">
        <v>6625536</v>
      </c>
      <c r="C78" t="s">
        <v>129</v>
      </c>
      <c r="D78" t="s">
        <v>8385</v>
      </c>
      <c r="E78" t="s">
        <v>310</v>
      </c>
      <c r="F78" t="s">
        <v>133</v>
      </c>
      <c r="G78" t="s">
        <v>132</v>
      </c>
      <c r="H78" s="16">
        <v>45884</v>
      </c>
      <c r="I78" s="16">
        <v>45884</v>
      </c>
      <c r="J78" t="s">
        <v>856</v>
      </c>
      <c r="K78">
        <v>1213130</v>
      </c>
      <c r="L78" t="s">
        <v>295</v>
      </c>
      <c r="O78">
        <v>10014618</v>
      </c>
      <c r="P78" t="s">
        <v>294</v>
      </c>
      <c r="Q78">
        <v>0</v>
      </c>
      <c r="R78" t="s">
        <v>329</v>
      </c>
      <c r="S78" t="s">
        <v>342</v>
      </c>
      <c r="T78">
        <v>11607499</v>
      </c>
      <c r="U78" s="16">
        <v>45849</v>
      </c>
      <c r="V78" s="16">
        <v>45884</v>
      </c>
      <c r="W78" s="16">
        <v>45852</v>
      </c>
      <c r="X78">
        <v>0</v>
      </c>
      <c r="Y78">
        <v>1290900</v>
      </c>
      <c r="Z78" t="s">
        <v>1568</v>
      </c>
      <c r="AA78" t="s">
        <v>245</v>
      </c>
      <c r="AB78" t="s">
        <v>121</v>
      </c>
      <c r="AC78" t="s">
        <v>255</v>
      </c>
      <c r="AE78" t="str">
        <f>IF(B78&gt;0,IF(B78&gt;0,(IF(B78&lt;&gt;'PLAN SEMANAL'!$A$2,BLTOTAL!AA78,""))),"")</f>
        <v>ACARREO</v>
      </c>
      <c r="AF78" t="str">
        <f>IF(AH78="Completo","Completo",IF(IF(B78&gt;0,_xlfn.XLOOKUP(B78,'Detalle reservas completas fesa'!K:K,'Detalle reservas completas fesa'!Q:Q,_xlfn.XLOOKUP(B78,'MB25'!L:L,'MB25'!Q:Q,"Incompleto")),"")="PENDIENTE","Incompleto",IF(B78&gt;0,_xlfn.XLOOKUP(B78,'Detalle reservas completas fesa'!K:K,'Detalle reservas completas fesa'!Q:Q,IF(AD78="SIN MATERIAL","Completo",IF(AD78="COMPLETO","Completo","Incompleto"))))))</f>
        <v>Incompleto</v>
      </c>
      <c r="AG78">
        <f>IF(B78&gt;0,_xlfn.XLOOKUP(B78,IW49BLTOTAL!A:A,IW49BLTOTAL!H:H),"")</f>
        <v>3</v>
      </c>
      <c r="AH78" t="str">
        <f>IF(IFERROR(_xlfn.XLOOKUP(B78,'Detalle custodia'!B:B,'Detalle custodia'!O:O),"")="custodia","Completo","")</f>
        <v/>
      </c>
    </row>
    <row r="79" spans="1:34" x14ac:dyDescent="0.35">
      <c r="A79" t="s">
        <v>294</v>
      </c>
      <c r="B79">
        <v>6625535</v>
      </c>
      <c r="C79" t="s">
        <v>129</v>
      </c>
      <c r="D79" t="s">
        <v>5559</v>
      </c>
      <c r="E79" t="s">
        <v>310</v>
      </c>
      <c r="F79" t="s">
        <v>133</v>
      </c>
      <c r="G79" t="s">
        <v>132</v>
      </c>
      <c r="H79" s="16">
        <v>45884</v>
      </c>
      <c r="I79" s="16">
        <v>45884</v>
      </c>
      <c r="J79" t="s">
        <v>856</v>
      </c>
      <c r="K79">
        <v>1213130</v>
      </c>
      <c r="L79" t="s">
        <v>295</v>
      </c>
      <c r="O79">
        <v>10014618</v>
      </c>
      <c r="P79" t="s">
        <v>294</v>
      </c>
      <c r="Q79">
        <v>0</v>
      </c>
      <c r="R79" t="s">
        <v>329</v>
      </c>
      <c r="S79" t="s">
        <v>342</v>
      </c>
      <c r="T79">
        <v>11607498</v>
      </c>
      <c r="U79" s="16">
        <v>45849</v>
      </c>
      <c r="V79" s="16">
        <v>45884</v>
      </c>
      <c r="W79" s="16">
        <v>45852</v>
      </c>
      <c r="X79">
        <v>0</v>
      </c>
      <c r="Y79">
        <v>1290900</v>
      </c>
      <c r="Z79" t="s">
        <v>1568</v>
      </c>
      <c r="AA79" t="s">
        <v>245</v>
      </c>
      <c r="AB79" t="s">
        <v>121</v>
      </c>
      <c r="AC79" t="s">
        <v>255</v>
      </c>
      <c r="AE79" t="str">
        <f>IF(B79&gt;0,IF(B79&gt;0,(IF(B79&lt;&gt;'PLAN SEMANAL'!$A$2,BLTOTAL!AA79,""))),"")</f>
        <v>ACARREO</v>
      </c>
      <c r="AF79" t="str">
        <f>IF(AH79="Completo","Completo",IF(IF(B79&gt;0,_xlfn.XLOOKUP(B79,'Detalle reservas completas fesa'!K:K,'Detalle reservas completas fesa'!Q:Q,_xlfn.XLOOKUP(B79,'MB25'!L:L,'MB25'!Q:Q,"Incompleto")),"")="PENDIENTE","Incompleto",IF(B79&gt;0,_xlfn.XLOOKUP(B79,'Detalle reservas completas fesa'!K:K,'Detalle reservas completas fesa'!Q:Q,IF(AD79="SIN MATERIAL","Completo",IF(AD79="COMPLETO","Completo","Incompleto"))))))</f>
        <v>Incompleto</v>
      </c>
      <c r="AG79">
        <f>IF(B79&gt;0,_xlfn.XLOOKUP(B79,IW49BLTOTAL!A:A,IW49BLTOTAL!H:H),"")</f>
        <v>6</v>
      </c>
      <c r="AH79" t="str">
        <f>IF(IFERROR(_xlfn.XLOOKUP(B79,'Detalle custodia'!B:B,'Detalle custodia'!O:O),"")="custodia","Completo","")</f>
        <v/>
      </c>
    </row>
    <row r="80" spans="1:34" x14ac:dyDescent="0.35">
      <c r="A80" t="s">
        <v>294</v>
      </c>
      <c r="B80">
        <v>6625534</v>
      </c>
      <c r="C80" t="s">
        <v>129</v>
      </c>
      <c r="D80" t="s">
        <v>8386</v>
      </c>
      <c r="E80" t="s">
        <v>310</v>
      </c>
      <c r="F80" t="s">
        <v>133</v>
      </c>
      <c r="G80" t="s">
        <v>132</v>
      </c>
      <c r="H80" s="16">
        <v>45884</v>
      </c>
      <c r="I80" s="16">
        <v>45884</v>
      </c>
      <c r="J80" t="s">
        <v>856</v>
      </c>
      <c r="K80">
        <v>1213130</v>
      </c>
      <c r="L80" t="s">
        <v>295</v>
      </c>
      <c r="O80">
        <v>10014618</v>
      </c>
      <c r="P80" t="s">
        <v>294</v>
      </c>
      <c r="Q80">
        <v>0</v>
      </c>
      <c r="R80" t="s">
        <v>329</v>
      </c>
      <c r="S80" t="s">
        <v>342</v>
      </c>
      <c r="T80">
        <v>11601735</v>
      </c>
      <c r="U80" s="16">
        <v>45849</v>
      </c>
      <c r="V80" s="16">
        <v>45884</v>
      </c>
      <c r="W80" s="16">
        <v>45852</v>
      </c>
      <c r="X80">
        <v>0</v>
      </c>
      <c r="Y80">
        <v>1290900</v>
      </c>
      <c r="Z80" t="s">
        <v>1568</v>
      </c>
      <c r="AA80" t="s">
        <v>245</v>
      </c>
      <c r="AB80" t="s">
        <v>121</v>
      </c>
      <c r="AC80" t="s">
        <v>255</v>
      </c>
      <c r="AE80" t="str">
        <f>IF(B80&gt;0,IF(B80&gt;0,(IF(B80&lt;&gt;'PLAN SEMANAL'!$A$2,BLTOTAL!AA80,""))),"")</f>
        <v>ACARREO</v>
      </c>
      <c r="AF80" t="str">
        <f>IF(AH80="Completo","Completo",IF(IF(B80&gt;0,_xlfn.XLOOKUP(B80,'Detalle reservas completas fesa'!K:K,'Detalle reservas completas fesa'!Q:Q,_xlfn.XLOOKUP(B80,'MB25'!L:L,'MB25'!Q:Q,"Incompleto")),"")="PENDIENTE","Incompleto",IF(B80&gt;0,_xlfn.XLOOKUP(B80,'Detalle reservas completas fesa'!K:K,'Detalle reservas completas fesa'!Q:Q,IF(AD80="SIN MATERIAL","Completo",IF(AD80="COMPLETO","Completo","Incompleto"))))))</f>
        <v>Incompleto</v>
      </c>
      <c r="AG80">
        <f>IF(B80&gt;0,_xlfn.XLOOKUP(B80,IW49BLTOTAL!A:A,IW49BLTOTAL!H:H),"")</f>
        <v>2</v>
      </c>
      <c r="AH80" t="str">
        <f>IF(IFERROR(_xlfn.XLOOKUP(B80,'Detalle custodia'!B:B,'Detalle custodia'!O:O),"")="custodia","Completo","")</f>
        <v/>
      </c>
    </row>
    <row r="81" spans="1:34" x14ac:dyDescent="0.35">
      <c r="A81" t="s">
        <v>324</v>
      </c>
      <c r="B81">
        <v>6625515</v>
      </c>
      <c r="C81" t="s">
        <v>138</v>
      </c>
      <c r="D81" t="s">
        <v>8387</v>
      </c>
      <c r="E81" t="s">
        <v>310</v>
      </c>
      <c r="F81" t="s">
        <v>259</v>
      </c>
      <c r="G81" t="s">
        <v>142</v>
      </c>
      <c r="H81" s="16">
        <v>45852</v>
      </c>
      <c r="I81" s="16">
        <v>45852</v>
      </c>
      <c r="J81" t="s">
        <v>5407</v>
      </c>
      <c r="K81">
        <v>1216100</v>
      </c>
      <c r="L81" t="s">
        <v>325</v>
      </c>
      <c r="O81">
        <v>10014726</v>
      </c>
      <c r="P81" t="s">
        <v>412</v>
      </c>
      <c r="Q81">
        <v>0</v>
      </c>
      <c r="R81" t="s">
        <v>343</v>
      </c>
      <c r="S81" t="s">
        <v>343</v>
      </c>
      <c r="T81">
        <v>11618517</v>
      </c>
      <c r="U81" s="16">
        <v>45848</v>
      </c>
      <c r="V81" s="16">
        <v>45852</v>
      </c>
      <c r="W81" s="16">
        <v>45853</v>
      </c>
      <c r="X81">
        <v>0</v>
      </c>
      <c r="Y81">
        <v>1290900</v>
      </c>
      <c r="Z81" t="s">
        <v>1568</v>
      </c>
      <c r="AA81" t="s">
        <v>249</v>
      </c>
      <c r="AB81" t="s">
        <v>121</v>
      </c>
      <c r="AC81" t="s">
        <v>255</v>
      </c>
      <c r="AD81" t="s">
        <v>141</v>
      </c>
      <c r="AE81" t="str">
        <f>IF(B81&gt;0,IF(B81&gt;0,(IF(B81&lt;&gt;'PLAN SEMANAL'!$A$2,BLTOTAL!AA81,""))),"")</f>
        <v>SOPORTE</v>
      </c>
      <c r="AF81" t="str">
        <f>IF(AH81="Completo","Completo",IF(IF(B81&gt;0,_xlfn.XLOOKUP(B81,'Detalle reservas completas fesa'!K:K,'Detalle reservas completas fesa'!Q:Q,_xlfn.XLOOKUP(B81,'MB25'!L:L,'MB25'!Q:Q,"Incompleto")),"")="PENDIENTE","Incompleto",IF(B81&gt;0,_xlfn.XLOOKUP(B81,'Detalle reservas completas fesa'!K:K,'Detalle reservas completas fesa'!Q:Q,IF(AD81="SIN MATERIAL","Completo",IF(AD81="COMPLETO","Completo","Incompleto"))))))</f>
        <v>Incompleto</v>
      </c>
      <c r="AG81">
        <f>IF(B81&gt;0,_xlfn.XLOOKUP(B81,IW49BLTOTAL!A:A,IW49BLTOTAL!H:H),"")</f>
        <v>4</v>
      </c>
      <c r="AH81" t="str">
        <f>IF(IFERROR(_xlfn.XLOOKUP(B81,'Detalle custodia'!B:B,'Detalle custodia'!O:O),"")="custodia","Completo","")</f>
        <v/>
      </c>
    </row>
    <row r="82" spans="1:34" x14ac:dyDescent="0.35">
      <c r="A82" t="s">
        <v>201</v>
      </c>
      <c r="B82">
        <v>6625182</v>
      </c>
      <c r="C82" t="s">
        <v>129</v>
      </c>
      <c r="D82" t="s">
        <v>8388</v>
      </c>
      <c r="E82" t="s">
        <v>310</v>
      </c>
      <c r="F82" t="s">
        <v>133</v>
      </c>
      <c r="G82" t="s">
        <v>132</v>
      </c>
      <c r="H82" s="16">
        <v>45884</v>
      </c>
      <c r="I82" s="16">
        <v>45884</v>
      </c>
      <c r="J82" t="s">
        <v>856</v>
      </c>
      <c r="K82">
        <v>1213130</v>
      </c>
      <c r="L82" t="s">
        <v>334</v>
      </c>
      <c r="O82">
        <v>10014602</v>
      </c>
      <c r="P82" t="s">
        <v>201</v>
      </c>
      <c r="Q82">
        <v>0</v>
      </c>
      <c r="R82" t="s">
        <v>329</v>
      </c>
      <c r="S82" t="s">
        <v>342</v>
      </c>
      <c r="T82">
        <v>11612436</v>
      </c>
      <c r="U82" s="16">
        <v>45848</v>
      </c>
      <c r="V82" s="16">
        <v>45884</v>
      </c>
      <c r="W82" s="16">
        <v>45852</v>
      </c>
      <c r="X82">
        <v>0</v>
      </c>
      <c r="Y82">
        <v>1290900</v>
      </c>
      <c r="Z82" t="s">
        <v>1568</v>
      </c>
      <c r="AA82" t="s">
        <v>245</v>
      </c>
      <c r="AB82" t="s">
        <v>121</v>
      </c>
      <c r="AC82" t="s">
        <v>255</v>
      </c>
      <c r="AE82" t="str">
        <f>IF(B82&gt;0,IF(B82&gt;0,(IF(B82&lt;&gt;'PLAN SEMANAL'!$A$2,BLTOTAL!AA82,""))),"")</f>
        <v>ACARREO</v>
      </c>
      <c r="AF82" t="str">
        <f>IF(AH82="Completo","Completo",IF(IF(B82&gt;0,_xlfn.XLOOKUP(B82,'Detalle reservas completas fesa'!K:K,'Detalle reservas completas fesa'!Q:Q,_xlfn.XLOOKUP(B82,'MB25'!L:L,'MB25'!Q:Q,"Incompleto")),"")="PENDIENTE","Incompleto",IF(B82&gt;0,_xlfn.XLOOKUP(B82,'Detalle reservas completas fesa'!K:K,'Detalle reservas completas fesa'!Q:Q,IF(AD82="SIN MATERIAL","Completo",IF(AD82="COMPLETO","Completo","Incompleto"))))))</f>
        <v>Incompleto</v>
      </c>
      <c r="AG82">
        <f>IF(B82&gt;0,_xlfn.XLOOKUP(B82,IW49BLTOTAL!A:A,IW49BLTOTAL!H:H),"")</f>
        <v>6</v>
      </c>
      <c r="AH82" t="str">
        <f>IF(IFERROR(_xlfn.XLOOKUP(B82,'Detalle custodia'!B:B,'Detalle custodia'!O:O),"")="custodia","Completo","")</f>
        <v/>
      </c>
    </row>
    <row r="83" spans="1:34" x14ac:dyDescent="0.35">
      <c r="A83" t="s">
        <v>126</v>
      </c>
      <c r="B83">
        <v>6624621</v>
      </c>
      <c r="C83" t="s">
        <v>123</v>
      </c>
      <c r="D83" t="s">
        <v>8389</v>
      </c>
      <c r="E83" t="s">
        <v>310</v>
      </c>
      <c r="F83" t="s">
        <v>259</v>
      </c>
      <c r="G83" t="s">
        <v>336</v>
      </c>
      <c r="H83" s="16">
        <v>45852</v>
      </c>
      <c r="I83" s="16">
        <v>45858</v>
      </c>
      <c r="J83" t="s">
        <v>5407</v>
      </c>
      <c r="K83">
        <v>1210101</v>
      </c>
      <c r="L83" t="s">
        <v>391</v>
      </c>
      <c r="O83">
        <v>10014657</v>
      </c>
      <c r="P83" t="s">
        <v>126</v>
      </c>
      <c r="Q83">
        <v>0</v>
      </c>
      <c r="R83" t="s">
        <v>3891</v>
      </c>
      <c r="S83" t="s">
        <v>343</v>
      </c>
      <c r="T83">
        <v>11616573</v>
      </c>
      <c r="U83" s="16">
        <v>45846</v>
      </c>
      <c r="V83" s="16">
        <v>45852</v>
      </c>
      <c r="W83" s="16">
        <v>45851</v>
      </c>
      <c r="X83">
        <v>0</v>
      </c>
      <c r="Y83">
        <v>1290900</v>
      </c>
      <c r="Z83" t="s">
        <v>1568</v>
      </c>
      <c r="AA83" t="s">
        <v>248</v>
      </c>
      <c r="AB83" t="s">
        <v>121</v>
      </c>
      <c r="AC83" t="s">
        <v>255</v>
      </c>
      <c r="AD83" t="s">
        <v>189</v>
      </c>
      <c r="AE83" t="str">
        <f>IF(B83&gt;0,IF(B83&gt;0,(IF(B83&lt;&gt;'PLAN SEMANAL'!$A$2,BLTOTAL!AA83,""))),"")</f>
        <v>PERFORACIO</v>
      </c>
      <c r="AF83" t="str">
        <f>IF(AH83="Completo","Completo",IF(IF(B83&gt;0,_xlfn.XLOOKUP(B83,'Detalle reservas completas fesa'!K:K,'Detalle reservas completas fesa'!Q:Q,_xlfn.XLOOKUP(B83,'MB25'!L:L,'MB25'!Q:Q,"Incompleto")),"")="PENDIENTE","Incompleto",IF(B83&gt;0,_xlfn.XLOOKUP(B83,'Detalle reservas completas fesa'!K:K,'Detalle reservas completas fesa'!Q:Q,IF(AD83="SIN MATERIAL","Completo",IF(AD83="COMPLETO","Completo","Incompleto"))))))</f>
        <v>Completo</v>
      </c>
      <c r="AG83">
        <f>IF(B83&gt;0,_xlfn.XLOOKUP(B83,IW49BLTOTAL!A:A,IW49BLTOTAL!H:H),"")</f>
        <v>12</v>
      </c>
      <c r="AH83" t="str">
        <f>IF(IFERROR(_xlfn.XLOOKUP(B83,'Detalle custodia'!B:B,'Detalle custodia'!O:O),"")="custodia","Completo","")</f>
        <v/>
      </c>
    </row>
    <row r="84" spans="1:34" x14ac:dyDescent="0.35">
      <c r="A84" t="s">
        <v>318</v>
      </c>
      <c r="B84">
        <v>6624599</v>
      </c>
      <c r="C84" t="s">
        <v>129</v>
      </c>
      <c r="D84" t="s">
        <v>8390</v>
      </c>
      <c r="E84" t="s">
        <v>310</v>
      </c>
      <c r="F84" t="s">
        <v>402</v>
      </c>
      <c r="G84" t="s">
        <v>132</v>
      </c>
      <c r="H84" s="16">
        <v>45894</v>
      </c>
      <c r="I84" s="16">
        <v>45894</v>
      </c>
      <c r="J84" t="s">
        <v>856</v>
      </c>
      <c r="K84">
        <v>1215152</v>
      </c>
      <c r="L84" t="s">
        <v>319</v>
      </c>
      <c r="O84">
        <v>10014631</v>
      </c>
      <c r="P84" t="s">
        <v>318</v>
      </c>
      <c r="Q84">
        <v>0</v>
      </c>
      <c r="R84" t="s">
        <v>3901</v>
      </c>
      <c r="S84" t="s">
        <v>3901</v>
      </c>
      <c r="T84">
        <v>11589783</v>
      </c>
      <c r="U84" s="16">
        <v>45846</v>
      </c>
      <c r="V84" s="16">
        <v>45894</v>
      </c>
      <c r="W84" s="16">
        <v>45846</v>
      </c>
      <c r="X84">
        <v>0</v>
      </c>
      <c r="Y84">
        <v>1290900</v>
      </c>
      <c r="Z84" t="s">
        <v>1568</v>
      </c>
      <c r="AA84" t="s">
        <v>246</v>
      </c>
      <c r="AB84" t="s">
        <v>121</v>
      </c>
      <c r="AC84" t="s">
        <v>255</v>
      </c>
      <c r="AE84" t="str">
        <f>IF(B84&gt;0,IF(B84&gt;0,(IF(B84&lt;&gt;'PLAN SEMANAL'!$A$2,BLTOTAL!AA84,""))),"")</f>
        <v>AUXILIAR</v>
      </c>
      <c r="AF84" t="str">
        <f>IF(AH84="Completo","Completo",IF(IF(B84&gt;0,_xlfn.XLOOKUP(B84,'Detalle reservas completas fesa'!K:K,'Detalle reservas completas fesa'!Q:Q,_xlfn.XLOOKUP(B84,'MB25'!L:L,'MB25'!Q:Q,"Incompleto")),"")="PENDIENTE","Incompleto",IF(B84&gt;0,_xlfn.XLOOKUP(B84,'Detalle reservas completas fesa'!K:K,'Detalle reservas completas fesa'!Q:Q,IF(AD84="SIN MATERIAL","Completo",IF(AD84="COMPLETO","Completo","Incompleto"))))))</f>
        <v>Incompleto</v>
      </c>
      <c r="AG84">
        <f>IF(B84&gt;0,_xlfn.XLOOKUP(B84,IW49BLTOTAL!A:A,IW49BLTOTAL!H:H),"")</f>
        <v>12</v>
      </c>
      <c r="AH84" t="str">
        <f>IF(IFERROR(_xlfn.XLOOKUP(B84,'Detalle custodia'!B:B,'Detalle custodia'!O:O),"")="custodia","Completo","")</f>
        <v/>
      </c>
    </row>
    <row r="85" spans="1:34" x14ac:dyDescent="0.35">
      <c r="A85" t="s">
        <v>137</v>
      </c>
      <c r="B85">
        <v>6624578</v>
      </c>
      <c r="C85" t="s">
        <v>123</v>
      </c>
      <c r="D85" t="s">
        <v>7679</v>
      </c>
      <c r="E85" t="s">
        <v>310</v>
      </c>
      <c r="F85" t="s">
        <v>133</v>
      </c>
      <c r="G85" t="s">
        <v>132</v>
      </c>
      <c r="H85" s="16">
        <v>45877</v>
      </c>
      <c r="I85" s="16">
        <v>45877</v>
      </c>
      <c r="J85" t="s">
        <v>856</v>
      </c>
      <c r="K85">
        <v>1210100</v>
      </c>
      <c r="L85" t="s">
        <v>388</v>
      </c>
      <c r="O85">
        <v>10014595</v>
      </c>
      <c r="P85" t="s">
        <v>137</v>
      </c>
      <c r="Q85">
        <v>0</v>
      </c>
      <c r="R85" t="s">
        <v>342</v>
      </c>
      <c r="S85" t="s">
        <v>342</v>
      </c>
      <c r="T85">
        <v>11609154</v>
      </c>
      <c r="U85" s="16">
        <v>45846</v>
      </c>
      <c r="V85" s="16">
        <v>45877</v>
      </c>
      <c r="W85" s="16">
        <v>45846</v>
      </c>
      <c r="X85">
        <v>0</v>
      </c>
      <c r="Y85">
        <v>1290900</v>
      </c>
      <c r="Z85" t="s">
        <v>1568</v>
      </c>
      <c r="AA85" t="s">
        <v>248</v>
      </c>
      <c r="AB85" t="s">
        <v>121</v>
      </c>
      <c r="AC85" t="s">
        <v>255</v>
      </c>
      <c r="AD85" t="s">
        <v>141</v>
      </c>
      <c r="AE85" t="str">
        <f>IF(B85&gt;0,IF(B85&gt;0,(IF(B85&lt;&gt;'PLAN SEMANAL'!$A$2,BLTOTAL!AA85,""))),"")</f>
        <v>PERFORACIO</v>
      </c>
      <c r="AF85" t="str">
        <f>IF(AH85="Completo","Completo",IF(IF(B85&gt;0,_xlfn.XLOOKUP(B85,'Detalle reservas completas fesa'!K:K,'Detalle reservas completas fesa'!Q:Q,_xlfn.XLOOKUP(B85,'MB25'!L:L,'MB25'!Q:Q,"Incompleto")),"")="PENDIENTE","Incompleto",IF(B85&gt;0,_xlfn.XLOOKUP(B85,'Detalle reservas completas fesa'!K:K,'Detalle reservas completas fesa'!Q:Q,IF(AD85="SIN MATERIAL","Completo",IF(AD85="COMPLETO","Completo","Incompleto"))))))</f>
        <v>Incompleto</v>
      </c>
      <c r="AG85">
        <f>IF(B85&gt;0,_xlfn.XLOOKUP(B85,IW49BLTOTAL!A:A,IW49BLTOTAL!H:H),"")</f>
        <v>12</v>
      </c>
      <c r="AH85" t="str">
        <f>IF(IFERROR(_xlfn.XLOOKUP(B85,'Detalle custodia'!B:B,'Detalle custodia'!O:O),"")="custodia","Completo","")</f>
        <v/>
      </c>
    </row>
    <row r="86" spans="1:34" x14ac:dyDescent="0.35">
      <c r="A86" t="s">
        <v>137</v>
      </c>
      <c r="B86">
        <v>6624576</v>
      </c>
      <c r="C86" t="s">
        <v>123</v>
      </c>
      <c r="D86" t="s">
        <v>7680</v>
      </c>
      <c r="E86" t="s">
        <v>310</v>
      </c>
      <c r="F86" t="s">
        <v>133</v>
      </c>
      <c r="G86" t="s">
        <v>226</v>
      </c>
      <c r="H86" s="16">
        <v>45877</v>
      </c>
      <c r="I86" s="16">
        <v>45877</v>
      </c>
      <c r="J86" t="s">
        <v>856</v>
      </c>
      <c r="K86">
        <v>1210100</v>
      </c>
      <c r="L86" t="s">
        <v>388</v>
      </c>
      <c r="O86">
        <v>10014595</v>
      </c>
      <c r="P86" t="s">
        <v>137</v>
      </c>
      <c r="Q86">
        <v>0</v>
      </c>
      <c r="R86" t="s">
        <v>342</v>
      </c>
      <c r="S86" t="s">
        <v>342</v>
      </c>
      <c r="T86">
        <v>11612165</v>
      </c>
      <c r="U86" s="16">
        <v>45846</v>
      </c>
      <c r="V86" s="16">
        <v>45877</v>
      </c>
      <c r="W86" s="16">
        <v>45846</v>
      </c>
      <c r="X86">
        <v>0</v>
      </c>
      <c r="Y86">
        <v>1290900</v>
      </c>
      <c r="Z86" t="s">
        <v>1568</v>
      </c>
      <c r="AA86" t="s">
        <v>248</v>
      </c>
      <c r="AB86" t="s">
        <v>121</v>
      </c>
      <c r="AC86" t="s">
        <v>255</v>
      </c>
      <c r="AD86" t="s">
        <v>189</v>
      </c>
      <c r="AE86" t="str">
        <f>IF(B86&gt;0,IF(B86&gt;0,(IF(B86&lt;&gt;'PLAN SEMANAL'!$A$2,BLTOTAL!AA86,""))),"")</f>
        <v>PERFORACIO</v>
      </c>
      <c r="AF86" t="str">
        <f>IF(AH86="Completo","Completo",IF(IF(B86&gt;0,_xlfn.XLOOKUP(B86,'Detalle reservas completas fesa'!K:K,'Detalle reservas completas fesa'!Q:Q,_xlfn.XLOOKUP(B86,'MB25'!L:L,'MB25'!Q:Q,"Incompleto")),"")="PENDIENTE","Incompleto",IF(B86&gt;0,_xlfn.XLOOKUP(B86,'Detalle reservas completas fesa'!K:K,'Detalle reservas completas fesa'!Q:Q,IF(AD86="SIN MATERIAL","Completo",IF(AD86="COMPLETO","Completo","Incompleto"))))))</f>
        <v>Completo</v>
      </c>
      <c r="AG86">
        <f>IF(B86&gt;0,_xlfn.XLOOKUP(B86,IW49BLTOTAL!A:A,IW49BLTOTAL!H:H),"")</f>
        <v>6</v>
      </c>
      <c r="AH86" t="str">
        <f>IF(IFERROR(_xlfn.XLOOKUP(B86,'Detalle custodia'!B:B,'Detalle custodia'!O:O),"")="custodia","Completo","")</f>
        <v/>
      </c>
    </row>
    <row r="87" spans="1:34" x14ac:dyDescent="0.35">
      <c r="A87" t="s">
        <v>215</v>
      </c>
      <c r="B87">
        <v>6624393</v>
      </c>
      <c r="C87" t="s">
        <v>129</v>
      </c>
      <c r="D87" t="s">
        <v>7681</v>
      </c>
      <c r="E87" t="s">
        <v>310</v>
      </c>
      <c r="F87" t="s">
        <v>259</v>
      </c>
      <c r="G87" t="s">
        <v>336</v>
      </c>
      <c r="H87" s="16">
        <v>45857</v>
      </c>
      <c r="I87" s="16">
        <v>45857</v>
      </c>
      <c r="J87" t="s">
        <v>5407</v>
      </c>
      <c r="K87">
        <v>1213130</v>
      </c>
      <c r="L87" t="s">
        <v>290</v>
      </c>
      <c r="O87">
        <v>10018371</v>
      </c>
      <c r="P87" t="s">
        <v>215</v>
      </c>
      <c r="Q87">
        <v>0</v>
      </c>
      <c r="R87" t="s">
        <v>3901</v>
      </c>
      <c r="S87" t="s">
        <v>343</v>
      </c>
      <c r="T87">
        <v>11603938</v>
      </c>
      <c r="U87" s="16">
        <v>45846</v>
      </c>
      <c r="V87" s="16">
        <v>45857</v>
      </c>
      <c r="W87" s="16">
        <v>45853</v>
      </c>
      <c r="X87">
        <v>0</v>
      </c>
      <c r="Y87">
        <v>1290900</v>
      </c>
      <c r="Z87" t="s">
        <v>1568</v>
      </c>
      <c r="AA87" t="s">
        <v>245</v>
      </c>
      <c r="AB87" t="s">
        <v>121</v>
      </c>
      <c r="AC87" t="s">
        <v>255</v>
      </c>
      <c r="AD87" t="s">
        <v>189</v>
      </c>
      <c r="AE87" t="str">
        <f>IF(B87&gt;0,IF(B87&gt;0,(IF(B87&lt;&gt;'PLAN SEMANAL'!$A$2,BLTOTAL!AA87,""))),"")</f>
        <v>ACARREO</v>
      </c>
      <c r="AF87" t="str">
        <f>IF(AH87="Completo","Completo",IF(IF(B87&gt;0,_xlfn.XLOOKUP(B87,'Detalle reservas completas fesa'!K:K,'Detalle reservas completas fesa'!Q:Q,_xlfn.XLOOKUP(B87,'MB25'!L:L,'MB25'!Q:Q,"Incompleto")),"")="PENDIENTE","Incompleto",IF(B87&gt;0,_xlfn.XLOOKUP(B87,'Detalle reservas completas fesa'!K:K,'Detalle reservas completas fesa'!Q:Q,IF(AD87="SIN MATERIAL","Completo",IF(AD87="COMPLETO","Completo","Incompleto"))))))</f>
        <v>Completo</v>
      </c>
      <c r="AG87">
        <f>IF(B87&gt;0,_xlfn.XLOOKUP(B87,IW49BLTOTAL!A:A,IW49BLTOTAL!H:H),"")</f>
        <v>6</v>
      </c>
      <c r="AH87" t="str">
        <f>IF(IFERROR(_xlfn.XLOOKUP(B87,'Detalle custodia'!B:B,'Detalle custodia'!O:O),"")="custodia","Completo","")</f>
        <v/>
      </c>
    </row>
    <row r="88" spans="1:34" x14ac:dyDescent="0.35">
      <c r="A88" t="s">
        <v>215</v>
      </c>
      <c r="B88">
        <v>6624392</v>
      </c>
      <c r="C88" t="s">
        <v>129</v>
      </c>
      <c r="D88" t="s">
        <v>7682</v>
      </c>
      <c r="E88" t="s">
        <v>310</v>
      </c>
      <c r="F88" t="s">
        <v>402</v>
      </c>
      <c r="G88" t="s">
        <v>132</v>
      </c>
      <c r="H88" s="16">
        <v>45923</v>
      </c>
      <c r="I88" s="16">
        <v>45923</v>
      </c>
      <c r="J88" t="s">
        <v>856</v>
      </c>
      <c r="K88">
        <v>1213130</v>
      </c>
      <c r="L88" t="s">
        <v>290</v>
      </c>
      <c r="O88">
        <v>10018371</v>
      </c>
      <c r="P88" t="s">
        <v>215</v>
      </c>
      <c r="Q88">
        <v>0</v>
      </c>
      <c r="R88" t="s">
        <v>3901</v>
      </c>
      <c r="S88" t="s">
        <v>3901</v>
      </c>
      <c r="T88">
        <v>11603937</v>
      </c>
      <c r="U88" s="16">
        <v>45846</v>
      </c>
      <c r="V88" s="16">
        <v>45923</v>
      </c>
      <c r="W88" s="16">
        <v>45846</v>
      </c>
      <c r="X88">
        <v>0</v>
      </c>
      <c r="Y88">
        <v>1290900</v>
      </c>
      <c r="Z88" t="s">
        <v>1568</v>
      </c>
      <c r="AA88" t="s">
        <v>245</v>
      </c>
      <c r="AB88" t="s">
        <v>121</v>
      </c>
      <c r="AC88" t="s">
        <v>255</v>
      </c>
      <c r="AE88" t="str">
        <f>IF(B88&gt;0,IF(B88&gt;0,(IF(B88&lt;&gt;'PLAN SEMANAL'!$A$2,BLTOTAL!AA88,""))),"")</f>
        <v>ACARREO</v>
      </c>
      <c r="AF88" t="str">
        <f>IF(AH88="Completo","Completo",IF(IF(B88&gt;0,_xlfn.XLOOKUP(B88,'Detalle reservas completas fesa'!K:K,'Detalle reservas completas fesa'!Q:Q,_xlfn.XLOOKUP(B88,'MB25'!L:L,'MB25'!Q:Q,"Incompleto")),"")="PENDIENTE","Incompleto",IF(B88&gt;0,_xlfn.XLOOKUP(B88,'Detalle reservas completas fesa'!K:K,'Detalle reservas completas fesa'!Q:Q,IF(AD88="SIN MATERIAL","Completo",IF(AD88="COMPLETO","Completo","Incompleto"))))))</f>
        <v>Incompleto</v>
      </c>
      <c r="AG88">
        <f>IF(B88&gt;0,_xlfn.XLOOKUP(B88,IW49BLTOTAL!A:A,IW49BLTOTAL!H:H),"")</f>
        <v>1</v>
      </c>
      <c r="AH88" t="str">
        <f>IF(IFERROR(_xlfn.XLOOKUP(B88,'Detalle custodia'!B:B,'Detalle custodia'!O:O),"")="custodia","Completo","")</f>
        <v/>
      </c>
    </row>
    <row r="89" spans="1:34" x14ac:dyDescent="0.35">
      <c r="A89" t="s">
        <v>215</v>
      </c>
      <c r="B89">
        <v>6624391</v>
      </c>
      <c r="C89" t="s">
        <v>129</v>
      </c>
      <c r="D89" t="s">
        <v>7683</v>
      </c>
      <c r="E89" t="s">
        <v>310</v>
      </c>
      <c r="F89" t="s">
        <v>402</v>
      </c>
      <c r="G89" t="s">
        <v>132</v>
      </c>
      <c r="H89" s="16">
        <v>45909</v>
      </c>
      <c r="I89" s="16">
        <v>45911</v>
      </c>
      <c r="J89" t="s">
        <v>856</v>
      </c>
      <c r="K89">
        <v>1213130</v>
      </c>
      <c r="L89" t="s">
        <v>290</v>
      </c>
      <c r="O89">
        <v>10018371</v>
      </c>
      <c r="P89" t="s">
        <v>215</v>
      </c>
      <c r="Q89">
        <v>0</v>
      </c>
      <c r="R89" t="s">
        <v>3901</v>
      </c>
      <c r="S89" t="s">
        <v>3901</v>
      </c>
      <c r="T89">
        <v>11603935</v>
      </c>
      <c r="U89" s="16">
        <v>45846</v>
      </c>
      <c r="V89" s="16">
        <v>45909</v>
      </c>
      <c r="W89" s="16">
        <v>45846</v>
      </c>
      <c r="X89">
        <v>0</v>
      </c>
      <c r="Y89">
        <v>1290900</v>
      </c>
      <c r="Z89" t="s">
        <v>1568</v>
      </c>
      <c r="AA89" t="s">
        <v>245</v>
      </c>
      <c r="AB89" t="s">
        <v>121</v>
      </c>
      <c r="AC89" t="s">
        <v>255</v>
      </c>
      <c r="AE89" t="str">
        <f>IF(B89&gt;0,IF(B89&gt;0,(IF(B89&lt;&gt;'PLAN SEMANAL'!$A$2,BLTOTAL!AA89,""))),"")</f>
        <v>ACARREO</v>
      </c>
      <c r="AF89" t="str">
        <f>IF(AH89="Completo","Completo",IF(IF(B89&gt;0,_xlfn.XLOOKUP(B89,'Detalle reservas completas fesa'!K:K,'Detalle reservas completas fesa'!Q:Q,_xlfn.XLOOKUP(B89,'MB25'!L:L,'MB25'!Q:Q,"Incompleto")),"")="PENDIENTE","Incompleto",IF(B89&gt;0,_xlfn.XLOOKUP(B89,'Detalle reservas completas fesa'!K:K,'Detalle reservas completas fesa'!Q:Q,IF(AD89="SIN MATERIAL","Completo",IF(AD89="COMPLETO","Completo","Incompleto"))))))</f>
        <v>Incompleto</v>
      </c>
      <c r="AG89">
        <f>IF(B89&gt;0,_xlfn.XLOOKUP(B89,IW49BLTOTAL!A:A,IW49BLTOTAL!H:H),"")</f>
        <v>4</v>
      </c>
      <c r="AH89" t="str">
        <f>IF(IFERROR(_xlfn.XLOOKUP(B89,'Detalle custodia'!B:B,'Detalle custodia'!O:O),"")="custodia","Completo","")</f>
        <v/>
      </c>
    </row>
    <row r="90" spans="1:34" x14ac:dyDescent="0.35">
      <c r="A90" t="s">
        <v>215</v>
      </c>
      <c r="B90">
        <v>6624390</v>
      </c>
      <c r="C90" t="s">
        <v>129</v>
      </c>
      <c r="D90" t="s">
        <v>7684</v>
      </c>
      <c r="E90" t="s">
        <v>310</v>
      </c>
      <c r="F90" t="s">
        <v>402</v>
      </c>
      <c r="G90" t="s">
        <v>132</v>
      </c>
      <c r="H90" s="16">
        <v>45899</v>
      </c>
      <c r="I90" s="16">
        <v>45899</v>
      </c>
      <c r="J90" t="s">
        <v>856</v>
      </c>
      <c r="K90">
        <v>1213130</v>
      </c>
      <c r="L90" t="s">
        <v>290</v>
      </c>
      <c r="O90">
        <v>10018371</v>
      </c>
      <c r="P90" t="s">
        <v>215</v>
      </c>
      <c r="Q90">
        <v>0</v>
      </c>
      <c r="R90" t="s">
        <v>3901</v>
      </c>
      <c r="S90" t="s">
        <v>3901</v>
      </c>
      <c r="T90">
        <v>11603913</v>
      </c>
      <c r="U90" s="16">
        <v>45846</v>
      </c>
      <c r="V90" s="16">
        <v>45899</v>
      </c>
      <c r="W90" s="16">
        <v>45846</v>
      </c>
      <c r="X90">
        <v>0</v>
      </c>
      <c r="Y90">
        <v>1290900</v>
      </c>
      <c r="Z90" t="s">
        <v>1568</v>
      </c>
      <c r="AA90" t="s">
        <v>245</v>
      </c>
      <c r="AB90" t="s">
        <v>121</v>
      </c>
      <c r="AC90" t="s">
        <v>255</v>
      </c>
      <c r="AE90" t="str">
        <f>IF(B90&gt;0,IF(B90&gt;0,(IF(B90&lt;&gt;'PLAN SEMANAL'!$A$2,BLTOTAL!AA90,""))),"")</f>
        <v>ACARREO</v>
      </c>
      <c r="AF90" t="str">
        <f>IF(AH90="Completo","Completo",IF(IF(B90&gt;0,_xlfn.XLOOKUP(B90,'Detalle reservas completas fesa'!K:K,'Detalle reservas completas fesa'!Q:Q,_xlfn.XLOOKUP(B90,'MB25'!L:L,'MB25'!Q:Q,"Incompleto")),"")="PENDIENTE","Incompleto",IF(B90&gt;0,_xlfn.XLOOKUP(B90,'Detalle reservas completas fesa'!K:K,'Detalle reservas completas fesa'!Q:Q,IF(AD90="SIN MATERIAL","Completo",IF(AD90="COMPLETO","Completo","Incompleto"))))))</f>
        <v>Incompleto</v>
      </c>
      <c r="AG90">
        <f>IF(B90&gt;0,_xlfn.XLOOKUP(B90,IW49BLTOTAL!A:A,IW49BLTOTAL!H:H),"")</f>
        <v>1</v>
      </c>
      <c r="AH90" t="str">
        <f>IF(IFERROR(_xlfn.XLOOKUP(B90,'Detalle custodia'!B:B,'Detalle custodia'!O:O),"")="custodia","Completo","")</f>
        <v/>
      </c>
    </row>
    <row r="91" spans="1:34" x14ac:dyDescent="0.35">
      <c r="A91" t="s">
        <v>215</v>
      </c>
      <c r="B91">
        <v>6624389</v>
      </c>
      <c r="C91" t="s">
        <v>129</v>
      </c>
      <c r="D91" t="s">
        <v>7685</v>
      </c>
      <c r="E91" t="s">
        <v>310</v>
      </c>
      <c r="F91" t="s">
        <v>402</v>
      </c>
      <c r="G91" t="s">
        <v>132</v>
      </c>
      <c r="H91" s="16">
        <v>45910</v>
      </c>
      <c r="J91" t="s">
        <v>856</v>
      </c>
      <c r="K91">
        <v>1213130</v>
      </c>
      <c r="L91" t="s">
        <v>290</v>
      </c>
      <c r="O91">
        <v>10018371</v>
      </c>
      <c r="P91" t="s">
        <v>215</v>
      </c>
      <c r="Q91">
        <v>0</v>
      </c>
      <c r="R91" t="s">
        <v>3901</v>
      </c>
      <c r="S91" t="s">
        <v>3901</v>
      </c>
      <c r="T91">
        <v>11603910</v>
      </c>
      <c r="U91" s="16">
        <v>45846</v>
      </c>
      <c r="V91" s="16">
        <v>45910</v>
      </c>
      <c r="W91" s="16">
        <v>45846</v>
      </c>
      <c r="X91">
        <v>0</v>
      </c>
      <c r="Y91">
        <v>1290900</v>
      </c>
      <c r="Z91" t="s">
        <v>1568</v>
      </c>
      <c r="AA91" t="s">
        <v>245</v>
      </c>
      <c r="AB91" t="s">
        <v>121</v>
      </c>
      <c r="AC91" t="s">
        <v>255</v>
      </c>
      <c r="AE91" t="str">
        <f>IF(B91&gt;0,IF(B91&gt;0,(IF(B91&lt;&gt;'PLAN SEMANAL'!$A$2,BLTOTAL!AA91,""))),"")</f>
        <v>ACARREO</v>
      </c>
      <c r="AF91" t="str">
        <f>IF(AH91="Completo","Completo",IF(IF(B91&gt;0,_xlfn.XLOOKUP(B91,'Detalle reservas completas fesa'!K:K,'Detalle reservas completas fesa'!Q:Q,_xlfn.XLOOKUP(B91,'MB25'!L:L,'MB25'!Q:Q,"Incompleto")),"")="PENDIENTE","Incompleto",IF(B91&gt;0,_xlfn.XLOOKUP(B91,'Detalle reservas completas fesa'!K:K,'Detalle reservas completas fesa'!Q:Q,IF(AD91="SIN MATERIAL","Completo",IF(AD91="COMPLETO","Completo","Incompleto"))))))</f>
        <v>Incompleto</v>
      </c>
      <c r="AG91">
        <f>IF(B91&gt;0,_xlfn.XLOOKUP(B91,IW49BLTOTAL!A:A,IW49BLTOTAL!H:H),"")</f>
        <v>2</v>
      </c>
      <c r="AH91" t="str">
        <f>IF(IFERROR(_xlfn.XLOOKUP(B91,'Detalle custodia'!B:B,'Detalle custodia'!O:O),"")="custodia","Completo","")</f>
        <v/>
      </c>
    </row>
    <row r="92" spans="1:34" x14ac:dyDescent="0.35">
      <c r="A92" t="s">
        <v>215</v>
      </c>
      <c r="B92">
        <v>6624388</v>
      </c>
      <c r="C92" t="s">
        <v>129</v>
      </c>
      <c r="D92" t="s">
        <v>7686</v>
      </c>
      <c r="E92" t="s">
        <v>310</v>
      </c>
      <c r="F92" t="s">
        <v>402</v>
      </c>
      <c r="G92" t="s">
        <v>132</v>
      </c>
      <c r="H92" s="16">
        <v>45817</v>
      </c>
      <c r="I92" s="16">
        <v>45819</v>
      </c>
      <c r="J92" t="s">
        <v>856</v>
      </c>
      <c r="K92">
        <v>1213130</v>
      </c>
      <c r="L92" t="s">
        <v>290</v>
      </c>
      <c r="O92">
        <v>10018371</v>
      </c>
      <c r="P92" t="s">
        <v>215</v>
      </c>
      <c r="Q92">
        <v>0</v>
      </c>
      <c r="R92" t="s">
        <v>3901</v>
      </c>
      <c r="S92" t="s">
        <v>3901</v>
      </c>
      <c r="T92">
        <v>11603904</v>
      </c>
      <c r="U92" s="16">
        <v>45846</v>
      </c>
      <c r="V92" s="16">
        <v>45817</v>
      </c>
      <c r="W92" s="16">
        <v>45846</v>
      </c>
      <c r="X92">
        <v>0</v>
      </c>
      <c r="Y92">
        <v>1290900</v>
      </c>
      <c r="Z92" t="s">
        <v>1568</v>
      </c>
      <c r="AA92" t="s">
        <v>245</v>
      </c>
      <c r="AB92" t="s">
        <v>121</v>
      </c>
      <c r="AC92" t="s">
        <v>255</v>
      </c>
      <c r="AE92" t="str">
        <f>IF(B92&gt;0,IF(B92&gt;0,(IF(B92&lt;&gt;'PLAN SEMANAL'!$A$2,BLTOTAL!AA92,""))),"")</f>
        <v>ACARREO</v>
      </c>
      <c r="AF92" t="str">
        <f>IF(AH92="Completo","Completo",IF(IF(B92&gt;0,_xlfn.XLOOKUP(B92,'Detalle reservas completas fesa'!K:K,'Detalle reservas completas fesa'!Q:Q,_xlfn.XLOOKUP(B92,'MB25'!L:L,'MB25'!Q:Q,"Incompleto")),"")="PENDIENTE","Incompleto",IF(B92&gt;0,_xlfn.XLOOKUP(B92,'Detalle reservas completas fesa'!K:K,'Detalle reservas completas fesa'!Q:Q,IF(AD92="SIN MATERIAL","Completo",IF(AD92="COMPLETO","Completo","Incompleto"))))))</f>
        <v>Incompleto</v>
      </c>
      <c r="AG92">
        <f>IF(B92&gt;0,_xlfn.XLOOKUP(B92,IW49BLTOTAL!A:A,IW49BLTOTAL!H:H),"")</f>
        <v>1</v>
      </c>
      <c r="AH92" t="str">
        <f>IF(IFERROR(_xlfn.XLOOKUP(B92,'Detalle custodia'!B:B,'Detalle custodia'!O:O),"")="custodia","Completo","")</f>
        <v/>
      </c>
    </row>
    <row r="93" spans="1:34" x14ac:dyDescent="0.35">
      <c r="A93" t="s">
        <v>219</v>
      </c>
      <c r="B93">
        <v>6624387</v>
      </c>
      <c r="C93" t="s">
        <v>129</v>
      </c>
      <c r="D93" t="s">
        <v>7665</v>
      </c>
      <c r="E93" t="s">
        <v>310</v>
      </c>
      <c r="F93" t="s">
        <v>402</v>
      </c>
      <c r="G93" t="s">
        <v>132</v>
      </c>
      <c r="H93" s="16">
        <v>45912</v>
      </c>
      <c r="J93" t="s">
        <v>856</v>
      </c>
      <c r="K93">
        <v>1213130</v>
      </c>
      <c r="L93" t="s">
        <v>292</v>
      </c>
      <c r="O93">
        <v>10017586</v>
      </c>
      <c r="P93" t="s">
        <v>219</v>
      </c>
      <c r="Q93">
        <v>0</v>
      </c>
      <c r="R93" t="s">
        <v>3901</v>
      </c>
      <c r="S93" t="s">
        <v>3901</v>
      </c>
      <c r="T93">
        <v>11602975</v>
      </c>
      <c r="U93" s="16">
        <v>45846</v>
      </c>
      <c r="V93" s="16">
        <v>45912</v>
      </c>
      <c r="W93" s="16">
        <v>45846</v>
      </c>
      <c r="X93">
        <v>0</v>
      </c>
      <c r="Y93">
        <v>1290900</v>
      </c>
      <c r="Z93" t="s">
        <v>1568</v>
      </c>
      <c r="AA93" t="s">
        <v>245</v>
      </c>
      <c r="AB93" t="s">
        <v>121</v>
      </c>
      <c r="AC93" t="s">
        <v>255</v>
      </c>
      <c r="AE93" t="str">
        <f>IF(B93&gt;0,IF(B93&gt;0,(IF(B93&lt;&gt;'PLAN SEMANAL'!$A$2,BLTOTAL!AA93,""))),"")</f>
        <v>ACARREO</v>
      </c>
      <c r="AF93" t="str">
        <f>IF(AH93="Completo","Completo",IF(IF(B93&gt;0,_xlfn.XLOOKUP(B93,'Detalle reservas completas fesa'!K:K,'Detalle reservas completas fesa'!Q:Q,_xlfn.XLOOKUP(B93,'MB25'!L:L,'MB25'!Q:Q,"Incompleto")),"")="PENDIENTE","Incompleto",IF(B93&gt;0,_xlfn.XLOOKUP(B93,'Detalle reservas completas fesa'!K:K,'Detalle reservas completas fesa'!Q:Q,IF(AD93="SIN MATERIAL","Completo",IF(AD93="COMPLETO","Completo","Incompleto"))))))</f>
        <v>Incompleto</v>
      </c>
      <c r="AG93">
        <f>IF(B93&gt;0,_xlfn.XLOOKUP(B93,IW49BLTOTAL!A:A,IW49BLTOTAL!H:H),"")</f>
        <v>1</v>
      </c>
      <c r="AH93" t="str">
        <f>IF(IFERROR(_xlfn.XLOOKUP(B93,'Detalle custodia'!B:B,'Detalle custodia'!O:O),"")="custodia","Completo","")</f>
        <v/>
      </c>
    </row>
    <row r="94" spans="1:34" x14ac:dyDescent="0.35">
      <c r="A94" t="s">
        <v>219</v>
      </c>
      <c r="B94">
        <v>6624386</v>
      </c>
      <c r="C94" t="s">
        <v>129</v>
      </c>
      <c r="D94" t="s">
        <v>7519</v>
      </c>
      <c r="E94" t="s">
        <v>310</v>
      </c>
      <c r="F94" t="s">
        <v>402</v>
      </c>
      <c r="G94" t="s">
        <v>132</v>
      </c>
      <c r="H94" s="16">
        <v>45902</v>
      </c>
      <c r="J94" t="s">
        <v>856</v>
      </c>
      <c r="K94">
        <v>1213130</v>
      </c>
      <c r="L94" t="s">
        <v>292</v>
      </c>
      <c r="O94">
        <v>10017586</v>
      </c>
      <c r="P94" t="s">
        <v>219</v>
      </c>
      <c r="Q94">
        <v>0</v>
      </c>
      <c r="R94" t="s">
        <v>3901</v>
      </c>
      <c r="S94" t="s">
        <v>3901</v>
      </c>
      <c r="T94">
        <v>11602974</v>
      </c>
      <c r="U94" s="16">
        <v>45846</v>
      </c>
      <c r="V94" s="16">
        <v>45902</v>
      </c>
      <c r="W94" s="16">
        <v>45846</v>
      </c>
      <c r="X94">
        <v>0</v>
      </c>
      <c r="Y94">
        <v>1290900</v>
      </c>
      <c r="Z94" t="s">
        <v>1568</v>
      </c>
      <c r="AA94" t="s">
        <v>245</v>
      </c>
      <c r="AB94" t="s">
        <v>121</v>
      </c>
      <c r="AC94" t="s">
        <v>255</v>
      </c>
      <c r="AE94" t="str">
        <f>IF(B94&gt;0,IF(B94&gt;0,(IF(B94&lt;&gt;'PLAN SEMANAL'!$A$2,BLTOTAL!AA94,""))),"")</f>
        <v>ACARREO</v>
      </c>
      <c r="AF94" t="str">
        <f>IF(AH94="Completo","Completo",IF(IF(B94&gt;0,_xlfn.XLOOKUP(B94,'Detalle reservas completas fesa'!K:K,'Detalle reservas completas fesa'!Q:Q,_xlfn.XLOOKUP(B94,'MB25'!L:L,'MB25'!Q:Q,"Incompleto")),"")="PENDIENTE","Incompleto",IF(B94&gt;0,_xlfn.XLOOKUP(B94,'Detalle reservas completas fesa'!K:K,'Detalle reservas completas fesa'!Q:Q,IF(AD94="SIN MATERIAL","Completo",IF(AD94="COMPLETO","Completo","Incompleto"))))))</f>
        <v>Incompleto</v>
      </c>
      <c r="AG94">
        <f>IF(B94&gt;0,_xlfn.XLOOKUP(B94,IW49BLTOTAL!A:A,IW49BLTOTAL!H:H),"")</f>
        <v>1</v>
      </c>
      <c r="AH94" t="str">
        <f>IF(IFERROR(_xlfn.XLOOKUP(B94,'Detalle custodia'!B:B,'Detalle custodia'!O:O),"")="custodia","Completo","")</f>
        <v/>
      </c>
    </row>
    <row r="95" spans="1:34" x14ac:dyDescent="0.35">
      <c r="A95" t="s">
        <v>178</v>
      </c>
      <c r="B95">
        <v>6624384</v>
      </c>
      <c r="C95" t="s">
        <v>129</v>
      </c>
      <c r="D95" t="s">
        <v>7687</v>
      </c>
      <c r="E95" t="s">
        <v>310</v>
      </c>
      <c r="F95" t="s">
        <v>402</v>
      </c>
      <c r="G95" t="s">
        <v>132</v>
      </c>
      <c r="H95" s="16">
        <v>45915</v>
      </c>
      <c r="I95" s="16">
        <v>45915</v>
      </c>
      <c r="J95" t="s">
        <v>856</v>
      </c>
      <c r="K95">
        <v>1215154</v>
      </c>
      <c r="L95" t="s">
        <v>392</v>
      </c>
      <c r="O95">
        <v>10014644</v>
      </c>
      <c r="P95" t="s">
        <v>178</v>
      </c>
      <c r="Q95">
        <v>0</v>
      </c>
      <c r="R95" t="s">
        <v>3901</v>
      </c>
      <c r="S95" t="s">
        <v>3901</v>
      </c>
      <c r="T95">
        <v>11602595</v>
      </c>
      <c r="U95" s="16">
        <v>45846</v>
      </c>
      <c r="V95" s="16">
        <v>45915</v>
      </c>
      <c r="W95" s="16">
        <v>45846</v>
      </c>
      <c r="X95">
        <v>0</v>
      </c>
      <c r="Y95">
        <v>1290900</v>
      </c>
      <c r="Z95" t="s">
        <v>1568</v>
      </c>
      <c r="AA95" t="s">
        <v>246</v>
      </c>
      <c r="AB95" t="s">
        <v>121</v>
      </c>
      <c r="AC95" t="s">
        <v>255</v>
      </c>
      <c r="AE95" t="str">
        <f>IF(B95&gt;0,IF(B95&gt;0,(IF(B95&lt;&gt;'PLAN SEMANAL'!$A$2,BLTOTAL!AA95,""))),"")</f>
        <v>AUXILIAR</v>
      </c>
      <c r="AF95" t="str">
        <f>IF(AH95="Completo","Completo",IF(IF(B95&gt;0,_xlfn.XLOOKUP(B95,'Detalle reservas completas fesa'!K:K,'Detalle reservas completas fesa'!Q:Q,_xlfn.XLOOKUP(B95,'MB25'!L:L,'MB25'!Q:Q,"Incompleto")),"")="PENDIENTE","Incompleto",IF(B95&gt;0,_xlfn.XLOOKUP(B95,'Detalle reservas completas fesa'!K:K,'Detalle reservas completas fesa'!Q:Q,IF(AD95="SIN MATERIAL","Completo",IF(AD95="COMPLETO","Completo","Incompleto"))))))</f>
        <v>Incompleto</v>
      </c>
      <c r="AG95">
        <f>IF(B95&gt;0,_xlfn.XLOOKUP(B95,IW49BLTOTAL!A:A,IW49BLTOTAL!H:H),"")</f>
        <v>5</v>
      </c>
      <c r="AH95" t="str">
        <f>IF(IFERROR(_xlfn.XLOOKUP(B95,'Detalle custodia'!B:B,'Detalle custodia'!O:O),"")="custodia","Completo","")</f>
        <v/>
      </c>
    </row>
    <row r="96" spans="1:34" x14ac:dyDescent="0.35">
      <c r="A96" t="s">
        <v>178</v>
      </c>
      <c r="B96">
        <v>6624383</v>
      </c>
      <c r="C96" t="s">
        <v>129</v>
      </c>
      <c r="D96" t="s">
        <v>7688</v>
      </c>
      <c r="E96" t="s">
        <v>310</v>
      </c>
      <c r="F96" t="s">
        <v>402</v>
      </c>
      <c r="G96" t="s">
        <v>132</v>
      </c>
      <c r="H96" s="16">
        <v>45899</v>
      </c>
      <c r="I96" s="16">
        <v>45899</v>
      </c>
      <c r="J96" t="s">
        <v>856</v>
      </c>
      <c r="K96">
        <v>1215154</v>
      </c>
      <c r="L96" t="s">
        <v>392</v>
      </c>
      <c r="O96">
        <v>10014644</v>
      </c>
      <c r="P96" t="s">
        <v>178</v>
      </c>
      <c r="Q96">
        <v>0</v>
      </c>
      <c r="R96" t="s">
        <v>3901</v>
      </c>
      <c r="S96" t="s">
        <v>3901</v>
      </c>
      <c r="T96">
        <v>11581865</v>
      </c>
      <c r="U96" s="16">
        <v>45846</v>
      </c>
      <c r="V96" s="16">
        <v>45899</v>
      </c>
      <c r="W96" s="16">
        <v>45846</v>
      </c>
      <c r="X96">
        <v>0</v>
      </c>
      <c r="Y96">
        <v>1290900</v>
      </c>
      <c r="Z96" t="s">
        <v>1568</v>
      </c>
      <c r="AA96" t="s">
        <v>246</v>
      </c>
      <c r="AB96" t="s">
        <v>121</v>
      </c>
      <c r="AC96" t="s">
        <v>255</v>
      </c>
      <c r="AE96" t="str">
        <f>IF(B96&gt;0,IF(B96&gt;0,(IF(B96&lt;&gt;'PLAN SEMANAL'!$A$2,BLTOTAL!AA96,""))),"")</f>
        <v>AUXILIAR</v>
      </c>
      <c r="AF96" t="str">
        <f>IF(AH96="Completo","Completo",IF(IF(B96&gt;0,_xlfn.XLOOKUP(B96,'Detalle reservas completas fesa'!K:K,'Detalle reservas completas fesa'!Q:Q,_xlfn.XLOOKUP(B96,'MB25'!L:L,'MB25'!Q:Q,"Incompleto")),"")="PENDIENTE","Incompleto",IF(B96&gt;0,_xlfn.XLOOKUP(B96,'Detalle reservas completas fesa'!K:K,'Detalle reservas completas fesa'!Q:Q,IF(AD96="SIN MATERIAL","Completo",IF(AD96="COMPLETO","Completo","Incompleto"))))))</f>
        <v>Incompleto</v>
      </c>
      <c r="AG96">
        <f>IF(B96&gt;0,_xlfn.XLOOKUP(B96,IW49BLTOTAL!A:A,IW49BLTOTAL!H:H),"")</f>
        <v>3</v>
      </c>
      <c r="AH96" t="str">
        <f>IF(IFERROR(_xlfn.XLOOKUP(B96,'Detalle custodia'!B:B,'Detalle custodia'!O:O),"")="custodia","Completo","")</f>
        <v/>
      </c>
    </row>
    <row r="97" spans="1:34" x14ac:dyDescent="0.35">
      <c r="A97" t="s">
        <v>216</v>
      </c>
      <c r="B97">
        <v>6624340</v>
      </c>
      <c r="C97" t="s">
        <v>129</v>
      </c>
      <c r="D97" t="s">
        <v>7689</v>
      </c>
      <c r="E97" t="s">
        <v>310</v>
      </c>
      <c r="F97" t="s">
        <v>402</v>
      </c>
      <c r="G97" t="s">
        <v>132</v>
      </c>
      <c r="H97" s="16">
        <v>45924</v>
      </c>
      <c r="I97" s="16">
        <v>45924</v>
      </c>
      <c r="J97" t="s">
        <v>856</v>
      </c>
      <c r="K97">
        <v>1215154</v>
      </c>
      <c r="L97" t="s">
        <v>282</v>
      </c>
      <c r="O97">
        <v>10014642</v>
      </c>
      <c r="P97" t="s">
        <v>216</v>
      </c>
      <c r="Q97">
        <v>0</v>
      </c>
      <c r="R97" t="s">
        <v>3901</v>
      </c>
      <c r="S97" t="s">
        <v>3901</v>
      </c>
      <c r="T97">
        <v>11602629</v>
      </c>
      <c r="U97" s="16">
        <v>45846</v>
      </c>
      <c r="V97" s="16">
        <v>45924</v>
      </c>
      <c r="W97" s="16">
        <v>45846</v>
      </c>
      <c r="X97">
        <v>0</v>
      </c>
      <c r="Y97">
        <v>1290900</v>
      </c>
      <c r="Z97" t="s">
        <v>1568</v>
      </c>
      <c r="AA97" t="s">
        <v>246</v>
      </c>
      <c r="AB97" t="s">
        <v>121</v>
      </c>
      <c r="AC97" t="s">
        <v>255</v>
      </c>
      <c r="AE97" t="str">
        <f>IF(B97&gt;0,IF(B97&gt;0,(IF(B97&lt;&gt;'PLAN SEMANAL'!$A$2,BLTOTAL!AA97,""))),"")</f>
        <v>AUXILIAR</v>
      </c>
      <c r="AF97" t="str">
        <f>IF(AH97="Completo","Completo",IF(IF(B97&gt;0,_xlfn.XLOOKUP(B97,'Detalle reservas completas fesa'!K:K,'Detalle reservas completas fesa'!Q:Q,_xlfn.XLOOKUP(B97,'MB25'!L:L,'MB25'!Q:Q,"Incompleto")),"")="PENDIENTE","Incompleto",IF(B97&gt;0,_xlfn.XLOOKUP(B97,'Detalle reservas completas fesa'!K:K,'Detalle reservas completas fesa'!Q:Q,IF(AD97="SIN MATERIAL","Completo",IF(AD97="COMPLETO","Completo","Incompleto"))))))</f>
        <v>Incompleto</v>
      </c>
      <c r="AG97">
        <f>IF(B97&gt;0,_xlfn.XLOOKUP(B97,IW49BLTOTAL!A:A,IW49BLTOTAL!H:H),"")</f>
        <v>4</v>
      </c>
      <c r="AH97" t="str">
        <f>IF(IFERROR(_xlfn.XLOOKUP(B97,'Detalle custodia'!B:B,'Detalle custodia'!O:O),"")="custodia","Completo","")</f>
        <v/>
      </c>
    </row>
    <row r="98" spans="1:34" x14ac:dyDescent="0.35">
      <c r="A98" t="s">
        <v>216</v>
      </c>
      <c r="B98">
        <v>6624339</v>
      </c>
      <c r="C98" t="s">
        <v>129</v>
      </c>
      <c r="D98" t="s">
        <v>7687</v>
      </c>
      <c r="E98" t="s">
        <v>310</v>
      </c>
      <c r="F98" t="s">
        <v>402</v>
      </c>
      <c r="G98" t="s">
        <v>132</v>
      </c>
      <c r="H98" s="16">
        <v>45912</v>
      </c>
      <c r="I98" s="16">
        <v>45912</v>
      </c>
      <c r="J98" t="s">
        <v>856</v>
      </c>
      <c r="K98">
        <v>1215154</v>
      </c>
      <c r="L98" t="s">
        <v>282</v>
      </c>
      <c r="O98">
        <v>10014642</v>
      </c>
      <c r="P98" t="s">
        <v>216</v>
      </c>
      <c r="Q98">
        <v>0</v>
      </c>
      <c r="R98" t="s">
        <v>3901</v>
      </c>
      <c r="S98" t="s">
        <v>3901</v>
      </c>
      <c r="T98">
        <v>11602594</v>
      </c>
      <c r="U98" s="16">
        <v>45846</v>
      </c>
      <c r="V98" s="16">
        <v>45912</v>
      </c>
      <c r="W98" s="16">
        <v>45846</v>
      </c>
      <c r="X98">
        <v>0</v>
      </c>
      <c r="Y98">
        <v>1290900</v>
      </c>
      <c r="Z98" t="s">
        <v>1568</v>
      </c>
      <c r="AA98" t="s">
        <v>246</v>
      </c>
      <c r="AB98" t="s">
        <v>121</v>
      </c>
      <c r="AC98" t="s">
        <v>255</v>
      </c>
      <c r="AE98" t="str">
        <f>IF(B98&gt;0,IF(B98&gt;0,(IF(B98&lt;&gt;'PLAN SEMANAL'!$A$2,BLTOTAL!AA98,""))),"")</f>
        <v>AUXILIAR</v>
      </c>
      <c r="AF98" t="str">
        <f>IF(AH98="Completo","Completo",IF(IF(B98&gt;0,_xlfn.XLOOKUP(B98,'Detalle reservas completas fesa'!K:K,'Detalle reservas completas fesa'!Q:Q,_xlfn.XLOOKUP(B98,'MB25'!L:L,'MB25'!Q:Q,"Incompleto")),"")="PENDIENTE","Incompleto",IF(B98&gt;0,_xlfn.XLOOKUP(B98,'Detalle reservas completas fesa'!K:K,'Detalle reservas completas fesa'!Q:Q,IF(AD98="SIN MATERIAL","Completo",IF(AD98="COMPLETO","Completo","Incompleto"))))))</f>
        <v>Incompleto</v>
      </c>
      <c r="AG98">
        <f>IF(B98&gt;0,_xlfn.XLOOKUP(B98,IW49BLTOTAL!A:A,IW49BLTOTAL!H:H),"")</f>
        <v>5</v>
      </c>
      <c r="AH98" t="str">
        <f>IF(IFERROR(_xlfn.XLOOKUP(B98,'Detalle custodia'!B:B,'Detalle custodia'!O:O),"")="custodia","Completo","")</f>
        <v/>
      </c>
    </row>
    <row r="99" spans="1:34" x14ac:dyDescent="0.35">
      <c r="A99" t="s">
        <v>216</v>
      </c>
      <c r="B99">
        <v>6624336</v>
      </c>
      <c r="C99" t="s">
        <v>129</v>
      </c>
      <c r="D99" t="s">
        <v>7690</v>
      </c>
      <c r="E99" t="s">
        <v>310</v>
      </c>
      <c r="F99" t="s">
        <v>402</v>
      </c>
      <c r="G99" t="s">
        <v>132</v>
      </c>
      <c r="H99" s="16">
        <v>45919</v>
      </c>
      <c r="I99" s="16">
        <v>45919</v>
      </c>
      <c r="J99" t="s">
        <v>856</v>
      </c>
      <c r="K99">
        <v>1215154</v>
      </c>
      <c r="L99" t="s">
        <v>282</v>
      </c>
      <c r="O99">
        <v>10014642</v>
      </c>
      <c r="P99" t="s">
        <v>216</v>
      </c>
      <c r="Q99">
        <v>0</v>
      </c>
      <c r="R99" t="s">
        <v>3901</v>
      </c>
      <c r="S99" t="s">
        <v>3901</v>
      </c>
      <c r="T99">
        <v>11589723</v>
      </c>
      <c r="U99" s="16">
        <v>45846</v>
      </c>
      <c r="V99" s="16">
        <v>45919</v>
      </c>
      <c r="W99" s="16">
        <v>45846</v>
      </c>
      <c r="X99">
        <v>0</v>
      </c>
      <c r="Y99">
        <v>1290900</v>
      </c>
      <c r="Z99" t="s">
        <v>1568</v>
      </c>
      <c r="AA99" t="s">
        <v>246</v>
      </c>
      <c r="AB99" t="s">
        <v>121</v>
      </c>
      <c r="AC99" t="s">
        <v>255</v>
      </c>
      <c r="AE99" t="str">
        <f>IF(B99&gt;0,IF(B99&gt;0,(IF(B99&lt;&gt;'PLAN SEMANAL'!$A$2,BLTOTAL!AA99,""))),"")</f>
        <v>AUXILIAR</v>
      </c>
      <c r="AF99" t="str">
        <f>IF(AH99="Completo","Completo",IF(IF(B99&gt;0,_xlfn.XLOOKUP(B99,'Detalle reservas completas fesa'!K:K,'Detalle reservas completas fesa'!Q:Q,_xlfn.XLOOKUP(B99,'MB25'!L:L,'MB25'!Q:Q,"Incompleto")),"")="PENDIENTE","Incompleto",IF(B99&gt;0,_xlfn.XLOOKUP(B99,'Detalle reservas completas fesa'!K:K,'Detalle reservas completas fesa'!Q:Q,IF(AD99="SIN MATERIAL","Completo",IF(AD99="COMPLETO","Completo","Incompleto"))))))</f>
        <v>Incompleto</v>
      </c>
      <c r="AG99">
        <f>IF(B99&gt;0,_xlfn.XLOOKUP(B99,IW49BLTOTAL!A:A,IW49BLTOTAL!H:H),"")</f>
        <v>2</v>
      </c>
      <c r="AH99" t="str">
        <f>IF(IFERROR(_xlfn.XLOOKUP(B99,'Detalle custodia'!B:B,'Detalle custodia'!O:O),"")="custodia","Completo","")</f>
        <v/>
      </c>
    </row>
    <row r="100" spans="1:34" x14ac:dyDescent="0.35">
      <c r="A100" t="s">
        <v>230</v>
      </c>
      <c r="B100">
        <v>6624326</v>
      </c>
      <c r="C100" t="s">
        <v>129</v>
      </c>
      <c r="D100" t="s">
        <v>7655</v>
      </c>
      <c r="E100" t="s">
        <v>310</v>
      </c>
      <c r="F100" t="s">
        <v>402</v>
      </c>
      <c r="G100" t="s">
        <v>132</v>
      </c>
      <c r="H100" s="16">
        <v>45903</v>
      </c>
      <c r="I100" s="16">
        <v>45905</v>
      </c>
      <c r="J100" t="s">
        <v>856</v>
      </c>
      <c r="K100">
        <v>1215150</v>
      </c>
      <c r="L100" t="s">
        <v>277</v>
      </c>
      <c r="O100">
        <v>10014636</v>
      </c>
      <c r="P100" t="s">
        <v>230</v>
      </c>
      <c r="Q100">
        <v>0</v>
      </c>
      <c r="R100" t="s">
        <v>3901</v>
      </c>
      <c r="S100" t="s">
        <v>3901</v>
      </c>
      <c r="T100">
        <v>11602187</v>
      </c>
      <c r="U100" s="16">
        <v>45846</v>
      </c>
      <c r="V100" s="16">
        <v>45903</v>
      </c>
      <c r="W100" s="16">
        <v>45846</v>
      </c>
      <c r="X100">
        <v>0</v>
      </c>
      <c r="Y100">
        <v>1290900</v>
      </c>
      <c r="Z100" t="s">
        <v>1568</v>
      </c>
      <c r="AA100" t="s">
        <v>246</v>
      </c>
      <c r="AB100" t="s">
        <v>121</v>
      </c>
      <c r="AC100" t="s">
        <v>255</v>
      </c>
      <c r="AE100" t="str">
        <f>IF(B100&gt;0,IF(B100&gt;0,(IF(B100&lt;&gt;'PLAN SEMANAL'!$A$2,BLTOTAL!AA100,""))),"")</f>
        <v>AUXILIAR</v>
      </c>
      <c r="AF100" t="str">
        <f>IF(AH100="Completo","Completo",IF(IF(B100&gt;0,_xlfn.XLOOKUP(B100,'Detalle reservas completas fesa'!K:K,'Detalle reservas completas fesa'!Q:Q,_xlfn.XLOOKUP(B100,'MB25'!L:L,'MB25'!Q:Q,"Incompleto")),"")="PENDIENTE","Incompleto",IF(B100&gt;0,_xlfn.XLOOKUP(B100,'Detalle reservas completas fesa'!K:K,'Detalle reservas completas fesa'!Q:Q,IF(AD100="SIN MATERIAL","Completo",IF(AD100="COMPLETO","Completo","Incompleto"))))))</f>
        <v>Incompleto</v>
      </c>
      <c r="AG100">
        <f>IF(B100&gt;0,_xlfn.XLOOKUP(B100,IW49BLTOTAL!A:A,IW49BLTOTAL!H:H),"")</f>
        <v>3</v>
      </c>
      <c r="AH100" t="str">
        <f>IF(IFERROR(_xlfn.XLOOKUP(B100,'Detalle custodia'!B:B,'Detalle custodia'!O:O),"")="custodia","Completo","")</f>
        <v/>
      </c>
    </row>
    <row r="101" spans="1:34" x14ac:dyDescent="0.35">
      <c r="A101" t="s">
        <v>157</v>
      </c>
      <c r="B101">
        <v>6624254</v>
      </c>
      <c r="C101" t="s">
        <v>129</v>
      </c>
      <c r="D101" t="s">
        <v>7656</v>
      </c>
      <c r="E101" t="s">
        <v>310</v>
      </c>
      <c r="F101" t="s">
        <v>402</v>
      </c>
      <c r="G101" t="s">
        <v>132</v>
      </c>
      <c r="H101" s="16">
        <v>45904</v>
      </c>
      <c r="I101" s="16">
        <v>45906</v>
      </c>
      <c r="J101" t="s">
        <v>856</v>
      </c>
      <c r="K101">
        <v>1215150</v>
      </c>
      <c r="L101" t="s">
        <v>345</v>
      </c>
      <c r="O101">
        <v>10014635</v>
      </c>
      <c r="P101" t="s">
        <v>157</v>
      </c>
      <c r="Q101">
        <v>0</v>
      </c>
      <c r="R101" t="s">
        <v>3901</v>
      </c>
      <c r="S101" t="s">
        <v>3901</v>
      </c>
      <c r="T101">
        <v>11572728</v>
      </c>
      <c r="U101" s="16">
        <v>45845</v>
      </c>
      <c r="V101" s="16">
        <v>45904</v>
      </c>
      <c r="W101" s="16">
        <v>45845</v>
      </c>
      <c r="X101">
        <v>0</v>
      </c>
      <c r="Y101">
        <v>1290900</v>
      </c>
      <c r="Z101" t="s">
        <v>1568</v>
      </c>
      <c r="AA101" t="s">
        <v>246</v>
      </c>
      <c r="AB101" t="s">
        <v>121</v>
      </c>
      <c r="AC101" t="s">
        <v>255</v>
      </c>
      <c r="AE101" t="str">
        <f>IF(B101&gt;0,IF(B101&gt;0,(IF(B101&lt;&gt;'PLAN SEMANAL'!$A$2,BLTOTAL!AA101,""))),"")</f>
        <v>AUXILIAR</v>
      </c>
      <c r="AF101" t="str">
        <f>IF(AH101="Completo","Completo",IF(IF(B101&gt;0,_xlfn.XLOOKUP(B101,'Detalle reservas completas fesa'!K:K,'Detalle reservas completas fesa'!Q:Q,_xlfn.XLOOKUP(B101,'MB25'!L:L,'MB25'!Q:Q,"Incompleto")),"")="PENDIENTE","Incompleto",IF(B101&gt;0,_xlfn.XLOOKUP(B101,'Detalle reservas completas fesa'!K:K,'Detalle reservas completas fesa'!Q:Q,IF(AD101="SIN MATERIAL","Completo",IF(AD101="COMPLETO","Completo","Incompleto"))))))</f>
        <v>Incompleto</v>
      </c>
      <c r="AG101">
        <f>IF(B101&gt;0,_xlfn.XLOOKUP(B101,IW49BLTOTAL!A:A,IW49BLTOTAL!H:H),"")</f>
        <v>3</v>
      </c>
      <c r="AH101" t="str">
        <f>IF(IFERROR(_xlfn.XLOOKUP(B101,'Detalle custodia'!B:B,'Detalle custodia'!O:O),"")="custodia","Completo","")</f>
        <v/>
      </c>
    </row>
    <row r="102" spans="1:34" x14ac:dyDescent="0.35">
      <c r="A102" t="s">
        <v>218</v>
      </c>
      <c r="B102">
        <v>6624253</v>
      </c>
      <c r="C102" t="s">
        <v>129</v>
      </c>
      <c r="D102" t="s">
        <v>7657</v>
      </c>
      <c r="E102" t="s">
        <v>310</v>
      </c>
      <c r="F102" t="s">
        <v>402</v>
      </c>
      <c r="G102" t="s">
        <v>132</v>
      </c>
      <c r="H102" s="16">
        <v>45924</v>
      </c>
      <c r="I102" s="16">
        <v>45924</v>
      </c>
      <c r="J102" t="s">
        <v>856</v>
      </c>
      <c r="K102">
        <v>1215150</v>
      </c>
      <c r="L102" t="s">
        <v>279</v>
      </c>
      <c r="O102">
        <v>10014633</v>
      </c>
      <c r="P102" t="s">
        <v>218</v>
      </c>
      <c r="Q102">
        <v>0</v>
      </c>
      <c r="R102" t="s">
        <v>3901</v>
      </c>
      <c r="S102" t="s">
        <v>3901</v>
      </c>
      <c r="T102">
        <v>11601332</v>
      </c>
      <c r="U102" s="16">
        <v>45845</v>
      </c>
      <c r="V102" s="16">
        <v>45924</v>
      </c>
      <c r="W102" s="16">
        <v>45845</v>
      </c>
      <c r="X102">
        <v>0</v>
      </c>
      <c r="Y102">
        <v>1290900</v>
      </c>
      <c r="Z102" t="s">
        <v>1568</v>
      </c>
      <c r="AA102" t="s">
        <v>246</v>
      </c>
      <c r="AB102" t="s">
        <v>121</v>
      </c>
      <c r="AC102" t="s">
        <v>255</v>
      </c>
      <c r="AE102" t="str">
        <f>IF(B102&gt;0,IF(B102&gt;0,(IF(B102&lt;&gt;'PLAN SEMANAL'!$A$2,BLTOTAL!AA102,""))),"")</f>
        <v>AUXILIAR</v>
      </c>
      <c r="AF102" t="str">
        <f>IF(AH102="Completo","Completo",IF(IF(B102&gt;0,_xlfn.XLOOKUP(B102,'Detalle reservas completas fesa'!K:K,'Detalle reservas completas fesa'!Q:Q,_xlfn.XLOOKUP(B102,'MB25'!L:L,'MB25'!Q:Q,"Incompleto")),"")="PENDIENTE","Incompleto",IF(B102&gt;0,_xlfn.XLOOKUP(B102,'Detalle reservas completas fesa'!K:K,'Detalle reservas completas fesa'!Q:Q,IF(AD102="SIN MATERIAL","Completo",IF(AD102="COMPLETO","Completo","Incompleto"))))))</f>
        <v>Incompleto</v>
      </c>
      <c r="AG102">
        <f>IF(B102&gt;0,_xlfn.XLOOKUP(B102,IW49BLTOTAL!A:A,IW49BLTOTAL!H:H),"")</f>
        <v>12</v>
      </c>
      <c r="AH102" t="str">
        <f>IF(IFERROR(_xlfn.XLOOKUP(B102,'Detalle custodia'!B:B,'Detalle custodia'!O:O),"")="custodia","Completo","")</f>
        <v/>
      </c>
    </row>
    <row r="103" spans="1:34" x14ac:dyDescent="0.35">
      <c r="A103" t="s">
        <v>236</v>
      </c>
      <c r="B103">
        <v>6624248</v>
      </c>
      <c r="C103" t="s">
        <v>129</v>
      </c>
      <c r="D103" t="s">
        <v>7658</v>
      </c>
      <c r="E103" t="s">
        <v>310</v>
      </c>
      <c r="F103" t="s">
        <v>402</v>
      </c>
      <c r="G103" t="s">
        <v>1039</v>
      </c>
      <c r="H103" s="16">
        <v>45920</v>
      </c>
      <c r="I103" s="16">
        <v>45920</v>
      </c>
      <c r="J103" t="s">
        <v>856</v>
      </c>
      <c r="K103">
        <v>1215152</v>
      </c>
      <c r="L103" t="s">
        <v>283</v>
      </c>
      <c r="O103">
        <v>10014629</v>
      </c>
      <c r="P103" t="s">
        <v>236</v>
      </c>
      <c r="Q103">
        <v>0</v>
      </c>
      <c r="R103" t="s">
        <v>3901</v>
      </c>
      <c r="S103" t="s">
        <v>3901</v>
      </c>
      <c r="T103">
        <v>11602217</v>
      </c>
      <c r="U103" s="16">
        <v>45845</v>
      </c>
      <c r="V103" s="16">
        <v>45920</v>
      </c>
      <c r="W103" s="16">
        <v>45845</v>
      </c>
      <c r="X103">
        <v>0</v>
      </c>
      <c r="Y103">
        <v>1290900</v>
      </c>
      <c r="Z103" t="s">
        <v>1568</v>
      </c>
      <c r="AA103" t="s">
        <v>246</v>
      </c>
      <c r="AB103" t="s">
        <v>121</v>
      </c>
      <c r="AC103" t="s">
        <v>255</v>
      </c>
      <c r="AE103" t="str">
        <f>IF(B103&gt;0,IF(B103&gt;0,(IF(B103&lt;&gt;'PLAN SEMANAL'!$A$2,BLTOTAL!AA103,""))),"")</f>
        <v>AUXILIAR</v>
      </c>
      <c r="AF103" t="str">
        <f>IF(AH103="Completo","Completo",IF(IF(B103&gt;0,_xlfn.XLOOKUP(B103,'Detalle reservas completas fesa'!K:K,'Detalle reservas completas fesa'!Q:Q,_xlfn.XLOOKUP(B103,'MB25'!L:L,'MB25'!Q:Q,"Incompleto")),"")="PENDIENTE","Incompleto",IF(B103&gt;0,_xlfn.XLOOKUP(B103,'Detalle reservas completas fesa'!K:K,'Detalle reservas completas fesa'!Q:Q,IF(AD103="SIN MATERIAL","Completo",IF(AD103="COMPLETO","Completo","Incompleto"))))))</f>
        <v>Incompleto</v>
      </c>
      <c r="AG103">
        <f>IF(B103&gt;0,_xlfn.XLOOKUP(B103,IW49BLTOTAL!A:A,IW49BLTOTAL!H:H),"")</f>
        <v>1</v>
      </c>
      <c r="AH103" t="str">
        <f>IF(IFERROR(_xlfn.XLOOKUP(B103,'Detalle custodia'!B:B,'Detalle custodia'!O:O),"")="custodia","Completo","")</f>
        <v/>
      </c>
    </row>
    <row r="104" spans="1:34" x14ac:dyDescent="0.35">
      <c r="A104" t="s">
        <v>238</v>
      </c>
      <c r="B104">
        <v>6624247</v>
      </c>
      <c r="C104" t="s">
        <v>129</v>
      </c>
      <c r="D104" t="s">
        <v>7658</v>
      </c>
      <c r="E104" t="s">
        <v>310</v>
      </c>
      <c r="F104" t="s">
        <v>402</v>
      </c>
      <c r="G104" t="s">
        <v>1039</v>
      </c>
      <c r="H104" s="16">
        <v>45912</v>
      </c>
      <c r="I104" s="16">
        <v>45912</v>
      </c>
      <c r="J104" t="s">
        <v>856</v>
      </c>
      <c r="K104">
        <v>1215152</v>
      </c>
      <c r="L104" t="s">
        <v>281</v>
      </c>
      <c r="O104">
        <v>10014628</v>
      </c>
      <c r="P104" t="s">
        <v>238</v>
      </c>
      <c r="Q104">
        <v>0</v>
      </c>
      <c r="R104" t="s">
        <v>3901</v>
      </c>
      <c r="S104" t="s">
        <v>3901</v>
      </c>
      <c r="T104">
        <v>11602417</v>
      </c>
      <c r="U104" s="16">
        <v>45845</v>
      </c>
      <c r="V104" s="16">
        <v>45912</v>
      </c>
      <c r="W104" s="16">
        <v>45845</v>
      </c>
      <c r="X104">
        <v>0</v>
      </c>
      <c r="Y104">
        <v>1290900</v>
      </c>
      <c r="Z104" t="s">
        <v>1568</v>
      </c>
      <c r="AA104" t="s">
        <v>246</v>
      </c>
      <c r="AB104" t="s">
        <v>121</v>
      </c>
      <c r="AC104" t="s">
        <v>255</v>
      </c>
      <c r="AE104" t="str">
        <f>IF(B104&gt;0,IF(B104&gt;0,(IF(B104&lt;&gt;'PLAN SEMANAL'!$A$2,BLTOTAL!AA104,""))),"")</f>
        <v>AUXILIAR</v>
      </c>
      <c r="AF104" t="str">
        <f>IF(AH104="Completo","Completo",IF(IF(B104&gt;0,_xlfn.XLOOKUP(B104,'Detalle reservas completas fesa'!K:K,'Detalle reservas completas fesa'!Q:Q,_xlfn.XLOOKUP(B104,'MB25'!L:L,'MB25'!Q:Q,"Incompleto")),"")="PENDIENTE","Incompleto",IF(B104&gt;0,_xlfn.XLOOKUP(B104,'Detalle reservas completas fesa'!K:K,'Detalle reservas completas fesa'!Q:Q,IF(AD104="SIN MATERIAL","Completo",IF(AD104="COMPLETO","Completo","Incompleto"))))))</f>
        <v>Incompleto</v>
      </c>
      <c r="AG104">
        <f>IF(B104&gt;0,_xlfn.XLOOKUP(B104,IW49BLTOTAL!A:A,IW49BLTOTAL!H:H),"")</f>
        <v>1</v>
      </c>
      <c r="AH104" t="str">
        <f>IF(IFERROR(_xlfn.XLOOKUP(B104,'Detalle custodia'!B:B,'Detalle custodia'!O:O),"")="custodia","Completo","")</f>
        <v/>
      </c>
    </row>
    <row r="105" spans="1:34" x14ac:dyDescent="0.35">
      <c r="A105" t="s">
        <v>233</v>
      </c>
      <c r="B105">
        <v>6624170</v>
      </c>
      <c r="C105" t="s">
        <v>129</v>
      </c>
      <c r="D105" t="s">
        <v>7659</v>
      </c>
      <c r="E105" t="s">
        <v>310</v>
      </c>
      <c r="F105" t="s">
        <v>402</v>
      </c>
      <c r="G105" t="s">
        <v>132</v>
      </c>
      <c r="H105" s="16">
        <v>45930</v>
      </c>
      <c r="J105" t="s">
        <v>856</v>
      </c>
      <c r="K105">
        <v>1213130</v>
      </c>
      <c r="L105" t="s">
        <v>301</v>
      </c>
      <c r="O105">
        <v>10014623</v>
      </c>
      <c r="P105" t="s">
        <v>233</v>
      </c>
      <c r="Q105">
        <v>0</v>
      </c>
      <c r="R105" t="s">
        <v>3901</v>
      </c>
      <c r="S105" t="s">
        <v>3901</v>
      </c>
      <c r="T105">
        <v>11601563</v>
      </c>
      <c r="U105" s="16">
        <v>45845</v>
      </c>
      <c r="V105" s="16">
        <v>45930</v>
      </c>
      <c r="W105" s="16">
        <v>45845</v>
      </c>
      <c r="X105">
        <v>0</v>
      </c>
      <c r="Y105">
        <v>1290900</v>
      </c>
      <c r="Z105" t="s">
        <v>1568</v>
      </c>
      <c r="AA105" t="s">
        <v>245</v>
      </c>
      <c r="AB105" t="s">
        <v>121</v>
      </c>
      <c r="AC105" t="s">
        <v>255</v>
      </c>
      <c r="AE105" t="str">
        <f>IF(B105&gt;0,IF(B105&gt;0,(IF(B105&lt;&gt;'PLAN SEMANAL'!$A$2,BLTOTAL!AA105,""))),"")</f>
        <v>ACARREO</v>
      </c>
      <c r="AF105" t="str">
        <f>IF(AH105="Completo","Completo",IF(IF(B105&gt;0,_xlfn.XLOOKUP(B105,'Detalle reservas completas fesa'!K:K,'Detalle reservas completas fesa'!Q:Q,_xlfn.XLOOKUP(B105,'MB25'!L:L,'MB25'!Q:Q,"Incompleto")),"")="PENDIENTE","Incompleto",IF(B105&gt;0,_xlfn.XLOOKUP(B105,'Detalle reservas completas fesa'!K:K,'Detalle reservas completas fesa'!Q:Q,IF(AD105="SIN MATERIAL","Completo",IF(AD105="COMPLETO","Completo","Incompleto"))))))</f>
        <v>Incompleto</v>
      </c>
      <c r="AG105">
        <f>IF(B105&gt;0,_xlfn.XLOOKUP(B105,IW49BLTOTAL!A:A,IW49BLTOTAL!H:H),"")</f>
        <v>8</v>
      </c>
      <c r="AH105" t="str">
        <f>IF(IFERROR(_xlfn.XLOOKUP(B105,'Detalle custodia'!B:B,'Detalle custodia'!O:O),"")="custodia","Completo","")</f>
        <v/>
      </c>
    </row>
    <row r="106" spans="1:34" x14ac:dyDescent="0.35">
      <c r="A106" t="s">
        <v>403</v>
      </c>
      <c r="B106">
        <v>6624169</v>
      </c>
      <c r="C106" t="s">
        <v>129</v>
      </c>
      <c r="D106" t="s">
        <v>7660</v>
      </c>
      <c r="E106" t="s">
        <v>310</v>
      </c>
      <c r="F106" t="s">
        <v>402</v>
      </c>
      <c r="G106" t="s">
        <v>132</v>
      </c>
      <c r="H106" s="16">
        <v>45916</v>
      </c>
      <c r="J106" t="s">
        <v>856</v>
      </c>
      <c r="K106">
        <v>1213130</v>
      </c>
      <c r="L106" t="s">
        <v>404</v>
      </c>
      <c r="O106">
        <v>10014622</v>
      </c>
      <c r="P106" t="s">
        <v>403</v>
      </c>
      <c r="Q106">
        <v>0</v>
      </c>
      <c r="R106" t="s">
        <v>3901</v>
      </c>
      <c r="S106" t="s">
        <v>3901</v>
      </c>
      <c r="T106">
        <v>11602969</v>
      </c>
      <c r="U106" s="16">
        <v>45845</v>
      </c>
      <c r="V106" s="16">
        <v>45916</v>
      </c>
      <c r="W106" s="16">
        <v>45845</v>
      </c>
      <c r="X106">
        <v>0</v>
      </c>
      <c r="Y106">
        <v>1290900</v>
      </c>
      <c r="Z106" t="s">
        <v>1568</v>
      </c>
      <c r="AA106" t="s">
        <v>245</v>
      </c>
      <c r="AB106" t="s">
        <v>121</v>
      </c>
      <c r="AC106" t="s">
        <v>255</v>
      </c>
      <c r="AE106" t="str">
        <f>IF(B106&gt;0,IF(B106&gt;0,(IF(B106&lt;&gt;'PLAN SEMANAL'!$A$2,BLTOTAL!AA106,""))),"")</f>
        <v>ACARREO</v>
      </c>
      <c r="AF106" t="str">
        <f>IF(AH106="Completo","Completo",IF(IF(B106&gt;0,_xlfn.XLOOKUP(B106,'Detalle reservas completas fesa'!K:K,'Detalle reservas completas fesa'!Q:Q,_xlfn.XLOOKUP(B106,'MB25'!L:L,'MB25'!Q:Q,"Incompleto")),"")="PENDIENTE","Incompleto",IF(B106&gt;0,_xlfn.XLOOKUP(B106,'Detalle reservas completas fesa'!K:K,'Detalle reservas completas fesa'!Q:Q,IF(AD106="SIN MATERIAL","Completo",IF(AD106="COMPLETO","Completo","Incompleto"))))))</f>
        <v>Incompleto</v>
      </c>
      <c r="AG106">
        <f>IF(B106&gt;0,_xlfn.XLOOKUP(B106,IW49BLTOTAL!A:A,IW49BLTOTAL!H:H),"")</f>
        <v>4</v>
      </c>
      <c r="AH106" t="str">
        <f>IF(IFERROR(_xlfn.XLOOKUP(B106,'Detalle custodia'!B:B,'Detalle custodia'!O:O),"")="custodia","Completo","")</f>
        <v/>
      </c>
    </row>
    <row r="107" spans="1:34" x14ac:dyDescent="0.35">
      <c r="A107" t="s">
        <v>403</v>
      </c>
      <c r="B107">
        <v>6624167</v>
      </c>
      <c r="C107" t="s">
        <v>129</v>
      </c>
      <c r="D107" t="s">
        <v>7661</v>
      </c>
      <c r="E107" t="s">
        <v>310</v>
      </c>
      <c r="F107" t="s">
        <v>402</v>
      </c>
      <c r="G107" t="s">
        <v>226</v>
      </c>
      <c r="H107" s="16">
        <v>45930</v>
      </c>
      <c r="J107" t="s">
        <v>856</v>
      </c>
      <c r="K107">
        <v>1213130</v>
      </c>
      <c r="L107" t="s">
        <v>404</v>
      </c>
      <c r="O107">
        <v>10014622</v>
      </c>
      <c r="P107" t="s">
        <v>403</v>
      </c>
      <c r="Q107">
        <v>0</v>
      </c>
      <c r="R107" t="s">
        <v>3901</v>
      </c>
      <c r="S107" t="s">
        <v>3901</v>
      </c>
      <c r="T107">
        <v>11602971</v>
      </c>
      <c r="U107" s="16">
        <v>45845</v>
      </c>
      <c r="V107" s="16">
        <v>45930</v>
      </c>
      <c r="W107" s="16">
        <v>45845</v>
      </c>
      <c r="X107">
        <v>0</v>
      </c>
      <c r="Y107">
        <v>1290900</v>
      </c>
      <c r="Z107" t="s">
        <v>1568</v>
      </c>
      <c r="AA107" t="s">
        <v>245</v>
      </c>
      <c r="AB107" t="s">
        <v>121</v>
      </c>
      <c r="AC107" t="s">
        <v>255</v>
      </c>
      <c r="AD107" t="s">
        <v>189</v>
      </c>
      <c r="AE107" t="str">
        <f>IF(B107&gt;0,IF(B107&gt;0,(IF(B107&lt;&gt;'PLAN SEMANAL'!$A$2,BLTOTAL!AA107,""))),"")</f>
        <v>ACARREO</v>
      </c>
      <c r="AF107" t="str">
        <f>IF(AH107="Completo","Completo",IF(IF(B107&gt;0,_xlfn.XLOOKUP(B107,'Detalle reservas completas fesa'!K:K,'Detalle reservas completas fesa'!Q:Q,_xlfn.XLOOKUP(B107,'MB25'!L:L,'MB25'!Q:Q,"Incompleto")),"")="PENDIENTE","Incompleto",IF(B107&gt;0,_xlfn.XLOOKUP(B107,'Detalle reservas completas fesa'!K:K,'Detalle reservas completas fesa'!Q:Q,IF(AD107="SIN MATERIAL","Completo",IF(AD107="COMPLETO","Completo","Incompleto"))))))</f>
        <v>Completo</v>
      </c>
      <c r="AG107">
        <f>IF(B107&gt;0,_xlfn.XLOOKUP(B107,IW49BLTOTAL!A:A,IW49BLTOTAL!H:H),"")</f>
        <v>3</v>
      </c>
      <c r="AH107" t="str">
        <f>IF(IFERROR(_xlfn.XLOOKUP(B107,'Detalle custodia'!B:B,'Detalle custodia'!O:O),"")="custodia","Completo","")</f>
        <v/>
      </c>
    </row>
    <row r="108" spans="1:34" x14ac:dyDescent="0.35">
      <c r="A108" t="s">
        <v>403</v>
      </c>
      <c r="B108">
        <v>6624164</v>
      </c>
      <c r="C108" t="s">
        <v>129</v>
      </c>
      <c r="D108" t="s">
        <v>7662</v>
      </c>
      <c r="E108" t="s">
        <v>310</v>
      </c>
      <c r="F108" t="s">
        <v>402</v>
      </c>
      <c r="G108" t="s">
        <v>132</v>
      </c>
      <c r="H108" s="16">
        <v>45921</v>
      </c>
      <c r="J108" t="s">
        <v>856</v>
      </c>
      <c r="K108">
        <v>1213130</v>
      </c>
      <c r="L108" t="s">
        <v>404</v>
      </c>
      <c r="O108">
        <v>10014622</v>
      </c>
      <c r="P108" t="s">
        <v>403</v>
      </c>
      <c r="Q108">
        <v>0</v>
      </c>
      <c r="R108" t="s">
        <v>3901</v>
      </c>
      <c r="S108" t="s">
        <v>3901</v>
      </c>
      <c r="T108">
        <v>11602970</v>
      </c>
      <c r="U108" s="16">
        <v>45845</v>
      </c>
      <c r="V108" s="16">
        <v>45921</v>
      </c>
      <c r="W108" s="16">
        <v>45845</v>
      </c>
      <c r="X108">
        <v>0</v>
      </c>
      <c r="Y108">
        <v>1290900</v>
      </c>
      <c r="Z108" t="s">
        <v>1568</v>
      </c>
      <c r="AA108" t="s">
        <v>245</v>
      </c>
      <c r="AB108" t="s">
        <v>121</v>
      </c>
      <c r="AC108" t="s">
        <v>255</v>
      </c>
      <c r="AE108" t="str">
        <f>IF(B108&gt;0,IF(B108&gt;0,(IF(B108&lt;&gt;'PLAN SEMANAL'!$A$2,BLTOTAL!AA108,""))),"")</f>
        <v>ACARREO</v>
      </c>
      <c r="AF108" t="str">
        <f>IF(AH108="Completo","Completo",IF(IF(B108&gt;0,_xlfn.XLOOKUP(B108,'Detalle reservas completas fesa'!K:K,'Detalle reservas completas fesa'!Q:Q,_xlfn.XLOOKUP(B108,'MB25'!L:L,'MB25'!Q:Q,"Incompleto")),"")="PENDIENTE","Incompleto",IF(B108&gt;0,_xlfn.XLOOKUP(B108,'Detalle reservas completas fesa'!K:K,'Detalle reservas completas fesa'!Q:Q,IF(AD108="SIN MATERIAL","Completo",IF(AD108="COMPLETO","Completo","Incompleto"))))))</f>
        <v>Incompleto</v>
      </c>
      <c r="AG108">
        <f>IF(B108&gt;0,_xlfn.XLOOKUP(B108,IW49BLTOTAL!A:A,IW49BLTOTAL!H:H),"")</f>
        <v>12</v>
      </c>
      <c r="AH108" t="str">
        <f>IF(IFERROR(_xlfn.XLOOKUP(B108,'Detalle custodia'!B:B,'Detalle custodia'!O:O),"")="custodia","Completo","")</f>
        <v/>
      </c>
    </row>
    <row r="109" spans="1:34" x14ac:dyDescent="0.35">
      <c r="A109" t="s">
        <v>207</v>
      </c>
      <c r="B109">
        <v>6624162</v>
      </c>
      <c r="C109" t="s">
        <v>129</v>
      </c>
      <c r="D109" t="s">
        <v>7663</v>
      </c>
      <c r="E109" t="s">
        <v>310</v>
      </c>
      <c r="F109" t="s">
        <v>402</v>
      </c>
      <c r="G109" t="s">
        <v>132</v>
      </c>
      <c r="H109" s="16">
        <v>45910</v>
      </c>
      <c r="J109" t="s">
        <v>856</v>
      </c>
      <c r="K109">
        <v>1213130</v>
      </c>
      <c r="L109" t="s">
        <v>385</v>
      </c>
      <c r="O109">
        <v>10014621</v>
      </c>
      <c r="P109" t="s">
        <v>207</v>
      </c>
      <c r="Q109">
        <v>0</v>
      </c>
      <c r="R109" t="s">
        <v>3901</v>
      </c>
      <c r="S109" t="s">
        <v>3901</v>
      </c>
      <c r="T109">
        <v>11601501</v>
      </c>
      <c r="U109" s="16">
        <v>45845</v>
      </c>
      <c r="V109" s="16">
        <v>45910</v>
      </c>
      <c r="W109" s="16">
        <v>45845</v>
      </c>
      <c r="X109">
        <v>0</v>
      </c>
      <c r="Y109">
        <v>1290900</v>
      </c>
      <c r="Z109" t="s">
        <v>1568</v>
      </c>
      <c r="AA109" t="s">
        <v>245</v>
      </c>
      <c r="AB109" t="s">
        <v>121</v>
      </c>
      <c r="AC109" t="s">
        <v>255</v>
      </c>
      <c r="AE109" t="str">
        <f>IF(B109&gt;0,IF(B109&gt;0,(IF(B109&lt;&gt;'PLAN SEMANAL'!$A$2,BLTOTAL!AA109,""))),"")</f>
        <v>ACARREO</v>
      </c>
      <c r="AF109" t="str">
        <f>IF(AH109="Completo","Completo",IF(IF(B109&gt;0,_xlfn.XLOOKUP(B109,'Detalle reservas completas fesa'!K:K,'Detalle reservas completas fesa'!Q:Q,_xlfn.XLOOKUP(B109,'MB25'!L:L,'MB25'!Q:Q,"Incompleto")),"")="PENDIENTE","Incompleto",IF(B109&gt;0,_xlfn.XLOOKUP(B109,'Detalle reservas completas fesa'!K:K,'Detalle reservas completas fesa'!Q:Q,IF(AD109="SIN MATERIAL","Completo",IF(AD109="COMPLETO","Completo","Incompleto"))))))</f>
        <v>Incompleto</v>
      </c>
      <c r="AG109">
        <f>IF(B109&gt;0,_xlfn.XLOOKUP(B109,IW49BLTOTAL!A:A,IW49BLTOTAL!H:H),"")</f>
        <v>6</v>
      </c>
      <c r="AH109" t="str">
        <f>IF(IFERROR(_xlfn.XLOOKUP(B109,'Detalle custodia'!B:B,'Detalle custodia'!O:O),"")="custodia","Completo","")</f>
        <v/>
      </c>
    </row>
    <row r="110" spans="1:34" x14ac:dyDescent="0.35">
      <c r="A110" t="s">
        <v>207</v>
      </c>
      <c r="B110">
        <v>6624139</v>
      </c>
      <c r="C110" t="s">
        <v>129</v>
      </c>
      <c r="D110" t="s">
        <v>7664</v>
      </c>
      <c r="E110" t="s">
        <v>310</v>
      </c>
      <c r="F110" t="s">
        <v>402</v>
      </c>
      <c r="G110" t="s">
        <v>132</v>
      </c>
      <c r="H110" s="16">
        <v>45910</v>
      </c>
      <c r="J110" t="s">
        <v>856</v>
      </c>
      <c r="K110">
        <v>1213130</v>
      </c>
      <c r="L110" t="s">
        <v>385</v>
      </c>
      <c r="O110">
        <v>10014621</v>
      </c>
      <c r="P110" t="s">
        <v>207</v>
      </c>
      <c r="Q110">
        <v>0</v>
      </c>
      <c r="R110" t="s">
        <v>3901</v>
      </c>
      <c r="S110" t="s">
        <v>3901</v>
      </c>
      <c r="T110">
        <v>11601498</v>
      </c>
      <c r="U110" s="16">
        <v>45845</v>
      </c>
      <c r="V110" s="16">
        <v>45910</v>
      </c>
      <c r="W110" s="16">
        <v>45845</v>
      </c>
      <c r="X110">
        <v>0</v>
      </c>
      <c r="Y110">
        <v>1290900</v>
      </c>
      <c r="Z110" t="s">
        <v>1568</v>
      </c>
      <c r="AA110" t="s">
        <v>245</v>
      </c>
      <c r="AB110" t="s">
        <v>121</v>
      </c>
      <c r="AC110" t="s">
        <v>255</v>
      </c>
      <c r="AE110" t="str">
        <f>IF(B110&gt;0,IF(B110&gt;0,(IF(B110&lt;&gt;'PLAN SEMANAL'!$A$2,BLTOTAL!AA110,""))),"")</f>
        <v>ACARREO</v>
      </c>
      <c r="AF110" t="str">
        <f>IF(AH110="Completo","Completo",IF(IF(B110&gt;0,_xlfn.XLOOKUP(B110,'Detalle reservas completas fesa'!K:K,'Detalle reservas completas fesa'!Q:Q,_xlfn.XLOOKUP(B110,'MB25'!L:L,'MB25'!Q:Q,"Incompleto")),"")="PENDIENTE","Incompleto",IF(B110&gt;0,_xlfn.XLOOKUP(B110,'Detalle reservas completas fesa'!K:K,'Detalle reservas completas fesa'!Q:Q,IF(AD110="SIN MATERIAL","Completo",IF(AD110="COMPLETO","Completo","Incompleto"))))))</f>
        <v>Incompleto</v>
      </c>
      <c r="AG110">
        <f>IF(B110&gt;0,_xlfn.XLOOKUP(B110,IW49BLTOTAL!A:A,IW49BLTOTAL!H:H),"")</f>
        <v>2</v>
      </c>
      <c r="AH110" t="str">
        <f>IF(IFERROR(_xlfn.XLOOKUP(B110,'Detalle custodia'!B:B,'Detalle custodia'!O:O),"")="custodia","Completo","")</f>
        <v/>
      </c>
    </row>
    <row r="111" spans="1:34" x14ac:dyDescent="0.35">
      <c r="A111" t="s">
        <v>207</v>
      </c>
      <c r="B111">
        <v>6624137</v>
      </c>
      <c r="C111" t="s">
        <v>129</v>
      </c>
      <c r="D111" t="s">
        <v>7665</v>
      </c>
      <c r="E111" t="s">
        <v>310</v>
      </c>
      <c r="F111" t="s">
        <v>402</v>
      </c>
      <c r="G111" t="s">
        <v>132</v>
      </c>
      <c r="H111" s="16">
        <v>45930</v>
      </c>
      <c r="I111" s="16">
        <v>45930</v>
      </c>
      <c r="J111" t="s">
        <v>856</v>
      </c>
      <c r="K111">
        <v>1213130</v>
      </c>
      <c r="L111" t="s">
        <v>385</v>
      </c>
      <c r="O111">
        <v>10014621</v>
      </c>
      <c r="P111" t="s">
        <v>207</v>
      </c>
      <c r="Q111">
        <v>0</v>
      </c>
      <c r="R111" t="s">
        <v>3901</v>
      </c>
      <c r="S111" t="s">
        <v>3901</v>
      </c>
      <c r="T111">
        <v>11601496</v>
      </c>
      <c r="U111" s="16">
        <v>45845</v>
      </c>
      <c r="V111" s="16">
        <v>45930</v>
      </c>
      <c r="W111" s="16">
        <v>45845</v>
      </c>
      <c r="X111">
        <v>0</v>
      </c>
      <c r="Y111">
        <v>1290900</v>
      </c>
      <c r="Z111" t="s">
        <v>1568</v>
      </c>
      <c r="AA111" t="s">
        <v>245</v>
      </c>
      <c r="AB111" t="s">
        <v>121</v>
      </c>
      <c r="AC111" t="s">
        <v>255</v>
      </c>
      <c r="AE111" t="str">
        <f>IF(B111&gt;0,IF(B111&gt;0,(IF(B111&lt;&gt;'PLAN SEMANAL'!$A$2,BLTOTAL!AA111,""))),"")</f>
        <v>ACARREO</v>
      </c>
      <c r="AF111" t="str">
        <f>IF(AH111="Completo","Completo",IF(IF(B111&gt;0,_xlfn.XLOOKUP(B111,'Detalle reservas completas fesa'!K:K,'Detalle reservas completas fesa'!Q:Q,_xlfn.XLOOKUP(B111,'MB25'!L:L,'MB25'!Q:Q,"Incompleto")),"")="PENDIENTE","Incompleto",IF(B111&gt;0,_xlfn.XLOOKUP(B111,'Detalle reservas completas fesa'!K:K,'Detalle reservas completas fesa'!Q:Q,IF(AD111="SIN MATERIAL","Completo",IF(AD111="COMPLETO","Completo","Incompleto"))))))</f>
        <v>Incompleto</v>
      </c>
      <c r="AG111">
        <f>IF(B111&gt;0,_xlfn.XLOOKUP(B111,IW49BLTOTAL!A:A,IW49BLTOTAL!H:H),"")</f>
        <v>1</v>
      </c>
      <c r="AH111" t="str">
        <f>IF(IFERROR(_xlfn.XLOOKUP(B111,'Detalle custodia'!B:B,'Detalle custodia'!O:O),"")="custodia","Completo","")</f>
        <v/>
      </c>
    </row>
    <row r="112" spans="1:34" x14ac:dyDescent="0.35">
      <c r="A112" t="s">
        <v>207</v>
      </c>
      <c r="B112">
        <v>6624136</v>
      </c>
      <c r="C112" t="s">
        <v>129</v>
      </c>
      <c r="D112" t="s">
        <v>7517</v>
      </c>
      <c r="E112" t="s">
        <v>310</v>
      </c>
      <c r="F112" t="s">
        <v>402</v>
      </c>
      <c r="G112" t="s">
        <v>132</v>
      </c>
      <c r="H112" s="16">
        <v>45920</v>
      </c>
      <c r="I112" s="16">
        <v>45920</v>
      </c>
      <c r="J112" t="s">
        <v>856</v>
      </c>
      <c r="K112">
        <v>1213130</v>
      </c>
      <c r="L112" t="s">
        <v>385</v>
      </c>
      <c r="O112">
        <v>10014621</v>
      </c>
      <c r="P112" t="s">
        <v>207</v>
      </c>
      <c r="Q112">
        <v>0</v>
      </c>
      <c r="R112" t="s">
        <v>3901</v>
      </c>
      <c r="S112" t="s">
        <v>3901</v>
      </c>
      <c r="T112">
        <v>11601468</v>
      </c>
      <c r="U112" s="16">
        <v>45845</v>
      </c>
      <c r="V112" s="16">
        <v>45920</v>
      </c>
      <c r="W112" s="16">
        <v>45845</v>
      </c>
      <c r="X112">
        <v>0</v>
      </c>
      <c r="Y112">
        <v>1290900</v>
      </c>
      <c r="Z112" t="s">
        <v>1568</v>
      </c>
      <c r="AA112" t="s">
        <v>245</v>
      </c>
      <c r="AB112" t="s">
        <v>121</v>
      </c>
      <c r="AC112" t="s">
        <v>255</v>
      </c>
      <c r="AE112" t="str">
        <f>IF(B112&gt;0,IF(B112&gt;0,(IF(B112&lt;&gt;'PLAN SEMANAL'!$A$2,BLTOTAL!AA112,""))),"")</f>
        <v>ACARREO</v>
      </c>
      <c r="AF112" t="str">
        <f>IF(AH112="Completo","Completo",IF(IF(B112&gt;0,_xlfn.XLOOKUP(B112,'Detalle reservas completas fesa'!K:K,'Detalle reservas completas fesa'!Q:Q,_xlfn.XLOOKUP(B112,'MB25'!L:L,'MB25'!Q:Q,"Incompleto")),"")="PENDIENTE","Incompleto",IF(B112&gt;0,_xlfn.XLOOKUP(B112,'Detalle reservas completas fesa'!K:K,'Detalle reservas completas fesa'!Q:Q,IF(AD112="SIN MATERIAL","Completo",IF(AD112="COMPLETO","Completo","Incompleto"))))))</f>
        <v>Incompleto</v>
      </c>
      <c r="AG112">
        <f>IF(B112&gt;0,_xlfn.XLOOKUP(B112,IW49BLTOTAL!A:A,IW49BLTOTAL!H:H),"")</f>
        <v>6</v>
      </c>
      <c r="AH112" t="str">
        <f>IF(IFERROR(_xlfn.XLOOKUP(B112,'Detalle custodia'!B:B,'Detalle custodia'!O:O),"")="custodia","Completo","")</f>
        <v/>
      </c>
    </row>
    <row r="113" spans="1:34" x14ac:dyDescent="0.35">
      <c r="A113" t="s">
        <v>413</v>
      </c>
      <c r="B113">
        <v>6624135</v>
      </c>
      <c r="C113" t="s">
        <v>129</v>
      </c>
      <c r="D113" t="s">
        <v>7518</v>
      </c>
      <c r="E113" t="s">
        <v>310</v>
      </c>
      <c r="F113" t="s">
        <v>402</v>
      </c>
      <c r="G113" t="s">
        <v>132</v>
      </c>
      <c r="H113" s="16">
        <v>45924</v>
      </c>
      <c r="J113" t="s">
        <v>856</v>
      </c>
      <c r="K113">
        <v>1213130</v>
      </c>
      <c r="L113" t="s">
        <v>414</v>
      </c>
      <c r="O113">
        <v>10014620</v>
      </c>
      <c r="P113" t="s">
        <v>413</v>
      </c>
      <c r="Q113">
        <v>0</v>
      </c>
      <c r="R113" t="s">
        <v>3901</v>
      </c>
      <c r="S113" t="s">
        <v>3901</v>
      </c>
      <c r="T113">
        <v>11597775</v>
      </c>
      <c r="U113" s="16">
        <v>45845</v>
      </c>
      <c r="V113" s="16">
        <v>45924</v>
      </c>
      <c r="W113" s="16">
        <v>45845</v>
      </c>
      <c r="X113">
        <v>0</v>
      </c>
      <c r="Y113">
        <v>1290900</v>
      </c>
      <c r="Z113" t="s">
        <v>1568</v>
      </c>
      <c r="AA113" t="s">
        <v>245</v>
      </c>
      <c r="AB113" t="s">
        <v>121</v>
      </c>
      <c r="AC113" t="s">
        <v>255</v>
      </c>
      <c r="AE113" t="str">
        <f>IF(B113&gt;0,IF(B113&gt;0,(IF(B113&lt;&gt;'PLAN SEMANAL'!$A$2,BLTOTAL!AA113,""))),"")</f>
        <v>ACARREO</v>
      </c>
      <c r="AF113" t="str">
        <f>IF(AH113="Completo","Completo",IF(IF(B113&gt;0,_xlfn.XLOOKUP(B113,'Detalle reservas completas fesa'!K:K,'Detalle reservas completas fesa'!Q:Q,_xlfn.XLOOKUP(B113,'MB25'!L:L,'MB25'!Q:Q,"Incompleto")),"")="PENDIENTE","Incompleto",IF(B113&gt;0,_xlfn.XLOOKUP(B113,'Detalle reservas completas fesa'!K:K,'Detalle reservas completas fesa'!Q:Q,IF(AD113="SIN MATERIAL","Completo",IF(AD113="COMPLETO","Completo","Incompleto"))))))</f>
        <v>Incompleto</v>
      </c>
      <c r="AG113">
        <f>IF(B113&gt;0,_xlfn.XLOOKUP(B113,IW49BLTOTAL!A:A,IW49BLTOTAL!H:H),"")</f>
        <v>16</v>
      </c>
      <c r="AH113" t="str">
        <f>IF(IFERROR(_xlfn.XLOOKUP(B113,'Detalle custodia'!B:B,'Detalle custodia'!O:O),"")="custodia","Completo","")</f>
        <v/>
      </c>
    </row>
    <row r="114" spans="1:34" x14ac:dyDescent="0.35">
      <c r="A114" t="s">
        <v>313</v>
      </c>
      <c r="B114">
        <v>6624120</v>
      </c>
      <c r="C114" t="s">
        <v>129</v>
      </c>
      <c r="D114" t="s">
        <v>7519</v>
      </c>
      <c r="E114" t="s">
        <v>310</v>
      </c>
      <c r="F114" t="s">
        <v>402</v>
      </c>
      <c r="G114" t="s">
        <v>132</v>
      </c>
      <c r="H114" s="16">
        <v>45915</v>
      </c>
      <c r="J114" t="s">
        <v>856</v>
      </c>
      <c r="K114">
        <v>1213130</v>
      </c>
      <c r="L114" t="s">
        <v>314</v>
      </c>
      <c r="O114">
        <v>10014619</v>
      </c>
      <c r="P114" t="s">
        <v>313</v>
      </c>
      <c r="Q114">
        <v>0</v>
      </c>
      <c r="R114" t="s">
        <v>3901</v>
      </c>
      <c r="S114" t="s">
        <v>3901</v>
      </c>
      <c r="T114">
        <v>11602313</v>
      </c>
      <c r="U114" s="16">
        <v>45845</v>
      </c>
      <c r="V114" s="16">
        <v>45915</v>
      </c>
      <c r="W114" s="16">
        <v>45845</v>
      </c>
      <c r="X114">
        <v>0</v>
      </c>
      <c r="Y114">
        <v>1290900</v>
      </c>
      <c r="Z114" t="s">
        <v>1568</v>
      </c>
      <c r="AA114" t="s">
        <v>245</v>
      </c>
      <c r="AB114" t="s">
        <v>121</v>
      </c>
      <c r="AC114" t="s">
        <v>255</v>
      </c>
      <c r="AE114" t="str">
        <f>IF(B114&gt;0,IF(B114&gt;0,(IF(B114&lt;&gt;'PLAN SEMANAL'!$A$2,BLTOTAL!AA114,""))),"")</f>
        <v>ACARREO</v>
      </c>
      <c r="AF114" t="str">
        <f>IF(AH114="Completo","Completo",IF(IF(B114&gt;0,_xlfn.XLOOKUP(B114,'Detalle reservas completas fesa'!K:K,'Detalle reservas completas fesa'!Q:Q,_xlfn.XLOOKUP(B114,'MB25'!L:L,'MB25'!Q:Q,"Incompleto")),"")="PENDIENTE","Incompleto",IF(B114&gt;0,_xlfn.XLOOKUP(B114,'Detalle reservas completas fesa'!K:K,'Detalle reservas completas fesa'!Q:Q,IF(AD114="SIN MATERIAL","Completo",IF(AD114="COMPLETO","Completo","Incompleto"))))))</f>
        <v>Incompleto</v>
      </c>
      <c r="AG114">
        <f>IF(B114&gt;0,_xlfn.XLOOKUP(B114,IW49BLTOTAL!A:A,IW49BLTOTAL!H:H),"")</f>
        <v>1</v>
      </c>
      <c r="AH114" t="str">
        <f>IF(IFERROR(_xlfn.XLOOKUP(B114,'Detalle custodia'!B:B,'Detalle custodia'!O:O),"")="custodia","Completo","")</f>
        <v/>
      </c>
    </row>
    <row r="115" spans="1:34" x14ac:dyDescent="0.35">
      <c r="A115" t="s">
        <v>313</v>
      </c>
      <c r="B115">
        <v>6624119</v>
      </c>
      <c r="C115" t="s">
        <v>129</v>
      </c>
      <c r="D115" t="s">
        <v>7520</v>
      </c>
      <c r="E115" t="s">
        <v>310</v>
      </c>
      <c r="F115" t="s">
        <v>402</v>
      </c>
      <c r="G115" t="s">
        <v>132</v>
      </c>
      <c r="H115" s="16">
        <v>45903</v>
      </c>
      <c r="J115" t="s">
        <v>856</v>
      </c>
      <c r="K115">
        <v>1213130</v>
      </c>
      <c r="L115" t="s">
        <v>314</v>
      </c>
      <c r="O115">
        <v>10014619</v>
      </c>
      <c r="P115" t="s">
        <v>313</v>
      </c>
      <c r="Q115">
        <v>0</v>
      </c>
      <c r="R115" t="s">
        <v>3901</v>
      </c>
      <c r="S115" t="s">
        <v>3901</v>
      </c>
      <c r="T115">
        <v>11602312</v>
      </c>
      <c r="U115" s="16">
        <v>45845</v>
      </c>
      <c r="V115" s="16">
        <v>45903</v>
      </c>
      <c r="W115" s="16">
        <v>45845</v>
      </c>
      <c r="X115">
        <v>0</v>
      </c>
      <c r="Y115">
        <v>1290900</v>
      </c>
      <c r="Z115" t="s">
        <v>1568</v>
      </c>
      <c r="AA115" t="s">
        <v>245</v>
      </c>
      <c r="AB115" t="s">
        <v>121</v>
      </c>
      <c r="AC115" t="s">
        <v>255</v>
      </c>
      <c r="AE115" t="str">
        <f>IF(B115&gt;0,IF(B115&gt;0,(IF(B115&lt;&gt;'PLAN SEMANAL'!$A$2,BLTOTAL!AA115,""))),"")</f>
        <v>ACARREO</v>
      </c>
      <c r="AF115" t="str">
        <f>IF(AH115="Completo","Completo",IF(IF(B115&gt;0,_xlfn.XLOOKUP(B115,'Detalle reservas completas fesa'!K:K,'Detalle reservas completas fesa'!Q:Q,_xlfn.XLOOKUP(B115,'MB25'!L:L,'MB25'!Q:Q,"Incompleto")),"")="PENDIENTE","Incompleto",IF(B115&gt;0,_xlfn.XLOOKUP(B115,'Detalle reservas completas fesa'!K:K,'Detalle reservas completas fesa'!Q:Q,IF(AD115="SIN MATERIAL","Completo",IF(AD115="COMPLETO","Completo","Incompleto"))))))</f>
        <v>Incompleto</v>
      </c>
      <c r="AG115">
        <f>IF(B115&gt;0,_xlfn.XLOOKUP(B115,IW49BLTOTAL!A:A,IW49BLTOTAL!H:H),"")</f>
        <v>1</v>
      </c>
      <c r="AH115" t="str">
        <f>IF(IFERROR(_xlfn.XLOOKUP(B115,'Detalle custodia'!B:B,'Detalle custodia'!O:O),"")="custodia","Completo","")</f>
        <v/>
      </c>
    </row>
    <row r="116" spans="1:34" x14ac:dyDescent="0.35">
      <c r="A116" t="s">
        <v>313</v>
      </c>
      <c r="B116">
        <v>6624118</v>
      </c>
      <c r="C116" t="s">
        <v>129</v>
      </c>
      <c r="D116" t="s">
        <v>7521</v>
      </c>
      <c r="E116" t="s">
        <v>310</v>
      </c>
      <c r="F116" t="s">
        <v>402</v>
      </c>
      <c r="G116" t="s">
        <v>132</v>
      </c>
      <c r="H116" s="16">
        <v>45903</v>
      </c>
      <c r="J116" t="s">
        <v>856</v>
      </c>
      <c r="K116">
        <v>1213130</v>
      </c>
      <c r="L116" t="s">
        <v>314</v>
      </c>
      <c r="O116">
        <v>10014619</v>
      </c>
      <c r="P116" t="s">
        <v>313</v>
      </c>
      <c r="Q116">
        <v>0</v>
      </c>
      <c r="R116" t="s">
        <v>3901</v>
      </c>
      <c r="S116" t="s">
        <v>3901</v>
      </c>
      <c r="T116">
        <v>11602300</v>
      </c>
      <c r="U116" s="16">
        <v>45845</v>
      </c>
      <c r="V116" s="16">
        <v>45903</v>
      </c>
      <c r="W116" s="16">
        <v>45845</v>
      </c>
      <c r="X116">
        <v>0</v>
      </c>
      <c r="Y116">
        <v>1290900</v>
      </c>
      <c r="Z116" t="s">
        <v>1568</v>
      </c>
      <c r="AA116" t="s">
        <v>245</v>
      </c>
      <c r="AB116" t="s">
        <v>121</v>
      </c>
      <c r="AC116" t="s">
        <v>255</v>
      </c>
      <c r="AE116" t="str">
        <f>IF(B116&gt;0,IF(B116&gt;0,(IF(B116&lt;&gt;'PLAN SEMANAL'!$A$2,BLTOTAL!AA116,""))),"")</f>
        <v>ACARREO</v>
      </c>
      <c r="AF116" t="str">
        <f>IF(AH116="Completo","Completo",IF(IF(B116&gt;0,_xlfn.XLOOKUP(B116,'Detalle reservas completas fesa'!K:K,'Detalle reservas completas fesa'!Q:Q,_xlfn.XLOOKUP(B116,'MB25'!L:L,'MB25'!Q:Q,"Incompleto")),"")="PENDIENTE","Incompleto",IF(B116&gt;0,_xlfn.XLOOKUP(B116,'Detalle reservas completas fesa'!K:K,'Detalle reservas completas fesa'!Q:Q,IF(AD116="SIN MATERIAL","Completo",IF(AD116="COMPLETO","Completo","Incompleto"))))))</f>
        <v>Incompleto</v>
      </c>
      <c r="AG116">
        <f>IF(B116&gt;0,_xlfn.XLOOKUP(B116,IW49BLTOTAL!A:A,IW49BLTOTAL!H:H),"")</f>
        <v>16</v>
      </c>
      <c r="AH116" t="str">
        <f>IF(IFERROR(_xlfn.XLOOKUP(B116,'Detalle custodia'!B:B,'Detalle custodia'!O:O),"")="custodia","Completo","")</f>
        <v/>
      </c>
    </row>
    <row r="117" spans="1:34" x14ac:dyDescent="0.35">
      <c r="A117" t="s">
        <v>294</v>
      </c>
      <c r="B117">
        <v>6624117</v>
      </c>
      <c r="C117" t="s">
        <v>129</v>
      </c>
      <c r="D117" t="s">
        <v>7519</v>
      </c>
      <c r="E117" t="s">
        <v>310</v>
      </c>
      <c r="F117" t="s">
        <v>402</v>
      </c>
      <c r="G117" t="s">
        <v>132</v>
      </c>
      <c r="H117" s="16">
        <v>45915</v>
      </c>
      <c r="J117" t="s">
        <v>856</v>
      </c>
      <c r="K117">
        <v>1213130</v>
      </c>
      <c r="L117" t="s">
        <v>295</v>
      </c>
      <c r="O117">
        <v>10014618</v>
      </c>
      <c r="P117" t="s">
        <v>294</v>
      </c>
      <c r="Q117">
        <v>0</v>
      </c>
      <c r="R117" t="s">
        <v>3901</v>
      </c>
      <c r="S117" t="s">
        <v>3901</v>
      </c>
      <c r="T117">
        <v>11601739</v>
      </c>
      <c r="U117" s="16">
        <v>45845</v>
      </c>
      <c r="V117" s="16">
        <v>45915</v>
      </c>
      <c r="W117" s="16">
        <v>45845</v>
      </c>
      <c r="X117">
        <v>0</v>
      </c>
      <c r="Y117">
        <v>1290900</v>
      </c>
      <c r="Z117" t="s">
        <v>1568</v>
      </c>
      <c r="AA117" t="s">
        <v>245</v>
      </c>
      <c r="AB117" t="s">
        <v>121</v>
      </c>
      <c r="AC117" t="s">
        <v>255</v>
      </c>
      <c r="AE117" t="str">
        <f>IF(B117&gt;0,IF(B117&gt;0,(IF(B117&lt;&gt;'PLAN SEMANAL'!$A$2,BLTOTAL!AA117,""))),"")</f>
        <v>ACARREO</v>
      </c>
      <c r="AF117" t="str">
        <f>IF(AH117="Completo","Completo",IF(IF(B117&gt;0,_xlfn.XLOOKUP(B117,'Detalle reservas completas fesa'!K:K,'Detalle reservas completas fesa'!Q:Q,_xlfn.XLOOKUP(B117,'MB25'!L:L,'MB25'!Q:Q,"Incompleto")),"")="PENDIENTE","Incompleto",IF(B117&gt;0,_xlfn.XLOOKUP(B117,'Detalle reservas completas fesa'!K:K,'Detalle reservas completas fesa'!Q:Q,IF(AD117="SIN MATERIAL","Completo",IF(AD117="COMPLETO","Completo","Incompleto"))))))</f>
        <v>Incompleto</v>
      </c>
      <c r="AG117">
        <f>IF(B117&gt;0,_xlfn.XLOOKUP(B117,IW49BLTOTAL!A:A,IW49BLTOTAL!H:H),"")</f>
        <v>1</v>
      </c>
      <c r="AH117" t="str">
        <f>IF(IFERROR(_xlfn.XLOOKUP(B117,'Detalle custodia'!B:B,'Detalle custodia'!O:O),"")="custodia","Completo","")</f>
        <v/>
      </c>
    </row>
    <row r="118" spans="1:34" x14ac:dyDescent="0.35">
      <c r="A118" t="s">
        <v>294</v>
      </c>
      <c r="B118">
        <v>6624076</v>
      </c>
      <c r="C118" t="s">
        <v>129</v>
      </c>
      <c r="D118" t="s">
        <v>7522</v>
      </c>
      <c r="E118" t="s">
        <v>310</v>
      </c>
      <c r="F118" t="s">
        <v>402</v>
      </c>
      <c r="G118" t="s">
        <v>132</v>
      </c>
      <c r="H118" s="16">
        <v>45808</v>
      </c>
      <c r="J118" t="s">
        <v>856</v>
      </c>
      <c r="K118">
        <v>1213130</v>
      </c>
      <c r="L118" t="s">
        <v>295</v>
      </c>
      <c r="O118">
        <v>10014618</v>
      </c>
      <c r="P118" t="s">
        <v>294</v>
      </c>
      <c r="Q118">
        <v>0</v>
      </c>
      <c r="R118" t="s">
        <v>3901</v>
      </c>
      <c r="S118" t="s">
        <v>3901</v>
      </c>
      <c r="T118">
        <v>11601734</v>
      </c>
      <c r="U118" s="16">
        <v>45845</v>
      </c>
      <c r="V118" s="16">
        <v>45808</v>
      </c>
      <c r="W118" s="16">
        <v>45845</v>
      </c>
      <c r="X118">
        <v>0</v>
      </c>
      <c r="Y118">
        <v>1290900</v>
      </c>
      <c r="Z118" t="s">
        <v>1568</v>
      </c>
      <c r="AA118" t="s">
        <v>245</v>
      </c>
      <c r="AB118" t="s">
        <v>121</v>
      </c>
      <c r="AC118" t="s">
        <v>255</v>
      </c>
      <c r="AE118" t="str">
        <f>IF(B118&gt;0,IF(B118&gt;0,(IF(B118&lt;&gt;'PLAN SEMANAL'!$A$2,BLTOTAL!AA118,""))),"")</f>
        <v>ACARREO</v>
      </c>
      <c r="AF118" t="str">
        <f>IF(AH118="Completo","Completo",IF(IF(B118&gt;0,_xlfn.XLOOKUP(B118,'Detalle reservas completas fesa'!K:K,'Detalle reservas completas fesa'!Q:Q,_xlfn.XLOOKUP(B118,'MB25'!L:L,'MB25'!Q:Q,"Incompleto")),"")="PENDIENTE","Incompleto",IF(B118&gt;0,_xlfn.XLOOKUP(B118,'Detalle reservas completas fesa'!K:K,'Detalle reservas completas fesa'!Q:Q,IF(AD118="SIN MATERIAL","Completo",IF(AD118="COMPLETO","Completo","Incompleto"))))))</f>
        <v>Incompleto</v>
      </c>
      <c r="AG118">
        <f>IF(B118&gt;0,_xlfn.XLOOKUP(B118,IW49BLTOTAL!A:A,IW49BLTOTAL!H:H),"")</f>
        <v>1</v>
      </c>
      <c r="AH118" t="str">
        <f>IF(IFERROR(_xlfn.XLOOKUP(B118,'Detalle custodia'!B:B,'Detalle custodia'!O:O),"")="custodia","Completo","")</f>
        <v/>
      </c>
    </row>
    <row r="119" spans="1:34" x14ac:dyDescent="0.35">
      <c r="A119" t="s">
        <v>294</v>
      </c>
      <c r="B119">
        <v>6624074</v>
      </c>
      <c r="C119" t="s">
        <v>129</v>
      </c>
      <c r="D119" t="s">
        <v>7523</v>
      </c>
      <c r="E119" t="s">
        <v>310</v>
      </c>
      <c r="F119" t="s">
        <v>402</v>
      </c>
      <c r="G119" t="s">
        <v>132</v>
      </c>
      <c r="H119" s="16">
        <v>45921</v>
      </c>
      <c r="J119" t="s">
        <v>856</v>
      </c>
      <c r="K119">
        <v>1213130</v>
      </c>
      <c r="L119" t="s">
        <v>295</v>
      </c>
      <c r="O119">
        <v>10014618</v>
      </c>
      <c r="P119" t="s">
        <v>294</v>
      </c>
      <c r="Q119">
        <v>0</v>
      </c>
      <c r="R119" t="s">
        <v>3901</v>
      </c>
      <c r="S119" t="s">
        <v>3901</v>
      </c>
      <c r="T119">
        <v>11601732</v>
      </c>
      <c r="U119" s="16">
        <v>45845</v>
      </c>
      <c r="V119" s="16">
        <v>45921</v>
      </c>
      <c r="W119" s="16">
        <v>45845</v>
      </c>
      <c r="X119">
        <v>0</v>
      </c>
      <c r="Y119">
        <v>1290900</v>
      </c>
      <c r="Z119" t="s">
        <v>1568</v>
      </c>
      <c r="AA119" t="s">
        <v>245</v>
      </c>
      <c r="AB119" t="s">
        <v>121</v>
      </c>
      <c r="AC119" t="s">
        <v>255</v>
      </c>
      <c r="AE119" t="str">
        <f>IF(B119&gt;0,IF(B119&gt;0,(IF(B119&lt;&gt;'PLAN SEMANAL'!$A$2,BLTOTAL!AA119,""))),"")</f>
        <v>ACARREO</v>
      </c>
      <c r="AF119" t="str">
        <f>IF(AH119="Completo","Completo",IF(IF(B119&gt;0,_xlfn.XLOOKUP(B119,'Detalle reservas completas fesa'!K:K,'Detalle reservas completas fesa'!Q:Q,_xlfn.XLOOKUP(B119,'MB25'!L:L,'MB25'!Q:Q,"Incompleto")),"")="PENDIENTE","Incompleto",IF(B119&gt;0,_xlfn.XLOOKUP(B119,'Detalle reservas completas fesa'!K:K,'Detalle reservas completas fesa'!Q:Q,IF(AD119="SIN MATERIAL","Completo",IF(AD119="COMPLETO","Completo","Incompleto"))))))</f>
        <v>Incompleto</v>
      </c>
      <c r="AG119">
        <f>IF(B119&gt;0,_xlfn.XLOOKUP(B119,IW49BLTOTAL!A:A,IW49BLTOTAL!H:H),"")</f>
        <v>3</v>
      </c>
      <c r="AH119" t="str">
        <f>IF(IFERROR(_xlfn.XLOOKUP(B119,'Detalle custodia'!B:B,'Detalle custodia'!O:O),"")="custodia","Completo","")</f>
        <v/>
      </c>
    </row>
    <row r="120" spans="1:34" x14ac:dyDescent="0.35">
      <c r="A120" t="s">
        <v>294</v>
      </c>
      <c r="B120">
        <v>6624071</v>
      </c>
      <c r="C120" t="s">
        <v>129</v>
      </c>
      <c r="D120" t="s">
        <v>7524</v>
      </c>
      <c r="E120" t="s">
        <v>310</v>
      </c>
      <c r="F120" t="s">
        <v>402</v>
      </c>
      <c r="G120" t="s">
        <v>132</v>
      </c>
      <c r="H120" s="16">
        <v>45920</v>
      </c>
      <c r="J120" t="s">
        <v>856</v>
      </c>
      <c r="K120">
        <v>1213130</v>
      </c>
      <c r="L120" t="s">
        <v>295</v>
      </c>
      <c r="O120">
        <v>10014618</v>
      </c>
      <c r="P120" t="s">
        <v>294</v>
      </c>
      <c r="Q120">
        <v>0</v>
      </c>
      <c r="R120" t="s">
        <v>3901</v>
      </c>
      <c r="S120" t="s">
        <v>3901</v>
      </c>
      <c r="T120">
        <v>11601731</v>
      </c>
      <c r="U120" s="16">
        <v>45845</v>
      </c>
      <c r="V120" s="16">
        <v>45920</v>
      </c>
      <c r="W120" s="16">
        <v>45845</v>
      </c>
      <c r="X120">
        <v>0</v>
      </c>
      <c r="Y120">
        <v>1290900</v>
      </c>
      <c r="Z120" t="s">
        <v>1568</v>
      </c>
      <c r="AA120" t="s">
        <v>245</v>
      </c>
      <c r="AB120" t="s">
        <v>121</v>
      </c>
      <c r="AC120" t="s">
        <v>255</v>
      </c>
      <c r="AE120" t="str">
        <f>IF(B120&gt;0,IF(B120&gt;0,(IF(B120&lt;&gt;'PLAN SEMANAL'!$A$2,BLTOTAL!AA120,""))),"")</f>
        <v>ACARREO</v>
      </c>
      <c r="AF120" t="str">
        <f>IF(AH120="Completo","Completo",IF(IF(B120&gt;0,_xlfn.XLOOKUP(B120,'Detalle reservas completas fesa'!K:K,'Detalle reservas completas fesa'!Q:Q,_xlfn.XLOOKUP(B120,'MB25'!L:L,'MB25'!Q:Q,"Incompleto")),"")="PENDIENTE","Incompleto",IF(B120&gt;0,_xlfn.XLOOKUP(B120,'Detalle reservas completas fesa'!K:K,'Detalle reservas completas fesa'!Q:Q,IF(AD120="SIN MATERIAL","Completo",IF(AD120="COMPLETO","Completo","Incompleto"))))))</f>
        <v>Incompleto</v>
      </c>
      <c r="AG120">
        <f>IF(B120&gt;0,_xlfn.XLOOKUP(B120,IW49BLTOTAL!A:A,IW49BLTOTAL!H:H),"")</f>
        <v>3</v>
      </c>
      <c r="AH120" t="str">
        <f>IF(IFERROR(_xlfn.XLOOKUP(B120,'Detalle custodia'!B:B,'Detalle custodia'!O:O),"")="custodia","Completo","")</f>
        <v/>
      </c>
    </row>
    <row r="121" spans="1:34" x14ac:dyDescent="0.35">
      <c r="A121" t="s">
        <v>202</v>
      </c>
      <c r="B121">
        <v>6624070</v>
      </c>
      <c r="C121" t="s">
        <v>129</v>
      </c>
      <c r="D121" t="s">
        <v>7525</v>
      </c>
      <c r="E121" t="s">
        <v>310</v>
      </c>
      <c r="F121" t="s">
        <v>402</v>
      </c>
      <c r="G121" t="s">
        <v>132</v>
      </c>
      <c r="H121" s="16">
        <v>45901</v>
      </c>
      <c r="I121" s="16">
        <v>45901</v>
      </c>
      <c r="J121" t="s">
        <v>856</v>
      </c>
      <c r="K121">
        <v>1213130</v>
      </c>
      <c r="L121" t="s">
        <v>396</v>
      </c>
      <c r="O121">
        <v>10014615</v>
      </c>
      <c r="P121" t="s">
        <v>202</v>
      </c>
      <c r="Q121">
        <v>0</v>
      </c>
      <c r="R121" t="s">
        <v>3901</v>
      </c>
      <c r="S121" t="s">
        <v>3901</v>
      </c>
      <c r="T121">
        <v>11603617</v>
      </c>
      <c r="U121" s="16">
        <v>45845</v>
      </c>
      <c r="V121" s="16">
        <v>45901</v>
      </c>
      <c r="W121" s="16">
        <v>45845</v>
      </c>
      <c r="X121">
        <v>0</v>
      </c>
      <c r="Y121">
        <v>1290900</v>
      </c>
      <c r="Z121" t="s">
        <v>1568</v>
      </c>
      <c r="AA121" t="s">
        <v>245</v>
      </c>
      <c r="AB121" t="s">
        <v>121</v>
      </c>
      <c r="AC121" t="s">
        <v>255</v>
      </c>
      <c r="AE121" t="str">
        <f>IF(B121&gt;0,IF(B121&gt;0,(IF(B121&lt;&gt;'PLAN SEMANAL'!$A$2,BLTOTAL!AA121,""))),"")</f>
        <v>ACARREO</v>
      </c>
      <c r="AF121" t="str">
        <f>IF(AH121="Completo","Completo",IF(IF(B121&gt;0,_xlfn.XLOOKUP(B121,'Detalle reservas completas fesa'!K:K,'Detalle reservas completas fesa'!Q:Q,_xlfn.XLOOKUP(B121,'MB25'!L:L,'MB25'!Q:Q,"Incompleto")),"")="PENDIENTE","Incompleto",IF(B121&gt;0,_xlfn.XLOOKUP(B121,'Detalle reservas completas fesa'!K:K,'Detalle reservas completas fesa'!Q:Q,IF(AD121="SIN MATERIAL","Completo",IF(AD121="COMPLETO","Completo","Incompleto"))))))</f>
        <v>Incompleto</v>
      </c>
      <c r="AG121">
        <f>IF(B121&gt;0,_xlfn.XLOOKUP(B121,IW49BLTOTAL!A:A,IW49BLTOTAL!H:H),"")</f>
        <v>2</v>
      </c>
      <c r="AH121" t="str">
        <f>IF(IFERROR(_xlfn.XLOOKUP(B121,'Detalle custodia'!B:B,'Detalle custodia'!O:O),"")="custodia","Completo","")</f>
        <v/>
      </c>
    </row>
    <row r="122" spans="1:34" x14ac:dyDescent="0.35">
      <c r="A122" t="s">
        <v>210</v>
      </c>
      <c r="B122">
        <v>6624067</v>
      </c>
      <c r="C122" t="s">
        <v>129</v>
      </c>
      <c r="D122" t="s">
        <v>7526</v>
      </c>
      <c r="E122" t="s">
        <v>310</v>
      </c>
      <c r="F122" t="s">
        <v>402</v>
      </c>
      <c r="G122" t="s">
        <v>132</v>
      </c>
      <c r="H122" s="16">
        <v>45927</v>
      </c>
      <c r="J122" t="s">
        <v>856</v>
      </c>
      <c r="K122">
        <v>1213130</v>
      </c>
      <c r="L122" t="s">
        <v>395</v>
      </c>
      <c r="O122">
        <v>10014608</v>
      </c>
      <c r="P122" t="s">
        <v>210</v>
      </c>
      <c r="Q122">
        <v>0</v>
      </c>
      <c r="R122" t="s">
        <v>3901</v>
      </c>
      <c r="S122" t="s">
        <v>3901</v>
      </c>
      <c r="T122">
        <v>11599624</v>
      </c>
      <c r="U122" s="16">
        <v>45845</v>
      </c>
      <c r="V122" s="16">
        <v>45927</v>
      </c>
      <c r="W122" s="16">
        <v>45845</v>
      </c>
      <c r="X122">
        <v>0</v>
      </c>
      <c r="Y122">
        <v>1290900</v>
      </c>
      <c r="Z122" t="s">
        <v>1568</v>
      </c>
      <c r="AA122" t="s">
        <v>245</v>
      </c>
      <c r="AB122" t="s">
        <v>121</v>
      </c>
      <c r="AC122" t="s">
        <v>255</v>
      </c>
      <c r="AE122" t="str">
        <f>IF(B122&gt;0,IF(B122&gt;0,(IF(B122&lt;&gt;'PLAN SEMANAL'!$A$2,BLTOTAL!AA122,""))),"")</f>
        <v>ACARREO</v>
      </c>
      <c r="AF122" t="str">
        <f>IF(AH122="Completo","Completo",IF(IF(B122&gt;0,_xlfn.XLOOKUP(B122,'Detalle reservas completas fesa'!K:K,'Detalle reservas completas fesa'!Q:Q,_xlfn.XLOOKUP(B122,'MB25'!L:L,'MB25'!Q:Q,"Incompleto")),"")="PENDIENTE","Incompleto",IF(B122&gt;0,_xlfn.XLOOKUP(B122,'Detalle reservas completas fesa'!K:K,'Detalle reservas completas fesa'!Q:Q,IF(AD122="SIN MATERIAL","Completo",IF(AD122="COMPLETO","Completo","Incompleto"))))))</f>
        <v>Incompleto</v>
      </c>
      <c r="AG122">
        <f>IF(B122&gt;0,_xlfn.XLOOKUP(B122,IW49BLTOTAL!A:A,IW49BLTOTAL!H:H),"")</f>
        <v>8</v>
      </c>
      <c r="AH122" t="str">
        <f>IF(IFERROR(_xlfn.XLOOKUP(B122,'Detalle custodia'!B:B,'Detalle custodia'!O:O),"")="custodia","Completo","")</f>
        <v/>
      </c>
    </row>
    <row r="123" spans="1:34" x14ac:dyDescent="0.35">
      <c r="A123" t="s">
        <v>158</v>
      </c>
      <c r="B123">
        <v>6624065</v>
      </c>
      <c r="C123" t="s">
        <v>129</v>
      </c>
      <c r="D123" t="s">
        <v>7527</v>
      </c>
      <c r="E123" t="s">
        <v>310</v>
      </c>
      <c r="F123" t="s">
        <v>402</v>
      </c>
      <c r="G123" t="s">
        <v>132</v>
      </c>
      <c r="H123" s="16">
        <v>45901</v>
      </c>
      <c r="I123" s="16">
        <v>45901</v>
      </c>
      <c r="J123" t="s">
        <v>856</v>
      </c>
      <c r="K123">
        <v>1213130</v>
      </c>
      <c r="L123" t="s">
        <v>397</v>
      </c>
      <c r="O123">
        <v>10014604</v>
      </c>
      <c r="P123" t="s">
        <v>158</v>
      </c>
      <c r="Q123">
        <v>0</v>
      </c>
      <c r="R123" t="s">
        <v>3901</v>
      </c>
      <c r="S123" t="s">
        <v>3901</v>
      </c>
      <c r="T123">
        <v>11595745</v>
      </c>
      <c r="U123" s="16">
        <v>45845</v>
      </c>
      <c r="V123" s="16">
        <v>45901</v>
      </c>
      <c r="W123" s="16">
        <v>45845</v>
      </c>
      <c r="X123">
        <v>0</v>
      </c>
      <c r="Y123">
        <v>1290900</v>
      </c>
      <c r="Z123" t="s">
        <v>1568</v>
      </c>
      <c r="AA123" t="s">
        <v>245</v>
      </c>
      <c r="AB123" t="s">
        <v>121</v>
      </c>
      <c r="AC123" t="s">
        <v>255</v>
      </c>
      <c r="AE123" t="str">
        <f>IF(B123&gt;0,IF(B123&gt;0,(IF(B123&lt;&gt;'PLAN SEMANAL'!$A$2,BLTOTAL!AA123,""))),"")</f>
        <v>ACARREO</v>
      </c>
      <c r="AF123" t="str">
        <f>IF(AH123="Completo","Completo",IF(IF(B123&gt;0,_xlfn.XLOOKUP(B123,'Detalle reservas completas fesa'!K:K,'Detalle reservas completas fesa'!Q:Q,_xlfn.XLOOKUP(B123,'MB25'!L:L,'MB25'!Q:Q,"Incompleto")),"")="PENDIENTE","Incompleto",IF(B123&gt;0,_xlfn.XLOOKUP(B123,'Detalle reservas completas fesa'!K:K,'Detalle reservas completas fesa'!Q:Q,IF(AD123="SIN MATERIAL","Completo",IF(AD123="COMPLETO","Completo","Incompleto"))))))</f>
        <v>Incompleto</v>
      </c>
      <c r="AG123">
        <f>IF(B123&gt;0,_xlfn.XLOOKUP(B123,IW49BLTOTAL!A:A,IW49BLTOTAL!H:H),"")</f>
        <v>8</v>
      </c>
      <c r="AH123" t="str">
        <f>IF(IFERROR(_xlfn.XLOOKUP(B123,'Detalle custodia'!B:B,'Detalle custodia'!O:O),"")="custodia","Completo","")</f>
        <v/>
      </c>
    </row>
    <row r="124" spans="1:34" x14ac:dyDescent="0.35">
      <c r="A124" t="s">
        <v>571</v>
      </c>
      <c r="B124">
        <v>6624030</v>
      </c>
      <c r="C124" t="s">
        <v>511</v>
      </c>
      <c r="D124" t="s">
        <v>7528</v>
      </c>
      <c r="E124" t="s">
        <v>310</v>
      </c>
      <c r="F124" t="s">
        <v>402</v>
      </c>
      <c r="G124" t="s">
        <v>132</v>
      </c>
      <c r="H124" s="16">
        <v>45865</v>
      </c>
      <c r="I124" s="16">
        <v>45865</v>
      </c>
      <c r="J124" t="s">
        <v>856</v>
      </c>
      <c r="K124">
        <v>1291900</v>
      </c>
      <c r="L124" t="s">
        <v>572</v>
      </c>
      <c r="O124">
        <v>202332</v>
      </c>
      <c r="P124" t="s">
        <v>573</v>
      </c>
      <c r="Q124">
        <v>0</v>
      </c>
      <c r="R124" t="s">
        <v>3901</v>
      </c>
      <c r="S124" t="s">
        <v>3901</v>
      </c>
      <c r="T124">
        <v>11612877</v>
      </c>
      <c r="U124" s="16">
        <v>45845</v>
      </c>
      <c r="V124" s="16">
        <v>45865</v>
      </c>
      <c r="W124" s="16">
        <v>45845</v>
      </c>
      <c r="X124">
        <v>0</v>
      </c>
      <c r="Y124">
        <v>1290900</v>
      </c>
      <c r="Z124" t="s">
        <v>1568</v>
      </c>
      <c r="AA124" t="s">
        <v>249</v>
      </c>
      <c r="AB124" t="s">
        <v>432</v>
      </c>
      <c r="AC124" t="s">
        <v>255</v>
      </c>
      <c r="AE124" t="str">
        <f>IF(B124&gt;0,IF(B124&gt;0,(IF(B124&lt;&gt;'PLAN SEMANAL'!$A$2,BLTOTAL!AA124,""))),"")</f>
        <v>SOPORTE</v>
      </c>
      <c r="AF124" t="str">
        <f>IF(AH124="Completo","Completo",IF(IF(B124&gt;0,_xlfn.XLOOKUP(B124,'Detalle reservas completas fesa'!K:K,'Detalle reservas completas fesa'!Q:Q,_xlfn.XLOOKUP(B124,'MB25'!L:L,'MB25'!Q:Q,"Incompleto")),"")="PENDIENTE","Incompleto",IF(B124&gt;0,_xlfn.XLOOKUP(B124,'Detalle reservas completas fesa'!K:K,'Detalle reservas completas fesa'!Q:Q,IF(AD124="SIN MATERIAL","Completo",IF(AD124="COMPLETO","Completo","Incompleto"))))))</f>
        <v>Incompleto</v>
      </c>
      <c r="AG124">
        <f>IF(B124&gt;0,_xlfn.XLOOKUP(B124,IW49BLTOTAL!A:A,IW49BLTOTAL!H:H),"")</f>
        <v>10</v>
      </c>
      <c r="AH124" t="str">
        <f>IF(IFERROR(_xlfn.XLOOKUP(B124,'Detalle custodia'!B:B,'Detalle custodia'!O:O),"")="custodia","Completo","")</f>
        <v/>
      </c>
    </row>
    <row r="125" spans="1:34" x14ac:dyDescent="0.35">
      <c r="A125" t="s">
        <v>209</v>
      </c>
      <c r="B125">
        <v>6623849</v>
      </c>
      <c r="C125" t="s">
        <v>129</v>
      </c>
      <c r="D125" t="s">
        <v>7529</v>
      </c>
      <c r="E125" t="s">
        <v>310</v>
      </c>
      <c r="F125" t="s">
        <v>133</v>
      </c>
      <c r="G125" t="s">
        <v>132</v>
      </c>
      <c r="H125" s="16">
        <v>45863</v>
      </c>
      <c r="I125" s="16">
        <v>45863</v>
      </c>
      <c r="J125" t="s">
        <v>856</v>
      </c>
      <c r="K125">
        <v>1215152</v>
      </c>
      <c r="L125" t="s">
        <v>280</v>
      </c>
      <c r="O125">
        <v>10014630</v>
      </c>
      <c r="P125" t="s">
        <v>209</v>
      </c>
      <c r="Q125">
        <v>0</v>
      </c>
      <c r="R125" t="s">
        <v>3901</v>
      </c>
      <c r="S125" t="s">
        <v>342</v>
      </c>
      <c r="T125">
        <v>11609899</v>
      </c>
      <c r="U125" s="16">
        <v>45844</v>
      </c>
      <c r="V125" s="16">
        <v>45863</v>
      </c>
      <c r="W125" s="16">
        <v>45844</v>
      </c>
      <c r="X125">
        <v>0</v>
      </c>
      <c r="Y125">
        <v>1290900</v>
      </c>
      <c r="Z125" t="s">
        <v>1568</v>
      </c>
      <c r="AA125" t="s">
        <v>246</v>
      </c>
      <c r="AB125" t="s">
        <v>121</v>
      </c>
      <c r="AC125" t="s">
        <v>255</v>
      </c>
      <c r="AD125" t="s">
        <v>141</v>
      </c>
      <c r="AE125" t="str">
        <f>IF(B125&gt;0,IF(B125&gt;0,(IF(B125&lt;&gt;'PLAN SEMANAL'!$A$2,BLTOTAL!AA125,""))),"")</f>
        <v>AUXILIAR</v>
      </c>
      <c r="AF125" t="str">
        <f>IF(AH125="Completo","Completo",IF(IF(B125&gt;0,_xlfn.XLOOKUP(B125,'Detalle reservas completas fesa'!K:K,'Detalle reservas completas fesa'!Q:Q,_xlfn.XLOOKUP(B125,'MB25'!L:L,'MB25'!Q:Q,"Incompleto")),"")="PENDIENTE","Incompleto",IF(B125&gt;0,_xlfn.XLOOKUP(B125,'Detalle reservas completas fesa'!K:K,'Detalle reservas completas fesa'!Q:Q,IF(AD125="SIN MATERIAL","Completo",IF(AD125="COMPLETO","Completo","Incompleto"))))))</f>
        <v>Incompleto</v>
      </c>
      <c r="AG125">
        <f>IF(B125&gt;0,_xlfn.XLOOKUP(B125,IW49BLTOTAL!A:A,IW49BLTOTAL!H:H),"")</f>
        <v>8</v>
      </c>
      <c r="AH125" t="str">
        <f>IF(IFERROR(_xlfn.XLOOKUP(B125,'Detalle custodia'!B:B,'Detalle custodia'!O:O),"")="custodia","Completo","")</f>
        <v/>
      </c>
    </row>
    <row r="126" spans="1:34" x14ac:dyDescent="0.35">
      <c r="A126" t="s">
        <v>155</v>
      </c>
      <c r="B126">
        <v>6623498</v>
      </c>
      <c r="C126" t="s">
        <v>129</v>
      </c>
      <c r="D126" t="s">
        <v>7530</v>
      </c>
      <c r="E126" t="s">
        <v>310</v>
      </c>
      <c r="F126" t="s">
        <v>133</v>
      </c>
      <c r="G126" t="s">
        <v>132</v>
      </c>
      <c r="H126" s="16">
        <v>45870</v>
      </c>
      <c r="I126" s="16">
        <v>45870</v>
      </c>
      <c r="J126" t="s">
        <v>856</v>
      </c>
      <c r="K126">
        <v>1215155</v>
      </c>
      <c r="L126" t="s">
        <v>276</v>
      </c>
      <c r="O126">
        <v>10014647</v>
      </c>
      <c r="P126" t="s">
        <v>155</v>
      </c>
      <c r="Q126">
        <v>0</v>
      </c>
      <c r="R126" t="s">
        <v>3891</v>
      </c>
      <c r="S126" t="s">
        <v>3891</v>
      </c>
      <c r="T126">
        <v>11577447</v>
      </c>
      <c r="U126" s="16">
        <v>45843</v>
      </c>
      <c r="V126" s="16">
        <v>45870</v>
      </c>
      <c r="W126" s="16">
        <v>45844</v>
      </c>
      <c r="X126">
        <v>0</v>
      </c>
      <c r="Y126">
        <v>1290900</v>
      </c>
      <c r="Z126" t="s">
        <v>1568</v>
      </c>
      <c r="AA126" t="s">
        <v>246</v>
      </c>
      <c r="AB126" t="s">
        <v>121</v>
      </c>
      <c r="AC126" t="s">
        <v>255</v>
      </c>
      <c r="AD126" t="s">
        <v>141</v>
      </c>
      <c r="AE126" t="str">
        <f>IF(B126&gt;0,IF(B126&gt;0,(IF(B126&lt;&gt;'PLAN SEMANAL'!$A$2,BLTOTAL!AA126,""))),"")</f>
        <v>AUXILIAR</v>
      </c>
      <c r="AF126" t="str">
        <f>IF(AH126="Completo","Completo",IF(IF(B126&gt;0,_xlfn.XLOOKUP(B126,'Detalle reservas completas fesa'!K:K,'Detalle reservas completas fesa'!Q:Q,_xlfn.XLOOKUP(B126,'MB25'!L:L,'MB25'!Q:Q,"Incompleto")),"")="PENDIENTE","Incompleto",IF(B126&gt;0,_xlfn.XLOOKUP(B126,'Detalle reservas completas fesa'!K:K,'Detalle reservas completas fesa'!Q:Q,IF(AD126="SIN MATERIAL","Completo",IF(AD126="COMPLETO","Completo","Incompleto"))))))</f>
        <v>Incompleto</v>
      </c>
      <c r="AG126">
        <f>IF(B126&gt;0,_xlfn.XLOOKUP(B126,IW49BLTOTAL!A:A,IW49BLTOTAL!H:H),"")</f>
        <v>1</v>
      </c>
      <c r="AH126" t="str">
        <f>IF(IFERROR(_xlfn.XLOOKUP(B126,'Detalle custodia'!B:B,'Detalle custodia'!O:O),"")="custodia","Completo","")</f>
        <v/>
      </c>
    </row>
    <row r="127" spans="1:34" x14ac:dyDescent="0.35">
      <c r="A127" t="s">
        <v>244</v>
      </c>
      <c r="B127">
        <v>6623496</v>
      </c>
      <c r="C127" t="s">
        <v>129</v>
      </c>
      <c r="D127" t="s">
        <v>7532</v>
      </c>
      <c r="E127" t="s">
        <v>310</v>
      </c>
      <c r="F127" t="s">
        <v>259</v>
      </c>
      <c r="G127" t="s">
        <v>142</v>
      </c>
      <c r="H127" s="16">
        <v>45852</v>
      </c>
      <c r="I127" s="16">
        <v>45852</v>
      </c>
      <c r="J127" t="s">
        <v>5407</v>
      </c>
      <c r="K127">
        <v>1215155</v>
      </c>
      <c r="L127" t="s">
        <v>344</v>
      </c>
      <c r="O127">
        <v>10017710</v>
      </c>
      <c r="P127" t="s">
        <v>244</v>
      </c>
      <c r="Q127">
        <v>0</v>
      </c>
      <c r="R127" t="s">
        <v>3891</v>
      </c>
      <c r="S127" t="s">
        <v>343</v>
      </c>
      <c r="T127">
        <v>11611618</v>
      </c>
      <c r="U127" s="16">
        <v>45843</v>
      </c>
      <c r="V127" s="16">
        <v>45852</v>
      </c>
      <c r="W127" s="16">
        <v>45851</v>
      </c>
      <c r="X127">
        <v>0</v>
      </c>
      <c r="Y127">
        <v>1290900</v>
      </c>
      <c r="Z127" t="s">
        <v>1568</v>
      </c>
      <c r="AA127" t="s">
        <v>246</v>
      </c>
      <c r="AB127" t="s">
        <v>121</v>
      </c>
      <c r="AC127" t="s">
        <v>255</v>
      </c>
      <c r="AD127" t="s">
        <v>141</v>
      </c>
      <c r="AE127" t="str">
        <f>IF(B127&gt;0,IF(B127&gt;0,(IF(B127&lt;&gt;'PLAN SEMANAL'!$A$2,BLTOTAL!AA127,""))),"")</f>
        <v>AUXILIAR</v>
      </c>
      <c r="AF127" t="str">
        <f>IF(AH127="Completo","Completo",IF(IF(B127&gt;0,_xlfn.XLOOKUP(B127,'Detalle reservas completas fesa'!K:K,'Detalle reservas completas fesa'!Q:Q,_xlfn.XLOOKUP(B127,'MB25'!L:L,'MB25'!Q:Q,"Incompleto")),"")="PENDIENTE","Incompleto",IF(B127&gt;0,_xlfn.XLOOKUP(B127,'Detalle reservas completas fesa'!K:K,'Detalle reservas completas fesa'!Q:Q,IF(AD127="SIN MATERIAL","Completo",IF(AD127="COMPLETO","Completo","Incompleto"))))))</f>
        <v>Incompleto</v>
      </c>
      <c r="AG127">
        <f>IF(B127&gt;0,_xlfn.XLOOKUP(B127,IW49BLTOTAL!A:A,IW49BLTOTAL!H:H),"")</f>
        <v>6</v>
      </c>
      <c r="AH127" t="str">
        <f>IF(IFERROR(_xlfn.XLOOKUP(B127,'Detalle custodia'!B:B,'Detalle custodia'!O:O),"")="custodia","Completo","")</f>
        <v/>
      </c>
    </row>
    <row r="128" spans="1:34" x14ac:dyDescent="0.35">
      <c r="A128" t="s">
        <v>244</v>
      </c>
      <c r="B128">
        <v>6623495</v>
      </c>
      <c r="C128" t="s">
        <v>129</v>
      </c>
      <c r="D128" t="s">
        <v>7533</v>
      </c>
      <c r="E128" t="s">
        <v>310</v>
      </c>
      <c r="F128" t="s">
        <v>133</v>
      </c>
      <c r="G128" t="s">
        <v>147</v>
      </c>
      <c r="H128" s="16">
        <v>45870</v>
      </c>
      <c r="I128" s="16">
        <v>45870</v>
      </c>
      <c r="J128" t="s">
        <v>856</v>
      </c>
      <c r="K128">
        <v>1215155</v>
      </c>
      <c r="L128" t="s">
        <v>344</v>
      </c>
      <c r="O128">
        <v>10017710</v>
      </c>
      <c r="P128" t="s">
        <v>244</v>
      </c>
      <c r="Q128">
        <v>0</v>
      </c>
      <c r="R128" t="s">
        <v>3891</v>
      </c>
      <c r="S128" t="s">
        <v>3891</v>
      </c>
      <c r="T128">
        <v>11611628</v>
      </c>
      <c r="U128" s="16">
        <v>45843</v>
      </c>
      <c r="V128" s="16">
        <v>45870</v>
      </c>
      <c r="W128" s="16">
        <v>45844</v>
      </c>
      <c r="X128">
        <v>0</v>
      </c>
      <c r="Y128">
        <v>1290900</v>
      </c>
      <c r="Z128" t="s">
        <v>1568</v>
      </c>
      <c r="AA128" t="s">
        <v>246</v>
      </c>
      <c r="AB128" t="s">
        <v>121</v>
      </c>
      <c r="AC128" t="s">
        <v>255</v>
      </c>
      <c r="AD128" t="s">
        <v>141</v>
      </c>
      <c r="AE128" t="str">
        <f>IF(B128&gt;0,IF(B128&gt;0,(IF(B128&lt;&gt;'PLAN SEMANAL'!$A$2,BLTOTAL!AA128,""))),"")</f>
        <v>AUXILIAR</v>
      </c>
      <c r="AF128" t="str">
        <f>IF(AH128="Completo","Completo",IF(IF(B128&gt;0,_xlfn.XLOOKUP(B128,'Detalle reservas completas fesa'!K:K,'Detalle reservas completas fesa'!Q:Q,_xlfn.XLOOKUP(B128,'MB25'!L:L,'MB25'!Q:Q,"Incompleto")),"")="PENDIENTE","Incompleto",IF(B128&gt;0,_xlfn.XLOOKUP(B128,'Detalle reservas completas fesa'!K:K,'Detalle reservas completas fesa'!Q:Q,IF(AD128="SIN MATERIAL","Completo",IF(AD128="COMPLETO","Completo","Incompleto"))))))</f>
        <v>Incompleto</v>
      </c>
      <c r="AG128">
        <f>IF(B128&gt;0,_xlfn.XLOOKUP(B128,IW49BLTOTAL!A:A,IW49BLTOTAL!H:H),"")</f>
        <v>36</v>
      </c>
      <c r="AH128" t="str">
        <f>IF(IFERROR(_xlfn.XLOOKUP(B128,'Detalle custodia'!B:B,'Detalle custodia'!O:O),"")="custodia","Completo","")</f>
        <v/>
      </c>
    </row>
    <row r="129" spans="1:34" x14ac:dyDescent="0.35">
      <c r="A129" t="s">
        <v>231</v>
      </c>
      <c r="B129">
        <v>6623490</v>
      </c>
      <c r="C129" t="s">
        <v>129</v>
      </c>
      <c r="D129" t="s">
        <v>7536</v>
      </c>
      <c r="E129" t="s">
        <v>310</v>
      </c>
      <c r="F129" t="s">
        <v>259</v>
      </c>
      <c r="G129" t="s">
        <v>336</v>
      </c>
      <c r="H129" s="16">
        <v>45850</v>
      </c>
      <c r="I129" s="16">
        <v>45850</v>
      </c>
      <c r="J129" t="s">
        <v>5406</v>
      </c>
      <c r="K129">
        <v>1215150</v>
      </c>
      <c r="L129" t="s">
        <v>331</v>
      </c>
      <c r="O129">
        <v>10014638</v>
      </c>
      <c r="P129" t="s">
        <v>231</v>
      </c>
      <c r="Q129">
        <v>0</v>
      </c>
      <c r="R129" t="s">
        <v>3891</v>
      </c>
      <c r="S129" t="s">
        <v>291</v>
      </c>
      <c r="T129">
        <v>11613644</v>
      </c>
      <c r="U129" s="16">
        <v>45843</v>
      </c>
      <c r="V129" s="16">
        <v>45850</v>
      </c>
      <c r="W129" s="16">
        <v>45848</v>
      </c>
      <c r="X129">
        <v>0</v>
      </c>
      <c r="Y129">
        <v>1290900</v>
      </c>
      <c r="Z129" t="s">
        <v>1568</v>
      </c>
      <c r="AA129" t="s">
        <v>246</v>
      </c>
      <c r="AB129" t="s">
        <v>121</v>
      </c>
      <c r="AC129" t="s">
        <v>255</v>
      </c>
      <c r="AD129" t="s">
        <v>189</v>
      </c>
      <c r="AE129" t="str">
        <f>IF(B129&gt;0,IF(B129&gt;0,(IF(B129&lt;&gt;'PLAN SEMANAL'!$A$2,BLTOTAL!AA129,""))),"")</f>
        <v>AUXILIAR</v>
      </c>
      <c r="AF129" t="str">
        <f>IF(AH129="Completo","Completo",IF(IF(B129&gt;0,_xlfn.XLOOKUP(B129,'Detalle reservas completas fesa'!K:K,'Detalle reservas completas fesa'!Q:Q,_xlfn.XLOOKUP(B129,'MB25'!L:L,'MB25'!Q:Q,"Incompleto")),"")="PENDIENTE","Incompleto",IF(B129&gt;0,_xlfn.XLOOKUP(B129,'Detalle reservas completas fesa'!K:K,'Detalle reservas completas fesa'!Q:Q,IF(AD129="SIN MATERIAL","Completo",IF(AD129="COMPLETO","Completo","Incompleto"))))))</f>
        <v>Completo</v>
      </c>
      <c r="AG129">
        <f>IF(B129&gt;0,_xlfn.XLOOKUP(B129,IW49BLTOTAL!A:A,IW49BLTOTAL!H:H),"")</f>
        <v>2</v>
      </c>
      <c r="AH129" t="str">
        <f>IF(IFERROR(_xlfn.XLOOKUP(B129,'Detalle custodia'!B:B,'Detalle custodia'!O:O),"")="custodia","Completo","")</f>
        <v/>
      </c>
    </row>
    <row r="130" spans="1:34" x14ac:dyDescent="0.35">
      <c r="A130" t="s">
        <v>274</v>
      </c>
      <c r="B130">
        <v>6623489</v>
      </c>
      <c r="C130" t="s">
        <v>123</v>
      </c>
      <c r="D130" t="s">
        <v>7537</v>
      </c>
      <c r="E130" t="s">
        <v>310</v>
      </c>
      <c r="F130" t="s">
        <v>259</v>
      </c>
      <c r="G130" t="s">
        <v>336</v>
      </c>
      <c r="H130" s="16">
        <v>45856</v>
      </c>
      <c r="I130" s="16">
        <v>45856</v>
      </c>
      <c r="J130" t="s">
        <v>5407</v>
      </c>
      <c r="K130">
        <v>1210102</v>
      </c>
      <c r="L130" t="s">
        <v>275</v>
      </c>
      <c r="O130">
        <v>10014596</v>
      </c>
      <c r="P130" t="s">
        <v>176</v>
      </c>
      <c r="Q130">
        <v>0</v>
      </c>
      <c r="R130" t="s">
        <v>3891</v>
      </c>
      <c r="S130" t="s">
        <v>343</v>
      </c>
      <c r="T130">
        <v>11613618</v>
      </c>
      <c r="U130" s="16">
        <v>45843</v>
      </c>
      <c r="V130" s="16">
        <v>45856</v>
      </c>
      <c r="W130" s="16">
        <v>45853</v>
      </c>
      <c r="X130">
        <v>0</v>
      </c>
      <c r="Y130">
        <v>1290900</v>
      </c>
      <c r="Z130" t="s">
        <v>1568</v>
      </c>
      <c r="AA130" t="s">
        <v>248</v>
      </c>
      <c r="AB130" t="s">
        <v>121</v>
      </c>
      <c r="AC130" t="s">
        <v>255</v>
      </c>
      <c r="AD130" t="s">
        <v>189</v>
      </c>
      <c r="AE130" t="str">
        <f>IF(B130&gt;0,IF(B130&gt;0,(IF(B130&lt;&gt;'PLAN SEMANAL'!$A$2,BLTOTAL!AA130,""))),"")</f>
        <v>PERFORACIO</v>
      </c>
      <c r="AF130" t="str">
        <f>IF(AH130="Completo","Completo",IF(IF(B130&gt;0,_xlfn.XLOOKUP(B130,'Detalle reservas completas fesa'!K:K,'Detalle reservas completas fesa'!Q:Q,_xlfn.XLOOKUP(B130,'MB25'!L:L,'MB25'!Q:Q,"Incompleto")),"")="PENDIENTE","Incompleto",IF(B130&gt;0,_xlfn.XLOOKUP(B130,'Detalle reservas completas fesa'!K:K,'Detalle reservas completas fesa'!Q:Q,IF(AD130="SIN MATERIAL","Completo",IF(AD130="COMPLETO","Completo","Incompleto"))))))</f>
        <v>Completo</v>
      </c>
      <c r="AG130">
        <f>IF(B130&gt;0,_xlfn.XLOOKUP(B130,IW49BLTOTAL!A:A,IW49BLTOTAL!H:H),"")</f>
        <v>2</v>
      </c>
      <c r="AH130" t="str">
        <f>IF(IFERROR(_xlfn.XLOOKUP(B130,'Detalle custodia'!B:B,'Detalle custodia'!O:O),"")="custodia","Completo","")</f>
        <v/>
      </c>
    </row>
    <row r="131" spans="1:34" x14ac:dyDescent="0.35">
      <c r="A131" t="s">
        <v>413</v>
      </c>
      <c r="B131">
        <v>6623487</v>
      </c>
      <c r="C131" t="s">
        <v>129</v>
      </c>
      <c r="D131" t="s">
        <v>7539</v>
      </c>
      <c r="E131" t="s">
        <v>310</v>
      </c>
      <c r="F131" t="s">
        <v>259</v>
      </c>
      <c r="G131" t="s">
        <v>336</v>
      </c>
      <c r="H131" s="16">
        <v>45853</v>
      </c>
      <c r="I131" s="16">
        <v>45853</v>
      </c>
      <c r="J131" t="s">
        <v>5407</v>
      </c>
      <c r="K131">
        <v>1213130</v>
      </c>
      <c r="L131" t="s">
        <v>414</v>
      </c>
      <c r="O131">
        <v>10014620</v>
      </c>
      <c r="P131" t="s">
        <v>413</v>
      </c>
      <c r="Q131">
        <v>0</v>
      </c>
      <c r="R131" t="s">
        <v>3891</v>
      </c>
      <c r="S131" t="s">
        <v>343</v>
      </c>
      <c r="T131">
        <v>11613729</v>
      </c>
      <c r="U131" s="16">
        <v>45843</v>
      </c>
      <c r="V131" s="16">
        <v>45853</v>
      </c>
      <c r="W131" s="16">
        <v>45851</v>
      </c>
      <c r="X131">
        <v>0</v>
      </c>
      <c r="Y131">
        <v>1290900</v>
      </c>
      <c r="Z131" t="s">
        <v>1568</v>
      </c>
      <c r="AA131" t="s">
        <v>245</v>
      </c>
      <c r="AB131" t="s">
        <v>121</v>
      </c>
      <c r="AC131" t="s">
        <v>255</v>
      </c>
      <c r="AD131" t="s">
        <v>189</v>
      </c>
      <c r="AE131" t="str">
        <f>IF(B131&gt;0,IF(B131&gt;0,(IF(B131&lt;&gt;'PLAN SEMANAL'!$A$2,BLTOTAL!AA131,""))),"")</f>
        <v>ACARREO</v>
      </c>
      <c r="AF131" t="str">
        <f>IF(AH131="Completo","Completo",IF(IF(B131&gt;0,_xlfn.XLOOKUP(B131,'Detalle reservas completas fesa'!K:K,'Detalle reservas completas fesa'!Q:Q,_xlfn.XLOOKUP(B131,'MB25'!L:L,'MB25'!Q:Q,"Incompleto")),"")="PENDIENTE","Incompleto",IF(B131&gt;0,_xlfn.XLOOKUP(B131,'Detalle reservas completas fesa'!K:K,'Detalle reservas completas fesa'!Q:Q,IF(AD131="SIN MATERIAL","Completo",IF(AD131="COMPLETO","Completo","Incompleto"))))))</f>
        <v>Completo</v>
      </c>
      <c r="AG131">
        <f>IF(B131&gt;0,_xlfn.XLOOKUP(B131,IW49BLTOTAL!A:A,IW49BLTOTAL!H:H),"")</f>
        <v>10</v>
      </c>
      <c r="AH131" t="str">
        <f>IF(IFERROR(_xlfn.XLOOKUP(B131,'Detalle custodia'!B:B,'Detalle custodia'!O:O),"")="custodia","Completo","")</f>
        <v/>
      </c>
    </row>
    <row r="132" spans="1:34" x14ac:dyDescent="0.35">
      <c r="A132" t="s">
        <v>148</v>
      </c>
      <c r="B132">
        <v>6623486</v>
      </c>
      <c r="C132" t="s">
        <v>129</v>
      </c>
      <c r="D132" t="s">
        <v>7539</v>
      </c>
      <c r="E132" t="s">
        <v>310</v>
      </c>
      <c r="F132" t="s">
        <v>259</v>
      </c>
      <c r="G132" t="s">
        <v>336</v>
      </c>
      <c r="H132" s="16">
        <v>45849</v>
      </c>
      <c r="I132" s="16">
        <v>45849</v>
      </c>
      <c r="J132" t="s">
        <v>5406</v>
      </c>
      <c r="K132">
        <v>1213130</v>
      </c>
      <c r="L132" t="s">
        <v>297</v>
      </c>
      <c r="O132">
        <v>10014617</v>
      </c>
      <c r="P132" t="s">
        <v>148</v>
      </c>
      <c r="Q132">
        <v>0</v>
      </c>
      <c r="R132" t="s">
        <v>3891</v>
      </c>
      <c r="S132" t="s">
        <v>3891</v>
      </c>
      <c r="T132">
        <v>11613728</v>
      </c>
      <c r="U132" s="16">
        <v>45843</v>
      </c>
      <c r="V132" s="16">
        <v>45849</v>
      </c>
      <c r="W132" s="16">
        <v>45845</v>
      </c>
      <c r="X132">
        <v>0</v>
      </c>
      <c r="Y132">
        <v>1290900</v>
      </c>
      <c r="Z132" t="s">
        <v>1568</v>
      </c>
      <c r="AA132" t="s">
        <v>245</v>
      </c>
      <c r="AB132" t="s">
        <v>121</v>
      </c>
      <c r="AC132" t="s">
        <v>255</v>
      </c>
      <c r="AD132" t="s">
        <v>189</v>
      </c>
      <c r="AE132" t="str">
        <f>IF(B132&gt;0,IF(B132&gt;0,(IF(B132&lt;&gt;'PLAN SEMANAL'!$A$2,BLTOTAL!AA132,""))),"")</f>
        <v>ACARREO</v>
      </c>
      <c r="AF132" t="str">
        <f>IF(AH132="Completo","Completo",IF(IF(B132&gt;0,_xlfn.XLOOKUP(B132,'Detalle reservas completas fesa'!K:K,'Detalle reservas completas fesa'!Q:Q,_xlfn.XLOOKUP(B132,'MB25'!L:L,'MB25'!Q:Q,"Incompleto")),"")="PENDIENTE","Incompleto",IF(B132&gt;0,_xlfn.XLOOKUP(B132,'Detalle reservas completas fesa'!K:K,'Detalle reservas completas fesa'!Q:Q,IF(AD132="SIN MATERIAL","Completo",IF(AD132="COMPLETO","Completo","Incompleto"))))))</f>
        <v>Completo</v>
      </c>
      <c r="AG132">
        <f>IF(B132&gt;0,_xlfn.XLOOKUP(B132,IW49BLTOTAL!A:A,IW49BLTOTAL!H:H),"")</f>
        <v>10</v>
      </c>
      <c r="AH132" t="str">
        <f>IF(IFERROR(_xlfn.XLOOKUP(B132,'Detalle custodia'!B:B,'Detalle custodia'!O:O),"")="custodia","Completo","")</f>
        <v/>
      </c>
    </row>
    <row r="133" spans="1:34" x14ac:dyDescent="0.35">
      <c r="A133" t="s">
        <v>194</v>
      </c>
      <c r="B133">
        <v>6623462</v>
      </c>
      <c r="C133" t="s">
        <v>138</v>
      </c>
      <c r="D133" t="s">
        <v>7542</v>
      </c>
      <c r="E133" t="s">
        <v>310</v>
      </c>
      <c r="F133" t="s">
        <v>133</v>
      </c>
      <c r="G133" t="s">
        <v>132</v>
      </c>
      <c r="H133" s="16">
        <v>45845</v>
      </c>
      <c r="I133" s="16">
        <v>45845</v>
      </c>
      <c r="J133" t="s">
        <v>856</v>
      </c>
      <c r="K133">
        <v>1215158</v>
      </c>
      <c r="L133" t="s">
        <v>327</v>
      </c>
      <c r="O133">
        <v>10014648</v>
      </c>
      <c r="P133" t="s">
        <v>194</v>
      </c>
      <c r="Q133">
        <v>0</v>
      </c>
      <c r="R133" t="s">
        <v>3891</v>
      </c>
      <c r="S133" t="s">
        <v>342</v>
      </c>
      <c r="T133">
        <v>11615237</v>
      </c>
      <c r="U133" s="16">
        <v>45843</v>
      </c>
      <c r="V133" s="16">
        <v>45845</v>
      </c>
      <c r="W133" s="16">
        <v>45843</v>
      </c>
      <c r="X133">
        <v>0</v>
      </c>
      <c r="Y133">
        <v>1290900</v>
      </c>
      <c r="Z133" t="s">
        <v>1568</v>
      </c>
      <c r="AA133" t="s">
        <v>249</v>
      </c>
      <c r="AB133" t="s">
        <v>121</v>
      </c>
      <c r="AC133" t="s">
        <v>255</v>
      </c>
      <c r="AD133" t="s">
        <v>122</v>
      </c>
      <c r="AE133" t="str">
        <f>IF(B133&gt;0,IF(B133&gt;0,(IF(B133&lt;&gt;'PLAN SEMANAL'!$A$2,BLTOTAL!AA133,""))),"")</f>
        <v>SOPORTE</v>
      </c>
      <c r="AF133" t="str">
        <f>IF(AH133="Completo","Completo",IF(IF(B133&gt;0,_xlfn.XLOOKUP(B133,'Detalle reservas completas fesa'!K:K,'Detalle reservas completas fesa'!Q:Q,_xlfn.XLOOKUP(B133,'MB25'!L:L,'MB25'!Q:Q,"Incompleto")),"")="PENDIENTE","Incompleto",IF(B133&gt;0,_xlfn.XLOOKUP(B133,'Detalle reservas completas fesa'!K:K,'Detalle reservas completas fesa'!Q:Q,IF(AD133="SIN MATERIAL","Completo",IF(AD133="COMPLETO","Completo","Incompleto"))))))</f>
        <v>Completo</v>
      </c>
      <c r="AG133">
        <f>IF(B133&gt;0,_xlfn.XLOOKUP(B133,IW49BLTOTAL!A:A,IW49BLTOTAL!H:H),"")</f>
        <v>8</v>
      </c>
      <c r="AH133" t="str">
        <f>IF(IFERROR(_xlfn.XLOOKUP(B133,'Detalle custodia'!B:B,'Detalle custodia'!O:O),"")="custodia","Completo","")</f>
        <v/>
      </c>
    </row>
    <row r="134" spans="1:34" x14ac:dyDescent="0.35">
      <c r="A134" t="s">
        <v>151</v>
      </c>
      <c r="B134">
        <v>6623461</v>
      </c>
      <c r="C134" t="s">
        <v>138</v>
      </c>
      <c r="D134" t="s">
        <v>7543</v>
      </c>
      <c r="E134" t="s">
        <v>310</v>
      </c>
      <c r="F134" t="s">
        <v>133</v>
      </c>
      <c r="G134" t="s">
        <v>132</v>
      </c>
      <c r="H134" s="16">
        <v>45845</v>
      </c>
      <c r="I134" s="16">
        <v>45845</v>
      </c>
      <c r="J134" t="s">
        <v>856</v>
      </c>
      <c r="K134">
        <v>1215157</v>
      </c>
      <c r="L134" t="s">
        <v>399</v>
      </c>
      <c r="O134">
        <v>10014651</v>
      </c>
      <c r="P134" t="s">
        <v>151</v>
      </c>
      <c r="Q134">
        <v>0</v>
      </c>
      <c r="R134" t="s">
        <v>3891</v>
      </c>
      <c r="S134" t="s">
        <v>342</v>
      </c>
      <c r="T134">
        <v>11615186</v>
      </c>
      <c r="U134" s="16">
        <v>45843</v>
      </c>
      <c r="V134" s="16">
        <v>45845</v>
      </c>
      <c r="W134" s="16">
        <v>45843</v>
      </c>
      <c r="X134">
        <v>0</v>
      </c>
      <c r="Y134">
        <v>1290900</v>
      </c>
      <c r="Z134" t="s">
        <v>1568</v>
      </c>
      <c r="AA134" t="s">
        <v>249</v>
      </c>
      <c r="AB134" t="s">
        <v>121</v>
      </c>
      <c r="AC134" t="s">
        <v>255</v>
      </c>
      <c r="AD134" t="s">
        <v>141</v>
      </c>
      <c r="AE134" t="str">
        <f>IF(B134&gt;0,IF(B134&gt;0,(IF(B134&lt;&gt;'PLAN SEMANAL'!$A$2,BLTOTAL!AA134,""))),"")</f>
        <v>SOPORTE</v>
      </c>
      <c r="AF134" t="str">
        <f>IF(AH134="Completo","Completo",IF(IF(B134&gt;0,_xlfn.XLOOKUP(B134,'Detalle reservas completas fesa'!K:K,'Detalle reservas completas fesa'!Q:Q,_xlfn.XLOOKUP(B134,'MB25'!L:L,'MB25'!Q:Q,"Incompleto")),"")="PENDIENTE","Incompleto",IF(B134&gt;0,_xlfn.XLOOKUP(B134,'Detalle reservas completas fesa'!K:K,'Detalle reservas completas fesa'!Q:Q,IF(AD134="SIN MATERIAL","Completo",IF(AD134="COMPLETO","Completo","Incompleto"))))))</f>
        <v>Incompleto</v>
      </c>
      <c r="AG134">
        <f>IF(B134&gt;0,_xlfn.XLOOKUP(B134,IW49BLTOTAL!A:A,IW49BLTOTAL!H:H),"")</f>
        <v>16</v>
      </c>
      <c r="AH134" t="str">
        <f>IF(IFERROR(_xlfn.XLOOKUP(B134,'Detalle custodia'!B:B,'Detalle custodia'!O:O),"")="custodia","Completo","")</f>
        <v/>
      </c>
    </row>
    <row r="135" spans="1:34" x14ac:dyDescent="0.35">
      <c r="A135" t="s">
        <v>243</v>
      </c>
      <c r="B135">
        <v>6623440</v>
      </c>
      <c r="C135" t="s">
        <v>129</v>
      </c>
      <c r="D135" t="s">
        <v>7544</v>
      </c>
      <c r="E135" t="s">
        <v>310</v>
      </c>
      <c r="F135" t="s">
        <v>125</v>
      </c>
      <c r="G135" t="s">
        <v>225</v>
      </c>
      <c r="H135" s="16">
        <v>45847</v>
      </c>
      <c r="I135" s="16">
        <v>45847</v>
      </c>
      <c r="J135" t="s">
        <v>5406</v>
      </c>
      <c r="K135">
        <v>1213130</v>
      </c>
      <c r="L135" t="s">
        <v>384</v>
      </c>
      <c r="O135">
        <v>10014627</v>
      </c>
      <c r="P135" t="s">
        <v>243</v>
      </c>
      <c r="Q135">
        <v>630.94000000000005</v>
      </c>
      <c r="R135" t="s">
        <v>3891</v>
      </c>
      <c r="S135" t="s">
        <v>308</v>
      </c>
      <c r="T135">
        <v>11615853</v>
      </c>
      <c r="U135" s="16">
        <v>45843</v>
      </c>
      <c r="V135" s="16">
        <v>45847</v>
      </c>
      <c r="W135" s="16">
        <v>45848</v>
      </c>
      <c r="X135">
        <v>630.94000000000005</v>
      </c>
      <c r="Y135">
        <v>1290900</v>
      </c>
      <c r="Z135" t="s">
        <v>1568</v>
      </c>
      <c r="AA135" t="s">
        <v>245</v>
      </c>
      <c r="AB135" t="s">
        <v>121</v>
      </c>
      <c r="AC135" t="s">
        <v>255</v>
      </c>
      <c r="AD135" t="s">
        <v>135</v>
      </c>
      <c r="AE135" t="str">
        <f>IF(B135&gt;0,IF(B135&gt;0,(IF(B135&lt;&gt;'PLAN SEMANAL'!$A$2,BLTOTAL!AA135,""))),"")</f>
        <v>ACARREO</v>
      </c>
      <c r="AF135" t="str">
        <f>IF(AH135="Completo","Completo",IF(IF(B135&gt;0,_xlfn.XLOOKUP(B135,'Detalle reservas completas fesa'!K:K,'Detalle reservas completas fesa'!Q:Q,_xlfn.XLOOKUP(B135,'MB25'!L:L,'MB25'!Q:Q,"Incompleto")),"")="PENDIENTE","Incompleto",IF(B135&gt;0,_xlfn.XLOOKUP(B135,'Detalle reservas completas fesa'!K:K,'Detalle reservas completas fesa'!Q:Q,IF(AD135="SIN MATERIAL","Completo",IF(AD135="COMPLETO","Completo","Incompleto"))))))</f>
        <v>Incompleto</v>
      </c>
      <c r="AG135">
        <f>IF(B135&gt;0,_xlfn.XLOOKUP(B135,IW49BLTOTAL!A:A,IW49BLTOTAL!H:H),"")</f>
        <v>2</v>
      </c>
      <c r="AH135" t="str">
        <f>IF(IFERROR(_xlfn.XLOOKUP(B135,'Detalle custodia'!B:B,'Detalle custodia'!O:O),"")="custodia","Completo","")</f>
        <v/>
      </c>
    </row>
    <row r="136" spans="1:34" x14ac:dyDescent="0.35">
      <c r="A136" t="s">
        <v>901</v>
      </c>
      <c r="B136">
        <v>6623052</v>
      </c>
      <c r="C136" t="s">
        <v>123</v>
      </c>
      <c r="D136" t="s">
        <v>7545</v>
      </c>
      <c r="E136" t="s">
        <v>310</v>
      </c>
      <c r="F136" t="s">
        <v>259</v>
      </c>
      <c r="G136" t="s">
        <v>192</v>
      </c>
      <c r="H136" s="16">
        <v>45859</v>
      </c>
      <c r="I136" s="16">
        <v>45865</v>
      </c>
      <c r="J136" t="s">
        <v>5408</v>
      </c>
      <c r="K136">
        <v>1212122</v>
      </c>
      <c r="L136" t="s">
        <v>902</v>
      </c>
      <c r="O136">
        <v>10018449</v>
      </c>
      <c r="P136" t="s">
        <v>899</v>
      </c>
      <c r="Q136">
        <v>45709.18</v>
      </c>
      <c r="R136" t="s">
        <v>308</v>
      </c>
      <c r="S136" t="s">
        <v>343</v>
      </c>
      <c r="T136">
        <v>11615861</v>
      </c>
      <c r="U136" s="16">
        <v>45842</v>
      </c>
      <c r="V136" s="16">
        <v>45859</v>
      </c>
      <c r="W136" s="16">
        <v>45850</v>
      </c>
      <c r="X136">
        <v>45709.18</v>
      </c>
      <c r="Y136">
        <v>1290900</v>
      </c>
      <c r="Z136" t="s">
        <v>1568</v>
      </c>
      <c r="AA136" t="s">
        <v>247</v>
      </c>
      <c r="AB136" t="s">
        <v>121</v>
      </c>
      <c r="AC136" t="s">
        <v>255</v>
      </c>
      <c r="AD136" t="s">
        <v>135</v>
      </c>
      <c r="AE136" t="str">
        <f>IF(B136&gt;0,IF(B136&gt;0,(IF(B136&lt;&gt;'PLAN SEMANAL'!$A$2,BLTOTAL!AA136,""))),"")</f>
        <v>CARGUIO</v>
      </c>
      <c r="AF136" t="str">
        <f>IF(AH136="Completo","Completo",IF(IF(B136&gt;0,_xlfn.XLOOKUP(B136,'Detalle reservas completas fesa'!K:K,'Detalle reservas completas fesa'!Q:Q,_xlfn.XLOOKUP(B136,'MB25'!L:L,'MB25'!Q:Q,"Incompleto")),"")="PENDIENTE","Incompleto",IF(B136&gt;0,_xlfn.XLOOKUP(B136,'Detalle reservas completas fesa'!K:K,'Detalle reservas completas fesa'!Q:Q,IF(AD136="SIN MATERIAL","Completo",IF(AD136="COMPLETO","Completo","Incompleto"))))))</f>
        <v>Incompleto</v>
      </c>
      <c r="AG136">
        <f>IF(B136&gt;0,_xlfn.XLOOKUP(B136,IW49BLTOTAL!A:A,IW49BLTOTAL!H:H),"")</f>
        <v>4</v>
      </c>
      <c r="AH136" t="str">
        <f>IF(IFERROR(_xlfn.XLOOKUP(B136,'Detalle custodia'!B:B,'Detalle custodia'!O:O),"")="custodia","Completo","")</f>
        <v/>
      </c>
    </row>
    <row r="137" spans="1:34" x14ac:dyDescent="0.35">
      <c r="A137" t="s">
        <v>274</v>
      </c>
      <c r="B137">
        <v>6622834</v>
      </c>
      <c r="C137" t="s">
        <v>123</v>
      </c>
      <c r="D137" t="s">
        <v>7546</v>
      </c>
      <c r="E137" t="s">
        <v>310</v>
      </c>
      <c r="F137" t="s">
        <v>133</v>
      </c>
      <c r="G137" t="s">
        <v>147</v>
      </c>
      <c r="H137" s="16">
        <v>45889</v>
      </c>
      <c r="I137" s="16">
        <v>45889</v>
      </c>
      <c r="J137" t="s">
        <v>856</v>
      </c>
      <c r="K137">
        <v>1210102</v>
      </c>
      <c r="L137" t="s">
        <v>275</v>
      </c>
      <c r="O137">
        <v>10014596</v>
      </c>
      <c r="P137" t="s">
        <v>176</v>
      </c>
      <c r="Q137">
        <v>0</v>
      </c>
      <c r="R137" t="s">
        <v>342</v>
      </c>
      <c r="S137" t="s">
        <v>296</v>
      </c>
      <c r="T137">
        <v>11599528</v>
      </c>
      <c r="U137" s="16">
        <v>45841</v>
      </c>
      <c r="V137" s="16">
        <v>45889</v>
      </c>
      <c r="W137" s="16">
        <v>45848</v>
      </c>
      <c r="X137">
        <v>0</v>
      </c>
      <c r="Y137">
        <v>1290900</v>
      </c>
      <c r="Z137" t="s">
        <v>1568</v>
      </c>
      <c r="AA137" t="s">
        <v>248</v>
      </c>
      <c r="AB137" t="s">
        <v>121</v>
      </c>
      <c r="AC137" t="s">
        <v>255</v>
      </c>
      <c r="AD137" t="s">
        <v>141</v>
      </c>
      <c r="AE137" t="str">
        <f>IF(B137&gt;0,IF(B137&gt;0,(IF(B137&lt;&gt;'PLAN SEMANAL'!$A$2,BLTOTAL!AA137,""))),"")</f>
        <v>PERFORACIO</v>
      </c>
      <c r="AF137" t="str">
        <f>IF(AH137="Completo","Completo",IF(IF(B137&gt;0,_xlfn.XLOOKUP(B137,'Detalle reservas completas fesa'!K:K,'Detalle reservas completas fesa'!Q:Q,_xlfn.XLOOKUP(B137,'MB25'!L:L,'MB25'!Q:Q,"Incompleto")),"")="PENDIENTE","Incompleto",IF(B137&gt;0,_xlfn.XLOOKUP(B137,'Detalle reservas completas fesa'!K:K,'Detalle reservas completas fesa'!Q:Q,IF(AD137="SIN MATERIAL","Completo",IF(AD137="COMPLETO","Completo","Incompleto"))))))</f>
        <v>Incompleto</v>
      </c>
      <c r="AG137">
        <f>IF(B137&gt;0,_xlfn.XLOOKUP(B137,IW49BLTOTAL!A:A,IW49BLTOTAL!H:H),"")</f>
        <v>12</v>
      </c>
      <c r="AH137" t="str">
        <f>IF(IFERROR(_xlfn.XLOOKUP(B137,'Detalle custodia'!B:B,'Detalle custodia'!O:O),"")="custodia","Completo","")</f>
        <v/>
      </c>
    </row>
    <row r="138" spans="1:34" x14ac:dyDescent="0.35">
      <c r="A138" t="s">
        <v>274</v>
      </c>
      <c r="B138">
        <v>6622807</v>
      </c>
      <c r="C138" t="s">
        <v>123</v>
      </c>
      <c r="D138" t="s">
        <v>7547</v>
      </c>
      <c r="E138" t="s">
        <v>310</v>
      </c>
      <c r="F138" t="s">
        <v>133</v>
      </c>
      <c r="G138" t="s">
        <v>147</v>
      </c>
      <c r="H138" s="16">
        <v>45889</v>
      </c>
      <c r="I138" s="16">
        <v>45889</v>
      </c>
      <c r="J138" t="s">
        <v>856</v>
      </c>
      <c r="K138">
        <v>1210102</v>
      </c>
      <c r="L138" t="s">
        <v>275</v>
      </c>
      <c r="O138">
        <v>10014596</v>
      </c>
      <c r="P138" t="s">
        <v>176</v>
      </c>
      <c r="Q138">
        <v>0</v>
      </c>
      <c r="R138" t="s">
        <v>342</v>
      </c>
      <c r="S138" t="s">
        <v>296</v>
      </c>
      <c r="T138">
        <v>11615425</v>
      </c>
      <c r="U138" s="16">
        <v>45841</v>
      </c>
      <c r="V138" s="16">
        <v>45889</v>
      </c>
      <c r="W138" s="16">
        <v>45848</v>
      </c>
      <c r="X138">
        <v>0</v>
      </c>
      <c r="Y138">
        <v>1290900</v>
      </c>
      <c r="Z138" t="s">
        <v>1568</v>
      </c>
      <c r="AA138" t="s">
        <v>248</v>
      </c>
      <c r="AB138" t="s">
        <v>121</v>
      </c>
      <c r="AC138" t="s">
        <v>255</v>
      </c>
      <c r="AD138" t="s">
        <v>141</v>
      </c>
      <c r="AE138" t="str">
        <f>IF(B138&gt;0,IF(B138&gt;0,(IF(B138&lt;&gt;'PLAN SEMANAL'!$A$2,BLTOTAL!AA138,""))),"")</f>
        <v>PERFORACIO</v>
      </c>
      <c r="AF138" t="str">
        <f>IF(AH138="Completo","Completo",IF(IF(B138&gt;0,_xlfn.XLOOKUP(B138,'Detalle reservas completas fesa'!K:K,'Detalle reservas completas fesa'!Q:Q,_xlfn.XLOOKUP(B138,'MB25'!L:L,'MB25'!Q:Q,"Incompleto")),"")="PENDIENTE","Incompleto",IF(B138&gt;0,_xlfn.XLOOKUP(B138,'Detalle reservas completas fesa'!K:K,'Detalle reservas completas fesa'!Q:Q,IF(AD138="SIN MATERIAL","Completo",IF(AD138="COMPLETO","Completo","Incompleto"))))))</f>
        <v>Incompleto</v>
      </c>
      <c r="AG138">
        <f>IF(B138&gt;0,_xlfn.XLOOKUP(B138,IW49BLTOTAL!A:A,IW49BLTOTAL!H:H),"")</f>
        <v>8</v>
      </c>
      <c r="AH138" t="str">
        <f>IF(IFERROR(_xlfn.XLOOKUP(B138,'Detalle custodia'!B:B,'Detalle custodia'!O:O),"")="custodia","Completo","")</f>
        <v/>
      </c>
    </row>
    <row r="139" spans="1:34" x14ac:dyDescent="0.35">
      <c r="A139" t="s">
        <v>274</v>
      </c>
      <c r="B139">
        <v>6622806</v>
      </c>
      <c r="C139" t="s">
        <v>123</v>
      </c>
      <c r="D139" t="s">
        <v>7548</v>
      </c>
      <c r="E139" t="s">
        <v>310</v>
      </c>
      <c r="F139" t="s">
        <v>133</v>
      </c>
      <c r="G139" t="s">
        <v>132</v>
      </c>
      <c r="H139" s="16">
        <v>45873</v>
      </c>
      <c r="I139" s="16">
        <v>45873</v>
      </c>
      <c r="J139" t="s">
        <v>856</v>
      </c>
      <c r="K139">
        <v>1210102</v>
      </c>
      <c r="L139" t="s">
        <v>275</v>
      </c>
      <c r="O139">
        <v>10014596</v>
      </c>
      <c r="P139" t="s">
        <v>176</v>
      </c>
      <c r="Q139">
        <v>0</v>
      </c>
      <c r="R139" t="s">
        <v>342</v>
      </c>
      <c r="S139" t="s">
        <v>342</v>
      </c>
      <c r="T139">
        <v>11599514</v>
      </c>
      <c r="U139" s="16">
        <v>45841</v>
      </c>
      <c r="V139" s="16">
        <v>45873</v>
      </c>
      <c r="W139" s="16">
        <v>45841</v>
      </c>
      <c r="X139">
        <v>0</v>
      </c>
      <c r="Y139">
        <v>1290900</v>
      </c>
      <c r="Z139" t="s">
        <v>1568</v>
      </c>
      <c r="AA139" t="s">
        <v>248</v>
      </c>
      <c r="AB139" t="s">
        <v>121</v>
      </c>
      <c r="AC139" t="s">
        <v>255</v>
      </c>
      <c r="AD139" t="s">
        <v>141</v>
      </c>
      <c r="AE139" t="str">
        <f>IF(B139&gt;0,IF(B139&gt;0,(IF(B139&lt;&gt;'PLAN SEMANAL'!$A$2,BLTOTAL!AA139,""))),"")</f>
        <v>PERFORACIO</v>
      </c>
      <c r="AF139" t="str">
        <f>IF(AH139="Completo","Completo",IF(IF(B139&gt;0,_xlfn.XLOOKUP(B139,'Detalle reservas completas fesa'!K:K,'Detalle reservas completas fesa'!Q:Q,_xlfn.XLOOKUP(B139,'MB25'!L:L,'MB25'!Q:Q,"Incompleto")),"")="PENDIENTE","Incompleto",IF(B139&gt;0,_xlfn.XLOOKUP(B139,'Detalle reservas completas fesa'!K:K,'Detalle reservas completas fesa'!Q:Q,IF(AD139="SIN MATERIAL","Completo",IF(AD139="COMPLETO","Completo","Incompleto"))))))</f>
        <v>Incompleto</v>
      </c>
      <c r="AG139">
        <f>IF(B139&gt;0,_xlfn.XLOOKUP(B139,IW49BLTOTAL!A:A,IW49BLTOTAL!H:H),"")</f>
        <v>8</v>
      </c>
      <c r="AH139" t="str">
        <f>IF(IFERROR(_xlfn.XLOOKUP(B139,'Detalle custodia'!B:B,'Detalle custodia'!O:O),"")="custodia","Completo","")</f>
        <v/>
      </c>
    </row>
    <row r="140" spans="1:34" x14ac:dyDescent="0.35">
      <c r="A140" t="s">
        <v>274</v>
      </c>
      <c r="B140">
        <v>6622805</v>
      </c>
      <c r="C140" t="s">
        <v>123</v>
      </c>
      <c r="D140" t="s">
        <v>7549</v>
      </c>
      <c r="E140" t="s">
        <v>310</v>
      </c>
      <c r="F140" t="s">
        <v>133</v>
      </c>
      <c r="G140" t="s">
        <v>132</v>
      </c>
      <c r="H140" s="16">
        <v>45873</v>
      </c>
      <c r="I140" s="16">
        <v>45873</v>
      </c>
      <c r="J140" t="s">
        <v>856</v>
      </c>
      <c r="K140">
        <v>1210102</v>
      </c>
      <c r="L140" t="s">
        <v>275</v>
      </c>
      <c r="O140">
        <v>10014596</v>
      </c>
      <c r="P140" t="s">
        <v>176</v>
      </c>
      <c r="Q140">
        <v>0</v>
      </c>
      <c r="R140" t="s">
        <v>342</v>
      </c>
      <c r="S140" t="s">
        <v>342</v>
      </c>
      <c r="T140">
        <v>11615413</v>
      </c>
      <c r="U140" s="16">
        <v>45841</v>
      </c>
      <c r="V140" s="16">
        <v>45873</v>
      </c>
      <c r="W140" s="16">
        <v>45841</v>
      </c>
      <c r="X140">
        <v>0</v>
      </c>
      <c r="Y140">
        <v>1290900</v>
      </c>
      <c r="Z140" t="s">
        <v>1568</v>
      </c>
      <c r="AA140" t="s">
        <v>248</v>
      </c>
      <c r="AB140" t="s">
        <v>121</v>
      </c>
      <c r="AC140" t="s">
        <v>255</v>
      </c>
      <c r="AD140" t="s">
        <v>122</v>
      </c>
      <c r="AE140" t="str">
        <f>IF(B140&gt;0,IF(B140&gt;0,(IF(B140&lt;&gt;'PLAN SEMANAL'!$A$2,BLTOTAL!AA140,""))),"")</f>
        <v>PERFORACIO</v>
      </c>
      <c r="AF140" t="str">
        <f>IF(AH140="Completo","Completo",IF(IF(B140&gt;0,_xlfn.XLOOKUP(B140,'Detalle reservas completas fesa'!K:K,'Detalle reservas completas fesa'!Q:Q,_xlfn.XLOOKUP(B140,'MB25'!L:L,'MB25'!Q:Q,"Incompleto")),"")="PENDIENTE","Incompleto",IF(B140&gt;0,_xlfn.XLOOKUP(B140,'Detalle reservas completas fesa'!K:K,'Detalle reservas completas fesa'!Q:Q,IF(AD140="SIN MATERIAL","Completo",IF(AD140="COMPLETO","Completo","Incompleto"))))))</f>
        <v>Completo</v>
      </c>
      <c r="AG140">
        <f>IF(B140&gt;0,_xlfn.XLOOKUP(B140,IW49BLTOTAL!A:A,IW49BLTOTAL!H:H),"")</f>
        <v>4</v>
      </c>
      <c r="AH140" t="str">
        <f>IF(IFERROR(_xlfn.XLOOKUP(B140,'Detalle custodia'!B:B,'Detalle custodia'!O:O),"")="custodia","Completo","")</f>
        <v/>
      </c>
    </row>
    <row r="141" spans="1:34" x14ac:dyDescent="0.35">
      <c r="A141" t="s">
        <v>274</v>
      </c>
      <c r="B141">
        <v>6622804</v>
      </c>
      <c r="C141" t="s">
        <v>123</v>
      </c>
      <c r="D141" t="s">
        <v>7550</v>
      </c>
      <c r="E141" t="s">
        <v>310</v>
      </c>
      <c r="F141" t="s">
        <v>133</v>
      </c>
      <c r="G141" t="s">
        <v>132</v>
      </c>
      <c r="H141" s="16">
        <v>45889</v>
      </c>
      <c r="I141" s="16">
        <v>45889</v>
      </c>
      <c r="J141" t="s">
        <v>856</v>
      </c>
      <c r="K141">
        <v>1210102</v>
      </c>
      <c r="L141" t="s">
        <v>275</v>
      </c>
      <c r="O141">
        <v>10014596</v>
      </c>
      <c r="P141" t="s">
        <v>176</v>
      </c>
      <c r="Q141">
        <v>0</v>
      </c>
      <c r="R141" t="s">
        <v>342</v>
      </c>
      <c r="S141" t="s">
        <v>296</v>
      </c>
      <c r="T141">
        <v>11613804</v>
      </c>
      <c r="U141" s="16">
        <v>45841</v>
      </c>
      <c r="V141" s="16">
        <v>45889</v>
      </c>
      <c r="W141" s="16">
        <v>45848</v>
      </c>
      <c r="X141">
        <v>0</v>
      </c>
      <c r="Y141">
        <v>1290900</v>
      </c>
      <c r="Z141" t="s">
        <v>1568</v>
      </c>
      <c r="AA141" t="s">
        <v>248</v>
      </c>
      <c r="AB141" t="s">
        <v>121</v>
      </c>
      <c r="AC141" t="s">
        <v>255</v>
      </c>
      <c r="AD141" t="s">
        <v>141</v>
      </c>
      <c r="AE141" t="str">
        <f>IF(B141&gt;0,IF(B141&gt;0,(IF(B141&lt;&gt;'PLAN SEMANAL'!$A$2,BLTOTAL!AA141,""))),"")</f>
        <v>PERFORACIO</v>
      </c>
      <c r="AF141" t="str">
        <f>IF(AH141="Completo","Completo",IF(IF(B141&gt;0,_xlfn.XLOOKUP(B141,'Detalle reservas completas fesa'!K:K,'Detalle reservas completas fesa'!Q:Q,_xlfn.XLOOKUP(B141,'MB25'!L:L,'MB25'!Q:Q,"Incompleto")),"")="PENDIENTE","Incompleto",IF(B141&gt;0,_xlfn.XLOOKUP(B141,'Detalle reservas completas fesa'!K:K,'Detalle reservas completas fesa'!Q:Q,IF(AD141="SIN MATERIAL","Completo",IF(AD141="COMPLETO","Completo","Incompleto"))))))</f>
        <v>Incompleto</v>
      </c>
      <c r="AG141">
        <f>IF(B141&gt;0,_xlfn.XLOOKUP(B141,IW49BLTOTAL!A:A,IW49BLTOTAL!H:H),"")</f>
        <v>2</v>
      </c>
      <c r="AH141" t="str">
        <f>IF(IFERROR(_xlfn.XLOOKUP(B141,'Detalle custodia'!B:B,'Detalle custodia'!O:O),"")="custodia","Completo","")</f>
        <v/>
      </c>
    </row>
    <row r="142" spans="1:34" x14ac:dyDescent="0.35">
      <c r="A142" t="s">
        <v>274</v>
      </c>
      <c r="B142">
        <v>6622803</v>
      </c>
      <c r="C142" t="s">
        <v>123</v>
      </c>
      <c r="D142" t="s">
        <v>7551</v>
      </c>
      <c r="E142" t="s">
        <v>310</v>
      </c>
      <c r="F142" t="s">
        <v>133</v>
      </c>
      <c r="G142" t="s">
        <v>132</v>
      </c>
      <c r="H142" s="16">
        <v>45889</v>
      </c>
      <c r="I142" s="16">
        <v>45889</v>
      </c>
      <c r="J142" t="s">
        <v>856</v>
      </c>
      <c r="K142">
        <v>1210102</v>
      </c>
      <c r="L142" t="s">
        <v>275</v>
      </c>
      <c r="O142">
        <v>10014596</v>
      </c>
      <c r="P142" t="s">
        <v>176</v>
      </c>
      <c r="Q142">
        <v>0</v>
      </c>
      <c r="R142" t="s">
        <v>342</v>
      </c>
      <c r="S142" t="s">
        <v>296</v>
      </c>
      <c r="T142">
        <v>11613809</v>
      </c>
      <c r="U142" s="16">
        <v>45841</v>
      </c>
      <c r="V142" s="16">
        <v>45889</v>
      </c>
      <c r="W142" s="16">
        <v>45848</v>
      </c>
      <c r="X142">
        <v>0</v>
      </c>
      <c r="Y142">
        <v>1290900</v>
      </c>
      <c r="Z142" t="s">
        <v>1568</v>
      </c>
      <c r="AA142" t="s">
        <v>248</v>
      </c>
      <c r="AB142" t="s">
        <v>121</v>
      </c>
      <c r="AC142" t="s">
        <v>255</v>
      </c>
      <c r="AD142" t="s">
        <v>141</v>
      </c>
      <c r="AE142" t="str">
        <f>IF(B142&gt;0,IF(B142&gt;0,(IF(B142&lt;&gt;'PLAN SEMANAL'!$A$2,BLTOTAL!AA142,""))),"")</f>
        <v>PERFORACIO</v>
      </c>
      <c r="AF142" t="str">
        <f>IF(AH142="Completo","Completo",IF(IF(B142&gt;0,_xlfn.XLOOKUP(B142,'Detalle reservas completas fesa'!K:K,'Detalle reservas completas fesa'!Q:Q,_xlfn.XLOOKUP(B142,'MB25'!L:L,'MB25'!Q:Q,"Incompleto")),"")="PENDIENTE","Incompleto",IF(B142&gt;0,_xlfn.XLOOKUP(B142,'Detalle reservas completas fesa'!K:K,'Detalle reservas completas fesa'!Q:Q,IF(AD142="SIN MATERIAL","Completo",IF(AD142="COMPLETO","Completo","Incompleto"))))))</f>
        <v>Incompleto</v>
      </c>
      <c r="AG142">
        <f>IF(B142&gt;0,_xlfn.XLOOKUP(B142,IW49BLTOTAL!A:A,IW49BLTOTAL!H:H),"")</f>
        <v>1</v>
      </c>
      <c r="AH142" t="str">
        <f>IF(IFERROR(_xlfn.XLOOKUP(B142,'Detalle custodia'!B:B,'Detalle custodia'!O:O),"")="custodia","Completo","")</f>
        <v/>
      </c>
    </row>
    <row r="143" spans="1:34" x14ac:dyDescent="0.35">
      <c r="A143" t="s">
        <v>272</v>
      </c>
      <c r="B143">
        <v>6622650</v>
      </c>
      <c r="C143" t="s">
        <v>123</v>
      </c>
      <c r="D143" t="s">
        <v>7552</v>
      </c>
      <c r="E143" t="s">
        <v>310</v>
      </c>
      <c r="F143" t="s">
        <v>133</v>
      </c>
      <c r="G143" t="s">
        <v>147</v>
      </c>
      <c r="H143" s="16">
        <v>45889</v>
      </c>
      <c r="I143" s="16">
        <v>45889</v>
      </c>
      <c r="J143" t="s">
        <v>856</v>
      </c>
      <c r="K143">
        <v>1210102</v>
      </c>
      <c r="L143" t="s">
        <v>273</v>
      </c>
      <c r="O143">
        <v>10017653</v>
      </c>
      <c r="P143" t="s">
        <v>165</v>
      </c>
      <c r="Q143">
        <v>0</v>
      </c>
      <c r="R143" t="s">
        <v>342</v>
      </c>
      <c r="S143" t="s">
        <v>296</v>
      </c>
      <c r="T143">
        <v>11601467</v>
      </c>
      <c r="U143" s="16">
        <v>45841</v>
      </c>
      <c r="V143" s="16">
        <v>45889</v>
      </c>
      <c r="W143" s="16">
        <v>45848</v>
      </c>
      <c r="X143">
        <v>0</v>
      </c>
      <c r="Y143">
        <v>1290900</v>
      </c>
      <c r="Z143" t="s">
        <v>1568</v>
      </c>
      <c r="AA143" t="s">
        <v>248</v>
      </c>
      <c r="AB143" t="s">
        <v>121</v>
      </c>
      <c r="AC143" t="s">
        <v>255</v>
      </c>
      <c r="AD143" t="s">
        <v>141</v>
      </c>
      <c r="AE143" t="str">
        <f>IF(B143&gt;0,IF(B143&gt;0,(IF(B143&lt;&gt;'PLAN SEMANAL'!$A$2,BLTOTAL!AA143,""))),"")</f>
        <v>PERFORACIO</v>
      </c>
      <c r="AF143" t="str">
        <f>IF(AH143="Completo","Completo",IF(IF(B143&gt;0,_xlfn.XLOOKUP(B143,'Detalle reservas completas fesa'!K:K,'Detalle reservas completas fesa'!Q:Q,_xlfn.XLOOKUP(B143,'MB25'!L:L,'MB25'!Q:Q,"Incompleto")),"")="PENDIENTE","Incompleto",IF(B143&gt;0,_xlfn.XLOOKUP(B143,'Detalle reservas completas fesa'!K:K,'Detalle reservas completas fesa'!Q:Q,IF(AD143="SIN MATERIAL","Completo",IF(AD143="COMPLETO","Completo","Incompleto"))))))</f>
        <v>Incompleto</v>
      </c>
      <c r="AG143">
        <f>IF(B143&gt;0,_xlfn.XLOOKUP(B143,IW49BLTOTAL!A:A,IW49BLTOTAL!H:H),"")</f>
        <v>8</v>
      </c>
      <c r="AH143" t="str">
        <f>IF(IFERROR(_xlfn.XLOOKUP(B143,'Detalle custodia'!B:B,'Detalle custodia'!O:O),"")="custodia","Completo","")</f>
        <v/>
      </c>
    </row>
    <row r="144" spans="1:34" x14ac:dyDescent="0.35">
      <c r="A144" t="s">
        <v>3804</v>
      </c>
      <c r="B144">
        <v>6622648</v>
      </c>
      <c r="C144" t="s">
        <v>123</v>
      </c>
      <c r="D144" t="s">
        <v>1207</v>
      </c>
      <c r="E144" t="s">
        <v>310</v>
      </c>
      <c r="F144" t="s">
        <v>133</v>
      </c>
      <c r="G144" t="s">
        <v>147</v>
      </c>
      <c r="H144" s="16">
        <v>45889</v>
      </c>
      <c r="I144" s="16">
        <v>45889</v>
      </c>
      <c r="J144" t="s">
        <v>856</v>
      </c>
      <c r="K144">
        <v>1210102</v>
      </c>
      <c r="L144" t="s">
        <v>3805</v>
      </c>
      <c r="O144">
        <v>10018963</v>
      </c>
      <c r="P144" t="s">
        <v>3806</v>
      </c>
      <c r="Q144">
        <v>0</v>
      </c>
      <c r="R144" t="s">
        <v>342</v>
      </c>
      <c r="S144" t="s">
        <v>296</v>
      </c>
      <c r="T144">
        <v>11615276</v>
      </c>
      <c r="U144" s="16">
        <v>45841</v>
      </c>
      <c r="V144" s="16">
        <v>45889</v>
      </c>
      <c r="W144" s="16">
        <v>45848</v>
      </c>
      <c r="X144">
        <v>0</v>
      </c>
      <c r="Y144">
        <v>1290900</v>
      </c>
      <c r="Z144" t="s">
        <v>1568</v>
      </c>
      <c r="AA144" t="s">
        <v>248</v>
      </c>
      <c r="AB144" t="s">
        <v>121</v>
      </c>
      <c r="AC144" t="s">
        <v>255</v>
      </c>
      <c r="AD144" t="s">
        <v>141</v>
      </c>
      <c r="AE144" t="str">
        <f>IF(B144&gt;0,IF(B144&gt;0,(IF(B144&lt;&gt;'PLAN SEMANAL'!$A$2,BLTOTAL!AA144,""))),"")</f>
        <v>PERFORACIO</v>
      </c>
      <c r="AF144" t="str">
        <f>IF(AH144="Completo","Completo",IF(IF(B144&gt;0,_xlfn.XLOOKUP(B144,'Detalle reservas completas fesa'!K:K,'Detalle reservas completas fesa'!Q:Q,_xlfn.XLOOKUP(B144,'MB25'!L:L,'MB25'!Q:Q,"Incompleto")),"")="PENDIENTE","Incompleto",IF(B144&gt;0,_xlfn.XLOOKUP(B144,'Detalle reservas completas fesa'!K:K,'Detalle reservas completas fesa'!Q:Q,IF(AD144="SIN MATERIAL","Completo",IF(AD144="COMPLETO","Completo","Incompleto"))))))</f>
        <v>Incompleto</v>
      </c>
      <c r="AG144">
        <f>IF(B144&gt;0,_xlfn.XLOOKUP(B144,IW49BLTOTAL!A:A,IW49BLTOTAL!H:H),"")</f>
        <v>1</v>
      </c>
      <c r="AH144" t="str">
        <f>IF(IFERROR(_xlfn.XLOOKUP(B144,'Detalle custodia'!B:B,'Detalle custodia'!O:O),"")="custodia","Completo","")</f>
        <v/>
      </c>
    </row>
    <row r="145" spans="1:34" x14ac:dyDescent="0.35">
      <c r="A145" t="s">
        <v>128</v>
      </c>
      <c r="B145">
        <v>6622647</v>
      </c>
      <c r="C145" t="s">
        <v>123</v>
      </c>
      <c r="D145" t="s">
        <v>7553</v>
      </c>
      <c r="E145" t="s">
        <v>310</v>
      </c>
      <c r="F145" t="s">
        <v>133</v>
      </c>
      <c r="G145" t="s">
        <v>147</v>
      </c>
      <c r="H145" s="16">
        <v>45889</v>
      </c>
      <c r="I145" s="16">
        <v>45889</v>
      </c>
      <c r="J145" t="s">
        <v>856</v>
      </c>
      <c r="K145">
        <v>1210100</v>
      </c>
      <c r="L145" t="s">
        <v>390</v>
      </c>
      <c r="O145">
        <v>10014594</v>
      </c>
      <c r="P145" t="s">
        <v>128</v>
      </c>
      <c r="Q145">
        <v>0</v>
      </c>
      <c r="R145" t="s">
        <v>342</v>
      </c>
      <c r="S145" t="s">
        <v>296</v>
      </c>
      <c r="T145">
        <v>11607299</v>
      </c>
      <c r="U145" s="16">
        <v>45841</v>
      </c>
      <c r="V145" s="16">
        <v>45889</v>
      </c>
      <c r="W145" s="16">
        <v>45848</v>
      </c>
      <c r="X145">
        <v>0</v>
      </c>
      <c r="Y145">
        <v>1290900</v>
      </c>
      <c r="Z145" t="s">
        <v>1568</v>
      </c>
      <c r="AA145" t="s">
        <v>248</v>
      </c>
      <c r="AB145" t="s">
        <v>121</v>
      </c>
      <c r="AC145" t="s">
        <v>255</v>
      </c>
      <c r="AD145" t="s">
        <v>141</v>
      </c>
      <c r="AE145" t="str">
        <f>IF(B145&gt;0,IF(B145&gt;0,(IF(B145&lt;&gt;'PLAN SEMANAL'!$A$2,BLTOTAL!AA145,""))),"")</f>
        <v>PERFORACIO</v>
      </c>
      <c r="AF145" t="str">
        <f>IF(AH145="Completo","Completo",IF(IF(B145&gt;0,_xlfn.XLOOKUP(B145,'Detalle reservas completas fesa'!K:K,'Detalle reservas completas fesa'!Q:Q,_xlfn.XLOOKUP(B145,'MB25'!L:L,'MB25'!Q:Q,"Incompleto")),"")="PENDIENTE","Incompleto",IF(B145&gt;0,_xlfn.XLOOKUP(B145,'Detalle reservas completas fesa'!K:K,'Detalle reservas completas fesa'!Q:Q,IF(AD145="SIN MATERIAL","Completo",IF(AD145="COMPLETO","Completo","Incompleto"))))))</f>
        <v>Incompleto</v>
      </c>
      <c r="AG145">
        <f>IF(B145&gt;0,_xlfn.XLOOKUP(B145,IW49BLTOTAL!A:A,IW49BLTOTAL!H:H),"")</f>
        <v>4</v>
      </c>
      <c r="AH145" t="str">
        <f>IF(IFERROR(_xlfn.XLOOKUP(B145,'Detalle custodia'!B:B,'Detalle custodia'!O:O),"")="custodia","Completo","")</f>
        <v/>
      </c>
    </row>
    <row r="146" spans="1:34" x14ac:dyDescent="0.35">
      <c r="A146" t="s">
        <v>128</v>
      </c>
      <c r="B146">
        <v>6622646</v>
      </c>
      <c r="C146" t="s">
        <v>123</v>
      </c>
      <c r="D146" t="s">
        <v>7554</v>
      </c>
      <c r="E146" t="s">
        <v>310</v>
      </c>
      <c r="F146" t="s">
        <v>133</v>
      </c>
      <c r="G146" t="s">
        <v>147</v>
      </c>
      <c r="H146" s="16">
        <v>45889</v>
      </c>
      <c r="I146" s="16">
        <v>45889</v>
      </c>
      <c r="J146" t="s">
        <v>856</v>
      </c>
      <c r="K146">
        <v>1210100</v>
      </c>
      <c r="L146" t="s">
        <v>390</v>
      </c>
      <c r="O146">
        <v>10014594</v>
      </c>
      <c r="P146" t="s">
        <v>128</v>
      </c>
      <c r="Q146">
        <v>0</v>
      </c>
      <c r="R146" t="s">
        <v>342</v>
      </c>
      <c r="S146" t="s">
        <v>296</v>
      </c>
      <c r="T146">
        <v>11607387</v>
      </c>
      <c r="U146" s="16">
        <v>45841</v>
      </c>
      <c r="V146" s="16">
        <v>45889</v>
      </c>
      <c r="W146" s="16">
        <v>45848</v>
      </c>
      <c r="X146">
        <v>0</v>
      </c>
      <c r="Y146">
        <v>1290900</v>
      </c>
      <c r="Z146" t="s">
        <v>1568</v>
      </c>
      <c r="AA146" t="s">
        <v>248</v>
      </c>
      <c r="AB146" t="s">
        <v>121</v>
      </c>
      <c r="AC146" t="s">
        <v>255</v>
      </c>
      <c r="AD146" t="s">
        <v>141</v>
      </c>
      <c r="AE146" t="str">
        <f>IF(B146&gt;0,IF(B146&gt;0,(IF(B146&lt;&gt;'PLAN SEMANAL'!$A$2,BLTOTAL!AA146,""))),"")</f>
        <v>PERFORACIO</v>
      </c>
      <c r="AF146" t="str">
        <f>IF(AH146="Completo","Completo",IF(IF(B146&gt;0,_xlfn.XLOOKUP(B146,'Detalle reservas completas fesa'!K:K,'Detalle reservas completas fesa'!Q:Q,_xlfn.XLOOKUP(B146,'MB25'!L:L,'MB25'!Q:Q,"Incompleto")),"")="PENDIENTE","Incompleto",IF(B146&gt;0,_xlfn.XLOOKUP(B146,'Detalle reservas completas fesa'!K:K,'Detalle reservas completas fesa'!Q:Q,IF(AD146="SIN MATERIAL","Completo",IF(AD146="COMPLETO","Completo","Incompleto"))))))</f>
        <v>Incompleto</v>
      </c>
      <c r="AG146">
        <f>IF(B146&gt;0,_xlfn.XLOOKUP(B146,IW49BLTOTAL!A:A,IW49BLTOTAL!H:H),"")</f>
        <v>8</v>
      </c>
      <c r="AH146" t="str">
        <f>IF(IFERROR(_xlfn.XLOOKUP(B146,'Detalle custodia'!B:B,'Detalle custodia'!O:O),"")="custodia","Completo","")</f>
        <v/>
      </c>
    </row>
    <row r="147" spans="1:34" x14ac:dyDescent="0.35">
      <c r="A147" t="s">
        <v>137</v>
      </c>
      <c r="B147">
        <v>6622645</v>
      </c>
      <c r="C147" t="s">
        <v>123</v>
      </c>
      <c r="D147" t="s">
        <v>7555</v>
      </c>
      <c r="E147" t="s">
        <v>310</v>
      </c>
      <c r="F147" t="s">
        <v>133</v>
      </c>
      <c r="G147" t="s">
        <v>147</v>
      </c>
      <c r="H147" s="16">
        <v>45889</v>
      </c>
      <c r="I147" s="16">
        <v>45889</v>
      </c>
      <c r="J147" t="s">
        <v>856</v>
      </c>
      <c r="K147">
        <v>1210100</v>
      </c>
      <c r="L147" t="s">
        <v>388</v>
      </c>
      <c r="O147">
        <v>10014595</v>
      </c>
      <c r="P147" t="s">
        <v>137</v>
      </c>
      <c r="Q147">
        <v>0</v>
      </c>
      <c r="R147" t="s">
        <v>342</v>
      </c>
      <c r="S147" t="s">
        <v>296</v>
      </c>
      <c r="T147">
        <v>11609722</v>
      </c>
      <c r="U147" s="16">
        <v>45841</v>
      </c>
      <c r="V147" s="16">
        <v>45889</v>
      </c>
      <c r="W147" s="16">
        <v>45848</v>
      </c>
      <c r="X147">
        <v>0</v>
      </c>
      <c r="Y147">
        <v>1290900</v>
      </c>
      <c r="Z147" t="s">
        <v>1568</v>
      </c>
      <c r="AA147" t="s">
        <v>248</v>
      </c>
      <c r="AB147" t="s">
        <v>121</v>
      </c>
      <c r="AC147" t="s">
        <v>255</v>
      </c>
      <c r="AD147" t="s">
        <v>141</v>
      </c>
      <c r="AE147" t="str">
        <f>IF(B147&gt;0,IF(B147&gt;0,(IF(B147&lt;&gt;'PLAN SEMANAL'!$A$2,BLTOTAL!AA147,""))),"")</f>
        <v>PERFORACIO</v>
      </c>
      <c r="AF147" t="str">
        <f>IF(AH147="Completo","Completo",IF(IF(B147&gt;0,_xlfn.XLOOKUP(B147,'Detalle reservas completas fesa'!K:K,'Detalle reservas completas fesa'!Q:Q,_xlfn.XLOOKUP(B147,'MB25'!L:L,'MB25'!Q:Q,"Incompleto")),"")="PENDIENTE","Incompleto",IF(B147&gt;0,_xlfn.XLOOKUP(B147,'Detalle reservas completas fesa'!K:K,'Detalle reservas completas fesa'!Q:Q,IF(AD147="SIN MATERIAL","Completo",IF(AD147="COMPLETO","Completo","Incompleto"))))))</f>
        <v>Incompleto</v>
      </c>
      <c r="AG147">
        <f>IF(B147&gt;0,_xlfn.XLOOKUP(B147,IW49BLTOTAL!A:A,IW49BLTOTAL!H:H),"")</f>
        <v>2</v>
      </c>
      <c r="AH147" t="str">
        <f>IF(IFERROR(_xlfn.XLOOKUP(B147,'Detalle custodia'!B:B,'Detalle custodia'!O:O),"")="custodia","Completo","")</f>
        <v/>
      </c>
    </row>
    <row r="148" spans="1:34" x14ac:dyDescent="0.35">
      <c r="A148" t="s">
        <v>137</v>
      </c>
      <c r="B148">
        <v>6622644</v>
      </c>
      <c r="C148" t="s">
        <v>123</v>
      </c>
      <c r="D148" t="s">
        <v>5532</v>
      </c>
      <c r="E148" t="s">
        <v>310</v>
      </c>
      <c r="F148" t="s">
        <v>133</v>
      </c>
      <c r="G148" t="s">
        <v>147</v>
      </c>
      <c r="H148" s="16">
        <v>45889</v>
      </c>
      <c r="I148" s="16">
        <v>45889</v>
      </c>
      <c r="J148" t="s">
        <v>856</v>
      </c>
      <c r="K148">
        <v>1210100</v>
      </c>
      <c r="L148" t="s">
        <v>388</v>
      </c>
      <c r="O148">
        <v>10014595</v>
      </c>
      <c r="P148" t="s">
        <v>137</v>
      </c>
      <c r="Q148">
        <v>0</v>
      </c>
      <c r="R148" t="s">
        <v>342</v>
      </c>
      <c r="S148" t="s">
        <v>296</v>
      </c>
      <c r="T148">
        <v>11609958</v>
      </c>
      <c r="U148" s="16">
        <v>45841</v>
      </c>
      <c r="V148" s="16">
        <v>45889</v>
      </c>
      <c r="W148" s="16">
        <v>45848</v>
      </c>
      <c r="X148">
        <v>0</v>
      </c>
      <c r="Y148">
        <v>1290900</v>
      </c>
      <c r="Z148" t="s">
        <v>1568</v>
      </c>
      <c r="AA148" t="s">
        <v>248</v>
      </c>
      <c r="AB148" t="s">
        <v>121</v>
      </c>
      <c r="AC148" t="s">
        <v>255</v>
      </c>
      <c r="AD148" t="s">
        <v>141</v>
      </c>
      <c r="AE148" t="str">
        <f>IF(B148&gt;0,IF(B148&gt;0,(IF(B148&lt;&gt;'PLAN SEMANAL'!$A$2,BLTOTAL!AA148,""))),"")</f>
        <v>PERFORACIO</v>
      </c>
      <c r="AF148" t="str">
        <f>IF(AH148="Completo","Completo",IF(IF(B148&gt;0,_xlfn.XLOOKUP(B148,'Detalle reservas completas fesa'!K:K,'Detalle reservas completas fesa'!Q:Q,_xlfn.XLOOKUP(B148,'MB25'!L:L,'MB25'!Q:Q,"Incompleto")),"")="PENDIENTE","Incompleto",IF(B148&gt;0,_xlfn.XLOOKUP(B148,'Detalle reservas completas fesa'!K:K,'Detalle reservas completas fesa'!Q:Q,IF(AD148="SIN MATERIAL","Completo",IF(AD148="COMPLETO","Completo","Incompleto"))))))</f>
        <v>Incompleto</v>
      </c>
      <c r="AG148">
        <f>IF(B148&gt;0,_xlfn.XLOOKUP(B148,IW49BLTOTAL!A:A,IW49BLTOTAL!H:H),"")</f>
        <v>4</v>
      </c>
      <c r="AH148" t="str">
        <f>IF(IFERROR(_xlfn.XLOOKUP(B148,'Detalle custodia'!B:B,'Detalle custodia'!O:O),"")="custodia","Completo","")</f>
        <v/>
      </c>
    </row>
    <row r="149" spans="1:34" x14ac:dyDescent="0.35">
      <c r="A149" t="s">
        <v>221</v>
      </c>
      <c r="B149">
        <v>6622468</v>
      </c>
      <c r="C149" t="s">
        <v>129</v>
      </c>
      <c r="D149" t="s">
        <v>7556</v>
      </c>
      <c r="E149" t="s">
        <v>310</v>
      </c>
      <c r="F149" t="s">
        <v>133</v>
      </c>
      <c r="G149" t="s">
        <v>132</v>
      </c>
      <c r="H149" s="16">
        <v>45848</v>
      </c>
      <c r="I149" s="16">
        <v>45848</v>
      </c>
      <c r="J149" t="s">
        <v>856</v>
      </c>
      <c r="K149">
        <v>1215156</v>
      </c>
      <c r="L149" t="s">
        <v>309</v>
      </c>
      <c r="O149">
        <v>10014650</v>
      </c>
      <c r="P149" t="s">
        <v>221</v>
      </c>
      <c r="Q149">
        <v>0</v>
      </c>
      <c r="R149" t="s">
        <v>3901</v>
      </c>
      <c r="S149" t="s">
        <v>342</v>
      </c>
      <c r="T149">
        <v>11611516</v>
      </c>
      <c r="U149" s="16">
        <v>45840</v>
      </c>
      <c r="V149" s="16">
        <v>45848</v>
      </c>
      <c r="W149" s="16">
        <v>45846</v>
      </c>
      <c r="X149">
        <v>0</v>
      </c>
      <c r="Y149">
        <v>1290900</v>
      </c>
      <c r="Z149" t="s">
        <v>1568</v>
      </c>
      <c r="AA149" t="s">
        <v>246</v>
      </c>
      <c r="AB149" t="s">
        <v>121</v>
      </c>
      <c r="AC149" t="s">
        <v>255</v>
      </c>
      <c r="AD149" t="s">
        <v>141</v>
      </c>
      <c r="AE149" t="str">
        <f>IF(B149&gt;0,IF(B149&gt;0,(IF(B149&lt;&gt;'PLAN SEMANAL'!$A$2,BLTOTAL!AA149,""))),"")</f>
        <v>AUXILIAR</v>
      </c>
      <c r="AF149" t="str">
        <f>IF(AH149="Completo","Completo",IF(IF(B149&gt;0,_xlfn.XLOOKUP(B149,'Detalle reservas completas fesa'!K:K,'Detalle reservas completas fesa'!Q:Q,_xlfn.XLOOKUP(B149,'MB25'!L:L,'MB25'!Q:Q,"Incompleto")),"")="PENDIENTE","Incompleto",IF(B149&gt;0,_xlfn.XLOOKUP(B149,'Detalle reservas completas fesa'!K:K,'Detalle reservas completas fesa'!Q:Q,IF(AD149="SIN MATERIAL","Completo",IF(AD149="COMPLETO","Completo","Incompleto"))))))</f>
        <v>Incompleto</v>
      </c>
      <c r="AG149">
        <f>IF(B149&gt;0,_xlfn.XLOOKUP(B149,IW49BLTOTAL!A:A,IW49BLTOTAL!H:H),"")</f>
        <v>1</v>
      </c>
      <c r="AH149" t="str">
        <f>IF(IFERROR(_xlfn.XLOOKUP(B149,'Detalle custodia'!B:B,'Detalle custodia'!O:O),"")="custodia","Completo","")</f>
        <v/>
      </c>
    </row>
    <row r="150" spans="1:34" x14ac:dyDescent="0.35">
      <c r="A150" t="s">
        <v>221</v>
      </c>
      <c r="B150">
        <v>6622466</v>
      </c>
      <c r="C150" t="s">
        <v>129</v>
      </c>
      <c r="D150" t="s">
        <v>7557</v>
      </c>
      <c r="E150" t="s">
        <v>310</v>
      </c>
      <c r="F150" t="s">
        <v>133</v>
      </c>
      <c r="G150" t="s">
        <v>132</v>
      </c>
      <c r="H150" s="16">
        <v>45849</v>
      </c>
      <c r="I150" s="16">
        <v>45849</v>
      </c>
      <c r="J150" t="s">
        <v>856</v>
      </c>
      <c r="K150">
        <v>1215156</v>
      </c>
      <c r="L150" t="s">
        <v>309</v>
      </c>
      <c r="O150">
        <v>10014650</v>
      </c>
      <c r="P150" t="s">
        <v>221</v>
      </c>
      <c r="Q150">
        <v>0</v>
      </c>
      <c r="R150" t="s">
        <v>3901</v>
      </c>
      <c r="S150" t="s">
        <v>342</v>
      </c>
      <c r="T150">
        <v>11604584</v>
      </c>
      <c r="U150" s="16">
        <v>45840</v>
      </c>
      <c r="V150" s="16">
        <v>45849</v>
      </c>
      <c r="W150" s="16">
        <v>45846</v>
      </c>
      <c r="X150">
        <v>0</v>
      </c>
      <c r="Y150">
        <v>1290900</v>
      </c>
      <c r="Z150" t="s">
        <v>1568</v>
      </c>
      <c r="AA150" t="s">
        <v>246</v>
      </c>
      <c r="AB150" t="s">
        <v>121</v>
      </c>
      <c r="AC150" t="s">
        <v>255</v>
      </c>
      <c r="AD150" t="s">
        <v>141</v>
      </c>
      <c r="AE150" t="str">
        <f>IF(B150&gt;0,IF(B150&gt;0,(IF(B150&lt;&gt;'PLAN SEMANAL'!$A$2,BLTOTAL!AA150,""))),"")</f>
        <v>AUXILIAR</v>
      </c>
      <c r="AF150" t="str">
        <f>IF(AH150="Completo","Completo",IF(IF(B150&gt;0,_xlfn.XLOOKUP(B150,'Detalle reservas completas fesa'!K:K,'Detalle reservas completas fesa'!Q:Q,_xlfn.XLOOKUP(B150,'MB25'!L:L,'MB25'!Q:Q,"Incompleto")),"")="PENDIENTE","Incompleto",IF(B150&gt;0,_xlfn.XLOOKUP(B150,'Detalle reservas completas fesa'!K:K,'Detalle reservas completas fesa'!Q:Q,IF(AD150="SIN MATERIAL","Completo",IF(AD150="COMPLETO","Completo","Incompleto"))))))</f>
        <v>Incompleto</v>
      </c>
      <c r="AG150">
        <f>IF(B150&gt;0,_xlfn.XLOOKUP(B150,IW49BLTOTAL!A:A,IW49BLTOTAL!H:H),"")</f>
        <v>4</v>
      </c>
      <c r="AH150" t="str">
        <f>IF(IFERROR(_xlfn.XLOOKUP(B150,'Detalle custodia'!B:B,'Detalle custodia'!O:O),"")="custodia","Completo","")</f>
        <v/>
      </c>
    </row>
    <row r="151" spans="1:34" x14ac:dyDescent="0.35">
      <c r="A151" t="s">
        <v>152</v>
      </c>
      <c r="B151">
        <v>6622465</v>
      </c>
      <c r="C151" t="s">
        <v>129</v>
      </c>
      <c r="D151" t="s">
        <v>7558</v>
      </c>
      <c r="E151" t="s">
        <v>310</v>
      </c>
      <c r="F151" t="s">
        <v>133</v>
      </c>
      <c r="G151" t="s">
        <v>226</v>
      </c>
      <c r="H151" s="16">
        <v>45848</v>
      </c>
      <c r="J151" t="s">
        <v>856</v>
      </c>
      <c r="K151">
        <v>1215156</v>
      </c>
      <c r="L151" t="s">
        <v>307</v>
      </c>
      <c r="O151">
        <v>10014641</v>
      </c>
      <c r="P151" t="s">
        <v>152</v>
      </c>
      <c r="Q151">
        <v>0</v>
      </c>
      <c r="R151" t="s">
        <v>3901</v>
      </c>
      <c r="S151" t="s">
        <v>342</v>
      </c>
      <c r="T151">
        <v>11610056</v>
      </c>
      <c r="U151" s="16">
        <v>45840</v>
      </c>
      <c r="V151" s="16">
        <v>45848</v>
      </c>
      <c r="W151" s="16">
        <v>45846</v>
      </c>
      <c r="X151">
        <v>0</v>
      </c>
      <c r="Y151">
        <v>1290900</v>
      </c>
      <c r="Z151" t="s">
        <v>1568</v>
      </c>
      <c r="AA151" t="s">
        <v>246</v>
      </c>
      <c r="AB151" t="s">
        <v>121</v>
      </c>
      <c r="AC151" t="s">
        <v>255</v>
      </c>
      <c r="AD151" t="s">
        <v>189</v>
      </c>
      <c r="AE151" t="str">
        <f>IF(B151&gt;0,IF(B151&gt;0,(IF(B151&lt;&gt;'PLAN SEMANAL'!$A$2,BLTOTAL!AA151,""))),"")</f>
        <v>AUXILIAR</v>
      </c>
      <c r="AF151" t="str">
        <f>IF(AH151="Completo","Completo",IF(IF(B151&gt;0,_xlfn.XLOOKUP(B151,'Detalle reservas completas fesa'!K:K,'Detalle reservas completas fesa'!Q:Q,_xlfn.XLOOKUP(B151,'MB25'!L:L,'MB25'!Q:Q,"Incompleto")),"")="PENDIENTE","Incompleto",IF(B151&gt;0,_xlfn.XLOOKUP(B151,'Detalle reservas completas fesa'!K:K,'Detalle reservas completas fesa'!Q:Q,IF(AD151="SIN MATERIAL","Completo",IF(AD151="COMPLETO","Completo","Incompleto"))))))</f>
        <v>Completo</v>
      </c>
      <c r="AG151">
        <f>IF(B151&gt;0,_xlfn.XLOOKUP(B151,IW49BLTOTAL!A:A,IW49BLTOTAL!H:H),"")</f>
        <v>6</v>
      </c>
      <c r="AH151" t="str">
        <f>IF(IFERROR(_xlfn.XLOOKUP(B151,'Detalle custodia'!B:B,'Detalle custodia'!O:O),"")="custodia","Completo","")</f>
        <v/>
      </c>
    </row>
    <row r="152" spans="1:34" x14ac:dyDescent="0.35">
      <c r="A152" t="s">
        <v>221</v>
      </c>
      <c r="B152">
        <v>6622440</v>
      </c>
      <c r="C152" t="s">
        <v>129</v>
      </c>
      <c r="D152" t="s">
        <v>7559</v>
      </c>
      <c r="E152" t="s">
        <v>310</v>
      </c>
      <c r="F152" t="s">
        <v>133</v>
      </c>
      <c r="G152" t="s">
        <v>147</v>
      </c>
      <c r="H152" s="16">
        <v>45852</v>
      </c>
      <c r="I152" s="16">
        <v>45852</v>
      </c>
      <c r="J152" t="s">
        <v>856</v>
      </c>
      <c r="K152">
        <v>1215156</v>
      </c>
      <c r="L152" t="s">
        <v>309</v>
      </c>
      <c r="O152">
        <v>10014650</v>
      </c>
      <c r="P152" t="s">
        <v>221</v>
      </c>
      <c r="Q152">
        <v>0</v>
      </c>
      <c r="R152" t="s">
        <v>3901</v>
      </c>
      <c r="S152" t="s">
        <v>3901</v>
      </c>
      <c r="T152">
        <v>11611514</v>
      </c>
      <c r="U152" s="16">
        <v>45840</v>
      </c>
      <c r="V152" s="16">
        <v>45852</v>
      </c>
      <c r="W152" s="16">
        <v>45847</v>
      </c>
      <c r="X152">
        <v>0</v>
      </c>
      <c r="Y152">
        <v>1290900</v>
      </c>
      <c r="Z152" t="s">
        <v>1568</v>
      </c>
      <c r="AA152" t="s">
        <v>246</v>
      </c>
      <c r="AB152" t="s">
        <v>121</v>
      </c>
      <c r="AC152" t="s">
        <v>255</v>
      </c>
      <c r="AD152" t="s">
        <v>141</v>
      </c>
      <c r="AE152" t="str">
        <f>IF(B152&gt;0,IF(B152&gt;0,(IF(B152&lt;&gt;'PLAN SEMANAL'!$A$2,BLTOTAL!AA152,""))),"")</f>
        <v>AUXILIAR</v>
      </c>
      <c r="AF152" t="str">
        <f>IF(AH152="Completo","Completo",IF(IF(B152&gt;0,_xlfn.XLOOKUP(B152,'Detalle reservas completas fesa'!K:K,'Detalle reservas completas fesa'!Q:Q,_xlfn.XLOOKUP(B152,'MB25'!L:L,'MB25'!Q:Q,"Incompleto")),"")="PENDIENTE","Incompleto",IF(B152&gt;0,_xlfn.XLOOKUP(B152,'Detalle reservas completas fesa'!K:K,'Detalle reservas completas fesa'!Q:Q,IF(AD152="SIN MATERIAL","Completo",IF(AD152="COMPLETO","Completo","Incompleto"))))))</f>
        <v>Incompleto</v>
      </c>
      <c r="AG152">
        <f>IF(B152&gt;0,_xlfn.XLOOKUP(B152,IW49BLTOTAL!A:A,IW49BLTOTAL!H:H),"")</f>
        <v>6</v>
      </c>
      <c r="AH152" t="str">
        <f>IF(IFERROR(_xlfn.XLOOKUP(B152,'Detalle custodia'!B:B,'Detalle custodia'!O:O),"")="custodia","Completo","")</f>
        <v/>
      </c>
    </row>
    <row r="153" spans="1:34" x14ac:dyDescent="0.35">
      <c r="A153" t="s">
        <v>221</v>
      </c>
      <c r="B153">
        <v>6622438</v>
      </c>
      <c r="C153" t="s">
        <v>129</v>
      </c>
      <c r="D153" t="s">
        <v>7560</v>
      </c>
      <c r="E153" t="s">
        <v>310</v>
      </c>
      <c r="F153" t="s">
        <v>133</v>
      </c>
      <c r="G153" t="s">
        <v>147</v>
      </c>
      <c r="H153" s="16">
        <v>45863</v>
      </c>
      <c r="I153" s="16">
        <v>45863</v>
      </c>
      <c r="J153" t="s">
        <v>856</v>
      </c>
      <c r="K153">
        <v>1215156</v>
      </c>
      <c r="L153" t="s">
        <v>309</v>
      </c>
      <c r="O153">
        <v>10014650</v>
      </c>
      <c r="P153" t="s">
        <v>221</v>
      </c>
      <c r="Q153">
        <v>0</v>
      </c>
      <c r="R153" t="s">
        <v>3901</v>
      </c>
      <c r="S153" t="s">
        <v>3901</v>
      </c>
      <c r="T153">
        <v>11604587</v>
      </c>
      <c r="U153" s="16">
        <v>45840</v>
      </c>
      <c r="V153" s="16">
        <v>45863</v>
      </c>
      <c r="W153" s="16">
        <v>45847</v>
      </c>
      <c r="X153">
        <v>0</v>
      </c>
      <c r="Y153">
        <v>1290900</v>
      </c>
      <c r="Z153" t="s">
        <v>1568</v>
      </c>
      <c r="AA153" t="s">
        <v>246</v>
      </c>
      <c r="AB153" t="s">
        <v>121</v>
      </c>
      <c r="AC153" t="s">
        <v>255</v>
      </c>
      <c r="AD153" t="s">
        <v>141</v>
      </c>
      <c r="AE153" t="str">
        <f>IF(B153&gt;0,IF(B153&gt;0,(IF(B153&lt;&gt;'PLAN SEMANAL'!$A$2,BLTOTAL!AA153,""))),"")</f>
        <v>AUXILIAR</v>
      </c>
      <c r="AF153" t="str">
        <f>IF(AH153="Completo","Completo",IF(IF(B153&gt;0,_xlfn.XLOOKUP(B153,'Detalle reservas completas fesa'!K:K,'Detalle reservas completas fesa'!Q:Q,_xlfn.XLOOKUP(B153,'MB25'!L:L,'MB25'!Q:Q,"Incompleto")),"")="PENDIENTE","Incompleto",IF(B153&gt;0,_xlfn.XLOOKUP(B153,'Detalle reservas completas fesa'!K:K,'Detalle reservas completas fesa'!Q:Q,IF(AD153="SIN MATERIAL","Completo",IF(AD153="COMPLETO","Completo","Incompleto"))))))</f>
        <v>Incompleto</v>
      </c>
      <c r="AG153">
        <f>IF(B153&gt;0,_xlfn.XLOOKUP(B153,IW49BLTOTAL!A:A,IW49BLTOTAL!H:H),"")</f>
        <v>4</v>
      </c>
      <c r="AH153" t="str">
        <f>IF(IFERROR(_xlfn.XLOOKUP(B153,'Detalle custodia'!B:B,'Detalle custodia'!O:O),"")="custodia","Completo","")</f>
        <v/>
      </c>
    </row>
    <row r="154" spans="1:34" x14ac:dyDescent="0.35">
      <c r="A154" t="s">
        <v>221</v>
      </c>
      <c r="B154">
        <v>6622436</v>
      </c>
      <c r="C154" t="s">
        <v>129</v>
      </c>
      <c r="D154" t="s">
        <v>7561</v>
      </c>
      <c r="E154" t="s">
        <v>310</v>
      </c>
      <c r="F154" t="s">
        <v>133</v>
      </c>
      <c r="G154" t="s">
        <v>132</v>
      </c>
      <c r="H154" s="16">
        <v>45848</v>
      </c>
      <c r="I154" s="16">
        <v>45848</v>
      </c>
      <c r="J154" t="s">
        <v>856</v>
      </c>
      <c r="K154">
        <v>1215156</v>
      </c>
      <c r="L154" t="s">
        <v>309</v>
      </c>
      <c r="O154">
        <v>10014650</v>
      </c>
      <c r="P154" t="s">
        <v>221</v>
      </c>
      <c r="Q154">
        <v>0</v>
      </c>
      <c r="R154" t="s">
        <v>3901</v>
      </c>
      <c r="S154" t="s">
        <v>342</v>
      </c>
      <c r="T154">
        <v>11604585</v>
      </c>
      <c r="U154" s="16">
        <v>45840</v>
      </c>
      <c r="V154" s="16">
        <v>45848</v>
      </c>
      <c r="W154" s="16">
        <v>45846</v>
      </c>
      <c r="X154">
        <v>0</v>
      </c>
      <c r="Y154">
        <v>1290900</v>
      </c>
      <c r="Z154" t="s">
        <v>1568</v>
      </c>
      <c r="AA154" t="s">
        <v>246</v>
      </c>
      <c r="AB154" t="s">
        <v>121</v>
      </c>
      <c r="AC154" t="s">
        <v>255</v>
      </c>
      <c r="AD154" t="s">
        <v>141</v>
      </c>
      <c r="AE154" t="str">
        <f>IF(B154&gt;0,IF(B154&gt;0,(IF(B154&lt;&gt;'PLAN SEMANAL'!$A$2,BLTOTAL!AA154,""))),"")</f>
        <v>AUXILIAR</v>
      </c>
      <c r="AF154" t="str">
        <f>IF(AH154="Completo","Completo",IF(IF(B154&gt;0,_xlfn.XLOOKUP(B154,'Detalle reservas completas fesa'!K:K,'Detalle reservas completas fesa'!Q:Q,_xlfn.XLOOKUP(B154,'MB25'!L:L,'MB25'!Q:Q,"Incompleto")),"")="PENDIENTE","Incompleto",IF(B154&gt;0,_xlfn.XLOOKUP(B154,'Detalle reservas completas fesa'!K:K,'Detalle reservas completas fesa'!Q:Q,IF(AD154="SIN MATERIAL","Completo",IF(AD154="COMPLETO","Completo","Incompleto"))))))</f>
        <v>Incompleto</v>
      </c>
      <c r="AG154">
        <f>IF(B154&gt;0,_xlfn.XLOOKUP(B154,IW49BLTOTAL!A:A,IW49BLTOTAL!H:H),"")</f>
        <v>4</v>
      </c>
      <c r="AH154" t="str">
        <f>IF(IFERROR(_xlfn.XLOOKUP(B154,'Detalle custodia'!B:B,'Detalle custodia'!O:O),"")="custodia","Completo","")</f>
        <v/>
      </c>
    </row>
    <row r="155" spans="1:34" x14ac:dyDescent="0.35">
      <c r="A155" t="s">
        <v>221</v>
      </c>
      <c r="B155">
        <v>6622435</v>
      </c>
      <c r="C155" t="s">
        <v>129</v>
      </c>
      <c r="D155" t="s">
        <v>7562</v>
      </c>
      <c r="E155" t="s">
        <v>310</v>
      </c>
      <c r="F155" t="s">
        <v>133</v>
      </c>
      <c r="G155" t="s">
        <v>132</v>
      </c>
      <c r="H155" s="16">
        <v>45848</v>
      </c>
      <c r="I155" s="16">
        <v>45848</v>
      </c>
      <c r="J155" t="s">
        <v>856</v>
      </c>
      <c r="K155">
        <v>1215156</v>
      </c>
      <c r="L155" t="s">
        <v>309</v>
      </c>
      <c r="O155">
        <v>10014650</v>
      </c>
      <c r="P155" t="s">
        <v>221</v>
      </c>
      <c r="Q155">
        <v>0</v>
      </c>
      <c r="R155" t="s">
        <v>3901</v>
      </c>
      <c r="S155" t="s">
        <v>342</v>
      </c>
      <c r="T155">
        <v>11604573</v>
      </c>
      <c r="U155" s="16">
        <v>45840</v>
      </c>
      <c r="V155" s="16">
        <v>45848</v>
      </c>
      <c r="W155" s="16">
        <v>45846</v>
      </c>
      <c r="X155">
        <v>0</v>
      </c>
      <c r="Y155">
        <v>1290900</v>
      </c>
      <c r="Z155" t="s">
        <v>1568</v>
      </c>
      <c r="AA155" t="s">
        <v>246</v>
      </c>
      <c r="AB155" t="s">
        <v>121</v>
      </c>
      <c r="AC155" t="s">
        <v>255</v>
      </c>
      <c r="AD155" t="s">
        <v>141</v>
      </c>
      <c r="AE155" t="str">
        <f>IF(B155&gt;0,IF(B155&gt;0,(IF(B155&lt;&gt;'PLAN SEMANAL'!$A$2,BLTOTAL!AA155,""))),"")</f>
        <v>AUXILIAR</v>
      </c>
      <c r="AF155" t="str">
        <f>IF(AH155="Completo","Completo",IF(IF(B155&gt;0,_xlfn.XLOOKUP(B155,'Detalle reservas completas fesa'!K:K,'Detalle reservas completas fesa'!Q:Q,_xlfn.XLOOKUP(B155,'MB25'!L:L,'MB25'!Q:Q,"Incompleto")),"")="PENDIENTE","Incompleto",IF(B155&gt;0,_xlfn.XLOOKUP(B155,'Detalle reservas completas fesa'!K:K,'Detalle reservas completas fesa'!Q:Q,IF(AD155="SIN MATERIAL","Completo",IF(AD155="COMPLETO","Completo","Incompleto"))))))</f>
        <v>Incompleto</v>
      </c>
      <c r="AG155">
        <f>IF(B155&gt;0,_xlfn.XLOOKUP(B155,IW49BLTOTAL!A:A,IW49BLTOTAL!H:H),"")</f>
        <v>4</v>
      </c>
      <c r="AH155" t="str">
        <f>IF(IFERROR(_xlfn.XLOOKUP(B155,'Detalle custodia'!B:B,'Detalle custodia'!O:O),"")="custodia","Completo","")</f>
        <v/>
      </c>
    </row>
    <row r="156" spans="1:34" x14ac:dyDescent="0.35">
      <c r="A156" t="s">
        <v>294</v>
      </c>
      <c r="B156">
        <v>6622399</v>
      </c>
      <c r="C156" t="s">
        <v>129</v>
      </c>
      <c r="D156" t="s">
        <v>7563</v>
      </c>
      <c r="E156" t="s">
        <v>310</v>
      </c>
      <c r="F156" t="s">
        <v>402</v>
      </c>
      <c r="G156" t="s">
        <v>132</v>
      </c>
      <c r="H156" s="16">
        <v>45843</v>
      </c>
      <c r="I156" s="16">
        <v>45843</v>
      </c>
      <c r="J156" t="s">
        <v>856</v>
      </c>
      <c r="K156">
        <v>1213130</v>
      </c>
      <c r="L156" t="s">
        <v>295</v>
      </c>
      <c r="O156">
        <v>10014618</v>
      </c>
      <c r="P156" t="s">
        <v>294</v>
      </c>
      <c r="Q156">
        <v>0</v>
      </c>
      <c r="R156" t="s">
        <v>343</v>
      </c>
      <c r="S156" t="s">
        <v>343</v>
      </c>
      <c r="T156">
        <v>11615071</v>
      </c>
      <c r="U156" s="16">
        <v>45840</v>
      </c>
      <c r="V156" s="16">
        <v>45843</v>
      </c>
      <c r="W156" s="16">
        <v>45840</v>
      </c>
      <c r="X156">
        <v>0</v>
      </c>
      <c r="Y156">
        <v>1290900</v>
      </c>
      <c r="Z156" t="s">
        <v>1568</v>
      </c>
      <c r="AA156" t="s">
        <v>245</v>
      </c>
      <c r="AB156" t="s">
        <v>121</v>
      </c>
      <c r="AC156" t="s">
        <v>255</v>
      </c>
      <c r="AE156" t="str">
        <f>IF(B156&gt;0,IF(B156&gt;0,(IF(B156&lt;&gt;'PLAN SEMANAL'!$A$2,BLTOTAL!AA156,""))),"")</f>
        <v>ACARREO</v>
      </c>
      <c r="AF156" t="str">
        <f>IF(AH156="Completo","Completo",IF(IF(B156&gt;0,_xlfn.XLOOKUP(B156,'Detalle reservas completas fesa'!K:K,'Detalle reservas completas fesa'!Q:Q,_xlfn.XLOOKUP(B156,'MB25'!L:L,'MB25'!Q:Q,"Incompleto")),"")="PENDIENTE","Incompleto",IF(B156&gt;0,_xlfn.XLOOKUP(B156,'Detalle reservas completas fesa'!K:K,'Detalle reservas completas fesa'!Q:Q,IF(AD156="SIN MATERIAL","Completo",IF(AD156="COMPLETO","Completo","Incompleto"))))))</f>
        <v>Completo</v>
      </c>
      <c r="AG156">
        <f>IF(B156&gt;0,_xlfn.XLOOKUP(B156,IW49BLTOTAL!A:A,IW49BLTOTAL!H:H),"")</f>
        <v>4</v>
      </c>
      <c r="AH156" t="str">
        <f>IF(IFERROR(_xlfn.XLOOKUP(B156,'Detalle custodia'!B:B,'Detalle custodia'!O:O),"")="custodia","Completo","")</f>
        <v/>
      </c>
    </row>
    <row r="157" spans="1:34" x14ac:dyDescent="0.35">
      <c r="A157" t="s">
        <v>232</v>
      </c>
      <c r="B157">
        <v>6622300</v>
      </c>
      <c r="C157" t="s">
        <v>129</v>
      </c>
      <c r="D157" t="s">
        <v>7564</v>
      </c>
      <c r="E157" t="s">
        <v>310</v>
      </c>
      <c r="F157" t="s">
        <v>402</v>
      </c>
      <c r="G157" t="s">
        <v>132</v>
      </c>
      <c r="H157" s="16">
        <v>45870</v>
      </c>
      <c r="I157" s="16">
        <v>45870</v>
      </c>
      <c r="J157" t="s">
        <v>856</v>
      </c>
      <c r="K157">
        <v>1213130</v>
      </c>
      <c r="L157" t="s">
        <v>340</v>
      </c>
      <c r="O157">
        <v>10014610</v>
      </c>
      <c r="P157" t="s">
        <v>232</v>
      </c>
      <c r="Q157">
        <v>0</v>
      </c>
      <c r="R157" t="s">
        <v>343</v>
      </c>
      <c r="S157" t="s">
        <v>343</v>
      </c>
      <c r="T157">
        <v>11522522</v>
      </c>
      <c r="U157" s="16">
        <v>45840</v>
      </c>
      <c r="V157" s="16">
        <v>45870</v>
      </c>
      <c r="W157" s="16">
        <v>45840</v>
      </c>
      <c r="X157">
        <v>0</v>
      </c>
      <c r="Y157">
        <v>1290900</v>
      </c>
      <c r="Z157" t="s">
        <v>1568</v>
      </c>
      <c r="AA157" t="s">
        <v>245</v>
      </c>
      <c r="AB157" t="s">
        <v>121</v>
      </c>
      <c r="AC157" t="s">
        <v>255</v>
      </c>
      <c r="AE157" t="str">
        <f>IF(B157&gt;0,IF(B157&gt;0,(IF(B157&lt;&gt;'PLAN SEMANAL'!$A$2,BLTOTAL!AA157,""))),"")</f>
        <v>ACARREO</v>
      </c>
      <c r="AF157" t="str">
        <f>IF(AH157="Completo","Completo",IF(IF(B157&gt;0,_xlfn.XLOOKUP(B157,'Detalle reservas completas fesa'!K:K,'Detalle reservas completas fesa'!Q:Q,_xlfn.XLOOKUP(B157,'MB25'!L:L,'MB25'!Q:Q,"Incompleto")),"")="PENDIENTE","Incompleto",IF(B157&gt;0,_xlfn.XLOOKUP(B157,'Detalle reservas completas fesa'!K:K,'Detalle reservas completas fesa'!Q:Q,IF(AD157="SIN MATERIAL","Completo",IF(AD157="COMPLETO","Completo","Incompleto"))))))</f>
        <v>Incompleto</v>
      </c>
      <c r="AG157">
        <f>IF(B157&gt;0,_xlfn.XLOOKUP(B157,IW49BLTOTAL!A:A,IW49BLTOTAL!H:H),"")</f>
        <v>6</v>
      </c>
      <c r="AH157" t="str">
        <f>IF(IFERROR(_xlfn.XLOOKUP(B157,'Detalle custodia'!B:B,'Detalle custodia'!O:O),"")="custodia","Completo","")</f>
        <v/>
      </c>
    </row>
    <row r="158" spans="1:34" x14ac:dyDescent="0.35">
      <c r="A158" t="s">
        <v>137</v>
      </c>
      <c r="B158">
        <v>6621860</v>
      </c>
      <c r="C158" t="s">
        <v>123</v>
      </c>
      <c r="D158" t="s">
        <v>7565</v>
      </c>
      <c r="E158" t="s">
        <v>310</v>
      </c>
      <c r="F158" t="s">
        <v>133</v>
      </c>
      <c r="G158" t="s">
        <v>147</v>
      </c>
      <c r="H158" s="16">
        <v>45889</v>
      </c>
      <c r="I158" s="16">
        <v>45889</v>
      </c>
      <c r="J158" t="s">
        <v>856</v>
      </c>
      <c r="K158">
        <v>1210100</v>
      </c>
      <c r="L158" t="s">
        <v>388</v>
      </c>
      <c r="O158">
        <v>10014595</v>
      </c>
      <c r="P158" t="s">
        <v>137</v>
      </c>
      <c r="Q158">
        <v>0</v>
      </c>
      <c r="R158" t="s">
        <v>296</v>
      </c>
      <c r="S158" t="s">
        <v>296</v>
      </c>
      <c r="T158">
        <v>11614312</v>
      </c>
      <c r="U158" s="16">
        <v>45839</v>
      </c>
      <c r="V158" s="16">
        <v>45889</v>
      </c>
      <c r="W158" s="16">
        <v>45848</v>
      </c>
      <c r="X158">
        <v>0</v>
      </c>
      <c r="Y158">
        <v>1290900</v>
      </c>
      <c r="Z158" t="s">
        <v>1568</v>
      </c>
      <c r="AA158" t="s">
        <v>248</v>
      </c>
      <c r="AB158" t="s">
        <v>121</v>
      </c>
      <c r="AC158" t="s">
        <v>255</v>
      </c>
      <c r="AD158" t="s">
        <v>141</v>
      </c>
      <c r="AE158" t="str">
        <f>IF(B158&gt;0,IF(B158&gt;0,(IF(B158&lt;&gt;'PLAN SEMANAL'!$A$2,BLTOTAL!AA158,""))),"")</f>
        <v>PERFORACIO</v>
      </c>
      <c r="AF158" t="str">
        <f>IF(AH158="Completo","Completo",IF(IF(B158&gt;0,_xlfn.XLOOKUP(B158,'Detalle reservas completas fesa'!K:K,'Detalle reservas completas fesa'!Q:Q,_xlfn.XLOOKUP(B158,'MB25'!L:L,'MB25'!Q:Q,"Incompleto")),"")="PENDIENTE","Incompleto",IF(B158&gt;0,_xlfn.XLOOKUP(B158,'Detalle reservas completas fesa'!K:K,'Detalle reservas completas fesa'!Q:Q,IF(AD158="SIN MATERIAL","Completo",IF(AD158="COMPLETO","Completo","Incompleto"))))))</f>
        <v>Incompleto</v>
      </c>
      <c r="AG158">
        <f>IF(B158&gt;0,_xlfn.XLOOKUP(B158,IW49BLTOTAL!A:A,IW49BLTOTAL!H:H),"")</f>
        <v>8</v>
      </c>
      <c r="AH158" t="str">
        <f>IF(IFERROR(_xlfn.XLOOKUP(B158,'Detalle custodia'!B:B,'Detalle custodia'!O:O),"")="custodia","Completo","")</f>
        <v/>
      </c>
    </row>
    <row r="159" spans="1:34" x14ac:dyDescent="0.35">
      <c r="A159" t="s">
        <v>137</v>
      </c>
      <c r="B159">
        <v>6621859</v>
      </c>
      <c r="C159" t="s">
        <v>123</v>
      </c>
      <c r="D159" t="s">
        <v>7566</v>
      </c>
      <c r="E159" t="s">
        <v>310</v>
      </c>
      <c r="F159" t="s">
        <v>133</v>
      </c>
      <c r="G159" t="s">
        <v>147</v>
      </c>
      <c r="H159" s="16">
        <v>45889</v>
      </c>
      <c r="I159" s="16">
        <v>45889</v>
      </c>
      <c r="J159" t="s">
        <v>856</v>
      </c>
      <c r="K159">
        <v>1210100</v>
      </c>
      <c r="L159" t="s">
        <v>388</v>
      </c>
      <c r="O159">
        <v>10014595</v>
      </c>
      <c r="P159" t="s">
        <v>137</v>
      </c>
      <c r="Q159">
        <v>0</v>
      </c>
      <c r="R159" t="s">
        <v>296</v>
      </c>
      <c r="S159" t="s">
        <v>296</v>
      </c>
      <c r="T159">
        <v>11614310</v>
      </c>
      <c r="U159" s="16">
        <v>45839</v>
      </c>
      <c r="V159" s="16">
        <v>45889</v>
      </c>
      <c r="W159" s="16">
        <v>45848</v>
      </c>
      <c r="X159">
        <v>0</v>
      </c>
      <c r="Y159">
        <v>1290900</v>
      </c>
      <c r="Z159" t="s">
        <v>1568</v>
      </c>
      <c r="AA159" t="s">
        <v>248</v>
      </c>
      <c r="AB159" t="s">
        <v>121</v>
      </c>
      <c r="AC159" t="s">
        <v>255</v>
      </c>
      <c r="AD159" t="s">
        <v>141</v>
      </c>
      <c r="AE159" t="str">
        <f>IF(B159&gt;0,IF(B159&gt;0,(IF(B159&lt;&gt;'PLAN SEMANAL'!$A$2,BLTOTAL!AA159,""))),"")</f>
        <v>PERFORACIO</v>
      </c>
      <c r="AF159" t="str">
        <f>IF(AH159="Completo","Completo",IF(IF(B159&gt;0,_xlfn.XLOOKUP(B159,'Detalle reservas completas fesa'!K:K,'Detalle reservas completas fesa'!Q:Q,_xlfn.XLOOKUP(B159,'MB25'!L:L,'MB25'!Q:Q,"Incompleto")),"")="PENDIENTE","Incompleto",IF(B159&gt;0,_xlfn.XLOOKUP(B159,'Detalle reservas completas fesa'!K:K,'Detalle reservas completas fesa'!Q:Q,IF(AD159="SIN MATERIAL","Completo",IF(AD159="COMPLETO","Completo","Incompleto"))))))</f>
        <v>Incompleto</v>
      </c>
      <c r="AG159">
        <f>IF(B159&gt;0,_xlfn.XLOOKUP(B159,IW49BLTOTAL!A:A,IW49BLTOTAL!H:H),"")</f>
        <v>8</v>
      </c>
      <c r="AH159" t="str">
        <f>IF(IFERROR(_xlfn.XLOOKUP(B159,'Detalle custodia'!B:B,'Detalle custodia'!O:O),"")="custodia","Completo","")</f>
        <v/>
      </c>
    </row>
    <row r="160" spans="1:34" x14ac:dyDescent="0.35">
      <c r="A160" t="s">
        <v>243</v>
      </c>
      <c r="B160">
        <v>6621434</v>
      </c>
      <c r="C160" t="s">
        <v>129</v>
      </c>
      <c r="D160" t="s">
        <v>6385</v>
      </c>
      <c r="E160" t="s">
        <v>310</v>
      </c>
      <c r="F160" t="s">
        <v>125</v>
      </c>
      <c r="G160" t="s">
        <v>124</v>
      </c>
      <c r="H160" s="16">
        <v>45851</v>
      </c>
      <c r="I160" s="16">
        <v>45851</v>
      </c>
      <c r="J160" t="s">
        <v>5406</v>
      </c>
      <c r="K160">
        <v>1213130</v>
      </c>
      <c r="L160" t="s">
        <v>384</v>
      </c>
      <c r="O160">
        <v>10014627</v>
      </c>
      <c r="P160" t="s">
        <v>243</v>
      </c>
      <c r="Q160">
        <v>0</v>
      </c>
      <c r="R160" t="s">
        <v>1532</v>
      </c>
      <c r="S160" t="s">
        <v>262</v>
      </c>
      <c r="T160">
        <v>11614014</v>
      </c>
      <c r="U160" s="16">
        <v>45837</v>
      </c>
      <c r="V160" s="16">
        <v>45851</v>
      </c>
      <c r="W160" s="16">
        <v>45853</v>
      </c>
      <c r="X160">
        <v>0</v>
      </c>
      <c r="Y160">
        <v>1290900</v>
      </c>
      <c r="Z160" t="s">
        <v>1568</v>
      </c>
      <c r="AA160" t="s">
        <v>245</v>
      </c>
      <c r="AB160" t="s">
        <v>121</v>
      </c>
      <c r="AC160" t="s">
        <v>255</v>
      </c>
      <c r="AD160" t="s">
        <v>122</v>
      </c>
      <c r="AE160" t="str">
        <f>IF(B160&gt;0,IF(B160&gt;0,(IF(B160&lt;&gt;'PLAN SEMANAL'!$A$2,BLTOTAL!AA160,""))),"")</f>
        <v>ACARREO</v>
      </c>
      <c r="AF160" t="str">
        <f>IF(AH160="Completo","Completo",IF(IF(B160&gt;0,_xlfn.XLOOKUP(B160,'Detalle reservas completas fesa'!K:K,'Detalle reservas completas fesa'!Q:Q,_xlfn.XLOOKUP(B160,'MB25'!L:L,'MB25'!Q:Q,"Incompleto")),"")="PENDIENTE","Incompleto",IF(B160&gt;0,_xlfn.XLOOKUP(B160,'Detalle reservas completas fesa'!K:K,'Detalle reservas completas fesa'!Q:Q,IF(AD160="SIN MATERIAL","Completo",IF(AD160="COMPLETO","Completo","Incompleto"))))))</f>
        <v>Completo</v>
      </c>
      <c r="AG160">
        <f>IF(B160&gt;0,_xlfn.XLOOKUP(B160,IW49BLTOTAL!A:A,IW49BLTOTAL!H:H),"")</f>
        <v>0</v>
      </c>
      <c r="AH160" t="str">
        <f>IF(IFERROR(_xlfn.XLOOKUP(B160,'Detalle custodia'!B:B,'Detalle custodia'!O:O),"")="custodia","Completo","")</f>
        <v/>
      </c>
    </row>
    <row r="161" spans="1:34" x14ac:dyDescent="0.35">
      <c r="A161" t="s">
        <v>243</v>
      </c>
      <c r="B161">
        <v>6621433</v>
      </c>
      <c r="C161" t="s">
        <v>129</v>
      </c>
      <c r="D161" t="s">
        <v>6386</v>
      </c>
      <c r="E161" t="s">
        <v>310</v>
      </c>
      <c r="F161" t="s">
        <v>410</v>
      </c>
      <c r="G161" t="s">
        <v>226</v>
      </c>
      <c r="H161" s="16">
        <v>45867</v>
      </c>
      <c r="K161">
        <v>1213130</v>
      </c>
      <c r="L161" t="s">
        <v>384</v>
      </c>
      <c r="O161">
        <v>10014627</v>
      </c>
      <c r="P161" t="s">
        <v>243</v>
      </c>
      <c r="Q161">
        <v>0</v>
      </c>
      <c r="R161" t="s">
        <v>1532</v>
      </c>
      <c r="T161">
        <v>11614003</v>
      </c>
      <c r="U161" s="16">
        <v>45837</v>
      </c>
      <c r="V161" s="16">
        <v>45867</v>
      </c>
      <c r="X161">
        <v>0</v>
      </c>
      <c r="Y161">
        <v>1290900</v>
      </c>
      <c r="Z161" t="s">
        <v>1568</v>
      </c>
      <c r="AA161" t="s">
        <v>245</v>
      </c>
      <c r="AB161" t="s">
        <v>121</v>
      </c>
      <c r="AC161" t="s">
        <v>255</v>
      </c>
      <c r="AD161" t="s">
        <v>189</v>
      </c>
      <c r="AE161" t="str">
        <f>IF(B161&gt;0,IF(B161&gt;0,(IF(B161&lt;&gt;'PLAN SEMANAL'!$A$2,BLTOTAL!AA161,""))),"")</f>
        <v>ACARREO</v>
      </c>
      <c r="AF161" t="str">
        <f>IF(AH161="Completo","Completo",IF(IF(B161&gt;0,_xlfn.XLOOKUP(B161,'Detalle reservas completas fesa'!K:K,'Detalle reservas completas fesa'!Q:Q,_xlfn.XLOOKUP(B161,'MB25'!L:L,'MB25'!Q:Q,"Incompleto")),"")="PENDIENTE","Incompleto",IF(B161&gt;0,_xlfn.XLOOKUP(B161,'Detalle reservas completas fesa'!K:K,'Detalle reservas completas fesa'!Q:Q,IF(AD161="SIN MATERIAL","Completo",IF(AD161="COMPLETO","Completo","Incompleto"))))))</f>
        <v>Completo</v>
      </c>
      <c r="AG161">
        <f>IF(B161&gt;0,_xlfn.XLOOKUP(B161,IW49BLTOTAL!A:A,IW49BLTOTAL!H:H),"")</f>
        <v>0</v>
      </c>
      <c r="AH161" t="str">
        <f>IF(IFERROR(_xlfn.XLOOKUP(B161,'Detalle custodia'!B:B,'Detalle custodia'!O:O),"")="custodia","Completo","")</f>
        <v/>
      </c>
    </row>
    <row r="162" spans="1:34" x14ac:dyDescent="0.35">
      <c r="A162" t="s">
        <v>243</v>
      </c>
      <c r="B162">
        <v>6621407</v>
      </c>
      <c r="C162" t="s">
        <v>129</v>
      </c>
      <c r="D162" t="s">
        <v>6387</v>
      </c>
      <c r="E162" t="s">
        <v>310</v>
      </c>
      <c r="F162" t="s">
        <v>133</v>
      </c>
      <c r="G162" t="s">
        <v>142</v>
      </c>
      <c r="H162" s="16">
        <v>45840</v>
      </c>
      <c r="I162" s="16">
        <v>45840</v>
      </c>
      <c r="J162" t="s">
        <v>856</v>
      </c>
      <c r="K162">
        <v>1213130</v>
      </c>
      <c r="L162" t="s">
        <v>384</v>
      </c>
      <c r="O162">
        <v>10014627</v>
      </c>
      <c r="P162" t="s">
        <v>243</v>
      </c>
      <c r="Q162">
        <v>0</v>
      </c>
      <c r="R162" t="s">
        <v>343</v>
      </c>
      <c r="S162" t="s">
        <v>342</v>
      </c>
      <c r="T162">
        <v>11613967</v>
      </c>
      <c r="U162" s="16">
        <v>45837</v>
      </c>
      <c r="V162" s="16">
        <v>45840</v>
      </c>
      <c r="W162" s="16">
        <v>45838</v>
      </c>
      <c r="X162">
        <v>0</v>
      </c>
      <c r="Y162">
        <v>1290900</v>
      </c>
      <c r="Z162" t="s">
        <v>1568</v>
      </c>
      <c r="AA162" t="s">
        <v>245</v>
      </c>
      <c r="AB162" t="s">
        <v>121</v>
      </c>
      <c r="AC162" t="s">
        <v>255</v>
      </c>
      <c r="AD162" t="s">
        <v>141</v>
      </c>
      <c r="AE162" t="str">
        <f>IF(B162&gt;0,IF(B162&gt;0,(IF(B162&lt;&gt;'PLAN SEMANAL'!$A$2,BLTOTAL!AA162,""))),"")</f>
        <v>ACARREO</v>
      </c>
      <c r="AF162" t="str">
        <f>IF(AH162="Completo","Completo",IF(IF(B162&gt;0,_xlfn.XLOOKUP(B162,'Detalle reservas completas fesa'!K:K,'Detalle reservas completas fesa'!Q:Q,_xlfn.XLOOKUP(B162,'MB25'!L:L,'MB25'!Q:Q,"Incompleto")),"")="PENDIENTE","Incompleto",IF(B162&gt;0,_xlfn.XLOOKUP(B162,'Detalle reservas completas fesa'!K:K,'Detalle reservas completas fesa'!Q:Q,IF(AD162="SIN MATERIAL","Completo",IF(AD162="COMPLETO","Completo","Incompleto"))))))</f>
        <v>Incompleto</v>
      </c>
      <c r="AG162">
        <f>IF(B162&gt;0,_xlfn.XLOOKUP(B162,IW49BLTOTAL!A:A,IW49BLTOTAL!H:H),"")</f>
        <v>6</v>
      </c>
      <c r="AH162" t="str">
        <f>IF(IFERROR(_xlfn.XLOOKUP(B162,'Detalle custodia'!B:B,'Detalle custodia'!O:O),"")="custodia","Completo","")</f>
        <v/>
      </c>
    </row>
    <row r="163" spans="1:34" x14ac:dyDescent="0.35">
      <c r="A163" t="s">
        <v>137</v>
      </c>
      <c r="B163">
        <v>6621248</v>
      </c>
      <c r="C163" t="s">
        <v>123</v>
      </c>
      <c r="D163" t="s">
        <v>6388</v>
      </c>
      <c r="E163" t="s">
        <v>310</v>
      </c>
      <c r="F163" t="s">
        <v>133</v>
      </c>
      <c r="G163" t="s">
        <v>147</v>
      </c>
      <c r="H163" s="16">
        <v>45870</v>
      </c>
      <c r="I163" s="16">
        <v>45870</v>
      </c>
      <c r="J163" t="s">
        <v>856</v>
      </c>
      <c r="K163">
        <v>1210100</v>
      </c>
      <c r="L163" t="s">
        <v>388</v>
      </c>
      <c r="O163">
        <v>10014595</v>
      </c>
      <c r="P163" t="s">
        <v>137</v>
      </c>
      <c r="Q163">
        <v>0</v>
      </c>
      <c r="R163" t="s">
        <v>296</v>
      </c>
      <c r="S163" t="s">
        <v>342</v>
      </c>
      <c r="T163">
        <v>11612303</v>
      </c>
      <c r="U163" s="16">
        <v>45837</v>
      </c>
      <c r="V163" s="16">
        <v>45870</v>
      </c>
      <c r="W163" s="16">
        <v>45845</v>
      </c>
      <c r="X163">
        <v>0</v>
      </c>
      <c r="Y163">
        <v>1290900</v>
      </c>
      <c r="Z163" t="s">
        <v>1568</v>
      </c>
      <c r="AA163" t="s">
        <v>248</v>
      </c>
      <c r="AB163" t="s">
        <v>121</v>
      </c>
      <c r="AC163" t="s">
        <v>255</v>
      </c>
      <c r="AD163" t="s">
        <v>141</v>
      </c>
      <c r="AE163" t="str">
        <f>IF(B163&gt;0,IF(B163&gt;0,(IF(B163&lt;&gt;'PLAN SEMANAL'!$A$2,BLTOTAL!AA163,""))),"")</f>
        <v>PERFORACIO</v>
      </c>
      <c r="AF163" t="str">
        <f>IF(AH163="Completo","Completo",IF(IF(B163&gt;0,_xlfn.XLOOKUP(B163,'Detalle reservas completas fesa'!K:K,'Detalle reservas completas fesa'!Q:Q,_xlfn.XLOOKUP(B163,'MB25'!L:L,'MB25'!Q:Q,"Incompleto")),"")="PENDIENTE","Incompleto",IF(B163&gt;0,_xlfn.XLOOKUP(B163,'Detalle reservas completas fesa'!K:K,'Detalle reservas completas fesa'!Q:Q,IF(AD163="SIN MATERIAL","Completo",IF(AD163="COMPLETO","Completo","Incompleto"))))))</f>
        <v>Incompleto</v>
      </c>
      <c r="AG163">
        <f>IF(B163&gt;0,_xlfn.XLOOKUP(B163,IW49BLTOTAL!A:A,IW49BLTOTAL!H:H),"")</f>
        <v>8</v>
      </c>
      <c r="AH163" t="str">
        <f>IF(IFERROR(_xlfn.XLOOKUP(B163,'Detalle custodia'!B:B,'Detalle custodia'!O:O),"")="custodia","Completo","")</f>
        <v/>
      </c>
    </row>
    <row r="164" spans="1:34" x14ac:dyDescent="0.35">
      <c r="A164" t="s">
        <v>298</v>
      </c>
      <c r="B164">
        <v>6621202</v>
      </c>
      <c r="C164" t="s">
        <v>129</v>
      </c>
      <c r="D164" t="s">
        <v>6389</v>
      </c>
      <c r="E164" t="s">
        <v>310</v>
      </c>
      <c r="F164" t="s">
        <v>410</v>
      </c>
      <c r="G164" t="s">
        <v>226</v>
      </c>
      <c r="H164" s="16">
        <v>45859</v>
      </c>
      <c r="I164" s="16">
        <v>45865</v>
      </c>
      <c r="J164" t="s">
        <v>5408</v>
      </c>
      <c r="K164">
        <v>1213130</v>
      </c>
      <c r="L164" t="s">
        <v>299</v>
      </c>
      <c r="O164">
        <v>10014626</v>
      </c>
      <c r="P164" t="s">
        <v>298</v>
      </c>
      <c r="Q164">
        <v>0</v>
      </c>
      <c r="R164" t="s">
        <v>1532</v>
      </c>
      <c r="S164" t="s">
        <v>343</v>
      </c>
      <c r="T164">
        <v>11613750</v>
      </c>
      <c r="U164" s="16">
        <v>45837</v>
      </c>
      <c r="V164" s="16">
        <v>45859</v>
      </c>
      <c r="W164" s="16">
        <v>45850</v>
      </c>
      <c r="X164">
        <v>0</v>
      </c>
      <c r="Y164">
        <v>1290900</v>
      </c>
      <c r="Z164" t="s">
        <v>1568</v>
      </c>
      <c r="AA164" t="s">
        <v>245</v>
      </c>
      <c r="AB164" t="s">
        <v>121</v>
      </c>
      <c r="AC164" t="s">
        <v>255</v>
      </c>
      <c r="AD164" t="s">
        <v>189</v>
      </c>
      <c r="AE164" t="str">
        <f>IF(B164&gt;0,IF(B164&gt;0,(IF(B164&lt;&gt;'PLAN SEMANAL'!$A$2,BLTOTAL!AA164,""))),"")</f>
        <v>ACARREO</v>
      </c>
      <c r="AF164" t="str">
        <f>IF(AH164="Completo","Completo",IF(IF(B164&gt;0,_xlfn.XLOOKUP(B164,'Detalle reservas completas fesa'!K:K,'Detalle reservas completas fesa'!Q:Q,_xlfn.XLOOKUP(B164,'MB25'!L:L,'MB25'!Q:Q,"Incompleto")),"")="PENDIENTE","Incompleto",IF(B164&gt;0,_xlfn.XLOOKUP(B164,'Detalle reservas completas fesa'!K:K,'Detalle reservas completas fesa'!Q:Q,IF(AD164="SIN MATERIAL","Completo",IF(AD164="COMPLETO","Completo","Incompleto"))))))</f>
        <v>Completo</v>
      </c>
      <c r="AG164">
        <f>IF(B164&gt;0,_xlfn.XLOOKUP(B164,IW49BLTOTAL!A:A,IW49BLTOTAL!H:H),"")</f>
        <v>0</v>
      </c>
      <c r="AH164" t="str">
        <f>IF(IFERROR(_xlfn.XLOOKUP(B164,'Detalle custodia'!B:B,'Detalle custodia'!O:O),"")="custodia","Completo","")</f>
        <v/>
      </c>
    </row>
    <row r="165" spans="1:34" x14ac:dyDescent="0.35">
      <c r="A165" t="s">
        <v>298</v>
      </c>
      <c r="B165">
        <v>6621159</v>
      </c>
      <c r="C165" t="s">
        <v>129</v>
      </c>
      <c r="D165" t="s">
        <v>6390</v>
      </c>
      <c r="E165" t="s">
        <v>310</v>
      </c>
      <c r="F165" t="s">
        <v>410</v>
      </c>
      <c r="G165" t="s">
        <v>226</v>
      </c>
      <c r="H165" s="16">
        <v>45859</v>
      </c>
      <c r="I165" s="16">
        <v>45865</v>
      </c>
      <c r="J165" t="s">
        <v>5408</v>
      </c>
      <c r="K165">
        <v>1213130</v>
      </c>
      <c r="L165" t="s">
        <v>299</v>
      </c>
      <c r="O165">
        <v>10014626</v>
      </c>
      <c r="P165" t="s">
        <v>298</v>
      </c>
      <c r="Q165">
        <v>0</v>
      </c>
      <c r="R165" t="s">
        <v>1532</v>
      </c>
      <c r="S165" t="s">
        <v>343</v>
      </c>
      <c r="T165">
        <v>11613678</v>
      </c>
      <c r="U165" s="16">
        <v>45836</v>
      </c>
      <c r="V165" s="16">
        <v>45859</v>
      </c>
      <c r="W165" s="16">
        <v>45850</v>
      </c>
      <c r="X165">
        <v>0</v>
      </c>
      <c r="Y165">
        <v>1290900</v>
      </c>
      <c r="Z165" t="s">
        <v>1568</v>
      </c>
      <c r="AA165" t="s">
        <v>245</v>
      </c>
      <c r="AB165" t="s">
        <v>121</v>
      </c>
      <c r="AC165" t="s">
        <v>255</v>
      </c>
      <c r="AD165" t="s">
        <v>189</v>
      </c>
      <c r="AE165" t="str">
        <f>IF(B165&gt;0,IF(B165&gt;0,(IF(B165&lt;&gt;'PLAN SEMANAL'!$A$2,BLTOTAL!AA165,""))),"")</f>
        <v>ACARREO</v>
      </c>
      <c r="AF165" t="str">
        <f>IF(AH165="Completo","Completo",IF(IF(B165&gt;0,_xlfn.XLOOKUP(B165,'Detalle reservas completas fesa'!K:K,'Detalle reservas completas fesa'!Q:Q,_xlfn.XLOOKUP(B165,'MB25'!L:L,'MB25'!Q:Q,"Incompleto")),"")="PENDIENTE","Incompleto",IF(B165&gt;0,_xlfn.XLOOKUP(B165,'Detalle reservas completas fesa'!K:K,'Detalle reservas completas fesa'!Q:Q,IF(AD165="SIN MATERIAL","Completo",IF(AD165="COMPLETO","Completo","Incompleto"))))))</f>
        <v>Completo</v>
      </c>
      <c r="AG165">
        <f>IF(B165&gt;0,_xlfn.XLOOKUP(B165,IW49BLTOTAL!A:A,IW49BLTOTAL!H:H),"")</f>
        <v>0</v>
      </c>
      <c r="AH165" t="str">
        <f>IF(IFERROR(_xlfn.XLOOKUP(B165,'Detalle custodia'!B:B,'Detalle custodia'!O:O),"")="custodia","Completo","")</f>
        <v/>
      </c>
    </row>
    <row r="166" spans="1:34" x14ac:dyDescent="0.35">
      <c r="A166" t="s">
        <v>286</v>
      </c>
      <c r="B166">
        <v>6621038</v>
      </c>
      <c r="C166" t="s">
        <v>123</v>
      </c>
      <c r="D166" t="s">
        <v>6391</v>
      </c>
      <c r="E166" t="s">
        <v>310</v>
      </c>
      <c r="F166" t="s">
        <v>379</v>
      </c>
      <c r="G166" t="s">
        <v>142</v>
      </c>
      <c r="H166" s="16">
        <v>45844</v>
      </c>
      <c r="I166" s="16">
        <v>45844</v>
      </c>
      <c r="J166" t="s">
        <v>5405</v>
      </c>
      <c r="K166">
        <v>1212120</v>
      </c>
      <c r="L166" t="s">
        <v>287</v>
      </c>
      <c r="O166">
        <v>10014655</v>
      </c>
      <c r="P166" t="s">
        <v>286</v>
      </c>
      <c r="Q166">
        <v>0</v>
      </c>
      <c r="R166" t="s">
        <v>343</v>
      </c>
      <c r="S166" t="s">
        <v>5938</v>
      </c>
      <c r="T166">
        <v>11570654</v>
      </c>
      <c r="U166" s="16">
        <v>45836</v>
      </c>
      <c r="V166" s="16">
        <v>45844</v>
      </c>
      <c r="W166" s="16">
        <v>45846</v>
      </c>
      <c r="X166">
        <v>0</v>
      </c>
      <c r="Y166">
        <v>1290900</v>
      </c>
      <c r="Z166" t="s">
        <v>1568</v>
      </c>
      <c r="AA166" t="s">
        <v>247</v>
      </c>
      <c r="AB166" t="s">
        <v>121</v>
      </c>
      <c r="AC166" t="s">
        <v>255</v>
      </c>
      <c r="AD166" t="s">
        <v>141</v>
      </c>
      <c r="AE166" t="str">
        <f>IF(B166&gt;0,IF(B166&gt;0,(IF(B166&lt;&gt;'PLAN SEMANAL'!$A$2,BLTOTAL!AA166,""))),"")</f>
        <v>CARGUIO</v>
      </c>
      <c r="AF166" t="str">
        <f>IF(AH166="Completo","Completo",IF(IF(B166&gt;0,_xlfn.XLOOKUP(B166,'Detalle reservas completas fesa'!K:K,'Detalle reservas completas fesa'!Q:Q,_xlfn.XLOOKUP(B166,'MB25'!L:L,'MB25'!Q:Q,"Incompleto")),"")="PENDIENTE","Incompleto",IF(B166&gt;0,_xlfn.XLOOKUP(B166,'Detalle reservas completas fesa'!K:K,'Detalle reservas completas fesa'!Q:Q,IF(AD166="SIN MATERIAL","Completo",IF(AD166="COMPLETO","Completo","Incompleto"))))))</f>
        <v>Incompleto</v>
      </c>
      <c r="AG166">
        <f>IF(B166&gt;0,_xlfn.XLOOKUP(B166,IW49BLTOTAL!A:A,IW49BLTOTAL!H:H),"")</f>
        <v>12</v>
      </c>
      <c r="AH166" t="str">
        <f>IF(IFERROR(_xlfn.XLOOKUP(B166,'Detalle custodia'!B:B,'Detalle custodia'!O:O),"")="custodia","Completo","")</f>
        <v/>
      </c>
    </row>
    <row r="167" spans="1:34" x14ac:dyDescent="0.35">
      <c r="A167" t="s">
        <v>231</v>
      </c>
      <c r="B167">
        <v>6620595</v>
      </c>
      <c r="C167" t="s">
        <v>129</v>
      </c>
      <c r="D167" t="s">
        <v>3385</v>
      </c>
      <c r="E167" t="s">
        <v>310</v>
      </c>
      <c r="F167" t="s">
        <v>259</v>
      </c>
      <c r="G167" t="s">
        <v>336</v>
      </c>
      <c r="H167" s="16">
        <v>45850</v>
      </c>
      <c r="I167" s="16">
        <v>45850</v>
      </c>
      <c r="J167" t="s">
        <v>5406</v>
      </c>
      <c r="K167">
        <v>1215150</v>
      </c>
      <c r="L167" t="s">
        <v>331</v>
      </c>
      <c r="O167">
        <v>10014638</v>
      </c>
      <c r="P167" t="s">
        <v>231</v>
      </c>
      <c r="Q167">
        <v>0</v>
      </c>
      <c r="R167" t="s">
        <v>343</v>
      </c>
      <c r="S167" t="s">
        <v>291</v>
      </c>
      <c r="T167">
        <v>11611932</v>
      </c>
      <c r="U167" s="16">
        <v>45835</v>
      </c>
      <c r="V167" s="16">
        <v>45850</v>
      </c>
      <c r="W167" s="16">
        <v>45848</v>
      </c>
      <c r="X167">
        <v>0</v>
      </c>
      <c r="Y167">
        <v>1290900</v>
      </c>
      <c r="Z167" t="s">
        <v>1568</v>
      </c>
      <c r="AA167" t="s">
        <v>246</v>
      </c>
      <c r="AB167" t="s">
        <v>121</v>
      </c>
      <c r="AC167" t="s">
        <v>255</v>
      </c>
      <c r="AD167" t="s">
        <v>189</v>
      </c>
      <c r="AE167" t="str">
        <f>IF(B167&gt;0,IF(B167&gt;0,(IF(B167&lt;&gt;'PLAN SEMANAL'!$A$2,BLTOTAL!AA167,""))),"")</f>
        <v>AUXILIAR</v>
      </c>
      <c r="AF167" t="str">
        <f>IF(AH167="Completo","Completo",IF(IF(B167&gt;0,_xlfn.XLOOKUP(B167,'Detalle reservas completas fesa'!K:K,'Detalle reservas completas fesa'!Q:Q,_xlfn.XLOOKUP(B167,'MB25'!L:L,'MB25'!Q:Q,"Incompleto")),"")="PENDIENTE","Incompleto",IF(B167&gt;0,_xlfn.XLOOKUP(B167,'Detalle reservas completas fesa'!K:K,'Detalle reservas completas fesa'!Q:Q,IF(AD167="SIN MATERIAL","Completo",IF(AD167="COMPLETO","Completo","Incompleto"))))))</f>
        <v>Completo</v>
      </c>
      <c r="AG167">
        <f>IF(B167&gt;0,_xlfn.XLOOKUP(B167,IW49BLTOTAL!A:A,IW49BLTOTAL!H:H),"")</f>
        <v>2</v>
      </c>
      <c r="AH167" t="str">
        <f>IF(IFERROR(_xlfn.XLOOKUP(B167,'Detalle custodia'!B:B,'Detalle custodia'!O:O),"")="custodia","Completo","")</f>
        <v/>
      </c>
    </row>
    <row r="168" spans="1:34" x14ac:dyDescent="0.35">
      <c r="A168" t="s">
        <v>152</v>
      </c>
      <c r="B168">
        <v>6620555</v>
      </c>
      <c r="C168" t="s">
        <v>129</v>
      </c>
      <c r="D168" t="s">
        <v>6394</v>
      </c>
      <c r="E168" t="s">
        <v>310</v>
      </c>
      <c r="F168" t="s">
        <v>133</v>
      </c>
      <c r="G168" t="s">
        <v>226</v>
      </c>
      <c r="H168" s="16">
        <v>45839</v>
      </c>
      <c r="I168" s="16">
        <v>45869</v>
      </c>
      <c r="J168" t="s">
        <v>3476</v>
      </c>
      <c r="K168">
        <v>1215156</v>
      </c>
      <c r="L168" t="s">
        <v>307</v>
      </c>
      <c r="O168">
        <v>10014641</v>
      </c>
      <c r="P168" t="s">
        <v>152</v>
      </c>
      <c r="Q168">
        <v>0</v>
      </c>
      <c r="R168" t="s">
        <v>329</v>
      </c>
      <c r="S168" t="s">
        <v>342</v>
      </c>
      <c r="T168">
        <v>11601567</v>
      </c>
      <c r="U168" s="16">
        <v>45835</v>
      </c>
      <c r="V168" s="16">
        <v>45839</v>
      </c>
      <c r="W168" s="16">
        <v>45846</v>
      </c>
      <c r="X168">
        <v>0</v>
      </c>
      <c r="Y168">
        <v>1290900</v>
      </c>
      <c r="Z168" t="s">
        <v>1568</v>
      </c>
      <c r="AA168" t="s">
        <v>246</v>
      </c>
      <c r="AB168" t="s">
        <v>121</v>
      </c>
      <c r="AC168" t="s">
        <v>255</v>
      </c>
      <c r="AD168" t="s">
        <v>189</v>
      </c>
      <c r="AE168" t="str">
        <f>IF(B168&gt;0,IF(B168&gt;0,(IF(B168&lt;&gt;'PLAN SEMANAL'!$A$2,BLTOTAL!AA168,""))),"")</f>
        <v>AUXILIAR</v>
      </c>
      <c r="AF168" t="str">
        <f>IF(AH168="Completo","Completo",IF(IF(B168&gt;0,_xlfn.XLOOKUP(B168,'Detalle reservas completas fesa'!K:K,'Detalle reservas completas fesa'!Q:Q,_xlfn.XLOOKUP(B168,'MB25'!L:L,'MB25'!Q:Q,"Incompleto")),"")="PENDIENTE","Incompleto",IF(B168&gt;0,_xlfn.XLOOKUP(B168,'Detalle reservas completas fesa'!K:K,'Detalle reservas completas fesa'!Q:Q,IF(AD168="SIN MATERIAL","Completo",IF(AD168="COMPLETO","Completo","Incompleto"))))))</f>
        <v>Completo</v>
      </c>
      <c r="AG168">
        <f>IF(B168&gt;0,_xlfn.XLOOKUP(B168,IW49BLTOTAL!A:A,IW49BLTOTAL!H:H),"")</f>
        <v>10</v>
      </c>
      <c r="AH168" t="str">
        <f>IF(IFERROR(_xlfn.XLOOKUP(B168,'Detalle custodia'!B:B,'Detalle custodia'!O:O),"")="custodia","Completo","")</f>
        <v/>
      </c>
    </row>
    <row r="169" spans="1:34" x14ac:dyDescent="0.35">
      <c r="A169" t="s">
        <v>137</v>
      </c>
      <c r="B169">
        <v>6620542</v>
      </c>
      <c r="C169" t="s">
        <v>123</v>
      </c>
      <c r="D169" t="s">
        <v>6395</v>
      </c>
      <c r="E169" t="s">
        <v>310</v>
      </c>
      <c r="F169" t="s">
        <v>133</v>
      </c>
      <c r="G169" t="s">
        <v>147</v>
      </c>
      <c r="H169" s="16">
        <v>45889</v>
      </c>
      <c r="I169" s="16">
        <v>45889</v>
      </c>
      <c r="J169" t="s">
        <v>856</v>
      </c>
      <c r="K169">
        <v>1210100</v>
      </c>
      <c r="L169" t="s">
        <v>388</v>
      </c>
      <c r="O169">
        <v>10014595</v>
      </c>
      <c r="P169" t="s">
        <v>137</v>
      </c>
      <c r="Q169">
        <v>0</v>
      </c>
      <c r="R169" t="s">
        <v>342</v>
      </c>
      <c r="S169" t="s">
        <v>296</v>
      </c>
      <c r="T169">
        <v>11612300</v>
      </c>
      <c r="U169" s="16">
        <v>45835</v>
      </c>
      <c r="V169" s="16">
        <v>45889</v>
      </c>
      <c r="W169" s="16">
        <v>45848</v>
      </c>
      <c r="X169">
        <v>0</v>
      </c>
      <c r="Y169">
        <v>1290900</v>
      </c>
      <c r="Z169" t="s">
        <v>1568</v>
      </c>
      <c r="AA169" t="s">
        <v>248</v>
      </c>
      <c r="AB169" t="s">
        <v>121</v>
      </c>
      <c r="AC169" t="s">
        <v>255</v>
      </c>
      <c r="AD169" t="s">
        <v>141</v>
      </c>
      <c r="AE169" t="str">
        <f>IF(B169&gt;0,IF(B169&gt;0,(IF(B169&lt;&gt;'PLAN SEMANAL'!$A$2,BLTOTAL!AA169,""))),"")</f>
        <v>PERFORACIO</v>
      </c>
      <c r="AF169" t="str">
        <f>IF(AH169="Completo","Completo",IF(IF(B169&gt;0,_xlfn.XLOOKUP(B169,'Detalle reservas completas fesa'!K:K,'Detalle reservas completas fesa'!Q:Q,_xlfn.XLOOKUP(B169,'MB25'!L:L,'MB25'!Q:Q,"Incompleto")),"")="PENDIENTE","Incompleto",IF(B169&gt;0,_xlfn.XLOOKUP(B169,'Detalle reservas completas fesa'!K:K,'Detalle reservas completas fesa'!Q:Q,IF(AD169="SIN MATERIAL","Completo",IF(AD169="COMPLETO","Completo","Incompleto"))))))</f>
        <v>Incompleto</v>
      </c>
      <c r="AG169">
        <f>IF(B169&gt;0,_xlfn.XLOOKUP(B169,IW49BLTOTAL!A:A,IW49BLTOTAL!H:H),"")</f>
        <v>8</v>
      </c>
      <c r="AH169" t="str">
        <f>IF(IFERROR(_xlfn.XLOOKUP(B169,'Detalle custodia'!B:B,'Detalle custodia'!O:O),"")="custodia","Completo","")</f>
        <v/>
      </c>
    </row>
    <row r="170" spans="1:34" x14ac:dyDescent="0.35">
      <c r="A170" t="s">
        <v>137</v>
      </c>
      <c r="B170">
        <v>6620541</v>
      </c>
      <c r="C170" t="s">
        <v>123</v>
      </c>
      <c r="D170" t="s">
        <v>6396</v>
      </c>
      <c r="E170" t="s">
        <v>310</v>
      </c>
      <c r="F170" t="s">
        <v>133</v>
      </c>
      <c r="G170" t="s">
        <v>132</v>
      </c>
      <c r="H170" s="16">
        <v>45872</v>
      </c>
      <c r="I170" s="16">
        <v>45872</v>
      </c>
      <c r="J170" t="s">
        <v>856</v>
      </c>
      <c r="K170">
        <v>1210100</v>
      </c>
      <c r="L170" t="s">
        <v>388</v>
      </c>
      <c r="O170">
        <v>10014595</v>
      </c>
      <c r="P170" t="s">
        <v>137</v>
      </c>
      <c r="Q170">
        <v>0</v>
      </c>
      <c r="R170" t="s">
        <v>342</v>
      </c>
      <c r="S170" t="s">
        <v>342</v>
      </c>
      <c r="T170">
        <v>11612299</v>
      </c>
      <c r="U170" s="16">
        <v>45835</v>
      </c>
      <c r="V170" s="16">
        <v>45872</v>
      </c>
      <c r="W170" s="16">
        <v>45835</v>
      </c>
      <c r="X170">
        <v>0</v>
      </c>
      <c r="Y170">
        <v>1290900</v>
      </c>
      <c r="Z170" t="s">
        <v>1568</v>
      </c>
      <c r="AA170" t="s">
        <v>248</v>
      </c>
      <c r="AB170" t="s">
        <v>121</v>
      </c>
      <c r="AC170" t="s">
        <v>255</v>
      </c>
      <c r="AD170" t="s">
        <v>141</v>
      </c>
      <c r="AE170" t="str">
        <f>IF(B170&gt;0,IF(B170&gt;0,(IF(B170&lt;&gt;'PLAN SEMANAL'!$A$2,BLTOTAL!AA170,""))),"")</f>
        <v>PERFORACIO</v>
      </c>
      <c r="AF170" t="str">
        <f>IF(AH170="Completo","Completo",IF(IF(B170&gt;0,_xlfn.XLOOKUP(B170,'Detalle reservas completas fesa'!K:K,'Detalle reservas completas fesa'!Q:Q,_xlfn.XLOOKUP(B170,'MB25'!L:L,'MB25'!Q:Q,"Incompleto")),"")="PENDIENTE","Incompleto",IF(B170&gt;0,_xlfn.XLOOKUP(B170,'Detalle reservas completas fesa'!K:K,'Detalle reservas completas fesa'!Q:Q,IF(AD170="SIN MATERIAL","Completo",IF(AD170="COMPLETO","Completo","Incompleto"))))))</f>
        <v>Incompleto</v>
      </c>
      <c r="AG170">
        <f>IF(B170&gt;0,_xlfn.XLOOKUP(B170,IW49BLTOTAL!A:A,IW49BLTOTAL!H:H),"")</f>
        <v>8</v>
      </c>
      <c r="AH170" t="str">
        <f>IF(IFERROR(_xlfn.XLOOKUP(B170,'Detalle custodia'!B:B,'Detalle custodia'!O:O),"")="custodia","Completo","")</f>
        <v/>
      </c>
    </row>
    <row r="171" spans="1:34" x14ac:dyDescent="0.35">
      <c r="A171" t="s">
        <v>324</v>
      </c>
      <c r="B171">
        <v>6620512</v>
      </c>
      <c r="C171" t="s">
        <v>138</v>
      </c>
      <c r="D171" t="s">
        <v>6397</v>
      </c>
      <c r="E171" t="s">
        <v>310</v>
      </c>
      <c r="F171" t="s">
        <v>133</v>
      </c>
      <c r="G171" t="s">
        <v>147</v>
      </c>
      <c r="H171" s="16">
        <v>45869</v>
      </c>
      <c r="I171" s="16">
        <v>45869</v>
      </c>
      <c r="J171" t="s">
        <v>856</v>
      </c>
      <c r="K171">
        <v>1216100</v>
      </c>
      <c r="L171" t="s">
        <v>325</v>
      </c>
      <c r="O171">
        <v>10014726</v>
      </c>
      <c r="P171" t="s">
        <v>412</v>
      </c>
      <c r="Q171">
        <v>0</v>
      </c>
      <c r="R171" t="s">
        <v>343</v>
      </c>
      <c r="S171" t="s">
        <v>3891</v>
      </c>
      <c r="T171">
        <v>11607714</v>
      </c>
      <c r="U171" s="16">
        <v>45835</v>
      </c>
      <c r="V171" s="16">
        <v>45869</v>
      </c>
      <c r="W171" s="16">
        <v>45848</v>
      </c>
      <c r="X171">
        <v>0</v>
      </c>
      <c r="Y171">
        <v>1290900</v>
      </c>
      <c r="Z171" t="s">
        <v>1568</v>
      </c>
      <c r="AA171" t="s">
        <v>249</v>
      </c>
      <c r="AB171" t="s">
        <v>121</v>
      </c>
      <c r="AC171" t="s">
        <v>255</v>
      </c>
      <c r="AD171" t="s">
        <v>141</v>
      </c>
      <c r="AE171" t="str">
        <f>IF(B171&gt;0,IF(B171&gt;0,(IF(B171&lt;&gt;'PLAN SEMANAL'!$A$2,BLTOTAL!AA171,""))),"")</f>
        <v>SOPORTE</v>
      </c>
      <c r="AF171" t="str">
        <f>IF(AH171="Completo","Completo",IF(IF(B171&gt;0,_xlfn.XLOOKUP(B171,'Detalle reservas completas fesa'!K:K,'Detalle reservas completas fesa'!Q:Q,_xlfn.XLOOKUP(B171,'MB25'!L:L,'MB25'!Q:Q,"Incompleto")),"")="PENDIENTE","Incompleto",IF(B171&gt;0,_xlfn.XLOOKUP(B171,'Detalle reservas completas fesa'!K:K,'Detalle reservas completas fesa'!Q:Q,IF(AD171="SIN MATERIAL","Completo",IF(AD171="COMPLETO","Completo","Incompleto"))))))</f>
        <v>Incompleto</v>
      </c>
      <c r="AG171">
        <f>IF(B171&gt;0,_xlfn.XLOOKUP(B171,IW49BLTOTAL!A:A,IW49BLTOTAL!H:H),"")</f>
        <v>12</v>
      </c>
      <c r="AH171" t="str">
        <f>IF(IFERROR(_xlfn.XLOOKUP(B171,'Detalle custodia'!B:B,'Detalle custodia'!O:O),"")="custodia","Completo","")</f>
        <v/>
      </c>
    </row>
    <row r="172" spans="1:34" x14ac:dyDescent="0.35">
      <c r="A172" t="s">
        <v>238</v>
      </c>
      <c r="B172">
        <v>6619733</v>
      </c>
      <c r="C172" t="s">
        <v>129</v>
      </c>
      <c r="D172" t="s">
        <v>6399</v>
      </c>
      <c r="E172" t="s">
        <v>310</v>
      </c>
      <c r="F172" t="s">
        <v>259</v>
      </c>
      <c r="G172" t="s">
        <v>336</v>
      </c>
      <c r="H172" s="16">
        <v>45855</v>
      </c>
      <c r="I172" s="16">
        <v>45855</v>
      </c>
      <c r="J172" t="s">
        <v>5407</v>
      </c>
      <c r="K172">
        <v>1215152</v>
      </c>
      <c r="L172" t="s">
        <v>281</v>
      </c>
      <c r="O172">
        <v>10014628</v>
      </c>
      <c r="P172" t="s">
        <v>238</v>
      </c>
      <c r="Q172">
        <v>0</v>
      </c>
      <c r="R172" t="s">
        <v>1532</v>
      </c>
      <c r="S172" t="s">
        <v>343</v>
      </c>
      <c r="T172">
        <v>11612212</v>
      </c>
      <c r="U172" s="16">
        <v>45834</v>
      </c>
      <c r="V172" s="16">
        <v>45855</v>
      </c>
      <c r="W172" s="16">
        <v>45853</v>
      </c>
      <c r="X172">
        <v>0</v>
      </c>
      <c r="Y172">
        <v>1290900</v>
      </c>
      <c r="Z172" t="s">
        <v>1568</v>
      </c>
      <c r="AA172" t="s">
        <v>246</v>
      </c>
      <c r="AB172" t="s">
        <v>121</v>
      </c>
      <c r="AC172" t="s">
        <v>255</v>
      </c>
      <c r="AD172" t="s">
        <v>189</v>
      </c>
      <c r="AE172" t="str">
        <f>IF(B172&gt;0,IF(B172&gt;0,(IF(B172&lt;&gt;'PLAN SEMANAL'!$A$2,BLTOTAL!AA172,""))),"")</f>
        <v>AUXILIAR</v>
      </c>
      <c r="AF172" t="str">
        <f>IF(AH172="Completo","Completo",IF(IF(B172&gt;0,_xlfn.XLOOKUP(B172,'Detalle reservas completas fesa'!K:K,'Detalle reservas completas fesa'!Q:Q,_xlfn.XLOOKUP(B172,'MB25'!L:L,'MB25'!Q:Q,"Incompleto")),"")="PENDIENTE","Incompleto",IF(B172&gt;0,_xlfn.XLOOKUP(B172,'Detalle reservas completas fesa'!K:K,'Detalle reservas completas fesa'!Q:Q,IF(AD172="SIN MATERIAL","Completo",IF(AD172="COMPLETO","Completo","Incompleto"))))))</f>
        <v>Completo</v>
      </c>
      <c r="AG172">
        <f>IF(B172&gt;0,_xlfn.XLOOKUP(B172,IW49BLTOTAL!A:A,IW49BLTOTAL!H:H),"")</f>
        <v>6</v>
      </c>
      <c r="AH172" t="str">
        <f>IF(IFERROR(_xlfn.XLOOKUP(B172,'Detalle custodia'!B:B,'Detalle custodia'!O:O),"")="custodia","Completo","")</f>
        <v/>
      </c>
    </row>
    <row r="173" spans="1:34" x14ac:dyDescent="0.35">
      <c r="A173" t="s">
        <v>324</v>
      </c>
      <c r="B173">
        <v>6619609</v>
      </c>
      <c r="C173" t="s">
        <v>138</v>
      </c>
      <c r="D173" t="s">
        <v>6401</v>
      </c>
      <c r="E173" t="s">
        <v>310</v>
      </c>
      <c r="F173" t="s">
        <v>133</v>
      </c>
      <c r="G173" t="s">
        <v>147</v>
      </c>
      <c r="H173" s="16">
        <v>45869</v>
      </c>
      <c r="I173" s="16">
        <v>45869</v>
      </c>
      <c r="J173" t="s">
        <v>856</v>
      </c>
      <c r="K173">
        <v>1216100</v>
      </c>
      <c r="L173" t="s">
        <v>325</v>
      </c>
      <c r="O173">
        <v>10014726</v>
      </c>
      <c r="P173" t="s">
        <v>412</v>
      </c>
      <c r="Q173">
        <v>0</v>
      </c>
      <c r="R173" t="s">
        <v>343</v>
      </c>
      <c r="S173" t="s">
        <v>3891</v>
      </c>
      <c r="T173">
        <v>11609686</v>
      </c>
      <c r="U173" s="16">
        <v>45834</v>
      </c>
      <c r="V173" s="16">
        <v>45869</v>
      </c>
      <c r="W173" s="16">
        <v>45848</v>
      </c>
      <c r="X173">
        <v>0</v>
      </c>
      <c r="Y173">
        <v>1290900</v>
      </c>
      <c r="Z173" t="s">
        <v>1568</v>
      </c>
      <c r="AA173" t="s">
        <v>249</v>
      </c>
      <c r="AB173" t="s">
        <v>121</v>
      </c>
      <c r="AC173" t="s">
        <v>255</v>
      </c>
      <c r="AD173" t="s">
        <v>141</v>
      </c>
      <c r="AE173" t="str">
        <f>IF(B173&gt;0,IF(B173&gt;0,(IF(B173&lt;&gt;'PLAN SEMANAL'!$A$2,BLTOTAL!AA173,""))),"")</f>
        <v>SOPORTE</v>
      </c>
      <c r="AF173" t="str">
        <f>IF(AH173="Completo","Completo",IF(IF(B173&gt;0,_xlfn.XLOOKUP(B173,'Detalle reservas completas fesa'!K:K,'Detalle reservas completas fesa'!Q:Q,_xlfn.XLOOKUP(B173,'MB25'!L:L,'MB25'!Q:Q,"Incompleto")),"")="PENDIENTE","Incompleto",IF(B173&gt;0,_xlfn.XLOOKUP(B173,'Detalle reservas completas fesa'!K:K,'Detalle reservas completas fesa'!Q:Q,IF(AD173="SIN MATERIAL","Completo",IF(AD173="COMPLETO","Completo","Incompleto"))))))</f>
        <v>Incompleto</v>
      </c>
      <c r="AG173">
        <f>IF(B173&gt;0,_xlfn.XLOOKUP(B173,IW49BLTOTAL!A:A,IW49BLTOTAL!H:H),"")</f>
        <v>12</v>
      </c>
      <c r="AH173" t="str">
        <f>IF(IFERROR(_xlfn.XLOOKUP(B173,'Detalle custodia'!B:B,'Detalle custodia'!O:O),"")="custodia","Completo","")</f>
        <v/>
      </c>
    </row>
    <row r="174" spans="1:34" x14ac:dyDescent="0.35">
      <c r="A174" t="s">
        <v>126</v>
      </c>
      <c r="B174">
        <v>6619547</v>
      </c>
      <c r="C174" t="s">
        <v>123</v>
      </c>
      <c r="D174" t="s">
        <v>6402</v>
      </c>
      <c r="E174" t="s">
        <v>310</v>
      </c>
      <c r="F174" t="s">
        <v>133</v>
      </c>
      <c r="G174" t="s">
        <v>147</v>
      </c>
      <c r="H174" s="16">
        <v>45889</v>
      </c>
      <c r="I174" s="16">
        <v>45889</v>
      </c>
      <c r="J174" t="s">
        <v>856</v>
      </c>
      <c r="K174">
        <v>1210101</v>
      </c>
      <c r="L174" t="s">
        <v>391</v>
      </c>
      <c r="O174">
        <v>10014657</v>
      </c>
      <c r="P174" t="s">
        <v>126</v>
      </c>
      <c r="Q174">
        <v>0</v>
      </c>
      <c r="R174" t="s">
        <v>342</v>
      </c>
      <c r="S174" t="s">
        <v>296</v>
      </c>
      <c r="T174">
        <v>11603771</v>
      </c>
      <c r="U174" s="16">
        <v>45833</v>
      </c>
      <c r="V174" s="16">
        <v>45889</v>
      </c>
      <c r="W174" s="16">
        <v>45848</v>
      </c>
      <c r="X174">
        <v>0</v>
      </c>
      <c r="Y174">
        <v>1290900</v>
      </c>
      <c r="Z174" t="s">
        <v>1568</v>
      </c>
      <c r="AA174" t="s">
        <v>248</v>
      </c>
      <c r="AB174" t="s">
        <v>121</v>
      </c>
      <c r="AC174" t="s">
        <v>255</v>
      </c>
      <c r="AD174" t="s">
        <v>141</v>
      </c>
      <c r="AE174" t="str">
        <f>IF(B174&gt;0,IF(B174&gt;0,(IF(B174&lt;&gt;'PLAN SEMANAL'!$A$2,BLTOTAL!AA174,""))),"")</f>
        <v>PERFORACIO</v>
      </c>
      <c r="AF174" t="str">
        <f>IF(AH174="Completo","Completo",IF(IF(B174&gt;0,_xlfn.XLOOKUP(B174,'Detalle reservas completas fesa'!K:K,'Detalle reservas completas fesa'!Q:Q,_xlfn.XLOOKUP(B174,'MB25'!L:L,'MB25'!Q:Q,"Incompleto")),"")="PENDIENTE","Incompleto",IF(B174&gt;0,_xlfn.XLOOKUP(B174,'Detalle reservas completas fesa'!K:K,'Detalle reservas completas fesa'!Q:Q,IF(AD174="SIN MATERIAL","Completo",IF(AD174="COMPLETO","Completo","Incompleto"))))))</f>
        <v>Incompleto</v>
      </c>
      <c r="AG174">
        <f>IF(B174&gt;0,_xlfn.XLOOKUP(B174,IW49BLTOTAL!A:A,IW49BLTOTAL!H:H),"")</f>
        <v>24</v>
      </c>
      <c r="AH174" t="str">
        <f>IF(IFERROR(_xlfn.XLOOKUP(B174,'Detalle custodia'!B:B,'Detalle custodia'!O:O),"")="custodia","Completo","")</f>
        <v/>
      </c>
    </row>
    <row r="175" spans="1:34" x14ac:dyDescent="0.35">
      <c r="A175" t="s">
        <v>126</v>
      </c>
      <c r="B175">
        <v>6619546</v>
      </c>
      <c r="C175" t="s">
        <v>123</v>
      </c>
      <c r="D175" t="s">
        <v>6403</v>
      </c>
      <c r="E175" t="s">
        <v>310</v>
      </c>
      <c r="F175" t="s">
        <v>133</v>
      </c>
      <c r="G175" t="s">
        <v>132</v>
      </c>
      <c r="H175" s="16">
        <v>45889</v>
      </c>
      <c r="I175" s="16">
        <v>45889</v>
      </c>
      <c r="J175" t="s">
        <v>856</v>
      </c>
      <c r="K175">
        <v>1210101</v>
      </c>
      <c r="L175" t="s">
        <v>391</v>
      </c>
      <c r="O175">
        <v>10014657</v>
      </c>
      <c r="P175" t="s">
        <v>126</v>
      </c>
      <c r="Q175">
        <v>0</v>
      </c>
      <c r="R175" t="s">
        <v>342</v>
      </c>
      <c r="S175" t="s">
        <v>296</v>
      </c>
      <c r="T175">
        <v>11486055</v>
      </c>
      <c r="U175" s="16">
        <v>45833</v>
      </c>
      <c r="V175" s="16">
        <v>45889</v>
      </c>
      <c r="W175" s="16">
        <v>45848</v>
      </c>
      <c r="X175">
        <v>0</v>
      </c>
      <c r="Y175">
        <v>1290900</v>
      </c>
      <c r="Z175" t="s">
        <v>1568</v>
      </c>
      <c r="AA175" t="s">
        <v>248</v>
      </c>
      <c r="AB175" t="s">
        <v>121</v>
      </c>
      <c r="AC175" t="s">
        <v>255</v>
      </c>
      <c r="AD175" t="s">
        <v>141</v>
      </c>
      <c r="AE175" t="str">
        <f>IF(B175&gt;0,IF(B175&gt;0,(IF(B175&lt;&gt;'PLAN SEMANAL'!$A$2,BLTOTAL!AA175,""))),"")</f>
        <v>PERFORACIO</v>
      </c>
      <c r="AF175" t="str">
        <f>IF(AH175="Completo","Completo",IF(IF(B175&gt;0,_xlfn.XLOOKUP(B175,'Detalle reservas completas fesa'!K:K,'Detalle reservas completas fesa'!Q:Q,_xlfn.XLOOKUP(B175,'MB25'!L:L,'MB25'!Q:Q,"Incompleto")),"")="PENDIENTE","Incompleto",IF(B175&gt;0,_xlfn.XLOOKUP(B175,'Detalle reservas completas fesa'!K:K,'Detalle reservas completas fesa'!Q:Q,IF(AD175="SIN MATERIAL","Completo",IF(AD175="COMPLETO","Completo","Incompleto"))))))</f>
        <v>Incompleto</v>
      </c>
      <c r="AG175">
        <f>IF(B175&gt;0,_xlfn.XLOOKUP(B175,IW49BLTOTAL!A:A,IW49BLTOTAL!H:H),"")</f>
        <v>4</v>
      </c>
      <c r="AH175" t="str">
        <f>IF(IFERROR(_xlfn.XLOOKUP(B175,'Detalle custodia'!B:B,'Detalle custodia'!O:O),"")="custodia","Completo","")</f>
        <v/>
      </c>
    </row>
    <row r="176" spans="1:34" x14ac:dyDescent="0.35">
      <c r="A176" t="s">
        <v>403</v>
      </c>
      <c r="B176">
        <v>6619227</v>
      </c>
      <c r="C176" t="s">
        <v>129</v>
      </c>
      <c r="D176" t="s">
        <v>6405</v>
      </c>
      <c r="E176" t="s">
        <v>310</v>
      </c>
      <c r="F176" t="s">
        <v>259</v>
      </c>
      <c r="G176" t="s">
        <v>192</v>
      </c>
      <c r="H176" s="16">
        <v>45859</v>
      </c>
      <c r="I176" s="16">
        <v>45865</v>
      </c>
      <c r="J176" t="s">
        <v>5408</v>
      </c>
      <c r="K176">
        <v>1213130</v>
      </c>
      <c r="L176" t="s">
        <v>404</v>
      </c>
      <c r="O176">
        <v>10014622</v>
      </c>
      <c r="P176" t="s">
        <v>403</v>
      </c>
      <c r="Q176">
        <v>137.88999999999999</v>
      </c>
      <c r="R176" t="s">
        <v>343</v>
      </c>
      <c r="S176" t="s">
        <v>3891</v>
      </c>
      <c r="T176">
        <v>11610423</v>
      </c>
      <c r="U176" s="16">
        <v>45833</v>
      </c>
      <c r="V176" s="16">
        <v>45859</v>
      </c>
      <c r="W176" s="16">
        <v>45847</v>
      </c>
      <c r="X176">
        <v>137.88999999999999</v>
      </c>
      <c r="Y176">
        <v>1290900</v>
      </c>
      <c r="Z176" t="s">
        <v>1568</v>
      </c>
      <c r="AA176" t="s">
        <v>245</v>
      </c>
      <c r="AB176" t="s">
        <v>121</v>
      </c>
      <c r="AC176" t="s">
        <v>255</v>
      </c>
      <c r="AD176" t="s">
        <v>135</v>
      </c>
      <c r="AE176" t="str">
        <f>IF(B176&gt;0,IF(B176&gt;0,(IF(B176&lt;&gt;'PLAN SEMANAL'!$A$2,BLTOTAL!AA176,""))),"")</f>
        <v>ACARREO</v>
      </c>
      <c r="AF176" t="str">
        <f>IF(AH176="Completo","Completo",IF(IF(B176&gt;0,_xlfn.XLOOKUP(B176,'Detalle reservas completas fesa'!K:K,'Detalle reservas completas fesa'!Q:Q,_xlfn.XLOOKUP(B176,'MB25'!L:L,'MB25'!Q:Q,"Incompleto")),"")="PENDIENTE","Incompleto",IF(B176&gt;0,_xlfn.XLOOKUP(B176,'Detalle reservas completas fesa'!K:K,'Detalle reservas completas fesa'!Q:Q,IF(AD176="SIN MATERIAL","Completo",IF(AD176="COMPLETO","Completo","Incompleto"))))))</f>
        <v>Incompleto</v>
      </c>
      <c r="AG176">
        <f>IF(B176&gt;0,_xlfn.XLOOKUP(B176,IW49BLTOTAL!A:A,IW49BLTOTAL!H:H),"")</f>
        <v>1</v>
      </c>
      <c r="AH176" t="str">
        <f>IF(IFERROR(_xlfn.XLOOKUP(B176,'Detalle custodia'!B:B,'Detalle custodia'!O:O),"")="custodia","Completo","")</f>
        <v/>
      </c>
    </row>
    <row r="177" spans="1:34" x14ac:dyDescent="0.35">
      <c r="A177" t="s">
        <v>324</v>
      </c>
      <c r="B177">
        <v>6619211</v>
      </c>
      <c r="C177" t="s">
        <v>138</v>
      </c>
      <c r="D177" t="s">
        <v>6406</v>
      </c>
      <c r="E177" t="s">
        <v>310</v>
      </c>
      <c r="F177" t="s">
        <v>133</v>
      </c>
      <c r="G177" t="s">
        <v>132</v>
      </c>
      <c r="H177" s="16">
        <v>46068</v>
      </c>
      <c r="I177" s="16">
        <v>46068</v>
      </c>
      <c r="J177" t="s">
        <v>856</v>
      </c>
      <c r="K177">
        <v>1291900</v>
      </c>
      <c r="L177" t="s">
        <v>325</v>
      </c>
      <c r="O177">
        <v>10014719</v>
      </c>
      <c r="P177" t="s">
        <v>326</v>
      </c>
      <c r="Q177">
        <v>0</v>
      </c>
      <c r="R177" t="s">
        <v>329</v>
      </c>
      <c r="S177" t="s">
        <v>342</v>
      </c>
      <c r="T177">
        <v>11611591</v>
      </c>
      <c r="U177" s="16">
        <v>45833</v>
      </c>
      <c r="V177" s="16">
        <v>46068</v>
      </c>
      <c r="W177" s="16">
        <v>45833</v>
      </c>
      <c r="X177">
        <v>0</v>
      </c>
      <c r="Y177">
        <v>1290900</v>
      </c>
      <c r="Z177" t="s">
        <v>1568</v>
      </c>
      <c r="AA177" t="s">
        <v>249</v>
      </c>
      <c r="AB177" t="s">
        <v>121</v>
      </c>
      <c r="AC177" t="s">
        <v>255</v>
      </c>
      <c r="AD177" t="s">
        <v>122</v>
      </c>
      <c r="AE177" t="str">
        <f>IF(B177&gt;0,IF(B177&gt;0,(IF(B177&lt;&gt;'PLAN SEMANAL'!$A$2,BLTOTAL!AA177,""))),"")</f>
        <v>SOPORTE</v>
      </c>
      <c r="AF177" t="str">
        <f>IF(AH177="Completo","Completo",IF(IF(B177&gt;0,_xlfn.XLOOKUP(B177,'Detalle reservas completas fesa'!K:K,'Detalle reservas completas fesa'!Q:Q,_xlfn.XLOOKUP(B177,'MB25'!L:L,'MB25'!Q:Q,"Incompleto")),"")="PENDIENTE","Incompleto",IF(B177&gt;0,_xlfn.XLOOKUP(B177,'Detalle reservas completas fesa'!K:K,'Detalle reservas completas fesa'!Q:Q,IF(AD177="SIN MATERIAL","Completo",IF(AD177="COMPLETO","Completo","Incompleto"))))))</f>
        <v>Completo</v>
      </c>
      <c r="AG177">
        <f>IF(B177&gt;0,_xlfn.XLOOKUP(B177,IW49BLTOTAL!A:A,IW49BLTOTAL!H:H),"")</f>
        <v>0</v>
      </c>
      <c r="AH177" t="str">
        <f>IF(IFERROR(_xlfn.XLOOKUP(B177,'Detalle custodia'!B:B,'Detalle custodia'!O:O),"")="custodia","Completo","")</f>
        <v/>
      </c>
    </row>
    <row r="178" spans="1:34" x14ac:dyDescent="0.35">
      <c r="A178" t="s">
        <v>286</v>
      </c>
      <c r="B178">
        <v>6619206</v>
      </c>
      <c r="C178" t="s">
        <v>123</v>
      </c>
      <c r="D178" t="s">
        <v>6407</v>
      </c>
      <c r="E178" t="s">
        <v>310</v>
      </c>
      <c r="F178" t="s">
        <v>379</v>
      </c>
      <c r="G178" t="s">
        <v>142</v>
      </c>
      <c r="H178" s="16">
        <v>45844</v>
      </c>
      <c r="I178" s="16">
        <v>45844</v>
      </c>
      <c r="J178" t="s">
        <v>5405</v>
      </c>
      <c r="K178">
        <v>1212120</v>
      </c>
      <c r="L178" t="s">
        <v>287</v>
      </c>
      <c r="O178">
        <v>10014655</v>
      </c>
      <c r="P178" t="s">
        <v>286</v>
      </c>
      <c r="Q178">
        <v>0</v>
      </c>
      <c r="R178" t="s">
        <v>343</v>
      </c>
      <c r="S178" t="s">
        <v>5938</v>
      </c>
      <c r="T178">
        <v>11611586</v>
      </c>
      <c r="U178" s="16">
        <v>45833</v>
      </c>
      <c r="V178" s="16">
        <v>45844</v>
      </c>
      <c r="W178" s="16">
        <v>45846</v>
      </c>
      <c r="X178">
        <v>0</v>
      </c>
      <c r="Y178">
        <v>1290900</v>
      </c>
      <c r="Z178" t="s">
        <v>1568</v>
      </c>
      <c r="AA178" t="s">
        <v>247</v>
      </c>
      <c r="AB178" t="s">
        <v>121</v>
      </c>
      <c r="AC178" t="s">
        <v>255</v>
      </c>
      <c r="AD178" t="s">
        <v>141</v>
      </c>
      <c r="AE178" t="str">
        <f>IF(B178&gt;0,IF(B178&gt;0,(IF(B178&lt;&gt;'PLAN SEMANAL'!$A$2,BLTOTAL!AA178,""))),"")</f>
        <v>CARGUIO</v>
      </c>
      <c r="AF178" t="str">
        <f>IF(AH178="Completo","Completo",IF(IF(B178&gt;0,_xlfn.XLOOKUP(B178,'Detalle reservas completas fesa'!K:K,'Detalle reservas completas fesa'!Q:Q,_xlfn.XLOOKUP(B178,'MB25'!L:L,'MB25'!Q:Q,"Incompleto")),"")="PENDIENTE","Incompleto",IF(B178&gt;0,_xlfn.XLOOKUP(B178,'Detalle reservas completas fesa'!K:K,'Detalle reservas completas fesa'!Q:Q,IF(AD178="SIN MATERIAL","Completo",IF(AD178="COMPLETO","Completo","Incompleto"))))))</f>
        <v>Incompleto</v>
      </c>
      <c r="AG178">
        <f>IF(B178&gt;0,_xlfn.XLOOKUP(B178,IW49BLTOTAL!A:A,IW49BLTOTAL!H:H),"")</f>
        <v>14</v>
      </c>
      <c r="AH178" t="str">
        <f>IF(IFERROR(_xlfn.XLOOKUP(B178,'Detalle custodia'!B:B,'Detalle custodia'!O:O),"")="custodia","Completo","")</f>
        <v/>
      </c>
    </row>
    <row r="179" spans="1:34" x14ac:dyDescent="0.35">
      <c r="A179" t="s">
        <v>286</v>
      </c>
      <c r="B179">
        <v>6619198</v>
      </c>
      <c r="C179" t="s">
        <v>123</v>
      </c>
      <c r="D179" t="s">
        <v>6409</v>
      </c>
      <c r="E179" t="s">
        <v>310</v>
      </c>
      <c r="F179" t="s">
        <v>379</v>
      </c>
      <c r="G179" t="s">
        <v>336</v>
      </c>
      <c r="H179" s="16">
        <v>45844</v>
      </c>
      <c r="I179" s="16">
        <v>45844</v>
      </c>
      <c r="J179" t="s">
        <v>5405</v>
      </c>
      <c r="K179">
        <v>1212120</v>
      </c>
      <c r="L179" t="s">
        <v>287</v>
      </c>
      <c r="O179">
        <v>10014655</v>
      </c>
      <c r="P179" t="s">
        <v>286</v>
      </c>
      <c r="Q179">
        <v>0</v>
      </c>
      <c r="R179" t="s">
        <v>343</v>
      </c>
      <c r="S179" t="s">
        <v>5938</v>
      </c>
      <c r="T179">
        <v>11611582</v>
      </c>
      <c r="U179" s="16">
        <v>45833</v>
      </c>
      <c r="V179" s="16">
        <v>45844</v>
      </c>
      <c r="W179" s="16">
        <v>45846</v>
      </c>
      <c r="X179">
        <v>0</v>
      </c>
      <c r="Y179">
        <v>1290900</v>
      </c>
      <c r="Z179" t="s">
        <v>1568</v>
      </c>
      <c r="AA179" t="s">
        <v>247</v>
      </c>
      <c r="AB179" t="s">
        <v>121</v>
      </c>
      <c r="AC179" t="s">
        <v>255</v>
      </c>
      <c r="AD179" t="s">
        <v>189</v>
      </c>
      <c r="AE179" t="str">
        <f>IF(B179&gt;0,IF(B179&gt;0,(IF(B179&lt;&gt;'PLAN SEMANAL'!$A$2,BLTOTAL!AA179,""))),"")</f>
        <v>CARGUIO</v>
      </c>
      <c r="AF179" t="str">
        <f>IF(AH179="Completo","Completo",IF(IF(B179&gt;0,_xlfn.XLOOKUP(B179,'Detalle reservas completas fesa'!K:K,'Detalle reservas completas fesa'!Q:Q,_xlfn.XLOOKUP(B179,'MB25'!L:L,'MB25'!Q:Q,"Incompleto")),"")="PENDIENTE","Incompleto",IF(B179&gt;0,_xlfn.XLOOKUP(B179,'Detalle reservas completas fesa'!K:K,'Detalle reservas completas fesa'!Q:Q,IF(AD179="SIN MATERIAL","Completo",IF(AD179="COMPLETO","Completo","Incompleto"))))))</f>
        <v>Completo</v>
      </c>
      <c r="AG179">
        <f>IF(B179&gt;0,_xlfn.XLOOKUP(B179,IW49BLTOTAL!A:A,IW49BLTOTAL!H:H),"")</f>
        <v>4</v>
      </c>
      <c r="AH179" t="str">
        <f>IF(IFERROR(_xlfn.XLOOKUP(B179,'Detalle custodia'!B:B,'Detalle custodia'!O:O),"")="custodia","Completo","")</f>
        <v/>
      </c>
    </row>
    <row r="180" spans="1:34" x14ac:dyDescent="0.35">
      <c r="A180" t="s">
        <v>207</v>
      </c>
      <c r="B180">
        <v>6619094</v>
      </c>
      <c r="C180" t="s">
        <v>129</v>
      </c>
      <c r="D180" t="s">
        <v>6413</v>
      </c>
      <c r="E180" t="s">
        <v>310</v>
      </c>
      <c r="F180" t="s">
        <v>133</v>
      </c>
      <c r="G180" t="s">
        <v>132</v>
      </c>
      <c r="H180" s="16">
        <v>45870</v>
      </c>
      <c r="I180" s="16">
        <v>45900</v>
      </c>
      <c r="J180" t="s">
        <v>856</v>
      </c>
      <c r="K180">
        <v>1213130</v>
      </c>
      <c r="L180" t="s">
        <v>385</v>
      </c>
      <c r="O180">
        <v>10014621</v>
      </c>
      <c r="P180" t="s">
        <v>207</v>
      </c>
      <c r="Q180">
        <v>0</v>
      </c>
      <c r="R180" t="s">
        <v>3891</v>
      </c>
      <c r="S180" t="s">
        <v>342</v>
      </c>
      <c r="T180">
        <v>11609993</v>
      </c>
      <c r="U180" s="16">
        <v>45833</v>
      </c>
      <c r="V180" s="16">
        <v>45870</v>
      </c>
      <c r="W180" s="16">
        <v>45833</v>
      </c>
      <c r="X180">
        <v>0</v>
      </c>
      <c r="Y180">
        <v>1290900</v>
      </c>
      <c r="Z180" t="s">
        <v>1568</v>
      </c>
      <c r="AA180" t="s">
        <v>245</v>
      </c>
      <c r="AB180" t="s">
        <v>121</v>
      </c>
      <c r="AC180" t="s">
        <v>255</v>
      </c>
      <c r="AD180" t="s">
        <v>141</v>
      </c>
      <c r="AE180" t="str">
        <f>IF(B180&gt;0,IF(B180&gt;0,(IF(B180&lt;&gt;'PLAN SEMANAL'!$A$2,BLTOTAL!AA180,""))),"")</f>
        <v>ACARREO</v>
      </c>
      <c r="AF180" t="str">
        <f>IF(AH180="Completo","Completo",IF(IF(B180&gt;0,_xlfn.XLOOKUP(B180,'Detalle reservas completas fesa'!K:K,'Detalle reservas completas fesa'!Q:Q,_xlfn.XLOOKUP(B180,'MB25'!L:L,'MB25'!Q:Q,"Incompleto")),"")="PENDIENTE","Incompleto",IF(B180&gt;0,_xlfn.XLOOKUP(B180,'Detalle reservas completas fesa'!K:K,'Detalle reservas completas fesa'!Q:Q,IF(AD180="SIN MATERIAL","Completo",IF(AD180="COMPLETO","Completo","Incompleto"))))))</f>
        <v>Incompleto</v>
      </c>
      <c r="AG180">
        <f>IF(B180&gt;0,_xlfn.XLOOKUP(B180,IW49BLTOTAL!A:A,IW49BLTOTAL!H:H),"")</f>
        <v>2</v>
      </c>
      <c r="AH180" t="str">
        <f>IF(IFERROR(_xlfn.XLOOKUP(B180,'Detalle custodia'!B:B,'Detalle custodia'!O:O),"")="custodia","Completo","")</f>
        <v/>
      </c>
    </row>
    <row r="181" spans="1:34" x14ac:dyDescent="0.35">
      <c r="A181" t="s">
        <v>233</v>
      </c>
      <c r="B181">
        <v>6619093</v>
      </c>
      <c r="C181" t="s">
        <v>129</v>
      </c>
      <c r="D181" t="s">
        <v>5995</v>
      </c>
      <c r="E181" t="s">
        <v>310</v>
      </c>
      <c r="F181" t="s">
        <v>133</v>
      </c>
      <c r="G181" t="s">
        <v>132</v>
      </c>
      <c r="H181" s="16">
        <v>45870</v>
      </c>
      <c r="I181" s="16">
        <v>45900</v>
      </c>
      <c r="J181" t="s">
        <v>856</v>
      </c>
      <c r="K181">
        <v>1213130</v>
      </c>
      <c r="L181" t="s">
        <v>301</v>
      </c>
      <c r="O181">
        <v>10014623</v>
      </c>
      <c r="P181" t="s">
        <v>233</v>
      </c>
      <c r="Q181">
        <v>0</v>
      </c>
      <c r="R181" t="s">
        <v>3891</v>
      </c>
      <c r="S181" t="s">
        <v>342</v>
      </c>
      <c r="T181">
        <v>11610039</v>
      </c>
      <c r="U181" s="16">
        <v>45833</v>
      </c>
      <c r="V181" s="16">
        <v>45870</v>
      </c>
      <c r="W181" s="16">
        <v>45833</v>
      </c>
      <c r="X181">
        <v>0</v>
      </c>
      <c r="Y181">
        <v>1290900</v>
      </c>
      <c r="Z181" t="s">
        <v>1568</v>
      </c>
      <c r="AA181" t="s">
        <v>245</v>
      </c>
      <c r="AB181" t="s">
        <v>121</v>
      </c>
      <c r="AC181" t="s">
        <v>255</v>
      </c>
      <c r="AD181" t="s">
        <v>141</v>
      </c>
      <c r="AE181" t="str">
        <f>IF(B181&gt;0,IF(B181&gt;0,(IF(B181&lt;&gt;'PLAN SEMANAL'!$A$2,BLTOTAL!AA181,""))),"")</f>
        <v>ACARREO</v>
      </c>
      <c r="AF181" t="str">
        <f>IF(AH181="Completo","Completo",IF(IF(B181&gt;0,_xlfn.XLOOKUP(B181,'Detalle reservas completas fesa'!K:K,'Detalle reservas completas fesa'!Q:Q,_xlfn.XLOOKUP(B181,'MB25'!L:L,'MB25'!Q:Q,"Incompleto")),"")="PENDIENTE","Incompleto",IF(B181&gt;0,_xlfn.XLOOKUP(B181,'Detalle reservas completas fesa'!K:K,'Detalle reservas completas fesa'!Q:Q,IF(AD181="SIN MATERIAL","Completo",IF(AD181="COMPLETO","Completo","Incompleto"))))))</f>
        <v>Incompleto</v>
      </c>
      <c r="AG181">
        <f>IF(B181&gt;0,_xlfn.XLOOKUP(B181,IW49BLTOTAL!A:A,IW49BLTOTAL!H:H),"")</f>
        <v>2</v>
      </c>
      <c r="AH181" t="str">
        <f>IF(IFERROR(_xlfn.XLOOKUP(B181,'Detalle custodia'!B:B,'Detalle custodia'!O:O),"")="custodia","Completo","")</f>
        <v/>
      </c>
    </row>
    <row r="182" spans="1:34" x14ac:dyDescent="0.35">
      <c r="A182" t="s">
        <v>233</v>
      </c>
      <c r="B182">
        <v>6619091</v>
      </c>
      <c r="C182" t="s">
        <v>129</v>
      </c>
      <c r="D182" t="s">
        <v>6414</v>
      </c>
      <c r="E182" t="s">
        <v>310</v>
      </c>
      <c r="F182" t="s">
        <v>133</v>
      </c>
      <c r="G182" t="s">
        <v>132</v>
      </c>
      <c r="H182" s="16">
        <v>45870</v>
      </c>
      <c r="I182" s="16">
        <v>45900</v>
      </c>
      <c r="J182" t="s">
        <v>856</v>
      </c>
      <c r="K182">
        <v>1213130</v>
      </c>
      <c r="L182" t="s">
        <v>301</v>
      </c>
      <c r="O182">
        <v>10014623</v>
      </c>
      <c r="P182" t="s">
        <v>233</v>
      </c>
      <c r="Q182">
        <v>0</v>
      </c>
      <c r="R182" t="s">
        <v>3891</v>
      </c>
      <c r="S182" t="s">
        <v>342</v>
      </c>
      <c r="T182">
        <v>11610036</v>
      </c>
      <c r="U182" s="16">
        <v>45833</v>
      </c>
      <c r="V182" s="16">
        <v>45870</v>
      </c>
      <c r="W182" s="16">
        <v>45833</v>
      </c>
      <c r="X182">
        <v>0</v>
      </c>
      <c r="Y182">
        <v>1290900</v>
      </c>
      <c r="Z182" t="s">
        <v>1568</v>
      </c>
      <c r="AA182" t="s">
        <v>245</v>
      </c>
      <c r="AB182" t="s">
        <v>121</v>
      </c>
      <c r="AC182" t="s">
        <v>255</v>
      </c>
      <c r="AD182" t="s">
        <v>141</v>
      </c>
      <c r="AE182" t="str">
        <f>IF(B182&gt;0,IF(B182&gt;0,(IF(B182&lt;&gt;'PLAN SEMANAL'!$A$2,BLTOTAL!AA182,""))),"")</f>
        <v>ACARREO</v>
      </c>
      <c r="AF182" t="str">
        <f>IF(AH182="Completo","Completo",IF(IF(B182&gt;0,_xlfn.XLOOKUP(B182,'Detalle reservas completas fesa'!K:K,'Detalle reservas completas fesa'!Q:Q,_xlfn.XLOOKUP(B182,'MB25'!L:L,'MB25'!Q:Q,"Incompleto")),"")="PENDIENTE","Incompleto",IF(B182&gt;0,_xlfn.XLOOKUP(B182,'Detalle reservas completas fesa'!K:K,'Detalle reservas completas fesa'!Q:Q,IF(AD182="SIN MATERIAL","Completo",IF(AD182="COMPLETO","Completo","Incompleto"))))))</f>
        <v>Incompleto</v>
      </c>
      <c r="AG182">
        <f>IF(B182&gt;0,_xlfn.XLOOKUP(B182,IW49BLTOTAL!A:A,IW49BLTOTAL!H:H),"")</f>
        <v>3</v>
      </c>
      <c r="AH182" t="str">
        <f>IF(IFERROR(_xlfn.XLOOKUP(B182,'Detalle custodia'!B:B,'Detalle custodia'!O:O),"")="custodia","Completo","")</f>
        <v/>
      </c>
    </row>
    <row r="183" spans="1:34" x14ac:dyDescent="0.35">
      <c r="A183" t="s">
        <v>221</v>
      </c>
      <c r="B183">
        <v>6619090</v>
      </c>
      <c r="C183" t="s">
        <v>129</v>
      </c>
      <c r="D183" t="s">
        <v>6415</v>
      </c>
      <c r="E183" t="s">
        <v>310</v>
      </c>
      <c r="F183" t="s">
        <v>259</v>
      </c>
      <c r="G183" t="s">
        <v>124</v>
      </c>
      <c r="H183" s="16">
        <v>45852</v>
      </c>
      <c r="I183" s="16">
        <v>45858</v>
      </c>
      <c r="J183" t="s">
        <v>5407</v>
      </c>
      <c r="K183">
        <v>1215156</v>
      </c>
      <c r="L183" t="s">
        <v>309</v>
      </c>
      <c r="O183">
        <v>10014650</v>
      </c>
      <c r="P183" t="s">
        <v>221</v>
      </c>
      <c r="Q183">
        <v>0</v>
      </c>
      <c r="R183" t="s">
        <v>3891</v>
      </c>
      <c r="S183" t="s">
        <v>343</v>
      </c>
      <c r="T183">
        <v>11609981</v>
      </c>
      <c r="U183" s="16">
        <v>45833</v>
      </c>
      <c r="V183" s="16">
        <v>45852</v>
      </c>
      <c r="W183" s="16">
        <v>45851</v>
      </c>
      <c r="X183">
        <v>0</v>
      </c>
      <c r="Y183">
        <v>1290900</v>
      </c>
      <c r="Z183" t="s">
        <v>1568</v>
      </c>
      <c r="AA183" t="s">
        <v>246</v>
      </c>
      <c r="AB183" t="s">
        <v>121</v>
      </c>
      <c r="AC183" t="s">
        <v>255</v>
      </c>
      <c r="AD183" t="s">
        <v>122</v>
      </c>
      <c r="AE183" t="str">
        <f>IF(B183&gt;0,IF(B183&gt;0,(IF(B183&lt;&gt;'PLAN SEMANAL'!$A$2,BLTOTAL!AA183,""))),"")</f>
        <v>AUXILIAR</v>
      </c>
      <c r="AF183" t="str">
        <f>IF(AH183="Completo","Completo",IF(IF(B183&gt;0,_xlfn.XLOOKUP(B183,'Detalle reservas completas fesa'!K:K,'Detalle reservas completas fesa'!Q:Q,_xlfn.XLOOKUP(B183,'MB25'!L:L,'MB25'!Q:Q,"Incompleto")),"")="PENDIENTE","Incompleto",IF(B183&gt;0,_xlfn.XLOOKUP(B183,'Detalle reservas completas fesa'!K:K,'Detalle reservas completas fesa'!Q:Q,IF(AD183="SIN MATERIAL","Completo",IF(AD183="COMPLETO","Completo","Incompleto"))))))</f>
        <v>Completo</v>
      </c>
      <c r="AG183">
        <f>IF(B183&gt;0,_xlfn.XLOOKUP(B183,IW49BLTOTAL!A:A,IW49BLTOTAL!H:H),"")</f>
        <v>1</v>
      </c>
      <c r="AH183" t="str">
        <f>IF(IFERROR(_xlfn.XLOOKUP(B183,'Detalle custodia'!B:B,'Detalle custodia'!O:O),"")="custodia","Completo","")</f>
        <v/>
      </c>
    </row>
    <row r="184" spans="1:34" x14ac:dyDescent="0.35">
      <c r="A184" t="s">
        <v>324</v>
      </c>
      <c r="B184">
        <v>6619089</v>
      </c>
      <c r="C184" t="s">
        <v>138</v>
      </c>
      <c r="D184" t="s">
        <v>6416</v>
      </c>
      <c r="E184" t="s">
        <v>310</v>
      </c>
      <c r="F184" t="s">
        <v>133</v>
      </c>
      <c r="G184" t="s">
        <v>147</v>
      </c>
      <c r="H184" s="16">
        <v>45869</v>
      </c>
      <c r="I184" s="16">
        <v>45869</v>
      </c>
      <c r="J184" t="s">
        <v>856</v>
      </c>
      <c r="K184">
        <v>1216100</v>
      </c>
      <c r="L184" t="s">
        <v>325</v>
      </c>
      <c r="O184">
        <v>10014726</v>
      </c>
      <c r="P184" t="s">
        <v>412</v>
      </c>
      <c r="Q184">
        <v>0</v>
      </c>
      <c r="R184" t="s">
        <v>3891</v>
      </c>
      <c r="S184" t="s">
        <v>3891</v>
      </c>
      <c r="T184">
        <v>11609129</v>
      </c>
      <c r="U184" s="16">
        <v>45833</v>
      </c>
      <c r="V184" s="16">
        <v>45869</v>
      </c>
      <c r="W184" s="16">
        <v>45848</v>
      </c>
      <c r="X184">
        <v>0</v>
      </c>
      <c r="Y184">
        <v>1290900</v>
      </c>
      <c r="Z184" t="s">
        <v>1568</v>
      </c>
      <c r="AA184" t="s">
        <v>249</v>
      </c>
      <c r="AB184" t="s">
        <v>121</v>
      </c>
      <c r="AC184" t="s">
        <v>255</v>
      </c>
      <c r="AD184" t="s">
        <v>141</v>
      </c>
      <c r="AE184" t="str">
        <f>IF(B184&gt;0,IF(B184&gt;0,(IF(B184&lt;&gt;'PLAN SEMANAL'!$A$2,BLTOTAL!AA184,""))),"")</f>
        <v>SOPORTE</v>
      </c>
      <c r="AF184" t="str">
        <f>IF(AH184="Completo","Completo",IF(IF(B184&gt;0,_xlfn.XLOOKUP(B184,'Detalle reservas completas fesa'!K:K,'Detalle reservas completas fesa'!Q:Q,_xlfn.XLOOKUP(B184,'MB25'!L:L,'MB25'!Q:Q,"Incompleto")),"")="PENDIENTE","Incompleto",IF(B184&gt;0,_xlfn.XLOOKUP(B184,'Detalle reservas completas fesa'!K:K,'Detalle reservas completas fesa'!Q:Q,IF(AD184="SIN MATERIAL","Completo",IF(AD184="COMPLETO","Completo","Incompleto"))))))</f>
        <v>Incompleto</v>
      </c>
      <c r="AG184">
        <f>IF(B184&gt;0,_xlfn.XLOOKUP(B184,IW49BLTOTAL!A:A,IW49BLTOTAL!H:H),"")</f>
        <v>12</v>
      </c>
      <c r="AH184" t="str">
        <f>IF(IFERROR(_xlfn.XLOOKUP(B184,'Detalle custodia'!B:B,'Detalle custodia'!O:O),"")="custodia","Completo","")</f>
        <v/>
      </c>
    </row>
    <row r="185" spans="1:34" x14ac:dyDescent="0.35">
      <c r="A185" t="s">
        <v>227</v>
      </c>
      <c r="B185">
        <v>6619082</v>
      </c>
      <c r="C185" t="s">
        <v>129</v>
      </c>
      <c r="D185" t="s">
        <v>6417</v>
      </c>
      <c r="E185" t="s">
        <v>310</v>
      </c>
      <c r="F185" t="s">
        <v>133</v>
      </c>
      <c r="G185" t="s">
        <v>132</v>
      </c>
      <c r="H185" s="16">
        <v>45839</v>
      </c>
      <c r="I185" s="16">
        <v>45869</v>
      </c>
      <c r="J185" t="s">
        <v>3476</v>
      </c>
      <c r="K185">
        <v>1213130</v>
      </c>
      <c r="L185" t="s">
        <v>305</v>
      </c>
      <c r="O185">
        <v>10014606</v>
      </c>
      <c r="P185" t="s">
        <v>227</v>
      </c>
      <c r="Q185">
        <v>0</v>
      </c>
      <c r="R185" t="s">
        <v>3891</v>
      </c>
      <c r="S185" t="s">
        <v>3901</v>
      </c>
      <c r="T185">
        <v>11608779</v>
      </c>
      <c r="U185" s="16">
        <v>45833</v>
      </c>
      <c r="V185" s="16">
        <v>45839</v>
      </c>
      <c r="W185" s="16">
        <v>45835</v>
      </c>
      <c r="X185">
        <v>0</v>
      </c>
      <c r="Y185">
        <v>1290900</v>
      </c>
      <c r="Z185" t="s">
        <v>1568</v>
      </c>
      <c r="AA185" t="s">
        <v>245</v>
      </c>
      <c r="AB185" t="s">
        <v>121</v>
      </c>
      <c r="AC185" t="s">
        <v>255</v>
      </c>
      <c r="AD185" t="s">
        <v>122</v>
      </c>
      <c r="AE185" t="str">
        <f>IF(B185&gt;0,IF(B185&gt;0,(IF(B185&lt;&gt;'PLAN SEMANAL'!$A$2,BLTOTAL!AA185,""))),"")</f>
        <v>ACARREO</v>
      </c>
      <c r="AF185" t="str">
        <f>IF(AH185="Completo","Completo",IF(IF(B185&gt;0,_xlfn.XLOOKUP(B185,'Detalle reservas completas fesa'!K:K,'Detalle reservas completas fesa'!Q:Q,_xlfn.XLOOKUP(B185,'MB25'!L:L,'MB25'!Q:Q,"Incompleto")),"")="PENDIENTE","Incompleto",IF(B185&gt;0,_xlfn.XLOOKUP(B185,'Detalle reservas completas fesa'!K:K,'Detalle reservas completas fesa'!Q:Q,IF(AD185="SIN MATERIAL","Completo",IF(AD185="COMPLETO","Completo","Incompleto"))))))</f>
        <v>Completo</v>
      </c>
      <c r="AG185">
        <f>IF(B185&gt;0,_xlfn.XLOOKUP(B185,IW49BLTOTAL!A:A,IW49BLTOTAL!H:H),"")</f>
        <v>2</v>
      </c>
      <c r="AH185" t="str">
        <f>IF(IFERROR(_xlfn.XLOOKUP(B185,'Detalle custodia'!B:B,'Detalle custodia'!O:O),"")="custodia","Completo","")</f>
        <v/>
      </c>
    </row>
    <row r="186" spans="1:34" x14ac:dyDescent="0.35">
      <c r="A186" t="s">
        <v>227</v>
      </c>
      <c r="B186">
        <v>6619081</v>
      </c>
      <c r="C186" t="s">
        <v>129</v>
      </c>
      <c r="D186" t="s">
        <v>6418</v>
      </c>
      <c r="E186" t="s">
        <v>310</v>
      </c>
      <c r="F186" t="s">
        <v>259</v>
      </c>
      <c r="G186" t="s">
        <v>336</v>
      </c>
      <c r="H186" s="16">
        <v>45850</v>
      </c>
      <c r="I186" s="16">
        <v>45850</v>
      </c>
      <c r="J186" t="s">
        <v>5406</v>
      </c>
      <c r="K186">
        <v>1213130</v>
      </c>
      <c r="L186" t="s">
        <v>305</v>
      </c>
      <c r="O186">
        <v>10014606</v>
      </c>
      <c r="P186" t="s">
        <v>227</v>
      </c>
      <c r="Q186">
        <v>0</v>
      </c>
      <c r="R186" t="s">
        <v>3891</v>
      </c>
      <c r="S186" t="s">
        <v>291</v>
      </c>
      <c r="T186">
        <v>11608780</v>
      </c>
      <c r="U186" s="16">
        <v>45833</v>
      </c>
      <c r="V186" s="16">
        <v>45850</v>
      </c>
      <c r="W186" s="16">
        <v>45848</v>
      </c>
      <c r="X186">
        <v>0</v>
      </c>
      <c r="Y186">
        <v>1290900</v>
      </c>
      <c r="Z186" t="s">
        <v>1568</v>
      </c>
      <c r="AA186" t="s">
        <v>245</v>
      </c>
      <c r="AB186" t="s">
        <v>121</v>
      </c>
      <c r="AC186" t="s">
        <v>255</v>
      </c>
      <c r="AD186" t="s">
        <v>189</v>
      </c>
      <c r="AE186" t="str">
        <f>IF(B186&gt;0,IF(B186&gt;0,(IF(B186&lt;&gt;'PLAN SEMANAL'!$A$2,BLTOTAL!AA186,""))),"")</f>
        <v>ACARREO</v>
      </c>
      <c r="AF186" t="str">
        <f>IF(AH186="Completo","Completo",IF(IF(B186&gt;0,_xlfn.XLOOKUP(B186,'Detalle reservas completas fesa'!K:K,'Detalle reservas completas fesa'!Q:Q,_xlfn.XLOOKUP(B186,'MB25'!L:L,'MB25'!Q:Q,"Incompleto")),"")="PENDIENTE","Incompleto",IF(B186&gt;0,_xlfn.XLOOKUP(B186,'Detalle reservas completas fesa'!K:K,'Detalle reservas completas fesa'!Q:Q,IF(AD186="SIN MATERIAL","Completo",IF(AD186="COMPLETO","Completo","Incompleto"))))))</f>
        <v>Completo</v>
      </c>
      <c r="AG186">
        <f>IF(B186&gt;0,_xlfn.XLOOKUP(B186,IW49BLTOTAL!A:A,IW49BLTOTAL!H:H),"")</f>
        <v>2</v>
      </c>
      <c r="AH186" t="str">
        <f>IF(IFERROR(_xlfn.XLOOKUP(B186,'Detalle custodia'!B:B,'Detalle custodia'!O:O),"")="custodia","Completo","")</f>
        <v/>
      </c>
    </row>
    <row r="187" spans="1:34" x14ac:dyDescent="0.35">
      <c r="A187" t="s">
        <v>400</v>
      </c>
      <c r="B187">
        <v>6618298</v>
      </c>
      <c r="C187" t="s">
        <v>129</v>
      </c>
      <c r="D187" t="s">
        <v>6419</v>
      </c>
      <c r="E187" t="s">
        <v>310</v>
      </c>
      <c r="F187" t="s">
        <v>133</v>
      </c>
      <c r="G187" t="s">
        <v>132</v>
      </c>
      <c r="H187" s="16">
        <v>45870</v>
      </c>
      <c r="I187" s="16">
        <v>45900</v>
      </c>
      <c r="J187" t="s">
        <v>856</v>
      </c>
      <c r="K187">
        <v>1215155</v>
      </c>
      <c r="L187" t="s">
        <v>401</v>
      </c>
      <c r="O187">
        <v>10014646</v>
      </c>
      <c r="P187" t="s">
        <v>400</v>
      </c>
      <c r="Q187">
        <v>0</v>
      </c>
      <c r="R187" t="s">
        <v>3891</v>
      </c>
      <c r="S187" t="s">
        <v>342</v>
      </c>
      <c r="T187">
        <v>11608655</v>
      </c>
      <c r="U187" s="16">
        <v>45833</v>
      </c>
      <c r="V187" s="16">
        <v>45870</v>
      </c>
      <c r="W187" s="16">
        <v>45833</v>
      </c>
      <c r="X187">
        <v>0</v>
      </c>
      <c r="Y187">
        <v>1290900</v>
      </c>
      <c r="Z187" t="s">
        <v>1568</v>
      </c>
      <c r="AA187" t="s">
        <v>246</v>
      </c>
      <c r="AB187" t="s">
        <v>121</v>
      </c>
      <c r="AC187" t="s">
        <v>255</v>
      </c>
      <c r="AD187" t="s">
        <v>141</v>
      </c>
      <c r="AE187" t="str">
        <f>IF(B187&gt;0,IF(B187&gt;0,(IF(B187&lt;&gt;'PLAN SEMANAL'!$A$2,BLTOTAL!AA187,""))),"")</f>
        <v>AUXILIAR</v>
      </c>
      <c r="AF187" t="str">
        <f>IF(AH187="Completo","Completo",IF(IF(B187&gt;0,_xlfn.XLOOKUP(B187,'Detalle reservas completas fesa'!K:K,'Detalle reservas completas fesa'!Q:Q,_xlfn.XLOOKUP(B187,'MB25'!L:L,'MB25'!Q:Q,"Incompleto")),"")="PENDIENTE","Incompleto",IF(B187&gt;0,_xlfn.XLOOKUP(B187,'Detalle reservas completas fesa'!K:K,'Detalle reservas completas fesa'!Q:Q,IF(AD187="SIN MATERIAL","Completo",IF(AD187="COMPLETO","Completo","Incompleto"))))))</f>
        <v>Incompleto</v>
      </c>
      <c r="AG187">
        <f>IF(B187&gt;0,_xlfn.XLOOKUP(B187,IW49BLTOTAL!A:A,IW49BLTOTAL!H:H),"")</f>
        <v>4</v>
      </c>
      <c r="AH187" t="str">
        <f>IF(IFERROR(_xlfn.XLOOKUP(B187,'Detalle custodia'!B:B,'Detalle custodia'!O:O),"")="custodia","Completo","")</f>
        <v/>
      </c>
    </row>
    <row r="188" spans="1:34" x14ac:dyDescent="0.35">
      <c r="A188" t="s">
        <v>128</v>
      </c>
      <c r="B188">
        <v>6618297</v>
      </c>
      <c r="C188" t="s">
        <v>123</v>
      </c>
      <c r="D188" t="s">
        <v>6420</v>
      </c>
      <c r="E188" t="s">
        <v>310</v>
      </c>
      <c r="F188" t="s">
        <v>133</v>
      </c>
      <c r="G188" t="s">
        <v>147</v>
      </c>
      <c r="H188" s="16">
        <v>45859</v>
      </c>
      <c r="I188" s="16">
        <v>45865</v>
      </c>
      <c r="J188" t="s">
        <v>5408</v>
      </c>
      <c r="K188">
        <v>1210100</v>
      </c>
      <c r="L188" t="s">
        <v>390</v>
      </c>
      <c r="O188">
        <v>10014594</v>
      </c>
      <c r="P188" t="s">
        <v>128</v>
      </c>
      <c r="Q188">
        <v>0</v>
      </c>
      <c r="R188" t="s">
        <v>3891</v>
      </c>
      <c r="S188" t="s">
        <v>343</v>
      </c>
      <c r="T188">
        <v>11608508</v>
      </c>
      <c r="U188" s="16">
        <v>45833</v>
      </c>
      <c r="V188" s="16">
        <v>45859</v>
      </c>
      <c r="W188" s="16">
        <v>45850</v>
      </c>
      <c r="X188">
        <v>0</v>
      </c>
      <c r="Y188">
        <v>1290900</v>
      </c>
      <c r="Z188" t="s">
        <v>1568</v>
      </c>
      <c r="AA188" t="s">
        <v>248</v>
      </c>
      <c r="AB188" t="s">
        <v>121</v>
      </c>
      <c r="AC188" t="s">
        <v>255</v>
      </c>
      <c r="AD188" t="s">
        <v>141</v>
      </c>
      <c r="AE188" t="str">
        <f>IF(B188&gt;0,IF(B188&gt;0,(IF(B188&lt;&gt;'PLAN SEMANAL'!$A$2,BLTOTAL!AA188,""))),"")</f>
        <v>PERFORACIO</v>
      </c>
      <c r="AF188" t="str">
        <f>IF(AH188="Completo","Completo",IF(IF(B188&gt;0,_xlfn.XLOOKUP(B188,'Detalle reservas completas fesa'!K:K,'Detalle reservas completas fesa'!Q:Q,_xlfn.XLOOKUP(B188,'MB25'!L:L,'MB25'!Q:Q,"Incompleto")),"")="PENDIENTE","Incompleto",IF(B188&gt;0,_xlfn.XLOOKUP(B188,'Detalle reservas completas fesa'!K:K,'Detalle reservas completas fesa'!Q:Q,IF(AD188="SIN MATERIAL","Completo",IF(AD188="COMPLETO","Completo","Incompleto"))))))</f>
        <v>Incompleto</v>
      </c>
      <c r="AG188">
        <f>IF(B188&gt;0,_xlfn.XLOOKUP(B188,IW49BLTOTAL!A:A,IW49BLTOTAL!H:H),"")</f>
        <v>12</v>
      </c>
      <c r="AH188" t="str">
        <f>IF(IFERROR(_xlfn.XLOOKUP(B188,'Detalle custodia'!B:B,'Detalle custodia'!O:O),"")="custodia","Completo","")</f>
        <v/>
      </c>
    </row>
    <row r="189" spans="1:34" x14ac:dyDescent="0.35">
      <c r="A189" t="s">
        <v>148</v>
      </c>
      <c r="B189">
        <v>6618296</v>
      </c>
      <c r="C189" t="s">
        <v>129</v>
      </c>
      <c r="D189" t="s">
        <v>6421</v>
      </c>
      <c r="E189" t="s">
        <v>310</v>
      </c>
      <c r="F189" t="s">
        <v>133</v>
      </c>
      <c r="G189" t="s">
        <v>132</v>
      </c>
      <c r="H189" s="16">
        <v>45870</v>
      </c>
      <c r="I189" s="16">
        <v>45900</v>
      </c>
      <c r="J189" t="s">
        <v>856</v>
      </c>
      <c r="K189">
        <v>1213130</v>
      </c>
      <c r="L189" t="s">
        <v>297</v>
      </c>
      <c r="O189">
        <v>10014617</v>
      </c>
      <c r="P189" t="s">
        <v>148</v>
      </c>
      <c r="Q189">
        <v>0</v>
      </c>
      <c r="R189" t="s">
        <v>3891</v>
      </c>
      <c r="S189" t="s">
        <v>342</v>
      </c>
      <c r="T189">
        <v>11608557</v>
      </c>
      <c r="U189" s="16">
        <v>45833</v>
      </c>
      <c r="V189" s="16">
        <v>45870</v>
      </c>
      <c r="W189" s="16">
        <v>45833</v>
      </c>
      <c r="X189">
        <v>0</v>
      </c>
      <c r="Y189">
        <v>1290900</v>
      </c>
      <c r="Z189" t="s">
        <v>1568</v>
      </c>
      <c r="AA189" t="s">
        <v>245</v>
      </c>
      <c r="AB189" t="s">
        <v>121</v>
      </c>
      <c r="AC189" t="s">
        <v>255</v>
      </c>
      <c r="AD189" t="s">
        <v>141</v>
      </c>
      <c r="AE189" t="str">
        <f>IF(B189&gt;0,IF(B189&gt;0,(IF(B189&lt;&gt;'PLAN SEMANAL'!$A$2,BLTOTAL!AA189,""))),"")</f>
        <v>ACARREO</v>
      </c>
      <c r="AF189" t="str">
        <f>IF(AH189="Completo","Completo",IF(IF(B189&gt;0,_xlfn.XLOOKUP(B189,'Detalle reservas completas fesa'!K:K,'Detalle reservas completas fesa'!Q:Q,_xlfn.XLOOKUP(B189,'MB25'!L:L,'MB25'!Q:Q,"Incompleto")),"")="PENDIENTE","Incompleto",IF(B189&gt;0,_xlfn.XLOOKUP(B189,'Detalle reservas completas fesa'!K:K,'Detalle reservas completas fesa'!Q:Q,IF(AD189="SIN MATERIAL","Completo",IF(AD189="COMPLETO","Completo","Incompleto"))))))</f>
        <v>Incompleto</v>
      </c>
      <c r="AG189">
        <f>IF(B189&gt;0,_xlfn.XLOOKUP(B189,IW49BLTOTAL!A:A,IW49BLTOTAL!H:H),"")</f>
        <v>3</v>
      </c>
      <c r="AH189" t="str">
        <f>IF(IFERROR(_xlfn.XLOOKUP(B189,'Detalle custodia'!B:B,'Detalle custodia'!O:O),"")="custodia","Completo","")</f>
        <v/>
      </c>
    </row>
    <row r="190" spans="1:34" x14ac:dyDescent="0.35">
      <c r="A190" t="s">
        <v>148</v>
      </c>
      <c r="B190">
        <v>6618295</v>
      </c>
      <c r="C190" t="s">
        <v>129</v>
      </c>
      <c r="D190" t="s">
        <v>6422</v>
      </c>
      <c r="E190" t="s">
        <v>310</v>
      </c>
      <c r="F190" t="s">
        <v>133</v>
      </c>
      <c r="G190" t="s">
        <v>226</v>
      </c>
      <c r="H190" s="16">
        <v>45839</v>
      </c>
      <c r="I190" s="16">
        <v>45869</v>
      </c>
      <c r="J190" t="s">
        <v>3476</v>
      </c>
      <c r="K190">
        <v>1213130</v>
      </c>
      <c r="L190" t="s">
        <v>297</v>
      </c>
      <c r="O190">
        <v>10014617</v>
      </c>
      <c r="P190" t="s">
        <v>148</v>
      </c>
      <c r="Q190">
        <v>0</v>
      </c>
      <c r="R190" t="s">
        <v>3891</v>
      </c>
      <c r="S190" t="s">
        <v>3901</v>
      </c>
      <c r="T190">
        <v>11608556</v>
      </c>
      <c r="U190" s="16">
        <v>45833</v>
      </c>
      <c r="V190" s="16">
        <v>45839</v>
      </c>
      <c r="W190" s="16">
        <v>45835</v>
      </c>
      <c r="X190">
        <v>0</v>
      </c>
      <c r="Y190">
        <v>1290900</v>
      </c>
      <c r="Z190" t="s">
        <v>1568</v>
      </c>
      <c r="AA190" t="s">
        <v>245</v>
      </c>
      <c r="AB190" t="s">
        <v>121</v>
      </c>
      <c r="AC190" t="s">
        <v>255</v>
      </c>
      <c r="AD190" t="s">
        <v>189</v>
      </c>
      <c r="AE190" t="str">
        <f>IF(B190&gt;0,IF(B190&gt;0,(IF(B190&lt;&gt;'PLAN SEMANAL'!$A$2,BLTOTAL!AA190,""))),"")</f>
        <v>ACARREO</v>
      </c>
      <c r="AF190" t="str">
        <f>IF(AH190="Completo","Completo",IF(IF(B190&gt;0,_xlfn.XLOOKUP(B190,'Detalle reservas completas fesa'!K:K,'Detalle reservas completas fesa'!Q:Q,_xlfn.XLOOKUP(B190,'MB25'!L:L,'MB25'!Q:Q,"Incompleto")),"")="PENDIENTE","Incompleto",IF(B190&gt;0,_xlfn.XLOOKUP(B190,'Detalle reservas completas fesa'!K:K,'Detalle reservas completas fesa'!Q:Q,IF(AD190="SIN MATERIAL","Completo",IF(AD190="COMPLETO","Completo","Incompleto"))))))</f>
        <v>Completo</v>
      </c>
      <c r="AG190">
        <f>IF(B190&gt;0,_xlfn.XLOOKUP(B190,IW49BLTOTAL!A:A,IW49BLTOTAL!H:H),"")</f>
        <v>4</v>
      </c>
      <c r="AH190" t="str">
        <f>IF(IFERROR(_xlfn.XLOOKUP(B190,'Detalle custodia'!B:B,'Detalle custodia'!O:O),"")="custodia","Completo","")</f>
        <v/>
      </c>
    </row>
    <row r="191" spans="1:34" x14ac:dyDescent="0.35">
      <c r="A191" t="s">
        <v>148</v>
      </c>
      <c r="B191">
        <v>6617916</v>
      </c>
      <c r="C191" t="s">
        <v>129</v>
      </c>
      <c r="D191" t="s">
        <v>6423</v>
      </c>
      <c r="E191" t="s">
        <v>310</v>
      </c>
      <c r="F191" t="s">
        <v>133</v>
      </c>
      <c r="G191" t="s">
        <v>132</v>
      </c>
      <c r="H191" s="16">
        <v>45870</v>
      </c>
      <c r="I191" s="16">
        <v>45900</v>
      </c>
      <c r="J191" t="s">
        <v>856</v>
      </c>
      <c r="K191">
        <v>1213130</v>
      </c>
      <c r="L191" t="s">
        <v>297</v>
      </c>
      <c r="O191">
        <v>10014617</v>
      </c>
      <c r="P191" t="s">
        <v>148</v>
      </c>
      <c r="Q191">
        <v>0</v>
      </c>
      <c r="R191" t="s">
        <v>3891</v>
      </c>
      <c r="S191" t="s">
        <v>342</v>
      </c>
      <c r="T191">
        <v>11608558</v>
      </c>
      <c r="U191" s="16">
        <v>45833</v>
      </c>
      <c r="V191" s="16">
        <v>45870</v>
      </c>
      <c r="W191" s="16">
        <v>45833</v>
      </c>
      <c r="X191">
        <v>0</v>
      </c>
      <c r="Y191">
        <v>1290900</v>
      </c>
      <c r="Z191" t="s">
        <v>1568</v>
      </c>
      <c r="AA191" t="s">
        <v>245</v>
      </c>
      <c r="AB191" t="s">
        <v>121</v>
      </c>
      <c r="AC191" t="s">
        <v>255</v>
      </c>
      <c r="AD191" t="s">
        <v>141</v>
      </c>
      <c r="AE191" t="str">
        <f>IF(B191&gt;0,IF(B191&gt;0,(IF(B191&lt;&gt;'PLAN SEMANAL'!$A$2,BLTOTAL!AA191,""))),"")</f>
        <v>ACARREO</v>
      </c>
      <c r="AF191" t="str">
        <f>IF(AH191="Completo","Completo",IF(IF(B191&gt;0,_xlfn.XLOOKUP(B191,'Detalle reservas completas fesa'!K:K,'Detalle reservas completas fesa'!Q:Q,_xlfn.XLOOKUP(B191,'MB25'!L:L,'MB25'!Q:Q,"Incompleto")),"")="PENDIENTE","Incompleto",IF(B191&gt;0,_xlfn.XLOOKUP(B191,'Detalle reservas completas fesa'!K:K,'Detalle reservas completas fesa'!Q:Q,IF(AD191="SIN MATERIAL","Completo",IF(AD191="COMPLETO","Completo","Incompleto"))))))</f>
        <v>Incompleto</v>
      </c>
      <c r="AG191">
        <f>IF(B191&gt;0,_xlfn.XLOOKUP(B191,IW49BLTOTAL!A:A,IW49BLTOTAL!H:H),"")</f>
        <v>1</v>
      </c>
      <c r="AH191" t="str">
        <f>IF(IFERROR(_xlfn.XLOOKUP(B191,'Detalle custodia'!B:B,'Detalle custodia'!O:O),"")="custodia","Completo","")</f>
        <v/>
      </c>
    </row>
    <row r="192" spans="1:34" x14ac:dyDescent="0.35">
      <c r="A192" t="s">
        <v>148</v>
      </c>
      <c r="B192">
        <v>6617914</v>
      </c>
      <c r="C192" t="s">
        <v>129</v>
      </c>
      <c r="D192" t="s">
        <v>5995</v>
      </c>
      <c r="E192" t="s">
        <v>310</v>
      </c>
      <c r="F192" t="s">
        <v>133</v>
      </c>
      <c r="G192" t="s">
        <v>132</v>
      </c>
      <c r="H192" s="16">
        <v>45870</v>
      </c>
      <c r="I192" s="16">
        <v>45900</v>
      </c>
      <c r="J192" t="s">
        <v>856</v>
      </c>
      <c r="K192">
        <v>1213130</v>
      </c>
      <c r="L192" t="s">
        <v>297</v>
      </c>
      <c r="O192">
        <v>10014617</v>
      </c>
      <c r="P192" t="s">
        <v>148</v>
      </c>
      <c r="Q192">
        <v>0</v>
      </c>
      <c r="R192" t="s">
        <v>3891</v>
      </c>
      <c r="S192" t="s">
        <v>343</v>
      </c>
      <c r="T192">
        <v>11608560</v>
      </c>
      <c r="U192" s="16">
        <v>45833</v>
      </c>
      <c r="V192" s="16">
        <v>45870</v>
      </c>
      <c r="W192" s="16">
        <v>45849</v>
      </c>
      <c r="X192">
        <v>0</v>
      </c>
      <c r="Y192">
        <v>1290900</v>
      </c>
      <c r="Z192" t="s">
        <v>1568</v>
      </c>
      <c r="AA192" t="s">
        <v>245</v>
      </c>
      <c r="AB192" t="s">
        <v>121</v>
      </c>
      <c r="AC192" t="s">
        <v>255</v>
      </c>
      <c r="AD192" t="s">
        <v>141</v>
      </c>
      <c r="AE192" t="str">
        <f>IF(B192&gt;0,IF(B192&gt;0,(IF(B192&lt;&gt;'PLAN SEMANAL'!$A$2,BLTOTAL!AA192,""))),"")</f>
        <v>ACARREO</v>
      </c>
      <c r="AF192" t="str">
        <f>IF(AH192="Completo","Completo",IF(IF(B192&gt;0,_xlfn.XLOOKUP(B192,'Detalle reservas completas fesa'!K:K,'Detalle reservas completas fesa'!Q:Q,_xlfn.XLOOKUP(B192,'MB25'!L:L,'MB25'!Q:Q,"Incompleto")),"")="PENDIENTE","Incompleto",IF(B192&gt;0,_xlfn.XLOOKUP(B192,'Detalle reservas completas fesa'!K:K,'Detalle reservas completas fesa'!Q:Q,IF(AD192="SIN MATERIAL","Completo",IF(AD192="COMPLETO","Completo","Incompleto"))))))</f>
        <v>Incompleto</v>
      </c>
      <c r="AG192">
        <f>IF(B192&gt;0,_xlfn.XLOOKUP(B192,IW49BLTOTAL!A:A,IW49BLTOTAL!H:H),"")</f>
        <v>2</v>
      </c>
      <c r="AH192" t="str">
        <f>IF(IFERROR(_xlfn.XLOOKUP(B192,'Detalle custodia'!B:B,'Detalle custodia'!O:O),"")="custodia","Completo","")</f>
        <v/>
      </c>
    </row>
    <row r="193" spans="1:34" x14ac:dyDescent="0.35">
      <c r="A193" t="s">
        <v>318</v>
      </c>
      <c r="B193">
        <v>6617912</v>
      </c>
      <c r="C193" t="s">
        <v>129</v>
      </c>
      <c r="D193" t="s">
        <v>6424</v>
      </c>
      <c r="E193" t="s">
        <v>310</v>
      </c>
      <c r="F193" t="s">
        <v>133</v>
      </c>
      <c r="G193" t="s">
        <v>147</v>
      </c>
      <c r="H193" s="16">
        <v>45870</v>
      </c>
      <c r="I193" s="16">
        <v>45870</v>
      </c>
      <c r="J193" t="s">
        <v>856</v>
      </c>
      <c r="K193">
        <v>1215152</v>
      </c>
      <c r="L193" t="s">
        <v>319</v>
      </c>
      <c r="O193">
        <v>10014631</v>
      </c>
      <c r="P193" t="s">
        <v>318</v>
      </c>
      <c r="Q193">
        <v>0</v>
      </c>
      <c r="R193" t="s">
        <v>3891</v>
      </c>
      <c r="S193" t="s">
        <v>343</v>
      </c>
      <c r="T193">
        <v>11608421</v>
      </c>
      <c r="U193" s="16">
        <v>45833</v>
      </c>
      <c r="V193" s="16">
        <v>45870</v>
      </c>
      <c r="W193" s="16">
        <v>45850</v>
      </c>
      <c r="X193">
        <v>0</v>
      </c>
      <c r="Y193">
        <v>1290900</v>
      </c>
      <c r="Z193" t="s">
        <v>1568</v>
      </c>
      <c r="AA193" t="s">
        <v>246</v>
      </c>
      <c r="AB193" t="s">
        <v>121</v>
      </c>
      <c r="AC193" t="s">
        <v>255</v>
      </c>
      <c r="AD193" t="s">
        <v>141</v>
      </c>
      <c r="AE193" t="str">
        <f>IF(B193&gt;0,IF(B193&gt;0,(IF(B193&lt;&gt;'PLAN SEMANAL'!$A$2,BLTOTAL!AA193,""))),"")</f>
        <v>AUXILIAR</v>
      </c>
      <c r="AF193" t="str">
        <f>IF(AH193="Completo","Completo",IF(IF(B193&gt;0,_xlfn.XLOOKUP(B193,'Detalle reservas completas fesa'!K:K,'Detalle reservas completas fesa'!Q:Q,_xlfn.XLOOKUP(B193,'MB25'!L:L,'MB25'!Q:Q,"Incompleto")),"")="PENDIENTE","Incompleto",IF(B193&gt;0,_xlfn.XLOOKUP(B193,'Detalle reservas completas fesa'!K:K,'Detalle reservas completas fesa'!Q:Q,IF(AD193="SIN MATERIAL","Completo",IF(AD193="COMPLETO","Completo","Incompleto"))))))</f>
        <v>Incompleto</v>
      </c>
      <c r="AG193">
        <f>IF(B193&gt;0,_xlfn.XLOOKUP(B193,IW49BLTOTAL!A:A,IW49BLTOTAL!H:H),"")</f>
        <v>6</v>
      </c>
      <c r="AH193" t="str">
        <f>IF(IFERROR(_xlfn.XLOOKUP(B193,'Detalle custodia'!B:B,'Detalle custodia'!O:O),"")="custodia","Completo","")</f>
        <v/>
      </c>
    </row>
    <row r="194" spans="1:34" x14ac:dyDescent="0.35">
      <c r="A194" t="s">
        <v>128</v>
      </c>
      <c r="B194">
        <v>6617911</v>
      </c>
      <c r="C194" t="s">
        <v>123</v>
      </c>
      <c r="D194" t="s">
        <v>6381</v>
      </c>
      <c r="E194" t="s">
        <v>310</v>
      </c>
      <c r="F194" t="s">
        <v>379</v>
      </c>
      <c r="G194" t="s">
        <v>190</v>
      </c>
      <c r="H194" s="16">
        <v>45859</v>
      </c>
      <c r="I194" s="16">
        <v>45865</v>
      </c>
      <c r="J194" t="s">
        <v>5408</v>
      </c>
      <c r="K194">
        <v>1210100</v>
      </c>
      <c r="L194" t="s">
        <v>390</v>
      </c>
      <c r="O194">
        <v>10014594</v>
      </c>
      <c r="P194" t="s">
        <v>128</v>
      </c>
      <c r="Q194">
        <v>0</v>
      </c>
      <c r="R194" t="s">
        <v>3891</v>
      </c>
      <c r="S194" t="s">
        <v>343</v>
      </c>
      <c r="T194">
        <v>11601263</v>
      </c>
      <c r="U194" s="16">
        <v>45833</v>
      </c>
      <c r="V194" s="16">
        <v>45859</v>
      </c>
      <c r="W194" s="16">
        <v>45850</v>
      </c>
      <c r="X194">
        <v>0</v>
      </c>
      <c r="Y194">
        <v>1290900</v>
      </c>
      <c r="Z194" t="s">
        <v>1568</v>
      </c>
      <c r="AA194" t="s">
        <v>248</v>
      </c>
      <c r="AB194" t="s">
        <v>121</v>
      </c>
      <c r="AC194" t="s">
        <v>255</v>
      </c>
      <c r="AD194" t="s">
        <v>189</v>
      </c>
      <c r="AE194" t="str">
        <f>IF(B194&gt;0,IF(B194&gt;0,(IF(B194&lt;&gt;'PLAN SEMANAL'!$A$2,BLTOTAL!AA194,""))),"")</f>
        <v>PERFORACIO</v>
      </c>
      <c r="AF194" t="str">
        <f>IF(AH194="Completo","Completo",IF(IF(B194&gt;0,_xlfn.XLOOKUP(B194,'Detalle reservas completas fesa'!K:K,'Detalle reservas completas fesa'!Q:Q,_xlfn.XLOOKUP(B194,'MB25'!L:L,'MB25'!Q:Q,"Incompleto")),"")="PENDIENTE","Incompleto",IF(B194&gt;0,_xlfn.XLOOKUP(B194,'Detalle reservas completas fesa'!K:K,'Detalle reservas completas fesa'!Q:Q,IF(AD194="SIN MATERIAL","Completo",IF(AD194="COMPLETO","Completo","Incompleto"))))))</f>
        <v>Completo</v>
      </c>
      <c r="AG194">
        <f>IF(B194&gt;0,_xlfn.XLOOKUP(B194,IW49BLTOTAL!A:A,IW49BLTOTAL!H:H),"")</f>
        <v>4</v>
      </c>
      <c r="AH194" t="str">
        <f>IF(IFERROR(_xlfn.XLOOKUP(B194,'Detalle custodia'!B:B,'Detalle custodia'!O:O),"")="custodia","Completo","")</f>
        <v/>
      </c>
    </row>
    <row r="195" spans="1:34" x14ac:dyDescent="0.35">
      <c r="A195" t="s">
        <v>159</v>
      </c>
      <c r="B195">
        <v>6617910</v>
      </c>
      <c r="C195" t="s">
        <v>129</v>
      </c>
      <c r="D195" t="s">
        <v>6425</v>
      </c>
      <c r="E195" t="s">
        <v>310</v>
      </c>
      <c r="F195" t="s">
        <v>133</v>
      </c>
      <c r="G195" t="s">
        <v>147</v>
      </c>
      <c r="H195" s="16">
        <v>45873</v>
      </c>
      <c r="I195" s="16">
        <v>45873</v>
      </c>
      <c r="J195" t="s">
        <v>856</v>
      </c>
      <c r="K195">
        <v>1212121</v>
      </c>
      <c r="L195" t="s">
        <v>398</v>
      </c>
      <c r="O195">
        <v>10014599</v>
      </c>
      <c r="P195" t="s">
        <v>159</v>
      </c>
      <c r="Q195">
        <v>0</v>
      </c>
      <c r="R195" t="s">
        <v>3891</v>
      </c>
      <c r="S195" t="s">
        <v>342</v>
      </c>
      <c r="T195">
        <v>11608171</v>
      </c>
      <c r="U195" s="16">
        <v>45833</v>
      </c>
      <c r="V195" s="16">
        <v>45873</v>
      </c>
      <c r="W195" s="16">
        <v>45835</v>
      </c>
      <c r="X195">
        <v>0</v>
      </c>
      <c r="Y195">
        <v>1290900</v>
      </c>
      <c r="Z195" t="s">
        <v>1568</v>
      </c>
      <c r="AA195" t="s">
        <v>247</v>
      </c>
      <c r="AB195" t="s">
        <v>121</v>
      </c>
      <c r="AC195" t="s">
        <v>255</v>
      </c>
      <c r="AD195" t="s">
        <v>141</v>
      </c>
      <c r="AE195" t="str">
        <f>IF(B195&gt;0,IF(B195&gt;0,(IF(B195&lt;&gt;'PLAN SEMANAL'!$A$2,BLTOTAL!AA195,""))),"")</f>
        <v>CARGUIO</v>
      </c>
      <c r="AF195" t="str">
        <f>IF(AH195="Completo","Completo",IF(IF(B195&gt;0,_xlfn.XLOOKUP(B195,'Detalle reservas completas fesa'!K:K,'Detalle reservas completas fesa'!Q:Q,_xlfn.XLOOKUP(B195,'MB25'!L:L,'MB25'!Q:Q,"Incompleto")),"")="PENDIENTE","Incompleto",IF(B195&gt;0,_xlfn.XLOOKUP(B195,'Detalle reservas completas fesa'!K:K,'Detalle reservas completas fesa'!Q:Q,IF(AD195="SIN MATERIAL","Completo",IF(AD195="COMPLETO","Completo","Incompleto"))))))</f>
        <v>Incompleto</v>
      </c>
      <c r="AG195">
        <f>IF(B195&gt;0,_xlfn.XLOOKUP(B195,IW49BLTOTAL!A:A,IW49BLTOTAL!H:H),"")</f>
        <v>20</v>
      </c>
      <c r="AH195" t="str">
        <f>IF(IFERROR(_xlfn.XLOOKUP(B195,'Detalle custodia'!B:B,'Detalle custodia'!O:O),"")="custodia","Completo","")</f>
        <v/>
      </c>
    </row>
    <row r="196" spans="1:34" x14ac:dyDescent="0.35">
      <c r="A196" t="s">
        <v>159</v>
      </c>
      <c r="B196">
        <v>6617909</v>
      </c>
      <c r="C196" t="s">
        <v>129</v>
      </c>
      <c r="D196" t="s">
        <v>6426</v>
      </c>
      <c r="E196" t="s">
        <v>310</v>
      </c>
      <c r="F196" t="s">
        <v>133</v>
      </c>
      <c r="G196" t="s">
        <v>147</v>
      </c>
      <c r="H196" s="16">
        <v>45873</v>
      </c>
      <c r="I196" s="16">
        <v>45873</v>
      </c>
      <c r="J196" t="s">
        <v>856</v>
      </c>
      <c r="K196">
        <v>1212121</v>
      </c>
      <c r="L196" t="s">
        <v>398</v>
      </c>
      <c r="O196">
        <v>10014599</v>
      </c>
      <c r="P196" t="s">
        <v>159</v>
      </c>
      <c r="Q196">
        <v>0</v>
      </c>
      <c r="R196" t="s">
        <v>3891</v>
      </c>
      <c r="S196" t="s">
        <v>342</v>
      </c>
      <c r="T196">
        <v>11608173</v>
      </c>
      <c r="U196" s="16">
        <v>45833</v>
      </c>
      <c r="V196" s="16">
        <v>45873</v>
      </c>
      <c r="W196" s="16">
        <v>45835</v>
      </c>
      <c r="X196">
        <v>0</v>
      </c>
      <c r="Y196">
        <v>1290900</v>
      </c>
      <c r="Z196" t="s">
        <v>1568</v>
      </c>
      <c r="AA196" t="s">
        <v>247</v>
      </c>
      <c r="AB196" t="s">
        <v>121</v>
      </c>
      <c r="AC196" t="s">
        <v>255</v>
      </c>
      <c r="AD196" t="s">
        <v>141</v>
      </c>
      <c r="AE196" t="str">
        <f>IF(B196&gt;0,IF(B196&gt;0,(IF(B196&lt;&gt;'PLAN SEMANAL'!$A$2,BLTOTAL!AA196,""))),"")</f>
        <v>CARGUIO</v>
      </c>
      <c r="AF196" t="str">
        <f>IF(AH196="Completo","Completo",IF(IF(B196&gt;0,_xlfn.XLOOKUP(B196,'Detalle reservas completas fesa'!K:K,'Detalle reservas completas fesa'!Q:Q,_xlfn.XLOOKUP(B196,'MB25'!L:L,'MB25'!Q:Q,"Incompleto")),"")="PENDIENTE","Incompleto",IF(B196&gt;0,_xlfn.XLOOKUP(B196,'Detalle reservas completas fesa'!K:K,'Detalle reservas completas fesa'!Q:Q,IF(AD196="SIN MATERIAL","Completo",IF(AD196="COMPLETO","Completo","Incompleto"))))))</f>
        <v>Incompleto</v>
      </c>
      <c r="AG196">
        <f>IF(B196&gt;0,_xlfn.XLOOKUP(B196,IW49BLTOTAL!A:A,IW49BLTOTAL!H:H),"")</f>
        <v>7</v>
      </c>
      <c r="AH196" t="str">
        <f>IF(IFERROR(_xlfn.XLOOKUP(B196,'Detalle custodia'!B:B,'Detalle custodia'!O:O),"")="custodia","Completo","")</f>
        <v/>
      </c>
    </row>
    <row r="197" spans="1:34" x14ac:dyDescent="0.35">
      <c r="A197" t="s">
        <v>232</v>
      </c>
      <c r="B197">
        <v>6617908</v>
      </c>
      <c r="C197" t="s">
        <v>129</v>
      </c>
      <c r="D197" t="s">
        <v>6427</v>
      </c>
      <c r="E197" t="s">
        <v>310</v>
      </c>
      <c r="F197" t="s">
        <v>133</v>
      </c>
      <c r="G197" t="s">
        <v>132</v>
      </c>
      <c r="H197" s="16">
        <v>45870</v>
      </c>
      <c r="I197" s="16">
        <v>45900</v>
      </c>
      <c r="J197" t="s">
        <v>856</v>
      </c>
      <c r="K197">
        <v>1213130</v>
      </c>
      <c r="L197" t="s">
        <v>340</v>
      </c>
      <c r="O197">
        <v>10014610</v>
      </c>
      <c r="P197" t="s">
        <v>232</v>
      </c>
      <c r="Q197">
        <v>0</v>
      </c>
      <c r="R197" t="s">
        <v>3891</v>
      </c>
      <c r="S197" t="s">
        <v>342</v>
      </c>
      <c r="T197">
        <v>11605863</v>
      </c>
      <c r="U197" s="16">
        <v>45833</v>
      </c>
      <c r="V197" s="16">
        <v>45870</v>
      </c>
      <c r="W197" s="16">
        <v>45833</v>
      </c>
      <c r="X197">
        <v>0</v>
      </c>
      <c r="Y197">
        <v>1290900</v>
      </c>
      <c r="Z197" t="s">
        <v>1568</v>
      </c>
      <c r="AA197" t="s">
        <v>245</v>
      </c>
      <c r="AB197" t="s">
        <v>121</v>
      </c>
      <c r="AC197" t="s">
        <v>255</v>
      </c>
      <c r="AD197" t="s">
        <v>141</v>
      </c>
      <c r="AE197" t="str">
        <f>IF(B197&gt;0,IF(B197&gt;0,(IF(B197&lt;&gt;'PLAN SEMANAL'!$A$2,BLTOTAL!AA197,""))),"")</f>
        <v>ACARREO</v>
      </c>
      <c r="AF197" t="str">
        <f>IF(AH197="Completo","Completo",IF(IF(B197&gt;0,_xlfn.XLOOKUP(B197,'Detalle reservas completas fesa'!K:K,'Detalle reservas completas fesa'!Q:Q,_xlfn.XLOOKUP(B197,'MB25'!L:L,'MB25'!Q:Q,"Incompleto")),"")="PENDIENTE","Incompleto",IF(B197&gt;0,_xlfn.XLOOKUP(B197,'Detalle reservas completas fesa'!K:K,'Detalle reservas completas fesa'!Q:Q,IF(AD197="SIN MATERIAL","Completo",IF(AD197="COMPLETO","Completo","Incompleto"))))))</f>
        <v>Incompleto</v>
      </c>
      <c r="AG197">
        <f>IF(B197&gt;0,_xlfn.XLOOKUP(B197,IW49BLTOTAL!A:A,IW49BLTOTAL!H:H),"")</f>
        <v>4</v>
      </c>
      <c r="AH197" t="str">
        <f>IF(IFERROR(_xlfn.XLOOKUP(B197,'Detalle custodia'!B:B,'Detalle custodia'!O:O),"")="custodia","Completo","")</f>
        <v/>
      </c>
    </row>
    <row r="198" spans="1:34" x14ac:dyDescent="0.35">
      <c r="A198" t="s">
        <v>158</v>
      </c>
      <c r="B198">
        <v>6617906</v>
      </c>
      <c r="C198" t="s">
        <v>129</v>
      </c>
      <c r="D198" t="s">
        <v>6428</v>
      </c>
      <c r="E198" t="s">
        <v>310</v>
      </c>
      <c r="F198" t="s">
        <v>133</v>
      </c>
      <c r="G198" t="s">
        <v>132</v>
      </c>
      <c r="H198" s="16">
        <v>45839</v>
      </c>
      <c r="I198" s="16">
        <v>45869</v>
      </c>
      <c r="J198" t="s">
        <v>3476</v>
      </c>
      <c r="K198">
        <v>1213130</v>
      </c>
      <c r="L198" t="s">
        <v>397</v>
      </c>
      <c r="O198">
        <v>10014604</v>
      </c>
      <c r="P198" t="s">
        <v>158</v>
      </c>
      <c r="Q198">
        <v>0</v>
      </c>
      <c r="R198" t="s">
        <v>3891</v>
      </c>
      <c r="S198" t="s">
        <v>3901</v>
      </c>
      <c r="T198">
        <v>11605571</v>
      </c>
      <c r="U198" s="16">
        <v>45833</v>
      </c>
      <c r="V198" s="16">
        <v>45839</v>
      </c>
      <c r="W198" s="16">
        <v>45835</v>
      </c>
      <c r="X198">
        <v>0</v>
      </c>
      <c r="Y198">
        <v>1290900</v>
      </c>
      <c r="Z198" t="s">
        <v>1568</v>
      </c>
      <c r="AA198" t="s">
        <v>245</v>
      </c>
      <c r="AB198" t="s">
        <v>121</v>
      </c>
      <c r="AC198" t="s">
        <v>255</v>
      </c>
      <c r="AD198" t="s">
        <v>122</v>
      </c>
      <c r="AE198" t="str">
        <f>IF(B198&gt;0,IF(B198&gt;0,(IF(B198&lt;&gt;'PLAN SEMANAL'!$A$2,BLTOTAL!AA198,""))),"")</f>
        <v>ACARREO</v>
      </c>
      <c r="AF198" t="str">
        <f>IF(AH198="Completo","Completo",IF(IF(B198&gt;0,_xlfn.XLOOKUP(B198,'Detalle reservas completas fesa'!K:K,'Detalle reservas completas fesa'!Q:Q,_xlfn.XLOOKUP(B198,'MB25'!L:L,'MB25'!Q:Q,"Incompleto")),"")="PENDIENTE","Incompleto",IF(B198&gt;0,_xlfn.XLOOKUP(B198,'Detalle reservas completas fesa'!K:K,'Detalle reservas completas fesa'!Q:Q,IF(AD198="SIN MATERIAL","Completo",IF(AD198="COMPLETO","Completo","Incompleto"))))))</f>
        <v>Completo</v>
      </c>
      <c r="AG198">
        <f>IF(B198&gt;0,_xlfn.XLOOKUP(B198,IW49BLTOTAL!A:A,IW49BLTOTAL!H:H),"")</f>
        <v>2</v>
      </c>
      <c r="AH198" t="str">
        <f>IF(IFERROR(_xlfn.XLOOKUP(B198,'Detalle custodia'!B:B,'Detalle custodia'!O:O),"")="custodia","Completo","")</f>
        <v/>
      </c>
    </row>
    <row r="199" spans="1:34" x14ac:dyDescent="0.35">
      <c r="A199" t="s">
        <v>221</v>
      </c>
      <c r="B199">
        <v>6617872</v>
      </c>
      <c r="C199" t="s">
        <v>129</v>
      </c>
      <c r="D199" t="s">
        <v>6429</v>
      </c>
      <c r="E199" t="s">
        <v>310</v>
      </c>
      <c r="F199" t="s">
        <v>133</v>
      </c>
      <c r="G199" t="s">
        <v>132</v>
      </c>
      <c r="H199" s="16">
        <v>45870</v>
      </c>
      <c r="I199" s="16">
        <v>45900</v>
      </c>
      <c r="J199" t="s">
        <v>856</v>
      </c>
      <c r="K199">
        <v>1215156</v>
      </c>
      <c r="L199" t="s">
        <v>309</v>
      </c>
      <c r="O199">
        <v>10014650</v>
      </c>
      <c r="P199" t="s">
        <v>221</v>
      </c>
      <c r="Q199">
        <v>0</v>
      </c>
      <c r="R199" t="s">
        <v>3891</v>
      </c>
      <c r="S199" t="s">
        <v>342</v>
      </c>
      <c r="T199">
        <v>11604586</v>
      </c>
      <c r="U199" s="16">
        <v>45833</v>
      </c>
      <c r="V199" s="16">
        <v>45870</v>
      </c>
      <c r="W199" s="16">
        <v>45833</v>
      </c>
      <c r="X199">
        <v>0</v>
      </c>
      <c r="Y199">
        <v>1290900</v>
      </c>
      <c r="Z199" t="s">
        <v>1568</v>
      </c>
      <c r="AA199" t="s">
        <v>246</v>
      </c>
      <c r="AB199" t="s">
        <v>121</v>
      </c>
      <c r="AC199" t="s">
        <v>255</v>
      </c>
      <c r="AD199" t="s">
        <v>141</v>
      </c>
      <c r="AE199" t="str">
        <f>IF(B199&gt;0,IF(B199&gt;0,(IF(B199&lt;&gt;'PLAN SEMANAL'!$A$2,BLTOTAL!AA199,""))),"")</f>
        <v>AUXILIAR</v>
      </c>
      <c r="AF199" t="str">
        <f>IF(AH199="Completo","Completo",IF(IF(B199&gt;0,_xlfn.XLOOKUP(B199,'Detalle reservas completas fesa'!K:K,'Detalle reservas completas fesa'!Q:Q,_xlfn.XLOOKUP(B199,'MB25'!L:L,'MB25'!Q:Q,"Incompleto")),"")="PENDIENTE","Incompleto",IF(B199&gt;0,_xlfn.XLOOKUP(B199,'Detalle reservas completas fesa'!K:K,'Detalle reservas completas fesa'!Q:Q,IF(AD199="SIN MATERIAL","Completo",IF(AD199="COMPLETO","Completo","Incompleto"))))))</f>
        <v>Incompleto</v>
      </c>
      <c r="AG199">
        <f>IF(B199&gt;0,_xlfn.XLOOKUP(B199,IW49BLTOTAL!A:A,IW49BLTOTAL!H:H),"")</f>
        <v>4</v>
      </c>
      <c r="AH199" t="str">
        <f>IF(IFERROR(_xlfn.XLOOKUP(B199,'Detalle custodia'!B:B,'Detalle custodia'!O:O),"")="custodia","Completo","")</f>
        <v/>
      </c>
    </row>
    <row r="200" spans="1:34" x14ac:dyDescent="0.35">
      <c r="A200" t="s">
        <v>157</v>
      </c>
      <c r="B200">
        <v>6617870</v>
      </c>
      <c r="C200" t="s">
        <v>129</v>
      </c>
      <c r="D200" t="s">
        <v>6430</v>
      </c>
      <c r="E200" t="s">
        <v>310</v>
      </c>
      <c r="F200" t="s">
        <v>133</v>
      </c>
      <c r="G200" t="s">
        <v>132</v>
      </c>
      <c r="H200" s="16">
        <v>45859</v>
      </c>
      <c r="I200" s="16">
        <v>45865</v>
      </c>
      <c r="J200" t="s">
        <v>5408</v>
      </c>
      <c r="K200">
        <v>1215150</v>
      </c>
      <c r="L200" t="s">
        <v>345</v>
      </c>
      <c r="O200">
        <v>10014635</v>
      </c>
      <c r="P200" t="s">
        <v>157</v>
      </c>
      <c r="Q200">
        <v>0</v>
      </c>
      <c r="R200" t="s">
        <v>3891</v>
      </c>
      <c r="S200" t="s">
        <v>343</v>
      </c>
      <c r="T200">
        <v>11604673</v>
      </c>
      <c r="U200" s="16">
        <v>45833</v>
      </c>
      <c r="V200" s="16">
        <v>45859</v>
      </c>
      <c r="W200" s="16">
        <v>45850</v>
      </c>
      <c r="X200">
        <v>0</v>
      </c>
      <c r="Y200">
        <v>1290900</v>
      </c>
      <c r="Z200" t="s">
        <v>1568</v>
      </c>
      <c r="AA200" t="s">
        <v>246</v>
      </c>
      <c r="AB200" t="s">
        <v>121</v>
      </c>
      <c r="AC200" t="s">
        <v>255</v>
      </c>
      <c r="AD200" t="s">
        <v>122</v>
      </c>
      <c r="AE200" t="str">
        <f>IF(B200&gt;0,IF(B200&gt;0,(IF(B200&lt;&gt;'PLAN SEMANAL'!$A$2,BLTOTAL!AA200,""))),"")</f>
        <v>AUXILIAR</v>
      </c>
      <c r="AF200" t="str">
        <f>IF(AH200="Completo","Completo",IF(IF(B200&gt;0,_xlfn.XLOOKUP(B200,'Detalle reservas completas fesa'!K:K,'Detalle reservas completas fesa'!Q:Q,_xlfn.XLOOKUP(B200,'MB25'!L:L,'MB25'!Q:Q,"Incompleto")),"")="PENDIENTE","Incompleto",IF(B200&gt;0,_xlfn.XLOOKUP(B200,'Detalle reservas completas fesa'!K:K,'Detalle reservas completas fesa'!Q:Q,IF(AD200="SIN MATERIAL","Completo",IF(AD200="COMPLETO","Completo","Incompleto"))))))</f>
        <v>Completo</v>
      </c>
      <c r="AG200">
        <f>IF(B200&gt;0,_xlfn.XLOOKUP(B200,IW49BLTOTAL!A:A,IW49BLTOTAL!H:H),"")</f>
        <v>54</v>
      </c>
      <c r="AH200" t="str">
        <f>IF(IFERROR(_xlfn.XLOOKUP(B200,'Detalle custodia'!B:B,'Detalle custodia'!O:O),"")="custodia","Completo","")</f>
        <v/>
      </c>
    </row>
    <row r="201" spans="1:34" x14ac:dyDescent="0.35">
      <c r="A201" t="s">
        <v>131</v>
      </c>
      <c r="B201">
        <v>6617867</v>
      </c>
      <c r="C201" t="s">
        <v>129</v>
      </c>
      <c r="D201" t="s">
        <v>6431</v>
      </c>
      <c r="E201" t="s">
        <v>310</v>
      </c>
      <c r="F201" t="s">
        <v>133</v>
      </c>
      <c r="G201" t="s">
        <v>132</v>
      </c>
      <c r="H201" s="16">
        <v>45870</v>
      </c>
      <c r="I201" s="16">
        <v>45900</v>
      </c>
      <c r="J201" t="s">
        <v>856</v>
      </c>
      <c r="K201">
        <v>1213130</v>
      </c>
      <c r="L201" t="s">
        <v>335</v>
      </c>
      <c r="O201">
        <v>10014603</v>
      </c>
      <c r="P201" t="s">
        <v>131</v>
      </c>
      <c r="Q201">
        <v>0</v>
      </c>
      <c r="R201" t="s">
        <v>3891</v>
      </c>
      <c r="S201" t="s">
        <v>342</v>
      </c>
      <c r="T201">
        <v>11601743</v>
      </c>
      <c r="U201" s="16">
        <v>45833</v>
      </c>
      <c r="V201" s="16">
        <v>45870</v>
      </c>
      <c r="W201" s="16">
        <v>45833</v>
      </c>
      <c r="X201">
        <v>0</v>
      </c>
      <c r="Y201">
        <v>1290900</v>
      </c>
      <c r="Z201" t="s">
        <v>1568</v>
      </c>
      <c r="AA201" t="s">
        <v>245</v>
      </c>
      <c r="AB201" t="s">
        <v>121</v>
      </c>
      <c r="AC201" t="s">
        <v>255</v>
      </c>
      <c r="AD201" t="s">
        <v>141</v>
      </c>
      <c r="AE201" t="str">
        <f>IF(B201&gt;0,IF(B201&gt;0,(IF(B201&lt;&gt;'PLAN SEMANAL'!$A$2,BLTOTAL!AA201,""))),"")</f>
        <v>ACARREO</v>
      </c>
      <c r="AF201" t="str">
        <f>IF(AH201="Completo","Completo",IF(IF(B201&gt;0,_xlfn.XLOOKUP(B201,'Detalle reservas completas fesa'!K:K,'Detalle reservas completas fesa'!Q:Q,_xlfn.XLOOKUP(B201,'MB25'!L:L,'MB25'!Q:Q,"Incompleto")),"")="PENDIENTE","Incompleto",IF(B201&gt;0,_xlfn.XLOOKUP(B201,'Detalle reservas completas fesa'!K:K,'Detalle reservas completas fesa'!Q:Q,IF(AD201="SIN MATERIAL","Completo",IF(AD201="COMPLETO","Completo","Incompleto"))))))</f>
        <v>Incompleto</v>
      </c>
      <c r="AG201">
        <f>IF(B201&gt;0,_xlfn.XLOOKUP(B201,IW49BLTOTAL!A:A,IW49BLTOTAL!H:H),"")</f>
        <v>2</v>
      </c>
      <c r="AH201" t="str">
        <f>IF(IFERROR(_xlfn.XLOOKUP(B201,'Detalle custodia'!B:B,'Detalle custodia'!O:O),"")="custodia","Completo","")</f>
        <v/>
      </c>
    </row>
    <row r="202" spans="1:34" x14ac:dyDescent="0.35">
      <c r="A202" t="s">
        <v>131</v>
      </c>
      <c r="B202">
        <v>6617866</v>
      </c>
      <c r="C202" t="s">
        <v>129</v>
      </c>
      <c r="D202" t="s">
        <v>6193</v>
      </c>
      <c r="E202" t="s">
        <v>310</v>
      </c>
      <c r="F202" t="s">
        <v>133</v>
      </c>
      <c r="G202" t="s">
        <v>132</v>
      </c>
      <c r="H202" s="16">
        <v>45839</v>
      </c>
      <c r="I202" s="16">
        <v>45869</v>
      </c>
      <c r="J202" t="s">
        <v>3476</v>
      </c>
      <c r="K202">
        <v>1213130</v>
      </c>
      <c r="L202" t="s">
        <v>335</v>
      </c>
      <c r="O202">
        <v>10014603</v>
      </c>
      <c r="P202" t="s">
        <v>131</v>
      </c>
      <c r="Q202">
        <v>0</v>
      </c>
      <c r="R202" t="s">
        <v>3891</v>
      </c>
      <c r="S202" t="s">
        <v>3901</v>
      </c>
      <c r="T202">
        <v>11602942</v>
      </c>
      <c r="U202" s="16">
        <v>45833</v>
      </c>
      <c r="V202" s="16">
        <v>45839</v>
      </c>
      <c r="W202" s="16">
        <v>45835</v>
      </c>
      <c r="X202">
        <v>0</v>
      </c>
      <c r="Y202">
        <v>1290900</v>
      </c>
      <c r="Z202" t="s">
        <v>1568</v>
      </c>
      <c r="AA202" t="s">
        <v>245</v>
      </c>
      <c r="AB202" t="s">
        <v>121</v>
      </c>
      <c r="AC202" t="s">
        <v>255</v>
      </c>
      <c r="AD202" t="s">
        <v>122</v>
      </c>
      <c r="AE202" t="str">
        <f>IF(B202&gt;0,IF(B202&gt;0,(IF(B202&lt;&gt;'PLAN SEMANAL'!$A$2,BLTOTAL!AA202,""))),"")</f>
        <v>ACARREO</v>
      </c>
      <c r="AF202" t="str">
        <f>IF(AH202="Completo","Completo",IF(IF(B202&gt;0,_xlfn.XLOOKUP(B202,'Detalle reservas completas fesa'!K:K,'Detalle reservas completas fesa'!Q:Q,_xlfn.XLOOKUP(B202,'MB25'!L:L,'MB25'!Q:Q,"Incompleto")),"")="PENDIENTE","Incompleto",IF(B202&gt;0,_xlfn.XLOOKUP(B202,'Detalle reservas completas fesa'!K:K,'Detalle reservas completas fesa'!Q:Q,IF(AD202="SIN MATERIAL","Completo",IF(AD202="COMPLETO","Completo","Incompleto"))))))</f>
        <v>Completo</v>
      </c>
      <c r="AG202">
        <f>IF(B202&gt;0,_xlfn.XLOOKUP(B202,IW49BLTOTAL!A:A,IW49BLTOTAL!H:H),"")</f>
        <v>8</v>
      </c>
      <c r="AH202" t="str">
        <f>IF(IFERROR(_xlfn.XLOOKUP(B202,'Detalle custodia'!B:B,'Detalle custodia'!O:O),"")="custodia","Completo","")</f>
        <v/>
      </c>
    </row>
    <row r="203" spans="1:34" x14ac:dyDescent="0.35">
      <c r="A203" t="s">
        <v>201</v>
      </c>
      <c r="B203">
        <v>6617860</v>
      </c>
      <c r="C203" t="s">
        <v>129</v>
      </c>
      <c r="D203" t="s">
        <v>6432</v>
      </c>
      <c r="E203" t="s">
        <v>310</v>
      </c>
      <c r="F203" t="s">
        <v>133</v>
      </c>
      <c r="G203" t="s">
        <v>191</v>
      </c>
      <c r="H203" s="16">
        <v>45863</v>
      </c>
      <c r="I203" s="16">
        <v>45863</v>
      </c>
      <c r="J203" t="s">
        <v>856</v>
      </c>
      <c r="K203">
        <v>1213130</v>
      </c>
      <c r="L203" t="s">
        <v>334</v>
      </c>
      <c r="O203">
        <v>10014602</v>
      </c>
      <c r="P203" t="s">
        <v>201</v>
      </c>
      <c r="Q203">
        <v>0</v>
      </c>
      <c r="R203" t="s">
        <v>3901</v>
      </c>
      <c r="S203" t="s">
        <v>342</v>
      </c>
      <c r="T203">
        <v>11610239</v>
      </c>
      <c r="U203" s="16">
        <v>45833</v>
      </c>
      <c r="V203" s="16">
        <v>45863</v>
      </c>
      <c r="W203" s="16">
        <v>45833</v>
      </c>
      <c r="X203">
        <v>0</v>
      </c>
      <c r="Y203">
        <v>1290900</v>
      </c>
      <c r="Z203" t="s">
        <v>1568</v>
      </c>
      <c r="AA203" t="s">
        <v>245</v>
      </c>
      <c r="AB203" t="s">
        <v>121</v>
      </c>
      <c r="AC203" t="s">
        <v>255</v>
      </c>
      <c r="AD203" t="s">
        <v>141</v>
      </c>
      <c r="AE203" t="str">
        <f>IF(B203&gt;0,IF(B203&gt;0,(IF(B203&lt;&gt;'PLAN SEMANAL'!$A$2,BLTOTAL!AA203,""))),"")</f>
        <v>ACARREO</v>
      </c>
      <c r="AF203" t="str">
        <f>IF(AH203="Completo","Completo",IF(IF(B203&gt;0,_xlfn.XLOOKUP(B203,'Detalle reservas completas fesa'!K:K,'Detalle reservas completas fesa'!Q:Q,_xlfn.XLOOKUP(B203,'MB25'!L:L,'MB25'!Q:Q,"Incompleto")),"")="PENDIENTE","Incompleto",IF(B203&gt;0,_xlfn.XLOOKUP(B203,'Detalle reservas completas fesa'!K:K,'Detalle reservas completas fesa'!Q:Q,IF(AD203="SIN MATERIAL","Completo",IF(AD203="COMPLETO","Completo","Incompleto"))))))</f>
        <v>Incompleto</v>
      </c>
      <c r="AG203">
        <f>IF(B203&gt;0,_xlfn.XLOOKUP(B203,IW49BLTOTAL!A:A,IW49BLTOTAL!H:H),"")</f>
        <v>16</v>
      </c>
      <c r="AH203" t="str">
        <f>IF(IFERROR(_xlfn.XLOOKUP(B203,'Detalle custodia'!B:B,'Detalle custodia'!O:O),"")="custodia","Completo","")</f>
        <v/>
      </c>
    </row>
    <row r="204" spans="1:34" x14ac:dyDescent="0.35">
      <c r="A204" t="s">
        <v>173</v>
      </c>
      <c r="B204">
        <v>6617391</v>
      </c>
      <c r="C204" t="s">
        <v>123</v>
      </c>
      <c r="D204" t="s">
        <v>6243</v>
      </c>
      <c r="E204" t="s">
        <v>310</v>
      </c>
      <c r="F204" t="s">
        <v>133</v>
      </c>
      <c r="G204" t="s">
        <v>147</v>
      </c>
      <c r="H204" s="16">
        <v>45889</v>
      </c>
      <c r="I204" s="16">
        <v>45889</v>
      </c>
      <c r="J204" t="s">
        <v>856</v>
      </c>
      <c r="K204">
        <v>1210101</v>
      </c>
      <c r="L204" t="s">
        <v>341</v>
      </c>
      <c r="O204">
        <v>10014656</v>
      </c>
      <c r="P204" t="s">
        <v>173</v>
      </c>
      <c r="Q204">
        <v>0</v>
      </c>
      <c r="R204" t="s">
        <v>342</v>
      </c>
      <c r="S204" t="s">
        <v>296</v>
      </c>
      <c r="T204">
        <v>11605082</v>
      </c>
      <c r="U204" s="16">
        <v>45832</v>
      </c>
      <c r="V204" s="16">
        <v>45889</v>
      </c>
      <c r="W204" s="16">
        <v>45848</v>
      </c>
      <c r="X204">
        <v>0</v>
      </c>
      <c r="Y204">
        <v>1290900</v>
      </c>
      <c r="Z204" t="s">
        <v>1568</v>
      </c>
      <c r="AA204" t="s">
        <v>248</v>
      </c>
      <c r="AB204" t="s">
        <v>121</v>
      </c>
      <c r="AC204" t="s">
        <v>255</v>
      </c>
      <c r="AD204" t="s">
        <v>141</v>
      </c>
      <c r="AE204" t="str">
        <f>IF(B204&gt;0,IF(B204&gt;0,(IF(B204&lt;&gt;'PLAN SEMANAL'!$A$2,BLTOTAL!AA204,""))),"")</f>
        <v>PERFORACIO</v>
      </c>
      <c r="AF204" t="str">
        <f>IF(AH204="Completo","Completo",IF(IF(B204&gt;0,_xlfn.XLOOKUP(B204,'Detalle reservas completas fesa'!K:K,'Detalle reservas completas fesa'!Q:Q,_xlfn.XLOOKUP(B204,'MB25'!L:L,'MB25'!Q:Q,"Incompleto")),"")="PENDIENTE","Incompleto",IF(B204&gt;0,_xlfn.XLOOKUP(B204,'Detalle reservas completas fesa'!K:K,'Detalle reservas completas fesa'!Q:Q,IF(AD204="SIN MATERIAL","Completo",IF(AD204="COMPLETO","Completo","Incompleto"))))))</f>
        <v>Incompleto</v>
      </c>
      <c r="AG204">
        <f>IF(B204&gt;0,_xlfn.XLOOKUP(B204,IW49BLTOTAL!A:A,IW49BLTOTAL!H:H),"")</f>
        <v>4</v>
      </c>
      <c r="AH204" t="str">
        <f>IF(IFERROR(_xlfn.XLOOKUP(B204,'Detalle custodia'!B:B,'Detalle custodia'!O:O),"")="custodia","Completo","")</f>
        <v/>
      </c>
    </row>
    <row r="205" spans="1:34" x14ac:dyDescent="0.35">
      <c r="A205" t="s">
        <v>137</v>
      </c>
      <c r="B205">
        <v>6617388</v>
      </c>
      <c r="C205" t="s">
        <v>123</v>
      </c>
      <c r="D205" t="s">
        <v>6244</v>
      </c>
      <c r="E205" t="s">
        <v>310</v>
      </c>
      <c r="F205" t="s">
        <v>133</v>
      </c>
      <c r="G205" t="s">
        <v>132</v>
      </c>
      <c r="H205" s="16">
        <v>45889</v>
      </c>
      <c r="I205" s="16">
        <v>45889</v>
      </c>
      <c r="J205" t="s">
        <v>856</v>
      </c>
      <c r="K205">
        <v>1210100</v>
      </c>
      <c r="L205" t="s">
        <v>388</v>
      </c>
      <c r="O205">
        <v>10014595</v>
      </c>
      <c r="P205" t="s">
        <v>137</v>
      </c>
      <c r="Q205">
        <v>0</v>
      </c>
      <c r="R205" t="s">
        <v>342</v>
      </c>
      <c r="S205" t="s">
        <v>296</v>
      </c>
      <c r="T205">
        <v>11604218</v>
      </c>
      <c r="U205" s="16">
        <v>45832</v>
      </c>
      <c r="V205" s="16">
        <v>45889</v>
      </c>
      <c r="W205" s="16">
        <v>45848</v>
      </c>
      <c r="X205">
        <v>0</v>
      </c>
      <c r="Y205">
        <v>1290900</v>
      </c>
      <c r="Z205" t="s">
        <v>1568</v>
      </c>
      <c r="AA205" t="s">
        <v>248</v>
      </c>
      <c r="AB205" t="s">
        <v>121</v>
      </c>
      <c r="AC205" t="s">
        <v>255</v>
      </c>
      <c r="AD205" t="s">
        <v>141</v>
      </c>
      <c r="AE205" t="str">
        <f>IF(B205&gt;0,IF(B205&gt;0,(IF(B205&lt;&gt;'PLAN SEMANAL'!$A$2,BLTOTAL!AA205,""))),"")</f>
        <v>PERFORACIO</v>
      </c>
      <c r="AF205" t="str">
        <f>IF(AH205="Completo","Completo",IF(IF(B205&gt;0,_xlfn.XLOOKUP(B205,'Detalle reservas completas fesa'!K:K,'Detalle reservas completas fesa'!Q:Q,_xlfn.XLOOKUP(B205,'MB25'!L:L,'MB25'!Q:Q,"Incompleto")),"")="PENDIENTE","Incompleto",IF(B205&gt;0,_xlfn.XLOOKUP(B205,'Detalle reservas completas fesa'!K:K,'Detalle reservas completas fesa'!Q:Q,IF(AD205="SIN MATERIAL","Completo",IF(AD205="COMPLETO","Completo","Incompleto"))))))</f>
        <v>Incompleto</v>
      </c>
      <c r="AG205">
        <f>IF(B205&gt;0,_xlfn.XLOOKUP(B205,IW49BLTOTAL!A:A,IW49BLTOTAL!H:H),"")</f>
        <v>4</v>
      </c>
      <c r="AH205" t="str">
        <f>IF(IFERROR(_xlfn.XLOOKUP(B205,'Detalle custodia'!B:B,'Detalle custodia'!O:O),"")="custodia","Completo","")</f>
        <v/>
      </c>
    </row>
    <row r="206" spans="1:34" x14ac:dyDescent="0.35">
      <c r="A206" t="s">
        <v>149</v>
      </c>
      <c r="B206">
        <v>6617047</v>
      </c>
      <c r="C206" t="s">
        <v>129</v>
      </c>
      <c r="D206" t="s">
        <v>6245</v>
      </c>
      <c r="E206" t="s">
        <v>310</v>
      </c>
      <c r="F206" t="s">
        <v>133</v>
      </c>
      <c r="G206" t="s">
        <v>132</v>
      </c>
      <c r="H206" s="16">
        <v>45870</v>
      </c>
      <c r="I206" s="16">
        <v>45900</v>
      </c>
      <c r="J206" t="s">
        <v>856</v>
      </c>
      <c r="K206">
        <v>1213130</v>
      </c>
      <c r="L206" t="s">
        <v>302</v>
      </c>
      <c r="O206">
        <v>10014616</v>
      </c>
      <c r="P206" t="s">
        <v>149</v>
      </c>
      <c r="Q206">
        <v>0</v>
      </c>
      <c r="R206" t="s">
        <v>3891</v>
      </c>
      <c r="S206" t="s">
        <v>342</v>
      </c>
      <c r="T206">
        <v>11608563</v>
      </c>
      <c r="U206" s="16">
        <v>45831</v>
      </c>
      <c r="V206" s="16">
        <v>45870</v>
      </c>
      <c r="W206" s="16">
        <v>45833</v>
      </c>
      <c r="X206">
        <v>0</v>
      </c>
      <c r="Y206">
        <v>1290900</v>
      </c>
      <c r="Z206" t="s">
        <v>1568</v>
      </c>
      <c r="AA206" t="s">
        <v>245</v>
      </c>
      <c r="AB206" t="s">
        <v>121</v>
      </c>
      <c r="AC206" t="s">
        <v>255</v>
      </c>
      <c r="AD206" t="s">
        <v>141</v>
      </c>
      <c r="AE206" t="str">
        <f>IF(B206&gt;0,IF(B206&gt;0,(IF(B206&lt;&gt;'PLAN SEMANAL'!$A$2,BLTOTAL!AA206,""))),"")</f>
        <v>ACARREO</v>
      </c>
      <c r="AF206" t="str">
        <f>IF(AH206="Completo","Completo",IF(IF(B206&gt;0,_xlfn.XLOOKUP(B206,'Detalle reservas completas fesa'!K:K,'Detalle reservas completas fesa'!Q:Q,_xlfn.XLOOKUP(B206,'MB25'!L:L,'MB25'!Q:Q,"Incompleto")),"")="PENDIENTE","Incompleto",IF(B206&gt;0,_xlfn.XLOOKUP(B206,'Detalle reservas completas fesa'!K:K,'Detalle reservas completas fesa'!Q:Q,IF(AD206="SIN MATERIAL","Completo",IF(AD206="COMPLETO","Completo","Incompleto"))))))</f>
        <v>Incompleto</v>
      </c>
      <c r="AG206">
        <f>IF(B206&gt;0,_xlfn.XLOOKUP(B206,IW49BLTOTAL!A:A,IW49BLTOTAL!H:H),"")</f>
        <v>8</v>
      </c>
      <c r="AH206" t="str">
        <f>IF(IFERROR(_xlfn.XLOOKUP(B206,'Detalle custodia'!B:B,'Detalle custodia'!O:O),"")="custodia","Completo","")</f>
        <v/>
      </c>
    </row>
    <row r="207" spans="1:34" x14ac:dyDescent="0.35">
      <c r="A207" t="s">
        <v>198</v>
      </c>
      <c r="B207">
        <v>6617024</v>
      </c>
      <c r="C207" t="s">
        <v>129</v>
      </c>
      <c r="D207" t="s">
        <v>7567</v>
      </c>
      <c r="E207" t="s">
        <v>310</v>
      </c>
      <c r="F207" t="s">
        <v>259</v>
      </c>
      <c r="G207" t="s">
        <v>336</v>
      </c>
      <c r="H207" s="16">
        <v>45858</v>
      </c>
      <c r="I207" s="16">
        <v>45858</v>
      </c>
      <c r="J207" t="s">
        <v>5407</v>
      </c>
      <c r="K207">
        <v>1215156</v>
      </c>
      <c r="L207" t="s">
        <v>306</v>
      </c>
      <c r="O207">
        <v>10014640</v>
      </c>
      <c r="P207" t="s">
        <v>198</v>
      </c>
      <c r="Q207">
        <v>0</v>
      </c>
      <c r="R207" t="s">
        <v>1532</v>
      </c>
      <c r="S207" t="s">
        <v>343</v>
      </c>
      <c r="T207">
        <v>11609290</v>
      </c>
      <c r="U207" s="16">
        <v>45831</v>
      </c>
      <c r="V207" s="16">
        <v>45858</v>
      </c>
      <c r="W207" s="16">
        <v>45853</v>
      </c>
      <c r="X207">
        <v>0</v>
      </c>
      <c r="Y207">
        <v>1290900</v>
      </c>
      <c r="Z207" t="s">
        <v>1568</v>
      </c>
      <c r="AA207" t="s">
        <v>246</v>
      </c>
      <c r="AB207" t="s">
        <v>121</v>
      </c>
      <c r="AC207" t="s">
        <v>255</v>
      </c>
      <c r="AD207" t="s">
        <v>189</v>
      </c>
      <c r="AE207" t="str">
        <f>IF(B207&gt;0,IF(B207&gt;0,(IF(B207&lt;&gt;'PLAN SEMANAL'!$A$2,BLTOTAL!AA207,""))),"")</f>
        <v>AUXILIAR</v>
      </c>
      <c r="AF207" t="str">
        <f>IF(AH207="Completo","Completo",IF(IF(B207&gt;0,_xlfn.XLOOKUP(B207,'Detalle reservas completas fesa'!K:K,'Detalle reservas completas fesa'!Q:Q,_xlfn.XLOOKUP(B207,'MB25'!L:L,'MB25'!Q:Q,"Incompleto")),"")="PENDIENTE","Incompleto",IF(B207&gt;0,_xlfn.XLOOKUP(B207,'Detalle reservas completas fesa'!K:K,'Detalle reservas completas fesa'!Q:Q,IF(AD207="SIN MATERIAL","Completo",IF(AD207="COMPLETO","Completo","Incompleto"))))))</f>
        <v>Completo</v>
      </c>
      <c r="AG207">
        <f>IF(B207&gt;0,_xlfn.XLOOKUP(B207,IW49BLTOTAL!A:A,IW49BLTOTAL!H:H),"")</f>
        <v>2</v>
      </c>
      <c r="AH207" t="str">
        <f>IF(IFERROR(_xlfn.XLOOKUP(B207,'Detalle custodia'!B:B,'Detalle custodia'!O:O),"")="custodia","Completo","")</f>
        <v/>
      </c>
    </row>
    <row r="208" spans="1:34" x14ac:dyDescent="0.35">
      <c r="A208" t="s">
        <v>131</v>
      </c>
      <c r="B208">
        <v>6616900</v>
      </c>
      <c r="C208" t="s">
        <v>129</v>
      </c>
      <c r="D208" t="s">
        <v>6245</v>
      </c>
      <c r="E208" t="s">
        <v>310</v>
      </c>
      <c r="F208" t="s">
        <v>133</v>
      </c>
      <c r="G208" t="s">
        <v>132</v>
      </c>
      <c r="H208" s="16">
        <v>45870</v>
      </c>
      <c r="I208" s="16">
        <v>45870</v>
      </c>
      <c r="J208" t="s">
        <v>856</v>
      </c>
      <c r="K208">
        <v>1213130</v>
      </c>
      <c r="L208" t="s">
        <v>335</v>
      </c>
      <c r="O208">
        <v>10014603</v>
      </c>
      <c r="P208" t="s">
        <v>131</v>
      </c>
      <c r="Q208">
        <v>0</v>
      </c>
      <c r="R208" t="s">
        <v>3891</v>
      </c>
      <c r="S208" t="s">
        <v>343</v>
      </c>
      <c r="T208">
        <v>11608562</v>
      </c>
      <c r="U208" s="16">
        <v>45831</v>
      </c>
      <c r="V208" s="16">
        <v>45870</v>
      </c>
      <c r="W208" s="16">
        <v>45850</v>
      </c>
      <c r="X208">
        <v>0</v>
      </c>
      <c r="Y208">
        <v>1290900</v>
      </c>
      <c r="Z208" t="s">
        <v>1568</v>
      </c>
      <c r="AA208" t="s">
        <v>245</v>
      </c>
      <c r="AB208" t="s">
        <v>121</v>
      </c>
      <c r="AC208" t="s">
        <v>255</v>
      </c>
      <c r="AD208" t="s">
        <v>141</v>
      </c>
      <c r="AE208" t="str">
        <f>IF(B208&gt;0,IF(B208&gt;0,(IF(B208&lt;&gt;'PLAN SEMANAL'!$A$2,BLTOTAL!AA208,""))),"")</f>
        <v>ACARREO</v>
      </c>
      <c r="AF208" t="str">
        <f>IF(AH208="Completo","Completo",IF(IF(B208&gt;0,_xlfn.XLOOKUP(B208,'Detalle reservas completas fesa'!K:K,'Detalle reservas completas fesa'!Q:Q,_xlfn.XLOOKUP(B208,'MB25'!L:L,'MB25'!Q:Q,"Incompleto")),"")="PENDIENTE","Incompleto",IF(B208&gt;0,_xlfn.XLOOKUP(B208,'Detalle reservas completas fesa'!K:K,'Detalle reservas completas fesa'!Q:Q,IF(AD208="SIN MATERIAL","Completo",IF(AD208="COMPLETO","Completo","Incompleto"))))))</f>
        <v>Incompleto</v>
      </c>
      <c r="AG208">
        <f>IF(B208&gt;0,_xlfn.XLOOKUP(B208,IW49BLTOTAL!A:A,IW49BLTOTAL!H:H),"")</f>
        <v>8</v>
      </c>
      <c r="AH208" t="str">
        <f>IF(IFERROR(_xlfn.XLOOKUP(B208,'Detalle custodia'!B:B,'Detalle custodia'!O:O),"")="custodia","Completo","")</f>
        <v/>
      </c>
    </row>
    <row r="209" spans="1:34" x14ac:dyDescent="0.35">
      <c r="A209" t="s">
        <v>315</v>
      </c>
      <c r="B209">
        <v>6616890</v>
      </c>
      <c r="C209" t="s">
        <v>129</v>
      </c>
      <c r="D209" t="s">
        <v>6247</v>
      </c>
      <c r="E209" t="s">
        <v>310</v>
      </c>
      <c r="F209" t="s">
        <v>259</v>
      </c>
      <c r="G209" t="s">
        <v>142</v>
      </c>
      <c r="H209" s="16">
        <v>45854</v>
      </c>
      <c r="I209" s="16">
        <v>45854</v>
      </c>
      <c r="J209" t="s">
        <v>5407</v>
      </c>
      <c r="K209">
        <v>1213130</v>
      </c>
      <c r="L209" t="s">
        <v>317</v>
      </c>
      <c r="O209">
        <v>10018370</v>
      </c>
      <c r="P209" t="s">
        <v>315</v>
      </c>
      <c r="Q209">
        <v>0</v>
      </c>
      <c r="R209" t="s">
        <v>3891</v>
      </c>
      <c r="S209" t="s">
        <v>343</v>
      </c>
      <c r="T209">
        <v>11608936</v>
      </c>
      <c r="U209" s="16">
        <v>45831</v>
      </c>
      <c r="V209" s="16">
        <v>45854</v>
      </c>
      <c r="W209" s="16">
        <v>45853</v>
      </c>
      <c r="X209">
        <v>0</v>
      </c>
      <c r="Y209">
        <v>1290900</v>
      </c>
      <c r="Z209" t="s">
        <v>1568</v>
      </c>
      <c r="AA209" t="s">
        <v>245</v>
      </c>
      <c r="AB209" t="s">
        <v>121</v>
      </c>
      <c r="AC209" t="s">
        <v>255</v>
      </c>
      <c r="AD209" t="s">
        <v>141</v>
      </c>
      <c r="AE209" t="str">
        <f>IF(B209&gt;0,IF(B209&gt;0,(IF(B209&lt;&gt;'PLAN SEMANAL'!$A$2,BLTOTAL!AA209,""))),"")</f>
        <v>ACARREO</v>
      </c>
      <c r="AF209" t="str">
        <f>IF(AH209="Completo","Completo",IF(IF(B209&gt;0,_xlfn.XLOOKUP(B209,'Detalle reservas completas fesa'!K:K,'Detalle reservas completas fesa'!Q:Q,_xlfn.XLOOKUP(B209,'MB25'!L:L,'MB25'!Q:Q,"Incompleto")),"")="PENDIENTE","Incompleto",IF(B209&gt;0,_xlfn.XLOOKUP(B209,'Detalle reservas completas fesa'!K:K,'Detalle reservas completas fesa'!Q:Q,IF(AD209="SIN MATERIAL","Completo",IF(AD209="COMPLETO","Completo","Incompleto"))))))</f>
        <v>Incompleto</v>
      </c>
      <c r="AG209">
        <f>IF(B209&gt;0,_xlfn.XLOOKUP(B209,IW49BLTOTAL!A:A,IW49BLTOTAL!H:H),"")</f>
        <v>6</v>
      </c>
      <c r="AH209" t="str">
        <f>IF(IFERROR(_xlfn.XLOOKUP(B209,'Detalle custodia'!B:B,'Detalle custodia'!O:O),"")="custodia","Completo","")</f>
        <v/>
      </c>
    </row>
    <row r="210" spans="1:34" x14ac:dyDescent="0.35">
      <c r="A210" t="s">
        <v>286</v>
      </c>
      <c r="B210">
        <v>6616889</v>
      </c>
      <c r="C210" t="s">
        <v>123</v>
      </c>
      <c r="D210" t="s">
        <v>6248</v>
      </c>
      <c r="E210" t="s">
        <v>310</v>
      </c>
      <c r="F210" t="s">
        <v>379</v>
      </c>
      <c r="G210" t="s">
        <v>336</v>
      </c>
      <c r="H210" s="16">
        <v>45844</v>
      </c>
      <c r="I210" s="16">
        <v>45844</v>
      </c>
      <c r="J210" t="s">
        <v>5405</v>
      </c>
      <c r="K210">
        <v>1212120</v>
      </c>
      <c r="L210" t="s">
        <v>287</v>
      </c>
      <c r="O210">
        <v>10014655</v>
      </c>
      <c r="P210" t="s">
        <v>286</v>
      </c>
      <c r="Q210">
        <v>0</v>
      </c>
      <c r="R210" t="s">
        <v>3891</v>
      </c>
      <c r="S210" t="s">
        <v>5938</v>
      </c>
      <c r="T210">
        <v>11608902</v>
      </c>
      <c r="U210" s="16">
        <v>45831</v>
      </c>
      <c r="V210" s="16">
        <v>45844</v>
      </c>
      <c r="W210" s="16">
        <v>45846</v>
      </c>
      <c r="X210">
        <v>0</v>
      </c>
      <c r="Y210">
        <v>1290900</v>
      </c>
      <c r="Z210" t="s">
        <v>1568</v>
      </c>
      <c r="AA210" t="s">
        <v>247</v>
      </c>
      <c r="AB210" t="s">
        <v>121</v>
      </c>
      <c r="AC210" t="s">
        <v>255</v>
      </c>
      <c r="AD210" t="s">
        <v>189</v>
      </c>
      <c r="AE210" t="str">
        <f>IF(B210&gt;0,IF(B210&gt;0,(IF(B210&lt;&gt;'PLAN SEMANAL'!$A$2,BLTOTAL!AA210,""))),"")</f>
        <v>CARGUIO</v>
      </c>
      <c r="AF210" t="str">
        <f>IF(AH210="Completo","Completo",IF(IF(B210&gt;0,_xlfn.XLOOKUP(B210,'Detalle reservas completas fesa'!K:K,'Detalle reservas completas fesa'!Q:Q,_xlfn.XLOOKUP(B210,'MB25'!L:L,'MB25'!Q:Q,"Incompleto")),"")="PENDIENTE","Incompleto",IF(B210&gt;0,_xlfn.XLOOKUP(B210,'Detalle reservas completas fesa'!K:K,'Detalle reservas completas fesa'!Q:Q,IF(AD210="SIN MATERIAL","Completo",IF(AD210="COMPLETO","Completo","Incompleto"))))))</f>
        <v>Completo</v>
      </c>
      <c r="AG210">
        <f>IF(B210&gt;0,_xlfn.XLOOKUP(B210,IW49BLTOTAL!A:A,IW49BLTOTAL!H:H),"")</f>
        <v>24</v>
      </c>
      <c r="AH210" t="str">
        <f>IF(IFERROR(_xlfn.XLOOKUP(B210,'Detalle custodia'!B:B,'Detalle custodia'!O:O),"")="custodia","Completo","")</f>
        <v/>
      </c>
    </row>
    <row r="211" spans="1:34" x14ac:dyDescent="0.35">
      <c r="A211" t="s">
        <v>286</v>
      </c>
      <c r="B211">
        <v>6616888</v>
      </c>
      <c r="C211" t="s">
        <v>123</v>
      </c>
      <c r="D211" t="s">
        <v>6249</v>
      </c>
      <c r="E211" t="s">
        <v>310</v>
      </c>
      <c r="F211" t="s">
        <v>133</v>
      </c>
      <c r="G211" t="s">
        <v>226</v>
      </c>
      <c r="H211" s="16">
        <v>45873</v>
      </c>
      <c r="I211" s="16">
        <v>45873</v>
      </c>
      <c r="J211" t="s">
        <v>856</v>
      </c>
      <c r="K211">
        <v>1212120</v>
      </c>
      <c r="L211" t="s">
        <v>287</v>
      </c>
      <c r="O211">
        <v>10014655</v>
      </c>
      <c r="P211" t="s">
        <v>286</v>
      </c>
      <c r="Q211">
        <v>0</v>
      </c>
      <c r="R211" t="s">
        <v>3891</v>
      </c>
      <c r="S211" t="s">
        <v>342</v>
      </c>
      <c r="T211">
        <v>11608910</v>
      </c>
      <c r="U211" s="16">
        <v>45831</v>
      </c>
      <c r="V211" s="16">
        <v>45873</v>
      </c>
      <c r="W211" s="16">
        <v>45835</v>
      </c>
      <c r="X211">
        <v>0</v>
      </c>
      <c r="Y211">
        <v>1290900</v>
      </c>
      <c r="Z211" t="s">
        <v>1568</v>
      </c>
      <c r="AA211" t="s">
        <v>247</v>
      </c>
      <c r="AB211" t="s">
        <v>121</v>
      </c>
      <c r="AC211" t="s">
        <v>255</v>
      </c>
      <c r="AD211" t="s">
        <v>189</v>
      </c>
      <c r="AE211" t="str">
        <f>IF(B211&gt;0,IF(B211&gt;0,(IF(B211&lt;&gt;'PLAN SEMANAL'!$A$2,BLTOTAL!AA211,""))),"")</f>
        <v>CARGUIO</v>
      </c>
      <c r="AF211" t="str">
        <f>IF(AH211="Completo","Completo",IF(IF(B211&gt;0,_xlfn.XLOOKUP(B211,'Detalle reservas completas fesa'!K:K,'Detalle reservas completas fesa'!Q:Q,_xlfn.XLOOKUP(B211,'MB25'!L:L,'MB25'!Q:Q,"Incompleto")),"")="PENDIENTE","Incompleto",IF(B211&gt;0,_xlfn.XLOOKUP(B211,'Detalle reservas completas fesa'!K:K,'Detalle reservas completas fesa'!Q:Q,IF(AD211="SIN MATERIAL","Completo",IF(AD211="COMPLETO","Completo","Incompleto"))))))</f>
        <v>Completo</v>
      </c>
      <c r="AG211">
        <f>IF(B211&gt;0,_xlfn.XLOOKUP(B211,IW49BLTOTAL!A:A,IW49BLTOTAL!H:H),"")</f>
        <v>72</v>
      </c>
      <c r="AH211" t="str">
        <f>IF(IFERROR(_xlfn.XLOOKUP(B211,'Detalle custodia'!B:B,'Detalle custodia'!O:O),"")="custodia","Completo","")</f>
        <v/>
      </c>
    </row>
    <row r="212" spans="1:34" x14ac:dyDescent="0.35">
      <c r="A212" t="s">
        <v>242</v>
      </c>
      <c r="B212">
        <v>6616884</v>
      </c>
      <c r="C212" t="s">
        <v>129</v>
      </c>
      <c r="D212" t="s">
        <v>6250</v>
      </c>
      <c r="E212" t="s">
        <v>310</v>
      </c>
      <c r="F212" t="s">
        <v>133</v>
      </c>
      <c r="G212" t="s">
        <v>132</v>
      </c>
      <c r="H212" s="16">
        <v>45870</v>
      </c>
      <c r="I212" s="16">
        <v>45900</v>
      </c>
      <c r="J212" t="s">
        <v>856</v>
      </c>
      <c r="K212">
        <v>1215150</v>
      </c>
      <c r="L212" t="s">
        <v>330</v>
      </c>
      <c r="O212">
        <v>10014637</v>
      </c>
      <c r="P212" t="s">
        <v>242</v>
      </c>
      <c r="Q212">
        <v>0</v>
      </c>
      <c r="R212" t="s">
        <v>3891</v>
      </c>
      <c r="S212" t="s">
        <v>342</v>
      </c>
      <c r="T212">
        <v>11608908</v>
      </c>
      <c r="U212" s="16">
        <v>45831</v>
      </c>
      <c r="V212" s="16">
        <v>45870</v>
      </c>
      <c r="W212" s="16">
        <v>45833</v>
      </c>
      <c r="X212">
        <v>0</v>
      </c>
      <c r="Y212">
        <v>1290900</v>
      </c>
      <c r="Z212" t="s">
        <v>1568</v>
      </c>
      <c r="AA212" t="s">
        <v>246</v>
      </c>
      <c r="AB212" t="s">
        <v>121</v>
      </c>
      <c r="AC212" t="s">
        <v>255</v>
      </c>
      <c r="AD212" t="s">
        <v>141</v>
      </c>
      <c r="AE212" t="str">
        <f>IF(B212&gt;0,IF(B212&gt;0,(IF(B212&lt;&gt;'PLAN SEMANAL'!$A$2,BLTOTAL!AA212,""))),"")</f>
        <v>AUXILIAR</v>
      </c>
      <c r="AF212" t="str">
        <f>IF(AH212="Completo","Completo",IF(IF(B212&gt;0,_xlfn.XLOOKUP(B212,'Detalle reservas completas fesa'!K:K,'Detalle reservas completas fesa'!Q:Q,_xlfn.XLOOKUP(B212,'MB25'!L:L,'MB25'!Q:Q,"Incompleto")),"")="PENDIENTE","Incompleto",IF(B212&gt;0,_xlfn.XLOOKUP(B212,'Detalle reservas completas fesa'!K:K,'Detalle reservas completas fesa'!Q:Q,IF(AD212="SIN MATERIAL","Completo",IF(AD212="COMPLETO","Completo","Incompleto"))))))</f>
        <v>Incompleto</v>
      </c>
      <c r="AG212">
        <f>IF(B212&gt;0,_xlfn.XLOOKUP(B212,IW49BLTOTAL!A:A,IW49BLTOTAL!H:H),"")</f>
        <v>60</v>
      </c>
      <c r="AH212" t="str">
        <f>IF(IFERROR(_xlfn.XLOOKUP(B212,'Detalle custodia'!B:B,'Detalle custodia'!O:O),"")="custodia","Completo","")</f>
        <v/>
      </c>
    </row>
    <row r="213" spans="1:34" x14ac:dyDescent="0.35">
      <c r="A213" t="s">
        <v>148</v>
      </c>
      <c r="B213">
        <v>6616881</v>
      </c>
      <c r="C213" t="s">
        <v>129</v>
      </c>
      <c r="D213" t="s">
        <v>6252</v>
      </c>
      <c r="E213" t="s">
        <v>310</v>
      </c>
      <c r="F213" t="s">
        <v>133</v>
      </c>
      <c r="G213" t="s">
        <v>226</v>
      </c>
      <c r="H213" s="16">
        <v>45839</v>
      </c>
      <c r="I213" s="16">
        <v>45869</v>
      </c>
      <c r="J213" t="s">
        <v>3476</v>
      </c>
      <c r="K213">
        <v>1213130</v>
      </c>
      <c r="L213" t="s">
        <v>297</v>
      </c>
      <c r="O213">
        <v>10014617</v>
      </c>
      <c r="P213" t="s">
        <v>148</v>
      </c>
      <c r="Q213">
        <v>0</v>
      </c>
      <c r="R213" t="s">
        <v>3891</v>
      </c>
      <c r="S213" t="s">
        <v>3901</v>
      </c>
      <c r="T213">
        <v>11608778</v>
      </c>
      <c r="U213" s="16">
        <v>45831</v>
      </c>
      <c r="V213" s="16">
        <v>45839</v>
      </c>
      <c r="W213" s="16">
        <v>45835</v>
      </c>
      <c r="X213">
        <v>0</v>
      </c>
      <c r="Y213">
        <v>1290900</v>
      </c>
      <c r="Z213" t="s">
        <v>1568</v>
      </c>
      <c r="AA213" t="s">
        <v>245</v>
      </c>
      <c r="AB213" t="s">
        <v>121</v>
      </c>
      <c r="AC213" t="s">
        <v>255</v>
      </c>
      <c r="AD213" t="s">
        <v>189</v>
      </c>
      <c r="AE213" t="str">
        <f>IF(B213&gt;0,IF(B213&gt;0,(IF(B213&lt;&gt;'PLAN SEMANAL'!$A$2,BLTOTAL!AA213,""))),"")</f>
        <v>ACARREO</v>
      </c>
      <c r="AF213" t="str">
        <f>IF(AH213="Completo","Completo",IF(IF(B213&gt;0,_xlfn.XLOOKUP(B213,'Detalle reservas completas fesa'!K:K,'Detalle reservas completas fesa'!Q:Q,_xlfn.XLOOKUP(B213,'MB25'!L:L,'MB25'!Q:Q,"Incompleto")),"")="PENDIENTE","Incompleto",IF(B213&gt;0,_xlfn.XLOOKUP(B213,'Detalle reservas completas fesa'!K:K,'Detalle reservas completas fesa'!Q:Q,IF(AD213="SIN MATERIAL","Completo",IF(AD213="COMPLETO","Completo","Incompleto"))))))</f>
        <v>Completo</v>
      </c>
      <c r="AG213">
        <f>IF(B213&gt;0,_xlfn.XLOOKUP(B213,IW49BLTOTAL!A:A,IW49BLTOTAL!H:H),"")</f>
        <v>4</v>
      </c>
      <c r="AH213" t="str">
        <f>IF(IFERROR(_xlfn.XLOOKUP(B213,'Detalle custodia'!B:B,'Detalle custodia'!O:O),"")="custodia","Completo","")</f>
        <v/>
      </c>
    </row>
    <row r="214" spans="1:34" x14ac:dyDescent="0.35">
      <c r="A214" t="s">
        <v>227</v>
      </c>
      <c r="B214">
        <v>6616840</v>
      </c>
      <c r="C214" t="s">
        <v>129</v>
      </c>
      <c r="D214" t="s">
        <v>6253</v>
      </c>
      <c r="E214" t="s">
        <v>310</v>
      </c>
      <c r="F214" t="s">
        <v>133</v>
      </c>
      <c r="G214" t="s">
        <v>132</v>
      </c>
      <c r="H214" s="16">
        <v>45870</v>
      </c>
      <c r="I214" s="16">
        <v>45900</v>
      </c>
      <c r="J214" t="s">
        <v>856</v>
      </c>
      <c r="K214">
        <v>1213130</v>
      </c>
      <c r="L214" t="s">
        <v>305</v>
      </c>
      <c r="O214">
        <v>10014606</v>
      </c>
      <c r="P214" t="s">
        <v>227</v>
      </c>
      <c r="Q214">
        <v>0</v>
      </c>
      <c r="R214" t="s">
        <v>3891</v>
      </c>
      <c r="S214" t="s">
        <v>342</v>
      </c>
      <c r="T214">
        <v>11608781</v>
      </c>
      <c r="U214" s="16">
        <v>45831</v>
      </c>
      <c r="V214" s="16">
        <v>45870</v>
      </c>
      <c r="W214" s="16">
        <v>45833</v>
      </c>
      <c r="X214">
        <v>0</v>
      </c>
      <c r="Y214">
        <v>1290900</v>
      </c>
      <c r="Z214" t="s">
        <v>1568</v>
      </c>
      <c r="AA214" t="s">
        <v>245</v>
      </c>
      <c r="AB214" t="s">
        <v>121</v>
      </c>
      <c r="AC214" t="s">
        <v>255</v>
      </c>
      <c r="AD214" t="s">
        <v>141</v>
      </c>
      <c r="AE214" t="str">
        <f>IF(B214&gt;0,IF(B214&gt;0,(IF(B214&lt;&gt;'PLAN SEMANAL'!$A$2,BLTOTAL!AA214,""))),"")</f>
        <v>ACARREO</v>
      </c>
      <c r="AF214" t="str">
        <f>IF(AH214="Completo","Completo",IF(IF(B214&gt;0,_xlfn.XLOOKUP(B214,'Detalle reservas completas fesa'!K:K,'Detalle reservas completas fesa'!Q:Q,_xlfn.XLOOKUP(B214,'MB25'!L:L,'MB25'!Q:Q,"Incompleto")),"")="PENDIENTE","Incompleto",IF(B214&gt;0,_xlfn.XLOOKUP(B214,'Detalle reservas completas fesa'!K:K,'Detalle reservas completas fesa'!Q:Q,IF(AD214="SIN MATERIAL","Completo",IF(AD214="COMPLETO","Completo","Incompleto"))))))</f>
        <v>Incompleto</v>
      </c>
      <c r="AG214">
        <f>IF(B214&gt;0,_xlfn.XLOOKUP(B214,IW49BLTOTAL!A:A,IW49BLTOTAL!H:H),"")</f>
        <v>1</v>
      </c>
      <c r="AH214" t="str">
        <f>IF(IFERROR(_xlfn.XLOOKUP(B214,'Detalle custodia'!B:B,'Detalle custodia'!O:O),"")="custodia","Completo","")</f>
        <v/>
      </c>
    </row>
    <row r="215" spans="1:34" x14ac:dyDescent="0.35">
      <c r="A215" t="s">
        <v>227</v>
      </c>
      <c r="B215">
        <v>6616839</v>
      </c>
      <c r="C215" t="s">
        <v>129</v>
      </c>
      <c r="D215" t="s">
        <v>6254</v>
      </c>
      <c r="E215" t="s">
        <v>310</v>
      </c>
      <c r="F215" t="s">
        <v>133</v>
      </c>
      <c r="G215" t="s">
        <v>132</v>
      </c>
      <c r="H215" s="16">
        <v>45839</v>
      </c>
      <c r="I215" s="16">
        <v>45869</v>
      </c>
      <c r="J215" t="s">
        <v>3476</v>
      </c>
      <c r="K215">
        <v>1213130</v>
      </c>
      <c r="L215" t="s">
        <v>305</v>
      </c>
      <c r="O215">
        <v>10014606</v>
      </c>
      <c r="P215" t="s">
        <v>227</v>
      </c>
      <c r="Q215">
        <v>0</v>
      </c>
      <c r="R215" t="s">
        <v>3891</v>
      </c>
      <c r="S215" t="s">
        <v>3901</v>
      </c>
      <c r="T215">
        <v>11608783</v>
      </c>
      <c r="U215" s="16">
        <v>45831</v>
      </c>
      <c r="V215" s="16">
        <v>45839</v>
      </c>
      <c r="W215" s="16">
        <v>45835</v>
      </c>
      <c r="X215">
        <v>0</v>
      </c>
      <c r="Y215">
        <v>1290900</v>
      </c>
      <c r="Z215" t="s">
        <v>1568</v>
      </c>
      <c r="AA215" t="s">
        <v>245</v>
      </c>
      <c r="AB215" t="s">
        <v>121</v>
      </c>
      <c r="AC215" t="s">
        <v>255</v>
      </c>
      <c r="AD215" t="s">
        <v>122</v>
      </c>
      <c r="AE215" t="str">
        <f>IF(B215&gt;0,IF(B215&gt;0,(IF(B215&lt;&gt;'PLAN SEMANAL'!$A$2,BLTOTAL!AA215,""))),"")</f>
        <v>ACARREO</v>
      </c>
      <c r="AF215" t="str">
        <f>IF(AH215="Completo","Completo",IF(IF(B215&gt;0,_xlfn.XLOOKUP(B215,'Detalle reservas completas fesa'!K:K,'Detalle reservas completas fesa'!Q:Q,_xlfn.XLOOKUP(B215,'MB25'!L:L,'MB25'!Q:Q,"Incompleto")),"")="PENDIENTE","Incompleto",IF(B215&gt;0,_xlfn.XLOOKUP(B215,'Detalle reservas completas fesa'!K:K,'Detalle reservas completas fesa'!Q:Q,IF(AD215="SIN MATERIAL","Completo",IF(AD215="COMPLETO","Completo","Incompleto"))))))</f>
        <v>Completo</v>
      </c>
      <c r="AG215">
        <f>IF(B215&gt;0,_xlfn.XLOOKUP(B215,IW49BLTOTAL!A:A,IW49BLTOTAL!H:H),"")</f>
        <v>10</v>
      </c>
      <c r="AH215" t="str">
        <f>IF(IFERROR(_xlfn.XLOOKUP(B215,'Detalle custodia'!B:B,'Detalle custodia'!O:O),"")="custodia","Completo","")</f>
        <v/>
      </c>
    </row>
    <row r="216" spans="1:34" x14ac:dyDescent="0.35">
      <c r="A216" t="s">
        <v>227</v>
      </c>
      <c r="B216">
        <v>6616838</v>
      </c>
      <c r="C216" t="s">
        <v>129</v>
      </c>
      <c r="D216" t="s">
        <v>6255</v>
      </c>
      <c r="E216" t="s">
        <v>310</v>
      </c>
      <c r="F216" t="s">
        <v>259</v>
      </c>
      <c r="G216" t="s">
        <v>336</v>
      </c>
      <c r="H216" s="16">
        <v>45850</v>
      </c>
      <c r="I216" s="16">
        <v>45850</v>
      </c>
      <c r="J216" t="s">
        <v>5406</v>
      </c>
      <c r="K216">
        <v>1213130</v>
      </c>
      <c r="L216" t="s">
        <v>305</v>
      </c>
      <c r="O216">
        <v>10014606</v>
      </c>
      <c r="P216" t="s">
        <v>227</v>
      </c>
      <c r="Q216">
        <v>0</v>
      </c>
      <c r="R216" t="s">
        <v>3891</v>
      </c>
      <c r="S216" t="s">
        <v>291</v>
      </c>
      <c r="T216">
        <v>11608794</v>
      </c>
      <c r="U216" s="16">
        <v>45831</v>
      </c>
      <c r="V216" s="16">
        <v>45850</v>
      </c>
      <c r="W216" s="16">
        <v>45848</v>
      </c>
      <c r="X216">
        <v>0</v>
      </c>
      <c r="Y216">
        <v>1290900</v>
      </c>
      <c r="Z216" t="s">
        <v>1568</v>
      </c>
      <c r="AA216" t="s">
        <v>245</v>
      </c>
      <c r="AB216" t="s">
        <v>121</v>
      </c>
      <c r="AC216" t="s">
        <v>255</v>
      </c>
      <c r="AD216" t="s">
        <v>189</v>
      </c>
      <c r="AE216" t="str">
        <f>IF(B216&gt;0,IF(B216&gt;0,(IF(B216&lt;&gt;'PLAN SEMANAL'!$A$2,BLTOTAL!AA216,""))),"")</f>
        <v>ACARREO</v>
      </c>
      <c r="AF216" t="str">
        <f>IF(AH216="Completo","Completo",IF(IF(B216&gt;0,_xlfn.XLOOKUP(B216,'Detalle reservas completas fesa'!K:K,'Detalle reservas completas fesa'!Q:Q,_xlfn.XLOOKUP(B216,'MB25'!L:L,'MB25'!Q:Q,"Incompleto")),"")="PENDIENTE","Incompleto",IF(B216&gt;0,_xlfn.XLOOKUP(B216,'Detalle reservas completas fesa'!K:K,'Detalle reservas completas fesa'!Q:Q,IF(AD216="SIN MATERIAL","Completo",IF(AD216="COMPLETO","Completo","Incompleto"))))))</f>
        <v>Completo</v>
      </c>
      <c r="AG216">
        <f>IF(B216&gt;0,_xlfn.XLOOKUP(B216,IW49BLTOTAL!A:A,IW49BLTOTAL!H:H),"")</f>
        <v>1</v>
      </c>
      <c r="AH216" t="str">
        <f>IF(IFERROR(_xlfn.XLOOKUP(B216,'Detalle custodia'!B:B,'Detalle custodia'!O:O),"")="custodia","Completo","")</f>
        <v/>
      </c>
    </row>
    <row r="217" spans="1:34" x14ac:dyDescent="0.35">
      <c r="A217" t="s">
        <v>160</v>
      </c>
      <c r="B217">
        <v>6616837</v>
      </c>
      <c r="C217" t="s">
        <v>129</v>
      </c>
      <c r="D217" t="s">
        <v>6256</v>
      </c>
      <c r="E217" t="s">
        <v>310</v>
      </c>
      <c r="F217" t="s">
        <v>133</v>
      </c>
      <c r="G217" t="s">
        <v>147</v>
      </c>
      <c r="H217" s="16">
        <v>45873</v>
      </c>
      <c r="I217" s="16">
        <v>45873</v>
      </c>
      <c r="J217" t="s">
        <v>856</v>
      </c>
      <c r="K217">
        <v>1212121</v>
      </c>
      <c r="L217" t="s">
        <v>346</v>
      </c>
      <c r="O217">
        <v>10014598</v>
      </c>
      <c r="P217" t="s">
        <v>160</v>
      </c>
      <c r="Q217">
        <v>0</v>
      </c>
      <c r="R217" t="s">
        <v>3891</v>
      </c>
      <c r="S217" t="s">
        <v>342</v>
      </c>
      <c r="T217">
        <v>11608951</v>
      </c>
      <c r="U217" s="16">
        <v>45831</v>
      </c>
      <c r="V217" s="16">
        <v>45873</v>
      </c>
      <c r="W217" s="16">
        <v>45835</v>
      </c>
      <c r="X217">
        <v>0</v>
      </c>
      <c r="Y217">
        <v>1290900</v>
      </c>
      <c r="Z217" t="s">
        <v>1568</v>
      </c>
      <c r="AA217" t="s">
        <v>247</v>
      </c>
      <c r="AB217" t="s">
        <v>121</v>
      </c>
      <c r="AC217" t="s">
        <v>255</v>
      </c>
      <c r="AD217" t="s">
        <v>141</v>
      </c>
      <c r="AE217" t="str">
        <f>IF(B217&gt;0,IF(B217&gt;0,(IF(B217&lt;&gt;'PLAN SEMANAL'!$A$2,BLTOTAL!AA217,""))),"")</f>
        <v>CARGUIO</v>
      </c>
      <c r="AF217" t="str">
        <f>IF(AH217="Completo","Completo",IF(IF(B217&gt;0,_xlfn.XLOOKUP(B217,'Detalle reservas completas fesa'!K:K,'Detalle reservas completas fesa'!Q:Q,_xlfn.XLOOKUP(B217,'MB25'!L:L,'MB25'!Q:Q,"Incompleto")),"")="PENDIENTE","Incompleto",IF(B217&gt;0,_xlfn.XLOOKUP(B217,'Detalle reservas completas fesa'!K:K,'Detalle reservas completas fesa'!Q:Q,IF(AD217="SIN MATERIAL","Completo",IF(AD217="COMPLETO","Completo","Incompleto"))))))</f>
        <v>Incompleto</v>
      </c>
      <c r="AG217">
        <f>IF(B217&gt;0,_xlfn.XLOOKUP(B217,IW49BLTOTAL!A:A,IW49BLTOTAL!H:H),"")</f>
        <v>4</v>
      </c>
      <c r="AH217" t="str">
        <f>IF(IFERROR(_xlfn.XLOOKUP(B217,'Detalle custodia'!B:B,'Detalle custodia'!O:O),"")="custodia","Completo","")</f>
        <v/>
      </c>
    </row>
    <row r="218" spans="1:34" x14ac:dyDescent="0.35">
      <c r="A218" t="s">
        <v>160</v>
      </c>
      <c r="B218">
        <v>6616836</v>
      </c>
      <c r="C218" t="s">
        <v>129</v>
      </c>
      <c r="D218" t="s">
        <v>6257</v>
      </c>
      <c r="E218" t="s">
        <v>310</v>
      </c>
      <c r="F218" t="s">
        <v>133</v>
      </c>
      <c r="G218" t="s">
        <v>147</v>
      </c>
      <c r="H218" s="16">
        <v>45873</v>
      </c>
      <c r="I218" s="16">
        <v>45873</v>
      </c>
      <c r="J218" t="s">
        <v>856</v>
      </c>
      <c r="K218">
        <v>1212121</v>
      </c>
      <c r="L218" t="s">
        <v>346</v>
      </c>
      <c r="O218">
        <v>10014598</v>
      </c>
      <c r="P218" t="s">
        <v>160</v>
      </c>
      <c r="Q218">
        <v>0</v>
      </c>
      <c r="R218" t="s">
        <v>3891</v>
      </c>
      <c r="S218" t="s">
        <v>342</v>
      </c>
      <c r="T218">
        <v>11608953</v>
      </c>
      <c r="U218" s="16">
        <v>45831</v>
      </c>
      <c r="V218" s="16">
        <v>45873</v>
      </c>
      <c r="W218" s="16">
        <v>45835</v>
      </c>
      <c r="X218">
        <v>0</v>
      </c>
      <c r="Y218">
        <v>1290900</v>
      </c>
      <c r="Z218" t="s">
        <v>1568</v>
      </c>
      <c r="AA218" t="s">
        <v>247</v>
      </c>
      <c r="AB218" t="s">
        <v>121</v>
      </c>
      <c r="AC218" t="s">
        <v>255</v>
      </c>
      <c r="AD218" t="s">
        <v>141</v>
      </c>
      <c r="AE218" t="str">
        <f>IF(B218&gt;0,IF(B218&gt;0,(IF(B218&lt;&gt;'PLAN SEMANAL'!$A$2,BLTOTAL!AA218,""))),"")</f>
        <v>CARGUIO</v>
      </c>
      <c r="AF218" t="str">
        <f>IF(AH218="Completo","Completo",IF(IF(B218&gt;0,_xlfn.XLOOKUP(B218,'Detalle reservas completas fesa'!K:K,'Detalle reservas completas fesa'!Q:Q,_xlfn.XLOOKUP(B218,'MB25'!L:L,'MB25'!Q:Q,"Incompleto")),"")="PENDIENTE","Incompleto",IF(B218&gt;0,_xlfn.XLOOKUP(B218,'Detalle reservas completas fesa'!K:K,'Detalle reservas completas fesa'!Q:Q,IF(AD218="SIN MATERIAL","Completo",IF(AD218="COMPLETO","Completo","Incompleto"))))))</f>
        <v>Incompleto</v>
      </c>
      <c r="AG218">
        <f>IF(B218&gt;0,_xlfn.XLOOKUP(B218,IW49BLTOTAL!A:A,IW49BLTOTAL!H:H),"")</f>
        <v>1</v>
      </c>
      <c r="AH218" t="str">
        <f>IF(IFERROR(_xlfn.XLOOKUP(B218,'Detalle custodia'!B:B,'Detalle custodia'!O:O),"")="custodia","Completo","")</f>
        <v/>
      </c>
    </row>
    <row r="219" spans="1:34" x14ac:dyDescent="0.35">
      <c r="A219" t="s">
        <v>160</v>
      </c>
      <c r="B219">
        <v>6616776</v>
      </c>
      <c r="C219" t="s">
        <v>129</v>
      </c>
      <c r="D219" t="s">
        <v>6260</v>
      </c>
      <c r="E219" t="s">
        <v>310</v>
      </c>
      <c r="F219" t="s">
        <v>410</v>
      </c>
      <c r="G219" t="s">
        <v>226</v>
      </c>
      <c r="H219" s="16">
        <v>45873</v>
      </c>
      <c r="I219" s="16">
        <v>45873</v>
      </c>
      <c r="J219" t="s">
        <v>856</v>
      </c>
      <c r="K219">
        <v>1212121</v>
      </c>
      <c r="L219" t="s">
        <v>346</v>
      </c>
      <c r="O219">
        <v>10014598</v>
      </c>
      <c r="P219" t="s">
        <v>160</v>
      </c>
      <c r="Q219">
        <v>0</v>
      </c>
      <c r="R219" t="s">
        <v>996</v>
      </c>
      <c r="S219" t="s">
        <v>342</v>
      </c>
      <c r="T219">
        <v>11609033</v>
      </c>
      <c r="U219" s="16">
        <v>45831</v>
      </c>
      <c r="V219" s="16">
        <v>45873</v>
      </c>
      <c r="W219" s="16">
        <v>45835</v>
      </c>
      <c r="X219">
        <v>0</v>
      </c>
      <c r="Y219">
        <v>1290900</v>
      </c>
      <c r="Z219" t="s">
        <v>1568</v>
      </c>
      <c r="AA219" t="s">
        <v>247</v>
      </c>
      <c r="AB219" t="s">
        <v>121</v>
      </c>
      <c r="AC219" t="s">
        <v>255</v>
      </c>
      <c r="AD219" t="s">
        <v>189</v>
      </c>
      <c r="AE219" t="str">
        <f>IF(B219&gt;0,IF(B219&gt;0,(IF(B219&lt;&gt;'PLAN SEMANAL'!$A$2,BLTOTAL!AA219,""))),"")</f>
        <v>CARGUIO</v>
      </c>
      <c r="AF219" t="str">
        <f>IF(AH219="Completo","Completo",IF(IF(B219&gt;0,_xlfn.XLOOKUP(B219,'Detalle reservas completas fesa'!K:K,'Detalle reservas completas fesa'!Q:Q,_xlfn.XLOOKUP(B219,'MB25'!L:L,'MB25'!Q:Q,"Incompleto")),"")="PENDIENTE","Incompleto",IF(B219&gt;0,_xlfn.XLOOKUP(B219,'Detalle reservas completas fesa'!K:K,'Detalle reservas completas fesa'!Q:Q,IF(AD219="SIN MATERIAL","Completo",IF(AD219="COMPLETO","Completo","Incompleto"))))))</f>
        <v>Completo</v>
      </c>
      <c r="AG219">
        <f>IF(B219&gt;0,_xlfn.XLOOKUP(B219,IW49BLTOTAL!A:A,IW49BLTOTAL!H:H),"")</f>
        <v>0</v>
      </c>
      <c r="AH219" t="str">
        <f>IF(IFERROR(_xlfn.XLOOKUP(B219,'Detalle custodia'!B:B,'Detalle custodia'!O:O),"")="custodia","Completo","")</f>
        <v/>
      </c>
    </row>
    <row r="220" spans="1:34" x14ac:dyDescent="0.35">
      <c r="A220" t="s">
        <v>216</v>
      </c>
      <c r="B220">
        <v>6616709</v>
      </c>
      <c r="C220" t="s">
        <v>129</v>
      </c>
      <c r="D220" t="s">
        <v>6261</v>
      </c>
      <c r="E220" t="s">
        <v>310</v>
      </c>
      <c r="F220" t="s">
        <v>259</v>
      </c>
      <c r="G220" t="s">
        <v>142</v>
      </c>
      <c r="H220" s="16">
        <v>45853</v>
      </c>
      <c r="I220" s="16">
        <v>45853</v>
      </c>
      <c r="J220" t="s">
        <v>5407</v>
      </c>
      <c r="K220">
        <v>1215154</v>
      </c>
      <c r="L220" t="s">
        <v>282</v>
      </c>
      <c r="O220">
        <v>10014642</v>
      </c>
      <c r="P220" t="s">
        <v>216</v>
      </c>
      <c r="Q220">
        <v>0</v>
      </c>
      <c r="R220" t="s">
        <v>3891</v>
      </c>
      <c r="S220" t="s">
        <v>343</v>
      </c>
      <c r="T220">
        <v>11608420</v>
      </c>
      <c r="U220" s="16">
        <v>45830</v>
      </c>
      <c r="V220" s="16">
        <v>45853</v>
      </c>
      <c r="W220" s="16">
        <v>45853</v>
      </c>
      <c r="X220">
        <v>0</v>
      </c>
      <c r="Y220">
        <v>1290900</v>
      </c>
      <c r="Z220" t="s">
        <v>1568</v>
      </c>
      <c r="AA220" t="s">
        <v>246</v>
      </c>
      <c r="AB220" t="s">
        <v>121</v>
      </c>
      <c r="AC220" t="s">
        <v>255</v>
      </c>
      <c r="AD220" t="s">
        <v>141</v>
      </c>
      <c r="AE220" t="str">
        <f>IF(B220&gt;0,IF(B220&gt;0,(IF(B220&lt;&gt;'PLAN SEMANAL'!$A$2,BLTOTAL!AA220,""))),"")</f>
        <v>AUXILIAR</v>
      </c>
      <c r="AF220" t="str">
        <f>IF(AH220="Completo","Completo",IF(IF(B220&gt;0,_xlfn.XLOOKUP(B220,'Detalle reservas completas fesa'!K:K,'Detalle reservas completas fesa'!Q:Q,_xlfn.XLOOKUP(B220,'MB25'!L:L,'MB25'!Q:Q,"Incompleto")),"")="PENDIENTE","Incompleto",IF(B220&gt;0,_xlfn.XLOOKUP(B220,'Detalle reservas completas fesa'!K:K,'Detalle reservas completas fesa'!Q:Q,IF(AD220="SIN MATERIAL","Completo",IF(AD220="COMPLETO","Completo","Incompleto"))))))</f>
        <v>Incompleto</v>
      </c>
      <c r="AG220">
        <f>IF(B220&gt;0,_xlfn.XLOOKUP(B220,IW49BLTOTAL!A:A,IW49BLTOTAL!H:H),"")</f>
        <v>6</v>
      </c>
      <c r="AH220" t="str">
        <f>IF(IFERROR(_xlfn.XLOOKUP(B220,'Detalle custodia'!B:B,'Detalle custodia'!O:O),"")="custodia","Completo","")</f>
        <v/>
      </c>
    </row>
    <row r="221" spans="1:34" x14ac:dyDescent="0.35">
      <c r="A221" t="s">
        <v>126</v>
      </c>
      <c r="B221">
        <v>6616648</v>
      </c>
      <c r="C221" t="s">
        <v>123</v>
      </c>
      <c r="D221" t="s">
        <v>6262</v>
      </c>
      <c r="E221" t="s">
        <v>310</v>
      </c>
      <c r="F221" t="s">
        <v>133</v>
      </c>
      <c r="G221" t="s">
        <v>132</v>
      </c>
      <c r="H221" s="16">
        <v>45873</v>
      </c>
      <c r="I221" s="16">
        <v>45873</v>
      </c>
      <c r="J221" t="s">
        <v>856</v>
      </c>
      <c r="K221">
        <v>1210101</v>
      </c>
      <c r="L221" t="s">
        <v>391</v>
      </c>
      <c r="O221">
        <v>10014657</v>
      </c>
      <c r="P221" t="s">
        <v>126</v>
      </c>
      <c r="Q221">
        <v>0</v>
      </c>
      <c r="R221" t="s">
        <v>342</v>
      </c>
      <c r="S221" t="s">
        <v>342</v>
      </c>
      <c r="T221">
        <v>11606159</v>
      </c>
      <c r="U221" s="16">
        <v>45830</v>
      </c>
      <c r="V221" s="16">
        <v>45873</v>
      </c>
      <c r="W221" s="16">
        <v>45833</v>
      </c>
      <c r="X221">
        <v>0</v>
      </c>
      <c r="Y221">
        <v>1290900</v>
      </c>
      <c r="Z221" t="s">
        <v>1568</v>
      </c>
      <c r="AA221" t="s">
        <v>248</v>
      </c>
      <c r="AB221" t="s">
        <v>121</v>
      </c>
      <c r="AC221" t="s">
        <v>255</v>
      </c>
      <c r="AD221" t="s">
        <v>141</v>
      </c>
      <c r="AE221" t="str">
        <f>IF(B221&gt;0,IF(B221&gt;0,(IF(B221&lt;&gt;'PLAN SEMANAL'!$A$2,BLTOTAL!AA221,""))),"")</f>
        <v>PERFORACIO</v>
      </c>
      <c r="AF221" t="str">
        <f>IF(AH221="Completo","Completo",IF(IF(B221&gt;0,_xlfn.XLOOKUP(B221,'Detalle reservas completas fesa'!K:K,'Detalle reservas completas fesa'!Q:Q,_xlfn.XLOOKUP(B221,'MB25'!L:L,'MB25'!Q:Q,"Incompleto")),"")="PENDIENTE","Incompleto",IF(B221&gt;0,_xlfn.XLOOKUP(B221,'Detalle reservas completas fesa'!K:K,'Detalle reservas completas fesa'!Q:Q,IF(AD221="SIN MATERIAL","Completo",IF(AD221="COMPLETO","Completo","Incompleto"))))))</f>
        <v>Incompleto</v>
      </c>
      <c r="AG221">
        <f>IF(B221&gt;0,_xlfn.XLOOKUP(B221,IW49BLTOTAL!A:A,IW49BLTOTAL!H:H),"")</f>
        <v>12</v>
      </c>
      <c r="AH221" t="str">
        <f>IF(IFERROR(_xlfn.XLOOKUP(B221,'Detalle custodia'!B:B,'Detalle custodia'!O:O),"")="custodia","Completo","")</f>
        <v/>
      </c>
    </row>
    <row r="222" spans="1:34" x14ac:dyDescent="0.35">
      <c r="A222" t="s">
        <v>126</v>
      </c>
      <c r="B222">
        <v>6616647</v>
      </c>
      <c r="C222" t="s">
        <v>123</v>
      </c>
      <c r="D222" t="s">
        <v>6263</v>
      </c>
      <c r="E222" t="s">
        <v>310</v>
      </c>
      <c r="F222" t="s">
        <v>133</v>
      </c>
      <c r="G222" t="s">
        <v>147</v>
      </c>
      <c r="H222" s="16">
        <v>45889</v>
      </c>
      <c r="I222" s="16">
        <v>45889</v>
      </c>
      <c r="J222" t="s">
        <v>856</v>
      </c>
      <c r="K222">
        <v>1210101</v>
      </c>
      <c r="L222" t="s">
        <v>391</v>
      </c>
      <c r="O222">
        <v>10014657</v>
      </c>
      <c r="P222" t="s">
        <v>126</v>
      </c>
      <c r="Q222">
        <v>0</v>
      </c>
      <c r="R222" t="s">
        <v>342</v>
      </c>
      <c r="S222" t="s">
        <v>296</v>
      </c>
      <c r="T222">
        <v>11606350</v>
      </c>
      <c r="U222" s="16">
        <v>45830</v>
      </c>
      <c r="V222" s="16">
        <v>45889</v>
      </c>
      <c r="W222" s="16">
        <v>45848</v>
      </c>
      <c r="X222">
        <v>0</v>
      </c>
      <c r="Y222">
        <v>1290900</v>
      </c>
      <c r="Z222" t="s">
        <v>1568</v>
      </c>
      <c r="AA222" t="s">
        <v>248</v>
      </c>
      <c r="AB222" t="s">
        <v>121</v>
      </c>
      <c r="AC222" t="s">
        <v>255</v>
      </c>
      <c r="AD222" t="s">
        <v>141</v>
      </c>
      <c r="AE222" t="str">
        <f>IF(B222&gt;0,IF(B222&gt;0,(IF(B222&lt;&gt;'PLAN SEMANAL'!$A$2,BLTOTAL!AA222,""))),"")</f>
        <v>PERFORACIO</v>
      </c>
      <c r="AF222" t="str">
        <f>IF(AH222="Completo","Completo",IF(IF(B222&gt;0,_xlfn.XLOOKUP(B222,'Detalle reservas completas fesa'!K:K,'Detalle reservas completas fesa'!Q:Q,_xlfn.XLOOKUP(B222,'MB25'!L:L,'MB25'!Q:Q,"Incompleto")),"")="PENDIENTE","Incompleto",IF(B222&gt;0,_xlfn.XLOOKUP(B222,'Detalle reservas completas fesa'!K:K,'Detalle reservas completas fesa'!Q:Q,IF(AD222="SIN MATERIAL","Completo",IF(AD222="COMPLETO","Completo","Incompleto"))))))</f>
        <v>Incompleto</v>
      </c>
      <c r="AG222">
        <f>IF(B222&gt;0,_xlfn.XLOOKUP(B222,IW49BLTOTAL!A:A,IW49BLTOTAL!H:H),"")</f>
        <v>2</v>
      </c>
      <c r="AH222" t="str">
        <f>IF(IFERROR(_xlfn.XLOOKUP(B222,'Detalle custodia'!B:B,'Detalle custodia'!O:O),"")="custodia","Completo","")</f>
        <v/>
      </c>
    </row>
    <row r="223" spans="1:34" x14ac:dyDescent="0.35">
      <c r="A223" t="s">
        <v>332</v>
      </c>
      <c r="B223">
        <v>6616609</v>
      </c>
      <c r="C223" t="s">
        <v>129</v>
      </c>
      <c r="D223" t="s">
        <v>6264</v>
      </c>
      <c r="E223" t="s">
        <v>310</v>
      </c>
      <c r="F223" t="s">
        <v>379</v>
      </c>
      <c r="G223" t="s">
        <v>336</v>
      </c>
      <c r="H223" s="16">
        <v>45834</v>
      </c>
      <c r="I223" s="16">
        <v>45834</v>
      </c>
      <c r="J223" t="s">
        <v>5404</v>
      </c>
      <c r="K223">
        <v>1215150</v>
      </c>
      <c r="L223" t="s">
        <v>333</v>
      </c>
      <c r="O223">
        <v>10014639</v>
      </c>
      <c r="P223" t="s">
        <v>332</v>
      </c>
      <c r="Q223">
        <v>0</v>
      </c>
      <c r="R223" t="s">
        <v>3891</v>
      </c>
      <c r="S223" t="s">
        <v>262</v>
      </c>
      <c r="T223">
        <v>11608616</v>
      </c>
      <c r="U223" s="16">
        <v>45830</v>
      </c>
      <c r="V223" s="16">
        <v>45834</v>
      </c>
      <c r="W223" s="16">
        <v>45836</v>
      </c>
      <c r="X223">
        <v>0</v>
      </c>
      <c r="Y223">
        <v>1290900</v>
      </c>
      <c r="Z223" t="s">
        <v>1568</v>
      </c>
      <c r="AA223" t="s">
        <v>246</v>
      </c>
      <c r="AB223" t="s">
        <v>121</v>
      </c>
      <c r="AC223" t="s">
        <v>255</v>
      </c>
      <c r="AD223" t="s">
        <v>189</v>
      </c>
      <c r="AE223" t="str">
        <f>IF(B223&gt;0,IF(B223&gt;0,(IF(B223&lt;&gt;'PLAN SEMANAL'!$A$2,BLTOTAL!AA223,""))),"")</f>
        <v>AUXILIAR</v>
      </c>
      <c r="AF223" t="str">
        <f>IF(AH223="Completo","Completo",IF(IF(B223&gt;0,_xlfn.XLOOKUP(B223,'Detalle reservas completas fesa'!K:K,'Detalle reservas completas fesa'!Q:Q,_xlfn.XLOOKUP(B223,'MB25'!L:L,'MB25'!Q:Q,"Incompleto")),"")="PENDIENTE","Incompleto",IF(B223&gt;0,_xlfn.XLOOKUP(B223,'Detalle reservas completas fesa'!K:K,'Detalle reservas completas fesa'!Q:Q,IF(AD223="SIN MATERIAL","Completo",IF(AD223="COMPLETO","Completo","Incompleto"))))))</f>
        <v>Completo</v>
      </c>
      <c r="AG223">
        <f>IF(B223&gt;0,_xlfn.XLOOKUP(B223,IW49BLTOTAL!A:A,IW49BLTOTAL!H:H),"")</f>
        <v>4</v>
      </c>
      <c r="AH223" t="str">
        <f>IF(IFERROR(_xlfn.XLOOKUP(B223,'Detalle custodia'!B:B,'Detalle custodia'!O:O),"")="custodia","Completo","")</f>
        <v/>
      </c>
    </row>
    <row r="224" spans="1:34" x14ac:dyDescent="0.35">
      <c r="A224" t="s">
        <v>403</v>
      </c>
      <c r="B224">
        <v>6616583</v>
      </c>
      <c r="C224" t="s">
        <v>129</v>
      </c>
      <c r="D224" t="s">
        <v>6265</v>
      </c>
      <c r="E224" t="s">
        <v>310</v>
      </c>
      <c r="F224" t="s">
        <v>259</v>
      </c>
      <c r="G224" t="s">
        <v>192</v>
      </c>
      <c r="H224" s="16">
        <v>45830</v>
      </c>
      <c r="K224">
        <v>1213130</v>
      </c>
      <c r="L224" t="s">
        <v>404</v>
      </c>
      <c r="O224">
        <v>10014622</v>
      </c>
      <c r="P224" t="s">
        <v>403</v>
      </c>
      <c r="Q224">
        <v>186.02</v>
      </c>
      <c r="R224" t="s">
        <v>308</v>
      </c>
      <c r="S224" t="s">
        <v>308</v>
      </c>
      <c r="T224">
        <v>11608638</v>
      </c>
      <c r="U224" s="16">
        <v>45830</v>
      </c>
      <c r="V224" s="16">
        <v>45830</v>
      </c>
      <c r="W224" s="16">
        <v>45830</v>
      </c>
      <c r="X224">
        <v>186.02</v>
      </c>
      <c r="Y224">
        <v>1290900</v>
      </c>
      <c r="Z224" t="s">
        <v>1568</v>
      </c>
      <c r="AA224" t="s">
        <v>245</v>
      </c>
      <c r="AB224" t="s">
        <v>121</v>
      </c>
      <c r="AC224" t="s">
        <v>255</v>
      </c>
      <c r="AD224" t="s">
        <v>141</v>
      </c>
      <c r="AE224" t="str">
        <f>IF(B224&gt;0,IF(B224&gt;0,(IF(B224&lt;&gt;'PLAN SEMANAL'!$A$2,BLTOTAL!AA224,""))),"")</f>
        <v>ACARREO</v>
      </c>
      <c r="AF224" t="str">
        <f>IF(AH224="Completo","Completo",IF(IF(B224&gt;0,_xlfn.XLOOKUP(B224,'Detalle reservas completas fesa'!K:K,'Detalle reservas completas fesa'!Q:Q,_xlfn.XLOOKUP(B224,'MB25'!L:L,'MB25'!Q:Q,"Incompleto")),"")="PENDIENTE","Incompleto",IF(B224&gt;0,_xlfn.XLOOKUP(B224,'Detalle reservas completas fesa'!K:K,'Detalle reservas completas fesa'!Q:Q,IF(AD224="SIN MATERIAL","Completo",IF(AD224="COMPLETO","Completo","Incompleto"))))))</f>
        <v>Incompleto</v>
      </c>
      <c r="AG224">
        <f>IF(B224&gt;0,_xlfn.XLOOKUP(B224,IW49BLTOTAL!A:A,IW49BLTOTAL!H:H),"")</f>
        <v>0</v>
      </c>
      <c r="AH224" t="str">
        <f>IF(IFERROR(_xlfn.XLOOKUP(B224,'Detalle custodia'!B:B,'Detalle custodia'!O:O),"")="custodia","Completo","")</f>
        <v/>
      </c>
    </row>
    <row r="225" spans="1:34" x14ac:dyDescent="0.35">
      <c r="A225" t="s">
        <v>324</v>
      </c>
      <c r="B225">
        <v>6616580</v>
      </c>
      <c r="C225" t="s">
        <v>138</v>
      </c>
      <c r="D225" t="s">
        <v>6266</v>
      </c>
      <c r="E225" t="s">
        <v>310</v>
      </c>
      <c r="F225" t="s">
        <v>125</v>
      </c>
      <c r="G225" t="s">
        <v>192</v>
      </c>
      <c r="H225" s="16">
        <v>45845</v>
      </c>
      <c r="I225" s="16">
        <v>45845</v>
      </c>
      <c r="J225" t="s">
        <v>856</v>
      </c>
      <c r="K225">
        <v>2230130</v>
      </c>
      <c r="L225" t="s">
        <v>325</v>
      </c>
      <c r="O225">
        <v>10017213</v>
      </c>
      <c r="P225" t="s">
        <v>146</v>
      </c>
      <c r="Q225">
        <v>1137.6300000000001</v>
      </c>
      <c r="R225" t="s">
        <v>347</v>
      </c>
      <c r="S225" t="s">
        <v>308</v>
      </c>
      <c r="T225">
        <v>11608863</v>
      </c>
      <c r="U225" s="16">
        <v>45830</v>
      </c>
      <c r="V225" s="16">
        <v>45845</v>
      </c>
      <c r="W225" s="16">
        <v>45848</v>
      </c>
      <c r="X225">
        <v>1137.6300000000001</v>
      </c>
      <c r="Y225">
        <v>1290900</v>
      </c>
      <c r="Z225" t="s">
        <v>1568</v>
      </c>
      <c r="AA225" t="s">
        <v>249</v>
      </c>
      <c r="AB225" t="s">
        <v>121</v>
      </c>
      <c r="AC225" t="s">
        <v>255</v>
      </c>
      <c r="AD225" t="s">
        <v>135</v>
      </c>
      <c r="AE225" t="str">
        <f>IF(B225&gt;0,IF(B225&gt;0,(IF(B225&lt;&gt;'PLAN SEMANAL'!$A$2,BLTOTAL!AA225,""))),"")</f>
        <v>SOPORTE</v>
      </c>
      <c r="AF225" t="str">
        <f>IF(AH225="Completo","Completo",IF(IF(B225&gt;0,_xlfn.XLOOKUP(B225,'Detalle reservas completas fesa'!K:K,'Detalle reservas completas fesa'!Q:Q,_xlfn.XLOOKUP(B225,'MB25'!L:L,'MB25'!Q:Q,"Incompleto")),"")="PENDIENTE","Incompleto",IF(B225&gt;0,_xlfn.XLOOKUP(B225,'Detalle reservas completas fesa'!K:K,'Detalle reservas completas fesa'!Q:Q,IF(AD225="SIN MATERIAL","Completo",IF(AD225="COMPLETO","Completo","Incompleto"))))))</f>
        <v>Completo</v>
      </c>
      <c r="AG225">
        <f>IF(B225&gt;0,_xlfn.XLOOKUP(B225,IW49BLTOTAL!A:A,IW49BLTOTAL!H:H),"")</f>
        <v>16</v>
      </c>
      <c r="AH225" t="str">
        <f>IF(IFERROR(_xlfn.XLOOKUP(B225,'Detalle custodia'!B:B,'Detalle custodia'!O:O),"")="custodia","Completo","")</f>
        <v/>
      </c>
    </row>
    <row r="226" spans="1:34" x14ac:dyDescent="0.35">
      <c r="A226" t="s">
        <v>221</v>
      </c>
      <c r="B226">
        <v>6616467</v>
      </c>
      <c r="C226" t="s">
        <v>129</v>
      </c>
      <c r="D226" t="s">
        <v>6267</v>
      </c>
      <c r="E226" t="s">
        <v>310</v>
      </c>
      <c r="F226" t="s">
        <v>133</v>
      </c>
      <c r="G226" t="s">
        <v>132</v>
      </c>
      <c r="H226" s="16">
        <v>45897</v>
      </c>
      <c r="J226" t="s">
        <v>856</v>
      </c>
      <c r="K226">
        <v>1215156</v>
      </c>
      <c r="L226" t="s">
        <v>309</v>
      </c>
      <c r="O226">
        <v>10014650</v>
      </c>
      <c r="P226" t="s">
        <v>221</v>
      </c>
      <c r="Q226">
        <v>0</v>
      </c>
      <c r="R226" t="s">
        <v>3901</v>
      </c>
      <c r="S226" t="s">
        <v>342</v>
      </c>
      <c r="T226">
        <v>11600844</v>
      </c>
      <c r="U226" s="16">
        <v>45829</v>
      </c>
      <c r="V226" s="16">
        <v>45897</v>
      </c>
      <c r="W226" s="16">
        <v>45832</v>
      </c>
      <c r="X226">
        <v>0</v>
      </c>
      <c r="Y226">
        <v>1290900</v>
      </c>
      <c r="Z226" t="s">
        <v>1568</v>
      </c>
      <c r="AA226" t="s">
        <v>246</v>
      </c>
      <c r="AB226" t="s">
        <v>121</v>
      </c>
      <c r="AC226" t="s">
        <v>255</v>
      </c>
      <c r="AD226" t="s">
        <v>141</v>
      </c>
      <c r="AE226" t="str">
        <f>IF(B226&gt;0,IF(B226&gt;0,(IF(B226&lt;&gt;'PLAN SEMANAL'!$A$2,BLTOTAL!AA226,""))),"")</f>
        <v>AUXILIAR</v>
      </c>
      <c r="AF226" t="str">
        <f>IF(AH226="Completo","Completo",IF(IF(B226&gt;0,_xlfn.XLOOKUP(B226,'Detalle reservas completas fesa'!K:K,'Detalle reservas completas fesa'!Q:Q,_xlfn.XLOOKUP(B226,'MB25'!L:L,'MB25'!Q:Q,"Incompleto")),"")="PENDIENTE","Incompleto",IF(B226&gt;0,_xlfn.XLOOKUP(B226,'Detalle reservas completas fesa'!K:K,'Detalle reservas completas fesa'!Q:Q,IF(AD226="SIN MATERIAL","Completo",IF(AD226="COMPLETO","Completo","Incompleto"))))))</f>
        <v>Incompleto</v>
      </c>
      <c r="AG226">
        <f>IF(B226&gt;0,_xlfn.XLOOKUP(B226,IW49BLTOTAL!A:A,IW49BLTOTAL!H:H),"")</f>
        <v>6</v>
      </c>
      <c r="AH226" t="str">
        <f>IF(IFERROR(_xlfn.XLOOKUP(B226,'Detalle custodia'!B:B,'Detalle custodia'!O:O),"")="custodia","Completo","")</f>
        <v/>
      </c>
    </row>
    <row r="227" spans="1:34" x14ac:dyDescent="0.35">
      <c r="A227" t="s">
        <v>221</v>
      </c>
      <c r="B227">
        <v>6616466</v>
      </c>
      <c r="C227" t="s">
        <v>129</v>
      </c>
      <c r="D227" t="s">
        <v>5519</v>
      </c>
      <c r="E227" t="s">
        <v>310</v>
      </c>
      <c r="F227" t="s">
        <v>133</v>
      </c>
      <c r="G227" t="s">
        <v>132</v>
      </c>
      <c r="H227" s="16">
        <v>45896</v>
      </c>
      <c r="J227" t="s">
        <v>856</v>
      </c>
      <c r="K227">
        <v>1215156</v>
      </c>
      <c r="L227" t="s">
        <v>309</v>
      </c>
      <c r="O227">
        <v>10014650</v>
      </c>
      <c r="P227" t="s">
        <v>221</v>
      </c>
      <c r="Q227">
        <v>0</v>
      </c>
      <c r="R227" t="s">
        <v>3901</v>
      </c>
      <c r="S227" t="s">
        <v>342</v>
      </c>
      <c r="T227">
        <v>11600320</v>
      </c>
      <c r="U227" s="16">
        <v>45829</v>
      </c>
      <c r="V227" s="16">
        <v>45896</v>
      </c>
      <c r="W227" s="16">
        <v>45832</v>
      </c>
      <c r="X227">
        <v>0</v>
      </c>
      <c r="Y227">
        <v>1290900</v>
      </c>
      <c r="Z227" t="s">
        <v>1568</v>
      </c>
      <c r="AA227" t="s">
        <v>246</v>
      </c>
      <c r="AB227" t="s">
        <v>121</v>
      </c>
      <c r="AC227" t="s">
        <v>255</v>
      </c>
      <c r="AD227" t="s">
        <v>141</v>
      </c>
      <c r="AE227" t="str">
        <f>IF(B227&gt;0,IF(B227&gt;0,(IF(B227&lt;&gt;'PLAN SEMANAL'!$A$2,BLTOTAL!AA227,""))),"")</f>
        <v>AUXILIAR</v>
      </c>
      <c r="AF227" t="str">
        <f>IF(AH227="Completo","Completo",IF(IF(B227&gt;0,_xlfn.XLOOKUP(B227,'Detalle reservas completas fesa'!K:K,'Detalle reservas completas fesa'!Q:Q,_xlfn.XLOOKUP(B227,'MB25'!L:L,'MB25'!Q:Q,"Incompleto")),"")="PENDIENTE","Incompleto",IF(B227&gt;0,_xlfn.XLOOKUP(B227,'Detalle reservas completas fesa'!K:K,'Detalle reservas completas fesa'!Q:Q,IF(AD227="SIN MATERIAL","Completo",IF(AD227="COMPLETO","Completo","Incompleto"))))))</f>
        <v>Incompleto</v>
      </c>
      <c r="AG227">
        <f>IF(B227&gt;0,_xlfn.XLOOKUP(B227,IW49BLTOTAL!A:A,IW49BLTOTAL!H:H),"")</f>
        <v>1</v>
      </c>
      <c r="AH227" t="str">
        <f>IF(IFERROR(_xlfn.XLOOKUP(B227,'Detalle custodia'!B:B,'Detalle custodia'!O:O),"")="custodia","Completo","")</f>
        <v/>
      </c>
    </row>
    <row r="228" spans="1:34" x14ac:dyDescent="0.35">
      <c r="A228" t="s">
        <v>221</v>
      </c>
      <c r="B228">
        <v>6616465</v>
      </c>
      <c r="C228" t="s">
        <v>129</v>
      </c>
      <c r="D228" t="s">
        <v>6268</v>
      </c>
      <c r="E228" t="s">
        <v>310</v>
      </c>
      <c r="F228" t="s">
        <v>133</v>
      </c>
      <c r="G228" t="s">
        <v>132</v>
      </c>
      <c r="H228" s="16">
        <v>45896</v>
      </c>
      <c r="J228" t="s">
        <v>856</v>
      </c>
      <c r="K228">
        <v>1215156</v>
      </c>
      <c r="L228" t="s">
        <v>309</v>
      </c>
      <c r="O228">
        <v>10014650</v>
      </c>
      <c r="P228" t="s">
        <v>221</v>
      </c>
      <c r="Q228">
        <v>0</v>
      </c>
      <c r="R228" t="s">
        <v>3901</v>
      </c>
      <c r="S228" t="s">
        <v>342</v>
      </c>
      <c r="T228">
        <v>11600317</v>
      </c>
      <c r="U228" s="16">
        <v>45829</v>
      </c>
      <c r="V228" s="16">
        <v>45896</v>
      </c>
      <c r="W228" s="16">
        <v>45832</v>
      </c>
      <c r="X228">
        <v>0</v>
      </c>
      <c r="Y228">
        <v>1290900</v>
      </c>
      <c r="Z228" t="s">
        <v>1568</v>
      </c>
      <c r="AA228" t="s">
        <v>246</v>
      </c>
      <c r="AB228" t="s">
        <v>121</v>
      </c>
      <c r="AC228" t="s">
        <v>255</v>
      </c>
      <c r="AD228" t="s">
        <v>141</v>
      </c>
      <c r="AE228" t="str">
        <f>IF(B228&gt;0,IF(B228&gt;0,(IF(B228&lt;&gt;'PLAN SEMANAL'!$A$2,BLTOTAL!AA228,""))),"")</f>
        <v>AUXILIAR</v>
      </c>
      <c r="AF228" t="str">
        <f>IF(AH228="Completo","Completo",IF(IF(B228&gt;0,_xlfn.XLOOKUP(B228,'Detalle reservas completas fesa'!K:K,'Detalle reservas completas fesa'!Q:Q,_xlfn.XLOOKUP(B228,'MB25'!L:L,'MB25'!Q:Q,"Incompleto")),"")="PENDIENTE","Incompleto",IF(B228&gt;0,_xlfn.XLOOKUP(B228,'Detalle reservas completas fesa'!K:K,'Detalle reservas completas fesa'!Q:Q,IF(AD228="SIN MATERIAL","Completo",IF(AD228="COMPLETO","Completo","Incompleto"))))))</f>
        <v>Incompleto</v>
      </c>
      <c r="AG228">
        <f>IF(B228&gt;0,_xlfn.XLOOKUP(B228,IW49BLTOTAL!A:A,IW49BLTOTAL!H:H),"")</f>
        <v>3</v>
      </c>
      <c r="AH228" t="str">
        <f>IF(IFERROR(_xlfn.XLOOKUP(B228,'Detalle custodia'!B:B,'Detalle custodia'!O:O),"")="custodia","Completo","")</f>
        <v/>
      </c>
    </row>
    <row r="229" spans="1:34" x14ac:dyDescent="0.35">
      <c r="A229" t="s">
        <v>221</v>
      </c>
      <c r="B229">
        <v>6616463</v>
      </c>
      <c r="C229" t="s">
        <v>129</v>
      </c>
      <c r="D229" t="s">
        <v>6269</v>
      </c>
      <c r="E229" t="s">
        <v>310</v>
      </c>
      <c r="F229" t="s">
        <v>259</v>
      </c>
      <c r="G229" t="s">
        <v>124</v>
      </c>
      <c r="H229" s="16">
        <v>45852</v>
      </c>
      <c r="I229" s="16">
        <v>45858</v>
      </c>
      <c r="J229" t="s">
        <v>5407</v>
      </c>
      <c r="K229">
        <v>1215156</v>
      </c>
      <c r="L229" t="s">
        <v>309</v>
      </c>
      <c r="O229">
        <v>10014650</v>
      </c>
      <c r="P229" t="s">
        <v>221</v>
      </c>
      <c r="Q229">
        <v>0</v>
      </c>
      <c r="R229" t="s">
        <v>3901</v>
      </c>
      <c r="S229" t="s">
        <v>343</v>
      </c>
      <c r="T229">
        <v>11600305</v>
      </c>
      <c r="U229" s="16">
        <v>45829</v>
      </c>
      <c r="V229" s="16">
        <v>45852</v>
      </c>
      <c r="W229" s="16">
        <v>45851</v>
      </c>
      <c r="X229">
        <v>0</v>
      </c>
      <c r="Y229">
        <v>1290900</v>
      </c>
      <c r="Z229" t="s">
        <v>1568</v>
      </c>
      <c r="AA229" t="s">
        <v>246</v>
      </c>
      <c r="AB229" t="s">
        <v>121</v>
      </c>
      <c r="AC229" t="s">
        <v>255</v>
      </c>
      <c r="AD229" t="s">
        <v>122</v>
      </c>
      <c r="AE229" t="str">
        <f>IF(B229&gt;0,IF(B229&gt;0,(IF(B229&lt;&gt;'PLAN SEMANAL'!$A$2,BLTOTAL!AA229,""))),"")</f>
        <v>AUXILIAR</v>
      </c>
      <c r="AF229" t="str">
        <f>IF(AH229="Completo","Completo",IF(IF(B229&gt;0,_xlfn.XLOOKUP(B229,'Detalle reservas completas fesa'!K:K,'Detalle reservas completas fesa'!Q:Q,_xlfn.XLOOKUP(B229,'MB25'!L:L,'MB25'!Q:Q,"Incompleto")),"")="PENDIENTE","Incompleto",IF(B229&gt;0,_xlfn.XLOOKUP(B229,'Detalle reservas completas fesa'!K:K,'Detalle reservas completas fesa'!Q:Q,IF(AD229="SIN MATERIAL","Completo",IF(AD229="COMPLETO","Completo","Incompleto"))))))</f>
        <v>Completo</v>
      </c>
      <c r="AG229">
        <f>IF(B229&gt;0,_xlfn.XLOOKUP(B229,IW49BLTOTAL!A:A,IW49BLTOTAL!H:H),"")</f>
        <v>1</v>
      </c>
      <c r="AH229" t="str">
        <f>IF(IFERROR(_xlfn.XLOOKUP(B229,'Detalle custodia'!B:B,'Detalle custodia'!O:O),"")="custodia","Completo","")</f>
        <v/>
      </c>
    </row>
    <row r="230" spans="1:34" x14ac:dyDescent="0.35">
      <c r="A230" t="s">
        <v>155</v>
      </c>
      <c r="B230">
        <v>6616461</v>
      </c>
      <c r="C230" t="s">
        <v>129</v>
      </c>
      <c r="D230" t="s">
        <v>6270</v>
      </c>
      <c r="E230" t="s">
        <v>310</v>
      </c>
      <c r="F230" t="s">
        <v>133</v>
      </c>
      <c r="G230" t="s">
        <v>132</v>
      </c>
      <c r="H230" s="16">
        <v>45891</v>
      </c>
      <c r="I230" s="16">
        <v>45893</v>
      </c>
      <c r="J230" t="s">
        <v>856</v>
      </c>
      <c r="K230">
        <v>1215155</v>
      </c>
      <c r="L230" t="s">
        <v>276</v>
      </c>
      <c r="O230">
        <v>10014647</v>
      </c>
      <c r="P230" t="s">
        <v>155</v>
      </c>
      <c r="Q230">
        <v>0</v>
      </c>
      <c r="R230" t="s">
        <v>3901</v>
      </c>
      <c r="S230" t="s">
        <v>342</v>
      </c>
      <c r="T230">
        <v>11595686</v>
      </c>
      <c r="U230" s="16">
        <v>45829</v>
      </c>
      <c r="V230" s="16">
        <v>45891</v>
      </c>
      <c r="W230" s="16">
        <v>45832</v>
      </c>
      <c r="X230">
        <v>0</v>
      </c>
      <c r="Y230">
        <v>1290900</v>
      </c>
      <c r="Z230" t="s">
        <v>1568</v>
      </c>
      <c r="AA230" t="s">
        <v>246</v>
      </c>
      <c r="AB230" t="s">
        <v>121</v>
      </c>
      <c r="AC230" t="s">
        <v>255</v>
      </c>
      <c r="AD230" t="s">
        <v>141</v>
      </c>
      <c r="AE230" t="str">
        <f>IF(B230&gt;0,IF(B230&gt;0,(IF(B230&lt;&gt;'PLAN SEMANAL'!$A$2,BLTOTAL!AA230,""))),"")</f>
        <v>AUXILIAR</v>
      </c>
      <c r="AF230" t="str">
        <f>IF(AH230="Completo","Completo",IF(IF(B230&gt;0,_xlfn.XLOOKUP(B230,'Detalle reservas completas fesa'!K:K,'Detalle reservas completas fesa'!Q:Q,_xlfn.XLOOKUP(B230,'MB25'!L:L,'MB25'!Q:Q,"Incompleto")),"")="PENDIENTE","Incompleto",IF(B230&gt;0,_xlfn.XLOOKUP(B230,'Detalle reservas completas fesa'!K:K,'Detalle reservas completas fesa'!Q:Q,IF(AD230="SIN MATERIAL","Completo",IF(AD230="COMPLETO","Completo","Incompleto"))))))</f>
        <v>Incompleto</v>
      </c>
      <c r="AG230">
        <f>IF(B230&gt;0,_xlfn.XLOOKUP(B230,IW49BLTOTAL!A:A,IW49BLTOTAL!H:H),"")</f>
        <v>1</v>
      </c>
      <c r="AH230" t="str">
        <f>IF(IFERROR(_xlfn.XLOOKUP(B230,'Detalle custodia'!B:B,'Detalle custodia'!O:O),"")="custodia","Completo","")</f>
        <v/>
      </c>
    </row>
    <row r="231" spans="1:34" x14ac:dyDescent="0.35">
      <c r="A231" t="s">
        <v>155</v>
      </c>
      <c r="B231">
        <v>6616437</v>
      </c>
      <c r="C231" t="s">
        <v>129</v>
      </c>
      <c r="D231" t="s">
        <v>6271</v>
      </c>
      <c r="E231" t="s">
        <v>310</v>
      </c>
      <c r="F231" t="s">
        <v>133</v>
      </c>
      <c r="G231" t="s">
        <v>132</v>
      </c>
      <c r="H231" s="16">
        <v>45881</v>
      </c>
      <c r="I231" s="16">
        <v>45883</v>
      </c>
      <c r="J231" t="s">
        <v>856</v>
      </c>
      <c r="K231">
        <v>1215155</v>
      </c>
      <c r="L231" t="s">
        <v>276</v>
      </c>
      <c r="O231">
        <v>10014647</v>
      </c>
      <c r="P231" t="s">
        <v>155</v>
      </c>
      <c r="Q231">
        <v>0</v>
      </c>
      <c r="R231" t="s">
        <v>3901</v>
      </c>
      <c r="S231" t="s">
        <v>342</v>
      </c>
      <c r="T231">
        <v>11591848</v>
      </c>
      <c r="U231" s="16">
        <v>45829</v>
      </c>
      <c r="V231" s="16">
        <v>45881</v>
      </c>
      <c r="W231" s="16">
        <v>45832</v>
      </c>
      <c r="X231">
        <v>0</v>
      </c>
      <c r="Y231">
        <v>1290900</v>
      </c>
      <c r="Z231" t="s">
        <v>1568</v>
      </c>
      <c r="AA231" t="s">
        <v>246</v>
      </c>
      <c r="AB231" t="s">
        <v>121</v>
      </c>
      <c r="AC231" t="s">
        <v>255</v>
      </c>
      <c r="AD231" t="s">
        <v>141</v>
      </c>
      <c r="AE231" t="str">
        <f>IF(B231&gt;0,IF(B231&gt;0,(IF(B231&lt;&gt;'PLAN SEMANAL'!$A$2,BLTOTAL!AA231,""))),"")</f>
        <v>AUXILIAR</v>
      </c>
      <c r="AF231" t="str">
        <f>IF(AH231="Completo","Completo",IF(IF(B231&gt;0,_xlfn.XLOOKUP(B231,'Detalle reservas completas fesa'!K:K,'Detalle reservas completas fesa'!Q:Q,_xlfn.XLOOKUP(B231,'MB25'!L:L,'MB25'!Q:Q,"Incompleto")),"")="PENDIENTE","Incompleto",IF(B231&gt;0,_xlfn.XLOOKUP(B231,'Detalle reservas completas fesa'!K:K,'Detalle reservas completas fesa'!Q:Q,IF(AD231="SIN MATERIAL","Completo",IF(AD231="COMPLETO","Completo","Incompleto"))))))</f>
        <v>Incompleto</v>
      </c>
      <c r="AG231">
        <f>IF(B231&gt;0,_xlfn.XLOOKUP(B231,IW49BLTOTAL!A:A,IW49BLTOTAL!H:H),"")</f>
        <v>6</v>
      </c>
      <c r="AH231" t="str">
        <f>IF(IFERROR(_xlfn.XLOOKUP(B231,'Detalle custodia'!B:B,'Detalle custodia'!O:O),"")="custodia","Completo","")</f>
        <v/>
      </c>
    </row>
    <row r="232" spans="1:34" x14ac:dyDescent="0.35">
      <c r="A232" t="s">
        <v>178</v>
      </c>
      <c r="B232">
        <v>6616433</v>
      </c>
      <c r="C232" t="s">
        <v>129</v>
      </c>
      <c r="D232" t="s">
        <v>6272</v>
      </c>
      <c r="E232" t="s">
        <v>310</v>
      </c>
      <c r="F232" t="s">
        <v>133</v>
      </c>
      <c r="G232" t="s">
        <v>132</v>
      </c>
      <c r="H232" s="16">
        <v>45880</v>
      </c>
      <c r="I232" s="16">
        <v>45880</v>
      </c>
      <c r="J232" t="s">
        <v>856</v>
      </c>
      <c r="K232">
        <v>1215154</v>
      </c>
      <c r="L232" t="s">
        <v>392</v>
      </c>
      <c r="O232">
        <v>10014644</v>
      </c>
      <c r="P232" t="s">
        <v>178</v>
      </c>
      <c r="Q232">
        <v>0</v>
      </c>
      <c r="R232" t="s">
        <v>3901</v>
      </c>
      <c r="S232" t="s">
        <v>342</v>
      </c>
      <c r="T232">
        <v>11601633</v>
      </c>
      <c r="U232" s="16">
        <v>45829</v>
      </c>
      <c r="V232" s="16">
        <v>45880</v>
      </c>
      <c r="W232" s="16">
        <v>45832</v>
      </c>
      <c r="X232">
        <v>0</v>
      </c>
      <c r="Y232">
        <v>1290900</v>
      </c>
      <c r="Z232" t="s">
        <v>1568</v>
      </c>
      <c r="AA232" t="s">
        <v>246</v>
      </c>
      <c r="AB232" t="s">
        <v>121</v>
      </c>
      <c r="AC232" t="s">
        <v>255</v>
      </c>
      <c r="AD232" t="s">
        <v>141</v>
      </c>
      <c r="AE232" t="str">
        <f>IF(B232&gt;0,IF(B232&gt;0,(IF(B232&lt;&gt;'PLAN SEMANAL'!$A$2,BLTOTAL!AA232,""))),"")</f>
        <v>AUXILIAR</v>
      </c>
      <c r="AF232" t="str">
        <f>IF(AH232="Completo","Completo",IF(IF(B232&gt;0,_xlfn.XLOOKUP(B232,'Detalle reservas completas fesa'!K:K,'Detalle reservas completas fesa'!Q:Q,_xlfn.XLOOKUP(B232,'MB25'!L:L,'MB25'!Q:Q,"Incompleto")),"")="PENDIENTE","Incompleto",IF(B232&gt;0,_xlfn.XLOOKUP(B232,'Detalle reservas completas fesa'!K:K,'Detalle reservas completas fesa'!Q:Q,IF(AD232="SIN MATERIAL","Completo",IF(AD232="COMPLETO","Completo","Incompleto"))))))</f>
        <v>Incompleto</v>
      </c>
      <c r="AG232">
        <f>IF(B232&gt;0,_xlfn.XLOOKUP(B232,IW49BLTOTAL!A:A,IW49BLTOTAL!H:H),"")</f>
        <v>2</v>
      </c>
      <c r="AH232" t="str">
        <f>IF(IFERROR(_xlfn.XLOOKUP(B232,'Detalle custodia'!B:B,'Detalle custodia'!O:O),"")="custodia","Completo","")</f>
        <v/>
      </c>
    </row>
    <row r="233" spans="1:34" x14ac:dyDescent="0.35">
      <c r="A233" t="s">
        <v>187</v>
      </c>
      <c r="B233">
        <v>6616432</v>
      </c>
      <c r="C233" t="s">
        <v>129</v>
      </c>
      <c r="D233" t="s">
        <v>6273</v>
      </c>
      <c r="E233" t="s">
        <v>310</v>
      </c>
      <c r="F233" t="s">
        <v>133</v>
      </c>
      <c r="G233" t="s">
        <v>132</v>
      </c>
      <c r="H233" s="16">
        <v>45870</v>
      </c>
      <c r="I233" s="16">
        <v>45872</v>
      </c>
      <c r="J233" t="s">
        <v>856</v>
      </c>
      <c r="K233">
        <v>1215154</v>
      </c>
      <c r="L233" t="s">
        <v>328</v>
      </c>
      <c r="O233">
        <v>10014643</v>
      </c>
      <c r="P233" t="s">
        <v>187</v>
      </c>
      <c r="Q233">
        <v>0</v>
      </c>
      <c r="R233" t="s">
        <v>3901</v>
      </c>
      <c r="S233" t="s">
        <v>342</v>
      </c>
      <c r="T233">
        <v>11601625</v>
      </c>
      <c r="U233" s="16">
        <v>45829</v>
      </c>
      <c r="V233" s="16">
        <v>45870</v>
      </c>
      <c r="W233" s="16">
        <v>45832</v>
      </c>
      <c r="X233">
        <v>0</v>
      </c>
      <c r="Y233">
        <v>1290900</v>
      </c>
      <c r="Z233" t="s">
        <v>1568</v>
      </c>
      <c r="AA233" t="s">
        <v>246</v>
      </c>
      <c r="AB233" t="s">
        <v>121</v>
      </c>
      <c r="AC233" t="s">
        <v>255</v>
      </c>
      <c r="AD233" t="s">
        <v>141</v>
      </c>
      <c r="AE233" t="str">
        <f>IF(B233&gt;0,IF(B233&gt;0,(IF(B233&lt;&gt;'PLAN SEMANAL'!$A$2,BLTOTAL!AA233,""))),"")</f>
        <v>AUXILIAR</v>
      </c>
      <c r="AF233" t="str">
        <f>IF(AH233="Completo","Completo",IF(IF(B233&gt;0,_xlfn.XLOOKUP(B233,'Detalle reservas completas fesa'!K:K,'Detalle reservas completas fesa'!Q:Q,_xlfn.XLOOKUP(B233,'MB25'!L:L,'MB25'!Q:Q,"Incompleto")),"")="PENDIENTE","Incompleto",IF(B233&gt;0,_xlfn.XLOOKUP(B233,'Detalle reservas completas fesa'!K:K,'Detalle reservas completas fesa'!Q:Q,IF(AD233="SIN MATERIAL","Completo",IF(AD233="COMPLETO","Completo","Incompleto"))))))</f>
        <v>Incompleto</v>
      </c>
      <c r="AG233">
        <f>IF(B233&gt;0,_xlfn.XLOOKUP(B233,IW49BLTOTAL!A:A,IW49BLTOTAL!H:H),"")</f>
        <v>6</v>
      </c>
      <c r="AH233" t="str">
        <f>IF(IFERROR(_xlfn.XLOOKUP(B233,'Detalle custodia'!B:B,'Detalle custodia'!O:O),"")="custodia","Completo","")</f>
        <v/>
      </c>
    </row>
    <row r="234" spans="1:34" x14ac:dyDescent="0.35">
      <c r="A234" t="s">
        <v>216</v>
      </c>
      <c r="B234">
        <v>6616431</v>
      </c>
      <c r="C234" t="s">
        <v>129</v>
      </c>
      <c r="D234" t="s">
        <v>6272</v>
      </c>
      <c r="E234" t="s">
        <v>310</v>
      </c>
      <c r="F234" t="s">
        <v>133</v>
      </c>
      <c r="G234" t="s">
        <v>132</v>
      </c>
      <c r="H234" s="16">
        <v>45870</v>
      </c>
      <c r="I234" s="16">
        <v>45872</v>
      </c>
      <c r="J234" t="s">
        <v>856</v>
      </c>
      <c r="K234">
        <v>1215154</v>
      </c>
      <c r="L234" t="s">
        <v>282</v>
      </c>
      <c r="O234">
        <v>10014642</v>
      </c>
      <c r="P234" t="s">
        <v>216</v>
      </c>
      <c r="Q234">
        <v>0</v>
      </c>
      <c r="R234" t="s">
        <v>3901</v>
      </c>
      <c r="S234" t="s">
        <v>342</v>
      </c>
      <c r="T234">
        <v>11601632</v>
      </c>
      <c r="U234" s="16">
        <v>45829</v>
      </c>
      <c r="V234" s="16">
        <v>45870</v>
      </c>
      <c r="W234" s="16">
        <v>45832</v>
      </c>
      <c r="X234">
        <v>0</v>
      </c>
      <c r="Y234">
        <v>1290900</v>
      </c>
      <c r="Z234" t="s">
        <v>1568</v>
      </c>
      <c r="AA234" t="s">
        <v>246</v>
      </c>
      <c r="AB234" t="s">
        <v>121</v>
      </c>
      <c r="AC234" t="s">
        <v>255</v>
      </c>
      <c r="AD234" t="s">
        <v>141</v>
      </c>
      <c r="AE234" t="str">
        <f>IF(B234&gt;0,IF(B234&gt;0,(IF(B234&lt;&gt;'PLAN SEMANAL'!$A$2,BLTOTAL!AA234,""))),"")</f>
        <v>AUXILIAR</v>
      </c>
      <c r="AF234" t="str">
        <f>IF(AH234="Completo","Completo",IF(IF(B234&gt;0,_xlfn.XLOOKUP(B234,'Detalle reservas completas fesa'!K:K,'Detalle reservas completas fesa'!Q:Q,_xlfn.XLOOKUP(B234,'MB25'!L:L,'MB25'!Q:Q,"Incompleto")),"")="PENDIENTE","Incompleto",IF(B234&gt;0,_xlfn.XLOOKUP(B234,'Detalle reservas completas fesa'!K:K,'Detalle reservas completas fesa'!Q:Q,IF(AD234="SIN MATERIAL","Completo",IF(AD234="COMPLETO","Completo","Incompleto"))))))</f>
        <v>Incompleto</v>
      </c>
      <c r="AG234">
        <f>IF(B234&gt;0,_xlfn.XLOOKUP(B234,IW49BLTOTAL!A:A,IW49BLTOTAL!H:H),"")</f>
        <v>2</v>
      </c>
      <c r="AH234" t="str">
        <f>IF(IFERROR(_xlfn.XLOOKUP(B234,'Detalle custodia'!B:B,'Detalle custodia'!O:O),"")="custodia","Completo","")</f>
        <v/>
      </c>
    </row>
    <row r="235" spans="1:34" x14ac:dyDescent="0.35">
      <c r="A235" t="s">
        <v>198</v>
      </c>
      <c r="B235">
        <v>6616407</v>
      </c>
      <c r="C235" t="s">
        <v>129</v>
      </c>
      <c r="D235" t="s">
        <v>6274</v>
      </c>
      <c r="E235" t="s">
        <v>310</v>
      </c>
      <c r="F235" t="s">
        <v>133</v>
      </c>
      <c r="G235" t="s">
        <v>132</v>
      </c>
      <c r="H235" s="16">
        <v>45897</v>
      </c>
      <c r="J235" t="s">
        <v>856</v>
      </c>
      <c r="K235">
        <v>1215156</v>
      </c>
      <c r="L235" t="s">
        <v>306</v>
      </c>
      <c r="O235">
        <v>10014640</v>
      </c>
      <c r="P235" t="s">
        <v>198</v>
      </c>
      <c r="Q235">
        <v>0</v>
      </c>
      <c r="R235" t="s">
        <v>3901</v>
      </c>
      <c r="S235" t="s">
        <v>342</v>
      </c>
      <c r="T235">
        <v>11600847</v>
      </c>
      <c r="U235" s="16">
        <v>45828</v>
      </c>
      <c r="V235" s="16">
        <v>45897</v>
      </c>
      <c r="W235" s="16">
        <v>45832</v>
      </c>
      <c r="X235">
        <v>0</v>
      </c>
      <c r="Y235">
        <v>1290900</v>
      </c>
      <c r="Z235" t="s">
        <v>1568</v>
      </c>
      <c r="AA235" t="s">
        <v>246</v>
      </c>
      <c r="AB235" t="s">
        <v>121</v>
      </c>
      <c r="AC235" t="s">
        <v>255</v>
      </c>
      <c r="AD235" t="s">
        <v>141</v>
      </c>
      <c r="AE235" t="str">
        <f>IF(B235&gt;0,IF(B235&gt;0,(IF(B235&lt;&gt;'PLAN SEMANAL'!$A$2,BLTOTAL!AA235,""))),"")</f>
        <v>AUXILIAR</v>
      </c>
      <c r="AF235" t="str">
        <f>IF(AH235="Completo","Completo",IF(IF(B235&gt;0,_xlfn.XLOOKUP(B235,'Detalle reservas completas fesa'!K:K,'Detalle reservas completas fesa'!Q:Q,_xlfn.XLOOKUP(B235,'MB25'!L:L,'MB25'!Q:Q,"Incompleto")),"")="PENDIENTE","Incompleto",IF(B235&gt;0,_xlfn.XLOOKUP(B235,'Detalle reservas completas fesa'!K:K,'Detalle reservas completas fesa'!Q:Q,IF(AD235="SIN MATERIAL","Completo",IF(AD235="COMPLETO","Completo","Incompleto"))))))</f>
        <v>Incompleto</v>
      </c>
      <c r="AG235">
        <f>IF(B235&gt;0,_xlfn.XLOOKUP(B235,IW49BLTOTAL!A:A,IW49BLTOTAL!H:H),"")</f>
        <v>3</v>
      </c>
      <c r="AH235" t="str">
        <f>IF(IFERROR(_xlfn.XLOOKUP(B235,'Detalle custodia'!B:B,'Detalle custodia'!O:O),"")="custodia","Completo","")</f>
        <v/>
      </c>
    </row>
    <row r="236" spans="1:34" x14ac:dyDescent="0.35">
      <c r="A236" t="s">
        <v>230</v>
      </c>
      <c r="B236">
        <v>6616403</v>
      </c>
      <c r="C236" t="s">
        <v>129</v>
      </c>
      <c r="D236" t="s">
        <v>6275</v>
      </c>
      <c r="E236" t="s">
        <v>310</v>
      </c>
      <c r="F236" t="s">
        <v>133</v>
      </c>
      <c r="G236" t="s">
        <v>132</v>
      </c>
      <c r="H236" s="16">
        <v>45885</v>
      </c>
      <c r="I236" s="16">
        <v>45887</v>
      </c>
      <c r="J236" t="s">
        <v>856</v>
      </c>
      <c r="K236">
        <v>1215150</v>
      </c>
      <c r="L236" t="s">
        <v>277</v>
      </c>
      <c r="O236">
        <v>10014636</v>
      </c>
      <c r="P236" t="s">
        <v>230</v>
      </c>
      <c r="Q236">
        <v>0</v>
      </c>
      <c r="R236" t="s">
        <v>3901</v>
      </c>
      <c r="S236" t="s">
        <v>342</v>
      </c>
      <c r="T236">
        <v>11593360</v>
      </c>
      <c r="U236" s="16">
        <v>45828</v>
      </c>
      <c r="V236" s="16">
        <v>45885</v>
      </c>
      <c r="W236" s="16">
        <v>45832</v>
      </c>
      <c r="X236">
        <v>0</v>
      </c>
      <c r="Y236">
        <v>1290900</v>
      </c>
      <c r="Z236" t="s">
        <v>1568</v>
      </c>
      <c r="AA236" t="s">
        <v>246</v>
      </c>
      <c r="AB236" t="s">
        <v>121</v>
      </c>
      <c r="AC236" t="s">
        <v>255</v>
      </c>
      <c r="AD236" t="s">
        <v>141</v>
      </c>
      <c r="AE236" t="str">
        <f>IF(B236&gt;0,IF(B236&gt;0,(IF(B236&lt;&gt;'PLAN SEMANAL'!$A$2,BLTOTAL!AA236,""))),"")</f>
        <v>AUXILIAR</v>
      </c>
      <c r="AF236" t="str">
        <f>IF(AH236="Completo","Completo",IF(IF(B236&gt;0,_xlfn.XLOOKUP(B236,'Detalle reservas completas fesa'!K:K,'Detalle reservas completas fesa'!Q:Q,_xlfn.XLOOKUP(B236,'MB25'!L:L,'MB25'!Q:Q,"Incompleto")),"")="PENDIENTE","Incompleto",IF(B236&gt;0,_xlfn.XLOOKUP(B236,'Detalle reservas completas fesa'!K:K,'Detalle reservas completas fesa'!Q:Q,IF(AD236="SIN MATERIAL","Completo",IF(AD236="COMPLETO","Completo","Incompleto"))))))</f>
        <v>Incompleto</v>
      </c>
      <c r="AG236">
        <f>IF(B236&gt;0,_xlfn.XLOOKUP(B236,IW49BLTOTAL!A:A,IW49BLTOTAL!H:H),"")</f>
        <v>1</v>
      </c>
      <c r="AH236" t="str">
        <f>IF(IFERROR(_xlfn.XLOOKUP(B236,'Detalle custodia'!B:B,'Detalle custodia'!O:O),"")="custodia","Completo","")</f>
        <v/>
      </c>
    </row>
    <row r="237" spans="1:34" x14ac:dyDescent="0.35">
      <c r="A237" t="s">
        <v>324</v>
      </c>
      <c r="B237">
        <v>6616401</v>
      </c>
      <c r="C237" t="s">
        <v>138</v>
      </c>
      <c r="D237" t="s">
        <v>6276</v>
      </c>
      <c r="E237" t="s">
        <v>310</v>
      </c>
      <c r="F237" t="s">
        <v>259</v>
      </c>
      <c r="G237" t="s">
        <v>425</v>
      </c>
      <c r="H237" s="16">
        <v>45839</v>
      </c>
      <c r="I237" s="16">
        <v>45839</v>
      </c>
      <c r="J237" t="s">
        <v>5405</v>
      </c>
      <c r="K237">
        <v>1291900</v>
      </c>
      <c r="L237" t="s">
        <v>325</v>
      </c>
      <c r="M237" s="16">
        <v>45841</v>
      </c>
      <c r="N237" s="16">
        <v>45841</v>
      </c>
      <c r="O237">
        <v>10014719</v>
      </c>
      <c r="P237" t="s">
        <v>326</v>
      </c>
      <c r="Q237">
        <v>0</v>
      </c>
      <c r="R237" t="s">
        <v>3891</v>
      </c>
      <c r="S237" t="s">
        <v>343</v>
      </c>
      <c r="T237">
        <v>11606005</v>
      </c>
      <c r="U237" s="16">
        <v>45828</v>
      </c>
      <c r="V237" s="16">
        <v>45839</v>
      </c>
      <c r="W237" s="16">
        <v>45852</v>
      </c>
      <c r="X237">
        <v>0</v>
      </c>
      <c r="Y237">
        <v>1290900</v>
      </c>
      <c r="Z237" t="s">
        <v>1568</v>
      </c>
      <c r="AA237" t="s">
        <v>249</v>
      </c>
      <c r="AB237" t="s">
        <v>121</v>
      </c>
      <c r="AC237" t="s">
        <v>255</v>
      </c>
      <c r="AD237" t="s">
        <v>141</v>
      </c>
      <c r="AE237" t="str">
        <f>IF(B237&gt;0,IF(B237&gt;0,(IF(B237&lt;&gt;'PLAN SEMANAL'!$A$2,BLTOTAL!AA237,""))),"")</f>
        <v>SOPORTE</v>
      </c>
      <c r="AF237" t="str">
        <f>IF(AH237="Completo","Completo",IF(IF(B237&gt;0,_xlfn.XLOOKUP(B237,'Detalle reservas completas fesa'!K:K,'Detalle reservas completas fesa'!Q:Q,_xlfn.XLOOKUP(B237,'MB25'!L:L,'MB25'!Q:Q,"Incompleto")),"")="PENDIENTE","Incompleto",IF(B237&gt;0,_xlfn.XLOOKUP(B237,'Detalle reservas completas fesa'!K:K,'Detalle reservas completas fesa'!Q:Q,IF(AD237="SIN MATERIAL","Completo",IF(AD237="COMPLETO","Completo","Incompleto"))))))</f>
        <v>Incompleto</v>
      </c>
      <c r="AG237">
        <f>IF(B237&gt;0,_xlfn.XLOOKUP(B237,IW49BLTOTAL!A:A,IW49BLTOTAL!H:H),"")</f>
        <v>20</v>
      </c>
      <c r="AH237" t="str">
        <f>IF(IFERROR(_xlfn.XLOOKUP(B237,'Detalle custodia'!B:B,'Detalle custodia'!O:O),"")="custodia","Completo","")</f>
        <v/>
      </c>
    </row>
    <row r="238" spans="1:34" x14ac:dyDescent="0.35">
      <c r="A238" t="s">
        <v>230</v>
      </c>
      <c r="B238">
        <v>6616369</v>
      </c>
      <c r="C238" t="s">
        <v>129</v>
      </c>
      <c r="D238" t="s">
        <v>6277</v>
      </c>
      <c r="E238" t="s">
        <v>310</v>
      </c>
      <c r="F238" t="s">
        <v>133</v>
      </c>
      <c r="G238" t="s">
        <v>132</v>
      </c>
      <c r="H238" s="16">
        <v>45885</v>
      </c>
      <c r="I238" s="16">
        <v>45887</v>
      </c>
      <c r="J238" t="s">
        <v>856</v>
      </c>
      <c r="K238">
        <v>1215150</v>
      </c>
      <c r="L238" t="s">
        <v>277</v>
      </c>
      <c r="O238">
        <v>10014636</v>
      </c>
      <c r="P238" t="s">
        <v>230</v>
      </c>
      <c r="Q238">
        <v>0</v>
      </c>
      <c r="R238" t="s">
        <v>3901</v>
      </c>
      <c r="S238" t="s">
        <v>342</v>
      </c>
      <c r="T238">
        <v>11593061</v>
      </c>
      <c r="U238" s="16">
        <v>45828</v>
      </c>
      <c r="V238" s="16">
        <v>45885</v>
      </c>
      <c r="W238" s="16">
        <v>45832</v>
      </c>
      <c r="X238">
        <v>0</v>
      </c>
      <c r="Y238">
        <v>1290900</v>
      </c>
      <c r="Z238" t="s">
        <v>1568</v>
      </c>
      <c r="AA238" t="s">
        <v>246</v>
      </c>
      <c r="AB238" t="s">
        <v>121</v>
      </c>
      <c r="AC238" t="s">
        <v>255</v>
      </c>
      <c r="AD238" t="s">
        <v>141</v>
      </c>
      <c r="AE238" t="str">
        <f>IF(B238&gt;0,IF(B238&gt;0,(IF(B238&lt;&gt;'PLAN SEMANAL'!$A$2,BLTOTAL!AA238,""))),"")</f>
        <v>AUXILIAR</v>
      </c>
      <c r="AF238" t="str">
        <f>IF(AH238="Completo","Completo",IF(IF(B238&gt;0,_xlfn.XLOOKUP(B238,'Detalle reservas completas fesa'!K:K,'Detalle reservas completas fesa'!Q:Q,_xlfn.XLOOKUP(B238,'MB25'!L:L,'MB25'!Q:Q,"Incompleto")),"")="PENDIENTE","Incompleto",IF(B238&gt;0,_xlfn.XLOOKUP(B238,'Detalle reservas completas fesa'!K:K,'Detalle reservas completas fesa'!Q:Q,IF(AD238="SIN MATERIAL","Completo",IF(AD238="COMPLETO","Completo","Incompleto"))))))</f>
        <v>Incompleto</v>
      </c>
      <c r="AG238">
        <f>IF(B238&gt;0,_xlfn.XLOOKUP(B238,IW49BLTOTAL!A:A,IW49BLTOTAL!H:H),"")</f>
        <v>3</v>
      </c>
      <c r="AH238" t="str">
        <f>IF(IFERROR(_xlfn.XLOOKUP(B238,'Detalle custodia'!B:B,'Detalle custodia'!O:O),"")="custodia","Completo","")</f>
        <v/>
      </c>
    </row>
    <row r="239" spans="1:34" x14ac:dyDescent="0.35">
      <c r="A239" t="s">
        <v>157</v>
      </c>
      <c r="B239">
        <v>6616368</v>
      </c>
      <c r="C239" t="s">
        <v>129</v>
      </c>
      <c r="D239" t="s">
        <v>6278</v>
      </c>
      <c r="E239" t="s">
        <v>310</v>
      </c>
      <c r="F239" t="s">
        <v>133</v>
      </c>
      <c r="G239" t="s">
        <v>132</v>
      </c>
      <c r="H239" s="16">
        <v>45898</v>
      </c>
      <c r="I239" s="16">
        <v>45900</v>
      </c>
      <c r="J239" t="s">
        <v>856</v>
      </c>
      <c r="K239">
        <v>1215150</v>
      </c>
      <c r="L239" t="s">
        <v>345</v>
      </c>
      <c r="O239">
        <v>10014635</v>
      </c>
      <c r="P239" t="s">
        <v>157</v>
      </c>
      <c r="Q239">
        <v>0</v>
      </c>
      <c r="R239" t="s">
        <v>3901</v>
      </c>
      <c r="S239" t="s">
        <v>342</v>
      </c>
      <c r="T239">
        <v>11572703</v>
      </c>
      <c r="U239" s="16">
        <v>45828</v>
      </c>
      <c r="V239" s="16">
        <v>45898</v>
      </c>
      <c r="W239" s="16">
        <v>45832</v>
      </c>
      <c r="X239">
        <v>0</v>
      </c>
      <c r="Y239">
        <v>1290900</v>
      </c>
      <c r="Z239" t="s">
        <v>1568</v>
      </c>
      <c r="AA239" t="s">
        <v>246</v>
      </c>
      <c r="AB239" t="s">
        <v>121</v>
      </c>
      <c r="AC239" t="s">
        <v>255</v>
      </c>
      <c r="AD239" t="s">
        <v>141</v>
      </c>
      <c r="AE239" t="str">
        <f>IF(B239&gt;0,IF(B239&gt;0,(IF(B239&lt;&gt;'PLAN SEMANAL'!$A$2,BLTOTAL!AA239,""))),"")</f>
        <v>AUXILIAR</v>
      </c>
      <c r="AF239" t="str">
        <f>IF(AH239="Completo","Completo",IF(IF(B239&gt;0,_xlfn.XLOOKUP(B239,'Detalle reservas completas fesa'!K:K,'Detalle reservas completas fesa'!Q:Q,_xlfn.XLOOKUP(B239,'MB25'!L:L,'MB25'!Q:Q,"Incompleto")),"")="PENDIENTE","Incompleto",IF(B239&gt;0,_xlfn.XLOOKUP(B239,'Detalle reservas completas fesa'!K:K,'Detalle reservas completas fesa'!Q:Q,IF(AD239="SIN MATERIAL","Completo",IF(AD239="COMPLETO","Completo","Incompleto"))))))</f>
        <v>Incompleto</v>
      </c>
      <c r="AG239">
        <f>IF(B239&gt;0,_xlfn.XLOOKUP(B239,IW49BLTOTAL!A:A,IW49BLTOTAL!H:H),"")</f>
        <v>6</v>
      </c>
      <c r="AH239" t="str">
        <f>IF(IFERROR(_xlfn.XLOOKUP(B239,'Detalle custodia'!B:B,'Detalle custodia'!O:O),"")="custodia","Completo","")</f>
        <v/>
      </c>
    </row>
    <row r="240" spans="1:34" x14ac:dyDescent="0.35">
      <c r="A240" t="s">
        <v>177</v>
      </c>
      <c r="B240">
        <v>6616367</v>
      </c>
      <c r="C240" t="s">
        <v>129</v>
      </c>
      <c r="D240" t="s">
        <v>6279</v>
      </c>
      <c r="E240" t="s">
        <v>310</v>
      </c>
      <c r="F240" t="s">
        <v>133</v>
      </c>
      <c r="G240" t="s">
        <v>132</v>
      </c>
      <c r="H240" s="16">
        <v>45883</v>
      </c>
      <c r="I240" s="16">
        <v>45885</v>
      </c>
      <c r="J240" t="s">
        <v>856</v>
      </c>
      <c r="K240">
        <v>1215150</v>
      </c>
      <c r="L240" t="s">
        <v>278</v>
      </c>
      <c r="O240">
        <v>10014634</v>
      </c>
      <c r="P240" t="s">
        <v>177</v>
      </c>
      <c r="Q240">
        <v>0</v>
      </c>
      <c r="R240" t="s">
        <v>3901</v>
      </c>
      <c r="S240" t="s">
        <v>342</v>
      </c>
      <c r="T240">
        <v>11592603</v>
      </c>
      <c r="U240" s="16">
        <v>45828</v>
      </c>
      <c r="V240" s="16">
        <v>45883</v>
      </c>
      <c r="W240" s="16">
        <v>45832</v>
      </c>
      <c r="X240">
        <v>0</v>
      </c>
      <c r="Y240">
        <v>1290900</v>
      </c>
      <c r="Z240" t="s">
        <v>1568</v>
      </c>
      <c r="AA240" t="s">
        <v>246</v>
      </c>
      <c r="AB240" t="s">
        <v>121</v>
      </c>
      <c r="AC240" t="s">
        <v>255</v>
      </c>
      <c r="AD240" t="s">
        <v>141</v>
      </c>
      <c r="AE240" t="str">
        <f>IF(B240&gt;0,IF(B240&gt;0,(IF(B240&lt;&gt;'PLAN SEMANAL'!$A$2,BLTOTAL!AA240,""))),"")</f>
        <v>AUXILIAR</v>
      </c>
      <c r="AF240" t="str">
        <f>IF(AH240="Completo","Completo",IF(IF(B240&gt;0,_xlfn.XLOOKUP(B240,'Detalle reservas completas fesa'!K:K,'Detalle reservas completas fesa'!Q:Q,_xlfn.XLOOKUP(B240,'MB25'!L:L,'MB25'!Q:Q,"Incompleto")),"")="PENDIENTE","Incompleto",IF(B240&gt;0,_xlfn.XLOOKUP(B240,'Detalle reservas completas fesa'!K:K,'Detalle reservas completas fesa'!Q:Q,IF(AD240="SIN MATERIAL","Completo",IF(AD240="COMPLETO","Completo","Incompleto"))))))</f>
        <v>Incompleto</v>
      </c>
      <c r="AG240">
        <f>IF(B240&gt;0,_xlfn.XLOOKUP(B240,IW49BLTOTAL!A:A,IW49BLTOTAL!H:H),"")</f>
        <v>2</v>
      </c>
      <c r="AH240" t="str">
        <f>IF(IFERROR(_xlfn.XLOOKUP(B240,'Detalle custodia'!B:B,'Detalle custodia'!O:O),"")="custodia","Completo","")</f>
        <v/>
      </c>
    </row>
    <row r="241" spans="1:34" x14ac:dyDescent="0.35">
      <c r="A241" t="s">
        <v>218</v>
      </c>
      <c r="B241">
        <v>6616259</v>
      </c>
      <c r="C241" t="s">
        <v>129</v>
      </c>
      <c r="D241" t="s">
        <v>6280</v>
      </c>
      <c r="E241" t="s">
        <v>310</v>
      </c>
      <c r="F241" t="s">
        <v>133</v>
      </c>
      <c r="G241" t="s">
        <v>132</v>
      </c>
      <c r="H241" s="16">
        <v>45897</v>
      </c>
      <c r="I241" s="16">
        <v>45899</v>
      </c>
      <c r="J241" t="s">
        <v>856</v>
      </c>
      <c r="K241">
        <v>1215150</v>
      </c>
      <c r="L241" t="s">
        <v>279</v>
      </c>
      <c r="O241">
        <v>10014633</v>
      </c>
      <c r="P241" t="s">
        <v>218</v>
      </c>
      <c r="Q241">
        <v>0</v>
      </c>
      <c r="R241" t="s">
        <v>3901</v>
      </c>
      <c r="S241" t="s">
        <v>342</v>
      </c>
      <c r="T241">
        <v>11588754</v>
      </c>
      <c r="U241" s="16">
        <v>45828</v>
      </c>
      <c r="V241" s="16">
        <v>45897</v>
      </c>
      <c r="W241" s="16">
        <v>45832</v>
      </c>
      <c r="X241">
        <v>0</v>
      </c>
      <c r="Y241">
        <v>1290900</v>
      </c>
      <c r="Z241" t="s">
        <v>1568</v>
      </c>
      <c r="AA241" t="s">
        <v>246</v>
      </c>
      <c r="AB241" t="s">
        <v>121</v>
      </c>
      <c r="AC241" t="s">
        <v>255</v>
      </c>
      <c r="AD241" t="s">
        <v>141</v>
      </c>
      <c r="AE241" t="str">
        <f>IF(B241&gt;0,IF(B241&gt;0,(IF(B241&lt;&gt;'PLAN SEMANAL'!$A$2,BLTOTAL!AA241,""))),"")</f>
        <v>AUXILIAR</v>
      </c>
      <c r="AF241" t="str">
        <f>IF(AH241="Completo","Completo",IF(IF(B241&gt;0,_xlfn.XLOOKUP(B241,'Detalle reservas completas fesa'!K:K,'Detalle reservas completas fesa'!Q:Q,_xlfn.XLOOKUP(B241,'MB25'!L:L,'MB25'!Q:Q,"Incompleto")),"")="PENDIENTE","Incompleto",IF(B241&gt;0,_xlfn.XLOOKUP(B241,'Detalle reservas completas fesa'!K:K,'Detalle reservas completas fesa'!Q:Q,IF(AD241="SIN MATERIAL","Completo",IF(AD241="COMPLETO","Completo","Incompleto"))))))</f>
        <v>Incompleto</v>
      </c>
      <c r="AG241">
        <f>IF(B241&gt;0,_xlfn.XLOOKUP(B241,IW49BLTOTAL!A:A,IW49BLTOTAL!H:H),"")</f>
        <v>1</v>
      </c>
      <c r="AH241" t="str">
        <f>IF(IFERROR(_xlfn.XLOOKUP(B241,'Detalle custodia'!B:B,'Detalle custodia'!O:O),"")="custodia","Completo","")</f>
        <v/>
      </c>
    </row>
    <row r="242" spans="1:34" x14ac:dyDescent="0.35">
      <c r="A242" t="s">
        <v>209</v>
      </c>
      <c r="B242">
        <v>6616256</v>
      </c>
      <c r="C242" t="s">
        <v>129</v>
      </c>
      <c r="D242" t="s">
        <v>6281</v>
      </c>
      <c r="E242" t="s">
        <v>310</v>
      </c>
      <c r="F242" t="s">
        <v>133</v>
      </c>
      <c r="G242" t="s">
        <v>132</v>
      </c>
      <c r="H242" s="16">
        <v>45839</v>
      </c>
      <c r="I242" s="16">
        <v>45869</v>
      </c>
      <c r="J242" t="s">
        <v>3476</v>
      </c>
      <c r="K242">
        <v>1215152</v>
      </c>
      <c r="L242" t="s">
        <v>280</v>
      </c>
      <c r="O242">
        <v>10014630</v>
      </c>
      <c r="P242" t="s">
        <v>209</v>
      </c>
      <c r="Q242">
        <v>0</v>
      </c>
      <c r="R242" t="s">
        <v>3901</v>
      </c>
      <c r="S242" t="s">
        <v>3901</v>
      </c>
      <c r="T242">
        <v>11380859</v>
      </c>
      <c r="U242" s="16">
        <v>45828</v>
      </c>
      <c r="V242" s="16">
        <v>45839</v>
      </c>
      <c r="W242" s="16">
        <v>45835</v>
      </c>
      <c r="X242">
        <v>0</v>
      </c>
      <c r="Y242">
        <v>1290900</v>
      </c>
      <c r="Z242" t="s">
        <v>1568</v>
      </c>
      <c r="AA242" t="s">
        <v>246</v>
      </c>
      <c r="AB242" t="s">
        <v>121</v>
      </c>
      <c r="AC242" t="s">
        <v>255</v>
      </c>
      <c r="AD242" t="s">
        <v>122</v>
      </c>
      <c r="AE242" t="str">
        <f>IF(B242&gt;0,IF(B242&gt;0,(IF(B242&lt;&gt;'PLAN SEMANAL'!$A$2,BLTOTAL!AA242,""))),"")</f>
        <v>AUXILIAR</v>
      </c>
      <c r="AF242" t="str">
        <f>IF(AH242="Completo","Completo",IF(IF(B242&gt;0,_xlfn.XLOOKUP(B242,'Detalle reservas completas fesa'!K:K,'Detalle reservas completas fesa'!Q:Q,_xlfn.XLOOKUP(B242,'MB25'!L:L,'MB25'!Q:Q,"Incompleto")),"")="PENDIENTE","Incompleto",IF(B242&gt;0,_xlfn.XLOOKUP(B242,'Detalle reservas completas fesa'!K:K,'Detalle reservas completas fesa'!Q:Q,IF(AD242="SIN MATERIAL","Completo",IF(AD242="COMPLETO","Completo","Incompleto"))))))</f>
        <v>Completo</v>
      </c>
      <c r="AG242">
        <f>IF(B242&gt;0,_xlfn.XLOOKUP(B242,IW49BLTOTAL!A:A,IW49BLTOTAL!H:H),"")</f>
        <v>1</v>
      </c>
      <c r="AH242" t="str">
        <f>IF(IFERROR(_xlfn.XLOOKUP(B242,'Detalle custodia'!B:B,'Detalle custodia'!O:O),"")="custodia","Completo","")</f>
        <v/>
      </c>
    </row>
    <row r="243" spans="1:34" x14ac:dyDescent="0.35">
      <c r="A243" t="s">
        <v>209</v>
      </c>
      <c r="B243">
        <v>6616253</v>
      </c>
      <c r="C243" t="s">
        <v>129</v>
      </c>
      <c r="D243" t="s">
        <v>6282</v>
      </c>
      <c r="E243" t="s">
        <v>310</v>
      </c>
      <c r="F243" t="s">
        <v>133</v>
      </c>
      <c r="G243" t="s">
        <v>132</v>
      </c>
      <c r="H243" s="16">
        <v>45839</v>
      </c>
      <c r="I243" s="16">
        <v>45869</v>
      </c>
      <c r="J243" t="s">
        <v>3476</v>
      </c>
      <c r="K243">
        <v>1215152</v>
      </c>
      <c r="L243" t="s">
        <v>280</v>
      </c>
      <c r="O243">
        <v>10014630</v>
      </c>
      <c r="P243" t="s">
        <v>209</v>
      </c>
      <c r="Q243">
        <v>0</v>
      </c>
      <c r="R243" t="s">
        <v>3901</v>
      </c>
      <c r="S243" t="s">
        <v>3901</v>
      </c>
      <c r="T243">
        <v>11380596</v>
      </c>
      <c r="U243" s="16">
        <v>45828</v>
      </c>
      <c r="V243" s="16">
        <v>45839</v>
      </c>
      <c r="W243" s="16">
        <v>45835</v>
      </c>
      <c r="X243">
        <v>0</v>
      </c>
      <c r="Y243">
        <v>1290900</v>
      </c>
      <c r="Z243" t="s">
        <v>1568</v>
      </c>
      <c r="AA243" t="s">
        <v>246</v>
      </c>
      <c r="AB243" t="s">
        <v>121</v>
      </c>
      <c r="AC243" t="s">
        <v>255</v>
      </c>
      <c r="AD243" t="s">
        <v>122</v>
      </c>
      <c r="AE243" t="str">
        <f>IF(B243&gt;0,IF(B243&gt;0,(IF(B243&lt;&gt;'PLAN SEMANAL'!$A$2,BLTOTAL!AA243,""))),"")</f>
        <v>AUXILIAR</v>
      </c>
      <c r="AF243" t="str">
        <f>IF(AH243="Completo","Completo",IF(IF(B243&gt;0,_xlfn.XLOOKUP(B243,'Detalle reservas completas fesa'!K:K,'Detalle reservas completas fesa'!Q:Q,_xlfn.XLOOKUP(B243,'MB25'!L:L,'MB25'!Q:Q,"Incompleto")),"")="PENDIENTE","Incompleto",IF(B243&gt;0,_xlfn.XLOOKUP(B243,'Detalle reservas completas fesa'!K:K,'Detalle reservas completas fesa'!Q:Q,IF(AD243="SIN MATERIAL","Completo",IF(AD243="COMPLETO","Completo","Incompleto"))))))</f>
        <v>Completo</v>
      </c>
      <c r="AG243">
        <f>IF(B243&gt;0,_xlfn.XLOOKUP(B243,IW49BLTOTAL!A:A,IW49BLTOTAL!H:H),"")</f>
        <v>1</v>
      </c>
      <c r="AH243" t="str">
        <f>IF(IFERROR(_xlfn.XLOOKUP(B243,'Detalle custodia'!B:B,'Detalle custodia'!O:O),"")="custodia","Completo","")</f>
        <v/>
      </c>
    </row>
    <row r="244" spans="1:34" x14ac:dyDescent="0.35">
      <c r="A244" t="s">
        <v>238</v>
      </c>
      <c r="B244">
        <v>6616252</v>
      </c>
      <c r="C244" t="s">
        <v>129</v>
      </c>
      <c r="D244" t="s">
        <v>6283</v>
      </c>
      <c r="E244" t="s">
        <v>310</v>
      </c>
      <c r="F244" t="s">
        <v>133</v>
      </c>
      <c r="G244" t="s">
        <v>132</v>
      </c>
      <c r="H244" s="16">
        <v>45891</v>
      </c>
      <c r="I244" s="16">
        <v>45893</v>
      </c>
      <c r="J244" t="s">
        <v>856</v>
      </c>
      <c r="K244">
        <v>1215152</v>
      </c>
      <c r="L244" t="s">
        <v>281</v>
      </c>
      <c r="O244">
        <v>10014628</v>
      </c>
      <c r="P244" t="s">
        <v>238</v>
      </c>
      <c r="Q244">
        <v>0</v>
      </c>
      <c r="R244" t="s">
        <v>3901</v>
      </c>
      <c r="S244" t="s">
        <v>342</v>
      </c>
      <c r="T244">
        <v>11595682</v>
      </c>
      <c r="U244" s="16">
        <v>45828</v>
      </c>
      <c r="V244" s="16">
        <v>45891</v>
      </c>
      <c r="W244" s="16">
        <v>45832</v>
      </c>
      <c r="X244">
        <v>0</v>
      </c>
      <c r="Y244">
        <v>1290900</v>
      </c>
      <c r="Z244" t="s">
        <v>1568</v>
      </c>
      <c r="AA244" t="s">
        <v>246</v>
      </c>
      <c r="AB244" t="s">
        <v>121</v>
      </c>
      <c r="AC244" t="s">
        <v>255</v>
      </c>
      <c r="AD244" t="s">
        <v>141</v>
      </c>
      <c r="AE244" t="str">
        <f>IF(B244&gt;0,IF(B244&gt;0,(IF(B244&lt;&gt;'PLAN SEMANAL'!$A$2,BLTOTAL!AA244,""))),"")</f>
        <v>AUXILIAR</v>
      </c>
      <c r="AF244" t="str">
        <f>IF(AH244="Completo","Completo",IF(IF(B244&gt;0,_xlfn.XLOOKUP(B244,'Detalle reservas completas fesa'!K:K,'Detalle reservas completas fesa'!Q:Q,_xlfn.XLOOKUP(B244,'MB25'!L:L,'MB25'!Q:Q,"Incompleto")),"")="PENDIENTE","Incompleto",IF(B244&gt;0,_xlfn.XLOOKUP(B244,'Detalle reservas completas fesa'!K:K,'Detalle reservas completas fesa'!Q:Q,IF(AD244="SIN MATERIAL","Completo",IF(AD244="COMPLETO","Completo","Incompleto"))))))</f>
        <v>Incompleto</v>
      </c>
      <c r="AG244">
        <f>IF(B244&gt;0,_xlfn.XLOOKUP(B244,IW49BLTOTAL!A:A,IW49BLTOTAL!H:H),"")</f>
        <v>10</v>
      </c>
      <c r="AH244" t="str">
        <f>IF(IFERROR(_xlfn.XLOOKUP(B244,'Detalle custodia'!B:B,'Detalle custodia'!O:O),"")="custodia","Completo","")</f>
        <v/>
      </c>
    </row>
    <row r="245" spans="1:34" x14ac:dyDescent="0.35">
      <c r="A245" t="s">
        <v>233</v>
      </c>
      <c r="B245">
        <v>6616247</v>
      </c>
      <c r="C245" t="s">
        <v>129</v>
      </c>
      <c r="D245" t="s">
        <v>6284</v>
      </c>
      <c r="E245" t="s">
        <v>310</v>
      </c>
      <c r="F245" t="s">
        <v>133</v>
      </c>
      <c r="G245" t="s">
        <v>132</v>
      </c>
      <c r="H245" s="16">
        <v>45884</v>
      </c>
      <c r="J245" t="s">
        <v>856</v>
      </c>
      <c r="K245">
        <v>1213130</v>
      </c>
      <c r="L245" t="s">
        <v>301</v>
      </c>
      <c r="O245">
        <v>10014623</v>
      </c>
      <c r="P245" t="s">
        <v>233</v>
      </c>
      <c r="Q245">
        <v>0</v>
      </c>
      <c r="R245" t="s">
        <v>3901</v>
      </c>
      <c r="S245" t="s">
        <v>342</v>
      </c>
      <c r="T245">
        <v>11601245</v>
      </c>
      <c r="U245" s="16">
        <v>45828</v>
      </c>
      <c r="V245" s="16">
        <v>45884</v>
      </c>
      <c r="W245" s="16">
        <v>45832</v>
      </c>
      <c r="X245">
        <v>0</v>
      </c>
      <c r="Y245">
        <v>1290900</v>
      </c>
      <c r="Z245" t="s">
        <v>1568</v>
      </c>
      <c r="AA245" t="s">
        <v>245</v>
      </c>
      <c r="AB245" t="s">
        <v>121</v>
      </c>
      <c r="AC245" t="s">
        <v>255</v>
      </c>
      <c r="AD245" t="s">
        <v>141</v>
      </c>
      <c r="AE245" t="str">
        <f>IF(B245&gt;0,IF(B245&gt;0,(IF(B245&lt;&gt;'PLAN SEMANAL'!$A$2,BLTOTAL!AA245,""))),"")</f>
        <v>ACARREO</v>
      </c>
      <c r="AF245" t="str">
        <f>IF(AH245="Completo","Completo",IF(IF(B245&gt;0,_xlfn.XLOOKUP(B245,'Detalle reservas completas fesa'!K:K,'Detalle reservas completas fesa'!Q:Q,_xlfn.XLOOKUP(B245,'MB25'!L:L,'MB25'!Q:Q,"Incompleto")),"")="PENDIENTE","Incompleto",IF(B245&gt;0,_xlfn.XLOOKUP(B245,'Detalle reservas completas fesa'!K:K,'Detalle reservas completas fesa'!Q:Q,IF(AD245="SIN MATERIAL","Completo",IF(AD245="COMPLETO","Completo","Incompleto"))))))</f>
        <v>Incompleto</v>
      </c>
      <c r="AG245">
        <f>IF(B245&gt;0,_xlfn.XLOOKUP(B245,IW49BLTOTAL!A:A,IW49BLTOTAL!H:H),"")</f>
        <v>8</v>
      </c>
      <c r="AH245" t="str">
        <f>IF(IFERROR(_xlfn.XLOOKUP(B245,'Detalle custodia'!B:B,'Detalle custodia'!O:O),"")="custodia","Completo","")</f>
        <v/>
      </c>
    </row>
    <row r="246" spans="1:34" x14ac:dyDescent="0.35">
      <c r="A246" t="s">
        <v>233</v>
      </c>
      <c r="B246">
        <v>6616067</v>
      </c>
      <c r="C246" t="s">
        <v>129</v>
      </c>
      <c r="D246" t="s">
        <v>6285</v>
      </c>
      <c r="E246" t="s">
        <v>310</v>
      </c>
      <c r="F246" t="s">
        <v>133</v>
      </c>
      <c r="G246" t="s">
        <v>132</v>
      </c>
      <c r="H246" s="16">
        <v>45883</v>
      </c>
      <c r="I246" s="16">
        <v>45897</v>
      </c>
      <c r="J246" t="s">
        <v>856</v>
      </c>
      <c r="K246">
        <v>1213130</v>
      </c>
      <c r="L246" t="s">
        <v>301</v>
      </c>
      <c r="O246">
        <v>10014623</v>
      </c>
      <c r="P246" t="s">
        <v>233</v>
      </c>
      <c r="Q246">
        <v>0</v>
      </c>
      <c r="R246" t="s">
        <v>3901</v>
      </c>
      <c r="S246" t="s">
        <v>342</v>
      </c>
      <c r="T246">
        <v>11592688</v>
      </c>
      <c r="U246" s="16">
        <v>45827</v>
      </c>
      <c r="V246" s="16">
        <v>45883</v>
      </c>
      <c r="W246" s="16">
        <v>45832</v>
      </c>
      <c r="X246">
        <v>0</v>
      </c>
      <c r="Y246">
        <v>1290900</v>
      </c>
      <c r="Z246" t="s">
        <v>1568</v>
      </c>
      <c r="AA246" t="s">
        <v>245</v>
      </c>
      <c r="AB246" t="s">
        <v>121</v>
      </c>
      <c r="AC246" t="s">
        <v>255</v>
      </c>
      <c r="AD246" t="s">
        <v>141</v>
      </c>
      <c r="AE246" t="str">
        <f>IF(B246&gt;0,IF(B246&gt;0,(IF(B246&lt;&gt;'PLAN SEMANAL'!$A$2,BLTOTAL!AA246,""))),"")</f>
        <v>ACARREO</v>
      </c>
      <c r="AF246" t="str">
        <f>IF(AH246="Completo","Completo",IF(IF(B246&gt;0,_xlfn.XLOOKUP(B246,'Detalle reservas completas fesa'!K:K,'Detalle reservas completas fesa'!Q:Q,_xlfn.XLOOKUP(B246,'MB25'!L:L,'MB25'!Q:Q,"Incompleto")),"")="PENDIENTE","Incompleto",IF(B246&gt;0,_xlfn.XLOOKUP(B246,'Detalle reservas completas fesa'!K:K,'Detalle reservas completas fesa'!Q:Q,IF(AD246="SIN MATERIAL","Completo",IF(AD246="COMPLETO","Completo","Incompleto"))))))</f>
        <v>Incompleto</v>
      </c>
      <c r="AG246">
        <f>IF(B246&gt;0,_xlfn.XLOOKUP(B246,IW49BLTOTAL!A:A,IW49BLTOTAL!H:H),"")</f>
        <v>2</v>
      </c>
      <c r="AH246" t="str">
        <f>IF(IFERROR(_xlfn.XLOOKUP(B246,'Detalle custodia'!B:B,'Detalle custodia'!O:O),"")="custodia","Completo","")</f>
        <v/>
      </c>
    </row>
    <row r="247" spans="1:34" x14ac:dyDescent="0.35">
      <c r="A247" t="s">
        <v>243</v>
      </c>
      <c r="B247">
        <v>6616048</v>
      </c>
      <c r="C247" t="s">
        <v>129</v>
      </c>
      <c r="D247" t="s">
        <v>6286</v>
      </c>
      <c r="E247" t="s">
        <v>310</v>
      </c>
      <c r="F247" t="s">
        <v>133</v>
      </c>
      <c r="G247" t="s">
        <v>132</v>
      </c>
      <c r="H247" s="16">
        <v>45839</v>
      </c>
      <c r="I247" s="16">
        <v>45869</v>
      </c>
      <c r="J247" t="s">
        <v>3476</v>
      </c>
      <c r="K247">
        <v>1213130</v>
      </c>
      <c r="L247" t="s">
        <v>384</v>
      </c>
      <c r="O247">
        <v>10014627</v>
      </c>
      <c r="P247" t="s">
        <v>243</v>
      </c>
      <c r="Q247">
        <v>0</v>
      </c>
      <c r="R247" t="s">
        <v>343</v>
      </c>
      <c r="S247" t="s">
        <v>3901</v>
      </c>
      <c r="T247">
        <v>11607231</v>
      </c>
      <c r="U247" s="16">
        <v>45827</v>
      </c>
      <c r="V247" s="16">
        <v>45839</v>
      </c>
      <c r="W247" s="16">
        <v>45835</v>
      </c>
      <c r="X247">
        <v>0</v>
      </c>
      <c r="Y247">
        <v>1290900</v>
      </c>
      <c r="Z247" t="s">
        <v>1568</v>
      </c>
      <c r="AA247" t="s">
        <v>245</v>
      </c>
      <c r="AB247" t="s">
        <v>121</v>
      </c>
      <c r="AC247" t="s">
        <v>255</v>
      </c>
      <c r="AD247" t="s">
        <v>122</v>
      </c>
      <c r="AE247" t="str">
        <f>IF(B247&gt;0,IF(B247&gt;0,(IF(B247&lt;&gt;'PLAN SEMANAL'!$A$2,BLTOTAL!AA247,""))),"")</f>
        <v>ACARREO</v>
      </c>
      <c r="AF247" t="str">
        <f>IF(AH247="Completo","Completo",IF(IF(B247&gt;0,_xlfn.XLOOKUP(B247,'Detalle reservas completas fesa'!K:K,'Detalle reservas completas fesa'!Q:Q,_xlfn.XLOOKUP(B247,'MB25'!L:L,'MB25'!Q:Q,"Incompleto")),"")="PENDIENTE","Incompleto",IF(B247&gt;0,_xlfn.XLOOKUP(B247,'Detalle reservas completas fesa'!K:K,'Detalle reservas completas fesa'!Q:Q,IF(AD247="SIN MATERIAL","Completo",IF(AD247="COMPLETO","Completo","Incompleto"))))))</f>
        <v>Completo</v>
      </c>
      <c r="AG247">
        <f>IF(B247&gt;0,_xlfn.XLOOKUP(B247,IW49BLTOTAL!A:A,IW49BLTOTAL!H:H),"")</f>
        <v>2</v>
      </c>
      <c r="AH247" t="str">
        <f>IF(IFERROR(_xlfn.XLOOKUP(B247,'Detalle custodia'!B:B,'Detalle custodia'!O:O),"")="custodia","Completo","")</f>
        <v/>
      </c>
    </row>
    <row r="248" spans="1:34" x14ac:dyDescent="0.35">
      <c r="A248" t="s">
        <v>243</v>
      </c>
      <c r="B248">
        <v>6616047</v>
      </c>
      <c r="C248" t="s">
        <v>129</v>
      </c>
      <c r="D248" t="s">
        <v>6287</v>
      </c>
      <c r="E248" t="s">
        <v>310</v>
      </c>
      <c r="F248" t="s">
        <v>133</v>
      </c>
      <c r="G248" t="s">
        <v>132</v>
      </c>
      <c r="H248" s="16">
        <v>45839</v>
      </c>
      <c r="I248" s="16">
        <v>45869</v>
      </c>
      <c r="J248" t="s">
        <v>3476</v>
      </c>
      <c r="K248">
        <v>1213130</v>
      </c>
      <c r="L248" t="s">
        <v>384</v>
      </c>
      <c r="O248">
        <v>10014627</v>
      </c>
      <c r="P248" t="s">
        <v>243</v>
      </c>
      <c r="Q248">
        <v>0</v>
      </c>
      <c r="R248" t="s">
        <v>343</v>
      </c>
      <c r="S248" t="s">
        <v>3901</v>
      </c>
      <c r="T248">
        <v>11607230</v>
      </c>
      <c r="U248" s="16">
        <v>45827</v>
      </c>
      <c r="V248" s="16">
        <v>45839</v>
      </c>
      <c r="W248" s="16">
        <v>45835</v>
      </c>
      <c r="X248">
        <v>0</v>
      </c>
      <c r="Y248">
        <v>1290900</v>
      </c>
      <c r="Z248" t="s">
        <v>1568</v>
      </c>
      <c r="AA248" t="s">
        <v>245</v>
      </c>
      <c r="AB248" t="s">
        <v>121</v>
      </c>
      <c r="AC248" t="s">
        <v>255</v>
      </c>
      <c r="AD248" t="s">
        <v>122</v>
      </c>
      <c r="AE248" t="str">
        <f>IF(B248&gt;0,IF(B248&gt;0,(IF(B248&lt;&gt;'PLAN SEMANAL'!$A$2,BLTOTAL!AA248,""))),"")</f>
        <v>ACARREO</v>
      </c>
      <c r="AF248" t="str">
        <f>IF(AH248="Completo","Completo",IF(IF(B248&gt;0,_xlfn.XLOOKUP(B248,'Detalle reservas completas fesa'!K:K,'Detalle reservas completas fesa'!Q:Q,_xlfn.XLOOKUP(B248,'MB25'!L:L,'MB25'!Q:Q,"Incompleto")),"")="PENDIENTE","Incompleto",IF(B248&gt;0,_xlfn.XLOOKUP(B248,'Detalle reservas completas fesa'!K:K,'Detalle reservas completas fesa'!Q:Q,IF(AD248="SIN MATERIAL","Completo",IF(AD248="COMPLETO","Completo","Incompleto"))))))</f>
        <v>Completo</v>
      </c>
      <c r="AG248">
        <f>IF(B248&gt;0,_xlfn.XLOOKUP(B248,IW49BLTOTAL!A:A,IW49BLTOTAL!H:H),"")</f>
        <v>0</v>
      </c>
      <c r="AH248" t="str">
        <f>IF(IFERROR(_xlfn.XLOOKUP(B248,'Detalle custodia'!B:B,'Detalle custodia'!O:O),"")="custodia","Completo","")</f>
        <v/>
      </c>
    </row>
    <row r="249" spans="1:34" x14ac:dyDescent="0.35">
      <c r="A249" t="s">
        <v>243</v>
      </c>
      <c r="B249">
        <v>6616046</v>
      </c>
      <c r="C249" t="s">
        <v>129</v>
      </c>
      <c r="D249" t="s">
        <v>6288</v>
      </c>
      <c r="E249" t="s">
        <v>310</v>
      </c>
      <c r="F249" t="s">
        <v>133</v>
      </c>
      <c r="G249" t="s">
        <v>132</v>
      </c>
      <c r="H249" s="16">
        <v>45839</v>
      </c>
      <c r="I249" s="16">
        <v>45869</v>
      </c>
      <c r="J249" t="s">
        <v>3476</v>
      </c>
      <c r="K249">
        <v>1213130</v>
      </c>
      <c r="L249" t="s">
        <v>384</v>
      </c>
      <c r="O249">
        <v>10014627</v>
      </c>
      <c r="P249" t="s">
        <v>243</v>
      </c>
      <c r="Q249">
        <v>0</v>
      </c>
      <c r="R249" t="s">
        <v>343</v>
      </c>
      <c r="S249" t="s">
        <v>3901</v>
      </c>
      <c r="T249">
        <v>11607229</v>
      </c>
      <c r="U249" s="16">
        <v>45827</v>
      </c>
      <c r="V249" s="16">
        <v>45839</v>
      </c>
      <c r="W249" s="16">
        <v>45835</v>
      </c>
      <c r="X249">
        <v>0</v>
      </c>
      <c r="Y249">
        <v>1290900</v>
      </c>
      <c r="Z249" t="s">
        <v>1568</v>
      </c>
      <c r="AA249" t="s">
        <v>245</v>
      </c>
      <c r="AB249" t="s">
        <v>121</v>
      </c>
      <c r="AC249" t="s">
        <v>255</v>
      </c>
      <c r="AD249" t="s">
        <v>122</v>
      </c>
      <c r="AE249" t="str">
        <f>IF(B249&gt;0,IF(B249&gt;0,(IF(B249&lt;&gt;'PLAN SEMANAL'!$A$2,BLTOTAL!AA249,""))),"")</f>
        <v>ACARREO</v>
      </c>
      <c r="AF249" t="str">
        <f>IF(AH249="Completo","Completo",IF(IF(B249&gt;0,_xlfn.XLOOKUP(B249,'Detalle reservas completas fesa'!K:K,'Detalle reservas completas fesa'!Q:Q,_xlfn.XLOOKUP(B249,'MB25'!L:L,'MB25'!Q:Q,"Incompleto")),"")="PENDIENTE","Incompleto",IF(B249&gt;0,_xlfn.XLOOKUP(B249,'Detalle reservas completas fesa'!K:K,'Detalle reservas completas fesa'!Q:Q,IF(AD249="SIN MATERIAL","Completo",IF(AD249="COMPLETO","Completo","Incompleto"))))))</f>
        <v>Completo</v>
      </c>
      <c r="AG249">
        <f>IF(B249&gt;0,_xlfn.XLOOKUP(B249,IW49BLTOTAL!A:A,IW49BLTOTAL!H:H),"")</f>
        <v>0</v>
      </c>
      <c r="AH249" t="str">
        <f>IF(IFERROR(_xlfn.XLOOKUP(B249,'Detalle custodia'!B:B,'Detalle custodia'!O:O),"")="custodia","Completo","")</f>
        <v/>
      </c>
    </row>
    <row r="250" spans="1:34" x14ac:dyDescent="0.35">
      <c r="A250" t="s">
        <v>149</v>
      </c>
      <c r="B250">
        <v>6616045</v>
      </c>
      <c r="C250" t="s">
        <v>129</v>
      </c>
      <c r="D250" t="s">
        <v>6289</v>
      </c>
      <c r="E250" t="s">
        <v>310</v>
      </c>
      <c r="F250" t="s">
        <v>133</v>
      </c>
      <c r="G250" t="s">
        <v>132</v>
      </c>
      <c r="H250" s="16">
        <v>45853</v>
      </c>
      <c r="J250" t="s">
        <v>856</v>
      </c>
      <c r="K250">
        <v>1213130</v>
      </c>
      <c r="L250" t="s">
        <v>302</v>
      </c>
      <c r="O250">
        <v>10014616</v>
      </c>
      <c r="P250" t="s">
        <v>149</v>
      </c>
      <c r="Q250">
        <v>0</v>
      </c>
      <c r="R250" t="s">
        <v>343</v>
      </c>
      <c r="S250" t="s">
        <v>342</v>
      </c>
      <c r="T250">
        <v>11606386</v>
      </c>
      <c r="U250" s="16">
        <v>45827</v>
      </c>
      <c r="V250" s="16">
        <v>45853</v>
      </c>
      <c r="W250" s="16">
        <v>45828</v>
      </c>
      <c r="X250">
        <v>0</v>
      </c>
      <c r="Y250">
        <v>1290900</v>
      </c>
      <c r="Z250" t="s">
        <v>1568</v>
      </c>
      <c r="AA250" t="s">
        <v>245</v>
      </c>
      <c r="AB250" t="s">
        <v>121</v>
      </c>
      <c r="AC250" t="s">
        <v>255</v>
      </c>
      <c r="AD250" t="s">
        <v>141</v>
      </c>
      <c r="AE250" t="str">
        <f>IF(B250&gt;0,IF(B250&gt;0,(IF(B250&lt;&gt;'PLAN SEMANAL'!$A$2,BLTOTAL!AA250,""))),"")</f>
        <v>ACARREO</v>
      </c>
      <c r="AF250" t="str">
        <f>IF(AH250="Completo","Completo",IF(IF(B250&gt;0,_xlfn.XLOOKUP(B250,'Detalle reservas completas fesa'!K:K,'Detalle reservas completas fesa'!Q:Q,_xlfn.XLOOKUP(B250,'MB25'!L:L,'MB25'!Q:Q,"Incompleto")),"")="PENDIENTE","Incompleto",IF(B250&gt;0,_xlfn.XLOOKUP(B250,'Detalle reservas completas fesa'!K:K,'Detalle reservas completas fesa'!Q:Q,IF(AD250="SIN MATERIAL","Completo",IF(AD250="COMPLETO","Completo","Incompleto"))))))</f>
        <v>Incompleto</v>
      </c>
      <c r="AG250">
        <f>IF(B250&gt;0,_xlfn.XLOOKUP(B250,IW49BLTOTAL!A:A,IW49BLTOTAL!H:H),"")</f>
        <v>3</v>
      </c>
      <c r="AH250" t="str">
        <f>IF(IFERROR(_xlfn.XLOOKUP(B250,'Detalle custodia'!B:B,'Detalle custodia'!O:O),"")="custodia","Completo","")</f>
        <v/>
      </c>
    </row>
    <row r="251" spans="1:34" x14ac:dyDescent="0.35">
      <c r="A251" t="s">
        <v>149</v>
      </c>
      <c r="B251">
        <v>6616044</v>
      </c>
      <c r="C251" t="s">
        <v>129</v>
      </c>
      <c r="D251" t="s">
        <v>6290</v>
      </c>
      <c r="E251" t="s">
        <v>310</v>
      </c>
      <c r="F251" t="s">
        <v>133</v>
      </c>
      <c r="G251" t="s">
        <v>132</v>
      </c>
      <c r="H251" s="16">
        <v>45853</v>
      </c>
      <c r="J251" t="s">
        <v>856</v>
      </c>
      <c r="K251">
        <v>1213130</v>
      </c>
      <c r="L251" t="s">
        <v>302</v>
      </c>
      <c r="O251">
        <v>10014616</v>
      </c>
      <c r="P251" t="s">
        <v>149</v>
      </c>
      <c r="Q251">
        <v>0</v>
      </c>
      <c r="R251" t="s">
        <v>343</v>
      </c>
      <c r="S251" t="s">
        <v>342</v>
      </c>
      <c r="T251">
        <v>11606353</v>
      </c>
      <c r="U251" s="16">
        <v>45827</v>
      </c>
      <c r="V251" s="16">
        <v>45853</v>
      </c>
      <c r="W251" s="16">
        <v>45828</v>
      </c>
      <c r="X251">
        <v>0</v>
      </c>
      <c r="Y251">
        <v>1290900</v>
      </c>
      <c r="Z251" t="s">
        <v>1568</v>
      </c>
      <c r="AA251" t="s">
        <v>245</v>
      </c>
      <c r="AB251" t="s">
        <v>121</v>
      </c>
      <c r="AC251" t="s">
        <v>255</v>
      </c>
      <c r="AD251" t="s">
        <v>141</v>
      </c>
      <c r="AE251" t="str">
        <f>IF(B251&gt;0,IF(B251&gt;0,(IF(B251&lt;&gt;'PLAN SEMANAL'!$A$2,BLTOTAL!AA251,""))),"")</f>
        <v>ACARREO</v>
      </c>
      <c r="AF251" t="str">
        <f>IF(AH251="Completo","Completo",IF(IF(B251&gt;0,_xlfn.XLOOKUP(B251,'Detalle reservas completas fesa'!K:K,'Detalle reservas completas fesa'!Q:Q,_xlfn.XLOOKUP(B251,'MB25'!L:L,'MB25'!Q:Q,"Incompleto")),"")="PENDIENTE","Incompleto",IF(B251&gt;0,_xlfn.XLOOKUP(B251,'Detalle reservas completas fesa'!K:K,'Detalle reservas completas fesa'!Q:Q,IF(AD251="SIN MATERIAL","Completo",IF(AD251="COMPLETO","Completo","Incompleto"))))))</f>
        <v>Incompleto</v>
      </c>
      <c r="AG251">
        <f>IF(B251&gt;0,_xlfn.XLOOKUP(B251,IW49BLTOTAL!A:A,IW49BLTOTAL!H:H),"")</f>
        <v>3</v>
      </c>
      <c r="AH251" t="str">
        <f>IF(IFERROR(_xlfn.XLOOKUP(B251,'Detalle custodia'!B:B,'Detalle custodia'!O:O),"")="custodia","Completo","")</f>
        <v/>
      </c>
    </row>
    <row r="252" spans="1:34" x14ac:dyDescent="0.35">
      <c r="A252" t="s">
        <v>217</v>
      </c>
      <c r="B252">
        <v>6616043</v>
      </c>
      <c r="C252" t="s">
        <v>129</v>
      </c>
      <c r="D252" t="s">
        <v>6291</v>
      </c>
      <c r="E252" t="s">
        <v>310</v>
      </c>
      <c r="F252" t="s">
        <v>133</v>
      </c>
      <c r="G252" t="s">
        <v>132</v>
      </c>
      <c r="H252" s="16">
        <v>45853</v>
      </c>
      <c r="J252" t="s">
        <v>856</v>
      </c>
      <c r="K252">
        <v>1213130</v>
      </c>
      <c r="L252" t="s">
        <v>320</v>
      </c>
      <c r="O252">
        <v>10014611</v>
      </c>
      <c r="P252" t="s">
        <v>217</v>
      </c>
      <c r="Q252">
        <v>0</v>
      </c>
      <c r="R252" t="s">
        <v>343</v>
      </c>
      <c r="S252" t="s">
        <v>342</v>
      </c>
      <c r="T252">
        <v>11605829</v>
      </c>
      <c r="U252" s="16">
        <v>45827</v>
      </c>
      <c r="V252" s="16">
        <v>45853</v>
      </c>
      <c r="W252" s="16">
        <v>45828</v>
      </c>
      <c r="X252">
        <v>0</v>
      </c>
      <c r="Y252">
        <v>1290900</v>
      </c>
      <c r="Z252" t="s">
        <v>1568</v>
      </c>
      <c r="AA252" t="s">
        <v>245</v>
      </c>
      <c r="AB252" t="s">
        <v>121</v>
      </c>
      <c r="AC252" t="s">
        <v>255</v>
      </c>
      <c r="AD252" t="s">
        <v>141</v>
      </c>
      <c r="AE252" t="str">
        <f>IF(B252&gt;0,IF(B252&gt;0,(IF(B252&lt;&gt;'PLAN SEMANAL'!$A$2,BLTOTAL!AA252,""))),"")</f>
        <v>ACARREO</v>
      </c>
      <c r="AF252" t="str">
        <f>IF(AH252="Completo","Completo",IF(IF(B252&gt;0,_xlfn.XLOOKUP(B252,'Detalle reservas completas fesa'!K:K,'Detalle reservas completas fesa'!Q:Q,_xlfn.XLOOKUP(B252,'MB25'!L:L,'MB25'!Q:Q,"Incompleto")),"")="PENDIENTE","Incompleto",IF(B252&gt;0,_xlfn.XLOOKUP(B252,'Detalle reservas completas fesa'!K:K,'Detalle reservas completas fesa'!Q:Q,IF(AD252="SIN MATERIAL","Completo",IF(AD252="COMPLETO","Completo","Incompleto"))))))</f>
        <v>Incompleto</v>
      </c>
      <c r="AG252">
        <f>IF(B252&gt;0,_xlfn.XLOOKUP(B252,IW49BLTOTAL!A:A,IW49BLTOTAL!H:H),"")</f>
        <v>3</v>
      </c>
      <c r="AH252" t="str">
        <f>IF(IFERROR(_xlfn.XLOOKUP(B252,'Detalle custodia'!B:B,'Detalle custodia'!O:O),"")="custodia","Completo","")</f>
        <v/>
      </c>
    </row>
    <row r="253" spans="1:34" x14ac:dyDescent="0.35">
      <c r="A253" t="s">
        <v>207</v>
      </c>
      <c r="B253">
        <v>6616042</v>
      </c>
      <c r="C253" t="s">
        <v>129</v>
      </c>
      <c r="D253" t="s">
        <v>6292</v>
      </c>
      <c r="E253" t="s">
        <v>310</v>
      </c>
      <c r="F253" t="s">
        <v>133</v>
      </c>
      <c r="G253" t="s">
        <v>132</v>
      </c>
      <c r="H253" s="16">
        <v>45853</v>
      </c>
      <c r="J253" t="s">
        <v>856</v>
      </c>
      <c r="K253">
        <v>1213130</v>
      </c>
      <c r="L253" t="s">
        <v>385</v>
      </c>
      <c r="O253">
        <v>10014621</v>
      </c>
      <c r="P253" t="s">
        <v>207</v>
      </c>
      <c r="Q253">
        <v>0</v>
      </c>
      <c r="R253" t="s">
        <v>343</v>
      </c>
      <c r="S253" t="s">
        <v>342</v>
      </c>
      <c r="T253">
        <v>11605752</v>
      </c>
      <c r="U253" s="16">
        <v>45827</v>
      </c>
      <c r="V253" s="16">
        <v>45853</v>
      </c>
      <c r="W253" s="16">
        <v>45828</v>
      </c>
      <c r="X253">
        <v>0</v>
      </c>
      <c r="Y253">
        <v>1290900</v>
      </c>
      <c r="Z253" t="s">
        <v>1568</v>
      </c>
      <c r="AA253" t="s">
        <v>245</v>
      </c>
      <c r="AB253" t="s">
        <v>121</v>
      </c>
      <c r="AC253" t="s">
        <v>255</v>
      </c>
      <c r="AD253" t="s">
        <v>141</v>
      </c>
      <c r="AE253" t="str">
        <f>IF(B253&gt;0,IF(B253&gt;0,(IF(B253&lt;&gt;'PLAN SEMANAL'!$A$2,BLTOTAL!AA253,""))),"")</f>
        <v>ACARREO</v>
      </c>
      <c r="AF253" t="str">
        <f>IF(AH253="Completo","Completo",IF(IF(B253&gt;0,_xlfn.XLOOKUP(B253,'Detalle reservas completas fesa'!K:K,'Detalle reservas completas fesa'!Q:Q,_xlfn.XLOOKUP(B253,'MB25'!L:L,'MB25'!Q:Q,"Incompleto")),"")="PENDIENTE","Incompleto",IF(B253&gt;0,_xlfn.XLOOKUP(B253,'Detalle reservas completas fesa'!K:K,'Detalle reservas completas fesa'!Q:Q,IF(AD253="SIN MATERIAL","Completo",IF(AD253="COMPLETO","Completo","Incompleto"))))))</f>
        <v>Incompleto</v>
      </c>
      <c r="AG253">
        <f>IF(B253&gt;0,_xlfn.XLOOKUP(B253,IW49BLTOTAL!A:A,IW49BLTOTAL!H:H),"")</f>
        <v>0.5</v>
      </c>
      <c r="AH253" t="str">
        <f>IF(IFERROR(_xlfn.XLOOKUP(B253,'Detalle custodia'!B:B,'Detalle custodia'!O:O),"")="custodia","Completo","")</f>
        <v/>
      </c>
    </row>
    <row r="254" spans="1:34" x14ac:dyDescent="0.35">
      <c r="A254" t="s">
        <v>207</v>
      </c>
      <c r="B254">
        <v>6616041</v>
      </c>
      <c r="C254" t="s">
        <v>129</v>
      </c>
      <c r="D254" t="s">
        <v>6293</v>
      </c>
      <c r="E254" t="s">
        <v>310</v>
      </c>
      <c r="F254" t="s">
        <v>133</v>
      </c>
      <c r="G254" t="s">
        <v>132</v>
      </c>
      <c r="H254" s="16">
        <v>45853</v>
      </c>
      <c r="J254" t="s">
        <v>856</v>
      </c>
      <c r="K254">
        <v>1213130</v>
      </c>
      <c r="L254" t="s">
        <v>385</v>
      </c>
      <c r="O254">
        <v>10014621</v>
      </c>
      <c r="P254" t="s">
        <v>207</v>
      </c>
      <c r="Q254">
        <v>0</v>
      </c>
      <c r="R254" t="s">
        <v>343</v>
      </c>
      <c r="S254" t="s">
        <v>342</v>
      </c>
      <c r="T254">
        <v>11605741</v>
      </c>
      <c r="U254" s="16">
        <v>45827</v>
      </c>
      <c r="V254" s="16">
        <v>45853</v>
      </c>
      <c r="W254" s="16">
        <v>45828</v>
      </c>
      <c r="X254">
        <v>0</v>
      </c>
      <c r="Y254">
        <v>1290900</v>
      </c>
      <c r="Z254" t="s">
        <v>1568</v>
      </c>
      <c r="AA254" t="s">
        <v>245</v>
      </c>
      <c r="AB254" t="s">
        <v>121</v>
      </c>
      <c r="AC254" t="s">
        <v>255</v>
      </c>
      <c r="AD254" t="s">
        <v>141</v>
      </c>
      <c r="AE254" t="str">
        <f>IF(B254&gt;0,IF(B254&gt;0,(IF(B254&lt;&gt;'PLAN SEMANAL'!$A$2,BLTOTAL!AA254,""))),"")</f>
        <v>ACARREO</v>
      </c>
      <c r="AF254" t="str">
        <f>IF(AH254="Completo","Completo",IF(IF(B254&gt;0,_xlfn.XLOOKUP(B254,'Detalle reservas completas fesa'!K:K,'Detalle reservas completas fesa'!Q:Q,_xlfn.XLOOKUP(B254,'MB25'!L:L,'MB25'!Q:Q,"Incompleto")),"")="PENDIENTE","Incompleto",IF(B254&gt;0,_xlfn.XLOOKUP(B254,'Detalle reservas completas fesa'!K:K,'Detalle reservas completas fesa'!Q:Q,IF(AD254="SIN MATERIAL","Completo",IF(AD254="COMPLETO","Completo","Incompleto"))))))</f>
        <v>Incompleto</v>
      </c>
      <c r="AG254">
        <f>IF(B254&gt;0,_xlfn.XLOOKUP(B254,IW49BLTOTAL!A:A,IW49BLTOTAL!H:H),"")</f>
        <v>3</v>
      </c>
      <c r="AH254" t="str">
        <f>IF(IFERROR(_xlfn.XLOOKUP(B254,'Detalle custodia'!B:B,'Detalle custodia'!O:O),"")="custodia","Completo","")</f>
        <v/>
      </c>
    </row>
    <row r="255" spans="1:34" x14ac:dyDescent="0.35">
      <c r="A255" t="s">
        <v>403</v>
      </c>
      <c r="B255">
        <v>6616038</v>
      </c>
      <c r="C255" t="s">
        <v>129</v>
      </c>
      <c r="D255" t="s">
        <v>6294</v>
      </c>
      <c r="E255" t="s">
        <v>310</v>
      </c>
      <c r="F255" t="s">
        <v>133</v>
      </c>
      <c r="G255" t="s">
        <v>132</v>
      </c>
      <c r="H255" s="16">
        <v>45897</v>
      </c>
      <c r="J255" t="s">
        <v>856</v>
      </c>
      <c r="K255">
        <v>1213130</v>
      </c>
      <c r="L255" t="s">
        <v>404</v>
      </c>
      <c r="O255">
        <v>10014622</v>
      </c>
      <c r="P255" t="s">
        <v>403</v>
      </c>
      <c r="Q255">
        <v>0</v>
      </c>
      <c r="R255" t="s">
        <v>3901</v>
      </c>
      <c r="S255" t="s">
        <v>342</v>
      </c>
      <c r="T255">
        <v>11600848</v>
      </c>
      <c r="U255" s="16">
        <v>45827</v>
      </c>
      <c r="V255" s="16">
        <v>45897</v>
      </c>
      <c r="W255" s="16">
        <v>45832</v>
      </c>
      <c r="X255">
        <v>0</v>
      </c>
      <c r="Y255">
        <v>1290900</v>
      </c>
      <c r="Z255" t="s">
        <v>1568</v>
      </c>
      <c r="AA255" t="s">
        <v>245</v>
      </c>
      <c r="AB255" t="s">
        <v>121</v>
      </c>
      <c r="AC255" t="s">
        <v>255</v>
      </c>
      <c r="AD255" t="s">
        <v>141</v>
      </c>
      <c r="AE255" t="str">
        <f>IF(B255&gt;0,IF(B255&gt;0,(IF(B255&lt;&gt;'PLAN SEMANAL'!$A$2,BLTOTAL!AA255,""))),"")</f>
        <v>ACARREO</v>
      </c>
      <c r="AF255" t="str">
        <f>IF(AH255="Completo","Completo",IF(IF(B255&gt;0,_xlfn.XLOOKUP(B255,'Detalle reservas completas fesa'!K:K,'Detalle reservas completas fesa'!Q:Q,_xlfn.XLOOKUP(B255,'MB25'!L:L,'MB25'!Q:Q,"Incompleto")),"")="PENDIENTE","Incompleto",IF(B255&gt;0,_xlfn.XLOOKUP(B255,'Detalle reservas completas fesa'!K:K,'Detalle reservas completas fesa'!Q:Q,IF(AD255="SIN MATERIAL","Completo",IF(AD255="COMPLETO","Completo","Incompleto"))))))</f>
        <v>Incompleto</v>
      </c>
      <c r="AG255">
        <f>IF(B255&gt;0,_xlfn.XLOOKUP(B255,IW49BLTOTAL!A:A,IW49BLTOTAL!H:H),"")</f>
        <v>3</v>
      </c>
      <c r="AH255" t="str">
        <f>IF(IFERROR(_xlfn.XLOOKUP(B255,'Detalle custodia'!B:B,'Detalle custodia'!O:O),"")="custodia","Completo","")</f>
        <v/>
      </c>
    </row>
    <row r="256" spans="1:34" x14ac:dyDescent="0.35">
      <c r="A256" t="s">
        <v>413</v>
      </c>
      <c r="B256">
        <v>6616032</v>
      </c>
      <c r="C256" t="s">
        <v>129</v>
      </c>
      <c r="D256" t="s">
        <v>6295</v>
      </c>
      <c r="E256" t="s">
        <v>310</v>
      </c>
      <c r="F256" t="s">
        <v>133</v>
      </c>
      <c r="G256" t="s">
        <v>132</v>
      </c>
      <c r="H256" s="16">
        <v>45896</v>
      </c>
      <c r="J256" t="s">
        <v>856</v>
      </c>
      <c r="K256">
        <v>1213130</v>
      </c>
      <c r="L256" t="s">
        <v>414</v>
      </c>
      <c r="O256">
        <v>10014620</v>
      </c>
      <c r="P256" t="s">
        <v>413</v>
      </c>
      <c r="Q256">
        <v>0</v>
      </c>
      <c r="R256" t="s">
        <v>3901</v>
      </c>
      <c r="S256" t="s">
        <v>342</v>
      </c>
      <c r="T256">
        <v>11600313</v>
      </c>
      <c r="U256" s="16">
        <v>45827</v>
      </c>
      <c r="V256" s="16">
        <v>45896</v>
      </c>
      <c r="W256" s="16">
        <v>45832</v>
      </c>
      <c r="X256">
        <v>0</v>
      </c>
      <c r="Y256">
        <v>1290900</v>
      </c>
      <c r="Z256" t="s">
        <v>1568</v>
      </c>
      <c r="AA256" t="s">
        <v>245</v>
      </c>
      <c r="AB256" t="s">
        <v>121</v>
      </c>
      <c r="AC256" t="s">
        <v>255</v>
      </c>
      <c r="AD256" t="s">
        <v>141</v>
      </c>
      <c r="AE256" t="str">
        <f>IF(B256&gt;0,IF(B256&gt;0,(IF(B256&lt;&gt;'PLAN SEMANAL'!$A$2,BLTOTAL!AA256,""))),"")</f>
        <v>ACARREO</v>
      </c>
      <c r="AF256" t="str">
        <f>IF(AH256="Completo","Completo",IF(IF(B256&gt;0,_xlfn.XLOOKUP(B256,'Detalle reservas completas fesa'!K:K,'Detalle reservas completas fesa'!Q:Q,_xlfn.XLOOKUP(B256,'MB25'!L:L,'MB25'!Q:Q,"Incompleto")),"")="PENDIENTE","Incompleto",IF(B256&gt;0,_xlfn.XLOOKUP(B256,'Detalle reservas completas fesa'!K:K,'Detalle reservas completas fesa'!Q:Q,IF(AD256="SIN MATERIAL","Completo",IF(AD256="COMPLETO","Completo","Incompleto"))))))</f>
        <v>Incompleto</v>
      </c>
      <c r="AG256">
        <f>IF(B256&gt;0,_xlfn.XLOOKUP(B256,IW49BLTOTAL!A:A,IW49BLTOTAL!H:H),"")</f>
        <v>4</v>
      </c>
      <c r="AH256" t="str">
        <f>IF(IFERROR(_xlfn.XLOOKUP(B256,'Detalle custodia'!B:B,'Detalle custodia'!O:O),"")="custodia","Completo","")</f>
        <v/>
      </c>
    </row>
    <row r="257" spans="1:34" x14ac:dyDescent="0.35">
      <c r="A257" t="s">
        <v>313</v>
      </c>
      <c r="B257">
        <v>6616029</v>
      </c>
      <c r="C257" t="s">
        <v>129</v>
      </c>
      <c r="D257" t="s">
        <v>6296</v>
      </c>
      <c r="E257" t="s">
        <v>310</v>
      </c>
      <c r="F257" t="s">
        <v>133</v>
      </c>
      <c r="G257" t="s">
        <v>132</v>
      </c>
      <c r="H257" s="16">
        <v>45887</v>
      </c>
      <c r="J257" t="s">
        <v>856</v>
      </c>
      <c r="K257">
        <v>1213130</v>
      </c>
      <c r="L257" t="s">
        <v>314</v>
      </c>
      <c r="O257">
        <v>10014619</v>
      </c>
      <c r="P257" t="s">
        <v>313</v>
      </c>
      <c r="Q257">
        <v>0</v>
      </c>
      <c r="R257" t="s">
        <v>3901</v>
      </c>
      <c r="S257" t="s">
        <v>342</v>
      </c>
      <c r="T257">
        <v>11600830</v>
      </c>
      <c r="U257" s="16">
        <v>45827</v>
      </c>
      <c r="V257" s="16">
        <v>45887</v>
      </c>
      <c r="W257" s="16">
        <v>45832</v>
      </c>
      <c r="X257">
        <v>0</v>
      </c>
      <c r="Y257">
        <v>1290900</v>
      </c>
      <c r="Z257" t="s">
        <v>1568</v>
      </c>
      <c r="AA257" t="s">
        <v>245</v>
      </c>
      <c r="AB257" t="s">
        <v>121</v>
      </c>
      <c r="AC257" t="s">
        <v>255</v>
      </c>
      <c r="AD257" t="s">
        <v>141</v>
      </c>
      <c r="AE257" t="str">
        <f>IF(B257&gt;0,IF(B257&gt;0,(IF(B257&lt;&gt;'PLAN SEMANAL'!$A$2,BLTOTAL!AA257,""))),"")</f>
        <v>ACARREO</v>
      </c>
      <c r="AF257" t="str">
        <f>IF(AH257="Completo","Completo",IF(IF(B257&gt;0,_xlfn.XLOOKUP(B257,'Detalle reservas completas fesa'!K:K,'Detalle reservas completas fesa'!Q:Q,_xlfn.XLOOKUP(B257,'MB25'!L:L,'MB25'!Q:Q,"Incompleto")),"")="PENDIENTE","Incompleto",IF(B257&gt;0,_xlfn.XLOOKUP(B257,'Detalle reservas completas fesa'!K:K,'Detalle reservas completas fesa'!Q:Q,IF(AD257="SIN MATERIAL","Completo",IF(AD257="COMPLETO","Completo","Incompleto"))))))</f>
        <v>Incompleto</v>
      </c>
      <c r="AG257">
        <f>IF(B257&gt;0,_xlfn.XLOOKUP(B257,IW49BLTOTAL!A:A,IW49BLTOTAL!H:H),"")</f>
        <v>12</v>
      </c>
      <c r="AH257" t="str">
        <f>IF(IFERROR(_xlfn.XLOOKUP(B257,'Detalle custodia'!B:B,'Detalle custodia'!O:O),"")="custodia","Completo","")</f>
        <v/>
      </c>
    </row>
    <row r="258" spans="1:34" x14ac:dyDescent="0.35">
      <c r="A258" t="s">
        <v>148</v>
      </c>
      <c r="B258">
        <v>6616028</v>
      </c>
      <c r="C258" t="s">
        <v>129</v>
      </c>
      <c r="D258" t="s">
        <v>6284</v>
      </c>
      <c r="E258" t="s">
        <v>310</v>
      </c>
      <c r="F258" t="s">
        <v>133</v>
      </c>
      <c r="G258" t="s">
        <v>132</v>
      </c>
      <c r="H258" s="16">
        <v>45877</v>
      </c>
      <c r="J258" t="s">
        <v>856</v>
      </c>
      <c r="K258">
        <v>1213130</v>
      </c>
      <c r="L258" t="s">
        <v>297</v>
      </c>
      <c r="O258">
        <v>10014617</v>
      </c>
      <c r="P258" t="s">
        <v>148</v>
      </c>
      <c r="Q258">
        <v>0</v>
      </c>
      <c r="R258" t="s">
        <v>3901</v>
      </c>
      <c r="S258" t="s">
        <v>342</v>
      </c>
      <c r="T258">
        <v>11600859</v>
      </c>
      <c r="U258" s="16">
        <v>45827</v>
      </c>
      <c r="V258" s="16">
        <v>45877</v>
      </c>
      <c r="W258" s="16">
        <v>45832</v>
      </c>
      <c r="X258">
        <v>0</v>
      </c>
      <c r="Y258">
        <v>1290900</v>
      </c>
      <c r="Z258" t="s">
        <v>1568</v>
      </c>
      <c r="AA258" t="s">
        <v>245</v>
      </c>
      <c r="AB258" t="s">
        <v>121</v>
      </c>
      <c r="AC258" t="s">
        <v>255</v>
      </c>
      <c r="AD258" t="s">
        <v>141</v>
      </c>
      <c r="AE258" t="str">
        <f>IF(B258&gt;0,IF(B258&gt;0,(IF(B258&lt;&gt;'PLAN SEMANAL'!$A$2,BLTOTAL!AA258,""))),"")</f>
        <v>ACARREO</v>
      </c>
      <c r="AF258" t="str">
        <f>IF(AH258="Completo","Completo",IF(IF(B258&gt;0,_xlfn.XLOOKUP(B258,'Detalle reservas completas fesa'!K:K,'Detalle reservas completas fesa'!Q:Q,_xlfn.XLOOKUP(B258,'MB25'!L:L,'MB25'!Q:Q,"Incompleto")),"")="PENDIENTE","Incompleto",IF(B258&gt;0,_xlfn.XLOOKUP(B258,'Detalle reservas completas fesa'!K:K,'Detalle reservas completas fesa'!Q:Q,IF(AD258="SIN MATERIAL","Completo",IF(AD258="COMPLETO","Completo","Incompleto"))))))</f>
        <v>Incompleto</v>
      </c>
      <c r="AG258">
        <f>IF(B258&gt;0,_xlfn.XLOOKUP(B258,IW49BLTOTAL!A:A,IW49BLTOTAL!H:H),"")</f>
        <v>8</v>
      </c>
      <c r="AH258" t="str">
        <f>IF(IFERROR(_xlfn.XLOOKUP(B258,'Detalle custodia'!B:B,'Detalle custodia'!O:O),"")="custodia","Completo","")</f>
        <v/>
      </c>
    </row>
    <row r="259" spans="1:34" x14ac:dyDescent="0.35">
      <c r="A259" t="s">
        <v>148</v>
      </c>
      <c r="B259">
        <v>6616024</v>
      </c>
      <c r="C259" t="s">
        <v>129</v>
      </c>
      <c r="D259" t="s">
        <v>3352</v>
      </c>
      <c r="E259" t="s">
        <v>310</v>
      </c>
      <c r="F259" t="s">
        <v>133</v>
      </c>
      <c r="G259" t="s">
        <v>132</v>
      </c>
      <c r="H259" s="16">
        <v>45886</v>
      </c>
      <c r="J259" t="s">
        <v>856</v>
      </c>
      <c r="K259">
        <v>1213130</v>
      </c>
      <c r="L259" t="s">
        <v>297</v>
      </c>
      <c r="O259">
        <v>10014617</v>
      </c>
      <c r="P259" t="s">
        <v>148</v>
      </c>
      <c r="Q259">
        <v>0</v>
      </c>
      <c r="R259" t="s">
        <v>3901</v>
      </c>
      <c r="S259" t="s">
        <v>342</v>
      </c>
      <c r="T259">
        <v>11600860</v>
      </c>
      <c r="U259" s="16">
        <v>45827</v>
      </c>
      <c r="V259" s="16">
        <v>45886</v>
      </c>
      <c r="W259" s="16">
        <v>45832</v>
      </c>
      <c r="X259">
        <v>0</v>
      </c>
      <c r="Y259">
        <v>1290900</v>
      </c>
      <c r="Z259" t="s">
        <v>1568</v>
      </c>
      <c r="AA259" t="s">
        <v>245</v>
      </c>
      <c r="AB259" t="s">
        <v>121</v>
      </c>
      <c r="AC259" t="s">
        <v>255</v>
      </c>
      <c r="AD259" t="s">
        <v>141</v>
      </c>
      <c r="AE259" t="str">
        <f>IF(B259&gt;0,IF(B259&gt;0,(IF(B259&lt;&gt;'PLAN SEMANAL'!$A$2,BLTOTAL!AA259,""))),"")</f>
        <v>ACARREO</v>
      </c>
      <c r="AF259" t="str">
        <f>IF(AH259="Completo","Completo",IF(IF(B259&gt;0,_xlfn.XLOOKUP(B259,'Detalle reservas completas fesa'!K:K,'Detalle reservas completas fesa'!Q:Q,_xlfn.XLOOKUP(B259,'MB25'!L:L,'MB25'!Q:Q,"Incompleto")),"")="PENDIENTE","Incompleto",IF(B259&gt;0,_xlfn.XLOOKUP(B259,'Detalle reservas completas fesa'!K:K,'Detalle reservas completas fesa'!Q:Q,IF(AD259="SIN MATERIAL","Completo",IF(AD259="COMPLETO","Completo","Incompleto"))))))</f>
        <v>Incompleto</v>
      </c>
      <c r="AG259">
        <f>IF(B259&gt;0,_xlfn.XLOOKUP(B259,IW49BLTOTAL!A:A,IW49BLTOTAL!H:H),"")</f>
        <v>4</v>
      </c>
      <c r="AH259" t="str">
        <f>IF(IFERROR(_xlfn.XLOOKUP(B259,'Detalle custodia'!B:B,'Detalle custodia'!O:O),"")="custodia","Completo","")</f>
        <v/>
      </c>
    </row>
    <row r="260" spans="1:34" x14ac:dyDescent="0.35">
      <c r="A260" t="s">
        <v>207</v>
      </c>
      <c r="B260">
        <v>6616020</v>
      </c>
      <c r="C260" t="s">
        <v>129</v>
      </c>
      <c r="D260" t="s">
        <v>6297</v>
      </c>
      <c r="E260" t="s">
        <v>310</v>
      </c>
      <c r="F260" t="s">
        <v>133</v>
      </c>
      <c r="G260" t="s">
        <v>147</v>
      </c>
      <c r="H260" s="16">
        <v>45870</v>
      </c>
      <c r="J260" t="s">
        <v>856</v>
      </c>
      <c r="K260">
        <v>1213130</v>
      </c>
      <c r="L260" t="s">
        <v>385</v>
      </c>
      <c r="O260">
        <v>10014621</v>
      </c>
      <c r="P260" t="s">
        <v>207</v>
      </c>
      <c r="Q260">
        <v>0</v>
      </c>
      <c r="R260" t="s">
        <v>343</v>
      </c>
      <c r="S260" t="s">
        <v>343</v>
      </c>
      <c r="T260">
        <v>11605713</v>
      </c>
      <c r="U260" s="16">
        <v>45827</v>
      </c>
      <c r="V260" s="16">
        <v>45870</v>
      </c>
      <c r="W260" s="16">
        <v>45834</v>
      </c>
      <c r="X260">
        <v>0</v>
      </c>
      <c r="Y260">
        <v>1290900</v>
      </c>
      <c r="Z260" t="s">
        <v>1568</v>
      </c>
      <c r="AA260" t="s">
        <v>245</v>
      </c>
      <c r="AB260" t="s">
        <v>121</v>
      </c>
      <c r="AC260" t="s">
        <v>255</v>
      </c>
      <c r="AD260" t="s">
        <v>141</v>
      </c>
      <c r="AE260" t="str">
        <f>IF(B260&gt;0,IF(B260&gt;0,(IF(B260&lt;&gt;'PLAN SEMANAL'!$A$2,BLTOTAL!AA260,""))),"")</f>
        <v>ACARREO</v>
      </c>
      <c r="AF260" t="str">
        <f>IF(AH260="Completo","Completo",IF(IF(B260&gt;0,_xlfn.XLOOKUP(B260,'Detalle reservas completas fesa'!K:K,'Detalle reservas completas fesa'!Q:Q,_xlfn.XLOOKUP(B260,'MB25'!L:L,'MB25'!Q:Q,"Incompleto")),"")="PENDIENTE","Incompleto",IF(B260&gt;0,_xlfn.XLOOKUP(B260,'Detalle reservas completas fesa'!K:K,'Detalle reservas completas fesa'!Q:Q,IF(AD260="SIN MATERIAL","Completo",IF(AD260="COMPLETO","Completo","Incompleto"))))))</f>
        <v>Incompleto</v>
      </c>
      <c r="AG260">
        <f>IF(B260&gt;0,_xlfn.XLOOKUP(B260,IW49BLTOTAL!A:A,IW49BLTOTAL!H:H),"")</f>
        <v>0</v>
      </c>
      <c r="AH260" t="str">
        <f>IF(IFERROR(_xlfn.XLOOKUP(B260,'Detalle custodia'!B:B,'Detalle custodia'!O:O),"")="custodia","Completo","")</f>
        <v/>
      </c>
    </row>
    <row r="261" spans="1:34" x14ac:dyDescent="0.35">
      <c r="A261" t="s">
        <v>207</v>
      </c>
      <c r="B261">
        <v>6616019</v>
      </c>
      <c r="C261" t="s">
        <v>129</v>
      </c>
      <c r="D261" t="s">
        <v>6298</v>
      </c>
      <c r="E261" t="s">
        <v>310</v>
      </c>
      <c r="F261" t="s">
        <v>133</v>
      </c>
      <c r="G261" t="s">
        <v>132</v>
      </c>
      <c r="H261" s="16">
        <v>45853</v>
      </c>
      <c r="J261" t="s">
        <v>856</v>
      </c>
      <c r="K261">
        <v>1213130</v>
      </c>
      <c r="L261" t="s">
        <v>385</v>
      </c>
      <c r="O261">
        <v>10014621</v>
      </c>
      <c r="P261" t="s">
        <v>207</v>
      </c>
      <c r="Q261">
        <v>0</v>
      </c>
      <c r="R261" t="s">
        <v>343</v>
      </c>
      <c r="S261" t="s">
        <v>342</v>
      </c>
      <c r="T261">
        <v>11605642</v>
      </c>
      <c r="U261" s="16">
        <v>45827</v>
      </c>
      <c r="V261" s="16">
        <v>45853</v>
      </c>
      <c r="W261" s="16">
        <v>45828</v>
      </c>
      <c r="X261">
        <v>0</v>
      </c>
      <c r="Y261">
        <v>1290900</v>
      </c>
      <c r="Z261" t="s">
        <v>1568</v>
      </c>
      <c r="AA261" t="s">
        <v>245</v>
      </c>
      <c r="AB261" t="s">
        <v>121</v>
      </c>
      <c r="AC261" t="s">
        <v>255</v>
      </c>
      <c r="AD261" t="s">
        <v>141</v>
      </c>
      <c r="AE261" t="str">
        <f>IF(B261&gt;0,IF(B261&gt;0,(IF(B261&lt;&gt;'PLAN SEMANAL'!$A$2,BLTOTAL!AA261,""))),"")</f>
        <v>ACARREO</v>
      </c>
      <c r="AF261" t="str">
        <f>IF(AH261="Completo","Completo",IF(IF(B261&gt;0,_xlfn.XLOOKUP(B261,'Detalle reservas completas fesa'!K:K,'Detalle reservas completas fesa'!Q:Q,_xlfn.XLOOKUP(B261,'MB25'!L:L,'MB25'!Q:Q,"Incompleto")),"")="PENDIENTE","Incompleto",IF(B261&gt;0,_xlfn.XLOOKUP(B261,'Detalle reservas completas fesa'!K:K,'Detalle reservas completas fesa'!Q:Q,IF(AD261="SIN MATERIAL","Completo",IF(AD261="COMPLETO","Completo","Incompleto"))))))</f>
        <v>Incompleto</v>
      </c>
      <c r="AG261">
        <f>IF(B261&gt;0,_xlfn.XLOOKUP(B261,IW49BLTOTAL!A:A,IW49BLTOTAL!H:H),"")</f>
        <v>6</v>
      </c>
      <c r="AH261" t="str">
        <f>IF(IFERROR(_xlfn.XLOOKUP(B261,'Detalle custodia'!B:B,'Detalle custodia'!O:O),"")="custodia","Completo","")</f>
        <v/>
      </c>
    </row>
    <row r="262" spans="1:34" x14ac:dyDescent="0.35">
      <c r="A262" t="s">
        <v>237</v>
      </c>
      <c r="B262">
        <v>6616018</v>
      </c>
      <c r="C262" t="s">
        <v>129</v>
      </c>
      <c r="D262" t="s">
        <v>6299</v>
      </c>
      <c r="E262" t="s">
        <v>310</v>
      </c>
      <c r="F262" t="s">
        <v>259</v>
      </c>
      <c r="G262" t="s">
        <v>142</v>
      </c>
      <c r="H262" s="16">
        <v>45857</v>
      </c>
      <c r="I262" s="16">
        <v>45857</v>
      </c>
      <c r="J262" t="s">
        <v>5407</v>
      </c>
      <c r="K262">
        <v>1213130</v>
      </c>
      <c r="L262" t="s">
        <v>386</v>
      </c>
      <c r="O262">
        <v>10014625</v>
      </c>
      <c r="P262" t="s">
        <v>237</v>
      </c>
      <c r="Q262">
        <v>0</v>
      </c>
      <c r="R262" t="s">
        <v>343</v>
      </c>
      <c r="S262" t="s">
        <v>343</v>
      </c>
      <c r="T262">
        <v>11605148</v>
      </c>
      <c r="U262" s="16">
        <v>45827</v>
      </c>
      <c r="V262" s="16">
        <v>45857</v>
      </c>
      <c r="W262" s="16">
        <v>45853</v>
      </c>
      <c r="X262">
        <v>0</v>
      </c>
      <c r="Y262">
        <v>1290900</v>
      </c>
      <c r="Z262" t="s">
        <v>1568</v>
      </c>
      <c r="AA262" t="s">
        <v>245</v>
      </c>
      <c r="AB262" t="s">
        <v>121</v>
      </c>
      <c r="AC262" t="s">
        <v>255</v>
      </c>
      <c r="AD262" t="s">
        <v>141</v>
      </c>
      <c r="AE262" t="str">
        <f>IF(B262&gt;0,IF(B262&gt;0,(IF(B262&lt;&gt;'PLAN SEMANAL'!$A$2,BLTOTAL!AA262,""))),"")</f>
        <v>ACARREO</v>
      </c>
      <c r="AF262" t="str">
        <f>IF(AH262="Completo","Completo",IF(IF(B262&gt;0,_xlfn.XLOOKUP(B262,'Detalle reservas completas fesa'!K:K,'Detalle reservas completas fesa'!Q:Q,_xlfn.XLOOKUP(B262,'MB25'!L:L,'MB25'!Q:Q,"Incompleto")),"")="PENDIENTE","Incompleto",IF(B262&gt;0,_xlfn.XLOOKUP(B262,'Detalle reservas completas fesa'!K:K,'Detalle reservas completas fesa'!Q:Q,IF(AD262="SIN MATERIAL","Completo",IF(AD262="COMPLETO","Completo","Incompleto"))))))</f>
        <v>Incompleto</v>
      </c>
      <c r="AG262">
        <f>IF(B262&gt;0,_xlfn.XLOOKUP(B262,IW49BLTOTAL!A:A,IW49BLTOTAL!H:H),"")</f>
        <v>2</v>
      </c>
      <c r="AH262" t="str">
        <f>IF(IFERROR(_xlfn.XLOOKUP(B262,'Detalle custodia'!B:B,'Detalle custodia'!O:O),"")="custodia","Completo","")</f>
        <v/>
      </c>
    </row>
    <row r="263" spans="1:34" x14ac:dyDescent="0.35">
      <c r="A263" t="s">
        <v>237</v>
      </c>
      <c r="B263">
        <v>6616017</v>
      </c>
      <c r="C263" t="s">
        <v>129</v>
      </c>
      <c r="D263" t="s">
        <v>6286</v>
      </c>
      <c r="E263" t="s">
        <v>310</v>
      </c>
      <c r="F263" t="s">
        <v>259</v>
      </c>
      <c r="G263" t="s">
        <v>142</v>
      </c>
      <c r="H263" s="16">
        <v>45857</v>
      </c>
      <c r="I263" s="16">
        <v>45857</v>
      </c>
      <c r="J263" t="s">
        <v>5407</v>
      </c>
      <c r="K263">
        <v>1213130</v>
      </c>
      <c r="L263" t="s">
        <v>386</v>
      </c>
      <c r="O263">
        <v>10014625</v>
      </c>
      <c r="P263" t="s">
        <v>237</v>
      </c>
      <c r="Q263">
        <v>0</v>
      </c>
      <c r="R263" t="s">
        <v>343</v>
      </c>
      <c r="S263" t="s">
        <v>343</v>
      </c>
      <c r="T263">
        <v>11605137</v>
      </c>
      <c r="U263" s="16">
        <v>45827</v>
      </c>
      <c r="V263" s="16">
        <v>45857</v>
      </c>
      <c r="W263" s="16">
        <v>45853</v>
      </c>
      <c r="X263">
        <v>0</v>
      </c>
      <c r="Y263">
        <v>1290900</v>
      </c>
      <c r="Z263" t="s">
        <v>1568</v>
      </c>
      <c r="AA263" t="s">
        <v>245</v>
      </c>
      <c r="AB263" t="s">
        <v>121</v>
      </c>
      <c r="AC263" t="s">
        <v>255</v>
      </c>
      <c r="AD263" t="s">
        <v>141</v>
      </c>
      <c r="AE263" t="str">
        <f>IF(B263&gt;0,IF(B263&gt;0,(IF(B263&lt;&gt;'PLAN SEMANAL'!$A$2,BLTOTAL!AA263,""))),"")</f>
        <v>ACARREO</v>
      </c>
      <c r="AF263" t="str">
        <f>IF(AH263="Completo","Completo",IF(IF(B263&gt;0,_xlfn.XLOOKUP(B263,'Detalle reservas completas fesa'!K:K,'Detalle reservas completas fesa'!Q:Q,_xlfn.XLOOKUP(B263,'MB25'!L:L,'MB25'!Q:Q,"Incompleto")),"")="PENDIENTE","Incompleto",IF(B263&gt;0,_xlfn.XLOOKUP(B263,'Detalle reservas completas fesa'!K:K,'Detalle reservas completas fesa'!Q:Q,IF(AD263="SIN MATERIAL","Completo",IF(AD263="COMPLETO","Completo","Incompleto"))))))</f>
        <v>Incompleto</v>
      </c>
      <c r="AG263">
        <f>IF(B263&gt;0,_xlfn.XLOOKUP(B263,IW49BLTOTAL!A:A,IW49BLTOTAL!H:H),"")</f>
        <v>2</v>
      </c>
      <c r="AH263" t="str">
        <f>IF(IFERROR(_xlfn.XLOOKUP(B263,'Detalle custodia'!B:B,'Detalle custodia'!O:O),"")="custodia","Completo","")</f>
        <v/>
      </c>
    </row>
    <row r="264" spans="1:34" x14ac:dyDescent="0.35">
      <c r="A264" t="s">
        <v>237</v>
      </c>
      <c r="B264">
        <v>6616016</v>
      </c>
      <c r="C264" t="s">
        <v>129</v>
      </c>
      <c r="D264" t="s">
        <v>6300</v>
      </c>
      <c r="E264" t="s">
        <v>310</v>
      </c>
      <c r="F264" t="s">
        <v>259</v>
      </c>
      <c r="G264" t="s">
        <v>142</v>
      </c>
      <c r="H264" s="16">
        <v>45857</v>
      </c>
      <c r="I264" s="16">
        <v>45857</v>
      </c>
      <c r="J264" t="s">
        <v>5407</v>
      </c>
      <c r="K264">
        <v>1213130</v>
      </c>
      <c r="L264" t="s">
        <v>386</v>
      </c>
      <c r="O264">
        <v>10014625</v>
      </c>
      <c r="P264" t="s">
        <v>237</v>
      </c>
      <c r="Q264">
        <v>0</v>
      </c>
      <c r="R264" t="s">
        <v>343</v>
      </c>
      <c r="S264" t="s">
        <v>343</v>
      </c>
      <c r="T264">
        <v>11605135</v>
      </c>
      <c r="U264" s="16">
        <v>45827</v>
      </c>
      <c r="V264" s="16">
        <v>45857</v>
      </c>
      <c r="W264" s="16">
        <v>45853</v>
      </c>
      <c r="X264">
        <v>0</v>
      </c>
      <c r="Y264">
        <v>1290900</v>
      </c>
      <c r="Z264" t="s">
        <v>1568</v>
      </c>
      <c r="AA264" t="s">
        <v>245</v>
      </c>
      <c r="AB264" t="s">
        <v>121</v>
      </c>
      <c r="AC264" t="s">
        <v>255</v>
      </c>
      <c r="AD264" t="s">
        <v>141</v>
      </c>
      <c r="AE264" t="str">
        <f>IF(B264&gt;0,IF(B264&gt;0,(IF(B264&lt;&gt;'PLAN SEMANAL'!$A$2,BLTOTAL!AA264,""))),"")</f>
        <v>ACARREO</v>
      </c>
      <c r="AF264" t="str">
        <f>IF(AH264="Completo","Completo",IF(IF(B264&gt;0,_xlfn.XLOOKUP(B264,'Detalle reservas completas fesa'!K:K,'Detalle reservas completas fesa'!Q:Q,_xlfn.XLOOKUP(B264,'MB25'!L:L,'MB25'!Q:Q,"Incompleto")),"")="PENDIENTE","Incompleto",IF(B264&gt;0,_xlfn.XLOOKUP(B264,'Detalle reservas completas fesa'!K:K,'Detalle reservas completas fesa'!Q:Q,IF(AD264="SIN MATERIAL","Completo",IF(AD264="COMPLETO","Completo","Incompleto"))))))</f>
        <v>Incompleto</v>
      </c>
      <c r="AG264">
        <f>IF(B264&gt;0,_xlfn.XLOOKUP(B264,IW49BLTOTAL!A:A,IW49BLTOTAL!H:H),"")</f>
        <v>2</v>
      </c>
      <c r="AH264" t="str">
        <f>IF(IFERROR(_xlfn.XLOOKUP(B264,'Detalle custodia'!B:B,'Detalle custodia'!O:O),"")="custodia","Completo","")</f>
        <v/>
      </c>
    </row>
    <row r="265" spans="1:34" x14ac:dyDescent="0.35">
      <c r="A265" t="s">
        <v>315</v>
      </c>
      <c r="B265">
        <v>6616013</v>
      </c>
      <c r="C265" t="s">
        <v>129</v>
      </c>
      <c r="D265" t="s">
        <v>6301</v>
      </c>
      <c r="E265" t="s">
        <v>310</v>
      </c>
      <c r="F265" t="s">
        <v>259</v>
      </c>
      <c r="G265" t="s">
        <v>124</v>
      </c>
      <c r="H265" s="16">
        <v>45854</v>
      </c>
      <c r="I265" s="16">
        <v>45854</v>
      </c>
      <c r="J265" t="s">
        <v>5407</v>
      </c>
      <c r="K265">
        <v>1213130</v>
      </c>
      <c r="L265" t="s">
        <v>317</v>
      </c>
      <c r="O265">
        <v>10018370</v>
      </c>
      <c r="P265" t="s">
        <v>315</v>
      </c>
      <c r="Q265">
        <v>0</v>
      </c>
      <c r="R265" t="s">
        <v>343</v>
      </c>
      <c r="S265" t="s">
        <v>343</v>
      </c>
      <c r="T265">
        <v>11605074</v>
      </c>
      <c r="U265" s="16">
        <v>45827</v>
      </c>
      <c r="V265" s="16">
        <v>45854</v>
      </c>
      <c r="W265" s="16">
        <v>45853</v>
      </c>
      <c r="X265">
        <v>0</v>
      </c>
      <c r="Y265">
        <v>1290900</v>
      </c>
      <c r="Z265" t="s">
        <v>1568</v>
      </c>
      <c r="AA265" t="s">
        <v>245</v>
      </c>
      <c r="AB265" t="s">
        <v>121</v>
      </c>
      <c r="AC265" t="s">
        <v>255</v>
      </c>
      <c r="AD265" t="s">
        <v>122</v>
      </c>
      <c r="AE265" t="str">
        <f>IF(B265&gt;0,IF(B265&gt;0,(IF(B265&lt;&gt;'PLAN SEMANAL'!$A$2,BLTOTAL!AA265,""))),"")</f>
        <v>ACARREO</v>
      </c>
      <c r="AF265" t="str">
        <f>IF(AH265="Completo","Completo",IF(IF(B265&gt;0,_xlfn.XLOOKUP(B265,'Detalle reservas completas fesa'!K:K,'Detalle reservas completas fesa'!Q:Q,_xlfn.XLOOKUP(B265,'MB25'!L:L,'MB25'!Q:Q,"Incompleto")),"")="PENDIENTE","Incompleto",IF(B265&gt;0,_xlfn.XLOOKUP(B265,'Detalle reservas completas fesa'!K:K,'Detalle reservas completas fesa'!Q:Q,IF(AD265="SIN MATERIAL","Completo",IF(AD265="COMPLETO","Completo","Incompleto"))))))</f>
        <v>Completo</v>
      </c>
      <c r="AG265">
        <f>IF(B265&gt;0,_xlfn.XLOOKUP(B265,IW49BLTOTAL!A:A,IW49BLTOTAL!H:H),"")</f>
        <v>2</v>
      </c>
      <c r="AH265" t="str">
        <f>IF(IFERROR(_xlfn.XLOOKUP(B265,'Detalle custodia'!B:B,'Detalle custodia'!O:O),"")="custodia","Completo","")</f>
        <v/>
      </c>
    </row>
    <row r="266" spans="1:34" x14ac:dyDescent="0.35">
      <c r="A266" t="s">
        <v>315</v>
      </c>
      <c r="B266">
        <v>6616012</v>
      </c>
      <c r="C266" t="s">
        <v>129</v>
      </c>
      <c r="D266" t="s">
        <v>6302</v>
      </c>
      <c r="E266" t="s">
        <v>310</v>
      </c>
      <c r="F266" t="s">
        <v>259</v>
      </c>
      <c r="G266" t="s">
        <v>124</v>
      </c>
      <c r="H266" s="16">
        <v>45854</v>
      </c>
      <c r="I266" s="16">
        <v>45854</v>
      </c>
      <c r="J266" t="s">
        <v>5407</v>
      </c>
      <c r="K266">
        <v>1213130</v>
      </c>
      <c r="L266" t="s">
        <v>317</v>
      </c>
      <c r="O266">
        <v>10018370</v>
      </c>
      <c r="P266" t="s">
        <v>315</v>
      </c>
      <c r="Q266">
        <v>0</v>
      </c>
      <c r="R266" t="s">
        <v>343</v>
      </c>
      <c r="S266" t="s">
        <v>343</v>
      </c>
      <c r="T266">
        <v>11604545</v>
      </c>
      <c r="U266" s="16">
        <v>45827</v>
      </c>
      <c r="V266" s="16">
        <v>45854</v>
      </c>
      <c r="W266" s="16">
        <v>45853</v>
      </c>
      <c r="X266">
        <v>0</v>
      </c>
      <c r="Y266">
        <v>1290900</v>
      </c>
      <c r="Z266" t="s">
        <v>1568</v>
      </c>
      <c r="AA266" t="s">
        <v>245</v>
      </c>
      <c r="AB266" t="s">
        <v>121</v>
      </c>
      <c r="AC266" t="s">
        <v>255</v>
      </c>
      <c r="AD266" t="s">
        <v>122</v>
      </c>
      <c r="AE266" t="str">
        <f>IF(B266&gt;0,IF(B266&gt;0,(IF(B266&lt;&gt;'PLAN SEMANAL'!$A$2,BLTOTAL!AA266,""))),"")</f>
        <v>ACARREO</v>
      </c>
      <c r="AF266" t="str">
        <f>IF(AH266="Completo","Completo",IF(IF(B266&gt;0,_xlfn.XLOOKUP(B266,'Detalle reservas completas fesa'!K:K,'Detalle reservas completas fesa'!Q:Q,_xlfn.XLOOKUP(B266,'MB25'!L:L,'MB25'!Q:Q,"Incompleto")),"")="PENDIENTE","Incompleto",IF(B266&gt;0,_xlfn.XLOOKUP(B266,'Detalle reservas completas fesa'!K:K,'Detalle reservas completas fesa'!Q:Q,IF(AD266="SIN MATERIAL","Completo",IF(AD266="COMPLETO","Completo","Incompleto"))))))</f>
        <v>Completo</v>
      </c>
      <c r="AG266">
        <f>IF(B266&gt;0,_xlfn.XLOOKUP(B266,IW49BLTOTAL!A:A,IW49BLTOTAL!H:H),"")</f>
        <v>3</v>
      </c>
      <c r="AH266" t="str">
        <f>IF(IFERROR(_xlfn.XLOOKUP(B266,'Detalle custodia'!B:B,'Detalle custodia'!O:O),"")="custodia","Completo","")</f>
        <v/>
      </c>
    </row>
    <row r="267" spans="1:34" x14ac:dyDescent="0.35">
      <c r="A267" t="s">
        <v>315</v>
      </c>
      <c r="B267">
        <v>6616011</v>
      </c>
      <c r="C267" t="s">
        <v>129</v>
      </c>
      <c r="D267" t="s">
        <v>6303</v>
      </c>
      <c r="E267" t="s">
        <v>310</v>
      </c>
      <c r="F267" t="s">
        <v>259</v>
      </c>
      <c r="G267" t="s">
        <v>142</v>
      </c>
      <c r="H267" s="16">
        <v>45854</v>
      </c>
      <c r="I267" s="16">
        <v>45854</v>
      </c>
      <c r="J267" t="s">
        <v>5407</v>
      </c>
      <c r="K267">
        <v>1213130</v>
      </c>
      <c r="L267" t="s">
        <v>317</v>
      </c>
      <c r="O267">
        <v>10018370</v>
      </c>
      <c r="P267" t="s">
        <v>315</v>
      </c>
      <c r="Q267">
        <v>0</v>
      </c>
      <c r="R267" t="s">
        <v>343</v>
      </c>
      <c r="S267" t="s">
        <v>343</v>
      </c>
      <c r="T267">
        <v>11604492</v>
      </c>
      <c r="U267" s="16">
        <v>45827</v>
      </c>
      <c r="V267" s="16">
        <v>45854</v>
      </c>
      <c r="W267" s="16">
        <v>45853</v>
      </c>
      <c r="X267">
        <v>0</v>
      </c>
      <c r="Y267">
        <v>1290900</v>
      </c>
      <c r="Z267" t="s">
        <v>1568</v>
      </c>
      <c r="AA267" t="s">
        <v>245</v>
      </c>
      <c r="AB267" t="s">
        <v>121</v>
      </c>
      <c r="AC267" t="s">
        <v>255</v>
      </c>
      <c r="AD267" t="s">
        <v>141</v>
      </c>
      <c r="AE267" t="str">
        <f>IF(B267&gt;0,IF(B267&gt;0,(IF(B267&lt;&gt;'PLAN SEMANAL'!$A$2,BLTOTAL!AA267,""))),"")</f>
        <v>ACARREO</v>
      </c>
      <c r="AF267" t="str">
        <f>IF(AH267="Completo","Completo",IF(IF(B267&gt;0,_xlfn.XLOOKUP(B267,'Detalle reservas completas fesa'!K:K,'Detalle reservas completas fesa'!Q:Q,_xlfn.XLOOKUP(B267,'MB25'!L:L,'MB25'!Q:Q,"Incompleto")),"")="PENDIENTE","Incompleto",IF(B267&gt;0,_xlfn.XLOOKUP(B267,'Detalle reservas completas fesa'!K:K,'Detalle reservas completas fesa'!Q:Q,IF(AD267="SIN MATERIAL","Completo",IF(AD267="COMPLETO","Completo","Incompleto"))))))</f>
        <v>Incompleto</v>
      </c>
      <c r="AG267">
        <f>IF(B267&gt;0,_xlfn.XLOOKUP(B267,IW49BLTOTAL!A:A,IW49BLTOTAL!H:H),"")</f>
        <v>3</v>
      </c>
      <c r="AH267" t="str">
        <f>IF(IFERROR(_xlfn.XLOOKUP(B267,'Detalle custodia'!B:B,'Detalle custodia'!O:O),"")="custodia","Completo","")</f>
        <v/>
      </c>
    </row>
    <row r="268" spans="1:34" x14ac:dyDescent="0.35">
      <c r="A268" t="s">
        <v>315</v>
      </c>
      <c r="B268">
        <v>6616010</v>
      </c>
      <c r="C268" t="s">
        <v>129</v>
      </c>
      <c r="D268" t="s">
        <v>999</v>
      </c>
      <c r="E268" t="s">
        <v>310</v>
      </c>
      <c r="F268" t="s">
        <v>259</v>
      </c>
      <c r="G268" t="s">
        <v>142</v>
      </c>
      <c r="H268" s="16">
        <v>45854</v>
      </c>
      <c r="I268" s="16">
        <v>45854</v>
      </c>
      <c r="J268" t="s">
        <v>5407</v>
      </c>
      <c r="K268">
        <v>1213130</v>
      </c>
      <c r="L268" t="s">
        <v>317</v>
      </c>
      <c r="O268">
        <v>10018370</v>
      </c>
      <c r="P268" t="s">
        <v>315</v>
      </c>
      <c r="Q268">
        <v>0</v>
      </c>
      <c r="R268" t="s">
        <v>343</v>
      </c>
      <c r="S268" t="s">
        <v>343</v>
      </c>
      <c r="T268">
        <v>11604489</v>
      </c>
      <c r="U268" s="16">
        <v>45827</v>
      </c>
      <c r="V268" s="16">
        <v>45854</v>
      </c>
      <c r="W268" s="16">
        <v>45853</v>
      </c>
      <c r="X268">
        <v>0</v>
      </c>
      <c r="Y268">
        <v>1290900</v>
      </c>
      <c r="Z268" t="s">
        <v>1568</v>
      </c>
      <c r="AA268" t="s">
        <v>245</v>
      </c>
      <c r="AB268" t="s">
        <v>121</v>
      </c>
      <c r="AC268" t="s">
        <v>255</v>
      </c>
      <c r="AD268" t="s">
        <v>141</v>
      </c>
      <c r="AE268" t="str">
        <f>IF(B268&gt;0,IF(B268&gt;0,(IF(B268&lt;&gt;'PLAN SEMANAL'!$A$2,BLTOTAL!AA268,""))),"")</f>
        <v>ACARREO</v>
      </c>
      <c r="AF268" t="str">
        <f>IF(AH268="Completo","Completo",IF(IF(B268&gt;0,_xlfn.XLOOKUP(B268,'Detalle reservas completas fesa'!K:K,'Detalle reservas completas fesa'!Q:Q,_xlfn.XLOOKUP(B268,'MB25'!L:L,'MB25'!Q:Q,"Incompleto")),"")="PENDIENTE","Incompleto",IF(B268&gt;0,_xlfn.XLOOKUP(B268,'Detalle reservas completas fesa'!K:K,'Detalle reservas completas fesa'!Q:Q,IF(AD268="SIN MATERIAL","Completo",IF(AD268="COMPLETO","Completo","Incompleto"))))))</f>
        <v>Incompleto</v>
      </c>
      <c r="AG268">
        <f>IF(B268&gt;0,_xlfn.XLOOKUP(B268,IW49BLTOTAL!A:A,IW49BLTOTAL!H:H),"")</f>
        <v>0</v>
      </c>
      <c r="AH268" t="str">
        <f>IF(IFERROR(_xlfn.XLOOKUP(B268,'Detalle custodia'!B:B,'Detalle custodia'!O:O),"")="custodia","Completo","")</f>
        <v/>
      </c>
    </row>
    <row r="269" spans="1:34" x14ac:dyDescent="0.35">
      <c r="A269" t="s">
        <v>233</v>
      </c>
      <c r="B269">
        <v>6616006</v>
      </c>
      <c r="C269" t="s">
        <v>129</v>
      </c>
      <c r="D269" t="s">
        <v>6305</v>
      </c>
      <c r="E269" t="s">
        <v>310</v>
      </c>
      <c r="F269" t="s">
        <v>133</v>
      </c>
      <c r="G269" t="s">
        <v>132</v>
      </c>
      <c r="H269" s="16">
        <v>45853</v>
      </c>
      <c r="J269" t="s">
        <v>856</v>
      </c>
      <c r="K269">
        <v>1213130</v>
      </c>
      <c r="L269" t="s">
        <v>301</v>
      </c>
      <c r="O269">
        <v>10014623</v>
      </c>
      <c r="P269" t="s">
        <v>233</v>
      </c>
      <c r="Q269">
        <v>0</v>
      </c>
      <c r="R269" t="s">
        <v>343</v>
      </c>
      <c r="S269" t="s">
        <v>342</v>
      </c>
      <c r="T269">
        <v>11601153</v>
      </c>
      <c r="U269" s="16">
        <v>45827</v>
      </c>
      <c r="V269" s="16">
        <v>45853</v>
      </c>
      <c r="W269" s="16">
        <v>45828</v>
      </c>
      <c r="X269">
        <v>0</v>
      </c>
      <c r="Y269">
        <v>1290900</v>
      </c>
      <c r="Z269" t="s">
        <v>1568</v>
      </c>
      <c r="AA269" t="s">
        <v>245</v>
      </c>
      <c r="AB269" t="s">
        <v>121</v>
      </c>
      <c r="AC269" t="s">
        <v>255</v>
      </c>
      <c r="AD269" t="s">
        <v>141</v>
      </c>
      <c r="AE269" t="str">
        <f>IF(B269&gt;0,IF(B269&gt;0,(IF(B269&lt;&gt;'PLAN SEMANAL'!$A$2,BLTOTAL!AA269,""))),"")</f>
        <v>ACARREO</v>
      </c>
      <c r="AF269" t="str">
        <f>IF(AH269="Completo","Completo",IF(IF(B269&gt;0,_xlfn.XLOOKUP(B269,'Detalle reservas completas fesa'!K:K,'Detalle reservas completas fesa'!Q:Q,_xlfn.XLOOKUP(B269,'MB25'!L:L,'MB25'!Q:Q,"Incompleto")),"")="PENDIENTE","Incompleto",IF(B269&gt;0,_xlfn.XLOOKUP(B269,'Detalle reservas completas fesa'!K:K,'Detalle reservas completas fesa'!Q:Q,IF(AD269="SIN MATERIAL","Completo",IF(AD269="COMPLETO","Completo","Incompleto"))))))</f>
        <v>Incompleto</v>
      </c>
      <c r="AG269">
        <f>IF(B269&gt;0,_xlfn.XLOOKUP(B269,IW49BLTOTAL!A:A,IW49BLTOTAL!H:H),"")</f>
        <v>2</v>
      </c>
      <c r="AH269" t="str">
        <f>IF(IFERROR(_xlfn.XLOOKUP(B269,'Detalle custodia'!B:B,'Detalle custodia'!O:O),"")="custodia","Completo","")</f>
        <v/>
      </c>
    </row>
    <row r="270" spans="1:34" x14ac:dyDescent="0.35">
      <c r="A270" t="s">
        <v>403</v>
      </c>
      <c r="B270">
        <v>6616005</v>
      </c>
      <c r="C270" t="s">
        <v>129</v>
      </c>
      <c r="D270" t="s">
        <v>6306</v>
      </c>
      <c r="E270" t="s">
        <v>310</v>
      </c>
      <c r="F270" t="s">
        <v>133</v>
      </c>
      <c r="G270" t="s">
        <v>132</v>
      </c>
      <c r="H270" s="16">
        <v>45853</v>
      </c>
      <c r="J270" t="s">
        <v>856</v>
      </c>
      <c r="K270">
        <v>1213130</v>
      </c>
      <c r="L270" t="s">
        <v>404</v>
      </c>
      <c r="O270">
        <v>10014622</v>
      </c>
      <c r="P270" t="s">
        <v>403</v>
      </c>
      <c r="Q270">
        <v>0</v>
      </c>
      <c r="R270" t="s">
        <v>343</v>
      </c>
      <c r="S270" t="s">
        <v>342</v>
      </c>
      <c r="T270">
        <v>11600417</v>
      </c>
      <c r="U270" s="16">
        <v>45827</v>
      </c>
      <c r="V270" s="16">
        <v>45853</v>
      </c>
      <c r="W270" s="16">
        <v>45828</v>
      </c>
      <c r="X270">
        <v>0</v>
      </c>
      <c r="Y270">
        <v>1290900</v>
      </c>
      <c r="Z270" t="s">
        <v>1568</v>
      </c>
      <c r="AA270" t="s">
        <v>245</v>
      </c>
      <c r="AB270" t="s">
        <v>121</v>
      </c>
      <c r="AC270" t="s">
        <v>255</v>
      </c>
      <c r="AD270" t="s">
        <v>141</v>
      </c>
      <c r="AE270" t="str">
        <f>IF(B270&gt;0,IF(B270&gt;0,(IF(B270&lt;&gt;'PLAN SEMANAL'!$A$2,BLTOTAL!AA270,""))),"")</f>
        <v>ACARREO</v>
      </c>
      <c r="AF270" t="str">
        <f>IF(AH270="Completo","Completo",IF(IF(B270&gt;0,_xlfn.XLOOKUP(B270,'Detalle reservas completas fesa'!K:K,'Detalle reservas completas fesa'!Q:Q,_xlfn.XLOOKUP(B270,'MB25'!L:L,'MB25'!Q:Q,"Incompleto")),"")="PENDIENTE","Incompleto",IF(B270&gt;0,_xlfn.XLOOKUP(B270,'Detalle reservas completas fesa'!K:K,'Detalle reservas completas fesa'!Q:Q,IF(AD270="SIN MATERIAL","Completo",IF(AD270="COMPLETO","Completo","Incompleto"))))))</f>
        <v>Incompleto</v>
      </c>
      <c r="AG270">
        <f>IF(B270&gt;0,_xlfn.XLOOKUP(B270,IW49BLTOTAL!A:A,IW49BLTOTAL!H:H),"")</f>
        <v>2</v>
      </c>
      <c r="AH270" t="str">
        <f>IF(IFERROR(_xlfn.XLOOKUP(B270,'Detalle custodia'!B:B,'Detalle custodia'!O:O),"")="custodia","Completo","")</f>
        <v/>
      </c>
    </row>
    <row r="271" spans="1:34" x14ac:dyDescent="0.35">
      <c r="A271" t="s">
        <v>148</v>
      </c>
      <c r="B271">
        <v>6616000</v>
      </c>
      <c r="C271" t="s">
        <v>129</v>
      </c>
      <c r="D271" t="s">
        <v>6295</v>
      </c>
      <c r="E271" t="s">
        <v>310</v>
      </c>
      <c r="F271" t="s">
        <v>133</v>
      </c>
      <c r="G271" t="s">
        <v>132</v>
      </c>
      <c r="H271" s="16">
        <v>45839</v>
      </c>
      <c r="I271" s="16">
        <v>45869</v>
      </c>
      <c r="J271" t="s">
        <v>3476</v>
      </c>
      <c r="K271">
        <v>1213130</v>
      </c>
      <c r="L271" t="s">
        <v>297</v>
      </c>
      <c r="O271">
        <v>10014617</v>
      </c>
      <c r="P271" t="s">
        <v>148</v>
      </c>
      <c r="Q271">
        <v>0</v>
      </c>
      <c r="R271" t="s">
        <v>3901</v>
      </c>
      <c r="S271" t="s">
        <v>3901</v>
      </c>
      <c r="T271">
        <v>11600311</v>
      </c>
      <c r="U271" s="16">
        <v>45827</v>
      </c>
      <c r="V271" s="16">
        <v>45839</v>
      </c>
      <c r="W271" s="16">
        <v>45835</v>
      </c>
      <c r="X271">
        <v>0</v>
      </c>
      <c r="Y271">
        <v>1290900</v>
      </c>
      <c r="Z271" t="s">
        <v>1568</v>
      </c>
      <c r="AA271" t="s">
        <v>245</v>
      </c>
      <c r="AB271" t="s">
        <v>121</v>
      </c>
      <c r="AC271" t="s">
        <v>255</v>
      </c>
      <c r="AD271" t="s">
        <v>122</v>
      </c>
      <c r="AE271" t="str">
        <f>IF(B271&gt;0,IF(B271&gt;0,(IF(B271&lt;&gt;'PLAN SEMANAL'!$A$2,BLTOTAL!AA271,""))),"")</f>
        <v>ACARREO</v>
      </c>
      <c r="AF271" t="str">
        <f>IF(AH271="Completo","Completo",IF(IF(B271&gt;0,_xlfn.XLOOKUP(B271,'Detalle reservas completas fesa'!K:K,'Detalle reservas completas fesa'!Q:Q,_xlfn.XLOOKUP(B271,'MB25'!L:L,'MB25'!Q:Q,"Incompleto")),"")="PENDIENTE","Incompleto",IF(B271&gt;0,_xlfn.XLOOKUP(B271,'Detalle reservas completas fesa'!K:K,'Detalle reservas completas fesa'!Q:Q,IF(AD271="SIN MATERIAL","Completo",IF(AD271="COMPLETO","Completo","Incompleto"))))))</f>
        <v>Completo</v>
      </c>
      <c r="AG271">
        <f>IF(B271&gt;0,_xlfn.XLOOKUP(B271,IW49BLTOTAL!A:A,IW49BLTOTAL!H:H),"")</f>
        <v>1</v>
      </c>
      <c r="AH271" t="str">
        <f>IF(IFERROR(_xlfn.XLOOKUP(B271,'Detalle custodia'!B:B,'Detalle custodia'!O:O),"")="custodia","Completo","")</f>
        <v/>
      </c>
    </row>
    <row r="272" spans="1:34" x14ac:dyDescent="0.35">
      <c r="A272" t="s">
        <v>149</v>
      </c>
      <c r="B272">
        <v>6615997</v>
      </c>
      <c r="C272" t="s">
        <v>129</v>
      </c>
      <c r="D272" t="s">
        <v>3435</v>
      </c>
      <c r="E272" t="s">
        <v>310</v>
      </c>
      <c r="F272" t="s">
        <v>133</v>
      </c>
      <c r="G272" t="s">
        <v>132</v>
      </c>
      <c r="H272" s="16">
        <v>45880</v>
      </c>
      <c r="J272" t="s">
        <v>856</v>
      </c>
      <c r="K272">
        <v>1213130</v>
      </c>
      <c r="L272" t="s">
        <v>302</v>
      </c>
      <c r="O272">
        <v>10014616</v>
      </c>
      <c r="P272" t="s">
        <v>149</v>
      </c>
      <c r="Q272">
        <v>0</v>
      </c>
      <c r="R272" t="s">
        <v>3901</v>
      </c>
      <c r="S272" t="s">
        <v>342</v>
      </c>
      <c r="T272">
        <v>11597647</v>
      </c>
      <c r="U272" s="16">
        <v>45827</v>
      </c>
      <c r="V272" s="16">
        <v>45880</v>
      </c>
      <c r="W272" s="16">
        <v>45832</v>
      </c>
      <c r="X272">
        <v>0</v>
      </c>
      <c r="Y272">
        <v>1290900</v>
      </c>
      <c r="Z272" t="s">
        <v>1568</v>
      </c>
      <c r="AA272" t="s">
        <v>245</v>
      </c>
      <c r="AB272" t="s">
        <v>121</v>
      </c>
      <c r="AC272" t="s">
        <v>255</v>
      </c>
      <c r="AD272" t="s">
        <v>141</v>
      </c>
      <c r="AE272" t="str">
        <f>IF(B272&gt;0,IF(B272&gt;0,(IF(B272&lt;&gt;'PLAN SEMANAL'!$A$2,BLTOTAL!AA272,""))),"")</f>
        <v>ACARREO</v>
      </c>
      <c r="AF272" t="str">
        <f>IF(AH272="Completo","Completo",IF(IF(B272&gt;0,_xlfn.XLOOKUP(B272,'Detalle reservas completas fesa'!K:K,'Detalle reservas completas fesa'!Q:Q,_xlfn.XLOOKUP(B272,'MB25'!L:L,'MB25'!Q:Q,"Incompleto")),"")="PENDIENTE","Incompleto",IF(B272&gt;0,_xlfn.XLOOKUP(B272,'Detalle reservas completas fesa'!K:K,'Detalle reservas completas fesa'!Q:Q,IF(AD272="SIN MATERIAL","Completo",IF(AD272="COMPLETO","Completo","Incompleto"))))))</f>
        <v>Incompleto</v>
      </c>
      <c r="AG272">
        <f>IF(B272&gt;0,_xlfn.XLOOKUP(B272,IW49BLTOTAL!A:A,IW49BLTOTAL!H:H),"")</f>
        <v>2</v>
      </c>
      <c r="AH272" t="str">
        <f>IF(IFERROR(_xlfn.XLOOKUP(B272,'Detalle custodia'!B:B,'Detalle custodia'!O:O),"")="custodia","Completo","")</f>
        <v/>
      </c>
    </row>
    <row r="273" spans="1:34" x14ac:dyDescent="0.35">
      <c r="A273" t="s">
        <v>202</v>
      </c>
      <c r="B273">
        <v>6615995</v>
      </c>
      <c r="C273" t="s">
        <v>129</v>
      </c>
      <c r="D273" t="s">
        <v>6307</v>
      </c>
      <c r="E273" t="s">
        <v>310</v>
      </c>
      <c r="F273" t="s">
        <v>133</v>
      </c>
      <c r="G273" t="s">
        <v>132</v>
      </c>
      <c r="H273" s="16">
        <v>45876</v>
      </c>
      <c r="J273" t="s">
        <v>856</v>
      </c>
      <c r="K273">
        <v>1213130</v>
      </c>
      <c r="L273" t="s">
        <v>396</v>
      </c>
      <c r="O273">
        <v>10014615</v>
      </c>
      <c r="P273" t="s">
        <v>202</v>
      </c>
      <c r="Q273">
        <v>0</v>
      </c>
      <c r="R273" t="s">
        <v>3901</v>
      </c>
      <c r="S273" t="s">
        <v>342</v>
      </c>
      <c r="T273">
        <v>11600829</v>
      </c>
      <c r="U273" s="16">
        <v>45827</v>
      </c>
      <c r="V273" s="16">
        <v>45876</v>
      </c>
      <c r="W273" s="16">
        <v>45832</v>
      </c>
      <c r="X273">
        <v>0</v>
      </c>
      <c r="Y273">
        <v>1290900</v>
      </c>
      <c r="Z273" t="s">
        <v>1568</v>
      </c>
      <c r="AA273" t="s">
        <v>245</v>
      </c>
      <c r="AB273" t="s">
        <v>121</v>
      </c>
      <c r="AC273" t="s">
        <v>255</v>
      </c>
      <c r="AD273" t="s">
        <v>141</v>
      </c>
      <c r="AE273" t="str">
        <f>IF(B273&gt;0,IF(B273&gt;0,(IF(B273&lt;&gt;'PLAN SEMANAL'!$A$2,BLTOTAL!AA273,""))),"")</f>
        <v>ACARREO</v>
      </c>
      <c r="AF273" t="str">
        <f>IF(AH273="Completo","Completo",IF(IF(B273&gt;0,_xlfn.XLOOKUP(B273,'Detalle reservas completas fesa'!K:K,'Detalle reservas completas fesa'!Q:Q,_xlfn.XLOOKUP(B273,'MB25'!L:L,'MB25'!Q:Q,"Incompleto")),"")="PENDIENTE","Incompleto",IF(B273&gt;0,_xlfn.XLOOKUP(B273,'Detalle reservas completas fesa'!K:K,'Detalle reservas completas fesa'!Q:Q,IF(AD273="SIN MATERIAL","Completo",IF(AD273="COMPLETO","Completo","Incompleto"))))))</f>
        <v>Incompleto</v>
      </c>
      <c r="AG273">
        <f>IF(B273&gt;0,_xlfn.XLOOKUP(B273,IW49BLTOTAL!A:A,IW49BLTOTAL!H:H),"")</f>
        <v>6</v>
      </c>
      <c r="AH273" t="str">
        <f>IF(IFERROR(_xlfn.XLOOKUP(B273,'Detalle custodia'!B:B,'Detalle custodia'!O:O),"")="custodia","Completo","")</f>
        <v/>
      </c>
    </row>
    <row r="274" spans="1:34" x14ac:dyDescent="0.35">
      <c r="A274" t="s">
        <v>210</v>
      </c>
      <c r="B274">
        <v>6615988</v>
      </c>
      <c r="C274" t="s">
        <v>129</v>
      </c>
      <c r="D274" t="s">
        <v>6309</v>
      </c>
      <c r="E274" t="s">
        <v>310</v>
      </c>
      <c r="F274" t="s">
        <v>133</v>
      </c>
      <c r="G274" t="s">
        <v>132</v>
      </c>
      <c r="H274" s="16">
        <v>45879</v>
      </c>
      <c r="J274" t="s">
        <v>856</v>
      </c>
      <c r="K274">
        <v>1213130</v>
      </c>
      <c r="L274" t="s">
        <v>395</v>
      </c>
      <c r="O274">
        <v>10014608</v>
      </c>
      <c r="P274" t="s">
        <v>210</v>
      </c>
      <c r="Q274">
        <v>0</v>
      </c>
      <c r="R274" t="s">
        <v>3901</v>
      </c>
      <c r="S274" t="s">
        <v>342</v>
      </c>
      <c r="T274">
        <v>11599230</v>
      </c>
      <c r="U274" s="16">
        <v>45827</v>
      </c>
      <c r="V274" s="16">
        <v>45879</v>
      </c>
      <c r="W274" s="16">
        <v>45832</v>
      </c>
      <c r="X274">
        <v>0</v>
      </c>
      <c r="Y274">
        <v>1290900</v>
      </c>
      <c r="Z274" t="s">
        <v>1568</v>
      </c>
      <c r="AA274" t="s">
        <v>245</v>
      </c>
      <c r="AB274" t="s">
        <v>121</v>
      </c>
      <c r="AC274" t="s">
        <v>255</v>
      </c>
      <c r="AD274" t="s">
        <v>141</v>
      </c>
      <c r="AE274" t="str">
        <f>IF(B274&gt;0,IF(B274&gt;0,(IF(B274&lt;&gt;'PLAN SEMANAL'!$A$2,BLTOTAL!AA274,""))),"")</f>
        <v>ACARREO</v>
      </c>
      <c r="AF274" t="str">
        <f>IF(AH274="Completo","Completo",IF(IF(B274&gt;0,_xlfn.XLOOKUP(B274,'Detalle reservas completas fesa'!K:K,'Detalle reservas completas fesa'!Q:Q,_xlfn.XLOOKUP(B274,'MB25'!L:L,'MB25'!Q:Q,"Incompleto")),"")="PENDIENTE","Incompleto",IF(B274&gt;0,_xlfn.XLOOKUP(B274,'Detalle reservas completas fesa'!K:K,'Detalle reservas completas fesa'!Q:Q,IF(AD274="SIN MATERIAL","Completo",IF(AD274="COMPLETO","Completo","Incompleto"))))))</f>
        <v>Incompleto</v>
      </c>
      <c r="AG274">
        <f>IF(B274&gt;0,_xlfn.XLOOKUP(B274,IW49BLTOTAL!A:A,IW49BLTOTAL!H:H),"")</f>
        <v>0.5</v>
      </c>
      <c r="AH274" t="str">
        <f>IF(IFERROR(_xlfn.XLOOKUP(B274,'Detalle custodia'!B:B,'Detalle custodia'!O:O),"")="custodia","Completo","")</f>
        <v/>
      </c>
    </row>
    <row r="275" spans="1:34" x14ac:dyDescent="0.35">
      <c r="A275" t="s">
        <v>210</v>
      </c>
      <c r="B275">
        <v>6615985</v>
      </c>
      <c r="C275" t="s">
        <v>129</v>
      </c>
      <c r="D275" t="s">
        <v>3881</v>
      </c>
      <c r="E275" t="s">
        <v>310</v>
      </c>
      <c r="F275" t="s">
        <v>133</v>
      </c>
      <c r="G275" t="s">
        <v>132</v>
      </c>
      <c r="H275" s="16">
        <v>45876</v>
      </c>
      <c r="J275" t="s">
        <v>856</v>
      </c>
      <c r="K275">
        <v>1213130</v>
      </c>
      <c r="L275" t="s">
        <v>395</v>
      </c>
      <c r="O275">
        <v>10014608</v>
      </c>
      <c r="P275" t="s">
        <v>210</v>
      </c>
      <c r="Q275">
        <v>0</v>
      </c>
      <c r="R275" t="s">
        <v>3901</v>
      </c>
      <c r="S275" t="s">
        <v>342</v>
      </c>
      <c r="T275">
        <v>11599229</v>
      </c>
      <c r="U275" s="16">
        <v>45827</v>
      </c>
      <c r="V275" s="16">
        <v>45876</v>
      </c>
      <c r="W275" s="16">
        <v>45832</v>
      </c>
      <c r="X275">
        <v>0</v>
      </c>
      <c r="Y275">
        <v>1290900</v>
      </c>
      <c r="Z275" t="s">
        <v>1568</v>
      </c>
      <c r="AA275" t="s">
        <v>245</v>
      </c>
      <c r="AB275" t="s">
        <v>121</v>
      </c>
      <c r="AC275" t="s">
        <v>255</v>
      </c>
      <c r="AD275" t="s">
        <v>141</v>
      </c>
      <c r="AE275" t="str">
        <f>IF(B275&gt;0,IF(B275&gt;0,(IF(B275&lt;&gt;'PLAN SEMANAL'!$A$2,BLTOTAL!AA275,""))),"")</f>
        <v>ACARREO</v>
      </c>
      <c r="AF275" t="str">
        <f>IF(AH275="Completo","Completo",IF(IF(B275&gt;0,_xlfn.XLOOKUP(B275,'Detalle reservas completas fesa'!K:K,'Detalle reservas completas fesa'!Q:Q,_xlfn.XLOOKUP(B275,'MB25'!L:L,'MB25'!Q:Q,"Incompleto")),"")="PENDIENTE","Incompleto",IF(B275&gt;0,_xlfn.XLOOKUP(B275,'Detalle reservas completas fesa'!K:K,'Detalle reservas completas fesa'!Q:Q,IF(AD275="SIN MATERIAL","Completo",IF(AD275="COMPLETO","Completo","Incompleto"))))))</f>
        <v>Incompleto</v>
      </c>
      <c r="AG275">
        <f>IF(B275&gt;0,_xlfn.XLOOKUP(B275,IW49BLTOTAL!A:A,IW49BLTOTAL!H:H),"")</f>
        <v>6</v>
      </c>
      <c r="AH275" t="str">
        <f>IF(IFERROR(_xlfn.XLOOKUP(B275,'Detalle custodia'!B:B,'Detalle custodia'!O:O),"")="custodia","Completo","")</f>
        <v/>
      </c>
    </row>
    <row r="276" spans="1:34" x14ac:dyDescent="0.35">
      <c r="A276" t="s">
        <v>403</v>
      </c>
      <c r="B276">
        <v>6615977</v>
      </c>
      <c r="C276" t="s">
        <v>129</v>
      </c>
      <c r="D276" t="s">
        <v>6310</v>
      </c>
      <c r="E276" t="s">
        <v>310</v>
      </c>
      <c r="F276" t="s">
        <v>133</v>
      </c>
      <c r="G276" t="s">
        <v>132</v>
      </c>
      <c r="H276" s="16">
        <v>45853</v>
      </c>
      <c r="J276" t="s">
        <v>856</v>
      </c>
      <c r="K276">
        <v>1213130</v>
      </c>
      <c r="L276" t="s">
        <v>404</v>
      </c>
      <c r="O276">
        <v>10014622</v>
      </c>
      <c r="P276" t="s">
        <v>403</v>
      </c>
      <c r="Q276">
        <v>0</v>
      </c>
      <c r="R276" t="s">
        <v>343</v>
      </c>
      <c r="S276" t="s">
        <v>342</v>
      </c>
      <c r="T276">
        <v>11597930</v>
      </c>
      <c r="U276" s="16">
        <v>45827</v>
      </c>
      <c r="V276" s="16">
        <v>45853</v>
      </c>
      <c r="W276" s="16">
        <v>45828</v>
      </c>
      <c r="X276">
        <v>0</v>
      </c>
      <c r="Y276">
        <v>1290900</v>
      </c>
      <c r="Z276" t="s">
        <v>1568</v>
      </c>
      <c r="AA276" t="s">
        <v>245</v>
      </c>
      <c r="AB276" t="s">
        <v>121</v>
      </c>
      <c r="AC276" t="s">
        <v>255</v>
      </c>
      <c r="AD276" t="s">
        <v>141</v>
      </c>
      <c r="AE276" t="str">
        <f>IF(B276&gt;0,IF(B276&gt;0,(IF(B276&lt;&gt;'PLAN SEMANAL'!$A$2,BLTOTAL!AA276,""))),"")</f>
        <v>ACARREO</v>
      </c>
      <c r="AF276" t="str">
        <f>IF(AH276="Completo","Completo",IF(IF(B276&gt;0,_xlfn.XLOOKUP(B276,'Detalle reservas completas fesa'!K:K,'Detalle reservas completas fesa'!Q:Q,_xlfn.XLOOKUP(B276,'MB25'!L:L,'MB25'!Q:Q,"Incompleto")),"")="PENDIENTE","Incompleto",IF(B276&gt;0,_xlfn.XLOOKUP(B276,'Detalle reservas completas fesa'!K:K,'Detalle reservas completas fesa'!Q:Q,IF(AD276="SIN MATERIAL","Completo",IF(AD276="COMPLETO","Completo","Incompleto"))))))</f>
        <v>Incompleto</v>
      </c>
      <c r="AG276">
        <f>IF(B276&gt;0,_xlfn.XLOOKUP(B276,IW49BLTOTAL!A:A,IW49BLTOTAL!H:H),"")</f>
        <v>8</v>
      </c>
      <c r="AH276" t="str">
        <f>IF(IFERROR(_xlfn.XLOOKUP(B276,'Detalle custodia'!B:B,'Detalle custodia'!O:O),"")="custodia","Completo","")</f>
        <v/>
      </c>
    </row>
    <row r="277" spans="1:34" x14ac:dyDescent="0.35">
      <c r="A277" t="s">
        <v>413</v>
      </c>
      <c r="B277">
        <v>6615976</v>
      </c>
      <c r="C277" t="s">
        <v>129</v>
      </c>
      <c r="D277" t="s">
        <v>6311</v>
      </c>
      <c r="E277" t="s">
        <v>310</v>
      </c>
      <c r="F277" t="s">
        <v>133</v>
      </c>
      <c r="G277" t="s">
        <v>132</v>
      </c>
      <c r="H277" s="16">
        <v>45853</v>
      </c>
      <c r="J277" t="s">
        <v>856</v>
      </c>
      <c r="K277">
        <v>1213130</v>
      </c>
      <c r="L277" t="s">
        <v>414</v>
      </c>
      <c r="O277">
        <v>10014620</v>
      </c>
      <c r="P277" t="s">
        <v>413</v>
      </c>
      <c r="Q277">
        <v>0</v>
      </c>
      <c r="R277" t="s">
        <v>343</v>
      </c>
      <c r="S277" t="s">
        <v>342</v>
      </c>
      <c r="T277">
        <v>11597780</v>
      </c>
      <c r="U277" s="16">
        <v>45827</v>
      </c>
      <c r="V277" s="16">
        <v>45853</v>
      </c>
      <c r="W277" s="16">
        <v>45828</v>
      </c>
      <c r="X277">
        <v>0</v>
      </c>
      <c r="Y277">
        <v>1290900</v>
      </c>
      <c r="Z277" t="s">
        <v>1568</v>
      </c>
      <c r="AA277" t="s">
        <v>245</v>
      </c>
      <c r="AB277" t="s">
        <v>121</v>
      </c>
      <c r="AC277" t="s">
        <v>255</v>
      </c>
      <c r="AD277" t="s">
        <v>141</v>
      </c>
      <c r="AE277" t="str">
        <f>IF(B277&gt;0,IF(B277&gt;0,(IF(B277&lt;&gt;'PLAN SEMANAL'!$A$2,BLTOTAL!AA277,""))),"")</f>
        <v>ACARREO</v>
      </c>
      <c r="AF277" t="str">
        <f>IF(AH277="Completo","Completo",IF(IF(B277&gt;0,_xlfn.XLOOKUP(B277,'Detalle reservas completas fesa'!K:K,'Detalle reservas completas fesa'!Q:Q,_xlfn.XLOOKUP(B277,'MB25'!L:L,'MB25'!Q:Q,"Incompleto")),"")="PENDIENTE","Incompleto",IF(B277&gt;0,_xlfn.XLOOKUP(B277,'Detalle reservas completas fesa'!K:K,'Detalle reservas completas fesa'!Q:Q,IF(AD277="SIN MATERIAL","Completo",IF(AD277="COMPLETO","Completo","Incompleto"))))))</f>
        <v>Incompleto</v>
      </c>
      <c r="AG277">
        <f>IF(B277&gt;0,_xlfn.XLOOKUP(B277,IW49BLTOTAL!A:A,IW49BLTOTAL!H:H),"")</f>
        <v>2</v>
      </c>
      <c r="AH277" t="str">
        <f>IF(IFERROR(_xlfn.XLOOKUP(B277,'Detalle custodia'!B:B,'Detalle custodia'!O:O),"")="custodia","Completo","")</f>
        <v/>
      </c>
    </row>
    <row r="278" spans="1:34" x14ac:dyDescent="0.35">
      <c r="A278" t="s">
        <v>149</v>
      </c>
      <c r="B278">
        <v>6615975</v>
      </c>
      <c r="C278" t="s">
        <v>129</v>
      </c>
      <c r="D278" t="s">
        <v>6188</v>
      </c>
      <c r="E278" t="s">
        <v>310</v>
      </c>
      <c r="F278" t="s">
        <v>133</v>
      </c>
      <c r="G278" t="s">
        <v>132</v>
      </c>
      <c r="H278" s="16">
        <v>45853</v>
      </c>
      <c r="J278" t="s">
        <v>856</v>
      </c>
      <c r="K278">
        <v>1213130</v>
      </c>
      <c r="L278" t="s">
        <v>302</v>
      </c>
      <c r="O278">
        <v>10014616</v>
      </c>
      <c r="P278" t="s">
        <v>149</v>
      </c>
      <c r="Q278">
        <v>0</v>
      </c>
      <c r="R278" t="s">
        <v>343</v>
      </c>
      <c r="S278" t="s">
        <v>342</v>
      </c>
      <c r="T278">
        <v>11597619</v>
      </c>
      <c r="U278" s="16">
        <v>45827</v>
      </c>
      <c r="V278" s="16">
        <v>45853</v>
      </c>
      <c r="W278" s="16">
        <v>45828</v>
      </c>
      <c r="X278">
        <v>0</v>
      </c>
      <c r="Y278">
        <v>1290900</v>
      </c>
      <c r="Z278" t="s">
        <v>1568</v>
      </c>
      <c r="AA278" t="s">
        <v>245</v>
      </c>
      <c r="AB278" t="s">
        <v>121</v>
      </c>
      <c r="AC278" t="s">
        <v>255</v>
      </c>
      <c r="AD278" t="s">
        <v>141</v>
      </c>
      <c r="AE278" t="str">
        <f>IF(B278&gt;0,IF(B278&gt;0,(IF(B278&lt;&gt;'PLAN SEMANAL'!$A$2,BLTOTAL!AA278,""))),"")</f>
        <v>ACARREO</v>
      </c>
      <c r="AF278" t="str">
        <f>IF(AH278="Completo","Completo",IF(IF(B278&gt;0,_xlfn.XLOOKUP(B278,'Detalle reservas completas fesa'!K:K,'Detalle reservas completas fesa'!Q:Q,_xlfn.XLOOKUP(B278,'MB25'!L:L,'MB25'!Q:Q,"Incompleto")),"")="PENDIENTE","Incompleto",IF(B278&gt;0,_xlfn.XLOOKUP(B278,'Detalle reservas completas fesa'!K:K,'Detalle reservas completas fesa'!Q:Q,IF(AD278="SIN MATERIAL","Completo",IF(AD278="COMPLETO","Completo","Incompleto"))))))</f>
        <v>Incompleto</v>
      </c>
      <c r="AG278">
        <f>IF(B278&gt;0,_xlfn.XLOOKUP(B278,IW49BLTOTAL!A:A,IW49BLTOTAL!H:H),"")</f>
        <v>8</v>
      </c>
      <c r="AH278" t="str">
        <f>IF(IFERROR(_xlfn.XLOOKUP(B278,'Detalle custodia'!B:B,'Detalle custodia'!O:O),"")="custodia","Completo","")</f>
        <v/>
      </c>
    </row>
    <row r="279" spans="1:34" x14ac:dyDescent="0.35">
      <c r="A279" t="s">
        <v>149</v>
      </c>
      <c r="B279">
        <v>6615966</v>
      </c>
      <c r="C279" t="s">
        <v>129</v>
      </c>
      <c r="D279" t="s">
        <v>6287</v>
      </c>
      <c r="E279" t="s">
        <v>310</v>
      </c>
      <c r="F279" t="s">
        <v>133</v>
      </c>
      <c r="G279" t="s">
        <v>132</v>
      </c>
      <c r="H279" s="16">
        <v>45839</v>
      </c>
      <c r="I279" s="16">
        <v>45869</v>
      </c>
      <c r="J279" t="s">
        <v>3476</v>
      </c>
      <c r="K279">
        <v>1213130</v>
      </c>
      <c r="L279" t="s">
        <v>302</v>
      </c>
      <c r="O279">
        <v>10014616</v>
      </c>
      <c r="P279" t="s">
        <v>149</v>
      </c>
      <c r="Q279">
        <v>0</v>
      </c>
      <c r="R279" t="s">
        <v>343</v>
      </c>
      <c r="S279" t="s">
        <v>3901</v>
      </c>
      <c r="T279">
        <v>11597617</v>
      </c>
      <c r="U279" s="16">
        <v>45827</v>
      </c>
      <c r="V279" s="16">
        <v>45839</v>
      </c>
      <c r="W279" s="16">
        <v>45835</v>
      </c>
      <c r="X279">
        <v>0</v>
      </c>
      <c r="Y279">
        <v>1290900</v>
      </c>
      <c r="Z279" t="s">
        <v>1568</v>
      </c>
      <c r="AA279" t="s">
        <v>245</v>
      </c>
      <c r="AB279" t="s">
        <v>121</v>
      </c>
      <c r="AC279" t="s">
        <v>255</v>
      </c>
      <c r="AD279" t="s">
        <v>122</v>
      </c>
      <c r="AE279" t="str">
        <f>IF(B279&gt;0,IF(B279&gt;0,(IF(B279&lt;&gt;'PLAN SEMANAL'!$A$2,BLTOTAL!AA279,""))),"")</f>
        <v>ACARREO</v>
      </c>
      <c r="AF279" t="str">
        <f>IF(AH279="Completo","Completo",IF(IF(B279&gt;0,_xlfn.XLOOKUP(B279,'Detalle reservas completas fesa'!K:K,'Detalle reservas completas fesa'!Q:Q,_xlfn.XLOOKUP(B279,'MB25'!L:L,'MB25'!Q:Q,"Incompleto")),"")="PENDIENTE","Incompleto",IF(B279&gt;0,_xlfn.XLOOKUP(B279,'Detalle reservas completas fesa'!K:K,'Detalle reservas completas fesa'!Q:Q,IF(AD279="SIN MATERIAL","Completo",IF(AD279="COMPLETO","Completo","Incompleto"))))))</f>
        <v>Completo</v>
      </c>
      <c r="AG279">
        <f>IF(B279&gt;0,_xlfn.XLOOKUP(B279,IW49BLTOTAL!A:A,IW49BLTOTAL!H:H),"")</f>
        <v>4</v>
      </c>
      <c r="AH279" t="str">
        <f>IF(IFERROR(_xlfn.XLOOKUP(B279,'Detalle custodia'!B:B,'Detalle custodia'!O:O),"")="custodia","Completo","")</f>
        <v/>
      </c>
    </row>
    <row r="280" spans="1:34" x14ac:dyDescent="0.35">
      <c r="A280" t="s">
        <v>158</v>
      </c>
      <c r="B280">
        <v>6615885</v>
      </c>
      <c r="C280" t="s">
        <v>129</v>
      </c>
      <c r="D280" t="s">
        <v>6312</v>
      </c>
      <c r="E280" t="s">
        <v>310</v>
      </c>
      <c r="F280" t="s">
        <v>133</v>
      </c>
      <c r="G280" t="s">
        <v>132</v>
      </c>
      <c r="H280" s="16">
        <v>45872</v>
      </c>
      <c r="J280" t="s">
        <v>856</v>
      </c>
      <c r="K280">
        <v>1213130</v>
      </c>
      <c r="L280" t="s">
        <v>397</v>
      </c>
      <c r="O280">
        <v>10014604</v>
      </c>
      <c r="P280" t="s">
        <v>158</v>
      </c>
      <c r="Q280">
        <v>0</v>
      </c>
      <c r="R280" t="s">
        <v>3901</v>
      </c>
      <c r="S280" t="s">
        <v>342</v>
      </c>
      <c r="T280">
        <v>11600833</v>
      </c>
      <c r="U280" s="16">
        <v>45827</v>
      </c>
      <c r="V280" s="16">
        <v>45872</v>
      </c>
      <c r="W280" s="16">
        <v>45832</v>
      </c>
      <c r="X280">
        <v>0</v>
      </c>
      <c r="Y280">
        <v>1290900</v>
      </c>
      <c r="Z280" t="s">
        <v>1568</v>
      </c>
      <c r="AA280" t="s">
        <v>245</v>
      </c>
      <c r="AB280" t="s">
        <v>121</v>
      </c>
      <c r="AC280" t="s">
        <v>255</v>
      </c>
      <c r="AD280" t="s">
        <v>141</v>
      </c>
      <c r="AE280" t="str">
        <f>IF(B280&gt;0,IF(B280&gt;0,(IF(B280&lt;&gt;'PLAN SEMANAL'!$A$2,BLTOTAL!AA280,""))),"")</f>
        <v>ACARREO</v>
      </c>
      <c r="AF280" t="str">
        <f>IF(AH280="Completo","Completo",IF(IF(B280&gt;0,_xlfn.XLOOKUP(B280,'Detalle reservas completas fesa'!K:K,'Detalle reservas completas fesa'!Q:Q,_xlfn.XLOOKUP(B280,'MB25'!L:L,'MB25'!Q:Q,"Incompleto")),"")="PENDIENTE","Incompleto",IF(B280&gt;0,_xlfn.XLOOKUP(B280,'Detalle reservas completas fesa'!K:K,'Detalle reservas completas fesa'!Q:Q,IF(AD280="SIN MATERIAL","Completo",IF(AD280="COMPLETO","Completo","Incompleto"))))))</f>
        <v>Incompleto</v>
      </c>
      <c r="AG280">
        <f>IF(B280&gt;0,_xlfn.XLOOKUP(B280,IW49BLTOTAL!A:A,IW49BLTOTAL!H:H),"")</f>
        <v>12</v>
      </c>
      <c r="AH280" t="str">
        <f>IF(IFERROR(_xlfn.XLOOKUP(B280,'Detalle custodia'!B:B,'Detalle custodia'!O:O),"")="custodia","Completo","")</f>
        <v/>
      </c>
    </row>
    <row r="281" spans="1:34" x14ac:dyDescent="0.35">
      <c r="A281" t="s">
        <v>158</v>
      </c>
      <c r="B281">
        <v>6615883</v>
      </c>
      <c r="C281" t="s">
        <v>129</v>
      </c>
      <c r="D281" t="s">
        <v>3352</v>
      </c>
      <c r="E281" t="s">
        <v>310</v>
      </c>
      <c r="F281" t="s">
        <v>133</v>
      </c>
      <c r="G281" t="s">
        <v>132</v>
      </c>
      <c r="H281" s="16">
        <v>45891</v>
      </c>
      <c r="J281" t="s">
        <v>856</v>
      </c>
      <c r="K281">
        <v>1213130</v>
      </c>
      <c r="L281" t="s">
        <v>397</v>
      </c>
      <c r="O281">
        <v>10014604</v>
      </c>
      <c r="P281" t="s">
        <v>158</v>
      </c>
      <c r="Q281">
        <v>0</v>
      </c>
      <c r="R281" t="s">
        <v>3901</v>
      </c>
      <c r="S281" t="s">
        <v>342</v>
      </c>
      <c r="T281">
        <v>11595750</v>
      </c>
      <c r="U281" s="16">
        <v>45827</v>
      </c>
      <c r="V281" s="16">
        <v>45891</v>
      </c>
      <c r="W281" s="16">
        <v>45832</v>
      </c>
      <c r="X281">
        <v>0</v>
      </c>
      <c r="Y281">
        <v>1290900</v>
      </c>
      <c r="Z281" t="s">
        <v>1568</v>
      </c>
      <c r="AA281" t="s">
        <v>245</v>
      </c>
      <c r="AB281" t="s">
        <v>121</v>
      </c>
      <c r="AC281" t="s">
        <v>255</v>
      </c>
      <c r="AD281" t="s">
        <v>141</v>
      </c>
      <c r="AE281" t="str">
        <f>IF(B281&gt;0,IF(B281&gt;0,(IF(B281&lt;&gt;'PLAN SEMANAL'!$A$2,BLTOTAL!AA281,""))),"")</f>
        <v>ACARREO</v>
      </c>
      <c r="AF281" t="str">
        <f>IF(AH281="Completo","Completo",IF(IF(B281&gt;0,_xlfn.XLOOKUP(B281,'Detalle reservas completas fesa'!K:K,'Detalle reservas completas fesa'!Q:Q,_xlfn.XLOOKUP(B281,'MB25'!L:L,'MB25'!Q:Q,"Incompleto")),"")="PENDIENTE","Incompleto",IF(B281&gt;0,_xlfn.XLOOKUP(B281,'Detalle reservas completas fesa'!K:K,'Detalle reservas completas fesa'!Q:Q,IF(AD281="SIN MATERIAL","Completo",IF(AD281="COMPLETO","Completo","Incompleto"))))))</f>
        <v>Incompleto</v>
      </c>
      <c r="AG281">
        <f>IF(B281&gt;0,_xlfn.XLOOKUP(B281,IW49BLTOTAL!A:A,IW49BLTOTAL!H:H),"")</f>
        <v>4</v>
      </c>
      <c r="AH281" t="str">
        <f>IF(IFERROR(_xlfn.XLOOKUP(B281,'Detalle custodia'!B:B,'Detalle custodia'!O:O),"")="custodia","Completo","")</f>
        <v/>
      </c>
    </row>
    <row r="282" spans="1:34" x14ac:dyDescent="0.35">
      <c r="A282" t="s">
        <v>201</v>
      </c>
      <c r="B282">
        <v>6615881</v>
      </c>
      <c r="C282" t="s">
        <v>129</v>
      </c>
      <c r="D282" t="s">
        <v>6313</v>
      </c>
      <c r="E282" t="s">
        <v>310</v>
      </c>
      <c r="F282" t="s">
        <v>133</v>
      </c>
      <c r="G282" t="s">
        <v>132</v>
      </c>
      <c r="H282" s="16">
        <v>45871</v>
      </c>
      <c r="J282" t="s">
        <v>856</v>
      </c>
      <c r="K282">
        <v>1213130</v>
      </c>
      <c r="L282" t="s">
        <v>334</v>
      </c>
      <c r="O282">
        <v>10014602</v>
      </c>
      <c r="P282" t="s">
        <v>201</v>
      </c>
      <c r="Q282">
        <v>0</v>
      </c>
      <c r="R282" t="s">
        <v>3901</v>
      </c>
      <c r="S282" t="s">
        <v>342</v>
      </c>
      <c r="T282">
        <v>11597620</v>
      </c>
      <c r="U282" s="16">
        <v>45827</v>
      </c>
      <c r="V282" s="16">
        <v>45871</v>
      </c>
      <c r="W282" s="16">
        <v>45832</v>
      </c>
      <c r="X282">
        <v>0</v>
      </c>
      <c r="Y282">
        <v>1290900</v>
      </c>
      <c r="Z282" t="s">
        <v>1568</v>
      </c>
      <c r="AA282" t="s">
        <v>245</v>
      </c>
      <c r="AB282" t="s">
        <v>121</v>
      </c>
      <c r="AC282" t="s">
        <v>255</v>
      </c>
      <c r="AD282" t="s">
        <v>141</v>
      </c>
      <c r="AE282" t="str">
        <f>IF(B282&gt;0,IF(B282&gt;0,(IF(B282&lt;&gt;'PLAN SEMANAL'!$A$2,BLTOTAL!AA282,""))),"")</f>
        <v>ACARREO</v>
      </c>
      <c r="AF282" t="str">
        <f>IF(AH282="Completo","Completo",IF(IF(B282&gt;0,_xlfn.XLOOKUP(B282,'Detalle reservas completas fesa'!K:K,'Detalle reservas completas fesa'!Q:Q,_xlfn.XLOOKUP(B282,'MB25'!L:L,'MB25'!Q:Q,"Incompleto")),"")="PENDIENTE","Incompleto",IF(B282&gt;0,_xlfn.XLOOKUP(B282,'Detalle reservas completas fesa'!K:K,'Detalle reservas completas fesa'!Q:Q,IF(AD282="SIN MATERIAL","Completo",IF(AD282="COMPLETO","Completo","Incompleto"))))))</f>
        <v>Incompleto</v>
      </c>
      <c r="AG282">
        <f>IF(B282&gt;0,_xlfn.XLOOKUP(B282,IW49BLTOTAL!A:A,IW49BLTOTAL!H:H),"")</f>
        <v>1</v>
      </c>
      <c r="AH282" t="str">
        <f>IF(IFERROR(_xlfn.XLOOKUP(B282,'Detalle custodia'!B:B,'Detalle custodia'!O:O),"")="custodia","Completo","")</f>
        <v/>
      </c>
    </row>
    <row r="283" spans="1:34" x14ac:dyDescent="0.35">
      <c r="A283" t="s">
        <v>201</v>
      </c>
      <c r="B283">
        <v>6615859</v>
      </c>
      <c r="C283" t="s">
        <v>129</v>
      </c>
      <c r="D283" t="s">
        <v>6314</v>
      </c>
      <c r="E283" t="s">
        <v>310</v>
      </c>
      <c r="F283" t="s">
        <v>133</v>
      </c>
      <c r="G283" t="s">
        <v>132</v>
      </c>
      <c r="H283" s="16">
        <v>45870</v>
      </c>
      <c r="J283" t="s">
        <v>856</v>
      </c>
      <c r="K283">
        <v>1213130</v>
      </c>
      <c r="L283" t="s">
        <v>334</v>
      </c>
      <c r="O283">
        <v>10014602</v>
      </c>
      <c r="P283" t="s">
        <v>201</v>
      </c>
      <c r="Q283">
        <v>0</v>
      </c>
      <c r="R283" t="s">
        <v>3901</v>
      </c>
      <c r="S283" t="s">
        <v>342</v>
      </c>
      <c r="T283">
        <v>11596634</v>
      </c>
      <c r="U283" s="16">
        <v>45827</v>
      </c>
      <c r="V283" s="16">
        <v>45870</v>
      </c>
      <c r="W283" s="16">
        <v>45832</v>
      </c>
      <c r="X283">
        <v>0</v>
      </c>
      <c r="Y283">
        <v>1290900</v>
      </c>
      <c r="Z283" t="s">
        <v>1568</v>
      </c>
      <c r="AA283" t="s">
        <v>245</v>
      </c>
      <c r="AB283" t="s">
        <v>121</v>
      </c>
      <c r="AC283" t="s">
        <v>255</v>
      </c>
      <c r="AD283" t="s">
        <v>141</v>
      </c>
      <c r="AE283" t="str">
        <f>IF(B283&gt;0,IF(B283&gt;0,(IF(B283&lt;&gt;'PLAN SEMANAL'!$A$2,BLTOTAL!AA283,""))),"")</f>
        <v>ACARREO</v>
      </c>
      <c r="AF283" t="str">
        <f>IF(AH283="Completo","Completo",IF(IF(B283&gt;0,_xlfn.XLOOKUP(B283,'Detalle reservas completas fesa'!K:K,'Detalle reservas completas fesa'!Q:Q,_xlfn.XLOOKUP(B283,'MB25'!L:L,'MB25'!Q:Q,"Incompleto")),"")="PENDIENTE","Incompleto",IF(B283&gt;0,_xlfn.XLOOKUP(B283,'Detalle reservas completas fesa'!K:K,'Detalle reservas completas fesa'!Q:Q,IF(AD283="SIN MATERIAL","Completo",IF(AD283="COMPLETO","Completo","Incompleto"))))))</f>
        <v>Incompleto</v>
      </c>
      <c r="AG283">
        <f>IF(B283&gt;0,_xlfn.XLOOKUP(B283,IW49BLTOTAL!A:A,IW49BLTOTAL!H:H),"")</f>
        <v>1</v>
      </c>
      <c r="AH283" t="str">
        <f>IF(IFERROR(_xlfn.XLOOKUP(B283,'Detalle custodia'!B:B,'Detalle custodia'!O:O),"")="custodia","Completo","")</f>
        <v/>
      </c>
    </row>
    <row r="284" spans="1:34" x14ac:dyDescent="0.35">
      <c r="A284" t="s">
        <v>337</v>
      </c>
      <c r="B284">
        <v>6615840</v>
      </c>
      <c r="C284" t="s">
        <v>129</v>
      </c>
      <c r="D284" t="s">
        <v>6315</v>
      </c>
      <c r="E284" t="s">
        <v>310</v>
      </c>
      <c r="F284" t="s">
        <v>402</v>
      </c>
      <c r="G284" t="s">
        <v>226</v>
      </c>
      <c r="H284" s="16">
        <v>45873</v>
      </c>
      <c r="I284" s="16">
        <v>45873</v>
      </c>
      <c r="J284" t="s">
        <v>856</v>
      </c>
      <c r="K284">
        <v>1212121</v>
      </c>
      <c r="L284" t="s">
        <v>338</v>
      </c>
      <c r="O284">
        <v>10014600</v>
      </c>
      <c r="P284" t="s">
        <v>337</v>
      </c>
      <c r="Q284">
        <v>0</v>
      </c>
      <c r="R284" t="s">
        <v>343</v>
      </c>
      <c r="S284" t="s">
        <v>342</v>
      </c>
      <c r="T284">
        <v>11605802</v>
      </c>
      <c r="U284" s="16">
        <v>45827</v>
      </c>
      <c r="V284" s="16">
        <v>45873</v>
      </c>
      <c r="W284" s="16">
        <v>45835</v>
      </c>
      <c r="X284">
        <v>0</v>
      </c>
      <c r="Y284">
        <v>1290900</v>
      </c>
      <c r="Z284" t="s">
        <v>1568</v>
      </c>
      <c r="AA284" t="s">
        <v>247</v>
      </c>
      <c r="AB284" t="s">
        <v>121</v>
      </c>
      <c r="AC284" t="s">
        <v>255</v>
      </c>
      <c r="AD284" t="s">
        <v>189</v>
      </c>
      <c r="AE284" t="str">
        <f>IF(B284&gt;0,IF(B284&gt;0,(IF(B284&lt;&gt;'PLAN SEMANAL'!$A$2,BLTOTAL!AA284,""))),"")</f>
        <v>CARGUIO</v>
      </c>
      <c r="AF284" t="str">
        <f>IF(AH284="Completo","Completo",IF(IF(B284&gt;0,_xlfn.XLOOKUP(B284,'Detalle reservas completas fesa'!K:K,'Detalle reservas completas fesa'!Q:Q,_xlfn.XLOOKUP(B284,'MB25'!L:L,'MB25'!Q:Q,"Incompleto")),"")="PENDIENTE","Incompleto",IF(B284&gt;0,_xlfn.XLOOKUP(B284,'Detalle reservas completas fesa'!K:K,'Detalle reservas completas fesa'!Q:Q,IF(AD284="SIN MATERIAL","Completo",IF(AD284="COMPLETO","Completo","Incompleto"))))))</f>
        <v>Completo</v>
      </c>
      <c r="AG284">
        <f>IF(B284&gt;0,_xlfn.XLOOKUP(B284,IW49BLTOTAL!A:A,IW49BLTOTAL!H:H),"")</f>
        <v>6</v>
      </c>
      <c r="AH284" t="str">
        <f>IF(IFERROR(_xlfn.XLOOKUP(B284,'Detalle custodia'!B:B,'Detalle custodia'!O:O),"")="custodia","Completo","")</f>
        <v/>
      </c>
    </row>
    <row r="285" spans="1:34" x14ac:dyDescent="0.35">
      <c r="A285" t="s">
        <v>324</v>
      </c>
      <c r="B285">
        <v>6615839</v>
      </c>
      <c r="C285" t="s">
        <v>138</v>
      </c>
      <c r="D285" t="s">
        <v>6316</v>
      </c>
      <c r="E285" t="s">
        <v>310</v>
      </c>
      <c r="F285" t="s">
        <v>259</v>
      </c>
      <c r="G285" t="s">
        <v>142</v>
      </c>
      <c r="H285" s="16">
        <v>45858</v>
      </c>
      <c r="I285" s="16">
        <v>45858</v>
      </c>
      <c r="J285" t="s">
        <v>5407</v>
      </c>
      <c r="K285">
        <v>2230130</v>
      </c>
      <c r="L285" t="s">
        <v>325</v>
      </c>
      <c r="O285">
        <v>10015302</v>
      </c>
      <c r="P285" t="s">
        <v>408</v>
      </c>
      <c r="Q285">
        <v>0</v>
      </c>
      <c r="R285" t="s">
        <v>343</v>
      </c>
      <c r="S285" t="s">
        <v>343</v>
      </c>
      <c r="T285">
        <v>11592964</v>
      </c>
      <c r="U285" s="16">
        <v>45827</v>
      </c>
      <c r="V285" s="16">
        <v>45858</v>
      </c>
      <c r="W285" s="16">
        <v>45853</v>
      </c>
      <c r="X285">
        <v>0</v>
      </c>
      <c r="Y285">
        <v>1290900</v>
      </c>
      <c r="Z285" t="s">
        <v>1568</v>
      </c>
      <c r="AA285" t="s">
        <v>249</v>
      </c>
      <c r="AB285" t="s">
        <v>121</v>
      </c>
      <c r="AC285" t="s">
        <v>255</v>
      </c>
      <c r="AD285" t="s">
        <v>141</v>
      </c>
      <c r="AE285" t="str">
        <f>IF(B285&gt;0,IF(B285&gt;0,(IF(B285&lt;&gt;'PLAN SEMANAL'!$A$2,BLTOTAL!AA285,""))),"")</f>
        <v>SOPORTE</v>
      </c>
      <c r="AF285" t="str">
        <f>IF(AH285="Completo","Completo",IF(IF(B285&gt;0,_xlfn.XLOOKUP(B285,'Detalle reservas completas fesa'!K:K,'Detalle reservas completas fesa'!Q:Q,_xlfn.XLOOKUP(B285,'MB25'!L:L,'MB25'!Q:Q,"Incompleto")),"")="PENDIENTE","Incompleto",IF(B285&gt;0,_xlfn.XLOOKUP(B285,'Detalle reservas completas fesa'!K:K,'Detalle reservas completas fesa'!Q:Q,IF(AD285="SIN MATERIAL","Completo",IF(AD285="COMPLETO","Completo","Incompleto"))))))</f>
        <v>Incompleto</v>
      </c>
      <c r="AG285">
        <f>IF(B285&gt;0,_xlfn.XLOOKUP(B285,IW49BLTOTAL!A:A,IW49BLTOTAL!H:H),"")</f>
        <v>72</v>
      </c>
      <c r="AH285" t="str">
        <f>IF(IFERROR(_xlfn.XLOOKUP(B285,'Detalle custodia'!B:B,'Detalle custodia'!O:O),"")="custodia","Completo","")</f>
        <v/>
      </c>
    </row>
    <row r="286" spans="1:34" x14ac:dyDescent="0.35">
      <c r="A286" t="s">
        <v>236</v>
      </c>
      <c r="B286">
        <v>6615835</v>
      </c>
      <c r="C286" t="s">
        <v>129</v>
      </c>
      <c r="D286" t="s">
        <v>6317</v>
      </c>
      <c r="E286" t="s">
        <v>310</v>
      </c>
      <c r="F286" t="s">
        <v>259</v>
      </c>
      <c r="G286" t="s">
        <v>225</v>
      </c>
      <c r="H286" s="16">
        <v>45853</v>
      </c>
      <c r="I286" s="16">
        <v>45853</v>
      </c>
      <c r="J286" t="s">
        <v>856</v>
      </c>
      <c r="K286">
        <v>1215152</v>
      </c>
      <c r="L286" t="s">
        <v>283</v>
      </c>
      <c r="O286">
        <v>10014629</v>
      </c>
      <c r="P286" t="s">
        <v>236</v>
      </c>
      <c r="Q286">
        <v>1619.71</v>
      </c>
      <c r="R286" t="s">
        <v>343</v>
      </c>
      <c r="S286" t="s">
        <v>308</v>
      </c>
      <c r="T286">
        <v>11593131</v>
      </c>
      <c r="U286" s="16">
        <v>45827</v>
      </c>
      <c r="V286" s="16">
        <v>45853</v>
      </c>
      <c r="W286" s="16">
        <v>45832</v>
      </c>
      <c r="X286">
        <v>1619.71</v>
      </c>
      <c r="Y286">
        <v>1290900</v>
      </c>
      <c r="Z286" t="s">
        <v>1568</v>
      </c>
      <c r="AA286" t="s">
        <v>246</v>
      </c>
      <c r="AB286" t="s">
        <v>121</v>
      </c>
      <c r="AC286" t="s">
        <v>255</v>
      </c>
      <c r="AD286" t="s">
        <v>135</v>
      </c>
      <c r="AE286" t="str">
        <f>IF(B286&gt;0,IF(B286&gt;0,(IF(B286&lt;&gt;'PLAN SEMANAL'!$A$2,BLTOTAL!AA286,""))),"")</f>
        <v>AUXILIAR</v>
      </c>
      <c r="AF286" t="str">
        <f>IF(AH286="Completo","Completo",IF(IF(B286&gt;0,_xlfn.XLOOKUP(B286,'Detalle reservas completas fesa'!K:K,'Detalle reservas completas fesa'!Q:Q,_xlfn.XLOOKUP(B286,'MB25'!L:L,'MB25'!Q:Q,"Incompleto")),"")="PENDIENTE","Incompleto",IF(B286&gt;0,_xlfn.XLOOKUP(B286,'Detalle reservas completas fesa'!K:K,'Detalle reservas completas fesa'!Q:Q,IF(AD286="SIN MATERIAL","Completo",IF(AD286="COMPLETO","Completo","Incompleto"))))))</f>
        <v>Incompleto</v>
      </c>
      <c r="AG286">
        <f>IF(B286&gt;0,_xlfn.XLOOKUP(B286,IW49BLTOTAL!A:A,IW49BLTOTAL!H:H),"")</f>
        <v>2</v>
      </c>
      <c r="AH286" t="str">
        <f>IF(IFERROR(_xlfn.XLOOKUP(B286,'Detalle custodia'!B:B,'Detalle custodia'!O:O),"")="custodia","Completo","")</f>
        <v/>
      </c>
    </row>
    <row r="287" spans="1:34" x14ac:dyDescent="0.35">
      <c r="A287" t="s">
        <v>128</v>
      </c>
      <c r="B287">
        <v>6615476</v>
      </c>
      <c r="C287" t="s">
        <v>123</v>
      </c>
      <c r="D287" t="s">
        <v>6318</v>
      </c>
      <c r="E287" t="s">
        <v>310</v>
      </c>
      <c r="F287" t="s">
        <v>133</v>
      </c>
      <c r="G287" t="s">
        <v>132</v>
      </c>
      <c r="H287" s="16">
        <v>45839</v>
      </c>
      <c r="I287" s="16">
        <v>45839</v>
      </c>
      <c r="J287" t="s">
        <v>856</v>
      </c>
      <c r="K287">
        <v>1210100</v>
      </c>
      <c r="L287" t="s">
        <v>390</v>
      </c>
      <c r="O287">
        <v>10014594</v>
      </c>
      <c r="P287" t="s">
        <v>128</v>
      </c>
      <c r="Q287">
        <v>0</v>
      </c>
      <c r="R287" t="s">
        <v>342</v>
      </c>
      <c r="S287" t="s">
        <v>342</v>
      </c>
      <c r="T287">
        <v>11605115</v>
      </c>
      <c r="U287" s="16">
        <v>45827</v>
      </c>
      <c r="V287" s="16">
        <v>45839</v>
      </c>
      <c r="W287" s="16">
        <v>45827</v>
      </c>
      <c r="X287">
        <v>0</v>
      </c>
      <c r="Y287">
        <v>1290900</v>
      </c>
      <c r="Z287" t="s">
        <v>1568</v>
      </c>
      <c r="AA287" t="s">
        <v>248</v>
      </c>
      <c r="AB287" t="s">
        <v>121</v>
      </c>
      <c r="AC287" t="s">
        <v>255</v>
      </c>
      <c r="AD287" t="s">
        <v>141</v>
      </c>
      <c r="AE287" t="str">
        <f>IF(B287&gt;0,IF(B287&gt;0,(IF(B287&lt;&gt;'PLAN SEMANAL'!$A$2,BLTOTAL!AA287,""))),"")</f>
        <v>PERFORACIO</v>
      </c>
      <c r="AF287" t="str">
        <f>IF(AH287="Completo","Completo",IF(IF(B287&gt;0,_xlfn.XLOOKUP(B287,'Detalle reservas completas fesa'!K:K,'Detalle reservas completas fesa'!Q:Q,_xlfn.XLOOKUP(B287,'MB25'!L:L,'MB25'!Q:Q,"Incompleto")),"")="PENDIENTE","Incompleto",IF(B287&gt;0,_xlfn.XLOOKUP(B287,'Detalle reservas completas fesa'!K:K,'Detalle reservas completas fesa'!Q:Q,IF(AD287="SIN MATERIAL","Completo",IF(AD287="COMPLETO","Completo","Incompleto"))))))</f>
        <v>Incompleto</v>
      </c>
      <c r="AG287">
        <f>IF(B287&gt;0,_xlfn.XLOOKUP(B287,IW49BLTOTAL!A:A,IW49BLTOTAL!H:H),"")</f>
        <v>8</v>
      </c>
      <c r="AH287" t="str">
        <f>IF(IFERROR(_xlfn.XLOOKUP(B287,'Detalle custodia'!B:B,'Detalle custodia'!O:O),"")="custodia","Completo","")</f>
        <v/>
      </c>
    </row>
    <row r="288" spans="1:34" x14ac:dyDescent="0.35">
      <c r="A288" t="s">
        <v>324</v>
      </c>
      <c r="B288">
        <v>6615370</v>
      </c>
      <c r="C288" t="s">
        <v>138</v>
      </c>
      <c r="D288" t="s">
        <v>6319</v>
      </c>
      <c r="E288" t="s">
        <v>310</v>
      </c>
      <c r="F288" t="s">
        <v>133</v>
      </c>
      <c r="G288" t="s">
        <v>186</v>
      </c>
      <c r="H288" s="16">
        <v>45869</v>
      </c>
      <c r="I288" s="16">
        <v>45869</v>
      </c>
      <c r="J288" t="s">
        <v>856</v>
      </c>
      <c r="K288">
        <v>1216100</v>
      </c>
      <c r="L288" t="s">
        <v>325</v>
      </c>
      <c r="O288">
        <v>10014726</v>
      </c>
      <c r="P288" t="s">
        <v>412</v>
      </c>
      <c r="Q288">
        <v>0</v>
      </c>
      <c r="R288" t="s">
        <v>347</v>
      </c>
      <c r="S288" t="s">
        <v>3891</v>
      </c>
      <c r="T288">
        <v>11591566</v>
      </c>
      <c r="U288" s="16">
        <v>45827</v>
      </c>
      <c r="V288" s="16">
        <v>45869</v>
      </c>
      <c r="W288" s="16">
        <v>45848</v>
      </c>
      <c r="X288">
        <v>0</v>
      </c>
      <c r="Y288">
        <v>1290900</v>
      </c>
      <c r="Z288" t="s">
        <v>1568</v>
      </c>
      <c r="AA288" t="s">
        <v>249</v>
      </c>
      <c r="AB288" t="s">
        <v>121</v>
      </c>
      <c r="AC288" t="s">
        <v>255</v>
      </c>
      <c r="AD288" t="s">
        <v>141</v>
      </c>
      <c r="AE288" t="str">
        <f>IF(B288&gt;0,IF(B288&gt;0,(IF(B288&lt;&gt;'PLAN SEMANAL'!$A$2,BLTOTAL!AA288,""))),"")</f>
        <v>SOPORTE</v>
      </c>
      <c r="AF288" t="str">
        <f>IF(AH288="Completo","Completo",IF(IF(B288&gt;0,_xlfn.XLOOKUP(B288,'Detalle reservas completas fesa'!K:K,'Detalle reservas completas fesa'!Q:Q,_xlfn.XLOOKUP(B288,'MB25'!L:L,'MB25'!Q:Q,"Incompleto")),"")="PENDIENTE","Incompleto",IF(B288&gt;0,_xlfn.XLOOKUP(B288,'Detalle reservas completas fesa'!K:K,'Detalle reservas completas fesa'!Q:Q,IF(AD288="SIN MATERIAL","Completo",IF(AD288="COMPLETO","Completo","Incompleto"))))))</f>
        <v>Incompleto</v>
      </c>
      <c r="AG288">
        <f>IF(B288&gt;0,_xlfn.XLOOKUP(B288,IW49BLTOTAL!A:A,IW49BLTOTAL!H:H),"")</f>
        <v>40</v>
      </c>
      <c r="AH288" t="str">
        <f>IF(IFERROR(_xlfn.XLOOKUP(B288,'Detalle custodia'!B:B,'Detalle custodia'!O:O),"")="custodia","Completo","")</f>
        <v/>
      </c>
    </row>
    <row r="289" spans="1:34" x14ac:dyDescent="0.35">
      <c r="A289" t="s">
        <v>321</v>
      </c>
      <c r="B289">
        <v>6615366</v>
      </c>
      <c r="C289" t="s">
        <v>138</v>
      </c>
      <c r="D289" t="s">
        <v>6320</v>
      </c>
      <c r="E289" t="s">
        <v>310</v>
      </c>
      <c r="F289" t="s">
        <v>133</v>
      </c>
      <c r="G289" t="s">
        <v>147</v>
      </c>
      <c r="H289" s="16">
        <v>45873</v>
      </c>
      <c r="I289" s="16">
        <v>45873</v>
      </c>
      <c r="J289" t="s">
        <v>856</v>
      </c>
      <c r="K289">
        <v>1291900</v>
      </c>
      <c r="L289" t="s">
        <v>322</v>
      </c>
      <c r="O289">
        <v>10014728</v>
      </c>
      <c r="P289" t="s">
        <v>323</v>
      </c>
      <c r="Q289">
        <v>0</v>
      </c>
      <c r="R289" t="s">
        <v>347</v>
      </c>
      <c r="S289" t="s">
        <v>329</v>
      </c>
      <c r="T289">
        <v>11587274</v>
      </c>
      <c r="U289" s="16">
        <v>45827</v>
      </c>
      <c r="V289" s="16">
        <v>45873</v>
      </c>
      <c r="W289" s="16">
        <v>45853</v>
      </c>
      <c r="X289">
        <v>0</v>
      </c>
      <c r="Y289">
        <v>1290900</v>
      </c>
      <c r="Z289" t="s">
        <v>1568</v>
      </c>
      <c r="AA289" t="s">
        <v>249</v>
      </c>
      <c r="AB289" t="s">
        <v>121</v>
      </c>
      <c r="AC289" t="s">
        <v>255</v>
      </c>
      <c r="AD289" t="s">
        <v>141</v>
      </c>
      <c r="AE289" t="str">
        <f>IF(B289&gt;0,IF(B289&gt;0,(IF(B289&lt;&gt;'PLAN SEMANAL'!$A$2,BLTOTAL!AA289,""))),"")</f>
        <v>SOPORTE</v>
      </c>
      <c r="AF289" t="str">
        <f>IF(AH289="Completo","Completo",IF(IF(B289&gt;0,_xlfn.XLOOKUP(B289,'Detalle reservas completas fesa'!K:K,'Detalle reservas completas fesa'!Q:Q,_xlfn.XLOOKUP(B289,'MB25'!L:L,'MB25'!Q:Q,"Incompleto")),"")="PENDIENTE","Incompleto",IF(B289&gt;0,_xlfn.XLOOKUP(B289,'Detalle reservas completas fesa'!K:K,'Detalle reservas completas fesa'!Q:Q,IF(AD289="SIN MATERIAL","Completo",IF(AD289="COMPLETO","Completo","Incompleto"))))))</f>
        <v>Incompleto</v>
      </c>
      <c r="AG289">
        <f>IF(B289&gt;0,_xlfn.XLOOKUP(B289,IW49BLTOTAL!A:A,IW49BLTOTAL!H:H),"")</f>
        <v>6</v>
      </c>
      <c r="AH289" t="str">
        <f>IF(IFERROR(_xlfn.XLOOKUP(B289,'Detalle custodia'!B:B,'Detalle custodia'!O:O),"")="custodia","Completo","")</f>
        <v/>
      </c>
    </row>
    <row r="290" spans="1:34" x14ac:dyDescent="0.35">
      <c r="A290" t="s">
        <v>321</v>
      </c>
      <c r="B290">
        <v>6615365</v>
      </c>
      <c r="C290" t="s">
        <v>138</v>
      </c>
      <c r="D290" t="s">
        <v>6321</v>
      </c>
      <c r="E290" t="s">
        <v>310</v>
      </c>
      <c r="F290" t="s">
        <v>133</v>
      </c>
      <c r="G290" t="s">
        <v>132</v>
      </c>
      <c r="H290" s="16">
        <v>45873</v>
      </c>
      <c r="I290" s="16">
        <v>45873</v>
      </c>
      <c r="J290" t="s">
        <v>856</v>
      </c>
      <c r="K290">
        <v>1291900</v>
      </c>
      <c r="L290" t="s">
        <v>322</v>
      </c>
      <c r="O290">
        <v>10014728</v>
      </c>
      <c r="P290" t="s">
        <v>323</v>
      </c>
      <c r="Q290">
        <v>0</v>
      </c>
      <c r="R290" t="s">
        <v>347</v>
      </c>
      <c r="S290" t="s">
        <v>342</v>
      </c>
      <c r="T290">
        <v>11587103</v>
      </c>
      <c r="U290" s="16">
        <v>45827</v>
      </c>
      <c r="V290" s="16">
        <v>45873</v>
      </c>
      <c r="W290" s="16">
        <v>45828</v>
      </c>
      <c r="X290">
        <v>0</v>
      </c>
      <c r="Y290">
        <v>1290900</v>
      </c>
      <c r="Z290" t="s">
        <v>1568</v>
      </c>
      <c r="AA290" t="s">
        <v>249</v>
      </c>
      <c r="AB290" t="s">
        <v>121</v>
      </c>
      <c r="AC290" t="s">
        <v>255</v>
      </c>
      <c r="AD290" t="s">
        <v>141</v>
      </c>
      <c r="AE290" t="str">
        <f>IF(B290&gt;0,IF(B290&gt;0,(IF(B290&lt;&gt;'PLAN SEMANAL'!$A$2,BLTOTAL!AA290,""))),"")</f>
        <v>SOPORTE</v>
      </c>
      <c r="AF290" t="str">
        <f>IF(AH290="Completo","Completo",IF(IF(B290&gt;0,_xlfn.XLOOKUP(B290,'Detalle reservas completas fesa'!K:K,'Detalle reservas completas fesa'!Q:Q,_xlfn.XLOOKUP(B290,'MB25'!L:L,'MB25'!Q:Q,"Incompleto")),"")="PENDIENTE","Incompleto",IF(B290&gt;0,_xlfn.XLOOKUP(B290,'Detalle reservas completas fesa'!K:K,'Detalle reservas completas fesa'!Q:Q,IF(AD290="SIN MATERIAL","Completo",IF(AD290="COMPLETO","Completo","Incompleto"))))))</f>
        <v>Incompleto</v>
      </c>
      <c r="AG290">
        <f>IF(B290&gt;0,_xlfn.XLOOKUP(B290,IW49BLTOTAL!A:A,IW49BLTOTAL!H:H),"")</f>
        <v>6</v>
      </c>
      <c r="AH290" t="str">
        <f>IF(IFERROR(_xlfn.XLOOKUP(B290,'Detalle custodia'!B:B,'Detalle custodia'!O:O),"")="custodia","Completo","")</f>
        <v/>
      </c>
    </row>
    <row r="291" spans="1:34" x14ac:dyDescent="0.35">
      <c r="A291" t="s">
        <v>321</v>
      </c>
      <c r="B291">
        <v>6615363</v>
      </c>
      <c r="C291" t="s">
        <v>138</v>
      </c>
      <c r="D291" t="s">
        <v>6322</v>
      </c>
      <c r="E291" t="s">
        <v>310</v>
      </c>
      <c r="F291" t="s">
        <v>133</v>
      </c>
      <c r="G291" t="s">
        <v>132</v>
      </c>
      <c r="H291" s="16">
        <v>45873</v>
      </c>
      <c r="I291" s="16">
        <v>45873</v>
      </c>
      <c r="J291" t="s">
        <v>856</v>
      </c>
      <c r="K291">
        <v>1291900</v>
      </c>
      <c r="L291" t="s">
        <v>322</v>
      </c>
      <c r="O291">
        <v>10014729</v>
      </c>
      <c r="P291" t="s">
        <v>5958</v>
      </c>
      <c r="Q291">
        <v>0</v>
      </c>
      <c r="R291" t="s">
        <v>347</v>
      </c>
      <c r="S291" t="s">
        <v>342</v>
      </c>
      <c r="T291">
        <v>11572140</v>
      </c>
      <c r="U291" s="16">
        <v>45827</v>
      </c>
      <c r="V291" s="16">
        <v>45873</v>
      </c>
      <c r="W291" s="16">
        <v>45828</v>
      </c>
      <c r="X291">
        <v>0</v>
      </c>
      <c r="Y291">
        <v>1290900</v>
      </c>
      <c r="Z291" t="s">
        <v>1568</v>
      </c>
      <c r="AA291" t="s">
        <v>249</v>
      </c>
      <c r="AB291" t="s">
        <v>121</v>
      </c>
      <c r="AC291" t="s">
        <v>255</v>
      </c>
      <c r="AD291" t="s">
        <v>141</v>
      </c>
      <c r="AE291" t="str">
        <f>IF(B291&gt;0,IF(B291&gt;0,(IF(B291&lt;&gt;'PLAN SEMANAL'!$A$2,BLTOTAL!AA291,""))),"")</f>
        <v>SOPORTE</v>
      </c>
      <c r="AF291" t="str">
        <f>IF(AH291="Completo","Completo",IF(IF(B291&gt;0,_xlfn.XLOOKUP(B291,'Detalle reservas completas fesa'!K:K,'Detalle reservas completas fesa'!Q:Q,_xlfn.XLOOKUP(B291,'MB25'!L:L,'MB25'!Q:Q,"Incompleto")),"")="PENDIENTE","Incompleto",IF(B291&gt;0,_xlfn.XLOOKUP(B291,'Detalle reservas completas fesa'!K:K,'Detalle reservas completas fesa'!Q:Q,IF(AD291="SIN MATERIAL","Completo",IF(AD291="COMPLETO","Completo","Incompleto"))))))</f>
        <v>Incompleto</v>
      </c>
      <c r="AG291">
        <f>IF(B291&gt;0,_xlfn.XLOOKUP(B291,IW49BLTOTAL!A:A,IW49BLTOTAL!H:H),"")</f>
        <v>8</v>
      </c>
      <c r="AH291" t="str">
        <f>IF(IFERROR(_xlfn.XLOOKUP(B291,'Detalle custodia'!B:B,'Detalle custodia'!O:O),"")="custodia","Completo","")</f>
        <v/>
      </c>
    </row>
    <row r="292" spans="1:34" x14ac:dyDescent="0.35">
      <c r="A292" t="s">
        <v>321</v>
      </c>
      <c r="B292">
        <v>6615361</v>
      </c>
      <c r="C292" t="s">
        <v>138</v>
      </c>
      <c r="D292" t="s">
        <v>6323</v>
      </c>
      <c r="E292" t="s">
        <v>310</v>
      </c>
      <c r="F292" t="s">
        <v>133</v>
      </c>
      <c r="G292" t="s">
        <v>132</v>
      </c>
      <c r="H292" s="16">
        <v>45873</v>
      </c>
      <c r="I292" s="16">
        <v>45873</v>
      </c>
      <c r="J292" t="s">
        <v>856</v>
      </c>
      <c r="K292">
        <v>2230130</v>
      </c>
      <c r="L292" t="s">
        <v>322</v>
      </c>
      <c r="O292">
        <v>10017210</v>
      </c>
      <c r="P292" t="s">
        <v>181</v>
      </c>
      <c r="Q292">
        <v>0</v>
      </c>
      <c r="R292" t="s">
        <v>347</v>
      </c>
      <c r="S292" t="s">
        <v>342</v>
      </c>
      <c r="T292">
        <v>11570920</v>
      </c>
      <c r="U292" s="16">
        <v>45827</v>
      </c>
      <c r="V292" s="16">
        <v>45873</v>
      </c>
      <c r="W292" s="16">
        <v>45828</v>
      </c>
      <c r="X292">
        <v>0</v>
      </c>
      <c r="Y292">
        <v>1290900</v>
      </c>
      <c r="Z292" t="s">
        <v>1568</v>
      </c>
      <c r="AA292" t="s">
        <v>249</v>
      </c>
      <c r="AB292" t="s">
        <v>121</v>
      </c>
      <c r="AC292" t="s">
        <v>255</v>
      </c>
      <c r="AD292" t="s">
        <v>141</v>
      </c>
      <c r="AE292" t="str">
        <f>IF(B292&gt;0,IF(B292&gt;0,(IF(B292&lt;&gt;'PLAN SEMANAL'!$A$2,BLTOTAL!AA292,""))),"")</f>
        <v>SOPORTE</v>
      </c>
      <c r="AF292" t="str">
        <f>IF(AH292="Completo","Completo",IF(IF(B292&gt;0,_xlfn.XLOOKUP(B292,'Detalle reservas completas fesa'!K:K,'Detalle reservas completas fesa'!Q:Q,_xlfn.XLOOKUP(B292,'MB25'!L:L,'MB25'!Q:Q,"Incompleto")),"")="PENDIENTE","Incompleto",IF(B292&gt;0,_xlfn.XLOOKUP(B292,'Detalle reservas completas fesa'!K:K,'Detalle reservas completas fesa'!Q:Q,IF(AD292="SIN MATERIAL","Completo",IF(AD292="COMPLETO","Completo","Incompleto"))))))</f>
        <v>Incompleto</v>
      </c>
      <c r="AG292">
        <f>IF(B292&gt;0,_xlfn.XLOOKUP(B292,IW49BLTOTAL!A:A,IW49BLTOTAL!H:H),"")</f>
        <v>6</v>
      </c>
      <c r="AH292" t="str">
        <f>IF(IFERROR(_xlfn.XLOOKUP(B292,'Detalle custodia'!B:B,'Detalle custodia'!O:O),"")="custodia","Completo","")</f>
        <v/>
      </c>
    </row>
    <row r="293" spans="1:34" x14ac:dyDescent="0.35">
      <c r="A293" t="s">
        <v>324</v>
      </c>
      <c r="B293">
        <v>6615360</v>
      </c>
      <c r="C293" t="s">
        <v>138</v>
      </c>
      <c r="D293" t="s">
        <v>6324</v>
      </c>
      <c r="E293" t="s">
        <v>310</v>
      </c>
      <c r="F293" t="s">
        <v>133</v>
      </c>
      <c r="G293" t="s">
        <v>132</v>
      </c>
      <c r="H293" s="16">
        <v>45873</v>
      </c>
      <c r="I293" s="16">
        <v>45873</v>
      </c>
      <c r="J293" t="s">
        <v>856</v>
      </c>
      <c r="K293">
        <v>1216100</v>
      </c>
      <c r="L293" t="s">
        <v>325</v>
      </c>
      <c r="O293">
        <v>10014720</v>
      </c>
      <c r="P293" t="s">
        <v>449</v>
      </c>
      <c r="Q293">
        <v>0</v>
      </c>
      <c r="R293" t="s">
        <v>347</v>
      </c>
      <c r="S293" t="s">
        <v>342</v>
      </c>
      <c r="T293">
        <v>11569773</v>
      </c>
      <c r="U293" s="16">
        <v>45827</v>
      </c>
      <c r="V293" s="16">
        <v>45873</v>
      </c>
      <c r="W293" s="16">
        <v>45828</v>
      </c>
      <c r="X293">
        <v>0</v>
      </c>
      <c r="Y293">
        <v>1290900</v>
      </c>
      <c r="Z293" t="s">
        <v>1568</v>
      </c>
      <c r="AA293" t="s">
        <v>249</v>
      </c>
      <c r="AB293" t="s">
        <v>121</v>
      </c>
      <c r="AC293" t="s">
        <v>255</v>
      </c>
      <c r="AD293" t="s">
        <v>141</v>
      </c>
      <c r="AE293" t="str">
        <f>IF(B293&gt;0,IF(B293&gt;0,(IF(B293&lt;&gt;'PLAN SEMANAL'!$A$2,BLTOTAL!AA293,""))),"")</f>
        <v>SOPORTE</v>
      </c>
      <c r="AF293" t="str">
        <f>IF(AH293="Completo","Completo",IF(IF(B293&gt;0,_xlfn.XLOOKUP(B293,'Detalle reservas completas fesa'!K:K,'Detalle reservas completas fesa'!Q:Q,_xlfn.XLOOKUP(B293,'MB25'!L:L,'MB25'!Q:Q,"Incompleto")),"")="PENDIENTE","Incompleto",IF(B293&gt;0,_xlfn.XLOOKUP(B293,'Detalle reservas completas fesa'!K:K,'Detalle reservas completas fesa'!Q:Q,IF(AD293="SIN MATERIAL","Completo",IF(AD293="COMPLETO","Completo","Incompleto"))))))</f>
        <v>Incompleto</v>
      </c>
      <c r="AG293">
        <f>IF(B293&gt;0,_xlfn.XLOOKUP(B293,IW49BLTOTAL!A:A,IW49BLTOTAL!H:H),"")</f>
        <v>2</v>
      </c>
      <c r="AH293" t="str">
        <f>IF(IFERROR(_xlfn.XLOOKUP(B293,'Detalle custodia'!B:B,'Detalle custodia'!O:O),"")="custodia","Completo","")</f>
        <v/>
      </c>
    </row>
    <row r="294" spans="1:34" x14ac:dyDescent="0.35">
      <c r="A294" t="s">
        <v>321</v>
      </c>
      <c r="B294">
        <v>6615352</v>
      </c>
      <c r="C294" t="s">
        <v>138</v>
      </c>
      <c r="D294" t="s">
        <v>6325</v>
      </c>
      <c r="E294" t="s">
        <v>310</v>
      </c>
      <c r="F294" t="s">
        <v>133</v>
      </c>
      <c r="G294" t="s">
        <v>147</v>
      </c>
      <c r="H294" s="16">
        <v>45873</v>
      </c>
      <c r="I294" s="16">
        <v>45873</v>
      </c>
      <c r="J294" t="s">
        <v>856</v>
      </c>
      <c r="K294">
        <v>1291900</v>
      </c>
      <c r="L294" t="s">
        <v>322</v>
      </c>
      <c r="O294">
        <v>10014728</v>
      </c>
      <c r="P294" t="s">
        <v>323</v>
      </c>
      <c r="Q294">
        <v>0</v>
      </c>
      <c r="R294" t="s">
        <v>347</v>
      </c>
      <c r="S294" t="s">
        <v>329</v>
      </c>
      <c r="T294">
        <v>11543361</v>
      </c>
      <c r="U294" s="16">
        <v>45827</v>
      </c>
      <c r="V294" s="16">
        <v>45873</v>
      </c>
      <c r="W294" s="16">
        <v>45853</v>
      </c>
      <c r="X294">
        <v>0</v>
      </c>
      <c r="Y294">
        <v>1290900</v>
      </c>
      <c r="Z294" t="s">
        <v>1568</v>
      </c>
      <c r="AA294" t="s">
        <v>249</v>
      </c>
      <c r="AB294" t="s">
        <v>121</v>
      </c>
      <c r="AC294" t="s">
        <v>255</v>
      </c>
      <c r="AD294" t="s">
        <v>141</v>
      </c>
      <c r="AE294" t="str">
        <f>IF(B294&gt;0,IF(B294&gt;0,(IF(B294&lt;&gt;'PLAN SEMANAL'!$A$2,BLTOTAL!AA294,""))),"")</f>
        <v>SOPORTE</v>
      </c>
      <c r="AF294" t="str">
        <f>IF(AH294="Completo","Completo",IF(IF(B294&gt;0,_xlfn.XLOOKUP(B294,'Detalle reservas completas fesa'!K:K,'Detalle reservas completas fesa'!Q:Q,_xlfn.XLOOKUP(B294,'MB25'!L:L,'MB25'!Q:Q,"Incompleto")),"")="PENDIENTE","Incompleto",IF(B294&gt;0,_xlfn.XLOOKUP(B294,'Detalle reservas completas fesa'!K:K,'Detalle reservas completas fesa'!Q:Q,IF(AD294="SIN MATERIAL","Completo",IF(AD294="COMPLETO","Completo","Incompleto"))))))</f>
        <v>Incompleto</v>
      </c>
      <c r="AG294">
        <f>IF(B294&gt;0,_xlfn.XLOOKUP(B294,IW49BLTOTAL!A:A,IW49BLTOTAL!H:H),"")</f>
        <v>8</v>
      </c>
      <c r="AH294" t="str">
        <f>IF(IFERROR(_xlfn.XLOOKUP(B294,'Detalle custodia'!B:B,'Detalle custodia'!O:O),"")="custodia","Completo","")</f>
        <v/>
      </c>
    </row>
    <row r="295" spans="1:34" x14ac:dyDescent="0.35">
      <c r="A295" t="s">
        <v>321</v>
      </c>
      <c r="B295">
        <v>6615351</v>
      </c>
      <c r="C295" t="s">
        <v>138</v>
      </c>
      <c r="D295" t="s">
        <v>6326</v>
      </c>
      <c r="E295" t="s">
        <v>310</v>
      </c>
      <c r="F295" t="s">
        <v>133</v>
      </c>
      <c r="G295" t="s">
        <v>132</v>
      </c>
      <c r="H295" s="16">
        <v>45873</v>
      </c>
      <c r="I295" s="16">
        <v>45873</v>
      </c>
      <c r="J295" t="s">
        <v>856</v>
      </c>
      <c r="K295">
        <v>1291900</v>
      </c>
      <c r="L295" t="s">
        <v>322</v>
      </c>
      <c r="O295">
        <v>10014728</v>
      </c>
      <c r="P295" t="s">
        <v>323</v>
      </c>
      <c r="Q295">
        <v>0</v>
      </c>
      <c r="R295" t="s">
        <v>347</v>
      </c>
      <c r="S295" t="s">
        <v>342</v>
      </c>
      <c r="T295">
        <v>11543353</v>
      </c>
      <c r="U295" s="16">
        <v>45827</v>
      </c>
      <c r="V295" s="16">
        <v>45873</v>
      </c>
      <c r="W295" s="16">
        <v>45828</v>
      </c>
      <c r="X295">
        <v>0</v>
      </c>
      <c r="Y295">
        <v>1290900</v>
      </c>
      <c r="Z295" t="s">
        <v>1568</v>
      </c>
      <c r="AA295" t="s">
        <v>249</v>
      </c>
      <c r="AB295" t="s">
        <v>121</v>
      </c>
      <c r="AC295" t="s">
        <v>255</v>
      </c>
      <c r="AD295" t="s">
        <v>141</v>
      </c>
      <c r="AE295" t="str">
        <f>IF(B295&gt;0,IF(B295&gt;0,(IF(B295&lt;&gt;'PLAN SEMANAL'!$A$2,BLTOTAL!AA295,""))),"")</f>
        <v>SOPORTE</v>
      </c>
      <c r="AF295" t="str">
        <f>IF(AH295="Completo","Completo",IF(IF(B295&gt;0,_xlfn.XLOOKUP(B295,'Detalle reservas completas fesa'!K:K,'Detalle reservas completas fesa'!Q:Q,_xlfn.XLOOKUP(B295,'MB25'!L:L,'MB25'!Q:Q,"Incompleto")),"")="PENDIENTE","Incompleto",IF(B295&gt;0,_xlfn.XLOOKUP(B295,'Detalle reservas completas fesa'!K:K,'Detalle reservas completas fesa'!Q:Q,IF(AD295="SIN MATERIAL","Completo",IF(AD295="COMPLETO","Completo","Incompleto"))))))</f>
        <v>Incompleto</v>
      </c>
      <c r="AG295">
        <f>IF(B295&gt;0,_xlfn.XLOOKUP(B295,IW49BLTOTAL!A:A,IW49BLTOTAL!H:H),"")</f>
        <v>4</v>
      </c>
      <c r="AH295" t="str">
        <f>IF(IFERROR(_xlfn.XLOOKUP(B295,'Detalle custodia'!B:B,'Detalle custodia'!O:O),"")="custodia","Completo","")</f>
        <v/>
      </c>
    </row>
    <row r="296" spans="1:34" x14ac:dyDescent="0.35">
      <c r="A296" t="s">
        <v>321</v>
      </c>
      <c r="B296">
        <v>6615346</v>
      </c>
      <c r="C296" t="s">
        <v>138</v>
      </c>
      <c r="D296" t="s">
        <v>6327</v>
      </c>
      <c r="E296" t="s">
        <v>310</v>
      </c>
      <c r="F296" t="s">
        <v>133</v>
      </c>
      <c r="G296" t="s">
        <v>132</v>
      </c>
      <c r="H296" s="16">
        <v>45873</v>
      </c>
      <c r="I296" s="16">
        <v>45873</v>
      </c>
      <c r="J296" t="s">
        <v>856</v>
      </c>
      <c r="K296">
        <v>1291900</v>
      </c>
      <c r="L296" t="s">
        <v>322</v>
      </c>
      <c r="O296">
        <v>10014728</v>
      </c>
      <c r="P296" t="s">
        <v>323</v>
      </c>
      <c r="Q296">
        <v>0</v>
      </c>
      <c r="R296" t="s">
        <v>347</v>
      </c>
      <c r="S296" t="s">
        <v>342</v>
      </c>
      <c r="T296">
        <v>11543352</v>
      </c>
      <c r="U296" s="16">
        <v>45827</v>
      </c>
      <c r="V296" s="16">
        <v>45873</v>
      </c>
      <c r="W296" s="16">
        <v>45828</v>
      </c>
      <c r="X296">
        <v>0</v>
      </c>
      <c r="Y296">
        <v>1290900</v>
      </c>
      <c r="Z296" t="s">
        <v>1568</v>
      </c>
      <c r="AA296" t="s">
        <v>249</v>
      </c>
      <c r="AB296" t="s">
        <v>121</v>
      </c>
      <c r="AC296" t="s">
        <v>255</v>
      </c>
      <c r="AD296" t="s">
        <v>141</v>
      </c>
      <c r="AE296" t="str">
        <f>IF(B296&gt;0,IF(B296&gt;0,(IF(B296&lt;&gt;'PLAN SEMANAL'!$A$2,BLTOTAL!AA296,""))),"")</f>
        <v>SOPORTE</v>
      </c>
      <c r="AF296" t="str">
        <f>IF(AH296="Completo","Completo",IF(IF(B296&gt;0,_xlfn.XLOOKUP(B296,'Detalle reservas completas fesa'!K:K,'Detalle reservas completas fesa'!Q:Q,_xlfn.XLOOKUP(B296,'MB25'!L:L,'MB25'!Q:Q,"Incompleto")),"")="PENDIENTE","Incompleto",IF(B296&gt;0,_xlfn.XLOOKUP(B296,'Detalle reservas completas fesa'!K:K,'Detalle reservas completas fesa'!Q:Q,IF(AD296="SIN MATERIAL","Completo",IF(AD296="COMPLETO","Completo","Incompleto"))))))</f>
        <v>Incompleto</v>
      </c>
      <c r="AG296">
        <f>IF(B296&gt;0,_xlfn.XLOOKUP(B296,IW49BLTOTAL!A:A,IW49BLTOTAL!H:H),"")</f>
        <v>6</v>
      </c>
      <c r="AH296" t="str">
        <f>IF(IFERROR(_xlfn.XLOOKUP(B296,'Detalle custodia'!B:B,'Detalle custodia'!O:O),"")="custodia","Completo","")</f>
        <v/>
      </c>
    </row>
    <row r="297" spans="1:34" x14ac:dyDescent="0.35">
      <c r="A297" t="s">
        <v>321</v>
      </c>
      <c r="B297">
        <v>6615345</v>
      </c>
      <c r="C297" t="s">
        <v>138</v>
      </c>
      <c r="D297" t="s">
        <v>6328</v>
      </c>
      <c r="E297" t="s">
        <v>310</v>
      </c>
      <c r="F297" t="s">
        <v>133</v>
      </c>
      <c r="G297" t="s">
        <v>132</v>
      </c>
      <c r="H297" s="16">
        <v>45873</v>
      </c>
      <c r="I297" s="16">
        <v>45873</v>
      </c>
      <c r="J297" t="s">
        <v>856</v>
      </c>
      <c r="K297">
        <v>1291900</v>
      </c>
      <c r="L297" t="s">
        <v>322</v>
      </c>
      <c r="O297">
        <v>10014728</v>
      </c>
      <c r="P297" t="s">
        <v>323</v>
      </c>
      <c r="Q297">
        <v>0</v>
      </c>
      <c r="R297" t="s">
        <v>347</v>
      </c>
      <c r="S297" t="s">
        <v>342</v>
      </c>
      <c r="T297">
        <v>11539518</v>
      </c>
      <c r="U297" s="16">
        <v>45827</v>
      </c>
      <c r="V297" s="16">
        <v>45873</v>
      </c>
      <c r="W297" s="16">
        <v>45828</v>
      </c>
      <c r="X297">
        <v>0</v>
      </c>
      <c r="Y297">
        <v>1290900</v>
      </c>
      <c r="Z297" t="s">
        <v>1568</v>
      </c>
      <c r="AA297" t="s">
        <v>249</v>
      </c>
      <c r="AB297" t="s">
        <v>121</v>
      </c>
      <c r="AC297" t="s">
        <v>255</v>
      </c>
      <c r="AD297" t="s">
        <v>141</v>
      </c>
      <c r="AE297" t="str">
        <f>IF(B297&gt;0,IF(B297&gt;0,(IF(B297&lt;&gt;'PLAN SEMANAL'!$A$2,BLTOTAL!AA297,""))),"")</f>
        <v>SOPORTE</v>
      </c>
      <c r="AF297" t="str">
        <f>IF(AH297="Completo","Completo",IF(IF(B297&gt;0,_xlfn.XLOOKUP(B297,'Detalle reservas completas fesa'!K:K,'Detalle reservas completas fesa'!Q:Q,_xlfn.XLOOKUP(B297,'MB25'!L:L,'MB25'!Q:Q,"Incompleto")),"")="PENDIENTE","Incompleto",IF(B297&gt;0,_xlfn.XLOOKUP(B297,'Detalle reservas completas fesa'!K:K,'Detalle reservas completas fesa'!Q:Q,IF(AD297="SIN MATERIAL","Completo",IF(AD297="COMPLETO","Completo","Incompleto"))))))</f>
        <v>Incompleto</v>
      </c>
      <c r="AG297">
        <f>IF(B297&gt;0,_xlfn.XLOOKUP(B297,IW49BLTOTAL!A:A,IW49BLTOTAL!H:H),"")</f>
        <v>4</v>
      </c>
      <c r="AH297" t="str">
        <f>IF(IFERROR(_xlfn.XLOOKUP(B297,'Detalle custodia'!B:B,'Detalle custodia'!O:O),"")="custodia","Completo","")</f>
        <v/>
      </c>
    </row>
    <row r="298" spans="1:34" x14ac:dyDescent="0.35">
      <c r="A298" t="s">
        <v>321</v>
      </c>
      <c r="B298">
        <v>6615344</v>
      </c>
      <c r="C298" t="s">
        <v>138</v>
      </c>
      <c r="D298" t="s">
        <v>6329</v>
      </c>
      <c r="E298" t="s">
        <v>310</v>
      </c>
      <c r="F298" t="s">
        <v>133</v>
      </c>
      <c r="G298" t="s">
        <v>132</v>
      </c>
      <c r="H298" s="16">
        <v>45873</v>
      </c>
      <c r="I298" s="16">
        <v>45873</v>
      </c>
      <c r="J298" t="s">
        <v>856</v>
      </c>
      <c r="K298">
        <v>1291900</v>
      </c>
      <c r="L298" t="s">
        <v>322</v>
      </c>
      <c r="O298">
        <v>10014728</v>
      </c>
      <c r="P298" t="s">
        <v>323</v>
      </c>
      <c r="Q298">
        <v>0</v>
      </c>
      <c r="R298" t="s">
        <v>347</v>
      </c>
      <c r="S298" t="s">
        <v>342</v>
      </c>
      <c r="T298">
        <v>11479104</v>
      </c>
      <c r="U298" s="16">
        <v>45827</v>
      </c>
      <c r="V298" s="16">
        <v>45873</v>
      </c>
      <c r="W298" s="16">
        <v>45828</v>
      </c>
      <c r="X298">
        <v>0</v>
      </c>
      <c r="Y298">
        <v>1290900</v>
      </c>
      <c r="Z298" t="s">
        <v>1568</v>
      </c>
      <c r="AA298" t="s">
        <v>249</v>
      </c>
      <c r="AB298" t="s">
        <v>121</v>
      </c>
      <c r="AC298" t="s">
        <v>255</v>
      </c>
      <c r="AD298" t="s">
        <v>141</v>
      </c>
      <c r="AE298" t="str">
        <f>IF(B298&gt;0,IF(B298&gt;0,(IF(B298&lt;&gt;'PLAN SEMANAL'!$A$2,BLTOTAL!AA298,""))),"")</f>
        <v>SOPORTE</v>
      </c>
      <c r="AF298" t="str">
        <f>IF(AH298="Completo","Completo",IF(IF(B298&gt;0,_xlfn.XLOOKUP(B298,'Detalle reservas completas fesa'!K:K,'Detalle reservas completas fesa'!Q:Q,_xlfn.XLOOKUP(B298,'MB25'!L:L,'MB25'!Q:Q,"Incompleto")),"")="PENDIENTE","Incompleto",IF(B298&gt;0,_xlfn.XLOOKUP(B298,'Detalle reservas completas fesa'!K:K,'Detalle reservas completas fesa'!Q:Q,IF(AD298="SIN MATERIAL","Completo",IF(AD298="COMPLETO","Completo","Incompleto"))))))</f>
        <v>Incompleto</v>
      </c>
      <c r="AG298">
        <f>IF(B298&gt;0,_xlfn.XLOOKUP(B298,IW49BLTOTAL!A:A,IW49BLTOTAL!H:H),"")</f>
        <v>1</v>
      </c>
      <c r="AH298" t="str">
        <f>IF(IFERROR(_xlfn.XLOOKUP(B298,'Detalle custodia'!B:B,'Detalle custodia'!O:O),"")="custodia","Completo","")</f>
        <v/>
      </c>
    </row>
    <row r="299" spans="1:34" x14ac:dyDescent="0.35">
      <c r="A299" t="s">
        <v>321</v>
      </c>
      <c r="B299">
        <v>6615343</v>
      </c>
      <c r="C299" t="s">
        <v>138</v>
      </c>
      <c r="D299" t="s">
        <v>6330</v>
      </c>
      <c r="E299" t="s">
        <v>310</v>
      </c>
      <c r="F299" t="s">
        <v>133</v>
      </c>
      <c r="G299" t="s">
        <v>132</v>
      </c>
      <c r="H299" s="16">
        <v>45873</v>
      </c>
      <c r="I299" s="16">
        <v>45873</v>
      </c>
      <c r="J299" t="s">
        <v>856</v>
      </c>
      <c r="K299">
        <v>2230130</v>
      </c>
      <c r="L299" t="s">
        <v>322</v>
      </c>
      <c r="O299">
        <v>10017209</v>
      </c>
      <c r="P299" t="s">
        <v>1079</v>
      </c>
      <c r="Q299">
        <v>0</v>
      </c>
      <c r="R299" t="s">
        <v>347</v>
      </c>
      <c r="S299" t="s">
        <v>342</v>
      </c>
      <c r="T299">
        <v>11428422</v>
      </c>
      <c r="U299" s="16">
        <v>45827</v>
      </c>
      <c r="V299" s="16">
        <v>45873</v>
      </c>
      <c r="W299" s="16">
        <v>45828</v>
      </c>
      <c r="X299">
        <v>0</v>
      </c>
      <c r="Y299">
        <v>1290900</v>
      </c>
      <c r="Z299" t="s">
        <v>1568</v>
      </c>
      <c r="AA299" t="s">
        <v>249</v>
      </c>
      <c r="AB299" t="s">
        <v>121</v>
      </c>
      <c r="AC299" t="s">
        <v>255</v>
      </c>
      <c r="AD299" t="s">
        <v>141</v>
      </c>
      <c r="AE299" t="str">
        <f>IF(B299&gt;0,IF(B299&gt;0,(IF(B299&lt;&gt;'PLAN SEMANAL'!$A$2,BLTOTAL!AA299,""))),"")</f>
        <v>SOPORTE</v>
      </c>
      <c r="AF299" t="str">
        <f>IF(AH299="Completo","Completo",IF(IF(B299&gt;0,_xlfn.XLOOKUP(B299,'Detalle reservas completas fesa'!K:K,'Detalle reservas completas fesa'!Q:Q,_xlfn.XLOOKUP(B299,'MB25'!L:L,'MB25'!Q:Q,"Incompleto")),"")="PENDIENTE","Incompleto",IF(B299&gt;0,_xlfn.XLOOKUP(B299,'Detalle reservas completas fesa'!K:K,'Detalle reservas completas fesa'!Q:Q,IF(AD299="SIN MATERIAL","Completo",IF(AD299="COMPLETO","Completo","Incompleto"))))))</f>
        <v>Incompleto</v>
      </c>
      <c r="AG299">
        <f>IF(B299&gt;0,_xlfn.XLOOKUP(B299,IW49BLTOTAL!A:A,IW49BLTOTAL!H:H),"")</f>
        <v>20</v>
      </c>
      <c r="AH299" t="str">
        <f>IF(IFERROR(_xlfn.XLOOKUP(B299,'Detalle custodia'!B:B,'Detalle custodia'!O:O),"")="custodia","Completo","")</f>
        <v/>
      </c>
    </row>
    <row r="300" spans="1:34" x14ac:dyDescent="0.35">
      <c r="A300" t="s">
        <v>173</v>
      </c>
      <c r="B300">
        <v>6615229</v>
      </c>
      <c r="C300" t="s">
        <v>123</v>
      </c>
      <c r="D300" t="s">
        <v>6109</v>
      </c>
      <c r="E300" t="s">
        <v>310</v>
      </c>
      <c r="F300" t="s">
        <v>133</v>
      </c>
      <c r="G300" t="s">
        <v>147</v>
      </c>
      <c r="H300" s="16">
        <v>45889</v>
      </c>
      <c r="I300" s="16">
        <v>45889</v>
      </c>
      <c r="J300" t="s">
        <v>856</v>
      </c>
      <c r="K300">
        <v>1210101</v>
      </c>
      <c r="L300" t="s">
        <v>341</v>
      </c>
      <c r="O300">
        <v>10014656</v>
      </c>
      <c r="P300" t="s">
        <v>173</v>
      </c>
      <c r="Q300">
        <v>0</v>
      </c>
      <c r="R300" t="s">
        <v>343</v>
      </c>
      <c r="S300" t="s">
        <v>296</v>
      </c>
      <c r="T300">
        <v>11605261</v>
      </c>
      <c r="U300" s="16">
        <v>45826</v>
      </c>
      <c r="V300" s="16">
        <v>45889</v>
      </c>
      <c r="W300" s="16">
        <v>45848</v>
      </c>
      <c r="X300">
        <v>0</v>
      </c>
      <c r="Y300">
        <v>1290900</v>
      </c>
      <c r="Z300" t="s">
        <v>1568</v>
      </c>
      <c r="AA300" t="s">
        <v>248</v>
      </c>
      <c r="AB300" t="s">
        <v>121</v>
      </c>
      <c r="AC300" t="s">
        <v>255</v>
      </c>
      <c r="AD300" t="s">
        <v>141</v>
      </c>
      <c r="AE300" t="str">
        <f>IF(B300&gt;0,IF(B300&gt;0,(IF(B300&lt;&gt;'PLAN SEMANAL'!$A$2,BLTOTAL!AA300,""))),"")</f>
        <v>PERFORACIO</v>
      </c>
      <c r="AF300" t="str">
        <f>IF(AH300="Completo","Completo",IF(IF(B300&gt;0,_xlfn.XLOOKUP(B300,'Detalle reservas completas fesa'!K:K,'Detalle reservas completas fesa'!Q:Q,_xlfn.XLOOKUP(B300,'MB25'!L:L,'MB25'!Q:Q,"Incompleto")),"")="PENDIENTE","Incompleto",IF(B300&gt;0,_xlfn.XLOOKUP(B300,'Detalle reservas completas fesa'!K:K,'Detalle reservas completas fesa'!Q:Q,IF(AD300="SIN MATERIAL","Completo",IF(AD300="COMPLETO","Completo","Incompleto"))))))</f>
        <v>Incompleto</v>
      </c>
      <c r="AG300">
        <f>IF(B300&gt;0,_xlfn.XLOOKUP(B300,IW49BLTOTAL!A:A,IW49BLTOTAL!H:H),"")</f>
        <v>4</v>
      </c>
      <c r="AH300" t="str">
        <f>IF(IFERROR(_xlfn.XLOOKUP(B300,'Detalle custodia'!B:B,'Detalle custodia'!O:O),"")="custodia","Completo","")</f>
        <v/>
      </c>
    </row>
    <row r="301" spans="1:34" x14ac:dyDescent="0.35">
      <c r="A301" t="s">
        <v>173</v>
      </c>
      <c r="B301">
        <v>6615227</v>
      </c>
      <c r="C301" t="s">
        <v>123</v>
      </c>
      <c r="D301" t="s">
        <v>6111</v>
      </c>
      <c r="E301" t="s">
        <v>310</v>
      </c>
      <c r="F301" t="s">
        <v>133</v>
      </c>
      <c r="G301" t="s">
        <v>147</v>
      </c>
      <c r="H301" s="16">
        <v>45889</v>
      </c>
      <c r="I301" s="16">
        <v>45889</v>
      </c>
      <c r="J301" t="s">
        <v>856</v>
      </c>
      <c r="K301">
        <v>1210101</v>
      </c>
      <c r="L301" t="s">
        <v>341</v>
      </c>
      <c r="O301">
        <v>10014656</v>
      </c>
      <c r="P301" t="s">
        <v>173</v>
      </c>
      <c r="Q301">
        <v>0</v>
      </c>
      <c r="R301" t="s">
        <v>343</v>
      </c>
      <c r="S301" t="s">
        <v>296</v>
      </c>
      <c r="T301">
        <v>11605730</v>
      </c>
      <c r="U301" s="16">
        <v>45826</v>
      </c>
      <c r="V301" s="16">
        <v>45889</v>
      </c>
      <c r="W301" s="16">
        <v>45848</v>
      </c>
      <c r="X301">
        <v>0</v>
      </c>
      <c r="Y301">
        <v>1290900</v>
      </c>
      <c r="Z301" t="s">
        <v>1568</v>
      </c>
      <c r="AA301" t="s">
        <v>248</v>
      </c>
      <c r="AB301" t="s">
        <v>121</v>
      </c>
      <c r="AC301" t="s">
        <v>255</v>
      </c>
      <c r="AD301" t="s">
        <v>141</v>
      </c>
      <c r="AE301" t="str">
        <f>IF(B301&gt;0,IF(B301&gt;0,(IF(B301&lt;&gt;'PLAN SEMANAL'!$A$2,BLTOTAL!AA301,""))),"")</f>
        <v>PERFORACIO</v>
      </c>
      <c r="AF301" t="str">
        <f>IF(AH301="Completo","Completo",IF(IF(B301&gt;0,_xlfn.XLOOKUP(B301,'Detalle reservas completas fesa'!K:K,'Detalle reservas completas fesa'!Q:Q,_xlfn.XLOOKUP(B301,'MB25'!L:L,'MB25'!Q:Q,"Incompleto")),"")="PENDIENTE","Incompleto",IF(B301&gt;0,_xlfn.XLOOKUP(B301,'Detalle reservas completas fesa'!K:K,'Detalle reservas completas fesa'!Q:Q,IF(AD301="SIN MATERIAL","Completo",IF(AD301="COMPLETO","Completo","Incompleto"))))))</f>
        <v>Incompleto</v>
      </c>
      <c r="AG301">
        <f>IF(B301&gt;0,_xlfn.XLOOKUP(B301,IW49BLTOTAL!A:A,IW49BLTOTAL!H:H),"")</f>
        <v>4</v>
      </c>
      <c r="AH301" t="str">
        <f>IF(IFERROR(_xlfn.XLOOKUP(B301,'Detalle custodia'!B:B,'Detalle custodia'!O:O),"")="custodia","Completo","")</f>
        <v/>
      </c>
    </row>
    <row r="302" spans="1:34" x14ac:dyDescent="0.35">
      <c r="A302" t="s">
        <v>126</v>
      </c>
      <c r="B302">
        <v>6615226</v>
      </c>
      <c r="C302" t="s">
        <v>123</v>
      </c>
      <c r="D302" t="s">
        <v>7568</v>
      </c>
      <c r="E302" t="s">
        <v>310</v>
      </c>
      <c r="F302" t="s">
        <v>133</v>
      </c>
      <c r="G302" t="s">
        <v>132</v>
      </c>
      <c r="H302" s="16">
        <v>45870</v>
      </c>
      <c r="I302" s="16">
        <v>45900</v>
      </c>
      <c r="J302" t="s">
        <v>856</v>
      </c>
      <c r="K302">
        <v>1210101</v>
      </c>
      <c r="L302" t="s">
        <v>391</v>
      </c>
      <c r="O302">
        <v>10014657</v>
      </c>
      <c r="P302" t="s">
        <v>126</v>
      </c>
      <c r="Q302">
        <v>0</v>
      </c>
      <c r="R302" t="s">
        <v>343</v>
      </c>
      <c r="S302" t="s">
        <v>3891</v>
      </c>
      <c r="T302">
        <v>11606347</v>
      </c>
      <c r="U302" s="16">
        <v>45826</v>
      </c>
      <c r="V302" s="16">
        <v>45870</v>
      </c>
      <c r="W302" s="16">
        <v>45842</v>
      </c>
      <c r="X302">
        <v>0</v>
      </c>
      <c r="Y302">
        <v>1290900</v>
      </c>
      <c r="Z302" t="s">
        <v>1568</v>
      </c>
      <c r="AA302" t="s">
        <v>248</v>
      </c>
      <c r="AB302" t="s">
        <v>121</v>
      </c>
      <c r="AC302" t="s">
        <v>255</v>
      </c>
      <c r="AD302" t="s">
        <v>122</v>
      </c>
      <c r="AE302" t="str">
        <f>IF(B302&gt;0,IF(B302&gt;0,(IF(B302&lt;&gt;'PLAN SEMANAL'!$A$2,BLTOTAL!AA302,""))),"")</f>
        <v>PERFORACIO</v>
      </c>
      <c r="AF302" t="str">
        <f>IF(AH302="Completo","Completo",IF(IF(B302&gt;0,_xlfn.XLOOKUP(B302,'Detalle reservas completas fesa'!K:K,'Detalle reservas completas fesa'!Q:Q,_xlfn.XLOOKUP(B302,'MB25'!L:L,'MB25'!Q:Q,"Incompleto")),"")="PENDIENTE","Incompleto",IF(B302&gt;0,_xlfn.XLOOKUP(B302,'Detalle reservas completas fesa'!K:K,'Detalle reservas completas fesa'!Q:Q,IF(AD302="SIN MATERIAL","Completo",IF(AD302="COMPLETO","Completo","Incompleto"))))))</f>
        <v>Completo</v>
      </c>
      <c r="AG302">
        <f>IF(B302&gt;0,_xlfn.XLOOKUP(B302,IW49BLTOTAL!A:A,IW49BLTOTAL!H:H),"")</f>
        <v>24</v>
      </c>
      <c r="AH302" t="str">
        <f>IF(IFERROR(_xlfn.XLOOKUP(B302,'Detalle custodia'!B:B,'Detalle custodia'!O:O),"")="custodia","Completo","")</f>
        <v/>
      </c>
    </row>
    <row r="303" spans="1:34" x14ac:dyDescent="0.35">
      <c r="A303" t="s">
        <v>126</v>
      </c>
      <c r="B303">
        <v>6615225</v>
      </c>
      <c r="C303" t="s">
        <v>123</v>
      </c>
      <c r="D303" t="s">
        <v>6113</v>
      </c>
      <c r="E303" t="s">
        <v>310</v>
      </c>
      <c r="F303" t="s">
        <v>259</v>
      </c>
      <c r="G303" t="s">
        <v>192</v>
      </c>
      <c r="H303" s="16">
        <v>45852</v>
      </c>
      <c r="I303" s="16">
        <v>45858</v>
      </c>
      <c r="J303" t="s">
        <v>5407</v>
      </c>
      <c r="K303">
        <v>1210101</v>
      </c>
      <c r="L303" t="s">
        <v>391</v>
      </c>
      <c r="O303">
        <v>10014657</v>
      </c>
      <c r="P303" t="s">
        <v>126</v>
      </c>
      <c r="Q303">
        <v>2572.1</v>
      </c>
      <c r="R303" t="s">
        <v>343</v>
      </c>
      <c r="S303" t="s">
        <v>343</v>
      </c>
      <c r="T303">
        <v>11606348</v>
      </c>
      <c r="U303" s="16">
        <v>45826</v>
      </c>
      <c r="V303" s="16">
        <v>45852</v>
      </c>
      <c r="W303" s="16">
        <v>45851</v>
      </c>
      <c r="X303">
        <v>2572.1</v>
      </c>
      <c r="Y303">
        <v>1290900</v>
      </c>
      <c r="Z303" t="s">
        <v>1568</v>
      </c>
      <c r="AA303" t="s">
        <v>248</v>
      </c>
      <c r="AB303" t="s">
        <v>121</v>
      </c>
      <c r="AC303" t="s">
        <v>255</v>
      </c>
      <c r="AD303" t="s">
        <v>135</v>
      </c>
      <c r="AE303" t="str">
        <f>IF(B303&gt;0,IF(B303&gt;0,(IF(B303&lt;&gt;'PLAN SEMANAL'!$A$2,BLTOTAL!AA303,""))),"")</f>
        <v>PERFORACIO</v>
      </c>
      <c r="AF303" t="str">
        <f>IF(AH303="Completo","Completo",IF(IF(B303&gt;0,_xlfn.XLOOKUP(B303,'Detalle reservas completas fesa'!K:K,'Detalle reservas completas fesa'!Q:Q,_xlfn.XLOOKUP(B303,'MB25'!L:L,'MB25'!Q:Q,"Incompleto")),"")="PENDIENTE","Incompleto",IF(B303&gt;0,_xlfn.XLOOKUP(B303,'Detalle reservas completas fesa'!K:K,'Detalle reservas completas fesa'!Q:Q,IF(AD303="SIN MATERIAL","Completo",IF(AD303="COMPLETO","Completo","Incompleto"))))))</f>
        <v>Incompleto</v>
      </c>
      <c r="AG303">
        <f>IF(B303&gt;0,_xlfn.XLOOKUP(B303,IW49BLTOTAL!A:A,IW49BLTOTAL!H:H),"")</f>
        <v>1</v>
      </c>
      <c r="AH303" t="str">
        <f>IF(IFERROR(_xlfn.XLOOKUP(B303,'Detalle custodia'!B:B,'Detalle custodia'!O:O),"")="custodia","Completo","")</f>
        <v/>
      </c>
    </row>
    <row r="304" spans="1:34" x14ac:dyDescent="0.35">
      <c r="A304" t="s">
        <v>126</v>
      </c>
      <c r="B304">
        <v>6615222</v>
      </c>
      <c r="C304" t="s">
        <v>123</v>
      </c>
      <c r="D304" t="s">
        <v>6115</v>
      </c>
      <c r="E304" t="s">
        <v>310</v>
      </c>
      <c r="F304" t="s">
        <v>133</v>
      </c>
      <c r="G304" t="s">
        <v>132</v>
      </c>
      <c r="H304" s="16">
        <v>45889</v>
      </c>
      <c r="I304" s="16">
        <v>45889</v>
      </c>
      <c r="J304" t="s">
        <v>856</v>
      </c>
      <c r="K304">
        <v>1210101</v>
      </c>
      <c r="L304" t="s">
        <v>391</v>
      </c>
      <c r="O304">
        <v>10014657</v>
      </c>
      <c r="P304" t="s">
        <v>126</v>
      </c>
      <c r="Q304">
        <v>0</v>
      </c>
      <c r="R304" t="s">
        <v>343</v>
      </c>
      <c r="S304" t="s">
        <v>296</v>
      </c>
      <c r="T304">
        <v>11606595</v>
      </c>
      <c r="U304" s="16">
        <v>45826</v>
      </c>
      <c r="V304" s="16">
        <v>45889</v>
      </c>
      <c r="W304" s="16">
        <v>45848</v>
      </c>
      <c r="X304">
        <v>0</v>
      </c>
      <c r="Y304">
        <v>1290900</v>
      </c>
      <c r="Z304" t="s">
        <v>1568</v>
      </c>
      <c r="AA304" t="s">
        <v>248</v>
      </c>
      <c r="AB304" t="s">
        <v>121</v>
      </c>
      <c r="AC304" t="s">
        <v>255</v>
      </c>
      <c r="AD304" t="s">
        <v>141</v>
      </c>
      <c r="AE304" t="str">
        <f>IF(B304&gt;0,IF(B304&gt;0,(IF(B304&lt;&gt;'PLAN SEMANAL'!$A$2,BLTOTAL!AA304,""))),"")</f>
        <v>PERFORACIO</v>
      </c>
      <c r="AF304" t="str">
        <f>IF(AH304="Completo","Completo",IF(IF(B304&gt;0,_xlfn.XLOOKUP(B304,'Detalle reservas completas fesa'!K:K,'Detalle reservas completas fesa'!Q:Q,_xlfn.XLOOKUP(B304,'MB25'!L:L,'MB25'!Q:Q,"Incompleto")),"")="PENDIENTE","Incompleto",IF(B304&gt;0,_xlfn.XLOOKUP(B304,'Detalle reservas completas fesa'!K:K,'Detalle reservas completas fesa'!Q:Q,IF(AD304="SIN MATERIAL","Completo",IF(AD304="COMPLETO","Completo","Incompleto"))))))</f>
        <v>Incompleto</v>
      </c>
      <c r="AG304">
        <f>IF(B304&gt;0,_xlfn.XLOOKUP(B304,IW49BLTOTAL!A:A,IW49BLTOTAL!H:H),"")</f>
        <v>4</v>
      </c>
      <c r="AH304" t="str">
        <f>IF(IFERROR(_xlfn.XLOOKUP(B304,'Detalle custodia'!B:B,'Detalle custodia'!O:O),"")="custodia","Completo","")</f>
        <v/>
      </c>
    </row>
    <row r="305" spans="1:34" x14ac:dyDescent="0.35">
      <c r="A305" t="s">
        <v>272</v>
      </c>
      <c r="B305">
        <v>6615205</v>
      </c>
      <c r="C305" t="s">
        <v>123</v>
      </c>
      <c r="D305" t="s">
        <v>6116</v>
      </c>
      <c r="E305" t="s">
        <v>310</v>
      </c>
      <c r="F305" t="s">
        <v>133</v>
      </c>
      <c r="G305" t="s">
        <v>132</v>
      </c>
      <c r="H305" s="16">
        <v>45870</v>
      </c>
      <c r="I305" s="16">
        <v>45870</v>
      </c>
      <c r="J305" t="s">
        <v>856</v>
      </c>
      <c r="K305">
        <v>1210102</v>
      </c>
      <c r="L305" t="s">
        <v>273</v>
      </c>
      <c r="O305">
        <v>10017653</v>
      </c>
      <c r="P305" t="s">
        <v>165</v>
      </c>
      <c r="Q305">
        <v>0</v>
      </c>
      <c r="R305" t="s">
        <v>343</v>
      </c>
      <c r="S305" t="s">
        <v>342</v>
      </c>
      <c r="T305">
        <v>11603232</v>
      </c>
      <c r="U305" s="16">
        <v>45826</v>
      </c>
      <c r="V305" s="16">
        <v>45870</v>
      </c>
      <c r="W305" s="16">
        <v>45827</v>
      </c>
      <c r="X305">
        <v>0</v>
      </c>
      <c r="Y305">
        <v>1290900</v>
      </c>
      <c r="Z305" t="s">
        <v>1568</v>
      </c>
      <c r="AA305" t="s">
        <v>248</v>
      </c>
      <c r="AB305" t="s">
        <v>121</v>
      </c>
      <c r="AC305" t="s">
        <v>255</v>
      </c>
      <c r="AD305" t="s">
        <v>122</v>
      </c>
      <c r="AE305" t="str">
        <f>IF(B305&gt;0,IF(B305&gt;0,(IF(B305&lt;&gt;'PLAN SEMANAL'!$A$2,BLTOTAL!AA305,""))),"")</f>
        <v>PERFORACIO</v>
      </c>
      <c r="AF305" t="str">
        <f>IF(AH305="Completo","Completo",IF(IF(B305&gt;0,_xlfn.XLOOKUP(B305,'Detalle reservas completas fesa'!K:K,'Detalle reservas completas fesa'!Q:Q,_xlfn.XLOOKUP(B305,'MB25'!L:L,'MB25'!Q:Q,"Incompleto")),"")="PENDIENTE","Incompleto",IF(B305&gt;0,_xlfn.XLOOKUP(B305,'Detalle reservas completas fesa'!K:K,'Detalle reservas completas fesa'!Q:Q,IF(AD305="SIN MATERIAL","Completo",IF(AD305="COMPLETO","Completo","Incompleto"))))))</f>
        <v>Completo</v>
      </c>
      <c r="AG305">
        <f>IF(B305&gt;0,_xlfn.XLOOKUP(B305,IW49BLTOTAL!A:A,IW49BLTOTAL!H:H),"")</f>
        <v>12</v>
      </c>
      <c r="AH305" t="str">
        <f>IF(IFERROR(_xlfn.XLOOKUP(B305,'Detalle custodia'!B:B,'Detalle custodia'!O:O),"")="custodia","Completo","")</f>
        <v/>
      </c>
    </row>
    <row r="306" spans="1:34" x14ac:dyDescent="0.35">
      <c r="A306" t="s">
        <v>244</v>
      </c>
      <c r="B306">
        <v>6615204</v>
      </c>
      <c r="C306" t="s">
        <v>129</v>
      </c>
      <c r="D306" t="s">
        <v>6117</v>
      </c>
      <c r="E306" t="s">
        <v>310</v>
      </c>
      <c r="F306" t="s">
        <v>133</v>
      </c>
      <c r="G306" t="s">
        <v>132</v>
      </c>
      <c r="H306" s="16">
        <v>45870</v>
      </c>
      <c r="I306" s="16">
        <v>45870</v>
      </c>
      <c r="J306" t="s">
        <v>856</v>
      </c>
      <c r="K306">
        <v>1215155</v>
      </c>
      <c r="L306" t="s">
        <v>344</v>
      </c>
      <c r="O306">
        <v>10017710</v>
      </c>
      <c r="P306" t="s">
        <v>244</v>
      </c>
      <c r="Q306">
        <v>0</v>
      </c>
      <c r="R306" t="s">
        <v>3891</v>
      </c>
      <c r="S306" t="s">
        <v>342</v>
      </c>
      <c r="T306">
        <v>11599210</v>
      </c>
      <c r="U306" s="16">
        <v>45826</v>
      </c>
      <c r="V306" s="16">
        <v>45870</v>
      </c>
      <c r="W306" s="16">
        <v>45833</v>
      </c>
      <c r="X306">
        <v>0</v>
      </c>
      <c r="Y306">
        <v>1290900</v>
      </c>
      <c r="Z306" t="s">
        <v>1568</v>
      </c>
      <c r="AA306" t="s">
        <v>246</v>
      </c>
      <c r="AB306" t="s">
        <v>121</v>
      </c>
      <c r="AC306" t="s">
        <v>255</v>
      </c>
      <c r="AD306" t="s">
        <v>141</v>
      </c>
      <c r="AE306" t="str">
        <f>IF(B306&gt;0,IF(B306&gt;0,(IF(B306&lt;&gt;'PLAN SEMANAL'!$A$2,BLTOTAL!AA306,""))),"")</f>
        <v>AUXILIAR</v>
      </c>
      <c r="AF306" t="str">
        <f>IF(AH306="Completo","Completo",IF(IF(B306&gt;0,_xlfn.XLOOKUP(B306,'Detalle reservas completas fesa'!K:K,'Detalle reservas completas fesa'!Q:Q,_xlfn.XLOOKUP(B306,'MB25'!L:L,'MB25'!Q:Q,"Incompleto")),"")="PENDIENTE","Incompleto",IF(B306&gt;0,_xlfn.XLOOKUP(B306,'Detalle reservas completas fesa'!K:K,'Detalle reservas completas fesa'!Q:Q,IF(AD306="SIN MATERIAL","Completo",IF(AD306="COMPLETO","Completo","Incompleto"))))))</f>
        <v>Incompleto</v>
      </c>
      <c r="AG306">
        <f>IF(B306&gt;0,_xlfn.XLOOKUP(B306,IW49BLTOTAL!A:A,IW49BLTOTAL!H:H),"")</f>
        <v>1</v>
      </c>
      <c r="AH306" t="str">
        <f>IF(IFERROR(_xlfn.XLOOKUP(B306,'Detalle custodia'!B:B,'Detalle custodia'!O:O),"")="custodia","Completo","")</f>
        <v/>
      </c>
    </row>
    <row r="307" spans="1:34" x14ac:dyDescent="0.35">
      <c r="A307" t="s">
        <v>272</v>
      </c>
      <c r="B307">
        <v>6615203</v>
      </c>
      <c r="C307" t="s">
        <v>123</v>
      </c>
      <c r="D307" t="s">
        <v>6118</v>
      </c>
      <c r="E307" t="s">
        <v>310</v>
      </c>
      <c r="F307" t="s">
        <v>133</v>
      </c>
      <c r="G307" t="s">
        <v>132</v>
      </c>
      <c r="H307" s="16">
        <v>45901</v>
      </c>
      <c r="I307" s="16">
        <v>45901</v>
      </c>
      <c r="J307" t="s">
        <v>856</v>
      </c>
      <c r="K307">
        <v>1210102</v>
      </c>
      <c r="L307" t="s">
        <v>273</v>
      </c>
      <c r="O307">
        <v>10017653</v>
      </c>
      <c r="P307" t="s">
        <v>165</v>
      </c>
      <c r="Q307">
        <v>0</v>
      </c>
      <c r="R307" t="s">
        <v>343</v>
      </c>
      <c r="S307" t="s">
        <v>342</v>
      </c>
      <c r="T307">
        <v>11601464</v>
      </c>
      <c r="U307" s="16">
        <v>45826</v>
      </c>
      <c r="V307" s="16">
        <v>45901</v>
      </c>
      <c r="W307" s="16">
        <v>45852</v>
      </c>
      <c r="X307">
        <v>0</v>
      </c>
      <c r="Y307">
        <v>1290900</v>
      </c>
      <c r="Z307" t="s">
        <v>1568</v>
      </c>
      <c r="AA307" t="s">
        <v>248</v>
      </c>
      <c r="AB307" t="s">
        <v>121</v>
      </c>
      <c r="AC307" t="s">
        <v>255</v>
      </c>
      <c r="AD307" t="s">
        <v>141</v>
      </c>
      <c r="AE307" t="str">
        <f>IF(B307&gt;0,IF(B307&gt;0,(IF(B307&lt;&gt;'PLAN SEMANAL'!$A$2,BLTOTAL!AA307,""))),"")</f>
        <v>PERFORACIO</v>
      </c>
      <c r="AF307" t="str">
        <f>IF(AH307="Completo","Completo",IF(IF(B307&gt;0,_xlfn.XLOOKUP(B307,'Detalle reservas completas fesa'!K:K,'Detalle reservas completas fesa'!Q:Q,_xlfn.XLOOKUP(B307,'MB25'!L:L,'MB25'!Q:Q,"Incompleto")),"")="PENDIENTE","Incompleto",IF(B307&gt;0,_xlfn.XLOOKUP(B307,'Detalle reservas completas fesa'!K:K,'Detalle reservas completas fesa'!Q:Q,IF(AD307="SIN MATERIAL","Completo",IF(AD307="COMPLETO","Completo","Incompleto"))))))</f>
        <v>Incompleto</v>
      </c>
      <c r="AG307">
        <f>IF(B307&gt;0,_xlfn.XLOOKUP(B307,IW49BLTOTAL!A:A,IW49BLTOTAL!H:H),"")</f>
        <v>4</v>
      </c>
      <c r="AH307" t="str">
        <f>IF(IFERROR(_xlfn.XLOOKUP(B307,'Detalle custodia'!B:B,'Detalle custodia'!O:O),"")="custodia","Completo","")</f>
        <v/>
      </c>
    </row>
    <row r="308" spans="1:34" x14ac:dyDescent="0.35">
      <c r="A308" t="s">
        <v>272</v>
      </c>
      <c r="B308">
        <v>6615202</v>
      </c>
      <c r="C308" t="s">
        <v>123</v>
      </c>
      <c r="D308" t="s">
        <v>6119</v>
      </c>
      <c r="E308" t="s">
        <v>310</v>
      </c>
      <c r="F308" t="s">
        <v>133</v>
      </c>
      <c r="G308" t="s">
        <v>132</v>
      </c>
      <c r="H308" s="16">
        <v>45889</v>
      </c>
      <c r="I308" s="16">
        <v>45889</v>
      </c>
      <c r="J308" t="s">
        <v>856</v>
      </c>
      <c r="K308">
        <v>1210102</v>
      </c>
      <c r="L308" t="s">
        <v>273</v>
      </c>
      <c r="O308">
        <v>10017653</v>
      </c>
      <c r="P308" t="s">
        <v>165</v>
      </c>
      <c r="Q308">
        <v>0</v>
      </c>
      <c r="R308" t="s">
        <v>343</v>
      </c>
      <c r="S308" t="s">
        <v>296</v>
      </c>
      <c r="T308">
        <v>11601451</v>
      </c>
      <c r="U308" s="16">
        <v>45826</v>
      </c>
      <c r="V308" s="16">
        <v>45889</v>
      </c>
      <c r="W308" s="16">
        <v>45848</v>
      </c>
      <c r="X308">
        <v>0</v>
      </c>
      <c r="Y308">
        <v>1290900</v>
      </c>
      <c r="Z308" t="s">
        <v>1568</v>
      </c>
      <c r="AA308" t="s">
        <v>248</v>
      </c>
      <c r="AB308" t="s">
        <v>121</v>
      </c>
      <c r="AC308" t="s">
        <v>255</v>
      </c>
      <c r="AD308" t="s">
        <v>141</v>
      </c>
      <c r="AE308" t="str">
        <f>IF(B308&gt;0,IF(B308&gt;0,(IF(B308&lt;&gt;'PLAN SEMANAL'!$A$2,BLTOTAL!AA308,""))),"")</f>
        <v>PERFORACIO</v>
      </c>
      <c r="AF308" t="str">
        <f>IF(AH308="Completo","Completo",IF(IF(B308&gt;0,_xlfn.XLOOKUP(B308,'Detalle reservas completas fesa'!K:K,'Detalle reservas completas fesa'!Q:Q,_xlfn.XLOOKUP(B308,'MB25'!L:L,'MB25'!Q:Q,"Incompleto")),"")="PENDIENTE","Incompleto",IF(B308&gt;0,_xlfn.XLOOKUP(B308,'Detalle reservas completas fesa'!K:K,'Detalle reservas completas fesa'!Q:Q,IF(AD308="SIN MATERIAL","Completo",IF(AD308="COMPLETO","Completo","Incompleto"))))))</f>
        <v>Incompleto</v>
      </c>
      <c r="AG308">
        <f>IF(B308&gt;0,_xlfn.XLOOKUP(B308,IW49BLTOTAL!A:A,IW49BLTOTAL!H:H),"")</f>
        <v>4</v>
      </c>
      <c r="AH308" t="str">
        <f>IF(IFERROR(_xlfn.XLOOKUP(B308,'Detalle custodia'!B:B,'Detalle custodia'!O:O),"")="custodia","Completo","")</f>
        <v/>
      </c>
    </row>
    <row r="309" spans="1:34" x14ac:dyDescent="0.35">
      <c r="A309" t="s">
        <v>178</v>
      </c>
      <c r="B309">
        <v>6615189</v>
      </c>
      <c r="C309" t="s">
        <v>129</v>
      </c>
      <c r="D309" t="s">
        <v>6120</v>
      </c>
      <c r="E309" t="s">
        <v>310</v>
      </c>
      <c r="F309" t="s">
        <v>133</v>
      </c>
      <c r="G309" t="s">
        <v>226</v>
      </c>
      <c r="H309" s="16">
        <v>45839</v>
      </c>
      <c r="I309" s="16">
        <v>45869</v>
      </c>
      <c r="J309" t="s">
        <v>3476</v>
      </c>
      <c r="K309">
        <v>1215154</v>
      </c>
      <c r="L309" t="s">
        <v>392</v>
      </c>
      <c r="O309">
        <v>10014644</v>
      </c>
      <c r="P309" t="s">
        <v>178</v>
      </c>
      <c r="Q309">
        <v>0</v>
      </c>
      <c r="R309" t="s">
        <v>3891</v>
      </c>
      <c r="S309" t="s">
        <v>3901</v>
      </c>
      <c r="T309">
        <v>11605729</v>
      </c>
      <c r="U309" s="16">
        <v>45826</v>
      </c>
      <c r="V309" s="16">
        <v>45839</v>
      </c>
      <c r="W309" s="16">
        <v>45835</v>
      </c>
      <c r="X309">
        <v>0</v>
      </c>
      <c r="Y309">
        <v>1290900</v>
      </c>
      <c r="Z309" t="s">
        <v>1568</v>
      </c>
      <c r="AA309" t="s">
        <v>246</v>
      </c>
      <c r="AB309" t="s">
        <v>121</v>
      </c>
      <c r="AC309" t="s">
        <v>255</v>
      </c>
      <c r="AD309" t="s">
        <v>189</v>
      </c>
      <c r="AE309" t="str">
        <f>IF(B309&gt;0,IF(B309&gt;0,(IF(B309&lt;&gt;'PLAN SEMANAL'!$A$2,BLTOTAL!AA309,""))),"")</f>
        <v>AUXILIAR</v>
      </c>
      <c r="AF309" t="str">
        <f>IF(AH309="Completo","Completo",IF(IF(B309&gt;0,_xlfn.XLOOKUP(B309,'Detalle reservas completas fesa'!K:K,'Detalle reservas completas fesa'!Q:Q,_xlfn.XLOOKUP(B309,'MB25'!L:L,'MB25'!Q:Q,"Incompleto")),"")="PENDIENTE","Incompleto",IF(B309&gt;0,_xlfn.XLOOKUP(B309,'Detalle reservas completas fesa'!K:K,'Detalle reservas completas fesa'!Q:Q,IF(AD309="SIN MATERIAL","Completo",IF(AD309="COMPLETO","Completo","Incompleto"))))))</f>
        <v>Completo</v>
      </c>
      <c r="AG309">
        <f>IF(B309&gt;0,_xlfn.XLOOKUP(B309,IW49BLTOTAL!A:A,IW49BLTOTAL!H:H),"")</f>
        <v>2</v>
      </c>
      <c r="AH309" t="str">
        <f>IF(IFERROR(_xlfn.XLOOKUP(B309,'Detalle custodia'!B:B,'Detalle custodia'!O:O),"")="custodia","Completo","")</f>
        <v/>
      </c>
    </row>
    <row r="310" spans="1:34" x14ac:dyDescent="0.35">
      <c r="A310" t="s">
        <v>159</v>
      </c>
      <c r="B310">
        <v>6615187</v>
      </c>
      <c r="C310" t="s">
        <v>129</v>
      </c>
      <c r="D310" t="s">
        <v>6121</v>
      </c>
      <c r="E310" t="s">
        <v>310</v>
      </c>
      <c r="F310" t="s">
        <v>133</v>
      </c>
      <c r="G310" t="s">
        <v>226</v>
      </c>
      <c r="H310" s="16">
        <v>45873</v>
      </c>
      <c r="I310" s="16">
        <v>45873</v>
      </c>
      <c r="J310" t="s">
        <v>856</v>
      </c>
      <c r="K310">
        <v>1212121</v>
      </c>
      <c r="L310" t="s">
        <v>398</v>
      </c>
      <c r="O310">
        <v>10014599</v>
      </c>
      <c r="P310" t="s">
        <v>159</v>
      </c>
      <c r="Q310">
        <v>0</v>
      </c>
      <c r="R310" t="s">
        <v>3891</v>
      </c>
      <c r="S310" t="s">
        <v>342</v>
      </c>
      <c r="T310">
        <v>11605808</v>
      </c>
      <c r="U310" s="16">
        <v>45826</v>
      </c>
      <c r="V310" s="16">
        <v>45873</v>
      </c>
      <c r="W310" s="16">
        <v>45835</v>
      </c>
      <c r="X310">
        <v>0</v>
      </c>
      <c r="Y310">
        <v>1290900</v>
      </c>
      <c r="Z310" t="s">
        <v>1568</v>
      </c>
      <c r="AA310" t="s">
        <v>247</v>
      </c>
      <c r="AB310" t="s">
        <v>121</v>
      </c>
      <c r="AC310" t="s">
        <v>255</v>
      </c>
      <c r="AD310" t="s">
        <v>189</v>
      </c>
      <c r="AE310" t="str">
        <f>IF(B310&gt;0,IF(B310&gt;0,(IF(B310&lt;&gt;'PLAN SEMANAL'!$A$2,BLTOTAL!AA310,""))),"")</f>
        <v>CARGUIO</v>
      </c>
      <c r="AF310" t="str">
        <f>IF(AH310="Completo","Completo",IF(IF(B310&gt;0,_xlfn.XLOOKUP(B310,'Detalle reservas completas fesa'!K:K,'Detalle reservas completas fesa'!Q:Q,_xlfn.XLOOKUP(B310,'MB25'!L:L,'MB25'!Q:Q,"Incompleto")),"")="PENDIENTE","Incompleto",IF(B310&gt;0,_xlfn.XLOOKUP(B310,'Detalle reservas completas fesa'!K:K,'Detalle reservas completas fesa'!Q:Q,IF(AD310="SIN MATERIAL","Completo",IF(AD310="COMPLETO","Completo","Incompleto"))))))</f>
        <v>Completo</v>
      </c>
      <c r="AG310">
        <f>IF(B310&gt;0,_xlfn.XLOOKUP(B310,IW49BLTOTAL!A:A,IW49BLTOTAL!H:H),"")</f>
        <v>2</v>
      </c>
      <c r="AH310" t="str">
        <f>IF(IFERROR(_xlfn.XLOOKUP(B310,'Detalle custodia'!B:B,'Detalle custodia'!O:O),"")="custodia","Completo","")</f>
        <v/>
      </c>
    </row>
    <row r="311" spans="1:34" x14ac:dyDescent="0.35">
      <c r="A311" t="s">
        <v>149</v>
      </c>
      <c r="B311">
        <v>6615182</v>
      </c>
      <c r="C311" t="s">
        <v>129</v>
      </c>
      <c r="D311" t="s">
        <v>6123</v>
      </c>
      <c r="E311" t="s">
        <v>310</v>
      </c>
      <c r="F311" t="s">
        <v>133</v>
      </c>
      <c r="G311" t="s">
        <v>226</v>
      </c>
      <c r="H311" s="16">
        <v>45839</v>
      </c>
      <c r="I311" s="16">
        <v>45869</v>
      </c>
      <c r="J311" t="s">
        <v>3476</v>
      </c>
      <c r="K311">
        <v>1213130</v>
      </c>
      <c r="L311" t="s">
        <v>302</v>
      </c>
      <c r="O311">
        <v>10014616</v>
      </c>
      <c r="P311" t="s">
        <v>149</v>
      </c>
      <c r="Q311">
        <v>0</v>
      </c>
      <c r="R311" t="s">
        <v>3891</v>
      </c>
      <c r="S311" t="s">
        <v>3901</v>
      </c>
      <c r="T311">
        <v>11606379</v>
      </c>
      <c r="U311" s="16">
        <v>45826</v>
      </c>
      <c r="V311" s="16">
        <v>45839</v>
      </c>
      <c r="W311" s="16">
        <v>45835</v>
      </c>
      <c r="X311">
        <v>0</v>
      </c>
      <c r="Y311">
        <v>1290900</v>
      </c>
      <c r="Z311" t="s">
        <v>1568</v>
      </c>
      <c r="AA311" t="s">
        <v>245</v>
      </c>
      <c r="AB311" t="s">
        <v>121</v>
      </c>
      <c r="AC311" t="s">
        <v>255</v>
      </c>
      <c r="AD311" t="s">
        <v>189</v>
      </c>
      <c r="AE311" t="str">
        <f>IF(B311&gt;0,IF(B311&gt;0,(IF(B311&lt;&gt;'PLAN SEMANAL'!$A$2,BLTOTAL!AA311,""))),"")</f>
        <v>ACARREO</v>
      </c>
      <c r="AF311" t="str">
        <f>IF(AH311="Completo","Completo",IF(IF(B311&gt;0,_xlfn.XLOOKUP(B311,'Detalle reservas completas fesa'!K:K,'Detalle reservas completas fesa'!Q:Q,_xlfn.XLOOKUP(B311,'MB25'!L:L,'MB25'!Q:Q,"Incompleto")),"")="PENDIENTE","Incompleto",IF(B311&gt;0,_xlfn.XLOOKUP(B311,'Detalle reservas completas fesa'!K:K,'Detalle reservas completas fesa'!Q:Q,IF(AD311="SIN MATERIAL","Completo",IF(AD311="COMPLETO","Completo","Incompleto"))))))</f>
        <v>Completo</v>
      </c>
      <c r="AG311">
        <f>IF(B311&gt;0,_xlfn.XLOOKUP(B311,IW49BLTOTAL!A:A,IW49BLTOTAL!H:H),"")</f>
        <v>6</v>
      </c>
      <c r="AH311" t="str">
        <f>IF(IFERROR(_xlfn.XLOOKUP(B311,'Detalle custodia'!B:B,'Detalle custodia'!O:O),"")="custodia","Completo","")</f>
        <v/>
      </c>
    </row>
    <row r="312" spans="1:34" x14ac:dyDescent="0.35">
      <c r="A312" t="s">
        <v>158</v>
      </c>
      <c r="B312">
        <v>6615181</v>
      </c>
      <c r="C312" t="s">
        <v>129</v>
      </c>
      <c r="D312" t="s">
        <v>6124</v>
      </c>
      <c r="E312" t="s">
        <v>310</v>
      </c>
      <c r="F312" t="s">
        <v>133</v>
      </c>
      <c r="G312" t="s">
        <v>226</v>
      </c>
      <c r="H312" s="16">
        <v>45839</v>
      </c>
      <c r="I312" s="16">
        <v>45869</v>
      </c>
      <c r="J312" t="s">
        <v>3476</v>
      </c>
      <c r="K312">
        <v>1213130</v>
      </c>
      <c r="L312" t="s">
        <v>397</v>
      </c>
      <c r="O312">
        <v>10014604</v>
      </c>
      <c r="P312" t="s">
        <v>158</v>
      </c>
      <c r="Q312">
        <v>0</v>
      </c>
      <c r="R312" t="s">
        <v>3891</v>
      </c>
      <c r="S312" t="s">
        <v>3901</v>
      </c>
      <c r="T312">
        <v>11606314</v>
      </c>
      <c r="U312" s="16">
        <v>45826</v>
      </c>
      <c r="V312" s="16">
        <v>45839</v>
      </c>
      <c r="W312" s="16">
        <v>45835</v>
      </c>
      <c r="X312">
        <v>0</v>
      </c>
      <c r="Y312">
        <v>1290900</v>
      </c>
      <c r="Z312" t="s">
        <v>1568</v>
      </c>
      <c r="AA312" t="s">
        <v>245</v>
      </c>
      <c r="AB312" t="s">
        <v>121</v>
      </c>
      <c r="AC312" t="s">
        <v>255</v>
      </c>
      <c r="AD312" t="s">
        <v>189</v>
      </c>
      <c r="AE312" t="str">
        <f>IF(B312&gt;0,IF(B312&gt;0,(IF(B312&lt;&gt;'PLAN SEMANAL'!$A$2,BLTOTAL!AA312,""))),"")</f>
        <v>ACARREO</v>
      </c>
      <c r="AF312" t="str">
        <f>IF(AH312="Completo","Completo",IF(IF(B312&gt;0,_xlfn.XLOOKUP(B312,'Detalle reservas completas fesa'!K:K,'Detalle reservas completas fesa'!Q:Q,_xlfn.XLOOKUP(B312,'MB25'!L:L,'MB25'!Q:Q,"Incompleto")),"")="PENDIENTE","Incompleto",IF(B312&gt;0,_xlfn.XLOOKUP(B312,'Detalle reservas completas fesa'!K:K,'Detalle reservas completas fesa'!Q:Q,IF(AD312="SIN MATERIAL","Completo",IF(AD312="COMPLETO","Completo","Incompleto"))))))</f>
        <v>Completo</v>
      </c>
      <c r="AG312">
        <f>IF(B312&gt;0,_xlfn.XLOOKUP(B312,IW49BLTOTAL!A:A,IW49BLTOTAL!H:H),"")</f>
        <v>1</v>
      </c>
      <c r="AH312" t="str">
        <f>IF(IFERROR(_xlfn.XLOOKUP(B312,'Detalle custodia'!B:B,'Detalle custodia'!O:O),"")="custodia","Completo","")</f>
        <v/>
      </c>
    </row>
    <row r="313" spans="1:34" x14ac:dyDescent="0.35">
      <c r="A313" t="s">
        <v>274</v>
      </c>
      <c r="B313">
        <v>6615179</v>
      </c>
      <c r="C313" t="s">
        <v>123</v>
      </c>
      <c r="D313" t="s">
        <v>6331</v>
      </c>
      <c r="E313" t="s">
        <v>310</v>
      </c>
      <c r="F313" t="s">
        <v>259</v>
      </c>
      <c r="G313" t="s">
        <v>225</v>
      </c>
      <c r="H313" s="16">
        <v>45889</v>
      </c>
      <c r="I313" s="16">
        <v>45889</v>
      </c>
      <c r="J313" t="s">
        <v>856</v>
      </c>
      <c r="K313">
        <v>1210102</v>
      </c>
      <c r="L313" t="s">
        <v>275</v>
      </c>
      <c r="O313">
        <v>10014596</v>
      </c>
      <c r="P313" t="s">
        <v>176</v>
      </c>
      <c r="Q313">
        <v>2352.69</v>
      </c>
      <c r="R313" t="s">
        <v>343</v>
      </c>
      <c r="S313" t="s">
        <v>296</v>
      </c>
      <c r="T313">
        <v>11601391</v>
      </c>
      <c r="U313" s="16">
        <v>45826</v>
      </c>
      <c r="V313" s="16">
        <v>45889</v>
      </c>
      <c r="W313" s="16">
        <v>45848</v>
      </c>
      <c r="X313">
        <v>2352.69</v>
      </c>
      <c r="Y313">
        <v>1290900</v>
      </c>
      <c r="Z313" t="s">
        <v>1568</v>
      </c>
      <c r="AA313" t="s">
        <v>248</v>
      </c>
      <c r="AB313" t="s">
        <v>121</v>
      </c>
      <c r="AC313" t="s">
        <v>255</v>
      </c>
      <c r="AD313" t="s">
        <v>141</v>
      </c>
      <c r="AE313" t="str">
        <f>IF(B313&gt;0,IF(B313&gt;0,(IF(B313&lt;&gt;'PLAN SEMANAL'!$A$2,BLTOTAL!AA313,""))),"")</f>
        <v>PERFORACIO</v>
      </c>
      <c r="AF313" t="str">
        <f>IF(AH313="Completo","Completo",IF(IF(B313&gt;0,_xlfn.XLOOKUP(B313,'Detalle reservas completas fesa'!K:K,'Detalle reservas completas fesa'!Q:Q,_xlfn.XLOOKUP(B313,'MB25'!L:L,'MB25'!Q:Q,"Incompleto")),"")="PENDIENTE","Incompleto",IF(B313&gt;0,_xlfn.XLOOKUP(B313,'Detalle reservas completas fesa'!K:K,'Detalle reservas completas fesa'!Q:Q,IF(AD313="SIN MATERIAL","Completo",IF(AD313="COMPLETO","Completo","Incompleto"))))))</f>
        <v>Incompleto</v>
      </c>
      <c r="AG313">
        <f>IF(B313&gt;0,_xlfn.XLOOKUP(B313,IW49BLTOTAL!A:A,IW49BLTOTAL!H:H),"")</f>
        <v>6</v>
      </c>
      <c r="AH313" t="str">
        <f>IF(IFERROR(_xlfn.XLOOKUP(B313,'Detalle custodia'!B:B,'Detalle custodia'!O:O),"")="custodia","Completo","")</f>
        <v/>
      </c>
    </row>
    <row r="314" spans="1:34" x14ac:dyDescent="0.35">
      <c r="A314" t="s">
        <v>274</v>
      </c>
      <c r="B314">
        <v>6615178</v>
      </c>
      <c r="C314" t="s">
        <v>123</v>
      </c>
      <c r="D314" t="s">
        <v>6126</v>
      </c>
      <c r="E314" t="s">
        <v>310</v>
      </c>
      <c r="F314" t="s">
        <v>133</v>
      </c>
      <c r="G314" t="s">
        <v>132</v>
      </c>
      <c r="H314" s="16">
        <v>45889</v>
      </c>
      <c r="I314" s="16">
        <v>45889</v>
      </c>
      <c r="J314" t="s">
        <v>856</v>
      </c>
      <c r="K314">
        <v>1210102</v>
      </c>
      <c r="L314" t="s">
        <v>275</v>
      </c>
      <c r="O314">
        <v>10014596</v>
      </c>
      <c r="P314" t="s">
        <v>176</v>
      </c>
      <c r="Q314">
        <v>0</v>
      </c>
      <c r="R314" t="s">
        <v>343</v>
      </c>
      <c r="S314" t="s">
        <v>296</v>
      </c>
      <c r="T314">
        <v>11601390</v>
      </c>
      <c r="U314" s="16">
        <v>45826</v>
      </c>
      <c r="V314" s="16">
        <v>45889</v>
      </c>
      <c r="W314" s="16">
        <v>45848</v>
      </c>
      <c r="X314">
        <v>0</v>
      </c>
      <c r="Y314">
        <v>1290900</v>
      </c>
      <c r="Z314" t="s">
        <v>1568</v>
      </c>
      <c r="AA314" t="s">
        <v>248</v>
      </c>
      <c r="AB314" t="s">
        <v>121</v>
      </c>
      <c r="AC314" t="s">
        <v>255</v>
      </c>
      <c r="AD314" t="s">
        <v>141</v>
      </c>
      <c r="AE314" t="str">
        <f>IF(B314&gt;0,IF(B314&gt;0,(IF(B314&lt;&gt;'PLAN SEMANAL'!$A$2,BLTOTAL!AA314,""))),"")</f>
        <v>PERFORACIO</v>
      </c>
      <c r="AF314" t="str">
        <f>IF(AH314="Completo","Completo",IF(IF(B314&gt;0,_xlfn.XLOOKUP(B314,'Detalle reservas completas fesa'!K:K,'Detalle reservas completas fesa'!Q:Q,_xlfn.XLOOKUP(B314,'MB25'!L:L,'MB25'!Q:Q,"Incompleto")),"")="PENDIENTE","Incompleto",IF(B314&gt;0,_xlfn.XLOOKUP(B314,'Detalle reservas completas fesa'!K:K,'Detalle reservas completas fesa'!Q:Q,IF(AD314="SIN MATERIAL","Completo",IF(AD314="COMPLETO","Completo","Incompleto"))))))</f>
        <v>Incompleto</v>
      </c>
      <c r="AG314">
        <f>IF(B314&gt;0,_xlfn.XLOOKUP(B314,IW49BLTOTAL!A:A,IW49BLTOTAL!H:H),"")</f>
        <v>8</v>
      </c>
      <c r="AH314" t="str">
        <f>IF(IFERROR(_xlfn.XLOOKUP(B314,'Detalle custodia'!B:B,'Detalle custodia'!O:O),"")="custodia","Completo","")</f>
        <v/>
      </c>
    </row>
    <row r="315" spans="1:34" x14ac:dyDescent="0.35">
      <c r="A315" t="s">
        <v>274</v>
      </c>
      <c r="B315">
        <v>6615177</v>
      </c>
      <c r="C315" t="s">
        <v>123</v>
      </c>
      <c r="D315" t="s">
        <v>6127</v>
      </c>
      <c r="E315" t="s">
        <v>310</v>
      </c>
      <c r="F315" t="s">
        <v>133</v>
      </c>
      <c r="G315" t="s">
        <v>147</v>
      </c>
      <c r="H315" s="16">
        <v>45889</v>
      </c>
      <c r="I315" s="16">
        <v>45889</v>
      </c>
      <c r="J315" t="s">
        <v>856</v>
      </c>
      <c r="K315">
        <v>1210102</v>
      </c>
      <c r="L315" t="s">
        <v>275</v>
      </c>
      <c r="O315">
        <v>10014596</v>
      </c>
      <c r="P315" t="s">
        <v>176</v>
      </c>
      <c r="Q315">
        <v>0</v>
      </c>
      <c r="R315" t="s">
        <v>343</v>
      </c>
      <c r="S315" t="s">
        <v>296</v>
      </c>
      <c r="T315">
        <v>11599567</v>
      </c>
      <c r="U315" s="16">
        <v>45826</v>
      </c>
      <c r="V315" s="16">
        <v>45889</v>
      </c>
      <c r="W315" s="16">
        <v>45848</v>
      </c>
      <c r="X315">
        <v>0</v>
      </c>
      <c r="Y315">
        <v>1290900</v>
      </c>
      <c r="Z315" t="s">
        <v>1568</v>
      </c>
      <c r="AA315" t="s">
        <v>248</v>
      </c>
      <c r="AB315" t="s">
        <v>121</v>
      </c>
      <c r="AC315" t="s">
        <v>255</v>
      </c>
      <c r="AD315" t="s">
        <v>141</v>
      </c>
      <c r="AE315" t="str">
        <f>IF(B315&gt;0,IF(B315&gt;0,(IF(B315&lt;&gt;'PLAN SEMANAL'!$A$2,BLTOTAL!AA315,""))),"")</f>
        <v>PERFORACIO</v>
      </c>
      <c r="AF315" t="str">
        <f>IF(AH315="Completo","Completo",IF(IF(B315&gt;0,_xlfn.XLOOKUP(B315,'Detalle reservas completas fesa'!K:K,'Detalle reservas completas fesa'!Q:Q,_xlfn.XLOOKUP(B315,'MB25'!L:L,'MB25'!Q:Q,"Incompleto")),"")="PENDIENTE","Incompleto",IF(B315&gt;0,_xlfn.XLOOKUP(B315,'Detalle reservas completas fesa'!K:K,'Detalle reservas completas fesa'!Q:Q,IF(AD315="SIN MATERIAL","Completo",IF(AD315="COMPLETO","Completo","Incompleto"))))))</f>
        <v>Incompleto</v>
      </c>
      <c r="AG315">
        <f>IF(B315&gt;0,_xlfn.XLOOKUP(B315,IW49BLTOTAL!A:A,IW49BLTOTAL!H:H),"")</f>
        <v>8</v>
      </c>
      <c r="AH315" t="str">
        <f>IF(IFERROR(_xlfn.XLOOKUP(B315,'Detalle custodia'!B:B,'Detalle custodia'!O:O),"")="custodia","Completo","")</f>
        <v/>
      </c>
    </row>
    <row r="316" spans="1:34" x14ac:dyDescent="0.35">
      <c r="A316" t="s">
        <v>274</v>
      </c>
      <c r="B316">
        <v>6615176</v>
      </c>
      <c r="C316" t="s">
        <v>123</v>
      </c>
      <c r="D316" t="s">
        <v>6128</v>
      </c>
      <c r="E316" t="s">
        <v>310</v>
      </c>
      <c r="F316" t="s">
        <v>133</v>
      </c>
      <c r="G316" t="s">
        <v>132</v>
      </c>
      <c r="H316" s="16">
        <v>45889</v>
      </c>
      <c r="I316" s="16">
        <v>45889</v>
      </c>
      <c r="J316" t="s">
        <v>856</v>
      </c>
      <c r="K316">
        <v>1210102</v>
      </c>
      <c r="L316" t="s">
        <v>275</v>
      </c>
      <c r="O316">
        <v>10014596</v>
      </c>
      <c r="P316" t="s">
        <v>176</v>
      </c>
      <c r="Q316">
        <v>0</v>
      </c>
      <c r="R316" t="s">
        <v>343</v>
      </c>
      <c r="S316" t="s">
        <v>296</v>
      </c>
      <c r="T316">
        <v>11599455</v>
      </c>
      <c r="U316" s="16">
        <v>45826</v>
      </c>
      <c r="V316" s="16">
        <v>45889</v>
      </c>
      <c r="W316" s="16">
        <v>45848</v>
      </c>
      <c r="X316">
        <v>0</v>
      </c>
      <c r="Y316">
        <v>1290900</v>
      </c>
      <c r="Z316" t="s">
        <v>1568</v>
      </c>
      <c r="AA316" t="s">
        <v>248</v>
      </c>
      <c r="AB316" t="s">
        <v>121</v>
      </c>
      <c r="AC316" t="s">
        <v>255</v>
      </c>
      <c r="AD316" t="s">
        <v>141</v>
      </c>
      <c r="AE316" t="str">
        <f>IF(B316&gt;0,IF(B316&gt;0,(IF(B316&lt;&gt;'PLAN SEMANAL'!$A$2,BLTOTAL!AA316,""))),"")</f>
        <v>PERFORACIO</v>
      </c>
      <c r="AF316" t="str">
        <f>IF(AH316="Completo","Completo",IF(IF(B316&gt;0,_xlfn.XLOOKUP(B316,'Detalle reservas completas fesa'!K:K,'Detalle reservas completas fesa'!Q:Q,_xlfn.XLOOKUP(B316,'MB25'!L:L,'MB25'!Q:Q,"Incompleto")),"")="PENDIENTE","Incompleto",IF(B316&gt;0,_xlfn.XLOOKUP(B316,'Detalle reservas completas fesa'!K:K,'Detalle reservas completas fesa'!Q:Q,IF(AD316="SIN MATERIAL","Completo",IF(AD316="COMPLETO","Completo","Incompleto"))))))</f>
        <v>Incompleto</v>
      </c>
      <c r="AG316">
        <f>IF(B316&gt;0,_xlfn.XLOOKUP(B316,IW49BLTOTAL!A:A,IW49BLTOTAL!H:H),"")</f>
        <v>8</v>
      </c>
      <c r="AH316" t="str">
        <f>IF(IFERROR(_xlfn.XLOOKUP(B316,'Detalle custodia'!B:B,'Detalle custodia'!O:O),"")="custodia","Completo","")</f>
        <v/>
      </c>
    </row>
    <row r="317" spans="1:34" x14ac:dyDescent="0.35">
      <c r="A317" t="s">
        <v>238</v>
      </c>
      <c r="B317">
        <v>6615175</v>
      </c>
      <c r="C317" t="s">
        <v>129</v>
      </c>
      <c r="D317" t="s">
        <v>6129</v>
      </c>
      <c r="E317" t="s">
        <v>310</v>
      </c>
      <c r="F317" t="s">
        <v>133</v>
      </c>
      <c r="G317" t="s">
        <v>132</v>
      </c>
      <c r="H317" s="16">
        <v>45870</v>
      </c>
      <c r="I317" s="16">
        <v>45870</v>
      </c>
      <c r="J317" t="s">
        <v>856</v>
      </c>
      <c r="K317">
        <v>1215152</v>
      </c>
      <c r="L317" t="s">
        <v>281</v>
      </c>
      <c r="O317">
        <v>10014628</v>
      </c>
      <c r="P317" t="s">
        <v>238</v>
      </c>
      <c r="Q317">
        <v>0</v>
      </c>
      <c r="R317" t="s">
        <v>3891</v>
      </c>
      <c r="S317" t="s">
        <v>342</v>
      </c>
      <c r="T317">
        <v>11591132</v>
      </c>
      <c r="U317" s="16">
        <v>45826</v>
      </c>
      <c r="V317" s="16">
        <v>45870</v>
      </c>
      <c r="W317" s="16">
        <v>45833</v>
      </c>
      <c r="X317">
        <v>0</v>
      </c>
      <c r="Y317">
        <v>1290900</v>
      </c>
      <c r="Z317" t="s">
        <v>1568</v>
      </c>
      <c r="AA317" t="s">
        <v>246</v>
      </c>
      <c r="AB317" t="s">
        <v>121</v>
      </c>
      <c r="AC317" t="s">
        <v>255</v>
      </c>
      <c r="AD317" t="s">
        <v>141</v>
      </c>
      <c r="AE317" t="str">
        <f>IF(B317&gt;0,IF(B317&gt;0,(IF(B317&lt;&gt;'PLAN SEMANAL'!$A$2,BLTOTAL!AA317,""))),"")</f>
        <v>AUXILIAR</v>
      </c>
      <c r="AF317" t="str">
        <f>IF(AH317="Completo","Completo",IF(IF(B317&gt;0,_xlfn.XLOOKUP(B317,'Detalle reservas completas fesa'!K:K,'Detalle reservas completas fesa'!Q:Q,_xlfn.XLOOKUP(B317,'MB25'!L:L,'MB25'!Q:Q,"Incompleto")),"")="PENDIENTE","Incompleto",IF(B317&gt;0,_xlfn.XLOOKUP(B317,'Detalle reservas completas fesa'!K:K,'Detalle reservas completas fesa'!Q:Q,IF(AD317="SIN MATERIAL","Completo",IF(AD317="COMPLETO","Completo","Incompleto"))))))</f>
        <v>Incompleto</v>
      </c>
      <c r="AG317">
        <f>IF(B317&gt;0,_xlfn.XLOOKUP(B317,IW49BLTOTAL!A:A,IW49BLTOTAL!H:H),"")</f>
        <v>2</v>
      </c>
      <c r="AH317" t="str">
        <f>IF(IFERROR(_xlfn.XLOOKUP(B317,'Detalle custodia'!B:B,'Detalle custodia'!O:O),"")="custodia","Completo","")</f>
        <v/>
      </c>
    </row>
    <row r="318" spans="1:34" x14ac:dyDescent="0.35">
      <c r="A318" t="s">
        <v>128</v>
      </c>
      <c r="B318">
        <v>6615174</v>
      </c>
      <c r="C318" t="s">
        <v>123</v>
      </c>
      <c r="D318" t="s">
        <v>6130</v>
      </c>
      <c r="E318" t="s">
        <v>310</v>
      </c>
      <c r="F318" t="s">
        <v>133</v>
      </c>
      <c r="G318" t="s">
        <v>132</v>
      </c>
      <c r="H318" s="16">
        <v>45889</v>
      </c>
      <c r="I318" s="16">
        <v>45889</v>
      </c>
      <c r="J318" t="s">
        <v>856</v>
      </c>
      <c r="K318">
        <v>1210100</v>
      </c>
      <c r="L318" t="s">
        <v>390</v>
      </c>
      <c r="O318">
        <v>10014594</v>
      </c>
      <c r="P318" t="s">
        <v>128</v>
      </c>
      <c r="Q318">
        <v>0</v>
      </c>
      <c r="R318" t="s">
        <v>343</v>
      </c>
      <c r="S318" t="s">
        <v>296</v>
      </c>
      <c r="T318">
        <v>11599217</v>
      </c>
      <c r="U318" s="16">
        <v>45826</v>
      </c>
      <c r="V318" s="16">
        <v>45889</v>
      </c>
      <c r="W318" s="16">
        <v>45848</v>
      </c>
      <c r="X318">
        <v>0</v>
      </c>
      <c r="Y318">
        <v>1290900</v>
      </c>
      <c r="Z318" t="s">
        <v>1568</v>
      </c>
      <c r="AA318" t="s">
        <v>248</v>
      </c>
      <c r="AB318" t="s">
        <v>121</v>
      </c>
      <c r="AC318" t="s">
        <v>255</v>
      </c>
      <c r="AD318" t="s">
        <v>141</v>
      </c>
      <c r="AE318" t="str">
        <f>IF(B318&gt;0,IF(B318&gt;0,(IF(B318&lt;&gt;'PLAN SEMANAL'!$A$2,BLTOTAL!AA318,""))),"")</f>
        <v>PERFORACIO</v>
      </c>
      <c r="AF318" t="str">
        <f>IF(AH318="Completo","Completo",IF(IF(B318&gt;0,_xlfn.XLOOKUP(B318,'Detalle reservas completas fesa'!K:K,'Detalle reservas completas fesa'!Q:Q,_xlfn.XLOOKUP(B318,'MB25'!L:L,'MB25'!Q:Q,"Incompleto")),"")="PENDIENTE","Incompleto",IF(B318&gt;0,_xlfn.XLOOKUP(B318,'Detalle reservas completas fesa'!K:K,'Detalle reservas completas fesa'!Q:Q,IF(AD318="SIN MATERIAL","Completo",IF(AD318="COMPLETO","Completo","Incompleto"))))))</f>
        <v>Incompleto</v>
      </c>
      <c r="AG318">
        <f>IF(B318&gt;0,_xlfn.XLOOKUP(B318,IW49BLTOTAL!A:A,IW49BLTOTAL!H:H),"")</f>
        <v>2</v>
      </c>
      <c r="AH318" t="str">
        <f>IF(IFERROR(_xlfn.XLOOKUP(B318,'Detalle custodia'!B:B,'Detalle custodia'!O:O),"")="custodia","Completo","")</f>
        <v/>
      </c>
    </row>
    <row r="319" spans="1:34" x14ac:dyDescent="0.35">
      <c r="A319" t="s">
        <v>156</v>
      </c>
      <c r="B319">
        <v>6615171</v>
      </c>
      <c r="C319" t="s">
        <v>138</v>
      </c>
      <c r="D319" t="s">
        <v>6131</v>
      </c>
      <c r="E319" t="s">
        <v>310</v>
      </c>
      <c r="F319" t="s">
        <v>133</v>
      </c>
      <c r="G319" t="s">
        <v>132</v>
      </c>
      <c r="H319" s="16">
        <v>45870</v>
      </c>
      <c r="I319" s="16">
        <v>45870</v>
      </c>
      <c r="J319" t="s">
        <v>856</v>
      </c>
      <c r="K319">
        <v>2230131</v>
      </c>
      <c r="L319" t="s">
        <v>311</v>
      </c>
      <c r="O319">
        <v>10016283</v>
      </c>
      <c r="P319" t="s">
        <v>156</v>
      </c>
      <c r="Q319">
        <v>0</v>
      </c>
      <c r="R319" t="s">
        <v>3891</v>
      </c>
      <c r="S319" t="s">
        <v>342</v>
      </c>
      <c r="T319">
        <v>11590260</v>
      </c>
      <c r="U319" s="16">
        <v>45826</v>
      </c>
      <c r="V319" s="16">
        <v>45870</v>
      </c>
      <c r="W319" s="16">
        <v>45833</v>
      </c>
      <c r="X319">
        <v>0</v>
      </c>
      <c r="Y319">
        <v>1290900</v>
      </c>
      <c r="Z319" t="s">
        <v>1568</v>
      </c>
      <c r="AA319" t="s">
        <v>249</v>
      </c>
      <c r="AB319" t="s">
        <v>121</v>
      </c>
      <c r="AC319" t="s">
        <v>255</v>
      </c>
      <c r="AD319" t="s">
        <v>141</v>
      </c>
      <c r="AE319" t="str">
        <f>IF(B319&gt;0,IF(B319&gt;0,(IF(B319&lt;&gt;'PLAN SEMANAL'!$A$2,BLTOTAL!AA319,""))),"")</f>
        <v>SOPORTE</v>
      </c>
      <c r="AF319" t="str">
        <f>IF(AH319="Completo","Completo",IF(IF(B319&gt;0,_xlfn.XLOOKUP(B319,'Detalle reservas completas fesa'!K:K,'Detalle reservas completas fesa'!Q:Q,_xlfn.XLOOKUP(B319,'MB25'!L:L,'MB25'!Q:Q,"Incompleto")),"")="PENDIENTE","Incompleto",IF(B319&gt;0,_xlfn.XLOOKUP(B319,'Detalle reservas completas fesa'!K:K,'Detalle reservas completas fesa'!Q:Q,IF(AD319="SIN MATERIAL","Completo",IF(AD319="COMPLETO","Completo","Incompleto"))))))</f>
        <v>Incompleto</v>
      </c>
      <c r="AG319">
        <f>IF(B319&gt;0,_xlfn.XLOOKUP(B319,IW49BLTOTAL!A:A,IW49BLTOTAL!H:H),"")</f>
        <v>8</v>
      </c>
      <c r="AH319" t="str">
        <f>IF(IFERROR(_xlfn.XLOOKUP(B319,'Detalle custodia'!B:B,'Detalle custodia'!O:O),"")="custodia","Completo","")</f>
        <v/>
      </c>
    </row>
    <row r="320" spans="1:34" x14ac:dyDescent="0.35">
      <c r="A320" t="s">
        <v>126</v>
      </c>
      <c r="B320">
        <v>6615170</v>
      </c>
      <c r="C320" t="s">
        <v>123</v>
      </c>
      <c r="D320" t="s">
        <v>6132</v>
      </c>
      <c r="E320" t="s">
        <v>310</v>
      </c>
      <c r="F320" t="s">
        <v>133</v>
      </c>
      <c r="G320" t="s">
        <v>147</v>
      </c>
      <c r="H320" s="16">
        <v>45889</v>
      </c>
      <c r="I320" s="16">
        <v>45889</v>
      </c>
      <c r="J320" t="s">
        <v>856</v>
      </c>
      <c r="K320">
        <v>1210101</v>
      </c>
      <c r="L320" t="s">
        <v>391</v>
      </c>
      <c r="O320">
        <v>10014657</v>
      </c>
      <c r="P320" t="s">
        <v>126</v>
      </c>
      <c r="Q320">
        <v>0</v>
      </c>
      <c r="R320" t="s">
        <v>343</v>
      </c>
      <c r="S320" t="s">
        <v>296</v>
      </c>
      <c r="T320">
        <v>11597128</v>
      </c>
      <c r="U320" s="16">
        <v>45826</v>
      </c>
      <c r="V320" s="16">
        <v>45889</v>
      </c>
      <c r="W320" s="16">
        <v>45848</v>
      </c>
      <c r="X320">
        <v>0</v>
      </c>
      <c r="Y320">
        <v>1290900</v>
      </c>
      <c r="Z320" t="s">
        <v>1568</v>
      </c>
      <c r="AA320" t="s">
        <v>248</v>
      </c>
      <c r="AB320" t="s">
        <v>121</v>
      </c>
      <c r="AC320" t="s">
        <v>255</v>
      </c>
      <c r="AD320" t="s">
        <v>141</v>
      </c>
      <c r="AE320" t="str">
        <f>IF(B320&gt;0,IF(B320&gt;0,(IF(B320&lt;&gt;'PLAN SEMANAL'!$A$2,BLTOTAL!AA320,""))),"")</f>
        <v>PERFORACIO</v>
      </c>
      <c r="AF320" t="str">
        <f>IF(AH320="Completo","Completo",IF(IF(B320&gt;0,_xlfn.XLOOKUP(B320,'Detalle reservas completas fesa'!K:K,'Detalle reservas completas fesa'!Q:Q,_xlfn.XLOOKUP(B320,'MB25'!L:L,'MB25'!Q:Q,"Incompleto")),"")="PENDIENTE","Incompleto",IF(B320&gt;0,_xlfn.XLOOKUP(B320,'Detalle reservas completas fesa'!K:K,'Detalle reservas completas fesa'!Q:Q,IF(AD320="SIN MATERIAL","Completo",IF(AD320="COMPLETO","Completo","Incompleto"))))))</f>
        <v>Incompleto</v>
      </c>
      <c r="AG320">
        <f>IF(B320&gt;0,_xlfn.XLOOKUP(B320,IW49BLTOTAL!A:A,IW49BLTOTAL!H:H),"")</f>
        <v>12</v>
      </c>
      <c r="AH320" t="str">
        <f>IF(IFERROR(_xlfn.XLOOKUP(B320,'Detalle custodia'!B:B,'Detalle custodia'!O:O),"")="custodia","Completo","")</f>
        <v/>
      </c>
    </row>
    <row r="321" spans="1:34" x14ac:dyDescent="0.35">
      <c r="A321" t="s">
        <v>126</v>
      </c>
      <c r="B321">
        <v>6615169</v>
      </c>
      <c r="C321" t="s">
        <v>123</v>
      </c>
      <c r="D321" t="s">
        <v>6133</v>
      </c>
      <c r="E321" t="s">
        <v>310</v>
      </c>
      <c r="F321" t="s">
        <v>133</v>
      </c>
      <c r="G321" t="s">
        <v>147</v>
      </c>
      <c r="H321" s="16">
        <v>45889</v>
      </c>
      <c r="I321" s="16">
        <v>45889</v>
      </c>
      <c r="J321" t="s">
        <v>856</v>
      </c>
      <c r="K321">
        <v>1210101</v>
      </c>
      <c r="L321" t="s">
        <v>391</v>
      </c>
      <c r="O321">
        <v>10014657</v>
      </c>
      <c r="P321" t="s">
        <v>126</v>
      </c>
      <c r="Q321">
        <v>0</v>
      </c>
      <c r="R321" t="s">
        <v>343</v>
      </c>
      <c r="S321" t="s">
        <v>296</v>
      </c>
      <c r="T321">
        <v>11595701</v>
      </c>
      <c r="U321" s="16">
        <v>45826</v>
      </c>
      <c r="V321" s="16">
        <v>45889</v>
      </c>
      <c r="W321" s="16">
        <v>45848</v>
      </c>
      <c r="X321">
        <v>0</v>
      </c>
      <c r="Y321">
        <v>1290900</v>
      </c>
      <c r="Z321" t="s">
        <v>1568</v>
      </c>
      <c r="AA321" t="s">
        <v>248</v>
      </c>
      <c r="AB321" t="s">
        <v>121</v>
      </c>
      <c r="AC321" t="s">
        <v>255</v>
      </c>
      <c r="AD321" t="s">
        <v>141</v>
      </c>
      <c r="AE321" t="str">
        <f>IF(B321&gt;0,IF(B321&gt;0,(IF(B321&lt;&gt;'PLAN SEMANAL'!$A$2,BLTOTAL!AA321,""))),"")</f>
        <v>PERFORACIO</v>
      </c>
      <c r="AF321" t="str">
        <f>IF(AH321="Completo","Completo",IF(IF(B321&gt;0,_xlfn.XLOOKUP(B321,'Detalle reservas completas fesa'!K:K,'Detalle reservas completas fesa'!Q:Q,_xlfn.XLOOKUP(B321,'MB25'!L:L,'MB25'!Q:Q,"Incompleto")),"")="PENDIENTE","Incompleto",IF(B321&gt;0,_xlfn.XLOOKUP(B321,'Detalle reservas completas fesa'!K:K,'Detalle reservas completas fesa'!Q:Q,IF(AD321="SIN MATERIAL","Completo",IF(AD321="COMPLETO","Completo","Incompleto"))))))</f>
        <v>Incompleto</v>
      </c>
      <c r="AG321">
        <f>IF(B321&gt;0,_xlfn.XLOOKUP(B321,IW49BLTOTAL!A:A,IW49BLTOTAL!H:H),"")</f>
        <v>4</v>
      </c>
      <c r="AH321" t="str">
        <f>IF(IFERROR(_xlfn.XLOOKUP(B321,'Detalle custodia'!B:B,'Detalle custodia'!O:O),"")="custodia","Completo","")</f>
        <v/>
      </c>
    </row>
    <row r="322" spans="1:34" x14ac:dyDescent="0.35">
      <c r="A322" t="s">
        <v>128</v>
      </c>
      <c r="B322">
        <v>6615167</v>
      </c>
      <c r="C322" t="s">
        <v>123</v>
      </c>
      <c r="D322" t="s">
        <v>6134</v>
      </c>
      <c r="E322" t="s">
        <v>310</v>
      </c>
      <c r="F322" t="s">
        <v>133</v>
      </c>
      <c r="G322" t="s">
        <v>147</v>
      </c>
      <c r="H322" s="16">
        <v>45889</v>
      </c>
      <c r="I322" s="16">
        <v>45889</v>
      </c>
      <c r="J322" t="s">
        <v>856</v>
      </c>
      <c r="K322">
        <v>1210100</v>
      </c>
      <c r="L322" t="s">
        <v>390</v>
      </c>
      <c r="O322">
        <v>10014594</v>
      </c>
      <c r="P322" t="s">
        <v>128</v>
      </c>
      <c r="Q322">
        <v>0</v>
      </c>
      <c r="R322" t="s">
        <v>343</v>
      </c>
      <c r="S322" t="s">
        <v>296</v>
      </c>
      <c r="T322">
        <v>11593362</v>
      </c>
      <c r="U322" s="16">
        <v>45826</v>
      </c>
      <c r="V322" s="16">
        <v>45889</v>
      </c>
      <c r="W322" s="16">
        <v>45848</v>
      </c>
      <c r="X322">
        <v>0</v>
      </c>
      <c r="Y322">
        <v>1290900</v>
      </c>
      <c r="Z322" t="s">
        <v>1568</v>
      </c>
      <c r="AA322" t="s">
        <v>248</v>
      </c>
      <c r="AB322" t="s">
        <v>121</v>
      </c>
      <c r="AC322" t="s">
        <v>255</v>
      </c>
      <c r="AD322" t="s">
        <v>141</v>
      </c>
      <c r="AE322" t="str">
        <f>IF(B322&gt;0,IF(B322&gt;0,(IF(B322&lt;&gt;'PLAN SEMANAL'!$A$2,BLTOTAL!AA322,""))),"")</f>
        <v>PERFORACIO</v>
      </c>
      <c r="AF322" t="str">
        <f>IF(AH322="Completo","Completo",IF(IF(B322&gt;0,_xlfn.XLOOKUP(B322,'Detalle reservas completas fesa'!K:K,'Detalle reservas completas fesa'!Q:Q,_xlfn.XLOOKUP(B322,'MB25'!L:L,'MB25'!Q:Q,"Incompleto")),"")="PENDIENTE","Incompleto",IF(B322&gt;0,_xlfn.XLOOKUP(B322,'Detalle reservas completas fesa'!K:K,'Detalle reservas completas fesa'!Q:Q,IF(AD322="SIN MATERIAL","Completo",IF(AD322="COMPLETO","Completo","Incompleto"))))))</f>
        <v>Incompleto</v>
      </c>
      <c r="AG322">
        <f>IF(B322&gt;0,_xlfn.XLOOKUP(B322,IW49BLTOTAL!A:A,IW49BLTOTAL!H:H),"")</f>
        <v>4</v>
      </c>
      <c r="AH322" t="str">
        <f>IF(IFERROR(_xlfn.XLOOKUP(B322,'Detalle custodia'!B:B,'Detalle custodia'!O:O),"")="custodia","Completo","")</f>
        <v/>
      </c>
    </row>
    <row r="323" spans="1:34" x14ac:dyDescent="0.35">
      <c r="A323" t="s">
        <v>321</v>
      </c>
      <c r="B323">
        <v>6614932</v>
      </c>
      <c r="C323" t="s">
        <v>138</v>
      </c>
      <c r="D323" t="s">
        <v>6135</v>
      </c>
      <c r="E323" t="s">
        <v>310</v>
      </c>
      <c r="F323" t="s">
        <v>133</v>
      </c>
      <c r="G323" t="s">
        <v>132</v>
      </c>
      <c r="H323" s="16">
        <v>45839</v>
      </c>
      <c r="I323" s="16">
        <v>45839</v>
      </c>
      <c r="J323" t="s">
        <v>856</v>
      </c>
      <c r="K323">
        <v>2230130</v>
      </c>
      <c r="L323" t="s">
        <v>322</v>
      </c>
      <c r="O323">
        <v>10017209</v>
      </c>
      <c r="P323" t="s">
        <v>1079</v>
      </c>
      <c r="Q323">
        <v>0</v>
      </c>
      <c r="R323" t="s">
        <v>349</v>
      </c>
      <c r="S323" t="s">
        <v>342</v>
      </c>
      <c r="T323">
        <v>11605816</v>
      </c>
      <c r="U323" s="16">
        <v>45825</v>
      </c>
      <c r="V323" s="16">
        <v>45839</v>
      </c>
      <c r="W323" s="16">
        <v>45825</v>
      </c>
      <c r="X323">
        <v>0</v>
      </c>
      <c r="Y323">
        <v>1290900</v>
      </c>
      <c r="Z323" t="s">
        <v>1568</v>
      </c>
      <c r="AA323" t="s">
        <v>249</v>
      </c>
      <c r="AB323" t="s">
        <v>121</v>
      </c>
      <c r="AC323" t="s">
        <v>255</v>
      </c>
      <c r="AD323" t="s">
        <v>122</v>
      </c>
      <c r="AE323" t="str">
        <f>IF(B323&gt;0,IF(B323&gt;0,(IF(B323&lt;&gt;'PLAN SEMANAL'!$A$2,BLTOTAL!AA323,""))),"")</f>
        <v>SOPORTE</v>
      </c>
      <c r="AF323" t="str">
        <f>IF(AH323="Completo","Completo",IF(IF(B323&gt;0,_xlfn.XLOOKUP(B323,'Detalle reservas completas fesa'!K:K,'Detalle reservas completas fesa'!Q:Q,_xlfn.XLOOKUP(B323,'MB25'!L:L,'MB25'!Q:Q,"Incompleto")),"")="PENDIENTE","Incompleto",IF(B323&gt;0,_xlfn.XLOOKUP(B323,'Detalle reservas completas fesa'!K:K,'Detalle reservas completas fesa'!Q:Q,IF(AD323="SIN MATERIAL","Completo",IF(AD323="COMPLETO","Completo","Incompleto"))))))</f>
        <v>Completo</v>
      </c>
      <c r="AG323">
        <f>IF(B323&gt;0,_xlfn.XLOOKUP(B323,IW49BLTOTAL!A:A,IW49BLTOTAL!H:H),"")</f>
        <v>8</v>
      </c>
      <c r="AH323" t="str">
        <f>IF(IFERROR(_xlfn.XLOOKUP(B323,'Detalle custodia'!B:B,'Detalle custodia'!O:O),"")="custodia","Completo","")</f>
        <v/>
      </c>
    </row>
    <row r="324" spans="1:34" x14ac:dyDescent="0.35">
      <c r="A324" t="s">
        <v>324</v>
      </c>
      <c r="B324">
        <v>6614890</v>
      </c>
      <c r="C324" t="s">
        <v>138</v>
      </c>
      <c r="D324" t="s">
        <v>6136</v>
      </c>
      <c r="E324" t="s">
        <v>310</v>
      </c>
      <c r="F324" t="s">
        <v>133</v>
      </c>
      <c r="G324" t="s">
        <v>132</v>
      </c>
      <c r="H324" s="16">
        <v>45839</v>
      </c>
      <c r="I324" s="16">
        <v>45839</v>
      </c>
      <c r="J324" t="s">
        <v>856</v>
      </c>
      <c r="K324">
        <v>1216100</v>
      </c>
      <c r="L324" t="s">
        <v>325</v>
      </c>
      <c r="O324">
        <v>10014720</v>
      </c>
      <c r="P324" t="s">
        <v>449</v>
      </c>
      <c r="Q324">
        <v>0</v>
      </c>
      <c r="R324" t="s">
        <v>349</v>
      </c>
      <c r="S324" t="s">
        <v>342</v>
      </c>
      <c r="T324">
        <v>11605427</v>
      </c>
      <c r="U324" s="16">
        <v>45825</v>
      </c>
      <c r="V324" s="16">
        <v>45839</v>
      </c>
      <c r="W324" s="16">
        <v>45825</v>
      </c>
      <c r="X324">
        <v>0</v>
      </c>
      <c r="Y324">
        <v>1290900</v>
      </c>
      <c r="Z324" t="s">
        <v>1568</v>
      </c>
      <c r="AA324" t="s">
        <v>249</v>
      </c>
      <c r="AB324" t="s">
        <v>121</v>
      </c>
      <c r="AC324" t="s">
        <v>255</v>
      </c>
      <c r="AD324" t="s">
        <v>141</v>
      </c>
      <c r="AE324" t="str">
        <f>IF(B324&gt;0,IF(B324&gt;0,(IF(B324&lt;&gt;'PLAN SEMANAL'!$A$2,BLTOTAL!AA324,""))),"")</f>
        <v>SOPORTE</v>
      </c>
      <c r="AF324" t="str">
        <f>IF(AH324="Completo","Completo",IF(IF(B324&gt;0,_xlfn.XLOOKUP(B324,'Detalle reservas completas fesa'!K:K,'Detalle reservas completas fesa'!Q:Q,_xlfn.XLOOKUP(B324,'MB25'!L:L,'MB25'!Q:Q,"Incompleto")),"")="PENDIENTE","Incompleto",IF(B324&gt;0,_xlfn.XLOOKUP(B324,'Detalle reservas completas fesa'!K:K,'Detalle reservas completas fesa'!Q:Q,IF(AD324="SIN MATERIAL","Completo",IF(AD324="COMPLETO","Completo","Incompleto"))))))</f>
        <v>Incompleto</v>
      </c>
      <c r="AG324">
        <f>IF(B324&gt;0,_xlfn.XLOOKUP(B324,IW49BLTOTAL!A:A,IW49BLTOTAL!H:H),"")</f>
        <v>24</v>
      </c>
      <c r="AH324" t="str">
        <f>IF(IFERROR(_xlfn.XLOOKUP(B324,'Detalle custodia'!B:B,'Detalle custodia'!O:O),"")="custodia","Completo","")</f>
        <v/>
      </c>
    </row>
    <row r="325" spans="1:34" x14ac:dyDescent="0.35">
      <c r="A325" t="s">
        <v>324</v>
      </c>
      <c r="B325">
        <v>6614889</v>
      </c>
      <c r="C325" t="s">
        <v>138</v>
      </c>
      <c r="D325" t="s">
        <v>6137</v>
      </c>
      <c r="E325" t="s">
        <v>310</v>
      </c>
      <c r="F325" t="s">
        <v>133</v>
      </c>
      <c r="G325" t="s">
        <v>132</v>
      </c>
      <c r="H325" s="16">
        <v>45839</v>
      </c>
      <c r="I325" s="16">
        <v>45839</v>
      </c>
      <c r="J325" t="s">
        <v>856</v>
      </c>
      <c r="K325">
        <v>1216100</v>
      </c>
      <c r="L325" t="s">
        <v>325</v>
      </c>
      <c r="O325">
        <v>10014720</v>
      </c>
      <c r="P325" t="s">
        <v>449</v>
      </c>
      <c r="Q325">
        <v>0</v>
      </c>
      <c r="R325" t="s">
        <v>349</v>
      </c>
      <c r="S325" t="s">
        <v>342</v>
      </c>
      <c r="T325">
        <v>11605494</v>
      </c>
      <c r="U325" s="16">
        <v>45825</v>
      </c>
      <c r="V325" s="16">
        <v>45839</v>
      </c>
      <c r="W325" s="16">
        <v>45825</v>
      </c>
      <c r="X325">
        <v>0</v>
      </c>
      <c r="Y325">
        <v>1290900</v>
      </c>
      <c r="Z325" t="s">
        <v>1568</v>
      </c>
      <c r="AA325" t="s">
        <v>249</v>
      </c>
      <c r="AB325" t="s">
        <v>121</v>
      </c>
      <c r="AC325" t="s">
        <v>255</v>
      </c>
      <c r="AD325" t="s">
        <v>141</v>
      </c>
      <c r="AE325" t="str">
        <f>IF(B325&gt;0,IF(B325&gt;0,(IF(B325&lt;&gt;'PLAN SEMANAL'!$A$2,BLTOTAL!AA325,""))),"")</f>
        <v>SOPORTE</v>
      </c>
      <c r="AF325" t="str">
        <f>IF(AH325="Completo","Completo",IF(IF(B325&gt;0,_xlfn.XLOOKUP(B325,'Detalle reservas completas fesa'!K:K,'Detalle reservas completas fesa'!Q:Q,_xlfn.XLOOKUP(B325,'MB25'!L:L,'MB25'!Q:Q,"Incompleto")),"")="PENDIENTE","Incompleto",IF(B325&gt;0,_xlfn.XLOOKUP(B325,'Detalle reservas completas fesa'!K:K,'Detalle reservas completas fesa'!Q:Q,IF(AD325="SIN MATERIAL","Completo",IF(AD325="COMPLETO","Completo","Incompleto"))))))</f>
        <v>Incompleto</v>
      </c>
      <c r="AG325">
        <f>IF(B325&gt;0,_xlfn.XLOOKUP(B325,IW49BLTOTAL!A:A,IW49BLTOTAL!H:H),"")</f>
        <v>24</v>
      </c>
      <c r="AH325" t="str">
        <f>IF(IFERROR(_xlfn.XLOOKUP(B325,'Detalle custodia'!B:B,'Detalle custodia'!O:O),"")="custodia","Completo","")</f>
        <v/>
      </c>
    </row>
    <row r="326" spans="1:34" x14ac:dyDescent="0.35">
      <c r="A326" t="s">
        <v>324</v>
      </c>
      <c r="B326">
        <v>6614601</v>
      </c>
      <c r="C326" t="s">
        <v>138</v>
      </c>
      <c r="D326" t="s">
        <v>6138</v>
      </c>
      <c r="E326" t="s">
        <v>310</v>
      </c>
      <c r="F326" t="s">
        <v>133</v>
      </c>
      <c r="G326" t="s">
        <v>132</v>
      </c>
      <c r="H326" s="16">
        <v>45839</v>
      </c>
      <c r="I326" s="16">
        <v>45839</v>
      </c>
      <c r="J326" t="s">
        <v>856</v>
      </c>
      <c r="K326">
        <v>1216100</v>
      </c>
      <c r="L326" t="s">
        <v>325</v>
      </c>
      <c r="O326">
        <v>10014720</v>
      </c>
      <c r="P326" t="s">
        <v>449</v>
      </c>
      <c r="Q326">
        <v>0</v>
      </c>
      <c r="R326" t="s">
        <v>349</v>
      </c>
      <c r="S326" t="s">
        <v>342</v>
      </c>
      <c r="T326">
        <v>11605334</v>
      </c>
      <c r="U326" s="16">
        <v>45825</v>
      </c>
      <c r="V326" s="16">
        <v>45839</v>
      </c>
      <c r="W326" s="16">
        <v>45825</v>
      </c>
      <c r="X326">
        <v>0</v>
      </c>
      <c r="Y326">
        <v>1290900</v>
      </c>
      <c r="Z326" t="s">
        <v>1568</v>
      </c>
      <c r="AA326" t="s">
        <v>249</v>
      </c>
      <c r="AB326" t="s">
        <v>121</v>
      </c>
      <c r="AC326" t="s">
        <v>255</v>
      </c>
      <c r="AD326" t="s">
        <v>141</v>
      </c>
      <c r="AE326" t="str">
        <f>IF(B326&gt;0,IF(B326&gt;0,(IF(B326&lt;&gt;'PLAN SEMANAL'!$A$2,BLTOTAL!AA326,""))),"")</f>
        <v>SOPORTE</v>
      </c>
      <c r="AF326" t="str">
        <f>IF(AH326="Completo","Completo",IF(IF(B326&gt;0,_xlfn.XLOOKUP(B326,'Detalle reservas completas fesa'!K:K,'Detalle reservas completas fesa'!Q:Q,_xlfn.XLOOKUP(B326,'MB25'!L:L,'MB25'!Q:Q,"Incompleto")),"")="PENDIENTE","Incompleto",IF(B326&gt;0,_xlfn.XLOOKUP(B326,'Detalle reservas completas fesa'!K:K,'Detalle reservas completas fesa'!Q:Q,IF(AD326="SIN MATERIAL","Completo",IF(AD326="COMPLETO","Completo","Incompleto"))))))</f>
        <v>Incompleto</v>
      </c>
      <c r="AG326">
        <f>IF(B326&gt;0,_xlfn.XLOOKUP(B326,IW49BLTOTAL!A:A,IW49BLTOTAL!H:H),"")</f>
        <v>12</v>
      </c>
      <c r="AH326" t="str">
        <f>IF(IFERROR(_xlfn.XLOOKUP(B326,'Detalle custodia'!B:B,'Detalle custodia'!O:O),"")="custodia","Completo","")</f>
        <v/>
      </c>
    </row>
    <row r="327" spans="1:34" x14ac:dyDescent="0.35">
      <c r="A327" t="s">
        <v>6139</v>
      </c>
      <c r="B327">
        <v>6614511</v>
      </c>
      <c r="C327" t="s">
        <v>511</v>
      </c>
      <c r="D327" t="s">
        <v>6140</v>
      </c>
      <c r="E327" t="s">
        <v>310</v>
      </c>
      <c r="F327" t="s">
        <v>133</v>
      </c>
      <c r="G327" t="s">
        <v>132</v>
      </c>
      <c r="H327" s="16">
        <v>45839</v>
      </c>
      <c r="I327" s="16">
        <v>45839</v>
      </c>
      <c r="J327" t="s">
        <v>856</v>
      </c>
      <c r="K327">
        <v>1291900</v>
      </c>
      <c r="L327" t="s">
        <v>6141</v>
      </c>
      <c r="Q327">
        <v>0</v>
      </c>
      <c r="R327" t="s">
        <v>349</v>
      </c>
      <c r="S327" t="s">
        <v>342</v>
      </c>
      <c r="T327">
        <v>11590134</v>
      </c>
      <c r="U327" s="16">
        <v>45824</v>
      </c>
      <c r="V327" s="16">
        <v>45839</v>
      </c>
      <c r="W327" s="16">
        <v>45825</v>
      </c>
      <c r="X327">
        <v>0</v>
      </c>
      <c r="Y327">
        <v>1290900</v>
      </c>
      <c r="Z327" t="s">
        <v>1568</v>
      </c>
      <c r="AA327" t="s">
        <v>249</v>
      </c>
      <c r="AB327" t="s">
        <v>121</v>
      </c>
      <c r="AC327" t="s">
        <v>255</v>
      </c>
      <c r="AD327" t="s">
        <v>141</v>
      </c>
      <c r="AE327" t="str">
        <f>IF(B327&gt;0,IF(B327&gt;0,(IF(B327&lt;&gt;'PLAN SEMANAL'!$A$2,BLTOTAL!AA327,""))),"")</f>
        <v>SOPORTE</v>
      </c>
      <c r="AF327" t="str">
        <f>IF(AH327="Completo","Completo",IF(IF(B327&gt;0,_xlfn.XLOOKUP(B327,'Detalle reservas completas fesa'!K:K,'Detalle reservas completas fesa'!Q:Q,_xlfn.XLOOKUP(B327,'MB25'!L:L,'MB25'!Q:Q,"Incompleto")),"")="PENDIENTE","Incompleto",IF(B327&gt;0,_xlfn.XLOOKUP(B327,'Detalle reservas completas fesa'!K:K,'Detalle reservas completas fesa'!Q:Q,IF(AD327="SIN MATERIAL","Completo",IF(AD327="COMPLETO","Completo","Incompleto"))))))</f>
        <v>Incompleto</v>
      </c>
      <c r="AG327">
        <f>IF(B327&gt;0,_xlfn.XLOOKUP(B327,IW49BLTOTAL!A:A,IW49BLTOTAL!H:H),"")</f>
        <v>0</v>
      </c>
      <c r="AH327" t="str">
        <f>IF(IFERROR(_xlfn.XLOOKUP(B327,'Detalle custodia'!B:B,'Detalle custodia'!O:O),"")="custodia","Completo","")</f>
        <v/>
      </c>
    </row>
    <row r="328" spans="1:34" x14ac:dyDescent="0.35">
      <c r="A328" t="s">
        <v>272</v>
      </c>
      <c r="B328">
        <v>6614337</v>
      </c>
      <c r="C328" t="s">
        <v>123</v>
      </c>
      <c r="D328" t="s">
        <v>6142</v>
      </c>
      <c r="E328" t="s">
        <v>310</v>
      </c>
      <c r="F328" t="s">
        <v>133</v>
      </c>
      <c r="G328" t="s">
        <v>132</v>
      </c>
      <c r="H328" s="16">
        <v>45825</v>
      </c>
      <c r="I328" s="16">
        <v>45825</v>
      </c>
      <c r="J328" t="s">
        <v>856</v>
      </c>
      <c r="K328">
        <v>1210102</v>
      </c>
      <c r="L328" t="s">
        <v>273</v>
      </c>
      <c r="O328">
        <v>10017653</v>
      </c>
      <c r="P328" t="s">
        <v>165</v>
      </c>
      <c r="Q328">
        <v>0</v>
      </c>
      <c r="R328" t="s">
        <v>343</v>
      </c>
      <c r="S328" t="s">
        <v>342</v>
      </c>
      <c r="T328">
        <v>11606427</v>
      </c>
      <c r="U328" s="16">
        <v>45824</v>
      </c>
      <c r="V328" s="16">
        <v>45825</v>
      </c>
      <c r="W328" s="16">
        <v>45824</v>
      </c>
      <c r="X328">
        <v>0</v>
      </c>
      <c r="Y328">
        <v>1290900</v>
      </c>
      <c r="Z328" t="s">
        <v>1568</v>
      </c>
      <c r="AA328" t="s">
        <v>248</v>
      </c>
      <c r="AB328" t="s">
        <v>121</v>
      </c>
      <c r="AC328" t="s">
        <v>255</v>
      </c>
      <c r="AD328" t="s">
        <v>141</v>
      </c>
      <c r="AE328" t="str">
        <f>IF(B328&gt;0,IF(B328&gt;0,(IF(B328&lt;&gt;'PLAN SEMANAL'!$A$2,BLTOTAL!AA328,""))),"")</f>
        <v>PERFORACIO</v>
      </c>
      <c r="AF328" t="str">
        <f>IF(AH328="Completo","Completo",IF(IF(B328&gt;0,_xlfn.XLOOKUP(B328,'Detalle reservas completas fesa'!K:K,'Detalle reservas completas fesa'!Q:Q,_xlfn.XLOOKUP(B328,'MB25'!L:L,'MB25'!Q:Q,"Incompleto")),"")="PENDIENTE","Incompleto",IF(B328&gt;0,_xlfn.XLOOKUP(B328,'Detalle reservas completas fesa'!K:K,'Detalle reservas completas fesa'!Q:Q,IF(AD328="SIN MATERIAL","Completo",IF(AD328="COMPLETO","Completo","Incompleto"))))))</f>
        <v>Incompleto</v>
      </c>
      <c r="AG328">
        <f>IF(B328&gt;0,_xlfn.XLOOKUP(B328,IW49BLTOTAL!A:A,IW49BLTOTAL!H:H),"")</f>
        <v>4</v>
      </c>
      <c r="AH328" t="str">
        <f>IF(IFERROR(_xlfn.XLOOKUP(B328,'Detalle custodia'!B:B,'Detalle custodia'!O:O),"")="custodia","Completo","")</f>
        <v/>
      </c>
    </row>
    <row r="329" spans="1:34" x14ac:dyDescent="0.35">
      <c r="A329" t="s">
        <v>272</v>
      </c>
      <c r="B329">
        <v>6614297</v>
      </c>
      <c r="C329" t="s">
        <v>123</v>
      </c>
      <c r="D329" t="s">
        <v>6143</v>
      </c>
      <c r="E329" t="s">
        <v>310</v>
      </c>
      <c r="F329" t="s">
        <v>133</v>
      </c>
      <c r="G329" t="s">
        <v>132</v>
      </c>
      <c r="H329" s="16">
        <v>45901</v>
      </c>
      <c r="I329" s="16">
        <v>45901</v>
      </c>
      <c r="J329" t="s">
        <v>856</v>
      </c>
      <c r="K329">
        <v>1210102</v>
      </c>
      <c r="L329" t="s">
        <v>273</v>
      </c>
      <c r="O329">
        <v>10017653</v>
      </c>
      <c r="P329" t="s">
        <v>165</v>
      </c>
      <c r="Q329">
        <v>0</v>
      </c>
      <c r="R329" t="s">
        <v>296</v>
      </c>
      <c r="S329" t="s">
        <v>342</v>
      </c>
      <c r="T329">
        <v>11603969</v>
      </c>
      <c r="U329" s="16">
        <v>45823</v>
      </c>
      <c r="V329" s="16">
        <v>45901</v>
      </c>
      <c r="W329" s="16">
        <v>45834</v>
      </c>
      <c r="X329">
        <v>0</v>
      </c>
      <c r="Y329">
        <v>1290900</v>
      </c>
      <c r="Z329" t="s">
        <v>1568</v>
      </c>
      <c r="AA329" t="s">
        <v>248</v>
      </c>
      <c r="AB329" t="s">
        <v>121</v>
      </c>
      <c r="AC329" t="s">
        <v>255</v>
      </c>
      <c r="AD329" t="s">
        <v>141</v>
      </c>
      <c r="AE329" t="str">
        <f>IF(B329&gt;0,IF(B329&gt;0,(IF(B329&lt;&gt;'PLAN SEMANAL'!$A$2,BLTOTAL!AA329,""))),"")</f>
        <v>PERFORACIO</v>
      </c>
      <c r="AF329" t="str">
        <f>IF(AH329="Completo","Completo",IF(IF(B329&gt;0,_xlfn.XLOOKUP(B329,'Detalle reservas completas fesa'!K:K,'Detalle reservas completas fesa'!Q:Q,_xlfn.XLOOKUP(B329,'MB25'!L:L,'MB25'!Q:Q,"Incompleto")),"")="PENDIENTE","Incompleto",IF(B329&gt;0,_xlfn.XLOOKUP(B329,'Detalle reservas completas fesa'!K:K,'Detalle reservas completas fesa'!Q:Q,IF(AD329="SIN MATERIAL","Completo",IF(AD329="COMPLETO","Completo","Incompleto"))))))</f>
        <v>Incompleto</v>
      </c>
      <c r="AG329">
        <f>IF(B329&gt;0,_xlfn.XLOOKUP(B329,IW49BLTOTAL!A:A,IW49BLTOTAL!H:H),"")</f>
        <v>2</v>
      </c>
      <c r="AH329" t="str">
        <f>IF(IFERROR(_xlfn.XLOOKUP(B329,'Detalle custodia'!B:B,'Detalle custodia'!O:O),"")="custodia","Completo","")</f>
        <v/>
      </c>
    </row>
    <row r="330" spans="1:34" x14ac:dyDescent="0.35">
      <c r="A330" t="s">
        <v>3804</v>
      </c>
      <c r="B330">
        <v>6614296</v>
      </c>
      <c r="C330" t="s">
        <v>123</v>
      </c>
      <c r="D330" t="s">
        <v>6144</v>
      </c>
      <c r="E330" t="s">
        <v>310</v>
      </c>
      <c r="F330" t="s">
        <v>133</v>
      </c>
      <c r="G330" t="s">
        <v>132</v>
      </c>
      <c r="H330" s="16">
        <v>45901</v>
      </c>
      <c r="I330" s="16">
        <v>45901</v>
      </c>
      <c r="J330" t="s">
        <v>856</v>
      </c>
      <c r="K330">
        <v>1210102</v>
      </c>
      <c r="L330" t="s">
        <v>3805</v>
      </c>
      <c r="O330">
        <v>10018963</v>
      </c>
      <c r="P330" t="s">
        <v>3806</v>
      </c>
      <c r="Q330">
        <v>0</v>
      </c>
      <c r="R330" t="s">
        <v>296</v>
      </c>
      <c r="S330" t="s">
        <v>342</v>
      </c>
      <c r="T330">
        <v>11603964</v>
      </c>
      <c r="U330" s="16">
        <v>45823</v>
      </c>
      <c r="V330" s="16">
        <v>45901</v>
      </c>
      <c r="W330" s="16">
        <v>45834</v>
      </c>
      <c r="X330">
        <v>0</v>
      </c>
      <c r="Y330">
        <v>1290900</v>
      </c>
      <c r="Z330" t="s">
        <v>1568</v>
      </c>
      <c r="AA330" t="s">
        <v>248</v>
      </c>
      <c r="AB330" t="s">
        <v>121</v>
      </c>
      <c r="AC330" t="s">
        <v>255</v>
      </c>
      <c r="AD330" t="s">
        <v>122</v>
      </c>
      <c r="AE330" t="str">
        <f>IF(B330&gt;0,IF(B330&gt;0,(IF(B330&lt;&gt;'PLAN SEMANAL'!$A$2,BLTOTAL!AA330,""))),"")</f>
        <v>PERFORACIO</v>
      </c>
      <c r="AF330" t="str">
        <f>IF(AH330="Completo","Completo",IF(IF(B330&gt;0,_xlfn.XLOOKUP(B330,'Detalle reservas completas fesa'!K:K,'Detalle reservas completas fesa'!Q:Q,_xlfn.XLOOKUP(B330,'MB25'!L:L,'MB25'!Q:Q,"Incompleto")),"")="PENDIENTE","Incompleto",IF(B330&gt;0,_xlfn.XLOOKUP(B330,'Detalle reservas completas fesa'!K:K,'Detalle reservas completas fesa'!Q:Q,IF(AD330="SIN MATERIAL","Completo",IF(AD330="COMPLETO","Completo","Incompleto"))))))</f>
        <v>Completo</v>
      </c>
      <c r="AG330">
        <f>IF(B330&gt;0,_xlfn.XLOOKUP(B330,IW49BLTOTAL!A:A,IW49BLTOTAL!H:H),"")</f>
        <v>1</v>
      </c>
      <c r="AH330" t="str">
        <f>IF(IFERROR(_xlfn.XLOOKUP(B330,'Detalle custodia'!B:B,'Detalle custodia'!O:O),"")="custodia","Completo","")</f>
        <v/>
      </c>
    </row>
    <row r="331" spans="1:34" x14ac:dyDescent="0.35">
      <c r="A331" t="s">
        <v>3804</v>
      </c>
      <c r="B331">
        <v>6614295</v>
      </c>
      <c r="C331" t="s">
        <v>123</v>
      </c>
      <c r="D331" t="s">
        <v>6145</v>
      </c>
      <c r="E331" t="s">
        <v>310</v>
      </c>
      <c r="F331" t="s">
        <v>133</v>
      </c>
      <c r="G331" t="s">
        <v>132</v>
      </c>
      <c r="H331" s="16">
        <v>45901</v>
      </c>
      <c r="I331" s="16">
        <v>45901</v>
      </c>
      <c r="J331" t="s">
        <v>856</v>
      </c>
      <c r="K331">
        <v>1210102</v>
      </c>
      <c r="L331" t="s">
        <v>3805</v>
      </c>
      <c r="O331">
        <v>10018963</v>
      </c>
      <c r="P331" t="s">
        <v>3806</v>
      </c>
      <c r="Q331">
        <v>0</v>
      </c>
      <c r="R331" t="s">
        <v>296</v>
      </c>
      <c r="S331" t="s">
        <v>342</v>
      </c>
      <c r="T331">
        <v>11603962</v>
      </c>
      <c r="U331" s="16">
        <v>45823</v>
      </c>
      <c r="V331" s="16">
        <v>45901</v>
      </c>
      <c r="W331" s="16">
        <v>45834</v>
      </c>
      <c r="X331">
        <v>0</v>
      </c>
      <c r="Y331">
        <v>1290900</v>
      </c>
      <c r="Z331" t="s">
        <v>1568</v>
      </c>
      <c r="AA331" t="s">
        <v>248</v>
      </c>
      <c r="AB331" t="s">
        <v>121</v>
      </c>
      <c r="AC331" t="s">
        <v>255</v>
      </c>
      <c r="AD331" t="s">
        <v>141</v>
      </c>
      <c r="AE331" t="str">
        <f>IF(B331&gt;0,IF(B331&gt;0,(IF(B331&lt;&gt;'PLAN SEMANAL'!$A$2,BLTOTAL!AA331,""))),"")</f>
        <v>PERFORACIO</v>
      </c>
      <c r="AF331" t="str">
        <f>IF(AH331="Completo","Completo",IF(IF(B331&gt;0,_xlfn.XLOOKUP(B331,'Detalle reservas completas fesa'!K:K,'Detalle reservas completas fesa'!Q:Q,_xlfn.XLOOKUP(B331,'MB25'!L:L,'MB25'!Q:Q,"Incompleto")),"")="PENDIENTE","Incompleto",IF(B331&gt;0,_xlfn.XLOOKUP(B331,'Detalle reservas completas fesa'!K:K,'Detalle reservas completas fesa'!Q:Q,IF(AD331="SIN MATERIAL","Completo",IF(AD331="COMPLETO","Completo","Incompleto"))))))</f>
        <v>Incompleto</v>
      </c>
      <c r="AG331">
        <f>IF(B331&gt;0,_xlfn.XLOOKUP(B331,IW49BLTOTAL!A:A,IW49BLTOTAL!H:H),"")</f>
        <v>2</v>
      </c>
      <c r="AH331" t="str">
        <f>IF(IFERROR(_xlfn.XLOOKUP(B331,'Detalle custodia'!B:B,'Detalle custodia'!O:O),"")="custodia","Completo","")</f>
        <v/>
      </c>
    </row>
    <row r="332" spans="1:34" x14ac:dyDescent="0.35">
      <c r="A332" t="s">
        <v>3804</v>
      </c>
      <c r="B332">
        <v>6614294</v>
      </c>
      <c r="C332" t="s">
        <v>123</v>
      </c>
      <c r="D332" t="s">
        <v>6146</v>
      </c>
      <c r="E332" t="s">
        <v>310</v>
      </c>
      <c r="F332" t="s">
        <v>133</v>
      </c>
      <c r="G332" t="s">
        <v>132</v>
      </c>
      <c r="H332" s="16">
        <v>45901</v>
      </c>
      <c r="I332" s="16">
        <v>45901</v>
      </c>
      <c r="J332" t="s">
        <v>856</v>
      </c>
      <c r="K332">
        <v>1210102</v>
      </c>
      <c r="L332" t="s">
        <v>3805</v>
      </c>
      <c r="O332">
        <v>10018963</v>
      </c>
      <c r="P332" t="s">
        <v>3806</v>
      </c>
      <c r="Q332">
        <v>0</v>
      </c>
      <c r="R332" t="s">
        <v>296</v>
      </c>
      <c r="S332" t="s">
        <v>342</v>
      </c>
      <c r="T332">
        <v>11603959</v>
      </c>
      <c r="U332" s="16">
        <v>45823</v>
      </c>
      <c r="V332" s="16">
        <v>45901</v>
      </c>
      <c r="W332" s="16">
        <v>45834</v>
      </c>
      <c r="X332">
        <v>0</v>
      </c>
      <c r="Y332">
        <v>1290900</v>
      </c>
      <c r="Z332" t="s">
        <v>1568</v>
      </c>
      <c r="AA332" t="s">
        <v>248</v>
      </c>
      <c r="AB332" t="s">
        <v>121</v>
      </c>
      <c r="AC332" t="s">
        <v>255</v>
      </c>
      <c r="AD332" t="s">
        <v>141</v>
      </c>
      <c r="AE332" t="str">
        <f>IF(B332&gt;0,IF(B332&gt;0,(IF(B332&lt;&gt;'PLAN SEMANAL'!$A$2,BLTOTAL!AA332,""))),"")</f>
        <v>PERFORACIO</v>
      </c>
      <c r="AF332" t="str">
        <f>IF(AH332="Completo","Completo",IF(IF(B332&gt;0,_xlfn.XLOOKUP(B332,'Detalle reservas completas fesa'!K:K,'Detalle reservas completas fesa'!Q:Q,_xlfn.XLOOKUP(B332,'MB25'!L:L,'MB25'!Q:Q,"Incompleto")),"")="PENDIENTE","Incompleto",IF(B332&gt;0,_xlfn.XLOOKUP(B332,'Detalle reservas completas fesa'!K:K,'Detalle reservas completas fesa'!Q:Q,IF(AD332="SIN MATERIAL","Completo",IF(AD332="COMPLETO","Completo","Incompleto"))))))</f>
        <v>Incompleto</v>
      </c>
      <c r="AG332">
        <f>IF(B332&gt;0,_xlfn.XLOOKUP(B332,IW49BLTOTAL!A:A,IW49BLTOTAL!H:H),"")</f>
        <v>2</v>
      </c>
      <c r="AH332" t="str">
        <f>IF(IFERROR(_xlfn.XLOOKUP(B332,'Detalle custodia'!B:B,'Detalle custodia'!O:O),"")="custodia","Completo","")</f>
        <v/>
      </c>
    </row>
    <row r="333" spans="1:34" x14ac:dyDescent="0.35">
      <c r="A333" t="s">
        <v>128</v>
      </c>
      <c r="B333">
        <v>6614293</v>
      </c>
      <c r="C333" t="s">
        <v>123</v>
      </c>
      <c r="D333" t="s">
        <v>6147</v>
      </c>
      <c r="E333" t="s">
        <v>310</v>
      </c>
      <c r="F333" t="s">
        <v>133</v>
      </c>
      <c r="G333" t="s">
        <v>132</v>
      </c>
      <c r="H333" s="16">
        <v>45901</v>
      </c>
      <c r="I333" s="16">
        <v>45901</v>
      </c>
      <c r="J333" t="s">
        <v>856</v>
      </c>
      <c r="K333">
        <v>1210100</v>
      </c>
      <c r="L333" t="s">
        <v>390</v>
      </c>
      <c r="O333">
        <v>10014594</v>
      </c>
      <c r="P333" t="s">
        <v>128</v>
      </c>
      <c r="Q333">
        <v>0</v>
      </c>
      <c r="R333" t="s">
        <v>296</v>
      </c>
      <c r="S333" t="s">
        <v>342</v>
      </c>
      <c r="T333">
        <v>11594209</v>
      </c>
      <c r="U333" s="16">
        <v>45823</v>
      </c>
      <c r="V333" s="16">
        <v>45901</v>
      </c>
      <c r="W333" s="16">
        <v>45834</v>
      </c>
      <c r="X333">
        <v>0</v>
      </c>
      <c r="Y333">
        <v>1290900</v>
      </c>
      <c r="Z333" t="s">
        <v>1568</v>
      </c>
      <c r="AA333" t="s">
        <v>248</v>
      </c>
      <c r="AB333" t="s">
        <v>121</v>
      </c>
      <c r="AC333" t="s">
        <v>255</v>
      </c>
      <c r="AD333" t="s">
        <v>141</v>
      </c>
      <c r="AE333" t="str">
        <f>IF(B333&gt;0,IF(B333&gt;0,(IF(B333&lt;&gt;'PLAN SEMANAL'!$A$2,BLTOTAL!AA333,""))),"")</f>
        <v>PERFORACIO</v>
      </c>
      <c r="AF333" t="str">
        <f>IF(AH333="Completo","Completo",IF(IF(B333&gt;0,_xlfn.XLOOKUP(B333,'Detalle reservas completas fesa'!K:K,'Detalle reservas completas fesa'!Q:Q,_xlfn.XLOOKUP(B333,'MB25'!L:L,'MB25'!Q:Q,"Incompleto")),"")="PENDIENTE","Incompleto",IF(B333&gt;0,_xlfn.XLOOKUP(B333,'Detalle reservas completas fesa'!K:K,'Detalle reservas completas fesa'!Q:Q,IF(AD333="SIN MATERIAL","Completo",IF(AD333="COMPLETO","Completo","Incompleto"))))))</f>
        <v>Incompleto</v>
      </c>
      <c r="AG333">
        <f>IF(B333&gt;0,_xlfn.XLOOKUP(B333,IW49BLTOTAL!A:A,IW49BLTOTAL!H:H),"")</f>
        <v>2</v>
      </c>
      <c r="AH333" t="str">
        <f>IF(IFERROR(_xlfn.XLOOKUP(B333,'Detalle custodia'!B:B,'Detalle custodia'!O:O),"")="custodia","Completo","")</f>
        <v/>
      </c>
    </row>
    <row r="334" spans="1:34" x14ac:dyDescent="0.35">
      <c r="A334" t="s">
        <v>137</v>
      </c>
      <c r="B334">
        <v>6614292</v>
      </c>
      <c r="C334" t="s">
        <v>123</v>
      </c>
      <c r="D334" t="s">
        <v>6147</v>
      </c>
      <c r="E334" t="s">
        <v>310</v>
      </c>
      <c r="F334" t="s">
        <v>133</v>
      </c>
      <c r="G334" t="s">
        <v>132</v>
      </c>
      <c r="H334" s="16">
        <v>45901</v>
      </c>
      <c r="I334" s="16">
        <v>45901</v>
      </c>
      <c r="J334" t="s">
        <v>856</v>
      </c>
      <c r="K334">
        <v>1210100</v>
      </c>
      <c r="L334" t="s">
        <v>388</v>
      </c>
      <c r="O334">
        <v>10014595</v>
      </c>
      <c r="P334" t="s">
        <v>137</v>
      </c>
      <c r="Q334">
        <v>0</v>
      </c>
      <c r="R334" t="s">
        <v>296</v>
      </c>
      <c r="S334" t="s">
        <v>342</v>
      </c>
      <c r="T334">
        <v>11595371</v>
      </c>
      <c r="U334" s="16">
        <v>45823</v>
      </c>
      <c r="V334" s="16">
        <v>45901</v>
      </c>
      <c r="W334" s="16">
        <v>45834</v>
      </c>
      <c r="X334">
        <v>0</v>
      </c>
      <c r="Y334">
        <v>1290900</v>
      </c>
      <c r="Z334" t="s">
        <v>1568</v>
      </c>
      <c r="AA334" t="s">
        <v>248</v>
      </c>
      <c r="AB334" t="s">
        <v>121</v>
      </c>
      <c r="AC334" t="s">
        <v>255</v>
      </c>
      <c r="AD334" t="s">
        <v>141</v>
      </c>
      <c r="AE334" t="str">
        <f>IF(B334&gt;0,IF(B334&gt;0,(IF(B334&lt;&gt;'PLAN SEMANAL'!$A$2,BLTOTAL!AA334,""))),"")</f>
        <v>PERFORACIO</v>
      </c>
      <c r="AF334" t="str">
        <f>IF(AH334="Completo","Completo",IF(IF(B334&gt;0,_xlfn.XLOOKUP(B334,'Detalle reservas completas fesa'!K:K,'Detalle reservas completas fesa'!Q:Q,_xlfn.XLOOKUP(B334,'MB25'!L:L,'MB25'!Q:Q,"Incompleto")),"")="PENDIENTE","Incompleto",IF(B334&gt;0,_xlfn.XLOOKUP(B334,'Detalle reservas completas fesa'!K:K,'Detalle reservas completas fesa'!Q:Q,IF(AD334="SIN MATERIAL","Completo",IF(AD334="COMPLETO","Completo","Incompleto"))))))</f>
        <v>Incompleto</v>
      </c>
      <c r="AG334">
        <f>IF(B334&gt;0,_xlfn.XLOOKUP(B334,IW49BLTOTAL!A:A,IW49BLTOTAL!H:H),"")</f>
        <v>4</v>
      </c>
      <c r="AH334" t="str">
        <f>IF(IFERROR(_xlfn.XLOOKUP(B334,'Detalle custodia'!B:B,'Detalle custodia'!O:O),"")="custodia","Completo","")</f>
        <v/>
      </c>
    </row>
    <row r="335" spans="1:34" x14ac:dyDescent="0.35">
      <c r="A335" t="s">
        <v>137</v>
      </c>
      <c r="B335">
        <v>6614291</v>
      </c>
      <c r="C335" t="s">
        <v>123</v>
      </c>
      <c r="D335" t="s">
        <v>6148</v>
      </c>
      <c r="E335" t="s">
        <v>310</v>
      </c>
      <c r="F335" t="s">
        <v>133</v>
      </c>
      <c r="G335" t="s">
        <v>132</v>
      </c>
      <c r="H335" s="16">
        <v>45901</v>
      </c>
      <c r="I335" s="16">
        <v>45901</v>
      </c>
      <c r="J335" t="s">
        <v>856</v>
      </c>
      <c r="K335">
        <v>1210100</v>
      </c>
      <c r="L335" t="s">
        <v>388</v>
      </c>
      <c r="O335">
        <v>10014595</v>
      </c>
      <c r="P335" t="s">
        <v>137</v>
      </c>
      <c r="Q335">
        <v>0</v>
      </c>
      <c r="R335" t="s">
        <v>296</v>
      </c>
      <c r="S335" t="s">
        <v>342</v>
      </c>
      <c r="T335">
        <v>11595420</v>
      </c>
      <c r="U335" s="16">
        <v>45823</v>
      </c>
      <c r="V335" s="16">
        <v>45901</v>
      </c>
      <c r="W335" s="16">
        <v>45834</v>
      </c>
      <c r="X335">
        <v>0</v>
      </c>
      <c r="Y335">
        <v>1290900</v>
      </c>
      <c r="Z335" t="s">
        <v>1568</v>
      </c>
      <c r="AA335" t="s">
        <v>248</v>
      </c>
      <c r="AB335" t="s">
        <v>121</v>
      </c>
      <c r="AC335" t="s">
        <v>255</v>
      </c>
      <c r="AD335" t="s">
        <v>141</v>
      </c>
      <c r="AE335" t="str">
        <f>IF(B335&gt;0,IF(B335&gt;0,(IF(B335&lt;&gt;'PLAN SEMANAL'!$A$2,BLTOTAL!AA335,""))),"")</f>
        <v>PERFORACIO</v>
      </c>
      <c r="AF335" t="str">
        <f>IF(AH335="Completo","Completo",IF(IF(B335&gt;0,_xlfn.XLOOKUP(B335,'Detalle reservas completas fesa'!K:K,'Detalle reservas completas fesa'!Q:Q,_xlfn.XLOOKUP(B335,'MB25'!L:L,'MB25'!Q:Q,"Incompleto")),"")="PENDIENTE","Incompleto",IF(B335&gt;0,_xlfn.XLOOKUP(B335,'Detalle reservas completas fesa'!K:K,'Detalle reservas completas fesa'!Q:Q,IF(AD335="SIN MATERIAL","Completo",IF(AD335="COMPLETO","Completo","Incompleto"))))))</f>
        <v>Incompleto</v>
      </c>
      <c r="AG335">
        <f>IF(B335&gt;0,_xlfn.XLOOKUP(B335,IW49BLTOTAL!A:A,IW49BLTOTAL!H:H),"")</f>
        <v>12</v>
      </c>
      <c r="AH335" t="str">
        <f>IF(IFERROR(_xlfn.XLOOKUP(B335,'Detalle custodia'!B:B,'Detalle custodia'!O:O),"")="custodia","Completo","")</f>
        <v/>
      </c>
    </row>
    <row r="336" spans="1:34" x14ac:dyDescent="0.35">
      <c r="A336" t="s">
        <v>137</v>
      </c>
      <c r="B336">
        <v>6614250</v>
      </c>
      <c r="C336" t="s">
        <v>123</v>
      </c>
      <c r="D336" t="s">
        <v>6149</v>
      </c>
      <c r="E336" t="s">
        <v>310</v>
      </c>
      <c r="F336" t="s">
        <v>133</v>
      </c>
      <c r="G336" t="s">
        <v>132</v>
      </c>
      <c r="H336" s="16">
        <v>45870</v>
      </c>
      <c r="I336" s="16">
        <v>45870</v>
      </c>
      <c r="J336" t="s">
        <v>856</v>
      </c>
      <c r="K336">
        <v>1210100</v>
      </c>
      <c r="L336" t="s">
        <v>388</v>
      </c>
      <c r="O336">
        <v>10014595</v>
      </c>
      <c r="P336" t="s">
        <v>137</v>
      </c>
      <c r="Q336">
        <v>0</v>
      </c>
      <c r="R336" t="s">
        <v>296</v>
      </c>
      <c r="S336" t="s">
        <v>342</v>
      </c>
      <c r="T336">
        <v>11595029</v>
      </c>
      <c r="U336" s="16">
        <v>45823</v>
      </c>
      <c r="V336" s="16">
        <v>45870</v>
      </c>
      <c r="W336" s="16">
        <v>45834</v>
      </c>
      <c r="X336">
        <v>0</v>
      </c>
      <c r="Y336">
        <v>1290900</v>
      </c>
      <c r="Z336" t="s">
        <v>1568</v>
      </c>
      <c r="AA336" t="s">
        <v>248</v>
      </c>
      <c r="AB336" t="s">
        <v>121</v>
      </c>
      <c r="AC336" t="s">
        <v>255</v>
      </c>
      <c r="AD336" t="s">
        <v>141</v>
      </c>
      <c r="AE336" t="str">
        <f>IF(B336&gt;0,IF(B336&gt;0,(IF(B336&lt;&gt;'PLAN SEMANAL'!$A$2,BLTOTAL!AA336,""))),"")</f>
        <v>PERFORACIO</v>
      </c>
      <c r="AF336" t="str">
        <f>IF(AH336="Completo","Completo",IF(IF(B336&gt;0,_xlfn.XLOOKUP(B336,'Detalle reservas completas fesa'!K:K,'Detalle reservas completas fesa'!Q:Q,_xlfn.XLOOKUP(B336,'MB25'!L:L,'MB25'!Q:Q,"Incompleto")),"")="PENDIENTE","Incompleto",IF(B336&gt;0,_xlfn.XLOOKUP(B336,'Detalle reservas completas fesa'!K:K,'Detalle reservas completas fesa'!Q:Q,IF(AD336="SIN MATERIAL","Completo",IF(AD336="COMPLETO","Completo","Incompleto"))))))</f>
        <v>Incompleto</v>
      </c>
      <c r="AG336">
        <f>IF(B336&gt;0,_xlfn.XLOOKUP(B336,IW49BLTOTAL!A:A,IW49BLTOTAL!H:H),"")</f>
        <v>8</v>
      </c>
      <c r="AH336" t="str">
        <f>IF(IFERROR(_xlfn.XLOOKUP(B336,'Detalle custodia'!B:B,'Detalle custodia'!O:O),"")="custodia","Completo","")</f>
        <v/>
      </c>
    </row>
    <row r="337" spans="1:34" x14ac:dyDescent="0.35">
      <c r="A337" t="s">
        <v>236</v>
      </c>
      <c r="B337">
        <v>6614227</v>
      </c>
      <c r="C337" t="s">
        <v>129</v>
      </c>
      <c r="D337" t="s">
        <v>6105</v>
      </c>
      <c r="E337" t="s">
        <v>310</v>
      </c>
      <c r="F337" t="s">
        <v>133</v>
      </c>
      <c r="G337" t="s">
        <v>192</v>
      </c>
      <c r="H337" s="16">
        <v>45839</v>
      </c>
      <c r="I337" s="16">
        <v>45869</v>
      </c>
      <c r="J337" t="s">
        <v>3476</v>
      </c>
      <c r="K337">
        <v>1215152</v>
      </c>
      <c r="L337" t="s">
        <v>283</v>
      </c>
      <c r="O337">
        <v>10014629</v>
      </c>
      <c r="P337" t="s">
        <v>236</v>
      </c>
      <c r="Q337">
        <v>10856.4</v>
      </c>
      <c r="R337" t="s">
        <v>308</v>
      </c>
      <c r="S337" t="s">
        <v>3901</v>
      </c>
      <c r="T337">
        <v>11606269</v>
      </c>
      <c r="U337" s="16">
        <v>45823</v>
      </c>
      <c r="V337" s="16">
        <v>45839</v>
      </c>
      <c r="W337" s="16">
        <v>45835</v>
      </c>
      <c r="X337">
        <v>10856.4</v>
      </c>
      <c r="Y337">
        <v>1290900</v>
      </c>
      <c r="Z337" t="s">
        <v>1568</v>
      </c>
      <c r="AA337" t="s">
        <v>246</v>
      </c>
      <c r="AB337" t="s">
        <v>121</v>
      </c>
      <c r="AC337" t="s">
        <v>255</v>
      </c>
      <c r="AD337" t="s">
        <v>135</v>
      </c>
      <c r="AE337" t="str">
        <f>IF(B337&gt;0,IF(B337&gt;0,(IF(B337&lt;&gt;'PLAN SEMANAL'!$A$2,BLTOTAL!AA337,""))),"")</f>
        <v>AUXILIAR</v>
      </c>
      <c r="AF337" t="str">
        <f>IF(AH337="Completo","Completo",IF(IF(B337&gt;0,_xlfn.XLOOKUP(B337,'Detalle reservas completas fesa'!K:K,'Detalle reservas completas fesa'!Q:Q,_xlfn.XLOOKUP(B337,'MB25'!L:L,'MB25'!Q:Q,"Incompleto")),"")="PENDIENTE","Incompleto",IF(B337&gt;0,_xlfn.XLOOKUP(B337,'Detalle reservas completas fesa'!K:K,'Detalle reservas completas fesa'!Q:Q,IF(AD337="SIN MATERIAL","Completo",IF(AD337="COMPLETO","Completo","Incompleto"))))))</f>
        <v>Incompleto</v>
      </c>
      <c r="AG337">
        <f>IF(B337&gt;0,_xlfn.XLOOKUP(B337,IW49BLTOTAL!A:A,IW49BLTOTAL!H:H),"")</f>
        <v>6</v>
      </c>
      <c r="AH337" t="str">
        <f>IF(IFERROR(_xlfn.XLOOKUP(B337,'Detalle custodia'!B:B,'Detalle custodia'!O:O),"")="custodia","Completo","")</f>
        <v/>
      </c>
    </row>
    <row r="338" spans="1:34" x14ac:dyDescent="0.35">
      <c r="A338" t="s">
        <v>173</v>
      </c>
      <c r="B338">
        <v>6614166</v>
      </c>
      <c r="C338" t="s">
        <v>123</v>
      </c>
      <c r="D338" t="s">
        <v>6150</v>
      </c>
      <c r="E338" t="s">
        <v>310</v>
      </c>
      <c r="F338" t="s">
        <v>133</v>
      </c>
      <c r="G338" t="s">
        <v>132</v>
      </c>
      <c r="H338" s="16">
        <v>45889</v>
      </c>
      <c r="I338" s="16">
        <v>45889</v>
      </c>
      <c r="J338" t="s">
        <v>856</v>
      </c>
      <c r="K338">
        <v>1210101</v>
      </c>
      <c r="L338" t="s">
        <v>341</v>
      </c>
      <c r="O338">
        <v>10014656</v>
      </c>
      <c r="P338" t="s">
        <v>173</v>
      </c>
      <c r="Q338">
        <v>0</v>
      </c>
      <c r="R338" t="s">
        <v>296</v>
      </c>
      <c r="S338" t="s">
        <v>296</v>
      </c>
      <c r="T338">
        <v>11603942</v>
      </c>
      <c r="U338" s="16">
        <v>45823</v>
      </c>
      <c r="V338" s="16">
        <v>45889</v>
      </c>
      <c r="W338" s="16">
        <v>45848</v>
      </c>
      <c r="X338">
        <v>0</v>
      </c>
      <c r="Y338">
        <v>1290900</v>
      </c>
      <c r="Z338" t="s">
        <v>1568</v>
      </c>
      <c r="AA338" t="s">
        <v>248</v>
      </c>
      <c r="AB338" t="s">
        <v>121</v>
      </c>
      <c r="AC338" t="s">
        <v>255</v>
      </c>
      <c r="AD338" t="s">
        <v>141</v>
      </c>
      <c r="AE338" t="str">
        <f>IF(B338&gt;0,IF(B338&gt;0,(IF(B338&lt;&gt;'PLAN SEMANAL'!$A$2,BLTOTAL!AA338,""))),"")</f>
        <v>PERFORACIO</v>
      </c>
      <c r="AF338" t="str">
        <f>IF(AH338="Completo","Completo",IF(IF(B338&gt;0,_xlfn.XLOOKUP(B338,'Detalle reservas completas fesa'!K:K,'Detalle reservas completas fesa'!Q:Q,_xlfn.XLOOKUP(B338,'MB25'!L:L,'MB25'!Q:Q,"Incompleto")),"")="PENDIENTE","Incompleto",IF(B338&gt;0,_xlfn.XLOOKUP(B338,'Detalle reservas completas fesa'!K:K,'Detalle reservas completas fesa'!Q:Q,IF(AD338="SIN MATERIAL","Completo",IF(AD338="COMPLETO","Completo","Incompleto"))))))</f>
        <v>Incompleto</v>
      </c>
      <c r="AG338">
        <f>IF(B338&gt;0,_xlfn.XLOOKUP(B338,IW49BLTOTAL!A:A,IW49BLTOTAL!H:H),"")</f>
        <v>3</v>
      </c>
      <c r="AH338" t="str">
        <f>IF(IFERROR(_xlfn.XLOOKUP(B338,'Detalle custodia'!B:B,'Detalle custodia'!O:O),"")="custodia","Completo","")</f>
        <v/>
      </c>
    </row>
    <row r="339" spans="1:34" x14ac:dyDescent="0.35">
      <c r="A339" t="s">
        <v>126</v>
      </c>
      <c r="B339">
        <v>6614122</v>
      </c>
      <c r="C339" t="s">
        <v>123</v>
      </c>
      <c r="D339" t="s">
        <v>6151</v>
      </c>
      <c r="E339" t="s">
        <v>310</v>
      </c>
      <c r="F339" t="s">
        <v>259</v>
      </c>
      <c r="G339" t="s">
        <v>142</v>
      </c>
      <c r="H339" s="16">
        <v>45852</v>
      </c>
      <c r="I339" s="16">
        <v>45858</v>
      </c>
      <c r="J339" t="s">
        <v>5407</v>
      </c>
      <c r="K339">
        <v>1210101</v>
      </c>
      <c r="L339" t="s">
        <v>391</v>
      </c>
      <c r="O339">
        <v>10014657</v>
      </c>
      <c r="P339" t="s">
        <v>126</v>
      </c>
      <c r="Q339">
        <v>0</v>
      </c>
      <c r="R339" t="s">
        <v>296</v>
      </c>
      <c r="S339" t="s">
        <v>343</v>
      </c>
      <c r="T339">
        <v>11596695</v>
      </c>
      <c r="U339" s="16">
        <v>45822</v>
      </c>
      <c r="V339" s="16">
        <v>45852</v>
      </c>
      <c r="W339" s="16">
        <v>45851</v>
      </c>
      <c r="X339">
        <v>0</v>
      </c>
      <c r="Y339">
        <v>1290900</v>
      </c>
      <c r="Z339" t="s">
        <v>1568</v>
      </c>
      <c r="AA339" t="s">
        <v>248</v>
      </c>
      <c r="AB339" t="s">
        <v>121</v>
      </c>
      <c r="AC339" t="s">
        <v>255</v>
      </c>
      <c r="AD339" t="s">
        <v>141</v>
      </c>
      <c r="AE339" t="str">
        <f>IF(B339&gt;0,IF(B339&gt;0,(IF(B339&lt;&gt;'PLAN SEMANAL'!$A$2,BLTOTAL!AA339,""))),"")</f>
        <v>PERFORACIO</v>
      </c>
      <c r="AF339" t="str">
        <f>IF(AH339="Completo","Completo",IF(IF(B339&gt;0,_xlfn.XLOOKUP(B339,'Detalle reservas completas fesa'!K:K,'Detalle reservas completas fesa'!Q:Q,_xlfn.XLOOKUP(B339,'MB25'!L:L,'MB25'!Q:Q,"Incompleto")),"")="PENDIENTE","Incompleto",IF(B339&gt;0,_xlfn.XLOOKUP(B339,'Detalle reservas completas fesa'!K:K,'Detalle reservas completas fesa'!Q:Q,IF(AD339="SIN MATERIAL","Completo",IF(AD339="COMPLETO","Completo","Incompleto"))))))</f>
        <v>Incompleto</v>
      </c>
      <c r="AG339">
        <f>IF(B339&gt;0,_xlfn.XLOOKUP(B339,IW49BLTOTAL!A:A,IW49BLTOTAL!H:H),"")</f>
        <v>8</v>
      </c>
      <c r="AH339" t="str">
        <f>IF(IFERROR(_xlfn.XLOOKUP(B339,'Detalle custodia'!B:B,'Detalle custodia'!O:O),"")="custodia","Completo","")</f>
        <v/>
      </c>
    </row>
    <row r="340" spans="1:34" x14ac:dyDescent="0.35">
      <c r="A340" t="s">
        <v>134</v>
      </c>
      <c r="B340">
        <v>6614078</v>
      </c>
      <c r="C340" t="s">
        <v>123</v>
      </c>
      <c r="D340" t="s">
        <v>6152</v>
      </c>
      <c r="E340" t="s">
        <v>310</v>
      </c>
      <c r="F340" t="s">
        <v>133</v>
      </c>
      <c r="G340" t="s">
        <v>132</v>
      </c>
      <c r="H340" s="16">
        <v>45889</v>
      </c>
      <c r="I340" s="16">
        <v>45889</v>
      </c>
      <c r="J340" t="s">
        <v>856</v>
      </c>
      <c r="K340">
        <v>1210101</v>
      </c>
      <c r="L340" t="s">
        <v>271</v>
      </c>
      <c r="O340">
        <v>10014658</v>
      </c>
      <c r="P340" t="s">
        <v>134</v>
      </c>
      <c r="Q340">
        <v>0</v>
      </c>
      <c r="R340" t="s">
        <v>296</v>
      </c>
      <c r="S340" t="s">
        <v>296</v>
      </c>
      <c r="T340">
        <v>11603817</v>
      </c>
      <c r="U340" s="16">
        <v>45822</v>
      </c>
      <c r="V340" s="16">
        <v>45889</v>
      </c>
      <c r="W340" s="16">
        <v>45848</v>
      </c>
      <c r="X340">
        <v>0</v>
      </c>
      <c r="Y340">
        <v>1290900</v>
      </c>
      <c r="Z340" t="s">
        <v>1568</v>
      </c>
      <c r="AA340" t="s">
        <v>248</v>
      </c>
      <c r="AB340" t="s">
        <v>121</v>
      </c>
      <c r="AC340" t="s">
        <v>255</v>
      </c>
      <c r="AD340" t="s">
        <v>141</v>
      </c>
      <c r="AE340" t="str">
        <f>IF(B340&gt;0,IF(B340&gt;0,(IF(B340&lt;&gt;'PLAN SEMANAL'!$A$2,BLTOTAL!AA340,""))),"")</f>
        <v>PERFORACIO</v>
      </c>
      <c r="AF340" t="str">
        <f>IF(AH340="Completo","Completo",IF(IF(B340&gt;0,_xlfn.XLOOKUP(B340,'Detalle reservas completas fesa'!K:K,'Detalle reservas completas fesa'!Q:Q,_xlfn.XLOOKUP(B340,'MB25'!L:L,'MB25'!Q:Q,"Incompleto")),"")="PENDIENTE","Incompleto",IF(B340&gt;0,_xlfn.XLOOKUP(B340,'Detalle reservas completas fesa'!K:K,'Detalle reservas completas fesa'!Q:Q,IF(AD340="SIN MATERIAL","Completo",IF(AD340="COMPLETO","Completo","Incompleto"))))))</f>
        <v>Incompleto</v>
      </c>
      <c r="AG340">
        <f>IF(B340&gt;0,_xlfn.XLOOKUP(B340,IW49BLTOTAL!A:A,IW49BLTOTAL!H:H),"")</f>
        <v>3</v>
      </c>
      <c r="AH340" t="str">
        <f>IF(IFERROR(_xlfn.XLOOKUP(B340,'Detalle custodia'!B:B,'Detalle custodia'!O:O),"")="custodia","Completo","")</f>
        <v/>
      </c>
    </row>
    <row r="341" spans="1:34" x14ac:dyDescent="0.35">
      <c r="A341" t="s">
        <v>219</v>
      </c>
      <c r="B341">
        <v>6614033</v>
      </c>
      <c r="C341" t="s">
        <v>129</v>
      </c>
      <c r="D341" t="s">
        <v>6153</v>
      </c>
      <c r="E341" t="s">
        <v>310</v>
      </c>
      <c r="F341" t="s">
        <v>133</v>
      </c>
      <c r="G341" t="s">
        <v>132</v>
      </c>
      <c r="H341" s="16">
        <v>45899</v>
      </c>
      <c r="I341" s="16">
        <v>45899</v>
      </c>
      <c r="J341" t="s">
        <v>856</v>
      </c>
      <c r="K341">
        <v>1213130</v>
      </c>
      <c r="L341" t="s">
        <v>292</v>
      </c>
      <c r="O341">
        <v>10017586</v>
      </c>
      <c r="P341" t="s">
        <v>219</v>
      </c>
      <c r="Q341">
        <v>0</v>
      </c>
      <c r="R341" t="s">
        <v>3901</v>
      </c>
      <c r="S341" t="s">
        <v>342</v>
      </c>
      <c r="T341">
        <v>11591188</v>
      </c>
      <c r="U341" s="16">
        <v>45822</v>
      </c>
      <c r="V341" s="16">
        <v>45899</v>
      </c>
      <c r="W341" s="16">
        <v>45822</v>
      </c>
      <c r="X341">
        <v>0</v>
      </c>
      <c r="Y341">
        <v>1290900</v>
      </c>
      <c r="Z341" t="s">
        <v>1568</v>
      </c>
      <c r="AA341" t="s">
        <v>245</v>
      </c>
      <c r="AB341" t="s">
        <v>121</v>
      </c>
      <c r="AC341" t="s">
        <v>255</v>
      </c>
      <c r="AD341" t="s">
        <v>141</v>
      </c>
      <c r="AE341" t="str">
        <f>IF(B341&gt;0,IF(B341&gt;0,(IF(B341&lt;&gt;'PLAN SEMANAL'!$A$2,BLTOTAL!AA341,""))),"")</f>
        <v>ACARREO</v>
      </c>
      <c r="AF341" t="str">
        <f>IF(AH341="Completo","Completo",IF(IF(B341&gt;0,_xlfn.XLOOKUP(B341,'Detalle reservas completas fesa'!K:K,'Detalle reservas completas fesa'!Q:Q,_xlfn.XLOOKUP(B341,'MB25'!L:L,'MB25'!Q:Q,"Incompleto")),"")="PENDIENTE","Incompleto",IF(B341&gt;0,_xlfn.XLOOKUP(B341,'Detalle reservas completas fesa'!K:K,'Detalle reservas completas fesa'!Q:Q,IF(AD341="SIN MATERIAL","Completo",IF(AD341="COMPLETO","Completo","Incompleto"))))))</f>
        <v>Incompleto</v>
      </c>
      <c r="AG341">
        <f>IF(B341&gt;0,_xlfn.XLOOKUP(B341,IW49BLTOTAL!A:A,IW49BLTOTAL!H:H),"")</f>
        <v>6</v>
      </c>
      <c r="AH341" t="str">
        <f>IF(IFERROR(_xlfn.XLOOKUP(B341,'Detalle custodia'!B:B,'Detalle custodia'!O:O),"")="custodia","Completo","")</f>
        <v/>
      </c>
    </row>
    <row r="342" spans="1:34" x14ac:dyDescent="0.35">
      <c r="A342" t="s">
        <v>219</v>
      </c>
      <c r="B342">
        <v>6614032</v>
      </c>
      <c r="C342" t="s">
        <v>129</v>
      </c>
      <c r="D342" t="s">
        <v>3353</v>
      </c>
      <c r="E342" t="s">
        <v>310</v>
      </c>
      <c r="F342" t="s">
        <v>133</v>
      </c>
      <c r="G342" t="s">
        <v>132</v>
      </c>
      <c r="H342" s="16">
        <v>45899</v>
      </c>
      <c r="I342" s="16">
        <v>45899</v>
      </c>
      <c r="J342" t="s">
        <v>856</v>
      </c>
      <c r="K342">
        <v>1213130</v>
      </c>
      <c r="L342" t="s">
        <v>292</v>
      </c>
      <c r="O342">
        <v>10017586</v>
      </c>
      <c r="P342" t="s">
        <v>219</v>
      </c>
      <c r="Q342">
        <v>0</v>
      </c>
      <c r="R342" t="s">
        <v>3901</v>
      </c>
      <c r="S342" t="s">
        <v>342</v>
      </c>
      <c r="T342">
        <v>11573939</v>
      </c>
      <c r="U342" s="16">
        <v>45822</v>
      </c>
      <c r="V342" s="16">
        <v>45899</v>
      </c>
      <c r="W342" s="16">
        <v>45822</v>
      </c>
      <c r="X342">
        <v>0</v>
      </c>
      <c r="Y342">
        <v>1290900</v>
      </c>
      <c r="Z342" t="s">
        <v>1568</v>
      </c>
      <c r="AA342" t="s">
        <v>245</v>
      </c>
      <c r="AB342" t="s">
        <v>121</v>
      </c>
      <c r="AC342" t="s">
        <v>255</v>
      </c>
      <c r="AD342" t="s">
        <v>141</v>
      </c>
      <c r="AE342" t="str">
        <f>IF(B342&gt;0,IF(B342&gt;0,(IF(B342&lt;&gt;'PLAN SEMANAL'!$A$2,BLTOTAL!AA342,""))),"")</f>
        <v>ACARREO</v>
      </c>
      <c r="AF342" t="str">
        <f>IF(AH342="Completo","Completo",IF(IF(B342&gt;0,_xlfn.XLOOKUP(B342,'Detalle reservas completas fesa'!K:K,'Detalle reservas completas fesa'!Q:Q,_xlfn.XLOOKUP(B342,'MB25'!L:L,'MB25'!Q:Q,"Incompleto")),"")="PENDIENTE","Incompleto",IF(B342&gt;0,_xlfn.XLOOKUP(B342,'Detalle reservas completas fesa'!K:K,'Detalle reservas completas fesa'!Q:Q,IF(AD342="SIN MATERIAL","Completo",IF(AD342="COMPLETO","Completo","Incompleto"))))))</f>
        <v>Incompleto</v>
      </c>
      <c r="AG342">
        <f>IF(B342&gt;0,_xlfn.XLOOKUP(B342,IW49BLTOTAL!A:A,IW49BLTOTAL!H:H),"")</f>
        <v>1</v>
      </c>
      <c r="AH342" t="str">
        <f>IF(IFERROR(_xlfn.XLOOKUP(B342,'Detalle custodia'!B:B,'Detalle custodia'!O:O),"")="custodia","Completo","")</f>
        <v/>
      </c>
    </row>
    <row r="343" spans="1:34" x14ac:dyDescent="0.35">
      <c r="A343" t="s">
        <v>178</v>
      </c>
      <c r="B343">
        <v>6614031</v>
      </c>
      <c r="C343" t="s">
        <v>129</v>
      </c>
      <c r="D343" t="s">
        <v>6154</v>
      </c>
      <c r="E343" t="s">
        <v>310</v>
      </c>
      <c r="F343" t="s">
        <v>133</v>
      </c>
      <c r="G343" t="s">
        <v>147</v>
      </c>
      <c r="H343" s="16">
        <v>45853</v>
      </c>
      <c r="I343" s="16">
        <v>45853</v>
      </c>
      <c r="J343" t="s">
        <v>856</v>
      </c>
      <c r="K343">
        <v>1215154</v>
      </c>
      <c r="L343" t="s">
        <v>392</v>
      </c>
      <c r="O343">
        <v>10014644</v>
      </c>
      <c r="P343" t="s">
        <v>178</v>
      </c>
      <c r="Q343">
        <v>0</v>
      </c>
      <c r="R343" t="s">
        <v>3901</v>
      </c>
      <c r="S343" t="s">
        <v>329</v>
      </c>
      <c r="T343">
        <v>11591328</v>
      </c>
      <c r="U343" s="16">
        <v>45822</v>
      </c>
      <c r="V343" s="16">
        <v>45853</v>
      </c>
      <c r="W343" s="16">
        <v>45825</v>
      </c>
      <c r="X343">
        <v>0</v>
      </c>
      <c r="Y343">
        <v>1290900</v>
      </c>
      <c r="Z343" t="s">
        <v>1568</v>
      </c>
      <c r="AA343" t="s">
        <v>246</v>
      </c>
      <c r="AB343" t="s">
        <v>121</v>
      </c>
      <c r="AC343" t="s">
        <v>255</v>
      </c>
      <c r="AD343" t="s">
        <v>141</v>
      </c>
      <c r="AE343" t="str">
        <f>IF(B343&gt;0,IF(B343&gt;0,(IF(B343&lt;&gt;'PLAN SEMANAL'!$A$2,BLTOTAL!AA343,""))),"")</f>
        <v>AUXILIAR</v>
      </c>
      <c r="AF343" t="str">
        <f>IF(AH343="Completo","Completo",IF(IF(B343&gt;0,_xlfn.XLOOKUP(B343,'Detalle reservas completas fesa'!K:K,'Detalle reservas completas fesa'!Q:Q,_xlfn.XLOOKUP(B343,'MB25'!L:L,'MB25'!Q:Q,"Incompleto")),"")="PENDIENTE","Incompleto",IF(B343&gt;0,_xlfn.XLOOKUP(B343,'Detalle reservas completas fesa'!K:K,'Detalle reservas completas fesa'!Q:Q,IF(AD343="SIN MATERIAL","Completo",IF(AD343="COMPLETO","Completo","Incompleto"))))))</f>
        <v>Incompleto</v>
      </c>
      <c r="AG343">
        <f>IF(B343&gt;0,_xlfn.XLOOKUP(B343,IW49BLTOTAL!A:A,IW49BLTOTAL!H:H),"")</f>
        <v>2</v>
      </c>
      <c r="AH343" t="str">
        <f>IF(IFERROR(_xlfn.XLOOKUP(B343,'Detalle custodia'!B:B,'Detalle custodia'!O:O),"")="custodia","Completo","")</f>
        <v/>
      </c>
    </row>
    <row r="344" spans="1:34" x14ac:dyDescent="0.35">
      <c r="A344" t="s">
        <v>178</v>
      </c>
      <c r="B344">
        <v>6614013</v>
      </c>
      <c r="C344" t="s">
        <v>129</v>
      </c>
      <c r="D344" t="s">
        <v>6155</v>
      </c>
      <c r="E344" t="s">
        <v>310</v>
      </c>
      <c r="F344" t="s">
        <v>133</v>
      </c>
      <c r="G344" t="s">
        <v>147</v>
      </c>
      <c r="H344" s="16">
        <v>45853</v>
      </c>
      <c r="I344" s="16">
        <v>45853</v>
      </c>
      <c r="J344" t="s">
        <v>856</v>
      </c>
      <c r="K344">
        <v>1215154</v>
      </c>
      <c r="L344" t="s">
        <v>392</v>
      </c>
      <c r="O344">
        <v>10014644</v>
      </c>
      <c r="P344" t="s">
        <v>178</v>
      </c>
      <c r="Q344">
        <v>0</v>
      </c>
      <c r="R344" t="s">
        <v>3901</v>
      </c>
      <c r="S344" t="s">
        <v>329</v>
      </c>
      <c r="T344">
        <v>11591325</v>
      </c>
      <c r="U344" s="16">
        <v>45822</v>
      </c>
      <c r="V344" s="16">
        <v>45853</v>
      </c>
      <c r="W344" s="16">
        <v>45825</v>
      </c>
      <c r="X344">
        <v>0</v>
      </c>
      <c r="Y344">
        <v>1290900</v>
      </c>
      <c r="Z344" t="s">
        <v>1568</v>
      </c>
      <c r="AA344" t="s">
        <v>246</v>
      </c>
      <c r="AB344" t="s">
        <v>121</v>
      </c>
      <c r="AC344" t="s">
        <v>255</v>
      </c>
      <c r="AD344" t="s">
        <v>141</v>
      </c>
      <c r="AE344" t="str">
        <f>IF(B344&gt;0,IF(B344&gt;0,(IF(B344&lt;&gt;'PLAN SEMANAL'!$A$2,BLTOTAL!AA344,""))),"")</f>
        <v>AUXILIAR</v>
      </c>
      <c r="AF344" t="str">
        <f>IF(AH344="Completo","Completo",IF(IF(B344&gt;0,_xlfn.XLOOKUP(B344,'Detalle reservas completas fesa'!K:K,'Detalle reservas completas fesa'!Q:Q,_xlfn.XLOOKUP(B344,'MB25'!L:L,'MB25'!Q:Q,"Incompleto")),"")="PENDIENTE","Incompleto",IF(B344&gt;0,_xlfn.XLOOKUP(B344,'Detalle reservas completas fesa'!K:K,'Detalle reservas completas fesa'!Q:Q,IF(AD344="SIN MATERIAL","Completo",IF(AD344="COMPLETO","Completo","Incompleto"))))))</f>
        <v>Incompleto</v>
      </c>
      <c r="AG344">
        <f>IF(B344&gt;0,_xlfn.XLOOKUP(B344,IW49BLTOTAL!A:A,IW49BLTOTAL!H:H),"")</f>
        <v>4</v>
      </c>
      <c r="AH344" t="str">
        <f>IF(IFERROR(_xlfn.XLOOKUP(B344,'Detalle custodia'!B:B,'Detalle custodia'!O:O),"")="custodia","Completo","")</f>
        <v/>
      </c>
    </row>
    <row r="345" spans="1:34" x14ac:dyDescent="0.35">
      <c r="A345" t="s">
        <v>178</v>
      </c>
      <c r="B345">
        <v>6614012</v>
      </c>
      <c r="C345" t="s">
        <v>129</v>
      </c>
      <c r="D345" t="s">
        <v>6156</v>
      </c>
      <c r="E345" t="s">
        <v>310</v>
      </c>
      <c r="F345" t="s">
        <v>133</v>
      </c>
      <c r="G345" t="s">
        <v>147</v>
      </c>
      <c r="H345" s="16">
        <v>45853</v>
      </c>
      <c r="I345" s="16">
        <v>45853</v>
      </c>
      <c r="J345" t="s">
        <v>856</v>
      </c>
      <c r="K345">
        <v>1215154</v>
      </c>
      <c r="L345" t="s">
        <v>392</v>
      </c>
      <c r="O345">
        <v>10014644</v>
      </c>
      <c r="P345" t="s">
        <v>178</v>
      </c>
      <c r="Q345">
        <v>0</v>
      </c>
      <c r="R345" t="s">
        <v>3901</v>
      </c>
      <c r="S345" t="s">
        <v>329</v>
      </c>
      <c r="T345">
        <v>11591296</v>
      </c>
      <c r="U345" s="16">
        <v>45822</v>
      </c>
      <c r="V345" s="16">
        <v>45853</v>
      </c>
      <c r="W345" s="16">
        <v>45825</v>
      </c>
      <c r="X345">
        <v>0</v>
      </c>
      <c r="Y345">
        <v>1290900</v>
      </c>
      <c r="Z345" t="s">
        <v>1568</v>
      </c>
      <c r="AA345" t="s">
        <v>246</v>
      </c>
      <c r="AB345" t="s">
        <v>121</v>
      </c>
      <c r="AC345" t="s">
        <v>255</v>
      </c>
      <c r="AD345" t="s">
        <v>141</v>
      </c>
      <c r="AE345" t="str">
        <f>IF(B345&gt;0,IF(B345&gt;0,(IF(B345&lt;&gt;'PLAN SEMANAL'!$A$2,BLTOTAL!AA345,""))),"")</f>
        <v>AUXILIAR</v>
      </c>
      <c r="AF345" t="str">
        <f>IF(AH345="Completo","Completo",IF(IF(B345&gt;0,_xlfn.XLOOKUP(B345,'Detalle reservas completas fesa'!K:K,'Detalle reservas completas fesa'!Q:Q,_xlfn.XLOOKUP(B345,'MB25'!L:L,'MB25'!Q:Q,"Incompleto")),"")="PENDIENTE","Incompleto",IF(B345&gt;0,_xlfn.XLOOKUP(B345,'Detalle reservas completas fesa'!K:K,'Detalle reservas completas fesa'!Q:Q,IF(AD345="SIN MATERIAL","Completo",IF(AD345="COMPLETO","Completo","Incompleto"))))))</f>
        <v>Incompleto</v>
      </c>
      <c r="AG345">
        <f>IF(B345&gt;0,_xlfn.XLOOKUP(B345,IW49BLTOTAL!A:A,IW49BLTOTAL!H:H),"")</f>
        <v>1</v>
      </c>
      <c r="AH345" t="str">
        <f>IF(IFERROR(_xlfn.XLOOKUP(B345,'Detalle custodia'!B:B,'Detalle custodia'!O:O),"")="custodia","Completo","")</f>
        <v/>
      </c>
    </row>
    <row r="346" spans="1:34" x14ac:dyDescent="0.35">
      <c r="A346" t="s">
        <v>178</v>
      </c>
      <c r="B346">
        <v>6614008</v>
      </c>
      <c r="C346" t="s">
        <v>129</v>
      </c>
      <c r="D346" t="s">
        <v>6157</v>
      </c>
      <c r="E346" t="s">
        <v>310</v>
      </c>
      <c r="F346" t="s">
        <v>133</v>
      </c>
      <c r="G346" t="s">
        <v>132</v>
      </c>
      <c r="H346" s="16">
        <v>45839</v>
      </c>
      <c r="I346" s="16">
        <v>45869</v>
      </c>
      <c r="J346" t="s">
        <v>3476</v>
      </c>
      <c r="K346">
        <v>1215154</v>
      </c>
      <c r="L346" t="s">
        <v>392</v>
      </c>
      <c r="O346">
        <v>10014644</v>
      </c>
      <c r="P346" t="s">
        <v>178</v>
      </c>
      <c r="Q346">
        <v>0</v>
      </c>
      <c r="R346" t="s">
        <v>3901</v>
      </c>
      <c r="S346" t="s">
        <v>3901</v>
      </c>
      <c r="T346">
        <v>11581859</v>
      </c>
      <c r="U346" s="16">
        <v>45822</v>
      </c>
      <c r="V346" s="16">
        <v>45839</v>
      </c>
      <c r="W346" s="16">
        <v>45835</v>
      </c>
      <c r="X346">
        <v>0</v>
      </c>
      <c r="Y346">
        <v>1290900</v>
      </c>
      <c r="Z346" t="s">
        <v>1568</v>
      </c>
      <c r="AA346" t="s">
        <v>246</v>
      </c>
      <c r="AB346" t="s">
        <v>121</v>
      </c>
      <c r="AC346" t="s">
        <v>255</v>
      </c>
      <c r="AD346" t="s">
        <v>122</v>
      </c>
      <c r="AE346" t="str">
        <f>IF(B346&gt;0,IF(B346&gt;0,(IF(B346&lt;&gt;'PLAN SEMANAL'!$A$2,BLTOTAL!AA346,""))),"")</f>
        <v>AUXILIAR</v>
      </c>
      <c r="AF346" t="str">
        <f>IF(AH346="Completo","Completo",IF(IF(B346&gt;0,_xlfn.XLOOKUP(B346,'Detalle reservas completas fesa'!K:K,'Detalle reservas completas fesa'!Q:Q,_xlfn.XLOOKUP(B346,'MB25'!L:L,'MB25'!Q:Q,"Incompleto")),"")="PENDIENTE","Incompleto",IF(B346&gt;0,_xlfn.XLOOKUP(B346,'Detalle reservas completas fesa'!K:K,'Detalle reservas completas fesa'!Q:Q,IF(AD346="SIN MATERIAL","Completo",IF(AD346="COMPLETO","Completo","Incompleto"))))))</f>
        <v>Completo</v>
      </c>
      <c r="AG346">
        <f>IF(B346&gt;0,_xlfn.XLOOKUP(B346,IW49BLTOTAL!A:A,IW49BLTOTAL!H:H),"")</f>
        <v>1</v>
      </c>
      <c r="AH346" t="str">
        <f>IF(IFERROR(_xlfn.XLOOKUP(B346,'Detalle custodia'!B:B,'Detalle custodia'!O:O),"")="custodia","Completo","")</f>
        <v/>
      </c>
    </row>
    <row r="347" spans="1:34" x14ac:dyDescent="0.35">
      <c r="A347" t="s">
        <v>187</v>
      </c>
      <c r="B347">
        <v>6614006</v>
      </c>
      <c r="C347" t="s">
        <v>129</v>
      </c>
      <c r="D347" t="s">
        <v>6158</v>
      </c>
      <c r="E347" t="s">
        <v>310</v>
      </c>
      <c r="F347" t="s">
        <v>133</v>
      </c>
      <c r="G347" t="s">
        <v>147</v>
      </c>
      <c r="H347" s="16">
        <v>45853</v>
      </c>
      <c r="I347" s="16">
        <v>45853</v>
      </c>
      <c r="J347" t="s">
        <v>856</v>
      </c>
      <c r="K347">
        <v>1215154</v>
      </c>
      <c r="L347" t="s">
        <v>328</v>
      </c>
      <c r="O347">
        <v>10014643</v>
      </c>
      <c r="P347" t="s">
        <v>187</v>
      </c>
      <c r="Q347">
        <v>0</v>
      </c>
      <c r="R347" t="s">
        <v>3901</v>
      </c>
      <c r="S347" t="s">
        <v>329</v>
      </c>
      <c r="T347">
        <v>11581210</v>
      </c>
      <c r="U347" s="16">
        <v>45822</v>
      </c>
      <c r="V347" s="16">
        <v>45853</v>
      </c>
      <c r="W347" s="16">
        <v>45825</v>
      </c>
      <c r="X347">
        <v>0</v>
      </c>
      <c r="Y347">
        <v>1290900</v>
      </c>
      <c r="Z347" t="s">
        <v>1568</v>
      </c>
      <c r="AA347" t="s">
        <v>246</v>
      </c>
      <c r="AB347" t="s">
        <v>121</v>
      </c>
      <c r="AC347" t="s">
        <v>255</v>
      </c>
      <c r="AD347" t="s">
        <v>141</v>
      </c>
      <c r="AE347" t="str">
        <f>IF(B347&gt;0,IF(B347&gt;0,(IF(B347&lt;&gt;'PLAN SEMANAL'!$A$2,BLTOTAL!AA347,""))),"")</f>
        <v>AUXILIAR</v>
      </c>
      <c r="AF347" t="str">
        <f>IF(AH347="Completo","Completo",IF(IF(B347&gt;0,_xlfn.XLOOKUP(B347,'Detalle reservas completas fesa'!K:K,'Detalle reservas completas fesa'!Q:Q,_xlfn.XLOOKUP(B347,'MB25'!L:L,'MB25'!Q:Q,"Incompleto")),"")="PENDIENTE","Incompleto",IF(B347&gt;0,_xlfn.XLOOKUP(B347,'Detalle reservas completas fesa'!K:K,'Detalle reservas completas fesa'!Q:Q,IF(AD347="SIN MATERIAL","Completo",IF(AD347="COMPLETO","Completo","Incompleto"))))))</f>
        <v>Incompleto</v>
      </c>
      <c r="AG347">
        <f>IF(B347&gt;0,_xlfn.XLOOKUP(B347,IW49BLTOTAL!A:A,IW49BLTOTAL!H:H),"")</f>
        <v>16</v>
      </c>
      <c r="AH347" t="str">
        <f>IF(IFERROR(_xlfn.XLOOKUP(B347,'Detalle custodia'!B:B,'Detalle custodia'!O:O),"")="custodia","Completo","")</f>
        <v/>
      </c>
    </row>
    <row r="348" spans="1:34" x14ac:dyDescent="0.35">
      <c r="A348" t="s">
        <v>332</v>
      </c>
      <c r="B348">
        <v>6614004</v>
      </c>
      <c r="C348" t="s">
        <v>129</v>
      </c>
      <c r="D348" t="s">
        <v>6159</v>
      </c>
      <c r="E348" t="s">
        <v>310</v>
      </c>
      <c r="F348" t="s">
        <v>133</v>
      </c>
      <c r="G348" t="s">
        <v>132</v>
      </c>
      <c r="H348" s="16">
        <v>45839</v>
      </c>
      <c r="I348" s="16">
        <v>45869</v>
      </c>
      <c r="J348" t="s">
        <v>856</v>
      </c>
      <c r="K348">
        <v>1215150</v>
      </c>
      <c r="L348" t="s">
        <v>333</v>
      </c>
      <c r="O348">
        <v>10014639</v>
      </c>
      <c r="P348" t="s">
        <v>332</v>
      </c>
      <c r="Q348">
        <v>0</v>
      </c>
      <c r="R348" t="s">
        <v>3901</v>
      </c>
      <c r="S348" t="s">
        <v>3901</v>
      </c>
      <c r="T348">
        <v>11590521</v>
      </c>
      <c r="U348" s="16">
        <v>45822</v>
      </c>
      <c r="V348" s="16">
        <v>45839</v>
      </c>
      <c r="W348" s="16">
        <v>45835</v>
      </c>
      <c r="X348">
        <v>0</v>
      </c>
      <c r="Y348">
        <v>1290900</v>
      </c>
      <c r="Z348" t="s">
        <v>1568</v>
      </c>
      <c r="AA348" t="s">
        <v>246</v>
      </c>
      <c r="AB348" t="s">
        <v>121</v>
      </c>
      <c r="AC348" t="s">
        <v>255</v>
      </c>
      <c r="AD348" t="s">
        <v>141</v>
      </c>
      <c r="AE348" t="str">
        <f>IF(B348&gt;0,IF(B348&gt;0,(IF(B348&lt;&gt;'PLAN SEMANAL'!$A$2,BLTOTAL!AA348,""))),"")</f>
        <v>AUXILIAR</v>
      </c>
      <c r="AF348" t="str">
        <f>IF(AH348="Completo","Completo",IF(IF(B348&gt;0,_xlfn.XLOOKUP(B348,'Detalle reservas completas fesa'!K:K,'Detalle reservas completas fesa'!Q:Q,_xlfn.XLOOKUP(B348,'MB25'!L:L,'MB25'!Q:Q,"Incompleto")),"")="PENDIENTE","Incompleto",IF(B348&gt;0,_xlfn.XLOOKUP(B348,'Detalle reservas completas fesa'!K:K,'Detalle reservas completas fesa'!Q:Q,IF(AD348="SIN MATERIAL","Completo",IF(AD348="COMPLETO","Completo","Incompleto"))))))</f>
        <v>Incompleto</v>
      </c>
      <c r="AG348">
        <f>IF(B348&gt;0,_xlfn.XLOOKUP(B348,IW49BLTOTAL!A:A,IW49BLTOTAL!H:H),"")</f>
        <v>12</v>
      </c>
      <c r="AH348" t="str">
        <f>IF(IFERROR(_xlfn.XLOOKUP(B348,'Detalle custodia'!B:B,'Detalle custodia'!O:O),"")="custodia","Completo","")</f>
        <v/>
      </c>
    </row>
    <row r="349" spans="1:34" x14ac:dyDescent="0.35">
      <c r="A349" t="s">
        <v>157</v>
      </c>
      <c r="B349">
        <v>6614001</v>
      </c>
      <c r="C349" t="s">
        <v>129</v>
      </c>
      <c r="D349" t="s">
        <v>6160</v>
      </c>
      <c r="E349" t="s">
        <v>310</v>
      </c>
      <c r="F349" t="s">
        <v>133</v>
      </c>
      <c r="G349" t="s">
        <v>132</v>
      </c>
      <c r="H349" s="16">
        <v>45899</v>
      </c>
      <c r="I349" s="16">
        <v>45899</v>
      </c>
      <c r="J349" t="s">
        <v>856</v>
      </c>
      <c r="K349">
        <v>1215150</v>
      </c>
      <c r="L349" t="s">
        <v>345</v>
      </c>
      <c r="O349">
        <v>10014635</v>
      </c>
      <c r="P349" t="s">
        <v>157</v>
      </c>
      <c r="Q349">
        <v>0</v>
      </c>
      <c r="R349" t="s">
        <v>3901</v>
      </c>
      <c r="S349" t="s">
        <v>342</v>
      </c>
      <c r="T349">
        <v>11589317</v>
      </c>
      <c r="U349" s="16">
        <v>45822</v>
      </c>
      <c r="V349" s="16">
        <v>45899</v>
      </c>
      <c r="W349" s="16">
        <v>45822</v>
      </c>
      <c r="X349">
        <v>0</v>
      </c>
      <c r="Y349">
        <v>1290900</v>
      </c>
      <c r="Z349" t="s">
        <v>1568</v>
      </c>
      <c r="AA349" t="s">
        <v>246</v>
      </c>
      <c r="AB349" t="s">
        <v>121</v>
      </c>
      <c r="AC349" t="s">
        <v>255</v>
      </c>
      <c r="AD349" t="s">
        <v>141</v>
      </c>
      <c r="AE349" t="str">
        <f>IF(B349&gt;0,IF(B349&gt;0,(IF(B349&lt;&gt;'PLAN SEMANAL'!$A$2,BLTOTAL!AA349,""))),"")</f>
        <v>AUXILIAR</v>
      </c>
      <c r="AF349" t="str">
        <f>IF(AH349="Completo","Completo",IF(IF(B349&gt;0,_xlfn.XLOOKUP(B349,'Detalle reservas completas fesa'!K:K,'Detalle reservas completas fesa'!Q:Q,_xlfn.XLOOKUP(B349,'MB25'!L:L,'MB25'!Q:Q,"Incompleto")),"")="PENDIENTE","Incompleto",IF(B349&gt;0,_xlfn.XLOOKUP(B349,'Detalle reservas completas fesa'!K:K,'Detalle reservas completas fesa'!Q:Q,IF(AD349="SIN MATERIAL","Completo",IF(AD349="COMPLETO","Completo","Incompleto"))))))</f>
        <v>Incompleto</v>
      </c>
      <c r="AG349">
        <f>IF(B349&gt;0,_xlfn.XLOOKUP(B349,IW49BLTOTAL!A:A,IW49BLTOTAL!H:H),"")</f>
        <v>2</v>
      </c>
      <c r="AH349" t="str">
        <f>IF(IFERROR(_xlfn.XLOOKUP(B349,'Detalle custodia'!B:B,'Detalle custodia'!O:O),"")="custodia","Completo","")</f>
        <v/>
      </c>
    </row>
    <row r="350" spans="1:34" x14ac:dyDescent="0.35">
      <c r="A350" t="s">
        <v>157</v>
      </c>
      <c r="B350">
        <v>6613980</v>
      </c>
      <c r="C350" t="s">
        <v>129</v>
      </c>
      <c r="D350" t="s">
        <v>1037</v>
      </c>
      <c r="E350" t="s">
        <v>310</v>
      </c>
      <c r="F350" t="s">
        <v>133</v>
      </c>
      <c r="G350" t="s">
        <v>132</v>
      </c>
      <c r="H350" s="16">
        <v>45868</v>
      </c>
      <c r="I350" s="16">
        <v>45868</v>
      </c>
      <c r="J350" t="s">
        <v>856</v>
      </c>
      <c r="K350">
        <v>1215150</v>
      </c>
      <c r="L350" t="s">
        <v>345</v>
      </c>
      <c r="O350">
        <v>10014635</v>
      </c>
      <c r="P350" t="s">
        <v>157</v>
      </c>
      <c r="Q350">
        <v>0</v>
      </c>
      <c r="R350" t="s">
        <v>3901</v>
      </c>
      <c r="S350" t="s">
        <v>342</v>
      </c>
      <c r="T350">
        <v>11589315</v>
      </c>
      <c r="U350" s="16">
        <v>45822</v>
      </c>
      <c r="V350" s="16">
        <v>45868</v>
      </c>
      <c r="W350" s="16">
        <v>45822</v>
      </c>
      <c r="X350">
        <v>0</v>
      </c>
      <c r="Y350">
        <v>1290900</v>
      </c>
      <c r="Z350" t="s">
        <v>1568</v>
      </c>
      <c r="AA350" t="s">
        <v>246</v>
      </c>
      <c r="AB350" t="s">
        <v>121</v>
      </c>
      <c r="AC350" t="s">
        <v>255</v>
      </c>
      <c r="AD350" t="s">
        <v>141</v>
      </c>
      <c r="AE350" t="str">
        <f>IF(B350&gt;0,IF(B350&gt;0,(IF(B350&lt;&gt;'PLAN SEMANAL'!$A$2,BLTOTAL!AA350,""))),"")</f>
        <v>AUXILIAR</v>
      </c>
      <c r="AF350" t="str">
        <f>IF(AH350="Completo","Completo",IF(IF(B350&gt;0,_xlfn.XLOOKUP(B350,'Detalle reservas completas fesa'!K:K,'Detalle reservas completas fesa'!Q:Q,_xlfn.XLOOKUP(B350,'MB25'!L:L,'MB25'!Q:Q,"Incompleto")),"")="PENDIENTE","Incompleto",IF(B350&gt;0,_xlfn.XLOOKUP(B350,'Detalle reservas completas fesa'!K:K,'Detalle reservas completas fesa'!Q:Q,IF(AD350="SIN MATERIAL","Completo",IF(AD350="COMPLETO","Completo","Incompleto"))))))</f>
        <v>Incompleto</v>
      </c>
      <c r="AG350">
        <f>IF(B350&gt;0,_xlfn.XLOOKUP(B350,IW49BLTOTAL!A:A,IW49BLTOTAL!H:H),"")</f>
        <v>4</v>
      </c>
      <c r="AH350" t="str">
        <f>IF(IFERROR(_xlfn.XLOOKUP(B350,'Detalle custodia'!B:B,'Detalle custodia'!O:O),"")="custodia","Completo","")</f>
        <v/>
      </c>
    </row>
    <row r="351" spans="1:34" x14ac:dyDescent="0.35">
      <c r="A351" t="s">
        <v>177</v>
      </c>
      <c r="B351">
        <v>6613978</v>
      </c>
      <c r="C351" t="s">
        <v>129</v>
      </c>
      <c r="D351" t="s">
        <v>6161</v>
      </c>
      <c r="E351" t="s">
        <v>310</v>
      </c>
      <c r="F351" t="s">
        <v>133</v>
      </c>
      <c r="G351" t="s">
        <v>132</v>
      </c>
      <c r="H351" s="16">
        <v>45868</v>
      </c>
      <c r="I351" s="16">
        <v>45868</v>
      </c>
      <c r="J351" t="s">
        <v>856</v>
      </c>
      <c r="K351">
        <v>1215150</v>
      </c>
      <c r="L351" t="s">
        <v>278</v>
      </c>
      <c r="O351">
        <v>10014634</v>
      </c>
      <c r="P351" t="s">
        <v>177</v>
      </c>
      <c r="Q351">
        <v>0</v>
      </c>
      <c r="R351" t="s">
        <v>3901</v>
      </c>
      <c r="S351" t="s">
        <v>342</v>
      </c>
      <c r="T351">
        <v>11592473</v>
      </c>
      <c r="U351" s="16">
        <v>45822</v>
      </c>
      <c r="V351" s="16">
        <v>45868</v>
      </c>
      <c r="W351" s="16">
        <v>45822</v>
      </c>
      <c r="X351">
        <v>0</v>
      </c>
      <c r="Y351">
        <v>1290900</v>
      </c>
      <c r="Z351" t="s">
        <v>1568</v>
      </c>
      <c r="AA351" t="s">
        <v>246</v>
      </c>
      <c r="AB351" t="s">
        <v>121</v>
      </c>
      <c r="AC351" t="s">
        <v>255</v>
      </c>
      <c r="AD351" t="s">
        <v>141</v>
      </c>
      <c r="AE351" t="str">
        <f>IF(B351&gt;0,IF(B351&gt;0,(IF(B351&lt;&gt;'PLAN SEMANAL'!$A$2,BLTOTAL!AA351,""))),"")</f>
        <v>AUXILIAR</v>
      </c>
      <c r="AF351" t="str">
        <f>IF(AH351="Completo","Completo",IF(IF(B351&gt;0,_xlfn.XLOOKUP(B351,'Detalle reservas completas fesa'!K:K,'Detalle reservas completas fesa'!Q:Q,_xlfn.XLOOKUP(B351,'MB25'!L:L,'MB25'!Q:Q,"Incompleto")),"")="PENDIENTE","Incompleto",IF(B351&gt;0,_xlfn.XLOOKUP(B351,'Detalle reservas completas fesa'!K:K,'Detalle reservas completas fesa'!Q:Q,IF(AD351="SIN MATERIAL","Completo",IF(AD351="COMPLETO","Completo","Incompleto"))))))</f>
        <v>Incompleto</v>
      </c>
      <c r="AG351">
        <f>IF(B351&gt;0,_xlfn.XLOOKUP(B351,IW49BLTOTAL!A:A,IW49BLTOTAL!H:H),"")</f>
        <v>6</v>
      </c>
      <c r="AH351" t="str">
        <f>IF(IFERROR(_xlfn.XLOOKUP(B351,'Detalle custodia'!B:B,'Detalle custodia'!O:O),"")="custodia","Completo","")</f>
        <v/>
      </c>
    </row>
    <row r="352" spans="1:34" x14ac:dyDescent="0.35">
      <c r="A352" t="s">
        <v>218</v>
      </c>
      <c r="B352">
        <v>6613973</v>
      </c>
      <c r="C352" t="s">
        <v>129</v>
      </c>
      <c r="D352" t="s">
        <v>6162</v>
      </c>
      <c r="E352" t="s">
        <v>310</v>
      </c>
      <c r="F352" t="s">
        <v>133</v>
      </c>
      <c r="G352" t="s">
        <v>132</v>
      </c>
      <c r="H352" s="16">
        <v>45899</v>
      </c>
      <c r="I352" s="16">
        <v>45899</v>
      </c>
      <c r="J352" t="s">
        <v>856</v>
      </c>
      <c r="K352">
        <v>1215150</v>
      </c>
      <c r="L352" t="s">
        <v>279</v>
      </c>
      <c r="O352">
        <v>10014633</v>
      </c>
      <c r="P352" t="s">
        <v>218</v>
      </c>
      <c r="Q352">
        <v>0</v>
      </c>
      <c r="R352" t="s">
        <v>3901</v>
      </c>
      <c r="S352" t="s">
        <v>342</v>
      </c>
      <c r="T352">
        <v>11581047</v>
      </c>
      <c r="U352" s="16">
        <v>45822</v>
      </c>
      <c r="V352" s="16">
        <v>45899</v>
      </c>
      <c r="W352" s="16">
        <v>45822</v>
      </c>
      <c r="X352">
        <v>0</v>
      </c>
      <c r="Y352">
        <v>1290900</v>
      </c>
      <c r="Z352" t="s">
        <v>1568</v>
      </c>
      <c r="AA352" t="s">
        <v>246</v>
      </c>
      <c r="AB352" t="s">
        <v>121</v>
      </c>
      <c r="AC352" t="s">
        <v>255</v>
      </c>
      <c r="AD352" t="s">
        <v>141</v>
      </c>
      <c r="AE352" t="str">
        <f>IF(B352&gt;0,IF(B352&gt;0,(IF(B352&lt;&gt;'PLAN SEMANAL'!$A$2,BLTOTAL!AA352,""))),"")</f>
        <v>AUXILIAR</v>
      </c>
      <c r="AF352" t="str">
        <f>IF(AH352="Completo","Completo",IF(IF(B352&gt;0,_xlfn.XLOOKUP(B352,'Detalle reservas completas fesa'!K:K,'Detalle reservas completas fesa'!Q:Q,_xlfn.XLOOKUP(B352,'MB25'!L:L,'MB25'!Q:Q,"Incompleto")),"")="PENDIENTE","Incompleto",IF(B352&gt;0,_xlfn.XLOOKUP(B352,'Detalle reservas completas fesa'!K:K,'Detalle reservas completas fesa'!Q:Q,IF(AD352="SIN MATERIAL","Completo",IF(AD352="COMPLETO","Completo","Incompleto"))))))</f>
        <v>Incompleto</v>
      </c>
      <c r="AG352">
        <f>IF(B352&gt;0,_xlfn.XLOOKUP(B352,IW49BLTOTAL!A:A,IW49BLTOTAL!H:H),"")</f>
        <v>4</v>
      </c>
      <c r="AH352" t="str">
        <f>IF(IFERROR(_xlfn.XLOOKUP(B352,'Detalle custodia'!B:B,'Detalle custodia'!O:O),"")="custodia","Completo","")</f>
        <v/>
      </c>
    </row>
    <row r="353" spans="1:34" x14ac:dyDescent="0.35">
      <c r="A353" t="s">
        <v>318</v>
      </c>
      <c r="B353">
        <v>6613971</v>
      </c>
      <c r="C353" t="s">
        <v>129</v>
      </c>
      <c r="D353" t="s">
        <v>6163</v>
      </c>
      <c r="E353" t="s">
        <v>310</v>
      </c>
      <c r="F353" t="s">
        <v>133</v>
      </c>
      <c r="G353" t="s">
        <v>132</v>
      </c>
      <c r="H353" s="16">
        <v>45868</v>
      </c>
      <c r="I353" s="16">
        <v>45868</v>
      </c>
      <c r="J353" t="s">
        <v>856</v>
      </c>
      <c r="K353">
        <v>1215152</v>
      </c>
      <c r="L353" t="s">
        <v>319</v>
      </c>
      <c r="O353">
        <v>10014631</v>
      </c>
      <c r="P353" t="s">
        <v>318</v>
      </c>
      <c r="Q353">
        <v>0</v>
      </c>
      <c r="R353" t="s">
        <v>3901</v>
      </c>
      <c r="S353" t="s">
        <v>342</v>
      </c>
      <c r="T353">
        <v>11590528</v>
      </c>
      <c r="U353" s="16">
        <v>45822</v>
      </c>
      <c r="V353" s="16">
        <v>45868</v>
      </c>
      <c r="W353" s="16">
        <v>45822</v>
      </c>
      <c r="X353">
        <v>0</v>
      </c>
      <c r="Y353">
        <v>1290900</v>
      </c>
      <c r="Z353" t="s">
        <v>1568</v>
      </c>
      <c r="AA353" t="s">
        <v>246</v>
      </c>
      <c r="AB353" t="s">
        <v>121</v>
      </c>
      <c r="AC353" t="s">
        <v>255</v>
      </c>
      <c r="AD353" t="s">
        <v>141</v>
      </c>
      <c r="AE353" t="str">
        <f>IF(B353&gt;0,IF(B353&gt;0,(IF(B353&lt;&gt;'PLAN SEMANAL'!$A$2,BLTOTAL!AA353,""))),"")</f>
        <v>AUXILIAR</v>
      </c>
      <c r="AF353" t="str">
        <f>IF(AH353="Completo","Completo",IF(IF(B353&gt;0,_xlfn.XLOOKUP(B353,'Detalle reservas completas fesa'!K:K,'Detalle reservas completas fesa'!Q:Q,_xlfn.XLOOKUP(B353,'MB25'!L:L,'MB25'!Q:Q,"Incompleto")),"")="PENDIENTE","Incompleto",IF(B353&gt;0,_xlfn.XLOOKUP(B353,'Detalle reservas completas fesa'!K:K,'Detalle reservas completas fesa'!Q:Q,IF(AD353="SIN MATERIAL","Completo",IF(AD353="COMPLETO","Completo","Incompleto"))))))</f>
        <v>Incompleto</v>
      </c>
      <c r="AG353">
        <f>IF(B353&gt;0,_xlfn.XLOOKUP(B353,IW49BLTOTAL!A:A,IW49BLTOTAL!H:H),"")</f>
        <v>16</v>
      </c>
      <c r="AH353" t="str">
        <f>IF(IFERROR(_xlfn.XLOOKUP(B353,'Detalle custodia'!B:B,'Detalle custodia'!O:O),"")="custodia","Completo","")</f>
        <v/>
      </c>
    </row>
    <row r="354" spans="1:34" x14ac:dyDescent="0.35">
      <c r="A354" t="s">
        <v>318</v>
      </c>
      <c r="B354">
        <v>6613970</v>
      </c>
      <c r="C354" t="s">
        <v>129</v>
      </c>
      <c r="D354" t="s">
        <v>6164</v>
      </c>
      <c r="E354" t="s">
        <v>310</v>
      </c>
      <c r="F354" t="s">
        <v>133</v>
      </c>
      <c r="G354" t="s">
        <v>132</v>
      </c>
      <c r="H354" s="16">
        <v>45868</v>
      </c>
      <c r="I354" s="16">
        <v>45868</v>
      </c>
      <c r="J354" t="s">
        <v>856</v>
      </c>
      <c r="K354">
        <v>1215152</v>
      </c>
      <c r="L354" t="s">
        <v>319</v>
      </c>
      <c r="O354">
        <v>10014631</v>
      </c>
      <c r="P354" t="s">
        <v>318</v>
      </c>
      <c r="Q354">
        <v>0</v>
      </c>
      <c r="R354" t="s">
        <v>3901</v>
      </c>
      <c r="S354" t="s">
        <v>342</v>
      </c>
      <c r="T354">
        <v>11589773</v>
      </c>
      <c r="U354" s="16">
        <v>45822</v>
      </c>
      <c r="V354" s="16">
        <v>45868</v>
      </c>
      <c r="W354" s="16">
        <v>45822</v>
      </c>
      <c r="X354">
        <v>0</v>
      </c>
      <c r="Y354">
        <v>1290900</v>
      </c>
      <c r="Z354" t="s">
        <v>1568</v>
      </c>
      <c r="AA354" t="s">
        <v>246</v>
      </c>
      <c r="AB354" t="s">
        <v>121</v>
      </c>
      <c r="AC354" t="s">
        <v>255</v>
      </c>
      <c r="AD354" t="s">
        <v>141</v>
      </c>
      <c r="AE354" t="str">
        <f>IF(B354&gt;0,IF(B354&gt;0,(IF(B354&lt;&gt;'PLAN SEMANAL'!$A$2,BLTOTAL!AA354,""))),"")</f>
        <v>AUXILIAR</v>
      </c>
      <c r="AF354" t="str">
        <f>IF(AH354="Completo","Completo",IF(IF(B354&gt;0,_xlfn.XLOOKUP(B354,'Detalle reservas completas fesa'!K:K,'Detalle reservas completas fesa'!Q:Q,_xlfn.XLOOKUP(B354,'MB25'!L:L,'MB25'!Q:Q,"Incompleto")),"")="PENDIENTE","Incompleto",IF(B354&gt;0,_xlfn.XLOOKUP(B354,'Detalle reservas completas fesa'!K:K,'Detalle reservas completas fesa'!Q:Q,IF(AD354="SIN MATERIAL","Completo",IF(AD354="COMPLETO","Completo","Incompleto"))))))</f>
        <v>Incompleto</v>
      </c>
      <c r="AG354">
        <f>IF(B354&gt;0,_xlfn.XLOOKUP(B354,IW49BLTOTAL!A:A,IW49BLTOTAL!H:H),"")</f>
        <v>4</v>
      </c>
      <c r="AH354" t="str">
        <f>IF(IFERROR(_xlfn.XLOOKUP(B354,'Detalle custodia'!B:B,'Detalle custodia'!O:O),"")="custodia","Completo","")</f>
        <v/>
      </c>
    </row>
    <row r="355" spans="1:34" x14ac:dyDescent="0.35">
      <c r="A355" t="s">
        <v>318</v>
      </c>
      <c r="B355">
        <v>6613969</v>
      </c>
      <c r="C355" t="s">
        <v>129</v>
      </c>
      <c r="D355" t="s">
        <v>6165</v>
      </c>
      <c r="E355" t="s">
        <v>310</v>
      </c>
      <c r="F355" t="s">
        <v>133</v>
      </c>
      <c r="G355" t="s">
        <v>147</v>
      </c>
      <c r="H355" s="16">
        <v>45939</v>
      </c>
      <c r="I355" s="16">
        <v>45939</v>
      </c>
      <c r="J355" t="s">
        <v>856</v>
      </c>
      <c r="K355">
        <v>1215152</v>
      </c>
      <c r="L355" t="s">
        <v>319</v>
      </c>
      <c r="O355">
        <v>10014631</v>
      </c>
      <c r="P355" t="s">
        <v>318</v>
      </c>
      <c r="Q355">
        <v>0</v>
      </c>
      <c r="R355" t="s">
        <v>3901</v>
      </c>
      <c r="S355" t="s">
        <v>329</v>
      </c>
      <c r="T355">
        <v>11589771</v>
      </c>
      <c r="U355" s="16">
        <v>45822</v>
      </c>
      <c r="V355" s="16">
        <v>45939</v>
      </c>
      <c r="W355" s="16">
        <v>45825</v>
      </c>
      <c r="X355">
        <v>0</v>
      </c>
      <c r="Y355">
        <v>1290900</v>
      </c>
      <c r="Z355" t="s">
        <v>1568</v>
      </c>
      <c r="AA355" t="s">
        <v>246</v>
      </c>
      <c r="AB355" t="s">
        <v>121</v>
      </c>
      <c r="AC355" t="s">
        <v>255</v>
      </c>
      <c r="AD355" t="s">
        <v>141</v>
      </c>
      <c r="AE355" t="str">
        <f>IF(B355&gt;0,IF(B355&gt;0,(IF(B355&lt;&gt;'PLAN SEMANAL'!$A$2,BLTOTAL!AA355,""))),"")</f>
        <v>AUXILIAR</v>
      </c>
      <c r="AF355" t="str">
        <f>IF(AH355="Completo","Completo",IF(IF(B355&gt;0,_xlfn.XLOOKUP(B355,'Detalle reservas completas fesa'!K:K,'Detalle reservas completas fesa'!Q:Q,_xlfn.XLOOKUP(B355,'MB25'!L:L,'MB25'!Q:Q,"Incompleto")),"")="PENDIENTE","Incompleto",IF(B355&gt;0,_xlfn.XLOOKUP(B355,'Detalle reservas completas fesa'!K:K,'Detalle reservas completas fesa'!Q:Q,IF(AD355="SIN MATERIAL","Completo",IF(AD355="COMPLETO","Completo","Incompleto"))))))</f>
        <v>Incompleto</v>
      </c>
      <c r="AG355">
        <f>IF(B355&gt;0,_xlfn.XLOOKUP(B355,IW49BLTOTAL!A:A,IW49BLTOTAL!H:H),"")</f>
        <v>10</v>
      </c>
      <c r="AH355" t="str">
        <f>IF(IFERROR(_xlfn.XLOOKUP(B355,'Detalle custodia'!B:B,'Detalle custodia'!O:O),"")="custodia","Completo","")</f>
        <v/>
      </c>
    </row>
    <row r="356" spans="1:34" x14ac:dyDescent="0.35">
      <c r="A356" t="s">
        <v>318</v>
      </c>
      <c r="B356">
        <v>6613968</v>
      </c>
      <c r="C356" t="s">
        <v>129</v>
      </c>
      <c r="D356" t="s">
        <v>6166</v>
      </c>
      <c r="E356" t="s">
        <v>310</v>
      </c>
      <c r="F356" t="s">
        <v>133</v>
      </c>
      <c r="G356" t="s">
        <v>147</v>
      </c>
      <c r="H356" s="16">
        <v>45868</v>
      </c>
      <c r="I356" s="16">
        <v>45868</v>
      </c>
      <c r="J356" t="s">
        <v>856</v>
      </c>
      <c r="K356">
        <v>1215152</v>
      </c>
      <c r="L356" t="s">
        <v>319</v>
      </c>
      <c r="O356">
        <v>10014631</v>
      </c>
      <c r="P356" t="s">
        <v>318</v>
      </c>
      <c r="Q356">
        <v>0</v>
      </c>
      <c r="R356" t="s">
        <v>3901</v>
      </c>
      <c r="S356" t="s">
        <v>342</v>
      </c>
      <c r="T356">
        <v>11563293</v>
      </c>
      <c r="U356" s="16">
        <v>45822</v>
      </c>
      <c r="V356" s="16">
        <v>45868</v>
      </c>
      <c r="W356" s="16">
        <v>45825</v>
      </c>
      <c r="X356">
        <v>0</v>
      </c>
      <c r="Y356">
        <v>1290900</v>
      </c>
      <c r="Z356" t="s">
        <v>1568</v>
      </c>
      <c r="AA356" t="s">
        <v>246</v>
      </c>
      <c r="AB356" t="s">
        <v>121</v>
      </c>
      <c r="AC356" t="s">
        <v>255</v>
      </c>
      <c r="AD356" t="s">
        <v>141</v>
      </c>
      <c r="AE356" t="str">
        <f>IF(B356&gt;0,IF(B356&gt;0,(IF(B356&lt;&gt;'PLAN SEMANAL'!$A$2,BLTOTAL!AA356,""))),"")</f>
        <v>AUXILIAR</v>
      </c>
      <c r="AF356" t="str">
        <f>IF(AH356="Completo","Completo",IF(IF(B356&gt;0,_xlfn.XLOOKUP(B356,'Detalle reservas completas fesa'!K:K,'Detalle reservas completas fesa'!Q:Q,_xlfn.XLOOKUP(B356,'MB25'!L:L,'MB25'!Q:Q,"Incompleto")),"")="PENDIENTE","Incompleto",IF(B356&gt;0,_xlfn.XLOOKUP(B356,'Detalle reservas completas fesa'!K:K,'Detalle reservas completas fesa'!Q:Q,IF(AD356="SIN MATERIAL","Completo",IF(AD356="COMPLETO","Completo","Incompleto"))))))</f>
        <v>Incompleto</v>
      </c>
      <c r="AG356">
        <f>IF(B356&gt;0,_xlfn.XLOOKUP(B356,IW49BLTOTAL!A:A,IW49BLTOTAL!H:H),"")</f>
        <v>8</v>
      </c>
      <c r="AH356" t="str">
        <f>IF(IFERROR(_xlfn.XLOOKUP(B356,'Detalle custodia'!B:B,'Detalle custodia'!O:O),"")="custodia","Completo","")</f>
        <v/>
      </c>
    </row>
    <row r="357" spans="1:34" x14ac:dyDescent="0.35">
      <c r="A357" t="s">
        <v>209</v>
      </c>
      <c r="B357">
        <v>6613823</v>
      </c>
      <c r="C357" t="s">
        <v>129</v>
      </c>
      <c r="D357" t="s">
        <v>6167</v>
      </c>
      <c r="E357" t="s">
        <v>310</v>
      </c>
      <c r="F357" t="s">
        <v>133</v>
      </c>
      <c r="G357" t="s">
        <v>132</v>
      </c>
      <c r="H357" s="16">
        <v>45868</v>
      </c>
      <c r="I357" s="16">
        <v>45868</v>
      </c>
      <c r="J357" t="s">
        <v>856</v>
      </c>
      <c r="K357">
        <v>1215152</v>
      </c>
      <c r="L357" t="s">
        <v>280</v>
      </c>
      <c r="O357">
        <v>10014630</v>
      </c>
      <c r="P357" t="s">
        <v>209</v>
      </c>
      <c r="Q357">
        <v>0</v>
      </c>
      <c r="R357" t="s">
        <v>3901</v>
      </c>
      <c r="S357" t="s">
        <v>342</v>
      </c>
      <c r="T357">
        <v>11408267</v>
      </c>
      <c r="U357" s="16">
        <v>45821</v>
      </c>
      <c r="V357" s="16">
        <v>45868</v>
      </c>
      <c r="W357" s="16">
        <v>45821</v>
      </c>
      <c r="X357">
        <v>0</v>
      </c>
      <c r="Y357">
        <v>1290900</v>
      </c>
      <c r="Z357" t="s">
        <v>1568</v>
      </c>
      <c r="AA357" t="s">
        <v>246</v>
      </c>
      <c r="AB357" t="s">
        <v>121</v>
      </c>
      <c r="AC357" t="s">
        <v>255</v>
      </c>
      <c r="AD357" t="s">
        <v>141</v>
      </c>
      <c r="AE357" t="str">
        <f>IF(B357&gt;0,IF(B357&gt;0,(IF(B357&lt;&gt;'PLAN SEMANAL'!$A$2,BLTOTAL!AA357,""))),"")</f>
        <v>AUXILIAR</v>
      </c>
      <c r="AF357" t="str">
        <f>IF(AH357="Completo","Completo",IF(IF(B357&gt;0,_xlfn.XLOOKUP(B357,'Detalle reservas completas fesa'!K:K,'Detalle reservas completas fesa'!Q:Q,_xlfn.XLOOKUP(B357,'MB25'!L:L,'MB25'!Q:Q,"Incompleto")),"")="PENDIENTE","Incompleto",IF(B357&gt;0,_xlfn.XLOOKUP(B357,'Detalle reservas completas fesa'!K:K,'Detalle reservas completas fesa'!Q:Q,IF(AD357="SIN MATERIAL","Completo",IF(AD357="COMPLETO","Completo","Incompleto"))))))</f>
        <v>Incompleto</v>
      </c>
      <c r="AG357">
        <f>IF(B357&gt;0,_xlfn.XLOOKUP(B357,IW49BLTOTAL!A:A,IW49BLTOTAL!H:H),"")</f>
        <v>2</v>
      </c>
      <c r="AH357" t="str">
        <f>IF(IFERROR(_xlfn.XLOOKUP(B357,'Detalle custodia'!B:B,'Detalle custodia'!O:O),"")="custodia","Completo","")</f>
        <v/>
      </c>
    </row>
    <row r="358" spans="1:34" x14ac:dyDescent="0.35">
      <c r="A358" t="s">
        <v>209</v>
      </c>
      <c r="B358">
        <v>6613816</v>
      </c>
      <c r="C358" t="s">
        <v>129</v>
      </c>
      <c r="D358" t="s">
        <v>6168</v>
      </c>
      <c r="E358" t="s">
        <v>310</v>
      </c>
      <c r="F358" t="s">
        <v>133</v>
      </c>
      <c r="G358" t="s">
        <v>132</v>
      </c>
      <c r="H358" s="16">
        <v>45868</v>
      </c>
      <c r="I358" s="16">
        <v>45868</v>
      </c>
      <c r="J358" t="s">
        <v>856</v>
      </c>
      <c r="K358">
        <v>1215152</v>
      </c>
      <c r="L358" t="s">
        <v>280</v>
      </c>
      <c r="O358">
        <v>10014630</v>
      </c>
      <c r="P358" t="s">
        <v>209</v>
      </c>
      <c r="Q358">
        <v>0</v>
      </c>
      <c r="R358" t="s">
        <v>3901</v>
      </c>
      <c r="S358" t="s">
        <v>342</v>
      </c>
      <c r="T358">
        <v>11408264</v>
      </c>
      <c r="U358" s="16">
        <v>45821</v>
      </c>
      <c r="V358" s="16">
        <v>45868</v>
      </c>
      <c r="W358" s="16">
        <v>45821</v>
      </c>
      <c r="X358">
        <v>0</v>
      </c>
      <c r="Y358">
        <v>1290900</v>
      </c>
      <c r="Z358" t="s">
        <v>1568</v>
      </c>
      <c r="AA358" t="s">
        <v>246</v>
      </c>
      <c r="AB358" t="s">
        <v>121</v>
      </c>
      <c r="AC358" t="s">
        <v>255</v>
      </c>
      <c r="AD358" t="s">
        <v>141</v>
      </c>
      <c r="AE358" t="str">
        <f>IF(B358&gt;0,IF(B358&gt;0,(IF(B358&lt;&gt;'PLAN SEMANAL'!$A$2,BLTOTAL!AA358,""))),"")</f>
        <v>AUXILIAR</v>
      </c>
      <c r="AF358" t="str">
        <f>IF(AH358="Completo","Completo",IF(IF(B358&gt;0,_xlfn.XLOOKUP(B358,'Detalle reservas completas fesa'!K:K,'Detalle reservas completas fesa'!Q:Q,_xlfn.XLOOKUP(B358,'MB25'!L:L,'MB25'!Q:Q,"Incompleto")),"")="PENDIENTE","Incompleto",IF(B358&gt;0,_xlfn.XLOOKUP(B358,'Detalle reservas completas fesa'!K:K,'Detalle reservas completas fesa'!Q:Q,IF(AD358="SIN MATERIAL","Completo",IF(AD358="COMPLETO","Completo","Incompleto"))))))</f>
        <v>Incompleto</v>
      </c>
      <c r="AG358">
        <f>IF(B358&gt;0,_xlfn.XLOOKUP(B358,IW49BLTOTAL!A:A,IW49BLTOTAL!H:H),"")</f>
        <v>2</v>
      </c>
      <c r="AH358" t="str">
        <f>IF(IFERROR(_xlfn.XLOOKUP(B358,'Detalle custodia'!B:B,'Detalle custodia'!O:O),"")="custodia","Completo","")</f>
        <v/>
      </c>
    </row>
    <row r="359" spans="1:34" x14ac:dyDescent="0.35">
      <c r="A359" t="s">
        <v>209</v>
      </c>
      <c r="B359">
        <v>6613815</v>
      </c>
      <c r="C359" t="s">
        <v>129</v>
      </c>
      <c r="D359" t="s">
        <v>6169</v>
      </c>
      <c r="E359" t="s">
        <v>310</v>
      </c>
      <c r="F359" t="s">
        <v>133</v>
      </c>
      <c r="G359" t="s">
        <v>132</v>
      </c>
      <c r="H359" s="16">
        <v>45868</v>
      </c>
      <c r="I359" s="16">
        <v>45868</v>
      </c>
      <c r="J359" t="s">
        <v>856</v>
      </c>
      <c r="K359">
        <v>1215152</v>
      </c>
      <c r="L359" t="s">
        <v>280</v>
      </c>
      <c r="O359">
        <v>10014630</v>
      </c>
      <c r="P359" t="s">
        <v>209</v>
      </c>
      <c r="Q359">
        <v>0</v>
      </c>
      <c r="R359" t="s">
        <v>3901</v>
      </c>
      <c r="S359" t="s">
        <v>342</v>
      </c>
      <c r="T359">
        <v>11399137</v>
      </c>
      <c r="U359" s="16">
        <v>45821</v>
      </c>
      <c r="V359" s="16">
        <v>45868</v>
      </c>
      <c r="W359" s="16">
        <v>45821</v>
      </c>
      <c r="X359">
        <v>0</v>
      </c>
      <c r="Y359">
        <v>1290900</v>
      </c>
      <c r="Z359" t="s">
        <v>1568</v>
      </c>
      <c r="AA359" t="s">
        <v>246</v>
      </c>
      <c r="AB359" t="s">
        <v>121</v>
      </c>
      <c r="AC359" t="s">
        <v>255</v>
      </c>
      <c r="AD359" t="s">
        <v>141</v>
      </c>
      <c r="AE359" t="str">
        <f>IF(B359&gt;0,IF(B359&gt;0,(IF(B359&lt;&gt;'PLAN SEMANAL'!$A$2,BLTOTAL!AA359,""))),"")</f>
        <v>AUXILIAR</v>
      </c>
      <c r="AF359" t="str">
        <f>IF(AH359="Completo","Completo",IF(IF(B359&gt;0,_xlfn.XLOOKUP(B359,'Detalle reservas completas fesa'!K:K,'Detalle reservas completas fesa'!Q:Q,_xlfn.XLOOKUP(B359,'MB25'!L:L,'MB25'!Q:Q,"Incompleto")),"")="PENDIENTE","Incompleto",IF(B359&gt;0,_xlfn.XLOOKUP(B359,'Detalle reservas completas fesa'!K:K,'Detalle reservas completas fesa'!Q:Q,IF(AD359="SIN MATERIAL","Completo",IF(AD359="COMPLETO","Completo","Incompleto"))))))</f>
        <v>Incompleto</v>
      </c>
      <c r="AG359">
        <f>IF(B359&gt;0,_xlfn.XLOOKUP(B359,IW49BLTOTAL!A:A,IW49BLTOTAL!H:H),"")</f>
        <v>3</v>
      </c>
      <c r="AH359" t="str">
        <f>IF(IFERROR(_xlfn.XLOOKUP(B359,'Detalle custodia'!B:B,'Detalle custodia'!O:O),"")="custodia","Completo","")</f>
        <v/>
      </c>
    </row>
    <row r="360" spans="1:34" x14ac:dyDescent="0.35">
      <c r="A360" t="s">
        <v>209</v>
      </c>
      <c r="B360">
        <v>6613814</v>
      </c>
      <c r="C360" t="s">
        <v>129</v>
      </c>
      <c r="D360" t="s">
        <v>6170</v>
      </c>
      <c r="E360" t="s">
        <v>310</v>
      </c>
      <c r="F360" t="s">
        <v>133</v>
      </c>
      <c r="G360" t="s">
        <v>132</v>
      </c>
      <c r="H360" s="16">
        <v>45884</v>
      </c>
      <c r="I360" s="16">
        <v>45884</v>
      </c>
      <c r="J360" t="s">
        <v>856</v>
      </c>
      <c r="K360">
        <v>1215152</v>
      </c>
      <c r="L360" t="s">
        <v>280</v>
      </c>
      <c r="O360">
        <v>10014630</v>
      </c>
      <c r="P360" t="s">
        <v>209</v>
      </c>
      <c r="Q360">
        <v>0</v>
      </c>
      <c r="R360" t="s">
        <v>3901</v>
      </c>
      <c r="S360" t="s">
        <v>342</v>
      </c>
      <c r="T360">
        <v>11399133</v>
      </c>
      <c r="U360" s="16">
        <v>45821</v>
      </c>
      <c r="V360" s="16">
        <v>45884</v>
      </c>
      <c r="W360" s="16">
        <v>45821</v>
      </c>
      <c r="X360">
        <v>0</v>
      </c>
      <c r="Y360">
        <v>1290900</v>
      </c>
      <c r="Z360" t="s">
        <v>1568</v>
      </c>
      <c r="AA360" t="s">
        <v>246</v>
      </c>
      <c r="AB360" t="s">
        <v>121</v>
      </c>
      <c r="AC360" t="s">
        <v>255</v>
      </c>
      <c r="AD360" t="s">
        <v>141</v>
      </c>
      <c r="AE360" t="str">
        <f>IF(B360&gt;0,IF(B360&gt;0,(IF(B360&lt;&gt;'PLAN SEMANAL'!$A$2,BLTOTAL!AA360,""))),"")</f>
        <v>AUXILIAR</v>
      </c>
      <c r="AF360" t="str">
        <f>IF(AH360="Completo","Completo",IF(IF(B360&gt;0,_xlfn.XLOOKUP(B360,'Detalle reservas completas fesa'!K:K,'Detalle reservas completas fesa'!Q:Q,_xlfn.XLOOKUP(B360,'MB25'!L:L,'MB25'!Q:Q,"Incompleto")),"")="PENDIENTE","Incompleto",IF(B360&gt;0,_xlfn.XLOOKUP(B360,'Detalle reservas completas fesa'!K:K,'Detalle reservas completas fesa'!Q:Q,IF(AD360="SIN MATERIAL","Completo",IF(AD360="COMPLETO","Completo","Incompleto"))))))</f>
        <v>Incompleto</v>
      </c>
      <c r="AG360">
        <f>IF(B360&gt;0,_xlfn.XLOOKUP(B360,IW49BLTOTAL!A:A,IW49BLTOTAL!H:H),"")</f>
        <v>0.5</v>
      </c>
      <c r="AH360" t="str">
        <f>IF(IFERROR(_xlfn.XLOOKUP(B360,'Detalle custodia'!B:B,'Detalle custodia'!O:O),"")="custodia","Completo","")</f>
        <v/>
      </c>
    </row>
    <row r="361" spans="1:34" x14ac:dyDescent="0.35">
      <c r="A361" t="s">
        <v>209</v>
      </c>
      <c r="B361">
        <v>6613813</v>
      </c>
      <c r="C361" t="s">
        <v>129</v>
      </c>
      <c r="D361" t="s">
        <v>6171</v>
      </c>
      <c r="E361" t="s">
        <v>310</v>
      </c>
      <c r="F361" t="s">
        <v>133</v>
      </c>
      <c r="G361" t="s">
        <v>132</v>
      </c>
      <c r="H361" s="16">
        <v>45868</v>
      </c>
      <c r="I361" s="16">
        <v>45868</v>
      </c>
      <c r="J361" t="s">
        <v>856</v>
      </c>
      <c r="K361">
        <v>1215152</v>
      </c>
      <c r="L361" t="s">
        <v>280</v>
      </c>
      <c r="O361">
        <v>10014630</v>
      </c>
      <c r="P361" t="s">
        <v>209</v>
      </c>
      <c r="Q361">
        <v>0</v>
      </c>
      <c r="R361" t="s">
        <v>3901</v>
      </c>
      <c r="S361" t="s">
        <v>342</v>
      </c>
      <c r="T361">
        <v>11385419</v>
      </c>
      <c r="U361" s="16">
        <v>45821</v>
      </c>
      <c r="V361" s="16">
        <v>45868</v>
      </c>
      <c r="W361" s="16">
        <v>45821</v>
      </c>
      <c r="X361">
        <v>0</v>
      </c>
      <c r="Y361">
        <v>1290900</v>
      </c>
      <c r="Z361" t="s">
        <v>1568</v>
      </c>
      <c r="AA361" t="s">
        <v>246</v>
      </c>
      <c r="AB361" t="s">
        <v>121</v>
      </c>
      <c r="AC361" t="s">
        <v>255</v>
      </c>
      <c r="AD361" t="s">
        <v>141</v>
      </c>
      <c r="AE361" t="str">
        <f>IF(B361&gt;0,IF(B361&gt;0,(IF(B361&lt;&gt;'PLAN SEMANAL'!$A$2,BLTOTAL!AA361,""))),"")</f>
        <v>AUXILIAR</v>
      </c>
      <c r="AF361" t="str">
        <f>IF(AH361="Completo","Completo",IF(IF(B361&gt;0,_xlfn.XLOOKUP(B361,'Detalle reservas completas fesa'!K:K,'Detalle reservas completas fesa'!Q:Q,_xlfn.XLOOKUP(B361,'MB25'!L:L,'MB25'!Q:Q,"Incompleto")),"")="PENDIENTE","Incompleto",IF(B361&gt;0,_xlfn.XLOOKUP(B361,'Detalle reservas completas fesa'!K:K,'Detalle reservas completas fesa'!Q:Q,IF(AD361="SIN MATERIAL","Completo",IF(AD361="COMPLETO","Completo","Incompleto"))))))</f>
        <v>Incompleto</v>
      </c>
      <c r="AG361">
        <f>IF(B361&gt;0,_xlfn.XLOOKUP(B361,IW49BLTOTAL!A:A,IW49BLTOTAL!H:H),"")</f>
        <v>6</v>
      </c>
      <c r="AH361" t="str">
        <f>IF(IFERROR(_xlfn.XLOOKUP(B361,'Detalle custodia'!B:B,'Detalle custodia'!O:O),"")="custodia","Completo","")</f>
        <v/>
      </c>
    </row>
    <row r="362" spans="1:34" x14ac:dyDescent="0.35">
      <c r="A362" t="s">
        <v>236</v>
      </c>
      <c r="B362">
        <v>6613812</v>
      </c>
      <c r="C362" t="s">
        <v>129</v>
      </c>
      <c r="D362" t="s">
        <v>6172</v>
      </c>
      <c r="E362" t="s">
        <v>310</v>
      </c>
      <c r="F362" t="s">
        <v>133</v>
      </c>
      <c r="G362" t="s">
        <v>132</v>
      </c>
      <c r="H362" s="16">
        <v>45884</v>
      </c>
      <c r="I362" s="16">
        <v>45884</v>
      </c>
      <c r="J362" t="s">
        <v>856</v>
      </c>
      <c r="K362">
        <v>1215152</v>
      </c>
      <c r="L362" t="s">
        <v>283</v>
      </c>
      <c r="O362">
        <v>10014629</v>
      </c>
      <c r="P362" t="s">
        <v>236</v>
      </c>
      <c r="Q362">
        <v>0</v>
      </c>
      <c r="R362" t="s">
        <v>3901</v>
      </c>
      <c r="S362" t="s">
        <v>342</v>
      </c>
      <c r="T362">
        <v>11582142</v>
      </c>
      <c r="U362" s="16">
        <v>45821</v>
      </c>
      <c r="V362" s="16">
        <v>45884</v>
      </c>
      <c r="W362" s="16">
        <v>45821</v>
      </c>
      <c r="X362">
        <v>0</v>
      </c>
      <c r="Y362">
        <v>1290900</v>
      </c>
      <c r="Z362" t="s">
        <v>1568</v>
      </c>
      <c r="AA362" t="s">
        <v>246</v>
      </c>
      <c r="AB362" t="s">
        <v>121</v>
      </c>
      <c r="AC362" t="s">
        <v>255</v>
      </c>
      <c r="AD362" t="s">
        <v>141</v>
      </c>
      <c r="AE362" t="str">
        <f>IF(B362&gt;0,IF(B362&gt;0,(IF(B362&lt;&gt;'PLAN SEMANAL'!$A$2,BLTOTAL!AA362,""))),"")</f>
        <v>AUXILIAR</v>
      </c>
      <c r="AF362" t="str">
        <f>IF(AH362="Completo","Completo",IF(IF(B362&gt;0,_xlfn.XLOOKUP(B362,'Detalle reservas completas fesa'!K:K,'Detalle reservas completas fesa'!Q:Q,_xlfn.XLOOKUP(B362,'MB25'!L:L,'MB25'!Q:Q,"Incompleto")),"")="PENDIENTE","Incompleto",IF(B362&gt;0,_xlfn.XLOOKUP(B362,'Detalle reservas completas fesa'!K:K,'Detalle reservas completas fesa'!Q:Q,IF(AD362="SIN MATERIAL","Completo",IF(AD362="COMPLETO","Completo","Incompleto"))))))</f>
        <v>Incompleto</v>
      </c>
      <c r="AG362">
        <f>IF(B362&gt;0,_xlfn.XLOOKUP(B362,IW49BLTOTAL!A:A,IW49BLTOTAL!H:H),"")</f>
        <v>6</v>
      </c>
      <c r="AH362" t="str">
        <f>IF(IFERROR(_xlfn.XLOOKUP(B362,'Detalle custodia'!B:B,'Detalle custodia'!O:O),"")="custodia","Completo","")</f>
        <v/>
      </c>
    </row>
    <row r="363" spans="1:34" x14ac:dyDescent="0.35">
      <c r="A363" t="s">
        <v>236</v>
      </c>
      <c r="B363">
        <v>6613811</v>
      </c>
      <c r="C363" t="s">
        <v>129</v>
      </c>
      <c r="D363" t="s">
        <v>6022</v>
      </c>
      <c r="E363" t="s">
        <v>310</v>
      </c>
      <c r="F363" t="s">
        <v>133</v>
      </c>
      <c r="G363" t="s">
        <v>132</v>
      </c>
      <c r="H363" s="16">
        <v>45884</v>
      </c>
      <c r="I363" s="16">
        <v>45884</v>
      </c>
      <c r="J363" t="s">
        <v>856</v>
      </c>
      <c r="K363">
        <v>1215152</v>
      </c>
      <c r="L363" t="s">
        <v>283</v>
      </c>
      <c r="O363">
        <v>10014629</v>
      </c>
      <c r="P363" t="s">
        <v>236</v>
      </c>
      <c r="Q363">
        <v>0</v>
      </c>
      <c r="R363" t="s">
        <v>3901</v>
      </c>
      <c r="S363" t="s">
        <v>342</v>
      </c>
      <c r="T363">
        <v>11575664</v>
      </c>
      <c r="U363" s="16">
        <v>45821</v>
      </c>
      <c r="V363" s="16">
        <v>45884</v>
      </c>
      <c r="W363" s="16">
        <v>45821</v>
      </c>
      <c r="X363">
        <v>0</v>
      </c>
      <c r="Y363">
        <v>1290900</v>
      </c>
      <c r="Z363" t="s">
        <v>1568</v>
      </c>
      <c r="AA363" t="s">
        <v>246</v>
      </c>
      <c r="AB363" t="s">
        <v>121</v>
      </c>
      <c r="AC363" t="s">
        <v>255</v>
      </c>
      <c r="AD363" t="s">
        <v>141</v>
      </c>
      <c r="AE363" t="str">
        <f>IF(B363&gt;0,IF(B363&gt;0,(IF(B363&lt;&gt;'PLAN SEMANAL'!$A$2,BLTOTAL!AA363,""))),"")</f>
        <v>AUXILIAR</v>
      </c>
      <c r="AF363" t="str">
        <f>IF(AH363="Completo","Completo",IF(IF(B363&gt;0,_xlfn.XLOOKUP(B363,'Detalle reservas completas fesa'!K:K,'Detalle reservas completas fesa'!Q:Q,_xlfn.XLOOKUP(B363,'MB25'!L:L,'MB25'!Q:Q,"Incompleto")),"")="PENDIENTE","Incompleto",IF(B363&gt;0,_xlfn.XLOOKUP(B363,'Detalle reservas completas fesa'!K:K,'Detalle reservas completas fesa'!Q:Q,IF(AD363="SIN MATERIAL","Completo",IF(AD363="COMPLETO","Completo","Incompleto"))))))</f>
        <v>Incompleto</v>
      </c>
      <c r="AG363">
        <f>IF(B363&gt;0,_xlfn.XLOOKUP(B363,IW49BLTOTAL!A:A,IW49BLTOTAL!H:H),"")</f>
        <v>1</v>
      </c>
      <c r="AH363" t="str">
        <f>IF(IFERROR(_xlfn.XLOOKUP(B363,'Detalle custodia'!B:B,'Detalle custodia'!O:O),"")="custodia","Completo","")</f>
        <v/>
      </c>
    </row>
    <row r="364" spans="1:34" x14ac:dyDescent="0.35">
      <c r="A364" t="s">
        <v>238</v>
      </c>
      <c r="B364">
        <v>6613810</v>
      </c>
      <c r="C364" t="s">
        <v>129</v>
      </c>
      <c r="D364" t="s">
        <v>6173</v>
      </c>
      <c r="E364" t="s">
        <v>310</v>
      </c>
      <c r="F364" t="s">
        <v>133</v>
      </c>
      <c r="G364" t="s">
        <v>132</v>
      </c>
      <c r="H364" s="16">
        <v>45868</v>
      </c>
      <c r="I364" s="16">
        <v>45868</v>
      </c>
      <c r="J364" t="s">
        <v>856</v>
      </c>
      <c r="K364">
        <v>1215152</v>
      </c>
      <c r="L364" t="s">
        <v>281</v>
      </c>
      <c r="O364">
        <v>10014628</v>
      </c>
      <c r="P364" t="s">
        <v>238</v>
      </c>
      <c r="Q364">
        <v>0</v>
      </c>
      <c r="R364" t="s">
        <v>3901</v>
      </c>
      <c r="S364" t="s">
        <v>342</v>
      </c>
      <c r="T364">
        <v>11591113</v>
      </c>
      <c r="U364" s="16">
        <v>45821</v>
      </c>
      <c r="V364" s="16">
        <v>45868</v>
      </c>
      <c r="W364" s="16">
        <v>45821</v>
      </c>
      <c r="X364">
        <v>0</v>
      </c>
      <c r="Y364">
        <v>1290900</v>
      </c>
      <c r="Z364" t="s">
        <v>1568</v>
      </c>
      <c r="AA364" t="s">
        <v>246</v>
      </c>
      <c r="AB364" t="s">
        <v>121</v>
      </c>
      <c r="AC364" t="s">
        <v>255</v>
      </c>
      <c r="AD364" t="s">
        <v>141</v>
      </c>
      <c r="AE364" t="str">
        <f>IF(B364&gt;0,IF(B364&gt;0,(IF(B364&lt;&gt;'PLAN SEMANAL'!$A$2,BLTOTAL!AA364,""))),"")</f>
        <v>AUXILIAR</v>
      </c>
      <c r="AF364" t="str">
        <f>IF(AH364="Completo","Completo",IF(IF(B364&gt;0,_xlfn.XLOOKUP(B364,'Detalle reservas completas fesa'!K:K,'Detalle reservas completas fesa'!Q:Q,_xlfn.XLOOKUP(B364,'MB25'!L:L,'MB25'!Q:Q,"Incompleto")),"")="PENDIENTE","Incompleto",IF(B364&gt;0,_xlfn.XLOOKUP(B364,'Detalle reservas completas fesa'!K:K,'Detalle reservas completas fesa'!Q:Q,IF(AD364="SIN MATERIAL","Completo",IF(AD364="COMPLETO","Completo","Incompleto"))))))</f>
        <v>Incompleto</v>
      </c>
      <c r="AG364">
        <f>IF(B364&gt;0,_xlfn.XLOOKUP(B364,IW49BLTOTAL!A:A,IW49BLTOTAL!H:H),"")</f>
        <v>1</v>
      </c>
      <c r="AH364" t="str">
        <f>IF(IFERROR(_xlfn.XLOOKUP(B364,'Detalle custodia'!B:B,'Detalle custodia'!O:O),"")="custodia","Completo","")</f>
        <v/>
      </c>
    </row>
    <row r="365" spans="1:34" x14ac:dyDescent="0.35">
      <c r="A365" t="s">
        <v>237</v>
      </c>
      <c r="B365">
        <v>6613809</v>
      </c>
      <c r="C365" t="s">
        <v>129</v>
      </c>
      <c r="D365" t="s">
        <v>6174</v>
      </c>
      <c r="E365" t="s">
        <v>310</v>
      </c>
      <c r="F365" t="s">
        <v>133</v>
      </c>
      <c r="G365" t="s">
        <v>147</v>
      </c>
      <c r="H365" s="16">
        <v>45884</v>
      </c>
      <c r="I365" s="16">
        <v>45884</v>
      </c>
      <c r="J365" t="s">
        <v>856</v>
      </c>
      <c r="K365">
        <v>1213130</v>
      </c>
      <c r="L365" t="s">
        <v>386</v>
      </c>
      <c r="O365">
        <v>10014625</v>
      </c>
      <c r="P365" t="s">
        <v>237</v>
      </c>
      <c r="Q365">
        <v>0</v>
      </c>
      <c r="R365" t="s">
        <v>3901</v>
      </c>
      <c r="S365" t="s">
        <v>342</v>
      </c>
      <c r="T365">
        <v>11589802</v>
      </c>
      <c r="U365" s="16">
        <v>45821</v>
      </c>
      <c r="V365" s="16">
        <v>45884</v>
      </c>
      <c r="W365" s="16">
        <v>45825</v>
      </c>
      <c r="X365">
        <v>0</v>
      </c>
      <c r="Y365">
        <v>1290900</v>
      </c>
      <c r="Z365" t="s">
        <v>1568</v>
      </c>
      <c r="AA365" t="s">
        <v>245</v>
      </c>
      <c r="AB365" t="s">
        <v>121</v>
      </c>
      <c r="AC365" t="s">
        <v>255</v>
      </c>
      <c r="AD365" t="s">
        <v>141</v>
      </c>
      <c r="AE365" t="str">
        <f>IF(B365&gt;0,IF(B365&gt;0,(IF(B365&lt;&gt;'PLAN SEMANAL'!$A$2,BLTOTAL!AA365,""))),"")</f>
        <v>ACARREO</v>
      </c>
      <c r="AF365" t="str">
        <f>IF(AH365="Completo","Completo",IF(IF(B365&gt;0,_xlfn.XLOOKUP(B365,'Detalle reservas completas fesa'!K:K,'Detalle reservas completas fesa'!Q:Q,_xlfn.XLOOKUP(B365,'MB25'!L:L,'MB25'!Q:Q,"Incompleto")),"")="PENDIENTE","Incompleto",IF(B365&gt;0,_xlfn.XLOOKUP(B365,'Detalle reservas completas fesa'!K:K,'Detalle reservas completas fesa'!Q:Q,IF(AD365="SIN MATERIAL","Completo",IF(AD365="COMPLETO","Completo","Incompleto"))))))</f>
        <v>Incompleto</v>
      </c>
      <c r="AG365">
        <f>IF(B365&gt;0,_xlfn.XLOOKUP(B365,IW49BLTOTAL!A:A,IW49BLTOTAL!H:H),"")</f>
        <v>4</v>
      </c>
      <c r="AH365" t="str">
        <f>IF(IFERROR(_xlfn.XLOOKUP(B365,'Detalle custodia'!B:B,'Detalle custodia'!O:O),"")="custodia","Completo","")</f>
        <v/>
      </c>
    </row>
    <row r="366" spans="1:34" x14ac:dyDescent="0.35">
      <c r="A366" t="s">
        <v>209</v>
      </c>
      <c r="B366">
        <v>6613808</v>
      </c>
      <c r="C366" t="s">
        <v>129</v>
      </c>
      <c r="D366" t="s">
        <v>6175</v>
      </c>
      <c r="E366" t="s">
        <v>310</v>
      </c>
      <c r="F366" t="s">
        <v>133</v>
      </c>
      <c r="G366" t="s">
        <v>132</v>
      </c>
      <c r="H366" s="16">
        <v>45868</v>
      </c>
      <c r="I366" s="16">
        <v>45868</v>
      </c>
      <c r="J366" t="s">
        <v>856</v>
      </c>
      <c r="K366">
        <v>1215152</v>
      </c>
      <c r="L366" t="s">
        <v>280</v>
      </c>
      <c r="O366">
        <v>10014630</v>
      </c>
      <c r="P366" t="s">
        <v>209</v>
      </c>
      <c r="Q366">
        <v>0</v>
      </c>
      <c r="R366" t="s">
        <v>3901</v>
      </c>
      <c r="S366" t="s">
        <v>342</v>
      </c>
      <c r="T366">
        <v>11589738</v>
      </c>
      <c r="U366" s="16">
        <v>45821</v>
      </c>
      <c r="V366" s="16">
        <v>45868</v>
      </c>
      <c r="W366" s="16">
        <v>45821</v>
      </c>
      <c r="X366">
        <v>0</v>
      </c>
      <c r="Y366">
        <v>1290900</v>
      </c>
      <c r="Z366" t="s">
        <v>1568</v>
      </c>
      <c r="AA366" t="s">
        <v>246</v>
      </c>
      <c r="AB366" t="s">
        <v>121</v>
      </c>
      <c r="AC366" t="s">
        <v>255</v>
      </c>
      <c r="AD366" t="s">
        <v>141</v>
      </c>
      <c r="AE366" t="str">
        <f>IF(B366&gt;0,IF(B366&gt;0,(IF(B366&lt;&gt;'PLAN SEMANAL'!$A$2,BLTOTAL!AA366,""))),"")</f>
        <v>AUXILIAR</v>
      </c>
      <c r="AF366" t="str">
        <f>IF(AH366="Completo","Completo",IF(IF(B366&gt;0,_xlfn.XLOOKUP(B366,'Detalle reservas completas fesa'!K:K,'Detalle reservas completas fesa'!Q:Q,_xlfn.XLOOKUP(B366,'MB25'!L:L,'MB25'!Q:Q,"Incompleto")),"")="PENDIENTE","Incompleto",IF(B366&gt;0,_xlfn.XLOOKUP(B366,'Detalle reservas completas fesa'!K:K,'Detalle reservas completas fesa'!Q:Q,IF(AD366="SIN MATERIAL","Completo",IF(AD366="COMPLETO","Completo","Incompleto"))))))</f>
        <v>Incompleto</v>
      </c>
      <c r="AG366">
        <f>IF(B366&gt;0,_xlfn.XLOOKUP(B366,IW49BLTOTAL!A:A,IW49BLTOTAL!H:H),"")</f>
        <v>4</v>
      </c>
      <c r="AH366" t="str">
        <f>IF(IFERROR(_xlfn.XLOOKUP(B366,'Detalle custodia'!B:B,'Detalle custodia'!O:O),"")="custodia","Completo","")</f>
        <v/>
      </c>
    </row>
    <row r="367" spans="1:34" x14ac:dyDescent="0.35">
      <c r="A367" t="s">
        <v>237</v>
      </c>
      <c r="B367">
        <v>6613807</v>
      </c>
      <c r="C367" t="s">
        <v>129</v>
      </c>
      <c r="D367" t="s">
        <v>5601</v>
      </c>
      <c r="E367" t="s">
        <v>310</v>
      </c>
      <c r="F367" t="s">
        <v>133</v>
      </c>
      <c r="G367" t="s">
        <v>132</v>
      </c>
      <c r="H367" s="16">
        <v>45884</v>
      </c>
      <c r="I367" s="16">
        <v>45884</v>
      </c>
      <c r="J367" t="s">
        <v>856</v>
      </c>
      <c r="K367">
        <v>1213130</v>
      </c>
      <c r="L367" t="s">
        <v>386</v>
      </c>
      <c r="O367">
        <v>10014625</v>
      </c>
      <c r="P367" t="s">
        <v>237</v>
      </c>
      <c r="Q367">
        <v>0</v>
      </c>
      <c r="R367" t="s">
        <v>3901</v>
      </c>
      <c r="S367" t="s">
        <v>342</v>
      </c>
      <c r="T367">
        <v>11589794</v>
      </c>
      <c r="U367" s="16">
        <v>45821</v>
      </c>
      <c r="V367" s="16">
        <v>45884</v>
      </c>
      <c r="W367" s="16">
        <v>45821</v>
      </c>
      <c r="X367">
        <v>0</v>
      </c>
      <c r="Y367">
        <v>1290900</v>
      </c>
      <c r="Z367" t="s">
        <v>1568</v>
      </c>
      <c r="AA367" t="s">
        <v>245</v>
      </c>
      <c r="AB367" t="s">
        <v>121</v>
      </c>
      <c r="AC367" t="s">
        <v>255</v>
      </c>
      <c r="AD367" t="s">
        <v>141</v>
      </c>
      <c r="AE367" t="str">
        <f>IF(B367&gt;0,IF(B367&gt;0,(IF(B367&lt;&gt;'PLAN SEMANAL'!$A$2,BLTOTAL!AA367,""))),"")</f>
        <v>ACARREO</v>
      </c>
      <c r="AF367" t="str">
        <f>IF(AH367="Completo","Completo",IF(IF(B367&gt;0,_xlfn.XLOOKUP(B367,'Detalle reservas completas fesa'!K:K,'Detalle reservas completas fesa'!Q:Q,_xlfn.XLOOKUP(B367,'MB25'!L:L,'MB25'!Q:Q,"Incompleto")),"")="PENDIENTE","Incompleto",IF(B367&gt;0,_xlfn.XLOOKUP(B367,'Detalle reservas completas fesa'!K:K,'Detalle reservas completas fesa'!Q:Q,IF(AD367="SIN MATERIAL","Completo",IF(AD367="COMPLETO","Completo","Incompleto"))))))</f>
        <v>Incompleto</v>
      </c>
      <c r="AG367">
        <f>IF(B367&gt;0,_xlfn.XLOOKUP(B367,IW49BLTOTAL!A:A,IW49BLTOTAL!H:H),"")</f>
        <v>1</v>
      </c>
      <c r="AH367" t="str">
        <f>IF(IFERROR(_xlfn.XLOOKUP(B367,'Detalle custodia'!B:B,'Detalle custodia'!O:O),"")="custodia","Completo","")</f>
        <v/>
      </c>
    </row>
    <row r="368" spans="1:34" x14ac:dyDescent="0.35">
      <c r="A368" t="s">
        <v>321</v>
      </c>
      <c r="B368">
        <v>6613806</v>
      </c>
      <c r="C368" t="s">
        <v>138</v>
      </c>
      <c r="D368" t="s">
        <v>6176</v>
      </c>
      <c r="E368" t="s">
        <v>310</v>
      </c>
      <c r="F368" t="s">
        <v>133</v>
      </c>
      <c r="G368" t="s">
        <v>132</v>
      </c>
      <c r="H368" s="16">
        <v>45839</v>
      </c>
      <c r="I368" s="16">
        <v>45839</v>
      </c>
      <c r="J368" t="s">
        <v>856</v>
      </c>
      <c r="K368">
        <v>2230130</v>
      </c>
      <c r="L368" t="s">
        <v>322</v>
      </c>
      <c r="O368">
        <v>10017210</v>
      </c>
      <c r="P368" t="s">
        <v>181</v>
      </c>
      <c r="Q368">
        <v>0</v>
      </c>
      <c r="R368" t="s">
        <v>349</v>
      </c>
      <c r="S368" t="s">
        <v>342</v>
      </c>
      <c r="T368">
        <v>11605809</v>
      </c>
      <c r="U368" s="16">
        <v>45821</v>
      </c>
      <c r="V368" s="16">
        <v>45839</v>
      </c>
      <c r="W368" s="16">
        <v>45821</v>
      </c>
      <c r="X368">
        <v>0</v>
      </c>
      <c r="Y368">
        <v>1290900</v>
      </c>
      <c r="Z368" t="s">
        <v>1568</v>
      </c>
      <c r="AA368" t="s">
        <v>249</v>
      </c>
      <c r="AB368" t="s">
        <v>121</v>
      </c>
      <c r="AC368" t="s">
        <v>255</v>
      </c>
      <c r="AD368" t="s">
        <v>141</v>
      </c>
      <c r="AE368" t="str">
        <f>IF(B368&gt;0,IF(B368&gt;0,(IF(B368&lt;&gt;'PLAN SEMANAL'!$A$2,BLTOTAL!AA368,""))),"")</f>
        <v>SOPORTE</v>
      </c>
      <c r="AF368" t="str">
        <f>IF(AH368="Completo","Completo",IF(IF(B368&gt;0,_xlfn.XLOOKUP(B368,'Detalle reservas completas fesa'!K:K,'Detalle reservas completas fesa'!Q:Q,_xlfn.XLOOKUP(B368,'MB25'!L:L,'MB25'!Q:Q,"Incompleto")),"")="PENDIENTE","Incompleto",IF(B368&gt;0,_xlfn.XLOOKUP(B368,'Detalle reservas completas fesa'!K:K,'Detalle reservas completas fesa'!Q:Q,IF(AD368="SIN MATERIAL","Completo",IF(AD368="COMPLETO","Completo","Incompleto"))))))</f>
        <v>Incompleto</v>
      </c>
      <c r="AG368">
        <f>IF(B368&gt;0,_xlfn.XLOOKUP(B368,IW49BLTOTAL!A:A,IW49BLTOTAL!H:H),"")</f>
        <v>8</v>
      </c>
      <c r="AH368" t="str">
        <f>IF(IFERROR(_xlfn.XLOOKUP(B368,'Detalle custodia'!B:B,'Detalle custodia'!O:O),"")="custodia","Completo","")</f>
        <v/>
      </c>
    </row>
    <row r="369" spans="1:34" x14ac:dyDescent="0.35">
      <c r="A369" t="s">
        <v>237</v>
      </c>
      <c r="B369">
        <v>6613804</v>
      </c>
      <c r="C369" t="s">
        <v>129</v>
      </c>
      <c r="D369" t="s">
        <v>6177</v>
      </c>
      <c r="E369" t="s">
        <v>310</v>
      </c>
      <c r="F369" t="s">
        <v>133</v>
      </c>
      <c r="G369" t="s">
        <v>132</v>
      </c>
      <c r="H369" s="16">
        <v>45868</v>
      </c>
      <c r="I369" s="16">
        <v>45868</v>
      </c>
      <c r="J369" t="s">
        <v>856</v>
      </c>
      <c r="K369">
        <v>1213130</v>
      </c>
      <c r="L369" t="s">
        <v>386</v>
      </c>
      <c r="O369">
        <v>10014625</v>
      </c>
      <c r="P369" t="s">
        <v>237</v>
      </c>
      <c r="Q369">
        <v>0</v>
      </c>
      <c r="R369" t="s">
        <v>3901</v>
      </c>
      <c r="S369" t="s">
        <v>342</v>
      </c>
      <c r="T369">
        <v>11589782</v>
      </c>
      <c r="U369" s="16">
        <v>45821</v>
      </c>
      <c r="V369" s="16">
        <v>45868</v>
      </c>
      <c r="W369" s="16">
        <v>45821</v>
      </c>
      <c r="X369">
        <v>0</v>
      </c>
      <c r="Y369">
        <v>1290900</v>
      </c>
      <c r="Z369" t="s">
        <v>1568</v>
      </c>
      <c r="AA369" t="s">
        <v>245</v>
      </c>
      <c r="AB369" t="s">
        <v>121</v>
      </c>
      <c r="AC369" t="s">
        <v>255</v>
      </c>
      <c r="AD369" t="s">
        <v>141</v>
      </c>
      <c r="AE369" t="str">
        <f>IF(B369&gt;0,IF(B369&gt;0,(IF(B369&lt;&gt;'PLAN SEMANAL'!$A$2,BLTOTAL!AA369,""))),"")</f>
        <v>ACARREO</v>
      </c>
      <c r="AF369" t="str">
        <f>IF(AH369="Completo","Completo",IF(IF(B369&gt;0,_xlfn.XLOOKUP(B369,'Detalle reservas completas fesa'!K:K,'Detalle reservas completas fesa'!Q:Q,_xlfn.XLOOKUP(B369,'MB25'!L:L,'MB25'!Q:Q,"Incompleto")),"")="PENDIENTE","Incompleto",IF(B369&gt;0,_xlfn.XLOOKUP(B369,'Detalle reservas completas fesa'!K:K,'Detalle reservas completas fesa'!Q:Q,IF(AD369="SIN MATERIAL","Completo",IF(AD369="COMPLETO","Completo","Incompleto"))))))</f>
        <v>Incompleto</v>
      </c>
      <c r="AG369">
        <f>IF(B369&gt;0,_xlfn.XLOOKUP(B369,IW49BLTOTAL!A:A,IW49BLTOTAL!H:H),"")</f>
        <v>2</v>
      </c>
      <c r="AH369" t="str">
        <f>IF(IFERROR(_xlfn.XLOOKUP(B369,'Detalle custodia'!B:B,'Detalle custodia'!O:O),"")="custodia","Completo","")</f>
        <v/>
      </c>
    </row>
    <row r="370" spans="1:34" x14ac:dyDescent="0.35">
      <c r="A370" t="s">
        <v>207</v>
      </c>
      <c r="B370">
        <v>6613802</v>
      </c>
      <c r="C370" t="s">
        <v>129</v>
      </c>
      <c r="D370" t="s">
        <v>3881</v>
      </c>
      <c r="E370" t="s">
        <v>310</v>
      </c>
      <c r="F370" t="s">
        <v>133</v>
      </c>
      <c r="G370" t="s">
        <v>132</v>
      </c>
      <c r="H370" s="16">
        <v>45899</v>
      </c>
      <c r="I370" s="16">
        <v>45899</v>
      </c>
      <c r="J370" t="s">
        <v>856</v>
      </c>
      <c r="K370">
        <v>1213130</v>
      </c>
      <c r="L370" t="s">
        <v>385</v>
      </c>
      <c r="O370">
        <v>10014621</v>
      </c>
      <c r="P370" t="s">
        <v>207</v>
      </c>
      <c r="Q370">
        <v>0</v>
      </c>
      <c r="R370" t="s">
        <v>3901</v>
      </c>
      <c r="S370" t="s">
        <v>3901</v>
      </c>
      <c r="T370">
        <v>11589730</v>
      </c>
      <c r="U370" s="16">
        <v>45821</v>
      </c>
      <c r="V370" s="16">
        <v>45899</v>
      </c>
      <c r="W370" s="16">
        <v>45845</v>
      </c>
      <c r="X370">
        <v>0</v>
      </c>
      <c r="Y370">
        <v>1290900</v>
      </c>
      <c r="Z370" t="s">
        <v>1568</v>
      </c>
      <c r="AA370" t="s">
        <v>245</v>
      </c>
      <c r="AB370" t="s">
        <v>121</v>
      </c>
      <c r="AC370" t="s">
        <v>255</v>
      </c>
      <c r="AD370" t="s">
        <v>141</v>
      </c>
      <c r="AE370" t="str">
        <f>IF(B370&gt;0,IF(B370&gt;0,(IF(B370&lt;&gt;'PLAN SEMANAL'!$A$2,BLTOTAL!AA370,""))),"")</f>
        <v>ACARREO</v>
      </c>
      <c r="AF370" t="str">
        <f>IF(AH370="Completo","Completo",IF(IF(B370&gt;0,_xlfn.XLOOKUP(B370,'Detalle reservas completas fesa'!K:K,'Detalle reservas completas fesa'!Q:Q,_xlfn.XLOOKUP(B370,'MB25'!L:L,'MB25'!Q:Q,"Incompleto")),"")="PENDIENTE","Incompleto",IF(B370&gt;0,_xlfn.XLOOKUP(B370,'Detalle reservas completas fesa'!K:K,'Detalle reservas completas fesa'!Q:Q,IF(AD370="SIN MATERIAL","Completo",IF(AD370="COMPLETO","Completo","Incompleto"))))))</f>
        <v>Incompleto</v>
      </c>
      <c r="AG370">
        <f>IF(B370&gt;0,_xlfn.XLOOKUP(B370,IW49BLTOTAL!A:A,IW49BLTOTAL!H:H),"")</f>
        <v>6</v>
      </c>
      <c r="AH370" t="str">
        <f>IF(IFERROR(_xlfn.XLOOKUP(B370,'Detalle custodia'!B:B,'Detalle custodia'!O:O),"")="custodia","Completo","")</f>
        <v/>
      </c>
    </row>
    <row r="371" spans="1:34" x14ac:dyDescent="0.35">
      <c r="A371" t="s">
        <v>207</v>
      </c>
      <c r="B371">
        <v>6613778</v>
      </c>
      <c r="C371" t="s">
        <v>129</v>
      </c>
      <c r="D371" t="s">
        <v>6178</v>
      </c>
      <c r="E371" t="s">
        <v>310</v>
      </c>
      <c r="F371" t="s">
        <v>133</v>
      </c>
      <c r="G371" t="s">
        <v>132</v>
      </c>
      <c r="H371" s="16">
        <v>45884</v>
      </c>
      <c r="I371" s="16">
        <v>45884</v>
      </c>
      <c r="J371" t="s">
        <v>856</v>
      </c>
      <c r="K371">
        <v>1213130</v>
      </c>
      <c r="L371" t="s">
        <v>385</v>
      </c>
      <c r="O371">
        <v>10014621</v>
      </c>
      <c r="P371" t="s">
        <v>207</v>
      </c>
      <c r="Q371">
        <v>0</v>
      </c>
      <c r="R371" t="s">
        <v>3901</v>
      </c>
      <c r="S371" t="s">
        <v>342</v>
      </c>
      <c r="T371">
        <v>11589627</v>
      </c>
      <c r="U371" s="16">
        <v>45821</v>
      </c>
      <c r="V371" s="16">
        <v>45884</v>
      </c>
      <c r="W371" s="16">
        <v>45821</v>
      </c>
      <c r="X371">
        <v>0</v>
      </c>
      <c r="Y371">
        <v>1290900</v>
      </c>
      <c r="Z371" t="s">
        <v>1568</v>
      </c>
      <c r="AA371" t="s">
        <v>245</v>
      </c>
      <c r="AB371" t="s">
        <v>121</v>
      </c>
      <c r="AC371" t="s">
        <v>255</v>
      </c>
      <c r="AD371" t="s">
        <v>141</v>
      </c>
      <c r="AE371" t="str">
        <f>IF(B371&gt;0,IF(B371&gt;0,(IF(B371&lt;&gt;'PLAN SEMANAL'!$A$2,BLTOTAL!AA371,""))),"")</f>
        <v>ACARREO</v>
      </c>
      <c r="AF371" t="str">
        <f>IF(AH371="Completo","Completo",IF(IF(B371&gt;0,_xlfn.XLOOKUP(B371,'Detalle reservas completas fesa'!K:K,'Detalle reservas completas fesa'!Q:Q,_xlfn.XLOOKUP(B371,'MB25'!L:L,'MB25'!Q:Q,"Incompleto")),"")="PENDIENTE","Incompleto",IF(B371&gt;0,_xlfn.XLOOKUP(B371,'Detalle reservas completas fesa'!K:K,'Detalle reservas completas fesa'!Q:Q,IF(AD371="SIN MATERIAL","Completo",IF(AD371="COMPLETO","Completo","Incompleto"))))))</f>
        <v>Incompleto</v>
      </c>
      <c r="AG371">
        <f>IF(B371&gt;0,_xlfn.XLOOKUP(B371,IW49BLTOTAL!A:A,IW49BLTOTAL!H:H),"")</f>
        <v>4</v>
      </c>
      <c r="AH371" t="str">
        <f>IF(IFERROR(_xlfn.XLOOKUP(B371,'Detalle custodia'!B:B,'Detalle custodia'!O:O),"")="custodia","Completo","")</f>
        <v/>
      </c>
    </row>
    <row r="372" spans="1:34" x14ac:dyDescent="0.35">
      <c r="A372" t="s">
        <v>224</v>
      </c>
      <c r="B372">
        <v>6613775</v>
      </c>
      <c r="C372" t="s">
        <v>129</v>
      </c>
      <c r="D372" t="s">
        <v>6179</v>
      </c>
      <c r="E372" t="s">
        <v>310</v>
      </c>
      <c r="F372" t="s">
        <v>133</v>
      </c>
      <c r="G372" t="s">
        <v>147</v>
      </c>
      <c r="H372" s="16">
        <v>45899</v>
      </c>
      <c r="I372" s="16">
        <v>45899</v>
      </c>
      <c r="J372" t="s">
        <v>856</v>
      </c>
      <c r="K372">
        <v>1213130</v>
      </c>
      <c r="L372" t="s">
        <v>389</v>
      </c>
      <c r="O372">
        <v>10014612</v>
      </c>
      <c r="P372" t="s">
        <v>224</v>
      </c>
      <c r="Q372">
        <v>0</v>
      </c>
      <c r="R372" t="s">
        <v>3901</v>
      </c>
      <c r="S372" t="s">
        <v>342</v>
      </c>
      <c r="T372">
        <v>11590570</v>
      </c>
      <c r="U372" s="16">
        <v>45821</v>
      </c>
      <c r="V372" s="16">
        <v>45899</v>
      </c>
      <c r="W372" s="16">
        <v>45825</v>
      </c>
      <c r="X372">
        <v>0</v>
      </c>
      <c r="Y372">
        <v>1290900</v>
      </c>
      <c r="Z372" t="s">
        <v>1568</v>
      </c>
      <c r="AA372" t="s">
        <v>245</v>
      </c>
      <c r="AB372" t="s">
        <v>121</v>
      </c>
      <c r="AC372" t="s">
        <v>255</v>
      </c>
      <c r="AD372" t="s">
        <v>141</v>
      </c>
      <c r="AE372" t="str">
        <f>IF(B372&gt;0,IF(B372&gt;0,(IF(B372&lt;&gt;'PLAN SEMANAL'!$A$2,BLTOTAL!AA372,""))),"")</f>
        <v>ACARREO</v>
      </c>
      <c r="AF372" t="str">
        <f>IF(AH372="Completo","Completo",IF(IF(B372&gt;0,_xlfn.XLOOKUP(B372,'Detalle reservas completas fesa'!K:K,'Detalle reservas completas fesa'!Q:Q,_xlfn.XLOOKUP(B372,'MB25'!L:L,'MB25'!Q:Q,"Incompleto")),"")="PENDIENTE","Incompleto",IF(B372&gt;0,_xlfn.XLOOKUP(B372,'Detalle reservas completas fesa'!K:K,'Detalle reservas completas fesa'!Q:Q,IF(AD372="SIN MATERIAL","Completo",IF(AD372="COMPLETO","Completo","Incompleto"))))))</f>
        <v>Incompleto</v>
      </c>
      <c r="AG372">
        <f>IF(B372&gt;0,_xlfn.XLOOKUP(B372,IW49BLTOTAL!A:A,IW49BLTOTAL!H:H),"")</f>
        <v>10</v>
      </c>
      <c r="AH372" t="str">
        <f>IF(IFERROR(_xlfn.XLOOKUP(B372,'Detalle custodia'!B:B,'Detalle custodia'!O:O),"")="custodia","Completo","")</f>
        <v/>
      </c>
    </row>
    <row r="373" spans="1:34" x14ac:dyDescent="0.35">
      <c r="A373" t="s">
        <v>227</v>
      </c>
      <c r="B373">
        <v>6613774</v>
      </c>
      <c r="C373" t="s">
        <v>129</v>
      </c>
      <c r="D373" t="s">
        <v>6180</v>
      </c>
      <c r="E373" t="s">
        <v>310</v>
      </c>
      <c r="F373" t="s">
        <v>133</v>
      </c>
      <c r="G373" t="s">
        <v>147</v>
      </c>
      <c r="H373" s="16">
        <v>45899</v>
      </c>
      <c r="I373" s="16">
        <v>45899</v>
      </c>
      <c r="J373" t="s">
        <v>856</v>
      </c>
      <c r="K373">
        <v>1213130</v>
      </c>
      <c r="L373" t="s">
        <v>305</v>
      </c>
      <c r="O373">
        <v>10014606</v>
      </c>
      <c r="P373" t="s">
        <v>227</v>
      </c>
      <c r="Q373">
        <v>0</v>
      </c>
      <c r="R373" t="s">
        <v>3901</v>
      </c>
      <c r="S373" t="s">
        <v>342</v>
      </c>
      <c r="T373">
        <v>11588929</v>
      </c>
      <c r="U373" s="16">
        <v>45821</v>
      </c>
      <c r="V373" s="16">
        <v>45899</v>
      </c>
      <c r="W373" s="16">
        <v>45825</v>
      </c>
      <c r="X373">
        <v>0</v>
      </c>
      <c r="Y373">
        <v>1290900</v>
      </c>
      <c r="Z373" t="s">
        <v>1568</v>
      </c>
      <c r="AA373" t="s">
        <v>245</v>
      </c>
      <c r="AB373" t="s">
        <v>121</v>
      </c>
      <c r="AC373" t="s">
        <v>255</v>
      </c>
      <c r="AD373" t="s">
        <v>141</v>
      </c>
      <c r="AE373" t="str">
        <f>IF(B373&gt;0,IF(B373&gt;0,(IF(B373&lt;&gt;'PLAN SEMANAL'!$A$2,BLTOTAL!AA373,""))),"")</f>
        <v>ACARREO</v>
      </c>
      <c r="AF373" t="str">
        <f>IF(AH373="Completo","Completo",IF(IF(B373&gt;0,_xlfn.XLOOKUP(B373,'Detalle reservas completas fesa'!K:K,'Detalle reservas completas fesa'!Q:Q,_xlfn.XLOOKUP(B373,'MB25'!L:L,'MB25'!Q:Q,"Incompleto")),"")="PENDIENTE","Incompleto",IF(B373&gt;0,_xlfn.XLOOKUP(B373,'Detalle reservas completas fesa'!K:K,'Detalle reservas completas fesa'!Q:Q,IF(AD373="SIN MATERIAL","Completo",IF(AD373="COMPLETO","Completo","Incompleto"))))))</f>
        <v>Incompleto</v>
      </c>
      <c r="AG373">
        <f>IF(B373&gt;0,_xlfn.XLOOKUP(B373,IW49BLTOTAL!A:A,IW49BLTOTAL!H:H),"")</f>
        <v>0</v>
      </c>
      <c r="AH373" t="str">
        <f>IF(IFERROR(_xlfn.XLOOKUP(B373,'Detalle custodia'!B:B,'Detalle custodia'!O:O),"")="custodia","Completo","")</f>
        <v/>
      </c>
    </row>
    <row r="374" spans="1:34" x14ac:dyDescent="0.35">
      <c r="A374" t="s">
        <v>227</v>
      </c>
      <c r="B374">
        <v>6613772</v>
      </c>
      <c r="C374" t="s">
        <v>129</v>
      </c>
      <c r="D374" t="s">
        <v>6181</v>
      </c>
      <c r="E374" t="s">
        <v>310</v>
      </c>
      <c r="F374" t="s">
        <v>133</v>
      </c>
      <c r="G374" t="s">
        <v>132</v>
      </c>
      <c r="H374" s="16">
        <v>45899</v>
      </c>
      <c r="I374" s="16">
        <v>45899</v>
      </c>
      <c r="J374" t="s">
        <v>856</v>
      </c>
      <c r="K374">
        <v>1213130</v>
      </c>
      <c r="L374" t="s">
        <v>305</v>
      </c>
      <c r="O374">
        <v>10014606</v>
      </c>
      <c r="P374" t="s">
        <v>227</v>
      </c>
      <c r="Q374">
        <v>0</v>
      </c>
      <c r="R374" t="s">
        <v>3901</v>
      </c>
      <c r="S374" t="s">
        <v>342</v>
      </c>
      <c r="T374">
        <v>11588849</v>
      </c>
      <c r="U374" s="16">
        <v>45821</v>
      </c>
      <c r="V374" s="16">
        <v>45899</v>
      </c>
      <c r="W374" s="16">
        <v>45821</v>
      </c>
      <c r="X374">
        <v>0</v>
      </c>
      <c r="Y374">
        <v>1290900</v>
      </c>
      <c r="Z374" t="s">
        <v>1568</v>
      </c>
      <c r="AA374" t="s">
        <v>245</v>
      </c>
      <c r="AB374" t="s">
        <v>121</v>
      </c>
      <c r="AC374" t="s">
        <v>255</v>
      </c>
      <c r="AD374" t="s">
        <v>141</v>
      </c>
      <c r="AE374" t="str">
        <f>IF(B374&gt;0,IF(B374&gt;0,(IF(B374&lt;&gt;'PLAN SEMANAL'!$A$2,BLTOTAL!AA374,""))),"")</f>
        <v>ACARREO</v>
      </c>
      <c r="AF374" t="str">
        <f>IF(AH374="Completo","Completo",IF(IF(B374&gt;0,_xlfn.XLOOKUP(B374,'Detalle reservas completas fesa'!K:K,'Detalle reservas completas fesa'!Q:Q,_xlfn.XLOOKUP(B374,'MB25'!L:L,'MB25'!Q:Q,"Incompleto")),"")="PENDIENTE","Incompleto",IF(B374&gt;0,_xlfn.XLOOKUP(B374,'Detalle reservas completas fesa'!K:K,'Detalle reservas completas fesa'!Q:Q,IF(AD374="SIN MATERIAL","Completo",IF(AD374="COMPLETO","Completo","Incompleto"))))))</f>
        <v>Incompleto</v>
      </c>
      <c r="AG374">
        <f>IF(B374&gt;0,_xlfn.XLOOKUP(B374,IW49BLTOTAL!A:A,IW49BLTOTAL!H:H),"")</f>
        <v>8</v>
      </c>
      <c r="AH374" t="str">
        <f>IF(IFERROR(_xlfn.XLOOKUP(B374,'Detalle custodia'!B:B,'Detalle custodia'!O:O),"")="custodia","Completo","")</f>
        <v/>
      </c>
    </row>
    <row r="375" spans="1:34" x14ac:dyDescent="0.35">
      <c r="A375" t="s">
        <v>227</v>
      </c>
      <c r="B375">
        <v>6613771</v>
      </c>
      <c r="C375" t="s">
        <v>129</v>
      </c>
      <c r="D375" t="s">
        <v>6182</v>
      </c>
      <c r="E375" t="s">
        <v>310</v>
      </c>
      <c r="F375" t="s">
        <v>133</v>
      </c>
      <c r="G375" t="s">
        <v>132</v>
      </c>
      <c r="H375" s="16">
        <v>45868</v>
      </c>
      <c r="I375" s="16">
        <v>45868</v>
      </c>
      <c r="J375" t="s">
        <v>856</v>
      </c>
      <c r="K375">
        <v>1213130</v>
      </c>
      <c r="L375" t="s">
        <v>305</v>
      </c>
      <c r="O375">
        <v>10014606</v>
      </c>
      <c r="P375" t="s">
        <v>227</v>
      </c>
      <c r="Q375">
        <v>0</v>
      </c>
      <c r="R375" t="s">
        <v>3901</v>
      </c>
      <c r="S375" t="s">
        <v>342</v>
      </c>
      <c r="T375">
        <v>11588737</v>
      </c>
      <c r="U375" s="16">
        <v>45821</v>
      </c>
      <c r="V375" s="16">
        <v>45868</v>
      </c>
      <c r="W375" s="16">
        <v>45821</v>
      </c>
      <c r="X375">
        <v>0</v>
      </c>
      <c r="Y375">
        <v>1290900</v>
      </c>
      <c r="Z375" t="s">
        <v>1568</v>
      </c>
      <c r="AA375" t="s">
        <v>245</v>
      </c>
      <c r="AB375" t="s">
        <v>121</v>
      </c>
      <c r="AC375" t="s">
        <v>255</v>
      </c>
      <c r="AD375" t="s">
        <v>141</v>
      </c>
      <c r="AE375" t="str">
        <f>IF(B375&gt;0,IF(B375&gt;0,(IF(B375&lt;&gt;'PLAN SEMANAL'!$A$2,BLTOTAL!AA375,""))),"")</f>
        <v>ACARREO</v>
      </c>
      <c r="AF375" t="str">
        <f>IF(AH375="Completo","Completo",IF(IF(B375&gt;0,_xlfn.XLOOKUP(B375,'Detalle reservas completas fesa'!K:K,'Detalle reservas completas fesa'!Q:Q,_xlfn.XLOOKUP(B375,'MB25'!L:L,'MB25'!Q:Q,"Incompleto")),"")="PENDIENTE","Incompleto",IF(B375&gt;0,_xlfn.XLOOKUP(B375,'Detalle reservas completas fesa'!K:K,'Detalle reservas completas fesa'!Q:Q,IF(AD375="SIN MATERIAL","Completo",IF(AD375="COMPLETO","Completo","Incompleto"))))))</f>
        <v>Incompleto</v>
      </c>
      <c r="AG375">
        <f>IF(B375&gt;0,_xlfn.XLOOKUP(B375,IW49BLTOTAL!A:A,IW49BLTOTAL!H:H),"")</f>
        <v>4</v>
      </c>
      <c r="AH375" t="str">
        <f>IF(IFERROR(_xlfn.XLOOKUP(B375,'Detalle custodia'!B:B,'Detalle custodia'!O:O),"")="custodia","Completo","")</f>
        <v/>
      </c>
    </row>
    <row r="376" spans="1:34" x14ac:dyDescent="0.35">
      <c r="A376" t="s">
        <v>227</v>
      </c>
      <c r="B376">
        <v>6613770</v>
      </c>
      <c r="C376" t="s">
        <v>129</v>
      </c>
      <c r="D376" t="s">
        <v>6183</v>
      </c>
      <c r="E376" t="s">
        <v>310</v>
      </c>
      <c r="F376" t="s">
        <v>133</v>
      </c>
      <c r="G376" t="s">
        <v>132</v>
      </c>
      <c r="H376" s="16">
        <v>45868</v>
      </c>
      <c r="I376" s="16">
        <v>45868</v>
      </c>
      <c r="J376" t="s">
        <v>856</v>
      </c>
      <c r="K376">
        <v>1213130</v>
      </c>
      <c r="L376" t="s">
        <v>305</v>
      </c>
      <c r="O376">
        <v>10014606</v>
      </c>
      <c r="P376" t="s">
        <v>227</v>
      </c>
      <c r="Q376">
        <v>0</v>
      </c>
      <c r="R376" t="s">
        <v>3901</v>
      </c>
      <c r="S376" t="s">
        <v>342</v>
      </c>
      <c r="T376">
        <v>11588734</v>
      </c>
      <c r="U376" s="16">
        <v>45821</v>
      </c>
      <c r="V376" s="16">
        <v>45868</v>
      </c>
      <c r="W376" s="16">
        <v>45821</v>
      </c>
      <c r="X376">
        <v>0</v>
      </c>
      <c r="Y376">
        <v>1290900</v>
      </c>
      <c r="Z376" t="s">
        <v>1568</v>
      </c>
      <c r="AA376" t="s">
        <v>245</v>
      </c>
      <c r="AB376" t="s">
        <v>121</v>
      </c>
      <c r="AC376" t="s">
        <v>255</v>
      </c>
      <c r="AD376" t="s">
        <v>141</v>
      </c>
      <c r="AE376" t="str">
        <f>IF(B376&gt;0,IF(B376&gt;0,(IF(B376&lt;&gt;'PLAN SEMANAL'!$A$2,BLTOTAL!AA376,""))),"")</f>
        <v>ACARREO</v>
      </c>
      <c r="AF376" t="str">
        <f>IF(AH376="Completo","Completo",IF(IF(B376&gt;0,_xlfn.XLOOKUP(B376,'Detalle reservas completas fesa'!K:K,'Detalle reservas completas fesa'!Q:Q,_xlfn.XLOOKUP(B376,'MB25'!L:L,'MB25'!Q:Q,"Incompleto")),"")="PENDIENTE","Incompleto",IF(B376&gt;0,_xlfn.XLOOKUP(B376,'Detalle reservas completas fesa'!K:K,'Detalle reservas completas fesa'!Q:Q,IF(AD376="SIN MATERIAL","Completo",IF(AD376="COMPLETO","Completo","Incompleto"))))))</f>
        <v>Incompleto</v>
      </c>
      <c r="AG376">
        <f>IF(B376&gt;0,_xlfn.XLOOKUP(B376,IW49BLTOTAL!A:A,IW49BLTOTAL!H:H),"")</f>
        <v>6</v>
      </c>
      <c r="AH376" t="str">
        <f>IF(IFERROR(_xlfn.XLOOKUP(B376,'Detalle custodia'!B:B,'Detalle custodia'!O:O),"")="custodia","Completo","")</f>
        <v/>
      </c>
    </row>
    <row r="377" spans="1:34" x14ac:dyDescent="0.35">
      <c r="A377" t="s">
        <v>419</v>
      </c>
      <c r="B377">
        <v>6613768</v>
      </c>
      <c r="C377" t="s">
        <v>129</v>
      </c>
      <c r="D377" t="s">
        <v>5560</v>
      </c>
      <c r="E377" t="s">
        <v>310</v>
      </c>
      <c r="F377" t="s">
        <v>133</v>
      </c>
      <c r="G377" t="s">
        <v>132</v>
      </c>
      <c r="H377" s="16">
        <v>45884</v>
      </c>
      <c r="I377" s="16">
        <v>45884</v>
      </c>
      <c r="J377" t="s">
        <v>856</v>
      </c>
      <c r="K377">
        <v>1213130</v>
      </c>
      <c r="L377" t="s">
        <v>420</v>
      </c>
      <c r="O377">
        <v>10014605</v>
      </c>
      <c r="P377" t="s">
        <v>419</v>
      </c>
      <c r="Q377">
        <v>0</v>
      </c>
      <c r="R377" t="s">
        <v>3901</v>
      </c>
      <c r="S377" t="s">
        <v>342</v>
      </c>
      <c r="T377">
        <v>11591482</v>
      </c>
      <c r="U377" s="16">
        <v>45821</v>
      </c>
      <c r="V377" s="16">
        <v>45884</v>
      </c>
      <c r="W377" s="16">
        <v>45821</v>
      </c>
      <c r="X377">
        <v>0</v>
      </c>
      <c r="Y377">
        <v>1290900</v>
      </c>
      <c r="Z377" t="s">
        <v>1568</v>
      </c>
      <c r="AA377" t="s">
        <v>245</v>
      </c>
      <c r="AB377" t="s">
        <v>121</v>
      </c>
      <c r="AC377" t="s">
        <v>255</v>
      </c>
      <c r="AD377" t="s">
        <v>141</v>
      </c>
      <c r="AE377" t="str">
        <f>IF(B377&gt;0,IF(B377&gt;0,(IF(B377&lt;&gt;'PLAN SEMANAL'!$A$2,BLTOTAL!AA377,""))),"")</f>
        <v>ACARREO</v>
      </c>
      <c r="AF377" t="str">
        <f>IF(AH377="Completo","Completo",IF(IF(B377&gt;0,_xlfn.XLOOKUP(B377,'Detalle reservas completas fesa'!K:K,'Detalle reservas completas fesa'!Q:Q,_xlfn.XLOOKUP(B377,'MB25'!L:L,'MB25'!Q:Q,"Incompleto")),"")="PENDIENTE","Incompleto",IF(B377&gt;0,_xlfn.XLOOKUP(B377,'Detalle reservas completas fesa'!K:K,'Detalle reservas completas fesa'!Q:Q,IF(AD377="SIN MATERIAL","Completo",IF(AD377="COMPLETO","Completo","Incompleto"))))))</f>
        <v>Incompleto</v>
      </c>
      <c r="AG377">
        <f>IF(B377&gt;0,_xlfn.XLOOKUP(B377,IW49BLTOTAL!A:A,IW49BLTOTAL!H:H),"")</f>
        <v>2</v>
      </c>
      <c r="AH377" t="str">
        <f>IF(IFERROR(_xlfn.XLOOKUP(B377,'Detalle custodia'!B:B,'Detalle custodia'!O:O),"")="custodia","Completo","")</f>
        <v/>
      </c>
    </row>
    <row r="378" spans="1:34" x14ac:dyDescent="0.35">
      <c r="A378" t="s">
        <v>419</v>
      </c>
      <c r="B378">
        <v>6613767</v>
      </c>
      <c r="C378" t="s">
        <v>129</v>
      </c>
      <c r="D378" t="s">
        <v>6184</v>
      </c>
      <c r="E378" t="s">
        <v>310</v>
      </c>
      <c r="F378" t="s">
        <v>133</v>
      </c>
      <c r="G378" t="s">
        <v>132</v>
      </c>
      <c r="H378" s="16">
        <v>45868</v>
      </c>
      <c r="I378" s="16">
        <v>45868</v>
      </c>
      <c r="J378" t="s">
        <v>856</v>
      </c>
      <c r="K378">
        <v>1213130</v>
      </c>
      <c r="L378" t="s">
        <v>420</v>
      </c>
      <c r="O378">
        <v>10014605</v>
      </c>
      <c r="P378" t="s">
        <v>419</v>
      </c>
      <c r="Q378">
        <v>0</v>
      </c>
      <c r="R378" t="s">
        <v>3901</v>
      </c>
      <c r="S378" t="s">
        <v>342</v>
      </c>
      <c r="T378">
        <v>11591479</v>
      </c>
      <c r="U378" s="16">
        <v>45821</v>
      </c>
      <c r="V378" s="16">
        <v>45868</v>
      </c>
      <c r="W378" s="16">
        <v>45821</v>
      </c>
      <c r="X378">
        <v>0</v>
      </c>
      <c r="Y378">
        <v>1290900</v>
      </c>
      <c r="Z378" t="s">
        <v>1568</v>
      </c>
      <c r="AA378" t="s">
        <v>245</v>
      </c>
      <c r="AB378" t="s">
        <v>121</v>
      </c>
      <c r="AC378" t="s">
        <v>255</v>
      </c>
      <c r="AD378" t="s">
        <v>141</v>
      </c>
      <c r="AE378" t="str">
        <f>IF(B378&gt;0,IF(B378&gt;0,(IF(B378&lt;&gt;'PLAN SEMANAL'!$A$2,BLTOTAL!AA378,""))),"")</f>
        <v>ACARREO</v>
      </c>
      <c r="AF378" t="str">
        <f>IF(AH378="Completo","Completo",IF(IF(B378&gt;0,_xlfn.XLOOKUP(B378,'Detalle reservas completas fesa'!K:K,'Detalle reservas completas fesa'!Q:Q,_xlfn.XLOOKUP(B378,'MB25'!L:L,'MB25'!Q:Q,"Incompleto")),"")="PENDIENTE","Incompleto",IF(B378&gt;0,_xlfn.XLOOKUP(B378,'Detalle reservas completas fesa'!K:K,'Detalle reservas completas fesa'!Q:Q,IF(AD378="SIN MATERIAL","Completo",IF(AD378="COMPLETO","Completo","Incompleto"))))))</f>
        <v>Incompleto</v>
      </c>
      <c r="AG378">
        <f>IF(B378&gt;0,_xlfn.XLOOKUP(B378,IW49BLTOTAL!A:A,IW49BLTOTAL!H:H),"")</f>
        <v>2</v>
      </c>
      <c r="AH378" t="str">
        <f>IF(IFERROR(_xlfn.XLOOKUP(B378,'Detalle custodia'!B:B,'Detalle custodia'!O:O),"")="custodia","Completo","")</f>
        <v/>
      </c>
    </row>
    <row r="379" spans="1:34" x14ac:dyDescent="0.35">
      <c r="A379" t="s">
        <v>158</v>
      </c>
      <c r="B379">
        <v>6613764</v>
      </c>
      <c r="C379" t="s">
        <v>129</v>
      </c>
      <c r="D379" t="s">
        <v>6185</v>
      </c>
      <c r="E379" t="s">
        <v>310</v>
      </c>
      <c r="F379" t="s">
        <v>133</v>
      </c>
      <c r="G379" t="s">
        <v>132</v>
      </c>
      <c r="H379" s="16">
        <v>45899</v>
      </c>
      <c r="I379" s="16">
        <v>45899</v>
      </c>
      <c r="J379" t="s">
        <v>856</v>
      </c>
      <c r="K379">
        <v>1213130</v>
      </c>
      <c r="L379" t="s">
        <v>397</v>
      </c>
      <c r="O379">
        <v>10014604</v>
      </c>
      <c r="P379" t="s">
        <v>158</v>
      </c>
      <c r="Q379">
        <v>0</v>
      </c>
      <c r="R379" t="s">
        <v>3901</v>
      </c>
      <c r="S379" t="s">
        <v>342</v>
      </c>
      <c r="T379">
        <v>11590858</v>
      </c>
      <c r="U379" s="16">
        <v>45821</v>
      </c>
      <c r="V379" s="16">
        <v>45899</v>
      </c>
      <c r="W379" s="16">
        <v>45821</v>
      </c>
      <c r="X379">
        <v>0</v>
      </c>
      <c r="Y379">
        <v>1290900</v>
      </c>
      <c r="Z379" t="s">
        <v>1568</v>
      </c>
      <c r="AA379" t="s">
        <v>245</v>
      </c>
      <c r="AB379" t="s">
        <v>121</v>
      </c>
      <c r="AC379" t="s">
        <v>255</v>
      </c>
      <c r="AD379" t="s">
        <v>141</v>
      </c>
      <c r="AE379" t="str">
        <f>IF(B379&gt;0,IF(B379&gt;0,(IF(B379&lt;&gt;'PLAN SEMANAL'!$A$2,BLTOTAL!AA379,""))),"")</f>
        <v>ACARREO</v>
      </c>
      <c r="AF379" t="str">
        <f>IF(AH379="Completo","Completo",IF(IF(B379&gt;0,_xlfn.XLOOKUP(B379,'Detalle reservas completas fesa'!K:K,'Detalle reservas completas fesa'!Q:Q,_xlfn.XLOOKUP(B379,'MB25'!L:L,'MB25'!Q:Q,"Incompleto")),"")="PENDIENTE","Incompleto",IF(B379&gt;0,_xlfn.XLOOKUP(B379,'Detalle reservas completas fesa'!K:K,'Detalle reservas completas fesa'!Q:Q,IF(AD379="SIN MATERIAL","Completo",IF(AD379="COMPLETO","Completo","Incompleto"))))))</f>
        <v>Incompleto</v>
      </c>
      <c r="AG379">
        <f>IF(B379&gt;0,_xlfn.XLOOKUP(B379,IW49BLTOTAL!A:A,IW49BLTOTAL!H:H),"")</f>
        <v>6</v>
      </c>
      <c r="AH379" t="str">
        <f>IF(IFERROR(_xlfn.XLOOKUP(B379,'Detalle custodia'!B:B,'Detalle custodia'!O:O),"")="custodia","Completo","")</f>
        <v/>
      </c>
    </row>
    <row r="380" spans="1:34" x14ac:dyDescent="0.35">
      <c r="A380" t="s">
        <v>400</v>
      </c>
      <c r="B380">
        <v>6613763</v>
      </c>
      <c r="C380" t="s">
        <v>129</v>
      </c>
      <c r="D380" t="s">
        <v>6186</v>
      </c>
      <c r="E380" t="s">
        <v>310</v>
      </c>
      <c r="F380" t="s">
        <v>133</v>
      </c>
      <c r="G380" t="s">
        <v>132</v>
      </c>
      <c r="H380" s="16">
        <v>45822</v>
      </c>
      <c r="I380" s="16">
        <v>45822</v>
      </c>
      <c r="J380" t="s">
        <v>856</v>
      </c>
      <c r="K380">
        <v>1215155</v>
      </c>
      <c r="L380" t="s">
        <v>401</v>
      </c>
      <c r="O380">
        <v>10014646</v>
      </c>
      <c r="P380" t="s">
        <v>400</v>
      </c>
      <c r="Q380">
        <v>0</v>
      </c>
      <c r="R380" t="s">
        <v>996</v>
      </c>
      <c r="S380" t="s">
        <v>343</v>
      </c>
      <c r="T380">
        <v>11605796</v>
      </c>
      <c r="U380" s="16">
        <v>45821</v>
      </c>
      <c r="V380" s="16">
        <v>45822</v>
      </c>
      <c r="W380" s="16">
        <v>45821</v>
      </c>
      <c r="X380">
        <v>0</v>
      </c>
      <c r="Y380">
        <v>1290900</v>
      </c>
      <c r="Z380" t="s">
        <v>1568</v>
      </c>
      <c r="AA380" t="s">
        <v>246</v>
      </c>
      <c r="AB380" t="s">
        <v>121</v>
      </c>
      <c r="AC380" t="s">
        <v>255</v>
      </c>
      <c r="AD380" t="s">
        <v>141</v>
      </c>
      <c r="AE380" t="str">
        <f>IF(B380&gt;0,IF(B380&gt;0,(IF(B380&lt;&gt;'PLAN SEMANAL'!$A$2,BLTOTAL!AA380,""))),"")</f>
        <v>AUXILIAR</v>
      </c>
      <c r="AF380" t="str">
        <f>IF(AH380="Completo","Completo",IF(IF(B380&gt;0,_xlfn.XLOOKUP(B380,'Detalle reservas completas fesa'!K:K,'Detalle reservas completas fesa'!Q:Q,_xlfn.XLOOKUP(B380,'MB25'!L:L,'MB25'!Q:Q,"Incompleto")),"")="PENDIENTE","Incompleto",IF(B380&gt;0,_xlfn.XLOOKUP(B380,'Detalle reservas completas fesa'!K:K,'Detalle reservas completas fesa'!Q:Q,IF(AD380="SIN MATERIAL","Completo",IF(AD380="COMPLETO","Completo","Incompleto"))))))</f>
        <v>Completo</v>
      </c>
      <c r="AG380">
        <f>IF(B380&gt;0,_xlfn.XLOOKUP(B380,IW49BLTOTAL!A:A,IW49BLTOTAL!H:H),"")</f>
        <v>0</v>
      </c>
      <c r="AH380" t="str">
        <f>IF(IFERROR(_xlfn.XLOOKUP(B380,'Detalle custodia'!B:B,'Detalle custodia'!O:O),"")="custodia","Completo","")</f>
        <v/>
      </c>
    </row>
    <row r="381" spans="1:34" x14ac:dyDescent="0.35">
      <c r="A381" t="s">
        <v>158</v>
      </c>
      <c r="B381">
        <v>6613761</v>
      </c>
      <c r="C381" t="s">
        <v>129</v>
      </c>
      <c r="D381" t="s">
        <v>5560</v>
      </c>
      <c r="E381" t="s">
        <v>310</v>
      </c>
      <c r="F381" t="s">
        <v>133</v>
      </c>
      <c r="G381" t="s">
        <v>132</v>
      </c>
      <c r="H381" s="16">
        <v>45868</v>
      </c>
      <c r="I381" s="16">
        <v>45868</v>
      </c>
      <c r="J381" t="s">
        <v>856</v>
      </c>
      <c r="K381">
        <v>1213130</v>
      </c>
      <c r="L381" t="s">
        <v>397</v>
      </c>
      <c r="O381">
        <v>10014604</v>
      </c>
      <c r="P381" t="s">
        <v>158</v>
      </c>
      <c r="Q381">
        <v>0</v>
      </c>
      <c r="R381" t="s">
        <v>3901</v>
      </c>
      <c r="S381" t="s">
        <v>342</v>
      </c>
      <c r="T381">
        <v>11590855</v>
      </c>
      <c r="U381" s="16">
        <v>45821</v>
      </c>
      <c r="V381" s="16">
        <v>45868</v>
      </c>
      <c r="W381" s="16">
        <v>45821</v>
      </c>
      <c r="X381">
        <v>0</v>
      </c>
      <c r="Y381">
        <v>1290900</v>
      </c>
      <c r="Z381" t="s">
        <v>1568</v>
      </c>
      <c r="AA381" t="s">
        <v>245</v>
      </c>
      <c r="AB381" t="s">
        <v>121</v>
      </c>
      <c r="AC381" t="s">
        <v>255</v>
      </c>
      <c r="AD381" t="s">
        <v>141</v>
      </c>
      <c r="AE381" t="str">
        <f>IF(B381&gt;0,IF(B381&gt;0,(IF(B381&lt;&gt;'PLAN SEMANAL'!$A$2,BLTOTAL!AA381,""))),"")</f>
        <v>ACARREO</v>
      </c>
      <c r="AF381" t="str">
        <f>IF(AH381="Completo","Completo",IF(IF(B381&gt;0,_xlfn.XLOOKUP(B381,'Detalle reservas completas fesa'!K:K,'Detalle reservas completas fesa'!Q:Q,_xlfn.XLOOKUP(B381,'MB25'!L:L,'MB25'!Q:Q,"Incompleto")),"")="PENDIENTE","Incompleto",IF(B381&gt;0,_xlfn.XLOOKUP(B381,'Detalle reservas completas fesa'!K:K,'Detalle reservas completas fesa'!Q:Q,IF(AD381="SIN MATERIAL","Completo",IF(AD381="COMPLETO","Completo","Incompleto"))))))</f>
        <v>Incompleto</v>
      </c>
      <c r="AG381">
        <f>IF(B381&gt;0,_xlfn.XLOOKUP(B381,IW49BLTOTAL!A:A,IW49BLTOTAL!H:H),"")</f>
        <v>2</v>
      </c>
      <c r="AH381" t="str">
        <f>IF(IFERROR(_xlfn.XLOOKUP(B381,'Detalle custodia'!B:B,'Detalle custodia'!O:O),"")="custodia","Completo","")</f>
        <v/>
      </c>
    </row>
    <row r="382" spans="1:34" x14ac:dyDescent="0.35">
      <c r="A382" t="s">
        <v>158</v>
      </c>
      <c r="B382">
        <v>6613737</v>
      </c>
      <c r="C382" t="s">
        <v>129</v>
      </c>
      <c r="D382" t="s">
        <v>3462</v>
      </c>
      <c r="E382" t="s">
        <v>310</v>
      </c>
      <c r="F382" t="s">
        <v>133</v>
      </c>
      <c r="G382" t="s">
        <v>132</v>
      </c>
      <c r="H382" s="16">
        <v>45868</v>
      </c>
      <c r="I382" s="16">
        <v>45868</v>
      </c>
      <c r="J382" t="s">
        <v>856</v>
      </c>
      <c r="K382">
        <v>1213130</v>
      </c>
      <c r="L382" t="s">
        <v>397</v>
      </c>
      <c r="O382">
        <v>10014604</v>
      </c>
      <c r="P382" t="s">
        <v>158</v>
      </c>
      <c r="Q382">
        <v>0</v>
      </c>
      <c r="R382" t="s">
        <v>3901</v>
      </c>
      <c r="S382" t="s">
        <v>342</v>
      </c>
      <c r="T382">
        <v>11590833</v>
      </c>
      <c r="U382" s="16">
        <v>45821</v>
      </c>
      <c r="V382" s="16">
        <v>45868</v>
      </c>
      <c r="W382" s="16">
        <v>45821</v>
      </c>
      <c r="X382">
        <v>0</v>
      </c>
      <c r="Y382">
        <v>1290900</v>
      </c>
      <c r="Z382" t="s">
        <v>1568</v>
      </c>
      <c r="AA382" t="s">
        <v>245</v>
      </c>
      <c r="AB382" t="s">
        <v>121</v>
      </c>
      <c r="AC382" t="s">
        <v>255</v>
      </c>
      <c r="AD382" t="s">
        <v>141</v>
      </c>
      <c r="AE382" t="str">
        <f>IF(B382&gt;0,IF(B382&gt;0,(IF(B382&lt;&gt;'PLAN SEMANAL'!$A$2,BLTOTAL!AA382,""))),"")</f>
        <v>ACARREO</v>
      </c>
      <c r="AF382" t="str">
        <f>IF(AH382="Completo","Completo",IF(IF(B382&gt;0,_xlfn.XLOOKUP(B382,'Detalle reservas completas fesa'!K:K,'Detalle reservas completas fesa'!Q:Q,_xlfn.XLOOKUP(B382,'MB25'!L:L,'MB25'!Q:Q,"Incompleto")),"")="PENDIENTE","Incompleto",IF(B382&gt;0,_xlfn.XLOOKUP(B382,'Detalle reservas completas fesa'!K:K,'Detalle reservas completas fesa'!Q:Q,IF(AD382="SIN MATERIAL","Completo",IF(AD382="COMPLETO","Completo","Incompleto"))))))</f>
        <v>Incompleto</v>
      </c>
      <c r="AG382">
        <f>IF(B382&gt;0,_xlfn.XLOOKUP(B382,IW49BLTOTAL!A:A,IW49BLTOTAL!H:H),"")</f>
        <v>1</v>
      </c>
      <c r="AH382" t="str">
        <f>IF(IFERROR(_xlfn.XLOOKUP(B382,'Detalle custodia'!B:B,'Detalle custodia'!O:O),"")="custodia","Completo","")</f>
        <v/>
      </c>
    </row>
    <row r="383" spans="1:34" x14ac:dyDescent="0.35">
      <c r="A383" t="s">
        <v>158</v>
      </c>
      <c r="B383">
        <v>6613736</v>
      </c>
      <c r="C383" t="s">
        <v>129</v>
      </c>
      <c r="D383" t="s">
        <v>6187</v>
      </c>
      <c r="E383" t="s">
        <v>310</v>
      </c>
      <c r="F383" t="s">
        <v>133</v>
      </c>
      <c r="G383" t="s">
        <v>147</v>
      </c>
      <c r="H383" s="16">
        <v>45899</v>
      </c>
      <c r="I383" s="16">
        <v>45899</v>
      </c>
      <c r="J383" t="s">
        <v>856</v>
      </c>
      <c r="K383">
        <v>1213130</v>
      </c>
      <c r="L383" t="s">
        <v>397</v>
      </c>
      <c r="O383">
        <v>10014604</v>
      </c>
      <c r="P383" t="s">
        <v>158</v>
      </c>
      <c r="Q383">
        <v>0</v>
      </c>
      <c r="R383" t="s">
        <v>3901</v>
      </c>
      <c r="S383" t="s">
        <v>342</v>
      </c>
      <c r="T383">
        <v>11562233</v>
      </c>
      <c r="U383" s="16">
        <v>45821</v>
      </c>
      <c r="V383" s="16">
        <v>45899</v>
      </c>
      <c r="W383" s="16">
        <v>45825</v>
      </c>
      <c r="X383">
        <v>0</v>
      </c>
      <c r="Y383">
        <v>1290900</v>
      </c>
      <c r="Z383" t="s">
        <v>1568</v>
      </c>
      <c r="AA383" t="s">
        <v>245</v>
      </c>
      <c r="AB383" t="s">
        <v>121</v>
      </c>
      <c r="AC383" t="s">
        <v>255</v>
      </c>
      <c r="AD383" t="s">
        <v>141</v>
      </c>
      <c r="AE383" t="str">
        <f>IF(B383&gt;0,IF(B383&gt;0,(IF(B383&lt;&gt;'PLAN SEMANAL'!$A$2,BLTOTAL!AA383,""))),"")</f>
        <v>ACARREO</v>
      </c>
      <c r="AF383" t="str">
        <f>IF(AH383="Completo","Completo",IF(IF(B383&gt;0,_xlfn.XLOOKUP(B383,'Detalle reservas completas fesa'!K:K,'Detalle reservas completas fesa'!Q:Q,_xlfn.XLOOKUP(B383,'MB25'!L:L,'MB25'!Q:Q,"Incompleto")),"")="PENDIENTE","Incompleto",IF(B383&gt;0,_xlfn.XLOOKUP(B383,'Detalle reservas completas fesa'!K:K,'Detalle reservas completas fesa'!Q:Q,IF(AD383="SIN MATERIAL","Completo",IF(AD383="COMPLETO","Completo","Incompleto"))))))</f>
        <v>Incompleto</v>
      </c>
      <c r="AG383">
        <f>IF(B383&gt;0,_xlfn.XLOOKUP(B383,IW49BLTOTAL!A:A,IW49BLTOTAL!H:H),"")</f>
        <v>10</v>
      </c>
      <c r="AH383" t="str">
        <f>IF(IFERROR(_xlfn.XLOOKUP(B383,'Detalle custodia'!B:B,'Detalle custodia'!O:O),"")="custodia","Completo","")</f>
        <v/>
      </c>
    </row>
    <row r="384" spans="1:34" x14ac:dyDescent="0.35">
      <c r="A384" t="s">
        <v>201</v>
      </c>
      <c r="B384">
        <v>6613735</v>
      </c>
      <c r="C384" t="s">
        <v>129</v>
      </c>
      <c r="D384" t="s">
        <v>6188</v>
      </c>
      <c r="E384" t="s">
        <v>310</v>
      </c>
      <c r="F384" t="s">
        <v>133</v>
      </c>
      <c r="G384" t="s">
        <v>132</v>
      </c>
      <c r="H384" s="16">
        <v>45899</v>
      </c>
      <c r="I384" s="16">
        <v>45899</v>
      </c>
      <c r="J384" t="s">
        <v>856</v>
      </c>
      <c r="K384">
        <v>1213130</v>
      </c>
      <c r="L384" t="s">
        <v>334</v>
      </c>
      <c r="O384">
        <v>10014602</v>
      </c>
      <c r="P384" t="s">
        <v>201</v>
      </c>
      <c r="Q384">
        <v>0</v>
      </c>
      <c r="R384" t="s">
        <v>3901</v>
      </c>
      <c r="S384" t="s">
        <v>342</v>
      </c>
      <c r="T384">
        <v>11589311</v>
      </c>
      <c r="U384" s="16">
        <v>45821</v>
      </c>
      <c r="V384" s="16">
        <v>45899</v>
      </c>
      <c r="W384" s="16">
        <v>45821</v>
      </c>
      <c r="X384">
        <v>0</v>
      </c>
      <c r="Y384">
        <v>1290900</v>
      </c>
      <c r="Z384" t="s">
        <v>1568</v>
      </c>
      <c r="AA384" t="s">
        <v>245</v>
      </c>
      <c r="AB384" t="s">
        <v>121</v>
      </c>
      <c r="AC384" t="s">
        <v>255</v>
      </c>
      <c r="AD384" t="s">
        <v>141</v>
      </c>
      <c r="AE384" t="str">
        <f>IF(B384&gt;0,IF(B384&gt;0,(IF(B384&lt;&gt;'PLAN SEMANAL'!$A$2,BLTOTAL!AA384,""))),"")</f>
        <v>ACARREO</v>
      </c>
      <c r="AF384" t="str">
        <f>IF(AH384="Completo","Completo",IF(IF(B384&gt;0,_xlfn.XLOOKUP(B384,'Detalle reservas completas fesa'!K:K,'Detalle reservas completas fesa'!Q:Q,_xlfn.XLOOKUP(B384,'MB25'!L:L,'MB25'!Q:Q,"Incompleto")),"")="PENDIENTE","Incompleto",IF(B384&gt;0,_xlfn.XLOOKUP(B384,'Detalle reservas completas fesa'!K:K,'Detalle reservas completas fesa'!Q:Q,IF(AD384="SIN MATERIAL","Completo",IF(AD384="COMPLETO","Completo","Incompleto"))))))</f>
        <v>Incompleto</v>
      </c>
      <c r="AG384">
        <f>IF(B384&gt;0,_xlfn.XLOOKUP(B384,IW49BLTOTAL!A:A,IW49BLTOTAL!H:H),"")</f>
        <v>8</v>
      </c>
      <c r="AH384" t="str">
        <f>IF(IFERROR(_xlfn.XLOOKUP(B384,'Detalle custodia'!B:B,'Detalle custodia'!O:O),"")="custodia","Completo","")</f>
        <v/>
      </c>
    </row>
    <row r="385" spans="1:34" x14ac:dyDescent="0.35">
      <c r="A385" t="s">
        <v>201</v>
      </c>
      <c r="B385">
        <v>6613734</v>
      </c>
      <c r="C385" t="s">
        <v>129</v>
      </c>
      <c r="D385" t="s">
        <v>1354</v>
      </c>
      <c r="E385" t="s">
        <v>310</v>
      </c>
      <c r="F385" t="s">
        <v>133</v>
      </c>
      <c r="G385" t="s">
        <v>132</v>
      </c>
      <c r="H385" s="16">
        <v>45899</v>
      </c>
      <c r="I385" s="16">
        <v>45899</v>
      </c>
      <c r="J385" t="s">
        <v>856</v>
      </c>
      <c r="K385">
        <v>1213130</v>
      </c>
      <c r="L385" t="s">
        <v>334</v>
      </c>
      <c r="O385">
        <v>10014602</v>
      </c>
      <c r="P385" t="s">
        <v>201</v>
      </c>
      <c r="Q385">
        <v>0</v>
      </c>
      <c r="R385" t="s">
        <v>3901</v>
      </c>
      <c r="S385" t="s">
        <v>342</v>
      </c>
      <c r="T385">
        <v>11589304</v>
      </c>
      <c r="U385" s="16">
        <v>45821</v>
      </c>
      <c r="V385" s="16">
        <v>45899</v>
      </c>
      <c r="W385" s="16">
        <v>45821</v>
      </c>
      <c r="X385">
        <v>0</v>
      </c>
      <c r="Y385">
        <v>1290900</v>
      </c>
      <c r="Z385" t="s">
        <v>1568</v>
      </c>
      <c r="AA385" t="s">
        <v>245</v>
      </c>
      <c r="AB385" t="s">
        <v>121</v>
      </c>
      <c r="AC385" t="s">
        <v>255</v>
      </c>
      <c r="AD385" t="s">
        <v>141</v>
      </c>
      <c r="AE385" t="str">
        <f>IF(B385&gt;0,IF(B385&gt;0,(IF(B385&lt;&gt;'PLAN SEMANAL'!$A$2,BLTOTAL!AA385,""))),"")</f>
        <v>ACARREO</v>
      </c>
      <c r="AF385" t="str">
        <f>IF(AH385="Completo","Completo",IF(IF(B385&gt;0,_xlfn.XLOOKUP(B385,'Detalle reservas completas fesa'!K:K,'Detalle reservas completas fesa'!Q:Q,_xlfn.XLOOKUP(B385,'MB25'!L:L,'MB25'!Q:Q,"Incompleto")),"")="PENDIENTE","Incompleto",IF(B385&gt;0,_xlfn.XLOOKUP(B385,'Detalle reservas completas fesa'!K:K,'Detalle reservas completas fesa'!Q:Q,IF(AD385="SIN MATERIAL","Completo",IF(AD385="COMPLETO","Completo","Incompleto"))))))</f>
        <v>Incompleto</v>
      </c>
      <c r="AG385">
        <f>IF(B385&gt;0,_xlfn.XLOOKUP(B385,IW49BLTOTAL!A:A,IW49BLTOTAL!H:H),"")</f>
        <v>2</v>
      </c>
      <c r="AH385" t="str">
        <f>IF(IFERROR(_xlfn.XLOOKUP(B385,'Detalle custodia'!B:B,'Detalle custodia'!O:O),"")="custodia","Completo","")</f>
        <v/>
      </c>
    </row>
    <row r="386" spans="1:34" x14ac:dyDescent="0.35">
      <c r="A386" t="s">
        <v>901</v>
      </c>
      <c r="B386">
        <v>6613473</v>
      </c>
      <c r="C386" t="s">
        <v>123</v>
      </c>
      <c r="D386" t="s">
        <v>6189</v>
      </c>
      <c r="E386" t="s">
        <v>310</v>
      </c>
      <c r="F386" t="s">
        <v>125</v>
      </c>
      <c r="G386" t="s">
        <v>142</v>
      </c>
      <c r="H386" s="16">
        <v>45849</v>
      </c>
      <c r="I386" s="16">
        <v>45849</v>
      </c>
      <c r="J386" t="s">
        <v>5406</v>
      </c>
      <c r="K386">
        <v>1212122</v>
      </c>
      <c r="L386" t="s">
        <v>902</v>
      </c>
      <c r="O386">
        <v>10018449</v>
      </c>
      <c r="P386" t="s">
        <v>899</v>
      </c>
      <c r="Q386">
        <v>0</v>
      </c>
      <c r="R386" t="s">
        <v>343</v>
      </c>
      <c r="S386" t="s">
        <v>262</v>
      </c>
      <c r="T386">
        <v>11605535</v>
      </c>
      <c r="U386" s="16">
        <v>45820</v>
      </c>
      <c r="V386" s="16">
        <v>45849</v>
      </c>
      <c r="W386" s="16">
        <v>45853</v>
      </c>
      <c r="X386">
        <v>0</v>
      </c>
      <c r="Y386">
        <v>1290900</v>
      </c>
      <c r="Z386" t="s">
        <v>1568</v>
      </c>
      <c r="AA386" t="s">
        <v>247</v>
      </c>
      <c r="AB386" t="s">
        <v>121</v>
      </c>
      <c r="AC386" t="s">
        <v>255</v>
      </c>
      <c r="AD386" t="s">
        <v>141</v>
      </c>
      <c r="AE386" t="str">
        <f>IF(B386&gt;0,IF(B386&gt;0,(IF(B386&lt;&gt;'PLAN SEMANAL'!$A$2,BLTOTAL!AA386,""))),"")</f>
        <v>CARGUIO</v>
      </c>
      <c r="AF386" t="str">
        <f>IF(AH386="Completo","Completo",IF(IF(B386&gt;0,_xlfn.XLOOKUP(B386,'Detalle reservas completas fesa'!K:K,'Detalle reservas completas fesa'!Q:Q,_xlfn.XLOOKUP(B386,'MB25'!L:L,'MB25'!Q:Q,"Incompleto")),"")="PENDIENTE","Incompleto",IF(B386&gt;0,_xlfn.XLOOKUP(B386,'Detalle reservas completas fesa'!K:K,'Detalle reservas completas fesa'!Q:Q,IF(AD386="SIN MATERIAL","Completo",IF(AD386="COMPLETO","Completo","Incompleto"))))))</f>
        <v>Incompleto</v>
      </c>
      <c r="AG386">
        <f>IF(B386&gt;0,_xlfn.XLOOKUP(B386,IW49BLTOTAL!A:A,IW49BLTOTAL!H:H),"")</f>
        <v>4</v>
      </c>
      <c r="AH386" t="str">
        <f>IF(IFERROR(_xlfn.XLOOKUP(B386,'Detalle custodia'!B:B,'Detalle custodia'!O:O),"")="custodia","Completo","")</f>
        <v/>
      </c>
    </row>
    <row r="387" spans="1:34" x14ac:dyDescent="0.35">
      <c r="A387" t="s">
        <v>227</v>
      </c>
      <c r="B387">
        <v>6613297</v>
      </c>
      <c r="C387" t="s">
        <v>129</v>
      </c>
      <c r="D387" t="s">
        <v>6332</v>
      </c>
      <c r="E387" t="s">
        <v>310</v>
      </c>
      <c r="F387" t="s">
        <v>259</v>
      </c>
      <c r="G387" t="s">
        <v>225</v>
      </c>
      <c r="H387" s="16">
        <v>45850</v>
      </c>
      <c r="I387" s="16">
        <v>45850</v>
      </c>
      <c r="J387" t="s">
        <v>5406</v>
      </c>
      <c r="K387">
        <v>1213130</v>
      </c>
      <c r="L387" t="s">
        <v>305</v>
      </c>
      <c r="O387">
        <v>10014606</v>
      </c>
      <c r="P387" t="s">
        <v>227</v>
      </c>
      <c r="Q387">
        <v>636.88</v>
      </c>
      <c r="R387" t="s">
        <v>329</v>
      </c>
      <c r="S387" t="s">
        <v>291</v>
      </c>
      <c r="T387">
        <v>11603113</v>
      </c>
      <c r="U387" s="16">
        <v>45820</v>
      </c>
      <c r="V387" s="16">
        <v>45850</v>
      </c>
      <c r="W387" s="16">
        <v>45848</v>
      </c>
      <c r="X387">
        <v>636.88</v>
      </c>
      <c r="Y387">
        <v>1290900</v>
      </c>
      <c r="Z387" t="s">
        <v>1568</v>
      </c>
      <c r="AA387" t="s">
        <v>245</v>
      </c>
      <c r="AB387" t="s">
        <v>121</v>
      </c>
      <c r="AC387" t="s">
        <v>255</v>
      </c>
      <c r="AD387" t="s">
        <v>135</v>
      </c>
      <c r="AE387" t="str">
        <f>IF(B387&gt;0,IF(B387&gt;0,(IF(B387&lt;&gt;'PLAN SEMANAL'!$A$2,BLTOTAL!AA387,""))),"")</f>
        <v>ACARREO</v>
      </c>
      <c r="AF387" t="str">
        <f>IF(AH387="Completo","Completo",IF(IF(B387&gt;0,_xlfn.XLOOKUP(B387,'Detalle reservas completas fesa'!K:K,'Detalle reservas completas fesa'!Q:Q,_xlfn.XLOOKUP(B387,'MB25'!L:L,'MB25'!Q:Q,"Incompleto")),"")="PENDIENTE","Incompleto",IF(B387&gt;0,_xlfn.XLOOKUP(B387,'Detalle reservas completas fesa'!K:K,'Detalle reservas completas fesa'!Q:Q,IF(AD387="SIN MATERIAL","Completo",IF(AD387="COMPLETO","Completo","Incompleto"))))))</f>
        <v>Completo</v>
      </c>
      <c r="AG387">
        <f>IF(B387&gt;0,_xlfn.XLOOKUP(B387,IW49BLTOTAL!A:A,IW49BLTOTAL!H:H),"")</f>
        <v>2</v>
      </c>
      <c r="AH387" t="str">
        <f>IF(IFERROR(_xlfn.XLOOKUP(B387,'Detalle custodia'!B:B,'Detalle custodia'!O:O),"")="custodia","Completo","")</f>
        <v/>
      </c>
    </row>
    <row r="388" spans="1:34" x14ac:dyDescent="0.35">
      <c r="A388" t="s">
        <v>128</v>
      </c>
      <c r="B388">
        <v>6612790</v>
      </c>
      <c r="C388" t="s">
        <v>123</v>
      </c>
      <c r="D388" t="s">
        <v>6190</v>
      </c>
      <c r="E388" t="s">
        <v>310</v>
      </c>
      <c r="F388" t="s">
        <v>133</v>
      </c>
      <c r="G388" t="s">
        <v>226</v>
      </c>
      <c r="H388" s="16">
        <v>45859</v>
      </c>
      <c r="I388" s="16">
        <v>45865</v>
      </c>
      <c r="J388" t="s">
        <v>5408</v>
      </c>
      <c r="K388">
        <v>1210100</v>
      </c>
      <c r="L388" t="s">
        <v>390</v>
      </c>
      <c r="O388">
        <v>10014594</v>
      </c>
      <c r="P388" t="s">
        <v>128</v>
      </c>
      <c r="Q388">
        <v>0</v>
      </c>
      <c r="R388" t="s">
        <v>3891</v>
      </c>
      <c r="S388" t="s">
        <v>343</v>
      </c>
      <c r="T388">
        <v>11601298</v>
      </c>
      <c r="U388" s="16">
        <v>45819</v>
      </c>
      <c r="V388" s="16">
        <v>45859</v>
      </c>
      <c r="W388" s="16">
        <v>45850</v>
      </c>
      <c r="X388">
        <v>0</v>
      </c>
      <c r="Y388">
        <v>1290900</v>
      </c>
      <c r="Z388" t="s">
        <v>1568</v>
      </c>
      <c r="AA388" t="s">
        <v>248</v>
      </c>
      <c r="AB388" t="s">
        <v>121</v>
      </c>
      <c r="AC388" t="s">
        <v>255</v>
      </c>
      <c r="AD388" t="s">
        <v>189</v>
      </c>
      <c r="AE388" t="str">
        <f>IF(B388&gt;0,IF(B388&gt;0,(IF(B388&lt;&gt;'PLAN SEMANAL'!$A$2,BLTOTAL!AA388,""))),"")</f>
        <v>PERFORACIO</v>
      </c>
      <c r="AF388" t="str">
        <f>IF(AH388="Completo","Completo",IF(IF(B388&gt;0,_xlfn.XLOOKUP(B388,'Detalle reservas completas fesa'!K:K,'Detalle reservas completas fesa'!Q:Q,_xlfn.XLOOKUP(B388,'MB25'!L:L,'MB25'!Q:Q,"Incompleto")),"")="PENDIENTE","Incompleto",IF(B388&gt;0,_xlfn.XLOOKUP(B388,'Detalle reservas completas fesa'!K:K,'Detalle reservas completas fesa'!Q:Q,IF(AD388="SIN MATERIAL","Completo",IF(AD388="COMPLETO","Completo","Incompleto"))))))</f>
        <v>Completo</v>
      </c>
      <c r="AG388">
        <f>IF(B388&gt;0,_xlfn.XLOOKUP(B388,IW49BLTOTAL!A:A,IW49BLTOTAL!H:H),"")</f>
        <v>1</v>
      </c>
      <c r="AH388" t="str">
        <f>IF(IFERROR(_xlfn.XLOOKUP(B388,'Detalle custodia'!B:B,'Detalle custodia'!O:O),"")="custodia","Completo","")</f>
        <v/>
      </c>
    </row>
    <row r="389" spans="1:34" x14ac:dyDescent="0.35">
      <c r="A389" t="s">
        <v>207</v>
      </c>
      <c r="B389">
        <v>6612789</v>
      </c>
      <c r="C389" t="s">
        <v>129</v>
      </c>
      <c r="D389" t="s">
        <v>6191</v>
      </c>
      <c r="E389" t="s">
        <v>310</v>
      </c>
      <c r="F389" t="s">
        <v>133</v>
      </c>
      <c r="G389" t="s">
        <v>132</v>
      </c>
      <c r="H389" s="16">
        <v>45839</v>
      </c>
      <c r="I389" s="16">
        <v>45869</v>
      </c>
      <c r="J389" t="s">
        <v>856</v>
      </c>
      <c r="K389">
        <v>1213130</v>
      </c>
      <c r="L389" t="s">
        <v>385</v>
      </c>
      <c r="O389">
        <v>10014621</v>
      </c>
      <c r="P389" t="s">
        <v>207</v>
      </c>
      <c r="Q389">
        <v>0</v>
      </c>
      <c r="R389" t="s">
        <v>3891</v>
      </c>
      <c r="S389" t="s">
        <v>342</v>
      </c>
      <c r="T389">
        <v>11601726</v>
      </c>
      <c r="U389" s="16">
        <v>45819</v>
      </c>
      <c r="V389" s="16">
        <v>45839</v>
      </c>
      <c r="W389" s="16">
        <v>45828</v>
      </c>
      <c r="X389">
        <v>0</v>
      </c>
      <c r="Y389">
        <v>1290900</v>
      </c>
      <c r="Z389" t="s">
        <v>1568</v>
      </c>
      <c r="AA389" t="s">
        <v>245</v>
      </c>
      <c r="AB389" t="s">
        <v>121</v>
      </c>
      <c r="AC389" t="s">
        <v>255</v>
      </c>
      <c r="AD389" t="s">
        <v>141</v>
      </c>
      <c r="AE389" t="str">
        <f>IF(B389&gt;0,IF(B389&gt;0,(IF(B389&lt;&gt;'PLAN SEMANAL'!$A$2,BLTOTAL!AA389,""))),"")</f>
        <v>ACARREO</v>
      </c>
      <c r="AF389" t="str">
        <f>IF(AH389="Completo","Completo",IF(IF(B389&gt;0,_xlfn.XLOOKUP(B389,'Detalle reservas completas fesa'!K:K,'Detalle reservas completas fesa'!Q:Q,_xlfn.XLOOKUP(B389,'MB25'!L:L,'MB25'!Q:Q,"Incompleto")),"")="PENDIENTE","Incompleto",IF(B389&gt;0,_xlfn.XLOOKUP(B389,'Detalle reservas completas fesa'!K:K,'Detalle reservas completas fesa'!Q:Q,IF(AD389="SIN MATERIAL","Completo",IF(AD389="COMPLETO","Completo","Incompleto"))))))</f>
        <v>Incompleto</v>
      </c>
      <c r="AG389">
        <f>IF(B389&gt;0,_xlfn.XLOOKUP(B389,IW49BLTOTAL!A:A,IW49BLTOTAL!H:H),"")</f>
        <v>4</v>
      </c>
      <c r="AH389" t="str">
        <f>IF(IFERROR(_xlfn.XLOOKUP(B389,'Detalle custodia'!B:B,'Detalle custodia'!O:O),"")="custodia","Completo","")</f>
        <v/>
      </c>
    </row>
    <row r="390" spans="1:34" x14ac:dyDescent="0.35">
      <c r="A390" t="s">
        <v>207</v>
      </c>
      <c r="B390">
        <v>6612788</v>
      </c>
      <c r="C390" t="s">
        <v>129</v>
      </c>
      <c r="D390" t="s">
        <v>6192</v>
      </c>
      <c r="E390" t="s">
        <v>310</v>
      </c>
      <c r="F390" t="s">
        <v>133</v>
      </c>
      <c r="G390" t="s">
        <v>132</v>
      </c>
      <c r="H390" s="16">
        <v>45839</v>
      </c>
      <c r="I390" s="16">
        <v>45869</v>
      </c>
      <c r="J390" t="s">
        <v>3476</v>
      </c>
      <c r="K390">
        <v>1213130</v>
      </c>
      <c r="L390" t="s">
        <v>385</v>
      </c>
      <c r="O390">
        <v>10014621</v>
      </c>
      <c r="P390" t="s">
        <v>207</v>
      </c>
      <c r="Q390">
        <v>0</v>
      </c>
      <c r="R390" t="s">
        <v>3891</v>
      </c>
      <c r="S390" t="s">
        <v>3901</v>
      </c>
      <c r="T390">
        <v>11601728</v>
      </c>
      <c r="U390" s="16">
        <v>45819</v>
      </c>
      <c r="V390" s="16">
        <v>45839</v>
      </c>
      <c r="W390" s="16">
        <v>45835</v>
      </c>
      <c r="X390">
        <v>0</v>
      </c>
      <c r="Y390">
        <v>1290900</v>
      </c>
      <c r="Z390" t="s">
        <v>1568</v>
      </c>
      <c r="AA390" t="s">
        <v>245</v>
      </c>
      <c r="AB390" t="s">
        <v>121</v>
      </c>
      <c r="AC390" t="s">
        <v>255</v>
      </c>
      <c r="AD390" t="s">
        <v>122</v>
      </c>
      <c r="AE390" t="str">
        <f>IF(B390&gt;0,IF(B390&gt;0,(IF(B390&lt;&gt;'PLAN SEMANAL'!$A$2,BLTOTAL!AA390,""))),"")</f>
        <v>ACARREO</v>
      </c>
      <c r="AF390" t="str">
        <f>IF(AH390="Completo","Completo",IF(IF(B390&gt;0,_xlfn.XLOOKUP(B390,'Detalle reservas completas fesa'!K:K,'Detalle reservas completas fesa'!Q:Q,_xlfn.XLOOKUP(B390,'MB25'!L:L,'MB25'!Q:Q,"Incompleto")),"")="PENDIENTE","Incompleto",IF(B390&gt;0,_xlfn.XLOOKUP(B390,'Detalle reservas completas fesa'!K:K,'Detalle reservas completas fesa'!Q:Q,IF(AD390="SIN MATERIAL","Completo",IF(AD390="COMPLETO","Completo","Incompleto"))))))</f>
        <v>Completo</v>
      </c>
      <c r="AG390">
        <f>IF(B390&gt;0,_xlfn.XLOOKUP(B390,IW49BLTOTAL!A:A,IW49BLTOTAL!H:H),"")</f>
        <v>0.5</v>
      </c>
      <c r="AH390" t="str">
        <f>IF(IFERROR(_xlfn.XLOOKUP(B390,'Detalle custodia'!B:B,'Detalle custodia'!O:O),"")="custodia","Completo","")</f>
        <v/>
      </c>
    </row>
    <row r="391" spans="1:34" x14ac:dyDescent="0.35">
      <c r="A391" t="s">
        <v>294</v>
      </c>
      <c r="B391">
        <v>6612787</v>
      </c>
      <c r="C391" t="s">
        <v>129</v>
      </c>
      <c r="D391" t="s">
        <v>6193</v>
      </c>
      <c r="E391" t="s">
        <v>310</v>
      </c>
      <c r="F391" t="s">
        <v>133</v>
      </c>
      <c r="G391" t="s">
        <v>132</v>
      </c>
      <c r="H391" s="16">
        <v>45839</v>
      </c>
      <c r="I391" s="16">
        <v>45869</v>
      </c>
      <c r="J391" t="s">
        <v>3476</v>
      </c>
      <c r="K391">
        <v>1213130</v>
      </c>
      <c r="L391" t="s">
        <v>295</v>
      </c>
      <c r="O391">
        <v>10014618</v>
      </c>
      <c r="P391" t="s">
        <v>294</v>
      </c>
      <c r="Q391">
        <v>0</v>
      </c>
      <c r="R391" t="s">
        <v>3891</v>
      </c>
      <c r="S391" t="s">
        <v>3901</v>
      </c>
      <c r="T391">
        <v>11601733</v>
      </c>
      <c r="U391" s="16">
        <v>45819</v>
      </c>
      <c r="V391" s="16">
        <v>45839</v>
      </c>
      <c r="W391" s="16">
        <v>45835</v>
      </c>
      <c r="X391">
        <v>0</v>
      </c>
      <c r="Y391">
        <v>1290900</v>
      </c>
      <c r="Z391" t="s">
        <v>1568</v>
      </c>
      <c r="AA391" t="s">
        <v>245</v>
      </c>
      <c r="AB391" t="s">
        <v>121</v>
      </c>
      <c r="AC391" t="s">
        <v>255</v>
      </c>
      <c r="AD391" t="s">
        <v>122</v>
      </c>
      <c r="AE391" t="str">
        <f>IF(B391&gt;0,IF(B391&gt;0,(IF(B391&lt;&gt;'PLAN SEMANAL'!$A$2,BLTOTAL!AA391,""))),"")</f>
        <v>ACARREO</v>
      </c>
      <c r="AF391" t="str">
        <f>IF(AH391="Completo","Completo",IF(IF(B391&gt;0,_xlfn.XLOOKUP(B391,'Detalle reservas completas fesa'!K:K,'Detalle reservas completas fesa'!Q:Q,_xlfn.XLOOKUP(B391,'MB25'!L:L,'MB25'!Q:Q,"Incompleto")),"")="PENDIENTE","Incompleto",IF(B391&gt;0,_xlfn.XLOOKUP(B391,'Detalle reservas completas fesa'!K:K,'Detalle reservas completas fesa'!Q:Q,IF(AD391="SIN MATERIAL","Completo",IF(AD391="COMPLETO","Completo","Incompleto"))))))</f>
        <v>Completo</v>
      </c>
      <c r="AG391">
        <f>IF(B391&gt;0,_xlfn.XLOOKUP(B391,IW49BLTOTAL!A:A,IW49BLTOTAL!H:H),"")</f>
        <v>8</v>
      </c>
      <c r="AH391" t="str">
        <f>IF(IFERROR(_xlfn.XLOOKUP(B391,'Detalle custodia'!B:B,'Detalle custodia'!O:O),"")="custodia","Completo","")</f>
        <v/>
      </c>
    </row>
    <row r="392" spans="1:34" x14ac:dyDescent="0.35">
      <c r="A392" t="s">
        <v>294</v>
      </c>
      <c r="B392">
        <v>6612786</v>
      </c>
      <c r="C392" t="s">
        <v>129</v>
      </c>
      <c r="D392" t="s">
        <v>6194</v>
      </c>
      <c r="E392" t="s">
        <v>310</v>
      </c>
      <c r="F392" t="s">
        <v>133</v>
      </c>
      <c r="G392" t="s">
        <v>132</v>
      </c>
      <c r="H392" s="16">
        <v>45839</v>
      </c>
      <c r="I392" s="16">
        <v>45869</v>
      </c>
      <c r="J392" t="s">
        <v>856</v>
      </c>
      <c r="K392">
        <v>1213130</v>
      </c>
      <c r="L392" t="s">
        <v>295</v>
      </c>
      <c r="O392">
        <v>10014618</v>
      </c>
      <c r="P392" t="s">
        <v>294</v>
      </c>
      <c r="Q392">
        <v>0</v>
      </c>
      <c r="R392" t="s">
        <v>3891</v>
      </c>
      <c r="S392" t="s">
        <v>342</v>
      </c>
      <c r="T392">
        <v>11601730</v>
      </c>
      <c r="U392" s="16">
        <v>45819</v>
      </c>
      <c r="V392" s="16">
        <v>45839</v>
      </c>
      <c r="W392" s="16">
        <v>45828</v>
      </c>
      <c r="X392">
        <v>0</v>
      </c>
      <c r="Y392">
        <v>1290900</v>
      </c>
      <c r="Z392" t="s">
        <v>1568</v>
      </c>
      <c r="AA392" t="s">
        <v>245</v>
      </c>
      <c r="AB392" t="s">
        <v>121</v>
      </c>
      <c r="AC392" t="s">
        <v>255</v>
      </c>
      <c r="AD392" t="s">
        <v>141</v>
      </c>
      <c r="AE392" t="str">
        <f>IF(B392&gt;0,IF(B392&gt;0,(IF(B392&lt;&gt;'PLAN SEMANAL'!$A$2,BLTOTAL!AA392,""))),"")</f>
        <v>ACARREO</v>
      </c>
      <c r="AF392" t="str">
        <f>IF(AH392="Completo","Completo",IF(IF(B392&gt;0,_xlfn.XLOOKUP(B392,'Detalle reservas completas fesa'!K:K,'Detalle reservas completas fesa'!Q:Q,_xlfn.XLOOKUP(B392,'MB25'!L:L,'MB25'!Q:Q,"Incompleto")),"")="PENDIENTE","Incompleto",IF(B392&gt;0,_xlfn.XLOOKUP(B392,'Detalle reservas completas fesa'!K:K,'Detalle reservas completas fesa'!Q:Q,IF(AD392="SIN MATERIAL","Completo",IF(AD392="COMPLETO","Completo","Incompleto"))))))</f>
        <v>Completo</v>
      </c>
      <c r="AG392">
        <f>IF(B392&gt;0,_xlfn.XLOOKUP(B392,IW49BLTOTAL!A:A,IW49BLTOTAL!H:H),"")</f>
        <v>1</v>
      </c>
      <c r="AH392" t="str">
        <f>IF(IFERROR(_xlfn.XLOOKUP(B392,'Detalle custodia'!B:B,'Detalle custodia'!O:O),"")="custodia","Completo","")</f>
        <v/>
      </c>
    </row>
    <row r="393" spans="1:34" x14ac:dyDescent="0.35">
      <c r="A393" t="s">
        <v>294</v>
      </c>
      <c r="B393">
        <v>6612785</v>
      </c>
      <c r="C393" t="s">
        <v>129</v>
      </c>
      <c r="D393" t="s">
        <v>6195</v>
      </c>
      <c r="E393" t="s">
        <v>310</v>
      </c>
      <c r="F393" t="s">
        <v>133</v>
      </c>
      <c r="G393" t="s">
        <v>226</v>
      </c>
      <c r="H393" s="16">
        <v>45839</v>
      </c>
      <c r="I393" s="16">
        <v>45869</v>
      </c>
      <c r="J393" t="s">
        <v>3476</v>
      </c>
      <c r="K393">
        <v>1213130</v>
      </c>
      <c r="L393" t="s">
        <v>295</v>
      </c>
      <c r="O393">
        <v>10014618</v>
      </c>
      <c r="P393" t="s">
        <v>294</v>
      </c>
      <c r="Q393">
        <v>0</v>
      </c>
      <c r="R393" t="s">
        <v>3891</v>
      </c>
      <c r="S393" t="s">
        <v>3901</v>
      </c>
      <c r="T393">
        <v>11601736</v>
      </c>
      <c r="U393" s="16">
        <v>45819</v>
      </c>
      <c r="V393" s="16">
        <v>45839</v>
      </c>
      <c r="W393" s="16">
        <v>45835</v>
      </c>
      <c r="X393">
        <v>0</v>
      </c>
      <c r="Y393">
        <v>1290900</v>
      </c>
      <c r="Z393" t="s">
        <v>1568</v>
      </c>
      <c r="AA393" t="s">
        <v>245</v>
      </c>
      <c r="AB393" t="s">
        <v>121</v>
      </c>
      <c r="AC393" t="s">
        <v>255</v>
      </c>
      <c r="AD393" t="s">
        <v>189</v>
      </c>
      <c r="AE393" t="str">
        <f>IF(B393&gt;0,IF(B393&gt;0,(IF(B393&lt;&gt;'PLAN SEMANAL'!$A$2,BLTOTAL!AA393,""))),"")</f>
        <v>ACARREO</v>
      </c>
      <c r="AF393" t="str">
        <f>IF(AH393="Completo","Completo",IF(IF(B393&gt;0,_xlfn.XLOOKUP(B393,'Detalle reservas completas fesa'!K:K,'Detalle reservas completas fesa'!Q:Q,_xlfn.XLOOKUP(B393,'MB25'!L:L,'MB25'!Q:Q,"Incompleto")),"")="PENDIENTE","Incompleto",IF(B393&gt;0,_xlfn.XLOOKUP(B393,'Detalle reservas completas fesa'!K:K,'Detalle reservas completas fesa'!Q:Q,IF(AD393="SIN MATERIAL","Completo",IF(AD393="COMPLETO","Completo","Incompleto"))))))</f>
        <v>Completo</v>
      </c>
      <c r="AG393">
        <f>IF(B393&gt;0,_xlfn.XLOOKUP(B393,IW49BLTOTAL!A:A,IW49BLTOTAL!H:H),"")</f>
        <v>1</v>
      </c>
      <c r="AH393" t="str">
        <f>IF(IFERROR(_xlfn.XLOOKUP(B393,'Detalle custodia'!B:B,'Detalle custodia'!O:O),"")="custodia","Completo","")</f>
        <v/>
      </c>
    </row>
    <row r="394" spans="1:34" x14ac:dyDescent="0.35">
      <c r="A394" t="s">
        <v>160</v>
      </c>
      <c r="B394">
        <v>6612784</v>
      </c>
      <c r="C394" t="s">
        <v>129</v>
      </c>
      <c r="D394" t="s">
        <v>6196</v>
      </c>
      <c r="E394" t="s">
        <v>310</v>
      </c>
      <c r="F394" t="s">
        <v>133</v>
      </c>
      <c r="G394" t="s">
        <v>147</v>
      </c>
      <c r="H394" s="16">
        <v>45873</v>
      </c>
      <c r="I394" s="16">
        <v>45873</v>
      </c>
      <c r="J394" t="s">
        <v>856</v>
      </c>
      <c r="K394">
        <v>1212121</v>
      </c>
      <c r="L394" t="s">
        <v>346</v>
      </c>
      <c r="O394">
        <v>10014598</v>
      </c>
      <c r="P394" t="s">
        <v>160</v>
      </c>
      <c r="Q394">
        <v>0</v>
      </c>
      <c r="R394" t="s">
        <v>3891</v>
      </c>
      <c r="S394" t="s">
        <v>342</v>
      </c>
      <c r="T394">
        <v>11601702</v>
      </c>
      <c r="U394" s="16">
        <v>45819</v>
      </c>
      <c r="V394" s="16">
        <v>45873</v>
      </c>
      <c r="W394" s="16">
        <v>45835</v>
      </c>
      <c r="X394">
        <v>0</v>
      </c>
      <c r="Y394">
        <v>1290900</v>
      </c>
      <c r="Z394" t="s">
        <v>1568</v>
      </c>
      <c r="AA394" t="s">
        <v>247</v>
      </c>
      <c r="AB394" t="s">
        <v>121</v>
      </c>
      <c r="AC394" t="s">
        <v>255</v>
      </c>
      <c r="AD394" t="s">
        <v>141</v>
      </c>
      <c r="AE394" t="str">
        <f>IF(B394&gt;0,IF(B394&gt;0,(IF(B394&lt;&gt;'PLAN SEMANAL'!$A$2,BLTOTAL!AA394,""))),"")</f>
        <v>CARGUIO</v>
      </c>
      <c r="AF394" t="str">
        <f>IF(AH394="Completo","Completo",IF(IF(B394&gt;0,_xlfn.XLOOKUP(B394,'Detalle reservas completas fesa'!K:K,'Detalle reservas completas fesa'!Q:Q,_xlfn.XLOOKUP(B394,'MB25'!L:L,'MB25'!Q:Q,"Incompleto")),"")="PENDIENTE","Incompleto",IF(B394&gt;0,_xlfn.XLOOKUP(B394,'Detalle reservas completas fesa'!K:K,'Detalle reservas completas fesa'!Q:Q,IF(AD394="SIN MATERIAL","Completo",IF(AD394="COMPLETO","Completo","Incompleto"))))))</f>
        <v>Incompleto</v>
      </c>
      <c r="AG394">
        <f>IF(B394&gt;0,_xlfn.XLOOKUP(B394,IW49BLTOTAL!A:A,IW49BLTOTAL!H:H),"")</f>
        <v>16</v>
      </c>
      <c r="AH394" t="str">
        <f>IF(IFERROR(_xlfn.XLOOKUP(B394,'Detalle custodia'!B:B,'Detalle custodia'!O:O),"")="custodia","Completo","")</f>
        <v/>
      </c>
    </row>
    <row r="395" spans="1:34" x14ac:dyDescent="0.35">
      <c r="A395" t="s">
        <v>294</v>
      </c>
      <c r="B395">
        <v>6612783</v>
      </c>
      <c r="C395" t="s">
        <v>129</v>
      </c>
      <c r="D395" t="s">
        <v>6197</v>
      </c>
      <c r="E395" t="s">
        <v>310</v>
      </c>
      <c r="F395" t="s">
        <v>133</v>
      </c>
      <c r="G395" t="s">
        <v>132</v>
      </c>
      <c r="H395" s="16">
        <v>45839</v>
      </c>
      <c r="I395" s="16">
        <v>45869</v>
      </c>
      <c r="J395" t="s">
        <v>3476</v>
      </c>
      <c r="K395">
        <v>1213130</v>
      </c>
      <c r="L395" t="s">
        <v>295</v>
      </c>
      <c r="O395">
        <v>10014618</v>
      </c>
      <c r="P395" t="s">
        <v>294</v>
      </c>
      <c r="Q395">
        <v>0</v>
      </c>
      <c r="R395" t="s">
        <v>3891</v>
      </c>
      <c r="S395" t="s">
        <v>3901</v>
      </c>
      <c r="T395">
        <v>11593337</v>
      </c>
      <c r="U395" s="16">
        <v>45819</v>
      </c>
      <c r="V395" s="16">
        <v>45839</v>
      </c>
      <c r="W395" s="16">
        <v>45835</v>
      </c>
      <c r="X395">
        <v>0</v>
      </c>
      <c r="Y395">
        <v>1290900</v>
      </c>
      <c r="Z395" t="s">
        <v>1568</v>
      </c>
      <c r="AA395" t="s">
        <v>245</v>
      </c>
      <c r="AB395" t="s">
        <v>121</v>
      </c>
      <c r="AC395" t="s">
        <v>255</v>
      </c>
      <c r="AD395" t="s">
        <v>122</v>
      </c>
      <c r="AE395" t="str">
        <f>IF(B395&gt;0,IF(B395&gt;0,(IF(B395&lt;&gt;'PLAN SEMANAL'!$A$2,BLTOTAL!AA395,""))),"")</f>
        <v>ACARREO</v>
      </c>
      <c r="AF395" t="str">
        <f>IF(AH395="Completo","Completo",IF(IF(B395&gt;0,_xlfn.XLOOKUP(B395,'Detalle reservas completas fesa'!K:K,'Detalle reservas completas fesa'!Q:Q,_xlfn.XLOOKUP(B395,'MB25'!L:L,'MB25'!Q:Q,"Incompleto")),"")="PENDIENTE","Incompleto",IF(B395&gt;0,_xlfn.XLOOKUP(B395,'Detalle reservas completas fesa'!K:K,'Detalle reservas completas fesa'!Q:Q,IF(AD395="SIN MATERIAL","Completo",IF(AD395="COMPLETO","Completo","Incompleto"))))))</f>
        <v>Completo</v>
      </c>
      <c r="AG395">
        <f>IF(B395&gt;0,_xlfn.XLOOKUP(B395,IW49BLTOTAL!A:A,IW49BLTOTAL!H:H),"")</f>
        <v>2</v>
      </c>
      <c r="AH395" t="str">
        <f>IF(IFERROR(_xlfn.XLOOKUP(B395,'Detalle custodia'!B:B,'Detalle custodia'!O:O),"")="custodia","Completo","")</f>
        <v/>
      </c>
    </row>
    <row r="396" spans="1:34" x14ac:dyDescent="0.35">
      <c r="A396" t="s">
        <v>207</v>
      </c>
      <c r="B396">
        <v>6612781</v>
      </c>
      <c r="C396" t="s">
        <v>129</v>
      </c>
      <c r="D396" t="s">
        <v>6198</v>
      </c>
      <c r="E396" t="s">
        <v>310</v>
      </c>
      <c r="F396" t="s">
        <v>133</v>
      </c>
      <c r="G396" t="s">
        <v>132</v>
      </c>
      <c r="H396" s="16">
        <v>45839</v>
      </c>
      <c r="I396" s="16">
        <v>45869</v>
      </c>
      <c r="J396" t="s">
        <v>856</v>
      </c>
      <c r="K396">
        <v>1213130</v>
      </c>
      <c r="L396" t="s">
        <v>385</v>
      </c>
      <c r="O396">
        <v>10014621</v>
      </c>
      <c r="P396" t="s">
        <v>207</v>
      </c>
      <c r="Q396">
        <v>0</v>
      </c>
      <c r="R396" t="s">
        <v>3891</v>
      </c>
      <c r="S396" t="s">
        <v>342</v>
      </c>
      <c r="T396">
        <v>11601777</v>
      </c>
      <c r="U396" s="16">
        <v>45819</v>
      </c>
      <c r="V396" s="16">
        <v>45839</v>
      </c>
      <c r="W396" s="16">
        <v>45828</v>
      </c>
      <c r="X396">
        <v>0</v>
      </c>
      <c r="Y396">
        <v>1290900</v>
      </c>
      <c r="Z396" t="s">
        <v>1568</v>
      </c>
      <c r="AA396" t="s">
        <v>245</v>
      </c>
      <c r="AB396" t="s">
        <v>121</v>
      </c>
      <c r="AC396" t="s">
        <v>255</v>
      </c>
      <c r="AD396" t="s">
        <v>141</v>
      </c>
      <c r="AE396" t="str">
        <f>IF(B396&gt;0,IF(B396&gt;0,(IF(B396&lt;&gt;'PLAN SEMANAL'!$A$2,BLTOTAL!AA396,""))),"")</f>
        <v>ACARREO</v>
      </c>
      <c r="AF396" t="str">
        <f>IF(AH396="Completo","Completo",IF(IF(B396&gt;0,_xlfn.XLOOKUP(B396,'Detalle reservas completas fesa'!K:K,'Detalle reservas completas fesa'!Q:Q,_xlfn.XLOOKUP(B396,'MB25'!L:L,'MB25'!Q:Q,"Incompleto")),"")="PENDIENTE","Incompleto",IF(B396&gt;0,_xlfn.XLOOKUP(B396,'Detalle reservas completas fesa'!K:K,'Detalle reservas completas fesa'!Q:Q,IF(AD396="SIN MATERIAL","Completo",IF(AD396="COMPLETO","Completo","Incompleto"))))))</f>
        <v>Completo</v>
      </c>
      <c r="AG396">
        <f>IF(B396&gt;0,_xlfn.XLOOKUP(B396,IW49BLTOTAL!A:A,IW49BLTOTAL!H:H),"")</f>
        <v>12</v>
      </c>
      <c r="AH396" t="str">
        <f>IF(IFERROR(_xlfn.XLOOKUP(B396,'Detalle custodia'!B:B,'Detalle custodia'!O:O),"")="custodia","Completo","")</f>
        <v/>
      </c>
    </row>
    <row r="397" spans="1:34" x14ac:dyDescent="0.35">
      <c r="A397" t="s">
        <v>160</v>
      </c>
      <c r="B397">
        <v>6612780</v>
      </c>
      <c r="C397" t="s">
        <v>129</v>
      </c>
      <c r="D397" t="s">
        <v>6199</v>
      </c>
      <c r="E397" t="s">
        <v>310</v>
      </c>
      <c r="F397" t="s">
        <v>133</v>
      </c>
      <c r="G397" t="s">
        <v>147</v>
      </c>
      <c r="H397" s="16">
        <v>45873</v>
      </c>
      <c r="I397" s="16">
        <v>45873</v>
      </c>
      <c r="J397" t="s">
        <v>856</v>
      </c>
      <c r="K397">
        <v>1212121</v>
      </c>
      <c r="L397" t="s">
        <v>346</v>
      </c>
      <c r="O397">
        <v>10014598</v>
      </c>
      <c r="P397" t="s">
        <v>160</v>
      </c>
      <c r="Q397">
        <v>0</v>
      </c>
      <c r="R397" t="s">
        <v>3891</v>
      </c>
      <c r="S397" t="s">
        <v>342</v>
      </c>
      <c r="T397">
        <v>11601815</v>
      </c>
      <c r="U397" s="16">
        <v>45819</v>
      </c>
      <c r="V397" s="16">
        <v>45873</v>
      </c>
      <c r="W397" s="16">
        <v>45835</v>
      </c>
      <c r="X397">
        <v>0</v>
      </c>
      <c r="Y397">
        <v>1290900</v>
      </c>
      <c r="Z397" t="s">
        <v>1568</v>
      </c>
      <c r="AA397" t="s">
        <v>247</v>
      </c>
      <c r="AB397" t="s">
        <v>121</v>
      </c>
      <c r="AC397" t="s">
        <v>255</v>
      </c>
      <c r="AD397" t="s">
        <v>141</v>
      </c>
      <c r="AE397" t="str">
        <f>IF(B397&gt;0,IF(B397&gt;0,(IF(B397&lt;&gt;'PLAN SEMANAL'!$A$2,BLTOTAL!AA397,""))),"")</f>
        <v>CARGUIO</v>
      </c>
      <c r="AF397" t="str">
        <f>IF(AH397="Completo","Completo",IF(IF(B397&gt;0,_xlfn.XLOOKUP(B397,'Detalle reservas completas fesa'!K:K,'Detalle reservas completas fesa'!Q:Q,_xlfn.XLOOKUP(B397,'MB25'!L:L,'MB25'!Q:Q,"Incompleto")),"")="PENDIENTE","Incompleto",IF(B397&gt;0,_xlfn.XLOOKUP(B397,'Detalle reservas completas fesa'!K:K,'Detalle reservas completas fesa'!Q:Q,IF(AD397="SIN MATERIAL","Completo",IF(AD397="COMPLETO","Completo","Incompleto"))))))</f>
        <v>Completo</v>
      </c>
      <c r="AG397">
        <f>IF(B397&gt;0,_xlfn.XLOOKUP(B397,IW49BLTOTAL!A:A,IW49BLTOTAL!H:H),"")</f>
        <v>5</v>
      </c>
      <c r="AH397" t="str">
        <f>IF(IFERROR(_xlfn.XLOOKUP(B397,'Detalle custodia'!B:B,'Detalle custodia'!O:O),"")="custodia","Completo","")</f>
        <v/>
      </c>
    </row>
    <row r="398" spans="1:34" x14ac:dyDescent="0.35">
      <c r="A398" t="s">
        <v>337</v>
      </c>
      <c r="B398">
        <v>6612774</v>
      </c>
      <c r="C398" t="s">
        <v>129</v>
      </c>
      <c r="D398" t="s">
        <v>6200</v>
      </c>
      <c r="E398" t="s">
        <v>310</v>
      </c>
      <c r="F398" t="s">
        <v>133</v>
      </c>
      <c r="G398" t="s">
        <v>147</v>
      </c>
      <c r="H398" s="16">
        <v>45873</v>
      </c>
      <c r="I398" s="16">
        <v>45873</v>
      </c>
      <c r="J398" t="s">
        <v>856</v>
      </c>
      <c r="K398">
        <v>1212121</v>
      </c>
      <c r="L398" t="s">
        <v>338</v>
      </c>
      <c r="O398">
        <v>10014600</v>
      </c>
      <c r="P398" t="s">
        <v>337</v>
      </c>
      <c r="Q398">
        <v>0</v>
      </c>
      <c r="R398" t="s">
        <v>3891</v>
      </c>
      <c r="S398" t="s">
        <v>342</v>
      </c>
      <c r="T398">
        <v>11602274</v>
      </c>
      <c r="U398" s="16">
        <v>45819</v>
      </c>
      <c r="V398" s="16">
        <v>45873</v>
      </c>
      <c r="W398" s="16">
        <v>45835</v>
      </c>
      <c r="X398">
        <v>0</v>
      </c>
      <c r="Y398">
        <v>1290900</v>
      </c>
      <c r="Z398" t="s">
        <v>1568</v>
      </c>
      <c r="AA398" t="s">
        <v>247</v>
      </c>
      <c r="AB398" t="s">
        <v>121</v>
      </c>
      <c r="AC398" t="s">
        <v>255</v>
      </c>
      <c r="AD398" t="s">
        <v>141</v>
      </c>
      <c r="AE398" t="str">
        <f>IF(B398&gt;0,IF(B398&gt;0,(IF(B398&lt;&gt;'PLAN SEMANAL'!$A$2,BLTOTAL!AA398,""))),"")</f>
        <v>CARGUIO</v>
      </c>
      <c r="AF398" t="str">
        <f>IF(AH398="Completo","Completo",IF(IF(B398&gt;0,_xlfn.XLOOKUP(B398,'Detalle reservas completas fesa'!K:K,'Detalle reservas completas fesa'!Q:Q,_xlfn.XLOOKUP(B398,'MB25'!L:L,'MB25'!Q:Q,"Incompleto")),"")="PENDIENTE","Incompleto",IF(B398&gt;0,_xlfn.XLOOKUP(B398,'Detalle reservas completas fesa'!K:K,'Detalle reservas completas fesa'!Q:Q,IF(AD398="SIN MATERIAL","Completo",IF(AD398="COMPLETO","Completo","Incompleto"))))))</f>
        <v>Incompleto</v>
      </c>
      <c r="AG398">
        <f>IF(B398&gt;0,_xlfn.XLOOKUP(B398,IW49BLTOTAL!A:A,IW49BLTOTAL!H:H),"")</f>
        <v>2</v>
      </c>
      <c r="AH398" t="str">
        <f>IF(IFERROR(_xlfn.XLOOKUP(B398,'Detalle custodia'!B:B,'Detalle custodia'!O:O),"")="custodia","Completo","")</f>
        <v/>
      </c>
    </row>
    <row r="399" spans="1:34" x14ac:dyDescent="0.35">
      <c r="A399" t="s">
        <v>238</v>
      </c>
      <c r="B399">
        <v>6612772</v>
      </c>
      <c r="C399" t="s">
        <v>129</v>
      </c>
      <c r="D399" t="s">
        <v>6201</v>
      </c>
      <c r="E399" t="s">
        <v>310</v>
      </c>
      <c r="F399" t="s">
        <v>259</v>
      </c>
      <c r="G399" t="s">
        <v>142</v>
      </c>
      <c r="H399" s="16">
        <v>45855</v>
      </c>
      <c r="I399" s="16">
        <v>45855</v>
      </c>
      <c r="J399" t="s">
        <v>5407</v>
      </c>
      <c r="K399">
        <v>1215152</v>
      </c>
      <c r="L399" t="s">
        <v>281</v>
      </c>
      <c r="O399">
        <v>10014628</v>
      </c>
      <c r="P399" t="s">
        <v>238</v>
      </c>
      <c r="Q399">
        <v>0</v>
      </c>
      <c r="R399" t="s">
        <v>3891</v>
      </c>
      <c r="S399" t="s">
        <v>343</v>
      </c>
      <c r="T399">
        <v>11602496</v>
      </c>
      <c r="U399" s="16">
        <v>45819</v>
      </c>
      <c r="V399" s="16">
        <v>45855</v>
      </c>
      <c r="W399" s="16">
        <v>45853</v>
      </c>
      <c r="X399">
        <v>0</v>
      </c>
      <c r="Y399">
        <v>1290900</v>
      </c>
      <c r="Z399" t="s">
        <v>1568</v>
      </c>
      <c r="AA399" t="s">
        <v>246</v>
      </c>
      <c r="AB399" t="s">
        <v>121</v>
      </c>
      <c r="AC399" t="s">
        <v>255</v>
      </c>
      <c r="AD399" t="s">
        <v>141</v>
      </c>
      <c r="AE399" t="str">
        <f>IF(B399&gt;0,IF(B399&gt;0,(IF(B399&lt;&gt;'PLAN SEMANAL'!$A$2,BLTOTAL!AA399,""))),"")</f>
        <v>AUXILIAR</v>
      </c>
      <c r="AF399" t="str">
        <f>IF(AH399="Completo","Completo",IF(IF(B399&gt;0,_xlfn.XLOOKUP(B399,'Detalle reservas completas fesa'!K:K,'Detalle reservas completas fesa'!Q:Q,_xlfn.XLOOKUP(B399,'MB25'!L:L,'MB25'!Q:Q,"Incompleto")),"")="PENDIENTE","Incompleto",IF(B399&gt;0,_xlfn.XLOOKUP(B399,'Detalle reservas completas fesa'!K:K,'Detalle reservas completas fesa'!Q:Q,IF(AD399="SIN MATERIAL","Completo",IF(AD399="COMPLETO","Completo","Incompleto"))))))</f>
        <v>Completo</v>
      </c>
      <c r="AG399">
        <f>IF(B399&gt;0,_xlfn.XLOOKUP(B399,IW49BLTOTAL!A:A,IW49BLTOTAL!H:H),"")</f>
        <v>1</v>
      </c>
      <c r="AH399" t="str">
        <f>IF(IFERROR(_xlfn.XLOOKUP(B399,'Detalle custodia'!B:B,'Detalle custodia'!O:O),"")="custodia","Completo","")</f>
        <v/>
      </c>
    </row>
    <row r="400" spans="1:34" x14ac:dyDescent="0.35">
      <c r="A400" t="s">
        <v>238</v>
      </c>
      <c r="B400">
        <v>6612770</v>
      </c>
      <c r="C400" t="s">
        <v>129</v>
      </c>
      <c r="D400" t="s">
        <v>6203</v>
      </c>
      <c r="E400" t="s">
        <v>310</v>
      </c>
      <c r="F400" t="s">
        <v>133</v>
      </c>
      <c r="G400" t="s">
        <v>132</v>
      </c>
      <c r="H400" s="16">
        <v>45839</v>
      </c>
      <c r="I400" s="16">
        <v>45869</v>
      </c>
      <c r="J400" t="s">
        <v>856</v>
      </c>
      <c r="K400">
        <v>1215152</v>
      </c>
      <c r="L400" t="s">
        <v>281</v>
      </c>
      <c r="O400">
        <v>10014628</v>
      </c>
      <c r="P400" t="s">
        <v>238</v>
      </c>
      <c r="Q400">
        <v>0</v>
      </c>
      <c r="R400" t="s">
        <v>3891</v>
      </c>
      <c r="S400" t="s">
        <v>342</v>
      </c>
      <c r="T400">
        <v>11602466</v>
      </c>
      <c r="U400" s="16">
        <v>45819</v>
      </c>
      <c r="V400" s="16">
        <v>45839</v>
      </c>
      <c r="W400" s="16">
        <v>45828</v>
      </c>
      <c r="X400">
        <v>0</v>
      </c>
      <c r="Y400">
        <v>1290900</v>
      </c>
      <c r="Z400" t="s">
        <v>1568</v>
      </c>
      <c r="AA400" t="s">
        <v>246</v>
      </c>
      <c r="AB400" t="s">
        <v>121</v>
      </c>
      <c r="AC400" t="s">
        <v>255</v>
      </c>
      <c r="AD400" t="s">
        <v>141</v>
      </c>
      <c r="AE400" t="str">
        <f>IF(B400&gt;0,IF(B400&gt;0,(IF(B400&lt;&gt;'PLAN SEMANAL'!$A$2,BLTOTAL!AA400,""))),"")</f>
        <v>AUXILIAR</v>
      </c>
      <c r="AF400" t="str">
        <f>IF(AH400="Completo","Completo",IF(IF(B400&gt;0,_xlfn.XLOOKUP(B400,'Detalle reservas completas fesa'!K:K,'Detalle reservas completas fesa'!Q:Q,_xlfn.XLOOKUP(B400,'MB25'!L:L,'MB25'!Q:Q,"Incompleto")),"")="PENDIENTE","Incompleto",IF(B400&gt;0,_xlfn.XLOOKUP(B400,'Detalle reservas completas fesa'!K:K,'Detalle reservas completas fesa'!Q:Q,IF(AD400="SIN MATERIAL","Completo",IF(AD400="COMPLETO","Completo","Incompleto"))))))</f>
        <v>Completo</v>
      </c>
      <c r="AG400">
        <f>IF(B400&gt;0,_xlfn.XLOOKUP(B400,IW49BLTOTAL!A:A,IW49BLTOTAL!H:H),"")</f>
        <v>16</v>
      </c>
      <c r="AH400" t="str">
        <f>IF(IFERROR(_xlfn.XLOOKUP(B400,'Detalle custodia'!B:B,'Detalle custodia'!O:O),"")="custodia","Completo","")</f>
        <v/>
      </c>
    </row>
    <row r="401" spans="1:34" x14ac:dyDescent="0.35">
      <c r="A401" t="s">
        <v>238</v>
      </c>
      <c r="B401">
        <v>6612769</v>
      </c>
      <c r="C401" t="s">
        <v>129</v>
      </c>
      <c r="D401" t="s">
        <v>6204</v>
      </c>
      <c r="E401" t="s">
        <v>310</v>
      </c>
      <c r="F401" t="s">
        <v>259</v>
      </c>
      <c r="G401" t="s">
        <v>336</v>
      </c>
      <c r="H401" s="16">
        <v>45855</v>
      </c>
      <c r="I401" s="16">
        <v>45855</v>
      </c>
      <c r="J401" t="s">
        <v>5407</v>
      </c>
      <c r="K401">
        <v>1215152</v>
      </c>
      <c r="L401" t="s">
        <v>281</v>
      </c>
      <c r="O401">
        <v>10014628</v>
      </c>
      <c r="P401" t="s">
        <v>238</v>
      </c>
      <c r="Q401">
        <v>0</v>
      </c>
      <c r="R401" t="s">
        <v>3891</v>
      </c>
      <c r="S401" t="s">
        <v>343</v>
      </c>
      <c r="T401">
        <v>11602471</v>
      </c>
      <c r="U401" s="16">
        <v>45819</v>
      </c>
      <c r="V401" s="16">
        <v>45855</v>
      </c>
      <c r="W401" s="16">
        <v>45853</v>
      </c>
      <c r="X401">
        <v>0</v>
      </c>
      <c r="Y401">
        <v>1290900</v>
      </c>
      <c r="Z401" t="s">
        <v>1568</v>
      </c>
      <c r="AA401" t="s">
        <v>246</v>
      </c>
      <c r="AB401" t="s">
        <v>121</v>
      </c>
      <c r="AC401" t="s">
        <v>255</v>
      </c>
      <c r="AD401" t="s">
        <v>189</v>
      </c>
      <c r="AE401" t="str">
        <f>IF(B401&gt;0,IF(B401&gt;0,(IF(B401&lt;&gt;'PLAN SEMANAL'!$A$2,BLTOTAL!AA401,""))),"")</f>
        <v>AUXILIAR</v>
      </c>
      <c r="AF401" t="str">
        <f>IF(AH401="Completo","Completo",IF(IF(B401&gt;0,_xlfn.XLOOKUP(B401,'Detalle reservas completas fesa'!K:K,'Detalle reservas completas fesa'!Q:Q,_xlfn.XLOOKUP(B401,'MB25'!L:L,'MB25'!Q:Q,"Incompleto")),"")="PENDIENTE","Incompleto",IF(B401&gt;0,_xlfn.XLOOKUP(B401,'Detalle reservas completas fesa'!K:K,'Detalle reservas completas fesa'!Q:Q,IF(AD401="SIN MATERIAL","Completo",IF(AD401="COMPLETO","Completo","Incompleto"))))))</f>
        <v>Completo</v>
      </c>
      <c r="AG401">
        <f>IF(B401&gt;0,_xlfn.XLOOKUP(B401,IW49BLTOTAL!A:A,IW49BLTOTAL!H:H),"")</f>
        <v>12</v>
      </c>
      <c r="AH401" t="str">
        <f>IF(IFERROR(_xlfn.XLOOKUP(B401,'Detalle custodia'!B:B,'Detalle custodia'!O:O),"")="custodia","Completo","")</f>
        <v/>
      </c>
    </row>
    <row r="402" spans="1:34" x14ac:dyDescent="0.35">
      <c r="A402" t="s">
        <v>157</v>
      </c>
      <c r="B402">
        <v>6612768</v>
      </c>
      <c r="C402" t="s">
        <v>129</v>
      </c>
      <c r="D402" t="s">
        <v>6205</v>
      </c>
      <c r="E402" t="s">
        <v>310</v>
      </c>
      <c r="F402" t="s">
        <v>133</v>
      </c>
      <c r="G402" t="s">
        <v>147</v>
      </c>
      <c r="H402" s="16">
        <v>45859</v>
      </c>
      <c r="I402" s="16">
        <v>45865</v>
      </c>
      <c r="J402" t="s">
        <v>5408</v>
      </c>
      <c r="K402">
        <v>1215150</v>
      </c>
      <c r="L402" t="s">
        <v>345</v>
      </c>
      <c r="O402">
        <v>10014635</v>
      </c>
      <c r="P402" t="s">
        <v>157</v>
      </c>
      <c r="Q402">
        <v>0</v>
      </c>
      <c r="R402" t="s">
        <v>3891</v>
      </c>
      <c r="S402" t="s">
        <v>343</v>
      </c>
      <c r="T402">
        <v>11601582</v>
      </c>
      <c r="U402" s="16">
        <v>45819</v>
      </c>
      <c r="V402" s="16">
        <v>45859</v>
      </c>
      <c r="W402" s="16">
        <v>45850</v>
      </c>
      <c r="X402">
        <v>0</v>
      </c>
      <c r="Y402">
        <v>1290900</v>
      </c>
      <c r="Z402" t="s">
        <v>1568</v>
      </c>
      <c r="AA402" t="s">
        <v>246</v>
      </c>
      <c r="AB402" t="s">
        <v>121</v>
      </c>
      <c r="AC402" t="s">
        <v>255</v>
      </c>
      <c r="AD402" t="s">
        <v>141</v>
      </c>
      <c r="AE402" t="str">
        <f>IF(B402&gt;0,IF(B402&gt;0,(IF(B402&lt;&gt;'PLAN SEMANAL'!$A$2,BLTOTAL!AA402,""))),"")</f>
        <v>AUXILIAR</v>
      </c>
      <c r="AF402" t="str">
        <f>IF(AH402="Completo","Completo",IF(IF(B402&gt;0,_xlfn.XLOOKUP(B402,'Detalle reservas completas fesa'!K:K,'Detalle reservas completas fesa'!Q:Q,_xlfn.XLOOKUP(B402,'MB25'!L:L,'MB25'!Q:Q,"Incompleto")),"")="PENDIENTE","Incompleto",IF(B402&gt;0,_xlfn.XLOOKUP(B402,'Detalle reservas completas fesa'!K:K,'Detalle reservas completas fesa'!Q:Q,IF(AD402="SIN MATERIAL","Completo",IF(AD402="COMPLETO","Completo","Incompleto"))))))</f>
        <v>Completo</v>
      </c>
      <c r="AG402">
        <f>IF(B402&gt;0,_xlfn.XLOOKUP(B402,IW49BLTOTAL!A:A,IW49BLTOTAL!H:H),"")</f>
        <v>4</v>
      </c>
      <c r="AH402" t="str">
        <f>IF(IFERROR(_xlfn.XLOOKUP(B402,'Detalle custodia'!B:B,'Detalle custodia'!O:O),"")="custodia","Completo","")</f>
        <v/>
      </c>
    </row>
    <row r="403" spans="1:34" x14ac:dyDescent="0.35">
      <c r="A403" t="s">
        <v>207</v>
      </c>
      <c r="B403">
        <v>6612767</v>
      </c>
      <c r="C403" t="s">
        <v>129</v>
      </c>
      <c r="D403" t="s">
        <v>6194</v>
      </c>
      <c r="E403" t="s">
        <v>310</v>
      </c>
      <c r="F403" t="s">
        <v>133</v>
      </c>
      <c r="G403" t="s">
        <v>132</v>
      </c>
      <c r="H403" s="16">
        <v>45839</v>
      </c>
      <c r="I403" s="16">
        <v>45869</v>
      </c>
      <c r="J403" t="s">
        <v>3476</v>
      </c>
      <c r="K403">
        <v>1213130</v>
      </c>
      <c r="L403" t="s">
        <v>385</v>
      </c>
      <c r="O403">
        <v>10014621</v>
      </c>
      <c r="P403" t="s">
        <v>207</v>
      </c>
      <c r="Q403">
        <v>0</v>
      </c>
      <c r="R403" t="s">
        <v>3891</v>
      </c>
      <c r="S403" t="s">
        <v>3901</v>
      </c>
      <c r="T403">
        <v>11601495</v>
      </c>
      <c r="U403" s="16">
        <v>45819</v>
      </c>
      <c r="V403" s="16">
        <v>45839</v>
      </c>
      <c r="W403" s="16">
        <v>45835</v>
      </c>
      <c r="X403">
        <v>0</v>
      </c>
      <c r="Y403">
        <v>1290900</v>
      </c>
      <c r="Z403" t="s">
        <v>1568</v>
      </c>
      <c r="AA403" t="s">
        <v>245</v>
      </c>
      <c r="AB403" t="s">
        <v>121</v>
      </c>
      <c r="AC403" t="s">
        <v>255</v>
      </c>
      <c r="AD403" t="s">
        <v>141</v>
      </c>
      <c r="AE403" t="str">
        <f>IF(B403&gt;0,IF(B403&gt;0,(IF(B403&lt;&gt;'PLAN SEMANAL'!$A$2,BLTOTAL!AA403,""))),"")</f>
        <v>ACARREO</v>
      </c>
      <c r="AF403" t="str">
        <f>IF(AH403="Completo","Completo",IF(IF(B403&gt;0,_xlfn.XLOOKUP(B403,'Detalle reservas completas fesa'!K:K,'Detalle reservas completas fesa'!Q:Q,_xlfn.XLOOKUP(B403,'MB25'!L:L,'MB25'!Q:Q,"Incompleto")),"")="PENDIENTE","Incompleto",IF(B403&gt;0,_xlfn.XLOOKUP(B403,'Detalle reservas completas fesa'!K:K,'Detalle reservas completas fesa'!Q:Q,IF(AD403="SIN MATERIAL","Completo",IF(AD403="COMPLETO","Completo","Incompleto"))))))</f>
        <v>Completo</v>
      </c>
      <c r="AG403">
        <f>IF(B403&gt;0,_xlfn.XLOOKUP(B403,IW49BLTOTAL!A:A,IW49BLTOTAL!H:H),"")</f>
        <v>2</v>
      </c>
      <c r="AH403" t="str">
        <f>IF(IFERROR(_xlfn.XLOOKUP(B403,'Detalle custodia'!B:B,'Detalle custodia'!O:O),"")="custodia","Completo","")</f>
        <v/>
      </c>
    </row>
    <row r="404" spans="1:34" x14ac:dyDescent="0.35">
      <c r="A404" t="s">
        <v>233</v>
      </c>
      <c r="B404">
        <v>6612766</v>
      </c>
      <c r="C404" t="s">
        <v>129</v>
      </c>
      <c r="D404" t="s">
        <v>6206</v>
      </c>
      <c r="E404" t="s">
        <v>310</v>
      </c>
      <c r="F404" t="s">
        <v>133</v>
      </c>
      <c r="G404" t="s">
        <v>132</v>
      </c>
      <c r="H404" s="16">
        <v>45839</v>
      </c>
      <c r="I404" s="16">
        <v>45869</v>
      </c>
      <c r="J404" t="s">
        <v>856</v>
      </c>
      <c r="K404">
        <v>1213130</v>
      </c>
      <c r="L404" t="s">
        <v>301</v>
      </c>
      <c r="O404">
        <v>10014623</v>
      </c>
      <c r="P404" t="s">
        <v>233</v>
      </c>
      <c r="Q404">
        <v>0</v>
      </c>
      <c r="R404" t="s">
        <v>3891</v>
      </c>
      <c r="S404" t="s">
        <v>342</v>
      </c>
      <c r="T404">
        <v>11594916</v>
      </c>
      <c r="U404" s="16">
        <v>45819</v>
      </c>
      <c r="V404" s="16">
        <v>45839</v>
      </c>
      <c r="W404" s="16">
        <v>45828</v>
      </c>
      <c r="X404">
        <v>0</v>
      </c>
      <c r="Y404">
        <v>1290900</v>
      </c>
      <c r="Z404" t="s">
        <v>1568</v>
      </c>
      <c r="AA404" t="s">
        <v>245</v>
      </c>
      <c r="AB404" t="s">
        <v>121</v>
      </c>
      <c r="AC404" t="s">
        <v>255</v>
      </c>
      <c r="AD404" t="s">
        <v>141</v>
      </c>
      <c r="AE404" t="str">
        <f>IF(B404&gt;0,IF(B404&gt;0,(IF(B404&lt;&gt;'PLAN SEMANAL'!$A$2,BLTOTAL!AA404,""))),"")</f>
        <v>ACARREO</v>
      </c>
      <c r="AF404" t="str">
        <f>IF(AH404="Completo","Completo",IF(IF(B404&gt;0,_xlfn.XLOOKUP(B404,'Detalle reservas completas fesa'!K:K,'Detalle reservas completas fesa'!Q:Q,_xlfn.XLOOKUP(B404,'MB25'!L:L,'MB25'!Q:Q,"Incompleto")),"")="PENDIENTE","Incompleto",IF(B404&gt;0,_xlfn.XLOOKUP(B404,'Detalle reservas completas fesa'!K:K,'Detalle reservas completas fesa'!Q:Q,IF(AD404="SIN MATERIAL","Completo",IF(AD404="COMPLETO","Completo","Incompleto"))))))</f>
        <v>Completo</v>
      </c>
      <c r="AG404">
        <f>IF(B404&gt;0,_xlfn.XLOOKUP(B404,IW49BLTOTAL!A:A,IW49BLTOTAL!H:H),"")</f>
        <v>24</v>
      </c>
      <c r="AH404" t="str">
        <f>IF(IFERROR(_xlfn.XLOOKUP(B404,'Detalle custodia'!B:B,'Detalle custodia'!O:O),"")="custodia","Completo","")</f>
        <v/>
      </c>
    </row>
    <row r="405" spans="1:34" x14ac:dyDescent="0.35">
      <c r="A405" t="s">
        <v>419</v>
      </c>
      <c r="B405">
        <v>6612764</v>
      </c>
      <c r="C405" t="s">
        <v>129</v>
      </c>
      <c r="D405" t="s">
        <v>6207</v>
      </c>
      <c r="E405" t="s">
        <v>310</v>
      </c>
      <c r="F405" t="s">
        <v>133</v>
      </c>
      <c r="G405" t="s">
        <v>132</v>
      </c>
      <c r="H405" s="16">
        <v>45839</v>
      </c>
      <c r="I405" s="16">
        <v>45869</v>
      </c>
      <c r="J405" t="s">
        <v>856</v>
      </c>
      <c r="K405">
        <v>1213130</v>
      </c>
      <c r="L405" t="s">
        <v>420</v>
      </c>
      <c r="O405">
        <v>10014605</v>
      </c>
      <c r="P405" t="s">
        <v>419</v>
      </c>
      <c r="Q405">
        <v>0</v>
      </c>
      <c r="R405" t="s">
        <v>3891</v>
      </c>
      <c r="S405" t="s">
        <v>342</v>
      </c>
      <c r="T405">
        <v>11594929</v>
      </c>
      <c r="U405" s="16">
        <v>45819</v>
      </c>
      <c r="V405" s="16">
        <v>45839</v>
      </c>
      <c r="W405" s="16">
        <v>45828</v>
      </c>
      <c r="X405">
        <v>0</v>
      </c>
      <c r="Y405">
        <v>1290900</v>
      </c>
      <c r="Z405" t="s">
        <v>1568</v>
      </c>
      <c r="AA405" t="s">
        <v>245</v>
      </c>
      <c r="AB405" t="s">
        <v>121</v>
      </c>
      <c r="AC405" t="s">
        <v>255</v>
      </c>
      <c r="AD405" t="s">
        <v>141</v>
      </c>
      <c r="AE405" t="str">
        <f>IF(B405&gt;0,IF(B405&gt;0,(IF(B405&lt;&gt;'PLAN SEMANAL'!$A$2,BLTOTAL!AA405,""))),"")</f>
        <v>ACARREO</v>
      </c>
      <c r="AF405" t="str">
        <f>IF(AH405="Completo","Completo",IF(IF(B405&gt;0,_xlfn.XLOOKUP(B405,'Detalle reservas completas fesa'!K:K,'Detalle reservas completas fesa'!Q:Q,_xlfn.XLOOKUP(B405,'MB25'!L:L,'MB25'!Q:Q,"Incompleto")),"")="PENDIENTE","Incompleto",IF(B405&gt;0,_xlfn.XLOOKUP(B405,'Detalle reservas completas fesa'!K:K,'Detalle reservas completas fesa'!Q:Q,IF(AD405="SIN MATERIAL","Completo",IF(AD405="COMPLETO","Completo","Incompleto"))))))</f>
        <v>Completo</v>
      </c>
      <c r="AG405">
        <f>IF(B405&gt;0,_xlfn.XLOOKUP(B405,IW49BLTOTAL!A:A,IW49BLTOTAL!H:H),"")</f>
        <v>24</v>
      </c>
      <c r="AH405" t="str">
        <f>IF(IFERROR(_xlfn.XLOOKUP(B405,'Detalle custodia'!B:B,'Detalle custodia'!O:O),"")="custodia","Completo","")</f>
        <v/>
      </c>
    </row>
    <row r="406" spans="1:34" x14ac:dyDescent="0.35">
      <c r="A406" t="s">
        <v>206</v>
      </c>
      <c r="B406">
        <v>6612763</v>
      </c>
      <c r="C406" t="s">
        <v>129</v>
      </c>
      <c r="D406" t="s">
        <v>6103</v>
      </c>
      <c r="E406" t="s">
        <v>310</v>
      </c>
      <c r="F406" t="s">
        <v>133</v>
      </c>
      <c r="G406" t="s">
        <v>226</v>
      </c>
      <c r="H406" s="16">
        <v>45859</v>
      </c>
      <c r="I406" s="16">
        <v>45865</v>
      </c>
      <c r="J406" t="s">
        <v>5408</v>
      </c>
      <c r="K406">
        <v>1213130</v>
      </c>
      <c r="L406" t="s">
        <v>339</v>
      </c>
      <c r="O406">
        <v>10014614</v>
      </c>
      <c r="P406" t="s">
        <v>206</v>
      </c>
      <c r="Q406">
        <v>0</v>
      </c>
      <c r="R406" t="s">
        <v>3891</v>
      </c>
      <c r="S406" t="s">
        <v>343</v>
      </c>
      <c r="T406">
        <v>11601080</v>
      </c>
      <c r="U406" s="16">
        <v>45819</v>
      </c>
      <c r="V406" s="16">
        <v>45859</v>
      </c>
      <c r="W406" s="16">
        <v>45850</v>
      </c>
      <c r="X406">
        <v>0</v>
      </c>
      <c r="Y406">
        <v>1290900</v>
      </c>
      <c r="Z406" t="s">
        <v>1568</v>
      </c>
      <c r="AA406" t="s">
        <v>245</v>
      </c>
      <c r="AB406" t="s">
        <v>121</v>
      </c>
      <c r="AC406" t="s">
        <v>255</v>
      </c>
      <c r="AD406" t="s">
        <v>189</v>
      </c>
      <c r="AE406" t="str">
        <f>IF(B406&gt;0,IF(B406&gt;0,(IF(B406&lt;&gt;'PLAN SEMANAL'!$A$2,BLTOTAL!AA406,""))),"")</f>
        <v>ACARREO</v>
      </c>
      <c r="AF406" t="str">
        <f>IF(AH406="Completo","Completo",IF(IF(B406&gt;0,_xlfn.XLOOKUP(B406,'Detalle reservas completas fesa'!K:K,'Detalle reservas completas fesa'!Q:Q,_xlfn.XLOOKUP(B406,'MB25'!L:L,'MB25'!Q:Q,"Incompleto")),"")="PENDIENTE","Incompleto",IF(B406&gt;0,_xlfn.XLOOKUP(B406,'Detalle reservas completas fesa'!K:K,'Detalle reservas completas fesa'!Q:Q,IF(AD406="SIN MATERIAL","Completo",IF(AD406="COMPLETO","Completo","Incompleto"))))))</f>
        <v>Completo</v>
      </c>
      <c r="AG406">
        <f>IF(B406&gt;0,_xlfn.XLOOKUP(B406,IW49BLTOTAL!A:A,IW49BLTOTAL!H:H),"")</f>
        <v>10</v>
      </c>
      <c r="AH406" t="str">
        <f>IF(IFERROR(_xlfn.XLOOKUP(B406,'Detalle custodia'!B:B,'Detalle custodia'!O:O),"")="custodia","Completo","")</f>
        <v/>
      </c>
    </row>
    <row r="407" spans="1:34" x14ac:dyDescent="0.35">
      <c r="A407" t="s">
        <v>337</v>
      </c>
      <c r="B407">
        <v>6612762</v>
      </c>
      <c r="C407" t="s">
        <v>129</v>
      </c>
      <c r="D407" t="s">
        <v>6208</v>
      </c>
      <c r="E407" t="s">
        <v>310</v>
      </c>
      <c r="F407" t="s">
        <v>133</v>
      </c>
      <c r="G407" t="s">
        <v>226</v>
      </c>
      <c r="H407" s="16">
        <v>45873</v>
      </c>
      <c r="I407" s="16">
        <v>45873</v>
      </c>
      <c r="J407" t="s">
        <v>856</v>
      </c>
      <c r="K407">
        <v>1212121</v>
      </c>
      <c r="L407" t="s">
        <v>338</v>
      </c>
      <c r="O407">
        <v>10014600</v>
      </c>
      <c r="P407" t="s">
        <v>337</v>
      </c>
      <c r="Q407">
        <v>0</v>
      </c>
      <c r="R407" t="s">
        <v>3891</v>
      </c>
      <c r="S407" t="s">
        <v>342</v>
      </c>
      <c r="T407">
        <v>11594296</v>
      </c>
      <c r="U407" s="16">
        <v>45819</v>
      </c>
      <c r="V407" s="16">
        <v>45873</v>
      </c>
      <c r="W407" s="16">
        <v>45835</v>
      </c>
      <c r="X407">
        <v>0</v>
      </c>
      <c r="Y407">
        <v>1290900</v>
      </c>
      <c r="Z407" t="s">
        <v>1568</v>
      </c>
      <c r="AA407" t="s">
        <v>247</v>
      </c>
      <c r="AB407" t="s">
        <v>121</v>
      </c>
      <c r="AC407" t="s">
        <v>255</v>
      </c>
      <c r="AD407" t="s">
        <v>189</v>
      </c>
      <c r="AE407" t="str">
        <f>IF(B407&gt;0,IF(B407&gt;0,(IF(B407&lt;&gt;'PLAN SEMANAL'!$A$2,BLTOTAL!AA407,""))),"")</f>
        <v>CARGUIO</v>
      </c>
      <c r="AF407" t="str">
        <f>IF(AH407="Completo","Completo",IF(IF(B407&gt;0,_xlfn.XLOOKUP(B407,'Detalle reservas completas fesa'!K:K,'Detalle reservas completas fesa'!Q:Q,_xlfn.XLOOKUP(B407,'MB25'!L:L,'MB25'!Q:Q,"Incompleto")),"")="PENDIENTE","Incompleto",IF(B407&gt;0,_xlfn.XLOOKUP(B407,'Detalle reservas completas fesa'!K:K,'Detalle reservas completas fesa'!Q:Q,IF(AD407="SIN MATERIAL","Completo",IF(AD407="COMPLETO","Completo","Incompleto"))))))</f>
        <v>Completo</v>
      </c>
      <c r="AG407">
        <f>IF(B407&gt;0,_xlfn.XLOOKUP(B407,IW49BLTOTAL!A:A,IW49BLTOTAL!H:H),"")</f>
        <v>48</v>
      </c>
      <c r="AH407" t="str">
        <f>IF(IFERROR(_xlfn.XLOOKUP(B407,'Detalle custodia'!B:B,'Detalle custodia'!O:O),"")="custodia","Completo","")</f>
        <v/>
      </c>
    </row>
    <row r="408" spans="1:34" x14ac:dyDescent="0.35">
      <c r="A408" t="s">
        <v>149</v>
      </c>
      <c r="B408">
        <v>6612761</v>
      </c>
      <c r="C408" t="s">
        <v>129</v>
      </c>
      <c r="D408" t="s">
        <v>6209</v>
      </c>
      <c r="E408" t="s">
        <v>310</v>
      </c>
      <c r="F408" t="s">
        <v>133</v>
      </c>
      <c r="G408" t="s">
        <v>226</v>
      </c>
      <c r="H408" s="16">
        <v>45839</v>
      </c>
      <c r="I408" s="16">
        <v>45869</v>
      </c>
      <c r="J408" t="s">
        <v>3476</v>
      </c>
      <c r="K408">
        <v>1213130</v>
      </c>
      <c r="L408" t="s">
        <v>302</v>
      </c>
      <c r="O408">
        <v>10014616</v>
      </c>
      <c r="P408" t="s">
        <v>149</v>
      </c>
      <c r="Q408">
        <v>0</v>
      </c>
      <c r="R408" t="s">
        <v>3891</v>
      </c>
      <c r="S408" t="s">
        <v>3901</v>
      </c>
      <c r="T408">
        <v>11597648</v>
      </c>
      <c r="U408" s="16">
        <v>45819</v>
      </c>
      <c r="V408" s="16">
        <v>45839</v>
      </c>
      <c r="W408" s="16">
        <v>45835</v>
      </c>
      <c r="X408">
        <v>0</v>
      </c>
      <c r="Y408">
        <v>1290900</v>
      </c>
      <c r="Z408" t="s">
        <v>1568</v>
      </c>
      <c r="AA408" t="s">
        <v>245</v>
      </c>
      <c r="AB408" t="s">
        <v>121</v>
      </c>
      <c r="AC408" t="s">
        <v>255</v>
      </c>
      <c r="AD408" t="s">
        <v>189</v>
      </c>
      <c r="AE408" t="str">
        <f>IF(B408&gt;0,IF(B408&gt;0,(IF(B408&lt;&gt;'PLAN SEMANAL'!$A$2,BLTOTAL!AA408,""))),"")</f>
        <v>ACARREO</v>
      </c>
      <c r="AF408" t="str">
        <f>IF(AH408="Completo","Completo",IF(IF(B408&gt;0,_xlfn.XLOOKUP(B408,'Detalle reservas completas fesa'!K:K,'Detalle reservas completas fesa'!Q:Q,_xlfn.XLOOKUP(B408,'MB25'!L:L,'MB25'!Q:Q,"Incompleto")),"")="PENDIENTE","Incompleto",IF(B408&gt;0,_xlfn.XLOOKUP(B408,'Detalle reservas completas fesa'!K:K,'Detalle reservas completas fesa'!Q:Q,IF(AD408="SIN MATERIAL","Completo",IF(AD408="COMPLETO","Completo","Incompleto"))))))</f>
        <v>Completo</v>
      </c>
      <c r="AG408">
        <f>IF(B408&gt;0,_xlfn.XLOOKUP(B408,IW49BLTOTAL!A:A,IW49BLTOTAL!H:H),"")</f>
        <v>2</v>
      </c>
      <c r="AH408" t="str">
        <f>IF(IFERROR(_xlfn.XLOOKUP(B408,'Detalle custodia'!B:B,'Detalle custodia'!O:O),"")="custodia","Completo","")</f>
        <v/>
      </c>
    </row>
    <row r="409" spans="1:34" x14ac:dyDescent="0.35">
      <c r="A409" t="s">
        <v>237</v>
      </c>
      <c r="B409">
        <v>6612720</v>
      </c>
      <c r="C409" t="s">
        <v>129</v>
      </c>
      <c r="D409" t="s">
        <v>6210</v>
      </c>
      <c r="E409" t="s">
        <v>310</v>
      </c>
      <c r="F409" t="s">
        <v>133</v>
      </c>
      <c r="G409" t="s">
        <v>226</v>
      </c>
      <c r="H409" s="16">
        <v>45839</v>
      </c>
      <c r="I409" s="16">
        <v>45869</v>
      </c>
      <c r="J409" t="s">
        <v>3476</v>
      </c>
      <c r="K409">
        <v>1213130</v>
      </c>
      <c r="L409" t="s">
        <v>386</v>
      </c>
      <c r="O409">
        <v>10014625</v>
      </c>
      <c r="P409" t="s">
        <v>237</v>
      </c>
      <c r="Q409">
        <v>0</v>
      </c>
      <c r="R409" t="s">
        <v>3891</v>
      </c>
      <c r="S409" t="s">
        <v>3901</v>
      </c>
      <c r="T409">
        <v>11598963</v>
      </c>
      <c r="U409" s="16">
        <v>45819</v>
      </c>
      <c r="V409" s="16">
        <v>45839</v>
      </c>
      <c r="W409" s="16">
        <v>45835</v>
      </c>
      <c r="X409">
        <v>0</v>
      </c>
      <c r="Y409">
        <v>1290900</v>
      </c>
      <c r="Z409" t="s">
        <v>1568</v>
      </c>
      <c r="AA409" t="s">
        <v>245</v>
      </c>
      <c r="AB409" t="s">
        <v>121</v>
      </c>
      <c r="AC409" t="s">
        <v>255</v>
      </c>
      <c r="AD409" t="s">
        <v>189</v>
      </c>
      <c r="AE409" t="str">
        <f>IF(B409&gt;0,IF(B409&gt;0,(IF(B409&lt;&gt;'PLAN SEMANAL'!$A$2,BLTOTAL!AA409,""))),"")</f>
        <v>ACARREO</v>
      </c>
      <c r="AF409" t="str">
        <f>IF(AH409="Completo","Completo",IF(IF(B409&gt;0,_xlfn.XLOOKUP(B409,'Detalle reservas completas fesa'!K:K,'Detalle reservas completas fesa'!Q:Q,_xlfn.XLOOKUP(B409,'MB25'!L:L,'MB25'!Q:Q,"Incompleto")),"")="PENDIENTE","Incompleto",IF(B409&gt;0,_xlfn.XLOOKUP(B409,'Detalle reservas completas fesa'!K:K,'Detalle reservas completas fesa'!Q:Q,IF(AD409="SIN MATERIAL","Completo",IF(AD409="COMPLETO","Completo","Incompleto"))))))</f>
        <v>Completo</v>
      </c>
      <c r="AG409">
        <f>IF(B409&gt;0,_xlfn.XLOOKUP(B409,IW49BLTOTAL!A:A,IW49BLTOTAL!H:H),"")</f>
        <v>8</v>
      </c>
      <c r="AH409" t="str">
        <f>IF(IFERROR(_xlfn.XLOOKUP(B409,'Detalle custodia'!B:B,'Detalle custodia'!O:O),"")="custodia","Completo","")</f>
        <v/>
      </c>
    </row>
    <row r="410" spans="1:34" x14ac:dyDescent="0.35">
      <c r="A410" t="s">
        <v>149</v>
      </c>
      <c r="B410">
        <v>6612719</v>
      </c>
      <c r="C410" t="s">
        <v>129</v>
      </c>
      <c r="D410" t="s">
        <v>6211</v>
      </c>
      <c r="E410" t="s">
        <v>310</v>
      </c>
      <c r="F410" t="s">
        <v>133</v>
      </c>
      <c r="G410" t="s">
        <v>226</v>
      </c>
      <c r="H410" s="16">
        <v>45839</v>
      </c>
      <c r="I410" s="16">
        <v>45869</v>
      </c>
      <c r="J410" t="s">
        <v>3476</v>
      </c>
      <c r="K410">
        <v>1213130</v>
      </c>
      <c r="L410" t="s">
        <v>302</v>
      </c>
      <c r="O410">
        <v>10014616</v>
      </c>
      <c r="P410" t="s">
        <v>149</v>
      </c>
      <c r="Q410">
        <v>0</v>
      </c>
      <c r="R410" t="s">
        <v>3891</v>
      </c>
      <c r="S410" t="s">
        <v>3901</v>
      </c>
      <c r="T410">
        <v>11597646</v>
      </c>
      <c r="U410" s="16">
        <v>45819</v>
      </c>
      <c r="V410" s="16">
        <v>45839</v>
      </c>
      <c r="W410" s="16">
        <v>45835</v>
      </c>
      <c r="X410">
        <v>0</v>
      </c>
      <c r="Y410">
        <v>1290900</v>
      </c>
      <c r="Z410" t="s">
        <v>1568</v>
      </c>
      <c r="AA410" t="s">
        <v>245</v>
      </c>
      <c r="AB410" t="s">
        <v>121</v>
      </c>
      <c r="AC410" t="s">
        <v>255</v>
      </c>
      <c r="AD410" t="s">
        <v>189</v>
      </c>
      <c r="AE410" t="str">
        <f>IF(B410&gt;0,IF(B410&gt;0,(IF(B410&lt;&gt;'PLAN SEMANAL'!$A$2,BLTOTAL!AA410,""))),"")</f>
        <v>ACARREO</v>
      </c>
      <c r="AF410" t="str">
        <f>IF(AH410="Completo","Completo",IF(IF(B410&gt;0,_xlfn.XLOOKUP(B410,'Detalle reservas completas fesa'!K:K,'Detalle reservas completas fesa'!Q:Q,_xlfn.XLOOKUP(B410,'MB25'!L:L,'MB25'!Q:Q,"Incompleto")),"")="PENDIENTE","Incompleto",IF(B410&gt;0,_xlfn.XLOOKUP(B410,'Detalle reservas completas fesa'!K:K,'Detalle reservas completas fesa'!Q:Q,IF(AD410="SIN MATERIAL","Completo",IF(AD410="COMPLETO","Completo","Incompleto"))))))</f>
        <v>Completo</v>
      </c>
      <c r="AG410">
        <f>IF(B410&gt;0,_xlfn.XLOOKUP(B410,IW49BLTOTAL!A:A,IW49BLTOTAL!H:H),"")</f>
        <v>16</v>
      </c>
      <c r="AH410" t="str">
        <f>IF(IFERROR(_xlfn.XLOOKUP(B410,'Detalle custodia'!B:B,'Detalle custodia'!O:O),"")="custodia","Completo","")</f>
        <v/>
      </c>
    </row>
    <row r="411" spans="1:34" x14ac:dyDescent="0.35">
      <c r="A411" t="s">
        <v>238</v>
      </c>
      <c r="B411">
        <v>6612718</v>
      </c>
      <c r="C411" t="s">
        <v>129</v>
      </c>
      <c r="D411" t="s">
        <v>6212</v>
      </c>
      <c r="E411" t="s">
        <v>310</v>
      </c>
      <c r="F411" t="s">
        <v>133</v>
      </c>
      <c r="G411" t="s">
        <v>132</v>
      </c>
      <c r="H411" s="16">
        <v>45839</v>
      </c>
      <c r="I411" s="16">
        <v>45869</v>
      </c>
      <c r="J411" t="s">
        <v>856</v>
      </c>
      <c r="K411">
        <v>1215152</v>
      </c>
      <c r="L411" t="s">
        <v>281</v>
      </c>
      <c r="O411">
        <v>10014628</v>
      </c>
      <c r="P411" t="s">
        <v>238</v>
      </c>
      <c r="Q411">
        <v>0</v>
      </c>
      <c r="R411" t="s">
        <v>3891</v>
      </c>
      <c r="S411" t="s">
        <v>342</v>
      </c>
      <c r="T411">
        <v>11599213</v>
      </c>
      <c r="U411" s="16">
        <v>45819</v>
      </c>
      <c r="V411" s="16">
        <v>45839</v>
      </c>
      <c r="W411" s="16">
        <v>45828</v>
      </c>
      <c r="X411">
        <v>0</v>
      </c>
      <c r="Y411">
        <v>1290900</v>
      </c>
      <c r="Z411" t="s">
        <v>1568</v>
      </c>
      <c r="AA411" t="s">
        <v>246</v>
      </c>
      <c r="AB411" t="s">
        <v>121</v>
      </c>
      <c r="AC411" t="s">
        <v>255</v>
      </c>
      <c r="AD411" t="s">
        <v>122</v>
      </c>
      <c r="AE411" t="str">
        <f>IF(B411&gt;0,IF(B411&gt;0,(IF(B411&lt;&gt;'PLAN SEMANAL'!$A$2,BLTOTAL!AA411,""))),"")</f>
        <v>AUXILIAR</v>
      </c>
      <c r="AF411" t="str">
        <f>IF(AH411="Completo","Completo",IF(IF(B411&gt;0,_xlfn.XLOOKUP(B411,'Detalle reservas completas fesa'!K:K,'Detalle reservas completas fesa'!Q:Q,_xlfn.XLOOKUP(B411,'MB25'!L:L,'MB25'!Q:Q,"Incompleto")),"")="PENDIENTE","Incompleto",IF(B411&gt;0,_xlfn.XLOOKUP(B411,'Detalle reservas completas fesa'!K:K,'Detalle reservas completas fesa'!Q:Q,IF(AD411="SIN MATERIAL","Completo",IF(AD411="COMPLETO","Completo","Incompleto"))))))</f>
        <v>Completo</v>
      </c>
      <c r="AG411">
        <f>IF(B411&gt;0,_xlfn.XLOOKUP(B411,IW49BLTOTAL!A:A,IW49BLTOTAL!H:H),"")</f>
        <v>1</v>
      </c>
      <c r="AH411" t="str">
        <f>IF(IFERROR(_xlfn.XLOOKUP(B411,'Detalle custodia'!B:B,'Detalle custodia'!O:O),"")="custodia","Completo","")</f>
        <v/>
      </c>
    </row>
    <row r="412" spans="1:34" x14ac:dyDescent="0.35">
      <c r="A412" t="s">
        <v>160</v>
      </c>
      <c r="B412">
        <v>6612717</v>
      </c>
      <c r="C412" t="s">
        <v>129</v>
      </c>
      <c r="D412" t="s">
        <v>6213</v>
      </c>
      <c r="E412" t="s">
        <v>310</v>
      </c>
      <c r="F412" t="s">
        <v>133</v>
      </c>
      <c r="G412" t="s">
        <v>226</v>
      </c>
      <c r="H412" s="16">
        <v>45873</v>
      </c>
      <c r="I412" s="16">
        <v>45873</v>
      </c>
      <c r="J412" t="s">
        <v>856</v>
      </c>
      <c r="K412">
        <v>1212121</v>
      </c>
      <c r="L412" t="s">
        <v>346</v>
      </c>
      <c r="O412">
        <v>10014598</v>
      </c>
      <c r="P412" t="s">
        <v>160</v>
      </c>
      <c r="Q412">
        <v>0</v>
      </c>
      <c r="R412" t="s">
        <v>3891</v>
      </c>
      <c r="S412" t="s">
        <v>342</v>
      </c>
      <c r="T412">
        <v>11600322</v>
      </c>
      <c r="U412" s="16">
        <v>45819</v>
      </c>
      <c r="V412" s="16">
        <v>45873</v>
      </c>
      <c r="W412" s="16">
        <v>45835</v>
      </c>
      <c r="X412">
        <v>0</v>
      </c>
      <c r="Y412">
        <v>1290900</v>
      </c>
      <c r="Z412" t="s">
        <v>1568</v>
      </c>
      <c r="AA412" t="s">
        <v>247</v>
      </c>
      <c r="AB412" t="s">
        <v>121</v>
      </c>
      <c r="AC412" t="s">
        <v>255</v>
      </c>
      <c r="AD412" t="s">
        <v>189</v>
      </c>
      <c r="AE412" t="str">
        <f>IF(B412&gt;0,IF(B412&gt;0,(IF(B412&lt;&gt;'PLAN SEMANAL'!$A$2,BLTOTAL!AA412,""))),"")</f>
        <v>CARGUIO</v>
      </c>
      <c r="AF412" t="str">
        <f>IF(AH412="Completo","Completo",IF(IF(B412&gt;0,_xlfn.XLOOKUP(B412,'Detalle reservas completas fesa'!K:K,'Detalle reservas completas fesa'!Q:Q,_xlfn.XLOOKUP(B412,'MB25'!L:L,'MB25'!Q:Q,"Incompleto")),"")="PENDIENTE","Incompleto",IF(B412&gt;0,_xlfn.XLOOKUP(B412,'Detalle reservas completas fesa'!K:K,'Detalle reservas completas fesa'!Q:Q,IF(AD412="SIN MATERIAL","Completo",IF(AD412="COMPLETO","Completo","Incompleto"))))))</f>
        <v>Completo</v>
      </c>
      <c r="AG412">
        <f>IF(B412&gt;0,_xlfn.XLOOKUP(B412,IW49BLTOTAL!A:A,IW49BLTOTAL!H:H),"")</f>
        <v>48</v>
      </c>
      <c r="AH412" t="str">
        <f>IF(IFERROR(_xlfn.XLOOKUP(B412,'Detalle custodia'!B:B,'Detalle custodia'!O:O),"")="custodia","Completo","")</f>
        <v/>
      </c>
    </row>
    <row r="413" spans="1:34" x14ac:dyDescent="0.35">
      <c r="A413" t="s">
        <v>157</v>
      </c>
      <c r="B413">
        <v>6612715</v>
      </c>
      <c r="C413" t="s">
        <v>129</v>
      </c>
      <c r="D413" t="s">
        <v>6214</v>
      </c>
      <c r="E413" t="s">
        <v>310</v>
      </c>
      <c r="F413" t="s">
        <v>133</v>
      </c>
      <c r="G413" t="s">
        <v>132</v>
      </c>
      <c r="H413" s="16">
        <v>45809</v>
      </c>
      <c r="I413" s="16">
        <v>45838</v>
      </c>
      <c r="J413" t="s">
        <v>856</v>
      </c>
      <c r="K413">
        <v>1215150</v>
      </c>
      <c r="L413" t="s">
        <v>345</v>
      </c>
      <c r="O413">
        <v>10014635</v>
      </c>
      <c r="P413" t="s">
        <v>157</v>
      </c>
      <c r="Q413">
        <v>0</v>
      </c>
      <c r="R413" t="s">
        <v>3891</v>
      </c>
      <c r="S413" t="s">
        <v>3901</v>
      </c>
      <c r="T413">
        <v>11600607</v>
      </c>
      <c r="U413" s="16">
        <v>45819</v>
      </c>
      <c r="V413" s="16">
        <v>45809</v>
      </c>
      <c r="W413" s="16">
        <v>45835</v>
      </c>
      <c r="X413">
        <v>0</v>
      </c>
      <c r="Y413">
        <v>1290900</v>
      </c>
      <c r="Z413" t="s">
        <v>1568</v>
      </c>
      <c r="AA413" t="s">
        <v>246</v>
      </c>
      <c r="AB413" t="s">
        <v>121</v>
      </c>
      <c r="AC413" t="s">
        <v>255</v>
      </c>
      <c r="AD413" t="s">
        <v>141</v>
      </c>
      <c r="AE413" t="str">
        <f>IF(B413&gt;0,IF(B413&gt;0,(IF(B413&lt;&gt;'PLAN SEMANAL'!$A$2,BLTOTAL!AA413,""))),"")</f>
        <v>AUXILIAR</v>
      </c>
      <c r="AF413" t="str">
        <f>IF(AH413="Completo","Completo",IF(IF(B413&gt;0,_xlfn.XLOOKUP(B413,'Detalle reservas completas fesa'!K:K,'Detalle reservas completas fesa'!Q:Q,_xlfn.XLOOKUP(B413,'MB25'!L:L,'MB25'!Q:Q,"Incompleto")),"")="PENDIENTE","Incompleto",IF(B413&gt;0,_xlfn.XLOOKUP(B413,'Detalle reservas completas fesa'!K:K,'Detalle reservas completas fesa'!Q:Q,IF(AD413="SIN MATERIAL","Completo",IF(AD413="COMPLETO","Completo","Incompleto"))))))</f>
        <v>Incompleto</v>
      </c>
      <c r="AG413">
        <f>IF(B413&gt;0,_xlfn.XLOOKUP(B413,IW49BLTOTAL!A:A,IW49BLTOTAL!H:H),"")</f>
        <v>6</v>
      </c>
      <c r="AH413" t="str">
        <f>IF(IFERROR(_xlfn.XLOOKUP(B413,'Detalle custodia'!B:B,'Detalle custodia'!O:O),"")="custodia","Completo","")</f>
        <v/>
      </c>
    </row>
    <row r="414" spans="1:34" x14ac:dyDescent="0.35">
      <c r="A414" t="s">
        <v>243</v>
      </c>
      <c r="B414">
        <v>6612712</v>
      </c>
      <c r="C414" t="s">
        <v>129</v>
      </c>
      <c r="D414" t="s">
        <v>6215</v>
      </c>
      <c r="E414" t="s">
        <v>310</v>
      </c>
      <c r="F414" t="s">
        <v>133</v>
      </c>
      <c r="G414" t="s">
        <v>132</v>
      </c>
      <c r="H414" s="16">
        <v>45839</v>
      </c>
      <c r="I414" s="16">
        <v>45869</v>
      </c>
      <c r="J414" t="s">
        <v>3476</v>
      </c>
      <c r="K414">
        <v>1213130</v>
      </c>
      <c r="L414" t="s">
        <v>384</v>
      </c>
      <c r="O414">
        <v>10014627</v>
      </c>
      <c r="P414" t="s">
        <v>243</v>
      </c>
      <c r="Q414">
        <v>0</v>
      </c>
      <c r="R414" t="s">
        <v>3891</v>
      </c>
      <c r="S414" t="s">
        <v>3901</v>
      </c>
      <c r="T414">
        <v>11595472</v>
      </c>
      <c r="U414" s="16">
        <v>45819</v>
      </c>
      <c r="V414" s="16">
        <v>45839</v>
      </c>
      <c r="W414" s="16">
        <v>45835</v>
      </c>
      <c r="X414">
        <v>0</v>
      </c>
      <c r="Y414">
        <v>1290900</v>
      </c>
      <c r="Z414" t="s">
        <v>1568</v>
      </c>
      <c r="AA414" t="s">
        <v>245</v>
      </c>
      <c r="AB414" t="s">
        <v>121</v>
      </c>
      <c r="AC414" t="s">
        <v>255</v>
      </c>
      <c r="AD414" t="s">
        <v>141</v>
      </c>
      <c r="AE414" t="str">
        <f>IF(B414&gt;0,IF(B414&gt;0,(IF(B414&lt;&gt;'PLAN SEMANAL'!$A$2,BLTOTAL!AA414,""))),"")</f>
        <v>ACARREO</v>
      </c>
      <c r="AF414" t="str">
        <f>IF(AH414="Completo","Completo",IF(IF(B414&gt;0,_xlfn.XLOOKUP(B414,'Detalle reservas completas fesa'!K:K,'Detalle reservas completas fesa'!Q:Q,_xlfn.XLOOKUP(B414,'MB25'!L:L,'MB25'!Q:Q,"Incompleto")),"")="PENDIENTE","Incompleto",IF(B414&gt;0,_xlfn.XLOOKUP(B414,'Detalle reservas completas fesa'!K:K,'Detalle reservas completas fesa'!Q:Q,IF(AD414="SIN MATERIAL","Completo",IF(AD414="COMPLETO","Completo","Incompleto"))))))</f>
        <v>Completo</v>
      </c>
      <c r="AG414">
        <f>IF(B414&gt;0,_xlfn.XLOOKUP(B414,IW49BLTOTAL!A:A,IW49BLTOTAL!H:H),"")</f>
        <v>4</v>
      </c>
      <c r="AH414" t="str">
        <f>IF(IFERROR(_xlfn.XLOOKUP(B414,'Detalle custodia'!B:B,'Detalle custodia'!O:O),"")="custodia","Completo","")</f>
        <v/>
      </c>
    </row>
    <row r="415" spans="1:34" x14ac:dyDescent="0.35">
      <c r="A415" t="s">
        <v>177</v>
      </c>
      <c r="B415">
        <v>6612709</v>
      </c>
      <c r="C415" t="s">
        <v>129</v>
      </c>
      <c r="D415" t="s">
        <v>6205</v>
      </c>
      <c r="E415" t="s">
        <v>310</v>
      </c>
      <c r="F415" t="s">
        <v>133</v>
      </c>
      <c r="G415" t="s">
        <v>147</v>
      </c>
      <c r="H415" s="16">
        <v>45859</v>
      </c>
      <c r="I415" s="16">
        <v>45865</v>
      </c>
      <c r="J415" t="s">
        <v>5408</v>
      </c>
      <c r="K415">
        <v>1215150</v>
      </c>
      <c r="L415" t="s">
        <v>278</v>
      </c>
      <c r="O415">
        <v>10014634</v>
      </c>
      <c r="P415" t="s">
        <v>177</v>
      </c>
      <c r="Q415">
        <v>0</v>
      </c>
      <c r="R415" t="s">
        <v>3891</v>
      </c>
      <c r="S415" t="s">
        <v>343</v>
      </c>
      <c r="T415">
        <v>11592545</v>
      </c>
      <c r="U415" s="16">
        <v>45819</v>
      </c>
      <c r="V415" s="16">
        <v>45859</v>
      </c>
      <c r="W415" s="16">
        <v>45850</v>
      </c>
      <c r="X415">
        <v>0</v>
      </c>
      <c r="Y415">
        <v>1290900</v>
      </c>
      <c r="Z415" t="s">
        <v>1568</v>
      </c>
      <c r="AA415" t="s">
        <v>246</v>
      </c>
      <c r="AB415" t="s">
        <v>121</v>
      </c>
      <c r="AC415" t="s">
        <v>255</v>
      </c>
      <c r="AD415" t="s">
        <v>141</v>
      </c>
      <c r="AE415" t="str">
        <f>IF(B415&gt;0,IF(B415&gt;0,(IF(B415&lt;&gt;'PLAN SEMANAL'!$A$2,BLTOTAL!AA415,""))),"")</f>
        <v>AUXILIAR</v>
      </c>
      <c r="AF415" t="str">
        <f>IF(AH415="Completo","Completo",IF(IF(B415&gt;0,_xlfn.XLOOKUP(B415,'Detalle reservas completas fesa'!K:K,'Detalle reservas completas fesa'!Q:Q,_xlfn.XLOOKUP(B415,'MB25'!L:L,'MB25'!Q:Q,"Incompleto")),"")="PENDIENTE","Incompleto",IF(B415&gt;0,_xlfn.XLOOKUP(B415,'Detalle reservas completas fesa'!K:K,'Detalle reservas completas fesa'!Q:Q,IF(AD415="SIN MATERIAL","Completo",IF(AD415="COMPLETO","Completo","Incompleto"))))))</f>
        <v>Completo</v>
      </c>
      <c r="AG415">
        <f>IF(B415&gt;0,_xlfn.XLOOKUP(B415,IW49BLTOTAL!A:A,IW49BLTOTAL!H:H),"")</f>
        <v>3</v>
      </c>
      <c r="AH415" t="str">
        <f>IF(IFERROR(_xlfn.XLOOKUP(B415,'Detalle custodia'!B:B,'Detalle custodia'!O:O),"")="custodia","Completo","")</f>
        <v/>
      </c>
    </row>
    <row r="416" spans="1:34" x14ac:dyDescent="0.35">
      <c r="A416" t="s">
        <v>298</v>
      </c>
      <c r="B416">
        <v>6612707</v>
      </c>
      <c r="C416" t="s">
        <v>129</v>
      </c>
      <c r="D416" t="s">
        <v>6216</v>
      </c>
      <c r="E416" t="s">
        <v>310</v>
      </c>
      <c r="F416" t="s">
        <v>133</v>
      </c>
      <c r="G416" t="s">
        <v>132</v>
      </c>
      <c r="H416" s="16">
        <v>45859</v>
      </c>
      <c r="I416" s="16">
        <v>45865</v>
      </c>
      <c r="J416" t="s">
        <v>5408</v>
      </c>
      <c r="K416">
        <v>1213130</v>
      </c>
      <c r="L416" t="s">
        <v>299</v>
      </c>
      <c r="O416">
        <v>10014626</v>
      </c>
      <c r="P416" t="s">
        <v>298</v>
      </c>
      <c r="Q416">
        <v>0</v>
      </c>
      <c r="R416" t="s">
        <v>3891</v>
      </c>
      <c r="S416" t="s">
        <v>343</v>
      </c>
      <c r="T416">
        <v>11593303</v>
      </c>
      <c r="U416" s="16">
        <v>45819</v>
      </c>
      <c r="V416" s="16">
        <v>45859</v>
      </c>
      <c r="W416" s="16">
        <v>45850</v>
      </c>
      <c r="X416">
        <v>0</v>
      </c>
      <c r="Y416">
        <v>1290900</v>
      </c>
      <c r="Z416" t="s">
        <v>1568</v>
      </c>
      <c r="AA416" t="s">
        <v>245</v>
      </c>
      <c r="AB416" t="s">
        <v>121</v>
      </c>
      <c r="AC416" t="s">
        <v>255</v>
      </c>
      <c r="AD416" t="s">
        <v>141</v>
      </c>
      <c r="AE416" t="str">
        <f>IF(B416&gt;0,IF(B416&gt;0,(IF(B416&lt;&gt;'PLAN SEMANAL'!$A$2,BLTOTAL!AA416,""))),"")</f>
        <v>ACARREO</v>
      </c>
      <c r="AF416" t="str">
        <f>IF(AH416="Completo","Completo",IF(IF(B416&gt;0,_xlfn.XLOOKUP(B416,'Detalle reservas completas fesa'!K:K,'Detalle reservas completas fesa'!Q:Q,_xlfn.XLOOKUP(B416,'MB25'!L:L,'MB25'!Q:Q,"Incompleto")),"")="PENDIENTE","Incompleto",IF(B416&gt;0,_xlfn.XLOOKUP(B416,'Detalle reservas completas fesa'!K:K,'Detalle reservas completas fesa'!Q:Q,IF(AD416="SIN MATERIAL","Completo",IF(AD416="COMPLETO","Completo","Incompleto"))))))</f>
        <v>Completo</v>
      </c>
      <c r="AG416">
        <f>IF(B416&gt;0,_xlfn.XLOOKUP(B416,IW49BLTOTAL!A:A,IW49BLTOTAL!H:H),"")</f>
        <v>8</v>
      </c>
      <c r="AH416" t="str">
        <f>IF(IFERROR(_xlfn.XLOOKUP(B416,'Detalle custodia'!B:B,'Detalle custodia'!O:O),"")="custodia","Completo","")</f>
        <v/>
      </c>
    </row>
    <row r="417" spans="1:34" x14ac:dyDescent="0.35">
      <c r="A417" t="s">
        <v>298</v>
      </c>
      <c r="B417">
        <v>6612706</v>
      </c>
      <c r="C417" t="s">
        <v>129</v>
      </c>
      <c r="D417" t="s">
        <v>6217</v>
      </c>
      <c r="E417" t="s">
        <v>310</v>
      </c>
      <c r="F417" t="s">
        <v>133</v>
      </c>
      <c r="G417" t="s">
        <v>147</v>
      </c>
      <c r="H417" s="16">
        <v>45859</v>
      </c>
      <c r="I417" s="16">
        <v>45865</v>
      </c>
      <c r="J417" t="s">
        <v>5408</v>
      </c>
      <c r="K417">
        <v>1213130</v>
      </c>
      <c r="L417" t="s">
        <v>299</v>
      </c>
      <c r="O417">
        <v>10014626</v>
      </c>
      <c r="P417" t="s">
        <v>298</v>
      </c>
      <c r="Q417">
        <v>0</v>
      </c>
      <c r="R417" t="s">
        <v>3891</v>
      </c>
      <c r="S417" t="s">
        <v>343</v>
      </c>
      <c r="T417">
        <v>11593309</v>
      </c>
      <c r="U417" s="16">
        <v>45819</v>
      </c>
      <c r="V417" s="16">
        <v>45859</v>
      </c>
      <c r="W417" s="16">
        <v>45850</v>
      </c>
      <c r="X417">
        <v>0</v>
      </c>
      <c r="Y417">
        <v>1290900</v>
      </c>
      <c r="Z417" t="s">
        <v>1568</v>
      </c>
      <c r="AA417" t="s">
        <v>245</v>
      </c>
      <c r="AB417" t="s">
        <v>121</v>
      </c>
      <c r="AC417" t="s">
        <v>255</v>
      </c>
      <c r="AD417" t="s">
        <v>141</v>
      </c>
      <c r="AE417" t="str">
        <f>IF(B417&gt;0,IF(B417&gt;0,(IF(B417&lt;&gt;'PLAN SEMANAL'!$A$2,BLTOTAL!AA417,""))),"")</f>
        <v>ACARREO</v>
      </c>
      <c r="AF417" t="str">
        <f>IF(AH417="Completo","Completo",IF(IF(B417&gt;0,_xlfn.XLOOKUP(B417,'Detalle reservas completas fesa'!K:K,'Detalle reservas completas fesa'!Q:Q,_xlfn.XLOOKUP(B417,'MB25'!L:L,'MB25'!Q:Q,"Incompleto")),"")="PENDIENTE","Incompleto",IF(B417&gt;0,_xlfn.XLOOKUP(B417,'Detalle reservas completas fesa'!K:K,'Detalle reservas completas fesa'!Q:Q,IF(AD417="SIN MATERIAL","Completo",IF(AD417="COMPLETO","Completo","Incompleto"))))))</f>
        <v>Completo</v>
      </c>
      <c r="AG417">
        <f>IF(B417&gt;0,_xlfn.XLOOKUP(B417,IW49BLTOTAL!A:A,IW49BLTOTAL!H:H),"")</f>
        <v>1</v>
      </c>
      <c r="AH417" t="str">
        <f>IF(IFERROR(_xlfn.XLOOKUP(B417,'Detalle custodia'!B:B,'Detalle custodia'!O:O),"")="custodia","Completo","")</f>
        <v/>
      </c>
    </row>
    <row r="418" spans="1:34" x14ac:dyDescent="0.35">
      <c r="A418" t="s">
        <v>236</v>
      </c>
      <c r="B418">
        <v>6612657</v>
      </c>
      <c r="C418" t="s">
        <v>129</v>
      </c>
      <c r="D418" t="s">
        <v>6219</v>
      </c>
      <c r="E418" t="s">
        <v>310</v>
      </c>
      <c r="F418" t="s">
        <v>133</v>
      </c>
      <c r="G418" t="s">
        <v>132</v>
      </c>
      <c r="H418" s="16">
        <v>45839</v>
      </c>
      <c r="I418" s="16">
        <v>45869</v>
      </c>
      <c r="J418" t="s">
        <v>856</v>
      </c>
      <c r="K418">
        <v>1215152</v>
      </c>
      <c r="L418" t="s">
        <v>283</v>
      </c>
      <c r="O418">
        <v>10014629</v>
      </c>
      <c r="P418" t="s">
        <v>236</v>
      </c>
      <c r="Q418">
        <v>0</v>
      </c>
      <c r="R418" t="s">
        <v>3891</v>
      </c>
      <c r="S418" t="s">
        <v>342</v>
      </c>
      <c r="T418">
        <v>11599212</v>
      </c>
      <c r="U418" s="16">
        <v>45819</v>
      </c>
      <c r="V418" s="16">
        <v>45839</v>
      </c>
      <c r="W418" s="16">
        <v>45828</v>
      </c>
      <c r="X418">
        <v>0</v>
      </c>
      <c r="Y418">
        <v>1290900</v>
      </c>
      <c r="Z418" t="s">
        <v>1568</v>
      </c>
      <c r="AA418" t="s">
        <v>246</v>
      </c>
      <c r="AB418" t="s">
        <v>121</v>
      </c>
      <c r="AC418" t="s">
        <v>255</v>
      </c>
      <c r="AD418" t="s">
        <v>122</v>
      </c>
      <c r="AE418" t="str">
        <f>IF(B418&gt;0,IF(B418&gt;0,(IF(B418&lt;&gt;'PLAN SEMANAL'!$A$2,BLTOTAL!AA418,""))),"")</f>
        <v>AUXILIAR</v>
      </c>
      <c r="AF418" t="str">
        <f>IF(AH418="Completo","Completo",IF(IF(B418&gt;0,_xlfn.XLOOKUP(B418,'Detalle reservas completas fesa'!K:K,'Detalle reservas completas fesa'!Q:Q,_xlfn.XLOOKUP(B418,'MB25'!L:L,'MB25'!Q:Q,"Incompleto")),"")="PENDIENTE","Incompleto",IF(B418&gt;0,_xlfn.XLOOKUP(B418,'Detalle reservas completas fesa'!K:K,'Detalle reservas completas fesa'!Q:Q,IF(AD418="SIN MATERIAL","Completo",IF(AD418="COMPLETO","Completo","Incompleto"))))))</f>
        <v>Completo</v>
      </c>
      <c r="AG418">
        <f>IF(B418&gt;0,_xlfn.XLOOKUP(B418,IW49BLTOTAL!A:A,IW49BLTOTAL!H:H),"")</f>
        <v>1</v>
      </c>
      <c r="AH418" t="str">
        <f>IF(IFERROR(_xlfn.XLOOKUP(B418,'Detalle custodia'!B:B,'Detalle custodia'!O:O),"")="custodia","Completo","")</f>
        <v/>
      </c>
    </row>
    <row r="419" spans="1:34" x14ac:dyDescent="0.35">
      <c r="A419" t="s">
        <v>332</v>
      </c>
      <c r="B419">
        <v>6612655</v>
      </c>
      <c r="C419" t="s">
        <v>129</v>
      </c>
      <c r="D419" t="s">
        <v>6221</v>
      </c>
      <c r="E419" t="s">
        <v>310</v>
      </c>
      <c r="F419" t="s">
        <v>133</v>
      </c>
      <c r="G419" t="s">
        <v>132</v>
      </c>
      <c r="H419" s="16">
        <v>45839</v>
      </c>
      <c r="I419" s="16">
        <v>45869</v>
      </c>
      <c r="J419" t="s">
        <v>856</v>
      </c>
      <c r="K419">
        <v>1215150</v>
      </c>
      <c r="L419" t="s">
        <v>333</v>
      </c>
      <c r="O419">
        <v>10014639</v>
      </c>
      <c r="P419" t="s">
        <v>332</v>
      </c>
      <c r="Q419">
        <v>0</v>
      </c>
      <c r="R419" t="s">
        <v>3891</v>
      </c>
      <c r="S419" t="s">
        <v>342</v>
      </c>
      <c r="T419">
        <v>11599206</v>
      </c>
      <c r="U419" s="16">
        <v>45819</v>
      </c>
      <c r="V419" s="16">
        <v>45839</v>
      </c>
      <c r="W419" s="16">
        <v>45828</v>
      </c>
      <c r="X419">
        <v>0</v>
      </c>
      <c r="Y419">
        <v>1290900</v>
      </c>
      <c r="Z419" t="s">
        <v>1568</v>
      </c>
      <c r="AA419" t="s">
        <v>246</v>
      </c>
      <c r="AB419" t="s">
        <v>121</v>
      </c>
      <c r="AC419" t="s">
        <v>255</v>
      </c>
      <c r="AD419" t="s">
        <v>122</v>
      </c>
      <c r="AE419" t="str">
        <f>IF(B419&gt;0,IF(B419&gt;0,(IF(B419&lt;&gt;'PLAN SEMANAL'!$A$2,BLTOTAL!AA419,""))),"")</f>
        <v>AUXILIAR</v>
      </c>
      <c r="AF419" t="str">
        <f>IF(AH419="Completo","Completo",IF(IF(B419&gt;0,_xlfn.XLOOKUP(B419,'Detalle reservas completas fesa'!K:K,'Detalle reservas completas fesa'!Q:Q,_xlfn.XLOOKUP(B419,'MB25'!L:L,'MB25'!Q:Q,"Incompleto")),"")="PENDIENTE","Incompleto",IF(B419&gt;0,_xlfn.XLOOKUP(B419,'Detalle reservas completas fesa'!K:K,'Detalle reservas completas fesa'!Q:Q,IF(AD419="SIN MATERIAL","Completo",IF(AD419="COMPLETO","Completo","Incompleto"))))))</f>
        <v>Completo</v>
      </c>
      <c r="AG419">
        <f>IF(B419&gt;0,_xlfn.XLOOKUP(B419,IW49BLTOTAL!A:A,IW49BLTOTAL!H:H),"")</f>
        <v>1</v>
      </c>
      <c r="AH419" t="str">
        <f>IF(IFERROR(_xlfn.XLOOKUP(B419,'Detalle custodia'!B:B,'Detalle custodia'!O:O),"")="custodia","Completo","")</f>
        <v/>
      </c>
    </row>
    <row r="420" spans="1:34" x14ac:dyDescent="0.35">
      <c r="A420" t="s">
        <v>155</v>
      </c>
      <c r="B420">
        <v>6612654</v>
      </c>
      <c r="C420" t="s">
        <v>129</v>
      </c>
      <c r="D420" t="s">
        <v>6222</v>
      </c>
      <c r="E420" t="s">
        <v>310</v>
      </c>
      <c r="F420" t="s">
        <v>133</v>
      </c>
      <c r="G420" t="s">
        <v>226</v>
      </c>
      <c r="H420" s="16">
        <v>45839</v>
      </c>
      <c r="I420" s="16">
        <v>45869</v>
      </c>
      <c r="J420" t="s">
        <v>3476</v>
      </c>
      <c r="K420">
        <v>1215155</v>
      </c>
      <c r="L420" t="s">
        <v>276</v>
      </c>
      <c r="O420">
        <v>10014647</v>
      </c>
      <c r="P420" t="s">
        <v>155</v>
      </c>
      <c r="Q420">
        <v>0</v>
      </c>
      <c r="R420" t="s">
        <v>3891</v>
      </c>
      <c r="S420" t="s">
        <v>3901</v>
      </c>
      <c r="T420">
        <v>11595384</v>
      </c>
      <c r="U420" s="16">
        <v>45819</v>
      </c>
      <c r="V420" s="16">
        <v>45839</v>
      </c>
      <c r="W420" s="16">
        <v>45835</v>
      </c>
      <c r="X420">
        <v>0</v>
      </c>
      <c r="Y420">
        <v>1290900</v>
      </c>
      <c r="Z420" t="s">
        <v>1568</v>
      </c>
      <c r="AA420" t="s">
        <v>246</v>
      </c>
      <c r="AB420" t="s">
        <v>121</v>
      </c>
      <c r="AC420" t="s">
        <v>255</v>
      </c>
      <c r="AD420" t="s">
        <v>189</v>
      </c>
      <c r="AE420" t="str">
        <f>IF(B420&gt;0,IF(B420&gt;0,(IF(B420&lt;&gt;'PLAN SEMANAL'!$A$2,BLTOTAL!AA420,""))),"")</f>
        <v>AUXILIAR</v>
      </c>
      <c r="AF420" t="str">
        <f>IF(AH420="Completo","Completo",IF(IF(B420&gt;0,_xlfn.XLOOKUP(B420,'Detalle reservas completas fesa'!K:K,'Detalle reservas completas fesa'!Q:Q,_xlfn.XLOOKUP(B420,'MB25'!L:L,'MB25'!Q:Q,"Incompleto")),"")="PENDIENTE","Incompleto",IF(B420&gt;0,_xlfn.XLOOKUP(B420,'Detalle reservas completas fesa'!K:K,'Detalle reservas completas fesa'!Q:Q,IF(AD420="SIN MATERIAL","Completo",IF(AD420="COMPLETO","Completo","Incompleto"))))))</f>
        <v>Completo</v>
      </c>
      <c r="AG420">
        <f>IF(B420&gt;0,_xlfn.XLOOKUP(B420,IW49BLTOTAL!A:A,IW49BLTOTAL!H:H),"")</f>
        <v>24</v>
      </c>
      <c r="AH420" t="str">
        <f>IF(IFERROR(_xlfn.XLOOKUP(B420,'Detalle custodia'!B:B,'Detalle custodia'!O:O),"")="custodia","Completo","")</f>
        <v/>
      </c>
    </row>
    <row r="421" spans="1:34" x14ac:dyDescent="0.35">
      <c r="A421" t="s">
        <v>243</v>
      </c>
      <c r="B421">
        <v>6612652</v>
      </c>
      <c r="C421" t="s">
        <v>129</v>
      </c>
      <c r="D421" t="s">
        <v>6077</v>
      </c>
      <c r="E421" t="s">
        <v>310</v>
      </c>
      <c r="F421" t="s">
        <v>125</v>
      </c>
      <c r="G421" t="s">
        <v>136</v>
      </c>
      <c r="H421" s="16">
        <v>45839</v>
      </c>
      <c r="I421" s="16">
        <v>45869</v>
      </c>
      <c r="J421" t="s">
        <v>3476</v>
      </c>
      <c r="K421">
        <v>1213130</v>
      </c>
      <c r="L421" t="s">
        <v>384</v>
      </c>
      <c r="O421">
        <v>10014627</v>
      </c>
      <c r="P421" t="s">
        <v>243</v>
      </c>
      <c r="Q421">
        <v>4296.8999999999996</v>
      </c>
      <c r="R421" t="s">
        <v>3891</v>
      </c>
      <c r="S421" t="s">
        <v>3891</v>
      </c>
      <c r="T421">
        <v>11599625</v>
      </c>
      <c r="U421" s="16">
        <v>45819</v>
      </c>
      <c r="V421" s="16">
        <v>45839</v>
      </c>
      <c r="W421" s="16">
        <v>45846</v>
      </c>
      <c r="X421">
        <v>4296.8999999999996</v>
      </c>
      <c r="Y421">
        <v>1290900</v>
      </c>
      <c r="Z421" t="s">
        <v>1568</v>
      </c>
      <c r="AA421" t="s">
        <v>245</v>
      </c>
      <c r="AB421" t="s">
        <v>121</v>
      </c>
      <c r="AC421" t="s">
        <v>255</v>
      </c>
      <c r="AD421" t="s">
        <v>135</v>
      </c>
      <c r="AE421" t="str">
        <f>IF(B421&gt;0,IF(B421&gt;0,(IF(B421&lt;&gt;'PLAN SEMANAL'!$A$2,BLTOTAL!AA421,""))),"")</f>
        <v>ACARREO</v>
      </c>
      <c r="AF421" t="str">
        <f>IF(AH421="Completo","Completo",IF(IF(B421&gt;0,_xlfn.XLOOKUP(B421,'Detalle reservas completas fesa'!K:K,'Detalle reservas completas fesa'!Q:Q,_xlfn.XLOOKUP(B421,'MB25'!L:L,'MB25'!Q:Q,"Incompleto")),"")="PENDIENTE","Incompleto",IF(B421&gt;0,_xlfn.XLOOKUP(B421,'Detalle reservas completas fesa'!K:K,'Detalle reservas completas fesa'!Q:Q,IF(AD421="SIN MATERIAL","Completo",IF(AD421="COMPLETO","Completo","Incompleto"))))))</f>
        <v>Incompleto</v>
      </c>
      <c r="AG421">
        <f>IF(B421&gt;0,_xlfn.XLOOKUP(B421,IW49BLTOTAL!A:A,IW49BLTOTAL!H:H),"")</f>
        <v>24</v>
      </c>
      <c r="AH421" t="str">
        <f>IF(IFERROR(_xlfn.XLOOKUP(B421,'Detalle custodia'!B:B,'Detalle custodia'!O:O),"")="custodia","Completo","")</f>
        <v/>
      </c>
    </row>
    <row r="422" spans="1:34" x14ac:dyDescent="0.35">
      <c r="A422" t="s">
        <v>286</v>
      </c>
      <c r="B422">
        <v>6612650</v>
      </c>
      <c r="C422" t="s">
        <v>123</v>
      </c>
      <c r="D422" t="s">
        <v>6078</v>
      </c>
      <c r="E422" t="s">
        <v>310</v>
      </c>
      <c r="F422" t="s">
        <v>133</v>
      </c>
      <c r="G422" t="s">
        <v>147</v>
      </c>
      <c r="H422" s="16">
        <v>45873</v>
      </c>
      <c r="I422" s="16">
        <v>45873</v>
      </c>
      <c r="J422" t="s">
        <v>856</v>
      </c>
      <c r="K422">
        <v>1212120</v>
      </c>
      <c r="L422" t="s">
        <v>287</v>
      </c>
      <c r="O422">
        <v>10014655</v>
      </c>
      <c r="P422" t="s">
        <v>286</v>
      </c>
      <c r="Q422">
        <v>0</v>
      </c>
      <c r="R422" t="s">
        <v>3891</v>
      </c>
      <c r="S422" t="s">
        <v>342</v>
      </c>
      <c r="T422">
        <v>11600690</v>
      </c>
      <c r="U422" s="16">
        <v>45819</v>
      </c>
      <c r="V422" s="16">
        <v>45873</v>
      </c>
      <c r="W422" s="16">
        <v>45835</v>
      </c>
      <c r="X422">
        <v>0</v>
      </c>
      <c r="Y422">
        <v>1290900</v>
      </c>
      <c r="Z422" t="s">
        <v>1568</v>
      </c>
      <c r="AA422" t="s">
        <v>247</v>
      </c>
      <c r="AB422" t="s">
        <v>121</v>
      </c>
      <c r="AC422" t="s">
        <v>255</v>
      </c>
      <c r="AD422" t="s">
        <v>141</v>
      </c>
      <c r="AE422" t="str">
        <f>IF(B422&gt;0,IF(B422&gt;0,(IF(B422&lt;&gt;'PLAN SEMANAL'!$A$2,BLTOTAL!AA422,""))),"")</f>
        <v>CARGUIO</v>
      </c>
      <c r="AF422" t="str">
        <f>IF(AH422="Completo","Completo",IF(IF(B422&gt;0,_xlfn.XLOOKUP(B422,'Detalle reservas completas fesa'!K:K,'Detalle reservas completas fesa'!Q:Q,_xlfn.XLOOKUP(B422,'MB25'!L:L,'MB25'!Q:Q,"Incompleto")),"")="PENDIENTE","Incompleto",IF(B422&gt;0,_xlfn.XLOOKUP(B422,'Detalle reservas completas fesa'!K:K,'Detalle reservas completas fesa'!Q:Q,IF(AD422="SIN MATERIAL","Completo",IF(AD422="COMPLETO","Completo","Incompleto"))))))</f>
        <v>Incompleto</v>
      </c>
      <c r="AG422">
        <f>IF(B422&gt;0,_xlfn.XLOOKUP(B422,IW49BLTOTAL!A:A,IW49BLTOTAL!H:H),"")</f>
        <v>48</v>
      </c>
      <c r="AH422" t="str">
        <f>IF(IFERROR(_xlfn.XLOOKUP(B422,'Detalle custodia'!B:B,'Detalle custodia'!O:O),"")="custodia","Completo","")</f>
        <v/>
      </c>
    </row>
    <row r="423" spans="1:34" x14ac:dyDescent="0.35">
      <c r="A423" t="s">
        <v>236</v>
      </c>
      <c r="B423">
        <v>6612649</v>
      </c>
      <c r="C423" t="s">
        <v>129</v>
      </c>
      <c r="D423" t="s">
        <v>6079</v>
      </c>
      <c r="E423" t="s">
        <v>310</v>
      </c>
      <c r="F423" t="s">
        <v>133</v>
      </c>
      <c r="G423" t="s">
        <v>132</v>
      </c>
      <c r="H423" s="16">
        <v>45839</v>
      </c>
      <c r="I423" s="16">
        <v>45869</v>
      </c>
      <c r="J423" t="s">
        <v>856</v>
      </c>
      <c r="K423">
        <v>1215152</v>
      </c>
      <c r="L423" t="s">
        <v>283</v>
      </c>
      <c r="O423">
        <v>10014629</v>
      </c>
      <c r="P423" t="s">
        <v>236</v>
      </c>
      <c r="Q423">
        <v>0</v>
      </c>
      <c r="R423" t="s">
        <v>3891</v>
      </c>
      <c r="S423" t="s">
        <v>342</v>
      </c>
      <c r="T423">
        <v>11602243</v>
      </c>
      <c r="U423" s="16">
        <v>45819</v>
      </c>
      <c r="V423" s="16">
        <v>45839</v>
      </c>
      <c r="W423" s="16">
        <v>45828</v>
      </c>
      <c r="X423">
        <v>0</v>
      </c>
      <c r="Y423">
        <v>1290900</v>
      </c>
      <c r="Z423" t="s">
        <v>1568</v>
      </c>
      <c r="AA423" t="s">
        <v>246</v>
      </c>
      <c r="AB423" t="s">
        <v>121</v>
      </c>
      <c r="AC423" t="s">
        <v>255</v>
      </c>
      <c r="AD423" t="s">
        <v>141</v>
      </c>
      <c r="AE423" t="str">
        <f>IF(B423&gt;0,IF(B423&gt;0,(IF(B423&lt;&gt;'PLAN SEMANAL'!$A$2,BLTOTAL!AA423,""))),"")</f>
        <v>AUXILIAR</v>
      </c>
      <c r="AF423" t="str">
        <f>IF(AH423="Completo","Completo",IF(IF(B423&gt;0,_xlfn.XLOOKUP(B423,'Detalle reservas completas fesa'!K:K,'Detalle reservas completas fesa'!Q:Q,_xlfn.XLOOKUP(B423,'MB25'!L:L,'MB25'!Q:Q,"Incompleto")),"")="PENDIENTE","Incompleto",IF(B423&gt;0,_xlfn.XLOOKUP(B423,'Detalle reservas completas fesa'!K:K,'Detalle reservas completas fesa'!Q:Q,IF(AD423="SIN MATERIAL","Completo",IF(AD423="COMPLETO","Completo","Incompleto"))))))</f>
        <v>Completo</v>
      </c>
      <c r="AG423">
        <f>IF(B423&gt;0,_xlfn.XLOOKUP(B423,IW49BLTOTAL!A:A,IW49BLTOTAL!H:H),"")</f>
        <v>4</v>
      </c>
      <c r="AH423" t="str">
        <f>IF(IFERROR(_xlfn.XLOOKUP(B423,'Detalle custodia'!B:B,'Detalle custodia'!O:O),"")="custodia","Completo","")</f>
        <v/>
      </c>
    </row>
    <row r="424" spans="1:34" x14ac:dyDescent="0.35">
      <c r="A424" t="s">
        <v>155</v>
      </c>
      <c r="B424">
        <v>6612646</v>
      </c>
      <c r="C424" t="s">
        <v>129</v>
      </c>
      <c r="D424" t="s">
        <v>5971</v>
      </c>
      <c r="E424" t="s">
        <v>310</v>
      </c>
      <c r="F424" t="s">
        <v>133</v>
      </c>
      <c r="G424" t="s">
        <v>132</v>
      </c>
      <c r="H424" s="16">
        <v>45859</v>
      </c>
      <c r="I424" s="16">
        <v>45865</v>
      </c>
      <c r="J424" t="s">
        <v>5408</v>
      </c>
      <c r="K424">
        <v>1215155</v>
      </c>
      <c r="L424" t="s">
        <v>276</v>
      </c>
      <c r="O424">
        <v>10014647</v>
      </c>
      <c r="P424" t="s">
        <v>155</v>
      </c>
      <c r="Q424">
        <v>0</v>
      </c>
      <c r="R424" t="s">
        <v>3891</v>
      </c>
      <c r="S424" t="s">
        <v>343</v>
      </c>
      <c r="T424">
        <v>11601515</v>
      </c>
      <c r="U424" s="16">
        <v>45819</v>
      </c>
      <c r="V424" s="16">
        <v>45859</v>
      </c>
      <c r="W424" s="16">
        <v>45850</v>
      </c>
      <c r="X424">
        <v>0</v>
      </c>
      <c r="Y424">
        <v>1290900</v>
      </c>
      <c r="Z424" t="s">
        <v>1568</v>
      </c>
      <c r="AA424" t="s">
        <v>246</v>
      </c>
      <c r="AB424" t="s">
        <v>121</v>
      </c>
      <c r="AC424" t="s">
        <v>255</v>
      </c>
      <c r="AD424" t="s">
        <v>122</v>
      </c>
      <c r="AE424" t="str">
        <f>IF(B424&gt;0,IF(B424&gt;0,(IF(B424&lt;&gt;'PLAN SEMANAL'!$A$2,BLTOTAL!AA424,""))),"")</f>
        <v>AUXILIAR</v>
      </c>
      <c r="AF424" t="str">
        <f>IF(AH424="Completo","Completo",IF(IF(B424&gt;0,_xlfn.XLOOKUP(B424,'Detalle reservas completas fesa'!K:K,'Detalle reservas completas fesa'!Q:Q,_xlfn.XLOOKUP(B424,'MB25'!L:L,'MB25'!Q:Q,"Incompleto")),"")="PENDIENTE","Incompleto",IF(B424&gt;0,_xlfn.XLOOKUP(B424,'Detalle reservas completas fesa'!K:K,'Detalle reservas completas fesa'!Q:Q,IF(AD424="SIN MATERIAL","Completo",IF(AD424="COMPLETO","Completo","Incompleto"))))))</f>
        <v>Completo</v>
      </c>
      <c r="AG424">
        <f>IF(B424&gt;0,_xlfn.XLOOKUP(B424,IW49BLTOTAL!A:A,IW49BLTOTAL!H:H),"")</f>
        <v>2</v>
      </c>
      <c r="AH424" t="str">
        <f>IF(IFERROR(_xlfn.XLOOKUP(B424,'Detalle custodia'!B:B,'Detalle custodia'!O:O),"")="custodia","Completo","")</f>
        <v/>
      </c>
    </row>
    <row r="425" spans="1:34" x14ac:dyDescent="0.35">
      <c r="A425" t="s">
        <v>236</v>
      </c>
      <c r="B425">
        <v>6612643</v>
      </c>
      <c r="C425" t="s">
        <v>129</v>
      </c>
      <c r="D425" t="s">
        <v>6080</v>
      </c>
      <c r="E425" t="s">
        <v>310</v>
      </c>
      <c r="F425" t="s">
        <v>133</v>
      </c>
      <c r="G425" t="s">
        <v>132</v>
      </c>
      <c r="H425" s="16">
        <v>45839</v>
      </c>
      <c r="I425" s="16">
        <v>45869</v>
      </c>
      <c r="J425" t="s">
        <v>3476</v>
      </c>
      <c r="K425">
        <v>1215152</v>
      </c>
      <c r="L425" t="s">
        <v>283</v>
      </c>
      <c r="O425">
        <v>10014629</v>
      </c>
      <c r="P425" t="s">
        <v>236</v>
      </c>
      <c r="Q425">
        <v>0</v>
      </c>
      <c r="R425" t="s">
        <v>3891</v>
      </c>
      <c r="S425" t="s">
        <v>3901</v>
      </c>
      <c r="T425">
        <v>11601324</v>
      </c>
      <c r="U425" s="16">
        <v>45819</v>
      </c>
      <c r="V425" s="16">
        <v>45839</v>
      </c>
      <c r="W425" s="16">
        <v>45835</v>
      </c>
      <c r="X425">
        <v>0</v>
      </c>
      <c r="Y425">
        <v>1290900</v>
      </c>
      <c r="Z425" t="s">
        <v>1568</v>
      </c>
      <c r="AA425" t="s">
        <v>246</v>
      </c>
      <c r="AB425" t="s">
        <v>121</v>
      </c>
      <c r="AC425" t="s">
        <v>255</v>
      </c>
      <c r="AD425" t="s">
        <v>141</v>
      </c>
      <c r="AE425" t="str">
        <f>IF(B425&gt;0,IF(B425&gt;0,(IF(B425&lt;&gt;'PLAN SEMANAL'!$A$2,BLTOTAL!AA425,""))),"")</f>
        <v>AUXILIAR</v>
      </c>
      <c r="AF425" t="str">
        <f>IF(AH425="Completo","Completo",IF(IF(B425&gt;0,_xlfn.XLOOKUP(B425,'Detalle reservas completas fesa'!K:K,'Detalle reservas completas fesa'!Q:Q,_xlfn.XLOOKUP(B425,'MB25'!L:L,'MB25'!Q:Q,"Incompleto")),"")="PENDIENTE","Incompleto",IF(B425&gt;0,_xlfn.XLOOKUP(B425,'Detalle reservas completas fesa'!K:K,'Detalle reservas completas fesa'!Q:Q,IF(AD425="SIN MATERIAL","Completo",IF(AD425="COMPLETO","Completo","Incompleto"))))))</f>
        <v>Completo</v>
      </c>
      <c r="AG425">
        <f>IF(B425&gt;0,_xlfn.XLOOKUP(B425,IW49BLTOTAL!A:A,IW49BLTOTAL!H:H),"")</f>
        <v>6</v>
      </c>
      <c r="AH425" t="str">
        <f>IF(IFERROR(_xlfn.XLOOKUP(B425,'Detalle custodia'!B:B,'Detalle custodia'!O:O),"")="custodia","Completo","")</f>
        <v/>
      </c>
    </row>
    <row r="426" spans="1:34" x14ac:dyDescent="0.35">
      <c r="A426" t="s">
        <v>230</v>
      </c>
      <c r="B426">
        <v>6612615</v>
      </c>
      <c r="C426" t="s">
        <v>129</v>
      </c>
      <c r="D426" t="s">
        <v>6081</v>
      </c>
      <c r="E426" t="s">
        <v>310</v>
      </c>
      <c r="F426" t="s">
        <v>133</v>
      </c>
      <c r="G426" t="s">
        <v>132</v>
      </c>
      <c r="H426" s="16">
        <v>45839</v>
      </c>
      <c r="I426" s="16">
        <v>45869</v>
      </c>
      <c r="J426" t="s">
        <v>856</v>
      </c>
      <c r="K426">
        <v>1215150</v>
      </c>
      <c r="L426" t="s">
        <v>277</v>
      </c>
      <c r="O426">
        <v>10014636</v>
      </c>
      <c r="P426" t="s">
        <v>230</v>
      </c>
      <c r="Q426">
        <v>0</v>
      </c>
      <c r="R426" t="s">
        <v>3891</v>
      </c>
      <c r="S426" t="s">
        <v>342</v>
      </c>
      <c r="T426">
        <v>11602194</v>
      </c>
      <c r="U426" s="16">
        <v>45819</v>
      </c>
      <c r="V426" s="16">
        <v>45839</v>
      </c>
      <c r="W426" s="16">
        <v>45828</v>
      </c>
      <c r="X426">
        <v>0</v>
      </c>
      <c r="Y426">
        <v>1290900</v>
      </c>
      <c r="Z426" t="s">
        <v>1568</v>
      </c>
      <c r="AA426" t="s">
        <v>246</v>
      </c>
      <c r="AB426" t="s">
        <v>121</v>
      </c>
      <c r="AC426" t="s">
        <v>255</v>
      </c>
      <c r="AD426" t="s">
        <v>122</v>
      </c>
      <c r="AE426" t="str">
        <f>IF(B426&gt;0,IF(B426&gt;0,(IF(B426&lt;&gt;'PLAN SEMANAL'!$A$2,BLTOTAL!AA426,""))),"")</f>
        <v>AUXILIAR</v>
      </c>
      <c r="AF426" t="str">
        <f>IF(AH426="Completo","Completo",IF(IF(B426&gt;0,_xlfn.XLOOKUP(B426,'Detalle reservas completas fesa'!K:K,'Detalle reservas completas fesa'!Q:Q,_xlfn.XLOOKUP(B426,'MB25'!L:L,'MB25'!Q:Q,"Incompleto")),"")="PENDIENTE","Incompleto",IF(B426&gt;0,_xlfn.XLOOKUP(B426,'Detalle reservas completas fesa'!K:K,'Detalle reservas completas fesa'!Q:Q,IF(AD426="SIN MATERIAL","Completo",IF(AD426="COMPLETO","Completo","Incompleto"))))))</f>
        <v>Completo</v>
      </c>
      <c r="AG426">
        <f>IF(B426&gt;0,_xlfn.XLOOKUP(B426,IW49BLTOTAL!A:A,IW49BLTOTAL!H:H),"")</f>
        <v>2</v>
      </c>
      <c r="AH426" t="str">
        <f>IF(IFERROR(_xlfn.XLOOKUP(B426,'Detalle custodia'!B:B,'Detalle custodia'!O:O),"")="custodia","Completo","")</f>
        <v/>
      </c>
    </row>
    <row r="427" spans="1:34" x14ac:dyDescent="0.35">
      <c r="A427" t="s">
        <v>236</v>
      </c>
      <c r="B427">
        <v>6612614</v>
      </c>
      <c r="C427" t="s">
        <v>129</v>
      </c>
      <c r="D427" t="s">
        <v>6082</v>
      </c>
      <c r="E427" t="s">
        <v>310</v>
      </c>
      <c r="F427" t="s">
        <v>125</v>
      </c>
      <c r="G427" t="s">
        <v>336</v>
      </c>
      <c r="H427" s="16">
        <v>45849</v>
      </c>
      <c r="I427" s="16">
        <v>45849</v>
      </c>
      <c r="J427" t="s">
        <v>5406</v>
      </c>
      <c r="K427">
        <v>1215152</v>
      </c>
      <c r="L427" t="s">
        <v>283</v>
      </c>
      <c r="O427">
        <v>10014629</v>
      </c>
      <c r="P427" t="s">
        <v>236</v>
      </c>
      <c r="Q427">
        <v>0</v>
      </c>
      <c r="R427" t="s">
        <v>3891</v>
      </c>
      <c r="S427" t="s">
        <v>262</v>
      </c>
      <c r="T427">
        <v>11602251</v>
      </c>
      <c r="U427" s="16">
        <v>45819</v>
      </c>
      <c r="V427" s="16">
        <v>45849</v>
      </c>
      <c r="W427" s="16">
        <v>45853</v>
      </c>
      <c r="X427">
        <v>0</v>
      </c>
      <c r="Y427">
        <v>1290900</v>
      </c>
      <c r="Z427" t="s">
        <v>1568</v>
      </c>
      <c r="AA427" t="s">
        <v>246</v>
      </c>
      <c r="AB427" t="s">
        <v>121</v>
      </c>
      <c r="AC427" t="s">
        <v>255</v>
      </c>
      <c r="AD427" t="s">
        <v>189</v>
      </c>
      <c r="AE427" t="str">
        <f>IF(B427&gt;0,IF(B427&gt;0,(IF(B427&lt;&gt;'PLAN SEMANAL'!$A$2,BLTOTAL!AA427,""))),"")</f>
        <v>AUXILIAR</v>
      </c>
      <c r="AF427" t="str">
        <f>IF(AH427="Completo","Completo",IF(IF(B427&gt;0,_xlfn.XLOOKUP(B427,'Detalle reservas completas fesa'!K:K,'Detalle reservas completas fesa'!Q:Q,_xlfn.XLOOKUP(B427,'MB25'!L:L,'MB25'!Q:Q,"Incompleto")),"")="PENDIENTE","Incompleto",IF(B427&gt;0,_xlfn.XLOOKUP(B427,'Detalle reservas completas fesa'!K:K,'Detalle reservas completas fesa'!Q:Q,IF(AD427="SIN MATERIAL","Completo",IF(AD427="COMPLETO","Completo","Incompleto"))))))</f>
        <v>Completo</v>
      </c>
      <c r="AG427">
        <f>IF(B427&gt;0,_xlfn.XLOOKUP(B427,IW49BLTOTAL!A:A,IW49BLTOTAL!H:H),"")</f>
        <v>16</v>
      </c>
      <c r="AH427" t="str">
        <f>IF(IFERROR(_xlfn.XLOOKUP(B427,'Detalle custodia'!B:B,'Detalle custodia'!O:O),"")="custodia","Completo","")</f>
        <v/>
      </c>
    </row>
    <row r="428" spans="1:34" x14ac:dyDescent="0.35">
      <c r="A428" t="s">
        <v>231</v>
      </c>
      <c r="B428">
        <v>6612549</v>
      </c>
      <c r="C428" t="s">
        <v>129</v>
      </c>
      <c r="D428" t="s">
        <v>6060</v>
      </c>
      <c r="E428" t="s">
        <v>310</v>
      </c>
      <c r="F428" t="s">
        <v>133</v>
      </c>
      <c r="G428" t="s">
        <v>132</v>
      </c>
      <c r="H428" s="16">
        <v>45839</v>
      </c>
      <c r="I428" s="16">
        <v>45869</v>
      </c>
      <c r="J428" t="s">
        <v>856</v>
      </c>
      <c r="K428">
        <v>1215150</v>
      </c>
      <c r="L428" t="s">
        <v>331</v>
      </c>
      <c r="O428">
        <v>10014638</v>
      </c>
      <c r="P428" t="s">
        <v>231</v>
      </c>
      <c r="Q428">
        <v>0</v>
      </c>
      <c r="R428" t="s">
        <v>3891</v>
      </c>
      <c r="S428" t="s">
        <v>342</v>
      </c>
      <c r="T428">
        <v>11603146</v>
      </c>
      <c r="U428" s="16">
        <v>45818</v>
      </c>
      <c r="V428" s="16">
        <v>45839</v>
      </c>
      <c r="W428" s="16">
        <v>45828</v>
      </c>
      <c r="X428">
        <v>0</v>
      </c>
      <c r="Y428">
        <v>1290900</v>
      </c>
      <c r="Z428" t="s">
        <v>1568</v>
      </c>
      <c r="AA428" t="s">
        <v>246</v>
      </c>
      <c r="AB428" t="s">
        <v>121</v>
      </c>
      <c r="AC428" t="s">
        <v>255</v>
      </c>
      <c r="AD428" t="s">
        <v>122</v>
      </c>
      <c r="AE428" t="str">
        <f>IF(B428&gt;0,IF(B428&gt;0,(IF(B428&lt;&gt;'PLAN SEMANAL'!$A$2,BLTOTAL!AA428,""))),"")</f>
        <v>AUXILIAR</v>
      </c>
      <c r="AF428" t="str">
        <f>IF(AH428="Completo","Completo",IF(IF(B428&gt;0,_xlfn.XLOOKUP(B428,'Detalle reservas completas fesa'!K:K,'Detalle reservas completas fesa'!Q:Q,_xlfn.XLOOKUP(B428,'MB25'!L:L,'MB25'!Q:Q,"Incompleto")),"")="PENDIENTE","Incompleto",IF(B428&gt;0,_xlfn.XLOOKUP(B428,'Detalle reservas completas fesa'!K:K,'Detalle reservas completas fesa'!Q:Q,IF(AD428="SIN MATERIAL","Completo",IF(AD428="COMPLETO","Completo","Incompleto"))))))</f>
        <v>Completo</v>
      </c>
      <c r="AG428">
        <f>IF(B428&gt;0,_xlfn.XLOOKUP(B428,IW49BLTOTAL!A:A,IW49BLTOTAL!H:H),"")</f>
        <v>1.5</v>
      </c>
      <c r="AH428" t="str">
        <f>IF(IFERROR(_xlfn.XLOOKUP(B428,'Detalle custodia'!B:B,'Detalle custodia'!O:O),"")="custodia","Completo","")</f>
        <v/>
      </c>
    </row>
    <row r="429" spans="1:34" x14ac:dyDescent="0.35">
      <c r="A429" t="s">
        <v>403</v>
      </c>
      <c r="B429">
        <v>6612548</v>
      </c>
      <c r="C429" t="s">
        <v>129</v>
      </c>
      <c r="D429" t="s">
        <v>6061</v>
      </c>
      <c r="E429" t="s">
        <v>310</v>
      </c>
      <c r="F429" t="s">
        <v>133</v>
      </c>
      <c r="G429" t="s">
        <v>132</v>
      </c>
      <c r="H429" s="16">
        <v>45839</v>
      </c>
      <c r="I429" s="16">
        <v>45869</v>
      </c>
      <c r="J429" t="s">
        <v>3476</v>
      </c>
      <c r="K429">
        <v>1213130</v>
      </c>
      <c r="L429" t="s">
        <v>404</v>
      </c>
      <c r="O429">
        <v>10014622</v>
      </c>
      <c r="P429" t="s">
        <v>403</v>
      </c>
      <c r="Q429">
        <v>0</v>
      </c>
      <c r="R429" t="s">
        <v>3891</v>
      </c>
      <c r="S429" t="s">
        <v>3901</v>
      </c>
      <c r="T429">
        <v>11602968</v>
      </c>
      <c r="U429" s="16">
        <v>45818</v>
      </c>
      <c r="V429" s="16">
        <v>45839</v>
      </c>
      <c r="W429" s="16">
        <v>45835</v>
      </c>
      <c r="X429">
        <v>0</v>
      </c>
      <c r="Y429">
        <v>1290900</v>
      </c>
      <c r="Z429" t="s">
        <v>1568</v>
      </c>
      <c r="AA429" t="s">
        <v>245</v>
      </c>
      <c r="AB429" t="s">
        <v>121</v>
      </c>
      <c r="AC429" t="s">
        <v>255</v>
      </c>
      <c r="AD429" t="s">
        <v>122</v>
      </c>
      <c r="AE429" t="str">
        <f>IF(B429&gt;0,IF(B429&gt;0,(IF(B429&lt;&gt;'PLAN SEMANAL'!$A$2,BLTOTAL!AA429,""))),"")</f>
        <v>ACARREO</v>
      </c>
      <c r="AF429" t="str">
        <f>IF(AH429="Completo","Completo",IF(IF(B429&gt;0,_xlfn.XLOOKUP(B429,'Detalle reservas completas fesa'!K:K,'Detalle reservas completas fesa'!Q:Q,_xlfn.XLOOKUP(B429,'MB25'!L:L,'MB25'!Q:Q,"Incompleto")),"")="PENDIENTE","Incompleto",IF(B429&gt;0,_xlfn.XLOOKUP(B429,'Detalle reservas completas fesa'!K:K,'Detalle reservas completas fesa'!Q:Q,IF(AD429="SIN MATERIAL","Completo",IF(AD429="COMPLETO","Completo","Incompleto"))))))</f>
        <v>Completo</v>
      </c>
      <c r="AG429">
        <f>IF(B429&gt;0,_xlfn.XLOOKUP(B429,IW49BLTOTAL!A:A,IW49BLTOTAL!H:H),"")</f>
        <v>5</v>
      </c>
      <c r="AH429" t="str">
        <f>IF(IFERROR(_xlfn.XLOOKUP(B429,'Detalle custodia'!B:B,'Detalle custodia'!O:O),"")="custodia","Completo","")</f>
        <v/>
      </c>
    </row>
    <row r="430" spans="1:34" x14ac:dyDescent="0.35">
      <c r="A430" t="s">
        <v>131</v>
      </c>
      <c r="B430">
        <v>6612547</v>
      </c>
      <c r="C430" t="s">
        <v>129</v>
      </c>
      <c r="D430" t="s">
        <v>6062</v>
      </c>
      <c r="E430" t="s">
        <v>310</v>
      </c>
      <c r="F430" t="s">
        <v>259</v>
      </c>
      <c r="G430" t="s">
        <v>124</v>
      </c>
      <c r="H430" s="16">
        <v>45855</v>
      </c>
      <c r="I430" s="16">
        <v>45855</v>
      </c>
      <c r="J430" t="s">
        <v>5407</v>
      </c>
      <c r="K430">
        <v>1213130</v>
      </c>
      <c r="L430" t="s">
        <v>335</v>
      </c>
      <c r="O430">
        <v>10014603</v>
      </c>
      <c r="P430" t="s">
        <v>131</v>
      </c>
      <c r="Q430">
        <v>0</v>
      </c>
      <c r="R430" t="s">
        <v>3891</v>
      </c>
      <c r="S430" t="s">
        <v>343</v>
      </c>
      <c r="T430">
        <v>11602965</v>
      </c>
      <c r="U430" s="16">
        <v>45818</v>
      </c>
      <c r="V430" s="16">
        <v>45855</v>
      </c>
      <c r="W430" s="16">
        <v>45853</v>
      </c>
      <c r="X430">
        <v>0</v>
      </c>
      <c r="Y430">
        <v>1290900</v>
      </c>
      <c r="Z430" t="s">
        <v>1568</v>
      </c>
      <c r="AA430" t="s">
        <v>245</v>
      </c>
      <c r="AB430" t="s">
        <v>121</v>
      </c>
      <c r="AC430" t="s">
        <v>255</v>
      </c>
      <c r="AD430" t="s">
        <v>122</v>
      </c>
      <c r="AE430" t="str">
        <f>IF(B430&gt;0,IF(B430&gt;0,(IF(B430&lt;&gt;'PLAN SEMANAL'!$A$2,BLTOTAL!AA430,""))),"")</f>
        <v>ACARREO</v>
      </c>
      <c r="AF430" t="str">
        <f>IF(AH430="Completo","Completo",IF(IF(B430&gt;0,_xlfn.XLOOKUP(B430,'Detalle reservas completas fesa'!K:K,'Detalle reservas completas fesa'!Q:Q,_xlfn.XLOOKUP(B430,'MB25'!L:L,'MB25'!Q:Q,"Incompleto")),"")="PENDIENTE","Incompleto",IF(B430&gt;0,_xlfn.XLOOKUP(B430,'Detalle reservas completas fesa'!K:K,'Detalle reservas completas fesa'!Q:Q,IF(AD430="SIN MATERIAL","Completo",IF(AD430="COMPLETO","Completo","Incompleto"))))))</f>
        <v>Completo</v>
      </c>
      <c r="AG430">
        <f>IF(B430&gt;0,_xlfn.XLOOKUP(B430,IW49BLTOTAL!A:A,IW49BLTOTAL!H:H),"")</f>
        <v>1</v>
      </c>
      <c r="AH430" t="str">
        <f>IF(IFERROR(_xlfn.XLOOKUP(B430,'Detalle custodia'!B:B,'Detalle custodia'!O:O),"")="custodia","Completo","")</f>
        <v/>
      </c>
    </row>
    <row r="431" spans="1:34" x14ac:dyDescent="0.35">
      <c r="A431" t="s">
        <v>215</v>
      </c>
      <c r="B431">
        <v>6612546</v>
      </c>
      <c r="C431" t="s">
        <v>129</v>
      </c>
      <c r="D431" t="s">
        <v>6063</v>
      </c>
      <c r="E431" t="s">
        <v>310</v>
      </c>
      <c r="F431" t="s">
        <v>259</v>
      </c>
      <c r="G431" t="s">
        <v>142</v>
      </c>
      <c r="H431" s="16">
        <v>45857</v>
      </c>
      <c r="I431" s="16">
        <v>45857</v>
      </c>
      <c r="J431" t="s">
        <v>5407</v>
      </c>
      <c r="K431">
        <v>1213130</v>
      </c>
      <c r="L431" t="s">
        <v>290</v>
      </c>
      <c r="O431">
        <v>10018371</v>
      </c>
      <c r="P431" t="s">
        <v>215</v>
      </c>
      <c r="Q431">
        <v>0</v>
      </c>
      <c r="R431" t="s">
        <v>3891</v>
      </c>
      <c r="S431" t="s">
        <v>343</v>
      </c>
      <c r="T431">
        <v>11603932</v>
      </c>
      <c r="U431" s="16">
        <v>45818</v>
      </c>
      <c r="V431" s="16">
        <v>45857</v>
      </c>
      <c r="W431" s="16">
        <v>45853</v>
      </c>
      <c r="X431">
        <v>0</v>
      </c>
      <c r="Y431">
        <v>1290900</v>
      </c>
      <c r="Z431" t="s">
        <v>1568</v>
      </c>
      <c r="AA431" t="s">
        <v>245</v>
      </c>
      <c r="AB431" t="s">
        <v>121</v>
      </c>
      <c r="AC431" t="s">
        <v>255</v>
      </c>
      <c r="AD431" t="s">
        <v>141</v>
      </c>
      <c r="AE431" t="str">
        <f>IF(B431&gt;0,IF(B431&gt;0,(IF(B431&lt;&gt;'PLAN SEMANAL'!$A$2,BLTOTAL!AA431,""))),"")</f>
        <v>ACARREO</v>
      </c>
      <c r="AF431" t="str">
        <f>IF(AH431="Completo","Completo",IF(IF(B431&gt;0,_xlfn.XLOOKUP(B431,'Detalle reservas completas fesa'!K:K,'Detalle reservas completas fesa'!Q:Q,_xlfn.XLOOKUP(B431,'MB25'!L:L,'MB25'!Q:Q,"Incompleto")),"")="PENDIENTE","Incompleto",IF(B431&gt;0,_xlfn.XLOOKUP(B431,'Detalle reservas completas fesa'!K:K,'Detalle reservas completas fesa'!Q:Q,IF(AD431="SIN MATERIAL","Completo",IF(AD431="COMPLETO","Completo","Incompleto"))))))</f>
        <v>Completo</v>
      </c>
      <c r="AG431">
        <f>IF(B431&gt;0,_xlfn.XLOOKUP(B431,IW49BLTOTAL!A:A,IW49BLTOTAL!H:H),"")</f>
        <v>4</v>
      </c>
      <c r="AH431" t="str">
        <f>IF(IFERROR(_xlfn.XLOOKUP(B431,'Detalle custodia'!B:B,'Detalle custodia'!O:O),"")="custodia","Completo","")</f>
        <v/>
      </c>
    </row>
    <row r="432" spans="1:34" x14ac:dyDescent="0.35">
      <c r="A432" t="s">
        <v>175</v>
      </c>
      <c r="B432">
        <v>6612545</v>
      </c>
      <c r="C432" t="s">
        <v>138</v>
      </c>
      <c r="D432" t="s">
        <v>6064</v>
      </c>
      <c r="E432" t="s">
        <v>310</v>
      </c>
      <c r="F432" t="s">
        <v>133</v>
      </c>
      <c r="G432" t="s">
        <v>132</v>
      </c>
      <c r="H432" s="16">
        <v>45839</v>
      </c>
      <c r="I432" s="16">
        <v>45869</v>
      </c>
      <c r="J432" t="s">
        <v>856</v>
      </c>
      <c r="K432">
        <v>1215158</v>
      </c>
      <c r="L432" t="s">
        <v>394</v>
      </c>
      <c r="O432">
        <v>10017395</v>
      </c>
      <c r="P432" t="s">
        <v>175</v>
      </c>
      <c r="Q432">
        <v>0</v>
      </c>
      <c r="R432" t="s">
        <v>3891</v>
      </c>
      <c r="S432" t="s">
        <v>342</v>
      </c>
      <c r="T432">
        <v>11604177</v>
      </c>
      <c r="U432" s="16">
        <v>45818</v>
      </c>
      <c r="V432" s="16">
        <v>45839</v>
      </c>
      <c r="W432" s="16">
        <v>45828</v>
      </c>
      <c r="X432">
        <v>0</v>
      </c>
      <c r="Y432">
        <v>1290900</v>
      </c>
      <c r="Z432" t="s">
        <v>1568</v>
      </c>
      <c r="AA432" t="s">
        <v>249</v>
      </c>
      <c r="AB432" t="s">
        <v>121</v>
      </c>
      <c r="AC432" t="s">
        <v>255</v>
      </c>
      <c r="AD432" t="s">
        <v>122</v>
      </c>
      <c r="AE432" t="str">
        <f>IF(B432&gt;0,IF(B432&gt;0,(IF(B432&lt;&gt;'PLAN SEMANAL'!$A$2,BLTOTAL!AA432,""))),"")</f>
        <v>SOPORTE</v>
      </c>
      <c r="AF432" t="str">
        <f>IF(AH432="Completo","Completo",IF(IF(B432&gt;0,_xlfn.XLOOKUP(B432,'Detalle reservas completas fesa'!K:K,'Detalle reservas completas fesa'!Q:Q,_xlfn.XLOOKUP(B432,'MB25'!L:L,'MB25'!Q:Q,"Incompleto")),"")="PENDIENTE","Incompleto",IF(B432&gt;0,_xlfn.XLOOKUP(B432,'Detalle reservas completas fesa'!K:K,'Detalle reservas completas fesa'!Q:Q,IF(AD432="SIN MATERIAL","Completo",IF(AD432="COMPLETO","Completo","Incompleto"))))))</f>
        <v>Completo</v>
      </c>
      <c r="AG432">
        <f>IF(B432&gt;0,_xlfn.XLOOKUP(B432,IW49BLTOTAL!A:A,IW49BLTOTAL!H:H),"")</f>
        <v>1</v>
      </c>
      <c r="AH432" t="str">
        <f>IF(IFERROR(_xlfn.XLOOKUP(B432,'Detalle custodia'!B:B,'Detalle custodia'!O:O),"")="custodia","Completo","")</f>
        <v/>
      </c>
    </row>
    <row r="433" spans="1:34" x14ac:dyDescent="0.35">
      <c r="A433" t="s">
        <v>151</v>
      </c>
      <c r="B433">
        <v>6612544</v>
      </c>
      <c r="C433" t="s">
        <v>138</v>
      </c>
      <c r="D433" t="s">
        <v>6065</v>
      </c>
      <c r="E433" t="s">
        <v>310</v>
      </c>
      <c r="F433" t="s">
        <v>133</v>
      </c>
      <c r="G433" t="s">
        <v>132</v>
      </c>
      <c r="H433" s="16">
        <v>45839</v>
      </c>
      <c r="I433" s="16">
        <v>45869</v>
      </c>
      <c r="J433" t="s">
        <v>856</v>
      </c>
      <c r="K433">
        <v>1215157</v>
      </c>
      <c r="L433" t="s">
        <v>399</v>
      </c>
      <c r="O433">
        <v>10014651</v>
      </c>
      <c r="P433" t="s">
        <v>151</v>
      </c>
      <c r="Q433">
        <v>0</v>
      </c>
      <c r="R433" t="s">
        <v>3891</v>
      </c>
      <c r="S433" t="s">
        <v>342</v>
      </c>
      <c r="T433">
        <v>11604178</v>
      </c>
      <c r="U433" s="16">
        <v>45818</v>
      </c>
      <c r="V433" s="16">
        <v>45839</v>
      </c>
      <c r="W433" s="16">
        <v>45828</v>
      </c>
      <c r="X433">
        <v>0</v>
      </c>
      <c r="Y433">
        <v>1290900</v>
      </c>
      <c r="Z433" t="s">
        <v>1568</v>
      </c>
      <c r="AA433" t="s">
        <v>249</v>
      </c>
      <c r="AB433" t="s">
        <v>121</v>
      </c>
      <c r="AC433" t="s">
        <v>255</v>
      </c>
      <c r="AD433" t="s">
        <v>141</v>
      </c>
      <c r="AE433" t="str">
        <f>IF(B433&gt;0,IF(B433&gt;0,(IF(B433&lt;&gt;'PLAN SEMANAL'!$A$2,BLTOTAL!AA433,""))),"")</f>
        <v>SOPORTE</v>
      </c>
      <c r="AF433" t="str">
        <f>IF(AH433="Completo","Completo",IF(IF(B433&gt;0,_xlfn.XLOOKUP(B433,'Detalle reservas completas fesa'!K:K,'Detalle reservas completas fesa'!Q:Q,_xlfn.XLOOKUP(B433,'MB25'!L:L,'MB25'!Q:Q,"Incompleto")),"")="PENDIENTE","Incompleto",IF(B433&gt;0,_xlfn.XLOOKUP(B433,'Detalle reservas completas fesa'!K:K,'Detalle reservas completas fesa'!Q:Q,IF(AD433="SIN MATERIAL","Completo",IF(AD433="COMPLETO","Completo","Incompleto"))))))</f>
        <v>Incompleto</v>
      </c>
      <c r="AG433">
        <f>IF(B433&gt;0,_xlfn.XLOOKUP(B433,IW49BLTOTAL!A:A,IW49BLTOTAL!H:H),"")</f>
        <v>12</v>
      </c>
      <c r="AH433" t="str">
        <f>IF(IFERROR(_xlfn.XLOOKUP(B433,'Detalle custodia'!B:B,'Detalle custodia'!O:O),"")="custodia","Completo","")</f>
        <v/>
      </c>
    </row>
    <row r="434" spans="1:34" x14ac:dyDescent="0.35">
      <c r="A434" t="s">
        <v>413</v>
      </c>
      <c r="B434">
        <v>6612500</v>
      </c>
      <c r="C434" t="s">
        <v>129</v>
      </c>
      <c r="D434" t="s">
        <v>6066</v>
      </c>
      <c r="E434" t="s">
        <v>310</v>
      </c>
      <c r="F434" t="s">
        <v>133</v>
      </c>
      <c r="G434" t="s">
        <v>132</v>
      </c>
      <c r="H434" s="16">
        <v>45839</v>
      </c>
      <c r="I434" s="16">
        <v>45869</v>
      </c>
      <c r="J434" t="s">
        <v>856</v>
      </c>
      <c r="K434">
        <v>1213130</v>
      </c>
      <c r="L434" t="s">
        <v>414</v>
      </c>
      <c r="O434">
        <v>10014620</v>
      </c>
      <c r="P434" t="s">
        <v>413</v>
      </c>
      <c r="Q434">
        <v>0</v>
      </c>
      <c r="R434" t="s">
        <v>3891</v>
      </c>
      <c r="S434" t="s">
        <v>342</v>
      </c>
      <c r="T434">
        <v>11604268</v>
      </c>
      <c r="U434" s="16">
        <v>45818</v>
      </c>
      <c r="V434" s="16">
        <v>45839</v>
      </c>
      <c r="W434" s="16">
        <v>45828</v>
      </c>
      <c r="X434">
        <v>0</v>
      </c>
      <c r="Y434">
        <v>1290900</v>
      </c>
      <c r="Z434" t="s">
        <v>1568</v>
      </c>
      <c r="AA434" t="s">
        <v>245</v>
      </c>
      <c r="AB434" t="s">
        <v>121</v>
      </c>
      <c r="AC434" t="s">
        <v>255</v>
      </c>
      <c r="AD434" t="s">
        <v>141</v>
      </c>
      <c r="AE434" t="str">
        <f>IF(B434&gt;0,IF(B434&gt;0,(IF(B434&lt;&gt;'PLAN SEMANAL'!$A$2,BLTOTAL!AA434,""))),"")</f>
        <v>ACARREO</v>
      </c>
      <c r="AF434" t="str">
        <f>IF(AH434="Completo","Completo",IF(IF(B434&gt;0,_xlfn.XLOOKUP(B434,'Detalle reservas completas fesa'!K:K,'Detalle reservas completas fesa'!Q:Q,_xlfn.XLOOKUP(B434,'MB25'!L:L,'MB25'!Q:Q,"Incompleto")),"")="PENDIENTE","Incompleto",IF(B434&gt;0,_xlfn.XLOOKUP(B434,'Detalle reservas completas fesa'!K:K,'Detalle reservas completas fesa'!Q:Q,IF(AD434="SIN MATERIAL","Completo",IF(AD434="COMPLETO","Completo","Incompleto"))))))</f>
        <v>Incompleto</v>
      </c>
      <c r="AG434">
        <f>IF(B434&gt;0,_xlfn.XLOOKUP(B434,IW49BLTOTAL!A:A,IW49BLTOTAL!H:H),"")</f>
        <v>24</v>
      </c>
      <c r="AH434" t="str">
        <f>IF(IFERROR(_xlfn.XLOOKUP(B434,'Detalle custodia'!B:B,'Detalle custodia'!O:O),"")="custodia","Completo","")</f>
        <v/>
      </c>
    </row>
    <row r="435" spans="1:34" x14ac:dyDescent="0.35">
      <c r="A435" t="s">
        <v>223</v>
      </c>
      <c r="B435">
        <v>6612499</v>
      </c>
      <c r="C435" t="s">
        <v>129</v>
      </c>
      <c r="D435" t="s">
        <v>6067</v>
      </c>
      <c r="E435" t="s">
        <v>310</v>
      </c>
      <c r="F435" t="s">
        <v>133</v>
      </c>
      <c r="G435" t="s">
        <v>132</v>
      </c>
      <c r="H435" s="16">
        <v>45839</v>
      </c>
      <c r="I435" s="16">
        <v>45869</v>
      </c>
      <c r="J435" t="s">
        <v>3476</v>
      </c>
      <c r="K435">
        <v>1213130</v>
      </c>
      <c r="L435" t="s">
        <v>303</v>
      </c>
      <c r="O435">
        <v>10014613</v>
      </c>
      <c r="P435" t="s">
        <v>223</v>
      </c>
      <c r="Q435">
        <v>0</v>
      </c>
      <c r="R435" t="s">
        <v>3891</v>
      </c>
      <c r="S435" t="s">
        <v>3901</v>
      </c>
      <c r="T435">
        <v>11604271</v>
      </c>
      <c r="U435" s="16">
        <v>45818</v>
      </c>
      <c r="V435" s="16">
        <v>45839</v>
      </c>
      <c r="W435" s="16">
        <v>45835</v>
      </c>
      <c r="X435">
        <v>0</v>
      </c>
      <c r="Y435">
        <v>1290900</v>
      </c>
      <c r="Z435" t="s">
        <v>1568</v>
      </c>
      <c r="AA435" t="s">
        <v>245</v>
      </c>
      <c r="AB435" t="s">
        <v>121</v>
      </c>
      <c r="AC435" t="s">
        <v>255</v>
      </c>
      <c r="AD435" t="s">
        <v>122</v>
      </c>
      <c r="AE435" t="str">
        <f>IF(B435&gt;0,IF(B435&gt;0,(IF(B435&lt;&gt;'PLAN SEMANAL'!$A$2,BLTOTAL!AA435,""))),"")</f>
        <v>ACARREO</v>
      </c>
      <c r="AF435" t="str">
        <f>IF(AH435="Completo","Completo",IF(IF(B435&gt;0,_xlfn.XLOOKUP(B435,'Detalle reservas completas fesa'!K:K,'Detalle reservas completas fesa'!Q:Q,_xlfn.XLOOKUP(B435,'MB25'!L:L,'MB25'!Q:Q,"Incompleto")),"")="PENDIENTE","Incompleto",IF(B435&gt;0,_xlfn.XLOOKUP(B435,'Detalle reservas completas fesa'!K:K,'Detalle reservas completas fesa'!Q:Q,IF(AD435="SIN MATERIAL","Completo",IF(AD435="COMPLETO","Completo","Incompleto"))))))</f>
        <v>Completo</v>
      </c>
      <c r="AG435">
        <f>IF(B435&gt;0,_xlfn.XLOOKUP(B435,IW49BLTOTAL!A:A,IW49BLTOTAL!H:H),"")</f>
        <v>2</v>
      </c>
      <c r="AH435" t="str">
        <f>IF(IFERROR(_xlfn.XLOOKUP(B435,'Detalle custodia'!B:B,'Detalle custodia'!O:O),"")="custodia","Completo","")</f>
        <v/>
      </c>
    </row>
    <row r="436" spans="1:34" x14ac:dyDescent="0.35">
      <c r="A436" t="s">
        <v>228</v>
      </c>
      <c r="B436">
        <v>6612498</v>
      </c>
      <c r="C436" t="s">
        <v>129</v>
      </c>
      <c r="D436" t="s">
        <v>6068</v>
      </c>
      <c r="E436" t="s">
        <v>310</v>
      </c>
      <c r="F436" t="s">
        <v>133</v>
      </c>
      <c r="G436" t="s">
        <v>132</v>
      </c>
      <c r="H436" s="16">
        <v>45839</v>
      </c>
      <c r="I436" s="16">
        <v>45869</v>
      </c>
      <c r="J436" t="s">
        <v>856</v>
      </c>
      <c r="K436">
        <v>1213130</v>
      </c>
      <c r="L436" t="s">
        <v>387</v>
      </c>
      <c r="O436">
        <v>10014624</v>
      </c>
      <c r="P436" t="s">
        <v>228</v>
      </c>
      <c r="Q436">
        <v>0</v>
      </c>
      <c r="R436" t="s">
        <v>3891</v>
      </c>
      <c r="S436" t="s">
        <v>342</v>
      </c>
      <c r="T436">
        <v>11604260</v>
      </c>
      <c r="U436" s="16">
        <v>45818</v>
      </c>
      <c r="V436" s="16">
        <v>45839</v>
      </c>
      <c r="W436" s="16">
        <v>45828</v>
      </c>
      <c r="X436">
        <v>0</v>
      </c>
      <c r="Y436">
        <v>1290900</v>
      </c>
      <c r="Z436" t="s">
        <v>1568</v>
      </c>
      <c r="AA436" t="s">
        <v>245</v>
      </c>
      <c r="AB436" t="s">
        <v>121</v>
      </c>
      <c r="AC436" t="s">
        <v>255</v>
      </c>
      <c r="AD436" t="s">
        <v>122</v>
      </c>
      <c r="AE436" t="str">
        <f>IF(B436&gt;0,IF(B436&gt;0,(IF(B436&lt;&gt;'PLAN SEMANAL'!$A$2,BLTOTAL!AA436,""))),"")</f>
        <v>ACARREO</v>
      </c>
      <c r="AF436" t="str">
        <f>IF(AH436="Completo","Completo",IF(IF(B436&gt;0,_xlfn.XLOOKUP(B436,'Detalle reservas completas fesa'!K:K,'Detalle reservas completas fesa'!Q:Q,_xlfn.XLOOKUP(B436,'MB25'!L:L,'MB25'!Q:Q,"Incompleto")),"")="PENDIENTE","Incompleto",IF(B436&gt;0,_xlfn.XLOOKUP(B436,'Detalle reservas completas fesa'!K:K,'Detalle reservas completas fesa'!Q:Q,IF(AD436="SIN MATERIAL","Completo",IF(AD436="COMPLETO","Completo","Incompleto"))))))</f>
        <v>Completo</v>
      </c>
      <c r="AG436">
        <f>IF(B436&gt;0,_xlfn.XLOOKUP(B436,IW49BLTOTAL!A:A,IW49BLTOTAL!H:H),"")</f>
        <v>2</v>
      </c>
      <c r="AH436" t="str">
        <f>IF(IFERROR(_xlfn.XLOOKUP(B436,'Detalle custodia'!B:B,'Detalle custodia'!O:O),"")="custodia","Completo","")</f>
        <v/>
      </c>
    </row>
    <row r="437" spans="1:34" x14ac:dyDescent="0.35">
      <c r="A437" t="s">
        <v>215</v>
      </c>
      <c r="B437">
        <v>6612496</v>
      </c>
      <c r="C437" t="s">
        <v>129</v>
      </c>
      <c r="D437" t="s">
        <v>6069</v>
      </c>
      <c r="E437" t="s">
        <v>310</v>
      </c>
      <c r="F437" t="s">
        <v>133</v>
      </c>
      <c r="G437" t="s">
        <v>132</v>
      </c>
      <c r="H437" s="16">
        <v>45839</v>
      </c>
      <c r="I437" s="16">
        <v>45869</v>
      </c>
      <c r="J437" t="s">
        <v>856</v>
      </c>
      <c r="K437">
        <v>1213130</v>
      </c>
      <c r="L437" t="s">
        <v>290</v>
      </c>
      <c r="O437">
        <v>10018371</v>
      </c>
      <c r="P437" t="s">
        <v>215</v>
      </c>
      <c r="Q437">
        <v>0</v>
      </c>
      <c r="R437" t="s">
        <v>3891</v>
      </c>
      <c r="S437" t="s">
        <v>342</v>
      </c>
      <c r="T437">
        <v>11603877</v>
      </c>
      <c r="U437" s="16">
        <v>45818</v>
      </c>
      <c r="V437" s="16">
        <v>45839</v>
      </c>
      <c r="W437" s="16">
        <v>45828</v>
      </c>
      <c r="X437">
        <v>0</v>
      </c>
      <c r="Y437">
        <v>1290900</v>
      </c>
      <c r="Z437" t="s">
        <v>1568</v>
      </c>
      <c r="AA437" t="s">
        <v>245</v>
      </c>
      <c r="AB437" t="s">
        <v>121</v>
      </c>
      <c r="AC437" t="s">
        <v>255</v>
      </c>
      <c r="AD437" t="s">
        <v>122</v>
      </c>
      <c r="AE437" t="str">
        <f>IF(B437&gt;0,IF(B437&gt;0,(IF(B437&lt;&gt;'PLAN SEMANAL'!$A$2,BLTOTAL!AA437,""))),"")</f>
        <v>ACARREO</v>
      </c>
      <c r="AF437" t="str">
        <f>IF(AH437="Completo","Completo",IF(IF(B437&gt;0,_xlfn.XLOOKUP(B437,'Detalle reservas completas fesa'!K:K,'Detalle reservas completas fesa'!Q:Q,_xlfn.XLOOKUP(B437,'MB25'!L:L,'MB25'!Q:Q,"Incompleto")),"")="PENDIENTE","Incompleto",IF(B437&gt;0,_xlfn.XLOOKUP(B437,'Detalle reservas completas fesa'!K:K,'Detalle reservas completas fesa'!Q:Q,IF(AD437="SIN MATERIAL","Completo",IF(AD437="COMPLETO","Completo","Incompleto"))))))</f>
        <v>Completo</v>
      </c>
      <c r="AG437">
        <f>IF(B437&gt;0,_xlfn.XLOOKUP(B437,IW49BLTOTAL!A:A,IW49BLTOTAL!H:H),"")</f>
        <v>8</v>
      </c>
      <c r="AH437" t="str">
        <f>IF(IFERROR(_xlfn.XLOOKUP(B437,'Detalle custodia'!B:B,'Detalle custodia'!O:O),"")="custodia","Completo","")</f>
        <v/>
      </c>
    </row>
    <row r="438" spans="1:34" x14ac:dyDescent="0.35">
      <c r="A438" t="s">
        <v>215</v>
      </c>
      <c r="B438">
        <v>6612490</v>
      </c>
      <c r="C438" t="s">
        <v>129</v>
      </c>
      <c r="D438" t="s">
        <v>6070</v>
      </c>
      <c r="E438" t="s">
        <v>310</v>
      </c>
      <c r="F438" t="s">
        <v>259</v>
      </c>
      <c r="G438" t="s">
        <v>124</v>
      </c>
      <c r="H438" s="16">
        <v>45857</v>
      </c>
      <c r="I438" s="16">
        <v>45857</v>
      </c>
      <c r="J438" t="s">
        <v>5407</v>
      </c>
      <c r="K438">
        <v>1213130</v>
      </c>
      <c r="L438" t="s">
        <v>290</v>
      </c>
      <c r="O438">
        <v>10018371</v>
      </c>
      <c r="P438" t="s">
        <v>215</v>
      </c>
      <c r="Q438">
        <v>0</v>
      </c>
      <c r="R438" t="s">
        <v>3891</v>
      </c>
      <c r="S438" t="s">
        <v>343</v>
      </c>
      <c r="T438">
        <v>11603907</v>
      </c>
      <c r="U438" s="16">
        <v>45818</v>
      </c>
      <c r="V438" s="16">
        <v>45857</v>
      </c>
      <c r="W438" s="16">
        <v>45853</v>
      </c>
      <c r="X438">
        <v>0</v>
      </c>
      <c r="Y438">
        <v>1290900</v>
      </c>
      <c r="Z438" t="s">
        <v>1568</v>
      </c>
      <c r="AA438" t="s">
        <v>245</v>
      </c>
      <c r="AB438" t="s">
        <v>121</v>
      </c>
      <c r="AC438" t="s">
        <v>255</v>
      </c>
      <c r="AD438" t="s">
        <v>122</v>
      </c>
      <c r="AE438" t="str">
        <f>IF(B438&gt;0,IF(B438&gt;0,(IF(B438&lt;&gt;'PLAN SEMANAL'!$A$2,BLTOTAL!AA438,""))),"")</f>
        <v>ACARREO</v>
      </c>
      <c r="AF438" t="str">
        <f>IF(AH438="Completo","Completo",IF(IF(B438&gt;0,_xlfn.XLOOKUP(B438,'Detalle reservas completas fesa'!K:K,'Detalle reservas completas fesa'!Q:Q,_xlfn.XLOOKUP(B438,'MB25'!L:L,'MB25'!Q:Q,"Incompleto")),"")="PENDIENTE","Incompleto",IF(B438&gt;0,_xlfn.XLOOKUP(B438,'Detalle reservas completas fesa'!K:K,'Detalle reservas completas fesa'!Q:Q,IF(AD438="SIN MATERIAL","Completo",IF(AD438="COMPLETO","Completo","Incompleto"))))))</f>
        <v>Completo</v>
      </c>
      <c r="AG438">
        <f>IF(B438&gt;0,_xlfn.XLOOKUP(B438,IW49BLTOTAL!A:A,IW49BLTOTAL!H:H),"")</f>
        <v>6</v>
      </c>
      <c r="AH438" t="str">
        <f>IF(IFERROR(_xlfn.XLOOKUP(B438,'Detalle custodia'!B:B,'Detalle custodia'!O:O),"")="custodia","Completo","")</f>
        <v/>
      </c>
    </row>
    <row r="439" spans="1:34" x14ac:dyDescent="0.35">
      <c r="A439" t="s">
        <v>134</v>
      </c>
      <c r="B439">
        <v>6612489</v>
      </c>
      <c r="C439" t="s">
        <v>123</v>
      </c>
      <c r="D439" t="s">
        <v>6071</v>
      </c>
      <c r="E439" t="s">
        <v>310</v>
      </c>
      <c r="F439" t="s">
        <v>259</v>
      </c>
      <c r="G439" t="s">
        <v>142</v>
      </c>
      <c r="H439" s="16">
        <v>45858</v>
      </c>
      <c r="I439" s="16">
        <v>45858</v>
      </c>
      <c r="J439" t="s">
        <v>5407</v>
      </c>
      <c r="K439">
        <v>1210101</v>
      </c>
      <c r="L439" t="s">
        <v>271</v>
      </c>
      <c r="O439">
        <v>10014658</v>
      </c>
      <c r="P439" t="s">
        <v>134</v>
      </c>
      <c r="Q439">
        <v>0</v>
      </c>
      <c r="R439" t="s">
        <v>3891</v>
      </c>
      <c r="S439" t="s">
        <v>343</v>
      </c>
      <c r="T439">
        <v>11604050</v>
      </c>
      <c r="U439" s="16">
        <v>45818</v>
      </c>
      <c r="V439" s="16">
        <v>45858</v>
      </c>
      <c r="W439" s="16">
        <v>45853</v>
      </c>
      <c r="X439">
        <v>0</v>
      </c>
      <c r="Y439">
        <v>1290900</v>
      </c>
      <c r="Z439" t="s">
        <v>1568</v>
      </c>
      <c r="AA439" t="s">
        <v>248</v>
      </c>
      <c r="AB439" t="s">
        <v>121</v>
      </c>
      <c r="AC439" t="s">
        <v>255</v>
      </c>
      <c r="AD439" t="s">
        <v>141</v>
      </c>
      <c r="AE439" t="str">
        <f>IF(B439&gt;0,IF(B439&gt;0,(IF(B439&lt;&gt;'PLAN SEMANAL'!$A$2,BLTOTAL!AA439,""))),"")</f>
        <v>PERFORACIO</v>
      </c>
      <c r="AF439" t="str">
        <f>IF(AH439="Completo","Completo",IF(IF(B439&gt;0,_xlfn.XLOOKUP(B439,'Detalle reservas completas fesa'!K:K,'Detalle reservas completas fesa'!Q:Q,_xlfn.XLOOKUP(B439,'MB25'!L:L,'MB25'!Q:Q,"Incompleto")),"")="PENDIENTE","Incompleto",IF(B439&gt;0,_xlfn.XLOOKUP(B439,'Detalle reservas completas fesa'!K:K,'Detalle reservas completas fesa'!Q:Q,IF(AD439="SIN MATERIAL","Completo",IF(AD439="COMPLETO","Completo","Incompleto"))))))</f>
        <v>Incompleto</v>
      </c>
      <c r="AG439">
        <f>IF(B439&gt;0,_xlfn.XLOOKUP(B439,IW49BLTOTAL!A:A,IW49BLTOTAL!H:H),"")</f>
        <v>16</v>
      </c>
      <c r="AH439" t="str">
        <f>IF(IFERROR(_xlfn.XLOOKUP(B439,'Detalle custodia'!B:B,'Detalle custodia'!O:O),"")="custodia","Completo","")</f>
        <v/>
      </c>
    </row>
    <row r="440" spans="1:34" x14ac:dyDescent="0.35">
      <c r="A440" t="s">
        <v>160</v>
      </c>
      <c r="B440">
        <v>6612486</v>
      </c>
      <c r="C440" t="s">
        <v>129</v>
      </c>
      <c r="D440" t="s">
        <v>6072</v>
      </c>
      <c r="E440" t="s">
        <v>310</v>
      </c>
      <c r="F440" t="s">
        <v>133</v>
      </c>
      <c r="G440" t="s">
        <v>226</v>
      </c>
      <c r="H440" s="16">
        <v>45873</v>
      </c>
      <c r="I440" s="16">
        <v>45873</v>
      </c>
      <c r="J440" t="s">
        <v>856</v>
      </c>
      <c r="K440">
        <v>1212121</v>
      </c>
      <c r="L440" t="s">
        <v>346</v>
      </c>
      <c r="O440">
        <v>10014598</v>
      </c>
      <c r="P440" t="s">
        <v>160</v>
      </c>
      <c r="Q440">
        <v>0</v>
      </c>
      <c r="R440" t="s">
        <v>3891</v>
      </c>
      <c r="S440" t="s">
        <v>342</v>
      </c>
      <c r="T440">
        <v>11604173</v>
      </c>
      <c r="U440" s="16">
        <v>45818</v>
      </c>
      <c r="V440" s="16">
        <v>45873</v>
      </c>
      <c r="W440" s="16">
        <v>45835</v>
      </c>
      <c r="X440">
        <v>0</v>
      </c>
      <c r="Y440">
        <v>1290900</v>
      </c>
      <c r="Z440" t="s">
        <v>1568</v>
      </c>
      <c r="AA440" t="s">
        <v>247</v>
      </c>
      <c r="AB440" t="s">
        <v>121</v>
      </c>
      <c r="AC440" t="s">
        <v>255</v>
      </c>
      <c r="AD440" t="s">
        <v>189</v>
      </c>
      <c r="AE440" t="str">
        <f>IF(B440&gt;0,IF(B440&gt;0,(IF(B440&lt;&gt;'PLAN SEMANAL'!$A$2,BLTOTAL!AA440,""))),"")</f>
        <v>CARGUIO</v>
      </c>
      <c r="AF440" t="str">
        <f>IF(AH440="Completo","Completo",IF(IF(B440&gt;0,_xlfn.XLOOKUP(B440,'Detalle reservas completas fesa'!K:K,'Detalle reservas completas fesa'!Q:Q,_xlfn.XLOOKUP(B440,'MB25'!L:L,'MB25'!Q:Q,"Incompleto")),"")="PENDIENTE","Incompleto",IF(B440&gt;0,_xlfn.XLOOKUP(B440,'Detalle reservas completas fesa'!K:K,'Detalle reservas completas fesa'!Q:Q,IF(AD440="SIN MATERIAL","Completo",IF(AD440="COMPLETO","Completo","Incompleto"))))))</f>
        <v>Completo</v>
      </c>
      <c r="AG440">
        <f>IF(B440&gt;0,_xlfn.XLOOKUP(B440,IW49BLTOTAL!A:A,IW49BLTOTAL!H:H),"")</f>
        <v>6</v>
      </c>
      <c r="AH440" t="str">
        <f>IF(IFERROR(_xlfn.XLOOKUP(B440,'Detalle custodia'!B:B,'Detalle custodia'!O:O),"")="custodia","Completo","")</f>
        <v/>
      </c>
    </row>
    <row r="441" spans="1:34" x14ac:dyDescent="0.35">
      <c r="A441" t="s">
        <v>187</v>
      </c>
      <c r="B441">
        <v>6612464</v>
      </c>
      <c r="C441" t="s">
        <v>129</v>
      </c>
      <c r="D441" t="s">
        <v>6107</v>
      </c>
      <c r="E441" t="s">
        <v>310</v>
      </c>
      <c r="F441" t="s">
        <v>125</v>
      </c>
      <c r="G441" t="s">
        <v>142</v>
      </c>
      <c r="H441" s="16">
        <v>45848</v>
      </c>
      <c r="I441" s="16">
        <v>45848</v>
      </c>
      <c r="J441" t="s">
        <v>5406</v>
      </c>
      <c r="K441">
        <v>1215154</v>
      </c>
      <c r="L441" t="s">
        <v>328</v>
      </c>
      <c r="O441">
        <v>10014643</v>
      </c>
      <c r="P441" t="s">
        <v>187</v>
      </c>
      <c r="Q441">
        <v>0</v>
      </c>
      <c r="R441" t="s">
        <v>996</v>
      </c>
      <c r="S441" t="s">
        <v>262</v>
      </c>
      <c r="T441">
        <v>11604485</v>
      </c>
      <c r="U441" s="16">
        <v>45818</v>
      </c>
      <c r="V441" s="16">
        <v>45848</v>
      </c>
      <c r="W441" s="16">
        <v>45853</v>
      </c>
      <c r="X441">
        <v>0</v>
      </c>
      <c r="Y441">
        <v>1290900</v>
      </c>
      <c r="Z441" t="s">
        <v>1568</v>
      </c>
      <c r="AA441" t="s">
        <v>246</v>
      </c>
      <c r="AB441" t="s">
        <v>121</v>
      </c>
      <c r="AC441" t="s">
        <v>255</v>
      </c>
      <c r="AD441" t="s">
        <v>141</v>
      </c>
      <c r="AE441" t="str">
        <f>IF(B441&gt;0,IF(B441&gt;0,(IF(B441&lt;&gt;'PLAN SEMANAL'!$A$2,BLTOTAL!AA441,""))),"")</f>
        <v>AUXILIAR</v>
      </c>
      <c r="AF441" t="str">
        <f>IF(AH441="Completo","Completo",IF(IF(B441&gt;0,_xlfn.XLOOKUP(B441,'Detalle reservas completas fesa'!K:K,'Detalle reservas completas fesa'!Q:Q,_xlfn.XLOOKUP(B441,'MB25'!L:L,'MB25'!Q:Q,"Incompleto")),"")="PENDIENTE","Incompleto",IF(B441&gt;0,_xlfn.XLOOKUP(B441,'Detalle reservas completas fesa'!K:K,'Detalle reservas completas fesa'!Q:Q,IF(AD441="SIN MATERIAL","Completo",IF(AD441="COMPLETO","Completo","Incompleto"))))))</f>
        <v>Completo</v>
      </c>
      <c r="AG441">
        <f>IF(B441&gt;0,_xlfn.XLOOKUP(B441,IW49BLTOTAL!A:A,IW49BLTOTAL!H:H),"")</f>
        <v>0</v>
      </c>
      <c r="AH441" t="str">
        <f>IF(IFERROR(_xlfn.XLOOKUP(B441,'Detalle custodia'!B:B,'Detalle custodia'!O:O),"")="custodia","Completo","")</f>
        <v/>
      </c>
    </row>
    <row r="442" spans="1:34" x14ac:dyDescent="0.35">
      <c r="A442" t="s">
        <v>178</v>
      </c>
      <c r="B442">
        <v>6612458</v>
      </c>
      <c r="C442" t="s">
        <v>129</v>
      </c>
      <c r="D442" t="s">
        <v>6038</v>
      </c>
      <c r="E442" t="s">
        <v>310</v>
      </c>
      <c r="F442" t="s">
        <v>133</v>
      </c>
      <c r="G442" t="s">
        <v>147</v>
      </c>
      <c r="H442" s="16">
        <v>45859</v>
      </c>
      <c r="I442" s="16">
        <v>45865</v>
      </c>
      <c r="J442" t="s">
        <v>5408</v>
      </c>
      <c r="K442">
        <v>1215154</v>
      </c>
      <c r="L442" t="s">
        <v>392</v>
      </c>
      <c r="O442">
        <v>10014644</v>
      </c>
      <c r="P442" t="s">
        <v>178</v>
      </c>
      <c r="Q442">
        <v>0</v>
      </c>
      <c r="R442" t="s">
        <v>329</v>
      </c>
      <c r="S442" t="s">
        <v>343</v>
      </c>
      <c r="T442">
        <v>11601612</v>
      </c>
      <c r="U442" s="16">
        <v>45818</v>
      </c>
      <c r="V442" s="16">
        <v>45859</v>
      </c>
      <c r="W442" s="16">
        <v>45850</v>
      </c>
      <c r="X442">
        <v>0</v>
      </c>
      <c r="Y442">
        <v>1290900</v>
      </c>
      <c r="Z442" t="s">
        <v>1568</v>
      </c>
      <c r="AA442" t="s">
        <v>246</v>
      </c>
      <c r="AB442" t="s">
        <v>121</v>
      </c>
      <c r="AC442" t="s">
        <v>255</v>
      </c>
      <c r="AD442" t="s">
        <v>141</v>
      </c>
      <c r="AE442" t="str">
        <f>IF(B442&gt;0,IF(B442&gt;0,(IF(B442&lt;&gt;'PLAN SEMANAL'!$A$2,BLTOTAL!AA442,""))),"")</f>
        <v>AUXILIAR</v>
      </c>
      <c r="AF442" t="str">
        <f>IF(AH442="Completo","Completo",IF(IF(B442&gt;0,_xlfn.XLOOKUP(B442,'Detalle reservas completas fesa'!K:K,'Detalle reservas completas fesa'!Q:Q,_xlfn.XLOOKUP(B442,'MB25'!L:L,'MB25'!Q:Q,"Incompleto")),"")="PENDIENTE","Incompleto",IF(B442&gt;0,_xlfn.XLOOKUP(B442,'Detalle reservas completas fesa'!K:K,'Detalle reservas completas fesa'!Q:Q,IF(AD442="SIN MATERIAL","Completo",IF(AD442="COMPLETO","Completo","Incompleto"))))))</f>
        <v>Completo</v>
      </c>
      <c r="AG442">
        <f>IF(B442&gt;0,_xlfn.XLOOKUP(B442,IW49BLTOTAL!A:A,IW49BLTOTAL!H:H),"")</f>
        <v>2</v>
      </c>
      <c r="AH442" t="str">
        <f>IF(IFERROR(_xlfn.XLOOKUP(B442,'Detalle custodia'!B:B,'Detalle custodia'!O:O),"")="custodia","Completo","")</f>
        <v/>
      </c>
    </row>
    <row r="443" spans="1:34" x14ac:dyDescent="0.35">
      <c r="A443" t="s">
        <v>178</v>
      </c>
      <c r="B443">
        <v>6612457</v>
      </c>
      <c r="C443" t="s">
        <v>129</v>
      </c>
      <c r="D443" t="s">
        <v>5537</v>
      </c>
      <c r="E443" t="s">
        <v>310</v>
      </c>
      <c r="F443" t="s">
        <v>133</v>
      </c>
      <c r="G443" t="s">
        <v>147</v>
      </c>
      <c r="H443" s="16">
        <v>45859</v>
      </c>
      <c r="I443" s="16">
        <v>45865</v>
      </c>
      <c r="J443" t="s">
        <v>5408</v>
      </c>
      <c r="K443">
        <v>1215154</v>
      </c>
      <c r="L443" t="s">
        <v>392</v>
      </c>
      <c r="O443">
        <v>10014644</v>
      </c>
      <c r="P443" t="s">
        <v>178</v>
      </c>
      <c r="Q443">
        <v>0</v>
      </c>
      <c r="R443" t="s">
        <v>329</v>
      </c>
      <c r="S443" t="s">
        <v>343</v>
      </c>
      <c r="T443">
        <v>11601638</v>
      </c>
      <c r="U443" s="16">
        <v>45818</v>
      </c>
      <c r="V443" s="16">
        <v>45859</v>
      </c>
      <c r="W443" s="16">
        <v>45850</v>
      </c>
      <c r="X443">
        <v>0</v>
      </c>
      <c r="Y443">
        <v>1290900</v>
      </c>
      <c r="Z443" t="s">
        <v>1568</v>
      </c>
      <c r="AA443" t="s">
        <v>246</v>
      </c>
      <c r="AB443" t="s">
        <v>121</v>
      </c>
      <c r="AC443" t="s">
        <v>255</v>
      </c>
      <c r="AD443" t="s">
        <v>141</v>
      </c>
      <c r="AE443" t="str">
        <f>IF(B443&gt;0,IF(B443&gt;0,(IF(B443&lt;&gt;'PLAN SEMANAL'!$A$2,BLTOTAL!AA443,""))),"")</f>
        <v>AUXILIAR</v>
      </c>
      <c r="AF443" t="str">
        <f>IF(AH443="Completo","Completo",IF(IF(B443&gt;0,_xlfn.XLOOKUP(B443,'Detalle reservas completas fesa'!K:K,'Detalle reservas completas fesa'!Q:Q,_xlfn.XLOOKUP(B443,'MB25'!L:L,'MB25'!Q:Q,"Incompleto")),"")="PENDIENTE","Incompleto",IF(B443&gt;0,_xlfn.XLOOKUP(B443,'Detalle reservas completas fesa'!K:K,'Detalle reservas completas fesa'!Q:Q,IF(AD443="SIN MATERIAL","Completo",IF(AD443="COMPLETO","Completo","Incompleto"))))))</f>
        <v>Completo</v>
      </c>
      <c r="AG443">
        <f>IF(B443&gt;0,_xlfn.XLOOKUP(B443,IW49BLTOTAL!A:A,IW49BLTOTAL!H:H),"")</f>
        <v>6</v>
      </c>
      <c r="AH443" t="str">
        <f>IF(IFERROR(_xlfn.XLOOKUP(B443,'Detalle custodia'!B:B,'Detalle custodia'!O:O),"")="custodia","Completo","")</f>
        <v/>
      </c>
    </row>
    <row r="444" spans="1:34" x14ac:dyDescent="0.35">
      <c r="A444" t="s">
        <v>216</v>
      </c>
      <c r="B444">
        <v>6612456</v>
      </c>
      <c r="C444" t="s">
        <v>129</v>
      </c>
      <c r="D444" t="s">
        <v>1729</v>
      </c>
      <c r="E444" t="s">
        <v>310</v>
      </c>
      <c r="F444" t="s">
        <v>133</v>
      </c>
      <c r="G444" t="s">
        <v>132</v>
      </c>
      <c r="H444" s="16">
        <v>45853</v>
      </c>
      <c r="J444" t="s">
        <v>856</v>
      </c>
      <c r="K444">
        <v>1215154</v>
      </c>
      <c r="L444" t="s">
        <v>282</v>
      </c>
      <c r="O444">
        <v>10014642</v>
      </c>
      <c r="P444" t="s">
        <v>216</v>
      </c>
      <c r="Q444">
        <v>0</v>
      </c>
      <c r="R444" t="s">
        <v>329</v>
      </c>
      <c r="S444" t="s">
        <v>342</v>
      </c>
      <c r="T444">
        <v>11593885</v>
      </c>
      <c r="U444" s="16">
        <v>45818</v>
      </c>
      <c r="V444" s="16">
        <v>45853</v>
      </c>
      <c r="W444" s="16">
        <v>45818</v>
      </c>
      <c r="X444">
        <v>0</v>
      </c>
      <c r="Y444">
        <v>1290900</v>
      </c>
      <c r="Z444" t="s">
        <v>1568</v>
      </c>
      <c r="AA444" t="s">
        <v>246</v>
      </c>
      <c r="AB444" t="s">
        <v>121</v>
      </c>
      <c r="AC444" t="s">
        <v>255</v>
      </c>
      <c r="AD444" t="s">
        <v>141</v>
      </c>
      <c r="AE444" t="str">
        <f>IF(B444&gt;0,IF(B444&gt;0,(IF(B444&lt;&gt;'PLAN SEMANAL'!$A$2,BLTOTAL!AA444,""))),"")</f>
        <v>AUXILIAR</v>
      </c>
      <c r="AF444" t="str">
        <f>IF(AH444="Completo","Completo",IF(IF(B444&gt;0,_xlfn.XLOOKUP(B444,'Detalle reservas completas fesa'!K:K,'Detalle reservas completas fesa'!Q:Q,_xlfn.XLOOKUP(B444,'MB25'!L:L,'MB25'!Q:Q,"Incompleto")),"")="PENDIENTE","Incompleto",IF(B444&gt;0,_xlfn.XLOOKUP(B444,'Detalle reservas completas fesa'!K:K,'Detalle reservas completas fesa'!Q:Q,IF(AD444="SIN MATERIAL","Completo",IF(AD444="COMPLETO","Completo","Incompleto"))))))</f>
        <v>Incompleto</v>
      </c>
      <c r="AG444">
        <f>IF(B444&gt;0,_xlfn.XLOOKUP(B444,IW49BLTOTAL!A:A,IW49BLTOTAL!H:H),"")</f>
        <v>8</v>
      </c>
      <c r="AH444" t="str">
        <f>IF(IFERROR(_xlfn.XLOOKUP(B444,'Detalle custodia'!B:B,'Detalle custodia'!O:O),"")="custodia","Completo","")</f>
        <v/>
      </c>
    </row>
    <row r="445" spans="1:34" x14ac:dyDescent="0.35">
      <c r="A445" t="s">
        <v>216</v>
      </c>
      <c r="B445">
        <v>6612455</v>
      </c>
      <c r="C445" t="s">
        <v>129</v>
      </c>
      <c r="D445" t="s">
        <v>1730</v>
      </c>
      <c r="E445" t="s">
        <v>310</v>
      </c>
      <c r="F445" t="s">
        <v>133</v>
      </c>
      <c r="G445" t="s">
        <v>132</v>
      </c>
      <c r="H445" s="16">
        <v>45853</v>
      </c>
      <c r="J445" t="s">
        <v>856</v>
      </c>
      <c r="K445">
        <v>1215154</v>
      </c>
      <c r="L445" t="s">
        <v>282</v>
      </c>
      <c r="O445">
        <v>10014642</v>
      </c>
      <c r="P445" t="s">
        <v>216</v>
      </c>
      <c r="Q445">
        <v>0</v>
      </c>
      <c r="R445" t="s">
        <v>329</v>
      </c>
      <c r="S445" t="s">
        <v>342</v>
      </c>
      <c r="T445">
        <v>11593884</v>
      </c>
      <c r="U445" s="16">
        <v>45818</v>
      </c>
      <c r="V445" s="16">
        <v>45853</v>
      </c>
      <c r="W445" s="16">
        <v>45818</v>
      </c>
      <c r="X445">
        <v>0</v>
      </c>
      <c r="Y445">
        <v>1290900</v>
      </c>
      <c r="Z445" t="s">
        <v>1568</v>
      </c>
      <c r="AA445" t="s">
        <v>246</v>
      </c>
      <c r="AB445" t="s">
        <v>121</v>
      </c>
      <c r="AC445" t="s">
        <v>255</v>
      </c>
      <c r="AD445" t="s">
        <v>141</v>
      </c>
      <c r="AE445" t="str">
        <f>IF(B445&gt;0,IF(B445&gt;0,(IF(B445&lt;&gt;'PLAN SEMANAL'!$A$2,BLTOTAL!AA445,""))),"")</f>
        <v>AUXILIAR</v>
      </c>
      <c r="AF445" t="str">
        <f>IF(AH445="Completo","Completo",IF(IF(B445&gt;0,_xlfn.XLOOKUP(B445,'Detalle reservas completas fesa'!K:K,'Detalle reservas completas fesa'!Q:Q,_xlfn.XLOOKUP(B445,'MB25'!L:L,'MB25'!Q:Q,"Incompleto")),"")="PENDIENTE","Incompleto",IF(B445&gt;0,_xlfn.XLOOKUP(B445,'Detalle reservas completas fesa'!K:K,'Detalle reservas completas fesa'!Q:Q,IF(AD445="SIN MATERIAL","Completo",IF(AD445="COMPLETO","Completo","Incompleto"))))))</f>
        <v>Incompleto</v>
      </c>
      <c r="AG445">
        <f>IF(B445&gt;0,_xlfn.XLOOKUP(B445,IW49BLTOTAL!A:A,IW49BLTOTAL!H:H),"")</f>
        <v>8</v>
      </c>
      <c r="AH445" t="str">
        <f>IF(IFERROR(_xlfn.XLOOKUP(B445,'Detalle custodia'!B:B,'Detalle custodia'!O:O),"")="custodia","Completo","")</f>
        <v/>
      </c>
    </row>
    <row r="446" spans="1:34" x14ac:dyDescent="0.35">
      <c r="A446" t="s">
        <v>324</v>
      </c>
      <c r="B446">
        <v>6612448</v>
      </c>
      <c r="C446" t="s">
        <v>138</v>
      </c>
      <c r="D446" t="s">
        <v>5942</v>
      </c>
      <c r="E446" t="s">
        <v>310</v>
      </c>
      <c r="F446" t="s">
        <v>133</v>
      </c>
      <c r="G446" t="s">
        <v>132</v>
      </c>
      <c r="H446" s="16">
        <v>45845</v>
      </c>
      <c r="I446" s="16">
        <v>45845</v>
      </c>
      <c r="J446" t="s">
        <v>856</v>
      </c>
      <c r="K446">
        <v>1216100</v>
      </c>
      <c r="L446" t="s">
        <v>325</v>
      </c>
      <c r="O446">
        <v>10014720</v>
      </c>
      <c r="P446" t="s">
        <v>449</v>
      </c>
      <c r="Q446">
        <v>0</v>
      </c>
      <c r="R446" t="s">
        <v>347</v>
      </c>
      <c r="S446" t="s">
        <v>342</v>
      </c>
      <c r="T446">
        <v>11569741</v>
      </c>
      <c r="U446" s="16">
        <v>45818</v>
      </c>
      <c r="V446" s="16">
        <v>45845</v>
      </c>
      <c r="W446" s="16">
        <v>45820</v>
      </c>
      <c r="X446">
        <v>0</v>
      </c>
      <c r="Y446">
        <v>1290900</v>
      </c>
      <c r="Z446" t="s">
        <v>1568</v>
      </c>
      <c r="AA446" t="s">
        <v>249</v>
      </c>
      <c r="AB446" t="s">
        <v>121</v>
      </c>
      <c r="AC446" t="s">
        <v>255</v>
      </c>
      <c r="AD446" t="s">
        <v>141</v>
      </c>
      <c r="AE446" t="str">
        <f>IF(B446&gt;0,IF(B446&gt;0,(IF(B446&lt;&gt;'PLAN SEMANAL'!$A$2,BLTOTAL!AA446,""))),"")</f>
        <v>SOPORTE</v>
      </c>
      <c r="AF446" t="str">
        <f>IF(AH446="Completo","Completo",IF(IF(B446&gt;0,_xlfn.XLOOKUP(B446,'Detalle reservas completas fesa'!K:K,'Detalle reservas completas fesa'!Q:Q,_xlfn.XLOOKUP(B446,'MB25'!L:L,'MB25'!Q:Q,"Incompleto")),"")="PENDIENTE","Incompleto",IF(B446&gt;0,_xlfn.XLOOKUP(B446,'Detalle reservas completas fesa'!K:K,'Detalle reservas completas fesa'!Q:Q,IF(AD446="SIN MATERIAL","Completo",IF(AD446="COMPLETO","Completo","Incompleto"))))))</f>
        <v>Incompleto</v>
      </c>
      <c r="AG446">
        <f>IF(B446&gt;0,_xlfn.XLOOKUP(B446,IW49BLTOTAL!A:A,IW49BLTOTAL!H:H),"")</f>
        <v>1</v>
      </c>
      <c r="AH446" t="str">
        <f>IF(IFERROR(_xlfn.XLOOKUP(B446,'Detalle custodia'!B:B,'Detalle custodia'!O:O),"")="custodia","Completo","")</f>
        <v/>
      </c>
    </row>
    <row r="447" spans="1:34" x14ac:dyDescent="0.35">
      <c r="A447" t="s">
        <v>216</v>
      </c>
      <c r="B447">
        <v>6612442</v>
      </c>
      <c r="C447" t="s">
        <v>129</v>
      </c>
      <c r="D447" t="s">
        <v>5943</v>
      </c>
      <c r="E447" t="s">
        <v>310</v>
      </c>
      <c r="F447" t="s">
        <v>133</v>
      </c>
      <c r="G447" t="s">
        <v>132</v>
      </c>
      <c r="H447" s="16">
        <v>45853</v>
      </c>
      <c r="J447" t="s">
        <v>856</v>
      </c>
      <c r="K447">
        <v>1215154</v>
      </c>
      <c r="L447" t="s">
        <v>282</v>
      </c>
      <c r="O447">
        <v>10014642</v>
      </c>
      <c r="P447" t="s">
        <v>216</v>
      </c>
      <c r="Q447">
        <v>0</v>
      </c>
      <c r="R447" t="s">
        <v>329</v>
      </c>
      <c r="S447" t="s">
        <v>342</v>
      </c>
      <c r="T447">
        <v>11589720</v>
      </c>
      <c r="U447" s="16">
        <v>45818</v>
      </c>
      <c r="V447" s="16">
        <v>45853</v>
      </c>
      <c r="W447" s="16">
        <v>45818</v>
      </c>
      <c r="X447">
        <v>0</v>
      </c>
      <c r="Y447">
        <v>1290900</v>
      </c>
      <c r="Z447" t="s">
        <v>1568</v>
      </c>
      <c r="AA447" t="s">
        <v>246</v>
      </c>
      <c r="AB447" t="s">
        <v>121</v>
      </c>
      <c r="AC447" t="s">
        <v>255</v>
      </c>
      <c r="AD447" t="s">
        <v>141</v>
      </c>
      <c r="AE447" t="str">
        <f>IF(B447&gt;0,IF(B447&gt;0,(IF(B447&lt;&gt;'PLAN SEMANAL'!$A$2,BLTOTAL!AA447,""))),"")</f>
        <v>AUXILIAR</v>
      </c>
      <c r="AF447" t="str">
        <f>IF(AH447="Completo","Completo",IF(IF(B447&gt;0,_xlfn.XLOOKUP(B447,'Detalle reservas completas fesa'!K:K,'Detalle reservas completas fesa'!Q:Q,_xlfn.XLOOKUP(B447,'MB25'!L:L,'MB25'!Q:Q,"Incompleto")),"")="PENDIENTE","Incompleto",IF(B447&gt;0,_xlfn.XLOOKUP(B447,'Detalle reservas completas fesa'!K:K,'Detalle reservas completas fesa'!Q:Q,IF(AD447="SIN MATERIAL","Completo",IF(AD447="COMPLETO","Completo","Incompleto"))))))</f>
        <v>Incompleto</v>
      </c>
      <c r="AG447">
        <f>IF(B447&gt;0,_xlfn.XLOOKUP(B447,IW49BLTOTAL!A:A,IW49BLTOTAL!H:H),"")</f>
        <v>4</v>
      </c>
      <c r="AH447" t="str">
        <f>IF(IFERROR(_xlfn.XLOOKUP(B447,'Detalle custodia'!B:B,'Detalle custodia'!O:O),"")="custodia","Completo","")</f>
        <v/>
      </c>
    </row>
    <row r="448" spans="1:34" x14ac:dyDescent="0.35">
      <c r="A448" t="s">
        <v>187</v>
      </c>
      <c r="B448">
        <v>6612441</v>
      </c>
      <c r="C448" t="s">
        <v>129</v>
      </c>
      <c r="D448" t="s">
        <v>5944</v>
      </c>
      <c r="E448" t="s">
        <v>310</v>
      </c>
      <c r="F448" t="s">
        <v>259</v>
      </c>
      <c r="G448" t="s">
        <v>124</v>
      </c>
      <c r="H448" s="16">
        <v>45857</v>
      </c>
      <c r="I448" s="16">
        <v>45857</v>
      </c>
      <c r="J448" t="s">
        <v>5407</v>
      </c>
      <c r="K448">
        <v>1215154</v>
      </c>
      <c r="L448" t="s">
        <v>328</v>
      </c>
      <c r="O448">
        <v>10014643</v>
      </c>
      <c r="P448" t="s">
        <v>187</v>
      </c>
      <c r="Q448">
        <v>0</v>
      </c>
      <c r="R448" t="s">
        <v>329</v>
      </c>
      <c r="S448" t="s">
        <v>343</v>
      </c>
      <c r="T448">
        <v>11589428</v>
      </c>
      <c r="U448" s="16">
        <v>45818</v>
      </c>
      <c r="V448" s="16">
        <v>45857</v>
      </c>
      <c r="W448" s="16">
        <v>45853</v>
      </c>
      <c r="X448">
        <v>0</v>
      </c>
      <c r="Y448">
        <v>1290900</v>
      </c>
      <c r="Z448" t="s">
        <v>1568</v>
      </c>
      <c r="AA448" t="s">
        <v>246</v>
      </c>
      <c r="AB448" t="s">
        <v>121</v>
      </c>
      <c r="AC448" t="s">
        <v>255</v>
      </c>
      <c r="AD448" t="s">
        <v>122</v>
      </c>
      <c r="AE448" t="str">
        <f>IF(B448&gt;0,IF(B448&gt;0,(IF(B448&lt;&gt;'PLAN SEMANAL'!$A$2,BLTOTAL!AA448,""))),"")</f>
        <v>AUXILIAR</v>
      </c>
      <c r="AF448" t="str">
        <f>IF(AH448="Completo","Completo",IF(IF(B448&gt;0,_xlfn.XLOOKUP(B448,'Detalle reservas completas fesa'!K:K,'Detalle reservas completas fesa'!Q:Q,_xlfn.XLOOKUP(B448,'MB25'!L:L,'MB25'!Q:Q,"Incompleto")),"")="PENDIENTE","Incompleto",IF(B448&gt;0,_xlfn.XLOOKUP(B448,'Detalle reservas completas fesa'!K:K,'Detalle reservas completas fesa'!Q:Q,IF(AD448="SIN MATERIAL","Completo",IF(AD448="COMPLETO","Completo","Incompleto"))))))</f>
        <v>Completo</v>
      </c>
      <c r="AG448">
        <f>IF(B448&gt;0,_xlfn.XLOOKUP(B448,IW49BLTOTAL!A:A,IW49BLTOTAL!H:H),"")</f>
        <v>2</v>
      </c>
      <c r="AH448" t="str">
        <f>IF(IFERROR(_xlfn.XLOOKUP(B448,'Detalle custodia'!B:B,'Detalle custodia'!O:O),"")="custodia","Completo","")</f>
        <v/>
      </c>
    </row>
    <row r="449" spans="1:34" x14ac:dyDescent="0.35">
      <c r="A449" t="s">
        <v>324</v>
      </c>
      <c r="B449">
        <v>6612434</v>
      </c>
      <c r="C449" t="s">
        <v>138</v>
      </c>
      <c r="D449" t="s">
        <v>6043</v>
      </c>
      <c r="E449" t="s">
        <v>310</v>
      </c>
      <c r="F449" t="s">
        <v>133</v>
      </c>
      <c r="G449" t="s">
        <v>147</v>
      </c>
      <c r="H449" s="16">
        <v>45869</v>
      </c>
      <c r="I449" s="16">
        <v>45869</v>
      </c>
      <c r="J449" t="s">
        <v>856</v>
      </c>
      <c r="K449">
        <v>1216100</v>
      </c>
      <c r="L449" t="s">
        <v>325</v>
      </c>
      <c r="O449">
        <v>10014726</v>
      </c>
      <c r="P449" t="s">
        <v>412</v>
      </c>
      <c r="Q449">
        <v>0</v>
      </c>
      <c r="R449" t="s">
        <v>3891</v>
      </c>
      <c r="S449" t="s">
        <v>3891</v>
      </c>
      <c r="T449">
        <v>11604448</v>
      </c>
      <c r="U449" s="16">
        <v>45818</v>
      </c>
      <c r="V449" s="16">
        <v>45869</v>
      </c>
      <c r="W449" s="16">
        <v>45848</v>
      </c>
      <c r="X449">
        <v>0</v>
      </c>
      <c r="Y449">
        <v>1290900</v>
      </c>
      <c r="Z449" t="s">
        <v>1568</v>
      </c>
      <c r="AA449" t="s">
        <v>249</v>
      </c>
      <c r="AB449" t="s">
        <v>121</v>
      </c>
      <c r="AC449" t="s">
        <v>255</v>
      </c>
      <c r="AD449" t="s">
        <v>141</v>
      </c>
      <c r="AE449" t="str">
        <f>IF(B449&gt;0,IF(B449&gt;0,(IF(B449&lt;&gt;'PLAN SEMANAL'!$A$2,BLTOTAL!AA449,""))),"")</f>
        <v>SOPORTE</v>
      </c>
      <c r="AF449" t="str">
        <f>IF(AH449="Completo","Completo",IF(IF(B449&gt;0,_xlfn.XLOOKUP(B449,'Detalle reservas completas fesa'!K:K,'Detalle reservas completas fesa'!Q:Q,_xlfn.XLOOKUP(B449,'MB25'!L:L,'MB25'!Q:Q,"Incompleto")),"")="PENDIENTE","Incompleto",IF(B449&gt;0,_xlfn.XLOOKUP(B449,'Detalle reservas completas fesa'!K:K,'Detalle reservas completas fesa'!Q:Q,IF(AD449="SIN MATERIAL","Completo",IF(AD449="COMPLETO","Completo","Incompleto"))))))</f>
        <v>Incompleto</v>
      </c>
      <c r="AG449">
        <f>IF(B449&gt;0,_xlfn.XLOOKUP(B449,IW49BLTOTAL!A:A,IW49BLTOTAL!H:H),"")</f>
        <v>24</v>
      </c>
      <c r="AH449" t="str">
        <f>IF(IFERROR(_xlfn.XLOOKUP(B449,'Detalle custodia'!B:B,'Detalle custodia'!O:O),"")="custodia","Completo","")</f>
        <v/>
      </c>
    </row>
    <row r="450" spans="1:34" x14ac:dyDescent="0.35">
      <c r="A450" t="s">
        <v>419</v>
      </c>
      <c r="B450">
        <v>6612418</v>
      </c>
      <c r="C450" t="s">
        <v>129</v>
      </c>
      <c r="D450" t="s">
        <v>6333</v>
      </c>
      <c r="E450" t="s">
        <v>310</v>
      </c>
      <c r="F450" t="s">
        <v>133</v>
      </c>
      <c r="G450" t="s">
        <v>147</v>
      </c>
      <c r="H450" s="16">
        <v>45839</v>
      </c>
      <c r="I450" s="16">
        <v>45869</v>
      </c>
      <c r="J450" t="s">
        <v>856</v>
      </c>
      <c r="K450">
        <v>1213130</v>
      </c>
      <c r="L450" t="s">
        <v>420</v>
      </c>
      <c r="O450">
        <v>10014605</v>
      </c>
      <c r="P450" t="s">
        <v>419</v>
      </c>
      <c r="Q450">
        <v>0</v>
      </c>
      <c r="R450" t="s">
        <v>329</v>
      </c>
      <c r="S450" t="s">
        <v>3891</v>
      </c>
      <c r="T450">
        <v>11593300</v>
      </c>
      <c r="U450" s="16">
        <v>45818</v>
      </c>
      <c r="V450" s="16">
        <v>45839</v>
      </c>
      <c r="W450" s="16">
        <v>45827</v>
      </c>
      <c r="X450">
        <v>0</v>
      </c>
      <c r="Y450">
        <v>1290900</v>
      </c>
      <c r="Z450" t="s">
        <v>1568</v>
      </c>
      <c r="AA450" t="s">
        <v>245</v>
      </c>
      <c r="AB450" t="s">
        <v>121</v>
      </c>
      <c r="AC450" t="s">
        <v>255</v>
      </c>
      <c r="AD450" t="s">
        <v>141</v>
      </c>
      <c r="AE450" t="str">
        <f>IF(B450&gt;0,IF(B450&gt;0,(IF(B450&lt;&gt;'PLAN SEMANAL'!$A$2,BLTOTAL!AA450,""))),"")</f>
        <v>ACARREO</v>
      </c>
      <c r="AF450" t="str">
        <f>IF(AH450="Completo","Completo",IF(IF(B450&gt;0,_xlfn.XLOOKUP(B450,'Detalle reservas completas fesa'!K:K,'Detalle reservas completas fesa'!Q:Q,_xlfn.XLOOKUP(B450,'MB25'!L:L,'MB25'!Q:Q,"Incompleto")),"")="PENDIENTE","Incompleto",IF(B450&gt;0,_xlfn.XLOOKUP(B450,'Detalle reservas completas fesa'!K:K,'Detalle reservas completas fesa'!Q:Q,IF(AD450="SIN MATERIAL","Completo",IF(AD450="COMPLETO","Completo","Incompleto"))))))</f>
        <v>Completo</v>
      </c>
      <c r="AG450">
        <f>IF(B450&gt;0,_xlfn.XLOOKUP(B450,IW49BLTOTAL!A:A,IW49BLTOTAL!H:H),"")</f>
        <v>4</v>
      </c>
      <c r="AH450" t="str">
        <f>IF(IFERROR(_xlfn.XLOOKUP(B450,'Detalle custodia'!B:B,'Detalle custodia'!O:O),"")="custodia","Completo","")</f>
        <v/>
      </c>
    </row>
    <row r="451" spans="1:34" x14ac:dyDescent="0.35">
      <c r="A451" t="s">
        <v>403</v>
      </c>
      <c r="B451">
        <v>6612417</v>
      </c>
      <c r="C451" t="s">
        <v>129</v>
      </c>
      <c r="D451" t="s">
        <v>6333</v>
      </c>
      <c r="E451" t="s">
        <v>310</v>
      </c>
      <c r="F451" t="s">
        <v>133</v>
      </c>
      <c r="G451" t="s">
        <v>147</v>
      </c>
      <c r="H451" s="16">
        <v>45839</v>
      </c>
      <c r="I451" s="16">
        <v>45869</v>
      </c>
      <c r="J451" t="s">
        <v>856</v>
      </c>
      <c r="K451">
        <v>1213130</v>
      </c>
      <c r="L451" t="s">
        <v>404</v>
      </c>
      <c r="O451">
        <v>10014622</v>
      </c>
      <c r="P451" t="s">
        <v>403</v>
      </c>
      <c r="Q451">
        <v>0</v>
      </c>
      <c r="R451" t="s">
        <v>329</v>
      </c>
      <c r="S451" t="s">
        <v>3891</v>
      </c>
      <c r="T451">
        <v>11593324</v>
      </c>
      <c r="U451" s="16">
        <v>45818</v>
      </c>
      <c r="V451" s="16">
        <v>45839</v>
      </c>
      <c r="W451" s="16">
        <v>45827</v>
      </c>
      <c r="X451">
        <v>0</v>
      </c>
      <c r="Y451">
        <v>1290900</v>
      </c>
      <c r="Z451" t="s">
        <v>1568</v>
      </c>
      <c r="AA451" t="s">
        <v>245</v>
      </c>
      <c r="AB451" t="s">
        <v>121</v>
      </c>
      <c r="AC451" t="s">
        <v>255</v>
      </c>
      <c r="AD451" t="s">
        <v>141</v>
      </c>
      <c r="AE451" t="str">
        <f>IF(B451&gt;0,IF(B451&gt;0,(IF(B451&lt;&gt;'PLAN SEMANAL'!$A$2,BLTOTAL!AA451,""))),"")</f>
        <v>ACARREO</v>
      </c>
      <c r="AF451" t="str">
        <f>IF(AH451="Completo","Completo",IF(IF(B451&gt;0,_xlfn.XLOOKUP(B451,'Detalle reservas completas fesa'!K:K,'Detalle reservas completas fesa'!Q:Q,_xlfn.XLOOKUP(B451,'MB25'!L:L,'MB25'!Q:Q,"Incompleto")),"")="PENDIENTE","Incompleto",IF(B451&gt;0,_xlfn.XLOOKUP(B451,'Detalle reservas completas fesa'!K:K,'Detalle reservas completas fesa'!Q:Q,IF(AD451="SIN MATERIAL","Completo",IF(AD451="COMPLETO","Completo","Incompleto"))))))</f>
        <v>Completo</v>
      </c>
      <c r="AG451">
        <f>IF(B451&gt;0,_xlfn.XLOOKUP(B451,IW49BLTOTAL!A:A,IW49BLTOTAL!H:H),"")</f>
        <v>4</v>
      </c>
      <c r="AH451" t="str">
        <f>IF(IFERROR(_xlfn.XLOOKUP(B451,'Detalle custodia'!B:B,'Detalle custodia'!O:O),"")="custodia","Completo","")</f>
        <v/>
      </c>
    </row>
    <row r="452" spans="1:34" x14ac:dyDescent="0.35">
      <c r="A452" t="s">
        <v>413</v>
      </c>
      <c r="B452">
        <v>6612416</v>
      </c>
      <c r="C452" t="s">
        <v>129</v>
      </c>
      <c r="D452" t="s">
        <v>6333</v>
      </c>
      <c r="E452" t="s">
        <v>310</v>
      </c>
      <c r="F452" t="s">
        <v>133</v>
      </c>
      <c r="G452" t="s">
        <v>147</v>
      </c>
      <c r="H452" s="16">
        <v>45839</v>
      </c>
      <c r="I452" s="16">
        <v>45869</v>
      </c>
      <c r="J452" t="s">
        <v>856</v>
      </c>
      <c r="K452">
        <v>1213130</v>
      </c>
      <c r="L452" t="s">
        <v>414</v>
      </c>
      <c r="O452">
        <v>10014620</v>
      </c>
      <c r="P452" t="s">
        <v>413</v>
      </c>
      <c r="Q452">
        <v>0</v>
      </c>
      <c r="R452" t="s">
        <v>329</v>
      </c>
      <c r="S452" t="s">
        <v>3891</v>
      </c>
      <c r="T452">
        <v>11593308</v>
      </c>
      <c r="U452" s="16">
        <v>45818</v>
      </c>
      <c r="V452" s="16">
        <v>45839</v>
      </c>
      <c r="W452" s="16">
        <v>45827</v>
      </c>
      <c r="X452">
        <v>0</v>
      </c>
      <c r="Y452">
        <v>1290900</v>
      </c>
      <c r="Z452" t="s">
        <v>1568</v>
      </c>
      <c r="AA452" t="s">
        <v>245</v>
      </c>
      <c r="AB452" t="s">
        <v>121</v>
      </c>
      <c r="AC452" t="s">
        <v>255</v>
      </c>
      <c r="AD452" t="s">
        <v>141</v>
      </c>
      <c r="AE452" t="str">
        <f>IF(B452&gt;0,IF(B452&gt;0,(IF(B452&lt;&gt;'PLAN SEMANAL'!$A$2,BLTOTAL!AA452,""))),"")</f>
        <v>ACARREO</v>
      </c>
      <c r="AF452" t="str">
        <f>IF(AH452="Completo","Completo",IF(IF(B452&gt;0,_xlfn.XLOOKUP(B452,'Detalle reservas completas fesa'!K:K,'Detalle reservas completas fesa'!Q:Q,_xlfn.XLOOKUP(B452,'MB25'!L:L,'MB25'!Q:Q,"Incompleto")),"")="PENDIENTE","Incompleto",IF(B452&gt;0,_xlfn.XLOOKUP(B452,'Detalle reservas completas fesa'!K:K,'Detalle reservas completas fesa'!Q:Q,IF(AD452="SIN MATERIAL","Completo",IF(AD452="COMPLETO","Completo","Incompleto"))))))</f>
        <v>Completo</v>
      </c>
      <c r="AG452">
        <f>IF(B452&gt;0,_xlfn.XLOOKUP(B452,IW49BLTOTAL!A:A,IW49BLTOTAL!H:H),"")</f>
        <v>4</v>
      </c>
      <c r="AH452" t="str">
        <f>IF(IFERROR(_xlfn.XLOOKUP(B452,'Detalle custodia'!B:B,'Detalle custodia'!O:O),"")="custodia","Completo","")</f>
        <v/>
      </c>
    </row>
    <row r="453" spans="1:34" x14ac:dyDescent="0.35">
      <c r="A453" t="s">
        <v>221</v>
      </c>
      <c r="B453">
        <v>6612351</v>
      </c>
      <c r="C453" t="s">
        <v>129</v>
      </c>
      <c r="D453" t="s">
        <v>5945</v>
      </c>
      <c r="E453" t="s">
        <v>310</v>
      </c>
      <c r="F453" t="s">
        <v>133</v>
      </c>
      <c r="G453" t="s">
        <v>132</v>
      </c>
      <c r="H453" s="16">
        <v>45831</v>
      </c>
      <c r="J453" t="s">
        <v>856</v>
      </c>
      <c r="K453">
        <v>1215156</v>
      </c>
      <c r="L453" t="s">
        <v>309</v>
      </c>
      <c r="O453">
        <v>10014650</v>
      </c>
      <c r="P453" t="s">
        <v>221</v>
      </c>
      <c r="Q453">
        <v>0</v>
      </c>
      <c r="R453" t="s">
        <v>329</v>
      </c>
      <c r="S453" t="s">
        <v>342</v>
      </c>
      <c r="T453">
        <v>11600321</v>
      </c>
      <c r="U453" s="16">
        <v>45818</v>
      </c>
      <c r="V453" s="16">
        <v>45831</v>
      </c>
      <c r="W453" s="16">
        <v>45818</v>
      </c>
      <c r="X453">
        <v>0</v>
      </c>
      <c r="Y453">
        <v>1290900</v>
      </c>
      <c r="Z453" t="s">
        <v>1568</v>
      </c>
      <c r="AA453" t="s">
        <v>246</v>
      </c>
      <c r="AB453" t="s">
        <v>121</v>
      </c>
      <c r="AC453" t="s">
        <v>255</v>
      </c>
      <c r="AD453" t="s">
        <v>141</v>
      </c>
      <c r="AE453" t="str">
        <f>IF(B453&gt;0,IF(B453&gt;0,(IF(B453&lt;&gt;'PLAN SEMANAL'!$A$2,BLTOTAL!AA453,""))),"")</f>
        <v>AUXILIAR</v>
      </c>
      <c r="AF453" t="str">
        <f>IF(AH453="Completo","Completo",IF(IF(B453&gt;0,_xlfn.XLOOKUP(B453,'Detalle reservas completas fesa'!K:K,'Detalle reservas completas fesa'!Q:Q,_xlfn.XLOOKUP(B453,'MB25'!L:L,'MB25'!Q:Q,"Incompleto")),"")="PENDIENTE","Incompleto",IF(B453&gt;0,_xlfn.XLOOKUP(B453,'Detalle reservas completas fesa'!K:K,'Detalle reservas completas fesa'!Q:Q,IF(AD453="SIN MATERIAL","Completo",IF(AD453="COMPLETO","Completo","Incompleto"))))))</f>
        <v>Completo</v>
      </c>
      <c r="AG453">
        <f>IF(B453&gt;0,_xlfn.XLOOKUP(B453,IW49BLTOTAL!A:A,IW49BLTOTAL!H:H),"")</f>
        <v>5</v>
      </c>
      <c r="AH453" t="str">
        <f>IF(IFERROR(_xlfn.XLOOKUP(B453,'Detalle custodia'!B:B,'Detalle custodia'!O:O),"")="custodia","Completo","")</f>
        <v/>
      </c>
    </row>
    <row r="454" spans="1:34" x14ac:dyDescent="0.35">
      <c r="A454" t="s">
        <v>221</v>
      </c>
      <c r="B454">
        <v>6612350</v>
      </c>
      <c r="C454" t="s">
        <v>129</v>
      </c>
      <c r="D454" t="s">
        <v>5946</v>
      </c>
      <c r="E454" t="s">
        <v>310</v>
      </c>
      <c r="F454" t="s">
        <v>259</v>
      </c>
      <c r="G454" t="s">
        <v>142</v>
      </c>
      <c r="H454" s="16">
        <v>45852</v>
      </c>
      <c r="I454" s="16">
        <v>45858</v>
      </c>
      <c r="J454" t="s">
        <v>5407</v>
      </c>
      <c r="K454">
        <v>1215156</v>
      </c>
      <c r="L454" t="s">
        <v>309</v>
      </c>
      <c r="O454">
        <v>10014650</v>
      </c>
      <c r="P454" t="s">
        <v>221</v>
      </c>
      <c r="Q454">
        <v>0</v>
      </c>
      <c r="R454" t="s">
        <v>329</v>
      </c>
      <c r="S454" t="s">
        <v>343</v>
      </c>
      <c r="T454">
        <v>11600319</v>
      </c>
      <c r="U454" s="16">
        <v>45818</v>
      </c>
      <c r="V454" s="16">
        <v>45852</v>
      </c>
      <c r="W454" s="16">
        <v>45851</v>
      </c>
      <c r="X454">
        <v>0</v>
      </c>
      <c r="Y454">
        <v>1290900</v>
      </c>
      <c r="Z454" t="s">
        <v>1568</v>
      </c>
      <c r="AA454" t="s">
        <v>246</v>
      </c>
      <c r="AB454" t="s">
        <v>121</v>
      </c>
      <c r="AC454" t="s">
        <v>255</v>
      </c>
      <c r="AD454" t="s">
        <v>141</v>
      </c>
      <c r="AE454" t="str">
        <f>IF(B454&gt;0,IF(B454&gt;0,(IF(B454&lt;&gt;'PLAN SEMANAL'!$A$2,BLTOTAL!AA454,""))),"")</f>
        <v>AUXILIAR</v>
      </c>
      <c r="AF454" t="str">
        <f>IF(AH454="Completo","Completo",IF(IF(B454&gt;0,_xlfn.XLOOKUP(B454,'Detalle reservas completas fesa'!K:K,'Detalle reservas completas fesa'!Q:Q,_xlfn.XLOOKUP(B454,'MB25'!L:L,'MB25'!Q:Q,"Incompleto")),"")="PENDIENTE","Incompleto",IF(B454&gt;0,_xlfn.XLOOKUP(B454,'Detalle reservas completas fesa'!K:K,'Detalle reservas completas fesa'!Q:Q,IF(AD454="SIN MATERIAL","Completo",IF(AD454="COMPLETO","Completo","Incompleto"))))))</f>
        <v>Completo</v>
      </c>
      <c r="AG454">
        <f>IF(B454&gt;0,_xlfn.XLOOKUP(B454,IW49BLTOTAL!A:A,IW49BLTOTAL!H:H),"")</f>
        <v>1</v>
      </c>
      <c r="AH454" t="str">
        <f>IF(IFERROR(_xlfn.XLOOKUP(B454,'Detalle custodia'!B:B,'Detalle custodia'!O:O),"")="custodia","Completo","")</f>
        <v/>
      </c>
    </row>
    <row r="455" spans="1:34" x14ac:dyDescent="0.35">
      <c r="A455" t="s">
        <v>221</v>
      </c>
      <c r="B455">
        <v>6612349</v>
      </c>
      <c r="C455" t="s">
        <v>129</v>
      </c>
      <c r="D455" t="s">
        <v>5947</v>
      </c>
      <c r="E455" t="s">
        <v>310</v>
      </c>
      <c r="F455" t="s">
        <v>259</v>
      </c>
      <c r="G455" t="s">
        <v>142</v>
      </c>
      <c r="H455" s="16">
        <v>45852</v>
      </c>
      <c r="I455" s="16">
        <v>45858</v>
      </c>
      <c r="J455" t="s">
        <v>5407</v>
      </c>
      <c r="K455">
        <v>1215156</v>
      </c>
      <c r="L455" t="s">
        <v>309</v>
      </c>
      <c r="O455">
        <v>10014650</v>
      </c>
      <c r="P455" t="s">
        <v>221</v>
      </c>
      <c r="Q455">
        <v>0</v>
      </c>
      <c r="R455" t="s">
        <v>329</v>
      </c>
      <c r="S455" t="s">
        <v>343</v>
      </c>
      <c r="T455">
        <v>11600318</v>
      </c>
      <c r="U455" s="16">
        <v>45818</v>
      </c>
      <c r="V455" s="16">
        <v>45852</v>
      </c>
      <c r="W455" s="16">
        <v>45851</v>
      </c>
      <c r="X455">
        <v>0</v>
      </c>
      <c r="Y455">
        <v>1290900</v>
      </c>
      <c r="Z455" t="s">
        <v>1568</v>
      </c>
      <c r="AA455" t="s">
        <v>246</v>
      </c>
      <c r="AB455" t="s">
        <v>121</v>
      </c>
      <c r="AC455" t="s">
        <v>255</v>
      </c>
      <c r="AD455" t="s">
        <v>141</v>
      </c>
      <c r="AE455" t="str">
        <f>IF(B455&gt;0,IF(B455&gt;0,(IF(B455&lt;&gt;'PLAN SEMANAL'!$A$2,BLTOTAL!AA455,""))),"")</f>
        <v>AUXILIAR</v>
      </c>
      <c r="AF455" t="str">
        <f>IF(AH455="Completo","Completo",IF(IF(B455&gt;0,_xlfn.XLOOKUP(B455,'Detalle reservas completas fesa'!K:K,'Detalle reservas completas fesa'!Q:Q,_xlfn.XLOOKUP(B455,'MB25'!L:L,'MB25'!Q:Q,"Incompleto")),"")="PENDIENTE","Incompleto",IF(B455&gt;0,_xlfn.XLOOKUP(B455,'Detalle reservas completas fesa'!K:K,'Detalle reservas completas fesa'!Q:Q,IF(AD455="SIN MATERIAL","Completo",IF(AD455="COMPLETO","Completo","Incompleto"))))))</f>
        <v>Completo</v>
      </c>
      <c r="AG455">
        <f>IF(B455&gt;0,_xlfn.XLOOKUP(B455,IW49BLTOTAL!A:A,IW49BLTOTAL!H:H),"")</f>
        <v>1</v>
      </c>
      <c r="AH455" t="str">
        <f>IF(IFERROR(_xlfn.XLOOKUP(B455,'Detalle custodia'!B:B,'Detalle custodia'!O:O),"")="custodia","Completo","")</f>
        <v/>
      </c>
    </row>
    <row r="456" spans="1:34" x14ac:dyDescent="0.35">
      <c r="A456" t="s">
        <v>221</v>
      </c>
      <c r="B456">
        <v>6612348</v>
      </c>
      <c r="C456" t="s">
        <v>129</v>
      </c>
      <c r="D456" t="s">
        <v>5948</v>
      </c>
      <c r="E456" t="s">
        <v>310</v>
      </c>
      <c r="F456" t="s">
        <v>133</v>
      </c>
      <c r="G456" t="s">
        <v>132</v>
      </c>
      <c r="H456" s="16">
        <v>45853</v>
      </c>
      <c r="J456" t="s">
        <v>856</v>
      </c>
      <c r="K456">
        <v>1215156</v>
      </c>
      <c r="L456" t="s">
        <v>309</v>
      </c>
      <c r="O456">
        <v>10014650</v>
      </c>
      <c r="P456" t="s">
        <v>221</v>
      </c>
      <c r="Q456">
        <v>0</v>
      </c>
      <c r="R456" t="s">
        <v>329</v>
      </c>
      <c r="S456" t="s">
        <v>342</v>
      </c>
      <c r="T456">
        <v>11600316</v>
      </c>
      <c r="U456" s="16">
        <v>45818</v>
      </c>
      <c r="V456" s="16">
        <v>45853</v>
      </c>
      <c r="W456" s="16">
        <v>45818</v>
      </c>
      <c r="X456">
        <v>0</v>
      </c>
      <c r="Y456">
        <v>1290900</v>
      </c>
      <c r="Z456" t="s">
        <v>1568</v>
      </c>
      <c r="AA456" t="s">
        <v>246</v>
      </c>
      <c r="AB456" t="s">
        <v>121</v>
      </c>
      <c r="AC456" t="s">
        <v>255</v>
      </c>
      <c r="AD456" t="s">
        <v>141</v>
      </c>
      <c r="AE456" t="str">
        <f>IF(B456&gt;0,IF(B456&gt;0,(IF(B456&lt;&gt;'PLAN SEMANAL'!$A$2,BLTOTAL!AA456,""))),"")</f>
        <v>AUXILIAR</v>
      </c>
      <c r="AF456" t="str">
        <f>IF(AH456="Completo","Completo",IF(IF(B456&gt;0,_xlfn.XLOOKUP(B456,'Detalle reservas completas fesa'!K:K,'Detalle reservas completas fesa'!Q:Q,_xlfn.XLOOKUP(B456,'MB25'!L:L,'MB25'!Q:Q,"Incompleto")),"")="PENDIENTE","Incompleto",IF(B456&gt;0,_xlfn.XLOOKUP(B456,'Detalle reservas completas fesa'!K:K,'Detalle reservas completas fesa'!Q:Q,IF(AD456="SIN MATERIAL","Completo",IF(AD456="COMPLETO","Completo","Incompleto"))))))</f>
        <v>Incompleto</v>
      </c>
      <c r="AG456">
        <f>IF(B456&gt;0,_xlfn.XLOOKUP(B456,IW49BLTOTAL!A:A,IW49BLTOTAL!H:H),"")</f>
        <v>4</v>
      </c>
      <c r="AH456" t="str">
        <f>IF(IFERROR(_xlfn.XLOOKUP(B456,'Detalle custodia'!B:B,'Detalle custodia'!O:O),"")="custodia","Completo","")</f>
        <v/>
      </c>
    </row>
    <row r="457" spans="1:34" x14ac:dyDescent="0.35">
      <c r="A457" t="s">
        <v>321</v>
      </c>
      <c r="B457">
        <v>6612347</v>
      </c>
      <c r="C457" t="s">
        <v>138</v>
      </c>
      <c r="D457" t="s">
        <v>5949</v>
      </c>
      <c r="E457" t="s">
        <v>310</v>
      </c>
      <c r="F457" t="s">
        <v>133</v>
      </c>
      <c r="G457" t="s">
        <v>132</v>
      </c>
      <c r="H457" s="16">
        <v>45845</v>
      </c>
      <c r="I457" s="16">
        <v>45845</v>
      </c>
      <c r="J457" t="s">
        <v>856</v>
      </c>
      <c r="K457">
        <v>2230130</v>
      </c>
      <c r="L457" t="s">
        <v>322</v>
      </c>
      <c r="O457">
        <v>10017210</v>
      </c>
      <c r="P457" t="s">
        <v>181</v>
      </c>
      <c r="Q457">
        <v>0</v>
      </c>
      <c r="R457" t="s">
        <v>347</v>
      </c>
      <c r="S457" t="s">
        <v>342</v>
      </c>
      <c r="T457">
        <v>11518616</v>
      </c>
      <c r="U457" s="16">
        <v>45818</v>
      </c>
      <c r="V457" s="16">
        <v>45845</v>
      </c>
      <c r="W457" s="16">
        <v>45820</v>
      </c>
      <c r="X457">
        <v>0</v>
      </c>
      <c r="Y457">
        <v>1290900</v>
      </c>
      <c r="Z457" t="s">
        <v>1568</v>
      </c>
      <c r="AA457" t="s">
        <v>249</v>
      </c>
      <c r="AB457" t="s">
        <v>121</v>
      </c>
      <c r="AC457" t="s">
        <v>255</v>
      </c>
      <c r="AD457" t="s">
        <v>141</v>
      </c>
      <c r="AE457" t="str">
        <f>IF(B457&gt;0,IF(B457&gt;0,(IF(B457&lt;&gt;'PLAN SEMANAL'!$A$2,BLTOTAL!AA457,""))),"")</f>
        <v>SOPORTE</v>
      </c>
      <c r="AF457" t="str">
        <f>IF(AH457="Completo","Completo",IF(IF(B457&gt;0,_xlfn.XLOOKUP(B457,'Detalle reservas completas fesa'!K:K,'Detalle reservas completas fesa'!Q:Q,_xlfn.XLOOKUP(B457,'MB25'!L:L,'MB25'!Q:Q,"Incompleto")),"")="PENDIENTE","Incompleto",IF(B457&gt;0,_xlfn.XLOOKUP(B457,'Detalle reservas completas fesa'!K:K,'Detalle reservas completas fesa'!Q:Q,IF(AD457="SIN MATERIAL","Completo",IF(AD457="COMPLETO","Completo","Incompleto"))))))</f>
        <v>Incompleto</v>
      </c>
      <c r="AG457">
        <f>IF(B457&gt;0,_xlfn.XLOOKUP(B457,IW49BLTOTAL!A:A,IW49BLTOTAL!H:H),"")</f>
        <v>4</v>
      </c>
      <c r="AH457" t="str">
        <f>IF(IFERROR(_xlfn.XLOOKUP(B457,'Detalle custodia'!B:B,'Detalle custodia'!O:O),"")="custodia","Completo","")</f>
        <v/>
      </c>
    </row>
    <row r="458" spans="1:34" x14ac:dyDescent="0.35">
      <c r="A458" t="s">
        <v>221</v>
      </c>
      <c r="B458">
        <v>6612345</v>
      </c>
      <c r="C458" t="s">
        <v>129</v>
      </c>
      <c r="D458" t="s">
        <v>5950</v>
      </c>
      <c r="E458" t="s">
        <v>310</v>
      </c>
      <c r="F458" t="s">
        <v>133</v>
      </c>
      <c r="G458" t="s">
        <v>226</v>
      </c>
      <c r="H458" s="16">
        <v>45839</v>
      </c>
      <c r="I458" s="16">
        <v>45869</v>
      </c>
      <c r="J458" t="s">
        <v>3476</v>
      </c>
      <c r="K458">
        <v>1215156</v>
      </c>
      <c r="L458" t="s">
        <v>309</v>
      </c>
      <c r="O458">
        <v>10014650</v>
      </c>
      <c r="P458" t="s">
        <v>221</v>
      </c>
      <c r="Q458">
        <v>0</v>
      </c>
      <c r="R458" t="s">
        <v>329</v>
      </c>
      <c r="S458" t="s">
        <v>3901</v>
      </c>
      <c r="T458">
        <v>11604004</v>
      </c>
      <c r="U458" s="16">
        <v>45818</v>
      </c>
      <c r="V458" s="16">
        <v>45839</v>
      </c>
      <c r="W458" s="16">
        <v>45835</v>
      </c>
      <c r="X458">
        <v>0</v>
      </c>
      <c r="Y458">
        <v>1290900</v>
      </c>
      <c r="Z458" t="s">
        <v>1568</v>
      </c>
      <c r="AA458" t="s">
        <v>246</v>
      </c>
      <c r="AB458" t="s">
        <v>121</v>
      </c>
      <c r="AC458" t="s">
        <v>255</v>
      </c>
      <c r="AD458" t="s">
        <v>189</v>
      </c>
      <c r="AE458" t="str">
        <f>IF(B458&gt;0,IF(B458&gt;0,(IF(B458&lt;&gt;'PLAN SEMANAL'!$A$2,BLTOTAL!AA458,""))),"")</f>
        <v>AUXILIAR</v>
      </c>
      <c r="AF458" t="str">
        <f>IF(AH458="Completo","Completo",IF(IF(B458&gt;0,_xlfn.XLOOKUP(B458,'Detalle reservas completas fesa'!K:K,'Detalle reservas completas fesa'!Q:Q,_xlfn.XLOOKUP(B458,'MB25'!L:L,'MB25'!Q:Q,"Incompleto")),"")="PENDIENTE","Incompleto",IF(B458&gt;0,_xlfn.XLOOKUP(B458,'Detalle reservas completas fesa'!K:K,'Detalle reservas completas fesa'!Q:Q,IF(AD458="SIN MATERIAL","Completo",IF(AD458="COMPLETO","Completo","Incompleto"))))))</f>
        <v>Completo</v>
      </c>
      <c r="AG458">
        <f>IF(B458&gt;0,_xlfn.XLOOKUP(B458,IW49BLTOTAL!A:A,IW49BLTOTAL!H:H),"")</f>
        <v>3</v>
      </c>
      <c r="AH458" t="str">
        <f>IF(IFERROR(_xlfn.XLOOKUP(B458,'Detalle custodia'!B:B,'Detalle custodia'!O:O),"")="custodia","Completo","")</f>
        <v/>
      </c>
    </row>
    <row r="459" spans="1:34" x14ac:dyDescent="0.35">
      <c r="A459" t="s">
        <v>152</v>
      </c>
      <c r="B459">
        <v>6612344</v>
      </c>
      <c r="C459" t="s">
        <v>129</v>
      </c>
      <c r="D459" t="s">
        <v>5951</v>
      </c>
      <c r="E459" t="s">
        <v>310</v>
      </c>
      <c r="F459" t="s">
        <v>133</v>
      </c>
      <c r="G459" t="s">
        <v>132</v>
      </c>
      <c r="H459" s="16">
        <v>45838</v>
      </c>
      <c r="J459" t="s">
        <v>856</v>
      </c>
      <c r="K459">
        <v>1215156</v>
      </c>
      <c r="L459" t="s">
        <v>307</v>
      </c>
      <c r="O459">
        <v>10014641</v>
      </c>
      <c r="P459" t="s">
        <v>152</v>
      </c>
      <c r="Q459">
        <v>0</v>
      </c>
      <c r="R459" t="s">
        <v>329</v>
      </c>
      <c r="S459" t="s">
        <v>342</v>
      </c>
      <c r="T459">
        <v>11601738</v>
      </c>
      <c r="U459" s="16">
        <v>45818</v>
      </c>
      <c r="V459" s="16">
        <v>45838</v>
      </c>
      <c r="W459" s="16">
        <v>45818</v>
      </c>
      <c r="X459">
        <v>0</v>
      </c>
      <c r="Y459">
        <v>1290900</v>
      </c>
      <c r="Z459" t="s">
        <v>1568</v>
      </c>
      <c r="AA459" t="s">
        <v>246</v>
      </c>
      <c r="AB459" t="s">
        <v>121</v>
      </c>
      <c r="AC459" t="s">
        <v>255</v>
      </c>
      <c r="AD459" t="s">
        <v>141</v>
      </c>
      <c r="AE459" t="str">
        <f>IF(B459&gt;0,IF(B459&gt;0,(IF(B459&lt;&gt;'PLAN SEMANAL'!$A$2,BLTOTAL!AA459,""))),"")</f>
        <v>AUXILIAR</v>
      </c>
      <c r="AF459" t="str">
        <f>IF(AH459="Completo","Completo",IF(IF(B459&gt;0,_xlfn.XLOOKUP(B459,'Detalle reservas completas fesa'!K:K,'Detalle reservas completas fesa'!Q:Q,_xlfn.XLOOKUP(B459,'MB25'!L:L,'MB25'!Q:Q,"Incompleto")),"")="PENDIENTE","Incompleto",IF(B459&gt;0,_xlfn.XLOOKUP(B459,'Detalle reservas completas fesa'!K:K,'Detalle reservas completas fesa'!Q:Q,IF(AD459="SIN MATERIAL","Completo",IF(AD459="COMPLETO","Completo","Incompleto"))))))</f>
        <v>Incompleto</v>
      </c>
      <c r="AG459">
        <f>IF(B459&gt;0,_xlfn.XLOOKUP(B459,IW49BLTOTAL!A:A,IW49BLTOTAL!H:H),"")</f>
        <v>2</v>
      </c>
      <c r="AH459" t="str">
        <f>IF(IFERROR(_xlfn.XLOOKUP(B459,'Detalle custodia'!B:B,'Detalle custodia'!O:O),"")="custodia","Completo","")</f>
        <v/>
      </c>
    </row>
    <row r="460" spans="1:34" x14ac:dyDescent="0.35">
      <c r="A460" t="s">
        <v>152</v>
      </c>
      <c r="B460">
        <v>6612343</v>
      </c>
      <c r="C460" t="s">
        <v>129</v>
      </c>
      <c r="D460" t="s">
        <v>5952</v>
      </c>
      <c r="E460" t="s">
        <v>310</v>
      </c>
      <c r="F460" t="s">
        <v>133</v>
      </c>
      <c r="G460" t="s">
        <v>132</v>
      </c>
      <c r="H460" s="16">
        <v>45839</v>
      </c>
      <c r="I460" s="16">
        <v>45869</v>
      </c>
      <c r="J460" t="s">
        <v>3476</v>
      </c>
      <c r="K460">
        <v>1215156</v>
      </c>
      <c r="L460" t="s">
        <v>307</v>
      </c>
      <c r="O460">
        <v>10014641</v>
      </c>
      <c r="P460" t="s">
        <v>152</v>
      </c>
      <c r="Q460">
        <v>0</v>
      </c>
      <c r="R460" t="s">
        <v>329</v>
      </c>
      <c r="S460" t="s">
        <v>3901</v>
      </c>
      <c r="T460">
        <v>11601576</v>
      </c>
      <c r="U460" s="16">
        <v>45818</v>
      </c>
      <c r="V460" s="16">
        <v>45839</v>
      </c>
      <c r="W460" s="16">
        <v>45835</v>
      </c>
      <c r="X460">
        <v>0</v>
      </c>
      <c r="Y460">
        <v>1290900</v>
      </c>
      <c r="Z460" t="s">
        <v>1568</v>
      </c>
      <c r="AA460" t="s">
        <v>246</v>
      </c>
      <c r="AB460" t="s">
        <v>121</v>
      </c>
      <c r="AC460" t="s">
        <v>255</v>
      </c>
      <c r="AD460" t="s">
        <v>122</v>
      </c>
      <c r="AE460" t="str">
        <f>IF(B460&gt;0,IF(B460&gt;0,(IF(B460&lt;&gt;'PLAN SEMANAL'!$A$2,BLTOTAL!AA460,""))),"")</f>
        <v>AUXILIAR</v>
      </c>
      <c r="AF460" t="str">
        <f>IF(AH460="Completo","Completo",IF(IF(B460&gt;0,_xlfn.XLOOKUP(B460,'Detalle reservas completas fesa'!K:K,'Detalle reservas completas fesa'!Q:Q,_xlfn.XLOOKUP(B460,'MB25'!L:L,'MB25'!Q:Q,"Incompleto")),"")="PENDIENTE","Incompleto",IF(B460&gt;0,_xlfn.XLOOKUP(B460,'Detalle reservas completas fesa'!K:K,'Detalle reservas completas fesa'!Q:Q,IF(AD460="SIN MATERIAL","Completo",IF(AD460="COMPLETO","Completo","Incompleto"))))))</f>
        <v>Completo</v>
      </c>
      <c r="AG460">
        <f>IF(B460&gt;0,_xlfn.XLOOKUP(B460,IW49BLTOTAL!A:A,IW49BLTOTAL!H:H),"")</f>
        <v>3</v>
      </c>
      <c r="AH460" t="str">
        <f>IF(IFERROR(_xlfn.XLOOKUP(B460,'Detalle custodia'!B:B,'Detalle custodia'!O:O),"")="custodia","Completo","")</f>
        <v/>
      </c>
    </row>
    <row r="461" spans="1:34" x14ac:dyDescent="0.35">
      <c r="A461" t="s">
        <v>152</v>
      </c>
      <c r="B461">
        <v>6612296</v>
      </c>
      <c r="C461" t="s">
        <v>129</v>
      </c>
      <c r="D461" t="s">
        <v>5953</v>
      </c>
      <c r="E461" t="s">
        <v>310</v>
      </c>
      <c r="F461" t="s">
        <v>133</v>
      </c>
      <c r="G461" t="s">
        <v>132</v>
      </c>
      <c r="H461" s="16">
        <v>45839</v>
      </c>
      <c r="I461" s="16">
        <v>45839</v>
      </c>
      <c r="J461" t="s">
        <v>856</v>
      </c>
      <c r="K461">
        <v>1215156</v>
      </c>
      <c r="L461" t="s">
        <v>307</v>
      </c>
      <c r="O461">
        <v>10014641</v>
      </c>
      <c r="P461" t="s">
        <v>152</v>
      </c>
      <c r="Q461">
        <v>0</v>
      </c>
      <c r="R461" t="s">
        <v>329</v>
      </c>
      <c r="S461" t="s">
        <v>342</v>
      </c>
      <c r="T461">
        <v>11589989</v>
      </c>
      <c r="U461" s="16">
        <v>45818</v>
      </c>
      <c r="V461" s="16">
        <v>45839</v>
      </c>
      <c r="W461" s="16">
        <v>45818</v>
      </c>
      <c r="X461">
        <v>0</v>
      </c>
      <c r="Y461">
        <v>1290900</v>
      </c>
      <c r="Z461" t="s">
        <v>1568</v>
      </c>
      <c r="AA461" t="s">
        <v>246</v>
      </c>
      <c r="AB461" t="s">
        <v>121</v>
      </c>
      <c r="AC461" t="s">
        <v>255</v>
      </c>
      <c r="AD461" t="s">
        <v>141</v>
      </c>
      <c r="AE461" t="str">
        <f>IF(B461&gt;0,IF(B461&gt;0,(IF(B461&lt;&gt;'PLAN SEMANAL'!$A$2,BLTOTAL!AA461,""))),"")</f>
        <v>AUXILIAR</v>
      </c>
      <c r="AF461" t="str">
        <f>IF(AH461="Completo","Completo",IF(IF(B461&gt;0,_xlfn.XLOOKUP(B461,'Detalle reservas completas fesa'!K:K,'Detalle reservas completas fesa'!Q:Q,_xlfn.XLOOKUP(B461,'MB25'!L:L,'MB25'!Q:Q,"Incompleto")),"")="PENDIENTE","Incompleto",IF(B461&gt;0,_xlfn.XLOOKUP(B461,'Detalle reservas completas fesa'!K:K,'Detalle reservas completas fesa'!Q:Q,IF(AD461="SIN MATERIAL","Completo",IF(AD461="COMPLETO","Completo","Incompleto"))))))</f>
        <v>Completo</v>
      </c>
      <c r="AG461">
        <f>IF(B461&gt;0,_xlfn.XLOOKUP(B461,IW49BLTOTAL!A:A,IW49BLTOTAL!H:H),"")</f>
        <v>1</v>
      </c>
      <c r="AH461" t="str">
        <f>IF(IFERROR(_xlfn.XLOOKUP(B461,'Detalle custodia'!B:B,'Detalle custodia'!O:O),"")="custodia","Completo","")</f>
        <v/>
      </c>
    </row>
    <row r="462" spans="1:34" x14ac:dyDescent="0.35">
      <c r="A462" t="s">
        <v>321</v>
      </c>
      <c r="B462">
        <v>6612295</v>
      </c>
      <c r="C462" t="s">
        <v>138</v>
      </c>
      <c r="D462" t="s">
        <v>5954</v>
      </c>
      <c r="E462" t="s">
        <v>310</v>
      </c>
      <c r="F462" t="s">
        <v>133</v>
      </c>
      <c r="G462" t="s">
        <v>132</v>
      </c>
      <c r="H462" s="16">
        <v>45845</v>
      </c>
      <c r="I462" s="16">
        <v>45845</v>
      </c>
      <c r="J462" t="s">
        <v>856</v>
      </c>
      <c r="K462">
        <v>3110150</v>
      </c>
      <c r="L462" t="s">
        <v>322</v>
      </c>
      <c r="O462">
        <v>10015252</v>
      </c>
      <c r="P462" t="s">
        <v>5955</v>
      </c>
      <c r="Q462">
        <v>0</v>
      </c>
      <c r="R462" t="s">
        <v>347</v>
      </c>
      <c r="S462" t="s">
        <v>342</v>
      </c>
      <c r="T462">
        <v>11422947</v>
      </c>
      <c r="U462" s="16">
        <v>45818</v>
      </c>
      <c r="V462" s="16">
        <v>45845</v>
      </c>
      <c r="W462" s="16">
        <v>45820</v>
      </c>
      <c r="X462">
        <v>0</v>
      </c>
      <c r="Y462">
        <v>1290900</v>
      </c>
      <c r="Z462" t="s">
        <v>1568</v>
      </c>
      <c r="AA462" t="s">
        <v>249</v>
      </c>
      <c r="AB462" t="s">
        <v>121</v>
      </c>
      <c r="AC462" t="s">
        <v>255</v>
      </c>
      <c r="AD462" t="s">
        <v>122</v>
      </c>
      <c r="AE462" t="str">
        <f>IF(B462&gt;0,IF(B462&gt;0,(IF(B462&lt;&gt;'PLAN SEMANAL'!$A$2,BLTOTAL!AA462,""))),"")</f>
        <v>SOPORTE</v>
      </c>
      <c r="AF462" t="str">
        <f>IF(AH462="Completo","Completo",IF(IF(B462&gt;0,_xlfn.XLOOKUP(B462,'Detalle reservas completas fesa'!K:K,'Detalle reservas completas fesa'!Q:Q,_xlfn.XLOOKUP(B462,'MB25'!L:L,'MB25'!Q:Q,"Incompleto")),"")="PENDIENTE","Incompleto",IF(B462&gt;0,_xlfn.XLOOKUP(B462,'Detalle reservas completas fesa'!K:K,'Detalle reservas completas fesa'!Q:Q,IF(AD462="SIN MATERIAL","Completo",IF(AD462="COMPLETO","Completo","Incompleto"))))))</f>
        <v>Completo</v>
      </c>
      <c r="AG462">
        <f>IF(B462&gt;0,_xlfn.XLOOKUP(B462,IW49BLTOTAL!A:A,IW49BLTOTAL!H:H),"")</f>
        <v>6</v>
      </c>
      <c r="AH462" t="str">
        <f>IF(IFERROR(_xlfn.XLOOKUP(B462,'Detalle custodia'!B:B,'Detalle custodia'!O:O),"")="custodia","Completo","")</f>
        <v/>
      </c>
    </row>
    <row r="463" spans="1:34" x14ac:dyDescent="0.35">
      <c r="A463" t="s">
        <v>321</v>
      </c>
      <c r="B463">
        <v>6612292</v>
      </c>
      <c r="C463" t="s">
        <v>138</v>
      </c>
      <c r="D463" t="s">
        <v>5957</v>
      </c>
      <c r="E463" t="s">
        <v>310</v>
      </c>
      <c r="F463" t="s">
        <v>133</v>
      </c>
      <c r="G463" t="s">
        <v>132</v>
      </c>
      <c r="H463" s="16">
        <v>45845</v>
      </c>
      <c r="I463" s="16">
        <v>45845</v>
      </c>
      <c r="J463" t="s">
        <v>856</v>
      </c>
      <c r="K463">
        <v>1291900</v>
      </c>
      <c r="L463" t="s">
        <v>322</v>
      </c>
      <c r="O463">
        <v>10014729</v>
      </c>
      <c r="P463" t="s">
        <v>5958</v>
      </c>
      <c r="Q463">
        <v>0</v>
      </c>
      <c r="R463" t="s">
        <v>347</v>
      </c>
      <c r="S463" t="s">
        <v>342</v>
      </c>
      <c r="T463">
        <v>11578657</v>
      </c>
      <c r="U463" s="16">
        <v>45818</v>
      </c>
      <c r="V463" s="16">
        <v>45845</v>
      </c>
      <c r="W463" s="16">
        <v>45820</v>
      </c>
      <c r="X463">
        <v>0</v>
      </c>
      <c r="Y463">
        <v>1290900</v>
      </c>
      <c r="Z463" t="s">
        <v>1568</v>
      </c>
      <c r="AA463" t="s">
        <v>249</v>
      </c>
      <c r="AB463" t="s">
        <v>121</v>
      </c>
      <c r="AC463" t="s">
        <v>255</v>
      </c>
      <c r="AD463" t="s">
        <v>141</v>
      </c>
      <c r="AE463" t="str">
        <f>IF(B463&gt;0,IF(B463&gt;0,(IF(B463&lt;&gt;'PLAN SEMANAL'!$A$2,BLTOTAL!AA463,""))),"")</f>
        <v>SOPORTE</v>
      </c>
      <c r="AF463" t="str">
        <f>IF(AH463="Completo","Completo",IF(IF(B463&gt;0,_xlfn.XLOOKUP(B463,'Detalle reservas completas fesa'!K:K,'Detalle reservas completas fesa'!Q:Q,_xlfn.XLOOKUP(B463,'MB25'!L:L,'MB25'!Q:Q,"Incompleto")),"")="PENDIENTE","Incompleto",IF(B463&gt;0,_xlfn.XLOOKUP(B463,'Detalle reservas completas fesa'!K:K,'Detalle reservas completas fesa'!Q:Q,IF(AD463="SIN MATERIAL","Completo",IF(AD463="COMPLETO","Completo","Incompleto"))))))</f>
        <v>Incompleto</v>
      </c>
      <c r="AG463">
        <f>IF(B463&gt;0,_xlfn.XLOOKUP(B463,IW49BLTOTAL!A:A,IW49BLTOTAL!H:H),"")</f>
        <v>1</v>
      </c>
      <c r="AH463" t="str">
        <f>IF(IFERROR(_xlfn.XLOOKUP(B463,'Detalle custodia'!B:B,'Detalle custodia'!O:O),"")="custodia","Completo","")</f>
        <v/>
      </c>
    </row>
    <row r="464" spans="1:34" x14ac:dyDescent="0.35">
      <c r="A464" t="s">
        <v>321</v>
      </c>
      <c r="B464">
        <v>6612291</v>
      </c>
      <c r="C464" t="s">
        <v>138</v>
      </c>
      <c r="D464" t="s">
        <v>5959</v>
      </c>
      <c r="E464" t="s">
        <v>310</v>
      </c>
      <c r="F464" t="s">
        <v>133</v>
      </c>
      <c r="G464" t="s">
        <v>132</v>
      </c>
      <c r="H464" s="16">
        <v>45845</v>
      </c>
      <c r="I464" s="16">
        <v>45845</v>
      </c>
      <c r="J464" t="s">
        <v>856</v>
      </c>
      <c r="K464">
        <v>1291900</v>
      </c>
      <c r="L464" t="s">
        <v>322</v>
      </c>
      <c r="O464">
        <v>10014729</v>
      </c>
      <c r="P464" t="s">
        <v>5958</v>
      </c>
      <c r="Q464">
        <v>0</v>
      </c>
      <c r="R464" t="s">
        <v>347</v>
      </c>
      <c r="S464" t="s">
        <v>342</v>
      </c>
      <c r="T464">
        <v>11593947</v>
      </c>
      <c r="U464" s="16">
        <v>45818</v>
      </c>
      <c r="V464" s="16">
        <v>45845</v>
      </c>
      <c r="W464" s="16">
        <v>45820</v>
      </c>
      <c r="X464">
        <v>0</v>
      </c>
      <c r="Y464">
        <v>1290900</v>
      </c>
      <c r="Z464" t="s">
        <v>1568</v>
      </c>
      <c r="AA464" t="s">
        <v>249</v>
      </c>
      <c r="AB464" t="s">
        <v>121</v>
      </c>
      <c r="AC464" t="s">
        <v>255</v>
      </c>
      <c r="AD464" t="s">
        <v>141</v>
      </c>
      <c r="AE464" t="str">
        <f>IF(B464&gt;0,IF(B464&gt;0,(IF(B464&lt;&gt;'PLAN SEMANAL'!$A$2,BLTOTAL!AA464,""))),"")</f>
        <v>SOPORTE</v>
      </c>
      <c r="AF464" t="str">
        <f>IF(AH464="Completo","Completo",IF(IF(B464&gt;0,_xlfn.XLOOKUP(B464,'Detalle reservas completas fesa'!K:K,'Detalle reservas completas fesa'!Q:Q,_xlfn.XLOOKUP(B464,'MB25'!L:L,'MB25'!Q:Q,"Incompleto")),"")="PENDIENTE","Incompleto",IF(B464&gt;0,_xlfn.XLOOKUP(B464,'Detalle reservas completas fesa'!K:K,'Detalle reservas completas fesa'!Q:Q,IF(AD464="SIN MATERIAL","Completo",IF(AD464="COMPLETO","Completo","Incompleto"))))))</f>
        <v>Incompleto</v>
      </c>
      <c r="AG464">
        <f>IF(B464&gt;0,_xlfn.XLOOKUP(B464,IW49BLTOTAL!A:A,IW49BLTOTAL!H:H),"")</f>
        <v>1</v>
      </c>
      <c r="AH464" t="str">
        <f>IF(IFERROR(_xlfn.XLOOKUP(B464,'Detalle custodia'!B:B,'Detalle custodia'!O:O),"")="custodia","Completo","")</f>
        <v/>
      </c>
    </row>
    <row r="465" spans="1:34" x14ac:dyDescent="0.35">
      <c r="A465" t="s">
        <v>321</v>
      </c>
      <c r="B465">
        <v>6612289</v>
      </c>
      <c r="C465" t="s">
        <v>138</v>
      </c>
      <c r="D465" t="s">
        <v>5960</v>
      </c>
      <c r="E465" t="s">
        <v>310</v>
      </c>
      <c r="F465" t="s">
        <v>133</v>
      </c>
      <c r="G465" t="s">
        <v>132</v>
      </c>
      <c r="H465" s="16">
        <v>45845</v>
      </c>
      <c r="I465" s="16">
        <v>45845</v>
      </c>
      <c r="J465" t="s">
        <v>856</v>
      </c>
      <c r="K465">
        <v>1291900</v>
      </c>
      <c r="L465" t="s">
        <v>322</v>
      </c>
      <c r="O465">
        <v>10014728</v>
      </c>
      <c r="P465" t="s">
        <v>323</v>
      </c>
      <c r="Q465">
        <v>0</v>
      </c>
      <c r="R465" t="s">
        <v>347</v>
      </c>
      <c r="S465" t="s">
        <v>342</v>
      </c>
      <c r="T465">
        <v>11593942</v>
      </c>
      <c r="U465" s="16">
        <v>45818</v>
      </c>
      <c r="V465" s="16">
        <v>45845</v>
      </c>
      <c r="W465" s="16">
        <v>45820</v>
      </c>
      <c r="X465">
        <v>0</v>
      </c>
      <c r="Y465">
        <v>1290900</v>
      </c>
      <c r="Z465" t="s">
        <v>1568</v>
      </c>
      <c r="AA465" t="s">
        <v>249</v>
      </c>
      <c r="AB465" t="s">
        <v>121</v>
      </c>
      <c r="AC465" t="s">
        <v>255</v>
      </c>
      <c r="AD465" t="s">
        <v>141</v>
      </c>
      <c r="AE465" t="str">
        <f>IF(B465&gt;0,IF(B465&gt;0,(IF(B465&lt;&gt;'PLAN SEMANAL'!$A$2,BLTOTAL!AA465,""))),"")</f>
        <v>SOPORTE</v>
      </c>
      <c r="AF465" t="str">
        <f>IF(AH465="Completo","Completo",IF(IF(B465&gt;0,_xlfn.XLOOKUP(B465,'Detalle reservas completas fesa'!K:K,'Detalle reservas completas fesa'!Q:Q,_xlfn.XLOOKUP(B465,'MB25'!L:L,'MB25'!Q:Q,"Incompleto")),"")="PENDIENTE","Incompleto",IF(B465&gt;0,_xlfn.XLOOKUP(B465,'Detalle reservas completas fesa'!K:K,'Detalle reservas completas fesa'!Q:Q,IF(AD465="SIN MATERIAL","Completo",IF(AD465="COMPLETO","Completo","Incompleto"))))))</f>
        <v>Incompleto</v>
      </c>
      <c r="AG465">
        <f>IF(B465&gt;0,_xlfn.XLOOKUP(B465,IW49BLTOTAL!A:A,IW49BLTOTAL!H:H),"")</f>
        <v>1</v>
      </c>
      <c r="AH465" t="str">
        <f>IF(IFERROR(_xlfn.XLOOKUP(B465,'Detalle custodia'!B:B,'Detalle custodia'!O:O),"")="custodia","Completo","")</f>
        <v/>
      </c>
    </row>
    <row r="466" spans="1:34" x14ac:dyDescent="0.35">
      <c r="A466" t="s">
        <v>202</v>
      </c>
      <c r="B466">
        <v>6612286</v>
      </c>
      <c r="C466" t="s">
        <v>129</v>
      </c>
      <c r="D466" t="s">
        <v>5961</v>
      </c>
      <c r="E466" t="s">
        <v>310</v>
      </c>
      <c r="F466" t="s">
        <v>259</v>
      </c>
      <c r="G466" t="s">
        <v>142</v>
      </c>
      <c r="H466" s="16">
        <v>45852</v>
      </c>
      <c r="I466" s="16">
        <v>45852</v>
      </c>
      <c r="J466" t="s">
        <v>5407</v>
      </c>
      <c r="K466">
        <v>1213130</v>
      </c>
      <c r="L466" t="s">
        <v>396</v>
      </c>
      <c r="O466">
        <v>10014615</v>
      </c>
      <c r="P466" t="s">
        <v>202</v>
      </c>
      <c r="Q466">
        <v>0</v>
      </c>
      <c r="R466" t="s">
        <v>3891</v>
      </c>
      <c r="S466" t="s">
        <v>343</v>
      </c>
      <c r="T466">
        <v>11604270</v>
      </c>
      <c r="U466" s="16">
        <v>45818</v>
      </c>
      <c r="V466" s="16">
        <v>45852</v>
      </c>
      <c r="W466" s="16">
        <v>45853</v>
      </c>
      <c r="X466">
        <v>0</v>
      </c>
      <c r="Y466">
        <v>1290900</v>
      </c>
      <c r="Z466" t="s">
        <v>1568</v>
      </c>
      <c r="AA466" t="s">
        <v>245</v>
      </c>
      <c r="AB466" t="s">
        <v>121</v>
      </c>
      <c r="AC466" t="s">
        <v>255</v>
      </c>
      <c r="AD466" t="s">
        <v>141</v>
      </c>
      <c r="AE466" t="str">
        <f>IF(B466&gt;0,IF(B466&gt;0,(IF(B466&lt;&gt;'PLAN SEMANAL'!$A$2,BLTOTAL!AA466,""))),"")</f>
        <v>ACARREO</v>
      </c>
      <c r="AF466" t="str">
        <f>IF(AH466="Completo","Completo",IF(IF(B466&gt;0,_xlfn.XLOOKUP(B466,'Detalle reservas completas fesa'!K:K,'Detalle reservas completas fesa'!Q:Q,_xlfn.XLOOKUP(B466,'MB25'!L:L,'MB25'!Q:Q,"Incompleto")),"")="PENDIENTE","Incompleto",IF(B466&gt;0,_xlfn.XLOOKUP(B466,'Detalle reservas completas fesa'!K:K,'Detalle reservas completas fesa'!Q:Q,IF(AD466="SIN MATERIAL","Completo",IF(AD466="COMPLETO","Completo","Incompleto"))))))</f>
        <v>Completo</v>
      </c>
      <c r="AG466">
        <f>IF(B466&gt;0,_xlfn.XLOOKUP(B466,IW49BLTOTAL!A:A,IW49BLTOTAL!H:H),"")</f>
        <v>2</v>
      </c>
      <c r="AH466" t="str">
        <f>IF(IFERROR(_xlfn.XLOOKUP(B466,'Detalle custodia'!B:B,'Detalle custodia'!O:O),"")="custodia","Completo","")</f>
        <v/>
      </c>
    </row>
    <row r="467" spans="1:34" x14ac:dyDescent="0.35">
      <c r="A467" t="s">
        <v>413</v>
      </c>
      <c r="B467">
        <v>6612196</v>
      </c>
      <c r="C467" t="s">
        <v>129</v>
      </c>
      <c r="D467" t="s">
        <v>5962</v>
      </c>
      <c r="E467" t="s">
        <v>310</v>
      </c>
      <c r="F467" t="s">
        <v>133</v>
      </c>
      <c r="G467" t="s">
        <v>132</v>
      </c>
      <c r="H467" s="16">
        <v>45839</v>
      </c>
      <c r="I467" s="16">
        <v>45869</v>
      </c>
      <c r="J467" t="s">
        <v>3476</v>
      </c>
      <c r="K467">
        <v>1213130</v>
      </c>
      <c r="L467" t="s">
        <v>414</v>
      </c>
      <c r="O467">
        <v>10014620</v>
      </c>
      <c r="P467" t="s">
        <v>413</v>
      </c>
      <c r="Q467">
        <v>0</v>
      </c>
      <c r="R467" t="s">
        <v>3891</v>
      </c>
      <c r="S467" t="s">
        <v>3901</v>
      </c>
      <c r="T467">
        <v>11598998</v>
      </c>
      <c r="U467" s="16">
        <v>45817</v>
      </c>
      <c r="V467" s="16">
        <v>45839</v>
      </c>
      <c r="W467" s="16">
        <v>45835</v>
      </c>
      <c r="X467">
        <v>0</v>
      </c>
      <c r="Y467">
        <v>1290900</v>
      </c>
      <c r="Z467" t="s">
        <v>1568</v>
      </c>
      <c r="AA467" t="s">
        <v>245</v>
      </c>
      <c r="AB467" t="s">
        <v>121</v>
      </c>
      <c r="AC467" t="s">
        <v>255</v>
      </c>
      <c r="AD467" t="s">
        <v>122</v>
      </c>
      <c r="AE467" t="str">
        <f>IF(B467&gt;0,IF(B467&gt;0,(IF(B467&lt;&gt;'PLAN SEMANAL'!$A$2,BLTOTAL!AA467,""))),"")</f>
        <v>ACARREO</v>
      </c>
      <c r="AF467" t="str">
        <f>IF(AH467="Completo","Completo",IF(IF(B467&gt;0,_xlfn.XLOOKUP(B467,'Detalle reservas completas fesa'!K:K,'Detalle reservas completas fesa'!Q:Q,_xlfn.XLOOKUP(B467,'MB25'!L:L,'MB25'!Q:Q,"Incompleto")),"")="PENDIENTE","Incompleto",IF(B467&gt;0,_xlfn.XLOOKUP(B467,'Detalle reservas completas fesa'!K:K,'Detalle reservas completas fesa'!Q:Q,IF(AD467="SIN MATERIAL","Completo",IF(AD467="COMPLETO","Completo","Incompleto"))))))</f>
        <v>Completo</v>
      </c>
      <c r="AG467">
        <f>IF(B467&gt;0,_xlfn.XLOOKUP(B467,IW49BLTOTAL!A:A,IW49BLTOTAL!H:H),"")</f>
        <v>8</v>
      </c>
      <c r="AH467" t="str">
        <f>IF(IFERROR(_xlfn.XLOOKUP(B467,'Detalle custodia'!B:B,'Detalle custodia'!O:O),"")="custodia","Completo","")</f>
        <v/>
      </c>
    </row>
    <row r="468" spans="1:34" x14ac:dyDescent="0.35">
      <c r="A468" t="s">
        <v>206</v>
      </c>
      <c r="B468">
        <v>6612195</v>
      </c>
      <c r="C468" t="s">
        <v>129</v>
      </c>
      <c r="D468" t="s">
        <v>5963</v>
      </c>
      <c r="E468" t="s">
        <v>310</v>
      </c>
      <c r="F468" t="s">
        <v>133</v>
      </c>
      <c r="G468" t="s">
        <v>147</v>
      </c>
      <c r="H468" s="16">
        <v>45870</v>
      </c>
      <c r="I468" s="16">
        <v>45870</v>
      </c>
      <c r="J468" t="s">
        <v>856</v>
      </c>
      <c r="K468">
        <v>1213130</v>
      </c>
      <c r="L468" t="s">
        <v>339</v>
      </c>
      <c r="O468">
        <v>10014614</v>
      </c>
      <c r="P468" t="s">
        <v>206</v>
      </c>
      <c r="Q468">
        <v>0</v>
      </c>
      <c r="R468" t="s">
        <v>3891</v>
      </c>
      <c r="S468" t="s">
        <v>343</v>
      </c>
      <c r="T468">
        <v>11593219</v>
      </c>
      <c r="U468" s="16">
        <v>45817</v>
      </c>
      <c r="V468" s="16">
        <v>45870</v>
      </c>
      <c r="W468" s="16">
        <v>45850</v>
      </c>
      <c r="X468">
        <v>0</v>
      </c>
      <c r="Y468">
        <v>1290900</v>
      </c>
      <c r="Z468" t="s">
        <v>1568</v>
      </c>
      <c r="AA468" t="s">
        <v>245</v>
      </c>
      <c r="AB468" t="s">
        <v>121</v>
      </c>
      <c r="AC468" t="s">
        <v>255</v>
      </c>
      <c r="AD468" t="s">
        <v>141</v>
      </c>
      <c r="AE468" t="str">
        <f>IF(B468&gt;0,IF(B468&gt;0,(IF(B468&lt;&gt;'PLAN SEMANAL'!$A$2,BLTOTAL!AA468,""))),"")</f>
        <v>ACARREO</v>
      </c>
      <c r="AF468" t="str">
        <f>IF(AH468="Completo","Completo",IF(IF(B468&gt;0,_xlfn.XLOOKUP(B468,'Detalle reservas completas fesa'!K:K,'Detalle reservas completas fesa'!Q:Q,_xlfn.XLOOKUP(B468,'MB25'!L:L,'MB25'!Q:Q,"Incompleto")),"")="PENDIENTE","Incompleto",IF(B468&gt;0,_xlfn.XLOOKUP(B468,'Detalle reservas completas fesa'!K:K,'Detalle reservas completas fesa'!Q:Q,IF(AD468="SIN MATERIAL","Completo",IF(AD468="COMPLETO","Completo","Incompleto"))))))</f>
        <v>Incompleto</v>
      </c>
      <c r="AG468">
        <f>IF(B468&gt;0,_xlfn.XLOOKUP(B468,IW49BLTOTAL!A:A,IW49BLTOTAL!H:H),"")</f>
        <v>2</v>
      </c>
      <c r="AH468" t="str">
        <f>IF(IFERROR(_xlfn.XLOOKUP(B468,'Detalle custodia'!B:B,'Detalle custodia'!O:O),"")="custodia","Completo","")</f>
        <v/>
      </c>
    </row>
    <row r="469" spans="1:34" x14ac:dyDescent="0.35">
      <c r="A469" t="s">
        <v>206</v>
      </c>
      <c r="B469">
        <v>6612194</v>
      </c>
      <c r="C469" t="s">
        <v>129</v>
      </c>
      <c r="D469" t="s">
        <v>5964</v>
      </c>
      <c r="E469" t="s">
        <v>310</v>
      </c>
      <c r="F469" t="s">
        <v>133</v>
      </c>
      <c r="G469" t="s">
        <v>147</v>
      </c>
      <c r="H469" s="16">
        <v>45859</v>
      </c>
      <c r="I469" s="16">
        <v>45865</v>
      </c>
      <c r="J469" t="s">
        <v>5408</v>
      </c>
      <c r="K469">
        <v>1213130</v>
      </c>
      <c r="L469" t="s">
        <v>339</v>
      </c>
      <c r="O469">
        <v>10014614</v>
      </c>
      <c r="P469" t="s">
        <v>206</v>
      </c>
      <c r="Q469">
        <v>0</v>
      </c>
      <c r="R469" t="s">
        <v>3891</v>
      </c>
      <c r="S469" t="s">
        <v>343</v>
      </c>
      <c r="T469">
        <v>11593266</v>
      </c>
      <c r="U469" s="16">
        <v>45817</v>
      </c>
      <c r="V469" s="16">
        <v>45859</v>
      </c>
      <c r="W469" s="16">
        <v>45850</v>
      </c>
      <c r="X469">
        <v>0</v>
      </c>
      <c r="Y469">
        <v>1290900</v>
      </c>
      <c r="Z469" t="s">
        <v>1568</v>
      </c>
      <c r="AA469" t="s">
        <v>245</v>
      </c>
      <c r="AB469" t="s">
        <v>121</v>
      </c>
      <c r="AC469" t="s">
        <v>255</v>
      </c>
      <c r="AD469" t="s">
        <v>141</v>
      </c>
      <c r="AE469" t="str">
        <f>IF(B469&gt;0,IF(B469&gt;0,(IF(B469&lt;&gt;'PLAN SEMANAL'!$A$2,BLTOTAL!AA469,""))),"")</f>
        <v>ACARREO</v>
      </c>
      <c r="AF469" t="str">
        <f>IF(AH469="Completo","Completo",IF(IF(B469&gt;0,_xlfn.XLOOKUP(B469,'Detalle reservas completas fesa'!K:K,'Detalle reservas completas fesa'!Q:Q,_xlfn.XLOOKUP(B469,'MB25'!L:L,'MB25'!Q:Q,"Incompleto")),"")="PENDIENTE","Incompleto",IF(B469&gt;0,_xlfn.XLOOKUP(B469,'Detalle reservas completas fesa'!K:K,'Detalle reservas completas fesa'!Q:Q,IF(AD469="SIN MATERIAL","Completo",IF(AD469="COMPLETO","Completo","Incompleto"))))))</f>
        <v>Incompleto</v>
      </c>
      <c r="AG469">
        <f>IF(B469&gt;0,_xlfn.XLOOKUP(B469,IW49BLTOTAL!A:A,IW49BLTOTAL!H:H),"")</f>
        <v>4</v>
      </c>
      <c r="AH469" t="str">
        <f>IF(IFERROR(_xlfn.XLOOKUP(B469,'Detalle custodia'!B:B,'Detalle custodia'!O:O),"")="custodia","Completo","")</f>
        <v/>
      </c>
    </row>
    <row r="470" spans="1:34" x14ac:dyDescent="0.35">
      <c r="A470" t="s">
        <v>206</v>
      </c>
      <c r="B470">
        <v>6612193</v>
      </c>
      <c r="C470" t="s">
        <v>129</v>
      </c>
      <c r="D470" t="s">
        <v>5965</v>
      </c>
      <c r="E470" t="s">
        <v>310</v>
      </c>
      <c r="F470" t="s">
        <v>133</v>
      </c>
      <c r="G470" t="s">
        <v>147</v>
      </c>
      <c r="H470" s="16">
        <v>45870</v>
      </c>
      <c r="I470" s="16">
        <v>45870</v>
      </c>
      <c r="J470" t="s">
        <v>856</v>
      </c>
      <c r="K470">
        <v>1213130</v>
      </c>
      <c r="L470" t="s">
        <v>339</v>
      </c>
      <c r="O470">
        <v>10014614</v>
      </c>
      <c r="P470" t="s">
        <v>206</v>
      </c>
      <c r="Q470">
        <v>0</v>
      </c>
      <c r="R470" t="s">
        <v>3891</v>
      </c>
      <c r="S470" t="s">
        <v>343</v>
      </c>
      <c r="T470">
        <v>11593273</v>
      </c>
      <c r="U470" s="16">
        <v>45817</v>
      </c>
      <c r="V470" s="16">
        <v>45870</v>
      </c>
      <c r="W470" s="16">
        <v>45850</v>
      </c>
      <c r="X470">
        <v>0</v>
      </c>
      <c r="Y470">
        <v>1290900</v>
      </c>
      <c r="Z470" t="s">
        <v>1568</v>
      </c>
      <c r="AA470" t="s">
        <v>245</v>
      </c>
      <c r="AB470" t="s">
        <v>121</v>
      </c>
      <c r="AC470" t="s">
        <v>255</v>
      </c>
      <c r="AD470" t="s">
        <v>141</v>
      </c>
      <c r="AE470" t="str">
        <f>IF(B470&gt;0,IF(B470&gt;0,(IF(B470&lt;&gt;'PLAN SEMANAL'!$A$2,BLTOTAL!AA470,""))),"")</f>
        <v>ACARREO</v>
      </c>
      <c r="AF470" t="str">
        <f>IF(AH470="Completo","Completo",IF(IF(B470&gt;0,_xlfn.XLOOKUP(B470,'Detalle reservas completas fesa'!K:K,'Detalle reservas completas fesa'!Q:Q,_xlfn.XLOOKUP(B470,'MB25'!L:L,'MB25'!Q:Q,"Incompleto")),"")="PENDIENTE","Incompleto",IF(B470&gt;0,_xlfn.XLOOKUP(B470,'Detalle reservas completas fesa'!K:K,'Detalle reservas completas fesa'!Q:Q,IF(AD470="SIN MATERIAL","Completo",IF(AD470="COMPLETO","Completo","Incompleto"))))))</f>
        <v>Incompleto</v>
      </c>
      <c r="AG470">
        <f>IF(B470&gt;0,_xlfn.XLOOKUP(B470,IW49BLTOTAL!A:A,IW49BLTOTAL!H:H),"")</f>
        <v>1</v>
      </c>
      <c r="AH470" t="str">
        <f>IF(IFERROR(_xlfn.XLOOKUP(B470,'Detalle custodia'!B:B,'Detalle custodia'!O:O),"")="custodia","Completo","")</f>
        <v/>
      </c>
    </row>
    <row r="471" spans="1:34" x14ac:dyDescent="0.35">
      <c r="A471" t="s">
        <v>206</v>
      </c>
      <c r="B471">
        <v>6612192</v>
      </c>
      <c r="C471" t="s">
        <v>129</v>
      </c>
      <c r="D471" t="s">
        <v>5966</v>
      </c>
      <c r="E471" t="s">
        <v>310</v>
      </c>
      <c r="F471" t="s">
        <v>133</v>
      </c>
      <c r="G471" t="s">
        <v>226</v>
      </c>
      <c r="H471" s="16">
        <v>45859</v>
      </c>
      <c r="I471" s="16">
        <v>45865</v>
      </c>
      <c r="J471" t="s">
        <v>5408</v>
      </c>
      <c r="K471">
        <v>1213130</v>
      </c>
      <c r="L471" t="s">
        <v>339</v>
      </c>
      <c r="O471">
        <v>10014614</v>
      </c>
      <c r="P471" t="s">
        <v>206</v>
      </c>
      <c r="Q471">
        <v>0</v>
      </c>
      <c r="R471" t="s">
        <v>3891</v>
      </c>
      <c r="S471" t="s">
        <v>343</v>
      </c>
      <c r="T471">
        <v>11593283</v>
      </c>
      <c r="U471" s="16">
        <v>45817</v>
      </c>
      <c r="V471" s="16">
        <v>45859</v>
      </c>
      <c r="W471" s="16">
        <v>45850</v>
      </c>
      <c r="X471">
        <v>0</v>
      </c>
      <c r="Y471">
        <v>1290900</v>
      </c>
      <c r="Z471" t="s">
        <v>1568</v>
      </c>
      <c r="AA471" t="s">
        <v>245</v>
      </c>
      <c r="AB471" t="s">
        <v>121</v>
      </c>
      <c r="AC471" t="s">
        <v>255</v>
      </c>
      <c r="AD471" t="s">
        <v>189</v>
      </c>
      <c r="AE471" t="str">
        <f>IF(B471&gt;0,IF(B471&gt;0,(IF(B471&lt;&gt;'PLAN SEMANAL'!$A$2,BLTOTAL!AA471,""))),"")</f>
        <v>ACARREO</v>
      </c>
      <c r="AF471" t="str">
        <f>IF(AH471="Completo","Completo",IF(IF(B471&gt;0,_xlfn.XLOOKUP(B471,'Detalle reservas completas fesa'!K:K,'Detalle reservas completas fesa'!Q:Q,_xlfn.XLOOKUP(B471,'MB25'!L:L,'MB25'!Q:Q,"Incompleto")),"")="PENDIENTE","Incompleto",IF(B471&gt;0,_xlfn.XLOOKUP(B471,'Detalle reservas completas fesa'!K:K,'Detalle reservas completas fesa'!Q:Q,IF(AD471="SIN MATERIAL","Completo",IF(AD471="COMPLETO","Completo","Incompleto"))))))</f>
        <v>Completo</v>
      </c>
      <c r="AG471">
        <f>IF(B471&gt;0,_xlfn.XLOOKUP(B471,IW49BLTOTAL!A:A,IW49BLTOTAL!H:H),"")</f>
        <v>2</v>
      </c>
      <c r="AH471" t="str">
        <f>IF(IFERROR(_xlfn.XLOOKUP(B471,'Detalle custodia'!B:B,'Detalle custodia'!O:O),"")="custodia","Completo","")</f>
        <v/>
      </c>
    </row>
    <row r="472" spans="1:34" x14ac:dyDescent="0.35">
      <c r="A472" t="s">
        <v>243</v>
      </c>
      <c r="B472">
        <v>6612191</v>
      </c>
      <c r="C472" t="s">
        <v>129</v>
      </c>
      <c r="D472" t="s">
        <v>5967</v>
      </c>
      <c r="E472" t="s">
        <v>310</v>
      </c>
      <c r="F472" t="s">
        <v>125</v>
      </c>
      <c r="G472" t="s">
        <v>423</v>
      </c>
      <c r="H472" s="16">
        <v>45839</v>
      </c>
      <c r="I472" s="16">
        <v>45869</v>
      </c>
      <c r="J472" t="s">
        <v>3476</v>
      </c>
      <c r="K472">
        <v>1213130</v>
      </c>
      <c r="L472" t="s">
        <v>384</v>
      </c>
      <c r="O472">
        <v>10014627</v>
      </c>
      <c r="P472" t="s">
        <v>243</v>
      </c>
      <c r="Q472">
        <v>4692.8500000000004</v>
      </c>
      <c r="R472" t="s">
        <v>3891</v>
      </c>
      <c r="S472" t="s">
        <v>3891</v>
      </c>
      <c r="T472">
        <v>11558771</v>
      </c>
      <c r="U472" s="16">
        <v>45817</v>
      </c>
      <c r="V472" s="16">
        <v>45839</v>
      </c>
      <c r="W472" s="16">
        <v>45847</v>
      </c>
      <c r="X472">
        <v>4692.8500000000004</v>
      </c>
      <c r="Y472">
        <v>1290900</v>
      </c>
      <c r="Z472" t="s">
        <v>1568</v>
      </c>
      <c r="AA472" t="s">
        <v>245</v>
      </c>
      <c r="AB472" t="s">
        <v>121</v>
      </c>
      <c r="AC472" t="s">
        <v>255</v>
      </c>
      <c r="AD472" t="s">
        <v>141</v>
      </c>
      <c r="AE472" t="str">
        <f>IF(B472&gt;0,IF(B472&gt;0,(IF(B472&lt;&gt;'PLAN SEMANAL'!$A$2,BLTOTAL!AA472,""))),"")</f>
        <v>ACARREO</v>
      </c>
      <c r="AF472" t="str">
        <f>IF(AH472="Completo","Completo",IF(IF(B472&gt;0,_xlfn.XLOOKUP(B472,'Detalle reservas completas fesa'!K:K,'Detalle reservas completas fesa'!Q:Q,_xlfn.XLOOKUP(B472,'MB25'!L:L,'MB25'!Q:Q,"Incompleto")),"")="PENDIENTE","Incompleto",IF(B472&gt;0,_xlfn.XLOOKUP(B472,'Detalle reservas completas fesa'!K:K,'Detalle reservas completas fesa'!Q:Q,IF(AD472="SIN MATERIAL","Completo",IF(AD472="COMPLETO","Completo","Incompleto"))))))</f>
        <v>Incompleto</v>
      </c>
      <c r="AG472">
        <f>IF(B472&gt;0,_xlfn.XLOOKUP(B472,IW49BLTOTAL!A:A,IW49BLTOTAL!H:H),"")</f>
        <v>210</v>
      </c>
      <c r="AH472" t="str">
        <f>IF(IFERROR(_xlfn.XLOOKUP(B472,'Detalle custodia'!B:B,'Detalle custodia'!O:O),"")="custodia","Completo","")</f>
        <v/>
      </c>
    </row>
    <row r="473" spans="1:34" x14ac:dyDescent="0.35">
      <c r="A473" t="s">
        <v>400</v>
      </c>
      <c r="B473">
        <v>6612190</v>
      </c>
      <c r="C473" t="s">
        <v>129</v>
      </c>
      <c r="D473" t="s">
        <v>5968</v>
      </c>
      <c r="E473" t="s">
        <v>310</v>
      </c>
      <c r="F473" t="s">
        <v>259</v>
      </c>
      <c r="G473" t="s">
        <v>142</v>
      </c>
      <c r="H473" s="16">
        <v>45856</v>
      </c>
      <c r="I473" s="16">
        <v>45856</v>
      </c>
      <c r="J473" t="s">
        <v>5407</v>
      </c>
      <c r="K473">
        <v>1215155</v>
      </c>
      <c r="L473" t="s">
        <v>401</v>
      </c>
      <c r="O473">
        <v>10014646</v>
      </c>
      <c r="P473" t="s">
        <v>400</v>
      </c>
      <c r="Q473">
        <v>0</v>
      </c>
      <c r="R473" t="s">
        <v>3891</v>
      </c>
      <c r="S473" t="s">
        <v>343</v>
      </c>
      <c r="T473">
        <v>11595005</v>
      </c>
      <c r="U473" s="16">
        <v>45817</v>
      </c>
      <c r="V473" s="16">
        <v>45856</v>
      </c>
      <c r="W473" s="16">
        <v>45853</v>
      </c>
      <c r="X473">
        <v>0</v>
      </c>
      <c r="Y473">
        <v>1290900</v>
      </c>
      <c r="Z473" t="s">
        <v>1568</v>
      </c>
      <c r="AA473" t="s">
        <v>246</v>
      </c>
      <c r="AB473" t="s">
        <v>121</v>
      </c>
      <c r="AC473" t="s">
        <v>255</v>
      </c>
      <c r="AD473" t="s">
        <v>141</v>
      </c>
      <c r="AE473" t="str">
        <f>IF(B473&gt;0,IF(B473&gt;0,(IF(B473&lt;&gt;'PLAN SEMANAL'!$A$2,BLTOTAL!AA473,""))),"")</f>
        <v>AUXILIAR</v>
      </c>
      <c r="AF473" t="str">
        <f>IF(AH473="Completo","Completo",IF(IF(B473&gt;0,_xlfn.XLOOKUP(B473,'Detalle reservas completas fesa'!K:K,'Detalle reservas completas fesa'!Q:Q,_xlfn.XLOOKUP(B473,'MB25'!L:L,'MB25'!Q:Q,"Incompleto")),"")="PENDIENTE","Incompleto",IF(B473&gt;0,_xlfn.XLOOKUP(B473,'Detalle reservas completas fesa'!K:K,'Detalle reservas completas fesa'!Q:Q,IF(AD473="SIN MATERIAL","Completo",IF(AD473="COMPLETO","Completo","Incompleto"))))))</f>
        <v>Incompleto</v>
      </c>
      <c r="AG473">
        <f>IF(B473&gt;0,_xlfn.XLOOKUP(B473,IW49BLTOTAL!A:A,IW49BLTOTAL!H:H),"")</f>
        <v>4</v>
      </c>
      <c r="AH473" t="str">
        <f>IF(IFERROR(_xlfn.XLOOKUP(B473,'Detalle custodia'!B:B,'Detalle custodia'!O:O),"")="custodia","Completo","")</f>
        <v/>
      </c>
    </row>
    <row r="474" spans="1:34" x14ac:dyDescent="0.35">
      <c r="A474" t="s">
        <v>400</v>
      </c>
      <c r="B474">
        <v>6612189</v>
      </c>
      <c r="C474" t="s">
        <v>129</v>
      </c>
      <c r="D474" t="s">
        <v>5969</v>
      </c>
      <c r="E474" t="s">
        <v>310</v>
      </c>
      <c r="F474" t="s">
        <v>133</v>
      </c>
      <c r="G474" t="s">
        <v>226</v>
      </c>
      <c r="H474" s="16">
        <v>45859</v>
      </c>
      <c r="I474" s="16">
        <v>45865</v>
      </c>
      <c r="J474" t="s">
        <v>5408</v>
      </c>
      <c r="K474">
        <v>1215155</v>
      </c>
      <c r="L474" t="s">
        <v>401</v>
      </c>
      <c r="O474">
        <v>10014646</v>
      </c>
      <c r="P474" t="s">
        <v>400</v>
      </c>
      <c r="Q474">
        <v>0</v>
      </c>
      <c r="R474" t="s">
        <v>3891</v>
      </c>
      <c r="S474" t="s">
        <v>343</v>
      </c>
      <c r="T474">
        <v>11595001</v>
      </c>
      <c r="U474" s="16">
        <v>45817</v>
      </c>
      <c r="V474" s="16">
        <v>45859</v>
      </c>
      <c r="W474" s="16">
        <v>45850</v>
      </c>
      <c r="X474">
        <v>0</v>
      </c>
      <c r="Y474">
        <v>1290900</v>
      </c>
      <c r="Z474" t="s">
        <v>1568</v>
      </c>
      <c r="AA474" t="s">
        <v>246</v>
      </c>
      <c r="AB474" t="s">
        <v>121</v>
      </c>
      <c r="AC474" t="s">
        <v>255</v>
      </c>
      <c r="AD474" t="s">
        <v>189</v>
      </c>
      <c r="AE474" t="str">
        <f>IF(B474&gt;0,IF(B474&gt;0,(IF(B474&lt;&gt;'PLAN SEMANAL'!$A$2,BLTOTAL!AA474,""))),"")</f>
        <v>AUXILIAR</v>
      </c>
      <c r="AF474" t="str">
        <f>IF(AH474="Completo","Completo",IF(IF(B474&gt;0,_xlfn.XLOOKUP(B474,'Detalle reservas completas fesa'!K:K,'Detalle reservas completas fesa'!Q:Q,_xlfn.XLOOKUP(B474,'MB25'!L:L,'MB25'!Q:Q,"Incompleto")),"")="PENDIENTE","Incompleto",IF(B474&gt;0,_xlfn.XLOOKUP(B474,'Detalle reservas completas fesa'!K:K,'Detalle reservas completas fesa'!Q:Q,IF(AD474="SIN MATERIAL","Completo",IF(AD474="COMPLETO","Completo","Incompleto"))))))</f>
        <v>Completo</v>
      </c>
      <c r="AG474">
        <f>IF(B474&gt;0,_xlfn.XLOOKUP(B474,IW49BLTOTAL!A:A,IW49BLTOTAL!H:H),"")</f>
        <v>16</v>
      </c>
      <c r="AH474" t="str">
        <f>IF(IFERROR(_xlfn.XLOOKUP(B474,'Detalle custodia'!B:B,'Detalle custodia'!O:O),"")="custodia","Completo","")</f>
        <v/>
      </c>
    </row>
    <row r="475" spans="1:34" x14ac:dyDescent="0.35">
      <c r="A475" t="s">
        <v>216</v>
      </c>
      <c r="B475">
        <v>6612188</v>
      </c>
      <c r="C475" t="s">
        <v>129</v>
      </c>
      <c r="D475" t="s">
        <v>5537</v>
      </c>
      <c r="E475" t="s">
        <v>310</v>
      </c>
      <c r="F475" t="s">
        <v>133</v>
      </c>
      <c r="G475" t="s">
        <v>147</v>
      </c>
      <c r="H475" s="16">
        <v>45870</v>
      </c>
      <c r="I475" s="16">
        <v>45870</v>
      </c>
      <c r="J475" t="s">
        <v>856</v>
      </c>
      <c r="K475">
        <v>1215154</v>
      </c>
      <c r="L475" t="s">
        <v>282</v>
      </c>
      <c r="O475">
        <v>10014642</v>
      </c>
      <c r="P475" t="s">
        <v>216</v>
      </c>
      <c r="Q475">
        <v>0</v>
      </c>
      <c r="R475" t="s">
        <v>3891</v>
      </c>
      <c r="S475" t="s">
        <v>343</v>
      </c>
      <c r="T475">
        <v>11601637</v>
      </c>
      <c r="U475" s="16">
        <v>45817</v>
      </c>
      <c r="V475" s="16">
        <v>45870</v>
      </c>
      <c r="W475" s="16">
        <v>45850</v>
      </c>
      <c r="X475">
        <v>0</v>
      </c>
      <c r="Y475">
        <v>1290900</v>
      </c>
      <c r="Z475" t="s">
        <v>1568</v>
      </c>
      <c r="AA475" t="s">
        <v>246</v>
      </c>
      <c r="AB475" t="s">
        <v>121</v>
      </c>
      <c r="AC475" t="s">
        <v>255</v>
      </c>
      <c r="AD475" t="s">
        <v>141</v>
      </c>
      <c r="AE475" t="str">
        <f>IF(B475&gt;0,IF(B475&gt;0,(IF(B475&lt;&gt;'PLAN SEMANAL'!$A$2,BLTOTAL!AA475,""))),"")</f>
        <v>AUXILIAR</v>
      </c>
      <c r="AF475" t="str">
        <f>IF(AH475="Completo","Completo",IF(IF(B475&gt;0,_xlfn.XLOOKUP(B475,'Detalle reservas completas fesa'!K:K,'Detalle reservas completas fesa'!Q:Q,_xlfn.XLOOKUP(B475,'MB25'!L:L,'MB25'!Q:Q,"Incompleto")),"")="PENDIENTE","Incompleto",IF(B475&gt;0,_xlfn.XLOOKUP(B475,'Detalle reservas completas fesa'!K:K,'Detalle reservas completas fesa'!Q:Q,IF(AD475="SIN MATERIAL","Completo",IF(AD475="COMPLETO","Completo","Incompleto"))))))</f>
        <v>Incompleto</v>
      </c>
      <c r="AG475">
        <f>IF(B475&gt;0,_xlfn.XLOOKUP(B475,IW49BLTOTAL!A:A,IW49BLTOTAL!H:H),"")</f>
        <v>6</v>
      </c>
      <c r="AH475" t="str">
        <f>IF(IFERROR(_xlfn.XLOOKUP(B475,'Detalle custodia'!B:B,'Detalle custodia'!O:O),"")="custodia","Completo","")</f>
        <v/>
      </c>
    </row>
    <row r="476" spans="1:34" x14ac:dyDescent="0.35">
      <c r="A476" t="s">
        <v>244</v>
      </c>
      <c r="B476">
        <v>6612185</v>
      </c>
      <c r="C476" t="s">
        <v>129</v>
      </c>
      <c r="D476" t="s">
        <v>5970</v>
      </c>
      <c r="E476" t="s">
        <v>310</v>
      </c>
      <c r="F476" t="s">
        <v>133</v>
      </c>
      <c r="G476" t="s">
        <v>226</v>
      </c>
      <c r="H476" s="16">
        <v>45839</v>
      </c>
      <c r="I476" s="16">
        <v>45869</v>
      </c>
      <c r="J476" t="s">
        <v>3476</v>
      </c>
      <c r="K476">
        <v>1215155</v>
      </c>
      <c r="L476" t="s">
        <v>344</v>
      </c>
      <c r="O476">
        <v>10017710</v>
      </c>
      <c r="P476" t="s">
        <v>244</v>
      </c>
      <c r="Q476">
        <v>0</v>
      </c>
      <c r="R476" t="s">
        <v>3891</v>
      </c>
      <c r="S476" t="s">
        <v>3901</v>
      </c>
      <c r="T476">
        <v>11595580</v>
      </c>
      <c r="U476" s="16">
        <v>45817</v>
      </c>
      <c r="V476" s="16">
        <v>45839</v>
      </c>
      <c r="W476" s="16">
        <v>45835</v>
      </c>
      <c r="X476">
        <v>0</v>
      </c>
      <c r="Y476">
        <v>1290900</v>
      </c>
      <c r="Z476" t="s">
        <v>1568</v>
      </c>
      <c r="AA476" t="s">
        <v>246</v>
      </c>
      <c r="AB476" t="s">
        <v>121</v>
      </c>
      <c r="AC476" t="s">
        <v>255</v>
      </c>
      <c r="AD476" t="s">
        <v>189</v>
      </c>
      <c r="AE476" t="str">
        <f>IF(B476&gt;0,IF(B476&gt;0,(IF(B476&lt;&gt;'PLAN SEMANAL'!$A$2,BLTOTAL!AA476,""))),"")</f>
        <v>AUXILIAR</v>
      </c>
      <c r="AF476" t="str">
        <f>IF(AH476="Completo","Completo",IF(IF(B476&gt;0,_xlfn.XLOOKUP(B476,'Detalle reservas completas fesa'!K:K,'Detalle reservas completas fesa'!Q:Q,_xlfn.XLOOKUP(B476,'MB25'!L:L,'MB25'!Q:Q,"Incompleto")),"")="PENDIENTE","Incompleto",IF(B476&gt;0,_xlfn.XLOOKUP(B476,'Detalle reservas completas fesa'!K:K,'Detalle reservas completas fesa'!Q:Q,IF(AD476="SIN MATERIAL","Completo",IF(AD476="COMPLETO","Completo","Incompleto"))))))</f>
        <v>Completo</v>
      </c>
      <c r="AG476">
        <f>IF(B476&gt;0,_xlfn.XLOOKUP(B476,IW49BLTOTAL!A:A,IW49BLTOTAL!H:H),"")</f>
        <v>6</v>
      </c>
      <c r="AH476" t="str">
        <f>IF(IFERROR(_xlfn.XLOOKUP(B476,'Detalle custodia'!B:B,'Detalle custodia'!O:O),"")="custodia","Completo","")</f>
        <v/>
      </c>
    </row>
    <row r="477" spans="1:34" x14ac:dyDescent="0.35">
      <c r="A477" t="s">
        <v>400</v>
      </c>
      <c r="B477">
        <v>6612178</v>
      </c>
      <c r="C477" t="s">
        <v>129</v>
      </c>
      <c r="D477" t="s">
        <v>5971</v>
      </c>
      <c r="E477" t="s">
        <v>310</v>
      </c>
      <c r="F477" t="s">
        <v>133</v>
      </c>
      <c r="G477" t="s">
        <v>132</v>
      </c>
      <c r="H477" s="16">
        <v>45870</v>
      </c>
      <c r="I477" s="16">
        <v>45870</v>
      </c>
      <c r="J477" t="s">
        <v>856</v>
      </c>
      <c r="K477">
        <v>1215155</v>
      </c>
      <c r="L477" t="s">
        <v>401</v>
      </c>
      <c r="O477">
        <v>10014646</v>
      </c>
      <c r="P477" t="s">
        <v>400</v>
      </c>
      <c r="Q477">
        <v>0</v>
      </c>
      <c r="R477" t="s">
        <v>3891</v>
      </c>
      <c r="S477" t="s">
        <v>343</v>
      </c>
      <c r="T477">
        <v>11601440</v>
      </c>
      <c r="U477" s="16">
        <v>45817</v>
      </c>
      <c r="V477" s="16">
        <v>45870</v>
      </c>
      <c r="W477" s="16">
        <v>45850</v>
      </c>
      <c r="X477">
        <v>0</v>
      </c>
      <c r="Y477">
        <v>1290900</v>
      </c>
      <c r="Z477" t="s">
        <v>1568</v>
      </c>
      <c r="AA477" t="s">
        <v>246</v>
      </c>
      <c r="AB477" t="s">
        <v>121</v>
      </c>
      <c r="AC477" t="s">
        <v>255</v>
      </c>
      <c r="AD477" t="s">
        <v>141</v>
      </c>
      <c r="AE477" t="str">
        <f>IF(B477&gt;0,IF(B477&gt;0,(IF(B477&lt;&gt;'PLAN SEMANAL'!$A$2,BLTOTAL!AA477,""))),"")</f>
        <v>AUXILIAR</v>
      </c>
      <c r="AF477" t="str">
        <f>IF(AH477="Completo","Completo",IF(IF(B477&gt;0,_xlfn.XLOOKUP(B477,'Detalle reservas completas fesa'!K:K,'Detalle reservas completas fesa'!Q:Q,_xlfn.XLOOKUP(B477,'MB25'!L:L,'MB25'!Q:Q,"Incompleto")),"")="PENDIENTE","Incompleto",IF(B477&gt;0,_xlfn.XLOOKUP(B477,'Detalle reservas completas fesa'!K:K,'Detalle reservas completas fesa'!Q:Q,IF(AD477="SIN MATERIAL","Completo",IF(AD477="COMPLETO","Completo","Incompleto"))))))</f>
        <v>Incompleto</v>
      </c>
      <c r="AG477">
        <f>IF(B477&gt;0,_xlfn.XLOOKUP(B477,IW49BLTOTAL!A:A,IW49BLTOTAL!H:H),"")</f>
        <v>2</v>
      </c>
      <c r="AH477" t="str">
        <f>IF(IFERROR(_xlfn.XLOOKUP(B477,'Detalle custodia'!B:B,'Detalle custodia'!O:O),"")="custodia","Completo","")</f>
        <v/>
      </c>
    </row>
    <row r="478" spans="1:34" x14ac:dyDescent="0.35">
      <c r="A478" t="s">
        <v>209</v>
      </c>
      <c r="B478">
        <v>6612177</v>
      </c>
      <c r="C478" t="s">
        <v>129</v>
      </c>
      <c r="D478" t="s">
        <v>5972</v>
      </c>
      <c r="E478" t="s">
        <v>310</v>
      </c>
      <c r="F478" t="s">
        <v>133</v>
      </c>
      <c r="G478" t="s">
        <v>132</v>
      </c>
      <c r="H478" s="16">
        <v>45839</v>
      </c>
      <c r="I478" s="16">
        <v>45869</v>
      </c>
      <c r="J478" t="s">
        <v>856</v>
      </c>
      <c r="K478">
        <v>1215152</v>
      </c>
      <c r="L478" t="s">
        <v>280</v>
      </c>
      <c r="O478">
        <v>10014630</v>
      </c>
      <c r="P478" t="s">
        <v>209</v>
      </c>
      <c r="Q478">
        <v>0</v>
      </c>
      <c r="R478" t="s">
        <v>3891</v>
      </c>
      <c r="S478" t="s">
        <v>342</v>
      </c>
      <c r="T478">
        <v>11601603</v>
      </c>
      <c r="U478" s="16">
        <v>45817</v>
      </c>
      <c r="V478" s="16">
        <v>45839</v>
      </c>
      <c r="W478" s="16">
        <v>45819</v>
      </c>
      <c r="X478">
        <v>0</v>
      </c>
      <c r="Y478">
        <v>1290900</v>
      </c>
      <c r="Z478" t="s">
        <v>1568</v>
      </c>
      <c r="AA478" t="s">
        <v>246</v>
      </c>
      <c r="AB478" t="s">
        <v>121</v>
      </c>
      <c r="AC478" t="s">
        <v>255</v>
      </c>
      <c r="AD478" t="s">
        <v>141</v>
      </c>
      <c r="AE478" t="str">
        <f>IF(B478&gt;0,IF(B478&gt;0,(IF(B478&lt;&gt;'PLAN SEMANAL'!$A$2,BLTOTAL!AA478,""))),"")</f>
        <v>AUXILIAR</v>
      </c>
      <c r="AF478" t="str">
        <f>IF(AH478="Completo","Completo",IF(IF(B478&gt;0,_xlfn.XLOOKUP(B478,'Detalle reservas completas fesa'!K:K,'Detalle reservas completas fesa'!Q:Q,_xlfn.XLOOKUP(B478,'MB25'!L:L,'MB25'!Q:Q,"Incompleto")),"")="PENDIENTE","Incompleto",IF(B478&gt;0,_xlfn.XLOOKUP(B478,'Detalle reservas completas fesa'!K:K,'Detalle reservas completas fesa'!Q:Q,IF(AD478="SIN MATERIAL","Completo",IF(AD478="COMPLETO","Completo","Incompleto"))))))</f>
        <v>Incompleto</v>
      </c>
      <c r="AG478">
        <f>IF(B478&gt;0,_xlfn.XLOOKUP(B478,IW49BLTOTAL!A:A,IW49BLTOTAL!H:H),"")</f>
        <v>3</v>
      </c>
      <c r="AH478" t="str">
        <f>IF(IFERROR(_xlfn.XLOOKUP(B478,'Detalle custodia'!B:B,'Detalle custodia'!O:O),"")="custodia","Completo","")</f>
        <v/>
      </c>
    </row>
    <row r="479" spans="1:34" x14ac:dyDescent="0.35">
      <c r="A479" t="s">
        <v>206</v>
      </c>
      <c r="B479">
        <v>6612174</v>
      </c>
      <c r="C479" t="s">
        <v>129</v>
      </c>
      <c r="D479" t="s">
        <v>5973</v>
      </c>
      <c r="E479" t="s">
        <v>310</v>
      </c>
      <c r="F479" t="s">
        <v>133</v>
      </c>
      <c r="G479" t="s">
        <v>147</v>
      </c>
      <c r="H479" s="16">
        <v>45859</v>
      </c>
      <c r="I479" s="16">
        <v>45865</v>
      </c>
      <c r="J479" t="s">
        <v>5408</v>
      </c>
      <c r="K479">
        <v>1213130</v>
      </c>
      <c r="L479" t="s">
        <v>339</v>
      </c>
      <c r="O479">
        <v>10014614</v>
      </c>
      <c r="P479" t="s">
        <v>206</v>
      </c>
      <c r="Q479">
        <v>0</v>
      </c>
      <c r="R479" t="s">
        <v>3891</v>
      </c>
      <c r="S479" t="s">
        <v>343</v>
      </c>
      <c r="T479">
        <v>11593262</v>
      </c>
      <c r="U479" s="16">
        <v>45817</v>
      </c>
      <c r="V479" s="16">
        <v>45859</v>
      </c>
      <c r="W479" s="16">
        <v>45850</v>
      </c>
      <c r="X479">
        <v>0</v>
      </c>
      <c r="Y479">
        <v>1290900</v>
      </c>
      <c r="Z479" t="s">
        <v>1568</v>
      </c>
      <c r="AA479" t="s">
        <v>245</v>
      </c>
      <c r="AB479" t="s">
        <v>121</v>
      </c>
      <c r="AC479" t="s">
        <v>255</v>
      </c>
      <c r="AD479" t="s">
        <v>141</v>
      </c>
      <c r="AE479" t="str">
        <f>IF(B479&gt;0,IF(B479&gt;0,(IF(B479&lt;&gt;'PLAN SEMANAL'!$A$2,BLTOTAL!AA479,""))),"")</f>
        <v>ACARREO</v>
      </c>
      <c r="AF479" t="str">
        <f>IF(AH479="Completo","Completo",IF(IF(B479&gt;0,_xlfn.XLOOKUP(B479,'Detalle reservas completas fesa'!K:K,'Detalle reservas completas fesa'!Q:Q,_xlfn.XLOOKUP(B479,'MB25'!L:L,'MB25'!Q:Q,"Incompleto")),"")="PENDIENTE","Incompleto",IF(B479&gt;0,_xlfn.XLOOKUP(B479,'Detalle reservas completas fesa'!K:K,'Detalle reservas completas fesa'!Q:Q,IF(AD479="SIN MATERIAL","Completo",IF(AD479="COMPLETO","Completo","Incompleto"))))))</f>
        <v>Incompleto</v>
      </c>
      <c r="AG479">
        <f>IF(B479&gt;0,_xlfn.XLOOKUP(B479,IW49BLTOTAL!A:A,IW49BLTOTAL!H:H),"")</f>
        <v>8</v>
      </c>
      <c r="AH479" t="str">
        <f>IF(IFERROR(_xlfn.XLOOKUP(B479,'Detalle custodia'!B:B,'Detalle custodia'!O:O),"")="custodia","Completo","")</f>
        <v/>
      </c>
    </row>
    <row r="480" spans="1:34" x14ac:dyDescent="0.35">
      <c r="A480" t="s">
        <v>217</v>
      </c>
      <c r="B480">
        <v>6612173</v>
      </c>
      <c r="C480" t="s">
        <v>129</v>
      </c>
      <c r="D480" t="s">
        <v>5974</v>
      </c>
      <c r="E480" t="s">
        <v>310</v>
      </c>
      <c r="F480" t="s">
        <v>133</v>
      </c>
      <c r="G480" t="s">
        <v>132</v>
      </c>
      <c r="H480" s="16">
        <v>45848</v>
      </c>
      <c r="I480" s="16">
        <v>45848</v>
      </c>
      <c r="J480" t="s">
        <v>856</v>
      </c>
      <c r="K480">
        <v>1213130</v>
      </c>
      <c r="L480" t="s">
        <v>320</v>
      </c>
      <c r="O480">
        <v>10014611</v>
      </c>
      <c r="P480" t="s">
        <v>217</v>
      </c>
      <c r="Q480">
        <v>0</v>
      </c>
      <c r="R480" t="s">
        <v>3891</v>
      </c>
      <c r="S480" t="s">
        <v>3901</v>
      </c>
      <c r="T480">
        <v>11593035</v>
      </c>
      <c r="U480" s="16">
        <v>45817</v>
      </c>
      <c r="V480" s="16">
        <v>45848</v>
      </c>
      <c r="W480" s="16">
        <v>45835</v>
      </c>
      <c r="X480">
        <v>0</v>
      </c>
      <c r="Y480">
        <v>1290900</v>
      </c>
      <c r="Z480" t="s">
        <v>1568</v>
      </c>
      <c r="AA480" t="s">
        <v>245</v>
      </c>
      <c r="AB480" t="s">
        <v>121</v>
      </c>
      <c r="AC480" t="s">
        <v>255</v>
      </c>
      <c r="AD480" t="s">
        <v>141</v>
      </c>
      <c r="AE480" t="str">
        <f>IF(B480&gt;0,IF(B480&gt;0,(IF(B480&lt;&gt;'PLAN SEMANAL'!$A$2,BLTOTAL!AA480,""))),"")</f>
        <v>ACARREO</v>
      </c>
      <c r="AF480" t="str">
        <f>IF(AH480="Completo","Completo",IF(IF(B480&gt;0,_xlfn.XLOOKUP(B480,'Detalle reservas completas fesa'!K:K,'Detalle reservas completas fesa'!Q:Q,_xlfn.XLOOKUP(B480,'MB25'!L:L,'MB25'!Q:Q,"Incompleto")),"")="PENDIENTE","Incompleto",IF(B480&gt;0,_xlfn.XLOOKUP(B480,'Detalle reservas completas fesa'!K:K,'Detalle reservas completas fesa'!Q:Q,IF(AD480="SIN MATERIAL","Completo",IF(AD480="COMPLETO","Completo","Incompleto"))))))</f>
        <v>Incompleto</v>
      </c>
      <c r="AG480">
        <f>IF(B480&gt;0,_xlfn.XLOOKUP(B480,IW49BLTOTAL!A:A,IW49BLTOTAL!H:H),"")</f>
        <v>1</v>
      </c>
      <c r="AH480" t="str">
        <f>IF(IFERROR(_xlfn.XLOOKUP(B480,'Detalle custodia'!B:B,'Detalle custodia'!O:O),"")="custodia","Completo","")</f>
        <v/>
      </c>
    </row>
    <row r="481" spans="1:34" x14ac:dyDescent="0.35">
      <c r="A481" t="s">
        <v>217</v>
      </c>
      <c r="B481">
        <v>6612172</v>
      </c>
      <c r="C481" t="s">
        <v>129</v>
      </c>
      <c r="D481" t="s">
        <v>5975</v>
      </c>
      <c r="E481" t="s">
        <v>310</v>
      </c>
      <c r="F481" t="s">
        <v>133</v>
      </c>
      <c r="G481" t="s">
        <v>226</v>
      </c>
      <c r="H481" s="16">
        <v>45839</v>
      </c>
      <c r="I481" s="16">
        <v>45869</v>
      </c>
      <c r="J481" t="s">
        <v>3476</v>
      </c>
      <c r="K481">
        <v>1213130</v>
      </c>
      <c r="L481" t="s">
        <v>320</v>
      </c>
      <c r="O481">
        <v>10014611</v>
      </c>
      <c r="P481" t="s">
        <v>217</v>
      </c>
      <c r="Q481">
        <v>0</v>
      </c>
      <c r="R481" t="s">
        <v>3891</v>
      </c>
      <c r="S481" t="s">
        <v>3901</v>
      </c>
      <c r="T481">
        <v>11593037</v>
      </c>
      <c r="U481" s="16">
        <v>45817</v>
      </c>
      <c r="V481" s="16">
        <v>45839</v>
      </c>
      <c r="W481" s="16">
        <v>45835</v>
      </c>
      <c r="X481">
        <v>0</v>
      </c>
      <c r="Y481">
        <v>1290900</v>
      </c>
      <c r="Z481" t="s">
        <v>1568</v>
      </c>
      <c r="AA481" t="s">
        <v>245</v>
      </c>
      <c r="AB481" t="s">
        <v>121</v>
      </c>
      <c r="AC481" t="s">
        <v>255</v>
      </c>
      <c r="AD481" t="s">
        <v>189</v>
      </c>
      <c r="AE481" t="str">
        <f>IF(B481&gt;0,IF(B481&gt;0,(IF(B481&lt;&gt;'PLAN SEMANAL'!$A$2,BLTOTAL!AA481,""))),"")</f>
        <v>ACARREO</v>
      </c>
      <c r="AF481" t="str">
        <f>IF(AH481="Completo","Completo",IF(IF(B481&gt;0,_xlfn.XLOOKUP(B481,'Detalle reservas completas fesa'!K:K,'Detalle reservas completas fesa'!Q:Q,_xlfn.XLOOKUP(B481,'MB25'!L:L,'MB25'!Q:Q,"Incompleto")),"")="PENDIENTE","Incompleto",IF(B481&gt;0,_xlfn.XLOOKUP(B481,'Detalle reservas completas fesa'!K:K,'Detalle reservas completas fesa'!Q:Q,IF(AD481="SIN MATERIAL","Completo",IF(AD481="COMPLETO","Completo","Incompleto"))))))</f>
        <v>Completo</v>
      </c>
      <c r="AG481">
        <f>IF(B481&gt;0,_xlfn.XLOOKUP(B481,IW49BLTOTAL!A:A,IW49BLTOTAL!H:H),"")</f>
        <v>6</v>
      </c>
      <c r="AH481" t="str">
        <f>IF(IFERROR(_xlfn.XLOOKUP(B481,'Detalle custodia'!B:B,'Detalle custodia'!O:O),"")="custodia","Completo","")</f>
        <v/>
      </c>
    </row>
    <row r="482" spans="1:34" x14ac:dyDescent="0.35">
      <c r="A482" t="s">
        <v>413</v>
      </c>
      <c r="B482">
        <v>6612171</v>
      </c>
      <c r="C482" t="s">
        <v>129</v>
      </c>
      <c r="D482" t="s">
        <v>5976</v>
      </c>
      <c r="E482" t="s">
        <v>310</v>
      </c>
      <c r="F482" t="s">
        <v>133</v>
      </c>
      <c r="G482" t="s">
        <v>132</v>
      </c>
      <c r="H482" s="16">
        <v>45838</v>
      </c>
      <c r="I482" s="16">
        <v>45838</v>
      </c>
      <c r="J482" t="s">
        <v>856</v>
      </c>
      <c r="K482">
        <v>1213130</v>
      </c>
      <c r="L482" t="s">
        <v>414</v>
      </c>
      <c r="O482">
        <v>10014620</v>
      </c>
      <c r="P482" t="s">
        <v>413</v>
      </c>
      <c r="Q482">
        <v>0</v>
      </c>
      <c r="R482" t="s">
        <v>3891</v>
      </c>
      <c r="S482" t="s">
        <v>342</v>
      </c>
      <c r="T482">
        <v>11597783</v>
      </c>
      <c r="U482" s="16">
        <v>45817</v>
      </c>
      <c r="V482" s="16">
        <v>45838</v>
      </c>
      <c r="W482" s="16">
        <v>45817</v>
      </c>
      <c r="X482">
        <v>0</v>
      </c>
      <c r="Y482">
        <v>1290900</v>
      </c>
      <c r="Z482" t="s">
        <v>1568</v>
      </c>
      <c r="AA482" t="s">
        <v>245</v>
      </c>
      <c r="AB482" t="s">
        <v>121</v>
      </c>
      <c r="AC482" t="s">
        <v>255</v>
      </c>
      <c r="AD482" t="s">
        <v>122</v>
      </c>
      <c r="AE482" t="str">
        <f>IF(B482&gt;0,IF(B482&gt;0,(IF(B482&lt;&gt;'PLAN SEMANAL'!$A$2,BLTOTAL!AA482,""))),"")</f>
        <v>ACARREO</v>
      </c>
      <c r="AF482" t="str">
        <f>IF(AH482="Completo","Completo",IF(IF(B482&gt;0,_xlfn.XLOOKUP(B482,'Detalle reservas completas fesa'!K:K,'Detalle reservas completas fesa'!Q:Q,_xlfn.XLOOKUP(B482,'MB25'!L:L,'MB25'!Q:Q,"Incompleto")),"")="PENDIENTE","Incompleto",IF(B482&gt;0,_xlfn.XLOOKUP(B482,'Detalle reservas completas fesa'!K:K,'Detalle reservas completas fesa'!Q:Q,IF(AD482="SIN MATERIAL","Completo",IF(AD482="COMPLETO","Completo","Incompleto"))))))</f>
        <v>Completo</v>
      </c>
      <c r="AG482">
        <f>IF(B482&gt;0,_xlfn.XLOOKUP(B482,IW49BLTOTAL!A:A,IW49BLTOTAL!H:H),"")</f>
        <v>3</v>
      </c>
      <c r="AH482" t="str">
        <f>IF(IFERROR(_xlfn.XLOOKUP(B482,'Detalle custodia'!B:B,'Detalle custodia'!O:O),"")="custodia","Completo","")</f>
        <v/>
      </c>
    </row>
    <row r="483" spans="1:34" x14ac:dyDescent="0.35">
      <c r="A483" t="s">
        <v>313</v>
      </c>
      <c r="B483">
        <v>6612170</v>
      </c>
      <c r="C483" t="s">
        <v>129</v>
      </c>
      <c r="D483" t="s">
        <v>5977</v>
      </c>
      <c r="E483" t="s">
        <v>310</v>
      </c>
      <c r="F483" t="s">
        <v>133</v>
      </c>
      <c r="G483" t="s">
        <v>132</v>
      </c>
      <c r="H483" s="16">
        <v>45838</v>
      </c>
      <c r="I483" s="16">
        <v>45838</v>
      </c>
      <c r="J483" t="s">
        <v>856</v>
      </c>
      <c r="K483">
        <v>1213130</v>
      </c>
      <c r="L483" t="s">
        <v>314</v>
      </c>
      <c r="O483">
        <v>10014619</v>
      </c>
      <c r="P483" t="s">
        <v>313</v>
      </c>
      <c r="Q483">
        <v>0</v>
      </c>
      <c r="R483" t="s">
        <v>3891</v>
      </c>
      <c r="S483" t="s">
        <v>342</v>
      </c>
      <c r="T483">
        <v>11602302</v>
      </c>
      <c r="U483" s="16">
        <v>45817</v>
      </c>
      <c r="V483" s="16">
        <v>45838</v>
      </c>
      <c r="W483" s="16">
        <v>45817</v>
      </c>
      <c r="X483">
        <v>0</v>
      </c>
      <c r="Y483">
        <v>1290900</v>
      </c>
      <c r="Z483" t="s">
        <v>1568</v>
      </c>
      <c r="AA483" t="s">
        <v>245</v>
      </c>
      <c r="AB483" t="s">
        <v>121</v>
      </c>
      <c r="AC483" t="s">
        <v>255</v>
      </c>
      <c r="AD483" t="s">
        <v>122</v>
      </c>
      <c r="AE483" t="str">
        <f>IF(B483&gt;0,IF(B483&gt;0,(IF(B483&lt;&gt;'PLAN SEMANAL'!$A$2,BLTOTAL!AA483,""))),"")</f>
        <v>ACARREO</v>
      </c>
      <c r="AF483" t="str">
        <f>IF(AH483="Completo","Completo",IF(IF(B483&gt;0,_xlfn.XLOOKUP(B483,'Detalle reservas completas fesa'!K:K,'Detalle reservas completas fesa'!Q:Q,_xlfn.XLOOKUP(B483,'MB25'!L:L,'MB25'!Q:Q,"Incompleto")),"")="PENDIENTE","Incompleto",IF(B483&gt;0,_xlfn.XLOOKUP(B483,'Detalle reservas completas fesa'!K:K,'Detalle reservas completas fesa'!Q:Q,IF(AD483="SIN MATERIAL","Completo",IF(AD483="COMPLETO","Completo","Incompleto"))))))</f>
        <v>Completo</v>
      </c>
      <c r="AG483">
        <f>IF(B483&gt;0,_xlfn.XLOOKUP(B483,IW49BLTOTAL!A:A,IW49BLTOTAL!H:H),"")</f>
        <v>2</v>
      </c>
      <c r="AH483" t="str">
        <f>IF(IFERROR(_xlfn.XLOOKUP(B483,'Detalle custodia'!B:B,'Detalle custodia'!O:O),"")="custodia","Completo","")</f>
        <v/>
      </c>
    </row>
    <row r="484" spans="1:34" x14ac:dyDescent="0.35">
      <c r="A484" t="s">
        <v>313</v>
      </c>
      <c r="B484">
        <v>6612169</v>
      </c>
      <c r="C484" t="s">
        <v>129</v>
      </c>
      <c r="D484" t="s">
        <v>5978</v>
      </c>
      <c r="E484" t="s">
        <v>310</v>
      </c>
      <c r="F484" t="s">
        <v>133</v>
      </c>
      <c r="G484" t="s">
        <v>132</v>
      </c>
      <c r="H484" s="16">
        <v>45838</v>
      </c>
      <c r="I484" s="16">
        <v>45838</v>
      </c>
      <c r="J484" t="s">
        <v>856</v>
      </c>
      <c r="K484">
        <v>1213130</v>
      </c>
      <c r="L484" t="s">
        <v>314</v>
      </c>
      <c r="O484">
        <v>10014619</v>
      </c>
      <c r="P484" t="s">
        <v>313</v>
      </c>
      <c r="Q484">
        <v>0</v>
      </c>
      <c r="R484" t="s">
        <v>3891</v>
      </c>
      <c r="S484" t="s">
        <v>342</v>
      </c>
      <c r="T484">
        <v>11602311</v>
      </c>
      <c r="U484" s="16">
        <v>45817</v>
      </c>
      <c r="V484" s="16">
        <v>45838</v>
      </c>
      <c r="W484" s="16">
        <v>45817</v>
      </c>
      <c r="X484">
        <v>0</v>
      </c>
      <c r="Y484">
        <v>1290900</v>
      </c>
      <c r="Z484" t="s">
        <v>1568</v>
      </c>
      <c r="AA484" t="s">
        <v>245</v>
      </c>
      <c r="AB484" t="s">
        <v>121</v>
      </c>
      <c r="AC484" t="s">
        <v>255</v>
      </c>
      <c r="AD484" t="s">
        <v>122</v>
      </c>
      <c r="AE484" t="str">
        <f>IF(B484&gt;0,IF(B484&gt;0,(IF(B484&lt;&gt;'PLAN SEMANAL'!$A$2,BLTOTAL!AA484,""))),"")</f>
        <v>ACARREO</v>
      </c>
      <c r="AF484" t="str">
        <f>IF(AH484="Completo","Completo",IF(IF(B484&gt;0,_xlfn.XLOOKUP(B484,'Detalle reservas completas fesa'!K:K,'Detalle reservas completas fesa'!Q:Q,_xlfn.XLOOKUP(B484,'MB25'!L:L,'MB25'!Q:Q,"Incompleto")),"")="PENDIENTE","Incompleto",IF(B484&gt;0,_xlfn.XLOOKUP(B484,'Detalle reservas completas fesa'!K:K,'Detalle reservas completas fesa'!Q:Q,IF(AD484="SIN MATERIAL","Completo",IF(AD484="COMPLETO","Completo","Incompleto"))))))</f>
        <v>Completo</v>
      </c>
      <c r="AG484">
        <f>IF(B484&gt;0,_xlfn.XLOOKUP(B484,IW49BLTOTAL!A:A,IW49BLTOTAL!H:H),"")</f>
        <v>4</v>
      </c>
      <c r="AH484" t="str">
        <f>IF(IFERROR(_xlfn.XLOOKUP(B484,'Detalle custodia'!B:B,'Detalle custodia'!O:O),"")="custodia","Completo","")</f>
        <v/>
      </c>
    </row>
    <row r="485" spans="1:34" x14ac:dyDescent="0.35">
      <c r="A485" t="s">
        <v>313</v>
      </c>
      <c r="B485">
        <v>6612168</v>
      </c>
      <c r="C485" t="s">
        <v>129</v>
      </c>
      <c r="D485" t="s">
        <v>5979</v>
      </c>
      <c r="E485" t="s">
        <v>310</v>
      </c>
      <c r="F485" t="s">
        <v>133</v>
      </c>
      <c r="G485" t="s">
        <v>132</v>
      </c>
      <c r="H485" s="16">
        <v>45838</v>
      </c>
      <c r="I485" s="16">
        <v>45838</v>
      </c>
      <c r="J485" t="s">
        <v>856</v>
      </c>
      <c r="K485">
        <v>1213130</v>
      </c>
      <c r="L485" t="s">
        <v>314</v>
      </c>
      <c r="O485">
        <v>10014619</v>
      </c>
      <c r="P485" t="s">
        <v>313</v>
      </c>
      <c r="Q485">
        <v>0</v>
      </c>
      <c r="R485" t="s">
        <v>3891</v>
      </c>
      <c r="S485" t="s">
        <v>3891</v>
      </c>
      <c r="T485">
        <v>11602314</v>
      </c>
      <c r="U485" s="16">
        <v>45817</v>
      </c>
      <c r="V485" s="16">
        <v>45838</v>
      </c>
      <c r="W485" s="16">
        <v>45826</v>
      </c>
      <c r="X485">
        <v>0</v>
      </c>
      <c r="Y485">
        <v>1290900</v>
      </c>
      <c r="Z485" t="s">
        <v>1568</v>
      </c>
      <c r="AA485" t="s">
        <v>245</v>
      </c>
      <c r="AB485" t="s">
        <v>121</v>
      </c>
      <c r="AC485" t="s">
        <v>255</v>
      </c>
      <c r="AD485" t="s">
        <v>141</v>
      </c>
      <c r="AE485" t="str">
        <f>IF(B485&gt;0,IF(B485&gt;0,(IF(B485&lt;&gt;'PLAN SEMANAL'!$A$2,BLTOTAL!AA485,""))),"")</f>
        <v>ACARREO</v>
      </c>
      <c r="AF485" t="str">
        <f>IF(AH485="Completo","Completo",IF(IF(B485&gt;0,_xlfn.XLOOKUP(B485,'Detalle reservas completas fesa'!K:K,'Detalle reservas completas fesa'!Q:Q,_xlfn.XLOOKUP(B485,'MB25'!L:L,'MB25'!Q:Q,"Incompleto")),"")="PENDIENTE","Incompleto",IF(B485&gt;0,_xlfn.XLOOKUP(B485,'Detalle reservas completas fesa'!K:K,'Detalle reservas completas fesa'!Q:Q,IF(AD485="SIN MATERIAL","Completo",IF(AD485="COMPLETO","Completo","Incompleto"))))))</f>
        <v>Incompleto</v>
      </c>
      <c r="AG485">
        <f>IF(B485&gt;0,_xlfn.XLOOKUP(B485,IW49BLTOTAL!A:A,IW49BLTOTAL!H:H),"")</f>
        <v>12</v>
      </c>
      <c r="AH485" t="str">
        <f>IF(IFERROR(_xlfn.XLOOKUP(B485,'Detalle custodia'!B:B,'Detalle custodia'!O:O),"")="custodia","Completo","")</f>
        <v/>
      </c>
    </row>
    <row r="486" spans="1:34" x14ac:dyDescent="0.35">
      <c r="A486" t="s">
        <v>313</v>
      </c>
      <c r="B486">
        <v>6612167</v>
      </c>
      <c r="C486" t="s">
        <v>129</v>
      </c>
      <c r="D486" t="s">
        <v>5980</v>
      </c>
      <c r="E486" t="s">
        <v>310</v>
      </c>
      <c r="F486" t="s">
        <v>133</v>
      </c>
      <c r="G486" t="s">
        <v>132</v>
      </c>
      <c r="H486" s="16">
        <v>45838</v>
      </c>
      <c r="I486" s="16">
        <v>45838</v>
      </c>
      <c r="J486" t="s">
        <v>856</v>
      </c>
      <c r="K486">
        <v>1213130</v>
      </c>
      <c r="L486" t="s">
        <v>314</v>
      </c>
      <c r="O486">
        <v>10014619</v>
      </c>
      <c r="P486" t="s">
        <v>313</v>
      </c>
      <c r="Q486">
        <v>0</v>
      </c>
      <c r="R486" t="s">
        <v>3891</v>
      </c>
      <c r="S486" t="s">
        <v>342</v>
      </c>
      <c r="T486">
        <v>11602310</v>
      </c>
      <c r="U486" s="16">
        <v>45817</v>
      </c>
      <c r="V486" s="16">
        <v>45838</v>
      </c>
      <c r="W486" s="16">
        <v>45817</v>
      </c>
      <c r="X486">
        <v>0</v>
      </c>
      <c r="Y486">
        <v>1290900</v>
      </c>
      <c r="Z486" t="s">
        <v>1568</v>
      </c>
      <c r="AA486" t="s">
        <v>245</v>
      </c>
      <c r="AB486" t="s">
        <v>121</v>
      </c>
      <c r="AC486" t="s">
        <v>255</v>
      </c>
      <c r="AD486" t="s">
        <v>141</v>
      </c>
      <c r="AE486" t="str">
        <f>IF(B486&gt;0,IF(B486&gt;0,(IF(B486&lt;&gt;'PLAN SEMANAL'!$A$2,BLTOTAL!AA486,""))),"")</f>
        <v>ACARREO</v>
      </c>
      <c r="AF486" t="str">
        <f>IF(AH486="Completo","Completo",IF(IF(B486&gt;0,_xlfn.XLOOKUP(B486,'Detalle reservas completas fesa'!K:K,'Detalle reservas completas fesa'!Q:Q,_xlfn.XLOOKUP(B486,'MB25'!L:L,'MB25'!Q:Q,"Incompleto")),"")="PENDIENTE","Incompleto",IF(B486&gt;0,_xlfn.XLOOKUP(B486,'Detalle reservas completas fesa'!K:K,'Detalle reservas completas fesa'!Q:Q,IF(AD486="SIN MATERIAL","Completo",IF(AD486="COMPLETO","Completo","Incompleto"))))))</f>
        <v>Incompleto</v>
      </c>
      <c r="AG486">
        <f>IF(B486&gt;0,_xlfn.XLOOKUP(B486,IW49BLTOTAL!A:A,IW49BLTOTAL!H:H),"")</f>
        <v>12</v>
      </c>
      <c r="AH486" t="str">
        <f>IF(IFERROR(_xlfn.XLOOKUP(B486,'Detalle custodia'!B:B,'Detalle custodia'!O:O),"")="custodia","Completo","")</f>
        <v/>
      </c>
    </row>
    <row r="487" spans="1:34" x14ac:dyDescent="0.35">
      <c r="A487" t="s">
        <v>337</v>
      </c>
      <c r="B487">
        <v>6612164</v>
      </c>
      <c r="C487" t="s">
        <v>129</v>
      </c>
      <c r="D487" t="s">
        <v>5981</v>
      </c>
      <c r="E487" t="s">
        <v>310</v>
      </c>
      <c r="F487" t="s">
        <v>133</v>
      </c>
      <c r="G487" t="s">
        <v>226</v>
      </c>
      <c r="H487" s="16">
        <v>45873</v>
      </c>
      <c r="I487" s="16">
        <v>45873</v>
      </c>
      <c r="J487" t="s">
        <v>856</v>
      </c>
      <c r="K487">
        <v>1212121</v>
      </c>
      <c r="L487" t="s">
        <v>338</v>
      </c>
      <c r="O487">
        <v>10014600</v>
      </c>
      <c r="P487" t="s">
        <v>337</v>
      </c>
      <c r="Q487">
        <v>0</v>
      </c>
      <c r="R487" t="s">
        <v>3891</v>
      </c>
      <c r="S487" t="s">
        <v>342</v>
      </c>
      <c r="T487">
        <v>11602520</v>
      </c>
      <c r="U487" s="16">
        <v>45817</v>
      </c>
      <c r="V487" s="16">
        <v>45873</v>
      </c>
      <c r="W487" s="16">
        <v>45835</v>
      </c>
      <c r="X487">
        <v>0</v>
      </c>
      <c r="Y487">
        <v>1290900</v>
      </c>
      <c r="Z487" t="s">
        <v>1568</v>
      </c>
      <c r="AA487" t="s">
        <v>247</v>
      </c>
      <c r="AB487" t="s">
        <v>121</v>
      </c>
      <c r="AC487" t="s">
        <v>255</v>
      </c>
      <c r="AD487" t="s">
        <v>189</v>
      </c>
      <c r="AE487" t="str">
        <f>IF(B487&gt;0,IF(B487&gt;0,(IF(B487&lt;&gt;'PLAN SEMANAL'!$A$2,BLTOTAL!AA487,""))),"")</f>
        <v>CARGUIO</v>
      </c>
      <c r="AF487" t="str">
        <f>IF(AH487="Completo","Completo",IF(IF(B487&gt;0,_xlfn.XLOOKUP(B487,'Detalle reservas completas fesa'!K:K,'Detalle reservas completas fesa'!Q:Q,_xlfn.XLOOKUP(B487,'MB25'!L:L,'MB25'!Q:Q,"Incompleto")),"")="PENDIENTE","Incompleto",IF(B487&gt;0,_xlfn.XLOOKUP(B487,'Detalle reservas completas fesa'!K:K,'Detalle reservas completas fesa'!Q:Q,IF(AD487="SIN MATERIAL","Completo",IF(AD487="COMPLETO","Completo","Incompleto"))))))</f>
        <v>Completo</v>
      </c>
      <c r="AG487">
        <f>IF(B487&gt;0,_xlfn.XLOOKUP(B487,IW49BLTOTAL!A:A,IW49BLTOTAL!H:H),"")</f>
        <v>4</v>
      </c>
      <c r="AH487" t="str">
        <f>IF(IFERROR(_xlfn.XLOOKUP(B487,'Detalle custodia'!B:B,'Detalle custodia'!O:O),"")="custodia","Completo","")</f>
        <v/>
      </c>
    </row>
    <row r="488" spans="1:34" x14ac:dyDescent="0.35">
      <c r="A488" t="s">
        <v>157</v>
      </c>
      <c r="B488">
        <v>6612163</v>
      </c>
      <c r="C488" t="s">
        <v>129</v>
      </c>
      <c r="D488" t="s">
        <v>5982</v>
      </c>
      <c r="E488" t="s">
        <v>310</v>
      </c>
      <c r="F488" t="s">
        <v>133</v>
      </c>
      <c r="G488" t="s">
        <v>132</v>
      </c>
      <c r="H488" s="16">
        <v>45838</v>
      </c>
      <c r="I488" s="16">
        <v>45838</v>
      </c>
      <c r="J488" t="s">
        <v>856</v>
      </c>
      <c r="K488">
        <v>1215150</v>
      </c>
      <c r="L488" t="s">
        <v>345</v>
      </c>
      <c r="O488">
        <v>10014635</v>
      </c>
      <c r="P488" t="s">
        <v>157</v>
      </c>
      <c r="Q488">
        <v>0</v>
      </c>
      <c r="R488" t="s">
        <v>3891</v>
      </c>
      <c r="S488" t="s">
        <v>3901</v>
      </c>
      <c r="T488">
        <v>11602858</v>
      </c>
      <c r="U488" s="16">
        <v>45817</v>
      </c>
      <c r="V488" s="16">
        <v>45838</v>
      </c>
      <c r="W488" s="16">
        <v>45835</v>
      </c>
      <c r="X488">
        <v>0</v>
      </c>
      <c r="Y488">
        <v>1290900</v>
      </c>
      <c r="Z488" t="s">
        <v>1568</v>
      </c>
      <c r="AA488" t="s">
        <v>246</v>
      </c>
      <c r="AB488" t="s">
        <v>121</v>
      </c>
      <c r="AC488" t="s">
        <v>255</v>
      </c>
      <c r="AD488" t="s">
        <v>141</v>
      </c>
      <c r="AE488" t="str">
        <f>IF(B488&gt;0,IF(B488&gt;0,(IF(B488&lt;&gt;'PLAN SEMANAL'!$A$2,BLTOTAL!AA488,""))),"")</f>
        <v>AUXILIAR</v>
      </c>
      <c r="AF488" t="str">
        <f>IF(AH488="Completo","Completo",IF(IF(B488&gt;0,_xlfn.XLOOKUP(B488,'Detalle reservas completas fesa'!K:K,'Detalle reservas completas fesa'!Q:Q,_xlfn.XLOOKUP(B488,'MB25'!L:L,'MB25'!Q:Q,"Incompleto")),"")="PENDIENTE","Incompleto",IF(B488&gt;0,_xlfn.XLOOKUP(B488,'Detalle reservas completas fesa'!K:K,'Detalle reservas completas fesa'!Q:Q,IF(AD488="SIN MATERIAL","Completo",IF(AD488="COMPLETO","Completo","Incompleto"))))))</f>
        <v>Incompleto</v>
      </c>
      <c r="AG488">
        <f>IF(B488&gt;0,_xlfn.XLOOKUP(B488,IW49BLTOTAL!A:A,IW49BLTOTAL!H:H),"")</f>
        <v>8</v>
      </c>
      <c r="AH488" t="str">
        <f>IF(IFERROR(_xlfn.XLOOKUP(B488,'Detalle custodia'!B:B,'Detalle custodia'!O:O),"")="custodia","Completo","")</f>
        <v/>
      </c>
    </row>
    <row r="489" spans="1:34" x14ac:dyDescent="0.35">
      <c r="A489" t="s">
        <v>313</v>
      </c>
      <c r="B489">
        <v>6612156</v>
      </c>
      <c r="C489" t="s">
        <v>129</v>
      </c>
      <c r="D489" t="s">
        <v>5983</v>
      </c>
      <c r="E489" t="s">
        <v>310</v>
      </c>
      <c r="F489" t="s">
        <v>133</v>
      </c>
      <c r="G489" t="s">
        <v>132</v>
      </c>
      <c r="H489" s="16">
        <v>45839</v>
      </c>
      <c r="I489" s="16">
        <v>45869</v>
      </c>
      <c r="J489" t="s">
        <v>3476</v>
      </c>
      <c r="K489">
        <v>1213130</v>
      </c>
      <c r="L489" t="s">
        <v>314</v>
      </c>
      <c r="O489">
        <v>10014619</v>
      </c>
      <c r="P489" t="s">
        <v>313</v>
      </c>
      <c r="Q489">
        <v>0</v>
      </c>
      <c r="R489" t="s">
        <v>3891</v>
      </c>
      <c r="S489" t="s">
        <v>3901</v>
      </c>
      <c r="T489">
        <v>11602301</v>
      </c>
      <c r="U489" s="16">
        <v>45817</v>
      </c>
      <c r="V489" s="16">
        <v>45839</v>
      </c>
      <c r="W489" s="16">
        <v>45835</v>
      </c>
      <c r="X489">
        <v>0</v>
      </c>
      <c r="Y489">
        <v>1290900</v>
      </c>
      <c r="Z489" t="s">
        <v>1568</v>
      </c>
      <c r="AA489" t="s">
        <v>245</v>
      </c>
      <c r="AB489" t="s">
        <v>121</v>
      </c>
      <c r="AC489" t="s">
        <v>255</v>
      </c>
      <c r="AD489" t="s">
        <v>122</v>
      </c>
      <c r="AE489" t="str">
        <f>IF(B489&gt;0,IF(B489&gt;0,(IF(B489&lt;&gt;'PLAN SEMANAL'!$A$2,BLTOTAL!AA489,""))),"")</f>
        <v>ACARREO</v>
      </c>
      <c r="AF489" t="str">
        <f>IF(AH489="Completo","Completo",IF(IF(B489&gt;0,_xlfn.XLOOKUP(B489,'Detalle reservas completas fesa'!K:K,'Detalle reservas completas fesa'!Q:Q,_xlfn.XLOOKUP(B489,'MB25'!L:L,'MB25'!Q:Q,"Incompleto")),"")="PENDIENTE","Incompleto",IF(B489&gt;0,_xlfn.XLOOKUP(B489,'Detalle reservas completas fesa'!K:K,'Detalle reservas completas fesa'!Q:Q,IF(AD489="SIN MATERIAL","Completo",IF(AD489="COMPLETO","Completo","Incompleto"))))))</f>
        <v>Completo</v>
      </c>
      <c r="AG489">
        <f>IF(B489&gt;0,_xlfn.XLOOKUP(B489,IW49BLTOTAL!A:A,IW49BLTOTAL!H:H),"")</f>
        <v>3</v>
      </c>
      <c r="AH489" t="str">
        <f>IF(IFERROR(_xlfn.XLOOKUP(B489,'Detalle custodia'!B:B,'Detalle custodia'!O:O),"")="custodia","Completo","")</f>
        <v/>
      </c>
    </row>
    <row r="490" spans="1:34" x14ac:dyDescent="0.35">
      <c r="A490" t="s">
        <v>324</v>
      </c>
      <c r="B490">
        <v>6612089</v>
      </c>
      <c r="C490" t="s">
        <v>138</v>
      </c>
      <c r="D490" t="s">
        <v>5984</v>
      </c>
      <c r="E490" t="s">
        <v>310</v>
      </c>
      <c r="F490" t="s">
        <v>133</v>
      </c>
      <c r="G490" t="s">
        <v>132</v>
      </c>
      <c r="H490" s="16">
        <v>45845</v>
      </c>
      <c r="I490" s="16">
        <v>45845</v>
      </c>
      <c r="J490" t="s">
        <v>856</v>
      </c>
      <c r="K490">
        <v>1291900</v>
      </c>
      <c r="L490" t="s">
        <v>325</v>
      </c>
      <c r="O490">
        <v>10017565</v>
      </c>
      <c r="P490" t="s">
        <v>428</v>
      </c>
      <c r="Q490">
        <v>0</v>
      </c>
      <c r="R490" t="s">
        <v>347</v>
      </c>
      <c r="S490" t="s">
        <v>342</v>
      </c>
      <c r="T490">
        <v>11515830</v>
      </c>
      <c r="U490" s="16">
        <v>45816</v>
      </c>
      <c r="V490" s="16">
        <v>45845</v>
      </c>
      <c r="W490" s="16">
        <v>45820</v>
      </c>
      <c r="X490">
        <v>0</v>
      </c>
      <c r="Y490">
        <v>1290900</v>
      </c>
      <c r="Z490" t="s">
        <v>1568</v>
      </c>
      <c r="AA490" t="s">
        <v>249</v>
      </c>
      <c r="AB490" t="s">
        <v>121</v>
      </c>
      <c r="AC490" t="s">
        <v>255</v>
      </c>
      <c r="AD490" t="s">
        <v>141</v>
      </c>
      <c r="AE490" t="str">
        <f>IF(B490&gt;0,IF(B490&gt;0,(IF(B490&lt;&gt;'PLAN SEMANAL'!$A$2,BLTOTAL!AA490,""))),"")</f>
        <v>SOPORTE</v>
      </c>
      <c r="AF490" t="str">
        <f>IF(AH490="Completo","Completo",IF(IF(B490&gt;0,_xlfn.XLOOKUP(B490,'Detalle reservas completas fesa'!K:K,'Detalle reservas completas fesa'!Q:Q,_xlfn.XLOOKUP(B490,'MB25'!L:L,'MB25'!Q:Q,"Incompleto")),"")="PENDIENTE","Incompleto",IF(B490&gt;0,_xlfn.XLOOKUP(B490,'Detalle reservas completas fesa'!K:K,'Detalle reservas completas fesa'!Q:Q,IF(AD490="SIN MATERIAL","Completo",IF(AD490="COMPLETO","Completo","Incompleto"))))))</f>
        <v>Incompleto</v>
      </c>
      <c r="AG490">
        <f>IF(B490&gt;0,_xlfn.XLOOKUP(B490,IW49BLTOTAL!A:A,IW49BLTOTAL!H:H),"")</f>
        <v>4</v>
      </c>
      <c r="AH490" t="str">
        <f>IF(IFERROR(_xlfn.XLOOKUP(B490,'Detalle custodia'!B:B,'Detalle custodia'!O:O),"")="custodia","Completo","")</f>
        <v/>
      </c>
    </row>
    <row r="491" spans="1:34" x14ac:dyDescent="0.35">
      <c r="A491" t="s">
        <v>324</v>
      </c>
      <c r="B491">
        <v>6612088</v>
      </c>
      <c r="C491" t="s">
        <v>138</v>
      </c>
      <c r="D491" t="s">
        <v>5985</v>
      </c>
      <c r="E491" t="s">
        <v>310</v>
      </c>
      <c r="F491" t="s">
        <v>133</v>
      </c>
      <c r="G491" t="s">
        <v>132</v>
      </c>
      <c r="H491" s="16">
        <v>45845</v>
      </c>
      <c r="I491" s="16">
        <v>45845</v>
      </c>
      <c r="J491" t="s">
        <v>856</v>
      </c>
      <c r="K491">
        <v>2230130</v>
      </c>
      <c r="L491" t="s">
        <v>325</v>
      </c>
      <c r="O491">
        <v>10017213</v>
      </c>
      <c r="P491" t="s">
        <v>146</v>
      </c>
      <c r="Q491">
        <v>0</v>
      </c>
      <c r="R491" t="s">
        <v>347</v>
      </c>
      <c r="S491" t="s">
        <v>342</v>
      </c>
      <c r="T491">
        <v>11576867</v>
      </c>
      <c r="U491" s="16">
        <v>45816</v>
      </c>
      <c r="V491" s="16">
        <v>45845</v>
      </c>
      <c r="W491" s="16">
        <v>45820</v>
      </c>
      <c r="X491">
        <v>0</v>
      </c>
      <c r="Y491">
        <v>1290900</v>
      </c>
      <c r="Z491" t="s">
        <v>1568</v>
      </c>
      <c r="AA491" t="s">
        <v>249</v>
      </c>
      <c r="AB491" t="s">
        <v>121</v>
      </c>
      <c r="AC491" t="s">
        <v>255</v>
      </c>
      <c r="AD491" t="s">
        <v>141</v>
      </c>
      <c r="AE491" t="str">
        <f>IF(B491&gt;0,IF(B491&gt;0,(IF(B491&lt;&gt;'PLAN SEMANAL'!$A$2,BLTOTAL!AA491,""))),"")</f>
        <v>SOPORTE</v>
      </c>
      <c r="AF491" t="str">
        <f>IF(AH491="Completo","Completo",IF(IF(B491&gt;0,_xlfn.XLOOKUP(B491,'Detalle reservas completas fesa'!K:K,'Detalle reservas completas fesa'!Q:Q,_xlfn.XLOOKUP(B491,'MB25'!L:L,'MB25'!Q:Q,"Incompleto")),"")="PENDIENTE","Incompleto",IF(B491&gt;0,_xlfn.XLOOKUP(B491,'Detalle reservas completas fesa'!K:K,'Detalle reservas completas fesa'!Q:Q,IF(AD491="SIN MATERIAL","Completo",IF(AD491="COMPLETO","Completo","Incompleto"))))))</f>
        <v>Incompleto</v>
      </c>
      <c r="AG491">
        <f>IF(B491&gt;0,_xlfn.XLOOKUP(B491,IW49BLTOTAL!A:A,IW49BLTOTAL!H:H),"")</f>
        <v>3</v>
      </c>
      <c r="AH491" t="str">
        <f>IF(IFERROR(_xlfn.XLOOKUP(B491,'Detalle custodia'!B:B,'Detalle custodia'!O:O),"")="custodia","Completo","")</f>
        <v/>
      </c>
    </row>
    <row r="492" spans="1:34" x14ac:dyDescent="0.35">
      <c r="A492" t="s">
        <v>324</v>
      </c>
      <c r="B492">
        <v>6612085</v>
      </c>
      <c r="C492" t="s">
        <v>138</v>
      </c>
      <c r="D492" t="s">
        <v>5987</v>
      </c>
      <c r="E492" t="s">
        <v>310</v>
      </c>
      <c r="F492" t="s">
        <v>133</v>
      </c>
      <c r="G492" t="s">
        <v>132</v>
      </c>
      <c r="H492" s="16">
        <v>45845</v>
      </c>
      <c r="I492" s="16">
        <v>45845</v>
      </c>
      <c r="J492" t="s">
        <v>856</v>
      </c>
      <c r="K492">
        <v>2230130</v>
      </c>
      <c r="L492" t="s">
        <v>325</v>
      </c>
      <c r="O492">
        <v>10017213</v>
      </c>
      <c r="P492" t="s">
        <v>146</v>
      </c>
      <c r="Q492">
        <v>0</v>
      </c>
      <c r="R492" t="s">
        <v>347</v>
      </c>
      <c r="S492" t="s">
        <v>342</v>
      </c>
      <c r="T492">
        <v>11515832</v>
      </c>
      <c r="U492" s="16">
        <v>45816</v>
      </c>
      <c r="V492" s="16">
        <v>45845</v>
      </c>
      <c r="W492" s="16">
        <v>45820</v>
      </c>
      <c r="X492">
        <v>0</v>
      </c>
      <c r="Y492">
        <v>1290900</v>
      </c>
      <c r="Z492" t="s">
        <v>1568</v>
      </c>
      <c r="AA492" t="s">
        <v>249</v>
      </c>
      <c r="AB492" t="s">
        <v>121</v>
      </c>
      <c r="AC492" t="s">
        <v>255</v>
      </c>
      <c r="AD492" t="s">
        <v>141</v>
      </c>
      <c r="AE492" t="str">
        <f>IF(B492&gt;0,IF(B492&gt;0,(IF(B492&lt;&gt;'PLAN SEMANAL'!$A$2,BLTOTAL!AA492,""))),"")</f>
        <v>SOPORTE</v>
      </c>
      <c r="AF492" t="str">
        <f>IF(AH492="Completo","Completo",IF(IF(B492&gt;0,_xlfn.XLOOKUP(B492,'Detalle reservas completas fesa'!K:K,'Detalle reservas completas fesa'!Q:Q,_xlfn.XLOOKUP(B492,'MB25'!L:L,'MB25'!Q:Q,"Incompleto")),"")="PENDIENTE","Incompleto",IF(B492&gt;0,_xlfn.XLOOKUP(B492,'Detalle reservas completas fesa'!K:K,'Detalle reservas completas fesa'!Q:Q,IF(AD492="SIN MATERIAL","Completo",IF(AD492="COMPLETO","Completo","Incompleto"))))))</f>
        <v>Incompleto</v>
      </c>
      <c r="AG492">
        <f>IF(B492&gt;0,_xlfn.XLOOKUP(B492,IW49BLTOTAL!A:A,IW49BLTOTAL!H:H),"")</f>
        <v>4</v>
      </c>
      <c r="AH492" t="str">
        <f>IF(IFERROR(_xlfn.XLOOKUP(B492,'Detalle custodia'!B:B,'Detalle custodia'!O:O),"")="custodia","Completo","")</f>
        <v/>
      </c>
    </row>
    <row r="493" spans="1:34" x14ac:dyDescent="0.35">
      <c r="A493" t="s">
        <v>324</v>
      </c>
      <c r="B493">
        <v>6612084</v>
      </c>
      <c r="C493" t="s">
        <v>138</v>
      </c>
      <c r="D493" t="s">
        <v>5988</v>
      </c>
      <c r="E493" t="s">
        <v>310</v>
      </c>
      <c r="F493" t="s">
        <v>133</v>
      </c>
      <c r="G493" t="s">
        <v>132</v>
      </c>
      <c r="H493" s="16">
        <v>45845</v>
      </c>
      <c r="I493" s="16">
        <v>45845</v>
      </c>
      <c r="J493" t="s">
        <v>856</v>
      </c>
      <c r="K493">
        <v>2230130</v>
      </c>
      <c r="L493" t="s">
        <v>325</v>
      </c>
      <c r="O493">
        <v>10017213</v>
      </c>
      <c r="P493" t="s">
        <v>146</v>
      </c>
      <c r="Q493">
        <v>0</v>
      </c>
      <c r="R493" t="s">
        <v>347</v>
      </c>
      <c r="S493" t="s">
        <v>342</v>
      </c>
      <c r="T493">
        <v>11455860</v>
      </c>
      <c r="U493" s="16">
        <v>45816</v>
      </c>
      <c r="V493" s="16">
        <v>45845</v>
      </c>
      <c r="W493" s="16">
        <v>45820</v>
      </c>
      <c r="X493">
        <v>0</v>
      </c>
      <c r="Y493">
        <v>1290900</v>
      </c>
      <c r="Z493" t="s">
        <v>1568</v>
      </c>
      <c r="AA493" t="s">
        <v>249</v>
      </c>
      <c r="AB493" t="s">
        <v>121</v>
      </c>
      <c r="AC493" t="s">
        <v>255</v>
      </c>
      <c r="AD493" t="s">
        <v>141</v>
      </c>
      <c r="AE493" t="str">
        <f>IF(B493&gt;0,IF(B493&gt;0,(IF(B493&lt;&gt;'PLAN SEMANAL'!$A$2,BLTOTAL!AA493,""))),"")</f>
        <v>SOPORTE</v>
      </c>
      <c r="AF493" t="str">
        <f>IF(AH493="Completo","Completo",IF(IF(B493&gt;0,_xlfn.XLOOKUP(B493,'Detalle reservas completas fesa'!K:K,'Detalle reservas completas fesa'!Q:Q,_xlfn.XLOOKUP(B493,'MB25'!L:L,'MB25'!Q:Q,"Incompleto")),"")="PENDIENTE","Incompleto",IF(B493&gt;0,_xlfn.XLOOKUP(B493,'Detalle reservas completas fesa'!K:K,'Detalle reservas completas fesa'!Q:Q,IF(AD493="SIN MATERIAL","Completo",IF(AD493="COMPLETO","Completo","Incompleto"))))))</f>
        <v>Incompleto</v>
      </c>
      <c r="AG493">
        <f>IF(B493&gt;0,_xlfn.XLOOKUP(B493,IW49BLTOTAL!A:A,IW49BLTOTAL!H:H),"")</f>
        <v>2</v>
      </c>
      <c r="AH493" t="str">
        <f>IF(IFERROR(_xlfn.XLOOKUP(B493,'Detalle custodia'!B:B,'Detalle custodia'!O:O),"")="custodia","Completo","")</f>
        <v/>
      </c>
    </row>
    <row r="494" spans="1:34" x14ac:dyDescent="0.35">
      <c r="A494" t="s">
        <v>144</v>
      </c>
      <c r="B494">
        <v>6612083</v>
      </c>
      <c r="C494" t="s">
        <v>138</v>
      </c>
      <c r="D494" t="s">
        <v>5989</v>
      </c>
      <c r="E494" t="s">
        <v>310</v>
      </c>
      <c r="F494" t="s">
        <v>133</v>
      </c>
      <c r="G494" t="s">
        <v>132</v>
      </c>
      <c r="H494" s="16">
        <v>45845</v>
      </c>
      <c r="I494" s="16">
        <v>45845</v>
      </c>
      <c r="J494" t="s">
        <v>856</v>
      </c>
      <c r="K494">
        <v>1216100</v>
      </c>
      <c r="L494" t="s">
        <v>393</v>
      </c>
      <c r="O494">
        <v>10014649</v>
      </c>
      <c r="P494" t="s">
        <v>144</v>
      </c>
      <c r="Q494">
        <v>0</v>
      </c>
      <c r="R494" t="s">
        <v>347</v>
      </c>
      <c r="S494" t="s">
        <v>342</v>
      </c>
      <c r="T494">
        <v>11584187</v>
      </c>
      <c r="U494" s="16">
        <v>45816</v>
      </c>
      <c r="V494" s="16">
        <v>45845</v>
      </c>
      <c r="W494" s="16">
        <v>45820</v>
      </c>
      <c r="X494">
        <v>0</v>
      </c>
      <c r="Y494">
        <v>1290900</v>
      </c>
      <c r="Z494" t="s">
        <v>1568</v>
      </c>
      <c r="AA494" t="s">
        <v>249</v>
      </c>
      <c r="AB494" t="s">
        <v>121</v>
      </c>
      <c r="AC494" t="s">
        <v>255</v>
      </c>
      <c r="AD494" t="s">
        <v>141</v>
      </c>
      <c r="AE494" t="str">
        <f>IF(B494&gt;0,IF(B494&gt;0,(IF(B494&lt;&gt;'PLAN SEMANAL'!$A$2,BLTOTAL!AA494,""))),"")</f>
        <v>SOPORTE</v>
      </c>
      <c r="AF494" t="str">
        <f>IF(AH494="Completo","Completo",IF(IF(B494&gt;0,_xlfn.XLOOKUP(B494,'Detalle reservas completas fesa'!K:K,'Detalle reservas completas fesa'!Q:Q,_xlfn.XLOOKUP(B494,'MB25'!L:L,'MB25'!Q:Q,"Incompleto")),"")="PENDIENTE","Incompleto",IF(B494&gt;0,_xlfn.XLOOKUP(B494,'Detalle reservas completas fesa'!K:K,'Detalle reservas completas fesa'!Q:Q,IF(AD494="SIN MATERIAL","Completo",IF(AD494="COMPLETO","Completo","Incompleto"))))))</f>
        <v>Incompleto</v>
      </c>
      <c r="AG494">
        <f>IF(B494&gt;0,_xlfn.XLOOKUP(B494,IW49BLTOTAL!A:A,IW49BLTOTAL!H:H),"")</f>
        <v>1</v>
      </c>
      <c r="AH494" t="str">
        <f>IF(IFERROR(_xlfn.XLOOKUP(B494,'Detalle custodia'!B:B,'Detalle custodia'!O:O),"")="custodia","Completo","")</f>
        <v/>
      </c>
    </row>
    <row r="495" spans="1:34" x14ac:dyDescent="0.35">
      <c r="A495" t="s">
        <v>144</v>
      </c>
      <c r="B495">
        <v>6612082</v>
      </c>
      <c r="C495" t="s">
        <v>138</v>
      </c>
      <c r="D495" t="s">
        <v>5990</v>
      </c>
      <c r="E495" t="s">
        <v>310</v>
      </c>
      <c r="F495" t="s">
        <v>133</v>
      </c>
      <c r="G495" t="s">
        <v>132</v>
      </c>
      <c r="H495" s="16">
        <v>45845</v>
      </c>
      <c r="I495" s="16">
        <v>45845</v>
      </c>
      <c r="J495" t="s">
        <v>856</v>
      </c>
      <c r="K495">
        <v>1216100</v>
      </c>
      <c r="L495" t="s">
        <v>393</v>
      </c>
      <c r="O495">
        <v>10014649</v>
      </c>
      <c r="P495" t="s">
        <v>144</v>
      </c>
      <c r="Q495">
        <v>0</v>
      </c>
      <c r="R495" t="s">
        <v>347</v>
      </c>
      <c r="S495" t="s">
        <v>342</v>
      </c>
      <c r="T495">
        <v>11464308</v>
      </c>
      <c r="U495" s="16">
        <v>45816</v>
      </c>
      <c r="V495" s="16">
        <v>45845</v>
      </c>
      <c r="W495" s="16">
        <v>45820</v>
      </c>
      <c r="X495">
        <v>0</v>
      </c>
      <c r="Y495">
        <v>1290900</v>
      </c>
      <c r="Z495" t="s">
        <v>1568</v>
      </c>
      <c r="AA495" t="s">
        <v>249</v>
      </c>
      <c r="AB495" t="s">
        <v>121</v>
      </c>
      <c r="AC495" t="s">
        <v>255</v>
      </c>
      <c r="AD495" t="s">
        <v>141</v>
      </c>
      <c r="AE495" t="str">
        <f>IF(B495&gt;0,IF(B495&gt;0,(IF(B495&lt;&gt;'PLAN SEMANAL'!$A$2,BLTOTAL!AA495,""))),"")</f>
        <v>SOPORTE</v>
      </c>
      <c r="AF495" t="str">
        <f>IF(AH495="Completo","Completo",IF(IF(B495&gt;0,_xlfn.XLOOKUP(B495,'Detalle reservas completas fesa'!K:K,'Detalle reservas completas fesa'!Q:Q,_xlfn.XLOOKUP(B495,'MB25'!L:L,'MB25'!Q:Q,"Incompleto")),"")="PENDIENTE","Incompleto",IF(B495&gt;0,_xlfn.XLOOKUP(B495,'Detalle reservas completas fesa'!K:K,'Detalle reservas completas fesa'!Q:Q,IF(AD495="SIN MATERIAL","Completo",IF(AD495="COMPLETO","Completo","Incompleto"))))))</f>
        <v>Incompleto</v>
      </c>
      <c r="AG495">
        <f>IF(B495&gt;0,_xlfn.XLOOKUP(B495,IW49BLTOTAL!A:A,IW49BLTOTAL!H:H),"")</f>
        <v>2</v>
      </c>
      <c r="AH495" t="str">
        <f>IF(IFERROR(_xlfn.XLOOKUP(B495,'Detalle custodia'!B:B,'Detalle custodia'!O:O),"")="custodia","Completo","")</f>
        <v/>
      </c>
    </row>
    <row r="496" spans="1:34" x14ac:dyDescent="0.35">
      <c r="A496" t="s">
        <v>231</v>
      </c>
      <c r="B496">
        <v>6612079</v>
      </c>
      <c r="C496" t="s">
        <v>129</v>
      </c>
      <c r="D496" t="s">
        <v>5991</v>
      </c>
      <c r="E496" t="s">
        <v>310</v>
      </c>
      <c r="F496" t="s">
        <v>133</v>
      </c>
      <c r="G496" t="s">
        <v>132</v>
      </c>
      <c r="H496" s="16">
        <v>45839</v>
      </c>
      <c r="I496" s="16">
        <v>45869</v>
      </c>
      <c r="J496" t="s">
        <v>856</v>
      </c>
      <c r="K496">
        <v>1215150</v>
      </c>
      <c r="L496" t="s">
        <v>331</v>
      </c>
      <c r="O496">
        <v>10014638</v>
      </c>
      <c r="P496" t="s">
        <v>231</v>
      </c>
      <c r="Q496">
        <v>0</v>
      </c>
      <c r="R496" t="s">
        <v>3891</v>
      </c>
      <c r="S496" t="s">
        <v>342</v>
      </c>
      <c r="T496">
        <v>11592157</v>
      </c>
      <c r="U496" s="16">
        <v>45816</v>
      </c>
      <c r="V496" s="16">
        <v>45839</v>
      </c>
      <c r="W496" s="16">
        <v>45819</v>
      </c>
      <c r="X496">
        <v>0</v>
      </c>
      <c r="Y496">
        <v>1290900</v>
      </c>
      <c r="Z496" t="s">
        <v>1568</v>
      </c>
      <c r="AA496" t="s">
        <v>246</v>
      </c>
      <c r="AB496" t="s">
        <v>121</v>
      </c>
      <c r="AC496" t="s">
        <v>255</v>
      </c>
      <c r="AD496" t="s">
        <v>141</v>
      </c>
      <c r="AE496" t="str">
        <f>IF(B496&gt;0,IF(B496&gt;0,(IF(B496&lt;&gt;'PLAN SEMANAL'!$A$2,BLTOTAL!AA496,""))),"")</f>
        <v>AUXILIAR</v>
      </c>
      <c r="AF496" t="str">
        <f>IF(AH496="Completo","Completo",IF(IF(B496&gt;0,_xlfn.XLOOKUP(B496,'Detalle reservas completas fesa'!K:K,'Detalle reservas completas fesa'!Q:Q,_xlfn.XLOOKUP(B496,'MB25'!L:L,'MB25'!Q:Q,"Incompleto")),"")="PENDIENTE","Incompleto",IF(B496&gt;0,_xlfn.XLOOKUP(B496,'Detalle reservas completas fesa'!K:K,'Detalle reservas completas fesa'!Q:Q,IF(AD496="SIN MATERIAL","Completo",IF(AD496="COMPLETO","Completo","Incompleto"))))))</f>
        <v>Incompleto</v>
      </c>
      <c r="AG496">
        <f>IF(B496&gt;0,_xlfn.XLOOKUP(B496,IW49BLTOTAL!A:A,IW49BLTOTAL!H:H),"")</f>
        <v>6</v>
      </c>
      <c r="AH496" t="str">
        <f>IF(IFERROR(_xlfn.XLOOKUP(B496,'Detalle custodia'!B:B,'Detalle custodia'!O:O),"")="custodia","Completo","")</f>
        <v/>
      </c>
    </row>
    <row r="497" spans="1:34" x14ac:dyDescent="0.35">
      <c r="A497" t="s">
        <v>324</v>
      </c>
      <c r="B497">
        <v>6612078</v>
      </c>
      <c r="C497" t="s">
        <v>138</v>
      </c>
      <c r="D497" t="s">
        <v>5992</v>
      </c>
      <c r="E497" t="s">
        <v>310</v>
      </c>
      <c r="F497" t="s">
        <v>133</v>
      </c>
      <c r="G497" t="s">
        <v>226</v>
      </c>
      <c r="H497" s="16">
        <v>45838</v>
      </c>
      <c r="I497" s="16">
        <v>45838</v>
      </c>
      <c r="J497" t="s">
        <v>3478</v>
      </c>
      <c r="K497">
        <v>1291900</v>
      </c>
      <c r="L497" t="s">
        <v>325</v>
      </c>
      <c r="O497">
        <v>10014721</v>
      </c>
      <c r="P497" t="s">
        <v>239</v>
      </c>
      <c r="Q497">
        <v>0</v>
      </c>
      <c r="R497" t="s">
        <v>3891</v>
      </c>
      <c r="S497" t="s">
        <v>342</v>
      </c>
      <c r="T497">
        <v>11603254</v>
      </c>
      <c r="U497" s="16">
        <v>45816</v>
      </c>
      <c r="V497" s="16">
        <v>45838</v>
      </c>
      <c r="W497" s="16">
        <v>45819</v>
      </c>
      <c r="X497">
        <v>0</v>
      </c>
      <c r="Y497">
        <v>1290900</v>
      </c>
      <c r="Z497" t="s">
        <v>1568</v>
      </c>
      <c r="AA497" t="s">
        <v>249</v>
      </c>
      <c r="AB497" t="s">
        <v>121</v>
      </c>
      <c r="AC497" t="s">
        <v>255</v>
      </c>
      <c r="AD497" t="s">
        <v>189</v>
      </c>
      <c r="AE497" t="str">
        <f>IF(B497&gt;0,IF(B497&gt;0,(IF(B497&lt;&gt;'PLAN SEMANAL'!$A$2,BLTOTAL!AA497,""))),"")</f>
        <v>SOPORTE</v>
      </c>
      <c r="AF497" t="str">
        <f>IF(AH497="Completo","Completo",IF(IF(B497&gt;0,_xlfn.XLOOKUP(B497,'Detalle reservas completas fesa'!K:K,'Detalle reservas completas fesa'!Q:Q,_xlfn.XLOOKUP(B497,'MB25'!L:L,'MB25'!Q:Q,"Incompleto")),"")="PENDIENTE","Incompleto",IF(B497&gt;0,_xlfn.XLOOKUP(B497,'Detalle reservas completas fesa'!K:K,'Detalle reservas completas fesa'!Q:Q,IF(AD497="SIN MATERIAL","Completo",IF(AD497="COMPLETO","Completo","Incompleto"))))))</f>
        <v>Completo</v>
      </c>
      <c r="AG497">
        <f>IF(B497&gt;0,_xlfn.XLOOKUP(B497,IW49BLTOTAL!A:A,IW49BLTOTAL!H:H),"")</f>
        <v>6</v>
      </c>
      <c r="AH497" t="str">
        <f>IF(IFERROR(_xlfn.XLOOKUP(B497,'Detalle custodia'!B:B,'Detalle custodia'!O:O),"")="custodia","Completo","")</f>
        <v/>
      </c>
    </row>
    <row r="498" spans="1:34" x14ac:dyDescent="0.35">
      <c r="A498" t="s">
        <v>403</v>
      </c>
      <c r="B498">
        <v>6612065</v>
      </c>
      <c r="C498" t="s">
        <v>129</v>
      </c>
      <c r="D498" t="s">
        <v>5993</v>
      </c>
      <c r="E498" t="s">
        <v>310</v>
      </c>
      <c r="F498" t="s">
        <v>133</v>
      </c>
      <c r="G498" t="s">
        <v>132</v>
      </c>
      <c r="H498" s="16">
        <v>45839</v>
      </c>
      <c r="I498" s="16">
        <v>45869</v>
      </c>
      <c r="J498" t="s">
        <v>856</v>
      </c>
      <c r="K498">
        <v>1213130</v>
      </c>
      <c r="L498" t="s">
        <v>404</v>
      </c>
      <c r="O498">
        <v>10014622</v>
      </c>
      <c r="P498" t="s">
        <v>403</v>
      </c>
      <c r="Q498">
        <v>0</v>
      </c>
      <c r="R498" t="s">
        <v>3891</v>
      </c>
      <c r="S498" t="s">
        <v>342</v>
      </c>
      <c r="T498">
        <v>11602679</v>
      </c>
      <c r="U498" s="16">
        <v>45816</v>
      </c>
      <c r="V498" s="16">
        <v>45839</v>
      </c>
      <c r="W498" s="16">
        <v>45819</v>
      </c>
      <c r="X498">
        <v>0</v>
      </c>
      <c r="Y498">
        <v>1290900</v>
      </c>
      <c r="Z498" t="s">
        <v>1568</v>
      </c>
      <c r="AA498" t="s">
        <v>245</v>
      </c>
      <c r="AB498" t="s">
        <v>121</v>
      </c>
      <c r="AC498" t="s">
        <v>255</v>
      </c>
      <c r="AD498" t="s">
        <v>141</v>
      </c>
      <c r="AE498" t="str">
        <f>IF(B498&gt;0,IF(B498&gt;0,(IF(B498&lt;&gt;'PLAN SEMANAL'!$A$2,BLTOTAL!AA498,""))),"")</f>
        <v>ACARREO</v>
      </c>
      <c r="AF498" t="str">
        <f>IF(AH498="Completo","Completo",IF(IF(B498&gt;0,_xlfn.XLOOKUP(B498,'Detalle reservas completas fesa'!K:K,'Detalle reservas completas fesa'!Q:Q,_xlfn.XLOOKUP(B498,'MB25'!L:L,'MB25'!Q:Q,"Incompleto")),"")="PENDIENTE","Incompleto",IF(B498&gt;0,_xlfn.XLOOKUP(B498,'Detalle reservas completas fesa'!K:K,'Detalle reservas completas fesa'!Q:Q,IF(AD498="SIN MATERIAL","Completo",IF(AD498="COMPLETO","Completo","Incompleto"))))))</f>
        <v>Incompleto</v>
      </c>
      <c r="AG498">
        <f>IF(B498&gt;0,_xlfn.XLOOKUP(B498,IW49BLTOTAL!A:A,IW49BLTOTAL!H:H),"")</f>
        <v>108</v>
      </c>
      <c r="AH498" t="str">
        <f>IF(IFERROR(_xlfn.XLOOKUP(B498,'Detalle custodia'!B:B,'Detalle custodia'!O:O),"")="custodia","Completo","")</f>
        <v/>
      </c>
    </row>
    <row r="499" spans="1:34" x14ac:dyDescent="0.35">
      <c r="A499" t="s">
        <v>187</v>
      </c>
      <c r="B499">
        <v>6612061</v>
      </c>
      <c r="C499" t="s">
        <v>129</v>
      </c>
      <c r="D499" t="s">
        <v>5994</v>
      </c>
      <c r="E499" t="s">
        <v>310</v>
      </c>
      <c r="F499" t="s">
        <v>259</v>
      </c>
      <c r="G499" t="s">
        <v>142</v>
      </c>
      <c r="H499" s="16">
        <v>45857</v>
      </c>
      <c r="I499" s="16">
        <v>45857</v>
      </c>
      <c r="J499" t="s">
        <v>5407</v>
      </c>
      <c r="K499">
        <v>1215154</v>
      </c>
      <c r="L499" t="s">
        <v>328</v>
      </c>
      <c r="O499">
        <v>10014643</v>
      </c>
      <c r="P499" t="s">
        <v>187</v>
      </c>
      <c r="Q499">
        <v>0</v>
      </c>
      <c r="R499" t="s">
        <v>3891</v>
      </c>
      <c r="S499" t="s">
        <v>343</v>
      </c>
      <c r="T499">
        <v>11603475</v>
      </c>
      <c r="U499" s="16">
        <v>45816</v>
      </c>
      <c r="V499" s="16">
        <v>45857</v>
      </c>
      <c r="W499" s="16">
        <v>45851</v>
      </c>
      <c r="X499">
        <v>0</v>
      </c>
      <c r="Y499">
        <v>1290900</v>
      </c>
      <c r="Z499" t="s">
        <v>1568</v>
      </c>
      <c r="AA499" t="s">
        <v>246</v>
      </c>
      <c r="AB499" t="s">
        <v>121</v>
      </c>
      <c r="AC499" t="s">
        <v>255</v>
      </c>
      <c r="AD499" t="s">
        <v>141</v>
      </c>
      <c r="AE499" t="str">
        <f>IF(B499&gt;0,IF(B499&gt;0,(IF(B499&lt;&gt;'PLAN SEMANAL'!$A$2,BLTOTAL!AA499,""))),"")</f>
        <v>AUXILIAR</v>
      </c>
      <c r="AF499" t="str">
        <f>IF(AH499="Completo","Completo",IF(IF(B499&gt;0,_xlfn.XLOOKUP(B499,'Detalle reservas completas fesa'!K:K,'Detalle reservas completas fesa'!Q:Q,_xlfn.XLOOKUP(B499,'MB25'!L:L,'MB25'!Q:Q,"Incompleto")),"")="PENDIENTE","Incompleto",IF(B499&gt;0,_xlfn.XLOOKUP(B499,'Detalle reservas completas fesa'!K:K,'Detalle reservas completas fesa'!Q:Q,IF(AD499="SIN MATERIAL","Completo",IF(AD499="COMPLETO","Completo","Incompleto"))))))</f>
        <v>Incompleto</v>
      </c>
      <c r="AG499">
        <f>IF(B499&gt;0,_xlfn.XLOOKUP(B499,IW49BLTOTAL!A:A,IW49BLTOTAL!H:H),"")</f>
        <v>16</v>
      </c>
      <c r="AH499" t="str">
        <f>IF(IFERROR(_xlfn.XLOOKUP(B499,'Detalle custodia'!B:B,'Detalle custodia'!O:O),"")="custodia","Completo","")</f>
        <v/>
      </c>
    </row>
    <row r="500" spans="1:34" x14ac:dyDescent="0.35">
      <c r="A500" t="s">
        <v>403</v>
      </c>
      <c r="B500">
        <v>6612038</v>
      </c>
      <c r="C500" t="s">
        <v>129</v>
      </c>
      <c r="D500" t="s">
        <v>5995</v>
      </c>
      <c r="E500" t="s">
        <v>310</v>
      </c>
      <c r="F500" t="s">
        <v>133</v>
      </c>
      <c r="G500" t="s">
        <v>132</v>
      </c>
      <c r="H500" s="16">
        <v>45839</v>
      </c>
      <c r="I500" s="16">
        <v>45869</v>
      </c>
      <c r="J500" t="s">
        <v>856</v>
      </c>
      <c r="K500">
        <v>1213130</v>
      </c>
      <c r="L500" t="s">
        <v>404</v>
      </c>
      <c r="O500">
        <v>10014622</v>
      </c>
      <c r="P500" t="s">
        <v>403</v>
      </c>
      <c r="Q500">
        <v>0</v>
      </c>
      <c r="R500" t="s">
        <v>3891</v>
      </c>
      <c r="S500" t="s">
        <v>342</v>
      </c>
      <c r="T500">
        <v>11602972</v>
      </c>
      <c r="U500" s="16">
        <v>45816</v>
      </c>
      <c r="V500" s="16">
        <v>45839</v>
      </c>
      <c r="W500" s="16">
        <v>45819</v>
      </c>
      <c r="X500">
        <v>0</v>
      </c>
      <c r="Y500">
        <v>1290900</v>
      </c>
      <c r="Z500" t="s">
        <v>1568</v>
      </c>
      <c r="AA500" t="s">
        <v>245</v>
      </c>
      <c r="AB500" t="s">
        <v>121</v>
      </c>
      <c r="AC500" t="s">
        <v>255</v>
      </c>
      <c r="AD500" t="s">
        <v>141</v>
      </c>
      <c r="AE500" t="str">
        <f>IF(B500&gt;0,IF(B500&gt;0,(IF(B500&lt;&gt;'PLAN SEMANAL'!$A$2,BLTOTAL!AA500,""))),"")</f>
        <v>ACARREO</v>
      </c>
      <c r="AF500" t="str">
        <f>IF(AH500="Completo","Completo",IF(IF(B500&gt;0,_xlfn.XLOOKUP(B500,'Detalle reservas completas fesa'!K:K,'Detalle reservas completas fesa'!Q:Q,_xlfn.XLOOKUP(B500,'MB25'!L:L,'MB25'!Q:Q,"Incompleto")),"")="PENDIENTE","Incompleto",IF(B500&gt;0,_xlfn.XLOOKUP(B500,'Detalle reservas completas fesa'!K:K,'Detalle reservas completas fesa'!Q:Q,IF(AD500="SIN MATERIAL","Completo",IF(AD500="COMPLETO","Completo","Incompleto"))))))</f>
        <v>Incompleto</v>
      </c>
      <c r="AG500">
        <f>IF(B500&gt;0,_xlfn.XLOOKUP(B500,IW49BLTOTAL!A:A,IW49BLTOTAL!H:H),"")</f>
        <v>2</v>
      </c>
      <c r="AH500" t="str">
        <f>IF(IFERROR(_xlfn.XLOOKUP(B500,'Detalle custodia'!B:B,'Detalle custodia'!O:O),"")="custodia","Completo","")</f>
        <v/>
      </c>
    </row>
    <row r="501" spans="1:34" x14ac:dyDescent="0.35">
      <c r="A501" t="s">
        <v>131</v>
      </c>
      <c r="B501">
        <v>6612037</v>
      </c>
      <c r="C501" t="s">
        <v>129</v>
      </c>
      <c r="D501" t="s">
        <v>5996</v>
      </c>
      <c r="E501" t="s">
        <v>310</v>
      </c>
      <c r="F501" t="s">
        <v>259</v>
      </c>
      <c r="G501" t="s">
        <v>142</v>
      </c>
      <c r="H501" s="16">
        <v>45855</v>
      </c>
      <c r="I501" s="16">
        <v>45855</v>
      </c>
      <c r="J501" t="s">
        <v>5407</v>
      </c>
      <c r="K501">
        <v>1213130</v>
      </c>
      <c r="L501" t="s">
        <v>335</v>
      </c>
      <c r="O501">
        <v>10014603</v>
      </c>
      <c r="P501" t="s">
        <v>131</v>
      </c>
      <c r="Q501">
        <v>0</v>
      </c>
      <c r="R501" t="s">
        <v>3891</v>
      </c>
      <c r="S501" t="s">
        <v>343</v>
      </c>
      <c r="T501">
        <v>11602966</v>
      </c>
      <c r="U501" s="16">
        <v>45816</v>
      </c>
      <c r="V501" s="16">
        <v>45855</v>
      </c>
      <c r="W501" s="16">
        <v>45853</v>
      </c>
      <c r="X501">
        <v>0</v>
      </c>
      <c r="Y501">
        <v>1290900</v>
      </c>
      <c r="Z501" t="s">
        <v>1568</v>
      </c>
      <c r="AA501" t="s">
        <v>245</v>
      </c>
      <c r="AB501" t="s">
        <v>121</v>
      </c>
      <c r="AC501" t="s">
        <v>255</v>
      </c>
      <c r="AD501" t="s">
        <v>141</v>
      </c>
      <c r="AE501" t="str">
        <f>IF(B501&gt;0,IF(B501&gt;0,(IF(B501&lt;&gt;'PLAN SEMANAL'!$A$2,BLTOTAL!AA501,""))),"")</f>
        <v>ACARREO</v>
      </c>
      <c r="AF501" t="str">
        <f>IF(AH501="Completo","Completo",IF(IF(B501&gt;0,_xlfn.XLOOKUP(B501,'Detalle reservas completas fesa'!K:K,'Detalle reservas completas fesa'!Q:Q,_xlfn.XLOOKUP(B501,'MB25'!L:L,'MB25'!Q:Q,"Incompleto")),"")="PENDIENTE","Incompleto",IF(B501&gt;0,_xlfn.XLOOKUP(B501,'Detalle reservas completas fesa'!K:K,'Detalle reservas completas fesa'!Q:Q,IF(AD501="SIN MATERIAL","Completo",IF(AD501="COMPLETO","Completo","Incompleto"))))))</f>
        <v>Incompleto</v>
      </c>
      <c r="AG501">
        <f>IF(B501&gt;0,_xlfn.XLOOKUP(B501,IW49BLTOTAL!A:A,IW49BLTOTAL!H:H),"")</f>
        <v>1</v>
      </c>
      <c r="AH501" t="str">
        <f>IF(IFERROR(_xlfn.XLOOKUP(B501,'Detalle custodia'!B:B,'Detalle custodia'!O:O),"")="custodia","Completo","")</f>
        <v/>
      </c>
    </row>
    <row r="502" spans="1:34" x14ac:dyDescent="0.35">
      <c r="A502" t="s">
        <v>221</v>
      </c>
      <c r="B502">
        <v>6612036</v>
      </c>
      <c r="C502" t="s">
        <v>129</v>
      </c>
      <c r="D502" t="s">
        <v>5997</v>
      </c>
      <c r="E502" t="s">
        <v>310</v>
      </c>
      <c r="F502" t="s">
        <v>133</v>
      </c>
      <c r="G502" t="s">
        <v>132</v>
      </c>
      <c r="H502" s="16">
        <v>45839</v>
      </c>
      <c r="I502" s="16">
        <v>45869</v>
      </c>
      <c r="J502" t="s">
        <v>856</v>
      </c>
      <c r="K502">
        <v>1215156</v>
      </c>
      <c r="L502" t="s">
        <v>309</v>
      </c>
      <c r="O502">
        <v>10014650</v>
      </c>
      <c r="P502" t="s">
        <v>221</v>
      </c>
      <c r="Q502">
        <v>0</v>
      </c>
      <c r="R502" t="s">
        <v>3891</v>
      </c>
      <c r="S502" t="s">
        <v>342</v>
      </c>
      <c r="T502">
        <v>11603272</v>
      </c>
      <c r="U502" s="16">
        <v>45816</v>
      </c>
      <c r="V502" s="16">
        <v>45839</v>
      </c>
      <c r="W502" s="16">
        <v>45819</v>
      </c>
      <c r="X502">
        <v>0</v>
      </c>
      <c r="Y502">
        <v>1290900</v>
      </c>
      <c r="Z502" t="s">
        <v>1568</v>
      </c>
      <c r="AA502" t="s">
        <v>246</v>
      </c>
      <c r="AB502" t="s">
        <v>121</v>
      </c>
      <c r="AC502" t="s">
        <v>255</v>
      </c>
      <c r="AD502" t="s">
        <v>141</v>
      </c>
      <c r="AE502" t="str">
        <f>IF(B502&gt;0,IF(B502&gt;0,(IF(B502&lt;&gt;'PLAN SEMANAL'!$A$2,BLTOTAL!AA502,""))),"")</f>
        <v>AUXILIAR</v>
      </c>
      <c r="AF502" t="str">
        <f>IF(AH502="Completo","Completo",IF(IF(B502&gt;0,_xlfn.XLOOKUP(B502,'Detalle reservas completas fesa'!K:K,'Detalle reservas completas fesa'!Q:Q,_xlfn.XLOOKUP(B502,'MB25'!L:L,'MB25'!Q:Q,"Incompleto")),"")="PENDIENTE","Incompleto",IF(B502&gt;0,_xlfn.XLOOKUP(B502,'Detalle reservas completas fesa'!K:K,'Detalle reservas completas fesa'!Q:Q,IF(AD502="SIN MATERIAL","Completo",IF(AD502="COMPLETO","Completo","Incompleto"))))))</f>
        <v>Incompleto</v>
      </c>
      <c r="AG502">
        <f>IF(B502&gt;0,_xlfn.XLOOKUP(B502,IW49BLTOTAL!A:A,IW49BLTOTAL!H:H),"")</f>
        <v>10</v>
      </c>
      <c r="AH502" t="str">
        <f>IF(IFERROR(_xlfn.XLOOKUP(B502,'Detalle custodia'!B:B,'Detalle custodia'!O:O),"")="custodia","Completo","")</f>
        <v/>
      </c>
    </row>
    <row r="503" spans="1:34" x14ac:dyDescent="0.35">
      <c r="A503" t="s">
        <v>152</v>
      </c>
      <c r="B503">
        <v>6612035</v>
      </c>
      <c r="C503" t="s">
        <v>129</v>
      </c>
      <c r="D503" t="s">
        <v>5998</v>
      </c>
      <c r="E503" t="s">
        <v>310</v>
      </c>
      <c r="F503" t="s">
        <v>133</v>
      </c>
      <c r="G503" t="s">
        <v>147</v>
      </c>
      <c r="H503" s="16">
        <v>45859</v>
      </c>
      <c r="I503" s="16">
        <v>45865</v>
      </c>
      <c r="J503" t="s">
        <v>5408</v>
      </c>
      <c r="K503">
        <v>1215156</v>
      </c>
      <c r="L503" t="s">
        <v>307</v>
      </c>
      <c r="O503">
        <v>10014641</v>
      </c>
      <c r="P503" t="s">
        <v>152</v>
      </c>
      <c r="Q503">
        <v>0</v>
      </c>
      <c r="R503" t="s">
        <v>3891</v>
      </c>
      <c r="S503" t="s">
        <v>343</v>
      </c>
      <c r="T503">
        <v>11603267</v>
      </c>
      <c r="U503" s="16">
        <v>45816</v>
      </c>
      <c r="V503" s="16">
        <v>45859</v>
      </c>
      <c r="W503" s="16">
        <v>45849</v>
      </c>
      <c r="X503">
        <v>0</v>
      </c>
      <c r="Y503">
        <v>1290900</v>
      </c>
      <c r="Z503" t="s">
        <v>1568</v>
      </c>
      <c r="AA503" t="s">
        <v>246</v>
      </c>
      <c r="AB503" t="s">
        <v>121</v>
      </c>
      <c r="AC503" t="s">
        <v>255</v>
      </c>
      <c r="AD503" t="s">
        <v>141</v>
      </c>
      <c r="AE503" t="str">
        <f>IF(B503&gt;0,IF(B503&gt;0,(IF(B503&lt;&gt;'PLAN SEMANAL'!$A$2,BLTOTAL!AA503,""))),"")</f>
        <v>AUXILIAR</v>
      </c>
      <c r="AF503" t="str">
        <f>IF(AH503="Completo","Completo",IF(IF(B503&gt;0,_xlfn.XLOOKUP(B503,'Detalle reservas completas fesa'!K:K,'Detalle reservas completas fesa'!Q:Q,_xlfn.XLOOKUP(B503,'MB25'!L:L,'MB25'!Q:Q,"Incompleto")),"")="PENDIENTE","Incompleto",IF(B503&gt;0,_xlfn.XLOOKUP(B503,'Detalle reservas completas fesa'!K:K,'Detalle reservas completas fesa'!Q:Q,IF(AD503="SIN MATERIAL","Completo",IF(AD503="COMPLETO","Completo","Incompleto"))))))</f>
        <v>Incompleto</v>
      </c>
      <c r="AG503">
        <f>IF(B503&gt;0,_xlfn.XLOOKUP(B503,IW49BLTOTAL!A:A,IW49BLTOTAL!H:H),"")</f>
        <v>8</v>
      </c>
      <c r="AH503" t="str">
        <f>IF(IFERROR(_xlfn.XLOOKUP(B503,'Detalle custodia'!B:B,'Detalle custodia'!O:O),"")="custodia","Completo","")</f>
        <v/>
      </c>
    </row>
    <row r="504" spans="1:34" x14ac:dyDescent="0.35">
      <c r="A504" t="s">
        <v>288</v>
      </c>
      <c r="B504">
        <v>6612034</v>
      </c>
      <c r="C504" t="s">
        <v>123</v>
      </c>
      <c r="D504" t="s">
        <v>5999</v>
      </c>
      <c r="E504" t="s">
        <v>310</v>
      </c>
      <c r="F504" t="s">
        <v>259</v>
      </c>
      <c r="G504" t="s">
        <v>336</v>
      </c>
      <c r="H504" s="16">
        <v>45838</v>
      </c>
      <c r="I504" s="16">
        <v>45838</v>
      </c>
      <c r="J504" t="s">
        <v>5389</v>
      </c>
      <c r="K504">
        <v>1212120</v>
      </c>
      <c r="L504" t="s">
        <v>289</v>
      </c>
      <c r="O504">
        <v>10014653</v>
      </c>
      <c r="P504" t="s">
        <v>288</v>
      </c>
      <c r="Q504">
        <v>0</v>
      </c>
      <c r="R504" t="s">
        <v>3891</v>
      </c>
      <c r="S504" t="s">
        <v>343</v>
      </c>
      <c r="T504">
        <v>11588915</v>
      </c>
      <c r="U504" s="16">
        <v>45816</v>
      </c>
      <c r="V504" s="16">
        <v>45838</v>
      </c>
      <c r="W504" s="16">
        <v>45825</v>
      </c>
      <c r="X504">
        <v>0</v>
      </c>
      <c r="Y504">
        <v>1290900</v>
      </c>
      <c r="Z504" t="s">
        <v>1568</v>
      </c>
      <c r="AA504" t="s">
        <v>247</v>
      </c>
      <c r="AB504" t="s">
        <v>121</v>
      </c>
      <c r="AC504" t="s">
        <v>255</v>
      </c>
      <c r="AD504" t="s">
        <v>189</v>
      </c>
      <c r="AE504" t="str">
        <f>IF(B504&gt;0,IF(B504&gt;0,(IF(B504&lt;&gt;'PLAN SEMANAL'!$A$2,BLTOTAL!AA504,""))),"")</f>
        <v>CARGUIO</v>
      </c>
      <c r="AF504" t="str">
        <f>IF(AH504="Completo","Completo",IF(IF(B504&gt;0,_xlfn.XLOOKUP(B504,'Detalle reservas completas fesa'!K:K,'Detalle reservas completas fesa'!Q:Q,_xlfn.XLOOKUP(B504,'MB25'!L:L,'MB25'!Q:Q,"Incompleto")),"")="PENDIENTE","Incompleto",IF(B504&gt;0,_xlfn.XLOOKUP(B504,'Detalle reservas completas fesa'!K:K,'Detalle reservas completas fesa'!Q:Q,IF(AD504="SIN MATERIAL","Completo",IF(AD504="COMPLETO","Completo","Incompleto"))))))</f>
        <v>Completo</v>
      </c>
      <c r="AG504">
        <f>IF(B504&gt;0,_xlfn.XLOOKUP(B504,IW49BLTOTAL!A:A,IW49BLTOTAL!H:H),"")</f>
        <v>2</v>
      </c>
      <c r="AH504" t="str">
        <f>IF(IFERROR(_xlfn.XLOOKUP(B504,'Detalle custodia'!B:B,'Detalle custodia'!O:O),"")="custodia","Completo","")</f>
        <v/>
      </c>
    </row>
    <row r="505" spans="1:34" x14ac:dyDescent="0.35">
      <c r="A505" t="s">
        <v>198</v>
      </c>
      <c r="B505">
        <v>6612033</v>
      </c>
      <c r="C505" t="s">
        <v>129</v>
      </c>
      <c r="D505" t="s">
        <v>6000</v>
      </c>
      <c r="E505" t="s">
        <v>310</v>
      </c>
      <c r="F505" t="s">
        <v>133</v>
      </c>
      <c r="G505" t="s">
        <v>147</v>
      </c>
      <c r="H505" s="16">
        <v>45870</v>
      </c>
      <c r="I505" s="16">
        <v>45870</v>
      </c>
      <c r="J505" t="s">
        <v>856</v>
      </c>
      <c r="K505">
        <v>1215156</v>
      </c>
      <c r="L505" t="s">
        <v>306</v>
      </c>
      <c r="O505">
        <v>10014640</v>
      </c>
      <c r="P505" t="s">
        <v>198</v>
      </c>
      <c r="Q505">
        <v>0</v>
      </c>
      <c r="R505" t="s">
        <v>3891</v>
      </c>
      <c r="S505" t="s">
        <v>343</v>
      </c>
      <c r="T505">
        <v>11603268</v>
      </c>
      <c r="U505" s="16">
        <v>45816</v>
      </c>
      <c r="V505" s="16">
        <v>45870</v>
      </c>
      <c r="W505" s="16">
        <v>45850</v>
      </c>
      <c r="X505">
        <v>0</v>
      </c>
      <c r="Y505">
        <v>1290900</v>
      </c>
      <c r="Z505" t="s">
        <v>1568</v>
      </c>
      <c r="AA505" t="s">
        <v>246</v>
      </c>
      <c r="AB505" t="s">
        <v>121</v>
      </c>
      <c r="AC505" t="s">
        <v>255</v>
      </c>
      <c r="AD505" t="s">
        <v>141</v>
      </c>
      <c r="AE505" t="str">
        <f>IF(B505&gt;0,IF(B505&gt;0,(IF(B505&lt;&gt;'PLAN SEMANAL'!$A$2,BLTOTAL!AA505,""))),"")</f>
        <v>AUXILIAR</v>
      </c>
      <c r="AF505" t="str">
        <f>IF(AH505="Completo","Completo",IF(IF(B505&gt;0,_xlfn.XLOOKUP(B505,'Detalle reservas completas fesa'!K:K,'Detalle reservas completas fesa'!Q:Q,_xlfn.XLOOKUP(B505,'MB25'!L:L,'MB25'!Q:Q,"Incompleto")),"")="PENDIENTE","Incompleto",IF(B505&gt;0,_xlfn.XLOOKUP(B505,'Detalle reservas completas fesa'!K:K,'Detalle reservas completas fesa'!Q:Q,IF(AD505="SIN MATERIAL","Completo",IF(AD505="COMPLETO","Completo","Incompleto"))))))</f>
        <v>Incompleto</v>
      </c>
      <c r="AG505">
        <f>IF(B505&gt;0,_xlfn.XLOOKUP(B505,IW49BLTOTAL!A:A,IW49BLTOTAL!H:H),"")</f>
        <v>6</v>
      </c>
      <c r="AH505" t="str">
        <f>IF(IFERROR(_xlfn.XLOOKUP(B505,'Detalle custodia'!B:B,'Detalle custodia'!O:O),"")="custodia","Completo","")</f>
        <v/>
      </c>
    </row>
    <row r="506" spans="1:34" x14ac:dyDescent="0.35">
      <c r="A506" t="s">
        <v>242</v>
      </c>
      <c r="B506">
        <v>6612030</v>
      </c>
      <c r="C506" t="s">
        <v>129</v>
      </c>
      <c r="D506" t="s">
        <v>6001</v>
      </c>
      <c r="E506" t="s">
        <v>310</v>
      </c>
      <c r="F506" t="s">
        <v>133</v>
      </c>
      <c r="G506" t="s">
        <v>132</v>
      </c>
      <c r="H506" s="16">
        <v>45839</v>
      </c>
      <c r="I506" s="16">
        <v>45869</v>
      </c>
      <c r="J506" t="s">
        <v>856</v>
      </c>
      <c r="K506">
        <v>1215150</v>
      </c>
      <c r="L506" t="s">
        <v>330</v>
      </c>
      <c r="O506">
        <v>10014637</v>
      </c>
      <c r="P506" t="s">
        <v>242</v>
      </c>
      <c r="Q506">
        <v>0</v>
      </c>
      <c r="R506" t="s">
        <v>3891</v>
      </c>
      <c r="S506" t="s">
        <v>342</v>
      </c>
      <c r="T506">
        <v>11603438</v>
      </c>
      <c r="U506" s="16">
        <v>45816</v>
      </c>
      <c r="V506" s="16">
        <v>45839</v>
      </c>
      <c r="W506" s="16">
        <v>45819</v>
      </c>
      <c r="X506">
        <v>0</v>
      </c>
      <c r="Y506">
        <v>1290900</v>
      </c>
      <c r="Z506" t="s">
        <v>1568</v>
      </c>
      <c r="AA506" t="s">
        <v>246</v>
      </c>
      <c r="AB506" t="s">
        <v>121</v>
      </c>
      <c r="AC506" t="s">
        <v>255</v>
      </c>
      <c r="AD506" t="s">
        <v>141</v>
      </c>
      <c r="AE506" t="str">
        <f>IF(B506&gt;0,IF(B506&gt;0,(IF(B506&lt;&gt;'PLAN SEMANAL'!$A$2,BLTOTAL!AA506,""))),"")</f>
        <v>AUXILIAR</v>
      </c>
      <c r="AF506" t="str">
        <f>IF(AH506="Completo","Completo",IF(IF(B506&gt;0,_xlfn.XLOOKUP(B506,'Detalle reservas completas fesa'!K:K,'Detalle reservas completas fesa'!Q:Q,_xlfn.XLOOKUP(B506,'MB25'!L:L,'MB25'!Q:Q,"Incompleto")),"")="PENDIENTE","Incompleto",IF(B506&gt;0,_xlfn.XLOOKUP(B506,'Detalle reservas completas fesa'!K:K,'Detalle reservas completas fesa'!Q:Q,IF(AD506="SIN MATERIAL","Completo",IF(AD506="COMPLETO","Completo","Incompleto"))))))</f>
        <v>Incompleto</v>
      </c>
      <c r="AG506">
        <f>IF(B506&gt;0,_xlfn.XLOOKUP(B506,IW49BLTOTAL!A:A,IW49BLTOTAL!H:H),"")</f>
        <v>12</v>
      </c>
      <c r="AH506" t="str">
        <f>IF(IFERROR(_xlfn.XLOOKUP(B506,'Detalle custodia'!B:B,'Detalle custodia'!O:O),"")="custodia","Completo","")</f>
        <v/>
      </c>
    </row>
    <row r="507" spans="1:34" x14ac:dyDescent="0.35">
      <c r="A507" t="s">
        <v>243</v>
      </c>
      <c r="B507">
        <v>6612027</v>
      </c>
      <c r="C507" t="s">
        <v>129</v>
      </c>
      <c r="D507" t="s">
        <v>6002</v>
      </c>
      <c r="E507" t="s">
        <v>310</v>
      </c>
      <c r="F507" t="s">
        <v>133</v>
      </c>
      <c r="G507" t="s">
        <v>226</v>
      </c>
      <c r="H507" s="16">
        <v>45839</v>
      </c>
      <c r="I507" s="16">
        <v>45869</v>
      </c>
      <c r="J507" t="s">
        <v>3476</v>
      </c>
      <c r="K507">
        <v>1213130</v>
      </c>
      <c r="L507" t="s">
        <v>384</v>
      </c>
      <c r="O507">
        <v>10014627</v>
      </c>
      <c r="P507" t="s">
        <v>243</v>
      </c>
      <c r="Q507">
        <v>0</v>
      </c>
      <c r="R507" t="s">
        <v>3891</v>
      </c>
      <c r="S507" t="s">
        <v>3901</v>
      </c>
      <c r="T507">
        <v>11603365</v>
      </c>
      <c r="U507" s="16">
        <v>45816</v>
      </c>
      <c r="V507" s="16">
        <v>45839</v>
      </c>
      <c r="W507" s="16">
        <v>45835</v>
      </c>
      <c r="X507">
        <v>0</v>
      </c>
      <c r="Y507">
        <v>1290900</v>
      </c>
      <c r="Z507" t="s">
        <v>1568</v>
      </c>
      <c r="AA507" t="s">
        <v>245</v>
      </c>
      <c r="AB507" t="s">
        <v>121</v>
      </c>
      <c r="AC507" t="s">
        <v>255</v>
      </c>
      <c r="AD507" t="s">
        <v>189</v>
      </c>
      <c r="AE507" t="str">
        <f>IF(B507&gt;0,IF(B507&gt;0,(IF(B507&lt;&gt;'PLAN SEMANAL'!$A$2,BLTOTAL!AA507,""))),"")</f>
        <v>ACARREO</v>
      </c>
      <c r="AF507" t="str">
        <f>IF(AH507="Completo","Completo",IF(IF(B507&gt;0,_xlfn.XLOOKUP(B507,'Detalle reservas completas fesa'!K:K,'Detalle reservas completas fesa'!Q:Q,_xlfn.XLOOKUP(B507,'MB25'!L:L,'MB25'!Q:Q,"Incompleto")),"")="PENDIENTE","Incompleto",IF(B507&gt;0,_xlfn.XLOOKUP(B507,'Detalle reservas completas fesa'!K:K,'Detalle reservas completas fesa'!Q:Q,IF(AD507="SIN MATERIAL","Completo",IF(AD507="COMPLETO","Completo","Incompleto"))))))</f>
        <v>Completo</v>
      </c>
      <c r="AG507">
        <f>IF(B507&gt;0,_xlfn.XLOOKUP(B507,IW49BLTOTAL!A:A,IW49BLTOTAL!H:H),"")</f>
        <v>2</v>
      </c>
      <c r="AH507" t="str">
        <f>IF(IFERROR(_xlfn.XLOOKUP(B507,'Detalle custodia'!B:B,'Detalle custodia'!O:O),"")="custodia","Completo","")</f>
        <v/>
      </c>
    </row>
    <row r="508" spans="1:34" x14ac:dyDescent="0.35">
      <c r="A508" t="s">
        <v>206</v>
      </c>
      <c r="B508">
        <v>6612026</v>
      </c>
      <c r="C508" t="s">
        <v>129</v>
      </c>
      <c r="D508" t="s">
        <v>6003</v>
      </c>
      <c r="E508" t="s">
        <v>310</v>
      </c>
      <c r="F508" t="s">
        <v>133</v>
      </c>
      <c r="G508" t="s">
        <v>147</v>
      </c>
      <c r="H508" s="16">
        <v>45870</v>
      </c>
      <c r="I508" s="16">
        <v>45870</v>
      </c>
      <c r="J508" t="s">
        <v>856</v>
      </c>
      <c r="K508">
        <v>1213130</v>
      </c>
      <c r="L508" t="s">
        <v>339</v>
      </c>
      <c r="O508">
        <v>10014614</v>
      </c>
      <c r="P508" t="s">
        <v>206</v>
      </c>
      <c r="Q508">
        <v>0</v>
      </c>
      <c r="R508" t="s">
        <v>3891</v>
      </c>
      <c r="S508" t="s">
        <v>343</v>
      </c>
      <c r="T508">
        <v>11603271</v>
      </c>
      <c r="U508" s="16">
        <v>45816</v>
      </c>
      <c r="V508" s="16">
        <v>45870</v>
      </c>
      <c r="W508" s="16">
        <v>45850</v>
      </c>
      <c r="X508">
        <v>0</v>
      </c>
      <c r="Y508">
        <v>1290900</v>
      </c>
      <c r="Z508" t="s">
        <v>1568</v>
      </c>
      <c r="AA508" t="s">
        <v>245</v>
      </c>
      <c r="AB508" t="s">
        <v>121</v>
      </c>
      <c r="AC508" t="s">
        <v>255</v>
      </c>
      <c r="AD508" t="s">
        <v>141</v>
      </c>
      <c r="AE508" t="str">
        <f>IF(B508&gt;0,IF(B508&gt;0,(IF(B508&lt;&gt;'PLAN SEMANAL'!$A$2,BLTOTAL!AA508,""))),"")</f>
        <v>ACARREO</v>
      </c>
      <c r="AF508" t="str">
        <f>IF(AH508="Completo","Completo",IF(IF(B508&gt;0,_xlfn.XLOOKUP(B508,'Detalle reservas completas fesa'!K:K,'Detalle reservas completas fesa'!Q:Q,_xlfn.XLOOKUP(B508,'MB25'!L:L,'MB25'!Q:Q,"Incompleto")),"")="PENDIENTE","Incompleto",IF(B508&gt;0,_xlfn.XLOOKUP(B508,'Detalle reservas completas fesa'!K:K,'Detalle reservas completas fesa'!Q:Q,IF(AD508="SIN MATERIAL","Completo",IF(AD508="COMPLETO","Completo","Incompleto"))))))</f>
        <v>Incompleto</v>
      </c>
      <c r="AG508">
        <f>IF(B508&gt;0,_xlfn.XLOOKUP(B508,IW49BLTOTAL!A:A,IW49BLTOTAL!H:H),"")</f>
        <v>2</v>
      </c>
      <c r="AH508" t="str">
        <f>IF(IFERROR(_xlfn.XLOOKUP(B508,'Detalle custodia'!B:B,'Detalle custodia'!O:O),"")="custodia","Completo","")</f>
        <v/>
      </c>
    </row>
    <row r="509" spans="1:34" x14ac:dyDescent="0.35">
      <c r="A509" t="s">
        <v>126</v>
      </c>
      <c r="B509">
        <v>6612022</v>
      </c>
      <c r="C509" t="s">
        <v>123</v>
      </c>
      <c r="D509" t="s">
        <v>6005</v>
      </c>
      <c r="E509" t="s">
        <v>310</v>
      </c>
      <c r="F509" t="s">
        <v>259</v>
      </c>
      <c r="G509" t="s">
        <v>336</v>
      </c>
      <c r="H509" s="16">
        <v>45852</v>
      </c>
      <c r="I509" s="16">
        <v>45858</v>
      </c>
      <c r="J509" t="s">
        <v>5407</v>
      </c>
      <c r="K509">
        <v>1210101</v>
      </c>
      <c r="L509" t="s">
        <v>391</v>
      </c>
      <c r="O509">
        <v>10014657</v>
      </c>
      <c r="P509" t="s">
        <v>126</v>
      </c>
      <c r="Q509">
        <v>0</v>
      </c>
      <c r="R509" t="s">
        <v>3891</v>
      </c>
      <c r="S509" t="s">
        <v>343</v>
      </c>
      <c r="T509">
        <v>11603534</v>
      </c>
      <c r="U509" s="16">
        <v>45816</v>
      </c>
      <c r="V509" s="16">
        <v>45852</v>
      </c>
      <c r="W509" s="16">
        <v>45851</v>
      </c>
      <c r="X509">
        <v>0</v>
      </c>
      <c r="Y509">
        <v>1290900</v>
      </c>
      <c r="Z509" t="s">
        <v>1568</v>
      </c>
      <c r="AA509" t="s">
        <v>248</v>
      </c>
      <c r="AB509" t="s">
        <v>121</v>
      </c>
      <c r="AC509" t="s">
        <v>255</v>
      </c>
      <c r="AD509" t="s">
        <v>189</v>
      </c>
      <c r="AE509" t="str">
        <f>IF(B509&gt;0,IF(B509&gt;0,(IF(B509&lt;&gt;'PLAN SEMANAL'!$A$2,BLTOTAL!AA509,""))),"")</f>
        <v>PERFORACIO</v>
      </c>
      <c r="AF509" t="str">
        <f>IF(AH509="Completo","Completo",IF(IF(B509&gt;0,_xlfn.XLOOKUP(B509,'Detalle reservas completas fesa'!K:K,'Detalle reservas completas fesa'!Q:Q,_xlfn.XLOOKUP(B509,'MB25'!L:L,'MB25'!Q:Q,"Incompleto")),"")="PENDIENTE","Incompleto",IF(B509&gt;0,_xlfn.XLOOKUP(B509,'Detalle reservas completas fesa'!K:K,'Detalle reservas completas fesa'!Q:Q,IF(AD509="SIN MATERIAL","Completo",IF(AD509="COMPLETO","Completo","Incompleto"))))))</f>
        <v>Completo</v>
      </c>
      <c r="AG509">
        <f>IF(B509&gt;0,_xlfn.XLOOKUP(B509,IW49BLTOTAL!A:A,IW49BLTOTAL!H:H),"")</f>
        <v>2</v>
      </c>
      <c r="AH509" t="str">
        <f>IF(IFERROR(_xlfn.XLOOKUP(B509,'Detalle custodia'!B:B,'Detalle custodia'!O:O),"")="custodia","Completo","")</f>
        <v/>
      </c>
    </row>
    <row r="510" spans="1:34" x14ac:dyDescent="0.35">
      <c r="A510" t="s">
        <v>126</v>
      </c>
      <c r="B510">
        <v>6612021</v>
      </c>
      <c r="C510" t="s">
        <v>123</v>
      </c>
      <c r="D510" t="s">
        <v>6005</v>
      </c>
      <c r="E510" t="s">
        <v>310</v>
      </c>
      <c r="F510" t="s">
        <v>259</v>
      </c>
      <c r="G510" t="s">
        <v>336</v>
      </c>
      <c r="H510" s="16">
        <v>45852</v>
      </c>
      <c r="I510" s="16">
        <v>45858</v>
      </c>
      <c r="J510" t="s">
        <v>5407</v>
      </c>
      <c r="K510">
        <v>1210101</v>
      </c>
      <c r="L510" t="s">
        <v>391</v>
      </c>
      <c r="O510">
        <v>10014657</v>
      </c>
      <c r="P510" t="s">
        <v>126</v>
      </c>
      <c r="Q510">
        <v>0</v>
      </c>
      <c r="R510" t="s">
        <v>3891</v>
      </c>
      <c r="S510" t="s">
        <v>343</v>
      </c>
      <c r="T510">
        <v>11603530</v>
      </c>
      <c r="U510" s="16">
        <v>45816</v>
      </c>
      <c r="V510" s="16">
        <v>45852</v>
      </c>
      <c r="W510" s="16">
        <v>45851</v>
      </c>
      <c r="X510">
        <v>0</v>
      </c>
      <c r="Y510">
        <v>1290900</v>
      </c>
      <c r="Z510" t="s">
        <v>1568</v>
      </c>
      <c r="AA510" t="s">
        <v>248</v>
      </c>
      <c r="AB510" t="s">
        <v>121</v>
      </c>
      <c r="AC510" t="s">
        <v>255</v>
      </c>
      <c r="AD510" t="s">
        <v>189</v>
      </c>
      <c r="AE510" t="str">
        <f>IF(B510&gt;0,IF(B510&gt;0,(IF(B510&lt;&gt;'PLAN SEMANAL'!$A$2,BLTOTAL!AA510,""))),"")</f>
        <v>PERFORACIO</v>
      </c>
      <c r="AF510" t="str">
        <f>IF(AH510="Completo","Completo",IF(IF(B510&gt;0,_xlfn.XLOOKUP(B510,'Detalle reservas completas fesa'!K:K,'Detalle reservas completas fesa'!Q:Q,_xlfn.XLOOKUP(B510,'MB25'!L:L,'MB25'!Q:Q,"Incompleto")),"")="PENDIENTE","Incompleto",IF(B510&gt;0,_xlfn.XLOOKUP(B510,'Detalle reservas completas fesa'!K:K,'Detalle reservas completas fesa'!Q:Q,IF(AD510="SIN MATERIAL","Completo",IF(AD510="COMPLETO","Completo","Incompleto"))))))</f>
        <v>Completo</v>
      </c>
      <c r="AG510">
        <f>IF(B510&gt;0,_xlfn.XLOOKUP(B510,IW49BLTOTAL!A:A,IW49BLTOTAL!H:H),"")</f>
        <v>2</v>
      </c>
      <c r="AH510" t="str">
        <f>IF(IFERROR(_xlfn.XLOOKUP(B510,'Detalle custodia'!B:B,'Detalle custodia'!O:O),"")="custodia","Completo","")</f>
        <v/>
      </c>
    </row>
    <row r="511" spans="1:34" x14ac:dyDescent="0.35">
      <c r="A511" t="s">
        <v>230</v>
      </c>
      <c r="B511">
        <v>6612020</v>
      </c>
      <c r="C511" t="s">
        <v>129</v>
      </c>
      <c r="D511" t="s">
        <v>5981</v>
      </c>
      <c r="E511" t="s">
        <v>310</v>
      </c>
      <c r="F511" t="s">
        <v>259</v>
      </c>
      <c r="G511" t="s">
        <v>336</v>
      </c>
      <c r="H511" s="16">
        <v>45854</v>
      </c>
      <c r="I511" s="16">
        <v>45854</v>
      </c>
      <c r="J511" t="s">
        <v>5407</v>
      </c>
      <c r="K511">
        <v>1215150</v>
      </c>
      <c r="L511" t="s">
        <v>277</v>
      </c>
      <c r="O511">
        <v>10014636</v>
      </c>
      <c r="P511" t="s">
        <v>230</v>
      </c>
      <c r="Q511">
        <v>0</v>
      </c>
      <c r="R511" t="s">
        <v>3891</v>
      </c>
      <c r="S511" t="s">
        <v>343</v>
      </c>
      <c r="T511">
        <v>11603810</v>
      </c>
      <c r="U511" s="16">
        <v>45816</v>
      </c>
      <c r="V511" s="16">
        <v>45854</v>
      </c>
      <c r="W511" s="16">
        <v>45851</v>
      </c>
      <c r="X511">
        <v>0</v>
      </c>
      <c r="Y511">
        <v>1290900</v>
      </c>
      <c r="Z511" t="s">
        <v>1568</v>
      </c>
      <c r="AA511" t="s">
        <v>246</v>
      </c>
      <c r="AB511" t="s">
        <v>121</v>
      </c>
      <c r="AC511" t="s">
        <v>255</v>
      </c>
      <c r="AD511" t="s">
        <v>189</v>
      </c>
      <c r="AE511" t="str">
        <f>IF(B511&gt;0,IF(B511&gt;0,(IF(B511&lt;&gt;'PLAN SEMANAL'!$A$2,BLTOTAL!AA511,""))),"")</f>
        <v>AUXILIAR</v>
      </c>
      <c r="AF511" t="str">
        <f>IF(AH511="Completo","Completo",IF(IF(B511&gt;0,_xlfn.XLOOKUP(B511,'Detalle reservas completas fesa'!K:K,'Detalle reservas completas fesa'!Q:Q,_xlfn.XLOOKUP(B511,'MB25'!L:L,'MB25'!Q:Q,"Incompleto")),"")="PENDIENTE","Incompleto",IF(B511&gt;0,_xlfn.XLOOKUP(B511,'Detalle reservas completas fesa'!K:K,'Detalle reservas completas fesa'!Q:Q,IF(AD511="SIN MATERIAL","Completo",IF(AD511="COMPLETO","Completo","Incompleto"))))))</f>
        <v>Completo</v>
      </c>
      <c r="AG511">
        <f>IF(B511&gt;0,_xlfn.XLOOKUP(B511,IW49BLTOTAL!A:A,IW49BLTOTAL!H:H),"")</f>
        <v>2</v>
      </c>
      <c r="AH511" t="str">
        <f>IF(IFERROR(_xlfn.XLOOKUP(B511,'Detalle custodia'!B:B,'Detalle custodia'!O:O),"")="custodia","Completo","")</f>
        <v/>
      </c>
    </row>
    <row r="512" spans="1:34" x14ac:dyDescent="0.35">
      <c r="A512" t="s">
        <v>202</v>
      </c>
      <c r="B512">
        <v>6612019</v>
      </c>
      <c r="C512" t="s">
        <v>129</v>
      </c>
      <c r="D512" t="s">
        <v>6006</v>
      </c>
      <c r="E512" t="s">
        <v>310</v>
      </c>
      <c r="F512" t="s">
        <v>259</v>
      </c>
      <c r="G512" t="s">
        <v>142</v>
      </c>
      <c r="H512" s="16">
        <v>45852</v>
      </c>
      <c r="I512" s="16">
        <v>45852</v>
      </c>
      <c r="J512" t="s">
        <v>5407</v>
      </c>
      <c r="K512">
        <v>1213130</v>
      </c>
      <c r="L512" t="s">
        <v>396</v>
      </c>
      <c r="O512">
        <v>10014615</v>
      </c>
      <c r="P512" t="s">
        <v>202</v>
      </c>
      <c r="Q512">
        <v>0</v>
      </c>
      <c r="R512" t="s">
        <v>3891</v>
      </c>
      <c r="S512" t="s">
        <v>343</v>
      </c>
      <c r="T512">
        <v>11603618</v>
      </c>
      <c r="U512" s="16">
        <v>45816</v>
      </c>
      <c r="V512" s="16">
        <v>45852</v>
      </c>
      <c r="W512" s="16">
        <v>45853</v>
      </c>
      <c r="X512">
        <v>0</v>
      </c>
      <c r="Y512">
        <v>1290900</v>
      </c>
      <c r="Z512" t="s">
        <v>1568</v>
      </c>
      <c r="AA512" t="s">
        <v>245</v>
      </c>
      <c r="AB512" t="s">
        <v>121</v>
      </c>
      <c r="AC512" t="s">
        <v>255</v>
      </c>
      <c r="AD512" t="s">
        <v>141</v>
      </c>
      <c r="AE512" t="str">
        <f>IF(B512&gt;0,IF(B512&gt;0,(IF(B512&lt;&gt;'PLAN SEMANAL'!$A$2,BLTOTAL!AA512,""))),"")</f>
        <v>ACARREO</v>
      </c>
      <c r="AF512" t="str">
        <f>IF(AH512="Completo","Completo",IF(IF(B512&gt;0,_xlfn.XLOOKUP(B512,'Detalle reservas completas fesa'!K:K,'Detalle reservas completas fesa'!Q:Q,_xlfn.XLOOKUP(B512,'MB25'!L:L,'MB25'!Q:Q,"Incompleto")),"")="PENDIENTE","Incompleto",IF(B512&gt;0,_xlfn.XLOOKUP(B512,'Detalle reservas completas fesa'!K:K,'Detalle reservas completas fesa'!Q:Q,IF(AD512="SIN MATERIAL","Completo",IF(AD512="COMPLETO","Completo","Incompleto"))))))</f>
        <v>Incompleto</v>
      </c>
      <c r="AG512">
        <f>IF(B512&gt;0,_xlfn.XLOOKUP(B512,IW49BLTOTAL!A:A,IW49BLTOTAL!H:H),"")</f>
        <v>6</v>
      </c>
      <c r="AH512" t="str">
        <f>IF(IFERROR(_xlfn.XLOOKUP(B512,'Detalle custodia'!B:B,'Detalle custodia'!O:O),"")="custodia","Completo","")</f>
        <v/>
      </c>
    </row>
    <row r="513" spans="1:34" x14ac:dyDescent="0.35">
      <c r="A513" t="s">
        <v>202</v>
      </c>
      <c r="B513">
        <v>6612014</v>
      </c>
      <c r="C513" t="s">
        <v>129</v>
      </c>
      <c r="D513" t="s">
        <v>6008</v>
      </c>
      <c r="E513" t="s">
        <v>310</v>
      </c>
      <c r="F513" t="s">
        <v>133</v>
      </c>
      <c r="G513" t="s">
        <v>147</v>
      </c>
      <c r="H513" s="16">
        <v>45870</v>
      </c>
      <c r="I513" s="16">
        <v>45870</v>
      </c>
      <c r="J513" t="s">
        <v>856</v>
      </c>
      <c r="K513">
        <v>1213130</v>
      </c>
      <c r="L513" t="s">
        <v>396</v>
      </c>
      <c r="O513">
        <v>10014615</v>
      </c>
      <c r="P513" t="s">
        <v>202</v>
      </c>
      <c r="Q513">
        <v>0</v>
      </c>
      <c r="R513" t="s">
        <v>3891</v>
      </c>
      <c r="S513" t="s">
        <v>343</v>
      </c>
      <c r="T513">
        <v>11603615</v>
      </c>
      <c r="U513" s="16">
        <v>45816</v>
      </c>
      <c r="V513" s="16">
        <v>45870</v>
      </c>
      <c r="W513" s="16">
        <v>45850</v>
      </c>
      <c r="X513">
        <v>0</v>
      </c>
      <c r="Y513">
        <v>1290900</v>
      </c>
      <c r="Z513" t="s">
        <v>1568</v>
      </c>
      <c r="AA513" t="s">
        <v>245</v>
      </c>
      <c r="AB513" t="s">
        <v>121</v>
      </c>
      <c r="AC513" t="s">
        <v>255</v>
      </c>
      <c r="AD513" t="s">
        <v>141</v>
      </c>
      <c r="AE513" t="str">
        <f>IF(B513&gt;0,IF(B513&gt;0,(IF(B513&lt;&gt;'PLAN SEMANAL'!$A$2,BLTOTAL!AA513,""))),"")</f>
        <v>ACARREO</v>
      </c>
      <c r="AF513" t="str">
        <f>IF(AH513="Completo","Completo",IF(IF(B513&gt;0,_xlfn.XLOOKUP(B513,'Detalle reservas completas fesa'!K:K,'Detalle reservas completas fesa'!Q:Q,_xlfn.XLOOKUP(B513,'MB25'!L:L,'MB25'!Q:Q,"Incompleto")),"")="PENDIENTE","Incompleto",IF(B513&gt;0,_xlfn.XLOOKUP(B513,'Detalle reservas completas fesa'!K:K,'Detalle reservas completas fesa'!Q:Q,IF(AD513="SIN MATERIAL","Completo",IF(AD513="COMPLETO","Completo","Incompleto"))))))</f>
        <v>Incompleto</v>
      </c>
      <c r="AG513">
        <f>IF(B513&gt;0,_xlfn.XLOOKUP(B513,IW49BLTOTAL!A:A,IW49BLTOTAL!H:H),"")</f>
        <v>6</v>
      </c>
      <c r="AH513" t="str">
        <f>IF(IFERROR(_xlfn.XLOOKUP(B513,'Detalle custodia'!B:B,'Detalle custodia'!O:O),"")="custodia","Completo","")</f>
        <v/>
      </c>
    </row>
    <row r="514" spans="1:34" x14ac:dyDescent="0.35">
      <c r="A514" t="s">
        <v>240</v>
      </c>
      <c r="B514">
        <v>6612012</v>
      </c>
      <c r="C514" t="s">
        <v>129</v>
      </c>
      <c r="D514" t="s">
        <v>6009</v>
      </c>
      <c r="E514" t="s">
        <v>310</v>
      </c>
      <c r="F514" t="s">
        <v>125</v>
      </c>
      <c r="G514" t="s">
        <v>124</v>
      </c>
      <c r="H514" s="16">
        <v>45850</v>
      </c>
      <c r="I514" s="16">
        <v>45850</v>
      </c>
      <c r="J514" t="s">
        <v>5406</v>
      </c>
      <c r="K514">
        <v>1213130</v>
      </c>
      <c r="L514" t="s">
        <v>304</v>
      </c>
      <c r="O514">
        <v>10014607</v>
      </c>
      <c r="P514" t="s">
        <v>240</v>
      </c>
      <c r="Q514">
        <v>0</v>
      </c>
      <c r="R514" t="s">
        <v>3891</v>
      </c>
      <c r="S514" t="s">
        <v>262</v>
      </c>
      <c r="T514">
        <v>11603600</v>
      </c>
      <c r="U514" s="16">
        <v>45816</v>
      </c>
      <c r="V514" s="16">
        <v>45850</v>
      </c>
      <c r="W514" s="16">
        <v>45851</v>
      </c>
      <c r="X514">
        <v>0</v>
      </c>
      <c r="Y514">
        <v>1290900</v>
      </c>
      <c r="Z514" t="s">
        <v>1568</v>
      </c>
      <c r="AA514" t="s">
        <v>245</v>
      </c>
      <c r="AB514" t="s">
        <v>121</v>
      </c>
      <c r="AC514" t="s">
        <v>255</v>
      </c>
      <c r="AD514" t="s">
        <v>141</v>
      </c>
      <c r="AE514" t="str">
        <f>IF(B514&gt;0,IF(B514&gt;0,(IF(B514&lt;&gt;'PLAN SEMANAL'!$A$2,BLTOTAL!AA514,""))),"")</f>
        <v>ACARREO</v>
      </c>
      <c r="AF514" t="str">
        <f>IF(AH514="Completo","Completo",IF(IF(B514&gt;0,_xlfn.XLOOKUP(B514,'Detalle reservas completas fesa'!K:K,'Detalle reservas completas fesa'!Q:Q,_xlfn.XLOOKUP(B514,'MB25'!L:L,'MB25'!Q:Q,"Incompleto")),"")="PENDIENTE","Incompleto",IF(B514&gt;0,_xlfn.XLOOKUP(B514,'Detalle reservas completas fesa'!K:K,'Detalle reservas completas fesa'!Q:Q,IF(AD514="SIN MATERIAL","Completo",IF(AD514="COMPLETO","Completo","Incompleto"))))))</f>
        <v>Incompleto</v>
      </c>
      <c r="AG514">
        <f>IF(B514&gt;0,_xlfn.XLOOKUP(B514,IW49BLTOTAL!A:A,IW49BLTOTAL!H:H),"")</f>
        <v>2</v>
      </c>
      <c r="AH514" t="str">
        <f>IF(IFERROR(_xlfn.XLOOKUP(B514,'Detalle custodia'!B:B,'Detalle custodia'!O:O),"")="custodia","Completo","")</f>
        <v/>
      </c>
    </row>
    <row r="515" spans="1:34" x14ac:dyDescent="0.35">
      <c r="A515" t="s">
        <v>240</v>
      </c>
      <c r="B515">
        <v>6612011</v>
      </c>
      <c r="C515" t="s">
        <v>129</v>
      </c>
      <c r="D515" t="s">
        <v>6008</v>
      </c>
      <c r="E515" t="s">
        <v>310</v>
      </c>
      <c r="F515" t="s">
        <v>133</v>
      </c>
      <c r="G515" t="s">
        <v>132</v>
      </c>
      <c r="H515" s="16">
        <v>45839</v>
      </c>
      <c r="I515" s="16">
        <v>45869</v>
      </c>
      <c r="J515" t="s">
        <v>856</v>
      </c>
      <c r="K515">
        <v>1213130</v>
      </c>
      <c r="L515" t="s">
        <v>304</v>
      </c>
      <c r="O515">
        <v>10014607</v>
      </c>
      <c r="P515" t="s">
        <v>240</v>
      </c>
      <c r="Q515">
        <v>0</v>
      </c>
      <c r="R515" t="s">
        <v>3891</v>
      </c>
      <c r="S515" t="s">
        <v>342</v>
      </c>
      <c r="T515">
        <v>11603614</v>
      </c>
      <c r="U515" s="16">
        <v>45816</v>
      </c>
      <c r="V515" s="16">
        <v>45839</v>
      </c>
      <c r="W515" s="16">
        <v>45819</v>
      </c>
      <c r="X515">
        <v>0</v>
      </c>
      <c r="Y515">
        <v>1290900</v>
      </c>
      <c r="Z515" t="s">
        <v>1568</v>
      </c>
      <c r="AA515" t="s">
        <v>245</v>
      </c>
      <c r="AB515" t="s">
        <v>121</v>
      </c>
      <c r="AC515" t="s">
        <v>255</v>
      </c>
      <c r="AD515" t="s">
        <v>141</v>
      </c>
      <c r="AE515" t="str">
        <f>IF(B515&gt;0,IF(B515&gt;0,(IF(B515&lt;&gt;'PLAN SEMANAL'!$A$2,BLTOTAL!AA515,""))),"")</f>
        <v>ACARREO</v>
      </c>
      <c r="AF515" t="str">
        <f>IF(AH515="Completo","Completo",IF(IF(B515&gt;0,_xlfn.XLOOKUP(B515,'Detalle reservas completas fesa'!K:K,'Detalle reservas completas fesa'!Q:Q,_xlfn.XLOOKUP(B515,'MB25'!L:L,'MB25'!Q:Q,"Incompleto")),"")="PENDIENTE","Incompleto",IF(B515&gt;0,_xlfn.XLOOKUP(B515,'Detalle reservas completas fesa'!K:K,'Detalle reservas completas fesa'!Q:Q,IF(AD515="SIN MATERIAL","Completo",IF(AD515="COMPLETO","Completo","Incompleto"))))))</f>
        <v>Incompleto</v>
      </c>
      <c r="AG515">
        <f>IF(B515&gt;0,_xlfn.XLOOKUP(B515,IW49BLTOTAL!A:A,IW49BLTOTAL!H:H),"")</f>
        <v>6</v>
      </c>
      <c r="AH515" t="str">
        <f>IF(IFERROR(_xlfn.XLOOKUP(B515,'Detalle custodia'!B:B,'Detalle custodia'!O:O),"")="custodia","Completo","")</f>
        <v/>
      </c>
    </row>
    <row r="516" spans="1:34" x14ac:dyDescent="0.35">
      <c r="A516" t="s">
        <v>337</v>
      </c>
      <c r="B516">
        <v>6612010</v>
      </c>
      <c r="C516" t="s">
        <v>129</v>
      </c>
      <c r="D516" t="s">
        <v>6010</v>
      </c>
      <c r="E516" t="s">
        <v>310</v>
      </c>
      <c r="F516" t="s">
        <v>133</v>
      </c>
      <c r="G516" t="s">
        <v>226</v>
      </c>
      <c r="H516" s="16">
        <v>45873</v>
      </c>
      <c r="I516" s="16">
        <v>45873</v>
      </c>
      <c r="J516" t="s">
        <v>856</v>
      </c>
      <c r="K516">
        <v>1212121</v>
      </c>
      <c r="L516" t="s">
        <v>338</v>
      </c>
      <c r="O516">
        <v>10014600</v>
      </c>
      <c r="P516" t="s">
        <v>337</v>
      </c>
      <c r="Q516">
        <v>0</v>
      </c>
      <c r="R516" t="s">
        <v>3891</v>
      </c>
      <c r="S516" t="s">
        <v>342</v>
      </c>
      <c r="T516">
        <v>11603806</v>
      </c>
      <c r="U516" s="16">
        <v>45816</v>
      </c>
      <c r="V516" s="16">
        <v>45873</v>
      </c>
      <c r="W516" s="16">
        <v>45835</v>
      </c>
      <c r="X516">
        <v>0</v>
      </c>
      <c r="Y516">
        <v>1290900</v>
      </c>
      <c r="Z516" t="s">
        <v>1568</v>
      </c>
      <c r="AA516" t="s">
        <v>247</v>
      </c>
      <c r="AB516" t="s">
        <v>121</v>
      </c>
      <c r="AC516" t="s">
        <v>255</v>
      </c>
      <c r="AD516" t="s">
        <v>189</v>
      </c>
      <c r="AE516" t="str">
        <f>IF(B516&gt;0,IF(B516&gt;0,(IF(B516&lt;&gt;'PLAN SEMANAL'!$A$2,BLTOTAL!AA516,""))),"")</f>
        <v>CARGUIO</v>
      </c>
      <c r="AF516" t="str">
        <f>IF(AH516="Completo","Completo",IF(IF(B516&gt;0,_xlfn.XLOOKUP(B516,'Detalle reservas completas fesa'!K:K,'Detalle reservas completas fesa'!Q:Q,_xlfn.XLOOKUP(B516,'MB25'!L:L,'MB25'!Q:Q,"Incompleto")),"")="PENDIENTE","Incompleto",IF(B516&gt;0,_xlfn.XLOOKUP(B516,'Detalle reservas completas fesa'!K:K,'Detalle reservas completas fesa'!Q:Q,IF(AD516="SIN MATERIAL","Completo",IF(AD516="COMPLETO","Completo","Incompleto"))))))</f>
        <v>Completo</v>
      </c>
      <c r="AG516">
        <f>IF(B516&gt;0,_xlfn.XLOOKUP(B516,IW49BLTOTAL!A:A,IW49BLTOTAL!H:H),"")</f>
        <v>2</v>
      </c>
      <c r="AH516" t="str">
        <f>IF(IFERROR(_xlfn.XLOOKUP(B516,'Detalle custodia'!B:B,'Detalle custodia'!O:O),"")="custodia","Completo","")</f>
        <v/>
      </c>
    </row>
    <row r="517" spans="1:34" x14ac:dyDescent="0.35">
      <c r="A517" t="s">
        <v>224</v>
      </c>
      <c r="B517">
        <v>6612005</v>
      </c>
      <c r="C517" t="s">
        <v>129</v>
      </c>
      <c r="D517" t="s">
        <v>6011</v>
      </c>
      <c r="E517" t="s">
        <v>310</v>
      </c>
      <c r="F517" t="s">
        <v>125</v>
      </c>
      <c r="G517" t="s">
        <v>142</v>
      </c>
      <c r="H517" s="16">
        <v>45836</v>
      </c>
      <c r="I517" s="16">
        <v>45836</v>
      </c>
      <c r="J517" t="s">
        <v>5404</v>
      </c>
      <c r="K517">
        <v>1213130</v>
      </c>
      <c r="L517" t="s">
        <v>389</v>
      </c>
      <c r="O517">
        <v>10014612</v>
      </c>
      <c r="P517" t="s">
        <v>224</v>
      </c>
      <c r="Q517">
        <v>0</v>
      </c>
      <c r="R517" t="s">
        <v>3891</v>
      </c>
      <c r="S517" t="s">
        <v>262</v>
      </c>
      <c r="T517">
        <v>11603936</v>
      </c>
      <c r="U517" s="16">
        <v>45816</v>
      </c>
      <c r="V517" s="16">
        <v>45836</v>
      </c>
      <c r="W517" s="16">
        <v>45837</v>
      </c>
      <c r="X517">
        <v>0</v>
      </c>
      <c r="Y517">
        <v>1290900</v>
      </c>
      <c r="Z517" t="s">
        <v>1568</v>
      </c>
      <c r="AA517" t="s">
        <v>245</v>
      </c>
      <c r="AB517" t="s">
        <v>121</v>
      </c>
      <c r="AC517" t="s">
        <v>255</v>
      </c>
      <c r="AD517" t="s">
        <v>141</v>
      </c>
      <c r="AE517" t="str">
        <f>IF(B517&gt;0,IF(B517&gt;0,(IF(B517&lt;&gt;'PLAN SEMANAL'!$A$2,BLTOTAL!AA517,""))),"")</f>
        <v>ACARREO</v>
      </c>
      <c r="AF517" t="str">
        <f>IF(AH517="Completo","Completo",IF(IF(B517&gt;0,_xlfn.XLOOKUP(B517,'Detalle reservas completas fesa'!K:K,'Detalle reservas completas fesa'!Q:Q,_xlfn.XLOOKUP(B517,'MB25'!L:L,'MB25'!Q:Q,"Incompleto")),"")="PENDIENTE","Incompleto",IF(B517&gt;0,_xlfn.XLOOKUP(B517,'Detalle reservas completas fesa'!K:K,'Detalle reservas completas fesa'!Q:Q,IF(AD517="SIN MATERIAL","Completo",IF(AD517="COMPLETO","Completo","Incompleto"))))))</f>
        <v>Incompleto</v>
      </c>
      <c r="AG517">
        <f>IF(B517&gt;0,_xlfn.XLOOKUP(B517,IW49BLTOTAL!A:A,IW49BLTOTAL!H:H),"")</f>
        <v>2</v>
      </c>
      <c r="AH517" t="str">
        <f>IF(IFERROR(_xlfn.XLOOKUP(B517,'Detalle custodia'!B:B,'Detalle custodia'!O:O),"")="custodia","Completo","")</f>
        <v/>
      </c>
    </row>
    <row r="518" spans="1:34" x14ac:dyDescent="0.35">
      <c r="A518" t="s">
        <v>128</v>
      </c>
      <c r="B518">
        <v>6612004</v>
      </c>
      <c r="C518" t="s">
        <v>123</v>
      </c>
      <c r="D518" t="s">
        <v>6012</v>
      </c>
      <c r="E518" t="s">
        <v>310</v>
      </c>
      <c r="F518" t="s">
        <v>133</v>
      </c>
      <c r="G518" t="s">
        <v>226</v>
      </c>
      <c r="H518" s="16">
        <v>45859</v>
      </c>
      <c r="I518" s="16">
        <v>45865</v>
      </c>
      <c r="J518" t="s">
        <v>5408</v>
      </c>
      <c r="K518">
        <v>1210100</v>
      </c>
      <c r="L518" t="s">
        <v>390</v>
      </c>
      <c r="O518">
        <v>10014594</v>
      </c>
      <c r="P518" t="s">
        <v>128</v>
      </c>
      <c r="Q518">
        <v>0</v>
      </c>
      <c r="R518" t="s">
        <v>3891</v>
      </c>
      <c r="S518" t="s">
        <v>343</v>
      </c>
      <c r="T518">
        <v>11603909</v>
      </c>
      <c r="U518" s="16">
        <v>45816</v>
      </c>
      <c r="V518" s="16">
        <v>45859</v>
      </c>
      <c r="W518" s="16">
        <v>45850</v>
      </c>
      <c r="X518">
        <v>0</v>
      </c>
      <c r="Y518">
        <v>1290900</v>
      </c>
      <c r="Z518" t="s">
        <v>1568</v>
      </c>
      <c r="AA518" t="s">
        <v>248</v>
      </c>
      <c r="AB518" t="s">
        <v>121</v>
      </c>
      <c r="AC518" t="s">
        <v>255</v>
      </c>
      <c r="AD518" t="s">
        <v>189</v>
      </c>
      <c r="AE518" t="str">
        <f>IF(B518&gt;0,IF(B518&gt;0,(IF(B518&lt;&gt;'PLAN SEMANAL'!$A$2,BLTOTAL!AA518,""))),"")</f>
        <v>PERFORACIO</v>
      </c>
      <c r="AF518" t="str">
        <f>IF(AH518="Completo","Completo",IF(IF(B518&gt;0,_xlfn.XLOOKUP(B518,'Detalle reservas completas fesa'!K:K,'Detalle reservas completas fesa'!Q:Q,_xlfn.XLOOKUP(B518,'MB25'!L:L,'MB25'!Q:Q,"Incompleto")),"")="PENDIENTE","Incompleto",IF(B518&gt;0,_xlfn.XLOOKUP(B518,'Detalle reservas completas fesa'!K:K,'Detalle reservas completas fesa'!Q:Q,IF(AD518="SIN MATERIAL","Completo",IF(AD518="COMPLETO","Completo","Incompleto"))))))</f>
        <v>Completo</v>
      </c>
      <c r="AG518">
        <f>IF(B518&gt;0,_xlfn.XLOOKUP(B518,IW49BLTOTAL!A:A,IW49BLTOTAL!H:H),"")</f>
        <v>2</v>
      </c>
      <c r="AH518" t="str">
        <f>IF(IFERROR(_xlfn.XLOOKUP(B518,'Detalle custodia'!B:B,'Detalle custodia'!O:O),"")="custodia","Completo","")</f>
        <v/>
      </c>
    </row>
    <row r="519" spans="1:34" x14ac:dyDescent="0.35">
      <c r="A519" t="s">
        <v>156</v>
      </c>
      <c r="B519">
        <v>6611778</v>
      </c>
      <c r="C519" t="s">
        <v>138</v>
      </c>
      <c r="D519" t="s">
        <v>6013</v>
      </c>
      <c r="E519" t="s">
        <v>310</v>
      </c>
      <c r="F519" t="s">
        <v>133</v>
      </c>
      <c r="G519" t="s">
        <v>132</v>
      </c>
      <c r="H519" s="16">
        <v>45845</v>
      </c>
      <c r="I519" s="16">
        <v>45845</v>
      </c>
      <c r="J519" t="s">
        <v>856</v>
      </c>
      <c r="K519">
        <v>2230131</v>
      </c>
      <c r="L519" t="s">
        <v>311</v>
      </c>
      <c r="O519">
        <v>10016283</v>
      </c>
      <c r="P519" t="s">
        <v>156</v>
      </c>
      <c r="Q519">
        <v>0</v>
      </c>
      <c r="R519" t="s">
        <v>347</v>
      </c>
      <c r="S519" t="s">
        <v>342</v>
      </c>
      <c r="T519">
        <v>11601329</v>
      </c>
      <c r="U519" s="16">
        <v>45815</v>
      </c>
      <c r="V519" s="16">
        <v>45845</v>
      </c>
      <c r="W519" s="16">
        <v>45820</v>
      </c>
      <c r="X519">
        <v>0</v>
      </c>
      <c r="Y519">
        <v>1290900</v>
      </c>
      <c r="Z519" t="s">
        <v>1568</v>
      </c>
      <c r="AA519" t="s">
        <v>249</v>
      </c>
      <c r="AB519" t="s">
        <v>121</v>
      </c>
      <c r="AC519" t="s">
        <v>255</v>
      </c>
      <c r="AD519" t="s">
        <v>141</v>
      </c>
      <c r="AE519" t="str">
        <f>IF(B519&gt;0,IF(B519&gt;0,(IF(B519&lt;&gt;'PLAN SEMANAL'!$A$2,BLTOTAL!AA519,""))),"")</f>
        <v>SOPORTE</v>
      </c>
      <c r="AF519" t="str">
        <f>IF(AH519="Completo","Completo",IF(IF(B519&gt;0,_xlfn.XLOOKUP(B519,'Detalle reservas completas fesa'!K:K,'Detalle reservas completas fesa'!Q:Q,_xlfn.XLOOKUP(B519,'MB25'!L:L,'MB25'!Q:Q,"Incompleto")),"")="PENDIENTE","Incompleto",IF(B519&gt;0,_xlfn.XLOOKUP(B519,'Detalle reservas completas fesa'!K:K,'Detalle reservas completas fesa'!Q:Q,IF(AD519="SIN MATERIAL","Completo",IF(AD519="COMPLETO","Completo","Incompleto"))))))</f>
        <v>Incompleto</v>
      </c>
      <c r="AG519">
        <f>IF(B519&gt;0,_xlfn.XLOOKUP(B519,IW49BLTOTAL!A:A,IW49BLTOTAL!H:H),"")</f>
        <v>6</v>
      </c>
      <c r="AH519" t="str">
        <f>IF(IFERROR(_xlfn.XLOOKUP(B519,'Detalle custodia'!B:B,'Detalle custodia'!O:O),"")="custodia","Completo","")</f>
        <v/>
      </c>
    </row>
    <row r="520" spans="1:34" x14ac:dyDescent="0.35">
      <c r="A520" t="s">
        <v>144</v>
      </c>
      <c r="B520">
        <v>6611765</v>
      </c>
      <c r="C520" t="s">
        <v>138</v>
      </c>
      <c r="D520" t="s">
        <v>6014</v>
      </c>
      <c r="E520" t="s">
        <v>310</v>
      </c>
      <c r="F520" t="s">
        <v>133</v>
      </c>
      <c r="G520" t="s">
        <v>132</v>
      </c>
      <c r="H520" s="16">
        <v>45845</v>
      </c>
      <c r="I520" s="16">
        <v>45845</v>
      </c>
      <c r="J520" t="s">
        <v>856</v>
      </c>
      <c r="K520">
        <v>1216100</v>
      </c>
      <c r="L520" t="s">
        <v>393</v>
      </c>
      <c r="O520">
        <v>10014649</v>
      </c>
      <c r="P520" t="s">
        <v>144</v>
      </c>
      <c r="Q520">
        <v>0</v>
      </c>
      <c r="R520" t="s">
        <v>347</v>
      </c>
      <c r="S520" t="s">
        <v>342</v>
      </c>
      <c r="T520">
        <v>11601371</v>
      </c>
      <c r="U520" s="16">
        <v>45815</v>
      </c>
      <c r="V520" s="16">
        <v>45845</v>
      </c>
      <c r="W520" s="16">
        <v>45820</v>
      </c>
      <c r="X520">
        <v>0</v>
      </c>
      <c r="Y520">
        <v>1290900</v>
      </c>
      <c r="Z520" t="s">
        <v>1568</v>
      </c>
      <c r="AA520" t="s">
        <v>249</v>
      </c>
      <c r="AB520" t="s">
        <v>121</v>
      </c>
      <c r="AC520" t="s">
        <v>255</v>
      </c>
      <c r="AD520" t="s">
        <v>141</v>
      </c>
      <c r="AE520" t="str">
        <f>IF(B520&gt;0,IF(B520&gt;0,(IF(B520&lt;&gt;'PLAN SEMANAL'!$A$2,BLTOTAL!AA520,""))),"")</f>
        <v>SOPORTE</v>
      </c>
      <c r="AF520" t="str">
        <f>IF(AH520="Completo","Completo",IF(IF(B520&gt;0,_xlfn.XLOOKUP(B520,'Detalle reservas completas fesa'!K:K,'Detalle reservas completas fesa'!Q:Q,_xlfn.XLOOKUP(B520,'MB25'!L:L,'MB25'!Q:Q,"Incompleto")),"")="PENDIENTE","Incompleto",IF(B520&gt;0,_xlfn.XLOOKUP(B520,'Detalle reservas completas fesa'!K:K,'Detalle reservas completas fesa'!Q:Q,IF(AD520="SIN MATERIAL","Completo",IF(AD520="COMPLETO","Completo","Incompleto"))))))</f>
        <v>Incompleto</v>
      </c>
      <c r="AG520">
        <f>IF(B520&gt;0,_xlfn.XLOOKUP(B520,IW49BLTOTAL!A:A,IW49BLTOTAL!H:H),"")</f>
        <v>2</v>
      </c>
      <c r="AH520" t="str">
        <f>IF(IFERROR(_xlfn.XLOOKUP(B520,'Detalle custodia'!B:B,'Detalle custodia'!O:O),"")="custodia","Completo","")</f>
        <v/>
      </c>
    </row>
    <row r="521" spans="1:34" x14ac:dyDescent="0.35">
      <c r="A521" t="s">
        <v>321</v>
      </c>
      <c r="B521">
        <v>6611764</v>
      </c>
      <c r="C521" t="s">
        <v>138</v>
      </c>
      <c r="D521" t="s">
        <v>6015</v>
      </c>
      <c r="E521" t="s">
        <v>310</v>
      </c>
      <c r="F521" t="s">
        <v>133</v>
      </c>
      <c r="G521" t="s">
        <v>132</v>
      </c>
      <c r="H521" s="16">
        <v>45824</v>
      </c>
      <c r="I521" s="16">
        <v>45824</v>
      </c>
      <c r="J521" t="s">
        <v>856</v>
      </c>
      <c r="K521">
        <v>1291900</v>
      </c>
      <c r="L521" t="s">
        <v>322</v>
      </c>
      <c r="O521">
        <v>10014727</v>
      </c>
      <c r="P521" t="s">
        <v>185</v>
      </c>
      <c r="Q521">
        <v>0</v>
      </c>
      <c r="R521" t="s">
        <v>347</v>
      </c>
      <c r="S521" t="s">
        <v>342</v>
      </c>
      <c r="T521">
        <v>11589076</v>
      </c>
      <c r="U521" s="16">
        <v>45815</v>
      </c>
      <c r="V521" s="16">
        <v>45824</v>
      </c>
      <c r="W521" s="16">
        <v>45820</v>
      </c>
      <c r="X521">
        <v>0</v>
      </c>
      <c r="Y521">
        <v>1290900</v>
      </c>
      <c r="Z521" t="s">
        <v>1568</v>
      </c>
      <c r="AA521" t="s">
        <v>249</v>
      </c>
      <c r="AB521" t="s">
        <v>121</v>
      </c>
      <c r="AC521" t="s">
        <v>255</v>
      </c>
      <c r="AD521" t="s">
        <v>141</v>
      </c>
      <c r="AE521" t="str">
        <f>IF(B521&gt;0,IF(B521&gt;0,(IF(B521&lt;&gt;'PLAN SEMANAL'!$A$2,BLTOTAL!AA521,""))),"")</f>
        <v>SOPORTE</v>
      </c>
      <c r="AF521" t="str">
        <f>IF(AH521="Completo","Completo",IF(IF(B521&gt;0,_xlfn.XLOOKUP(B521,'Detalle reservas completas fesa'!K:K,'Detalle reservas completas fesa'!Q:Q,_xlfn.XLOOKUP(B521,'MB25'!L:L,'MB25'!Q:Q,"Incompleto")),"")="PENDIENTE","Incompleto",IF(B521&gt;0,_xlfn.XLOOKUP(B521,'Detalle reservas completas fesa'!K:K,'Detalle reservas completas fesa'!Q:Q,IF(AD521="SIN MATERIAL","Completo",IF(AD521="COMPLETO","Completo","Incompleto"))))))</f>
        <v>Incompleto</v>
      </c>
      <c r="AG521">
        <f>IF(B521&gt;0,_xlfn.XLOOKUP(B521,IW49BLTOTAL!A:A,IW49BLTOTAL!H:H),"")</f>
        <v>4</v>
      </c>
      <c r="AH521" t="str">
        <f>IF(IFERROR(_xlfn.XLOOKUP(B521,'Detalle custodia'!B:B,'Detalle custodia'!O:O),"")="custodia","Completo","")</f>
        <v/>
      </c>
    </row>
    <row r="522" spans="1:34" x14ac:dyDescent="0.35">
      <c r="A522" t="s">
        <v>324</v>
      </c>
      <c r="B522">
        <v>6611763</v>
      </c>
      <c r="C522" t="s">
        <v>138</v>
      </c>
      <c r="D522" t="s">
        <v>6016</v>
      </c>
      <c r="E522" t="s">
        <v>310</v>
      </c>
      <c r="F522" t="s">
        <v>133</v>
      </c>
      <c r="G522" t="s">
        <v>132</v>
      </c>
      <c r="H522" s="16">
        <v>45845</v>
      </c>
      <c r="I522" s="16">
        <v>45845</v>
      </c>
      <c r="J522" t="s">
        <v>856</v>
      </c>
      <c r="K522">
        <v>2230130</v>
      </c>
      <c r="L522" t="s">
        <v>325</v>
      </c>
      <c r="O522">
        <v>10017213</v>
      </c>
      <c r="P522" t="s">
        <v>146</v>
      </c>
      <c r="Q522">
        <v>0</v>
      </c>
      <c r="R522" t="s">
        <v>347</v>
      </c>
      <c r="S522" t="s">
        <v>342</v>
      </c>
      <c r="T522">
        <v>11602180</v>
      </c>
      <c r="U522" s="16">
        <v>45815</v>
      </c>
      <c r="V522" s="16">
        <v>45845</v>
      </c>
      <c r="W522" s="16">
        <v>45820</v>
      </c>
      <c r="X522">
        <v>0</v>
      </c>
      <c r="Y522">
        <v>1290900</v>
      </c>
      <c r="Z522" t="s">
        <v>1568</v>
      </c>
      <c r="AA522" t="s">
        <v>249</v>
      </c>
      <c r="AB522" t="s">
        <v>121</v>
      </c>
      <c r="AC522" t="s">
        <v>255</v>
      </c>
      <c r="AD522" t="s">
        <v>141</v>
      </c>
      <c r="AE522" t="str">
        <f>IF(B522&gt;0,IF(B522&gt;0,(IF(B522&lt;&gt;'PLAN SEMANAL'!$A$2,BLTOTAL!AA522,""))),"")</f>
        <v>SOPORTE</v>
      </c>
      <c r="AF522" t="str">
        <f>IF(AH522="Completo","Completo",IF(IF(B522&gt;0,_xlfn.XLOOKUP(B522,'Detalle reservas completas fesa'!K:K,'Detalle reservas completas fesa'!Q:Q,_xlfn.XLOOKUP(B522,'MB25'!L:L,'MB25'!Q:Q,"Incompleto")),"")="PENDIENTE","Incompleto",IF(B522&gt;0,_xlfn.XLOOKUP(B522,'Detalle reservas completas fesa'!K:K,'Detalle reservas completas fesa'!Q:Q,IF(AD522="SIN MATERIAL","Completo",IF(AD522="COMPLETO","Completo","Incompleto"))))))</f>
        <v>Incompleto</v>
      </c>
      <c r="AG522">
        <f>IF(B522&gt;0,_xlfn.XLOOKUP(B522,IW49BLTOTAL!A:A,IW49BLTOTAL!H:H),"")</f>
        <v>24</v>
      </c>
      <c r="AH522" t="str">
        <f>IF(IFERROR(_xlfn.XLOOKUP(B522,'Detalle custodia'!B:B,'Detalle custodia'!O:O),"")="custodia","Completo","")</f>
        <v/>
      </c>
    </row>
    <row r="523" spans="1:34" x14ac:dyDescent="0.35">
      <c r="A523" t="s">
        <v>324</v>
      </c>
      <c r="B523">
        <v>6611760</v>
      </c>
      <c r="C523" t="s">
        <v>138</v>
      </c>
      <c r="D523" t="s">
        <v>6017</v>
      </c>
      <c r="E523" t="s">
        <v>310</v>
      </c>
      <c r="F523" t="s">
        <v>133</v>
      </c>
      <c r="G523" t="s">
        <v>132</v>
      </c>
      <c r="H523" s="16">
        <v>45824</v>
      </c>
      <c r="I523" s="16">
        <v>45824</v>
      </c>
      <c r="J523" t="s">
        <v>856</v>
      </c>
      <c r="K523">
        <v>1291900</v>
      </c>
      <c r="L523" t="s">
        <v>325</v>
      </c>
      <c r="O523">
        <v>10017565</v>
      </c>
      <c r="P523" t="s">
        <v>428</v>
      </c>
      <c r="Q523">
        <v>0</v>
      </c>
      <c r="R523" t="s">
        <v>347</v>
      </c>
      <c r="S523" t="s">
        <v>342</v>
      </c>
      <c r="T523">
        <v>11600948</v>
      </c>
      <c r="U523" s="16">
        <v>45815</v>
      </c>
      <c r="V523" s="16">
        <v>45824</v>
      </c>
      <c r="W523" s="16">
        <v>45820</v>
      </c>
      <c r="X523">
        <v>0</v>
      </c>
      <c r="Y523">
        <v>1290900</v>
      </c>
      <c r="Z523" t="s">
        <v>1568</v>
      </c>
      <c r="AA523" t="s">
        <v>249</v>
      </c>
      <c r="AB523" t="s">
        <v>121</v>
      </c>
      <c r="AC523" t="s">
        <v>255</v>
      </c>
      <c r="AD523" t="s">
        <v>141</v>
      </c>
      <c r="AE523" t="str">
        <f>IF(B523&gt;0,IF(B523&gt;0,(IF(B523&lt;&gt;'PLAN SEMANAL'!$A$2,BLTOTAL!AA523,""))),"")</f>
        <v>SOPORTE</v>
      </c>
      <c r="AF523" t="str">
        <f>IF(AH523="Completo","Completo",IF(IF(B523&gt;0,_xlfn.XLOOKUP(B523,'Detalle reservas completas fesa'!K:K,'Detalle reservas completas fesa'!Q:Q,_xlfn.XLOOKUP(B523,'MB25'!L:L,'MB25'!Q:Q,"Incompleto")),"")="PENDIENTE","Incompleto",IF(B523&gt;0,_xlfn.XLOOKUP(B523,'Detalle reservas completas fesa'!K:K,'Detalle reservas completas fesa'!Q:Q,IF(AD523="SIN MATERIAL","Completo",IF(AD523="COMPLETO","Completo","Incompleto"))))))</f>
        <v>Incompleto</v>
      </c>
      <c r="AG523">
        <f>IF(B523&gt;0,_xlfn.XLOOKUP(B523,IW49BLTOTAL!A:A,IW49BLTOTAL!H:H),"")</f>
        <v>6</v>
      </c>
      <c r="AH523" t="str">
        <f>IF(IFERROR(_xlfn.XLOOKUP(B523,'Detalle custodia'!B:B,'Detalle custodia'!O:O),"")="custodia","Completo","")</f>
        <v/>
      </c>
    </row>
    <row r="524" spans="1:34" x14ac:dyDescent="0.35">
      <c r="A524" t="s">
        <v>324</v>
      </c>
      <c r="B524">
        <v>6611754</v>
      </c>
      <c r="C524" t="s">
        <v>138</v>
      </c>
      <c r="D524" t="s">
        <v>6018</v>
      </c>
      <c r="E524" t="s">
        <v>310</v>
      </c>
      <c r="F524" t="s">
        <v>133</v>
      </c>
      <c r="G524" t="s">
        <v>132</v>
      </c>
      <c r="H524" s="16">
        <v>45845</v>
      </c>
      <c r="I524" s="16">
        <v>45845</v>
      </c>
      <c r="J524" t="s">
        <v>856</v>
      </c>
      <c r="K524">
        <v>1291900</v>
      </c>
      <c r="L524" t="s">
        <v>325</v>
      </c>
      <c r="O524">
        <v>10017565</v>
      </c>
      <c r="P524" t="s">
        <v>428</v>
      </c>
      <c r="Q524">
        <v>0</v>
      </c>
      <c r="R524" t="s">
        <v>347</v>
      </c>
      <c r="S524" t="s">
        <v>342</v>
      </c>
      <c r="T524">
        <v>11447874</v>
      </c>
      <c r="U524" s="16">
        <v>45815</v>
      </c>
      <c r="V524" s="16">
        <v>45845</v>
      </c>
      <c r="W524" s="16">
        <v>45820</v>
      </c>
      <c r="X524">
        <v>0</v>
      </c>
      <c r="Y524">
        <v>1290900</v>
      </c>
      <c r="Z524" t="s">
        <v>1568</v>
      </c>
      <c r="AA524" t="s">
        <v>249</v>
      </c>
      <c r="AB524" t="s">
        <v>121</v>
      </c>
      <c r="AC524" t="s">
        <v>255</v>
      </c>
      <c r="AD524" t="s">
        <v>141</v>
      </c>
      <c r="AE524" t="str">
        <f>IF(B524&gt;0,IF(B524&gt;0,(IF(B524&lt;&gt;'PLAN SEMANAL'!$A$2,BLTOTAL!AA524,""))),"")</f>
        <v>SOPORTE</v>
      </c>
      <c r="AF524" t="str">
        <f>IF(AH524="Completo","Completo",IF(IF(B524&gt;0,_xlfn.XLOOKUP(B524,'Detalle reservas completas fesa'!K:K,'Detalle reservas completas fesa'!Q:Q,_xlfn.XLOOKUP(B524,'MB25'!L:L,'MB25'!Q:Q,"Incompleto")),"")="PENDIENTE","Incompleto",IF(B524&gt;0,_xlfn.XLOOKUP(B524,'Detalle reservas completas fesa'!K:K,'Detalle reservas completas fesa'!Q:Q,IF(AD524="SIN MATERIAL","Completo",IF(AD524="COMPLETO","Completo","Incompleto"))))))</f>
        <v>Completo</v>
      </c>
      <c r="AG524">
        <f>IF(B524&gt;0,_xlfn.XLOOKUP(B524,IW49BLTOTAL!A:A,IW49BLTOTAL!H:H),"")</f>
        <v>8</v>
      </c>
      <c r="AH524" t="str">
        <f>IF(IFERROR(_xlfn.XLOOKUP(B524,'Detalle custodia'!B:B,'Detalle custodia'!O:O),"")="custodia","Completo","")</f>
        <v/>
      </c>
    </row>
    <row r="525" spans="1:34" x14ac:dyDescent="0.35">
      <c r="A525" t="s">
        <v>324</v>
      </c>
      <c r="B525">
        <v>6611712</v>
      </c>
      <c r="C525" t="s">
        <v>138</v>
      </c>
      <c r="D525" t="s">
        <v>6019</v>
      </c>
      <c r="E525" t="s">
        <v>310</v>
      </c>
      <c r="F525" t="s">
        <v>259</v>
      </c>
      <c r="G525" t="s">
        <v>336</v>
      </c>
      <c r="H525" s="16">
        <v>45858</v>
      </c>
      <c r="I525" s="16">
        <v>45858</v>
      </c>
      <c r="J525" t="s">
        <v>5407</v>
      </c>
      <c r="K525">
        <v>2230130</v>
      </c>
      <c r="L525" t="s">
        <v>325</v>
      </c>
      <c r="O525">
        <v>10015302</v>
      </c>
      <c r="P525" t="s">
        <v>408</v>
      </c>
      <c r="Q525">
        <v>0</v>
      </c>
      <c r="R525" t="s">
        <v>347</v>
      </c>
      <c r="S525" t="s">
        <v>343</v>
      </c>
      <c r="T525">
        <v>11602892</v>
      </c>
      <c r="U525" s="16">
        <v>45815</v>
      </c>
      <c r="V525" s="16">
        <v>45858</v>
      </c>
      <c r="W525" s="16">
        <v>45853</v>
      </c>
      <c r="X525">
        <v>0</v>
      </c>
      <c r="Y525">
        <v>1290900</v>
      </c>
      <c r="Z525" t="s">
        <v>1568</v>
      </c>
      <c r="AA525" t="s">
        <v>249</v>
      </c>
      <c r="AB525" t="s">
        <v>121</v>
      </c>
      <c r="AC525" t="s">
        <v>255</v>
      </c>
      <c r="AD525" t="s">
        <v>189</v>
      </c>
      <c r="AE525" t="str">
        <f>IF(B525&gt;0,IF(B525&gt;0,(IF(B525&lt;&gt;'PLAN SEMANAL'!$A$2,BLTOTAL!AA525,""))),"")</f>
        <v>SOPORTE</v>
      </c>
      <c r="AF525" t="str">
        <f>IF(AH525="Completo","Completo",IF(IF(B525&gt;0,_xlfn.XLOOKUP(B525,'Detalle reservas completas fesa'!K:K,'Detalle reservas completas fesa'!Q:Q,_xlfn.XLOOKUP(B525,'MB25'!L:L,'MB25'!Q:Q,"Incompleto")),"")="PENDIENTE","Incompleto",IF(B525&gt;0,_xlfn.XLOOKUP(B525,'Detalle reservas completas fesa'!K:K,'Detalle reservas completas fesa'!Q:Q,IF(AD525="SIN MATERIAL","Completo",IF(AD525="COMPLETO","Completo","Incompleto"))))))</f>
        <v>Completo</v>
      </c>
      <c r="AG525">
        <f>IF(B525&gt;0,_xlfn.XLOOKUP(B525,IW49BLTOTAL!A:A,IW49BLTOTAL!H:H),"")</f>
        <v>6</v>
      </c>
      <c r="AH525" t="str">
        <f>IF(IFERROR(_xlfn.XLOOKUP(B525,'Detalle custodia'!B:B,'Detalle custodia'!O:O),"")="custodia","Completo","")</f>
        <v/>
      </c>
    </row>
    <row r="526" spans="1:34" x14ac:dyDescent="0.35">
      <c r="A526" t="s">
        <v>224</v>
      </c>
      <c r="B526">
        <v>6611704</v>
      </c>
      <c r="C526" t="s">
        <v>129</v>
      </c>
      <c r="D526" t="s">
        <v>6020</v>
      </c>
      <c r="E526" t="s">
        <v>310</v>
      </c>
      <c r="F526" t="s">
        <v>133</v>
      </c>
      <c r="G526" t="s">
        <v>147</v>
      </c>
      <c r="H526" s="16">
        <v>45880</v>
      </c>
      <c r="J526" t="s">
        <v>856</v>
      </c>
      <c r="K526">
        <v>1213130</v>
      </c>
      <c r="L526" t="s">
        <v>389</v>
      </c>
      <c r="O526">
        <v>10014612</v>
      </c>
      <c r="P526" t="s">
        <v>224</v>
      </c>
      <c r="Q526">
        <v>0</v>
      </c>
      <c r="R526" t="s">
        <v>3901</v>
      </c>
      <c r="S526" t="s">
        <v>329</v>
      </c>
      <c r="T526">
        <v>11603461</v>
      </c>
      <c r="U526" s="16">
        <v>45815</v>
      </c>
      <c r="V526" s="16">
        <v>45880</v>
      </c>
      <c r="W526" s="16">
        <v>45835</v>
      </c>
      <c r="X526">
        <v>0</v>
      </c>
      <c r="Y526">
        <v>1290900</v>
      </c>
      <c r="Z526" t="s">
        <v>1568</v>
      </c>
      <c r="AA526" t="s">
        <v>245</v>
      </c>
      <c r="AB526" t="s">
        <v>121</v>
      </c>
      <c r="AC526" t="s">
        <v>255</v>
      </c>
      <c r="AD526" t="s">
        <v>141</v>
      </c>
      <c r="AE526" t="str">
        <f>IF(B526&gt;0,IF(B526&gt;0,(IF(B526&lt;&gt;'PLAN SEMANAL'!$A$2,BLTOTAL!AA526,""))),"")</f>
        <v>ACARREO</v>
      </c>
      <c r="AF526" t="str">
        <f>IF(AH526="Completo","Completo",IF(IF(B526&gt;0,_xlfn.XLOOKUP(B526,'Detalle reservas completas fesa'!K:K,'Detalle reservas completas fesa'!Q:Q,_xlfn.XLOOKUP(B526,'MB25'!L:L,'MB25'!Q:Q,"Incompleto")),"")="PENDIENTE","Incompleto",IF(B526&gt;0,_xlfn.XLOOKUP(B526,'Detalle reservas completas fesa'!K:K,'Detalle reservas completas fesa'!Q:Q,IF(AD526="SIN MATERIAL","Completo",IF(AD526="COMPLETO","Completo","Incompleto"))))))</f>
        <v>Incompleto</v>
      </c>
      <c r="AG526">
        <f>IF(B526&gt;0,_xlfn.XLOOKUP(B526,IW49BLTOTAL!A:A,IW49BLTOTAL!H:H),"")</f>
        <v>192</v>
      </c>
      <c r="AH526" t="str">
        <f>IF(IFERROR(_xlfn.XLOOKUP(B526,'Detalle custodia'!B:B,'Detalle custodia'!O:O),"")="custodia","Completo","")</f>
        <v/>
      </c>
    </row>
    <row r="527" spans="1:34" x14ac:dyDescent="0.35">
      <c r="A527" t="s">
        <v>231</v>
      </c>
      <c r="B527">
        <v>6610918</v>
      </c>
      <c r="C527" t="s">
        <v>129</v>
      </c>
      <c r="D527" t="s">
        <v>6021</v>
      </c>
      <c r="E527" t="s">
        <v>310</v>
      </c>
      <c r="F527" t="s">
        <v>133</v>
      </c>
      <c r="G527" t="s">
        <v>132</v>
      </c>
      <c r="H527" s="16">
        <v>45839</v>
      </c>
      <c r="I527" s="16">
        <v>45839</v>
      </c>
      <c r="J527" t="s">
        <v>856</v>
      </c>
      <c r="K527">
        <v>1215150</v>
      </c>
      <c r="L527" t="s">
        <v>331</v>
      </c>
      <c r="O527">
        <v>10014638</v>
      </c>
      <c r="P527" t="s">
        <v>231</v>
      </c>
      <c r="Q527">
        <v>0</v>
      </c>
      <c r="R527" t="s">
        <v>343</v>
      </c>
      <c r="S527" t="s">
        <v>342</v>
      </c>
      <c r="T527">
        <v>11592091</v>
      </c>
      <c r="U527" s="16">
        <v>45812</v>
      </c>
      <c r="V527" s="16">
        <v>45839</v>
      </c>
      <c r="W527" s="16">
        <v>45821</v>
      </c>
      <c r="X527">
        <v>0</v>
      </c>
      <c r="Y527">
        <v>1290900</v>
      </c>
      <c r="Z527" t="s">
        <v>1568</v>
      </c>
      <c r="AA527" t="s">
        <v>246</v>
      </c>
      <c r="AB527" t="s">
        <v>121</v>
      </c>
      <c r="AC527" t="s">
        <v>255</v>
      </c>
      <c r="AD527" t="s">
        <v>141</v>
      </c>
      <c r="AE527" t="str">
        <f>IF(B527&gt;0,IF(B527&gt;0,(IF(B527&lt;&gt;'PLAN SEMANAL'!$A$2,BLTOTAL!AA527,""))),"")</f>
        <v>AUXILIAR</v>
      </c>
      <c r="AF527" t="str">
        <f>IF(AH527="Completo","Completo",IF(IF(B527&gt;0,_xlfn.XLOOKUP(B527,'Detalle reservas completas fesa'!K:K,'Detalle reservas completas fesa'!Q:Q,_xlfn.XLOOKUP(B527,'MB25'!L:L,'MB25'!Q:Q,"Incompleto")),"")="PENDIENTE","Incompleto",IF(B527&gt;0,_xlfn.XLOOKUP(B527,'Detalle reservas completas fesa'!K:K,'Detalle reservas completas fesa'!Q:Q,IF(AD527="SIN MATERIAL","Completo",IF(AD527="COMPLETO","Completo","Incompleto"))))))</f>
        <v>Incompleto</v>
      </c>
      <c r="AG527">
        <f>IF(B527&gt;0,_xlfn.XLOOKUP(B527,IW49BLTOTAL!A:A,IW49BLTOTAL!H:H),"")</f>
        <v>8</v>
      </c>
      <c r="AH527" t="str">
        <f>IF(IFERROR(_xlfn.XLOOKUP(B527,'Detalle custodia'!B:B,'Detalle custodia'!O:O),"")="custodia","Completo","")</f>
        <v/>
      </c>
    </row>
    <row r="528" spans="1:34" x14ac:dyDescent="0.35">
      <c r="A528" t="s">
        <v>318</v>
      </c>
      <c r="B528">
        <v>6610916</v>
      </c>
      <c r="C528" t="s">
        <v>129</v>
      </c>
      <c r="D528" t="s">
        <v>6022</v>
      </c>
      <c r="E528" t="s">
        <v>310</v>
      </c>
      <c r="F528" t="s">
        <v>259</v>
      </c>
      <c r="G528" t="s">
        <v>142</v>
      </c>
      <c r="H528" s="16">
        <v>45857</v>
      </c>
      <c r="I528" s="16">
        <v>45857</v>
      </c>
      <c r="J528" t="s">
        <v>5407</v>
      </c>
      <c r="K528">
        <v>1215152</v>
      </c>
      <c r="L528" t="s">
        <v>319</v>
      </c>
      <c r="O528">
        <v>10014631</v>
      </c>
      <c r="P528" t="s">
        <v>318</v>
      </c>
      <c r="Q528">
        <v>0</v>
      </c>
      <c r="R528" t="s">
        <v>343</v>
      </c>
      <c r="S528" t="s">
        <v>343</v>
      </c>
      <c r="T528">
        <v>11591909</v>
      </c>
      <c r="U528" s="16">
        <v>45812</v>
      </c>
      <c r="V528" s="16">
        <v>45857</v>
      </c>
      <c r="W528" s="16">
        <v>45853</v>
      </c>
      <c r="X528">
        <v>0</v>
      </c>
      <c r="Y528">
        <v>1290900</v>
      </c>
      <c r="Z528" t="s">
        <v>1568</v>
      </c>
      <c r="AA528" t="s">
        <v>246</v>
      </c>
      <c r="AB528" t="s">
        <v>121</v>
      </c>
      <c r="AC528" t="s">
        <v>255</v>
      </c>
      <c r="AD528" t="s">
        <v>141</v>
      </c>
      <c r="AE528" t="str">
        <f>IF(B528&gt;0,IF(B528&gt;0,(IF(B528&lt;&gt;'PLAN SEMANAL'!$A$2,BLTOTAL!AA528,""))),"")</f>
        <v>AUXILIAR</v>
      </c>
      <c r="AF528" t="str">
        <f>IF(AH528="Completo","Completo",IF(IF(B528&gt;0,_xlfn.XLOOKUP(B528,'Detalle reservas completas fesa'!K:K,'Detalle reservas completas fesa'!Q:Q,_xlfn.XLOOKUP(B528,'MB25'!L:L,'MB25'!Q:Q,"Incompleto")),"")="PENDIENTE","Incompleto",IF(B528&gt;0,_xlfn.XLOOKUP(B528,'Detalle reservas completas fesa'!K:K,'Detalle reservas completas fesa'!Q:Q,IF(AD528="SIN MATERIAL","Completo",IF(AD528="COMPLETO","Completo","Incompleto"))))))</f>
        <v>Incompleto</v>
      </c>
      <c r="AG528">
        <f>IF(B528&gt;0,_xlfn.XLOOKUP(B528,IW49BLTOTAL!A:A,IW49BLTOTAL!H:H),"")</f>
        <v>2</v>
      </c>
      <c r="AH528" t="str">
        <f>IF(IFERROR(_xlfn.XLOOKUP(B528,'Detalle custodia'!B:B,'Detalle custodia'!O:O),"")="custodia","Completo","")</f>
        <v/>
      </c>
    </row>
    <row r="529" spans="1:34" x14ac:dyDescent="0.35">
      <c r="A529" t="s">
        <v>219</v>
      </c>
      <c r="B529">
        <v>6610915</v>
      </c>
      <c r="C529" t="s">
        <v>129</v>
      </c>
      <c r="D529" t="s">
        <v>6023</v>
      </c>
      <c r="E529" t="s">
        <v>310</v>
      </c>
      <c r="F529" t="s">
        <v>133</v>
      </c>
      <c r="G529" t="s">
        <v>147</v>
      </c>
      <c r="H529" s="16">
        <v>45859</v>
      </c>
      <c r="I529" s="16">
        <v>45865</v>
      </c>
      <c r="J529" t="s">
        <v>5408</v>
      </c>
      <c r="K529">
        <v>1213130</v>
      </c>
      <c r="L529" t="s">
        <v>292</v>
      </c>
      <c r="O529">
        <v>10017586</v>
      </c>
      <c r="P529" t="s">
        <v>219</v>
      </c>
      <c r="Q529">
        <v>0</v>
      </c>
      <c r="R529" t="s">
        <v>343</v>
      </c>
      <c r="S529" t="s">
        <v>343</v>
      </c>
      <c r="T529">
        <v>11591186</v>
      </c>
      <c r="U529" s="16">
        <v>45812</v>
      </c>
      <c r="V529" s="16">
        <v>45859</v>
      </c>
      <c r="W529" s="16">
        <v>45851</v>
      </c>
      <c r="X529">
        <v>0</v>
      </c>
      <c r="Y529">
        <v>1290900</v>
      </c>
      <c r="Z529" t="s">
        <v>1568</v>
      </c>
      <c r="AA529" t="s">
        <v>245</v>
      </c>
      <c r="AB529" t="s">
        <v>121</v>
      </c>
      <c r="AC529" t="s">
        <v>255</v>
      </c>
      <c r="AD529" t="s">
        <v>141</v>
      </c>
      <c r="AE529" t="str">
        <f>IF(B529&gt;0,IF(B529&gt;0,(IF(B529&lt;&gt;'PLAN SEMANAL'!$A$2,BLTOTAL!AA529,""))),"")</f>
        <v>ACARREO</v>
      </c>
      <c r="AF529" t="str">
        <f>IF(AH529="Completo","Completo",IF(IF(B529&gt;0,_xlfn.XLOOKUP(B529,'Detalle reservas completas fesa'!K:K,'Detalle reservas completas fesa'!Q:Q,_xlfn.XLOOKUP(B529,'MB25'!L:L,'MB25'!Q:Q,"Incompleto")),"")="PENDIENTE","Incompleto",IF(B529&gt;0,_xlfn.XLOOKUP(B529,'Detalle reservas completas fesa'!K:K,'Detalle reservas completas fesa'!Q:Q,IF(AD529="SIN MATERIAL","Completo",IF(AD529="COMPLETO","Completo","Incompleto"))))))</f>
        <v>Incompleto</v>
      </c>
      <c r="AG529">
        <f>IF(B529&gt;0,_xlfn.XLOOKUP(B529,IW49BLTOTAL!A:A,IW49BLTOTAL!H:H),"")</f>
        <v>6</v>
      </c>
      <c r="AH529" t="str">
        <f>IF(IFERROR(_xlfn.XLOOKUP(B529,'Detalle custodia'!B:B,'Detalle custodia'!O:O),"")="custodia","Completo","")</f>
        <v/>
      </c>
    </row>
    <row r="530" spans="1:34" x14ac:dyDescent="0.35">
      <c r="A530" t="s">
        <v>224</v>
      </c>
      <c r="B530">
        <v>6610906</v>
      </c>
      <c r="C530" t="s">
        <v>129</v>
      </c>
      <c r="D530" t="s">
        <v>6026</v>
      </c>
      <c r="E530" t="s">
        <v>310</v>
      </c>
      <c r="F530" t="s">
        <v>133</v>
      </c>
      <c r="G530" t="s">
        <v>132</v>
      </c>
      <c r="H530" s="16">
        <v>45839</v>
      </c>
      <c r="J530" t="s">
        <v>856</v>
      </c>
      <c r="K530">
        <v>1213130</v>
      </c>
      <c r="L530" t="s">
        <v>389</v>
      </c>
      <c r="O530">
        <v>10014612</v>
      </c>
      <c r="P530" t="s">
        <v>224</v>
      </c>
      <c r="Q530">
        <v>0</v>
      </c>
      <c r="R530" t="s">
        <v>343</v>
      </c>
      <c r="S530" t="s">
        <v>342</v>
      </c>
      <c r="T530">
        <v>11590543</v>
      </c>
      <c r="U530" s="16">
        <v>45812</v>
      </c>
      <c r="V530" s="16">
        <v>45839</v>
      </c>
      <c r="W530" s="16">
        <v>45821</v>
      </c>
      <c r="X530">
        <v>0</v>
      </c>
      <c r="Y530">
        <v>1290900</v>
      </c>
      <c r="Z530" t="s">
        <v>1568</v>
      </c>
      <c r="AA530" t="s">
        <v>245</v>
      </c>
      <c r="AB530" t="s">
        <v>121</v>
      </c>
      <c r="AC530" t="s">
        <v>255</v>
      </c>
      <c r="AD530" t="s">
        <v>141</v>
      </c>
      <c r="AE530" t="str">
        <f>IF(B530&gt;0,IF(B530&gt;0,(IF(B530&lt;&gt;'PLAN SEMANAL'!$A$2,BLTOTAL!AA530,""))),"")</f>
        <v>ACARREO</v>
      </c>
      <c r="AF530" t="str">
        <f>IF(AH530="Completo","Completo",IF(IF(B530&gt;0,_xlfn.XLOOKUP(B530,'Detalle reservas completas fesa'!K:K,'Detalle reservas completas fesa'!Q:Q,_xlfn.XLOOKUP(B530,'MB25'!L:L,'MB25'!Q:Q,"Incompleto")),"")="PENDIENTE","Incompleto",IF(B530&gt;0,_xlfn.XLOOKUP(B530,'Detalle reservas completas fesa'!K:K,'Detalle reservas completas fesa'!Q:Q,IF(AD530="SIN MATERIAL","Completo",IF(AD530="COMPLETO","Completo","Incompleto"))))))</f>
        <v>Incompleto</v>
      </c>
      <c r="AG530">
        <f>IF(B530&gt;0,_xlfn.XLOOKUP(B530,IW49BLTOTAL!A:A,IW49BLTOTAL!H:H),"")</f>
        <v>1</v>
      </c>
      <c r="AH530" t="str">
        <f>IF(IFERROR(_xlfn.XLOOKUP(B530,'Detalle custodia'!B:B,'Detalle custodia'!O:O),"")="custodia","Completo","")</f>
        <v/>
      </c>
    </row>
    <row r="531" spans="1:34" x14ac:dyDescent="0.35">
      <c r="A531" t="s">
        <v>224</v>
      </c>
      <c r="B531">
        <v>6610905</v>
      </c>
      <c r="C531" t="s">
        <v>129</v>
      </c>
      <c r="D531" t="s">
        <v>3567</v>
      </c>
      <c r="E531" t="s">
        <v>310</v>
      </c>
      <c r="F531" t="s">
        <v>133</v>
      </c>
      <c r="G531" t="s">
        <v>147</v>
      </c>
      <c r="H531" s="16">
        <v>45863</v>
      </c>
      <c r="I531" s="16">
        <v>45863</v>
      </c>
      <c r="J531" t="s">
        <v>856</v>
      </c>
      <c r="K531">
        <v>1213130</v>
      </c>
      <c r="L531" t="s">
        <v>389</v>
      </c>
      <c r="O531">
        <v>10014612</v>
      </c>
      <c r="P531" t="s">
        <v>224</v>
      </c>
      <c r="Q531">
        <v>0</v>
      </c>
      <c r="R531" t="s">
        <v>343</v>
      </c>
      <c r="S531" t="s">
        <v>329</v>
      </c>
      <c r="T531">
        <v>11590510</v>
      </c>
      <c r="U531" s="16">
        <v>45812</v>
      </c>
      <c r="V531" s="16">
        <v>45863</v>
      </c>
      <c r="W531" s="16">
        <v>45848</v>
      </c>
      <c r="X531">
        <v>0</v>
      </c>
      <c r="Y531">
        <v>1290900</v>
      </c>
      <c r="Z531" t="s">
        <v>1568</v>
      </c>
      <c r="AA531" t="s">
        <v>245</v>
      </c>
      <c r="AB531" t="s">
        <v>121</v>
      </c>
      <c r="AC531" t="s">
        <v>255</v>
      </c>
      <c r="AD531" t="s">
        <v>141</v>
      </c>
      <c r="AE531" t="str">
        <f>IF(B531&gt;0,IF(B531&gt;0,(IF(B531&lt;&gt;'PLAN SEMANAL'!$A$2,BLTOTAL!AA531,""))),"")</f>
        <v>ACARREO</v>
      </c>
      <c r="AF531" t="str">
        <f>IF(AH531="Completo","Completo",IF(IF(B531&gt;0,_xlfn.XLOOKUP(B531,'Detalle reservas completas fesa'!K:K,'Detalle reservas completas fesa'!Q:Q,_xlfn.XLOOKUP(B531,'MB25'!L:L,'MB25'!Q:Q,"Incompleto")),"")="PENDIENTE","Incompleto",IF(B531&gt;0,_xlfn.XLOOKUP(B531,'Detalle reservas completas fesa'!K:K,'Detalle reservas completas fesa'!Q:Q,IF(AD531="SIN MATERIAL","Completo",IF(AD531="COMPLETO","Completo","Incompleto"))))))</f>
        <v>Incompleto</v>
      </c>
      <c r="AG531">
        <f>IF(B531&gt;0,_xlfn.XLOOKUP(B531,IW49BLTOTAL!A:A,IW49BLTOTAL!H:H),"")</f>
        <v>24</v>
      </c>
      <c r="AH531" t="str">
        <f>IF(IFERROR(_xlfn.XLOOKUP(B531,'Detalle custodia'!B:B,'Detalle custodia'!O:O),"")="custodia","Completo","")</f>
        <v/>
      </c>
    </row>
    <row r="532" spans="1:34" x14ac:dyDescent="0.35">
      <c r="A532" t="s">
        <v>332</v>
      </c>
      <c r="B532">
        <v>6610903</v>
      </c>
      <c r="C532" t="s">
        <v>129</v>
      </c>
      <c r="D532" t="s">
        <v>6027</v>
      </c>
      <c r="E532" t="s">
        <v>310</v>
      </c>
      <c r="F532" t="s">
        <v>133</v>
      </c>
      <c r="G532" t="s">
        <v>132</v>
      </c>
      <c r="H532" s="16">
        <v>45839</v>
      </c>
      <c r="I532" s="16">
        <v>45869</v>
      </c>
      <c r="J532" t="s">
        <v>856</v>
      </c>
      <c r="K532">
        <v>1215150</v>
      </c>
      <c r="L532" t="s">
        <v>333</v>
      </c>
      <c r="O532">
        <v>10014639</v>
      </c>
      <c r="P532" t="s">
        <v>332</v>
      </c>
      <c r="Q532">
        <v>0</v>
      </c>
      <c r="R532" t="s">
        <v>343</v>
      </c>
      <c r="S532" t="s">
        <v>342</v>
      </c>
      <c r="T532">
        <v>11590139</v>
      </c>
      <c r="U532" s="16">
        <v>45812</v>
      </c>
      <c r="V532" s="16">
        <v>45839</v>
      </c>
      <c r="W532" s="16">
        <v>45819</v>
      </c>
      <c r="X532">
        <v>0</v>
      </c>
      <c r="Y532">
        <v>1290900</v>
      </c>
      <c r="Z532" t="s">
        <v>1568</v>
      </c>
      <c r="AA532" t="s">
        <v>246</v>
      </c>
      <c r="AB532" t="s">
        <v>121</v>
      </c>
      <c r="AC532" t="s">
        <v>255</v>
      </c>
      <c r="AD532" t="s">
        <v>141</v>
      </c>
      <c r="AE532" t="str">
        <f>IF(B532&gt;0,IF(B532&gt;0,(IF(B532&lt;&gt;'PLAN SEMANAL'!$A$2,BLTOTAL!AA532,""))),"")</f>
        <v>AUXILIAR</v>
      </c>
      <c r="AF532" t="str">
        <f>IF(AH532="Completo","Completo",IF(IF(B532&gt;0,_xlfn.XLOOKUP(B532,'Detalle reservas completas fesa'!K:K,'Detalle reservas completas fesa'!Q:Q,_xlfn.XLOOKUP(B532,'MB25'!L:L,'MB25'!Q:Q,"Incompleto")),"")="PENDIENTE","Incompleto",IF(B532&gt;0,_xlfn.XLOOKUP(B532,'Detalle reservas completas fesa'!K:K,'Detalle reservas completas fesa'!Q:Q,IF(AD532="SIN MATERIAL","Completo",IF(AD532="COMPLETO","Completo","Incompleto"))))))</f>
        <v>Incompleto</v>
      </c>
      <c r="AG532">
        <f>IF(B532&gt;0,_xlfn.XLOOKUP(B532,IW49BLTOTAL!A:A,IW49BLTOTAL!H:H),"")</f>
        <v>4</v>
      </c>
      <c r="AH532" t="str">
        <f>IF(IFERROR(_xlfn.XLOOKUP(B532,'Detalle custodia'!B:B,'Detalle custodia'!O:O),"")="custodia","Completo","")</f>
        <v/>
      </c>
    </row>
    <row r="533" spans="1:34" x14ac:dyDescent="0.35">
      <c r="A533" t="s">
        <v>318</v>
      </c>
      <c r="B533">
        <v>6610820</v>
      </c>
      <c r="C533" t="s">
        <v>129</v>
      </c>
      <c r="D533" t="s">
        <v>6028</v>
      </c>
      <c r="E533" t="s">
        <v>310</v>
      </c>
      <c r="F533" t="s">
        <v>259</v>
      </c>
      <c r="G533" t="s">
        <v>124</v>
      </c>
      <c r="H533" s="16">
        <v>45857</v>
      </c>
      <c r="I533" s="16">
        <v>45857</v>
      </c>
      <c r="J533" t="s">
        <v>5407</v>
      </c>
      <c r="K533">
        <v>1215152</v>
      </c>
      <c r="L533" t="s">
        <v>319</v>
      </c>
      <c r="O533">
        <v>10014631</v>
      </c>
      <c r="P533" t="s">
        <v>318</v>
      </c>
      <c r="Q533">
        <v>0</v>
      </c>
      <c r="R533" t="s">
        <v>343</v>
      </c>
      <c r="S533" t="s">
        <v>343</v>
      </c>
      <c r="T533">
        <v>11589768</v>
      </c>
      <c r="U533" s="16">
        <v>45812</v>
      </c>
      <c r="V533" s="16">
        <v>45857</v>
      </c>
      <c r="W533" s="16">
        <v>45853</v>
      </c>
      <c r="X533">
        <v>0</v>
      </c>
      <c r="Y533">
        <v>1290900</v>
      </c>
      <c r="Z533" t="s">
        <v>1568</v>
      </c>
      <c r="AA533" t="s">
        <v>246</v>
      </c>
      <c r="AB533" t="s">
        <v>121</v>
      </c>
      <c r="AC533" t="s">
        <v>255</v>
      </c>
      <c r="AD533" t="s">
        <v>122</v>
      </c>
      <c r="AE533" t="str">
        <f>IF(B533&gt;0,IF(B533&gt;0,(IF(B533&lt;&gt;'PLAN SEMANAL'!$A$2,BLTOTAL!AA533,""))),"")</f>
        <v>AUXILIAR</v>
      </c>
      <c r="AF533" t="str">
        <f>IF(AH533="Completo","Completo",IF(IF(B533&gt;0,_xlfn.XLOOKUP(B533,'Detalle reservas completas fesa'!K:K,'Detalle reservas completas fesa'!Q:Q,_xlfn.XLOOKUP(B533,'MB25'!L:L,'MB25'!Q:Q,"Incompleto")),"")="PENDIENTE","Incompleto",IF(B533&gt;0,_xlfn.XLOOKUP(B533,'Detalle reservas completas fesa'!K:K,'Detalle reservas completas fesa'!Q:Q,IF(AD533="SIN MATERIAL","Completo",IF(AD533="COMPLETO","Completo","Incompleto"))))))</f>
        <v>Completo</v>
      </c>
      <c r="AG533">
        <f>IF(B533&gt;0,_xlfn.XLOOKUP(B533,IW49BLTOTAL!A:A,IW49BLTOTAL!H:H),"")</f>
        <v>1</v>
      </c>
      <c r="AH533" t="str">
        <f>IF(IFERROR(_xlfn.XLOOKUP(B533,'Detalle custodia'!B:B,'Detalle custodia'!O:O),"")="custodia","Completo","")</f>
        <v/>
      </c>
    </row>
    <row r="534" spans="1:34" x14ac:dyDescent="0.35">
      <c r="A534" t="s">
        <v>209</v>
      </c>
      <c r="B534">
        <v>6610819</v>
      </c>
      <c r="C534" t="s">
        <v>129</v>
      </c>
      <c r="D534" t="s">
        <v>6029</v>
      </c>
      <c r="E534" t="s">
        <v>310</v>
      </c>
      <c r="F534" t="s">
        <v>133</v>
      </c>
      <c r="G534" t="s">
        <v>226</v>
      </c>
      <c r="H534" s="16">
        <v>45839</v>
      </c>
      <c r="I534" s="16">
        <v>45869</v>
      </c>
      <c r="J534" t="s">
        <v>3476</v>
      </c>
      <c r="K534">
        <v>1215152</v>
      </c>
      <c r="L534" t="s">
        <v>280</v>
      </c>
      <c r="O534">
        <v>10014630</v>
      </c>
      <c r="P534" t="s">
        <v>209</v>
      </c>
      <c r="Q534">
        <v>0</v>
      </c>
      <c r="R534" t="s">
        <v>343</v>
      </c>
      <c r="S534" t="s">
        <v>3901</v>
      </c>
      <c r="T534">
        <v>11589737</v>
      </c>
      <c r="U534" s="16">
        <v>45812</v>
      </c>
      <c r="V534" s="16">
        <v>45839</v>
      </c>
      <c r="W534" s="16">
        <v>45835</v>
      </c>
      <c r="X534">
        <v>0</v>
      </c>
      <c r="Y534">
        <v>1290900</v>
      </c>
      <c r="Z534" t="s">
        <v>1568</v>
      </c>
      <c r="AA534" t="s">
        <v>246</v>
      </c>
      <c r="AB534" t="s">
        <v>121</v>
      </c>
      <c r="AC534" t="s">
        <v>255</v>
      </c>
      <c r="AD534" t="s">
        <v>189</v>
      </c>
      <c r="AE534" t="str">
        <f>IF(B534&gt;0,IF(B534&gt;0,(IF(B534&lt;&gt;'PLAN SEMANAL'!$A$2,BLTOTAL!AA534,""))),"")</f>
        <v>AUXILIAR</v>
      </c>
      <c r="AF534" t="str">
        <f>IF(AH534="Completo","Completo",IF(IF(B534&gt;0,_xlfn.XLOOKUP(B534,'Detalle reservas completas fesa'!K:K,'Detalle reservas completas fesa'!Q:Q,_xlfn.XLOOKUP(B534,'MB25'!L:L,'MB25'!Q:Q,"Incompleto")),"")="PENDIENTE","Incompleto",IF(B534&gt;0,_xlfn.XLOOKUP(B534,'Detalle reservas completas fesa'!K:K,'Detalle reservas completas fesa'!Q:Q,IF(AD534="SIN MATERIAL","Completo",IF(AD534="COMPLETO","Completo","Incompleto"))))))</f>
        <v>Completo</v>
      </c>
      <c r="AG534">
        <f>IF(B534&gt;0,_xlfn.XLOOKUP(B534,IW49BLTOTAL!A:A,IW49BLTOTAL!H:H),"")</f>
        <v>3</v>
      </c>
      <c r="AH534" t="str">
        <f>IF(IFERROR(_xlfn.XLOOKUP(B534,'Detalle custodia'!B:B,'Detalle custodia'!O:O),"")="custodia","Completo","")</f>
        <v/>
      </c>
    </row>
    <row r="535" spans="1:34" x14ac:dyDescent="0.35">
      <c r="A535" t="s">
        <v>286</v>
      </c>
      <c r="B535">
        <v>6610816</v>
      </c>
      <c r="C535" t="s">
        <v>123</v>
      </c>
      <c r="D535" t="s">
        <v>6030</v>
      </c>
      <c r="E535" t="s">
        <v>310</v>
      </c>
      <c r="F535" t="s">
        <v>133</v>
      </c>
      <c r="G535" t="s">
        <v>147</v>
      </c>
      <c r="H535" s="16">
        <v>45873</v>
      </c>
      <c r="I535" s="16">
        <v>45873</v>
      </c>
      <c r="J535" t="s">
        <v>856</v>
      </c>
      <c r="K535">
        <v>1212120</v>
      </c>
      <c r="L535" t="s">
        <v>287</v>
      </c>
      <c r="O535">
        <v>10014655</v>
      </c>
      <c r="P535" t="s">
        <v>286</v>
      </c>
      <c r="Q535">
        <v>0</v>
      </c>
      <c r="R535" t="s">
        <v>343</v>
      </c>
      <c r="S535" t="s">
        <v>342</v>
      </c>
      <c r="T535">
        <v>11589610</v>
      </c>
      <c r="U535" s="16">
        <v>45812</v>
      </c>
      <c r="V535" s="16">
        <v>45873</v>
      </c>
      <c r="W535" s="16">
        <v>45835</v>
      </c>
      <c r="X535">
        <v>0</v>
      </c>
      <c r="Y535">
        <v>1290900</v>
      </c>
      <c r="Z535" t="s">
        <v>1568</v>
      </c>
      <c r="AA535" t="s">
        <v>247</v>
      </c>
      <c r="AB535" t="s">
        <v>121</v>
      </c>
      <c r="AC535" t="s">
        <v>255</v>
      </c>
      <c r="AD535" t="s">
        <v>141</v>
      </c>
      <c r="AE535" t="str">
        <f>IF(B535&gt;0,IF(B535&gt;0,(IF(B535&lt;&gt;'PLAN SEMANAL'!$A$2,BLTOTAL!AA535,""))),"")</f>
        <v>CARGUIO</v>
      </c>
      <c r="AF535" t="str">
        <f>IF(AH535="Completo","Completo",IF(IF(B535&gt;0,_xlfn.XLOOKUP(B535,'Detalle reservas completas fesa'!K:K,'Detalle reservas completas fesa'!Q:Q,_xlfn.XLOOKUP(B535,'MB25'!L:L,'MB25'!Q:Q,"Incompleto")),"")="PENDIENTE","Incompleto",IF(B535&gt;0,_xlfn.XLOOKUP(B535,'Detalle reservas completas fesa'!K:K,'Detalle reservas completas fesa'!Q:Q,IF(AD535="SIN MATERIAL","Completo",IF(AD535="COMPLETO","Completo","Incompleto"))))))</f>
        <v>Incompleto</v>
      </c>
      <c r="AG535">
        <f>IF(B535&gt;0,_xlfn.XLOOKUP(B535,IW49BLTOTAL!A:A,IW49BLTOTAL!H:H),"")</f>
        <v>8</v>
      </c>
      <c r="AH535" t="str">
        <f>IF(IFERROR(_xlfn.XLOOKUP(B535,'Detalle custodia'!B:B,'Detalle custodia'!O:O),"")="custodia","Completo","")</f>
        <v/>
      </c>
    </row>
    <row r="536" spans="1:34" x14ac:dyDescent="0.35">
      <c r="A536" t="s">
        <v>315</v>
      </c>
      <c r="B536">
        <v>6610812</v>
      </c>
      <c r="C536" t="s">
        <v>129</v>
      </c>
      <c r="D536" t="s">
        <v>6333</v>
      </c>
      <c r="E536" t="s">
        <v>310</v>
      </c>
      <c r="F536" t="s">
        <v>143</v>
      </c>
      <c r="G536" t="s">
        <v>147</v>
      </c>
      <c r="H536" s="16">
        <v>45870</v>
      </c>
      <c r="I536" s="16">
        <v>45900</v>
      </c>
      <c r="J536" t="s">
        <v>3475</v>
      </c>
      <c r="K536">
        <v>1213130</v>
      </c>
      <c r="L536" t="s">
        <v>317</v>
      </c>
      <c r="O536">
        <v>10018370</v>
      </c>
      <c r="P536" t="s">
        <v>315</v>
      </c>
      <c r="Q536">
        <v>0</v>
      </c>
      <c r="R536" t="s">
        <v>343</v>
      </c>
      <c r="S536" t="s">
        <v>3901</v>
      </c>
      <c r="T536">
        <v>11581083</v>
      </c>
      <c r="U536" s="16">
        <v>45812</v>
      </c>
      <c r="V536" s="16">
        <v>45870</v>
      </c>
      <c r="W536" s="16">
        <v>45835</v>
      </c>
      <c r="X536">
        <v>0</v>
      </c>
      <c r="Y536">
        <v>1290900</v>
      </c>
      <c r="Z536" t="s">
        <v>1568</v>
      </c>
      <c r="AA536" t="s">
        <v>245</v>
      </c>
      <c r="AB536" t="s">
        <v>121</v>
      </c>
      <c r="AC536" t="s">
        <v>255</v>
      </c>
      <c r="AD536" t="s">
        <v>141</v>
      </c>
      <c r="AE536" t="str">
        <f>IF(B536&gt;0,IF(B536&gt;0,(IF(B536&lt;&gt;'PLAN SEMANAL'!$A$2,BLTOTAL!AA536,""))),"")</f>
        <v>ACARREO</v>
      </c>
      <c r="AF536" t="str">
        <f>IF(AH536="Completo","Completo",IF(IF(B536&gt;0,_xlfn.XLOOKUP(B536,'Detalle reservas completas fesa'!K:K,'Detalle reservas completas fesa'!Q:Q,_xlfn.XLOOKUP(B536,'MB25'!L:L,'MB25'!Q:Q,"Incompleto")),"")="PENDIENTE","Incompleto",IF(B536&gt;0,_xlfn.XLOOKUP(B536,'Detalle reservas completas fesa'!K:K,'Detalle reservas completas fesa'!Q:Q,IF(AD536="SIN MATERIAL","Completo",IF(AD536="COMPLETO","Completo","Incompleto"))))))</f>
        <v>Completo</v>
      </c>
      <c r="AG536">
        <f>IF(B536&gt;0,_xlfn.XLOOKUP(B536,IW49BLTOTAL!A:A,IW49BLTOTAL!H:H),"")</f>
        <v>3</v>
      </c>
      <c r="AH536" t="str">
        <f>IF(IFERROR(_xlfn.XLOOKUP(B536,'Detalle custodia'!B:B,'Detalle custodia'!O:O),"")="custodia","Completo","")</f>
        <v/>
      </c>
    </row>
    <row r="537" spans="1:34" x14ac:dyDescent="0.35">
      <c r="A537" t="s">
        <v>230</v>
      </c>
      <c r="B537">
        <v>6610743</v>
      </c>
      <c r="C537" t="s">
        <v>129</v>
      </c>
      <c r="D537" t="s">
        <v>5939</v>
      </c>
      <c r="E537" t="s">
        <v>310</v>
      </c>
      <c r="F537" t="s">
        <v>133</v>
      </c>
      <c r="G537" t="s">
        <v>132</v>
      </c>
      <c r="H537" s="16">
        <v>45839</v>
      </c>
      <c r="I537" s="16">
        <v>45869</v>
      </c>
      <c r="J537" t="s">
        <v>3476</v>
      </c>
      <c r="K537">
        <v>1215150</v>
      </c>
      <c r="L537" t="s">
        <v>277</v>
      </c>
      <c r="O537">
        <v>10014636</v>
      </c>
      <c r="P537" t="s">
        <v>230</v>
      </c>
      <c r="Q537">
        <v>0</v>
      </c>
      <c r="R537" t="s">
        <v>343</v>
      </c>
      <c r="S537" t="s">
        <v>3901</v>
      </c>
      <c r="T537">
        <v>11589012</v>
      </c>
      <c r="U537" s="16">
        <v>45811</v>
      </c>
      <c r="V537" s="16">
        <v>45839</v>
      </c>
      <c r="W537" s="16">
        <v>45835</v>
      </c>
      <c r="X537">
        <v>0</v>
      </c>
      <c r="Y537">
        <v>1290900</v>
      </c>
      <c r="Z537" t="s">
        <v>1568</v>
      </c>
      <c r="AA537" t="s">
        <v>246</v>
      </c>
      <c r="AB537" t="s">
        <v>121</v>
      </c>
      <c r="AC537" t="s">
        <v>255</v>
      </c>
      <c r="AD537" t="s">
        <v>122</v>
      </c>
      <c r="AE537" t="str">
        <f>IF(B537&gt;0,IF(B537&gt;0,(IF(B537&lt;&gt;'PLAN SEMANAL'!$A$2,BLTOTAL!AA537,""))),"")</f>
        <v>AUXILIAR</v>
      </c>
      <c r="AF537" t="str">
        <f>IF(AH537="Completo","Completo",IF(IF(B537&gt;0,_xlfn.XLOOKUP(B537,'Detalle reservas completas fesa'!K:K,'Detalle reservas completas fesa'!Q:Q,_xlfn.XLOOKUP(B537,'MB25'!L:L,'MB25'!Q:Q,"Incompleto")),"")="PENDIENTE","Incompleto",IF(B537&gt;0,_xlfn.XLOOKUP(B537,'Detalle reservas completas fesa'!K:K,'Detalle reservas completas fesa'!Q:Q,IF(AD537="SIN MATERIAL","Completo",IF(AD537="COMPLETO","Completo","Incompleto"))))))</f>
        <v>Completo</v>
      </c>
      <c r="AG537">
        <f>IF(B537&gt;0,_xlfn.XLOOKUP(B537,IW49BLTOTAL!A:A,IW49BLTOTAL!H:H),"")</f>
        <v>1</v>
      </c>
      <c r="AH537" t="str">
        <f>IF(IFERROR(_xlfn.XLOOKUP(B537,'Detalle custodia'!B:B,'Detalle custodia'!O:O),"")="custodia","Completo","")</f>
        <v/>
      </c>
    </row>
    <row r="538" spans="1:34" x14ac:dyDescent="0.35">
      <c r="A538" t="s">
        <v>215</v>
      </c>
      <c r="B538">
        <v>6610741</v>
      </c>
      <c r="C538" t="s">
        <v>129</v>
      </c>
      <c r="D538" t="s">
        <v>5940</v>
      </c>
      <c r="E538" t="s">
        <v>310</v>
      </c>
      <c r="F538" t="s">
        <v>259</v>
      </c>
      <c r="G538" t="s">
        <v>142</v>
      </c>
      <c r="H538" s="16">
        <v>45857</v>
      </c>
      <c r="I538" s="16">
        <v>45857</v>
      </c>
      <c r="J538" t="s">
        <v>5407</v>
      </c>
      <c r="K538">
        <v>1213130</v>
      </c>
      <c r="L538" t="s">
        <v>290</v>
      </c>
      <c r="O538">
        <v>10018371</v>
      </c>
      <c r="P538" t="s">
        <v>215</v>
      </c>
      <c r="Q538">
        <v>0</v>
      </c>
      <c r="R538" t="s">
        <v>343</v>
      </c>
      <c r="S538" t="s">
        <v>343</v>
      </c>
      <c r="T538">
        <v>11587409</v>
      </c>
      <c r="U538" s="16">
        <v>45811</v>
      </c>
      <c r="V538" s="16">
        <v>45857</v>
      </c>
      <c r="W538" s="16">
        <v>45853</v>
      </c>
      <c r="X538">
        <v>0</v>
      </c>
      <c r="Y538">
        <v>1290900</v>
      </c>
      <c r="Z538" t="s">
        <v>1568</v>
      </c>
      <c r="AA538" t="s">
        <v>245</v>
      </c>
      <c r="AB538" t="s">
        <v>121</v>
      </c>
      <c r="AC538" t="s">
        <v>255</v>
      </c>
      <c r="AD538" t="s">
        <v>141</v>
      </c>
      <c r="AE538" t="str">
        <f>IF(B538&gt;0,IF(B538&gt;0,(IF(B538&lt;&gt;'PLAN SEMANAL'!$A$2,BLTOTAL!AA538,""))),"")</f>
        <v>ACARREO</v>
      </c>
      <c r="AF538" t="str">
        <f>IF(AH538="Completo","Completo",IF(IF(B538&gt;0,_xlfn.XLOOKUP(B538,'Detalle reservas completas fesa'!K:K,'Detalle reservas completas fesa'!Q:Q,_xlfn.XLOOKUP(B538,'MB25'!L:L,'MB25'!Q:Q,"Incompleto")),"")="PENDIENTE","Incompleto",IF(B538&gt;0,_xlfn.XLOOKUP(B538,'Detalle reservas completas fesa'!K:K,'Detalle reservas completas fesa'!Q:Q,IF(AD538="SIN MATERIAL","Completo",IF(AD538="COMPLETO","Completo","Incompleto"))))))</f>
        <v>Incompleto</v>
      </c>
      <c r="AG538">
        <f>IF(B538&gt;0,_xlfn.XLOOKUP(B538,IW49BLTOTAL!A:A,IW49BLTOTAL!H:H),"")</f>
        <v>10</v>
      </c>
      <c r="AH538" t="str">
        <f>IF(IFERROR(_xlfn.XLOOKUP(B538,'Detalle custodia'!B:B,'Detalle custodia'!O:O),"")="custodia","Completo","")</f>
        <v/>
      </c>
    </row>
    <row r="539" spans="1:34" x14ac:dyDescent="0.35">
      <c r="A539" t="s">
        <v>237</v>
      </c>
      <c r="B539">
        <v>6610649</v>
      </c>
      <c r="C539" t="s">
        <v>129</v>
      </c>
      <c r="D539" t="s">
        <v>5489</v>
      </c>
      <c r="E539" t="s">
        <v>310</v>
      </c>
      <c r="F539" t="s">
        <v>133</v>
      </c>
      <c r="G539" t="s">
        <v>132</v>
      </c>
      <c r="H539" s="16">
        <v>45839</v>
      </c>
      <c r="I539" s="16">
        <v>45839</v>
      </c>
      <c r="J539" t="s">
        <v>856</v>
      </c>
      <c r="K539">
        <v>1213130</v>
      </c>
      <c r="L539" t="s">
        <v>386</v>
      </c>
      <c r="O539">
        <v>10014625</v>
      </c>
      <c r="P539" t="s">
        <v>237</v>
      </c>
      <c r="Q539">
        <v>0</v>
      </c>
      <c r="R539" t="s">
        <v>343</v>
      </c>
      <c r="S539" t="s">
        <v>342</v>
      </c>
      <c r="T539">
        <v>11581735</v>
      </c>
      <c r="U539" s="16">
        <v>45811</v>
      </c>
      <c r="V539" s="16">
        <v>45839</v>
      </c>
      <c r="W539" s="16">
        <v>45819</v>
      </c>
      <c r="X539">
        <v>0</v>
      </c>
      <c r="Y539">
        <v>1290900</v>
      </c>
      <c r="Z539" t="s">
        <v>1568</v>
      </c>
      <c r="AA539" t="s">
        <v>245</v>
      </c>
      <c r="AB539" t="s">
        <v>121</v>
      </c>
      <c r="AC539" t="s">
        <v>255</v>
      </c>
      <c r="AD539" t="s">
        <v>141</v>
      </c>
      <c r="AE539" t="str">
        <f>IF(B539&gt;0,IF(B539&gt;0,(IF(B539&lt;&gt;'PLAN SEMANAL'!$A$2,BLTOTAL!AA539,""))),"")</f>
        <v>ACARREO</v>
      </c>
      <c r="AF539" t="str">
        <f>IF(AH539="Completo","Completo",IF(IF(B539&gt;0,_xlfn.XLOOKUP(B539,'Detalle reservas completas fesa'!K:K,'Detalle reservas completas fesa'!Q:Q,_xlfn.XLOOKUP(B539,'MB25'!L:L,'MB25'!Q:Q,"Incompleto")),"")="PENDIENTE","Incompleto",IF(B539&gt;0,_xlfn.XLOOKUP(B539,'Detalle reservas completas fesa'!K:K,'Detalle reservas completas fesa'!Q:Q,IF(AD539="SIN MATERIAL","Completo",IF(AD539="COMPLETO","Completo","Incompleto"))))))</f>
        <v>Incompleto</v>
      </c>
      <c r="AG539">
        <f>IF(B539&gt;0,_xlfn.XLOOKUP(B539,IW49BLTOTAL!A:A,IW49BLTOTAL!H:H),"")</f>
        <v>2</v>
      </c>
      <c r="AH539" t="str">
        <f>IF(IFERROR(_xlfn.XLOOKUP(B539,'Detalle custodia'!B:B,'Detalle custodia'!O:O),"")="custodia","Completo","")</f>
        <v/>
      </c>
    </row>
    <row r="540" spans="1:34" x14ac:dyDescent="0.35">
      <c r="A540" t="s">
        <v>237</v>
      </c>
      <c r="B540">
        <v>6610648</v>
      </c>
      <c r="C540" t="s">
        <v>129</v>
      </c>
      <c r="D540" t="s">
        <v>5490</v>
      </c>
      <c r="E540" t="s">
        <v>310</v>
      </c>
      <c r="F540" t="s">
        <v>259</v>
      </c>
      <c r="G540" t="s">
        <v>124</v>
      </c>
      <c r="H540" s="16">
        <v>45857</v>
      </c>
      <c r="I540" s="16">
        <v>45857</v>
      </c>
      <c r="J540" t="s">
        <v>5407</v>
      </c>
      <c r="K540">
        <v>1213130</v>
      </c>
      <c r="L540" t="s">
        <v>386</v>
      </c>
      <c r="O540">
        <v>10014625</v>
      </c>
      <c r="P540" t="s">
        <v>237</v>
      </c>
      <c r="Q540">
        <v>0</v>
      </c>
      <c r="R540" t="s">
        <v>343</v>
      </c>
      <c r="S540" t="s">
        <v>343</v>
      </c>
      <c r="T540">
        <v>11581734</v>
      </c>
      <c r="U540" s="16">
        <v>45811</v>
      </c>
      <c r="V540" s="16">
        <v>45857</v>
      </c>
      <c r="W540" s="16">
        <v>45853</v>
      </c>
      <c r="X540">
        <v>0</v>
      </c>
      <c r="Y540">
        <v>1290900</v>
      </c>
      <c r="Z540" t="s">
        <v>1568</v>
      </c>
      <c r="AA540" t="s">
        <v>245</v>
      </c>
      <c r="AB540" t="s">
        <v>121</v>
      </c>
      <c r="AC540" t="s">
        <v>255</v>
      </c>
      <c r="AD540" t="s">
        <v>122</v>
      </c>
      <c r="AE540" t="str">
        <f>IF(B540&gt;0,IF(B540&gt;0,(IF(B540&lt;&gt;'PLAN SEMANAL'!$A$2,BLTOTAL!AA540,""))),"")</f>
        <v>ACARREO</v>
      </c>
      <c r="AF540" t="str">
        <f>IF(AH540="Completo","Completo",IF(IF(B540&gt;0,_xlfn.XLOOKUP(B540,'Detalle reservas completas fesa'!K:K,'Detalle reservas completas fesa'!Q:Q,_xlfn.XLOOKUP(B540,'MB25'!L:L,'MB25'!Q:Q,"Incompleto")),"")="PENDIENTE","Incompleto",IF(B540&gt;0,_xlfn.XLOOKUP(B540,'Detalle reservas completas fesa'!K:K,'Detalle reservas completas fesa'!Q:Q,IF(AD540="SIN MATERIAL","Completo",IF(AD540="COMPLETO","Completo","Incompleto"))))))</f>
        <v>Completo</v>
      </c>
      <c r="AG540">
        <f>IF(B540&gt;0,_xlfn.XLOOKUP(B540,IW49BLTOTAL!A:A,IW49BLTOTAL!H:H),"")</f>
        <v>1</v>
      </c>
      <c r="AH540" t="str">
        <f>IF(IFERROR(_xlfn.XLOOKUP(B540,'Detalle custodia'!B:B,'Detalle custodia'!O:O),"")="custodia","Completo","")</f>
        <v/>
      </c>
    </row>
    <row r="541" spans="1:34" x14ac:dyDescent="0.35">
      <c r="A541" t="s">
        <v>202</v>
      </c>
      <c r="B541">
        <v>6610647</v>
      </c>
      <c r="C541" t="s">
        <v>129</v>
      </c>
      <c r="D541" t="s">
        <v>5491</v>
      </c>
      <c r="E541" t="s">
        <v>310</v>
      </c>
      <c r="F541" t="s">
        <v>133</v>
      </c>
      <c r="G541" t="s">
        <v>147</v>
      </c>
      <c r="H541" s="16">
        <v>45870</v>
      </c>
      <c r="I541" s="16">
        <v>45870</v>
      </c>
      <c r="J541" t="s">
        <v>856</v>
      </c>
      <c r="K541">
        <v>1213130</v>
      </c>
      <c r="L541" t="s">
        <v>396</v>
      </c>
      <c r="O541">
        <v>10014615</v>
      </c>
      <c r="P541" t="s">
        <v>202</v>
      </c>
      <c r="Q541">
        <v>0</v>
      </c>
      <c r="R541" t="s">
        <v>343</v>
      </c>
      <c r="S541" t="s">
        <v>343</v>
      </c>
      <c r="T541">
        <v>11581723</v>
      </c>
      <c r="U541" s="16">
        <v>45811</v>
      </c>
      <c r="V541" s="16">
        <v>45870</v>
      </c>
      <c r="W541" s="16">
        <v>45850</v>
      </c>
      <c r="X541">
        <v>0</v>
      </c>
      <c r="Y541">
        <v>1290900</v>
      </c>
      <c r="Z541" t="s">
        <v>1568</v>
      </c>
      <c r="AA541" t="s">
        <v>245</v>
      </c>
      <c r="AB541" t="s">
        <v>121</v>
      </c>
      <c r="AC541" t="s">
        <v>255</v>
      </c>
      <c r="AD541" t="s">
        <v>141</v>
      </c>
      <c r="AE541" t="str">
        <f>IF(B541&gt;0,IF(B541&gt;0,(IF(B541&lt;&gt;'PLAN SEMANAL'!$A$2,BLTOTAL!AA541,""))),"")</f>
        <v>ACARREO</v>
      </c>
      <c r="AF541" t="str">
        <f>IF(AH541="Completo","Completo",IF(IF(B541&gt;0,_xlfn.XLOOKUP(B541,'Detalle reservas completas fesa'!K:K,'Detalle reservas completas fesa'!Q:Q,_xlfn.XLOOKUP(B541,'MB25'!L:L,'MB25'!Q:Q,"Incompleto")),"")="PENDIENTE","Incompleto",IF(B541&gt;0,_xlfn.XLOOKUP(B541,'Detalle reservas completas fesa'!K:K,'Detalle reservas completas fesa'!Q:Q,IF(AD541="SIN MATERIAL","Completo",IF(AD541="COMPLETO","Completo","Incompleto"))))))</f>
        <v>Incompleto</v>
      </c>
      <c r="AG541">
        <f>IF(B541&gt;0,_xlfn.XLOOKUP(B541,IW49BLTOTAL!A:A,IW49BLTOTAL!H:H),"")</f>
        <v>1</v>
      </c>
      <c r="AH541" t="str">
        <f>IF(IFERROR(_xlfn.XLOOKUP(B541,'Detalle custodia'!B:B,'Detalle custodia'!O:O),"")="custodia","Completo","")</f>
        <v/>
      </c>
    </row>
    <row r="542" spans="1:34" x14ac:dyDescent="0.35">
      <c r="A542" t="s">
        <v>202</v>
      </c>
      <c r="B542">
        <v>6610646</v>
      </c>
      <c r="C542" t="s">
        <v>129</v>
      </c>
      <c r="D542" t="s">
        <v>5492</v>
      </c>
      <c r="E542" t="s">
        <v>310</v>
      </c>
      <c r="F542" t="s">
        <v>259</v>
      </c>
      <c r="G542" t="s">
        <v>142</v>
      </c>
      <c r="H542" s="16">
        <v>45852</v>
      </c>
      <c r="I542" s="16">
        <v>45852</v>
      </c>
      <c r="J542" t="s">
        <v>5407</v>
      </c>
      <c r="K542">
        <v>1213130</v>
      </c>
      <c r="L542" t="s">
        <v>396</v>
      </c>
      <c r="O542">
        <v>10014615</v>
      </c>
      <c r="P542" t="s">
        <v>202</v>
      </c>
      <c r="Q542">
        <v>0</v>
      </c>
      <c r="R542" t="s">
        <v>343</v>
      </c>
      <c r="S542" t="s">
        <v>343</v>
      </c>
      <c r="T542">
        <v>11581722</v>
      </c>
      <c r="U542" s="16">
        <v>45811</v>
      </c>
      <c r="V542" s="16">
        <v>45852</v>
      </c>
      <c r="W542" s="16">
        <v>45853</v>
      </c>
      <c r="X542">
        <v>0</v>
      </c>
      <c r="Y542">
        <v>1290900</v>
      </c>
      <c r="Z542" t="s">
        <v>1568</v>
      </c>
      <c r="AA542" t="s">
        <v>245</v>
      </c>
      <c r="AB542" t="s">
        <v>121</v>
      </c>
      <c r="AC542" t="s">
        <v>255</v>
      </c>
      <c r="AD542" t="s">
        <v>141</v>
      </c>
      <c r="AE542" t="str">
        <f>IF(B542&gt;0,IF(B542&gt;0,(IF(B542&lt;&gt;'PLAN SEMANAL'!$A$2,BLTOTAL!AA542,""))),"")</f>
        <v>ACARREO</v>
      </c>
      <c r="AF542" t="str">
        <f>IF(AH542="Completo","Completo",IF(IF(B542&gt;0,_xlfn.XLOOKUP(B542,'Detalle reservas completas fesa'!K:K,'Detalle reservas completas fesa'!Q:Q,_xlfn.XLOOKUP(B542,'MB25'!L:L,'MB25'!Q:Q,"Incompleto")),"")="PENDIENTE","Incompleto",IF(B542&gt;0,_xlfn.XLOOKUP(B542,'Detalle reservas completas fesa'!K:K,'Detalle reservas completas fesa'!Q:Q,IF(AD542="SIN MATERIAL","Completo",IF(AD542="COMPLETO","Completo","Incompleto"))))))</f>
        <v>Completo</v>
      </c>
      <c r="AG542">
        <f>IF(B542&gt;0,_xlfn.XLOOKUP(B542,IW49BLTOTAL!A:A,IW49BLTOTAL!H:H),"")</f>
        <v>1</v>
      </c>
      <c r="AH542" t="str">
        <f>IF(IFERROR(_xlfn.XLOOKUP(B542,'Detalle custodia'!B:B,'Detalle custodia'!O:O),"")="custodia","Completo","")</f>
        <v/>
      </c>
    </row>
    <row r="543" spans="1:34" x14ac:dyDescent="0.35">
      <c r="A543" t="s">
        <v>218</v>
      </c>
      <c r="B543">
        <v>6610645</v>
      </c>
      <c r="C543" t="s">
        <v>129</v>
      </c>
      <c r="D543" t="s">
        <v>5493</v>
      </c>
      <c r="E543" t="s">
        <v>310</v>
      </c>
      <c r="F543" t="s">
        <v>133</v>
      </c>
      <c r="G543" t="s">
        <v>226</v>
      </c>
      <c r="H543" s="16">
        <v>45839</v>
      </c>
      <c r="I543" s="16">
        <v>45869</v>
      </c>
      <c r="J543" t="s">
        <v>3476</v>
      </c>
      <c r="K543">
        <v>1215150</v>
      </c>
      <c r="L543" t="s">
        <v>279</v>
      </c>
      <c r="O543">
        <v>10014633</v>
      </c>
      <c r="P543" t="s">
        <v>218</v>
      </c>
      <c r="Q543">
        <v>0</v>
      </c>
      <c r="R543" t="s">
        <v>343</v>
      </c>
      <c r="S543" t="s">
        <v>3901</v>
      </c>
      <c r="T543">
        <v>11581283</v>
      </c>
      <c r="U543" s="16">
        <v>45811</v>
      </c>
      <c r="V543" s="16">
        <v>45839</v>
      </c>
      <c r="W543" s="16">
        <v>45835</v>
      </c>
      <c r="X543">
        <v>0</v>
      </c>
      <c r="Y543">
        <v>1290900</v>
      </c>
      <c r="Z543" t="s">
        <v>1568</v>
      </c>
      <c r="AA543" t="s">
        <v>246</v>
      </c>
      <c r="AB543" t="s">
        <v>121</v>
      </c>
      <c r="AC543" t="s">
        <v>255</v>
      </c>
      <c r="AD543" t="s">
        <v>189</v>
      </c>
      <c r="AE543" t="str">
        <f>IF(B543&gt;0,IF(B543&gt;0,(IF(B543&lt;&gt;'PLAN SEMANAL'!$A$2,BLTOTAL!AA543,""))),"")</f>
        <v>AUXILIAR</v>
      </c>
      <c r="AF543" t="str">
        <f>IF(AH543="Completo","Completo",IF(IF(B543&gt;0,_xlfn.XLOOKUP(B543,'Detalle reservas completas fesa'!K:K,'Detalle reservas completas fesa'!Q:Q,_xlfn.XLOOKUP(B543,'MB25'!L:L,'MB25'!Q:Q,"Incompleto")),"")="PENDIENTE","Incompleto",IF(B543&gt;0,_xlfn.XLOOKUP(B543,'Detalle reservas completas fesa'!K:K,'Detalle reservas completas fesa'!Q:Q,IF(AD543="SIN MATERIAL","Completo",IF(AD543="COMPLETO","Completo","Incompleto"))))))</f>
        <v>Completo</v>
      </c>
      <c r="AG543">
        <f>IF(B543&gt;0,_xlfn.XLOOKUP(B543,IW49BLTOTAL!A:A,IW49BLTOTAL!H:H),"")</f>
        <v>8</v>
      </c>
      <c r="AH543" t="str">
        <f>IF(IFERROR(_xlfn.XLOOKUP(B543,'Detalle custodia'!B:B,'Detalle custodia'!O:O),"")="custodia","Completo","")</f>
        <v/>
      </c>
    </row>
    <row r="544" spans="1:34" x14ac:dyDescent="0.35">
      <c r="A544" t="s">
        <v>315</v>
      </c>
      <c r="B544">
        <v>6610642</v>
      </c>
      <c r="C544" t="s">
        <v>129</v>
      </c>
      <c r="D544" t="s">
        <v>5494</v>
      </c>
      <c r="E544" t="s">
        <v>310</v>
      </c>
      <c r="F544" t="s">
        <v>259</v>
      </c>
      <c r="G544" t="s">
        <v>336</v>
      </c>
      <c r="H544" s="16">
        <v>45854</v>
      </c>
      <c r="I544" s="16">
        <v>45854</v>
      </c>
      <c r="J544" t="s">
        <v>5407</v>
      </c>
      <c r="K544">
        <v>1213130</v>
      </c>
      <c r="L544" t="s">
        <v>317</v>
      </c>
      <c r="O544">
        <v>10018370</v>
      </c>
      <c r="P544" t="s">
        <v>315</v>
      </c>
      <c r="Q544">
        <v>0</v>
      </c>
      <c r="R544" t="s">
        <v>343</v>
      </c>
      <c r="S544" t="s">
        <v>343</v>
      </c>
      <c r="T544">
        <v>11581205</v>
      </c>
      <c r="U544" s="16">
        <v>45811</v>
      </c>
      <c r="V544" s="16">
        <v>45854</v>
      </c>
      <c r="W544" s="16">
        <v>45853</v>
      </c>
      <c r="X544">
        <v>0</v>
      </c>
      <c r="Y544">
        <v>1290900</v>
      </c>
      <c r="Z544" t="s">
        <v>1568</v>
      </c>
      <c r="AA544" t="s">
        <v>245</v>
      </c>
      <c r="AB544" t="s">
        <v>121</v>
      </c>
      <c r="AC544" t="s">
        <v>255</v>
      </c>
      <c r="AD544" t="s">
        <v>189</v>
      </c>
      <c r="AE544" t="str">
        <f>IF(B544&gt;0,IF(B544&gt;0,(IF(B544&lt;&gt;'PLAN SEMANAL'!$A$2,BLTOTAL!AA544,""))),"")</f>
        <v>ACARREO</v>
      </c>
      <c r="AF544" t="str">
        <f>IF(AH544="Completo","Completo",IF(IF(B544&gt;0,_xlfn.XLOOKUP(B544,'Detalle reservas completas fesa'!K:K,'Detalle reservas completas fesa'!Q:Q,_xlfn.XLOOKUP(B544,'MB25'!L:L,'MB25'!Q:Q,"Incompleto")),"")="PENDIENTE","Incompleto",IF(B544&gt;0,_xlfn.XLOOKUP(B544,'Detalle reservas completas fesa'!K:K,'Detalle reservas completas fesa'!Q:Q,IF(AD544="SIN MATERIAL","Completo",IF(AD544="COMPLETO","Completo","Incompleto"))))))</f>
        <v>Completo</v>
      </c>
      <c r="AG544">
        <f>IF(B544&gt;0,_xlfn.XLOOKUP(B544,IW49BLTOTAL!A:A,IW49BLTOTAL!H:H),"")</f>
        <v>1</v>
      </c>
      <c r="AH544" t="str">
        <f>IF(IFERROR(_xlfn.XLOOKUP(B544,'Detalle custodia'!B:B,'Detalle custodia'!O:O),"")="custodia","Completo","")</f>
        <v/>
      </c>
    </row>
    <row r="545" spans="1:34" x14ac:dyDescent="0.35">
      <c r="A545" t="s">
        <v>315</v>
      </c>
      <c r="B545">
        <v>6610620</v>
      </c>
      <c r="C545" t="s">
        <v>129</v>
      </c>
      <c r="D545" t="s">
        <v>5495</v>
      </c>
      <c r="E545" t="s">
        <v>310</v>
      </c>
      <c r="F545" t="s">
        <v>259</v>
      </c>
      <c r="G545" t="s">
        <v>142</v>
      </c>
      <c r="H545" s="16">
        <v>45854</v>
      </c>
      <c r="I545" s="16">
        <v>45854</v>
      </c>
      <c r="J545" t="s">
        <v>5407</v>
      </c>
      <c r="K545">
        <v>1213130</v>
      </c>
      <c r="L545" t="s">
        <v>317</v>
      </c>
      <c r="O545">
        <v>10018370</v>
      </c>
      <c r="P545" t="s">
        <v>315</v>
      </c>
      <c r="Q545">
        <v>0</v>
      </c>
      <c r="R545" t="s">
        <v>343</v>
      </c>
      <c r="S545" t="s">
        <v>343</v>
      </c>
      <c r="T545">
        <v>11581081</v>
      </c>
      <c r="U545" s="16">
        <v>45811</v>
      </c>
      <c r="V545" s="16">
        <v>45854</v>
      </c>
      <c r="W545" s="16">
        <v>45853</v>
      </c>
      <c r="X545">
        <v>0</v>
      </c>
      <c r="Y545">
        <v>1290900</v>
      </c>
      <c r="Z545" t="s">
        <v>1568</v>
      </c>
      <c r="AA545" t="s">
        <v>245</v>
      </c>
      <c r="AB545" t="s">
        <v>121</v>
      </c>
      <c r="AC545" t="s">
        <v>255</v>
      </c>
      <c r="AD545" t="s">
        <v>141</v>
      </c>
      <c r="AE545" t="str">
        <f>IF(B545&gt;0,IF(B545&gt;0,(IF(B545&lt;&gt;'PLAN SEMANAL'!$A$2,BLTOTAL!AA545,""))),"")</f>
        <v>ACARREO</v>
      </c>
      <c r="AF545" t="str">
        <f>IF(AH545="Completo","Completo",IF(IF(B545&gt;0,_xlfn.XLOOKUP(B545,'Detalle reservas completas fesa'!K:K,'Detalle reservas completas fesa'!Q:Q,_xlfn.XLOOKUP(B545,'MB25'!L:L,'MB25'!Q:Q,"Incompleto")),"")="PENDIENTE","Incompleto",IF(B545&gt;0,_xlfn.XLOOKUP(B545,'Detalle reservas completas fesa'!K:K,'Detalle reservas completas fesa'!Q:Q,IF(AD545="SIN MATERIAL","Completo",IF(AD545="COMPLETO","Completo","Incompleto"))))))</f>
        <v>Incompleto</v>
      </c>
      <c r="AG545">
        <f>IF(B545&gt;0,_xlfn.XLOOKUP(B545,IW49BLTOTAL!A:A,IW49BLTOTAL!H:H),"")</f>
        <v>2</v>
      </c>
      <c r="AH545" t="str">
        <f>IF(IFERROR(_xlfn.XLOOKUP(B545,'Detalle custodia'!B:B,'Detalle custodia'!O:O),"")="custodia","Completo","")</f>
        <v/>
      </c>
    </row>
    <row r="546" spans="1:34" x14ac:dyDescent="0.35">
      <c r="A546" t="s">
        <v>237</v>
      </c>
      <c r="B546">
        <v>6610619</v>
      </c>
      <c r="C546" t="s">
        <v>129</v>
      </c>
      <c r="D546" t="s">
        <v>5496</v>
      </c>
      <c r="E546" t="s">
        <v>310</v>
      </c>
      <c r="F546" t="s">
        <v>133</v>
      </c>
      <c r="G546" t="s">
        <v>226</v>
      </c>
      <c r="H546" s="16">
        <v>45839</v>
      </c>
      <c r="I546" s="16">
        <v>45869</v>
      </c>
      <c r="J546" t="s">
        <v>3476</v>
      </c>
      <c r="K546">
        <v>1213130</v>
      </c>
      <c r="L546" t="s">
        <v>386</v>
      </c>
      <c r="O546">
        <v>10014625</v>
      </c>
      <c r="P546" t="s">
        <v>237</v>
      </c>
      <c r="Q546">
        <v>0</v>
      </c>
      <c r="R546" t="s">
        <v>343</v>
      </c>
      <c r="S546" t="s">
        <v>3901</v>
      </c>
      <c r="T546">
        <v>11580567</v>
      </c>
      <c r="U546" s="16">
        <v>45811</v>
      </c>
      <c r="V546" s="16">
        <v>45839</v>
      </c>
      <c r="W546" s="16">
        <v>45835</v>
      </c>
      <c r="X546">
        <v>0</v>
      </c>
      <c r="Y546">
        <v>1290900</v>
      </c>
      <c r="Z546" t="s">
        <v>1568</v>
      </c>
      <c r="AA546" t="s">
        <v>245</v>
      </c>
      <c r="AB546" t="s">
        <v>121</v>
      </c>
      <c r="AC546" t="s">
        <v>255</v>
      </c>
      <c r="AD546" t="s">
        <v>189</v>
      </c>
      <c r="AE546" t="str">
        <f>IF(B546&gt;0,IF(B546&gt;0,(IF(B546&lt;&gt;'PLAN SEMANAL'!$A$2,BLTOTAL!AA546,""))),"")</f>
        <v>ACARREO</v>
      </c>
      <c r="AF546" t="str">
        <f>IF(AH546="Completo","Completo",IF(IF(B546&gt;0,_xlfn.XLOOKUP(B546,'Detalle reservas completas fesa'!K:K,'Detalle reservas completas fesa'!Q:Q,_xlfn.XLOOKUP(B546,'MB25'!L:L,'MB25'!Q:Q,"Incompleto")),"")="PENDIENTE","Incompleto",IF(B546&gt;0,_xlfn.XLOOKUP(B546,'Detalle reservas completas fesa'!K:K,'Detalle reservas completas fesa'!Q:Q,IF(AD546="SIN MATERIAL","Completo",IF(AD546="COMPLETO","Completo","Incompleto"))))))</f>
        <v>Completo</v>
      </c>
      <c r="AG546">
        <f>IF(B546&gt;0,_xlfn.XLOOKUP(B546,IW49BLTOTAL!A:A,IW49BLTOTAL!H:H),"")</f>
        <v>144</v>
      </c>
      <c r="AH546" t="str">
        <f>IF(IFERROR(_xlfn.XLOOKUP(B546,'Detalle custodia'!B:B,'Detalle custodia'!O:O),"")="custodia","Completo","")</f>
        <v/>
      </c>
    </row>
    <row r="547" spans="1:34" x14ac:dyDescent="0.35">
      <c r="A547" t="s">
        <v>233</v>
      </c>
      <c r="B547">
        <v>6610618</v>
      </c>
      <c r="C547" t="s">
        <v>129</v>
      </c>
      <c r="D547" t="s">
        <v>5497</v>
      </c>
      <c r="E547" t="s">
        <v>310</v>
      </c>
      <c r="F547" t="s">
        <v>133</v>
      </c>
      <c r="G547" t="s">
        <v>132</v>
      </c>
      <c r="H547" s="16">
        <v>45839</v>
      </c>
      <c r="J547" t="s">
        <v>856</v>
      </c>
      <c r="K547">
        <v>1213130</v>
      </c>
      <c r="L547" t="s">
        <v>301</v>
      </c>
      <c r="O547">
        <v>10014623</v>
      </c>
      <c r="P547" t="s">
        <v>233</v>
      </c>
      <c r="Q547">
        <v>0</v>
      </c>
      <c r="R547" t="s">
        <v>343</v>
      </c>
      <c r="S547" t="s">
        <v>342</v>
      </c>
      <c r="T547">
        <v>11579259</v>
      </c>
      <c r="U547" s="16">
        <v>45811</v>
      </c>
      <c r="V547" s="16">
        <v>45839</v>
      </c>
      <c r="W547" s="16">
        <v>45819</v>
      </c>
      <c r="X547">
        <v>0</v>
      </c>
      <c r="Y547">
        <v>1290900</v>
      </c>
      <c r="Z547" t="s">
        <v>1568</v>
      </c>
      <c r="AA547" t="s">
        <v>245</v>
      </c>
      <c r="AB547" t="s">
        <v>121</v>
      </c>
      <c r="AC547" t="s">
        <v>255</v>
      </c>
      <c r="AD547" t="s">
        <v>122</v>
      </c>
      <c r="AE547" t="str">
        <f>IF(B547&gt;0,IF(B547&gt;0,(IF(B547&lt;&gt;'PLAN SEMANAL'!$A$2,BLTOTAL!AA547,""))),"")</f>
        <v>ACARREO</v>
      </c>
      <c r="AF547" t="str">
        <f>IF(AH547="Completo","Completo",IF(IF(B547&gt;0,_xlfn.XLOOKUP(B547,'Detalle reservas completas fesa'!K:K,'Detalle reservas completas fesa'!Q:Q,_xlfn.XLOOKUP(B547,'MB25'!L:L,'MB25'!Q:Q,"Incompleto")),"")="PENDIENTE","Incompleto",IF(B547&gt;0,_xlfn.XLOOKUP(B547,'Detalle reservas completas fesa'!K:K,'Detalle reservas completas fesa'!Q:Q,IF(AD547="SIN MATERIAL","Completo",IF(AD547="COMPLETO","Completo","Incompleto"))))))</f>
        <v>Completo</v>
      </c>
      <c r="AG547">
        <f>IF(B547&gt;0,_xlfn.XLOOKUP(B547,IW49BLTOTAL!A:A,IW49BLTOTAL!H:H),"")</f>
        <v>4</v>
      </c>
      <c r="AH547" t="str">
        <f>IF(IFERROR(_xlfn.XLOOKUP(B547,'Detalle custodia'!B:B,'Detalle custodia'!O:O),"")="custodia","Completo","")</f>
        <v/>
      </c>
    </row>
    <row r="548" spans="1:34" x14ac:dyDescent="0.35">
      <c r="A548" t="s">
        <v>233</v>
      </c>
      <c r="B548">
        <v>6610617</v>
      </c>
      <c r="C548" t="s">
        <v>129</v>
      </c>
      <c r="D548" t="s">
        <v>1354</v>
      </c>
      <c r="E548" t="s">
        <v>310</v>
      </c>
      <c r="F548" t="s">
        <v>133</v>
      </c>
      <c r="G548" t="s">
        <v>132</v>
      </c>
      <c r="H548" s="16">
        <v>45839</v>
      </c>
      <c r="J548" t="s">
        <v>856</v>
      </c>
      <c r="K548">
        <v>1213130</v>
      </c>
      <c r="L548" t="s">
        <v>301</v>
      </c>
      <c r="O548">
        <v>10014623</v>
      </c>
      <c r="P548" t="s">
        <v>233</v>
      </c>
      <c r="Q548">
        <v>0</v>
      </c>
      <c r="R548" t="s">
        <v>343</v>
      </c>
      <c r="S548" t="s">
        <v>342</v>
      </c>
      <c r="T548">
        <v>11579220</v>
      </c>
      <c r="U548" s="16">
        <v>45811</v>
      </c>
      <c r="V548" s="16">
        <v>45839</v>
      </c>
      <c r="W548" s="16">
        <v>45819</v>
      </c>
      <c r="X548">
        <v>0</v>
      </c>
      <c r="Y548">
        <v>1290900</v>
      </c>
      <c r="Z548" t="s">
        <v>1568</v>
      </c>
      <c r="AA548" t="s">
        <v>245</v>
      </c>
      <c r="AB548" t="s">
        <v>121</v>
      </c>
      <c r="AC548" t="s">
        <v>255</v>
      </c>
      <c r="AD548" t="s">
        <v>141</v>
      </c>
      <c r="AE548" t="str">
        <f>IF(B548&gt;0,IF(B548&gt;0,(IF(B548&lt;&gt;'PLAN SEMANAL'!$A$2,BLTOTAL!AA548,""))),"")</f>
        <v>ACARREO</v>
      </c>
      <c r="AF548" t="str">
        <f>IF(AH548="Completo","Completo",IF(IF(B548&gt;0,_xlfn.XLOOKUP(B548,'Detalle reservas completas fesa'!K:K,'Detalle reservas completas fesa'!Q:Q,_xlfn.XLOOKUP(B548,'MB25'!L:L,'MB25'!Q:Q,"Incompleto")),"")="PENDIENTE","Incompleto",IF(B548&gt;0,_xlfn.XLOOKUP(B548,'Detalle reservas completas fesa'!K:K,'Detalle reservas completas fesa'!Q:Q,IF(AD548="SIN MATERIAL","Completo",IF(AD548="COMPLETO","Completo","Incompleto"))))))</f>
        <v>Incompleto</v>
      </c>
      <c r="AG548">
        <f>IF(B548&gt;0,_xlfn.XLOOKUP(B548,IW49BLTOTAL!A:A,IW49BLTOTAL!H:H),"")</f>
        <v>4</v>
      </c>
      <c r="AH548" t="str">
        <f>IF(IFERROR(_xlfn.XLOOKUP(B548,'Detalle custodia'!B:B,'Detalle custodia'!O:O),"")="custodia","Completo","")</f>
        <v/>
      </c>
    </row>
    <row r="549" spans="1:34" x14ac:dyDescent="0.35">
      <c r="A549" t="s">
        <v>233</v>
      </c>
      <c r="B549">
        <v>6610616</v>
      </c>
      <c r="C549" t="s">
        <v>129</v>
      </c>
      <c r="D549" t="s">
        <v>5498</v>
      </c>
      <c r="E549" t="s">
        <v>310</v>
      </c>
      <c r="F549" t="s">
        <v>133</v>
      </c>
      <c r="G549" t="s">
        <v>132</v>
      </c>
      <c r="H549" s="16">
        <v>45839</v>
      </c>
      <c r="J549" t="s">
        <v>856</v>
      </c>
      <c r="K549">
        <v>1213130</v>
      </c>
      <c r="L549" t="s">
        <v>301</v>
      </c>
      <c r="O549">
        <v>10014623</v>
      </c>
      <c r="P549" t="s">
        <v>233</v>
      </c>
      <c r="Q549">
        <v>0</v>
      </c>
      <c r="R549" t="s">
        <v>343</v>
      </c>
      <c r="S549" t="s">
        <v>342</v>
      </c>
      <c r="T549">
        <v>11579219</v>
      </c>
      <c r="U549" s="16">
        <v>45811</v>
      </c>
      <c r="V549" s="16">
        <v>45839</v>
      </c>
      <c r="W549" s="16">
        <v>45819</v>
      </c>
      <c r="X549">
        <v>0</v>
      </c>
      <c r="Y549">
        <v>1290900</v>
      </c>
      <c r="Z549" t="s">
        <v>1568</v>
      </c>
      <c r="AA549" t="s">
        <v>245</v>
      </c>
      <c r="AB549" t="s">
        <v>121</v>
      </c>
      <c r="AC549" t="s">
        <v>255</v>
      </c>
      <c r="AD549" t="s">
        <v>141</v>
      </c>
      <c r="AE549" t="str">
        <f>IF(B549&gt;0,IF(B549&gt;0,(IF(B549&lt;&gt;'PLAN SEMANAL'!$A$2,BLTOTAL!AA549,""))),"")</f>
        <v>ACARREO</v>
      </c>
      <c r="AF549" t="str">
        <f>IF(AH549="Completo","Completo",IF(IF(B549&gt;0,_xlfn.XLOOKUP(B549,'Detalle reservas completas fesa'!K:K,'Detalle reservas completas fesa'!Q:Q,_xlfn.XLOOKUP(B549,'MB25'!L:L,'MB25'!Q:Q,"Incompleto")),"")="PENDIENTE","Incompleto",IF(B549&gt;0,_xlfn.XLOOKUP(B549,'Detalle reservas completas fesa'!K:K,'Detalle reservas completas fesa'!Q:Q,IF(AD549="SIN MATERIAL","Completo",IF(AD549="COMPLETO","Completo","Incompleto"))))))</f>
        <v>Incompleto</v>
      </c>
      <c r="AG549">
        <f>IF(B549&gt;0,_xlfn.XLOOKUP(B549,IW49BLTOTAL!A:A,IW49BLTOTAL!H:H),"")</f>
        <v>1</v>
      </c>
      <c r="AH549" t="str">
        <f>IF(IFERROR(_xlfn.XLOOKUP(B549,'Detalle custodia'!B:B,'Detalle custodia'!O:O),"")="custodia","Completo","")</f>
        <v/>
      </c>
    </row>
    <row r="550" spans="1:34" x14ac:dyDescent="0.35">
      <c r="A550" t="s">
        <v>177</v>
      </c>
      <c r="B550">
        <v>6610615</v>
      </c>
      <c r="C550" t="s">
        <v>129</v>
      </c>
      <c r="D550" t="s">
        <v>5499</v>
      </c>
      <c r="E550" t="s">
        <v>310</v>
      </c>
      <c r="F550" t="s">
        <v>133</v>
      </c>
      <c r="G550" t="s">
        <v>226</v>
      </c>
      <c r="H550" s="16">
        <v>45839</v>
      </c>
      <c r="I550" s="16">
        <v>45869</v>
      </c>
      <c r="J550" t="s">
        <v>3476</v>
      </c>
      <c r="K550">
        <v>1215150</v>
      </c>
      <c r="L550" t="s">
        <v>278</v>
      </c>
      <c r="O550">
        <v>10014634</v>
      </c>
      <c r="P550" t="s">
        <v>177</v>
      </c>
      <c r="Q550">
        <v>0</v>
      </c>
      <c r="R550" t="s">
        <v>343</v>
      </c>
      <c r="S550" t="s">
        <v>3901</v>
      </c>
      <c r="T550">
        <v>11578881</v>
      </c>
      <c r="U550" s="16">
        <v>45811</v>
      </c>
      <c r="V550" s="16">
        <v>45839</v>
      </c>
      <c r="W550" s="16">
        <v>45835</v>
      </c>
      <c r="X550">
        <v>0</v>
      </c>
      <c r="Y550">
        <v>1290900</v>
      </c>
      <c r="Z550" t="s">
        <v>1568</v>
      </c>
      <c r="AA550" t="s">
        <v>246</v>
      </c>
      <c r="AB550" t="s">
        <v>121</v>
      </c>
      <c r="AC550" t="s">
        <v>255</v>
      </c>
      <c r="AD550" t="s">
        <v>189</v>
      </c>
      <c r="AE550" t="str">
        <f>IF(B550&gt;0,IF(B550&gt;0,(IF(B550&lt;&gt;'PLAN SEMANAL'!$A$2,BLTOTAL!AA550,""))),"")</f>
        <v>AUXILIAR</v>
      </c>
      <c r="AF550" t="str">
        <f>IF(AH550="Completo","Completo",IF(IF(B550&gt;0,_xlfn.XLOOKUP(B550,'Detalle reservas completas fesa'!K:K,'Detalle reservas completas fesa'!Q:Q,_xlfn.XLOOKUP(B550,'MB25'!L:L,'MB25'!Q:Q,"Incompleto")),"")="PENDIENTE","Incompleto",IF(B550&gt;0,_xlfn.XLOOKUP(B550,'Detalle reservas completas fesa'!K:K,'Detalle reservas completas fesa'!Q:Q,IF(AD550="SIN MATERIAL","Completo",IF(AD550="COMPLETO","Completo","Incompleto"))))))</f>
        <v>Completo</v>
      </c>
      <c r="AG550">
        <f>IF(B550&gt;0,_xlfn.XLOOKUP(B550,IW49BLTOTAL!A:A,IW49BLTOTAL!H:H),"")</f>
        <v>30</v>
      </c>
      <c r="AH550" t="str">
        <f>IF(IFERROR(_xlfn.XLOOKUP(B550,'Detalle custodia'!B:B,'Detalle custodia'!O:O),"")="custodia","Completo","")</f>
        <v/>
      </c>
    </row>
    <row r="551" spans="1:34" x14ac:dyDescent="0.35">
      <c r="A551" t="s">
        <v>148</v>
      </c>
      <c r="B551">
        <v>6610613</v>
      </c>
      <c r="C551" t="s">
        <v>129</v>
      </c>
      <c r="D551" t="s">
        <v>5500</v>
      </c>
      <c r="E551" t="s">
        <v>310</v>
      </c>
      <c r="F551" t="s">
        <v>133</v>
      </c>
      <c r="G551" t="s">
        <v>226</v>
      </c>
      <c r="H551" s="16">
        <v>45839</v>
      </c>
      <c r="I551" s="16">
        <v>45869</v>
      </c>
      <c r="J551" t="s">
        <v>3476</v>
      </c>
      <c r="K551">
        <v>1213130</v>
      </c>
      <c r="L551" t="s">
        <v>297</v>
      </c>
      <c r="O551">
        <v>10014617</v>
      </c>
      <c r="P551" t="s">
        <v>148</v>
      </c>
      <c r="Q551">
        <v>0</v>
      </c>
      <c r="R551" t="s">
        <v>343</v>
      </c>
      <c r="S551" t="s">
        <v>3901</v>
      </c>
      <c r="T551">
        <v>11578590</v>
      </c>
      <c r="U551" s="16">
        <v>45811</v>
      </c>
      <c r="V551" s="16">
        <v>45839</v>
      </c>
      <c r="W551" s="16">
        <v>45835</v>
      </c>
      <c r="X551">
        <v>0</v>
      </c>
      <c r="Y551">
        <v>1290900</v>
      </c>
      <c r="Z551" t="s">
        <v>1568</v>
      </c>
      <c r="AA551" t="s">
        <v>245</v>
      </c>
      <c r="AB551" t="s">
        <v>121</v>
      </c>
      <c r="AC551" t="s">
        <v>255</v>
      </c>
      <c r="AD551" t="s">
        <v>189</v>
      </c>
      <c r="AE551" t="str">
        <f>IF(B551&gt;0,IF(B551&gt;0,(IF(B551&lt;&gt;'PLAN SEMANAL'!$A$2,BLTOTAL!AA551,""))),"")</f>
        <v>ACARREO</v>
      </c>
      <c r="AF551" t="str">
        <f>IF(AH551="Completo","Completo",IF(IF(B551&gt;0,_xlfn.XLOOKUP(B551,'Detalle reservas completas fesa'!K:K,'Detalle reservas completas fesa'!Q:Q,_xlfn.XLOOKUP(B551,'MB25'!L:L,'MB25'!Q:Q,"Incompleto")),"")="PENDIENTE","Incompleto",IF(B551&gt;0,_xlfn.XLOOKUP(B551,'Detalle reservas completas fesa'!K:K,'Detalle reservas completas fesa'!Q:Q,IF(AD551="SIN MATERIAL","Completo",IF(AD551="COMPLETO","Completo","Incompleto"))))))</f>
        <v>Completo</v>
      </c>
      <c r="AG551">
        <f>IF(B551&gt;0,_xlfn.XLOOKUP(B551,IW49BLTOTAL!A:A,IW49BLTOTAL!H:H),"")</f>
        <v>6</v>
      </c>
      <c r="AH551" t="str">
        <f>IF(IFERROR(_xlfn.XLOOKUP(B551,'Detalle custodia'!B:B,'Detalle custodia'!O:O),"")="custodia","Completo","")</f>
        <v/>
      </c>
    </row>
    <row r="552" spans="1:34" x14ac:dyDescent="0.35">
      <c r="A552" t="s">
        <v>184</v>
      </c>
      <c r="B552">
        <v>6610571</v>
      </c>
      <c r="C552" t="s">
        <v>129</v>
      </c>
      <c r="D552" t="s">
        <v>5501</v>
      </c>
      <c r="E552" t="s">
        <v>310</v>
      </c>
      <c r="F552" t="s">
        <v>133</v>
      </c>
      <c r="G552" t="s">
        <v>132</v>
      </c>
      <c r="H552" s="16">
        <v>45839</v>
      </c>
      <c r="J552" t="s">
        <v>856</v>
      </c>
      <c r="K552">
        <v>1213130</v>
      </c>
      <c r="L552" t="s">
        <v>312</v>
      </c>
      <c r="O552">
        <v>10014609</v>
      </c>
      <c r="P552" t="s">
        <v>184</v>
      </c>
      <c r="Q552">
        <v>0</v>
      </c>
      <c r="R552" t="s">
        <v>343</v>
      </c>
      <c r="S552" t="s">
        <v>342</v>
      </c>
      <c r="T552">
        <v>11601737</v>
      </c>
      <c r="U552" s="16">
        <v>45811</v>
      </c>
      <c r="V552" s="16">
        <v>45839</v>
      </c>
      <c r="W552" s="16">
        <v>45819</v>
      </c>
      <c r="X552">
        <v>0</v>
      </c>
      <c r="Y552">
        <v>1290900</v>
      </c>
      <c r="Z552" t="s">
        <v>1568</v>
      </c>
      <c r="AA552" t="s">
        <v>245</v>
      </c>
      <c r="AB552" t="s">
        <v>121</v>
      </c>
      <c r="AC552" t="s">
        <v>255</v>
      </c>
      <c r="AD552" t="s">
        <v>141</v>
      </c>
      <c r="AE552" t="str">
        <f>IF(B552&gt;0,IF(B552&gt;0,(IF(B552&lt;&gt;'PLAN SEMANAL'!$A$2,BLTOTAL!AA552,""))),"")</f>
        <v>ACARREO</v>
      </c>
      <c r="AF552" t="str">
        <f>IF(AH552="Completo","Completo",IF(IF(B552&gt;0,_xlfn.XLOOKUP(B552,'Detalle reservas completas fesa'!K:K,'Detalle reservas completas fesa'!Q:Q,_xlfn.XLOOKUP(B552,'MB25'!L:L,'MB25'!Q:Q,"Incompleto")),"")="PENDIENTE","Incompleto",IF(B552&gt;0,_xlfn.XLOOKUP(B552,'Detalle reservas completas fesa'!K:K,'Detalle reservas completas fesa'!Q:Q,IF(AD552="SIN MATERIAL","Completo",IF(AD552="COMPLETO","Completo","Incompleto"))))))</f>
        <v>Incompleto</v>
      </c>
      <c r="AG552">
        <f>IF(B552&gt;0,_xlfn.XLOOKUP(B552,IW49BLTOTAL!A:A,IW49BLTOTAL!H:H),"")</f>
        <v>8</v>
      </c>
      <c r="AH552" t="str">
        <f>IF(IFERROR(_xlfn.XLOOKUP(B552,'Detalle custodia'!B:B,'Detalle custodia'!O:O),"")="custodia","Completo","")</f>
        <v/>
      </c>
    </row>
    <row r="553" spans="1:34" x14ac:dyDescent="0.35">
      <c r="A553" t="s">
        <v>184</v>
      </c>
      <c r="B553">
        <v>6610570</v>
      </c>
      <c r="C553" t="s">
        <v>129</v>
      </c>
      <c r="D553" t="s">
        <v>5502</v>
      </c>
      <c r="E553" t="s">
        <v>310</v>
      </c>
      <c r="F553" t="s">
        <v>133</v>
      </c>
      <c r="G553" t="s">
        <v>132</v>
      </c>
      <c r="H553" s="16">
        <v>45839</v>
      </c>
      <c r="I553" s="16">
        <v>45869</v>
      </c>
      <c r="J553" t="s">
        <v>3476</v>
      </c>
      <c r="K553">
        <v>1213130</v>
      </c>
      <c r="L553" t="s">
        <v>312</v>
      </c>
      <c r="O553">
        <v>10014609</v>
      </c>
      <c r="P553" t="s">
        <v>184</v>
      </c>
      <c r="Q553">
        <v>0</v>
      </c>
      <c r="R553" t="s">
        <v>343</v>
      </c>
      <c r="S553" t="s">
        <v>3901</v>
      </c>
      <c r="T553">
        <v>11593034</v>
      </c>
      <c r="U553" s="16">
        <v>45811</v>
      </c>
      <c r="V553" s="16">
        <v>45839</v>
      </c>
      <c r="W553" s="16">
        <v>45835</v>
      </c>
      <c r="X553">
        <v>0</v>
      </c>
      <c r="Y553">
        <v>1290900</v>
      </c>
      <c r="Z553" t="s">
        <v>1568</v>
      </c>
      <c r="AA553" t="s">
        <v>245</v>
      </c>
      <c r="AB553" t="s">
        <v>121</v>
      </c>
      <c r="AC553" t="s">
        <v>255</v>
      </c>
      <c r="AD553" t="s">
        <v>122</v>
      </c>
      <c r="AE553" t="str">
        <f>IF(B553&gt;0,IF(B553&gt;0,(IF(B553&lt;&gt;'PLAN SEMANAL'!$A$2,BLTOTAL!AA553,""))),"")</f>
        <v>ACARREO</v>
      </c>
      <c r="AF553" t="str">
        <f>IF(AH553="Completo","Completo",IF(IF(B553&gt;0,_xlfn.XLOOKUP(B553,'Detalle reservas completas fesa'!K:K,'Detalle reservas completas fesa'!Q:Q,_xlfn.XLOOKUP(B553,'MB25'!L:L,'MB25'!Q:Q,"Incompleto")),"")="PENDIENTE","Incompleto",IF(B553&gt;0,_xlfn.XLOOKUP(B553,'Detalle reservas completas fesa'!K:K,'Detalle reservas completas fesa'!Q:Q,IF(AD553="SIN MATERIAL","Completo",IF(AD553="COMPLETO","Completo","Incompleto"))))))</f>
        <v>Completo</v>
      </c>
      <c r="AG553">
        <f>IF(B553&gt;0,_xlfn.XLOOKUP(B553,IW49BLTOTAL!A:A,IW49BLTOTAL!H:H),"")</f>
        <v>2</v>
      </c>
      <c r="AH553" t="str">
        <f>IF(IFERROR(_xlfn.XLOOKUP(B553,'Detalle custodia'!B:B,'Detalle custodia'!O:O),"")="custodia","Completo","")</f>
        <v/>
      </c>
    </row>
    <row r="554" spans="1:34" x14ac:dyDescent="0.35">
      <c r="A554" t="s">
        <v>210</v>
      </c>
      <c r="B554">
        <v>6610569</v>
      </c>
      <c r="C554" t="s">
        <v>129</v>
      </c>
      <c r="D554" t="s">
        <v>3342</v>
      </c>
      <c r="E554" t="s">
        <v>310</v>
      </c>
      <c r="F554" t="s">
        <v>133</v>
      </c>
      <c r="G554" t="s">
        <v>132</v>
      </c>
      <c r="H554" s="16">
        <v>45839</v>
      </c>
      <c r="I554" s="16">
        <v>45869</v>
      </c>
      <c r="J554" t="s">
        <v>3476</v>
      </c>
      <c r="K554">
        <v>1213130</v>
      </c>
      <c r="L554" t="s">
        <v>395</v>
      </c>
      <c r="O554">
        <v>10014608</v>
      </c>
      <c r="P554" t="s">
        <v>210</v>
      </c>
      <c r="Q554">
        <v>0</v>
      </c>
      <c r="R554" t="s">
        <v>343</v>
      </c>
      <c r="S554" t="s">
        <v>3901</v>
      </c>
      <c r="T554">
        <v>11599176</v>
      </c>
      <c r="U554" s="16">
        <v>45811</v>
      </c>
      <c r="V554" s="16">
        <v>45839</v>
      </c>
      <c r="W554" s="16">
        <v>45835</v>
      </c>
      <c r="X554">
        <v>0</v>
      </c>
      <c r="Y554">
        <v>1290900</v>
      </c>
      <c r="Z554" t="s">
        <v>1568</v>
      </c>
      <c r="AA554" t="s">
        <v>245</v>
      </c>
      <c r="AB554" t="s">
        <v>121</v>
      </c>
      <c r="AC554" t="s">
        <v>255</v>
      </c>
      <c r="AD554" t="s">
        <v>122</v>
      </c>
      <c r="AE554" t="str">
        <f>IF(B554&gt;0,IF(B554&gt;0,(IF(B554&lt;&gt;'PLAN SEMANAL'!$A$2,BLTOTAL!AA554,""))),"")</f>
        <v>ACARREO</v>
      </c>
      <c r="AF554" t="str">
        <f>IF(AH554="Completo","Completo",IF(IF(B554&gt;0,_xlfn.XLOOKUP(B554,'Detalle reservas completas fesa'!K:K,'Detalle reservas completas fesa'!Q:Q,_xlfn.XLOOKUP(B554,'MB25'!L:L,'MB25'!Q:Q,"Incompleto")),"")="PENDIENTE","Incompleto",IF(B554&gt;0,_xlfn.XLOOKUP(B554,'Detalle reservas completas fesa'!K:K,'Detalle reservas completas fesa'!Q:Q,IF(AD554="SIN MATERIAL","Completo",IF(AD554="COMPLETO","Completo","Incompleto"))))))</f>
        <v>Completo</v>
      </c>
      <c r="AG554">
        <f>IF(B554&gt;0,_xlfn.XLOOKUP(B554,IW49BLTOTAL!A:A,IW49BLTOTAL!H:H),"")</f>
        <v>0.5</v>
      </c>
      <c r="AH554" t="str">
        <f>IF(IFERROR(_xlfn.XLOOKUP(B554,'Detalle custodia'!B:B,'Detalle custodia'!O:O),"")="custodia","Completo","")</f>
        <v/>
      </c>
    </row>
    <row r="555" spans="1:34" x14ac:dyDescent="0.35">
      <c r="A555" t="s">
        <v>210</v>
      </c>
      <c r="B555">
        <v>6610568</v>
      </c>
      <c r="C555" t="s">
        <v>129</v>
      </c>
      <c r="D555" t="s">
        <v>5503</v>
      </c>
      <c r="E555" t="s">
        <v>310</v>
      </c>
      <c r="F555" t="s">
        <v>133</v>
      </c>
      <c r="G555" t="s">
        <v>132</v>
      </c>
      <c r="H555" s="16">
        <v>45838</v>
      </c>
      <c r="I555" s="16">
        <v>45838</v>
      </c>
      <c r="J555" t="s">
        <v>856</v>
      </c>
      <c r="K555">
        <v>1213130</v>
      </c>
      <c r="L555" t="s">
        <v>395</v>
      </c>
      <c r="O555">
        <v>10014608</v>
      </c>
      <c r="P555" t="s">
        <v>210</v>
      </c>
      <c r="Q555">
        <v>0</v>
      </c>
      <c r="R555" t="s">
        <v>343</v>
      </c>
      <c r="S555" t="s">
        <v>342</v>
      </c>
      <c r="T555">
        <v>11599077</v>
      </c>
      <c r="U555" s="16">
        <v>45811</v>
      </c>
      <c r="V555" s="16">
        <v>45838</v>
      </c>
      <c r="W555" s="16">
        <v>45817</v>
      </c>
      <c r="X555">
        <v>0</v>
      </c>
      <c r="Y555">
        <v>1290900</v>
      </c>
      <c r="Z555" t="s">
        <v>1568</v>
      </c>
      <c r="AA555" t="s">
        <v>245</v>
      </c>
      <c r="AB555" t="s">
        <v>121</v>
      </c>
      <c r="AC555" t="s">
        <v>255</v>
      </c>
      <c r="AD555" t="s">
        <v>141</v>
      </c>
      <c r="AE555" t="str">
        <f>IF(B555&gt;0,IF(B555&gt;0,(IF(B555&lt;&gt;'PLAN SEMANAL'!$A$2,BLTOTAL!AA555,""))),"")</f>
        <v>ACARREO</v>
      </c>
      <c r="AF555" t="str">
        <f>IF(AH555="Completo","Completo",IF(IF(B555&gt;0,_xlfn.XLOOKUP(B555,'Detalle reservas completas fesa'!K:K,'Detalle reservas completas fesa'!Q:Q,_xlfn.XLOOKUP(B555,'MB25'!L:L,'MB25'!Q:Q,"Incompleto")),"")="PENDIENTE","Incompleto",IF(B555&gt;0,_xlfn.XLOOKUP(B555,'Detalle reservas completas fesa'!K:K,'Detalle reservas completas fesa'!Q:Q,IF(AD555="SIN MATERIAL","Completo",IF(AD555="COMPLETO","Completo","Incompleto"))))))</f>
        <v>Incompleto</v>
      </c>
      <c r="AG555">
        <f>IF(B555&gt;0,_xlfn.XLOOKUP(B555,IW49BLTOTAL!A:A,IW49BLTOTAL!H:H),"")</f>
        <v>2</v>
      </c>
      <c r="AH555" t="str">
        <f>IF(IFERROR(_xlfn.XLOOKUP(B555,'Detalle custodia'!B:B,'Detalle custodia'!O:O),"")="custodia","Completo","")</f>
        <v/>
      </c>
    </row>
    <row r="556" spans="1:34" x14ac:dyDescent="0.35">
      <c r="A556" t="s">
        <v>210</v>
      </c>
      <c r="B556">
        <v>6610564</v>
      </c>
      <c r="C556" t="s">
        <v>129</v>
      </c>
      <c r="D556" t="s">
        <v>5504</v>
      </c>
      <c r="E556" t="s">
        <v>310</v>
      </c>
      <c r="F556" t="s">
        <v>133</v>
      </c>
      <c r="G556" t="s">
        <v>132</v>
      </c>
      <c r="H556" s="16">
        <v>45839</v>
      </c>
      <c r="I556" s="16">
        <v>45839</v>
      </c>
      <c r="J556" t="s">
        <v>856</v>
      </c>
      <c r="K556">
        <v>1213130</v>
      </c>
      <c r="L556" t="s">
        <v>395</v>
      </c>
      <c r="O556">
        <v>10014608</v>
      </c>
      <c r="P556" t="s">
        <v>210</v>
      </c>
      <c r="Q556">
        <v>0</v>
      </c>
      <c r="R556" t="s">
        <v>343</v>
      </c>
      <c r="S556" t="s">
        <v>342</v>
      </c>
      <c r="T556">
        <v>11599076</v>
      </c>
      <c r="U556" s="16">
        <v>45811</v>
      </c>
      <c r="V556" s="16">
        <v>45839</v>
      </c>
      <c r="W556" s="16">
        <v>45819</v>
      </c>
      <c r="X556">
        <v>0</v>
      </c>
      <c r="Y556">
        <v>1290900</v>
      </c>
      <c r="Z556" t="s">
        <v>1568</v>
      </c>
      <c r="AA556" t="s">
        <v>245</v>
      </c>
      <c r="AB556" t="s">
        <v>121</v>
      </c>
      <c r="AC556" t="s">
        <v>255</v>
      </c>
      <c r="AD556" t="s">
        <v>141</v>
      </c>
      <c r="AE556" t="str">
        <f>IF(B556&gt;0,IF(B556&gt;0,(IF(B556&lt;&gt;'PLAN SEMANAL'!$A$2,BLTOTAL!AA556,""))),"")</f>
        <v>ACARREO</v>
      </c>
      <c r="AF556" t="str">
        <f>IF(AH556="Completo","Completo",IF(IF(B556&gt;0,_xlfn.XLOOKUP(B556,'Detalle reservas completas fesa'!K:K,'Detalle reservas completas fesa'!Q:Q,_xlfn.XLOOKUP(B556,'MB25'!L:L,'MB25'!Q:Q,"Incompleto")),"")="PENDIENTE","Incompleto",IF(B556&gt;0,_xlfn.XLOOKUP(B556,'Detalle reservas completas fesa'!K:K,'Detalle reservas completas fesa'!Q:Q,IF(AD556="SIN MATERIAL","Completo",IF(AD556="COMPLETO","Completo","Incompleto"))))))</f>
        <v>Incompleto</v>
      </c>
      <c r="AG556">
        <f>IF(B556&gt;0,_xlfn.XLOOKUP(B556,IW49BLTOTAL!A:A,IW49BLTOTAL!H:H),"")</f>
        <v>12</v>
      </c>
      <c r="AH556" t="str">
        <f>IF(IFERROR(_xlfn.XLOOKUP(B556,'Detalle custodia'!B:B,'Detalle custodia'!O:O),"")="custodia","Completo","")</f>
        <v/>
      </c>
    </row>
    <row r="557" spans="1:34" x14ac:dyDescent="0.35">
      <c r="A557" t="s">
        <v>210</v>
      </c>
      <c r="B557">
        <v>6610562</v>
      </c>
      <c r="C557" t="s">
        <v>129</v>
      </c>
      <c r="D557" t="s">
        <v>5505</v>
      </c>
      <c r="E557" t="s">
        <v>310</v>
      </c>
      <c r="F557" t="s">
        <v>133</v>
      </c>
      <c r="G557" t="s">
        <v>132</v>
      </c>
      <c r="H557" s="16">
        <v>45838</v>
      </c>
      <c r="I557" s="16">
        <v>45838</v>
      </c>
      <c r="J557" t="s">
        <v>856</v>
      </c>
      <c r="K557">
        <v>1213130</v>
      </c>
      <c r="L557" t="s">
        <v>395</v>
      </c>
      <c r="O557">
        <v>10014608</v>
      </c>
      <c r="P557" t="s">
        <v>210</v>
      </c>
      <c r="Q557">
        <v>0</v>
      </c>
      <c r="R557" t="s">
        <v>343</v>
      </c>
      <c r="S557" t="s">
        <v>342</v>
      </c>
      <c r="T557">
        <v>11599033</v>
      </c>
      <c r="U557" s="16">
        <v>45811</v>
      </c>
      <c r="V557" s="16">
        <v>45838</v>
      </c>
      <c r="W557" s="16">
        <v>45817</v>
      </c>
      <c r="X557">
        <v>0</v>
      </c>
      <c r="Y557">
        <v>1290900</v>
      </c>
      <c r="Z557" t="s">
        <v>1568</v>
      </c>
      <c r="AA557" t="s">
        <v>245</v>
      </c>
      <c r="AB557" t="s">
        <v>121</v>
      </c>
      <c r="AC557" t="s">
        <v>255</v>
      </c>
      <c r="AD557" t="s">
        <v>141</v>
      </c>
      <c r="AE557" t="str">
        <f>IF(B557&gt;0,IF(B557&gt;0,(IF(B557&lt;&gt;'PLAN SEMANAL'!$A$2,BLTOTAL!AA557,""))),"")</f>
        <v>ACARREO</v>
      </c>
      <c r="AF557" t="str">
        <f>IF(AH557="Completo","Completo",IF(IF(B557&gt;0,_xlfn.XLOOKUP(B557,'Detalle reservas completas fesa'!K:K,'Detalle reservas completas fesa'!Q:Q,_xlfn.XLOOKUP(B557,'MB25'!L:L,'MB25'!Q:Q,"Incompleto")),"")="PENDIENTE","Incompleto",IF(B557&gt;0,_xlfn.XLOOKUP(B557,'Detalle reservas completas fesa'!K:K,'Detalle reservas completas fesa'!Q:Q,IF(AD557="SIN MATERIAL","Completo",IF(AD557="COMPLETO","Completo","Incompleto"))))))</f>
        <v>Incompleto</v>
      </c>
      <c r="AG557">
        <f>IF(B557&gt;0,_xlfn.XLOOKUP(B557,IW49BLTOTAL!A:A,IW49BLTOTAL!H:H),"")</f>
        <v>12</v>
      </c>
      <c r="AH557" t="str">
        <f>IF(IFERROR(_xlfn.XLOOKUP(B557,'Detalle custodia'!B:B,'Detalle custodia'!O:O),"")="custodia","Completo","")</f>
        <v/>
      </c>
    </row>
    <row r="558" spans="1:34" x14ac:dyDescent="0.35">
      <c r="A558" t="s">
        <v>201</v>
      </c>
      <c r="B558">
        <v>6610555</v>
      </c>
      <c r="C558" t="s">
        <v>129</v>
      </c>
      <c r="D558" t="s">
        <v>5506</v>
      </c>
      <c r="E558" t="s">
        <v>310</v>
      </c>
      <c r="F558" t="s">
        <v>133</v>
      </c>
      <c r="G558" t="s">
        <v>132</v>
      </c>
      <c r="H558" s="16">
        <v>45839</v>
      </c>
      <c r="I558" s="16">
        <v>45839</v>
      </c>
      <c r="J558" t="s">
        <v>856</v>
      </c>
      <c r="K558">
        <v>1213130</v>
      </c>
      <c r="L558" t="s">
        <v>334</v>
      </c>
      <c r="O558">
        <v>10014602</v>
      </c>
      <c r="P558" t="s">
        <v>201</v>
      </c>
      <c r="Q558">
        <v>0</v>
      </c>
      <c r="R558" t="s">
        <v>343</v>
      </c>
      <c r="S558" t="s">
        <v>342</v>
      </c>
      <c r="T558">
        <v>11581848</v>
      </c>
      <c r="U558" s="16">
        <v>45811</v>
      </c>
      <c r="V558" s="16">
        <v>45839</v>
      </c>
      <c r="W558" s="16">
        <v>45819</v>
      </c>
      <c r="X558">
        <v>0</v>
      </c>
      <c r="Y558">
        <v>1290900</v>
      </c>
      <c r="Z558" t="s">
        <v>1568</v>
      </c>
      <c r="AA558" t="s">
        <v>245</v>
      </c>
      <c r="AB558" t="s">
        <v>121</v>
      </c>
      <c r="AC558" t="s">
        <v>255</v>
      </c>
      <c r="AD558" t="s">
        <v>141</v>
      </c>
      <c r="AE558" t="str">
        <f>IF(B558&gt;0,IF(B558&gt;0,(IF(B558&lt;&gt;'PLAN SEMANAL'!$A$2,BLTOTAL!AA558,""))),"")</f>
        <v>ACARREO</v>
      </c>
      <c r="AF558" t="str">
        <f>IF(AH558="Completo","Completo",IF(IF(B558&gt;0,_xlfn.XLOOKUP(B558,'Detalle reservas completas fesa'!K:K,'Detalle reservas completas fesa'!Q:Q,_xlfn.XLOOKUP(B558,'MB25'!L:L,'MB25'!Q:Q,"Incompleto")),"")="PENDIENTE","Incompleto",IF(B558&gt;0,_xlfn.XLOOKUP(B558,'Detalle reservas completas fesa'!K:K,'Detalle reservas completas fesa'!Q:Q,IF(AD558="SIN MATERIAL","Completo",IF(AD558="COMPLETO","Completo","Incompleto"))))))</f>
        <v>Incompleto</v>
      </c>
      <c r="AG558">
        <f>IF(B558&gt;0,_xlfn.XLOOKUP(B558,IW49BLTOTAL!A:A,IW49BLTOTAL!H:H),"")</f>
        <v>1</v>
      </c>
      <c r="AH558" t="str">
        <f>IF(IFERROR(_xlfn.XLOOKUP(B558,'Detalle custodia'!B:B,'Detalle custodia'!O:O),"")="custodia","Completo","")</f>
        <v/>
      </c>
    </row>
    <row r="559" spans="1:34" x14ac:dyDescent="0.35">
      <c r="A559" t="s">
        <v>240</v>
      </c>
      <c r="B559">
        <v>6610549</v>
      </c>
      <c r="C559" t="s">
        <v>129</v>
      </c>
      <c r="D559" t="s">
        <v>5507</v>
      </c>
      <c r="E559" t="s">
        <v>310</v>
      </c>
      <c r="F559" t="s">
        <v>133</v>
      </c>
      <c r="G559" t="s">
        <v>132</v>
      </c>
      <c r="H559" s="16">
        <v>45839</v>
      </c>
      <c r="I559" s="16">
        <v>45839</v>
      </c>
      <c r="J559" t="s">
        <v>856</v>
      </c>
      <c r="K559">
        <v>1213130</v>
      </c>
      <c r="L559" t="s">
        <v>304</v>
      </c>
      <c r="O559">
        <v>10014607</v>
      </c>
      <c r="P559" t="s">
        <v>240</v>
      </c>
      <c r="Q559">
        <v>0</v>
      </c>
      <c r="R559" t="s">
        <v>343</v>
      </c>
      <c r="S559" t="s">
        <v>342</v>
      </c>
      <c r="T559">
        <v>11577602</v>
      </c>
      <c r="U559" s="16">
        <v>45811</v>
      </c>
      <c r="V559" s="16">
        <v>45839</v>
      </c>
      <c r="W559" s="16">
        <v>45821</v>
      </c>
      <c r="X559">
        <v>0</v>
      </c>
      <c r="Y559">
        <v>1290900</v>
      </c>
      <c r="Z559" t="s">
        <v>1568</v>
      </c>
      <c r="AA559" t="s">
        <v>245</v>
      </c>
      <c r="AB559" t="s">
        <v>121</v>
      </c>
      <c r="AC559" t="s">
        <v>255</v>
      </c>
      <c r="AD559" t="s">
        <v>122</v>
      </c>
      <c r="AE559" t="str">
        <f>IF(B559&gt;0,IF(B559&gt;0,(IF(B559&lt;&gt;'PLAN SEMANAL'!$A$2,BLTOTAL!AA559,""))),"")</f>
        <v>ACARREO</v>
      </c>
      <c r="AF559" t="str">
        <f>IF(AH559="Completo","Completo",IF(IF(B559&gt;0,_xlfn.XLOOKUP(B559,'Detalle reservas completas fesa'!K:K,'Detalle reservas completas fesa'!Q:Q,_xlfn.XLOOKUP(B559,'MB25'!L:L,'MB25'!Q:Q,"Incompleto")),"")="PENDIENTE","Incompleto",IF(B559&gt;0,_xlfn.XLOOKUP(B559,'Detalle reservas completas fesa'!K:K,'Detalle reservas completas fesa'!Q:Q,IF(AD559="SIN MATERIAL","Completo",IF(AD559="COMPLETO","Completo","Incompleto"))))))</f>
        <v>Completo</v>
      </c>
      <c r="AG559">
        <f>IF(B559&gt;0,_xlfn.XLOOKUP(B559,IW49BLTOTAL!A:A,IW49BLTOTAL!H:H),"")</f>
        <v>3</v>
      </c>
      <c r="AH559" t="str">
        <f>IF(IFERROR(_xlfn.XLOOKUP(B559,'Detalle custodia'!B:B,'Detalle custodia'!O:O),"")="custodia","Completo","")</f>
        <v/>
      </c>
    </row>
    <row r="560" spans="1:34" x14ac:dyDescent="0.35">
      <c r="A560" t="s">
        <v>240</v>
      </c>
      <c r="B560">
        <v>6610547</v>
      </c>
      <c r="C560" t="s">
        <v>129</v>
      </c>
      <c r="D560" t="s">
        <v>5508</v>
      </c>
      <c r="E560" t="s">
        <v>310</v>
      </c>
      <c r="F560" t="s">
        <v>133</v>
      </c>
      <c r="G560" t="s">
        <v>132</v>
      </c>
      <c r="H560" s="16">
        <v>45839</v>
      </c>
      <c r="I560" s="16">
        <v>45839</v>
      </c>
      <c r="J560" t="s">
        <v>856</v>
      </c>
      <c r="K560">
        <v>1213130</v>
      </c>
      <c r="L560" t="s">
        <v>304</v>
      </c>
      <c r="O560">
        <v>10014607</v>
      </c>
      <c r="P560" t="s">
        <v>240</v>
      </c>
      <c r="Q560">
        <v>0</v>
      </c>
      <c r="R560" t="s">
        <v>343</v>
      </c>
      <c r="S560" t="s">
        <v>342</v>
      </c>
      <c r="T560">
        <v>11581482</v>
      </c>
      <c r="U560" s="16">
        <v>45811</v>
      </c>
      <c r="V560" s="16">
        <v>45839</v>
      </c>
      <c r="W560" s="16">
        <v>45819</v>
      </c>
      <c r="X560">
        <v>0</v>
      </c>
      <c r="Y560">
        <v>1290900</v>
      </c>
      <c r="Z560" t="s">
        <v>1568</v>
      </c>
      <c r="AA560" t="s">
        <v>245</v>
      </c>
      <c r="AB560" t="s">
        <v>121</v>
      </c>
      <c r="AC560" t="s">
        <v>255</v>
      </c>
      <c r="AD560" t="s">
        <v>141</v>
      </c>
      <c r="AE560" t="str">
        <f>IF(B560&gt;0,IF(B560&gt;0,(IF(B560&lt;&gt;'PLAN SEMANAL'!$A$2,BLTOTAL!AA560,""))),"")</f>
        <v>ACARREO</v>
      </c>
      <c r="AF560" t="str">
        <f>IF(AH560="Completo","Completo",IF(IF(B560&gt;0,_xlfn.XLOOKUP(B560,'Detalle reservas completas fesa'!K:K,'Detalle reservas completas fesa'!Q:Q,_xlfn.XLOOKUP(B560,'MB25'!L:L,'MB25'!Q:Q,"Incompleto")),"")="PENDIENTE","Incompleto",IF(B560&gt;0,_xlfn.XLOOKUP(B560,'Detalle reservas completas fesa'!K:K,'Detalle reservas completas fesa'!Q:Q,IF(AD560="SIN MATERIAL","Completo",IF(AD560="COMPLETO","Completo","Incompleto"))))))</f>
        <v>Completo</v>
      </c>
      <c r="AG560">
        <f>IF(B560&gt;0,_xlfn.XLOOKUP(B560,IW49BLTOTAL!A:A,IW49BLTOTAL!H:H),"")</f>
        <v>4</v>
      </c>
      <c r="AH560" t="str">
        <f>IF(IFERROR(_xlfn.XLOOKUP(B560,'Detalle custodia'!B:B,'Detalle custodia'!O:O),"")="custodia","Completo","")</f>
        <v/>
      </c>
    </row>
    <row r="561" spans="1:34" x14ac:dyDescent="0.35">
      <c r="A561" t="s">
        <v>240</v>
      </c>
      <c r="B561">
        <v>6610546</v>
      </c>
      <c r="C561" t="s">
        <v>129</v>
      </c>
      <c r="D561" t="s">
        <v>5509</v>
      </c>
      <c r="E561" t="s">
        <v>310</v>
      </c>
      <c r="F561" t="s">
        <v>133</v>
      </c>
      <c r="G561" t="s">
        <v>132</v>
      </c>
      <c r="H561" s="16">
        <v>45839</v>
      </c>
      <c r="I561" s="16">
        <v>45839</v>
      </c>
      <c r="J561" t="s">
        <v>856</v>
      </c>
      <c r="K561">
        <v>1213130</v>
      </c>
      <c r="L561" t="s">
        <v>304</v>
      </c>
      <c r="O561">
        <v>10014607</v>
      </c>
      <c r="P561" t="s">
        <v>240</v>
      </c>
      <c r="Q561">
        <v>0</v>
      </c>
      <c r="R561" t="s">
        <v>343</v>
      </c>
      <c r="S561" t="s">
        <v>342</v>
      </c>
      <c r="T561">
        <v>11581481</v>
      </c>
      <c r="U561" s="16">
        <v>45811</v>
      </c>
      <c r="V561" s="16">
        <v>45839</v>
      </c>
      <c r="W561" s="16">
        <v>45819</v>
      </c>
      <c r="X561">
        <v>0</v>
      </c>
      <c r="Y561">
        <v>1290900</v>
      </c>
      <c r="Z561" t="s">
        <v>1568</v>
      </c>
      <c r="AA561" t="s">
        <v>245</v>
      </c>
      <c r="AB561" t="s">
        <v>121</v>
      </c>
      <c r="AC561" t="s">
        <v>255</v>
      </c>
      <c r="AD561" t="s">
        <v>122</v>
      </c>
      <c r="AE561" t="str">
        <f>IF(B561&gt;0,IF(B561&gt;0,(IF(B561&lt;&gt;'PLAN SEMANAL'!$A$2,BLTOTAL!AA561,""))),"")</f>
        <v>ACARREO</v>
      </c>
      <c r="AF561" t="str">
        <f>IF(AH561="Completo","Completo",IF(IF(B561&gt;0,_xlfn.XLOOKUP(B561,'Detalle reservas completas fesa'!K:K,'Detalle reservas completas fesa'!Q:Q,_xlfn.XLOOKUP(B561,'MB25'!L:L,'MB25'!Q:Q,"Incompleto")),"")="PENDIENTE","Incompleto",IF(B561&gt;0,_xlfn.XLOOKUP(B561,'Detalle reservas completas fesa'!K:K,'Detalle reservas completas fesa'!Q:Q,IF(AD561="SIN MATERIAL","Completo",IF(AD561="COMPLETO","Completo","Incompleto"))))))</f>
        <v>Completo</v>
      </c>
      <c r="AG561">
        <f>IF(B561&gt;0,_xlfn.XLOOKUP(B561,IW49BLTOTAL!A:A,IW49BLTOTAL!H:H),"")</f>
        <v>1</v>
      </c>
      <c r="AH561" t="str">
        <f>IF(IFERROR(_xlfn.XLOOKUP(B561,'Detalle custodia'!B:B,'Detalle custodia'!O:O),"")="custodia","Completo","")</f>
        <v/>
      </c>
    </row>
    <row r="562" spans="1:34" x14ac:dyDescent="0.35">
      <c r="A562" t="s">
        <v>227</v>
      </c>
      <c r="B562">
        <v>6610545</v>
      </c>
      <c r="C562" t="s">
        <v>129</v>
      </c>
      <c r="D562" t="s">
        <v>3881</v>
      </c>
      <c r="E562" t="s">
        <v>310</v>
      </c>
      <c r="F562" t="s">
        <v>133</v>
      </c>
      <c r="G562" t="s">
        <v>132</v>
      </c>
      <c r="H562" s="16">
        <v>45839</v>
      </c>
      <c r="J562" t="s">
        <v>856</v>
      </c>
      <c r="K562">
        <v>1213130</v>
      </c>
      <c r="L562" t="s">
        <v>305</v>
      </c>
      <c r="O562">
        <v>10014606</v>
      </c>
      <c r="P562" t="s">
        <v>227</v>
      </c>
      <c r="Q562">
        <v>0</v>
      </c>
      <c r="R562" t="s">
        <v>343</v>
      </c>
      <c r="S562" t="s">
        <v>342</v>
      </c>
      <c r="T562">
        <v>11588878</v>
      </c>
      <c r="U562" s="16">
        <v>45811</v>
      </c>
      <c r="V562" s="16">
        <v>45839</v>
      </c>
      <c r="W562" s="16">
        <v>45819</v>
      </c>
      <c r="X562">
        <v>0</v>
      </c>
      <c r="Y562">
        <v>1290900</v>
      </c>
      <c r="Z562" t="s">
        <v>1568</v>
      </c>
      <c r="AA562" t="s">
        <v>245</v>
      </c>
      <c r="AB562" t="s">
        <v>121</v>
      </c>
      <c r="AC562" t="s">
        <v>255</v>
      </c>
      <c r="AD562" t="s">
        <v>122</v>
      </c>
      <c r="AE562" t="str">
        <f>IF(B562&gt;0,IF(B562&gt;0,(IF(B562&lt;&gt;'PLAN SEMANAL'!$A$2,BLTOTAL!AA562,""))),"")</f>
        <v>ACARREO</v>
      </c>
      <c r="AF562" t="str">
        <f>IF(AH562="Completo","Completo",IF(IF(B562&gt;0,_xlfn.XLOOKUP(B562,'Detalle reservas completas fesa'!K:K,'Detalle reservas completas fesa'!Q:Q,_xlfn.XLOOKUP(B562,'MB25'!L:L,'MB25'!Q:Q,"Incompleto")),"")="PENDIENTE","Incompleto",IF(B562&gt;0,_xlfn.XLOOKUP(B562,'Detalle reservas completas fesa'!K:K,'Detalle reservas completas fesa'!Q:Q,IF(AD562="SIN MATERIAL","Completo",IF(AD562="COMPLETO","Completo","Incompleto"))))))</f>
        <v>Completo</v>
      </c>
      <c r="AG562">
        <f>IF(B562&gt;0,_xlfn.XLOOKUP(B562,IW49BLTOTAL!A:A,IW49BLTOTAL!H:H),"")</f>
        <v>6</v>
      </c>
      <c r="AH562" t="str">
        <f>IF(IFERROR(_xlfn.XLOOKUP(B562,'Detalle custodia'!B:B,'Detalle custodia'!O:O),"")="custodia","Completo","")</f>
        <v/>
      </c>
    </row>
    <row r="563" spans="1:34" x14ac:dyDescent="0.35">
      <c r="A563" t="s">
        <v>227</v>
      </c>
      <c r="B563">
        <v>6610542</v>
      </c>
      <c r="C563" t="s">
        <v>129</v>
      </c>
      <c r="D563" t="s">
        <v>5510</v>
      </c>
      <c r="E563" t="s">
        <v>310</v>
      </c>
      <c r="F563" t="s">
        <v>133</v>
      </c>
      <c r="G563" t="s">
        <v>132</v>
      </c>
      <c r="H563" s="16">
        <v>45839</v>
      </c>
      <c r="J563" t="s">
        <v>856</v>
      </c>
      <c r="K563">
        <v>1213130</v>
      </c>
      <c r="L563" t="s">
        <v>305</v>
      </c>
      <c r="O563">
        <v>10014606</v>
      </c>
      <c r="P563" t="s">
        <v>227</v>
      </c>
      <c r="Q563">
        <v>0</v>
      </c>
      <c r="R563" t="s">
        <v>343</v>
      </c>
      <c r="S563" t="s">
        <v>342</v>
      </c>
      <c r="T563">
        <v>11588713</v>
      </c>
      <c r="U563" s="16">
        <v>45811</v>
      </c>
      <c r="V563" s="16">
        <v>45839</v>
      </c>
      <c r="W563" s="16">
        <v>45819</v>
      </c>
      <c r="X563">
        <v>0</v>
      </c>
      <c r="Y563">
        <v>1290900</v>
      </c>
      <c r="Z563" t="s">
        <v>1568</v>
      </c>
      <c r="AA563" t="s">
        <v>245</v>
      </c>
      <c r="AB563" t="s">
        <v>121</v>
      </c>
      <c r="AC563" t="s">
        <v>255</v>
      </c>
      <c r="AD563" t="s">
        <v>141</v>
      </c>
      <c r="AE563" t="str">
        <f>IF(B563&gt;0,IF(B563&gt;0,(IF(B563&lt;&gt;'PLAN SEMANAL'!$A$2,BLTOTAL!AA563,""))),"")</f>
        <v>ACARREO</v>
      </c>
      <c r="AF563" t="str">
        <f>IF(AH563="Completo","Completo",IF(IF(B563&gt;0,_xlfn.XLOOKUP(B563,'Detalle reservas completas fesa'!K:K,'Detalle reservas completas fesa'!Q:Q,_xlfn.XLOOKUP(B563,'MB25'!L:L,'MB25'!Q:Q,"Incompleto")),"")="PENDIENTE","Incompleto",IF(B563&gt;0,_xlfn.XLOOKUP(B563,'Detalle reservas completas fesa'!K:K,'Detalle reservas completas fesa'!Q:Q,IF(AD563="SIN MATERIAL","Completo",IF(AD563="COMPLETO","Completo","Incompleto"))))))</f>
        <v>Completo</v>
      </c>
      <c r="AG563">
        <f>IF(B563&gt;0,_xlfn.XLOOKUP(B563,IW49BLTOTAL!A:A,IW49BLTOTAL!H:H),"")</f>
        <v>3</v>
      </c>
      <c r="AH563" t="str">
        <f>IF(IFERROR(_xlfn.XLOOKUP(B563,'Detalle custodia'!B:B,'Detalle custodia'!O:O),"")="custodia","Completo","")</f>
        <v/>
      </c>
    </row>
    <row r="564" spans="1:34" x14ac:dyDescent="0.35">
      <c r="A564" t="s">
        <v>158</v>
      </c>
      <c r="B564">
        <v>6610519</v>
      </c>
      <c r="C564" t="s">
        <v>129</v>
      </c>
      <c r="D564" t="s">
        <v>5511</v>
      </c>
      <c r="E564" t="s">
        <v>310</v>
      </c>
      <c r="F564" t="s">
        <v>133</v>
      </c>
      <c r="G564" t="s">
        <v>132</v>
      </c>
      <c r="H564" s="16">
        <v>45839</v>
      </c>
      <c r="I564" s="16">
        <v>45839</v>
      </c>
      <c r="J564" t="s">
        <v>856</v>
      </c>
      <c r="K564">
        <v>1213130</v>
      </c>
      <c r="L564" t="s">
        <v>397</v>
      </c>
      <c r="O564">
        <v>10014604</v>
      </c>
      <c r="P564" t="s">
        <v>158</v>
      </c>
      <c r="Q564">
        <v>0</v>
      </c>
      <c r="R564" t="s">
        <v>343</v>
      </c>
      <c r="S564" t="s">
        <v>342</v>
      </c>
      <c r="T564">
        <v>11590804</v>
      </c>
      <c r="U564" s="16">
        <v>45811</v>
      </c>
      <c r="V564" s="16">
        <v>45839</v>
      </c>
      <c r="W564" s="16">
        <v>45819</v>
      </c>
      <c r="X564">
        <v>0</v>
      </c>
      <c r="Y564">
        <v>1290900</v>
      </c>
      <c r="Z564" t="s">
        <v>1568</v>
      </c>
      <c r="AA564" t="s">
        <v>245</v>
      </c>
      <c r="AB564" t="s">
        <v>121</v>
      </c>
      <c r="AC564" t="s">
        <v>255</v>
      </c>
      <c r="AD564" t="s">
        <v>141</v>
      </c>
      <c r="AE564" t="str">
        <f>IF(B564&gt;0,IF(B564&gt;0,(IF(B564&lt;&gt;'PLAN SEMANAL'!$A$2,BLTOTAL!AA564,""))),"")</f>
        <v>ACARREO</v>
      </c>
      <c r="AF564" t="str">
        <f>IF(AH564="Completo","Completo",IF(IF(B564&gt;0,_xlfn.XLOOKUP(B564,'Detalle reservas completas fesa'!K:K,'Detalle reservas completas fesa'!Q:Q,_xlfn.XLOOKUP(B564,'MB25'!L:L,'MB25'!Q:Q,"Incompleto")),"")="PENDIENTE","Incompleto",IF(B564&gt;0,_xlfn.XLOOKUP(B564,'Detalle reservas completas fesa'!K:K,'Detalle reservas completas fesa'!Q:Q,IF(AD564="SIN MATERIAL","Completo",IF(AD564="COMPLETO","Completo","Incompleto"))))))</f>
        <v>Incompleto</v>
      </c>
      <c r="AG564">
        <f>IF(B564&gt;0,_xlfn.XLOOKUP(B564,IW49BLTOTAL!A:A,IW49BLTOTAL!H:H),"")</f>
        <v>4</v>
      </c>
      <c r="AH564" t="str">
        <f>IF(IFERROR(_xlfn.XLOOKUP(B564,'Detalle custodia'!B:B,'Detalle custodia'!O:O),"")="custodia","Completo","")</f>
        <v/>
      </c>
    </row>
    <row r="565" spans="1:34" x14ac:dyDescent="0.35">
      <c r="A565" t="s">
        <v>158</v>
      </c>
      <c r="B565">
        <v>6610517</v>
      </c>
      <c r="C565" t="s">
        <v>129</v>
      </c>
      <c r="D565" t="s">
        <v>5512</v>
      </c>
      <c r="E565" t="s">
        <v>310</v>
      </c>
      <c r="F565" t="s">
        <v>133</v>
      </c>
      <c r="G565" t="s">
        <v>132</v>
      </c>
      <c r="H565" s="16">
        <v>45839</v>
      </c>
      <c r="J565" t="s">
        <v>856</v>
      </c>
      <c r="K565">
        <v>1213130</v>
      </c>
      <c r="L565" t="s">
        <v>397</v>
      </c>
      <c r="O565">
        <v>10014604</v>
      </c>
      <c r="P565" t="s">
        <v>158</v>
      </c>
      <c r="Q565">
        <v>0</v>
      </c>
      <c r="R565" t="s">
        <v>343</v>
      </c>
      <c r="S565" t="s">
        <v>342</v>
      </c>
      <c r="T565">
        <v>11595713</v>
      </c>
      <c r="U565" s="16">
        <v>45811</v>
      </c>
      <c r="V565" s="16">
        <v>45839</v>
      </c>
      <c r="W565" s="16">
        <v>45819</v>
      </c>
      <c r="X565">
        <v>0</v>
      </c>
      <c r="Y565">
        <v>1290900</v>
      </c>
      <c r="Z565" t="s">
        <v>1568</v>
      </c>
      <c r="AA565" t="s">
        <v>245</v>
      </c>
      <c r="AB565" t="s">
        <v>121</v>
      </c>
      <c r="AC565" t="s">
        <v>255</v>
      </c>
      <c r="AD565" t="s">
        <v>141</v>
      </c>
      <c r="AE565" t="str">
        <f>IF(B565&gt;0,IF(B565&gt;0,(IF(B565&lt;&gt;'PLAN SEMANAL'!$A$2,BLTOTAL!AA565,""))),"")</f>
        <v>ACARREO</v>
      </c>
      <c r="AF565" t="str">
        <f>IF(AH565="Completo","Completo",IF(IF(B565&gt;0,_xlfn.XLOOKUP(B565,'Detalle reservas completas fesa'!K:K,'Detalle reservas completas fesa'!Q:Q,_xlfn.XLOOKUP(B565,'MB25'!L:L,'MB25'!Q:Q,"Incompleto")),"")="PENDIENTE","Incompleto",IF(B565&gt;0,_xlfn.XLOOKUP(B565,'Detalle reservas completas fesa'!K:K,'Detalle reservas completas fesa'!Q:Q,IF(AD565="SIN MATERIAL","Completo",IF(AD565="COMPLETO","Completo","Incompleto"))))))</f>
        <v>Incompleto</v>
      </c>
      <c r="AG565">
        <f>IF(B565&gt;0,_xlfn.XLOOKUP(B565,IW49BLTOTAL!A:A,IW49BLTOTAL!H:H),"")</f>
        <v>2</v>
      </c>
      <c r="AH565" t="str">
        <f>IF(IFERROR(_xlfn.XLOOKUP(B565,'Detalle custodia'!B:B,'Detalle custodia'!O:O),"")="custodia","Completo","")</f>
        <v/>
      </c>
    </row>
    <row r="566" spans="1:34" x14ac:dyDescent="0.35">
      <c r="A566" t="s">
        <v>158</v>
      </c>
      <c r="B566">
        <v>6610516</v>
      </c>
      <c r="C566" t="s">
        <v>129</v>
      </c>
      <c r="D566" t="s">
        <v>5513</v>
      </c>
      <c r="E566" t="s">
        <v>310</v>
      </c>
      <c r="F566" t="s">
        <v>133</v>
      </c>
      <c r="G566" t="s">
        <v>132</v>
      </c>
      <c r="H566" s="16">
        <v>45839</v>
      </c>
      <c r="I566" s="16">
        <v>45839</v>
      </c>
      <c r="J566" t="s">
        <v>856</v>
      </c>
      <c r="K566">
        <v>1213130</v>
      </c>
      <c r="L566" t="s">
        <v>397</v>
      </c>
      <c r="O566">
        <v>10014604</v>
      </c>
      <c r="P566" t="s">
        <v>158</v>
      </c>
      <c r="Q566">
        <v>0</v>
      </c>
      <c r="R566" t="s">
        <v>343</v>
      </c>
      <c r="S566" t="s">
        <v>342</v>
      </c>
      <c r="T566">
        <v>11595711</v>
      </c>
      <c r="U566" s="16">
        <v>45811</v>
      </c>
      <c r="V566" s="16">
        <v>45839</v>
      </c>
      <c r="W566" s="16">
        <v>45819</v>
      </c>
      <c r="X566">
        <v>0</v>
      </c>
      <c r="Y566">
        <v>1290900</v>
      </c>
      <c r="Z566" t="s">
        <v>1568</v>
      </c>
      <c r="AA566" t="s">
        <v>245</v>
      </c>
      <c r="AB566" t="s">
        <v>121</v>
      </c>
      <c r="AC566" t="s">
        <v>255</v>
      </c>
      <c r="AD566" t="s">
        <v>141</v>
      </c>
      <c r="AE566" t="str">
        <f>IF(B566&gt;0,IF(B566&gt;0,(IF(B566&lt;&gt;'PLAN SEMANAL'!$A$2,BLTOTAL!AA566,""))),"")</f>
        <v>ACARREO</v>
      </c>
      <c r="AF566" t="str">
        <f>IF(AH566="Completo","Completo",IF(IF(B566&gt;0,_xlfn.XLOOKUP(B566,'Detalle reservas completas fesa'!K:K,'Detalle reservas completas fesa'!Q:Q,_xlfn.XLOOKUP(B566,'MB25'!L:L,'MB25'!Q:Q,"Incompleto")),"")="PENDIENTE","Incompleto",IF(B566&gt;0,_xlfn.XLOOKUP(B566,'Detalle reservas completas fesa'!K:K,'Detalle reservas completas fesa'!Q:Q,IF(AD566="SIN MATERIAL","Completo",IF(AD566="COMPLETO","Completo","Incompleto"))))))</f>
        <v>Completo</v>
      </c>
      <c r="AG566">
        <f>IF(B566&gt;0,_xlfn.XLOOKUP(B566,IW49BLTOTAL!A:A,IW49BLTOTAL!H:H),"")</f>
        <v>2</v>
      </c>
      <c r="AH566" t="str">
        <f>IF(IFERROR(_xlfn.XLOOKUP(B566,'Detalle custodia'!B:B,'Detalle custodia'!O:O),"")="custodia","Completo","")</f>
        <v/>
      </c>
    </row>
    <row r="567" spans="1:34" x14ac:dyDescent="0.35">
      <c r="A567" t="s">
        <v>131</v>
      </c>
      <c r="B567">
        <v>6610513</v>
      </c>
      <c r="C567" t="s">
        <v>129</v>
      </c>
      <c r="D567" t="s">
        <v>5514</v>
      </c>
      <c r="E567" t="s">
        <v>310</v>
      </c>
      <c r="F567" t="s">
        <v>133</v>
      </c>
      <c r="G567" t="s">
        <v>132</v>
      </c>
      <c r="H567" s="16">
        <v>45839</v>
      </c>
      <c r="I567" s="16">
        <v>45839</v>
      </c>
      <c r="J567" t="s">
        <v>856</v>
      </c>
      <c r="K567">
        <v>1213130</v>
      </c>
      <c r="L567" t="s">
        <v>335</v>
      </c>
      <c r="O567">
        <v>10014603</v>
      </c>
      <c r="P567" t="s">
        <v>131</v>
      </c>
      <c r="Q567">
        <v>0</v>
      </c>
      <c r="R567" t="s">
        <v>343</v>
      </c>
      <c r="S567" t="s">
        <v>342</v>
      </c>
      <c r="T567">
        <v>11577594</v>
      </c>
      <c r="U567" s="16">
        <v>45811</v>
      </c>
      <c r="V567" s="16">
        <v>45839</v>
      </c>
      <c r="W567" s="16">
        <v>45819</v>
      </c>
      <c r="X567">
        <v>0</v>
      </c>
      <c r="Y567">
        <v>1290900</v>
      </c>
      <c r="Z567" t="s">
        <v>1568</v>
      </c>
      <c r="AA567" t="s">
        <v>245</v>
      </c>
      <c r="AB567" t="s">
        <v>121</v>
      </c>
      <c r="AC567" t="s">
        <v>255</v>
      </c>
      <c r="AD567" t="s">
        <v>122</v>
      </c>
      <c r="AE567" t="str">
        <f>IF(B567&gt;0,IF(B567&gt;0,(IF(B567&lt;&gt;'PLAN SEMANAL'!$A$2,BLTOTAL!AA567,""))),"")</f>
        <v>ACARREO</v>
      </c>
      <c r="AF567" t="str">
        <f>IF(AH567="Completo","Completo",IF(IF(B567&gt;0,_xlfn.XLOOKUP(B567,'Detalle reservas completas fesa'!K:K,'Detalle reservas completas fesa'!Q:Q,_xlfn.XLOOKUP(B567,'MB25'!L:L,'MB25'!Q:Q,"Incompleto")),"")="PENDIENTE","Incompleto",IF(B567&gt;0,_xlfn.XLOOKUP(B567,'Detalle reservas completas fesa'!K:K,'Detalle reservas completas fesa'!Q:Q,IF(AD567="SIN MATERIAL","Completo",IF(AD567="COMPLETO","Completo","Incompleto"))))))</f>
        <v>Completo</v>
      </c>
      <c r="AG567">
        <f>IF(B567&gt;0,_xlfn.XLOOKUP(B567,IW49BLTOTAL!A:A,IW49BLTOTAL!H:H),"")</f>
        <v>3</v>
      </c>
      <c r="AH567" t="str">
        <f>IF(IFERROR(_xlfn.XLOOKUP(B567,'Detalle custodia'!B:B,'Detalle custodia'!O:O),"")="custodia","Completo","")</f>
        <v/>
      </c>
    </row>
    <row r="568" spans="1:34" x14ac:dyDescent="0.35">
      <c r="A568" t="s">
        <v>201</v>
      </c>
      <c r="B568">
        <v>6610511</v>
      </c>
      <c r="C568" t="s">
        <v>129</v>
      </c>
      <c r="D568" t="s">
        <v>5515</v>
      </c>
      <c r="E568" t="s">
        <v>310</v>
      </c>
      <c r="F568" t="s">
        <v>133</v>
      </c>
      <c r="G568" t="s">
        <v>132</v>
      </c>
      <c r="H568" s="16">
        <v>45839</v>
      </c>
      <c r="I568" s="16">
        <v>45839</v>
      </c>
      <c r="J568" t="s">
        <v>856</v>
      </c>
      <c r="K568">
        <v>1213130</v>
      </c>
      <c r="L568" t="s">
        <v>334</v>
      </c>
      <c r="O568">
        <v>10014602</v>
      </c>
      <c r="P568" t="s">
        <v>201</v>
      </c>
      <c r="Q568">
        <v>0</v>
      </c>
      <c r="R568" t="s">
        <v>343</v>
      </c>
      <c r="S568" t="s">
        <v>342</v>
      </c>
      <c r="T568">
        <v>11596647</v>
      </c>
      <c r="U568" s="16">
        <v>45811</v>
      </c>
      <c r="V568" s="16">
        <v>45839</v>
      </c>
      <c r="W568" s="16">
        <v>45819</v>
      </c>
      <c r="X568">
        <v>0</v>
      </c>
      <c r="Y568">
        <v>1290900</v>
      </c>
      <c r="Z568" t="s">
        <v>1568</v>
      </c>
      <c r="AA568" t="s">
        <v>245</v>
      </c>
      <c r="AB568" t="s">
        <v>121</v>
      </c>
      <c r="AC568" t="s">
        <v>255</v>
      </c>
      <c r="AD568" t="s">
        <v>141</v>
      </c>
      <c r="AE568" t="str">
        <f>IF(B568&gt;0,IF(B568&gt;0,(IF(B568&lt;&gt;'PLAN SEMANAL'!$A$2,BLTOTAL!AA568,""))),"")</f>
        <v>ACARREO</v>
      </c>
      <c r="AF568" t="str">
        <f>IF(AH568="Completo","Completo",IF(IF(B568&gt;0,_xlfn.XLOOKUP(B568,'Detalle reservas completas fesa'!K:K,'Detalle reservas completas fesa'!Q:Q,_xlfn.XLOOKUP(B568,'MB25'!L:L,'MB25'!Q:Q,"Incompleto")),"")="PENDIENTE","Incompleto",IF(B568&gt;0,_xlfn.XLOOKUP(B568,'Detalle reservas completas fesa'!K:K,'Detalle reservas completas fesa'!Q:Q,IF(AD568="SIN MATERIAL","Completo",IF(AD568="COMPLETO","Completo","Incompleto"))))))</f>
        <v>Completo</v>
      </c>
      <c r="AG568">
        <f>IF(B568&gt;0,_xlfn.XLOOKUP(B568,IW49BLTOTAL!A:A,IW49BLTOTAL!H:H),"")</f>
        <v>6</v>
      </c>
      <c r="AH568" t="str">
        <f>IF(IFERROR(_xlfn.XLOOKUP(B568,'Detalle custodia'!B:B,'Detalle custodia'!O:O),"")="custodia","Completo","")</f>
        <v/>
      </c>
    </row>
    <row r="569" spans="1:34" x14ac:dyDescent="0.35">
      <c r="A569" t="s">
        <v>201</v>
      </c>
      <c r="B569">
        <v>6610510</v>
      </c>
      <c r="C569" t="s">
        <v>129</v>
      </c>
      <c r="D569" t="s">
        <v>5516</v>
      </c>
      <c r="E569" t="s">
        <v>310</v>
      </c>
      <c r="F569" t="s">
        <v>133</v>
      </c>
      <c r="G569" t="s">
        <v>132</v>
      </c>
      <c r="H569" s="16">
        <v>45839</v>
      </c>
      <c r="I569" s="16">
        <v>45839</v>
      </c>
      <c r="J569" t="s">
        <v>856</v>
      </c>
      <c r="K569">
        <v>1213130</v>
      </c>
      <c r="L569" t="s">
        <v>334</v>
      </c>
      <c r="O569">
        <v>10014602</v>
      </c>
      <c r="P569" t="s">
        <v>201</v>
      </c>
      <c r="Q569">
        <v>0</v>
      </c>
      <c r="R569" t="s">
        <v>343</v>
      </c>
      <c r="S569" t="s">
        <v>342</v>
      </c>
      <c r="T569">
        <v>11596646</v>
      </c>
      <c r="U569" s="16">
        <v>45811</v>
      </c>
      <c r="V569" s="16">
        <v>45839</v>
      </c>
      <c r="W569" s="16">
        <v>45821</v>
      </c>
      <c r="X569">
        <v>0</v>
      </c>
      <c r="Y569">
        <v>1290900</v>
      </c>
      <c r="Z569" t="s">
        <v>1568</v>
      </c>
      <c r="AA569" t="s">
        <v>245</v>
      </c>
      <c r="AB569" t="s">
        <v>121</v>
      </c>
      <c r="AC569" t="s">
        <v>255</v>
      </c>
      <c r="AD569" t="s">
        <v>141</v>
      </c>
      <c r="AE569" t="str">
        <f>IF(B569&gt;0,IF(B569&gt;0,(IF(B569&lt;&gt;'PLAN SEMANAL'!$A$2,BLTOTAL!AA569,""))),"")</f>
        <v>ACARREO</v>
      </c>
      <c r="AF569" t="str">
        <f>IF(AH569="Completo","Completo",IF(IF(B569&gt;0,_xlfn.XLOOKUP(B569,'Detalle reservas completas fesa'!K:K,'Detalle reservas completas fesa'!Q:Q,_xlfn.XLOOKUP(B569,'MB25'!L:L,'MB25'!Q:Q,"Incompleto")),"")="PENDIENTE","Incompleto",IF(B569&gt;0,_xlfn.XLOOKUP(B569,'Detalle reservas completas fesa'!K:K,'Detalle reservas completas fesa'!Q:Q,IF(AD569="SIN MATERIAL","Completo",IF(AD569="COMPLETO","Completo","Incompleto"))))))</f>
        <v>Incompleto</v>
      </c>
      <c r="AG569">
        <f>IF(B569&gt;0,_xlfn.XLOOKUP(B569,IW49BLTOTAL!A:A,IW49BLTOTAL!H:H),"")</f>
        <v>6</v>
      </c>
      <c r="AH569" t="str">
        <f>IF(IFERROR(_xlfn.XLOOKUP(B569,'Detalle custodia'!B:B,'Detalle custodia'!O:O),"")="custodia","Completo","")</f>
        <v/>
      </c>
    </row>
    <row r="570" spans="1:34" x14ac:dyDescent="0.35">
      <c r="A570" t="s">
        <v>201</v>
      </c>
      <c r="B570">
        <v>6610509</v>
      </c>
      <c r="C570" t="s">
        <v>129</v>
      </c>
      <c r="D570" t="s">
        <v>5517</v>
      </c>
      <c r="E570" t="s">
        <v>310</v>
      </c>
      <c r="F570" t="s">
        <v>133</v>
      </c>
      <c r="G570" t="s">
        <v>132</v>
      </c>
      <c r="H570" s="16">
        <v>45839</v>
      </c>
      <c r="I570" s="16">
        <v>45869</v>
      </c>
      <c r="J570" t="s">
        <v>3476</v>
      </c>
      <c r="K570">
        <v>1213130</v>
      </c>
      <c r="L570" t="s">
        <v>334</v>
      </c>
      <c r="O570">
        <v>10014602</v>
      </c>
      <c r="P570" t="s">
        <v>201</v>
      </c>
      <c r="Q570">
        <v>0</v>
      </c>
      <c r="R570" t="s">
        <v>343</v>
      </c>
      <c r="S570" t="s">
        <v>3901</v>
      </c>
      <c r="T570">
        <v>11596645</v>
      </c>
      <c r="U570" s="16">
        <v>45811</v>
      </c>
      <c r="V570" s="16">
        <v>45839</v>
      </c>
      <c r="W570" s="16">
        <v>45835</v>
      </c>
      <c r="X570">
        <v>0</v>
      </c>
      <c r="Y570">
        <v>1290900</v>
      </c>
      <c r="Z570" t="s">
        <v>1568</v>
      </c>
      <c r="AA570" t="s">
        <v>245</v>
      </c>
      <c r="AB570" t="s">
        <v>121</v>
      </c>
      <c r="AC570" t="s">
        <v>255</v>
      </c>
      <c r="AD570" t="s">
        <v>122</v>
      </c>
      <c r="AE570" t="str">
        <f>IF(B570&gt;0,IF(B570&gt;0,(IF(B570&lt;&gt;'PLAN SEMANAL'!$A$2,BLTOTAL!AA570,""))),"")</f>
        <v>ACARREO</v>
      </c>
      <c r="AF570" t="str">
        <f>IF(AH570="Completo","Completo",IF(IF(B570&gt;0,_xlfn.XLOOKUP(B570,'Detalle reservas completas fesa'!K:K,'Detalle reservas completas fesa'!Q:Q,_xlfn.XLOOKUP(B570,'MB25'!L:L,'MB25'!Q:Q,"Incompleto")),"")="PENDIENTE","Incompleto",IF(B570&gt;0,_xlfn.XLOOKUP(B570,'Detalle reservas completas fesa'!K:K,'Detalle reservas completas fesa'!Q:Q,IF(AD570="SIN MATERIAL","Completo",IF(AD570="COMPLETO","Completo","Incompleto"))))))</f>
        <v>Completo</v>
      </c>
      <c r="AG570">
        <f>IF(B570&gt;0,_xlfn.XLOOKUP(B570,IW49BLTOTAL!A:A,IW49BLTOTAL!H:H),"")</f>
        <v>8</v>
      </c>
      <c r="AH570" t="str">
        <f>IF(IFERROR(_xlfn.XLOOKUP(B570,'Detalle custodia'!B:B,'Detalle custodia'!O:O),"")="custodia","Completo","")</f>
        <v/>
      </c>
    </row>
    <row r="571" spans="1:34" x14ac:dyDescent="0.35">
      <c r="A571" t="s">
        <v>201</v>
      </c>
      <c r="B571">
        <v>6610508</v>
      </c>
      <c r="C571" t="s">
        <v>129</v>
      </c>
      <c r="D571" t="s">
        <v>5518</v>
      </c>
      <c r="E571" t="s">
        <v>310</v>
      </c>
      <c r="F571" t="s">
        <v>133</v>
      </c>
      <c r="G571" t="s">
        <v>132</v>
      </c>
      <c r="H571" s="16">
        <v>45839</v>
      </c>
      <c r="I571" s="16">
        <v>45839</v>
      </c>
      <c r="J571" t="s">
        <v>856</v>
      </c>
      <c r="K571">
        <v>1213130</v>
      </c>
      <c r="L571" t="s">
        <v>334</v>
      </c>
      <c r="O571">
        <v>10014602</v>
      </c>
      <c r="P571" t="s">
        <v>201</v>
      </c>
      <c r="Q571">
        <v>0</v>
      </c>
      <c r="R571" t="s">
        <v>343</v>
      </c>
      <c r="S571" t="s">
        <v>342</v>
      </c>
      <c r="T571">
        <v>11596596</v>
      </c>
      <c r="U571" s="16">
        <v>45811</v>
      </c>
      <c r="V571" s="16">
        <v>45839</v>
      </c>
      <c r="W571" s="16">
        <v>45819</v>
      </c>
      <c r="X571">
        <v>0</v>
      </c>
      <c r="Y571">
        <v>1290900</v>
      </c>
      <c r="Z571" t="s">
        <v>1568</v>
      </c>
      <c r="AA571" t="s">
        <v>245</v>
      </c>
      <c r="AB571" t="s">
        <v>121</v>
      </c>
      <c r="AC571" t="s">
        <v>255</v>
      </c>
      <c r="AD571" t="s">
        <v>141</v>
      </c>
      <c r="AE571" t="str">
        <f>IF(B571&gt;0,IF(B571&gt;0,(IF(B571&lt;&gt;'PLAN SEMANAL'!$A$2,BLTOTAL!AA571,""))),"")</f>
        <v>ACARREO</v>
      </c>
      <c r="AF571" t="str">
        <f>IF(AH571="Completo","Completo",IF(IF(B571&gt;0,_xlfn.XLOOKUP(B571,'Detalle reservas completas fesa'!K:K,'Detalle reservas completas fesa'!Q:Q,_xlfn.XLOOKUP(B571,'MB25'!L:L,'MB25'!Q:Q,"Incompleto")),"")="PENDIENTE","Incompleto",IF(B571&gt;0,_xlfn.XLOOKUP(B571,'Detalle reservas completas fesa'!K:K,'Detalle reservas completas fesa'!Q:Q,IF(AD571="SIN MATERIAL","Completo",IF(AD571="COMPLETO","Completo","Incompleto"))))))</f>
        <v>Incompleto</v>
      </c>
      <c r="AG571">
        <f>IF(B571&gt;0,_xlfn.XLOOKUP(B571,IW49BLTOTAL!A:A,IW49BLTOTAL!H:H),"")</f>
        <v>8</v>
      </c>
      <c r="AH571" t="str">
        <f>IF(IFERROR(_xlfn.XLOOKUP(B571,'Detalle custodia'!B:B,'Detalle custodia'!O:O),"")="custodia","Completo","")</f>
        <v/>
      </c>
    </row>
    <row r="572" spans="1:34" x14ac:dyDescent="0.35">
      <c r="A572" t="s">
        <v>201</v>
      </c>
      <c r="B572">
        <v>6610507</v>
      </c>
      <c r="C572" t="s">
        <v>129</v>
      </c>
      <c r="D572" t="s">
        <v>5519</v>
      </c>
      <c r="E572" t="s">
        <v>310</v>
      </c>
      <c r="F572" t="s">
        <v>133</v>
      </c>
      <c r="G572" t="s">
        <v>132</v>
      </c>
      <c r="H572" s="16">
        <v>45839</v>
      </c>
      <c r="I572" s="16">
        <v>45839</v>
      </c>
      <c r="J572" t="s">
        <v>856</v>
      </c>
      <c r="K572">
        <v>1213130</v>
      </c>
      <c r="L572" t="s">
        <v>334</v>
      </c>
      <c r="O572">
        <v>10014602</v>
      </c>
      <c r="P572" t="s">
        <v>201</v>
      </c>
      <c r="Q572">
        <v>0</v>
      </c>
      <c r="R572" t="s">
        <v>343</v>
      </c>
      <c r="S572" t="s">
        <v>342</v>
      </c>
      <c r="T572">
        <v>11589309</v>
      </c>
      <c r="U572" s="16">
        <v>45811</v>
      </c>
      <c r="V572" s="16">
        <v>45839</v>
      </c>
      <c r="W572" s="16">
        <v>45819</v>
      </c>
      <c r="X572">
        <v>0</v>
      </c>
      <c r="Y572">
        <v>1290900</v>
      </c>
      <c r="Z572" t="s">
        <v>1568</v>
      </c>
      <c r="AA572" t="s">
        <v>245</v>
      </c>
      <c r="AB572" t="s">
        <v>121</v>
      </c>
      <c r="AC572" t="s">
        <v>255</v>
      </c>
      <c r="AD572" t="s">
        <v>122</v>
      </c>
      <c r="AE572" t="str">
        <f>IF(B572&gt;0,IF(B572&gt;0,(IF(B572&lt;&gt;'PLAN SEMANAL'!$A$2,BLTOTAL!AA572,""))),"")</f>
        <v>ACARREO</v>
      </c>
      <c r="AF572" t="str">
        <f>IF(AH572="Completo","Completo",IF(IF(B572&gt;0,_xlfn.XLOOKUP(B572,'Detalle reservas completas fesa'!K:K,'Detalle reservas completas fesa'!Q:Q,_xlfn.XLOOKUP(B572,'MB25'!L:L,'MB25'!Q:Q,"Incompleto")),"")="PENDIENTE","Incompleto",IF(B572&gt;0,_xlfn.XLOOKUP(B572,'Detalle reservas completas fesa'!K:K,'Detalle reservas completas fesa'!Q:Q,IF(AD572="SIN MATERIAL","Completo",IF(AD572="COMPLETO","Completo","Incompleto"))))))</f>
        <v>Completo</v>
      </c>
      <c r="AG572">
        <f>IF(B572&gt;0,_xlfn.XLOOKUP(B572,IW49BLTOTAL!A:A,IW49BLTOTAL!H:H),"")</f>
        <v>4</v>
      </c>
      <c r="AH572" t="str">
        <f>IF(IFERROR(_xlfn.XLOOKUP(B572,'Detalle custodia'!B:B,'Detalle custodia'!O:O),"")="custodia","Completo","")</f>
        <v/>
      </c>
    </row>
    <row r="573" spans="1:34" x14ac:dyDescent="0.35">
      <c r="A573" t="s">
        <v>201</v>
      </c>
      <c r="B573">
        <v>6610506</v>
      </c>
      <c r="C573" t="s">
        <v>129</v>
      </c>
      <c r="D573" t="s">
        <v>5520</v>
      </c>
      <c r="E573" t="s">
        <v>310</v>
      </c>
      <c r="F573" t="s">
        <v>133</v>
      </c>
      <c r="G573" t="s">
        <v>132</v>
      </c>
      <c r="H573" s="16">
        <v>45839</v>
      </c>
      <c r="I573" s="16">
        <v>45839</v>
      </c>
      <c r="J573" t="s">
        <v>856</v>
      </c>
      <c r="K573">
        <v>1213130</v>
      </c>
      <c r="L573" t="s">
        <v>334</v>
      </c>
      <c r="O573">
        <v>10014602</v>
      </c>
      <c r="P573" t="s">
        <v>201</v>
      </c>
      <c r="Q573">
        <v>0</v>
      </c>
      <c r="R573" t="s">
        <v>343</v>
      </c>
      <c r="S573" t="s">
        <v>342</v>
      </c>
      <c r="T573">
        <v>11581795</v>
      </c>
      <c r="U573" s="16">
        <v>45811</v>
      </c>
      <c r="V573" s="16">
        <v>45839</v>
      </c>
      <c r="W573" s="16">
        <v>45819</v>
      </c>
      <c r="X573">
        <v>0</v>
      </c>
      <c r="Y573">
        <v>1290900</v>
      </c>
      <c r="Z573" t="s">
        <v>1568</v>
      </c>
      <c r="AA573" t="s">
        <v>245</v>
      </c>
      <c r="AB573" t="s">
        <v>121</v>
      </c>
      <c r="AC573" t="s">
        <v>255</v>
      </c>
      <c r="AD573" t="s">
        <v>141</v>
      </c>
      <c r="AE573" t="str">
        <f>IF(B573&gt;0,IF(B573&gt;0,(IF(B573&lt;&gt;'PLAN SEMANAL'!$A$2,BLTOTAL!AA573,""))),"")</f>
        <v>ACARREO</v>
      </c>
      <c r="AF573" t="str">
        <f>IF(AH573="Completo","Completo",IF(IF(B573&gt;0,_xlfn.XLOOKUP(B573,'Detalle reservas completas fesa'!K:K,'Detalle reservas completas fesa'!Q:Q,_xlfn.XLOOKUP(B573,'MB25'!L:L,'MB25'!Q:Q,"Incompleto")),"")="PENDIENTE","Incompleto",IF(B573&gt;0,_xlfn.XLOOKUP(B573,'Detalle reservas completas fesa'!K:K,'Detalle reservas completas fesa'!Q:Q,IF(AD573="SIN MATERIAL","Completo",IF(AD573="COMPLETO","Completo","Incompleto"))))))</f>
        <v>Incompleto</v>
      </c>
      <c r="AG573">
        <f>IF(B573&gt;0,_xlfn.XLOOKUP(B573,IW49BLTOTAL!A:A,IW49BLTOTAL!H:H),"")</f>
        <v>1</v>
      </c>
      <c r="AH573" t="str">
        <f>IF(IFERROR(_xlfn.XLOOKUP(B573,'Detalle custodia'!B:B,'Detalle custodia'!O:O),"")="custodia","Completo","")</f>
        <v/>
      </c>
    </row>
    <row r="574" spans="1:34" x14ac:dyDescent="0.35">
      <c r="A574" t="s">
        <v>201</v>
      </c>
      <c r="B574">
        <v>6610505</v>
      </c>
      <c r="C574" t="s">
        <v>129</v>
      </c>
      <c r="D574" t="s">
        <v>5521</v>
      </c>
      <c r="E574" t="s">
        <v>310</v>
      </c>
      <c r="F574" t="s">
        <v>133</v>
      </c>
      <c r="G574" t="s">
        <v>132</v>
      </c>
      <c r="H574" s="16">
        <v>45839</v>
      </c>
      <c r="I574" s="16">
        <v>45839</v>
      </c>
      <c r="J574" t="s">
        <v>856</v>
      </c>
      <c r="K574">
        <v>1213130</v>
      </c>
      <c r="L574" t="s">
        <v>334</v>
      </c>
      <c r="O574">
        <v>10014602</v>
      </c>
      <c r="P574" t="s">
        <v>201</v>
      </c>
      <c r="Q574">
        <v>0</v>
      </c>
      <c r="R574" t="s">
        <v>343</v>
      </c>
      <c r="S574" t="s">
        <v>342</v>
      </c>
      <c r="T574">
        <v>11589307</v>
      </c>
      <c r="U574" s="16">
        <v>45811</v>
      </c>
      <c r="V574" s="16">
        <v>45839</v>
      </c>
      <c r="W574" s="16">
        <v>45819</v>
      </c>
      <c r="X574">
        <v>0</v>
      </c>
      <c r="Y574">
        <v>1290900</v>
      </c>
      <c r="Z574" t="s">
        <v>1568</v>
      </c>
      <c r="AA574" t="s">
        <v>245</v>
      </c>
      <c r="AB574" t="s">
        <v>121</v>
      </c>
      <c r="AC574" t="s">
        <v>255</v>
      </c>
      <c r="AD574" t="s">
        <v>122</v>
      </c>
      <c r="AE574" t="str">
        <f>IF(B574&gt;0,IF(B574&gt;0,(IF(B574&lt;&gt;'PLAN SEMANAL'!$A$2,BLTOTAL!AA574,""))),"")</f>
        <v>ACARREO</v>
      </c>
      <c r="AF574" t="str">
        <f>IF(AH574="Completo","Completo",IF(IF(B574&gt;0,_xlfn.XLOOKUP(B574,'Detalle reservas completas fesa'!K:K,'Detalle reservas completas fesa'!Q:Q,_xlfn.XLOOKUP(B574,'MB25'!L:L,'MB25'!Q:Q,"Incompleto")),"")="PENDIENTE","Incompleto",IF(B574&gt;0,_xlfn.XLOOKUP(B574,'Detalle reservas completas fesa'!K:K,'Detalle reservas completas fesa'!Q:Q,IF(AD574="SIN MATERIAL","Completo",IF(AD574="COMPLETO","Completo","Incompleto"))))))</f>
        <v>Completo</v>
      </c>
      <c r="AG574">
        <f>IF(B574&gt;0,_xlfn.XLOOKUP(B574,IW49BLTOTAL!A:A,IW49BLTOTAL!H:H),"")</f>
        <v>6</v>
      </c>
      <c r="AH574" t="str">
        <f>IF(IFERROR(_xlfn.XLOOKUP(B574,'Detalle custodia'!B:B,'Detalle custodia'!O:O),"")="custodia","Completo","")</f>
        <v/>
      </c>
    </row>
    <row r="575" spans="1:34" x14ac:dyDescent="0.35">
      <c r="A575" t="s">
        <v>201</v>
      </c>
      <c r="B575">
        <v>6610503</v>
      </c>
      <c r="C575" t="s">
        <v>129</v>
      </c>
      <c r="D575" t="s">
        <v>5522</v>
      </c>
      <c r="E575" t="s">
        <v>310</v>
      </c>
      <c r="F575" t="s">
        <v>133</v>
      </c>
      <c r="G575" t="s">
        <v>147</v>
      </c>
      <c r="H575" s="16">
        <v>45839</v>
      </c>
      <c r="I575" s="16">
        <v>45869</v>
      </c>
      <c r="J575" t="s">
        <v>3476</v>
      </c>
      <c r="K575">
        <v>1213130</v>
      </c>
      <c r="L575" t="s">
        <v>334</v>
      </c>
      <c r="O575">
        <v>10014602</v>
      </c>
      <c r="P575" t="s">
        <v>201</v>
      </c>
      <c r="Q575">
        <v>0</v>
      </c>
      <c r="R575" t="s">
        <v>343</v>
      </c>
      <c r="S575" t="s">
        <v>3901</v>
      </c>
      <c r="T575">
        <v>11581849</v>
      </c>
      <c r="U575" s="16">
        <v>45811</v>
      </c>
      <c r="V575" s="16">
        <v>45839</v>
      </c>
      <c r="W575" s="16">
        <v>45835</v>
      </c>
      <c r="X575">
        <v>0</v>
      </c>
      <c r="Y575">
        <v>1290900</v>
      </c>
      <c r="Z575" t="s">
        <v>1568</v>
      </c>
      <c r="AA575" t="s">
        <v>245</v>
      </c>
      <c r="AB575" t="s">
        <v>121</v>
      </c>
      <c r="AC575" t="s">
        <v>255</v>
      </c>
      <c r="AD575" t="s">
        <v>122</v>
      </c>
      <c r="AE575" t="str">
        <f>IF(B575&gt;0,IF(B575&gt;0,(IF(B575&lt;&gt;'PLAN SEMANAL'!$A$2,BLTOTAL!AA575,""))),"")</f>
        <v>ACARREO</v>
      </c>
      <c r="AF575" t="str">
        <f>IF(AH575="Completo","Completo",IF(IF(B575&gt;0,_xlfn.XLOOKUP(B575,'Detalle reservas completas fesa'!K:K,'Detalle reservas completas fesa'!Q:Q,_xlfn.XLOOKUP(B575,'MB25'!L:L,'MB25'!Q:Q,"Incompleto")),"")="PENDIENTE","Incompleto",IF(B575&gt;0,_xlfn.XLOOKUP(B575,'Detalle reservas completas fesa'!K:K,'Detalle reservas completas fesa'!Q:Q,IF(AD575="SIN MATERIAL","Completo",IF(AD575="COMPLETO","Completo","Incompleto"))))))</f>
        <v>Completo</v>
      </c>
      <c r="AG575">
        <f>IF(B575&gt;0,_xlfn.XLOOKUP(B575,IW49BLTOTAL!A:A,IW49BLTOTAL!H:H),"")</f>
        <v>6</v>
      </c>
      <c r="AH575" t="str">
        <f>IF(IFERROR(_xlfn.XLOOKUP(B575,'Detalle custodia'!B:B,'Detalle custodia'!O:O),"")="custodia","Completo","")</f>
        <v/>
      </c>
    </row>
    <row r="576" spans="1:34" x14ac:dyDescent="0.35">
      <c r="A576" t="s">
        <v>159</v>
      </c>
      <c r="B576">
        <v>6610502</v>
      </c>
      <c r="C576" t="s">
        <v>129</v>
      </c>
      <c r="D576" t="s">
        <v>5523</v>
      </c>
      <c r="E576" t="s">
        <v>310</v>
      </c>
      <c r="F576" t="s">
        <v>125</v>
      </c>
      <c r="G576" t="s">
        <v>142</v>
      </c>
      <c r="H576" s="16">
        <v>45834</v>
      </c>
      <c r="I576" s="16">
        <v>45834</v>
      </c>
      <c r="J576" t="s">
        <v>5404</v>
      </c>
      <c r="K576">
        <v>1212121</v>
      </c>
      <c r="L576" t="s">
        <v>398</v>
      </c>
      <c r="O576">
        <v>10014599</v>
      </c>
      <c r="P576" t="s">
        <v>159</v>
      </c>
      <c r="Q576">
        <v>0</v>
      </c>
      <c r="R576" t="s">
        <v>343</v>
      </c>
      <c r="S576" t="s">
        <v>262</v>
      </c>
      <c r="T576">
        <v>11600679</v>
      </c>
      <c r="U576" s="16">
        <v>45811</v>
      </c>
      <c r="V576" s="16">
        <v>45834</v>
      </c>
      <c r="W576" s="16">
        <v>45837</v>
      </c>
      <c r="X576">
        <v>0</v>
      </c>
      <c r="Y576">
        <v>1290900</v>
      </c>
      <c r="Z576" t="s">
        <v>1568</v>
      </c>
      <c r="AA576" t="s">
        <v>247</v>
      </c>
      <c r="AB576" t="s">
        <v>121</v>
      </c>
      <c r="AC576" t="s">
        <v>255</v>
      </c>
      <c r="AD576" t="s">
        <v>141</v>
      </c>
      <c r="AE576" t="str">
        <f>IF(B576&gt;0,IF(B576&gt;0,(IF(B576&lt;&gt;'PLAN SEMANAL'!$A$2,BLTOTAL!AA576,""))),"")</f>
        <v>CARGUIO</v>
      </c>
      <c r="AF576" t="str">
        <f>IF(AH576="Completo","Completo",IF(IF(B576&gt;0,_xlfn.XLOOKUP(B576,'Detalle reservas completas fesa'!K:K,'Detalle reservas completas fesa'!Q:Q,_xlfn.XLOOKUP(B576,'MB25'!L:L,'MB25'!Q:Q,"Incompleto")),"")="PENDIENTE","Incompleto",IF(B576&gt;0,_xlfn.XLOOKUP(B576,'Detalle reservas completas fesa'!K:K,'Detalle reservas completas fesa'!Q:Q,IF(AD576="SIN MATERIAL","Completo",IF(AD576="COMPLETO","Completo","Incompleto"))))))</f>
        <v>Incompleto</v>
      </c>
      <c r="AG576">
        <f>IF(B576&gt;0,_xlfn.XLOOKUP(B576,IW49BLTOTAL!A:A,IW49BLTOTAL!H:H),"")</f>
        <v>48</v>
      </c>
      <c r="AH576" t="str">
        <f>IF(IFERROR(_xlfn.XLOOKUP(B576,'Detalle custodia'!B:B,'Detalle custodia'!O:O),"")="custodia","Completo","")</f>
        <v/>
      </c>
    </row>
    <row r="577" spans="1:34" x14ac:dyDescent="0.35">
      <c r="A577" t="s">
        <v>159</v>
      </c>
      <c r="B577">
        <v>6610479</v>
      </c>
      <c r="C577" t="s">
        <v>129</v>
      </c>
      <c r="D577" t="s">
        <v>5524</v>
      </c>
      <c r="E577" t="s">
        <v>310</v>
      </c>
      <c r="F577" t="s">
        <v>133</v>
      </c>
      <c r="G577" t="s">
        <v>226</v>
      </c>
      <c r="H577" s="16">
        <v>45873</v>
      </c>
      <c r="I577" s="16">
        <v>45873</v>
      </c>
      <c r="J577" t="s">
        <v>856</v>
      </c>
      <c r="K577">
        <v>1212121</v>
      </c>
      <c r="L577" t="s">
        <v>398</v>
      </c>
      <c r="O577">
        <v>10014599</v>
      </c>
      <c r="P577" t="s">
        <v>159</v>
      </c>
      <c r="Q577">
        <v>0</v>
      </c>
      <c r="R577" t="s">
        <v>343</v>
      </c>
      <c r="S577" t="s">
        <v>342</v>
      </c>
      <c r="T577">
        <v>11597125</v>
      </c>
      <c r="U577" s="16">
        <v>45811</v>
      </c>
      <c r="V577" s="16">
        <v>45873</v>
      </c>
      <c r="W577" s="16">
        <v>45835</v>
      </c>
      <c r="X577">
        <v>0</v>
      </c>
      <c r="Y577">
        <v>1290900</v>
      </c>
      <c r="Z577" t="s">
        <v>1568</v>
      </c>
      <c r="AA577" t="s">
        <v>247</v>
      </c>
      <c r="AB577" t="s">
        <v>121</v>
      </c>
      <c r="AC577" t="s">
        <v>255</v>
      </c>
      <c r="AD577" t="s">
        <v>189</v>
      </c>
      <c r="AE577" t="str">
        <f>IF(B577&gt;0,IF(B577&gt;0,(IF(B577&lt;&gt;'PLAN SEMANAL'!$A$2,BLTOTAL!AA577,""))),"")</f>
        <v>CARGUIO</v>
      </c>
      <c r="AF577" t="str">
        <f>IF(AH577="Completo","Completo",IF(IF(B577&gt;0,_xlfn.XLOOKUP(B577,'Detalle reservas completas fesa'!K:K,'Detalle reservas completas fesa'!Q:Q,_xlfn.XLOOKUP(B577,'MB25'!L:L,'MB25'!Q:Q,"Incompleto")),"")="PENDIENTE","Incompleto",IF(B577&gt;0,_xlfn.XLOOKUP(B577,'Detalle reservas completas fesa'!K:K,'Detalle reservas completas fesa'!Q:Q,IF(AD577="SIN MATERIAL","Completo",IF(AD577="COMPLETO","Completo","Incompleto"))))))</f>
        <v>Completo</v>
      </c>
      <c r="AG577">
        <f>IF(B577&gt;0,_xlfn.XLOOKUP(B577,IW49BLTOTAL!A:A,IW49BLTOTAL!H:H),"")</f>
        <v>15</v>
      </c>
      <c r="AH577" t="str">
        <f>IF(IFERROR(_xlfn.XLOOKUP(B577,'Detalle custodia'!B:B,'Detalle custodia'!O:O),"")="custodia","Completo","")</f>
        <v/>
      </c>
    </row>
    <row r="578" spans="1:34" x14ac:dyDescent="0.35">
      <c r="A578" t="s">
        <v>321</v>
      </c>
      <c r="B578">
        <v>6610474</v>
      </c>
      <c r="C578" t="s">
        <v>138</v>
      </c>
      <c r="D578" t="s">
        <v>5525</v>
      </c>
      <c r="E578" t="s">
        <v>310</v>
      </c>
      <c r="F578" t="s">
        <v>402</v>
      </c>
      <c r="G578" t="s">
        <v>132</v>
      </c>
      <c r="H578" s="16">
        <v>45839</v>
      </c>
      <c r="I578" s="16">
        <v>45839</v>
      </c>
      <c r="J578" t="s">
        <v>856</v>
      </c>
      <c r="K578">
        <v>1291900</v>
      </c>
      <c r="L578" t="s">
        <v>322</v>
      </c>
      <c r="O578">
        <v>10014727</v>
      </c>
      <c r="P578" t="s">
        <v>185</v>
      </c>
      <c r="Q578">
        <v>0</v>
      </c>
      <c r="R578" t="s">
        <v>349</v>
      </c>
      <c r="T578">
        <v>11593924</v>
      </c>
      <c r="U578" s="16">
        <v>45811</v>
      </c>
      <c r="V578" s="16">
        <v>45839</v>
      </c>
      <c r="X578">
        <v>0</v>
      </c>
      <c r="Y578">
        <v>1290900</v>
      </c>
      <c r="Z578" t="s">
        <v>1568</v>
      </c>
      <c r="AA578" t="s">
        <v>249</v>
      </c>
      <c r="AB578" t="s">
        <v>121</v>
      </c>
      <c r="AC578" t="s">
        <v>255</v>
      </c>
      <c r="AE578" t="str">
        <f>IF(B578&gt;0,IF(B578&gt;0,(IF(B578&lt;&gt;'PLAN SEMANAL'!$A$2,BLTOTAL!AA578,""))),"")</f>
        <v>SOPORTE</v>
      </c>
      <c r="AF578" t="str">
        <f>IF(AH578="Completo","Completo",IF(IF(B578&gt;0,_xlfn.XLOOKUP(B578,'Detalle reservas completas fesa'!K:K,'Detalle reservas completas fesa'!Q:Q,_xlfn.XLOOKUP(B578,'MB25'!L:L,'MB25'!Q:Q,"Incompleto")),"")="PENDIENTE","Incompleto",IF(B578&gt;0,_xlfn.XLOOKUP(B578,'Detalle reservas completas fesa'!K:K,'Detalle reservas completas fesa'!Q:Q,IF(AD578="SIN MATERIAL","Completo",IF(AD578="COMPLETO","Completo","Incompleto"))))))</f>
        <v>Incompleto</v>
      </c>
      <c r="AG578">
        <f>IF(B578&gt;0,_xlfn.XLOOKUP(B578,IW49BLTOTAL!A:A,IW49BLTOTAL!H:H),"")</f>
        <v>0</v>
      </c>
      <c r="AH578" t="str">
        <f>IF(IFERROR(_xlfn.XLOOKUP(B578,'Detalle custodia'!B:B,'Detalle custodia'!O:O),"")="custodia","Completo","")</f>
        <v/>
      </c>
    </row>
    <row r="579" spans="1:34" x14ac:dyDescent="0.35">
      <c r="A579" t="s">
        <v>272</v>
      </c>
      <c r="B579">
        <v>6610085</v>
      </c>
      <c r="C579" t="s">
        <v>123</v>
      </c>
      <c r="D579" t="s">
        <v>5526</v>
      </c>
      <c r="E579" t="s">
        <v>310</v>
      </c>
      <c r="F579" t="s">
        <v>133</v>
      </c>
      <c r="G579" t="s">
        <v>147</v>
      </c>
      <c r="H579" s="16">
        <v>45889</v>
      </c>
      <c r="I579" s="16">
        <v>45889</v>
      </c>
      <c r="J579" t="s">
        <v>856</v>
      </c>
      <c r="K579">
        <v>1210102</v>
      </c>
      <c r="L579" t="s">
        <v>273</v>
      </c>
      <c r="O579">
        <v>10017653</v>
      </c>
      <c r="P579" t="s">
        <v>165</v>
      </c>
      <c r="Q579">
        <v>0</v>
      </c>
      <c r="R579" t="s">
        <v>296</v>
      </c>
      <c r="S579" t="s">
        <v>296</v>
      </c>
      <c r="T579">
        <v>11592555</v>
      </c>
      <c r="U579" s="16">
        <v>45809</v>
      </c>
      <c r="V579" s="16">
        <v>45889</v>
      </c>
      <c r="W579" s="16">
        <v>45848</v>
      </c>
      <c r="X579">
        <v>0</v>
      </c>
      <c r="Y579">
        <v>1290900</v>
      </c>
      <c r="Z579" t="s">
        <v>1568</v>
      </c>
      <c r="AA579" t="s">
        <v>248</v>
      </c>
      <c r="AB579" t="s">
        <v>121</v>
      </c>
      <c r="AC579" t="s">
        <v>255</v>
      </c>
      <c r="AD579" t="s">
        <v>141</v>
      </c>
      <c r="AE579" t="str">
        <f>IF(B579&gt;0,IF(B579&gt;0,(IF(B579&lt;&gt;'PLAN SEMANAL'!$A$2,BLTOTAL!AA579,""))),"")</f>
        <v>PERFORACIO</v>
      </c>
      <c r="AF579" t="str">
        <f>IF(AH579="Completo","Completo",IF(IF(B579&gt;0,_xlfn.XLOOKUP(B579,'Detalle reservas completas fesa'!K:K,'Detalle reservas completas fesa'!Q:Q,_xlfn.XLOOKUP(B579,'MB25'!L:L,'MB25'!Q:Q,"Incompleto")),"")="PENDIENTE","Incompleto",IF(B579&gt;0,_xlfn.XLOOKUP(B579,'Detalle reservas completas fesa'!K:K,'Detalle reservas completas fesa'!Q:Q,IF(AD579="SIN MATERIAL","Completo",IF(AD579="COMPLETO","Completo","Incompleto"))))))</f>
        <v>Incompleto</v>
      </c>
      <c r="AG579">
        <f>IF(B579&gt;0,_xlfn.XLOOKUP(B579,IW49BLTOTAL!A:A,IW49BLTOTAL!H:H),"")</f>
        <v>8</v>
      </c>
      <c r="AH579" t="str">
        <f>IF(IFERROR(_xlfn.XLOOKUP(B579,'Detalle custodia'!B:B,'Detalle custodia'!O:O),"")="custodia","Completo","")</f>
        <v/>
      </c>
    </row>
    <row r="580" spans="1:34" x14ac:dyDescent="0.35">
      <c r="A580" t="s">
        <v>274</v>
      </c>
      <c r="B580">
        <v>6610084</v>
      </c>
      <c r="C580" t="s">
        <v>123</v>
      </c>
      <c r="D580" t="s">
        <v>5527</v>
      </c>
      <c r="E580" t="s">
        <v>310</v>
      </c>
      <c r="F580" t="s">
        <v>133</v>
      </c>
      <c r="G580" t="s">
        <v>132</v>
      </c>
      <c r="H580" s="16">
        <v>45870</v>
      </c>
      <c r="I580" s="16">
        <v>45870</v>
      </c>
      <c r="J580" t="s">
        <v>856</v>
      </c>
      <c r="K580">
        <v>1210102</v>
      </c>
      <c r="L580" t="s">
        <v>275</v>
      </c>
      <c r="O580">
        <v>10014596</v>
      </c>
      <c r="P580" t="s">
        <v>176</v>
      </c>
      <c r="Q580">
        <v>0</v>
      </c>
      <c r="R580" t="s">
        <v>296</v>
      </c>
      <c r="S580" t="s">
        <v>848</v>
      </c>
      <c r="T580">
        <v>11591911</v>
      </c>
      <c r="U580" s="16">
        <v>45809</v>
      </c>
      <c r="V580" s="16">
        <v>45870</v>
      </c>
      <c r="W580" s="16">
        <v>45836</v>
      </c>
      <c r="X580">
        <v>0</v>
      </c>
      <c r="Y580">
        <v>1290900</v>
      </c>
      <c r="Z580" t="s">
        <v>1568</v>
      </c>
      <c r="AA580" t="s">
        <v>248</v>
      </c>
      <c r="AB580" t="s">
        <v>121</v>
      </c>
      <c r="AC580" t="s">
        <v>255</v>
      </c>
      <c r="AD580" t="s">
        <v>141</v>
      </c>
      <c r="AE580" t="str">
        <f>IF(B580&gt;0,IF(B580&gt;0,(IF(B580&lt;&gt;'PLAN SEMANAL'!$A$2,BLTOTAL!AA580,""))),"")</f>
        <v>PERFORACIO</v>
      </c>
      <c r="AF580" t="str">
        <f>IF(AH580="Completo","Completo",IF(IF(B580&gt;0,_xlfn.XLOOKUP(B580,'Detalle reservas completas fesa'!K:K,'Detalle reservas completas fesa'!Q:Q,_xlfn.XLOOKUP(B580,'MB25'!L:L,'MB25'!Q:Q,"Incompleto")),"")="PENDIENTE","Incompleto",IF(B580&gt;0,_xlfn.XLOOKUP(B580,'Detalle reservas completas fesa'!K:K,'Detalle reservas completas fesa'!Q:Q,IF(AD580="SIN MATERIAL","Completo",IF(AD580="COMPLETO","Completo","Incompleto"))))))</f>
        <v>Incompleto</v>
      </c>
      <c r="AG580">
        <f>IF(B580&gt;0,_xlfn.XLOOKUP(B580,IW49BLTOTAL!A:A,IW49BLTOTAL!H:H),"")</f>
        <v>6</v>
      </c>
      <c r="AH580" t="str">
        <f>IF(IFERROR(_xlfn.XLOOKUP(B580,'Detalle custodia'!B:B,'Detalle custodia'!O:O),"")="custodia","Completo","")</f>
        <v/>
      </c>
    </row>
    <row r="581" spans="1:34" x14ac:dyDescent="0.35">
      <c r="A581" t="s">
        <v>274</v>
      </c>
      <c r="B581">
        <v>6610083</v>
      </c>
      <c r="C581" t="s">
        <v>123</v>
      </c>
      <c r="D581" t="s">
        <v>5528</v>
      </c>
      <c r="E581" t="s">
        <v>310</v>
      </c>
      <c r="F581" t="s">
        <v>133</v>
      </c>
      <c r="G581" t="s">
        <v>132</v>
      </c>
      <c r="H581" s="16">
        <v>45889</v>
      </c>
      <c r="I581" s="16">
        <v>45889</v>
      </c>
      <c r="J581" t="s">
        <v>856</v>
      </c>
      <c r="K581">
        <v>1210102</v>
      </c>
      <c r="L581" t="s">
        <v>275</v>
      </c>
      <c r="O581">
        <v>10014596</v>
      </c>
      <c r="P581" t="s">
        <v>176</v>
      </c>
      <c r="Q581">
        <v>0</v>
      </c>
      <c r="R581" t="s">
        <v>296</v>
      </c>
      <c r="S581" t="s">
        <v>296</v>
      </c>
      <c r="T581">
        <v>11581271</v>
      </c>
      <c r="U581" s="16">
        <v>45809</v>
      </c>
      <c r="V581" s="16">
        <v>45889</v>
      </c>
      <c r="W581" s="16">
        <v>45848</v>
      </c>
      <c r="X581">
        <v>0</v>
      </c>
      <c r="Y581">
        <v>1290900</v>
      </c>
      <c r="Z581" t="s">
        <v>1568</v>
      </c>
      <c r="AA581" t="s">
        <v>248</v>
      </c>
      <c r="AB581" t="s">
        <v>121</v>
      </c>
      <c r="AC581" t="s">
        <v>255</v>
      </c>
      <c r="AD581" t="s">
        <v>141</v>
      </c>
      <c r="AE581" t="str">
        <f>IF(B581&gt;0,IF(B581&gt;0,(IF(B581&lt;&gt;'PLAN SEMANAL'!$A$2,BLTOTAL!AA581,""))),"")</f>
        <v>PERFORACIO</v>
      </c>
      <c r="AF581" t="str">
        <f>IF(AH581="Completo","Completo",IF(IF(B581&gt;0,_xlfn.XLOOKUP(B581,'Detalle reservas completas fesa'!K:K,'Detalle reservas completas fesa'!Q:Q,_xlfn.XLOOKUP(B581,'MB25'!L:L,'MB25'!Q:Q,"Incompleto")),"")="PENDIENTE","Incompleto",IF(B581&gt;0,_xlfn.XLOOKUP(B581,'Detalle reservas completas fesa'!K:K,'Detalle reservas completas fesa'!Q:Q,IF(AD581="SIN MATERIAL","Completo",IF(AD581="COMPLETO","Completo","Incompleto"))))))</f>
        <v>Incompleto</v>
      </c>
      <c r="AG581">
        <f>IF(B581&gt;0,_xlfn.XLOOKUP(B581,IW49BLTOTAL!A:A,IW49BLTOTAL!H:H),"")</f>
        <v>16</v>
      </c>
      <c r="AH581" t="str">
        <f>IF(IFERROR(_xlfn.XLOOKUP(B581,'Detalle custodia'!B:B,'Detalle custodia'!O:O),"")="custodia","Completo","")</f>
        <v/>
      </c>
    </row>
    <row r="582" spans="1:34" x14ac:dyDescent="0.35">
      <c r="A582" t="s">
        <v>274</v>
      </c>
      <c r="B582">
        <v>6610082</v>
      </c>
      <c r="C582" t="s">
        <v>123</v>
      </c>
      <c r="D582" t="s">
        <v>5529</v>
      </c>
      <c r="E582" t="s">
        <v>310</v>
      </c>
      <c r="F582" t="s">
        <v>133</v>
      </c>
      <c r="G582" t="s">
        <v>147</v>
      </c>
      <c r="H582" s="16">
        <v>45889</v>
      </c>
      <c r="I582" s="16">
        <v>45889</v>
      </c>
      <c r="J582" t="s">
        <v>856</v>
      </c>
      <c r="K582">
        <v>1210102</v>
      </c>
      <c r="L582" t="s">
        <v>275</v>
      </c>
      <c r="O582">
        <v>10014596</v>
      </c>
      <c r="P582" t="s">
        <v>176</v>
      </c>
      <c r="Q582">
        <v>0</v>
      </c>
      <c r="R582" t="s">
        <v>296</v>
      </c>
      <c r="S582" t="s">
        <v>296</v>
      </c>
      <c r="T582">
        <v>11577320</v>
      </c>
      <c r="U582" s="16">
        <v>45809</v>
      </c>
      <c r="V582" s="16">
        <v>45889</v>
      </c>
      <c r="W582" s="16">
        <v>45848</v>
      </c>
      <c r="X582">
        <v>0</v>
      </c>
      <c r="Y582">
        <v>1290900</v>
      </c>
      <c r="Z582" t="s">
        <v>1568</v>
      </c>
      <c r="AA582" t="s">
        <v>248</v>
      </c>
      <c r="AB582" t="s">
        <v>121</v>
      </c>
      <c r="AC582" t="s">
        <v>255</v>
      </c>
      <c r="AD582" t="s">
        <v>141</v>
      </c>
      <c r="AE582" t="str">
        <f>IF(B582&gt;0,IF(B582&gt;0,(IF(B582&lt;&gt;'PLAN SEMANAL'!$A$2,BLTOTAL!AA582,""))),"")</f>
        <v>PERFORACIO</v>
      </c>
      <c r="AF582" t="str">
        <f>IF(AH582="Completo","Completo",IF(IF(B582&gt;0,_xlfn.XLOOKUP(B582,'Detalle reservas completas fesa'!K:K,'Detalle reservas completas fesa'!Q:Q,_xlfn.XLOOKUP(B582,'MB25'!L:L,'MB25'!Q:Q,"Incompleto")),"")="PENDIENTE","Incompleto",IF(B582&gt;0,_xlfn.XLOOKUP(B582,'Detalle reservas completas fesa'!K:K,'Detalle reservas completas fesa'!Q:Q,IF(AD582="SIN MATERIAL","Completo",IF(AD582="COMPLETO","Completo","Incompleto"))))))</f>
        <v>Incompleto</v>
      </c>
      <c r="AG582">
        <f>IF(B582&gt;0,_xlfn.XLOOKUP(B582,IW49BLTOTAL!A:A,IW49BLTOTAL!H:H),"")</f>
        <v>5</v>
      </c>
      <c r="AH582" t="str">
        <f>IF(IFERROR(_xlfn.XLOOKUP(B582,'Detalle custodia'!B:B,'Detalle custodia'!O:O),"")="custodia","Completo","")</f>
        <v/>
      </c>
    </row>
    <row r="583" spans="1:34" x14ac:dyDescent="0.35">
      <c r="A583" t="s">
        <v>274</v>
      </c>
      <c r="B583">
        <v>6610081</v>
      </c>
      <c r="C583" t="s">
        <v>123</v>
      </c>
      <c r="D583" t="s">
        <v>5530</v>
      </c>
      <c r="E583" t="s">
        <v>310</v>
      </c>
      <c r="F583" t="s">
        <v>133</v>
      </c>
      <c r="G583" t="s">
        <v>132</v>
      </c>
      <c r="H583" s="16">
        <v>45889</v>
      </c>
      <c r="I583" s="16">
        <v>45889</v>
      </c>
      <c r="J583" t="s">
        <v>856</v>
      </c>
      <c r="K583">
        <v>1210102</v>
      </c>
      <c r="L583" t="s">
        <v>275</v>
      </c>
      <c r="O583">
        <v>10014596</v>
      </c>
      <c r="P583" t="s">
        <v>176</v>
      </c>
      <c r="Q583">
        <v>0</v>
      </c>
      <c r="R583" t="s">
        <v>296</v>
      </c>
      <c r="S583" t="s">
        <v>296</v>
      </c>
      <c r="T583">
        <v>11573848</v>
      </c>
      <c r="U583" s="16">
        <v>45809</v>
      </c>
      <c r="V583" s="16">
        <v>45889</v>
      </c>
      <c r="W583" s="16">
        <v>45848</v>
      </c>
      <c r="X583">
        <v>0</v>
      </c>
      <c r="Y583">
        <v>1290900</v>
      </c>
      <c r="Z583" t="s">
        <v>1568</v>
      </c>
      <c r="AA583" t="s">
        <v>248</v>
      </c>
      <c r="AB583" t="s">
        <v>121</v>
      </c>
      <c r="AC583" t="s">
        <v>255</v>
      </c>
      <c r="AD583" t="s">
        <v>141</v>
      </c>
      <c r="AE583" t="str">
        <f>IF(B583&gt;0,IF(B583&gt;0,(IF(B583&lt;&gt;'PLAN SEMANAL'!$A$2,BLTOTAL!AA583,""))),"")</f>
        <v>PERFORACIO</v>
      </c>
      <c r="AF583" t="str">
        <f>IF(AH583="Completo","Completo",IF(IF(B583&gt;0,_xlfn.XLOOKUP(B583,'Detalle reservas completas fesa'!K:K,'Detalle reservas completas fesa'!Q:Q,_xlfn.XLOOKUP(B583,'MB25'!L:L,'MB25'!Q:Q,"Incompleto")),"")="PENDIENTE","Incompleto",IF(B583&gt;0,_xlfn.XLOOKUP(B583,'Detalle reservas completas fesa'!K:K,'Detalle reservas completas fesa'!Q:Q,IF(AD583="SIN MATERIAL","Completo",IF(AD583="COMPLETO","Completo","Incompleto"))))))</f>
        <v>Incompleto</v>
      </c>
      <c r="AG583">
        <f>IF(B583&gt;0,_xlfn.XLOOKUP(B583,IW49BLTOTAL!A:A,IW49BLTOTAL!H:H),"")</f>
        <v>6</v>
      </c>
      <c r="AH583" t="str">
        <f>IF(IFERROR(_xlfn.XLOOKUP(B583,'Detalle custodia'!B:B,'Detalle custodia'!O:O),"")="custodia","Completo","")</f>
        <v/>
      </c>
    </row>
    <row r="584" spans="1:34" x14ac:dyDescent="0.35">
      <c r="A584" t="s">
        <v>272</v>
      </c>
      <c r="B584">
        <v>6610060</v>
      </c>
      <c r="C584" t="s">
        <v>123</v>
      </c>
      <c r="D584" t="s">
        <v>5531</v>
      </c>
      <c r="E584" t="s">
        <v>310</v>
      </c>
      <c r="F584" t="s">
        <v>133</v>
      </c>
      <c r="G584" t="s">
        <v>132</v>
      </c>
      <c r="H584" s="16">
        <v>45858</v>
      </c>
      <c r="I584" s="16">
        <v>45858</v>
      </c>
      <c r="J584" t="s">
        <v>856</v>
      </c>
      <c r="K584">
        <v>1210102</v>
      </c>
      <c r="L584" t="s">
        <v>273</v>
      </c>
      <c r="O584">
        <v>10017653</v>
      </c>
      <c r="P584" t="s">
        <v>165</v>
      </c>
      <c r="Q584">
        <v>0</v>
      </c>
      <c r="R584" t="s">
        <v>296</v>
      </c>
      <c r="S584" t="s">
        <v>342</v>
      </c>
      <c r="T584">
        <v>11587428</v>
      </c>
      <c r="U584" s="16">
        <v>45809</v>
      </c>
      <c r="V584" s="16">
        <v>45858</v>
      </c>
      <c r="W584" s="16">
        <v>45813</v>
      </c>
      <c r="X584">
        <v>0</v>
      </c>
      <c r="Y584">
        <v>1290900</v>
      </c>
      <c r="Z584" t="s">
        <v>1568</v>
      </c>
      <c r="AA584" t="s">
        <v>248</v>
      </c>
      <c r="AB584" t="s">
        <v>121</v>
      </c>
      <c r="AC584" t="s">
        <v>255</v>
      </c>
      <c r="AD584" t="s">
        <v>141</v>
      </c>
      <c r="AE584" t="str">
        <f>IF(B584&gt;0,IF(B584&gt;0,(IF(B584&lt;&gt;'PLAN SEMANAL'!$A$2,BLTOTAL!AA584,""))),"")</f>
        <v>PERFORACIO</v>
      </c>
      <c r="AF584" t="str">
        <f>IF(AH584="Completo","Completo",IF(IF(B584&gt;0,_xlfn.XLOOKUP(B584,'Detalle reservas completas fesa'!K:K,'Detalle reservas completas fesa'!Q:Q,_xlfn.XLOOKUP(B584,'MB25'!L:L,'MB25'!Q:Q,"Incompleto")),"")="PENDIENTE","Incompleto",IF(B584&gt;0,_xlfn.XLOOKUP(B584,'Detalle reservas completas fesa'!K:K,'Detalle reservas completas fesa'!Q:Q,IF(AD584="SIN MATERIAL","Completo",IF(AD584="COMPLETO","Completo","Incompleto"))))))</f>
        <v>Incompleto</v>
      </c>
      <c r="AG584">
        <f>IF(B584&gt;0,_xlfn.XLOOKUP(B584,IW49BLTOTAL!A:A,IW49BLTOTAL!H:H),"")</f>
        <v>6</v>
      </c>
      <c r="AH584" t="str">
        <f>IF(IFERROR(_xlfn.XLOOKUP(B584,'Detalle custodia'!B:B,'Detalle custodia'!O:O),"")="custodia","Completo","")</f>
        <v/>
      </c>
    </row>
    <row r="585" spans="1:34" x14ac:dyDescent="0.35">
      <c r="A585" t="s">
        <v>128</v>
      </c>
      <c r="B585">
        <v>6610059</v>
      </c>
      <c r="C585" t="s">
        <v>123</v>
      </c>
      <c r="D585" t="s">
        <v>5532</v>
      </c>
      <c r="E585" t="s">
        <v>310</v>
      </c>
      <c r="F585" t="s">
        <v>133</v>
      </c>
      <c r="G585" t="s">
        <v>147</v>
      </c>
      <c r="H585" s="16">
        <v>45889</v>
      </c>
      <c r="I585" s="16">
        <v>45889</v>
      </c>
      <c r="J585" t="s">
        <v>856</v>
      </c>
      <c r="K585">
        <v>1210100</v>
      </c>
      <c r="L585" t="s">
        <v>390</v>
      </c>
      <c r="O585">
        <v>10014594</v>
      </c>
      <c r="P585" t="s">
        <v>128</v>
      </c>
      <c r="Q585">
        <v>0</v>
      </c>
      <c r="R585" t="s">
        <v>296</v>
      </c>
      <c r="S585" t="s">
        <v>296</v>
      </c>
      <c r="T585">
        <v>11576616</v>
      </c>
      <c r="U585" s="16">
        <v>45809</v>
      </c>
      <c r="V585" s="16">
        <v>45889</v>
      </c>
      <c r="W585" s="16">
        <v>45848</v>
      </c>
      <c r="X585">
        <v>0</v>
      </c>
      <c r="Y585">
        <v>1290900</v>
      </c>
      <c r="Z585" t="s">
        <v>1568</v>
      </c>
      <c r="AA585" t="s">
        <v>248</v>
      </c>
      <c r="AB585" t="s">
        <v>121</v>
      </c>
      <c r="AC585" t="s">
        <v>255</v>
      </c>
      <c r="AD585" t="s">
        <v>141</v>
      </c>
      <c r="AE585" t="str">
        <f>IF(B585&gt;0,IF(B585&gt;0,(IF(B585&lt;&gt;'PLAN SEMANAL'!$A$2,BLTOTAL!AA585,""))),"")</f>
        <v>PERFORACIO</v>
      </c>
      <c r="AF585" t="str">
        <f>IF(AH585="Completo","Completo",IF(IF(B585&gt;0,_xlfn.XLOOKUP(B585,'Detalle reservas completas fesa'!K:K,'Detalle reservas completas fesa'!Q:Q,_xlfn.XLOOKUP(B585,'MB25'!L:L,'MB25'!Q:Q,"Incompleto")),"")="PENDIENTE","Incompleto",IF(B585&gt;0,_xlfn.XLOOKUP(B585,'Detalle reservas completas fesa'!K:K,'Detalle reservas completas fesa'!Q:Q,IF(AD585="SIN MATERIAL","Completo",IF(AD585="COMPLETO","Completo","Incompleto"))))))</f>
        <v>Incompleto</v>
      </c>
      <c r="AG585">
        <f>IF(B585&gt;0,_xlfn.XLOOKUP(B585,IW49BLTOTAL!A:A,IW49BLTOTAL!H:H),"")</f>
        <v>4</v>
      </c>
      <c r="AH585" t="str">
        <f>IF(IFERROR(_xlfn.XLOOKUP(B585,'Detalle custodia'!B:B,'Detalle custodia'!O:O),"")="custodia","Completo","")</f>
        <v/>
      </c>
    </row>
    <row r="586" spans="1:34" x14ac:dyDescent="0.35">
      <c r="A586" t="s">
        <v>126</v>
      </c>
      <c r="B586">
        <v>6610058</v>
      </c>
      <c r="C586" t="s">
        <v>123</v>
      </c>
      <c r="D586" t="s">
        <v>5533</v>
      </c>
      <c r="E586" t="s">
        <v>310</v>
      </c>
      <c r="F586" t="s">
        <v>133</v>
      </c>
      <c r="G586" t="s">
        <v>132</v>
      </c>
      <c r="H586" s="16">
        <v>45889</v>
      </c>
      <c r="I586" s="16">
        <v>45889</v>
      </c>
      <c r="J586" t="s">
        <v>856</v>
      </c>
      <c r="K586">
        <v>1210101</v>
      </c>
      <c r="L586" t="s">
        <v>391</v>
      </c>
      <c r="O586">
        <v>10014657</v>
      </c>
      <c r="P586" t="s">
        <v>126</v>
      </c>
      <c r="Q586">
        <v>0</v>
      </c>
      <c r="R586" t="s">
        <v>296</v>
      </c>
      <c r="S586" t="s">
        <v>296</v>
      </c>
      <c r="T586">
        <v>11594040</v>
      </c>
      <c r="U586" s="16">
        <v>45809</v>
      </c>
      <c r="V586" s="16">
        <v>45889</v>
      </c>
      <c r="W586" s="16">
        <v>45848</v>
      </c>
      <c r="X586">
        <v>0</v>
      </c>
      <c r="Y586">
        <v>1290900</v>
      </c>
      <c r="Z586" t="s">
        <v>1568</v>
      </c>
      <c r="AA586" t="s">
        <v>248</v>
      </c>
      <c r="AB586" t="s">
        <v>121</v>
      </c>
      <c r="AC586" t="s">
        <v>255</v>
      </c>
      <c r="AD586" t="s">
        <v>141</v>
      </c>
      <c r="AE586" t="str">
        <f>IF(B586&gt;0,IF(B586&gt;0,(IF(B586&lt;&gt;'PLAN SEMANAL'!$A$2,BLTOTAL!AA586,""))),"")</f>
        <v>PERFORACIO</v>
      </c>
      <c r="AF586" t="str">
        <f>IF(AH586="Completo","Completo",IF(IF(B586&gt;0,_xlfn.XLOOKUP(B586,'Detalle reservas completas fesa'!K:K,'Detalle reservas completas fesa'!Q:Q,_xlfn.XLOOKUP(B586,'MB25'!L:L,'MB25'!Q:Q,"Incompleto")),"")="PENDIENTE","Incompleto",IF(B586&gt;0,_xlfn.XLOOKUP(B586,'Detalle reservas completas fesa'!K:K,'Detalle reservas completas fesa'!Q:Q,IF(AD586="SIN MATERIAL","Completo",IF(AD586="COMPLETO","Completo","Incompleto"))))))</f>
        <v>Incompleto</v>
      </c>
      <c r="AG586">
        <f>IF(B586&gt;0,_xlfn.XLOOKUP(B586,IW49BLTOTAL!A:A,IW49BLTOTAL!H:H),"")</f>
        <v>3</v>
      </c>
      <c r="AH586" t="str">
        <f>IF(IFERROR(_xlfn.XLOOKUP(B586,'Detalle custodia'!B:B,'Detalle custodia'!O:O),"")="custodia","Completo","")</f>
        <v/>
      </c>
    </row>
    <row r="587" spans="1:34" x14ac:dyDescent="0.35">
      <c r="A587" t="s">
        <v>134</v>
      </c>
      <c r="B587">
        <v>6610055</v>
      </c>
      <c r="C587" t="s">
        <v>123</v>
      </c>
      <c r="D587" t="s">
        <v>5534</v>
      </c>
      <c r="E587" t="s">
        <v>310</v>
      </c>
      <c r="F587" t="s">
        <v>133</v>
      </c>
      <c r="G587" t="s">
        <v>132</v>
      </c>
      <c r="H587" s="16">
        <v>45839</v>
      </c>
      <c r="I587" s="16">
        <v>45869</v>
      </c>
      <c r="J587" t="s">
        <v>3476</v>
      </c>
      <c r="K587">
        <v>1210101</v>
      </c>
      <c r="L587" t="s">
        <v>271</v>
      </c>
      <c r="O587">
        <v>10014658</v>
      </c>
      <c r="P587" t="s">
        <v>134</v>
      </c>
      <c r="Q587">
        <v>0</v>
      </c>
      <c r="R587" t="s">
        <v>296</v>
      </c>
      <c r="S587" t="s">
        <v>342</v>
      </c>
      <c r="T587">
        <v>11599202</v>
      </c>
      <c r="U587" s="16">
        <v>45809</v>
      </c>
      <c r="V587" s="16">
        <v>45839</v>
      </c>
      <c r="W587" s="16">
        <v>45833</v>
      </c>
      <c r="X587">
        <v>0</v>
      </c>
      <c r="Y587">
        <v>1290900</v>
      </c>
      <c r="Z587" t="s">
        <v>1568</v>
      </c>
      <c r="AA587" t="s">
        <v>248</v>
      </c>
      <c r="AB587" t="s">
        <v>121</v>
      </c>
      <c r="AC587" t="s">
        <v>255</v>
      </c>
      <c r="AD587" t="s">
        <v>122</v>
      </c>
      <c r="AE587" t="str">
        <f>IF(B587&gt;0,IF(B587&gt;0,(IF(B587&lt;&gt;'PLAN SEMANAL'!$A$2,BLTOTAL!AA587,""))),"")</f>
        <v>PERFORACIO</v>
      </c>
      <c r="AF587" t="str">
        <f>IF(AH587="Completo","Completo",IF(IF(B587&gt;0,_xlfn.XLOOKUP(B587,'Detalle reservas completas fesa'!K:K,'Detalle reservas completas fesa'!Q:Q,_xlfn.XLOOKUP(B587,'MB25'!L:L,'MB25'!Q:Q,"Incompleto")),"")="PENDIENTE","Incompleto",IF(B587&gt;0,_xlfn.XLOOKUP(B587,'Detalle reservas completas fesa'!K:K,'Detalle reservas completas fesa'!Q:Q,IF(AD587="SIN MATERIAL","Completo",IF(AD587="COMPLETO","Completo","Incompleto"))))))</f>
        <v>Completo</v>
      </c>
      <c r="AG587">
        <f>IF(B587&gt;0,_xlfn.XLOOKUP(B587,IW49BLTOTAL!A:A,IW49BLTOTAL!H:H),"")</f>
        <v>2</v>
      </c>
      <c r="AH587" t="str">
        <f>IF(IFERROR(_xlfn.XLOOKUP(B587,'Detalle custodia'!B:B,'Detalle custodia'!O:O),"")="custodia","Completo","")</f>
        <v/>
      </c>
    </row>
    <row r="588" spans="1:34" x14ac:dyDescent="0.35">
      <c r="A588" t="s">
        <v>134</v>
      </c>
      <c r="B588">
        <v>6610054</v>
      </c>
      <c r="C588" t="s">
        <v>123</v>
      </c>
      <c r="D588" t="s">
        <v>5535</v>
      </c>
      <c r="E588" t="s">
        <v>310</v>
      </c>
      <c r="F588" t="s">
        <v>133</v>
      </c>
      <c r="G588" t="s">
        <v>132</v>
      </c>
      <c r="H588" s="16">
        <v>45889</v>
      </c>
      <c r="I588" s="16">
        <v>45889</v>
      </c>
      <c r="J588" t="s">
        <v>856</v>
      </c>
      <c r="K588">
        <v>1210101</v>
      </c>
      <c r="L588" t="s">
        <v>271</v>
      </c>
      <c r="O588">
        <v>10014658</v>
      </c>
      <c r="P588" t="s">
        <v>134</v>
      </c>
      <c r="Q588">
        <v>0</v>
      </c>
      <c r="R588" t="s">
        <v>296</v>
      </c>
      <c r="S588" t="s">
        <v>296</v>
      </c>
      <c r="T588">
        <v>11599199</v>
      </c>
      <c r="U588" s="16">
        <v>45809</v>
      </c>
      <c r="V588" s="16">
        <v>45889</v>
      </c>
      <c r="W588" s="16">
        <v>45848</v>
      </c>
      <c r="X588">
        <v>0</v>
      </c>
      <c r="Y588">
        <v>1290900</v>
      </c>
      <c r="Z588" t="s">
        <v>1568</v>
      </c>
      <c r="AA588" t="s">
        <v>248</v>
      </c>
      <c r="AB588" t="s">
        <v>121</v>
      </c>
      <c r="AC588" t="s">
        <v>255</v>
      </c>
      <c r="AD588" t="s">
        <v>141</v>
      </c>
      <c r="AE588" t="str">
        <f>IF(B588&gt;0,IF(B588&gt;0,(IF(B588&lt;&gt;'PLAN SEMANAL'!$A$2,BLTOTAL!AA588,""))),"")</f>
        <v>PERFORACIO</v>
      </c>
      <c r="AF588" t="str">
        <f>IF(AH588="Completo","Completo",IF(IF(B588&gt;0,_xlfn.XLOOKUP(B588,'Detalle reservas completas fesa'!K:K,'Detalle reservas completas fesa'!Q:Q,_xlfn.XLOOKUP(B588,'MB25'!L:L,'MB25'!Q:Q,"Incompleto")),"")="PENDIENTE","Incompleto",IF(B588&gt;0,_xlfn.XLOOKUP(B588,'Detalle reservas completas fesa'!K:K,'Detalle reservas completas fesa'!Q:Q,IF(AD588="SIN MATERIAL","Completo",IF(AD588="COMPLETO","Completo","Incompleto"))))))</f>
        <v>Incompleto</v>
      </c>
      <c r="AG588">
        <f>IF(B588&gt;0,_xlfn.XLOOKUP(B588,IW49BLTOTAL!A:A,IW49BLTOTAL!H:H),"")</f>
        <v>2</v>
      </c>
      <c r="AH588" t="str">
        <f>IF(IFERROR(_xlfn.XLOOKUP(B588,'Detalle custodia'!B:B,'Detalle custodia'!O:O),"")="custodia","Completo","")</f>
        <v/>
      </c>
    </row>
    <row r="589" spans="1:34" x14ac:dyDescent="0.35">
      <c r="A589" t="s">
        <v>134</v>
      </c>
      <c r="B589">
        <v>6610053</v>
      </c>
      <c r="C589" t="s">
        <v>123</v>
      </c>
      <c r="D589" t="s">
        <v>5536</v>
      </c>
      <c r="E589" t="s">
        <v>310</v>
      </c>
      <c r="F589" t="s">
        <v>133</v>
      </c>
      <c r="G589" t="s">
        <v>132</v>
      </c>
      <c r="H589" s="16">
        <v>45889</v>
      </c>
      <c r="I589" s="16">
        <v>45889</v>
      </c>
      <c r="J589" t="s">
        <v>856</v>
      </c>
      <c r="K589">
        <v>1210101</v>
      </c>
      <c r="L589" t="s">
        <v>271</v>
      </c>
      <c r="O589">
        <v>10014658</v>
      </c>
      <c r="P589" t="s">
        <v>134</v>
      </c>
      <c r="Q589">
        <v>0</v>
      </c>
      <c r="R589" t="s">
        <v>296</v>
      </c>
      <c r="S589" t="s">
        <v>296</v>
      </c>
      <c r="T589">
        <v>11593998</v>
      </c>
      <c r="U589" s="16">
        <v>45809</v>
      </c>
      <c r="V589" s="16">
        <v>45889</v>
      </c>
      <c r="W589" s="16">
        <v>45848</v>
      </c>
      <c r="X589">
        <v>0</v>
      </c>
      <c r="Y589">
        <v>1290900</v>
      </c>
      <c r="Z589" t="s">
        <v>1568</v>
      </c>
      <c r="AA589" t="s">
        <v>248</v>
      </c>
      <c r="AB589" t="s">
        <v>121</v>
      </c>
      <c r="AC589" t="s">
        <v>255</v>
      </c>
      <c r="AD589" t="s">
        <v>141</v>
      </c>
      <c r="AE589" t="str">
        <f>IF(B589&gt;0,IF(B589&gt;0,(IF(B589&lt;&gt;'PLAN SEMANAL'!$A$2,BLTOTAL!AA589,""))),"")</f>
        <v>PERFORACIO</v>
      </c>
      <c r="AF589" t="str">
        <f>IF(AH589="Completo","Completo",IF(IF(B589&gt;0,_xlfn.XLOOKUP(B589,'Detalle reservas completas fesa'!K:K,'Detalle reservas completas fesa'!Q:Q,_xlfn.XLOOKUP(B589,'MB25'!L:L,'MB25'!Q:Q,"Incompleto")),"")="PENDIENTE","Incompleto",IF(B589&gt;0,_xlfn.XLOOKUP(B589,'Detalle reservas completas fesa'!K:K,'Detalle reservas completas fesa'!Q:Q,IF(AD589="SIN MATERIAL","Completo",IF(AD589="COMPLETO","Completo","Incompleto"))))))</f>
        <v>Incompleto</v>
      </c>
      <c r="AG589">
        <f>IF(B589&gt;0,_xlfn.XLOOKUP(B589,IW49BLTOTAL!A:A,IW49BLTOTAL!H:H),"")</f>
        <v>3</v>
      </c>
      <c r="AH589" t="str">
        <f>IF(IFERROR(_xlfn.XLOOKUP(B589,'Detalle custodia'!B:B,'Detalle custodia'!O:O),"")="custodia","Completo","")</f>
        <v/>
      </c>
    </row>
    <row r="590" spans="1:34" x14ac:dyDescent="0.35">
      <c r="A590" t="s">
        <v>187</v>
      </c>
      <c r="B590">
        <v>6609941</v>
      </c>
      <c r="C590" t="s">
        <v>129</v>
      </c>
      <c r="D590" t="s">
        <v>5537</v>
      </c>
      <c r="E590" t="s">
        <v>310</v>
      </c>
      <c r="F590" t="s">
        <v>259</v>
      </c>
      <c r="G590" t="s">
        <v>192</v>
      </c>
      <c r="H590" s="16">
        <v>45857</v>
      </c>
      <c r="I590" s="16">
        <v>45857</v>
      </c>
      <c r="J590" t="s">
        <v>5407</v>
      </c>
      <c r="K590">
        <v>1215154</v>
      </c>
      <c r="L590" t="s">
        <v>328</v>
      </c>
      <c r="O590">
        <v>10014643</v>
      </c>
      <c r="P590" t="s">
        <v>187</v>
      </c>
      <c r="Q590">
        <v>4947.33</v>
      </c>
      <c r="R590" t="s">
        <v>343</v>
      </c>
      <c r="S590" t="s">
        <v>343</v>
      </c>
      <c r="T590">
        <v>11601518</v>
      </c>
      <c r="U590" s="16">
        <v>45808</v>
      </c>
      <c r="V590" s="16">
        <v>45857</v>
      </c>
      <c r="W590" s="16">
        <v>45851</v>
      </c>
      <c r="X590">
        <v>4947.33</v>
      </c>
      <c r="Y590">
        <v>1290900</v>
      </c>
      <c r="Z590" t="s">
        <v>1568</v>
      </c>
      <c r="AA590" t="s">
        <v>246</v>
      </c>
      <c r="AB590" t="s">
        <v>121</v>
      </c>
      <c r="AC590" t="s">
        <v>255</v>
      </c>
      <c r="AD590" t="s">
        <v>135</v>
      </c>
      <c r="AE590" t="str">
        <f>IF(B590&gt;0,IF(B590&gt;0,(IF(B590&lt;&gt;'PLAN SEMANAL'!$A$2,BLTOTAL!AA590,""))),"")</f>
        <v>AUXILIAR</v>
      </c>
      <c r="AF590" t="str">
        <f>IF(AH590="Completo","Completo",IF(IF(B590&gt;0,_xlfn.XLOOKUP(B590,'Detalle reservas completas fesa'!K:K,'Detalle reservas completas fesa'!Q:Q,_xlfn.XLOOKUP(B590,'MB25'!L:L,'MB25'!Q:Q,"Incompleto")),"")="PENDIENTE","Incompleto",IF(B590&gt;0,_xlfn.XLOOKUP(B590,'Detalle reservas completas fesa'!K:K,'Detalle reservas completas fesa'!Q:Q,IF(AD590="SIN MATERIAL","Completo",IF(AD590="COMPLETO","Completo","Incompleto"))))))</f>
        <v>Incompleto</v>
      </c>
      <c r="AG590">
        <f>IF(B590&gt;0,_xlfn.XLOOKUP(B590,IW49BLTOTAL!A:A,IW49BLTOTAL!H:H),"")</f>
        <v>2</v>
      </c>
      <c r="AH590" t="str">
        <f>IF(IFERROR(_xlfn.XLOOKUP(B590,'Detalle custodia'!B:B,'Detalle custodia'!O:O),"")="custodia","Completo","")</f>
        <v/>
      </c>
    </row>
    <row r="591" spans="1:34" x14ac:dyDescent="0.35">
      <c r="A591" t="s">
        <v>187</v>
      </c>
      <c r="B591">
        <v>6609920</v>
      </c>
      <c r="C591" t="s">
        <v>129</v>
      </c>
      <c r="D591" t="s">
        <v>5538</v>
      </c>
      <c r="E591" t="s">
        <v>310</v>
      </c>
      <c r="F591" t="s">
        <v>125</v>
      </c>
      <c r="G591" t="s">
        <v>190</v>
      </c>
      <c r="H591" s="16">
        <v>45859</v>
      </c>
      <c r="I591" s="16">
        <v>45865</v>
      </c>
      <c r="J591" t="s">
        <v>5408</v>
      </c>
      <c r="K591">
        <v>1215154</v>
      </c>
      <c r="L591" t="s">
        <v>328</v>
      </c>
      <c r="O591">
        <v>10014643</v>
      </c>
      <c r="P591" t="s">
        <v>187</v>
      </c>
      <c r="Q591">
        <v>0</v>
      </c>
      <c r="R591" t="s">
        <v>343</v>
      </c>
      <c r="S591" t="s">
        <v>343</v>
      </c>
      <c r="T591">
        <v>11601609</v>
      </c>
      <c r="U591" s="16">
        <v>45808</v>
      </c>
      <c r="V591" s="16">
        <v>45859</v>
      </c>
      <c r="W591" s="16">
        <v>45850</v>
      </c>
      <c r="X591">
        <v>0</v>
      </c>
      <c r="Y591">
        <v>1290900</v>
      </c>
      <c r="Z591" t="s">
        <v>1568</v>
      </c>
      <c r="AA591" t="s">
        <v>246</v>
      </c>
      <c r="AB591" t="s">
        <v>121</v>
      </c>
      <c r="AC591" t="s">
        <v>255</v>
      </c>
      <c r="AD591" t="s">
        <v>189</v>
      </c>
      <c r="AE591" t="str">
        <f>IF(B591&gt;0,IF(B591&gt;0,(IF(B591&lt;&gt;'PLAN SEMANAL'!$A$2,BLTOTAL!AA591,""))),"")</f>
        <v>AUXILIAR</v>
      </c>
      <c r="AF591" t="str">
        <f>IF(AH591="Completo","Completo",IF(IF(B591&gt;0,_xlfn.XLOOKUP(B591,'Detalle reservas completas fesa'!K:K,'Detalle reservas completas fesa'!Q:Q,_xlfn.XLOOKUP(B591,'MB25'!L:L,'MB25'!Q:Q,"Incompleto")),"")="PENDIENTE","Incompleto",IF(B591&gt;0,_xlfn.XLOOKUP(B591,'Detalle reservas completas fesa'!K:K,'Detalle reservas completas fesa'!Q:Q,IF(AD591="SIN MATERIAL","Completo",IF(AD591="COMPLETO","Completo","Incompleto"))))))</f>
        <v>Completo</v>
      </c>
      <c r="AG591">
        <f>IF(B591&gt;0,_xlfn.XLOOKUP(B591,IW49BLTOTAL!A:A,IW49BLTOTAL!H:H),"")</f>
        <v>12</v>
      </c>
      <c r="AH591" t="str">
        <f>IF(IFERROR(_xlfn.XLOOKUP(B591,'Detalle custodia'!B:B,'Detalle custodia'!O:O),"")="custodia","Completo","")</f>
        <v/>
      </c>
    </row>
    <row r="592" spans="1:34" x14ac:dyDescent="0.35">
      <c r="A592" t="s">
        <v>217</v>
      </c>
      <c r="B592">
        <v>6609832</v>
      </c>
      <c r="C592" t="s">
        <v>129</v>
      </c>
      <c r="D592" t="s">
        <v>5539</v>
      </c>
      <c r="E592" t="s">
        <v>310</v>
      </c>
      <c r="F592" t="s">
        <v>259</v>
      </c>
      <c r="G592" t="s">
        <v>336</v>
      </c>
      <c r="H592" s="16">
        <v>45809</v>
      </c>
      <c r="I592" s="16">
        <v>45838</v>
      </c>
      <c r="J592" t="s">
        <v>3478</v>
      </c>
      <c r="K592">
        <v>1213130</v>
      </c>
      <c r="L592" t="s">
        <v>320</v>
      </c>
      <c r="O592">
        <v>10014611</v>
      </c>
      <c r="P592" t="s">
        <v>217</v>
      </c>
      <c r="Q592">
        <v>0</v>
      </c>
      <c r="R592" t="s">
        <v>343</v>
      </c>
      <c r="S592" t="s">
        <v>3891</v>
      </c>
      <c r="T592">
        <v>11601524</v>
      </c>
      <c r="U592" s="16">
        <v>45807</v>
      </c>
      <c r="V592" s="16">
        <v>45809</v>
      </c>
      <c r="W592" s="16">
        <v>45815</v>
      </c>
      <c r="X592">
        <v>0</v>
      </c>
      <c r="Y592">
        <v>1290900</v>
      </c>
      <c r="Z592" t="s">
        <v>1568</v>
      </c>
      <c r="AA592" t="s">
        <v>245</v>
      </c>
      <c r="AB592" t="s">
        <v>121</v>
      </c>
      <c r="AC592" t="s">
        <v>255</v>
      </c>
      <c r="AD592" t="s">
        <v>189</v>
      </c>
      <c r="AE592" t="str">
        <f>IF(B592&gt;0,IF(B592&gt;0,(IF(B592&lt;&gt;'PLAN SEMANAL'!$A$2,BLTOTAL!AA592,""))),"")</f>
        <v>ACARREO</v>
      </c>
      <c r="AF592" t="str">
        <f>IF(AH592="Completo","Completo",IF(IF(B592&gt;0,_xlfn.XLOOKUP(B592,'Detalle reservas completas fesa'!K:K,'Detalle reservas completas fesa'!Q:Q,_xlfn.XLOOKUP(B592,'MB25'!L:L,'MB25'!Q:Q,"Incompleto")),"")="PENDIENTE","Incompleto",IF(B592&gt;0,_xlfn.XLOOKUP(B592,'Detalle reservas completas fesa'!K:K,'Detalle reservas completas fesa'!Q:Q,IF(AD592="SIN MATERIAL","Completo",IF(AD592="COMPLETO","Completo","Incompleto"))))))</f>
        <v>Completo</v>
      </c>
      <c r="AG592">
        <f>IF(B592&gt;0,_xlfn.XLOOKUP(B592,IW49BLTOTAL!A:A,IW49BLTOTAL!H:H),"")</f>
        <v>20</v>
      </c>
      <c r="AH592" t="str">
        <f>IF(IFERROR(_xlfn.XLOOKUP(B592,'Detalle custodia'!B:B,'Detalle custodia'!O:O),"")="custodia","Completo","")</f>
        <v/>
      </c>
    </row>
    <row r="593" spans="1:34" x14ac:dyDescent="0.35">
      <c r="A593" t="s">
        <v>198</v>
      </c>
      <c r="B593">
        <v>6609831</v>
      </c>
      <c r="C593" t="s">
        <v>129</v>
      </c>
      <c r="D593" t="s">
        <v>5539</v>
      </c>
      <c r="E593" t="s">
        <v>310</v>
      </c>
      <c r="F593" t="s">
        <v>125</v>
      </c>
      <c r="G593" t="s">
        <v>336</v>
      </c>
      <c r="H593" s="16">
        <v>45833</v>
      </c>
      <c r="I593" s="16">
        <v>45833</v>
      </c>
      <c r="J593" t="s">
        <v>5404</v>
      </c>
      <c r="K593">
        <v>1215156</v>
      </c>
      <c r="L593" t="s">
        <v>306</v>
      </c>
      <c r="O593">
        <v>10014640</v>
      </c>
      <c r="P593" t="s">
        <v>198</v>
      </c>
      <c r="Q593">
        <v>0</v>
      </c>
      <c r="R593" t="s">
        <v>343</v>
      </c>
      <c r="S593" t="s">
        <v>262</v>
      </c>
      <c r="T593">
        <v>11601513</v>
      </c>
      <c r="U593" s="16">
        <v>45807</v>
      </c>
      <c r="V593" s="16">
        <v>45833</v>
      </c>
      <c r="W593" s="16">
        <v>45836</v>
      </c>
      <c r="X593">
        <v>0</v>
      </c>
      <c r="Y593">
        <v>1290900</v>
      </c>
      <c r="Z593" t="s">
        <v>1568</v>
      </c>
      <c r="AA593" t="s">
        <v>246</v>
      </c>
      <c r="AB593" t="s">
        <v>121</v>
      </c>
      <c r="AC593" t="s">
        <v>255</v>
      </c>
      <c r="AD593" t="s">
        <v>189</v>
      </c>
      <c r="AE593" t="str">
        <f>IF(B593&gt;0,IF(B593&gt;0,(IF(B593&lt;&gt;'PLAN SEMANAL'!$A$2,BLTOTAL!AA593,""))),"")</f>
        <v>AUXILIAR</v>
      </c>
      <c r="AF593" t="str">
        <f>IF(AH593="Completo","Completo",IF(IF(B593&gt;0,_xlfn.XLOOKUP(B593,'Detalle reservas completas fesa'!K:K,'Detalle reservas completas fesa'!Q:Q,_xlfn.XLOOKUP(B593,'MB25'!L:L,'MB25'!Q:Q,"Incompleto")),"")="PENDIENTE","Incompleto",IF(B593&gt;0,_xlfn.XLOOKUP(B593,'Detalle reservas completas fesa'!K:K,'Detalle reservas completas fesa'!Q:Q,IF(AD593="SIN MATERIAL","Completo",IF(AD593="COMPLETO","Completo","Incompleto"))))))</f>
        <v>Completo</v>
      </c>
      <c r="AG593">
        <f>IF(B593&gt;0,_xlfn.XLOOKUP(B593,IW49BLTOTAL!A:A,IW49BLTOTAL!H:H),"")</f>
        <v>20</v>
      </c>
      <c r="AH593" t="str">
        <f>IF(IFERROR(_xlfn.XLOOKUP(B593,'Detalle custodia'!B:B,'Detalle custodia'!O:O),"")="custodia","Completo","")</f>
        <v/>
      </c>
    </row>
    <row r="594" spans="1:34" x14ac:dyDescent="0.35">
      <c r="A594" t="s">
        <v>224</v>
      </c>
      <c r="B594">
        <v>6609830</v>
      </c>
      <c r="C594" t="s">
        <v>129</v>
      </c>
      <c r="D594" t="s">
        <v>5539</v>
      </c>
      <c r="E594" t="s">
        <v>310</v>
      </c>
      <c r="F594" t="s">
        <v>125</v>
      </c>
      <c r="G594" t="s">
        <v>336</v>
      </c>
      <c r="H594" s="16">
        <v>45836</v>
      </c>
      <c r="I594" s="16">
        <v>45836</v>
      </c>
      <c r="J594" t="s">
        <v>5404</v>
      </c>
      <c r="K594">
        <v>1213130</v>
      </c>
      <c r="L594" t="s">
        <v>389</v>
      </c>
      <c r="O594">
        <v>10014612</v>
      </c>
      <c r="P594" t="s">
        <v>224</v>
      </c>
      <c r="Q594">
        <v>0</v>
      </c>
      <c r="R594" t="s">
        <v>343</v>
      </c>
      <c r="S594" t="s">
        <v>262</v>
      </c>
      <c r="T594">
        <v>11601512</v>
      </c>
      <c r="U594" s="16">
        <v>45807</v>
      </c>
      <c r="V594" s="16">
        <v>45836</v>
      </c>
      <c r="W594" s="16">
        <v>45837</v>
      </c>
      <c r="X594">
        <v>0</v>
      </c>
      <c r="Y594">
        <v>1290900</v>
      </c>
      <c r="Z594" t="s">
        <v>1568</v>
      </c>
      <c r="AA594" t="s">
        <v>245</v>
      </c>
      <c r="AB594" t="s">
        <v>121</v>
      </c>
      <c r="AC594" t="s">
        <v>255</v>
      </c>
      <c r="AD594" t="s">
        <v>189</v>
      </c>
      <c r="AE594" t="str">
        <f>IF(B594&gt;0,IF(B594&gt;0,(IF(B594&lt;&gt;'PLAN SEMANAL'!$A$2,BLTOTAL!AA594,""))),"")</f>
        <v>ACARREO</v>
      </c>
      <c r="AF594" t="str">
        <f>IF(AH594="Completo","Completo",IF(IF(B594&gt;0,_xlfn.XLOOKUP(B594,'Detalle reservas completas fesa'!K:K,'Detalle reservas completas fesa'!Q:Q,_xlfn.XLOOKUP(B594,'MB25'!L:L,'MB25'!Q:Q,"Incompleto")),"")="PENDIENTE","Incompleto",IF(B594&gt;0,_xlfn.XLOOKUP(B594,'Detalle reservas completas fesa'!K:K,'Detalle reservas completas fesa'!Q:Q,IF(AD594="SIN MATERIAL","Completo",IF(AD594="COMPLETO","Completo","Incompleto"))))))</f>
        <v>Completo</v>
      </c>
      <c r="AG594">
        <f>IF(B594&gt;0,_xlfn.XLOOKUP(B594,IW49BLTOTAL!A:A,IW49BLTOTAL!H:H),"")</f>
        <v>20</v>
      </c>
      <c r="AH594" t="str">
        <f>IF(IFERROR(_xlfn.XLOOKUP(B594,'Detalle custodia'!B:B,'Detalle custodia'!O:O),"")="custodia","Completo","")</f>
        <v/>
      </c>
    </row>
    <row r="595" spans="1:34" x14ac:dyDescent="0.35">
      <c r="A595" t="s">
        <v>318</v>
      </c>
      <c r="B595">
        <v>6609648</v>
      </c>
      <c r="C595" t="s">
        <v>129</v>
      </c>
      <c r="D595" t="s">
        <v>5540</v>
      </c>
      <c r="E595" t="s">
        <v>310</v>
      </c>
      <c r="F595" t="s">
        <v>402</v>
      </c>
      <c r="G595" t="s">
        <v>132</v>
      </c>
      <c r="H595" s="16">
        <v>45845</v>
      </c>
      <c r="I595" s="16">
        <v>45847</v>
      </c>
      <c r="J595" t="s">
        <v>856</v>
      </c>
      <c r="K595">
        <v>1215152</v>
      </c>
      <c r="L595" t="s">
        <v>319</v>
      </c>
      <c r="O595">
        <v>10014631</v>
      </c>
      <c r="P595" t="s">
        <v>318</v>
      </c>
      <c r="Q595">
        <v>0</v>
      </c>
      <c r="R595" t="s">
        <v>3901</v>
      </c>
      <c r="S595" t="s">
        <v>3901</v>
      </c>
      <c r="T595">
        <v>11380353</v>
      </c>
      <c r="U595" s="16">
        <v>45807</v>
      </c>
      <c r="V595" s="16">
        <v>45845</v>
      </c>
      <c r="W595" s="16">
        <v>45807</v>
      </c>
      <c r="X595">
        <v>0</v>
      </c>
      <c r="Y595">
        <v>1290900</v>
      </c>
      <c r="Z595" t="s">
        <v>1568</v>
      </c>
      <c r="AA595" t="s">
        <v>246</v>
      </c>
      <c r="AB595" t="s">
        <v>121</v>
      </c>
      <c r="AC595" t="s">
        <v>255</v>
      </c>
      <c r="AE595" t="str">
        <f>IF(B595&gt;0,IF(B595&gt;0,(IF(B595&lt;&gt;'PLAN SEMANAL'!$A$2,BLTOTAL!AA595,""))),"")</f>
        <v>AUXILIAR</v>
      </c>
      <c r="AF595" t="str">
        <f>IF(AH595="Completo","Completo",IF(IF(B595&gt;0,_xlfn.XLOOKUP(B595,'Detalle reservas completas fesa'!K:K,'Detalle reservas completas fesa'!Q:Q,_xlfn.XLOOKUP(B595,'MB25'!L:L,'MB25'!Q:Q,"Incompleto")),"")="PENDIENTE","Incompleto",IF(B595&gt;0,_xlfn.XLOOKUP(B595,'Detalle reservas completas fesa'!K:K,'Detalle reservas completas fesa'!Q:Q,IF(AD595="SIN MATERIAL","Completo",IF(AD595="COMPLETO","Completo","Incompleto"))))))</f>
        <v>Incompleto</v>
      </c>
      <c r="AG595">
        <f>IF(B595&gt;0,_xlfn.XLOOKUP(B595,IW49BLTOTAL!A:A,IW49BLTOTAL!H:H),"")</f>
        <v>4</v>
      </c>
      <c r="AH595" t="str">
        <f>IF(IFERROR(_xlfn.XLOOKUP(B595,'Detalle custodia'!B:B,'Detalle custodia'!O:O),"")="custodia","Completo","")</f>
        <v/>
      </c>
    </row>
    <row r="596" spans="1:34" x14ac:dyDescent="0.35">
      <c r="A596" t="s">
        <v>137</v>
      </c>
      <c r="B596">
        <v>6609375</v>
      </c>
      <c r="C596" t="s">
        <v>123</v>
      </c>
      <c r="D596" t="s">
        <v>5541</v>
      </c>
      <c r="E596" t="s">
        <v>310</v>
      </c>
      <c r="F596" t="s">
        <v>133</v>
      </c>
      <c r="G596" t="s">
        <v>147</v>
      </c>
      <c r="H596" s="16">
        <v>45889</v>
      </c>
      <c r="I596" s="16">
        <v>45889</v>
      </c>
      <c r="J596" t="s">
        <v>856</v>
      </c>
      <c r="K596">
        <v>1210100</v>
      </c>
      <c r="L596" t="s">
        <v>388</v>
      </c>
      <c r="O596">
        <v>10014595</v>
      </c>
      <c r="P596" t="s">
        <v>137</v>
      </c>
      <c r="Q596">
        <v>0</v>
      </c>
      <c r="R596" t="s">
        <v>3891</v>
      </c>
      <c r="S596" t="s">
        <v>296</v>
      </c>
      <c r="T596">
        <v>11594932</v>
      </c>
      <c r="U596" s="16">
        <v>45806</v>
      </c>
      <c r="V596" s="16">
        <v>45889</v>
      </c>
      <c r="W596" s="16">
        <v>45848</v>
      </c>
      <c r="X596">
        <v>0</v>
      </c>
      <c r="Y596">
        <v>1290900</v>
      </c>
      <c r="Z596" t="s">
        <v>1568</v>
      </c>
      <c r="AA596" t="s">
        <v>248</v>
      </c>
      <c r="AB596" t="s">
        <v>121</v>
      </c>
      <c r="AC596" t="s">
        <v>255</v>
      </c>
      <c r="AD596" t="s">
        <v>141</v>
      </c>
      <c r="AE596" t="str">
        <f>IF(B596&gt;0,IF(B596&gt;0,(IF(B596&lt;&gt;'PLAN SEMANAL'!$A$2,BLTOTAL!AA596,""))),"")</f>
        <v>PERFORACIO</v>
      </c>
      <c r="AF596" t="str">
        <f>IF(AH596="Completo","Completo",IF(IF(B596&gt;0,_xlfn.XLOOKUP(B596,'Detalle reservas completas fesa'!K:K,'Detalle reservas completas fesa'!Q:Q,_xlfn.XLOOKUP(B596,'MB25'!L:L,'MB25'!Q:Q,"Incompleto")),"")="PENDIENTE","Incompleto",IF(B596&gt;0,_xlfn.XLOOKUP(B596,'Detalle reservas completas fesa'!K:K,'Detalle reservas completas fesa'!Q:Q,IF(AD596="SIN MATERIAL","Completo",IF(AD596="COMPLETO","Completo","Incompleto"))))))</f>
        <v>Incompleto</v>
      </c>
      <c r="AG596">
        <f>IF(B596&gt;0,_xlfn.XLOOKUP(B596,IW49BLTOTAL!A:A,IW49BLTOTAL!H:H),"")</f>
        <v>24</v>
      </c>
      <c r="AH596" t="str">
        <f>IF(IFERROR(_xlfn.XLOOKUP(B596,'Detalle custodia'!B:B,'Detalle custodia'!O:O),"")="custodia","Completo","")</f>
        <v/>
      </c>
    </row>
    <row r="597" spans="1:34" x14ac:dyDescent="0.35">
      <c r="A597" t="s">
        <v>272</v>
      </c>
      <c r="B597">
        <v>6609374</v>
      </c>
      <c r="C597" t="s">
        <v>123</v>
      </c>
      <c r="D597" t="s">
        <v>5542</v>
      </c>
      <c r="E597" t="s">
        <v>310</v>
      </c>
      <c r="F597" t="s">
        <v>439</v>
      </c>
      <c r="G597" t="s">
        <v>136</v>
      </c>
      <c r="H597" s="16">
        <v>45870</v>
      </c>
      <c r="I597" s="16">
        <v>45870</v>
      </c>
      <c r="J597" t="s">
        <v>856</v>
      </c>
      <c r="K597">
        <v>1210102</v>
      </c>
      <c r="L597" t="s">
        <v>273</v>
      </c>
      <c r="O597">
        <v>10017653</v>
      </c>
      <c r="P597" t="s">
        <v>165</v>
      </c>
      <c r="Q597">
        <v>8710.68</v>
      </c>
      <c r="R597" t="s">
        <v>3891</v>
      </c>
      <c r="S597" t="s">
        <v>343</v>
      </c>
      <c r="T597">
        <v>11600740</v>
      </c>
      <c r="U597" s="16">
        <v>45806</v>
      </c>
      <c r="V597" s="16">
        <v>45870</v>
      </c>
      <c r="W597" s="16">
        <v>45836</v>
      </c>
      <c r="X597">
        <v>8710.68</v>
      </c>
      <c r="Y597">
        <v>1290900</v>
      </c>
      <c r="Z597" t="s">
        <v>1568</v>
      </c>
      <c r="AA597" t="s">
        <v>248</v>
      </c>
      <c r="AB597" t="s">
        <v>121</v>
      </c>
      <c r="AC597" t="s">
        <v>255</v>
      </c>
      <c r="AD597" t="s">
        <v>135</v>
      </c>
      <c r="AE597" t="str">
        <f>IF(B597&gt;0,IF(B597&gt;0,(IF(B597&lt;&gt;'PLAN SEMANAL'!$A$2,BLTOTAL!AA597,""))),"")</f>
        <v>PERFORACIO</v>
      </c>
      <c r="AF597" t="str">
        <f>IF(AH597="Completo","Completo",IF(IF(B597&gt;0,_xlfn.XLOOKUP(B597,'Detalle reservas completas fesa'!K:K,'Detalle reservas completas fesa'!Q:Q,_xlfn.XLOOKUP(B597,'MB25'!L:L,'MB25'!Q:Q,"Incompleto")),"")="PENDIENTE","Incompleto",IF(B597&gt;0,_xlfn.XLOOKUP(B597,'Detalle reservas completas fesa'!K:K,'Detalle reservas completas fesa'!Q:Q,IF(AD597="SIN MATERIAL","Completo",IF(AD597="COMPLETO","Completo","Incompleto"))))))</f>
        <v>Incompleto</v>
      </c>
      <c r="AG597">
        <f>IF(B597&gt;0,_xlfn.XLOOKUP(B597,IW49BLTOTAL!A:A,IW49BLTOTAL!H:H),"")</f>
        <v>8</v>
      </c>
      <c r="AH597" t="str">
        <f>IF(IFERROR(_xlfn.XLOOKUP(B597,'Detalle custodia'!B:B,'Detalle custodia'!O:O),"")="custodia","Completo","")</f>
        <v/>
      </c>
    </row>
    <row r="598" spans="1:34" x14ac:dyDescent="0.35">
      <c r="A598" t="s">
        <v>178</v>
      </c>
      <c r="B598">
        <v>6609266</v>
      </c>
      <c r="C598" t="s">
        <v>129</v>
      </c>
      <c r="D598" t="s">
        <v>5543</v>
      </c>
      <c r="E598" t="s">
        <v>310</v>
      </c>
      <c r="F598" t="s">
        <v>133</v>
      </c>
      <c r="G598" t="s">
        <v>132</v>
      </c>
      <c r="H598" s="16">
        <v>45839</v>
      </c>
      <c r="I598" s="16">
        <v>45869</v>
      </c>
      <c r="J598" t="s">
        <v>3476</v>
      </c>
      <c r="K598">
        <v>1215154</v>
      </c>
      <c r="L598" t="s">
        <v>392</v>
      </c>
      <c r="O598">
        <v>10014644</v>
      </c>
      <c r="P598" t="s">
        <v>178</v>
      </c>
      <c r="Q598">
        <v>0</v>
      </c>
      <c r="R598" t="s">
        <v>3901</v>
      </c>
      <c r="S598" t="s">
        <v>3901</v>
      </c>
      <c r="T598">
        <v>11574477</v>
      </c>
      <c r="U598" s="16">
        <v>45806</v>
      </c>
      <c r="V598" s="16">
        <v>45839</v>
      </c>
      <c r="W598" s="16">
        <v>45835</v>
      </c>
      <c r="X598">
        <v>0</v>
      </c>
      <c r="Y598">
        <v>1290900</v>
      </c>
      <c r="Z598" t="s">
        <v>1568</v>
      </c>
      <c r="AA598" t="s">
        <v>246</v>
      </c>
      <c r="AB598" t="s">
        <v>121</v>
      </c>
      <c r="AC598" t="s">
        <v>255</v>
      </c>
      <c r="AD598" t="s">
        <v>122</v>
      </c>
      <c r="AE598" t="str">
        <f>IF(B598&gt;0,IF(B598&gt;0,(IF(B598&lt;&gt;'PLAN SEMANAL'!$A$2,BLTOTAL!AA598,""))),"")</f>
        <v>AUXILIAR</v>
      </c>
      <c r="AF598" t="str">
        <f>IF(AH598="Completo","Completo",IF(IF(B598&gt;0,_xlfn.XLOOKUP(B598,'Detalle reservas completas fesa'!K:K,'Detalle reservas completas fesa'!Q:Q,_xlfn.XLOOKUP(B598,'MB25'!L:L,'MB25'!Q:Q,"Incompleto")),"")="PENDIENTE","Incompleto",IF(B598&gt;0,_xlfn.XLOOKUP(B598,'Detalle reservas completas fesa'!K:K,'Detalle reservas completas fesa'!Q:Q,IF(AD598="SIN MATERIAL","Completo",IF(AD598="COMPLETO","Completo","Incompleto"))))))</f>
        <v>Completo</v>
      </c>
      <c r="AG598">
        <f>IF(B598&gt;0,_xlfn.XLOOKUP(B598,IW49BLTOTAL!A:A,IW49BLTOTAL!H:H),"")</f>
        <v>1</v>
      </c>
      <c r="AH598" t="str">
        <f>IF(IFERROR(_xlfn.XLOOKUP(B598,'Detalle custodia'!B:B,'Detalle custodia'!O:O),"")="custodia","Completo","")</f>
        <v/>
      </c>
    </row>
    <row r="599" spans="1:34" x14ac:dyDescent="0.35">
      <c r="A599" t="s">
        <v>187</v>
      </c>
      <c r="B599">
        <v>6609263</v>
      </c>
      <c r="C599" t="s">
        <v>129</v>
      </c>
      <c r="D599" t="s">
        <v>5544</v>
      </c>
      <c r="E599" t="s">
        <v>310</v>
      </c>
      <c r="F599" t="s">
        <v>402</v>
      </c>
      <c r="G599" t="s">
        <v>132</v>
      </c>
      <c r="H599" s="16">
        <v>45860</v>
      </c>
      <c r="I599" s="16">
        <v>45863</v>
      </c>
      <c r="J599" t="s">
        <v>856</v>
      </c>
      <c r="K599">
        <v>1215154</v>
      </c>
      <c r="L599" t="s">
        <v>328</v>
      </c>
      <c r="O599">
        <v>10014643</v>
      </c>
      <c r="P599" t="s">
        <v>187</v>
      </c>
      <c r="Q599">
        <v>0</v>
      </c>
      <c r="R599" t="s">
        <v>3901</v>
      </c>
      <c r="S599" t="s">
        <v>3901</v>
      </c>
      <c r="T599">
        <v>11581282</v>
      </c>
      <c r="U599" s="16">
        <v>45806</v>
      </c>
      <c r="V599" s="16">
        <v>45860</v>
      </c>
      <c r="W599" s="16">
        <v>45806</v>
      </c>
      <c r="X599">
        <v>0</v>
      </c>
      <c r="Y599">
        <v>1290900</v>
      </c>
      <c r="Z599" t="s">
        <v>1568</v>
      </c>
      <c r="AA599" t="s">
        <v>246</v>
      </c>
      <c r="AB599" t="s">
        <v>121</v>
      </c>
      <c r="AC599" t="s">
        <v>255</v>
      </c>
      <c r="AE599" t="str">
        <f>IF(B599&gt;0,IF(B599&gt;0,(IF(B599&lt;&gt;'PLAN SEMANAL'!$A$2,BLTOTAL!AA599,""))),"")</f>
        <v>AUXILIAR</v>
      </c>
      <c r="AF599" t="str">
        <f>IF(AH599="Completo","Completo",IF(IF(B599&gt;0,_xlfn.XLOOKUP(B599,'Detalle reservas completas fesa'!K:K,'Detalle reservas completas fesa'!Q:Q,_xlfn.XLOOKUP(B599,'MB25'!L:L,'MB25'!Q:Q,"Incompleto")),"")="PENDIENTE","Incompleto",IF(B599&gt;0,_xlfn.XLOOKUP(B599,'Detalle reservas completas fesa'!K:K,'Detalle reservas completas fesa'!Q:Q,IF(AD599="SIN MATERIAL","Completo",IF(AD599="COMPLETO","Completo","Incompleto"))))))</f>
        <v>Incompleto</v>
      </c>
      <c r="AG599">
        <f>IF(B599&gt;0,_xlfn.XLOOKUP(B599,IW49BLTOTAL!A:A,IW49BLTOTAL!H:H),"")</f>
        <v>12</v>
      </c>
      <c r="AH599" t="str">
        <f>IF(IFERROR(_xlfn.XLOOKUP(B599,'Detalle custodia'!B:B,'Detalle custodia'!O:O),"")="custodia","Completo","")</f>
        <v/>
      </c>
    </row>
    <row r="600" spans="1:34" x14ac:dyDescent="0.35">
      <c r="A600" t="s">
        <v>231</v>
      </c>
      <c r="B600">
        <v>6609262</v>
      </c>
      <c r="C600" t="s">
        <v>129</v>
      </c>
      <c r="D600" t="s">
        <v>5545</v>
      </c>
      <c r="E600" t="s">
        <v>310</v>
      </c>
      <c r="F600" t="s">
        <v>259</v>
      </c>
      <c r="G600" t="s">
        <v>142</v>
      </c>
      <c r="H600" s="16">
        <v>45850</v>
      </c>
      <c r="I600" s="16">
        <v>45850</v>
      </c>
      <c r="J600" t="s">
        <v>5406</v>
      </c>
      <c r="K600">
        <v>1215150</v>
      </c>
      <c r="L600" t="s">
        <v>331</v>
      </c>
      <c r="O600">
        <v>10014638</v>
      </c>
      <c r="P600" t="s">
        <v>231</v>
      </c>
      <c r="Q600">
        <v>0</v>
      </c>
      <c r="R600" t="s">
        <v>3901</v>
      </c>
      <c r="S600" t="s">
        <v>291</v>
      </c>
      <c r="T600">
        <v>11579548</v>
      </c>
      <c r="U600" s="16">
        <v>45806</v>
      </c>
      <c r="V600" s="16">
        <v>45850</v>
      </c>
      <c r="W600" s="16">
        <v>45848</v>
      </c>
      <c r="X600">
        <v>0</v>
      </c>
      <c r="Y600">
        <v>1290900</v>
      </c>
      <c r="Z600" t="s">
        <v>1568</v>
      </c>
      <c r="AA600" t="s">
        <v>246</v>
      </c>
      <c r="AB600" t="s">
        <v>121</v>
      </c>
      <c r="AC600" t="s">
        <v>255</v>
      </c>
      <c r="AD600" t="s">
        <v>141</v>
      </c>
      <c r="AE600" t="str">
        <f>IF(B600&gt;0,IF(B600&gt;0,(IF(B600&lt;&gt;'PLAN SEMANAL'!$A$2,BLTOTAL!AA600,""))),"")</f>
        <v>AUXILIAR</v>
      </c>
      <c r="AF600" t="str">
        <f>IF(AH600="Completo","Completo",IF(IF(B600&gt;0,_xlfn.XLOOKUP(B600,'Detalle reservas completas fesa'!K:K,'Detalle reservas completas fesa'!Q:Q,_xlfn.XLOOKUP(B600,'MB25'!L:L,'MB25'!Q:Q,"Incompleto")),"")="PENDIENTE","Incompleto",IF(B600&gt;0,_xlfn.XLOOKUP(B600,'Detalle reservas completas fesa'!K:K,'Detalle reservas completas fesa'!Q:Q,IF(AD600="SIN MATERIAL","Completo",IF(AD600="COMPLETO","Completo","Incompleto"))))))</f>
        <v>Incompleto</v>
      </c>
      <c r="AG600">
        <f>IF(B600&gt;0,_xlfn.XLOOKUP(B600,IW49BLTOTAL!A:A,IW49BLTOTAL!H:H),"")</f>
        <v>4</v>
      </c>
      <c r="AH600" t="str">
        <f>IF(IFERROR(_xlfn.XLOOKUP(B600,'Detalle custodia'!B:B,'Detalle custodia'!O:O),"")="custodia","Completo","")</f>
        <v/>
      </c>
    </row>
    <row r="601" spans="1:34" x14ac:dyDescent="0.35">
      <c r="A601" t="s">
        <v>231</v>
      </c>
      <c r="B601">
        <v>6609261</v>
      </c>
      <c r="C601" t="s">
        <v>129</v>
      </c>
      <c r="D601" t="s">
        <v>5546</v>
      </c>
      <c r="E601" t="s">
        <v>310</v>
      </c>
      <c r="F601" t="s">
        <v>133</v>
      </c>
      <c r="G601" t="s">
        <v>132</v>
      </c>
      <c r="H601" s="16">
        <v>45884</v>
      </c>
      <c r="I601" s="16">
        <v>45884</v>
      </c>
      <c r="J601" t="s">
        <v>856</v>
      </c>
      <c r="K601">
        <v>1215150</v>
      </c>
      <c r="L601" t="s">
        <v>331</v>
      </c>
      <c r="O601">
        <v>10014638</v>
      </c>
      <c r="P601" t="s">
        <v>231</v>
      </c>
      <c r="Q601">
        <v>0</v>
      </c>
      <c r="R601" t="s">
        <v>3901</v>
      </c>
      <c r="S601" t="s">
        <v>342</v>
      </c>
      <c r="T601">
        <v>11576286</v>
      </c>
      <c r="U601" s="16">
        <v>45806</v>
      </c>
      <c r="V601" s="16">
        <v>45884</v>
      </c>
      <c r="W601" s="16">
        <v>45808</v>
      </c>
      <c r="X601">
        <v>0</v>
      </c>
      <c r="Y601">
        <v>1290900</v>
      </c>
      <c r="Z601" t="s">
        <v>1568</v>
      </c>
      <c r="AA601" t="s">
        <v>246</v>
      </c>
      <c r="AB601" t="s">
        <v>121</v>
      </c>
      <c r="AC601" t="s">
        <v>255</v>
      </c>
      <c r="AD601" t="s">
        <v>141</v>
      </c>
      <c r="AE601" t="str">
        <f>IF(B601&gt;0,IF(B601&gt;0,(IF(B601&lt;&gt;'PLAN SEMANAL'!$A$2,BLTOTAL!AA601,""))),"")</f>
        <v>AUXILIAR</v>
      </c>
      <c r="AF601" t="str">
        <f>IF(AH601="Completo","Completo",IF(IF(B601&gt;0,_xlfn.XLOOKUP(B601,'Detalle reservas completas fesa'!K:K,'Detalle reservas completas fesa'!Q:Q,_xlfn.XLOOKUP(B601,'MB25'!L:L,'MB25'!Q:Q,"Incompleto")),"")="PENDIENTE","Incompleto",IF(B601&gt;0,_xlfn.XLOOKUP(B601,'Detalle reservas completas fesa'!K:K,'Detalle reservas completas fesa'!Q:Q,IF(AD601="SIN MATERIAL","Completo",IF(AD601="COMPLETO","Completo","Incompleto"))))))</f>
        <v>Incompleto</v>
      </c>
      <c r="AG601">
        <f>IF(B601&gt;0,_xlfn.XLOOKUP(B601,IW49BLTOTAL!A:A,IW49BLTOTAL!H:H),"")</f>
        <v>12</v>
      </c>
      <c r="AH601" t="str">
        <f>IF(IFERROR(_xlfn.XLOOKUP(B601,'Detalle custodia'!B:B,'Detalle custodia'!O:O),"")="custodia","Completo","")</f>
        <v/>
      </c>
    </row>
    <row r="602" spans="1:34" x14ac:dyDescent="0.35">
      <c r="A602" t="s">
        <v>157</v>
      </c>
      <c r="B602">
        <v>6609255</v>
      </c>
      <c r="C602" t="s">
        <v>129</v>
      </c>
      <c r="D602" t="s">
        <v>5547</v>
      </c>
      <c r="E602" t="s">
        <v>251</v>
      </c>
      <c r="F602" t="s">
        <v>133</v>
      </c>
      <c r="G602" t="s">
        <v>212</v>
      </c>
      <c r="H602" s="16">
        <v>45838</v>
      </c>
      <c r="J602" t="s">
        <v>856</v>
      </c>
      <c r="K602">
        <v>1215150</v>
      </c>
      <c r="L602" t="s">
        <v>345</v>
      </c>
      <c r="O602">
        <v>10014635</v>
      </c>
      <c r="P602" t="s">
        <v>157</v>
      </c>
      <c r="Q602">
        <v>0</v>
      </c>
      <c r="R602" t="s">
        <v>329</v>
      </c>
      <c r="S602" t="s">
        <v>329</v>
      </c>
      <c r="T602">
        <v>11600882</v>
      </c>
      <c r="U602" s="16">
        <v>45806</v>
      </c>
      <c r="V602" s="16">
        <v>45838</v>
      </c>
      <c r="W602" s="16">
        <v>45836</v>
      </c>
      <c r="X602">
        <v>0</v>
      </c>
      <c r="Y602">
        <v>1290900</v>
      </c>
      <c r="Z602" t="s">
        <v>1568</v>
      </c>
      <c r="AA602" t="s">
        <v>246</v>
      </c>
      <c r="AB602" t="s">
        <v>121</v>
      </c>
      <c r="AC602" t="s">
        <v>255</v>
      </c>
      <c r="AD602" t="s">
        <v>141</v>
      </c>
      <c r="AE602" t="str">
        <f>IF(B602&gt;0,IF(B602&gt;0,(IF(B602&lt;&gt;'PLAN SEMANAL'!$A$2,BLTOTAL!AA602,""))),"")</f>
        <v>AUXILIAR</v>
      </c>
      <c r="AF602" t="str">
        <f>IF(AH602="Completo","Completo",IF(IF(B602&gt;0,_xlfn.XLOOKUP(B602,'Detalle reservas completas fesa'!K:K,'Detalle reservas completas fesa'!Q:Q,_xlfn.XLOOKUP(B602,'MB25'!L:L,'MB25'!Q:Q,"Incompleto")),"")="PENDIENTE","Incompleto",IF(B602&gt;0,_xlfn.XLOOKUP(B602,'Detalle reservas completas fesa'!K:K,'Detalle reservas completas fesa'!Q:Q,IF(AD602="SIN MATERIAL","Completo",IF(AD602="COMPLETO","Completo","Incompleto"))))))</f>
        <v>Completo</v>
      </c>
      <c r="AG602">
        <f>IF(B602&gt;0,_xlfn.XLOOKUP(B602,IW49BLTOTAL!A:A,IW49BLTOTAL!H:H),"")</f>
        <v>0.5</v>
      </c>
      <c r="AH602" t="str">
        <f>IF(IFERROR(_xlfn.XLOOKUP(B602,'Detalle custodia'!B:B,'Detalle custodia'!O:O),"")="custodia","Completo","")</f>
        <v/>
      </c>
    </row>
    <row r="603" spans="1:34" x14ac:dyDescent="0.35">
      <c r="A603" t="s">
        <v>231</v>
      </c>
      <c r="B603">
        <v>6609238</v>
      </c>
      <c r="C603" t="s">
        <v>129</v>
      </c>
      <c r="D603" t="s">
        <v>5548</v>
      </c>
      <c r="E603" t="s">
        <v>310</v>
      </c>
      <c r="F603" t="s">
        <v>133</v>
      </c>
      <c r="G603" t="s">
        <v>132</v>
      </c>
      <c r="H603" s="16">
        <v>45839</v>
      </c>
      <c r="I603" s="16">
        <v>45839</v>
      </c>
      <c r="J603" t="s">
        <v>856</v>
      </c>
      <c r="K603">
        <v>1215150</v>
      </c>
      <c r="L603" t="s">
        <v>331</v>
      </c>
      <c r="O603">
        <v>10014638</v>
      </c>
      <c r="P603" t="s">
        <v>231</v>
      </c>
      <c r="Q603">
        <v>0</v>
      </c>
      <c r="R603" t="s">
        <v>3901</v>
      </c>
      <c r="S603" t="s">
        <v>342</v>
      </c>
      <c r="T603">
        <v>11575959</v>
      </c>
      <c r="U603" s="16">
        <v>45806</v>
      </c>
      <c r="V603" s="16">
        <v>45839</v>
      </c>
      <c r="W603" s="16">
        <v>45808</v>
      </c>
      <c r="X603">
        <v>0</v>
      </c>
      <c r="Y603">
        <v>1290900</v>
      </c>
      <c r="Z603" t="s">
        <v>1568</v>
      </c>
      <c r="AA603" t="s">
        <v>246</v>
      </c>
      <c r="AB603" t="s">
        <v>121</v>
      </c>
      <c r="AC603" t="s">
        <v>255</v>
      </c>
      <c r="AD603" t="s">
        <v>141</v>
      </c>
      <c r="AE603" t="str">
        <f>IF(B603&gt;0,IF(B603&gt;0,(IF(B603&lt;&gt;'PLAN SEMANAL'!$A$2,BLTOTAL!AA603,""))),"")</f>
        <v>AUXILIAR</v>
      </c>
      <c r="AF603" t="str">
        <f>IF(AH603="Completo","Completo",IF(IF(B603&gt;0,_xlfn.XLOOKUP(B603,'Detalle reservas completas fesa'!K:K,'Detalle reservas completas fesa'!Q:Q,_xlfn.XLOOKUP(B603,'MB25'!L:L,'MB25'!Q:Q,"Incompleto")),"")="PENDIENTE","Incompleto",IF(B603&gt;0,_xlfn.XLOOKUP(B603,'Detalle reservas completas fesa'!K:K,'Detalle reservas completas fesa'!Q:Q,IF(AD603="SIN MATERIAL","Completo",IF(AD603="COMPLETO","Completo","Incompleto"))))))</f>
        <v>Completo</v>
      </c>
      <c r="AG603">
        <f>IF(B603&gt;0,_xlfn.XLOOKUP(B603,IW49BLTOTAL!A:A,IW49BLTOTAL!H:H),"")</f>
        <v>8</v>
      </c>
      <c r="AH603" t="str">
        <f>IF(IFERROR(_xlfn.XLOOKUP(B603,'Detalle custodia'!B:B,'Detalle custodia'!O:O),"")="custodia","Completo","")</f>
        <v/>
      </c>
    </row>
    <row r="604" spans="1:34" x14ac:dyDescent="0.35">
      <c r="A604" t="s">
        <v>230</v>
      </c>
      <c r="B604">
        <v>6609237</v>
      </c>
      <c r="C604" t="s">
        <v>129</v>
      </c>
      <c r="D604" t="s">
        <v>5549</v>
      </c>
      <c r="E604" t="s">
        <v>310</v>
      </c>
      <c r="F604" t="s">
        <v>133</v>
      </c>
      <c r="G604" t="s">
        <v>226</v>
      </c>
      <c r="H604" s="16">
        <v>45839</v>
      </c>
      <c r="I604" s="16">
        <v>45869</v>
      </c>
      <c r="J604" t="s">
        <v>3476</v>
      </c>
      <c r="K604">
        <v>1215150</v>
      </c>
      <c r="L604" t="s">
        <v>277</v>
      </c>
      <c r="O604">
        <v>10014636</v>
      </c>
      <c r="P604" t="s">
        <v>230</v>
      </c>
      <c r="Q604">
        <v>0</v>
      </c>
      <c r="R604" t="s">
        <v>3901</v>
      </c>
      <c r="S604" t="s">
        <v>3901</v>
      </c>
      <c r="T604">
        <v>11576370</v>
      </c>
      <c r="U604" s="16">
        <v>45806</v>
      </c>
      <c r="V604" s="16">
        <v>45839</v>
      </c>
      <c r="W604" s="16">
        <v>45835</v>
      </c>
      <c r="X604">
        <v>0</v>
      </c>
      <c r="Y604">
        <v>1290900</v>
      </c>
      <c r="Z604" t="s">
        <v>1568</v>
      </c>
      <c r="AA604" t="s">
        <v>246</v>
      </c>
      <c r="AB604" t="s">
        <v>121</v>
      </c>
      <c r="AC604" t="s">
        <v>255</v>
      </c>
      <c r="AD604" t="s">
        <v>189</v>
      </c>
      <c r="AE604" t="str">
        <f>IF(B604&gt;0,IF(B604&gt;0,(IF(B604&lt;&gt;'PLAN SEMANAL'!$A$2,BLTOTAL!AA604,""))),"")</f>
        <v>AUXILIAR</v>
      </c>
      <c r="AF604" t="str">
        <f>IF(AH604="Completo","Completo",IF(IF(B604&gt;0,_xlfn.XLOOKUP(B604,'Detalle reservas completas fesa'!K:K,'Detalle reservas completas fesa'!Q:Q,_xlfn.XLOOKUP(B604,'MB25'!L:L,'MB25'!Q:Q,"Incompleto")),"")="PENDIENTE","Incompleto",IF(B604&gt;0,_xlfn.XLOOKUP(B604,'Detalle reservas completas fesa'!K:K,'Detalle reservas completas fesa'!Q:Q,IF(AD604="SIN MATERIAL","Completo",IF(AD604="COMPLETO","Completo","Incompleto"))))))</f>
        <v>Completo</v>
      </c>
      <c r="AG604">
        <f>IF(B604&gt;0,_xlfn.XLOOKUP(B604,IW49BLTOTAL!A:A,IW49BLTOTAL!H:H),"")</f>
        <v>24</v>
      </c>
      <c r="AH604" t="str">
        <f>IF(IFERROR(_xlfn.XLOOKUP(B604,'Detalle custodia'!B:B,'Detalle custodia'!O:O),"")="custodia","Completo","")</f>
        <v/>
      </c>
    </row>
    <row r="605" spans="1:34" x14ac:dyDescent="0.35">
      <c r="A605" t="s">
        <v>177</v>
      </c>
      <c r="B605">
        <v>6609236</v>
      </c>
      <c r="C605" t="s">
        <v>129</v>
      </c>
      <c r="D605" t="s">
        <v>5550</v>
      </c>
      <c r="E605" t="s">
        <v>310</v>
      </c>
      <c r="F605" t="s">
        <v>133</v>
      </c>
      <c r="G605" t="s">
        <v>132</v>
      </c>
      <c r="H605" s="16">
        <v>45884</v>
      </c>
      <c r="I605" s="16">
        <v>45884</v>
      </c>
      <c r="J605" t="s">
        <v>856</v>
      </c>
      <c r="K605">
        <v>1215150</v>
      </c>
      <c r="L605" t="s">
        <v>278</v>
      </c>
      <c r="O605">
        <v>10014634</v>
      </c>
      <c r="P605" t="s">
        <v>177</v>
      </c>
      <c r="Q605">
        <v>0</v>
      </c>
      <c r="R605" t="s">
        <v>3901</v>
      </c>
      <c r="S605" t="s">
        <v>342</v>
      </c>
      <c r="T605">
        <v>11578871</v>
      </c>
      <c r="U605" s="16">
        <v>45806</v>
      </c>
      <c r="V605" s="16">
        <v>45884</v>
      </c>
      <c r="W605" s="16">
        <v>45808</v>
      </c>
      <c r="X605">
        <v>0</v>
      </c>
      <c r="Y605">
        <v>1290900</v>
      </c>
      <c r="Z605" t="s">
        <v>1568</v>
      </c>
      <c r="AA605" t="s">
        <v>246</v>
      </c>
      <c r="AB605" t="s">
        <v>121</v>
      </c>
      <c r="AC605" t="s">
        <v>255</v>
      </c>
      <c r="AD605" t="s">
        <v>141</v>
      </c>
      <c r="AE605" t="str">
        <f>IF(B605&gt;0,IF(B605&gt;0,(IF(B605&lt;&gt;'PLAN SEMANAL'!$A$2,BLTOTAL!AA605,""))),"")</f>
        <v>AUXILIAR</v>
      </c>
      <c r="AF605" t="str">
        <f>IF(AH605="Completo","Completo",IF(IF(B605&gt;0,_xlfn.XLOOKUP(B605,'Detalle reservas completas fesa'!K:K,'Detalle reservas completas fesa'!Q:Q,_xlfn.XLOOKUP(B605,'MB25'!L:L,'MB25'!Q:Q,"Incompleto")),"")="PENDIENTE","Incompleto",IF(B605&gt;0,_xlfn.XLOOKUP(B605,'Detalle reservas completas fesa'!K:K,'Detalle reservas completas fesa'!Q:Q,IF(AD605="SIN MATERIAL","Completo",IF(AD605="COMPLETO","Completo","Incompleto"))))))</f>
        <v>Incompleto</v>
      </c>
      <c r="AG605">
        <f>IF(B605&gt;0,_xlfn.XLOOKUP(B605,IW49BLTOTAL!A:A,IW49BLTOTAL!H:H),"")</f>
        <v>6</v>
      </c>
      <c r="AH605" t="str">
        <f>IF(IFERROR(_xlfn.XLOOKUP(B605,'Detalle custodia'!B:B,'Detalle custodia'!O:O),"")="custodia","Completo","")</f>
        <v/>
      </c>
    </row>
    <row r="606" spans="1:34" x14ac:dyDescent="0.35">
      <c r="A606" t="s">
        <v>177</v>
      </c>
      <c r="B606">
        <v>6609234</v>
      </c>
      <c r="C606" t="s">
        <v>129</v>
      </c>
      <c r="D606" t="s">
        <v>5551</v>
      </c>
      <c r="E606" t="s">
        <v>310</v>
      </c>
      <c r="F606" t="s">
        <v>133</v>
      </c>
      <c r="G606" t="s">
        <v>132</v>
      </c>
      <c r="H606" s="16">
        <v>45884</v>
      </c>
      <c r="I606" s="16">
        <v>45884</v>
      </c>
      <c r="J606" t="s">
        <v>856</v>
      </c>
      <c r="K606">
        <v>1215150</v>
      </c>
      <c r="L606" t="s">
        <v>278</v>
      </c>
      <c r="O606">
        <v>10014634</v>
      </c>
      <c r="P606" t="s">
        <v>177</v>
      </c>
      <c r="Q606">
        <v>0</v>
      </c>
      <c r="R606" t="s">
        <v>3901</v>
      </c>
      <c r="S606" t="s">
        <v>342</v>
      </c>
      <c r="T606">
        <v>11578866</v>
      </c>
      <c r="U606" s="16">
        <v>45806</v>
      </c>
      <c r="V606" s="16">
        <v>45884</v>
      </c>
      <c r="W606" s="16">
        <v>45808</v>
      </c>
      <c r="X606">
        <v>0</v>
      </c>
      <c r="Y606">
        <v>1290900</v>
      </c>
      <c r="Z606" t="s">
        <v>1568</v>
      </c>
      <c r="AA606" t="s">
        <v>246</v>
      </c>
      <c r="AB606" t="s">
        <v>121</v>
      </c>
      <c r="AC606" t="s">
        <v>255</v>
      </c>
      <c r="AD606" t="s">
        <v>141</v>
      </c>
      <c r="AE606" t="str">
        <f>IF(B606&gt;0,IF(B606&gt;0,(IF(B606&lt;&gt;'PLAN SEMANAL'!$A$2,BLTOTAL!AA606,""))),"")</f>
        <v>AUXILIAR</v>
      </c>
      <c r="AF606" t="str">
        <f>IF(AH606="Completo","Completo",IF(IF(B606&gt;0,_xlfn.XLOOKUP(B606,'Detalle reservas completas fesa'!K:K,'Detalle reservas completas fesa'!Q:Q,_xlfn.XLOOKUP(B606,'MB25'!L:L,'MB25'!Q:Q,"Incompleto")),"")="PENDIENTE","Incompleto",IF(B606&gt;0,_xlfn.XLOOKUP(B606,'Detalle reservas completas fesa'!K:K,'Detalle reservas completas fesa'!Q:Q,IF(AD606="SIN MATERIAL","Completo",IF(AD606="COMPLETO","Completo","Incompleto"))))))</f>
        <v>Incompleto</v>
      </c>
      <c r="AG606">
        <f>IF(B606&gt;0,_xlfn.XLOOKUP(B606,IW49BLTOTAL!A:A,IW49BLTOTAL!H:H),"")</f>
        <v>4</v>
      </c>
      <c r="AH606" t="str">
        <f>IF(IFERROR(_xlfn.XLOOKUP(B606,'Detalle custodia'!B:B,'Detalle custodia'!O:O),"")="custodia","Completo","")</f>
        <v/>
      </c>
    </row>
    <row r="607" spans="1:34" x14ac:dyDescent="0.35">
      <c r="A607" t="s">
        <v>218</v>
      </c>
      <c r="B607">
        <v>6609232</v>
      </c>
      <c r="C607" t="s">
        <v>129</v>
      </c>
      <c r="D607" t="s">
        <v>5552</v>
      </c>
      <c r="E607" t="s">
        <v>310</v>
      </c>
      <c r="F607" t="s">
        <v>133</v>
      </c>
      <c r="G607" t="s">
        <v>132</v>
      </c>
      <c r="H607" s="16">
        <v>45884</v>
      </c>
      <c r="I607" s="16">
        <v>45884</v>
      </c>
      <c r="J607" t="s">
        <v>856</v>
      </c>
      <c r="K607">
        <v>1215150</v>
      </c>
      <c r="L607" t="s">
        <v>279</v>
      </c>
      <c r="O607">
        <v>10014633</v>
      </c>
      <c r="P607" t="s">
        <v>218</v>
      </c>
      <c r="Q607">
        <v>0</v>
      </c>
      <c r="R607" t="s">
        <v>3901</v>
      </c>
      <c r="S607" t="s">
        <v>342</v>
      </c>
      <c r="T607">
        <v>11580851</v>
      </c>
      <c r="U607" s="16">
        <v>45806</v>
      </c>
      <c r="V607" s="16">
        <v>45884</v>
      </c>
      <c r="W607" s="16">
        <v>45808</v>
      </c>
      <c r="X607">
        <v>0</v>
      </c>
      <c r="Y607">
        <v>1290900</v>
      </c>
      <c r="Z607" t="s">
        <v>1568</v>
      </c>
      <c r="AA607" t="s">
        <v>246</v>
      </c>
      <c r="AB607" t="s">
        <v>121</v>
      </c>
      <c r="AC607" t="s">
        <v>255</v>
      </c>
      <c r="AD607" t="s">
        <v>141</v>
      </c>
      <c r="AE607" t="str">
        <f>IF(B607&gt;0,IF(B607&gt;0,(IF(B607&lt;&gt;'PLAN SEMANAL'!$A$2,BLTOTAL!AA607,""))),"")</f>
        <v>AUXILIAR</v>
      </c>
      <c r="AF607" t="str">
        <f>IF(AH607="Completo","Completo",IF(IF(B607&gt;0,_xlfn.XLOOKUP(B607,'Detalle reservas completas fesa'!K:K,'Detalle reservas completas fesa'!Q:Q,_xlfn.XLOOKUP(B607,'MB25'!L:L,'MB25'!Q:Q,"Incompleto")),"")="PENDIENTE","Incompleto",IF(B607&gt;0,_xlfn.XLOOKUP(B607,'Detalle reservas completas fesa'!K:K,'Detalle reservas completas fesa'!Q:Q,IF(AD607="SIN MATERIAL","Completo",IF(AD607="COMPLETO","Completo","Incompleto"))))))</f>
        <v>Incompleto</v>
      </c>
      <c r="AG607">
        <f>IF(B607&gt;0,_xlfn.XLOOKUP(B607,IW49BLTOTAL!A:A,IW49BLTOTAL!H:H),"")</f>
        <v>8</v>
      </c>
      <c r="AH607" t="str">
        <f>IF(IFERROR(_xlfn.XLOOKUP(B607,'Detalle custodia'!B:B,'Detalle custodia'!O:O),"")="custodia","Completo","")</f>
        <v/>
      </c>
    </row>
    <row r="608" spans="1:34" x14ac:dyDescent="0.35">
      <c r="A608" t="s">
        <v>218</v>
      </c>
      <c r="B608">
        <v>6609231</v>
      </c>
      <c r="C608" t="s">
        <v>129</v>
      </c>
      <c r="D608" t="s">
        <v>5553</v>
      </c>
      <c r="E608" t="s">
        <v>310</v>
      </c>
      <c r="F608" t="s">
        <v>133</v>
      </c>
      <c r="G608" t="s">
        <v>132</v>
      </c>
      <c r="H608" s="16">
        <v>45884</v>
      </c>
      <c r="I608" s="16">
        <v>45884</v>
      </c>
      <c r="J608" t="s">
        <v>856</v>
      </c>
      <c r="K608">
        <v>1215150</v>
      </c>
      <c r="L608" t="s">
        <v>279</v>
      </c>
      <c r="O608">
        <v>10014633</v>
      </c>
      <c r="P608" t="s">
        <v>218</v>
      </c>
      <c r="Q608">
        <v>0</v>
      </c>
      <c r="R608" t="s">
        <v>3901</v>
      </c>
      <c r="S608" t="s">
        <v>342</v>
      </c>
      <c r="T608">
        <v>11580812</v>
      </c>
      <c r="U608" s="16">
        <v>45806</v>
      </c>
      <c r="V608" s="16">
        <v>45884</v>
      </c>
      <c r="W608" s="16">
        <v>45808</v>
      </c>
      <c r="X608">
        <v>0</v>
      </c>
      <c r="Y608">
        <v>1290900</v>
      </c>
      <c r="Z608" t="s">
        <v>1568</v>
      </c>
      <c r="AA608" t="s">
        <v>246</v>
      </c>
      <c r="AB608" t="s">
        <v>121</v>
      </c>
      <c r="AC608" t="s">
        <v>255</v>
      </c>
      <c r="AD608" t="s">
        <v>141</v>
      </c>
      <c r="AE608" t="str">
        <f>IF(B608&gt;0,IF(B608&gt;0,(IF(B608&lt;&gt;'PLAN SEMANAL'!$A$2,BLTOTAL!AA608,""))),"")</f>
        <v>AUXILIAR</v>
      </c>
      <c r="AF608" t="str">
        <f>IF(AH608="Completo","Completo",IF(IF(B608&gt;0,_xlfn.XLOOKUP(B608,'Detalle reservas completas fesa'!K:K,'Detalle reservas completas fesa'!Q:Q,_xlfn.XLOOKUP(B608,'MB25'!L:L,'MB25'!Q:Q,"Incompleto")),"")="PENDIENTE","Incompleto",IF(B608&gt;0,_xlfn.XLOOKUP(B608,'Detalle reservas completas fesa'!K:K,'Detalle reservas completas fesa'!Q:Q,IF(AD608="SIN MATERIAL","Completo",IF(AD608="COMPLETO","Completo","Incompleto"))))))</f>
        <v>Incompleto</v>
      </c>
      <c r="AG608">
        <f>IF(B608&gt;0,_xlfn.XLOOKUP(B608,IW49BLTOTAL!A:A,IW49BLTOTAL!H:H),"")</f>
        <v>10</v>
      </c>
      <c r="AH608" t="str">
        <f>IF(IFERROR(_xlfn.XLOOKUP(B608,'Detalle custodia'!B:B,'Detalle custodia'!O:O),"")="custodia","Completo","")</f>
        <v/>
      </c>
    </row>
    <row r="609" spans="1:34" x14ac:dyDescent="0.35">
      <c r="A609" t="s">
        <v>218</v>
      </c>
      <c r="B609">
        <v>6609230</v>
      </c>
      <c r="C609" t="s">
        <v>129</v>
      </c>
      <c r="D609" t="s">
        <v>5554</v>
      </c>
      <c r="E609" t="s">
        <v>310</v>
      </c>
      <c r="F609" t="s">
        <v>133</v>
      </c>
      <c r="G609" t="s">
        <v>132</v>
      </c>
      <c r="H609" s="16">
        <v>45839</v>
      </c>
      <c r="I609" s="16">
        <v>45839</v>
      </c>
      <c r="J609" t="s">
        <v>856</v>
      </c>
      <c r="K609">
        <v>1215150</v>
      </c>
      <c r="L609" t="s">
        <v>279</v>
      </c>
      <c r="O609">
        <v>10014633</v>
      </c>
      <c r="P609" t="s">
        <v>218</v>
      </c>
      <c r="Q609">
        <v>0</v>
      </c>
      <c r="R609" t="s">
        <v>3901</v>
      </c>
      <c r="S609" t="s">
        <v>3901</v>
      </c>
      <c r="T609">
        <v>11580773</v>
      </c>
      <c r="U609" s="16">
        <v>45806</v>
      </c>
      <c r="V609" s="16">
        <v>45839</v>
      </c>
      <c r="W609" s="16">
        <v>45835</v>
      </c>
      <c r="X609">
        <v>0</v>
      </c>
      <c r="Y609">
        <v>1290900</v>
      </c>
      <c r="Z609" t="s">
        <v>1568</v>
      </c>
      <c r="AA609" t="s">
        <v>246</v>
      </c>
      <c r="AB609" t="s">
        <v>121</v>
      </c>
      <c r="AC609" t="s">
        <v>255</v>
      </c>
      <c r="AD609" t="s">
        <v>122</v>
      </c>
      <c r="AE609" t="str">
        <f>IF(B609&gt;0,IF(B609&gt;0,(IF(B609&lt;&gt;'PLAN SEMANAL'!$A$2,BLTOTAL!AA609,""))),"")</f>
        <v>AUXILIAR</v>
      </c>
      <c r="AF609" t="str">
        <f>IF(AH609="Completo","Completo",IF(IF(B609&gt;0,_xlfn.XLOOKUP(B609,'Detalle reservas completas fesa'!K:K,'Detalle reservas completas fesa'!Q:Q,_xlfn.XLOOKUP(B609,'MB25'!L:L,'MB25'!Q:Q,"Incompleto")),"")="PENDIENTE","Incompleto",IF(B609&gt;0,_xlfn.XLOOKUP(B609,'Detalle reservas completas fesa'!K:K,'Detalle reservas completas fesa'!Q:Q,IF(AD609="SIN MATERIAL","Completo",IF(AD609="COMPLETO","Completo","Incompleto"))))))</f>
        <v>Completo</v>
      </c>
      <c r="AG609">
        <f>IF(B609&gt;0,_xlfn.XLOOKUP(B609,IW49BLTOTAL!A:A,IW49BLTOTAL!H:H),"")</f>
        <v>0.5</v>
      </c>
      <c r="AH609" t="str">
        <f>IF(IFERROR(_xlfn.XLOOKUP(B609,'Detalle custodia'!B:B,'Detalle custodia'!O:O),"")="custodia","Completo","")</f>
        <v/>
      </c>
    </row>
    <row r="610" spans="1:34" x14ac:dyDescent="0.35">
      <c r="A610" t="s">
        <v>318</v>
      </c>
      <c r="B610">
        <v>6609229</v>
      </c>
      <c r="C610" t="s">
        <v>129</v>
      </c>
      <c r="D610" t="s">
        <v>5555</v>
      </c>
      <c r="E610" t="s">
        <v>310</v>
      </c>
      <c r="F610" t="s">
        <v>133</v>
      </c>
      <c r="G610" t="s">
        <v>226</v>
      </c>
      <c r="H610" s="16">
        <v>45839</v>
      </c>
      <c r="I610" s="16">
        <v>45869</v>
      </c>
      <c r="J610" t="s">
        <v>3476</v>
      </c>
      <c r="K610">
        <v>1215152</v>
      </c>
      <c r="L610" t="s">
        <v>319</v>
      </c>
      <c r="O610">
        <v>10014631</v>
      </c>
      <c r="P610" t="s">
        <v>318</v>
      </c>
      <c r="Q610">
        <v>0</v>
      </c>
      <c r="R610" t="s">
        <v>3901</v>
      </c>
      <c r="S610" t="s">
        <v>3901</v>
      </c>
      <c r="T610">
        <v>11409099</v>
      </c>
      <c r="U610" s="16">
        <v>45806</v>
      </c>
      <c r="V610" s="16">
        <v>45839</v>
      </c>
      <c r="W610" s="16">
        <v>45835</v>
      </c>
      <c r="X610">
        <v>0</v>
      </c>
      <c r="Y610">
        <v>1290900</v>
      </c>
      <c r="Z610" t="s">
        <v>1568</v>
      </c>
      <c r="AA610" t="s">
        <v>246</v>
      </c>
      <c r="AB610" t="s">
        <v>121</v>
      </c>
      <c r="AC610" t="s">
        <v>255</v>
      </c>
      <c r="AD610" t="s">
        <v>189</v>
      </c>
      <c r="AE610" t="str">
        <f>IF(B610&gt;0,IF(B610&gt;0,(IF(B610&lt;&gt;'PLAN SEMANAL'!$A$2,BLTOTAL!AA610,""))),"")</f>
        <v>AUXILIAR</v>
      </c>
      <c r="AF610" t="str">
        <f>IF(AH610="Completo","Completo",IF(IF(B610&gt;0,_xlfn.XLOOKUP(B610,'Detalle reservas completas fesa'!K:K,'Detalle reservas completas fesa'!Q:Q,_xlfn.XLOOKUP(B610,'MB25'!L:L,'MB25'!Q:Q,"Incompleto")),"")="PENDIENTE","Incompleto",IF(B610&gt;0,_xlfn.XLOOKUP(B610,'Detalle reservas completas fesa'!K:K,'Detalle reservas completas fesa'!Q:Q,IF(AD610="SIN MATERIAL","Completo",IF(AD610="COMPLETO","Completo","Incompleto"))))))</f>
        <v>Completo</v>
      </c>
      <c r="AG610">
        <f>IF(B610&gt;0,_xlfn.XLOOKUP(B610,IW49BLTOTAL!A:A,IW49BLTOTAL!H:H),"")</f>
        <v>6</v>
      </c>
      <c r="AH610" t="str">
        <f>IF(IFERROR(_xlfn.XLOOKUP(B610,'Detalle custodia'!B:B,'Detalle custodia'!O:O),"")="custodia","Completo","")</f>
        <v/>
      </c>
    </row>
    <row r="611" spans="1:34" x14ac:dyDescent="0.35">
      <c r="A611" t="s">
        <v>148</v>
      </c>
      <c r="B611">
        <v>6609226</v>
      </c>
      <c r="C611" t="s">
        <v>129</v>
      </c>
      <c r="D611" t="s">
        <v>5556</v>
      </c>
      <c r="E611" t="s">
        <v>310</v>
      </c>
      <c r="F611" t="s">
        <v>259</v>
      </c>
      <c r="G611" t="s">
        <v>225</v>
      </c>
      <c r="H611" s="16">
        <v>45813</v>
      </c>
      <c r="J611" t="s">
        <v>856</v>
      </c>
      <c r="K611">
        <v>1213130</v>
      </c>
      <c r="L611" t="s">
        <v>297</v>
      </c>
      <c r="O611">
        <v>10014617</v>
      </c>
      <c r="P611" t="s">
        <v>148</v>
      </c>
      <c r="Q611">
        <v>10648.98</v>
      </c>
      <c r="R611" t="s">
        <v>3901</v>
      </c>
      <c r="S611" t="s">
        <v>308</v>
      </c>
      <c r="T611">
        <v>11600849</v>
      </c>
      <c r="U611" s="16">
        <v>45806</v>
      </c>
      <c r="V611" s="16">
        <v>45813</v>
      </c>
      <c r="W611" s="16">
        <v>45814</v>
      </c>
      <c r="X611">
        <v>10648.98</v>
      </c>
      <c r="Y611">
        <v>1290900</v>
      </c>
      <c r="Z611" t="s">
        <v>1568</v>
      </c>
      <c r="AA611" t="s">
        <v>245</v>
      </c>
      <c r="AB611" t="s">
        <v>121</v>
      </c>
      <c r="AC611" t="s">
        <v>255</v>
      </c>
      <c r="AD611" t="s">
        <v>135</v>
      </c>
      <c r="AE611" t="str">
        <f>IF(B611&gt;0,IF(B611&gt;0,(IF(B611&lt;&gt;'PLAN SEMANAL'!$A$2,BLTOTAL!AA611,""))),"")</f>
        <v>ACARREO</v>
      </c>
      <c r="AF611" t="str">
        <f>IF(AH611="Completo","Completo",IF(IF(B611&gt;0,_xlfn.XLOOKUP(B611,'Detalle reservas completas fesa'!K:K,'Detalle reservas completas fesa'!Q:Q,_xlfn.XLOOKUP(B611,'MB25'!L:L,'MB25'!Q:Q,"Incompleto")),"")="PENDIENTE","Incompleto",IF(B611&gt;0,_xlfn.XLOOKUP(B611,'Detalle reservas completas fesa'!K:K,'Detalle reservas completas fesa'!Q:Q,IF(AD611="SIN MATERIAL","Completo",IF(AD611="COMPLETO","Completo","Incompleto"))))))</f>
        <v>Incompleto</v>
      </c>
      <c r="AG611">
        <f>IF(B611&gt;0,_xlfn.XLOOKUP(B611,IW49BLTOTAL!A:A,IW49BLTOTAL!H:H),"")</f>
        <v>10</v>
      </c>
      <c r="AH611" t="str">
        <f>IF(IFERROR(_xlfn.XLOOKUP(B611,'Detalle custodia'!B:B,'Detalle custodia'!O:O),"")="custodia","Completo","")</f>
        <v/>
      </c>
    </row>
    <row r="612" spans="1:34" x14ac:dyDescent="0.35">
      <c r="A612" t="s">
        <v>237</v>
      </c>
      <c r="B612">
        <v>6609222</v>
      </c>
      <c r="C612" t="s">
        <v>129</v>
      </c>
      <c r="D612" t="s">
        <v>5557</v>
      </c>
      <c r="E612" t="s">
        <v>310</v>
      </c>
      <c r="F612" t="s">
        <v>133</v>
      </c>
      <c r="G612" t="s">
        <v>147</v>
      </c>
      <c r="H612" s="16">
        <v>45839</v>
      </c>
      <c r="I612" s="16">
        <v>45869</v>
      </c>
      <c r="J612" t="s">
        <v>3476</v>
      </c>
      <c r="K612">
        <v>1213130</v>
      </c>
      <c r="L612" t="s">
        <v>386</v>
      </c>
      <c r="O612">
        <v>10014625</v>
      </c>
      <c r="P612" t="s">
        <v>237</v>
      </c>
      <c r="Q612">
        <v>0</v>
      </c>
      <c r="R612" t="s">
        <v>3901</v>
      </c>
      <c r="S612" t="s">
        <v>329</v>
      </c>
      <c r="T612">
        <v>11581737</v>
      </c>
      <c r="U612" s="16">
        <v>45805</v>
      </c>
      <c r="V612" s="16">
        <v>45839</v>
      </c>
      <c r="W612" s="16">
        <v>45835</v>
      </c>
      <c r="X612">
        <v>0</v>
      </c>
      <c r="Y612">
        <v>1290900</v>
      </c>
      <c r="Z612" t="s">
        <v>1568</v>
      </c>
      <c r="AA612" t="s">
        <v>245</v>
      </c>
      <c r="AB612" t="s">
        <v>121</v>
      </c>
      <c r="AC612" t="s">
        <v>255</v>
      </c>
      <c r="AD612" t="s">
        <v>141</v>
      </c>
      <c r="AE612" t="str">
        <f>IF(B612&gt;0,IF(B612&gt;0,(IF(B612&lt;&gt;'PLAN SEMANAL'!$A$2,BLTOTAL!AA612,""))),"")</f>
        <v>ACARREO</v>
      </c>
      <c r="AF612" t="str">
        <f>IF(AH612="Completo","Completo",IF(IF(B612&gt;0,_xlfn.XLOOKUP(B612,'Detalle reservas completas fesa'!K:K,'Detalle reservas completas fesa'!Q:Q,_xlfn.XLOOKUP(B612,'MB25'!L:L,'MB25'!Q:Q,"Incompleto")),"")="PENDIENTE","Incompleto",IF(B612&gt;0,_xlfn.XLOOKUP(B612,'Detalle reservas completas fesa'!K:K,'Detalle reservas completas fesa'!Q:Q,IF(AD612="SIN MATERIAL","Completo",IF(AD612="COMPLETO","Completo","Incompleto"))))))</f>
        <v>Incompleto</v>
      </c>
      <c r="AG612">
        <f>IF(B612&gt;0,_xlfn.XLOOKUP(B612,IW49BLTOTAL!A:A,IW49BLTOTAL!H:H),"")</f>
        <v>4</v>
      </c>
      <c r="AH612" t="str">
        <f>IF(IFERROR(_xlfn.XLOOKUP(B612,'Detalle custodia'!B:B,'Detalle custodia'!O:O),"")="custodia","Completo","")</f>
        <v/>
      </c>
    </row>
    <row r="613" spans="1:34" x14ac:dyDescent="0.35">
      <c r="A613" t="s">
        <v>215</v>
      </c>
      <c r="B613">
        <v>6609220</v>
      </c>
      <c r="C613" t="s">
        <v>129</v>
      </c>
      <c r="D613" t="s">
        <v>5558</v>
      </c>
      <c r="E613" t="s">
        <v>310</v>
      </c>
      <c r="F613" t="s">
        <v>125</v>
      </c>
      <c r="G613" t="s">
        <v>336</v>
      </c>
      <c r="H613" s="16">
        <v>45833</v>
      </c>
      <c r="I613" s="16">
        <v>45833</v>
      </c>
      <c r="J613" t="s">
        <v>5404</v>
      </c>
      <c r="K613">
        <v>1213130</v>
      </c>
      <c r="L613" t="s">
        <v>290</v>
      </c>
      <c r="O613">
        <v>10018371</v>
      </c>
      <c r="P613" t="s">
        <v>215</v>
      </c>
      <c r="Q613">
        <v>0</v>
      </c>
      <c r="R613" t="s">
        <v>3901</v>
      </c>
      <c r="S613" t="s">
        <v>262</v>
      </c>
      <c r="T613">
        <v>11421588</v>
      </c>
      <c r="U613" s="16">
        <v>45805</v>
      </c>
      <c r="V613" s="16">
        <v>45833</v>
      </c>
      <c r="W613" s="16">
        <v>45837</v>
      </c>
      <c r="X613">
        <v>0</v>
      </c>
      <c r="Y613">
        <v>1290900</v>
      </c>
      <c r="Z613" t="s">
        <v>1568</v>
      </c>
      <c r="AA613" t="s">
        <v>245</v>
      </c>
      <c r="AB613" t="s">
        <v>121</v>
      </c>
      <c r="AC613" t="s">
        <v>255</v>
      </c>
      <c r="AD613" t="s">
        <v>189</v>
      </c>
      <c r="AE613" t="str">
        <f>IF(B613&gt;0,IF(B613&gt;0,(IF(B613&lt;&gt;'PLAN SEMANAL'!$A$2,BLTOTAL!AA613,""))),"")</f>
        <v>ACARREO</v>
      </c>
      <c r="AF613" t="str">
        <f>IF(AH613="Completo","Completo",IF(IF(B613&gt;0,_xlfn.XLOOKUP(B613,'Detalle reservas completas fesa'!K:K,'Detalle reservas completas fesa'!Q:Q,_xlfn.XLOOKUP(B613,'MB25'!L:L,'MB25'!Q:Q,"Incompleto")),"")="PENDIENTE","Incompleto",IF(B613&gt;0,_xlfn.XLOOKUP(B613,'Detalle reservas completas fesa'!K:K,'Detalle reservas completas fesa'!Q:Q,IF(AD613="SIN MATERIAL","Completo",IF(AD613="COMPLETO","Completo","Incompleto"))))))</f>
        <v>Completo</v>
      </c>
      <c r="AG613">
        <f>IF(B613&gt;0,_xlfn.XLOOKUP(B613,IW49BLTOTAL!A:A,IW49BLTOTAL!H:H),"")</f>
        <v>18</v>
      </c>
      <c r="AH613" t="str">
        <f>IF(IFERROR(_xlfn.XLOOKUP(B613,'Detalle custodia'!B:B,'Detalle custodia'!O:O),"")="custodia","Completo","")</f>
        <v/>
      </c>
    </row>
    <row r="614" spans="1:34" x14ac:dyDescent="0.35">
      <c r="A614" t="s">
        <v>315</v>
      </c>
      <c r="B614">
        <v>6609219</v>
      </c>
      <c r="C614" t="s">
        <v>129</v>
      </c>
      <c r="D614" t="s">
        <v>5559</v>
      </c>
      <c r="E614" t="s">
        <v>310</v>
      </c>
      <c r="F614" t="s">
        <v>402</v>
      </c>
      <c r="G614" t="s">
        <v>132</v>
      </c>
      <c r="H614" s="16">
        <v>45858</v>
      </c>
      <c r="J614" t="s">
        <v>856</v>
      </c>
      <c r="K614">
        <v>1213130</v>
      </c>
      <c r="L614" t="s">
        <v>317</v>
      </c>
      <c r="O614">
        <v>10018370</v>
      </c>
      <c r="P614" t="s">
        <v>315</v>
      </c>
      <c r="Q614">
        <v>0</v>
      </c>
      <c r="R614" t="s">
        <v>3901</v>
      </c>
      <c r="S614" t="s">
        <v>3901</v>
      </c>
      <c r="T614">
        <v>11581212</v>
      </c>
      <c r="U614" s="16">
        <v>45805</v>
      </c>
      <c r="V614" s="16">
        <v>45858</v>
      </c>
      <c r="W614" s="16">
        <v>45807</v>
      </c>
      <c r="X614">
        <v>0</v>
      </c>
      <c r="Y614">
        <v>1290900</v>
      </c>
      <c r="Z614" t="s">
        <v>1568</v>
      </c>
      <c r="AA614" t="s">
        <v>245</v>
      </c>
      <c r="AB614" t="s">
        <v>121</v>
      </c>
      <c r="AC614" t="s">
        <v>255</v>
      </c>
      <c r="AE614" t="str">
        <f>IF(B614&gt;0,IF(B614&gt;0,(IF(B614&lt;&gt;'PLAN SEMANAL'!$A$2,BLTOTAL!AA614,""))),"")</f>
        <v>ACARREO</v>
      </c>
      <c r="AF614" t="str">
        <f>IF(AH614="Completo","Completo",IF(IF(B614&gt;0,_xlfn.XLOOKUP(B614,'Detalle reservas completas fesa'!K:K,'Detalle reservas completas fesa'!Q:Q,_xlfn.XLOOKUP(B614,'MB25'!L:L,'MB25'!Q:Q,"Incompleto")),"")="PENDIENTE","Incompleto",IF(B614&gt;0,_xlfn.XLOOKUP(B614,'Detalle reservas completas fesa'!K:K,'Detalle reservas completas fesa'!Q:Q,IF(AD614="SIN MATERIAL","Completo",IF(AD614="COMPLETO","Completo","Incompleto"))))))</f>
        <v>Incompleto</v>
      </c>
      <c r="AG614">
        <f>IF(B614&gt;0,_xlfn.XLOOKUP(B614,IW49BLTOTAL!A:A,IW49BLTOTAL!H:H),"")</f>
        <v>6</v>
      </c>
      <c r="AH614" t="str">
        <f>IF(IFERROR(_xlfn.XLOOKUP(B614,'Detalle custodia'!B:B,'Detalle custodia'!O:O),"")="custodia","Completo","")</f>
        <v/>
      </c>
    </row>
    <row r="615" spans="1:34" x14ac:dyDescent="0.35">
      <c r="A615" t="s">
        <v>315</v>
      </c>
      <c r="B615">
        <v>6609217</v>
      </c>
      <c r="C615" t="s">
        <v>129</v>
      </c>
      <c r="D615" t="s">
        <v>5519</v>
      </c>
      <c r="E615" t="s">
        <v>310</v>
      </c>
      <c r="F615" t="s">
        <v>133</v>
      </c>
      <c r="G615" t="s">
        <v>132</v>
      </c>
      <c r="H615" s="16">
        <v>45884</v>
      </c>
      <c r="I615" s="16">
        <v>45884</v>
      </c>
      <c r="J615" t="s">
        <v>856</v>
      </c>
      <c r="K615">
        <v>1213130</v>
      </c>
      <c r="L615" t="s">
        <v>317</v>
      </c>
      <c r="O615">
        <v>10018370</v>
      </c>
      <c r="P615" t="s">
        <v>315</v>
      </c>
      <c r="Q615">
        <v>0</v>
      </c>
      <c r="R615" t="s">
        <v>3901</v>
      </c>
      <c r="S615" t="s">
        <v>342</v>
      </c>
      <c r="T615">
        <v>11581209</v>
      </c>
      <c r="U615" s="16">
        <v>45805</v>
      </c>
      <c r="V615" s="16">
        <v>45884</v>
      </c>
      <c r="W615" s="16">
        <v>45808</v>
      </c>
      <c r="X615">
        <v>0</v>
      </c>
      <c r="Y615">
        <v>1290900</v>
      </c>
      <c r="Z615" t="s">
        <v>1568</v>
      </c>
      <c r="AA615" t="s">
        <v>245</v>
      </c>
      <c r="AB615" t="s">
        <v>121</v>
      </c>
      <c r="AC615" t="s">
        <v>255</v>
      </c>
      <c r="AD615" t="s">
        <v>141</v>
      </c>
      <c r="AE615" t="str">
        <f>IF(B615&gt;0,IF(B615&gt;0,(IF(B615&lt;&gt;'PLAN SEMANAL'!$A$2,BLTOTAL!AA615,""))),"")</f>
        <v>ACARREO</v>
      </c>
      <c r="AF615" t="str">
        <f>IF(AH615="Completo","Completo",IF(IF(B615&gt;0,_xlfn.XLOOKUP(B615,'Detalle reservas completas fesa'!K:K,'Detalle reservas completas fesa'!Q:Q,_xlfn.XLOOKUP(B615,'MB25'!L:L,'MB25'!Q:Q,"Incompleto")),"")="PENDIENTE","Incompleto",IF(B615&gt;0,_xlfn.XLOOKUP(B615,'Detalle reservas completas fesa'!K:K,'Detalle reservas completas fesa'!Q:Q,IF(AD615="SIN MATERIAL","Completo",IF(AD615="COMPLETO","Completo","Incompleto"))))))</f>
        <v>Incompleto</v>
      </c>
      <c r="AG615">
        <f>IF(B615&gt;0,_xlfn.XLOOKUP(B615,IW49BLTOTAL!A:A,IW49BLTOTAL!H:H),"")</f>
        <v>3</v>
      </c>
      <c r="AH615" t="str">
        <f>IF(IFERROR(_xlfn.XLOOKUP(B615,'Detalle custodia'!B:B,'Detalle custodia'!O:O),"")="custodia","Completo","")</f>
        <v/>
      </c>
    </row>
    <row r="616" spans="1:34" x14ac:dyDescent="0.35">
      <c r="A616" t="s">
        <v>219</v>
      </c>
      <c r="B616">
        <v>6609215</v>
      </c>
      <c r="C616" t="s">
        <v>129</v>
      </c>
      <c r="D616" t="s">
        <v>5561</v>
      </c>
      <c r="E616" t="s">
        <v>310</v>
      </c>
      <c r="F616" t="s">
        <v>133</v>
      </c>
      <c r="G616" t="s">
        <v>132</v>
      </c>
      <c r="H616" s="16">
        <v>45884</v>
      </c>
      <c r="I616" s="16">
        <v>45884</v>
      </c>
      <c r="J616" t="s">
        <v>856</v>
      </c>
      <c r="K616">
        <v>1213130</v>
      </c>
      <c r="L616" t="s">
        <v>292</v>
      </c>
      <c r="O616">
        <v>10017586</v>
      </c>
      <c r="P616" t="s">
        <v>219</v>
      </c>
      <c r="Q616">
        <v>0</v>
      </c>
      <c r="R616" t="s">
        <v>3901</v>
      </c>
      <c r="S616" t="s">
        <v>342</v>
      </c>
      <c r="T616">
        <v>11579736</v>
      </c>
      <c r="U616" s="16">
        <v>45805</v>
      </c>
      <c r="V616" s="16">
        <v>45884</v>
      </c>
      <c r="W616" s="16">
        <v>45808</v>
      </c>
      <c r="X616">
        <v>0</v>
      </c>
      <c r="Y616">
        <v>1290900</v>
      </c>
      <c r="Z616" t="s">
        <v>1568</v>
      </c>
      <c r="AA616" t="s">
        <v>245</v>
      </c>
      <c r="AB616" t="s">
        <v>121</v>
      </c>
      <c r="AC616" t="s">
        <v>255</v>
      </c>
      <c r="AD616" t="s">
        <v>141</v>
      </c>
      <c r="AE616" t="str">
        <f>IF(B616&gt;0,IF(B616&gt;0,(IF(B616&lt;&gt;'PLAN SEMANAL'!$A$2,BLTOTAL!AA616,""))),"")</f>
        <v>ACARREO</v>
      </c>
      <c r="AF616" t="str">
        <f>IF(AH616="Completo","Completo",IF(IF(B616&gt;0,_xlfn.XLOOKUP(B616,'Detalle reservas completas fesa'!K:K,'Detalle reservas completas fesa'!Q:Q,_xlfn.XLOOKUP(B616,'MB25'!L:L,'MB25'!Q:Q,"Incompleto")),"")="PENDIENTE","Incompleto",IF(B616&gt;0,_xlfn.XLOOKUP(B616,'Detalle reservas completas fesa'!K:K,'Detalle reservas completas fesa'!Q:Q,IF(AD616="SIN MATERIAL","Completo",IF(AD616="COMPLETO","Completo","Incompleto"))))))</f>
        <v>Incompleto</v>
      </c>
      <c r="AG616">
        <f>IF(B616&gt;0,_xlfn.XLOOKUP(B616,IW49BLTOTAL!A:A,IW49BLTOTAL!H:H),"")</f>
        <v>6</v>
      </c>
      <c r="AH616" t="str">
        <f>IF(IFERROR(_xlfn.XLOOKUP(B616,'Detalle custodia'!B:B,'Detalle custodia'!O:O),"")="custodia","Completo","")</f>
        <v/>
      </c>
    </row>
    <row r="617" spans="1:34" x14ac:dyDescent="0.35">
      <c r="A617" t="s">
        <v>219</v>
      </c>
      <c r="B617">
        <v>6609212</v>
      </c>
      <c r="C617" t="s">
        <v>129</v>
      </c>
      <c r="D617" t="s">
        <v>5562</v>
      </c>
      <c r="E617" t="s">
        <v>310</v>
      </c>
      <c r="F617" t="s">
        <v>133</v>
      </c>
      <c r="G617" t="s">
        <v>132</v>
      </c>
      <c r="H617" s="16">
        <v>45884</v>
      </c>
      <c r="I617" s="16">
        <v>45884</v>
      </c>
      <c r="J617" t="s">
        <v>856</v>
      </c>
      <c r="K617">
        <v>1213130</v>
      </c>
      <c r="L617" t="s">
        <v>292</v>
      </c>
      <c r="O617">
        <v>10017586</v>
      </c>
      <c r="P617" t="s">
        <v>219</v>
      </c>
      <c r="Q617">
        <v>0</v>
      </c>
      <c r="R617" t="s">
        <v>3901</v>
      </c>
      <c r="S617" t="s">
        <v>342</v>
      </c>
      <c r="T617">
        <v>11579691</v>
      </c>
      <c r="U617" s="16">
        <v>45805</v>
      </c>
      <c r="V617" s="16">
        <v>45884</v>
      </c>
      <c r="W617" s="16">
        <v>45808</v>
      </c>
      <c r="X617">
        <v>0</v>
      </c>
      <c r="Y617">
        <v>1290900</v>
      </c>
      <c r="Z617" t="s">
        <v>1568</v>
      </c>
      <c r="AA617" t="s">
        <v>245</v>
      </c>
      <c r="AB617" t="s">
        <v>121</v>
      </c>
      <c r="AC617" t="s">
        <v>255</v>
      </c>
      <c r="AD617" t="s">
        <v>141</v>
      </c>
      <c r="AE617" t="str">
        <f>IF(B617&gt;0,IF(B617&gt;0,(IF(B617&lt;&gt;'PLAN SEMANAL'!$A$2,BLTOTAL!AA617,""))),"")</f>
        <v>ACARREO</v>
      </c>
      <c r="AF617" t="str">
        <f>IF(AH617="Completo","Completo",IF(IF(B617&gt;0,_xlfn.XLOOKUP(B617,'Detalle reservas completas fesa'!K:K,'Detalle reservas completas fesa'!Q:Q,_xlfn.XLOOKUP(B617,'MB25'!L:L,'MB25'!Q:Q,"Incompleto")),"")="PENDIENTE","Incompleto",IF(B617&gt;0,_xlfn.XLOOKUP(B617,'Detalle reservas completas fesa'!K:K,'Detalle reservas completas fesa'!Q:Q,IF(AD617="SIN MATERIAL","Completo",IF(AD617="COMPLETO","Completo","Incompleto"))))))</f>
        <v>Incompleto</v>
      </c>
      <c r="AG617">
        <f>IF(B617&gt;0,_xlfn.XLOOKUP(B617,IW49BLTOTAL!A:A,IW49BLTOTAL!H:H),"")</f>
        <v>2</v>
      </c>
      <c r="AH617" t="str">
        <f>IF(IFERROR(_xlfn.XLOOKUP(B617,'Detalle custodia'!B:B,'Detalle custodia'!O:O),"")="custodia","Completo","")</f>
        <v/>
      </c>
    </row>
    <row r="618" spans="1:34" x14ac:dyDescent="0.35">
      <c r="A618" t="s">
        <v>228</v>
      </c>
      <c r="B618">
        <v>6609209</v>
      </c>
      <c r="C618" t="s">
        <v>129</v>
      </c>
      <c r="D618" t="s">
        <v>1605</v>
      </c>
      <c r="E618" t="s">
        <v>310</v>
      </c>
      <c r="F618" t="s">
        <v>133</v>
      </c>
      <c r="G618" t="s">
        <v>132</v>
      </c>
      <c r="H618" s="16">
        <v>45884</v>
      </c>
      <c r="I618" s="16">
        <v>45884</v>
      </c>
      <c r="J618" t="s">
        <v>856</v>
      </c>
      <c r="K618">
        <v>1213130</v>
      </c>
      <c r="L618" t="s">
        <v>387</v>
      </c>
      <c r="O618">
        <v>10014624</v>
      </c>
      <c r="P618" t="s">
        <v>228</v>
      </c>
      <c r="Q618">
        <v>0</v>
      </c>
      <c r="R618" t="s">
        <v>3901</v>
      </c>
      <c r="S618" t="s">
        <v>342</v>
      </c>
      <c r="T618">
        <v>11579689</v>
      </c>
      <c r="U618" s="16">
        <v>45805</v>
      </c>
      <c r="V618" s="16">
        <v>45884</v>
      </c>
      <c r="W618" s="16">
        <v>45808</v>
      </c>
      <c r="X618">
        <v>0</v>
      </c>
      <c r="Y618">
        <v>1290900</v>
      </c>
      <c r="Z618" t="s">
        <v>1568</v>
      </c>
      <c r="AA618" t="s">
        <v>245</v>
      </c>
      <c r="AB618" t="s">
        <v>121</v>
      </c>
      <c r="AC618" t="s">
        <v>255</v>
      </c>
      <c r="AD618" t="s">
        <v>141</v>
      </c>
      <c r="AE618" t="str">
        <f>IF(B618&gt;0,IF(B618&gt;0,(IF(B618&lt;&gt;'PLAN SEMANAL'!$A$2,BLTOTAL!AA618,""))),"")</f>
        <v>ACARREO</v>
      </c>
      <c r="AF618" t="str">
        <f>IF(AH618="Completo","Completo",IF(IF(B618&gt;0,_xlfn.XLOOKUP(B618,'Detalle reservas completas fesa'!K:K,'Detalle reservas completas fesa'!Q:Q,_xlfn.XLOOKUP(B618,'MB25'!L:L,'MB25'!Q:Q,"Incompleto")),"")="PENDIENTE","Incompleto",IF(B618&gt;0,_xlfn.XLOOKUP(B618,'Detalle reservas completas fesa'!K:K,'Detalle reservas completas fesa'!Q:Q,IF(AD618="SIN MATERIAL","Completo",IF(AD618="COMPLETO","Completo","Incompleto"))))))</f>
        <v>Incompleto</v>
      </c>
      <c r="AG618">
        <f>IF(B618&gt;0,_xlfn.XLOOKUP(B618,IW49BLTOTAL!A:A,IW49BLTOTAL!H:H),"")</f>
        <v>5</v>
      </c>
      <c r="AH618" t="str">
        <f>IF(IFERROR(_xlfn.XLOOKUP(B618,'Detalle custodia'!B:B,'Detalle custodia'!O:O),"")="custodia","Completo","")</f>
        <v/>
      </c>
    </row>
    <row r="619" spans="1:34" x14ac:dyDescent="0.35">
      <c r="A619" t="s">
        <v>233</v>
      </c>
      <c r="B619">
        <v>6609207</v>
      </c>
      <c r="C619" t="s">
        <v>129</v>
      </c>
      <c r="D619" t="s">
        <v>3852</v>
      </c>
      <c r="E619" t="s">
        <v>310</v>
      </c>
      <c r="F619" t="s">
        <v>133</v>
      </c>
      <c r="G619" t="s">
        <v>132</v>
      </c>
      <c r="H619" s="16">
        <v>45884</v>
      </c>
      <c r="I619" s="16">
        <v>45884</v>
      </c>
      <c r="J619" t="s">
        <v>856</v>
      </c>
      <c r="K619">
        <v>1213130</v>
      </c>
      <c r="L619" t="s">
        <v>301</v>
      </c>
      <c r="O619">
        <v>10014623</v>
      </c>
      <c r="P619" t="s">
        <v>233</v>
      </c>
      <c r="Q619">
        <v>0</v>
      </c>
      <c r="R619" t="s">
        <v>3901</v>
      </c>
      <c r="S619" t="s">
        <v>342</v>
      </c>
      <c r="T619">
        <v>11579254</v>
      </c>
      <c r="U619" s="16">
        <v>45805</v>
      </c>
      <c r="V619" s="16">
        <v>45884</v>
      </c>
      <c r="W619" s="16">
        <v>45808</v>
      </c>
      <c r="X619">
        <v>0</v>
      </c>
      <c r="Y619">
        <v>1290900</v>
      </c>
      <c r="Z619" t="s">
        <v>1568</v>
      </c>
      <c r="AA619" t="s">
        <v>245</v>
      </c>
      <c r="AB619" t="s">
        <v>121</v>
      </c>
      <c r="AC619" t="s">
        <v>255</v>
      </c>
      <c r="AD619" t="s">
        <v>141</v>
      </c>
      <c r="AE619" t="str">
        <f>IF(B619&gt;0,IF(B619&gt;0,(IF(B619&lt;&gt;'PLAN SEMANAL'!$A$2,BLTOTAL!AA619,""))),"")</f>
        <v>ACARREO</v>
      </c>
      <c r="AF619" t="str">
        <f>IF(AH619="Completo","Completo",IF(IF(B619&gt;0,_xlfn.XLOOKUP(B619,'Detalle reservas completas fesa'!K:K,'Detalle reservas completas fesa'!Q:Q,_xlfn.XLOOKUP(B619,'MB25'!L:L,'MB25'!Q:Q,"Incompleto")),"")="PENDIENTE","Incompleto",IF(B619&gt;0,_xlfn.XLOOKUP(B619,'Detalle reservas completas fesa'!K:K,'Detalle reservas completas fesa'!Q:Q,IF(AD619="SIN MATERIAL","Completo",IF(AD619="COMPLETO","Completo","Incompleto"))))))</f>
        <v>Incompleto</v>
      </c>
      <c r="AG619">
        <f>IF(B619&gt;0,_xlfn.XLOOKUP(B619,IW49BLTOTAL!A:A,IW49BLTOTAL!H:H),"")</f>
        <v>1</v>
      </c>
      <c r="AH619" t="str">
        <f>IF(IFERROR(_xlfn.XLOOKUP(B619,'Detalle custodia'!B:B,'Detalle custodia'!O:O),"")="custodia","Completo","")</f>
        <v/>
      </c>
    </row>
    <row r="620" spans="1:34" x14ac:dyDescent="0.35">
      <c r="A620" t="s">
        <v>233</v>
      </c>
      <c r="B620">
        <v>6609206</v>
      </c>
      <c r="C620" t="s">
        <v>129</v>
      </c>
      <c r="D620" t="s">
        <v>5563</v>
      </c>
      <c r="E620" t="s">
        <v>310</v>
      </c>
      <c r="F620" t="s">
        <v>133</v>
      </c>
      <c r="G620" t="s">
        <v>132</v>
      </c>
      <c r="H620" s="16">
        <v>45839</v>
      </c>
      <c r="J620" t="s">
        <v>856</v>
      </c>
      <c r="K620">
        <v>1213130</v>
      </c>
      <c r="L620" t="s">
        <v>301</v>
      </c>
      <c r="O620">
        <v>10014623</v>
      </c>
      <c r="P620" t="s">
        <v>233</v>
      </c>
      <c r="Q620">
        <v>0</v>
      </c>
      <c r="R620" t="s">
        <v>3901</v>
      </c>
      <c r="S620" t="s">
        <v>342</v>
      </c>
      <c r="T620">
        <v>11579221</v>
      </c>
      <c r="U620" s="16">
        <v>45805</v>
      </c>
      <c r="V620" s="16">
        <v>45839</v>
      </c>
      <c r="W620" s="16">
        <v>45808</v>
      </c>
      <c r="X620">
        <v>0</v>
      </c>
      <c r="Y620">
        <v>1290900</v>
      </c>
      <c r="Z620" t="s">
        <v>1568</v>
      </c>
      <c r="AA620" t="s">
        <v>245</v>
      </c>
      <c r="AB620" t="s">
        <v>121</v>
      </c>
      <c r="AC620" t="s">
        <v>255</v>
      </c>
      <c r="AD620" t="s">
        <v>141</v>
      </c>
      <c r="AE620" t="str">
        <f>IF(B620&gt;0,IF(B620&gt;0,(IF(B620&lt;&gt;'PLAN SEMANAL'!$A$2,BLTOTAL!AA620,""))),"")</f>
        <v>ACARREO</v>
      </c>
      <c r="AF620" t="str">
        <f>IF(AH620="Completo","Completo",IF(IF(B620&gt;0,_xlfn.XLOOKUP(B620,'Detalle reservas completas fesa'!K:K,'Detalle reservas completas fesa'!Q:Q,_xlfn.XLOOKUP(B620,'MB25'!L:L,'MB25'!Q:Q,"Incompleto")),"")="PENDIENTE","Incompleto",IF(B620&gt;0,_xlfn.XLOOKUP(B620,'Detalle reservas completas fesa'!K:K,'Detalle reservas completas fesa'!Q:Q,IF(AD620="SIN MATERIAL","Completo",IF(AD620="COMPLETO","Completo","Incompleto"))))))</f>
        <v>Completo</v>
      </c>
      <c r="AG620">
        <f>IF(B620&gt;0,_xlfn.XLOOKUP(B620,IW49BLTOTAL!A:A,IW49BLTOTAL!H:H),"")</f>
        <v>6</v>
      </c>
      <c r="AH620" t="str">
        <f>IF(IFERROR(_xlfn.XLOOKUP(B620,'Detalle custodia'!B:B,'Detalle custodia'!O:O),"")="custodia","Completo","")</f>
        <v/>
      </c>
    </row>
    <row r="621" spans="1:34" x14ac:dyDescent="0.35">
      <c r="A621" t="s">
        <v>233</v>
      </c>
      <c r="B621">
        <v>6609205</v>
      </c>
      <c r="C621" t="s">
        <v>129</v>
      </c>
      <c r="D621" t="s">
        <v>5564</v>
      </c>
      <c r="E621" t="s">
        <v>310</v>
      </c>
      <c r="F621" t="s">
        <v>133</v>
      </c>
      <c r="G621" t="s">
        <v>132</v>
      </c>
      <c r="H621" s="16">
        <v>45884</v>
      </c>
      <c r="I621" s="16">
        <v>45884</v>
      </c>
      <c r="J621" t="s">
        <v>856</v>
      </c>
      <c r="K621">
        <v>1213130</v>
      </c>
      <c r="L621" t="s">
        <v>301</v>
      </c>
      <c r="O621">
        <v>10014623</v>
      </c>
      <c r="P621" t="s">
        <v>233</v>
      </c>
      <c r="Q621">
        <v>0</v>
      </c>
      <c r="R621" t="s">
        <v>3901</v>
      </c>
      <c r="S621" t="s">
        <v>342</v>
      </c>
      <c r="T621">
        <v>11579165</v>
      </c>
      <c r="U621" s="16">
        <v>45805</v>
      </c>
      <c r="V621" s="16">
        <v>45884</v>
      </c>
      <c r="W621" s="16">
        <v>45808</v>
      </c>
      <c r="X621">
        <v>0</v>
      </c>
      <c r="Y621">
        <v>1290900</v>
      </c>
      <c r="Z621" t="s">
        <v>1568</v>
      </c>
      <c r="AA621" t="s">
        <v>245</v>
      </c>
      <c r="AB621" t="s">
        <v>121</v>
      </c>
      <c r="AC621" t="s">
        <v>255</v>
      </c>
      <c r="AD621" t="s">
        <v>141</v>
      </c>
      <c r="AE621" t="str">
        <f>IF(B621&gt;0,IF(B621&gt;0,(IF(B621&lt;&gt;'PLAN SEMANAL'!$A$2,BLTOTAL!AA621,""))),"")</f>
        <v>ACARREO</v>
      </c>
      <c r="AF621" t="str">
        <f>IF(AH621="Completo","Completo",IF(IF(B621&gt;0,_xlfn.XLOOKUP(B621,'Detalle reservas completas fesa'!K:K,'Detalle reservas completas fesa'!Q:Q,_xlfn.XLOOKUP(B621,'MB25'!L:L,'MB25'!Q:Q,"Incompleto")),"")="PENDIENTE","Incompleto",IF(B621&gt;0,_xlfn.XLOOKUP(B621,'Detalle reservas completas fesa'!K:K,'Detalle reservas completas fesa'!Q:Q,IF(AD621="SIN MATERIAL","Completo",IF(AD621="COMPLETO","Completo","Incompleto"))))))</f>
        <v>Incompleto</v>
      </c>
      <c r="AG621">
        <f>IF(B621&gt;0,_xlfn.XLOOKUP(B621,IW49BLTOTAL!A:A,IW49BLTOTAL!H:H),"")</f>
        <v>3</v>
      </c>
      <c r="AH621" t="str">
        <f>IF(IFERROR(_xlfn.XLOOKUP(B621,'Detalle custodia'!B:B,'Detalle custodia'!O:O),"")="custodia","Completo","")</f>
        <v/>
      </c>
    </row>
    <row r="622" spans="1:34" x14ac:dyDescent="0.35">
      <c r="A622" t="s">
        <v>233</v>
      </c>
      <c r="B622">
        <v>6609204</v>
      </c>
      <c r="C622" t="s">
        <v>129</v>
      </c>
      <c r="D622" t="s">
        <v>5565</v>
      </c>
      <c r="E622" t="s">
        <v>310</v>
      </c>
      <c r="F622" t="s">
        <v>402</v>
      </c>
      <c r="G622" t="s">
        <v>132</v>
      </c>
      <c r="H622" s="16">
        <v>45853</v>
      </c>
      <c r="J622" t="s">
        <v>856</v>
      </c>
      <c r="K622">
        <v>1213130</v>
      </c>
      <c r="L622" t="s">
        <v>301</v>
      </c>
      <c r="O622">
        <v>10014623</v>
      </c>
      <c r="P622" t="s">
        <v>233</v>
      </c>
      <c r="Q622">
        <v>0</v>
      </c>
      <c r="R622" t="s">
        <v>3901</v>
      </c>
      <c r="S622" t="s">
        <v>3901</v>
      </c>
      <c r="T622">
        <v>11579091</v>
      </c>
      <c r="U622" s="16">
        <v>45805</v>
      </c>
      <c r="V622" s="16">
        <v>45853</v>
      </c>
      <c r="W622" s="16">
        <v>45805</v>
      </c>
      <c r="X622">
        <v>0</v>
      </c>
      <c r="Y622">
        <v>1290900</v>
      </c>
      <c r="Z622" t="s">
        <v>1568</v>
      </c>
      <c r="AA622" t="s">
        <v>245</v>
      </c>
      <c r="AB622" t="s">
        <v>121</v>
      </c>
      <c r="AC622" t="s">
        <v>255</v>
      </c>
      <c r="AE622" t="str">
        <f>IF(B622&gt;0,IF(B622&gt;0,(IF(B622&lt;&gt;'PLAN SEMANAL'!$A$2,BLTOTAL!AA622,""))),"")</f>
        <v>ACARREO</v>
      </c>
      <c r="AF622" t="str">
        <f>IF(AH622="Completo","Completo",IF(IF(B622&gt;0,_xlfn.XLOOKUP(B622,'Detalle reservas completas fesa'!K:K,'Detalle reservas completas fesa'!Q:Q,_xlfn.XLOOKUP(B622,'MB25'!L:L,'MB25'!Q:Q,"Incompleto")),"")="PENDIENTE","Incompleto",IF(B622&gt;0,_xlfn.XLOOKUP(B622,'Detalle reservas completas fesa'!K:K,'Detalle reservas completas fesa'!Q:Q,IF(AD622="SIN MATERIAL","Completo",IF(AD622="COMPLETO","Completo","Incompleto"))))))</f>
        <v>Incompleto</v>
      </c>
      <c r="AG622">
        <f>IF(B622&gt;0,_xlfn.XLOOKUP(B622,IW49BLTOTAL!A:A,IW49BLTOTAL!H:H),"")</f>
        <v>3</v>
      </c>
      <c r="AH622" t="str">
        <f>IF(IFERROR(_xlfn.XLOOKUP(B622,'Detalle custodia'!B:B,'Detalle custodia'!O:O),"")="custodia","Completo","")</f>
        <v/>
      </c>
    </row>
    <row r="623" spans="1:34" x14ac:dyDescent="0.35">
      <c r="A623" t="s">
        <v>207</v>
      </c>
      <c r="B623">
        <v>6609203</v>
      </c>
      <c r="C623" t="s">
        <v>129</v>
      </c>
      <c r="D623" t="s">
        <v>5566</v>
      </c>
      <c r="E623" t="s">
        <v>310</v>
      </c>
      <c r="F623" t="s">
        <v>133</v>
      </c>
      <c r="G623" t="s">
        <v>132</v>
      </c>
      <c r="H623" s="16">
        <v>45884</v>
      </c>
      <c r="I623" s="16">
        <v>45884</v>
      </c>
      <c r="J623" t="s">
        <v>856</v>
      </c>
      <c r="K623">
        <v>1213130</v>
      </c>
      <c r="L623" t="s">
        <v>385</v>
      </c>
      <c r="O623">
        <v>10014621</v>
      </c>
      <c r="P623" t="s">
        <v>207</v>
      </c>
      <c r="Q623">
        <v>0</v>
      </c>
      <c r="R623" t="s">
        <v>3901</v>
      </c>
      <c r="S623" t="s">
        <v>342</v>
      </c>
      <c r="T623">
        <v>11577660</v>
      </c>
      <c r="U623" s="16">
        <v>45805</v>
      </c>
      <c r="V623" s="16">
        <v>45884</v>
      </c>
      <c r="W623" s="16">
        <v>45808</v>
      </c>
      <c r="X623">
        <v>0</v>
      </c>
      <c r="Y623">
        <v>1290900</v>
      </c>
      <c r="Z623" t="s">
        <v>1568</v>
      </c>
      <c r="AA623" t="s">
        <v>245</v>
      </c>
      <c r="AB623" t="s">
        <v>121</v>
      </c>
      <c r="AC623" t="s">
        <v>255</v>
      </c>
      <c r="AD623" t="s">
        <v>141</v>
      </c>
      <c r="AE623" t="str">
        <f>IF(B623&gt;0,IF(B623&gt;0,(IF(B623&lt;&gt;'PLAN SEMANAL'!$A$2,BLTOTAL!AA623,""))),"")</f>
        <v>ACARREO</v>
      </c>
      <c r="AF623" t="str">
        <f>IF(AH623="Completo","Completo",IF(IF(B623&gt;0,_xlfn.XLOOKUP(B623,'Detalle reservas completas fesa'!K:K,'Detalle reservas completas fesa'!Q:Q,_xlfn.XLOOKUP(B623,'MB25'!L:L,'MB25'!Q:Q,"Incompleto")),"")="PENDIENTE","Incompleto",IF(B623&gt;0,_xlfn.XLOOKUP(B623,'Detalle reservas completas fesa'!K:K,'Detalle reservas completas fesa'!Q:Q,IF(AD623="SIN MATERIAL","Completo",IF(AD623="COMPLETO","Completo","Incompleto"))))))</f>
        <v>Incompleto</v>
      </c>
      <c r="AG623">
        <f>IF(B623&gt;0,_xlfn.XLOOKUP(B623,IW49BLTOTAL!A:A,IW49BLTOTAL!H:H),"")</f>
        <v>2</v>
      </c>
      <c r="AH623" t="str">
        <f>IF(IFERROR(_xlfn.XLOOKUP(B623,'Detalle custodia'!B:B,'Detalle custodia'!O:O),"")="custodia","Completo","")</f>
        <v/>
      </c>
    </row>
    <row r="624" spans="1:34" x14ac:dyDescent="0.35">
      <c r="A624" t="s">
        <v>207</v>
      </c>
      <c r="B624">
        <v>6609202</v>
      </c>
      <c r="C624" t="s">
        <v>129</v>
      </c>
      <c r="D624" t="s">
        <v>5567</v>
      </c>
      <c r="E624" t="s">
        <v>310</v>
      </c>
      <c r="F624" t="s">
        <v>133</v>
      </c>
      <c r="G624" t="s">
        <v>132</v>
      </c>
      <c r="H624" s="16">
        <v>45884</v>
      </c>
      <c r="I624" s="16">
        <v>45884</v>
      </c>
      <c r="J624" t="s">
        <v>856</v>
      </c>
      <c r="K624">
        <v>1213130</v>
      </c>
      <c r="L624" t="s">
        <v>385</v>
      </c>
      <c r="O624">
        <v>10014621</v>
      </c>
      <c r="P624" t="s">
        <v>207</v>
      </c>
      <c r="Q624">
        <v>0</v>
      </c>
      <c r="R624" t="s">
        <v>3901</v>
      </c>
      <c r="S624" t="s">
        <v>342</v>
      </c>
      <c r="T624">
        <v>11577648</v>
      </c>
      <c r="U624" s="16">
        <v>45805</v>
      </c>
      <c r="V624" s="16">
        <v>45884</v>
      </c>
      <c r="W624" s="16">
        <v>45808</v>
      </c>
      <c r="X624">
        <v>0</v>
      </c>
      <c r="Y624">
        <v>1290900</v>
      </c>
      <c r="Z624" t="s">
        <v>1568</v>
      </c>
      <c r="AA624" t="s">
        <v>245</v>
      </c>
      <c r="AB624" t="s">
        <v>121</v>
      </c>
      <c r="AC624" t="s">
        <v>255</v>
      </c>
      <c r="AD624" t="s">
        <v>141</v>
      </c>
      <c r="AE624" t="str">
        <f>IF(B624&gt;0,IF(B624&gt;0,(IF(B624&lt;&gt;'PLAN SEMANAL'!$A$2,BLTOTAL!AA624,""))),"")</f>
        <v>ACARREO</v>
      </c>
      <c r="AF624" t="str">
        <f>IF(AH624="Completo","Completo",IF(IF(B624&gt;0,_xlfn.XLOOKUP(B624,'Detalle reservas completas fesa'!K:K,'Detalle reservas completas fesa'!Q:Q,_xlfn.XLOOKUP(B624,'MB25'!L:L,'MB25'!Q:Q,"Incompleto")),"")="PENDIENTE","Incompleto",IF(B624&gt;0,_xlfn.XLOOKUP(B624,'Detalle reservas completas fesa'!K:K,'Detalle reservas completas fesa'!Q:Q,IF(AD624="SIN MATERIAL","Completo",IF(AD624="COMPLETO","Completo","Incompleto"))))))</f>
        <v>Incompleto</v>
      </c>
      <c r="AG624">
        <f>IF(B624&gt;0,_xlfn.XLOOKUP(B624,IW49BLTOTAL!A:A,IW49BLTOTAL!H:H),"")</f>
        <v>1</v>
      </c>
      <c r="AH624" t="str">
        <f>IF(IFERROR(_xlfn.XLOOKUP(B624,'Detalle custodia'!B:B,'Detalle custodia'!O:O),"")="custodia","Completo","")</f>
        <v/>
      </c>
    </row>
    <row r="625" spans="1:34" x14ac:dyDescent="0.35">
      <c r="A625" t="s">
        <v>148</v>
      </c>
      <c r="B625">
        <v>6609201</v>
      </c>
      <c r="C625" t="s">
        <v>129</v>
      </c>
      <c r="D625" t="s">
        <v>5568</v>
      </c>
      <c r="E625" t="s">
        <v>310</v>
      </c>
      <c r="F625" t="s">
        <v>446</v>
      </c>
      <c r="G625" t="s">
        <v>179</v>
      </c>
      <c r="H625" s="16">
        <v>45899</v>
      </c>
      <c r="I625" s="16">
        <v>45899</v>
      </c>
      <c r="J625" t="s">
        <v>856</v>
      </c>
      <c r="K625">
        <v>1213130</v>
      </c>
      <c r="L625" t="s">
        <v>297</v>
      </c>
      <c r="O625">
        <v>10014617</v>
      </c>
      <c r="P625" t="s">
        <v>148</v>
      </c>
      <c r="Q625">
        <v>0</v>
      </c>
      <c r="R625" t="s">
        <v>3901</v>
      </c>
      <c r="S625" t="s">
        <v>329</v>
      </c>
      <c r="T625">
        <v>11578592</v>
      </c>
      <c r="U625" s="16">
        <v>45805</v>
      </c>
      <c r="V625" s="16">
        <v>45899</v>
      </c>
      <c r="W625" s="16">
        <v>45808</v>
      </c>
      <c r="X625">
        <v>0</v>
      </c>
      <c r="Y625">
        <v>1290900</v>
      </c>
      <c r="Z625" t="s">
        <v>1568</v>
      </c>
      <c r="AA625" t="s">
        <v>245</v>
      </c>
      <c r="AB625" t="s">
        <v>121</v>
      </c>
      <c r="AC625" t="s">
        <v>255</v>
      </c>
      <c r="AE625" t="str">
        <f>IF(B625&gt;0,IF(B625&gt;0,(IF(B625&lt;&gt;'PLAN SEMANAL'!$A$2,BLTOTAL!AA625,""))),"")</f>
        <v>ACARREO</v>
      </c>
      <c r="AF625" t="str">
        <f>IF(AH625="Completo","Completo",IF(IF(B625&gt;0,_xlfn.XLOOKUP(B625,'Detalle reservas completas fesa'!K:K,'Detalle reservas completas fesa'!Q:Q,_xlfn.XLOOKUP(B625,'MB25'!L:L,'MB25'!Q:Q,"Incompleto")),"")="PENDIENTE","Incompleto",IF(B625&gt;0,_xlfn.XLOOKUP(B625,'Detalle reservas completas fesa'!K:K,'Detalle reservas completas fesa'!Q:Q,IF(AD625="SIN MATERIAL","Completo",IF(AD625="COMPLETO","Completo","Incompleto"))))))</f>
        <v>Incompleto</v>
      </c>
      <c r="AG625">
        <f>IF(B625&gt;0,_xlfn.XLOOKUP(B625,IW49BLTOTAL!A:A,IW49BLTOTAL!H:H),"")</f>
        <v>6</v>
      </c>
      <c r="AH625" t="str">
        <f>IF(IFERROR(_xlfn.XLOOKUP(B625,'Detalle custodia'!B:B,'Detalle custodia'!O:O),"")="custodia","Completo","")</f>
        <v/>
      </c>
    </row>
    <row r="626" spans="1:34" x14ac:dyDescent="0.35">
      <c r="A626" t="s">
        <v>232</v>
      </c>
      <c r="B626">
        <v>6609200</v>
      </c>
      <c r="C626" t="s">
        <v>129</v>
      </c>
      <c r="D626" t="s">
        <v>5569</v>
      </c>
      <c r="E626" t="s">
        <v>310</v>
      </c>
      <c r="F626" t="s">
        <v>133</v>
      </c>
      <c r="G626" t="s">
        <v>132</v>
      </c>
      <c r="H626" s="16">
        <v>45884</v>
      </c>
      <c r="I626" s="16">
        <v>45884</v>
      </c>
      <c r="J626" t="s">
        <v>856</v>
      </c>
      <c r="K626">
        <v>1213130</v>
      </c>
      <c r="L626" t="s">
        <v>340</v>
      </c>
      <c r="O626">
        <v>10014610</v>
      </c>
      <c r="P626" t="s">
        <v>232</v>
      </c>
      <c r="Q626">
        <v>0</v>
      </c>
      <c r="R626" t="s">
        <v>3901</v>
      </c>
      <c r="S626" t="s">
        <v>342</v>
      </c>
      <c r="T626">
        <v>11584662</v>
      </c>
      <c r="U626" s="16">
        <v>45805</v>
      </c>
      <c r="V626" s="16">
        <v>45884</v>
      </c>
      <c r="W626" s="16">
        <v>45808</v>
      </c>
      <c r="X626">
        <v>0</v>
      </c>
      <c r="Y626">
        <v>1290900</v>
      </c>
      <c r="Z626" t="s">
        <v>1568</v>
      </c>
      <c r="AA626" t="s">
        <v>245</v>
      </c>
      <c r="AB626" t="s">
        <v>121</v>
      </c>
      <c r="AC626" t="s">
        <v>255</v>
      </c>
      <c r="AD626" t="s">
        <v>141</v>
      </c>
      <c r="AE626" t="str">
        <f>IF(B626&gt;0,IF(B626&gt;0,(IF(B626&lt;&gt;'PLAN SEMANAL'!$A$2,BLTOTAL!AA626,""))),"")</f>
        <v>ACARREO</v>
      </c>
      <c r="AF626" t="str">
        <f>IF(AH626="Completo","Completo",IF(IF(B626&gt;0,_xlfn.XLOOKUP(B626,'Detalle reservas completas fesa'!K:K,'Detalle reservas completas fesa'!Q:Q,_xlfn.XLOOKUP(B626,'MB25'!L:L,'MB25'!Q:Q,"Incompleto")),"")="PENDIENTE","Incompleto",IF(B626&gt;0,_xlfn.XLOOKUP(B626,'Detalle reservas completas fesa'!K:K,'Detalle reservas completas fesa'!Q:Q,IF(AD626="SIN MATERIAL","Completo",IF(AD626="COMPLETO","Completo","Incompleto"))))))</f>
        <v>Incompleto</v>
      </c>
      <c r="AG626">
        <f>IF(B626&gt;0,_xlfn.XLOOKUP(B626,IW49BLTOTAL!A:A,IW49BLTOTAL!H:H),"")</f>
        <v>6</v>
      </c>
      <c r="AH626" t="str">
        <f>IF(IFERROR(_xlfn.XLOOKUP(B626,'Detalle custodia'!B:B,'Detalle custodia'!O:O),"")="custodia","Completo","")</f>
        <v/>
      </c>
    </row>
    <row r="627" spans="1:34" x14ac:dyDescent="0.35">
      <c r="A627" t="s">
        <v>232</v>
      </c>
      <c r="B627">
        <v>6609195</v>
      </c>
      <c r="C627" t="s">
        <v>129</v>
      </c>
      <c r="D627" t="s">
        <v>5570</v>
      </c>
      <c r="E627" t="s">
        <v>310</v>
      </c>
      <c r="F627" t="s">
        <v>133</v>
      </c>
      <c r="G627" t="s">
        <v>147</v>
      </c>
      <c r="H627" s="16">
        <v>45839</v>
      </c>
      <c r="I627" s="16">
        <v>45869</v>
      </c>
      <c r="J627" t="s">
        <v>3476</v>
      </c>
      <c r="K627">
        <v>1213130</v>
      </c>
      <c r="L627" t="s">
        <v>340</v>
      </c>
      <c r="O627">
        <v>10014610</v>
      </c>
      <c r="P627" t="s">
        <v>232</v>
      </c>
      <c r="Q627">
        <v>0</v>
      </c>
      <c r="R627" t="s">
        <v>3901</v>
      </c>
      <c r="S627" t="s">
        <v>3901</v>
      </c>
      <c r="T627">
        <v>11584661</v>
      </c>
      <c r="U627" s="16">
        <v>45805</v>
      </c>
      <c r="V627" s="16">
        <v>45839</v>
      </c>
      <c r="W627" s="16">
        <v>45835</v>
      </c>
      <c r="X627">
        <v>0</v>
      </c>
      <c r="Y627">
        <v>1290900</v>
      </c>
      <c r="Z627" t="s">
        <v>1568</v>
      </c>
      <c r="AA627" t="s">
        <v>245</v>
      </c>
      <c r="AB627" t="s">
        <v>121</v>
      </c>
      <c r="AC627" t="s">
        <v>255</v>
      </c>
      <c r="AD627" t="s">
        <v>141</v>
      </c>
      <c r="AE627" t="str">
        <f>IF(B627&gt;0,IF(B627&gt;0,(IF(B627&lt;&gt;'PLAN SEMANAL'!$A$2,BLTOTAL!AA627,""))),"")</f>
        <v>ACARREO</v>
      </c>
      <c r="AF627" t="str">
        <f>IF(AH627="Completo","Completo",IF(IF(B627&gt;0,_xlfn.XLOOKUP(B627,'Detalle reservas completas fesa'!K:K,'Detalle reservas completas fesa'!Q:Q,_xlfn.XLOOKUP(B627,'MB25'!L:L,'MB25'!Q:Q,"Incompleto")),"")="PENDIENTE","Incompleto",IF(B627&gt;0,_xlfn.XLOOKUP(B627,'Detalle reservas completas fesa'!K:K,'Detalle reservas completas fesa'!Q:Q,IF(AD627="SIN MATERIAL","Completo",IF(AD627="COMPLETO","Completo","Incompleto"))))))</f>
        <v>Completo</v>
      </c>
      <c r="AG627">
        <f>IF(B627&gt;0,_xlfn.XLOOKUP(B627,IW49BLTOTAL!A:A,IW49BLTOTAL!H:H),"")</f>
        <v>2</v>
      </c>
      <c r="AH627" t="str">
        <f>IF(IFERROR(_xlfn.XLOOKUP(B627,'Detalle custodia'!B:B,'Detalle custodia'!O:O),"")="custodia","Completo","")</f>
        <v/>
      </c>
    </row>
    <row r="628" spans="1:34" x14ac:dyDescent="0.35">
      <c r="A628" t="s">
        <v>232</v>
      </c>
      <c r="B628">
        <v>6609191</v>
      </c>
      <c r="C628" t="s">
        <v>129</v>
      </c>
      <c r="D628" t="s">
        <v>5571</v>
      </c>
      <c r="E628" t="s">
        <v>310</v>
      </c>
      <c r="F628" t="s">
        <v>133</v>
      </c>
      <c r="G628" t="s">
        <v>132</v>
      </c>
      <c r="H628" s="16">
        <v>45884</v>
      </c>
      <c r="I628" s="16">
        <v>45884</v>
      </c>
      <c r="J628" t="s">
        <v>856</v>
      </c>
      <c r="K628">
        <v>1213130</v>
      </c>
      <c r="L628" t="s">
        <v>340</v>
      </c>
      <c r="O628">
        <v>10014610</v>
      </c>
      <c r="P628" t="s">
        <v>232</v>
      </c>
      <c r="Q628">
        <v>0</v>
      </c>
      <c r="R628" t="s">
        <v>3901</v>
      </c>
      <c r="S628" t="s">
        <v>342</v>
      </c>
      <c r="T628">
        <v>11584658</v>
      </c>
      <c r="U628" s="16">
        <v>45805</v>
      </c>
      <c r="V628" s="16">
        <v>45884</v>
      </c>
      <c r="W628" s="16">
        <v>45808</v>
      </c>
      <c r="X628">
        <v>0</v>
      </c>
      <c r="Y628">
        <v>1290900</v>
      </c>
      <c r="Z628" t="s">
        <v>1568</v>
      </c>
      <c r="AA628" t="s">
        <v>245</v>
      </c>
      <c r="AB628" t="s">
        <v>121</v>
      </c>
      <c r="AC628" t="s">
        <v>255</v>
      </c>
      <c r="AD628" t="s">
        <v>141</v>
      </c>
      <c r="AE628" t="str">
        <f>IF(B628&gt;0,IF(B628&gt;0,(IF(B628&lt;&gt;'PLAN SEMANAL'!$A$2,BLTOTAL!AA628,""))),"")</f>
        <v>ACARREO</v>
      </c>
      <c r="AF628" t="str">
        <f>IF(AH628="Completo","Completo",IF(IF(B628&gt;0,_xlfn.XLOOKUP(B628,'Detalle reservas completas fesa'!K:K,'Detalle reservas completas fesa'!Q:Q,_xlfn.XLOOKUP(B628,'MB25'!L:L,'MB25'!Q:Q,"Incompleto")),"")="PENDIENTE","Incompleto",IF(B628&gt;0,_xlfn.XLOOKUP(B628,'Detalle reservas completas fesa'!K:K,'Detalle reservas completas fesa'!Q:Q,IF(AD628="SIN MATERIAL","Completo",IF(AD628="COMPLETO","Completo","Incompleto"))))))</f>
        <v>Incompleto</v>
      </c>
      <c r="AG628">
        <f>IF(B628&gt;0,_xlfn.XLOOKUP(B628,IW49BLTOTAL!A:A,IW49BLTOTAL!H:H),"")</f>
        <v>10</v>
      </c>
      <c r="AH628" t="str">
        <f>IF(IFERROR(_xlfn.XLOOKUP(B628,'Detalle custodia'!B:B,'Detalle custodia'!O:O),"")="custodia","Completo","")</f>
        <v/>
      </c>
    </row>
    <row r="629" spans="1:34" x14ac:dyDescent="0.35">
      <c r="A629" t="s">
        <v>232</v>
      </c>
      <c r="B629">
        <v>6609181</v>
      </c>
      <c r="C629" t="s">
        <v>129</v>
      </c>
      <c r="D629" t="s">
        <v>5572</v>
      </c>
      <c r="E629" t="s">
        <v>310</v>
      </c>
      <c r="F629" t="s">
        <v>402</v>
      </c>
      <c r="G629" t="s">
        <v>132</v>
      </c>
      <c r="H629" s="16">
        <v>45855</v>
      </c>
      <c r="I629" s="16">
        <v>45855</v>
      </c>
      <c r="J629" t="s">
        <v>856</v>
      </c>
      <c r="K629">
        <v>1213130</v>
      </c>
      <c r="L629" t="s">
        <v>340</v>
      </c>
      <c r="O629">
        <v>10014610</v>
      </c>
      <c r="P629" t="s">
        <v>232</v>
      </c>
      <c r="Q629">
        <v>0</v>
      </c>
      <c r="R629" t="s">
        <v>3901</v>
      </c>
      <c r="S629" t="s">
        <v>996</v>
      </c>
      <c r="T629">
        <v>11584654</v>
      </c>
      <c r="U629" s="16">
        <v>45805</v>
      </c>
      <c r="V629" s="16">
        <v>45855</v>
      </c>
      <c r="W629" s="16">
        <v>45822</v>
      </c>
      <c r="X629">
        <v>0</v>
      </c>
      <c r="Y629">
        <v>1290900</v>
      </c>
      <c r="Z629" t="s">
        <v>1568</v>
      </c>
      <c r="AA629" t="s">
        <v>245</v>
      </c>
      <c r="AB629" t="s">
        <v>121</v>
      </c>
      <c r="AC629" t="s">
        <v>255</v>
      </c>
      <c r="AE629" t="str">
        <f>IF(B629&gt;0,IF(B629&gt;0,(IF(B629&lt;&gt;'PLAN SEMANAL'!$A$2,BLTOTAL!AA629,""))),"")</f>
        <v>ACARREO</v>
      </c>
      <c r="AF629" t="str">
        <f>IF(AH629="Completo","Completo",IF(IF(B629&gt;0,_xlfn.XLOOKUP(B629,'Detalle reservas completas fesa'!K:K,'Detalle reservas completas fesa'!Q:Q,_xlfn.XLOOKUP(B629,'MB25'!L:L,'MB25'!Q:Q,"Incompleto")),"")="PENDIENTE","Incompleto",IF(B629&gt;0,_xlfn.XLOOKUP(B629,'Detalle reservas completas fesa'!K:K,'Detalle reservas completas fesa'!Q:Q,IF(AD629="SIN MATERIAL","Completo",IF(AD629="COMPLETO","Completo","Incompleto"))))))</f>
        <v>Incompleto</v>
      </c>
      <c r="AG629">
        <f>IF(B629&gt;0,_xlfn.XLOOKUP(B629,IW49BLTOTAL!A:A,IW49BLTOTAL!H:H),"")</f>
        <v>10</v>
      </c>
      <c r="AH629" t="str">
        <f>IF(IFERROR(_xlfn.XLOOKUP(B629,'Detalle custodia'!B:B,'Detalle custodia'!O:O),"")="custodia","Completo","")</f>
        <v/>
      </c>
    </row>
    <row r="630" spans="1:34" x14ac:dyDescent="0.35">
      <c r="A630" t="s">
        <v>210</v>
      </c>
      <c r="B630">
        <v>6609180</v>
      </c>
      <c r="C630" t="s">
        <v>129</v>
      </c>
      <c r="D630" t="s">
        <v>5573</v>
      </c>
      <c r="E630" t="s">
        <v>310</v>
      </c>
      <c r="F630" t="s">
        <v>259</v>
      </c>
      <c r="G630" t="s">
        <v>142</v>
      </c>
      <c r="H630" s="16">
        <v>45838</v>
      </c>
      <c r="I630" s="16">
        <v>45838</v>
      </c>
      <c r="J630" t="s">
        <v>856</v>
      </c>
      <c r="K630">
        <v>1213130</v>
      </c>
      <c r="L630" t="s">
        <v>395</v>
      </c>
      <c r="O630">
        <v>10014608</v>
      </c>
      <c r="P630" t="s">
        <v>210</v>
      </c>
      <c r="Q630">
        <v>0</v>
      </c>
      <c r="R630" t="s">
        <v>3901</v>
      </c>
      <c r="S630" t="s">
        <v>3891</v>
      </c>
      <c r="T630">
        <v>11584645</v>
      </c>
      <c r="U630" s="16">
        <v>45805</v>
      </c>
      <c r="V630" s="16">
        <v>45838</v>
      </c>
      <c r="W630" s="16">
        <v>45816</v>
      </c>
      <c r="X630">
        <v>0</v>
      </c>
      <c r="Y630">
        <v>1290900</v>
      </c>
      <c r="Z630" t="s">
        <v>1568</v>
      </c>
      <c r="AA630" t="s">
        <v>245</v>
      </c>
      <c r="AB630" t="s">
        <v>121</v>
      </c>
      <c r="AC630" t="s">
        <v>255</v>
      </c>
      <c r="AD630" t="s">
        <v>141</v>
      </c>
      <c r="AE630" t="str">
        <f>IF(B630&gt;0,IF(B630&gt;0,(IF(B630&lt;&gt;'PLAN SEMANAL'!$A$2,BLTOTAL!AA630,""))),"")</f>
        <v>ACARREO</v>
      </c>
      <c r="AF630" t="str">
        <f>IF(AH630="Completo","Completo",IF(IF(B630&gt;0,_xlfn.XLOOKUP(B630,'Detalle reservas completas fesa'!K:K,'Detalle reservas completas fesa'!Q:Q,_xlfn.XLOOKUP(B630,'MB25'!L:L,'MB25'!Q:Q,"Incompleto")),"")="PENDIENTE","Incompleto",IF(B630&gt;0,_xlfn.XLOOKUP(B630,'Detalle reservas completas fesa'!K:K,'Detalle reservas completas fesa'!Q:Q,IF(AD630="SIN MATERIAL","Completo",IF(AD630="COMPLETO","Completo","Incompleto"))))))</f>
        <v>Incompleto</v>
      </c>
      <c r="AG630">
        <f>IF(B630&gt;0,_xlfn.XLOOKUP(B630,IW49BLTOTAL!A:A,IW49BLTOTAL!H:H),"")</f>
        <v>6</v>
      </c>
      <c r="AH630" t="str">
        <f>IF(IFERROR(_xlfn.XLOOKUP(B630,'Detalle custodia'!B:B,'Detalle custodia'!O:O),"")="custodia","Completo","")</f>
        <v/>
      </c>
    </row>
    <row r="631" spans="1:34" x14ac:dyDescent="0.35">
      <c r="A631" t="s">
        <v>210</v>
      </c>
      <c r="B631">
        <v>6609179</v>
      </c>
      <c r="C631" t="s">
        <v>129</v>
      </c>
      <c r="D631" t="s">
        <v>5571</v>
      </c>
      <c r="E631" t="s">
        <v>310</v>
      </c>
      <c r="F631" t="s">
        <v>133</v>
      </c>
      <c r="G631" t="s">
        <v>132</v>
      </c>
      <c r="H631" s="16">
        <v>45839</v>
      </c>
      <c r="I631" s="16">
        <v>45869</v>
      </c>
      <c r="J631" t="s">
        <v>856</v>
      </c>
      <c r="K631">
        <v>1213130</v>
      </c>
      <c r="L631" t="s">
        <v>395</v>
      </c>
      <c r="O631">
        <v>10014608</v>
      </c>
      <c r="P631" t="s">
        <v>210</v>
      </c>
      <c r="Q631">
        <v>0</v>
      </c>
      <c r="R631" t="s">
        <v>3901</v>
      </c>
      <c r="S631" t="s">
        <v>342</v>
      </c>
      <c r="T631">
        <v>11584638</v>
      </c>
      <c r="U631" s="16">
        <v>45805</v>
      </c>
      <c r="V631" s="16">
        <v>45839</v>
      </c>
      <c r="W631" s="16">
        <v>45808</v>
      </c>
      <c r="X631">
        <v>0</v>
      </c>
      <c r="Y631">
        <v>1290900</v>
      </c>
      <c r="Z631" t="s">
        <v>1568</v>
      </c>
      <c r="AA631" t="s">
        <v>245</v>
      </c>
      <c r="AB631" t="s">
        <v>121</v>
      </c>
      <c r="AC631" t="s">
        <v>255</v>
      </c>
      <c r="AD631" t="s">
        <v>141</v>
      </c>
      <c r="AE631" t="str">
        <f>IF(B631&gt;0,IF(B631&gt;0,(IF(B631&lt;&gt;'PLAN SEMANAL'!$A$2,BLTOTAL!AA631,""))),"")</f>
        <v>ACARREO</v>
      </c>
      <c r="AF631" t="str">
        <f>IF(AH631="Completo","Completo",IF(IF(B631&gt;0,_xlfn.XLOOKUP(B631,'Detalle reservas completas fesa'!K:K,'Detalle reservas completas fesa'!Q:Q,_xlfn.XLOOKUP(B631,'MB25'!L:L,'MB25'!Q:Q,"Incompleto")),"")="PENDIENTE","Incompleto",IF(B631&gt;0,_xlfn.XLOOKUP(B631,'Detalle reservas completas fesa'!K:K,'Detalle reservas completas fesa'!Q:Q,IF(AD631="SIN MATERIAL","Completo",IF(AD631="COMPLETO","Completo","Incompleto"))))))</f>
        <v>Incompleto</v>
      </c>
      <c r="AG631">
        <f>IF(B631&gt;0,_xlfn.XLOOKUP(B631,IW49BLTOTAL!A:A,IW49BLTOTAL!H:H),"")</f>
        <v>10</v>
      </c>
      <c r="AH631" t="str">
        <f>IF(IFERROR(_xlfn.XLOOKUP(B631,'Detalle custodia'!B:B,'Detalle custodia'!O:O),"")="custodia","Completo","")</f>
        <v/>
      </c>
    </row>
    <row r="632" spans="1:34" x14ac:dyDescent="0.35">
      <c r="A632" t="s">
        <v>210</v>
      </c>
      <c r="B632">
        <v>6609124</v>
      </c>
      <c r="C632" t="s">
        <v>129</v>
      </c>
      <c r="D632" t="s">
        <v>5574</v>
      </c>
      <c r="E632" t="s">
        <v>310</v>
      </c>
      <c r="F632" t="s">
        <v>259</v>
      </c>
      <c r="G632" t="s">
        <v>142</v>
      </c>
      <c r="H632" s="16">
        <v>45838</v>
      </c>
      <c r="I632" s="16">
        <v>45838</v>
      </c>
      <c r="J632" t="s">
        <v>856</v>
      </c>
      <c r="K632">
        <v>1213130</v>
      </c>
      <c r="L632" t="s">
        <v>395</v>
      </c>
      <c r="O632">
        <v>10014608</v>
      </c>
      <c r="P632" t="s">
        <v>210</v>
      </c>
      <c r="Q632">
        <v>0</v>
      </c>
      <c r="R632" t="s">
        <v>3901</v>
      </c>
      <c r="S632" t="s">
        <v>3891</v>
      </c>
      <c r="T632">
        <v>11584634</v>
      </c>
      <c r="U632" s="16">
        <v>45805</v>
      </c>
      <c r="V632" s="16">
        <v>45838</v>
      </c>
      <c r="W632" s="16">
        <v>45820</v>
      </c>
      <c r="X632">
        <v>0</v>
      </c>
      <c r="Y632">
        <v>1290900</v>
      </c>
      <c r="Z632" t="s">
        <v>1568</v>
      </c>
      <c r="AA632" t="s">
        <v>245</v>
      </c>
      <c r="AB632" t="s">
        <v>121</v>
      </c>
      <c r="AC632" t="s">
        <v>255</v>
      </c>
      <c r="AD632" t="s">
        <v>141</v>
      </c>
      <c r="AE632" t="str">
        <f>IF(B632&gt;0,IF(B632&gt;0,(IF(B632&lt;&gt;'PLAN SEMANAL'!$A$2,BLTOTAL!AA632,""))),"")</f>
        <v>ACARREO</v>
      </c>
      <c r="AF632" t="str">
        <f>IF(AH632="Completo","Completo",IF(IF(B632&gt;0,_xlfn.XLOOKUP(B632,'Detalle reservas completas fesa'!K:K,'Detalle reservas completas fesa'!Q:Q,_xlfn.XLOOKUP(B632,'MB25'!L:L,'MB25'!Q:Q,"Incompleto")),"")="PENDIENTE","Incompleto",IF(B632&gt;0,_xlfn.XLOOKUP(B632,'Detalle reservas completas fesa'!K:K,'Detalle reservas completas fesa'!Q:Q,IF(AD632="SIN MATERIAL","Completo",IF(AD632="COMPLETO","Completo","Incompleto"))))))</f>
        <v>Completo</v>
      </c>
      <c r="AG632">
        <f>IF(B632&gt;0,_xlfn.XLOOKUP(B632,IW49BLTOTAL!A:A,IW49BLTOTAL!H:H),"")</f>
        <v>6</v>
      </c>
      <c r="AH632" t="str">
        <f>IF(IFERROR(_xlfn.XLOOKUP(B632,'Detalle custodia'!B:B,'Detalle custodia'!O:O),"")="custodia","Completo","")</f>
        <v/>
      </c>
    </row>
    <row r="633" spans="1:34" x14ac:dyDescent="0.35">
      <c r="A633" t="s">
        <v>148</v>
      </c>
      <c r="B633">
        <v>6609111</v>
      </c>
      <c r="C633" t="s">
        <v>129</v>
      </c>
      <c r="D633" t="s">
        <v>5559</v>
      </c>
      <c r="E633" t="s">
        <v>310</v>
      </c>
      <c r="F633" t="s">
        <v>133</v>
      </c>
      <c r="G633" t="s">
        <v>147</v>
      </c>
      <c r="H633" s="16">
        <v>45839</v>
      </c>
      <c r="I633" s="16">
        <v>45839</v>
      </c>
      <c r="J633" t="s">
        <v>856</v>
      </c>
      <c r="K633">
        <v>1213130</v>
      </c>
      <c r="L633" t="s">
        <v>297</v>
      </c>
      <c r="O633">
        <v>10014617</v>
      </c>
      <c r="P633" t="s">
        <v>148</v>
      </c>
      <c r="Q633">
        <v>0</v>
      </c>
      <c r="R633" t="s">
        <v>329</v>
      </c>
      <c r="S633" t="s">
        <v>329</v>
      </c>
      <c r="T633">
        <v>11578640</v>
      </c>
      <c r="U633" s="16">
        <v>45805</v>
      </c>
      <c r="V633" s="16">
        <v>45839</v>
      </c>
      <c r="W633" s="16">
        <v>45808</v>
      </c>
      <c r="X633">
        <v>0</v>
      </c>
      <c r="Y633">
        <v>1290900</v>
      </c>
      <c r="Z633" t="s">
        <v>1568</v>
      </c>
      <c r="AA633" t="s">
        <v>245</v>
      </c>
      <c r="AB633" t="s">
        <v>121</v>
      </c>
      <c r="AC633" t="s">
        <v>255</v>
      </c>
      <c r="AD633" t="s">
        <v>141</v>
      </c>
      <c r="AE633" t="str">
        <f>IF(B633&gt;0,IF(B633&gt;0,(IF(B633&lt;&gt;'PLAN SEMANAL'!$A$2,BLTOTAL!AA633,""))),"")</f>
        <v>ACARREO</v>
      </c>
      <c r="AF633" t="str">
        <f>IF(AH633="Completo","Completo",IF(IF(B633&gt;0,_xlfn.XLOOKUP(B633,'Detalle reservas completas fesa'!K:K,'Detalle reservas completas fesa'!Q:Q,_xlfn.XLOOKUP(B633,'MB25'!L:L,'MB25'!Q:Q,"Incompleto")),"")="PENDIENTE","Incompleto",IF(B633&gt;0,_xlfn.XLOOKUP(B633,'Detalle reservas completas fesa'!K:K,'Detalle reservas completas fesa'!Q:Q,IF(AD633="SIN MATERIAL","Completo",IF(AD633="COMPLETO","Completo","Incompleto"))))))</f>
        <v>Completo</v>
      </c>
      <c r="AG633">
        <f>IF(B633&gt;0,_xlfn.XLOOKUP(B633,IW49BLTOTAL!A:A,IW49BLTOTAL!H:H),"")</f>
        <v>10</v>
      </c>
      <c r="AH633" t="str">
        <f>IF(IFERROR(_xlfn.XLOOKUP(B633,'Detalle custodia'!B:B,'Detalle custodia'!O:O),"")="custodia","Completo","")</f>
        <v/>
      </c>
    </row>
    <row r="634" spans="1:34" x14ac:dyDescent="0.35">
      <c r="A634" t="s">
        <v>148</v>
      </c>
      <c r="B634">
        <v>6609110</v>
      </c>
      <c r="C634" t="s">
        <v>129</v>
      </c>
      <c r="D634" t="s">
        <v>5575</v>
      </c>
      <c r="E634" t="s">
        <v>310</v>
      </c>
      <c r="F634" t="s">
        <v>133</v>
      </c>
      <c r="G634" t="s">
        <v>147</v>
      </c>
      <c r="H634" s="16">
        <v>45839</v>
      </c>
      <c r="I634" s="16">
        <v>45869</v>
      </c>
      <c r="J634" t="s">
        <v>856</v>
      </c>
      <c r="K634">
        <v>1213130</v>
      </c>
      <c r="L634" t="s">
        <v>297</v>
      </c>
      <c r="O634">
        <v>10014617</v>
      </c>
      <c r="P634" t="s">
        <v>148</v>
      </c>
      <c r="Q634">
        <v>0</v>
      </c>
      <c r="R634" t="s">
        <v>329</v>
      </c>
      <c r="S634" t="s">
        <v>3891</v>
      </c>
      <c r="T634">
        <v>11569063</v>
      </c>
      <c r="U634" s="16">
        <v>45805</v>
      </c>
      <c r="V634" s="16">
        <v>45839</v>
      </c>
      <c r="W634" s="16">
        <v>45806</v>
      </c>
      <c r="X634">
        <v>0</v>
      </c>
      <c r="Y634">
        <v>1290900</v>
      </c>
      <c r="Z634" t="s">
        <v>1568</v>
      </c>
      <c r="AA634" t="s">
        <v>245</v>
      </c>
      <c r="AB634" t="s">
        <v>121</v>
      </c>
      <c r="AC634" t="s">
        <v>255</v>
      </c>
      <c r="AD634" t="s">
        <v>141</v>
      </c>
      <c r="AE634" t="str">
        <f>IF(B634&gt;0,IF(B634&gt;0,(IF(B634&lt;&gt;'PLAN SEMANAL'!$A$2,BLTOTAL!AA634,""))),"")</f>
        <v>ACARREO</v>
      </c>
      <c r="AF634" t="str">
        <f>IF(AH634="Completo","Completo",IF(IF(B634&gt;0,_xlfn.XLOOKUP(B634,'Detalle reservas completas fesa'!K:K,'Detalle reservas completas fesa'!Q:Q,_xlfn.XLOOKUP(B634,'MB25'!L:L,'MB25'!Q:Q,"Incompleto")),"")="PENDIENTE","Incompleto",IF(B634&gt;0,_xlfn.XLOOKUP(B634,'Detalle reservas completas fesa'!K:K,'Detalle reservas completas fesa'!Q:Q,IF(AD634="SIN MATERIAL","Completo",IF(AD634="COMPLETO","Completo","Incompleto"))))))</f>
        <v>Incompleto</v>
      </c>
      <c r="AG634">
        <f>IF(B634&gt;0,_xlfn.XLOOKUP(B634,IW49BLTOTAL!A:A,IW49BLTOTAL!H:H),"")</f>
        <v>4</v>
      </c>
      <c r="AH634" t="str">
        <f>IF(IFERROR(_xlfn.XLOOKUP(B634,'Detalle custodia'!B:B,'Detalle custodia'!O:O),"")="custodia","Completo","")</f>
        <v/>
      </c>
    </row>
    <row r="635" spans="1:34" x14ac:dyDescent="0.35">
      <c r="A635" t="s">
        <v>224</v>
      </c>
      <c r="B635">
        <v>6609109</v>
      </c>
      <c r="C635" t="s">
        <v>129</v>
      </c>
      <c r="D635" t="s">
        <v>5576</v>
      </c>
      <c r="E635" t="s">
        <v>310</v>
      </c>
      <c r="F635" t="s">
        <v>133</v>
      </c>
      <c r="G635" t="s">
        <v>132</v>
      </c>
      <c r="H635" s="16">
        <v>45868</v>
      </c>
      <c r="J635" t="s">
        <v>856</v>
      </c>
      <c r="K635">
        <v>1213130</v>
      </c>
      <c r="L635" t="s">
        <v>389</v>
      </c>
      <c r="O635">
        <v>10014612</v>
      </c>
      <c r="P635" t="s">
        <v>224</v>
      </c>
      <c r="Q635">
        <v>0</v>
      </c>
      <c r="R635" t="s">
        <v>329</v>
      </c>
      <c r="S635" t="s">
        <v>342</v>
      </c>
      <c r="T635">
        <v>11574219</v>
      </c>
      <c r="U635" s="16">
        <v>45805</v>
      </c>
      <c r="V635" s="16">
        <v>45868</v>
      </c>
      <c r="W635" s="16">
        <v>45806</v>
      </c>
      <c r="X635">
        <v>0</v>
      </c>
      <c r="Y635">
        <v>1290900</v>
      </c>
      <c r="Z635" t="s">
        <v>1568</v>
      </c>
      <c r="AA635" t="s">
        <v>245</v>
      </c>
      <c r="AB635" t="s">
        <v>121</v>
      </c>
      <c r="AC635" t="s">
        <v>255</v>
      </c>
      <c r="AD635" t="s">
        <v>141</v>
      </c>
      <c r="AE635" t="str">
        <f>IF(B635&gt;0,IF(B635&gt;0,(IF(B635&lt;&gt;'PLAN SEMANAL'!$A$2,BLTOTAL!AA635,""))),"")</f>
        <v>ACARREO</v>
      </c>
      <c r="AF635" t="str">
        <f>IF(AH635="Completo","Completo",IF(IF(B635&gt;0,_xlfn.XLOOKUP(B635,'Detalle reservas completas fesa'!K:K,'Detalle reservas completas fesa'!Q:Q,_xlfn.XLOOKUP(B635,'MB25'!L:L,'MB25'!Q:Q,"Incompleto")),"")="PENDIENTE","Incompleto",IF(B635&gt;0,_xlfn.XLOOKUP(B635,'Detalle reservas completas fesa'!K:K,'Detalle reservas completas fesa'!Q:Q,IF(AD635="SIN MATERIAL","Completo",IF(AD635="COMPLETO","Completo","Incompleto"))))))</f>
        <v>Incompleto</v>
      </c>
      <c r="AG635">
        <f>IF(B635&gt;0,_xlfn.XLOOKUP(B635,IW49BLTOTAL!A:A,IW49BLTOTAL!H:H),"")</f>
        <v>1</v>
      </c>
      <c r="AH635" t="str">
        <f>IF(IFERROR(_xlfn.XLOOKUP(B635,'Detalle custodia'!B:B,'Detalle custodia'!O:O),"")="custodia","Completo","")</f>
        <v/>
      </c>
    </row>
    <row r="636" spans="1:34" x14ac:dyDescent="0.35">
      <c r="A636" t="s">
        <v>221</v>
      </c>
      <c r="B636">
        <v>6609067</v>
      </c>
      <c r="C636" t="s">
        <v>129</v>
      </c>
      <c r="D636" t="s">
        <v>5577</v>
      </c>
      <c r="E636" t="s">
        <v>310</v>
      </c>
      <c r="F636" t="s">
        <v>133</v>
      </c>
      <c r="G636" t="s">
        <v>132</v>
      </c>
      <c r="H636" s="16">
        <v>45868</v>
      </c>
      <c r="J636" t="s">
        <v>856</v>
      </c>
      <c r="K636">
        <v>1215156</v>
      </c>
      <c r="L636" t="s">
        <v>309</v>
      </c>
      <c r="O636">
        <v>10014650</v>
      </c>
      <c r="P636" t="s">
        <v>221</v>
      </c>
      <c r="Q636">
        <v>0</v>
      </c>
      <c r="R636" t="s">
        <v>329</v>
      </c>
      <c r="S636" t="s">
        <v>342</v>
      </c>
      <c r="T636">
        <v>11590238</v>
      </c>
      <c r="U636" s="16">
        <v>45805</v>
      </c>
      <c r="V636" s="16">
        <v>45868</v>
      </c>
      <c r="W636" s="16">
        <v>45818</v>
      </c>
      <c r="X636">
        <v>0</v>
      </c>
      <c r="Y636">
        <v>1290900</v>
      </c>
      <c r="Z636" t="s">
        <v>1568</v>
      </c>
      <c r="AA636" t="s">
        <v>246</v>
      </c>
      <c r="AB636" t="s">
        <v>121</v>
      </c>
      <c r="AC636" t="s">
        <v>255</v>
      </c>
      <c r="AD636" t="s">
        <v>141</v>
      </c>
      <c r="AE636" t="str">
        <f>IF(B636&gt;0,IF(B636&gt;0,(IF(B636&lt;&gt;'PLAN SEMANAL'!$A$2,BLTOTAL!AA636,""))),"")</f>
        <v>AUXILIAR</v>
      </c>
      <c r="AF636" t="str">
        <f>IF(AH636="Completo","Completo",IF(IF(B636&gt;0,_xlfn.XLOOKUP(B636,'Detalle reservas completas fesa'!K:K,'Detalle reservas completas fesa'!Q:Q,_xlfn.XLOOKUP(B636,'MB25'!L:L,'MB25'!Q:Q,"Incompleto")),"")="PENDIENTE","Incompleto",IF(B636&gt;0,_xlfn.XLOOKUP(B636,'Detalle reservas completas fesa'!K:K,'Detalle reservas completas fesa'!Q:Q,IF(AD636="SIN MATERIAL","Completo",IF(AD636="COMPLETO","Completo","Incompleto"))))))</f>
        <v>Incompleto</v>
      </c>
      <c r="AG636">
        <f>IF(B636&gt;0,_xlfn.XLOOKUP(B636,IW49BLTOTAL!A:A,IW49BLTOTAL!H:H),"")</f>
        <v>1</v>
      </c>
      <c r="AH636" t="str">
        <f>IF(IFERROR(_xlfn.XLOOKUP(B636,'Detalle custodia'!B:B,'Detalle custodia'!O:O),"")="custodia","Completo","")</f>
        <v/>
      </c>
    </row>
    <row r="637" spans="1:34" x14ac:dyDescent="0.35">
      <c r="A637" t="s">
        <v>227</v>
      </c>
      <c r="B637">
        <v>6609000</v>
      </c>
      <c r="C637" t="s">
        <v>129</v>
      </c>
      <c r="D637" t="s">
        <v>5578</v>
      </c>
      <c r="E637" t="s">
        <v>310</v>
      </c>
      <c r="F637" t="s">
        <v>133</v>
      </c>
      <c r="G637" t="s">
        <v>132</v>
      </c>
      <c r="H637" s="16">
        <v>45839</v>
      </c>
      <c r="I637" s="16">
        <v>45869</v>
      </c>
      <c r="J637" t="s">
        <v>3476</v>
      </c>
      <c r="K637">
        <v>1213130</v>
      </c>
      <c r="L637" t="s">
        <v>305</v>
      </c>
      <c r="O637">
        <v>10014606</v>
      </c>
      <c r="P637" t="s">
        <v>227</v>
      </c>
      <c r="Q637">
        <v>0</v>
      </c>
      <c r="R637" t="s">
        <v>3901</v>
      </c>
      <c r="S637" t="s">
        <v>3901</v>
      </c>
      <c r="T637">
        <v>11577448</v>
      </c>
      <c r="U637" s="16">
        <v>45805</v>
      </c>
      <c r="V637" s="16">
        <v>45839</v>
      </c>
      <c r="W637" s="16">
        <v>45835</v>
      </c>
      <c r="X637">
        <v>0</v>
      </c>
      <c r="Y637">
        <v>1290900</v>
      </c>
      <c r="Z637" t="s">
        <v>1568</v>
      </c>
      <c r="AA637" t="s">
        <v>245</v>
      </c>
      <c r="AB637" t="s">
        <v>121</v>
      </c>
      <c r="AC637" t="s">
        <v>255</v>
      </c>
      <c r="AD637" t="s">
        <v>122</v>
      </c>
      <c r="AE637" t="str">
        <f>IF(B637&gt;0,IF(B637&gt;0,(IF(B637&lt;&gt;'PLAN SEMANAL'!$A$2,BLTOTAL!AA637,""))),"")</f>
        <v>ACARREO</v>
      </c>
      <c r="AF637" t="str">
        <f>IF(AH637="Completo","Completo",IF(IF(B637&gt;0,_xlfn.XLOOKUP(B637,'Detalle reservas completas fesa'!K:K,'Detalle reservas completas fesa'!Q:Q,_xlfn.XLOOKUP(B637,'MB25'!L:L,'MB25'!Q:Q,"Incompleto")),"")="PENDIENTE","Incompleto",IF(B637&gt;0,_xlfn.XLOOKUP(B637,'Detalle reservas completas fesa'!K:K,'Detalle reservas completas fesa'!Q:Q,IF(AD637="SIN MATERIAL","Completo",IF(AD637="COMPLETO","Completo","Incompleto"))))))</f>
        <v>Completo</v>
      </c>
      <c r="AG637">
        <f>IF(B637&gt;0,_xlfn.XLOOKUP(B637,IW49BLTOTAL!A:A,IW49BLTOTAL!H:H),"")</f>
        <v>8</v>
      </c>
      <c r="AH637" t="str">
        <f>IF(IFERROR(_xlfn.XLOOKUP(B637,'Detalle custodia'!B:B,'Detalle custodia'!O:O),"")="custodia","Completo","")</f>
        <v/>
      </c>
    </row>
    <row r="638" spans="1:34" x14ac:dyDescent="0.35">
      <c r="A638" t="s">
        <v>419</v>
      </c>
      <c r="B638">
        <v>6608999</v>
      </c>
      <c r="C638" t="s">
        <v>129</v>
      </c>
      <c r="D638" t="s">
        <v>3386</v>
      </c>
      <c r="E638" t="s">
        <v>310</v>
      </c>
      <c r="F638" t="s">
        <v>133</v>
      </c>
      <c r="G638" t="s">
        <v>147</v>
      </c>
      <c r="H638" s="16">
        <v>45839</v>
      </c>
      <c r="I638" s="16">
        <v>45869</v>
      </c>
      <c r="J638" t="s">
        <v>3476</v>
      </c>
      <c r="K638">
        <v>1213130</v>
      </c>
      <c r="L638" t="s">
        <v>420</v>
      </c>
      <c r="O638">
        <v>10014605</v>
      </c>
      <c r="P638" t="s">
        <v>419</v>
      </c>
      <c r="Q638">
        <v>0</v>
      </c>
      <c r="R638" t="s">
        <v>3901</v>
      </c>
      <c r="S638" t="s">
        <v>3901</v>
      </c>
      <c r="T638">
        <v>11576611</v>
      </c>
      <c r="U638" s="16">
        <v>45805</v>
      </c>
      <c r="V638" s="16">
        <v>45839</v>
      </c>
      <c r="W638" s="16">
        <v>45835</v>
      </c>
      <c r="X638">
        <v>0</v>
      </c>
      <c r="Y638">
        <v>1290900</v>
      </c>
      <c r="Z638" t="s">
        <v>1568</v>
      </c>
      <c r="AA638" t="s">
        <v>245</v>
      </c>
      <c r="AB638" t="s">
        <v>121</v>
      </c>
      <c r="AC638" t="s">
        <v>255</v>
      </c>
      <c r="AD638" t="s">
        <v>141</v>
      </c>
      <c r="AE638" t="str">
        <f>IF(B638&gt;0,IF(B638&gt;0,(IF(B638&lt;&gt;'PLAN SEMANAL'!$A$2,BLTOTAL!AA638,""))),"")</f>
        <v>ACARREO</v>
      </c>
      <c r="AF638" t="str">
        <f>IF(AH638="Completo","Completo",IF(IF(B638&gt;0,_xlfn.XLOOKUP(B638,'Detalle reservas completas fesa'!K:K,'Detalle reservas completas fesa'!Q:Q,_xlfn.XLOOKUP(B638,'MB25'!L:L,'MB25'!Q:Q,"Incompleto")),"")="PENDIENTE","Incompleto",IF(B638&gt;0,_xlfn.XLOOKUP(B638,'Detalle reservas completas fesa'!K:K,'Detalle reservas completas fesa'!Q:Q,IF(AD638="SIN MATERIAL","Completo",IF(AD638="COMPLETO","Completo","Incompleto"))))))</f>
        <v>Completo</v>
      </c>
      <c r="AG638">
        <f>IF(B638&gt;0,_xlfn.XLOOKUP(B638,IW49BLTOTAL!A:A,IW49BLTOTAL!H:H),"")</f>
        <v>54</v>
      </c>
      <c r="AH638" t="str">
        <f>IF(IFERROR(_xlfn.XLOOKUP(B638,'Detalle custodia'!B:B,'Detalle custodia'!O:O),"")="custodia","Completo","")</f>
        <v/>
      </c>
    </row>
    <row r="639" spans="1:34" x14ac:dyDescent="0.35">
      <c r="A639" t="s">
        <v>126</v>
      </c>
      <c r="B639">
        <v>6608841</v>
      </c>
      <c r="C639" t="s">
        <v>123</v>
      </c>
      <c r="D639" t="s">
        <v>5579</v>
      </c>
      <c r="E639" t="s">
        <v>310</v>
      </c>
      <c r="F639" t="s">
        <v>133</v>
      </c>
      <c r="G639" t="s">
        <v>147</v>
      </c>
      <c r="H639" s="16">
        <v>45869</v>
      </c>
      <c r="I639" s="16">
        <v>45869</v>
      </c>
      <c r="J639" t="s">
        <v>856</v>
      </c>
      <c r="K639">
        <v>1210101</v>
      </c>
      <c r="L639" t="s">
        <v>391</v>
      </c>
      <c r="O639">
        <v>10014657</v>
      </c>
      <c r="P639" t="s">
        <v>126</v>
      </c>
      <c r="Q639">
        <v>0</v>
      </c>
      <c r="R639" t="s">
        <v>3891</v>
      </c>
      <c r="S639" t="s">
        <v>3891</v>
      </c>
      <c r="T639">
        <v>11600392</v>
      </c>
      <c r="U639" s="16">
        <v>45805</v>
      </c>
      <c r="V639" s="16">
        <v>45869</v>
      </c>
      <c r="W639" s="16">
        <v>45844</v>
      </c>
      <c r="X639">
        <v>0</v>
      </c>
      <c r="Y639">
        <v>1290900</v>
      </c>
      <c r="Z639" t="s">
        <v>1568</v>
      </c>
      <c r="AA639" t="s">
        <v>248</v>
      </c>
      <c r="AB639" t="s">
        <v>121</v>
      </c>
      <c r="AC639" t="s">
        <v>255</v>
      </c>
      <c r="AD639" t="s">
        <v>141</v>
      </c>
      <c r="AE639" t="str">
        <f>IF(B639&gt;0,IF(B639&gt;0,(IF(B639&lt;&gt;'PLAN SEMANAL'!$A$2,BLTOTAL!AA639,""))),"")</f>
        <v>PERFORACIO</v>
      </c>
      <c r="AF639" t="str">
        <f>IF(AH639="Completo","Completo",IF(IF(B639&gt;0,_xlfn.XLOOKUP(B639,'Detalle reservas completas fesa'!K:K,'Detalle reservas completas fesa'!Q:Q,_xlfn.XLOOKUP(B639,'MB25'!L:L,'MB25'!Q:Q,"Incompleto")),"")="PENDIENTE","Incompleto",IF(B639&gt;0,_xlfn.XLOOKUP(B639,'Detalle reservas completas fesa'!K:K,'Detalle reservas completas fesa'!Q:Q,IF(AD639="SIN MATERIAL","Completo",IF(AD639="COMPLETO","Completo","Incompleto"))))))</f>
        <v>Incompleto</v>
      </c>
      <c r="AG639">
        <f>IF(B639&gt;0,_xlfn.XLOOKUP(B639,IW49BLTOTAL!A:A,IW49BLTOTAL!H:H),"")</f>
        <v>4</v>
      </c>
      <c r="AH639" t="str">
        <f>IF(IFERROR(_xlfn.XLOOKUP(B639,'Detalle custodia'!B:B,'Detalle custodia'!O:O),"")="custodia","Completo","")</f>
        <v/>
      </c>
    </row>
    <row r="640" spans="1:34" x14ac:dyDescent="0.35">
      <c r="A640" t="s">
        <v>131</v>
      </c>
      <c r="B640">
        <v>6608781</v>
      </c>
      <c r="C640" t="s">
        <v>129</v>
      </c>
      <c r="D640" t="s">
        <v>5580</v>
      </c>
      <c r="E640" t="s">
        <v>310</v>
      </c>
      <c r="F640" t="s">
        <v>133</v>
      </c>
      <c r="G640" t="s">
        <v>132</v>
      </c>
      <c r="H640" s="16">
        <v>45868</v>
      </c>
      <c r="J640" t="s">
        <v>856</v>
      </c>
      <c r="K640">
        <v>1213130</v>
      </c>
      <c r="L640" t="s">
        <v>335</v>
      </c>
      <c r="O640">
        <v>10014603</v>
      </c>
      <c r="P640" t="s">
        <v>131</v>
      </c>
      <c r="Q640">
        <v>0</v>
      </c>
      <c r="R640" t="s">
        <v>329</v>
      </c>
      <c r="S640" t="s">
        <v>342</v>
      </c>
      <c r="T640">
        <v>11580848</v>
      </c>
      <c r="U640" s="16">
        <v>45804</v>
      </c>
      <c r="V640" s="16">
        <v>45868</v>
      </c>
      <c r="W640" s="16">
        <v>45806</v>
      </c>
      <c r="X640">
        <v>0</v>
      </c>
      <c r="Y640">
        <v>1290900</v>
      </c>
      <c r="Z640" t="s">
        <v>1568</v>
      </c>
      <c r="AA640" t="s">
        <v>245</v>
      </c>
      <c r="AB640" t="s">
        <v>121</v>
      </c>
      <c r="AC640" t="s">
        <v>255</v>
      </c>
      <c r="AD640" t="s">
        <v>141</v>
      </c>
      <c r="AE640" t="str">
        <f>IF(B640&gt;0,IF(B640&gt;0,(IF(B640&lt;&gt;'PLAN SEMANAL'!$A$2,BLTOTAL!AA640,""))),"")</f>
        <v>ACARREO</v>
      </c>
      <c r="AF640" t="str">
        <f>IF(AH640="Completo","Completo",IF(IF(B640&gt;0,_xlfn.XLOOKUP(B640,'Detalle reservas completas fesa'!K:K,'Detalle reservas completas fesa'!Q:Q,_xlfn.XLOOKUP(B640,'MB25'!L:L,'MB25'!Q:Q,"Incompleto")),"")="PENDIENTE","Incompleto",IF(B640&gt;0,_xlfn.XLOOKUP(B640,'Detalle reservas completas fesa'!K:K,'Detalle reservas completas fesa'!Q:Q,IF(AD640="SIN MATERIAL","Completo",IF(AD640="COMPLETO","Completo","Incompleto"))))))</f>
        <v>Incompleto</v>
      </c>
      <c r="AG640">
        <f>IF(B640&gt;0,_xlfn.XLOOKUP(B640,IW49BLTOTAL!A:A,IW49BLTOTAL!H:H),"")</f>
        <v>8</v>
      </c>
      <c r="AH640" t="str">
        <f>IF(IFERROR(_xlfn.XLOOKUP(B640,'Detalle custodia'!B:B,'Detalle custodia'!O:O),"")="custodia","Completo","")</f>
        <v/>
      </c>
    </row>
    <row r="641" spans="1:34" x14ac:dyDescent="0.35">
      <c r="A641" t="s">
        <v>210</v>
      </c>
      <c r="B641">
        <v>6608778</v>
      </c>
      <c r="C641" t="s">
        <v>129</v>
      </c>
      <c r="D641" t="s">
        <v>5581</v>
      </c>
      <c r="E641" t="s">
        <v>310</v>
      </c>
      <c r="F641" t="s">
        <v>402</v>
      </c>
      <c r="G641" t="s">
        <v>191</v>
      </c>
      <c r="H641" s="16">
        <v>45931</v>
      </c>
      <c r="I641" s="16">
        <v>45961</v>
      </c>
      <c r="J641" t="s">
        <v>3473</v>
      </c>
      <c r="K641">
        <v>1213130</v>
      </c>
      <c r="L641" t="s">
        <v>395</v>
      </c>
      <c r="O641">
        <v>10014608</v>
      </c>
      <c r="P641" t="s">
        <v>210</v>
      </c>
      <c r="Q641">
        <v>0</v>
      </c>
      <c r="R641" t="s">
        <v>3901</v>
      </c>
      <c r="T641">
        <v>11600402</v>
      </c>
      <c r="U641" s="16">
        <v>45804</v>
      </c>
      <c r="V641" s="16">
        <v>45931</v>
      </c>
      <c r="X641">
        <v>0</v>
      </c>
      <c r="Y641">
        <v>1290900</v>
      </c>
      <c r="Z641" t="s">
        <v>1568</v>
      </c>
      <c r="AA641" t="s">
        <v>245</v>
      </c>
      <c r="AB641" t="s">
        <v>121</v>
      </c>
      <c r="AC641" t="s">
        <v>255</v>
      </c>
      <c r="AE641" t="str">
        <f>IF(B641&gt;0,IF(B641&gt;0,(IF(B641&lt;&gt;'PLAN SEMANAL'!$A$2,BLTOTAL!AA641,""))),"")</f>
        <v>ACARREO</v>
      </c>
      <c r="AF641" t="str">
        <f>IF(AH641="Completo","Completo",IF(IF(B641&gt;0,_xlfn.XLOOKUP(B641,'Detalle reservas completas fesa'!K:K,'Detalle reservas completas fesa'!Q:Q,_xlfn.XLOOKUP(B641,'MB25'!L:L,'MB25'!Q:Q,"Incompleto")),"")="PENDIENTE","Incompleto",IF(B641&gt;0,_xlfn.XLOOKUP(B641,'Detalle reservas completas fesa'!K:K,'Detalle reservas completas fesa'!Q:Q,IF(AD641="SIN MATERIAL","Completo",IF(AD641="COMPLETO","Completo","Incompleto"))))))</f>
        <v>Incompleto</v>
      </c>
      <c r="AG641">
        <f>IF(B641&gt;0,_xlfn.XLOOKUP(B641,IW49BLTOTAL!A:A,IW49BLTOTAL!H:H),"")</f>
        <v>6</v>
      </c>
      <c r="AH641" t="str">
        <f>IF(IFERROR(_xlfn.XLOOKUP(B641,'Detalle custodia'!B:B,'Detalle custodia'!O:O),"")="custodia","Completo","")</f>
        <v/>
      </c>
    </row>
    <row r="642" spans="1:34" x14ac:dyDescent="0.35">
      <c r="A642" t="s">
        <v>131</v>
      </c>
      <c r="B642">
        <v>6608760</v>
      </c>
      <c r="C642" t="s">
        <v>129</v>
      </c>
      <c r="D642" t="s">
        <v>5582</v>
      </c>
      <c r="E642" t="s">
        <v>310</v>
      </c>
      <c r="F642" t="s">
        <v>133</v>
      </c>
      <c r="G642" t="s">
        <v>132</v>
      </c>
      <c r="H642" s="16">
        <v>45868</v>
      </c>
      <c r="J642" t="s">
        <v>856</v>
      </c>
      <c r="K642">
        <v>1213130</v>
      </c>
      <c r="L642" t="s">
        <v>335</v>
      </c>
      <c r="O642">
        <v>10014603</v>
      </c>
      <c r="P642" t="s">
        <v>131</v>
      </c>
      <c r="Q642">
        <v>0</v>
      </c>
      <c r="R642" t="s">
        <v>329</v>
      </c>
      <c r="S642" t="s">
        <v>342</v>
      </c>
      <c r="T642">
        <v>11580852</v>
      </c>
      <c r="U642" s="16">
        <v>45804</v>
      </c>
      <c r="V642" s="16">
        <v>45868</v>
      </c>
      <c r="W642" s="16">
        <v>45806</v>
      </c>
      <c r="X642">
        <v>0</v>
      </c>
      <c r="Y642">
        <v>1290900</v>
      </c>
      <c r="Z642" t="s">
        <v>1568</v>
      </c>
      <c r="AA642" t="s">
        <v>245</v>
      </c>
      <c r="AB642" t="s">
        <v>121</v>
      </c>
      <c r="AC642" t="s">
        <v>255</v>
      </c>
      <c r="AD642" t="s">
        <v>141</v>
      </c>
      <c r="AE642" t="str">
        <f>IF(B642&gt;0,IF(B642&gt;0,(IF(B642&lt;&gt;'PLAN SEMANAL'!$A$2,BLTOTAL!AA642,""))),"")</f>
        <v>ACARREO</v>
      </c>
      <c r="AF642" t="str">
        <f>IF(AH642="Completo","Completo",IF(IF(B642&gt;0,_xlfn.XLOOKUP(B642,'Detalle reservas completas fesa'!K:K,'Detalle reservas completas fesa'!Q:Q,_xlfn.XLOOKUP(B642,'MB25'!L:L,'MB25'!Q:Q,"Incompleto")),"")="PENDIENTE","Incompleto",IF(B642&gt;0,_xlfn.XLOOKUP(B642,'Detalle reservas completas fesa'!K:K,'Detalle reservas completas fesa'!Q:Q,IF(AD642="SIN MATERIAL","Completo",IF(AD642="COMPLETO","Completo","Incompleto"))))))</f>
        <v>Incompleto</v>
      </c>
      <c r="AG642">
        <f>IF(B642&gt;0,_xlfn.XLOOKUP(B642,IW49BLTOTAL!A:A,IW49BLTOTAL!H:H),"")</f>
        <v>8</v>
      </c>
      <c r="AH642" t="str">
        <f>IF(IFERROR(_xlfn.XLOOKUP(B642,'Detalle custodia'!B:B,'Detalle custodia'!O:O),"")="custodia","Completo","")</f>
        <v/>
      </c>
    </row>
    <row r="643" spans="1:34" x14ac:dyDescent="0.35">
      <c r="A643" t="s">
        <v>131</v>
      </c>
      <c r="B643">
        <v>6608759</v>
      </c>
      <c r="C643" t="s">
        <v>129</v>
      </c>
      <c r="D643" t="s">
        <v>5583</v>
      </c>
      <c r="E643" t="s">
        <v>310</v>
      </c>
      <c r="F643" t="s">
        <v>133</v>
      </c>
      <c r="G643" t="s">
        <v>132</v>
      </c>
      <c r="H643" s="16">
        <v>45838</v>
      </c>
      <c r="J643" t="s">
        <v>856</v>
      </c>
      <c r="K643">
        <v>1213130</v>
      </c>
      <c r="L643" t="s">
        <v>335</v>
      </c>
      <c r="O643">
        <v>10014603</v>
      </c>
      <c r="P643" t="s">
        <v>131</v>
      </c>
      <c r="Q643">
        <v>0</v>
      </c>
      <c r="R643" t="s">
        <v>329</v>
      </c>
      <c r="S643" t="s">
        <v>342</v>
      </c>
      <c r="T643">
        <v>11580633</v>
      </c>
      <c r="U643" s="16">
        <v>45804</v>
      </c>
      <c r="V643" s="16">
        <v>45838</v>
      </c>
      <c r="W643" s="16">
        <v>45806</v>
      </c>
      <c r="X643">
        <v>0</v>
      </c>
      <c r="Y643">
        <v>1290900</v>
      </c>
      <c r="Z643" t="s">
        <v>1568</v>
      </c>
      <c r="AA643" t="s">
        <v>245</v>
      </c>
      <c r="AB643" t="s">
        <v>121</v>
      </c>
      <c r="AC643" t="s">
        <v>255</v>
      </c>
      <c r="AD643" t="s">
        <v>141</v>
      </c>
      <c r="AE643" t="str">
        <f>IF(B643&gt;0,IF(B643&gt;0,(IF(B643&lt;&gt;'PLAN SEMANAL'!$A$2,BLTOTAL!AA643,""))),"")</f>
        <v>ACARREO</v>
      </c>
      <c r="AF643" t="str">
        <f>IF(AH643="Completo","Completo",IF(IF(B643&gt;0,_xlfn.XLOOKUP(B643,'Detalle reservas completas fesa'!K:K,'Detalle reservas completas fesa'!Q:Q,_xlfn.XLOOKUP(B643,'MB25'!L:L,'MB25'!Q:Q,"Incompleto")),"")="PENDIENTE","Incompleto",IF(B643&gt;0,_xlfn.XLOOKUP(B643,'Detalle reservas completas fesa'!K:K,'Detalle reservas completas fesa'!Q:Q,IF(AD643="SIN MATERIAL","Completo",IF(AD643="COMPLETO","Completo","Incompleto"))))))</f>
        <v>Incompleto</v>
      </c>
      <c r="AG643">
        <f>IF(B643&gt;0,_xlfn.XLOOKUP(B643,IW49BLTOTAL!A:A,IW49BLTOTAL!H:H),"")</f>
        <v>6</v>
      </c>
      <c r="AH643" t="str">
        <f>IF(IFERROR(_xlfn.XLOOKUP(B643,'Detalle custodia'!B:B,'Detalle custodia'!O:O),"")="custodia","Completo","")</f>
        <v/>
      </c>
    </row>
    <row r="644" spans="1:34" x14ac:dyDescent="0.35">
      <c r="A644" t="s">
        <v>131</v>
      </c>
      <c r="B644">
        <v>6608758</v>
      </c>
      <c r="C644" t="s">
        <v>129</v>
      </c>
      <c r="D644" t="s">
        <v>3455</v>
      </c>
      <c r="E644" t="s">
        <v>310</v>
      </c>
      <c r="F644" t="s">
        <v>133</v>
      </c>
      <c r="G644" t="s">
        <v>191</v>
      </c>
      <c r="H644" s="16">
        <v>45899</v>
      </c>
      <c r="J644" t="s">
        <v>856</v>
      </c>
      <c r="K644">
        <v>1213130</v>
      </c>
      <c r="L644" t="s">
        <v>335</v>
      </c>
      <c r="O644">
        <v>10014603</v>
      </c>
      <c r="P644" t="s">
        <v>131</v>
      </c>
      <c r="Q644">
        <v>0</v>
      </c>
      <c r="R644" t="s">
        <v>329</v>
      </c>
      <c r="S644" t="s">
        <v>342</v>
      </c>
      <c r="T644">
        <v>11600370</v>
      </c>
      <c r="U644" s="16">
        <v>45804</v>
      </c>
      <c r="V644" s="16">
        <v>45899</v>
      </c>
      <c r="W644" s="16">
        <v>45806</v>
      </c>
      <c r="X644">
        <v>0</v>
      </c>
      <c r="Y644">
        <v>1290900</v>
      </c>
      <c r="Z644" t="s">
        <v>1568</v>
      </c>
      <c r="AA644" t="s">
        <v>245</v>
      </c>
      <c r="AB644" t="s">
        <v>121</v>
      </c>
      <c r="AC644" t="s">
        <v>255</v>
      </c>
      <c r="AD644" t="s">
        <v>141</v>
      </c>
      <c r="AE644" t="str">
        <f>IF(B644&gt;0,IF(B644&gt;0,(IF(B644&lt;&gt;'PLAN SEMANAL'!$A$2,BLTOTAL!AA644,""))),"")</f>
        <v>ACARREO</v>
      </c>
      <c r="AF644" t="str">
        <f>IF(AH644="Completo","Completo",IF(IF(B644&gt;0,_xlfn.XLOOKUP(B644,'Detalle reservas completas fesa'!K:K,'Detalle reservas completas fesa'!Q:Q,_xlfn.XLOOKUP(B644,'MB25'!L:L,'MB25'!Q:Q,"Incompleto")),"")="PENDIENTE","Incompleto",IF(B644&gt;0,_xlfn.XLOOKUP(B644,'Detalle reservas completas fesa'!K:K,'Detalle reservas completas fesa'!Q:Q,IF(AD644="SIN MATERIAL","Completo",IF(AD644="COMPLETO","Completo","Incompleto"))))))</f>
        <v>Incompleto</v>
      </c>
      <c r="AG644">
        <f>IF(B644&gt;0,_xlfn.XLOOKUP(B644,IW49BLTOTAL!A:A,IW49BLTOTAL!H:H),"")</f>
        <v>60</v>
      </c>
      <c r="AH644" t="str">
        <f>IF(IFERROR(_xlfn.XLOOKUP(B644,'Detalle custodia'!B:B,'Detalle custodia'!O:O),"")="custodia","Completo","")</f>
        <v/>
      </c>
    </row>
    <row r="645" spans="1:34" x14ac:dyDescent="0.35">
      <c r="A645" t="s">
        <v>131</v>
      </c>
      <c r="B645">
        <v>6608757</v>
      </c>
      <c r="C645" t="s">
        <v>129</v>
      </c>
      <c r="D645" t="s">
        <v>3472</v>
      </c>
      <c r="E645" t="s">
        <v>310</v>
      </c>
      <c r="F645" t="s">
        <v>133</v>
      </c>
      <c r="G645" t="s">
        <v>132</v>
      </c>
      <c r="H645" s="16">
        <v>45899</v>
      </c>
      <c r="J645" t="s">
        <v>856</v>
      </c>
      <c r="K645">
        <v>1213130</v>
      </c>
      <c r="L645" t="s">
        <v>335</v>
      </c>
      <c r="O645">
        <v>10014603</v>
      </c>
      <c r="P645" t="s">
        <v>131</v>
      </c>
      <c r="Q645">
        <v>0</v>
      </c>
      <c r="R645" t="s">
        <v>329</v>
      </c>
      <c r="S645" t="s">
        <v>342</v>
      </c>
      <c r="T645">
        <v>11580669</v>
      </c>
      <c r="U645" s="16">
        <v>45804</v>
      </c>
      <c r="V645" s="16">
        <v>45899</v>
      </c>
      <c r="W645" s="16">
        <v>45806</v>
      </c>
      <c r="X645">
        <v>0</v>
      </c>
      <c r="Y645">
        <v>1290900</v>
      </c>
      <c r="Z645" t="s">
        <v>1568</v>
      </c>
      <c r="AA645" t="s">
        <v>245</v>
      </c>
      <c r="AB645" t="s">
        <v>121</v>
      </c>
      <c r="AC645" t="s">
        <v>255</v>
      </c>
      <c r="AD645" t="s">
        <v>141</v>
      </c>
      <c r="AE645" t="str">
        <f>IF(B645&gt;0,IF(B645&gt;0,(IF(B645&lt;&gt;'PLAN SEMANAL'!$A$2,BLTOTAL!AA645,""))),"")</f>
        <v>ACARREO</v>
      </c>
      <c r="AF645" t="str">
        <f>IF(AH645="Completo","Completo",IF(IF(B645&gt;0,_xlfn.XLOOKUP(B645,'Detalle reservas completas fesa'!K:K,'Detalle reservas completas fesa'!Q:Q,_xlfn.XLOOKUP(B645,'MB25'!L:L,'MB25'!Q:Q,"Incompleto")),"")="PENDIENTE","Incompleto",IF(B645&gt;0,_xlfn.XLOOKUP(B645,'Detalle reservas completas fesa'!K:K,'Detalle reservas completas fesa'!Q:Q,IF(AD645="SIN MATERIAL","Completo",IF(AD645="COMPLETO","Completo","Incompleto"))))))</f>
        <v>Incompleto</v>
      </c>
      <c r="AG645">
        <f>IF(B645&gt;0,_xlfn.XLOOKUP(B645,IW49BLTOTAL!A:A,IW49BLTOTAL!H:H),"")</f>
        <v>28</v>
      </c>
      <c r="AH645" t="str">
        <f>IF(IFERROR(_xlfn.XLOOKUP(B645,'Detalle custodia'!B:B,'Detalle custodia'!O:O),"")="custodia","Completo","")</f>
        <v/>
      </c>
    </row>
    <row r="646" spans="1:34" x14ac:dyDescent="0.35">
      <c r="A646" t="s">
        <v>413</v>
      </c>
      <c r="B646">
        <v>6608756</v>
      </c>
      <c r="C646" t="s">
        <v>129</v>
      </c>
      <c r="D646" t="s">
        <v>5571</v>
      </c>
      <c r="E646" t="s">
        <v>310</v>
      </c>
      <c r="F646" t="s">
        <v>133</v>
      </c>
      <c r="G646" t="s">
        <v>147</v>
      </c>
      <c r="H646" s="16">
        <v>45868</v>
      </c>
      <c r="J646" t="s">
        <v>856</v>
      </c>
      <c r="K646">
        <v>1213130</v>
      </c>
      <c r="L646" t="s">
        <v>414</v>
      </c>
      <c r="O646">
        <v>10014620</v>
      </c>
      <c r="P646" t="s">
        <v>413</v>
      </c>
      <c r="Q646">
        <v>0</v>
      </c>
      <c r="R646" t="s">
        <v>329</v>
      </c>
      <c r="S646" t="s">
        <v>342</v>
      </c>
      <c r="T646">
        <v>11584805</v>
      </c>
      <c r="U646" s="16">
        <v>45804</v>
      </c>
      <c r="V646" s="16">
        <v>45868</v>
      </c>
      <c r="W646" s="16">
        <v>45807</v>
      </c>
      <c r="X646">
        <v>0</v>
      </c>
      <c r="Y646">
        <v>1290900</v>
      </c>
      <c r="Z646" t="s">
        <v>1568</v>
      </c>
      <c r="AA646" t="s">
        <v>245</v>
      </c>
      <c r="AB646" t="s">
        <v>121</v>
      </c>
      <c r="AC646" t="s">
        <v>255</v>
      </c>
      <c r="AD646" t="s">
        <v>141</v>
      </c>
      <c r="AE646" t="str">
        <f>IF(B646&gt;0,IF(B646&gt;0,(IF(B646&lt;&gt;'PLAN SEMANAL'!$A$2,BLTOTAL!AA646,""))),"")</f>
        <v>ACARREO</v>
      </c>
      <c r="AF646" t="str">
        <f>IF(AH646="Completo","Completo",IF(IF(B646&gt;0,_xlfn.XLOOKUP(B646,'Detalle reservas completas fesa'!K:K,'Detalle reservas completas fesa'!Q:Q,_xlfn.XLOOKUP(B646,'MB25'!L:L,'MB25'!Q:Q,"Incompleto")),"")="PENDIENTE","Incompleto",IF(B646&gt;0,_xlfn.XLOOKUP(B646,'Detalle reservas completas fesa'!K:K,'Detalle reservas completas fesa'!Q:Q,IF(AD646="SIN MATERIAL","Completo",IF(AD646="COMPLETO","Completo","Incompleto"))))))</f>
        <v>Incompleto</v>
      </c>
      <c r="AG646">
        <f>IF(B646&gt;0,_xlfn.XLOOKUP(B646,IW49BLTOTAL!A:A,IW49BLTOTAL!H:H),"")</f>
        <v>10</v>
      </c>
      <c r="AH646" t="str">
        <f>IF(IFERROR(_xlfn.XLOOKUP(B646,'Detalle custodia'!B:B,'Detalle custodia'!O:O),"")="custodia","Completo","")</f>
        <v/>
      </c>
    </row>
    <row r="647" spans="1:34" x14ac:dyDescent="0.35">
      <c r="A647" t="s">
        <v>313</v>
      </c>
      <c r="B647">
        <v>6608750</v>
      </c>
      <c r="C647" t="s">
        <v>129</v>
      </c>
      <c r="D647" t="s">
        <v>5573</v>
      </c>
      <c r="E647" t="s">
        <v>310</v>
      </c>
      <c r="F647" t="s">
        <v>133</v>
      </c>
      <c r="G647" t="s">
        <v>132</v>
      </c>
      <c r="H647" s="16">
        <v>45868</v>
      </c>
      <c r="J647" t="s">
        <v>856</v>
      </c>
      <c r="K647">
        <v>1213130</v>
      </c>
      <c r="L647" t="s">
        <v>314</v>
      </c>
      <c r="O647">
        <v>10014619</v>
      </c>
      <c r="P647" t="s">
        <v>313</v>
      </c>
      <c r="Q647">
        <v>0</v>
      </c>
      <c r="R647" t="s">
        <v>329</v>
      </c>
      <c r="S647" t="s">
        <v>342</v>
      </c>
      <c r="T647">
        <v>11584795</v>
      </c>
      <c r="U647" s="16">
        <v>45804</v>
      </c>
      <c r="V647" s="16">
        <v>45868</v>
      </c>
      <c r="W647" s="16">
        <v>45806</v>
      </c>
      <c r="X647">
        <v>0</v>
      </c>
      <c r="Y647">
        <v>1290900</v>
      </c>
      <c r="Z647" t="s">
        <v>1568</v>
      </c>
      <c r="AA647" t="s">
        <v>245</v>
      </c>
      <c r="AB647" t="s">
        <v>121</v>
      </c>
      <c r="AC647" t="s">
        <v>255</v>
      </c>
      <c r="AD647" t="s">
        <v>141</v>
      </c>
      <c r="AE647" t="str">
        <f>IF(B647&gt;0,IF(B647&gt;0,(IF(B647&lt;&gt;'PLAN SEMANAL'!$A$2,BLTOTAL!AA647,""))),"")</f>
        <v>ACARREO</v>
      </c>
      <c r="AF647" t="str">
        <f>IF(AH647="Completo","Completo",IF(IF(B647&gt;0,_xlfn.XLOOKUP(B647,'Detalle reservas completas fesa'!K:K,'Detalle reservas completas fesa'!Q:Q,_xlfn.XLOOKUP(B647,'MB25'!L:L,'MB25'!Q:Q,"Incompleto")),"")="PENDIENTE","Incompleto",IF(B647&gt;0,_xlfn.XLOOKUP(B647,'Detalle reservas completas fesa'!K:K,'Detalle reservas completas fesa'!Q:Q,IF(AD647="SIN MATERIAL","Completo",IF(AD647="COMPLETO","Completo","Incompleto"))))))</f>
        <v>Incompleto</v>
      </c>
      <c r="AG647">
        <f>IF(B647&gt;0,_xlfn.XLOOKUP(B647,IW49BLTOTAL!A:A,IW49BLTOTAL!H:H),"")</f>
        <v>6</v>
      </c>
      <c r="AH647" t="str">
        <f>IF(IFERROR(_xlfn.XLOOKUP(B647,'Detalle custodia'!B:B,'Detalle custodia'!O:O),"")="custodia","Completo","")</f>
        <v/>
      </c>
    </row>
    <row r="648" spans="1:34" x14ac:dyDescent="0.35">
      <c r="A648" t="s">
        <v>148</v>
      </c>
      <c r="B648">
        <v>6608743</v>
      </c>
      <c r="C648" t="s">
        <v>129</v>
      </c>
      <c r="D648" t="s">
        <v>5584</v>
      </c>
      <c r="E648" t="s">
        <v>310</v>
      </c>
      <c r="F648" t="s">
        <v>133</v>
      </c>
      <c r="G648" t="s">
        <v>132</v>
      </c>
      <c r="H648" s="16">
        <v>45838</v>
      </c>
      <c r="J648" t="s">
        <v>856</v>
      </c>
      <c r="K648">
        <v>1213130</v>
      </c>
      <c r="L648" t="s">
        <v>297</v>
      </c>
      <c r="O648">
        <v>10014617</v>
      </c>
      <c r="P648" t="s">
        <v>148</v>
      </c>
      <c r="Q648">
        <v>0</v>
      </c>
      <c r="R648" t="s">
        <v>329</v>
      </c>
      <c r="S648" t="s">
        <v>342</v>
      </c>
      <c r="T648">
        <v>11579045</v>
      </c>
      <c r="U648" s="16">
        <v>45804</v>
      </c>
      <c r="V648" s="16">
        <v>45838</v>
      </c>
      <c r="W648" s="16">
        <v>45806</v>
      </c>
      <c r="X648">
        <v>0</v>
      </c>
      <c r="Y648">
        <v>1290900</v>
      </c>
      <c r="Z648" t="s">
        <v>1568</v>
      </c>
      <c r="AA648" t="s">
        <v>245</v>
      </c>
      <c r="AB648" t="s">
        <v>121</v>
      </c>
      <c r="AC648" t="s">
        <v>255</v>
      </c>
      <c r="AD648" t="s">
        <v>141</v>
      </c>
      <c r="AE648" t="str">
        <f>IF(B648&gt;0,IF(B648&gt;0,(IF(B648&lt;&gt;'PLAN SEMANAL'!$A$2,BLTOTAL!AA648,""))),"")</f>
        <v>ACARREO</v>
      </c>
      <c r="AF648" t="str">
        <f>IF(AH648="Completo","Completo",IF(IF(B648&gt;0,_xlfn.XLOOKUP(B648,'Detalle reservas completas fesa'!K:K,'Detalle reservas completas fesa'!Q:Q,_xlfn.XLOOKUP(B648,'MB25'!L:L,'MB25'!Q:Q,"Incompleto")),"")="PENDIENTE","Incompleto",IF(B648&gt;0,_xlfn.XLOOKUP(B648,'Detalle reservas completas fesa'!K:K,'Detalle reservas completas fesa'!Q:Q,IF(AD648="SIN MATERIAL","Completo",IF(AD648="COMPLETO","Completo","Incompleto"))))))</f>
        <v>Incompleto</v>
      </c>
      <c r="AG648">
        <f>IF(B648&gt;0,_xlfn.XLOOKUP(B648,IW49BLTOTAL!A:A,IW49BLTOTAL!H:H),"")</f>
        <v>2</v>
      </c>
      <c r="AH648" t="str">
        <f>IF(IFERROR(_xlfn.XLOOKUP(B648,'Detalle custodia'!B:B,'Detalle custodia'!O:O),"")="custodia","Completo","")</f>
        <v/>
      </c>
    </row>
    <row r="649" spans="1:34" x14ac:dyDescent="0.35">
      <c r="A649" t="s">
        <v>149</v>
      </c>
      <c r="B649">
        <v>6608739</v>
      </c>
      <c r="C649" t="s">
        <v>129</v>
      </c>
      <c r="D649" t="s">
        <v>5585</v>
      </c>
      <c r="E649" t="s">
        <v>310</v>
      </c>
      <c r="F649" t="s">
        <v>133</v>
      </c>
      <c r="G649" t="s">
        <v>132</v>
      </c>
      <c r="H649" s="16">
        <v>45839</v>
      </c>
      <c r="I649" s="16">
        <v>45869</v>
      </c>
      <c r="J649" t="s">
        <v>3476</v>
      </c>
      <c r="K649">
        <v>1213130</v>
      </c>
      <c r="L649" t="s">
        <v>302</v>
      </c>
      <c r="O649">
        <v>10014616</v>
      </c>
      <c r="P649" t="s">
        <v>149</v>
      </c>
      <c r="Q649">
        <v>0</v>
      </c>
      <c r="R649" t="s">
        <v>3891</v>
      </c>
      <c r="S649" t="s">
        <v>3901</v>
      </c>
      <c r="T649">
        <v>11592687</v>
      </c>
      <c r="U649" s="16">
        <v>45804</v>
      </c>
      <c r="V649" s="16">
        <v>45839</v>
      </c>
      <c r="W649" s="16">
        <v>45835</v>
      </c>
      <c r="X649">
        <v>0</v>
      </c>
      <c r="Y649">
        <v>1290900</v>
      </c>
      <c r="Z649" t="s">
        <v>1568</v>
      </c>
      <c r="AA649" t="s">
        <v>245</v>
      </c>
      <c r="AB649" t="s">
        <v>121</v>
      </c>
      <c r="AC649" t="s">
        <v>255</v>
      </c>
      <c r="AD649" t="s">
        <v>122</v>
      </c>
      <c r="AE649" t="str">
        <f>IF(B649&gt;0,IF(B649&gt;0,(IF(B649&lt;&gt;'PLAN SEMANAL'!$A$2,BLTOTAL!AA649,""))),"")</f>
        <v>ACARREO</v>
      </c>
      <c r="AF649" t="str">
        <f>IF(AH649="Completo","Completo",IF(IF(B649&gt;0,_xlfn.XLOOKUP(B649,'Detalle reservas completas fesa'!K:K,'Detalle reservas completas fesa'!Q:Q,_xlfn.XLOOKUP(B649,'MB25'!L:L,'MB25'!Q:Q,"Incompleto")),"")="PENDIENTE","Incompleto",IF(B649&gt;0,_xlfn.XLOOKUP(B649,'Detalle reservas completas fesa'!K:K,'Detalle reservas completas fesa'!Q:Q,IF(AD649="SIN MATERIAL","Completo",IF(AD649="COMPLETO","Completo","Incompleto"))))))</f>
        <v>Completo</v>
      </c>
      <c r="AG649">
        <f>IF(B649&gt;0,_xlfn.XLOOKUP(B649,IW49BLTOTAL!A:A,IW49BLTOTAL!H:H),"")</f>
        <v>1</v>
      </c>
      <c r="AH649" t="str">
        <f>IF(IFERROR(_xlfn.XLOOKUP(B649,'Detalle custodia'!B:B,'Detalle custodia'!O:O),"")="custodia","Completo","")</f>
        <v/>
      </c>
    </row>
    <row r="650" spans="1:34" x14ac:dyDescent="0.35">
      <c r="A650" t="s">
        <v>184</v>
      </c>
      <c r="B650">
        <v>6608736</v>
      </c>
      <c r="C650" t="s">
        <v>129</v>
      </c>
      <c r="D650" t="s">
        <v>5586</v>
      </c>
      <c r="E650" t="s">
        <v>310</v>
      </c>
      <c r="F650" t="s">
        <v>133</v>
      </c>
      <c r="G650" t="s">
        <v>132</v>
      </c>
      <c r="H650" s="16">
        <v>45839</v>
      </c>
      <c r="I650" s="16">
        <v>45869</v>
      </c>
      <c r="J650" t="s">
        <v>856</v>
      </c>
      <c r="K650">
        <v>1213130</v>
      </c>
      <c r="L650" t="s">
        <v>312</v>
      </c>
      <c r="O650">
        <v>10014609</v>
      </c>
      <c r="P650" t="s">
        <v>184</v>
      </c>
      <c r="Q650">
        <v>0</v>
      </c>
      <c r="R650" t="s">
        <v>3891</v>
      </c>
      <c r="S650" t="s">
        <v>342</v>
      </c>
      <c r="T650">
        <v>11592673</v>
      </c>
      <c r="U650" s="16">
        <v>45804</v>
      </c>
      <c r="V650" s="16">
        <v>45839</v>
      </c>
      <c r="W650" s="16">
        <v>45819</v>
      </c>
      <c r="X650">
        <v>0</v>
      </c>
      <c r="Y650">
        <v>1290900</v>
      </c>
      <c r="Z650" t="s">
        <v>1568</v>
      </c>
      <c r="AA650" t="s">
        <v>245</v>
      </c>
      <c r="AB650" t="s">
        <v>121</v>
      </c>
      <c r="AC650" t="s">
        <v>255</v>
      </c>
      <c r="AD650" t="s">
        <v>141</v>
      </c>
      <c r="AE650" t="str">
        <f>IF(B650&gt;0,IF(B650&gt;0,(IF(B650&lt;&gt;'PLAN SEMANAL'!$A$2,BLTOTAL!AA650,""))),"")</f>
        <v>ACARREO</v>
      </c>
      <c r="AF650" t="str">
        <f>IF(AH650="Completo","Completo",IF(IF(B650&gt;0,_xlfn.XLOOKUP(B650,'Detalle reservas completas fesa'!K:K,'Detalle reservas completas fesa'!Q:Q,_xlfn.XLOOKUP(B650,'MB25'!L:L,'MB25'!Q:Q,"Incompleto")),"")="PENDIENTE","Incompleto",IF(B650&gt;0,_xlfn.XLOOKUP(B650,'Detalle reservas completas fesa'!K:K,'Detalle reservas completas fesa'!Q:Q,IF(AD650="SIN MATERIAL","Completo",IF(AD650="COMPLETO","Completo","Incompleto"))))))</f>
        <v>Incompleto</v>
      </c>
      <c r="AG650">
        <f>IF(B650&gt;0,_xlfn.XLOOKUP(B650,IW49BLTOTAL!A:A,IW49BLTOTAL!H:H),"")</f>
        <v>1</v>
      </c>
      <c r="AH650" t="str">
        <f>IF(IFERROR(_xlfn.XLOOKUP(B650,'Detalle custodia'!B:B,'Detalle custodia'!O:O),"")="custodia","Completo","")</f>
        <v/>
      </c>
    </row>
    <row r="651" spans="1:34" x14ac:dyDescent="0.35">
      <c r="A651" t="s">
        <v>175</v>
      </c>
      <c r="B651">
        <v>6608731</v>
      </c>
      <c r="C651" t="s">
        <v>138</v>
      </c>
      <c r="D651" t="s">
        <v>5587</v>
      </c>
      <c r="E651" t="s">
        <v>310</v>
      </c>
      <c r="F651" t="s">
        <v>133</v>
      </c>
      <c r="G651" t="s">
        <v>147</v>
      </c>
      <c r="H651" s="16">
        <v>45839</v>
      </c>
      <c r="I651" s="16">
        <v>45869</v>
      </c>
      <c r="K651">
        <v>1215158</v>
      </c>
      <c r="L651" t="s">
        <v>394</v>
      </c>
      <c r="O651">
        <v>10017395</v>
      </c>
      <c r="P651" t="s">
        <v>175</v>
      </c>
      <c r="Q651">
        <v>0</v>
      </c>
      <c r="R651" t="s">
        <v>3891</v>
      </c>
      <c r="S651" t="s">
        <v>342</v>
      </c>
      <c r="T651">
        <v>11596698</v>
      </c>
      <c r="U651" s="16">
        <v>45804</v>
      </c>
      <c r="V651" s="16">
        <v>45839</v>
      </c>
      <c r="W651" s="16">
        <v>45835</v>
      </c>
      <c r="X651">
        <v>0</v>
      </c>
      <c r="Y651">
        <v>1290900</v>
      </c>
      <c r="Z651" t="s">
        <v>1568</v>
      </c>
      <c r="AA651" t="s">
        <v>249</v>
      </c>
      <c r="AB651" t="s">
        <v>121</v>
      </c>
      <c r="AC651" t="s">
        <v>255</v>
      </c>
      <c r="AD651" t="s">
        <v>141</v>
      </c>
      <c r="AE651" t="str">
        <f>IF(B651&gt;0,IF(B651&gt;0,(IF(B651&lt;&gt;'PLAN SEMANAL'!$A$2,BLTOTAL!AA651,""))),"")</f>
        <v>SOPORTE</v>
      </c>
      <c r="AF651" t="str">
        <f>IF(AH651="Completo","Completo",IF(IF(B651&gt;0,_xlfn.XLOOKUP(B651,'Detalle reservas completas fesa'!K:K,'Detalle reservas completas fesa'!Q:Q,_xlfn.XLOOKUP(B651,'MB25'!L:L,'MB25'!Q:Q,"Incompleto")),"")="PENDIENTE","Incompleto",IF(B651&gt;0,_xlfn.XLOOKUP(B651,'Detalle reservas completas fesa'!K:K,'Detalle reservas completas fesa'!Q:Q,IF(AD651="SIN MATERIAL","Completo",IF(AD651="COMPLETO","Completo","Incompleto"))))))</f>
        <v>Incompleto</v>
      </c>
      <c r="AG651">
        <f>IF(B651&gt;0,_xlfn.XLOOKUP(B651,IW49BLTOTAL!A:A,IW49BLTOTAL!H:H),"")</f>
        <v>96</v>
      </c>
      <c r="AH651" t="str">
        <f>IF(IFERROR(_xlfn.XLOOKUP(B651,'Detalle custodia'!B:B,'Detalle custodia'!O:O),"")="custodia","Completo","")</f>
        <v/>
      </c>
    </row>
    <row r="652" spans="1:34" x14ac:dyDescent="0.35">
      <c r="A652" t="s">
        <v>184</v>
      </c>
      <c r="B652">
        <v>6608713</v>
      </c>
      <c r="C652" t="s">
        <v>129</v>
      </c>
      <c r="D652" t="s">
        <v>5588</v>
      </c>
      <c r="E652" t="s">
        <v>310</v>
      </c>
      <c r="F652" t="s">
        <v>259</v>
      </c>
      <c r="G652" t="s">
        <v>147</v>
      </c>
      <c r="H652" s="16">
        <v>45839</v>
      </c>
      <c r="I652" s="16">
        <v>45869</v>
      </c>
      <c r="J652" t="s">
        <v>3476</v>
      </c>
      <c r="K652">
        <v>1213130</v>
      </c>
      <c r="L652" t="s">
        <v>312</v>
      </c>
      <c r="O652">
        <v>10014609</v>
      </c>
      <c r="P652" t="s">
        <v>184</v>
      </c>
      <c r="Q652">
        <v>0</v>
      </c>
      <c r="R652" t="s">
        <v>3891</v>
      </c>
      <c r="S652" t="s">
        <v>3891</v>
      </c>
      <c r="T652">
        <v>11590068</v>
      </c>
      <c r="U652" s="16">
        <v>45804</v>
      </c>
      <c r="V652" s="16">
        <v>45839</v>
      </c>
      <c r="W652" s="16">
        <v>45830</v>
      </c>
      <c r="X652">
        <v>0</v>
      </c>
      <c r="Y652">
        <v>1290900</v>
      </c>
      <c r="Z652" t="s">
        <v>1568</v>
      </c>
      <c r="AA652" t="s">
        <v>245</v>
      </c>
      <c r="AB652" t="s">
        <v>121</v>
      </c>
      <c r="AC652" t="s">
        <v>255</v>
      </c>
      <c r="AD652" t="s">
        <v>141</v>
      </c>
      <c r="AE652" t="str">
        <f>IF(B652&gt;0,IF(B652&gt;0,(IF(B652&lt;&gt;'PLAN SEMANAL'!$A$2,BLTOTAL!AA652,""))),"")</f>
        <v>ACARREO</v>
      </c>
      <c r="AF652" t="str">
        <f>IF(AH652="Completo","Completo",IF(IF(B652&gt;0,_xlfn.XLOOKUP(B652,'Detalle reservas completas fesa'!K:K,'Detalle reservas completas fesa'!Q:Q,_xlfn.XLOOKUP(B652,'MB25'!L:L,'MB25'!Q:Q,"Incompleto")),"")="PENDIENTE","Incompleto",IF(B652&gt;0,_xlfn.XLOOKUP(B652,'Detalle reservas completas fesa'!K:K,'Detalle reservas completas fesa'!Q:Q,IF(AD652="SIN MATERIAL","Completo",IF(AD652="COMPLETO","Completo","Incompleto"))))))</f>
        <v>Incompleto</v>
      </c>
      <c r="AG652">
        <f>IF(B652&gt;0,_xlfn.XLOOKUP(B652,IW49BLTOTAL!A:A,IW49BLTOTAL!H:H),"")</f>
        <v>20</v>
      </c>
      <c r="AH652" t="str">
        <f>IF(IFERROR(_xlfn.XLOOKUP(B652,'Detalle custodia'!B:B,'Detalle custodia'!O:O),"")="custodia","Completo","")</f>
        <v/>
      </c>
    </row>
    <row r="653" spans="1:34" x14ac:dyDescent="0.35">
      <c r="A653" t="s">
        <v>187</v>
      </c>
      <c r="B653">
        <v>6608697</v>
      </c>
      <c r="C653" t="s">
        <v>129</v>
      </c>
      <c r="D653" t="s">
        <v>5589</v>
      </c>
      <c r="E653" t="s">
        <v>310</v>
      </c>
      <c r="F653" t="s">
        <v>133</v>
      </c>
      <c r="G653" t="s">
        <v>226</v>
      </c>
      <c r="H653" s="16">
        <v>45838</v>
      </c>
      <c r="I653" s="16">
        <v>45838</v>
      </c>
      <c r="J653" t="s">
        <v>3476</v>
      </c>
      <c r="K653">
        <v>1215154</v>
      </c>
      <c r="L653" t="s">
        <v>328</v>
      </c>
      <c r="O653">
        <v>10014643</v>
      </c>
      <c r="P653" t="s">
        <v>187</v>
      </c>
      <c r="Q653">
        <v>0</v>
      </c>
      <c r="R653" t="s">
        <v>3891</v>
      </c>
      <c r="S653" t="s">
        <v>3901</v>
      </c>
      <c r="T653">
        <v>11596408</v>
      </c>
      <c r="U653" s="16">
        <v>45804</v>
      </c>
      <c r="V653" s="16">
        <v>45838</v>
      </c>
      <c r="W653" s="16">
        <v>45835</v>
      </c>
      <c r="X653">
        <v>0</v>
      </c>
      <c r="Y653">
        <v>1290900</v>
      </c>
      <c r="Z653" t="s">
        <v>1568</v>
      </c>
      <c r="AA653" t="s">
        <v>246</v>
      </c>
      <c r="AB653" t="s">
        <v>121</v>
      </c>
      <c r="AC653" t="s">
        <v>255</v>
      </c>
      <c r="AD653" t="s">
        <v>189</v>
      </c>
      <c r="AE653" t="str">
        <f>IF(B653&gt;0,IF(B653&gt;0,(IF(B653&lt;&gt;'PLAN SEMANAL'!$A$2,BLTOTAL!AA653,""))),"")</f>
        <v>AUXILIAR</v>
      </c>
      <c r="AF653" t="str">
        <f>IF(AH653="Completo","Completo",IF(IF(B653&gt;0,_xlfn.XLOOKUP(B653,'Detalle reservas completas fesa'!K:K,'Detalle reservas completas fesa'!Q:Q,_xlfn.XLOOKUP(B653,'MB25'!L:L,'MB25'!Q:Q,"Incompleto")),"")="PENDIENTE","Incompleto",IF(B653&gt;0,_xlfn.XLOOKUP(B653,'Detalle reservas completas fesa'!K:K,'Detalle reservas completas fesa'!Q:Q,IF(AD653="SIN MATERIAL","Completo",IF(AD653="COMPLETO","Completo","Incompleto"))))))</f>
        <v>Completo</v>
      </c>
      <c r="AG653">
        <f>IF(B653&gt;0,_xlfn.XLOOKUP(B653,IW49BLTOTAL!A:A,IW49BLTOTAL!H:H),"")</f>
        <v>2</v>
      </c>
      <c r="AH653" t="str">
        <f>IF(IFERROR(_xlfn.XLOOKUP(B653,'Detalle custodia'!B:B,'Detalle custodia'!O:O),"")="custodia","Completo","")</f>
        <v/>
      </c>
    </row>
    <row r="654" spans="1:34" x14ac:dyDescent="0.35">
      <c r="A654" t="s">
        <v>187</v>
      </c>
      <c r="B654">
        <v>6608696</v>
      </c>
      <c r="C654" t="s">
        <v>129</v>
      </c>
      <c r="D654" t="s">
        <v>5590</v>
      </c>
      <c r="E654" t="s">
        <v>310</v>
      </c>
      <c r="F654" t="s">
        <v>133</v>
      </c>
      <c r="G654" t="s">
        <v>226</v>
      </c>
      <c r="H654" s="16">
        <v>45838</v>
      </c>
      <c r="I654" s="16">
        <v>45838</v>
      </c>
      <c r="J654" t="s">
        <v>3476</v>
      </c>
      <c r="K654">
        <v>1215154</v>
      </c>
      <c r="L654" t="s">
        <v>328</v>
      </c>
      <c r="O654">
        <v>10014643</v>
      </c>
      <c r="P654" t="s">
        <v>187</v>
      </c>
      <c r="Q654">
        <v>0</v>
      </c>
      <c r="R654" t="s">
        <v>3891</v>
      </c>
      <c r="S654" t="s">
        <v>3901</v>
      </c>
      <c r="T654">
        <v>11596407</v>
      </c>
      <c r="U654" s="16">
        <v>45804</v>
      </c>
      <c r="V654" s="16">
        <v>45838</v>
      </c>
      <c r="W654" s="16">
        <v>45835</v>
      </c>
      <c r="X654">
        <v>0</v>
      </c>
      <c r="Y654">
        <v>1290900</v>
      </c>
      <c r="Z654" t="s">
        <v>1568</v>
      </c>
      <c r="AA654" t="s">
        <v>246</v>
      </c>
      <c r="AB654" t="s">
        <v>121</v>
      </c>
      <c r="AC654" t="s">
        <v>255</v>
      </c>
      <c r="AD654" t="s">
        <v>189</v>
      </c>
      <c r="AE654" t="str">
        <f>IF(B654&gt;0,IF(B654&gt;0,(IF(B654&lt;&gt;'PLAN SEMANAL'!$A$2,BLTOTAL!AA654,""))),"")</f>
        <v>AUXILIAR</v>
      </c>
      <c r="AF654" t="str">
        <f>IF(AH654="Completo","Completo",IF(IF(B654&gt;0,_xlfn.XLOOKUP(B654,'Detalle reservas completas fesa'!K:K,'Detalle reservas completas fesa'!Q:Q,_xlfn.XLOOKUP(B654,'MB25'!L:L,'MB25'!Q:Q,"Incompleto")),"")="PENDIENTE","Incompleto",IF(B654&gt;0,_xlfn.XLOOKUP(B654,'Detalle reservas completas fesa'!K:K,'Detalle reservas completas fesa'!Q:Q,IF(AD654="SIN MATERIAL","Completo",IF(AD654="COMPLETO","Completo","Incompleto"))))))</f>
        <v>Completo</v>
      </c>
      <c r="AG654">
        <f>IF(B654&gt;0,_xlfn.XLOOKUP(B654,IW49BLTOTAL!A:A,IW49BLTOTAL!H:H),"")</f>
        <v>36</v>
      </c>
      <c r="AH654" t="str">
        <f>IF(IFERROR(_xlfn.XLOOKUP(B654,'Detalle custodia'!B:B,'Detalle custodia'!O:O),"")="custodia","Completo","")</f>
        <v/>
      </c>
    </row>
    <row r="655" spans="1:34" x14ac:dyDescent="0.35">
      <c r="A655" t="s">
        <v>294</v>
      </c>
      <c r="B655">
        <v>6608695</v>
      </c>
      <c r="C655" t="s">
        <v>129</v>
      </c>
      <c r="D655" t="s">
        <v>5591</v>
      </c>
      <c r="E655" t="s">
        <v>310</v>
      </c>
      <c r="F655" t="s">
        <v>125</v>
      </c>
      <c r="G655" t="s">
        <v>336</v>
      </c>
      <c r="H655" s="16">
        <v>45840</v>
      </c>
      <c r="I655" s="16">
        <v>45840</v>
      </c>
      <c r="J655" t="s">
        <v>5405</v>
      </c>
      <c r="K655">
        <v>1213130</v>
      </c>
      <c r="L655" t="s">
        <v>295</v>
      </c>
      <c r="O655">
        <v>10014618</v>
      </c>
      <c r="P655" t="s">
        <v>294</v>
      </c>
      <c r="Q655">
        <v>0</v>
      </c>
      <c r="R655" t="s">
        <v>3891</v>
      </c>
      <c r="S655" t="s">
        <v>291</v>
      </c>
      <c r="T655">
        <v>11596773</v>
      </c>
      <c r="U655" s="16">
        <v>45804</v>
      </c>
      <c r="V655" s="16">
        <v>45840</v>
      </c>
      <c r="W655" s="16">
        <v>45842</v>
      </c>
      <c r="X655">
        <v>0</v>
      </c>
      <c r="Y655">
        <v>1290900</v>
      </c>
      <c r="Z655" t="s">
        <v>1568</v>
      </c>
      <c r="AA655" t="s">
        <v>245</v>
      </c>
      <c r="AB655" t="s">
        <v>121</v>
      </c>
      <c r="AC655" t="s">
        <v>255</v>
      </c>
      <c r="AD655" t="s">
        <v>189</v>
      </c>
      <c r="AE655" t="str">
        <f>IF(B655&gt;0,IF(B655&gt;0,(IF(B655&lt;&gt;'PLAN SEMANAL'!$A$2,BLTOTAL!AA655,""))),"")</f>
        <v>ACARREO</v>
      </c>
      <c r="AF655" t="str">
        <f>IF(AH655="Completo","Completo",IF(IF(B655&gt;0,_xlfn.XLOOKUP(B655,'Detalle reservas completas fesa'!K:K,'Detalle reservas completas fesa'!Q:Q,_xlfn.XLOOKUP(B655,'MB25'!L:L,'MB25'!Q:Q,"Incompleto")),"")="PENDIENTE","Incompleto",IF(B655&gt;0,_xlfn.XLOOKUP(B655,'Detalle reservas completas fesa'!K:K,'Detalle reservas completas fesa'!Q:Q,IF(AD655="SIN MATERIAL","Completo",IF(AD655="COMPLETO","Completo","Incompleto"))))))</f>
        <v>Completo</v>
      </c>
      <c r="AG655">
        <f>IF(B655&gt;0,_xlfn.XLOOKUP(B655,IW49BLTOTAL!A:A,IW49BLTOTAL!H:H),"")</f>
        <v>10</v>
      </c>
      <c r="AH655" t="str">
        <f>IF(IFERROR(_xlfn.XLOOKUP(B655,'Detalle custodia'!B:B,'Detalle custodia'!O:O),"")="custodia","Completo","")</f>
        <v/>
      </c>
    </row>
    <row r="656" spans="1:34" x14ac:dyDescent="0.35">
      <c r="A656" t="s">
        <v>223</v>
      </c>
      <c r="B656">
        <v>6608689</v>
      </c>
      <c r="C656" t="s">
        <v>129</v>
      </c>
      <c r="D656" t="s">
        <v>5591</v>
      </c>
      <c r="E656" t="s">
        <v>310</v>
      </c>
      <c r="F656" t="s">
        <v>259</v>
      </c>
      <c r="G656" t="s">
        <v>336</v>
      </c>
      <c r="H656" s="16">
        <v>45859</v>
      </c>
      <c r="I656" s="16">
        <v>45865</v>
      </c>
      <c r="J656" t="s">
        <v>5408</v>
      </c>
      <c r="K656">
        <v>1213130</v>
      </c>
      <c r="L656" t="s">
        <v>303</v>
      </c>
      <c r="O656">
        <v>10014613</v>
      </c>
      <c r="P656" t="s">
        <v>223</v>
      </c>
      <c r="Q656">
        <v>0</v>
      </c>
      <c r="R656" t="s">
        <v>3891</v>
      </c>
      <c r="S656" t="s">
        <v>343</v>
      </c>
      <c r="T656">
        <v>11596724</v>
      </c>
      <c r="U656" s="16">
        <v>45804</v>
      </c>
      <c r="V656" s="16">
        <v>45859</v>
      </c>
      <c r="W656" s="16">
        <v>45851</v>
      </c>
      <c r="X656">
        <v>0</v>
      </c>
      <c r="Y656">
        <v>1290900</v>
      </c>
      <c r="Z656" t="s">
        <v>1568</v>
      </c>
      <c r="AA656" t="s">
        <v>245</v>
      </c>
      <c r="AB656" t="s">
        <v>121</v>
      </c>
      <c r="AC656" t="s">
        <v>255</v>
      </c>
      <c r="AD656" t="s">
        <v>189</v>
      </c>
      <c r="AE656" t="str">
        <f>IF(B656&gt;0,IF(B656&gt;0,(IF(B656&lt;&gt;'PLAN SEMANAL'!$A$2,BLTOTAL!AA656,""))),"")</f>
        <v>ACARREO</v>
      </c>
      <c r="AF656" t="str">
        <f>IF(AH656="Completo","Completo",IF(IF(B656&gt;0,_xlfn.XLOOKUP(B656,'Detalle reservas completas fesa'!K:K,'Detalle reservas completas fesa'!Q:Q,_xlfn.XLOOKUP(B656,'MB25'!L:L,'MB25'!Q:Q,"Incompleto")),"")="PENDIENTE","Incompleto",IF(B656&gt;0,_xlfn.XLOOKUP(B656,'Detalle reservas completas fesa'!K:K,'Detalle reservas completas fesa'!Q:Q,IF(AD656="SIN MATERIAL","Completo",IF(AD656="COMPLETO","Completo","Incompleto"))))))</f>
        <v>Completo</v>
      </c>
      <c r="AG656">
        <f>IF(B656&gt;0,_xlfn.XLOOKUP(B656,IW49BLTOTAL!A:A,IW49BLTOTAL!H:H),"")</f>
        <v>10</v>
      </c>
      <c r="AH656" t="str">
        <f>IF(IFERROR(_xlfn.XLOOKUP(B656,'Detalle custodia'!B:B,'Detalle custodia'!O:O),"")="custodia","Completo","")</f>
        <v/>
      </c>
    </row>
    <row r="657" spans="1:34" x14ac:dyDescent="0.35">
      <c r="A657" t="s">
        <v>224</v>
      </c>
      <c r="B657">
        <v>6608687</v>
      </c>
      <c r="C657" t="s">
        <v>129</v>
      </c>
      <c r="D657" t="s">
        <v>5591</v>
      </c>
      <c r="E657" t="s">
        <v>310</v>
      </c>
      <c r="F657" t="s">
        <v>125</v>
      </c>
      <c r="G657" t="s">
        <v>336</v>
      </c>
      <c r="H657" s="16">
        <v>45836</v>
      </c>
      <c r="I657" s="16">
        <v>45836</v>
      </c>
      <c r="J657" t="s">
        <v>5404</v>
      </c>
      <c r="K657">
        <v>1213130</v>
      </c>
      <c r="L657" t="s">
        <v>389</v>
      </c>
      <c r="O657">
        <v>10014612</v>
      </c>
      <c r="P657" t="s">
        <v>224</v>
      </c>
      <c r="Q657">
        <v>0</v>
      </c>
      <c r="R657" t="s">
        <v>3891</v>
      </c>
      <c r="S657" t="s">
        <v>262</v>
      </c>
      <c r="T657">
        <v>11596697</v>
      </c>
      <c r="U657" s="16">
        <v>45804</v>
      </c>
      <c r="V657" s="16">
        <v>45836</v>
      </c>
      <c r="W657" s="16">
        <v>45837</v>
      </c>
      <c r="X657">
        <v>0</v>
      </c>
      <c r="Y657">
        <v>1290900</v>
      </c>
      <c r="Z657" t="s">
        <v>1568</v>
      </c>
      <c r="AA657" t="s">
        <v>245</v>
      </c>
      <c r="AB657" t="s">
        <v>121</v>
      </c>
      <c r="AC657" t="s">
        <v>255</v>
      </c>
      <c r="AD657" t="s">
        <v>189</v>
      </c>
      <c r="AE657" t="str">
        <f>IF(B657&gt;0,IF(B657&gt;0,(IF(B657&lt;&gt;'PLAN SEMANAL'!$A$2,BLTOTAL!AA657,""))),"")</f>
        <v>ACARREO</v>
      </c>
      <c r="AF657" t="str">
        <f>IF(AH657="Completo","Completo",IF(IF(B657&gt;0,_xlfn.XLOOKUP(B657,'Detalle reservas completas fesa'!K:K,'Detalle reservas completas fesa'!Q:Q,_xlfn.XLOOKUP(B657,'MB25'!L:L,'MB25'!Q:Q,"Incompleto")),"")="PENDIENTE","Incompleto",IF(B657&gt;0,_xlfn.XLOOKUP(B657,'Detalle reservas completas fesa'!K:K,'Detalle reservas completas fesa'!Q:Q,IF(AD657="SIN MATERIAL","Completo",IF(AD657="COMPLETO","Completo","Incompleto"))))))</f>
        <v>Completo</v>
      </c>
      <c r="AG657">
        <f>IF(B657&gt;0,_xlfn.XLOOKUP(B657,IW49BLTOTAL!A:A,IW49BLTOTAL!H:H),"")</f>
        <v>10</v>
      </c>
      <c r="AH657" t="str">
        <f>IF(IFERROR(_xlfn.XLOOKUP(B657,'Detalle custodia'!B:B,'Detalle custodia'!O:O),"")="custodia","Completo","")</f>
        <v/>
      </c>
    </row>
    <row r="658" spans="1:34" x14ac:dyDescent="0.35">
      <c r="A658" t="s">
        <v>217</v>
      </c>
      <c r="B658">
        <v>6608686</v>
      </c>
      <c r="C658" t="s">
        <v>129</v>
      </c>
      <c r="D658" t="s">
        <v>5591</v>
      </c>
      <c r="E658" t="s">
        <v>310</v>
      </c>
      <c r="F658" t="s">
        <v>553</v>
      </c>
      <c r="G658" t="s">
        <v>336</v>
      </c>
      <c r="H658" s="16">
        <v>45842</v>
      </c>
      <c r="I658" s="16">
        <v>45842</v>
      </c>
      <c r="J658" t="s">
        <v>5405</v>
      </c>
      <c r="K658">
        <v>1213130</v>
      </c>
      <c r="L658" t="s">
        <v>320</v>
      </c>
      <c r="O658">
        <v>10014611</v>
      </c>
      <c r="P658" t="s">
        <v>217</v>
      </c>
      <c r="Q658">
        <v>0</v>
      </c>
      <c r="R658" t="s">
        <v>3891</v>
      </c>
      <c r="S658" t="s">
        <v>3889</v>
      </c>
      <c r="T658">
        <v>11596607</v>
      </c>
      <c r="U658" s="16">
        <v>45804</v>
      </c>
      <c r="V658" s="16">
        <v>45842</v>
      </c>
      <c r="W658" s="16">
        <v>45843</v>
      </c>
      <c r="X658">
        <v>0</v>
      </c>
      <c r="Y658">
        <v>1290900</v>
      </c>
      <c r="Z658" t="s">
        <v>1568</v>
      </c>
      <c r="AA658" t="s">
        <v>245</v>
      </c>
      <c r="AB658" t="s">
        <v>121</v>
      </c>
      <c r="AC658" t="s">
        <v>255</v>
      </c>
      <c r="AD658" t="s">
        <v>189</v>
      </c>
      <c r="AE658" t="str">
        <f>IF(B658&gt;0,IF(B658&gt;0,(IF(B658&lt;&gt;'PLAN SEMANAL'!$A$2,BLTOTAL!AA658,""))),"")</f>
        <v>ACARREO</v>
      </c>
      <c r="AF658" t="str">
        <f>IF(AH658="Completo","Completo",IF(IF(B658&gt;0,_xlfn.XLOOKUP(B658,'Detalle reservas completas fesa'!K:K,'Detalle reservas completas fesa'!Q:Q,_xlfn.XLOOKUP(B658,'MB25'!L:L,'MB25'!Q:Q,"Incompleto")),"")="PENDIENTE","Incompleto",IF(B658&gt;0,_xlfn.XLOOKUP(B658,'Detalle reservas completas fesa'!K:K,'Detalle reservas completas fesa'!Q:Q,IF(AD658="SIN MATERIAL","Completo",IF(AD658="COMPLETO","Completo","Incompleto"))))))</f>
        <v>Completo</v>
      </c>
      <c r="AG658">
        <f>IF(B658&gt;0,_xlfn.XLOOKUP(B658,IW49BLTOTAL!A:A,IW49BLTOTAL!H:H),"")</f>
        <v>10</v>
      </c>
      <c r="AH658" t="str">
        <f>IF(IFERROR(_xlfn.XLOOKUP(B658,'Detalle custodia'!B:B,'Detalle custodia'!O:O),"")="custodia","Completo","")</f>
        <v/>
      </c>
    </row>
    <row r="659" spans="1:34" x14ac:dyDescent="0.35">
      <c r="A659" t="s">
        <v>131</v>
      </c>
      <c r="B659">
        <v>6608684</v>
      </c>
      <c r="C659" t="s">
        <v>129</v>
      </c>
      <c r="D659" t="s">
        <v>5591</v>
      </c>
      <c r="E659" t="s">
        <v>310</v>
      </c>
      <c r="F659" t="s">
        <v>259</v>
      </c>
      <c r="G659" t="s">
        <v>336</v>
      </c>
      <c r="H659" s="16">
        <v>45855</v>
      </c>
      <c r="I659" s="16">
        <v>45855</v>
      </c>
      <c r="J659" t="s">
        <v>5407</v>
      </c>
      <c r="K659">
        <v>1213130</v>
      </c>
      <c r="L659" t="s">
        <v>335</v>
      </c>
      <c r="O659">
        <v>10014603</v>
      </c>
      <c r="P659" t="s">
        <v>131</v>
      </c>
      <c r="Q659">
        <v>0</v>
      </c>
      <c r="R659" t="s">
        <v>3891</v>
      </c>
      <c r="S659" t="s">
        <v>343</v>
      </c>
      <c r="T659">
        <v>11596625</v>
      </c>
      <c r="U659" s="16">
        <v>45804</v>
      </c>
      <c r="V659" s="16">
        <v>45855</v>
      </c>
      <c r="W659" s="16">
        <v>45851</v>
      </c>
      <c r="X659">
        <v>0</v>
      </c>
      <c r="Y659">
        <v>1290900</v>
      </c>
      <c r="Z659" t="s">
        <v>1568</v>
      </c>
      <c r="AA659" t="s">
        <v>245</v>
      </c>
      <c r="AB659" t="s">
        <v>121</v>
      </c>
      <c r="AC659" t="s">
        <v>255</v>
      </c>
      <c r="AD659" t="s">
        <v>189</v>
      </c>
      <c r="AE659" t="str">
        <f>IF(B659&gt;0,IF(B659&gt;0,(IF(B659&lt;&gt;'PLAN SEMANAL'!$A$2,BLTOTAL!AA659,""))),"")</f>
        <v>ACARREO</v>
      </c>
      <c r="AF659" t="str">
        <f>IF(AH659="Completo","Completo",IF(IF(B659&gt;0,_xlfn.XLOOKUP(B659,'Detalle reservas completas fesa'!K:K,'Detalle reservas completas fesa'!Q:Q,_xlfn.XLOOKUP(B659,'MB25'!L:L,'MB25'!Q:Q,"Incompleto")),"")="PENDIENTE","Incompleto",IF(B659&gt;0,_xlfn.XLOOKUP(B659,'Detalle reservas completas fesa'!K:K,'Detalle reservas completas fesa'!Q:Q,IF(AD659="SIN MATERIAL","Completo",IF(AD659="COMPLETO","Completo","Incompleto"))))))</f>
        <v>Completo</v>
      </c>
      <c r="AG659">
        <f>IF(B659&gt;0,_xlfn.XLOOKUP(B659,IW49BLTOTAL!A:A,IW49BLTOTAL!H:H),"")</f>
        <v>10</v>
      </c>
      <c r="AH659" t="str">
        <f>IF(IFERROR(_xlfn.XLOOKUP(B659,'Detalle custodia'!B:B,'Detalle custodia'!O:O),"")="custodia","Completo","")</f>
        <v/>
      </c>
    </row>
    <row r="660" spans="1:34" x14ac:dyDescent="0.35">
      <c r="A660" t="s">
        <v>148</v>
      </c>
      <c r="B660">
        <v>6608677</v>
      </c>
      <c r="C660" t="s">
        <v>129</v>
      </c>
      <c r="D660" t="s">
        <v>5592</v>
      </c>
      <c r="E660" t="s">
        <v>310</v>
      </c>
      <c r="F660" t="s">
        <v>133</v>
      </c>
      <c r="G660" t="s">
        <v>147</v>
      </c>
      <c r="H660" s="16">
        <v>45839</v>
      </c>
      <c r="I660" s="16">
        <v>45869</v>
      </c>
      <c r="J660" t="s">
        <v>856</v>
      </c>
      <c r="K660">
        <v>1213130</v>
      </c>
      <c r="L660" t="s">
        <v>297</v>
      </c>
      <c r="O660">
        <v>10014617</v>
      </c>
      <c r="P660" t="s">
        <v>148</v>
      </c>
      <c r="Q660">
        <v>0</v>
      </c>
      <c r="R660" t="s">
        <v>329</v>
      </c>
      <c r="S660" t="s">
        <v>3891</v>
      </c>
      <c r="T660">
        <v>11578723</v>
      </c>
      <c r="U660" s="16">
        <v>45804</v>
      </c>
      <c r="V660" s="16">
        <v>45839</v>
      </c>
      <c r="W660" s="16">
        <v>45806</v>
      </c>
      <c r="X660">
        <v>0</v>
      </c>
      <c r="Y660">
        <v>1290900</v>
      </c>
      <c r="Z660" t="s">
        <v>1568</v>
      </c>
      <c r="AA660" t="s">
        <v>245</v>
      </c>
      <c r="AB660" t="s">
        <v>121</v>
      </c>
      <c r="AC660" t="s">
        <v>255</v>
      </c>
      <c r="AD660" t="s">
        <v>141</v>
      </c>
      <c r="AE660" t="str">
        <f>IF(B660&gt;0,IF(B660&gt;0,(IF(B660&lt;&gt;'PLAN SEMANAL'!$A$2,BLTOTAL!AA660,""))),"")</f>
        <v>ACARREO</v>
      </c>
      <c r="AF660" t="str">
        <f>IF(AH660="Completo","Completo",IF(IF(B660&gt;0,_xlfn.XLOOKUP(B660,'Detalle reservas completas fesa'!K:K,'Detalle reservas completas fesa'!Q:Q,_xlfn.XLOOKUP(B660,'MB25'!L:L,'MB25'!Q:Q,"Incompleto")),"")="PENDIENTE","Incompleto",IF(B660&gt;0,_xlfn.XLOOKUP(B660,'Detalle reservas completas fesa'!K:K,'Detalle reservas completas fesa'!Q:Q,IF(AD660="SIN MATERIAL","Completo",IF(AD660="COMPLETO","Completo","Incompleto"))))))</f>
        <v>Incompleto</v>
      </c>
      <c r="AG660">
        <f>IF(B660&gt;0,_xlfn.XLOOKUP(B660,IW49BLTOTAL!A:A,IW49BLTOTAL!H:H),"")</f>
        <v>3</v>
      </c>
      <c r="AH660" t="str">
        <f>IF(IFERROR(_xlfn.XLOOKUP(B660,'Detalle custodia'!B:B,'Detalle custodia'!O:O),"")="custodia","Completo","")</f>
        <v/>
      </c>
    </row>
    <row r="661" spans="1:34" x14ac:dyDescent="0.35">
      <c r="A661" t="s">
        <v>148</v>
      </c>
      <c r="B661">
        <v>6608676</v>
      </c>
      <c r="C661" t="s">
        <v>129</v>
      </c>
      <c r="D661" t="s">
        <v>5593</v>
      </c>
      <c r="E661" t="s">
        <v>310</v>
      </c>
      <c r="F661" t="s">
        <v>259</v>
      </c>
      <c r="G661" t="s">
        <v>225</v>
      </c>
      <c r="H661" s="16">
        <v>45839</v>
      </c>
      <c r="I661" s="16">
        <v>45869</v>
      </c>
      <c r="J661" t="s">
        <v>856</v>
      </c>
      <c r="K661">
        <v>1213130</v>
      </c>
      <c r="L661" t="s">
        <v>297</v>
      </c>
      <c r="O661">
        <v>10014617</v>
      </c>
      <c r="P661" t="s">
        <v>148</v>
      </c>
      <c r="Q661">
        <v>3343.03</v>
      </c>
      <c r="R661" t="s">
        <v>329</v>
      </c>
      <c r="S661" t="s">
        <v>3889</v>
      </c>
      <c r="T661">
        <v>11578721</v>
      </c>
      <c r="U661" s="16">
        <v>45804</v>
      </c>
      <c r="V661" s="16">
        <v>45839</v>
      </c>
      <c r="W661" s="16">
        <v>45814</v>
      </c>
      <c r="X661">
        <v>3343.03</v>
      </c>
      <c r="Y661">
        <v>1290900</v>
      </c>
      <c r="Z661" t="s">
        <v>1568</v>
      </c>
      <c r="AA661" t="s">
        <v>245</v>
      </c>
      <c r="AB661" t="s">
        <v>121</v>
      </c>
      <c r="AC661" t="s">
        <v>255</v>
      </c>
      <c r="AD661" t="s">
        <v>135</v>
      </c>
      <c r="AE661" t="str">
        <f>IF(B661&gt;0,IF(B661&gt;0,(IF(B661&lt;&gt;'PLAN SEMANAL'!$A$2,BLTOTAL!AA661,""))),"")</f>
        <v>ACARREO</v>
      </c>
      <c r="AF661" t="str">
        <f>IF(AH661="Completo","Completo",IF(IF(B661&gt;0,_xlfn.XLOOKUP(B661,'Detalle reservas completas fesa'!K:K,'Detalle reservas completas fesa'!Q:Q,_xlfn.XLOOKUP(B661,'MB25'!L:L,'MB25'!Q:Q,"Incompleto")),"")="PENDIENTE","Incompleto",IF(B661&gt;0,_xlfn.XLOOKUP(B661,'Detalle reservas completas fesa'!K:K,'Detalle reservas completas fesa'!Q:Q,IF(AD661="SIN MATERIAL","Completo",IF(AD661="COMPLETO","Completo","Incompleto"))))))</f>
        <v>Incompleto</v>
      </c>
      <c r="AG661">
        <f>IF(B661&gt;0,_xlfn.XLOOKUP(B661,IW49BLTOTAL!A:A,IW49BLTOTAL!H:H),"")</f>
        <v>1</v>
      </c>
      <c r="AH661" t="str">
        <f>IF(IFERROR(_xlfn.XLOOKUP(B661,'Detalle custodia'!B:B,'Detalle custodia'!O:O),"")="custodia","Completo","")</f>
        <v/>
      </c>
    </row>
    <row r="662" spans="1:34" x14ac:dyDescent="0.35">
      <c r="A662" t="s">
        <v>148</v>
      </c>
      <c r="B662">
        <v>6608675</v>
      </c>
      <c r="C662" t="s">
        <v>129</v>
      </c>
      <c r="D662" t="s">
        <v>3822</v>
      </c>
      <c r="E662" t="s">
        <v>310</v>
      </c>
      <c r="F662" t="s">
        <v>133</v>
      </c>
      <c r="G662" t="s">
        <v>132</v>
      </c>
      <c r="H662" s="16">
        <v>45838</v>
      </c>
      <c r="J662" t="s">
        <v>856</v>
      </c>
      <c r="K662">
        <v>1213130</v>
      </c>
      <c r="L662" t="s">
        <v>297</v>
      </c>
      <c r="O662">
        <v>10014617</v>
      </c>
      <c r="P662" t="s">
        <v>148</v>
      </c>
      <c r="Q662">
        <v>0</v>
      </c>
      <c r="R662" t="s">
        <v>329</v>
      </c>
      <c r="S662" t="s">
        <v>342</v>
      </c>
      <c r="T662">
        <v>11578591</v>
      </c>
      <c r="U662" s="16">
        <v>45804</v>
      </c>
      <c r="V662" s="16">
        <v>45838</v>
      </c>
      <c r="W662" s="16">
        <v>45806</v>
      </c>
      <c r="X662">
        <v>0</v>
      </c>
      <c r="Y662">
        <v>1290900</v>
      </c>
      <c r="Z662" t="s">
        <v>1568</v>
      </c>
      <c r="AA662" t="s">
        <v>245</v>
      </c>
      <c r="AB662" t="s">
        <v>121</v>
      </c>
      <c r="AC662" t="s">
        <v>255</v>
      </c>
      <c r="AD662" t="s">
        <v>141</v>
      </c>
      <c r="AE662" t="str">
        <f>IF(B662&gt;0,IF(B662&gt;0,(IF(B662&lt;&gt;'PLAN SEMANAL'!$A$2,BLTOTAL!AA662,""))),"")</f>
        <v>ACARREO</v>
      </c>
      <c r="AF662" t="str">
        <f>IF(AH662="Completo","Completo",IF(IF(B662&gt;0,_xlfn.XLOOKUP(B662,'Detalle reservas completas fesa'!K:K,'Detalle reservas completas fesa'!Q:Q,_xlfn.XLOOKUP(B662,'MB25'!L:L,'MB25'!Q:Q,"Incompleto")),"")="PENDIENTE","Incompleto",IF(B662&gt;0,_xlfn.XLOOKUP(B662,'Detalle reservas completas fesa'!K:K,'Detalle reservas completas fesa'!Q:Q,IF(AD662="SIN MATERIAL","Completo",IF(AD662="COMPLETO","Completo","Incompleto"))))))</f>
        <v>Incompleto</v>
      </c>
      <c r="AG662">
        <f>IF(B662&gt;0,_xlfn.XLOOKUP(B662,IW49BLTOTAL!A:A,IW49BLTOTAL!H:H),"")</f>
        <v>6</v>
      </c>
      <c r="AH662" t="str">
        <f>IF(IFERROR(_xlfn.XLOOKUP(B662,'Detalle custodia'!B:B,'Detalle custodia'!O:O),"")="custodia","Completo","")</f>
        <v/>
      </c>
    </row>
    <row r="663" spans="1:34" x14ac:dyDescent="0.35">
      <c r="A663" t="s">
        <v>149</v>
      </c>
      <c r="B663">
        <v>6608674</v>
      </c>
      <c r="C663" t="s">
        <v>129</v>
      </c>
      <c r="D663" t="s">
        <v>5594</v>
      </c>
      <c r="E663" t="s">
        <v>310</v>
      </c>
      <c r="F663" t="s">
        <v>133</v>
      </c>
      <c r="G663" t="s">
        <v>132</v>
      </c>
      <c r="H663" s="16">
        <v>45839</v>
      </c>
      <c r="I663" s="16">
        <v>45869</v>
      </c>
      <c r="J663" t="s">
        <v>3476</v>
      </c>
      <c r="K663">
        <v>1213130</v>
      </c>
      <c r="L663" t="s">
        <v>302</v>
      </c>
      <c r="O663">
        <v>10014616</v>
      </c>
      <c r="P663" t="s">
        <v>149</v>
      </c>
      <c r="Q663">
        <v>0</v>
      </c>
      <c r="R663" t="s">
        <v>329</v>
      </c>
      <c r="S663" t="s">
        <v>3901</v>
      </c>
      <c r="T663">
        <v>11584666</v>
      </c>
      <c r="U663" s="16">
        <v>45804</v>
      </c>
      <c r="V663" s="16">
        <v>45839</v>
      </c>
      <c r="W663" s="16">
        <v>45835</v>
      </c>
      <c r="X663">
        <v>0</v>
      </c>
      <c r="Y663">
        <v>1290900</v>
      </c>
      <c r="Z663" t="s">
        <v>1568</v>
      </c>
      <c r="AA663" t="s">
        <v>245</v>
      </c>
      <c r="AB663" t="s">
        <v>121</v>
      </c>
      <c r="AC663" t="s">
        <v>255</v>
      </c>
      <c r="AD663" t="s">
        <v>122</v>
      </c>
      <c r="AE663" t="str">
        <f>IF(B663&gt;0,IF(B663&gt;0,(IF(B663&lt;&gt;'PLAN SEMANAL'!$A$2,BLTOTAL!AA663,""))),"")</f>
        <v>ACARREO</v>
      </c>
      <c r="AF663" t="str">
        <f>IF(AH663="Completo","Completo",IF(IF(B663&gt;0,_xlfn.XLOOKUP(B663,'Detalle reservas completas fesa'!K:K,'Detalle reservas completas fesa'!Q:Q,_xlfn.XLOOKUP(B663,'MB25'!L:L,'MB25'!Q:Q,"Incompleto")),"")="PENDIENTE","Incompleto",IF(B663&gt;0,_xlfn.XLOOKUP(B663,'Detalle reservas completas fesa'!K:K,'Detalle reservas completas fesa'!Q:Q,IF(AD663="SIN MATERIAL","Completo",IF(AD663="COMPLETO","Completo","Incompleto"))))))</f>
        <v>Completo</v>
      </c>
      <c r="AG663">
        <f>IF(B663&gt;0,_xlfn.XLOOKUP(B663,IW49BLTOTAL!A:A,IW49BLTOTAL!H:H),"")</f>
        <v>2</v>
      </c>
      <c r="AH663" t="str">
        <f>IF(IFERROR(_xlfn.XLOOKUP(B663,'Detalle custodia'!B:B,'Detalle custodia'!O:O),"")="custodia","Completo","")</f>
        <v/>
      </c>
    </row>
    <row r="664" spans="1:34" x14ac:dyDescent="0.35">
      <c r="A664" t="s">
        <v>149</v>
      </c>
      <c r="B664">
        <v>6608673</v>
      </c>
      <c r="C664" t="s">
        <v>129</v>
      </c>
      <c r="D664" t="s">
        <v>5595</v>
      </c>
      <c r="E664" t="s">
        <v>310</v>
      </c>
      <c r="F664" t="s">
        <v>259</v>
      </c>
      <c r="G664" t="s">
        <v>1075</v>
      </c>
      <c r="H664" s="16">
        <v>45868</v>
      </c>
      <c r="J664" t="s">
        <v>856</v>
      </c>
      <c r="K664">
        <v>1213130</v>
      </c>
      <c r="L664" t="s">
        <v>302</v>
      </c>
      <c r="M664" s="16">
        <v>45813</v>
      </c>
      <c r="N664" s="16">
        <v>45813</v>
      </c>
      <c r="O664">
        <v>10014616</v>
      </c>
      <c r="P664" t="s">
        <v>149</v>
      </c>
      <c r="Q664">
        <v>2540.9499999999998</v>
      </c>
      <c r="R664" t="s">
        <v>329</v>
      </c>
      <c r="S664" t="s">
        <v>3889</v>
      </c>
      <c r="T664">
        <v>11584668</v>
      </c>
      <c r="U664" s="16">
        <v>45804</v>
      </c>
      <c r="V664" s="16">
        <v>45868</v>
      </c>
      <c r="W664" s="16">
        <v>45813</v>
      </c>
      <c r="X664">
        <v>2540.9499999999998</v>
      </c>
      <c r="Y664">
        <v>1290900</v>
      </c>
      <c r="Z664" t="s">
        <v>1568</v>
      </c>
      <c r="AA664" t="s">
        <v>245</v>
      </c>
      <c r="AB664" t="s">
        <v>121</v>
      </c>
      <c r="AC664" t="s">
        <v>255</v>
      </c>
      <c r="AD664" t="s">
        <v>122</v>
      </c>
      <c r="AE664" t="str">
        <f>IF(B664&gt;0,IF(B664&gt;0,(IF(B664&lt;&gt;'PLAN SEMANAL'!$A$2,BLTOTAL!AA664,""))),"")</f>
        <v>ACARREO</v>
      </c>
      <c r="AF664" t="str">
        <f>IF(AH664="Completo","Completo",IF(IF(B664&gt;0,_xlfn.XLOOKUP(B664,'Detalle reservas completas fesa'!K:K,'Detalle reservas completas fesa'!Q:Q,_xlfn.XLOOKUP(B664,'MB25'!L:L,'MB25'!Q:Q,"Incompleto")),"")="PENDIENTE","Incompleto",IF(B664&gt;0,_xlfn.XLOOKUP(B664,'Detalle reservas completas fesa'!K:K,'Detalle reservas completas fesa'!Q:Q,IF(AD664="SIN MATERIAL","Completo",IF(AD664="COMPLETO","Completo","Incompleto"))))))</f>
        <v>Completo</v>
      </c>
      <c r="AG664">
        <f>IF(B664&gt;0,_xlfn.XLOOKUP(B664,IW49BLTOTAL!A:A,IW49BLTOTAL!H:H),"")</f>
        <v>2</v>
      </c>
      <c r="AH664" t="str">
        <f>IF(IFERROR(_xlfn.XLOOKUP(B664,'Detalle custodia'!B:B,'Detalle custodia'!O:O),"")="custodia","Completo","")</f>
        <v/>
      </c>
    </row>
    <row r="665" spans="1:34" x14ac:dyDescent="0.35">
      <c r="A665" t="s">
        <v>149</v>
      </c>
      <c r="B665">
        <v>6608672</v>
      </c>
      <c r="C665" t="s">
        <v>129</v>
      </c>
      <c r="D665" t="s">
        <v>5596</v>
      </c>
      <c r="E665" t="s">
        <v>310</v>
      </c>
      <c r="F665" t="s">
        <v>133</v>
      </c>
      <c r="G665" t="s">
        <v>132</v>
      </c>
      <c r="H665" s="16">
        <v>45868</v>
      </c>
      <c r="J665" t="s">
        <v>856</v>
      </c>
      <c r="K665">
        <v>1213130</v>
      </c>
      <c r="L665" t="s">
        <v>302</v>
      </c>
      <c r="O665">
        <v>10014616</v>
      </c>
      <c r="P665" t="s">
        <v>149</v>
      </c>
      <c r="Q665">
        <v>0</v>
      </c>
      <c r="R665" t="s">
        <v>329</v>
      </c>
      <c r="S665" t="s">
        <v>342</v>
      </c>
      <c r="T665">
        <v>11584672</v>
      </c>
      <c r="U665" s="16">
        <v>45804</v>
      </c>
      <c r="V665" s="16">
        <v>45868</v>
      </c>
      <c r="W665" s="16">
        <v>45806</v>
      </c>
      <c r="X665">
        <v>0</v>
      </c>
      <c r="Y665">
        <v>1290900</v>
      </c>
      <c r="Z665" t="s">
        <v>1568</v>
      </c>
      <c r="AA665" t="s">
        <v>245</v>
      </c>
      <c r="AB665" t="s">
        <v>121</v>
      </c>
      <c r="AC665" t="s">
        <v>255</v>
      </c>
      <c r="AD665" t="s">
        <v>141</v>
      </c>
      <c r="AE665" t="str">
        <f>IF(B665&gt;0,IF(B665&gt;0,(IF(B665&lt;&gt;'PLAN SEMANAL'!$A$2,BLTOTAL!AA665,""))),"")</f>
        <v>ACARREO</v>
      </c>
      <c r="AF665" t="str">
        <f>IF(AH665="Completo","Completo",IF(IF(B665&gt;0,_xlfn.XLOOKUP(B665,'Detalle reservas completas fesa'!K:K,'Detalle reservas completas fesa'!Q:Q,_xlfn.XLOOKUP(B665,'MB25'!L:L,'MB25'!Q:Q,"Incompleto")),"")="PENDIENTE","Incompleto",IF(B665&gt;0,_xlfn.XLOOKUP(B665,'Detalle reservas completas fesa'!K:K,'Detalle reservas completas fesa'!Q:Q,IF(AD665="SIN MATERIAL","Completo",IF(AD665="COMPLETO","Completo","Incompleto"))))))</f>
        <v>Incompleto</v>
      </c>
      <c r="AG665">
        <f>IF(B665&gt;0,_xlfn.XLOOKUP(B665,IW49BLTOTAL!A:A,IW49BLTOTAL!H:H),"")</f>
        <v>6</v>
      </c>
      <c r="AH665" t="str">
        <f>IF(IFERROR(_xlfn.XLOOKUP(B665,'Detalle custodia'!B:B,'Detalle custodia'!O:O),"")="custodia","Completo","")</f>
        <v/>
      </c>
    </row>
    <row r="666" spans="1:34" x14ac:dyDescent="0.35">
      <c r="A666" t="s">
        <v>149</v>
      </c>
      <c r="B666">
        <v>6608671</v>
      </c>
      <c r="C666" t="s">
        <v>129</v>
      </c>
      <c r="D666" t="s">
        <v>5568</v>
      </c>
      <c r="E666" t="s">
        <v>310</v>
      </c>
      <c r="F666" t="s">
        <v>133</v>
      </c>
      <c r="G666" t="s">
        <v>132</v>
      </c>
      <c r="H666" s="16">
        <v>45899</v>
      </c>
      <c r="J666" t="s">
        <v>856</v>
      </c>
      <c r="K666">
        <v>1213130</v>
      </c>
      <c r="L666" t="s">
        <v>302</v>
      </c>
      <c r="O666">
        <v>10014616</v>
      </c>
      <c r="P666" t="s">
        <v>149</v>
      </c>
      <c r="Q666">
        <v>0</v>
      </c>
      <c r="R666" t="s">
        <v>329</v>
      </c>
      <c r="S666" t="s">
        <v>342</v>
      </c>
      <c r="T666">
        <v>11578588</v>
      </c>
      <c r="U666" s="16">
        <v>45804</v>
      </c>
      <c r="V666" s="16">
        <v>45899</v>
      </c>
      <c r="W666" s="16">
        <v>45806</v>
      </c>
      <c r="X666">
        <v>0</v>
      </c>
      <c r="Y666">
        <v>1290900</v>
      </c>
      <c r="Z666" t="s">
        <v>1568</v>
      </c>
      <c r="AA666" t="s">
        <v>245</v>
      </c>
      <c r="AB666" t="s">
        <v>121</v>
      </c>
      <c r="AC666" t="s">
        <v>255</v>
      </c>
      <c r="AD666" t="s">
        <v>141</v>
      </c>
      <c r="AE666" t="str">
        <f>IF(B666&gt;0,IF(B666&gt;0,(IF(B666&lt;&gt;'PLAN SEMANAL'!$A$2,BLTOTAL!AA666,""))),"")</f>
        <v>ACARREO</v>
      </c>
      <c r="AF666" t="str">
        <f>IF(AH666="Completo","Completo",IF(IF(B666&gt;0,_xlfn.XLOOKUP(B666,'Detalle reservas completas fesa'!K:K,'Detalle reservas completas fesa'!Q:Q,_xlfn.XLOOKUP(B666,'MB25'!L:L,'MB25'!Q:Q,"Incompleto")),"")="PENDIENTE","Incompleto",IF(B666&gt;0,_xlfn.XLOOKUP(B666,'Detalle reservas completas fesa'!K:K,'Detalle reservas completas fesa'!Q:Q,IF(AD666="SIN MATERIAL","Completo",IF(AD666="COMPLETO","Completo","Incompleto"))))))</f>
        <v>Incompleto</v>
      </c>
      <c r="AG666">
        <f>IF(B666&gt;0,_xlfn.XLOOKUP(B666,IW49BLTOTAL!A:A,IW49BLTOTAL!H:H),"")</f>
        <v>8</v>
      </c>
      <c r="AH666" t="str">
        <f>IF(IFERROR(_xlfn.XLOOKUP(B666,'Detalle custodia'!B:B,'Detalle custodia'!O:O),"")="custodia","Completo","")</f>
        <v/>
      </c>
    </row>
    <row r="667" spans="1:34" x14ac:dyDescent="0.35">
      <c r="A667" t="s">
        <v>202</v>
      </c>
      <c r="B667">
        <v>6608670</v>
      </c>
      <c r="C667" t="s">
        <v>129</v>
      </c>
      <c r="D667" t="s">
        <v>5597</v>
      </c>
      <c r="E667" t="s">
        <v>310</v>
      </c>
      <c r="F667" t="s">
        <v>133</v>
      </c>
      <c r="G667" t="s">
        <v>147</v>
      </c>
      <c r="H667" s="16">
        <v>45868</v>
      </c>
      <c r="J667" t="s">
        <v>856</v>
      </c>
      <c r="K667">
        <v>1213130</v>
      </c>
      <c r="L667" t="s">
        <v>396</v>
      </c>
      <c r="O667">
        <v>10014615</v>
      </c>
      <c r="P667" t="s">
        <v>202</v>
      </c>
      <c r="Q667">
        <v>0</v>
      </c>
      <c r="R667" t="s">
        <v>329</v>
      </c>
      <c r="S667" t="s">
        <v>3891</v>
      </c>
      <c r="T667">
        <v>11581724</v>
      </c>
      <c r="U667" s="16">
        <v>45804</v>
      </c>
      <c r="V667" s="16">
        <v>45868</v>
      </c>
      <c r="W667" s="16">
        <v>45815</v>
      </c>
      <c r="X667">
        <v>0</v>
      </c>
      <c r="Y667">
        <v>1290900</v>
      </c>
      <c r="Z667" t="s">
        <v>1568</v>
      </c>
      <c r="AA667" t="s">
        <v>245</v>
      </c>
      <c r="AB667" t="s">
        <v>121</v>
      </c>
      <c r="AC667" t="s">
        <v>255</v>
      </c>
      <c r="AD667" t="s">
        <v>141</v>
      </c>
      <c r="AE667" t="str">
        <f>IF(B667&gt;0,IF(B667&gt;0,(IF(B667&lt;&gt;'PLAN SEMANAL'!$A$2,BLTOTAL!AA667,""))),"")</f>
        <v>ACARREO</v>
      </c>
      <c r="AF667" t="str">
        <f>IF(AH667="Completo","Completo",IF(IF(B667&gt;0,_xlfn.XLOOKUP(B667,'Detalle reservas completas fesa'!K:K,'Detalle reservas completas fesa'!Q:Q,_xlfn.XLOOKUP(B667,'MB25'!L:L,'MB25'!Q:Q,"Incompleto")),"")="PENDIENTE","Incompleto",IF(B667&gt;0,_xlfn.XLOOKUP(B667,'Detalle reservas completas fesa'!K:K,'Detalle reservas completas fesa'!Q:Q,IF(AD667="SIN MATERIAL","Completo",IF(AD667="COMPLETO","Completo","Incompleto"))))))</f>
        <v>Incompleto</v>
      </c>
      <c r="AG667">
        <f>IF(B667&gt;0,_xlfn.XLOOKUP(B667,IW49BLTOTAL!A:A,IW49BLTOTAL!H:H),"")</f>
        <v>2</v>
      </c>
      <c r="AH667" t="str">
        <f>IF(IFERROR(_xlfn.XLOOKUP(B667,'Detalle custodia'!B:B,'Detalle custodia'!O:O),"")="custodia","Completo","")</f>
        <v/>
      </c>
    </row>
    <row r="668" spans="1:34" x14ac:dyDescent="0.35">
      <c r="A668" t="s">
        <v>206</v>
      </c>
      <c r="B668">
        <v>6608668</v>
      </c>
      <c r="C668" t="s">
        <v>129</v>
      </c>
      <c r="D668" t="s">
        <v>5599</v>
      </c>
      <c r="E668" t="s">
        <v>310</v>
      </c>
      <c r="F668" t="s">
        <v>259</v>
      </c>
      <c r="G668" t="s">
        <v>405</v>
      </c>
      <c r="H668" s="16">
        <v>45859</v>
      </c>
      <c r="I668" s="16">
        <v>45865</v>
      </c>
      <c r="J668" t="s">
        <v>5408</v>
      </c>
      <c r="K668">
        <v>1213130</v>
      </c>
      <c r="L668" t="s">
        <v>339</v>
      </c>
      <c r="M668" s="16">
        <v>45829</v>
      </c>
      <c r="N668" s="16">
        <v>45829</v>
      </c>
      <c r="O668">
        <v>10014614</v>
      </c>
      <c r="P668" t="s">
        <v>206</v>
      </c>
      <c r="Q668">
        <v>3533.89</v>
      </c>
      <c r="R668" t="s">
        <v>329</v>
      </c>
      <c r="S668" t="s">
        <v>343</v>
      </c>
      <c r="T668">
        <v>11593270</v>
      </c>
      <c r="U668" s="16">
        <v>45804</v>
      </c>
      <c r="V668" s="16">
        <v>45859</v>
      </c>
      <c r="W668" s="16">
        <v>45850</v>
      </c>
      <c r="X668">
        <v>3533.89</v>
      </c>
      <c r="Y668">
        <v>1290900</v>
      </c>
      <c r="Z668" t="s">
        <v>1568</v>
      </c>
      <c r="AA668" t="s">
        <v>245</v>
      </c>
      <c r="AB668" t="s">
        <v>121</v>
      </c>
      <c r="AC668" t="s">
        <v>255</v>
      </c>
      <c r="AD668" t="s">
        <v>122</v>
      </c>
      <c r="AE668" t="str">
        <f>IF(B668&gt;0,IF(B668&gt;0,(IF(B668&lt;&gt;'PLAN SEMANAL'!$A$2,BLTOTAL!AA668,""))),"")</f>
        <v>ACARREO</v>
      </c>
      <c r="AF668" t="str">
        <f>IF(AH668="Completo","Completo",IF(IF(B668&gt;0,_xlfn.XLOOKUP(B668,'Detalle reservas completas fesa'!K:K,'Detalle reservas completas fesa'!Q:Q,_xlfn.XLOOKUP(B668,'MB25'!L:L,'MB25'!Q:Q,"Incompleto")),"")="PENDIENTE","Incompleto",IF(B668&gt;0,_xlfn.XLOOKUP(B668,'Detalle reservas completas fesa'!K:K,'Detalle reservas completas fesa'!Q:Q,IF(AD668="SIN MATERIAL","Completo",IF(AD668="COMPLETO","Completo","Incompleto"))))))</f>
        <v>Completo</v>
      </c>
      <c r="AG668">
        <f>IF(B668&gt;0,_xlfn.XLOOKUP(B668,IW49BLTOTAL!A:A,IW49BLTOTAL!H:H),"")</f>
        <v>6</v>
      </c>
      <c r="AH668" t="str">
        <f>IF(IFERROR(_xlfn.XLOOKUP(B668,'Detalle custodia'!B:B,'Detalle custodia'!O:O),"")="custodia","Completo","")</f>
        <v/>
      </c>
    </row>
    <row r="669" spans="1:34" x14ac:dyDescent="0.35">
      <c r="A669" t="s">
        <v>224</v>
      </c>
      <c r="B669">
        <v>6608667</v>
      </c>
      <c r="C669" t="s">
        <v>129</v>
      </c>
      <c r="D669" t="s">
        <v>5600</v>
      </c>
      <c r="E669" t="s">
        <v>310</v>
      </c>
      <c r="F669" t="s">
        <v>133</v>
      </c>
      <c r="G669" t="s">
        <v>132</v>
      </c>
      <c r="H669" s="16">
        <v>45868</v>
      </c>
      <c r="J669" t="s">
        <v>856</v>
      </c>
      <c r="K669">
        <v>1213130</v>
      </c>
      <c r="L669" t="s">
        <v>389</v>
      </c>
      <c r="O669">
        <v>10014612</v>
      </c>
      <c r="P669" t="s">
        <v>224</v>
      </c>
      <c r="Q669">
        <v>0</v>
      </c>
      <c r="R669" t="s">
        <v>329</v>
      </c>
      <c r="S669" t="s">
        <v>342</v>
      </c>
      <c r="T669">
        <v>11590548</v>
      </c>
      <c r="U669" s="16">
        <v>45804</v>
      </c>
      <c r="V669" s="16">
        <v>45868</v>
      </c>
      <c r="W669" s="16">
        <v>45806</v>
      </c>
      <c r="X669">
        <v>0</v>
      </c>
      <c r="Y669">
        <v>1290900</v>
      </c>
      <c r="Z669" t="s">
        <v>1568</v>
      </c>
      <c r="AA669" t="s">
        <v>245</v>
      </c>
      <c r="AB669" t="s">
        <v>121</v>
      </c>
      <c r="AC669" t="s">
        <v>255</v>
      </c>
      <c r="AD669" t="s">
        <v>141</v>
      </c>
      <c r="AE669" t="str">
        <f>IF(B669&gt;0,IF(B669&gt;0,(IF(B669&lt;&gt;'PLAN SEMANAL'!$A$2,BLTOTAL!AA669,""))),"")</f>
        <v>ACARREO</v>
      </c>
      <c r="AF669" t="str">
        <f>IF(AH669="Completo","Completo",IF(IF(B669&gt;0,_xlfn.XLOOKUP(B669,'Detalle reservas completas fesa'!K:K,'Detalle reservas completas fesa'!Q:Q,_xlfn.XLOOKUP(B669,'MB25'!L:L,'MB25'!Q:Q,"Incompleto")),"")="PENDIENTE","Incompleto",IF(B669&gt;0,_xlfn.XLOOKUP(B669,'Detalle reservas completas fesa'!K:K,'Detalle reservas completas fesa'!Q:Q,IF(AD669="SIN MATERIAL","Completo",IF(AD669="COMPLETO","Completo","Incompleto"))))))</f>
        <v>Incompleto</v>
      </c>
      <c r="AG669">
        <f>IF(B669&gt;0,_xlfn.XLOOKUP(B669,IW49BLTOTAL!A:A,IW49BLTOTAL!H:H),"")</f>
        <v>4</v>
      </c>
      <c r="AH669" t="str">
        <f>IF(IFERROR(_xlfn.XLOOKUP(B669,'Detalle custodia'!B:B,'Detalle custodia'!O:O),"")="custodia","Completo","")</f>
        <v/>
      </c>
    </row>
    <row r="670" spans="1:34" x14ac:dyDescent="0.35">
      <c r="A670" t="s">
        <v>224</v>
      </c>
      <c r="B670">
        <v>6608665</v>
      </c>
      <c r="C670" t="s">
        <v>129</v>
      </c>
      <c r="D670" t="s">
        <v>3340</v>
      </c>
      <c r="E670" t="s">
        <v>310</v>
      </c>
      <c r="F670" t="s">
        <v>133</v>
      </c>
      <c r="G670" t="s">
        <v>132</v>
      </c>
      <c r="H670" s="16">
        <v>45868</v>
      </c>
      <c r="J670" t="s">
        <v>856</v>
      </c>
      <c r="K670">
        <v>1213130</v>
      </c>
      <c r="L670" t="s">
        <v>389</v>
      </c>
      <c r="O670">
        <v>10014612</v>
      </c>
      <c r="P670" t="s">
        <v>224</v>
      </c>
      <c r="Q670">
        <v>0</v>
      </c>
      <c r="R670" t="s">
        <v>329</v>
      </c>
      <c r="S670" t="s">
        <v>342</v>
      </c>
      <c r="T670">
        <v>11590552</v>
      </c>
      <c r="U670" s="16">
        <v>45804</v>
      </c>
      <c r="V670" s="16">
        <v>45868</v>
      </c>
      <c r="W670" s="16">
        <v>45806</v>
      </c>
      <c r="X670">
        <v>0</v>
      </c>
      <c r="Y670">
        <v>1290900</v>
      </c>
      <c r="Z670" t="s">
        <v>1568</v>
      </c>
      <c r="AA670" t="s">
        <v>245</v>
      </c>
      <c r="AB670" t="s">
        <v>121</v>
      </c>
      <c r="AC670" t="s">
        <v>255</v>
      </c>
      <c r="AD670" t="s">
        <v>141</v>
      </c>
      <c r="AE670" t="str">
        <f>IF(B670&gt;0,IF(B670&gt;0,(IF(B670&lt;&gt;'PLAN SEMANAL'!$A$2,BLTOTAL!AA670,""))),"")</f>
        <v>ACARREO</v>
      </c>
      <c r="AF670" t="str">
        <f>IF(AH670="Completo","Completo",IF(IF(B670&gt;0,_xlfn.XLOOKUP(B670,'Detalle reservas completas fesa'!K:K,'Detalle reservas completas fesa'!Q:Q,_xlfn.XLOOKUP(B670,'MB25'!L:L,'MB25'!Q:Q,"Incompleto")),"")="PENDIENTE","Incompleto",IF(B670&gt;0,_xlfn.XLOOKUP(B670,'Detalle reservas completas fesa'!K:K,'Detalle reservas completas fesa'!Q:Q,IF(AD670="SIN MATERIAL","Completo",IF(AD670="COMPLETO","Completo","Incompleto"))))))</f>
        <v>Incompleto</v>
      </c>
      <c r="AG670">
        <f>IF(B670&gt;0,_xlfn.XLOOKUP(B670,IW49BLTOTAL!A:A,IW49BLTOTAL!H:H),"")</f>
        <v>2</v>
      </c>
      <c r="AH670" t="str">
        <f>IF(IFERROR(_xlfn.XLOOKUP(B670,'Detalle custodia'!B:B,'Detalle custodia'!O:O),"")="custodia","Completo","")</f>
        <v/>
      </c>
    </row>
    <row r="671" spans="1:34" x14ac:dyDescent="0.35">
      <c r="A671" t="s">
        <v>224</v>
      </c>
      <c r="B671">
        <v>6608664</v>
      </c>
      <c r="C671" t="s">
        <v>129</v>
      </c>
      <c r="D671" t="s">
        <v>5601</v>
      </c>
      <c r="E671" t="s">
        <v>310</v>
      </c>
      <c r="F671" t="s">
        <v>133</v>
      </c>
      <c r="G671" t="s">
        <v>132</v>
      </c>
      <c r="H671" s="16">
        <v>45868</v>
      </c>
      <c r="J671" t="s">
        <v>856</v>
      </c>
      <c r="K671">
        <v>1213130</v>
      </c>
      <c r="L671" t="s">
        <v>389</v>
      </c>
      <c r="O671">
        <v>10014612</v>
      </c>
      <c r="P671" t="s">
        <v>224</v>
      </c>
      <c r="Q671">
        <v>0</v>
      </c>
      <c r="R671" t="s">
        <v>329</v>
      </c>
      <c r="S671" t="s">
        <v>342</v>
      </c>
      <c r="T671">
        <v>11590565</v>
      </c>
      <c r="U671" s="16">
        <v>45804</v>
      </c>
      <c r="V671" s="16">
        <v>45868</v>
      </c>
      <c r="W671" s="16">
        <v>45806</v>
      </c>
      <c r="X671">
        <v>0</v>
      </c>
      <c r="Y671">
        <v>1290900</v>
      </c>
      <c r="Z671" t="s">
        <v>1568</v>
      </c>
      <c r="AA671" t="s">
        <v>245</v>
      </c>
      <c r="AB671" t="s">
        <v>121</v>
      </c>
      <c r="AC671" t="s">
        <v>255</v>
      </c>
      <c r="AD671" t="s">
        <v>141</v>
      </c>
      <c r="AE671" t="str">
        <f>IF(B671&gt;0,IF(B671&gt;0,(IF(B671&lt;&gt;'PLAN SEMANAL'!$A$2,BLTOTAL!AA671,""))),"")</f>
        <v>ACARREO</v>
      </c>
      <c r="AF671" t="str">
        <f>IF(AH671="Completo","Completo",IF(IF(B671&gt;0,_xlfn.XLOOKUP(B671,'Detalle reservas completas fesa'!K:K,'Detalle reservas completas fesa'!Q:Q,_xlfn.XLOOKUP(B671,'MB25'!L:L,'MB25'!Q:Q,"Incompleto")),"")="PENDIENTE","Incompleto",IF(B671&gt;0,_xlfn.XLOOKUP(B671,'Detalle reservas completas fesa'!K:K,'Detalle reservas completas fesa'!Q:Q,IF(AD671="SIN MATERIAL","Completo",IF(AD671="COMPLETO","Completo","Incompleto"))))))</f>
        <v>Incompleto</v>
      </c>
      <c r="AG671">
        <f>IF(B671&gt;0,_xlfn.XLOOKUP(B671,IW49BLTOTAL!A:A,IW49BLTOTAL!H:H),"")</f>
        <v>1</v>
      </c>
      <c r="AH671" t="str">
        <f>IF(IFERROR(_xlfn.XLOOKUP(B671,'Detalle custodia'!B:B,'Detalle custodia'!O:O),"")="custodia","Completo","")</f>
        <v/>
      </c>
    </row>
    <row r="672" spans="1:34" x14ac:dyDescent="0.35">
      <c r="A672" t="s">
        <v>201</v>
      </c>
      <c r="B672">
        <v>6608660</v>
      </c>
      <c r="C672" t="s">
        <v>129</v>
      </c>
      <c r="D672" t="s">
        <v>5603</v>
      </c>
      <c r="E672" t="s">
        <v>310</v>
      </c>
      <c r="F672" t="s">
        <v>133</v>
      </c>
      <c r="G672" t="s">
        <v>132</v>
      </c>
      <c r="H672" s="16">
        <v>45868</v>
      </c>
      <c r="J672" t="s">
        <v>856</v>
      </c>
      <c r="K672">
        <v>1213130</v>
      </c>
      <c r="L672" t="s">
        <v>334</v>
      </c>
      <c r="O672">
        <v>10014602</v>
      </c>
      <c r="P672" t="s">
        <v>201</v>
      </c>
      <c r="Q672">
        <v>0</v>
      </c>
      <c r="R672" t="s">
        <v>329</v>
      </c>
      <c r="S672" t="s">
        <v>342</v>
      </c>
      <c r="T672">
        <v>11589313</v>
      </c>
      <c r="U672" s="16">
        <v>45804</v>
      </c>
      <c r="V672" s="16">
        <v>45868</v>
      </c>
      <c r="W672" s="16">
        <v>45806</v>
      </c>
      <c r="X672">
        <v>0</v>
      </c>
      <c r="Y672">
        <v>1290900</v>
      </c>
      <c r="Z672" t="s">
        <v>1568</v>
      </c>
      <c r="AA672" t="s">
        <v>245</v>
      </c>
      <c r="AB672" t="s">
        <v>121</v>
      </c>
      <c r="AC672" t="s">
        <v>255</v>
      </c>
      <c r="AD672" t="s">
        <v>141</v>
      </c>
      <c r="AE672" t="str">
        <f>IF(B672&gt;0,IF(B672&gt;0,(IF(B672&lt;&gt;'PLAN SEMANAL'!$A$2,BLTOTAL!AA672,""))),"")</f>
        <v>ACARREO</v>
      </c>
      <c r="AF672" t="str">
        <f>IF(AH672="Completo","Completo",IF(IF(B672&gt;0,_xlfn.XLOOKUP(B672,'Detalle reservas completas fesa'!K:K,'Detalle reservas completas fesa'!Q:Q,_xlfn.XLOOKUP(B672,'MB25'!L:L,'MB25'!Q:Q,"Incompleto")),"")="PENDIENTE","Incompleto",IF(B672&gt;0,_xlfn.XLOOKUP(B672,'Detalle reservas completas fesa'!K:K,'Detalle reservas completas fesa'!Q:Q,IF(AD672="SIN MATERIAL","Completo",IF(AD672="COMPLETO","Completo","Incompleto"))))))</f>
        <v>Incompleto</v>
      </c>
      <c r="AG672">
        <f>IF(B672&gt;0,_xlfn.XLOOKUP(B672,IW49BLTOTAL!A:A,IW49BLTOTAL!H:H),"")</f>
        <v>1</v>
      </c>
      <c r="AH672" t="str">
        <f>IF(IFERROR(_xlfn.XLOOKUP(B672,'Detalle custodia'!B:B,'Detalle custodia'!O:O),"")="custodia","Completo","")</f>
        <v/>
      </c>
    </row>
    <row r="673" spans="1:34" x14ac:dyDescent="0.35">
      <c r="A673" t="s">
        <v>201</v>
      </c>
      <c r="B673">
        <v>6608658</v>
      </c>
      <c r="C673" t="s">
        <v>129</v>
      </c>
      <c r="D673" t="s">
        <v>5604</v>
      </c>
      <c r="E673" t="s">
        <v>310</v>
      </c>
      <c r="F673" t="s">
        <v>133</v>
      </c>
      <c r="G673" t="s">
        <v>132</v>
      </c>
      <c r="H673" s="16">
        <v>45868</v>
      </c>
      <c r="J673" t="s">
        <v>856</v>
      </c>
      <c r="K673">
        <v>1213130</v>
      </c>
      <c r="L673" t="s">
        <v>334</v>
      </c>
      <c r="O673">
        <v>10014602</v>
      </c>
      <c r="P673" t="s">
        <v>201</v>
      </c>
      <c r="Q673">
        <v>0</v>
      </c>
      <c r="R673" t="s">
        <v>329</v>
      </c>
      <c r="S673" t="s">
        <v>342</v>
      </c>
      <c r="T673">
        <v>11589310</v>
      </c>
      <c r="U673" s="16">
        <v>45804</v>
      </c>
      <c r="V673" s="16">
        <v>45868</v>
      </c>
      <c r="W673" s="16">
        <v>45806</v>
      </c>
      <c r="X673">
        <v>0</v>
      </c>
      <c r="Y673">
        <v>1290900</v>
      </c>
      <c r="Z673" t="s">
        <v>1568</v>
      </c>
      <c r="AA673" t="s">
        <v>245</v>
      </c>
      <c r="AB673" t="s">
        <v>121</v>
      </c>
      <c r="AC673" t="s">
        <v>255</v>
      </c>
      <c r="AD673" t="s">
        <v>141</v>
      </c>
      <c r="AE673" t="str">
        <f>IF(B673&gt;0,IF(B673&gt;0,(IF(B673&lt;&gt;'PLAN SEMANAL'!$A$2,BLTOTAL!AA673,""))),"")</f>
        <v>ACARREO</v>
      </c>
      <c r="AF673" t="str">
        <f>IF(AH673="Completo","Completo",IF(IF(B673&gt;0,_xlfn.XLOOKUP(B673,'Detalle reservas completas fesa'!K:K,'Detalle reservas completas fesa'!Q:Q,_xlfn.XLOOKUP(B673,'MB25'!L:L,'MB25'!Q:Q,"Incompleto")),"")="PENDIENTE","Incompleto",IF(B673&gt;0,_xlfn.XLOOKUP(B673,'Detalle reservas completas fesa'!K:K,'Detalle reservas completas fesa'!Q:Q,IF(AD673="SIN MATERIAL","Completo",IF(AD673="COMPLETO","Completo","Incompleto"))))))</f>
        <v>Incompleto</v>
      </c>
      <c r="AG673">
        <f>IF(B673&gt;0,_xlfn.XLOOKUP(B673,IW49BLTOTAL!A:A,IW49BLTOTAL!H:H),"")</f>
        <v>4</v>
      </c>
      <c r="AH673" t="str">
        <f>IF(IFERROR(_xlfn.XLOOKUP(B673,'Detalle custodia'!B:B,'Detalle custodia'!O:O),"")="custodia","Completo","")</f>
        <v/>
      </c>
    </row>
    <row r="674" spans="1:34" x14ac:dyDescent="0.35">
      <c r="A674" t="s">
        <v>137</v>
      </c>
      <c r="B674">
        <v>6608657</v>
      </c>
      <c r="C674" t="s">
        <v>123</v>
      </c>
      <c r="D674" t="s">
        <v>5605</v>
      </c>
      <c r="E674" t="s">
        <v>310</v>
      </c>
      <c r="F674" t="s">
        <v>133</v>
      </c>
      <c r="G674" t="s">
        <v>132</v>
      </c>
      <c r="H674" s="16">
        <v>45845</v>
      </c>
      <c r="I674" s="16">
        <v>45845</v>
      </c>
      <c r="J674" t="s">
        <v>856</v>
      </c>
      <c r="K674">
        <v>1210100</v>
      </c>
      <c r="L674" t="s">
        <v>388</v>
      </c>
      <c r="O674">
        <v>10014595</v>
      </c>
      <c r="P674" t="s">
        <v>137</v>
      </c>
      <c r="Q674">
        <v>0</v>
      </c>
      <c r="R674" t="s">
        <v>342</v>
      </c>
      <c r="S674" t="s">
        <v>342</v>
      </c>
      <c r="T674">
        <v>11595385</v>
      </c>
      <c r="U674" s="16">
        <v>45804</v>
      </c>
      <c r="V674" s="16">
        <v>45845</v>
      </c>
      <c r="W674" s="16">
        <v>45807</v>
      </c>
      <c r="X674">
        <v>0</v>
      </c>
      <c r="Y674">
        <v>1290900</v>
      </c>
      <c r="Z674" t="s">
        <v>1568</v>
      </c>
      <c r="AA674" t="s">
        <v>248</v>
      </c>
      <c r="AB674" t="s">
        <v>121</v>
      </c>
      <c r="AC674" t="s">
        <v>255</v>
      </c>
      <c r="AD674" t="s">
        <v>122</v>
      </c>
      <c r="AE674" t="str">
        <f>IF(B674&gt;0,IF(B674&gt;0,(IF(B674&lt;&gt;'PLAN SEMANAL'!$A$2,BLTOTAL!AA674,""))),"")</f>
        <v>PERFORACIO</v>
      </c>
      <c r="AF674" t="str">
        <f>IF(AH674="Completo","Completo",IF(IF(B674&gt;0,_xlfn.XLOOKUP(B674,'Detalle reservas completas fesa'!K:K,'Detalle reservas completas fesa'!Q:Q,_xlfn.XLOOKUP(B674,'MB25'!L:L,'MB25'!Q:Q,"Incompleto")),"")="PENDIENTE","Incompleto",IF(B674&gt;0,_xlfn.XLOOKUP(B674,'Detalle reservas completas fesa'!K:K,'Detalle reservas completas fesa'!Q:Q,IF(AD674="SIN MATERIAL","Completo",IF(AD674="COMPLETO","Completo","Incompleto"))))))</f>
        <v>Completo</v>
      </c>
      <c r="AG674">
        <f>IF(B674&gt;0,_xlfn.XLOOKUP(B674,IW49BLTOTAL!A:A,IW49BLTOTAL!H:H),"")</f>
        <v>6</v>
      </c>
      <c r="AH674" t="str">
        <f>IF(IFERROR(_xlfn.XLOOKUP(B674,'Detalle custodia'!B:B,'Detalle custodia'!O:O),"")="custodia","Completo","")</f>
        <v/>
      </c>
    </row>
    <row r="675" spans="1:34" x14ac:dyDescent="0.35">
      <c r="A675" t="s">
        <v>137</v>
      </c>
      <c r="B675">
        <v>6608656</v>
      </c>
      <c r="C675" t="s">
        <v>123</v>
      </c>
      <c r="D675" t="s">
        <v>5606</v>
      </c>
      <c r="E675" t="s">
        <v>310</v>
      </c>
      <c r="F675" t="s">
        <v>133</v>
      </c>
      <c r="G675" t="s">
        <v>132</v>
      </c>
      <c r="H675" s="16">
        <v>45845</v>
      </c>
      <c r="I675" s="16">
        <v>45845</v>
      </c>
      <c r="J675" t="s">
        <v>856</v>
      </c>
      <c r="K675">
        <v>1210100</v>
      </c>
      <c r="L675" t="s">
        <v>388</v>
      </c>
      <c r="O675">
        <v>10014595</v>
      </c>
      <c r="P675" t="s">
        <v>137</v>
      </c>
      <c r="Q675">
        <v>0</v>
      </c>
      <c r="R675" t="s">
        <v>342</v>
      </c>
      <c r="S675" t="s">
        <v>342</v>
      </c>
      <c r="T675">
        <v>11595410</v>
      </c>
      <c r="U675" s="16">
        <v>45804</v>
      </c>
      <c r="V675" s="16">
        <v>45845</v>
      </c>
      <c r="W675" s="16">
        <v>45807</v>
      </c>
      <c r="X675">
        <v>0</v>
      </c>
      <c r="Y675">
        <v>1290900</v>
      </c>
      <c r="Z675" t="s">
        <v>1568</v>
      </c>
      <c r="AA675" t="s">
        <v>248</v>
      </c>
      <c r="AB675" t="s">
        <v>121</v>
      </c>
      <c r="AC675" t="s">
        <v>255</v>
      </c>
      <c r="AD675" t="s">
        <v>122</v>
      </c>
      <c r="AE675" t="str">
        <f>IF(B675&gt;0,IF(B675&gt;0,(IF(B675&lt;&gt;'PLAN SEMANAL'!$A$2,BLTOTAL!AA675,""))),"")</f>
        <v>PERFORACIO</v>
      </c>
      <c r="AF675" t="str">
        <f>IF(AH675="Completo","Completo",IF(IF(B675&gt;0,_xlfn.XLOOKUP(B675,'Detalle reservas completas fesa'!K:K,'Detalle reservas completas fesa'!Q:Q,_xlfn.XLOOKUP(B675,'MB25'!L:L,'MB25'!Q:Q,"Incompleto")),"")="PENDIENTE","Incompleto",IF(B675&gt;0,_xlfn.XLOOKUP(B675,'Detalle reservas completas fesa'!K:K,'Detalle reservas completas fesa'!Q:Q,IF(AD675="SIN MATERIAL","Completo",IF(AD675="COMPLETO","Completo","Incompleto"))))))</f>
        <v>Completo</v>
      </c>
      <c r="AG675">
        <f>IF(B675&gt;0,_xlfn.XLOOKUP(B675,IW49BLTOTAL!A:A,IW49BLTOTAL!H:H),"")</f>
        <v>4</v>
      </c>
      <c r="AH675" t="str">
        <f>IF(IFERROR(_xlfn.XLOOKUP(B675,'Detalle custodia'!B:B,'Detalle custodia'!O:O),"")="custodia","Completo","")</f>
        <v/>
      </c>
    </row>
    <row r="676" spans="1:34" x14ac:dyDescent="0.35">
      <c r="A676" t="s">
        <v>272</v>
      </c>
      <c r="B676">
        <v>6608655</v>
      </c>
      <c r="C676" t="s">
        <v>123</v>
      </c>
      <c r="D676" t="s">
        <v>5607</v>
      </c>
      <c r="E676" t="s">
        <v>310</v>
      </c>
      <c r="F676" t="s">
        <v>133</v>
      </c>
      <c r="G676" t="s">
        <v>132</v>
      </c>
      <c r="H676" s="16">
        <v>45839</v>
      </c>
      <c r="I676" s="16">
        <v>45869</v>
      </c>
      <c r="J676" t="s">
        <v>856</v>
      </c>
      <c r="K676">
        <v>1210102</v>
      </c>
      <c r="L676" t="s">
        <v>273</v>
      </c>
      <c r="O676">
        <v>10017653</v>
      </c>
      <c r="P676" t="s">
        <v>165</v>
      </c>
      <c r="Q676">
        <v>0</v>
      </c>
      <c r="R676" t="s">
        <v>342</v>
      </c>
      <c r="S676" t="s">
        <v>342</v>
      </c>
      <c r="T676">
        <v>11594677</v>
      </c>
      <c r="U676" s="16">
        <v>45804</v>
      </c>
      <c r="V676" s="16">
        <v>45839</v>
      </c>
      <c r="W676" s="16">
        <v>45807</v>
      </c>
      <c r="X676">
        <v>0</v>
      </c>
      <c r="Y676">
        <v>1290900</v>
      </c>
      <c r="Z676" t="s">
        <v>1568</v>
      </c>
      <c r="AA676" t="s">
        <v>248</v>
      </c>
      <c r="AB676" t="s">
        <v>121</v>
      </c>
      <c r="AC676" t="s">
        <v>255</v>
      </c>
      <c r="AD676" t="s">
        <v>141</v>
      </c>
      <c r="AE676" t="str">
        <f>IF(B676&gt;0,IF(B676&gt;0,(IF(B676&lt;&gt;'PLAN SEMANAL'!$A$2,BLTOTAL!AA676,""))),"")</f>
        <v>PERFORACIO</v>
      </c>
      <c r="AF676" t="str">
        <f>IF(AH676="Completo","Completo",IF(IF(B676&gt;0,_xlfn.XLOOKUP(B676,'Detalle reservas completas fesa'!K:K,'Detalle reservas completas fesa'!Q:Q,_xlfn.XLOOKUP(B676,'MB25'!L:L,'MB25'!Q:Q,"Incompleto")),"")="PENDIENTE","Incompleto",IF(B676&gt;0,_xlfn.XLOOKUP(B676,'Detalle reservas completas fesa'!K:K,'Detalle reservas completas fesa'!Q:Q,IF(AD676="SIN MATERIAL","Completo",IF(AD676="COMPLETO","Completo","Incompleto"))))))</f>
        <v>Incompleto</v>
      </c>
      <c r="AG676">
        <f>IF(B676&gt;0,_xlfn.XLOOKUP(B676,IW49BLTOTAL!A:A,IW49BLTOTAL!H:H),"")</f>
        <v>2</v>
      </c>
      <c r="AH676" t="str">
        <f>IF(IFERROR(_xlfn.XLOOKUP(B676,'Detalle custodia'!B:B,'Detalle custodia'!O:O),"")="custodia","Completo","")</f>
        <v/>
      </c>
    </row>
    <row r="677" spans="1:34" x14ac:dyDescent="0.35">
      <c r="A677" t="s">
        <v>201</v>
      </c>
      <c r="B677">
        <v>6608654</v>
      </c>
      <c r="C677" t="s">
        <v>129</v>
      </c>
      <c r="D677" t="s">
        <v>5608</v>
      </c>
      <c r="E677" t="s">
        <v>310</v>
      </c>
      <c r="F677" t="s">
        <v>133</v>
      </c>
      <c r="G677" t="s">
        <v>147</v>
      </c>
      <c r="H677" s="16">
        <v>45868</v>
      </c>
      <c r="J677" t="s">
        <v>856</v>
      </c>
      <c r="K677">
        <v>1213130</v>
      </c>
      <c r="L677" t="s">
        <v>334</v>
      </c>
      <c r="O677">
        <v>10014602</v>
      </c>
      <c r="P677" t="s">
        <v>201</v>
      </c>
      <c r="Q677">
        <v>0</v>
      </c>
      <c r="R677" t="s">
        <v>329</v>
      </c>
      <c r="S677" t="s">
        <v>342</v>
      </c>
      <c r="T677">
        <v>11581847</v>
      </c>
      <c r="U677" s="16">
        <v>45804</v>
      </c>
      <c r="V677" s="16">
        <v>45868</v>
      </c>
      <c r="W677" s="16">
        <v>45807</v>
      </c>
      <c r="X677">
        <v>0</v>
      </c>
      <c r="Y677">
        <v>1290900</v>
      </c>
      <c r="Z677" t="s">
        <v>1568</v>
      </c>
      <c r="AA677" t="s">
        <v>245</v>
      </c>
      <c r="AB677" t="s">
        <v>121</v>
      </c>
      <c r="AC677" t="s">
        <v>255</v>
      </c>
      <c r="AD677" t="s">
        <v>141</v>
      </c>
      <c r="AE677" t="str">
        <f>IF(B677&gt;0,IF(B677&gt;0,(IF(B677&lt;&gt;'PLAN SEMANAL'!$A$2,BLTOTAL!AA677,""))),"")</f>
        <v>ACARREO</v>
      </c>
      <c r="AF677" t="str">
        <f>IF(AH677="Completo","Completo",IF(IF(B677&gt;0,_xlfn.XLOOKUP(B677,'Detalle reservas completas fesa'!K:K,'Detalle reservas completas fesa'!Q:Q,_xlfn.XLOOKUP(B677,'MB25'!L:L,'MB25'!Q:Q,"Incompleto")),"")="PENDIENTE","Incompleto",IF(B677&gt;0,_xlfn.XLOOKUP(B677,'Detalle reservas completas fesa'!K:K,'Detalle reservas completas fesa'!Q:Q,IF(AD677="SIN MATERIAL","Completo",IF(AD677="COMPLETO","Completo","Incompleto"))))))</f>
        <v>Incompleto</v>
      </c>
      <c r="AG677">
        <f>IF(B677&gt;0,_xlfn.XLOOKUP(B677,IW49BLTOTAL!A:A,IW49BLTOTAL!H:H),"")</f>
        <v>10</v>
      </c>
      <c r="AH677" t="str">
        <f>IF(IFERROR(_xlfn.XLOOKUP(B677,'Detalle custodia'!B:B,'Detalle custodia'!O:O),"")="custodia","Completo","")</f>
        <v/>
      </c>
    </row>
    <row r="678" spans="1:34" x14ac:dyDescent="0.35">
      <c r="A678" t="s">
        <v>137</v>
      </c>
      <c r="B678">
        <v>6608653</v>
      </c>
      <c r="C678" t="s">
        <v>123</v>
      </c>
      <c r="D678" t="s">
        <v>5609</v>
      </c>
      <c r="E678" t="s">
        <v>310</v>
      </c>
      <c r="F678" t="s">
        <v>133</v>
      </c>
      <c r="G678" t="s">
        <v>132</v>
      </c>
      <c r="H678" s="16">
        <v>45839</v>
      </c>
      <c r="I678" s="16">
        <v>45869</v>
      </c>
      <c r="J678" t="s">
        <v>3476</v>
      </c>
      <c r="K678">
        <v>1210100</v>
      </c>
      <c r="L678" t="s">
        <v>388</v>
      </c>
      <c r="O678">
        <v>10014595</v>
      </c>
      <c r="P678" t="s">
        <v>137</v>
      </c>
      <c r="Q678">
        <v>0</v>
      </c>
      <c r="R678" t="s">
        <v>342</v>
      </c>
      <c r="S678" t="s">
        <v>342</v>
      </c>
      <c r="T678">
        <v>11595413</v>
      </c>
      <c r="U678" s="16">
        <v>45804</v>
      </c>
      <c r="V678" s="16">
        <v>45839</v>
      </c>
      <c r="W678" s="16">
        <v>45833</v>
      </c>
      <c r="X678">
        <v>0</v>
      </c>
      <c r="Y678">
        <v>1290900</v>
      </c>
      <c r="Z678" t="s">
        <v>1568</v>
      </c>
      <c r="AA678" t="s">
        <v>248</v>
      </c>
      <c r="AB678" t="s">
        <v>121</v>
      </c>
      <c r="AC678" t="s">
        <v>255</v>
      </c>
      <c r="AD678" t="s">
        <v>122</v>
      </c>
      <c r="AE678" t="str">
        <f>IF(B678&gt;0,IF(B678&gt;0,(IF(B678&lt;&gt;'PLAN SEMANAL'!$A$2,BLTOTAL!AA678,""))),"")</f>
        <v>PERFORACIO</v>
      </c>
      <c r="AF678" t="str">
        <f>IF(AH678="Completo","Completo",IF(IF(B678&gt;0,_xlfn.XLOOKUP(B678,'Detalle reservas completas fesa'!K:K,'Detalle reservas completas fesa'!Q:Q,_xlfn.XLOOKUP(B678,'MB25'!L:L,'MB25'!Q:Q,"Incompleto")),"")="PENDIENTE","Incompleto",IF(B678&gt;0,_xlfn.XLOOKUP(B678,'Detalle reservas completas fesa'!K:K,'Detalle reservas completas fesa'!Q:Q,IF(AD678="SIN MATERIAL","Completo",IF(AD678="COMPLETO","Completo","Incompleto"))))))</f>
        <v>Completo</v>
      </c>
      <c r="AG678">
        <f>IF(B678&gt;0,_xlfn.XLOOKUP(B678,IW49BLTOTAL!A:A,IW49BLTOTAL!H:H),"")</f>
        <v>6</v>
      </c>
      <c r="AH678" t="str">
        <f>IF(IFERROR(_xlfn.XLOOKUP(B678,'Detalle custodia'!B:B,'Detalle custodia'!O:O),"")="custodia","Completo","")</f>
        <v/>
      </c>
    </row>
    <row r="679" spans="1:34" x14ac:dyDescent="0.35">
      <c r="A679" t="s">
        <v>137</v>
      </c>
      <c r="B679">
        <v>6608652</v>
      </c>
      <c r="C679" t="s">
        <v>123</v>
      </c>
      <c r="D679" t="s">
        <v>5610</v>
      </c>
      <c r="E679" t="s">
        <v>310</v>
      </c>
      <c r="F679" t="s">
        <v>133</v>
      </c>
      <c r="G679" t="s">
        <v>132</v>
      </c>
      <c r="H679" s="16">
        <v>45839</v>
      </c>
      <c r="I679" s="16">
        <v>45869</v>
      </c>
      <c r="J679" t="s">
        <v>856</v>
      </c>
      <c r="K679">
        <v>1210100</v>
      </c>
      <c r="L679" t="s">
        <v>388</v>
      </c>
      <c r="O679">
        <v>10014595</v>
      </c>
      <c r="P679" t="s">
        <v>137</v>
      </c>
      <c r="Q679">
        <v>0</v>
      </c>
      <c r="R679" t="s">
        <v>342</v>
      </c>
      <c r="S679" t="s">
        <v>342</v>
      </c>
      <c r="T679">
        <v>11595434</v>
      </c>
      <c r="U679" s="16">
        <v>45804</v>
      </c>
      <c r="V679" s="16">
        <v>45839</v>
      </c>
      <c r="W679" s="16">
        <v>45807</v>
      </c>
      <c r="X679">
        <v>0</v>
      </c>
      <c r="Y679">
        <v>1290900</v>
      </c>
      <c r="Z679" t="s">
        <v>1568</v>
      </c>
      <c r="AA679" t="s">
        <v>248</v>
      </c>
      <c r="AB679" t="s">
        <v>121</v>
      </c>
      <c r="AC679" t="s">
        <v>255</v>
      </c>
      <c r="AD679" t="s">
        <v>141</v>
      </c>
      <c r="AE679" t="str">
        <f>IF(B679&gt;0,IF(B679&gt;0,(IF(B679&lt;&gt;'PLAN SEMANAL'!$A$2,BLTOTAL!AA679,""))),"")</f>
        <v>PERFORACIO</v>
      </c>
      <c r="AF679" t="str">
        <f>IF(AH679="Completo","Completo",IF(IF(B679&gt;0,_xlfn.XLOOKUP(B679,'Detalle reservas completas fesa'!K:K,'Detalle reservas completas fesa'!Q:Q,_xlfn.XLOOKUP(B679,'MB25'!L:L,'MB25'!Q:Q,"Incompleto")),"")="PENDIENTE","Incompleto",IF(B679&gt;0,_xlfn.XLOOKUP(B679,'Detalle reservas completas fesa'!K:K,'Detalle reservas completas fesa'!Q:Q,IF(AD679="SIN MATERIAL","Completo",IF(AD679="COMPLETO","Completo","Incompleto"))))))</f>
        <v>Incompleto</v>
      </c>
      <c r="AG679">
        <f>IF(B679&gt;0,_xlfn.XLOOKUP(B679,IW49BLTOTAL!A:A,IW49BLTOTAL!H:H),"")</f>
        <v>2</v>
      </c>
      <c r="AH679" t="str">
        <f>IF(IFERROR(_xlfn.XLOOKUP(B679,'Detalle custodia'!B:B,'Detalle custodia'!O:O),"")="custodia","Completo","")</f>
        <v/>
      </c>
    </row>
    <row r="680" spans="1:34" x14ac:dyDescent="0.35">
      <c r="A680" t="s">
        <v>128</v>
      </c>
      <c r="B680">
        <v>6608642</v>
      </c>
      <c r="C680" t="s">
        <v>123</v>
      </c>
      <c r="D680" t="s">
        <v>5611</v>
      </c>
      <c r="E680" t="s">
        <v>310</v>
      </c>
      <c r="F680" t="s">
        <v>133</v>
      </c>
      <c r="G680" t="s">
        <v>132</v>
      </c>
      <c r="H680" s="16">
        <v>45845</v>
      </c>
      <c r="I680" s="16">
        <v>45845</v>
      </c>
      <c r="J680" t="s">
        <v>856</v>
      </c>
      <c r="K680">
        <v>1210100</v>
      </c>
      <c r="L680" t="s">
        <v>390</v>
      </c>
      <c r="O680">
        <v>10014594</v>
      </c>
      <c r="P680" t="s">
        <v>128</v>
      </c>
      <c r="Q680">
        <v>0</v>
      </c>
      <c r="R680" t="s">
        <v>342</v>
      </c>
      <c r="S680" t="s">
        <v>342</v>
      </c>
      <c r="T680">
        <v>11594170</v>
      </c>
      <c r="U680" s="16">
        <v>45804</v>
      </c>
      <c r="V680" s="16">
        <v>45845</v>
      </c>
      <c r="W680" s="16">
        <v>45807</v>
      </c>
      <c r="X680">
        <v>0</v>
      </c>
      <c r="Y680">
        <v>1290900</v>
      </c>
      <c r="Z680" t="s">
        <v>1568</v>
      </c>
      <c r="AA680" t="s">
        <v>248</v>
      </c>
      <c r="AB680" t="s">
        <v>121</v>
      </c>
      <c r="AC680" t="s">
        <v>255</v>
      </c>
      <c r="AD680" t="s">
        <v>141</v>
      </c>
      <c r="AE680" t="str">
        <f>IF(B680&gt;0,IF(B680&gt;0,(IF(B680&lt;&gt;'PLAN SEMANAL'!$A$2,BLTOTAL!AA680,""))),"")</f>
        <v>PERFORACIO</v>
      </c>
      <c r="AF680" t="str">
        <f>IF(AH680="Completo","Completo",IF(IF(B680&gt;0,_xlfn.XLOOKUP(B680,'Detalle reservas completas fesa'!K:K,'Detalle reservas completas fesa'!Q:Q,_xlfn.XLOOKUP(B680,'MB25'!L:L,'MB25'!Q:Q,"Incompleto")),"")="PENDIENTE","Incompleto",IF(B680&gt;0,_xlfn.XLOOKUP(B680,'Detalle reservas completas fesa'!K:K,'Detalle reservas completas fesa'!Q:Q,IF(AD680="SIN MATERIAL","Completo",IF(AD680="COMPLETO","Completo","Incompleto"))))))</f>
        <v>Incompleto</v>
      </c>
      <c r="AG680">
        <f>IF(B680&gt;0,_xlfn.XLOOKUP(B680,IW49BLTOTAL!A:A,IW49BLTOTAL!H:H),"")</f>
        <v>6</v>
      </c>
      <c r="AH680" t="str">
        <f>IF(IFERROR(_xlfn.XLOOKUP(B680,'Detalle custodia'!B:B,'Detalle custodia'!O:O),"")="custodia","Completo","")</f>
        <v/>
      </c>
    </row>
    <row r="681" spans="1:34" x14ac:dyDescent="0.35">
      <c r="A681" t="s">
        <v>128</v>
      </c>
      <c r="B681">
        <v>6608637</v>
      </c>
      <c r="C681" t="s">
        <v>123</v>
      </c>
      <c r="D681" t="s">
        <v>5612</v>
      </c>
      <c r="E681" t="s">
        <v>310</v>
      </c>
      <c r="F681" t="s">
        <v>133</v>
      </c>
      <c r="G681" t="s">
        <v>132</v>
      </c>
      <c r="H681" s="16">
        <v>45845</v>
      </c>
      <c r="I681" s="16">
        <v>45845</v>
      </c>
      <c r="J681" t="s">
        <v>856</v>
      </c>
      <c r="K681">
        <v>1210100</v>
      </c>
      <c r="L681" t="s">
        <v>390</v>
      </c>
      <c r="O681">
        <v>10014594</v>
      </c>
      <c r="P681" t="s">
        <v>128</v>
      </c>
      <c r="Q681">
        <v>0</v>
      </c>
      <c r="R681" t="s">
        <v>342</v>
      </c>
      <c r="S681" t="s">
        <v>342</v>
      </c>
      <c r="T681">
        <v>11594204</v>
      </c>
      <c r="U681" s="16">
        <v>45804</v>
      </c>
      <c r="V681" s="16">
        <v>45845</v>
      </c>
      <c r="W681" s="16">
        <v>45807</v>
      </c>
      <c r="X681">
        <v>0</v>
      </c>
      <c r="Y681">
        <v>1290900</v>
      </c>
      <c r="Z681" t="s">
        <v>1568</v>
      </c>
      <c r="AA681" t="s">
        <v>248</v>
      </c>
      <c r="AB681" t="s">
        <v>121</v>
      </c>
      <c r="AC681" t="s">
        <v>255</v>
      </c>
      <c r="AD681" t="s">
        <v>141</v>
      </c>
      <c r="AE681" t="str">
        <f>IF(B681&gt;0,IF(B681&gt;0,(IF(B681&lt;&gt;'PLAN SEMANAL'!$A$2,BLTOTAL!AA681,""))),"")</f>
        <v>PERFORACIO</v>
      </c>
      <c r="AF681" t="str">
        <f>IF(AH681="Completo","Completo",IF(IF(B681&gt;0,_xlfn.XLOOKUP(B681,'Detalle reservas completas fesa'!K:K,'Detalle reservas completas fesa'!Q:Q,_xlfn.XLOOKUP(B681,'MB25'!L:L,'MB25'!Q:Q,"Incompleto")),"")="PENDIENTE","Incompleto",IF(B681&gt;0,_xlfn.XLOOKUP(B681,'Detalle reservas completas fesa'!K:K,'Detalle reservas completas fesa'!Q:Q,IF(AD681="SIN MATERIAL","Completo",IF(AD681="COMPLETO","Completo","Incompleto"))))))</f>
        <v>Incompleto</v>
      </c>
      <c r="AG681">
        <f>IF(B681&gt;0,_xlfn.XLOOKUP(B681,IW49BLTOTAL!A:A,IW49BLTOTAL!H:H),"")</f>
        <v>2</v>
      </c>
      <c r="AH681" t="str">
        <f>IF(IFERROR(_xlfn.XLOOKUP(B681,'Detalle custodia'!B:B,'Detalle custodia'!O:O),"")="custodia","Completo","")</f>
        <v/>
      </c>
    </row>
    <row r="682" spans="1:34" x14ac:dyDescent="0.35">
      <c r="A682" t="s">
        <v>128</v>
      </c>
      <c r="B682">
        <v>6608623</v>
      </c>
      <c r="C682" t="s">
        <v>123</v>
      </c>
      <c r="D682" t="s">
        <v>5613</v>
      </c>
      <c r="E682" t="s">
        <v>310</v>
      </c>
      <c r="F682" t="s">
        <v>133</v>
      </c>
      <c r="G682" t="s">
        <v>132</v>
      </c>
      <c r="H682" s="16">
        <v>45839</v>
      </c>
      <c r="I682" s="16">
        <v>45869</v>
      </c>
      <c r="J682" t="s">
        <v>856</v>
      </c>
      <c r="K682">
        <v>1210100</v>
      </c>
      <c r="L682" t="s">
        <v>390</v>
      </c>
      <c r="O682">
        <v>10014594</v>
      </c>
      <c r="P682" t="s">
        <v>128</v>
      </c>
      <c r="Q682">
        <v>0</v>
      </c>
      <c r="R682" t="s">
        <v>342</v>
      </c>
      <c r="S682" t="s">
        <v>342</v>
      </c>
      <c r="T682">
        <v>11594077</v>
      </c>
      <c r="U682" s="16">
        <v>45804</v>
      </c>
      <c r="V682" s="16">
        <v>45839</v>
      </c>
      <c r="W682" s="16">
        <v>45807</v>
      </c>
      <c r="X682">
        <v>0</v>
      </c>
      <c r="Y682">
        <v>1290900</v>
      </c>
      <c r="Z682" t="s">
        <v>1568</v>
      </c>
      <c r="AA682" t="s">
        <v>248</v>
      </c>
      <c r="AB682" t="s">
        <v>121</v>
      </c>
      <c r="AC682" t="s">
        <v>255</v>
      </c>
      <c r="AD682" t="s">
        <v>141</v>
      </c>
      <c r="AE682" t="str">
        <f>IF(B682&gt;0,IF(B682&gt;0,(IF(B682&lt;&gt;'PLAN SEMANAL'!$A$2,BLTOTAL!AA682,""))),"")</f>
        <v>PERFORACIO</v>
      </c>
      <c r="AF682" t="str">
        <f>IF(AH682="Completo","Completo",IF(IF(B682&gt;0,_xlfn.XLOOKUP(B682,'Detalle reservas completas fesa'!K:K,'Detalle reservas completas fesa'!Q:Q,_xlfn.XLOOKUP(B682,'MB25'!L:L,'MB25'!Q:Q,"Incompleto")),"")="PENDIENTE","Incompleto",IF(B682&gt;0,_xlfn.XLOOKUP(B682,'Detalle reservas completas fesa'!K:K,'Detalle reservas completas fesa'!Q:Q,IF(AD682="SIN MATERIAL","Completo",IF(AD682="COMPLETO","Completo","Incompleto"))))))</f>
        <v>Incompleto</v>
      </c>
      <c r="AG682">
        <f>IF(B682&gt;0,_xlfn.XLOOKUP(B682,IW49BLTOTAL!A:A,IW49BLTOTAL!H:H),"")</f>
        <v>3</v>
      </c>
      <c r="AH682" t="str">
        <f>IF(IFERROR(_xlfn.XLOOKUP(B682,'Detalle custodia'!B:B,'Detalle custodia'!O:O),"")="custodia","Completo","")</f>
        <v/>
      </c>
    </row>
    <row r="683" spans="1:34" x14ac:dyDescent="0.35">
      <c r="A683" t="s">
        <v>324</v>
      </c>
      <c r="B683">
        <v>6608616</v>
      </c>
      <c r="C683" t="s">
        <v>138</v>
      </c>
      <c r="D683" t="s">
        <v>5614</v>
      </c>
      <c r="E683" t="s">
        <v>310</v>
      </c>
      <c r="F683" t="s">
        <v>259</v>
      </c>
      <c r="G683" t="s">
        <v>336</v>
      </c>
      <c r="H683" s="16">
        <v>45858</v>
      </c>
      <c r="I683" s="16">
        <v>45858</v>
      </c>
      <c r="J683" t="s">
        <v>5407</v>
      </c>
      <c r="K683">
        <v>2230130</v>
      </c>
      <c r="L683" t="s">
        <v>325</v>
      </c>
      <c r="O683">
        <v>10015302</v>
      </c>
      <c r="P683" t="s">
        <v>408</v>
      </c>
      <c r="Q683">
        <v>0</v>
      </c>
      <c r="R683" t="s">
        <v>3891</v>
      </c>
      <c r="S683" t="s">
        <v>343</v>
      </c>
      <c r="T683">
        <v>11599223</v>
      </c>
      <c r="U683" s="16">
        <v>45804</v>
      </c>
      <c r="V683" s="16">
        <v>45858</v>
      </c>
      <c r="W683" s="16">
        <v>45853</v>
      </c>
      <c r="X683">
        <v>0</v>
      </c>
      <c r="Y683">
        <v>1290900</v>
      </c>
      <c r="Z683" t="s">
        <v>1568</v>
      </c>
      <c r="AA683" t="s">
        <v>249</v>
      </c>
      <c r="AB683" t="s">
        <v>121</v>
      </c>
      <c r="AC683" t="s">
        <v>255</v>
      </c>
      <c r="AD683" t="s">
        <v>189</v>
      </c>
      <c r="AE683" t="str">
        <f>IF(B683&gt;0,IF(B683&gt;0,(IF(B683&lt;&gt;'PLAN SEMANAL'!$A$2,BLTOTAL!AA683,""))),"")</f>
        <v>SOPORTE</v>
      </c>
      <c r="AF683" t="str">
        <f>IF(AH683="Completo","Completo",IF(IF(B683&gt;0,_xlfn.XLOOKUP(B683,'Detalle reservas completas fesa'!K:K,'Detalle reservas completas fesa'!Q:Q,_xlfn.XLOOKUP(B683,'MB25'!L:L,'MB25'!Q:Q,"Incompleto")),"")="PENDIENTE","Incompleto",IF(B683&gt;0,_xlfn.XLOOKUP(B683,'Detalle reservas completas fesa'!K:K,'Detalle reservas completas fesa'!Q:Q,IF(AD683="SIN MATERIAL","Completo",IF(AD683="COMPLETO","Completo","Incompleto"))))))</f>
        <v>Completo</v>
      </c>
      <c r="AG683">
        <f>IF(B683&gt;0,_xlfn.XLOOKUP(B683,IW49BLTOTAL!A:A,IW49BLTOTAL!H:H),"")</f>
        <v>4</v>
      </c>
      <c r="AH683" t="str">
        <f>IF(IFERROR(_xlfn.XLOOKUP(B683,'Detalle custodia'!B:B,'Detalle custodia'!O:O),"")="custodia","Completo","")</f>
        <v/>
      </c>
    </row>
    <row r="684" spans="1:34" x14ac:dyDescent="0.35">
      <c r="A684" t="s">
        <v>202</v>
      </c>
      <c r="B684">
        <v>6608614</v>
      </c>
      <c r="C684" t="s">
        <v>129</v>
      </c>
      <c r="D684" t="s">
        <v>5615</v>
      </c>
      <c r="E684" t="s">
        <v>310</v>
      </c>
      <c r="F684" t="s">
        <v>259</v>
      </c>
      <c r="G684" t="s">
        <v>142</v>
      </c>
      <c r="H684" s="16">
        <v>45852</v>
      </c>
      <c r="I684" s="16">
        <v>45852</v>
      </c>
      <c r="J684" t="s">
        <v>5407</v>
      </c>
      <c r="K684">
        <v>1213130</v>
      </c>
      <c r="L684" t="s">
        <v>396</v>
      </c>
      <c r="O684">
        <v>10014615</v>
      </c>
      <c r="P684" t="s">
        <v>202</v>
      </c>
      <c r="Q684">
        <v>0</v>
      </c>
      <c r="R684" t="s">
        <v>3891</v>
      </c>
      <c r="S684" t="s">
        <v>343</v>
      </c>
      <c r="T684">
        <v>11599663</v>
      </c>
      <c r="U684" s="16">
        <v>45804</v>
      </c>
      <c r="V684" s="16">
        <v>45852</v>
      </c>
      <c r="W684" s="16">
        <v>45853</v>
      </c>
      <c r="X684">
        <v>0</v>
      </c>
      <c r="Y684">
        <v>1290900</v>
      </c>
      <c r="Z684" t="s">
        <v>1568</v>
      </c>
      <c r="AA684" t="s">
        <v>245</v>
      </c>
      <c r="AB684" t="s">
        <v>121</v>
      </c>
      <c r="AC684" t="s">
        <v>255</v>
      </c>
      <c r="AD684" t="s">
        <v>141</v>
      </c>
      <c r="AE684" t="str">
        <f>IF(B684&gt;0,IF(B684&gt;0,(IF(B684&lt;&gt;'PLAN SEMANAL'!$A$2,BLTOTAL!AA684,""))),"")</f>
        <v>ACARREO</v>
      </c>
      <c r="AF684" t="str">
        <f>IF(AH684="Completo","Completo",IF(IF(B684&gt;0,_xlfn.XLOOKUP(B684,'Detalle reservas completas fesa'!K:K,'Detalle reservas completas fesa'!Q:Q,_xlfn.XLOOKUP(B684,'MB25'!L:L,'MB25'!Q:Q,"Incompleto")),"")="PENDIENTE","Incompleto",IF(B684&gt;0,_xlfn.XLOOKUP(B684,'Detalle reservas completas fesa'!K:K,'Detalle reservas completas fesa'!Q:Q,IF(AD684="SIN MATERIAL","Completo",IF(AD684="COMPLETO","Completo","Incompleto"))))))</f>
        <v>Incompleto</v>
      </c>
      <c r="AG684">
        <f>IF(B684&gt;0,_xlfn.XLOOKUP(B684,IW49BLTOTAL!A:A,IW49BLTOTAL!H:H),"")</f>
        <v>4</v>
      </c>
      <c r="AH684" t="str">
        <f>IF(IFERROR(_xlfn.XLOOKUP(B684,'Detalle custodia'!B:B,'Detalle custodia'!O:O),"")="custodia","Completo","")</f>
        <v/>
      </c>
    </row>
    <row r="685" spans="1:34" x14ac:dyDescent="0.35">
      <c r="A685" t="s">
        <v>128</v>
      </c>
      <c r="B685">
        <v>6608120</v>
      </c>
      <c r="C685" t="s">
        <v>123</v>
      </c>
      <c r="D685" t="s">
        <v>5616</v>
      </c>
      <c r="E685" t="s">
        <v>310</v>
      </c>
      <c r="F685" t="s">
        <v>133</v>
      </c>
      <c r="G685" t="s">
        <v>147</v>
      </c>
      <c r="H685" s="16">
        <v>45839</v>
      </c>
      <c r="I685" s="16">
        <v>45869</v>
      </c>
      <c r="J685" t="s">
        <v>3476</v>
      </c>
      <c r="K685">
        <v>1210100</v>
      </c>
      <c r="L685" t="s">
        <v>390</v>
      </c>
      <c r="O685">
        <v>10014594</v>
      </c>
      <c r="P685" t="s">
        <v>128</v>
      </c>
      <c r="Q685">
        <v>0</v>
      </c>
      <c r="R685" t="s">
        <v>342</v>
      </c>
      <c r="S685" t="s">
        <v>342</v>
      </c>
      <c r="T685">
        <v>11593368</v>
      </c>
      <c r="U685" s="16">
        <v>45804</v>
      </c>
      <c r="V685" s="16">
        <v>45839</v>
      </c>
      <c r="W685" s="16">
        <v>45833</v>
      </c>
      <c r="X685">
        <v>0</v>
      </c>
      <c r="Y685">
        <v>1290900</v>
      </c>
      <c r="Z685" t="s">
        <v>1568</v>
      </c>
      <c r="AA685" t="s">
        <v>248</v>
      </c>
      <c r="AB685" t="s">
        <v>121</v>
      </c>
      <c r="AC685" t="s">
        <v>255</v>
      </c>
      <c r="AD685" t="s">
        <v>122</v>
      </c>
      <c r="AE685" t="str">
        <f>IF(B685&gt;0,IF(B685&gt;0,(IF(B685&lt;&gt;'PLAN SEMANAL'!$A$2,BLTOTAL!AA685,""))),"")</f>
        <v>PERFORACIO</v>
      </c>
      <c r="AF685" t="str">
        <f>IF(AH685="Completo","Completo",IF(IF(B685&gt;0,_xlfn.XLOOKUP(B685,'Detalle reservas completas fesa'!K:K,'Detalle reservas completas fesa'!Q:Q,_xlfn.XLOOKUP(B685,'MB25'!L:L,'MB25'!Q:Q,"Incompleto")),"")="PENDIENTE","Incompleto",IF(B685&gt;0,_xlfn.XLOOKUP(B685,'Detalle reservas completas fesa'!K:K,'Detalle reservas completas fesa'!Q:Q,IF(AD685="SIN MATERIAL","Completo",IF(AD685="COMPLETO","Completo","Incompleto"))))))</f>
        <v>Completo</v>
      </c>
      <c r="AG685">
        <f>IF(B685&gt;0,_xlfn.XLOOKUP(B685,IW49BLTOTAL!A:A,IW49BLTOTAL!H:H),"")</f>
        <v>2</v>
      </c>
      <c r="AH685" t="str">
        <f>IF(IFERROR(_xlfn.XLOOKUP(B685,'Detalle custodia'!B:B,'Detalle custodia'!O:O),"")="custodia","Completo","")</f>
        <v/>
      </c>
    </row>
    <row r="686" spans="1:34" x14ac:dyDescent="0.35">
      <c r="A686" t="s">
        <v>128</v>
      </c>
      <c r="B686">
        <v>6608118</v>
      </c>
      <c r="C686" t="s">
        <v>123</v>
      </c>
      <c r="D686" t="s">
        <v>5617</v>
      </c>
      <c r="E686" t="s">
        <v>310</v>
      </c>
      <c r="F686" t="s">
        <v>133</v>
      </c>
      <c r="G686" t="s">
        <v>132</v>
      </c>
      <c r="H686" s="16">
        <v>45845</v>
      </c>
      <c r="I686" s="16">
        <v>45845</v>
      </c>
      <c r="J686" t="s">
        <v>856</v>
      </c>
      <c r="K686">
        <v>1210100</v>
      </c>
      <c r="L686" t="s">
        <v>390</v>
      </c>
      <c r="O686">
        <v>10014594</v>
      </c>
      <c r="P686" t="s">
        <v>128</v>
      </c>
      <c r="Q686">
        <v>0</v>
      </c>
      <c r="R686" t="s">
        <v>342</v>
      </c>
      <c r="S686" t="s">
        <v>342</v>
      </c>
      <c r="T686">
        <v>11593374</v>
      </c>
      <c r="U686" s="16">
        <v>45804</v>
      </c>
      <c r="V686" s="16">
        <v>45845</v>
      </c>
      <c r="W686" s="16">
        <v>45807</v>
      </c>
      <c r="X686">
        <v>0</v>
      </c>
      <c r="Y686">
        <v>1290900</v>
      </c>
      <c r="Z686" t="s">
        <v>1568</v>
      </c>
      <c r="AA686" t="s">
        <v>248</v>
      </c>
      <c r="AB686" t="s">
        <v>121</v>
      </c>
      <c r="AC686" t="s">
        <v>255</v>
      </c>
      <c r="AD686" t="s">
        <v>141</v>
      </c>
      <c r="AE686" t="str">
        <f>IF(B686&gt;0,IF(B686&gt;0,(IF(B686&lt;&gt;'PLAN SEMANAL'!$A$2,BLTOTAL!AA686,""))),"")</f>
        <v>PERFORACIO</v>
      </c>
      <c r="AF686" t="str">
        <f>IF(AH686="Completo","Completo",IF(IF(B686&gt;0,_xlfn.XLOOKUP(B686,'Detalle reservas completas fesa'!K:K,'Detalle reservas completas fesa'!Q:Q,_xlfn.XLOOKUP(B686,'MB25'!L:L,'MB25'!Q:Q,"Incompleto")),"")="PENDIENTE","Incompleto",IF(B686&gt;0,_xlfn.XLOOKUP(B686,'Detalle reservas completas fesa'!K:K,'Detalle reservas completas fesa'!Q:Q,IF(AD686="SIN MATERIAL","Completo",IF(AD686="COMPLETO","Completo","Incompleto"))))))</f>
        <v>Incompleto</v>
      </c>
      <c r="AG686">
        <f>IF(B686&gt;0,_xlfn.XLOOKUP(B686,IW49BLTOTAL!A:A,IW49BLTOTAL!H:H),"")</f>
        <v>2</v>
      </c>
      <c r="AH686" t="str">
        <f>IF(IFERROR(_xlfn.XLOOKUP(B686,'Detalle custodia'!B:B,'Detalle custodia'!O:O),"")="custodia","Completo","")</f>
        <v/>
      </c>
    </row>
    <row r="687" spans="1:34" x14ac:dyDescent="0.35">
      <c r="A687" t="s">
        <v>128</v>
      </c>
      <c r="B687">
        <v>6608116</v>
      </c>
      <c r="C687" t="s">
        <v>123</v>
      </c>
      <c r="D687" t="s">
        <v>5618</v>
      </c>
      <c r="E687" t="s">
        <v>310</v>
      </c>
      <c r="F687" t="s">
        <v>133</v>
      </c>
      <c r="G687" t="s">
        <v>226</v>
      </c>
      <c r="H687" s="16">
        <v>45873</v>
      </c>
      <c r="I687" s="16">
        <v>45873</v>
      </c>
      <c r="J687" t="s">
        <v>856</v>
      </c>
      <c r="K687">
        <v>1210100</v>
      </c>
      <c r="L687" t="s">
        <v>390</v>
      </c>
      <c r="O687">
        <v>10014594</v>
      </c>
      <c r="P687" t="s">
        <v>128</v>
      </c>
      <c r="Q687">
        <v>0</v>
      </c>
      <c r="R687" t="s">
        <v>342</v>
      </c>
      <c r="S687" t="s">
        <v>342</v>
      </c>
      <c r="T687">
        <v>11594266</v>
      </c>
      <c r="U687" s="16">
        <v>45804</v>
      </c>
      <c r="V687" s="16">
        <v>45873</v>
      </c>
      <c r="W687" s="16">
        <v>45833</v>
      </c>
      <c r="X687">
        <v>0</v>
      </c>
      <c r="Y687">
        <v>1290900</v>
      </c>
      <c r="Z687" t="s">
        <v>1568</v>
      </c>
      <c r="AA687" t="s">
        <v>248</v>
      </c>
      <c r="AB687" t="s">
        <v>121</v>
      </c>
      <c r="AC687" t="s">
        <v>255</v>
      </c>
      <c r="AD687" t="s">
        <v>189</v>
      </c>
      <c r="AE687" t="str">
        <f>IF(B687&gt;0,IF(B687&gt;0,(IF(B687&lt;&gt;'PLAN SEMANAL'!$A$2,BLTOTAL!AA687,""))),"")</f>
        <v>PERFORACIO</v>
      </c>
      <c r="AF687" t="str">
        <f>IF(AH687="Completo","Completo",IF(IF(B687&gt;0,_xlfn.XLOOKUP(B687,'Detalle reservas completas fesa'!K:K,'Detalle reservas completas fesa'!Q:Q,_xlfn.XLOOKUP(B687,'MB25'!L:L,'MB25'!Q:Q,"Incompleto")),"")="PENDIENTE","Incompleto",IF(B687&gt;0,_xlfn.XLOOKUP(B687,'Detalle reservas completas fesa'!K:K,'Detalle reservas completas fesa'!Q:Q,IF(AD687="SIN MATERIAL","Completo",IF(AD687="COMPLETO","Completo","Incompleto"))))))</f>
        <v>Completo</v>
      </c>
      <c r="AG687">
        <f>IF(B687&gt;0,_xlfn.XLOOKUP(B687,IW49BLTOTAL!A:A,IW49BLTOTAL!H:H),"")</f>
        <v>4</v>
      </c>
      <c r="AH687" t="str">
        <f>IF(IFERROR(_xlfn.XLOOKUP(B687,'Detalle custodia'!B:B,'Detalle custodia'!O:O),"")="custodia","Completo","")</f>
        <v/>
      </c>
    </row>
    <row r="688" spans="1:34" x14ac:dyDescent="0.35">
      <c r="A688" t="s">
        <v>128</v>
      </c>
      <c r="B688">
        <v>6608115</v>
      </c>
      <c r="C688" t="s">
        <v>123</v>
      </c>
      <c r="D688" t="s">
        <v>5619</v>
      </c>
      <c r="E688" t="s">
        <v>310</v>
      </c>
      <c r="F688" t="s">
        <v>133</v>
      </c>
      <c r="G688" t="s">
        <v>132</v>
      </c>
      <c r="H688" s="16">
        <v>45839</v>
      </c>
      <c r="I688" s="16">
        <v>45869</v>
      </c>
      <c r="J688" t="s">
        <v>856</v>
      </c>
      <c r="K688">
        <v>1210100</v>
      </c>
      <c r="L688" t="s">
        <v>390</v>
      </c>
      <c r="O688">
        <v>10014594</v>
      </c>
      <c r="P688" t="s">
        <v>128</v>
      </c>
      <c r="Q688">
        <v>0</v>
      </c>
      <c r="R688" t="s">
        <v>342</v>
      </c>
      <c r="S688" t="s">
        <v>342</v>
      </c>
      <c r="T688">
        <v>11594269</v>
      </c>
      <c r="U688" s="16">
        <v>45804</v>
      </c>
      <c r="V688" s="16">
        <v>45839</v>
      </c>
      <c r="W688" s="16">
        <v>45807</v>
      </c>
      <c r="X688">
        <v>0</v>
      </c>
      <c r="Y688">
        <v>1290900</v>
      </c>
      <c r="Z688" t="s">
        <v>1568</v>
      </c>
      <c r="AA688" t="s">
        <v>248</v>
      </c>
      <c r="AB688" t="s">
        <v>121</v>
      </c>
      <c r="AC688" t="s">
        <v>255</v>
      </c>
      <c r="AD688" t="s">
        <v>141</v>
      </c>
      <c r="AE688" t="str">
        <f>IF(B688&gt;0,IF(B688&gt;0,(IF(B688&lt;&gt;'PLAN SEMANAL'!$A$2,BLTOTAL!AA688,""))),"")</f>
        <v>PERFORACIO</v>
      </c>
      <c r="AF688" t="str">
        <f>IF(AH688="Completo","Completo",IF(IF(B688&gt;0,_xlfn.XLOOKUP(B688,'Detalle reservas completas fesa'!K:K,'Detalle reservas completas fesa'!Q:Q,_xlfn.XLOOKUP(B688,'MB25'!L:L,'MB25'!Q:Q,"Incompleto")),"")="PENDIENTE","Incompleto",IF(B688&gt;0,_xlfn.XLOOKUP(B688,'Detalle reservas completas fesa'!K:K,'Detalle reservas completas fesa'!Q:Q,IF(AD688="SIN MATERIAL","Completo",IF(AD688="COMPLETO","Completo","Incompleto"))))))</f>
        <v>Incompleto</v>
      </c>
      <c r="AG688">
        <f>IF(B688&gt;0,_xlfn.XLOOKUP(B688,IW49BLTOTAL!A:A,IW49BLTOTAL!H:H),"")</f>
        <v>2</v>
      </c>
      <c r="AH688" t="str">
        <f>IF(IFERROR(_xlfn.XLOOKUP(B688,'Detalle custodia'!B:B,'Detalle custodia'!O:O),"")="custodia","Completo","")</f>
        <v/>
      </c>
    </row>
    <row r="689" spans="1:34" x14ac:dyDescent="0.35">
      <c r="A689" t="s">
        <v>128</v>
      </c>
      <c r="B689">
        <v>6608114</v>
      </c>
      <c r="C689" t="s">
        <v>123</v>
      </c>
      <c r="D689" t="s">
        <v>5620</v>
      </c>
      <c r="E689" t="s">
        <v>310</v>
      </c>
      <c r="F689" t="s">
        <v>133</v>
      </c>
      <c r="G689" t="s">
        <v>132</v>
      </c>
      <c r="H689" s="16">
        <v>45845</v>
      </c>
      <c r="I689" s="16">
        <v>45845</v>
      </c>
      <c r="J689" t="s">
        <v>856</v>
      </c>
      <c r="K689">
        <v>1210100</v>
      </c>
      <c r="L689" t="s">
        <v>390</v>
      </c>
      <c r="O689">
        <v>10014594</v>
      </c>
      <c r="P689" t="s">
        <v>128</v>
      </c>
      <c r="Q689">
        <v>0</v>
      </c>
      <c r="R689" t="s">
        <v>342</v>
      </c>
      <c r="S689" t="s">
        <v>342</v>
      </c>
      <c r="T689">
        <v>11594270</v>
      </c>
      <c r="U689" s="16">
        <v>45804</v>
      </c>
      <c r="V689" s="16">
        <v>45845</v>
      </c>
      <c r="W689" s="16">
        <v>45807</v>
      </c>
      <c r="X689">
        <v>0</v>
      </c>
      <c r="Y689">
        <v>1290900</v>
      </c>
      <c r="Z689" t="s">
        <v>1568</v>
      </c>
      <c r="AA689" t="s">
        <v>248</v>
      </c>
      <c r="AB689" t="s">
        <v>121</v>
      </c>
      <c r="AC689" t="s">
        <v>255</v>
      </c>
      <c r="AD689" t="s">
        <v>141</v>
      </c>
      <c r="AE689" t="str">
        <f>IF(B689&gt;0,IF(B689&gt;0,(IF(B689&lt;&gt;'PLAN SEMANAL'!$A$2,BLTOTAL!AA689,""))),"")</f>
        <v>PERFORACIO</v>
      </c>
      <c r="AF689" t="str">
        <f>IF(AH689="Completo","Completo",IF(IF(B689&gt;0,_xlfn.XLOOKUP(B689,'Detalle reservas completas fesa'!K:K,'Detalle reservas completas fesa'!Q:Q,_xlfn.XLOOKUP(B689,'MB25'!L:L,'MB25'!Q:Q,"Incompleto")),"")="PENDIENTE","Incompleto",IF(B689&gt;0,_xlfn.XLOOKUP(B689,'Detalle reservas completas fesa'!K:K,'Detalle reservas completas fesa'!Q:Q,IF(AD689="SIN MATERIAL","Completo",IF(AD689="COMPLETO","Completo","Incompleto"))))))</f>
        <v>Incompleto</v>
      </c>
      <c r="AG689">
        <f>IF(B689&gt;0,_xlfn.XLOOKUP(B689,IW49BLTOTAL!A:A,IW49BLTOTAL!H:H),"")</f>
        <v>8</v>
      </c>
      <c r="AH689" t="str">
        <f>IF(IFERROR(_xlfn.XLOOKUP(B689,'Detalle custodia'!B:B,'Detalle custodia'!O:O),"")="custodia","Completo","")</f>
        <v/>
      </c>
    </row>
    <row r="690" spans="1:34" x14ac:dyDescent="0.35">
      <c r="A690" t="s">
        <v>221</v>
      </c>
      <c r="B690">
        <v>6608113</v>
      </c>
      <c r="C690" t="s">
        <v>129</v>
      </c>
      <c r="D690" t="s">
        <v>5621</v>
      </c>
      <c r="E690" t="s">
        <v>310</v>
      </c>
      <c r="F690" t="s">
        <v>133</v>
      </c>
      <c r="G690" t="s">
        <v>132</v>
      </c>
      <c r="H690" s="16">
        <v>45838</v>
      </c>
      <c r="J690" t="s">
        <v>856</v>
      </c>
      <c r="K690">
        <v>1215156</v>
      </c>
      <c r="L690" t="s">
        <v>309</v>
      </c>
      <c r="O690">
        <v>10014650</v>
      </c>
      <c r="P690" t="s">
        <v>221</v>
      </c>
      <c r="Q690">
        <v>0</v>
      </c>
      <c r="R690" t="s">
        <v>329</v>
      </c>
      <c r="S690" t="s">
        <v>342</v>
      </c>
      <c r="T690">
        <v>11595418</v>
      </c>
      <c r="U690" s="16">
        <v>45804</v>
      </c>
      <c r="V690" s="16">
        <v>45838</v>
      </c>
      <c r="W690" s="16">
        <v>45806</v>
      </c>
      <c r="X690">
        <v>0</v>
      </c>
      <c r="Y690">
        <v>1290900</v>
      </c>
      <c r="Z690" t="s">
        <v>1568</v>
      </c>
      <c r="AA690" t="s">
        <v>246</v>
      </c>
      <c r="AB690" t="s">
        <v>121</v>
      </c>
      <c r="AC690" t="s">
        <v>255</v>
      </c>
      <c r="AD690" t="s">
        <v>141</v>
      </c>
      <c r="AE690" t="str">
        <f>IF(B690&gt;0,IF(B690&gt;0,(IF(B690&lt;&gt;'PLAN SEMANAL'!$A$2,BLTOTAL!AA690,""))),"")</f>
        <v>AUXILIAR</v>
      </c>
      <c r="AF690" t="str">
        <f>IF(AH690="Completo","Completo",IF(IF(B690&gt;0,_xlfn.XLOOKUP(B690,'Detalle reservas completas fesa'!K:K,'Detalle reservas completas fesa'!Q:Q,_xlfn.XLOOKUP(B690,'MB25'!L:L,'MB25'!Q:Q,"Incompleto")),"")="PENDIENTE","Incompleto",IF(B690&gt;0,_xlfn.XLOOKUP(B690,'Detalle reservas completas fesa'!K:K,'Detalle reservas completas fesa'!Q:Q,IF(AD690="SIN MATERIAL","Completo",IF(AD690="COMPLETO","Completo","Incompleto"))))))</f>
        <v>Incompleto</v>
      </c>
      <c r="AG690">
        <f>IF(B690&gt;0,_xlfn.XLOOKUP(B690,IW49BLTOTAL!A:A,IW49BLTOTAL!H:H),"")</f>
        <v>6</v>
      </c>
      <c r="AH690" t="str">
        <f>IF(IFERROR(_xlfn.XLOOKUP(B690,'Detalle custodia'!B:B,'Detalle custodia'!O:O),"")="custodia","Completo","")</f>
        <v/>
      </c>
    </row>
    <row r="691" spans="1:34" x14ac:dyDescent="0.35">
      <c r="A691" t="s">
        <v>128</v>
      </c>
      <c r="B691">
        <v>6608109</v>
      </c>
      <c r="C691" t="s">
        <v>123</v>
      </c>
      <c r="D691" t="s">
        <v>5622</v>
      </c>
      <c r="E691" t="s">
        <v>310</v>
      </c>
      <c r="F691" t="s">
        <v>133</v>
      </c>
      <c r="G691" t="s">
        <v>132</v>
      </c>
      <c r="H691" s="16">
        <v>45845</v>
      </c>
      <c r="I691" s="16">
        <v>45845</v>
      </c>
      <c r="J691" t="s">
        <v>856</v>
      </c>
      <c r="K691">
        <v>1210100</v>
      </c>
      <c r="L691" t="s">
        <v>390</v>
      </c>
      <c r="O691">
        <v>10014594</v>
      </c>
      <c r="P691" t="s">
        <v>128</v>
      </c>
      <c r="Q691">
        <v>0</v>
      </c>
      <c r="R691" t="s">
        <v>342</v>
      </c>
      <c r="S691" t="s">
        <v>342</v>
      </c>
      <c r="T691">
        <v>11594272</v>
      </c>
      <c r="U691" s="16">
        <v>45804</v>
      </c>
      <c r="V691" s="16">
        <v>45845</v>
      </c>
      <c r="W691" s="16">
        <v>45807</v>
      </c>
      <c r="X691">
        <v>0</v>
      </c>
      <c r="Y691">
        <v>1290900</v>
      </c>
      <c r="Z691" t="s">
        <v>1568</v>
      </c>
      <c r="AA691" t="s">
        <v>248</v>
      </c>
      <c r="AB691" t="s">
        <v>121</v>
      </c>
      <c r="AC691" t="s">
        <v>255</v>
      </c>
      <c r="AD691" t="s">
        <v>141</v>
      </c>
      <c r="AE691" t="str">
        <f>IF(B691&gt;0,IF(B691&gt;0,(IF(B691&lt;&gt;'PLAN SEMANAL'!$A$2,BLTOTAL!AA691,""))),"")</f>
        <v>PERFORACIO</v>
      </c>
      <c r="AF691" t="str">
        <f>IF(AH691="Completo","Completo",IF(IF(B691&gt;0,_xlfn.XLOOKUP(B691,'Detalle reservas completas fesa'!K:K,'Detalle reservas completas fesa'!Q:Q,_xlfn.XLOOKUP(B691,'MB25'!L:L,'MB25'!Q:Q,"Incompleto")),"")="PENDIENTE","Incompleto",IF(B691&gt;0,_xlfn.XLOOKUP(B691,'Detalle reservas completas fesa'!K:K,'Detalle reservas completas fesa'!Q:Q,IF(AD691="SIN MATERIAL","Completo",IF(AD691="COMPLETO","Completo","Incompleto"))))))</f>
        <v>Incompleto</v>
      </c>
      <c r="AG691">
        <f>IF(B691&gt;0,_xlfn.XLOOKUP(B691,IW49BLTOTAL!A:A,IW49BLTOTAL!H:H),"")</f>
        <v>12</v>
      </c>
      <c r="AH691" t="str">
        <f>IF(IFERROR(_xlfn.XLOOKUP(B691,'Detalle custodia'!B:B,'Detalle custodia'!O:O),"")="custodia","Completo","")</f>
        <v/>
      </c>
    </row>
    <row r="692" spans="1:34" x14ac:dyDescent="0.35">
      <c r="A692" t="s">
        <v>128</v>
      </c>
      <c r="B692">
        <v>6608107</v>
      </c>
      <c r="C692" t="s">
        <v>123</v>
      </c>
      <c r="D692" t="s">
        <v>5623</v>
      </c>
      <c r="E692" t="s">
        <v>310</v>
      </c>
      <c r="F692" t="s">
        <v>133</v>
      </c>
      <c r="G692" t="s">
        <v>132</v>
      </c>
      <c r="H692" s="16">
        <v>45839</v>
      </c>
      <c r="I692" s="16">
        <v>45869</v>
      </c>
      <c r="J692" t="s">
        <v>856</v>
      </c>
      <c r="K692">
        <v>1210100</v>
      </c>
      <c r="L692" t="s">
        <v>390</v>
      </c>
      <c r="O692">
        <v>10014594</v>
      </c>
      <c r="P692" t="s">
        <v>128</v>
      </c>
      <c r="Q692">
        <v>0</v>
      </c>
      <c r="R692" t="s">
        <v>342</v>
      </c>
      <c r="S692" t="s">
        <v>342</v>
      </c>
      <c r="T692">
        <v>11594294</v>
      </c>
      <c r="U692" s="16">
        <v>45804</v>
      </c>
      <c r="V692" s="16">
        <v>45839</v>
      </c>
      <c r="W692" s="16">
        <v>45807</v>
      </c>
      <c r="X692">
        <v>0</v>
      </c>
      <c r="Y692">
        <v>1290900</v>
      </c>
      <c r="Z692" t="s">
        <v>1568</v>
      </c>
      <c r="AA692" t="s">
        <v>248</v>
      </c>
      <c r="AB692" t="s">
        <v>121</v>
      </c>
      <c r="AC692" t="s">
        <v>255</v>
      </c>
      <c r="AD692" t="s">
        <v>141</v>
      </c>
      <c r="AE692" t="str">
        <f>IF(B692&gt;0,IF(B692&gt;0,(IF(B692&lt;&gt;'PLAN SEMANAL'!$A$2,BLTOTAL!AA692,""))),"")</f>
        <v>PERFORACIO</v>
      </c>
      <c r="AF692" t="str">
        <f>IF(AH692="Completo","Completo",IF(IF(B692&gt;0,_xlfn.XLOOKUP(B692,'Detalle reservas completas fesa'!K:K,'Detalle reservas completas fesa'!Q:Q,_xlfn.XLOOKUP(B692,'MB25'!L:L,'MB25'!Q:Q,"Incompleto")),"")="PENDIENTE","Incompleto",IF(B692&gt;0,_xlfn.XLOOKUP(B692,'Detalle reservas completas fesa'!K:K,'Detalle reservas completas fesa'!Q:Q,IF(AD692="SIN MATERIAL","Completo",IF(AD692="COMPLETO","Completo","Incompleto"))))))</f>
        <v>Incompleto</v>
      </c>
      <c r="AG692">
        <f>IF(B692&gt;0,_xlfn.XLOOKUP(B692,IW49BLTOTAL!A:A,IW49BLTOTAL!H:H),"")</f>
        <v>6</v>
      </c>
      <c r="AH692" t="str">
        <f>IF(IFERROR(_xlfn.XLOOKUP(B692,'Detalle custodia'!B:B,'Detalle custodia'!O:O),"")="custodia","Completo","")</f>
        <v/>
      </c>
    </row>
    <row r="693" spans="1:34" x14ac:dyDescent="0.35">
      <c r="A693" t="s">
        <v>128</v>
      </c>
      <c r="B693">
        <v>6608105</v>
      </c>
      <c r="C693" t="s">
        <v>123</v>
      </c>
      <c r="D693" t="s">
        <v>5609</v>
      </c>
      <c r="E693" t="s">
        <v>310</v>
      </c>
      <c r="F693" t="s">
        <v>133</v>
      </c>
      <c r="G693" t="s">
        <v>132</v>
      </c>
      <c r="H693" s="16">
        <v>45839</v>
      </c>
      <c r="I693" s="16">
        <v>45869</v>
      </c>
      <c r="J693" t="s">
        <v>3476</v>
      </c>
      <c r="K693">
        <v>1210100</v>
      </c>
      <c r="L693" t="s">
        <v>390</v>
      </c>
      <c r="O693">
        <v>10014594</v>
      </c>
      <c r="P693" t="s">
        <v>128</v>
      </c>
      <c r="Q693">
        <v>0</v>
      </c>
      <c r="R693" t="s">
        <v>342</v>
      </c>
      <c r="S693" t="s">
        <v>342</v>
      </c>
      <c r="T693">
        <v>11594295</v>
      </c>
      <c r="U693" s="16">
        <v>45804</v>
      </c>
      <c r="V693" s="16">
        <v>45839</v>
      </c>
      <c r="W693" s="16">
        <v>45833</v>
      </c>
      <c r="X693">
        <v>0</v>
      </c>
      <c r="Y693">
        <v>1290900</v>
      </c>
      <c r="Z693" t="s">
        <v>1568</v>
      </c>
      <c r="AA693" t="s">
        <v>248</v>
      </c>
      <c r="AB693" t="s">
        <v>121</v>
      </c>
      <c r="AC693" t="s">
        <v>255</v>
      </c>
      <c r="AD693" t="s">
        <v>122</v>
      </c>
      <c r="AE693" t="str">
        <f>IF(B693&gt;0,IF(B693&gt;0,(IF(B693&lt;&gt;'PLAN SEMANAL'!$A$2,BLTOTAL!AA693,""))),"")</f>
        <v>PERFORACIO</v>
      </c>
      <c r="AF693" t="str">
        <f>IF(AH693="Completo","Completo",IF(IF(B693&gt;0,_xlfn.XLOOKUP(B693,'Detalle reservas completas fesa'!K:K,'Detalle reservas completas fesa'!Q:Q,_xlfn.XLOOKUP(B693,'MB25'!L:L,'MB25'!Q:Q,"Incompleto")),"")="PENDIENTE","Incompleto",IF(B693&gt;0,_xlfn.XLOOKUP(B693,'Detalle reservas completas fesa'!K:K,'Detalle reservas completas fesa'!Q:Q,IF(AD693="SIN MATERIAL","Completo",IF(AD693="COMPLETO","Completo","Incompleto"))))))</f>
        <v>Completo</v>
      </c>
      <c r="AG693">
        <f>IF(B693&gt;0,_xlfn.XLOOKUP(B693,IW49BLTOTAL!A:A,IW49BLTOTAL!H:H),"")</f>
        <v>6</v>
      </c>
      <c r="AH693" t="str">
        <f>IF(IFERROR(_xlfn.XLOOKUP(B693,'Detalle custodia'!B:B,'Detalle custodia'!O:O),"")="custodia","Completo","")</f>
        <v/>
      </c>
    </row>
    <row r="694" spans="1:34" x14ac:dyDescent="0.35">
      <c r="A694" t="s">
        <v>160</v>
      </c>
      <c r="B694">
        <v>6608013</v>
      </c>
      <c r="C694" t="s">
        <v>129</v>
      </c>
      <c r="D694" t="s">
        <v>5624</v>
      </c>
      <c r="E694" t="s">
        <v>310</v>
      </c>
      <c r="F694" t="s">
        <v>133</v>
      </c>
      <c r="G694" t="s">
        <v>147</v>
      </c>
      <c r="H694" s="16">
        <v>45873</v>
      </c>
      <c r="I694" s="16">
        <v>45873</v>
      </c>
      <c r="J694" t="s">
        <v>856</v>
      </c>
      <c r="K694">
        <v>1212121</v>
      </c>
      <c r="L694" t="s">
        <v>346</v>
      </c>
      <c r="O694">
        <v>10014598</v>
      </c>
      <c r="P694" t="s">
        <v>160</v>
      </c>
      <c r="Q694">
        <v>0</v>
      </c>
      <c r="R694" t="s">
        <v>342</v>
      </c>
      <c r="S694" t="s">
        <v>342</v>
      </c>
      <c r="T694">
        <v>11587278</v>
      </c>
      <c r="U694" s="16">
        <v>45804</v>
      </c>
      <c r="V694" s="16">
        <v>45873</v>
      </c>
      <c r="W694" s="16">
        <v>45835</v>
      </c>
      <c r="X694">
        <v>0</v>
      </c>
      <c r="Y694">
        <v>1290900</v>
      </c>
      <c r="Z694" t="s">
        <v>1568</v>
      </c>
      <c r="AA694" t="s">
        <v>247</v>
      </c>
      <c r="AB694" t="s">
        <v>121</v>
      </c>
      <c r="AC694" t="s">
        <v>255</v>
      </c>
      <c r="AD694" t="s">
        <v>141</v>
      </c>
      <c r="AE694" t="str">
        <f>IF(B694&gt;0,IF(B694&gt;0,(IF(B694&lt;&gt;'PLAN SEMANAL'!$A$2,BLTOTAL!AA694,""))),"")</f>
        <v>CARGUIO</v>
      </c>
      <c r="AF694" t="str">
        <f>IF(AH694="Completo","Completo",IF(IF(B694&gt;0,_xlfn.XLOOKUP(B694,'Detalle reservas completas fesa'!K:K,'Detalle reservas completas fesa'!Q:Q,_xlfn.XLOOKUP(B694,'MB25'!L:L,'MB25'!Q:Q,"Incompleto")),"")="PENDIENTE","Incompleto",IF(B694&gt;0,_xlfn.XLOOKUP(B694,'Detalle reservas completas fesa'!K:K,'Detalle reservas completas fesa'!Q:Q,IF(AD694="SIN MATERIAL","Completo",IF(AD694="COMPLETO","Completo","Incompleto"))))))</f>
        <v>Completo</v>
      </c>
      <c r="AG694">
        <f>IF(B694&gt;0,_xlfn.XLOOKUP(B694,IW49BLTOTAL!A:A,IW49BLTOTAL!H:H),"")</f>
        <v>2</v>
      </c>
      <c r="AH694" t="str">
        <f>IF(IFERROR(_xlfn.XLOOKUP(B694,'Detalle custodia'!B:B,'Detalle custodia'!O:O),"")="custodia","Completo","")</f>
        <v/>
      </c>
    </row>
    <row r="695" spans="1:34" x14ac:dyDescent="0.35">
      <c r="A695" t="s">
        <v>160</v>
      </c>
      <c r="B695">
        <v>6608005</v>
      </c>
      <c r="C695" t="s">
        <v>129</v>
      </c>
      <c r="D695" t="s">
        <v>5367</v>
      </c>
      <c r="E695" t="s">
        <v>310</v>
      </c>
      <c r="F695" t="s">
        <v>125</v>
      </c>
      <c r="G695" t="s">
        <v>142</v>
      </c>
      <c r="H695" s="16">
        <v>45840</v>
      </c>
      <c r="I695" s="16">
        <v>45840</v>
      </c>
      <c r="J695" t="s">
        <v>5405</v>
      </c>
      <c r="K695">
        <v>1212121</v>
      </c>
      <c r="L695" t="s">
        <v>346</v>
      </c>
      <c r="O695">
        <v>10014598</v>
      </c>
      <c r="P695" t="s">
        <v>160</v>
      </c>
      <c r="Q695">
        <v>0</v>
      </c>
      <c r="R695" t="s">
        <v>342</v>
      </c>
      <c r="S695" t="s">
        <v>308</v>
      </c>
      <c r="T695">
        <v>11577949</v>
      </c>
      <c r="U695" s="16">
        <v>45804</v>
      </c>
      <c r="V695" s="16">
        <v>45840</v>
      </c>
      <c r="W695" s="16">
        <v>45843</v>
      </c>
      <c r="X695">
        <v>0</v>
      </c>
      <c r="Y695">
        <v>1290900</v>
      </c>
      <c r="Z695" t="s">
        <v>1568</v>
      </c>
      <c r="AA695" t="s">
        <v>247</v>
      </c>
      <c r="AB695" t="s">
        <v>121</v>
      </c>
      <c r="AC695" t="s">
        <v>255</v>
      </c>
      <c r="AD695" t="s">
        <v>141</v>
      </c>
      <c r="AE695" t="str">
        <f>IF(B695&gt;0,IF(B695&gt;0,(IF(B695&lt;&gt;'PLAN SEMANAL'!$A$2,BLTOTAL!AA695,""))),"")</f>
        <v>CARGUIO</v>
      </c>
      <c r="AF695" t="str">
        <f>IF(AH695="Completo","Completo",IF(IF(B695&gt;0,_xlfn.XLOOKUP(B695,'Detalle reservas completas fesa'!K:K,'Detalle reservas completas fesa'!Q:Q,_xlfn.XLOOKUP(B695,'MB25'!L:L,'MB25'!Q:Q,"Incompleto")),"")="PENDIENTE","Incompleto",IF(B695&gt;0,_xlfn.XLOOKUP(B695,'Detalle reservas completas fesa'!K:K,'Detalle reservas completas fesa'!Q:Q,IF(AD695="SIN MATERIAL","Completo",IF(AD695="COMPLETO","Completo","Incompleto"))))))</f>
        <v>Incompleto</v>
      </c>
      <c r="AG695">
        <f>IF(B695&gt;0,_xlfn.XLOOKUP(B695,IW49BLTOTAL!A:A,IW49BLTOTAL!H:H),"")</f>
        <v>6</v>
      </c>
      <c r="AH695" t="str">
        <f>IF(IFERROR(_xlfn.XLOOKUP(B695,'Detalle custodia'!B:B,'Detalle custodia'!O:O),"")="custodia","Completo","")</f>
        <v/>
      </c>
    </row>
    <row r="696" spans="1:34" x14ac:dyDescent="0.35">
      <c r="A696" t="s">
        <v>160</v>
      </c>
      <c r="B696">
        <v>6608003</v>
      </c>
      <c r="C696" t="s">
        <v>129</v>
      </c>
      <c r="D696" t="s">
        <v>5368</v>
      </c>
      <c r="E696" t="s">
        <v>310</v>
      </c>
      <c r="F696" t="s">
        <v>133</v>
      </c>
      <c r="G696" t="s">
        <v>132</v>
      </c>
      <c r="H696" s="16">
        <v>45873</v>
      </c>
      <c r="I696" s="16">
        <v>45873</v>
      </c>
      <c r="J696" t="s">
        <v>856</v>
      </c>
      <c r="K696">
        <v>1212121</v>
      </c>
      <c r="L696" t="s">
        <v>346</v>
      </c>
      <c r="O696">
        <v>10014598</v>
      </c>
      <c r="P696" t="s">
        <v>160</v>
      </c>
      <c r="Q696">
        <v>0</v>
      </c>
      <c r="R696" t="s">
        <v>342</v>
      </c>
      <c r="S696" t="s">
        <v>342</v>
      </c>
      <c r="T696">
        <v>11579512</v>
      </c>
      <c r="U696" s="16">
        <v>45804</v>
      </c>
      <c r="V696" s="16">
        <v>45873</v>
      </c>
      <c r="W696" s="16">
        <v>45835</v>
      </c>
      <c r="X696">
        <v>0</v>
      </c>
      <c r="Y696">
        <v>1290900</v>
      </c>
      <c r="Z696" t="s">
        <v>1568</v>
      </c>
      <c r="AA696" t="s">
        <v>247</v>
      </c>
      <c r="AB696" t="s">
        <v>121</v>
      </c>
      <c r="AC696" t="s">
        <v>255</v>
      </c>
      <c r="AD696" t="s">
        <v>122</v>
      </c>
      <c r="AE696" t="str">
        <f>IF(B696&gt;0,IF(B696&gt;0,(IF(B696&lt;&gt;'PLAN SEMANAL'!$A$2,BLTOTAL!AA696,""))),"")</f>
        <v>CARGUIO</v>
      </c>
      <c r="AF696" t="str">
        <f>IF(AH696="Completo","Completo",IF(IF(B696&gt;0,_xlfn.XLOOKUP(B696,'Detalle reservas completas fesa'!K:K,'Detalle reservas completas fesa'!Q:Q,_xlfn.XLOOKUP(B696,'MB25'!L:L,'MB25'!Q:Q,"Incompleto")),"")="PENDIENTE","Incompleto",IF(B696&gt;0,_xlfn.XLOOKUP(B696,'Detalle reservas completas fesa'!K:K,'Detalle reservas completas fesa'!Q:Q,IF(AD696="SIN MATERIAL","Completo",IF(AD696="COMPLETO","Completo","Incompleto"))))))</f>
        <v>Completo</v>
      </c>
      <c r="AG696">
        <f>IF(B696&gt;0,_xlfn.XLOOKUP(B696,IW49BLTOTAL!A:A,IW49BLTOTAL!H:H),"")</f>
        <v>8</v>
      </c>
      <c r="AH696" t="str">
        <f>IF(IFERROR(_xlfn.XLOOKUP(B696,'Detalle custodia'!B:B,'Detalle custodia'!O:O),"")="custodia","Completo","")</f>
        <v/>
      </c>
    </row>
    <row r="697" spans="1:34" x14ac:dyDescent="0.35">
      <c r="A697" t="s">
        <v>160</v>
      </c>
      <c r="B697">
        <v>6608001</v>
      </c>
      <c r="C697" t="s">
        <v>129</v>
      </c>
      <c r="D697" t="s">
        <v>5369</v>
      </c>
      <c r="E697" t="s">
        <v>310</v>
      </c>
      <c r="F697" t="s">
        <v>133</v>
      </c>
      <c r="G697" t="s">
        <v>132</v>
      </c>
      <c r="H697" s="16">
        <v>45839</v>
      </c>
      <c r="I697" s="16">
        <v>45869</v>
      </c>
      <c r="J697" t="s">
        <v>3476</v>
      </c>
      <c r="K697">
        <v>1212121</v>
      </c>
      <c r="L697" t="s">
        <v>346</v>
      </c>
      <c r="O697">
        <v>10014598</v>
      </c>
      <c r="P697" t="s">
        <v>160</v>
      </c>
      <c r="Q697">
        <v>0</v>
      </c>
      <c r="R697" t="s">
        <v>342</v>
      </c>
      <c r="S697" t="s">
        <v>342</v>
      </c>
      <c r="T697">
        <v>11585213</v>
      </c>
      <c r="U697" s="16">
        <v>45804</v>
      </c>
      <c r="V697" s="16">
        <v>45839</v>
      </c>
      <c r="W697" s="16">
        <v>45835</v>
      </c>
      <c r="X697">
        <v>0</v>
      </c>
      <c r="Y697">
        <v>1290900</v>
      </c>
      <c r="Z697" t="s">
        <v>1568</v>
      </c>
      <c r="AA697" t="s">
        <v>247</v>
      </c>
      <c r="AB697" t="s">
        <v>121</v>
      </c>
      <c r="AC697" t="s">
        <v>255</v>
      </c>
      <c r="AD697" t="s">
        <v>122</v>
      </c>
      <c r="AE697" t="str">
        <f>IF(B697&gt;0,IF(B697&gt;0,(IF(B697&lt;&gt;'PLAN SEMANAL'!$A$2,BLTOTAL!AA697,""))),"")</f>
        <v>CARGUIO</v>
      </c>
      <c r="AF697" t="str">
        <f>IF(AH697="Completo","Completo",IF(IF(B697&gt;0,_xlfn.XLOOKUP(B697,'Detalle reservas completas fesa'!K:K,'Detalle reservas completas fesa'!Q:Q,_xlfn.XLOOKUP(B697,'MB25'!L:L,'MB25'!Q:Q,"Incompleto")),"")="PENDIENTE","Incompleto",IF(B697&gt;0,_xlfn.XLOOKUP(B697,'Detalle reservas completas fesa'!K:K,'Detalle reservas completas fesa'!Q:Q,IF(AD697="SIN MATERIAL","Completo",IF(AD697="COMPLETO","Completo","Incompleto"))))))</f>
        <v>Completo</v>
      </c>
      <c r="AG697">
        <f>IF(B697&gt;0,_xlfn.XLOOKUP(B697,IW49BLTOTAL!A:A,IW49BLTOTAL!H:H),"")</f>
        <v>1</v>
      </c>
      <c r="AH697" t="str">
        <f>IF(IFERROR(_xlfn.XLOOKUP(B697,'Detalle custodia'!B:B,'Detalle custodia'!O:O),"")="custodia","Completo","")</f>
        <v/>
      </c>
    </row>
    <row r="698" spans="1:34" x14ac:dyDescent="0.35">
      <c r="A698" t="s">
        <v>160</v>
      </c>
      <c r="B698">
        <v>6608000</v>
      </c>
      <c r="C698" t="s">
        <v>129</v>
      </c>
      <c r="D698" t="s">
        <v>5370</v>
      </c>
      <c r="E698" t="s">
        <v>310</v>
      </c>
      <c r="F698" t="s">
        <v>133</v>
      </c>
      <c r="G698" t="s">
        <v>147</v>
      </c>
      <c r="H698" s="16">
        <v>45873</v>
      </c>
      <c r="I698" s="16">
        <v>45873</v>
      </c>
      <c r="J698" t="s">
        <v>856</v>
      </c>
      <c r="K698">
        <v>1212121</v>
      </c>
      <c r="L698" t="s">
        <v>346</v>
      </c>
      <c r="O698">
        <v>10014598</v>
      </c>
      <c r="P698" t="s">
        <v>160</v>
      </c>
      <c r="Q698">
        <v>0</v>
      </c>
      <c r="R698" t="s">
        <v>342</v>
      </c>
      <c r="S698" t="s">
        <v>342</v>
      </c>
      <c r="T698">
        <v>11586108</v>
      </c>
      <c r="U698" s="16">
        <v>45804</v>
      </c>
      <c r="V698" s="16">
        <v>45873</v>
      </c>
      <c r="W698" s="16">
        <v>45835</v>
      </c>
      <c r="X698">
        <v>0</v>
      </c>
      <c r="Y698">
        <v>1290900</v>
      </c>
      <c r="Z698" t="s">
        <v>1568</v>
      </c>
      <c r="AA698" t="s">
        <v>247</v>
      </c>
      <c r="AB698" t="s">
        <v>121</v>
      </c>
      <c r="AC698" t="s">
        <v>255</v>
      </c>
      <c r="AD698" t="s">
        <v>141</v>
      </c>
      <c r="AE698" t="str">
        <f>IF(B698&gt;0,IF(B698&gt;0,(IF(B698&lt;&gt;'PLAN SEMANAL'!$A$2,BLTOTAL!AA698,""))),"")</f>
        <v>CARGUIO</v>
      </c>
      <c r="AF698" t="str">
        <f>IF(AH698="Completo","Completo",IF(IF(B698&gt;0,_xlfn.XLOOKUP(B698,'Detalle reservas completas fesa'!K:K,'Detalle reservas completas fesa'!Q:Q,_xlfn.XLOOKUP(B698,'MB25'!L:L,'MB25'!Q:Q,"Incompleto")),"")="PENDIENTE","Incompleto",IF(B698&gt;0,_xlfn.XLOOKUP(B698,'Detalle reservas completas fesa'!K:K,'Detalle reservas completas fesa'!Q:Q,IF(AD698="SIN MATERIAL","Completo",IF(AD698="COMPLETO","Completo","Incompleto"))))))</f>
        <v>Incompleto</v>
      </c>
      <c r="AG698">
        <f>IF(B698&gt;0,_xlfn.XLOOKUP(B698,IW49BLTOTAL!A:A,IW49BLTOTAL!H:H),"")</f>
        <v>4</v>
      </c>
      <c r="AH698" t="str">
        <f>IF(IFERROR(_xlfn.XLOOKUP(B698,'Detalle custodia'!B:B,'Detalle custodia'!O:O),"")="custodia","Completo","")</f>
        <v/>
      </c>
    </row>
    <row r="699" spans="1:34" x14ac:dyDescent="0.35">
      <c r="A699" t="s">
        <v>160</v>
      </c>
      <c r="B699">
        <v>6607999</v>
      </c>
      <c r="C699" t="s">
        <v>129</v>
      </c>
      <c r="D699" t="s">
        <v>5371</v>
      </c>
      <c r="E699" t="s">
        <v>310</v>
      </c>
      <c r="F699" t="s">
        <v>133</v>
      </c>
      <c r="G699" t="s">
        <v>147</v>
      </c>
      <c r="H699" s="16">
        <v>45839</v>
      </c>
      <c r="I699" s="16">
        <v>45869</v>
      </c>
      <c r="J699" t="s">
        <v>3476</v>
      </c>
      <c r="K699">
        <v>1212121</v>
      </c>
      <c r="L699" t="s">
        <v>346</v>
      </c>
      <c r="O699">
        <v>10014598</v>
      </c>
      <c r="P699" t="s">
        <v>160</v>
      </c>
      <c r="Q699">
        <v>0</v>
      </c>
      <c r="R699" t="s">
        <v>342</v>
      </c>
      <c r="S699" t="s">
        <v>342</v>
      </c>
      <c r="T699">
        <v>11586124</v>
      </c>
      <c r="U699" s="16">
        <v>45804</v>
      </c>
      <c r="V699" s="16">
        <v>45839</v>
      </c>
      <c r="W699" s="16">
        <v>45835</v>
      </c>
      <c r="X699">
        <v>0</v>
      </c>
      <c r="Y699">
        <v>1290900</v>
      </c>
      <c r="Z699" t="s">
        <v>1568</v>
      </c>
      <c r="AA699" t="s">
        <v>247</v>
      </c>
      <c r="AB699" t="s">
        <v>121</v>
      </c>
      <c r="AC699" t="s">
        <v>255</v>
      </c>
      <c r="AD699" t="s">
        <v>141</v>
      </c>
      <c r="AE699" t="str">
        <f>IF(B699&gt;0,IF(B699&gt;0,(IF(B699&lt;&gt;'PLAN SEMANAL'!$A$2,BLTOTAL!AA699,""))),"")</f>
        <v>CARGUIO</v>
      </c>
      <c r="AF699" t="str">
        <f>IF(AH699="Completo","Completo",IF(IF(B699&gt;0,_xlfn.XLOOKUP(B699,'Detalle reservas completas fesa'!K:K,'Detalle reservas completas fesa'!Q:Q,_xlfn.XLOOKUP(B699,'MB25'!L:L,'MB25'!Q:Q,"Incompleto")),"")="PENDIENTE","Incompleto",IF(B699&gt;0,_xlfn.XLOOKUP(B699,'Detalle reservas completas fesa'!K:K,'Detalle reservas completas fesa'!Q:Q,IF(AD699="SIN MATERIAL","Completo",IF(AD699="COMPLETO","Completo","Incompleto"))))))</f>
        <v>Completo</v>
      </c>
      <c r="AG699">
        <f>IF(B699&gt;0,_xlfn.XLOOKUP(B699,IW49BLTOTAL!A:A,IW49BLTOTAL!H:H),"")</f>
        <v>1</v>
      </c>
      <c r="AH699" t="str">
        <f>IF(IFERROR(_xlfn.XLOOKUP(B699,'Detalle custodia'!B:B,'Detalle custodia'!O:O),"")="custodia","Completo","")</f>
        <v/>
      </c>
    </row>
    <row r="700" spans="1:34" x14ac:dyDescent="0.35">
      <c r="A700" t="s">
        <v>160</v>
      </c>
      <c r="B700">
        <v>6607996</v>
      </c>
      <c r="C700" t="s">
        <v>129</v>
      </c>
      <c r="D700" t="s">
        <v>5372</v>
      </c>
      <c r="E700" t="s">
        <v>310</v>
      </c>
      <c r="F700" t="s">
        <v>133</v>
      </c>
      <c r="G700" t="s">
        <v>147</v>
      </c>
      <c r="H700" s="16">
        <v>45839</v>
      </c>
      <c r="I700" s="16">
        <v>45869</v>
      </c>
      <c r="J700" t="s">
        <v>3476</v>
      </c>
      <c r="K700">
        <v>1212121</v>
      </c>
      <c r="L700" t="s">
        <v>346</v>
      </c>
      <c r="O700">
        <v>10014598</v>
      </c>
      <c r="P700" t="s">
        <v>160</v>
      </c>
      <c r="Q700">
        <v>0</v>
      </c>
      <c r="R700" t="s">
        <v>342</v>
      </c>
      <c r="S700" t="s">
        <v>342</v>
      </c>
      <c r="T700">
        <v>11587096</v>
      </c>
      <c r="U700" s="16">
        <v>45804</v>
      </c>
      <c r="V700" s="16">
        <v>45839</v>
      </c>
      <c r="W700" s="16">
        <v>45835</v>
      </c>
      <c r="X700">
        <v>0</v>
      </c>
      <c r="Y700">
        <v>1290900</v>
      </c>
      <c r="Z700" t="s">
        <v>1568</v>
      </c>
      <c r="AA700" t="s">
        <v>247</v>
      </c>
      <c r="AB700" t="s">
        <v>121</v>
      </c>
      <c r="AC700" t="s">
        <v>255</v>
      </c>
      <c r="AD700" t="s">
        <v>141</v>
      </c>
      <c r="AE700" t="str">
        <f>IF(B700&gt;0,IF(B700&gt;0,(IF(B700&lt;&gt;'PLAN SEMANAL'!$A$2,BLTOTAL!AA700,""))),"")</f>
        <v>CARGUIO</v>
      </c>
      <c r="AF700" t="str">
        <f>IF(AH700="Completo","Completo",IF(IF(B700&gt;0,_xlfn.XLOOKUP(B700,'Detalle reservas completas fesa'!K:K,'Detalle reservas completas fesa'!Q:Q,_xlfn.XLOOKUP(B700,'MB25'!L:L,'MB25'!Q:Q,"Incompleto")),"")="PENDIENTE","Incompleto",IF(B700&gt;0,_xlfn.XLOOKUP(B700,'Detalle reservas completas fesa'!K:K,'Detalle reservas completas fesa'!Q:Q,IF(AD700="SIN MATERIAL","Completo",IF(AD700="COMPLETO","Completo","Incompleto"))))))</f>
        <v>Completo</v>
      </c>
      <c r="AG700">
        <f>IF(B700&gt;0,_xlfn.XLOOKUP(B700,IW49BLTOTAL!A:A,IW49BLTOTAL!H:H),"")</f>
        <v>1</v>
      </c>
      <c r="AH700" t="str">
        <f>IF(IFERROR(_xlfn.XLOOKUP(B700,'Detalle custodia'!B:B,'Detalle custodia'!O:O),"")="custodia","Completo","")</f>
        <v/>
      </c>
    </row>
    <row r="701" spans="1:34" x14ac:dyDescent="0.35">
      <c r="A701" t="s">
        <v>198</v>
      </c>
      <c r="B701">
        <v>6607838</v>
      </c>
      <c r="C701" t="s">
        <v>129</v>
      </c>
      <c r="D701" t="s">
        <v>5373</v>
      </c>
      <c r="E701" t="s">
        <v>310</v>
      </c>
      <c r="F701" t="s">
        <v>133</v>
      </c>
      <c r="G701" t="s">
        <v>132</v>
      </c>
      <c r="H701" s="16">
        <v>45900</v>
      </c>
      <c r="J701" t="s">
        <v>856</v>
      </c>
      <c r="K701">
        <v>1215156</v>
      </c>
      <c r="L701" t="s">
        <v>306</v>
      </c>
      <c r="O701">
        <v>10014640</v>
      </c>
      <c r="P701" t="s">
        <v>198</v>
      </c>
      <c r="Q701">
        <v>0</v>
      </c>
      <c r="R701" t="s">
        <v>329</v>
      </c>
      <c r="S701" t="s">
        <v>342</v>
      </c>
      <c r="T701">
        <v>11590236</v>
      </c>
      <c r="U701" s="16">
        <v>45803</v>
      </c>
      <c r="V701" s="16">
        <v>45900</v>
      </c>
      <c r="W701" s="16">
        <v>45818</v>
      </c>
      <c r="X701">
        <v>0</v>
      </c>
      <c r="Y701">
        <v>1290900</v>
      </c>
      <c r="Z701" t="s">
        <v>1568</v>
      </c>
      <c r="AA701" t="s">
        <v>246</v>
      </c>
      <c r="AB701" t="s">
        <v>121</v>
      </c>
      <c r="AC701" t="s">
        <v>255</v>
      </c>
      <c r="AD701" t="s">
        <v>141</v>
      </c>
      <c r="AE701" t="str">
        <f>IF(B701&gt;0,IF(B701&gt;0,(IF(B701&lt;&gt;'PLAN SEMANAL'!$A$2,BLTOTAL!AA701,""))),"")</f>
        <v>AUXILIAR</v>
      </c>
      <c r="AF701" t="str">
        <f>IF(AH701="Completo","Completo",IF(IF(B701&gt;0,_xlfn.XLOOKUP(B701,'Detalle reservas completas fesa'!K:K,'Detalle reservas completas fesa'!Q:Q,_xlfn.XLOOKUP(B701,'MB25'!L:L,'MB25'!Q:Q,"Incompleto")),"")="PENDIENTE","Incompleto",IF(B701&gt;0,_xlfn.XLOOKUP(B701,'Detalle reservas completas fesa'!K:K,'Detalle reservas completas fesa'!Q:Q,IF(AD701="SIN MATERIAL","Completo",IF(AD701="COMPLETO","Completo","Incompleto"))))))</f>
        <v>Incompleto</v>
      </c>
      <c r="AG701">
        <f>IF(B701&gt;0,_xlfn.XLOOKUP(B701,IW49BLTOTAL!A:A,IW49BLTOTAL!H:H),"")</f>
        <v>1</v>
      </c>
      <c r="AH701" t="str">
        <f>IF(IFERROR(_xlfn.XLOOKUP(B701,'Detalle custodia'!B:B,'Detalle custodia'!O:O),"")="custodia","Completo","")</f>
        <v/>
      </c>
    </row>
    <row r="702" spans="1:34" x14ac:dyDescent="0.35">
      <c r="A702" t="s">
        <v>201</v>
      </c>
      <c r="B702">
        <v>6607405</v>
      </c>
      <c r="C702" t="s">
        <v>129</v>
      </c>
      <c r="D702" t="s">
        <v>5374</v>
      </c>
      <c r="E702" t="s">
        <v>310</v>
      </c>
      <c r="F702" t="s">
        <v>133</v>
      </c>
      <c r="G702" t="s">
        <v>147</v>
      </c>
      <c r="H702" s="16">
        <v>45839</v>
      </c>
      <c r="I702" s="16">
        <v>45869</v>
      </c>
      <c r="J702" t="s">
        <v>3476</v>
      </c>
      <c r="K702">
        <v>1213130</v>
      </c>
      <c r="L702" t="s">
        <v>334</v>
      </c>
      <c r="O702">
        <v>10014602</v>
      </c>
      <c r="P702" t="s">
        <v>201</v>
      </c>
      <c r="Q702">
        <v>0</v>
      </c>
      <c r="R702" t="s">
        <v>3891</v>
      </c>
      <c r="S702" t="s">
        <v>3901</v>
      </c>
      <c r="T702">
        <v>11596570</v>
      </c>
      <c r="U702" s="16">
        <v>45801</v>
      </c>
      <c r="V702" s="16">
        <v>45839</v>
      </c>
      <c r="W702" s="16">
        <v>45835</v>
      </c>
      <c r="X702">
        <v>0</v>
      </c>
      <c r="Y702">
        <v>1290900</v>
      </c>
      <c r="Z702" t="s">
        <v>1568</v>
      </c>
      <c r="AA702" t="s">
        <v>245</v>
      </c>
      <c r="AB702" t="s">
        <v>121</v>
      </c>
      <c r="AC702" t="s">
        <v>255</v>
      </c>
      <c r="AD702" t="s">
        <v>122</v>
      </c>
      <c r="AE702" t="str">
        <f>IF(B702&gt;0,IF(B702&gt;0,(IF(B702&lt;&gt;'PLAN SEMANAL'!$A$2,BLTOTAL!AA702,""))),"")</f>
        <v>ACARREO</v>
      </c>
      <c r="AF702" t="str">
        <f>IF(AH702="Completo","Completo",IF(IF(B702&gt;0,_xlfn.XLOOKUP(B702,'Detalle reservas completas fesa'!K:K,'Detalle reservas completas fesa'!Q:Q,_xlfn.XLOOKUP(B702,'MB25'!L:L,'MB25'!Q:Q,"Incompleto")),"")="PENDIENTE","Incompleto",IF(B702&gt;0,_xlfn.XLOOKUP(B702,'Detalle reservas completas fesa'!K:K,'Detalle reservas completas fesa'!Q:Q,IF(AD702="SIN MATERIAL","Completo",IF(AD702="COMPLETO","Completo","Incompleto"))))))</f>
        <v>Completo</v>
      </c>
      <c r="AG702">
        <f>IF(B702&gt;0,_xlfn.XLOOKUP(B702,IW49BLTOTAL!A:A,IW49BLTOTAL!H:H),"")</f>
        <v>8</v>
      </c>
      <c r="AH702" t="str">
        <f>IF(IFERROR(_xlfn.XLOOKUP(B702,'Detalle custodia'!B:B,'Detalle custodia'!O:O),"")="custodia","Completo","")</f>
        <v/>
      </c>
    </row>
    <row r="703" spans="1:34" x14ac:dyDescent="0.35">
      <c r="A703" t="s">
        <v>324</v>
      </c>
      <c r="B703">
        <v>6607350</v>
      </c>
      <c r="C703" t="s">
        <v>138</v>
      </c>
      <c r="D703" t="s">
        <v>5375</v>
      </c>
      <c r="E703" t="s">
        <v>310</v>
      </c>
      <c r="F703" t="s">
        <v>259</v>
      </c>
      <c r="G703" t="s">
        <v>192</v>
      </c>
      <c r="H703" s="16">
        <v>45845</v>
      </c>
      <c r="I703" s="16">
        <v>45845</v>
      </c>
      <c r="J703" t="s">
        <v>5406</v>
      </c>
      <c r="K703">
        <v>2230133</v>
      </c>
      <c r="L703" t="s">
        <v>325</v>
      </c>
      <c r="O703">
        <v>10018622</v>
      </c>
      <c r="P703" t="s">
        <v>5376</v>
      </c>
      <c r="Q703">
        <v>1352.25</v>
      </c>
      <c r="R703" t="s">
        <v>347</v>
      </c>
      <c r="S703" t="s">
        <v>3891</v>
      </c>
      <c r="T703">
        <v>11595787</v>
      </c>
      <c r="U703" s="16">
        <v>45801</v>
      </c>
      <c r="V703" s="16">
        <v>45845</v>
      </c>
      <c r="W703" s="16">
        <v>45845</v>
      </c>
      <c r="X703">
        <v>1352.25</v>
      </c>
      <c r="Y703">
        <v>1290900</v>
      </c>
      <c r="Z703" t="s">
        <v>1568</v>
      </c>
      <c r="AA703" t="s">
        <v>249</v>
      </c>
      <c r="AB703" t="s">
        <v>121</v>
      </c>
      <c r="AC703" t="s">
        <v>255</v>
      </c>
      <c r="AD703" t="s">
        <v>135</v>
      </c>
      <c r="AE703" t="str">
        <f>IF(B703&gt;0,IF(B703&gt;0,(IF(B703&lt;&gt;'PLAN SEMANAL'!$A$2,BLTOTAL!AA703,""))),"")</f>
        <v>SOPORTE</v>
      </c>
      <c r="AF703" t="str">
        <f>IF(AH703="Completo","Completo",IF(IF(B703&gt;0,_xlfn.XLOOKUP(B703,'Detalle reservas completas fesa'!K:K,'Detalle reservas completas fesa'!Q:Q,_xlfn.XLOOKUP(B703,'MB25'!L:L,'MB25'!Q:Q,"Incompleto")),"")="PENDIENTE","Incompleto",IF(B703&gt;0,_xlfn.XLOOKUP(B703,'Detalle reservas completas fesa'!K:K,'Detalle reservas completas fesa'!Q:Q,IF(AD703="SIN MATERIAL","Completo",IF(AD703="COMPLETO","Completo","Incompleto"))))))</f>
        <v>Incompleto</v>
      </c>
      <c r="AG703">
        <f>IF(B703&gt;0,_xlfn.XLOOKUP(B703,IW49BLTOTAL!A:A,IW49BLTOTAL!H:H),"")</f>
        <v>8</v>
      </c>
      <c r="AH703" t="str">
        <f>IF(IFERROR(_xlfn.XLOOKUP(B703,'Detalle custodia'!B:B,'Detalle custodia'!O:O),"")="custodia","Completo","")</f>
        <v/>
      </c>
    </row>
    <row r="704" spans="1:34" x14ac:dyDescent="0.35">
      <c r="A704" t="s">
        <v>324</v>
      </c>
      <c r="B704">
        <v>6607349</v>
      </c>
      <c r="C704" t="s">
        <v>138</v>
      </c>
      <c r="D704" t="s">
        <v>5375</v>
      </c>
      <c r="E704" t="s">
        <v>310</v>
      </c>
      <c r="F704" t="s">
        <v>125</v>
      </c>
      <c r="G704" t="s">
        <v>136</v>
      </c>
      <c r="H704" s="16">
        <v>45844</v>
      </c>
      <c r="I704" s="16">
        <v>45844</v>
      </c>
      <c r="J704" t="s">
        <v>5405</v>
      </c>
      <c r="K704">
        <v>2230133</v>
      </c>
      <c r="L704" t="s">
        <v>325</v>
      </c>
      <c r="O704">
        <v>10017390</v>
      </c>
      <c r="P704" t="s">
        <v>479</v>
      </c>
      <c r="Q704">
        <v>1352.25</v>
      </c>
      <c r="R704" t="s">
        <v>347</v>
      </c>
      <c r="S704" t="s">
        <v>409</v>
      </c>
      <c r="T704">
        <v>11595786</v>
      </c>
      <c r="U704" s="16">
        <v>45801</v>
      </c>
      <c r="V704" s="16">
        <v>45844</v>
      </c>
      <c r="W704" s="16">
        <v>45843</v>
      </c>
      <c r="X704">
        <v>1352.25</v>
      </c>
      <c r="Y704">
        <v>1290900</v>
      </c>
      <c r="Z704" t="s">
        <v>1568</v>
      </c>
      <c r="AA704" t="s">
        <v>249</v>
      </c>
      <c r="AB704" t="s">
        <v>121</v>
      </c>
      <c r="AC704" t="s">
        <v>255</v>
      </c>
      <c r="AD704" t="s">
        <v>135</v>
      </c>
      <c r="AE704" t="str">
        <f>IF(B704&gt;0,IF(B704&gt;0,(IF(B704&lt;&gt;'PLAN SEMANAL'!$A$2,BLTOTAL!AA704,""))),"")</f>
        <v>SOPORTE</v>
      </c>
      <c r="AF704" t="str">
        <f>IF(AH704="Completo","Completo",IF(IF(B704&gt;0,_xlfn.XLOOKUP(B704,'Detalle reservas completas fesa'!K:K,'Detalle reservas completas fesa'!Q:Q,_xlfn.XLOOKUP(B704,'MB25'!L:L,'MB25'!Q:Q,"Incompleto")),"")="PENDIENTE","Incompleto",IF(B704&gt;0,_xlfn.XLOOKUP(B704,'Detalle reservas completas fesa'!K:K,'Detalle reservas completas fesa'!Q:Q,IF(AD704="SIN MATERIAL","Completo",IF(AD704="COMPLETO","Completo","Incompleto"))))))</f>
        <v>Incompleto</v>
      </c>
      <c r="AG704">
        <f>IF(B704&gt;0,_xlfn.XLOOKUP(B704,IW49BLTOTAL!A:A,IW49BLTOTAL!H:H),"")</f>
        <v>8</v>
      </c>
      <c r="AH704" t="str">
        <f>IF(IFERROR(_xlfn.XLOOKUP(B704,'Detalle custodia'!B:B,'Detalle custodia'!O:O),"")="custodia","Completo","")</f>
        <v/>
      </c>
    </row>
    <row r="705" spans="1:34" x14ac:dyDescent="0.35">
      <c r="A705" t="s">
        <v>131</v>
      </c>
      <c r="B705">
        <v>6605208</v>
      </c>
      <c r="C705" t="s">
        <v>129</v>
      </c>
      <c r="D705" t="s">
        <v>1663</v>
      </c>
      <c r="E705" t="s">
        <v>310</v>
      </c>
      <c r="F705" t="s">
        <v>125</v>
      </c>
      <c r="G705" t="s">
        <v>225</v>
      </c>
      <c r="H705" s="16">
        <v>45836</v>
      </c>
      <c r="I705" s="16">
        <v>45836</v>
      </c>
      <c r="J705" t="s">
        <v>5404</v>
      </c>
      <c r="K705">
        <v>1213130</v>
      </c>
      <c r="L705" t="s">
        <v>335</v>
      </c>
      <c r="O705">
        <v>10014603</v>
      </c>
      <c r="P705" t="s">
        <v>131</v>
      </c>
      <c r="Q705">
        <v>5668.08</v>
      </c>
      <c r="R705" t="s">
        <v>3901</v>
      </c>
      <c r="S705" t="s">
        <v>262</v>
      </c>
      <c r="T705">
        <v>11596633</v>
      </c>
      <c r="U705" s="16">
        <v>45800</v>
      </c>
      <c r="V705" s="16">
        <v>45836</v>
      </c>
      <c r="W705" s="16">
        <v>45837</v>
      </c>
      <c r="X705">
        <v>5668.08</v>
      </c>
      <c r="Y705">
        <v>1290900</v>
      </c>
      <c r="Z705" t="s">
        <v>1568</v>
      </c>
      <c r="AA705" t="s">
        <v>245</v>
      </c>
      <c r="AB705" t="s">
        <v>121</v>
      </c>
      <c r="AC705" t="s">
        <v>255</v>
      </c>
      <c r="AD705" t="s">
        <v>141</v>
      </c>
      <c r="AE705" t="str">
        <f>IF(B705&gt;0,IF(B705&gt;0,(IF(B705&lt;&gt;'PLAN SEMANAL'!$A$2,BLTOTAL!AA705,""))),"")</f>
        <v>ACARREO</v>
      </c>
      <c r="AF705" t="str">
        <f>IF(AH705="Completo","Completo",IF(IF(B705&gt;0,_xlfn.XLOOKUP(B705,'Detalle reservas completas fesa'!K:K,'Detalle reservas completas fesa'!Q:Q,_xlfn.XLOOKUP(B705,'MB25'!L:L,'MB25'!Q:Q,"Incompleto")),"")="PENDIENTE","Incompleto",IF(B705&gt;0,_xlfn.XLOOKUP(B705,'Detalle reservas completas fesa'!K:K,'Detalle reservas completas fesa'!Q:Q,IF(AD705="SIN MATERIAL","Completo",IF(AD705="COMPLETO","Completo","Incompleto"))))))</f>
        <v>Incompleto</v>
      </c>
      <c r="AG705">
        <f>IF(B705&gt;0,_xlfn.XLOOKUP(B705,IW49BLTOTAL!A:A,IW49BLTOTAL!H:H),"")</f>
        <v>0</v>
      </c>
      <c r="AH705" t="str">
        <f>IF(IFERROR(_xlfn.XLOOKUP(B705,'Detalle custodia'!B:B,'Detalle custodia'!O:O),"")="custodia","Completo","")</f>
        <v/>
      </c>
    </row>
    <row r="706" spans="1:34" x14ac:dyDescent="0.35">
      <c r="A706" t="s">
        <v>288</v>
      </c>
      <c r="B706">
        <v>6604891</v>
      </c>
      <c r="C706" t="s">
        <v>123</v>
      </c>
      <c r="D706" t="s">
        <v>5377</v>
      </c>
      <c r="E706" t="s">
        <v>310</v>
      </c>
      <c r="F706" t="s">
        <v>125</v>
      </c>
      <c r="G706" t="s">
        <v>142</v>
      </c>
      <c r="H706" s="16">
        <v>45808</v>
      </c>
      <c r="I706" s="16">
        <v>45808</v>
      </c>
      <c r="J706" t="s">
        <v>5199</v>
      </c>
      <c r="K706">
        <v>1212120</v>
      </c>
      <c r="L706" t="s">
        <v>289</v>
      </c>
      <c r="O706">
        <v>10014653</v>
      </c>
      <c r="P706" t="s">
        <v>288</v>
      </c>
      <c r="Q706">
        <v>0</v>
      </c>
      <c r="R706" t="s">
        <v>343</v>
      </c>
      <c r="S706" t="s">
        <v>5938</v>
      </c>
      <c r="T706">
        <v>11596268</v>
      </c>
      <c r="U706" s="16">
        <v>45799</v>
      </c>
      <c r="V706" s="16">
        <v>45808</v>
      </c>
      <c r="W706" s="16">
        <v>45812</v>
      </c>
      <c r="X706">
        <v>0</v>
      </c>
      <c r="Y706">
        <v>1290900</v>
      </c>
      <c r="Z706" t="s">
        <v>1568</v>
      </c>
      <c r="AA706" t="s">
        <v>247</v>
      </c>
      <c r="AB706" t="s">
        <v>121</v>
      </c>
      <c r="AC706" t="s">
        <v>255</v>
      </c>
      <c r="AD706" t="s">
        <v>141</v>
      </c>
      <c r="AE706" t="str">
        <f>IF(B706&gt;0,IF(B706&gt;0,(IF(B706&lt;&gt;'PLAN SEMANAL'!$A$2,BLTOTAL!AA706,""))),"")</f>
        <v>CARGUIO</v>
      </c>
      <c r="AF706" t="str">
        <f>IF(AH706="Completo","Completo",IF(IF(B706&gt;0,_xlfn.XLOOKUP(B706,'Detalle reservas completas fesa'!K:K,'Detalle reservas completas fesa'!Q:Q,_xlfn.XLOOKUP(B706,'MB25'!L:L,'MB25'!Q:Q,"Incompleto")),"")="PENDIENTE","Incompleto",IF(B706&gt;0,_xlfn.XLOOKUP(B706,'Detalle reservas completas fesa'!K:K,'Detalle reservas completas fesa'!Q:Q,IF(AD706="SIN MATERIAL","Completo",IF(AD706="COMPLETO","Completo","Incompleto"))))))</f>
        <v>Incompleto</v>
      </c>
      <c r="AG706">
        <f>IF(B706&gt;0,_xlfn.XLOOKUP(B706,IW49BLTOTAL!A:A,IW49BLTOTAL!H:H),"")</f>
        <v>6</v>
      </c>
      <c r="AH706" t="str">
        <f>IF(IFERROR(_xlfn.XLOOKUP(B706,'Detalle custodia'!B:B,'Detalle custodia'!O:O),"")="custodia","Completo","")</f>
        <v/>
      </c>
    </row>
    <row r="707" spans="1:34" x14ac:dyDescent="0.35">
      <c r="A707" t="s">
        <v>288</v>
      </c>
      <c r="B707">
        <v>6604885</v>
      </c>
      <c r="C707" t="s">
        <v>123</v>
      </c>
      <c r="D707" t="s">
        <v>5378</v>
      </c>
      <c r="E707" t="s">
        <v>310</v>
      </c>
      <c r="F707" t="s">
        <v>125</v>
      </c>
      <c r="G707" t="s">
        <v>336</v>
      </c>
      <c r="H707" s="16">
        <v>45808</v>
      </c>
      <c r="I707" s="16">
        <v>45808</v>
      </c>
      <c r="J707" t="s">
        <v>5199</v>
      </c>
      <c r="K707">
        <v>1212120</v>
      </c>
      <c r="L707" t="s">
        <v>289</v>
      </c>
      <c r="O707">
        <v>10014653</v>
      </c>
      <c r="P707" t="s">
        <v>288</v>
      </c>
      <c r="Q707">
        <v>0</v>
      </c>
      <c r="R707" t="s">
        <v>343</v>
      </c>
      <c r="S707" t="s">
        <v>5938</v>
      </c>
      <c r="T707">
        <v>11596262</v>
      </c>
      <c r="U707" s="16">
        <v>45799</v>
      </c>
      <c r="V707" s="16">
        <v>45808</v>
      </c>
      <c r="W707" s="16">
        <v>45812</v>
      </c>
      <c r="X707">
        <v>0</v>
      </c>
      <c r="Y707">
        <v>1290900</v>
      </c>
      <c r="Z707" t="s">
        <v>1568</v>
      </c>
      <c r="AA707" t="s">
        <v>247</v>
      </c>
      <c r="AB707" t="s">
        <v>121</v>
      </c>
      <c r="AC707" t="s">
        <v>255</v>
      </c>
      <c r="AD707" t="s">
        <v>189</v>
      </c>
      <c r="AE707" t="str">
        <f>IF(B707&gt;0,IF(B707&gt;0,(IF(B707&lt;&gt;'PLAN SEMANAL'!$A$2,BLTOTAL!AA707,""))),"")</f>
        <v>CARGUIO</v>
      </c>
      <c r="AF707" t="str">
        <f>IF(AH707="Completo","Completo",IF(IF(B707&gt;0,_xlfn.XLOOKUP(B707,'Detalle reservas completas fesa'!K:K,'Detalle reservas completas fesa'!Q:Q,_xlfn.XLOOKUP(B707,'MB25'!L:L,'MB25'!Q:Q,"Incompleto")),"")="PENDIENTE","Incompleto",IF(B707&gt;0,_xlfn.XLOOKUP(B707,'Detalle reservas completas fesa'!K:K,'Detalle reservas completas fesa'!Q:Q,IF(AD707="SIN MATERIAL","Completo",IF(AD707="COMPLETO","Completo","Incompleto"))))))</f>
        <v>Completo</v>
      </c>
      <c r="AG707">
        <f>IF(B707&gt;0,_xlfn.XLOOKUP(B707,IW49BLTOTAL!A:A,IW49BLTOTAL!H:H),"")</f>
        <v>4</v>
      </c>
      <c r="AH707" t="str">
        <f>IF(IFERROR(_xlfn.XLOOKUP(B707,'Detalle custodia'!B:B,'Detalle custodia'!O:O),"")="custodia","Completo","")</f>
        <v/>
      </c>
    </row>
    <row r="708" spans="1:34" x14ac:dyDescent="0.35">
      <c r="A708" t="s">
        <v>243</v>
      </c>
      <c r="B708">
        <v>6604450</v>
      </c>
      <c r="C708" t="s">
        <v>129</v>
      </c>
      <c r="D708" t="s">
        <v>5379</v>
      </c>
      <c r="E708" t="s">
        <v>310</v>
      </c>
      <c r="F708" t="s">
        <v>133</v>
      </c>
      <c r="G708" t="s">
        <v>132</v>
      </c>
      <c r="H708" s="16">
        <v>45870</v>
      </c>
      <c r="I708" s="16">
        <v>45900</v>
      </c>
      <c r="J708" t="s">
        <v>856</v>
      </c>
      <c r="K708">
        <v>1213130</v>
      </c>
      <c r="L708" t="s">
        <v>384</v>
      </c>
      <c r="O708">
        <v>10014627</v>
      </c>
      <c r="P708" t="s">
        <v>243</v>
      </c>
      <c r="Q708">
        <v>0</v>
      </c>
      <c r="R708" t="s">
        <v>3891</v>
      </c>
      <c r="S708" t="s">
        <v>342</v>
      </c>
      <c r="T708">
        <v>11595471</v>
      </c>
      <c r="U708" s="16">
        <v>45799</v>
      </c>
      <c r="V708" s="16">
        <v>45870</v>
      </c>
      <c r="W708" s="16">
        <v>45819</v>
      </c>
      <c r="X708">
        <v>0</v>
      </c>
      <c r="Y708">
        <v>1290900</v>
      </c>
      <c r="Z708" t="s">
        <v>1568</v>
      </c>
      <c r="AA708" t="s">
        <v>245</v>
      </c>
      <c r="AB708" t="s">
        <v>121</v>
      </c>
      <c r="AC708" t="s">
        <v>255</v>
      </c>
      <c r="AD708" t="s">
        <v>141</v>
      </c>
      <c r="AE708" t="str">
        <f>IF(B708&gt;0,IF(B708&gt;0,(IF(B708&lt;&gt;'PLAN SEMANAL'!$A$2,BLTOTAL!AA708,""))),"")</f>
        <v>ACARREO</v>
      </c>
      <c r="AF708" t="str">
        <f>IF(AH708="Completo","Completo",IF(IF(B708&gt;0,_xlfn.XLOOKUP(B708,'Detalle reservas completas fesa'!K:K,'Detalle reservas completas fesa'!Q:Q,_xlfn.XLOOKUP(B708,'MB25'!L:L,'MB25'!Q:Q,"Incompleto")),"")="PENDIENTE","Incompleto",IF(B708&gt;0,_xlfn.XLOOKUP(B708,'Detalle reservas completas fesa'!K:K,'Detalle reservas completas fesa'!Q:Q,IF(AD708="SIN MATERIAL","Completo",IF(AD708="COMPLETO","Completo","Incompleto"))))))</f>
        <v>Incompleto</v>
      </c>
      <c r="AG708">
        <f>IF(B708&gt;0,_xlfn.XLOOKUP(B708,IW49BLTOTAL!A:A,IW49BLTOTAL!H:H),"")</f>
        <v>2</v>
      </c>
      <c r="AH708" t="str">
        <f>IF(IFERROR(_xlfn.XLOOKUP(B708,'Detalle custodia'!B:B,'Detalle custodia'!O:O),"")="custodia","Completo","")</f>
        <v/>
      </c>
    </row>
    <row r="709" spans="1:34" x14ac:dyDescent="0.35">
      <c r="A709" t="s">
        <v>243</v>
      </c>
      <c r="B709">
        <v>6604446</v>
      </c>
      <c r="C709" t="s">
        <v>129</v>
      </c>
      <c r="D709" t="s">
        <v>5380</v>
      </c>
      <c r="E709" t="s">
        <v>310</v>
      </c>
      <c r="F709" t="s">
        <v>259</v>
      </c>
      <c r="G709" t="s">
        <v>226</v>
      </c>
      <c r="H709" s="16">
        <v>45839</v>
      </c>
      <c r="I709" s="16">
        <v>45869</v>
      </c>
      <c r="J709" t="s">
        <v>3476</v>
      </c>
      <c r="K709">
        <v>1213130</v>
      </c>
      <c r="L709" t="s">
        <v>384</v>
      </c>
      <c r="O709">
        <v>10014627</v>
      </c>
      <c r="P709" t="s">
        <v>243</v>
      </c>
      <c r="Q709">
        <v>0</v>
      </c>
      <c r="R709" t="s">
        <v>3891</v>
      </c>
      <c r="S709" t="s">
        <v>3891</v>
      </c>
      <c r="T709">
        <v>11595470</v>
      </c>
      <c r="U709" s="16">
        <v>45799</v>
      </c>
      <c r="V709" s="16">
        <v>45839</v>
      </c>
      <c r="W709" s="16">
        <v>45830</v>
      </c>
      <c r="X709">
        <v>0</v>
      </c>
      <c r="Y709">
        <v>1290900</v>
      </c>
      <c r="Z709" t="s">
        <v>1568</v>
      </c>
      <c r="AA709" t="s">
        <v>245</v>
      </c>
      <c r="AB709" t="s">
        <v>121</v>
      </c>
      <c r="AC709" t="s">
        <v>255</v>
      </c>
      <c r="AD709" t="s">
        <v>189</v>
      </c>
      <c r="AE709" t="str">
        <f>IF(B709&gt;0,IF(B709&gt;0,(IF(B709&lt;&gt;'PLAN SEMANAL'!$A$2,BLTOTAL!AA709,""))),"")</f>
        <v>ACARREO</v>
      </c>
      <c r="AF709" t="str">
        <f>IF(AH709="Completo","Completo",IF(IF(B709&gt;0,_xlfn.XLOOKUP(B709,'Detalle reservas completas fesa'!K:K,'Detalle reservas completas fesa'!Q:Q,_xlfn.XLOOKUP(B709,'MB25'!L:L,'MB25'!Q:Q,"Incompleto")),"")="PENDIENTE","Incompleto",IF(B709&gt;0,_xlfn.XLOOKUP(B709,'Detalle reservas completas fesa'!K:K,'Detalle reservas completas fesa'!Q:Q,IF(AD709="SIN MATERIAL","Completo",IF(AD709="COMPLETO","Completo","Incompleto"))))))</f>
        <v>Completo</v>
      </c>
      <c r="AG709">
        <f>IF(B709&gt;0,_xlfn.XLOOKUP(B709,IW49BLTOTAL!A:A,IW49BLTOTAL!H:H),"")</f>
        <v>4</v>
      </c>
      <c r="AH709" t="str">
        <f>IF(IFERROR(_xlfn.XLOOKUP(B709,'Detalle custodia'!B:B,'Detalle custodia'!O:O),"")="custodia","Completo","")</f>
        <v/>
      </c>
    </row>
    <row r="710" spans="1:34" x14ac:dyDescent="0.35">
      <c r="A710" t="s">
        <v>137</v>
      </c>
      <c r="B710">
        <v>6604425</v>
      </c>
      <c r="C710" t="s">
        <v>123</v>
      </c>
      <c r="D710" t="s">
        <v>5381</v>
      </c>
      <c r="E710" t="s">
        <v>310</v>
      </c>
      <c r="F710" t="s">
        <v>259</v>
      </c>
      <c r="G710" t="s">
        <v>192</v>
      </c>
      <c r="H710" s="16">
        <v>45839</v>
      </c>
      <c r="I710" s="16">
        <v>45869</v>
      </c>
      <c r="J710" t="s">
        <v>856</v>
      </c>
      <c r="K710">
        <v>1210100</v>
      </c>
      <c r="L710" t="s">
        <v>388</v>
      </c>
      <c r="O710">
        <v>10014595</v>
      </c>
      <c r="P710" t="s">
        <v>137</v>
      </c>
      <c r="Q710">
        <v>5643.64</v>
      </c>
      <c r="R710" t="s">
        <v>342</v>
      </c>
      <c r="S710" t="s">
        <v>3889</v>
      </c>
      <c r="T710">
        <v>11593214</v>
      </c>
      <c r="U710" s="16">
        <v>45799</v>
      </c>
      <c r="V710" s="16">
        <v>45839</v>
      </c>
      <c r="W710" s="16">
        <v>45815</v>
      </c>
      <c r="X710">
        <v>5643.64</v>
      </c>
      <c r="Y710">
        <v>1290900</v>
      </c>
      <c r="Z710" t="s">
        <v>1568</v>
      </c>
      <c r="AA710" t="s">
        <v>248</v>
      </c>
      <c r="AB710" t="s">
        <v>121</v>
      </c>
      <c r="AC710" t="s">
        <v>255</v>
      </c>
      <c r="AD710" t="s">
        <v>141</v>
      </c>
      <c r="AE710" t="str">
        <f>IF(B710&gt;0,IF(B710&gt;0,(IF(B710&lt;&gt;'PLAN SEMANAL'!$A$2,BLTOTAL!AA710,""))),"")</f>
        <v>PERFORACIO</v>
      </c>
      <c r="AF710" t="str">
        <f>IF(AH710="Completo","Completo",IF(IF(B710&gt;0,_xlfn.XLOOKUP(B710,'Detalle reservas completas fesa'!K:K,'Detalle reservas completas fesa'!Q:Q,_xlfn.XLOOKUP(B710,'MB25'!L:L,'MB25'!Q:Q,"Incompleto")),"")="PENDIENTE","Incompleto",IF(B710&gt;0,_xlfn.XLOOKUP(B710,'Detalle reservas completas fesa'!K:K,'Detalle reservas completas fesa'!Q:Q,IF(AD710="SIN MATERIAL","Completo",IF(AD710="COMPLETO","Completo","Incompleto"))))))</f>
        <v>Incompleto</v>
      </c>
      <c r="AG710">
        <f>IF(B710&gt;0,_xlfn.XLOOKUP(B710,IW49BLTOTAL!A:A,IW49BLTOTAL!H:H),"")</f>
        <v>2</v>
      </c>
      <c r="AH710" t="str">
        <f>IF(IFERROR(_xlfn.XLOOKUP(B710,'Detalle custodia'!B:B,'Detalle custodia'!O:O),"")="custodia","Completo","")</f>
        <v/>
      </c>
    </row>
    <row r="711" spans="1:34" x14ac:dyDescent="0.35">
      <c r="A711" t="s">
        <v>313</v>
      </c>
      <c r="B711">
        <v>6604400</v>
      </c>
      <c r="C711" t="s">
        <v>129</v>
      </c>
      <c r="D711" t="s">
        <v>5382</v>
      </c>
      <c r="E711" t="s">
        <v>310</v>
      </c>
      <c r="F711" t="s">
        <v>259</v>
      </c>
      <c r="G711" t="s">
        <v>142</v>
      </c>
      <c r="H711" s="16">
        <v>45870</v>
      </c>
      <c r="I711" s="16">
        <v>45870</v>
      </c>
      <c r="J711" t="s">
        <v>856</v>
      </c>
      <c r="K711">
        <v>1213130</v>
      </c>
      <c r="L711" t="s">
        <v>314</v>
      </c>
      <c r="O711">
        <v>10014619</v>
      </c>
      <c r="P711" t="s">
        <v>313</v>
      </c>
      <c r="Q711">
        <v>0</v>
      </c>
      <c r="R711" t="s">
        <v>3891</v>
      </c>
      <c r="S711" t="s">
        <v>3891</v>
      </c>
      <c r="T711">
        <v>11595467</v>
      </c>
      <c r="U711" s="16">
        <v>45799</v>
      </c>
      <c r="V711" s="16">
        <v>45870</v>
      </c>
      <c r="W711" s="16">
        <v>45844</v>
      </c>
      <c r="X711">
        <v>0</v>
      </c>
      <c r="Y711">
        <v>1290900</v>
      </c>
      <c r="Z711" t="s">
        <v>1568</v>
      </c>
      <c r="AA711" t="s">
        <v>245</v>
      </c>
      <c r="AB711" t="s">
        <v>121</v>
      </c>
      <c r="AC711" t="s">
        <v>255</v>
      </c>
      <c r="AD711" t="s">
        <v>141</v>
      </c>
      <c r="AE711" t="str">
        <f>IF(B711&gt;0,IF(B711&gt;0,(IF(B711&lt;&gt;'PLAN SEMANAL'!$A$2,BLTOTAL!AA711,""))),"")</f>
        <v>ACARREO</v>
      </c>
      <c r="AF711" t="str">
        <f>IF(AH711="Completo","Completo",IF(IF(B711&gt;0,_xlfn.XLOOKUP(B711,'Detalle reservas completas fesa'!K:K,'Detalle reservas completas fesa'!Q:Q,_xlfn.XLOOKUP(B711,'MB25'!L:L,'MB25'!Q:Q,"Incompleto")),"")="PENDIENTE","Incompleto",IF(B711&gt;0,_xlfn.XLOOKUP(B711,'Detalle reservas completas fesa'!K:K,'Detalle reservas completas fesa'!Q:Q,IF(AD711="SIN MATERIAL","Completo",IF(AD711="COMPLETO","Completo","Incompleto"))))))</f>
        <v>Incompleto</v>
      </c>
      <c r="AG711">
        <f>IF(B711&gt;0,_xlfn.XLOOKUP(B711,IW49BLTOTAL!A:A,IW49BLTOTAL!H:H),"")</f>
        <v>6</v>
      </c>
      <c r="AH711" t="str">
        <f>IF(IFERROR(_xlfn.XLOOKUP(B711,'Detalle custodia'!B:B,'Detalle custodia'!O:O),"")="custodia","Completo","")</f>
        <v/>
      </c>
    </row>
    <row r="712" spans="1:34" x14ac:dyDescent="0.35">
      <c r="A712" t="s">
        <v>337</v>
      </c>
      <c r="B712">
        <v>6604399</v>
      </c>
      <c r="C712" t="s">
        <v>129</v>
      </c>
      <c r="D712" t="s">
        <v>5383</v>
      </c>
      <c r="E712" t="s">
        <v>310</v>
      </c>
      <c r="F712" t="s">
        <v>259</v>
      </c>
      <c r="G712" t="s">
        <v>142</v>
      </c>
      <c r="H712" s="16">
        <v>45873</v>
      </c>
      <c r="I712" s="16">
        <v>45873</v>
      </c>
      <c r="J712" t="s">
        <v>856</v>
      </c>
      <c r="K712">
        <v>1212121</v>
      </c>
      <c r="L712" t="s">
        <v>338</v>
      </c>
      <c r="O712">
        <v>10014600</v>
      </c>
      <c r="P712" t="s">
        <v>337</v>
      </c>
      <c r="Q712">
        <v>0</v>
      </c>
      <c r="R712" t="s">
        <v>3891</v>
      </c>
      <c r="S712" t="s">
        <v>342</v>
      </c>
      <c r="T712">
        <v>11594778</v>
      </c>
      <c r="U712" s="16">
        <v>45799</v>
      </c>
      <c r="V712" s="16">
        <v>45873</v>
      </c>
      <c r="W712" s="16">
        <v>45835</v>
      </c>
      <c r="X712">
        <v>0</v>
      </c>
      <c r="Y712">
        <v>1290900</v>
      </c>
      <c r="Z712" t="s">
        <v>1568</v>
      </c>
      <c r="AA712" t="s">
        <v>247</v>
      </c>
      <c r="AB712" t="s">
        <v>121</v>
      </c>
      <c r="AC712" t="s">
        <v>255</v>
      </c>
      <c r="AD712" t="s">
        <v>141</v>
      </c>
      <c r="AE712" t="str">
        <f>IF(B712&gt;0,IF(B712&gt;0,(IF(B712&lt;&gt;'PLAN SEMANAL'!$A$2,BLTOTAL!AA712,""))),"")</f>
        <v>CARGUIO</v>
      </c>
      <c r="AF712" t="str">
        <f>IF(AH712="Completo","Completo",IF(IF(B712&gt;0,_xlfn.XLOOKUP(B712,'Detalle reservas completas fesa'!K:K,'Detalle reservas completas fesa'!Q:Q,_xlfn.XLOOKUP(B712,'MB25'!L:L,'MB25'!Q:Q,"Incompleto")),"")="PENDIENTE","Incompleto",IF(B712&gt;0,_xlfn.XLOOKUP(B712,'Detalle reservas completas fesa'!K:K,'Detalle reservas completas fesa'!Q:Q,IF(AD712="SIN MATERIAL","Completo",IF(AD712="COMPLETO","Completo","Incompleto"))))))</f>
        <v>Completo</v>
      </c>
      <c r="AG712">
        <f>IF(B712&gt;0,_xlfn.XLOOKUP(B712,IW49BLTOTAL!A:A,IW49BLTOTAL!H:H),"")</f>
        <v>10</v>
      </c>
      <c r="AH712" t="str">
        <f>IF(IFERROR(_xlfn.XLOOKUP(B712,'Detalle custodia'!B:B,'Detalle custodia'!O:O),"")="custodia","Completo","")</f>
        <v/>
      </c>
    </row>
    <row r="713" spans="1:34" x14ac:dyDescent="0.35">
      <c r="A713" t="s">
        <v>288</v>
      </c>
      <c r="B713">
        <v>6604397</v>
      </c>
      <c r="C713" t="s">
        <v>123</v>
      </c>
      <c r="D713" t="s">
        <v>5384</v>
      </c>
      <c r="E713" t="s">
        <v>310</v>
      </c>
      <c r="F713" t="s">
        <v>379</v>
      </c>
      <c r="G713" t="s">
        <v>192</v>
      </c>
      <c r="H713" s="16">
        <v>45808</v>
      </c>
      <c r="I713" s="16">
        <v>45808</v>
      </c>
      <c r="J713" t="s">
        <v>5199</v>
      </c>
      <c r="K713">
        <v>1212120</v>
      </c>
      <c r="L713" t="s">
        <v>289</v>
      </c>
      <c r="O713">
        <v>10014653</v>
      </c>
      <c r="P713" t="s">
        <v>288</v>
      </c>
      <c r="Q713">
        <v>17610.79</v>
      </c>
      <c r="R713" t="s">
        <v>3891</v>
      </c>
      <c r="S713" t="s">
        <v>5938</v>
      </c>
      <c r="T713">
        <v>11595791</v>
      </c>
      <c r="U713" s="16">
        <v>45799</v>
      </c>
      <c r="V713" s="16">
        <v>45808</v>
      </c>
      <c r="W713" s="16">
        <v>45812</v>
      </c>
      <c r="X713">
        <v>17610.79</v>
      </c>
      <c r="Y713">
        <v>1290900</v>
      </c>
      <c r="Z713" t="s">
        <v>1568</v>
      </c>
      <c r="AA713" t="s">
        <v>247</v>
      </c>
      <c r="AB713" t="s">
        <v>121</v>
      </c>
      <c r="AC713" t="s">
        <v>255</v>
      </c>
      <c r="AD713" t="s">
        <v>141</v>
      </c>
      <c r="AE713" t="str">
        <f>IF(B713&gt;0,IF(B713&gt;0,(IF(B713&lt;&gt;'PLAN SEMANAL'!$A$2,BLTOTAL!AA713,""))),"")</f>
        <v>CARGUIO</v>
      </c>
      <c r="AF713" t="str">
        <f>IF(AH713="Completo","Completo",IF(IF(B713&gt;0,_xlfn.XLOOKUP(B713,'Detalle reservas completas fesa'!K:K,'Detalle reservas completas fesa'!Q:Q,_xlfn.XLOOKUP(B713,'MB25'!L:L,'MB25'!Q:Q,"Incompleto")),"")="PENDIENTE","Incompleto",IF(B713&gt;0,_xlfn.XLOOKUP(B713,'Detalle reservas completas fesa'!K:K,'Detalle reservas completas fesa'!Q:Q,IF(AD713="SIN MATERIAL","Completo",IF(AD713="COMPLETO","Completo","Incompleto"))))))</f>
        <v>Incompleto</v>
      </c>
      <c r="AG713">
        <f>IF(B713&gt;0,_xlfn.XLOOKUP(B713,IW49BLTOTAL!A:A,IW49BLTOTAL!H:H),"")</f>
        <v>16</v>
      </c>
      <c r="AH713" t="str">
        <f>IF(IFERROR(_xlfn.XLOOKUP(B713,'Detalle custodia'!B:B,'Detalle custodia'!O:O),"")="custodia","Completo","")</f>
        <v/>
      </c>
    </row>
    <row r="714" spans="1:34" x14ac:dyDescent="0.35">
      <c r="A714" t="s">
        <v>209</v>
      </c>
      <c r="B714">
        <v>6604299</v>
      </c>
      <c r="C714" t="s">
        <v>129</v>
      </c>
      <c r="D714" t="s">
        <v>5385</v>
      </c>
      <c r="E714" t="s">
        <v>251</v>
      </c>
      <c r="F714" t="s">
        <v>259</v>
      </c>
      <c r="G714" t="s">
        <v>142</v>
      </c>
      <c r="H714" s="16">
        <v>45839</v>
      </c>
      <c r="I714" s="16">
        <v>45869</v>
      </c>
      <c r="J714" t="s">
        <v>3476</v>
      </c>
      <c r="K714">
        <v>1215152</v>
      </c>
      <c r="L714" t="s">
        <v>280</v>
      </c>
      <c r="O714">
        <v>10014630</v>
      </c>
      <c r="P714" t="s">
        <v>209</v>
      </c>
      <c r="Q714">
        <v>0</v>
      </c>
      <c r="R714" t="s">
        <v>329</v>
      </c>
      <c r="S714" t="s">
        <v>342</v>
      </c>
      <c r="T714">
        <v>11595725</v>
      </c>
      <c r="U714" s="16">
        <v>45798</v>
      </c>
      <c r="V714" s="16">
        <v>45839</v>
      </c>
      <c r="W714" s="16">
        <v>45836</v>
      </c>
      <c r="X714">
        <v>0</v>
      </c>
      <c r="Y714">
        <v>1290900</v>
      </c>
      <c r="Z714" t="s">
        <v>1568</v>
      </c>
      <c r="AA714" t="s">
        <v>246</v>
      </c>
      <c r="AB714" t="s">
        <v>121</v>
      </c>
      <c r="AC714" t="s">
        <v>255</v>
      </c>
      <c r="AD714" t="s">
        <v>141</v>
      </c>
      <c r="AE714" t="str">
        <f>IF(B714&gt;0,IF(B714&gt;0,(IF(B714&lt;&gt;'PLAN SEMANAL'!$A$2,BLTOTAL!AA714,""))),"")</f>
        <v>AUXILIAR</v>
      </c>
      <c r="AF714" t="str">
        <f>IF(AH714="Completo","Completo",IF(IF(B714&gt;0,_xlfn.XLOOKUP(B714,'Detalle reservas completas fesa'!K:K,'Detalle reservas completas fesa'!Q:Q,_xlfn.XLOOKUP(B714,'MB25'!L:L,'MB25'!Q:Q,"Incompleto")),"")="PENDIENTE","Incompleto",IF(B714&gt;0,_xlfn.XLOOKUP(B714,'Detalle reservas completas fesa'!K:K,'Detalle reservas completas fesa'!Q:Q,IF(AD714="SIN MATERIAL","Completo",IF(AD714="COMPLETO","Completo","Incompleto"))))))</f>
        <v>Completo</v>
      </c>
      <c r="AG714">
        <f>IF(B714&gt;0,_xlfn.XLOOKUP(B714,IW49BLTOTAL!A:A,IW49BLTOTAL!H:H),"")</f>
        <v>0.5</v>
      </c>
      <c r="AH714" t="str">
        <f>IF(IFERROR(_xlfn.XLOOKUP(B714,'Detalle custodia'!B:B,'Detalle custodia'!O:O),"")="custodia","Completo","")</f>
        <v/>
      </c>
    </row>
    <row r="715" spans="1:34" x14ac:dyDescent="0.35">
      <c r="A715" t="s">
        <v>217</v>
      </c>
      <c r="B715">
        <v>6604226</v>
      </c>
      <c r="C715" t="s">
        <v>129</v>
      </c>
      <c r="D715" t="s">
        <v>5386</v>
      </c>
      <c r="E715" t="s">
        <v>310</v>
      </c>
      <c r="F715" t="s">
        <v>133</v>
      </c>
      <c r="G715" t="s">
        <v>191</v>
      </c>
      <c r="H715" s="16">
        <v>45839</v>
      </c>
      <c r="I715" s="16">
        <v>45869</v>
      </c>
      <c r="J715" t="s">
        <v>3476</v>
      </c>
      <c r="K715">
        <v>1213130</v>
      </c>
      <c r="L715" t="s">
        <v>320</v>
      </c>
      <c r="O715">
        <v>10014611</v>
      </c>
      <c r="P715" t="s">
        <v>217</v>
      </c>
      <c r="Q715">
        <v>0</v>
      </c>
      <c r="R715" t="s">
        <v>343</v>
      </c>
      <c r="S715" t="s">
        <v>3901</v>
      </c>
      <c r="T715">
        <v>11595573</v>
      </c>
      <c r="U715" s="16">
        <v>45798</v>
      </c>
      <c r="V715" s="16">
        <v>45839</v>
      </c>
      <c r="W715" s="16">
        <v>45835</v>
      </c>
      <c r="X715">
        <v>0</v>
      </c>
      <c r="Y715">
        <v>1290900</v>
      </c>
      <c r="Z715" t="s">
        <v>1568</v>
      </c>
      <c r="AA715" t="s">
        <v>245</v>
      </c>
      <c r="AB715" t="s">
        <v>121</v>
      </c>
      <c r="AC715" t="s">
        <v>255</v>
      </c>
      <c r="AD715" t="s">
        <v>122</v>
      </c>
      <c r="AE715" t="str">
        <f>IF(B715&gt;0,IF(B715&gt;0,(IF(B715&lt;&gt;'PLAN SEMANAL'!$A$2,BLTOTAL!AA715,""))),"")</f>
        <v>ACARREO</v>
      </c>
      <c r="AF715" t="str">
        <f>IF(AH715="Completo","Completo",IF(IF(B715&gt;0,_xlfn.XLOOKUP(B715,'Detalle reservas completas fesa'!K:K,'Detalle reservas completas fesa'!Q:Q,_xlfn.XLOOKUP(B715,'MB25'!L:L,'MB25'!Q:Q,"Incompleto")),"")="PENDIENTE","Incompleto",IF(B715&gt;0,_xlfn.XLOOKUP(B715,'Detalle reservas completas fesa'!K:K,'Detalle reservas completas fesa'!Q:Q,IF(AD715="SIN MATERIAL","Completo",IF(AD715="COMPLETO","Completo","Incompleto"))))))</f>
        <v>Completo</v>
      </c>
      <c r="AG715">
        <f>IF(B715&gt;0,_xlfn.XLOOKUP(B715,IW49BLTOTAL!A:A,IW49BLTOTAL!H:H),"")</f>
        <v>0</v>
      </c>
      <c r="AH715" t="str">
        <f>IF(IFERROR(_xlfn.XLOOKUP(B715,'Detalle custodia'!B:B,'Detalle custodia'!O:O),"")="custodia","Completo","")</f>
        <v/>
      </c>
    </row>
    <row r="716" spans="1:34" x14ac:dyDescent="0.35">
      <c r="A716" t="s">
        <v>243</v>
      </c>
      <c r="B716">
        <v>6604070</v>
      </c>
      <c r="C716" t="s">
        <v>129</v>
      </c>
      <c r="D716" t="s">
        <v>5387</v>
      </c>
      <c r="E716" t="s">
        <v>310</v>
      </c>
      <c r="F716" t="s">
        <v>125</v>
      </c>
      <c r="G716" t="s">
        <v>190</v>
      </c>
      <c r="H716" s="16">
        <v>45870</v>
      </c>
      <c r="I716" s="16">
        <v>45900</v>
      </c>
      <c r="J716" t="s">
        <v>3475</v>
      </c>
      <c r="K716">
        <v>1213130</v>
      </c>
      <c r="L716" t="s">
        <v>384</v>
      </c>
      <c r="O716">
        <v>10014627</v>
      </c>
      <c r="P716" t="s">
        <v>243</v>
      </c>
      <c r="Q716">
        <v>0</v>
      </c>
      <c r="R716" t="s">
        <v>1532</v>
      </c>
      <c r="S716" t="s">
        <v>3891</v>
      </c>
      <c r="T716">
        <v>11595389</v>
      </c>
      <c r="U716" s="16">
        <v>45797</v>
      </c>
      <c r="V716" s="16">
        <v>45870</v>
      </c>
      <c r="W716" s="16">
        <v>45847</v>
      </c>
      <c r="X716">
        <v>0</v>
      </c>
      <c r="Y716">
        <v>1290900</v>
      </c>
      <c r="Z716" t="s">
        <v>1568</v>
      </c>
      <c r="AA716" t="s">
        <v>245</v>
      </c>
      <c r="AB716" t="s">
        <v>121</v>
      </c>
      <c r="AC716" t="s">
        <v>255</v>
      </c>
      <c r="AD716" t="s">
        <v>189</v>
      </c>
      <c r="AE716" t="str">
        <f>IF(B716&gt;0,IF(B716&gt;0,(IF(B716&lt;&gt;'PLAN SEMANAL'!$A$2,BLTOTAL!AA716,""))),"")</f>
        <v>ACARREO</v>
      </c>
      <c r="AF716" t="str">
        <f>IF(AH716="Completo","Completo",IF(IF(B716&gt;0,_xlfn.XLOOKUP(B716,'Detalle reservas completas fesa'!K:K,'Detalle reservas completas fesa'!Q:Q,_xlfn.XLOOKUP(B716,'MB25'!L:L,'MB25'!Q:Q,"Incompleto")),"")="PENDIENTE","Incompleto",IF(B716&gt;0,_xlfn.XLOOKUP(B716,'Detalle reservas completas fesa'!K:K,'Detalle reservas completas fesa'!Q:Q,IF(AD716="SIN MATERIAL","Completo",IF(AD716="COMPLETO","Completo","Incompleto"))))))</f>
        <v>Completo</v>
      </c>
      <c r="AG716">
        <f>IF(B716&gt;0,_xlfn.XLOOKUP(B716,IW49BLTOTAL!A:A,IW49BLTOTAL!H:H),"")</f>
        <v>2</v>
      </c>
      <c r="AH716" t="str">
        <f>IF(IFERROR(_xlfn.XLOOKUP(B716,'Detalle custodia'!B:B,'Detalle custodia'!O:O),"")="custodia","Completo","")</f>
        <v/>
      </c>
    </row>
    <row r="717" spans="1:34" x14ac:dyDescent="0.35">
      <c r="A717" t="s">
        <v>237</v>
      </c>
      <c r="B717">
        <v>6604068</v>
      </c>
      <c r="C717" t="s">
        <v>129</v>
      </c>
      <c r="D717" t="s">
        <v>5388</v>
      </c>
      <c r="E717" t="s">
        <v>310</v>
      </c>
      <c r="F717" t="s">
        <v>259</v>
      </c>
      <c r="G717" t="s">
        <v>336</v>
      </c>
      <c r="H717" s="16">
        <v>45857</v>
      </c>
      <c r="I717" s="16">
        <v>45857</v>
      </c>
      <c r="J717" t="s">
        <v>5407</v>
      </c>
      <c r="K717">
        <v>1213130</v>
      </c>
      <c r="L717" t="s">
        <v>386</v>
      </c>
      <c r="O717">
        <v>10014625</v>
      </c>
      <c r="P717" t="s">
        <v>237</v>
      </c>
      <c r="Q717">
        <v>0</v>
      </c>
      <c r="R717" t="s">
        <v>1532</v>
      </c>
      <c r="S717" t="s">
        <v>343</v>
      </c>
      <c r="T717">
        <v>11595373</v>
      </c>
      <c r="U717" s="16">
        <v>45797</v>
      </c>
      <c r="V717" s="16">
        <v>45857</v>
      </c>
      <c r="W717" s="16">
        <v>45851</v>
      </c>
      <c r="X717">
        <v>0</v>
      </c>
      <c r="Y717">
        <v>1290900</v>
      </c>
      <c r="Z717" t="s">
        <v>1568</v>
      </c>
      <c r="AA717" t="s">
        <v>245</v>
      </c>
      <c r="AB717" t="s">
        <v>121</v>
      </c>
      <c r="AC717" t="s">
        <v>255</v>
      </c>
      <c r="AD717" t="s">
        <v>189</v>
      </c>
      <c r="AE717" t="str">
        <f>IF(B717&gt;0,IF(B717&gt;0,(IF(B717&lt;&gt;'PLAN SEMANAL'!$A$2,BLTOTAL!AA717,""))),"")</f>
        <v>ACARREO</v>
      </c>
      <c r="AF717" t="str">
        <f>IF(AH717="Completo","Completo",IF(IF(B717&gt;0,_xlfn.XLOOKUP(B717,'Detalle reservas completas fesa'!K:K,'Detalle reservas completas fesa'!Q:Q,_xlfn.XLOOKUP(B717,'MB25'!L:L,'MB25'!Q:Q,"Incompleto")),"")="PENDIENTE","Incompleto",IF(B717&gt;0,_xlfn.XLOOKUP(B717,'Detalle reservas completas fesa'!K:K,'Detalle reservas completas fesa'!Q:Q,IF(AD717="SIN MATERIAL","Completo",IF(AD717="COMPLETO","Completo","Incompleto"))))))</f>
        <v>Completo</v>
      </c>
      <c r="AG717">
        <f>IF(B717&gt;0,_xlfn.XLOOKUP(B717,IW49BLTOTAL!A:A,IW49BLTOTAL!H:H),"")</f>
        <v>3</v>
      </c>
      <c r="AH717" t="str">
        <f>IF(IFERROR(_xlfn.XLOOKUP(B717,'Detalle custodia'!B:B,'Detalle custodia'!O:O),"")="custodia","Completo","")</f>
        <v/>
      </c>
    </row>
    <row r="718" spans="1:34" x14ac:dyDescent="0.35">
      <c r="A718" t="s">
        <v>237</v>
      </c>
      <c r="B718">
        <v>6603003</v>
      </c>
      <c r="C718" t="s">
        <v>129</v>
      </c>
      <c r="D718" t="s">
        <v>5173</v>
      </c>
      <c r="E718" t="s">
        <v>310</v>
      </c>
      <c r="F718" t="s">
        <v>259</v>
      </c>
      <c r="G718" t="s">
        <v>336</v>
      </c>
      <c r="H718" s="16">
        <v>45857</v>
      </c>
      <c r="I718" s="16">
        <v>45857</v>
      </c>
      <c r="J718" t="s">
        <v>5407</v>
      </c>
      <c r="K718">
        <v>1213130</v>
      </c>
      <c r="L718" t="s">
        <v>386</v>
      </c>
      <c r="O718">
        <v>10014625</v>
      </c>
      <c r="P718" t="s">
        <v>237</v>
      </c>
      <c r="Q718">
        <v>0</v>
      </c>
      <c r="R718" t="s">
        <v>1532</v>
      </c>
      <c r="S718" t="s">
        <v>343</v>
      </c>
      <c r="T718">
        <v>11594264</v>
      </c>
      <c r="U718" s="16">
        <v>45795</v>
      </c>
      <c r="V718" s="16">
        <v>45857</v>
      </c>
      <c r="W718" s="16">
        <v>45851</v>
      </c>
      <c r="X718">
        <v>0</v>
      </c>
      <c r="Y718">
        <v>1290900</v>
      </c>
      <c r="Z718" t="s">
        <v>1568</v>
      </c>
      <c r="AA718" t="s">
        <v>245</v>
      </c>
      <c r="AB718" t="s">
        <v>121</v>
      </c>
      <c r="AC718" t="s">
        <v>255</v>
      </c>
      <c r="AD718" t="s">
        <v>189</v>
      </c>
      <c r="AE718" t="str">
        <f>IF(B718&gt;0,IF(B718&gt;0,(IF(B718&lt;&gt;'PLAN SEMANAL'!$A$2,BLTOTAL!AA718,""))),"")</f>
        <v>ACARREO</v>
      </c>
      <c r="AF718" t="str">
        <f>IF(AH718="Completo","Completo",IF(IF(B718&gt;0,_xlfn.XLOOKUP(B718,'Detalle reservas completas fesa'!K:K,'Detalle reservas completas fesa'!Q:Q,_xlfn.XLOOKUP(B718,'MB25'!L:L,'MB25'!Q:Q,"Incompleto")),"")="PENDIENTE","Incompleto",IF(B718&gt;0,_xlfn.XLOOKUP(B718,'Detalle reservas completas fesa'!K:K,'Detalle reservas completas fesa'!Q:Q,IF(AD718="SIN MATERIAL","Completo",IF(AD718="COMPLETO","Completo","Incompleto"))))))</f>
        <v>Completo</v>
      </c>
      <c r="AG718">
        <f>IF(B718&gt;0,_xlfn.XLOOKUP(B718,IW49BLTOTAL!A:A,IW49BLTOTAL!H:H),"")</f>
        <v>2</v>
      </c>
      <c r="AH718" t="str">
        <f>IF(IFERROR(_xlfn.XLOOKUP(B718,'Detalle custodia'!B:B,'Detalle custodia'!O:O),"")="custodia","Completo","")</f>
        <v/>
      </c>
    </row>
    <row r="719" spans="1:34" x14ac:dyDescent="0.35">
      <c r="A719" t="s">
        <v>202</v>
      </c>
      <c r="B719">
        <v>6602876</v>
      </c>
      <c r="C719" t="s">
        <v>129</v>
      </c>
      <c r="D719" t="s">
        <v>5174</v>
      </c>
      <c r="E719" t="s">
        <v>310</v>
      </c>
      <c r="F719" t="s">
        <v>259</v>
      </c>
      <c r="G719" t="s">
        <v>336</v>
      </c>
      <c r="H719" s="16">
        <v>45852</v>
      </c>
      <c r="I719" s="16">
        <v>45852</v>
      </c>
      <c r="J719" t="s">
        <v>5407</v>
      </c>
      <c r="K719">
        <v>1213130</v>
      </c>
      <c r="L719" t="s">
        <v>396</v>
      </c>
      <c r="O719">
        <v>10014615</v>
      </c>
      <c r="P719" t="s">
        <v>202</v>
      </c>
      <c r="Q719">
        <v>0</v>
      </c>
      <c r="R719" t="s">
        <v>1532</v>
      </c>
      <c r="S719" t="s">
        <v>343</v>
      </c>
      <c r="T719">
        <v>11594115</v>
      </c>
      <c r="U719" s="16">
        <v>45795</v>
      </c>
      <c r="V719" s="16">
        <v>45852</v>
      </c>
      <c r="W719" s="16">
        <v>45853</v>
      </c>
      <c r="X719">
        <v>0</v>
      </c>
      <c r="Y719">
        <v>1290900</v>
      </c>
      <c r="Z719" t="s">
        <v>1568</v>
      </c>
      <c r="AA719" t="s">
        <v>245</v>
      </c>
      <c r="AB719" t="s">
        <v>121</v>
      </c>
      <c r="AC719" t="s">
        <v>255</v>
      </c>
      <c r="AD719" t="s">
        <v>189</v>
      </c>
      <c r="AE719" t="str">
        <f>IF(B719&gt;0,IF(B719&gt;0,(IF(B719&lt;&gt;'PLAN SEMANAL'!$A$2,BLTOTAL!AA719,""))),"")</f>
        <v>ACARREO</v>
      </c>
      <c r="AF719" t="str">
        <f>IF(AH719="Completo","Completo",IF(IF(B719&gt;0,_xlfn.XLOOKUP(B719,'Detalle reservas completas fesa'!K:K,'Detalle reservas completas fesa'!Q:Q,_xlfn.XLOOKUP(B719,'MB25'!L:L,'MB25'!Q:Q,"Incompleto")),"")="PENDIENTE","Incompleto",IF(B719&gt;0,_xlfn.XLOOKUP(B719,'Detalle reservas completas fesa'!K:K,'Detalle reservas completas fesa'!Q:Q,IF(AD719="SIN MATERIAL","Completo",IF(AD719="COMPLETO","Completo","Incompleto"))))))</f>
        <v>Completo</v>
      </c>
      <c r="AG719">
        <f>IF(B719&gt;0,_xlfn.XLOOKUP(B719,IW49BLTOTAL!A:A,IW49BLTOTAL!H:H),"")</f>
        <v>2</v>
      </c>
      <c r="AH719" t="str">
        <f>IF(IFERROR(_xlfn.XLOOKUP(B719,'Detalle custodia'!B:B,'Detalle custodia'!O:O),"")="custodia","Completo","")</f>
        <v/>
      </c>
    </row>
    <row r="720" spans="1:34" x14ac:dyDescent="0.35">
      <c r="A720" t="s">
        <v>156</v>
      </c>
      <c r="B720">
        <v>6602668</v>
      </c>
      <c r="C720" t="s">
        <v>138</v>
      </c>
      <c r="D720" t="s">
        <v>5175</v>
      </c>
      <c r="E720" t="s">
        <v>310</v>
      </c>
      <c r="F720" t="s">
        <v>133</v>
      </c>
      <c r="G720" t="s">
        <v>147</v>
      </c>
      <c r="H720" s="16">
        <v>45809</v>
      </c>
      <c r="I720" s="16">
        <v>45838</v>
      </c>
      <c r="J720" t="s">
        <v>3478</v>
      </c>
      <c r="K720">
        <v>2230131</v>
      </c>
      <c r="L720" t="s">
        <v>311</v>
      </c>
      <c r="O720">
        <v>10016283</v>
      </c>
      <c r="P720" t="s">
        <v>156</v>
      </c>
      <c r="Q720">
        <v>0</v>
      </c>
      <c r="R720" t="s">
        <v>343</v>
      </c>
      <c r="S720" t="s">
        <v>347</v>
      </c>
      <c r="T720">
        <v>11593869</v>
      </c>
      <c r="U720" s="16">
        <v>45794</v>
      </c>
      <c r="V720" s="16">
        <v>45809</v>
      </c>
      <c r="W720" s="16">
        <v>45805</v>
      </c>
      <c r="X720">
        <v>0</v>
      </c>
      <c r="Y720">
        <v>1290900</v>
      </c>
      <c r="Z720" t="s">
        <v>1568</v>
      </c>
      <c r="AA720" t="s">
        <v>249</v>
      </c>
      <c r="AB720" t="s">
        <v>121</v>
      </c>
      <c r="AC720" t="s">
        <v>255</v>
      </c>
      <c r="AD720" t="s">
        <v>141</v>
      </c>
      <c r="AE720" t="str">
        <f>IF(B720&gt;0,IF(B720&gt;0,(IF(B720&lt;&gt;'PLAN SEMANAL'!$A$2,BLTOTAL!AA720,""))),"")</f>
        <v>SOPORTE</v>
      </c>
      <c r="AF720" t="str">
        <f>IF(AH720="Completo","Completo",IF(IF(B720&gt;0,_xlfn.XLOOKUP(B720,'Detalle reservas completas fesa'!K:K,'Detalle reservas completas fesa'!Q:Q,_xlfn.XLOOKUP(B720,'MB25'!L:L,'MB25'!Q:Q,"Incompleto")),"")="PENDIENTE","Incompleto",IF(B720&gt;0,_xlfn.XLOOKUP(B720,'Detalle reservas completas fesa'!K:K,'Detalle reservas completas fesa'!Q:Q,IF(AD720="SIN MATERIAL","Completo",IF(AD720="COMPLETO","Completo","Incompleto"))))))</f>
        <v>Completo</v>
      </c>
      <c r="AG720">
        <f>IF(B720&gt;0,_xlfn.XLOOKUP(B720,IW49BLTOTAL!A:A,IW49BLTOTAL!H:H),"")</f>
        <v>216</v>
      </c>
      <c r="AH720" t="str">
        <f>IF(IFERROR(_xlfn.XLOOKUP(B720,'Detalle custodia'!B:B,'Detalle custodia'!O:O),"")="custodia","Completo","")</f>
        <v/>
      </c>
    </row>
    <row r="721" spans="1:34" x14ac:dyDescent="0.35">
      <c r="A721" t="s">
        <v>128</v>
      </c>
      <c r="B721">
        <v>6602551</v>
      </c>
      <c r="C721" t="s">
        <v>123</v>
      </c>
      <c r="D721" t="s">
        <v>5176</v>
      </c>
      <c r="E721" t="s">
        <v>251</v>
      </c>
      <c r="F721" t="s">
        <v>133</v>
      </c>
      <c r="G721" t="s">
        <v>212</v>
      </c>
      <c r="H721" s="16">
        <v>45845</v>
      </c>
      <c r="I721" s="16">
        <v>45845</v>
      </c>
      <c r="J721" t="s">
        <v>856</v>
      </c>
      <c r="K721">
        <v>1210100</v>
      </c>
      <c r="L721" t="s">
        <v>390</v>
      </c>
      <c r="O721">
        <v>10014594</v>
      </c>
      <c r="P721" t="s">
        <v>128</v>
      </c>
      <c r="Q721">
        <v>0</v>
      </c>
      <c r="R721" t="s">
        <v>296</v>
      </c>
      <c r="S721" t="s">
        <v>342</v>
      </c>
      <c r="T721">
        <v>11593774</v>
      </c>
      <c r="U721" s="16">
        <v>45794</v>
      </c>
      <c r="V721" s="16">
        <v>45845</v>
      </c>
      <c r="W721" s="16">
        <v>45805</v>
      </c>
      <c r="X721">
        <v>0</v>
      </c>
      <c r="Y721">
        <v>1290900</v>
      </c>
      <c r="Z721" t="s">
        <v>1568</v>
      </c>
      <c r="AA721" t="s">
        <v>248</v>
      </c>
      <c r="AB721" t="s">
        <v>121</v>
      </c>
      <c r="AC721" t="s">
        <v>255</v>
      </c>
      <c r="AD721" t="s">
        <v>141</v>
      </c>
      <c r="AE721" t="str">
        <f>IF(B721&gt;0,IF(B721&gt;0,(IF(B721&lt;&gt;'PLAN SEMANAL'!$A$2,BLTOTAL!AA721,""))),"")</f>
        <v>PERFORACIO</v>
      </c>
      <c r="AF721" t="str">
        <f>IF(AH721="Completo","Completo",IF(IF(B721&gt;0,_xlfn.XLOOKUP(B721,'Detalle reservas completas fesa'!K:K,'Detalle reservas completas fesa'!Q:Q,_xlfn.XLOOKUP(B721,'MB25'!L:L,'MB25'!Q:Q,"Incompleto")),"")="PENDIENTE","Incompleto",IF(B721&gt;0,_xlfn.XLOOKUP(B721,'Detalle reservas completas fesa'!K:K,'Detalle reservas completas fesa'!Q:Q,IF(AD721="SIN MATERIAL","Completo",IF(AD721="COMPLETO","Completo","Incompleto"))))))</f>
        <v>Incompleto</v>
      </c>
      <c r="AG721">
        <f>IF(B721&gt;0,_xlfn.XLOOKUP(B721,IW49BLTOTAL!A:A,IW49BLTOTAL!H:H),"")</f>
        <v>96</v>
      </c>
      <c r="AH721" t="str">
        <f>IF(IFERROR(_xlfn.XLOOKUP(B721,'Detalle custodia'!B:B,'Detalle custodia'!O:O),"")="custodia","Completo","")</f>
        <v/>
      </c>
    </row>
    <row r="722" spans="1:34" x14ac:dyDescent="0.35">
      <c r="A722" t="s">
        <v>201</v>
      </c>
      <c r="B722">
        <v>6602548</v>
      </c>
      <c r="C722" t="s">
        <v>129</v>
      </c>
      <c r="D722" t="s">
        <v>5177</v>
      </c>
      <c r="E722" t="s">
        <v>310</v>
      </c>
      <c r="F722" t="s">
        <v>133</v>
      </c>
      <c r="G722" t="s">
        <v>147</v>
      </c>
      <c r="H722" s="16">
        <v>45839</v>
      </c>
      <c r="I722" s="16">
        <v>45869</v>
      </c>
      <c r="J722" t="s">
        <v>856</v>
      </c>
      <c r="K722">
        <v>1213130</v>
      </c>
      <c r="L722" t="s">
        <v>334</v>
      </c>
      <c r="O722">
        <v>10014602</v>
      </c>
      <c r="P722" t="s">
        <v>201</v>
      </c>
      <c r="Q722">
        <v>0</v>
      </c>
      <c r="R722" t="s">
        <v>329</v>
      </c>
      <c r="S722" t="s">
        <v>3901</v>
      </c>
      <c r="T722">
        <v>11577593</v>
      </c>
      <c r="U722" s="16">
        <v>45794</v>
      </c>
      <c r="V722" s="16">
        <v>45839</v>
      </c>
      <c r="W722" s="16">
        <v>45835</v>
      </c>
      <c r="X722">
        <v>0</v>
      </c>
      <c r="Y722">
        <v>1290900</v>
      </c>
      <c r="Z722" t="s">
        <v>1568</v>
      </c>
      <c r="AA722" t="s">
        <v>245</v>
      </c>
      <c r="AB722" t="s">
        <v>121</v>
      </c>
      <c r="AC722" t="s">
        <v>255</v>
      </c>
      <c r="AD722" t="s">
        <v>122</v>
      </c>
      <c r="AE722" t="str">
        <f>IF(B722&gt;0,IF(B722&gt;0,(IF(B722&lt;&gt;'PLAN SEMANAL'!$A$2,BLTOTAL!AA722,""))),"")</f>
        <v>ACARREO</v>
      </c>
      <c r="AF722" t="str">
        <f>IF(AH722="Completo","Completo",IF(IF(B722&gt;0,_xlfn.XLOOKUP(B722,'Detalle reservas completas fesa'!K:K,'Detalle reservas completas fesa'!Q:Q,_xlfn.XLOOKUP(B722,'MB25'!L:L,'MB25'!Q:Q,"Incompleto")),"")="PENDIENTE","Incompleto",IF(B722&gt;0,_xlfn.XLOOKUP(B722,'Detalle reservas completas fesa'!K:K,'Detalle reservas completas fesa'!Q:Q,IF(AD722="SIN MATERIAL","Completo",IF(AD722="COMPLETO","Completo","Incompleto"))))))</f>
        <v>Completo</v>
      </c>
      <c r="AG722">
        <f>IF(B722&gt;0,_xlfn.XLOOKUP(B722,IW49BLTOTAL!A:A,IW49BLTOTAL!H:H),"")</f>
        <v>3</v>
      </c>
      <c r="AH722" t="str">
        <f>IF(IFERROR(_xlfn.XLOOKUP(B722,'Detalle custodia'!B:B,'Detalle custodia'!O:O),"")="custodia","Completo","")</f>
        <v/>
      </c>
    </row>
    <row r="723" spans="1:34" x14ac:dyDescent="0.35">
      <c r="A723" t="s">
        <v>194</v>
      </c>
      <c r="B723">
        <v>6602541</v>
      </c>
      <c r="C723" t="s">
        <v>138</v>
      </c>
      <c r="D723" t="s">
        <v>5178</v>
      </c>
      <c r="E723" t="s">
        <v>310</v>
      </c>
      <c r="F723" t="s">
        <v>133</v>
      </c>
      <c r="G723" t="s">
        <v>226</v>
      </c>
      <c r="H723" s="16">
        <v>45831</v>
      </c>
      <c r="I723" s="16">
        <v>45837</v>
      </c>
      <c r="J723" t="s">
        <v>856</v>
      </c>
      <c r="K723">
        <v>1215158</v>
      </c>
      <c r="L723" t="s">
        <v>327</v>
      </c>
      <c r="O723">
        <v>10014648</v>
      </c>
      <c r="P723" t="s">
        <v>194</v>
      </c>
      <c r="Q723">
        <v>0</v>
      </c>
      <c r="R723" t="s">
        <v>349</v>
      </c>
      <c r="S723" t="s">
        <v>3891</v>
      </c>
      <c r="T723">
        <v>11588729</v>
      </c>
      <c r="U723" s="16">
        <v>45794</v>
      </c>
      <c r="V723" s="16">
        <v>45831</v>
      </c>
      <c r="W723" s="16">
        <v>45827</v>
      </c>
      <c r="X723">
        <v>0</v>
      </c>
      <c r="Y723">
        <v>1290900</v>
      </c>
      <c r="Z723" t="s">
        <v>1568</v>
      </c>
      <c r="AA723" t="s">
        <v>249</v>
      </c>
      <c r="AB723" t="s">
        <v>121</v>
      </c>
      <c r="AC723" t="s">
        <v>255</v>
      </c>
      <c r="AD723" t="s">
        <v>189</v>
      </c>
      <c r="AE723" t="str">
        <f>IF(B723&gt;0,IF(B723&gt;0,(IF(B723&lt;&gt;'PLAN SEMANAL'!$A$2,BLTOTAL!AA723,""))),"")</f>
        <v>SOPORTE</v>
      </c>
      <c r="AF723" t="str">
        <f>IF(AH723="Completo","Completo",IF(IF(B723&gt;0,_xlfn.XLOOKUP(B723,'Detalle reservas completas fesa'!K:K,'Detalle reservas completas fesa'!Q:Q,_xlfn.XLOOKUP(B723,'MB25'!L:L,'MB25'!Q:Q,"Incompleto")),"")="PENDIENTE","Incompleto",IF(B723&gt;0,_xlfn.XLOOKUP(B723,'Detalle reservas completas fesa'!K:K,'Detalle reservas completas fesa'!Q:Q,IF(AD723="SIN MATERIAL","Completo",IF(AD723="COMPLETO","Completo","Incompleto"))))))</f>
        <v>Completo</v>
      </c>
      <c r="AG723">
        <f>IF(B723&gt;0,_xlfn.XLOOKUP(B723,IW49BLTOTAL!A:A,IW49BLTOTAL!H:H),"")</f>
        <v>2</v>
      </c>
      <c r="AH723" t="str">
        <f>IF(IFERROR(_xlfn.XLOOKUP(B723,'Detalle custodia'!B:B,'Detalle custodia'!O:O),"")="custodia","Completo","")</f>
        <v/>
      </c>
    </row>
    <row r="724" spans="1:34" x14ac:dyDescent="0.35">
      <c r="A724" t="s">
        <v>128</v>
      </c>
      <c r="B724">
        <v>6602507</v>
      </c>
      <c r="C724" t="s">
        <v>123</v>
      </c>
      <c r="D724" t="s">
        <v>5179</v>
      </c>
      <c r="E724" t="s">
        <v>310</v>
      </c>
      <c r="F724" t="s">
        <v>133</v>
      </c>
      <c r="G724" t="s">
        <v>147</v>
      </c>
      <c r="H724" s="16">
        <v>45839</v>
      </c>
      <c r="I724" s="16">
        <v>45869</v>
      </c>
      <c r="J724" t="s">
        <v>856</v>
      </c>
      <c r="K724">
        <v>1210100</v>
      </c>
      <c r="L724" t="s">
        <v>390</v>
      </c>
      <c r="O724">
        <v>10014594</v>
      </c>
      <c r="P724" t="s">
        <v>128</v>
      </c>
      <c r="Q724">
        <v>0</v>
      </c>
      <c r="R724" t="s">
        <v>296</v>
      </c>
      <c r="S724" t="s">
        <v>3891</v>
      </c>
      <c r="T724">
        <v>11587380</v>
      </c>
      <c r="U724" s="16">
        <v>45794</v>
      </c>
      <c r="V724" s="16">
        <v>45839</v>
      </c>
      <c r="W724" s="16">
        <v>45806</v>
      </c>
      <c r="X724">
        <v>0</v>
      </c>
      <c r="Y724">
        <v>1290900</v>
      </c>
      <c r="Z724" t="s">
        <v>1568</v>
      </c>
      <c r="AA724" t="s">
        <v>248</v>
      </c>
      <c r="AB724" t="s">
        <v>121</v>
      </c>
      <c r="AC724" t="s">
        <v>255</v>
      </c>
      <c r="AD724" t="s">
        <v>141</v>
      </c>
      <c r="AE724" t="str">
        <f>IF(B724&gt;0,IF(B724&gt;0,(IF(B724&lt;&gt;'PLAN SEMANAL'!$A$2,BLTOTAL!AA724,""))),"")</f>
        <v>PERFORACIO</v>
      </c>
      <c r="AF724" t="str">
        <f>IF(AH724="Completo","Completo",IF(IF(B724&gt;0,_xlfn.XLOOKUP(B724,'Detalle reservas completas fesa'!K:K,'Detalle reservas completas fesa'!Q:Q,_xlfn.XLOOKUP(B724,'MB25'!L:L,'MB25'!Q:Q,"Incompleto")),"")="PENDIENTE","Incompleto",IF(B724&gt;0,_xlfn.XLOOKUP(B724,'Detalle reservas completas fesa'!K:K,'Detalle reservas completas fesa'!Q:Q,IF(AD724="SIN MATERIAL","Completo",IF(AD724="COMPLETO","Completo","Incompleto"))))))</f>
        <v>Incompleto</v>
      </c>
      <c r="AG724">
        <f>IF(B724&gt;0,_xlfn.XLOOKUP(B724,IW49BLTOTAL!A:A,IW49BLTOTAL!H:H),"")</f>
        <v>2</v>
      </c>
      <c r="AH724" t="str">
        <f>IF(IFERROR(_xlfn.XLOOKUP(B724,'Detalle custodia'!B:B,'Detalle custodia'!O:O),"")="custodia","Completo","")</f>
        <v/>
      </c>
    </row>
    <row r="725" spans="1:34" x14ac:dyDescent="0.35">
      <c r="A725" t="s">
        <v>128</v>
      </c>
      <c r="B725">
        <v>6602506</v>
      </c>
      <c r="C725" t="s">
        <v>123</v>
      </c>
      <c r="D725" t="s">
        <v>5180</v>
      </c>
      <c r="E725" t="s">
        <v>310</v>
      </c>
      <c r="F725" t="s">
        <v>133</v>
      </c>
      <c r="G725" t="s">
        <v>132</v>
      </c>
      <c r="H725" s="16">
        <v>45870</v>
      </c>
      <c r="I725" s="16">
        <v>45870</v>
      </c>
      <c r="J725" t="s">
        <v>856</v>
      </c>
      <c r="K725">
        <v>1210100</v>
      </c>
      <c r="L725" t="s">
        <v>390</v>
      </c>
      <c r="O725">
        <v>10014594</v>
      </c>
      <c r="P725" t="s">
        <v>128</v>
      </c>
      <c r="Q725">
        <v>0</v>
      </c>
      <c r="R725" t="s">
        <v>296</v>
      </c>
      <c r="S725" t="s">
        <v>342</v>
      </c>
      <c r="T725">
        <v>11584673</v>
      </c>
      <c r="U725" s="16">
        <v>45794</v>
      </c>
      <c r="V725" s="16">
        <v>45870</v>
      </c>
      <c r="W725" s="16">
        <v>45794</v>
      </c>
      <c r="X725">
        <v>0</v>
      </c>
      <c r="Y725">
        <v>1290900</v>
      </c>
      <c r="Z725" t="s">
        <v>1568</v>
      </c>
      <c r="AA725" t="s">
        <v>248</v>
      </c>
      <c r="AB725" t="s">
        <v>121</v>
      </c>
      <c r="AC725" t="s">
        <v>255</v>
      </c>
      <c r="AD725" t="s">
        <v>141</v>
      </c>
      <c r="AE725" t="str">
        <f>IF(B725&gt;0,IF(B725&gt;0,(IF(B725&lt;&gt;'PLAN SEMANAL'!$A$2,BLTOTAL!AA725,""))),"")</f>
        <v>PERFORACIO</v>
      </c>
      <c r="AF725" t="str">
        <f>IF(AH725="Completo","Completo",IF(IF(B725&gt;0,_xlfn.XLOOKUP(B725,'Detalle reservas completas fesa'!K:K,'Detalle reservas completas fesa'!Q:Q,_xlfn.XLOOKUP(B725,'MB25'!L:L,'MB25'!Q:Q,"Incompleto")),"")="PENDIENTE","Incompleto",IF(B725&gt;0,_xlfn.XLOOKUP(B725,'Detalle reservas completas fesa'!K:K,'Detalle reservas completas fesa'!Q:Q,IF(AD725="SIN MATERIAL","Completo",IF(AD725="COMPLETO","Completo","Incompleto"))))))</f>
        <v>Incompleto</v>
      </c>
      <c r="AG725">
        <f>IF(B725&gt;0,_xlfn.XLOOKUP(B725,IW49BLTOTAL!A:A,IW49BLTOTAL!H:H),"")</f>
        <v>4</v>
      </c>
      <c r="AH725" t="str">
        <f>IF(IFERROR(_xlfn.XLOOKUP(B725,'Detalle custodia'!B:B,'Detalle custodia'!O:O),"")="custodia","Completo","")</f>
        <v/>
      </c>
    </row>
    <row r="726" spans="1:34" x14ac:dyDescent="0.35">
      <c r="A726" t="s">
        <v>128</v>
      </c>
      <c r="B726">
        <v>6602505</v>
      </c>
      <c r="C726" t="s">
        <v>123</v>
      </c>
      <c r="D726" t="s">
        <v>5181</v>
      </c>
      <c r="E726" t="s">
        <v>310</v>
      </c>
      <c r="F726" t="s">
        <v>133</v>
      </c>
      <c r="G726" t="s">
        <v>132</v>
      </c>
      <c r="H726" s="16">
        <v>45901</v>
      </c>
      <c r="I726" s="16">
        <v>45901</v>
      </c>
      <c r="J726" t="s">
        <v>856</v>
      </c>
      <c r="K726">
        <v>1210100</v>
      </c>
      <c r="L726" t="s">
        <v>390</v>
      </c>
      <c r="O726">
        <v>10014594</v>
      </c>
      <c r="P726" t="s">
        <v>128</v>
      </c>
      <c r="Q726">
        <v>0</v>
      </c>
      <c r="R726" t="s">
        <v>296</v>
      </c>
      <c r="S726" t="s">
        <v>296</v>
      </c>
      <c r="T726">
        <v>11518804</v>
      </c>
      <c r="U726" s="16">
        <v>45794</v>
      </c>
      <c r="V726" s="16">
        <v>45901</v>
      </c>
      <c r="W726" s="16">
        <v>45795</v>
      </c>
      <c r="X726">
        <v>0</v>
      </c>
      <c r="Y726">
        <v>1290900</v>
      </c>
      <c r="Z726" t="s">
        <v>1568</v>
      </c>
      <c r="AA726" t="s">
        <v>248</v>
      </c>
      <c r="AB726" t="s">
        <v>121</v>
      </c>
      <c r="AC726" t="s">
        <v>255</v>
      </c>
      <c r="AD726" t="s">
        <v>141</v>
      </c>
      <c r="AE726" t="str">
        <f>IF(B726&gt;0,IF(B726&gt;0,(IF(B726&lt;&gt;'PLAN SEMANAL'!$A$2,BLTOTAL!AA726,""))),"")</f>
        <v>PERFORACIO</v>
      </c>
      <c r="AF726" t="str">
        <f>IF(AH726="Completo","Completo",IF(IF(B726&gt;0,_xlfn.XLOOKUP(B726,'Detalle reservas completas fesa'!K:K,'Detalle reservas completas fesa'!Q:Q,_xlfn.XLOOKUP(B726,'MB25'!L:L,'MB25'!Q:Q,"Incompleto")),"")="PENDIENTE","Incompleto",IF(B726&gt;0,_xlfn.XLOOKUP(B726,'Detalle reservas completas fesa'!K:K,'Detalle reservas completas fesa'!Q:Q,IF(AD726="SIN MATERIAL","Completo",IF(AD726="COMPLETO","Completo","Incompleto"))))))</f>
        <v>Incompleto</v>
      </c>
      <c r="AG726">
        <f>IF(B726&gt;0,_xlfn.XLOOKUP(B726,IW49BLTOTAL!A:A,IW49BLTOTAL!H:H),"")</f>
        <v>8</v>
      </c>
      <c r="AH726" t="str">
        <f>IF(IFERROR(_xlfn.XLOOKUP(B726,'Detalle custodia'!B:B,'Detalle custodia'!O:O),"")="custodia","Completo","")</f>
        <v/>
      </c>
    </row>
    <row r="727" spans="1:34" x14ac:dyDescent="0.35">
      <c r="A727" t="s">
        <v>173</v>
      </c>
      <c r="B727">
        <v>6602503</v>
      </c>
      <c r="C727" t="s">
        <v>123</v>
      </c>
      <c r="D727" t="s">
        <v>5182</v>
      </c>
      <c r="E727" t="s">
        <v>310</v>
      </c>
      <c r="F727" t="s">
        <v>133</v>
      </c>
      <c r="G727" t="s">
        <v>132</v>
      </c>
      <c r="H727" s="16">
        <v>45858</v>
      </c>
      <c r="I727" s="16">
        <v>45858</v>
      </c>
      <c r="J727" t="s">
        <v>856</v>
      </c>
      <c r="K727">
        <v>1210101</v>
      </c>
      <c r="L727" t="s">
        <v>341</v>
      </c>
      <c r="O727">
        <v>10014656</v>
      </c>
      <c r="P727" t="s">
        <v>173</v>
      </c>
      <c r="Q727">
        <v>0</v>
      </c>
      <c r="R727" t="s">
        <v>296</v>
      </c>
      <c r="S727" t="s">
        <v>342</v>
      </c>
      <c r="T727">
        <v>11582475</v>
      </c>
      <c r="U727" s="16">
        <v>45794</v>
      </c>
      <c r="V727" s="16">
        <v>45858</v>
      </c>
      <c r="W727" s="16">
        <v>45794</v>
      </c>
      <c r="X727">
        <v>0</v>
      </c>
      <c r="Y727">
        <v>1290900</v>
      </c>
      <c r="Z727" t="s">
        <v>1568</v>
      </c>
      <c r="AA727" t="s">
        <v>248</v>
      </c>
      <c r="AB727" t="s">
        <v>121</v>
      </c>
      <c r="AC727" t="s">
        <v>255</v>
      </c>
      <c r="AD727" t="s">
        <v>141</v>
      </c>
      <c r="AE727" t="str">
        <f>IF(B727&gt;0,IF(B727&gt;0,(IF(B727&lt;&gt;'PLAN SEMANAL'!$A$2,BLTOTAL!AA727,""))),"")</f>
        <v>PERFORACIO</v>
      </c>
      <c r="AF727" t="str">
        <f>IF(AH727="Completo","Completo",IF(IF(B727&gt;0,_xlfn.XLOOKUP(B727,'Detalle reservas completas fesa'!K:K,'Detalle reservas completas fesa'!Q:Q,_xlfn.XLOOKUP(B727,'MB25'!L:L,'MB25'!Q:Q,"Incompleto")),"")="PENDIENTE","Incompleto",IF(B727&gt;0,_xlfn.XLOOKUP(B727,'Detalle reservas completas fesa'!K:K,'Detalle reservas completas fesa'!Q:Q,IF(AD727="SIN MATERIAL","Completo",IF(AD727="COMPLETO","Completo","Incompleto"))))))</f>
        <v>Incompleto</v>
      </c>
      <c r="AG727">
        <f>IF(B727&gt;0,_xlfn.XLOOKUP(B727,IW49BLTOTAL!A:A,IW49BLTOTAL!H:H),"")</f>
        <v>2</v>
      </c>
      <c r="AH727" t="str">
        <f>IF(IFERROR(_xlfn.XLOOKUP(B727,'Detalle custodia'!B:B,'Detalle custodia'!O:O),"")="custodia","Completo","")</f>
        <v/>
      </c>
    </row>
    <row r="728" spans="1:34" x14ac:dyDescent="0.35">
      <c r="A728" t="s">
        <v>173</v>
      </c>
      <c r="B728">
        <v>6602502</v>
      </c>
      <c r="C728" t="s">
        <v>123</v>
      </c>
      <c r="D728" t="s">
        <v>5183</v>
      </c>
      <c r="E728" t="s">
        <v>310</v>
      </c>
      <c r="F728" t="s">
        <v>133</v>
      </c>
      <c r="G728" t="s">
        <v>132</v>
      </c>
      <c r="H728" s="16">
        <v>45858</v>
      </c>
      <c r="I728" s="16">
        <v>45858</v>
      </c>
      <c r="J728" t="s">
        <v>856</v>
      </c>
      <c r="K728">
        <v>1210101</v>
      </c>
      <c r="L728" t="s">
        <v>341</v>
      </c>
      <c r="O728">
        <v>10014656</v>
      </c>
      <c r="P728" t="s">
        <v>173</v>
      </c>
      <c r="Q728">
        <v>0</v>
      </c>
      <c r="R728" t="s">
        <v>296</v>
      </c>
      <c r="S728" t="s">
        <v>342</v>
      </c>
      <c r="T728">
        <v>11580608</v>
      </c>
      <c r="U728" s="16">
        <v>45794</v>
      </c>
      <c r="V728" s="16">
        <v>45858</v>
      </c>
      <c r="W728" s="16">
        <v>45794</v>
      </c>
      <c r="X728">
        <v>0</v>
      </c>
      <c r="Y728">
        <v>1290900</v>
      </c>
      <c r="Z728" t="s">
        <v>1568</v>
      </c>
      <c r="AA728" t="s">
        <v>248</v>
      </c>
      <c r="AB728" t="s">
        <v>121</v>
      </c>
      <c r="AC728" t="s">
        <v>255</v>
      </c>
      <c r="AD728" t="s">
        <v>141</v>
      </c>
      <c r="AE728" t="str">
        <f>IF(B728&gt;0,IF(B728&gt;0,(IF(B728&lt;&gt;'PLAN SEMANAL'!$A$2,BLTOTAL!AA728,""))),"")</f>
        <v>PERFORACIO</v>
      </c>
      <c r="AF728" t="str">
        <f>IF(AH728="Completo","Completo",IF(IF(B728&gt;0,_xlfn.XLOOKUP(B728,'Detalle reservas completas fesa'!K:K,'Detalle reservas completas fesa'!Q:Q,_xlfn.XLOOKUP(B728,'MB25'!L:L,'MB25'!Q:Q,"Incompleto")),"")="PENDIENTE","Incompleto",IF(B728&gt;0,_xlfn.XLOOKUP(B728,'Detalle reservas completas fesa'!K:K,'Detalle reservas completas fesa'!Q:Q,IF(AD728="SIN MATERIAL","Completo",IF(AD728="COMPLETO","Completo","Incompleto"))))))</f>
        <v>Incompleto</v>
      </c>
      <c r="AG728">
        <f>IF(B728&gt;0,_xlfn.XLOOKUP(B728,IW49BLTOTAL!A:A,IW49BLTOTAL!H:H),"")</f>
        <v>2</v>
      </c>
      <c r="AH728" t="str">
        <f>IF(IFERROR(_xlfn.XLOOKUP(B728,'Detalle custodia'!B:B,'Detalle custodia'!O:O),"")="custodia","Completo","")</f>
        <v/>
      </c>
    </row>
    <row r="729" spans="1:34" x14ac:dyDescent="0.35">
      <c r="A729" t="s">
        <v>131</v>
      </c>
      <c r="B729">
        <v>6602497</v>
      </c>
      <c r="C729" t="s">
        <v>129</v>
      </c>
      <c r="D729" t="s">
        <v>5184</v>
      </c>
      <c r="E729" t="s">
        <v>310</v>
      </c>
      <c r="F729" t="s">
        <v>133</v>
      </c>
      <c r="G729" t="s">
        <v>132</v>
      </c>
      <c r="H729" s="16">
        <v>45868</v>
      </c>
      <c r="J729" t="s">
        <v>856</v>
      </c>
      <c r="K729">
        <v>1213130</v>
      </c>
      <c r="L729" t="s">
        <v>335</v>
      </c>
      <c r="O729">
        <v>10014603</v>
      </c>
      <c r="P729" t="s">
        <v>131</v>
      </c>
      <c r="Q729">
        <v>0</v>
      </c>
      <c r="R729" t="s">
        <v>329</v>
      </c>
      <c r="S729" t="s">
        <v>342</v>
      </c>
      <c r="T729">
        <v>11580535</v>
      </c>
      <c r="U729" s="16">
        <v>45794</v>
      </c>
      <c r="V729" s="16">
        <v>45868</v>
      </c>
      <c r="W729" s="16">
        <v>45803</v>
      </c>
      <c r="X729">
        <v>0</v>
      </c>
      <c r="Y729">
        <v>1290900</v>
      </c>
      <c r="Z729" t="s">
        <v>1568</v>
      </c>
      <c r="AA729" t="s">
        <v>245</v>
      </c>
      <c r="AB729" t="s">
        <v>121</v>
      </c>
      <c r="AC729" t="s">
        <v>255</v>
      </c>
      <c r="AD729" t="s">
        <v>141</v>
      </c>
      <c r="AE729" t="str">
        <f>IF(B729&gt;0,IF(B729&gt;0,(IF(B729&lt;&gt;'PLAN SEMANAL'!$A$2,BLTOTAL!AA729,""))),"")</f>
        <v>ACARREO</v>
      </c>
      <c r="AF729" t="str">
        <f>IF(AH729="Completo","Completo",IF(IF(B729&gt;0,_xlfn.XLOOKUP(B729,'Detalle reservas completas fesa'!K:K,'Detalle reservas completas fesa'!Q:Q,_xlfn.XLOOKUP(B729,'MB25'!L:L,'MB25'!Q:Q,"Incompleto")),"")="PENDIENTE","Incompleto",IF(B729&gt;0,_xlfn.XLOOKUP(B729,'Detalle reservas completas fesa'!K:K,'Detalle reservas completas fesa'!Q:Q,IF(AD729="SIN MATERIAL","Completo",IF(AD729="COMPLETO","Completo","Incompleto"))))))</f>
        <v>Incompleto</v>
      </c>
      <c r="AG729">
        <f>IF(B729&gt;0,_xlfn.XLOOKUP(B729,IW49BLTOTAL!A:A,IW49BLTOTAL!H:H),"")</f>
        <v>8</v>
      </c>
      <c r="AH729" t="str">
        <f>IF(IFERROR(_xlfn.XLOOKUP(B729,'Detalle custodia'!B:B,'Detalle custodia'!O:O),"")="custodia","Completo","")</f>
        <v/>
      </c>
    </row>
    <row r="730" spans="1:34" x14ac:dyDescent="0.35">
      <c r="A730" t="s">
        <v>274</v>
      </c>
      <c r="B730">
        <v>6602455</v>
      </c>
      <c r="C730" t="s">
        <v>123</v>
      </c>
      <c r="D730" t="s">
        <v>5185</v>
      </c>
      <c r="E730" t="s">
        <v>310</v>
      </c>
      <c r="F730" t="s">
        <v>133</v>
      </c>
      <c r="G730" t="s">
        <v>132</v>
      </c>
      <c r="H730" s="16">
        <v>45858</v>
      </c>
      <c r="I730" s="16">
        <v>45858</v>
      </c>
      <c r="J730" t="s">
        <v>856</v>
      </c>
      <c r="K730">
        <v>1210102</v>
      </c>
      <c r="L730" t="s">
        <v>275</v>
      </c>
      <c r="O730">
        <v>10014596</v>
      </c>
      <c r="P730" t="s">
        <v>176</v>
      </c>
      <c r="Q730">
        <v>0</v>
      </c>
      <c r="R730" t="s">
        <v>296</v>
      </c>
      <c r="S730" t="s">
        <v>342</v>
      </c>
      <c r="T730">
        <v>11577143</v>
      </c>
      <c r="U730" s="16">
        <v>45793</v>
      </c>
      <c r="V730" s="16">
        <v>45858</v>
      </c>
      <c r="W730" s="16">
        <v>45794</v>
      </c>
      <c r="X730">
        <v>0</v>
      </c>
      <c r="Y730">
        <v>1290900</v>
      </c>
      <c r="Z730" t="s">
        <v>1568</v>
      </c>
      <c r="AA730" t="s">
        <v>248</v>
      </c>
      <c r="AB730" t="s">
        <v>121</v>
      </c>
      <c r="AC730" t="s">
        <v>255</v>
      </c>
      <c r="AD730" t="s">
        <v>141</v>
      </c>
      <c r="AE730" t="str">
        <f>IF(B730&gt;0,IF(B730&gt;0,(IF(B730&lt;&gt;'PLAN SEMANAL'!$A$2,BLTOTAL!AA730,""))),"")</f>
        <v>PERFORACIO</v>
      </c>
      <c r="AF730" t="str">
        <f>IF(AH730="Completo","Completo",IF(IF(B730&gt;0,_xlfn.XLOOKUP(B730,'Detalle reservas completas fesa'!K:K,'Detalle reservas completas fesa'!Q:Q,_xlfn.XLOOKUP(B730,'MB25'!L:L,'MB25'!Q:Q,"Incompleto")),"")="PENDIENTE","Incompleto",IF(B730&gt;0,_xlfn.XLOOKUP(B730,'Detalle reservas completas fesa'!K:K,'Detalle reservas completas fesa'!Q:Q,IF(AD730="SIN MATERIAL","Completo",IF(AD730="COMPLETO","Completo","Incompleto"))))))</f>
        <v>Incompleto</v>
      </c>
      <c r="AG730">
        <f>IF(B730&gt;0,_xlfn.XLOOKUP(B730,IW49BLTOTAL!A:A,IW49BLTOTAL!H:H),"")</f>
        <v>2</v>
      </c>
      <c r="AH730" t="str">
        <f>IF(IFERROR(_xlfn.XLOOKUP(B730,'Detalle custodia'!B:B,'Detalle custodia'!O:O),"")="custodia","Completo","")</f>
        <v/>
      </c>
    </row>
    <row r="731" spans="1:34" x14ac:dyDescent="0.35">
      <c r="A731" t="s">
        <v>274</v>
      </c>
      <c r="B731">
        <v>6602453</v>
      </c>
      <c r="C731" t="s">
        <v>123</v>
      </c>
      <c r="D731" t="s">
        <v>5186</v>
      </c>
      <c r="E731" t="s">
        <v>310</v>
      </c>
      <c r="F731" t="s">
        <v>133</v>
      </c>
      <c r="G731" t="s">
        <v>132</v>
      </c>
      <c r="H731" s="16">
        <v>45858</v>
      </c>
      <c r="I731" s="16">
        <v>45858</v>
      </c>
      <c r="J731" t="s">
        <v>856</v>
      </c>
      <c r="K731">
        <v>1210102</v>
      </c>
      <c r="L731" t="s">
        <v>275</v>
      </c>
      <c r="O731">
        <v>10014596</v>
      </c>
      <c r="P731" t="s">
        <v>176</v>
      </c>
      <c r="Q731">
        <v>0</v>
      </c>
      <c r="R731" t="s">
        <v>296</v>
      </c>
      <c r="S731" t="s">
        <v>342</v>
      </c>
      <c r="T731">
        <v>11581273</v>
      </c>
      <c r="U731" s="16">
        <v>45793</v>
      </c>
      <c r="V731" s="16">
        <v>45858</v>
      </c>
      <c r="W731" s="16">
        <v>45794</v>
      </c>
      <c r="X731">
        <v>0</v>
      </c>
      <c r="Y731">
        <v>1290900</v>
      </c>
      <c r="Z731" t="s">
        <v>1568</v>
      </c>
      <c r="AA731" t="s">
        <v>248</v>
      </c>
      <c r="AB731" t="s">
        <v>121</v>
      </c>
      <c r="AC731" t="s">
        <v>255</v>
      </c>
      <c r="AD731" t="s">
        <v>122</v>
      </c>
      <c r="AE731" t="str">
        <f>IF(B731&gt;0,IF(B731&gt;0,(IF(B731&lt;&gt;'PLAN SEMANAL'!$A$2,BLTOTAL!AA731,""))),"")</f>
        <v>PERFORACIO</v>
      </c>
      <c r="AF731" t="str">
        <f>IF(AH731="Completo","Completo",IF(IF(B731&gt;0,_xlfn.XLOOKUP(B731,'Detalle reservas completas fesa'!K:K,'Detalle reservas completas fesa'!Q:Q,_xlfn.XLOOKUP(B731,'MB25'!L:L,'MB25'!Q:Q,"Incompleto")),"")="PENDIENTE","Incompleto",IF(B731&gt;0,_xlfn.XLOOKUP(B731,'Detalle reservas completas fesa'!K:K,'Detalle reservas completas fesa'!Q:Q,IF(AD731="SIN MATERIAL","Completo",IF(AD731="COMPLETO","Completo","Incompleto"))))))</f>
        <v>Completo</v>
      </c>
      <c r="AG731">
        <f>IF(B731&gt;0,_xlfn.XLOOKUP(B731,IW49BLTOTAL!A:A,IW49BLTOTAL!H:H),"")</f>
        <v>4</v>
      </c>
      <c r="AH731" t="str">
        <f>IF(IFERROR(_xlfn.XLOOKUP(B731,'Detalle custodia'!B:B,'Detalle custodia'!O:O),"")="custodia","Completo","")</f>
        <v/>
      </c>
    </row>
    <row r="732" spans="1:34" x14ac:dyDescent="0.35">
      <c r="A732" t="s">
        <v>274</v>
      </c>
      <c r="B732">
        <v>6602452</v>
      </c>
      <c r="C732" t="s">
        <v>123</v>
      </c>
      <c r="D732" t="s">
        <v>5187</v>
      </c>
      <c r="E732" t="s">
        <v>310</v>
      </c>
      <c r="F732" t="s">
        <v>133</v>
      </c>
      <c r="G732" t="s">
        <v>132</v>
      </c>
      <c r="H732" s="16">
        <v>45858</v>
      </c>
      <c r="I732" s="16">
        <v>45858</v>
      </c>
      <c r="J732" t="s">
        <v>856</v>
      </c>
      <c r="K732">
        <v>1210102</v>
      </c>
      <c r="L732" t="s">
        <v>275</v>
      </c>
      <c r="O732">
        <v>10014596</v>
      </c>
      <c r="P732" t="s">
        <v>176</v>
      </c>
      <c r="Q732">
        <v>0</v>
      </c>
      <c r="R732" t="s">
        <v>296</v>
      </c>
      <c r="S732" t="s">
        <v>342</v>
      </c>
      <c r="T732">
        <v>11581314</v>
      </c>
      <c r="U732" s="16">
        <v>45793</v>
      </c>
      <c r="V732" s="16">
        <v>45858</v>
      </c>
      <c r="W732" s="16">
        <v>45794</v>
      </c>
      <c r="X732">
        <v>0</v>
      </c>
      <c r="Y732">
        <v>1290900</v>
      </c>
      <c r="Z732" t="s">
        <v>1568</v>
      </c>
      <c r="AA732" t="s">
        <v>248</v>
      </c>
      <c r="AB732" t="s">
        <v>121</v>
      </c>
      <c r="AC732" t="s">
        <v>255</v>
      </c>
      <c r="AD732" t="s">
        <v>141</v>
      </c>
      <c r="AE732" t="str">
        <f>IF(B732&gt;0,IF(B732&gt;0,(IF(B732&lt;&gt;'PLAN SEMANAL'!$A$2,BLTOTAL!AA732,""))),"")</f>
        <v>PERFORACIO</v>
      </c>
      <c r="AF732" t="str">
        <f>IF(AH732="Completo","Completo",IF(IF(B732&gt;0,_xlfn.XLOOKUP(B732,'Detalle reservas completas fesa'!K:K,'Detalle reservas completas fesa'!Q:Q,_xlfn.XLOOKUP(B732,'MB25'!L:L,'MB25'!Q:Q,"Incompleto")),"")="PENDIENTE","Incompleto",IF(B732&gt;0,_xlfn.XLOOKUP(B732,'Detalle reservas completas fesa'!K:K,'Detalle reservas completas fesa'!Q:Q,IF(AD732="SIN MATERIAL","Completo",IF(AD732="COMPLETO","Completo","Incompleto"))))))</f>
        <v>Incompleto</v>
      </c>
      <c r="AG732">
        <f>IF(B732&gt;0,_xlfn.XLOOKUP(B732,IW49BLTOTAL!A:A,IW49BLTOTAL!H:H),"")</f>
        <v>1</v>
      </c>
      <c r="AH732" t="str">
        <f>IF(IFERROR(_xlfn.XLOOKUP(B732,'Detalle custodia'!B:B,'Detalle custodia'!O:O),"")="custodia","Completo","")</f>
        <v/>
      </c>
    </row>
    <row r="733" spans="1:34" x14ac:dyDescent="0.35">
      <c r="A733" t="s">
        <v>274</v>
      </c>
      <c r="B733">
        <v>6602451</v>
      </c>
      <c r="C733" t="s">
        <v>123</v>
      </c>
      <c r="D733" t="s">
        <v>5188</v>
      </c>
      <c r="E733" t="s">
        <v>310</v>
      </c>
      <c r="F733" t="s">
        <v>133</v>
      </c>
      <c r="G733" t="s">
        <v>132</v>
      </c>
      <c r="H733" s="16">
        <v>45858</v>
      </c>
      <c r="I733" s="16">
        <v>45858</v>
      </c>
      <c r="J733" t="s">
        <v>856</v>
      </c>
      <c r="K733">
        <v>1210102</v>
      </c>
      <c r="L733" t="s">
        <v>275</v>
      </c>
      <c r="O733">
        <v>10014596</v>
      </c>
      <c r="P733" t="s">
        <v>176</v>
      </c>
      <c r="Q733">
        <v>0</v>
      </c>
      <c r="R733" t="s">
        <v>296</v>
      </c>
      <c r="S733" t="s">
        <v>342</v>
      </c>
      <c r="T733">
        <v>11583642</v>
      </c>
      <c r="U733" s="16">
        <v>45793</v>
      </c>
      <c r="V733" s="16">
        <v>45858</v>
      </c>
      <c r="W733" s="16">
        <v>45794</v>
      </c>
      <c r="X733">
        <v>0</v>
      </c>
      <c r="Y733">
        <v>1290900</v>
      </c>
      <c r="Z733" t="s">
        <v>1568</v>
      </c>
      <c r="AA733" t="s">
        <v>248</v>
      </c>
      <c r="AB733" t="s">
        <v>121</v>
      </c>
      <c r="AC733" t="s">
        <v>255</v>
      </c>
      <c r="AD733" t="s">
        <v>141</v>
      </c>
      <c r="AE733" t="str">
        <f>IF(B733&gt;0,IF(B733&gt;0,(IF(B733&lt;&gt;'PLAN SEMANAL'!$A$2,BLTOTAL!AA733,""))),"")</f>
        <v>PERFORACIO</v>
      </c>
      <c r="AF733" t="str">
        <f>IF(AH733="Completo","Completo",IF(IF(B733&gt;0,_xlfn.XLOOKUP(B733,'Detalle reservas completas fesa'!K:K,'Detalle reservas completas fesa'!Q:Q,_xlfn.XLOOKUP(B733,'MB25'!L:L,'MB25'!Q:Q,"Incompleto")),"")="PENDIENTE","Incompleto",IF(B733&gt;0,_xlfn.XLOOKUP(B733,'Detalle reservas completas fesa'!K:K,'Detalle reservas completas fesa'!Q:Q,IF(AD733="SIN MATERIAL","Completo",IF(AD733="COMPLETO","Completo","Incompleto"))))))</f>
        <v>Incompleto</v>
      </c>
      <c r="AG733">
        <f>IF(B733&gt;0,_xlfn.XLOOKUP(B733,IW49BLTOTAL!A:A,IW49BLTOTAL!H:H),"")</f>
        <v>12</v>
      </c>
      <c r="AH733" t="str">
        <f>IF(IFERROR(_xlfn.XLOOKUP(B733,'Detalle custodia'!B:B,'Detalle custodia'!O:O),"")="custodia","Completo","")</f>
        <v/>
      </c>
    </row>
    <row r="734" spans="1:34" x14ac:dyDescent="0.35">
      <c r="A734" t="s">
        <v>272</v>
      </c>
      <c r="B734">
        <v>6602450</v>
      </c>
      <c r="C734" t="s">
        <v>123</v>
      </c>
      <c r="D734" t="s">
        <v>5189</v>
      </c>
      <c r="E734" t="s">
        <v>310</v>
      </c>
      <c r="F734" t="s">
        <v>133</v>
      </c>
      <c r="G734" t="s">
        <v>132</v>
      </c>
      <c r="H734" s="16">
        <v>45858</v>
      </c>
      <c r="I734" s="16">
        <v>45858</v>
      </c>
      <c r="J734" t="s">
        <v>856</v>
      </c>
      <c r="K734">
        <v>1210102</v>
      </c>
      <c r="L734" t="s">
        <v>273</v>
      </c>
      <c r="O734">
        <v>10017653</v>
      </c>
      <c r="P734" t="s">
        <v>165</v>
      </c>
      <c r="Q734">
        <v>0</v>
      </c>
      <c r="R734" t="s">
        <v>296</v>
      </c>
      <c r="S734" t="s">
        <v>342</v>
      </c>
      <c r="T734">
        <v>11592650</v>
      </c>
      <c r="U734" s="16">
        <v>45793</v>
      </c>
      <c r="V734" s="16">
        <v>45858</v>
      </c>
      <c r="W734" s="16">
        <v>45794</v>
      </c>
      <c r="X734">
        <v>0</v>
      </c>
      <c r="Y734">
        <v>1290900</v>
      </c>
      <c r="Z734" t="s">
        <v>1568</v>
      </c>
      <c r="AA734" t="s">
        <v>248</v>
      </c>
      <c r="AB734" t="s">
        <v>121</v>
      </c>
      <c r="AC734" t="s">
        <v>255</v>
      </c>
      <c r="AD734" t="s">
        <v>141</v>
      </c>
      <c r="AE734" t="str">
        <f>IF(B734&gt;0,IF(B734&gt;0,(IF(B734&lt;&gt;'PLAN SEMANAL'!$A$2,BLTOTAL!AA734,""))),"")</f>
        <v>PERFORACIO</v>
      </c>
      <c r="AF734" t="str">
        <f>IF(AH734="Completo","Completo",IF(IF(B734&gt;0,_xlfn.XLOOKUP(B734,'Detalle reservas completas fesa'!K:K,'Detalle reservas completas fesa'!Q:Q,_xlfn.XLOOKUP(B734,'MB25'!L:L,'MB25'!Q:Q,"Incompleto")),"")="PENDIENTE","Incompleto",IF(B734&gt;0,_xlfn.XLOOKUP(B734,'Detalle reservas completas fesa'!K:K,'Detalle reservas completas fesa'!Q:Q,IF(AD734="SIN MATERIAL","Completo",IF(AD734="COMPLETO","Completo","Incompleto"))))))</f>
        <v>Incompleto</v>
      </c>
      <c r="AG734">
        <f>IF(B734&gt;0,_xlfn.XLOOKUP(B734,IW49BLTOTAL!A:A,IW49BLTOTAL!H:H),"")</f>
        <v>8</v>
      </c>
      <c r="AH734" t="str">
        <f>IF(IFERROR(_xlfn.XLOOKUP(B734,'Detalle custodia'!B:B,'Detalle custodia'!O:O),"")="custodia","Completo","")</f>
        <v/>
      </c>
    </row>
    <row r="735" spans="1:34" x14ac:dyDescent="0.35">
      <c r="A735" t="s">
        <v>272</v>
      </c>
      <c r="B735">
        <v>6602449</v>
      </c>
      <c r="C735" t="s">
        <v>123</v>
      </c>
      <c r="D735" t="s">
        <v>5190</v>
      </c>
      <c r="E735" t="s">
        <v>310</v>
      </c>
      <c r="F735" t="s">
        <v>133</v>
      </c>
      <c r="G735" t="s">
        <v>132</v>
      </c>
      <c r="H735" s="16">
        <v>45870</v>
      </c>
      <c r="I735" s="16">
        <v>45870</v>
      </c>
      <c r="J735" t="s">
        <v>856</v>
      </c>
      <c r="K735">
        <v>1210102</v>
      </c>
      <c r="L735" t="s">
        <v>273</v>
      </c>
      <c r="O735">
        <v>10017653</v>
      </c>
      <c r="P735" t="s">
        <v>165</v>
      </c>
      <c r="Q735">
        <v>0</v>
      </c>
      <c r="R735" t="s">
        <v>296</v>
      </c>
      <c r="S735" t="s">
        <v>342</v>
      </c>
      <c r="T735">
        <v>11592595</v>
      </c>
      <c r="U735" s="16">
        <v>45793</v>
      </c>
      <c r="V735" s="16">
        <v>45870</v>
      </c>
      <c r="W735" s="16">
        <v>45794</v>
      </c>
      <c r="X735">
        <v>0</v>
      </c>
      <c r="Y735">
        <v>1290900</v>
      </c>
      <c r="Z735" t="s">
        <v>1568</v>
      </c>
      <c r="AA735" t="s">
        <v>248</v>
      </c>
      <c r="AB735" t="s">
        <v>121</v>
      </c>
      <c r="AC735" t="s">
        <v>255</v>
      </c>
      <c r="AD735" t="s">
        <v>141</v>
      </c>
      <c r="AE735" t="str">
        <f>IF(B735&gt;0,IF(B735&gt;0,(IF(B735&lt;&gt;'PLAN SEMANAL'!$A$2,BLTOTAL!AA735,""))),"")</f>
        <v>PERFORACIO</v>
      </c>
      <c r="AF735" t="str">
        <f>IF(AH735="Completo","Completo",IF(IF(B735&gt;0,_xlfn.XLOOKUP(B735,'Detalle reservas completas fesa'!K:K,'Detalle reservas completas fesa'!Q:Q,_xlfn.XLOOKUP(B735,'MB25'!L:L,'MB25'!Q:Q,"Incompleto")),"")="PENDIENTE","Incompleto",IF(B735&gt;0,_xlfn.XLOOKUP(B735,'Detalle reservas completas fesa'!K:K,'Detalle reservas completas fesa'!Q:Q,IF(AD735="SIN MATERIAL","Completo",IF(AD735="COMPLETO","Completo","Incompleto"))))))</f>
        <v>Incompleto</v>
      </c>
      <c r="AG735">
        <f>IF(B735&gt;0,_xlfn.XLOOKUP(B735,IW49BLTOTAL!A:A,IW49BLTOTAL!H:H),"")</f>
        <v>4</v>
      </c>
      <c r="AH735" t="str">
        <f>IF(IFERROR(_xlfn.XLOOKUP(B735,'Detalle custodia'!B:B,'Detalle custodia'!O:O),"")="custodia","Completo","")</f>
        <v/>
      </c>
    </row>
    <row r="736" spans="1:34" x14ac:dyDescent="0.35">
      <c r="A736" t="s">
        <v>272</v>
      </c>
      <c r="B736">
        <v>6602414</v>
      </c>
      <c r="C736" t="s">
        <v>123</v>
      </c>
      <c r="D736" t="s">
        <v>5192</v>
      </c>
      <c r="E736" t="s">
        <v>310</v>
      </c>
      <c r="F736" t="s">
        <v>133</v>
      </c>
      <c r="G736" t="s">
        <v>147</v>
      </c>
      <c r="H736" s="16">
        <v>45845</v>
      </c>
      <c r="I736" s="16">
        <v>45845</v>
      </c>
      <c r="J736" t="s">
        <v>856</v>
      </c>
      <c r="K736">
        <v>1210102</v>
      </c>
      <c r="L736" t="s">
        <v>273</v>
      </c>
      <c r="O736">
        <v>10017653</v>
      </c>
      <c r="P736" t="s">
        <v>165</v>
      </c>
      <c r="Q736">
        <v>0</v>
      </c>
      <c r="R736" t="s">
        <v>296</v>
      </c>
      <c r="S736" t="s">
        <v>342</v>
      </c>
      <c r="T736">
        <v>11592532</v>
      </c>
      <c r="U736" s="16">
        <v>45793</v>
      </c>
      <c r="V736" s="16">
        <v>45845</v>
      </c>
      <c r="W736" s="16">
        <v>45805</v>
      </c>
      <c r="X736">
        <v>0</v>
      </c>
      <c r="Y736">
        <v>1290900</v>
      </c>
      <c r="Z736" t="s">
        <v>1568</v>
      </c>
      <c r="AA736" t="s">
        <v>248</v>
      </c>
      <c r="AB736" t="s">
        <v>121</v>
      </c>
      <c r="AC736" t="s">
        <v>255</v>
      </c>
      <c r="AD736" t="s">
        <v>122</v>
      </c>
      <c r="AE736" t="str">
        <f>IF(B736&gt;0,IF(B736&gt;0,(IF(B736&lt;&gt;'PLAN SEMANAL'!$A$2,BLTOTAL!AA736,""))),"")</f>
        <v>PERFORACIO</v>
      </c>
      <c r="AF736" t="str">
        <f>IF(AH736="Completo","Completo",IF(IF(B736&gt;0,_xlfn.XLOOKUP(B736,'Detalle reservas completas fesa'!K:K,'Detalle reservas completas fesa'!Q:Q,_xlfn.XLOOKUP(B736,'MB25'!L:L,'MB25'!Q:Q,"Incompleto")),"")="PENDIENTE","Incompleto",IF(B736&gt;0,_xlfn.XLOOKUP(B736,'Detalle reservas completas fesa'!K:K,'Detalle reservas completas fesa'!Q:Q,IF(AD736="SIN MATERIAL","Completo",IF(AD736="COMPLETO","Completo","Incompleto"))))))</f>
        <v>Completo</v>
      </c>
      <c r="AG736">
        <f>IF(B736&gt;0,_xlfn.XLOOKUP(B736,IW49BLTOTAL!A:A,IW49BLTOTAL!H:H),"")</f>
        <v>12</v>
      </c>
      <c r="AH736" t="str">
        <f>IF(IFERROR(_xlfn.XLOOKUP(B736,'Detalle custodia'!B:B,'Detalle custodia'!O:O),"")="custodia","Completo","")</f>
        <v/>
      </c>
    </row>
    <row r="737" spans="1:34" x14ac:dyDescent="0.35">
      <c r="A737" t="s">
        <v>272</v>
      </c>
      <c r="B737">
        <v>6602413</v>
      </c>
      <c r="C737" t="s">
        <v>123</v>
      </c>
      <c r="D737" t="s">
        <v>5193</v>
      </c>
      <c r="E737" t="s">
        <v>310</v>
      </c>
      <c r="F737" t="s">
        <v>133</v>
      </c>
      <c r="G737" t="s">
        <v>147</v>
      </c>
      <c r="H737" s="16">
        <v>45845</v>
      </c>
      <c r="I737" s="16">
        <v>45845</v>
      </c>
      <c r="J737" t="s">
        <v>856</v>
      </c>
      <c r="K737">
        <v>1210102</v>
      </c>
      <c r="L737" t="s">
        <v>273</v>
      </c>
      <c r="O737">
        <v>10017653</v>
      </c>
      <c r="P737" t="s">
        <v>165</v>
      </c>
      <c r="Q737">
        <v>0</v>
      </c>
      <c r="R737" t="s">
        <v>296</v>
      </c>
      <c r="S737" t="s">
        <v>342</v>
      </c>
      <c r="T737">
        <v>11592558</v>
      </c>
      <c r="U737" s="16">
        <v>45793</v>
      </c>
      <c r="V737" s="16">
        <v>45845</v>
      </c>
      <c r="W737" s="16">
        <v>45805</v>
      </c>
      <c r="X737">
        <v>0</v>
      </c>
      <c r="Y737">
        <v>1290900</v>
      </c>
      <c r="Z737" t="s">
        <v>1568</v>
      </c>
      <c r="AA737" t="s">
        <v>248</v>
      </c>
      <c r="AB737" t="s">
        <v>121</v>
      </c>
      <c r="AC737" t="s">
        <v>255</v>
      </c>
      <c r="AD737" t="s">
        <v>141</v>
      </c>
      <c r="AE737" t="str">
        <f>IF(B737&gt;0,IF(B737&gt;0,(IF(B737&lt;&gt;'PLAN SEMANAL'!$A$2,BLTOTAL!AA737,""))),"")</f>
        <v>PERFORACIO</v>
      </c>
      <c r="AF737" t="str">
        <f>IF(AH737="Completo","Completo",IF(IF(B737&gt;0,_xlfn.XLOOKUP(B737,'Detalle reservas completas fesa'!K:K,'Detalle reservas completas fesa'!Q:Q,_xlfn.XLOOKUP(B737,'MB25'!L:L,'MB25'!Q:Q,"Incompleto")),"")="PENDIENTE","Incompleto",IF(B737&gt;0,_xlfn.XLOOKUP(B737,'Detalle reservas completas fesa'!K:K,'Detalle reservas completas fesa'!Q:Q,IF(AD737="SIN MATERIAL","Completo",IF(AD737="COMPLETO","Completo","Incompleto"))))))</f>
        <v>Incompleto</v>
      </c>
      <c r="AG737">
        <f>IF(B737&gt;0,_xlfn.XLOOKUP(B737,IW49BLTOTAL!A:A,IW49BLTOTAL!H:H),"")</f>
        <v>4</v>
      </c>
      <c r="AH737" t="str">
        <f>IF(IFERROR(_xlfn.XLOOKUP(B737,'Detalle custodia'!B:B,'Detalle custodia'!O:O),"")="custodia","Completo","")</f>
        <v/>
      </c>
    </row>
    <row r="738" spans="1:34" x14ac:dyDescent="0.35">
      <c r="A738" t="s">
        <v>272</v>
      </c>
      <c r="B738">
        <v>6602411</v>
      </c>
      <c r="C738" t="s">
        <v>123</v>
      </c>
      <c r="D738" t="s">
        <v>5194</v>
      </c>
      <c r="E738" t="s">
        <v>310</v>
      </c>
      <c r="F738" t="s">
        <v>133</v>
      </c>
      <c r="G738" t="s">
        <v>226</v>
      </c>
      <c r="H738" s="16">
        <v>45845</v>
      </c>
      <c r="I738" s="16">
        <v>45845</v>
      </c>
      <c r="J738" t="s">
        <v>856</v>
      </c>
      <c r="K738">
        <v>1210102</v>
      </c>
      <c r="L738" t="s">
        <v>273</v>
      </c>
      <c r="O738">
        <v>10017653</v>
      </c>
      <c r="P738" t="s">
        <v>165</v>
      </c>
      <c r="Q738">
        <v>0</v>
      </c>
      <c r="R738" t="s">
        <v>296</v>
      </c>
      <c r="S738" t="s">
        <v>342</v>
      </c>
      <c r="T738">
        <v>11587881</v>
      </c>
      <c r="U738" s="16">
        <v>45793</v>
      </c>
      <c r="V738" s="16">
        <v>45845</v>
      </c>
      <c r="W738" s="16">
        <v>45805</v>
      </c>
      <c r="X738">
        <v>0</v>
      </c>
      <c r="Y738">
        <v>1290900</v>
      </c>
      <c r="Z738" t="s">
        <v>1568</v>
      </c>
      <c r="AA738" t="s">
        <v>248</v>
      </c>
      <c r="AB738" t="s">
        <v>121</v>
      </c>
      <c r="AC738" t="s">
        <v>255</v>
      </c>
      <c r="AD738" t="s">
        <v>189</v>
      </c>
      <c r="AE738" t="str">
        <f>IF(B738&gt;0,IF(B738&gt;0,(IF(B738&lt;&gt;'PLAN SEMANAL'!$A$2,BLTOTAL!AA738,""))),"")</f>
        <v>PERFORACIO</v>
      </c>
      <c r="AF738" t="str">
        <f>IF(AH738="Completo","Completo",IF(IF(B738&gt;0,_xlfn.XLOOKUP(B738,'Detalle reservas completas fesa'!K:K,'Detalle reservas completas fesa'!Q:Q,_xlfn.XLOOKUP(B738,'MB25'!L:L,'MB25'!Q:Q,"Incompleto")),"")="PENDIENTE","Incompleto",IF(B738&gt;0,_xlfn.XLOOKUP(B738,'Detalle reservas completas fesa'!K:K,'Detalle reservas completas fesa'!Q:Q,IF(AD738="SIN MATERIAL","Completo",IF(AD738="COMPLETO","Completo","Incompleto"))))))</f>
        <v>Completo</v>
      </c>
      <c r="AG738">
        <f>IF(B738&gt;0,_xlfn.XLOOKUP(B738,IW49BLTOTAL!A:A,IW49BLTOTAL!H:H),"")</f>
        <v>6</v>
      </c>
      <c r="AH738" t="str">
        <f>IF(IFERROR(_xlfn.XLOOKUP(B738,'Detalle custodia'!B:B,'Detalle custodia'!O:O),"")="custodia","Completo","")</f>
        <v/>
      </c>
    </row>
    <row r="739" spans="1:34" x14ac:dyDescent="0.35">
      <c r="A739" t="s">
        <v>134</v>
      </c>
      <c r="B739">
        <v>6602408</v>
      </c>
      <c r="C739" t="s">
        <v>123</v>
      </c>
      <c r="D739" t="s">
        <v>5195</v>
      </c>
      <c r="E739" t="s">
        <v>310</v>
      </c>
      <c r="F739" t="s">
        <v>133</v>
      </c>
      <c r="G739" t="s">
        <v>147</v>
      </c>
      <c r="H739" s="16">
        <v>45845</v>
      </c>
      <c r="I739" s="16">
        <v>45845</v>
      </c>
      <c r="J739" t="s">
        <v>856</v>
      </c>
      <c r="K739">
        <v>1210101</v>
      </c>
      <c r="L739" t="s">
        <v>271</v>
      </c>
      <c r="O739">
        <v>10014658</v>
      </c>
      <c r="P739" t="s">
        <v>134</v>
      </c>
      <c r="Q739">
        <v>0</v>
      </c>
      <c r="R739" t="s">
        <v>296</v>
      </c>
      <c r="S739" t="s">
        <v>342</v>
      </c>
      <c r="T739">
        <v>11589824</v>
      </c>
      <c r="U739" s="16">
        <v>45793</v>
      </c>
      <c r="V739" s="16">
        <v>45845</v>
      </c>
      <c r="W739" s="16">
        <v>45805</v>
      </c>
      <c r="X739">
        <v>0</v>
      </c>
      <c r="Y739">
        <v>1290900</v>
      </c>
      <c r="Z739" t="s">
        <v>1568</v>
      </c>
      <c r="AA739" t="s">
        <v>248</v>
      </c>
      <c r="AB739" t="s">
        <v>121</v>
      </c>
      <c r="AC739" t="s">
        <v>255</v>
      </c>
      <c r="AD739" t="s">
        <v>141</v>
      </c>
      <c r="AE739" t="str">
        <f>IF(B739&gt;0,IF(B739&gt;0,(IF(B739&lt;&gt;'PLAN SEMANAL'!$A$2,BLTOTAL!AA739,""))),"")</f>
        <v>PERFORACIO</v>
      </c>
      <c r="AF739" t="str">
        <f>IF(AH739="Completo","Completo",IF(IF(B739&gt;0,_xlfn.XLOOKUP(B739,'Detalle reservas completas fesa'!K:K,'Detalle reservas completas fesa'!Q:Q,_xlfn.XLOOKUP(B739,'MB25'!L:L,'MB25'!Q:Q,"Incompleto")),"")="PENDIENTE","Incompleto",IF(B739&gt;0,_xlfn.XLOOKUP(B739,'Detalle reservas completas fesa'!K:K,'Detalle reservas completas fesa'!Q:Q,IF(AD739="SIN MATERIAL","Completo",IF(AD739="COMPLETO","Completo","Incompleto"))))))</f>
        <v>Incompleto</v>
      </c>
      <c r="AG739">
        <f>IF(B739&gt;0,_xlfn.XLOOKUP(B739,IW49BLTOTAL!A:A,IW49BLTOTAL!H:H),"")</f>
        <v>2</v>
      </c>
      <c r="AH739" t="str">
        <f>IF(IFERROR(_xlfn.XLOOKUP(B739,'Detalle custodia'!B:B,'Detalle custodia'!O:O),"")="custodia","Completo","")</f>
        <v/>
      </c>
    </row>
    <row r="740" spans="1:34" x14ac:dyDescent="0.35">
      <c r="A740" t="s">
        <v>134</v>
      </c>
      <c r="B740">
        <v>6602401</v>
      </c>
      <c r="C740" t="s">
        <v>123</v>
      </c>
      <c r="D740" t="s">
        <v>5196</v>
      </c>
      <c r="E740" t="s">
        <v>310</v>
      </c>
      <c r="F740" t="s">
        <v>133</v>
      </c>
      <c r="G740" t="s">
        <v>132</v>
      </c>
      <c r="H740" s="16">
        <v>45839</v>
      </c>
      <c r="I740" s="16">
        <v>45869</v>
      </c>
      <c r="J740" t="s">
        <v>3476</v>
      </c>
      <c r="K740">
        <v>1210101</v>
      </c>
      <c r="L740" t="s">
        <v>271</v>
      </c>
      <c r="O740">
        <v>10014658</v>
      </c>
      <c r="P740" t="s">
        <v>134</v>
      </c>
      <c r="Q740">
        <v>0</v>
      </c>
      <c r="R740" t="s">
        <v>296</v>
      </c>
      <c r="S740" t="s">
        <v>342</v>
      </c>
      <c r="T740">
        <v>11582382</v>
      </c>
      <c r="U740" s="16">
        <v>45793</v>
      </c>
      <c r="V740" s="16">
        <v>45839</v>
      </c>
      <c r="W740" s="16">
        <v>45833</v>
      </c>
      <c r="X740">
        <v>0</v>
      </c>
      <c r="Y740">
        <v>1290900</v>
      </c>
      <c r="Z740" t="s">
        <v>1568</v>
      </c>
      <c r="AA740" t="s">
        <v>248</v>
      </c>
      <c r="AB740" t="s">
        <v>121</v>
      </c>
      <c r="AC740" t="s">
        <v>255</v>
      </c>
      <c r="AD740" t="s">
        <v>122</v>
      </c>
      <c r="AE740" t="str">
        <f>IF(B740&gt;0,IF(B740&gt;0,(IF(B740&lt;&gt;'PLAN SEMANAL'!$A$2,BLTOTAL!AA740,""))),"")</f>
        <v>PERFORACIO</v>
      </c>
      <c r="AF740" t="str">
        <f>IF(AH740="Completo","Completo",IF(IF(B740&gt;0,_xlfn.XLOOKUP(B740,'Detalle reservas completas fesa'!K:K,'Detalle reservas completas fesa'!Q:Q,_xlfn.XLOOKUP(B740,'MB25'!L:L,'MB25'!Q:Q,"Incompleto")),"")="PENDIENTE","Incompleto",IF(B740&gt;0,_xlfn.XLOOKUP(B740,'Detalle reservas completas fesa'!K:K,'Detalle reservas completas fesa'!Q:Q,IF(AD740="SIN MATERIAL","Completo",IF(AD740="COMPLETO","Completo","Incompleto"))))))</f>
        <v>Completo</v>
      </c>
      <c r="AG740">
        <f>IF(B740&gt;0,_xlfn.XLOOKUP(B740,IW49BLTOTAL!A:A,IW49BLTOTAL!H:H),"")</f>
        <v>10</v>
      </c>
      <c r="AH740" t="str">
        <f>IF(IFERROR(_xlfn.XLOOKUP(B740,'Detalle custodia'!B:B,'Detalle custodia'!O:O),"")="custodia","Completo","")</f>
        <v/>
      </c>
    </row>
    <row r="741" spans="1:34" x14ac:dyDescent="0.35">
      <c r="A741" t="s">
        <v>240</v>
      </c>
      <c r="B741">
        <v>6602339</v>
      </c>
      <c r="C741" t="s">
        <v>129</v>
      </c>
      <c r="D741" t="s">
        <v>5197</v>
      </c>
      <c r="E741" t="s">
        <v>310</v>
      </c>
      <c r="F741" t="s">
        <v>259</v>
      </c>
      <c r="G741" t="s">
        <v>142</v>
      </c>
      <c r="H741" s="16">
        <v>45869</v>
      </c>
      <c r="I741" s="16">
        <v>45869</v>
      </c>
      <c r="J741" t="s">
        <v>3476</v>
      </c>
      <c r="K741">
        <v>1213130</v>
      </c>
      <c r="L741" t="s">
        <v>304</v>
      </c>
      <c r="O741">
        <v>10014607</v>
      </c>
      <c r="P741" t="s">
        <v>240</v>
      </c>
      <c r="Q741">
        <v>0</v>
      </c>
      <c r="R741" t="s">
        <v>1532</v>
      </c>
      <c r="S741" t="s">
        <v>3891</v>
      </c>
      <c r="T741">
        <v>11593615</v>
      </c>
      <c r="U741" s="16">
        <v>45793</v>
      </c>
      <c r="V741" s="16">
        <v>45869</v>
      </c>
      <c r="W741" s="16">
        <v>45844</v>
      </c>
      <c r="X741">
        <v>0</v>
      </c>
      <c r="Y741">
        <v>1290900</v>
      </c>
      <c r="Z741" t="s">
        <v>1568</v>
      </c>
      <c r="AA741" t="s">
        <v>245</v>
      </c>
      <c r="AB741" t="s">
        <v>121</v>
      </c>
      <c r="AC741" t="s">
        <v>255</v>
      </c>
      <c r="AD741" t="s">
        <v>141</v>
      </c>
      <c r="AE741" t="str">
        <f>IF(B741&gt;0,IF(B741&gt;0,(IF(B741&lt;&gt;'PLAN SEMANAL'!$A$2,BLTOTAL!AA741,""))),"")</f>
        <v>ACARREO</v>
      </c>
      <c r="AF741" t="str">
        <f>IF(AH741="Completo","Completo",IF(IF(B741&gt;0,_xlfn.XLOOKUP(B741,'Detalle reservas completas fesa'!K:K,'Detalle reservas completas fesa'!Q:Q,_xlfn.XLOOKUP(B741,'MB25'!L:L,'MB25'!Q:Q,"Incompleto")),"")="PENDIENTE","Incompleto",IF(B741&gt;0,_xlfn.XLOOKUP(B741,'Detalle reservas completas fesa'!K:K,'Detalle reservas completas fesa'!Q:Q,IF(AD741="SIN MATERIAL","Completo",IF(AD741="COMPLETO","Completo","Incompleto"))))))</f>
        <v>Incompleto</v>
      </c>
      <c r="AG741">
        <f>IF(B741&gt;0,_xlfn.XLOOKUP(B741,IW49BLTOTAL!A:A,IW49BLTOTAL!H:H),"")</f>
        <v>20</v>
      </c>
      <c r="AH741" t="str">
        <f>IF(IFERROR(_xlfn.XLOOKUP(B741,'Detalle custodia'!B:B,'Detalle custodia'!O:O),"")="custodia","Completo","")</f>
        <v/>
      </c>
    </row>
    <row r="742" spans="1:34" x14ac:dyDescent="0.35">
      <c r="A742" t="s">
        <v>131</v>
      </c>
      <c r="B742">
        <v>6602338</v>
      </c>
      <c r="C742" t="s">
        <v>129</v>
      </c>
      <c r="D742" t="s">
        <v>5197</v>
      </c>
      <c r="E742" t="s">
        <v>310</v>
      </c>
      <c r="F742" t="s">
        <v>259</v>
      </c>
      <c r="G742" t="s">
        <v>142</v>
      </c>
      <c r="H742" s="16">
        <v>45855</v>
      </c>
      <c r="I742" s="16">
        <v>45855</v>
      </c>
      <c r="J742" t="s">
        <v>5407</v>
      </c>
      <c r="K742">
        <v>1213130</v>
      </c>
      <c r="L742" t="s">
        <v>335</v>
      </c>
      <c r="O742">
        <v>10014603</v>
      </c>
      <c r="P742" t="s">
        <v>131</v>
      </c>
      <c r="Q742">
        <v>0</v>
      </c>
      <c r="R742" t="s">
        <v>1532</v>
      </c>
      <c r="S742" t="s">
        <v>343</v>
      </c>
      <c r="T742">
        <v>11593614</v>
      </c>
      <c r="U742" s="16">
        <v>45793</v>
      </c>
      <c r="V742" s="16">
        <v>45855</v>
      </c>
      <c r="W742" s="16">
        <v>45851</v>
      </c>
      <c r="X742">
        <v>0</v>
      </c>
      <c r="Y742">
        <v>1290900</v>
      </c>
      <c r="Z742" t="s">
        <v>1568</v>
      </c>
      <c r="AA742" t="s">
        <v>245</v>
      </c>
      <c r="AB742" t="s">
        <v>121</v>
      </c>
      <c r="AC742" t="s">
        <v>255</v>
      </c>
      <c r="AD742" t="s">
        <v>141</v>
      </c>
      <c r="AE742" t="str">
        <f>IF(B742&gt;0,IF(B742&gt;0,(IF(B742&lt;&gt;'PLAN SEMANAL'!$A$2,BLTOTAL!AA742,""))),"")</f>
        <v>ACARREO</v>
      </c>
      <c r="AF742" t="str">
        <f>IF(AH742="Completo","Completo",IF(IF(B742&gt;0,_xlfn.XLOOKUP(B742,'Detalle reservas completas fesa'!K:K,'Detalle reservas completas fesa'!Q:Q,_xlfn.XLOOKUP(B742,'MB25'!L:L,'MB25'!Q:Q,"Incompleto")),"")="PENDIENTE","Incompleto",IF(B742&gt;0,_xlfn.XLOOKUP(B742,'Detalle reservas completas fesa'!K:K,'Detalle reservas completas fesa'!Q:Q,IF(AD742="SIN MATERIAL","Completo",IF(AD742="COMPLETO","Completo","Incompleto"))))))</f>
        <v>Incompleto</v>
      </c>
      <c r="AG742">
        <f>IF(B742&gt;0,_xlfn.XLOOKUP(B742,IW49BLTOTAL!A:A,IW49BLTOTAL!H:H),"")</f>
        <v>20</v>
      </c>
      <c r="AH742" t="str">
        <f>IF(IFERROR(_xlfn.XLOOKUP(B742,'Detalle custodia'!B:B,'Detalle custodia'!O:O),"")="custodia","Completo","")</f>
        <v/>
      </c>
    </row>
    <row r="743" spans="1:34" x14ac:dyDescent="0.35">
      <c r="A743" t="s">
        <v>137</v>
      </c>
      <c r="B743">
        <v>6602320</v>
      </c>
      <c r="C743" t="s">
        <v>123</v>
      </c>
      <c r="D743" t="s">
        <v>5198</v>
      </c>
      <c r="E743" t="s">
        <v>310</v>
      </c>
      <c r="F743" t="s">
        <v>133</v>
      </c>
      <c r="G743" t="s">
        <v>147</v>
      </c>
      <c r="H743" s="16">
        <v>45839</v>
      </c>
      <c r="I743" s="16">
        <v>45869</v>
      </c>
      <c r="J743" t="s">
        <v>856</v>
      </c>
      <c r="K743">
        <v>1210100</v>
      </c>
      <c r="L743" t="s">
        <v>388</v>
      </c>
      <c r="O743">
        <v>10014595</v>
      </c>
      <c r="P743" t="s">
        <v>137</v>
      </c>
      <c r="Q743">
        <v>0</v>
      </c>
      <c r="R743" t="s">
        <v>296</v>
      </c>
      <c r="S743" t="s">
        <v>3891</v>
      </c>
      <c r="T743">
        <v>11464673</v>
      </c>
      <c r="U743" s="16">
        <v>45793</v>
      </c>
      <c r="V743" s="16">
        <v>45839</v>
      </c>
      <c r="W743" s="16">
        <v>45806</v>
      </c>
      <c r="X743">
        <v>0</v>
      </c>
      <c r="Y743">
        <v>1290900</v>
      </c>
      <c r="Z743" t="s">
        <v>1568</v>
      </c>
      <c r="AA743" t="s">
        <v>248</v>
      </c>
      <c r="AB743" t="s">
        <v>121</v>
      </c>
      <c r="AC743" t="s">
        <v>255</v>
      </c>
      <c r="AD743" t="s">
        <v>141</v>
      </c>
      <c r="AE743" t="str">
        <f>IF(B743&gt;0,IF(B743&gt;0,(IF(B743&lt;&gt;'PLAN SEMANAL'!$A$2,BLTOTAL!AA743,""))),"")</f>
        <v>PERFORACIO</v>
      </c>
      <c r="AF743" t="str">
        <f>IF(AH743="Completo","Completo",IF(IF(B743&gt;0,_xlfn.XLOOKUP(B743,'Detalle reservas completas fesa'!K:K,'Detalle reservas completas fesa'!Q:Q,_xlfn.XLOOKUP(B743,'MB25'!L:L,'MB25'!Q:Q,"Incompleto")),"")="PENDIENTE","Incompleto",IF(B743&gt;0,_xlfn.XLOOKUP(B743,'Detalle reservas completas fesa'!K:K,'Detalle reservas completas fesa'!Q:Q,IF(AD743="SIN MATERIAL","Completo",IF(AD743="COMPLETO","Completo","Incompleto"))))))</f>
        <v>Incompleto</v>
      </c>
      <c r="AG743">
        <f>IF(B743&gt;0,_xlfn.XLOOKUP(B743,IW49BLTOTAL!A:A,IW49BLTOTAL!H:H),"")</f>
        <v>16</v>
      </c>
      <c r="AH743" t="str">
        <f>IF(IFERROR(_xlfn.XLOOKUP(B743,'Detalle custodia'!B:B,'Detalle custodia'!O:O),"")="custodia","Completo","")</f>
        <v/>
      </c>
    </row>
    <row r="744" spans="1:34" x14ac:dyDescent="0.35">
      <c r="A744" t="s">
        <v>201</v>
      </c>
      <c r="B744">
        <v>6602275</v>
      </c>
      <c r="C744" t="s">
        <v>129</v>
      </c>
      <c r="D744" t="s">
        <v>947</v>
      </c>
      <c r="E744" t="s">
        <v>251</v>
      </c>
      <c r="F744" t="s">
        <v>133</v>
      </c>
      <c r="G744" t="s">
        <v>191</v>
      </c>
      <c r="H744" s="16">
        <v>45828</v>
      </c>
      <c r="J744" t="s">
        <v>856</v>
      </c>
      <c r="K744">
        <v>1213130</v>
      </c>
      <c r="L744" t="s">
        <v>334</v>
      </c>
      <c r="O744">
        <v>10014602</v>
      </c>
      <c r="P744" t="s">
        <v>201</v>
      </c>
      <c r="Q744">
        <v>0</v>
      </c>
      <c r="R744" t="s">
        <v>329</v>
      </c>
      <c r="S744" t="s">
        <v>342</v>
      </c>
      <c r="T744">
        <v>11593577</v>
      </c>
      <c r="U744" s="16">
        <v>45793</v>
      </c>
      <c r="V744" s="16">
        <v>45828</v>
      </c>
      <c r="W744" s="16">
        <v>45793</v>
      </c>
      <c r="X744">
        <v>0</v>
      </c>
      <c r="Y744">
        <v>1290900</v>
      </c>
      <c r="Z744" t="s">
        <v>1568</v>
      </c>
      <c r="AA744" t="s">
        <v>245</v>
      </c>
      <c r="AB744" t="s">
        <v>121</v>
      </c>
      <c r="AC744" t="s">
        <v>255</v>
      </c>
      <c r="AD744" t="s">
        <v>141</v>
      </c>
      <c r="AE744" t="str">
        <f>IF(B744&gt;0,IF(B744&gt;0,(IF(B744&lt;&gt;'PLAN SEMANAL'!$A$2,BLTOTAL!AA744,""))),"")</f>
        <v>ACARREO</v>
      </c>
      <c r="AF744" t="str">
        <f>IF(AH744="Completo","Completo",IF(IF(B744&gt;0,_xlfn.XLOOKUP(B744,'Detalle reservas completas fesa'!K:K,'Detalle reservas completas fesa'!Q:Q,_xlfn.XLOOKUP(B744,'MB25'!L:L,'MB25'!Q:Q,"Incompleto")),"")="PENDIENTE","Incompleto",IF(B744&gt;0,_xlfn.XLOOKUP(B744,'Detalle reservas completas fesa'!K:K,'Detalle reservas completas fesa'!Q:Q,IF(AD744="SIN MATERIAL","Completo",IF(AD744="COMPLETO","Completo","Incompleto"))))))</f>
        <v>Incompleto</v>
      </c>
      <c r="AG744">
        <f>IF(B744&gt;0,_xlfn.XLOOKUP(B744,IW49BLTOTAL!A:A,IW49BLTOTAL!H:H),"")</f>
        <v>2</v>
      </c>
      <c r="AH744" t="str">
        <f>IF(IFERROR(_xlfn.XLOOKUP(B744,'Detalle custodia'!B:B,'Detalle custodia'!O:O),"")="custodia","Completo","")</f>
        <v/>
      </c>
    </row>
    <row r="745" spans="1:34" x14ac:dyDescent="0.35">
      <c r="A745" t="s">
        <v>221</v>
      </c>
      <c r="B745">
        <v>6601993</v>
      </c>
      <c r="C745" t="s">
        <v>129</v>
      </c>
      <c r="D745" t="s">
        <v>5200</v>
      </c>
      <c r="E745" t="s">
        <v>310</v>
      </c>
      <c r="F745" t="s">
        <v>133</v>
      </c>
      <c r="G745" t="s">
        <v>226</v>
      </c>
      <c r="H745" s="16">
        <v>45839</v>
      </c>
      <c r="I745" s="16">
        <v>45869</v>
      </c>
      <c r="J745" t="s">
        <v>3476</v>
      </c>
      <c r="K745">
        <v>1215156</v>
      </c>
      <c r="L745" t="s">
        <v>309</v>
      </c>
      <c r="O745">
        <v>10014650</v>
      </c>
      <c r="P745" t="s">
        <v>221</v>
      </c>
      <c r="Q745">
        <v>0</v>
      </c>
      <c r="R745" t="s">
        <v>329</v>
      </c>
      <c r="S745" t="s">
        <v>3901</v>
      </c>
      <c r="T745">
        <v>11589715</v>
      </c>
      <c r="U745" s="16">
        <v>45792</v>
      </c>
      <c r="V745" s="16">
        <v>45839</v>
      </c>
      <c r="W745" s="16">
        <v>45835</v>
      </c>
      <c r="X745">
        <v>0</v>
      </c>
      <c r="Y745">
        <v>1290900</v>
      </c>
      <c r="Z745" t="s">
        <v>1568</v>
      </c>
      <c r="AA745" t="s">
        <v>246</v>
      </c>
      <c r="AB745" t="s">
        <v>121</v>
      </c>
      <c r="AC745" t="s">
        <v>255</v>
      </c>
      <c r="AD745" t="s">
        <v>189</v>
      </c>
      <c r="AE745" t="str">
        <f>IF(B745&gt;0,IF(B745&gt;0,(IF(B745&lt;&gt;'PLAN SEMANAL'!$A$2,BLTOTAL!AA745,""))),"")</f>
        <v>AUXILIAR</v>
      </c>
      <c r="AF745" t="str">
        <f>IF(AH745="Completo","Completo",IF(IF(B745&gt;0,_xlfn.XLOOKUP(B745,'Detalle reservas completas fesa'!K:K,'Detalle reservas completas fesa'!Q:Q,_xlfn.XLOOKUP(B745,'MB25'!L:L,'MB25'!Q:Q,"Incompleto")),"")="PENDIENTE","Incompleto",IF(B745&gt;0,_xlfn.XLOOKUP(B745,'Detalle reservas completas fesa'!K:K,'Detalle reservas completas fesa'!Q:Q,IF(AD745="SIN MATERIAL","Completo",IF(AD745="COMPLETO","Completo","Incompleto"))))))</f>
        <v>Completo</v>
      </c>
      <c r="AG745">
        <f>IF(B745&gt;0,_xlfn.XLOOKUP(B745,IW49BLTOTAL!A:A,IW49BLTOTAL!H:H),"")</f>
        <v>6</v>
      </c>
      <c r="AH745" t="str">
        <f>IF(IFERROR(_xlfn.XLOOKUP(B745,'Detalle custodia'!B:B,'Detalle custodia'!O:O),"")="custodia","Completo","")</f>
        <v/>
      </c>
    </row>
    <row r="746" spans="1:34" x14ac:dyDescent="0.35">
      <c r="A746" t="s">
        <v>178</v>
      </c>
      <c r="B746">
        <v>6601990</v>
      </c>
      <c r="C746" t="s">
        <v>129</v>
      </c>
      <c r="D746" t="s">
        <v>5201</v>
      </c>
      <c r="E746" t="s">
        <v>310</v>
      </c>
      <c r="F746" t="s">
        <v>133</v>
      </c>
      <c r="G746" t="s">
        <v>132</v>
      </c>
      <c r="H746" s="16">
        <v>45839</v>
      </c>
      <c r="I746" s="16">
        <v>45869</v>
      </c>
      <c r="J746" t="s">
        <v>856</v>
      </c>
      <c r="K746">
        <v>1215154</v>
      </c>
      <c r="L746" t="s">
        <v>392</v>
      </c>
      <c r="O746">
        <v>10014644</v>
      </c>
      <c r="P746" t="s">
        <v>178</v>
      </c>
      <c r="Q746">
        <v>0</v>
      </c>
      <c r="R746" t="s">
        <v>3891</v>
      </c>
      <c r="S746" t="s">
        <v>342</v>
      </c>
      <c r="T746">
        <v>11588741</v>
      </c>
      <c r="U746" s="16">
        <v>45792</v>
      </c>
      <c r="V746" s="16">
        <v>45839</v>
      </c>
      <c r="W746" s="16">
        <v>45819</v>
      </c>
      <c r="X746">
        <v>0</v>
      </c>
      <c r="Y746">
        <v>1290900</v>
      </c>
      <c r="Z746" t="s">
        <v>1568</v>
      </c>
      <c r="AA746" t="s">
        <v>246</v>
      </c>
      <c r="AB746" t="s">
        <v>121</v>
      </c>
      <c r="AC746" t="s">
        <v>255</v>
      </c>
      <c r="AD746" t="s">
        <v>141</v>
      </c>
      <c r="AE746" t="str">
        <f>IF(B746&gt;0,IF(B746&gt;0,(IF(B746&lt;&gt;'PLAN SEMANAL'!$A$2,BLTOTAL!AA746,""))),"")</f>
        <v>AUXILIAR</v>
      </c>
      <c r="AF746" t="str">
        <f>IF(AH746="Completo","Completo",IF(IF(B746&gt;0,_xlfn.XLOOKUP(B746,'Detalle reservas completas fesa'!K:K,'Detalle reservas completas fesa'!Q:Q,_xlfn.XLOOKUP(B746,'MB25'!L:L,'MB25'!Q:Q,"Incompleto")),"")="PENDIENTE","Incompleto",IF(B746&gt;0,_xlfn.XLOOKUP(B746,'Detalle reservas completas fesa'!K:K,'Detalle reservas completas fesa'!Q:Q,IF(AD746="SIN MATERIAL","Completo",IF(AD746="COMPLETO","Completo","Incompleto"))))))</f>
        <v>Incompleto</v>
      </c>
      <c r="AG746">
        <f>IF(B746&gt;0,_xlfn.XLOOKUP(B746,IW49BLTOTAL!A:A,IW49BLTOTAL!H:H),"")</f>
        <v>2</v>
      </c>
      <c r="AH746" t="str">
        <f>IF(IFERROR(_xlfn.XLOOKUP(B746,'Detalle custodia'!B:B,'Detalle custodia'!O:O),"")="custodia","Completo","")</f>
        <v/>
      </c>
    </row>
    <row r="747" spans="1:34" x14ac:dyDescent="0.35">
      <c r="A747" t="s">
        <v>187</v>
      </c>
      <c r="B747">
        <v>6601988</v>
      </c>
      <c r="C747" t="s">
        <v>129</v>
      </c>
      <c r="D747" t="s">
        <v>5202</v>
      </c>
      <c r="E747" t="s">
        <v>310</v>
      </c>
      <c r="F747" t="s">
        <v>133</v>
      </c>
      <c r="G747" t="s">
        <v>132</v>
      </c>
      <c r="H747" s="16">
        <v>45839</v>
      </c>
      <c r="I747" s="16">
        <v>45869</v>
      </c>
      <c r="J747" t="s">
        <v>856</v>
      </c>
      <c r="K747">
        <v>1215154</v>
      </c>
      <c r="L747" t="s">
        <v>328</v>
      </c>
      <c r="O747">
        <v>10014643</v>
      </c>
      <c r="P747" t="s">
        <v>187</v>
      </c>
      <c r="Q747">
        <v>0</v>
      </c>
      <c r="R747" t="s">
        <v>3891</v>
      </c>
      <c r="S747" t="s">
        <v>342</v>
      </c>
      <c r="T747">
        <v>11588740</v>
      </c>
      <c r="U747" s="16">
        <v>45792</v>
      </c>
      <c r="V747" s="16">
        <v>45839</v>
      </c>
      <c r="W747" s="16">
        <v>45819</v>
      </c>
      <c r="X747">
        <v>0</v>
      </c>
      <c r="Y747">
        <v>1290900</v>
      </c>
      <c r="Z747" t="s">
        <v>1568</v>
      </c>
      <c r="AA747" t="s">
        <v>246</v>
      </c>
      <c r="AB747" t="s">
        <v>121</v>
      </c>
      <c r="AC747" t="s">
        <v>255</v>
      </c>
      <c r="AD747" t="s">
        <v>141</v>
      </c>
      <c r="AE747" t="str">
        <f>IF(B747&gt;0,IF(B747&gt;0,(IF(B747&lt;&gt;'PLAN SEMANAL'!$A$2,BLTOTAL!AA747,""))),"")</f>
        <v>AUXILIAR</v>
      </c>
      <c r="AF747" t="str">
        <f>IF(AH747="Completo","Completo",IF(IF(B747&gt;0,_xlfn.XLOOKUP(B747,'Detalle reservas completas fesa'!K:K,'Detalle reservas completas fesa'!Q:Q,_xlfn.XLOOKUP(B747,'MB25'!L:L,'MB25'!Q:Q,"Incompleto")),"")="PENDIENTE","Incompleto",IF(B747&gt;0,_xlfn.XLOOKUP(B747,'Detalle reservas completas fesa'!K:K,'Detalle reservas completas fesa'!Q:Q,IF(AD747="SIN MATERIAL","Completo",IF(AD747="COMPLETO","Completo","Incompleto"))))))</f>
        <v>Incompleto</v>
      </c>
      <c r="AG747">
        <f>IF(B747&gt;0,_xlfn.XLOOKUP(B747,IW49BLTOTAL!A:A,IW49BLTOTAL!H:H),"")</f>
        <v>4</v>
      </c>
      <c r="AH747" t="str">
        <f>IF(IFERROR(_xlfn.XLOOKUP(B747,'Detalle custodia'!B:B,'Detalle custodia'!O:O),"")="custodia","Completo","")</f>
        <v/>
      </c>
    </row>
    <row r="748" spans="1:34" x14ac:dyDescent="0.35">
      <c r="A748" t="s">
        <v>231</v>
      </c>
      <c r="B748">
        <v>6601986</v>
      </c>
      <c r="C748" t="s">
        <v>129</v>
      </c>
      <c r="D748" t="s">
        <v>5203</v>
      </c>
      <c r="E748" t="s">
        <v>310</v>
      </c>
      <c r="F748" t="s">
        <v>133</v>
      </c>
      <c r="G748" t="s">
        <v>132</v>
      </c>
      <c r="H748" s="16">
        <v>45839</v>
      </c>
      <c r="I748" s="16">
        <v>45869</v>
      </c>
      <c r="J748" t="s">
        <v>856</v>
      </c>
      <c r="K748">
        <v>1215150</v>
      </c>
      <c r="L748" t="s">
        <v>331</v>
      </c>
      <c r="O748">
        <v>10014638</v>
      </c>
      <c r="P748" t="s">
        <v>231</v>
      </c>
      <c r="Q748">
        <v>0</v>
      </c>
      <c r="R748" t="s">
        <v>3891</v>
      </c>
      <c r="S748" t="s">
        <v>342</v>
      </c>
      <c r="T748">
        <v>11588736</v>
      </c>
      <c r="U748" s="16">
        <v>45792</v>
      </c>
      <c r="V748" s="16">
        <v>45839</v>
      </c>
      <c r="W748" s="16">
        <v>45819</v>
      </c>
      <c r="X748">
        <v>0</v>
      </c>
      <c r="Y748">
        <v>1290900</v>
      </c>
      <c r="Z748" t="s">
        <v>1568</v>
      </c>
      <c r="AA748" t="s">
        <v>246</v>
      </c>
      <c r="AB748" t="s">
        <v>121</v>
      </c>
      <c r="AC748" t="s">
        <v>255</v>
      </c>
      <c r="AD748" t="s">
        <v>141</v>
      </c>
      <c r="AE748" t="str">
        <f>IF(B748&gt;0,IF(B748&gt;0,(IF(B748&lt;&gt;'PLAN SEMANAL'!$A$2,BLTOTAL!AA748,""))),"")</f>
        <v>AUXILIAR</v>
      </c>
      <c r="AF748" t="str">
        <f>IF(AH748="Completo","Completo",IF(IF(B748&gt;0,_xlfn.XLOOKUP(B748,'Detalle reservas completas fesa'!K:K,'Detalle reservas completas fesa'!Q:Q,_xlfn.XLOOKUP(B748,'MB25'!L:L,'MB25'!Q:Q,"Incompleto")),"")="PENDIENTE","Incompleto",IF(B748&gt;0,_xlfn.XLOOKUP(B748,'Detalle reservas completas fesa'!K:K,'Detalle reservas completas fesa'!Q:Q,IF(AD748="SIN MATERIAL","Completo",IF(AD748="COMPLETO","Completo","Incompleto"))))))</f>
        <v>Incompleto</v>
      </c>
      <c r="AG748">
        <f>IF(B748&gt;0,_xlfn.XLOOKUP(B748,IW49BLTOTAL!A:A,IW49BLTOTAL!H:H),"")</f>
        <v>4</v>
      </c>
      <c r="AH748" t="str">
        <f>IF(IFERROR(_xlfn.XLOOKUP(B748,'Detalle custodia'!B:B,'Detalle custodia'!O:O),"")="custodia","Completo","")</f>
        <v/>
      </c>
    </row>
    <row r="749" spans="1:34" x14ac:dyDescent="0.35">
      <c r="A749" t="s">
        <v>284</v>
      </c>
      <c r="B749">
        <v>6601984</v>
      </c>
      <c r="C749" t="s">
        <v>123</v>
      </c>
      <c r="D749" t="s">
        <v>5204</v>
      </c>
      <c r="E749" t="s">
        <v>310</v>
      </c>
      <c r="F749" t="s">
        <v>133</v>
      </c>
      <c r="G749" t="s">
        <v>147</v>
      </c>
      <c r="H749" s="16">
        <v>45873</v>
      </c>
      <c r="I749" s="16">
        <v>45873</v>
      </c>
      <c r="J749" t="s">
        <v>856</v>
      </c>
      <c r="K749">
        <v>1212120</v>
      </c>
      <c r="L749" t="s">
        <v>285</v>
      </c>
      <c r="O749">
        <v>10014654</v>
      </c>
      <c r="P749" t="s">
        <v>284</v>
      </c>
      <c r="Q749">
        <v>0</v>
      </c>
      <c r="R749" t="s">
        <v>3891</v>
      </c>
      <c r="S749" t="s">
        <v>342</v>
      </c>
      <c r="T749">
        <v>11590381</v>
      </c>
      <c r="U749" s="16">
        <v>45792</v>
      </c>
      <c r="V749" s="16">
        <v>45873</v>
      </c>
      <c r="W749" s="16">
        <v>45835</v>
      </c>
      <c r="X749">
        <v>0</v>
      </c>
      <c r="Y749">
        <v>1290900</v>
      </c>
      <c r="Z749" t="s">
        <v>1568</v>
      </c>
      <c r="AA749" t="s">
        <v>247</v>
      </c>
      <c r="AB749" t="s">
        <v>121</v>
      </c>
      <c r="AC749" t="s">
        <v>255</v>
      </c>
      <c r="AD749" t="s">
        <v>141</v>
      </c>
      <c r="AE749" t="str">
        <f>IF(B749&gt;0,IF(B749&gt;0,(IF(B749&lt;&gt;'PLAN SEMANAL'!$A$2,BLTOTAL!AA749,""))),"")</f>
        <v>CARGUIO</v>
      </c>
      <c r="AF749" t="str">
        <f>IF(AH749="Completo","Completo",IF(IF(B749&gt;0,_xlfn.XLOOKUP(B749,'Detalle reservas completas fesa'!K:K,'Detalle reservas completas fesa'!Q:Q,_xlfn.XLOOKUP(B749,'MB25'!L:L,'MB25'!Q:Q,"Incompleto")),"")="PENDIENTE","Incompleto",IF(B749&gt;0,_xlfn.XLOOKUP(B749,'Detalle reservas completas fesa'!K:K,'Detalle reservas completas fesa'!Q:Q,IF(AD749="SIN MATERIAL","Completo",IF(AD749="COMPLETO","Completo","Incompleto"))))))</f>
        <v>Incompleto</v>
      </c>
      <c r="AG749">
        <f>IF(B749&gt;0,_xlfn.XLOOKUP(B749,IW49BLTOTAL!A:A,IW49BLTOTAL!H:H),"")</f>
        <v>20</v>
      </c>
      <c r="AH749" t="str">
        <f>IF(IFERROR(_xlfn.XLOOKUP(B749,'Detalle custodia'!B:B,'Detalle custodia'!O:O),"")="custodia","Completo","")</f>
        <v/>
      </c>
    </row>
    <row r="750" spans="1:34" x14ac:dyDescent="0.35">
      <c r="A750" t="s">
        <v>284</v>
      </c>
      <c r="B750">
        <v>6601983</v>
      </c>
      <c r="C750" t="s">
        <v>123</v>
      </c>
      <c r="D750" t="s">
        <v>5205</v>
      </c>
      <c r="E750" t="s">
        <v>310</v>
      </c>
      <c r="F750" t="s">
        <v>133</v>
      </c>
      <c r="G750" t="s">
        <v>147</v>
      </c>
      <c r="H750" s="16">
        <v>45873</v>
      </c>
      <c r="I750" s="16">
        <v>45873</v>
      </c>
      <c r="J750" t="s">
        <v>856</v>
      </c>
      <c r="K750">
        <v>1212120</v>
      </c>
      <c r="L750" t="s">
        <v>285</v>
      </c>
      <c r="O750">
        <v>10014654</v>
      </c>
      <c r="P750" t="s">
        <v>284</v>
      </c>
      <c r="Q750">
        <v>0</v>
      </c>
      <c r="R750" t="s">
        <v>3891</v>
      </c>
      <c r="S750" t="s">
        <v>342</v>
      </c>
      <c r="T750">
        <v>11590386</v>
      </c>
      <c r="U750" s="16">
        <v>45792</v>
      </c>
      <c r="V750" s="16">
        <v>45873</v>
      </c>
      <c r="W750" s="16">
        <v>45835</v>
      </c>
      <c r="X750">
        <v>0</v>
      </c>
      <c r="Y750">
        <v>1290900</v>
      </c>
      <c r="Z750" t="s">
        <v>1568</v>
      </c>
      <c r="AA750" t="s">
        <v>247</v>
      </c>
      <c r="AB750" t="s">
        <v>121</v>
      </c>
      <c r="AC750" t="s">
        <v>255</v>
      </c>
      <c r="AD750" t="s">
        <v>141</v>
      </c>
      <c r="AE750" t="str">
        <f>IF(B750&gt;0,IF(B750&gt;0,(IF(B750&lt;&gt;'PLAN SEMANAL'!$A$2,BLTOTAL!AA750,""))),"")</f>
        <v>CARGUIO</v>
      </c>
      <c r="AF750" t="str">
        <f>IF(AH750="Completo","Completo",IF(IF(B750&gt;0,_xlfn.XLOOKUP(B750,'Detalle reservas completas fesa'!K:K,'Detalle reservas completas fesa'!Q:Q,_xlfn.XLOOKUP(B750,'MB25'!L:L,'MB25'!Q:Q,"Incompleto")),"")="PENDIENTE","Incompleto",IF(B750&gt;0,_xlfn.XLOOKUP(B750,'Detalle reservas completas fesa'!K:K,'Detalle reservas completas fesa'!Q:Q,IF(AD750="SIN MATERIAL","Completo",IF(AD750="COMPLETO","Completo","Incompleto"))))))</f>
        <v>Incompleto</v>
      </c>
      <c r="AG750">
        <f>IF(B750&gt;0,_xlfn.XLOOKUP(B750,IW49BLTOTAL!A:A,IW49BLTOTAL!H:H),"")</f>
        <v>18</v>
      </c>
      <c r="AH750" t="str">
        <f>IF(IFERROR(_xlfn.XLOOKUP(B750,'Detalle custodia'!B:B,'Detalle custodia'!O:O),"")="custodia","Completo","")</f>
        <v/>
      </c>
    </row>
    <row r="751" spans="1:34" x14ac:dyDescent="0.35">
      <c r="A751" t="s">
        <v>284</v>
      </c>
      <c r="B751">
        <v>6601982</v>
      </c>
      <c r="C751" t="s">
        <v>123</v>
      </c>
      <c r="D751" t="s">
        <v>5206</v>
      </c>
      <c r="E751" t="s">
        <v>310</v>
      </c>
      <c r="F751" t="s">
        <v>133</v>
      </c>
      <c r="G751" t="s">
        <v>147</v>
      </c>
      <c r="H751" s="16">
        <v>45873</v>
      </c>
      <c r="I751" s="16">
        <v>45873</v>
      </c>
      <c r="J751" t="s">
        <v>856</v>
      </c>
      <c r="K751">
        <v>1212120</v>
      </c>
      <c r="L751" t="s">
        <v>285</v>
      </c>
      <c r="O751">
        <v>10014654</v>
      </c>
      <c r="P751" t="s">
        <v>284</v>
      </c>
      <c r="Q751">
        <v>0</v>
      </c>
      <c r="R751" t="s">
        <v>3891</v>
      </c>
      <c r="S751" t="s">
        <v>342</v>
      </c>
      <c r="T751">
        <v>11590427</v>
      </c>
      <c r="U751" s="16">
        <v>45792</v>
      </c>
      <c r="V751" s="16">
        <v>45873</v>
      </c>
      <c r="W751" s="16">
        <v>45835</v>
      </c>
      <c r="X751">
        <v>0</v>
      </c>
      <c r="Y751">
        <v>1290900</v>
      </c>
      <c r="Z751" t="s">
        <v>1568</v>
      </c>
      <c r="AA751" t="s">
        <v>247</v>
      </c>
      <c r="AB751" t="s">
        <v>121</v>
      </c>
      <c r="AC751" t="s">
        <v>255</v>
      </c>
      <c r="AD751" t="s">
        <v>141</v>
      </c>
      <c r="AE751" t="str">
        <f>IF(B751&gt;0,IF(B751&gt;0,(IF(B751&lt;&gt;'PLAN SEMANAL'!$A$2,BLTOTAL!AA751,""))),"")</f>
        <v>CARGUIO</v>
      </c>
      <c r="AF751" t="str">
        <f>IF(AH751="Completo","Completo",IF(IF(B751&gt;0,_xlfn.XLOOKUP(B751,'Detalle reservas completas fesa'!K:K,'Detalle reservas completas fesa'!Q:Q,_xlfn.XLOOKUP(B751,'MB25'!L:L,'MB25'!Q:Q,"Incompleto")),"")="PENDIENTE","Incompleto",IF(B751&gt;0,_xlfn.XLOOKUP(B751,'Detalle reservas completas fesa'!K:K,'Detalle reservas completas fesa'!Q:Q,IF(AD751="SIN MATERIAL","Completo",IF(AD751="COMPLETO","Completo","Incompleto"))))))</f>
        <v>Incompleto</v>
      </c>
      <c r="AG751">
        <f>IF(B751&gt;0,_xlfn.XLOOKUP(B751,IW49BLTOTAL!A:A,IW49BLTOTAL!H:H),"")</f>
        <v>18</v>
      </c>
      <c r="AH751" t="str">
        <f>IF(IFERROR(_xlfn.XLOOKUP(B751,'Detalle custodia'!B:B,'Detalle custodia'!O:O),"")="custodia","Completo","")</f>
        <v/>
      </c>
    </row>
    <row r="752" spans="1:34" x14ac:dyDescent="0.35">
      <c r="A752" t="s">
        <v>238</v>
      </c>
      <c r="B752">
        <v>6601967</v>
      </c>
      <c r="C752" t="s">
        <v>129</v>
      </c>
      <c r="D752" t="s">
        <v>5207</v>
      </c>
      <c r="E752" t="s">
        <v>310</v>
      </c>
      <c r="F752" t="s">
        <v>259</v>
      </c>
      <c r="G752" t="s">
        <v>142</v>
      </c>
      <c r="H752" s="16">
        <v>45855</v>
      </c>
      <c r="I752" s="16">
        <v>45855</v>
      </c>
      <c r="J752" t="s">
        <v>5407</v>
      </c>
      <c r="K752">
        <v>1215152</v>
      </c>
      <c r="L752" t="s">
        <v>281</v>
      </c>
      <c r="O752">
        <v>10014628</v>
      </c>
      <c r="P752" t="s">
        <v>238</v>
      </c>
      <c r="Q752">
        <v>0</v>
      </c>
      <c r="R752" t="s">
        <v>3891</v>
      </c>
      <c r="S752" t="s">
        <v>343</v>
      </c>
      <c r="T752">
        <v>11591127</v>
      </c>
      <c r="U752" s="16">
        <v>45792</v>
      </c>
      <c r="V752" s="16">
        <v>45855</v>
      </c>
      <c r="W752" s="16">
        <v>45853</v>
      </c>
      <c r="X752">
        <v>0</v>
      </c>
      <c r="Y752">
        <v>1290900</v>
      </c>
      <c r="Z752" t="s">
        <v>1568</v>
      </c>
      <c r="AA752" t="s">
        <v>246</v>
      </c>
      <c r="AB752" t="s">
        <v>121</v>
      </c>
      <c r="AC752" t="s">
        <v>255</v>
      </c>
      <c r="AD752" t="s">
        <v>141</v>
      </c>
      <c r="AE752" t="str">
        <f>IF(B752&gt;0,IF(B752&gt;0,(IF(B752&lt;&gt;'PLAN SEMANAL'!$A$2,BLTOTAL!AA752,""))),"")</f>
        <v>AUXILIAR</v>
      </c>
      <c r="AF752" t="str">
        <f>IF(AH752="Completo","Completo",IF(IF(B752&gt;0,_xlfn.XLOOKUP(B752,'Detalle reservas completas fesa'!K:K,'Detalle reservas completas fesa'!Q:Q,_xlfn.XLOOKUP(B752,'MB25'!L:L,'MB25'!Q:Q,"Incompleto")),"")="PENDIENTE","Incompleto",IF(B752&gt;0,_xlfn.XLOOKUP(B752,'Detalle reservas completas fesa'!K:K,'Detalle reservas completas fesa'!Q:Q,IF(AD752="SIN MATERIAL","Completo",IF(AD752="COMPLETO","Completo","Incompleto"))))))</f>
        <v>Incompleto</v>
      </c>
      <c r="AG752">
        <f>IF(B752&gt;0,_xlfn.XLOOKUP(B752,IW49BLTOTAL!A:A,IW49BLTOTAL!H:H),"")</f>
        <v>6</v>
      </c>
      <c r="AH752" t="str">
        <f>IF(IFERROR(_xlfn.XLOOKUP(B752,'Detalle custodia'!B:B,'Detalle custodia'!O:O),"")="custodia","Completo","")</f>
        <v/>
      </c>
    </row>
    <row r="753" spans="1:34" x14ac:dyDescent="0.35">
      <c r="A753" t="s">
        <v>218</v>
      </c>
      <c r="B753">
        <v>6601953</v>
      </c>
      <c r="C753" t="s">
        <v>129</v>
      </c>
      <c r="D753" t="s">
        <v>5208</v>
      </c>
      <c r="E753" t="s">
        <v>310</v>
      </c>
      <c r="F753" t="s">
        <v>410</v>
      </c>
      <c r="G753" t="s">
        <v>226</v>
      </c>
      <c r="H753" s="16">
        <v>45859</v>
      </c>
      <c r="I753" s="16">
        <v>45865</v>
      </c>
      <c r="J753" t="s">
        <v>5408</v>
      </c>
      <c r="K753">
        <v>1215150</v>
      </c>
      <c r="L753" t="s">
        <v>279</v>
      </c>
      <c r="O753">
        <v>10014633</v>
      </c>
      <c r="P753" t="s">
        <v>218</v>
      </c>
      <c r="Q753">
        <v>0</v>
      </c>
      <c r="R753" t="s">
        <v>996</v>
      </c>
      <c r="S753" t="s">
        <v>343</v>
      </c>
      <c r="T753">
        <v>11592974</v>
      </c>
      <c r="U753" s="16">
        <v>45792</v>
      </c>
      <c r="V753" s="16">
        <v>45859</v>
      </c>
      <c r="W753" s="16">
        <v>45850</v>
      </c>
      <c r="X753">
        <v>0</v>
      </c>
      <c r="Y753">
        <v>1290900</v>
      </c>
      <c r="Z753" t="s">
        <v>1568</v>
      </c>
      <c r="AA753" t="s">
        <v>246</v>
      </c>
      <c r="AB753" t="s">
        <v>121</v>
      </c>
      <c r="AC753" t="s">
        <v>255</v>
      </c>
      <c r="AD753" t="s">
        <v>189</v>
      </c>
      <c r="AE753" t="str">
        <f>IF(B753&gt;0,IF(B753&gt;0,(IF(B753&lt;&gt;'PLAN SEMANAL'!$A$2,BLTOTAL!AA753,""))),"")</f>
        <v>AUXILIAR</v>
      </c>
      <c r="AF753" t="str">
        <f>IF(AH753="Completo","Completo",IF(IF(B753&gt;0,_xlfn.XLOOKUP(B753,'Detalle reservas completas fesa'!K:K,'Detalle reservas completas fesa'!Q:Q,_xlfn.XLOOKUP(B753,'MB25'!L:L,'MB25'!Q:Q,"Incompleto")),"")="PENDIENTE","Incompleto",IF(B753&gt;0,_xlfn.XLOOKUP(B753,'Detalle reservas completas fesa'!K:K,'Detalle reservas completas fesa'!Q:Q,IF(AD753="SIN MATERIAL","Completo",IF(AD753="COMPLETO","Completo","Incompleto"))))))</f>
        <v>Completo</v>
      </c>
      <c r="AG753">
        <f>IF(B753&gt;0,_xlfn.XLOOKUP(B753,IW49BLTOTAL!A:A,IW49BLTOTAL!H:H),"")</f>
        <v>8</v>
      </c>
      <c r="AH753" t="str">
        <f>IF(IFERROR(_xlfn.XLOOKUP(B753,'Detalle custodia'!B:B,'Detalle custodia'!O:O),"")="custodia","Completo","")</f>
        <v/>
      </c>
    </row>
    <row r="754" spans="1:34" x14ac:dyDescent="0.35">
      <c r="A754" t="s">
        <v>324</v>
      </c>
      <c r="B754">
        <v>6601940</v>
      </c>
      <c r="C754" t="s">
        <v>138</v>
      </c>
      <c r="D754" t="s">
        <v>5209</v>
      </c>
      <c r="E754" t="s">
        <v>310</v>
      </c>
      <c r="F754" t="s">
        <v>133</v>
      </c>
      <c r="G754" t="s">
        <v>132</v>
      </c>
      <c r="H754" s="16">
        <v>45839</v>
      </c>
      <c r="I754" s="16">
        <v>45869</v>
      </c>
      <c r="J754" t="s">
        <v>856</v>
      </c>
      <c r="K754">
        <v>2230130</v>
      </c>
      <c r="L754" t="s">
        <v>325</v>
      </c>
      <c r="O754">
        <v>10017212</v>
      </c>
      <c r="P754" t="s">
        <v>433</v>
      </c>
      <c r="Q754">
        <v>0</v>
      </c>
      <c r="R754" t="s">
        <v>3891</v>
      </c>
      <c r="S754" t="s">
        <v>347</v>
      </c>
      <c r="T754">
        <v>11591174</v>
      </c>
      <c r="U754" s="16">
        <v>45792</v>
      </c>
      <c r="V754" s="16">
        <v>45839</v>
      </c>
      <c r="W754" s="16">
        <v>45805</v>
      </c>
      <c r="X754">
        <v>0</v>
      </c>
      <c r="Y754">
        <v>1290900</v>
      </c>
      <c r="Z754" t="s">
        <v>1568</v>
      </c>
      <c r="AA754" t="s">
        <v>249</v>
      </c>
      <c r="AB754" t="s">
        <v>121</v>
      </c>
      <c r="AC754" t="s">
        <v>255</v>
      </c>
      <c r="AD754" t="s">
        <v>141</v>
      </c>
      <c r="AE754" t="str">
        <f>IF(B754&gt;0,IF(B754&gt;0,(IF(B754&lt;&gt;'PLAN SEMANAL'!$A$2,BLTOTAL!AA754,""))),"")</f>
        <v>SOPORTE</v>
      </c>
      <c r="AF754" t="str">
        <f>IF(AH754="Completo","Completo",IF(IF(B754&gt;0,_xlfn.XLOOKUP(B754,'Detalle reservas completas fesa'!K:K,'Detalle reservas completas fesa'!Q:Q,_xlfn.XLOOKUP(B754,'MB25'!L:L,'MB25'!Q:Q,"Incompleto")),"")="PENDIENTE","Incompleto",IF(B754&gt;0,_xlfn.XLOOKUP(B754,'Detalle reservas completas fesa'!K:K,'Detalle reservas completas fesa'!Q:Q,IF(AD754="SIN MATERIAL","Completo",IF(AD754="COMPLETO","Completo","Incompleto"))))))</f>
        <v>Completo</v>
      </c>
      <c r="AG754">
        <f>IF(B754&gt;0,_xlfn.XLOOKUP(B754,IW49BLTOTAL!A:A,IW49BLTOTAL!H:H),"")</f>
        <v>16</v>
      </c>
      <c r="AH754" t="str">
        <f>IF(IFERROR(_xlfn.XLOOKUP(B754,'Detalle custodia'!B:B,'Detalle custodia'!O:O),"")="custodia","Completo","")</f>
        <v/>
      </c>
    </row>
    <row r="755" spans="1:34" x14ac:dyDescent="0.35">
      <c r="A755" t="s">
        <v>178</v>
      </c>
      <c r="B755">
        <v>6601894</v>
      </c>
      <c r="C755" t="s">
        <v>129</v>
      </c>
      <c r="D755" t="s">
        <v>5210</v>
      </c>
      <c r="E755" t="s">
        <v>310</v>
      </c>
      <c r="F755" t="s">
        <v>133</v>
      </c>
      <c r="G755" t="s">
        <v>147</v>
      </c>
      <c r="H755" s="16">
        <v>45870</v>
      </c>
      <c r="I755" s="16">
        <v>45870</v>
      </c>
      <c r="J755" t="s">
        <v>856</v>
      </c>
      <c r="K755">
        <v>1215154</v>
      </c>
      <c r="L755" t="s">
        <v>392</v>
      </c>
      <c r="O755">
        <v>10014644</v>
      </c>
      <c r="P755" t="s">
        <v>178</v>
      </c>
      <c r="Q755">
        <v>0</v>
      </c>
      <c r="R755" t="s">
        <v>3891</v>
      </c>
      <c r="S755" t="s">
        <v>343</v>
      </c>
      <c r="T755">
        <v>11591205</v>
      </c>
      <c r="U755" s="16">
        <v>45792</v>
      </c>
      <c r="V755" s="16">
        <v>45870</v>
      </c>
      <c r="W755" s="16">
        <v>45850</v>
      </c>
      <c r="X755">
        <v>0</v>
      </c>
      <c r="Y755">
        <v>1290900</v>
      </c>
      <c r="Z755" t="s">
        <v>1568</v>
      </c>
      <c r="AA755" t="s">
        <v>246</v>
      </c>
      <c r="AB755" t="s">
        <v>121</v>
      </c>
      <c r="AC755" t="s">
        <v>255</v>
      </c>
      <c r="AD755" t="s">
        <v>141</v>
      </c>
      <c r="AE755" t="str">
        <f>IF(B755&gt;0,IF(B755&gt;0,(IF(B755&lt;&gt;'PLAN SEMANAL'!$A$2,BLTOTAL!AA755,""))),"")</f>
        <v>AUXILIAR</v>
      </c>
      <c r="AF755" t="str">
        <f>IF(AH755="Completo","Completo",IF(IF(B755&gt;0,_xlfn.XLOOKUP(B755,'Detalle reservas completas fesa'!K:K,'Detalle reservas completas fesa'!Q:Q,_xlfn.XLOOKUP(B755,'MB25'!L:L,'MB25'!Q:Q,"Incompleto")),"")="PENDIENTE","Incompleto",IF(B755&gt;0,_xlfn.XLOOKUP(B755,'Detalle reservas completas fesa'!K:K,'Detalle reservas completas fesa'!Q:Q,IF(AD755="SIN MATERIAL","Completo",IF(AD755="COMPLETO","Completo","Incompleto"))))))</f>
        <v>Incompleto</v>
      </c>
      <c r="AG755">
        <f>IF(B755&gt;0,_xlfn.XLOOKUP(B755,IW49BLTOTAL!A:A,IW49BLTOTAL!H:H),"")</f>
        <v>2</v>
      </c>
      <c r="AH755" t="str">
        <f>IF(IFERROR(_xlfn.XLOOKUP(B755,'Detalle custodia'!B:B,'Detalle custodia'!O:O),"")="custodia","Completo","")</f>
        <v/>
      </c>
    </row>
    <row r="756" spans="1:34" x14ac:dyDescent="0.35">
      <c r="A756" t="s">
        <v>178</v>
      </c>
      <c r="B756">
        <v>6601893</v>
      </c>
      <c r="C756" t="s">
        <v>129</v>
      </c>
      <c r="D756" t="s">
        <v>5211</v>
      </c>
      <c r="E756" t="s">
        <v>310</v>
      </c>
      <c r="F756" t="s">
        <v>133</v>
      </c>
      <c r="G756" t="s">
        <v>132</v>
      </c>
      <c r="H756" s="16">
        <v>45870</v>
      </c>
      <c r="I756" s="16">
        <v>45870</v>
      </c>
      <c r="J756" t="s">
        <v>856</v>
      </c>
      <c r="K756">
        <v>1215154</v>
      </c>
      <c r="L756" t="s">
        <v>392</v>
      </c>
      <c r="O756">
        <v>10014644</v>
      </c>
      <c r="P756" t="s">
        <v>178</v>
      </c>
      <c r="Q756">
        <v>0</v>
      </c>
      <c r="R756" t="s">
        <v>3891</v>
      </c>
      <c r="S756" t="s">
        <v>343</v>
      </c>
      <c r="T756">
        <v>11591295</v>
      </c>
      <c r="U756" s="16">
        <v>45792</v>
      </c>
      <c r="V756" s="16">
        <v>45870</v>
      </c>
      <c r="W756" s="16">
        <v>45850</v>
      </c>
      <c r="X756">
        <v>0</v>
      </c>
      <c r="Y756">
        <v>1290900</v>
      </c>
      <c r="Z756" t="s">
        <v>1568</v>
      </c>
      <c r="AA756" t="s">
        <v>246</v>
      </c>
      <c r="AB756" t="s">
        <v>121</v>
      </c>
      <c r="AC756" t="s">
        <v>255</v>
      </c>
      <c r="AD756" t="s">
        <v>141</v>
      </c>
      <c r="AE756" t="str">
        <f>IF(B756&gt;0,IF(B756&gt;0,(IF(B756&lt;&gt;'PLAN SEMANAL'!$A$2,BLTOTAL!AA756,""))),"")</f>
        <v>AUXILIAR</v>
      </c>
      <c r="AF756" t="str">
        <f>IF(AH756="Completo","Completo",IF(IF(B756&gt;0,_xlfn.XLOOKUP(B756,'Detalle reservas completas fesa'!K:K,'Detalle reservas completas fesa'!Q:Q,_xlfn.XLOOKUP(B756,'MB25'!L:L,'MB25'!Q:Q,"Incompleto")),"")="PENDIENTE","Incompleto",IF(B756&gt;0,_xlfn.XLOOKUP(B756,'Detalle reservas completas fesa'!K:K,'Detalle reservas completas fesa'!Q:Q,IF(AD756="SIN MATERIAL","Completo",IF(AD756="COMPLETO","Completo","Incompleto"))))))</f>
        <v>Incompleto</v>
      </c>
      <c r="AG756">
        <f>IF(B756&gt;0,_xlfn.XLOOKUP(B756,IW49BLTOTAL!A:A,IW49BLTOTAL!H:H),"")</f>
        <v>6</v>
      </c>
      <c r="AH756" t="str">
        <f>IF(IFERROR(_xlfn.XLOOKUP(B756,'Detalle custodia'!B:B,'Detalle custodia'!O:O),"")="custodia","Completo","")</f>
        <v/>
      </c>
    </row>
    <row r="757" spans="1:34" x14ac:dyDescent="0.35">
      <c r="A757" t="s">
        <v>231</v>
      </c>
      <c r="B757">
        <v>6601796</v>
      </c>
      <c r="C757" t="s">
        <v>129</v>
      </c>
      <c r="D757" t="s">
        <v>5212</v>
      </c>
      <c r="E757" t="s">
        <v>310</v>
      </c>
      <c r="F757" t="s">
        <v>133</v>
      </c>
      <c r="G757" t="s">
        <v>132</v>
      </c>
      <c r="H757" s="16">
        <v>45839</v>
      </c>
      <c r="I757" s="16">
        <v>45869</v>
      </c>
      <c r="J757" t="s">
        <v>856</v>
      </c>
      <c r="K757">
        <v>1215150</v>
      </c>
      <c r="L757" t="s">
        <v>331</v>
      </c>
      <c r="O757">
        <v>10014638</v>
      </c>
      <c r="P757" t="s">
        <v>231</v>
      </c>
      <c r="Q757">
        <v>0</v>
      </c>
      <c r="R757" t="s">
        <v>3891</v>
      </c>
      <c r="S757" t="s">
        <v>342</v>
      </c>
      <c r="T757">
        <v>11592183</v>
      </c>
      <c r="U757" s="16">
        <v>45791</v>
      </c>
      <c r="V757" s="16">
        <v>45839</v>
      </c>
      <c r="W757" s="16">
        <v>45819</v>
      </c>
      <c r="X757">
        <v>0</v>
      </c>
      <c r="Y757">
        <v>1290900</v>
      </c>
      <c r="Z757" t="s">
        <v>1568</v>
      </c>
      <c r="AA757" t="s">
        <v>246</v>
      </c>
      <c r="AB757" t="s">
        <v>121</v>
      </c>
      <c r="AC757" t="s">
        <v>255</v>
      </c>
      <c r="AD757" t="s">
        <v>141</v>
      </c>
      <c r="AE757" t="str">
        <f>IF(B757&gt;0,IF(B757&gt;0,(IF(B757&lt;&gt;'PLAN SEMANAL'!$A$2,BLTOTAL!AA757,""))),"")</f>
        <v>AUXILIAR</v>
      </c>
      <c r="AF757" t="str">
        <f>IF(AH757="Completo","Completo",IF(IF(B757&gt;0,_xlfn.XLOOKUP(B757,'Detalle reservas completas fesa'!K:K,'Detalle reservas completas fesa'!Q:Q,_xlfn.XLOOKUP(B757,'MB25'!L:L,'MB25'!Q:Q,"Incompleto")),"")="PENDIENTE","Incompleto",IF(B757&gt;0,_xlfn.XLOOKUP(B757,'Detalle reservas completas fesa'!K:K,'Detalle reservas completas fesa'!Q:Q,IF(AD757="SIN MATERIAL","Completo",IF(AD757="COMPLETO","Completo","Incompleto"))))))</f>
        <v>Incompleto</v>
      </c>
      <c r="AG757">
        <f>IF(B757&gt;0,_xlfn.XLOOKUP(B757,IW49BLTOTAL!A:A,IW49BLTOTAL!H:H),"")</f>
        <v>4</v>
      </c>
      <c r="AH757" t="str">
        <f>IF(IFERROR(_xlfn.XLOOKUP(B757,'Detalle custodia'!B:B,'Detalle custodia'!O:O),"")="custodia","Completo","")</f>
        <v/>
      </c>
    </row>
    <row r="758" spans="1:34" x14ac:dyDescent="0.35">
      <c r="A758" t="s">
        <v>231</v>
      </c>
      <c r="B758">
        <v>6601795</v>
      </c>
      <c r="C758" t="s">
        <v>129</v>
      </c>
      <c r="D758" t="s">
        <v>5213</v>
      </c>
      <c r="E758" t="s">
        <v>310</v>
      </c>
      <c r="F758" t="s">
        <v>259</v>
      </c>
      <c r="G758" t="s">
        <v>336</v>
      </c>
      <c r="H758" s="16">
        <v>45850</v>
      </c>
      <c r="I758" s="16">
        <v>45850</v>
      </c>
      <c r="J758" t="s">
        <v>5406</v>
      </c>
      <c r="K758">
        <v>1215150</v>
      </c>
      <c r="L758" t="s">
        <v>331</v>
      </c>
      <c r="O758">
        <v>10014638</v>
      </c>
      <c r="P758" t="s">
        <v>231</v>
      </c>
      <c r="Q758">
        <v>0</v>
      </c>
      <c r="R758" t="s">
        <v>3891</v>
      </c>
      <c r="S758" t="s">
        <v>291</v>
      </c>
      <c r="T758">
        <v>11592159</v>
      </c>
      <c r="U758" s="16">
        <v>45791</v>
      </c>
      <c r="V758" s="16">
        <v>45850</v>
      </c>
      <c r="W758" s="16">
        <v>45848</v>
      </c>
      <c r="X758">
        <v>0</v>
      </c>
      <c r="Y758">
        <v>1290900</v>
      </c>
      <c r="Z758" t="s">
        <v>1568</v>
      </c>
      <c r="AA758" t="s">
        <v>246</v>
      </c>
      <c r="AB758" t="s">
        <v>121</v>
      </c>
      <c r="AC758" t="s">
        <v>255</v>
      </c>
      <c r="AD758" t="s">
        <v>189</v>
      </c>
      <c r="AE758" t="str">
        <f>IF(B758&gt;0,IF(B758&gt;0,(IF(B758&lt;&gt;'PLAN SEMANAL'!$A$2,BLTOTAL!AA758,""))),"")</f>
        <v>AUXILIAR</v>
      </c>
      <c r="AF758" t="str">
        <f>IF(AH758="Completo","Completo",IF(IF(B758&gt;0,_xlfn.XLOOKUP(B758,'Detalle reservas completas fesa'!K:K,'Detalle reservas completas fesa'!Q:Q,_xlfn.XLOOKUP(B758,'MB25'!L:L,'MB25'!Q:Q,"Incompleto")),"")="PENDIENTE","Incompleto",IF(B758&gt;0,_xlfn.XLOOKUP(B758,'Detalle reservas completas fesa'!K:K,'Detalle reservas completas fesa'!Q:Q,IF(AD758="SIN MATERIAL","Completo",IF(AD758="COMPLETO","Completo","Incompleto"))))))</f>
        <v>Completo</v>
      </c>
      <c r="AG758">
        <f>IF(B758&gt;0,_xlfn.XLOOKUP(B758,IW49BLTOTAL!A:A,IW49BLTOTAL!H:H),"")</f>
        <v>1</v>
      </c>
      <c r="AH758" t="str">
        <f>IF(IFERROR(_xlfn.XLOOKUP(B758,'Detalle custodia'!B:B,'Detalle custodia'!O:O),"")="custodia","Completo","")</f>
        <v/>
      </c>
    </row>
    <row r="759" spans="1:34" x14ac:dyDescent="0.35">
      <c r="A759" t="s">
        <v>231</v>
      </c>
      <c r="B759">
        <v>6601793</v>
      </c>
      <c r="C759" t="s">
        <v>129</v>
      </c>
      <c r="D759" t="s">
        <v>5214</v>
      </c>
      <c r="E759" t="s">
        <v>310</v>
      </c>
      <c r="F759" t="s">
        <v>259</v>
      </c>
      <c r="G759" t="s">
        <v>336</v>
      </c>
      <c r="H759" s="16">
        <v>45850</v>
      </c>
      <c r="I759" s="16">
        <v>45850</v>
      </c>
      <c r="J759" t="s">
        <v>5406</v>
      </c>
      <c r="K759">
        <v>1215150</v>
      </c>
      <c r="L759" t="s">
        <v>331</v>
      </c>
      <c r="O759">
        <v>10014638</v>
      </c>
      <c r="P759" t="s">
        <v>231</v>
      </c>
      <c r="Q759">
        <v>0</v>
      </c>
      <c r="R759" t="s">
        <v>3891</v>
      </c>
      <c r="S759" t="s">
        <v>291</v>
      </c>
      <c r="T759">
        <v>11592174</v>
      </c>
      <c r="U759" s="16">
        <v>45791</v>
      </c>
      <c r="V759" s="16">
        <v>45850</v>
      </c>
      <c r="W759" s="16">
        <v>45848</v>
      </c>
      <c r="X759">
        <v>0</v>
      </c>
      <c r="Y759">
        <v>1290900</v>
      </c>
      <c r="Z759" t="s">
        <v>1568</v>
      </c>
      <c r="AA759" t="s">
        <v>246</v>
      </c>
      <c r="AB759" t="s">
        <v>121</v>
      </c>
      <c r="AC759" t="s">
        <v>255</v>
      </c>
      <c r="AD759" t="s">
        <v>189</v>
      </c>
      <c r="AE759" t="str">
        <f>IF(B759&gt;0,IF(B759&gt;0,(IF(B759&lt;&gt;'PLAN SEMANAL'!$A$2,BLTOTAL!AA759,""))),"")</f>
        <v>AUXILIAR</v>
      </c>
      <c r="AF759" t="str">
        <f>IF(AH759="Completo","Completo",IF(IF(B759&gt;0,_xlfn.XLOOKUP(B759,'Detalle reservas completas fesa'!K:K,'Detalle reservas completas fesa'!Q:Q,_xlfn.XLOOKUP(B759,'MB25'!L:L,'MB25'!Q:Q,"Incompleto")),"")="PENDIENTE","Incompleto",IF(B759&gt;0,_xlfn.XLOOKUP(B759,'Detalle reservas completas fesa'!K:K,'Detalle reservas completas fesa'!Q:Q,IF(AD759="SIN MATERIAL","Completo",IF(AD759="COMPLETO","Completo","Incompleto"))))))</f>
        <v>Completo</v>
      </c>
      <c r="AG759">
        <f>IF(B759&gt;0,_xlfn.XLOOKUP(B759,IW49BLTOTAL!A:A,IW49BLTOTAL!H:H),"")</f>
        <v>2</v>
      </c>
      <c r="AH759" t="str">
        <f>IF(IFERROR(_xlfn.XLOOKUP(B759,'Detalle custodia'!B:B,'Detalle custodia'!O:O),"")="custodia","Completo","")</f>
        <v/>
      </c>
    </row>
    <row r="760" spans="1:34" x14ac:dyDescent="0.35">
      <c r="A760" t="s">
        <v>177</v>
      </c>
      <c r="B760">
        <v>6601791</v>
      </c>
      <c r="C760" t="s">
        <v>129</v>
      </c>
      <c r="D760" t="s">
        <v>5215</v>
      </c>
      <c r="E760" t="s">
        <v>310</v>
      </c>
      <c r="F760" t="s">
        <v>125</v>
      </c>
      <c r="G760" t="s">
        <v>153</v>
      </c>
      <c r="H760" s="16">
        <v>45870</v>
      </c>
      <c r="I760" s="16">
        <v>45870</v>
      </c>
      <c r="J760" t="s">
        <v>856</v>
      </c>
      <c r="K760">
        <v>1215150</v>
      </c>
      <c r="L760" t="s">
        <v>278</v>
      </c>
      <c r="O760">
        <v>10014634</v>
      </c>
      <c r="P760" t="s">
        <v>177</v>
      </c>
      <c r="Q760">
        <v>0</v>
      </c>
      <c r="R760" t="s">
        <v>3891</v>
      </c>
      <c r="S760" t="s">
        <v>343</v>
      </c>
      <c r="T760">
        <v>11592523</v>
      </c>
      <c r="U760" s="16">
        <v>45791</v>
      </c>
      <c r="V760" s="16">
        <v>45870</v>
      </c>
      <c r="W760" s="16">
        <v>45850</v>
      </c>
      <c r="X760">
        <v>0</v>
      </c>
      <c r="Y760">
        <v>1290900</v>
      </c>
      <c r="Z760" t="s">
        <v>1568</v>
      </c>
      <c r="AA760" t="s">
        <v>246</v>
      </c>
      <c r="AB760" t="s">
        <v>121</v>
      </c>
      <c r="AC760" t="s">
        <v>255</v>
      </c>
      <c r="AD760" t="s">
        <v>141</v>
      </c>
      <c r="AE760" t="str">
        <f>IF(B760&gt;0,IF(B760&gt;0,(IF(B760&lt;&gt;'PLAN SEMANAL'!$A$2,BLTOTAL!AA760,""))),"")</f>
        <v>AUXILIAR</v>
      </c>
      <c r="AF760" t="str">
        <f>IF(AH760="Completo","Completo",IF(IF(B760&gt;0,_xlfn.XLOOKUP(B760,'Detalle reservas completas fesa'!K:K,'Detalle reservas completas fesa'!Q:Q,_xlfn.XLOOKUP(B760,'MB25'!L:L,'MB25'!Q:Q,"Incompleto")),"")="PENDIENTE","Incompleto",IF(B760&gt;0,_xlfn.XLOOKUP(B760,'Detalle reservas completas fesa'!K:K,'Detalle reservas completas fesa'!Q:Q,IF(AD760="SIN MATERIAL","Completo",IF(AD760="COMPLETO","Completo","Incompleto"))))))</f>
        <v>Incompleto</v>
      </c>
      <c r="AG760">
        <f>IF(B760&gt;0,_xlfn.XLOOKUP(B760,IW49BLTOTAL!A:A,IW49BLTOTAL!H:H),"")</f>
        <v>6</v>
      </c>
      <c r="AH760" t="str">
        <f>IF(IFERROR(_xlfn.XLOOKUP(B760,'Detalle custodia'!B:B,'Detalle custodia'!O:O),"")="custodia","Completo","")</f>
        <v/>
      </c>
    </row>
    <row r="761" spans="1:34" x14ac:dyDescent="0.35">
      <c r="A761" t="s">
        <v>337</v>
      </c>
      <c r="B761">
        <v>6601789</v>
      </c>
      <c r="C761" t="s">
        <v>129</v>
      </c>
      <c r="D761" t="s">
        <v>5216</v>
      </c>
      <c r="E761" t="s">
        <v>310</v>
      </c>
      <c r="F761" t="s">
        <v>133</v>
      </c>
      <c r="G761" t="s">
        <v>147</v>
      </c>
      <c r="H761" s="16">
        <v>45873</v>
      </c>
      <c r="I761" s="16">
        <v>45873</v>
      </c>
      <c r="J761" t="s">
        <v>856</v>
      </c>
      <c r="K761">
        <v>1212121</v>
      </c>
      <c r="L761" t="s">
        <v>338</v>
      </c>
      <c r="O761">
        <v>10014600</v>
      </c>
      <c r="P761" t="s">
        <v>337</v>
      </c>
      <c r="Q761">
        <v>0</v>
      </c>
      <c r="R761" t="s">
        <v>3891</v>
      </c>
      <c r="S761" t="s">
        <v>342</v>
      </c>
      <c r="T761">
        <v>11592657</v>
      </c>
      <c r="U761" s="16">
        <v>45791</v>
      </c>
      <c r="V761" s="16">
        <v>45873</v>
      </c>
      <c r="W761" s="16">
        <v>45835</v>
      </c>
      <c r="X761">
        <v>0</v>
      </c>
      <c r="Y761">
        <v>1290900</v>
      </c>
      <c r="Z761" t="s">
        <v>1568</v>
      </c>
      <c r="AA761" t="s">
        <v>247</v>
      </c>
      <c r="AB761" t="s">
        <v>121</v>
      </c>
      <c r="AC761" t="s">
        <v>255</v>
      </c>
      <c r="AD761" t="s">
        <v>141</v>
      </c>
      <c r="AE761" t="str">
        <f>IF(B761&gt;0,IF(B761&gt;0,(IF(B761&lt;&gt;'PLAN SEMANAL'!$A$2,BLTOTAL!AA761,""))),"")</f>
        <v>CARGUIO</v>
      </c>
      <c r="AF761" t="str">
        <f>IF(AH761="Completo","Completo",IF(IF(B761&gt;0,_xlfn.XLOOKUP(B761,'Detalle reservas completas fesa'!K:K,'Detalle reservas completas fesa'!Q:Q,_xlfn.XLOOKUP(B761,'MB25'!L:L,'MB25'!Q:Q,"Incompleto")),"")="PENDIENTE","Incompleto",IF(B761&gt;0,_xlfn.XLOOKUP(B761,'Detalle reservas completas fesa'!K:K,'Detalle reservas completas fesa'!Q:Q,IF(AD761="SIN MATERIAL","Completo",IF(AD761="COMPLETO","Completo","Incompleto"))))))</f>
        <v>Incompleto</v>
      </c>
      <c r="AG761">
        <f>IF(B761&gt;0,_xlfn.XLOOKUP(B761,IW49BLTOTAL!A:A,IW49BLTOTAL!H:H),"")</f>
        <v>150</v>
      </c>
      <c r="AH761" t="str">
        <f>IF(IFERROR(_xlfn.XLOOKUP(B761,'Detalle custodia'!B:B,'Detalle custodia'!O:O),"")="custodia","Completo","")</f>
        <v/>
      </c>
    </row>
    <row r="762" spans="1:34" x14ac:dyDescent="0.35">
      <c r="A762" t="s">
        <v>324</v>
      </c>
      <c r="B762">
        <v>6601788</v>
      </c>
      <c r="C762" t="s">
        <v>138</v>
      </c>
      <c r="D762" t="s">
        <v>5217</v>
      </c>
      <c r="E762" t="s">
        <v>310</v>
      </c>
      <c r="F762" t="s">
        <v>259</v>
      </c>
      <c r="G762" t="s">
        <v>336</v>
      </c>
      <c r="H762" s="16">
        <v>45858</v>
      </c>
      <c r="I762" s="16">
        <v>45858</v>
      </c>
      <c r="J762" t="s">
        <v>5407</v>
      </c>
      <c r="K762">
        <v>2230130</v>
      </c>
      <c r="L762" t="s">
        <v>325</v>
      </c>
      <c r="O762">
        <v>10015302</v>
      </c>
      <c r="P762" t="s">
        <v>408</v>
      </c>
      <c r="Q762">
        <v>0</v>
      </c>
      <c r="R762" t="s">
        <v>3891</v>
      </c>
      <c r="S762" t="s">
        <v>343</v>
      </c>
      <c r="T762">
        <v>11592965</v>
      </c>
      <c r="U762" s="16">
        <v>45791</v>
      </c>
      <c r="V762" s="16">
        <v>45858</v>
      </c>
      <c r="W762" s="16">
        <v>45853</v>
      </c>
      <c r="X762">
        <v>0</v>
      </c>
      <c r="Y762">
        <v>1290900</v>
      </c>
      <c r="Z762" t="s">
        <v>1568</v>
      </c>
      <c r="AA762" t="s">
        <v>249</v>
      </c>
      <c r="AB762" t="s">
        <v>121</v>
      </c>
      <c r="AC762" t="s">
        <v>255</v>
      </c>
      <c r="AD762" t="s">
        <v>189</v>
      </c>
      <c r="AE762" t="str">
        <f>IF(B762&gt;0,IF(B762&gt;0,(IF(B762&lt;&gt;'PLAN SEMANAL'!$A$2,BLTOTAL!AA762,""))),"")</f>
        <v>SOPORTE</v>
      </c>
      <c r="AF762" t="str">
        <f>IF(AH762="Completo","Completo",IF(IF(B762&gt;0,_xlfn.XLOOKUP(B762,'Detalle reservas completas fesa'!K:K,'Detalle reservas completas fesa'!Q:Q,_xlfn.XLOOKUP(B762,'MB25'!L:L,'MB25'!Q:Q,"Incompleto")),"")="PENDIENTE","Incompleto",IF(B762&gt;0,_xlfn.XLOOKUP(B762,'Detalle reservas completas fesa'!K:K,'Detalle reservas completas fesa'!Q:Q,IF(AD762="SIN MATERIAL","Completo",IF(AD762="COMPLETO","Completo","Incompleto"))))))</f>
        <v>Completo</v>
      </c>
      <c r="AG762">
        <f>IF(B762&gt;0,_xlfn.XLOOKUP(B762,IW49BLTOTAL!A:A,IW49BLTOTAL!H:H),"")</f>
        <v>8</v>
      </c>
      <c r="AH762" t="str">
        <f>IF(IFERROR(_xlfn.XLOOKUP(B762,'Detalle custodia'!B:B,'Detalle custodia'!O:O),"")="custodia","Completo","")</f>
        <v/>
      </c>
    </row>
    <row r="763" spans="1:34" x14ac:dyDescent="0.35">
      <c r="A763" t="s">
        <v>126</v>
      </c>
      <c r="B763">
        <v>6601787</v>
      </c>
      <c r="C763" t="s">
        <v>123</v>
      </c>
      <c r="D763" t="s">
        <v>5218</v>
      </c>
      <c r="E763" t="s">
        <v>310</v>
      </c>
      <c r="F763" t="s">
        <v>125</v>
      </c>
      <c r="G763" t="s">
        <v>190</v>
      </c>
      <c r="H763" s="16">
        <v>45869</v>
      </c>
      <c r="I763" s="16">
        <v>45869</v>
      </c>
      <c r="J763" t="s">
        <v>3476</v>
      </c>
      <c r="K763">
        <v>1210101</v>
      </c>
      <c r="L763" t="s">
        <v>391</v>
      </c>
      <c r="O763">
        <v>10014657</v>
      </c>
      <c r="P763" t="s">
        <v>126</v>
      </c>
      <c r="Q763">
        <v>0</v>
      </c>
      <c r="R763" t="s">
        <v>3891</v>
      </c>
      <c r="S763" t="s">
        <v>3891</v>
      </c>
      <c r="T763">
        <v>11592945</v>
      </c>
      <c r="U763" s="16">
        <v>45791</v>
      </c>
      <c r="V763" s="16">
        <v>45869</v>
      </c>
      <c r="W763" s="16">
        <v>45844</v>
      </c>
      <c r="X763">
        <v>0</v>
      </c>
      <c r="Y763">
        <v>1290900</v>
      </c>
      <c r="Z763" t="s">
        <v>1568</v>
      </c>
      <c r="AA763" t="s">
        <v>248</v>
      </c>
      <c r="AB763" t="s">
        <v>121</v>
      </c>
      <c r="AC763" t="s">
        <v>255</v>
      </c>
      <c r="AD763" t="s">
        <v>189</v>
      </c>
      <c r="AE763" t="str">
        <f>IF(B763&gt;0,IF(B763&gt;0,(IF(B763&lt;&gt;'PLAN SEMANAL'!$A$2,BLTOTAL!AA763,""))),"")</f>
        <v>PERFORACIO</v>
      </c>
      <c r="AF763" t="str">
        <f>IF(AH763="Completo","Completo",IF(IF(B763&gt;0,_xlfn.XLOOKUP(B763,'Detalle reservas completas fesa'!K:K,'Detalle reservas completas fesa'!Q:Q,_xlfn.XLOOKUP(B763,'MB25'!L:L,'MB25'!Q:Q,"Incompleto")),"")="PENDIENTE","Incompleto",IF(B763&gt;0,_xlfn.XLOOKUP(B763,'Detalle reservas completas fesa'!K:K,'Detalle reservas completas fesa'!Q:Q,IF(AD763="SIN MATERIAL","Completo",IF(AD763="COMPLETO","Completo","Incompleto"))))))</f>
        <v>Completo</v>
      </c>
      <c r="AG763">
        <f>IF(B763&gt;0,_xlfn.XLOOKUP(B763,IW49BLTOTAL!A:A,IW49BLTOTAL!H:H),"")</f>
        <v>12</v>
      </c>
      <c r="AH763" t="str">
        <f>IF(IFERROR(_xlfn.XLOOKUP(B763,'Detalle custodia'!B:B,'Detalle custodia'!O:O),"")="custodia","Completo","")</f>
        <v/>
      </c>
    </row>
    <row r="764" spans="1:34" x14ac:dyDescent="0.35">
      <c r="A764" t="s">
        <v>126</v>
      </c>
      <c r="B764">
        <v>6601786</v>
      </c>
      <c r="C764" t="s">
        <v>123</v>
      </c>
      <c r="D764" t="s">
        <v>5219</v>
      </c>
      <c r="E764" t="s">
        <v>310</v>
      </c>
      <c r="F764" t="s">
        <v>259</v>
      </c>
      <c r="G764" t="s">
        <v>336</v>
      </c>
      <c r="H764" s="16">
        <v>45852</v>
      </c>
      <c r="I764" s="16">
        <v>45858</v>
      </c>
      <c r="J764" t="s">
        <v>5407</v>
      </c>
      <c r="K764">
        <v>1210101</v>
      </c>
      <c r="L764" t="s">
        <v>391</v>
      </c>
      <c r="O764">
        <v>10014657</v>
      </c>
      <c r="P764" t="s">
        <v>126</v>
      </c>
      <c r="Q764">
        <v>0</v>
      </c>
      <c r="R764" t="s">
        <v>3891</v>
      </c>
      <c r="S764" t="s">
        <v>343</v>
      </c>
      <c r="T764">
        <v>11592951</v>
      </c>
      <c r="U764" s="16">
        <v>45791</v>
      </c>
      <c r="V764" s="16">
        <v>45852</v>
      </c>
      <c r="W764" s="16">
        <v>45851</v>
      </c>
      <c r="X764">
        <v>0</v>
      </c>
      <c r="Y764">
        <v>1290900</v>
      </c>
      <c r="Z764" t="s">
        <v>1568</v>
      </c>
      <c r="AA764" t="s">
        <v>248</v>
      </c>
      <c r="AB764" t="s">
        <v>121</v>
      </c>
      <c r="AC764" t="s">
        <v>255</v>
      </c>
      <c r="AD764" t="s">
        <v>189</v>
      </c>
      <c r="AE764" t="str">
        <f>IF(B764&gt;0,IF(B764&gt;0,(IF(B764&lt;&gt;'PLAN SEMANAL'!$A$2,BLTOTAL!AA764,""))),"")</f>
        <v>PERFORACIO</v>
      </c>
      <c r="AF764" t="str">
        <f>IF(AH764="Completo","Completo",IF(IF(B764&gt;0,_xlfn.XLOOKUP(B764,'Detalle reservas completas fesa'!K:K,'Detalle reservas completas fesa'!Q:Q,_xlfn.XLOOKUP(B764,'MB25'!L:L,'MB25'!Q:Q,"Incompleto")),"")="PENDIENTE","Incompleto",IF(B764&gt;0,_xlfn.XLOOKUP(B764,'Detalle reservas completas fesa'!K:K,'Detalle reservas completas fesa'!Q:Q,IF(AD764="SIN MATERIAL","Completo",IF(AD764="COMPLETO","Completo","Incompleto"))))))</f>
        <v>Completo</v>
      </c>
      <c r="AG764">
        <f>IF(B764&gt;0,_xlfn.XLOOKUP(B764,IW49BLTOTAL!A:A,IW49BLTOTAL!H:H),"")</f>
        <v>4</v>
      </c>
      <c r="AH764" t="str">
        <f>IF(IFERROR(_xlfn.XLOOKUP(B764,'Detalle custodia'!B:B,'Detalle custodia'!O:O),"")="custodia","Completo","")</f>
        <v/>
      </c>
    </row>
    <row r="765" spans="1:34" x14ac:dyDescent="0.35">
      <c r="A765" t="s">
        <v>177</v>
      </c>
      <c r="B765">
        <v>6601785</v>
      </c>
      <c r="C765" t="s">
        <v>129</v>
      </c>
      <c r="D765" t="s">
        <v>5220</v>
      </c>
      <c r="E765" t="s">
        <v>310</v>
      </c>
      <c r="F765" t="s">
        <v>259</v>
      </c>
      <c r="G765" t="s">
        <v>147</v>
      </c>
      <c r="H765" s="16">
        <v>45901</v>
      </c>
      <c r="I765" s="16">
        <v>45901</v>
      </c>
      <c r="J765" t="s">
        <v>856</v>
      </c>
      <c r="K765">
        <v>1215150</v>
      </c>
      <c r="L765" t="s">
        <v>278</v>
      </c>
      <c r="O765">
        <v>10014634</v>
      </c>
      <c r="P765" t="s">
        <v>177</v>
      </c>
      <c r="Q765">
        <v>0</v>
      </c>
      <c r="R765" t="s">
        <v>3891</v>
      </c>
      <c r="S765" t="s">
        <v>343</v>
      </c>
      <c r="T765">
        <v>11592720</v>
      </c>
      <c r="U765" s="16">
        <v>45791</v>
      </c>
      <c r="V765" s="16">
        <v>45901</v>
      </c>
      <c r="W765" s="16">
        <v>45852</v>
      </c>
      <c r="X765">
        <v>0</v>
      </c>
      <c r="Y765">
        <v>1290900</v>
      </c>
      <c r="Z765" t="s">
        <v>1568</v>
      </c>
      <c r="AA765" t="s">
        <v>246</v>
      </c>
      <c r="AB765" t="s">
        <v>121</v>
      </c>
      <c r="AC765" t="s">
        <v>255</v>
      </c>
      <c r="AD765" t="s">
        <v>141</v>
      </c>
      <c r="AE765" t="str">
        <f>IF(B765&gt;0,IF(B765&gt;0,(IF(B765&lt;&gt;'PLAN SEMANAL'!$A$2,BLTOTAL!AA765,""))),"")</f>
        <v>AUXILIAR</v>
      </c>
      <c r="AF765" t="str">
        <f>IF(AH765="Completo","Completo",IF(IF(B765&gt;0,_xlfn.XLOOKUP(B765,'Detalle reservas completas fesa'!K:K,'Detalle reservas completas fesa'!Q:Q,_xlfn.XLOOKUP(B765,'MB25'!L:L,'MB25'!Q:Q,"Incompleto")),"")="PENDIENTE","Incompleto",IF(B765&gt;0,_xlfn.XLOOKUP(B765,'Detalle reservas completas fesa'!K:K,'Detalle reservas completas fesa'!Q:Q,IF(AD765="SIN MATERIAL","Completo",IF(AD765="COMPLETO","Completo","Incompleto"))))))</f>
        <v>Incompleto</v>
      </c>
      <c r="AG765">
        <f>IF(B765&gt;0,_xlfn.XLOOKUP(B765,IW49BLTOTAL!A:A,IW49BLTOTAL!H:H),"")</f>
        <v>1</v>
      </c>
      <c r="AH765" t="str">
        <f>IF(IFERROR(_xlfn.XLOOKUP(B765,'Detalle custodia'!B:B,'Detalle custodia'!O:O),"")="custodia","Completo","")</f>
        <v/>
      </c>
    </row>
    <row r="766" spans="1:34" x14ac:dyDescent="0.35">
      <c r="A766" t="s">
        <v>324</v>
      </c>
      <c r="B766">
        <v>6601784</v>
      </c>
      <c r="C766" t="s">
        <v>138</v>
      </c>
      <c r="D766" t="s">
        <v>5221</v>
      </c>
      <c r="E766" t="s">
        <v>310</v>
      </c>
      <c r="F766" t="s">
        <v>133</v>
      </c>
      <c r="G766" t="s">
        <v>132</v>
      </c>
      <c r="H766" s="16">
        <v>45809</v>
      </c>
      <c r="I766" s="16">
        <v>45809</v>
      </c>
      <c r="J766" t="s">
        <v>856</v>
      </c>
      <c r="K766">
        <v>2230130</v>
      </c>
      <c r="L766" t="s">
        <v>325</v>
      </c>
      <c r="O766">
        <v>10015302</v>
      </c>
      <c r="P766" t="s">
        <v>408</v>
      </c>
      <c r="Q766">
        <v>0</v>
      </c>
      <c r="R766" t="s">
        <v>3891</v>
      </c>
      <c r="S766" t="s">
        <v>347</v>
      </c>
      <c r="T766">
        <v>11588986</v>
      </c>
      <c r="U766" s="16">
        <v>45791</v>
      </c>
      <c r="V766" s="16">
        <v>45809</v>
      </c>
      <c r="W766" s="16">
        <v>45805</v>
      </c>
      <c r="X766">
        <v>0</v>
      </c>
      <c r="Y766">
        <v>1290900</v>
      </c>
      <c r="Z766" t="s">
        <v>1568</v>
      </c>
      <c r="AA766" t="s">
        <v>249</v>
      </c>
      <c r="AB766" t="s">
        <v>121</v>
      </c>
      <c r="AC766" t="s">
        <v>255</v>
      </c>
      <c r="AD766" t="s">
        <v>122</v>
      </c>
      <c r="AE766" t="str">
        <f>IF(B766&gt;0,IF(B766&gt;0,(IF(B766&lt;&gt;'PLAN SEMANAL'!$A$2,BLTOTAL!AA766,""))),"")</f>
        <v>SOPORTE</v>
      </c>
      <c r="AF766" t="str">
        <f>IF(AH766="Completo","Completo",IF(IF(B766&gt;0,_xlfn.XLOOKUP(B766,'Detalle reservas completas fesa'!K:K,'Detalle reservas completas fesa'!Q:Q,_xlfn.XLOOKUP(B766,'MB25'!L:L,'MB25'!Q:Q,"Incompleto")),"")="PENDIENTE","Incompleto",IF(B766&gt;0,_xlfn.XLOOKUP(B766,'Detalle reservas completas fesa'!K:K,'Detalle reservas completas fesa'!Q:Q,IF(AD766="SIN MATERIAL","Completo",IF(AD766="COMPLETO","Completo","Incompleto"))))))</f>
        <v>Completo</v>
      </c>
      <c r="AG766">
        <f>IF(B766&gt;0,_xlfn.XLOOKUP(B766,IW49BLTOTAL!A:A,IW49BLTOTAL!H:H),"")</f>
        <v>6</v>
      </c>
      <c r="AH766" t="str">
        <f>IF(IFERROR(_xlfn.XLOOKUP(B766,'Detalle custodia'!B:B,'Detalle custodia'!O:O),"")="custodia","Completo","")</f>
        <v/>
      </c>
    </row>
    <row r="767" spans="1:34" x14ac:dyDescent="0.35">
      <c r="A767" t="s">
        <v>413</v>
      </c>
      <c r="B767">
        <v>6601781</v>
      </c>
      <c r="C767" t="s">
        <v>129</v>
      </c>
      <c r="D767" t="s">
        <v>5222</v>
      </c>
      <c r="E767" t="s">
        <v>310</v>
      </c>
      <c r="F767" t="s">
        <v>133</v>
      </c>
      <c r="G767" t="s">
        <v>226</v>
      </c>
      <c r="H767" s="16">
        <v>45839</v>
      </c>
      <c r="I767" s="16">
        <v>45869</v>
      </c>
      <c r="J767" t="s">
        <v>3476</v>
      </c>
      <c r="K767">
        <v>1213130</v>
      </c>
      <c r="L767" t="s">
        <v>414</v>
      </c>
      <c r="O767">
        <v>10014620</v>
      </c>
      <c r="P767" t="s">
        <v>413</v>
      </c>
      <c r="Q767">
        <v>0</v>
      </c>
      <c r="R767" t="s">
        <v>3891</v>
      </c>
      <c r="S767" t="s">
        <v>3901</v>
      </c>
      <c r="T767">
        <v>11592970</v>
      </c>
      <c r="U767" s="16">
        <v>45791</v>
      </c>
      <c r="V767" s="16">
        <v>45839</v>
      </c>
      <c r="W767" s="16">
        <v>45835</v>
      </c>
      <c r="X767">
        <v>0</v>
      </c>
      <c r="Y767">
        <v>1290900</v>
      </c>
      <c r="Z767" t="s">
        <v>1568</v>
      </c>
      <c r="AA767" t="s">
        <v>245</v>
      </c>
      <c r="AB767" t="s">
        <v>121</v>
      </c>
      <c r="AC767" t="s">
        <v>255</v>
      </c>
      <c r="AD767" t="s">
        <v>189</v>
      </c>
      <c r="AE767" t="str">
        <f>IF(B767&gt;0,IF(B767&gt;0,(IF(B767&lt;&gt;'PLAN SEMANAL'!$A$2,BLTOTAL!AA767,""))),"")</f>
        <v>ACARREO</v>
      </c>
      <c r="AF767" t="str">
        <f>IF(AH767="Completo","Completo",IF(IF(B767&gt;0,_xlfn.XLOOKUP(B767,'Detalle reservas completas fesa'!K:K,'Detalle reservas completas fesa'!Q:Q,_xlfn.XLOOKUP(B767,'MB25'!L:L,'MB25'!Q:Q,"Incompleto")),"")="PENDIENTE","Incompleto",IF(B767&gt;0,_xlfn.XLOOKUP(B767,'Detalle reservas completas fesa'!K:K,'Detalle reservas completas fesa'!Q:Q,IF(AD767="SIN MATERIAL","Completo",IF(AD767="COMPLETO","Completo","Incompleto"))))))</f>
        <v>Completo</v>
      </c>
      <c r="AG767">
        <f>IF(B767&gt;0,_xlfn.XLOOKUP(B767,IW49BLTOTAL!A:A,IW49BLTOTAL!H:H),"")</f>
        <v>16</v>
      </c>
      <c r="AH767" t="str">
        <f>IF(IFERROR(_xlfn.XLOOKUP(B767,'Detalle custodia'!B:B,'Detalle custodia'!O:O),"")="custodia","Completo","")</f>
        <v/>
      </c>
    </row>
    <row r="768" spans="1:34" x14ac:dyDescent="0.35">
      <c r="A768" t="s">
        <v>274</v>
      </c>
      <c r="B768">
        <v>6601760</v>
      </c>
      <c r="C768" t="s">
        <v>123</v>
      </c>
      <c r="D768" t="s">
        <v>5223</v>
      </c>
      <c r="E768" t="s">
        <v>310</v>
      </c>
      <c r="F768" t="s">
        <v>133</v>
      </c>
      <c r="G768" t="s">
        <v>147</v>
      </c>
      <c r="H768" s="16">
        <v>45845</v>
      </c>
      <c r="I768" s="16">
        <v>45845</v>
      </c>
      <c r="J768" t="s">
        <v>856</v>
      </c>
      <c r="K768">
        <v>1210102</v>
      </c>
      <c r="L768" t="s">
        <v>275</v>
      </c>
      <c r="O768">
        <v>10014596</v>
      </c>
      <c r="P768" t="s">
        <v>176</v>
      </c>
      <c r="Q768">
        <v>0</v>
      </c>
      <c r="R768" t="s">
        <v>3891</v>
      </c>
      <c r="S768" t="s">
        <v>342</v>
      </c>
      <c r="T768">
        <v>11592947</v>
      </c>
      <c r="U768" s="16">
        <v>45791</v>
      </c>
      <c r="V768" s="16">
        <v>45845</v>
      </c>
      <c r="W768" s="16">
        <v>45805</v>
      </c>
      <c r="X768">
        <v>0</v>
      </c>
      <c r="Y768">
        <v>1290900</v>
      </c>
      <c r="Z768" t="s">
        <v>1568</v>
      </c>
      <c r="AA768" t="s">
        <v>248</v>
      </c>
      <c r="AB768" t="s">
        <v>121</v>
      </c>
      <c r="AC768" t="s">
        <v>255</v>
      </c>
      <c r="AD768" t="s">
        <v>141</v>
      </c>
      <c r="AE768" t="str">
        <f>IF(B768&gt;0,IF(B768&gt;0,(IF(B768&lt;&gt;'PLAN SEMANAL'!$A$2,BLTOTAL!AA768,""))),"")</f>
        <v>PERFORACIO</v>
      </c>
      <c r="AF768" t="str">
        <f>IF(AH768="Completo","Completo",IF(IF(B768&gt;0,_xlfn.XLOOKUP(B768,'Detalle reservas completas fesa'!K:K,'Detalle reservas completas fesa'!Q:Q,_xlfn.XLOOKUP(B768,'MB25'!L:L,'MB25'!Q:Q,"Incompleto")),"")="PENDIENTE","Incompleto",IF(B768&gt;0,_xlfn.XLOOKUP(B768,'Detalle reservas completas fesa'!K:K,'Detalle reservas completas fesa'!Q:Q,IF(AD768="SIN MATERIAL","Completo",IF(AD768="COMPLETO","Completo","Incompleto"))))))</f>
        <v>Incompleto</v>
      </c>
      <c r="AG768">
        <f>IF(B768&gt;0,_xlfn.XLOOKUP(B768,IW49BLTOTAL!A:A,IW49BLTOTAL!H:H),"")</f>
        <v>6</v>
      </c>
      <c r="AH768" t="str">
        <f>IF(IFERROR(_xlfn.XLOOKUP(B768,'Detalle custodia'!B:B,'Detalle custodia'!O:O),"")="custodia","Completo","")</f>
        <v/>
      </c>
    </row>
    <row r="769" spans="1:34" x14ac:dyDescent="0.35">
      <c r="A769" t="s">
        <v>324</v>
      </c>
      <c r="B769">
        <v>6601759</v>
      </c>
      <c r="C769" t="s">
        <v>138</v>
      </c>
      <c r="D769" t="s">
        <v>5224</v>
      </c>
      <c r="E769" t="s">
        <v>310</v>
      </c>
      <c r="F769" t="s">
        <v>133</v>
      </c>
      <c r="G769" t="s">
        <v>147</v>
      </c>
      <c r="H769" s="16">
        <v>45809</v>
      </c>
      <c r="I769" s="16">
        <v>45809</v>
      </c>
      <c r="J769" t="s">
        <v>856</v>
      </c>
      <c r="K769">
        <v>1291900</v>
      </c>
      <c r="L769" t="s">
        <v>325</v>
      </c>
      <c r="O769">
        <v>10014778</v>
      </c>
      <c r="P769" t="s">
        <v>166</v>
      </c>
      <c r="Q769">
        <v>0</v>
      </c>
      <c r="R769" t="s">
        <v>3891</v>
      </c>
      <c r="S769" t="s">
        <v>347</v>
      </c>
      <c r="T769">
        <v>11592544</v>
      </c>
      <c r="U769" s="16">
        <v>45791</v>
      </c>
      <c r="V769" s="16">
        <v>45809</v>
      </c>
      <c r="W769" s="16">
        <v>45805</v>
      </c>
      <c r="X769">
        <v>0</v>
      </c>
      <c r="Y769">
        <v>1290900</v>
      </c>
      <c r="Z769" t="s">
        <v>1568</v>
      </c>
      <c r="AA769" t="s">
        <v>249</v>
      </c>
      <c r="AB769" t="s">
        <v>121</v>
      </c>
      <c r="AC769" t="s">
        <v>255</v>
      </c>
      <c r="AD769" t="s">
        <v>141</v>
      </c>
      <c r="AE769" t="str">
        <f>IF(B769&gt;0,IF(B769&gt;0,(IF(B769&lt;&gt;'PLAN SEMANAL'!$A$2,BLTOTAL!AA769,""))),"")</f>
        <v>SOPORTE</v>
      </c>
      <c r="AF769" t="str">
        <f>IF(AH769="Completo","Completo",IF(IF(B769&gt;0,_xlfn.XLOOKUP(B769,'Detalle reservas completas fesa'!K:K,'Detalle reservas completas fesa'!Q:Q,_xlfn.XLOOKUP(B769,'MB25'!L:L,'MB25'!Q:Q,"Incompleto")),"")="PENDIENTE","Incompleto",IF(B769&gt;0,_xlfn.XLOOKUP(B769,'Detalle reservas completas fesa'!K:K,'Detalle reservas completas fesa'!Q:Q,IF(AD769="SIN MATERIAL","Completo",IF(AD769="COMPLETO","Completo","Incompleto"))))))</f>
        <v>Incompleto</v>
      </c>
      <c r="AG769">
        <f>IF(B769&gt;0,_xlfn.XLOOKUP(B769,IW49BLTOTAL!A:A,IW49BLTOTAL!H:H),"")</f>
        <v>6</v>
      </c>
      <c r="AH769" t="str">
        <f>IF(IFERROR(_xlfn.XLOOKUP(B769,'Detalle custodia'!B:B,'Detalle custodia'!O:O),"")="custodia","Completo","")</f>
        <v/>
      </c>
    </row>
    <row r="770" spans="1:34" x14ac:dyDescent="0.35">
      <c r="A770" t="s">
        <v>155</v>
      </c>
      <c r="B770">
        <v>6600797</v>
      </c>
      <c r="C770" t="s">
        <v>129</v>
      </c>
      <c r="D770" t="s">
        <v>4021</v>
      </c>
      <c r="E770" t="s">
        <v>310</v>
      </c>
      <c r="F770" t="s">
        <v>259</v>
      </c>
      <c r="G770" t="s">
        <v>6434</v>
      </c>
      <c r="H770" s="16">
        <v>45821</v>
      </c>
      <c r="I770" s="16">
        <v>45822</v>
      </c>
      <c r="J770" t="s">
        <v>3476</v>
      </c>
      <c r="K770">
        <v>1215155</v>
      </c>
      <c r="L770" t="s">
        <v>276</v>
      </c>
      <c r="O770">
        <v>10014647</v>
      </c>
      <c r="P770" t="s">
        <v>155</v>
      </c>
      <c r="Q770">
        <v>19554.59</v>
      </c>
      <c r="R770" t="s">
        <v>3901</v>
      </c>
      <c r="S770" t="s">
        <v>329</v>
      </c>
      <c r="T770">
        <v>11591995</v>
      </c>
      <c r="U770" s="16">
        <v>45789</v>
      </c>
      <c r="V770" s="16">
        <v>45821</v>
      </c>
      <c r="W770" s="16">
        <v>45821</v>
      </c>
      <c r="X770">
        <v>19554.59</v>
      </c>
      <c r="Y770">
        <v>1290900</v>
      </c>
      <c r="Z770" t="s">
        <v>1568</v>
      </c>
      <c r="AA770" t="s">
        <v>246</v>
      </c>
      <c r="AB770" t="s">
        <v>121</v>
      </c>
      <c r="AC770" t="s">
        <v>255</v>
      </c>
      <c r="AD770" t="s">
        <v>135</v>
      </c>
      <c r="AE770" t="str">
        <f>IF(B770&gt;0,IF(B770&gt;0,(IF(B770&lt;&gt;'PLAN SEMANAL'!$A$2,BLTOTAL!AA770,""))),"")</f>
        <v>AUXILIAR</v>
      </c>
      <c r="AF770" t="str">
        <f>IF(AH770="Completo","Completo",IF(IF(B770&gt;0,_xlfn.XLOOKUP(B770,'Detalle reservas completas fesa'!K:K,'Detalle reservas completas fesa'!Q:Q,_xlfn.XLOOKUP(B770,'MB25'!L:L,'MB25'!Q:Q,"Incompleto")),"")="PENDIENTE","Incompleto",IF(B770&gt;0,_xlfn.XLOOKUP(B770,'Detalle reservas completas fesa'!K:K,'Detalle reservas completas fesa'!Q:Q,IF(AD770="SIN MATERIAL","Completo",IF(AD770="COMPLETO","Completo","Incompleto"))))))</f>
        <v>Incompleto</v>
      </c>
      <c r="AG770">
        <f>IF(B770&gt;0,_xlfn.XLOOKUP(B770,IW49BLTOTAL!A:A,IW49BLTOTAL!H:H),"")</f>
        <v>10</v>
      </c>
      <c r="AH770" t="str">
        <f>IF(IFERROR(_xlfn.XLOOKUP(B770,'Detalle custodia'!B:B,'Detalle custodia'!O:O),"")="custodia","Completo","")</f>
        <v/>
      </c>
    </row>
    <row r="771" spans="1:34" x14ac:dyDescent="0.35">
      <c r="A771" t="s">
        <v>3804</v>
      </c>
      <c r="B771">
        <v>6600653</v>
      </c>
      <c r="C771" t="s">
        <v>123</v>
      </c>
      <c r="D771" t="s">
        <v>4022</v>
      </c>
      <c r="E771" t="s">
        <v>310</v>
      </c>
      <c r="F771" t="s">
        <v>133</v>
      </c>
      <c r="G771" t="s">
        <v>132</v>
      </c>
      <c r="H771" s="16">
        <v>45845</v>
      </c>
      <c r="I771" s="16">
        <v>45845</v>
      </c>
      <c r="J771" t="s">
        <v>856</v>
      </c>
      <c r="K771">
        <v>1210102</v>
      </c>
      <c r="L771" t="s">
        <v>3805</v>
      </c>
      <c r="O771">
        <v>10018963</v>
      </c>
      <c r="P771" t="s">
        <v>3806</v>
      </c>
      <c r="Q771">
        <v>0</v>
      </c>
      <c r="R771" t="s">
        <v>342</v>
      </c>
      <c r="S771" t="s">
        <v>342</v>
      </c>
      <c r="T771">
        <v>11584711</v>
      </c>
      <c r="U771" s="16">
        <v>45788</v>
      </c>
      <c r="V771" s="16">
        <v>45845</v>
      </c>
      <c r="W771" s="16">
        <v>45788</v>
      </c>
      <c r="X771">
        <v>0</v>
      </c>
      <c r="Y771">
        <v>1290900</v>
      </c>
      <c r="Z771" t="s">
        <v>1568</v>
      </c>
      <c r="AA771" t="s">
        <v>248</v>
      </c>
      <c r="AB771" t="s">
        <v>121</v>
      </c>
      <c r="AC771" t="s">
        <v>255</v>
      </c>
      <c r="AD771" t="s">
        <v>122</v>
      </c>
      <c r="AE771" t="str">
        <f>IF(B771&gt;0,IF(B771&gt;0,(IF(B771&lt;&gt;'PLAN SEMANAL'!$A$2,BLTOTAL!AA771,""))),"")</f>
        <v>PERFORACIO</v>
      </c>
      <c r="AF771" t="str">
        <f>IF(AH771="Completo","Completo",IF(IF(B771&gt;0,_xlfn.XLOOKUP(B771,'Detalle reservas completas fesa'!K:K,'Detalle reservas completas fesa'!Q:Q,_xlfn.XLOOKUP(B771,'MB25'!L:L,'MB25'!Q:Q,"Incompleto")),"")="PENDIENTE","Incompleto",IF(B771&gt;0,_xlfn.XLOOKUP(B771,'Detalle reservas completas fesa'!K:K,'Detalle reservas completas fesa'!Q:Q,IF(AD771="SIN MATERIAL","Completo",IF(AD771="COMPLETO","Completo","Incompleto"))))))</f>
        <v>Completo</v>
      </c>
      <c r="AG771">
        <f>IF(B771&gt;0,_xlfn.XLOOKUP(B771,IW49BLTOTAL!A:A,IW49BLTOTAL!H:H),"")</f>
        <v>1</v>
      </c>
      <c r="AH771" t="str">
        <f>IF(IFERROR(_xlfn.XLOOKUP(B771,'Detalle custodia'!B:B,'Detalle custodia'!O:O),"")="custodia","Completo","")</f>
        <v/>
      </c>
    </row>
    <row r="772" spans="1:34" x14ac:dyDescent="0.35">
      <c r="A772" t="s">
        <v>134</v>
      </c>
      <c r="B772">
        <v>6600651</v>
      </c>
      <c r="C772" t="s">
        <v>123</v>
      </c>
      <c r="D772" t="s">
        <v>4023</v>
      </c>
      <c r="E772" t="s">
        <v>310</v>
      </c>
      <c r="F772" t="s">
        <v>133</v>
      </c>
      <c r="G772" t="s">
        <v>147</v>
      </c>
      <c r="H772" s="16">
        <v>45858</v>
      </c>
      <c r="I772" s="16">
        <v>45858</v>
      </c>
      <c r="J772" t="s">
        <v>856</v>
      </c>
      <c r="K772">
        <v>1210101</v>
      </c>
      <c r="L772" t="s">
        <v>271</v>
      </c>
      <c r="O772">
        <v>10014658</v>
      </c>
      <c r="P772" t="s">
        <v>134</v>
      </c>
      <c r="Q772">
        <v>0</v>
      </c>
      <c r="R772" t="s">
        <v>342</v>
      </c>
      <c r="S772" t="s">
        <v>296</v>
      </c>
      <c r="T772">
        <v>11582437</v>
      </c>
      <c r="U772" s="16">
        <v>45788</v>
      </c>
      <c r="V772" s="16">
        <v>45858</v>
      </c>
      <c r="W772" s="16">
        <v>45795</v>
      </c>
      <c r="X772">
        <v>0</v>
      </c>
      <c r="Y772">
        <v>1290900</v>
      </c>
      <c r="Z772" t="s">
        <v>1568</v>
      </c>
      <c r="AA772" t="s">
        <v>248</v>
      </c>
      <c r="AB772" t="s">
        <v>121</v>
      </c>
      <c r="AC772" t="s">
        <v>255</v>
      </c>
      <c r="AD772" t="s">
        <v>122</v>
      </c>
      <c r="AE772" t="str">
        <f>IF(B772&gt;0,IF(B772&gt;0,(IF(B772&lt;&gt;'PLAN SEMANAL'!$A$2,BLTOTAL!AA772,""))),"")</f>
        <v>PERFORACIO</v>
      </c>
      <c r="AF772" t="str">
        <f>IF(AH772="Completo","Completo",IF(IF(B772&gt;0,_xlfn.XLOOKUP(B772,'Detalle reservas completas fesa'!K:K,'Detalle reservas completas fesa'!Q:Q,_xlfn.XLOOKUP(B772,'MB25'!L:L,'MB25'!Q:Q,"Incompleto")),"")="PENDIENTE","Incompleto",IF(B772&gt;0,_xlfn.XLOOKUP(B772,'Detalle reservas completas fesa'!K:K,'Detalle reservas completas fesa'!Q:Q,IF(AD772="SIN MATERIAL","Completo",IF(AD772="COMPLETO","Completo","Incompleto"))))))</f>
        <v>Completo</v>
      </c>
      <c r="AG772">
        <f>IF(B772&gt;0,_xlfn.XLOOKUP(B772,IW49BLTOTAL!A:A,IW49BLTOTAL!H:H),"")</f>
        <v>3</v>
      </c>
      <c r="AH772" t="str">
        <f>IF(IFERROR(_xlfn.XLOOKUP(B772,'Detalle custodia'!B:B,'Detalle custodia'!O:O),"")="custodia","Completo","")</f>
        <v/>
      </c>
    </row>
    <row r="773" spans="1:34" x14ac:dyDescent="0.35">
      <c r="A773" t="s">
        <v>134</v>
      </c>
      <c r="B773">
        <v>6600650</v>
      </c>
      <c r="C773" t="s">
        <v>123</v>
      </c>
      <c r="D773" t="s">
        <v>4024</v>
      </c>
      <c r="E773" t="s">
        <v>310</v>
      </c>
      <c r="F773" t="s">
        <v>133</v>
      </c>
      <c r="G773" t="s">
        <v>147</v>
      </c>
      <c r="H773" s="16">
        <v>45901</v>
      </c>
      <c r="I773" s="16">
        <v>45901</v>
      </c>
      <c r="J773" t="s">
        <v>856</v>
      </c>
      <c r="K773">
        <v>1210101</v>
      </c>
      <c r="L773" t="s">
        <v>271</v>
      </c>
      <c r="O773">
        <v>10014658</v>
      </c>
      <c r="P773" t="s">
        <v>134</v>
      </c>
      <c r="Q773">
        <v>0</v>
      </c>
      <c r="R773" t="s">
        <v>342</v>
      </c>
      <c r="S773" t="s">
        <v>296</v>
      </c>
      <c r="T773">
        <v>11584574</v>
      </c>
      <c r="U773" s="16">
        <v>45788</v>
      </c>
      <c r="V773" s="16">
        <v>45901</v>
      </c>
      <c r="W773" s="16">
        <v>45795</v>
      </c>
      <c r="X773">
        <v>0</v>
      </c>
      <c r="Y773">
        <v>1290900</v>
      </c>
      <c r="Z773" t="s">
        <v>1568</v>
      </c>
      <c r="AA773" t="s">
        <v>248</v>
      </c>
      <c r="AB773" t="s">
        <v>121</v>
      </c>
      <c r="AC773" t="s">
        <v>255</v>
      </c>
      <c r="AD773" t="s">
        <v>141</v>
      </c>
      <c r="AE773" t="str">
        <f>IF(B773&gt;0,IF(B773&gt;0,(IF(B773&lt;&gt;'PLAN SEMANAL'!$A$2,BLTOTAL!AA773,""))),"")</f>
        <v>PERFORACIO</v>
      </c>
      <c r="AF773" t="str">
        <f>IF(AH773="Completo","Completo",IF(IF(B773&gt;0,_xlfn.XLOOKUP(B773,'Detalle reservas completas fesa'!K:K,'Detalle reservas completas fesa'!Q:Q,_xlfn.XLOOKUP(B773,'MB25'!L:L,'MB25'!Q:Q,"Incompleto")),"")="PENDIENTE","Incompleto",IF(B773&gt;0,_xlfn.XLOOKUP(B773,'Detalle reservas completas fesa'!K:K,'Detalle reservas completas fesa'!Q:Q,IF(AD773="SIN MATERIAL","Completo",IF(AD773="COMPLETO","Completo","Incompleto"))))))</f>
        <v>Incompleto</v>
      </c>
      <c r="AG773">
        <f>IF(B773&gt;0,_xlfn.XLOOKUP(B773,IW49BLTOTAL!A:A,IW49BLTOTAL!H:H),"")</f>
        <v>1</v>
      </c>
      <c r="AH773" t="str">
        <f>IF(IFERROR(_xlfn.XLOOKUP(B773,'Detalle custodia'!B:B,'Detalle custodia'!O:O),"")="custodia","Completo","")</f>
        <v/>
      </c>
    </row>
    <row r="774" spans="1:34" x14ac:dyDescent="0.35">
      <c r="A774" t="s">
        <v>126</v>
      </c>
      <c r="B774">
        <v>6600649</v>
      </c>
      <c r="C774" t="s">
        <v>123</v>
      </c>
      <c r="D774" t="s">
        <v>4025</v>
      </c>
      <c r="E774" t="s">
        <v>310</v>
      </c>
      <c r="F774" t="s">
        <v>133</v>
      </c>
      <c r="G774" t="s">
        <v>132</v>
      </c>
      <c r="H774" s="16">
        <v>45950</v>
      </c>
      <c r="I774" s="16">
        <v>45950</v>
      </c>
      <c r="J774" t="s">
        <v>856</v>
      </c>
      <c r="K774">
        <v>1210101</v>
      </c>
      <c r="L774" t="s">
        <v>391</v>
      </c>
      <c r="O774">
        <v>10014657</v>
      </c>
      <c r="P774" t="s">
        <v>126</v>
      </c>
      <c r="Q774">
        <v>0</v>
      </c>
      <c r="R774" t="s">
        <v>342</v>
      </c>
      <c r="S774" t="s">
        <v>296</v>
      </c>
      <c r="T774">
        <v>11583708</v>
      </c>
      <c r="U774" s="16">
        <v>45788</v>
      </c>
      <c r="V774" s="16">
        <v>45950</v>
      </c>
      <c r="W774" s="16">
        <v>45795</v>
      </c>
      <c r="X774">
        <v>0</v>
      </c>
      <c r="Y774">
        <v>1290900</v>
      </c>
      <c r="Z774" t="s">
        <v>1568</v>
      </c>
      <c r="AA774" t="s">
        <v>248</v>
      </c>
      <c r="AB774" t="s">
        <v>121</v>
      </c>
      <c r="AC774" t="s">
        <v>255</v>
      </c>
      <c r="AD774" t="s">
        <v>141</v>
      </c>
      <c r="AE774" t="str">
        <f>IF(B774&gt;0,IF(B774&gt;0,(IF(B774&lt;&gt;'PLAN SEMANAL'!$A$2,BLTOTAL!AA774,""))),"")</f>
        <v>PERFORACIO</v>
      </c>
      <c r="AF774" t="str">
        <f>IF(AH774="Completo","Completo",IF(IF(B774&gt;0,_xlfn.XLOOKUP(B774,'Detalle reservas completas fesa'!K:K,'Detalle reservas completas fesa'!Q:Q,_xlfn.XLOOKUP(B774,'MB25'!L:L,'MB25'!Q:Q,"Incompleto")),"")="PENDIENTE","Incompleto",IF(B774&gt;0,_xlfn.XLOOKUP(B774,'Detalle reservas completas fesa'!K:K,'Detalle reservas completas fesa'!Q:Q,IF(AD774="SIN MATERIAL","Completo",IF(AD774="COMPLETO","Completo","Incompleto"))))))</f>
        <v>Incompleto</v>
      </c>
      <c r="AG774">
        <f>IF(B774&gt;0,_xlfn.XLOOKUP(B774,IW49BLTOTAL!A:A,IW49BLTOTAL!H:H),"")</f>
        <v>4</v>
      </c>
      <c r="AH774" t="str">
        <f>IF(IFERROR(_xlfn.XLOOKUP(B774,'Detalle custodia'!B:B,'Detalle custodia'!O:O),"")="custodia","Completo","")</f>
        <v/>
      </c>
    </row>
    <row r="775" spans="1:34" x14ac:dyDescent="0.35">
      <c r="A775" t="s">
        <v>126</v>
      </c>
      <c r="B775">
        <v>6600648</v>
      </c>
      <c r="C775" t="s">
        <v>123</v>
      </c>
      <c r="D775" t="s">
        <v>4026</v>
      </c>
      <c r="E775" t="s">
        <v>310</v>
      </c>
      <c r="F775" t="s">
        <v>133</v>
      </c>
      <c r="G775" t="s">
        <v>132</v>
      </c>
      <c r="H775" s="16">
        <v>45858</v>
      </c>
      <c r="I775" s="16">
        <v>45858</v>
      </c>
      <c r="J775" t="s">
        <v>856</v>
      </c>
      <c r="K775">
        <v>1210101</v>
      </c>
      <c r="L775" t="s">
        <v>391</v>
      </c>
      <c r="O775">
        <v>10014657</v>
      </c>
      <c r="P775" t="s">
        <v>126</v>
      </c>
      <c r="Q775">
        <v>0</v>
      </c>
      <c r="R775" t="s">
        <v>342</v>
      </c>
      <c r="S775" t="s">
        <v>296</v>
      </c>
      <c r="T775">
        <v>11589405</v>
      </c>
      <c r="U775" s="16">
        <v>45788</v>
      </c>
      <c r="V775" s="16">
        <v>45858</v>
      </c>
      <c r="W775" s="16">
        <v>45795</v>
      </c>
      <c r="X775">
        <v>0</v>
      </c>
      <c r="Y775">
        <v>1290900</v>
      </c>
      <c r="Z775" t="s">
        <v>1568</v>
      </c>
      <c r="AA775" t="s">
        <v>248</v>
      </c>
      <c r="AB775" t="s">
        <v>121</v>
      </c>
      <c r="AC775" t="s">
        <v>255</v>
      </c>
      <c r="AD775" t="s">
        <v>141</v>
      </c>
      <c r="AE775" t="str">
        <f>IF(B775&gt;0,IF(B775&gt;0,(IF(B775&lt;&gt;'PLAN SEMANAL'!$A$2,BLTOTAL!AA775,""))),"")</f>
        <v>PERFORACIO</v>
      </c>
      <c r="AF775" t="str">
        <f>IF(AH775="Completo","Completo",IF(IF(B775&gt;0,_xlfn.XLOOKUP(B775,'Detalle reservas completas fesa'!K:K,'Detalle reservas completas fesa'!Q:Q,_xlfn.XLOOKUP(B775,'MB25'!L:L,'MB25'!Q:Q,"Incompleto")),"")="PENDIENTE","Incompleto",IF(B775&gt;0,_xlfn.XLOOKUP(B775,'Detalle reservas completas fesa'!K:K,'Detalle reservas completas fesa'!Q:Q,IF(AD775="SIN MATERIAL","Completo",IF(AD775="COMPLETO","Completo","Incompleto"))))))</f>
        <v>Incompleto</v>
      </c>
      <c r="AG775">
        <f>IF(B775&gt;0,_xlfn.XLOOKUP(B775,IW49BLTOTAL!A:A,IW49BLTOTAL!H:H),"")</f>
        <v>18</v>
      </c>
      <c r="AH775" t="str">
        <f>IF(IFERROR(_xlfn.XLOOKUP(B775,'Detalle custodia'!B:B,'Detalle custodia'!O:O),"")="custodia","Completo","")</f>
        <v/>
      </c>
    </row>
    <row r="776" spans="1:34" x14ac:dyDescent="0.35">
      <c r="A776" t="s">
        <v>284</v>
      </c>
      <c r="B776">
        <v>6600198</v>
      </c>
      <c r="C776" t="s">
        <v>123</v>
      </c>
      <c r="D776" t="s">
        <v>4027</v>
      </c>
      <c r="E776" t="s">
        <v>310</v>
      </c>
      <c r="F776" t="s">
        <v>133</v>
      </c>
      <c r="G776" t="s">
        <v>226</v>
      </c>
      <c r="H776" s="16">
        <v>45873</v>
      </c>
      <c r="I776" s="16">
        <v>45873</v>
      </c>
      <c r="J776" t="s">
        <v>856</v>
      </c>
      <c r="K776">
        <v>1212120</v>
      </c>
      <c r="L776" t="s">
        <v>285</v>
      </c>
      <c r="O776">
        <v>10014654</v>
      </c>
      <c r="P776" t="s">
        <v>284</v>
      </c>
      <c r="Q776">
        <v>0</v>
      </c>
      <c r="R776" t="s">
        <v>3891</v>
      </c>
      <c r="S776" t="s">
        <v>342</v>
      </c>
      <c r="T776">
        <v>11590376</v>
      </c>
      <c r="U776" s="16">
        <v>45786</v>
      </c>
      <c r="V776" s="16">
        <v>45873</v>
      </c>
      <c r="W776" s="16">
        <v>45835</v>
      </c>
      <c r="X776">
        <v>0</v>
      </c>
      <c r="Y776">
        <v>1290900</v>
      </c>
      <c r="Z776" t="s">
        <v>1568</v>
      </c>
      <c r="AA776" t="s">
        <v>247</v>
      </c>
      <c r="AB776" t="s">
        <v>121</v>
      </c>
      <c r="AC776" t="s">
        <v>255</v>
      </c>
      <c r="AD776" t="s">
        <v>189</v>
      </c>
      <c r="AE776" t="str">
        <f>IF(B776&gt;0,IF(B776&gt;0,(IF(B776&lt;&gt;'PLAN SEMANAL'!$A$2,BLTOTAL!AA776,""))),"")</f>
        <v>CARGUIO</v>
      </c>
      <c r="AF776" t="str">
        <f>IF(AH776="Completo","Completo",IF(IF(B776&gt;0,_xlfn.XLOOKUP(B776,'Detalle reservas completas fesa'!K:K,'Detalle reservas completas fesa'!Q:Q,_xlfn.XLOOKUP(B776,'MB25'!L:L,'MB25'!Q:Q,"Incompleto")),"")="PENDIENTE","Incompleto",IF(B776&gt;0,_xlfn.XLOOKUP(B776,'Detalle reservas completas fesa'!K:K,'Detalle reservas completas fesa'!Q:Q,IF(AD776="SIN MATERIAL","Completo",IF(AD776="COMPLETO","Completo","Incompleto"))))))</f>
        <v>Completo</v>
      </c>
      <c r="AG776">
        <f>IF(B776&gt;0,_xlfn.XLOOKUP(B776,IW49BLTOTAL!A:A,IW49BLTOTAL!H:H),"")</f>
        <v>24</v>
      </c>
      <c r="AH776" t="str">
        <f>IF(IFERROR(_xlfn.XLOOKUP(B776,'Detalle custodia'!B:B,'Detalle custodia'!O:O),"")="custodia","Completo","")</f>
        <v/>
      </c>
    </row>
    <row r="777" spans="1:34" x14ac:dyDescent="0.35">
      <c r="A777" t="s">
        <v>284</v>
      </c>
      <c r="B777">
        <v>6600194</v>
      </c>
      <c r="C777" t="s">
        <v>123</v>
      </c>
      <c r="D777" t="s">
        <v>4028</v>
      </c>
      <c r="E777" t="s">
        <v>310</v>
      </c>
      <c r="F777" t="s">
        <v>379</v>
      </c>
      <c r="G777" t="s">
        <v>423</v>
      </c>
      <c r="H777" s="16">
        <v>45873</v>
      </c>
      <c r="I777" s="16">
        <v>45873</v>
      </c>
      <c r="J777" t="s">
        <v>856</v>
      </c>
      <c r="K777">
        <v>1212120</v>
      </c>
      <c r="L777" t="s">
        <v>285</v>
      </c>
      <c r="O777">
        <v>10014654</v>
      </c>
      <c r="P777" t="s">
        <v>284</v>
      </c>
      <c r="Q777">
        <v>5390.64</v>
      </c>
      <c r="R777" t="s">
        <v>3891</v>
      </c>
      <c r="S777" t="s">
        <v>342</v>
      </c>
      <c r="T777">
        <v>11590385</v>
      </c>
      <c r="U777" s="16">
        <v>45786</v>
      </c>
      <c r="V777" s="16">
        <v>45873</v>
      </c>
      <c r="W777" s="16">
        <v>45835</v>
      </c>
      <c r="X777">
        <v>5390.64</v>
      </c>
      <c r="Y777">
        <v>1290900</v>
      </c>
      <c r="Z777" t="s">
        <v>1568</v>
      </c>
      <c r="AA777" t="s">
        <v>247</v>
      </c>
      <c r="AB777" t="s">
        <v>121</v>
      </c>
      <c r="AC777" t="s">
        <v>255</v>
      </c>
      <c r="AD777" t="s">
        <v>141</v>
      </c>
      <c r="AE777" t="str">
        <f>IF(B777&gt;0,IF(B777&gt;0,(IF(B777&lt;&gt;'PLAN SEMANAL'!$A$2,BLTOTAL!AA777,""))),"")</f>
        <v>CARGUIO</v>
      </c>
      <c r="AF777" t="str">
        <f>IF(AH777="Completo","Completo",IF(IF(B777&gt;0,_xlfn.XLOOKUP(B777,'Detalle reservas completas fesa'!K:K,'Detalle reservas completas fesa'!Q:Q,_xlfn.XLOOKUP(B777,'MB25'!L:L,'MB25'!Q:Q,"Incompleto")),"")="PENDIENTE","Incompleto",IF(B777&gt;0,_xlfn.XLOOKUP(B777,'Detalle reservas completas fesa'!K:K,'Detalle reservas completas fesa'!Q:Q,IF(AD777="SIN MATERIAL","Completo",IF(AD777="COMPLETO","Completo","Incompleto"))))))</f>
        <v>Incompleto</v>
      </c>
      <c r="AG777">
        <f>IF(B777&gt;0,_xlfn.XLOOKUP(B777,IW49BLTOTAL!A:A,IW49BLTOTAL!H:H),"")</f>
        <v>20</v>
      </c>
      <c r="AH777" t="str">
        <f>IF(IFERROR(_xlfn.XLOOKUP(B777,'Detalle custodia'!B:B,'Detalle custodia'!O:O),"")="custodia","Completo","")</f>
        <v/>
      </c>
    </row>
    <row r="778" spans="1:34" x14ac:dyDescent="0.35">
      <c r="A778" t="s">
        <v>201</v>
      </c>
      <c r="B778">
        <v>6599902</v>
      </c>
      <c r="C778" t="s">
        <v>129</v>
      </c>
      <c r="D778" t="s">
        <v>4029</v>
      </c>
      <c r="E778" t="s">
        <v>310</v>
      </c>
      <c r="F778" t="s">
        <v>133</v>
      </c>
      <c r="G778" t="s">
        <v>191</v>
      </c>
      <c r="H778" s="16">
        <v>45839</v>
      </c>
      <c r="I778" s="16">
        <v>45869</v>
      </c>
      <c r="J778" t="s">
        <v>3476</v>
      </c>
      <c r="K778">
        <v>1213130</v>
      </c>
      <c r="L778" t="s">
        <v>334</v>
      </c>
      <c r="O778">
        <v>10014602</v>
      </c>
      <c r="P778" t="s">
        <v>201</v>
      </c>
      <c r="Q778">
        <v>0</v>
      </c>
      <c r="R778" t="s">
        <v>329</v>
      </c>
      <c r="S778" t="s">
        <v>3901</v>
      </c>
      <c r="T778">
        <v>11591009</v>
      </c>
      <c r="U778" s="16">
        <v>45785</v>
      </c>
      <c r="V778" s="16">
        <v>45839</v>
      </c>
      <c r="W778" s="16">
        <v>45835</v>
      </c>
      <c r="X778">
        <v>0</v>
      </c>
      <c r="Y778">
        <v>1290900</v>
      </c>
      <c r="Z778" t="s">
        <v>1568</v>
      </c>
      <c r="AA778" t="s">
        <v>245</v>
      </c>
      <c r="AB778" t="s">
        <v>121</v>
      </c>
      <c r="AC778" t="s">
        <v>255</v>
      </c>
      <c r="AD778" t="s">
        <v>122</v>
      </c>
      <c r="AE778" t="str">
        <f>IF(B778&gt;0,IF(B778&gt;0,(IF(B778&lt;&gt;'PLAN SEMANAL'!$A$2,BLTOTAL!AA778,""))),"")</f>
        <v>ACARREO</v>
      </c>
      <c r="AF778" t="str">
        <f>IF(AH778="Completo","Completo",IF(IF(B778&gt;0,_xlfn.XLOOKUP(B778,'Detalle reservas completas fesa'!K:K,'Detalle reservas completas fesa'!Q:Q,_xlfn.XLOOKUP(B778,'MB25'!L:L,'MB25'!Q:Q,"Incompleto")),"")="PENDIENTE","Incompleto",IF(B778&gt;0,_xlfn.XLOOKUP(B778,'Detalle reservas completas fesa'!K:K,'Detalle reservas completas fesa'!Q:Q,IF(AD778="SIN MATERIAL","Completo",IF(AD778="COMPLETO","Completo","Incompleto"))))))</f>
        <v>Completo</v>
      </c>
      <c r="AG778">
        <f>IF(B778&gt;0,_xlfn.XLOOKUP(B778,IW49BLTOTAL!A:A,IW49BLTOTAL!H:H),"")</f>
        <v>0.5</v>
      </c>
      <c r="AH778" t="str">
        <f>IF(IFERROR(_xlfn.XLOOKUP(B778,'Detalle custodia'!B:B,'Detalle custodia'!O:O),"")="custodia","Completo","")</f>
        <v/>
      </c>
    </row>
    <row r="779" spans="1:34" x14ac:dyDescent="0.35">
      <c r="A779" t="s">
        <v>131</v>
      </c>
      <c r="B779">
        <v>6599749</v>
      </c>
      <c r="C779" t="s">
        <v>129</v>
      </c>
      <c r="D779" t="s">
        <v>4030</v>
      </c>
      <c r="E779" t="s">
        <v>310</v>
      </c>
      <c r="F779" t="s">
        <v>259</v>
      </c>
      <c r="G779" t="s">
        <v>336</v>
      </c>
      <c r="H779" s="16">
        <v>45855</v>
      </c>
      <c r="I779" s="16">
        <v>45855</v>
      </c>
      <c r="J779" t="s">
        <v>5407</v>
      </c>
      <c r="K779">
        <v>1213130</v>
      </c>
      <c r="L779" t="s">
        <v>335</v>
      </c>
      <c r="O779">
        <v>10014603</v>
      </c>
      <c r="P779" t="s">
        <v>131</v>
      </c>
      <c r="Q779">
        <v>0</v>
      </c>
      <c r="R779" t="s">
        <v>343</v>
      </c>
      <c r="S779" t="s">
        <v>343</v>
      </c>
      <c r="T779">
        <v>11581161</v>
      </c>
      <c r="U779" s="16">
        <v>45784</v>
      </c>
      <c r="V779" s="16">
        <v>45855</v>
      </c>
      <c r="W779" s="16">
        <v>45851</v>
      </c>
      <c r="X779">
        <v>0</v>
      </c>
      <c r="Y779">
        <v>1290900</v>
      </c>
      <c r="Z779" t="s">
        <v>1568</v>
      </c>
      <c r="AA779" t="s">
        <v>245</v>
      </c>
      <c r="AB779" t="s">
        <v>121</v>
      </c>
      <c r="AC779" t="s">
        <v>255</v>
      </c>
      <c r="AD779" t="s">
        <v>189</v>
      </c>
      <c r="AE779" t="str">
        <f>IF(B779&gt;0,IF(B779&gt;0,(IF(B779&lt;&gt;'PLAN SEMANAL'!$A$2,BLTOTAL!AA779,""))),"")</f>
        <v>ACARREO</v>
      </c>
      <c r="AF779" t="str">
        <f>IF(AH779="Completo","Completo",IF(IF(B779&gt;0,_xlfn.XLOOKUP(B779,'Detalle reservas completas fesa'!K:K,'Detalle reservas completas fesa'!Q:Q,_xlfn.XLOOKUP(B779,'MB25'!L:L,'MB25'!Q:Q,"Incompleto")),"")="PENDIENTE","Incompleto",IF(B779&gt;0,_xlfn.XLOOKUP(B779,'Detalle reservas completas fesa'!K:K,'Detalle reservas completas fesa'!Q:Q,IF(AD779="SIN MATERIAL","Completo",IF(AD779="COMPLETO","Completo","Incompleto"))))))</f>
        <v>Completo</v>
      </c>
      <c r="AG779">
        <f>IF(B779&gt;0,_xlfn.XLOOKUP(B779,IW49BLTOTAL!A:A,IW49BLTOTAL!H:H),"")</f>
        <v>0.5</v>
      </c>
      <c r="AH779" t="str">
        <f>IF(IFERROR(_xlfn.XLOOKUP(B779,'Detalle custodia'!B:B,'Detalle custodia'!O:O),"")="custodia","Completo","")</f>
        <v/>
      </c>
    </row>
    <row r="780" spans="1:34" x14ac:dyDescent="0.35">
      <c r="A780" t="s">
        <v>237</v>
      </c>
      <c r="B780">
        <v>6598857</v>
      </c>
      <c r="C780" t="s">
        <v>129</v>
      </c>
      <c r="D780" t="s">
        <v>3892</v>
      </c>
      <c r="E780" t="s">
        <v>310</v>
      </c>
      <c r="F780" t="s">
        <v>402</v>
      </c>
      <c r="G780" t="s">
        <v>226</v>
      </c>
      <c r="H780" s="16">
        <v>45809</v>
      </c>
      <c r="I780" s="16">
        <v>45809</v>
      </c>
      <c r="J780" t="s">
        <v>856</v>
      </c>
      <c r="K780">
        <v>1213130</v>
      </c>
      <c r="L780" t="s">
        <v>386</v>
      </c>
      <c r="O780">
        <v>10014625</v>
      </c>
      <c r="P780" t="s">
        <v>237</v>
      </c>
      <c r="Q780">
        <v>0</v>
      </c>
      <c r="R780" t="s">
        <v>1679</v>
      </c>
      <c r="S780" t="s">
        <v>343</v>
      </c>
      <c r="T780">
        <v>11589827</v>
      </c>
      <c r="U780" s="16">
        <v>45781</v>
      </c>
      <c r="V780" s="16">
        <v>45809</v>
      </c>
      <c r="W780" s="16">
        <v>45785</v>
      </c>
      <c r="X780">
        <v>0</v>
      </c>
      <c r="Y780">
        <v>1290900</v>
      </c>
      <c r="Z780" t="s">
        <v>1568</v>
      </c>
      <c r="AA780" t="s">
        <v>245</v>
      </c>
      <c r="AB780" t="s">
        <v>121</v>
      </c>
      <c r="AC780" t="s">
        <v>255</v>
      </c>
      <c r="AD780" t="s">
        <v>189</v>
      </c>
      <c r="AE780" t="str">
        <f>IF(B780&gt;0,IF(B780&gt;0,(IF(B780&lt;&gt;'PLAN SEMANAL'!$A$2,BLTOTAL!AA780,""))),"")</f>
        <v>ACARREO</v>
      </c>
      <c r="AF780" t="str">
        <f>IF(AH780="Completo","Completo",IF(IF(B780&gt;0,_xlfn.XLOOKUP(B780,'Detalle reservas completas fesa'!K:K,'Detalle reservas completas fesa'!Q:Q,_xlfn.XLOOKUP(B780,'MB25'!L:L,'MB25'!Q:Q,"Incompleto")),"")="PENDIENTE","Incompleto",IF(B780&gt;0,_xlfn.XLOOKUP(B780,'Detalle reservas completas fesa'!K:K,'Detalle reservas completas fesa'!Q:Q,IF(AD780="SIN MATERIAL","Completo",IF(AD780="COMPLETO","Completo","Incompleto"))))))</f>
        <v>Completo</v>
      </c>
      <c r="AG780">
        <f>IF(B780&gt;0,_xlfn.XLOOKUP(B780,IW49BLTOTAL!A:A,IW49BLTOTAL!H:H),"")</f>
        <v>2</v>
      </c>
      <c r="AH780" t="str">
        <f>IF(IFERROR(_xlfn.XLOOKUP(B780,'Detalle custodia'!B:B,'Detalle custodia'!O:O),"")="custodia","Completo","")</f>
        <v/>
      </c>
    </row>
    <row r="781" spans="1:34" x14ac:dyDescent="0.35">
      <c r="A781" t="s">
        <v>187</v>
      </c>
      <c r="B781">
        <v>6598594</v>
      </c>
      <c r="C781" t="s">
        <v>129</v>
      </c>
      <c r="D781" t="s">
        <v>5232</v>
      </c>
      <c r="E781" t="s">
        <v>310</v>
      </c>
      <c r="F781" t="s">
        <v>125</v>
      </c>
      <c r="G781" t="s">
        <v>336</v>
      </c>
      <c r="H781" s="16">
        <v>45838</v>
      </c>
      <c r="I781" s="16">
        <v>45838</v>
      </c>
      <c r="J781" t="s">
        <v>5405</v>
      </c>
      <c r="K781">
        <v>1215154</v>
      </c>
      <c r="L781" t="s">
        <v>328</v>
      </c>
      <c r="O781">
        <v>10014643</v>
      </c>
      <c r="P781" t="s">
        <v>187</v>
      </c>
      <c r="Q781">
        <v>0</v>
      </c>
      <c r="R781" t="s">
        <v>343</v>
      </c>
      <c r="S781" t="s">
        <v>3889</v>
      </c>
      <c r="T781">
        <v>11589479</v>
      </c>
      <c r="U781" s="16">
        <v>45780</v>
      </c>
      <c r="V781" s="16">
        <v>45838</v>
      </c>
      <c r="W781" s="16">
        <v>45840</v>
      </c>
      <c r="X781">
        <v>0</v>
      </c>
      <c r="Y781">
        <v>1290900</v>
      </c>
      <c r="Z781" t="s">
        <v>1568</v>
      </c>
      <c r="AA781" t="s">
        <v>246</v>
      </c>
      <c r="AB781" t="s">
        <v>121</v>
      </c>
      <c r="AC781" t="s">
        <v>255</v>
      </c>
      <c r="AD781" t="s">
        <v>189</v>
      </c>
      <c r="AE781" t="str">
        <f>IF(B781&gt;0,IF(B781&gt;0,(IF(B781&lt;&gt;'PLAN SEMANAL'!$A$2,BLTOTAL!AA781,""))),"")</f>
        <v>AUXILIAR</v>
      </c>
      <c r="AF781" t="str">
        <f>IF(AH781="Completo","Completo",IF(IF(B781&gt;0,_xlfn.XLOOKUP(B781,'Detalle reservas completas fesa'!K:K,'Detalle reservas completas fesa'!Q:Q,_xlfn.XLOOKUP(B781,'MB25'!L:L,'MB25'!Q:Q,"Incompleto")),"")="PENDIENTE","Incompleto",IF(B781&gt;0,_xlfn.XLOOKUP(B781,'Detalle reservas completas fesa'!K:K,'Detalle reservas completas fesa'!Q:Q,IF(AD781="SIN MATERIAL","Completo",IF(AD781="COMPLETO","Completo","Incompleto"))))))</f>
        <v>Completo</v>
      </c>
      <c r="AG781">
        <f>IF(B781&gt;0,_xlfn.XLOOKUP(B781,IW49BLTOTAL!A:A,IW49BLTOTAL!H:H),"")</f>
        <v>4</v>
      </c>
      <c r="AH781" t="str">
        <f>IF(IFERROR(_xlfn.XLOOKUP(B781,'Detalle custodia'!B:B,'Detalle custodia'!O:O),"")="custodia","Completo","")</f>
        <v/>
      </c>
    </row>
    <row r="782" spans="1:34" x14ac:dyDescent="0.35">
      <c r="A782" t="s">
        <v>232</v>
      </c>
      <c r="B782">
        <v>6598591</v>
      </c>
      <c r="C782" t="s">
        <v>129</v>
      </c>
      <c r="D782" t="s">
        <v>3894</v>
      </c>
      <c r="E782" t="s">
        <v>251</v>
      </c>
      <c r="F782" t="s">
        <v>133</v>
      </c>
      <c r="G782" t="s">
        <v>411</v>
      </c>
      <c r="H782" s="16">
        <v>45853</v>
      </c>
      <c r="I782" s="16">
        <v>45869</v>
      </c>
      <c r="J782" t="s">
        <v>3476</v>
      </c>
      <c r="K782">
        <v>1213130</v>
      </c>
      <c r="L782" t="s">
        <v>340</v>
      </c>
      <c r="O782">
        <v>10014610</v>
      </c>
      <c r="P782" t="s">
        <v>232</v>
      </c>
      <c r="Q782">
        <v>0</v>
      </c>
      <c r="R782" t="s">
        <v>329</v>
      </c>
      <c r="S782" t="s">
        <v>3901</v>
      </c>
      <c r="T782">
        <v>11589482</v>
      </c>
      <c r="U782" s="16">
        <v>45780</v>
      </c>
      <c r="V782" s="16">
        <v>45853</v>
      </c>
      <c r="W782" s="16">
        <v>45835</v>
      </c>
      <c r="X782">
        <v>0</v>
      </c>
      <c r="Y782">
        <v>1290900</v>
      </c>
      <c r="Z782" t="s">
        <v>1568</v>
      </c>
      <c r="AA782" t="s">
        <v>245</v>
      </c>
      <c r="AB782" t="s">
        <v>121</v>
      </c>
      <c r="AC782" t="s">
        <v>255</v>
      </c>
      <c r="AD782" t="s">
        <v>189</v>
      </c>
      <c r="AE782" t="str">
        <f>IF(B782&gt;0,IF(B782&gt;0,(IF(B782&lt;&gt;'PLAN SEMANAL'!$A$2,BLTOTAL!AA782,""))),"")</f>
        <v>ACARREO</v>
      </c>
      <c r="AF782" t="str">
        <f>IF(AH782="Completo","Completo",IF(IF(B782&gt;0,_xlfn.XLOOKUP(B782,'Detalle reservas completas fesa'!K:K,'Detalle reservas completas fesa'!Q:Q,_xlfn.XLOOKUP(B782,'MB25'!L:L,'MB25'!Q:Q,"Incompleto")),"")="PENDIENTE","Incompleto",IF(B782&gt;0,_xlfn.XLOOKUP(B782,'Detalle reservas completas fesa'!K:K,'Detalle reservas completas fesa'!Q:Q,IF(AD782="SIN MATERIAL","Completo",IF(AD782="COMPLETO","Completo","Incompleto"))))))</f>
        <v>Completo</v>
      </c>
      <c r="AG782">
        <f>IF(B782&gt;0,_xlfn.XLOOKUP(B782,IW49BLTOTAL!A:A,IW49BLTOTAL!H:H),"")</f>
        <v>2</v>
      </c>
      <c r="AH782" t="str">
        <f>IF(IFERROR(_xlfn.XLOOKUP(B782,'Detalle custodia'!B:B,'Detalle custodia'!O:O),"")="custodia","Completo","")</f>
        <v/>
      </c>
    </row>
    <row r="783" spans="1:34" x14ac:dyDescent="0.35">
      <c r="A783" t="s">
        <v>131</v>
      </c>
      <c r="B783">
        <v>6598590</v>
      </c>
      <c r="C783" t="s">
        <v>129</v>
      </c>
      <c r="D783" t="s">
        <v>3895</v>
      </c>
      <c r="E783" t="s">
        <v>251</v>
      </c>
      <c r="F783" t="s">
        <v>133</v>
      </c>
      <c r="G783" t="s">
        <v>411</v>
      </c>
      <c r="H783" s="16">
        <v>45853</v>
      </c>
      <c r="I783" s="16">
        <v>45869</v>
      </c>
      <c r="J783" t="s">
        <v>3476</v>
      </c>
      <c r="K783">
        <v>1213130</v>
      </c>
      <c r="L783" t="s">
        <v>335</v>
      </c>
      <c r="O783">
        <v>10014603</v>
      </c>
      <c r="P783" t="s">
        <v>131</v>
      </c>
      <c r="Q783">
        <v>0</v>
      </c>
      <c r="R783" t="s">
        <v>329</v>
      </c>
      <c r="S783" t="s">
        <v>3901</v>
      </c>
      <c r="T783">
        <v>11589481</v>
      </c>
      <c r="U783" s="16">
        <v>45780</v>
      </c>
      <c r="V783" s="16">
        <v>45853</v>
      </c>
      <c r="W783" s="16">
        <v>45835</v>
      </c>
      <c r="X783">
        <v>0</v>
      </c>
      <c r="Y783">
        <v>1290900</v>
      </c>
      <c r="Z783" t="s">
        <v>1568</v>
      </c>
      <c r="AA783" t="s">
        <v>245</v>
      </c>
      <c r="AB783" t="s">
        <v>121</v>
      </c>
      <c r="AC783" t="s">
        <v>255</v>
      </c>
      <c r="AD783" t="s">
        <v>189</v>
      </c>
      <c r="AE783" t="str">
        <f>IF(B783&gt;0,IF(B783&gt;0,(IF(B783&lt;&gt;'PLAN SEMANAL'!$A$2,BLTOTAL!AA783,""))),"")</f>
        <v>ACARREO</v>
      </c>
      <c r="AF783" t="str">
        <f>IF(AH783="Completo","Completo",IF(IF(B783&gt;0,_xlfn.XLOOKUP(B783,'Detalle reservas completas fesa'!K:K,'Detalle reservas completas fesa'!Q:Q,_xlfn.XLOOKUP(B783,'MB25'!L:L,'MB25'!Q:Q,"Incompleto")),"")="PENDIENTE","Incompleto",IF(B783&gt;0,_xlfn.XLOOKUP(B783,'Detalle reservas completas fesa'!K:K,'Detalle reservas completas fesa'!Q:Q,IF(AD783="SIN MATERIAL","Completo",IF(AD783="COMPLETO","Completo","Incompleto"))))))</f>
        <v>Completo</v>
      </c>
      <c r="AG783">
        <f>IF(B783&gt;0,_xlfn.XLOOKUP(B783,IW49BLTOTAL!A:A,IW49BLTOTAL!H:H),"")</f>
        <v>2</v>
      </c>
      <c r="AH783" t="str">
        <f>IF(IFERROR(_xlfn.XLOOKUP(B783,'Detalle custodia'!B:B,'Detalle custodia'!O:O),"")="custodia","Completo","")</f>
        <v/>
      </c>
    </row>
    <row r="784" spans="1:34" x14ac:dyDescent="0.35">
      <c r="A784" t="s">
        <v>232</v>
      </c>
      <c r="B784">
        <v>6598587</v>
      </c>
      <c r="C784" t="s">
        <v>129</v>
      </c>
      <c r="D784" t="s">
        <v>3896</v>
      </c>
      <c r="E784" t="s">
        <v>251</v>
      </c>
      <c r="F784" t="s">
        <v>133</v>
      </c>
      <c r="G784" t="s">
        <v>411</v>
      </c>
      <c r="H784" s="16">
        <v>45839</v>
      </c>
      <c r="I784" s="16">
        <v>45869</v>
      </c>
      <c r="J784" t="s">
        <v>3476</v>
      </c>
      <c r="K784">
        <v>1213130</v>
      </c>
      <c r="L784" t="s">
        <v>340</v>
      </c>
      <c r="O784">
        <v>10014610</v>
      </c>
      <c r="P784" t="s">
        <v>232</v>
      </c>
      <c r="Q784">
        <v>0</v>
      </c>
      <c r="R784" t="s">
        <v>329</v>
      </c>
      <c r="S784" t="s">
        <v>3901</v>
      </c>
      <c r="T784">
        <v>11589476</v>
      </c>
      <c r="U784" s="16">
        <v>45780</v>
      </c>
      <c r="V784" s="16">
        <v>45839</v>
      </c>
      <c r="W784" s="16">
        <v>45835</v>
      </c>
      <c r="X784">
        <v>0</v>
      </c>
      <c r="Y784">
        <v>1290900</v>
      </c>
      <c r="Z784" t="s">
        <v>1568</v>
      </c>
      <c r="AA784" t="s">
        <v>245</v>
      </c>
      <c r="AB784" t="s">
        <v>121</v>
      </c>
      <c r="AC784" t="s">
        <v>255</v>
      </c>
      <c r="AD784" t="s">
        <v>189</v>
      </c>
      <c r="AE784" t="str">
        <f>IF(B784&gt;0,IF(B784&gt;0,(IF(B784&lt;&gt;'PLAN SEMANAL'!$A$2,BLTOTAL!AA784,""))),"")</f>
        <v>ACARREO</v>
      </c>
      <c r="AF784" t="str">
        <f>IF(AH784="Completo","Completo",IF(IF(B784&gt;0,_xlfn.XLOOKUP(B784,'Detalle reservas completas fesa'!K:K,'Detalle reservas completas fesa'!Q:Q,_xlfn.XLOOKUP(B784,'MB25'!L:L,'MB25'!Q:Q,"Incompleto")),"")="PENDIENTE","Incompleto",IF(B784&gt;0,_xlfn.XLOOKUP(B784,'Detalle reservas completas fesa'!K:K,'Detalle reservas completas fesa'!Q:Q,IF(AD784="SIN MATERIAL","Completo",IF(AD784="COMPLETO","Completo","Incompleto"))))))</f>
        <v>Completo</v>
      </c>
      <c r="AG784">
        <f>IF(B784&gt;0,_xlfn.XLOOKUP(B784,IW49BLTOTAL!A:A,IW49BLTOTAL!H:H),"")</f>
        <v>2</v>
      </c>
      <c r="AH784" t="str">
        <f>IF(IFERROR(_xlfn.XLOOKUP(B784,'Detalle custodia'!B:B,'Detalle custodia'!O:O),"")="custodia","Completo","")</f>
        <v/>
      </c>
    </row>
    <row r="785" spans="1:34" x14ac:dyDescent="0.35">
      <c r="A785" t="s">
        <v>131</v>
      </c>
      <c r="B785">
        <v>6598585</v>
      </c>
      <c r="C785" t="s">
        <v>129</v>
      </c>
      <c r="D785" t="s">
        <v>3896</v>
      </c>
      <c r="E785" t="s">
        <v>251</v>
      </c>
      <c r="F785" t="s">
        <v>133</v>
      </c>
      <c r="G785" t="s">
        <v>411</v>
      </c>
      <c r="H785" s="16">
        <v>45839</v>
      </c>
      <c r="I785" s="16">
        <v>45869</v>
      </c>
      <c r="J785" t="s">
        <v>3476</v>
      </c>
      <c r="K785">
        <v>1213130</v>
      </c>
      <c r="L785" t="s">
        <v>335</v>
      </c>
      <c r="O785">
        <v>10014603</v>
      </c>
      <c r="P785" t="s">
        <v>131</v>
      </c>
      <c r="Q785">
        <v>0</v>
      </c>
      <c r="R785" t="s">
        <v>329</v>
      </c>
      <c r="S785" t="s">
        <v>3901</v>
      </c>
      <c r="T785">
        <v>11589474</v>
      </c>
      <c r="U785" s="16">
        <v>45780</v>
      </c>
      <c r="V785" s="16">
        <v>45839</v>
      </c>
      <c r="W785" s="16">
        <v>45835</v>
      </c>
      <c r="X785">
        <v>0</v>
      </c>
      <c r="Y785">
        <v>1290900</v>
      </c>
      <c r="Z785" t="s">
        <v>1568</v>
      </c>
      <c r="AA785" t="s">
        <v>245</v>
      </c>
      <c r="AB785" t="s">
        <v>121</v>
      </c>
      <c r="AC785" t="s">
        <v>255</v>
      </c>
      <c r="AD785" t="s">
        <v>189</v>
      </c>
      <c r="AE785" t="str">
        <f>IF(B785&gt;0,IF(B785&gt;0,(IF(B785&lt;&gt;'PLAN SEMANAL'!$A$2,BLTOTAL!AA785,""))),"")</f>
        <v>ACARREO</v>
      </c>
      <c r="AF785" t="str">
        <f>IF(AH785="Completo","Completo",IF(IF(B785&gt;0,_xlfn.XLOOKUP(B785,'Detalle reservas completas fesa'!K:K,'Detalle reservas completas fesa'!Q:Q,_xlfn.XLOOKUP(B785,'MB25'!L:L,'MB25'!Q:Q,"Incompleto")),"")="PENDIENTE","Incompleto",IF(B785&gt;0,_xlfn.XLOOKUP(B785,'Detalle reservas completas fesa'!K:K,'Detalle reservas completas fesa'!Q:Q,IF(AD785="SIN MATERIAL","Completo",IF(AD785="COMPLETO","Completo","Incompleto"))))))</f>
        <v>Completo</v>
      </c>
      <c r="AG785">
        <f>IF(B785&gt;0,_xlfn.XLOOKUP(B785,IW49BLTOTAL!A:A,IW49BLTOTAL!H:H),"")</f>
        <v>2</v>
      </c>
      <c r="AH785" t="str">
        <f>IF(IFERROR(_xlfn.XLOOKUP(B785,'Detalle custodia'!B:B,'Detalle custodia'!O:O),"")="custodia","Completo","")</f>
        <v/>
      </c>
    </row>
    <row r="786" spans="1:34" x14ac:dyDescent="0.35">
      <c r="A786" t="s">
        <v>232</v>
      </c>
      <c r="B786">
        <v>6598584</v>
      </c>
      <c r="C786" t="s">
        <v>129</v>
      </c>
      <c r="D786" t="s">
        <v>3897</v>
      </c>
      <c r="E786" t="s">
        <v>251</v>
      </c>
      <c r="F786" t="s">
        <v>133</v>
      </c>
      <c r="G786" t="s">
        <v>411</v>
      </c>
      <c r="H786" s="16">
        <v>45839</v>
      </c>
      <c r="I786" s="16">
        <v>45869</v>
      </c>
      <c r="J786" t="s">
        <v>3476</v>
      </c>
      <c r="K786">
        <v>1213130</v>
      </c>
      <c r="L786" t="s">
        <v>340</v>
      </c>
      <c r="O786">
        <v>10014610</v>
      </c>
      <c r="P786" t="s">
        <v>232</v>
      </c>
      <c r="Q786">
        <v>0</v>
      </c>
      <c r="R786" t="s">
        <v>329</v>
      </c>
      <c r="S786" t="s">
        <v>3901</v>
      </c>
      <c r="T786">
        <v>11589473</v>
      </c>
      <c r="U786" s="16">
        <v>45780</v>
      </c>
      <c r="V786" s="16">
        <v>45839</v>
      </c>
      <c r="W786" s="16">
        <v>45835</v>
      </c>
      <c r="X786">
        <v>0</v>
      </c>
      <c r="Y786">
        <v>1290900</v>
      </c>
      <c r="Z786" t="s">
        <v>1568</v>
      </c>
      <c r="AA786" t="s">
        <v>245</v>
      </c>
      <c r="AB786" t="s">
        <v>121</v>
      </c>
      <c r="AC786" t="s">
        <v>255</v>
      </c>
      <c r="AD786" t="s">
        <v>189</v>
      </c>
      <c r="AE786" t="str">
        <f>IF(B786&gt;0,IF(B786&gt;0,(IF(B786&lt;&gt;'PLAN SEMANAL'!$A$2,BLTOTAL!AA786,""))),"")</f>
        <v>ACARREO</v>
      </c>
      <c r="AF786" t="str">
        <f>IF(AH786="Completo","Completo",IF(IF(B786&gt;0,_xlfn.XLOOKUP(B786,'Detalle reservas completas fesa'!K:K,'Detalle reservas completas fesa'!Q:Q,_xlfn.XLOOKUP(B786,'MB25'!L:L,'MB25'!Q:Q,"Incompleto")),"")="PENDIENTE","Incompleto",IF(B786&gt;0,_xlfn.XLOOKUP(B786,'Detalle reservas completas fesa'!K:K,'Detalle reservas completas fesa'!Q:Q,IF(AD786="SIN MATERIAL","Completo",IF(AD786="COMPLETO","Completo","Incompleto"))))))</f>
        <v>Completo</v>
      </c>
      <c r="AG786">
        <f>IF(B786&gt;0,_xlfn.XLOOKUP(B786,IW49BLTOTAL!A:A,IW49BLTOTAL!H:H),"")</f>
        <v>2</v>
      </c>
      <c r="AH786" t="str">
        <f>IF(IFERROR(_xlfn.XLOOKUP(B786,'Detalle custodia'!B:B,'Detalle custodia'!O:O),"")="custodia","Completo","")</f>
        <v/>
      </c>
    </row>
    <row r="787" spans="1:34" x14ac:dyDescent="0.35">
      <c r="A787" t="s">
        <v>134</v>
      </c>
      <c r="B787">
        <v>6598549</v>
      </c>
      <c r="C787" t="s">
        <v>123</v>
      </c>
      <c r="D787" t="s">
        <v>3898</v>
      </c>
      <c r="E787" t="s">
        <v>310</v>
      </c>
      <c r="F787" t="s">
        <v>143</v>
      </c>
      <c r="G787" t="s">
        <v>124</v>
      </c>
      <c r="H787" s="16">
        <v>45870</v>
      </c>
      <c r="I787" s="16">
        <v>45900</v>
      </c>
      <c r="J787" t="s">
        <v>3475</v>
      </c>
      <c r="K787">
        <v>1210101</v>
      </c>
      <c r="L787" t="s">
        <v>271</v>
      </c>
      <c r="O787">
        <v>10014658</v>
      </c>
      <c r="P787" t="s">
        <v>134</v>
      </c>
      <c r="Q787">
        <v>0</v>
      </c>
      <c r="R787" t="s">
        <v>296</v>
      </c>
      <c r="S787" t="s">
        <v>296</v>
      </c>
      <c r="T787">
        <v>11465286</v>
      </c>
      <c r="U787" s="16">
        <v>45780</v>
      </c>
      <c r="V787" s="16">
        <v>45870</v>
      </c>
      <c r="W787" s="16">
        <v>45853</v>
      </c>
      <c r="X787">
        <v>0</v>
      </c>
      <c r="Y787">
        <v>1290900</v>
      </c>
      <c r="Z787" t="s">
        <v>1568</v>
      </c>
      <c r="AA787" t="s">
        <v>248</v>
      </c>
      <c r="AB787" t="s">
        <v>121</v>
      </c>
      <c r="AC787" t="s">
        <v>255</v>
      </c>
      <c r="AD787" t="s">
        <v>122</v>
      </c>
      <c r="AE787" t="str">
        <f>IF(B787&gt;0,IF(B787&gt;0,(IF(B787&lt;&gt;'PLAN SEMANAL'!$A$2,BLTOTAL!AA787,""))),"")</f>
        <v>PERFORACIO</v>
      </c>
      <c r="AF787" t="str">
        <f>IF(AH787="Completo","Completo",IF(IF(B787&gt;0,_xlfn.XLOOKUP(B787,'Detalle reservas completas fesa'!K:K,'Detalle reservas completas fesa'!Q:Q,_xlfn.XLOOKUP(B787,'MB25'!L:L,'MB25'!Q:Q,"Incompleto")),"")="PENDIENTE","Incompleto",IF(B787&gt;0,_xlfn.XLOOKUP(B787,'Detalle reservas completas fesa'!K:K,'Detalle reservas completas fesa'!Q:Q,IF(AD787="SIN MATERIAL","Completo",IF(AD787="COMPLETO","Completo","Incompleto"))))))</f>
        <v>Completo</v>
      </c>
      <c r="AG787">
        <f>IF(B787&gt;0,_xlfn.XLOOKUP(B787,IW49BLTOTAL!A:A,IW49BLTOTAL!H:H),"")</f>
        <v>4</v>
      </c>
      <c r="AH787" t="str">
        <f>IF(IFERROR(_xlfn.XLOOKUP(B787,'Detalle custodia'!B:B,'Detalle custodia'!O:O),"")="custodia","Completo","")</f>
        <v/>
      </c>
    </row>
    <row r="788" spans="1:34" x14ac:dyDescent="0.35">
      <c r="A788" t="s">
        <v>137</v>
      </c>
      <c r="B788">
        <v>6598522</v>
      </c>
      <c r="C788" t="s">
        <v>123</v>
      </c>
      <c r="D788" t="s">
        <v>1370</v>
      </c>
      <c r="E788" t="s">
        <v>310</v>
      </c>
      <c r="F788" t="s">
        <v>259</v>
      </c>
      <c r="G788" t="s">
        <v>192</v>
      </c>
      <c r="H788" s="16">
        <v>45809</v>
      </c>
      <c r="I788" s="16">
        <v>45809</v>
      </c>
      <c r="J788" t="s">
        <v>856</v>
      </c>
      <c r="K788">
        <v>1210100</v>
      </c>
      <c r="L788" t="s">
        <v>388</v>
      </c>
      <c r="O788">
        <v>10014595</v>
      </c>
      <c r="P788" t="s">
        <v>137</v>
      </c>
      <c r="Q788">
        <v>6383.11</v>
      </c>
      <c r="R788" t="s">
        <v>296</v>
      </c>
      <c r="S788" t="s">
        <v>343</v>
      </c>
      <c r="T788">
        <v>11589389</v>
      </c>
      <c r="U788" s="16">
        <v>45780</v>
      </c>
      <c r="V788" s="16">
        <v>45809</v>
      </c>
      <c r="W788" s="16">
        <v>45798</v>
      </c>
      <c r="X788">
        <v>6383.11</v>
      </c>
      <c r="Y788">
        <v>1290900</v>
      </c>
      <c r="Z788" t="s">
        <v>1568</v>
      </c>
      <c r="AA788" t="s">
        <v>248</v>
      </c>
      <c r="AB788" t="s">
        <v>121</v>
      </c>
      <c r="AC788" t="s">
        <v>255</v>
      </c>
      <c r="AD788" t="s">
        <v>135</v>
      </c>
      <c r="AE788" t="str">
        <f>IF(B788&gt;0,IF(B788&gt;0,(IF(B788&lt;&gt;'PLAN SEMANAL'!$A$2,BLTOTAL!AA788,""))),"")</f>
        <v>PERFORACIO</v>
      </c>
      <c r="AF788" t="str">
        <f>IF(AH788="Completo","Completo",IF(IF(B788&gt;0,_xlfn.XLOOKUP(B788,'Detalle reservas completas fesa'!K:K,'Detalle reservas completas fesa'!Q:Q,_xlfn.XLOOKUP(B788,'MB25'!L:L,'MB25'!Q:Q,"Incompleto")),"")="PENDIENTE","Incompleto",IF(B788&gt;0,_xlfn.XLOOKUP(B788,'Detalle reservas completas fesa'!K:K,'Detalle reservas completas fesa'!Q:Q,IF(AD788="SIN MATERIAL","Completo",IF(AD788="COMPLETO","Completo","Incompleto"))))))</f>
        <v>Incompleto</v>
      </c>
      <c r="AG788">
        <f>IF(B788&gt;0,_xlfn.XLOOKUP(B788,IW49BLTOTAL!A:A,IW49BLTOTAL!H:H),"")</f>
        <v>4</v>
      </c>
      <c r="AH788" t="str">
        <f>IF(IFERROR(_xlfn.XLOOKUP(B788,'Detalle custodia'!B:B,'Detalle custodia'!O:O),"")="custodia","Completo","")</f>
        <v/>
      </c>
    </row>
    <row r="789" spans="1:34" x14ac:dyDescent="0.35">
      <c r="A789" t="s">
        <v>244</v>
      </c>
      <c r="B789">
        <v>6598269</v>
      </c>
      <c r="C789" t="s">
        <v>129</v>
      </c>
      <c r="D789" t="s">
        <v>3900</v>
      </c>
      <c r="E789" t="s">
        <v>310</v>
      </c>
      <c r="F789" t="s">
        <v>133</v>
      </c>
      <c r="G789" t="s">
        <v>147</v>
      </c>
      <c r="H789" s="16">
        <v>45823</v>
      </c>
      <c r="I789" s="16">
        <v>45823</v>
      </c>
      <c r="J789" t="s">
        <v>856</v>
      </c>
      <c r="K789">
        <v>1215155</v>
      </c>
      <c r="L789" t="s">
        <v>344</v>
      </c>
      <c r="O789">
        <v>10017710</v>
      </c>
      <c r="P789" t="s">
        <v>244</v>
      </c>
      <c r="Q789">
        <v>0</v>
      </c>
      <c r="R789" t="s">
        <v>3901</v>
      </c>
      <c r="S789" t="s">
        <v>329</v>
      </c>
      <c r="T789">
        <v>11396762</v>
      </c>
      <c r="U789" s="16">
        <v>45779</v>
      </c>
      <c r="V789" s="16">
        <v>45823</v>
      </c>
      <c r="W789" s="16">
        <v>45806</v>
      </c>
      <c r="X789">
        <v>0</v>
      </c>
      <c r="Y789">
        <v>1290900</v>
      </c>
      <c r="Z789" t="s">
        <v>1568</v>
      </c>
      <c r="AA789" t="s">
        <v>246</v>
      </c>
      <c r="AB789" t="s">
        <v>121</v>
      </c>
      <c r="AC789" t="s">
        <v>255</v>
      </c>
      <c r="AD789" t="s">
        <v>141</v>
      </c>
      <c r="AE789" t="str">
        <f>IF(B789&gt;0,IF(B789&gt;0,(IF(B789&lt;&gt;'PLAN SEMANAL'!$A$2,BLTOTAL!AA789,""))),"")</f>
        <v>AUXILIAR</v>
      </c>
      <c r="AF789" t="str">
        <f>IF(AH789="Completo","Completo",IF(IF(B789&gt;0,_xlfn.XLOOKUP(B789,'Detalle reservas completas fesa'!K:K,'Detalle reservas completas fesa'!Q:Q,_xlfn.XLOOKUP(B789,'MB25'!L:L,'MB25'!Q:Q,"Incompleto")),"")="PENDIENTE","Incompleto",IF(B789&gt;0,_xlfn.XLOOKUP(B789,'Detalle reservas completas fesa'!K:K,'Detalle reservas completas fesa'!Q:Q,IF(AD789="SIN MATERIAL","Completo",IF(AD789="COMPLETO","Completo","Incompleto"))))))</f>
        <v>Completo</v>
      </c>
      <c r="AG789">
        <f>IF(B789&gt;0,_xlfn.XLOOKUP(B789,IW49BLTOTAL!A:A,IW49BLTOTAL!H:H),"")</f>
        <v>12</v>
      </c>
      <c r="AH789" t="str">
        <f>IF(IFERROR(_xlfn.XLOOKUP(B789,'Detalle custodia'!B:B,'Detalle custodia'!O:O),"")="custodia","Completo","")</f>
        <v/>
      </c>
    </row>
    <row r="790" spans="1:34" x14ac:dyDescent="0.35">
      <c r="A790" t="s">
        <v>178</v>
      </c>
      <c r="B790">
        <v>6598268</v>
      </c>
      <c r="C790" t="s">
        <v>129</v>
      </c>
      <c r="D790" t="s">
        <v>3902</v>
      </c>
      <c r="E790" t="s">
        <v>310</v>
      </c>
      <c r="F790" t="s">
        <v>133</v>
      </c>
      <c r="G790" t="s">
        <v>4031</v>
      </c>
      <c r="H790" s="16">
        <v>45839</v>
      </c>
      <c r="I790" s="16">
        <v>45869</v>
      </c>
      <c r="J790" t="s">
        <v>3476</v>
      </c>
      <c r="K790">
        <v>1215154</v>
      </c>
      <c r="L790" t="s">
        <v>392</v>
      </c>
      <c r="O790">
        <v>10014644</v>
      </c>
      <c r="P790" t="s">
        <v>178</v>
      </c>
      <c r="Q790">
        <v>0</v>
      </c>
      <c r="R790" t="s">
        <v>3901</v>
      </c>
      <c r="S790" t="s">
        <v>329</v>
      </c>
      <c r="T790">
        <v>11575169</v>
      </c>
      <c r="U790" s="16">
        <v>45779</v>
      </c>
      <c r="V790" s="16">
        <v>45839</v>
      </c>
      <c r="W790" s="16">
        <v>45836</v>
      </c>
      <c r="X790">
        <v>0</v>
      </c>
      <c r="Y790">
        <v>1290900</v>
      </c>
      <c r="Z790" t="s">
        <v>1568</v>
      </c>
      <c r="AA790" t="s">
        <v>246</v>
      </c>
      <c r="AB790" t="s">
        <v>121</v>
      </c>
      <c r="AC790" t="s">
        <v>255</v>
      </c>
      <c r="AD790" t="s">
        <v>141</v>
      </c>
      <c r="AE790" t="str">
        <f>IF(B790&gt;0,IF(B790&gt;0,(IF(B790&lt;&gt;'PLAN SEMANAL'!$A$2,BLTOTAL!AA790,""))),"")</f>
        <v>AUXILIAR</v>
      </c>
      <c r="AF790" t="str">
        <f>IF(AH790="Completo","Completo",IF(IF(B790&gt;0,_xlfn.XLOOKUP(B790,'Detalle reservas completas fesa'!K:K,'Detalle reservas completas fesa'!Q:Q,_xlfn.XLOOKUP(B790,'MB25'!L:L,'MB25'!Q:Q,"Incompleto")),"")="PENDIENTE","Incompleto",IF(B790&gt;0,_xlfn.XLOOKUP(B790,'Detalle reservas completas fesa'!K:K,'Detalle reservas completas fesa'!Q:Q,IF(AD790="SIN MATERIAL","Completo",IF(AD790="COMPLETO","Completo","Incompleto"))))))</f>
        <v>Completo</v>
      </c>
      <c r="AG790">
        <f>IF(B790&gt;0,_xlfn.XLOOKUP(B790,IW49BLTOTAL!A:A,IW49BLTOTAL!H:H),"")</f>
        <v>12</v>
      </c>
      <c r="AH790" t="str">
        <f>IF(IFERROR(_xlfn.XLOOKUP(B790,'Detalle custodia'!B:B,'Detalle custodia'!O:O),"")="custodia","Completo","")</f>
        <v/>
      </c>
    </row>
    <row r="791" spans="1:34" x14ac:dyDescent="0.35">
      <c r="A791" t="s">
        <v>3804</v>
      </c>
      <c r="B791">
        <v>6598236</v>
      </c>
      <c r="C791" t="s">
        <v>123</v>
      </c>
      <c r="D791" t="s">
        <v>3903</v>
      </c>
      <c r="E791" t="s">
        <v>310</v>
      </c>
      <c r="F791" t="s">
        <v>133</v>
      </c>
      <c r="G791" t="s">
        <v>132</v>
      </c>
      <c r="H791" s="16">
        <v>45845</v>
      </c>
      <c r="I791" s="16">
        <v>45845</v>
      </c>
      <c r="J791" t="s">
        <v>856</v>
      </c>
      <c r="K791">
        <v>1210102</v>
      </c>
      <c r="L791" t="s">
        <v>3805</v>
      </c>
      <c r="O791">
        <v>10018963</v>
      </c>
      <c r="P791" t="s">
        <v>3806</v>
      </c>
      <c r="Q791">
        <v>0</v>
      </c>
      <c r="R791" t="s">
        <v>343</v>
      </c>
      <c r="S791" t="s">
        <v>342</v>
      </c>
      <c r="T791">
        <v>11588752</v>
      </c>
      <c r="U791" s="16">
        <v>45779</v>
      </c>
      <c r="V791" s="16">
        <v>45845</v>
      </c>
      <c r="W791" s="16">
        <v>45805</v>
      </c>
      <c r="X791">
        <v>0</v>
      </c>
      <c r="Y791">
        <v>1290900</v>
      </c>
      <c r="Z791" t="s">
        <v>1568</v>
      </c>
      <c r="AA791" t="s">
        <v>248</v>
      </c>
      <c r="AB791" t="s">
        <v>121</v>
      </c>
      <c r="AC791" t="s">
        <v>255</v>
      </c>
      <c r="AD791" t="s">
        <v>141</v>
      </c>
      <c r="AE791" t="str">
        <f>IF(B791&gt;0,IF(B791&gt;0,(IF(B791&lt;&gt;'PLAN SEMANAL'!$A$2,BLTOTAL!AA791,""))),"")</f>
        <v>PERFORACIO</v>
      </c>
      <c r="AF791" t="str">
        <f>IF(AH791="Completo","Completo",IF(IF(B791&gt;0,_xlfn.XLOOKUP(B791,'Detalle reservas completas fesa'!K:K,'Detalle reservas completas fesa'!Q:Q,_xlfn.XLOOKUP(B791,'MB25'!L:L,'MB25'!Q:Q,"Incompleto")),"")="PENDIENTE","Incompleto",IF(B791&gt;0,_xlfn.XLOOKUP(B791,'Detalle reservas completas fesa'!K:K,'Detalle reservas completas fesa'!Q:Q,IF(AD791="SIN MATERIAL","Completo",IF(AD791="COMPLETO","Completo","Incompleto"))))))</f>
        <v>Incompleto</v>
      </c>
      <c r="AG791">
        <f>IF(B791&gt;0,_xlfn.XLOOKUP(B791,IW49BLTOTAL!A:A,IW49BLTOTAL!H:H),"")</f>
        <v>4</v>
      </c>
      <c r="AH791" t="str">
        <f>IF(IFERROR(_xlfn.XLOOKUP(B791,'Detalle custodia'!B:B,'Detalle custodia'!O:O),"")="custodia","Completo","")</f>
        <v/>
      </c>
    </row>
    <row r="792" spans="1:34" x14ac:dyDescent="0.35">
      <c r="A792" t="s">
        <v>160</v>
      </c>
      <c r="B792">
        <v>6598075</v>
      </c>
      <c r="C792" t="s">
        <v>129</v>
      </c>
      <c r="D792" t="s">
        <v>3904</v>
      </c>
      <c r="E792" t="s">
        <v>310</v>
      </c>
      <c r="F792" t="s">
        <v>133</v>
      </c>
      <c r="G792" t="s">
        <v>147</v>
      </c>
      <c r="H792" s="16">
        <v>45839</v>
      </c>
      <c r="I792" s="16">
        <v>45869</v>
      </c>
      <c r="J792" t="s">
        <v>3476</v>
      </c>
      <c r="K792">
        <v>1212121</v>
      </c>
      <c r="L792" t="s">
        <v>346</v>
      </c>
      <c r="O792">
        <v>10014598</v>
      </c>
      <c r="P792" t="s">
        <v>160</v>
      </c>
      <c r="Q792">
        <v>0</v>
      </c>
      <c r="R792" t="s">
        <v>296</v>
      </c>
      <c r="S792" t="s">
        <v>342</v>
      </c>
      <c r="T792">
        <v>11511473</v>
      </c>
      <c r="U792" s="16">
        <v>45779</v>
      </c>
      <c r="V792" s="16">
        <v>45839</v>
      </c>
      <c r="W792" s="16">
        <v>45835</v>
      </c>
      <c r="X792">
        <v>0</v>
      </c>
      <c r="Y792">
        <v>1290900</v>
      </c>
      <c r="Z792" t="s">
        <v>1568</v>
      </c>
      <c r="AA792" t="s">
        <v>247</v>
      </c>
      <c r="AB792" t="s">
        <v>121</v>
      </c>
      <c r="AC792" t="s">
        <v>255</v>
      </c>
      <c r="AD792" t="s">
        <v>141</v>
      </c>
      <c r="AE792" t="str">
        <f>IF(B792&gt;0,IF(B792&gt;0,(IF(B792&lt;&gt;'PLAN SEMANAL'!$A$2,BLTOTAL!AA792,""))),"")</f>
        <v>CARGUIO</v>
      </c>
      <c r="AF792" t="str">
        <f>IF(AH792="Completo","Completo",IF(IF(B792&gt;0,_xlfn.XLOOKUP(B792,'Detalle reservas completas fesa'!K:K,'Detalle reservas completas fesa'!Q:Q,_xlfn.XLOOKUP(B792,'MB25'!L:L,'MB25'!Q:Q,"Incompleto")),"")="PENDIENTE","Incompleto",IF(B792&gt;0,_xlfn.XLOOKUP(B792,'Detalle reservas completas fesa'!K:K,'Detalle reservas completas fesa'!Q:Q,IF(AD792="SIN MATERIAL","Completo",IF(AD792="COMPLETO","Completo","Incompleto"))))))</f>
        <v>Completo</v>
      </c>
      <c r="AG792">
        <f>IF(B792&gt;0,_xlfn.XLOOKUP(B792,IW49BLTOTAL!A:A,IW49BLTOTAL!H:H),"")</f>
        <v>2</v>
      </c>
      <c r="AH792" t="str">
        <f>IF(IFERROR(_xlfn.XLOOKUP(B792,'Detalle custodia'!B:B,'Detalle custodia'!O:O),"")="custodia","Completo","")</f>
        <v/>
      </c>
    </row>
    <row r="793" spans="1:34" x14ac:dyDescent="0.35">
      <c r="A793" t="s">
        <v>221</v>
      </c>
      <c r="B793">
        <v>6597873</v>
      </c>
      <c r="C793" t="s">
        <v>129</v>
      </c>
      <c r="D793" t="s">
        <v>3905</v>
      </c>
      <c r="E793" t="s">
        <v>310</v>
      </c>
      <c r="F793" t="s">
        <v>133</v>
      </c>
      <c r="G793" t="s">
        <v>226</v>
      </c>
      <c r="H793" s="16">
        <v>45839</v>
      </c>
      <c r="I793" s="16">
        <v>45869</v>
      </c>
      <c r="J793" t="s">
        <v>3476</v>
      </c>
      <c r="K793">
        <v>1215156</v>
      </c>
      <c r="L793" t="s">
        <v>309</v>
      </c>
      <c r="O793">
        <v>10014650</v>
      </c>
      <c r="P793" t="s">
        <v>221</v>
      </c>
      <c r="Q793">
        <v>0</v>
      </c>
      <c r="R793" t="s">
        <v>3891</v>
      </c>
      <c r="S793" t="s">
        <v>3901</v>
      </c>
      <c r="T793">
        <v>11583448</v>
      </c>
      <c r="U793" s="16">
        <v>45778</v>
      </c>
      <c r="V793" s="16">
        <v>45839</v>
      </c>
      <c r="W793" s="16">
        <v>45835</v>
      </c>
      <c r="X793">
        <v>0</v>
      </c>
      <c r="Y793">
        <v>1290900</v>
      </c>
      <c r="Z793" t="s">
        <v>1568</v>
      </c>
      <c r="AA793" t="s">
        <v>246</v>
      </c>
      <c r="AB793" t="s">
        <v>121</v>
      </c>
      <c r="AC793" t="s">
        <v>255</v>
      </c>
      <c r="AD793" t="s">
        <v>189</v>
      </c>
      <c r="AE793" t="str">
        <f>IF(B793&gt;0,IF(B793&gt;0,(IF(B793&lt;&gt;'PLAN SEMANAL'!$A$2,BLTOTAL!AA793,""))),"")</f>
        <v>AUXILIAR</v>
      </c>
      <c r="AF793" t="str">
        <f>IF(AH793="Completo","Completo",IF(IF(B793&gt;0,_xlfn.XLOOKUP(B793,'Detalle reservas completas fesa'!K:K,'Detalle reservas completas fesa'!Q:Q,_xlfn.XLOOKUP(B793,'MB25'!L:L,'MB25'!Q:Q,"Incompleto")),"")="PENDIENTE","Incompleto",IF(B793&gt;0,_xlfn.XLOOKUP(B793,'Detalle reservas completas fesa'!K:K,'Detalle reservas completas fesa'!Q:Q,IF(AD793="SIN MATERIAL","Completo",IF(AD793="COMPLETO","Completo","Incompleto"))))))</f>
        <v>Completo</v>
      </c>
      <c r="AG793">
        <f>IF(B793&gt;0,_xlfn.XLOOKUP(B793,IW49BLTOTAL!A:A,IW49BLTOTAL!H:H),"")</f>
        <v>16</v>
      </c>
      <c r="AH793" t="str">
        <f>IF(IFERROR(_xlfn.XLOOKUP(B793,'Detalle custodia'!B:B,'Detalle custodia'!O:O),"")="custodia","Completo","")</f>
        <v/>
      </c>
    </row>
    <row r="794" spans="1:34" x14ac:dyDescent="0.35">
      <c r="A794" t="s">
        <v>209</v>
      </c>
      <c r="B794">
        <v>6597872</v>
      </c>
      <c r="C794" t="s">
        <v>129</v>
      </c>
      <c r="D794" t="s">
        <v>3906</v>
      </c>
      <c r="E794" t="s">
        <v>310</v>
      </c>
      <c r="F794" t="s">
        <v>133</v>
      </c>
      <c r="G794" t="s">
        <v>132</v>
      </c>
      <c r="H794" s="16">
        <v>45839</v>
      </c>
      <c r="I794" s="16">
        <v>45869</v>
      </c>
      <c r="J794" t="s">
        <v>856</v>
      </c>
      <c r="K794">
        <v>1215152</v>
      </c>
      <c r="L794" t="s">
        <v>280</v>
      </c>
      <c r="O794">
        <v>10014630</v>
      </c>
      <c r="P794" t="s">
        <v>209</v>
      </c>
      <c r="Q794">
        <v>0</v>
      </c>
      <c r="R794" t="s">
        <v>3891</v>
      </c>
      <c r="S794" t="s">
        <v>342</v>
      </c>
      <c r="T794">
        <v>11583594</v>
      </c>
      <c r="U794" s="16">
        <v>45778</v>
      </c>
      <c r="V794" s="16">
        <v>45839</v>
      </c>
      <c r="W794" s="16">
        <v>45819</v>
      </c>
      <c r="X794">
        <v>0</v>
      </c>
      <c r="Y794">
        <v>1290900</v>
      </c>
      <c r="Z794" t="s">
        <v>1568</v>
      </c>
      <c r="AA794" t="s">
        <v>246</v>
      </c>
      <c r="AB794" t="s">
        <v>121</v>
      </c>
      <c r="AC794" t="s">
        <v>255</v>
      </c>
      <c r="AD794" t="s">
        <v>141</v>
      </c>
      <c r="AE794" t="str">
        <f>IF(B794&gt;0,IF(B794&gt;0,(IF(B794&lt;&gt;'PLAN SEMANAL'!$A$2,BLTOTAL!AA794,""))),"")</f>
        <v>AUXILIAR</v>
      </c>
      <c r="AF794" t="str">
        <f>IF(AH794="Completo","Completo",IF(IF(B794&gt;0,_xlfn.XLOOKUP(B794,'Detalle reservas completas fesa'!K:K,'Detalle reservas completas fesa'!Q:Q,_xlfn.XLOOKUP(B794,'MB25'!L:L,'MB25'!Q:Q,"Incompleto")),"")="PENDIENTE","Incompleto",IF(B794&gt;0,_xlfn.XLOOKUP(B794,'Detalle reservas completas fesa'!K:K,'Detalle reservas completas fesa'!Q:Q,IF(AD794="SIN MATERIAL","Completo",IF(AD794="COMPLETO","Completo","Incompleto"))))))</f>
        <v>Incompleto</v>
      </c>
      <c r="AG794">
        <f>IF(B794&gt;0,_xlfn.XLOOKUP(B794,IW49BLTOTAL!A:A,IW49BLTOTAL!H:H),"")</f>
        <v>2</v>
      </c>
      <c r="AH794" t="str">
        <f>IF(IFERROR(_xlfn.XLOOKUP(B794,'Detalle custodia'!B:B,'Detalle custodia'!O:O),"")="custodia","Completo","")</f>
        <v/>
      </c>
    </row>
    <row r="795" spans="1:34" x14ac:dyDescent="0.35">
      <c r="A795" t="s">
        <v>207</v>
      </c>
      <c r="B795">
        <v>6597811</v>
      </c>
      <c r="C795" t="s">
        <v>129</v>
      </c>
      <c r="D795" t="s">
        <v>3907</v>
      </c>
      <c r="E795" t="s">
        <v>310</v>
      </c>
      <c r="F795" t="s">
        <v>402</v>
      </c>
      <c r="G795" t="s">
        <v>132</v>
      </c>
      <c r="H795" s="16">
        <v>45833</v>
      </c>
      <c r="I795" s="16">
        <v>45835</v>
      </c>
      <c r="J795" t="s">
        <v>856</v>
      </c>
      <c r="K795">
        <v>1213130</v>
      </c>
      <c r="L795" t="s">
        <v>385</v>
      </c>
      <c r="O795">
        <v>10014621</v>
      </c>
      <c r="P795" t="s">
        <v>207</v>
      </c>
      <c r="Q795">
        <v>0</v>
      </c>
      <c r="R795" t="s">
        <v>3901</v>
      </c>
      <c r="S795" t="s">
        <v>3901</v>
      </c>
      <c r="T795">
        <v>11577649</v>
      </c>
      <c r="U795" s="16">
        <v>45778</v>
      </c>
      <c r="V795" s="16">
        <v>45833</v>
      </c>
      <c r="W795" s="16">
        <v>45778</v>
      </c>
      <c r="X795">
        <v>0</v>
      </c>
      <c r="Y795">
        <v>1290900</v>
      </c>
      <c r="Z795" t="s">
        <v>1568</v>
      </c>
      <c r="AA795" t="s">
        <v>245</v>
      </c>
      <c r="AB795" t="s">
        <v>121</v>
      </c>
      <c r="AC795" t="s">
        <v>255</v>
      </c>
      <c r="AE795" t="str">
        <f>IF(B795&gt;0,IF(B795&gt;0,(IF(B795&lt;&gt;'PLAN SEMANAL'!$A$2,BLTOTAL!AA795,""))),"")</f>
        <v>ACARREO</v>
      </c>
      <c r="AF795" t="str">
        <f>IF(AH795="Completo","Completo",IF(IF(B795&gt;0,_xlfn.XLOOKUP(B795,'Detalle reservas completas fesa'!K:K,'Detalle reservas completas fesa'!Q:Q,_xlfn.XLOOKUP(B795,'MB25'!L:L,'MB25'!Q:Q,"Incompleto")),"")="PENDIENTE","Incompleto",IF(B795&gt;0,_xlfn.XLOOKUP(B795,'Detalle reservas completas fesa'!K:K,'Detalle reservas completas fesa'!Q:Q,IF(AD795="SIN MATERIAL","Completo",IF(AD795="COMPLETO","Completo","Incompleto"))))))</f>
        <v>Incompleto</v>
      </c>
      <c r="AG795">
        <f>IF(B795&gt;0,_xlfn.XLOOKUP(B795,IW49BLTOTAL!A:A,IW49BLTOTAL!H:H),"")</f>
        <v>6</v>
      </c>
      <c r="AH795" t="str">
        <f>IF(IFERROR(_xlfn.XLOOKUP(B795,'Detalle custodia'!B:B,'Detalle custodia'!O:O),"")="custodia","Completo","")</f>
        <v/>
      </c>
    </row>
    <row r="796" spans="1:34" x14ac:dyDescent="0.35">
      <c r="A796" t="s">
        <v>216</v>
      </c>
      <c r="B796">
        <v>6597807</v>
      </c>
      <c r="C796" t="s">
        <v>129</v>
      </c>
      <c r="D796" t="s">
        <v>3908</v>
      </c>
      <c r="E796" t="s">
        <v>310</v>
      </c>
      <c r="F796" t="s">
        <v>133</v>
      </c>
      <c r="G796" t="s">
        <v>147</v>
      </c>
      <c r="H796" s="16">
        <v>45870</v>
      </c>
      <c r="I796" s="16">
        <v>45870</v>
      </c>
      <c r="J796" t="s">
        <v>856</v>
      </c>
      <c r="K796">
        <v>1215154</v>
      </c>
      <c r="L796" t="s">
        <v>282</v>
      </c>
      <c r="O796">
        <v>10014642</v>
      </c>
      <c r="P796" t="s">
        <v>216</v>
      </c>
      <c r="Q796">
        <v>0</v>
      </c>
      <c r="R796" t="s">
        <v>3891</v>
      </c>
      <c r="S796" t="s">
        <v>343</v>
      </c>
      <c r="T796">
        <v>11583872</v>
      </c>
      <c r="U796" s="16">
        <v>45778</v>
      </c>
      <c r="V796" s="16">
        <v>45870</v>
      </c>
      <c r="W796" s="16">
        <v>45850</v>
      </c>
      <c r="X796">
        <v>0</v>
      </c>
      <c r="Y796">
        <v>1290900</v>
      </c>
      <c r="Z796" t="s">
        <v>1568</v>
      </c>
      <c r="AA796" t="s">
        <v>246</v>
      </c>
      <c r="AB796" t="s">
        <v>121</v>
      </c>
      <c r="AC796" t="s">
        <v>255</v>
      </c>
      <c r="AD796" t="s">
        <v>141</v>
      </c>
      <c r="AE796" t="str">
        <f>IF(B796&gt;0,IF(B796&gt;0,(IF(B796&lt;&gt;'PLAN SEMANAL'!$A$2,BLTOTAL!AA796,""))),"")</f>
        <v>AUXILIAR</v>
      </c>
      <c r="AF796" t="str">
        <f>IF(AH796="Completo","Completo",IF(IF(B796&gt;0,_xlfn.XLOOKUP(B796,'Detalle reservas completas fesa'!K:K,'Detalle reservas completas fesa'!Q:Q,_xlfn.XLOOKUP(B796,'MB25'!L:L,'MB25'!Q:Q,"Incompleto")),"")="PENDIENTE","Incompleto",IF(B796&gt;0,_xlfn.XLOOKUP(B796,'Detalle reservas completas fesa'!K:K,'Detalle reservas completas fesa'!Q:Q,IF(AD796="SIN MATERIAL","Completo",IF(AD796="COMPLETO","Completo","Incompleto"))))))</f>
        <v>Incompleto</v>
      </c>
      <c r="AG796">
        <f>IF(B796&gt;0,_xlfn.XLOOKUP(B796,IW49BLTOTAL!A:A,IW49BLTOTAL!H:H),"")</f>
        <v>8</v>
      </c>
      <c r="AH796" t="str">
        <f>IF(IFERROR(_xlfn.XLOOKUP(B796,'Detalle custodia'!B:B,'Detalle custodia'!O:O),"")="custodia","Completo","")</f>
        <v/>
      </c>
    </row>
    <row r="797" spans="1:34" x14ac:dyDescent="0.35">
      <c r="A797" t="s">
        <v>157</v>
      </c>
      <c r="B797">
        <v>6597806</v>
      </c>
      <c r="C797" t="s">
        <v>129</v>
      </c>
      <c r="D797" t="s">
        <v>3909</v>
      </c>
      <c r="E797" t="s">
        <v>310</v>
      </c>
      <c r="F797" t="s">
        <v>133</v>
      </c>
      <c r="G797" t="s">
        <v>147</v>
      </c>
      <c r="H797" s="16">
        <v>45859</v>
      </c>
      <c r="I797" s="16">
        <v>45865</v>
      </c>
      <c r="J797" t="s">
        <v>5408</v>
      </c>
      <c r="K797">
        <v>1215150</v>
      </c>
      <c r="L797" t="s">
        <v>345</v>
      </c>
      <c r="O797">
        <v>10014635</v>
      </c>
      <c r="P797" t="s">
        <v>157</v>
      </c>
      <c r="Q797">
        <v>0</v>
      </c>
      <c r="R797" t="s">
        <v>3891</v>
      </c>
      <c r="S797" t="s">
        <v>343</v>
      </c>
      <c r="T797">
        <v>11584045</v>
      </c>
      <c r="U797" s="16">
        <v>45778</v>
      </c>
      <c r="V797" s="16">
        <v>45859</v>
      </c>
      <c r="W797" s="16">
        <v>45850</v>
      </c>
      <c r="X797">
        <v>0</v>
      </c>
      <c r="Y797">
        <v>1290900</v>
      </c>
      <c r="Z797" t="s">
        <v>1568</v>
      </c>
      <c r="AA797" t="s">
        <v>246</v>
      </c>
      <c r="AB797" t="s">
        <v>121</v>
      </c>
      <c r="AC797" t="s">
        <v>255</v>
      </c>
      <c r="AD797" t="s">
        <v>141</v>
      </c>
      <c r="AE797" t="str">
        <f>IF(B797&gt;0,IF(B797&gt;0,(IF(B797&lt;&gt;'PLAN SEMANAL'!$A$2,BLTOTAL!AA797,""))),"")</f>
        <v>AUXILIAR</v>
      </c>
      <c r="AF797" t="str">
        <f>IF(AH797="Completo","Completo",IF(IF(B797&gt;0,_xlfn.XLOOKUP(B797,'Detalle reservas completas fesa'!K:K,'Detalle reservas completas fesa'!Q:Q,_xlfn.XLOOKUP(B797,'MB25'!L:L,'MB25'!Q:Q,"Incompleto")),"")="PENDIENTE","Incompleto",IF(B797&gt;0,_xlfn.XLOOKUP(B797,'Detalle reservas completas fesa'!K:K,'Detalle reservas completas fesa'!Q:Q,IF(AD797="SIN MATERIAL","Completo",IF(AD797="COMPLETO","Completo","Incompleto"))))))</f>
        <v>Incompleto</v>
      </c>
      <c r="AG797">
        <f>IF(B797&gt;0,_xlfn.XLOOKUP(B797,IW49BLTOTAL!A:A,IW49BLTOTAL!H:H),"")</f>
        <v>8</v>
      </c>
      <c r="AH797" t="str">
        <f>IF(IFERROR(_xlfn.XLOOKUP(B797,'Detalle custodia'!B:B,'Detalle custodia'!O:O),"")="custodia","Completo","")</f>
        <v/>
      </c>
    </row>
    <row r="798" spans="1:34" x14ac:dyDescent="0.35">
      <c r="A798" t="s">
        <v>144</v>
      </c>
      <c r="B798">
        <v>6597801</v>
      </c>
      <c r="C798" t="s">
        <v>138</v>
      </c>
      <c r="D798" t="s">
        <v>3910</v>
      </c>
      <c r="E798" t="s">
        <v>310</v>
      </c>
      <c r="F798" t="s">
        <v>133</v>
      </c>
      <c r="G798" t="s">
        <v>132</v>
      </c>
      <c r="H798" s="16">
        <v>45809</v>
      </c>
      <c r="I798" s="16">
        <v>45809</v>
      </c>
      <c r="J798" t="s">
        <v>856</v>
      </c>
      <c r="K798">
        <v>1216100</v>
      </c>
      <c r="L798" t="s">
        <v>393</v>
      </c>
      <c r="O798">
        <v>10014649</v>
      </c>
      <c r="P798" t="s">
        <v>144</v>
      </c>
      <c r="Q798">
        <v>0</v>
      </c>
      <c r="R798" t="s">
        <v>3891</v>
      </c>
      <c r="S798" t="s">
        <v>347</v>
      </c>
      <c r="T798">
        <v>11584185</v>
      </c>
      <c r="U798" s="16">
        <v>45778</v>
      </c>
      <c r="V798" s="16">
        <v>45809</v>
      </c>
      <c r="W798" s="16">
        <v>45805</v>
      </c>
      <c r="X798">
        <v>0</v>
      </c>
      <c r="Y798">
        <v>1290900</v>
      </c>
      <c r="Z798" t="s">
        <v>1568</v>
      </c>
      <c r="AA798" t="s">
        <v>249</v>
      </c>
      <c r="AB798" t="s">
        <v>121</v>
      </c>
      <c r="AC798" t="s">
        <v>255</v>
      </c>
      <c r="AD798" t="s">
        <v>122</v>
      </c>
      <c r="AE798" t="str">
        <f>IF(B798&gt;0,IF(B798&gt;0,(IF(B798&lt;&gt;'PLAN SEMANAL'!$A$2,BLTOTAL!AA798,""))),"")</f>
        <v>SOPORTE</v>
      </c>
      <c r="AF798" t="str">
        <f>IF(AH798="Completo","Completo",IF(IF(B798&gt;0,_xlfn.XLOOKUP(B798,'Detalle reservas completas fesa'!K:K,'Detalle reservas completas fesa'!Q:Q,_xlfn.XLOOKUP(B798,'MB25'!L:L,'MB25'!Q:Q,"Incompleto")),"")="PENDIENTE","Incompleto",IF(B798&gt;0,_xlfn.XLOOKUP(B798,'Detalle reservas completas fesa'!K:K,'Detalle reservas completas fesa'!Q:Q,IF(AD798="SIN MATERIAL","Completo",IF(AD798="COMPLETO","Completo","Incompleto"))))))</f>
        <v>Completo</v>
      </c>
      <c r="AG798">
        <f>IF(B798&gt;0,_xlfn.XLOOKUP(B798,IW49BLTOTAL!A:A,IW49BLTOTAL!H:H),"")</f>
        <v>2</v>
      </c>
      <c r="AH798" t="str">
        <f>IF(IFERROR(_xlfn.XLOOKUP(B798,'Detalle custodia'!B:B,'Detalle custodia'!O:O),"")="custodia","Completo","")</f>
        <v/>
      </c>
    </row>
    <row r="799" spans="1:34" x14ac:dyDescent="0.35">
      <c r="A799" t="s">
        <v>149</v>
      </c>
      <c r="B799">
        <v>6597800</v>
      </c>
      <c r="C799" t="s">
        <v>129</v>
      </c>
      <c r="D799" t="s">
        <v>3911</v>
      </c>
      <c r="E799" t="s">
        <v>310</v>
      </c>
      <c r="F799" t="s">
        <v>133</v>
      </c>
      <c r="G799" t="s">
        <v>132</v>
      </c>
      <c r="H799" s="16">
        <v>45839</v>
      </c>
      <c r="I799" s="16">
        <v>45869</v>
      </c>
      <c r="J799" t="s">
        <v>856</v>
      </c>
      <c r="K799">
        <v>1213130</v>
      </c>
      <c r="L799" t="s">
        <v>302</v>
      </c>
      <c r="O799">
        <v>10014616</v>
      </c>
      <c r="P799" t="s">
        <v>149</v>
      </c>
      <c r="Q799">
        <v>0</v>
      </c>
      <c r="R799" t="s">
        <v>3891</v>
      </c>
      <c r="S799" t="s">
        <v>342</v>
      </c>
      <c r="T799">
        <v>11584671</v>
      </c>
      <c r="U799" s="16">
        <v>45778</v>
      </c>
      <c r="V799" s="16">
        <v>45839</v>
      </c>
      <c r="W799" s="16">
        <v>45819</v>
      </c>
      <c r="X799">
        <v>0</v>
      </c>
      <c r="Y799">
        <v>1290900</v>
      </c>
      <c r="Z799" t="s">
        <v>1568</v>
      </c>
      <c r="AA799" t="s">
        <v>245</v>
      </c>
      <c r="AB799" t="s">
        <v>121</v>
      </c>
      <c r="AC799" t="s">
        <v>255</v>
      </c>
      <c r="AD799" t="s">
        <v>141</v>
      </c>
      <c r="AE799" t="str">
        <f>IF(B799&gt;0,IF(B799&gt;0,(IF(B799&lt;&gt;'PLAN SEMANAL'!$A$2,BLTOTAL!AA799,""))),"")</f>
        <v>ACARREO</v>
      </c>
      <c r="AF799" t="str">
        <f>IF(AH799="Completo","Completo",IF(IF(B799&gt;0,_xlfn.XLOOKUP(B799,'Detalle reservas completas fesa'!K:K,'Detalle reservas completas fesa'!Q:Q,_xlfn.XLOOKUP(B799,'MB25'!L:L,'MB25'!Q:Q,"Incompleto")),"")="PENDIENTE","Incompleto",IF(B799&gt;0,_xlfn.XLOOKUP(B799,'Detalle reservas completas fesa'!K:K,'Detalle reservas completas fesa'!Q:Q,IF(AD799="SIN MATERIAL","Completo",IF(AD799="COMPLETO","Completo","Incompleto"))))))</f>
        <v>Incompleto</v>
      </c>
      <c r="AG799">
        <f>IF(B799&gt;0,_xlfn.XLOOKUP(B799,IW49BLTOTAL!A:A,IW49BLTOTAL!H:H),"")</f>
        <v>4</v>
      </c>
      <c r="AH799" t="str">
        <f>IF(IFERROR(_xlfn.XLOOKUP(B799,'Detalle custodia'!B:B,'Detalle custodia'!O:O),"")="custodia","Completo","")</f>
        <v/>
      </c>
    </row>
    <row r="800" spans="1:34" x14ac:dyDescent="0.35">
      <c r="A800" t="s">
        <v>149</v>
      </c>
      <c r="B800">
        <v>6597799</v>
      </c>
      <c r="C800" t="s">
        <v>129</v>
      </c>
      <c r="D800" t="s">
        <v>3912</v>
      </c>
      <c r="E800" t="s">
        <v>310</v>
      </c>
      <c r="F800" t="s">
        <v>133</v>
      </c>
      <c r="G800" t="s">
        <v>132</v>
      </c>
      <c r="H800" s="16">
        <v>45839</v>
      </c>
      <c r="I800" s="16">
        <v>45869</v>
      </c>
      <c r="J800" t="s">
        <v>856</v>
      </c>
      <c r="K800">
        <v>1213130</v>
      </c>
      <c r="L800" t="s">
        <v>302</v>
      </c>
      <c r="O800">
        <v>10014616</v>
      </c>
      <c r="P800" t="s">
        <v>149</v>
      </c>
      <c r="Q800">
        <v>0</v>
      </c>
      <c r="R800" t="s">
        <v>3891</v>
      </c>
      <c r="S800" t="s">
        <v>342</v>
      </c>
      <c r="T800">
        <v>11584664</v>
      </c>
      <c r="U800" s="16">
        <v>45778</v>
      </c>
      <c r="V800" s="16">
        <v>45839</v>
      </c>
      <c r="W800" s="16">
        <v>45819</v>
      </c>
      <c r="X800">
        <v>0</v>
      </c>
      <c r="Y800">
        <v>1290900</v>
      </c>
      <c r="Z800" t="s">
        <v>1568</v>
      </c>
      <c r="AA800" t="s">
        <v>245</v>
      </c>
      <c r="AB800" t="s">
        <v>121</v>
      </c>
      <c r="AC800" t="s">
        <v>255</v>
      </c>
      <c r="AD800" t="s">
        <v>141</v>
      </c>
      <c r="AE800" t="str">
        <f>IF(B800&gt;0,IF(B800&gt;0,(IF(B800&lt;&gt;'PLAN SEMANAL'!$A$2,BLTOTAL!AA800,""))),"")</f>
        <v>ACARREO</v>
      </c>
      <c r="AF800" t="str">
        <f>IF(AH800="Completo","Completo",IF(IF(B800&gt;0,_xlfn.XLOOKUP(B800,'Detalle reservas completas fesa'!K:K,'Detalle reservas completas fesa'!Q:Q,_xlfn.XLOOKUP(B800,'MB25'!L:L,'MB25'!Q:Q,"Incompleto")),"")="PENDIENTE","Incompleto",IF(B800&gt;0,_xlfn.XLOOKUP(B800,'Detalle reservas completas fesa'!K:K,'Detalle reservas completas fesa'!Q:Q,IF(AD800="SIN MATERIAL","Completo",IF(AD800="COMPLETO","Completo","Incompleto"))))))</f>
        <v>Incompleto</v>
      </c>
      <c r="AG800">
        <f>IF(B800&gt;0,_xlfn.XLOOKUP(B800,IW49BLTOTAL!A:A,IW49BLTOTAL!H:H),"")</f>
        <v>6</v>
      </c>
      <c r="AH800" t="str">
        <f>IF(IFERROR(_xlfn.XLOOKUP(B800,'Detalle custodia'!B:B,'Detalle custodia'!O:O),"")="custodia","Completo","")</f>
        <v/>
      </c>
    </row>
    <row r="801" spans="1:34" x14ac:dyDescent="0.35">
      <c r="A801" t="s">
        <v>232</v>
      </c>
      <c r="B801">
        <v>6597797</v>
      </c>
      <c r="C801" t="s">
        <v>129</v>
      </c>
      <c r="D801" t="s">
        <v>3913</v>
      </c>
      <c r="E801" t="s">
        <v>310</v>
      </c>
      <c r="F801" t="s">
        <v>133</v>
      </c>
      <c r="G801" t="s">
        <v>132</v>
      </c>
      <c r="H801" s="16">
        <v>45839</v>
      </c>
      <c r="I801" s="16">
        <v>45869</v>
      </c>
      <c r="J801" t="s">
        <v>856</v>
      </c>
      <c r="K801">
        <v>1213130</v>
      </c>
      <c r="L801" t="s">
        <v>340</v>
      </c>
      <c r="O801">
        <v>10014610</v>
      </c>
      <c r="P801" t="s">
        <v>232</v>
      </c>
      <c r="Q801">
        <v>0</v>
      </c>
      <c r="R801" t="s">
        <v>3891</v>
      </c>
      <c r="S801" t="s">
        <v>342</v>
      </c>
      <c r="T801">
        <v>11584652</v>
      </c>
      <c r="U801" s="16">
        <v>45778</v>
      </c>
      <c r="V801" s="16">
        <v>45839</v>
      </c>
      <c r="W801" s="16">
        <v>45819</v>
      </c>
      <c r="X801">
        <v>0</v>
      </c>
      <c r="Y801">
        <v>1290900</v>
      </c>
      <c r="Z801" t="s">
        <v>1568</v>
      </c>
      <c r="AA801" t="s">
        <v>245</v>
      </c>
      <c r="AB801" t="s">
        <v>121</v>
      </c>
      <c r="AC801" t="s">
        <v>255</v>
      </c>
      <c r="AD801" t="s">
        <v>141</v>
      </c>
      <c r="AE801" t="str">
        <f>IF(B801&gt;0,IF(B801&gt;0,(IF(B801&lt;&gt;'PLAN SEMANAL'!$A$2,BLTOTAL!AA801,""))),"")</f>
        <v>ACARREO</v>
      </c>
      <c r="AF801" t="str">
        <f>IF(AH801="Completo","Completo",IF(IF(B801&gt;0,_xlfn.XLOOKUP(B801,'Detalle reservas completas fesa'!K:K,'Detalle reservas completas fesa'!Q:Q,_xlfn.XLOOKUP(B801,'MB25'!L:L,'MB25'!Q:Q,"Incompleto")),"")="PENDIENTE","Incompleto",IF(B801&gt;0,_xlfn.XLOOKUP(B801,'Detalle reservas completas fesa'!K:K,'Detalle reservas completas fesa'!Q:Q,IF(AD801="SIN MATERIAL","Completo",IF(AD801="COMPLETO","Completo","Incompleto"))))))</f>
        <v>Incompleto</v>
      </c>
      <c r="AG801">
        <f>IF(B801&gt;0,_xlfn.XLOOKUP(B801,IW49BLTOTAL!A:A,IW49BLTOTAL!H:H),"")</f>
        <v>4</v>
      </c>
      <c r="AH801" t="str">
        <f>IF(IFERROR(_xlfn.XLOOKUP(B801,'Detalle custodia'!B:B,'Detalle custodia'!O:O),"")="custodia","Completo","")</f>
        <v/>
      </c>
    </row>
    <row r="802" spans="1:34" x14ac:dyDescent="0.35">
      <c r="A802" t="s">
        <v>232</v>
      </c>
      <c r="B802">
        <v>6597796</v>
      </c>
      <c r="C802" t="s">
        <v>129</v>
      </c>
      <c r="D802" t="s">
        <v>3914</v>
      </c>
      <c r="E802" t="s">
        <v>310</v>
      </c>
      <c r="F802" t="s">
        <v>133</v>
      </c>
      <c r="G802" t="s">
        <v>226</v>
      </c>
      <c r="H802" s="16">
        <v>45839</v>
      </c>
      <c r="I802" s="16">
        <v>45869</v>
      </c>
      <c r="J802" t="s">
        <v>3476</v>
      </c>
      <c r="K802">
        <v>1213130</v>
      </c>
      <c r="L802" t="s">
        <v>340</v>
      </c>
      <c r="O802">
        <v>10014610</v>
      </c>
      <c r="P802" t="s">
        <v>232</v>
      </c>
      <c r="Q802">
        <v>0</v>
      </c>
      <c r="R802" t="s">
        <v>3891</v>
      </c>
      <c r="S802" t="s">
        <v>3901</v>
      </c>
      <c r="T802">
        <v>11584651</v>
      </c>
      <c r="U802" s="16">
        <v>45778</v>
      </c>
      <c r="V802" s="16">
        <v>45839</v>
      </c>
      <c r="W802" s="16">
        <v>45835</v>
      </c>
      <c r="X802">
        <v>0</v>
      </c>
      <c r="Y802">
        <v>1290900</v>
      </c>
      <c r="Z802" t="s">
        <v>1568</v>
      </c>
      <c r="AA802" t="s">
        <v>245</v>
      </c>
      <c r="AB802" t="s">
        <v>121</v>
      </c>
      <c r="AC802" t="s">
        <v>255</v>
      </c>
      <c r="AD802" t="s">
        <v>189</v>
      </c>
      <c r="AE802" t="str">
        <f>IF(B802&gt;0,IF(B802&gt;0,(IF(B802&lt;&gt;'PLAN SEMANAL'!$A$2,BLTOTAL!AA802,""))),"")</f>
        <v>ACARREO</v>
      </c>
      <c r="AF802" t="str">
        <f>IF(AH802="Completo","Completo",IF(IF(B802&gt;0,_xlfn.XLOOKUP(B802,'Detalle reservas completas fesa'!K:K,'Detalle reservas completas fesa'!Q:Q,_xlfn.XLOOKUP(B802,'MB25'!L:L,'MB25'!Q:Q,"Incompleto")),"")="PENDIENTE","Incompleto",IF(B802&gt;0,_xlfn.XLOOKUP(B802,'Detalle reservas completas fesa'!K:K,'Detalle reservas completas fesa'!Q:Q,IF(AD802="SIN MATERIAL","Completo",IF(AD802="COMPLETO","Completo","Incompleto"))))))</f>
        <v>Completo</v>
      </c>
      <c r="AG802">
        <f>IF(B802&gt;0,_xlfn.XLOOKUP(B802,IW49BLTOTAL!A:A,IW49BLTOTAL!H:H),"")</f>
        <v>2</v>
      </c>
      <c r="AH802" t="str">
        <f>IF(IFERROR(_xlfn.XLOOKUP(B802,'Detalle custodia'!B:B,'Detalle custodia'!O:O),"")="custodia","Completo","")</f>
        <v/>
      </c>
    </row>
    <row r="803" spans="1:34" x14ac:dyDescent="0.35">
      <c r="A803" t="s">
        <v>403</v>
      </c>
      <c r="B803">
        <v>6597794</v>
      </c>
      <c r="C803" t="s">
        <v>129</v>
      </c>
      <c r="D803" t="s">
        <v>3915</v>
      </c>
      <c r="E803" t="s">
        <v>310</v>
      </c>
      <c r="F803" t="s">
        <v>133</v>
      </c>
      <c r="G803" t="s">
        <v>132</v>
      </c>
      <c r="H803" s="16">
        <v>45839</v>
      </c>
      <c r="I803" s="16">
        <v>45869</v>
      </c>
      <c r="J803" t="s">
        <v>856</v>
      </c>
      <c r="K803">
        <v>1213130</v>
      </c>
      <c r="L803" t="s">
        <v>404</v>
      </c>
      <c r="O803">
        <v>10014622</v>
      </c>
      <c r="P803" t="s">
        <v>403</v>
      </c>
      <c r="Q803">
        <v>0</v>
      </c>
      <c r="R803" t="s">
        <v>3891</v>
      </c>
      <c r="S803" t="s">
        <v>342</v>
      </c>
      <c r="T803">
        <v>11584949</v>
      </c>
      <c r="U803" s="16">
        <v>45778</v>
      </c>
      <c r="V803" s="16">
        <v>45839</v>
      </c>
      <c r="W803" s="16">
        <v>45819</v>
      </c>
      <c r="X803">
        <v>0</v>
      </c>
      <c r="Y803">
        <v>1290900</v>
      </c>
      <c r="Z803" t="s">
        <v>1568</v>
      </c>
      <c r="AA803" t="s">
        <v>245</v>
      </c>
      <c r="AB803" t="s">
        <v>121</v>
      </c>
      <c r="AC803" t="s">
        <v>255</v>
      </c>
      <c r="AD803" t="s">
        <v>141</v>
      </c>
      <c r="AE803" t="str">
        <f>IF(B803&gt;0,IF(B803&gt;0,(IF(B803&lt;&gt;'PLAN SEMANAL'!$A$2,BLTOTAL!AA803,""))),"")</f>
        <v>ACARREO</v>
      </c>
      <c r="AF803" t="str">
        <f>IF(AH803="Completo","Completo",IF(IF(B803&gt;0,_xlfn.XLOOKUP(B803,'Detalle reservas completas fesa'!K:K,'Detalle reservas completas fesa'!Q:Q,_xlfn.XLOOKUP(B803,'MB25'!L:L,'MB25'!Q:Q,"Incompleto")),"")="PENDIENTE","Incompleto",IF(B803&gt;0,_xlfn.XLOOKUP(B803,'Detalle reservas completas fesa'!K:K,'Detalle reservas completas fesa'!Q:Q,IF(AD803="SIN MATERIAL","Completo",IF(AD803="COMPLETO","Completo","Incompleto"))))))</f>
        <v>Incompleto</v>
      </c>
      <c r="AG803">
        <f>IF(B803&gt;0,_xlfn.XLOOKUP(B803,IW49BLTOTAL!A:A,IW49BLTOTAL!H:H),"")</f>
        <v>6</v>
      </c>
      <c r="AH803" t="str">
        <f>IF(IFERROR(_xlfn.XLOOKUP(B803,'Detalle custodia'!B:B,'Detalle custodia'!O:O),"")="custodia","Completo","")</f>
        <v/>
      </c>
    </row>
    <row r="804" spans="1:34" x14ac:dyDescent="0.35">
      <c r="A804" t="s">
        <v>413</v>
      </c>
      <c r="B804">
        <v>6597501</v>
      </c>
      <c r="C804" t="s">
        <v>129</v>
      </c>
      <c r="D804" t="s">
        <v>3916</v>
      </c>
      <c r="E804" t="s">
        <v>310</v>
      </c>
      <c r="F804" t="s">
        <v>125</v>
      </c>
      <c r="G804" t="s">
        <v>153</v>
      </c>
      <c r="H804" s="16">
        <v>45870</v>
      </c>
      <c r="I804" s="16">
        <v>45900</v>
      </c>
      <c r="J804" t="s">
        <v>3475</v>
      </c>
      <c r="K804">
        <v>1213130</v>
      </c>
      <c r="L804" t="s">
        <v>414</v>
      </c>
      <c r="O804">
        <v>10014620</v>
      </c>
      <c r="P804" t="s">
        <v>413</v>
      </c>
      <c r="Q804">
        <v>0</v>
      </c>
      <c r="R804" t="s">
        <v>3891</v>
      </c>
      <c r="S804" t="s">
        <v>3901</v>
      </c>
      <c r="T804">
        <v>11584807</v>
      </c>
      <c r="U804" s="16">
        <v>45778</v>
      </c>
      <c r="V804" s="16">
        <v>45870</v>
      </c>
      <c r="W804" s="16">
        <v>45835</v>
      </c>
      <c r="X804">
        <v>0</v>
      </c>
      <c r="Y804">
        <v>1290900</v>
      </c>
      <c r="Z804" t="s">
        <v>1568</v>
      </c>
      <c r="AA804" t="s">
        <v>245</v>
      </c>
      <c r="AB804" t="s">
        <v>121</v>
      </c>
      <c r="AC804" t="s">
        <v>255</v>
      </c>
      <c r="AD804" t="s">
        <v>141</v>
      </c>
      <c r="AE804" t="str">
        <f>IF(B804&gt;0,IF(B804&gt;0,(IF(B804&lt;&gt;'PLAN SEMANAL'!$A$2,BLTOTAL!AA804,""))),"")</f>
        <v>ACARREO</v>
      </c>
      <c r="AF804" t="str">
        <f>IF(AH804="Completo","Completo",IF(IF(B804&gt;0,_xlfn.XLOOKUP(B804,'Detalle reservas completas fesa'!K:K,'Detalle reservas completas fesa'!Q:Q,_xlfn.XLOOKUP(B804,'MB25'!L:L,'MB25'!Q:Q,"Incompleto")),"")="PENDIENTE","Incompleto",IF(B804&gt;0,_xlfn.XLOOKUP(B804,'Detalle reservas completas fesa'!K:K,'Detalle reservas completas fesa'!Q:Q,IF(AD804="SIN MATERIAL","Completo",IF(AD804="COMPLETO","Completo","Incompleto"))))))</f>
        <v>Incompleto</v>
      </c>
      <c r="AG804">
        <f>IF(B804&gt;0,_xlfn.XLOOKUP(B804,IW49BLTOTAL!A:A,IW49BLTOTAL!H:H),"")</f>
        <v>3</v>
      </c>
      <c r="AH804" t="str">
        <f>IF(IFERROR(_xlfn.XLOOKUP(B804,'Detalle custodia'!B:B,'Detalle custodia'!O:O),"")="custodia","Completo","")</f>
        <v/>
      </c>
    </row>
    <row r="805" spans="1:34" x14ac:dyDescent="0.35">
      <c r="A805" t="s">
        <v>313</v>
      </c>
      <c r="B805">
        <v>6597494</v>
      </c>
      <c r="C805" t="s">
        <v>129</v>
      </c>
      <c r="D805" t="s">
        <v>3917</v>
      </c>
      <c r="E805" t="s">
        <v>310</v>
      </c>
      <c r="F805" t="s">
        <v>125</v>
      </c>
      <c r="G805" t="s">
        <v>136</v>
      </c>
      <c r="H805" s="16">
        <v>45839</v>
      </c>
      <c r="I805" s="16">
        <v>45869</v>
      </c>
      <c r="J805" t="s">
        <v>3476</v>
      </c>
      <c r="K805">
        <v>1213130</v>
      </c>
      <c r="L805" t="s">
        <v>314</v>
      </c>
      <c r="O805">
        <v>10014619</v>
      </c>
      <c r="P805" t="s">
        <v>313</v>
      </c>
      <c r="Q805">
        <v>50.39</v>
      </c>
      <c r="R805" t="s">
        <v>3891</v>
      </c>
      <c r="S805" t="s">
        <v>3901</v>
      </c>
      <c r="T805">
        <v>11584797</v>
      </c>
      <c r="U805" s="16">
        <v>45778</v>
      </c>
      <c r="V805" s="16">
        <v>45839</v>
      </c>
      <c r="W805" s="16">
        <v>45835</v>
      </c>
      <c r="X805">
        <v>50.39</v>
      </c>
      <c r="Y805">
        <v>1290900</v>
      </c>
      <c r="Z805" t="s">
        <v>1568</v>
      </c>
      <c r="AA805" t="s">
        <v>245</v>
      </c>
      <c r="AB805" t="s">
        <v>121</v>
      </c>
      <c r="AC805" t="s">
        <v>255</v>
      </c>
      <c r="AD805" t="s">
        <v>135</v>
      </c>
      <c r="AE805" t="str">
        <f>IF(B805&gt;0,IF(B805&gt;0,(IF(B805&lt;&gt;'PLAN SEMANAL'!$A$2,BLTOTAL!AA805,""))),"")</f>
        <v>ACARREO</v>
      </c>
      <c r="AF805" t="str">
        <f>IF(AH805="Completo","Completo",IF(IF(B805&gt;0,_xlfn.XLOOKUP(B805,'Detalle reservas completas fesa'!K:K,'Detalle reservas completas fesa'!Q:Q,_xlfn.XLOOKUP(B805,'MB25'!L:L,'MB25'!Q:Q,"Incompleto")),"")="PENDIENTE","Incompleto",IF(B805&gt;0,_xlfn.XLOOKUP(B805,'Detalle reservas completas fesa'!K:K,'Detalle reservas completas fesa'!Q:Q,IF(AD805="SIN MATERIAL","Completo",IF(AD805="COMPLETO","Completo","Incompleto"))))))</f>
        <v>Incompleto</v>
      </c>
      <c r="AG805">
        <f>IF(B805&gt;0,_xlfn.XLOOKUP(B805,IW49BLTOTAL!A:A,IW49BLTOTAL!H:H),"")</f>
        <v>1</v>
      </c>
      <c r="AH805" t="str">
        <f>IF(IFERROR(_xlfn.XLOOKUP(B805,'Detalle custodia'!B:B,'Detalle custodia'!O:O),"")="custodia","Completo","")</f>
        <v/>
      </c>
    </row>
    <row r="806" spans="1:34" x14ac:dyDescent="0.35">
      <c r="A806" t="s">
        <v>313</v>
      </c>
      <c r="B806">
        <v>6597490</v>
      </c>
      <c r="C806" t="s">
        <v>129</v>
      </c>
      <c r="D806" t="s">
        <v>3918</v>
      </c>
      <c r="E806" t="s">
        <v>310</v>
      </c>
      <c r="F806" t="s">
        <v>125</v>
      </c>
      <c r="G806" t="s">
        <v>127</v>
      </c>
      <c r="H806" s="16">
        <v>45839</v>
      </c>
      <c r="I806" s="16">
        <v>45869</v>
      </c>
      <c r="J806" t="s">
        <v>3476</v>
      </c>
      <c r="K806">
        <v>1213130</v>
      </c>
      <c r="L806" t="s">
        <v>314</v>
      </c>
      <c r="O806">
        <v>10014619</v>
      </c>
      <c r="P806" t="s">
        <v>313</v>
      </c>
      <c r="Q806">
        <v>0</v>
      </c>
      <c r="R806" t="s">
        <v>3891</v>
      </c>
      <c r="S806" t="s">
        <v>3901</v>
      </c>
      <c r="T806">
        <v>11584765</v>
      </c>
      <c r="U806" s="16">
        <v>45778</v>
      </c>
      <c r="V806" s="16">
        <v>45839</v>
      </c>
      <c r="W806" s="16">
        <v>45835</v>
      </c>
      <c r="X806">
        <v>0</v>
      </c>
      <c r="Y806">
        <v>1290900</v>
      </c>
      <c r="Z806" t="s">
        <v>1568</v>
      </c>
      <c r="AA806" t="s">
        <v>245</v>
      </c>
      <c r="AB806" t="s">
        <v>121</v>
      </c>
      <c r="AC806" t="s">
        <v>255</v>
      </c>
      <c r="AD806" t="s">
        <v>122</v>
      </c>
      <c r="AE806" t="str">
        <f>IF(B806&gt;0,IF(B806&gt;0,(IF(B806&lt;&gt;'PLAN SEMANAL'!$A$2,BLTOTAL!AA806,""))),"")</f>
        <v>ACARREO</v>
      </c>
      <c r="AF806" t="str">
        <f>IF(AH806="Completo","Completo",IF(IF(B806&gt;0,_xlfn.XLOOKUP(B806,'Detalle reservas completas fesa'!K:K,'Detalle reservas completas fesa'!Q:Q,_xlfn.XLOOKUP(B806,'MB25'!L:L,'MB25'!Q:Q,"Incompleto")),"")="PENDIENTE","Incompleto",IF(B806&gt;0,_xlfn.XLOOKUP(B806,'Detalle reservas completas fesa'!K:K,'Detalle reservas completas fesa'!Q:Q,IF(AD806="SIN MATERIAL","Completo",IF(AD806="COMPLETO","Completo","Incompleto"))))))</f>
        <v>Completo</v>
      </c>
      <c r="AG806">
        <f>IF(B806&gt;0,_xlfn.XLOOKUP(B806,IW49BLTOTAL!A:A,IW49BLTOTAL!H:H),"")</f>
        <v>1</v>
      </c>
      <c r="AH806" t="str">
        <f>IF(IFERROR(_xlfn.XLOOKUP(B806,'Detalle custodia'!B:B,'Detalle custodia'!O:O),"")="custodia","Completo","")</f>
        <v/>
      </c>
    </row>
    <row r="807" spans="1:34" x14ac:dyDescent="0.35">
      <c r="A807" t="s">
        <v>313</v>
      </c>
      <c r="B807">
        <v>6597486</v>
      </c>
      <c r="C807" t="s">
        <v>129</v>
      </c>
      <c r="D807" t="s">
        <v>3919</v>
      </c>
      <c r="E807" t="s">
        <v>310</v>
      </c>
      <c r="F807" t="s">
        <v>259</v>
      </c>
      <c r="G807" t="s">
        <v>142</v>
      </c>
      <c r="H807" s="16">
        <v>45838</v>
      </c>
      <c r="I807" s="16">
        <v>45838</v>
      </c>
      <c r="J807" t="s">
        <v>856</v>
      </c>
      <c r="K807">
        <v>1213130</v>
      </c>
      <c r="L807" t="s">
        <v>314</v>
      </c>
      <c r="O807">
        <v>10014619</v>
      </c>
      <c r="P807" t="s">
        <v>313</v>
      </c>
      <c r="Q807">
        <v>0</v>
      </c>
      <c r="R807" t="s">
        <v>3891</v>
      </c>
      <c r="S807" t="s">
        <v>3891</v>
      </c>
      <c r="T807">
        <v>11584720</v>
      </c>
      <c r="U807" s="16">
        <v>45778</v>
      </c>
      <c r="V807" s="16">
        <v>45838</v>
      </c>
      <c r="W807" s="16">
        <v>45816</v>
      </c>
      <c r="X807">
        <v>0</v>
      </c>
      <c r="Y807">
        <v>1290900</v>
      </c>
      <c r="Z807" t="s">
        <v>1568</v>
      </c>
      <c r="AA807" t="s">
        <v>245</v>
      </c>
      <c r="AB807" t="s">
        <v>121</v>
      </c>
      <c r="AC807" t="s">
        <v>255</v>
      </c>
      <c r="AD807" t="s">
        <v>141</v>
      </c>
      <c r="AE807" t="str">
        <f>IF(B807&gt;0,IF(B807&gt;0,(IF(B807&lt;&gt;'PLAN SEMANAL'!$A$2,BLTOTAL!AA807,""))),"")</f>
        <v>ACARREO</v>
      </c>
      <c r="AF807" t="str">
        <f>IF(AH807="Completo","Completo",IF(IF(B807&gt;0,_xlfn.XLOOKUP(B807,'Detalle reservas completas fesa'!K:K,'Detalle reservas completas fesa'!Q:Q,_xlfn.XLOOKUP(B807,'MB25'!L:L,'MB25'!Q:Q,"Incompleto")),"")="PENDIENTE","Incompleto",IF(B807&gt;0,_xlfn.XLOOKUP(B807,'Detalle reservas completas fesa'!K:K,'Detalle reservas completas fesa'!Q:Q,IF(AD807="SIN MATERIAL","Completo",IF(AD807="COMPLETO","Completo","Incompleto"))))))</f>
        <v>Completo</v>
      </c>
      <c r="AG807">
        <f>IF(B807&gt;0,_xlfn.XLOOKUP(B807,IW49BLTOTAL!A:A,IW49BLTOTAL!H:H),"")</f>
        <v>3</v>
      </c>
      <c r="AH807" t="str">
        <f>IF(IFERROR(_xlfn.XLOOKUP(B807,'Detalle custodia'!B:B,'Detalle custodia'!O:O),"")="custodia","Completo","")</f>
        <v/>
      </c>
    </row>
    <row r="808" spans="1:34" x14ac:dyDescent="0.35">
      <c r="A808" t="s">
        <v>155</v>
      </c>
      <c r="B808">
        <v>6597475</v>
      </c>
      <c r="C808" t="s">
        <v>129</v>
      </c>
      <c r="D808" t="s">
        <v>3921</v>
      </c>
      <c r="E808" t="s">
        <v>310</v>
      </c>
      <c r="F808" t="s">
        <v>133</v>
      </c>
      <c r="G808" t="s">
        <v>147</v>
      </c>
      <c r="H808" s="16">
        <v>45859</v>
      </c>
      <c r="I808" s="16">
        <v>45865</v>
      </c>
      <c r="J808" t="s">
        <v>5408</v>
      </c>
      <c r="K808">
        <v>1215155</v>
      </c>
      <c r="L808" t="s">
        <v>276</v>
      </c>
      <c r="O808">
        <v>10014647</v>
      </c>
      <c r="P808" t="s">
        <v>155</v>
      </c>
      <c r="Q808">
        <v>0</v>
      </c>
      <c r="R808" t="s">
        <v>3891</v>
      </c>
      <c r="S808" t="s">
        <v>343</v>
      </c>
      <c r="T808">
        <v>11587779</v>
      </c>
      <c r="U808" s="16">
        <v>45778</v>
      </c>
      <c r="V808" s="16">
        <v>45859</v>
      </c>
      <c r="W808" s="16">
        <v>45850</v>
      </c>
      <c r="X808">
        <v>0</v>
      </c>
      <c r="Y808">
        <v>1290900</v>
      </c>
      <c r="Z808" t="s">
        <v>1568</v>
      </c>
      <c r="AA808" t="s">
        <v>246</v>
      </c>
      <c r="AB808" t="s">
        <v>121</v>
      </c>
      <c r="AC808" t="s">
        <v>255</v>
      </c>
      <c r="AD808" t="s">
        <v>141</v>
      </c>
      <c r="AE808" t="str">
        <f>IF(B808&gt;0,IF(B808&gt;0,(IF(B808&lt;&gt;'PLAN SEMANAL'!$A$2,BLTOTAL!AA808,""))),"")</f>
        <v>AUXILIAR</v>
      </c>
      <c r="AF808" t="str">
        <f>IF(AH808="Completo","Completo",IF(IF(B808&gt;0,_xlfn.XLOOKUP(B808,'Detalle reservas completas fesa'!K:K,'Detalle reservas completas fesa'!Q:Q,_xlfn.XLOOKUP(B808,'MB25'!L:L,'MB25'!Q:Q,"Incompleto")),"")="PENDIENTE","Incompleto",IF(B808&gt;0,_xlfn.XLOOKUP(B808,'Detalle reservas completas fesa'!K:K,'Detalle reservas completas fesa'!Q:Q,IF(AD808="SIN MATERIAL","Completo",IF(AD808="COMPLETO","Completo","Incompleto"))))))</f>
        <v>Incompleto</v>
      </c>
      <c r="AG808">
        <f>IF(B808&gt;0,_xlfn.XLOOKUP(B808,IW49BLTOTAL!A:A,IW49BLTOTAL!H:H),"")</f>
        <v>1</v>
      </c>
      <c r="AH808" t="str">
        <f>IF(IFERROR(_xlfn.XLOOKUP(B808,'Detalle custodia'!B:B,'Detalle custodia'!O:O),"")="custodia","Completo","")</f>
        <v/>
      </c>
    </row>
    <row r="809" spans="1:34" x14ac:dyDescent="0.35">
      <c r="A809" t="s">
        <v>231</v>
      </c>
      <c r="B809">
        <v>6597474</v>
      </c>
      <c r="C809" t="s">
        <v>129</v>
      </c>
      <c r="D809" t="s">
        <v>3922</v>
      </c>
      <c r="E809" t="s">
        <v>310</v>
      </c>
      <c r="F809" t="s">
        <v>133</v>
      </c>
      <c r="G809" t="s">
        <v>132</v>
      </c>
      <c r="H809" s="16">
        <v>45839</v>
      </c>
      <c r="I809" s="16">
        <v>45869</v>
      </c>
      <c r="J809" t="s">
        <v>856</v>
      </c>
      <c r="K809">
        <v>1215150</v>
      </c>
      <c r="L809" t="s">
        <v>331</v>
      </c>
      <c r="O809">
        <v>10014638</v>
      </c>
      <c r="P809" t="s">
        <v>231</v>
      </c>
      <c r="Q809">
        <v>0</v>
      </c>
      <c r="R809" t="s">
        <v>3891</v>
      </c>
      <c r="S809" t="s">
        <v>342</v>
      </c>
      <c r="T809">
        <v>11587776</v>
      </c>
      <c r="U809" s="16">
        <v>45778</v>
      </c>
      <c r="V809" s="16">
        <v>45839</v>
      </c>
      <c r="W809" s="16">
        <v>45819</v>
      </c>
      <c r="X809">
        <v>0</v>
      </c>
      <c r="Y809">
        <v>1290900</v>
      </c>
      <c r="Z809" t="s">
        <v>1568</v>
      </c>
      <c r="AA809" t="s">
        <v>246</v>
      </c>
      <c r="AB809" t="s">
        <v>121</v>
      </c>
      <c r="AC809" t="s">
        <v>255</v>
      </c>
      <c r="AD809" t="s">
        <v>141</v>
      </c>
      <c r="AE809" t="str">
        <f>IF(B809&gt;0,IF(B809&gt;0,(IF(B809&lt;&gt;'PLAN SEMANAL'!$A$2,BLTOTAL!AA809,""))),"")</f>
        <v>AUXILIAR</v>
      </c>
      <c r="AF809" t="str">
        <f>IF(AH809="Completo","Completo",IF(IF(B809&gt;0,_xlfn.XLOOKUP(B809,'Detalle reservas completas fesa'!K:K,'Detalle reservas completas fesa'!Q:Q,_xlfn.XLOOKUP(B809,'MB25'!L:L,'MB25'!Q:Q,"Incompleto")),"")="PENDIENTE","Incompleto",IF(B809&gt;0,_xlfn.XLOOKUP(B809,'Detalle reservas completas fesa'!K:K,'Detalle reservas completas fesa'!Q:Q,IF(AD809="SIN MATERIAL","Completo",IF(AD809="COMPLETO","Completo","Incompleto"))))))</f>
        <v>Incompleto</v>
      </c>
      <c r="AG809">
        <f>IF(B809&gt;0,_xlfn.XLOOKUP(B809,IW49BLTOTAL!A:A,IW49BLTOTAL!H:H),"")</f>
        <v>12</v>
      </c>
      <c r="AH809" t="str">
        <f>IF(IFERROR(_xlfn.XLOOKUP(B809,'Detalle custodia'!B:B,'Detalle custodia'!O:O),"")="custodia","Completo","")</f>
        <v/>
      </c>
    </row>
    <row r="810" spans="1:34" x14ac:dyDescent="0.35">
      <c r="A810" t="s">
        <v>3923</v>
      </c>
      <c r="B810">
        <v>6597471</v>
      </c>
      <c r="C810" t="s">
        <v>138</v>
      </c>
      <c r="D810" t="s">
        <v>3924</v>
      </c>
      <c r="E810" t="s">
        <v>310</v>
      </c>
      <c r="F810" t="s">
        <v>133</v>
      </c>
      <c r="G810" t="s">
        <v>226</v>
      </c>
      <c r="H810" s="16">
        <v>45808</v>
      </c>
      <c r="I810" s="16">
        <v>45808</v>
      </c>
      <c r="J810" t="s">
        <v>856</v>
      </c>
      <c r="K810">
        <v>2230160</v>
      </c>
      <c r="L810" t="s">
        <v>3925</v>
      </c>
      <c r="O810">
        <v>10015579</v>
      </c>
      <c r="P810" t="s">
        <v>3926</v>
      </c>
      <c r="Q810">
        <v>0</v>
      </c>
      <c r="R810" t="s">
        <v>3891</v>
      </c>
      <c r="S810" t="s">
        <v>347</v>
      </c>
      <c r="T810">
        <v>11587359</v>
      </c>
      <c r="U810" s="16">
        <v>45778</v>
      </c>
      <c r="V810" s="16">
        <v>45808</v>
      </c>
      <c r="W810" s="16">
        <v>45805</v>
      </c>
      <c r="X810">
        <v>0</v>
      </c>
      <c r="Y810">
        <v>1290900</v>
      </c>
      <c r="Z810" t="s">
        <v>1568</v>
      </c>
      <c r="AA810" t="s">
        <v>249</v>
      </c>
      <c r="AB810" t="s">
        <v>121</v>
      </c>
      <c r="AC810" t="s">
        <v>255</v>
      </c>
      <c r="AD810" t="s">
        <v>189</v>
      </c>
      <c r="AE810" t="str">
        <f>IF(B810&gt;0,IF(B810&gt;0,(IF(B810&lt;&gt;'PLAN SEMANAL'!$A$2,BLTOTAL!AA810,""))),"")</f>
        <v>SOPORTE</v>
      </c>
      <c r="AF810" t="str">
        <f>IF(AH810="Completo","Completo",IF(IF(B810&gt;0,_xlfn.XLOOKUP(B810,'Detalle reservas completas fesa'!K:K,'Detalle reservas completas fesa'!Q:Q,_xlfn.XLOOKUP(B810,'MB25'!L:L,'MB25'!Q:Q,"Incompleto")),"")="PENDIENTE","Incompleto",IF(B810&gt;0,_xlfn.XLOOKUP(B810,'Detalle reservas completas fesa'!K:K,'Detalle reservas completas fesa'!Q:Q,IF(AD810="SIN MATERIAL","Completo",IF(AD810="COMPLETO","Completo","Incompleto"))))))</f>
        <v>Completo</v>
      </c>
      <c r="AG810">
        <f>IF(B810&gt;0,_xlfn.XLOOKUP(B810,IW49BLTOTAL!A:A,IW49BLTOTAL!H:H),"")</f>
        <v>4</v>
      </c>
      <c r="AH810" t="str">
        <f>IF(IFERROR(_xlfn.XLOOKUP(B810,'Detalle custodia'!B:B,'Detalle custodia'!O:O),"")="custodia","Completo","")</f>
        <v/>
      </c>
    </row>
    <row r="811" spans="1:34" x14ac:dyDescent="0.35">
      <c r="A811" t="s">
        <v>173</v>
      </c>
      <c r="B811">
        <v>6597469</v>
      </c>
      <c r="C811" t="s">
        <v>123</v>
      </c>
      <c r="D811" t="s">
        <v>3927</v>
      </c>
      <c r="E811" t="s">
        <v>310</v>
      </c>
      <c r="F811" t="s">
        <v>133</v>
      </c>
      <c r="G811" t="s">
        <v>147</v>
      </c>
      <c r="H811" s="16">
        <v>45845</v>
      </c>
      <c r="I811" s="16">
        <v>45845</v>
      </c>
      <c r="J811" t="s">
        <v>856</v>
      </c>
      <c r="K811">
        <v>1210101</v>
      </c>
      <c r="L811" t="s">
        <v>341</v>
      </c>
      <c r="O811">
        <v>10014656</v>
      </c>
      <c r="P811" t="s">
        <v>173</v>
      </c>
      <c r="Q811">
        <v>0</v>
      </c>
      <c r="R811" t="s">
        <v>3891</v>
      </c>
      <c r="S811" t="s">
        <v>342</v>
      </c>
      <c r="T811">
        <v>11587438</v>
      </c>
      <c r="U811" s="16">
        <v>45778</v>
      </c>
      <c r="V811" s="16">
        <v>45845</v>
      </c>
      <c r="W811" s="16">
        <v>45805</v>
      </c>
      <c r="X811">
        <v>0</v>
      </c>
      <c r="Y811">
        <v>1290900</v>
      </c>
      <c r="Z811" t="s">
        <v>1568</v>
      </c>
      <c r="AA811" t="s">
        <v>248</v>
      </c>
      <c r="AB811" t="s">
        <v>121</v>
      </c>
      <c r="AC811" t="s">
        <v>255</v>
      </c>
      <c r="AD811" t="s">
        <v>141</v>
      </c>
      <c r="AE811" t="str">
        <f>IF(B811&gt;0,IF(B811&gt;0,(IF(B811&lt;&gt;'PLAN SEMANAL'!$A$2,BLTOTAL!AA811,""))),"")</f>
        <v>PERFORACIO</v>
      </c>
      <c r="AF811" t="str">
        <f>IF(AH811="Completo","Completo",IF(IF(B811&gt;0,_xlfn.XLOOKUP(B811,'Detalle reservas completas fesa'!K:K,'Detalle reservas completas fesa'!Q:Q,_xlfn.XLOOKUP(B811,'MB25'!L:L,'MB25'!Q:Q,"Incompleto")),"")="PENDIENTE","Incompleto",IF(B811&gt;0,_xlfn.XLOOKUP(B811,'Detalle reservas completas fesa'!K:K,'Detalle reservas completas fesa'!Q:Q,IF(AD811="SIN MATERIAL","Completo",IF(AD811="COMPLETO","Completo","Incompleto"))))))</f>
        <v>Incompleto</v>
      </c>
      <c r="AG811">
        <f>IF(B811&gt;0,_xlfn.XLOOKUP(B811,IW49BLTOTAL!A:A,IW49BLTOTAL!H:H),"")</f>
        <v>3</v>
      </c>
      <c r="AH811" t="str">
        <f>IF(IFERROR(_xlfn.XLOOKUP(B811,'Detalle custodia'!B:B,'Detalle custodia'!O:O),"")="custodia","Completo","")</f>
        <v/>
      </c>
    </row>
    <row r="812" spans="1:34" x14ac:dyDescent="0.35">
      <c r="A812" t="s">
        <v>413</v>
      </c>
      <c r="B812">
        <v>6597219</v>
      </c>
      <c r="C812" t="s">
        <v>129</v>
      </c>
      <c r="D812" t="s">
        <v>3929</v>
      </c>
      <c r="E812" t="s">
        <v>310</v>
      </c>
      <c r="F812" t="s">
        <v>259</v>
      </c>
      <c r="G812" t="s">
        <v>336</v>
      </c>
      <c r="H812" s="16">
        <v>45853</v>
      </c>
      <c r="I812" s="16">
        <v>45853</v>
      </c>
      <c r="J812" t="s">
        <v>5407</v>
      </c>
      <c r="K812">
        <v>1213130</v>
      </c>
      <c r="L812" t="s">
        <v>414</v>
      </c>
      <c r="O812">
        <v>10014620</v>
      </c>
      <c r="P812" t="s">
        <v>413</v>
      </c>
      <c r="Q812">
        <v>0</v>
      </c>
      <c r="R812" t="s">
        <v>3891</v>
      </c>
      <c r="S812" t="s">
        <v>343</v>
      </c>
      <c r="T812">
        <v>11588341</v>
      </c>
      <c r="U812" s="16">
        <v>45778</v>
      </c>
      <c r="V812" s="16">
        <v>45853</v>
      </c>
      <c r="W812" s="16">
        <v>45851</v>
      </c>
      <c r="X812">
        <v>0</v>
      </c>
      <c r="Y812">
        <v>1290900</v>
      </c>
      <c r="Z812" t="s">
        <v>1568</v>
      </c>
      <c r="AA812" t="s">
        <v>245</v>
      </c>
      <c r="AB812" t="s">
        <v>121</v>
      </c>
      <c r="AC812" t="s">
        <v>255</v>
      </c>
      <c r="AD812" t="s">
        <v>189</v>
      </c>
      <c r="AE812" t="str">
        <f>IF(B812&gt;0,IF(B812&gt;0,(IF(B812&lt;&gt;'PLAN SEMANAL'!$A$2,BLTOTAL!AA812,""))),"")</f>
        <v>ACARREO</v>
      </c>
      <c r="AF812" t="str">
        <f>IF(AH812="Completo","Completo",IF(IF(B812&gt;0,_xlfn.XLOOKUP(B812,'Detalle reservas completas fesa'!K:K,'Detalle reservas completas fesa'!Q:Q,_xlfn.XLOOKUP(B812,'MB25'!L:L,'MB25'!Q:Q,"Incompleto")),"")="PENDIENTE","Incompleto",IF(B812&gt;0,_xlfn.XLOOKUP(B812,'Detalle reservas completas fesa'!K:K,'Detalle reservas completas fesa'!Q:Q,IF(AD812="SIN MATERIAL","Completo",IF(AD812="COMPLETO","Completo","Incompleto"))))))</f>
        <v>Completo</v>
      </c>
      <c r="AG812">
        <f>IF(B812&gt;0,_xlfn.XLOOKUP(B812,IW49BLTOTAL!A:A,IW49BLTOTAL!H:H),"")</f>
        <v>4</v>
      </c>
      <c r="AH812" t="str">
        <f>IF(IFERROR(_xlfn.XLOOKUP(B812,'Detalle custodia'!B:B,'Detalle custodia'!O:O),"")="custodia","Completo","")</f>
        <v/>
      </c>
    </row>
    <row r="813" spans="1:34" x14ac:dyDescent="0.35">
      <c r="A813" t="s">
        <v>152</v>
      </c>
      <c r="B813">
        <v>6597207</v>
      </c>
      <c r="C813" t="s">
        <v>129</v>
      </c>
      <c r="D813" t="s">
        <v>3930</v>
      </c>
      <c r="E813" t="s">
        <v>310</v>
      </c>
      <c r="F813" t="s">
        <v>133</v>
      </c>
      <c r="G813" t="s">
        <v>147</v>
      </c>
      <c r="H813" s="16">
        <v>45839</v>
      </c>
      <c r="I813" s="16">
        <v>45869</v>
      </c>
      <c r="J813" t="s">
        <v>856</v>
      </c>
      <c r="K813">
        <v>1215156</v>
      </c>
      <c r="L813" t="s">
        <v>307</v>
      </c>
      <c r="O813">
        <v>10014641</v>
      </c>
      <c r="P813" t="s">
        <v>152</v>
      </c>
      <c r="Q813">
        <v>0</v>
      </c>
      <c r="R813" t="s">
        <v>3901</v>
      </c>
      <c r="S813" t="s">
        <v>3891</v>
      </c>
      <c r="T813">
        <v>11583441</v>
      </c>
      <c r="U813" s="16">
        <v>45778</v>
      </c>
      <c r="V813" s="16">
        <v>45839</v>
      </c>
      <c r="W813" s="16">
        <v>45806</v>
      </c>
      <c r="X813">
        <v>0</v>
      </c>
      <c r="Y813">
        <v>1290900</v>
      </c>
      <c r="Z813" t="s">
        <v>1568</v>
      </c>
      <c r="AA813" t="s">
        <v>246</v>
      </c>
      <c r="AB813" t="s">
        <v>121</v>
      </c>
      <c r="AC813" t="s">
        <v>255</v>
      </c>
      <c r="AD813" t="s">
        <v>141</v>
      </c>
      <c r="AE813" t="str">
        <f>IF(B813&gt;0,IF(B813&gt;0,(IF(B813&lt;&gt;'PLAN SEMANAL'!$A$2,BLTOTAL!AA813,""))),"")</f>
        <v>AUXILIAR</v>
      </c>
      <c r="AF813" t="str">
        <f>IF(AH813="Completo","Completo",IF(IF(B813&gt;0,_xlfn.XLOOKUP(B813,'Detalle reservas completas fesa'!K:K,'Detalle reservas completas fesa'!Q:Q,_xlfn.XLOOKUP(B813,'MB25'!L:L,'MB25'!Q:Q,"Incompleto")),"")="PENDIENTE","Incompleto",IF(B813&gt;0,_xlfn.XLOOKUP(B813,'Detalle reservas completas fesa'!K:K,'Detalle reservas completas fesa'!Q:Q,IF(AD813="SIN MATERIAL","Completo",IF(AD813="COMPLETO","Completo","Incompleto"))))))</f>
        <v>Incompleto</v>
      </c>
      <c r="AG813">
        <f>IF(B813&gt;0,_xlfn.XLOOKUP(B813,IW49BLTOTAL!A:A,IW49BLTOTAL!H:H),"")</f>
        <v>16</v>
      </c>
      <c r="AH813" t="str">
        <f>IF(IFERROR(_xlfn.XLOOKUP(B813,'Detalle custodia'!B:B,'Detalle custodia'!O:O),"")="custodia","Completo","")</f>
        <v/>
      </c>
    </row>
    <row r="814" spans="1:34" x14ac:dyDescent="0.35">
      <c r="A814" t="s">
        <v>413</v>
      </c>
      <c r="B814">
        <v>6597121</v>
      </c>
      <c r="C814" t="s">
        <v>129</v>
      </c>
      <c r="D814" t="s">
        <v>3931</v>
      </c>
      <c r="E814" t="s">
        <v>310</v>
      </c>
      <c r="F814" t="s">
        <v>259</v>
      </c>
      <c r="G814" t="s">
        <v>336</v>
      </c>
      <c r="H814" s="16">
        <v>45853</v>
      </c>
      <c r="I814" s="16">
        <v>45853</v>
      </c>
      <c r="J814" t="s">
        <v>5407</v>
      </c>
      <c r="K814">
        <v>1213130</v>
      </c>
      <c r="L814" t="s">
        <v>414</v>
      </c>
      <c r="O814">
        <v>10014620</v>
      </c>
      <c r="P814" t="s">
        <v>413</v>
      </c>
      <c r="Q814">
        <v>0</v>
      </c>
      <c r="R814" t="s">
        <v>1532</v>
      </c>
      <c r="S814" t="s">
        <v>343</v>
      </c>
      <c r="T814">
        <v>11587973</v>
      </c>
      <c r="U814" s="16">
        <v>45777</v>
      </c>
      <c r="V814" s="16">
        <v>45853</v>
      </c>
      <c r="W814" s="16">
        <v>45851</v>
      </c>
      <c r="X814">
        <v>0</v>
      </c>
      <c r="Y814">
        <v>1290900</v>
      </c>
      <c r="Z814" t="s">
        <v>1568</v>
      </c>
      <c r="AA814" t="s">
        <v>245</v>
      </c>
      <c r="AB814" t="s">
        <v>121</v>
      </c>
      <c r="AC814" t="s">
        <v>255</v>
      </c>
      <c r="AD814" t="s">
        <v>189</v>
      </c>
      <c r="AE814" t="str">
        <f>IF(B814&gt;0,IF(B814&gt;0,(IF(B814&lt;&gt;'PLAN SEMANAL'!$A$2,BLTOTAL!AA814,""))),"")</f>
        <v>ACARREO</v>
      </c>
      <c r="AF814" t="str">
        <f>IF(AH814="Completo","Completo",IF(IF(B814&gt;0,_xlfn.XLOOKUP(B814,'Detalle reservas completas fesa'!K:K,'Detalle reservas completas fesa'!Q:Q,_xlfn.XLOOKUP(B814,'MB25'!L:L,'MB25'!Q:Q,"Incompleto")),"")="PENDIENTE","Incompleto",IF(B814&gt;0,_xlfn.XLOOKUP(B814,'Detalle reservas completas fesa'!K:K,'Detalle reservas completas fesa'!Q:Q,IF(AD814="SIN MATERIAL","Completo",IF(AD814="COMPLETO","Completo","Incompleto"))))))</f>
        <v>Completo</v>
      </c>
      <c r="AG814">
        <f>IF(B814&gt;0,_xlfn.XLOOKUP(B814,IW49BLTOTAL!A:A,IW49BLTOTAL!H:H),"")</f>
        <v>8</v>
      </c>
      <c r="AH814" t="str">
        <f>IF(IFERROR(_xlfn.XLOOKUP(B814,'Detalle custodia'!B:B,'Detalle custodia'!O:O),"")="custodia","Completo","")</f>
        <v/>
      </c>
    </row>
    <row r="815" spans="1:34" x14ac:dyDescent="0.35">
      <c r="A815" t="s">
        <v>160</v>
      </c>
      <c r="B815">
        <v>6597111</v>
      </c>
      <c r="C815" t="s">
        <v>129</v>
      </c>
      <c r="D815" t="s">
        <v>3932</v>
      </c>
      <c r="E815" t="s">
        <v>310</v>
      </c>
      <c r="F815" t="s">
        <v>133</v>
      </c>
      <c r="G815" t="s">
        <v>147</v>
      </c>
      <c r="H815" s="16">
        <v>45873</v>
      </c>
      <c r="I815" s="16">
        <v>45873</v>
      </c>
      <c r="J815" t="s">
        <v>856</v>
      </c>
      <c r="K815">
        <v>1212121</v>
      </c>
      <c r="L815" t="s">
        <v>346</v>
      </c>
      <c r="O815">
        <v>10014598</v>
      </c>
      <c r="P815" t="s">
        <v>160</v>
      </c>
      <c r="Q815">
        <v>0</v>
      </c>
      <c r="R815" t="s">
        <v>3891</v>
      </c>
      <c r="S815" t="s">
        <v>342</v>
      </c>
      <c r="T815">
        <v>11583862</v>
      </c>
      <c r="U815" s="16">
        <v>45777</v>
      </c>
      <c r="V815" s="16">
        <v>45873</v>
      </c>
      <c r="W815" s="16">
        <v>45835</v>
      </c>
      <c r="X815">
        <v>0</v>
      </c>
      <c r="Y815">
        <v>1290900</v>
      </c>
      <c r="Z815" t="s">
        <v>1568</v>
      </c>
      <c r="AA815" t="s">
        <v>247</v>
      </c>
      <c r="AB815" t="s">
        <v>121</v>
      </c>
      <c r="AC815" t="s">
        <v>255</v>
      </c>
      <c r="AD815" t="s">
        <v>141</v>
      </c>
      <c r="AE815" t="str">
        <f>IF(B815&gt;0,IF(B815&gt;0,(IF(B815&lt;&gt;'PLAN SEMANAL'!$A$2,BLTOTAL!AA815,""))),"")</f>
        <v>CARGUIO</v>
      </c>
      <c r="AF815" t="str">
        <f>IF(AH815="Completo","Completo",IF(IF(B815&gt;0,_xlfn.XLOOKUP(B815,'Detalle reservas completas fesa'!K:K,'Detalle reservas completas fesa'!Q:Q,_xlfn.XLOOKUP(B815,'MB25'!L:L,'MB25'!Q:Q,"Incompleto")),"")="PENDIENTE","Incompleto",IF(B815&gt;0,_xlfn.XLOOKUP(B815,'Detalle reservas completas fesa'!K:K,'Detalle reservas completas fesa'!Q:Q,IF(AD815="SIN MATERIAL","Completo",IF(AD815="COMPLETO","Completo","Incompleto"))))))</f>
        <v>Incompleto</v>
      </c>
      <c r="AG815">
        <f>IF(B815&gt;0,_xlfn.XLOOKUP(B815,IW49BLTOTAL!A:A,IW49BLTOTAL!H:H),"")</f>
        <v>6</v>
      </c>
      <c r="AH815" t="str">
        <f>IF(IFERROR(_xlfn.XLOOKUP(B815,'Detalle custodia'!B:B,'Detalle custodia'!O:O),"")="custodia","Completo","")</f>
        <v/>
      </c>
    </row>
    <row r="816" spans="1:34" x14ac:dyDescent="0.35">
      <c r="A816" t="s">
        <v>210</v>
      </c>
      <c r="B816">
        <v>6597110</v>
      </c>
      <c r="C816" t="s">
        <v>129</v>
      </c>
      <c r="D816" t="s">
        <v>3933</v>
      </c>
      <c r="E816" t="s">
        <v>310</v>
      </c>
      <c r="F816" t="s">
        <v>259</v>
      </c>
      <c r="G816" t="s">
        <v>142</v>
      </c>
      <c r="H816" s="16">
        <v>45838</v>
      </c>
      <c r="I816" s="16">
        <v>45838</v>
      </c>
      <c r="J816" t="s">
        <v>856</v>
      </c>
      <c r="K816">
        <v>1213130</v>
      </c>
      <c r="L816" t="s">
        <v>395</v>
      </c>
      <c r="O816">
        <v>10014608</v>
      </c>
      <c r="P816" t="s">
        <v>210</v>
      </c>
      <c r="Q816">
        <v>0</v>
      </c>
      <c r="R816" t="s">
        <v>3891</v>
      </c>
      <c r="S816" t="s">
        <v>3891</v>
      </c>
      <c r="T816">
        <v>11584641</v>
      </c>
      <c r="U816" s="16">
        <v>45777</v>
      </c>
      <c r="V816" s="16">
        <v>45838</v>
      </c>
      <c r="W816" s="16">
        <v>45816</v>
      </c>
      <c r="X816">
        <v>0</v>
      </c>
      <c r="Y816">
        <v>1290900</v>
      </c>
      <c r="Z816" t="s">
        <v>1568</v>
      </c>
      <c r="AA816" t="s">
        <v>245</v>
      </c>
      <c r="AB816" t="s">
        <v>121</v>
      </c>
      <c r="AC816" t="s">
        <v>255</v>
      </c>
      <c r="AD816" t="s">
        <v>141</v>
      </c>
      <c r="AE816" t="str">
        <f>IF(B816&gt;0,IF(B816&gt;0,(IF(B816&lt;&gt;'PLAN SEMANAL'!$A$2,BLTOTAL!AA816,""))),"")</f>
        <v>ACARREO</v>
      </c>
      <c r="AF816" t="str">
        <f>IF(AH816="Completo","Completo",IF(IF(B816&gt;0,_xlfn.XLOOKUP(B816,'Detalle reservas completas fesa'!K:K,'Detalle reservas completas fesa'!Q:Q,_xlfn.XLOOKUP(B816,'MB25'!L:L,'MB25'!Q:Q,"Incompleto")),"")="PENDIENTE","Incompleto",IF(B816&gt;0,_xlfn.XLOOKUP(B816,'Detalle reservas completas fesa'!K:K,'Detalle reservas completas fesa'!Q:Q,IF(AD816="SIN MATERIAL","Completo",IF(AD816="COMPLETO","Completo","Incompleto"))))))</f>
        <v>Completo</v>
      </c>
      <c r="AG816">
        <f>IF(B816&gt;0,_xlfn.XLOOKUP(B816,IW49BLTOTAL!A:A,IW49BLTOTAL!H:H),"")</f>
        <v>1</v>
      </c>
      <c r="AH816" t="str">
        <f>IF(IFERROR(_xlfn.XLOOKUP(B816,'Detalle custodia'!B:B,'Detalle custodia'!O:O),"")="custodia","Completo","")</f>
        <v/>
      </c>
    </row>
    <row r="817" spans="1:34" x14ac:dyDescent="0.35">
      <c r="A817" t="s">
        <v>160</v>
      </c>
      <c r="B817">
        <v>6597106</v>
      </c>
      <c r="C817" t="s">
        <v>129</v>
      </c>
      <c r="D817" t="s">
        <v>3934</v>
      </c>
      <c r="E817" t="s">
        <v>310</v>
      </c>
      <c r="F817" t="s">
        <v>133</v>
      </c>
      <c r="G817" t="s">
        <v>147</v>
      </c>
      <c r="H817" s="16">
        <v>45839</v>
      </c>
      <c r="I817" s="16">
        <v>45869</v>
      </c>
      <c r="J817" t="s">
        <v>3476</v>
      </c>
      <c r="K817">
        <v>1212121</v>
      </c>
      <c r="L817" t="s">
        <v>346</v>
      </c>
      <c r="O817">
        <v>10014598</v>
      </c>
      <c r="P817" t="s">
        <v>160</v>
      </c>
      <c r="Q817">
        <v>0</v>
      </c>
      <c r="R817" t="s">
        <v>3891</v>
      </c>
      <c r="S817" t="s">
        <v>342</v>
      </c>
      <c r="T817">
        <v>11586998</v>
      </c>
      <c r="U817" s="16">
        <v>45777</v>
      </c>
      <c r="V817" s="16">
        <v>45839</v>
      </c>
      <c r="W817" s="16">
        <v>45835</v>
      </c>
      <c r="X817">
        <v>0</v>
      </c>
      <c r="Y817">
        <v>1290900</v>
      </c>
      <c r="Z817" t="s">
        <v>1568</v>
      </c>
      <c r="AA817" t="s">
        <v>247</v>
      </c>
      <c r="AB817" t="s">
        <v>121</v>
      </c>
      <c r="AC817" t="s">
        <v>255</v>
      </c>
      <c r="AD817" t="s">
        <v>141</v>
      </c>
      <c r="AE817" t="str">
        <f>IF(B817&gt;0,IF(B817&gt;0,(IF(B817&lt;&gt;'PLAN SEMANAL'!$A$2,BLTOTAL!AA817,""))),"")</f>
        <v>CARGUIO</v>
      </c>
      <c r="AF817" t="str">
        <f>IF(AH817="Completo","Completo",IF(IF(B817&gt;0,_xlfn.XLOOKUP(B817,'Detalle reservas completas fesa'!K:K,'Detalle reservas completas fesa'!Q:Q,_xlfn.XLOOKUP(B817,'MB25'!L:L,'MB25'!Q:Q,"Incompleto")),"")="PENDIENTE","Incompleto",IF(B817&gt;0,_xlfn.XLOOKUP(B817,'Detalle reservas completas fesa'!K:K,'Detalle reservas completas fesa'!Q:Q,IF(AD817="SIN MATERIAL","Completo",IF(AD817="COMPLETO","Completo","Incompleto"))))))</f>
        <v>Completo</v>
      </c>
      <c r="AG817">
        <f>IF(B817&gt;0,_xlfn.XLOOKUP(B817,IW49BLTOTAL!A:A,IW49BLTOTAL!H:H),"")</f>
        <v>4</v>
      </c>
      <c r="AH817" t="str">
        <f>IF(IFERROR(_xlfn.XLOOKUP(B817,'Detalle custodia'!B:B,'Detalle custodia'!O:O),"")="custodia","Completo","")</f>
        <v/>
      </c>
    </row>
    <row r="818" spans="1:34" x14ac:dyDescent="0.35">
      <c r="A818" t="s">
        <v>237</v>
      </c>
      <c r="B818">
        <v>6596886</v>
      </c>
      <c r="C818" t="s">
        <v>129</v>
      </c>
      <c r="D818" t="s">
        <v>5170</v>
      </c>
      <c r="E818" t="s">
        <v>4032</v>
      </c>
      <c r="F818" t="s">
        <v>402</v>
      </c>
      <c r="G818" t="s">
        <v>475</v>
      </c>
      <c r="H818" s="16">
        <v>45809</v>
      </c>
      <c r="I818" s="16">
        <v>45809</v>
      </c>
      <c r="J818" t="s">
        <v>856</v>
      </c>
      <c r="K818">
        <v>1213130</v>
      </c>
      <c r="L818" t="s">
        <v>386</v>
      </c>
      <c r="O818">
        <v>10014625</v>
      </c>
      <c r="P818" t="s">
        <v>237</v>
      </c>
      <c r="Q818">
        <v>0</v>
      </c>
      <c r="R818" t="s">
        <v>349</v>
      </c>
      <c r="S818" t="s">
        <v>343</v>
      </c>
      <c r="T818">
        <v>11586086</v>
      </c>
      <c r="U818" s="16">
        <v>45777</v>
      </c>
      <c r="V818" s="16">
        <v>45809</v>
      </c>
      <c r="W818" s="16">
        <v>45796</v>
      </c>
      <c r="X818">
        <v>0</v>
      </c>
      <c r="Y818">
        <v>1290900</v>
      </c>
      <c r="Z818" t="s">
        <v>1568</v>
      </c>
      <c r="AA818" t="s">
        <v>245</v>
      </c>
      <c r="AB818" t="s">
        <v>121</v>
      </c>
      <c r="AC818" t="s">
        <v>255</v>
      </c>
      <c r="AE818" t="str">
        <f>IF(B818&gt;0,IF(B818&gt;0,(IF(B818&lt;&gt;'PLAN SEMANAL'!$A$2,BLTOTAL!AA818,""))),"")</f>
        <v>ACARREO</v>
      </c>
      <c r="AF818" t="str">
        <f>IF(AH818="Completo","Completo",IF(IF(B818&gt;0,_xlfn.XLOOKUP(B818,'Detalle reservas completas fesa'!K:K,'Detalle reservas completas fesa'!Q:Q,_xlfn.XLOOKUP(B818,'MB25'!L:L,'MB25'!Q:Q,"Incompleto")),"")="PENDIENTE","Incompleto",IF(B818&gt;0,_xlfn.XLOOKUP(B818,'Detalle reservas completas fesa'!K:K,'Detalle reservas completas fesa'!Q:Q,IF(AD818="SIN MATERIAL","Completo",IF(AD818="COMPLETO","Completo","Incompleto"))))))</f>
        <v>Incompleto</v>
      </c>
      <c r="AG818">
        <f>IF(B818&gt;0,_xlfn.XLOOKUP(B818,IW49BLTOTAL!A:A,IW49BLTOTAL!H:H),"")</f>
        <v>4</v>
      </c>
      <c r="AH818" t="str">
        <f>IF(IFERROR(_xlfn.XLOOKUP(B818,'Detalle custodia'!B:B,'Detalle custodia'!O:O),"")="custodia","Completo","")</f>
        <v/>
      </c>
    </row>
    <row r="819" spans="1:34" x14ac:dyDescent="0.35">
      <c r="A819" t="s">
        <v>173</v>
      </c>
      <c r="B819">
        <v>6596832</v>
      </c>
      <c r="C819" t="s">
        <v>123</v>
      </c>
      <c r="D819" t="s">
        <v>3935</v>
      </c>
      <c r="E819" t="s">
        <v>310</v>
      </c>
      <c r="F819" t="s">
        <v>133</v>
      </c>
      <c r="G819" t="s">
        <v>132</v>
      </c>
      <c r="H819" s="16">
        <v>45858</v>
      </c>
      <c r="I819" s="16">
        <v>45858</v>
      </c>
      <c r="J819" t="s">
        <v>856</v>
      </c>
      <c r="K819">
        <v>1210101</v>
      </c>
      <c r="L819" t="s">
        <v>341</v>
      </c>
      <c r="O819">
        <v>10014656</v>
      </c>
      <c r="P819" t="s">
        <v>173</v>
      </c>
      <c r="Q819">
        <v>0</v>
      </c>
      <c r="R819" t="s">
        <v>342</v>
      </c>
      <c r="S819" t="s">
        <v>296</v>
      </c>
      <c r="T819">
        <v>11580598</v>
      </c>
      <c r="U819" s="16">
        <v>45776</v>
      </c>
      <c r="V819" s="16">
        <v>45858</v>
      </c>
      <c r="W819" s="16">
        <v>45795</v>
      </c>
      <c r="X819">
        <v>0</v>
      </c>
      <c r="Y819">
        <v>1290900</v>
      </c>
      <c r="Z819" t="s">
        <v>1568</v>
      </c>
      <c r="AA819" t="s">
        <v>248</v>
      </c>
      <c r="AB819" t="s">
        <v>121</v>
      </c>
      <c r="AC819" t="s">
        <v>255</v>
      </c>
      <c r="AD819" t="s">
        <v>122</v>
      </c>
      <c r="AE819" t="str">
        <f>IF(B819&gt;0,IF(B819&gt;0,(IF(B819&lt;&gt;'PLAN SEMANAL'!$A$2,BLTOTAL!AA819,""))),"")</f>
        <v>PERFORACIO</v>
      </c>
      <c r="AF819" t="str">
        <f>IF(AH819="Completo","Completo",IF(IF(B819&gt;0,_xlfn.XLOOKUP(B819,'Detalle reservas completas fesa'!K:K,'Detalle reservas completas fesa'!Q:Q,_xlfn.XLOOKUP(B819,'MB25'!L:L,'MB25'!Q:Q,"Incompleto")),"")="PENDIENTE","Incompleto",IF(B819&gt;0,_xlfn.XLOOKUP(B819,'Detalle reservas completas fesa'!K:K,'Detalle reservas completas fesa'!Q:Q,IF(AD819="SIN MATERIAL","Completo",IF(AD819="COMPLETO","Completo","Incompleto"))))))</f>
        <v>Completo</v>
      </c>
      <c r="AG819">
        <f>IF(B819&gt;0,_xlfn.XLOOKUP(B819,IW49BLTOTAL!A:A,IW49BLTOTAL!H:H),"")</f>
        <v>4</v>
      </c>
      <c r="AH819" t="str">
        <f>IF(IFERROR(_xlfn.XLOOKUP(B819,'Detalle custodia'!B:B,'Detalle custodia'!O:O),"")="custodia","Completo","")</f>
        <v/>
      </c>
    </row>
    <row r="820" spans="1:34" x14ac:dyDescent="0.35">
      <c r="A820" t="s">
        <v>3936</v>
      </c>
      <c r="B820">
        <v>6596747</v>
      </c>
      <c r="C820" t="s">
        <v>511</v>
      </c>
      <c r="D820" t="s">
        <v>3937</v>
      </c>
      <c r="E820" t="s">
        <v>310</v>
      </c>
      <c r="F820" t="s">
        <v>259</v>
      </c>
      <c r="G820" t="s">
        <v>1773</v>
      </c>
      <c r="H820" s="16">
        <v>45809</v>
      </c>
      <c r="I820" s="16">
        <v>45809</v>
      </c>
      <c r="K820">
        <v>1291900</v>
      </c>
      <c r="L820" t="s">
        <v>3938</v>
      </c>
      <c r="Q820">
        <v>11074.61</v>
      </c>
      <c r="R820" t="s">
        <v>1585</v>
      </c>
      <c r="S820" t="s">
        <v>343</v>
      </c>
      <c r="T820">
        <v>11585211</v>
      </c>
      <c r="U820" s="16">
        <v>45776</v>
      </c>
      <c r="V820" s="16">
        <v>45809</v>
      </c>
      <c r="W820" s="16">
        <v>45798</v>
      </c>
      <c r="X820">
        <v>11074.61</v>
      </c>
      <c r="Y820">
        <v>1290900</v>
      </c>
      <c r="Z820" t="s">
        <v>1568</v>
      </c>
      <c r="AA820" t="s">
        <v>249</v>
      </c>
      <c r="AB820" t="s">
        <v>121</v>
      </c>
      <c r="AC820" t="s">
        <v>255</v>
      </c>
      <c r="AD820" t="s">
        <v>135</v>
      </c>
      <c r="AE820" t="str">
        <f>IF(B820&gt;0,IF(B820&gt;0,(IF(B820&lt;&gt;'PLAN SEMANAL'!$A$2,BLTOTAL!AA820,""))),"")</f>
        <v>SOPORTE</v>
      </c>
      <c r="AF820" t="str">
        <f>IF(AH820="Completo","Completo",IF(IF(B820&gt;0,_xlfn.XLOOKUP(B820,'Detalle reservas completas fesa'!K:K,'Detalle reservas completas fesa'!Q:Q,_xlfn.XLOOKUP(B820,'MB25'!L:L,'MB25'!Q:Q,"Incompleto")),"")="PENDIENTE","Incompleto",IF(B820&gt;0,_xlfn.XLOOKUP(B820,'Detalle reservas completas fesa'!K:K,'Detalle reservas completas fesa'!Q:Q,IF(AD820="SIN MATERIAL","Completo",IF(AD820="COMPLETO","Completo","Incompleto"))))))</f>
        <v>Incompleto</v>
      </c>
      <c r="AG820">
        <f>IF(B820&gt;0,_xlfn.XLOOKUP(B820,IW49BLTOTAL!A:A,IW49BLTOTAL!H:H),"")</f>
        <v>0</v>
      </c>
      <c r="AH820" t="str">
        <f>IF(IFERROR(_xlfn.XLOOKUP(B820,'Detalle custodia'!B:B,'Detalle custodia'!O:O),"")="custodia","Completo","")</f>
        <v/>
      </c>
    </row>
    <row r="821" spans="1:34" x14ac:dyDescent="0.35">
      <c r="A821" t="s">
        <v>288</v>
      </c>
      <c r="B821">
        <v>6596659</v>
      </c>
      <c r="C821" t="s">
        <v>123</v>
      </c>
      <c r="D821" t="s">
        <v>3829</v>
      </c>
      <c r="E821" t="s">
        <v>310</v>
      </c>
      <c r="F821" t="s">
        <v>133</v>
      </c>
      <c r="G821" t="s">
        <v>147</v>
      </c>
      <c r="H821" s="16">
        <v>45873</v>
      </c>
      <c r="I821" s="16">
        <v>45873</v>
      </c>
      <c r="J821" t="s">
        <v>856</v>
      </c>
      <c r="K821">
        <v>1212120</v>
      </c>
      <c r="L821" t="s">
        <v>289</v>
      </c>
      <c r="O821">
        <v>10014653</v>
      </c>
      <c r="P821" t="s">
        <v>288</v>
      </c>
      <c r="Q821">
        <v>0</v>
      </c>
      <c r="R821" t="s">
        <v>343</v>
      </c>
      <c r="S821" t="s">
        <v>342</v>
      </c>
      <c r="T821">
        <v>11466047</v>
      </c>
      <c r="U821" s="16">
        <v>45776</v>
      </c>
      <c r="V821" s="16">
        <v>45873</v>
      </c>
      <c r="W821" s="16">
        <v>45835</v>
      </c>
      <c r="X821">
        <v>0</v>
      </c>
      <c r="Y821">
        <v>1290900</v>
      </c>
      <c r="Z821" t="s">
        <v>1568</v>
      </c>
      <c r="AA821" t="s">
        <v>247</v>
      </c>
      <c r="AB821" t="s">
        <v>121</v>
      </c>
      <c r="AC821" t="s">
        <v>255</v>
      </c>
      <c r="AD821" t="s">
        <v>141</v>
      </c>
      <c r="AE821" t="str">
        <f>IF(B821&gt;0,IF(B821&gt;0,(IF(B821&lt;&gt;'PLAN SEMANAL'!$A$2,BLTOTAL!AA821,""))),"")</f>
        <v>CARGUIO</v>
      </c>
      <c r="AF821" t="str">
        <f>IF(AH821="Completo","Completo",IF(IF(B821&gt;0,_xlfn.XLOOKUP(B821,'Detalle reservas completas fesa'!K:K,'Detalle reservas completas fesa'!Q:Q,_xlfn.XLOOKUP(B821,'MB25'!L:L,'MB25'!Q:Q,"Incompleto")),"")="PENDIENTE","Incompleto",IF(B821&gt;0,_xlfn.XLOOKUP(B821,'Detalle reservas completas fesa'!K:K,'Detalle reservas completas fesa'!Q:Q,IF(AD821="SIN MATERIAL","Completo",IF(AD821="COMPLETO","Completo","Incompleto"))))))</f>
        <v>Incompleto</v>
      </c>
      <c r="AG821">
        <f>IF(B821&gt;0,_xlfn.XLOOKUP(B821,IW49BLTOTAL!A:A,IW49BLTOTAL!H:H),"")</f>
        <v>48</v>
      </c>
      <c r="AH821" t="str">
        <f>IF(IFERROR(_xlfn.XLOOKUP(B821,'Detalle custodia'!B:B,'Detalle custodia'!O:O),"")="custodia","Completo","")</f>
        <v/>
      </c>
    </row>
    <row r="822" spans="1:34" x14ac:dyDescent="0.35">
      <c r="A822" t="s">
        <v>288</v>
      </c>
      <c r="B822">
        <v>6596658</v>
      </c>
      <c r="C822" t="s">
        <v>123</v>
      </c>
      <c r="D822" t="s">
        <v>3830</v>
      </c>
      <c r="E822" t="s">
        <v>310</v>
      </c>
      <c r="F822" t="s">
        <v>133</v>
      </c>
      <c r="G822" t="s">
        <v>147</v>
      </c>
      <c r="H822" s="16">
        <v>45873</v>
      </c>
      <c r="I822" s="16">
        <v>45873</v>
      </c>
      <c r="J822" t="s">
        <v>856</v>
      </c>
      <c r="K822">
        <v>1212120</v>
      </c>
      <c r="L822" t="s">
        <v>289</v>
      </c>
      <c r="O822">
        <v>10014653</v>
      </c>
      <c r="P822" t="s">
        <v>288</v>
      </c>
      <c r="Q822">
        <v>0</v>
      </c>
      <c r="R822" t="s">
        <v>343</v>
      </c>
      <c r="S822" t="s">
        <v>342</v>
      </c>
      <c r="T822">
        <v>11485687</v>
      </c>
      <c r="U822" s="16">
        <v>45776</v>
      </c>
      <c r="V822" s="16">
        <v>45873</v>
      </c>
      <c r="W822" s="16">
        <v>45835</v>
      </c>
      <c r="X822">
        <v>0</v>
      </c>
      <c r="Y822">
        <v>1290900</v>
      </c>
      <c r="Z822" t="s">
        <v>1568</v>
      </c>
      <c r="AA822" t="s">
        <v>247</v>
      </c>
      <c r="AB822" t="s">
        <v>121</v>
      </c>
      <c r="AC822" t="s">
        <v>255</v>
      </c>
      <c r="AD822" t="s">
        <v>141</v>
      </c>
      <c r="AE822" t="str">
        <f>IF(B822&gt;0,IF(B822&gt;0,(IF(B822&lt;&gt;'PLAN SEMANAL'!$A$2,BLTOTAL!AA822,""))),"")</f>
        <v>CARGUIO</v>
      </c>
      <c r="AF822" t="str">
        <f>IF(AH822="Completo","Completo",IF(IF(B822&gt;0,_xlfn.XLOOKUP(B822,'Detalle reservas completas fesa'!K:K,'Detalle reservas completas fesa'!Q:Q,_xlfn.XLOOKUP(B822,'MB25'!L:L,'MB25'!Q:Q,"Incompleto")),"")="PENDIENTE","Incompleto",IF(B822&gt;0,_xlfn.XLOOKUP(B822,'Detalle reservas completas fesa'!K:K,'Detalle reservas completas fesa'!Q:Q,IF(AD822="SIN MATERIAL","Completo",IF(AD822="COMPLETO","Completo","Incompleto"))))))</f>
        <v>Incompleto</v>
      </c>
      <c r="AG822">
        <f>IF(B822&gt;0,_xlfn.XLOOKUP(B822,IW49BLTOTAL!A:A,IW49BLTOTAL!H:H),"")</f>
        <v>48</v>
      </c>
      <c r="AH822" t="str">
        <f>IF(IFERROR(_xlfn.XLOOKUP(B822,'Detalle custodia'!B:B,'Detalle custodia'!O:O),"")="custodia","Completo","")</f>
        <v/>
      </c>
    </row>
    <row r="823" spans="1:34" x14ac:dyDescent="0.35">
      <c r="A823" t="s">
        <v>209</v>
      </c>
      <c r="B823">
        <v>6596641</v>
      </c>
      <c r="C823" t="s">
        <v>129</v>
      </c>
      <c r="D823" t="s">
        <v>3831</v>
      </c>
      <c r="E823" t="s">
        <v>310</v>
      </c>
      <c r="F823" t="s">
        <v>133</v>
      </c>
      <c r="G823" t="s">
        <v>132</v>
      </c>
      <c r="H823" s="16">
        <v>45839</v>
      </c>
      <c r="I823" s="16">
        <v>45869</v>
      </c>
      <c r="J823" t="s">
        <v>856</v>
      </c>
      <c r="K823">
        <v>1215152</v>
      </c>
      <c r="L823" t="s">
        <v>280</v>
      </c>
      <c r="O823">
        <v>10014630</v>
      </c>
      <c r="P823" t="s">
        <v>209</v>
      </c>
      <c r="Q823">
        <v>0</v>
      </c>
      <c r="R823" t="s">
        <v>343</v>
      </c>
      <c r="S823" t="s">
        <v>342</v>
      </c>
      <c r="T823">
        <v>11578303</v>
      </c>
      <c r="U823" s="16">
        <v>45776</v>
      </c>
      <c r="V823" s="16">
        <v>45839</v>
      </c>
      <c r="W823" s="16">
        <v>45819</v>
      </c>
      <c r="X823">
        <v>0</v>
      </c>
      <c r="Y823">
        <v>1290900</v>
      </c>
      <c r="Z823" t="s">
        <v>1568</v>
      </c>
      <c r="AA823" t="s">
        <v>246</v>
      </c>
      <c r="AB823" t="s">
        <v>121</v>
      </c>
      <c r="AC823" t="s">
        <v>255</v>
      </c>
      <c r="AD823" t="s">
        <v>141</v>
      </c>
      <c r="AE823" t="str">
        <f>IF(B823&gt;0,IF(B823&gt;0,(IF(B823&lt;&gt;'PLAN SEMANAL'!$A$2,BLTOTAL!AA823,""))),"")</f>
        <v>AUXILIAR</v>
      </c>
      <c r="AF823" t="str">
        <f>IF(AH823="Completo","Completo",IF(IF(B823&gt;0,_xlfn.XLOOKUP(B823,'Detalle reservas completas fesa'!K:K,'Detalle reservas completas fesa'!Q:Q,_xlfn.XLOOKUP(B823,'MB25'!L:L,'MB25'!Q:Q,"Incompleto")),"")="PENDIENTE","Incompleto",IF(B823&gt;0,_xlfn.XLOOKUP(B823,'Detalle reservas completas fesa'!K:K,'Detalle reservas completas fesa'!Q:Q,IF(AD823="SIN MATERIAL","Completo",IF(AD823="COMPLETO","Completo","Incompleto"))))))</f>
        <v>Completo</v>
      </c>
      <c r="AG823">
        <f>IF(B823&gt;0,_xlfn.XLOOKUP(B823,IW49BLTOTAL!A:A,IW49BLTOTAL!H:H),"")</f>
        <v>12</v>
      </c>
      <c r="AH823" t="str">
        <f>IF(IFERROR(_xlfn.XLOOKUP(B823,'Detalle custodia'!B:B,'Detalle custodia'!O:O),"")="custodia","Completo","")</f>
        <v/>
      </c>
    </row>
    <row r="824" spans="1:34" x14ac:dyDescent="0.35">
      <c r="A824" t="s">
        <v>272</v>
      </c>
      <c r="B824">
        <v>6596639</v>
      </c>
      <c r="C824" t="s">
        <v>123</v>
      </c>
      <c r="D824" t="s">
        <v>3832</v>
      </c>
      <c r="E824" t="s">
        <v>310</v>
      </c>
      <c r="F824" t="s">
        <v>133</v>
      </c>
      <c r="G824" t="s">
        <v>147</v>
      </c>
      <c r="H824" s="16">
        <v>45839</v>
      </c>
      <c r="I824" s="16">
        <v>45869</v>
      </c>
      <c r="J824" t="s">
        <v>856</v>
      </c>
      <c r="K824">
        <v>1210102</v>
      </c>
      <c r="L824" t="s">
        <v>273</v>
      </c>
      <c r="O824">
        <v>10017653</v>
      </c>
      <c r="P824" t="s">
        <v>165</v>
      </c>
      <c r="Q824">
        <v>0</v>
      </c>
      <c r="R824" t="s">
        <v>343</v>
      </c>
      <c r="S824" t="s">
        <v>3891</v>
      </c>
      <c r="T824">
        <v>11579270</v>
      </c>
      <c r="U824" s="16">
        <v>45776</v>
      </c>
      <c r="V824" s="16">
        <v>45839</v>
      </c>
      <c r="W824" s="16">
        <v>45806</v>
      </c>
      <c r="X824">
        <v>0</v>
      </c>
      <c r="Y824">
        <v>1290900</v>
      </c>
      <c r="Z824" t="s">
        <v>1568</v>
      </c>
      <c r="AA824" t="s">
        <v>248</v>
      </c>
      <c r="AB824" t="s">
        <v>121</v>
      </c>
      <c r="AC824" t="s">
        <v>255</v>
      </c>
      <c r="AD824" t="s">
        <v>141</v>
      </c>
      <c r="AE824" t="str">
        <f>IF(B824&gt;0,IF(B824&gt;0,(IF(B824&lt;&gt;'PLAN SEMANAL'!$A$2,BLTOTAL!AA824,""))),"")</f>
        <v>PERFORACIO</v>
      </c>
      <c r="AF824" t="str">
        <f>IF(AH824="Completo","Completo",IF(IF(B824&gt;0,_xlfn.XLOOKUP(B824,'Detalle reservas completas fesa'!K:K,'Detalle reservas completas fesa'!Q:Q,_xlfn.XLOOKUP(B824,'MB25'!L:L,'MB25'!Q:Q,"Incompleto")),"")="PENDIENTE","Incompleto",IF(B824&gt;0,_xlfn.XLOOKUP(B824,'Detalle reservas completas fesa'!K:K,'Detalle reservas completas fesa'!Q:Q,IF(AD824="SIN MATERIAL","Completo",IF(AD824="COMPLETO","Completo","Incompleto"))))))</f>
        <v>Incompleto</v>
      </c>
      <c r="AG824">
        <f>IF(B824&gt;0,_xlfn.XLOOKUP(B824,IW49BLTOTAL!A:A,IW49BLTOTAL!H:H),"")</f>
        <v>6</v>
      </c>
      <c r="AH824" t="str">
        <f>IF(IFERROR(_xlfn.XLOOKUP(B824,'Detalle custodia'!B:B,'Detalle custodia'!O:O),"")="custodia","Completo","")</f>
        <v/>
      </c>
    </row>
    <row r="825" spans="1:34" x14ac:dyDescent="0.35">
      <c r="A825" t="s">
        <v>400</v>
      </c>
      <c r="B825">
        <v>6596638</v>
      </c>
      <c r="C825" t="s">
        <v>129</v>
      </c>
      <c r="D825" t="s">
        <v>3833</v>
      </c>
      <c r="E825" t="s">
        <v>310</v>
      </c>
      <c r="F825" t="s">
        <v>259</v>
      </c>
      <c r="G825" t="s">
        <v>142</v>
      </c>
      <c r="H825" s="16">
        <v>45856</v>
      </c>
      <c r="I825" s="16">
        <v>45856</v>
      </c>
      <c r="J825" t="s">
        <v>5407</v>
      </c>
      <c r="K825">
        <v>1215155</v>
      </c>
      <c r="L825" t="s">
        <v>401</v>
      </c>
      <c r="O825">
        <v>10014646</v>
      </c>
      <c r="P825" t="s">
        <v>400</v>
      </c>
      <c r="Q825">
        <v>0</v>
      </c>
      <c r="R825" t="s">
        <v>343</v>
      </c>
      <c r="S825" t="s">
        <v>343</v>
      </c>
      <c r="T825">
        <v>11579090</v>
      </c>
      <c r="U825" s="16">
        <v>45776</v>
      </c>
      <c r="V825" s="16">
        <v>45856</v>
      </c>
      <c r="W825" s="16">
        <v>45853</v>
      </c>
      <c r="X825">
        <v>0</v>
      </c>
      <c r="Y825">
        <v>1290900</v>
      </c>
      <c r="Z825" t="s">
        <v>1568</v>
      </c>
      <c r="AA825" t="s">
        <v>246</v>
      </c>
      <c r="AB825" t="s">
        <v>121</v>
      </c>
      <c r="AC825" t="s">
        <v>255</v>
      </c>
      <c r="AD825" t="s">
        <v>141</v>
      </c>
      <c r="AE825" t="str">
        <f>IF(B825&gt;0,IF(B825&gt;0,(IF(B825&lt;&gt;'PLAN SEMANAL'!$A$2,BLTOTAL!AA825,""))),"")</f>
        <v>AUXILIAR</v>
      </c>
      <c r="AF825" t="str">
        <f>IF(AH825="Completo","Completo",IF(IF(B825&gt;0,_xlfn.XLOOKUP(B825,'Detalle reservas completas fesa'!K:K,'Detalle reservas completas fesa'!Q:Q,_xlfn.XLOOKUP(B825,'MB25'!L:L,'MB25'!Q:Q,"Incompleto")),"")="PENDIENTE","Incompleto",IF(B825&gt;0,_xlfn.XLOOKUP(B825,'Detalle reservas completas fesa'!K:K,'Detalle reservas completas fesa'!Q:Q,IF(AD825="SIN MATERIAL","Completo",IF(AD825="COMPLETO","Completo","Incompleto"))))))</f>
        <v>Completo</v>
      </c>
      <c r="AG825">
        <f>IF(B825&gt;0,_xlfn.XLOOKUP(B825,IW49BLTOTAL!A:A,IW49BLTOTAL!H:H),"")</f>
        <v>2</v>
      </c>
      <c r="AH825" t="str">
        <f>IF(IFERROR(_xlfn.XLOOKUP(B825,'Detalle custodia'!B:B,'Detalle custodia'!O:O),"")="custodia","Completo","")</f>
        <v/>
      </c>
    </row>
    <row r="826" spans="1:34" x14ac:dyDescent="0.35">
      <c r="A826" t="s">
        <v>134</v>
      </c>
      <c r="B826">
        <v>6596637</v>
      </c>
      <c r="C826" t="s">
        <v>123</v>
      </c>
      <c r="D826" t="s">
        <v>3939</v>
      </c>
      <c r="E826" t="s">
        <v>310</v>
      </c>
      <c r="F826" t="s">
        <v>133</v>
      </c>
      <c r="G826" t="s">
        <v>147</v>
      </c>
      <c r="H826" s="16">
        <v>45845</v>
      </c>
      <c r="I826" s="16">
        <v>45845</v>
      </c>
      <c r="J826" t="s">
        <v>856</v>
      </c>
      <c r="K826">
        <v>1210101</v>
      </c>
      <c r="L826" t="s">
        <v>271</v>
      </c>
      <c r="O826">
        <v>10014658</v>
      </c>
      <c r="P826" t="s">
        <v>134</v>
      </c>
      <c r="Q826">
        <v>0</v>
      </c>
      <c r="R826" t="s">
        <v>343</v>
      </c>
      <c r="S826" t="s">
        <v>342</v>
      </c>
      <c r="T826">
        <v>11582405</v>
      </c>
      <c r="U826" s="16">
        <v>45776</v>
      </c>
      <c r="V826" s="16">
        <v>45845</v>
      </c>
      <c r="W826" s="16">
        <v>45805</v>
      </c>
      <c r="X826">
        <v>0</v>
      </c>
      <c r="Y826">
        <v>1290900</v>
      </c>
      <c r="Z826" t="s">
        <v>1568</v>
      </c>
      <c r="AA826" t="s">
        <v>248</v>
      </c>
      <c r="AB826" t="s">
        <v>121</v>
      </c>
      <c r="AC826" t="s">
        <v>255</v>
      </c>
      <c r="AD826" t="s">
        <v>141</v>
      </c>
      <c r="AE826" t="str">
        <f>IF(B826&gt;0,IF(B826&gt;0,(IF(B826&lt;&gt;'PLAN SEMANAL'!$A$2,BLTOTAL!AA826,""))),"")</f>
        <v>PERFORACIO</v>
      </c>
      <c r="AF826" t="str">
        <f>IF(AH826="Completo","Completo",IF(IF(B826&gt;0,_xlfn.XLOOKUP(B826,'Detalle reservas completas fesa'!K:K,'Detalle reservas completas fesa'!Q:Q,_xlfn.XLOOKUP(B826,'MB25'!L:L,'MB25'!Q:Q,"Incompleto")),"")="PENDIENTE","Incompleto",IF(B826&gt;0,_xlfn.XLOOKUP(B826,'Detalle reservas completas fesa'!K:K,'Detalle reservas completas fesa'!Q:Q,IF(AD826="SIN MATERIAL","Completo",IF(AD826="COMPLETO","Completo","Incompleto"))))))</f>
        <v>Completo</v>
      </c>
      <c r="AG826">
        <f>IF(B826&gt;0,_xlfn.XLOOKUP(B826,IW49BLTOTAL!A:A,IW49BLTOTAL!H:H),"")</f>
        <v>8</v>
      </c>
      <c r="AH826" t="str">
        <f>IF(IFERROR(_xlfn.XLOOKUP(B826,'Detalle custodia'!B:B,'Detalle custodia'!O:O),"")="custodia","Completo","")</f>
        <v/>
      </c>
    </row>
    <row r="827" spans="1:34" x14ac:dyDescent="0.35">
      <c r="A827" t="s">
        <v>134</v>
      </c>
      <c r="B827">
        <v>6596636</v>
      </c>
      <c r="C827" t="s">
        <v>123</v>
      </c>
      <c r="D827" t="s">
        <v>3835</v>
      </c>
      <c r="E827" t="s">
        <v>310</v>
      </c>
      <c r="F827" t="s">
        <v>259</v>
      </c>
      <c r="G827" t="s">
        <v>336</v>
      </c>
      <c r="H827" s="16">
        <v>45858</v>
      </c>
      <c r="I827" s="16">
        <v>45858</v>
      </c>
      <c r="J827" t="s">
        <v>5407</v>
      </c>
      <c r="K827">
        <v>1210101</v>
      </c>
      <c r="L827" t="s">
        <v>271</v>
      </c>
      <c r="O827">
        <v>10014658</v>
      </c>
      <c r="P827" t="s">
        <v>134</v>
      </c>
      <c r="Q827">
        <v>0</v>
      </c>
      <c r="R827" t="s">
        <v>343</v>
      </c>
      <c r="S827" t="s">
        <v>343</v>
      </c>
      <c r="T827">
        <v>11582465</v>
      </c>
      <c r="U827" s="16">
        <v>45776</v>
      </c>
      <c r="V827" s="16">
        <v>45858</v>
      </c>
      <c r="W827" s="16">
        <v>45853</v>
      </c>
      <c r="X827">
        <v>0</v>
      </c>
      <c r="Y827">
        <v>1290900</v>
      </c>
      <c r="Z827" t="s">
        <v>1568</v>
      </c>
      <c r="AA827" t="s">
        <v>248</v>
      </c>
      <c r="AB827" t="s">
        <v>121</v>
      </c>
      <c r="AC827" t="s">
        <v>255</v>
      </c>
      <c r="AD827" t="s">
        <v>189</v>
      </c>
      <c r="AE827" t="str">
        <f>IF(B827&gt;0,IF(B827&gt;0,(IF(B827&lt;&gt;'PLAN SEMANAL'!$A$2,BLTOTAL!AA827,""))),"")</f>
        <v>PERFORACIO</v>
      </c>
      <c r="AF827" t="str">
        <f>IF(AH827="Completo","Completo",IF(IF(B827&gt;0,_xlfn.XLOOKUP(B827,'Detalle reservas completas fesa'!K:K,'Detalle reservas completas fesa'!Q:Q,_xlfn.XLOOKUP(B827,'MB25'!L:L,'MB25'!Q:Q,"Incompleto")),"")="PENDIENTE","Incompleto",IF(B827&gt;0,_xlfn.XLOOKUP(B827,'Detalle reservas completas fesa'!K:K,'Detalle reservas completas fesa'!Q:Q,IF(AD827="SIN MATERIAL","Completo",IF(AD827="COMPLETO","Completo","Incompleto"))))))</f>
        <v>Completo</v>
      </c>
      <c r="AG827">
        <f>IF(B827&gt;0,_xlfn.XLOOKUP(B827,IW49BLTOTAL!A:A,IW49BLTOTAL!H:H),"")</f>
        <v>8</v>
      </c>
      <c r="AH827" t="str">
        <f>IF(IFERROR(_xlfn.XLOOKUP(B827,'Detalle custodia'!B:B,'Detalle custodia'!O:O),"")="custodia","Completo","")</f>
        <v/>
      </c>
    </row>
    <row r="828" spans="1:34" x14ac:dyDescent="0.35">
      <c r="A828" t="s">
        <v>332</v>
      </c>
      <c r="B828">
        <v>6596635</v>
      </c>
      <c r="C828" t="s">
        <v>129</v>
      </c>
      <c r="D828" t="s">
        <v>3836</v>
      </c>
      <c r="E828" t="s">
        <v>310</v>
      </c>
      <c r="F828" t="s">
        <v>133</v>
      </c>
      <c r="G828" t="s">
        <v>147</v>
      </c>
      <c r="H828" s="16">
        <v>45839</v>
      </c>
      <c r="I828" s="16">
        <v>45869</v>
      </c>
      <c r="J828" t="s">
        <v>856</v>
      </c>
      <c r="K828">
        <v>1215150</v>
      </c>
      <c r="L828" t="s">
        <v>333</v>
      </c>
      <c r="O828">
        <v>10014639</v>
      </c>
      <c r="P828" t="s">
        <v>332</v>
      </c>
      <c r="Q828">
        <v>0</v>
      </c>
      <c r="R828" t="s">
        <v>329</v>
      </c>
      <c r="S828" t="s">
        <v>3901</v>
      </c>
      <c r="T828">
        <v>11574095</v>
      </c>
      <c r="U828" s="16">
        <v>45776</v>
      </c>
      <c r="V828" s="16">
        <v>45839</v>
      </c>
      <c r="W828" s="16">
        <v>45835</v>
      </c>
      <c r="X828">
        <v>0</v>
      </c>
      <c r="Y828">
        <v>1290900</v>
      </c>
      <c r="Z828" t="s">
        <v>1568</v>
      </c>
      <c r="AA828" t="s">
        <v>246</v>
      </c>
      <c r="AB828" t="s">
        <v>121</v>
      </c>
      <c r="AC828" t="s">
        <v>255</v>
      </c>
      <c r="AD828" t="s">
        <v>141</v>
      </c>
      <c r="AE828" t="str">
        <f>IF(B828&gt;0,IF(B828&gt;0,(IF(B828&lt;&gt;'PLAN SEMANAL'!$A$2,BLTOTAL!AA828,""))),"")</f>
        <v>AUXILIAR</v>
      </c>
      <c r="AF828" t="str">
        <f>IF(AH828="Completo","Completo",IF(IF(B828&gt;0,_xlfn.XLOOKUP(B828,'Detalle reservas completas fesa'!K:K,'Detalle reservas completas fesa'!Q:Q,_xlfn.XLOOKUP(B828,'MB25'!L:L,'MB25'!Q:Q,"Incompleto")),"")="PENDIENTE","Incompleto",IF(B828&gt;0,_xlfn.XLOOKUP(B828,'Detalle reservas completas fesa'!K:K,'Detalle reservas completas fesa'!Q:Q,IF(AD828="SIN MATERIAL","Completo",IF(AD828="COMPLETO","Completo","Incompleto"))))))</f>
        <v>Incompleto</v>
      </c>
      <c r="AG828">
        <f>IF(B828&gt;0,_xlfn.XLOOKUP(B828,IW49BLTOTAL!A:A,IW49BLTOTAL!H:H),"")</f>
        <v>4</v>
      </c>
      <c r="AH828" t="str">
        <f>IF(IFERROR(_xlfn.XLOOKUP(B828,'Detalle custodia'!B:B,'Detalle custodia'!O:O),"")="custodia","Completo","")</f>
        <v/>
      </c>
    </row>
    <row r="829" spans="1:34" x14ac:dyDescent="0.35">
      <c r="A829" t="s">
        <v>332</v>
      </c>
      <c r="B829">
        <v>6596634</v>
      </c>
      <c r="C829" t="s">
        <v>129</v>
      </c>
      <c r="D829" t="s">
        <v>1742</v>
      </c>
      <c r="E829" t="s">
        <v>310</v>
      </c>
      <c r="F829" t="s">
        <v>133</v>
      </c>
      <c r="G829" t="s">
        <v>132</v>
      </c>
      <c r="H829" s="16">
        <v>45839</v>
      </c>
      <c r="I829" s="16">
        <v>45839</v>
      </c>
      <c r="J829" t="s">
        <v>856</v>
      </c>
      <c r="K829">
        <v>1215150</v>
      </c>
      <c r="L829" t="s">
        <v>333</v>
      </c>
      <c r="O829">
        <v>10014639</v>
      </c>
      <c r="P829" t="s">
        <v>332</v>
      </c>
      <c r="Q829">
        <v>0</v>
      </c>
      <c r="R829" t="s">
        <v>329</v>
      </c>
      <c r="S829" t="s">
        <v>342</v>
      </c>
      <c r="T829">
        <v>11566947</v>
      </c>
      <c r="U829" s="16">
        <v>45776</v>
      </c>
      <c r="V829" s="16">
        <v>45839</v>
      </c>
      <c r="W829" s="16">
        <v>45781</v>
      </c>
      <c r="X829">
        <v>0</v>
      </c>
      <c r="Y829">
        <v>1290900</v>
      </c>
      <c r="Z829" t="s">
        <v>1568</v>
      </c>
      <c r="AA829" t="s">
        <v>246</v>
      </c>
      <c r="AB829" t="s">
        <v>121</v>
      </c>
      <c r="AC829" t="s">
        <v>255</v>
      </c>
      <c r="AD829" t="s">
        <v>141</v>
      </c>
      <c r="AE829" t="str">
        <f>IF(B829&gt;0,IF(B829&gt;0,(IF(B829&lt;&gt;'PLAN SEMANAL'!$A$2,BLTOTAL!AA829,""))),"")</f>
        <v>AUXILIAR</v>
      </c>
      <c r="AF829" t="str">
        <f>IF(AH829="Completo","Completo",IF(IF(B829&gt;0,_xlfn.XLOOKUP(B829,'Detalle reservas completas fesa'!K:K,'Detalle reservas completas fesa'!Q:Q,_xlfn.XLOOKUP(B829,'MB25'!L:L,'MB25'!Q:Q,"Incompleto")),"")="PENDIENTE","Incompleto",IF(B829&gt;0,_xlfn.XLOOKUP(B829,'Detalle reservas completas fesa'!K:K,'Detalle reservas completas fesa'!Q:Q,IF(AD829="SIN MATERIAL","Completo",IF(AD829="COMPLETO","Completo","Incompleto"))))))</f>
        <v>Completo</v>
      </c>
      <c r="AG829">
        <f>IF(B829&gt;0,_xlfn.XLOOKUP(B829,IW49BLTOTAL!A:A,IW49BLTOTAL!H:H),"")</f>
        <v>1</v>
      </c>
      <c r="AH829" t="str">
        <f>IF(IFERROR(_xlfn.XLOOKUP(B829,'Detalle custodia'!B:B,'Detalle custodia'!O:O),"")="custodia","Completo","")</f>
        <v/>
      </c>
    </row>
    <row r="830" spans="1:34" x14ac:dyDescent="0.35">
      <c r="A830" t="s">
        <v>231</v>
      </c>
      <c r="B830">
        <v>6596631</v>
      </c>
      <c r="C830" t="s">
        <v>129</v>
      </c>
      <c r="D830" t="s">
        <v>3837</v>
      </c>
      <c r="E830" t="s">
        <v>310</v>
      </c>
      <c r="F830" t="s">
        <v>133</v>
      </c>
      <c r="G830" t="s">
        <v>147</v>
      </c>
      <c r="H830" s="16">
        <v>45839</v>
      </c>
      <c r="I830" s="16">
        <v>45869</v>
      </c>
      <c r="J830" t="s">
        <v>3476</v>
      </c>
      <c r="K830">
        <v>1215150</v>
      </c>
      <c r="L830" t="s">
        <v>331</v>
      </c>
      <c r="O830">
        <v>10014638</v>
      </c>
      <c r="P830" t="s">
        <v>231</v>
      </c>
      <c r="Q830">
        <v>0</v>
      </c>
      <c r="R830" t="s">
        <v>329</v>
      </c>
      <c r="S830" t="s">
        <v>329</v>
      </c>
      <c r="T830">
        <v>11575166</v>
      </c>
      <c r="U830" s="16">
        <v>45776</v>
      </c>
      <c r="V830" s="16">
        <v>45839</v>
      </c>
      <c r="W830" s="16">
        <v>45835</v>
      </c>
      <c r="X830">
        <v>0</v>
      </c>
      <c r="Y830">
        <v>1290900</v>
      </c>
      <c r="Z830" t="s">
        <v>1568</v>
      </c>
      <c r="AA830" t="s">
        <v>246</v>
      </c>
      <c r="AB830" t="s">
        <v>121</v>
      </c>
      <c r="AC830" t="s">
        <v>255</v>
      </c>
      <c r="AD830" t="s">
        <v>141</v>
      </c>
      <c r="AE830" t="str">
        <f>IF(B830&gt;0,IF(B830&gt;0,(IF(B830&lt;&gt;'PLAN SEMANAL'!$A$2,BLTOTAL!AA830,""))),"")</f>
        <v>AUXILIAR</v>
      </c>
      <c r="AF830" t="str">
        <f>IF(AH830="Completo","Completo",IF(IF(B830&gt;0,_xlfn.XLOOKUP(B830,'Detalle reservas completas fesa'!K:K,'Detalle reservas completas fesa'!Q:Q,_xlfn.XLOOKUP(B830,'MB25'!L:L,'MB25'!Q:Q,"Incompleto")),"")="PENDIENTE","Incompleto",IF(B830&gt;0,_xlfn.XLOOKUP(B830,'Detalle reservas completas fesa'!K:K,'Detalle reservas completas fesa'!Q:Q,IF(AD830="SIN MATERIAL","Completo",IF(AD830="COMPLETO","Completo","Incompleto"))))))</f>
        <v>Completo</v>
      </c>
      <c r="AG830">
        <f>IF(B830&gt;0,_xlfn.XLOOKUP(B830,IW49BLTOTAL!A:A,IW49BLTOTAL!H:H),"")</f>
        <v>8</v>
      </c>
      <c r="AH830" t="str">
        <f>IF(IFERROR(_xlfn.XLOOKUP(B830,'Detalle custodia'!B:B,'Detalle custodia'!O:O),"")="custodia","Completo","")</f>
        <v/>
      </c>
    </row>
    <row r="831" spans="1:34" x14ac:dyDescent="0.35">
      <c r="A831" t="s">
        <v>242</v>
      </c>
      <c r="B831">
        <v>6596628</v>
      </c>
      <c r="C831" t="s">
        <v>129</v>
      </c>
      <c r="D831" t="s">
        <v>3838</v>
      </c>
      <c r="E831" t="s">
        <v>310</v>
      </c>
      <c r="F831" t="s">
        <v>133</v>
      </c>
      <c r="G831" t="s">
        <v>147</v>
      </c>
      <c r="H831" s="16">
        <v>45839</v>
      </c>
      <c r="I831" s="16">
        <v>45869</v>
      </c>
      <c r="J831" t="s">
        <v>3476</v>
      </c>
      <c r="K831">
        <v>1215150</v>
      </c>
      <c r="L831" t="s">
        <v>330</v>
      </c>
      <c r="O831">
        <v>10014637</v>
      </c>
      <c r="P831" t="s">
        <v>242</v>
      </c>
      <c r="Q831">
        <v>0</v>
      </c>
      <c r="R831" t="s">
        <v>329</v>
      </c>
      <c r="S831" t="s">
        <v>3901</v>
      </c>
      <c r="T831">
        <v>11573912</v>
      </c>
      <c r="U831" s="16">
        <v>45776</v>
      </c>
      <c r="V831" s="16">
        <v>45839</v>
      </c>
      <c r="W831" s="16">
        <v>45835</v>
      </c>
      <c r="X831">
        <v>0</v>
      </c>
      <c r="Y831">
        <v>1290900</v>
      </c>
      <c r="Z831" t="s">
        <v>1568</v>
      </c>
      <c r="AA831" t="s">
        <v>246</v>
      </c>
      <c r="AB831" t="s">
        <v>121</v>
      </c>
      <c r="AC831" t="s">
        <v>255</v>
      </c>
      <c r="AD831" t="s">
        <v>141</v>
      </c>
      <c r="AE831" t="str">
        <f>IF(B831&gt;0,IF(B831&gt;0,(IF(B831&lt;&gt;'PLAN SEMANAL'!$A$2,BLTOTAL!AA831,""))),"")</f>
        <v>AUXILIAR</v>
      </c>
      <c r="AF831" t="str">
        <f>IF(AH831="Completo","Completo",IF(IF(B831&gt;0,_xlfn.XLOOKUP(B831,'Detalle reservas completas fesa'!K:K,'Detalle reservas completas fesa'!Q:Q,_xlfn.XLOOKUP(B831,'MB25'!L:L,'MB25'!Q:Q,"Incompleto")),"")="PENDIENTE","Incompleto",IF(B831&gt;0,_xlfn.XLOOKUP(B831,'Detalle reservas completas fesa'!K:K,'Detalle reservas completas fesa'!Q:Q,IF(AD831="SIN MATERIAL","Completo",IF(AD831="COMPLETO","Completo","Incompleto"))))))</f>
        <v>Completo</v>
      </c>
      <c r="AG831">
        <f>IF(B831&gt;0,_xlfn.XLOOKUP(B831,IW49BLTOTAL!A:A,IW49BLTOTAL!H:H),"")</f>
        <v>0</v>
      </c>
      <c r="AH831" t="str">
        <f>IF(IFERROR(_xlfn.XLOOKUP(B831,'Detalle custodia'!B:B,'Detalle custodia'!O:O),"")="custodia","Completo","")</f>
        <v/>
      </c>
    </row>
    <row r="832" spans="1:34" x14ac:dyDescent="0.35">
      <c r="A832" t="s">
        <v>187</v>
      </c>
      <c r="B832">
        <v>6596626</v>
      </c>
      <c r="C832" t="s">
        <v>129</v>
      </c>
      <c r="D832" t="s">
        <v>3839</v>
      </c>
      <c r="E832" t="s">
        <v>310</v>
      </c>
      <c r="F832" t="s">
        <v>133</v>
      </c>
      <c r="G832" t="s">
        <v>132</v>
      </c>
      <c r="H832" s="16">
        <v>45839</v>
      </c>
      <c r="I832" s="16">
        <v>45869</v>
      </c>
      <c r="J832" t="s">
        <v>856</v>
      </c>
      <c r="K832">
        <v>1215154</v>
      </c>
      <c r="L832" t="s">
        <v>328</v>
      </c>
      <c r="O832">
        <v>10014643</v>
      </c>
      <c r="P832" t="s">
        <v>187</v>
      </c>
      <c r="Q832">
        <v>0</v>
      </c>
      <c r="R832" t="s">
        <v>343</v>
      </c>
      <c r="S832" t="s">
        <v>342</v>
      </c>
      <c r="T832">
        <v>11581725</v>
      </c>
      <c r="U832" s="16">
        <v>45776</v>
      </c>
      <c r="V832" s="16">
        <v>45839</v>
      </c>
      <c r="W832" s="16">
        <v>45819</v>
      </c>
      <c r="X832">
        <v>0</v>
      </c>
      <c r="Y832">
        <v>1290900</v>
      </c>
      <c r="Z832" t="s">
        <v>1568</v>
      </c>
      <c r="AA832" t="s">
        <v>246</v>
      </c>
      <c r="AB832" t="s">
        <v>121</v>
      </c>
      <c r="AC832" t="s">
        <v>255</v>
      </c>
      <c r="AD832" t="s">
        <v>141</v>
      </c>
      <c r="AE832" t="str">
        <f>IF(B832&gt;0,IF(B832&gt;0,(IF(B832&lt;&gt;'PLAN SEMANAL'!$A$2,BLTOTAL!AA832,""))),"")</f>
        <v>AUXILIAR</v>
      </c>
      <c r="AF832" t="str">
        <f>IF(AH832="Completo","Completo",IF(IF(B832&gt;0,_xlfn.XLOOKUP(B832,'Detalle reservas completas fesa'!K:K,'Detalle reservas completas fesa'!Q:Q,_xlfn.XLOOKUP(B832,'MB25'!L:L,'MB25'!Q:Q,"Incompleto")),"")="PENDIENTE","Incompleto",IF(B832&gt;0,_xlfn.XLOOKUP(B832,'Detalle reservas completas fesa'!K:K,'Detalle reservas completas fesa'!Q:Q,IF(AD832="SIN MATERIAL","Completo",IF(AD832="COMPLETO","Completo","Incompleto"))))))</f>
        <v>Incompleto</v>
      </c>
      <c r="AG832">
        <f>IF(B832&gt;0,_xlfn.XLOOKUP(B832,IW49BLTOTAL!A:A,IW49BLTOTAL!H:H),"")</f>
        <v>6</v>
      </c>
      <c r="AH832" t="str">
        <f>IF(IFERROR(_xlfn.XLOOKUP(B832,'Detalle custodia'!B:B,'Detalle custodia'!O:O),"")="custodia","Completo","")</f>
        <v/>
      </c>
    </row>
    <row r="833" spans="1:34" x14ac:dyDescent="0.35">
      <c r="A833" t="s">
        <v>134</v>
      </c>
      <c r="B833">
        <v>6596624</v>
      </c>
      <c r="C833" t="s">
        <v>123</v>
      </c>
      <c r="D833" t="s">
        <v>3840</v>
      </c>
      <c r="E833" t="s">
        <v>310</v>
      </c>
      <c r="F833" t="s">
        <v>133</v>
      </c>
      <c r="G833" t="s">
        <v>147</v>
      </c>
      <c r="H833" s="16">
        <v>45845</v>
      </c>
      <c r="I833" s="16">
        <v>45845</v>
      </c>
      <c r="J833" t="s">
        <v>856</v>
      </c>
      <c r="K833">
        <v>1210101</v>
      </c>
      <c r="L833" t="s">
        <v>271</v>
      </c>
      <c r="O833">
        <v>10014658</v>
      </c>
      <c r="P833" t="s">
        <v>134</v>
      </c>
      <c r="Q833">
        <v>0</v>
      </c>
      <c r="R833" t="s">
        <v>343</v>
      </c>
      <c r="S833" t="s">
        <v>342</v>
      </c>
      <c r="T833">
        <v>11582074</v>
      </c>
      <c r="U833" s="16">
        <v>45776</v>
      </c>
      <c r="V833" s="16">
        <v>45845</v>
      </c>
      <c r="W833" s="16">
        <v>45805</v>
      </c>
      <c r="X833">
        <v>0</v>
      </c>
      <c r="Y833">
        <v>1290900</v>
      </c>
      <c r="Z833" t="s">
        <v>1568</v>
      </c>
      <c r="AA833" t="s">
        <v>248</v>
      </c>
      <c r="AB833" t="s">
        <v>121</v>
      </c>
      <c r="AC833" t="s">
        <v>255</v>
      </c>
      <c r="AD833" t="s">
        <v>122</v>
      </c>
      <c r="AE833" t="str">
        <f>IF(B833&gt;0,IF(B833&gt;0,(IF(B833&lt;&gt;'PLAN SEMANAL'!$A$2,BLTOTAL!AA833,""))),"")</f>
        <v>PERFORACIO</v>
      </c>
      <c r="AF833" t="str">
        <f>IF(AH833="Completo","Completo",IF(IF(B833&gt;0,_xlfn.XLOOKUP(B833,'Detalle reservas completas fesa'!K:K,'Detalle reservas completas fesa'!Q:Q,_xlfn.XLOOKUP(B833,'MB25'!L:L,'MB25'!Q:Q,"Incompleto")),"")="PENDIENTE","Incompleto",IF(B833&gt;0,_xlfn.XLOOKUP(B833,'Detalle reservas completas fesa'!K:K,'Detalle reservas completas fesa'!Q:Q,IF(AD833="SIN MATERIAL","Completo",IF(AD833="COMPLETO","Completo","Incompleto"))))))</f>
        <v>Completo</v>
      </c>
      <c r="AG833">
        <f>IF(B833&gt;0,_xlfn.XLOOKUP(B833,IW49BLTOTAL!A:A,IW49BLTOTAL!H:H),"")</f>
        <v>4</v>
      </c>
      <c r="AH833" t="str">
        <f>IF(IFERROR(_xlfn.XLOOKUP(B833,'Detalle custodia'!B:B,'Detalle custodia'!O:O),"")="custodia","Completo","")</f>
        <v/>
      </c>
    </row>
    <row r="834" spans="1:34" x14ac:dyDescent="0.35">
      <c r="A834" t="s">
        <v>230</v>
      </c>
      <c r="B834">
        <v>6596623</v>
      </c>
      <c r="C834" t="s">
        <v>129</v>
      </c>
      <c r="D834" t="s">
        <v>3841</v>
      </c>
      <c r="E834" t="s">
        <v>310</v>
      </c>
      <c r="F834" t="s">
        <v>133</v>
      </c>
      <c r="G834" t="s">
        <v>147</v>
      </c>
      <c r="H834" s="16">
        <v>45839</v>
      </c>
      <c r="I834" s="16">
        <v>45869</v>
      </c>
      <c r="J834" t="s">
        <v>3476</v>
      </c>
      <c r="K834">
        <v>1215150</v>
      </c>
      <c r="L834" t="s">
        <v>277</v>
      </c>
      <c r="O834">
        <v>10014636</v>
      </c>
      <c r="P834" t="s">
        <v>230</v>
      </c>
      <c r="Q834">
        <v>0</v>
      </c>
      <c r="R834" t="s">
        <v>329</v>
      </c>
      <c r="S834" t="s">
        <v>3901</v>
      </c>
      <c r="T834">
        <v>11574687</v>
      </c>
      <c r="U834" s="16">
        <v>45776</v>
      </c>
      <c r="V834" s="16">
        <v>45839</v>
      </c>
      <c r="W834" s="16">
        <v>45835</v>
      </c>
      <c r="X834">
        <v>0</v>
      </c>
      <c r="Y834">
        <v>1290900</v>
      </c>
      <c r="Z834" t="s">
        <v>1568</v>
      </c>
      <c r="AA834" t="s">
        <v>246</v>
      </c>
      <c r="AB834" t="s">
        <v>121</v>
      </c>
      <c r="AC834" t="s">
        <v>255</v>
      </c>
      <c r="AD834" t="s">
        <v>141</v>
      </c>
      <c r="AE834" t="str">
        <f>IF(B834&gt;0,IF(B834&gt;0,(IF(B834&lt;&gt;'PLAN SEMANAL'!$A$2,BLTOTAL!AA834,""))),"")</f>
        <v>AUXILIAR</v>
      </c>
      <c r="AF834" t="str">
        <f>IF(AH834="Completo","Completo",IF(IF(B834&gt;0,_xlfn.XLOOKUP(B834,'Detalle reservas completas fesa'!K:K,'Detalle reservas completas fesa'!Q:Q,_xlfn.XLOOKUP(B834,'MB25'!L:L,'MB25'!Q:Q,"Incompleto")),"")="PENDIENTE","Incompleto",IF(B834&gt;0,_xlfn.XLOOKUP(B834,'Detalle reservas completas fesa'!K:K,'Detalle reservas completas fesa'!Q:Q,IF(AD834="SIN MATERIAL","Completo",IF(AD834="COMPLETO","Completo","Incompleto"))))))</f>
        <v>Completo</v>
      </c>
      <c r="AG834">
        <f>IF(B834&gt;0,_xlfn.XLOOKUP(B834,IW49BLTOTAL!A:A,IW49BLTOTAL!H:H),"")</f>
        <v>3</v>
      </c>
      <c r="AH834" t="str">
        <f>IF(IFERROR(_xlfn.XLOOKUP(B834,'Detalle custodia'!B:B,'Detalle custodia'!O:O),"")="custodia","Completo","")</f>
        <v/>
      </c>
    </row>
    <row r="835" spans="1:34" x14ac:dyDescent="0.35">
      <c r="A835" t="s">
        <v>230</v>
      </c>
      <c r="B835">
        <v>6596622</v>
      </c>
      <c r="C835" t="s">
        <v>129</v>
      </c>
      <c r="D835" t="s">
        <v>3940</v>
      </c>
      <c r="E835" t="s">
        <v>310</v>
      </c>
      <c r="F835" t="s">
        <v>133</v>
      </c>
      <c r="G835" t="s">
        <v>147</v>
      </c>
      <c r="H835" s="16">
        <v>45839</v>
      </c>
      <c r="I835" s="16">
        <v>45839</v>
      </c>
      <c r="J835" t="s">
        <v>856</v>
      </c>
      <c r="K835">
        <v>1215150</v>
      </c>
      <c r="L835" t="s">
        <v>277</v>
      </c>
      <c r="O835">
        <v>10014636</v>
      </c>
      <c r="P835" t="s">
        <v>230</v>
      </c>
      <c r="Q835">
        <v>0</v>
      </c>
      <c r="R835" t="s">
        <v>329</v>
      </c>
      <c r="S835" t="s">
        <v>342</v>
      </c>
      <c r="T835">
        <v>11574592</v>
      </c>
      <c r="U835" s="16">
        <v>45776</v>
      </c>
      <c r="V835" s="16">
        <v>45839</v>
      </c>
      <c r="W835" s="16">
        <v>45786</v>
      </c>
      <c r="X835">
        <v>0</v>
      </c>
      <c r="Y835">
        <v>1290900</v>
      </c>
      <c r="Z835" t="s">
        <v>1568</v>
      </c>
      <c r="AA835" t="s">
        <v>246</v>
      </c>
      <c r="AB835" t="s">
        <v>121</v>
      </c>
      <c r="AC835" t="s">
        <v>255</v>
      </c>
      <c r="AD835" t="s">
        <v>122</v>
      </c>
      <c r="AE835" t="str">
        <f>IF(B835&gt;0,IF(B835&gt;0,(IF(B835&lt;&gt;'PLAN SEMANAL'!$A$2,BLTOTAL!AA835,""))),"")</f>
        <v>AUXILIAR</v>
      </c>
      <c r="AF835" t="str">
        <f>IF(AH835="Completo","Completo",IF(IF(B835&gt;0,_xlfn.XLOOKUP(B835,'Detalle reservas completas fesa'!K:K,'Detalle reservas completas fesa'!Q:Q,_xlfn.XLOOKUP(B835,'MB25'!L:L,'MB25'!Q:Q,"Incompleto")),"")="PENDIENTE","Incompleto",IF(B835&gt;0,_xlfn.XLOOKUP(B835,'Detalle reservas completas fesa'!K:K,'Detalle reservas completas fesa'!Q:Q,IF(AD835="SIN MATERIAL","Completo",IF(AD835="COMPLETO","Completo","Incompleto"))))))</f>
        <v>Completo</v>
      </c>
      <c r="AG835">
        <f>IF(B835&gt;0,_xlfn.XLOOKUP(B835,IW49BLTOTAL!A:A,IW49BLTOTAL!H:H),"")</f>
        <v>1</v>
      </c>
      <c r="AH835" t="str">
        <f>IF(IFERROR(_xlfn.XLOOKUP(B835,'Detalle custodia'!B:B,'Detalle custodia'!O:O),"")="custodia","Completo","")</f>
        <v/>
      </c>
    </row>
    <row r="836" spans="1:34" x14ac:dyDescent="0.35">
      <c r="A836" t="s">
        <v>288</v>
      </c>
      <c r="B836">
        <v>6596595</v>
      </c>
      <c r="C836" t="s">
        <v>123</v>
      </c>
      <c r="D836" t="s">
        <v>3842</v>
      </c>
      <c r="E836" t="s">
        <v>310</v>
      </c>
      <c r="F836" t="s">
        <v>133</v>
      </c>
      <c r="G836" t="s">
        <v>147</v>
      </c>
      <c r="H836" s="16">
        <v>45873</v>
      </c>
      <c r="I836" s="16">
        <v>45873</v>
      </c>
      <c r="J836" t="s">
        <v>856</v>
      </c>
      <c r="K836">
        <v>1212120</v>
      </c>
      <c r="L836" t="s">
        <v>289</v>
      </c>
      <c r="O836">
        <v>10014653</v>
      </c>
      <c r="P836" t="s">
        <v>288</v>
      </c>
      <c r="Q836">
        <v>0</v>
      </c>
      <c r="R836" t="s">
        <v>343</v>
      </c>
      <c r="S836" t="s">
        <v>342</v>
      </c>
      <c r="T836">
        <v>11582058</v>
      </c>
      <c r="U836" s="16">
        <v>45776</v>
      </c>
      <c r="V836" s="16">
        <v>45873</v>
      </c>
      <c r="W836" s="16">
        <v>45835</v>
      </c>
      <c r="X836">
        <v>0</v>
      </c>
      <c r="Y836">
        <v>1290900</v>
      </c>
      <c r="Z836" t="s">
        <v>1568</v>
      </c>
      <c r="AA836" t="s">
        <v>247</v>
      </c>
      <c r="AB836" t="s">
        <v>121</v>
      </c>
      <c r="AC836" t="s">
        <v>255</v>
      </c>
      <c r="AD836" t="s">
        <v>141</v>
      </c>
      <c r="AE836" t="str">
        <f>IF(B836&gt;0,IF(B836&gt;0,(IF(B836&lt;&gt;'PLAN SEMANAL'!$A$2,BLTOTAL!AA836,""))),"")</f>
        <v>CARGUIO</v>
      </c>
      <c r="AF836" t="str">
        <f>IF(AH836="Completo","Completo",IF(IF(B836&gt;0,_xlfn.XLOOKUP(B836,'Detalle reservas completas fesa'!K:K,'Detalle reservas completas fesa'!Q:Q,_xlfn.XLOOKUP(B836,'MB25'!L:L,'MB25'!Q:Q,"Incompleto")),"")="PENDIENTE","Incompleto",IF(B836&gt;0,_xlfn.XLOOKUP(B836,'Detalle reservas completas fesa'!K:K,'Detalle reservas completas fesa'!Q:Q,IF(AD836="SIN MATERIAL","Completo",IF(AD836="COMPLETO","Completo","Incompleto"))))))</f>
        <v>Incompleto</v>
      </c>
      <c r="AG836">
        <f>IF(B836&gt;0,_xlfn.XLOOKUP(B836,IW49BLTOTAL!A:A,IW49BLTOTAL!H:H),"")</f>
        <v>24</v>
      </c>
      <c r="AH836" t="str">
        <f>IF(IFERROR(_xlfn.XLOOKUP(B836,'Detalle custodia'!B:B,'Detalle custodia'!O:O),"")="custodia","Completo","")</f>
        <v/>
      </c>
    </row>
    <row r="837" spans="1:34" x14ac:dyDescent="0.35">
      <c r="A837" t="s">
        <v>288</v>
      </c>
      <c r="B837">
        <v>6596592</v>
      </c>
      <c r="C837" t="s">
        <v>123</v>
      </c>
      <c r="D837" t="s">
        <v>3843</v>
      </c>
      <c r="E837" t="s">
        <v>310</v>
      </c>
      <c r="F837" t="s">
        <v>133</v>
      </c>
      <c r="G837" t="s">
        <v>147</v>
      </c>
      <c r="H837" s="16">
        <v>45873</v>
      </c>
      <c r="I837" s="16">
        <v>45873</v>
      </c>
      <c r="J837" t="s">
        <v>856</v>
      </c>
      <c r="K837">
        <v>1212120</v>
      </c>
      <c r="L837" t="s">
        <v>289</v>
      </c>
      <c r="O837">
        <v>10014653</v>
      </c>
      <c r="P837" t="s">
        <v>288</v>
      </c>
      <c r="Q837">
        <v>0</v>
      </c>
      <c r="R837" t="s">
        <v>343</v>
      </c>
      <c r="S837" t="s">
        <v>342</v>
      </c>
      <c r="T837">
        <v>11582052</v>
      </c>
      <c r="U837" s="16">
        <v>45776</v>
      </c>
      <c r="V837" s="16">
        <v>45873</v>
      </c>
      <c r="W837" s="16">
        <v>45835</v>
      </c>
      <c r="X837">
        <v>0</v>
      </c>
      <c r="Y837">
        <v>1290900</v>
      </c>
      <c r="Z837" t="s">
        <v>1568</v>
      </c>
      <c r="AA837" t="s">
        <v>247</v>
      </c>
      <c r="AB837" t="s">
        <v>121</v>
      </c>
      <c r="AC837" t="s">
        <v>255</v>
      </c>
      <c r="AD837" t="s">
        <v>141</v>
      </c>
      <c r="AE837" t="str">
        <f>IF(B837&gt;0,IF(B837&gt;0,(IF(B837&lt;&gt;'PLAN SEMANAL'!$A$2,BLTOTAL!AA837,""))),"")</f>
        <v>CARGUIO</v>
      </c>
      <c r="AF837" t="str">
        <f>IF(AH837="Completo","Completo",IF(IF(B837&gt;0,_xlfn.XLOOKUP(B837,'Detalle reservas completas fesa'!K:K,'Detalle reservas completas fesa'!Q:Q,_xlfn.XLOOKUP(B837,'MB25'!L:L,'MB25'!Q:Q,"Incompleto")),"")="PENDIENTE","Incompleto",IF(B837&gt;0,_xlfn.XLOOKUP(B837,'Detalle reservas completas fesa'!K:K,'Detalle reservas completas fesa'!Q:Q,IF(AD837="SIN MATERIAL","Completo",IF(AD837="COMPLETO","Completo","Incompleto"))))))</f>
        <v>Incompleto</v>
      </c>
      <c r="AG837">
        <f>IF(B837&gt;0,_xlfn.XLOOKUP(B837,IW49BLTOTAL!A:A,IW49BLTOTAL!H:H),"")</f>
        <v>462</v>
      </c>
      <c r="AH837" t="str">
        <f>IF(IFERROR(_xlfn.XLOOKUP(B837,'Detalle custodia'!B:B,'Detalle custodia'!O:O),"")="custodia","Completo","")</f>
        <v/>
      </c>
    </row>
    <row r="838" spans="1:34" x14ac:dyDescent="0.35">
      <c r="A838" t="s">
        <v>288</v>
      </c>
      <c r="B838">
        <v>6596590</v>
      </c>
      <c r="C838" t="s">
        <v>123</v>
      </c>
      <c r="D838" t="s">
        <v>3844</v>
      </c>
      <c r="E838" t="s">
        <v>310</v>
      </c>
      <c r="F838" t="s">
        <v>133</v>
      </c>
      <c r="G838" t="s">
        <v>147</v>
      </c>
      <c r="H838" s="16">
        <v>45873</v>
      </c>
      <c r="I838" s="16">
        <v>45873</v>
      </c>
      <c r="J838" t="s">
        <v>856</v>
      </c>
      <c r="K838">
        <v>1212120</v>
      </c>
      <c r="L838" t="s">
        <v>289</v>
      </c>
      <c r="O838">
        <v>10014653</v>
      </c>
      <c r="P838" t="s">
        <v>288</v>
      </c>
      <c r="Q838">
        <v>0</v>
      </c>
      <c r="R838" t="s">
        <v>343</v>
      </c>
      <c r="S838" t="s">
        <v>342</v>
      </c>
      <c r="T838">
        <v>11581839</v>
      </c>
      <c r="U838" s="16">
        <v>45776</v>
      </c>
      <c r="V838" s="16">
        <v>45873</v>
      </c>
      <c r="W838" s="16">
        <v>45835</v>
      </c>
      <c r="X838">
        <v>0</v>
      </c>
      <c r="Y838">
        <v>1290900</v>
      </c>
      <c r="Z838" t="s">
        <v>1568</v>
      </c>
      <c r="AA838" t="s">
        <v>247</v>
      </c>
      <c r="AB838" t="s">
        <v>121</v>
      </c>
      <c r="AC838" t="s">
        <v>255</v>
      </c>
      <c r="AD838" t="s">
        <v>141</v>
      </c>
      <c r="AE838" t="str">
        <f>IF(B838&gt;0,IF(B838&gt;0,(IF(B838&lt;&gt;'PLAN SEMANAL'!$A$2,BLTOTAL!AA838,""))),"")</f>
        <v>CARGUIO</v>
      </c>
      <c r="AF838" t="str">
        <f>IF(AH838="Completo","Completo",IF(IF(B838&gt;0,_xlfn.XLOOKUP(B838,'Detalle reservas completas fesa'!K:K,'Detalle reservas completas fesa'!Q:Q,_xlfn.XLOOKUP(B838,'MB25'!L:L,'MB25'!Q:Q,"Incompleto")),"")="PENDIENTE","Incompleto",IF(B838&gt;0,_xlfn.XLOOKUP(B838,'Detalle reservas completas fesa'!K:K,'Detalle reservas completas fesa'!Q:Q,IF(AD838="SIN MATERIAL","Completo",IF(AD838="COMPLETO","Completo","Incompleto"))))))</f>
        <v>Incompleto</v>
      </c>
      <c r="AG838">
        <f>IF(B838&gt;0,_xlfn.XLOOKUP(B838,IW49BLTOTAL!A:A,IW49BLTOTAL!H:H),"")</f>
        <v>18</v>
      </c>
      <c r="AH838" t="str">
        <f>IF(IFERROR(_xlfn.XLOOKUP(B838,'Detalle custodia'!B:B,'Detalle custodia'!O:O),"")="custodia","Completo","")</f>
        <v/>
      </c>
    </row>
    <row r="839" spans="1:34" x14ac:dyDescent="0.35">
      <c r="A839" t="s">
        <v>230</v>
      </c>
      <c r="B839">
        <v>6596589</v>
      </c>
      <c r="C839" t="s">
        <v>129</v>
      </c>
      <c r="D839" t="s">
        <v>6223</v>
      </c>
      <c r="E839" t="s">
        <v>310</v>
      </c>
      <c r="F839" t="s">
        <v>259</v>
      </c>
      <c r="G839" t="s">
        <v>142</v>
      </c>
      <c r="H839" s="16">
        <v>45854</v>
      </c>
      <c r="I839" s="16">
        <v>45854</v>
      </c>
      <c r="J839" t="s">
        <v>5407</v>
      </c>
      <c r="K839">
        <v>1215150</v>
      </c>
      <c r="L839" t="s">
        <v>277</v>
      </c>
      <c r="O839">
        <v>10014636</v>
      </c>
      <c r="P839" t="s">
        <v>230</v>
      </c>
      <c r="Q839">
        <v>0</v>
      </c>
      <c r="R839" t="s">
        <v>329</v>
      </c>
      <c r="S839" t="s">
        <v>343</v>
      </c>
      <c r="T839">
        <v>11576590</v>
      </c>
      <c r="U839" s="16">
        <v>45776</v>
      </c>
      <c r="V839" s="16">
        <v>45854</v>
      </c>
      <c r="W839" s="16">
        <v>45851</v>
      </c>
      <c r="X839">
        <v>0</v>
      </c>
      <c r="Y839">
        <v>1290900</v>
      </c>
      <c r="Z839" t="s">
        <v>1568</v>
      </c>
      <c r="AA839" t="s">
        <v>246</v>
      </c>
      <c r="AB839" t="s">
        <v>121</v>
      </c>
      <c r="AC839" t="s">
        <v>255</v>
      </c>
      <c r="AD839" t="s">
        <v>141</v>
      </c>
      <c r="AE839" t="str">
        <f>IF(B839&gt;0,IF(B839&gt;0,(IF(B839&lt;&gt;'PLAN SEMANAL'!$A$2,BLTOTAL!AA839,""))),"")</f>
        <v>AUXILIAR</v>
      </c>
      <c r="AF839" t="str">
        <f>IF(AH839="Completo","Completo",IF(IF(B839&gt;0,_xlfn.XLOOKUP(B839,'Detalle reservas completas fesa'!K:K,'Detalle reservas completas fesa'!Q:Q,_xlfn.XLOOKUP(B839,'MB25'!L:L,'MB25'!Q:Q,"Incompleto")),"")="PENDIENTE","Incompleto",IF(B839&gt;0,_xlfn.XLOOKUP(B839,'Detalle reservas completas fesa'!K:K,'Detalle reservas completas fesa'!Q:Q,IF(AD839="SIN MATERIAL","Completo",IF(AD839="COMPLETO","Completo","Incompleto"))))))</f>
        <v>Incompleto</v>
      </c>
      <c r="AG839">
        <f>IF(B839&gt;0,_xlfn.XLOOKUP(B839,IW49BLTOTAL!A:A,IW49BLTOTAL!H:H),"")</f>
        <v>21</v>
      </c>
      <c r="AH839" t="str">
        <f>IF(IFERROR(_xlfn.XLOOKUP(B839,'Detalle custodia'!B:B,'Detalle custodia'!O:O),"")="custodia","Completo","")</f>
        <v/>
      </c>
    </row>
    <row r="840" spans="1:34" x14ac:dyDescent="0.35">
      <c r="A840" t="s">
        <v>157</v>
      </c>
      <c r="B840">
        <v>6596583</v>
      </c>
      <c r="C840" t="s">
        <v>129</v>
      </c>
      <c r="D840" t="s">
        <v>3846</v>
      </c>
      <c r="E840" t="s">
        <v>310</v>
      </c>
      <c r="F840" t="s">
        <v>259</v>
      </c>
      <c r="G840" t="s">
        <v>192</v>
      </c>
      <c r="H840" s="16">
        <v>45809</v>
      </c>
      <c r="I840" s="16">
        <v>45809</v>
      </c>
      <c r="J840" t="s">
        <v>856</v>
      </c>
      <c r="K840">
        <v>1215150</v>
      </c>
      <c r="L840" t="s">
        <v>345</v>
      </c>
      <c r="O840">
        <v>10014635</v>
      </c>
      <c r="P840" t="s">
        <v>157</v>
      </c>
      <c r="Q840">
        <v>2283.1</v>
      </c>
      <c r="R840" t="s">
        <v>329</v>
      </c>
      <c r="S840" t="s">
        <v>1087</v>
      </c>
      <c r="T840">
        <v>11576373</v>
      </c>
      <c r="U840" s="16">
        <v>45776</v>
      </c>
      <c r="V840" s="16">
        <v>45809</v>
      </c>
      <c r="W840" s="16">
        <v>45791</v>
      </c>
      <c r="X840">
        <v>2283.1</v>
      </c>
      <c r="Y840">
        <v>1290900</v>
      </c>
      <c r="Z840" t="s">
        <v>1568</v>
      </c>
      <c r="AA840" t="s">
        <v>246</v>
      </c>
      <c r="AB840" t="s">
        <v>121</v>
      </c>
      <c r="AC840" t="s">
        <v>255</v>
      </c>
      <c r="AD840" t="s">
        <v>122</v>
      </c>
      <c r="AE840" t="str">
        <f>IF(B840&gt;0,IF(B840&gt;0,(IF(B840&lt;&gt;'PLAN SEMANAL'!$A$2,BLTOTAL!AA840,""))),"")</f>
        <v>AUXILIAR</v>
      </c>
      <c r="AF840" t="str">
        <f>IF(AH840="Completo","Completo",IF(IF(B840&gt;0,_xlfn.XLOOKUP(B840,'Detalle reservas completas fesa'!K:K,'Detalle reservas completas fesa'!Q:Q,_xlfn.XLOOKUP(B840,'MB25'!L:L,'MB25'!Q:Q,"Incompleto")),"")="PENDIENTE","Incompleto",IF(B840&gt;0,_xlfn.XLOOKUP(B840,'Detalle reservas completas fesa'!K:K,'Detalle reservas completas fesa'!Q:Q,IF(AD840="SIN MATERIAL","Completo",IF(AD840="COMPLETO","Completo","Incompleto"))))))</f>
        <v>Completo</v>
      </c>
      <c r="AG840">
        <f>IF(B840&gt;0,_xlfn.XLOOKUP(B840,IW49BLTOTAL!A:A,IW49BLTOTAL!H:H),"")</f>
        <v>2</v>
      </c>
      <c r="AH840" t="str">
        <f>IF(IFERROR(_xlfn.XLOOKUP(B840,'Detalle custodia'!B:B,'Detalle custodia'!O:O),"")="custodia","Completo","")</f>
        <v/>
      </c>
    </row>
    <row r="841" spans="1:34" x14ac:dyDescent="0.35">
      <c r="A841" t="s">
        <v>157</v>
      </c>
      <c r="B841">
        <v>6596582</v>
      </c>
      <c r="C841" t="s">
        <v>129</v>
      </c>
      <c r="D841" t="s">
        <v>3847</v>
      </c>
      <c r="E841" t="s">
        <v>310</v>
      </c>
      <c r="F841" t="s">
        <v>133</v>
      </c>
      <c r="G841" t="s">
        <v>132</v>
      </c>
      <c r="H841" s="16">
        <v>45839</v>
      </c>
      <c r="I841" s="16">
        <v>45839</v>
      </c>
      <c r="J841" t="s">
        <v>856</v>
      </c>
      <c r="K841">
        <v>1215150</v>
      </c>
      <c r="L841" t="s">
        <v>345</v>
      </c>
      <c r="O841">
        <v>10014635</v>
      </c>
      <c r="P841" t="s">
        <v>157</v>
      </c>
      <c r="Q841">
        <v>0</v>
      </c>
      <c r="R841" t="s">
        <v>329</v>
      </c>
      <c r="S841" t="s">
        <v>342</v>
      </c>
      <c r="T841">
        <v>11572729</v>
      </c>
      <c r="U841" s="16">
        <v>45776</v>
      </c>
      <c r="V841" s="16">
        <v>45839</v>
      </c>
      <c r="W841" s="16">
        <v>45781</v>
      </c>
      <c r="X841">
        <v>0</v>
      </c>
      <c r="Y841">
        <v>1290900</v>
      </c>
      <c r="Z841" t="s">
        <v>1568</v>
      </c>
      <c r="AA841" t="s">
        <v>246</v>
      </c>
      <c r="AB841" t="s">
        <v>121</v>
      </c>
      <c r="AC841" t="s">
        <v>255</v>
      </c>
      <c r="AD841" t="s">
        <v>122</v>
      </c>
      <c r="AE841" t="str">
        <f>IF(B841&gt;0,IF(B841&gt;0,(IF(B841&lt;&gt;'PLAN SEMANAL'!$A$2,BLTOTAL!AA841,""))),"")</f>
        <v>AUXILIAR</v>
      </c>
      <c r="AF841" t="str">
        <f>IF(AH841="Completo","Completo",IF(IF(B841&gt;0,_xlfn.XLOOKUP(B841,'Detalle reservas completas fesa'!K:K,'Detalle reservas completas fesa'!Q:Q,_xlfn.XLOOKUP(B841,'MB25'!L:L,'MB25'!Q:Q,"Incompleto")),"")="PENDIENTE","Incompleto",IF(B841&gt;0,_xlfn.XLOOKUP(B841,'Detalle reservas completas fesa'!K:K,'Detalle reservas completas fesa'!Q:Q,IF(AD841="SIN MATERIAL","Completo",IF(AD841="COMPLETO","Completo","Incompleto"))))))</f>
        <v>Completo</v>
      </c>
      <c r="AG841">
        <f>IF(B841&gt;0,_xlfn.XLOOKUP(B841,IW49BLTOTAL!A:A,IW49BLTOTAL!H:H),"")</f>
        <v>1</v>
      </c>
      <c r="AH841" t="str">
        <f>IF(IFERROR(_xlfn.XLOOKUP(B841,'Detalle custodia'!B:B,'Detalle custodia'!O:O),"")="custodia","Completo","")</f>
        <v/>
      </c>
    </row>
    <row r="842" spans="1:34" x14ac:dyDescent="0.35">
      <c r="A842" t="s">
        <v>236</v>
      </c>
      <c r="B842">
        <v>6596578</v>
      </c>
      <c r="C842" t="s">
        <v>129</v>
      </c>
      <c r="D842" t="s">
        <v>3848</v>
      </c>
      <c r="E842" t="s">
        <v>310</v>
      </c>
      <c r="F842" t="s">
        <v>133</v>
      </c>
      <c r="G842" t="s">
        <v>147</v>
      </c>
      <c r="H842" s="16">
        <v>45839</v>
      </c>
      <c r="I842" s="16">
        <v>45869</v>
      </c>
      <c r="J842" t="s">
        <v>3476</v>
      </c>
      <c r="K842">
        <v>1215152</v>
      </c>
      <c r="L842" t="s">
        <v>283</v>
      </c>
      <c r="O842">
        <v>10014629</v>
      </c>
      <c r="P842" t="s">
        <v>236</v>
      </c>
      <c r="Q842">
        <v>0</v>
      </c>
      <c r="R842" t="s">
        <v>329</v>
      </c>
      <c r="S842" t="s">
        <v>3901</v>
      </c>
      <c r="T842">
        <v>11575669</v>
      </c>
      <c r="U842" s="16">
        <v>45776</v>
      </c>
      <c r="V842" s="16">
        <v>45839</v>
      </c>
      <c r="W842" s="16">
        <v>45835</v>
      </c>
      <c r="X842">
        <v>0</v>
      </c>
      <c r="Y842">
        <v>1290900</v>
      </c>
      <c r="Z842" t="s">
        <v>1568</v>
      </c>
      <c r="AA842" t="s">
        <v>246</v>
      </c>
      <c r="AB842" t="s">
        <v>121</v>
      </c>
      <c r="AC842" t="s">
        <v>255</v>
      </c>
      <c r="AD842" t="s">
        <v>141</v>
      </c>
      <c r="AE842" t="str">
        <f>IF(B842&gt;0,IF(B842&gt;0,(IF(B842&lt;&gt;'PLAN SEMANAL'!$A$2,BLTOTAL!AA842,""))),"")</f>
        <v>AUXILIAR</v>
      </c>
      <c r="AF842" t="str">
        <f>IF(AH842="Completo","Completo",IF(IF(B842&gt;0,_xlfn.XLOOKUP(B842,'Detalle reservas completas fesa'!K:K,'Detalle reservas completas fesa'!Q:Q,_xlfn.XLOOKUP(B842,'MB25'!L:L,'MB25'!Q:Q,"Incompleto")),"")="PENDIENTE","Incompleto",IF(B842&gt;0,_xlfn.XLOOKUP(B842,'Detalle reservas completas fesa'!K:K,'Detalle reservas completas fesa'!Q:Q,IF(AD842="SIN MATERIAL","Completo",IF(AD842="COMPLETO","Completo","Incompleto"))))))</f>
        <v>Completo</v>
      </c>
      <c r="AG842">
        <f>IF(B842&gt;0,_xlfn.XLOOKUP(B842,IW49BLTOTAL!A:A,IW49BLTOTAL!H:H),"")</f>
        <v>1</v>
      </c>
      <c r="AH842" t="str">
        <f>IF(IFERROR(_xlfn.XLOOKUP(B842,'Detalle custodia'!B:B,'Detalle custodia'!O:O),"")="custodia","Completo","")</f>
        <v/>
      </c>
    </row>
    <row r="843" spans="1:34" x14ac:dyDescent="0.35">
      <c r="A843" t="s">
        <v>243</v>
      </c>
      <c r="B843">
        <v>6596577</v>
      </c>
      <c r="C843" t="s">
        <v>129</v>
      </c>
      <c r="D843" t="s">
        <v>3849</v>
      </c>
      <c r="E843" t="s">
        <v>310</v>
      </c>
      <c r="F843" t="s">
        <v>133</v>
      </c>
      <c r="G843" t="s">
        <v>132</v>
      </c>
      <c r="H843" s="16">
        <v>45839</v>
      </c>
      <c r="I843" s="16">
        <v>45839</v>
      </c>
      <c r="J843" t="s">
        <v>856</v>
      </c>
      <c r="K843">
        <v>1213130</v>
      </c>
      <c r="L843" t="s">
        <v>384</v>
      </c>
      <c r="O843">
        <v>10014627</v>
      </c>
      <c r="P843" t="s">
        <v>243</v>
      </c>
      <c r="Q843">
        <v>0</v>
      </c>
      <c r="R843" t="s">
        <v>329</v>
      </c>
      <c r="S843" t="s">
        <v>342</v>
      </c>
      <c r="T843">
        <v>11574369</v>
      </c>
      <c r="U843" s="16">
        <v>45776</v>
      </c>
      <c r="V843" s="16">
        <v>45839</v>
      </c>
      <c r="W843" s="16">
        <v>45781</v>
      </c>
      <c r="X843">
        <v>0</v>
      </c>
      <c r="Y843">
        <v>1290900</v>
      </c>
      <c r="Z843" t="s">
        <v>1568</v>
      </c>
      <c r="AA843" t="s">
        <v>245</v>
      </c>
      <c r="AB843" t="s">
        <v>121</v>
      </c>
      <c r="AC843" t="s">
        <v>255</v>
      </c>
      <c r="AD843" t="s">
        <v>141</v>
      </c>
      <c r="AE843" t="str">
        <f>IF(B843&gt;0,IF(B843&gt;0,(IF(B843&lt;&gt;'PLAN SEMANAL'!$A$2,BLTOTAL!AA843,""))),"")</f>
        <v>ACARREO</v>
      </c>
      <c r="AF843" t="str">
        <f>IF(AH843="Completo","Completo",IF(IF(B843&gt;0,_xlfn.XLOOKUP(B843,'Detalle reservas completas fesa'!K:K,'Detalle reservas completas fesa'!Q:Q,_xlfn.XLOOKUP(B843,'MB25'!L:L,'MB25'!Q:Q,"Incompleto")),"")="PENDIENTE","Incompleto",IF(B843&gt;0,_xlfn.XLOOKUP(B843,'Detalle reservas completas fesa'!K:K,'Detalle reservas completas fesa'!Q:Q,IF(AD843="SIN MATERIAL","Completo",IF(AD843="COMPLETO","Completo","Incompleto"))))))</f>
        <v>Incompleto</v>
      </c>
      <c r="AG843">
        <f>IF(B843&gt;0,_xlfn.XLOOKUP(B843,IW49BLTOTAL!A:A,IW49BLTOTAL!H:H),"")</f>
        <v>6</v>
      </c>
      <c r="AH843" t="str">
        <f>IF(IFERROR(_xlfn.XLOOKUP(B843,'Detalle custodia'!B:B,'Detalle custodia'!O:O),"")="custodia","Completo","")</f>
        <v/>
      </c>
    </row>
    <row r="844" spans="1:34" x14ac:dyDescent="0.35">
      <c r="A844" t="s">
        <v>288</v>
      </c>
      <c r="B844">
        <v>6596558</v>
      </c>
      <c r="C844" t="s">
        <v>123</v>
      </c>
      <c r="D844" t="s">
        <v>3850</v>
      </c>
      <c r="E844" t="s">
        <v>310</v>
      </c>
      <c r="F844" t="s">
        <v>133</v>
      </c>
      <c r="G844" t="s">
        <v>147</v>
      </c>
      <c r="H844" s="16">
        <v>45873</v>
      </c>
      <c r="I844" s="16">
        <v>45873</v>
      </c>
      <c r="J844" t="s">
        <v>856</v>
      </c>
      <c r="K844">
        <v>1212120</v>
      </c>
      <c r="L844" t="s">
        <v>289</v>
      </c>
      <c r="O844">
        <v>10014653</v>
      </c>
      <c r="P844" t="s">
        <v>288</v>
      </c>
      <c r="Q844">
        <v>0</v>
      </c>
      <c r="R844" t="s">
        <v>343</v>
      </c>
      <c r="S844" t="s">
        <v>342</v>
      </c>
      <c r="T844">
        <v>11471791</v>
      </c>
      <c r="U844" s="16">
        <v>45776</v>
      </c>
      <c r="V844" s="16">
        <v>45873</v>
      </c>
      <c r="W844" s="16">
        <v>45835</v>
      </c>
      <c r="X844">
        <v>0</v>
      </c>
      <c r="Y844">
        <v>1290900</v>
      </c>
      <c r="Z844" t="s">
        <v>1568</v>
      </c>
      <c r="AA844" t="s">
        <v>247</v>
      </c>
      <c r="AB844" t="s">
        <v>121</v>
      </c>
      <c r="AC844" t="s">
        <v>255</v>
      </c>
      <c r="AD844" t="s">
        <v>141</v>
      </c>
      <c r="AE844" t="str">
        <f>IF(B844&gt;0,IF(B844&gt;0,(IF(B844&lt;&gt;'PLAN SEMANAL'!$A$2,BLTOTAL!AA844,""))),"")</f>
        <v>CARGUIO</v>
      </c>
      <c r="AF844" t="str">
        <f>IF(AH844="Completo","Completo",IF(IF(B844&gt;0,_xlfn.XLOOKUP(B844,'Detalle reservas completas fesa'!K:K,'Detalle reservas completas fesa'!Q:Q,_xlfn.XLOOKUP(B844,'MB25'!L:L,'MB25'!Q:Q,"Incompleto")),"")="PENDIENTE","Incompleto",IF(B844&gt;0,_xlfn.XLOOKUP(B844,'Detalle reservas completas fesa'!K:K,'Detalle reservas completas fesa'!Q:Q,IF(AD844="SIN MATERIAL","Completo",IF(AD844="COMPLETO","Completo","Incompleto"))))))</f>
        <v>Incompleto</v>
      </c>
      <c r="AG844">
        <f>IF(B844&gt;0,_xlfn.XLOOKUP(B844,IW49BLTOTAL!A:A,IW49BLTOTAL!H:H),"")</f>
        <v>64</v>
      </c>
      <c r="AH844" t="str">
        <f>IF(IFERROR(_xlfn.XLOOKUP(B844,'Detalle custodia'!B:B,'Detalle custodia'!O:O),"")="custodia","Completo","")</f>
        <v/>
      </c>
    </row>
    <row r="845" spans="1:34" x14ac:dyDescent="0.35">
      <c r="A845" t="s">
        <v>158</v>
      </c>
      <c r="B845">
        <v>6596556</v>
      </c>
      <c r="C845" t="s">
        <v>129</v>
      </c>
      <c r="D845" t="s">
        <v>3851</v>
      </c>
      <c r="E845" t="s">
        <v>310</v>
      </c>
      <c r="F845" t="s">
        <v>133</v>
      </c>
      <c r="G845" t="s">
        <v>132</v>
      </c>
      <c r="H845" s="16">
        <v>45839</v>
      </c>
      <c r="I845" s="16">
        <v>45869</v>
      </c>
      <c r="J845" t="s">
        <v>856</v>
      </c>
      <c r="K845">
        <v>1213130</v>
      </c>
      <c r="L845" t="s">
        <v>397</v>
      </c>
      <c r="O845">
        <v>10014604</v>
      </c>
      <c r="P845" t="s">
        <v>158</v>
      </c>
      <c r="Q845">
        <v>0</v>
      </c>
      <c r="R845" t="s">
        <v>343</v>
      </c>
      <c r="S845" t="s">
        <v>342</v>
      </c>
      <c r="T845">
        <v>11577412</v>
      </c>
      <c r="U845" s="16">
        <v>45776</v>
      </c>
      <c r="V845" s="16">
        <v>45839</v>
      </c>
      <c r="W845" s="16">
        <v>45819</v>
      </c>
      <c r="X845">
        <v>0</v>
      </c>
      <c r="Y845">
        <v>1290900</v>
      </c>
      <c r="Z845" t="s">
        <v>1568</v>
      </c>
      <c r="AA845" t="s">
        <v>245</v>
      </c>
      <c r="AB845" t="s">
        <v>121</v>
      </c>
      <c r="AC845" t="s">
        <v>255</v>
      </c>
      <c r="AD845" t="s">
        <v>141</v>
      </c>
      <c r="AE845" t="str">
        <f>IF(B845&gt;0,IF(B845&gt;0,(IF(B845&lt;&gt;'PLAN SEMANAL'!$A$2,BLTOTAL!AA845,""))),"")</f>
        <v>ACARREO</v>
      </c>
      <c r="AF845" t="str">
        <f>IF(AH845="Completo","Completo",IF(IF(B845&gt;0,_xlfn.XLOOKUP(B845,'Detalle reservas completas fesa'!K:K,'Detalle reservas completas fesa'!Q:Q,_xlfn.XLOOKUP(B845,'MB25'!L:L,'MB25'!Q:Q,"Incompleto")),"")="PENDIENTE","Incompleto",IF(B845&gt;0,_xlfn.XLOOKUP(B845,'Detalle reservas completas fesa'!K:K,'Detalle reservas completas fesa'!Q:Q,IF(AD845="SIN MATERIAL","Completo",IF(AD845="COMPLETO","Completo","Incompleto"))))))</f>
        <v>Incompleto</v>
      </c>
      <c r="AG845">
        <f>IF(B845&gt;0,_xlfn.XLOOKUP(B845,IW49BLTOTAL!A:A,IW49BLTOTAL!H:H),"")</f>
        <v>2</v>
      </c>
      <c r="AH845" t="str">
        <f>IF(IFERROR(_xlfn.XLOOKUP(B845,'Detalle custodia'!B:B,'Detalle custodia'!O:O),"")="custodia","Completo","")</f>
        <v/>
      </c>
    </row>
    <row r="846" spans="1:34" x14ac:dyDescent="0.35">
      <c r="A846" t="s">
        <v>219</v>
      </c>
      <c r="B846">
        <v>6596555</v>
      </c>
      <c r="C846" t="s">
        <v>129</v>
      </c>
      <c r="D846" t="s">
        <v>3852</v>
      </c>
      <c r="E846" t="s">
        <v>310</v>
      </c>
      <c r="F846" t="s">
        <v>125</v>
      </c>
      <c r="G846" t="s">
        <v>153</v>
      </c>
      <c r="H846" s="16">
        <v>45870</v>
      </c>
      <c r="I846" s="16">
        <v>45900</v>
      </c>
      <c r="J846" t="s">
        <v>3475</v>
      </c>
      <c r="K846">
        <v>1213130</v>
      </c>
      <c r="L846" t="s">
        <v>292</v>
      </c>
      <c r="O846">
        <v>10017586</v>
      </c>
      <c r="P846" t="s">
        <v>219</v>
      </c>
      <c r="Q846">
        <v>0</v>
      </c>
      <c r="R846" t="s">
        <v>329</v>
      </c>
      <c r="S846" t="s">
        <v>3901</v>
      </c>
      <c r="T846">
        <v>11573941</v>
      </c>
      <c r="U846" s="16">
        <v>45776</v>
      </c>
      <c r="V846" s="16">
        <v>45870</v>
      </c>
      <c r="W846" s="16">
        <v>45835</v>
      </c>
      <c r="X846">
        <v>0</v>
      </c>
      <c r="Y846">
        <v>1290900</v>
      </c>
      <c r="Z846" t="s">
        <v>1568</v>
      </c>
      <c r="AA846" t="s">
        <v>245</v>
      </c>
      <c r="AB846" t="s">
        <v>121</v>
      </c>
      <c r="AC846" t="s">
        <v>255</v>
      </c>
      <c r="AD846" t="s">
        <v>141</v>
      </c>
      <c r="AE846" t="str">
        <f>IF(B846&gt;0,IF(B846&gt;0,(IF(B846&lt;&gt;'PLAN SEMANAL'!$A$2,BLTOTAL!AA846,""))),"")</f>
        <v>ACARREO</v>
      </c>
      <c r="AF846" t="str">
        <f>IF(AH846="Completo","Completo",IF(IF(B846&gt;0,_xlfn.XLOOKUP(B846,'Detalle reservas completas fesa'!K:K,'Detalle reservas completas fesa'!Q:Q,_xlfn.XLOOKUP(B846,'MB25'!L:L,'MB25'!Q:Q,"Incompleto")),"")="PENDIENTE","Incompleto",IF(B846&gt;0,_xlfn.XLOOKUP(B846,'Detalle reservas completas fesa'!K:K,'Detalle reservas completas fesa'!Q:Q,IF(AD846="SIN MATERIAL","Completo",IF(AD846="COMPLETO","Completo","Incompleto"))))))</f>
        <v>Incompleto</v>
      </c>
      <c r="AG846">
        <f>IF(B846&gt;0,_xlfn.XLOOKUP(B846,IW49BLTOTAL!A:A,IW49BLTOTAL!H:H),"")</f>
        <v>0.5</v>
      </c>
      <c r="AH846" t="str">
        <f>IF(IFERROR(_xlfn.XLOOKUP(B846,'Detalle custodia'!B:B,'Detalle custodia'!O:O),"")="custodia","Completo","")</f>
        <v/>
      </c>
    </row>
    <row r="847" spans="1:34" x14ac:dyDescent="0.35">
      <c r="A847" t="s">
        <v>231</v>
      </c>
      <c r="B847">
        <v>6596549</v>
      </c>
      <c r="C847" t="s">
        <v>129</v>
      </c>
      <c r="D847" t="s">
        <v>3853</v>
      </c>
      <c r="E847" t="s">
        <v>310</v>
      </c>
      <c r="F847" t="s">
        <v>259</v>
      </c>
      <c r="G847" t="s">
        <v>192</v>
      </c>
      <c r="H847" s="16">
        <v>45839</v>
      </c>
      <c r="I847" s="16">
        <v>45869</v>
      </c>
      <c r="J847" t="s">
        <v>856</v>
      </c>
      <c r="K847">
        <v>1215150</v>
      </c>
      <c r="L847" t="s">
        <v>331</v>
      </c>
      <c r="O847">
        <v>10014638</v>
      </c>
      <c r="P847" t="s">
        <v>231</v>
      </c>
      <c r="Q847">
        <v>1115.81</v>
      </c>
      <c r="R847" t="s">
        <v>343</v>
      </c>
      <c r="S847" t="s">
        <v>3891</v>
      </c>
      <c r="T847">
        <v>11575762</v>
      </c>
      <c r="U847" s="16">
        <v>45776</v>
      </c>
      <c r="V847" s="16">
        <v>45839</v>
      </c>
      <c r="W847" s="16">
        <v>45806</v>
      </c>
      <c r="X847">
        <v>1115.81</v>
      </c>
      <c r="Y847">
        <v>1290900</v>
      </c>
      <c r="Z847" t="s">
        <v>1568</v>
      </c>
      <c r="AA847" t="s">
        <v>246</v>
      </c>
      <c r="AB847" t="s">
        <v>121</v>
      </c>
      <c r="AC847" t="s">
        <v>255</v>
      </c>
      <c r="AD847" t="s">
        <v>135</v>
      </c>
      <c r="AE847" t="str">
        <f>IF(B847&gt;0,IF(B847&gt;0,(IF(B847&lt;&gt;'PLAN SEMANAL'!$A$2,BLTOTAL!AA847,""))),"")</f>
        <v>AUXILIAR</v>
      </c>
      <c r="AF847" t="str">
        <f>IF(AH847="Completo","Completo",IF(IF(B847&gt;0,_xlfn.XLOOKUP(B847,'Detalle reservas completas fesa'!K:K,'Detalle reservas completas fesa'!Q:Q,_xlfn.XLOOKUP(B847,'MB25'!L:L,'MB25'!Q:Q,"Incompleto")),"")="PENDIENTE","Incompleto",IF(B847&gt;0,_xlfn.XLOOKUP(B847,'Detalle reservas completas fesa'!K:K,'Detalle reservas completas fesa'!Q:Q,IF(AD847="SIN MATERIAL","Completo",IF(AD847="COMPLETO","Completo","Incompleto"))))))</f>
        <v>Incompleto</v>
      </c>
      <c r="AG847">
        <f>IF(B847&gt;0,_xlfn.XLOOKUP(B847,IW49BLTOTAL!A:A,IW49BLTOTAL!H:H),"")</f>
        <v>12</v>
      </c>
      <c r="AH847" t="str">
        <f>IF(IFERROR(_xlfn.XLOOKUP(B847,'Detalle custodia'!B:B,'Detalle custodia'!O:O),"")="custodia","Completo","")</f>
        <v/>
      </c>
    </row>
    <row r="848" spans="1:34" x14ac:dyDescent="0.35">
      <c r="A848" t="s">
        <v>243</v>
      </c>
      <c r="B848">
        <v>6596536</v>
      </c>
      <c r="C848" t="s">
        <v>129</v>
      </c>
      <c r="D848" t="s">
        <v>3854</v>
      </c>
      <c r="E848" t="s">
        <v>310</v>
      </c>
      <c r="F848" t="s">
        <v>133</v>
      </c>
      <c r="G848" t="s">
        <v>132</v>
      </c>
      <c r="H848" s="16">
        <v>45839</v>
      </c>
      <c r="I848" s="16">
        <v>45839</v>
      </c>
      <c r="J848" t="s">
        <v>856</v>
      </c>
      <c r="K848">
        <v>1213130</v>
      </c>
      <c r="L848" t="s">
        <v>384</v>
      </c>
      <c r="O848">
        <v>10014627</v>
      </c>
      <c r="P848" t="s">
        <v>243</v>
      </c>
      <c r="Q848">
        <v>0</v>
      </c>
      <c r="R848" t="s">
        <v>329</v>
      </c>
      <c r="S848" t="s">
        <v>342</v>
      </c>
      <c r="T848">
        <v>11574367</v>
      </c>
      <c r="U848" s="16">
        <v>45776</v>
      </c>
      <c r="V848" s="16">
        <v>45839</v>
      </c>
      <c r="W848" s="16">
        <v>45781</v>
      </c>
      <c r="X848">
        <v>0</v>
      </c>
      <c r="Y848">
        <v>1290900</v>
      </c>
      <c r="Z848" t="s">
        <v>1568</v>
      </c>
      <c r="AA848" t="s">
        <v>245</v>
      </c>
      <c r="AB848" t="s">
        <v>121</v>
      </c>
      <c r="AC848" t="s">
        <v>255</v>
      </c>
      <c r="AD848" t="s">
        <v>122</v>
      </c>
      <c r="AE848" t="str">
        <f>IF(B848&gt;0,IF(B848&gt;0,(IF(B848&lt;&gt;'PLAN SEMANAL'!$A$2,BLTOTAL!AA848,""))),"")</f>
        <v>ACARREO</v>
      </c>
      <c r="AF848" t="str">
        <f>IF(AH848="Completo","Completo",IF(IF(B848&gt;0,_xlfn.XLOOKUP(B848,'Detalle reservas completas fesa'!K:K,'Detalle reservas completas fesa'!Q:Q,_xlfn.XLOOKUP(B848,'MB25'!L:L,'MB25'!Q:Q,"Incompleto")),"")="PENDIENTE","Incompleto",IF(B848&gt;0,_xlfn.XLOOKUP(B848,'Detalle reservas completas fesa'!K:K,'Detalle reservas completas fesa'!Q:Q,IF(AD848="SIN MATERIAL","Completo",IF(AD848="COMPLETO","Completo","Incompleto"))))))</f>
        <v>Completo</v>
      </c>
      <c r="AG848">
        <f>IF(B848&gt;0,_xlfn.XLOOKUP(B848,IW49BLTOTAL!A:A,IW49BLTOTAL!H:H),"")</f>
        <v>4</v>
      </c>
      <c r="AH848" t="str">
        <f>IF(IFERROR(_xlfn.XLOOKUP(B848,'Detalle custodia'!B:B,'Detalle custodia'!O:O),"")="custodia","Completo","")</f>
        <v/>
      </c>
    </row>
    <row r="849" spans="1:34" x14ac:dyDescent="0.35">
      <c r="A849" t="s">
        <v>243</v>
      </c>
      <c r="B849">
        <v>6596535</v>
      </c>
      <c r="C849" t="s">
        <v>129</v>
      </c>
      <c r="D849" t="s">
        <v>3447</v>
      </c>
      <c r="E849" t="s">
        <v>310</v>
      </c>
      <c r="F849" t="s">
        <v>133</v>
      </c>
      <c r="G849" t="s">
        <v>147</v>
      </c>
      <c r="H849" s="16">
        <v>45839</v>
      </c>
      <c r="I849" s="16">
        <v>45839</v>
      </c>
      <c r="J849" t="s">
        <v>856</v>
      </c>
      <c r="K849">
        <v>1213130</v>
      </c>
      <c r="L849" t="s">
        <v>384</v>
      </c>
      <c r="O849">
        <v>10014627</v>
      </c>
      <c r="P849" t="s">
        <v>243</v>
      </c>
      <c r="Q849">
        <v>0</v>
      </c>
      <c r="R849" t="s">
        <v>329</v>
      </c>
      <c r="S849" t="s">
        <v>342</v>
      </c>
      <c r="T849">
        <v>11574364</v>
      </c>
      <c r="U849" s="16">
        <v>45776</v>
      </c>
      <c r="V849" s="16">
        <v>45839</v>
      </c>
      <c r="W849" s="16">
        <v>45786</v>
      </c>
      <c r="X849">
        <v>0</v>
      </c>
      <c r="Y849">
        <v>1290900</v>
      </c>
      <c r="Z849" t="s">
        <v>1568</v>
      </c>
      <c r="AA849" t="s">
        <v>245</v>
      </c>
      <c r="AB849" t="s">
        <v>121</v>
      </c>
      <c r="AC849" t="s">
        <v>255</v>
      </c>
      <c r="AD849" t="s">
        <v>141</v>
      </c>
      <c r="AE849" t="str">
        <f>IF(B849&gt;0,IF(B849&gt;0,(IF(B849&lt;&gt;'PLAN SEMANAL'!$A$2,BLTOTAL!AA849,""))),"")</f>
        <v>ACARREO</v>
      </c>
      <c r="AF849" t="str">
        <f>IF(AH849="Completo","Completo",IF(IF(B849&gt;0,_xlfn.XLOOKUP(B849,'Detalle reservas completas fesa'!K:K,'Detalle reservas completas fesa'!Q:Q,_xlfn.XLOOKUP(B849,'MB25'!L:L,'MB25'!Q:Q,"Incompleto")),"")="PENDIENTE","Incompleto",IF(B849&gt;0,_xlfn.XLOOKUP(B849,'Detalle reservas completas fesa'!K:K,'Detalle reservas completas fesa'!Q:Q,IF(AD849="SIN MATERIAL","Completo",IF(AD849="COMPLETO","Completo","Incompleto"))))))</f>
        <v>Completo</v>
      </c>
      <c r="AG849">
        <f>IF(B849&gt;0,_xlfn.XLOOKUP(B849,IW49BLTOTAL!A:A,IW49BLTOTAL!H:H),"")</f>
        <v>208</v>
      </c>
      <c r="AH849" t="str">
        <f>IF(IFERROR(_xlfn.XLOOKUP(B849,'Detalle custodia'!B:B,'Detalle custodia'!O:O),"")="custodia","Completo","")</f>
        <v/>
      </c>
    </row>
    <row r="850" spans="1:34" x14ac:dyDescent="0.35">
      <c r="A850" t="s">
        <v>298</v>
      </c>
      <c r="B850">
        <v>6596534</v>
      </c>
      <c r="C850" t="s">
        <v>129</v>
      </c>
      <c r="D850" t="s">
        <v>3855</v>
      </c>
      <c r="E850" t="s">
        <v>310</v>
      </c>
      <c r="F850" t="s">
        <v>133</v>
      </c>
      <c r="G850" t="s">
        <v>132</v>
      </c>
      <c r="H850" s="16">
        <v>45839</v>
      </c>
      <c r="I850" s="16">
        <v>45839</v>
      </c>
      <c r="J850" t="s">
        <v>856</v>
      </c>
      <c r="K850">
        <v>1213130</v>
      </c>
      <c r="L850" t="s">
        <v>299</v>
      </c>
      <c r="O850">
        <v>10014626</v>
      </c>
      <c r="P850" t="s">
        <v>298</v>
      </c>
      <c r="Q850">
        <v>0</v>
      </c>
      <c r="R850" t="s">
        <v>329</v>
      </c>
      <c r="S850" t="s">
        <v>342</v>
      </c>
      <c r="T850">
        <v>11573834</v>
      </c>
      <c r="U850" s="16">
        <v>45776</v>
      </c>
      <c r="V850" s="16">
        <v>45839</v>
      </c>
      <c r="W850" s="16">
        <v>45781</v>
      </c>
      <c r="X850">
        <v>0</v>
      </c>
      <c r="Y850">
        <v>1290900</v>
      </c>
      <c r="Z850" t="s">
        <v>1568</v>
      </c>
      <c r="AA850" t="s">
        <v>245</v>
      </c>
      <c r="AB850" t="s">
        <v>121</v>
      </c>
      <c r="AC850" t="s">
        <v>255</v>
      </c>
      <c r="AD850" t="s">
        <v>141</v>
      </c>
      <c r="AE850" t="str">
        <f>IF(B850&gt;0,IF(B850&gt;0,(IF(B850&lt;&gt;'PLAN SEMANAL'!$A$2,BLTOTAL!AA850,""))),"")</f>
        <v>ACARREO</v>
      </c>
      <c r="AF850" t="str">
        <f>IF(AH850="Completo","Completo",IF(IF(B850&gt;0,_xlfn.XLOOKUP(B850,'Detalle reservas completas fesa'!K:K,'Detalle reservas completas fesa'!Q:Q,_xlfn.XLOOKUP(B850,'MB25'!L:L,'MB25'!Q:Q,"Incompleto")),"")="PENDIENTE","Incompleto",IF(B850&gt;0,_xlfn.XLOOKUP(B850,'Detalle reservas completas fesa'!K:K,'Detalle reservas completas fesa'!Q:Q,IF(AD850="SIN MATERIAL","Completo",IF(AD850="COMPLETO","Completo","Incompleto"))))))</f>
        <v>Incompleto</v>
      </c>
      <c r="AG850">
        <f>IF(B850&gt;0,_xlfn.XLOOKUP(B850,IW49BLTOTAL!A:A,IW49BLTOTAL!H:H),"")</f>
        <v>6</v>
      </c>
      <c r="AH850" t="str">
        <f>IF(IFERROR(_xlfn.XLOOKUP(B850,'Detalle custodia'!B:B,'Detalle custodia'!O:O),"")="custodia","Completo","")</f>
        <v/>
      </c>
    </row>
    <row r="851" spans="1:34" x14ac:dyDescent="0.35">
      <c r="A851" t="s">
        <v>298</v>
      </c>
      <c r="B851">
        <v>6596533</v>
      </c>
      <c r="C851" t="s">
        <v>129</v>
      </c>
      <c r="D851" t="s">
        <v>3417</v>
      </c>
      <c r="E851" t="s">
        <v>310</v>
      </c>
      <c r="F851" t="s">
        <v>133</v>
      </c>
      <c r="G851" t="s">
        <v>132</v>
      </c>
      <c r="H851" s="16">
        <v>45839</v>
      </c>
      <c r="I851" s="16">
        <v>45869</v>
      </c>
      <c r="J851" t="s">
        <v>3476</v>
      </c>
      <c r="K851">
        <v>1213130</v>
      </c>
      <c r="L851" t="s">
        <v>299</v>
      </c>
      <c r="O851">
        <v>10014626</v>
      </c>
      <c r="P851" t="s">
        <v>298</v>
      </c>
      <c r="Q851">
        <v>0</v>
      </c>
      <c r="R851" t="s">
        <v>329</v>
      </c>
      <c r="S851" t="s">
        <v>3901</v>
      </c>
      <c r="T851">
        <v>11573694</v>
      </c>
      <c r="U851" s="16">
        <v>45776</v>
      </c>
      <c r="V851" s="16">
        <v>45839</v>
      </c>
      <c r="W851" s="16">
        <v>45835</v>
      </c>
      <c r="X851">
        <v>0</v>
      </c>
      <c r="Y851">
        <v>1290900</v>
      </c>
      <c r="Z851" t="s">
        <v>1568</v>
      </c>
      <c r="AA851" t="s">
        <v>245</v>
      </c>
      <c r="AB851" t="s">
        <v>121</v>
      </c>
      <c r="AC851" t="s">
        <v>255</v>
      </c>
      <c r="AD851" t="s">
        <v>122</v>
      </c>
      <c r="AE851" t="str">
        <f>IF(B851&gt;0,IF(B851&gt;0,(IF(B851&lt;&gt;'PLAN SEMANAL'!$A$2,BLTOTAL!AA851,""))),"")</f>
        <v>ACARREO</v>
      </c>
      <c r="AF851" t="str">
        <f>IF(AH851="Completo","Completo",IF(IF(B851&gt;0,_xlfn.XLOOKUP(B851,'Detalle reservas completas fesa'!K:K,'Detalle reservas completas fesa'!Q:Q,_xlfn.XLOOKUP(B851,'MB25'!L:L,'MB25'!Q:Q,"Incompleto")),"")="PENDIENTE","Incompleto",IF(B851&gt;0,_xlfn.XLOOKUP(B851,'Detalle reservas completas fesa'!K:K,'Detalle reservas completas fesa'!Q:Q,IF(AD851="SIN MATERIAL","Completo",IF(AD851="COMPLETO","Completo","Incompleto"))))))</f>
        <v>Completo</v>
      </c>
      <c r="AG851">
        <f>IF(B851&gt;0,_xlfn.XLOOKUP(B851,IW49BLTOTAL!A:A,IW49BLTOTAL!H:H),"")</f>
        <v>3</v>
      </c>
      <c r="AH851" t="str">
        <f>IF(IFERROR(_xlfn.XLOOKUP(B851,'Detalle custodia'!B:B,'Detalle custodia'!O:O),"")="custodia","Completo","")</f>
        <v/>
      </c>
    </row>
    <row r="852" spans="1:34" x14ac:dyDescent="0.35">
      <c r="A852" t="s">
        <v>419</v>
      </c>
      <c r="B852">
        <v>6596532</v>
      </c>
      <c r="C852" t="s">
        <v>129</v>
      </c>
      <c r="D852" t="s">
        <v>3856</v>
      </c>
      <c r="E852" t="s">
        <v>310</v>
      </c>
      <c r="F852" t="s">
        <v>259</v>
      </c>
      <c r="G852" t="s">
        <v>142</v>
      </c>
      <c r="H852" s="16">
        <v>45838</v>
      </c>
      <c r="I852" s="16">
        <v>45838</v>
      </c>
      <c r="J852" t="s">
        <v>856</v>
      </c>
      <c r="K852">
        <v>1213130</v>
      </c>
      <c r="L852" t="s">
        <v>420</v>
      </c>
      <c r="O852">
        <v>10014605</v>
      </c>
      <c r="P852" t="s">
        <v>419</v>
      </c>
      <c r="Q852">
        <v>0</v>
      </c>
      <c r="R852" t="s">
        <v>329</v>
      </c>
      <c r="S852" t="s">
        <v>3891</v>
      </c>
      <c r="T852">
        <v>11577645</v>
      </c>
      <c r="U852" s="16">
        <v>45776</v>
      </c>
      <c r="V852" s="16">
        <v>45838</v>
      </c>
      <c r="W852" s="16">
        <v>45816</v>
      </c>
      <c r="X852">
        <v>0</v>
      </c>
      <c r="Y852">
        <v>1290900</v>
      </c>
      <c r="Z852" t="s">
        <v>1568</v>
      </c>
      <c r="AA852" t="s">
        <v>245</v>
      </c>
      <c r="AB852" t="s">
        <v>121</v>
      </c>
      <c r="AC852" t="s">
        <v>255</v>
      </c>
      <c r="AD852" t="s">
        <v>141</v>
      </c>
      <c r="AE852" t="str">
        <f>IF(B852&gt;0,IF(B852&gt;0,(IF(B852&lt;&gt;'PLAN SEMANAL'!$A$2,BLTOTAL!AA852,""))),"")</f>
        <v>ACARREO</v>
      </c>
      <c r="AF852" t="str">
        <f>IF(AH852="Completo","Completo",IF(IF(B852&gt;0,_xlfn.XLOOKUP(B852,'Detalle reservas completas fesa'!K:K,'Detalle reservas completas fesa'!Q:Q,_xlfn.XLOOKUP(B852,'MB25'!L:L,'MB25'!Q:Q,"Incompleto")),"")="PENDIENTE","Incompleto",IF(B852&gt;0,_xlfn.XLOOKUP(B852,'Detalle reservas completas fesa'!K:K,'Detalle reservas completas fesa'!Q:Q,IF(AD852="SIN MATERIAL","Completo",IF(AD852="COMPLETO","Completo","Incompleto"))))))</f>
        <v>Completo</v>
      </c>
      <c r="AG852">
        <f>IF(B852&gt;0,_xlfn.XLOOKUP(B852,IW49BLTOTAL!A:A,IW49BLTOTAL!H:H),"")</f>
        <v>12</v>
      </c>
      <c r="AH852" t="str">
        <f>IF(IFERROR(_xlfn.XLOOKUP(B852,'Detalle custodia'!B:B,'Detalle custodia'!O:O),"")="custodia","Completo","")</f>
        <v/>
      </c>
    </row>
    <row r="853" spans="1:34" x14ac:dyDescent="0.35">
      <c r="A853" t="s">
        <v>298</v>
      </c>
      <c r="B853">
        <v>6596488</v>
      </c>
      <c r="C853" t="s">
        <v>129</v>
      </c>
      <c r="D853" t="s">
        <v>3857</v>
      </c>
      <c r="E853" t="s">
        <v>310</v>
      </c>
      <c r="F853" t="s">
        <v>133</v>
      </c>
      <c r="G853" t="s">
        <v>147</v>
      </c>
      <c r="H853" s="16">
        <v>45809</v>
      </c>
      <c r="I853" s="16">
        <v>45809</v>
      </c>
      <c r="J853" t="s">
        <v>856</v>
      </c>
      <c r="K853">
        <v>1213130</v>
      </c>
      <c r="L853" t="s">
        <v>299</v>
      </c>
      <c r="O853">
        <v>10014626</v>
      </c>
      <c r="P853" t="s">
        <v>298</v>
      </c>
      <c r="Q853">
        <v>0</v>
      </c>
      <c r="R853" t="s">
        <v>329</v>
      </c>
      <c r="S853" t="s">
        <v>342</v>
      </c>
      <c r="T853">
        <v>11573670</v>
      </c>
      <c r="U853" s="16">
        <v>45775</v>
      </c>
      <c r="V853" s="16">
        <v>45809</v>
      </c>
      <c r="W853" s="16">
        <v>45786</v>
      </c>
      <c r="X853">
        <v>0</v>
      </c>
      <c r="Y853">
        <v>1290900</v>
      </c>
      <c r="Z853" t="s">
        <v>1568</v>
      </c>
      <c r="AA853" t="s">
        <v>245</v>
      </c>
      <c r="AB853" t="s">
        <v>121</v>
      </c>
      <c r="AC853" t="s">
        <v>255</v>
      </c>
      <c r="AD853" t="s">
        <v>141</v>
      </c>
      <c r="AE853" t="str">
        <f>IF(B853&gt;0,IF(B853&gt;0,(IF(B853&lt;&gt;'PLAN SEMANAL'!$A$2,BLTOTAL!AA853,""))),"")</f>
        <v>ACARREO</v>
      </c>
      <c r="AF853" t="str">
        <f>IF(AH853="Completo","Completo",IF(IF(B853&gt;0,_xlfn.XLOOKUP(B853,'Detalle reservas completas fesa'!K:K,'Detalle reservas completas fesa'!Q:Q,_xlfn.XLOOKUP(B853,'MB25'!L:L,'MB25'!Q:Q,"Incompleto")),"")="PENDIENTE","Incompleto",IF(B853&gt;0,_xlfn.XLOOKUP(B853,'Detalle reservas completas fesa'!K:K,'Detalle reservas completas fesa'!Q:Q,IF(AD853="SIN MATERIAL","Completo",IF(AD853="COMPLETO","Completo","Incompleto"))))))</f>
        <v>Incompleto</v>
      </c>
      <c r="AG853">
        <f>IF(B853&gt;0,_xlfn.XLOOKUP(B853,IW49BLTOTAL!A:A,IW49BLTOTAL!H:H),"")</f>
        <v>1</v>
      </c>
      <c r="AH853" t="str">
        <f>IF(IFERROR(_xlfn.XLOOKUP(B853,'Detalle custodia'!B:B,'Detalle custodia'!O:O),"")="custodia","Completo","")</f>
        <v/>
      </c>
    </row>
    <row r="854" spans="1:34" x14ac:dyDescent="0.35">
      <c r="A854" t="s">
        <v>298</v>
      </c>
      <c r="B854">
        <v>6596487</v>
      </c>
      <c r="C854" t="s">
        <v>129</v>
      </c>
      <c r="D854" t="s">
        <v>3858</v>
      </c>
      <c r="E854" t="s">
        <v>310</v>
      </c>
      <c r="F854" t="s">
        <v>133</v>
      </c>
      <c r="G854" t="s">
        <v>132</v>
      </c>
      <c r="H854" s="16">
        <v>45839</v>
      </c>
      <c r="I854" s="16">
        <v>45839</v>
      </c>
      <c r="J854" t="s">
        <v>856</v>
      </c>
      <c r="K854">
        <v>1213130</v>
      </c>
      <c r="L854" t="s">
        <v>299</v>
      </c>
      <c r="O854">
        <v>10014626</v>
      </c>
      <c r="P854" t="s">
        <v>298</v>
      </c>
      <c r="Q854">
        <v>0</v>
      </c>
      <c r="R854" t="s">
        <v>329</v>
      </c>
      <c r="S854" t="s">
        <v>342</v>
      </c>
      <c r="T854">
        <v>11573662</v>
      </c>
      <c r="U854" s="16">
        <v>45775</v>
      </c>
      <c r="V854" s="16">
        <v>45839</v>
      </c>
      <c r="W854" s="16">
        <v>45781</v>
      </c>
      <c r="X854">
        <v>0</v>
      </c>
      <c r="Y854">
        <v>1290900</v>
      </c>
      <c r="Z854" t="s">
        <v>1568</v>
      </c>
      <c r="AA854" t="s">
        <v>245</v>
      </c>
      <c r="AB854" t="s">
        <v>121</v>
      </c>
      <c r="AC854" t="s">
        <v>255</v>
      </c>
      <c r="AD854" t="s">
        <v>141</v>
      </c>
      <c r="AE854" t="str">
        <f>IF(B854&gt;0,IF(B854&gt;0,(IF(B854&lt;&gt;'PLAN SEMANAL'!$A$2,BLTOTAL!AA854,""))),"")</f>
        <v>ACARREO</v>
      </c>
      <c r="AF854" t="str">
        <f>IF(AH854="Completo","Completo",IF(IF(B854&gt;0,_xlfn.XLOOKUP(B854,'Detalle reservas completas fesa'!K:K,'Detalle reservas completas fesa'!Q:Q,_xlfn.XLOOKUP(B854,'MB25'!L:L,'MB25'!Q:Q,"Incompleto")),"")="PENDIENTE","Incompleto",IF(B854&gt;0,_xlfn.XLOOKUP(B854,'Detalle reservas completas fesa'!K:K,'Detalle reservas completas fesa'!Q:Q,IF(AD854="SIN MATERIAL","Completo",IF(AD854="COMPLETO","Completo","Incompleto"))))))</f>
        <v>Incompleto</v>
      </c>
      <c r="AG854">
        <f>IF(B854&gt;0,_xlfn.XLOOKUP(B854,IW49BLTOTAL!A:A,IW49BLTOTAL!H:H),"")</f>
        <v>2</v>
      </c>
      <c r="AH854" t="str">
        <f>IF(IFERROR(_xlfn.XLOOKUP(B854,'Detalle custodia'!B:B,'Detalle custodia'!O:O),"")="custodia","Completo","")</f>
        <v/>
      </c>
    </row>
    <row r="855" spans="1:34" x14ac:dyDescent="0.35">
      <c r="A855" t="s">
        <v>207</v>
      </c>
      <c r="B855">
        <v>6596469</v>
      </c>
      <c r="C855" t="s">
        <v>129</v>
      </c>
      <c r="D855" t="s">
        <v>3859</v>
      </c>
      <c r="E855" t="s">
        <v>310</v>
      </c>
      <c r="F855" t="s">
        <v>133</v>
      </c>
      <c r="G855" t="s">
        <v>147</v>
      </c>
      <c r="H855" s="16">
        <v>45809</v>
      </c>
      <c r="I855" s="16">
        <v>45809</v>
      </c>
      <c r="J855" t="s">
        <v>856</v>
      </c>
      <c r="K855">
        <v>1213130</v>
      </c>
      <c r="L855" t="s">
        <v>385</v>
      </c>
      <c r="O855">
        <v>10014621</v>
      </c>
      <c r="P855" t="s">
        <v>207</v>
      </c>
      <c r="Q855">
        <v>0</v>
      </c>
      <c r="R855" t="s">
        <v>329</v>
      </c>
      <c r="S855" t="s">
        <v>3891</v>
      </c>
      <c r="T855">
        <v>11577652</v>
      </c>
      <c r="U855" s="16">
        <v>45775</v>
      </c>
      <c r="V855" s="16">
        <v>45809</v>
      </c>
      <c r="W855" s="16">
        <v>45815</v>
      </c>
      <c r="X855">
        <v>0</v>
      </c>
      <c r="Y855">
        <v>1290900</v>
      </c>
      <c r="Z855" t="s">
        <v>1568</v>
      </c>
      <c r="AA855" t="s">
        <v>245</v>
      </c>
      <c r="AB855" t="s">
        <v>121</v>
      </c>
      <c r="AC855" t="s">
        <v>255</v>
      </c>
      <c r="AD855" t="s">
        <v>122</v>
      </c>
      <c r="AE855" t="str">
        <f>IF(B855&gt;0,IF(B855&gt;0,(IF(B855&lt;&gt;'PLAN SEMANAL'!$A$2,BLTOTAL!AA855,""))),"")</f>
        <v>ACARREO</v>
      </c>
      <c r="AF855" t="str">
        <f>IF(AH855="Completo","Completo",IF(IF(B855&gt;0,_xlfn.XLOOKUP(B855,'Detalle reservas completas fesa'!K:K,'Detalle reservas completas fesa'!Q:Q,_xlfn.XLOOKUP(B855,'MB25'!L:L,'MB25'!Q:Q,"Incompleto")),"")="PENDIENTE","Incompleto",IF(B855&gt;0,_xlfn.XLOOKUP(B855,'Detalle reservas completas fesa'!K:K,'Detalle reservas completas fesa'!Q:Q,IF(AD855="SIN MATERIAL","Completo",IF(AD855="COMPLETO","Completo","Incompleto"))))))</f>
        <v>Completo</v>
      </c>
      <c r="AG855">
        <f>IF(B855&gt;0,_xlfn.XLOOKUP(B855,IW49BLTOTAL!A:A,IW49BLTOTAL!H:H),"")</f>
        <v>3</v>
      </c>
      <c r="AH855" t="str">
        <f>IF(IFERROR(_xlfn.XLOOKUP(B855,'Detalle custodia'!B:B,'Detalle custodia'!O:O),"")="custodia","Completo","")</f>
        <v/>
      </c>
    </row>
    <row r="856" spans="1:34" x14ac:dyDescent="0.35">
      <c r="A856" t="s">
        <v>207</v>
      </c>
      <c r="B856">
        <v>6596456</v>
      </c>
      <c r="C856" t="s">
        <v>129</v>
      </c>
      <c r="D856" t="s">
        <v>3860</v>
      </c>
      <c r="E856" t="s">
        <v>310</v>
      </c>
      <c r="F856" t="s">
        <v>133</v>
      </c>
      <c r="G856" t="s">
        <v>1039</v>
      </c>
      <c r="H856" s="16">
        <v>45839</v>
      </c>
      <c r="I856" s="16">
        <v>45839</v>
      </c>
      <c r="J856" t="s">
        <v>856</v>
      </c>
      <c r="K856">
        <v>1213130</v>
      </c>
      <c r="L856" t="s">
        <v>385</v>
      </c>
      <c r="O856">
        <v>10014621</v>
      </c>
      <c r="P856" t="s">
        <v>207</v>
      </c>
      <c r="Q856">
        <v>0</v>
      </c>
      <c r="R856" t="s">
        <v>329</v>
      </c>
      <c r="S856" t="s">
        <v>342</v>
      </c>
      <c r="T856">
        <v>11577653</v>
      </c>
      <c r="U856" s="16">
        <v>45775</v>
      </c>
      <c r="V856" s="16">
        <v>45839</v>
      </c>
      <c r="W856" s="16">
        <v>45781</v>
      </c>
      <c r="X856">
        <v>0</v>
      </c>
      <c r="Y856">
        <v>1290900</v>
      </c>
      <c r="Z856" t="s">
        <v>1568</v>
      </c>
      <c r="AA856" t="s">
        <v>245</v>
      </c>
      <c r="AB856" t="s">
        <v>121</v>
      </c>
      <c r="AC856" t="s">
        <v>255</v>
      </c>
      <c r="AD856" t="s">
        <v>141</v>
      </c>
      <c r="AE856" t="str">
        <f>IF(B856&gt;0,IF(B856&gt;0,(IF(B856&lt;&gt;'PLAN SEMANAL'!$A$2,BLTOTAL!AA856,""))),"")</f>
        <v>ACARREO</v>
      </c>
      <c r="AF856" t="str">
        <f>IF(AH856="Completo","Completo",IF(IF(B856&gt;0,_xlfn.XLOOKUP(B856,'Detalle reservas completas fesa'!K:K,'Detalle reservas completas fesa'!Q:Q,_xlfn.XLOOKUP(B856,'MB25'!L:L,'MB25'!Q:Q,"Incompleto")),"")="PENDIENTE","Incompleto",IF(B856&gt;0,_xlfn.XLOOKUP(B856,'Detalle reservas completas fesa'!K:K,'Detalle reservas completas fesa'!Q:Q,IF(AD856="SIN MATERIAL","Completo",IF(AD856="COMPLETO","Completo","Incompleto"))))))</f>
        <v>Incompleto</v>
      </c>
      <c r="AG856">
        <f>IF(B856&gt;0,_xlfn.XLOOKUP(B856,IW49BLTOTAL!A:A,IW49BLTOTAL!H:H),"")</f>
        <v>6</v>
      </c>
      <c r="AH856" t="str">
        <f>IF(IFERROR(_xlfn.XLOOKUP(B856,'Detalle custodia'!B:B,'Detalle custodia'!O:O),"")="custodia","Completo","")</f>
        <v/>
      </c>
    </row>
    <row r="857" spans="1:34" x14ac:dyDescent="0.35">
      <c r="A857" t="s">
        <v>207</v>
      </c>
      <c r="B857">
        <v>6596426</v>
      </c>
      <c r="C857" t="s">
        <v>129</v>
      </c>
      <c r="D857" t="s">
        <v>3861</v>
      </c>
      <c r="E857" t="s">
        <v>310</v>
      </c>
      <c r="F857" t="s">
        <v>133</v>
      </c>
      <c r="G857" t="s">
        <v>147</v>
      </c>
      <c r="H857" s="16">
        <v>45839</v>
      </c>
      <c r="I857" s="16">
        <v>45869</v>
      </c>
      <c r="J857" t="s">
        <v>3476</v>
      </c>
      <c r="K857">
        <v>1213130</v>
      </c>
      <c r="L857" t="s">
        <v>385</v>
      </c>
      <c r="O857">
        <v>10014621</v>
      </c>
      <c r="P857" t="s">
        <v>207</v>
      </c>
      <c r="Q857">
        <v>0</v>
      </c>
      <c r="R857" t="s">
        <v>329</v>
      </c>
      <c r="S857" t="s">
        <v>3901</v>
      </c>
      <c r="T857">
        <v>11577664</v>
      </c>
      <c r="U857" s="16">
        <v>45775</v>
      </c>
      <c r="V857" s="16">
        <v>45839</v>
      </c>
      <c r="W857" s="16">
        <v>45835</v>
      </c>
      <c r="X857">
        <v>0</v>
      </c>
      <c r="Y857">
        <v>1290900</v>
      </c>
      <c r="Z857" t="s">
        <v>1568</v>
      </c>
      <c r="AA857" t="s">
        <v>245</v>
      </c>
      <c r="AB857" t="s">
        <v>121</v>
      </c>
      <c r="AC857" t="s">
        <v>255</v>
      </c>
      <c r="AD857" t="s">
        <v>141</v>
      </c>
      <c r="AE857" t="str">
        <f>IF(B857&gt;0,IF(B857&gt;0,(IF(B857&lt;&gt;'PLAN SEMANAL'!$A$2,BLTOTAL!AA857,""))),"")</f>
        <v>ACARREO</v>
      </c>
      <c r="AF857" t="str">
        <f>IF(AH857="Completo","Completo",IF(IF(B857&gt;0,_xlfn.XLOOKUP(B857,'Detalle reservas completas fesa'!K:K,'Detalle reservas completas fesa'!Q:Q,_xlfn.XLOOKUP(B857,'MB25'!L:L,'MB25'!Q:Q,"Incompleto")),"")="PENDIENTE","Incompleto",IF(B857&gt;0,_xlfn.XLOOKUP(B857,'Detalle reservas completas fesa'!K:K,'Detalle reservas completas fesa'!Q:Q,IF(AD857="SIN MATERIAL","Completo",IF(AD857="COMPLETO","Completo","Incompleto"))))))</f>
        <v>Completo</v>
      </c>
      <c r="AG857">
        <f>IF(B857&gt;0,_xlfn.XLOOKUP(B857,IW49BLTOTAL!A:A,IW49BLTOTAL!H:H),"")</f>
        <v>2</v>
      </c>
      <c r="AH857" t="str">
        <f>IF(IFERROR(_xlfn.XLOOKUP(B857,'Detalle custodia'!B:B,'Detalle custodia'!O:O),"")="custodia","Completo","")</f>
        <v/>
      </c>
    </row>
    <row r="858" spans="1:34" x14ac:dyDescent="0.35">
      <c r="A858" t="s">
        <v>294</v>
      </c>
      <c r="B858">
        <v>6596409</v>
      </c>
      <c r="C858" t="s">
        <v>129</v>
      </c>
      <c r="D858" t="s">
        <v>3862</v>
      </c>
      <c r="E858" t="s">
        <v>310</v>
      </c>
      <c r="F858" t="s">
        <v>133</v>
      </c>
      <c r="G858" t="s">
        <v>132</v>
      </c>
      <c r="H858" s="16">
        <v>45839</v>
      </c>
      <c r="I858" s="16">
        <v>45869</v>
      </c>
      <c r="J858" t="s">
        <v>3476</v>
      </c>
      <c r="K858">
        <v>1213130</v>
      </c>
      <c r="L858" t="s">
        <v>295</v>
      </c>
      <c r="O858">
        <v>10014618</v>
      </c>
      <c r="P858" t="s">
        <v>294</v>
      </c>
      <c r="Q858">
        <v>0</v>
      </c>
      <c r="R858" t="s">
        <v>329</v>
      </c>
      <c r="S858" t="s">
        <v>3901</v>
      </c>
      <c r="T858">
        <v>11578394</v>
      </c>
      <c r="U858" s="16">
        <v>45775</v>
      </c>
      <c r="V858" s="16">
        <v>45839</v>
      </c>
      <c r="W858" s="16">
        <v>45835</v>
      </c>
      <c r="X858">
        <v>0</v>
      </c>
      <c r="Y858">
        <v>1290900</v>
      </c>
      <c r="Z858" t="s">
        <v>1568</v>
      </c>
      <c r="AA858" t="s">
        <v>245</v>
      </c>
      <c r="AB858" t="s">
        <v>121</v>
      </c>
      <c r="AC858" t="s">
        <v>255</v>
      </c>
      <c r="AD858" t="s">
        <v>122</v>
      </c>
      <c r="AE858" t="str">
        <f>IF(B858&gt;0,IF(B858&gt;0,(IF(B858&lt;&gt;'PLAN SEMANAL'!$A$2,BLTOTAL!AA858,""))),"")</f>
        <v>ACARREO</v>
      </c>
      <c r="AF858" t="str">
        <f>IF(AH858="Completo","Completo",IF(IF(B858&gt;0,_xlfn.XLOOKUP(B858,'Detalle reservas completas fesa'!K:K,'Detalle reservas completas fesa'!Q:Q,_xlfn.XLOOKUP(B858,'MB25'!L:L,'MB25'!Q:Q,"Incompleto")),"")="PENDIENTE","Incompleto",IF(B858&gt;0,_xlfn.XLOOKUP(B858,'Detalle reservas completas fesa'!K:K,'Detalle reservas completas fesa'!Q:Q,IF(AD858="SIN MATERIAL","Completo",IF(AD858="COMPLETO","Completo","Incompleto"))))))</f>
        <v>Completo</v>
      </c>
      <c r="AG858">
        <f>IF(B858&gt;0,_xlfn.XLOOKUP(B858,IW49BLTOTAL!A:A,IW49BLTOTAL!H:H),"")</f>
        <v>10</v>
      </c>
      <c r="AH858" t="str">
        <f>IF(IFERROR(_xlfn.XLOOKUP(B858,'Detalle custodia'!B:B,'Detalle custodia'!O:O),"")="custodia","Completo","")</f>
        <v/>
      </c>
    </row>
    <row r="859" spans="1:34" x14ac:dyDescent="0.35">
      <c r="A859" t="s">
        <v>294</v>
      </c>
      <c r="B859">
        <v>6596407</v>
      </c>
      <c r="C859" t="s">
        <v>129</v>
      </c>
      <c r="D859" t="s">
        <v>3863</v>
      </c>
      <c r="E859" t="s">
        <v>310</v>
      </c>
      <c r="F859" t="s">
        <v>133</v>
      </c>
      <c r="G859" t="s">
        <v>132</v>
      </c>
      <c r="H859" s="16">
        <v>45839</v>
      </c>
      <c r="I859" s="16">
        <v>45839</v>
      </c>
      <c r="J859" t="s">
        <v>856</v>
      </c>
      <c r="K859">
        <v>1213130</v>
      </c>
      <c r="L859" t="s">
        <v>295</v>
      </c>
      <c r="O859">
        <v>10014618</v>
      </c>
      <c r="P859" t="s">
        <v>294</v>
      </c>
      <c r="Q859">
        <v>0</v>
      </c>
      <c r="R859" t="s">
        <v>329</v>
      </c>
      <c r="S859" t="s">
        <v>342</v>
      </c>
      <c r="T859">
        <v>11578397</v>
      </c>
      <c r="U859" s="16">
        <v>45775</v>
      </c>
      <c r="V859" s="16">
        <v>45839</v>
      </c>
      <c r="W859" s="16">
        <v>45781</v>
      </c>
      <c r="X859">
        <v>0</v>
      </c>
      <c r="Y859">
        <v>1290900</v>
      </c>
      <c r="Z859" t="s">
        <v>1568</v>
      </c>
      <c r="AA859" t="s">
        <v>245</v>
      </c>
      <c r="AB859" t="s">
        <v>121</v>
      </c>
      <c r="AC859" t="s">
        <v>255</v>
      </c>
      <c r="AD859" t="s">
        <v>141</v>
      </c>
      <c r="AE859" t="str">
        <f>IF(B859&gt;0,IF(B859&gt;0,(IF(B859&lt;&gt;'PLAN SEMANAL'!$A$2,BLTOTAL!AA859,""))),"")</f>
        <v>ACARREO</v>
      </c>
      <c r="AF859" t="str">
        <f>IF(AH859="Completo","Completo",IF(IF(B859&gt;0,_xlfn.XLOOKUP(B859,'Detalle reservas completas fesa'!K:K,'Detalle reservas completas fesa'!Q:Q,_xlfn.XLOOKUP(B859,'MB25'!L:L,'MB25'!Q:Q,"Incompleto")),"")="PENDIENTE","Incompleto",IF(B859&gt;0,_xlfn.XLOOKUP(B859,'Detalle reservas completas fesa'!K:K,'Detalle reservas completas fesa'!Q:Q,IF(AD859="SIN MATERIAL","Completo",IF(AD859="COMPLETO","Completo","Incompleto"))))))</f>
        <v>Completo</v>
      </c>
      <c r="AG859">
        <f>IF(B859&gt;0,_xlfn.XLOOKUP(B859,IW49BLTOTAL!A:A,IW49BLTOTAL!H:H),"")</f>
        <v>6</v>
      </c>
      <c r="AH859" t="str">
        <f>IF(IFERROR(_xlfn.XLOOKUP(B859,'Detalle custodia'!B:B,'Detalle custodia'!O:O),"")="custodia","Completo","")</f>
        <v/>
      </c>
    </row>
    <row r="860" spans="1:34" x14ac:dyDescent="0.35">
      <c r="A860" t="s">
        <v>294</v>
      </c>
      <c r="B860">
        <v>6596300</v>
      </c>
      <c r="C860" t="s">
        <v>129</v>
      </c>
      <c r="D860" t="s">
        <v>3864</v>
      </c>
      <c r="E860" t="s">
        <v>310</v>
      </c>
      <c r="F860" t="s">
        <v>133</v>
      </c>
      <c r="G860" t="s">
        <v>132</v>
      </c>
      <c r="H860" s="16">
        <v>45839</v>
      </c>
      <c r="I860" s="16">
        <v>45839</v>
      </c>
      <c r="J860" t="s">
        <v>856</v>
      </c>
      <c r="K860">
        <v>1213130</v>
      </c>
      <c r="L860" t="s">
        <v>295</v>
      </c>
      <c r="O860">
        <v>10014618</v>
      </c>
      <c r="P860" t="s">
        <v>294</v>
      </c>
      <c r="Q860">
        <v>0</v>
      </c>
      <c r="R860" t="s">
        <v>329</v>
      </c>
      <c r="S860" t="s">
        <v>342</v>
      </c>
      <c r="T860">
        <v>11578374</v>
      </c>
      <c r="U860" s="16">
        <v>45775</v>
      </c>
      <c r="V860" s="16">
        <v>45839</v>
      </c>
      <c r="W860" s="16">
        <v>45781</v>
      </c>
      <c r="X860">
        <v>0</v>
      </c>
      <c r="Y860">
        <v>1290900</v>
      </c>
      <c r="Z860" t="s">
        <v>1568</v>
      </c>
      <c r="AA860" t="s">
        <v>245</v>
      </c>
      <c r="AB860" t="s">
        <v>121</v>
      </c>
      <c r="AC860" t="s">
        <v>255</v>
      </c>
      <c r="AD860" t="s">
        <v>141</v>
      </c>
      <c r="AE860" t="str">
        <f>IF(B860&gt;0,IF(B860&gt;0,(IF(B860&lt;&gt;'PLAN SEMANAL'!$A$2,BLTOTAL!AA860,""))),"")</f>
        <v>ACARREO</v>
      </c>
      <c r="AF860" t="str">
        <f>IF(AH860="Completo","Completo",IF(IF(B860&gt;0,_xlfn.XLOOKUP(B860,'Detalle reservas completas fesa'!K:K,'Detalle reservas completas fesa'!Q:Q,_xlfn.XLOOKUP(B860,'MB25'!L:L,'MB25'!Q:Q,"Incompleto")),"")="PENDIENTE","Incompleto",IF(B860&gt;0,_xlfn.XLOOKUP(B860,'Detalle reservas completas fesa'!K:K,'Detalle reservas completas fesa'!Q:Q,IF(AD860="SIN MATERIAL","Completo",IF(AD860="COMPLETO","Completo","Incompleto"))))))</f>
        <v>Incompleto</v>
      </c>
      <c r="AG860">
        <f>IF(B860&gt;0,_xlfn.XLOOKUP(B860,IW49BLTOTAL!A:A,IW49BLTOTAL!H:H),"")</f>
        <v>0</v>
      </c>
      <c r="AH860" t="str">
        <f>IF(IFERROR(_xlfn.XLOOKUP(B860,'Detalle custodia'!B:B,'Detalle custodia'!O:O),"")="custodia","Completo","")</f>
        <v/>
      </c>
    </row>
    <row r="861" spans="1:34" x14ac:dyDescent="0.35">
      <c r="A861" t="s">
        <v>294</v>
      </c>
      <c r="B861">
        <v>6596293</v>
      </c>
      <c r="C861" t="s">
        <v>129</v>
      </c>
      <c r="D861" t="s">
        <v>1600</v>
      </c>
      <c r="E861" t="s">
        <v>310</v>
      </c>
      <c r="F861" t="s">
        <v>133</v>
      </c>
      <c r="G861" t="s">
        <v>132</v>
      </c>
      <c r="H861" s="16">
        <v>45839</v>
      </c>
      <c r="I861" s="16">
        <v>45839</v>
      </c>
      <c r="J861" t="s">
        <v>856</v>
      </c>
      <c r="K861">
        <v>1213130</v>
      </c>
      <c r="L861" t="s">
        <v>295</v>
      </c>
      <c r="O861">
        <v>10014618</v>
      </c>
      <c r="P861" t="s">
        <v>294</v>
      </c>
      <c r="Q861">
        <v>0</v>
      </c>
      <c r="R861" t="s">
        <v>329</v>
      </c>
      <c r="S861" t="s">
        <v>342</v>
      </c>
      <c r="T861">
        <v>11578409</v>
      </c>
      <c r="U861" s="16">
        <v>45775</v>
      </c>
      <c r="V861" s="16">
        <v>45839</v>
      </c>
      <c r="W861" s="16">
        <v>45781</v>
      </c>
      <c r="X861">
        <v>0</v>
      </c>
      <c r="Y861">
        <v>1290900</v>
      </c>
      <c r="Z861" t="s">
        <v>1568</v>
      </c>
      <c r="AA861" t="s">
        <v>245</v>
      </c>
      <c r="AB861" t="s">
        <v>121</v>
      </c>
      <c r="AC861" t="s">
        <v>255</v>
      </c>
      <c r="AD861" t="s">
        <v>141</v>
      </c>
      <c r="AE861" t="str">
        <f>IF(B861&gt;0,IF(B861&gt;0,(IF(B861&lt;&gt;'PLAN SEMANAL'!$A$2,BLTOTAL!AA861,""))),"")</f>
        <v>ACARREO</v>
      </c>
      <c r="AF861" t="str">
        <f>IF(AH861="Completo","Completo",IF(IF(B861&gt;0,_xlfn.XLOOKUP(B861,'Detalle reservas completas fesa'!K:K,'Detalle reservas completas fesa'!Q:Q,_xlfn.XLOOKUP(B861,'MB25'!L:L,'MB25'!Q:Q,"Incompleto")),"")="PENDIENTE","Incompleto",IF(B861&gt;0,_xlfn.XLOOKUP(B861,'Detalle reservas completas fesa'!K:K,'Detalle reservas completas fesa'!Q:Q,IF(AD861="SIN MATERIAL","Completo",IF(AD861="COMPLETO","Completo","Incompleto"))))))</f>
        <v>Incompleto</v>
      </c>
      <c r="AG861">
        <f>IF(B861&gt;0,_xlfn.XLOOKUP(B861,IW49BLTOTAL!A:A,IW49BLTOTAL!H:H),"")</f>
        <v>2</v>
      </c>
      <c r="AH861" t="str">
        <f>IF(IFERROR(_xlfn.XLOOKUP(B861,'Detalle custodia'!B:B,'Detalle custodia'!O:O),"")="custodia","Completo","")</f>
        <v/>
      </c>
    </row>
    <row r="862" spans="1:34" x14ac:dyDescent="0.35">
      <c r="A862" t="s">
        <v>148</v>
      </c>
      <c r="B862">
        <v>6596290</v>
      </c>
      <c r="C862" t="s">
        <v>129</v>
      </c>
      <c r="D862" t="s">
        <v>3865</v>
      </c>
      <c r="E862" t="s">
        <v>310</v>
      </c>
      <c r="F862" t="s">
        <v>133</v>
      </c>
      <c r="G862" t="s">
        <v>132</v>
      </c>
      <c r="H862" s="16">
        <v>45839</v>
      </c>
      <c r="I862" s="16">
        <v>45869</v>
      </c>
      <c r="J862" t="s">
        <v>3476</v>
      </c>
      <c r="K862">
        <v>1213130</v>
      </c>
      <c r="L862" t="s">
        <v>297</v>
      </c>
      <c r="O862">
        <v>10014617</v>
      </c>
      <c r="P862" t="s">
        <v>148</v>
      </c>
      <c r="Q862">
        <v>0</v>
      </c>
      <c r="R862" t="s">
        <v>329</v>
      </c>
      <c r="S862" t="s">
        <v>329</v>
      </c>
      <c r="T862">
        <v>11577574</v>
      </c>
      <c r="U862" s="16">
        <v>45775</v>
      </c>
      <c r="V862" s="16">
        <v>45839</v>
      </c>
      <c r="W862" s="16">
        <v>45835</v>
      </c>
      <c r="X862">
        <v>0</v>
      </c>
      <c r="Y862">
        <v>1290900</v>
      </c>
      <c r="Z862" t="s">
        <v>1568</v>
      </c>
      <c r="AA862" t="s">
        <v>245</v>
      </c>
      <c r="AB862" t="s">
        <v>121</v>
      </c>
      <c r="AC862" t="s">
        <v>255</v>
      </c>
      <c r="AD862" t="s">
        <v>141</v>
      </c>
      <c r="AE862" t="str">
        <f>IF(B862&gt;0,IF(B862&gt;0,(IF(B862&lt;&gt;'PLAN SEMANAL'!$A$2,BLTOTAL!AA862,""))),"")</f>
        <v>ACARREO</v>
      </c>
      <c r="AF862" t="str">
        <f>IF(AH862="Completo","Completo",IF(IF(B862&gt;0,_xlfn.XLOOKUP(B862,'Detalle reservas completas fesa'!K:K,'Detalle reservas completas fesa'!Q:Q,_xlfn.XLOOKUP(B862,'MB25'!L:L,'MB25'!Q:Q,"Incompleto")),"")="PENDIENTE","Incompleto",IF(B862&gt;0,_xlfn.XLOOKUP(B862,'Detalle reservas completas fesa'!K:K,'Detalle reservas completas fesa'!Q:Q,IF(AD862="SIN MATERIAL","Completo",IF(AD862="COMPLETO","Completo","Incompleto"))))))</f>
        <v>Completo</v>
      </c>
      <c r="AG862">
        <f>IF(B862&gt;0,_xlfn.XLOOKUP(B862,IW49BLTOTAL!A:A,IW49BLTOTAL!H:H),"")</f>
        <v>6</v>
      </c>
      <c r="AH862" t="str">
        <f>IF(IFERROR(_xlfn.XLOOKUP(B862,'Detalle custodia'!B:B,'Detalle custodia'!O:O),"")="custodia","Completo","")</f>
        <v/>
      </c>
    </row>
    <row r="863" spans="1:34" x14ac:dyDescent="0.35">
      <c r="A863" t="s">
        <v>148</v>
      </c>
      <c r="B863">
        <v>6596286</v>
      </c>
      <c r="C863" t="s">
        <v>129</v>
      </c>
      <c r="D863" t="s">
        <v>3386</v>
      </c>
      <c r="E863" t="s">
        <v>310</v>
      </c>
      <c r="F863" t="s">
        <v>133</v>
      </c>
      <c r="G863" t="s">
        <v>147</v>
      </c>
      <c r="H863" s="16">
        <v>45853</v>
      </c>
      <c r="I863" s="16">
        <v>45869</v>
      </c>
      <c r="J863" t="s">
        <v>3476</v>
      </c>
      <c r="K863">
        <v>1213130</v>
      </c>
      <c r="L863" t="s">
        <v>297</v>
      </c>
      <c r="O863">
        <v>10014617</v>
      </c>
      <c r="P863" t="s">
        <v>148</v>
      </c>
      <c r="Q863">
        <v>0</v>
      </c>
      <c r="R863" t="s">
        <v>329</v>
      </c>
      <c r="S863" t="s">
        <v>329</v>
      </c>
      <c r="T863">
        <v>11576617</v>
      </c>
      <c r="U863" s="16">
        <v>45775</v>
      </c>
      <c r="V863" s="16">
        <v>45853</v>
      </c>
      <c r="W863" s="16">
        <v>45847</v>
      </c>
      <c r="X863">
        <v>0</v>
      </c>
      <c r="Y863">
        <v>1290900</v>
      </c>
      <c r="Z863" t="s">
        <v>1568</v>
      </c>
      <c r="AA863" t="s">
        <v>245</v>
      </c>
      <c r="AB863" t="s">
        <v>121</v>
      </c>
      <c r="AC863" t="s">
        <v>255</v>
      </c>
      <c r="AD863" t="s">
        <v>141</v>
      </c>
      <c r="AE863" t="str">
        <f>IF(B863&gt;0,IF(B863&gt;0,(IF(B863&lt;&gt;'PLAN SEMANAL'!$A$2,BLTOTAL!AA863,""))),"")</f>
        <v>ACARREO</v>
      </c>
      <c r="AF863" t="str">
        <f>IF(AH863="Completo","Completo",IF(IF(B863&gt;0,_xlfn.XLOOKUP(B863,'Detalle reservas completas fesa'!K:K,'Detalle reservas completas fesa'!Q:Q,_xlfn.XLOOKUP(B863,'MB25'!L:L,'MB25'!Q:Q,"Incompleto")),"")="PENDIENTE","Incompleto",IF(B863&gt;0,_xlfn.XLOOKUP(B863,'Detalle reservas completas fesa'!K:K,'Detalle reservas completas fesa'!Q:Q,IF(AD863="SIN MATERIAL","Completo",IF(AD863="COMPLETO","Completo","Incompleto"))))))</f>
        <v>Completo</v>
      </c>
      <c r="AG863">
        <f>IF(B863&gt;0,_xlfn.XLOOKUP(B863,IW49BLTOTAL!A:A,IW49BLTOTAL!H:H),"")</f>
        <v>54</v>
      </c>
      <c r="AH863" t="str">
        <f>IF(IFERROR(_xlfn.XLOOKUP(B863,'Detalle custodia'!B:B,'Detalle custodia'!O:O),"")="custodia","Completo","")</f>
        <v/>
      </c>
    </row>
    <row r="864" spans="1:34" x14ac:dyDescent="0.35">
      <c r="A864" t="s">
        <v>202</v>
      </c>
      <c r="B864">
        <v>6596285</v>
      </c>
      <c r="C864" t="s">
        <v>129</v>
      </c>
      <c r="D864" t="s">
        <v>3866</v>
      </c>
      <c r="E864" t="s">
        <v>310</v>
      </c>
      <c r="F864" t="s">
        <v>133</v>
      </c>
      <c r="G864" t="s">
        <v>132</v>
      </c>
      <c r="H864" s="16">
        <v>45839</v>
      </c>
      <c r="I864" s="16">
        <v>45839</v>
      </c>
      <c r="J864" t="s">
        <v>856</v>
      </c>
      <c r="K864">
        <v>1213130</v>
      </c>
      <c r="L864" t="s">
        <v>396</v>
      </c>
      <c r="O864">
        <v>10014615</v>
      </c>
      <c r="P864" t="s">
        <v>202</v>
      </c>
      <c r="Q864">
        <v>0</v>
      </c>
      <c r="R864" t="s">
        <v>329</v>
      </c>
      <c r="S864" t="s">
        <v>342</v>
      </c>
      <c r="T864">
        <v>11570229</v>
      </c>
      <c r="U864" s="16">
        <v>45775</v>
      </c>
      <c r="V864" s="16">
        <v>45839</v>
      </c>
      <c r="W864" s="16">
        <v>45781</v>
      </c>
      <c r="X864">
        <v>0</v>
      </c>
      <c r="Y864">
        <v>1290900</v>
      </c>
      <c r="Z864" t="s">
        <v>1568</v>
      </c>
      <c r="AA864" t="s">
        <v>245</v>
      </c>
      <c r="AB864" t="s">
        <v>121</v>
      </c>
      <c r="AC864" t="s">
        <v>255</v>
      </c>
      <c r="AD864" t="s">
        <v>141</v>
      </c>
      <c r="AE864" t="str">
        <f>IF(B864&gt;0,IF(B864&gt;0,(IF(B864&lt;&gt;'PLAN SEMANAL'!$A$2,BLTOTAL!AA864,""))),"")</f>
        <v>ACARREO</v>
      </c>
      <c r="AF864" t="str">
        <f>IF(AH864="Completo","Completo",IF(IF(B864&gt;0,_xlfn.XLOOKUP(B864,'Detalle reservas completas fesa'!K:K,'Detalle reservas completas fesa'!Q:Q,_xlfn.XLOOKUP(B864,'MB25'!L:L,'MB25'!Q:Q,"Incompleto")),"")="PENDIENTE","Incompleto",IF(B864&gt;0,_xlfn.XLOOKUP(B864,'Detalle reservas completas fesa'!K:K,'Detalle reservas completas fesa'!Q:Q,IF(AD864="SIN MATERIAL","Completo",IF(AD864="COMPLETO","Completo","Incompleto"))))))</f>
        <v>Incompleto</v>
      </c>
      <c r="AG864">
        <f>IF(B864&gt;0,_xlfn.XLOOKUP(B864,IW49BLTOTAL!A:A,IW49BLTOTAL!H:H),"")</f>
        <v>2</v>
      </c>
      <c r="AH864" t="str">
        <f>IF(IFERROR(_xlfn.XLOOKUP(B864,'Detalle custodia'!B:B,'Detalle custodia'!O:O),"")="custodia","Completo","")</f>
        <v/>
      </c>
    </row>
    <row r="865" spans="1:34" x14ac:dyDescent="0.35">
      <c r="A865" t="s">
        <v>224</v>
      </c>
      <c r="B865">
        <v>6596282</v>
      </c>
      <c r="C865" t="s">
        <v>129</v>
      </c>
      <c r="D865" t="s">
        <v>3867</v>
      </c>
      <c r="E865" t="s">
        <v>310</v>
      </c>
      <c r="F865" t="s">
        <v>133</v>
      </c>
      <c r="G865" t="s">
        <v>132</v>
      </c>
      <c r="H865" s="16">
        <v>45839</v>
      </c>
      <c r="I865" s="16">
        <v>45839</v>
      </c>
      <c r="J865" t="s">
        <v>856</v>
      </c>
      <c r="K865">
        <v>1213130</v>
      </c>
      <c r="L865" t="s">
        <v>389</v>
      </c>
      <c r="O865">
        <v>10014612</v>
      </c>
      <c r="P865" t="s">
        <v>224</v>
      </c>
      <c r="Q865">
        <v>0</v>
      </c>
      <c r="R865" t="s">
        <v>329</v>
      </c>
      <c r="S865" t="s">
        <v>342</v>
      </c>
      <c r="T865">
        <v>11574356</v>
      </c>
      <c r="U865" s="16">
        <v>45775</v>
      </c>
      <c r="V865" s="16">
        <v>45839</v>
      </c>
      <c r="W865" s="16">
        <v>45781</v>
      </c>
      <c r="X865">
        <v>0</v>
      </c>
      <c r="Y865">
        <v>1290900</v>
      </c>
      <c r="Z865" t="s">
        <v>1568</v>
      </c>
      <c r="AA865" t="s">
        <v>245</v>
      </c>
      <c r="AB865" t="s">
        <v>121</v>
      </c>
      <c r="AC865" t="s">
        <v>255</v>
      </c>
      <c r="AD865" t="s">
        <v>141</v>
      </c>
      <c r="AE865" t="str">
        <f>IF(B865&gt;0,IF(B865&gt;0,(IF(B865&lt;&gt;'PLAN SEMANAL'!$A$2,BLTOTAL!AA865,""))),"")</f>
        <v>ACARREO</v>
      </c>
      <c r="AF865" t="str">
        <f>IF(AH865="Completo","Completo",IF(IF(B865&gt;0,_xlfn.XLOOKUP(B865,'Detalle reservas completas fesa'!K:K,'Detalle reservas completas fesa'!Q:Q,_xlfn.XLOOKUP(B865,'MB25'!L:L,'MB25'!Q:Q,"Incompleto")),"")="PENDIENTE","Incompleto",IF(B865&gt;0,_xlfn.XLOOKUP(B865,'Detalle reservas completas fesa'!K:K,'Detalle reservas completas fesa'!Q:Q,IF(AD865="SIN MATERIAL","Completo",IF(AD865="COMPLETO","Completo","Incompleto"))))))</f>
        <v>Completo</v>
      </c>
      <c r="AG865">
        <f>IF(B865&gt;0,_xlfn.XLOOKUP(B865,IW49BLTOTAL!A:A,IW49BLTOTAL!H:H),"")</f>
        <v>8</v>
      </c>
      <c r="AH865" t="str">
        <f>IF(IFERROR(_xlfn.XLOOKUP(B865,'Detalle custodia'!B:B,'Detalle custodia'!O:O),"")="custodia","Completo","")</f>
        <v/>
      </c>
    </row>
    <row r="866" spans="1:34" x14ac:dyDescent="0.35">
      <c r="A866" t="s">
        <v>224</v>
      </c>
      <c r="B866">
        <v>6596264</v>
      </c>
      <c r="C866" t="s">
        <v>129</v>
      </c>
      <c r="D866" t="s">
        <v>3868</v>
      </c>
      <c r="E866" t="s">
        <v>310</v>
      </c>
      <c r="F866" t="s">
        <v>133</v>
      </c>
      <c r="G866" t="s">
        <v>132</v>
      </c>
      <c r="H866" s="16">
        <v>45839</v>
      </c>
      <c r="I866" s="16">
        <v>45839</v>
      </c>
      <c r="J866" t="s">
        <v>856</v>
      </c>
      <c r="K866">
        <v>1213130</v>
      </c>
      <c r="L866" t="s">
        <v>389</v>
      </c>
      <c r="O866">
        <v>10014612</v>
      </c>
      <c r="P866" t="s">
        <v>224</v>
      </c>
      <c r="Q866">
        <v>0</v>
      </c>
      <c r="R866" t="s">
        <v>329</v>
      </c>
      <c r="S866" t="s">
        <v>342</v>
      </c>
      <c r="T866">
        <v>11574265</v>
      </c>
      <c r="U866" s="16">
        <v>45775</v>
      </c>
      <c r="V866" s="16">
        <v>45839</v>
      </c>
      <c r="W866" s="16">
        <v>45781</v>
      </c>
      <c r="X866">
        <v>0</v>
      </c>
      <c r="Y866">
        <v>1290900</v>
      </c>
      <c r="Z866" t="s">
        <v>1568</v>
      </c>
      <c r="AA866" t="s">
        <v>245</v>
      </c>
      <c r="AB866" t="s">
        <v>121</v>
      </c>
      <c r="AC866" t="s">
        <v>255</v>
      </c>
      <c r="AD866" t="s">
        <v>141</v>
      </c>
      <c r="AE866" t="str">
        <f>IF(B866&gt;0,IF(B866&gt;0,(IF(B866&lt;&gt;'PLAN SEMANAL'!$A$2,BLTOTAL!AA866,""))),"")</f>
        <v>ACARREO</v>
      </c>
      <c r="AF866" t="str">
        <f>IF(AH866="Completo","Completo",IF(IF(B866&gt;0,_xlfn.XLOOKUP(B866,'Detalle reservas completas fesa'!K:K,'Detalle reservas completas fesa'!Q:Q,_xlfn.XLOOKUP(B866,'MB25'!L:L,'MB25'!Q:Q,"Incompleto")),"")="PENDIENTE","Incompleto",IF(B866&gt;0,_xlfn.XLOOKUP(B866,'Detalle reservas completas fesa'!K:K,'Detalle reservas completas fesa'!Q:Q,IF(AD866="SIN MATERIAL","Completo",IF(AD866="COMPLETO","Completo","Incompleto"))))))</f>
        <v>Completo</v>
      </c>
      <c r="AG866">
        <f>IF(B866&gt;0,_xlfn.XLOOKUP(B866,IW49BLTOTAL!A:A,IW49BLTOTAL!H:H),"")</f>
        <v>8</v>
      </c>
      <c r="AH866" t="str">
        <f>IF(IFERROR(_xlfn.XLOOKUP(B866,'Detalle custodia'!B:B,'Detalle custodia'!O:O),"")="custodia","Completo","")</f>
        <v/>
      </c>
    </row>
    <row r="867" spans="1:34" x14ac:dyDescent="0.35">
      <c r="A867" t="s">
        <v>224</v>
      </c>
      <c r="B867">
        <v>6596254</v>
      </c>
      <c r="C867" t="s">
        <v>129</v>
      </c>
      <c r="D867" t="s">
        <v>3869</v>
      </c>
      <c r="E867" t="s">
        <v>310</v>
      </c>
      <c r="F867" t="s">
        <v>133</v>
      </c>
      <c r="G867" t="s">
        <v>147</v>
      </c>
      <c r="H867" s="16">
        <v>45839</v>
      </c>
      <c r="I867" s="16">
        <v>45869</v>
      </c>
      <c r="J867" t="s">
        <v>3476</v>
      </c>
      <c r="K867">
        <v>1213130</v>
      </c>
      <c r="L867" t="s">
        <v>389</v>
      </c>
      <c r="O867">
        <v>10014612</v>
      </c>
      <c r="P867" t="s">
        <v>224</v>
      </c>
      <c r="Q867">
        <v>0</v>
      </c>
      <c r="R867" t="s">
        <v>329</v>
      </c>
      <c r="S867" t="s">
        <v>3901</v>
      </c>
      <c r="T867">
        <v>11574264</v>
      </c>
      <c r="U867" s="16">
        <v>45775</v>
      </c>
      <c r="V867" s="16">
        <v>45839</v>
      </c>
      <c r="W867" s="16">
        <v>45835</v>
      </c>
      <c r="X867">
        <v>0</v>
      </c>
      <c r="Y867">
        <v>1290900</v>
      </c>
      <c r="Z867" t="s">
        <v>1568</v>
      </c>
      <c r="AA867" t="s">
        <v>245</v>
      </c>
      <c r="AB867" t="s">
        <v>121</v>
      </c>
      <c r="AC867" t="s">
        <v>255</v>
      </c>
      <c r="AD867" t="s">
        <v>141</v>
      </c>
      <c r="AE867" t="str">
        <f>IF(B867&gt;0,IF(B867&gt;0,(IF(B867&lt;&gt;'PLAN SEMANAL'!$A$2,BLTOTAL!AA867,""))),"")</f>
        <v>ACARREO</v>
      </c>
      <c r="AF867" t="str">
        <f>IF(AH867="Completo","Completo",IF(IF(B867&gt;0,_xlfn.XLOOKUP(B867,'Detalle reservas completas fesa'!K:K,'Detalle reservas completas fesa'!Q:Q,_xlfn.XLOOKUP(B867,'MB25'!L:L,'MB25'!Q:Q,"Incompleto")),"")="PENDIENTE","Incompleto",IF(B867&gt;0,_xlfn.XLOOKUP(B867,'Detalle reservas completas fesa'!K:K,'Detalle reservas completas fesa'!Q:Q,IF(AD867="SIN MATERIAL","Completo",IF(AD867="COMPLETO","Completo","Incompleto"))))))</f>
        <v>Completo</v>
      </c>
      <c r="AG867">
        <f>IF(B867&gt;0,_xlfn.XLOOKUP(B867,IW49BLTOTAL!A:A,IW49BLTOTAL!H:H),"")</f>
        <v>3</v>
      </c>
      <c r="AH867" t="str">
        <f>IF(IFERROR(_xlfn.XLOOKUP(B867,'Detalle custodia'!B:B,'Detalle custodia'!O:O),"")="custodia","Completo","")</f>
        <v/>
      </c>
    </row>
    <row r="868" spans="1:34" x14ac:dyDescent="0.35">
      <c r="A868" t="s">
        <v>224</v>
      </c>
      <c r="B868">
        <v>6596222</v>
      </c>
      <c r="C868" t="s">
        <v>129</v>
      </c>
      <c r="D868" t="s">
        <v>3941</v>
      </c>
      <c r="E868" t="s">
        <v>310</v>
      </c>
      <c r="F868" t="s">
        <v>133</v>
      </c>
      <c r="G868" t="s">
        <v>132</v>
      </c>
      <c r="H868" s="16">
        <v>45839</v>
      </c>
      <c r="I868" s="16">
        <v>45869</v>
      </c>
      <c r="J868" t="s">
        <v>3476</v>
      </c>
      <c r="K868">
        <v>1213130</v>
      </c>
      <c r="L868" t="s">
        <v>389</v>
      </c>
      <c r="O868">
        <v>10014612</v>
      </c>
      <c r="P868" t="s">
        <v>224</v>
      </c>
      <c r="Q868">
        <v>0</v>
      </c>
      <c r="R868" t="s">
        <v>329</v>
      </c>
      <c r="S868" t="s">
        <v>3901</v>
      </c>
      <c r="T868">
        <v>11574223</v>
      </c>
      <c r="U868" s="16">
        <v>45775</v>
      </c>
      <c r="V868" s="16">
        <v>45839</v>
      </c>
      <c r="W868" s="16">
        <v>45835</v>
      </c>
      <c r="X868">
        <v>0</v>
      </c>
      <c r="Y868">
        <v>1290900</v>
      </c>
      <c r="Z868" t="s">
        <v>1568</v>
      </c>
      <c r="AA868" t="s">
        <v>245</v>
      </c>
      <c r="AB868" t="s">
        <v>121</v>
      </c>
      <c r="AC868" t="s">
        <v>255</v>
      </c>
      <c r="AD868" t="s">
        <v>122</v>
      </c>
      <c r="AE868" t="str">
        <f>IF(B868&gt;0,IF(B868&gt;0,(IF(B868&lt;&gt;'PLAN SEMANAL'!$A$2,BLTOTAL!AA868,""))),"")</f>
        <v>ACARREO</v>
      </c>
      <c r="AF868" t="str">
        <f>IF(AH868="Completo","Completo",IF(IF(B868&gt;0,_xlfn.XLOOKUP(B868,'Detalle reservas completas fesa'!K:K,'Detalle reservas completas fesa'!Q:Q,_xlfn.XLOOKUP(B868,'MB25'!L:L,'MB25'!Q:Q,"Incompleto")),"")="PENDIENTE","Incompleto",IF(B868&gt;0,_xlfn.XLOOKUP(B868,'Detalle reservas completas fesa'!K:K,'Detalle reservas completas fesa'!Q:Q,IF(AD868="SIN MATERIAL","Completo",IF(AD868="COMPLETO","Completo","Incompleto"))))))</f>
        <v>Completo</v>
      </c>
      <c r="AG868">
        <f>IF(B868&gt;0,_xlfn.XLOOKUP(B868,IW49BLTOTAL!A:A,IW49BLTOTAL!H:H),"")</f>
        <v>1</v>
      </c>
      <c r="AH868" t="str">
        <f>IF(IFERROR(_xlfn.XLOOKUP(B868,'Detalle custodia'!B:B,'Detalle custodia'!O:O),"")="custodia","Completo","")</f>
        <v/>
      </c>
    </row>
    <row r="869" spans="1:34" x14ac:dyDescent="0.35">
      <c r="A869" t="s">
        <v>224</v>
      </c>
      <c r="B869">
        <v>6595680</v>
      </c>
      <c r="C869" t="s">
        <v>129</v>
      </c>
      <c r="D869" t="s">
        <v>3942</v>
      </c>
      <c r="E869" t="s">
        <v>310</v>
      </c>
      <c r="F869" t="s">
        <v>133</v>
      </c>
      <c r="G869" t="s">
        <v>132</v>
      </c>
      <c r="H869" s="16">
        <v>45839</v>
      </c>
      <c r="I869" s="16">
        <v>45869</v>
      </c>
      <c r="J869" t="s">
        <v>3476</v>
      </c>
      <c r="K869">
        <v>1213130</v>
      </c>
      <c r="L869" t="s">
        <v>389</v>
      </c>
      <c r="O869">
        <v>10014612</v>
      </c>
      <c r="P869" t="s">
        <v>224</v>
      </c>
      <c r="Q869">
        <v>0</v>
      </c>
      <c r="R869" t="s">
        <v>329</v>
      </c>
      <c r="S869" t="s">
        <v>3901</v>
      </c>
      <c r="T869">
        <v>11574221</v>
      </c>
      <c r="U869" s="16">
        <v>45775</v>
      </c>
      <c r="V869" s="16">
        <v>45839</v>
      </c>
      <c r="W869" s="16">
        <v>45835</v>
      </c>
      <c r="X869">
        <v>0</v>
      </c>
      <c r="Y869">
        <v>1290900</v>
      </c>
      <c r="Z869" t="s">
        <v>1568</v>
      </c>
      <c r="AA869" t="s">
        <v>245</v>
      </c>
      <c r="AB869" t="s">
        <v>121</v>
      </c>
      <c r="AC869" t="s">
        <v>255</v>
      </c>
      <c r="AD869" t="s">
        <v>122</v>
      </c>
      <c r="AE869" t="str">
        <f>IF(B869&gt;0,IF(B869&gt;0,(IF(B869&lt;&gt;'PLAN SEMANAL'!$A$2,BLTOTAL!AA869,""))),"")</f>
        <v>ACARREO</v>
      </c>
      <c r="AF869" t="str">
        <f>IF(AH869="Completo","Completo",IF(IF(B869&gt;0,_xlfn.XLOOKUP(B869,'Detalle reservas completas fesa'!K:K,'Detalle reservas completas fesa'!Q:Q,_xlfn.XLOOKUP(B869,'MB25'!L:L,'MB25'!Q:Q,"Incompleto")),"")="PENDIENTE","Incompleto",IF(B869&gt;0,_xlfn.XLOOKUP(B869,'Detalle reservas completas fesa'!K:K,'Detalle reservas completas fesa'!Q:Q,IF(AD869="SIN MATERIAL","Completo",IF(AD869="COMPLETO","Completo","Incompleto"))))))</f>
        <v>Completo</v>
      </c>
      <c r="AG869">
        <f>IF(B869&gt;0,_xlfn.XLOOKUP(B869,IW49BLTOTAL!A:A,IW49BLTOTAL!H:H),"")</f>
        <v>1</v>
      </c>
      <c r="AH869" t="str">
        <f>IF(IFERROR(_xlfn.XLOOKUP(B869,'Detalle custodia'!B:B,'Detalle custodia'!O:O),"")="custodia","Completo","")</f>
        <v/>
      </c>
    </row>
    <row r="870" spans="1:34" x14ac:dyDescent="0.35">
      <c r="A870" t="s">
        <v>201</v>
      </c>
      <c r="B870">
        <v>6595663</v>
      </c>
      <c r="C870" t="s">
        <v>129</v>
      </c>
      <c r="D870" t="s">
        <v>3856</v>
      </c>
      <c r="E870" t="s">
        <v>310</v>
      </c>
      <c r="F870" t="s">
        <v>133</v>
      </c>
      <c r="G870" t="s">
        <v>132</v>
      </c>
      <c r="H870" s="16">
        <v>45839</v>
      </c>
      <c r="I870" s="16">
        <v>45839</v>
      </c>
      <c r="J870" t="s">
        <v>856</v>
      </c>
      <c r="K870">
        <v>1213130</v>
      </c>
      <c r="L870" t="s">
        <v>334</v>
      </c>
      <c r="O870">
        <v>10014602</v>
      </c>
      <c r="P870" t="s">
        <v>201</v>
      </c>
      <c r="Q870">
        <v>0</v>
      </c>
      <c r="R870" t="s">
        <v>329</v>
      </c>
      <c r="S870" t="s">
        <v>342</v>
      </c>
      <c r="T870">
        <v>11577641</v>
      </c>
      <c r="U870" s="16">
        <v>45775</v>
      </c>
      <c r="V870" s="16">
        <v>45839</v>
      </c>
      <c r="W870" s="16">
        <v>45781</v>
      </c>
      <c r="X870">
        <v>0</v>
      </c>
      <c r="Y870">
        <v>1290900</v>
      </c>
      <c r="Z870" t="s">
        <v>1568</v>
      </c>
      <c r="AA870" t="s">
        <v>245</v>
      </c>
      <c r="AB870" t="s">
        <v>121</v>
      </c>
      <c r="AC870" t="s">
        <v>255</v>
      </c>
      <c r="AD870" t="s">
        <v>141</v>
      </c>
      <c r="AE870" t="str">
        <f>IF(B870&gt;0,IF(B870&gt;0,(IF(B870&lt;&gt;'PLAN SEMANAL'!$A$2,BLTOTAL!AA870,""))),"")</f>
        <v>ACARREO</v>
      </c>
      <c r="AF870" t="str">
        <f>IF(AH870="Completo","Completo",IF(IF(B870&gt;0,_xlfn.XLOOKUP(B870,'Detalle reservas completas fesa'!K:K,'Detalle reservas completas fesa'!Q:Q,_xlfn.XLOOKUP(B870,'MB25'!L:L,'MB25'!Q:Q,"Incompleto")),"")="PENDIENTE","Incompleto",IF(B870&gt;0,_xlfn.XLOOKUP(B870,'Detalle reservas completas fesa'!K:K,'Detalle reservas completas fesa'!Q:Q,IF(AD870="SIN MATERIAL","Completo",IF(AD870="COMPLETO","Completo","Incompleto"))))))</f>
        <v>Completo</v>
      </c>
      <c r="AG870">
        <f>IF(B870&gt;0,_xlfn.XLOOKUP(B870,IW49BLTOTAL!A:A,IW49BLTOTAL!H:H),"")</f>
        <v>12</v>
      </c>
      <c r="AH870" t="str">
        <f>IF(IFERROR(_xlfn.XLOOKUP(B870,'Detalle custodia'!B:B,'Detalle custodia'!O:O),"")="custodia","Completo","")</f>
        <v/>
      </c>
    </row>
    <row r="871" spans="1:34" x14ac:dyDescent="0.35">
      <c r="A871" t="s">
        <v>201</v>
      </c>
      <c r="B871">
        <v>6595662</v>
      </c>
      <c r="C871" t="s">
        <v>129</v>
      </c>
      <c r="D871" t="s">
        <v>3871</v>
      </c>
      <c r="E871" t="s">
        <v>310</v>
      </c>
      <c r="F871" t="s">
        <v>133</v>
      </c>
      <c r="G871" t="s">
        <v>132</v>
      </c>
      <c r="H871" s="16">
        <v>45839</v>
      </c>
      <c r="I871" s="16">
        <v>45869</v>
      </c>
      <c r="J871" t="s">
        <v>3476</v>
      </c>
      <c r="K871">
        <v>1213130</v>
      </c>
      <c r="L871" t="s">
        <v>334</v>
      </c>
      <c r="O871">
        <v>10014602</v>
      </c>
      <c r="P871" t="s">
        <v>201</v>
      </c>
      <c r="Q871">
        <v>0</v>
      </c>
      <c r="R871" t="s">
        <v>329</v>
      </c>
      <c r="S871" t="s">
        <v>329</v>
      </c>
      <c r="T871">
        <v>11577462</v>
      </c>
      <c r="U871" s="16">
        <v>45775</v>
      </c>
      <c r="V871" s="16">
        <v>45839</v>
      </c>
      <c r="W871" s="16">
        <v>45835</v>
      </c>
      <c r="X871">
        <v>0</v>
      </c>
      <c r="Y871">
        <v>1290900</v>
      </c>
      <c r="Z871" t="s">
        <v>1568</v>
      </c>
      <c r="AA871" t="s">
        <v>245</v>
      </c>
      <c r="AB871" t="s">
        <v>121</v>
      </c>
      <c r="AC871" t="s">
        <v>255</v>
      </c>
      <c r="AD871" t="s">
        <v>141</v>
      </c>
      <c r="AE871" t="str">
        <f>IF(B871&gt;0,IF(B871&gt;0,(IF(B871&lt;&gt;'PLAN SEMANAL'!$A$2,BLTOTAL!AA871,""))),"")</f>
        <v>ACARREO</v>
      </c>
      <c r="AF871" t="str">
        <f>IF(AH871="Completo","Completo",IF(IF(B871&gt;0,_xlfn.XLOOKUP(B871,'Detalle reservas completas fesa'!K:K,'Detalle reservas completas fesa'!Q:Q,_xlfn.XLOOKUP(B871,'MB25'!L:L,'MB25'!Q:Q,"Incompleto")),"")="PENDIENTE","Incompleto",IF(B871&gt;0,_xlfn.XLOOKUP(B871,'Detalle reservas completas fesa'!K:K,'Detalle reservas completas fesa'!Q:Q,IF(AD871="SIN MATERIAL","Completo",IF(AD871="COMPLETO","Completo","Incompleto"))))))</f>
        <v>Incompleto</v>
      </c>
      <c r="AG871">
        <f>IF(B871&gt;0,_xlfn.XLOOKUP(B871,IW49BLTOTAL!A:A,IW49BLTOTAL!H:H),"")</f>
        <v>8</v>
      </c>
      <c r="AH871" t="str">
        <f>IF(IFERROR(_xlfn.XLOOKUP(B871,'Detalle custodia'!B:B,'Detalle custodia'!O:O),"")="custodia","Completo","")</f>
        <v/>
      </c>
    </row>
    <row r="872" spans="1:34" x14ac:dyDescent="0.35">
      <c r="A872" t="s">
        <v>131</v>
      </c>
      <c r="B872">
        <v>6595661</v>
      </c>
      <c r="C872" t="s">
        <v>129</v>
      </c>
      <c r="D872" t="s">
        <v>3856</v>
      </c>
      <c r="E872" t="s">
        <v>310</v>
      </c>
      <c r="F872" t="s">
        <v>133</v>
      </c>
      <c r="G872" t="s">
        <v>132</v>
      </c>
      <c r="H872" s="16">
        <v>45839</v>
      </c>
      <c r="I872" s="16">
        <v>45839</v>
      </c>
      <c r="J872" t="s">
        <v>856</v>
      </c>
      <c r="K872">
        <v>1213130</v>
      </c>
      <c r="L872" t="s">
        <v>335</v>
      </c>
      <c r="O872">
        <v>10014603</v>
      </c>
      <c r="P872" t="s">
        <v>131</v>
      </c>
      <c r="Q872">
        <v>0</v>
      </c>
      <c r="R872" t="s">
        <v>329</v>
      </c>
      <c r="S872" t="s">
        <v>342</v>
      </c>
      <c r="T872">
        <v>11577647</v>
      </c>
      <c r="U872" s="16">
        <v>45775</v>
      </c>
      <c r="V872" s="16">
        <v>45839</v>
      </c>
      <c r="W872" s="16">
        <v>45781</v>
      </c>
      <c r="X872">
        <v>0</v>
      </c>
      <c r="Y872">
        <v>1290900</v>
      </c>
      <c r="Z872" t="s">
        <v>1568</v>
      </c>
      <c r="AA872" t="s">
        <v>245</v>
      </c>
      <c r="AB872" t="s">
        <v>121</v>
      </c>
      <c r="AC872" t="s">
        <v>255</v>
      </c>
      <c r="AD872" t="s">
        <v>141</v>
      </c>
      <c r="AE872" t="str">
        <f>IF(B872&gt;0,IF(B872&gt;0,(IF(B872&lt;&gt;'PLAN SEMANAL'!$A$2,BLTOTAL!AA872,""))),"")</f>
        <v>ACARREO</v>
      </c>
      <c r="AF872" t="str">
        <f>IF(AH872="Completo","Completo",IF(IF(B872&gt;0,_xlfn.XLOOKUP(B872,'Detalle reservas completas fesa'!K:K,'Detalle reservas completas fesa'!Q:Q,_xlfn.XLOOKUP(B872,'MB25'!L:L,'MB25'!Q:Q,"Incompleto")),"")="PENDIENTE","Incompleto",IF(B872&gt;0,_xlfn.XLOOKUP(B872,'Detalle reservas completas fesa'!K:K,'Detalle reservas completas fesa'!Q:Q,IF(AD872="SIN MATERIAL","Completo",IF(AD872="COMPLETO","Completo","Incompleto"))))))</f>
        <v>Completo</v>
      </c>
      <c r="AG872">
        <f>IF(B872&gt;0,_xlfn.XLOOKUP(B872,IW49BLTOTAL!A:A,IW49BLTOTAL!H:H),"")</f>
        <v>0</v>
      </c>
      <c r="AH872" t="str">
        <f>IF(IFERROR(_xlfn.XLOOKUP(B872,'Detalle custodia'!B:B,'Detalle custodia'!O:O),"")="custodia","Completo","")</f>
        <v/>
      </c>
    </row>
    <row r="873" spans="1:34" x14ac:dyDescent="0.35">
      <c r="A873" t="s">
        <v>217</v>
      </c>
      <c r="B873">
        <v>6595358</v>
      </c>
      <c r="C873" t="s">
        <v>129</v>
      </c>
      <c r="D873" t="s">
        <v>3872</v>
      </c>
      <c r="E873" t="s">
        <v>310</v>
      </c>
      <c r="F873" t="s">
        <v>133</v>
      </c>
      <c r="G873" t="s">
        <v>147</v>
      </c>
      <c r="H873" s="16">
        <v>45809</v>
      </c>
      <c r="I873" s="16">
        <v>45809</v>
      </c>
      <c r="J873" t="s">
        <v>856</v>
      </c>
      <c r="K873">
        <v>1213130</v>
      </c>
      <c r="L873" t="s">
        <v>320</v>
      </c>
      <c r="O873">
        <v>10014611</v>
      </c>
      <c r="P873" t="s">
        <v>217</v>
      </c>
      <c r="Q873">
        <v>0</v>
      </c>
      <c r="R873" t="s">
        <v>329</v>
      </c>
      <c r="S873" t="s">
        <v>3891</v>
      </c>
      <c r="T873">
        <v>11577637</v>
      </c>
      <c r="U873" s="16">
        <v>45775</v>
      </c>
      <c r="V873" s="16">
        <v>45809</v>
      </c>
      <c r="W873" s="16">
        <v>45815</v>
      </c>
      <c r="X873">
        <v>0</v>
      </c>
      <c r="Y873">
        <v>1290900</v>
      </c>
      <c r="Z873" t="s">
        <v>1568</v>
      </c>
      <c r="AA873" t="s">
        <v>245</v>
      </c>
      <c r="AB873" t="s">
        <v>121</v>
      </c>
      <c r="AC873" t="s">
        <v>255</v>
      </c>
      <c r="AD873" t="s">
        <v>122</v>
      </c>
      <c r="AE873" t="str">
        <f>IF(B873&gt;0,IF(B873&gt;0,(IF(B873&lt;&gt;'PLAN SEMANAL'!$A$2,BLTOTAL!AA873,""))),"")</f>
        <v>ACARREO</v>
      </c>
      <c r="AF873" t="str">
        <f>IF(AH873="Completo","Completo",IF(IF(B873&gt;0,_xlfn.XLOOKUP(B873,'Detalle reservas completas fesa'!K:K,'Detalle reservas completas fesa'!Q:Q,_xlfn.XLOOKUP(B873,'MB25'!L:L,'MB25'!Q:Q,"Incompleto")),"")="PENDIENTE","Incompleto",IF(B873&gt;0,_xlfn.XLOOKUP(B873,'Detalle reservas completas fesa'!K:K,'Detalle reservas completas fesa'!Q:Q,IF(AD873="SIN MATERIAL","Completo",IF(AD873="COMPLETO","Completo","Incompleto"))))))</f>
        <v>Completo</v>
      </c>
      <c r="AG873">
        <f>IF(B873&gt;0,_xlfn.XLOOKUP(B873,IW49BLTOTAL!A:A,IW49BLTOTAL!H:H),"")</f>
        <v>3</v>
      </c>
      <c r="AH873" t="str">
        <f>IF(IFERROR(_xlfn.XLOOKUP(B873,'Detalle custodia'!B:B,'Detalle custodia'!O:O),"")="custodia","Completo","")</f>
        <v/>
      </c>
    </row>
    <row r="874" spans="1:34" x14ac:dyDescent="0.35">
      <c r="A874" t="s">
        <v>232</v>
      </c>
      <c r="B874">
        <v>6595308</v>
      </c>
      <c r="C874" t="s">
        <v>129</v>
      </c>
      <c r="D874" t="s">
        <v>3873</v>
      </c>
      <c r="E874" t="s">
        <v>310</v>
      </c>
      <c r="F874" t="s">
        <v>133</v>
      </c>
      <c r="G874" t="s">
        <v>147</v>
      </c>
      <c r="H874" s="16">
        <v>45839</v>
      </c>
      <c r="I874" s="16">
        <v>45839</v>
      </c>
      <c r="J874" t="s">
        <v>856</v>
      </c>
      <c r="K874">
        <v>1213130</v>
      </c>
      <c r="L874" t="s">
        <v>340</v>
      </c>
      <c r="O874">
        <v>10014610</v>
      </c>
      <c r="P874" t="s">
        <v>232</v>
      </c>
      <c r="Q874">
        <v>0</v>
      </c>
      <c r="R874" t="s">
        <v>329</v>
      </c>
      <c r="S874" t="s">
        <v>3891</v>
      </c>
      <c r="T874">
        <v>11577635</v>
      </c>
      <c r="U874" s="16">
        <v>45775</v>
      </c>
      <c r="V874" s="16">
        <v>45839</v>
      </c>
      <c r="W874" s="16">
        <v>45815</v>
      </c>
      <c r="X874">
        <v>0</v>
      </c>
      <c r="Y874">
        <v>1290900</v>
      </c>
      <c r="Z874" t="s">
        <v>1568</v>
      </c>
      <c r="AA874" t="s">
        <v>245</v>
      </c>
      <c r="AB874" t="s">
        <v>121</v>
      </c>
      <c r="AC874" t="s">
        <v>255</v>
      </c>
      <c r="AD874" t="s">
        <v>141</v>
      </c>
      <c r="AE874" t="str">
        <f>IF(B874&gt;0,IF(B874&gt;0,(IF(B874&lt;&gt;'PLAN SEMANAL'!$A$2,BLTOTAL!AA874,""))),"")</f>
        <v>ACARREO</v>
      </c>
      <c r="AF874" t="str">
        <f>IF(AH874="Completo","Completo",IF(IF(B874&gt;0,_xlfn.XLOOKUP(B874,'Detalle reservas completas fesa'!K:K,'Detalle reservas completas fesa'!Q:Q,_xlfn.XLOOKUP(B874,'MB25'!L:L,'MB25'!Q:Q,"Incompleto")),"")="PENDIENTE","Incompleto",IF(B874&gt;0,_xlfn.XLOOKUP(B874,'Detalle reservas completas fesa'!K:K,'Detalle reservas completas fesa'!Q:Q,IF(AD874="SIN MATERIAL","Completo",IF(AD874="COMPLETO","Completo","Incompleto"))))))</f>
        <v>Incompleto</v>
      </c>
      <c r="AG874">
        <f>IF(B874&gt;0,_xlfn.XLOOKUP(B874,IW49BLTOTAL!A:A,IW49BLTOTAL!H:H),"")</f>
        <v>3</v>
      </c>
      <c r="AH874" t="str">
        <f>IF(IFERROR(_xlfn.XLOOKUP(B874,'Detalle custodia'!B:B,'Detalle custodia'!O:O),"")="custodia","Completo","")</f>
        <v/>
      </c>
    </row>
    <row r="875" spans="1:34" x14ac:dyDescent="0.35">
      <c r="A875" t="s">
        <v>184</v>
      </c>
      <c r="B875">
        <v>6595307</v>
      </c>
      <c r="C875" t="s">
        <v>129</v>
      </c>
      <c r="D875" t="s">
        <v>3943</v>
      </c>
      <c r="E875" t="s">
        <v>310</v>
      </c>
      <c r="F875" t="s">
        <v>133</v>
      </c>
      <c r="G875" t="s">
        <v>132</v>
      </c>
      <c r="H875" s="16">
        <v>45839</v>
      </c>
      <c r="I875" s="16">
        <v>45839</v>
      </c>
      <c r="J875" t="s">
        <v>856</v>
      </c>
      <c r="K875">
        <v>1213130</v>
      </c>
      <c r="L875" t="s">
        <v>312</v>
      </c>
      <c r="O875">
        <v>10014609</v>
      </c>
      <c r="P875" t="s">
        <v>184</v>
      </c>
      <c r="Q875">
        <v>0</v>
      </c>
      <c r="R875" t="s">
        <v>329</v>
      </c>
      <c r="S875" t="s">
        <v>342</v>
      </c>
      <c r="T875">
        <v>11572597</v>
      </c>
      <c r="U875" s="16">
        <v>45775</v>
      </c>
      <c r="V875" s="16">
        <v>45839</v>
      </c>
      <c r="W875" s="16">
        <v>45781</v>
      </c>
      <c r="X875">
        <v>0</v>
      </c>
      <c r="Y875">
        <v>1290900</v>
      </c>
      <c r="Z875" t="s">
        <v>1568</v>
      </c>
      <c r="AA875" t="s">
        <v>245</v>
      </c>
      <c r="AB875" t="s">
        <v>121</v>
      </c>
      <c r="AC875" t="s">
        <v>255</v>
      </c>
      <c r="AD875" t="s">
        <v>141</v>
      </c>
      <c r="AE875" t="str">
        <f>IF(B875&gt;0,IF(B875&gt;0,(IF(B875&lt;&gt;'PLAN SEMANAL'!$A$2,BLTOTAL!AA875,""))),"")</f>
        <v>ACARREO</v>
      </c>
      <c r="AF875" t="str">
        <f>IF(AH875="Completo","Completo",IF(IF(B875&gt;0,_xlfn.XLOOKUP(B875,'Detalle reservas completas fesa'!K:K,'Detalle reservas completas fesa'!Q:Q,_xlfn.XLOOKUP(B875,'MB25'!L:L,'MB25'!Q:Q,"Incompleto")),"")="PENDIENTE","Incompleto",IF(B875&gt;0,_xlfn.XLOOKUP(B875,'Detalle reservas completas fesa'!K:K,'Detalle reservas completas fesa'!Q:Q,IF(AD875="SIN MATERIAL","Completo",IF(AD875="COMPLETO","Completo","Incompleto"))))))</f>
        <v>Completo</v>
      </c>
      <c r="AG875">
        <f>IF(B875&gt;0,_xlfn.XLOOKUP(B875,IW49BLTOTAL!A:A,IW49BLTOTAL!H:H),"")</f>
        <v>4</v>
      </c>
      <c r="AH875" t="str">
        <f>IF(IFERROR(_xlfn.XLOOKUP(B875,'Detalle custodia'!B:B,'Detalle custodia'!O:O),"")="custodia","Completo","")</f>
        <v/>
      </c>
    </row>
    <row r="876" spans="1:34" x14ac:dyDescent="0.35">
      <c r="A876" t="s">
        <v>184</v>
      </c>
      <c r="B876">
        <v>6595306</v>
      </c>
      <c r="C876" t="s">
        <v>129</v>
      </c>
      <c r="D876" t="s">
        <v>3342</v>
      </c>
      <c r="E876" t="s">
        <v>310</v>
      </c>
      <c r="F876" t="s">
        <v>125</v>
      </c>
      <c r="G876" t="s">
        <v>124</v>
      </c>
      <c r="H876" s="16">
        <v>45835</v>
      </c>
      <c r="I876" s="16">
        <v>45835</v>
      </c>
      <c r="J876" t="s">
        <v>5404</v>
      </c>
      <c r="K876">
        <v>1213130</v>
      </c>
      <c r="L876" t="s">
        <v>312</v>
      </c>
      <c r="O876">
        <v>10014609</v>
      </c>
      <c r="P876" t="s">
        <v>184</v>
      </c>
      <c r="Q876">
        <v>0</v>
      </c>
      <c r="R876" t="s">
        <v>329</v>
      </c>
      <c r="S876" t="s">
        <v>262</v>
      </c>
      <c r="T876">
        <v>11572606</v>
      </c>
      <c r="U876" s="16">
        <v>45775</v>
      </c>
      <c r="V876" s="16">
        <v>45835</v>
      </c>
      <c r="W876" s="16">
        <v>45837</v>
      </c>
      <c r="X876">
        <v>0</v>
      </c>
      <c r="Y876">
        <v>1290900</v>
      </c>
      <c r="Z876" t="s">
        <v>1568</v>
      </c>
      <c r="AA876" t="s">
        <v>245</v>
      </c>
      <c r="AB876" t="s">
        <v>121</v>
      </c>
      <c r="AC876" t="s">
        <v>255</v>
      </c>
      <c r="AD876" t="s">
        <v>122</v>
      </c>
      <c r="AE876" t="str">
        <f>IF(B876&gt;0,IF(B876&gt;0,(IF(B876&lt;&gt;'PLAN SEMANAL'!$A$2,BLTOTAL!AA876,""))),"")</f>
        <v>ACARREO</v>
      </c>
      <c r="AF876" t="str">
        <f>IF(AH876="Completo","Completo",IF(IF(B876&gt;0,_xlfn.XLOOKUP(B876,'Detalle reservas completas fesa'!K:K,'Detalle reservas completas fesa'!Q:Q,_xlfn.XLOOKUP(B876,'MB25'!L:L,'MB25'!Q:Q,"Incompleto")),"")="PENDIENTE","Incompleto",IF(B876&gt;0,_xlfn.XLOOKUP(B876,'Detalle reservas completas fesa'!K:K,'Detalle reservas completas fesa'!Q:Q,IF(AD876="SIN MATERIAL","Completo",IF(AD876="COMPLETO","Completo","Incompleto"))))))</f>
        <v>Completo</v>
      </c>
      <c r="AG876">
        <f>IF(B876&gt;0,_xlfn.XLOOKUP(B876,IW49BLTOTAL!A:A,IW49BLTOTAL!H:H),"")</f>
        <v>0.5</v>
      </c>
      <c r="AH876" t="str">
        <f>IF(IFERROR(_xlfn.XLOOKUP(B876,'Detalle custodia'!B:B,'Detalle custodia'!O:O),"")="custodia","Completo","")</f>
        <v/>
      </c>
    </row>
    <row r="877" spans="1:34" x14ac:dyDescent="0.35">
      <c r="A877" t="s">
        <v>184</v>
      </c>
      <c r="B877">
        <v>6595305</v>
      </c>
      <c r="C877" t="s">
        <v>129</v>
      </c>
      <c r="D877" t="s">
        <v>3875</v>
      </c>
      <c r="E877" t="s">
        <v>310</v>
      </c>
      <c r="F877" t="s">
        <v>133</v>
      </c>
      <c r="G877" t="s">
        <v>147</v>
      </c>
      <c r="H877" s="16">
        <v>45839</v>
      </c>
      <c r="I877" s="16">
        <v>45839</v>
      </c>
      <c r="J877" t="s">
        <v>856</v>
      </c>
      <c r="K877">
        <v>1213130</v>
      </c>
      <c r="L877" t="s">
        <v>312</v>
      </c>
      <c r="O877">
        <v>10014609</v>
      </c>
      <c r="P877" t="s">
        <v>184</v>
      </c>
      <c r="Q877">
        <v>0</v>
      </c>
      <c r="R877" t="s">
        <v>329</v>
      </c>
      <c r="S877" t="s">
        <v>3891</v>
      </c>
      <c r="T877">
        <v>11577621</v>
      </c>
      <c r="U877" s="16">
        <v>45775</v>
      </c>
      <c r="V877" s="16">
        <v>45839</v>
      </c>
      <c r="W877" s="16">
        <v>45815</v>
      </c>
      <c r="X877">
        <v>0</v>
      </c>
      <c r="Y877">
        <v>1290900</v>
      </c>
      <c r="Z877" t="s">
        <v>1568</v>
      </c>
      <c r="AA877" t="s">
        <v>245</v>
      </c>
      <c r="AB877" t="s">
        <v>121</v>
      </c>
      <c r="AC877" t="s">
        <v>255</v>
      </c>
      <c r="AD877" t="s">
        <v>141</v>
      </c>
      <c r="AE877" t="str">
        <f>IF(B877&gt;0,IF(B877&gt;0,(IF(B877&lt;&gt;'PLAN SEMANAL'!$A$2,BLTOTAL!AA877,""))),"")</f>
        <v>ACARREO</v>
      </c>
      <c r="AF877" t="str">
        <f>IF(AH877="Completo","Completo",IF(IF(B877&gt;0,_xlfn.XLOOKUP(B877,'Detalle reservas completas fesa'!K:K,'Detalle reservas completas fesa'!Q:Q,_xlfn.XLOOKUP(B877,'MB25'!L:L,'MB25'!Q:Q,"Incompleto")),"")="PENDIENTE","Incompleto",IF(B877&gt;0,_xlfn.XLOOKUP(B877,'Detalle reservas completas fesa'!K:K,'Detalle reservas completas fesa'!Q:Q,IF(AD877="SIN MATERIAL","Completo",IF(AD877="COMPLETO","Completo","Incompleto"))))))</f>
        <v>Incompleto</v>
      </c>
      <c r="AG877">
        <f>IF(B877&gt;0,_xlfn.XLOOKUP(B877,IW49BLTOTAL!A:A,IW49BLTOTAL!H:H),"")</f>
        <v>3</v>
      </c>
      <c r="AH877" t="str">
        <f>IF(IFERROR(_xlfn.XLOOKUP(B877,'Detalle custodia'!B:B,'Detalle custodia'!O:O),"")="custodia","Completo","")</f>
        <v/>
      </c>
    </row>
    <row r="878" spans="1:34" x14ac:dyDescent="0.35">
      <c r="A878" t="s">
        <v>210</v>
      </c>
      <c r="B878">
        <v>6595304</v>
      </c>
      <c r="C878" t="s">
        <v>129</v>
      </c>
      <c r="D878" t="s">
        <v>3876</v>
      </c>
      <c r="E878" t="s">
        <v>310</v>
      </c>
      <c r="F878" t="s">
        <v>133</v>
      </c>
      <c r="G878" t="s">
        <v>147</v>
      </c>
      <c r="H878" s="16">
        <v>45839</v>
      </c>
      <c r="I878" s="16">
        <v>45839</v>
      </c>
      <c r="J878" t="s">
        <v>856</v>
      </c>
      <c r="K878">
        <v>1213130</v>
      </c>
      <c r="L878" t="s">
        <v>395</v>
      </c>
      <c r="O878">
        <v>10014608</v>
      </c>
      <c r="P878" t="s">
        <v>210</v>
      </c>
      <c r="Q878">
        <v>0</v>
      </c>
      <c r="R878" t="s">
        <v>329</v>
      </c>
      <c r="S878" t="s">
        <v>3891</v>
      </c>
      <c r="T878">
        <v>11577603</v>
      </c>
      <c r="U878" s="16">
        <v>45775</v>
      </c>
      <c r="V878" s="16">
        <v>45839</v>
      </c>
      <c r="W878" s="16">
        <v>45815</v>
      </c>
      <c r="X878">
        <v>0</v>
      </c>
      <c r="Y878">
        <v>1290900</v>
      </c>
      <c r="Z878" t="s">
        <v>1568</v>
      </c>
      <c r="AA878" t="s">
        <v>245</v>
      </c>
      <c r="AB878" t="s">
        <v>121</v>
      </c>
      <c r="AC878" t="s">
        <v>255</v>
      </c>
      <c r="AD878" t="s">
        <v>122</v>
      </c>
      <c r="AE878" t="str">
        <f>IF(B878&gt;0,IF(B878&gt;0,(IF(B878&lt;&gt;'PLAN SEMANAL'!$A$2,BLTOTAL!AA878,""))),"")</f>
        <v>ACARREO</v>
      </c>
      <c r="AF878" t="str">
        <f>IF(AH878="Completo","Completo",IF(IF(B878&gt;0,_xlfn.XLOOKUP(B878,'Detalle reservas completas fesa'!K:K,'Detalle reservas completas fesa'!Q:Q,_xlfn.XLOOKUP(B878,'MB25'!L:L,'MB25'!Q:Q,"Incompleto")),"")="PENDIENTE","Incompleto",IF(B878&gt;0,_xlfn.XLOOKUP(B878,'Detalle reservas completas fesa'!K:K,'Detalle reservas completas fesa'!Q:Q,IF(AD878="SIN MATERIAL","Completo",IF(AD878="COMPLETO","Completo","Incompleto"))))))</f>
        <v>Completo</v>
      </c>
      <c r="AG878">
        <f>IF(B878&gt;0,_xlfn.XLOOKUP(B878,IW49BLTOTAL!A:A,IW49BLTOTAL!H:H),"")</f>
        <v>3</v>
      </c>
      <c r="AH878" t="str">
        <f>IF(IFERROR(_xlfn.XLOOKUP(B878,'Detalle custodia'!B:B,'Detalle custodia'!O:O),"")="custodia","Completo","")</f>
        <v/>
      </c>
    </row>
    <row r="879" spans="1:34" x14ac:dyDescent="0.35">
      <c r="A879" t="s">
        <v>227</v>
      </c>
      <c r="B879">
        <v>6595303</v>
      </c>
      <c r="C879" t="s">
        <v>129</v>
      </c>
      <c r="D879" t="s">
        <v>3877</v>
      </c>
      <c r="E879" t="s">
        <v>310</v>
      </c>
      <c r="F879" t="s">
        <v>133</v>
      </c>
      <c r="G879" t="s">
        <v>132</v>
      </c>
      <c r="H879" s="16">
        <v>45839</v>
      </c>
      <c r="I879" s="16">
        <v>45869</v>
      </c>
      <c r="J879" t="s">
        <v>3476</v>
      </c>
      <c r="K879">
        <v>1213130</v>
      </c>
      <c r="L879" t="s">
        <v>305</v>
      </c>
      <c r="O879">
        <v>10014606</v>
      </c>
      <c r="P879" t="s">
        <v>227</v>
      </c>
      <c r="Q879">
        <v>0</v>
      </c>
      <c r="R879" t="s">
        <v>329</v>
      </c>
      <c r="S879" t="s">
        <v>329</v>
      </c>
      <c r="T879">
        <v>11577568</v>
      </c>
      <c r="U879" s="16">
        <v>45775</v>
      </c>
      <c r="V879" s="16">
        <v>45839</v>
      </c>
      <c r="W879" s="16">
        <v>45835</v>
      </c>
      <c r="X879">
        <v>0</v>
      </c>
      <c r="Y879">
        <v>1290900</v>
      </c>
      <c r="Z879" t="s">
        <v>1568</v>
      </c>
      <c r="AA879" t="s">
        <v>245</v>
      </c>
      <c r="AB879" t="s">
        <v>121</v>
      </c>
      <c r="AC879" t="s">
        <v>255</v>
      </c>
      <c r="AD879" t="s">
        <v>122</v>
      </c>
      <c r="AE879" t="str">
        <f>IF(B879&gt;0,IF(B879&gt;0,(IF(B879&lt;&gt;'PLAN SEMANAL'!$A$2,BLTOTAL!AA879,""))),"")</f>
        <v>ACARREO</v>
      </c>
      <c r="AF879" t="str">
        <f>IF(AH879="Completo","Completo",IF(IF(B879&gt;0,_xlfn.XLOOKUP(B879,'Detalle reservas completas fesa'!K:K,'Detalle reservas completas fesa'!Q:Q,_xlfn.XLOOKUP(B879,'MB25'!L:L,'MB25'!Q:Q,"Incompleto")),"")="PENDIENTE","Incompleto",IF(B879&gt;0,_xlfn.XLOOKUP(B879,'Detalle reservas completas fesa'!K:K,'Detalle reservas completas fesa'!Q:Q,IF(AD879="SIN MATERIAL","Completo",IF(AD879="COMPLETO","Completo","Incompleto"))))))</f>
        <v>Completo</v>
      </c>
      <c r="AG879">
        <f>IF(B879&gt;0,_xlfn.XLOOKUP(B879,IW49BLTOTAL!A:A,IW49BLTOTAL!H:H),"")</f>
        <v>6</v>
      </c>
      <c r="AH879" t="str">
        <f>IF(IFERROR(_xlfn.XLOOKUP(B879,'Detalle custodia'!B:B,'Detalle custodia'!O:O),"")="custodia","Completo","")</f>
        <v/>
      </c>
    </row>
    <row r="880" spans="1:34" x14ac:dyDescent="0.35">
      <c r="A880" t="s">
        <v>227</v>
      </c>
      <c r="B880">
        <v>6595302</v>
      </c>
      <c r="C880" t="s">
        <v>129</v>
      </c>
      <c r="D880" t="s">
        <v>3878</v>
      </c>
      <c r="E880" t="s">
        <v>310</v>
      </c>
      <c r="F880" t="s">
        <v>133</v>
      </c>
      <c r="G880" t="s">
        <v>132</v>
      </c>
      <c r="H880" s="16">
        <v>45839</v>
      </c>
      <c r="I880" s="16">
        <v>45869</v>
      </c>
      <c r="J880" t="s">
        <v>3476</v>
      </c>
      <c r="K880">
        <v>1213130</v>
      </c>
      <c r="L880" t="s">
        <v>305</v>
      </c>
      <c r="O880">
        <v>10014606</v>
      </c>
      <c r="P880" t="s">
        <v>227</v>
      </c>
      <c r="Q880">
        <v>0</v>
      </c>
      <c r="R880" t="s">
        <v>329</v>
      </c>
      <c r="S880" t="s">
        <v>3901</v>
      </c>
      <c r="T880">
        <v>11577598</v>
      </c>
      <c r="U880" s="16">
        <v>45775</v>
      </c>
      <c r="V880" s="16">
        <v>45839</v>
      </c>
      <c r="W880" s="16">
        <v>45835</v>
      </c>
      <c r="X880">
        <v>0</v>
      </c>
      <c r="Y880">
        <v>1290900</v>
      </c>
      <c r="Z880" t="s">
        <v>1568</v>
      </c>
      <c r="AA880" t="s">
        <v>245</v>
      </c>
      <c r="AB880" t="s">
        <v>121</v>
      </c>
      <c r="AC880" t="s">
        <v>255</v>
      </c>
      <c r="AD880" t="s">
        <v>122</v>
      </c>
      <c r="AE880" t="str">
        <f>IF(B880&gt;0,IF(B880&gt;0,(IF(B880&lt;&gt;'PLAN SEMANAL'!$A$2,BLTOTAL!AA880,""))),"")</f>
        <v>ACARREO</v>
      </c>
      <c r="AF880" t="str">
        <f>IF(AH880="Completo","Completo",IF(IF(B880&gt;0,_xlfn.XLOOKUP(B880,'Detalle reservas completas fesa'!K:K,'Detalle reservas completas fesa'!Q:Q,_xlfn.XLOOKUP(B880,'MB25'!L:L,'MB25'!Q:Q,"Incompleto")),"")="PENDIENTE","Incompleto",IF(B880&gt;0,_xlfn.XLOOKUP(B880,'Detalle reservas completas fesa'!K:K,'Detalle reservas completas fesa'!Q:Q,IF(AD880="SIN MATERIAL","Completo",IF(AD880="COMPLETO","Completo","Incompleto"))))))</f>
        <v>Completo</v>
      </c>
      <c r="AG880">
        <f>IF(B880&gt;0,_xlfn.XLOOKUP(B880,IW49BLTOTAL!A:A,IW49BLTOTAL!H:H),"")</f>
        <v>3</v>
      </c>
      <c r="AH880" t="str">
        <f>IF(IFERROR(_xlfn.XLOOKUP(B880,'Detalle custodia'!B:B,'Detalle custodia'!O:O),"")="custodia","Completo","")</f>
        <v/>
      </c>
    </row>
    <row r="881" spans="1:34" x14ac:dyDescent="0.35">
      <c r="A881" t="s">
        <v>419</v>
      </c>
      <c r="B881">
        <v>6595248</v>
      </c>
      <c r="C881" t="s">
        <v>129</v>
      </c>
      <c r="D881" t="s">
        <v>1354</v>
      </c>
      <c r="E881" t="s">
        <v>310</v>
      </c>
      <c r="F881" t="s">
        <v>133</v>
      </c>
      <c r="G881" t="s">
        <v>132</v>
      </c>
      <c r="H881" s="16">
        <v>45839</v>
      </c>
      <c r="I881" s="16">
        <v>45839</v>
      </c>
      <c r="J881" t="s">
        <v>856</v>
      </c>
      <c r="K881">
        <v>1213130</v>
      </c>
      <c r="L881" t="s">
        <v>420</v>
      </c>
      <c r="O881">
        <v>10014605</v>
      </c>
      <c r="P881" t="s">
        <v>419</v>
      </c>
      <c r="Q881">
        <v>0</v>
      </c>
      <c r="R881" t="s">
        <v>349</v>
      </c>
      <c r="S881" t="s">
        <v>342</v>
      </c>
      <c r="T881">
        <v>11572502</v>
      </c>
      <c r="U881" s="16">
        <v>45775</v>
      </c>
      <c r="V881" s="16">
        <v>45839</v>
      </c>
      <c r="W881" s="16">
        <v>45781</v>
      </c>
      <c r="X881">
        <v>0</v>
      </c>
      <c r="Y881">
        <v>1290900</v>
      </c>
      <c r="Z881" t="s">
        <v>1568</v>
      </c>
      <c r="AA881" t="s">
        <v>245</v>
      </c>
      <c r="AB881" t="s">
        <v>121</v>
      </c>
      <c r="AC881" t="s">
        <v>255</v>
      </c>
      <c r="AD881" t="s">
        <v>141</v>
      </c>
      <c r="AE881" t="str">
        <f>IF(B881&gt;0,IF(B881&gt;0,(IF(B881&lt;&gt;'PLAN SEMANAL'!$A$2,BLTOTAL!AA881,""))),"")</f>
        <v>ACARREO</v>
      </c>
      <c r="AF881" t="str">
        <f>IF(AH881="Completo","Completo",IF(IF(B881&gt;0,_xlfn.XLOOKUP(B881,'Detalle reservas completas fesa'!K:K,'Detalle reservas completas fesa'!Q:Q,_xlfn.XLOOKUP(B881,'MB25'!L:L,'MB25'!Q:Q,"Incompleto")),"")="PENDIENTE","Incompleto",IF(B881&gt;0,_xlfn.XLOOKUP(B881,'Detalle reservas completas fesa'!K:K,'Detalle reservas completas fesa'!Q:Q,IF(AD881="SIN MATERIAL","Completo",IF(AD881="COMPLETO","Completo","Incompleto"))))))</f>
        <v>Completo</v>
      </c>
      <c r="AG881">
        <f>IF(B881&gt;0,_xlfn.XLOOKUP(B881,IW49BLTOTAL!A:A,IW49BLTOTAL!H:H),"")</f>
        <v>1</v>
      </c>
      <c r="AH881" t="str">
        <f>IF(IFERROR(_xlfn.XLOOKUP(B881,'Detalle custodia'!B:B,'Detalle custodia'!O:O),"")="custodia","Completo","")</f>
        <v/>
      </c>
    </row>
    <row r="882" spans="1:34" x14ac:dyDescent="0.35">
      <c r="A882" t="s">
        <v>419</v>
      </c>
      <c r="B882">
        <v>6595247</v>
      </c>
      <c r="C882" t="s">
        <v>129</v>
      </c>
      <c r="D882" t="s">
        <v>3340</v>
      </c>
      <c r="E882" t="s">
        <v>310</v>
      </c>
      <c r="F882" t="s">
        <v>133</v>
      </c>
      <c r="G882" t="s">
        <v>132</v>
      </c>
      <c r="H882" s="16">
        <v>45839</v>
      </c>
      <c r="I882" s="16">
        <v>45839</v>
      </c>
      <c r="J882" t="s">
        <v>856</v>
      </c>
      <c r="K882">
        <v>1213130</v>
      </c>
      <c r="L882" t="s">
        <v>420</v>
      </c>
      <c r="O882">
        <v>10014605</v>
      </c>
      <c r="P882" t="s">
        <v>419</v>
      </c>
      <c r="Q882">
        <v>0</v>
      </c>
      <c r="R882" t="s">
        <v>349</v>
      </c>
      <c r="S882" t="s">
        <v>342</v>
      </c>
      <c r="T882">
        <v>11572488</v>
      </c>
      <c r="U882" s="16">
        <v>45775</v>
      </c>
      <c r="V882" s="16">
        <v>45839</v>
      </c>
      <c r="W882" s="16">
        <v>45781</v>
      </c>
      <c r="X882">
        <v>0</v>
      </c>
      <c r="Y882">
        <v>1290900</v>
      </c>
      <c r="Z882" t="s">
        <v>1568</v>
      </c>
      <c r="AA882" t="s">
        <v>245</v>
      </c>
      <c r="AB882" t="s">
        <v>121</v>
      </c>
      <c r="AC882" t="s">
        <v>255</v>
      </c>
      <c r="AD882" t="s">
        <v>141</v>
      </c>
      <c r="AE882" t="str">
        <f>IF(B882&gt;0,IF(B882&gt;0,(IF(B882&lt;&gt;'PLAN SEMANAL'!$A$2,BLTOTAL!AA882,""))),"")</f>
        <v>ACARREO</v>
      </c>
      <c r="AF882" t="str">
        <f>IF(AH882="Completo","Completo",IF(IF(B882&gt;0,_xlfn.XLOOKUP(B882,'Detalle reservas completas fesa'!K:K,'Detalle reservas completas fesa'!Q:Q,_xlfn.XLOOKUP(B882,'MB25'!L:L,'MB25'!Q:Q,"Incompleto")),"")="PENDIENTE","Incompleto",IF(B882&gt;0,_xlfn.XLOOKUP(B882,'Detalle reservas completas fesa'!K:K,'Detalle reservas completas fesa'!Q:Q,IF(AD882="SIN MATERIAL","Completo",IF(AD882="COMPLETO","Completo","Incompleto"))))))</f>
        <v>Incompleto</v>
      </c>
      <c r="AG882">
        <f>IF(B882&gt;0,_xlfn.XLOOKUP(B882,IW49BLTOTAL!A:A,IW49BLTOTAL!H:H),"")</f>
        <v>2</v>
      </c>
      <c r="AH882" t="str">
        <f>IF(IFERROR(_xlfn.XLOOKUP(B882,'Detalle custodia'!B:B,'Detalle custodia'!O:O),"")="custodia","Completo","")</f>
        <v/>
      </c>
    </row>
    <row r="883" spans="1:34" x14ac:dyDescent="0.35">
      <c r="A883" t="s">
        <v>158</v>
      </c>
      <c r="B883">
        <v>6595244</v>
      </c>
      <c r="C883" t="s">
        <v>129</v>
      </c>
      <c r="D883" t="s">
        <v>3856</v>
      </c>
      <c r="E883" t="s">
        <v>310</v>
      </c>
      <c r="F883" t="s">
        <v>133</v>
      </c>
      <c r="G883" t="s">
        <v>132</v>
      </c>
      <c r="H883" s="16">
        <v>45839</v>
      </c>
      <c r="I883" s="16">
        <v>45839</v>
      </c>
      <c r="J883" t="s">
        <v>856</v>
      </c>
      <c r="K883">
        <v>1213130</v>
      </c>
      <c r="L883" t="s">
        <v>397</v>
      </c>
      <c r="O883">
        <v>10014604</v>
      </c>
      <c r="P883" t="s">
        <v>158</v>
      </c>
      <c r="Q883">
        <v>0</v>
      </c>
      <c r="R883" t="s">
        <v>349</v>
      </c>
      <c r="S883" t="s">
        <v>342</v>
      </c>
      <c r="T883">
        <v>11577643</v>
      </c>
      <c r="U883" s="16">
        <v>45775</v>
      </c>
      <c r="V883" s="16">
        <v>45839</v>
      </c>
      <c r="W883" s="16">
        <v>45781</v>
      </c>
      <c r="X883">
        <v>0</v>
      </c>
      <c r="Y883">
        <v>1290900</v>
      </c>
      <c r="Z883" t="s">
        <v>1568</v>
      </c>
      <c r="AA883" t="s">
        <v>245</v>
      </c>
      <c r="AB883" t="s">
        <v>121</v>
      </c>
      <c r="AC883" t="s">
        <v>255</v>
      </c>
      <c r="AD883" t="s">
        <v>141</v>
      </c>
      <c r="AE883" t="str">
        <f>IF(B883&gt;0,IF(B883&gt;0,(IF(B883&lt;&gt;'PLAN SEMANAL'!$A$2,BLTOTAL!AA883,""))),"")</f>
        <v>ACARREO</v>
      </c>
      <c r="AF883" t="str">
        <f>IF(AH883="Completo","Completo",IF(IF(B883&gt;0,_xlfn.XLOOKUP(B883,'Detalle reservas completas fesa'!K:K,'Detalle reservas completas fesa'!Q:Q,_xlfn.XLOOKUP(B883,'MB25'!L:L,'MB25'!Q:Q,"Incompleto")),"")="PENDIENTE","Incompleto",IF(B883&gt;0,_xlfn.XLOOKUP(B883,'Detalle reservas completas fesa'!K:K,'Detalle reservas completas fesa'!Q:Q,IF(AD883="SIN MATERIAL","Completo",IF(AD883="COMPLETO","Completo","Incompleto"))))))</f>
        <v>Incompleto</v>
      </c>
      <c r="AG883">
        <f>IF(B883&gt;0,_xlfn.XLOOKUP(B883,IW49BLTOTAL!A:A,IW49BLTOTAL!H:H),"")</f>
        <v>12</v>
      </c>
      <c r="AH883" t="str">
        <f>IF(IFERROR(_xlfn.XLOOKUP(B883,'Detalle custodia'!B:B,'Detalle custodia'!O:O),"")="custodia","Completo","")</f>
        <v/>
      </c>
    </row>
    <row r="884" spans="1:34" x14ac:dyDescent="0.35">
      <c r="A884" t="s">
        <v>158</v>
      </c>
      <c r="B884">
        <v>6595243</v>
      </c>
      <c r="C884" t="s">
        <v>129</v>
      </c>
      <c r="D884" t="s">
        <v>3880</v>
      </c>
      <c r="E884" t="s">
        <v>310</v>
      </c>
      <c r="F884" t="s">
        <v>133</v>
      </c>
      <c r="G884" t="s">
        <v>132</v>
      </c>
      <c r="H884" s="16">
        <v>45839</v>
      </c>
      <c r="I884" s="16">
        <v>45869</v>
      </c>
      <c r="J884" t="s">
        <v>3476</v>
      </c>
      <c r="K884">
        <v>1213130</v>
      </c>
      <c r="L884" t="s">
        <v>397</v>
      </c>
      <c r="O884">
        <v>10014604</v>
      </c>
      <c r="P884" t="s">
        <v>158</v>
      </c>
      <c r="Q884">
        <v>0</v>
      </c>
      <c r="R884" t="s">
        <v>349</v>
      </c>
      <c r="S884" t="s">
        <v>3901</v>
      </c>
      <c r="T884">
        <v>11577595</v>
      </c>
      <c r="U884" s="16">
        <v>45775</v>
      </c>
      <c r="V884" s="16">
        <v>45839</v>
      </c>
      <c r="W884" s="16">
        <v>45835</v>
      </c>
      <c r="X884">
        <v>0</v>
      </c>
      <c r="Y884">
        <v>1290900</v>
      </c>
      <c r="Z884" t="s">
        <v>1568</v>
      </c>
      <c r="AA884" t="s">
        <v>245</v>
      </c>
      <c r="AB884" t="s">
        <v>121</v>
      </c>
      <c r="AC884" t="s">
        <v>255</v>
      </c>
      <c r="AD884" t="s">
        <v>122</v>
      </c>
      <c r="AE884" t="str">
        <f>IF(B884&gt;0,IF(B884&gt;0,(IF(B884&lt;&gt;'PLAN SEMANAL'!$A$2,BLTOTAL!AA884,""))),"")</f>
        <v>ACARREO</v>
      </c>
      <c r="AF884" t="str">
        <f>IF(AH884="Completo","Completo",IF(IF(B884&gt;0,_xlfn.XLOOKUP(B884,'Detalle reservas completas fesa'!K:K,'Detalle reservas completas fesa'!Q:Q,_xlfn.XLOOKUP(B884,'MB25'!L:L,'MB25'!Q:Q,"Incompleto")),"")="PENDIENTE","Incompleto",IF(B884&gt;0,_xlfn.XLOOKUP(B884,'Detalle reservas completas fesa'!K:K,'Detalle reservas completas fesa'!Q:Q,IF(AD884="SIN MATERIAL","Completo",IF(AD884="COMPLETO","Completo","Incompleto"))))))</f>
        <v>Completo</v>
      </c>
      <c r="AG884">
        <f>IF(B884&gt;0,_xlfn.XLOOKUP(B884,IW49BLTOTAL!A:A,IW49BLTOTAL!H:H),"")</f>
        <v>3</v>
      </c>
      <c r="AH884" t="str">
        <f>IF(IFERROR(_xlfn.XLOOKUP(B884,'Detalle custodia'!B:B,'Detalle custodia'!O:O),"")="custodia","Completo","")</f>
        <v/>
      </c>
    </row>
    <row r="885" spans="1:34" x14ac:dyDescent="0.35">
      <c r="A885" t="s">
        <v>158</v>
      </c>
      <c r="B885">
        <v>6595242</v>
      </c>
      <c r="C885" t="s">
        <v>129</v>
      </c>
      <c r="D885" t="s">
        <v>3881</v>
      </c>
      <c r="E885" t="s">
        <v>310</v>
      </c>
      <c r="F885" t="s">
        <v>259</v>
      </c>
      <c r="G885" t="s">
        <v>192</v>
      </c>
      <c r="H885" s="16">
        <v>45839</v>
      </c>
      <c r="I885" s="16">
        <v>45839</v>
      </c>
      <c r="J885" t="s">
        <v>856</v>
      </c>
      <c r="K885">
        <v>1213130</v>
      </c>
      <c r="L885" t="s">
        <v>397</v>
      </c>
      <c r="O885">
        <v>10014604</v>
      </c>
      <c r="P885" t="s">
        <v>158</v>
      </c>
      <c r="Q885">
        <v>2968.18</v>
      </c>
      <c r="R885" t="s">
        <v>349</v>
      </c>
      <c r="S885" t="s">
        <v>256</v>
      </c>
      <c r="T885">
        <v>11562257</v>
      </c>
      <c r="U885" s="16">
        <v>45775</v>
      </c>
      <c r="V885" s="16">
        <v>45839</v>
      </c>
      <c r="W885" s="16">
        <v>45796</v>
      </c>
      <c r="X885">
        <v>2968.18</v>
      </c>
      <c r="Y885">
        <v>1290900</v>
      </c>
      <c r="Z885" t="s">
        <v>1568</v>
      </c>
      <c r="AA885" t="s">
        <v>245</v>
      </c>
      <c r="AB885" t="s">
        <v>121</v>
      </c>
      <c r="AC885" t="s">
        <v>255</v>
      </c>
      <c r="AD885" t="s">
        <v>135</v>
      </c>
      <c r="AE885" t="str">
        <f>IF(B885&gt;0,IF(B885&gt;0,(IF(B885&lt;&gt;'PLAN SEMANAL'!$A$2,BLTOTAL!AA885,""))),"")</f>
        <v>ACARREO</v>
      </c>
      <c r="AF885" t="str">
        <f>IF(AH885="Completo","Completo",IF(IF(B885&gt;0,_xlfn.XLOOKUP(B885,'Detalle reservas completas fesa'!K:K,'Detalle reservas completas fesa'!Q:Q,_xlfn.XLOOKUP(B885,'MB25'!L:L,'MB25'!Q:Q,"Incompleto")),"")="PENDIENTE","Incompleto",IF(B885&gt;0,_xlfn.XLOOKUP(B885,'Detalle reservas completas fesa'!K:K,'Detalle reservas completas fesa'!Q:Q,IF(AD885="SIN MATERIAL","Completo",IF(AD885="COMPLETO","Completo","Incompleto"))))))</f>
        <v>Incompleto</v>
      </c>
      <c r="AG885">
        <f>IF(B885&gt;0,_xlfn.XLOOKUP(B885,IW49BLTOTAL!A:A,IW49BLTOTAL!H:H),"")</f>
        <v>2</v>
      </c>
      <c r="AH885" t="str">
        <f>IF(IFERROR(_xlfn.XLOOKUP(B885,'Detalle custodia'!B:B,'Detalle custodia'!O:O),"")="custodia","Completo","")</f>
        <v/>
      </c>
    </row>
    <row r="886" spans="1:34" x14ac:dyDescent="0.35">
      <c r="A886" t="s">
        <v>419</v>
      </c>
      <c r="B886">
        <v>6595239</v>
      </c>
      <c r="C886" t="s">
        <v>129</v>
      </c>
      <c r="D886" t="s">
        <v>3882</v>
      </c>
      <c r="E886" t="s">
        <v>310</v>
      </c>
      <c r="F886" t="s">
        <v>133</v>
      </c>
      <c r="G886" t="s">
        <v>132</v>
      </c>
      <c r="H886" s="16">
        <v>45839</v>
      </c>
      <c r="I886" s="16">
        <v>45869</v>
      </c>
      <c r="J886" t="s">
        <v>3476</v>
      </c>
      <c r="K886">
        <v>1213130</v>
      </c>
      <c r="L886" t="s">
        <v>420</v>
      </c>
      <c r="O886">
        <v>10014605</v>
      </c>
      <c r="P886" t="s">
        <v>419</v>
      </c>
      <c r="Q886">
        <v>0</v>
      </c>
      <c r="R886" t="s">
        <v>329</v>
      </c>
      <c r="S886" t="s">
        <v>3901</v>
      </c>
      <c r="T886">
        <v>11577596</v>
      </c>
      <c r="U886" s="16">
        <v>45775</v>
      </c>
      <c r="V886" s="16">
        <v>45839</v>
      </c>
      <c r="W886" s="16">
        <v>45835</v>
      </c>
      <c r="X886">
        <v>0</v>
      </c>
      <c r="Y886">
        <v>1290900</v>
      </c>
      <c r="Z886" t="s">
        <v>1568</v>
      </c>
      <c r="AA886" t="s">
        <v>245</v>
      </c>
      <c r="AB886" t="s">
        <v>121</v>
      </c>
      <c r="AC886" t="s">
        <v>255</v>
      </c>
      <c r="AD886" t="s">
        <v>122</v>
      </c>
      <c r="AE886" t="str">
        <f>IF(B886&gt;0,IF(B886&gt;0,(IF(B886&lt;&gt;'PLAN SEMANAL'!$A$2,BLTOTAL!AA886,""))),"")</f>
        <v>ACARREO</v>
      </c>
      <c r="AF886" t="str">
        <f>IF(AH886="Completo","Completo",IF(IF(B886&gt;0,_xlfn.XLOOKUP(B886,'Detalle reservas completas fesa'!K:K,'Detalle reservas completas fesa'!Q:Q,_xlfn.XLOOKUP(B886,'MB25'!L:L,'MB25'!Q:Q,"Incompleto")),"")="PENDIENTE","Incompleto",IF(B886&gt;0,_xlfn.XLOOKUP(B886,'Detalle reservas completas fesa'!K:K,'Detalle reservas completas fesa'!Q:Q,IF(AD886="SIN MATERIAL","Completo",IF(AD886="COMPLETO","Completo","Incompleto"))))))</f>
        <v>Completo</v>
      </c>
      <c r="AG886">
        <f>IF(B886&gt;0,_xlfn.XLOOKUP(B886,IW49BLTOTAL!A:A,IW49BLTOTAL!H:H),"")</f>
        <v>3</v>
      </c>
      <c r="AH886" t="str">
        <f>IF(IFERROR(_xlfn.XLOOKUP(B886,'Detalle custodia'!B:B,'Detalle custodia'!O:O),"")="custodia","Completo","")</f>
        <v/>
      </c>
    </row>
    <row r="887" spans="1:34" x14ac:dyDescent="0.35">
      <c r="A887" t="s">
        <v>419</v>
      </c>
      <c r="B887">
        <v>6595237</v>
      </c>
      <c r="C887" t="s">
        <v>129</v>
      </c>
      <c r="D887" t="s">
        <v>3884</v>
      </c>
      <c r="E887" t="s">
        <v>310</v>
      </c>
      <c r="F887" t="s">
        <v>133</v>
      </c>
      <c r="G887" t="s">
        <v>132</v>
      </c>
      <c r="H887" s="16">
        <v>45839</v>
      </c>
      <c r="I887" s="16">
        <v>45839</v>
      </c>
      <c r="J887" t="s">
        <v>856</v>
      </c>
      <c r="K887">
        <v>1213130</v>
      </c>
      <c r="L887" t="s">
        <v>420</v>
      </c>
      <c r="O887">
        <v>10014605</v>
      </c>
      <c r="P887" t="s">
        <v>419</v>
      </c>
      <c r="Q887">
        <v>0</v>
      </c>
      <c r="R887" t="s">
        <v>329</v>
      </c>
      <c r="S887" t="s">
        <v>342</v>
      </c>
      <c r="T887">
        <v>11572527</v>
      </c>
      <c r="U887" s="16">
        <v>45775</v>
      </c>
      <c r="V887" s="16">
        <v>45839</v>
      </c>
      <c r="W887" s="16">
        <v>45781</v>
      </c>
      <c r="X887">
        <v>0</v>
      </c>
      <c r="Y887">
        <v>1290900</v>
      </c>
      <c r="Z887" t="s">
        <v>1568</v>
      </c>
      <c r="AA887" t="s">
        <v>245</v>
      </c>
      <c r="AB887" t="s">
        <v>121</v>
      </c>
      <c r="AC887" t="s">
        <v>255</v>
      </c>
      <c r="AD887" t="s">
        <v>141</v>
      </c>
      <c r="AE887" t="str">
        <f>IF(B887&gt;0,IF(B887&gt;0,(IF(B887&lt;&gt;'PLAN SEMANAL'!$A$2,BLTOTAL!AA887,""))),"")</f>
        <v>ACARREO</v>
      </c>
      <c r="AF887" t="str">
        <f>IF(AH887="Completo","Completo",IF(IF(B887&gt;0,_xlfn.XLOOKUP(B887,'Detalle reservas completas fesa'!K:K,'Detalle reservas completas fesa'!Q:Q,_xlfn.XLOOKUP(B887,'MB25'!L:L,'MB25'!Q:Q,"Incompleto")),"")="PENDIENTE","Incompleto",IF(B887&gt;0,_xlfn.XLOOKUP(B887,'Detalle reservas completas fesa'!K:K,'Detalle reservas completas fesa'!Q:Q,IF(AD887="SIN MATERIAL","Completo",IF(AD887="COMPLETO","Completo","Incompleto"))))))</f>
        <v>Completo</v>
      </c>
      <c r="AG887">
        <f>IF(B887&gt;0,_xlfn.XLOOKUP(B887,IW49BLTOTAL!A:A,IW49BLTOTAL!H:H),"")</f>
        <v>2</v>
      </c>
      <c r="AH887" t="str">
        <f>IF(IFERROR(_xlfn.XLOOKUP(B887,'Detalle custodia'!B:B,'Detalle custodia'!O:O),"")="custodia","Completo","")</f>
        <v/>
      </c>
    </row>
    <row r="888" spans="1:34" x14ac:dyDescent="0.35">
      <c r="A888" t="s">
        <v>157</v>
      </c>
      <c r="B888">
        <v>6594318</v>
      </c>
      <c r="C888" t="s">
        <v>129</v>
      </c>
      <c r="D888" t="s">
        <v>3885</v>
      </c>
      <c r="E888" t="s">
        <v>310</v>
      </c>
      <c r="F888" t="s">
        <v>133</v>
      </c>
      <c r="G888" t="s">
        <v>132</v>
      </c>
      <c r="H888" s="16">
        <v>45839</v>
      </c>
      <c r="I888" s="16">
        <v>45869</v>
      </c>
      <c r="J888" t="s">
        <v>3476</v>
      </c>
      <c r="K888">
        <v>1215150</v>
      </c>
      <c r="L888" t="s">
        <v>345</v>
      </c>
      <c r="O888">
        <v>10014635</v>
      </c>
      <c r="P888" t="s">
        <v>157</v>
      </c>
      <c r="Q888">
        <v>0</v>
      </c>
      <c r="R888" t="s">
        <v>349</v>
      </c>
      <c r="S888" t="s">
        <v>3901</v>
      </c>
      <c r="T888">
        <v>11383110</v>
      </c>
      <c r="U888" s="16">
        <v>45775</v>
      </c>
      <c r="V888" s="16">
        <v>45839</v>
      </c>
      <c r="W888" s="16">
        <v>45835</v>
      </c>
      <c r="X888">
        <v>0</v>
      </c>
      <c r="Y888">
        <v>1290900</v>
      </c>
      <c r="Z888" t="s">
        <v>1568</v>
      </c>
      <c r="AA888" t="s">
        <v>246</v>
      </c>
      <c r="AB888" t="s">
        <v>121</v>
      </c>
      <c r="AC888" t="s">
        <v>255</v>
      </c>
      <c r="AD888" t="s">
        <v>122</v>
      </c>
      <c r="AE888" t="str">
        <f>IF(B888&gt;0,IF(B888&gt;0,(IF(B888&lt;&gt;'PLAN SEMANAL'!$A$2,BLTOTAL!AA888,""))),"")</f>
        <v>AUXILIAR</v>
      </c>
      <c r="AF888" t="str">
        <f>IF(AH888="Completo","Completo",IF(IF(B888&gt;0,_xlfn.XLOOKUP(B888,'Detalle reservas completas fesa'!K:K,'Detalle reservas completas fesa'!Q:Q,_xlfn.XLOOKUP(B888,'MB25'!L:L,'MB25'!Q:Q,"Incompleto")),"")="PENDIENTE","Incompleto",IF(B888&gt;0,_xlfn.XLOOKUP(B888,'Detalle reservas completas fesa'!K:K,'Detalle reservas completas fesa'!Q:Q,IF(AD888="SIN MATERIAL","Completo",IF(AD888="COMPLETO","Completo","Incompleto"))))))</f>
        <v>Completo</v>
      </c>
      <c r="AG888">
        <f>IF(B888&gt;0,_xlfn.XLOOKUP(B888,IW49BLTOTAL!A:A,IW49BLTOTAL!H:H),"")</f>
        <v>4</v>
      </c>
      <c r="AH888" t="str">
        <f>IF(IFERROR(_xlfn.XLOOKUP(B888,'Detalle custodia'!B:B,'Detalle custodia'!O:O),"")="custodia","Completo","")</f>
        <v/>
      </c>
    </row>
    <row r="889" spans="1:34" x14ac:dyDescent="0.35">
      <c r="A889" t="s">
        <v>324</v>
      </c>
      <c r="B889">
        <v>6594251</v>
      </c>
      <c r="C889" t="s">
        <v>138</v>
      </c>
      <c r="D889" t="s">
        <v>3827</v>
      </c>
      <c r="E889" t="s">
        <v>310</v>
      </c>
      <c r="F889" t="s">
        <v>125</v>
      </c>
      <c r="G889" t="s">
        <v>423</v>
      </c>
      <c r="H889" s="16">
        <v>45838</v>
      </c>
      <c r="I889" s="16">
        <v>45838</v>
      </c>
      <c r="J889" t="s">
        <v>856</v>
      </c>
      <c r="K889">
        <v>2230133</v>
      </c>
      <c r="L889" t="s">
        <v>325</v>
      </c>
      <c r="O889">
        <v>10017390</v>
      </c>
      <c r="P889" t="s">
        <v>479</v>
      </c>
      <c r="Q889">
        <v>3572.59</v>
      </c>
      <c r="R889" t="s">
        <v>347</v>
      </c>
      <c r="S889" t="s">
        <v>3891</v>
      </c>
      <c r="T889">
        <v>11584660</v>
      </c>
      <c r="U889" s="16">
        <v>45775</v>
      </c>
      <c r="V889" s="16">
        <v>45838</v>
      </c>
      <c r="W889" s="16">
        <v>45814</v>
      </c>
      <c r="X889">
        <v>3572.59</v>
      </c>
      <c r="Y889">
        <v>1290900</v>
      </c>
      <c r="Z889" t="s">
        <v>1568</v>
      </c>
      <c r="AA889" t="s">
        <v>249</v>
      </c>
      <c r="AB889" t="s">
        <v>121</v>
      </c>
      <c r="AC889" t="s">
        <v>255</v>
      </c>
      <c r="AD889" t="s">
        <v>135</v>
      </c>
      <c r="AE889" t="str">
        <f>IF(B889&gt;0,IF(B889&gt;0,(IF(B889&lt;&gt;'PLAN SEMANAL'!$A$2,BLTOTAL!AA889,""))),"")</f>
        <v>SOPORTE</v>
      </c>
      <c r="AF889" t="str">
        <f>IF(AH889="Completo","Completo",IF(IF(B889&gt;0,_xlfn.XLOOKUP(B889,'Detalle reservas completas fesa'!K:K,'Detalle reservas completas fesa'!Q:Q,_xlfn.XLOOKUP(B889,'MB25'!L:L,'MB25'!Q:Q,"Incompleto")),"")="PENDIENTE","Incompleto",IF(B889&gt;0,_xlfn.XLOOKUP(B889,'Detalle reservas completas fesa'!K:K,'Detalle reservas completas fesa'!Q:Q,IF(AD889="SIN MATERIAL","Completo",IF(AD889="COMPLETO","Completo","Incompleto"))))))</f>
        <v>Incompleto</v>
      </c>
      <c r="AG889">
        <f>IF(B889&gt;0,_xlfn.XLOOKUP(B889,IW49BLTOTAL!A:A,IW49BLTOTAL!H:H),"")</f>
        <v>0</v>
      </c>
      <c r="AH889" t="str">
        <f>IF(IFERROR(_xlfn.XLOOKUP(B889,'Detalle custodia'!B:B,'Detalle custodia'!O:O),"")="custodia","Completo","")</f>
        <v/>
      </c>
    </row>
    <row r="890" spans="1:34" x14ac:dyDescent="0.35">
      <c r="A890" t="s">
        <v>321</v>
      </c>
      <c r="B890">
        <v>6594063</v>
      </c>
      <c r="C890" t="s">
        <v>138</v>
      </c>
      <c r="D890" t="s">
        <v>3807</v>
      </c>
      <c r="E890" t="s">
        <v>310</v>
      </c>
      <c r="F890" t="s">
        <v>133</v>
      </c>
      <c r="G890" t="s">
        <v>132</v>
      </c>
      <c r="H890" s="16">
        <v>45810</v>
      </c>
      <c r="I890" s="16">
        <v>45810</v>
      </c>
      <c r="J890" t="s">
        <v>856</v>
      </c>
      <c r="K890">
        <v>1291900</v>
      </c>
      <c r="L890" t="s">
        <v>322</v>
      </c>
      <c r="O890">
        <v>10014728</v>
      </c>
      <c r="P890" t="s">
        <v>323</v>
      </c>
      <c r="Q890">
        <v>0</v>
      </c>
      <c r="R890" t="s">
        <v>347</v>
      </c>
      <c r="S890" t="s">
        <v>347</v>
      </c>
      <c r="T890">
        <v>11578957</v>
      </c>
      <c r="U890" s="16">
        <v>45774</v>
      </c>
      <c r="V890" s="16">
        <v>45810</v>
      </c>
      <c r="W890" s="16">
        <v>45805</v>
      </c>
      <c r="X890">
        <v>0</v>
      </c>
      <c r="Y890">
        <v>1290900</v>
      </c>
      <c r="Z890" t="s">
        <v>1568</v>
      </c>
      <c r="AA890" t="s">
        <v>249</v>
      </c>
      <c r="AB890" t="s">
        <v>121</v>
      </c>
      <c r="AC890" t="s">
        <v>255</v>
      </c>
      <c r="AD890" t="s">
        <v>141</v>
      </c>
      <c r="AE890" t="str">
        <f>IF(B890&gt;0,IF(B890&gt;0,(IF(B890&lt;&gt;'PLAN SEMANAL'!$A$2,BLTOTAL!AA890,""))),"")</f>
        <v>SOPORTE</v>
      </c>
      <c r="AF890" t="str">
        <f>IF(AH890="Completo","Completo",IF(IF(B890&gt;0,_xlfn.XLOOKUP(B890,'Detalle reservas completas fesa'!K:K,'Detalle reservas completas fesa'!Q:Q,_xlfn.XLOOKUP(B890,'MB25'!L:L,'MB25'!Q:Q,"Incompleto")),"")="PENDIENTE","Incompleto",IF(B890&gt;0,_xlfn.XLOOKUP(B890,'Detalle reservas completas fesa'!K:K,'Detalle reservas completas fesa'!Q:Q,IF(AD890="SIN MATERIAL","Completo",IF(AD890="COMPLETO","Completo","Incompleto"))))))</f>
        <v>Incompleto</v>
      </c>
      <c r="AG890">
        <f>IF(B890&gt;0,_xlfn.XLOOKUP(B890,IW49BLTOTAL!A:A,IW49BLTOTAL!H:H),"")</f>
        <v>0</v>
      </c>
      <c r="AH890" t="str">
        <f>IF(IFERROR(_xlfn.XLOOKUP(B890,'Detalle custodia'!B:B,'Detalle custodia'!O:O),"")="custodia","Completo","")</f>
        <v/>
      </c>
    </row>
    <row r="891" spans="1:34" x14ac:dyDescent="0.35">
      <c r="A891" t="s">
        <v>144</v>
      </c>
      <c r="B891">
        <v>6593830</v>
      </c>
      <c r="C891" t="s">
        <v>138</v>
      </c>
      <c r="D891" t="s">
        <v>3808</v>
      </c>
      <c r="E891" t="s">
        <v>310</v>
      </c>
      <c r="F891" t="s">
        <v>133</v>
      </c>
      <c r="G891" t="s">
        <v>132</v>
      </c>
      <c r="H891" s="16">
        <v>45808</v>
      </c>
      <c r="I891" s="16">
        <v>45808</v>
      </c>
      <c r="J891" t="s">
        <v>856</v>
      </c>
      <c r="K891">
        <v>1216100</v>
      </c>
      <c r="L891" t="s">
        <v>393</v>
      </c>
      <c r="O891">
        <v>10014649</v>
      </c>
      <c r="P891" t="s">
        <v>144</v>
      </c>
      <c r="Q891">
        <v>0</v>
      </c>
      <c r="R891" t="s">
        <v>342</v>
      </c>
      <c r="S891" t="s">
        <v>347</v>
      </c>
      <c r="T891">
        <v>11569845</v>
      </c>
      <c r="U891" s="16">
        <v>45773</v>
      </c>
      <c r="V891" s="16">
        <v>45808</v>
      </c>
      <c r="W891" s="16">
        <v>45805</v>
      </c>
      <c r="X891">
        <v>0</v>
      </c>
      <c r="Y891">
        <v>1290900</v>
      </c>
      <c r="Z891" t="s">
        <v>1568</v>
      </c>
      <c r="AA891" t="s">
        <v>249</v>
      </c>
      <c r="AB891" t="s">
        <v>121</v>
      </c>
      <c r="AC891" t="s">
        <v>255</v>
      </c>
      <c r="AD891" t="s">
        <v>141</v>
      </c>
      <c r="AE891" t="str">
        <f>IF(B891&gt;0,IF(B891&gt;0,(IF(B891&lt;&gt;'PLAN SEMANAL'!$A$2,BLTOTAL!AA891,""))),"")</f>
        <v>SOPORTE</v>
      </c>
      <c r="AF891" t="str">
        <f>IF(AH891="Completo","Completo",IF(IF(B891&gt;0,_xlfn.XLOOKUP(B891,'Detalle reservas completas fesa'!K:K,'Detalle reservas completas fesa'!Q:Q,_xlfn.XLOOKUP(B891,'MB25'!L:L,'MB25'!Q:Q,"Incompleto")),"")="PENDIENTE","Incompleto",IF(B891&gt;0,_xlfn.XLOOKUP(B891,'Detalle reservas completas fesa'!K:K,'Detalle reservas completas fesa'!Q:Q,IF(AD891="SIN MATERIAL","Completo",IF(AD891="COMPLETO","Completo","Incompleto"))))))</f>
        <v>Incompleto</v>
      </c>
      <c r="AG891">
        <f>IF(B891&gt;0,_xlfn.XLOOKUP(B891,IW49BLTOTAL!A:A,IW49BLTOTAL!H:H),"")</f>
        <v>4</v>
      </c>
      <c r="AH891" t="str">
        <f>IF(IFERROR(_xlfn.XLOOKUP(B891,'Detalle custodia'!B:B,'Detalle custodia'!O:O),"")="custodia","Completo","")</f>
        <v/>
      </c>
    </row>
    <row r="892" spans="1:34" x14ac:dyDescent="0.35">
      <c r="A892" t="s">
        <v>264</v>
      </c>
      <c r="B892">
        <v>6593440</v>
      </c>
      <c r="C892" t="s">
        <v>138</v>
      </c>
      <c r="D892" t="s">
        <v>3809</v>
      </c>
      <c r="E892" t="s">
        <v>310</v>
      </c>
      <c r="F892" t="s">
        <v>133</v>
      </c>
      <c r="G892" t="s">
        <v>226</v>
      </c>
      <c r="H892" s="16">
        <v>45808</v>
      </c>
      <c r="I892" s="16">
        <v>45808</v>
      </c>
      <c r="J892" t="s">
        <v>856</v>
      </c>
      <c r="K892">
        <v>1291900</v>
      </c>
      <c r="L892" t="s">
        <v>266</v>
      </c>
      <c r="Q892">
        <v>0</v>
      </c>
      <c r="R892" t="s">
        <v>347</v>
      </c>
      <c r="S892" t="s">
        <v>347</v>
      </c>
      <c r="T892">
        <v>11575938</v>
      </c>
      <c r="U892" s="16">
        <v>45773</v>
      </c>
      <c r="V892" s="16">
        <v>45808</v>
      </c>
      <c r="W892" s="16">
        <v>45805</v>
      </c>
      <c r="X892">
        <v>0</v>
      </c>
      <c r="Y892">
        <v>1290900</v>
      </c>
      <c r="Z892" t="s">
        <v>1568</v>
      </c>
      <c r="AA892" t="s">
        <v>249</v>
      </c>
      <c r="AB892" t="s">
        <v>121</v>
      </c>
      <c r="AC892" t="s">
        <v>255</v>
      </c>
      <c r="AD892" t="s">
        <v>189</v>
      </c>
      <c r="AE892" t="str">
        <f>IF(B892&gt;0,IF(B892&gt;0,(IF(B892&lt;&gt;'PLAN SEMANAL'!$A$2,BLTOTAL!AA892,""))),"")</f>
        <v>SOPORTE</v>
      </c>
      <c r="AF892" t="str">
        <f>IF(AH892="Completo","Completo",IF(IF(B892&gt;0,_xlfn.XLOOKUP(B892,'Detalle reservas completas fesa'!K:K,'Detalle reservas completas fesa'!Q:Q,_xlfn.XLOOKUP(B892,'MB25'!L:L,'MB25'!Q:Q,"Incompleto")),"")="PENDIENTE","Incompleto",IF(B892&gt;0,_xlfn.XLOOKUP(B892,'Detalle reservas completas fesa'!K:K,'Detalle reservas completas fesa'!Q:Q,IF(AD892="SIN MATERIAL","Completo",IF(AD892="COMPLETO","Completo","Incompleto"))))))</f>
        <v>Completo</v>
      </c>
      <c r="AG892">
        <f>IF(B892&gt;0,_xlfn.XLOOKUP(B892,IW49BLTOTAL!A:A,IW49BLTOTAL!H:H),"")</f>
        <v>0</v>
      </c>
      <c r="AH892" t="str">
        <f>IF(IFERROR(_xlfn.XLOOKUP(B892,'Detalle custodia'!B:B,'Detalle custodia'!O:O),"")="custodia","Completo","")</f>
        <v/>
      </c>
    </row>
    <row r="893" spans="1:34" x14ac:dyDescent="0.35">
      <c r="A893" t="s">
        <v>201</v>
      </c>
      <c r="B893">
        <v>6593428</v>
      </c>
      <c r="C893" t="s">
        <v>129</v>
      </c>
      <c r="D893" t="s">
        <v>1627</v>
      </c>
      <c r="E893" t="s">
        <v>310</v>
      </c>
      <c r="F893" t="s">
        <v>410</v>
      </c>
      <c r="G893" t="s">
        <v>226</v>
      </c>
      <c r="H893" s="16">
        <v>45809</v>
      </c>
      <c r="I893" s="16">
        <v>45809</v>
      </c>
      <c r="K893">
        <v>1213130</v>
      </c>
      <c r="L893" t="s">
        <v>334</v>
      </c>
      <c r="O893">
        <v>10014602</v>
      </c>
      <c r="P893" t="s">
        <v>201</v>
      </c>
      <c r="Q893">
        <v>0</v>
      </c>
      <c r="R893" t="s">
        <v>1679</v>
      </c>
      <c r="S893" t="s">
        <v>343</v>
      </c>
      <c r="T893">
        <v>11581802</v>
      </c>
      <c r="U893" s="16">
        <v>45773</v>
      </c>
      <c r="V893" s="16">
        <v>45809</v>
      </c>
      <c r="W893" s="16">
        <v>45776</v>
      </c>
      <c r="X893">
        <v>0</v>
      </c>
      <c r="Y893">
        <v>1290900</v>
      </c>
      <c r="Z893" t="s">
        <v>1568</v>
      </c>
      <c r="AA893" t="s">
        <v>245</v>
      </c>
      <c r="AB893" t="s">
        <v>121</v>
      </c>
      <c r="AC893" t="s">
        <v>255</v>
      </c>
      <c r="AD893" t="s">
        <v>189</v>
      </c>
      <c r="AE893" t="str">
        <f>IF(B893&gt;0,IF(B893&gt;0,(IF(B893&lt;&gt;'PLAN SEMANAL'!$A$2,BLTOTAL!AA893,""))),"")</f>
        <v>ACARREO</v>
      </c>
      <c r="AF893" t="str">
        <f>IF(AH893="Completo","Completo",IF(IF(B893&gt;0,_xlfn.XLOOKUP(B893,'Detalle reservas completas fesa'!K:K,'Detalle reservas completas fesa'!Q:Q,_xlfn.XLOOKUP(B893,'MB25'!L:L,'MB25'!Q:Q,"Incompleto")),"")="PENDIENTE","Incompleto",IF(B893&gt;0,_xlfn.XLOOKUP(B893,'Detalle reservas completas fesa'!K:K,'Detalle reservas completas fesa'!Q:Q,IF(AD893="SIN MATERIAL","Completo",IF(AD893="COMPLETO","Completo","Incompleto"))))))</f>
        <v>Completo</v>
      </c>
      <c r="AG893">
        <f>IF(B893&gt;0,_xlfn.XLOOKUP(B893,IW49BLTOTAL!A:A,IW49BLTOTAL!H:H),"")</f>
        <v>0</v>
      </c>
      <c r="AH893" t="str">
        <f>IF(IFERROR(_xlfn.XLOOKUP(B893,'Detalle custodia'!B:B,'Detalle custodia'!O:O),"")="custodia","Completo","")</f>
        <v/>
      </c>
    </row>
    <row r="894" spans="1:34" x14ac:dyDescent="0.35">
      <c r="A894" t="s">
        <v>158</v>
      </c>
      <c r="B894">
        <v>6593410</v>
      </c>
      <c r="C894" t="s">
        <v>129</v>
      </c>
      <c r="D894" t="s">
        <v>3810</v>
      </c>
      <c r="E894" t="s">
        <v>310</v>
      </c>
      <c r="F894" t="s">
        <v>125</v>
      </c>
      <c r="G894" t="s">
        <v>336</v>
      </c>
      <c r="H894" s="16">
        <v>45844</v>
      </c>
      <c r="I894" s="16">
        <v>45844</v>
      </c>
      <c r="J894" t="s">
        <v>5405</v>
      </c>
      <c r="K894">
        <v>1213130</v>
      </c>
      <c r="L894" t="s">
        <v>397</v>
      </c>
      <c r="O894">
        <v>10014604</v>
      </c>
      <c r="P894" t="s">
        <v>158</v>
      </c>
      <c r="Q894">
        <v>0</v>
      </c>
      <c r="R894" t="s">
        <v>1532</v>
      </c>
      <c r="S894" t="s">
        <v>291</v>
      </c>
      <c r="T894">
        <v>11584164</v>
      </c>
      <c r="U894" s="16">
        <v>45773</v>
      </c>
      <c r="V894" s="16">
        <v>45844</v>
      </c>
      <c r="W894" s="16">
        <v>45845</v>
      </c>
      <c r="X894">
        <v>0</v>
      </c>
      <c r="Y894">
        <v>1290900</v>
      </c>
      <c r="Z894" t="s">
        <v>1568</v>
      </c>
      <c r="AA894" t="s">
        <v>245</v>
      </c>
      <c r="AB894" t="s">
        <v>121</v>
      </c>
      <c r="AC894" t="s">
        <v>255</v>
      </c>
      <c r="AD894" t="s">
        <v>189</v>
      </c>
      <c r="AE894" t="str">
        <f>IF(B894&gt;0,IF(B894&gt;0,(IF(B894&lt;&gt;'PLAN SEMANAL'!$A$2,BLTOTAL!AA894,""))),"")</f>
        <v>ACARREO</v>
      </c>
      <c r="AF894" t="str">
        <f>IF(AH894="Completo","Completo",IF(IF(B894&gt;0,_xlfn.XLOOKUP(B894,'Detalle reservas completas fesa'!K:K,'Detalle reservas completas fesa'!Q:Q,_xlfn.XLOOKUP(B894,'MB25'!L:L,'MB25'!Q:Q,"Incompleto")),"")="PENDIENTE","Incompleto",IF(B894&gt;0,_xlfn.XLOOKUP(B894,'Detalle reservas completas fesa'!K:K,'Detalle reservas completas fesa'!Q:Q,IF(AD894="SIN MATERIAL","Completo",IF(AD894="COMPLETO","Completo","Incompleto"))))))</f>
        <v>Completo</v>
      </c>
      <c r="AG894">
        <f>IF(B894&gt;0,_xlfn.XLOOKUP(B894,IW49BLTOTAL!A:A,IW49BLTOTAL!H:H),"")</f>
        <v>1</v>
      </c>
      <c r="AH894" t="str">
        <f>IF(IFERROR(_xlfn.XLOOKUP(B894,'Detalle custodia'!B:B,'Detalle custodia'!O:O),"")="custodia","Completo","")</f>
        <v/>
      </c>
    </row>
    <row r="895" spans="1:34" x14ac:dyDescent="0.35">
      <c r="A895" t="s">
        <v>155</v>
      </c>
      <c r="B895">
        <v>6593358</v>
      </c>
      <c r="C895" t="s">
        <v>129</v>
      </c>
      <c r="D895" t="s">
        <v>3811</v>
      </c>
      <c r="E895" t="s">
        <v>310</v>
      </c>
      <c r="F895" t="s">
        <v>259</v>
      </c>
      <c r="G895" t="s">
        <v>142</v>
      </c>
      <c r="H895" s="16">
        <v>45839</v>
      </c>
      <c r="I895" s="16">
        <v>45869</v>
      </c>
      <c r="J895" t="s">
        <v>3476</v>
      </c>
      <c r="K895">
        <v>1215155</v>
      </c>
      <c r="L895" t="s">
        <v>276</v>
      </c>
      <c r="O895">
        <v>10014647</v>
      </c>
      <c r="P895" t="s">
        <v>155</v>
      </c>
      <c r="Q895">
        <v>0</v>
      </c>
      <c r="R895" t="s">
        <v>343</v>
      </c>
      <c r="S895" t="s">
        <v>343</v>
      </c>
      <c r="T895">
        <v>11577604</v>
      </c>
      <c r="U895" s="16">
        <v>45772</v>
      </c>
      <c r="V895" s="16">
        <v>45839</v>
      </c>
      <c r="W895" s="16">
        <v>45837</v>
      </c>
      <c r="X895">
        <v>0</v>
      </c>
      <c r="Y895">
        <v>1290900</v>
      </c>
      <c r="Z895" t="s">
        <v>1568</v>
      </c>
      <c r="AA895" t="s">
        <v>246</v>
      </c>
      <c r="AB895" t="s">
        <v>121</v>
      </c>
      <c r="AC895" t="s">
        <v>255</v>
      </c>
      <c r="AD895" t="s">
        <v>141</v>
      </c>
      <c r="AE895" t="str">
        <f>IF(B895&gt;0,IF(B895&gt;0,(IF(B895&lt;&gt;'PLAN SEMANAL'!$A$2,BLTOTAL!AA895,""))),"")</f>
        <v>AUXILIAR</v>
      </c>
      <c r="AF895" t="str">
        <f>IF(AH895="Completo","Completo",IF(IF(B895&gt;0,_xlfn.XLOOKUP(B895,'Detalle reservas completas fesa'!K:K,'Detalle reservas completas fesa'!Q:Q,_xlfn.XLOOKUP(B895,'MB25'!L:L,'MB25'!Q:Q,"Incompleto")),"")="PENDIENTE","Incompleto",IF(B895&gt;0,_xlfn.XLOOKUP(B895,'Detalle reservas completas fesa'!K:K,'Detalle reservas completas fesa'!Q:Q,IF(AD895="SIN MATERIAL","Completo",IF(AD895="COMPLETO","Completo","Incompleto"))))))</f>
        <v>Incompleto</v>
      </c>
      <c r="AG895">
        <f>IF(B895&gt;0,_xlfn.XLOOKUP(B895,IW49BLTOTAL!A:A,IW49BLTOTAL!H:H),"")</f>
        <v>36</v>
      </c>
      <c r="AH895" t="str">
        <f>IF(IFERROR(_xlfn.XLOOKUP(B895,'Detalle custodia'!B:B,'Detalle custodia'!O:O),"")="custodia","Completo","")</f>
        <v/>
      </c>
    </row>
    <row r="896" spans="1:34" x14ac:dyDescent="0.35">
      <c r="A896" t="s">
        <v>272</v>
      </c>
      <c r="B896">
        <v>6592984</v>
      </c>
      <c r="C896" t="s">
        <v>123</v>
      </c>
      <c r="D896" t="s">
        <v>3812</v>
      </c>
      <c r="E896" t="s">
        <v>310</v>
      </c>
      <c r="F896" t="s">
        <v>133</v>
      </c>
      <c r="G896" t="s">
        <v>226</v>
      </c>
      <c r="H896" s="16">
        <v>45839</v>
      </c>
      <c r="I896" s="16">
        <v>45869</v>
      </c>
      <c r="J896" t="s">
        <v>3476</v>
      </c>
      <c r="K896">
        <v>1210102</v>
      </c>
      <c r="L896" t="s">
        <v>273</v>
      </c>
      <c r="O896">
        <v>10017653</v>
      </c>
      <c r="P896" t="s">
        <v>165</v>
      </c>
      <c r="Q896">
        <v>0</v>
      </c>
      <c r="R896" t="s">
        <v>343</v>
      </c>
      <c r="S896" t="s">
        <v>342</v>
      </c>
      <c r="T896">
        <v>11577757</v>
      </c>
      <c r="U896" s="16">
        <v>45771</v>
      </c>
      <c r="V896" s="16">
        <v>45839</v>
      </c>
      <c r="W896" s="16">
        <v>45833</v>
      </c>
      <c r="X896">
        <v>0</v>
      </c>
      <c r="Y896">
        <v>1290900</v>
      </c>
      <c r="Z896" t="s">
        <v>1568</v>
      </c>
      <c r="AA896" t="s">
        <v>248</v>
      </c>
      <c r="AB896" t="s">
        <v>121</v>
      </c>
      <c r="AC896" t="s">
        <v>255</v>
      </c>
      <c r="AD896" t="s">
        <v>189</v>
      </c>
      <c r="AE896" t="str">
        <f>IF(B896&gt;0,IF(B896&gt;0,(IF(B896&lt;&gt;'PLAN SEMANAL'!$A$2,BLTOTAL!AA896,""))),"")</f>
        <v>PERFORACIO</v>
      </c>
      <c r="AF896" t="str">
        <f>IF(AH896="Completo","Completo",IF(IF(B896&gt;0,_xlfn.XLOOKUP(B896,'Detalle reservas completas fesa'!K:K,'Detalle reservas completas fesa'!Q:Q,_xlfn.XLOOKUP(B896,'MB25'!L:L,'MB25'!Q:Q,"Incompleto")),"")="PENDIENTE","Incompleto",IF(B896&gt;0,_xlfn.XLOOKUP(B896,'Detalle reservas completas fesa'!K:K,'Detalle reservas completas fesa'!Q:Q,IF(AD896="SIN MATERIAL","Completo",IF(AD896="COMPLETO","Completo","Incompleto"))))))</f>
        <v>Completo</v>
      </c>
      <c r="AG896">
        <f>IF(B896&gt;0,_xlfn.XLOOKUP(B896,IW49BLTOTAL!A:A,IW49BLTOTAL!H:H),"")</f>
        <v>4</v>
      </c>
      <c r="AH896" t="str">
        <f>IF(IFERROR(_xlfn.XLOOKUP(B896,'Detalle custodia'!B:B,'Detalle custodia'!O:O),"")="custodia","Completo","")</f>
        <v/>
      </c>
    </row>
    <row r="897" spans="1:34" x14ac:dyDescent="0.35">
      <c r="A897" t="s">
        <v>272</v>
      </c>
      <c r="B897">
        <v>6592983</v>
      </c>
      <c r="C897" t="s">
        <v>123</v>
      </c>
      <c r="D897" t="s">
        <v>3813</v>
      </c>
      <c r="E897" t="s">
        <v>310</v>
      </c>
      <c r="F897" t="s">
        <v>1473</v>
      </c>
      <c r="G897" t="s">
        <v>3945</v>
      </c>
      <c r="H897" s="16">
        <v>45870</v>
      </c>
      <c r="I897" s="16">
        <v>45870</v>
      </c>
      <c r="J897" t="s">
        <v>856</v>
      </c>
      <c r="K897">
        <v>1210102</v>
      </c>
      <c r="L897" t="s">
        <v>273</v>
      </c>
      <c r="M897" s="16">
        <v>45822</v>
      </c>
      <c r="N897" s="16">
        <v>45832</v>
      </c>
      <c r="O897">
        <v>10017653</v>
      </c>
      <c r="P897" t="s">
        <v>165</v>
      </c>
      <c r="Q897">
        <v>7796.31</v>
      </c>
      <c r="R897" t="s">
        <v>343</v>
      </c>
      <c r="S897" t="s">
        <v>343</v>
      </c>
      <c r="T897">
        <v>11577739</v>
      </c>
      <c r="U897" s="16">
        <v>45771</v>
      </c>
      <c r="V897" s="16">
        <v>45870</v>
      </c>
      <c r="W897" s="16">
        <v>45836</v>
      </c>
      <c r="X897">
        <v>7796.31</v>
      </c>
      <c r="Y897">
        <v>1290900</v>
      </c>
      <c r="Z897" t="s">
        <v>1568</v>
      </c>
      <c r="AA897" t="s">
        <v>248</v>
      </c>
      <c r="AB897" t="s">
        <v>121</v>
      </c>
      <c r="AC897" t="s">
        <v>255</v>
      </c>
      <c r="AD897" t="s">
        <v>122</v>
      </c>
      <c r="AE897" t="str">
        <f>IF(B897&gt;0,IF(B897&gt;0,(IF(B897&lt;&gt;'PLAN SEMANAL'!$A$2,BLTOTAL!AA897,""))),"")</f>
        <v>PERFORACIO</v>
      </c>
      <c r="AF897" t="str">
        <f>IF(AH897="Completo","Completo",IF(IF(B897&gt;0,_xlfn.XLOOKUP(B897,'Detalle reservas completas fesa'!K:K,'Detalle reservas completas fesa'!Q:Q,_xlfn.XLOOKUP(B897,'MB25'!L:L,'MB25'!Q:Q,"Incompleto")),"")="PENDIENTE","Incompleto",IF(B897&gt;0,_xlfn.XLOOKUP(B897,'Detalle reservas completas fesa'!K:K,'Detalle reservas completas fesa'!Q:Q,IF(AD897="SIN MATERIAL","Completo",IF(AD897="COMPLETO","Completo","Incompleto"))))))</f>
        <v>Completo</v>
      </c>
      <c r="AG897">
        <f>IF(B897&gt;0,_xlfn.XLOOKUP(B897,IW49BLTOTAL!A:A,IW49BLTOTAL!H:H),"")</f>
        <v>6</v>
      </c>
      <c r="AH897" t="str">
        <f>IF(IFERROR(_xlfn.XLOOKUP(B897,'Detalle custodia'!B:B,'Detalle custodia'!O:O),"")="custodia","Completo","")</f>
        <v/>
      </c>
    </row>
    <row r="898" spans="1:34" x14ac:dyDescent="0.35">
      <c r="A898" t="s">
        <v>207</v>
      </c>
      <c r="B898">
        <v>6592982</v>
      </c>
      <c r="C898" t="s">
        <v>129</v>
      </c>
      <c r="D898" t="s">
        <v>3814</v>
      </c>
      <c r="E898" t="s">
        <v>310</v>
      </c>
      <c r="F898" t="s">
        <v>125</v>
      </c>
      <c r="G898" t="s">
        <v>153</v>
      </c>
      <c r="H898" s="16">
        <v>45870</v>
      </c>
      <c r="I898" s="16">
        <v>45900</v>
      </c>
      <c r="J898" t="s">
        <v>3475</v>
      </c>
      <c r="K898">
        <v>1213130</v>
      </c>
      <c r="L898" t="s">
        <v>385</v>
      </c>
      <c r="O898">
        <v>10014621</v>
      </c>
      <c r="P898" t="s">
        <v>207</v>
      </c>
      <c r="Q898">
        <v>0</v>
      </c>
      <c r="R898" t="s">
        <v>343</v>
      </c>
      <c r="S898" t="s">
        <v>3901</v>
      </c>
      <c r="T898">
        <v>11577663</v>
      </c>
      <c r="U898" s="16">
        <v>45771</v>
      </c>
      <c r="V898" s="16">
        <v>45870</v>
      </c>
      <c r="W898" s="16">
        <v>45835</v>
      </c>
      <c r="X898">
        <v>0</v>
      </c>
      <c r="Y898">
        <v>1290900</v>
      </c>
      <c r="Z898" t="s">
        <v>1568</v>
      </c>
      <c r="AA898" t="s">
        <v>245</v>
      </c>
      <c r="AB898" t="s">
        <v>121</v>
      </c>
      <c r="AC898" t="s">
        <v>255</v>
      </c>
      <c r="AD898" t="s">
        <v>141</v>
      </c>
      <c r="AE898" t="str">
        <f>IF(B898&gt;0,IF(B898&gt;0,(IF(B898&lt;&gt;'PLAN SEMANAL'!$A$2,BLTOTAL!AA898,""))),"")</f>
        <v>ACARREO</v>
      </c>
      <c r="AF898" t="str">
        <f>IF(AH898="Completo","Completo",IF(IF(B898&gt;0,_xlfn.XLOOKUP(B898,'Detalle reservas completas fesa'!K:K,'Detalle reservas completas fesa'!Q:Q,_xlfn.XLOOKUP(B898,'MB25'!L:L,'MB25'!Q:Q,"Incompleto")),"")="PENDIENTE","Incompleto",IF(B898&gt;0,_xlfn.XLOOKUP(B898,'Detalle reservas completas fesa'!K:K,'Detalle reservas completas fesa'!Q:Q,IF(AD898="SIN MATERIAL","Completo",IF(AD898="COMPLETO","Completo","Incompleto"))))))</f>
        <v>Incompleto</v>
      </c>
      <c r="AG898">
        <f>IF(B898&gt;0,_xlfn.XLOOKUP(B898,IW49BLTOTAL!A:A,IW49BLTOTAL!H:H),"")</f>
        <v>1</v>
      </c>
      <c r="AH898" t="str">
        <f>IF(IFERROR(_xlfn.XLOOKUP(B898,'Detalle custodia'!B:B,'Detalle custodia'!O:O),"")="custodia","Completo","")</f>
        <v/>
      </c>
    </row>
    <row r="899" spans="1:34" x14ac:dyDescent="0.35">
      <c r="A899" t="s">
        <v>207</v>
      </c>
      <c r="B899">
        <v>6592960</v>
      </c>
      <c r="C899" t="s">
        <v>129</v>
      </c>
      <c r="D899" t="s">
        <v>3815</v>
      </c>
      <c r="E899" t="s">
        <v>310</v>
      </c>
      <c r="F899" t="s">
        <v>133</v>
      </c>
      <c r="G899" t="s">
        <v>147</v>
      </c>
      <c r="H899" s="16">
        <v>45839</v>
      </c>
      <c r="I899" s="16">
        <v>45869</v>
      </c>
      <c r="J899" t="s">
        <v>3476</v>
      </c>
      <c r="K899">
        <v>1213130</v>
      </c>
      <c r="L899" t="s">
        <v>385</v>
      </c>
      <c r="O899">
        <v>10014621</v>
      </c>
      <c r="P899" t="s">
        <v>207</v>
      </c>
      <c r="Q899">
        <v>0</v>
      </c>
      <c r="R899" t="s">
        <v>343</v>
      </c>
      <c r="S899" t="s">
        <v>3901</v>
      </c>
      <c r="T899">
        <v>11577661</v>
      </c>
      <c r="U899" s="16">
        <v>45771</v>
      </c>
      <c r="V899" s="16">
        <v>45839</v>
      </c>
      <c r="W899" s="16">
        <v>45835</v>
      </c>
      <c r="X899">
        <v>0</v>
      </c>
      <c r="Y899">
        <v>1290900</v>
      </c>
      <c r="Z899" t="s">
        <v>1568</v>
      </c>
      <c r="AA899" t="s">
        <v>245</v>
      </c>
      <c r="AB899" t="s">
        <v>121</v>
      </c>
      <c r="AC899" t="s">
        <v>255</v>
      </c>
      <c r="AD899" t="s">
        <v>141</v>
      </c>
      <c r="AE899" t="str">
        <f>IF(B899&gt;0,IF(B899&gt;0,(IF(B899&lt;&gt;'PLAN SEMANAL'!$A$2,BLTOTAL!AA899,""))),"")</f>
        <v>ACARREO</v>
      </c>
      <c r="AF899" t="str">
        <f>IF(AH899="Completo","Completo",IF(IF(B899&gt;0,_xlfn.XLOOKUP(B899,'Detalle reservas completas fesa'!K:K,'Detalle reservas completas fesa'!Q:Q,_xlfn.XLOOKUP(B899,'MB25'!L:L,'MB25'!Q:Q,"Incompleto")),"")="PENDIENTE","Incompleto",IF(B899&gt;0,_xlfn.XLOOKUP(B899,'Detalle reservas completas fesa'!K:K,'Detalle reservas completas fesa'!Q:Q,IF(AD899="SIN MATERIAL","Completo",IF(AD899="COMPLETO","Completo","Incompleto"))))))</f>
        <v>Incompleto</v>
      </c>
      <c r="AG899">
        <f>IF(B899&gt;0,_xlfn.XLOOKUP(B899,IW49BLTOTAL!A:A,IW49BLTOTAL!H:H),"")</f>
        <v>2</v>
      </c>
      <c r="AH899" t="str">
        <f>IF(IFERROR(_xlfn.XLOOKUP(B899,'Detalle custodia'!B:B,'Detalle custodia'!O:O),"")="custodia","Completo","")</f>
        <v/>
      </c>
    </row>
    <row r="900" spans="1:34" x14ac:dyDescent="0.35">
      <c r="A900" t="s">
        <v>227</v>
      </c>
      <c r="B900">
        <v>6592954</v>
      </c>
      <c r="C900" t="s">
        <v>129</v>
      </c>
      <c r="D900" t="s">
        <v>3816</v>
      </c>
      <c r="E900" t="s">
        <v>310</v>
      </c>
      <c r="F900" t="s">
        <v>133</v>
      </c>
      <c r="G900" t="s">
        <v>226</v>
      </c>
      <c r="H900" s="16">
        <v>45839</v>
      </c>
      <c r="I900" s="16">
        <v>45869</v>
      </c>
      <c r="J900" t="s">
        <v>856</v>
      </c>
      <c r="K900">
        <v>1213130</v>
      </c>
      <c r="L900" t="s">
        <v>305</v>
      </c>
      <c r="O900">
        <v>10014606</v>
      </c>
      <c r="P900" t="s">
        <v>227</v>
      </c>
      <c r="Q900">
        <v>0</v>
      </c>
      <c r="R900" t="s">
        <v>343</v>
      </c>
      <c r="S900" t="s">
        <v>3891</v>
      </c>
      <c r="T900">
        <v>11577452</v>
      </c>
      <c r="U900" s="16">
        <v>45771</v>
      </c>
      <c r="V900" s="16">
        <v>45839</v>
      </c>
      <c r="W900" s="16">
        <v>45806</v>
      </c>
      <c r="X900">
        <v>0</v>
      </c>
      <c r="Y900">
        <v>1290900</v>
      </c>
      <c r="Z900" t="s">
        <v>1568</v>
      </c>
      <c r="AA900" t="s">
        <v>245</v>
      </c>
      <c r="AB900" t="s">
        <v>121</v>
      </c>
      <c r="AC900" t="s">
        <v>255</v>
      </c>
      <c r="AD900" t="s">
        <v>189</v>
      </c>
      <c r="AE900" t="str">
        <f>IF(B900&gt;0,IF(B900&gt;0,(IF(B900&lt;&gt;'PLAN SEMANAL'!$A$2,BLTOTAL!AA900,""))),"")</f>
        <v>ACARREO</v>
      </c>
      <c r="AF900" t="str">
        <f>IF(AH900="Completo","Completo",IF(IF(B900&gt;0,_xlfn.XLOOKUP(B900,'Detalle reservas completas fesa'!K:K,'Detalle reservas completas fesa'!Q:Q,_xlfn.XLOOKUP(B900,'MB25'!L:L,'MB25'!Q:Q,"Incompleto")),"")="PENDIENTE","Incompleto",IF(B900&gt;0,_xlfn.XLOOKUP(B900,'Detalle reservas completas fesa'!K:K,'Detalle reservas completas fesa'!Q:Q,IF(AD900="SIN MATERIAL","Completo",IF(AD900="COMPLETO","Completo","Incompleto"))))))</f>
        <v>Completo</v>
      </c>
      <c r="AG900">
        <f>IF(B900&gt;0,_xlfn.XLOOKUP(B900,IW49BLTOTAL!A:A,IW49BLTOTAL!H:H),"")</f>
        <v>2</v>
      </c>
      <c r="AH900" t="str">
        <f>IF(IFERROR(_xlfn.XLOOKUP(B900,'Detalle custodia'!B:B,'Detalle custodia'!O:O),"")="custodia","Completo","")</f>
        <v/>
      </c>
    </row>
    <row r="901" spans="1:34" x14ac:dyDescent="0.35">
      <c r="A901" t="s">
        <v>158</v>
      </c>
      <c r="B901">
        <v>6592953</v>
      </c>
      <c r="C901" t="s">
        <v>129</v>
      </c>
      <c r="D901" t="s">
        <v>3817</v>
      </c>
      <c r="E901" t="s">
        <v>310</v>
      </c>
      <c r="F901" t="s">
        <v>133</v>
      </c>
      <c r="G901" t="s">
        <v>147</v>
      </c>
      <c r="H901" s="16">
        <v>45839</v>
      </c>
      <c r="I901" s="16">
        <v>45869</v>
      </c>
      <c r="J901" t="s">
        <v>3476</v>
      </c>
      <c r="K901">
        <v>1213130</v>
      </c>
      <c r="L901" t="s">
        <v>397</v>
      </c>
      <c r="O901">
        <v>10014604</v>
      </c>
      <c r="P901" t="s">
        <v>158</v>
      </c>
      <c r="Q901">
        <v>0</v>
      </c>
      <c r="R901" t="s">
        <v>343</v>
      </c>
      <c r="S901" t="s">
        <v>3901</v>
      </c>
      <c r="T901">
        <v>11577440</v>
      </c>
      <c r="U901" s="16">
        <v>45771</v>
      </c>
      <c r="V901" s="16">
        <v>45839</v>
      </c>
      <c r="W901" s="16">
        <v>45835</v>
      </c>
      <c r="X901">
        <v>0</v>
      </c>
      <c r="Y901">
        <v>1290900</v>
      </c>
      <c r="Z901" t="s">
        <v>1568</v>
      </c>
      <c r="AA901" t="s">
        <v>245</v>
      </c>
      <c r="AB901" t="s">
        <v>121</v>
      </c>
      <c r="AC901" t="s">
        <v>255</v>
      </c>
      <c r="AD901" t="s">
        <v>141</v>
      </c>
      <c r="AE901" t="str">
        <f>IF(B901&gt;0,IF(B901&gt;0,(IF(B901&lt;&gt;'PLAN SEMANAL'!$A$2,BLTOTAL!AA901,""))),"")</f>
        <v>ACARREO</v>
      </c>
      <c r="AF901" t="str">
        <f>IF(AH901="Completo","Completo",IF(IF(B901&gt;0,_xlfn.XLOOKUP(B901,'Detalle reservas completas fesa'!K:K,'Detalle reservas completas fesa'!Q:Q,_xlfn.XLOOKUP(B901,'MB25'!L:L,'MB25'!Q:Q,"Incompleto")),"")="PENDIENTE","Incompleto",IF(B901&gt;0,_xlfn.XLOOKUP(B901,'Detalle reservas completas fesa'!K:K,'Detalle reservas completas fesa'!Q:Q,IF(AD901="SIN MATERIAL","Completo",IF(AD901="COMPLETO","Completo","Incompleto"))))))</f>
        <v>Incompleto</v>
      </c>
      <c r="AG901">
        <f>IF(B901&gt;0,_xlfn.XLOOKUP(B901,IW49BLTOTAL!A:A,IW49BLTOTAL!H:H),"")</f>
        <v>2</v>
      </c>
      <c r="AH901" t="str">
        <f>IF(IFERROR(_xlfn.XLOOKUP(B901,'Detalle custodia'!B:B,'Detalle custodia'!O:O),"")="custodia","Completo","")</f>
        <v/>
      </c>
    </row>
    <row r="902" spans="1:34" x14ac:dyDescent="0.35">
      <c r="A902" t="s">
        <v>158</v>
      </c>
      <c r="B902">
        <v>6592952</v>
      </c>
      <c r="C902" t="s">
        <v>129</v>
      </c>
      <c r="D902" t="s">
        <v>3818</v>
      </c>
      <c r="E902" t="s">
        <v>310</v>
      </c>
      <c r="F902" t="s">
        <v>125</v>
      </c>
      <c r="G902" t="s">
        <v>190</v>
      </c>
      <c r="H902" s="16">
        <v>45844</v>
      </c>
      <c r="I902" s="16">
        <v>45844</v>
      </c>
      <c r="J902" t="s">
        <v>5405</v>
      </c>
      <c r="K902">
        <v>1213130</v>
      </c>
      <c r="L902" t="s">
        <v>397</v>
      </c>
      <c r="O902">
        <v>10014604</v>
      </c>
      <c r="P902" t="s">
        <v>158</v>
      </c>
      <c r="Q902">
        <v>0</v>
      </c>
      <c r="R902" t="s">
        <v>343</v>
      </c>
      <c r="S902" t="s">
        <v>409</v>
      </c>
      <c r="T902">
        <v>11577419</v>
      </c>
      <c r="U902" s="16">
        <v>45771</v>
      </c>
      <c r="V902" s="16">
        <v>45844</v>
      </c>
      <c r="W902" s="16">
        <v>45843</v>
      </c>
      <c r="X902">
        <v>0</v>
      </c>
      <c r="Y902">
        <v>1290900</v>
      </c>
      <c r="Z902" t="s">
        <v>1568</v>
      </c>
      <c r="AA902" t="s">
        <v>245</v>
      </c>
      <c r="AB902" t="s">
        <v>121</v>
      </c>
      <c r="AC902" t="s">
        <v>255</v>
      </c>
      <c r="AD902" t="s">
        <v>189</v>
      </c>
      <c r="AE902" t="str">
        <f>IF(B902&gt;0,IF(B902&gt;0,(IF(B902&lt;&gt;'PLAN SEMANAL'!$A$2,BLTOTAL!AA902,""))),"")</f>
        <v>ACARREO</v>
      </c>
      <c r="AF902" t="str">
        <f>IF(AH902="Completo","Completo",IF(IF(B902&gt;0,_xlfn.XLOOKUP(B902,'Detalle reservas completas fesa'!K:K,'Detalle reservas completas fesa'!Q:Q,_xlfn.XLOOKUP(B902,'MB25'!L:L,'MB25'!Q:Q,"Incompleto")),"")="PENDIENTE","Incompleto",IF(B902&gt;0,_xlfn.XLOOKUP(B902,'Detalle reservas completas fesa'!K:K,'Detalle reservas completas fesa'!Q:Q,IF(AD902="SIN MATERIAL","Completo",IF(AD902="COMPLETO","Completo","Incompleto"))))))</f>
        <v>Completo</v>
      </c>
      <c r="AG902">
        <f>IF(B902&gt;0,_xlfn.XLOOKUP(B902,IW49BLTOTAL!A:A,IW49BLTOTAL!H:H),"")</f>
        <v>8</v>
      </c>
      <c r="AH902" t="str">
        <f>IF(IFERROR(_xlfn.XLOOKUP(B902,'Detalle custodia'!B:B,'Detalle custodia'!O:O),"")="custodia","Completo","")</f>
        <v/>
      </c>
    </row>
    <row r="903" spans="1:34" x14ac:dyDescent="0.35">
      <c r="A903" t="s">
        <v>332</v>
      </c>
      <c r="B903">
        <v>6592948</v>
      </c>
      <c r="C903" t="s">
        <v>129</v>
      </c>
      <c r="D903" t="s">
        <v>3398</v>
      </c>
      <c r="E903" t="s">
        <v>310</v>
      </c>
      <c r="F903" t="s">
        <v>125</v>
      </c>
      <c r="G903" t="s">
        <v>190</v>
      </c>
      <c r="H903" s="16">
        <v>45859</v>
      </c>
      <c r="I903" s="16">
        <v>45865</v>
      </c>
      <c r="J903" t="s">
        <v>5408</v>
      </c>
      <c r="K903">
        <v>1215150</v>
      </c>
      <c r="L903" t="s">
        <v>333</v>
      </c>
      <c r="O903">
        <v>10014639</v>
      </c>
      <c r="P903" t="s">
        <v>332</v>
      </c>
      <c r="Q903">
        <v>0</v>
      </c>
      <c r="R903" t="s">
        <v>343</v>
      </c>
      <c r="S903" t="s">
        <v>343</v>
      </c>
      <c r="T903">
        <v>11576606</v>
      </c>
      <c r="U903" s="16">
        <v>45771</v>
      </c>
      <c r="V903" s="16">
        <v>45859</v>
      </c>
      <c r="W903" s="16">
        <v>45852</v>
      </c>
      <c r="X903">
        <v>0</v>
      </c>
      <c r="Y903">
        <v>1290900</v>
      </c>
      <c r="Z903" t="s">
        <v>1568</v>
      </c>
      <c r="AA903" t="s">
        <v>246</v>
      </c>
      <c r="AB903" t="s">
        <v>121</v>
      </c>
      <c r="AC903" t="s">
        <v>255</v>
      </c>
      <c r="AD903" t="s">
        <v>189</v>
      </c>
      <c r="AE903" t="str">
        <f>IF(B903&gt;0,IF(B903&gt;0,(IF(B903&lt;&gt;'PLAN SEMANAL'!$A$2,BLTOTAL!AA903,""))),"")</f>
        <v>AUXILIAR</v>
      </c>
      <c r="AF903" t="str">
        <f>IF(AH903="Completo","Completo",IF(IF(B903&gt;0,_xlfn.XLOOKUP(B903,'Detalle reservas completas fesa'!K:K,'Detalle reservas completas fesa'!Q:Q,_xlfn.XLOOKUP(B903,'MB25'!L:L,'MB25'!Q:Q,"Incompleto")),"")="PENDIENTE","Incompleto",IF(B903&gt;0,_xlfn.XLOOKUP(B903,'Detalle reservas completas fesa'!K:K,'Detalle reservas completas fesa'!Q:Q,IF(AD903="SIN MATERIAL","Completo",IF(AD903="COMPLETO","Completo","Incompleto"))))))</f>
        <v>Completo</v>
      </c>
      <c r="AG903">
        <f>IF(B903&gt;0,_xlfn.XLOOKUP(B903,IW49BLTOTAL!A:A,IW49BLTOTAL!H:H),"")</f>
        <v>2</v>
      </c>
      <c r="AH903" t="str">
        <f>IF(IFERROR(_xlfn.XLOOKUP(B903,'Detalle custodia'!B:B,'Detalle custodia'!O:O),"")="custodia","Completo","")</f>
        <v/>
      </c>
    </row>
    <row r="904" spans="1:34" x14ac:dyDescent="0.35">
      <c r="A904" t="s">
        <v>160</v>
      </c>
      <c r="B904">
        <v>6592947</v>
      </c>
      <c r="C904" t="s">
        <v>129</v>
      </c>
      <c r="D904" t="s">
        <v>3819</v>
      </c>
      <c r="E904" t="s">
        <v>310</v>
      </c>
      <c r="F904" t="s">
        <v>133</v>
      </c>
      <c r="G904" t="s">
        <v>4033</v>
      </c>
      <c r="H904" s="16">
        <v>45839</v>
      </c>
      <c r="I904" s="16">
        <v>45869</v>
      </c>
      <c r="J904" t="s">
        <v>3476</v>
      </c>
      <c r="K904">
        <v>1212121</v>
      </c>
      <c r="L904" t="s">
        <v>346</v>
      </c>
      <c r="O904">
        <v>10014598</v>
      </c>
      <c r="P904" t="s">
        <v>160</v>
      </c>
      <c r="Q904">
        <v>0</v>
      </c>
      <c r="R904" t="s">
        <v>343</v>
      </c>
      <c r="S904" t="s">
        <v>342</v>
      </c>
      <c r="T904">
        <v>11576333</v>
      </c>
      <c r="U904" s="16">
        <v>45771</v>
      </c>
      <c r="V904" s="16">
        <v>45839</v>
      </c>
      <c r="W904" s="16">
        <v>45835</v>
      </c>
      <c r="X904">
        <v>0</v>
      </c>
      <c r="Y904">
        <v>1290900</v>
      </c>
      <c r="Z904" t="s">
        <v>1568</v>
      </c>
      <c r="AA904" t="s">
        <v>247</v>
      </c>
      <c r="AB904" t="s">
        <v>121</v>
      </c>
      <c r="AC904" t="s">
        <v>255</v>
      </c>
      <c r="AD904" t="s">
        <v>122</v>
      </c>
      <c r="AE904" t="str">
        <f>IF(B904&gt;0,IF(B904&gt;0,(IF(B904&lt;&gt;'PLAN SEMANAL'!$A$2,BLTOTAL!AA904,""))),"")</f>
        <v>CARGUIO</v>
      </c>
      <c r="AF904" t="str">
        <f>IF(AH904="Completo","Completo",IF(IF(B904&gt;0,_xlfn.XLOOKUP(B904,'Detalle reservas completas fesa'!K:K,'Detalle reservas completas fesa'!Q:Q,_xlfn.XLOOKUP(B904,'MB25'!L:L,'MB25'!Q:Q,"Incompleto")),"")="PENDIENTE","Incompleto",IF(B904&gt;0,_xlfn.XLOOKUP(B904,'Detalle reservas completas fesa'!K:K,'Detalle reservas completas fesa'!Q:Q,IF(AD904="SIN MATERIAL","Completo",IF(AD904="COMPLETO","Completo","Incompleto"))))))</f>
        <v>Completo</v>
      </c>
      <c r="AG904">
        <f>IF(B904&gt;0,_xlfn.XLOOKUP(B904,IW49BLTOTAL!A:A,IW49BLTOTAL!H:H),"")</f>
        <v>20</v>
      </c>
      <c r="AH904" t="str">
        <f>IF(IFERROR(_xlfn.XLOOKUP(B904,'Detalle custodia'!B:B,'Detalle custodia'!O:O),"")="custodia","Completo","")</f>
        <v/>
      </c>
    </row>
    <row r="905" spans="1:34" x14ac:dyDescent="0.35">
      <c r="A905" t="s">
        <v>298</v>
      </c>
      <c r="B905">
        <v>6592943</v>
      </c>
      <c r="C905" t="s">
        <v>129</v>
      </c>
      <c r="D905" t="s">
        <v>1605</v>
      </c>
      <c r="E905" t="s">
        <v>310</v>
      </c>
      <c r="F905" t="s">
        <v>133</v>
      </c>
      <c r="G905" t="s">
        <v>147</v>
      </c>
      <c r="H905" s="16">
        <v>45859</v>
      </c>
      <c r="I905" s="16">
        <v>45865</v>
      </c>
      <c r="J905" t="s">
        <v>5408</v>
      </c>
      <c r="K905">
        <v>1213130</v>
      </c>
      <c r="L905" t="s">
        <v>299</v>
      </c>
      <c r="O905">
        <v>10014626</v>
      </c>
      <c r="P905" t="s">
        <v>298</v>
      </c>
      <c r="Q905">
        <v>0</v>
      </c>
      <c r="R905" t="s">
        <v>343</v>
      </c>
      <c r="S905" t="s">
        <v>343</v>
      </c>
      <c r="T905">
        <v>11573617</v>
      </c>
      <c r="U905" s="16">
        <v>45771</v>
      </c>
      <c r="V905" s="16">
        <v>45859</v>
      </c>
      <c r="W905" s="16">
        <v>45850</v>
      </c>
      <c r="X905">
        <v>0</v>
      </c>
      <c r="Y905">
        <v>1290900</v>
      </c>
      <c r="Z905" t="s">
        <v>1568</v>
      </c>
      <c r="AA905" t="s">
        <v>245</v>
      </c>
      <c r="AB905" t="s">
        <v>121</v>
      </c>
      <c r="AC905" t="s">
        <v>255</v>
      </c>
      <c r="AD905" t="s">
        <v>141</v>
      </c>
      <c r="AE905" t="str">
        <f>IF(B905&gt;0,IF(B905&gt;0,(IF(B905&lt;&gt;'PLAN SEMANAL'!$A$2,BLTOTAL!AA905,""))),"")</f>
        <v>ACARREO</v>
      </c>
      <c r="AF905" t="str">
        <f>IF(AH905="Completo","Completo",IF(IF(B905&gt;0,_xlfn.XLOOKUP(B905,'Detalle reservas completas fesa'!K:K,'Detalle reservas completas fesa'!Q:Q,_xlfn.XLOOKUP(B905,'MB25'!L:L,'MB25'!Q:Q,"Incompleto")),"")="PENDIENTE","Incompleto",IF(B905&gt;0,_xlfn.XLOOKUP(B905,'Detalle reservas completas fesa'!K:K,'Detalle reservas completas fesa'!Q:Q,IF(AD905="SIN MATERIAL","Completo",IF(AD905="COMPLETO","Completo","Incompleto"))))))</f>
        <v>Incompleto</v>
      </c>
      <c r="AG905">
        <f>IF(B905&gt;0,_xlfn.XLOOKUP(B905,IW49BLTOTAL!A:A,IW49BLTOTAL!H:H),"")</f>
        <v>10</v>
      </c>
      <c r="AH905" t="str">
        <f>IF(IFERROR(_xlfn.XLOOKUP(B905,'Detalle custodia'!B:B,'Detalle custodia'!O:O),"")="custodia","Completo","")</f>
        <v/>
      </c>
    </row>
    <row r="906" spans="1:34" x14ac:dyDescent="0.35">
      <c r="A906" t="s">
        <v>157</v>
      </c>
      <c r="B906">
        <v>6592875</v>
      </c>
      <c r="C906" t="s">
        <v>129</v>
      </c>
      <c r="D906" t="s">
        <v>3820</v>
      </c>
      <c r="E906" t="s">
        <v>310</v>
      </c>
      <c r="F906" t="s">
        <v>133</v>
      </c>
      <c r="G906" t="s">
        <v>132</v>
      </c>
      <c r="H906" s="16">
        <v>45839</v>
      </c>
      <c r="I906" s="16">
        <v>45869</v>
      </c>
      <c r="J906" t="s">
        <v>856</v>
      </c>
      <c r="K906">
        <v>1215150</v>
      </c>
      <c r="L906" t="s">
        <v>345</v>
      </c>
      <c r="O906">
        <v>10014635</v>
      </c>
      <c r="P906" t="s">
        <v>157</v>
      </c>
      <c r="Q906">
        <v>0</v>
      </c>
      <c r="R906" t="s">
        <v>343</v>
      </c>
      <c r="S906" t="s">
        <v>342</v>
      </c>
      <c r="T906">
        <v>11572697</v>
      </c>
      <c r="U906" s="16">
        <v>45771</v>
      </c>
      <c r="V906" s="16">
        <v>45839</v>
      </c>
      <c r="W906" s="16">
        <v>45819</v>
      </c>
      <c r="X906">
        <v>0</v>
      </c>
      <c r="Y906">
        <v>1290900</v>
      </c>
      <c r="Z906" t="s">
        <v>1568</v>
      </c>
      <c r="AA906" t="s">
        <v>246</v>
      </c>
      <c r="AB906" t="s">
        <v>121</v>
      </c>
      <c r="AC906" t="s">
        <v>255</v>
      </c>
      <c r="AD906" t="s">
        <v>141</v>
      </c>
      <c r="AE906" t="str">
        <f>IF(B906&gt;0,IF(B906&gt;0,(IF(B906&lt;&gt;'PLAN SEMANAL'!$A$2,BLTOTAL!AA906,""))),"")</f>
        <v>AUXILIAR</v>
      </c>
      <c r="AF906" t="str">
        <f>IF(AH906="Completo","Completo",IF(IF(B906&gt;0,_xlfn.XLOOKUP(B906,'Detalle reservas completas fesa'!K:K,'Detalle reservas completas fesa'!Q:Q,_xlfn.XLOOKUP(B906,'MB25'!L:L,'MB25'!Q:Q,"Incompleto")),"")="PENDIENTE","Incompleto",IF(B906&gt;0,_xlfn.XLOOKUP(B906,'Detalle reservas completas fesa'!K:K,'Detalle reservas completas fesa'!Q:Q,IF(AD906="SIN MATERIAL","Completo",IF(AD906="COMPLETO","Completo","Incompleto"))))))</f>
        <v>Completo</v>
      </c>
      <c r="AG906">
        <f>IF(B906&gt;0,_xlfn.XLOOKUP(B906,IW49BLTOTAL!A:A,IW49BLTOTAL!H:H),"")</f>
        <v>12</v>
      </c>
      <c r="AH906" t="str">
        <f>IF(IFERROR(_xlfn.XLOOKUP(B906,'Detalle custodia'!B:B,'Detalle custodia'!O:O),"")="custodia","Completo","")</f>
        <v/>
      </c>
    </row>
    <row r="907" spans="1:34" x14ac:dyDescent="0.35">
      <c r="A907" t="s">
        <v>157</v>
      </c>
      <c r="B907">
        <v>6592874</v>
      </c>
      <c r="C907" t="s">
        <v>129</v>
      </c>
      <c r="D907" t="s">
        <v>3821</v>
      </c>
      <c r="E907" t="s">
        <v>310</v>
      </c>
      <c r="F907" t="s">
        <v>133</v>
      </c>
      <c r="G907" t="s">
        <v>132</v>
      </c>
      <c r="H907" s="16">
        <v>45839</v>
      </c>
      <c r="I907" s="16">
        <v>45869</v>
      </c>
      <c r="J907" t="s">
        <v>856</v>
      </c>
      <c r="K907">
        <v>1215150</v>
      </c>
      <c r="L907" t="s">
        <v>345</v>
      </c>
      <c r="O907">
        <v>10014635</v>
      </c>
      <c r="P907" t="s">
        <v>157</v>
      </c>
      <c r="Q907">
        <v>0</v>
      </c>
      <c r="R907" t="s">
        <v>343</v>
      </c>
      <c r="S907" t="s">
        <v>342</v>
      </c>
      <c r="T907">
        <v>11572696</v>
      </c>
      <c r="U907" s="16">
        <v>45771</v>
      </c>
      <c r="V907" s="16">
        <v>45839</v>
      </c>
      <c r="W907" s="16">
        <v>45819</v>
      </c>
      <c r="X907">
        <v>0</v>
      </c>
      <c r="Y907">
        <v>1290900</v>
      </c>
      <c r="Z907" t="s">
        <v>1568</v>
      </c>
      <c r="AA907" t="s">
        <v>246</v>
      </c>
      <c r="AB907" t="s">
        <v>121</v>
      </c>
      <c r="AC907" t="s">
        <v>255</v>
      </c>
      <c r="AD907" t="s">
        <v>141</v>
      </c>
      <c r="AE907" t="str">
        <f>IF(B907&gt;0,IF(B907&gt;0,(IF(B907&lt;&gt;'PLAN SEMANAL'!$A$2,BLTOTAL!AA907,""))),"")</f>
        <v>AUXILIAR</v>
      </c>
      <c r="AF907" t="str">
        <f>IF(AH907="Completo","Completo",IF(IF(B907&gt;0,_xlfn.XLOOKUP(B907,'Detalle reservas completas fesa'!K:K,'Detalle reservas completas fesa'!Q:Q,_xlfn.XLOOKUP(B907,'MB25'!L:L,'MB25'!Q:Q,"Incompleto")),"")="PENDIENTE","Incompleto",IF(B907&gt;0,_xlfn.XLOOKUP(B907,'Detalle reservas completas fesa'!K:K,'Detalle reservas completas fesa'!Q:Q,IF(AD907="SIN MATERIAL","Completo",IF(AD907="COMPLETO","Completo","Incompleto"))))))</f>
        <v>Incompleto</v>
      </c>
      <c r="AG907">
        <f>IF(B907&gt;0,_xlfn.XLOOKUP(B907,IW49BLTOTAL!A:A,IW49BLTOTAL!H:H),"")</f>
        <v>12</v>
      </c>
      <c r="AH907" t="str">
        <f>IF(IFERROR(_xlfn.XLOOKUP(B907,'Detalle custodia'!B:B,'Detalle custodia'!O:O),"")="custodia","Completo","")</f>
        <v/>
      </c>
    </row>
    <row r="908" spans="1:34" x14ac:dyDescent="0.35">
      <c r="A908" t="s">
        <v>419</v>
      </c>
      <c r="B908">
        <v>6591795</v>
      </c>
      <c r="C908" t="s">
        <v>129</v>
      </c>
      <c r="D908" t="s">
        <v>3554</v>
      </c>
      <c r="E908" t="s">
        <v>310</v>
      </c>
      <c r="F908" t="s">
        <v>133</v>
      </c>
      <c r="G908" t="s">
        <v>132</v>
      </c>
      <c r="H908" s="16">
        <v>45809</v>
      </c>
      <c r="J908" t="s">
        <v>856</v>
      </c>
      <c r="K908">
        <v>1213130</v>
      </c>
      <c r="L908" t="s">
        <v>420</v>
      </c>
      <c r="O908">
        <v>10014605</v>
      </c>
      <c r="P908" t="s">
        <v>419</v>
      </c>
      <c r="Q908">
        <v>0</v>
      </c>
      <c r="R908" t="s">
        <v>343</v>
      </c>
      <c r="S908" t="s">
        <v>342</v>
      </c>
      <c r="T908">
        <v>11572481</v>
      </c>
      <c r="U908" s="16">
        <v>45770</v>
      </c>
      <c r="V908" s="16">
        <v>45809</v>
      </c>
      <c r="W908" s="16">
        <v>45778</v>
      </c>
      <c r="X908">
        <v>0</v>
      </c>
      <c r="Y908">
        <v>1290900</v>
      </c>
      <c r="Z908" t="s">
        <v>1568</v>
      </c>
      <c r="AA908" t="s">
        <v>245</v>
      </c>
      <c r="AB908" t="s">
        <v>121</v>
      </c>
      <c r="AC908" t="s">
        <v>255</v>
      </c>
      <c r="AD908" t="s">
        <v>141</v>
      </c>
      <c r="AE908" t="str">
        <f>IF(B908&gt;0,IF(B908&gt;0,(IF(B908&lt;&gt;'PLAN SEMANAL'!$A$2,BLTOTAL!AA908,""))),"")</f>
        <v>ACARREO</v>
      </c>
      <c r="AF908" t="str">
        <f>IF(AH908="Completo","Completo",IF(IF(B908&gt;0,_xlfn.XLOOKUP(B908,'Detalle reservas completas fesa'!K:K,'Detalle reservas completas fesa'!Q:Q,_xlfn.XLOOKUP(B908,'MB25'!L:L,'MB25'!Q:Q,"Incompleto")),"")="PENDIENTE","Incompleto",IF(B908&gt;0,_xlfn.XLOOKUP(B908,'Detalle reservas completas fesa'!K:K,'Detalle reservas completas fesa'!Q:Q,IF(AD908="SIN MATERIAL","Completo",IF(AD908="COMPLETO","Completo","Incompleto"))))))</f>
        <v>Incompleto</v>
      </c>
      <c r="AG908">
        <f>IF(B908&gt;0,_xlfn.XLOOKUP(B908,IW49BLTOTAL!A:A,IW49BLTOTAL!H:H),"")</f>
        <v>2</v>
      </c>
      <c r="AH908" t="str">
        <f>IF(IFERROR(_xlfn.XLOOKUP(B908,'Detalle custodia'!B:B,'Detalle custodia'!O:O),"")="custodia","Completo","")</f>
        <v/>
      </c>
    </row>
    <row r="909" spans="1:34" x14ac:dyDescent="0.35">
      <c r="A909" t="s">
        <v>231</v>
      </c>
      <c r="B909">
        <v>6591792</v>
      </c>
      <c r="C909" t="s">
        <v>129</v>
      </c>
      <c r="D909" t="s">
        <v>3556</v>
      </c>
      <c r="E909" t="s">
        <v>310</v>
      </c>
      <c r="F909" t="s">
        <v>259</v>
      </c>
      <c r="G909" t="s">
        <v>142</v>
      </c>
      <c r="H909" s="16">
        <v>45850</v>
      </c>
      <c r="I909" s="16">
        <v>45850</v>
      </c>
      <c r="J909" t="s">
        <v>5406</v>
      </c>
      <c r="K909">
        <v>1215150</v>
      </c>
      <c r="L909" t="s">
        <v>331</v>
      </c>
      <c r="O909">
        <v>10014638</v>
      </c>
      <c r="P909" t="s">
        <v>231</v>
      </c>
      <c r="Q909">
        <v>0</v>
      </c>
      <c r="R909" t="s">
        <v>343</v>
      </c>
      <c r="S909" t="s">
        <v>291</v>
      </c>
      <c r="T909">
        <v>11571271</v>
      </c>
      <c r="U909" s="16">
        <v>45770</v>
      </c>
      <c r="V909" s="16">
        <v>45850</v>
      </c>
      <c r="W909" s="16">
        <v>45848</v>
      </c>
      <c r="X909">
        <v>0</v>
      </c>
      <c r="Y909">
        <v>1290900</v>
      </c>
      <c r="Z909" t="s">
        <v>1568</v>
      </c>
      <c r="AA909" t="s">
        <v>246</v>
      </c>
      <c r="AB909" t="s">
        <v>121</v>
      </c>
      <c r="AC909" t="s">
        <v>255</v>
      </c>
      <c r="AD909" t="s">
        <v>141</v>
      </c>
      <c r="AE909" t="str">
        <f>IF(B909&gt;0,IF(B909&gt;0,(IF(B909&lt;&gt;'PLAN SEMANAL'!$A$2,BLTOTAL!AA909,""))),"")</f>
        <v>AUXILIAR</v>
      </c>
      <c r="AF909" t="str">
        <f>IF(AH909="Completo","Completo",IF(IF(B909&gt;0,_xlfn.XLOOKUP(B909,'Detalle reservas completas fesa'!K:K,'Detalle reservas completas fesa'!Q:Q,_xlfn.XLOOKUP(B909,'MB25'!L:L,'MB25'!Q:Q,"Incompleto")),"")="PENDIENTE","Incompleto",IF(B909&gt;0,_xlfn.XLOOKUP(B909,'Detalle reservas completas fesa'!K:K,'Detalle reservas completas fesa'!Q:Q,IF(AD909="SIN MATERIAL","Completo",IF(AD909="COMPLETO","Completo","Incompleto"))))))</f>
        <v>Incompleto</v>
      </c>
      <c r="AG909">
        <f>IF(B909&gt;0,_xlfn.XLOOKUP(B909,IW49BLTOTAL!A:A,IW49BLTOTAL!H:H),"")</f>
        <v>32</v>
      </c>
      <c r="AH909" t="str">
        <f>IF(IFERROR(_xlfn.XLOOKUP(B909,'Detalle custodia'!B:B,'Detalle custodia'!O:O),"")="custodia","Completo","")</f>
        <v/>
      </c>
    </row>
    <row r="910" spans="1:34" x14ac:dyDescent="0.35">
      <c r="A910" t="s">
        <v>321</v>
      </c>
      <c r="B910">
        <v>6591486</v>
      </c>
      <c r="C910" t="s">
        <v>138</v>
      </c>
      <c r="D910" t="s">
        <v>3557</v>
      </c>
      <c r="E910" t="s">
        <v>310</v>
      </c>
      <c r="F910" t="s">
        <v>133</v>
      </c>
      <c r="G910" t="s">
        <v>147</v>
      </c>
      <c r="H910" s="16">
        <v>45808</v>
      </c>
      <c r="I910" s="16">
        <v>45808</v>
      </c>
      <c r="J910" t="s">
        <v>856</v>
      </c>
      <c r="K910">
        <v>1291900</v>
      </c>
      <c r="L910" t="s">
        <v>322</v>
      </c>
      <c r="O910">
        <v>10017749</v>
      </c>
      <c r="P910" t="s">
        <v>188</v>
      </c>
      <c r="Q910">
        <v>0</v>
      </c>
      <c r="R910" t="s">
        <v>349</v>
      </c>
      <c r="S910" t="s">
        <v>347</v>
      </c>
      <c r="T910">
        <v>11581127</v>
      </c>
      <c r="U910" s="16">
        <v>45770</v>
      </c>
      <c r="V910" s="16">
        <v>45808</v>
      </c>
      <c r="W910" s="16">
        <v>45805</v>
      </c>
      <c r="X910">
        <v>0</v>
      </c>
      <c r="Y910">
        <v>1290900</v>
      </c>
      <c r="Z910" t="s">
        <v>1568</v>
      </c>
      <c r="AA910" t="s">
        <v>249</v>
      </c>
      <c r="AB910" t="s">
        <v>121</v>
      </c>
      <c r="AC910" t="s">
        <v>255</v>
      </c>
      <c r="AD910" t="s">
        <v>141</v>
      </c>
      <c r="AE910" t="str">
        <f>IF(B910&gt;0,IF(B910&gt;0,(IF(B910&lt;&gt;'PLAN SEMANAL'!$A$2,BLTOTAL!AA910,""))),"")</f>
        <v>SOPORTE</v>
      </c>
      <c r="AF910" t="str">
        <f>IF(AH910="Completo","Completo",IF(IF(B910&gt;0,_xlfn.XLOOKUP(B910,'Detalle reservas completas fesa'!K:K,'Detalle reservas completas fesa'!Q:Q,_xlfn.XLOOKUP(B910,'MB25'!L:L,'MB25'!Q:Q,"Incompleto")),"")="PENDIENTE","Incompleto",IF(B910&gt;0,_xlfn.XLOOKUP(B910,'Detalle reservas completas fesa'!K:K,'Detalle reservas completas fesa'!Q:Q,IF(AD910="SIN MATERIAL","Completo",IF(AD910="COMPLETO","Completo","Incompleto"))))))</f>
        <v>Incompleto</v>
      </c>
      <c r="AG910">
        <f>IF(B910&gt;0,_xlfn.XLOOKUP(B910,IW49BLTOTAL!A:A,IW49BLTOTAL!H:H),"")</f>
        <v>0</v>
      </c>
      <c r="AH910" t="str">
        <f>IF(IFERROR(_xlfn.XLOOKUP(B910,'Detalle custodia'!B:B,'Detalle custodia'!O:O),"")="custodia","Completo","")</f>
        <v/>
      </c>
    </row>
    <row r="911" spans="1:34" x14ac:dyDescent="0.35">
      <c r="A911" t="s">
        <v>324</v>
      </c>
      <c r="B911">
        <v>6591484</v>
      </c>
      <c r="C911" t="s">
        <v>138</v>
      </c>
      <c r="D911" t="s">
        <v>3558</v>
      </c>
      <c r="E911" t="s">
        <v>310</v>
      </c>
      <c r="F911" t="s">
        <v>133</v>
      </c>
      <c r="G911" t="s">
        <v>147</v>
      </c>
      <c r="H911" s="16">
        <v>45808</v>
      </c>
      <c r="I911" s="16">
        <v>45808</v>
      </c>
      <c r="J911" t="s">
        <v>856</v>
      </c>
      <c r="K911">
        <v>2230130</v>
      </c>
      <c r="L911" t="s">
        <v>325</v>
      </c>
      <c r="O911">
        <v>10017214</v>
      </c>
      <c r="P911" t="s">
        <v>168</v>
      </c>
      <c r="Q911">
        <v>0</v>
      </c>
      <c r="R911" t="s">
        <v>349</v>
      </c>
      <c r="S911" t="s">
        <v>347</v>
      </c>
      <c r="T911">
        <v>11579271</v>
      </c>
      <c r="U911" s="16">
        <v>45770</v>
      </c>
      <c r="V911" s="16">
        <v>45808</v>
      </c>
      <c r="W911" s="16">
        <v>45805</v>
      </c>
      <c r="X911">
        <v>0</v>
      </c>
      <c r="Y911">
        <v>1290900</v>
      </c>
      <c r="Z911" t="s">
        <v>1568</v>
      </c>
      <c r="AA911" t="s">
        <v>249</v>
      </c>
      <c r="AB911" t="s">
        <v>121</v>
      </c>
      <c r="AC911" t="s">
        <v>255</v>
      </c>
      <c r="AD911" t="s">
        <v>141</v>
      </c>
      <c r="AE911" t="str">
        <f>IF(B911&gt;0,IF(B911&gt;0,(IF(B911&lt;&gt;'PLAN SEMANAL'!$A$2,BLTOTAL!AA911,""))),"")</f>
        <v>SOPORTE</v>
      </c>
      <c r="AF911" t="str">
        <f>IF(AH911="Completo","Completo",IF(IF(B911&gt;0,_xlfn.XLOOKUP(B911,'Detalle reservas completas fesa'!K:K,'Detalle reservas completas fesa'!Q:Q,_xlfn.XLOOKUP(B911,'MB25'!L:L,'MB25'!Q:Q,"Incompleto")),"")="PENDIENTE","Incompleto",IF(B911&gt;0,_xlfn.XLOOKUP(B911,'Detalle reservas completas fesa'!K:K,'Detalle reservas completas fesa'!Q:Q,IF(AD911="SIN MATERIAL","Completo",IF(AD911="COMPLETO","Completo","Incompleto"))))))</f>
        <v>Incompleto</v>
      </c>
      <c r="AG911">
        <f>IF(B911&gt;0,_xlfn.XLOOKUP(B911,IW49BLTOTAL!A:A,IW49BLTOTAL!H:H),"")</f>
        <v>0</v>
      </c>
      <c r="AH911" t="str">
        <f>IF(IFERROR(_xlfn.XLOOKUP(B911,'Detalle custodia'!B:B,'Detalle custodia'!O:O),"")="custodia","Completo","")</f>
        <v/>
      </c>
    </row>
    <row r="912" spans="1:34" x14ac:dyDescent="0.35">
      <c r="A912" t="s">
        <v>324</v>
      </c>
      <c r="B912">
        <v>6591483</v>
      </c>
      <c r="C912" t="s">
        <v>138</v>
      </c>
      <c r="D912" t="s">
        <v>3559</v>
      </c>
      <c r="E912" t="s">
        <v>310</v>
      </c>
      <c r="F912" t="s">
        <v>133</v>
      </c>
      <c r="G912" t="s">
        <v>226</v>
      </c>
      <c r="H912" s="16">
        <v>45808</v>
      </c>
      <c r="I912" s="16">
        <v>45808</v>
      </c>
      <c r="J912" t="s">
        <v>856</v>
      </c>
      <c r="K912">
        <v>2230130</v>
      </c>
      <c r="L912" t="s">
        <v>325</v>
      </c>
      <c r="O912">
        <v>10017214</v>
      </c>
      <c r="P912" t="s">
        <v>168</v>
      </c>
      <c r="Q912">
        <v>0</v>
      </c>
      <c r="R912" t="s">
        <v>349</v>
      </c>
      <c r="S912" t="s">
        <v>347</v>
      </c>
      <c r="T912">
        <v>11577931</v>
      </c>
      <c r="U912" s="16">
        <v>45770</v>
      </c>
      <c r="V912" s="16">
        <v>45808</v>
      </c>
      <c r="W912" s="16">
        <v>45805</v>
      </c>
      <c r="X912">
        <v>0</v>
      </c>
      <c r="Y912">
        <v>1290900</v>
      </c>
      <c r="Z912" t="s">
        <v>1568</v>
      </c>
      <c r="AA912" t="s">
        <v>249</v>
      </c>
      <c r="AB912" t="s">
        <v>121</v>
      </c>
      <c r="AC912" t="s">
        <v>255</v>
      </c>
      <c r="AD912" t="s">
        <v>189</v>
      </c>
      <c r="AE912" t="str">
        <f>IF(B912&gt;0,IF(B912&gt;0,(IF(B912&lt;&gt;'PLAN SEMANAL'!$A$2,BLTOTAL!AA912,""))),"")</f>
        <v>SOPORTE</v>
      </c>
      <c r="AF912" t="str">
        <f>IF(AH912="Completo","Completo",IF(IF(B912&gt;0,_xlfn.XLOOKUP(B912,'Detalle reservas completas fesa'!K:K,'Detalle reservas completas fesa'!Q:Q,_xlfn.XLOOKUP(B912,'MB25'!L:L,'MB25'!Q:Q,"Incompleto")),"")="PENDIENTE","Incompleto",IF(B912&gt;0,_xlfn.XLOOKUP(B912,'Detalle reservas completas fesa'!K:K,'Detalle reservas completas fesa'!Q:Q,IF(AD912="SIN MATERIAL","Completo",IF(AD912="COMPLETO","Completo","Incompleto"))))))</f>
        <v>Completo</v>
      </c>
      <c r="AG912">
        <f>IF(B912&gt;0,_xlfn.XLOOKUP(B912,IW49BLTOTAL!A:A,IW49BLTOTAL!H:H),"")</f>
        <v>0</v>
      </c>
      <c r="AH912" t="str">
        <f>IF(IFERROR(_xlfn.XLOOKUP(B912,'Detalle custodia'!B:B,'Detalle custodia'!O:O),"")="custodia","Completo","")</f>
        <v/>
      </c>
    </row>
    <row r="913" spans="1:34" x14ac:dyDescent="0.35">
      <c r="A913" t="s">
        <v>324</v>
      </c>
      <c r="B913">
        <v>6591482</v>
      </c>
      <c r="C913" t="s">
        <v>138</v>
      </c>
      <c r="D913" t="s">
        <v>3560</v>
      </c>
      <c r="E913" t="s">
        <v>310</v>
      </c>
      <c r="F913" t="s">
        <v>133</v>
      </c>
      <c r="G913" t="s">
        <v>226</v>
      </c>
      <c r="H913" s="16">
        <v>45808</v>
      </c>
      <c r="I913" s="16">
        <v>45808</v>
      </c>
      <c r="J913" t="s">
        <v>856</v>
      </c>
      <c r="K913">
        <v>2230130</v>
      </c>
      <c r="L913" t="s">
        <v>325</v>
      </c>
      <c r="O913">
        <v>10017214</v>
      </c>
      <c r="P913" t="s">
        <v>168</v>
      </c>
      <c r="Q913">
        <v>0</v>
      </c>
      <c r="R913" t="s">
        <v>349</v>
      </c>
      <c r="S913" t="s">
        <v>347</v>
      </c>
      <c r="T913">
        <v>11578340</v>
      </c>
      <c r="U913" s="16">
        <v>45770</v>
      </c>
      <c r="V913" s="16">
        <v>45808</v>
      </c>
      <c r="W913" s="16">
        <v>45805</v>
      </c>
      <c r="X913">
        <v>0</v>
      </c>
      <c r="Y913">
        <v>1290900</v>
      </c>
      <c r="Z913" t="s">
        <v>1568</v>
      </c>
      <c r="AA913" t="s">
        <v>249</v>
      </c>
      <c r="AB913" t="s">
        <v>121</v>
      </c>
      <c r="AC913" t="s">
        <v>255</v>
      </c>
      <c r="AD913" t="s">
        <v>189</v>
      </c>
      <c r="AE913" t="str">
        <f>IF(B913&gt;0,IF(B913&gt;0,(IF(B913&lt;&gt;'PLAN SEMANAL'!$A$2,BLTOTAL!AA913,""))),"")</f>
        <v>SOPORTE</v>
      </c>
      <c r="AF913" t="str">
        <f>IF(AH913="Completo","Completo",IF(IF(B913&gt;0,_xlfn.XLOOKUP(B913,'Detalle reservas completas fesa'!K:K,'Detalle reservas completas fesa'!Q:Q,_xlfn.XLOOKUP(B913,'MB25'!L:L,'MB25'!Q:Q,"Incompleto")),"")="PENDIENTE","Incompleto",IF(B913&gt;0,_xlfn.XLOOKUP(B913,'Detalle reservas completas fesa'!K:K,'Detalle reservas completas fesa'!Q:Q,IF(AD913="SIN MATERIAL","Completo",IF(AD913="COMPLETO","Completo","Incompleto"))))))</f>
        <v>Completo</v>
      </c>
      <c r="AG913">
        <f>IF(B913&gt;0,_xlfn.XLOOKUP(B913,IW49BLTOTAL!A:A,IW49BLTOTAL!H:H),"")</f>
        <v>0</v>
      </c>
      <c r="AH913" t="str">
        <f>IF(IFERROR(_xlfn.XLOOKUP(B913,'Detalle custodia'!B:B,'Detalle custodia'!O:O),"")="custodia","Completo","")</f>
        <v/>
      </c>
    </row>
    <row r="914" spans="1:34" x14ac:dyDescent="0.35">
      <c r="A914" t="s">
        <v>230</v>
      </c>
      <c r="B914">
        <v>6591453</v>
      </c>
      <c r="C914" t="s">
        <v>129</v>
      </c>
      <c r="D914" t="s">
        <v>3561</v>
      </c>
      <c r="E914" t="s">
        <v>310</v>
      </c>
      <c r="F914" t="s">
        <v>259</v>
      </c>
      <c r="G914" t="s">
        <v>142</v>
      </c>
      <c r="H914" s="16">
        <v>45839</v>
      </c>
      <c r="I914" s="16">
        <v>45869</v>
      </c>
      <c r="J914" t="s">
        <v>856</v>
      </c>
      <c r="K914">
        <v>1215150</v>
      </c>
      <c r="L914" t="s">
        <v>277</v>
      </c>
      <c r="O914">
        <v>10014636</v>
      </c>
      <c r="P914" t="s">
        <v>230</v>
      </c>
      <c r="Q914">
        <v>0</v>
      </c>
      <c r="R914" t="s">
        <v>343</v>
      </c>
      <c r="S914" t="s">
        <v>3891</v>
      </c>
      <c r="T914">
        <v>11579660</v>
      </c>
      <c r="U914" s="16">
        <v>45769</v>
      </c>
      <c r="V914" s="16">
        <v>45839</v>
      </c>
      <c r="W914" s="16">
        <v>45806</v>
      </c>
      <c r="X914">
        <v>0</v>
      </c>
      <c r="Y914">
        <v>1290900</v>
      </c>
      <c r="Z914" t="s">
        <v>1568</v>
      </c>
      <c r="AA914" t="s">
        <v>246</v>
      </c>
      <c r="AB914" t="s">
        <v>121</v>
      </c>
      <c r="AC914" t="s">
        <v>255</v>
      </c>
      <c r="AD914" t="s">
        <v>141</v>
      </c>
      <c r="AE914" t="str">
        <f>IF(B914&gt;0,IF(B914&gt;0,(IF(B914&lt;&gt;'PLAN SEMANAL'!$A$2,BLTOTAL!AA914,""))),"")</f>
        <v>AUXILIAR</v>
      </c>
      <c r="AF914" t="str">
        <f>IF(AH914="Completo","Completo",IF(IF(B914&gt;0,_xlfn.XLOOKUP(B914,'Detalle reservas completas fesa'!K:K,'Detalle reservas completas fesa'!Q:Q,_xlfn.XLOOKUP(B914,'MB25'!L:L,'MB25'!Q:Q,"Incompleto")),"")="PENDIENTE","Incompleto",IF(B914&gt;0,_xlfn.XLOOKUP(B914,'Detalle reservas completas fesa'!K:K,'Detalle reservas completas fesa'!Q:Q,IF(AD914="SIN MATERIAL","Completo",IF(AD914="COMPLETO","Completo","Incompleto"))))))</f>
        <v>Incompleto</v>
      </c>
      <c r="AG914">
        <f>IF(B914&gt;0,_xlfn.XLOOKUP(B914,IW49BLTOTAL!A:A,IW49BLTOTAL!H:H),"")</f>
        <v>6</v>
      </c>
      <c r="AH914" t="str">
        <f>IF(IFERROR(_xlfn.XLOOKUP(B914,'Detalle custodia'!B:B,'Detalle custodia'!O:O),"")="custodia","Completo","")</f>
        <v/>
      </c>
    </row>
    <row r="915" spans="1:34" x14ac:dyDescent="0.35">
      <c r="A915" t="s">
        <v>228</v>
      </c>
      <c r="B915">
        <v>6591452</v>
      </c>
      <c r="C915" t="s">
        <v>129</v>
      </c>
      <c r="D915" t="s">
        <v>6333</v>
      </c>
      <c r="E915" t="s">
        <v>310</v>
      </c>
      <c r="F915" t="s">
        <v>259</v>
      </c>
      <c r="G915" t="s">
        <v>192</v>
      </c>
      <c r="H915" s="16">
        <v>45839</v>
      </c>
      <c r="I915" s="16">
        <v>45869</v>
      </c>
      <c r="J915" t="s">
        <v>856</v>
      </c>
      <c r="K915">
        <v>1213130</v>
      </c>
      <c r="L915" t="s">
        <v>387</v>
      </c>
      <c r="O915">
        <v>10014624</v>
      </c>
      <c r="P915" t="s">
        <v>228</v>
      </c>
      <c r="Q915">
        <v>4197.67</v>
      </c>
      <c r="R915" t="s">
        <v>343</v>
      </c>
      <c r="S915" t="s">
        <v>3891</v>
      </c>
      <c r="T915">
        <v>11579661</v>
      </c>
      <c r="U915" s="16">
        <v>45769</v>
      </c>
      <c r="V915" s="16">
        <v>45839</v>
      </c>
      <c r="W915" s="16">
        <v>45827</v>
      </c>
      <c r="X915">
        <v>4197.67</v>
      </c>
      <c r="Y915">
        <v>1290900</v>
      </c>
      <c r="Z915" t="s">
        <v>1568</v>
      </c>
      <c r="AA915" t="s">
        <v>245</v>
      </c>
      <c r="AB915" t="s">
        <v>121</v>
      </c>
      <c r="AC915" t="s">
        <v>255</v>
      </c>
      <c r="AD915" t="s">
        <v>135</v>
      </c>
      <c r="AE915" t="str">
        <f>IF(B915&gt;0,IF(B915&gt;0,(IF(B915&lt;&gt;'PLAN SEMANAL'!$A$2,BLTOTAL!AA915,""))),"")</f>
        <v>ACARREO</v>
      </c>
      <c r="AF915" t="str">
        <f>IF(AH915="Completo","Completo",IF(IF(B915&gt;0,_xlfn.XLOOKUP(B915,'Detalle reservas completas fesa'!K:K,'Detalle reservas completas fesa'!Q:Q,_xlfn.XLOOKUP(B915,'MB25'!L:L,'MB25'!Q:Q,"Incompleto")),"")="PENDIENTE","Incompleto",IF(B915&gt;0,_xlfn.XLOOKUP(B915,'Detalle reservas completas fesa'!K:K,'Detalle reservas completas fesa'!Q:Q,IF(AD915="SIN MATERIAL","Completo",IF(AD915="COMPLETO","Completo","Incompleto"))))))</f>
        <v>Incompleto</v>
      </c>
      <c r="AG915">
        <f>IF(B915&gt;0,_xlfn.XLOOKUP(B915,IW49BLTOTAL!A:A,IW49BLTOTAL!H:H),"")</f>
        <v>3</v>
      </c>
      <c r="AH915" t="str">
        <f>IF(IFERROR(_xlfn.XLOOKUP(B915,'Detalle custodia'!B:B,'Detalle custodia'!O:O),"")="custodia","Completo","")</f>
        <v/>
      </c>
    </row>
    <row r="916" spans="1:34" x14ac:dyDescent="0.35">
      <c r="A916" t="s">
        <v>228</v>
      </c>
      <c r="B916">
        <v>6591451</v>
      </c>
      <c r="C916" t="s">
        <v>129</v>
      </c>
      <c r="D916" t="s">
        <v>3563</v>
      </c>
      <c r="E916" t="s">
        <v>310</v>
      </c>
      <c r="F916" t="s">
        <v>259</v>
      </c>
      <c r="G916" t="s">
        <v>225</v>
      </c>
      <c r="H916" s="16">
        <v>45809</v>
      </c>
      <c r="I916" s="16">
        <v>45809</v>
      </c>
      <c r="J916" t="s">
        <v>856</v>
      </c>
      <c r="K916">
        <v>1213130</v>
      </c>
      <c r="L916" t="s">
        <v>387</v>
      </c>
      <c r="O916">
        <v>10014624</v>
      </c>
      <c r="P916" t="s">
        <v>228</v>
      </c>
      <c r="Q916">
        <v>7615.22</v>
      </c>
      <c r="R916" t="s">
        <v>343</v>
      </c>
      <c r="S916" t="s">
        <v>343</v>
      </c>
      <c r="T916">
        <v>11579688</v>
      </c>
      <c r="U916" s="16">
        <v>45769</v>
      </c>
      <c r="V916" s="16">
        <v>45809</v>
      </c>
      <c r="W916" s="16">
        <v>45796</v>
      </c>
      <c r="X916">
        <v>7615.22</v>
      </c>
      <c r="Y916">
        <v>1290900</v>
      </c>
      <c r="Z916" t="s">
        <v>1568</v>
      </c>
      <c r="AA916" t="s">
        <v>245</v>
      </c>
      <c r="AB916" t="s">
        <v>121</v>
      </c>
      <c r="AC916" t="s">
        <v>255</v>
      </c>
      <c r="AD916" t="s">
        <v>135</v>
      </c>
      <c r="AE916" t="str">
        <f>IF(B916&gt;0,IF(B916&gt;0,(IF(B916&lt;&gt;'PLAN SEMANAL'!$A$2,BLTOTAL!AA916,""))),"")</f>
        <v>ACARREO</v>
      </c>
      <c r="AF916" t="str">
        <f>IF(AH916="Completo","Completo",IF(IF(B916&gt;0,_xlfn.XLOOKUP(B916,'Detalle reservas completas fesa'!K:K,'Detalle reservas completas fesa'!Q:Q,_xlfn.XLOOKUP(B916,'MB25'!L:L,'MB25'!Q:Q,"Incompleto")),"")="PENDIENTE","Incompleto",IF(B916&gt;0,_xlfn.XLOOKUP(B916,'Detalle reservas completas fesa'!K:K,'Detalle reservas completas fesa'!Q:Q,IF(AD916="SIN MATERIAL","Completo",IF(AD916="COMPLETO","Completo","Incompleto"))))))</f>
        <v>Incompleto</v>
      </c>
      <c r="AG916">
        <f>IF(B916&gt;0,_xlfn.XLOOKUP(B916,IW49BLTOTAL!A:A,IW49BLTOTAL!H:H),"")</f>
        <v>4</v>
      </c>
      <c r="AH916" t="str">
        <f>IF(IFERROR(_xlfn.XLOOKUP(B916,'Detalle custodia'!B:B,'Detalle custodia'!O:O),"")="custodia","Completo","")</f>
        <v/>
      </c>
    </row>
    <row r="917" spans="1:34" x14ac:dyDescent="0.35">
      <c r="A917" t="s">
        <v>157</v>
      </c>
      <c r="B917">
        <v>6591447</v>
      </c>
      <c r="C917" t="s">
        <v>129</v>
      </c>
      <c r="D917" t="s">
        <v>1210</v>
      </c>
      <c r="E917" t="s">
        <v>310</v>
      </c>
      <c r="F917" t="s">
        <v>133</v>
      </c>
      <c r="G917" t="s">
        <v>147</v>
      </c>
      <c r="H917" s="16">
        <v>45859</v>
      </c>
      <c r="I917" s="16">
        <v>45865</v>
      </c>
      <c r="J917" t="s">
        <v>5408</v>
      </c>
      <c r="K917">
        <v>1215150</v>
      </c>
      <c r="L917" t="s">
        <v>345</v>
      </c>
      <c r="O917">
        <v>10014635</v>
      </c>
      <c r="P917" t="s">
        <v>157</v>
      </c>
      <c r="Q917">
        <v>0</v>
      </c>
      <c r="R917" t="s">
        <v>343</v>
      </c>
      <c r="S917" t="s">
        <v>343</v>
      </c>
      <c r="T917">
        <v>11580404</v>
      </c>
      <c r="U917" s="16">
        <v>45769</v>
      </c>
      <c r="V917" s="16">
        <v>45859</v>
      </c>
      <c r="W917" s="16">
        <v>45850</v>
      </c>
      <c r="X917">
        <v>0</v>
      </c>
      <c r="Y917">
        <v>1290900</v>
      </c>
      <c r="Z917" t="s">
        <v>1568</v>
      </c>
      <c r="AA917" t="s">
        <v>246</v>
      </c>
      <c r="AB917" t="s">
        <v>121</v>
      </c>
      <c r="AC917" t="s">
        <v>255</v>
      </c>
      <c r="AD917" t="s">
        <v>141</v>
      </c>
      <c r="AE917" t="str">
        <f>IF(B917&gt;0,IF(B917&gt;0,(IF(B917&lt;&gt;'PLAN SEMANAL'!$A$2,BLTOTAL!AA917,""))),"")</f>
        <v>AUXILIAR</v>
      </c>
      <c r="AF917" t="str">
        <f>IF(AH917="Completo","Completo",IF(IF(B917&gt;0,_xlfn.XLOOKUP(B917,'Detalle reservas completas fesa'!K:K,'Detalle reservas completas fesa'!Q:Q,_xlfn.XLOOKUP(B917,'MB25'!L:L,'MB25'!Q:Q,"Incompleto")),"")="PENDIENTE","Incompleto",IF(B917&gt;0,_xlfn.XLOOKUP(B917,'Detalle reservas completas fesa'!K:K,'Detalle reservas completas fesa'!Q:Q,IF(AD917="SIN MATERIAL","Completo",IF(AD917="COMPLETO","Completo","Incompleto"))))))</f>
        <v>Completo</v>
      </c>
      <c r="AG917">
        <f>IF(B917&gt;0,_xlfn.XLOOKUP(B917,IW49BLTOTAL!A:A,IW49BLTOTAL!H:H),"")</f>
        <v>2</v>
      </c>
      <c r="AH917" t="str">
        <f>IF(IFERROR(_xlfn.XLOOKUP(B917,'Detalle custodia'!B:B,'Detalle custodia'!O:O),"")="custodia","Completo","")</f>
        <v/>
      </c>
    </row>
    <row r="918" spans="1:34" x14ac:dyDescent="0.35">
      <c r="A918" t="s">
        <v>131</v>
      </c>
      <c r="B918">
        <v>6591445</v>
      </c>
      <c r="C918" t="s">
        <v>129</v>
      </c>
      <c r="D918" t="s">
        <v>3390</v>
      </c>
      <c r="E918" t="s">
        <v>310</v>
      </c>
      <c r="F918" t="s">
        <v>133</v>
      </c>
      <c r="G918" t="s">
        <v>147</v>
      </c>
      <c r="H918" s="16">
        <v>45870</v>
      </c>
      <c r="I918" s="16">
        <v>45870</v>
      </c>
      <c r="J918" t="s">
        <v>856</v>
      </c>
      <c r="K918">
        <v>1213130</v>
      </c>
      <c r="L918" t="s">
        <v>335</v>
      </c>
      <c r="O918">
        <v>10014603</v>
      </c>
      <c r="P918" t="s">
        <v>131</v>
      </c>
      <c r="Q918">
        <v>0</v>
      </c>
      <c r="R918" t="s">
        <v>343</v>
      </c>
      <c r="S918" t="s">
        <v>343</v>
      </c>
      <c r="T918">
        <v>11580718</v>
      </c>
      <c r="U918" s="16">
        <v>45769</v>
      </c>
      <c r="V918" s="16">
        <v>45870</v>
      </c>
      <c r="W918" s="16">
        <v>45850</v>
      </c>
      <c r="X918">
        <v>0</v>
      </c>
      <c r="Y918">
        <v>1290900</v>
      </c>
      <c r="Z918" t="s">
        <v>1568</v>
      </c>
      <c r="AA918" t="s">
        <v>245</v>
      </c>
      <c r="AB918" t="s">
        <v>121</v>
      </c>
      <c r="AC918" t="s">
        <v>255</v>
      </c>
      <c r="AD918" t="s">
        <v>141</v>
      </c>
      <c r="AE918" t="str">
        <f>IF(B918&gt;0,IF(B918&gt;0,(IF(B918&lt;&gt;'PLAN SEMANAL'!$A$2,BLTOTAL!AA918,""))),"")</f>
        <v>ACARREO</v>
      </c>
      <c r="AF918" t="str">
        <f>IF(AH918="Completo","Completo",IF(IF(B918&gt;0,_xlfn.XLOOKUP(B918,'Detalle reservas completas fesa'!K:K,'Detalle reservas completas fesa'!Q:Q,_xlfn.XLOOKUP(B918,'MB25'!L:L,'MB25'!Q:Q,"Incompleto")),"")="PENDIENTE","Incompleto",IF(B918&gt;0,_xlfn.XLOOKUP(B918,'Detalle reservas completas fesa'!K:K,'Detalle reservas completas fesa'!Q:Q,IF(AD918="SIN MATERIAL","Completo",IF(AD918="COMPLETO","Completo","Incompleto"))))))</f>
        <v>Incompleto</v>
      </c>
      <c r="AG918">
        <f>IF(B918&gt;0,_xlfn.XLOOKUP(B918,IW49BLTOTAL!A:A,IW49BLTOTAL!H:H),"")</f>
        <v>6</v>
      </c>
      <c r="AH918" t="str">
        <f>IF(IFERROR(_xlfn.XLOOKUP(B918,'Detalle custodia'!B:B,'Detalle custodia'!O:O),"")="custodia","Completo","")</f>
        <v/>
      </c>
    </row>
    <row r="919" spans="1:34" x14ac:dyDescent="0.35">
      <c r="A919" t="s">
        <v>218</v>
      </c>
      <c r="B919">
        <v>6591444</v>
      </c>
      <c r="C919" t="s">
        <v>129</v>
      </c>
      <c r="D919" t="s">
        <v>3565</v>
      </c>
      <c r="E919" t="s">
        <v>310</v>
      </c>
      <c r="F919" t="s">
        <v>439</v>
      </c>
      <c r="G919" t="s">
        <v>153</v>
      </c>
      <c r="H919" s="16">
        <v>45870</v>
      </c>
      <c r="I919" s="16">
        <v>45870</v>
      </c>
      <c r="J919" t="s">
        <v>856</v>
      </c>
      <c r="K919">
        <v>1215150</v>
      </c>
      <c r="L919" t="s">
        <v>279</v>
      </c>
      <c r="O919">
        <v>10014633</v>
      </c>
      <c r="P919" t="s">
        <v>218</v>
      </c>
      <c r="Q919">
        <v>0</v>
      </c>
      <c r="R919" t="s">
        <v>343</v>
      </c>
      <c r="S919" t="s">
        <v>343</v>
      </c>
      <c r="T919">
        <v>11580772</v>
      </c>
      <c r="U919" s="16">
        <v>45769</v>
      </c>
      <c r="V919" s="16">
        <v>45870</v>
      </c>
      <c r="W919" s="16">
        <v>45850</v>
      </c>
      <c r="X919">
        <v>0</v>
      </c>
      <c r="Y919">
        <v>1290900</v>
      </c>
      <c r="Z919" t="s">
        <v>1568</v>
      </c>
      <c r="AA919" t="s">
        <v>246</v>
      </c>
      <c r="AB919" t="s">
        <v>121</v>
      </c>
      <c r="AC919" t="s">
        <v>255</v>
      </c>
      <c r="AD919" t="s">
        <v>141</v>
      </c>
      <c r="AE919" t="str">
        <f>IF(B919&gt;0,IF(B919&gt;0,(IF(B919&lt;&gt;'PLAN SEMANAL'!$A$2,BLTOTAL!AA919,""))),"")</f>
        <v>AUXILIAR</v>
      </c>
      <c r="AF919" t="str">
        <f>IF(AH919="Completo","Completo",IF(IF(B919&gt;0,_xlfn.XLOOKUP(B919,'Detalle reservas completas fesa'!K:K,'Detalle reservas completas fesa'!Q:Q,_xlfn.XLOOKUP(B919,'MB25'!L:L,'MB25'!Q:Q,"Incompleto")),"")="PENDIENTE","Incompleto",IF(B919&gt;0,_xlfn.XLOOKUP(B919,'Detalle reservas completas fesa'!K:K,'Detalle reservas completas fesa'!Q:Q,IF(AD919="SIN MATERIAL","Completo",IF(AD919="COMPLETO","Completo","Incompleto"))))))</f>
        <v>Incompleto</v>
      </c>
      <c r="AG919">
        <f>IF(B919&gt;0,_xlfn.XLOOKUP(B919,IW49BLTOTAL!A:A,IW49BLTOTAL!H:H),"")</f>
        <v>6</v>
      </c>
      <c r="AH919" t="str">
        <f>IF(IFERROR(_xlfn.XLOOKUP(B919,'Detalle custodia'!B:B,'Detalle custodia'!O:O),"")="custodia","Completo","")</f>
        <v/>
      </c>
    </row>
    <row r="920" spans="1:34" x14ac:dyDescent="0.35">
      <c r="A920" t="s">
        <v>131</v>
      </c>
      <c r="B920">
        <v>6591443</v>
      </c>
      <c r="C920" t="s">
        <v>129</v>
      </c>
      <c r="D920" t="s">
        <v>3566</v>
      </c>
      <c r="E920" t="s">
        <v>310</v>
      </c>
      <c r="F920" t="s">
        <v>259</v>
      </c>
      <c r="G920" t="s">
        <v>142</v>
      </c>
      <c r="H920" s="16">
        <v>45855</v>
      </c>
      <c r="I920" s="16">
        <v>45855</v>
      </c>
      <c r="J920" t="s">
        <v>5407</v>
      </c>
      <c r="K920">
        <v>1213130</v>
      </c>
      <c r="L920" t="s">
        <v>335</v>
      </c>
      <c r="O920">
        <v>10014603</v>
      </c>
      <c r="P920" t="s">
        <v>131</v>
      </c>
      <c r="Q920">
        <v>0</v>
      </c>
      <c r="R920" t="s">
        <v>343</v>
      </c>
      <c r="S920" t="s">
        <v>343</v>
      </c>
      <c r="T920">
        <v>11580774</v>
      </c>
      <c r="U920" s="16">
        <v>45769</v>
      </c>
      <c r="V920" s="16">
        <v>45855</v>
      </c>
      <c r="W920" s="16">
        <v>45853</v>
      </c>
      <c r="X920">
        <v>0</v>
      </c>
      <c r="Y920">
        <v>1290900</v>
      </c>
      <c r="Z920" t="s">
        <v>1568</v>
      </c>
      <c r="AA920" t="s">
        <v>245</v>
      </c>
      <c r="AB920" t="s">
        <v>121</v>
      </c>
      <c r="AC920" t="s">
        <v>255</v>
      </c>
      <c r="AD920" t="s">
        <v>141</v>
      </c>
      <c r="AE920" t="str">
        <f>IF(B920&gt;0,IF(B920&gt;0,(IF(B920&lt;&gt;'PLAN SEMANAL'!$A$2,BLTOTAL!AA920,""))),"")</f>
        <v>ACARREO</v>
      </c>
      <c r="AF920" t="str">
        <f>IF(AH920="Completo","Completo",IF(IF(B920&gt;0,_xlfn.XLOOKUP(B920,'Detalle reservas completas fesa'!K:K,'Detalle reservas completas fesa'!Q:Q,_xlfn.XLOOKUP(B920,'MB25'!L:L,'MB25'!Q:Q,"Incompleto")),"")="PENDIENTE","Incompleto",IF(B920&gt;0,_xlfn.XLOOKUP(B920,'Detalle reservas completas fesa'!K:K,'Detalle reservas completas fesa'!Q:Q,IF(AD920="SIN MATERIAL","Completo",IF(AD920="COMPLETO","Completo","Incompleto"))))))</f>
        <v>Incompleto</v>
      </c>
      <c r="AG920">
        <f>IF(B920&gt;0,_xlfn.XLOOKUP(B920,IW49BLTOTAL!A:A,IW49BLTOTAL!H:H),"")</f>
        <v>3</v>
      </c>
      <c r="AH920" t="str">
        <f>IF(IFERROR(_xlfn.XLOOKUP(B920,'Detalle custodia'!B:B,'Detalle custodia'!O:O),"")="custodia","Completo","")</f>
        <v/>
      </c>
    </row>
    <row r="921" spans="1:34" x14ac:dyDescent="0.35">
      <c r="A921" t="s">
        <v>224</v>
      </c>
      <c r="B921">
        <v>6591425</v>
      </c>
      <c r="C921" t="s">
        <v>129</v>
      </c>
      <c r="D921" t="s">
        <v>3553</v>
      </c>
      <c r="E921" t="s">
        <v>310</v>
      </c>
      <c r="F921" t="s">
        <v>133</v>
      </c>
      <c r="G921" t="s">
        <v>226</v>
      </c>
      <c r="H921" s="16">
        <v>45839</v>
      </c>
      <c r="I921" s="16">
        <v>45869</v>
      </c>
      <c r="J921" t="s">
        <v>3476</v>
      </c>
      <c r="K921">
        <v>1213130</v>
      </c>
      <c r="L921" t="s">
        <v>389</v>
      </c>
      <c r="O921">
        <v>10014612</v>
      </c>
      <c r="P921" t="s">
        <v>224</v>
      </c>
      <c r="Q921">
        <v>0</v>
      </c>
      <c r="R921" t="s">
        <v>1532</v>
      </c>
      <c r="S921" t="s">
        <v>3901</v>
      </c>
      <c r="T921">
        <v>11582083</v>
      </c>
      <c r="U921" s="16">
        <v>45769</v>
      </c>
      <c r="V921" s="16">
        <v>45839</v>
      </c>
      <c r="W921" s="16">
        <v>45835</v>
      </c>
      <c r="X921">
        <v>0</v>
      </c>
      <c r="Y921">
        <v>1290900</v>
      </c>
      <c r="Z921" t="s">
        <v>1568</v>
      </c>
      <c r="AA921" t="s">
        <v>245</v>
      </c>
      <c r="AB921" t="s">
        <v>121</v>
      </c>
      <c r="AC921" t="s">
        <v>255</v>
      </c>
      <c r="AD921" t="s">
        <v>189</v>
      </c>
      <c r="AE921" t="str">
        <f>IF(B921&gt;0,IF(B921&gt;0,(IF(B921&lt;&gt;'PLAN SEMANAL'!$A$2,BLTOTAL!AA921,""))),"")</f>
        <v>ACARREO</v>
      </c>
      <c r="AF921" t="str">
        <f>IF(AH921="Completo","Completo",IF(IF(B921&gt;0,_xlfn.XLOOKUP(B921,'Detalle reservas completas fesa'!K:K,'Detalle reservas completas fesa'!Q:Q,_xlfn.XLOOKUP(B921,'MB25'!L:L,'MB25'!Q:Q,"Incompleto")),"")="PENDIENTE","Incompleto",IF(B921&gt;0,_xlfn.XLOOKUP(B921,'Detalle reservas completas fesa'!K:K,'Detalle reservas completas fesa'!Q:Q,IF(AD921="SIN MATERIAL","Completo",IF(AD921="COMPLETO","Completo","Incompleto"))))))</f>
        <v>Completo</v>
      </c>
      <c r="AG921">
        <f>IF(B921&gt;0,_xlfn.XLOOKUP(B921,IW49BLTOTAL!A:A,IW49BLTOTAL!H:H),"")</f>
        <v>2</v>
      </c>
      <c r="AH921" t="str">
        <f>IF(IFERROR(_xlfn.XLOOKUP(B921,'Detalle custodia'!B:B,'Detalle custodia'!O:O),"")="custodia","Completo","")</f>
        <v/>
      </c>
    </row>
    <row r="922" spans="1:34" x14ac:dyDescent="0.35">
      <c r="A922" t="s">
        <v>131</v>
      </c>
      <c r="B922">
        <v>6591340</v>
      </c>
      <c r="C922" t="s">
        <v>129</v>
      </c>
      <c r="D922" t="s">
        <v>3567</v>
      </c>
      <c r="E922" t="s">
        <v>310</v>
      </c>
      <c r="F922" t="s">
        <v>133</v>
      </c>
      <c r="G922" t="s">
        <v>147</v>
      </c>
      <c r="H922" s="16">
        <v>45870</v>
      </c>
      <c r="I922" s="16">
        <v>45870</v>
      </c>
      <c r="J922" t="s">
        <v>856</v>
      </c>
      <c r="K922">
        <v>1213130</v>
      </c>
      <c r="L922" t="s">
        <v>335</v>
      </c>
      <c r="O922">
        <v>10014603</v>
      </c>
      <c r="P922" t="s">
        <v>131</v>
      </c>
      <c r="Q922">
        <v>0</v>
      </c>
      <c r="R922" t="s">
        <v>343</v>
      </c>
      <c r="S922" t="s">
        <v>343</v>
      </c>
      <c r="T922">
        <v>11580863</v>
      </c>
      <c r="U922" s="16">
        <v>45769</v>
      </c>
      <c r="V922" s="16">
        <v>45870</v>
      </c>
      <c r="W922" s="16">
        <v>45850</v>
      </c>
      <c r="X922">
        <v>0</v>
      </c>
      <c r="Y922">
        <v>1290900</v>
      </c>
      <c r="Z922" t="s">
        <v>1568</v>
      </c>
      <c r="AA922" t="s">
        <v>245</v>
      </c>
      <c r="AB922" t="s">
        <v>121</v>
      </c>
      <c r="AC922" t="s">
        <v>255</v>
      </c>
      <c r="AD922" t="s">
        <v>141</v>
      </c>
      <c r="AE922" t="str">
        <f>IF(B922&gt;0,IF(B922&gt;0,(IF(B922&lt;&gt;'PLAN SEMANAL'!$A$2,BLTOTAL!AA922,""))),"")</f>
        <v>ACARREO</v>
      </c>
      <c r="AF922" t="str">
        <f>IF(AH922="Completo","Completo",IF(IF(B922&gt;0,_xlfn.XLOOKUP(B922,'Detalle reservas completas fesa'!K:K,'Detalle reservas completas fesa'!Q:Q,_xlfn.XLOOKUP(B922,'MB25'!L:L,'MB25'!Q:Q,"Incompleto")),"")="PENDIENTE","Incompleto",IF(B922&gt;0,_xlfn.XLOOKUP(B922,'Detalle reservas completas fesa'!K:K,'Detalle reservas completas fesa'!Q:Q,IF(AD922="SIN MATERIAL","Completo",IF(AD922="COMPLETO","Completo","Incompleto"))))))</f>
        <v>Incompleto</v>
      </c>
      <c r="AG922">
        <f>IF(B922&gt;0,_xlfn.XLOOKUP(B922,IW49BLTOTAL!A:A,IW49BLTOTAL!H:H),"")</f>
        <v>24</v>
      </c>
      <c r="AH922" t="str">
        <f>IF(IFERROR(_xlfn.XLOOKUP(B922,'Detalle custodia'!B:B,'Detalle custodia'!O:O),"")="custodia","Completo","")</f>
        <v/>
      </c>
    </row>
    <row r="923" spans="1:34" x14ac:dyDescent="0.35">
      <c r="A923" t="s">
        <v>137</v>
      </c>
      <c r="B923">
        <v>6591304</v>
      </c>
      <c r="C923" t="s">
        <v>123</v>
      </c>
      <c r="D923" t="s">
        <v>3568</v>
      </c>
      <c r="E923" t="s">
        <v>310</v>
      </c>
      <c r="F923" t="s">
        <v>133</v>
      </c>
      <c r="G923" t="s">
        <v>147</v>
      </c>
      <c r="H923" s="16">
        <v>45839</v>
      </c>
      <c r="I923" s="16">
        <v>45869</v>
      </c>
      <c r="J923" t="s">
        <v>856</v>
      </c>
      <c r="K923">
        <v>1210100</v>
      </c>
      <c r="L923" t="s">
        <v>388</v>
      </c>
      <c r="O923">
        <v>10014595</v>
      </c>
      <c r="P923" t="s">
        <v>137</v>
      </c>
      <c r="Q923">
        <v>0</v>
      </c>
      <c r="R923" t="s">
        <v>296</v>
      </c>
      <c r="S923" t="s">
        <v>3891</v>
      </c>
      <c r="T923">
        <v>11577464</v>
      </c>
      <c r="U923" s="16">
        <v>45769</v>
      </c>
      <c r="V923" s="16">
        <v>45839</v>
      </c>
      <c r="W923" s="16">
        <v>45806</v>
      </c>
      <c r="X923">
        <v>0</v>
      </c>
      <c r="Y923">
        <v>1290900</v>
      </c>
      <c r="Z923" t="s">
        <v>1568</v>
      </c>
      <c r="AA923" t="s">
        <v>248</v>
      </c>
      <c r="AB923" t="s">
        <v>121</v>
      </c>
      <c r="AC923" t="s">
        <v>255</v>
      </c>
      <c r="AD923" t="s">
        <v>122</v>
      </c>
      <c r="AE923" t="str">
        <f>IF(B923&gt;0,IF(B923&gt;0,(IF(B923&lt;&gt;'PLAN SEMANAL'!$A$2,BLTOTAL!AA923,""))),"")</f>
        <v>PERFORACIO</v>
      </c>
      <c r="AF923" t="str">
        <f>IF(AH923="Completo","Completo",IF(IF(B923&gt;0,_xlfn.XLOOKUP(B923,'Detalle reservas completas fesa'!K:K,'Detalle reservas completas fesa'!Q:Q,_xlfn.XLOOKUP(B923,'MB25'!L:L,'MB25'!Q:Q,"Incompleto")),"")="PENDIENTE","Incompleto",IF(B923&gt;0,_xlfn.XLOOKUP(B923,'Detalle reservas completas fesa'!K:K,'Detalle reservas completas fesa'!Q:Q,IF(AD923="SIN MATERIAL","Completo",IF(AD923="COMPLETO","Completo","Incompleto"))))))</f>
        <v>Completo</v>
      </c>
      <c r="AG923">
        <f>IF(B923&gt;0,_xlfn.XLOOKUP(B923,IW49BLTOTAL!A:A,IW49BLTOTAL!H:H),"")</f>
        <v>3</v>
      </c>
      <c r="AH923" t="str">
        <f>IF(IFERROR(_xlfn.XLOOKUP(B923,'Detalle custodia'!B:B,'Detalle custodia'!O:O),"")="custodia","Completo","")</f>
        <v/>
      </c>
    </row>
    <row r="924" spans="1:34" x14ac:dyDescent="0.35">
      <c r="A924" t="s">
        <v>173</v>
      </c>
      <c r="B924">
        <v>6591276</v>
      </c>
      <c r="C924" t="s">
        <v>123</v>
      </c>
      <c r="D924" t="s">
        <v>3569</v>
      </c>
      <c r="E924" t="s">
        <v>310</v>
      </c>
      <c r="F924" t="s">
        <v>133</v>
      </c>
      <c r="G924" t="s">
        <v>132</v>
      </c>
      <c r="H924" s="16">
        <v>45858</v>
      </c>
      <c r="I924" s="16">
        <v>45858</v>
      </c>
      <c r="J924" t="s">
        <v>856</v>
      </c>
      <c r="K924">
        <v>1210101</v>
      </c>
      <c r="L924" t="s">
        <v>341</v>
      </c>
      <c r="O924">
        <v>10014656</v>
      </c>
      <c r="P924" t="s">
        <v>173</v>
      </c>
      <c r="Q924">
        <v>0</v>
      </c>
      <c r="R924" t="s">
        <v>296</v>
      </c>
      <c r="S924" t="s">
        <v>296</v>
      </c>
      <c r="T924">
        <v>11580962</v>
      </c>
      <c r="U924" s="16">
        <v>45769</v>
      </c>
      <c r="V924" s="16">
        <v>45858</v>
      </c>
      <c r="W924" s="16">
        <v>45795</v>
      </c>
      <c r="X924">
        <v>0</v>
      </c>
      <c r="Y924">
        <v>1290900</v>
      </c>
      <c r="Z924" t="s">
        <v>1568</v>
      </c>
      <c r="AA924" t="s">
        <v>248</v>
      </c>
      <c r="AB924" t="s">
        <v>121</v>
      </c>
      <c r="AC924" t="s">
        <v>255</v>
      </c>
      <c r="AD924" t="s">
        <v>141</v>
      </c>
      <c r="AE924" t="str">
        <f>IF(B924&gt;0,IF(B924&gt;0,(IF(B924&lt;&gt;'PLAN SEMANAL'!$A$2,BLTOTAL!AA924,""))),"")</f>
        <v>PERFORACIO</v>
      </c>
      <c r="AF924" t="str">
        <f>IF(AH924="Completo","Completo",IF(IF(B924&gt;0,_xlfn.XLOOKUP(B924,'Detalle reservas completas fesa'!K:K,'Detalle reservas completas fesa'!Q:Q,_xlfn.XLOOKUP(B924,'MB25'!L:L,'MB25'!Q:Q,"Incompleto")),"")="PENDIENTE","Incompleto",IF(B924&gt;0,_xlfn.XLOOKUP(B924,'Detalle reservas completas fesa'!K:K,'Detalle reservas completas fesa'!Q:Q,IF(AD924="SIN MATERIAL","Completo",IF(AD924="COMPLETO","Completo","Incompleto"))))))</f>
        <v>Incompleto</v>
      </c>
      <c r="AG924">
        <f>IF(B924&gt;0,_xlfn.XLOOKUP(B924,IW49BLTOTAL!A:A,IW49BLTOTAL!H:H),"")</f>
        <v>4</v>
      </c>
      <c r="AH924" t="str">
        <f>IF(IFERROR(_xlfn.XLOOKUP(B924,'Detalle custodia'!B:B,'Detalle custodia'!O:O),"")="custodia","Completo","")</f>
        <v/>
      </c>
    </row>
    <row r="925" spans="1:34" x14ac:dyDescent="0.35">
      <c r="A925" t="s">
        <v>160</v>
      </c>
      <c r="B925">
        <v>6591199</v>
      </c>
      <c r="C925" t="s">
        <v>129</v>
      </c>
      <c r="D925" t="s">
        <v>4034</v>
      </c>
      <c r="E925" t="s">
        <v>310</v>
      </c>
      <c r="F925" t="s">
        <v>125</v>
      </c>
      <c r="G925" t="s">
        <v>172</v>
      </c>
      <c r="H925" s="16">
        <v>45873</v>
      </c>
      <c r="I925" s="16">
        <v>45873</v>
      </c>
      <c r="J925" t="s">
        <v>856</v>
      </c>
      <c r="K925">
        <v>1212121</v>
      </c>
      <c r="L925" t="s">
        <v>346</v>
      </c>
      <c r="M925" s="16">
        <v>45769</v>
      </c>
      <c r="N925" s="16">
        <v>45769</v>
      </c>
      <c r="O925">
        <v>10014598</v>
      </c>
      <c r="P925" t="s">
        <v>160</v>
      </c>
      <c r="Q925">
        <v>21341.1</v>
      </c>
      <c r="R925" t="s">
        <v>308</v>
      </c>
      <c r="S925" t="s">
        <v>342</v>
      </c>
      <c r="T925">
        <v>11581843</v>
      </c>
      <c r="U925" s="16">
        <v>45769</v>
      </c>
      <c r="V925" s="16">
        <v>45873</v>
      </c>
      <c r="W925" s="16">
        <v>45835</v>
      </c>
      <c r="X925">
        <v>21341.1</v>
      </c>
      <c r="Y925">
        <v>1290900</v>
      </c>
      <c r="Z925" t="s">
        <v>1568</v>
      </c>
      <c r="AA925" t="s">
        <v>247</v>
      </c>
      <c r="AB925" t="s">
        <v>121</v>
      </c>
      <c r="AC925" t="s">
        <v>255</v>
      </c>
      <c r="AD925" t="s">
        <v>135</v>
      </c>
      <c r="AE925" t="str">
        <f>IF(B925&gt;0,IF(B925&gt;0,(IF(B925&lt;&gt;'PLAN SEMANAL'!$A$2,BLTOTAL!AA925,""))),"")</f>
        <v>CARGUIO</v>
      </c>
      <c r="AF925" t="str">
        <f>IF(AH925="Completo","Completo",IF(IF(B925&gt;0,_xlfn.XLOOKUP(B925,'Detalle reservas completas fesa'!K:K,'Detalle reservas completas fesa'!Q:Q,_xlfn.XLOOKUP(B925,'MB25'!L:L,'MB25'!Q:Q,"Incompleto")),"")="PENDIENTE","Incompleto",IF(B925&gt;0,_xlfn.XLOOKUP(B925,'Detalle reservas completas fesa'!K:K,'Detalle reservas completas fesa'!Q:Q,IF(AD925="SIN MATERIAL","Completo",IF(AD925="COMPLETO","Completo","Incompleto"))))))</f>
        <v>Incompleto</v>
      </c>
      <c r="AG925">
        <f>IF(B925&gt;0,_xlfn.XLOOKUP(B925,IW49BLTOTAL!A:A,IW49BLTOTAL!H:H),"")</f>
        <v>4</v>
      </c>
      <c r="AH925" t="str">
        <f>IF(IFERROR(_xlfn.XLOOKUP(B925,'Detalle custodia'!B:B,'Detalle custodia'!O:O),"")="custodia","Completo","")</f>
        <v/>
      </c>
    </row>
    <row r="926" spans="1:34" x14ac:dyDescent="0.35">
      <c r="A926" t="s">
        <v>173</v>
      </c>
      <c r="B926">
        <v>6590741</v>
      </c>
      <c r="C926" t="s">
        <v>123</v>
      </c>
      <c r="D926" t="s">
        <v>3533</v>
      </c>
      <c r="E926" t="s">
        <v>310</v>
      </c>
      <c r="F926" t="s">
        <v>133</v>
      </c>
      <c r="G926" t="s">
        <v>147</v>
      </c>
      <c r="H926" s="16">
        <v>45901</v>
      </c>
      <c r="I926" s="16">
        <v>45901</v>
      </c>
      <c r="J926" t="s">
        <v>856</v>
      </c>
      <c r="K926">
        <v>1210101</v>
      </c>
      <c r="L926" t="s">
        <v>341</v>
      </c>
      <c r="O926">
        <v>10014656</v>
      </c>
      <c r="P926" t="s">
        <v>173</v>
      </c>
      <c r="Q926">
        <v>0</v>
      </c>
      <c r="R926" t="s">
        <v>296</v>
      </c>
      <c r="S926" t="s">
        <v>296</v>
      </c>
      <c r="T926">
        <v>11580574</v>
      </c>
      <c r="U926" s="16">
        <v>45768</v>
      </c>
      <c r="V926" s="16">
        <v>45901</v>
      </c>
      <c r="W926" s="16">
        <v>45795</v>
      </c>
      <c r="X926">
        <v>0</v>
      </c>
      <c r="Y926">
        <v>1290900</v>
      </c>
      <c r="Z926" t="s">
        <v>1568</v>
      </c>
      <c r="AA926" t="s">
        <v>248</v>
      </c>
      <c r="AB926" t="s">
        <v>121</v>
      </c>
      <c r="AC926" t="s">
        <v>255</v>
      </c>
      <c r="AD926" t="s">
        <v>141</v>
      </c>
      <c r="AE926" t="str">
        <f>IF(B926&gt;0,IF(B926&gt;0,(IF(B926&lt;&gt;'PLAN SEMANAL'!$A$2,BLTOTAL!AA926,""))),"")</f>
        <v>PERFORACIO</v>
      </c>
      <c r="AF926" t="str">
        <f>IF(AH926="Completo","Completo",IF(IF(B926&gt;0,_xlfn.XLOOKUP(B926,'Detalle reservas completas fesa'!K:K,'Detalle reservas completas fesa'!Q:Q,_xlfn.XLOOKUP(B926,'MB25'!L:L,'MB25'!Q:Q,"Incompleto")),"")="PENDIENTE","Incompleto",IF(B926&gt;0,_xlfn.XLOOKUP(B926,'Detalle reservas completas fesa'!K:K,'Detalle reservas completas fesa'!Q:Q,IF(AD926="SIN MATERIAL","Completo",IF(AD926="COMPLETO","Completo","Incompleto"))))))</f>
        <v>Incompleto</v>
      </c>
      <c r="AG926">
        <f>IF(B926&gt;0,_xlfn.XLOOKUP(B926,IW49BLTOTAL!A:A,IW49BLTOTAL!H:H),"")</f>
        <v>4</v>
      </c>
      <c r="AH926" t="str">
        <f>IF(IFERROR(_xlfn.XLOOKUP(B926,'Detalle custodia'!B:B,'Detalle custodia'!O:O),"")="custodia","Completo","")</f>
        <v/>
      </c>
    </row>
    <row r="927" spans="1:34" x14ac:dyDescent="0.35">
      <c r="A927" t="s">
        <v>216</v>
      </c>
      <c r="B927">
        <v>6590652</v>
      </c>
      <c r="C927" t="s">
        <v>129</v>
      </c>
      <c r="D927" t="s">
        <v>1251</v>
      </c>
      <c r="E927" t="s">
        <v>310</v>
      </c>
      <c r="F927" t="s">
        <v>133</v>
      </c>
      <c r="G927" t="s">
        <v>212</v>
      </c>
      <c r="H927" s="16">
        <v>45839</v>
      </c>
      <c r="I927" s="16">
        <v>45869</v>
      </c>
      <c r="J927" t="s">
        <v>856</v>
      </c>
      <c r="K927">
        <v>1215154</v>
      </c>
      <c r="L927" t="s">
        <v>282</v>
      </c>
      <c r="O927">
        <v>10014642</v>
      </c>
      <c r="P927" t="s">
        <v>216</v>
      </c>
      <c r="Q927">
        <v>0</v>
      </c>
      <c r="R927" t="s">
        <v>329</v>
      </c>
      <c r="S927" t="s">
        <v>3901</v>
      </c>
      <c r="T927">
        <v>11581258</v>
      </c>
      <c r="U927" s="16">
        <v>45767</v>
      </c>
      <c r="V927" s="16">
        <v>45839</v>
      </c>
      <c r="W927" s="16">
        <v>45835</v>
      </c>
      <c r="X927">
        <v>0</v>
      </c>
      <c r="Y927">
        <v>1290900</v>
      </c>
      <c r="Z927" t="s">
        <v>1568</v>
      </c>
      <c r="AA927" t="s">
        <v>246</v>
      </c>
      <c r="AB927" t="s">
        <v>121</v>
      </c>
      <c r="AC927" t="s">
        <v>255</v>
      </c>
      <c r="AD927" t="s">
        <v>141</v>
      </c>
      <c r="AE927" t="str">
        <f>IF(B927&gt;0,IF(B927&gt;0,(IF(B927&lt;&gt;'PLAN SEMANAL'!$A$2,BLTOTAL!AA927,""))),"")</f>
        <v>AUXILIAR</v>
      </c>
      <c r="AF927" t="str">
        <f>IF(AH927="Completo","Completo",IF(IF(B927&gt;0,_xlfn.XLOOKUP(B927,'Detalle reservas completas fesa'!K:K,'Detalle reservas completas fesa'!Q:Q,_xlfn.XLOOKUP(B927,'MB25'!L:L,'MB25'!Q:Q,"Incompleto")),"")="PENDIENTE","Incompleto",IF(B927&gt;0,_xlfn.XLOOKUP(B927,'Detalle reservas completas fesa'!K:K,'Detalle reservas completas fesa'!Q:Q,IF(AD927="SIN MATERIAL","Completo",IF(AD927="COMPLETO","Completo","Incompleto"))))))</f>
        <v>Incompleto</v>
      </c>
      <c r="AG927">
        <f>IF(B927&gt;0,_xlfn.XLOOKUP(B927,IW49BLTOTAL!A:A,IW49BLTOTAL!H:H),"")</f>
        <v>1</v>
      </c>
      <c r="AH927" t="str">
        <f>IF(IFERROR(_xlfn.XLOOKUP(B927,'Detalle custodia'!B:B,'Detalle custodia'!O:O),"")="custodia","Completo","")</f>
        <v/>
      </c>
    </row>
    <row r="928" spans="1:34" x14ac:dyDescent="0.35">
      <c r="A928" t="s">
        <v>216</v>
      </c>
      <c r="B928">
        <v>6590640</v>
      </c>
      <c r="C928" t="s">
        <v>129</v>
      </c>
      <c r="D928" t="s">
        <v>3534</v>
      </c>
      <c r="E928" t="s">
        <v>310</v>
      </c>
      <c r="F928" t="s">
        <v>259</v>
      </c>
      <c r="G928" t="s">
        <v>142</v>
      </c>
      <c r="H928" s="16">
        <v>45853</v>
      </c>
      <c r="I928" s="16">
        <v>45853</v>
      </c>
      <c r="J928" t="s">
        <v>5407</v>
      </c>
      <c r="K928">
        <v>1215154</v>
      </c>
      <c r="L928" t="s">
        <v>282</v>
      </c>
      <c r="O928">
        <v>10014642</v>
      </c>
      <c r="P928" t="s">
        <v>216</v>
      </c>
      <c r="Q928">
        <v>0</v>
      </c>
      <c r="R928" t="s">
        <v>329</v>
      </c>
      <c r="S928" t="s">
        <v>343</v>
      </c>
      <c r="T928">
        <v>11581243</v>
      </c>
      <c r="U928" s="16">
        <v>45767</v>
      </c>
      <c r="V928" s="16">
        <v>45853</v>
      </c>
      <c r="W928" s="16">
        <v>45853</v>
      </c>
      <c r="X928">
        <v>0</v>
      </c>
      <c r="Y928">
        <v>1290900</v>
      </c>
      <c r="Z928" t="s">
        <v>1568</v>
      </c>
      <c r="AA928" t="s">
        <v>246</v>
      </c>
      <c r="AB928" t="s">
        <v>121</v>
      </c>
      <c r="AC928" t="s">
        <v>255</v>
      </c>
      <c r="AD928" t="s">
        <v>141</v>
      </c>
      <c r="AE928" t="str">
        <f>IF(B928&gt;0,IF(B928&gt;0,(IF(B928&lt;&gt;'PLAN SEMANAL'!$A$2,BLTOTAL!AA928,""))),"")</f>
        <v>AUXILIAR</v>
      </c>
      <c r="AF928" t="str">
        <f>IF(AH928="Completo","Completo",IF(IF(B928&gt;0,_xlfn.XLOOKUP(B928,'Detalle reservas completas fesa'!K:K,'Detalle reservas completas fesa'!Q:Q,_xlfn.XLOOKUP(B928,'MB25'!L:L,'MB25'!Q:Q,"Incompleto")),"")="PENDIENTE","Incompleto",IF(B928&gt;0,_xlfn.XLOOKUP(B928,'Detalle reservas completas fesa'!K:K,'Detalle reservas completas fesa'!Q:Q,IF(AD928="SIN MATERIAL","Completo",IF(AD928="COMPLETO","Completo","Incompleto"))))))</f>
        <v>Incompleto</v>
      </c>
      <c r="AG928">
        <f>IF(B928&gt;0,_xlfn.XLOOKUP(B928,IW49BLTOTAL!A:A,IW49BLTOTAL!H:H),"")</f>
        <v>1.5</v>
      </c>
      <c r="AH928" t="str">
        <f>IF(IFERROR(_xlfn.XLOOKUP(B928,'Detalle custodia'!B:B,'Detalle custodia'!O:O),"")="custodia","Completo","")</f>
        <v/>
      </c>
    </row>
    <row r="929" spans="1:34" x14ac:dyDescent="0.35">
      <c r="A929" t="s">
        <v>216</v>
      </c>
      <c r="B929">
        <v>6590635</v>
      </c>
      <c r="C929" t="s">
        <v>129</v>
      </c>
      <c r="D929" t="s">
        <v>1284</v>
      </c>
      <c r="E929" t="s">
        <v>310</v>
      </c>
      <c r="F929" t="s">
        <v>259</v>
      </c>
      <c r="G929" t="s">
        <v>142</v>
      </c>
      <c r="H929" s="16">
        <v>45853</v>
      </c>
      <c r="I929" s="16">
        <v>45853</v>
      </c>
      <c r="J929" t="s">
        <v>5407</v>
      </c>
      <c r="K929">
        <v>1215154</v>
      </c>
      <c r="L929" t="s">
        <v>282</v>
      </c>
      <c r="O929">
        <v>10014642</v>
      </c>
      <c r="P929" t="s">
        <v>216</v>
      </c>
      <c r="Q929">
        <v>0</v>
      </c>
      <c r="R929" t="s">
        <v>329</v>
      </c>
      <c r="S929" t="s">
        <v>343</v>
      </c>
      <c r="T929">
        <v>11581240</v>
      </c>
      <c r="U929" s="16">
        <v>45767</v>
      </c>
      <c r="V929" s="16">
        <v>45853</v>
      </c>
      <c r="W929" s="16">
        <v>45853</v>
      </c>
      <c r="X929">
        <v>0</v>
      </c>
      <c r="Y929">
        <v>1290900</v>
      </c>
      <c r="Z929" t="s">
        <v>1568</v>
      </c>
      <c r="AA929" t="s">
        <v>246</v>
      </c>
      <c r="AB929" t="s">
        <v>121</v>
      </c>
      <c r="AC929" t="s">
        <v>255</v>
      </c>
      <c r="AD929" t="s">
        <v>141</v>
      </c>
      <c r="AE929" t="str">
        <f>IF(B929&gt;0,IF(B929&gt;0,(IF(B929&lt;&gt;'PLAN SEMANAL'!$A$2,BLTOTAL!AA929,""))),"")</f>
        <v>AUXILIAR</v>
      </c>
      <c r="AF929" t="str">
        <f>IF(AH929="Completo","Completo",IF(IF(B929&gt;0,_xlfn.XLOOKUP(B929,'Detalle reservas completas fesa'!K:K,'Detalle reservas completas fesa'!Q:Q,_xlfn.XLOOKUP(B929,'MB25'!L:L,'MB25'!Q:Q,"Incompleto")),"")="PENDIENTE","Incompleto",IF(B929&gt;0,_xlfn.XLOOKUP(B929,'Detalle reservas completas fesa'!K:K,'Detalle reservas completas fesa'!Q:Q,IF(AD929="SIN MATERIAL","Completo",IF(AD929="COMPLETO","Completo","Incompleto"))))))</f>
        <v>Completo</v>
      </c>
      <c r="AG929">
        <f>IF(B929&gt;0,_xlfn.XLOOKUP(B929,IW49BLTOTAL!A:A,IW49BLTOTAL!H:H),"")</f>
        <v>3</v>
      </c>
      <c r="AH929" t="str">
        <f>IF(IFERROR(_xlfn.XLOOKUP(B929,'Detalle custodia'!B:B,'Detalle custodia'!O:O),"")="custodia","Completo","")</f>
        <v/>
      </c>
    </row>
    <row r="930" spans="1:34" x14ac:dyDescent="0.35">
      <c r="A930" t="s">
        <v>332</v>
      </c>
      <c r="B930">
        <v>6590373</v>
      </c>
      <c r="C930" t="s">
        <v>129</v>
      </c>
      <c r="D930" t="s">
        <v>3535</v>
      </c>
      <c r="E930" t="s">
        <v>310</v>
      </c>
      <c r="F930" t="s">
        <v>133</v>
      </c>
      <c r="G930" t="s">
        <v>147</v>
      </c>
      <c r="H930" s="16">
        <v>45839</v>
      </c>
      <c r="I930" s="16">
        <v>45869</v>
      </c>
      <c r="J930" t="s">
        <v>3476</v>
      </c>
      <c r="K930">
        <v>1215150</v>
      </c>
      <c r="L930" t="s">
        <v>333</v>
      </c>
      <c r="O930">
        <v>10014639</v>
      </c>
      <c r="P930" t="s">
        <v>332</v>
      </c>
      <c r="Q930">
        <v>0</v>
      </c>
      <c r="R930" t="s">
        <v>329</v>
      </c>
      <c r="S930" t="s">
        <v>3901</v>
      </c>
      <c r="T930">
        <v>11576154</v>
      </c>
      <c r="U930" s="16">
        <v>45766</v>
      </c>
      <c r="V930" s="16">
        <v>45839</v>
      </c>
      <c r="W930" s="16">
        <v>45835</v>
      </c>
      <c r="X930">
        <v>0</v>
      </c>
      <c r="Y930">
        <v>1290900</v>
      </c>
      <c r="Z930" t="s">
        <v>1568</v>
      </c>
      <c r="AA930" t="s">
        <v>246</v>
      </c>
      <c r="AB930" t="s">
        <v>121</v>
      </c>
      <c r="AC930" t="s">
        <v>255</v>
      </c>
      <c r="AD930" t="s">
        <v>141</v>
      </c>
      <c r="AE930" t="str">
        <f>IF(B930&gt;0,IF(B930&gt;0,(IF(B930&lt;&gt;'PLAN SEMANAL'!$A$2,BLTOTAL!AA930,""))),"")</f>
        <v>AUXILIAR</v>
      </c>
      <c r="AF930" t="str">
        <f>IF(AH930="Completo","Completo",IF(IF(B930&gt;0,_xlfn.XLOOKUP(B930,'Detalle reservas completas fesa'!K:K,'Detalle reservas completas fesa'!Q:Q,_xlfn.XLOOKUP(B930,'MB25'!L:L,'MB25'!Q:Q,"Incompleto")),"")="PENDIENTE","Incompleto",IF(B930&gt;0,_xlfn.XLOOKUP(B930,'Detalle reservas completas fesa'!K:K,'Detalle reservas completas fesa'!Q:Q,IF(AD930="SIN MATERIAL","Completo",IF(AD930="COMPLETO","Completo","Incompleto"))))))</f>
        <v>Completo</v>
      </c>
      <c r="AG930">
        <f>IF(B930&gt;0,_xlfn.XLOOKUP(B930,IW49BLTOTAL!A:A,IW49BLTOTAL!H:H),"")</f>
        <v>8</v>
      </c>
      <c r="AH930" t="str">
        <f>IF(IFERROR(_xlfn.XLOOKUP(B930,'Detalle custodia'!B:B,'Detalle custodia'!O:O),"")="custodia","Completo","")</f>
        <v/>
      </c>
    </row>
    <row r="931" spans="1:34" x14ac:dyDescent="0.35">
      <c r="A931" t="s">
        <v>272</v>
      </c>
      <c r="B931">
        <v>6590289</v>
      </c>
      <c r="C931" t="s">
        <v>123</v>
      </c>
      <c r="D931" t="s">
        <v>3536</v>
      </c>
      <c r="E931" t="s">
        <v>310</v>
      </c>
      <c r="F931" t="s">
        <v>133</v>
      </c>
      <c r="G931" t="s">
        <v>132</v>
      </c>
      <c r="H931" s="16">
        <v>45901</v>
      </c>
      <c r="I931" s="16">
        <v>45901</v>
      </c>
      <c r="J931" t="s">
        <v>856</v>
      </c>
      <c r="K931">
        <v>1210102</v>
      </c>
      <c r="L931" t="s">
        <v>273</v>
      </c>
      <c r="O931">
        <v>10017653</v>
      </c>
      <c r="P931" t="s">
        <v>165</v>
      </c>
      <c r="Q931">
        <v>0</v>
      </c>
      <c r="R931" t="s">
        <v>296</v>
      </c>
      <c r="S931" t="s">
        <v>342</v>
      </c>
      <c r="T931">
        <v>11577723</v>
      </c>
      <c r="U931" s="16">
        <v>45766</v>
      </c>
      <c r="V931" s="16">
        <v>45901</v>
      </c>
      <c r="W931" s="16">
        <v>45852</v>
      </c>
      <c r="X931">
        <v>0</v>
      </c>
      <c r="Y931">
        <v>1290900</v>
      </c>
      <c r="Z931" t="s">
        <v>1568</v>
      </c>
      <c r="AA931" t="s">
        <v>248</v>
      </c>
      <c r="AB931" t="s">
        <v>121</v>
      </c>
      <c r="AC931" t="s">
        <v>255</v>
      </c>
      <c r="AD931" t="s">
        <v>141</v>
      </c>
      <c r="AE931" t="str">
        <f>IF(B931&gt;0,IF(B931&gt;0,(IF(B931&lt;&gt;'PLAN SEMANAL'!$A$2,BLTOTAL!AA931,""))),"")</f>
        <v>PERFORACIO</v>
      </c>
      <c r="AF931" t="str">
        <f>IF(AH931="Completo","Completo",IF(IF(B931&gt;0,_xlfn.XLOOKUP(B931,'Detalle reservas completas fesa'!K:K,'Detalle reservas completas fesa'!Q:Q,_xlfn.XLOOKUP(B931,'MB25'!L:L,'MB25'!Q:Q,"Incompleto")),"")="PENDIENTE","Incompleto",IF(B931&gt;0,_xlfn.XLOOKUP(B931,'Detalle reservas completas fesa'!K:K,'Detalle reservas completas fesa'!Q:Q,IF(AD931="SIN MATERIAL","Completo",IF(AD931="COMPLETO","Completo","Incompleto"))))))</f>
        <v>Incompleto</v>
      </c>
      <c r="AG931">
        <f>IF(B931&gt;0,_xlfn.XLOOKUP(B931,IW49BLTOTAL!A:A,IW49BLTOTAL!H:H),"")</f>
        <v>4</v>
      </c>
      <c r="AH931" t="str">
        <f>IF(IFERROR(_xlfn.XLOOKUP(B931,'Detalle custodia'!B:B,'Detalle custodia'!O:O),"")="custodia","Completo","")</f>
        <v/>
      </c>
    </row>
    <row r="932" spans="1:34" x14ac:dyDescent="0.35">
      <c r="A932" t="s">
        <v>272</v>
      </c>
      <c r="B932">
        <v>6590279</v>
      </c>
      <c r="C932" t="s">
        <v>123</v>
      </c>
      <c r="D932" t="s">
        <v>3537</v>
      </c>
      <c r="E932" t="s">
        <v>310</v>
      </c>
      <c r="F932" t="s">
        <v>133</v>
      </c>
      <c r="G932" t="s">
        <v>147</v>
      </c>
      <c r="H932" s="16">
        <v>45901</v>
      </c>
      <c r="I932" s="16">
        <v>45901</v>
      </c>
      <c r="J932" t="s">
        <v>856</v>
      </c>
      <c r="K932">
        <v>1210102</v>
      </c>
      <c r="L932" t="s">
        <v>273</v>
      </c>
      <c r="O932">
        <v>10017653</v>
      </c>
      <c r="P932" t="s">
        <v>165</v>
      </c>
      <c r="Q932">
        <v>0</v>
      </c>
      <c r="R932" t="s">
        <v>296</v>
      </c>
      <c r="S932" t="s">
        <v>296</v>
      </c>
      <c r="T932">
        <v>11575589</v>
      </c>
      <c r="U932" s="16">
        <v>45766</v>
      </c>
      <c r="V932" s="16">
        <v>45901</v>
      </c>
      <c r="W932" s="16">
        <v>45795</v>
      </c>
      <c r="X932">
        <v>0</v>
      </c>
      <c r="Y932">
        <v>1290900</v>
      </c>
      <c r="Z932" t="s">
        <v>1568</v>
      </c>
      <c r="AA932" t="s">
        <v>248</v>
      </c>
      <c r="AB932" t="s">
        <v>121</v>
      </c>
      <c r="AC932" t="s">
        <v>255</v>
      </c>
      <c r="AD932" t="s">
        <v>141</v>
      </c>
      <c r="AE932" t="str">
        <f>IF(B932&gt;0,IF(B932&gt;0,(IF(B932&lt;&gt;'PLAN SEMANAL'!$A$2,BLTOTAL!AA932,""))),"")</f>
        <v>PERFORACIO</v>
      </c>
      <c r="AF932" t="str">
        <f>IF(AH932="Completo","Completo",IF(IF(B932&gt;0,_xlfn.XLOOKUP(B932,'Detalle reservas completas fesa'!K:K,'Detalle reservas completas fesa'!Q:Q,_xlfn.XLOOKUP(B932,'MB25'!L:L,'MB25'!Q:Q,"Incompleto")),"")="PENDIENTE","Incompleto",IF(B932&gt;0,_xlfn.XLOOKUP(B932,'Detalle reservas completas fesa'!K:K,'Detalle reservas completas fesa'!Q:Q,IF(AD932="SIN MATERIAL","Completo",IF(AD932="COMPLETO","Completo","Incompleto"))))))</f>
        <v>Incompleto</v>
      </c>
      <c r="AG932">
        <f>IF(B932&gt;0,_xlfn.XLOOKUP(B932,IW49BLTOTAL!A:A,IW49BLTOTAL!H:H),"")</f>
        <v>6</v>
      </c>
      <c r="AH932" t="str">
        <f>IF(IFERROR(_xlfn.XLOOKUP(B932,'Detalle custodia'!B:B,'Detalle custodia'!O:O),"")="custodia","Completo","")</f>
        <v/>
      </c>
    </row>
    <row r="933" spans="1:34" x14ac:dyDescent="0.35">
      <c r="A933" t="s">
        <v>160</v>
      </c>
      <c r="B933">
        <v>6590255</v>
      </c>
      <c r="C933" t="s">
        <v>129</v>
      </c>
      <c r="D933" t="s">
        <v>3538</v>
      </c>
      <c r="E933" t="s">
        <v>310</v>
      </c>
      <c r="F933" t="s">
        <v>133</v>
      </c>
      <c r="G933" t="s">
        <v>132</v>
      </c>
      <c r="H933" s="16">
        <v>45889</v>
      </c>
      <c r="I933" s="16">
        <v>45889</v>
      </c>
      <c r="J933" t="s">
        <v>856</v>
      </c>
      <c r="K933">
        <v>1212121</v>
      </c>
      <c r="L933" t="s">
        <v>346</v>
      </c>
      <c r="O933">
        <v>10014598</v>
      </c>
      <c r="P933" t="s">
        <v>160</v>
      </c>
      <c r="Q933">
        <v>0</v>
      </c>
      <c r="R933" t="s">
        <v>296</v>
      </c>
      <c r="S933" t="s">
        <v>296</v>
      </c>
      <c r="T933">
        <v>11579363</v>
      </c>
      <c r="U933" s="16">
        <v>45766</v>
      </c>
      <c r="V933" s="16">
        <v>45889</v>
      </c>
      <c r="W933" s="16">
        <v>45848</v>
      </c>
      <c r="X933">
        <v>0</v>
      </c>
      <c r="Y933">
        <v>1290900</v>
      </c>
      <c r="Z933" t="s">
        <v>1568</v>
      </c>
      <c r="AA933" t="s">
        <v>247</v>
      </c>
      <c r="AB933" t="s">
        <v>121</v>
      </c>
      <c r="AC933" t="s">
        <v>255</v>
      </c>
      <c r="AD933" t="s">
        <v>141</v>
      </c>
      <c r="AE933" t="str">
        <f>IF(B933&gt;0,IF(B933&gt;0,(IF(B933&lt;&gt;'PLAN SEMANAL'!$A$2,BLTOTAL!AA933,""))),"")</f>
        <v>CARGUIO</v>
      </c>
      <c r="AF933" t="str">
        <f>IF(AH933="Completo","Completo",IF(IF(B933&gt;0,_xlfn.XLOOKUP(B933,'Detalle reservas completas fesa'!K:K,'Detalle reservas completas fesa'!Q:Q,_xlfn.XLOOKUP(B933,'MB25'!L:L,'MB25'!Q:Q,"Incompleto")),"")="PENDIENTE","Incompleto",IF(B933&gt;0,_xlfn.XLOOKUP(B933,'Detalle reservas completas fesa'!K:K,'Detalle reservas completas fesa'!Q:Q,IF(AD933="SIN MATERIAL","Completo",IF(AD933="COMPLETO","Completo","Incompleto"))))))</f>
        <v>Incompleto</v>
      </c>
      <c r="AG933">
        <f>IF(B933&gt;0,_xlfn.XLOOKUP(B933,IW49BLTOTAL!A:A,IW49BLTOTAL!H:H),"")</f>
        <v>10</v>
      </c>
      <c r="AH933" t="str">
        <f>IF(IFERROR(_xlfn.XLOOKUP(B933,'Detalle custodia'!B:B,'Detalle custodia'!O:O),"")="custodia","Completo","")</f>
        <v/>
      </c>
    </row>
    <row r="934" spans="1:34" x14ac:dyDescent="0.35">
      <c r="A934" t="s">
        <v>159</v>
      </c>
      <c r="B934">
        <v>6590248</v>
      </c>
      <c r="C934" t="s">
        <v>129</v>
      </c>
      <c r="D934" t="s">
        <v>3539</v>
      </c>
      <c r="E934" t="s">
        <v>310</v>
      </c>
      <c r="F934" t="s">
        <v>133</v>
      </c>
      <c r="G934" t="s">
        <v>132</v>
      </c>
      <c r="H934" s="16">
        <v>45889</v>
      </c>
      <c r="I934" s="16">
        <v>45889</v>
      </c>
      <c r="J934" t="s">
        <v>856</v>
      </c>
      <c r="K934">
        <v>1212121</v>
      </c>
      <c r="L934" t="s">
        <v>398</v>
      </c>
      <c r="O934">
        <v>10014599</v>
      </c>
      <c r="P934" t="s">
        <v>159</v>
      </c>
      <c r="Q934">
        <v>0</v>
      </c>
      <c r="R934" t="s">
        <v>296</v>
      </c>
      <c r="S934" t="s">
        <v>296</v>
      </c>
      <c r="T934">
        <v>11579396</v>
      </c>
      <c r="U934" s="16">
        <v>45766</v>
      </c>
      <c r="V934" s="16">
        <v>45889</v>
      </c>
      <c r="W934" s="16">
        <v>45848</v>
      </c>
      <c r="X934">
        <v>0</v>
      </c>
      <c r="Y934">
        <v>1290900</v>
      </c>
      <c r="Z934" t="s">
        <v>1568</v>
      </c>
      <c r="AA934" t="s">
        <v>247</v>
      </c>
      <c r="AB934" t="s">
        <v>121</v>
      </c>
      <c r="AC934" t="s">
        <v>255</v>
      </c>
      <c r="AD934" t="s">
        <v>141</v>
      </c>
      <c r="AE934" t="str">
        <f>IF(B934&gt;0,IF(B934&gt;0,(IF(B934&lt;&gt;'PLAN SEMANAL'!$A$2,BLTOTAL!AA934,""))),"")</f>
        <v>CARGUIO</v>
      </c>
      <c r="AF934" t="str">
        <f>IF(AH934="Completo","Completo",IF(IF(B934&gt;0,_xlfn.XLOOKUP(B934,'Detalle reservas completas fesa'!K:K,'Detalle reservas completas fesa'!Q:Q,_xlfn.XLOOKUP(B934,'MB25'!L:L,'MB25'!Q:Q,"Incompleto")),"")="PENDIENTE","Incompleto",IF(B934&gt;0,_xlfn.XLOOKUP(B934,'Detalle reservas completas fesa'!K:K,'Detalle reservas completas fesa'!Q:Q,IF(AD934="SIN MATERIAL","Completo",IF(AD934="COMPLETO","Completo","Incompleto"))))))</f>
        <v>Incompleto</v>
      </c>
      <c r="AG934">
        <f>IF(B934&gt;0,_xlfn.XLOOKUP(B934,IW49BLTOTAL!A:A,IW49BLTOTAL!H:H),"")</f>
        <v>10</v>
      </c>
      <c r="AH934" t="str">
        <f>IF(IFERROR(_xlfn.XLOOKUP(B934,'Detalle custodia'!B:B,'Detalle custodia'!O:O),"")="custodia","Completo","")</f>
        <v/>
      </c>
    </row>
    <row r="935" spans="1:34" x14ac:dyDescent="0.35">
      <c r="A935" t="s">
        <v>288</v>
      </c>
      <c r="B935">
        <v>6590247</v>
      </c>
      <c r="C935" t="s">
        <v>123</v>
      </c>
      <c r="D935" t="s">
        <v>3540</v>
      </c>
      <c r="E935" t="s">
        <v>310</v>
      </c>
      <c r="F935" t="s">
        <v>133</v>
      </c>
      <c r="G935" t="s">
        <v>132</v>
      </c>
      <c r="H935" s="16">
        <v>45873</v>
      </c>
      <c r="I935" s="16">
        <v>45873</v>
      </c>
      <c r="J935" t="s">
        <v>856</v>
      </c>
      <c r="K935">
        <v>1212120</v>
      </c>
      <c r="L935" t="s">
        <v>289</v>
      </c>
      <c r="O935">
        <v>10014653</v>
      </c>
      <c r="P935" t="s">
        <v>288</v>
      </c>
      <c r="Q935">
        <v>0</v>
      </c>
      <c r="R935" t="s">
        <v>296</v>
      </c>
      <c r="S935" t="s">
        <v>342</v>
      </c>
      <c r="T935">
        <v>11579460</v>
      </c>
      <c r="U935" s="16">
        <v>45766</v>
      </c>
      <c r="V935" s="16">
        <v>45873</v>
      </c>
      <c r="W935" s="16">
        <v>45835</v>
      </c>
      <c r="X935">
        <v>0</v>
      </c>
      <c r="Y935">
        <v>1290900</v>
      </c>
      <c r="Z935" t="s">
        <v>1568</v>
      </c>
      <c r="AA935" t="s">
        <v>247</v>
      </c>
      <c r="AB935" t="s">
        <v>121</v>
      </c>
      <c r="AC935" t="s">
        <v>255</v>
      </c>
      <c r="AD935" t="s">
        <v>141</v>
      </c>
      <c r="AE935" t="str">
        <f>IF(B935&gt;0,IF(B935&gt;0,(IF(B935&lt;&gt;'PLAN SEMANAL'!$A$2,BLTOTAL!AA935,""))),"")</f>
        <v>CARGUIO</v>
      </c>
      <c r="AF935" t="str">
        <f>IF(AH935="Completo","Completo",IF(IF(B935&gt;0,_xlfn.XLOOKUP(B935,'Detalle reservas completas fesa'!K:K,'Detalle reservas completas fesa'!Q:Q,_xlfn.XLOOKUP(B935,'MB25'!L:L,'MB25'!Q:Q,"Incompleto")),"")="PENDIENTE","Incompleto",IF(B935&gt;0,_xlfn.XLOOKUP(B935,'Detalle reservas completas fesa'!K:K,'Detalle reservas completas fesa'!Q:Q,IF(AD935="SIN MATERIAL","Completo",IF(AD935="COMPLETO","Completo","Incompleto"))))))</f>
        <v>Incompleto</v>
      </c>
      <c r="AG935">
        <f>IF(B935&gt;0,_xlfn.XLOOKUP(B935,IW49BLTOTAL!A:A,IW49BLTOTAL!H:H),"")</f>
        <v>20</v>
      </c>
      <c r="AH935" t="str">
        <f>IF(IFERROR(_xlfn.XLOOKUP(B935,'Detalle custodia'!B:B,'Detalle custodia'!O:O),"")="custodia","Completo","")</f>
        <v/>
      </c>
    </row>
    <row r="936" spans="1:34" x14ac:dyDescent="0.35">
      <c r="A936" t="s">
        <v>284</v>
      </c>
      <c r="B936">
        <v>6590246</v>
      </c>
      <c r="C936" t="s">
        <v>123</v>
      </c>
      <c r="D936" t="s">
        <v>3541</v>
      </c>
      <c r="E936" t="s">
        <v>310</v>
      </c>
      <c r="F936" t="s">
        <v>133</v>
      </c>
      <c r="G936" t="s">
        <v>132</v>
      </c>
      <c r="H936" s="16">
        <v>45873</v>
      </c>
      <c r="I936" s="16">
        <v>45873</v>
      </c>
      <c r="J936" t="s">
        <v>856</v>
      </c>
      <c r="K936">
        <v>1212120</v>
      </c>
      <c r="L936" t="s">
        <v>285</v>
      </c>
      <c r="O936">
        <v>10014654</v>
      </c>
      <c r="P936" t="s">
        <v>284</v>
      </c>
      <c r="Q936">
        <v>0</v>
      </c>
      <c r="R936" t="s">
        <v>296</v>
      </c>
      <c r="S936" t="s">
        <v>342</v>
      </c>
      <c r="T936">
        <v>11579464</v>
      </c>
      <c r="U936" s="16">
        <v>45766</v>
      </c>
      <c r="V936" s="16">
        <v>45873</v>
      </c>
      <c r="W936" s="16">
        <v>45835</v>
      </c>
      <c r="X936">
        <v>0</v>
      </c>
      <c r="Y936">
        <v>1290900</v>
      </c>
      <c r="Z936" t="s">
        <v>1568</v>
      </c>
      <c r="AA936" t="s">
        <v>247</v>
      </c>
      <c r="AB936" t="s">
        <v>121</v>
      </c>
      <c r="AC936" t="s">
        <v>255</v>
      </c>
      <c r="AD936" t="s">
        <v>141</v>
      </c>
      <c r="AE936" t="str">
        <f>IF(B936&gt;0,IF(B936&gt;0,(IF(B936&lt;&gt;'PLAN SEMANAL'!$A$2,BLTOTAL!AA936,""))),"")</f>
        <v>CARGUIO</v>
      </c>
      <c r="AF936" t="str">
        <f>IF(AH936="Completo","Completo",IF(IF(B936&gt;0,_xlfn.XLOOKUP(B936,'Detalle reservas completas fesa'!K:K,'Detalle reservas completas fesa'!Q:Q,_xlfn.XLOOKUP(B936,'MB25'!L:L,'MB25'!Q:Q,"Incompleto")),"")="PENDIENTE","Incompleto",IF(B936&gt;0,_xlfn.XLOOKUP(B936,'Detalle reservas completas fesa'!K:K,'Detalle reservas completas fesa'!Q:Q,IF(AD936="SIN MATERIAL","Completo",IF(AD936="COMPLETO","Completo","Incompleto"))))))</f>
        <v>Incompleto</v>
      </c>
      <c r="AG936">
        <f>IF(B936&gt;0,_xlfn.XLOOKUP(B936,IW49BLTOTAL!A:A,IW49BLTOTAL!H:H),"")</f>
        <v>8</v>
      </c>
      <c r="AH936" t="str">
        <f>IF(IFERROR(_xlfn.XLOOKUP(B936,'Detalle custodia'!B:B,'Detalle custodia'!O:O),"")="custodia","Completo","")</f>
        <v/>
      </c>
    </row>
    <row r="937" spans="1:34" x14ac:dyDescent="0.35">
      <c r="A937" t="s">
        <v>274</v>
      </c>
      <c r="B937">
        <v>6590245</v>
      </c>
      <c r="C937" t="s">
        <v>123</v>
      </c>
      <c r="D937" t="s">
        <v>3542</v>
      </c>
      <c r="E937" t="s">
        <v>310</v>
      </c>
      <c r="F937" t="s">
        <v>133</v>
      </c>
      <c r="G937" t="s">
        <v>147</v>
      </c>
      <c r="H937" s="16">
        <v>45845</v>
      </c>
      <c r="I937" s="16">
        <v>45845</v>
      </c>
      <c r="J937" t="s">
        <v>856</v>
      </c>
      <c r="K937">
        <v>1210102</v>
      </c>
      <c r="L937" t="s">
        <v>275</v>
      </c>
      <c r="O937">
        <v>10014596</v>
      </c>
      <c r="P937" t="s">
        <v>176</v>
      </c>
      <c r="Q937">
        <v>0</v>
      </c>
      <c r="R937" t="s">
        <v>296</v>
      </c>
      <c r="S937" t="s">
        <v>342</v>
      </c>
      <c r="T937">
        <v>11579361</v>
      </c>
      <c r="U937" s="16">
        <v>45766</v>
      </c>
      <c r="V937" s="16">
        <v>45845</v>
      </c>
      <c r="W937" s="16">
        <v>45805</v>
      </c>
      <c r="X937">
        <v>0</v>
      </c>
      <c r="Y937">
        <v>1290900</v>
      </c>
      <c r="Z937" t="s">
        <v>1568</v>
      </c>
      <c r="AA937" t="s">
        <v>248</v>
      </c>
      <c r="AB937" t="s">
        <v>121</v>
      </c>
      <c r="AC937" t="s">
        <v>255</v>
      </c>
      <c r="AD937" t="s">
        <v>141</v>
      </c>
      <c r="AE937" t="str">
        <f>IF(B937&gt;0,IF(B937&gt;0,(IF(B937&lt;&gt;'PLAN SEMANAL'!$A$2,BLTOTAL!AA937,""))),"")</f>
        <v>PERFORACIO</v>
      </c>
      <c r="AF937" t="str">
        <f>IF(AH937="Completo","Completo",IF(IF(B937&gt;0,_xlfn.XLOOKUP(B937,'Detalle reservas completas fesa'!K:K,'Detalle reservas completas fesa'!Q:Q,_xlfn.XLOOKUP(B937,'MB25'!L:L,'MB25'!Q:Q,"Incompleto")),"")="PENDIENTE","Incompleto",IF(B937&gt;0,_xlfn.XLOOKUP(B937,'Detalle reservas completas fesa'!K:K,'Detalle reservas completas fesa'!Q:Q,IF(AD937="SIN MATERIAL","Completo",IF(AD937="COMPLETO","Completo","Incompleto"))))))</f>
        <v>Incompleto</v>
      </c>
      <c r="AG937">
        <f>IF(B937&gt;0,_xlfn.XLOOKUP(B937,IW49BLTOTAL!A:A,IW49BLTOTAL!H:H),"")</f>
        <v>8</v>
      </c>
      <c r="AH937" t="str">
        <f>IF(IFERROR(_xlfn.XLOOKUP(B937,'Detalle custodia'!B:B,'Detalle custodia'!O:O),"")="custodia","Completo","")</f>
        <v/>
      </c>
    </row>
    <row r="938" spans="1:34" x14ac:dyDescent="0.35">
      <c r="A938" t="s">
        <v>272</v>
      </c>
      <c r="B938">
        <v>6590244</v>
      </c>
      <c r="C938" t="s">
        <v>123</v>
      </c>
      <c r="D938" t="s">
        <v>3543</v>
      </c>
      <c r="E938" t="s">
        <v>310</v>
      </c>
      <c r="F938" t="s">
        <v>133</v>
      </c>
      <c r="G938" t="s">
        <v>147</v>
      </c>
      <c r="H938" s="16">
        <v>45889</v>
      </c>
      <c r="I938" s="16">
        <v>45889</v>
      </c>
      <c r="J938" t="s">
        <v>856</v>
      </c>
      <c r="K938">
        <v>1210102</v>
      </c>
      <c r="L938" t="s">
        <v>273</v>
      </c>
      <c r="O938">
        <v>10017653</v>
      </c>
      <c r="P938" t="s">
        <v>165</v>
      </c>
      <c r="Q938">
        <v>0</v>
      </c>
      <c r="R938" t="s">
        <v>296</v>
      </c>
      <c r="S938" t="s">
        <v>296</v>
      </c>
      <c r="T938">
        <v>11579397</v>
      </c>
      <c r="U938" s="16">
        <v>45766</v>
      </c>
      <c r="V938" s="16">
        <v>45889</v>
      </c>
      <c r="W938" s="16">
        <v>45848</v>
      </c>
      <c r="X938">
        <v>0</v>
      </c>
      <c r="Y938">
        <v>1290900</v>
      </c>
      <c r="Z938" t="s">
        <v>1568</v>
      </c>
      <c r="AA938" t="s">
        <v>248</v>
      </c>
      <c r="AB938" t="s">
        <v>121</v>
      </c>
      <c r="AC938" t="s">
        <v>255</v>
      </c>
      <c r="AD938" t="s">
        <v>141</v>
      </c>
      <c r="AE938" t="str">
        <f>IF(B938&gt;0,IF(B938&gt;0,(IF(B938&lt;&gt;'PLAN SEMANAL'!$A$2,BLTOTAL!AA938,""))),"")</f>
        <v>PERFORACIO</v>
      </c>
      <c r="AF938" t="str">
        <f>IF(AH938="Completo","Completo",IF(IF(B938&gt;0,_xlfn.XLOOKUP(B938,'Detalle reservas completas fesa'!K:K,'Detalle reservas completas fesa'!Q:Q,_xlfn.XLOOKUP(B938,'MB25'!L:L,'MB25'!Q:Q,"Incompleto")),"")="PENDIENTE","Incompleto",IF(B938&gt;0,_xlfn.XLOOKUP(B938,'Detalle reservas completas fesa'!K:K,'Detalle reservas completas fesa'!Q:Q,IF(AD938="SIN MATERIAL","Completo",IF(AD938="COMPLETO","Completo","Incompleto"))))))</f>
        <v>Incompleto</v>
      </c>
      <c r="AG938">
        <f>IF(B938&gt;0,_xlfn.XLOOKUP(B938,IW49BLTOTAL!A:A,IW49BLTOTAL!H:H),"")</f>
        <v>8</v>
      </c>
      <c r="AH938" t="str">
        <f>IF(IFERROR(_xlfn.XLOOKUP(B938,'Detalle custodia'!B:B,'Detalle custodia'!O:O),"")="custodia","Completo","")</f>
        <v/>
      </c>
    </row>
    <row r="939" spans="1:34" x14ac:dyDescent="0.35">
      <c r="A939" t="s">
        <v>175</v>
      </c>
      <c r="B939">
        <v>6590243</v>
      </c>
      <c r="C939" t="s">
        <v>138</v>
      </c>
      <c r="D939" t="s">
        <v>3544</v>
      </c>
      <c r="E939" t="s">
        <v>310</v>
      </c>
      <c r="F939" t="s">
        <v>133</v>
      </c>
      <c r="G939" t="s">
        <v>147</v>
      </c>
      <c r="H939" s="16">
        <v>45808</v>
      </c>
      <c r="I939" s="16">
        <v>45808</v>
      </c>
      <c r="J939" t="s">
        <v>856</v>
      </c>
      <c r="K939">
        <v>1215158</v>
      </c>
      <c r="L939" t="s">
        <v>394</v>
      </c>
      <c r="O939">
        <v>10017395</v>
      </c>
      <c r="P939" t="s">
        <v>175</v>
      </c>
      <c r="Q939">
        <v>0</v>
      </c>
      <c r="R939" t="s">
        <v>296</v>
      </c>
      <c r="S939" t="s">
        <v>347</v>
      </c>
      <c r="T939">
        <v>11579474</v>
      </c>
      <c r="U939" s="16">
        <v>45766</v>
      </c>
      <c r="V939" s="16">
        <v>45808</v>
      </c>
      <c r="W939" s="16">
        <v>45805</v>
      </c>
      <c r="X939">
        <v>0</v>
      </c>
      <c r="Y939">
        <v>1290900</v>
      </c>
      <c r="Z939" t="s">
        <v>1568</v>
      </c>
      <c r="AA939" t="s">
        <v>249</v>
      </c>
      <c r="AB939" t="s">
        <v>121</v>
      </c>
      <c r="AC939" t="s">
        <v>255</v>
      </c>
      <c r="AD939" t="s">
        <v>141</v>
      </c>
      <c r="AE939" t="str">
        <f>IF(B939&gt;0,IF(B939&gt;0,(IF(B939&lt;&gt;'PLAN SEMANAL'!$A$2,BLTOTAL!AA939,""))),"")</f>
        <v>SOPORTE</v>
      </c>
      <c r="AF939" t="str">
        <f>IF(AH939="Completo","Completo",IF(IF(B939&gt;0,_xlfn.XLOOKUP(B939,'Detalle reservas completas fesa'!K:K,'Detalle reservas completas fesa'!Q:Q,_xlfn.XLOOKUP(B939,'MB25'!L:L,'MB25'!Q:Q,"Incompleto")),"")="PENDIENTE","Incompleto",IF(B939&gt;0,_xlfn.XLOOKUP(B939,'Detalle reservas completas fesa'!K:K,'Detalle reservas completas fesa'!Q:Q,IF(AD939="SIN MATERIAL","Completo",IF(AD939="COMPLETO","Completo","Incompleto"))))))</f>
        <v>Incompleto</v>
      </c>
      <c r="AG939">
        <f>IF(B939&gt;0,_xlfn.XLOOKUP(B939,IW49BLTOTAL!A:A,IW49BLTOTAL!H:H),"")</f>
        <v>0</v>
      </c>
      <c r="AH939" t="str">
        <f>IF(IFERROR(_xlfn.XLOOKUP(B939,'Detalle custodia'!B:B,'Detalle custodia'!O:O),"")="custodia","Completo","")</f>
        <v/>
      </c>
    </row>
    <row r="940" spans="1:34" x14ac:dyDescent="0.35">
      <c r="A940" t="s">
        <v>128</v>
      </c>
      <c r="B940">
        <v>6590145</v>
      </c>
      <c r="C940" t="s">
        <v>123</v>
      </c>
      <c r="D940" t="s">
        <v>3571</v>
      </c>
      <c r="E940" t="s">
        <v>310</v>
      </c>
      <c r="F940" t="s">
        <v>125</v>
      </c>
      <c r="G940" t="s">
        <v>153</v>
      </c>
      <c r="H940" s="16">
        <v>45859</v>
      </c>
      <c r="I940" s="16">
        <v>45865</v>
      </c>
      <c r="J940" t="s">
        <v>5408</v>
      </c>
      <c r="K940">
        <v>1210100</v>
      </c>
      <c r="L940" t="s">
        <v>390</v>
      </c>
      <c r="O940">
        <v>10014594</v>
      </c>
      <c r="P940" t="s">
        <v>128</v>
      </c>
      <c r="Q940">
        <v>0</v>
      </c>
      <c r="R940" t="s">
        <v>343</v>
      </c>
      <c r="S940" t="s">
        <v>343</v>
      </c>
      <c r="T940">
        <v>11579213</v>
      </c>
      <c r="U940" s="16">
        <v>45766</v>
      </c>
      <c r="V940" s="16">
        <v>45859</v>
      </c>
      <c r="W940" s="16">
        <v>45850</v>
      </c>
      <c r="X940">
        <v>0</v>
      </c>
      <c r="Y940">
        <v>1290900</v>
      </c>
      <c r="Z940" t="s">
        <v>1568</v>
      </c>
      <c r="AA940" t="s">
        <v>248</v>
      </c>
      <c r="AB940" t="s">
        <v>121</v>
      </c>
      <c r="AC940" t="s">
        <v>255</v>
      </c>
      <c r="AD940" t="s">
        <v>141</v>
      </c>
      <c r="AE940" t="str">
        <f>IF(B940&gt;0,IF(B940&gt;0,(IF(B940&lt;&gt;'PLAN SEMANAL'!$A$2,BLTOTAL!AA940,""))),"")</f>
        <v>PERFORACIO</v>
      </c>
      <c r="AF940" t="str">
        <f>IF(AH940="Completo","Completo",IF(IF(B940&gt;0,_xlfn.XLOOKUP(B940,'Detalle reservas completas fesa'!K:K,'Detalle reservas completas fesa'!Q:Q,_xlfn.XLOOKUP(B940,'MB25'!L:L,'MB25'!Q:Q,"Incompleto")),"")="PENDIENTE","Incompleto",IF(B940&gt;0,_xlfn.XLOOKUP(B940,'Detalle reservas completas fesa'!K:K,'Detalle reservas completas fesa'!Q:Q,IF(AD940="SIN MATERIAL","Completo",IF(AD940="COMPLETO","Completo","Incompleto"))))))</f>
        <v>Incompleto</v>
      </c>
      <c r="AG940">
        <f>IF(B940&gt;0,_xlfn.XLOOKUP(B940,IW49BLTOTAL!A:A,IW49BLTOTAL!H:H),"")</f>
        <v>8</v>
      </c>
      <c r="AH940" t="str">
        <f>IF(IFERROR(_xlfn.XLOOKUP(B940,'Detalle custodia'!B:B,'Detalle custodia'!O:O),"")="custodia","Completo","")</f>
        <v/>
      </c>
    </row>
    <row r="941" spans="1:34" x14ac:dyDescent="0.35">
      <c r="A941" t="s">
        <v>272</v>
      </c>
      <c r="B941">
        <v>6590128</v>
      </c>
      <c r="C941" t="s">
        <v>123</v>
      </c>
      <c r="D941" t="s">
        <v>3546</v>
      </c>
      <c r="E941" t="s">
        <v>310</v>
      </c>
      <c r="F941" t="s">
        <v>133</v>
      </c>
      <c r="G941" t="s">
        <v>132</v>
      </c>
      <c r="H941" s="16">
        <v>45858</v>
      </c>
      <c r="I941" s="16">
        <v>45858</v>
      </c>
      <c r="J941" t="s">
        <v>856</v>
      </c>
      <c r="K941">
        <v>1210102</v>
      </c>
      <c r="L941" t="s">
        <v>273</v>
      </c>
      <c r="O941">
        <v>10017653</v>
      </c>
      <c r="P941" t="s">
        <v>165</v>
      </c>
      <c r="Q941">
        <v>0</v>
      </c>
      <c r="R941" t="s">
        <v>296</v>
      </c>
      <c r="S941" t="s">
        <v>342</v>
      </c>
      <c r="T941">
        <v>11516132</v>
      </c>
      <c r="U941" s="16">
        <v>45766</v>
      </c>
      <c r="V941" s="16">
        <v>45858</v>
      </c>
      <c r="W941" s="16">
        <v>45785</v>
      </c>
      <c r="X941">
        <v>0</v>
      </c>
      <c r="Y941">
        <v>1290900</v>
      </c>
      <c r="Z941" t="s">
        <v>1568</v>
      </c>
      <c r="AA941" t="s">
        <v>248</v>
      </c>
      <c r="AB941" t="s">
        <v>121</v>
      </c>
      <c r="AC941" t="s">
        <v>255</v>
      </c>
      <c r="AD941" t="s">
        <v>141</v>
      </c>
      <c r="AE941" t="str">
        <f>IF(B941&gt;0,IF(B941&gt;0,(IF(B941&lt;&gt;'PLAN SEMANAL'!$A$2,BLTOTAL!AA941,""))),"")</f>
        <v>PERFORACIO</v>
      </c>
      <c r="AF941" t="str">
        <f>IF(AH941="Completo","Completo",IF(IF(B941&gt;0,_xlfn.XLOOKUP(B941,'Detalle reservas completas fesa'!K:K,'Detalle reservas completas fesa'!Q:Q,_xlfn.XLOOKUP(B941,'MB25'!L:L,'MB25'!Q:Q,"Incompleto")),"")="PENDIENTE","Incompleto",IF(B941&gt;0,_xlfn.XLOOKUP(B941,'Detalle reservas completas fesa'!K:K,'Detalle reservas completas fesa'!Q:Q,IF(AD941="SIN MATERIAL","Completo",IF(AD941="COMPLETO","Completo","Incompleto"))))))</f>
        <v>Incompleto</v>
      </c>
      <c r="AG941">
        <f>IF(B941&gt;0,_xlfn.XLOOKUP(B941,IW49BLTOTAL!A:A,IW49BLTOTAL!H:H),"")</f>
        <v>2</v>
      </c>
      <c r="AH941" t="str">
        <f>IF(IFERROR(_xlfn.XLOOKUP(B941,'Detalle custodia'!B:B,'Detalle custodia'!O:O),"")="custodia","Completo","")</f>
        <v/>
      </c>
    </row>
    <row r="942" spans="1:34" x14ac:dyDescent="0.35">
      <c r="A942" t="s">
        <v>272</v>
      </c>
      <c r="B942">
        <v>6589848</v>
      </c>
      <c r="C942" t="s">
        <v>123</v>
      </c>
      <c r="D942" t="s">
        <v>3547</v>
      </c>
      <c r="E942" t="s">
        <v>310</v>
      </c>
      <c r="F942" t="s">
        <v>133</v>
      </c>
      <c r="G942" t="s">
        <v>132</v>
      </c>
      <c r="H942" s="16">
        <v>45839</v>
      </c>
      <c r="I942" s="16">
        <v>45869</v>
      </c>
      <c r="J942" t="s">
        <v>3476</v>
      </c>
      <c r="K942">
        <v>1210102</v>
      </c>
      <c r="L942" t="s">
        <v>273</v>
      </c>
      <c r="O942">
        <v>10017653</v>
      </c>
      <c r="P942" t="s">
        <v>165</v>
      </c>
      <c r="Q942">
        <v>0</v>
      </c>
      <c r="R942" t="s">
        <v>343</v>
      </c>
      <c r="S942" t="s">
        <v>342</v>
      </c>
      <c r="T942">
        <v>11580397</v>
      </c>
      <c r="U942" s="16">
        <v>45765</v>
      </c>
      <c r="V942" s="16">
        <v>45839</v>
      </c>
      <c r="W942" s="16">
        <v>45833</v>
      </c>
      <c r="X942">
        <v>0</v>
      </c>
      <c r="Y942">
        <v>1290900</v>
      </c>
      <c r="Z942" t="s">
        <v>1568</v>
      </c>
      <c r="AA942" t="s">
        <v>248</v>
      </c>
      <c r="AB942" t="s">
        <v>121</v>
      </c>
      <c r="AC942" t="s">
        <v>255</v>
      </c>
      <c r="AD942" t="s">
        <v>122</v>
      </c>
      <c r="AE942" t="str">
        <f>IF(B942&gt;0,IF(B942&gt;0,(IF(B942&lt;&gt;'PLAN SEMANAL'!$A$2,BLTOTAL!AA942,""))),"")</f>
        <v>PERFORACIO</v>
      </c>
      <c r="AF942" t="str">
        <f>IF(AH942="Completo","Completo",IF(IF(B942&gt;0,_xlfn.XLOOKUP(B942,'Detalle reservas completas fesa'!K:K,'Detalle reservas completas fesa'!Q:Q,_xlfn.XLOOKUP(B942,'MB25'!L:L,'MB25'!Q:Q,"Incompleto")),"")="PENDIENTE","Incompleto",IF(B942&gt;0,_xlfn.XLOOKUP(B942,'Detalle reservas completas fesa'!K:K,'Detalle reservas completas fesa'!Q:Q,IF(AD942="SIN MATERIAL","Completo",IF(AD942="COMPLETO","Completo","Incompleto"))))))</f>
        <v>Completo</v>
      </c>
      <c r="AG942">
        <f>IF(B942&gt;0,_xlfn.XLOOKUP(B942,IW49BLTOTAL!A:A,IW49BLTOTAL!H:H),"")</f>
        <v>4</v>
      </c>
      <c r="AH942" t="str">
        <f>IF(IFERROR(_xlfn.XLOOKUP(B942,'Detalle custodia'!B:B,'Detalle custodia'!O:O),"")="custodia","Completo","")</f>
        <v/>
      </c>
    </row>
    <row r="943" spans="1:34" x14ac:dyDescent="0.35">
      <c r="A943" t="s">
        <v>184</v>
      </c>
      <c r="B943">
        <v>6589846</v>
      </c>
      <c r="C943" t="s">
        <v>129</v>
      </c>
      <c r="D943" t="s">
        <v>4035</v>
      </c>
      <c r="E943" t="s">
        <v>310</v>
      </c>
      <c r="F943" t="s">
        <v>125</v>
      </c>
      <c r="G943" t="s">
        <v>136</v>
      </c>
      <c r="H943" s="16">
        <v>45839</v>
      </c>
      <c r="I943" s="16">
        <v>45869</v>
      </c>
      <c r="J943" t="s">
        <v>3476</v>
      </c>
      <c r="K943">
        <v>1213130</v>
      </c>
      <c r="L943" t="s">
        <v>312</v>
      </c>
      <c r="O943">
        <v>10014609</v>
      </c>
      <c r="P943" t="s">
        <v>184</v>
      </c>
      <c r="Q943">
        <v>8066.44</v>
      </c>
      <c r="R943" t="s">
        <v>329</v>
      </c>
      <c r="S943" t="s">
        <v>3901</v>
      </c>
      <c r="T943">
        <v>11577755</v>
      </c>
      <c r="U943" s="16">
        <v>45765</v>
      </c>
      <c r="V943" s="16">
        <v>45839</v>
      </c>
      <c r="W943" s="16">
        <v>45835</v>
      </c>
      <c r="X943">
        <v>8066.44</v>
      </c>
      <c r="Y943">
        <v>1290900</v>
      </c>
      <c r="Z943" t="s">
        <v>1568</v>
      </c>
      <c r="AA943" t="s">
        <v>245</v>
      </c>
      <c r="AB943" t="s">
        <v>121</v>
      </c>
      <c r="AC943" t="s">
        <v>255</v>
      </c>
      <c r="AD943" t="s">
        <v>135</v>
      </c>
      <c r="AE943" t="str">
        <f>IF(B943&gt;0,IF(B943&gt;0,(IF(B943&lt;&gt;'PLAN SEMANAL'!$A$2,BLTOTAL!AA943,""))),"")</f>
        <v>ACARREO</v>
      </c>
      <c r="AF943" t="str">
        <f>IF(AH943="Completo","Completo",IF(IF(B943&gt;0,_xlfn.XLOOKUP(B943,'Detalle reservas completas fesa'!K:K,'Detalle reservas completas fesa'!Q:Q,_xlfn.XLOOKUP(B943,'MB25'!L:L,'MB25'!Q:Q,"Incompleto")),"")="PENDIENTE","Incompleto",IF(B943&gt;0,_xlfn.XLOOKUP(B943,'Detalle reservas completas fesa'!K:K,'Detalle reservas completas fesa'!Q:Q,IF(AD943="SIN MATERIAL","Completo",IF(AD943="COMPLETO","Completo","Incompleto"))))))</f>
        <v>Incompleto</v>
      </c>
      <c r="AG943">
        <f>IF(B943&gt;0,_xlfn.XLOOKUP(B943,IW49BLTOTAL!A:A,IW49BLTOTAL!H:H),"")</f>
        <v>9</v>
      </c>
      <c r="AH943" t="str">
        <f>IF(IFERROR(_xlfn.XLOOKUP(B943,'Detalle custodia'!B:B,'Detalle custodia'!O:O),"")="custodia","Completo","")</f>
        <v/>
      </c>
    </row>
    <row r="944" spans="1:34" x14ac:dyDescent="0.35">
      <c r="A944" t="s">
        <v>156</v>
      </c>
      <c r="B944">
        <v>6589841</v>
      </c>
      <c r="C944" t="s">
        <v>138</v>
      </c>
      <c r="D944" t="s">
        <v>3549</v>
      </c>
      <c r="E944" t="s">
        <v>310</v>
      </c>
      <c r="F944" t="s">
        <v>133</v>
      </c>
      <c r="G944" t="s">
        <v>132</v>
      </c>
      <c r="H944" s="16">
        <v>45845</v>
      </c>
      <c r="I944" s="16">
        <v>45845</v>
      </c>
      <c r="J944" t="s">
        <v>856</v>
      </c>
      <c r="K944">
        <v>2230131</v>
      </c>
      <c r="L944" t="s">
        <v>311</v>
      </c>
      <c r="O944">
        <v>10016283</v>
      </c>
      <c r="P944" t="s">
        <v>156</v>
      </c>
      <c r="Q944">
        <v>0</v>
      </c>
      <c r="R944" t="s">
        <v>296</v>
      </c>
      <c r="S944" t="s">
        <v>342</v>
      </c>
      <c r="T944">
        <v>11579441</v>
      </c>
      <c r="U944" s="16">
        <v>45764</v>
      </c>
      <c r="V944" s="16">
        <v>45845</v>
      </c>
      <c r="W944" s="16">
        <v>45805</v>
      </c>
      <c r="X944">
        <v>0</v>
      </c>
      <c r="Y944">
        <v>1290900</v>
      </c>
      <c r="Z944" t="s">
        <v>1568</v>
      </c>
      <c r="AA944" t="s">
        <v>249</v>
      </c>
      <c r="AB944" t="s">
        <v>121</v>
      </c>
      <c r="AC944" t="s">
        <v>255</v>
      </c>
      <c r="AD944" t="s">
        <v>141</v>
      </c>
      <c r="AE944" t="str">
        <f>IF(B944&gt;0,IF(B944&gt;0,(IF(B944&lt;&gt;'PLAN SEMANAL'!$A$2,BLTOTAL!AA944,""))),"")</f>
        <v>SOPORTE</v>
      </c>
      <c r="AF944" t="str">
        <f>IF(AH944="Completo","Completo",IF(IF(B944&gt;0,_xlfn.XLOOKUP(B944,'Detalle reservas completas fesa'!K:K,'Detalle reservas completas fesa'!Q:Q,_xlfn.XLOOKUP(B944,'MB25'!L:L,'MB25'!Q:Q,"Incompleto")),"")="PENDIENTE","Incompleto",IF(B944&gt;0,_xlfn.XLOOKUP(B944,'Detalle reservas completas fesa'!K:K,'Detalle reservas completas fesa'!Q:Q,IF(AD944="SIN MATERIAL","Completo",IF(AD944="COMPLETO","Completo","Incompleto"))))))</f>
        <v>Incompleto</v>
      </c>
      <c r="AG944">
        <f>IF(B944&gt;0,_xlfn.XLOOKUP(B944,IW49BLTOTAL!A:A,IW49BLTOTAL!H:H),"")</f>
        <v>0</v>
      </c>
      <c r="AH944" t="str">
        <f>IF(IFERROR(_xlfn.XLOOKUP(B944,'Detalle custodia'!B:B,'Detalle custodia'!O:O),"")="custodia","Completo","")</f>
        <v/>
      </c>
    </row>
    <row r="945" spans="1:34" x14ac:dyDescent="0.35">
      <c r="A945" t="s">
        <v>128</v>
      </c>
      <c r="B945">
        <v>6589792</v>
      </c>
      <c r="C945" t="s">
        <v>123</v>
      </c>
      <c r="D945" t="s">
        <v>3524</v>
      </c>
      <c r="E945" t="s">
        <v>310</v>
      </c>
      <c r="F945" t="s">
        <v>133</v>
      </c>
      <c r="G945" t="s">
        <v>132</v>
      </c>
      <c r="H945" s="16">
        <v>45889</v>
      </c>
      <c r="I945" s="16">
        <v>45889</v>
      </c>
      <c r="J945" t="s">
        <v>856</v>
      </c>
      <c r="K945">
        <v>1210100</v>
      </c>
      <c r="L945" t="s">
        <v>390</v>
      </c>
      <c r="O945">
        <v>10014594</v>
      </c>
      <c r="P945" t="s">
        <v>128</v>
      </c>
      <c r="Q945">
        <v>0</v>
      </c>
      <c r="R945" t="s">
        <v>296</v>
      </c>
      <c r="S945" t="s">
        <v>296</v>
      </c>
      <c r="T945">
        <v>11579316</v>
      </c>
      <c r="U945" s="16">
        <v>45764</v>
      </c>
      <c r="V945" s="16">
        <v>45889</v>
      </c>
      <c r="W945" s="16">
        <v>45848</v>
      </c>
      <c r="X945">
        <v>0</v>
      </c>
      <c r="Y945">
        <v>1290900</v>
      </c>
      <c r="Z945" t="s">
        <v>1568</v>
      </c>
      <c r="AA945" t="s">
        <v>248</v>
      </c>
      <c r="AB945" t="s">
        <v>121</v>
      </c>
      <c r="AC945" t="s">
        <v>255</v>
      </c>
      <c r="AD945" t="s">
        <v>141</v>
      </c>
      <c r="AE945" t="str">
        <f>IF(B945&gt;0,IF(B945&gt;0,(IF(B945&lt;&gt;'PLAN SEMANAL'!$A$2,BLTOTAL!AA945,""))),"")</f>
        <v>PERFORACIO</v>
      </c>
      <c r="AF945" t="str">
        <f>IF(AH945="Completo","Completo",IF(IF(B945&gt;0,_xlfn.XLOOKUP(B945,'Detalle reservas completas fesa'!K:K,'Detalle reservas completas fesa'!Q:Q,_xlfn.XLOOKUP(B945,'MB25'!L:L,'MB25'!Q:Q,"Incompleto")),"")="PENDIENTE","Incompleto",IF(B945&gt;0,_xlfn.XLOOKUP(B945,'Detalle reservas completas fesa'!K:K,'Detalle reservas completas fesa'!Q:Q,IF(AD945="SIN MATERIAL","Completo",IF(AD945="COMPLETO","Completo","Incompleto"))))))</f>
        <v>Incompleto</v>
      </c>
      <c r="AG945">
        <f>IF(B945&gt;0,_xlfn.XLOOKUP(B945,IW49BLTOTAL!A:A,IW49BLTOTAL!H:H),"")</f>
        <v>10</v>
      </c>
      <c r="AH945" t="str">
        <f>IF(IFERROR(_xlfn.XLOOKUP(B945,'Detalle custodia'!B:B,'Detalle custodia'!O:O),"")="custodia","Completo","")</f>
        <v/>
      </c>
    </row>
    <row r="946" spans="1:34" x14ac:dyDescent="0.35">
      <c r="A946" t="s">
        <v>137</v>
      </c>
      <c r="B946">
        <v>6589791</v>
      </c>
      <c r="C946" t="s">
        <v>123</v>
      </c>
      <c r="D946" t="s">
        <v>3525</v>
      </c>
      <c r="E946" t="s">
        <v>310</v>
      </c>
      <c r="F946" t="s">
        <v>133</v>
      </c>
      <c r="G946" t="s">
        <v>132</v>
      </c>
      <c r="H946" s="16">
        <v>45889</v>
      </c>
      <c r="I946" s="16">
        <v>45889</v>
      </c>
      <c r="J946" t="s">
        <v>856</v>
      </c>
      <c r="K946">
        <v>1210100</v>
      </c>
      <c r="L946" t="s">
        <v>388</v>
      </c>
      <c r="O946">
        <v>10014595</v>
      </c>
      <c r="P946" t="s">
        <v>137</v>
      </c>
      <c r="Q946">
        <v>0</v>
      </c>
      <c r="R946" t="s">
        <v>296</v>
      </c>
      <c r="S946" t="s">
        <v>296</v>
      </c>
      <c r="T946">
        <v>11579319</v>
      </c>
      <c r="U946" s="16">
        <v>45764</v>
      </c>
      <c r="V946" s="16">
        <v>45889</v>
      </c>
      <c r="W946" s="16">
        <v>45848</v>
      </c>
      <c r="X946">
        <v>0</v>
      </c>
      <c r="Y946">
        <v>1290900</v>
      </c>
      <c r="Z946" t="s">
        <v>1568</v>
      </c>
      <c r="AA946" t="s">
        <v>248</v>
      </c>
      <c r="AB946" t="s">
        <v>121</v>
      </c>
      <c r="AC946" t="s">
        <v>255</v>
      </c>
      <c r="AD946" t="s">
        <v>141</v>
      </c>
      <c r="AE946" t="str">
        <f>IF(B946&gt;0,IF(B946&gt;0,(IF(B946&lt;&gt;'PLAN SEMANAL'!$A$2,BLTOTAL!AA946,""))),"")</f>
        <v>PERFORACIO</v>
      </c>
      <c r="AF946" t="str">
        <f>IF(AH946="Completo","Completo",IF(IF(B946&gt;0,_xlfn.XLOOKUP(B946,'Detalle reservas completas fesa'!K:K,'Detalle reservas completas fesa'!Q:Q,_xlfn.XLOOKUP(B946,'MB25'!L:L,'MB25'!Q:Q,"Incompleto")),"")="PENDIENTE","Incompleto",IF(B946&gt;0,_xlfn.XLOOKUP(B946,'Detalle reservas completas fesa'!K:K,'Detalle reservas completas fesa'!Q:Q,IF(AD946="SIN MATERIAL","Completo",IF(AD946="COMPLETO","Completo","Incompleto"))))))</f>
        <v>Incompleto</v>
      </c>
      <c r="AG946">
        <f>IF(B946&gt;0,_xlfn.XLOOKUP(B946,IW49BLTOTAL!A:A,IW49BLTOTAL!H:H),"")</f>
        <v>8</v>
      </c>
      <c r="AH946" t="str">
        <f>IF(IFERROR(_xlfn.XLOOKUP(B946,'Detalle custodia'!B:B,'Detalle custodia'!O:O),"")="custodia","Completo","")</f>
        <v/>
      </c>
    </row>
    <row r="947" spans="1:34" x14ac:dyDescent="0.35">
      <c r="A947" t="s">
        <v>126</v>
      </c>
      <c r="B947">
        <v>6589256</v>
      </c>
      <c r="C947" t="s">
        <v>123</v>
      </c>
      <c r="D947" t="s">
        <v>3526</v>
      </c>
      <c r="E947" t="s">
        <v>310</v>
      </c>
      <c r="F947" t="s">
        <v>133</v>
      </c>
      <c r="G947" t="s">
        <v>132</v>
      </c>
      <c r="H947" s="16">
        <v>45889</v>
      </c>
      <c r="I947" s="16">
        <v>45889</v>
      </c>
      <c r="J947" t="s">
        <v>856</v>
      </c>
      <c r="K947">
        <v>1210101</v>
      </c>
      <c r="L947" t="s">
        <v>391</v>
      </c>
      <c r="O947">
        <v>10014657</v>
      </c>
      <c r="P947" t="s">
        <v>126</v>
      </c>
      <c r="Q947">
        <v>0</v>
      </c>
      <c r="R947" t="s">
        <v>296</v>
      </c>
      <c r="S947" t="s">
        <v>296</v>
      </c>
      <c r="T947">
        <v>11579348</v>
      </c>
      <c r="U947" s="16">
        <v>45764</v>
      </c>
      <c r="V947" s="16">
        <v>45889</v>
      </c>
      <c r="W947" s="16">
        <v>45848</v>
      </c>
      <c r="X947">
        <v>0</v>
      </c>
      <c r="Y947">
        <v>1290900</v>
      </c>
      <c r="Z947" t="s">
        <v>1568</v>
      </c>
      <c r="AA947" t="s">
        <v>248</v>
      </c>
      <c r="AB947" t="s">
        <v>121</v>
      </c>
      <c r="AC947" t="s">
        <v>255</v>
      </c>
      <c r="AD947" t="s">
        <v>141</v>
      </c>
      <c r="AE947" t="str">
        <f>IF(B947&gt;0,IF(B947&gt;0,(IF(B947&lt;&gt;'PLAN SEMANAL'!$A$2,BLTOTAL!AA947,""))),"")</f>
        <v>PERFORACIO</v>
      </c>
      <c r="AF947" t="str">
        <f>IF(AH947="Completo","Completo",IF(IF(B947&gt;0,_xlfn.XLOOKUP(B947,'Detalle reservas completas fesa'!K:K,'Detalle reservas completas fesa'!Q:Q,_xlfn.XLOOKUP(B947,'MB25'!L:L,'MB25'!Q:Q,"Incompleto")),"")="PENDIENTE","Incompleto",IF(B947&gt;0,_xlfn.XLOOKUP(B947,'Detalle reservas completas fesa'!K:K,'Detalle reservas completas fesa'!Q:Q,IF(AD947="SIN MATERIAL","Completo",IF(AD947="COMPLETO","Completo","Incompleto"))))))</f>
        <v>Incompleto</v>
      </c>
      <c r="AG947">
        <f>IF(B947&gt;0,_xlfn.XLOOKUP(B947,IW49BLTOTAL!A:A,IW49BLTOTAL!H:H),"")</f>
        <v>10</v>
      </c>
      <c r="AH947" t="str">
        <f>IF(IFERROR(_xlfn.XLOOKUP(B947,'Detalle custodia'!B:B,'Detalle custodia'!O:O),"")="custodia","Completo","")</f>
        <v/>
      </c>
    </row>
    <row r="948" spans="1:34" x14ac:dyDescent="0.35">
      <c r="A948" t="s">
        <v>177</v>
      </c>
      <c r="B948">
        <v>6589255</v>
      </c>
      <c r="C948" t="s">
        <v>129</v>
      </c>
      <c r="D948" t="s">
        <v>3527</v>
      </c>
      <c r="E948" t="s">
        <v>310</v>
      </c>
      <c r="F948" t="s">
        <v>133</v>
      </c>
      <c r="G948" t="s">
        <v>147</v>
      </c>
      <c r="H948" s="16">
        <v>45808</v>
      </c>
      <c r="I948" s="16">
        <v>45808</v>
      </c>
      <c r="J948" t="s">
        <v>856</v>
      </c>
      <c r="K948">
        <v>1215150</v>
      </c>
      <c r="L948" t="s">
        <v>278</v>
      </c>
      <c r="O948">
        <v>10014634</v>
      </c>
      <c r="P948" t="s">
        <v>177</v>
      </c>
      <c r="Q948">
        <v>0</v>
      </c>
      <c r="R948" t="s">
        <v>329</v>
      </c>
      <c r="S948" t="s">
        <v>329</v>
      </c>
      <c r="T948">
        <v>11579340</v>
      </c>
      <c r="U948" s="16">
        <v>45764</v>
      </c>
      <c r="V948" s="16">
        <v>45808</v>
      </c>
      <c r="W948" s="16">
        <v>45781</v>
      </c>
      <c r="X948">
        <v>0</v>
      </c>
      <c r="Y948">
        <v>1290900</v>
      </c>
      <c r="Z948" t="s">
        <v>1568</v>
      </c>
      <c r="AA948" t="s">
        <v>246</v>
      </c>
      <c r="AB948" t="s">
        <v>121</v>
      </c>
      <c r="AC948" t="s">
        <v>255</v>
      </c>
      <c r="AD948" t="s">
        <v>141</v>
      </c>
      <c r="AE948" t="str">
        <f>IF(B948&gt;0,IF(B948&gt;0,(IF(B948&lt;&gt;'PLAN SEMANAL'!$A$2,BLTOTAL!AA948,""))),"")</f>
        <v>AUXILIAR</v>
      </c>
      <c r="AF948" t="str">
        <f>IF(AH948="Completo","Completo",IF(IF(B948&gt;0,_xlfn.XLOOKUP(B948,'Detalle reservas completas fesa'!K:K,'Detalle reservas completas fesa'!Q:Q,_xlfn.XLOOKUP(B948,'MB25'!L:L,'MB25'!Q:Q,"Incompleto")),"")="PENDIENTE","Incompleto",IF(B948&gt;0,_xlfn.XLOOKUP(B948,'Detalle reservas completas fesa'!K:K,'Detalle reservas completas fesa'!Q:Q,IF(AD948="SIN MATERIAL","Completo",IF(AD948="COMPLETO","Completo","Incompleto"))))))</f>
        <v>Incompleto</v>
      </c>
      <c r="AG948">
        <f>IF(B948&gt;0,_xlfn.XLOOKUP(B948,IW49BLTOTAL!A:A,IW49BLTOTAL!H:H),"")</f>
        <v>10</v>
      </c>
      <c r="AH948" t="str">
        <f>IF(IFERROR(_xlfn.XLOOKUP(B948,'Detalle custodia'!B:B,'Detalle custodia'!O:O),"")="custodia","Completo","")</f>
        <v/>
      </c>
    </row>
    <row r="949" spans="1:34" x14ac:dyDescent="0.35">
      <c r="A949" t="s">
        <v>134</v>
      </c>
      <c r="B949">
        <v>6589248</v>
      </c>
      <c r="C949" t="s">
        <v>123</v>
      </c>
      <c r="D949" t="s">
        <v>3528</v>
      </c>
      <c r="E949" t="s">
        <v>310</v>
      </c>
      <c r="F949" t="s">
        <v>133</v>
      </c>
      <c r="G949" t="s">
        <v>132</v>
      </c>
      <c r="H949" s="16">
        <v>45889</v>
      </c>
      <c r="I949" s="16">
        <v>45889</v>
      </c>
      <c r="J949" t="s">
        <v>856</v>
      </c>
      <c r="K949">
        <v>1210101</v>
      </c>
      <c r="L949" t="s">
        <v>271</v>
      </c>
      <c r="O949">
        <v>10014658</v>
      </c>
      <c r="P949" t="s">
        <v>134</v>
      </c>
      <c r="Q949">
        <v>0</v>
      </c>
      <c r="R949" t="s">
        <v>296</v>
      </c>
      <c r="S949" t="s">
        <v>296</v>
      </c>
      <c r="T949">
        <v>11579357</v>
      </c>
      <c r="U949" s="16">
        <v>45764</v>
      </c>
      <c r="V949" s="16">
        <v>45889</v>
      </c>
      <c r="W949" s="16">
        <v>45848</v>
      </c>
      <c r="X949">
        <v>0</v>
      </c>
      <c r="Y949">
        <v>1290900</v>
      </c>
      <c r="Z949" t="s">
        <v>1568</v>
      </c>
      <c r="AA949" t="s">
        <v>248</v>
      </c>
      <c r="AB949" t="s">
        <v>121</v>
      </c>
      <c r="AC949" t="s">
        <v>255</v>
      </c>
      <c r="AD949" t="s">
        <v>141</v>
      </c>
      <c r="AE949" t="str">
        <f>IF(B949&gt;0,IF(B949&gt;0,(IF(B949&lt;&gt;'PLAN SEMANAL'!$A$2,BLTOTAL!AA949,""))),"")</f>
        <v>PERFORACIO</v>
      </c>
      <c r="AF949" t="str">
        <f>IF(AH949="Completo","Completo",IF(IF(B949&gt;0,_xlfn.XLOOKUP(B949,'Detalle reservas completas fesa'!K:K,'Detalle reservas completas fesa'!Q:Q,_xlfn.XLOOKUP(B949,'MB25'!L:L,'MB25'!Q:Q,"Incompleto")),"")="PENDIENTE","Incompleto",IF(B949&gt;0,_xlfn.XLOOKUP(B949,'Detalle reservas completas fesa'!K:K,'Detalle reservas completas fesa'!Q:Q,IF(AD949="SIN MATERIAL","Completo",IF(AD949="COMPLETO","Completo","Incompleto"))))))</f>
        <v>Incompleto</v>
      </c>
      <c r="AG949">
        <f>IF(B949&gt;0,_xlfn.XLOOKUP(B949,IW49BLTOTAL!A:A,IW49BLTOTAL!H:H),"")</f>
        <v>10</v>
      </c>
      <c r="AH949" t="str">
        <f>IF(IFERROR(_xlfn.XLOOKUP(B949,'Detalle custodia'!B:B,'Detalle custodia'!O:O),"")="custodia","Completo","")</f>
        <v/>
      </c>
    </row>
    <row r="950" spans="1:34" x14ac:dyDescent="0.35">
      <c r="A950" t="s">
        <v>218</v>
      </c>
      <c r="B950">
        <v>6589247</v>
      </c>
      <c r="C950" t="s">
        <v>129</v>
      </c>
      <c r="D950" t="s">
        <v>3527</v>
      </c>
      <c r="E950" t="s">
        <v>310</v>
      </c>
      <c r="F950" t="s">
        <v>133</v>
      </c>
      <c r="G950" t="s">
        <v>147</v>
      </c>
      <c r="H950" s="16">
        <v>45808</v>
      </c>
      <c r="I950" s="16">
        <v>45808</v>
      </c>
      <c r="J950" t="s">
        <v>856</v>
      </c>
      <c r="K950">
        <v>1215150</v>
      </c>
      <c r="L950" t="s">
        <v>279</v>
      </c>
      <c r="O950">
        <v>10014633</v>
      </c>
      <c r="P950" t="s">
        <v>218</v>
      </c>
      <c r="Q950">
        <v>0</v>
      </c>
      <c r="R950" t="s">
        <v>329</v>
      </c>
      <c r="S950" t="s">
        <v>343</v>
      </c>
      <c r="T950">
        <v>11579336</v>
      </c>
      <c r="U950" s="16">
        <v>45764</v>
      </c>
      <c r="V950" s="16">
        <v>45808</v>
      </c>
      <c r="W950" s="16">
        <v>45776</v>
      </c>
      <c r="X950">
        <v>0</v>
      </c>
      <c r="Y950">
        <v>1290900</v>
      </c>
      <c r="Z950" t="s">
        <v>1568</v>
      </c>
      <c r="AA950" t="s">
        <v>246</v>
      </c>
      <c r="AB950" t="s">
        <v>121</v>
      </c>
      <c r="AC950" t="s">
        <v>255</v>
      </c>
      <c r="AD950" t="s">
        <v>141</v>
      </c>
      <c r="AE950" t="str">
        <f>IF(B950&gt;0,IF(B950&gt;0,(IF(B950&lt;&gt;'PLAN SEMANAL'!$A$2,BLTOTAL!AA950,""))),"")</f>
        <v>AUXILIAR</v>
      </c>
      <c r="AF950" t="str">
        <f>IF(AH950="Completo","Completo",IF(IF(B950&gt;0,_xlfn.XLOOKUP(B950,'Detalle reservas completas fesa'!K:K,'Detalle reservas completas fesa'!Q:Q,_xlfn.XLOOKUP(B950,'MB25'!L:L,'MB25'!Q:Q,"Incompleto")),"")="PENDIENTE","Incompleto",IF(B950&gt;0,_xlfn.XLOOKUP(B950,'Detalle reservas completas fesa'!K:K,'Detalle reservas completas fesa'!Q:Q,IF(AD950="SIN MATERIAL","Completo",IF(AD950="COMPLETO","Completo","Incompleto"))))))</f>
        <v>Incompleto</v>
      </c>
      <c r="AG950">
        <f>IF(B950&gt;0,_xlfn.XLOOKUP(B950,IW49BLTOTAL!A:A,IW49BLTOTAL!H:H),"")</f>
        <v>10</v>
      </c>
      <c r="AH950" t="str">
        <f>IF(IFERROR(_xlfn.XLOOKUP(B950,'Detalle custodia'!B:B,'Detalle custodia'!O:O),"")="custodia","Completo","")</f>
        <v/>
      </c>
    </row>
    <row r="951" spans="1:34" x14ac:dyDescent="0.35">
      <c r="A951" t="s">
        <v>215</v>
      </c>
      <c r="B951">
        <v>6589094</v>
      </c>
      <c r="C951" t="s">
        <v>129</v>
      </c>
      <c r="D951" t="s">
        <v>3509</v>
      </c>
      <c r="E951" t="s">
        <v>310</v>
      </c>
      <c r="F951" t="s">
        <v>125</v>
      </c>
      <c r="G951" t="s">
        <v>142</v>
      </c>
      <c r="H951" s="16">
        <v>45833</v>
      </c>
      <c r="I951" s="16">
        <v>45833</v>
      </c>
      <c r="J951" t="s">
        <v>5404</v>
      </c>
      <c r="K951">
        <v>1213130</v>
      </c>
      <c r="L951" t="s">
        <v>290</v>
      </c>
      <c r="O951">
        <v>10018371</v>
      </c>
      <c r="P951" t="s">
        <v>215</v>
      </c>
      <c r="Q951">
        <v>0</v>
      </c>
      <c r="R951" t="s">
        <v>329</v>
      </c>
      <c r="S951" t="s">
        <v>262</v>
      </c>
      <c r="T951">
        <v>11579386</v>
      </c>
      <c r="U951" s="16">
        <v>45763</v>
      </c>
      <c r="V951" s="16">
        <v>45833</v>
      </c>
      <c r="W951" s="16">
        <v>45837</v>
      </c>
      <c r="X951">
        <v>0</v>
      </c>
      <c r="Y951">
        <v>1290900</v>
      </c>
      <c r="Z951" t="s">
        <v>1568</v>
      </c>
      <c r="AA951" t="s">
        <v>245</v>
      </c>
      <c r="AB951" t="s">
        <v>121</v>
      </c>
      <c r="AC951" t="s">
        <v>255</v>
      </c>
      <c r="AD951" t="s">
        <v>141</v>
      </c>
      <c r="AE951" t="str">
        <f>IF(B951&gt;0,IF(B951&gt;0,(IF(B951&lt;&gt;'PLAN SEMANAL'!$A$2,BLTOTAL!AA951,""))),"")</f>
        <v>ACARREO</v>
      </c>
      <c r="AF951" t="str">
        <f>IF(AH951="Completo","Completo",IF(IF(B951&gt;0,_xlfn.XLOOKUP(B951,'Detalle reservas completas fesa'!K:K,'Detalle reservas completas fesa'!Q:Q,_xlfn.XLOOKUP(B951,'MB25'!L:L,'MB25'!Q:Q,"Incompleto")),"")="PENDIENTE","Incompleto",IF(B951&gt;0,_xlfn.XLOOKUP(B951,'Detalle reservas completas fesa'!K:K,'Detalle reservas completas fesa'!Q:Q,IF(AD951="SIN MATERIAL","Completo",IF(AD951="COMPLETO","Completo","Incompleto"))))))</f>
        <v>Incompleto</v>
      </c>
      <c r="AG951">
        <f>IF(B951&gt;0,_xlfn.XLOOKUP(B951,IW49BLTOTAL!A:A,IW49BLTOTAL!H:H),"")</f>
        <v>10</v>
      </c>
      <c r="AH951" t="str">
        <f>IF(IFERROR(_xlfn.XLOOKUP(B951,'Detalle custodia'!B:B,'Detalle custodia'!O:O),"")="custodia","Completo","")</f>
        <v/>
      </c>
    </row>
    <row r="952" spans="1:34" x14ac:dyDescent="0.35">
      <c r="A952" t="s">
        <v>219</v>
      </c>
      <c r="B952">
        <v>6589093</v>
      </c>
      <c r="C952" t="s">
        <v>129</v>
      </c>
      <c r="D952" t="s">
        <v>3510</v>
      </c>
      <c r="E952" t="s">
        <v>310</v>
      </c>
      <c r="F952" t="s">
        <v>259</v>
      </c>
      <c r="G952" t="s">
        <v>225</v>
      </c>
      <c r="H952" s="16">
        <v>45831</v>
      </c>
      <c r="I952" s="16">
        <v>45837</v>
      </c>
      <c r="J952" t="s">
        <v>856</v>
      </c>
      <c r="K952">
        <v>1213130</v>
      </c>
      <c r="L952" t="s">
        <v>292</v>
      </c>
      <c r="O952">
        <v>10017586</v>
      </c>
      <c r="P952" t="s">
        <v>219</v>
      </c>
      <c r="Q952">
        <v>26350.62</v>
      </c>
      <c r="R952" t="s">
        <v>329</v>
      </c>
      <c r="S952" t="s">
        <v>3891</v>
      </c>
      <c r="T952">
        <v>11579385</v>
      </c>
      <c r="U952" s="16">
        <v>45763</v>
      </c>
      <c r="V952" s="16">
        <v>45831</v>
      </c>
      <c r="W952" s="16">
        <v>45828</v>
      </c>
      <c r="X952">
        <v>26350.62</v>
      </c>
      <c r="Y952">
        <v>1290900</v>
      </c>
      <c r="Z952" t="s">
        <v>1568</v>
      </c>
      <c r="AA952" t="s">
        <v>245</v>
      </c>
      <c r="AB952" t="s">
        <v>121</v>
      </c>
      <c r="AC952" t="s">
        <v>255</v>
      </c>
      <c r="AD952" t="s">
        <v>141</v>
      </c>
      <c r="AE952" t="str">
        <f>IF(B952&gt;0,IF(B952&gt;0,(IF(B952&lt;&gt;'PLAN SEMANAL'!$A$2,BLTOTAL!AA952,""))),"")</f>
        <v>ACARREO</v>
      </c>
      <c r="AF952" t="str">
        <f>IF(AH952="Completo","Completo",IF(IF(B952&gt;0,_xlfn.XLOOKUP(B952,'Detalle reservas completas fesa'!K:K,'Detalle reservas completas fesa'!Q:Q,_xlfn.XLOOKUP(B952,'MB25'!L:L,'MB25'!Q:Q,"Incompleto")),"")="PENDIENTE","Incompleto",IF(B952&gt;0,_xlfn.XLOOKUP(B952,'Detalle reservas completas fesa'!K:K,'Detalle reservas completas fesa'!Q:Q,IF(AD952="SIN MATERIAL","Completo",IF(AD952="COMPLETO","Completo","Incompleto"))))))</f>
        <v>Incompleto</v>
      </c>
      <c r="AG952">
        <f>IF(B952&gt;0,_xlfn.XLOOKUP(B952,IW49BLTOTAL!A:A,IW49BLTOTAL!H:H),"")</f>
        <v>10</v>
      </c>
      <c r="AH952" t="str">
        <f>IF(IFERROR(_xlfn.XLOOKUP(B952,'Detalle custodia'!B:B,'Detalle custodia'!O:O),"")="custodia","Completo","")</f>
        <v/>
      </c>
    </row>
    <row r="953" spans="1:34" x14ac:dyDescent="0.35">
      <c r="A953" t="s">
        <v>228</v>
      </c>
      <c r="B953">
        <v>6589089</v>
      </c>
      <c r="C953" t="s">
        <v>129</v>
      </c>
      <c r="D953" t="s">
        <v>3511</v>
      </c>
      <c r="E953" t="s">
        <v>310</v>
      </c>
      <c r="F953" t="s">
        <v>133</v>
      </c>
      <c r="G953" t="s">
        <v>147</v>
      </c>
      <c r="H953" s="16">
        <v>45809</v>
      </c>
      <c r="I953" s="16">
        <v>45838</v>
      </c>
      <c r="J953" t="s">
        <v>856</v>
      </c>
      <c r="K953">
        <v>1213130</v>
      </c>
      <c r="L953" t="s">
        <v>387</v>
      </c>
      <c r="O953">
        <v>10014624</v>
      </c>
      <c r="P953" t="s">
        <v>228</v>
      </c>
      <c r="Q953">
        <v>0</v>
      </c>
      <c r="R953" t="s">
        <v>329</v>
      </c>
      <c r="S953" t="s">
        <v>3901</v>
      </c>
      <c r="T953">
        <v>11579382</v>
      </c>
      <c r="U953" s="16">
        <v>45763</v>
      </c>
      <c r="V953" s="16">
        <v>45809</v>
      </c>
      <c r="W953" s="16">
        <v>45835</v>
      </c>
      <c r="X953">
        <v>0</v>
      </c>
      <c r="Y953">
        <v>1290900</v>
      </c>
      <c r="Z953" t="s">
        <v>1568</v>
      </c>
      <c r="AA953" t="s">
        <v>245</v>
      </c>
      <c r="AB953" t="s">
        <v>121</v>
      </c>
      <c r="AC953" t="s">
        <v>255</v>
      </c>
      <c r="AD953" t="s">
        <v>141</v>
      </c>
      <c r="AE953" t="str">
        <f>IF(B953&gt;0,IF(B953&gt;0,(IF(B953&lt;&gt;'PLAN SEMANAL'!$A$2,BLTOTAL!AA953,""))),"")</f>
        <v>ACARREO</v>
      </c>
      <c r="AF953" t="str">
        <f>IF(AH953="Completo","Completo",IF(IF(B953&gt;0,_xlfn.XLOOKUP(B953,'Detalle reservas completas fesa'!K:K,'Detalle reservas completas fesa'!Q:Q,_xlfn.XLOOKUP(B953,'MB25'!L:L,'MB25'!Q:Q,"Incompleto")),"")="PENDIENTE","Incompleto",IF(B953&gt;0,_xlfn.XLOOKUP(B953,'Detalle reservas completas fesa'!K:K,'Detalle reservas completas fesa'!Q:Q,IF(AD953="SIN MATERIAL","Completo",IF(AD953="COMPLETO","Completo","Incompleto"))))))</f>
        <v>Incompleto</v>
      </c>
      <c r="AG953">
        <f>IF(B953&gt;0,_xlfn.XLOOKUP(B953,IW49BLTOTAL!A:A,IW49BLTOTAL!H:H),"")</f>
        <v>10</v>
      </c>
      <c r="AH953" t="str">
        <f>IF(IFERROR(_xlfn.XLOOKUP(B953,'Detalle custodia'!B:B,'Detalle custodia'!O:O),"")="custodia","Completo","")</f>
        <v/>
      </c>
    </row>
    <row r="954" spans="1:34" x14ac:dyDescent="0.35">
      <c r="A954" t="s">
        <v>233</v>
      </c>
      <c r="B954">
        <v>6589084</v>
      </c>
      <c r="C954" t="s">
        <v>129</v>
      </c>
      <c r="D954" t="s">
        <v>3512</v>
      </c>
      <c r="E954" t="s">
        <v>310</v>
      </c>
      <c r="F954" t="s">
        <v>133</v>
      </c>
      <c r="G954" t="s">
        <v>147</v>
      </c>
      <c r="H954" s="16">
        <v>45809</v>
      </c>
      <c r="I954" s="16">
        <v>45838</v>
      </c>
      <c r="J954" t="s">
        <v>856</v>
      </c>
      <c r="K954">
        <v>1213130</v>
      </c>
      <c r="L954" t="s">
        <v>301</v>
      </c>
      <c r="O954">
        <v>10014623</v>
      </c>
      <c r="P954" t="s">
        <v>233</v>
      </c>
      <c r="Q954">
        <v>0</v>
      </c>
      <c r="R954" t="s">
        <v>329</v>
      </c>
      <c r="S954" t="s">
        <v>3901</v>
      </c>
      <c r="T954">
        <v>11579379</v>
      </c>
      <c r="U954" s="16">
        <v>45763</v>
      </c>
      <c r="V954" s="16">
        <v>45809</v>
      </c>
      <c r="W954" s="16">
        <v>45835</v>
      </c>
      <c r="X954">
        <v>0</v>
      </c>
      <c r="Y954">
        <v>1290900</v>
      </c>
      <c r="Z954" t="s">
        <v>1568</v>
      </c>
      <c r="AA954" t="s">
        <v>245</v>
      </c>
      <c r="AB954" t="s">
        <v>121</v>
      </c>
      <c r="AC954" t="s">
        <v>255</v>
      </c>
      <c r="AD954" t="s">
        <v>141</v>
      </c>
      <c r="AE954" t="str">
        <f>IF(B954&gt;0,IF(B954&gt;0,(IF(B954&lt;&gt;'PLAN SEMANAL'!$A$2,BLTOTAL!AA954,""))),"")</f>
        <v>ACARREO</v>
      </c>
      <c r="AF954" t="str">
        <f>IF(AH954="Completo","Completo",IF(IF(B954&gt;0,_xlfn.XLOOKUP(B954,'Detalle reservas completas fesa'!K:K,'Detalle reservas completas fesa'!Q:Q,_xlfn.XLOOKUP(B954,'MB25'!L:L,'MB25'!Q:Q,"Incompleto")),"")="PENDIENTE","Incompleto",IF(B954&gt;0,_xlfn.XLOOKUP(B954,'Detalle reservas completas fesa'!K:K,'Detalle reservas completas fesa'!Q:Q,IF(AD954="SIN MATERIAL","Completo",IF(AD954="COMPLETO","Completo","Incompleto"))))))</f>
        <v>Incompleto</v>
      </c>
      <c r="AG954">
        <f>IF(B954&gt;0,_xlfn.XLOOKUP(B954,IW49BLTOTAL!A:A,IW49BLTOTAL!H:H),"")</f>
        <v>10</v>
      </c>
      <c r="AH954" t="str">
        <f>IF(IFERROR(_xlfn.XLOOKUP(B954,'Detalle custodia'!B:B,'Detalle custodia'!O:O),"")="custodia","Completo","")</f>
        <v/>
      </c>
    </row>
    <row r="955" spans="1:34" x14ac:dyDescent="0.35">
      <c r="A955" t="s">
        <v>313</v>
      </c>
      <c r="B955">
        <v>6589082</v>
      </c>
      <c r="C955" t="s">
        <v>129</v>
      </c>
      <c r="D955" t="s">
        <v>3513</v>
      </c>
      <c r="E955" t="s">
        <v>310</v>
      </c>
      <c r="F955" t="s">
        <v>133</v>
      </c>
      <c r="G955" t="s">
        <v>147</v>
      </c>
      <c r="H955" s="16">
        <v>45809</v>
      </c>
      <c r="I955" s="16">
        <v>45838</v>
      </c>
      <c r="J955" t="s">
        <v>856</v>
      </c>
      <c r="K955">
        <v>1213130</v>
      </c>
      <c r="L955" t="s">
        <v>314</v>
      </c>
      <c r="O955">
        <v>10014619</v>
      </c>
      <c r="P955" t="s">
        <v>313</v>
      </c>
      <c r="Q955">
        <v>0</v>
      </c>
      <c r="R955" t="s">
        <v>329</v>
      </c>
      <c r="S955" t="s">
        <v>3901</v>
      </c>
      <c r="T955">
        <v>11579373</v>
      </c>
      <c r="U955" s="16">
        <v>45763</v>
      </c>
      <c r="V955" s="16">
        <v>45809</v>
      </c>
      <c r="W955" s="16">
        <v>45835</v>
      </c>
      <c r="X955">
        <v>0</v>
      </c>
      <c r="Y955">
        <v>1290900</v>
      </c>
      <c r="Z955" t="s">
        <v>1568</v>
      </c>
      <c r="AA955" t="s">
        <v>245</v>
      </c>
      <c r="AB955" t="s">
        <v>121</v>
      </c>
      <c r="AC955" t="s">
        <v>255</v>
      </c>
      <c r="AD955" t="s">
        <v>141</v>
      </c>
      <c r="AE955" t="str">
        <f>IF(B955&gt;0,IF(B955&gt;0,(IF(B955&lt;&gt;'PLAN SEMANAL'!$A$2,BLTOTAL!AA955,""))),"")</f>
        <v>ACARREO</v>
      </c>
      <c r="AF955" t="str">
        <f>IF(AH955="Completo","Completo",IF(IF(B955&gt;0,_xlfn.XLOOKUP(B955,'Detalle reservas completas fesa'!K:K,'Detalle reservas completas fesa'!Q:Q,_xlfn.XLOOKUP(B955,'MB25'!L:L,'MB25'!Q:Q,"Incompleto")),"")="PENDIENTE","Incompleto",IF(B955&gt;0,_xlfn.XLOOKUP(B955,'Detalle reservas completas fesa'!K:K,'Detalle reservas completas fesa'!Q:Q,IF(AD955="SIN MATERIAL","Completo",IF(AD955="COMPLETO","Completo","Incompleto"))))))</f>
        <v>Incompleto</v>
      </c>
      <c r="AG955">
        <f>IF(B955&gt;0,_xlfn.XLOOKUP(B955,IW49BLTOTAL!A:A,IW49BLTOTAL!H:H),"")</f>
        <v>10</v>
      </c>
      <c r="AH955" t="str">
        <f>IF(IFERROR(_xlfn.XLOOKUP(B955,'Detalle custodia'!B:B,'Detalle custodia'!O:O),"")="custodia","Completo","")</f>
        <v/>
      </c>
    </row>
    <row r="956" spans="1:34" x14ac:dyDescent="0.35">
      <c r="A956" t="s">
        <v>413</v>
      </c>
      <c r="B956">
        <v>6589081</v>
      </c>
      <c r="C956" t="s">
        <v>129</v>
      </c>
      <c r="D956" t="s">
        <v>3514</v>
      </c>
      <c r="E956" t="s">
        <v>310</v>
      </c>
      <c r="F956" t="s">
        <v>133</v>
      </c>
      <c r="G956" t="s">
        <v>147</v>
      </c>
      <c r="H956" s="16">
        <v>45809</v>
      </c>
      <c r="I956" s="16">
        <v>45838</v>
      </c>
      <c r="J956" t="s">
        <v>856</v>
      </c>
      <c r="K956">
        <v>1213130</v>
      </c>
      <c r="L956" t="s">
        <v>414</v>
      </c>
      <c r="O956">
        <v>10014620</v>
      </c>
      <c r="P956" t="s">
        <v>413</v>
      </c>
      <c r="Q956">
        <v>0</v>
      </c>
      <c r="R956" t="s">
        <v>329</v>
      </c>
      <c r="S956" t="s">
        <v>3901</v>
      </c>
      <c r="T956">
        <v>11579368</v>
      </c>
      <c r="U956" s="16">
        <v>45763</v>
      </c>
      <c r="V956" s="16">
        <v>45809</v>
      </c>
      <c r="W956" s="16">
        <v>45835</v>
      </c>
      <c r="X956">
        <v>0</v>
      </c>
      <c r="Y956">
        <v>1290900</v>
      </c>
      <c r="Z956" t="s">
        <v>1568</v>
      </c>
      <c r="AA956" t="s">
        <v>245</v>
      </c>
      <c r="AB956" t="s">
        <v>121</v>
      </c>
      <c r="AC956" t="s">
        <v>255</v>
      </c>
      <c r="AD956" t="s">
        <v>141</v>
      </c>
      <c r="AE956" t="str">
        <f>IF(B956&gt;0,IF(B956&gt;0,(IF(B956&lt;&gt;'PLAN SEMANAL'!$A$2,BLTOTAL!AA956,""))),"")</f>
        <v>ACARREO</v>
      </c>
      <c r="AF956" t="str">
        <f>IF(AH956="Completo","Completo",IF(IF(B956&gt;0,_xlfn.XLOOKUP(B956,'Detalle reservas completas fesa'!K:K,'Detalle reservas completas fesa'!Q:Q,_xlfn.XLOOKUP(B956,'MB25'!L:L,'MB25'!Q:Q,"Incompleto")),"")="PENDIENTE","Incompleto",IF(B956&gt;0,_xlfn.XLOOKUP(B956,'Detalle reservas completas fesa'!K:K,'Detalle reservas completas fesa'!Q:Q,IF(AD956="SIN MATERIAL","Completo",IF(AD956="COMPLETO","Completo","Incompleto"))))))</f>
        <v>Incompleto</v>
      </c>
      <c r="AG956">
        <f>IF(B956&gt;0,_xlfn.XLOOKUP(B956,IW49BLTOTAL!A:A,IW49BLTOTAL!H:H),"")</f>
        <v>10</v>
      </c>
      <c r="AH956" t="str">
        <f>IF(IFERROR(_xlfn.XLOOKUP(B956,'Detalle custodia'!B:B,'Detalle custodia'!O:O),"")="custodia","Completo","")</f>
        <v/>
      </c>
    </row>
    <row r="957" spans="1:34" x14ac:dyDescent="0.35">
      <c r="A957" t="s">
        <v>202</v>
      </c>
      <c r="B957">
        <v>6589077</v>
      </c>
      <c r="C957" t="s">
        <v>129</v>
      </c>
      <c r="D957" t="s">
        <v>3515</v>
      </c>
      <c r="E957" t="s">
        <v>310</v>
      </c>
      <c r="F957" t="s">
        <v>133</v>
      </c>
      <c r="G957" t="s">
        <v>147</v>
      </c>
      <c r="H957" s="16">
        <v>45809</v>
      </c>
      <c r="I957" s="16">
        <v>45838</v>
      </c>
      <c r="J957" t="s">
        <v>856</v>
      </c>
      <c r="K957">
        <v>1213130</v>
      </c>
      <c r="L957" t="s">
        <v>396</v>
      </c>
      <c r="O957">
        <v>10014615</v>
      </c>
      <c r="P957" t="s">
        <v>202</v>
      </c>
      <c r="Q957">
        <v>0</v>
      </c>
      <c r="R957" t="s">
        <v>329</v>
      </c>
      <c r="S957" t="s">
        <v>3901</v>
      </c>
      <c r="T957">
        <v>11579341</v>
      </c>
      <c r="U957" s="16">
        <v>45763</v>
      </c>
      <c r="V957" s="16">
        <v>45809</v>
      </c>
      <c r="W957" s="16">
        <v>45835</v>
      </c>
      <c r="X957">
        <v>0</v>
      </c>
      <c r="Y957">
        <v>1290900</v>
      </c>
      <c r="Z957" t="s">
        <v>1568</v>
      </c>
      <c r="AA957" t="s">
        <v>245</v>
      </c>
      <c r="AB957" t="s">
        <v>121</v>
      </c>
      <c r="AC957" t="s">
        <v>255</v>
      </c>
      <c r="AD957" t="s">
        <v>141</v>
      </c>
      <c r="AE957" t="str">
        <f>IF(B957&gt;0,IF(B957&gt;0,(IF(B957&lt;&gt;'PLAN SEMANAL'!$A$2,BLTOTAL!AA957,""))),"")</f>
        <v>ACARREO</v>
      </c>
      <c r="AF957" t="str">
        <f>IF(AH957="Completo","Completo",IF(IF(B957&gt;0,_xlfn.XLOOKUP(B957,'Detalle reservas completas fesa'!K:K,'Detalle reservas completas fesa'!Q:Q,_xlfn.XLOOKUP(B957,'MB25'!L:L,'MB25'!Q:Q,"Incompleto")),"")="PENDIENTE","Incompleto",IF(B957&gt;0,_xlfn.XLOOKUP(B957,'Detalle reservas completas fesa'!K:K,'Detalle reservas completas fesa'!Q:Q,IF(AD957="SIN MATERIAL","Completo",IF(AD957="COMPLETO","Completo","Incompleto"))))))</f>
        <v>Incompleto</v>
      </c>
      <c r="AG957">
        <f>IF(B957&gt;0,_xlfn.XLOOKUP(B957,IW49BLTOTAL!A:A,IW49BLTOTAL!H:H),"")</f>
        <v>10</v>
      </c>
      <c r="AH957" t="str">
        <f>IF(IFERROR(_xlfn.XLOOKUP(B957,'Detalle custodia'!B:B,'Detalle custodia'!O:O),"")="custodia","Completo","")</f>
        <v/>
      </c>
    </row>
    <row r="958" spans="1:34" x14ac:dyDescent="0.35">
      <c r="A958" t="s">
        <v>217</v>
      </c>
      <c r="B958">
        <v>6589076</v>
      </c>
      <c r="C958" t="s">
        <v>129</v>
      </c>
      <c r="D958" t="s">
        <v>3516</v>
      </c>
      <c r="E958" t="s">
        <v>310</v>
      </c>
      <c r="F958" t="s">
        <v>133</v>
      </c>
      <c r="G958" t="s">
        <v>147</v>
      </c>
      <c r="H958" s="16">
        <v>45809</v>
      </c>
      <c r="I958" s="16">
        <v>45838</v>
      </c>
      <c r="J958" t="s">
        <v>856</v>
      </c>
      <c r="K958">
        <v>1213130</v>
      </c>
      <c r="L958" t="s">
        <v>320</v>
      </c>
      <c r="O958">
        <v>10014611</v>
      </c>
      <c r="P958" t="s">
        <v>217</v>
      </c>
      <c r="Q958">
        <v>0</v>
      </c>
      <c r="R958" t="s">
        <v>329</v>
      </c>
      <c r="S958" t="s">
        <v>3901</v>
      </c>
      <c r="T958">
        <v>11579338</v>
      </c>
      <c r="U958" s="16">
        <v>45763</v>
      </c>
      <c r="V958" s="16">
        <v>45809</v>
      </c>
      <c r="W958" s="16">
        <v>45835</v>
      </c>
      <c r="X958">
        <v>0</v>
      </c>
      <c r="Y958">
        <v>1290900</v>
      </c>
      <c r="Z958" t="s">
        <v>1568</v>
      </c>
      <c r="AA958" t="s">
        <v>245</v>
      </c>
      <c r="AB958" t="s">
        <v>121</v>
      </c>
      <c r="AC958" t="s">
        <v>255</v>
      </c>
      <c r="AD958" t="s">
        <v>141</v>
      </c>
      <c r="AE958" t="str">
        <f>IF(B958&gt;0,IF(B958&gt;0,(IF(B958&lt;&gt;'PLAN SEMANAL'!$A$2,BLTOTAL!AA958,""))),"")</f>
        <v>ACARREO</v>
      </c>
      <c r="AF958" t="str">
        <f>IF(AH958="Completo","Completo",IF(IF(B958&gt;0,_xlfn.XLOOKUP(B958,'Detalle reservas completas fesa'!K:K,'Detalle reservas completas fesa'!Q:Q,_xlfn.XLOOKUP(B958,'MB25'!L:L,'MB25'!Q:Q,"Incompleto")),"")="PENDIENTE","Incompleto",IF(B958&gt;0,_xlfn.XLOOKUP(B958,'Detalle reservas completas fesa'!K:K,'Detalle reservas completas fesa'!Q:Q,IF(AD958="SIN MATERIAL","Completo",IF(AD958="COMPLETO","Completo","Incompleto"))))))</f>
        <v>Incompleto</v>
      </c>
      <c r="AG958">
        <f>IF(B958&gt;0,_xlfn.XLOOKUP(B958,IW49BLTOTAL!A:A,IW49BLTOTAL!H:H),"")</f>
        <v>10</v>
      </c>
      <c r="AH958" t="str">
        <f>IF(IFERROR(_xlfn.XLOOKUP(B958,'Detalle custodia'!B:B,'Detalle custodia'!O:O),"")="custodia","Completo","")</f>
        <v/>
      </c>
    </row>
    <row r="959" spans="1:34" x14ac:dyDescent="0.35">
      <c r="A959" t="s">
        <v>232</v>
      </c>
      <c r="B959">
        <v>6589075</v>
      </c>
      <c r="C959" t="s">
        <v>129</v>
      </c>
      <c r="D959" t="s">
        <v>3517</v>
      </c>
      <c r="E959" t="s">
        <v>310</v>
      </c>
      <c r="F959" t="s">
        <v>133</v>
      </c>
      <c r="G959" t="s">
        <v>225</v>
      </c>
      <c r="H959" s="16">
        <v>45839</v>
      </c>
      <c r="I959" s="16">
        <v>45869</v>
      </c>
      <c r="J959" t="s">
        <v>856</v>
      </c>
      <c r="K959">
        <v>1213130</v>
      </c>
      <c r="L959" t="s">
        <v>340</v>
      </c>
      <c r="O959">
        <v>10014610</v>
      </c>
      <c r="P959" t="s">
        <v>232</v>
      </c>
      <c r="Q959">
        <v>11251.54</v>
      </c>
      <c r="R959" t="s">
        <v>329</v>
      </c>
      <c r="S959" t="s">
        <v>3891</v>
      </c>
      <c r="T959">
        <v>11579335</v>
      </c>
      <c r="U959" s="16">
        <v>45763</v>
      </c>
      <c r="V959" s="16">
        <v>45839</v>
      </c>
      <c r="W959" s="16">
        <v>45815</v>
      </c>
      <c r="X959">
        <v>11251.54</v>
      </c>
      <c r="Y959">
        <v>1290900</v>
      </c>
      <c r="Z959" t="s">
        <v>1568</v>
      </c>
      <c r="AA959" t="s">
        <v>245</v>
      </c>
      <c r="AB959" t="s">
        <v>121</v>
      </c>
      <c r="AC959" t="s">
        <v>255</v>
      </c>
      <c r="AD959" t="s">
        <v>141</v>
      </c>
      <c r="AE959" t="str">
        <f>IF(B959&gt;0,IF(B959&gt;0,(IF(B959&lt;&gt;'PLAN SEMANAL'!$A$2,BLTOTAL!AA959,""))),"")</f>
        <v>ACARREO</v>
      </c>
      <c r="AF959" t="str">
        <f>IF(AH959="Completo","Completo",IF(IF(B959&gt;0,_xlfn.XLOOKUP(B959,'Detalle reservas completas fesa'!K:K,'Detalle reservas completas fesa'!Q:Q,_xlfn.XLOOKUP(B959,'MB25'!L:L,'MB25'!Q:Q,"Incompleto")),"")="PENDIENTE","Incompleto",IF(B959&gt;0,_xlfn.XLOOKUP(B959,'Detalle reservas completas fesa'!K:K,'Detalle reservas completas fesa'!Q:Q,IF(AD959="SIN MATERIAL","Completo",IF(AD959="COMPLETO","Completo","Incompleto"))))))</f>
        <v>Incompleto</v>
      </c>
      <c r="AG959">
        <f>IF(B959&gt;0,_xlfn.XLOOKUP(B959,IW49BLTOTAL!A:A,IW49BLTOTAL!H:H),"")</f>
        <v>10</v>
      </c>
      <c r="AH959" t="str">
        <f>IF(IFERROR(_xlfn.XLOOKUP(B959,'Detalle custodia'!B:B,'Detalle custodia'!O:O),"")="custodia","Completo","")</f>
        <v/>
      </c>
    </row>
    <row r="960" spans="1:34" x14ac:dyDescent="0.35">
      <c r="A960" t="s">
        <v>131</v>
      </c>
      <c r="B960">
        <v>6589073</v>
      </c>
      <c r="C960" t="s">
        <v>129</v>
      </c>
      <c r="D960" t="s">
        <v>3518</v>
      </c>
      <c r="E960" t="s">
        <v>310</v>
      </c>
      <c r="F960" t="s">
        <v>125</v>
      </c>
      <c r="G960" t="s">
        <v>225</v>
      </c>
      <c r="H960" s="16">
        <v>45834</v>
      </c>
      <c r="I960" s="16">
        <v>45834</v>
      </c>
      <c r="J960" t="s">
        <v>5404</v>
      </c>
      <c r="K960">
        <v>1213130</v>
      </c>
      <c r="L960" t="s">
        <v>335</v>
      </c>
      <c r="O960">
        <v>10014603</v>
      </c>
      <c r="P960" t="s">
        <v>131</v>
      </c>
      <c r="Q960">
        <v>39640.01</v>
      </c>
      <c r="R960" t="s">
        <v>329</v>
      </c>
      <c r="S960" t="s">
        <v>262</v>
      </c>
      <c r="T960">
        <v>11579330</v>
      </c>
      <c r="U960" s="16">
        <v>45763</v>
      </c>
      <c r="V960" s="16">
        <v>45834</v>
      </c>
      <c r="W960" s="16">
        <v>45837</v>
      </c>
      <c r="X960">
        <v>39640.01</v>
      </c>
      <c r="Y960">
        <v>1290900</v>
      </c>
      <c r="Z960" t="s">
        <v>1568</v>
      </c>
      <c r="AA960" t="s">
        <v>245</v>
      </c>
      <c r="AB960" t="s">
        <v>121</v>
      </c>
      <c r="AC960" t="s">
        <v>255</v>
      </c>
      <c r="AD960" t="s">
        <v>141</v>
      </c>
      <c r="AE960" t="str">
        <f>IF(B960&gt;0,IF(B960&gt;0,(IF(B960&lt;&gt;'PLAN SEMANAL'!$A$2,BLTOTAL!AA960,""))),"")</f>
        <v>ACARREO</v>
      </c>
      <c r="AF960" t="str">
        <f>IF(AH960="Completo","Completo",IF(IF(B960&gt;0,_xlfn.XLOOKUP(B960,'Detalle reservas completas fesa'!K:K,'Detalle reservas completas fesa'!Q:Q,_xlfn.XLOOKUP(B960,'MB25'!L:L,'MB25'!Q:Q,"Incompleto")),"")="PENDIENTE","Incompleto",IF(B960&gt;0,_xlfn.XLOOKUP(B960,'Detalle reservas completas fesa'!K:K,'Detalle reservas completas fesa'!Q:Q,IF(AD960="SIN MATERIAL","Completo",IF(AD960="COMPLETO","Completo","Incompleto"))))))</f>
        <v>Incompleto</v>
      </c>
      <c r="AG960">
        <f>IF(B960&gt;0,_xlfn.XLOOKUP(B960,IW49BLTOTAL!A:A,IW49BLTOTAL!H:H),"")</f>
        <v>10</v>
      </c>
      <c r="AH960" t="str">
        <f>IF(IFERROR(_xlfn.XLOOKUP(B960,'Detalle custodia'!B:B,'Detalle custodia'!O:O),"")="custodia","Completo","")</f>
        <v/>
      </c>
    </row>
    <row r="961" spans="1:34" x14ac:dyDescent="0.35">
      <c r="A961" t="s">
        <v>207</v>
      </c>
      <c r="B961">
        <v>6589071</v>
      </c>
      <c r="C961" t="s">
        <v>129</v>
      </c>
      <c r="D961" t="s">
        <v>3519</v>
      </c>
      <c r="E961" t="s">
        <v>310</v>
      </c>
      <c r="F961" t="s">
        <v>133</v>
      </c>
      <c r="G961" t="s">
        <v>147</v>
      </c>
      <c r="H961" s="16">
        <v>45809</v>
      </c>
      <c r="I961" s="16">
        <v>45838</v>
      </c>
      <c r="J961" t="s">
        <v>856</v>
      </c>
      <c r="K961">
        <v>1213130</v>
      </c>
      <c r="L961" t="s">
        <v>385</v>
      </c>
      <c r="O961">
        <v>10014621</v>
      </c>
      <c r="P961" t="s">
        <v>207</v>
      </c>
      <c r="Q961">
        <v>0</v>
      </c>
      <c r="R961" t="s">
        <v>329</v>
      </c>
      <c r="S961" t="s">
        <v>3901</v>
      </c>
      <c r="T961">
        <v>11579328</v>
      </c>
      <c r="U961" s="16">
        <v>45763</v>
      </c>
      <c r="V961" s="16">
        <v>45809</v>
      </c>
      <c r="W961" s="16">
        <v>45835</v>
      </c>
      <c r="X961">
        <v>0</v>
      </c>
      <c r="Y961">
        <v>1290900</v>
      </c>
      <c r="Z961" t="s">
        <v>1568</v>
      </c>
      <c r="AA961" t="s">
        <v>245</v>
      </c>
      <c r="AB961" t="s">
        <v>121</v>
      </c>
      <c r="AC961" t="s">
        <v>255</v>
      </c>
      <c r="AD961" t="s">
        <v>141</v>
      </c>
      <c r="AE961" t="str">
        <f>IF(B961&gt;0,IF(B961&gt;0,(IF(B961&lt;&gt;'PLAN SEMANAL'!$A$2,BLTOTAL!AA961,""))),"")</f>
        <v>ACARREO</v>
      </c>
      <c r="AF961" t="str">
        <f>IF(AH961="Completo","Completo",IF(IF(B961&gt;0,_xlfn.XLOOKUP(B961,'Detalle reservas completas fesa'!K:K,'Detalle reservas completas fesa'!Q:Q,_xlfn.XLOOKUP(B961,'MB25'!L:L,'MB25'!Q:Q,"Incompleto")),"")="PENDIENTE","Incompleto",IF(B961&gt;0,_xlfn.XLOOKUP(B961,'Detalle reservas completas fesa'!K:K,'Detalle reservas completas fesa'!Q:Q,IF(AD961="SIN MATERIAL","Completo",IF(AD961="COMPLETO","Completo","Incompleto"))))))</f>
        <v>Incompleto</v>
      </c>
      <c r="AG961">
        <f>IF(B961&gt;0,_xlfn.XLOOKUP(B961,IW49BLTOTAL!A:A,IW49BLTOTAL!H:H),"")</f>
        <v>10</v>
      </c>
      <c r="AH961" t="str">
        <f>IF(IFERROR(_xlfn.XLOOKUP(B961,'Detalle custodia'!B:B,'Detalle custodia'!O:O),"")="custodia","Completo","")</f>
        <v/>
      </c>
    </row>
    <row r="962" spans="1:34" x14ac:dyDescent="0.35">
      <c r="A962" t="s">
        <v>403</v>
      </c>
      <c r="B962">
        <v>6589070</v>
      </c>
      <c r="C962" t="s">
        <v>129</v>
      </c>
      <c r="D962" t="s">
        <v>3520</v>
      </c>
      <c r="E962" t="s">
        <v>310</v>
      </c>
      <c r="F962" t="s">
        <v>259</v>
      </c>
      <c r="G962" t="s">
        <v>142</v>
      </c>
      <c r="H962" s="16">
        <v>45859</v>
      </c>
      <c r="I962" s="16">
        <v>45865</v>
      </c>
      <c r="J962" t="s">
        <v>5408</v>
      </c>
      <c r="K962">
        <v>1213130</v>
      </c>
      <c r="L962" t="s">
        <v>404</v>
      </c>
      <c r="O962">
        <v>10014622</v>
      </c>
      <c r="P962" t="s">
        <v>403</v>
      </c>
      <c r="Q962">
        <v>0</v>
      </c>
      <c r="R962" t="s">
        <v>329</v>
      </c>
      <c r="S962" t="s">
        <v>3891</v>
      </c>
      <c r="T962">
        <v>11579324</v>
      </c>
      <c r="U962" s="16">
        <v>45763</v>
      </c>
      <c r="V962" s="16">
        <v>45859</v>
      </c>
      <c r="W962" s="16">
        <v>45847</v>
      </c>
      <c r="X962">
        <v>0</v>
      </c>
      <c r="Y962">
        <v>1290900</v>
      </c>
      <c r="Z962" t="s">
        <v>1568</v>
      </c>
      <c r="AA962" t="s">
        <v>245</v>
      </c>
      <c r="AB962" t="s">
        <v>121</v>
      </c>
      <c r="AC962" t="s">
        <v>255</v>
      </c>
      <c r="AD962" t="s">
        <v>141</v>
      </c>
      <c r="AE962" t="str">
        <f>IF(B962&gt;0,IF(B962&gt;0,(IF(B962&lt;&gt;'PLAN SEMANAL'!$A$2,BLTOTAL!AA962,""))),"")</f>
        <v>ACARREO</v>
      </c>
      <c r="AF962" t="str">
        <f>IF(AH962="Completo","Completo",IF(IF(B962&gt;0,_xlfn.XLOOKUP(B962,'Detalle reservas completas fesa'!K:K,'Detalle reservas completas fesa'!Q:Q,_xlfn.XLOOKUP(B962,'MB25'!L:L,'MB25'!Q:Q,"Incompleto")),"")="PENDIENTE","Incompleto",IF(B962&gt;0,_xlfn.XLOOKUP(B962,'Detalle reservas completas fesa'!K:K,'Detalle reservas completas fesa'!Q:Q,IF(AD962="SIN MATERIAL","Completo",IF(AD962="COMPLETO","Completo","Incompleto"))))))</f>
        <v>Incompleto</v>
      </c>
      <c r="AG962">
        <f>IF(B962&gt;0,_xlfn.XLOOKUP(B962,IW49BLTOTAL!A:A,IW49BLTOTAL!H:H),"")</f>
        <v>10</v>
      </c>
      <c r="AH962" t="str">
        <f>IF(IFERROR(_xlfn.XLOOKUP(B962,'Detalle custodia'!B:B,'Detalle custodia'!O:O),"")="custodia","Completo","")</f>
        <v/>
      </c>
    </row>
    <row r="963" spans="1:34" x14ac:dyDescent="0.35">
      <c r="A963" t="s">
        <v>158</v>
      </c>
      <c r="B963">
        <v>6589069</v>
      </c>
      <c r="C963" t="s">
        <v>129</v>
      </c>
      <c r="D963" t="s">
        <v>3521</v>
      </c>
      <c r="E963" t="s">
        <v>310</v>
      </c>
      <c r="F963" t="s">
        <v>125</v>
      </c>
      <c r="G963" t="s">
        <v>423</v>
      </c>
      <c r="H963" s="16">
        <v>45844</v>
      </c>
      <c r="I963" s="16">
        <v>45844</v>
      </c>
      <c r="J963" t="s">
        <v>5405</v>
      </c>
      <c r="K963">
        <v>1213130</v>
      </c>
      <c r="L963" t="s">
        <v>397</v>
      </c>
      <c r="O963">
        <v>10014604</v>
      </c>
      <c r="P963" t="s">
        <v>158</v>
      </c>
      <c r="Q963">
        <v>10785.37</v>
      </c>
      <c r="R963" t="s">
        <v>329</v>
      </c>
      <c r="S963" t="s">
        <v>409</v>
      </c>
      <c r="T963">
        <v>11579260</v>
      </c>
      <c r="U963" s="16">
        <v>45763</v>
      </c>
      <c r="V963" s="16">
        <v>45844</v>
      </c>
      <c r="W963" s="16">
        <v>45843</v>
      </c>
      <c r="X963">
        <v>10785.37</v>
      </c>
      <c r="Y963">
        <v>1290900</v>
      </c>
      <c r="Z963" t="s">
        <v>1568</v>
      </c>
      <c r="AA963" t="s">
        <v>245</v>
      </c>
      <c r="AB963" t="s">
        <v>121</v>
      </c>
      <c r="AC963" t="s">
        <v>255</v>
      </c>
      <c r="AD963" t="s">
        <v>141</v>
      </c>
      <c r="AE963" t="str">
        <f>IF(B963&gt;0,IF(B963&gt;0,(IF(B963&lt;&gt;'PLAN SEMANAL'!$A$2,BLTOTAL!AA963,""))),"")</f>
        <v>ACARREO</v>
      </c>
      <c r="AF963" t="str">
        <f>IF(AH963="Completo","Completo",IF(IF(B963&gt;0,_xlfn.XLOOKUP(B963,'Detalle reservas completas fesa'!K:K,'Detalle reservas completas fesa'!Q:Q,_xlfn.XLOOKUP(B963,'MB25'!L:L,'MB25'!Q:Q,"Incompleto")),"")="PENDIENTE","Incompleto",IF(B963&gt;0,_xlfn.XLOOKUP(B963,'Detalle reservas completas fesa'!K:K,'Detalle reservas completas fesa'!Q:Q,IF(AD963="SIN MATERIAL","Completo",IF(AD963="COMPLETO","Completo","Incompleto"))))))</f>
        <v>Incompleto</v>
      </c>
      <c r="AG963">
        <f>IF(B963&gt;0,_xlfn.XLOOKUP(B963,IW49BLTOTAL!A:A,IW49BLTOTAL!H:H),"")</f>
        <v>20</v>
      </c>
      <c r="AH963" t="str">
        <f>IF(IFERROR(_xlfn.XLOOKUP(B963,'Detalle custodia'!B:B,'Detalle custodia'!O:O),"")="custodia","Completo","")</f>
        <v/>
      </c>
    </row>
    <row r="964" spans="1:34" x14ac:dyDescent="0.35">
      <c r="A964" t="s">
        <v>216</v>
      </c>
      <c r="B964">
        <v>6588988</v>
      </c>
      <c r="C964" t="s">
        <v>129</v>
      </c>
      <c r="D964" t="s">
        <v>3522</v>
      </c>
      <c r="E964" t="s">
        <v>310</v>
      </c>
      <c r="F964" t="s">
        <v>125</v>
      </c>
      <c r="G964" t="s">
        <v>153</v>
      </c>
      <c r="H964" s="16">
        <v>45870</v>
      </c>
      <c r="I964" s="16">
        <v>45900</v>
      </c>
      <c r="J964" t="s">
        <v>3475</v>
      </c>
      <c r="K964">
        <v>1215154</v>
      </c>
      <c r="L964" t="s">
        <v>282</v>
      </c>
      <c r="O964">
        <v>10014642</v>
      </c>
      <c r="P964" t="s">
        <v>216</v>
      </c>
      <c r="Q964">
        <v>0</v>
      </c>
      <c r="R964" t="s">
        <v>343</v>
      </c>
      <c r="S964" t="s">
        <v>3901</v>
      </c>
      <c r="T964">
        <v>11579419</v>
      </c>
      <c r="U964" s="16">
        <v>45763</v>
      </c>
      <c r="V964" s="16">
        <v>45870</v>
      </c>
      <c r="W964" s="16">
        <v>45835</v>
      </c>
      <c r="X964">
        <v>0</v>
      </c>
      <c r="Y964">
        <v>1290900</v>
      </c>
      <c r="Z964" t="s">
        <v>1568</v>
      </c>
      <c r="AA964" t="s">
        <v>246</v>
      </c>
      <c r="AB964" t="s">
        <v>121</v>
      </c>
      <c r="AC964" t="s">
        <v>255</v>
      </c>
      <c r="AD964" t="s">
        <v>141</v>
      </c>
      <c r="AE964" t="str">
        <f>IF(B964&gt;0,IF(B964&gt;0,(IF(B964&lt;&gt;'PLAN SEMANAL'!$A$2,BLTOTAL!AA964,""))),"")</f>
        <v>AUXILIAR</v>
      </c>
      <c r="AF964" t="str">
        <f>IF(AH964="Completo","Completo",IF(IF(B964&gt;0,_xlfn.XLOOKUP(B964,'Detalle reservas completas fesa'!K:K,'Detalle reservas completas fesa'!Q:Q,_xlfn.XLOOKUP(B964,'MB25'!L:L,'MB25'!Q:Q,"Incompleto")),"")="PENDIENTE","Incompleto",IF(B964&gt;0,_xlfn.XLOOKUP(B964,'Detalle reservas completas fesa'!K:K,'Detalle reservas completas fesa'!Q:Q,IF(AD964="SIN MATERIAL","Completo",IF(AD964="COMPLETO","Completo","Incompleto"))))))</f>
        <v>Incompleto</v>
      </c>
      <c r="AG964">
        <f>IF(B964&gt;0,_xlfn.XLOOKUP(B964,IW49BLTOTAL!A:A,IW49BLTOTAL!H:H),"")</f>
        <v>8</v>
      </c>
      <c r="AH964" t="str">
        <f>IF(IFERROR(_xlfn.XLOOKUP(B964,'Detalle custodia'!B:B,'Detalle custodia'!O:O),"")="custodia","Completo","")</f>
        <v/>
      </c>
    </row>
    <row r="965" spans="1:34" x14ac:dyDescent="0.35">
      <c r="A965" t="s">
        <v>151</v>
      </c>
      <c r="B965">
        <v>6588986</v>
      </c>
      <c r="C965" t="s">
        <v>138</v>
      </c>
      <c r="D965" t="s">
        <v>3452</v>
      </c>
      <c r="E965" t="s">
        <v>310</v>
      </c>
      <c r="F965" t="s">
        <v>133</v>
      </c>
      <c r="G965" t="s">
        <v>147</v>
      </c>
      <c r="H965" s="16">
        <v>45845</v>
      </c>
      <c r="I965" s="16">
        <v>45845</v>
      </c>
      <c r="J965" t="s">
        <v>856</v>
      </c>
      <c r="K965">
        <v>1215157</v>
      </c>
      <c r="L965" t="s">
        <v>399</v>
      </c>
      <c r="O965">
        <v>10014651</v>
      </c>
      <c r="P965" t="s">
        <v>151</v>
      </c>
      <c r="Q965">
        <v>0</v>
      </c>
      <c r="R965" t="s">
        <v>343</v>
      </c>
      <c r="S965" t="s">
        <v>342</v>
      </c>
      <c r="T965">
        <v>11578653</v>
      </c>
      <c r="U965" s="16">
        <v>45763</v>
      </c>
      <c r="V965" s="16">
        <v>45845</v>
      </c>
      <c r="W965" s="16">
        <v>45805</v>
      </c>
      <c r="X965">
        <v>0</v>
      </c>
      <c r="Y965">
        <v>1290900</v>
      </c>
      <c r="Z965" t="s">
        <v>1568</v>
      </c>
      <c r="AA965" t="s">
        <v>249</v>
      </c>
      <c r="AB965" t="s">
        <v>121</v>
      </c>
      <c r="AC965" t="s">
        <v>255</v>
      </c>
      <c r="AD965" t="s">
        <v>122</v>
      </c>
      <c r="AE965" t="str">
        <f>IF(B965&gt;0,IF(B965&gt;0,(IF(B965&lt;&gt;'PLAN SEMANAL'!$A$2,BLTOTAL!AA965,""))),"")</f>
        <v>SOPORTE</v>
      </c>
      <c r="AF965" t="str">
        <f>IF(AH965="Completo","Completo",IF(IF(B965&gt;0,_xlfn.XLOOKUP(B965,'Detalle reservas completas fesa'!K:K,'Detalle reservas completas fesa'!Q:Q,_xlfn.XLOOKUP(B965,'MB25'!L:L,'MB25'!Q:Q,"Incompleto")),"")="PENDIENTE","Incompleto",IF(B965&gt;0,_xlfn.XLOOKUP(B965,'Detalle reservas completas fesa'!K:K,'Detalle reservas completas fesa'!Q:Q,IF(AD965="SIN MATERIAL","Completo",IF(AD965="COMPLETO","Completo","Incompleto"))))))</f>
        <v>Completo</v>
      </c>
      <c r="AG965">
        <f>IF(B965&gt;0,_xlfn.XLOOKUP(B965,IW49BLTOTAL!A:A,IW49BLTOTAL!H:H),"")</f>
        <v>0</v>
      </c>
      <c r="AH965" t="str">
        <f>IF(IFERROR(_xlfn.XLOOKUP(B965,'Detalle custodia'!B:B,'Detalle custodia'!O:O),"")="custodia","Completo","")</f>
        <v/>
      </c>
    </row>
    <row r="966" spans="1:34" x14ac:dyDescent="0.35">
      <c r="A966" t="s">
        <v>215</v>
      </c>
      <c r="B966">
        <v>6588982</v>
      </c>
      <c r="C966" t="s">
        <v>129</v>
      </c>
      <c r="D966" t="s">
        <v>5171</v>
      </c>
      <c r="E966" t="s">
        <v>310</v>
      </c>
      <c r="F966" t="s">
        <v>125</v>
      </c>
      <c r="G966" t="s">
        <v>142</v>
      </c>
      <c r="H966" s="16">
        <v>45833</v>
      </c>
      <c r="I966" s="16">
        <v>45833</v>
      </c>
      <c r="J966" t="s">
        <v>5404</v>
      </c>
      <c r="K966">
        <v>1213130</v>
      </c>
      <c r="L966" t="s">
        <v>290</v>
      </c>
      <c r="O966">
        <v>10018371</v>
      </c>
      <c r="P966" t="s">
        <v>215</v>
      </c>
      <c r="Q966">
        <v>0</v>
      </c>
      <c r="R966" t="s">
        <v>343</v>
      </c>
      <c r="S966" t="s">
        <v>262</v>
      </c>
      <c r="T966">
        <v>11574023</v>
      </c>
      <c r="U966" s="16">
        <v>45763</v>
      </c>
      <c r="V966" s="16">
        <v>45833</v>
      </c>
      <c r="W966" s="16">
        <v>45837</v>
      </c>
      <c r="X966">
        <v>0</v>
      </c>
      <c r="Y966">
        <v>1290900</v>
      </c>
      <c r="Z966" t="s">
        <v>1568</v>
      </c>
      <c r="AA966" t="s">
        <v>245</v>
      </c>
      <c r="AB966" t="s">
        <v>121</v>
      </c>
      <c r="AC966" t="s">
        <v>255</v>
      </c>
      <c r="AD966" t="s">
        <v>141</v>
      </c>
      <c r="AE966" t="str">
        <f>IF(B966&gt;0,IF(B966&gt;0,(IF(B966&lt;&gt;'PLAN SEMANAL'!$A$2,BLTOTAL!AA966,""))),"")</f>
        <v>ACARREO</v>
      </c>
      <c r="AF966" t="str">
        <f>IF(AH966="Completo","Completo",IF(IF(B966&gt;0,_xlfn.XLOOKUP(B966,'Detalle reservas completas fesa'!K:K,'Detalle reservas completas fesa'!Q:Q,_xlfn.XLOOKUP(B966,'MB25'!L:L,'MB25'!Q:Q,"Incompleto")),"")="PENDIENTE","Incompleto",IF(B966&gt;0,_xlfn.XLOOKUP(B966,'Detalle reservas completas fesa'!K:K,'Detalle reservas completas fesa'!Q:Q,IF(AD966="SIN MATERIAL","Completo",IF(AD966="COMPLETO","Completo","Incompleto"))))))</f>
        <v>Incompleto</v>
      </c>
      <c r="AG966">
        <f>IF(B966&gt;0,_xlfn.XLOOKUP(B966,IW49BLTOTAL!A:A,IW49BLTOTAL!H:H),"")</f>
        <v>28</v>
      </c>
      <c r="AH966" t="str">
        <f>IF(IFERROR(_xlfn.XLOOKUP(B966,'Detalle custodia'!B:B,'Detalle custodia'!O:O),"")="custodia","Completo","")</f>
        <v/>
      </c>
    </row>
    <row r="967" spans="1:34" x14ac:dyDescent="0.35">
      <c r="A967" t="s">
        <v>315</v>
      </c>
      <c r="B967">
        <v>6588981</v>
      </c>
      <c r="C967" t="s">
        <v>129</v>
      </c>
      <c r="D967" t="s">
        <v>5171</v>
      </c>
      <c r="E967" t="s">
        <v>310</v>
      </c>
      <c r="F967" t="s">
        <v>259</v>
      </c>
      <c r="G967" t="s">
        <v>142</v>
      </c>
      <c r="H967" s="16">
        <v>45809</v>
      </c>
      <c r="I967" s="16">
        <v>45838</v>
      </c>
      <c r="J967" t="s">
        <v>3478</v>
      </c>
      <c r="K967">
        <v>1213130</v>
      </c>
      <c r="L967" t="s">
        <v>317</v>
      </c>
      <c r="O967">
        <v>10018370</v>
      </c>
      <c r="P967" t="s">
        <v>315</v>
      </c>
      <c r="Q967">
        <v>0</v>
      </c>
      <c r="R967" t="s">
        <v>343</v>
      </c>
      <c r="S967" t="s">
        <v>3891</v>
      </c>
      <c r="T967">
        <v>11574021</v>
      </c>
      <c r="U967" s="16">
        <v>45763</v>
      </c>
      <c r="V967" s="16">
        <v>45809</v>
      </c>
      <c r="W967" s="16">
        <v>45819</v>
      </c>
      <c r="X967">
        <v>0</v>
      </c>
      <c r="Y967">
        <v>1290900</v>
      </c>
      <c r="Z967" t="s">
        <v>1568</v>
      </c>
      <c r="AA967" t="s">
        <v>245</v>
      </c>
      <c r="AB967" t="s">
        <v>121</v>
      </c>
      <c r="AC967" t="s">
        <v>255</v>
      </c>
      <c r="AD967" t="s">
        <v>141</v>
      </c>
      <c r="AE967" t="str">
        <f>IF(B967&gt;0,IF(B967&gt;0,(IF(B967&lt;&gt;'PLAN SEMANAL'!$A$2,BLTOTAL!AA967,""))),"")</f>
        <v>ACARREO</v>
      </c>
      <c r="AF967" t="str">
        <f>IF(AH967="Completo","Completo",IF(IF(B967&gt;0,_xlfn.XLOOKUP(B967,'Detalle reservas completas fesa'!K:K,'Detalle reservas completas fesa'!Q:Q,_xlfn.XLOOKUP(B967,'MB25'!L:L,'MB25'!Q:Q,"Incompleto")),"")="PENDIENTE","Incompleto",IF(B967&gt;0,_xlfn.XLOOKUP(B967,'Detalle reservas completas fesa'!K:K,'Detalle reservas completas fesa'!Q:Q,IF(AD967="SIN MATERIAL","Completo",IF(AD967="COMPLETO","Completo","Incompleto"))))))</f>
        <v>Incompleto</v>
      </c>
      <c r="AG967">
        <f>IF(B967&gt;0,_xlfn.XLOOKUP(B967,IW49BLTOTAL!A:A,IW49BLTOTAL!H:H),"")</f>
        <v>10.5</v>
      </c>
      <c r="AH967" t="str">
        <f>IF(IFERROR(_xlfn.XLOOKUP(B967,'Detalle custodia'!B:B,'Detalle custodia'!O:O),"")="custodia","Completo","")</f>
        <v/>
      </c>
    </row>
    <row r="968" spans="1:34" x14ac:dyDescent="0.35">
      <c r="A968" t="s">
        <v>419</v>
      </c>
      <c r="B968">
        <v>6588936</v>
      </c>
      <c r="C968" t="s">
        <v>129</v>
      </c>
      <c r="D968" t="s">
        <v>3453</v>
      </c>
      <c r="E968" t="s">
        <v>310</v>
      </c>
      <c r="F968" t="s">
        <v>133</v>
      </c>
      <c r="G968" t="s">
        <v>147</v>
      </c>
      <c r="H968" s="16">
        <v>45839</v>
      </c>
      <c r="I968" s="16">
        <v>45869</v>
      </c>
      <c r="J968" t="s">
        <v>856</v>
      </c>
      <c r="K968">
        <v>1213130</v>
      </c>
      <c r="L968" t="s">
        <v>420</v>
      </c>
      <c r="O968">
        <v>10014605</v>
      </c>
      <c r="P968" t="s">
        <v>419</v>
      </c>
      <c r="Q968">
        <v>0</v>
      </c>
      <c r="R968" t="s">
        <v>343</v>
      </c>
      <c r="S968" t="s">
        <v>3891</v>
      </c>
      <c r="T968">
        <v>11574020</v>
      </c>
      <c r="U968" s="16">
        <v>45763</v>
      </c>
      <c r="V968" s="16">
        <v>45839</v>
      </c>
      <c r="W968" s="16">
        <v>45806</v>
      </c>
      <c r="X968">
        <v>0</v>
      </c>
      <c r="Y968">
        <v>1290900</v>
      </c>
      <c r="Z968" t="s">
        <v>1568</v>
      </c>
      <c r="AA968" t="s">
        <v>245</v>
      </c>
      <c r="AB968" t="s">
        <v>121</v>
      </c>
      <c r="AC968" t="s">
        <v>255</v>
      </c>
      <c r="AD968" t="s">
        <v>141</v>
      </c>
      <c r="AE968" t="str">
        <f>IF(B968&gt;0,IF(B968&gt;0,(IF(B968&lt;&gt;'PLAN SEMANAL'!$A$2,BLTOTAL!AA968,""))),"")</f>
        <v>ACARREO</v>
      </c>
      <c r="AF968" t="str">
        <f>IF(AH968="Completo","Completo",IF(IF(B968&gt;0,_xlfn.XLOOKUP(B968,'Detalle reservas completas fesa'!K:K,'Detalle reservas completas fesa'!Q:Q,_xlfn.XLOOKUP(B968,'MB25'!L:L,'MB25'!Q:Q,"Incompleto")),"")="PENDIENTE","Incompleto",IF(B968&gt;0,_xlfn.XLOOKUP(B968,'Detalle reservas completas fesa'!K:K,'Detalle reservas completas fesa'!Q:Q,IF(AD968="SIN MATERIAL","Completo",IF(AD968="COMPLETO","Completo","Incompleto"))))))</f>
        <v>Incompleto</v>
      </c>
      <c r="AG968">
        <f>IF(B968&gt;0,_xlfn.XLOOKUP(B968,IW49BLTOTAL!A:A,IW49BLTOTAL!H:H),"")</f>
        <v>15</v>
      </c>
      <c r="AH968" t="str">
        <f>IF(IFERROR(_xlfn.XLOOKUP(B968,'Detalle custodia'!B:B,'Detalle custodia'!O:O),"")="custodia","Completo","")</f>
        <v/>
      </c>
    </row>
    <row r="969" spans="1:34" x14ac:dyDescent="0.35">
      <c r="A969" t="s">
        <v>201</v>
      </c>
      <c r="B969">
        <v>6588935</v>
      </c>
      <c r="C969" t="s">
        <v>129</v>
      </c>
      <c r="D969" t="s">
        <v>3453</v>
      </c>
      <c r="E969" t="s">
        <v>310</v>
      </c>
      <c r="F969" t="s">
        <v>125</v>
      </c>
      <c r="G969" t="s">
        <v>153</v>
      </c>
      <c r="H969" s="16">
        <v>45859</v>
      </c>
      <c r="I969" s="16">
        <v>45865</v>
      </c>
      <c r="J969" t="s">
        <v>5408</v>
      </c>
      <c r="K969">
        <v>1213130</v>
      </c>
      <c r="L969" t="s">
        <v>334</v>
      </c>
      <c r="O969">
        <v>10014602</v>
      </c>
      <c r="P969" t="s">
        <v>201</v>
      </c>
      <c r="Q969">
        <v>0</v>
      </c>
      <c r="R969" t="s">
        <v>343</v>
      </c>
      <c r="S969" t="s">
        <v>343</v>
      </c>
      <c r="T969">
        <v>11574019</v>
      </c>
      <c r="U969" s="16">
        <v>45763</v>
      </c>
      <c r="V969" s="16">
        <v>45859</v>
      </c>
      <c r="W969" s="16">
        <v>45850</v>
      </c>
      <c r="X969">
        <v>0</v>
      </c>
      <c r="Y969">
        <v>1290900</v>
      </c>
      <c r="Z969" t="s">
        <v>1568</v>
      </c>
      <c r="AA969" t="s">
        <v>245</v>
      </c>
      <c r="AB969" t="s">
        <v>121</v>
      </c>
      <c r="AC969" t="s">
        <v>255</v>
      </c>
      <c r="AD969" t="s">
        <v>141</v>
      </c>
      <c r="AE969" t="str">
        <f>IF(B969&gt;0,IF(B969&gt;0,(IF(B969&lt;&gt;'PLAN SEMANAL'!$A$2,BLTOTAL!AA969,""))),"")</f>
        <v>ACARREO</v>
      </c>
      <c r="AF969" t="str">
        <f>IF(AH969="Completo","Completo",IF(IF(B969&gt;0,_xlfn.XLOOKUP(B969,'Detalle reservas completas fesa'!K:K,'Detalle reservas completas fesa'!Q:Q,_xlfn.XLOOKUP(B969,'MB25'!L:L,'MB25'!Q:Q,"Incompleto")),"")="PENDIENTE","Incompleto",IF(B969&gt;0,_xlfn.XLOOKUP(B969,'Detalle reservas completas fesa'!K:K,'Detalle reservas completas fesa'!Q:Q,IF(AD969="SIN MATERIAL","Completo",IF(AD969="COMPLETO","Completo","Incompleto"))))))</f>
        <v>Incompleto</v>
      </c>
      <c r="AG969">
        <f>IF(B969&gt;0,_xlfn.XLOOKUP(B969,IW49BLTOTAL!A:A,IW49BLTOTAL!H:H),"")</f>
        <v>21</v>
      </c>
      <c r="AH969" t="str">
        <f>IF(IFERROR(_xlfn.XLOOKUP(B969,'Detalle custodia'!B:B,'Detalle custodia'!O:O),"")="custodia","Completo","")</f>
        <v/>
      </c>
    </row>
    <row r="970" spans="1:34" x14ac:dyDescent="0.35">
      <c r="A970" t="s">
        <v>227</v>
      </c>
      <c r="B970">
        <v>6588690</v>
      </c>
      <c r="C970" t="s">
        <v>129</v>
      </c>
      <c r="D970" t="s">
        <v>6031</v>
      </c>
      <c r="E970" t="s">
        <v>310</v>
      </c>
      <c r="F970" t="s">
        <v>125</v>
      </c>
      <c r="G970" t="s">
        <v>225</v>
      </c>
      <c r="H970" s="16">
        <v>45762</v>
      </c>
      <c r="I970" s="16">
        <v>45762</v>
      </c>
      <c r="J970" t="s">
        <v>3439</v>
      </c>
      <c r="K970">
        <v>1213130</v>
      </c>
      <c r="L970" t="s">
        <v>305</v>
      </c>
      <c r="O970">
        <v>10014606</v>
      </c>
      <c r="P970" t="s">
        <v>227</v>
      </c>
      <c r="Q970">
        <v>68301.27</v>
      </c>
      <c r="R970" t="s">
        <v>343</v>
      </c>
      <c r="S970" t="s">
        <v>262</v>
      </c>
      <c r="T970">
        <v>11579109</v>
      </c>
      <c r="U970" s="16">
        <v>45762</v>
      </c>
      <c r="V970" s="16">
        <v>45762</v>
      </c>
      <c r="W970" s="16">
        <v>45813</v>
      </c>
      <c r="X970">
        <v>68301.27</v>
      </c>
      <c r="Y970">
        <v>1290900</v>
      </c>
      <c r="Z970" t="s">
        <v>1568</v>
      </c>
      <c r="AA970" t="s">
        <v>245</v>
      </c>
      <c r="AB970" t="s">
        <v>121</v>
      </c>
      <c r="AC970" t="s">
        <v>255</v>
      </c>
      <c r="AD970" t="s">
        <v>141</v>
      </c>
      <c r="AE970" t="str">
        <f>IF(B970&gt;0,IF(B970&gt;0,(IF(B970&lt;&gt;'PLAN SEMANAL'!$A$2,BLTOTAL!AA970,""))),"")</f>
        <v>ACARREO</v>
      </c>
      <c r="AF970" t="str">
        <f>IF(AH970="Completo","Completo",IF(IF(B970&gt;0,_xlfn.XLOOKUP(B970,'Detalle reservas completas fesa'!K:K,'Detalle reservas completas fesa'!Q:Q,_xlfn.XLOOKUP(B970,'MB25'!L:L,'MB25'!Q:Q,"Incompleto")),"")="PENDIENTE","Incompleto",IF(B970&gt;0,_xlfn.XLOOKUP(B970,'Detalle reservas completas fesa'!K:K,'Detalle reservas completas fesa'!Q:Q,IF(AD970="SIN MATERIAL","Completo",IF(AD970="COMPLETO","Completo","Incompleto"))))))</f>
        <v>Incompleto</v>
      </c>
      <c r="AG970">
        <f>IF(B970&gt;0,_xlfn.XLOOKUP(B970,IW49BLTOTAL!A:A,IW49BLTOTAL!H:H),"")</f>
        <v>10</v>
      </c>
      <c r="AH970" t="str">
        <f>IF(IFERROR(_xlfn.XLOOKUP(B970,'Detalle custodia'!B:B,'Detalle custodia'!O:O),"")="custodia","Completo","")</f>
        <v/>
      </c>
    </row>
    <row r="971" spans="1:34" x14ac:dyDescent="0.35">
      <c r="A971" t="s">
        <v>243</v>
      </c>
      <c r="B971">
        <v>6588501</v>
      </c>
      <c r="C971" t="s">
        <v>129</v>
      </c>
      <c r="D971" t="s">
        <v>3455</v>
      </c>
      <c r="E971" t="s">
        <v>310</v>
      </c>
      <c r="F971" t="s">
        <v>133</v>
      </c>
      <c r="G971" t="s">
        <v>132</v>
      </c>
      <c r="H971" s="16">
        <v>45847</v>
      </c>
      <c r="J971" t="s">
        <v>856</v>
      </c>
      <c r="K971">
        <v>1213130</v>
      </c>
      <c r="L971" t="s">
        <v>384</v>
      </c>
      <c r="O971">
        <v>10014627</v>
      </c>
      <c r="P971" t="s">
        <v>243</v>
      </c>
      <c r="Q971">
        <v>0</v>
      </c>
      <c r="R971" t="s">
        <v>329</v>
      </c>
      <c r="S971" t="s">
        <v>342</v>
      </c>
      <c r="T971">
        <v>11577389</v>
      </c>
      <c r="U971" s="16">
        <v>45761</v>
      </c>
      <c r="V971" s="16">
        <v>45847</v>
      </c>
      <c r="W971" s="16">
        <v>45762</v>
      </c>
      <c r="X971">
        <v>0</v>
      </c>
      <c r="Y971">
        <v>1290900</v>
      </c>
      <c r="Z971" t="s">
        <v>1568</v>
      </c>
      <c r="AA971" t="s">
        <v>245</v>
      </c>
      <c r="AB971" t="s">
        <v>121</v>
      </c>
      <c r="AC971" t="s">
        <v>255</v>
      </c>
      <c r="AD971" t="s">
        <v>141</v>
      </c>
      <c r="AE971" t="str">
        <f>IF(B971&gt;0,IF(B971&gt;0,(IF(B971&lt;&gt;'PLAN SEMANAL'!$A$2,BLTOTAL!AA971,""))),"")</f>
        <v>ACARREO</v>
      </c>
      <c r="AF971" t="str">
        <f>IF(AH971="Completo","Completo",IF(IF(B971&gt;0,_xlfn.XLOOKUP(B971,'Detalle reservas completas fesa'!K:K,'Detalle reservas completas fesa'!Q:Q,_xlfn.XLOOKUP(B971,'MB25'!L:L,'MB25'!Q:Q,"Incompleto")),"")="PENDIENTE","Incompleto",IF(B971&gt;0,_xlfn.XLOOKUP(B971,'Detalle reservas completas fesa'!K:K,'Detalle reservas completas fesa'!Q:Q,IF(AD971="SIN MATERIAL","Completo",IF(AD971="COMPLETO","Completo","Incompleto"))))))</f>
        <v>Incompleto</v>
      </c>
      <c r="AG971">
        <f>IF(B971&gt;0,_xlfn.XLOOKUP(B971,IW49BLTOTAL!A:A,IW49BLTOTAL!H:H),"")</f>
        <v>60</v>
      </c>
      <c r="AH971" t="str">
        <f>IF(IFERROR(_xlfn.XLOOKUP(B971,'Detalle custodia'!B:B,'Detalle custodia'!O:O),"")="custodia","Completo","")</f>
        <v/>
      </c>
    </row>
    <row r="972" spans="1:34" x14ac:dyDescent="0.35">
      <c r="A972" t="s">
        <v>403</v>
      </c>
      <c r="B972">
        <v>6588415</v>
      </c>
      <c r="C972" t="s">
        <v>129</v>
      </c>
      <c r="D972" t="s">
        <v>3455</v>
      </c>
      <c r="E972" t="s">
        <v>310</v>
      </c>
      <c r="F972" t="s">
        <v>133</v>
      </c>
      <c r="G972" t="s">
        <v>132</v>
      </c>
      <c r="H972" s="16">
        <v>45909</v>
      </c>
      <c r="J972" t="s">
        <v>856</v>
      </c>
      <c r="K972">
        <v>1213130</v>
      </c>
      <c r="L972" t="s">
        <v>404</v>
      </c>
      <c r="O972">
        <v>10014622</v>
      </c>
      <c r="P972" t="s">
        <v>403</v>
      </c>
      <c r="Q972">
        <v>0</v>
      </c>
      <c r="R972" t="s">
        <v>329</v>
      </c>
      <c r="S972" t="s">
        <v>342</v>
      </c>
      <c r="T972">
        <v>11577386</v>
      </c>
      <c r="U972" s="16">
        <v>45761</v>
      </c>
      <c r="V972" s="16">
        <v>45909</v>
      </c>
      <c r="W972" s="16">
        <v>45762</v>
      </c>
      <c r="X972">
        <v>0</v>
      </c>
      <c r="Y972">
        <v>1290900</v>
      </c>
      <c r="Z972" t="s">
        <v>1568</v>
      </c>
      <c r="AA972" t="s">
        <v>245</v>
      </c>
      <c r="AB972" t="s">
        <v>121</v>
      </c>
      <c r="AC972" t="s">
        <v>255</v>
      </c>
      <c r="AD972" t="s">
        <v>141</v>
      </c>
      <c r="AE972" t="str">
        <f>IF(B972&gt;0,IF(B972&gt;0,(IF(B972&lt;&gt;'PLAN SEMANAL'!$A$2,BLTOTAL!AA972,""))),"")</f>
        <v>ACARREO</v>
      </c>
      <c r="AF972" t="str">
        <f>IF(AH972="Completo","Completo",IF(IF(B972&gt;0,_xlfn.XLOOKUP(B972,'Detalle reservas completas fesa'!K:K,'Detalle reservas completas fesa'!Q:Q,_xlfn.XLOOKUP(B972,'MB25'!L:L,'MB25'!Q:Q,"Incompleto")),"")="PENDIENTE","Incompleto",IF(B972&gt;0,_xlfn.XLOOKUP(B972,'Detalle reservas completas fesa'!K:K,'Detalle reservas completas fesa'!Q:Q,IF(AD972="SIN MATERIAL","Completo",IF(AD972="COMPLETO","Completo","Incompleto"))))))</f>
        <v>Incompleto</v>
      </c>
      <c r="AG972">
        <f>IF(B972&gt;0,_xlfn.XLOOKUP(B972,IW49BLTOTAL!A:A,IW49BLTOTAL!H:H),"")</f>
        <v>60</v>
      </c>
      <c r="AH972" t="str">
        <f>IF(IFERROR(_xlfn.XLOOKUP(B972,'Detalle custodia'!B:B,'Detalle custodia'!O:O),"")="custodia","Completo","")</f>
        <v/>
      </c>
    </row>
    <row r="973" spans="1:34" x14ac:dyDescent="0.35">
      <c r="A973" t="s">
        <v>413</v>
      </c>
      <c r="B973">
        <v>6588408</v>
      </c>
      <c r="C973" t="s">
        <v>129</v>
      </c>
      <c r="D973" t="s">
        <v>3455</v>
      </c>
      <c r="E973" t="s">
        <v>310</v>
      </c>
      <c r="F973" t="s">
        <v>133</v>
      </c>
      <c r="G973" t="s">
        <v>132</v>
      </c>
      <c r="H973" s="16">
        <v>45939</v>
      </c>
      <c r="J973" t="s">
        <v>856</v>
      </c>
      <c r="K973">
        <v>1213130</v>
      </c>
      <c r="L973" t="s">
        <v>414</v>
      </c>
      <c r="O973">
        <v>10014620</v>
      </c>
      <c r="P973" t="s">
        <v>413</v>
      </c>
      <c r="Q973">
        <v>0</v>
      </c>
      <c r="R973" t="s">
        <v>329</v>
      </c>
      <c r="S973" t="s">
        <v>342</v>
      </c>
      <c r="T973">
        <v>11577382</v>
      </c>
      <c r="U973" s="16">
        <v>45761</v>
      </c>
      <c r="V973" s="16">
        <v>45939</v>
      </c>
      <c r="W973" s="16">
        <v>45762</v>
      </c>
      <c r="X973">
        <v>0</v>
      </c>
      <c r="Y973">
        <v>1290900</v>
      </c>
      <c r="Z973" t="s">
        <v>1568</v>
      </c>
      <c r="AA973" t="s">
        <v>245</v>
      </c>
      <c r="AB973" t="s">
        <v>121</v>
      </c>
      <c r="AC973" t="s">
        <v>255</v>
      </c>
      <c r="AD973" t="s">
        <v>141</v>
      </c>
      <c r="AE973" t="str">
        <f>IF(B973&gt;0,IF(B973&gt;0,(IF(B973&lt;&gt;'PLAN SEMANAL'!$A$2,BLTOTAL!AA973,""))),"")</f>
        <v>ACARREO</v>
      </c>
      <c r="AF973" t="str">
        <f>IF(AH973="Completo","Completo",IF(IF(B973&gt;0,_xlfn.XLOOKUP(B973,'Detalle reservas completas fesa'!K:K,'Detalle reservas completas fesa'!Q:Q,_xlfn.XLOOKUP(B973,'MB25'!L:L,'MB25'!Q:Q,"Incompleto")),"")="PENDIENTE","Incompleto",IF(B973&gt;0,_xlfn.XLOOKUP(B973,'Detalle reservas completas fesa'!K:K,'Detalle reservas completas fesa'!Q:Q,IF(AD973="SIN MATERIAL","Completo",IF(AD973="COMPLETO","Completo","Incompleto"))))))</f>
        <v>Incompleto</v>
      </c>
      <c r="AG973">
        <f>IF(B973&gt;0,_xlfn.XLOOKUP(B973,IW49BLTOTAL!A:A,IW49BLTOTAL!H:H),"")</f>
        <v>60</v>
      </c>
      <c r="AH973" t="str">
        <f>IF(IFERROR(_xlfn.XLOOKUP(B973,'Detalle custodia'!B:B,'Detalle custodia'!O:O),"")="custodia","Completo","")</f>
        <v/>
      </c>
    </row>
    <row r="974" spans="1:34" x14ac:dyDescent="0.35">
      <c r="A974" t="s">
        <v>201</v>
      </c>
      <c r="B974">
        <v>6588407</v>
      </c>
      <c r="C974" t="s">
        <v>129</v>
      </c>
      <c r="D974" t="s">
        <v>3455</v>
      </c>
      <c r="E974" t="s">
        <v>310</v>
      </c>
      <c r="F974" t="s">
        <v>133</v>
      </c>
      <c r="G974" t="s">
        <v>132</v>
      </c>
      <c r="H974" s="16">
        <v>45817</v>
      </c>
      <c r="J974" t="s">
        <v>856</v>
      </c>
      <c r="K974">
        <v>1213130</v>
      </c>
      <c r="L974" t="s">
        <v>334</v>
      </c>
      <c r="O974">
        <v>10014602</v>
      </c>
      <c r="P974" t="s">
        <v>201</v>
      </c>
      <c r="Q974">
        <v>0</v>
      </c>
      <c r="R974" t="s">
        <v>329</v>
      </c>
      <c r="S974" t="s">
        <v>342</v>
      </c>
      <c r="T974">
        <v>11577381</v>
      </c>
      <c r="U974" s="16">
        <v>45761</v>
      </c>
      <c r="V974" s="16">
        <v>45817</v>
      </c>
      <c r="W974" s="16">
        <v>45762</v>
      </c>
      <c r="X974">
        <v>0</v>
      </c>
      <c r="Y974">
        <v>1290900</v>
      </c>
      <c r="Z974" t="s">
        <v>1568</v>
      </c>
      <c r="AA974" t="s">
        <v>245</v>
      </c>
      <c r="AB974" t="s">
        <v>121</v>
      </c>
      <c r="AC974" t="s">
        <v>255</v>
      </c>
      <c r="AD974" t="s">
        <v>141</v>
      </c>
      <c r="AE974" t="str">
        <f>IF(B974&gt;0,IF(B974&gt;0,(IF(B974&lt;&gt;'PLAN SEMANAL'!$A$2,BLTOTAL!AA974,""))),"")</f>
        <v>ACARREO</v>
      </c>
      <c r="AF974" t="str">
        <f>IF(AH974="Completo","Completo",IF(IF(B974&gt;0,_xlfn.XLOOKUP(B974,'Detalle reservas completas fesa'!K:K,'Detalle reservas completas fesa'!Q:Q,_xlfn.XLOOKUP(B974,'MB25'!L:L,'MB25'!Q:Q,"Incompleto")),"")="PENDIENTE","Incompleto",IF(B974&gt;0,_xlfn.XLOOKUP(B974,'Detalle reservas completas fesa'!K:K,'Detalle reservas completas fesa'!Q:Q,IF(AD974="SIN MATERIAL","Completo",IF(AD974="COMPLETO","Completo","Incompleto"))))))</f>
        <v>Completo</v>
      </c>
      <c r="AG974">
        <f>IF(B974&gt;0,_xlfn.XLOOKUP(B974,IW49BLTOTAL!A:A,IW49BLTOTAL!H:H),"")</f>
        <v>60</v>
      </c>
      <c r="AH974" t="str">
        <f>IF(IFERROR(_xlfn.XLOOKUP(B974,'Detalle custodia'!B:B,'Detalle custodia'!O:O),"")="custodia","Completo","")</f>
        <v/>
      </c>
    </row>
    <row r="975" spans="1:34" x14ac:dyDescent="0.35">
      <c r="A975" t="s">
        <v>144</v>
      </c>
      <c r="B975">
        <v>6588285</v>
      </c>
      <c r="C975" t="s">
        <v>138</v>
      </c>
      <c r="D975" t="s">
        <v>3456</v>
      </c>
      <c r="E975" t="s">
        <v>310</v>
      </c>
      <c r="F975" t="s">
        <v>133</v>
      </c>
      <c r="G975" t="s">
        <v>147</v>
      </c>
      <c r="H975" s="16">
        <v>45808</v>
      </c>
      <c r="I975" s="16">
        <v>45808</v>
      </c>
      <c r="J975" t="s">
        <v>856</v>
      </c>
      <c r="K975">
        <v>1216100</v>
      </c>
      <c r="L975" t="s">
        <v>393</v>
      </c>
      <c r="O975">
        <v>10014649</v>
      </c>
      <c r="P975" t="s">
        <v>144</v>
      </c>
      <c r="Q975">
        <v>0</v>
      </c>
      <c r="R975" t="s">
        <v>342</v>
      </c>
      <c r="S975" t="s">
        <v>347</v>
      </c>
      <c r="T975">
        <v>11569900</v>
      </c>
      <c r="U975" s="16">
        <v>45760</v>
      </c>
      <c r="V975" s="16">
        <v>45808</v>
      </c>
      <c r="W975" s="16">
        <v>45805</v>
      </c>
      <c r="X975">
        <v>0</v>
      </c>
      <c r="Y975">
        <v>1290900</v>
      </c>
      <c r="Z975" t="s">
        <v>1568</v>
      </c>
      <c r="AA975" t="s">
        <v>249</v>
      </c>
      <c r="AB975" t="s">
        <v>121</v>
      </c>
      <c r="AC975" t="s">
        <v>255</v>
      </c>
      <c r="AD975" t="s">
        <v>141</v>
      </c>
      <c r="AE975" t="str">
        <f>IF(B975&gt;0,IF(B975&gt;0,(IF(B975&lt;&gt;'PLAN SEMANAL'!$A$2,BLTOTAL!AA975,""))),"")</f>
        <v>SOPORTE</v>
      </c>
      <c r="AF975" t="str">
        <f>IF(AH975="Completo","Completo",IF(IF(B975&gt;0,_xlfn.XLOOKUP(B975,'Detalle reservas completas fesa'!K:K,'Detalle reservas completas fesa'!Q:Q,_xlfn.XLOOKUP(B975,'MB25'!L:L,'MB25'!Q:Q,"Incompleto")),"")="PENDIENTE","Incompleto",IF(B975&gt;0,_xlfn.XLOOKUP(B975,'Detalle reservas completas fesa'!K:K,'Detalle reservas completas fesa'!Q:Q,IF(AD975="SIN MATERIAL","Completo",IF(AD975="COMPLETO","Completo","Incompleto"))))))</f>
        <v>Incompleto</v>
      </c>
      <c r="AG975">
        <f>IF(B975&gt;0,_xlfn.XLOOKUP(B975,IW49BLTOTAL!A:A,IW49BLTOTAL!H:H),"")</f>
        <v>0</v>
      </c>
      <c r="AH975" t="str">
        <f>IF(IFERROR(_xlfn.XLOOKUP(B975,'Detalle custodia'!B:B,'Detalle custodia'!O:O),"")="custodia","Completo","")</f>
        <v/>
      </c>
    </row>
    <row r="976" spans="1:34" x14ac:dyDescent="0.35">
      <c r="A976" t="s">
        <v>243</v>
      </c>
      <c r="B976">
        <v>6588077</v>
      </c>
      <c r="C976" t="s">
        <v>129</v>
      </c>
      <c r="D976" t="s">
        <v>3338</v>
      </c>
      <c r="E976" t="s">
        <v>310</v>
      </c>
      <c r="F976" t="s">
        <v>133</v>
      </c>
      <c r="G976" t="s">
        <v>132</v>
      </c>
      <c r="H976" s="16">
        <v>45866</v>
      </c>
      <c r="I976" s="16">
        <v>45866</v>
      </c>
      <c r="J976" t="s">
        <v>856</v>
      </c>
      <c r="K976">
        <v>1213130</v>
      </c>
      <c r="L976" t="s">
        <v>384</v>
      </c>
      <c r="O976">
        <v>10014627</v>
      </c>
      <c r="P976" t="s">
        <v>243</v>
      </c>
      <c r="Q976">
        <v>0</v>
      </c>
      <c r="R976" t="s">
        <v>329</v>
      </c>
      <c r="S976" t="s">
        <v>342</v>
      </c>
      <c r="T976">
        <v>11566646</v>
      </c>
      <c r="U976" s="16">
        <v>45759</v>
      </c>
      <c r="V976" s="16">
        <v>45866</v>
      </c>
      <c r="W976" s="16">
        <v>45762</v>
      </c>
      <c r="X976">
        <v>0</v>
      </c>
      <c r="Y976">
        <v>1290900</v>
      </c>
      <c r="Z976" t="s">
        <v>1568</v>
      </c>
      <c r="AA976" t="s">
        <v>245</v>
      </c>
      <c r="AB976" t="s">
        <v>121</v>
      </c>
      <c r="AC976" t="s">
        <v>255</v>
      </c>
      <c r="AD976" t="s">
        <v>141</v>
      </c>
      <c r="AE976" t="str">
        <f>IF(B976&gt;0,IF(B976&gt;0,(IF(B976&lt;&gt;'PLAN SEMANAL'!$A$2,BLTOTAL!AA976,""))),"")</f>
        <v>ACARREO</v>
      </c>
      <c r="AF976" t="str">
        <f>IF(AH976="Completo","Completo",IF(IF(B976&gt;0,_xlfn.XLOOKUP(B976,'Detalle reservas completas fesa'!K:K,'Detalle reservas completas fesa'!Q:Q,_xlfn.XLOOKUP(B976,'MB25'!L:L,'MB25'!Q:Q,"Incompleto")),"")="PENDIENTE","Incompleto",IF(B976&gt;0,_xlfn.XLOOKUP(B976,'Detalle reservas completas fesa'!K:K,'Detalle reservas completas fesa'!Q:Q,IF(AD976="SIN MATERIAL","Completo",IF(AD976="COMPLETO","Completo","Incompleto"))))))</f>
        <v>Incompleto</v>
      </c>
      <c r="AG976">
        <f>IF(B976&gt;0,_xlfn.XLOOKUP(B976,IW49BLTOTAL!A:A,IW49BLTOTAL!H:H),"")</f>
        <v>2</v>
      </c>
      <c r="AH976" t="str">
        <f>IF(IFERROR(_xlfn.XLOOKUP(B976,'Detalle custodia'!B:B,'Detalle custodia'!O:O),"")="custodia","Completo","")</f>
        <v/>
      </c>
    </row>
    <row r="977" spans="1:34" x14ac:dyDescent="0.35">
      <c r="A977" t="s">
        <v>243</v>
      </c>
      <c r="B977">
        <v>6588076</v>
      </c>
      <c r="C977" t="s">
        <v>129</v>
      </c>
      <c r="D977" t="s">
        <v>3457</v>
      </c>
      <c r="E977" t="s">
        <v>310</v>
      </c>
      <c r="F977" t="s">
        <v>133</v>
      </c>
      <c r="G977" t="s">
        <v>132</v>
      </c>
      <c r="H977" s="16">
        <v>45852</v>
      </c>
      <c r="J977" t="s">
        <v>856</v>
      </c>
      <c r="K977">
        <v>1213130</v>
      </c>
      <c r="L977" t="s">
        <v>384</v>
      </c>
      <c r="O977">
        <v>10014627</v>
      </c>
      <c r="P977" t="s">
        <v>243</v>
      </c>
      <c r="Q977">
        <v>0</v>
      </c>
      <c r="R977" t="s">
        <v>329</v>
      </c>
      <c r="S977" t="s">
        <v>342</v>
      </c>
      <c r="T977">
        <v>11566580</v>
      </c>
      <c r="U977" s="16">
        <v>45759</v>
      </c>
      <c r="V977" s="16">
        <v>45852</v>
      </c>
      <c r="W977" s="16">
        <v>45762</v>
      </c>
      <c r="X977">
        <v>0</v>
      </c>
      <c r="Y977">
        <v>1290900</v>
      </c>
      <c r="Z977" t="s">
        <v>1568</v>
      </c>
      <c r="AA977" t="s">
        <v>245</v>
      </c>
      <c r="AB977" t="s">
        <v>121</v>
      </c>
      <c r="AC977" t="s">
        <v>255</v>
      </c>
      <c r="AD977" t="s">
        <v>141</v>
      </c>
      <c r="AE977" t="str">
        <f>IF(B977&gt;0,IF(B977&gt;0,(IF(B977&lt;&gt;'PLAN SEMANAL'!$A$2,BLTOTAL!AA977,""))),"")</f>
        <v>ACARREO</v>
      </c>
      <c r="AF977" t="str">
        <f>IF(AH977="Completo","Completo",IF(IF(B977&gt;0,_xlfn.XLOOKUP(B977,'Detalle reservas completas fesa'!K:K,'Detalle reservas completas fesa'!Q:Q,_xlfn.XLOOKUP(B977,'MB25'!L:L,'MB25'!Q:Q,"Incompleto")),"")="PENDIENTE","Incompleto",IF(B977&gt;0,_xlfn.XLOOKUP(B977,'Detalle reservas completas fesa'!K:K,'Detalle reservas completas fesa'!Q:Q,IF(AD977="SIN MATERIAL","Completo",IF(AD977="COMPLETO","Completo","Incompleto"))))))</f>
        <v>Incompleto</v>
      </c>
      <c r="AG977">
        <f>IF(B977&gt;0,_xlfn.XLOOKUP(B977,IW49BLTOTAL!A:A,IW49BLTOTAL!H:H),"")</f>
        <v>1</v>
      </c>
      <c r="AH977" t="str">
        <f>IF(IFERROR(_xlfn.XLOOKUP(B977,'Detalle custodia'!B:B,'Detalle custodia'!O:O),"")="custodia","Completo","")</f>
        <v/>
      </c>
    </row>
    <row r="978" spans="1:34" x14ac:dyDescent="0.35">
      <c r="A978" t="s">
        <v>298</v>
      </c>
      <c r="B978">
        <v>6588073</v>
      </c>
      <c r="C978" t="s">
        <v>129</v>
      </c>
      <c r="D978" t="s">
        <v>1626</v>
      </c>
      <c r="E978" t="s">
        <v>310</v>
      </c>
      <c r="F978" t="s">
        <v>133</v>
      </c>
      <c r="G978" t="s">
        <v>132</v>
      </c>
      <c r="H978" s="16">
        <v>45861</v>
      </c>
      <c r="J978" t="s">
        <v>856</v>
      </c>
      <c r="K978">
        <v>1213130</v>
      </c>
      <c r="L978" t="s">
        <v>299</v>
      </c>
      <c r="O978">
        <v>10014626</v>
      </c>
      <c r="P978" t="s">
        <v>298</v>
      </c>
      <c r="Q978">
        <v>0</v>
      </c>
      <c r="R978" t="s">
        <v>329</v>
      </c>
      <c r="S978" t="s">
        <v>342</v>
      </c>
      <c r="T978">
        <v>11557642</v>
      </c>
      <c r="U978" s="16">
        <v>45759</v>
      </c>
      <c r="V978" s="16">
        <v>45861</v>
      </c>
      <c r="W978" s="16">
        <v>45762</v>
      </c>
      <c r="X978">
        <v>0</v>
      </c>
      <c r="Y978">
        <v>1290900</v>
      </c>
      <c r="Z978" t="s">
        <v>1568</v>
      </c>
      <c r="AA978" t="s">
        <v>245</v>
      </c>
      <c r="AB978" t="s">
        <v>121</v>
      </c>
      <c r="AC978" t="s">
        <v>255</v>
      </c>
      <c r="AD978" t="s">
        <v>141</v>
      </c>
      <c r="AE978" t="str">
        <f>IF(B978&gt;0,IF(B978&gt;0,(IF(B978&lt;&gt;'PLAN SEMANAL'!$A$2,BLTOTAL!AA978,""))),"")</f>
        <v>ACARREO</v>
      </c>
      <c r="AF978" t="str">
        <f>IF(AH978="Completo","Completo",IF(IF(B978&gt;0,_xlfn.XLOOKUP(B978,'Detalle reservas completas fesa'!K:K,'Detalle reservas completas fesa'!Q:Q,_xlfn.XLOOKUP(B978,'MB25'!L:L,'MB25'!Q:Q,"Incompleto")),"")="PENDIENTE","Incompleto",IF(B978&gt;0,_xlfn.XLOOKUP(B978,'Detalle reservas completas fesa'!K:K,'Detalle reservas completas fesa'!Q:Q,IF(AD978="SIN MATERIAL","Completo",IF(AD978="COMPLETO","Completo","Incompleto"))))))</f>
        <v>Incompleto</v>
      </c>
      <c r="AG978">
        <f>IF(B978&gt;0,_xlfn.XLOOKUP(B978,IW49BLTOTAL!A:A,IW49BLTOTAL!H:H),"")</f>
        <v>1</v>
      </c>
      <c r="AH978" t="str">
        <f>IF(IFERROR(_xlfn.XLOOKUP(B978,'Detalle custodia'!B:B,'Detalle custodia'!O:O),"")="custodia","Completo","")</f>
        <v/>
      </c>
    </row>
    <row r="979" spans="1:34" x14ac:dyDescent="0.35">
      <c r="A979" t="s">
        <v>298</v>
      </c>
      <c r="B979">
        <v>6588072</v>
      </c>
      <c r="C979" t="s">
        <v>129</v>
      </c>
      <c r="D979" t="s">
        <v>3458</v>
      </c>
      <c r="E979" t="s">
        <v>310</v>
      </c>
      <c r="F979" t="s">
        <v>133</v>
      </c>
      <c r="G979" t="s">
        <v>132</v>
      </c>
      <c r="H979" s="16">
        <v>45861</v>
      </c>
      <c r="J979" t="s">
        <v>856</v>
      </c>
      <c r="K979">
        <v>1213130</v>
      </c>
      <c r="L979" t="s">
        <v>299</v>
      </c>
      <c r="O979">
        <v>10014626</v>
      </c>
      <c r="P979" t="s">
        <v>298</v>
      </c>
      <c r="Q979">
        <v>0</v>
      </c>
      <c r="R979" t="s">
        <v>329</v>
      </c>
      <c r="S979" t="s">
        <v>342</v>
      </c>
      <c r="T979">
        <v>11557641</v>
      </c>
      <c r="U979" s="16">
        <v>45759</v>
      </c>
      <c r="V979" s="16">
        <v>45861</v>
      </c>
      <c r="W979" s="16">
        <v>45762</v>
      </c>
      <c r="X979">
        <v>0</v>
      </c>
      <c r="Y979">
        <v>1290900</v>
      </c>
      <c r="Z979" t="s">
        <v>1568</v>
      </c>
      <c r="AA979" t="s">
        <v>245</v>
      </c>
      <c r="AB979" t="s">
        <v>121</v>
      </c>
      <c r="AC979" t="s">
        <v>255</v>
      </c>
      <c r="AD979" t="s">
        <v>141</v>
      </c>
      <c r="AE979" t="str">
        <f>IF(B979&gt;0,IF(B979&gt;0,(IF(B979&lt;&gt;'PLAN SEMANAL'!$A$2,BLTOTAL!AA979,""))),"")</f>
        <v>ACARREO</v>
      </c>
      <c r="AF979" t="str">
        <f>IF(AH979="Completo","Completo",IF(IF(B979&gt;0,_xlfn.XLOOKUP(B979,'Detalle reservas completas fesa'!K:K,'Detalle reservas completas fesa'!Q:Q,_xlfn.XLOOKUP(B979,'MB25'!L:L,'MB25'!Q:Q,"Incompleto")),"")="PENDIENTE","Incompleto",IF(B979&gt;0,_xlfn.XLOOKUP(B979,'Detalle reservas completas fesa'!K:K,'Detalle reservas completas fesa'!Q:Q,IF(AD979="SIN MATERIAL","Completo",IF(AD979="COMPLETO","Completo","Incompleto"))))))</f>
        <v>Incompleto</v>
      </c>
      <c r="AG979">
        <f>IF(B979&gt;0,_xlfn.XLOOKUP(B979,IW49BLTOTAL!A:A,IW49BLTOTAL!H:H),"")</f>
        <v>4</v>
      </c>
      <c r="AH979" t="str">
        <f>IF(IFERROR(_xlfn.XLOOKUP(B979,'Detalle custodia'!B:B,'Detalle custodia'!O:O),"")="custodia","Completo","")</f>
        <v/>
      </c>
    </row>
    <row r="980" spans="1:34" x14ac:dyDescent="0.35">
      <c r="A980" t="s">
        <v>298</v>
      </c>
      <c r="B980">
        <v>6588070</v>
      </c>
      <c r="C980" t="s">
        <v>129</v>
      </c>
      <c r="D980" t="s">
        <v>3459</v>
      </c>
      <c r="E980" t="s">
        <v>310</v>
      </c>
      <c r="F980" t="s">
        <v>133</v>
      </c>
      <c r="G980" t="s">
        <v>132</v>
      </c>
      <c r="H980" s="16">
        <v>45861</v>
      </c>
      <c r="I980" s="16">
        <v>45861</v>
      </c>
      <c r="J980" t="s">
        <v>856</v>
      </c>
      <c r="K980">
        <v>1213130</v>
      </c>
      <c r="L980" t="s">
        <v>299</v>
      </c>
      <c r="O980">
        <v>10014626</v>
      </c>
      <c r="P980" t="s">
        <v>298</v>
      </c>
      <c r="Q980">
        <v>0</v>
      </c>
      <c r="R980" t="s">
        <v>329</v>
      </c>
      <c r="S980" t="s">
        <v>342</v>
      </c>
      <c r="T980">
        <v>11557640</v>
      </c>
      <c r="U980" s="16">
        <v>45759</v>
      </c>
      <c r="V980" s="16">
        <v>45861</v>
      </c>
      <c r="W980" s="16">
        <v>45762</v>
      </c>
      <c r="X980">
        <v>0</v>
      </c>
      <c r="Y980">
        <v>1290900</v>
      </c>
      <c r="Z980" t="s">
        <v>1568</v>
      </c>
      <c r="AA980" t="s">
        <v>245</v>
      </c>
      <c r="AB980" t="s">
        <v>121</v>
      </c>
      <c r="AC980" t="s">
        <v>255</v>
      </c>
      <c r="AD980" t="s">
        <v>141</v>
      </c>
      <c r="AE980" t="str">
        <f>IF(B980&gt;0,IF(B980&gt;0,(IF(B980&lt;&gt;'PLAN SEMANAL'!$A$2,BLTOTAL!AA980,""))),"")</f>
        <v>ACARREO</v>
      </c>
      <c r="AF980" t="str">
        <f>IF(AH980="Completo","Completo",IF(IF(B980&gt;0,_xlfn.XLOOKUP(B980,'Detalle reservas completas fesa'!K:K,'Detalle reservas completas fesa'!Q:Q,_xlfn.XLOOKUP(B980,'MB25'!L:L,'MB25'!Q:Q,"Incompleto")),"")="PENDIENTE","Incompleto",IF(B980&gt;0,_xlfn.XLOOKUP(B980,'Detalle reservas completas fesa'!K:K,'Detalle reservas completas fesa'!Q:Q,IF(AD980="SIN MATERIAL","Completo",IF(AD980="COMPLETO","Completo","Incompleto"))))))</f>
        <v>Incompleto</v>
      </c>
      <c r="AG980">
        <f>IF(B980&gt;0,_xlfn.XLOOKUP(B980,IW49BLTOTAL!A:A,IW49BLTOTAL!H:H),"")</f>
        <v>10</v>
      </c>
      <c r="AH980" t="str">
        <f>IF(IFERROR(_xlfn.XLOOKUP(B980,'Detalle custodia'!B:B,'Detalle custodia'!O:O),"")="custodia","Completo","")</f>
        <v/>
      </c>
    </row>
    <row r="981" spans="1:34" x14ac:dyDescent="0.35">
      <c r="A981" t="s">
        <v>298</v>
      </c>
      <c r="B981">
        <v>6588069</v>
      </c>
      <c r="C981" t="s">
        <v>129</v>
      </c>
      <c r="D981" t="s">
        <v>3460</v>
      </c>
      <c r="E981" t="s">
        <v>310</v>
      </c>
      <c r="F981" t="s">
        <v>133</v>
      </c>
      <c r="G981" t="s">
        <v>132</v>
      </c>
      <c r="H981" s="16">
        <v>45861</v>
      </c>
      <c r="J981" t="s">
        <v>856</v>
      </c>
      <c r="K981">
        <v>1213130</v>
      </c>
      <c r="L981" t="s">
        <v>299</v>
      </c>
      <c r="O981">
        <v>10014626</v>
      </c>
      <c r="P981" t="s">
        <v>298</v>
      </c>
      <c r="Q981">
        <v>0</v>
      </c>
      <c r="R981" t="s">
        <v>329</v>
      </c>
      <c r="S981" t="s">
        <v>342</v>
      </c>
      <c r="T981">
        <v>11557638</v>
      </c>
      <c r="U981" s="16">
        <v>45759</v>
      </c>
      <c r="V981" s="16">
        <v>45861</v>
      </c>
      <c r="W981" s="16">
        <v>45762</v>
      </c>
      <c r="X981">
        <v>0</v>
      </c>
      <c r="Y981">
        <v>1290900</v>
      </c>
      <c r="Z981" t="s">
        <v>1568</v>
      </c>
      <c r="AA981" t="s">
        <v>245</v>
      </c>
      <c r="AB981" t="s">
        <v>121</v>
      </c>
      <c r="AC981" t="s">
        <v>255</v>
      </c>
      <c r="AD981" t="s">
        <v>141</v>
      </c>
      <c r="AE981" t="str">
        <f>IF(B981&gt;0,IF(B981&gt;0,(IF(B981&lt;&gt;'PLAN SEMANAL'!$A$2,BLTOTAL!AA981,""))),"")</f>
        <v>ACARREO</v>
      </c>
      <c r="AF981" t="str">
        <f>IF(AH981="Completo","Completo",IF(IF(B981&gt;0,_xlfn.XLOOKUP(B981,'Detalle reservas completas fesa'!K:K,'Detalle reservas completas fesa'!Q:Q,_xlfn.XLOOKUP(B981,'MB25'!L:L,'MB25'!Q:Q,"Incompleto")),"")="PENDIENTE","Incompleto",IF(B981&gt;0,_xlfn.XLOOKUP(B981,'Detalle reservas completas fesa'!K:K,'Detalle reservas completas fesa'!Q:Q,IF(AD981="SIN MATERIAL","Completo",IF(AD981="COMPLETO","Completo","Incompleto"))))))</f>
        <v>Incompleto</v>
      </c>
      <c r="AG981">
        <f>IF(B981&gt;0,_xlfn.XLOOKUP(B981,IW49BLTOTAL!A:A,IW49BLTOTAL!H:H),"")</f>
        <v>10</v>
      </c>
      <c r="AH981" t="str">
        <f>IF(IFERROR(_xlfn.XLOOKUP(B981,'Detalle custodia'!B:B,'Detalle custodia'!O:O),"")="custodia","Completo","")</f>
        <v/>
      </c>
    </row>
    <row r="982" spans="1:34" x14ac:dyDescent="0.35">
      <c r="A982" t="s">
        <v>237</v>
      </c>
      <c r="B982">
        <v>6588061</v>
      </c>
      <c r="C982" t="s">
        <v>129</v>
      </c>
      <c r="D982" t="s">
        <v>3461</v>
      </c>
      <c r="E982" t="s">
        <v>310</v>
      </c>
      <c r="F982" t="s">
        <v>259</v>
      </c>
      <c r="G982" t="s">
        <v>142</v>
      </c>
      <c r="H982" s="16">
        <v>45857</v>
      </c>
      <c r="I982" s="16">
        <v>45857</v>
      </c>
      <c r="J982" t="s">
        <v>5407</v>
      </c>
      <c r="K982">
        <v>1213130</v>
      </c>
      <c r="L982" t="s">
        <v>386</v>
      </c>
      <c r="O982">
        <v>10014625</v>
      </c>
      <c r="P982" t="s">
        <v>237</v>
      </c>
      <c r="Q982">
        <v>0</v>
      </c>
      <c r="R982" t="s">
        <v>329</v>
      </c>
      <c r="S982" t="s">
        <v>343</v>
      </c>
      <c r="T982">
        <v>11570301</v>
      </c>
      <c r="U982" s="16">
        <v>45759</v>
      </c>
      <c r="V982" s="16">
        <v>45857</v>
      </c>
      <c r="W982" s="16">
        <v>45853</v>
      </c>
      <c r="X982">
        <v>0</v>
      </c>
      <c r="Y982">
        <v>1290900</v>
      </c>
      <c r="Z982" t="s">
        <v>1568</v>
      </c>
      <c r="AA982" t="s">
        <v>245</v>
      </c>
      <c r="AB982" t="s">
        <v>121</v>
      </c>
      <c r="AC982" t="s">
        <v>255</v>
      </c>
      <c r="AD982" t="s">
        <v>141</v>
      </c>
      <c r="AE982" t="str">
        <f>IF(B982&gt;0,IF(B982&gt;0,(IF(B982&lt;&gt;'PLAN SEMANAL'!$A$2,BLTOTAL!AA982,""))),"")</f>
        <v>ACARREO</v>
      </c>
      <c r="AF982" t="str">
        <f>IF(AH982="Completo","Completo",IF(IF(B982&gt;0,_xlfn.XLOOKUP(B982,'Detalle reservas completas fesa'!K:K,'Detalle reservas completas fesa'!Q:Q,_xlfn.XLOOKUP(B982,'MB25'!L:L,'MB25'!Q:Q,"Incompleto")),"")="PENDIENTE","Incompleto",IF(B982&gt;0,_xlfn.XLOOKUP(B982,'Detalle reservas completas fesa'!K:K,'Detalle reservas completas fesa'!Q:Q,IF(AD982="SIN MATERIAL","Completo",IF(AD982="COMPLETO","Completo","Incompleto"))))))</f>
        <v>Incompleto</v>
      </c>
      <c r="AG982">
        <f>IF(B982&gt;0,_xlfn.XLOOKUP(B982,IW49BLTOTAL!A:A,IW49BLTOTAL!H:H),"")</f>
        <v>1</v>
      </c>
      <c r="AH982" t="str">
        <f>IF(IFERROR(_xlfn.XLOOKUP(B982,'Detalle custodia'!B:B,'Detalle custodia'!O:O),"")="custodia","Completo","")</f>
        <v/>
      </c>
    </row>
    <row r="983" spans="1:34" x14ac:dyDescent="0.35">
      <c r="A983" t="s">
        <v>237</v>
      </c>
      <c r="B983">
        <v>6588040</v>
      </c>
      <c r="C983" t="s">
        <v>129</v>
      </c>
      <c r="D983" t="s">
        <v>3417</v>
      </c>
      <c r="E983" t="s">
        <v>310</v>
      </c>
      <c r="F983" t="s">
        <v>259</v>
      </c>
      <c r="G983" t="s">
        <v>124</v>
      </c>
      <c r="H983" s="16">
        <v>45857</v>
      </c>
      <c r="I983" s="16">
        <v>45857</v>
      </c>
      <c r="J983" t="s">
        <v>5407</v>
      </c>
      <c r="K983">
        <v>1213130</v>
      </c>
      <c r="L983" t="s">
        <v>386</v>
      </c>
      <c r="O983">
        <v>10014625</v>
      </c>
      <c r="P983" t="s">
        <v>237</v>
      </c>
      <c r="Q983">
        <v>0</v>
      </c>
      <c r="R983" t="s">
        <v>329</v>
      </c>
      <c r="S983" t="s">
        <v>343</v>
      </c>
      <c r="T983">
        <v>11564440</v>
      </c>
      <c r="U983" s="16">
        <v>45759</v>
      </c>
      <c r="V983" s="16">
        <v>45857</v>
      </c>
      <c r="W983" s="16">
        <v>45853</v>
      </c>
      <c r="X983">
        <v>0</v>
      </c>
      <c r="Y983">
        <v>1290900</v>
      </c>
      <c r="Z983" t="s">
        <v>1568</v>
      </c>
      <c r="AA983" t="s">
        <v>245</v>
      </c>
      <c r="AB983" t="s">
        <v>121</v>
      </c>
      <c r="AC983" t="s">
        <v>255</v>
      </c>
      <c r="AD983" t="s">
        <v>122</v>
      </c>
      <c r="AE983" t="str">
        <f>IF(B983&gt;0,IF(B983&gt;0,(IF(B983&lt;&gt;'PLAN SEMANAL'!$A$2,BLTOTAL!AA983,""))),"")</f>
        <v>ACARREO</v>
      </c>
      <c r="AF983" t="str">
        <f>IF(AH983="Completo","Completo",IF(IF(B983&gt;0,_xlfn.XLOOKUP(B983,'Detalle reservas completas fesa'!K:K,'Detalle reservas completas fesa'!Q:Q,_xlfn.XLOOKUP(B983,'MB25'!L:L,'MB25'!Q:Q,"Incompleto")),"")="PENDIENTE","Incompleto",IF(B983&gt;0,_xlfn.XLOOKUP(B983,'Detalle reservas completas fesa'!K:K,'Detalle reservas completas fesa'!Q:Q,IF(AD983="SIN MATERIAL","Completo",IF(AD983="COMPLETO","Completo","Incompleto"))))))</f>
        <v>Completo</v>
      </c>
      <c r="AG983">
        <f>IF(B983&gt;0,_xlfn.XLOOKUP(B983,IW49BLTOTAL!A:A,IW49BLTOTAL!H:H),"")</f>
        <v>3</v>
      </c>
      <c r="AH983" t="str">
        <f>IF(IFERROR(_xlfn.XLOOKUP(B983,'Detalle custodia'!B:B,'Detalle custodia'!O:O),"")="custodia","Completo","")</f>
        <v/>
      </c>
    </row>
    <row r="984" spans="1:34" x14ac:dyDescent="0.35">
      <c r="A984" t="s">
        <v>237</v>
      </c>
      <c r="B984">
        <v>6588039</v>
      </c>
      <c r="C984" t="s">
        <v>129</v>
      </c>
      <c r="D984" t="s">
        <v>1354</v>
      </c>
      <c r="E984" t="s">
        <v>310</v>
      </c>
      <c r="F984" t="s">
        <v>133</v>
      </c>
      <c r="G984" t="s">
        <v>132</v>
      </c>
      <c r="H984" s="16">
        <v>45848</v>
      </c>
      <c r="J984" t="s">
        <v>856</v>
      </c>
      <c r="K984">
        <v>1213130</v>
      </c>
      <c r="L984" t="s">
        <v>386</v>
      </c>
      <c r="O984">
        <v>10014625</v>
      </c>
      <c r="P984" t="s">
        <v>237</v>
      </c>
      <c r="Q984">
        <v>0</v>
      </c>
      <c r="R984" t="s">
        <v>329</v>
      </c>
      <c r="S984" t="s">
        <v>342</v>
      </c>
      <c r="T984">
        <v>11564437</v>
      </c>
      <c r="U984" s="16">
        <v>45759</v>
      </c>
      <c r="V984" s="16">
        <v>45848</v>
      </c>
      <c r="W984" s="16">
        <v>45762</v>
      </c>
      <c r="X984">
        <v>0</v>
      </c>
      <c r="Y984">
        <v>1290900</v>
      </c>
      <c r="Z984" t="s">
        <v>1568</v>
      </c>
      <c r="AA984" t="s">
        <v>245</v>
      </c>
      <c r="AB984" t="s">
        <v>121</v>
      </c>
      <c r="AC984" t="s">
        <v>255</v>
      </c>
      <c r="AD984" t="s">
        <v>141</v>
      </c>
      <c r="AE984" t="str">
        <f>IF(B984&gt;0,IF(B984&gt;0,(IF(B984&lt;&gt;'PLAN SEMANAL'!$A$2,BLTOTAL!AA984,""))),"")</f>
        <v>ACARREO</v>
      </c>
      <c r="AF984" t="str">
        <f>IF(AH984="Completo","Completo",IF(IF(B984&gt;0,_xlfn.XLOOKUP(B984,'Detalle reservas completas fesa'!K:K,'Detalle reservas completas fesa'!Q:Q,_xlfn.XLOOKUP(B984,'MB25'!L:L,'MB25'!Q:Q,"Incompleto")),"")="PENDIENTE","Incompleto",IF(B984&gt;0,_xlfn.XLOOKUP(B984,'Detalle reservas completas fesa'!K:K,'Detalle reservas completas fesa'!Q:Q,IF(AD984="SIN MATERIAL","Completo",IF(AD984="COMPLETO","Completo","Incompleto"))))))</f>
        <v>Incompleto</v>
      </c>
      <c r="AG984">
        <f>IF(B984&gt;0,_xlfn.XLOOKUP(B984,IW49BLTOTAL!A:A,IW49BLTOTAL!H:H),"")</f>
        <v>2</v>
      </c>
      <c r="AH984" t="str">
        <f>IF(IFERROR(_xlfn.XLOOKUP(B984,'Detalle custodia'!B:B,'Detalle custodia'!O:O),"")="custodia","Completo","")</f>
        <v/>
      </c>
    </row>
    <row r="985" spans="1:34" x14ac:dyDescent="0.35">
      <c r="A985" t="s">
        <v>237</v>
      </c>
      <c r="B985">
        <v>6588038</v>
      </c>
      <c r="C985" t="s">
        <v>129</v>
      </c>
      <c r="D985" t="s">
        <v>3462</v>
      </c>
      <c r="E985" t="s">
        <v>310</v>
      </c>
      <c r="F985" t="s">
        <v>133</v>
      </c>
      <c r="G985" t="s">
        <v>132</v>
      </c>
      <c r="H985" s="16">
        <v>45848</v>
      </c>
      <c r="J985" t="s">
        <v>856</v>
      </c>
      <c r="K985">
        <v>1213130</v>
      </c>
      <c r="L985" t="s">
        <v>386</v>
      </c>
      <c r="O985">
        <v>10014625</v>
      </c>
      <c r="P985" t="s">
        <v>237</v>
      </c>
      <c r="Q985">
        <v>0</v>
      </c>
      <c r="R985" t="s">
        <v>329</v>
      </c>
      <c r="S985" t="s">
        <v>342</v>
      </c>
      <c r="T985">
        <v>11564416</v>
      </c>
      <c r="U985" s="16">
        <v>45759</v>
      </c>
      <c r="V985" s="16">
        <v>45848</v>
      </c>
      <c r="W985" s="16">
        <v>45762</v>
      </c>
      <c r="X985">
        <v>0</v>
      </c>
      <c r="Y985">
        <v>1290900</v>
      </c>
      <c r="Z985" t="s">
        <v>1568</v>
      </c>
      <c r="AA985" t="s">
        <v>245</v>
      </c>
      <c r="AB985" t="s">
        <v>121</v>
      </c>
      <c r="AC985" t="s">
        <v>255</v>
      </c>
      <c r="AD985" t="s">
        <v>141</v>
      </c>
      <c r="AE985" t="str">
        <f>IF(B985&gt;0,IF(B985&gt;0,(IF(B985&lt;&gt;'PLAN SEMANAL'!$A$2,BLTOTAL!AA985,""))),"")</f>
        <v>ACARREO</v>
      </c>
      <c r="AF985" t="str">
        <f>IF(AH985="Completo","Completo",IF(IF(B985&gt;0,_xlfn.XLOOKUP(B985,'Detalle reservas completas fesa'!K:K,'Detalle reservas completas fesa'!Q:Q,_xlfn.XLOOKUP(B985,'MB25'!L:L,'MB25'!Q:Q,"Incompleto")),"")="PENDIENTE","Incompleto",IF(B985&gt;0,_xlfn.XLOOKUP(B985,'Detalle reservas completas fesa'!K:K,'Detalle reservas completas fesa'!Q:Q,IF(AD985="SIN MATERIAL","Completo",IF(AD985="COMPLETO","Completo","Incompleto"))))))</f>
        <v>Incompleto</v>
      </c>
      <c r="AG985">
        <f>IF(B985&gt;0,_xlfn.XLOOKUP(B985,IW49BLTOTAL!A:A,IW49BLTOTAL!H:H),"")</f>
        <v>2</v>
      </c>
      <c r="AH985" t="str">
        <f>IF(IFERROR(_xlfn.XLOOKUP(B985,'Detalle custodia'!B:B,'Detalle custodia'!O:O),"")="custodia","Completo","")</f>
        <v/>
      </c>
    </row>
    <row r="986" spans="1:34" x14ac:dyDescent="0.35">
      <c r="A986" t="s">
        <v>237</v>
      </c>
      <c r="B986">
        <v>6588037</v>
      </c>
      <c r="C986" t="s">
        <v>129</v>
      </c>
      <c r="D986" t="s">
        <v>1605</v>
      </c>
      <c r="E986" t="s">
        <v>310</v>
      </c>
      <c r="F986" t="s">
        <v>133</v>
      </c>
      <c r="G986" t="s">
        <v>132</v>
      </c>
      <c r="H986" s="16">
        <v>45848</v>
      </c>
      <c r="J986" t="s">
        <v>856</v>
      </c>
      <c r="K986">
        <v>1213130</v>
      </c>
      <c r="L986" t="s">
        <v>386</v>
      </c>
      <c r="O986">
        <v>10014625</v>
      </c>
      <c r="P986" t="s">
        <v>237</v>
      </c>
      <c r="Q986">
        <v>0</v>
      </c>
      <c r="R986" t="s">
        <v>329</v>
      </c>
      <c r="S986" t="s">
        <v>342</v>
      </c>
      <c r="T986">
        <v>11564411</v>
      </c>
      <c r="U986" s="16">
        <v>45759</v>
      </c>
      <c r="V986" s="16">
        <v>45848</v>
      </c>
      <c r="W986" s="16">
        <v>45762</v>
      </c>
      <c r="X986">
        <v>0</v>
      </c>
      <c r="Y986">
        <v>1290900</v>
      </c>
      <c r="Z986" t="s">
        <v>1568</v>
      </c>
      <c r="AA986" t="s">
        <v>245</v>
      </c>
      <c r="AB986" t="s">
        <v>121</v>
      </c>
      <c r="AC986" t="s">
        <v>255</v>
      </c>
      <c r="AD986" t="s">
        <v>141</v>
      </c>
      <c r="AE986" t="str">
        <f>IF(B986&gt;0,IF(B986&gt;0,(IF(B986&lt;&gt;'PLAN SEMANAL'!$A$2,BLTOTAL!AA986,""))),"")</f>
        <v>ACARREO</v>
      </c>
      <c r="AF986" t="str">
        <f>IF(AH986="Completo","Completo",IF(IF(B986&gt;0,_xlfn.XLOOKUP(B986,'Detalle reservas completas fesa'!K:K,'Detalle reservas completas fesa'!Q:Q,_xlfn.XLOOKUP(B986,'MB25'!L:L,'MB25'!Q:Q,"Incompleto")),"")="PENDIENTE","Incompleto",IF(B986&gt;0,_xlfn.XLOOKUP(B986,'Detalle reservas completas fesa'!K:K,'Detalle reservas completas fesa'!Q:Q,IF(AD986="SIN MATERIAL","Completo",IF(AD986="COMPLETO","Completo","Incompleto"))))))</f>
        <v>Incompleto</v>
      </c>
      <c r="AG986">
        <f>IF(B986&gt;0,_xlfn.XLOOKUP(B986,IW49BLTOTAL!A:A,IW49BLTOTAL!H:H),"")</f>
        <v>10</v>
      </c>
      <c r="AH986" t="str">
        <f>IF(IFERROR(_xlfn.XLOOKUP(B986,'Detalle custodia'!B:B,'Detalle custodia'!O:O),"")="custodia","Completo","")</f>
        <v/>
      </c>
    </row>
    <row r="987" spans="1:34" x14ac:dyDescent="0.35">
      <c r="A987" t="s">
        <v>184</v>
      </c>
      <c r="B987">
        <v>6588036</v>
      </c>
      <c r="C987" t="s">
        <v>129</v>
      </c>
      <c r="D987" t="s">
        <v>3463</v>
      </c>
      <c r="E987" t="s">
        <v>310</v>
      </c>
      <c r="F987" t="s">
        <v>133</v>
      </c>
      <c r="G987" t="s">
        <v>132</v>
      </c>
      <c r="H987" s="16">
        <v>45845</v>
      </c>
      <c r="J987" t="s">
        <v>856</v>
      </c>
      <c r="K987">
        <v>1213130</v>
      </c>
      <c r="L987" t="s">
        <v>312</v>
      </c>
      <c r="O987">
        <v>10014609</v>
      </c>
      <c r="P987" t="s">
        <v>184</v>
      </c>
      <c r="Q987">
        <v>0</v>
      </c>
      <c r="R987" t="s">
        <v>329</v>
      </c>
      <c r="S987" t="s">
        <v>342</v>
      </c>
      <c r="T987">
        <v>11563664</v>
      </c>
      <c r="U987" s="16">
        <v>45759</v>
      </c>
      <c r="V987" s="16">
        <v>45845</v>
      </c>
      <c r="W987" s="16">
        <v>45762</v>
      </c>
      <c r="X987">
        <v>0</v>
      </c>
      <c r="Y987">
        <v>1290900</v>
      </c>
      <c r="Z987" t="s">
        <v>1568</v>
      </c>
      <c r="AA987" t="s">
        <v>245</v>
      </c>
      <c r="AB987" t="s">
        <v>121</v>
      </c>
      <c r="AC987" t="s">
        <v>255</v>
      </c>
      <c r="AD987" t="s">
        <v>141</v>
      </c>
      <c r="AE987" t="str">
        <f>IF(B987&gt;0,IF(B987&gt;0,(IF(B987&lt;&gt;'PLAN SEMANAL'!$A$2,BLTOTAL!AA987,""))),"")</f>
        <v>ACARREO</v>
      </c>
      <c r="AF987" t="str">
        <f>IF(AH987="Completo","Completo",IF(IF(B987&gt;0,_xlfn.XLOOKUP(B987,'Detalle reservas completas fesa'!K:K,'Detalle reservas completas fesa'!Q:Q,_xlfn.XLOOKUP(B987,'MB25'!L:L,'MB25'!Q:Q,"Incompleto")),"")="PENDIENTE","Incompleto",IF(B987&gt;0,_xlfn.XLOOKUP(B987,'Detalle reservas completas fesa'!K:K,'Detalle reservas completas fesa'!Q:Q,IF(AD987="SIN MATERIAL","Completo",IF(AD987="COMPLETO","Completo","Incompleto"))))))</f>
        <v>Incompleto</v>
      </c>
      <c r="AG987">
        <f>IF(B987&gt;0,_xlfn.XLOOKUP(B987,IW49BLTOTAL!A:A,IW49BLTOTAL!H:H),"")</f>
        <v>6</v>
      </c>
      <c r="AH987" t="str">
        <f>IF(IFERROR(_xlfn.XLOOKUP(B987,'Detalle custodia'!B:B,'Detalle custodia'!O:O),"")="custodia","Completo","")</f>
        <v/>
      </c>
    </row>
    <row r="988" spans="1:34" x14ac:dyDescent="0.35">
      <c r="A988" t="s">
        <v>160</v>
      </c>
      <c r="B988">
        <v>6587999</v>
      </c>
      <c r="C988" t="s">
        <v>129</v>
      </c>
      <c r="D988" t="s">
        <v>3464</v>
      </c>
      <c r="E988" t="s">
        <v>310</v>
      </c>
      <c r="F988" t="s">
        <v>133</v>
      </c>
      <c r="G988" t="s">
        <v>147</v>
      </c>
      <c r="H988" s="16">
        <v>45873</v>
      </c>
      <c r="I988" s="16">
        <v>45873</v>
      </c>
      <c r="J988" t="s">
        <v>856</v>
      </c>
      <c r="K988">
        <v>1212121</v>
      </c>
      <c r="L988" t="s">
        <v>346</v>
      </c>
      <c r="O988">
        <v>10014598</v>
      </c>
      <c r="P988" t="s">
        <v>160</v>
      </c>
      <c r="Q988">
        <v>0</v>
      </c>
      <c r="R988" t="s">
        <v>342</v>
      </c>
      <c r="S988" t="s">
        <v>342</v>
      </c>
      <c r="T988">
        <v>11576372</v>
      </c>
      <c r="U988" s="16">
        <v>45759</v>
      </c>
      <c r="V988" s="16">
        <v>45873</v>
      </c>
      <c r="W988" s="16">
        <v>45835</v>
      </c>
      <c r="X988">
        <v>0</v>
      </c>
      <c r="Y988">
        <v>1290900</v>
      </c>
      <c r="Z988" t="s">
        <v>1568</v>
      </c>
      <c r="AA988" t="s">
        <v>247</v>
      </c>
      <c r="AB988" t="s">
        <v>121</v>
      </c>
      <c r="AC988" t="s">
        <v>255</v>
      </c>
      <c r="AD988" t="s">
        <v>141</v>
      </c>
      <c r="AE988" t="str">
        <f>IF(B988&gt;0,IF(B988&gt;0,(IF(B988&lt;&gt;'PLAN SEMANAL'!$A$2,BLTOTAL!AA988,""))),"")</f>
        <v>CARGUIO</v>
      </c>
      <c r="AF988" t="str">
        <f>IF(AH988="Completo","Completo",IF(IF(B988&gt;0,_xlfn.XLOOKUP(B988,'Detalle reservas completas fesa'!K:K,'Detalle reservas completas fesa'!Q:Q,_xlfn.XLOOKUP(B988,'MB25'!L:L,'MB25'!Q:Q,"Incompleto")),"")="PENDIENTE","Incompleto",IF(B988&gt;0,_xlfn.XLOOKUP(B988,'Detalle reservas completas fesa'!K:K,'Detalle reservas completas fesa'!Q:Q,IF(AD988="SIN MATERIAL","Completo",IF(AD988="COMPLETO","Completo","Incompleto"))))))</f>
        <v>Completo</v>
      </c>
      <c r="AG988">
        <f>IF(B988&gt;0,_xlfn.XLOOKUP(B988,IW49BLTOTAL!A:A,IW49BLTOTAL!H:H),"")</f>
        <v>2</v>
      </c>
      <c r="AH988" t="str">
        <f>IF(IFERROR(_xlfn.XLOOKUP(B988,'Detalle custodia'!B:B,'Detalle custodia'!O:O),"")="custodia","Completo","")</f>
        <v/>
      </c>
    </row>
    <row r="989" spans="1:34" x14ac:dyDescent="0.35">
      <c r="A989" t="s">
        <v>237</v>
      </c>
      <c r="B989">
        <v>6587907</v>
      </c>
      <c r="C989" t="s">
        <v>129</v>
      </c>
      <c r="D989" t="s">
        <v>3465</v>
      </c>
      <c r="E989" t="s">
        <v>310</v>
      </c>
      <c r="F989" t="s">
        <v>133</v>
      </c>
      <c r="G989" t="s">
        <v>132</v>
      </c>
      <c r="H989" s="16">
        <v>45856</v>
      </c>
      <c r="J989" t="s">
        <v>856</v>
      </c>
      <c r="K989">
        <v>1213130</v>
      </c>
      <c r="L989" t="s">
        <v>386</v>
      </c>
      <c r="O989">
        <v>10014625</v>
      </c>
      <c r="P989" t="s">
        <v>237</v>
      </c>
      <c r="Q989">
        <v>0</v>
      </c>
      <c r="R989" t="s">
        <v>329</v>
      </c>
      <c r="S989" t="s">
        <v>342</v>
      </c>
      <c r="T989">
        <v>11555989</v>
      </c>
      <c r="U989" s="16">
        <v>45758</v>
      </c>
      <c r="V989" s="16">
        <v>45856</v>
      </c>
      <c r="W989" s="16">
        <v>45762</v>
      </c>
      <c r="X989">
        <v>0</v>
      </c>
      <c r="Y989">
        <v>1290900</v>
      </c>
      <c r="Z989" t="s">
        <v>1568</v>
      </c>
      <c r="AA989" t="s">
        <v>245</v>
      </c>
      <c r="AB989" t="s">
        <v>121</v>
      </c>
      <c r="AC989" t="s">
        <v>255</v>
      </c>
      <c r="AD989" t="s">
        <v>141</v>
      </c>
      <c r="AE989" t="str">
        <f>IF(B989&gt;0,IF(B989&gt;0,(IF(B989&lt;&gt;'PLAN SEMANAL'!$A$2,BLTOTAL!AA989,""))),"")</f>
        <v>ACARREO</v>
      </c>
      <c r="AF989" t="str">
        <f>IF(AH989="Completo","Completo",IF(IF(B989&gt;0,_xlfn.XLOOKUP(B989,'Detalle reservas completas fesa'!K:K,'Detalle reservas completas fesa'!Q:Q,_xlfn.XLOOKUP(B989,'MB25'!L:L,'MB25'!Q:Q,"Incompleto")),"")="PENDIENTE","Incompleto",IF(B989&gt;0,_xlfn.XLOOKUP(B989,'Detalle reservas completas fesa'!K:K,'Detalle reservas completas fesa'!Q:Q,IF(AD989="SIN MATERIAL","Completo",IF(AD989="COMPLETO","Completo","Incompleto"))))))</f>
        <v>Incompleto</v>
      </c>
      <c r="AG989">
        <f>IF(B989&gt;0,_xlfn.XLOOKUP(B989,IW49BLTOTAL!A:A,IW49BLTOTAL!H:H),"")</f>
        <v>0</v>
      </c>
      <c r="AH989" t="str">
        <f>IF(IFERROR(_xlfn.XLOOKUP(B989,'Detalle custodia'!B:B,'Detalle custodia'!O:O),"")="custodia","Completo","")</f>
        <v/>
      </c>
    </row>
    <row r="990" spans="1:34" x14ac:dyDescent="0.35">
      <c r="A990" t="s">
        <v>237</v>
      </c>
      <c r="B990">
        <v>6587799</v>
      </c>
      <c r="C990" t="s">
        <v>129</v>
      </c>
      <c r="D990" t="s">
        <v>3466</v>
      </c>
      <c r="E990" t="s">
        <v>310</v>
      </c>
      <c r="F990" t="s">
        <v>133</v>
      </c>
      <c r="G990" t="s">
        <v>132</v>
      </c>
      <c r="H990" s="16">
        <v>45839</v>
      </c>
      <c r="I990" s="16">
        <v>45839</v>
      </c>
      <c r="J990" t="s">
        <v>856</v>
      </c>
      <c r="K990">
        <v>1213130</v>
      </c>
      <c r="L990" t="s">
        <v>386</v>
      </c>
      <c r="O990">
        <v>10014625</v>
      </c>
      <c r="P990" t="s">
        <v>237</v>
      </c>
      <c r="Q990">
        <v>0</v>
      </c>
      <c r="R990" t="s">
        <v>329</v>
      </c>
      <c r="S990" t="s">
        <v>342</v>
      </c>
      <c r="T990">
        <v>11555980</v>
      </c>
      <c r="U990" s="16">
        <v>45758</v>
      </c>
      <c r="V990" s="16">
        <v>45839</v>
      </c>
      <c r="W990" s="16">
        <v>45762</v>
      </c>
      <c r="X990">
        <v>0</v>
      </c>
      <c r="Y990">
        <v>1290900</v>
      </c>
      <c r="Z990" t="s">
        <v>1568</v>
      </c>
      <c r="AA990" t="s">
        <v>245</v>
      </c>
      <c r="AB990" t="s">
        <v>121</v>
      </c>
      <c r="AC990" t="s">
        <v>255</v>
      </c>
      <c r="AD990" t="s">
        <v>141</v>
      </c>
      <c r="AE990" t="str">
        <f>IF(B990&gt;0,IF(B990&gt;0,(IF(B990&lt;&gt;'PLAN SEMANAL'!$A$2,BLTOTAL!AA990,""))),"")</f>
        <v>ACARREO</v>
      </c>
      <c r="AF990" t="str">
        <f>IF(AH990="Completo","Completo",IF(IF(B990&gt;0,_xlfn.XLOOKUP(B990,'Detalle reservas completas fesa'!K:K,'Detalle reservas completas fesa'!Q:Q,_xlfn.XLOOKUP(B990,'MB25'!L:L,'MB25'!Q:Q,"Incompleto")),"")="PENDIENTE","Incompleto",IF(B990&gt;0,_xlfn.XLOOKUP(B990,'Detalle reservas completas fesa'!K:K,'Detalle reservas completas fesa'!Q:Q,IF(AD990="SIN MATERIAL","Completo",IF(AD990="COMPLETO","Completo","Incompleto"))))))</f>
        <v>Incompleto</v>
      </c>
      <c r="AG990">
        <f>IF(B990&gt;0,_xlfn.XLOOKUP(B990,IW49BLTOTAL!A:A,IW49BLTOTAL!H:H),"")</f>
        <v>12</v>
      </c>
      <c r="AH990" t="str">
        <f>IF(IFERROR(_xlfn.XLOOKUP(B990,'Detalle custodia'!B:B,'Detalle custodia'!O:O),"")="custodia","Completo","")</f>
        <v/>
      </c>
    </row>
    <row r="991" spans="1:34" x14ac:dyDescent="0.35">
      <c r="A991" t="s">
        <v>403</v>
      </c>
      <c r="B991">
        <v>6587762</v>
      </c>
      <c r="C991" t="s">
        <v>129</v>
      </c>
      <c r="D991" t="s">
        <v>3467</v>
      </c>
      <c r="E991" t="s">
        <v>310</v>
      </c>
      <c r="F991" t="s">
        <v>133</v>
      </c>
      <c r="G991" t="s">
        <v>132</v>
      </c>
      <c r="H991" s="16">
        <v>45838</v>
      </c>
      <c r="I991" s="16">
        <v>45838</v>
      </c>
      <c r="J991" t="s">
        <v>856</v>
      </c>
      <c r="K991">
        <v>1213130</v>
      </c>
      <c r="L991" t="s">
        <v>404</v>
      </c>
      <c r="O991">
        <v>10014622</v>
      </c>
      <c r="P991" t="s">
        <v>403</v>
      </c>
      <c r="Q991">
        <v>0</v>
      </c>
      <c r="R991" t="s">
        <v>329</v>
      </c>
      <c r="S991" t="s">
        <v>342</v>
      </c>
      <c r="T991">
        <v>11505592</v>
      </c>
      <c r="U991" s="16">
        <v>45758</v>
      </c>
      <c r="V991" s="16">
        <v>45838</v>
      </c>
      <c r="W991" s="16">
        <v>45762</v>
      </c>
      <c r="X991">
        <v>0</v>
      </c>
      <c r="Y991">
        <v>1290900</v>
      </c>
      <c r="Z991" t="s">
        <v>1568</v>
      </c>
      <c r="AA991" t="s">
        <v>245</v>
      </c>
      <c r="AB991" t="s">
        <v>121</v>
      </c>
      <c r="AC991" t="s">
        <v>255</v>
      </c>
      <c r="AD991" t="s">
        <v>141</v>
      </c>
      <c r="AE991" t="str">
        <f>IF(B991&gt;0,IF(B991&gt;0,(IF(B991&lt;&gt;'PLAN SEMANAL'!$A$2,BLTOTAL!AA991,""))),"")</f>
        <v>ACARREO</v>
      </c>
      <c r="AF991" t="str">
        <f>IF(AH991="Completo","Completo",IF(IF(B991&gt;0,_xlfn.XLOOKUP(B991,'Detalle reservas completas fesa'!K:K,'Detalle reservas completas fesa'!Q:Q,_xlfn.XLOOKUP(B991,'MB25'!L:L,'MB25'!Q:Q,"Incompleto")),"")="PENDIENTE","Incompleto",IF(B991&gt;0,_xlfn.XLOOKUP(B991,'Detalle reservas completas fesa'!K:K,'Detalle reservas completas fesa'!Q:Q,IF(AD991="SIN MATERIAL","Completo",IF(AD991="COMPLETO","Completo","Incompleto"))))))</f>
        <v>Incompleto</v>
      </c>
      <c r="AG991">
        <f>IF(B991&gt;0,_xlfn.XLOOKUP(B991,IW49BLTOTAL!A:A,IW49BLTOTAL!H:H),"")</f>
        <v>8</v>
      </c>
      <c r="AH991" t="str">
        <f>IF(IFERROR(_xlfn.XLOOKUP(B991,'Detalle custodia'!B:B,'Detalle custodia'!O:O),"")="custodia","Completo","")</f>
        <v/>
      </c>
    </row>
    <row r="992" spans="1:34" x14ac:dyDescent="0.35">
      <c r="A992" t="s">
        <v>240</v>
      </c>
      <c r="B992">
        <v>6587754</v>
      </c>
      <c r="C992" t="s">
        <v>129</v>
      </c>
      <c r="D992" t="s">
        <v>3468</v>
      </c>
      <c r="E992" t="s">
        <v>310</v>
      </c>
      <c r="F992" t="s">
        <v>133</v>
      </c>
      <c r="G992" t="s">
        <v>132</v>
      </c>
      <c r="H992" s="16">
        <v>45827</v>
      </c>
      <c r="I992" s="16">
        <v>45827</v>
      </c>
      <c r="J992" t="s">
        <v>856</v>
      </c>
      <c r="K992">
        <v>1213130</v>
      </c>
      <c r="L992" t="s">
        <v>304</v>
      </c>
      <c r="O992">
        <v>10014607</v>
      </c>
      <c r="P992" t="s">
        <v>240</v>
      </c>
      <c r="Q992">
        <v>0</v>
      </c>
      <c r="R992" t="s">
        <v>329</v>
      </c>
      <c r="S992" t="s">
        <v>342</v>
      </c>
      <c r="T992">
        <v>11556346</v>
      </c>
      <c r="U992" s="16">
        <v>45758</v>
      </c>
      <c r="V992" s="16">
        <v>45827</v>
      </c>
      <c r="W992" s="16">
        <v>45762</v>
      </c>
      <c r="X992">
        <v>0</v>
      </c>
      <c r="Y992">
        <v>1290900</v>
      </c>
      <c r="Z992" t="s">
        <v>1568</v>
      </c>
      <c r="AA992" t="s">
        <v>245</v>
      </c>
      <c r="AB992" t="s">
        <v>121</v>
      </c>
      <c r="AC992" t="s">
        <v>255</v>
      </c>
      <c r="AD992" t="s">
        <v>141</v>
      </c>
      <c r="AE992" t="str">
        <f>IF(B992&gt;0,IF(B992&gt;0,(IF(B992&lt;&gt;'PLAN SEMANAL'!$A$2,BLTOTAL!AA992,""))),"")</f>
        <v>ACARREO</v>
      </c>
      <c r="AF992" t="str">
        <f>IF(AH992="Completo","Completo",IF(IF(B992&gt;0,_xlfn.XLOOKUP(B992,'Detalle reservas completas fesa'!K:K,'Detalle reservas completas fesa'!Q:Q,_xlfn.XLOOKUP(B992,'MB25'!L:L,'MB25'!Q:Q,"Incompleto")),"")="PENDIENTE","Incompleto",IF(B992&gt;0,_xlfn.XLOOKUP(B992,'Detalle reservas completas fesa'!K:K,'Detalle reservas completas fesa'!Q:Q,IF(AD992="SIN MATERIAL","Completo",IF(AD992="COMPLETO","Completo","Incompleto"))))))</f>
        <v>Incompleto</v>
      </c>
      <c r="AG992">
        <f>IF(B992&gt;0,_xlfn.XLOOKUP(B992,IW49BLTOTAL!A:A,IW49BLTOTAL!H:H),"")</f>
        <v>6</v>
      </c>
      <c r="AH992" t="str">
        <f>IF(IFERROR(_xlfn.XLOOKUP(B992,'Detalle custodia'!B:B,'Detalle custodia'!O:O),"")="custodia","Completo","")</f>
        <v/>
      </c>
    </row>
    <row r="993" spans="1:34" x14ac:dyDescent="0.35">
      <c r="A993" t="s">
        <v>131</v>
      </c>
      <c r="B993">
        <v>6587736</v>
      </c>
      <c r="C993" t="s">
        <v>129</v>
      </c>
      <c r="D993" t="s">
        <v>3469</v>
      </c>
      <c r="E993" t="s">
        <v>310</v>
      </c>
      <c r="F993" t="s">
        <v>133</v>
      </c>
      <c r="G993" t="s">
        <v>147</v>
      </c>
      <c r="H993" s="16">
        <v>45809</v>
      </c>
      <c r="I993" s="16">
        <v>45809</v>
      </c>
      <c r="J993" t="s">
        <v>856</v>
      </c>
      <c r="K993">
        <v>1213130</v>
      </c>
      <c r="L993" t="s">
        <v>335</v>
      </c>
      <c r="O993">
        <v>10014603</v>
      </c>
      <c r="P993" t="s">
        <v>131</v>
      </c>
      <c r="Q993">
        <v>0</v>
      </c>
      <c r="R993" t="s">
        <v>329</v>
      </c>
      <c r="S993" t="s">
        <v>343</v>
      </c>
      <c r="T993">
        <v>11559588</v>
      </c>
      <c r="U993" s="16">
        <v>45758</v>
      </c>
      <c r="V993" s="16">
        <v>45809</v>
      </c>
      <c r="W993" s="16">
        <v>45774</v>
      </c>
      <c r="X993">
        <v>0</v>
      </c>
      <c r="Y993">
        <v>1290900</v>
      </c>
      <c r="Z993" t="s">
        <v>1568</v>
      </c>
      <c r="AA993" t="s">
        <v>245</v>
      </c>
      <c r="AB993" t="s">
        <v>121</v>
      </c>
      <c r="AC993" t="s">
        <v>255</v>
      </c>
      <c r="AD993" t="s">
        <v>141</v>
      </c>
      <c r="AE993" t="str">
        <f>IF(B993&gt;0,IF(B993&gt;0,(IF(B993&lt;&gt;'PLAN SEMANAL'!$A$2,BLTOTAL!AA993,""))),"")</f>
        <v>ACARREO</v>
      </c>
      <c r="AF993" t="str">
        <f>IF(AH993="Completo","Completo",IF(IF(B993&gt;0,_xlfn.XLOOKUP(B993,'Detalle reservas completas fesa'!K:K,'Detalle reservas completas fesa'!Q:Q,_xlfn.XLOOKUP(B993,'MB25'!L:L,'MB25'!Q:Q,"Incompleto")),"")="PENDIENTE","Incompleto",IF(B993&gt;0,_xlfn.XLOOKUP(B993,'Detalle reservas completas fesa'!K:K,'Detalle reservas completas fesa'!Q:Q,IF(AD993="SIN MATERIAL","Completo",IF(AD993="COMPLETO","Completo","Incompleto"))))))</f>
        <v>Incompleto</v>
      </c>
      <c r="AG993">
        <f>IF(B993&gt;0,_xlfn.XLOOKUP(B993,IW49BLTOTAL!A:A,IW49BLTOTAL!H:H),"")</f>
        <v>3</v>
      </c>
      <c r="AH993" t="str">
        <f>IF(IFERROR(_xlfn.XLOOKUP(B993,'Detalle custodia'!B:B,'Detalle custodia'!O:O),"")="custodia","Completo","")</f>
        <v/>
      </c>
    </row>
    <row r="994" spans="1:34" x14ac:dyDescent="0.35">
      <c r="A994" t="s">
        <v>294</v>
      </c>
      <c r="B994">
        <v>6587735</v>
      </c>
      <c r="C994" t="s">
        <v>129</v>
      </c>
      <c r="D994" t="s">
        <v>3470</v>
      </c>
      <c r="E994" t="s">
        <v>310</v>
      </c>
      <c r="F994" t="s">
        <v>133</v>
      </c>
      <c r="G994" t="s">
        <v>132</v>
      </c>
      <c r="H994" s="16">
        <v>45831</v>
      </c>
      <c r="J994" t="s">
        <v>856</v>
      </c>
      <c r="K994">
        <v>1213130</v>
      </c>
      <c r="L994" t="s">
        <v>295</v>
      </c>
      <c r="O994">
        <v>10014618</v>
      </c>
      <c r="P994" t="s">
        <v>294</v>
      </c>
      <c r="Q994">
        <v>0</v>
      </c>
      <c r="R994" t="s">
        <v>329</v>
      </c>
      <c r="S994" t="s">
        <v>342</v>
      </c>
      <c r="T994">
        <v>11555522</v>
      </c>
      <c r="U994" s="16">
        <v>45758</v>
      </c>
      <c r="V994" s="16">
        <v>45831</v>
      </c>
      <c r="W994" s="16">
        <v>45762</v>
      </c>
      <c r="X994">
        <v>0</v>
      </c>
      <c r="Y994">
        <v>1290900</v>
      </c>
      <c r="Z994" t="s">
        <v>1568</v>
      </c>
      <c r="AA994" t="s">
        <v>245</v>
      </c>
      <c r="AB994" t="s">
        <v>121</v>
      </c>
      <c r="AC994" t="s">
        <v>255</v>
      </c>
      <c r="AD994" t="s">
        <v>141</v>
      </c>
      <c r="AE994" t="str">
        <f>IF(B994&gt;0,IF(B994&gt;0,(IF(B994&lt;&gt;'PLAN SEMANAL'!$A$2,BLTOTAL!AA994,""))),"")</f>
        <v>ACARREO</v>
      </c>
      <c r="AF994" t="str">
        <f>IF(AH994="Completo","Completo",IF(IF(B994&gt;0,_xlfn.XLOOKUP(B994,'Detalle reservas completas fesa'!K:K,'Detalle reservas completas fesa'!Q:Q,_xlfn.XLOOKUP(B994,'MB25'!L:L,'MB25'!Q:Q,"Incompleto")),"")="PENDIENTE","Incompleto",IF(B994&gt;0,_xlfn.XLOOKUP(B994,'Detalle reservas completas fesa'!K:K,'Detalle reservas completas fesa'!Q:Q,IF(AD994="SIN MATERIAL","Completo",IF(AD994="COMPLETO","Completo","Incompleto"))))))</f>
        <v>Incompleto</v>
      </c>
      <c r="AG994">
        <f>IF(B994&gt;0,_xlfn.XLOOKUP(B994,IW49BLTOTAL!A:A,IW49BLTOTAL!H:H),"")</f>
        <v>3</v>
      </c>
      <c r="AH994" t="str">
        <f>IF(IFERROR(_xlfn.XLOOKUP(B994,'Detalle custodia'!B:B,'Detalle custodia'!O:O),"")="custodia","Completo","")</f>
        <v/>
      </c>
    </row>
    <row r="995" spans="1:34" x14ac:dyDescent="0.35">
      <c r="A995" t="s">
        <v>294</v>
      </c>
      <c r="B995">
        <v>6587718</v>
      </c>
      <c r="C995" t="s">
        <v>129</v>
      </c>
      <c r="D995" t="s">
        <v>3471</v>
      </c>
      <c r="E995" t="s">
        <v>310</v>
      </c>
      <c r="F995" t="s">
        <v>133</v>
      </c>
      <c r="G995" t="s">
        <v>132</v>
      </c>
      <c r="H995" s="16">
        <v>45824</v>
      </c>
      <c r="I995" s="16">
        <v>45824</v>
      </c>
      <c r="J995" t="s">
        <v>856</v>
      </c>
      <c r="K995">
        <v>1213130</v>
      </c>
      <c r="L995" t="s">
        <v>295</v>
      </c>
      <c r="O995">
        <v>10014618</v>
      </c>
      <c r="P995" t="s">
        <v>294</v>
      </c>
      <c r="Q995">
        <v>0</v>
      </c>
      <c r="R995" t="s">
        <v>329</v>
      </c>
      <c r="S995" t="s">
        <v>342</v>
      </c>
      <c r="T995">
        <v>11520881</v>
      </c>
      <c r="U995" s="16">
        <v>45758</v>
      </c>
      <c r="V995" s="16">
        <v>45824</v>
      </c>
      <c r="W995" s="16">
        <v>45762</v>
      </c>
      <c r="X995">
        <v>0</v>
      </c>
      <c r="Y995">
        <v>1290900</v>
      </c>
      <c r="Z995" t="s">
        <v>1568</v>
      </c>
      <c r="AA995" t="s">
        <v>245</v>
      </c>
      <c r="AB995" t="s">
        <v>121</v>
      </c>
      <c r="AC995" t="s">
        <v>255</v>
      </c>
      <c r="AD995" t="s">
        <v>141</v>
      </c>
      <c r="AE995" t="str">
        <f>IF(B995&gt;0,IF(B995&gt;0,(IF(B995&lt;&gt;'PLAN SEMANAL'!$A$2,BLTOTAL!AA995,""))),"")</f>
        <v>ACARREO</v>
      </c>
      <c r="AF995" t="str">
        <f>IF(AH995="Completo","Completo",IF(IF(B995&gt;0,_xlfn.XLOOKUP(B995,'Detalle reservas completas fesa'!K:K,'Detalle reservas completas fesa'!Q:Q,_xlfn.XLOOKUP(B995,'MB25'!L:L,'MB25'!Q:Q,"Incompleto")),"")="PENDIENTE","Incompleto",IF(B995&gt;0,_xlfn.XLOOKUP(B995,'Detalle reservas completas fesa'!K:K,'Detalle reservas completas fesa'!Q:Q,IF(AD995="SIN MATERIAL","Completo",IF(AD995="COMPLETO","Completo","Incompleto"))))))</f>
        <v>Incompleto</v>
      </c>
      <c r="AG995">
        <f>IF(B995&gt;0,_xlfn.XLOOKUP(B995,IW49BLTOTAL!A:A,IW49BLTOTAL!H:H),"")</f>
        <v>8</v>
      </c>
      <c r="AH995" t="str">
        <f>IF(IFERROR(_xlfn.XLOOKUP(B995,'Detalle custodia'!B:B,'Detalle custodia'!O:O),"")="custodia","Completo","")</f>
        <v/>
      </c>
    </row>
    <row r="996" spans="1:34" x14ac:dyDescent="0.35">
      <c r="A996" t="s">
        <v>413</v>
      </c>
      <c r="B996">
        <v>6587575</v>
      </c>
      <c r="C996" t="s">
        <v>129</v>
      </c>
      <c r="D996" t="s">
        <v>3472</v>
      </c>
      <c r="E996" t="s">
        <v>310</v>
      </c>
      <c r="F996" t="s">
        <v>133</v>
      </c>
      <c r="G996" t="s">
        <v>132</v>
      </c>
      <c r="H996" s="16">
        <v>45931</v>
      </c>
      <c r="I996" s="16">
        <v>45961</v>
      </c>
      <c r="J996" t="s">
        <v>3473</v>
      </c>
      <c r="K996">
        <v>1213130</v>
      </c>
      <c r="L996" t="s">
        <v>414</v>
      </c>
      <c r="O996">
        <v>10014620</v>
      </c>
      <c r="P996" t="s">
        <v>413</v>
      </c>
      <c r="Q996">
        <v>0</v>
      </c>
      <c r="R996" t="s">
        <v>329</v>
      </c>
      <c r="S996" t="s">
        <v>342</v>
      </c>
      <c r="T996">
        <v>11577379</v>
      </c>
      <c r="U996" s="16">
        <v>45758</v>
      </c>
      <c r="V996" s="16">
        <v>45931</v>
      </c>
      <c r="W996" s="16">
        <v>45762</v>
      </c>
      <c r="X996">
        <v>0</v>
      </c>
      <c r="Y996">
        <v>1290900</v>
      </c>
      <c r="Z996" t="s">
        <v>1568</v>
      </c>
      <c r="AA996" t="s">
        <v>245</v>
      </c>
      <c r="AB996" t="s">
        <v>121</v>
      </c>
      <c r="AC996" t="s">
        <v>255</v>
      </c>
      <c r="AD996" t="s">
        <v>141</v>
      </c>
      <c r="AE996" t="str">
        <f>IF(B996&gt;0,IF(B996&gt;0,(IF(B996&lt;&gt;'PLAN SEMANAL'!$A$2,BLTOTAL!AA996,""))),"")</f>
        <v>ACARREO</v>
      </c>
      <c r="AF996" t="str">
        <f>IF(AH996="Completo","Completo",IF(IF(B996&gt;0,_xlfn.XLOOKUP(B996,'Detalle reservas completas fesa'!K:K,'Detalle reservas completas fesa'!Q:Q,_xlfn.XLOOKUP(B996,'MB25'!L:L,'MB25'!Q:Q,"Incompleto")),"")="PENDIENTE","Incompleto",IF(B996&gt;0,_xlfn.XLOOKUP(B996,'Detalle reservas completas fesa'!K:K,'Detalle reservas completas fesa'!Q:Q,IF(AD996="SIN MATERIAL","Completo",IF(AD996="COMPLETO","Completo","Incompleto"))))))</f>
        <v>Incompleto</v>
      </c>
      <c r="AG996">
        <f>IF(B996&gt;0,_xlfn.XLOOKUP(B996,IW49BLTOTAL!A:A,IW49BLTOTAL!H:H),"")</f>
        <v>28</v>
      </c>
      <c r="AH996" t="str">
        <f>IF(IFERROR(_xlfn.XLOOKUP(B996,'Detalle custodia'!B:B,'Detalle custodia'!O:O),"")="custodia","Completo","")</f>
        <v/>
      </c>
    </row>
    <row r="997" spans="1:34" x14ac:dyDescent="0.35">
      <c r="A997" t="s">
        <v>403</v>
      </c>
      <c r="B997">
        <v>6587574</v>
      </c>
      <c r="C997" t="s">
        <v>129</v>
      </c>
      <c r="D997" t="s">
        <v>3472</v>
      </c>
      <c r="E997" t="s">
        <v>310</v>
      </c>
      <c r="F997" t="s">
        <v>133</v>
      </c>
      <c r="G997" t="s">
        <v>132</v>
      </c>
      <c r="H997" s="16">
        <v>45901</v>
      </c>
      <c r="I997" s="16">
        <v>45930</v>
      </c>
      <c r="J997" t="s">
        <v>3474</v>
      </c>
      <c r="K997">
        <v>1213130</v>
      </c>
      <c r="L997" t="s">
        <v>404</v>
      </c>
      <c r="O997">
        <v>10014622</v>
      </c>
      <c r="P997" t="s">
        <v>403</v>
      </c>
      <c r="Q997">
        <v>0</v>
      </c>
      <c r="R997" t="s">
        <v>329</v>
      </c>
      <c r="S997" t="s">
        <v>342</v>
      </c>
      <c r="T997">
        <v>11577378</v>
      </c>
      <c r="U997" s="16">
        <v>45758</v>
      </c>
      <c r="V997" s="16">
        <v>45901</v>
      </c>
      <c r="W997" s="16">
        <v>45762</v>
      </c>
      <c r="X997">
        <v>0</v>
      </c>
      <c r="Y997">
        <v>1290900</v>
      </c>
      <c r="Z997" t="s">
        <v>1568</v>
      </c>
      <c r="AA997" t="s">
        <v>245</v>
      </c>
      <c r="AB997" t="s">
        <v>121</v>
      </c>
      <c r="AC997" t="s">
        <v>255</v>
      </c>
      <c r="AD997" t="s">
        <v>141</v>
      </c>
      <c r="AE997" t="str">
        <f>IF(B997&gt;0,IF(B997&gt;0,(IF(B997&lt;&gt;'PLAN SEMANAL'!$A$2,BLTOTAL!AA997,""))),"")</f>
        <v>ACARREO</v>
      </c>
      <c r="AF997" t="str">
        <f>IF(AH997="Completo","Completo",IF(IF(B997&gt;0,_xlfn.XLOOKUP(B997,'Detalle reservas completas fesa'!K:K,'Detalle reservas completas fesa'!Q:Q,_xlfn.XLOOKUP(B997,'MB25'!L:L,'MB25'!Q:Q,"Incompleto")),"")="PENDIENTE","Incompleto",IF(B997&gt;0,_xlfn.XLOOKUP(B997,'Detalle reservas completas fesa'!K:K,'Detalle reservas completas fesa'!Q:Q,IF(AD997="SIN MATERIAL","Completo",IF(AD997="COMPLETO","Completo","Incompleto"))))))</f>
        <v>Incompleto</v>
      </c>
      <c r="AG997">
        <f>IF(B997&gt;0,_xlfn.XLOOKUP(B997,IW49BLTOTAL!A:A,IW49BLTOTAL!H:H),"")</f>
        <v>28</v>
      </c>
      <c r="AH997" t="str">
        <f>IF(IFERROR(_xlfn.XLOOKUP(B997,'Detalle custodia'!B:B,'Detalle custodia'!O:O),"")="custodia","Completo","")</f>
        <v/>
      </c>
    </row>
    <row r="998" spans="1:34" x14ac:dyDescent="0.35">
      <c r="A998" t="s">
        <v>148</v>
      </c>
      <c r="B998">
        <v>6587573</v>
      </c>
      <c r="C998" t="s">
        <v>129</v>
      </c>
      <c r="D998" t="s">
        <v>3472</v>
      </c>
      <c r="E998" t="s">
        <v>310</v>
      </c>
      <c r="F998" t="s">
        <v>133</v>
      </c>
      <c r="G998" t="s">
        <v>132</v>
      </c>
      <c r="H998" s="16">
        <v>45870</v>
      </c>
      <c r="I998" s="16">
        <v>45900</v>
      </c>
      <c r="J998" t="s">
        <v>3475</v>
      </c>
      <c r="K998">
        <v>1213130</v>
      </c>
      <c r="L998" t="s">
        <v>297</v>
      </c>
      <c r="O998">
        <v>10014617</v>
      </c>
      <c r="P998" t="s">
        <v>148</v>
      </c>
      <c r="Q998">
        <v>0</v>
      </c>
      <c r="R998" t="s">
        <v>329</v>
      </c>
      <c r="S998" t="s">
        <v>342</v>
      </c>
      <c r="T998">
        <v>11577376</v>
      </c>
      <c r="U998" s="16">
        <v>45758</v>
      </c>
      <c r="V998" s="16">
        <v>45870</v>
      </c>
      <c r="W998" s="16">
        <v>45762</v>
      </c>
      <c r="X998">
        <v>0</v>
      </c>
      <c r="Y998">
        <v>1290900</v>
      </c>
      <c r="Z998" t="s">
        <v>1568</v>
      </c>
      <c r="AA998" t="s">
        <v>245</v>
      </c>
      <c r="AB998" t="s">
        <v>121</v>
      </c>
      <c r="AC998" t="s">
        <v>255</v>
      </c>
      <c r="AD998" t="s">
        <v>141</v>
      </c>
      <c r="AE998" t="str">
        <f>IF(B998&gt;0,IF(B998&gt;0,(IF(B998&lt;&gt;'PLAN SEMANAL'!$A$2,BLTOTAL!AA998,""))),"")</f>
        <v>ACARREO</v>
      </c>
      <c r="AF998" t="str">
        <f>IF(AH998="Completo","Completo",IF(IF(B998&gt;0,_xlfn.XLOOKUP(B998,'Detalle reservas completas fesa'!K:K,'Detalle reservas completas fesa'!Q:Q,_xlfn.XLOOKUP(B998,'MB25'!L:L,'MB25'!Q:Q,"Incompleto")),"")="PENDIENTE","Incompleto",IF(B998&gt;0,_xlfn.XLOOKUP(B998,'Detalle reservas completas fesa'!K:K,'Detalle reservas completas fesa'!Q:Q,IF(AD998="SIN MATERIAL","Completo",IF(AD998="COMPLETO","Completo","Incompleto"))))))</f>
        <v>Incompleto</v>
      </c>
      <c r="AG998">
        <f>IF(B998&gt;0,_xlfn.XLOOKUP(B998,IW49BLTOTAL!A:A,IW49BLTOTAL!H:H),"")</f>
        <v>28</v>
      </c>
      <c r="AH998" t="str">
        <f>IF(IFERROR(_xlfn.XLOOKUP(B998,'Detalle custodia'!B:B,'Detalle custodia'!O:O),"")="custodia","Completo","")</f>
        <v/>
      </c>
    </row>
    <row r="999" spans="1:34" x14ac:dyDescent="0.35">
      <c r="A999" t="s">
        <v>243</v>
      </c>
      <c r="B999">
        <v>6587572</v>
      </c>
      <c r="C999" t="s">
        <v>129</v>
      </c>
      <c r="D999" t="s">
        <v>3472</v>
      </c>
      <c r="E999" t="s">
        <v>310</v>
      </c>
      <c r="F999" t="s">
        <v>259</v>
      </c>
      <c r="G999" t="s">
        <v>142</v>
      </c>
      <c r="H999" s="16">
        <v>45853</v>
      </c>
      <c r="I999" s="16">
        <v>45853</v>
      </c>
      <c r="J999" t="s">
        <v>5407</v>
      </c>
      <c r="K999">
        <v>1213130</v>
      </c>
      <c r="L999" t="s">
        <v>384</v>
      </c>
      <c r="O999">
        <v>10014627</v>
      </c>
      <c r="P999" t="s">
        <v>243</v>
      </c>
      <c r="Q999">
        <v>0</v>
      </c>
      <c r="R999" t="s">
        <v>329</v>
      </c>
      <c r="S999" t="s">
        <v>343</v>
      </c>
      <c r="T999">
        <v>11577365</v>
      </c>
      <c r="U999" s="16">
        <v>45758</v>
      </c>
      <c r="V999" s="16">
        <v>45853</v>
      </c>
      <c r="W999" s="16">
        <v>45853</v>
      </c>
      <c r="X999">
        <v>0</v>
      </c>
      <c r="Y999">
        <v>1290900</v>
      </c>
      <c r="Z999" t="s">
        <v>1568</v>
      </c>
      <c r="AA999" t="s">
        <v>245</v>
      </c>
      <c r="AB999" t="s">
        <v>121</v>
      </c>
      <c r="AC999" t="s">
        <v>255</v>
      </c>
      <c r="AD999" t="s">
        <v>141</v>
      </c>
      <c r="AE999" t="str">
        <f>IF(B999&gt;0,IF(B999&gt;0,(IF(B999&lt;&gt;'PLAN SEMANAL'!$A$2,BLTOTAL!AA999,""))),"")</f>
        <v>ACARREO</v>
      </c>
      <c r="AF999" t="str">
        <f>IF(AH999="Completo","Completo",IF(IF(B999&gt;0,_xlfn.XLOOKUP(B999,'Detalle reservas completas fesa'!K:K,'Detalle reservas completas fesa'!Q:Q,_xlfn.XLOOKUP(B999,'MB25'!L:L,'MB25'!Q:Q,"Incompleto")),"")="PENDIENTE","Incompleto",IF(B999&gt;0,_xlfn.XLOOKUP(B999,'Detalle reservas completas fesa'!K:K,'Detalle reservas completas fesa'!Q:Q,IF(AD999="SIN MATERIAL","Completo",IF(AD999="COMPLETO","Completo","Incompleto"))))))</f>
        <v>Completo</v>
      </c>
      <c r="AG999">
        <f>IF(B999&gt;0,_xlfn.XLOOKUP(B999,IW49BLTOTAL!A:A,IW49BLTOTAL!H:H),"")</f>
        <v>28</v>
      </c>
      <c r="AH999" t="str">
        <f>IF(IFERROR(_xlfn.XLOOKUP(B999,'Detalle custodia'!B:B,'Detalle custodia'!O:O),"")="custodia","Completo","")</f>
        <v/>
      </c>
    </row>
    <row r="1000" spans="1:34" x14ac:dyDescent="0.35">
      <c r="A1000" t="s">
        <v>201</v>
      </c>
      <c r="B1000">
        <v>6587570</v>
      </c>
      <c r="C1000" t="s">
        <v>129</v>
      </c>
      <c r="D1000" t="s">
        <v>3477</v>
      </c>
      <c r="E1000" t="s">
        <v>310</v>
      </c>
      <c r="F1000" t="s">
        <v>133</v>
      </c>
      <c r="G1000" t="s">
        <v>147</v>
      </c>
      <c r="H1000" s="16">
        <v>45839</v>
      </c>
      <c r="I1000" s="16">
        <v>45869</v>
      </c>
      <c r="J1000" t="s">
        <v>3476</v>
      </c>
      <c r="K1000">
        <v>1213130</v>
      </c>
      <c r="L1000" t="s">
        <v>334</v>
      </c>
      <c r="O1000">
        <v>10014602</v>
      </c>
      <c r="P1000" t="s">
        <v>201</v>
      </c>
      <c r="Q1000">
        <v>0</v>
      </c>
      <c r="R1000" t="s">
        <v>329</v>
      </c>
      <c r="S1000" t="s">
        <v>3901</v>
      </c>
      <c r="T1000">
        <v>11577364</v>
      </c>
      <c r="U1000" s="16">
        <v>45758</v>
      </c>
      <c r="V1000" s="16">
        <v>45839</v>
      </c>
      <c r="W1000" s="16">
        <v>45835</v>
      </c>
      <c r="X1000">
        <v>0</v>
      </c>
      <c r="Y1000">
        <v>1290900</v>
      </c>
      <c r="Z1000" t="s">
        <v>1568</v>
      </c>
      <c r="AA1000" t="s">
        <v>245</v>
      </c>
      <c r="AB1000" t="s">
        <v>121</v>
      </c>
      <c r="AC1000" t="s">
        <v>255</v>
      </c>
      <c r="AD1000" t="s">
        <v>141</v>
      </c>
      <c r="AE1000" t="str">
        <f>IF(B1000&gt;0,IF(B1000&gt;0,(IF(B1000&lt;&gt;'PLAN SEMANAL'!$A$2,BLTOTAL!AA1000,""))),"")</f>
        <v>ACARREO</v>
      </c>
      <c r="AF1000" t="str">
        <f>IF(AH1000="Completo","Completo",IF(IF(B1000&gt;0,_xlfn.XLOOKUP(B1000,'Detalle reservas completas fesa'!K:K,'Detalle reservas completas fesa'!Q:Q,_xlfn.XLOOKUP(B1000,'MB25'!L:L,'MB25'!Q:Q,"Incompleto")),"")="PENDIENTE","Incompleto",IF(B1000&gt;0,_xlfn.XLOOKUP(B1000,'Detalle reservas completas fesa'!K:K,'Detalle reservas completas fesa'!Q:Q,IF(AD1000="SIN MATERIAL","Completo",IF(AD1000="COMPLETO","Completo","Incompleto"))))))</f>
        <v>Completo</v>
      </c>
      <c r="AG1000">
        <f>IF(B1000&gt;0,_xlfn.XLOOKUP(B1000,IW49BLTOTAL!A:A,IW49BLTOTAL!H:H),"")</f>
        <v>28</v>
      </c>
      <c r="AH1000" t="str">
        <f>IF(IFERROR(_xlfn.XLOOKUP(B1000,'Detalle custodia'!B:B,'Detalle custodia'!O:O),"")="custodia","Completo","")</f>
        <v/>
      </c>
    </row>
    <row r="1001" spans="1:34" x14ac:dyDescent="0.35">
      <c r="A1001" t="s">
        <v>228</v>
      </c>
      <c r="B1001">
        <v>6587418</v>
      </c>
      <c r="C1001" t="s">
        <v>129</v>
      </c>
      <c r="D1001" t="s">
        <v>3479</v>
      </c>
      <c r="E1001" t="s">
        <v>310</v>
      </c>
      <c r="F1001" t="s">
        <v>133</v>
      </c>
      <c r="G1001" t="s">
        <v>226</v>
      </c>
      <c r="H1001" s="16">
        <v>45839</v>
      </c>
      <c r="I1001" s="16">
        <v>45869</v>
      </c>
      <c r="J1001" t="s">
        <v>3476</v>
      </c>
      <c r="K1001">
        <v>1213130</v>
      </c>
      <c r="L1001" t="s">
        <v>387</v>
      </c>
      <c r="O1001">
        <v>10014624</v>
      </c>
      <c r="P1001" t="s">
        <v>228</v>
      </c>
      <c r="Q1001">
        <v>0</v>
      </c>
      <c r="R1001" t="s">
        <v>329</v>
      </c>
      <c r="S1001" t="s">
        <v>3901</v>
      </c>
      <c r="T1001">
        <v>11571539</v>
      </c>
      <c r="U1001" s="16">
        <v>45757</v>
      </c>
      <c r="V1001" s="16">
        <v>45839</v>
      </c>
      <c r="W1001" s="16">
        <v>45835</v>
      </c>
      <c r="X1001">
        <v>0</v>
      </c>
      <c r="Y1001">
        <v>1290900</v>
      </c>
      <c r="Z1001" t="s">
        <v>1568</v>
      </c>
      <c r="AA1001" t="s">
        <v>245</v>
      </c>
      <c r="AB1001" t="s">
        <v>121</v>
      </c>
      <c r="AC1001" t="s">
        <v>255</v>
      </c>
      <c r="AD1001" t="s">
        <v>189</v>
      </c>
      <c r="AE1001" t="str">
        <f>IF(B1001&gt;0,IF(B1001&gt;0,(IF(B1001&lt;&gt;'PLAN SEMANAL'!$A$2,BLTOTAL!AA1001,""))),"")</f>
        <v>ACARREO</v>
      </c>
      <c r="AF1001" t="str">
        <f>IF(AH1001="Completo","Completo",IF(IF(B1001&gt;0,_xlfn.XLOOKUP(B1001,'Detalle reservas completas fesa'!K:K,'Detalle reservas completas fesa'!Q:Q,_xlfn.XLOOKUP(B1001,'MB25'!L:L,'MB25'!Q:Q,"Incompleto")),"")="PENDIENTE","Incompleto",IF(B1001&gt;0,_xlfn.XLOOKUP(B1001,'Detalle reservas completas fesa'!K:K,'Detalle reservas completas fesa'!Q:Q,IF(AD1001="SIN MATERIAL","Completo",IF(AD1001="COMPLETO","Completo","Incompleto"))))))</f>
        <v>Completo</v>
      </c>
      <c r="AG1001">
        <f>IF(B1001&gt;0,_xlfn.XLOOKUP(B1001,IW49BLTOTAL!A:A,IW49BLTOTAL!H:H),"")</f>
        <v>2</v>
      </c>
      <c r="AH1001" t="str">
        <f>IF(IFERROR(_xlfn.XLOOKUP(B1001,'Detalle custodia'!B:B,'Detalle custodia'!O:O),"")="custodia","Completo","")</f>
        <v/>
      </c>
    </row>
    <row r="1002" spans="1:34" x14ac:dyDescent="0.35">
      <c r="A1002" t="s">
        <v>228</v>
      </c>
      <c r="B1002">
        <v>6587415</v>
      </c>
      <c r="C1002" t="s">
        <v>129</v>
      </c>
      <c r="D1002" t="s">
        <v>3480</v>
      </c>
      <c r="E1002" t="s">
        <v>310</v>
      </c>
      <c r="F1002" t="s">
        <v>133</v>
      </c>
      <c r="G1002" t="s">
        <v>132</v>
      </c>
      <c r="H1002" s="16">
        <v>45833</v>
      </c>
      <c r="J1002" t="s">
        <v>856</v>
      </c>
      <c r="K1002">
        <v>1213130</v>
      </c>
      <c r="L1002" t="s">
        <v>387</v>
      </c>
      <c r="O1002">
        <v>10014624</v>
      </c>
      <c r="P1002" t="s">
        <v>228</v>
      </c>
      <c r="Q1002">
        <v>0</v>
      </c>
      <c r="R1002" t="s">
        <v>329</v>
      </c>
      <c r="S1002" t="s">
        <v>342</v>
      </c>
      <c r="T1002">
        <v>11571538</v>
      </c>
      <c r="U1002" s="16">
        <v>45757</v>
      </c>
      <c r="V1002" s="16">
        <v>45833</v>
      </c>
      <c r="W1002" s="16">
        <v>45763</v>
      </c>
      <c r="X1002">
        <v>0</v>
      </c>
      <c r="Y1002">
        <v>1290900</v>
      </c>
      <c r="Z1002" t="s">
        <v>1568</v>
      </c>
      <c r="AA1002" t="s">
        <v>245</v>
      </c>
      <c r="AB1002" t="s">
        <v>121</v>
      </c>
      <c r="AC1002" t="s">
        <v>255</v>
      </c>
      <c r="AD1002" t="s">
        <v>141</v>
      </c>
      <c r="AE1002" t="str">
        <f>IF(B1002&gt;0,IF(B1002&gt;0,(IF(B1002&lt;&gt;'PLAN SEMANAL'!$A$2,BLTOTAL!AA1002,""))),"")</f>
        <v>ACARREO</v>
      </c>
      <c r="AF1002" t="str">
        <f>IF(AH1002="Completo","Completo",IF(IF(B1002&gt;0,_xlfn.XLOOKUP(B1002,'Detalle reservas completas fesa'!K:K,'Detalle reservas completas fesa'!Q:Q,_xlfn.XLOOKUP(B1002,'MB25'!L:L,'MB25'!Q:Q,"Incompleto")),"")="PENDIENTE","Incompleto",IF(B1002&gt;0,_xlfn.XLOOKUP(B1002,'Detalle reservas completas fesa'!K:K,'Detalle reservas completas fesa'!Q:Q,IF(AD1002="SIN MATERIAL","Completo",IF(AD1002="COMPLETO","Completo","Incompleto"))))))</f>
        <v>Incompleto</v>
      </c>
      <c r="AG1002">
        <f>IF(B1002&gt;0,_xlfn.XLOOKUP(B1002,IW49BLTOTAL!A:A,IW49BLTOTAL!H:H),"")</f>
        <v>3</v>
      </c>
      <c r="AH1002" t="str">
        <f>IF(IFERROR(_xlfn.XLOOKUP(B1002,'Detalle custodia'!B:B,'Detalle custodia'!O:O),"")="custodia","Completo","")</f>
        <v/>
      </c>
    </row>
    <row r="1003" spans="1:34" x14ac:dyDescent="0.35">
      <c r="A1003" t="s">
        <v>228</v>
      </c>
      <c r="B1003">
        <v>6587413</v>
      </c>
      <c r="C1003" t="s">
        <v>129</v>
      </c>
      <c r="D1003" t="s">
        <v>3339</v>
      </c>
      <c r="E1003" t="s">
        <v>310</v>
      </c>
      <c r="F1003" t="s">
        <v>133</v>
      </c>
      <c r="G1003" t="s">
        <v>132</v>
      </c>
      <c r="H1003" s="16">
        <v>45833</v>
      </c>
      <c r="J1003" t="s">
        <v>856</v>
      </c>
      <c r="K1003">
        <v>1213130</v>
      </c>
      <c r="L1003" t="s">
        <v>387</v>
      </c>
      <c r="O1003">
        <v>10014624</v>
      </c>
      <c r="P1003" t="s">
        <v>228</v>
      </c>
      <c r="Q1003">
        <v>0</v>
      </c>
      <c r="R1003" t="s">
        <v>329</v>
      </c>
      <c r="S1003" t="s">
        <v>3901</v>
      </c>
      <c r="T1003">
        <v>11571536</v>
      </c>
      <c r="U1003" s="16">
        <v>45757</v>
      </c>
      <c r="V1003" s="16">
        <v>45833</v>
      </c>
      <c r="W1003" s="16">
        <v>45835</v>
      </c>
      <c r="X1003">
        <v>0</v>
      </c>
      <c r="Y1003">
        <v>1290900</v>
      </c>
      <c r="Z1003" t="s">
        <v>1568</v>
      </c>
      <c r="AA1003" t="s">
        <v>245</v>
      </c>
      <c r="AB1003" t="s">
        <v>121</v>
      </c>
      <c r="AC1003" t="s">
        <v>255</v>
      </c>
      <c r="AD1003" t="s">
        <v>122</v>
      </c>
      <c r="AE1003" t="str">
        <f>IF(B1003&gt;0,IF(B1003&gt;0,(IF(B1003&lt;&gt;'PLAN SEMANAL'!$A$2,BLTOTAL!AA1003,""))),"")</f>
        <v>ACARREO</v>
      </c>
      <c r="AF1003" t="str">
        <f>IF(AH1003="Completo","Completo",IF(IF(B1003&gt;0,_xlfn.XLOOKUP(B1003,'Detalle reservas completas fesa'!K:K,'Detalle reservas completas fesa'!Q:Q,_xlfn.XLOOKUP(B1003,'MB25'!L:L,'MB25'!Q:Q,"Incompleto")),"")="PENDIENTE","Incompleto",IF(B1003&gt;0,_xlfn.XLOOKUP(B1003,'Detalle reservas completas fesa'!K:K,'Detalle reservas completas fesa'!Q:Q,IF(AD1003="SIN MATERIAL","Completo",IF(AD1003="COMPLETO","Completo","Incompleto"))))))</f>
        <v>Completo</v>
      </c>
      <c r="AG1003">
        <f>IF(B1003&gt;0,_xlfn.XLOOKUP(B1003,IW49BLTOTAL!A:A,IW49BLTOTAL!H:H),"")</f>
        <v>3</v>
      </c>
      <c r="AH1003" t="str">
        <f>IF(IFERROR(_xlfn.XLOOKUP(B1003,'Detalle custodia'!B:B,'Detalle custodia'!O:O),"")="custodia","Completo","")</f>
        <v/>
      </c>
    </row>
    <row r="1004" spans="1:34" x14ac:dyDescent="0.35">
      <c r="A1004" t="s">
        <v>228</v>
      </c>
      <c r="B1004">
        <v>6587411</v>
      </c>
      <c r="C1004" t="s">
        <v>129</v>
      </c>
      <c r="D1004" t="s">
        <v>1354</v>
      </c>
      <c r="E1004" t="s">
        <v>310</v>
      </c>
      <c r="F1004" t="s">
        <v>133</v>
      </c>
      <c r="G1004" t="s">
        <v>132</v>
      </c>
      <c r="H1004" s="16">
        <v>45839</v>
      </c>
      <c r="I1004" s="16">
        <v>45869</v>
      </c>
      <c r="J1004" t="s">
        <v>3476</v>
      </c>
      <c r="K1004">
        <v>1213130</v>
      </c>
      <c r="L1004" t="s">
        <v>387</v>
      </c>
      <c r="O1004">
        <v>10014624</v>
      </c>
      <c r="P1004" t="s">
        <v>228</v>
      </c>
      <c r="Q1004">
        <v>0</v>
      </c>
      <c r="R1004" t="s">
        <v>329</v>
      </c>
      <c r="S1004" t="s">
        <v>3901</v>
      </c>
      <c r="T1004">
        <v>11571534</v>
      </c>
      <c r="U1004" s="16">
        <v>45757</v>
      </c>
      <c r="V1004" s="16">
        <v>45839</v>
      </c>
      <c r="W1004" s="16">
        <v>45835</v>
      </c>
      <c r="X1004">
        <v>0</v>
      </c>
      <c r="Y1004">
        <v>1290900</v>
      </c>
      <c r="Z1004" t="s">
        <v>1568</v>
      </c>
      <c r="AA1004" t="s">
        <v>245</v>
      </c>
      <c r="AB1004" t="s">
        <v>121</v>
      </c>
      <c r="AC1004" t="s">
        <v>255</v>
      </c>
      <c r="AD1004" t="s">
        <v>122</v>
      </c>
      <c r="AE1004" t="str">
        <f>IF(B1004&gt;0,IF(B1004&gt;0,(IF(B1004&lt;&gt;'PLAN SEMANAL'!$A$2,BLTOTAL!AA1004,""))),"")</f>
        <v>ACARREO</v>
      </c>
      <c r="AF1004" t="str">
        <f>IF(AH1004="Completo","Completo",IF(IF(B1004&gt;0,_xlfn.XLOOKUP(B1004,'Detalle reservas completas fesa'!K:K,'Detalle reservas completas fesa'!Q:Q,_xlfn.XLOOKUP(B1004,'MB25'!L:L,'MB25'!Q:Q,"Incompleto")),"")="PENDIENTE","Incompleto",IF(B1004&gt;0,_xlfn.XLOOKUP(B1004,'Detalle reservas completas fesa'!K:K,'Detalle reservas completas fesa'!Q:Q,IF(AD1004="SIN MATERIAL","Completo",IF(AD1004="COMPLETO","Completo","Incompleto"))))))</f>
        <v>Completo</v>
      </c>
      <c r="AG1004">
        <f>IF(B1004&gt;0,_xlfn.XLOOKUP(B1004,IW49BLTOTAL!A:A,IW49BLTOTAL!H:H),"")</f>
        <v>2</v>
      </c>
      <c r="AH1004" t="str">
        <f>IF(IFERROR(_xlfn.XLOOKUP(B1004,'Detalle custodia'!B:B,'Detalle custodia'!O:O),"")="custodia","Completo","")</f>
        <v/>
      </c>
    </row>
    <row r="1005" spans="1:34" x14ac:dyDescent="0.35">
      <c r="A1005" t="s">
        <v>228</v>
      </c>
      <c r="B1005">
        <v>6587408</v>
      </c>
      <c r="C1005" t="s">
        <v>129</v>
      </c>
      <c r="D1005" t="s">
        <v>3352</v>
      </c>
      <c r="E1005" t="s">
        <v>310</v>
      </c>
      <c r="F1005" t="s">
        <v>133</v>
      </c>
      <c r="G1005" t="s">
        <v>147</v>
      </c>
      <c r="H1005" s="16">
        <v>45839</v>
      </c>
      <c r="I1005" s="16">
        <v>45869</v>
      </c>
      <c r="J1005" t="s">
        <v>3476</v>
      </c>
      <c r="K1005">
        <v>1213130</v>
      </c>
      <c r="L1005" t="s">
        <v>387</v>
      </c>
      <c r="O1005">
        <v>10014624</v>
      </c>
      <c r="P1005" t="s">
        <v>228</v>
      </c>
      <c r="Q1005">
        <v>0</v>
      </c>
      <c r="R1005" t="s">
        <v>329</v>
      </c>
      <c r="S1005" t="s">
        <v>3901</v>
      </c>
      <c r="T1005">
        <v>11571493</v>
      </c>
      <c r="U1005" s="16">
        <v>45757</v>
      </c>
      <c r="V1005" s="16">
        <v>45839</v>
      </c>
      <c r="W1005" s="16">
        <v>45835</v>
      </c>
      <c r="X1005">
        <v>0</v>
      </c>
      <c r="Y1005">
        <v>1290900</v>
      </c>
      <c r="Z1005" t="s">
        <v>1568</v>
      </c>
      <c r="AA1005" t="s">
        <v>245</v>
      </c>
      <c r="AB1005" t="s">
        <v>121</v>
      </c>
      <c r="AC1005" t="s">
        <v>255</v>
      </c>
      <c r="AD1005" t="s">
        <v>122</v>
      </c>
      <c r="AE1005" t="str">
        <f>IF(B1005&gt;0,IF(B1005&gt;0,(IF(B1005&lt;&gt;'PLAN SEMANAL'!$A$2,BLTOTAL!AA1005,""))),"")</f>
        <v>ACARREO</v>
      </c>
      <c r="AF1005" t="str">
        <f>IF(AH1005="Completo","Completo",IF(IF(B1005&gt;0,_xlfn.XLOOKUP(B1005,'Detalle reservas completas fesa'!K:K,'Detalle reservas completas fesa'!Q:Q,_xlfn.XLOOKUP(B1005,'MB25'!L:L,'MB25'!Q:Q,"Incompleto")),"")="PENDIENTE","Incompleto",IF(B1005&gt;0,_xlfn.XLOOKUP(B1005,'Detalle reservas completas fesa'!K:K,'Detalle reservas completas fesa'!Q:Q,IF(AD1005="SIN MATERIAL","Completo",IF(AD1005="COMPLETO","Completo","Incompleto"))))))</f>
        <v>Completo</v>
      </c>
      <c r="AG1005">
        <f>IF(B1005&gt;0,_xlfn.XLOOKUP(B1005,IW49BLTOTAL!A:A,IW49BLTOTAL!H:H),"")</f>
        <v>0</v>
      </c>
      <c r="AH1005" t="str">
        <f>IF(IFERROR(_xlfn.XLOOKUP(B1005,'Detalle custodia'!B:B,'Detalle custodia'!O:O),"")="custodia","Completo","")</f>
        <v/>
      </c>
    </row>
    <row r="1006" spans="1:34" x14ac:dyDescent="0.35">
      <c r="A1006" t="s">
        <v>228</v>
      </c>
      <c r="B1006">
        <v>6587406</v>
      </c>
      <c r="C1006" t="s">
        <v>129</v>
      </c>
      <c r="D1006" t="s">
        <v>3482</v>
      </c>
      <c r="E1006" t="s">
        <v>310</v>
      </c>
      <c r="F1006" t="s">
        <v>133</v>
      </c>
      <c r="G1006" t="s">
        <v>132</v>
      </c>
      <c r="H1006" s="16">
        <v>45833</v>
      </c>
      <c r="J1006" t="s">
        <v>856</v>
      </c>
      <c r="K1006">
        <v>1213130</v>
      </c>
      <c r="L1006" t="s">
        <v>387</v>
      </c>
      <c r="O1006">
        <v>10014624</v>
      </c>
      <c r="P1006" t="s">
        <v>228</v>
      </c>
      <c r="Q1006">
        <v>0</v>
      </c>
      <c r="R1006" t="s">
        <v>329</v>
      </c>
      <c r="S1006" t="s">
        <v>342</v>
      </c>
      <c r="T1006">
        <v>11571490</v>
      </c>
      <c r="U1006" s="16">
        <v>45757</v>
      </c>
      <c r="V1006" s="16">
        <v>45833</v>
      </c>
      <c r="W1006" s="16">
        <v>45763</v>
      </c>
      <c r="X1006">
        <v>0</v>
      </c>
      <c r="Y1006">
        <v>1290900</v>
      </c>
      <c r="Z1006" t="s">
        <v>1568</v>
      </c>
      <c r="AA1006" t="s">
        <v>245</v>
      </c>
      <c r="AB1006" t="s">
        <v>121</v>
      </c>
      <c r="AC1006" t="s">
        <v>255</v>
      </c>
      <c r="AD1006" t="s">
        <v>141</v>
      </c>
      <c r="AE1006" t="str">
        <f>IF(B1006&gt;0,IF(B1006&gt;0,(IF(B1006&lt;&gt;'PLAN SEMANAL'!$A$2,BLTOTAL!AA1006,""))),"")</f>
        <v>ACARREO</v>
      </c>
      <c r="AF1006" t="str">
        <f>IF(AH1006="Completo","Completo",IF(IF(B1006&gt;0,_xlfn.XLOOKUP(B1006,'Detalle reservas completas fesa'!K:K,'Detalle reservas completas fesa'!Q:Q,_xlfn.XLOOKUP(B1006,'MB25'!L:L,'MB25'!Q:Q,"Incompleto")),"")="PENDIENTE","Incompleto",IF(B1006&gt;0,_xlfn.XLOOKUP(B1006,'Detalle reservas completas fesa'!K:K,'Detalle reservas completas fesa'!Q:Q,IF(AD1006="SIN MATERIAL","Completo",IF(AD1006="COMPLETO","Completo","Incompleto"))))))</f>
        <v>Incompleto</v>
      </c>
      <c r="AG1006">
        <f>IF(B1006&gt;0,_xlfn.XLOOKUP(B1006,IW49BLTOTAL!A:A,IW49BLTOTAL!H:H),"")</f>
        <v>1</v>
      </c>
      <c r="AH1006" t="str">
        <f>IF(IFERROR(_xlfn.XLOOKUP(B1006,'Detalle custodia'!B:B,'Detalle custodia'!O:O),"")="custodia","Completo","")</f>
        <v/>
      </c>
    </row>
    <row r="1007" spans="1:34" x14ac:dyDescent="0.35">
      <c r="A1007" t="s">
        <v>228</v>
      </c>
      <c r="B1007">
        <v>6587405</v>
      </c>
      <c r="C1007" t="s">
        <v>129</v>
      </c>
      <c r="D1007" t="s">
        <v>3483</v>
      </c>
      <c r="E1007" t="s">
        <v>310</v>
      </c>
      <c r="F1007" t="s">
        <v>259</v>
      </c>
      <c r="G1007" t="s">
        <v>142</v>
      </c>
      <c r="H1007" s="16">
        <v>45809</v>
      </c>
      <c r="I1007" s="16">
        <v>45838</v>
      </c>
      <c r="J1007" t="s">
        <v>856</v>
      </c>
      <c r="K1007">
        <v>1213130</v>
      </c>
      <c r="L1007" t="s">
        <v>387</v>
      </c>
      <c r="O1007">
        <v>10014624</v>
      </c>
      <c r="P1007" t="s">
        <v>228</v>
      </c>
      <c r="Q1007">
        <v>0</v>
      </c>
      <c r="R1007" t="s">
        <v>329</v>
      </c>
      <c r="S1007" t="s">
        <v>308</v>
      </c>
      <c r="T1007">
        <v>11566523</v>
      </c>
      <c r="U1007" s="16">
        <v>45757</v>
      </c>
      <c r="V1007" s="16">
        <v>45809</v>
      </c>
      <c r="W1007" s="16">
        <v>45852</v>
      </c>
      <c r="X1007">
        <v>0</v>
      </c>
      <c r="Y1007">
        <v>1290900</v>
      </c>
      <c r="Z1007" t="s">
        <v>1568</v>
      </c>
      <c r="AA1007" t="s">
        <v>245</v>
      </c>
      <c r="AB1007" t="s">
        <v>121</v>
      </c>
      <c r="AC1007" t="s">
        <v>255</v>
      </c>
      <c r="AD1007" t="s">
        <v>141</v>
      </c>
      <c r="AE1007" t="str">
        <f>IF(B1007&gt;0,IF(B1007&gt;0,(IF(B1007&lt;&gt;'PLAN SEMANAL'!$A$2,BLTOTAL!AA1007,""))),"")</f>
        <v>ACARREO</v>
      </c>
      <c r="AF1007" t="str">
        <f>IF(AH1007="Completo","Completo",IF(IF(B1007&gt;0,_xlfn.XLOOKUP(B1007,'Detalle reservas completas fesa'!K:K,'Detalle reservas completas fesa'!Q:Q,_xlfn.XLOOKUP(B1007,'MB25'!L:L,'MB25'!Q:Q,"Incompleto")),"")="PENDIENTE","Incompleto",IF(B1007&gt;0,_xlfn.XLOOKUP(B1007,'Detalle reservas completas fesa'!K:K,'Detalle reservas completas fesa'!Q:Q,IF(AD1007="SIN MATERIAL","Completo",IF(AD1007="COMPLETO","Completo","Incompleto"))))))</f>
        <v>Incompleto</v>
      </c>
      <c r="AG1007">
        <f>IF(B1007&gt;0,_xlfn.XLOOKUP(B1007,IW49BLTOTAL!A:A,IW49BLTOTAL!H:H),"")</f>
        <v>6</v>
      </c>
      <c r="AH1007" t="str">
        <f>IF(IFERROR(_xlfn.XLOOKUP(B1007,'Detalle custodia'!B:B,'Detalle custodia'!O:O),"")="custodia","Completo","")</f>
        <v/>
      </c>
    </row>
    <row r="1008" spans="1:34" x14ac:dyDescent="0.35">
      <c r="A1008" t="s">
        <v>324</v>
      </c>
      <c r="B1008">
        <v>6587404</v>
      </c>
      <c r="C1008" t="s">
        <v>138</v>
      </c>
      <c r="D1008" t="s">
        <v>3484</v>
      </c>
      <c r="E1008" t="s">
        <v>310</v>
      </c>
      <c r="F1008" t="s">
        <v>133</v>
      </c>
      <c r="G1008" t="s">
        <v>132</v>
      </c>
      <c r="H1008" s="16">
        <v>45870</v>
      </c>
      <c r="I1008" s="16">
        <v>45870</v>
      </c>
      <c r="J1008" t="s">
        <v>856</v>
      </c>
      <c r="K1008">
        <v>1216100</v>
      </c>
      <c r="L1008" t="s">
        <v>325</v>
      </c>
      <c r="O1008">
        <v>10014726</v>
      </c>
      <c r="P1008" t="s">
        <v>412</v>
      </c>
      <c r="Q1008">
        <v>0</v>
      </c>
      <c r="R1008" t="s">
        <v>343</v>
      </c>
      <c r="S1008" t="s">
        <v>3891</v>
      </c>
      <c r="T1008">
        <v>11576732</v>
      </c>
      <c r="U1008" s="16">
        <v>45757</v>
      </c>
      <c r="V1008" s="16">
        <v>45870</v>
      </c>
      <c r="W1008" s="16">
        <v>45845</v>
      </c>
      <c r="X1008">
        <v>0</v>
      </c>
      <c r="Y1008">
        <v>1290900</v>
      </c>
      <c r="Z1008" t="s">
        <v>1568</v>
      </c>
      <c r="AA1008" t="s">
        <v>249</v>
      </c>
      <c r="AB1008" t="s">
        <v>121</v>
      </c>
      <c r="AC1008" t="s">
        <v>255</v>
      </c>
      <c r="AD1008" t="s">
        <v>141</v>
      </c>
      <c r="AE1008" t="str">
        <f>IF(B1008&gt;0,IF(B1008&gt;0,(IF(B1008&lt;&gt;'PLAN SEMANAL'!$A$2,BLTOTAL!AA1008,""))),"")</f>
        <v>SOPORTE</v>
      </c>
      <c r="AF1008" t="str">
        <f>IF(AH1008="Completo","Completo",IF(IF(B1008&gt;0,_xlfn.XLOOKUP(B1008,'Detalle reservas completas fesa'!K:K,'Detalle reservas completas fesa'!Q:Q,_xlfn.XLOOKUP(B1008,'MB25'!L:L,'MB25'!Q:Q,"Incompleto")),"")="PENDIENTE","Incompleto",IF(B1008&gt;0,_xlfn.XLOOKUP(B1008,'Detalle reservas completas fesa'!K:K,'Detalle reservas completas fesa'!Q:Q,IF(AD1008="SIN MATERIAL","Completo",IF(AD1008="COMPLETO","Completo","Incompleto"))))))</f>
        <v>Incompleto</v>
      </c>
      <c r="AG1008">
        <f>IF(B1008&gt;0,_xlfn.XLOOKUP(B1008,IW49BLTOTAL!A:A,IW49BLTOTAL!H:H),"")</f>
        <v>0</v>
      </c>
      <c r="AH1008" t="str">
        <f>IF(IFERROR(_xlfn.XLOOKUP(B1008,'Detalle custodia'!B:B,'Detalle custodia'!O:O),"")="custodia","Completo","")</f>
        <v/>
      </c>
    </row>
    <row r="1009" spans="1:34" x14ac:dyDescent="0.35">
      <c r="A1009" t="s">
        <v>228</v>
      </c>
      <c r="B1009">
        <v>6587378</v>
      </c>
      <c r="C1009" t="s">
        <v>129</v>
      </c>
      <c r="D1009" t="s">
        <v>3485</v>
      </c>
      <c r="E1009" t="s">
        <v>310</v>
      </c>
      <c r="F1009" t="s">
        <v>133</v>
      </c>
      <c r="G1009" t="s">
        <v>132</v>
      </c>
      <c r="H1009" s="16">
        <v>45822</v>
      </c>
      <c r="I1009" s="16">
        <v>45822</v>
      </c>
      <c r="J1009" t="s">
        <v>856</v>
      </c>
      <c r="K1009">
        <v>1213130</v>
      </c>
      <c r="L1009" t="s">
        <v>387</v>
      </c>
      <c r="O1009">
        <v>10014624</v>
      </c>
      <c r="P1009" t="s">
        <v>228</v>
      </c>
      <c r="Q1009">
        <v>0</v>
      </c>
      <c r="R1009" t="s">
        <v>329</v>
      </c>
      <c r="S1009" t="s">
        <v>342</v>
      </c>
      <c r="T1009">
        <v>11566514</v>
      </c>
      <c r="U1009" s="16">
        <v>45757</v>
      </c>
      <c r="V1009" s="16">
        <v>45822</v>
      </c>
      <c r="W1009" s="16">
        <v>45763</v>
      </c>
      <c r="X1009">
        <v>0</v>
      </c>
      <c r="Y1009">
        <v>1290900</v>
      </c>
      <c r="Z1009" t="s">
        <v>1568</v>
      </c>
      <c r="AA1009" t="s">
        <v>245</v>
      </c>
      <c r="AB1009" t="s">
        <v>121</v>
      </c>
      <c r="AC1009" t="s">
        <v>255</v>
      </c>
      <c r="AD1009" t="s">
        <v>141</v>
      </c>
      <c r="AE1009" t="str">
        <f>IF(B1009&gt;0,IF(B1009&gt;0,(IF(B1009&lt;&gt;'PLAN SEMANAL'!$A$2,BLTOTAL!AA1009,""))),"")</f>
        <v>ACARREO</v>
      </c>
      <c r="AF1009" t="str">
        <f>IF(AH1009="Completo","Completo",IF(IF(B1009&gt;0,_xlfn.XLOOKUP(B1009,'Detalle reservas completas fesa'!K:K,'Detalle reservas completas fesa'!Q:Q,_xlfn.XLOOKUP(B1009,'MB25'!L:L,'MB25'!Q:Q,"Incompleto")),"")="PENDIENTE","Incompleto",IF(B1009&gt;0,_xlfn.XLOOKUP(B1009,'Detalle reservas completas fesa'!K:K,'Detalle reservas completas fesa'!Q:Q,IF(AD1009="SIN MATERIAL","Completo",IF(AD1009="COMPLETO","Completo","Incompleto"))))))</f>
        <v>Incompleto</v>
      </c>
      <c r="AG1009">
        <f>IF(B1009&gt;0,_xlfn.XLOOKUP(B1009,IW49BLTOTAL!A:A,IW49BLTOTAL!H:H),"")</f>
        <v>4</v>
      </c>
      <c r="AH1009" t="str">
        <f>IF(IFERROR(_xlfn.XLOOKUP(B1009,'Detalle custodia'!B:B,'Detalle custodia'!O:O),"")="custodia","Completo","")</f>
        <v/>
      </c>
    </row>
    <row r="1010" spans="1:34" x14ac:dyDescent="0.35">
      <c r="A1010" t="s">
        <v>233</v>
      </c>
      <c r="B1010">
        <v>6587374</v>
      </c>
      <c r="C1010" t="s">
        <v>129</v>
      </c>
      <c r="D1010" t="s">
        <v>3486</v>
      </c>
      <c r="E1010" t="s">
        <v>310</v>
      </c>
      <c r="F1010" t="s">
        <v>133</v>
      </c>
      <c r="G1010" t="s">
        <v>132</v>
      </c>
      <c r="H1010" s="16">
        <v>45823</v>
      </c>
      <c r="I1010" s="16">
        <v>45823</v>
      </c>
      <c r="J1010" t="s">
        <v>856</v>
      </c>
      <c r="K1010">
        <v>1213130</v>
      </c>
      <c r="L1010" t="s">
        <v>301</v>
      </c>
      <c r="O1010">
        <v>10014623</v>
      </c>
      <c r="P1010" t="s">
        <v>233</v>
      </c>
      <c r="Q1010">
        <v>0</v>
      </c>
      <c r="R1010" t="s">
        <v>329</v>
      </c>
      <c r="S1010" t="s">
        <v>342</v>
      </c>
      <c r="T1010">
        <v>11566975</v>
      </c>
      <c r="U1010" s="16">
        <v>45757</v>
      </c>
      <c r="V1010" s="16">
        <v>45823</v>
      </c>
      <c r="W1010" s="16">
        <v>45763</v>
      </c>
      <c r="X1010">
        <v>0</v>
      </c>
      <c r="Y1010">
        <v>1290900</v>
      </c>
      <c r="Z1010" t="s">
        <v>1568</v>
      </c>
      <c r="AA1010" t="s">
        <v>245</v>
      </c>
      <c r="AB1010" t="s">
        <v>121</v>
      </c>
      <c r="AC1010" t="s">
        <v>255</v>
      </c>
      <c r="AD1010" t="s">
        <v>141</v>
      </c>
      <c r="AE1010" t="str">
        <f>IF(B1010&gt;0,IF(B1010&gt;0,(IF(B1010&lt;&gt;'PLAN SEMANAL'!$A$2,BLTOTAL!AA1010,""))),"")</f>
        <v>ACARREO</v>
      </c>
      <c r="AF1010" t="str">
        <f>IF(AH1010="Completo","Completo",IF(IF(B1010&gt;0,_xlfn.XLOOKUP(B1010,'Detalle reservas completas fesa'!K:K,'Detalle reservas completas fesa'!Q:Q,_xlfn.XLOOKUP(B1010,'MB25'!L:L,'MB25'!Q:Q,"Incompleto")),"")="PENDIENTE","Incompleto",IF(B1010&gt;0,_xlfn.XLOOKUP(B1010,'Detalle reservas completas fesa'!K:K,'Detalle reservas completas fesa'!Q:Q,IF(AD1010="SIN MATERIAL","Completo",IF(AD1010="COMPLETO","Completo","Incompleto"))))))</f>
        <v>Incompleto</v>
      </c>
      <c r="AG1010">
        <f>IF(B1010&gt;0,_xlfn.XLOOKUP(B1010,IW49BLTOTAL!A:A,IW49BLTOTAL!H:H),"")</f>
        <v>8</v>
      </c>
      <c r="AH1010" t="str">
        <f>IF(IFERROR(_xlfn.XLOOKUP(B1010,'Detalle custodia'!B:B,'Detalle custodia'!O:O),"")="custodia","Completo","")</f>
        <v/>
      </c>
    </row>
    <row r="1011" spans="1:34" x14ac:dyDescent="0.35">
      <c r="A1011" t="s">
        <v>233</v>
      </c>
      <c r="B1011">
        <v>6587368</v>
      </c>
      <c r="C1011" t="s">
        <v>129</v>
      </c>
      <c r="D1011" t="s">
        <v>3431</v>
      </c>
      <c r="E1011" t="s">
        <v>310</v>
      </c>
      <c r="F1011" t="s">
        <v>133</v>
      </c>
      <c r="G1011" t="s">
        <v>226</v>
      </c>
      <c r="H1011" s="16">
        <v>45839</v>
      </c>
      <c r="I1011" s="16">
        <v>45869</v>
      </c>
      <c r="J1011" t="s">
        <v>3476</v>
      </c>
      <c r="K1011">
        <v>1213130</v>
      </c>
      <c r="L1011" t="s">
        <v>301</v>
      </c>
      <c r="O1011">
        <v>10014623</v>
      </c>
      <c r="P1011" t="s">
        <v>233</v>
      </c>
      <c r="Q1011">
        <v>0</v>
      </c>
      <c r="R1011" t="s">
        <v>329</v>
      </c>
      <c r="S1011" t="s">
        <v>3901</v>
      </c>
      <c r="T1011">
        <v>11566963</v>
      </c>
      <c r="U1011" s="16">
        <v>45757</v>
      </c>
      <c r="V1011" s="16">
        <v>45839</v>
      </c>
      <c r="W1011" s="16">
        <v>45835</v>
      </c>
      <c r="X1011">
        <v>0</v>
      </c>
      <c r="Y1011">
        <v>1290900</v>
      </c>
      <c r="Z1011" t="s">
        <v>1568</v>
      </c>
      <c r="AA1011" t="s">
        <v>245</v>
      </c>
      <c r="AB1011" t="s">
        <v>121</v>
      </c>
      <c r="AC1011" t="s">
        <v>255</v>
      </c>
      <c r="AD1011" t="s">
        <v>189</v>
      </c>
      <c r="AE1011" t="str">
        <f>IF(B1011&gt;0,IF(B1011&gt;0,(IF(B1011&lt;&gt;'PLAN SEMANAL'!$A$2,BLTOTAL!AA1011,""))),"")</f>
        <v>ACARREO</v>
      </c>
      <c r="AF1011" t="str">
        <f>IF(AH1011="Completo","Completo",IF(IF(B1011&gt;0,_xlfn.XLOOKUP(B1011,'Detalle reservas completas fesa'!K:K,'Detalle reservas completas fesa'!Q:Q,_xlfn.XLOOKUP(B1011,'MB25'!L:L,'MB25'!Q:Q,"Incompleto")),"")="PENDIENTE","Incompleto",IF(B1011&gt;0,_xlfn.XLOOKUP(B1011,'Detalle reservas completas fesa'!K:K,'Detalle reservas completas fesa'!Q:Q,IF(AD1011="SIN MATERIAL","Completo",IF(AD1011="COMPLETO","Completo","Incompleto"))))))</f>
        <v>Completo</v>
      </c>
      <c r="AG1011">
        <f>IF(B1011&gt;0,_xlfn.XLOOKUP(B1011,IW49BLTOTAL!A:A,IW49BLTOTAL!H:H),"")</f>
        <v>8</v>
      </c>
      <c r="AH1011" t="str">
        <f>IF(IFERROR(_xlfn.XLOOKUP(B1011,'Detalle custodia'!B:B,'Detalle custodia'!O:O),"")="custodia","Completo","")</f>
        <v/>
      </c>
    </row>
    <row r="1012" spans="1:34" x14ac:dyDescent="0.35">
      <c r="A1012" t="s">
        <v>233</v>
      </c>
      <c r="B1012">
        <v>6587335</v>
      </c>
      <c r="C1012" t="s">
        <v>129</v>
      </c>
      <c r="D1012" t="s">
        <v>3487</v>
      </c>
      <c r="E1012" t="s">
        <v>310</v>
      </c>
      <c r="F1012" t="s">
        <v>133</v>
      </c>
      <c r="G1012" t="s">
        <v>132</v>
      </c>
      <c r="H1012" s="16">
        <v>45823</v>
      </c>
      <c r="I1012" s="16">
        <v>45823</v>
      </c>
      <c r="J1012" t="s">
        <v>856</v>
      </c>
      <c r="K1012">
        <v>1213130</v>
      </c>
      <c r="L1012" t="s">
        <v>301</v>
      </c>
      <c r="O1012">
        <v>10014623</v>
      </c>
      <c r="P1012" t="s">
        <v>233</v>
      </c>
      <c r="Q1012">
        <v>0</v>
      </c>
      <c r="R1012" t="s">
        <v>329</v>
      </c>
      <c r="S1012" t="s">
        <v>342</v>
      </c>
      <c r="T1012">
        <v>11566955</v>
      </c>
      <c r="U1012" s="16">
        <v>45757</v>
      </c>
      <c r="V1012" s="16">
        <v>45823</v>
      </c>
      <c r="W1012" s="16">
        <v>45763</v>
      </c>
      <c r="X1012">
        <v>0</v>
      </c>
      <c r="Y1012">
        <v>1290900</v>
      </c>
      <c r="Z1012" t="s">
        <v>1568</v>
      </c>
      <c r="AA1012" t="s">
        <v>245</v>
      </c>
      <c r="AB1012" t="s">
        <v>121</v>
      </c>
      <c r="AC1012" t="s">
        <v>255</v>
      </c>
      <c r="AD1012" t="s">
        <v>141</v>
      </c>
      <c r="AE1012" t="str">
        <f>IF(B1012&gt;0,IF(B1012&gt;0,(IF(B1012&lt;&gt;'PLAN SEMANAL'!$A$2,BLTOTAL!AA1012,""))),"")</f>
        <v>ACARREO</v>
      </c>
      <c r="AF1012" t="str">
        <f>IF(AH1012="Completo","Completo",IF(IF(B1012&gt;0,_xlfn.XLOOKUP(B1012,'Detalle reservas completas fesa'!K:K,'Detalle reservas completas fesa'!Q:Q,_xlfn.XLOOKUP(B1012,'MB25'!L:L,'MB25'!Q:Q,"Incompleto")),"")="PENDIENTE","Incompleto",IF(B1012&gt;0,_xlfn.XLOOKUP(B1012,'Detalle reservas completas fesa'!K:K,'Detalle reservas completas fesa'!Q:Q,IF(AD1012="SIN MATERIAL","Completo",IF(AD1012="COMPLETO","Completo","Incompleto"))))))</f>
        <v>Incompleto</v>
      </c>
      <c r="AG1012">
        <f>IF(B1012&gt;0,_xlfn.XLOOKUP(B1012,IW49BLTOTAL!A:A,IW49BLTOTAL!H:H),"")</f>
        <v>1</v>
      </c>
      <c r="AH1012" t="str">
        <f>IF(IFERROR(_xlfn.XLOOKUP(B1012,'Detalle custodia'!B:B,'Detalle custodia'!O:O),"")="custodia","Completo","")</f>
        <v/>
      </c>
    </row>
    <row r="1013" spans="1:34" x14ac:dyDescent="0.35">
      <c r="A1013" t="s">
        <v>233</v>
      </c>
      <c r="B1013">
        <v>6587334</v>
      </c>
      <c r="C1013" t="s">
        <v>129</v>
      </c>
      <c r="D1013" t="s">
        <v>3488</v>
      </c>
      <c r="E1013" t="s">
        <v>310</v>
      </c>
      <c r="F1013" t="s">
        <v>133</v>
      </c>
      <c r="G1013" t="s">
        <v>226</v>
      </c>
      <c r="H1013" s="16">
        <v>45839</v>
      </c>
      <c r="I1013" s="16">
        <v>45869</v>
      </c>
      <c r="J1013" t="s">
        <v>3476</v>
      </c>
      <c r="K1013">
        <v>1213130</v>
      </c>
      <c r="L1013" t="s">
        <v>301</v>
      </c>
      <c r="O1013">
        <v>10014623</v>
      </c>
      <c r="P1013" t="s">
        <v>233</v>
      </c>
      <c r="Q1013">
        <v>0</v>
      </c>
      <c r="R1013" t="s">
        <v>329</v>
      </c>
      <c r="S1013" t="s">
        <v>3901</v>
      </c>
      <c r="T1013">
        <v>11564893</v>
      </c>
      <c r="U1013" s="16">
        <v>45757</v>
      </c>
      <c r="V1013" s="16">
        <v>45839</v>
      </c>
      <c r="W1013" s="16">
        <v>45835</v>
      </c>
      <c r="X1013">
        <v>0</v>
      </c>
      <c r="Y1013">
        <v>1290900</v>
      </c>
      <c r="Z1013" t="s">
        <v>1568</v>
      </c>
      <c r="AA1013" t="s">
        <v>245</v>
      </c>
      <c r="AB1013" t="s">
        <v>121</v>
      </c>
      <c r="AC1013" t="s">
        <v>255</v>
      </c>
      <c r="AD1013" t="s">
        <v>189</v>
      </c>
      <c r="AE1013" t="str">
        <f>IF(B1013&gt;0,IF(B1013&gt;0,(IF(B1013&lt;&gt;'PLAN SEMANAL'!$A$2,BLTOTAL!AA1013,""))),"")</f>
        <v>ACARREO</v>
      </c>
      <c r="AF1013" t="str">
        <f>IF(AH1013="Completo","Completo",IF(IF(B1013&gt;0,_xlfn.XLOOKUP(B1013,'Detalle reservas completas fesa'!K:K,'Detalle reservas completas fesa'!Q:Q,_xlfn.XLOOKUP(B1013,'MB25'!L:L,'MB25'!Q:Q,"Incompleto")),"")="PENDIENTE","Incompleto",IF(B1013&gt;0,_xlfn.XLOOKUP(B1013,'Detalle reservas completas fesa'!K:K,'Detalle reservas completas fesa'!Q:Q,IF(AD1013="SIN MATERIAL","Completo",IF(AD1013="COMPLETO","Completo","Incompleto"))))))</f>
        <v>Completo</v>
      </c>
      <c r="AG1013">
        <f>IF(B1013&gt;0,_xlfn.XLOOKUP(B1013,IW49BLTOTAL!A:A,IW49BLTOTAL!H:H),"")</f>
        <v>10</v>
      </c>
      <c r="AH1013" t="str">
        <f>IF(IFERROR(_xlfn.XLOOKUP(B1013,'Detalle custodia'!B:B,'Detalle custodia'!O:O),"")="custodia","Completo","")</f>
        <v/>
      </c>
    </row>
    <row r="1014" spans="1:34" x14ac:dyDescent="0.35">
      <c r="A1014" t="s">
        <v>233</v>
      </c>
      <c r="B1014">
        <v>6587333</v>
      </c>
      <c r="C1014" t="s">
        <v>129</v>
      </c>
      <c r="D1014" t="s">
        <v>3489</v>
      </c>
      <c r="E1014" t="s">
        <v>310</v>
      </c>
      <c r="F1014" t="s">
        <v>133</v>
      </c>
      <c r="G1014" t="s">
        <v>132</v>
      </c>
      <c r="H1014" s="16">
        <v>45839</v>
      </c>
      <c r="I1014" s="16">
        <v>45869</v>
      </c>
      <c r="J1014" t="s">
        <v>3476</v>
      </c>
      <c r="K1014">
        <v>1213130</v>
      </c>
      <c r="L1014" t="s">
        <v>301</v>
      </c>
      <c r="O1014">
        <v>10014623</v>
      </c>
      <c r="P1014" t="s">
        <v>233</v>
      </c>
      <c r="Q1014">
        <v>0</v>
      </c>
      <c r="R1014" t="s">
        <v>329</v>
      </c>
      <c r="S1014" t="s">
        <v>3901</v>
      </c>
      <c r="T1014">
        <v>11563746</v>
      </c>
      <c r="U1014" s="16">
        <v>45757</v>
      </c>
      <c r="V1014" s="16">
        <v>45839</v>
      </c>
      <c r="W1014" s="16">
        <v>45835</v>
      </c>
      <c r="X1014">
        <v>0</v>
      </c>
      <c r="Y1014">
        <v>1290900</v>
      </c>
      <c r="Z1014" t="s">
        <v>1568</v>
      </c>
      <c r="AA1014" t="s">
        <v>245</v>
      </c>
      <c r="AB1014" t="s">
        <v>121</v>
      </c>
      <c r="AC1014" t="s">
        <v>255</v>
      </c>
      <c r="AD1014" t="s">
        <v>122</v>
      </c>
      <c r="AE1014" t="str">
        <f>IF(B1014&gt;0,IF(B1014&gt;0,(IF(B1014&lt;&gt;'PLAN SEMANAL'!$A$2,BLTOTAL!AA1014,""))),"")</f>
        <v>ACARREO</v>
      </c>
      <c r="AF1014" t="str">
        <f>IF(AH1014="Completo","Completo",IF(IF(B1014&gt;0,_xlfn.XLOOKUP(B1014,'Detalle reservas completas fesa'!K:K,'Detalle reservas completas fesa'!Q:Q,_xlfn.XLOOKUP(B1014,'MB25'!L:L,'MB25'!Q:Q,"Incompleto")),"")="PENDIENTE","Incompleto",IF(B1014&gt;0,_xlfn.XLOOKUP(B1014,'Detalle reservas completas fesa'!K:K,'Detalle reservas completas fesa'!Q:Q,IF(AD1014="SIN MATERIAL","Completo",IF(AD1014="COMPLETO","Completo","Incompleto"))))))</f>
        <v>Completo</v>
      </c>
      <c r="AG1014">
        <f>IF(B1014&gt;0,_xlfn.XLOOKUP(B1014,IW49BLTOTAL!A:A,IW49BLTOTAL!H:H),"")</f>
        <v>3</v>
      </c>
      <c r="AH1014" t="str">
        <f>IF(IFERROR(_xlfn.XLOOKUP(B1014,'Detalle custodia'!B:B,'Detalle custodia'!O:O),"")="custodia","Completo","")</f>
        <v/>
      </c>
    </row>
    <row r="1015" spans="1:34" x14ac:dyDescent="0.35">
      <c r="A1015" t="s">
        <v>233</v>
      </c>
      <c r="B1015">
        <v>6587332</v>
      </c>
      <c r="C1015" t="s">
        <v>129</v>
      </c>
      <c r="D1015" t="s">
        <v>3490</v>
      </c>
      <c r="E1015" t="s">
        <v>310</v>
      </c>
      <c r="F1015" t="s">
        <v>133</v>
      </c>
      <c r="G1015" t="s">
        <v>132</v>
      </c>
      <c r="H1015" s="16">
        <v>45815</v>
      </c>
      <c r="J1015" t="s">
        <v>856</v>
      </c>
      <c r="K1015">
        <v>1213130</v>
      </c>
      <c r="L1015" t="s">
        <v>301</v>
      </c>
      <c r="O1015">
        <v>10014623</v>
      </c>
      <c r="P1015" t="s">
        <v>233</v>
      </c>
      <c r="Q1015">
        <v>0</v>
      </c>
      <c r="R1015" t="s">
        <v>329</v>
      </c>
      <c r="S1015" t="s">
        <v>342</v>
      </c>
      <c r="T1015">
        <v>11563669</v>
      </c>
      <c r="U1015" s="16">
        <v>45757</v>
      </c>
      <c r="V1015" s="16">
        <v>45815</v>
      </c>
      <c r="W1015" s="16">
        <v>45763</v>
      </c>
      <c r="X1015">
        <v>0</v>
      </c>
      <c r="Y1015">
        <v>1290900</v>
      </c>
      <c r="Z1015" t="s">
        <v>1568</v>
      </c>
      <c r="AA1015" t="s">
        <v>245</v>
      </c>
      <c r="AB1015" t="s">
        <v>121</v>
      </c>
      <c r="AC1015" t="s">
        <v>255</v>
      </c>
      <c r="AD1015" t="s">
        <v>141</v>
      </c>
      <c r="AE1015" t="str">
        <f>IF(B1015&gt;0,IF(B1015&gt;0,(IF(B1015&lt;&gt;'PLAN SEMANAL'!$A$2,BLTOTAL!AA1015,""))),"")</f>
        <v>ACARREO</v>
      </c>
      <c r="AF1015" t="str">
        <f>IF(AH1015="Completo","Completo",IF(IF(B1015&gt;0,_xlfn.XLOOKUP(B1015,'Detalle reservas completas fesa'!K:K,'Detalle reservas completas fesa'!Q:Q,_xlfn.XLOOKUP(B1015,'MB25'!L:L,'MB25'!Q:Q,"Incompleto")),"")="PENDIENTE","Incompleto",IF(B1015&gt;0,_xlfn.XLOOKUP(B1015,'Detalle reservas completas fesa'!K:K,'Detalle reservas completas fesa'!Q:Q,IF(AD1015="SIN MATERIAL","Completo",IF(AD1015="COMPLETO","Completo","Incompleto"))))))</f>
        <v>Incompleto</v>
      </c>
      <c r="AG1015">
        <f>IF(B1015&gt;0,_xlfn.XLOOKUP(B1015,IW49BLTOTAL!A:A,IW49BLTOTAL!H:H),"")</f>
        <v>3</v>
      </c>
      <c r="AH1015" t="str">
        <f>IF(IFERROR(_xlfn.XLOOKUP(B1015,'Detalle custodia'!B:B,'Detalle custodia'!O:O),"")="custodia","Completo","")</f>
        <v/>
      </c>
    </row>
    <row r="1016" spans="1:34" x14ac:dyDescent="0.35">
      <c r="A1016" t="s">
        <v>233</v>
      </c>
      <c r="B1016">
        <v>6587330</v>
      </c>
      <c r="C1016" t="s">
        <v>129</v>
      </c>
      <c r="D1016" t="s">
        <v>3491</v>
      </c>
      <c r="E1016" t="s">
        <v>310</v>
      </c>
      <c r="F1016" t="s">
        <v>133</v>
      </c>
      <c r="G1016" t="s">
        <v>132</v>
      </c>
      <c r="H1016" s="16">
        <v>45809</v>
      </c>
      <c r="I1016" s="16">
        <v>45809</v>
      </c>
      <c r="J1016" t="s">
        <v>856</v>
      </c>
      <c r="K1016">
        <v>1213130</v>
      </c>
      <c r="L1016" t="s">
        <v>301</v>
      </c>
      <c r="O1016">
        <v>10014623</v>
      </c>
      <c r="P1016" t="s">
        <v>233</v>
      </c>
      <c r="Q1016">
        <v>0</v>
      </c>
      <c r="R1016" t="s">
        <v>329</v>
      </c>
      <c r="S1016" t="s">
        <v>342</v>
      </c>
      <c r="T1016">
        <v>11557634</v>
      </c>
      <c r="U1016" s="16">
        <v>45757</v>
      </c>
      <c r="V1016" s="16">
        <v>45809</v>
      </c>
      <c r="W1016" s="16">
        <v>45763</v>
      </c>
      <c r="X1016">
        <v>0</v>
      </c>
      <c r="Y1016">
        <v>1290900</v>
      </c>
      <c r="Z1016" t="s">
        <v>1568</v>
      </c>
      <c r="AA1016" t="s">
        <v>245</v>
      </c>
      <c r="AB1016" t="s">
        <v>121</v>
      </c>
      <c r="AC1016" t="s">
        <v>255</v>
      </c>
      <c r="AD1016" t="s">
        <v>122</v>
      </c>
      <c r="AE1016" t="str">
        <f>IF(B1016&gt;0,IF(B1016&gt;0,(IF(B1016&lt;&gt;'PLAN SEMANAL'!$A$2,BLTOTAL!AA1016,""))),"")</f>
        <v>ACARREO</v>
      </c>
      <c r="AF1016" t="str">
        <f>IF(AH1016="Completo","Completo",IF(IF(B1016&gt;0,_xlfn.XLOOKUP(B1016,'Detalle reservas completas fesa'!K:K,'Detalle reservas completas fesa'!Q:Q,_xlfn.XLOOKUP(B1016,'MB25'!L:L,'MB25'!Q:Q,"Incompleto")),"")="PENDIENTE","Incompleto",IF(B1016&gt;0,_xlfn.XLOOKUP(B1016,'Detalle reservas completas fesa'!K:K,'Detalle reservas completas fesa'!Q:Q,IF(AD1016="SIN MATERIAL","Completo",IF(AD1016="COMPLETO","Completo","Incompleto"))))))</f>
        <v>Completo</v>
      </c>
      <c r="AG1016">
        <f>IF(B1016&gt;0,_xlfn.XLOOKUP(B1016,IW49BLTOTAL!A:A,IW49BLTOTAL!H:H),"")</f>
        <v>4</v>
      </c>
      <c r="AH1016" t="str">
        <f>IF(IFERROR(_xlfn.XLOOKUP(B1016,'Detalle custodia'!B:B,'Detalle custodia'!O:O),"")="custodia","Completo","")</f>
        <v/>
      </c>
    </row>
    <row r="1017" spans="1:34" x14ac:dyDescent="0.35">
      <c r="A1017" t="s">
        <v>403</v>
      </c>
      <c r="B1017">
        <v>6587327</v>
      </c>
      <c r="C1017" t="s">
        <v>129</v>
      </c>
      <c r="D1017" t="s">
        <v>3492</v>
      </c>
      <c r="E1017" t="s">
        <v>310</v>
      </c>
      <c r="F1017" t="s">
        <v>133</v>
      </c>
      <c r="G1017" t="s">
        <v>132</v>
      </c>
      <c r="H1017" s="16">
        <v>45812</v>
      </c>
      <c r="J1017" t="s">
        <v>856</v>
      </c>
      <c r="K1017">
        <v>1213130</v>
      </c>
      <c r="L1017" t="s">
        <v>404</v>
      </c>
      <c r="O1017">
        <v>10014622</v>
      </c>
      <c r="P1017" t="s">
        <v>403</v>
      </c>
      <c r="Q1017">
        <v>0</v>
      </c>
      <c r="R1017" t="s">
        <v>329</v>
      </c>
      <c r="S1017" t="s">
        <v>342</v>
      </c>
      <c r="T1017">
        <v>11562391</v>
      </c>
      <c r="U1017" s="16">
        <v>45757</v>
      </c>
      <c r="V1017" s="16">
        <v>45812</v>
      </c>
      <c r="W1017" s="16">
        <v>45763</v>
      </c>
      <c r="X1017">
        <v>0</v>
      </c>
      <c r="Y1017">
        <v>1290900</v>
      </c>
      <c r="Z1017" t="s">
        <v>1568</v>
      </c>
      <c r="AA1017" t="s">
        <v>245</v>
      </c>
      <c r="AB1017" t="s">
        <v>121</v>
      </c>
      <c r="AC1017" t="s">
        <v>255</v>
      </c>
      <c r="AD1017" t="s">
        <v>141</v>
      </c>
      <c r="AE1017" t="str">
        <f>IF(B1017&gt;0,IF(B1017&gt;0,(IF(B1017&lt;&gt;'PLAN SEMANAL'!$A$2,BLTOTAL!AA1017,""))),"")</f>
        <v>ACARREO</v>
      </c>
      <c r="AF1017" t="str">
        <f>IF(AH1017="Completo","Completo",IF(IF(B1017&gt;0,_xlfn.XLOOKUP(B1017,'Detalle reservas completas fesa'!K:K,'Detalle reservas completas fesa'!Q:Q,_xlfn.XLOOKUP(B1017,'MB25'!L:L,'MB25'!Q:Q,"Incompleto")),"")="PENDIENTE","Incompleto",IF(B1017&gt;0,_xlfn.XLOOKUP(B1017,'Detalle reservas completas fesa'!K:K,'Detalle reservas completas fesa'!Q:Q,IF(AD1017="SIN MATERIAL","Completo",IF(AD1017="COMPLETO","Completo","Incompleto"))))))</f>
        <v>Incompleto</v>
      </c>
      <c r="AG1017">
        <f>IF(B1017&gt;0,_xlfn.XLOOKUP(B1017,IW49BLTOTAL!A:A,IW49BLTOTAL!H:H),"")</f>
        <v>3</v>
      </c>
      <c r="AH1017" t="str">
        <f>IF(IFERROR(_xlfn.XLOOKUP(B1017,'Detalle custodia'!B:B,'Detalle custodia'!O:O),"")="custodia","Completo","")</f>
        <v/>
      </c>
    </row>
    <row r="1018" spans="1:34" x14ac:dyDescent="0.35">
      <c r="A1018" t="s">
        <v>207</v>
      </c>
      <c r="B1018">
        <v>6587322</v>
      </c>
      <c r="C1018" t="s">
        <v>129</v>
      </c>
      <c r="D1018" t="s">
        <v>3493</v>
      </c>
      <c r="E1018" t="s">
        <v>310</v>
      </c>
      <c r="F1018" t="s">
        <v>133</v>
      </c>
      <c r="G1018" t="s">
        <v>132</v>
      </c>
      <c r="H1018" s="16">
        <v>45817</v>
      </c>
      <c r="J1018" t="s">
        <v>856</v>
      </c>
      <c r="K1018">
        <v>1213130</v>
      </c>
      <c r="L1018" t="s">
        <v>385</v>
      </c>
      <c r="O1018">
        <v>10014621</v>
      </c>
      <c r="P1018" t="s">
        <v>207</v>
      </c>
      <c r="Q1018">
        <v>0</v>
      </c>
      <c r="R1018" t="s">
        <v>329</v>
      </c>
      <c r="S1018" t="s">
        <v>342</v>
      </c>
      <c r="T1018">
        <v>11564191</v>
      </c>
      <c r="U1018" s="16">
        <v>45757</v>
      </c>
      <c r="V1018" s="16">
        <v>45817</v>
      </c>
      <c r="W1018" s="16">
        <v>45763</v>
      </c>
      <c r="X1018">
        <v>0</v>
      </c>
      <c r="Y1018">
        <v>1290900</v>
      </c>
      <c r="Z1018" t="s">
        <v>1568</v>
      </c>
      <c r="AA1018" t="s">
        <v>245</v>
      </c>
      <c r="AB1018" t="s">
        <v>121</v>
      </c>
      <c r="AC1018" t="s">
        <v>255</v>
      </c>
      <c r="AD1018" t="s">
        <v>122</v>
      </c>
      <c r="AE1018" t="str">
        <f>IF(B1018&gt;0,IF(B1018&gt;0,(IF(B1018&lt;&gt;'PLAN SEMANAL'!$A$2,BLTOTAL!AA1018,""))),"")</f>
        <v>ACARREO</v>
      </c>
      <c r="AF1018" t="str">
        <f>IF(AH1018="Completo","Completo",IF(IF(B1018&gt;0,_xlfn.XLOOKUP(B1018,'Detalle reservas completas fesa'!K:K,'Detalle reservas completas fesa'!Q:Q,_xlfn.XLOOKUP(B1018,'MB25'!L:L,'MB25'!Q:Q,"Incompleto")),"")="PENDIENTE","Incompleto",IF(B1018&gt;0,_xlfn.XLOOKUP(B1018,'Detalle reservas completas fesa'!K:K,'Detalle reservas completas fesa'!Q:Q,IF(AD1018="SIN MATERIAL","Completo",IF(AD1018="COMPLETO","Completo","Incompleto"))))))</f>
        <v>Completo</v>
      </c>
      <c r="AG1018">
        <f>IF(B1018&gt;0,_xlfn.XLOOKUP(B1018,IW49BLTOTAL!A:A,IW49BLTOTAL!H:H),"")</f>
        <v>2</v>
      </c>
      <c r="AH1018" t="str">
        <f>IF(IFERROR(_xlfn.XLOOKUP(B1018,'Detalle custodia'!B:B,'Detalle custodia'!O:O),"")="custodia","Completo","")</f>
        <v/>
      </c>
    </row>
    <row r="1019" spans="1:34" x14ac:dyDescent="0.35">
      <c r="A1019" t="s">
        <v>207</v>
      </c>
      <c r="B1019">
        <v>6587321</v>
      </c>
      <c r="C1019" t="s">
        <v>129</v>
      </c>
      <c r="D1019" t="s">
        <v>3339</v>
      </c>
      <c r="E1019" t="s">
        <v>310</v>
      </c>
      <c r="F1019" t="s">
        <v>133</v>
      </c>
      <c r="G1019" t="s">
        <v>132</v>
      </c>
      <c r="H1019" s="16">
        <v>45817</v>
      </c>
      <c r="J1019" t="s">
        <v>856</v>
      </c>
      <c r="K1019">
        <v>1213130</v>
      </c>
      <c r="L1019" t="s">
        <v>385</v>
      </c>
      <c r="O1019">
        <v>10014621</v>
      </c>
      <c r="P1019" t="s">
        <v>207</v>
      </c>
      <c r="Q1019">
        <v>0</v>
      </c>
      <c r="R1019" t="s">
        <v>329</v>
      </c>
      <c r="S1019" t="s">
        <v>342</v>
      </c>
      <c r="T1019">
        <v>11564126</v>
      </c>
      <c r="U1019" s="16">
        <v>45757</v>
      </c>
      <c r="V1019" s="16">
        <v>45817</v>
      </c>
      <c r="W1019" s="16">
        <v>45763</v>
      </c>
      <c r="X1019">
        <v>0</v>
      </c>
      <c r="Y1019">
        <v>1290900</v>
      </c>
      <c r="Z1019" t="s">
        <v>1568</v>
      </c>
      <c r="AA1019" t="s">
        <v>245</v>
      </c>
      <c r="AB1019" t="s">
        <v>121</v>
      </c>
      <c r="AC1019" t="s">
        <v>255</v>
      </c>
      <c r="AD1019" t="s">
        <v>122</v>
      </c>
      <c r="AE1019" t="str">
        <f>IF(B1019&gt;0,IF(B1019&gt;0,(IF(B1019&lt;&gt;'PLAN SEMANAL'!$A$2,BLTOTAL!AA1019,""))),"")</f>
        <v>ACARREO</v>
      </c>
      <c r="AF1019" t="str">
        <f>IF(AH1019="Completo","Completo",IF(IF(B1019&gt;0,_xlfn.XLOOKUP(B1019,'Detalle reservas completas fesa'!K:K,'Detalle reservas completas fesa'!Q:Q,_xlfn.XLOOKUP(B1019,'MB25'!L:L,'MB25'!Q:Q,"Incompleto")),"")="PENDIENTE","Incompleto",IF(B1019&gt;0,_xlfn.XLOOKUP(B1019,'Detalle reservas completas fesa'!K:K,'Detalle reservas completas fesa'!Q:Q,IF(AD1019="SIN MATERIAL","Completo",IF(AD1019="COMPLETO","Completo","Incompleto"))))))</f>
        <v>Completo</v>
      </c>
      <c r="AG1019">
        <f>IF(B1019&gt;0,_xlfn.XLOOKUP(B1019,IW49BLTOTAL!A:A,IW49BLTOTAL!H:H),"")</f>
        <v>3</v>
      </c>
      <c r="AH1019" t="str">
        <f>IF(IFERROR(_xlfn.XLOOKUP(B1019,'Detalle custodia'!B:B,'Detalle custodia'!O:O),"")="custodia","Completo","")</f>
        <v/>
      </c>
    </row>
    <row r="1020" spans="1:34" x14ac:dyDescent="0.35">
      <c r="A1020" t="s">
        <v>207</v>
      </c>
      <c r="B1020">
        <v>6587298</v>
      </c>
      <c r="C1020" t="s">
        <v>129</v>
      </c>
      <c r="D1020" t="s">
        <v>3494</v>
      </c>
      <c r="E1020" t="s">
        <v>310</v>
      </c>
      <c r="F1020" t="s">
        <v>133</v>
      </c>
      <c r="G1020" t="s">
        <v>132</v>
      </c>
      <c r="H1020" s="16">
        <v>45817</v>
      </c>
      <c r="J1020" t="s">
        <v>856</v>
      </c>
      <c r="K1020">
        <v>1213130</v>
      </c>
      <c r="L1020" t="s">
        <v>385</v>
      </c>
      <c r="O1020">
        <v>10014621</v>
      </c>
      <c r="P1020" t="s">
        <v>207</v>
      </c>
      <c r="Q1020">
        <v>0</v>
      </c>
      <c r="R1020" t="s">
        <v>329</v>
      </c>
      <c r="S1020" t="s">
        <v>342</v>
      </c>
      <c r="T1020">
        <v>11564118</v>
      </c>
      <c r="U1020" s="16">
        <v>45757</v>
      </c>
      <c r="V1020" s="16">
        <v>45817</v>
      </c>
      <c r="W1020" s="16">
        <v>45763</v>
      </c>
      <c r="X1020">
        <v>0</v>
      </c>
      <c r="Y1020">
        <v>1290900</v>
      </c>
      <c r="Z1020" t="s">
        <v>1568</v>
      </c>
      <c r="AA1020" t="s">
        <v>245</v>
      </c>
      <c r="AB1020" t="s">
        <v>121</v>
      </c>
      <c r="AC1020" t="s">
        <v>255</v>
      </c>
      <c r="AD1020" t="s">
        <v>141</v>
      </c>
      <c r="AE1020" t="str">
        <f>IF(B1020&gt;0,IF(B1020&gt;0,(IF(B1020&lt;&gt;'PLAN SEMANAL'!$A$2,BLTOTAL!AA1020,""))),"")</f>
        <v>ACARREO</v>
      </c>
      <c r="AF1020" t="str">
        <f>IF(AH1020="Completo","Completo",IF(IF(B1020&gt;0,_xlfn.XLOOKUP(B1020,'Detalle reservas completas fesa'!K:K,'Detalle reservas completas fesa'!Q:Q,_xlfn.XLOOKUP(B1020,'MB25'!L:L,'MB25'!Q:Q,"Incompleto")),"")="PENDIENTE","Incompleto",IF(B1020&gt;0,_xlfn.XLOOKUP(B1020,'Detalle reservas completas fesa'!K:K,'Detalle reservas completas fesa'!Q:Q,IF(AD1020="SIN MATERIAL","Completo",IF(AD1020="COMPLETO","Completo","Incompleto"))))))</f>
        <v>Incompleto</v>
      </c>
      <c r="AG1020">
        <f>IF(B1020&gt;0,_xlfn.XLOOKUP(B1020,IW49BLTOTAL!A:A,IW49BLTOTAL!H:H),"")</f>
        <v>2</v>
      </c>
      <c r="AH1020" t="str">
        <f>IF(IFERROR(_xlfn.XLOOKUP(B1020,'Detalle custodia'!B:B,'Detalle custodia'!O:O),"")="custodia","Completo","")</f>
        <v/>
      </c>
    </row>
    <row r="1021" spans="1:34" x14ac:dyDescent="0.35">
      <c r="A1021" t="s">
        <v>207</v>
      </c>
      <c r="B1021">
        <v>6587297</v>
      </c>
      <c r="C1021" t="s">
        <v>129</v>
      </c>
      <c r="D1021" t="s">
        <v>3495</v>
      </c>
      <c r="E1021" t="s">
        <v>310</v>
      </c>
      <c r="F1021" t="s">
        <v>133</v>
      </c>
      <c r="G1021" t="s">
        <v>132</v>
      </c>
      <c r="H1021" s="16">
        <v>45839</v>
      </c>
      <c r="I1021" s="16">
        <v>45869</v>
      </c>
      <c r="J1021" t="s">
        <v>3476</v>
      </c>
      <c r="K1021">
        <v>1213130</v>
      </c>
      <c r="L1021" t="s">
        <v>385</v>
      </c>
      <c r="O1021">
        <v>10014621</v>
      </c>
      <c r="P1021" t="s">
        <v>207</v>
      </c>
      <c r="Q1021">
        <v>0</v>
      </c>
      <c r="R1021" t="s">
        <v>329</v>
      </c>
      <c r="S1021" t="s">
        <v>3901</v>
      </c>
      <c r="T1021">
        <v>11559812</v>
      </c>
      <c r="U1021" s="16">
        <v>45757</v>
      </c>
      <c r="V1021" s="16">
        <v>45839</v>
      </c>
      <c r="W1021" s="16">
        <v>45835</v>
      </c>
      <c r="X1021">
        <v>0</v>
      </c>
      <c r="Y1021">
        <v>1290900</v>
      </c>
      <c r="Z1021" t="s">
        <v>1568</v>
      </c>
      <c r="AA1021" t="s">
        <v>245</v>
      </c>
      <c r="AB1021" t="s">
        <v>121</v>
      </c>
      <c r="AC1021" t="s">
        <v>255</v>
      </c>
      <c r="AD1021" t="s">
        <v>122</v>
      </c>
      <c r="AE1021" t="str">
        <f>IF(B1021&gt;0,IF(B1021&gt;0,(IF(B1021&lt;&gt;'PLAN SEMANAL'!$A$2,BLTOTAL!AA1021,""))),"")</f>
        <v>ACARREO</v>
      </c>
      <c r="AF1021" t="str">
        <f>IF(AH1021="Completo","Completo",IF(IF(B1021&gt;0,_xlfn.XLOOKUP(B1021,'Detalle reservas completas fesa'!K:K,'Detalle reservas completas fesa'!Q:Q,_xlfn.XLOOKUP(B1021,'MB25'!L:L,'MB25'!Q:Q,"Incompleto")),"")="PENDIENTE","Incompleto",IF(B1021&gt;0,_xlfn.XLOOKUP(B1021,'Detalle reservas completas fesa'!K:K,'Detalle reservas completas fesa'!Q:Q,IF(AD1021="SIN MATERIAL","Completo",IF(AD1021="COMPLETO","Completo","Incompleto"))))))</f>
        <v>Completo</v>
      </c>
      <c r="AG1021">
        <f>IF(B1021&gt;0,_xlfn.XLOOKUP(B1021,IW49BLTOTAL!A:A,IW49BLTOTAL!H:H),"")</f>
        <v>10</v>
      </c>
      <c r="AH1021" t="str">
        <f>IF(IFERROR(_xlfn.XLOOKUP(B1021,'Detalle custodia'!B:B,'Detalle custodia'!O:O),"")="custodia","Completo","")</f>
        <v/>
      </c>
    </row>
    <row r="1022" spans="1:34" x14ac:dyDescent="0.35">
      <c r="A1022" t="s">
        <v>413</v>
      </c>
      <c r="B1022">
        <v>6587296</v>
      </c>
      <c r="C1022" t="s">
        <v>129</v>
      </c>
      <c r="D1022" t="s">
        <v>3432</v>
      </c>
      <c r="E1022" t="s">
        <v>310</v>
      </c>
      <c r="F1022" t="s">
        <v>133</v>
      </c>
      <c r="G1022" t="s">
        <v>226</v>
      </c>
      <c r="H1022" s="16">
        <v>45839</v>
      </c>
      <c r="I1022" s="16">
        <v>45869</v>
      </c>
      <c r="J1022" t="s">
        <v>3476</v>
      </c>
      <c r="K1022">
        <v>1213130</v>
      </c>
      <c r="L1022" t="s">
        <v>414</v>
      </c>
      <c r="O1022">
        <v>10014620</v>
      </c>
      <c r="P1022" t="s">
        <v>413</v>
      </c>
      <c r="Q1022">
        <v>0</v>
      </c>
      <c r="R1022" t="s">
        <v>329</v>
      </c>
      <c r="S1022" t="s">
        <v>3901</v>
      </c>
      <c r="T1022">
        <v>11564892</v>
      </c>
      <c r="U1022" s="16">
        <v>45757</v>
      </c>
      <c r="V1022" s="16">
        <v>45839</v>
      </c>
      <c r="W1022" s="16">
        <v>45835</v>
      </c>
      <c r="X1022">
        <v>0</v>
      </c>
      <c r="Y1022">
        <v>1290900</v>
      </c>
      <c r="Z1022" t="s">
        <v>1568</v>
      </c>
      <c r="AA1022" t="s">
        <v>245</v>
      </c>
      <c r="AB1022" t="s">
        <v>121</v>
      </c>
      <c r="AC1022" t="s">
        <v>255</v>
      </c>
      <c r="AD1022" t="s">
        <v>189</v>
      </c>
      <c r="AE1022" t="str">
        <f>IF(B1022&gt;0,IF(B1022&gt;0,(IF(B1022&lt;&gt;'PLAN SEMANAL'!$A$2,BLTOTAL!AA1022,""))),"")</f>
        <v>ACARREO</v>
      </c>
      <c r="AF1022" t="str">
        <f>IF(AH1022="Completo","Completo",IF(IF(B1022&gt;0,_xlfn.XLOOKUP(B1022,'Detalle reservas completas fesa'!K:K,'Detalle reservas completas fesa'!Q:Q,_xlfn.XLOOKUP(B1022,'MB25'!L:L,'MB25'!Q:Q,"Incompleto")),"")="PENDIENTE","Incompleto",IF(B1022&gt;0,_xlfn.XLOOKUP(B1022,'Detalle reservas completas fesa'!K:K,'Detalle reservas completas fesa'!Q:Q,IF(AD1022="SIN MATERIAL","Completo",IF(AD1022="COMPLETO","Completo","Incompleto"))))))</f>
        <v>Completo</v>
      </c>
      <c r="AG1022">
        <f>IF(B1022&gt;0,_xlfn.XLOOKUP(B1022,IW49BLTOTAL!A:A,IW49BLTOTAL!H:H),"")</f>
        <v>10</v>
      </c>
      <c r="AH1022" t="str">
        <f>IF(IFERROR(_xlfn.XLOOKUP(B1022,'Detalle custodia'!B:B,'Detalle custodia'!O:O),"")="custodia","Completo","")</f>
        <v/>
      </c>
    </row>
    <row r="1023" spans="1:34" x14ac:dyDescent="0.35">
      <c r="A1023" t="s">
        <v>321</v>
      </c>
      <c r="B1023">
        <v>6587113</v>
      </c>
      <c r="C1023" t="s">
        <v>138</v>
      </c>
      <c r="D1023" t="s">
        <v>3388</v>
      </c>
      <c r="E1023" t="s">
        <v>310</v>
      </c>
      <c r="F1023" t="s">
        <v>133</v>
      </c>
      <c r="G1023" t="s">
        <v>132</v>
      </c>
      <c r="H1023" s="16">
        <v>45809</v>
      </c>
      <c r="I1023" s="16">
        <v>45809</v>
      </c>
      <c r="J1023" t="s">
        <v>856</v>
      </c>
      <c r="K1023">
        <v>2230130</v>
      </c>
      <c r="L1023" t="s">
        <v>322</v>
      </c>
      <c r="O1023">
        <v>10017210</v>
      </c>
      <c r="P1023" t="s">
        <v>181</v>
      </c>
      <c r="Q1023">
        <v>0</v>
      </c>
      <c r="R1023" t="s">
        <v>343</v>
      </c>
      <c r="S1023" t="s">
        <v>347</v>
      </c>
      <c r="T1023">
        <v>11577281</v>
      </c>
      <c r="U1023" s="16">
        <v>45756</v>
      </c>
      <c r="V1023" s="16">
        <v>45809</v>
      </c>
      <c r="W1023" s="16">
        <v>45805</v>
      </c>
      <c r="X1023">
        <v>0</v>
      </c>
      <c r="Y1023">
        <v>1290900</v>
      </c>
      <c r="Z1023" t="s">
        <v>1568</v>
      </c>
      <c r="AA1023" t="s">
        <v>249</v>
      </c>
      <c r="AB1023" t="s">
        <v>121</v>
      </c>
      <c r="AC1023" t="s">
        <v>255</v>
      </c>
      <c r="AD1023" t="s">
        <v>141</v>
      </c>
      <c r="AE1023" t="str">
        <f>IF(B1023&gt;0,IF(B1023&gt;0,(IF(B1023&lt;&gt;'PLAN SEMANAL'!$A$2,BLTOTAL!AA1023,""))),"")</f>
        <v>SOPORTE</v>
      </c>
      <c r="AF1023" t="str">
        <f>IF(AH1023="Completo","Completo",IF(IF(B1023&gt;0,_xlfn.XLOOKUP(B1023,'Detalle reservas completas fesa'!K:K,'Detalle reservas completas fesa'!Q:Q,_xlfn.XLOOKUP(B1023,'MB25'!L:L,'MB25'!Q:Q,"Incompleto")),"")="PENDIENTE","Incompleto",IF(B1023&gt;0,_xlfn.XLOOKUP(B1023,'Detalle reservas completas fesa'!K:K,'Detalle reservas completas fesa'!Q:Q,IF(AD1023="SIN MATERIAL","Completo",IF(AD1023="COMPLETO","Completo","Incompleto"))))))</f>
        <v>Incompleto</v>
      </c>
      <c r="AG1023">
        <f>IF(B1023&gt;0,_xlfn.XLOOKUP(B1023,IW49BLTOTAL!A:A,IW49BLTOTAL!H:H),"")</f>
        <v>0</v>
      </c>
      <c r="AH1023" t="str">
        <f>IF(IFERROR(_xlfn.XLOOKUP(B1023,'Detalle custodia'!B:B,'Detalle custodia'!O:O),"")="custodia","Completo","")</f>
        <v/>
      </c>
    </row>
    <row r="1024" spans="1:34" x14ac:dyDescent="0.35">
      <c r="A1024" t="s">
        <v>294</v>
      </c>
      <c r="B1024">
        <v>6587111</v>
      </c>
      <c r="C1024" t="s">
        <v>129</v>
      </c>
      <c r="D1024" t="s">
        <v>3389</v>
      </c>
      <c r="E1024" t="s">
        <v>310</v>
      </c>
      <c r="F1024" t="s">
        <v>133</v>
      </c>
      <c r="G1024" t="s">
        <v>226</v>
      </c>
      <c r="H1024" s="16">
        <v>45839</v>
      </c>
      <c r="I1024" s="16">
        <v>45869</v>
      </c>
      <c r="J1024" t="s">
        <v>3476</v>
      </c>
      <c r="K1024">
        <v>1213130</v>
      </c>
      <c r="L1024" t="s">
        <v>295</v>
      </c>
      <c r="O1024">
        <v>10014618</v>
      </c>
      <c r="P1024" t="s">
        <v>294</v>
      </c>
      <c r="Q1024">
        <v>0</v>
      </c>
      <c r="R1024" t="s">
        <v>349</v>
      </c>
      <c r="S1024" t="s">
        <v>3901</v>
      </c>
      <c r="T1024">
        <v>11572733</v>
      </c>
      <c r="U1024" s="16">
        <v>45756</v>
      </c>
      <c r="V1024" s="16">
        <v>45839</v>
      </c>
      <c r="W1024" s="16">
        <v>45835</v>
      </c>
      <c r="X1024">
        <v>0</v>
      </c>
      <c r="Y1024">
        <v>1290900</v>
      </c>
      <c r="Z1024" t="s">
        <v>1568</v>
      </c>
      <c r="AA1024" t="s">
        <v>245</v>
      </c>
      <c r="AB1024" t="s">
        <v>121</v>
      </c>
      <c r="AC1024" t="s">
        <v>255</v>
      </c>
      <c r="AD1024" t="s">
        <v>189</v>
      </c>
      <c r="AE1024" t="str">
        <f>IF(B1024&gt;0,IF(B1024&gt;0,(IF(B1024&lt;&gt;'PLAN SEMANAL'!$A$2,BLTOTAL!AA1024,""))),"")</f>
        <v>ACARREO</v>
      </c>
      <c r="AF1024" t="str">
        <f>IF(AH1024="Completo","Completo",IF(IF(B1024&gt;0,_xlfn.XLOOKUP(B1024,'Detalle reservas completas fesa'!K:K,'Detalle reservas completas fesa'!Q:Q,_xlfn.XLOOKUP(B1024,'MB25'!L:L,'MB25'!Q:Q,"Incompleto")),"")="PENDIENTE","Incompleto",IF(B1024&gt;0,_xlfn.XLOOKUP(B1024,'Detalle reservas completas fesa'!K:K,'Detalle reservas completas fesa'!Q:Q,IF(AD1024="SIN MATERIAL","Completo",IF(AD1024="COMPLETO","Completo","Incompleto"))))))</f>
        <v>Completo</v>
      </c>
      <c r="AG1024">
        <f>IF(B1024&gt;0,_xlfn.XLOOKUP(B1024,IW49BLTOTAL!A:A,IW49BLTOTAL!H:H),"")</f>
        <v>3</v>
      </c>
      <c r="AH1024" t="str">
        <f>IF(IFERROR(_xlfn.XLOOKUP(B1024,'Detalle custodia'!B:B,'Detalle custodia'!O:O),"")="custodia","Completo","")</f>
        <v/>
      </c>
    </row>
    <row r="1025" spans="1:34" x14ac:dyDescent="0.35">
      <c r="A1025" t="s">
        <v>206</v>
      </c>
      <c r="B1025">
        <v>6587110</v>
      </c>
      <c r="C1025" t="s">
        <v>129</v>
      </c>
      <c r="D1025" t="s">
        <v>3390</v>
      </c>
      <c r="E1025" t="s">
        <v>310</v>
      </c>
      <c r="F1025" t="s">
        <v>133</v>
      </c>
      <c r="G1025" t="s">
        <v>147</v>
      </c>
      <c r="H1025" s="16">
        <v>45835</v>
      </c>
      <c r="I1025" s="16">
        <v>45835</v>
      </c>
      <c r="J1025" t="s">
        <v>856</v>
      </c>
      <c r="K1025">
        <v>1213130</v>
      </c>
      <c r="L1025" t="s">
        <v>339</v>
      </c>
      <c r="O1025">
        <v>10014614</v>
      </c>
      <c r="P1025" t="s">
        <v>206</v>
      </c>
      <c r="Q1025">
        <v>0</v>
      </c>
      <c r="R1025" t="s">
        <v>349</v>
      </c>
      <c r="S1025" t="s">
        <v>3901</v>
      </c>
      <c r="T1025">
        <v>11572817</v>
      </c>
      <c r="U1025" s="16">
        <v>45756</v>
      </c>
      <c r="V1025" s="16">
        <v>45835</v>
      </c>
      <c r="W1025" s="16">
        <v>45835</v>
      </c>
      <c r="X1025">
        <v>0</v>
      </c>
      <c r="Y1025">
        <v>1290900</v>
      </c>
      <c r="Z1025" t="s">
        <v>1568</v>
      </c>
      <c r="AA1025" t="s">
        <v>245</v>
      </c>
      <c r="AB1025" t="s">
        <v>121</v>
      </c>
      <c r="AC1025" t="s">
        <v>255</v>
      </c>
      <c r="AD1025" t="s">
        <v>141</v>
      </c>
      <c r="AE1025" t="str">
        <f>IF(B1025&gt;0,IF(B1025&gt;0,(IF(B1025&lt;&gt;'PLAN SEMANAL'!$A$2,BLTOTAL!AA1025,""))),"")</f>
        <v>ACARREO</v>
      </c>
      <c r="AF1025" t="str">
        <f>IF(AH1025="Completo","Completo",IF(IF(B1025&gt;0,_xlfn.XLOOKUP(B1025,'Detalle reservas completas fesa'!K:K,'Detalle reservas completas fesa'!Q:Q,_xlfn.XLOOKUP(B1025,'MB25'!L:L,'MB25'!Q:Q,"Incompleto")),"")="PENDIENTE","Incompleto",IF(B1025&gt;0,_xlfn.XLOOKUP(B1025,'Detalle reservas completas fesa'!K:K,'Detalle reservas completas fesa'!Q:Q,IF(AD1025="SIN MATERIAL","Completo",IF(AD1025="COMPLETO","Completo","Incompleto"))))))</f>
        <v>Incompleto</v>
      </c>
      <c r="AG1025">
        <f>IF(B1025&gt;0,_xlfn.XLOOKUP(B1025,IW49BLTOTAL!A:A,IW49BLTOTAL!H:H),"")</f>
        <v>6</v>
      </c>
      <c r="AH1025" t="str">
        <f>IF(IFERROR(_xlfn.XLOOKUP(B1025,'Detalle custodia'!B:B,'Detalle custodia'!O:O),"")="custodia","Completo","")</f>
        <v/>
      </c>
    </row>
    <row r="1026" spans="1:34" x14ac:dyDescent="0.35">
      <c r="A1026" t="s">
        <v>144</v>
      </c>
      <c r="B1026">
        <v>6587104</v>
      </c>
      <c r="C1026" t="s">
        <v>138</v>
      </c>
      <c r="D1026" t="s">
        <v>3391</v>
      </c>
      <c r="E1026" t="s">
        <v>310</v>
      </c>
      <c r="F1026" t="s">
        <v>133</v>
      </c>
      <c r="G1026" t="s">
        <v>147</v>
      </c>
      <c r="H1026" s="16">
        <v>45810</v>
      </c>
      <c r="I1026" s="16">
        <v>45810</v>
      </c>
      <c r="J1026" t="s">
        <v>856</v>
      </c>
      <c r="K1026">
        <v>1216100</v>
      </c>
      <c r="L1026" t="s">
        <v>393</v>
      </c>
      <c r="O1026">
        <v>10014649</v>
      </c>
      <c r="P1026" t="s">
        <v>144</v>
      </c>
      <c r="Q1026">
        <v>0</v>
      </c>
      <c r="R1026" t="s">
        <v>349</v>
      </c>
      <c r="S1026" t="s">
        <v>347</v>
      </c>
      <c r="T1026">
        <v>11575210</v>
      </c>
      <c r="U1026" s="16">
        <v>45756</v>
      </c>
      <c r="V1026" s="16">
        <v>45810</v>
      </c>
      <c r="W1026" s="16">
        <v>45805</v>
      </c>
      <c r="X1026">
        <v>0</v>
      </c>
      <c r="Y1026">
        <v>1290900</v>
      </c>
      <c r="Z1026" t="s">
        <v>1568</v>
      </c>
      <c r="AA1026" t="s">
        <v>249</v>
      </c>
      <c r="AB1026" t="s">
        <v>121</v>
      </c>
      <c r="AC1026" t="s">
        <v>255</v>
      </c>
      <c r="AD1026" t="s">
        <v>141</v>
      </c>
      <c r="AE1026" t="str">
        <f>IF(B1026&gt;0,IF(B1026&gt;0,(IF(B1026&lt;&gt;'PLAN SEMANAL'!$A$2,BLTOTAL!AA1026,""))),"")</f>
        <v>SOPORTE</v>
      </c>
      <c r="AF1026" t="str">
        <f>IF(AH1026="Completo","Completo",IF(IF(B1026&gt;0,_xlfn.XLOOKUP(B1026,'Detalle reservas completas fesa'!K:K,'Detalle reservas completas fesa'!Q:Q,_xlfn.XLOOKUP(B1026,'MB25'!L:L,'MB25'!Q:Q,"Incompleto")),"")="PENDIENTE","Incompleto",IF(B1026&gt;0,_xlfn.XLOOKUP(B1026,'Detalle reservas completas fesa'!K:K,'Detalle reservas completas fesa'!Q:Q,IF(AD1026="SIN MATERIAL","Completo",IF(AD1026="COMPLETO","Completo","Incompleto"))))))</f>
        <v>Incompleto</v>
      </c>
      <c r="AG1026">
        <f>IF(B1026&gt;0,_xlfn.XLOOKUP(B1026,IW49BLTOTAL!A:A,IW49BLTOTAL!H:H),"")</f>
        <v>0</v>
      </c>
      <c r="AH1026" t="str">
        <f>IF(IFERROR(_xlfn.XLOOKUP(B1026,'Detalle custodia'!B:B,'Detalle custodia'!O:O),"")="custodia","Completo","")</f>
        <v/>
      </c>
    </row>
    <row r="1027" spans="1:34" x14ac:dyDescent="0.35">
      <c r="A1027" t="s">
        <v>178</v>
      </c>
      <c r="B1027">
        <v>6586791</v>
      </c>
      <c r="C1027" t="s">
        <v>129</v>
      </c>
      <c r="D1027" t="s">
        <v>3392</v>
      </c>
      <c r="E1027" t="s">
        <v>310</v>
      </c>
      <c r="F1027" t="s">
        <v>133</v>
      </c>
      <c r="G1027" t="s">
        <v>147</v>
      </c>
      <c r="H1027" s="16">
        <v>45839</v>
      </c>
      <c r="I1027" s="16">
        <v>45869</v>
      </c>
      <c r="J1027" t="s">
        <v>3476</v>
      </c>
      <c r="K1027">
        <v>1215154</v>
      </c>
      <c r="L1027" t="s">
        <v>392</v>
      </c>
      <c r="O1027">
        <v>10014644</v>
      </c>
      <c r="P1027" t="s">
        <v>178</v>
      </c>
      <c r="Q1027">
        <v>0</v>
      </c>
      <c r="R1027" t="s">
        <v>329</v>
      </c>
      <c r="S1027" t="s">
        <v>3901</v>
      </c>
      <c r="T1027">
        <v>11572803</v>
      </c>
      <c r="U1027" s="16">
        <v>45755</v>
      </c>
      <c r="V1027" s="16">
        <v>45839</v>
      </c>
      <c r="W1027" s="16">
        <v>45835</v>
      </c>
      <c r="X1027">
        <v>0</v>
      </c>
      <c r="Y1027">
        <v>1290900</v>
      </c>
      <c r="Z1027" t="s">
        <v>1568</v>
      </c>
      <c r="AA1027" t="s">
        <v>246</v>
      </c>
      <c r="AB1027" t="s">
        <v>121</v>
      </c>
      <c r="AC1027" t="s">
        <v>255</v>
      </c>
      <c r="AD1027" t="s">
        <v>141</v>
      </c>
      <c r="AE1027" t="str">
        <f>IF(B1027&gt;0,IF(B1027&gt;0,(IF(B1027&lt;&gt;'PLAN SEMANAL'!$A$2,BLTOTAL!AA1027,""))),"")</f>
        <v>AUXILIAR</v>
      </c>
      <c r="AF1027" t="str">
        <f>IF(AH1027="Completo","Completo",IF(IF(B1027&gt;0,_xlfn.XLOOKUP(B1027,'Detalle reservas completas fesa'!K:K,'Detalle reservas completas fesa'!Q:Q,_xlfn.XLOOKUP(B1027,'MB25'!L:L,'MB25'!Q:Q,"Incompleto")),"")="PENDIENTE","Incompleto",IF(B1027&gt;0,_xlfn.XLOOKUP(B1027,'Detalle reservas completas fesa'!K:K,'Detalle reservas completas fesa'!Q:Q,IF(AD1027="SIN MATERIAL","Completo",IF(AD1027="COMPLETO","Completo","Incompleto"))))))</f>
        <v>Completo</v>
      </c>
      <c r="AG1027">
        <f>IF(B1027&gt;0,_xlfn.XLOOKUP(B1027,IW49BLTOTAL!A:A,IW49BLTOTAL!H:H),"")</f>
        <v>4</v>
      </c>
      <c r="AH1027" t="str">
        <f>IF(IFERROR(_xlfn.XLOOKUP(B1027,'Detalle custodia'!B:B,'Detalle custodia'!O:O),"")="custodia","Completo","")</f>
        <v/>
      </c>
    </row>
    <row r="1028" spans="1:34" x14ac:dyDescent="0.35">
      <c r="A1028" t="s">
        <v>178</v>
      </c>
      <c r="B1028">
        <v>6586750</v>
      </c>
      <c r="C1028" t="s">
        <v>129</v>
      </c>
      <c r="D1028" t="s">
        <v>5625</v>
      </c>
      <c r="E1028" t="s">
        <v>310</v>
      </c>
      <c r="F1028" t="s">
        <v>133</v>
      </c>
      <c r="G1028" t="s">
        <v>147</v>
      </c>
      <c r="H1028" s="16">
        <v>45839</v>
      </c>
      <c r="I1028" s="16">
        <v>45869</v>
      </c>
      <c r="J1028" t="s">
        <v>856</v>
      </c>
      <c r="K1028">
        <v>1215154</v>
      </c>
      <c r="L1028" t="s">
        <v>392</v>
      </c>
      <c r="O1028">
        <v>10014644</v>
      </c>
      <c r="P1028" t="s">
        <v>178</v>
      </c>
      <c r="Q1028">
        <v>0</v>
      </c>
      <c r="R1028" t="s">
        <v>329</v>
      </c>
      <c r="S1028" t="s">
        <v>3901</v>
      </c>
      <c r="T1028">
        <v>11469665</v>
      </c>
      <c r="U1028" s="16">
        <v>45755</v>
      </c>
      <c r="V1028" s="16">
        <v>45839</v>
      </c>
      <c r="W1028" s="16">
        <v>45835</v>
      </c>
      <c r="X1028">
        <v>0</v>
      </c>
      <c r="Y1028">
        <v>1290900</v>
      </c>
      <c r="Z1028" t="s">
        <v>1568</v>
      </c>
      <c r="AA1028" t="s">
        <v>246</v>
      </c>
      <c r="AB1028" t="s">
        <v>121</v>
      </c>
      <c r="AC1028" t="s">
        <v>255</v>
      </c>
      <c r="AD1028" t="s">
        <v>141</v>
      </c>
      <c r="AE1028" t="str">
        <f>IF(B1028&gt;0,IF(B1028&gt;0,(IF(B1028&lt;&gt;'PLAN SEMANAL'!$A$2,BLTOTAL!AA1028,""))),"")</f>
        <v>AUXILIAR</v>
      </c>
      <c r="AF1028" t="str">
        <f>IF(AH1028="Completo","Completo",IF(IF(B1028&gt;0,_xlfn.XLOOKUP(B1028,'Detalle reservas completas fesa'!K:K,'Detalle reservas completas fesa'!Q:Q,_xlfn.XLOOKUP(B1028,'MB25'!L:L,'MB25'!Q:Q,"Incompleto")),"")="PENDIENTE","Incompleto",IF(B1028&gt;0,_xlfn.XLOOKUP(B1028,'Detalle reservas completas fesa'!K:K,'Detalle reservas completas fesa'!Q:Q,IF(AD1028="SIN MATERIAL","Completo",IF(AD1028="COMPLETO","Completo","Incompleto"))))))</f>
        <v>Incompleto</v>
      </c>
      <c r="AG1028">
        <f>IF(B1028&gt;0,_xlfn.XLOOKUP(B1028,IW49BLTOTAL!A:A,IW49BLTOTAL!H:H),"")</f>
        <v>20</v>
      </c>
      <c r="AH1028" t="str">
        <f>IF(IFERROR(_xlfn.XLOOKUP(B1028,'Detalle custodia'!B:B,'Detalle custodia'!O:O),"")="custodia","Completo","")</f>
        <v/>
      </c>
    </row>
    <row r="1029" spans="1:34" x14ac:dyDescent="0.35">
      <c r="A1029" t="s">
        <v>187</v>
      </c>
      <c r="B1029">
        <v>6586734</v>
      </c>
      <c r="C1029" t="s">
        <v>129</v>
      </c>
      <c r="D1029" t="s">
        <v>6435</v>
      </c>
      <c r="E1029" t="s">
        <v>310</v>
      </c>
      <c r="F1029" t="s">
        <v>133</v>
      </c>
      <c r="G1029" t="s">
        <v>132</v>
      </c>
      <c r="H1029" s="16">
        <v>45839</v>
      </c>
      <c r="I1029" s="16">
        <v>45869</v>
      </c>
      <c r="J1029" t="s">
        <v>3476</v>
      </c>
      <c r="K1029">
        <v>1215154</v>
      </c>
      <c r="L1029" t="s">
        <v>328</v>
      </c>
      <c r="O1029">
        <v>10014643</v>
      </c>
      <c r="P1029" t="s">
        <v>187</v>
      </c>
      <c r="Q1029">
        <v>0</v>
      </c>
      <c r="R1029" t="s">
        <v>329</v>
      </c>
      <c r="S1029" t="s">
        <v>329</v>
      </c>
      <c r="T1029">
        <v>11575164</v>
      </c>
      <c r="U1029" s="16">
        <v>45755</v>
      </c>
      <c r="V1029" s="16">
        <v>45839</v>
      </c>
      <c r="W1029" s="16">
        <v>45835</v>
      </c>
      <c r="X1029">
        <v>0</v>
      </c>
      <c r="Y1029">
        <v>1290900</v>
      </c>
      <c r="Z1029" t="s">
        <v>1568</v>
      </c>
      <c r="AA1029" t="s">
        <v>246</v>
      </c>
      <c r="AB1029" t="s">
        <v>121</v>
      </c>
      <c r="AC1029" t="s">
        <v>255</v>
      </c>
      <c r="AD1029" t="s">
        <v>122</v>
      </c>
      <c r="AE1029" t="str">
        <f>IF(B1029&gt;0,IF(B1029&gt;0,(IF(B1029&lt;&gt;'PLAN SEMANAL'!$A$2,BLTOTAL!AA1029,""))),"")</f>
        <v>AUXILIAR</v>
      </c>
      <c r="AF1029" t="str">
        <f>IF(AH1029="Completo","Completo",IF(IF(B1029&gt;0,_xlfn.XLOOKUP(B1029,'Detalle reservas completas fesa'!K:K,'Detalle reservas completas fesa'!Q:Q,_xlfn.XLOOKUP(B1029,'MB25'!L:L,'MB25'!Q:Q,"Incompleto")),"")="PENDIENTE","Incompleto",IF(B1029&gt;0,_xlfn.XLOOKUP(B1029,'Detalle reservas completas fesa'!K:K,'Detalle reservas completas fesa'!Q:Q,IF(AD1029="SIN MATERIAL","Completo",IF(AD1029="COMPLETO","Completo","Incompleto"))))))</f>
        <v>Completo</v>
      </c>
      <c r="AG1029">
        <f>IF(B1029&gt;0,_xlfn.XLOOKUP(B1029,IW49BLTOTAL!A:A,IW49BLTOTAL!H:H),"")</f>
        <v>4</v>
      </c>
      <c r="AH1029" t="str">
        <f>IF(IFERROR(_xlfn.XLOOKUP(B1029,'Detalle custodia'!B:B,'Detalle custodia'!O:O),"")="custodia","Completo","")</f>
        <v/>
      </c>
    </row>
    <row r="1030" spans="1:34" x14ac:dyDescent="0.35">
      <c r="A1030" t="s">
        <v>230</v>
      </c>
      <c r="B1030">
        <v>6586661</v>
      </c>
      <c r="C1030" t="s">
        <v>129</v>
      </c>
      <c r="D1030" t="s">
        <v>3394</v>
      </c>
      <c r="E1030" t="s">
        <v>310</v>
      </c>
      <c r="F1030" t="s">
        <v>259</v>
      </c>
      <c r="G1030" t="s">
        <v>142</v>
      </c>
      <c r="H1030" s="16">
        <v>45854</v>
      </c>
      <c r="I1030" s="16">
        <v>45854</v>
      </c>
      <c r="J1030" t="s">
        <v>5407</v>
      </c>
      <c r="K1030">
        <v>1215150</v>
      </c>
      <c r="L1030" t="s">
        <v>277</v>
      </c>
      <c r="O1030">
        <v>10014636</v>
      </c>
      <c r="P1030" t="s">
        <v>230</v>
      </c>
      <c r="Q1030">
        <v>0</v>
      </c>
      <c r="R1030" t="s">
        <v>343</v>
      </c>
      <c r="S1030" t="s">
        <v>343</v>
      </c>
      <c r="T1030">
        <v>11571264</v>
      </c>
      <c r="U1030" s="16">
        <v>45754</v>
      </c>
      <c r="V1030" s="16">
        <v>45854</v>
      </c>
      <c r="W1030" s="16">
        <v>45851</v>
      </c>
      <c r="X1030">
        <v>0</v>
      </c>
      <c r="Y1030">
        <v>1290900</v>
      </c>
      <c r="Z1030" t="s">
        <v>1568</v>
      </c>
      <c r="AA1030" t="s">
        <v>246</v>
      </c>
      <c r="AB1030" t="s">
        <v>121</v>
      </c>
      <c r="AC1030" t="s">
        <v>255</v>
      </c>
      <c r="AD1030" t="s">
        <v>141</v>
      </c>
      <c r="AE1030" t="str">
        <f>IF(B1030&gt;0,IF(B1030&gt;0,(IF(B1030&lt;&gt;'PLAN SEMANAL'!$A$2,BLTOTAL!AA1030,""))),"")</f>
        <v>AUXILIAR</v>
      </c>
      <c r="AF1030" t="str">
        <f>IF(AH1030="Completo","Completo",IF(IF(B1030&gt;0,_xlfn.XLOOKUP(B1030,'Detalle reservas completas fesa'!K:K,'Detalle reservas completas fesa'!Q:Q,_xlfn.XLOOKUP(B1030,'MB25'!L:L,'MB25'!Q:Q,"Incompleto")),"")="PENDIENTE","Incompleto",IF(B1030&gt;0,_xlfn.XLOOKUP(B1030,'Detalle reservas completas fesa'!K:K,'Detalle reservas completas fesa'!Q:Q,IF(AD1030="SIN MATERIAL","Completo",IF(AD1030="COMPLETO","Completo","Incompleto"))))))</f>
        <v>Incompleto</v>
      </c>
      <c r="AG1030">
        <f>IF(B1030&gt;0,_xlfn.XLOOKUP(B1030,IW49BLTOTAL!A:A,IW49BLTOTAL!H:H),"")</f>
        <v>10</v>
      </c>
      <c r="AH1030" t="str">
        <f>IF(IFERROR(_xlfn.XLOOKUP(B1030,'Detalle custodia'!B:B,'Detalle custodia'!O:O),"")="custodia","Completo","")</f>
        <v/>
      </c>
    </row>
    <row r="1031" spans="1:34" x14ac:dyDescent="0.35">
      <c r="A1031" t="s">
        <v>144</v>
      </c>
      <c r="B1031">
        <v>6586656</v>
      </c>
      <c r="C1031" t="s">
        <v>138</v>
      </c>
      <c r="D1031" t="s">
        <v>3395</v>
      </c>
      <c r="E1031" t="s">
        <v>310</v>
      </c>
      <c r="F1031" t="s">
        <v>133</v>
      </c>
      <c r="G1031" t="s">
        <v>132</v>
      </c>
      <c r="H1031" s="16">
        <v>45809</v>
      </c>
      <c r="I1031" s="16">
        <v>45838</v>
      </c>
      <c r="J1031" t="s">
        <v>3478</v>
      </c>
      <c r="K1031">
        <v>1216100</v>
      </c>
      <c r="L1031" t="s">
        <v>393</v>
      </c>
      <c r="O1031">
        <v>10014649</v>
      </c>
      <c r="P1031" t="s">
        <v>144</v>
      </c>
      <c r="Q1031">
        <v>0</v>
      </c>
      <c r="R1031" t="s">
        <v>296</v>
      </c>
      <c r="S1031" t="s">
        <v>347</v>
      </c>
      <c r="T1031">
        <v>11554622</v>
      </c>
      <c r="U1031" s="16">
        <v>45754</v>
      </c>
      <c r="V1031" s="16">
        <v>45809</v>
      </c>
      <c r="W1031" s="16">
        <v>45805</v>
      </c>
      <c r="X1031">
        <v>0</v>
      </c>
      <c r="Y1031">
        <v>1290900</v>
      </c>
      <c r="Z1031" t="s">
        <v>1568</v>
      </c>
      <c r="AA1031" t="s">
        <v>249</v>
      </c>
      <c r="AB1031" t="s">
        <v>121</v>
      </c>
      <c r="AC1031" t="s">
        <v>255</v>
      </c>
      <c r="AD1031" t="s">
        <v>122</v>
      </c>
      <c r="AE1031" t="str">
        <f>IF(B1031&gt;0,IF(B1031&gt;0,(IF(B1031&lt;&gt;'PLAN SEMANAL'!$A$2,BLTOTAL!AA1031,""))),"")</f>
        <v>SOPORTE</v>
      </c>
      <c r="AF1031" t="str">
        <f>IF(AH1031="Completo","Completo",IF(IF(B1031&gt;0,_xlfn.XLOOKUP(B1031,'Detalle reservas completas fesa'!K:K,'Detalle reservas completas fesa'!Q:Q,_xlfn.XLOOKUP(B1031,'MB25'!L:L,'MB25'!Q:Q,"Incompleto")),"")="PENDIENTE","Incompleto",IF(B1031&gt;0,_xlfn.XLOOKUP(B1031,'Detalle reservas completas fesa'!K:K,'Detalle reservas completas fesa'!Q:Q,IF(AD1031="SIN MATERIAL","Completo",IF(AD1031="COMPLETO","Completo","Incompleto"))))))</f>
        <v>Completo</v>
      </c>
      <c r="AG1031">
        <f>IF(B1031&gt;0,_xlfn.XLOOKUP(B1031,IW49BLTOTAL!A:A,IW49BLTOTAL!H:H),"")</f>
        <v>2</v>
      </c>
      <c r="AH1031" t="str">
        <f>IF(IFERROR(_xlfn.XLOOKUP(B1031,'Detalle custodia'!B:B,'Detalle custodia'!O:O),"")="custodia","Completo","")</f>
        <v/>
      </c>
    </row>
    <row r="1032" spans="1:34" x14ac:dyDescent="0.35">
      <c r="A1032" t="s">
        <v>148</v>
      </c>
      <c r="B1032">
        <v>6586650</v>
      </c>
      <c r="C1032" t="s">
        <v>129</v>
      </c>
      <c r="D1032" t="s">
        <v>3396</v>
      </c>
      <c r="E1032" t="s">
        <v>310</v>
      </c>
      <c r="F1032" t="s">
        <v>133</v>
      </c>
      <c r="G1032" t="s">
        <v>147</v>
      </c>
      <c r="H1032" s="16">
        <v>45839</v>
      </c>
      <c r="I1032" s="16">
        <v>45869</v>
      </c>
      <c r="J1032" t="s">
        <v>856</v>
      </c>
      <c r="K1032">
        <v>1213130</v>
      </c>
      <c r="L1032" t="s">
        <v>297</v>
      </c>
      <c r="O1032">
        <v>10014617</v>
      </c>
      <c r="P1032" t="s">
        <v>148</v>
      </c>
      <c r="Q1032">
        <v>0</v>
      </c>
      <c r="R1032" t="s">
        <v>343</v>
      </c>
      <c r="S1032" t="s">
        <v>3891</v>
      </c>
      <c r="T1032">
        <v>11568604</v>
      </c>
      <c r="U1032" s="16">
        <v>45754</v>
      </c>
      <c r="V1032" s="16">
        <v>45839</v>
      </c>
      <c r="W1032" s="16">
        <v>45806</v>
      </c>
      <c r="X1032">
        <v>0</v>
      </c>
      <c r="Y1032">
        <v>1290900</v>
      </c>
      <c r="Z1032" t="s">
        <v>1568</v>
      </c>
      <c r="AA1032" t="s">
        <v>245</v>
      </c>
      <c r="AB1032" t="s">
        <v>121</v>
      </c>
      <c r="AC1032" t="s">
        <v>255</v>
      </c>
      <c r="AD1032" t="s">
        <v>141</v>
      </c>
      <c r="AE1032" t="str">
        <f>IF(B1032&gt;0,IF(B1032&gt;0,(IF(B1032&lt;&gt;'PLAN SEMANAL'!$A$2,BLTOTAL!AA1032,""))),"")</f>
        <v>ACARREO</v>
      </c>
      <c r="AF1032" t="str">
        <f>IF(AH1032="Completo","Completo",IF(IF(B1032&gt;0,_xlfn.XLOOKUP(B1032,'Detalle reservas completas fesa'!K:K,'Detalle reservas completas fesa'!Q:Q,_xlfn.XLOOKUP(B1032,'MB25'!L:L,'MB25'!Q:Q,"Incompleto")),"")="PENDIENTE","Incompleto",IF(B1032&gt;0,_xlfn.XLOOKUP(B1032,'Detalle reservas completas fesa'!K:K,'Detalle reservas completas fesa'!Q:Q,IF(AD1032="SIN MATERIAL","Completo",IF(AD1032="COMPLETO","Completo","Incompleto"))))))</f>
        <v>Incompleto</v>
      </c>
      <c r="AG1032">
        <f>IF(B1032&gt;0,_xlfn.XLOOKUP(B1032,IW49BLTOTAL!A:A,IW49BLTOTAL!H:H),"")</f>
        <v>1</v>
      </c>
      <c r="AH1032" t="str">
        <f>IF(IFERROR(_xlfn.XLOOKUP(B1032,'Detalle custodia'!B:B,'Detalle custodia'!O:O),"")="custodia","Completo","")</f>
        <v/>
      </c>
    </row>
    <row r="1033" spans="1:34" x14ac:dyDescent="0.35">
      <c r="A1033" t="s">
        <v>148</v>
      </c>
      <c r="B1033">
        <v>6586648</v>
      </c>
      <c r="C1033" t="s">
        <v>129</v>
      </c>
      <c r="D1033" t="s">
        <v>3397</v>
      </c>
      <c r="E1033" t="s">
        <v>310</v>
      </c>
      <c r="F1033" t="s">
        <v>259</v>
      </c>
      <c r="G1033" t="s">
        <v>147</v>
      </c>
      <c r="H1033" s="16">
        <v>45839</v>
      </c>
      <c r="I1033" s="16">
        <v>45869</v>
      </c>
      <c r="J1033" t="s">
        <v>3476</v>
      </c>
      <c r="K1033">
        <v>1213130</v>
      </c>
      <c r="L1033" t="s">
        <v>297</v>
      </c>
      <c r="O1033">
        <v>10014617</v>
      </c>
      <c r="P1033" t="s">
        <v>148</v>
      </c>
      <c r="Q1033">
        <v>0</v>
      </c>
      <c r="R1033" t="s">
        <v>343</v>
      </c>
      <c r="S1033" t="s">
        <v>308</v>
      </c>
      <c r="T1033">
        <v>11568511</v>
      </c>
      <c r="U1033" s="16">
        <v>45754</v>
      </c>
      <c r="V1033" s="16">
        <v>45839</v>
      </c>
      <c r="W1033" s="16">
        <v>45809</v>
      </c>
      <c r="X1033">
        <v>0</v>
      </c>
      <c r="Y1033">
        <v>1290900</v>
      </c>
      <c r="Z1033" t="s">
        <v>1568</v>
      </c>
      <c r="AA1033" t="s">
        <v>245</v>
      </c>
      <c r="AB1033" t="s">
        <v>121</v>
      </c>
      <c r="AC1033" t="s">
        <v>255</v>
      </c>
      <c r="AD1033" t="s">
        <v>141</v>
      </c>
      <c r="AE1033" t="str">
        <f>IF(B1033&gt;0,IF(B1033&gt;0,(IF(B1033&lt;&gt;'PLAN SEMANAL'!$A$2,BLTOTAL!AA1033,""))),"")</f>
        <v>ACARREO</v>
      </c>
      <c r="AF1033" t="str">
        <f>IF(AH1033="Completo","Completo",IF(IF(B1033&gt;0,_xlfn.XLOOKUP(B1033,'Detalle reservas completas fesa'!K:K,'Detalle reservas completas fesa'!Q:Q,_xlfn.XLOOKUP(B1033,'MB25'!L:L,'MB25'!Q:Q,"Incompleto")),"")="PENDIENTE","Incompleto",IF(B1033&gt;0,_xlfn.XLOOKUP(B1033,'Detalle reservas completas fesa'!K:K,'Detalle reservas completas fesa'!Q:Q,IF(AD1033="SIN MATERIAL","Completo",IF(AD1033="COMPLETO","Completo","Incompleto"))))))</f>
        <v>Incompleto</v>
      </c>
      <c r="AG1033">
        <f>IF(B1033&gt;0,_xlfn.XLOOKUP(B1033,IW49BLTOTAL!A:A,IW49BLTOTAL!H:H),"")</f>
        <v>3</v>
      </c>
      <c r="AH1033" t="str">
        <f>IF(IFERROR(_xlfn.XLOOKUP(B1033,'Detalle custodia'!B:B,'Detalle custodia'!O:O),"")="custodia","Completo","")</f>
        <v/>
      </c>
    </row>
    <row r="1034" spans="1:34" x14ac:dyDescent="0.35">
      <c r="A1034" t="s">
        <v>242</v>
      </c>
      <c r="B1034">
        <v>6586540</v>
      </c>
      <c r="C1034" t="s">
        <v>129</v>
      </c>
      <c r="D1034" t="s">
        <v>3398</v>
      </c>
      <c r="E1034" t="s">
        <v>310</v>
      </c>
      <c r="F1034" t="s">
        <v>125</v>
      </c>
      <c r="G1034" t="s">
        <v>336</v>
      </c>
      <c r="H1034" s="16">
        <v>45850</v>
      </c>
      <c r="I1034" s="16">
        <v>45850</v>
      </c>
      <c r="J1034" t="s">
        <v>5406</v>
      </c>
      <c r="K1034">
        <v>1215150</v>
      </c>
      <c r="L1034" t="s">
        <v>330</v>
      </c>
      <c r="O1034">
        <v>10014637</v>
      </c>
      <c r="P1034" t="s">
        <v>242</v>
      </c>
      <c r="Q1034">
        <v>0</v>
      </c>
      <c r="R1034" t="s">
        <v>343</v>
      </c>
      <c r="S1034" t="s">
        <v>262</v>
      </c>
      <c r="T1034">
        <v>11576861</v>
      </c>
      <c r="U1034" s="16">
        <v>45754</v>
      </c>
      <c r="V1034" s="16">
        <v>45850</v>
      </c>
      <c r="W1034" s="16">
        <v>45853</v>
      </c>
      <c r="X1034">
        <v>0</v>
      </c>
      <c r="Y1034">
        <v>1290900</v>
      </c>
      <c r="Z1034" t="s">
        <v>1568</v>
      </c>
      <c r="AA1034" t="s">
        <v>246</v>
      </c>
      <c r="AB1034" t="s">
        <v>121</v>
      </c>
      <c r="AC1034" t="s">
        <v>255</v>
      </c>
      <c r="AD1034" t="s">
        <v>189</v>
      </c>
      <c r="AE1034" t="str">
        <f>IF(B1034&gt;0,IF(B1034&gt;0,(IF(B1034&lt;&gt;'PLAN SEMANAL'!$A$2,BLTOTAL!AA1034,""))),"")</f>
        <v>AUXILIAR</v>
      </c>
      <c r="AF1034" t="str">
        <f>IF(AH1034="Completo","Completo",IF(IF(B1034&gt;0,_xlfn.XLOOKUP(B1034,'Detalle reservas completas fesa'!K:K,'Detalle reservas completas fesa'!Q:Q,_xlfn.XLOOKUP(B1034,'MB25'!L:L,'MB25'!Q:Q,"Incompleto")),"")="PENDIENTE","Incompleto",IF(B1034&gt;0,_xlfn.XLOOKUP(B1034,'Detalle reservas completas fesa'!K:K,'Detalle reservas completas fesa'!Q:Q,IF(AD1034="SIN MATERIAL","Completo",IF(AD1034="COMPLETO","Completo","Incompleto"))))))</f>
        <v>Completo</v>
      </c>
      <c r="AG1034">
        <f>IF(B1034&gt;0,_xlfn.XLOOKUP(B1034,IW49BLTOTAL!A:A,IW49BLTOTAL!H:H),"")</f>
        <v>4</v>
      </c>
      <c r="AH1034" t="str">
        <f>IF(IFERROR(_xlfn.XLOOKUP(B1034,'Detalle custodia'!B:B,'Detalle custodia'!O:O),"")="custodia","Completo","")</f>
        <v/>
      </c>
    </row>
    <row r="1035" spans="1:34" x14ac:dyDescent="0.35">
      <c r="A1035" t="s">
        <v>144</v>
      </c>
      <c r="B1035">
        <v>6586465</v>
      </c>
      <c r="C1035" t="s">
        <v>138</v>
      </c>
      <c r="D1035" t="s">
        <v>3399</v>
      </c>
      <c r="E1035" t="s">
        <v>310</v>
      </c>
      <c r="F1035" t="s">
        <v>133</v>
      </c>
      <c r="G1035" t="s">
        <v>132</v>
      </c>
      <c r="H1035" s="16">
        <v>45809</v>
      </c>
      <c r="I1035" s="16">
        <v>45809</v>
      </c>
      <c r="J1035" t="s">
        <v>856</v>
      </c>
      <c r="K1035">
        <v>1216100</v>
      </c>
      <c r="L1035" t="s">
        <v>393</v>
      </c>
      <c r="O1035">
        <v>10014649</v>
      </c>
      <c r="P1035" t="s">
        <v>144</v>
      </c>
      <c r="Q1035">
        <v>0</v>
      </c>
      <c r="R1035" t="s">
        <v>349</v>
      </c>
      <c r="S1035" t="s">
        <v>347</v>
      </c>
      <c r="T1035">
        <v>11559389</v>
      </c>
      <c r="U1035" s="16">
        <v>45753</v>
      </c>
      <c r="V1035" s="16">
        <v>45809</v>
      </c>
      <c r="W1035" s="16">
        <v>45805</v>
      </c>
      <c r="X1035">
        <v>0</v>
      </c>
      <c r="Y1035">
        <v>1290900</v>
      </c>
      <c r="Z1035" t="s">
        <v>1568</v>
      </c>
      <c r="AA1035" t="s">
        <v>249</v>
      </c>
      <c r="AB1035" t="s">
        <v>121</v>
      </c>
      <c r="AC1035" t="s">
        <v>255</v>
      </c>
      <c r="AD1035" t="s">
        <v>141</v>
      </c>
      <c r="AE1035" t="str">
        <f>IF(B1035&gt;0,IF(B1035&gt;0,(IF(B1035&lt;&gt;'PLAN SEMANAL'!$A$2,BLTOTAL!AA1035,""))),"")</f>
        <v>SOPORTE</v>
      </c>
      <c r="AF1035" t="str">
        <f>IF(AH1035="Completo","Completo",IF(IF(B1035&gt;0,_xlfn.XLOOKUP(B1035,'Detalle reservas completas fesa'!K:K,'Detalle reservas completas fesa'!Q:Q,_xlfn.XLOOKUP(B1035,'MB25'!L:L,'MB25'!Q:Q,"Incompleto")),"")="PENDIENTE","Incompleto",IF(B1035&gt;0,_xlfn.XLOOKUP(B1035,'Detalle reservas completas fesa'!K:K,'Detalle reservas completas fesa'!Q:Q,IF(AD1035="SIN MATERIAL","Completo",IF(AD1035="COMPLETO","Completo","Incompleto"))))))</f>
        <v>Incompleto</v>
      </c>
      <c r="AG1035">
        <f>IF(B1035&gt;0,_xlfn.XLOOKUP(B1035,IW49BLTOTAL!A:A,IW49BLTOTAL!H:H),"")</f>
        <v>0</v>
      </c>
      <c r="AH1035" t="str">
        <f>IF(IFERROR(_xlfn.XLOOKUP(B1035,'Detalle custodia'!B:B,'Detalle custodia'!O:O),"")="custodia","Completo","")</f>
        <v/>
      </c>
    </row>
    <row r="1036" spans="1:34" x14ac:dyDescent="0.35">
      <c r="A1036" t="s">
        <v>321</v>
      </c>
      <c r="B1036">
        <v>6586462</v>
      </c>
      <c r="C1036" t="s">
        <v>138</v>
      </c>
      <c r="D1036" t="s">
        <v>3400</v>
      </c>
      <c r="E1036" t="s">
        <v>310</v>
      </c>
      <c r="F1036" t="s">
        <v>133</v>
      </c>
      <c r="G1036" t="s">
        <v>147</v>
      </c>
      <c r="H1036" s="16">
        <v>45809</v>
      </c>
      <c r="I1036" s="16">
        <v>45809</v>
      </c>
      <c r="J1036" t="s">
        <v>856</v>
      </c>
      <c r="K1036">
        <v>1291900</v>
      </c>
      <c r="L1036" t="s">
        <v>322</v>
      </c>
      <c r="O1036">
        <v>10014728</v>
      </c>
      <c r="P1036" t="s">
        <v>323</v>
      </c>
      <c r="Q1036">
        <v>0</v>
      </c>
      <c r="R1036" t="s">
        <v>349</v>
      </c>
      <c r="S1036" t="s">
        <v>347</v>
      </c>
      <c r="T1036">
        <v>11559853</v>
      </c>
      <c r="U1036" s="16">
        <v>45753</v>
      </c>
      <c r="V1036" s="16">
        <v>45809</v>
      </c>
      <c r="W1036" s="16">
        <v>45805</v>
      </c>
      <c r="X1036">
        <v>0</v>
      </c>
      <c r="Y1036">
        <v>1290900</v>
      </c>
      <c r="Z1036" t="s">
        <v>1568</v>
      </c>
      <c r="AA1036" t="s">
        <v>249</v>
      </c>
      <c r="AB1036" t="s">
        <v>121</v>
      </c>
      <c r="AC1036" t="s">
        <v>255</v>
      </c>
      <c r="AD1036" t="s">
        <v>122</v>
      </c>
      <c r="AE1036" t="str">
        <f>IF(B1036&gt;0,IF(B1036&gt;0,(IF(B1036&lt;&gt;'PLAN SEMANAL'!$A$2,BLTOTAL!AA1036,""))),"")</f>
        <v>SOPORTE</v>
      </c>
      <c r="AF1036" t="str">
        <f>IF(AH1036="Completo","Completo",IF(IF(B1036&gt;0,_xlfn.XLOOKUP(B1036,'Detalle reservas completas fesa'!K:K,'Detalle reservas completas fesa'!Q:Q,_xlfn.XLOOKUP(B1036,'MB25'!L:L,'MB25'!Q:Q,"Incompleto")),"")="PENDIENTE","Incompleto",IF(B1036&gt;0,_xlfn.XLOOKUP(B1036,'Detalle reservas completas fesa'!K:K,'Detalle reservas completas fesa'!Q:Q,IF(AD1036="SIN MATERIAL","Completo",IF(AD1036="COMPLETO","Completo","Incompleto"))))))</f>
        <v>Completo</v>
      </c>
      <c r="AG1036">
        <f>IF(B1036&gt;0,_xlfn.XLOOKUP(B1036,IW49BLTOTAL!A:A,IW49BLTOTAL!H:H),"")</f>
        <v>0</v>
      </c>
      <c r="AH1036" t="str">
        <f>IF(IFERROR(_xlfn.XLOOKUP(B1036,'Detalle custodia'!B:B,'Detalle custodia'!O:O),"")="custodia","Completo","")</f>
        <v/>
      </c>
    </row>
    <row r="1037" spans="1:34" x14ac:dyDescent="0.35">
      <c r="A1037" t="s">
        <v>324</v>
      </c>
      <c r="B1037">
        <v>6586460</v>
      </c>
      <c r="C1037" t="s">
        <v>138</v>
      </c>
      <c r="D1037" t="s">
        <v>3401</v>
      </c>
      <c r="E1037" t="s">
        <v>310</v>
      </c>
      <c r="F1037" t="s">
        <v>133</v>
      </c>
      <c r="G1037" t="s">
        <v>132</v>
      </c>
      <c r="H1037" s="16">
        <v>45809</v>
      </c>
      <c r="I1037" s="16">
        <v>45809</v>
      </c>
      <c r="J1037" t="s">
        <v>856</v>
      </c>
      <c r="K1037">
        <v>2230130</v>
      </c>
      <c r="L1037" t="s">
        <v>325</v>
      </c>
      <c r="O1037">
        <v>10015302</v>
      </c>
      <c r="P1037" t="s">
        <v>408</v>
      </c>
      <c r="Q1037">
        <v>0</v>
      </c>
      <c r="R1037" t="s">
        <v>349</v>
      </c>
      <c r="S1037" t="s">
        <v>347</v>
      </c>
      <c r="T1037">
        <v>11564620</v>
      </c>
      <c r="U1037" s="16">
        <v>45753</v>
      </c>
      <c r="V1037" s="16">
        <v>45809</v>
      </c>
      <c r="W1037" s="16">
        <v>45805</v>
      </c>
      <c r="X1037">
        <v>0</v>
      </c>
      <c r="Y1037">
        <v>1290900</v>
      </c>
      <c r="Z1037" t="s">
        <v>1568</v>
      </c>
      <c r="AA1037" t="s">
        <v>249</v>
      </c>
      <c r="AB1037" t="s">
        <v>121</v>
      </c>
      <c r="AC1037" t="s">
        <v>255</v>
      </c>
      <c r="AD1037" t="s">
        <v>141</v>
      </c>
      <c r="AE1037" t="str">
        <f>IF(B1037&gt;0,IF(B1037&gt;0,(IF(B1037&lt;&gt;'PLAN SEMANAL'!$A$2,BLTOTAL!AA1037,""))),"")</f>
        <v>SOPORTE</v>
      </c>
      <c r="AF1037" t="str">
        <f>IF(AH1037="Completo","Completo",IF(IF(B1037&gt;0,_xlfn.XLOOKUP(B1037,'Detalle reservas completas fesa'!K:K,'Detalle reservas completas fesa'!Q:Q,_xlfn.XLOOKUP(B1037,'MB25'!L:L,'MB25'!Q:Q,"Incompleto")),"")="PENDIENTE","Incompleto",IF(B1037&gt;0,_xlfn.XLOOKUP(B1037,'Detalle reservas completas fesa'!K:K,'Detalle reservas completas fesa'!Q:Q,IF(AD1037="SIN MATERIAL","Completo",IF(AD1037="COMPLETO","Completo","Incompleto"))))))</f>
        <v>Incompleto</v>
      </c>
      <c r="AG1037">
        <f>IF(B1037&gt;0,_xlfn.XLOOKUP(B1037,IW49BLTOTAL!A:A,IW49BLTOTAL!H:H),"")</f>
        <v>0</v>
      </c>
      <c r="AH1037" t="str">
        <f>IF(IFERROR(_xlfn.XLOOKUP(B1037,'Detalle custodia'!B:B,'Detalle custodia'!O:O),"")="custodia","Completo","")</f>
        <v/>
      </c>
    </row>
    <row r="1038" spans="1:34" x14ac:dyDescent="0.35">
      <c r="A1038" t="s">
        <v>324</v>
      </c>
      <c r="B1038">
        <v>6586451</v>
      </c>
      <c r="C1038" t="s">
        <v>138</v>
      </c>
      <c r="D1038" t="s">
        <v>3402</v>
      </c>
      <c r="E1038" t="s">
        <v>310</v>
      </c>
      <c r="F1038" t="s">
        <v>125</v>
      </c>
      <c r="G1038" t="s">
        <v>190</v>
      </c>
      <c r="H1038" s="16">
        <v>45809</v>
      </c>
      <c r="I1038" s="16">
        <v>45809</v>
      </c>
      <c r="K1038">
        <v>1291900</v>
      </c>
      <c r="L1038" t="s">
        <v>325</v>
      </c>
      <c r="O1038">
        <v>10014723</v>
      </c>
      <c r="P1038" t="s">
        <v>139</v>
      </c>
      <c r="Q1038">
        <v>0</v>
      </c>
      <c r="R1038" t="s">
        <v>343</v>
      </c>
      <c r="S1038" t="s">
        <v>343</v>
      </c>
      <c r="T1038">
        <v>11576657</v>
      </c>
      <c r="U1038" s="16">
        <v>45753</v>
      </c>
      <c r="V1038" s="16">
        <v>45809</v>
      </c>
      <c r="W1038" s="16">
        <v>45797</v>
      </c>
      <c r="X1038">
        <v>0</v>
      </c>
      <c r="Y1038">
        <v>1290900</v>
      </c>
      <c r="Z1038" t="s">
        <v>1568</v>
      </c>
      <c r="AA1038" t="s">
        <v>249</v>
      </c>
      <c r="AB1038" t="s">
        <v>121</v>
      </c>
      <c r="AC1038" t="s">
        <v>255</v>
      </c>
      <c r="AD1038" t="s">
        <v>189</v>
      </c>
      <c r="AE1038" t="str">
        <f>IF(B1038&gt;0,IF(B1038&gt;0,(IF(B1038&lt;&gt;'PLAN SEMANAL'!$A$2,BLTOTAL!AA1038,""))),"")</f>
        <v>SOPORTE</v>
      </c>
      <c r="AF1038" t="str">
        <f>IF(AH1038="Completo","Completo",IF(IF(B1038&gt;0,_xlfn.XLOOKUP(B1038,'Detalle reservas completas fesa'!K:K,'Detalle reservas completas fesa'!Q:Q,_xlfn.XLOOKUP(B1038,'MB25'!L:L,'MB25'!Q:Q,"Incompleto")),"")="PENDIENTE","Incompleto",IF(B1038&gt;0,_xlfn.XLOOKUP(B1038,'Detalle reservas completas fesa'!K:K,'Detalle reservas completas fesa'!Q:Q,IF(AD1038="SIN MATERIAL","Completo",IF(AD1038="COMPLETO","Completo","Incompleto"))))))</f>
        <v>Completo</v>
      </c>
      <c r="AG1038">
        <f>IF(B1038&gt;0,_xlfn.XLOOKUP(B1038,IW49BLTOTAL!A:A,IW49BLTOTAL!H:H),"")</f>
        <v>0</v>
      </c>
      <c r="AH1038" t="str">
        <f>IF(IFERROR(_xlfn.XLOOKUP(B1038,'Detalle custodia'!B:B,'Detalle custodia'!O:O),"")="custodia","Completo","")</f>
        <v/>
      </c>
    </row>
    <row r="1039" spans="1:34" x14ac:dyDescent="0.35">
      <c r="A1039" t="s">
        <v>337</v>
      </c>
      <c r="B1039">
        <v>6586447</v>
      </c>
      <c r="C1039" t="s">
        <v>129</v>
      </c>
      <c r="D1039" t="s">
        <v>3496</v>
      </c>
      <c r="E1039" t="s">
        <v>310</v>
      </c>
      <c r="F1039" t="s">
        <v>133</v>
      </c>
      <c r="G1039" t="s">
        <v>147</v>
      </c>
      <c r="H1039" s="16">
        <v>45873</v>
      </c>
      <c r="I1039" s="16">
        <v>45873</v>
      </c>
      <c r="J1039" t="s">
        <v>856</v>
      </c>
      <c r="K1039">
        <v>1212121</v>
      </c>
      <c r="L1039" t="s">
        <v>338</v>
      </c>
      <c r="O1039">
        <v>10014600</v>
      </c>
      <c r="P1039" t="s">
        <v>337</v>
      </c>
      <c r="Q1039">
        <v>0</v>
      </c>
      <c r="R1039" t="s">
        <v>296</v>
      </c>
      <c r="S1039" t="s">
        <v>342</v>
      </c>
      <c r="T1039">
        <v>11555922</v>
      </c>
      <c r="U1039" s="16">
        <v>45753</v>
      </c>
      <c r="V1039" s="16">
        <v>45873</v>
      </c>
      <c r="W1039" s="16">
        <v>45835</v>
      </c>
      <c r="X1039">
        <v>0</v>
      </c>
      <c r="Y1039">
        <v>1290900</v>
      </c>
      <c r="Z1039" t="s">
        <v>1568</v>
      </c>
      <c r="AA1039" t="s">
        <v>247</v>
      </c>
      <c r="AB1039" t="s">
        <v>121</v>
      </c>
      <c r="AC1039" t="s">
        <v>255</v>
      </c>
      <c r="AD1039" t="s">
        <v>141</v>
      </c>
      <c r="AE1039" t="str">
        <f>IF(B1039&gt;0,IF(B1039&gt;0,(IF(B1039&lt;&gt;'PLAN SEMANAL'!$A$2,BLTOTAL!AA1039,""))),"")</f>
        <v>CARGUIO</v>
      </c>
      <c r="AF1039" t="str">
        <f>IF(AH1039="Completo","Completo",IF(IF(B1039&gt;0,_xlfn.XLOOKUP(B1039,'Detalle reservas completas fesa'!K:K,'Detalle reservas completas fesa'!Q:Q,_xlfn.XLOOKUP(B1039,'MB25'!L:L,'MB25'!Q:Q,"Incompleto")),"")="PENDIENTE","Incompleto",IF(B1039&gt;0,_xlfn.XLOOKUP(B1039,'Detalle reservas completas fesa'!K:K,'Detalle reservas completas fesa'!Q:Q,IF(AD1039="SIN MATERIAL","Completo",IF(AD1039="COMPLETO","Completo","Incompleto"))))))</f>
        <v>Incompleto</v>
      </c>
      <c r="AG1039">
        <f>IF(B1039&gt;0,_xlfn.XLOOKUP(B1039,IW49BLTOTAL!A:A,IW49BLTOTAL!H:H),"")</f>
        <v>1</v>
      </c>
      <c r="AH1039" t="str">
        <f>IF(IFERROR(_xlfn.XLOOKUP(B1039,'Detalle custodia'!B:B,'Detalle custodia'!O:O),"")="custodia","Completo","")</f>
        <v/>
      </c>
    </row>
    <row r="1040" spans="1:34" x14ac:dyDescent="0.35">
      <c r="A1040" t="s">
        <v>134</v>
      </c>
      <c r="B1040">
        <v>6586445</v>
      </c>
      <c r="C1040" t="s">
        <v>123</v>
      </c>
      <c r="D1040" t="s">
        <v>3404</v>
      </c>
      <c r="E1040" t="s">
        <v>310</v>
      </c>
      <c r="F1040" t="s">
        <v>133</v>
      </c>
      <c r="G1040" t="s">
        <v>132</v>
      </c>
      <c r="H1040" s="16">
        <v>45858</v>
      </c>
      <c r="I1040" s="16">
        <v>45858</v>
      </c>
      <c r="J1040" t="s">
        <v>856</v>
      </c>
      <c r="K1040">
        <v>1210101</v>
      </c>
      <c r="L1040" t="s">
        <v>271</v>
      </c>
      <c r="O1040">
        <v>10014658</v>
      </c>
      <c r="P1040" t="s">
        <v>134</v>
      </c>
      <c r="Q1040">
        <v>0</v>
      </c>
      <c r="R1040" t="s">
        <v>296</v>
      </c>
      <c r="S1040" t="s">
        <v>342</v>
      </c>
      <c r="T1040">
        <v>11564200</v>
      </c>
      <c r="U1040" s="16">
        <v>45753</v>
      </c>
      <c r="V1040" s="16">
        <v>45858</v>
      </c>
      <c r="W1040" s="16">
        <v>45785</v>
      </c>
      <c r="X1040">
        <v>0</v>
      </c>
      <c r="Y1040">
        <v>1290900</v>
      </c>
      <c r="Z1040" t="s">
        <v>1568</v>
      </c>
      <c r="AA1040" t="s">
        <v>248</v>
      </c>
      <c r="AB1040" t="s">
        <v>121</v>
      </c>
      <c r="AC1040" t="s">
        <v>255</v>
      </c>
      <c r="AD1040" t="s">
        <v>141</v>
      </c>
      <c r="AE1040" t="str">
        <f>IF(B1040&gt;0,IF(B1040&gt;0,(IF(B1040&lt;&gt;'PLAN SEMANAL'!$A$2,BLTOTAL!AA1040,""))),"")</f>
        <v>PERFORACIO</v>
      </c>
      <c r="AF1040" t="str">
        <f>IF(AH1040="Completo","Completo",IF(IF(B1040&gt;0,_xlfn.XLOOKUP(B1040,'Detalle reservas completas fesa'!K:K,'Detalle reservas completas fesa'!Q:Q,_xlfn.XLOOKUP(B1040,'MB25'!L:L,'MB25'!Q:Q,"Incompleto")),"")="PENDIENTE","Incompleto",IF(B1040&gt;0,_xlfn.XLOOKUP(B1040,'Detalle reservas completas fesa'!K:K,'Detalle reservas completas fesa'!Q:Q,IF(AD1040="SIN MATERIAL","Completo",IF(AD1040="COMPLETO","Completo","Incompleto"))))))</f>
        <v>Incompleto</v>
      </c>
      <c r="AG1040">
        <f>IF(B1040&gt;0,_xlfn.XLOOKUP(B1040,IW49BLTOTAL!A:A,IW49BLTOTAL!H:H),"")</f>
        <v>4</v>
      </c>
      <c r="AH1040" t="str">
        <f>IF(IFERROR(_xlfn.XLOOKUP(B1040,'Detalle custodia'!B:B,'Detalle custodia'!O:O),"")="custodia","Completo","")</f>
        <v/>
      </c>
    </row>
    <row r="1041" spans="1:34" x14ac:dyDescent="0.35">
      <c r="A1041" t="s">
        <v>173</v>
      </c>
      <c r="B1041">
        <v>6586444</v>
      </c>
      <c r="C1041" t="s">
        <v>123</v>
      </c>
      <c r="D1041" t="s">
        <v>3497</v>
      </c>
      <c r="E1041" t="s">
        <v>310</v>
      </c>
      <c r="F1041" t="s">
        <v>259</v>
      </c>
      <c r="G1041" t="s">
        <v>124</v>
      </c>
      <c r="H1041" s="16">
        <v>45836</v>
      </c>
      <c r="I1041" s="16">
        <v>45836</v>
      </c>
      <c r="J1041" t="s">
        <v>856</v>
      </c>
      <c r="K1041">
        <v>1210101</v>
      </c>
      <c r="L1041" t="s">
        <v>341</v>
      </c>
      <c r="O1041">
        <v>10014656</v>
      </c>
      <c r="P1041" t="s">
        <v>173</v>
      </c>
      <c r="Q1041">
        <v>0</v>
      </c>
      <c r="R1041" t="s">
        <v>296</v>
      </c>
      <c r="S1041" t="s">
        <v>296</v>
      </c>
      <c r="T1041">
        <v>11564202</v>
      </c>
      <c r="U1041" s="16">
        <v>45753</v>
      </c>
      <c r="V1041" s="16">
        <v>45836</v>
      </c>
      <c r="W1041" s="16">
        <v>45795</v>
      </c>
      <c r="X1041">
        <v>0</v>
      </c>
      <c r="Y1041">
        <v>1290900</v>
      </c>
      <c r="Z1041" t="s">
        <v>1568</v>
      </c>
      <c r="AA1041" t="s">
        <v>248</v>
      </c>
      <c r="AB1041" t="s">
        <v>121</v>
      </c>
      <c r="AC1041" t="s">
        <v>255</v>
      </c>
      <c r="AD1041" t="s">
        <v>141</v>
      </c>
      <c r="AE1041" t="str">
        <f>IF(B1041&gt;0,IF(B1041&gt;0,(IF(B1041&lt;&gt;'PLAN SEMANAL'!$A$2,BLTOTAL!AA1041,""))),"")</f>
        <v>PERFORACIO</v>
      </c>
      <c r="AF1041" t="str">
        <f>IF(AH1041="Completo","Completo",IF(IF(B1041&gt;0,_xlfn.XLOOKUP(B1041,'Detalle reservas completas fesa'!K:K,'Detalle reservas completas fesa'!Q:Q,_xlfn.XLOOKUP(B1041,'MB25'!L:L,'MB25'!Q:Q,"Incompleto")),"")="PENDIENTE","Incompleto",IF(B1041&gt;0,_xlfn.XLOOKUP(B1041,'Detalle reservas completas fesa'!K:K,'Detalle reservas completas fesa'!Q:Q,IF(AD1041="SIN MATERIAL","Completo",IF(AD1041="COMPLETO","Completo","Incompleto"))))))</f>
        <v>Incompleto</v>
      </c>
      <c r="AG1041">
        <f>IF(B1041&gt;0,_xlfn.XLOOKUP(B1041,IW49BLTOTAL!A:A,IW49BLTOTAL!H:H),"")</f>
        <v>4</v>
      </c>
      <c r="AH1041" t="str">
        <f>IF(IFERROR(_xlfn.XLOOKUP(B1041,'Detalle custodia'!B:B,'Detalle custodia'!O:O),"")="custodia","Completo","")</f>
        <v/>
      </c>
    </row>
    <row r="1042" spans="1:34" x14ac:dyDescent="0.35">
      <c r="A1042" t="s">
        <v>272</v>
      </c>
      <c r="B1042">
        <v>6586443</v>
      </c>
      <c r="C1042" t="s">
        <v>123</v>
      </c>
      <c r="D1042" t="s">
        <v>3406</v>
      </c>
      <c r="E1042" t="s">
        <v>310</v>
      </c>
      <c r="F1042" t="s">
        <v>133</v>
      </c>
      <c r="G1042" t="s">
        <v>147</v>
      </c>
      <c r="H1042" s="16">
        <v>45845</v>
      </c>
      <c r="I1042" s="16">
        <v>45845</v>
      </c>
      <c r="J1042" t="s">
        <v>856</v>
      </c>
      <c r="K1042">
        <v>1210102</v>
      </c>
      <c r="L1042" t="s">
        <v>273</v>
      </c>
      <c r="O1042">
        <v>10017653</v>
      </c>
      <c r="P1042" t="s">
        <v>165</v>
      </c>
      <c r="Q1042">
        <v>0</v>
      </c>
      <c r="R1042" t="s">
        <v>296</v>
      </c>
      <c r="S1042" t="s">
        <v>342</v>
      </c>
      <c r="T1042">
        <v>11517084</v>
      </c>
      <c r="U1042" s="16">
        <v>45753</v>
      </c>
      <c r="V1042" s="16">
        <v>45845</v>
      </c>
      <c r="W1042" s="16">
        <v>45805</v>
      </c>
      <c r="X1042">
        <v>0</v>
      </c>
      <c r="Y1042">
        <v>1290900</v>
      </c>
      <c r="Z1042" t="s">
        <v>1568</v>
      </c>
      <c r="AA1042" t="s">
        <v>248</v>
      </c>
      <c r="AB1042" t="s">
        <v>121</v>
      </c>
      <c r="AC1042" t="s">
        <v>255</v>
      </c>
      <c r="AD1042" t="s">
        <v>141</v>
      </c>
      <c r="AE1042" t="str">
        <f>IF(B1042&gt;0,IF(B1042&gt;0,(IF(B1042&lt;&gt;'PLAN SEMANAL'!$A$2,BLTOTAL!AA1042,""))),"")</f>
        <v>PERFORACIO</v>
      </c>
      <c r="AF1042" t="str">
        <f>IF(AH1042="Completo","Completo",IF(IF(B1042&gt;0,_xlfn.XLOOKUP(B1042,'Detalle reservas completas fesa'!K:K,'Detalle reservas completas fesa'!Q:Q,_xlfn.XLOOKUP(B1042,'MB25'!L:L,'MB25'!Q:Q,"Incompleto")),"")="PENDIENTE","Incompleto",IF(B1042&gt;0,_xlfn.XLOOKUP(B1042,'Detalle reservas completas fesa'!K:K,'Detalle reservas completas fesa'!Q:Q,IF(AD1042="SIN MATERIAL","Completo",IF(AD1042="COMPLETO","Completo","Incompleto"))))))</f>
        <v>Incompleto</v>
      </c>
      <c r="AG1042">
        <f>IF(B1042&gt;0,_xlfn.XLOOKUP(B1042,IW49BLTOTAL!A:A,IW49BLTOTAL!H:H),"")</f>
        <v>8</v>
      </c>
      <c r="AH1042" t="str">
        <f>IF(IFERROR(_xlfn.XLOOKUP(B1042,'Detalle custodia'!B:B,'Detalle custodia'!O:O),"")="custodia","Completo","")</f>
        <v/>
      </c>
    </row>
    <row r="1043" spans="1:34" x14ac:dyDescent="0.35">
      <c r="A1043" t="s">
        <v>274</v>
      </c>
      <c r="B1043">
        <v>6586442</v>
      </c>
      <c r="C1043" t="s">
        <v>123</v>
      </c>
      <c r="D1043" t="s">
        <v>3407</v>
      </c>
      <c r="E1043" t="s">
        <v>310</v>
      </c>
      <c r="F1043" t="s">
        <v>133</v>
      </c>
      <c r="G1043" t="s">
        <v>147</v>
      </c>
      <c r="H1043" s="16">
        <v>45858</v>
      </c>
      <c r="I1043" s="16">
        <v>45858</v>
      </c>
      <c r="J1043" t="s">
        <v>856</v>
      </c>
      <c r="K1043">
        <v>1210102</v>
      </c>
      <c r="L1043" t="s">
        <v>275</v>
      </c>
      <c r="O1043">
        <v>10014596</v>
      </c>
      <c r="P1043" t="s">
        <v>176</v>
      </c>
      <c r="Q1043">
        <v>0</v>
      </c>
      <c r="R1043" t="s">
        <v>296</v>
      </c>
      <c r="S1043" t="s">
        <v>296</v>
      </c>
      <c r="T1043">
        <v>11543888</v>
      </c>
      <c r="U1043" s="16">
        <v>45753</v>
      </c>
      <c r="V1043" s="16">
        <v>45858</v>
      </c>
      <c r="W1043" s="16">
        <v>45795</v>
      </c>
      <c r="X1043">
        <v>0</v>
      </c>
      <c r="Y1043">
        <v>1290900</v>
      </c>
      <c r="Z1043" t="s">
        <v>1568</v>
      </c>
      <c r="AA1043" t="s">
        <v>248</v>
      </c>
      <c r="AB1043" t="s">
        <v>121</v>
      </c>
      <c r="AC1043" t="s">
        <v>255</v>
      </c>
      <c r="AD1043" t="s">
        <v>141</v>
      </c>
      <c r="AE1043" t="str">
        <f>IF(B1043&gt;0,IF(B1043&gt;0,(IF(B1043&lt;&gt;'PLAN SEMANAL'!$A$2,BLTOTAL!AA1043,""))),"")</f>
        <v>PERFORACIO</v>
      </c>
      <c r="AF1043" t="str">
        <f>IF(AH1043="Completo","Completo",IF(IF(B1043&gt;0,_xlfn.XLOOKUP(B1043,'Detalle reservas completas fesa'!K:K,'Detalle reservas completas fesa'!Q:Q,_xlfn.XLOOKUP(B1043,'MB25'!L:L,'MB25'!Q:Q,"Incompleto")),"")="PENDIENTE","Incompleto",IF(B1043&gt;0,_xlfn.XLOOKUP(B1043,'Detalle reservas completas fesa'!K:K,'Detalle reservas completas fesa'!Q:Q,IF(AD1043="SIN MATERIAL","Completo",IF(AD1043="COMPLETO","Completo","Incompleto"))))))</f>
        <v>Incompleto</v>
      </c>
      <c r="AG1043">
        <f>IF(B1043&gt;0,_xlfn.XLOOKUP(B1043,IW49BLTOTAL!A:A,IW49BLTOTAL!H:H),"")</f>
        <v>4</v>
      </c>
      <c r="AH1043" t="str">
        <f>IF(IFERROR(_xlfn.XLOOKUP(B1043,'Detalle custodia'!B:B,'Detalle custodia'!O:O),"")="custodia","Completo","")</f>
        <v/>
      </c>
    </row>
    <row r="1044" spans="1:34" x14ac:dyDescent="0.35">
      <c r="A1044" t="s">
        <v>324</v>
      </c>
      <c r="B1044">
        <v>6586436</v>
      </c>
      <c r="C1044" t="s">
        <v>138</v>
      </c>
      <c r="D1044" t="s">
        <v>3408</v>
      </c>
      <c r="E1044" t="s">
        <v>310</v>
      </c>
      <c r="F1044" t="s">
        <v>133</v>
      </c>
      <c r="G1044" t="s">
        <v>132</v>
      </c>
      <c r="H1044" s="16">
        <v>45808</v>
      </c>
      <c r="I1044" s="16">
        <v>45808</v>
      </c>
      <c r="J1044" t="s">
        <v>856</v>
      </c>
      <c r="K1044">
        <v>2230130</v>
      </c>
      <c r="L1044" t="s">
        <v>325</v>
      </c>
      <c r="O1044">
        <v>10015302</v>
      </c>
      <c r="P1044" t="s">
        <v>408</v>
      </c>
      <c r="Q1044">
        <v>0</v>
      </c>
      <c r="R1044" t="s">
        <v>349</v>
      </c>
      <c r="S1044" t="s">
        <v>347</v>
      </c>
      <c r="T1044">
        <v>11573766</v>
      </c>
      <c r="U1044" s="16">
        <v>45753</v>
      </c>
      <c r="V1044" s="16">
        <v>45808</v>
      </c>
      <c r="W1044" s="16">
        <v>45805</v>
      </c>
      <c r="X1044">
        <v>0</v>
      </c>
      <c r="Y1044">
        <v>1290900</v>
      </c>
      <c r="Z1044" t="s">
        <v>1568</v>
      </c>
      <c r="AA1044" t="s">
        <v>249</v>
      </c>
      <c r="AB1044" t="s">
        <v>121</v>
      </c>
      <c r="AC1044" t="s">
        <v>255</v>
      </c>
      <c r="AD1044" t="s">
        <v>141</v>
      </c>
      <c r="AE1044" t="str">
        <f>IF(B1044&gt;0,IF(B1044&gt;0,(IF(B1044&lt;&gt;'PLAN SEMANAL'!$A$2,BLTOTAL!AA1044,""))),"")</f>
        <v>SOPORTE</v>
      </c>
      <c r="AF1044" t="str">
        <f>IF(AH1044="Completo","Completo",IF(IF(B1044&gt;0,_xlfn.XLOOKUP(B1044,'Detalle reservas completas fesa'!K:K,'Detalle reservas completas fesa'!Q:Q,_xlfn.XLOOKUP(B1044,'MB25'!L:L,'MB25'!Q:Q,"Incompleto")),"")="PENDIENTE","Incompleto",IF(B1044&gt;0,_xlfn.XLOOKUP(B1044,'Detalle reservas completas fesa'!K:K,'Detalle reservas completas fesa'!Q:Q,IF(AD1044="SIN MATERIAL","Completo",IF(AD1044="COMPLETO","Completo","Incompleto"))))))</f>
        <v>Incompleto</v>
      </c>
      <c r="AG1044">
        <f>IF(B1044&gt;0,_xlfn.XLOOKUP(B1044,IW49BLTOTAL!A:A,IW49BLTOTAL!H:H),"")</f>
        <v>0</v>
      </c>
      <c r="AH1044" t="str">
        <f>IF(IFERROR(_xlfn.XLOOKUP(B1044,'Detalle custodia'!B:B,'Detalle custodia'!O:O),"")="custodia","Completo","")</f>
        <v/>
      </c>
    </row>
    <row r="1045" spans="1:34" x14ac:dyDescent="0.35">
      <c r="A1045" t="s">
        <v>321</v>
      </c>
      <c r="B1045">
        <v>6586435</v>
      </c>
      <c r="C1045" t="s">
        <v>138</v>
      </c>
      <c r="D1045" t="s">
        <v>3409</v>
      </c>
      <c r="E1045" t="s">
        <v>310</v>
      </c>
      <c r="F1045" t="s">
        <v>133</v>
      </c>
      <c r="G1045" t="s">
        <v>132</v>
      </c>
      <c r="H1045" s="16">
        <v>45809</v>
      </c>
      <c r="I1045" s="16">
        <v>45809</v>
      </c>
      <c r="J1045" t="s">
        <v>856</v>
      </c>
      <c r="K1045">
        <v>2230130</v>
      </c>
      <c r="L1045" t="s">
        <v>322</v>
      </c>
      <c r="O1045">
        <v>10017210</v>
      </c>
      <c r="P1045" t="s">
        <v>181</v>
      </c>
      <c r="Q1045">
        <v>0</v>
      </c>
      <c r="R1045" t="s">
        <v>349</v>
      </c>
      <c r="S1045" t="s">
        <v>347</v>
      </c>
      <c r="T1045">
        <v>11570919</v>
      </c>
      <c r="U1045" s="16">
        <v>45753</v>
      </c>
      <c r="V1045" s="16">
        <v>45809</v>
      </c>
      <c r="W1045" s="16">
        <v>45805</v>
      </c>
      <c r="X1045">
        <v>0</v>
      </c>
      <c r="Y1045">
        <v>1290900</v>
      </c>
      <c r="Z1045" t="s">
        <v>1568</v>
      </c>
      <c r="AA1045" t="s">
        <v>249</v>
      </c>
      <c r="AB1045" t="s">
        <v>121</v>
      </c>
      <c r="AC1045" t="s">
        <v>255</v>
      </c>
      <c r="AD1045" t="s">
        <v>141</v>
      </c>
      <c r="AE1045" t="str">
        <f>IF(B1045&gt;0,IF(B1045&gt;0,(IF(B1045&lt;&gt;'PLAN SEMANAL'!$A$2,BLTOTAL!AA1045,""))),"")</f>
        <v>SOPORTE</v>
      </c>
      <c r="AF1045" t="str">
        <f>IF(AH1045="Completo","Completo",IF(IF(B1045&gt;0,_xlfn.XLOOKUP(B1045,'Detalle reservas completas fesa'!K:K,'Detalle reservas completas fesa'!Q:Q,_xlfn.XLOOKUP(B1045,'MB25'!L:L,'MB25'!Q:Q,"Incompleto")),"")="PENDIENTE","Incompleto",IF(B1045&gt;0,_xlfn.XLOOKUP(B1045,'Detalle reservas completas fesa'!K:K,'Detalle reservas completas fesa'!Q:Q,IF(AD1045="SIN MATERIAL","Completo",IF(AD1045="COMPLETO","Completo","Incompleto"))))))</f>
        <v>Incompleto</v>
      </c>
      <c r="AG1045">
        <f>IF(B1045&gt;0,_xlfn.XLOOKUP(B1045,IW49BLTOTAL!A:A,IW49BLTOTAL!H:H),"")</f>
        <v>0</v>
      </c>
      <c r="AH1045" t="str">
        <f>IF(IFERROR(_xlfn.XLOOKUP(B1045,'Detalle custodia'!B:B,'Detalle custodia'!O:O),"")="custodia","Completo","")</f>
        <v/>
      </c>
    </row>
    <row r="1046" spans="1:34" x14ac:dyDescent="0.35">
      <c r="A1046" t="s">
        <v>272</v>
      </c>
      <c r="B1046">
        <v>6586325</v>
      </c>
      <c r="C1046" t="s">
        <v>123</v>
      </c>
      <c r="D1046" t="s">
        <v>3410</v>
      </c>
      <c r="E1046" t="s">
        <v>310</v>
      </c>
      <c r="F1046" t="s">
        <v>133</v>
      </c>
      <c r="G1046" t="s">
        <v>132</v>
      </c>
      <c r="H1046" s="16">
        <v>45858</v>
      </c>
      <c r="I1046" s="16">
        <v>45858</v>
      </c>
      <c r="J1046" t="s">
        <v>856</v>
      </c>
      <c r="K1046">
        <v>1210102</v>
      </c>
      <c r="L1046" t="s">
        <v>273</v>
      </c>
      <c r="O1046">
        <v>10017653</v>
      </c>
      <c r="P1046" t="s">
        <v>165</v>
      </c>
      <c r="Q1046">
        <v>0</v>
      </c>
      <c r="R1046" t="s">
        <v>296</v>
      </c>
      <c r="S1046" t="s">
        <v>296</v>
      </c>
      <c r="T1046">
        <v>11575446</v>
      </c>
      <c r="U1046" s="16">
        <v>45753</v>
      </c>
      <c r="V1046" s="16">
        <v>45858</v>
      </c>
      <c r="W1046" s="16">
        <v>45795</v>
      </c>
      <c r="X1046">
        <v>0</v>
      </c>
      <c r="Y1046">
        <v>1290900</v>
      </c>
      <c r="Z1046" t="s">
        <v>1568</v>
      </c>
      <c r="AA1046" t="s">
        <v>248</v>
      </c>
      <c r="AB1046" t="s">
        <v>121</v>
      </c>
      <c r="AC1046" t="s">
        <v>255</v>
      </c>
      <c r="AD1046" t="s">
        <v>141</v>
      </c>
      <c r="AE1046" t="str">
        <f>IF(B1046&gt;0,IF(B1046&gt;0,(IF(B1046&lt;&gt;'PLAN SEMANAL'!$A$2,BLTOTAL!AA1046,""))),"")</f>
        <v>PERFORACIO</v>
      </c>
      <c r="AF1046" t="str">
        <f>IF(AH1046="Completo","Completo",IF(IF(B1046&gt;0,_xlfn.XLOOKUP(B1046,'Detalle reservas completas fesa'!K:K,'Detalle reservas completas fesa'!Q:Q,_xlfn.XLOOKUP(B1046,'MB25'!L:L,'MB25'!Q:Q,"Incompleto")),"")="PENDIENTE","Incompleto",IF(B1046&gt;0,_xlfn.XLOOKUP(B1046,'Detalle reservas completas fesa'!K:K,'Detalle reservas completas fesa'!Q:Q,IF(AD1046="SIN MATERIAL","Completo",IF(AD1046="COMPLETO","Completo","Incompleto"))))))</f>
        <v>Incompleto</v>
      </c>
      <c r="AG1046">
        <f>IF(B1046&gt;0,_xlfn.XLOOKUP(B1046,IW49BLTOTAL!A:A,IW49BLTOTAL!H:H),"")</f>
        <v>2</v>
      </c>
      <c r="AH1046" t="str">
        <f>IF(IFERROR(_xlfn.XLOOKUP(B1046,'Detalle custodia'!B:B,'Detalle custodia'!O:O),"")="custodia","Completo","")</f>
        <v/>
      </c>
    </row>
    <row r="1047" spans="1:34" x14ac:dyDescent="0.35">
      <c r="A1047" t="s">
        <v>272</v>
      </c>
      <c r="B1047">
        <v>6586316</v>
      </c>
      <c r="C1047" t="s">
        <v>123</v>
      </c>
      <c r="D1047" t="s">
        <v>3411</v>
      </c>
      <c r="E1047" t="s">
        <v>310</v>
      </c>
      <c r="F1047" t="s">
        <v>133</v>
      </c>
      <c r="G1047" t="s">
        <v>132</v>
      </c>
      <c r="H1047" s="16">
        <v>45858</v>
      </c>
      <c r="I1047" s="16">
        <v>45858</v>
      </c>
      <c r="J1047" t="s">
        <v>856</v>
      </c>
      <c r="K1047">
        <v>1210102</v>
      </c>
      <c r="L1047" t="s">
        <v>273</v>
      </c>
      <c r="O1047">
        <v>10017653</v>
      </c>
      <c r="P1047" t="s">
        <v>165</v>
      </c>
      <c r="Q1047">
        <v>0</v>
      </c>
      <c r="R1047" t="s">
        <v>296</v>
      </c>
      <c r="S1047" t="s">
        <v>296</v>
      </c>
      <c r="T1047">
        <v>11575342</v>
      </c>
      <c r="U1047" s="16">
        <v>45753</v>
      </c>
      <c r="V1047" s="16">
        <v>45858</v>
      </c>
      <c r="W1047" s="16">
        <v>45795</v>
      </c>
      <c r="X1047">
        <v>0</v>
      </c>
      <c r="Y1047">
        <v>1290900</v>
      </c>
      <c r="Z1047" t="s">
        <v>1568</v>
      </c>
      <c r="AA1047" t="s">
        <v>248</v>
      </c>
      <c r="AB1047" t="s">
        <v>121</v>
      </c>
      <c r="AC1047" t="s">
        <v>255</v>
      </c>
      <c r="AD1047" t="s">
        <v>122</v>
      </c>
      <c r="AE1047" t="str">
        <f>IF(B1047&gt;0,IF(B1047&gt;0,(IF(B1047&lt;&gt;'PLAN SEMANAL'!$A$2,BLTOTAL!AA1047,""))),"")</f>
        <v>PERFORACIO</v>
      </c>
      <c r="AF1047" t="str">
        <f>IF(AH1047="Completo","Completo",IF(IF(B1047&gt;0,_xlfn.XLOOKUP(B1047,'Detalle reservas completas fesa'!K:K,'Detalle reservas completas fesa'!Q:Q,_xlfn.XLOOKUP(B1047,'MB25'!L:L,'MB25'!Q:Q,"Incompleto")),"")="PENDIENTE","Incompleto",IF(B1047&gt;0,_xlfn.XLOOKUP(B1047,'Detalle reservas completas fesa'!K:K,'Detalle reservas completas fesa'!Q:Q,IF(AD1047="SIN MATERIAL","Completo",IF(AD1047="COMPLETO","Completo","Incompleto"))))))</f>
        <v>Completo</v>
      </c>
      <c r="AG1047">
        <f>IF(B1047&gt;0,_xlfn.XLOOKUP(B1047,IW49BLTOTAL!A:A,IW49BLTOTAL!H:H),"")</f>
        <v>4</v>
      </c>
      <c r="AH1047" t="str">
        <f>IF(IFERROR(_xlfn.XLOOKUP(B1047,'Detalle custodia'!B:B,'Detalle custodia'!O:O),"")="custodia","Completo","")</f>
        <v/>
      </c>
    </row>
    <row r="1048" spans="1:34" x14ac:dyDescent="0.35">
      <c r="A1048" t="s">
        <v>272</v>
      </c>
      <c r="B1048">
        <v>6586313</v>
      </c>
      <c r="C1048" t="s">
        <v>123</v>
      </c>
      <c r="D1048" t="s">
        <v>3412</v>
      </c>
      <c r="E1048" t="s">
        <v>310</v>
      </c>
      <c r="F1048" t="s">
        <v>133</v>
      </c>
      <c r="G1048" t="s">
        <v>132</v>
      </c>
      <c r="H1048" s="16">
        <v>45884</v>
      </c>
      <c r="I1048" s="16">
        <v>45884</v>
      </c>
      <c r="J1048" t="s">
        <v>856</v>
      </c>
      <c r="K1048">
        <v>1210102</v>
      </c>
      <c r="L1048" t="s">
        <v>273</v>
      </c>
      <c r="O1048">
        <v>10017653</v>
      </c>
      <c r="P1048" t="s">
        <v>165</v>
      </c>
      <c r="Q1048">
        <v>0</v>
      </c>
      <c r="R1048" t="s">
        <v>296</v>
      </c>
      <c r="S1048" t="s">
        <v>1340</v>
      </c>
      <c r="T1048">
        <v>11575174</v>
      </c>
      <c r="U1048" s="16">
        <v>45753</v>
      </c>
      <c r="V1048" s="16">
        <v>45884</v>
      </c>
      <c r="W1048" s="16">
        <v>45839</v>
      </c>
      <c r="X1048">
        <v>0</v>
      </c>
      <c r="Y1048">
        <v>1290900</v>
      </c>
      <c r="Z1048" t="s">
        <v>1568</v>
      </c>
      <c r="AA1048" t="s">
        <v>248</v>
      </c>
      <c r="AB1048" t="s">
        <v>121</v>
      </c>
      <c r="AC1048" t="s">
        <v>255</v>
      </c>
      <c r="AD1048" t="s">
        <v>122</v>
      </c>
      <c r="AE1048" t="str">
        <f>IF(B1048&gt;0,IF(B1048&gt;0,(IF(B1048&lt;&gt;'PLAN SEMANAL'!$A$2,BLTOTAL!AA1048,""))),"")</f>
        <v>PERFORACIO</v>
      </c>
      <c r="AF1048" t="str">
        <f>IF(AH1048="Completo","Completo",IF(IF(B1048&gt;0,_xlfn.XLOOKUP(B1048,'Detalle reservas completas fesa'!K:K,'Detalle reservas completas fesa'!Q:Q,_xlfn.XLOOKUP(B1048,'MB25'!L:L,'MB25'!Q:Q,"Incompleto")),"")="PENDIENTE","Incompleto",IF(B1048&gt;0,_xlfn.XLOOKUP(B1048,'Detalle reservas completas fesa'!K:K,'Detalle reservas completas fesa'!Q:Q,IF(AD1048="SIN MATERIAL","Completo",IF(AD1048="COMPLETO","Completo","Incompleto"))))))</f>
        <v>Completo</v>
      </c>
      <c r="AG1048">
        <f>IF(B1048&gt;0,_xlfn.XLOOKUP(B1048,IW49BLTOTAL!A:A,IW49BLTOTAL!H:H),"")</f>
        <v>1</v>
      </c>
      <c r="AH1048" t="str">
        <f>IF(IFERROR(_xlfn.XLOOKUP(B1048,'Detalle custodia'!B:B,'Detalle custodia'!O:O),"")="custodia","Completo","")</f>
        <v/>
      </c>
    </row>
    <row r="1049" spans="1:34" x14ac:dyDescent="0.35">
      <c r="A1049" t="s">
        <v>128</v>
      </c>
      <c r="B1049">
        <v>6586301</v>
      </c>
      <c r="C1049" t="s">
        <v>123</v>
      </c>
      <c r="D1049" t="s">
        <v>6335</v>
      </c>
      <c r="E1049" t="s">
        <v>310</v>
      </c>
      <c r="F1049" t="s">
        <v>379</v>
      </c>
      <c r="G1049" t="s">
        <v>136</v>
      </c>
      <c r="H1049" s="16">
        <v>45839</v>
      </c>
      <c r="I1049" s="16">
        <v>45869</v>
      </c>
      <c r="J1049" t="s">
        <v>856</v>
      </c>
      <c r="K1049">
        <v>1210100</v>
      </c>
      <c r="L1049" t="s">
        <v>390</v>
      </c>
      <c r="O1049">
        <v>10014594</v>
      </c>
      <c r="P1049" t="s">
        <v>128</v>
      </c>
      <c r="Q1049">
        <v>748.08</v>
      </c>
      <c r="R1049" t="s">
        <v>296</v>
      </c>
      <c r="S1049" t="s">
        <v>3891</v>
      </c>
      <c r="T1049">
        <v>11572558</v>
      </c>
      <c r="U1049" s="16">
        <v>45753</v>
      </c>
      <c r="V1049" s="16">
        <v>45839</v>
      </c>
      <c r="W1049" s="16">
        <v>45832</v>
      </c>
      <c r="X1049">
        <v>748.08</v>
      </c>
      <c r="Y1049">
        <v>1290900</v>
      </c>
      <c r="Z1049" t="s">
        <v>1568</v>
      </c>
      <c r="AA1049" t="s">
        <v>248</v>
      </c>
      <c r="AB1049" t="s">
        <v>121</v>
      </c>
      <c r="AC1049" t="s">
        <v>255</v>
      </c>
      <c r="AD1049" t="s">
        <v>135</v>
      </c>
      <c r="AE1049" t="str">
        <f>IF(B1049&gt;0,IF(B1049&gt;0,(IF(B1049&lt;&gt;'PLAN SEMANAL'!$A$2,BLTOTAL!AA1049,""))),"")</f>
        <v>PERFORACIO</v>
      </c>
      <c r="AF1049" t="str">
        <f>IF(AH1049="Completo","Completo",IF(IF(B1049&gt;0,_xlfn.XLOOKUP(B1049,'Detalle reservas completas fesa'!K:K,'Detalle reservas completas fesa'!Q:Q,_xlfn.XLOOKUP(B1049,'MB25'!L:L,'MB25'!Q:Q,"Incompleto")),"")="PENDIENTE","Incompleto",IF(B1049&gt;0,_xlfn.XLOOKUP(B1049,'Detalle reservas completas fesa'!K:K,'Detalle reservas completas fesa'!Q:Q,IF(AD1049="SIN MATERIAL","Completo",IF(AD1049="COMPLETO","Completo","Incompleto"))))))</f>
        <v>Incompleto</v>
      </c>
      <c r="AG1049">
        <f>IF(B1049&gt;0,_xlfn.XLOOKUP(B1049,IW49BLTOTAL!A:A,IW49BLTOTAL!H:H),"")</f>
        <v>2</v>
      </c>
      <c r="AH1049" t="str">
        <f>IF(IFERROR(_xlfn.XLOOKUP(B1049,'Detalle custodia'!B:B,'Detalle custodia'!O:O),"")="custodia","Completo","")</f>
        <v/>
      </c>
    </row>
    <row r="1050" spans="1:34" x14ac:dyDescent="0.35">
      <c r="A1050" t="s">
        <v>134</v>
      </c>
      <c r="B1050">
        <v>6586297</v>
      </c>
      <c r="C1050" t="s">
        <v>123</v>
      </c>
      <c r="D1050" t="s">
        <v>3414</v>
      </c>
      <c r="E1050" t="s">
        <v>310</v>
      </c>
      <c r="F1050" t="s">
        <v>133</v>
      </c>
      <c r="G1050" t="s">
        <v>147</v>
      </c>
      <c r="H1050" s="16">
        <v>45858</v>
      </c>
      <c r="I1050" s="16">
        <v>45858</v>
      </c>
      <c r="J1050" t="s">
        <v>856</v>
      </c>
      <c r="K1050">
        <v>1210101</v>
      </c>
      <c r="L1050" t="s">
        <v>271</v>
      </c>
      <c r="O1050">
        <v>10014658</v>
      </c>
      <c r="P1050" t="s">
        <v>134</v>
      </c>
      <c r="Q1050">
        <v>0</v>
      </c>
      <c r="R1050" t="s">
        <v>296</v>
      </c>
      <c r="S1050" t="s">
        <v>296</v>
      </c>
      <c r="T1050">
        <v>11575936</v>
      </c>
      <c r="U1050" s="16">
        <v>45753</v>
      </c>
      <c r="V1050" s="16">
        <v>45858</v>
      </c>
      <c r="W1050" s="16">
        <v>45795</v>
      </c>
      <c r="X1050">
        <v>0</v>
      </c>
      <c r="Y1050">
        <v>1290900</v>
      </c>
      <c r="Z1050" t="s">
        <v>1568</v>
      </c>
      <c r="AA1050" t="s">
        <v>248</v>
      </c>
      <c r="AB1050" t="s">
        <v>121</v>
      </c>
      <c r="AC1050" t="s">
        <v>255</v>
      </c>
      <c r="AD1050" t="s">
        <v>122</v>
      </c>
      <c r="AE1050" t="str">
        <f>IF(B1050&gt;0,IF(B1050&gt;0,(IF(B1050&lt;&gt;'PLAN SEMANAL'!$A$2,BLTOTAL!AA1050,""))),"")</f>
        <v>PERFORACIO</v>
      </c>
      <c r="AF1050" t="str">
        <f>IF(AH1050="Completo","Completo",IF(IF(B1050&gt;0,_xlfn.XLOOKUP(B1050,'Detalle reservas completas fesa'!K:K,'Detalle reservas completas fesa'!Q:Q,_xlfn.XLOOKUP(B1050,'MB25'!L:L,'MB25'!Q:Q,"Incompleto")),"")="PENDIENTE","Incompleto",IF(B1050&gt;0,_xlfn.XLOOKUP(B1050,'Detalle reservas completas fesa'!K:K,'Detalle reservas completas fesa'!Q:Q,IF(AD1050="SIN MATERIAL","Completo",IF(AD1050="COMPLETO","Completo","Incompleto"))))))</f>
        <v>Completo</v>
      </c>
      <c r="AG1050">
        <f>IF(B1050&gt;0,_xlfn.XLOOKUP(B1050,IW49BLTOTAL!A:A,IW49BLTOTAL!H:H),"")</f>
        <v>2</v>
      </c>
      <c r="AH1050" t="str">
        <f>IF(IFERROR(_xlfn.XLOOKUP(B1050,'Detalle custodia'!B:B,'Detalle custodia'!O:O),"")="custodia","Completo","")</f>
        <v/>
      </c>
    </row>
    <row r="1051" spans="1:34" x14ac:dyDescent="0.35">
      <c r="A1051" t="s">
        <v>294</v>
      </c>
      <c r="B1051">
        <v>6586234</v>
      </c>
      <c r="C1051" t="s">
        <v>129</v>
      </c>
      <c r="D1051" t="s">
        <v>3415</v>
      </c>
      <c r="E1051" t="s">
        <v>310</v>
      </c>
      <c r="F1051" t="s">
        <v>259</v>
      </c>
      <c r="G1051" t="s">
        <v>142</v>
      </c>
      <c r="H1051" s="16">
        <v>45809</v>
      </c>
      <c r="I1051" s="16">
        <v>45809</v>
      </c>
      <c r="J1051" t="s">
        <v>856</v>
      </c>
      <c r="K1051">
        <v>1213130</v>
      </c>
      <c r="L1051" t="s">
        <v>295</v>
      </c>
      <c r="O1051">
        <v>10014618</v>
      </c>
      <c r="P1051" t="s">
        <v>294</v>
      </c>
      <c r="Q1051">
        <v>0</v>
      </c>
      <c r="R1051" t="s">
        <v>329</v>
      </c>
      <c r="S1051" t="s">
        <v>3889</v>
      </c>
      <c r="T1051">
        <v>11562964</v>
      </c>
      <c r="U1051" s="16">
        <v>45752</v>
      </c>
      <c r="V1051" s="16">
        <v>45809</v>
      </c>
      <c r="W1051" s="16">
        <v>45816</v>
      </c>
      <c r="X1051">
        <v>0</v>
      </c>
      <c r="Y1051">
        <v>1290900</v>
      </c>
      <c r="Z1051" t="s">
        <v>1568</v>
      </c>
      <c r="AA1051" t="s">
        <v>245</v>
      </c>
      <c r="AB1051" t="s">
        <v>121</v>
      </c>
      <c r="AC1051" t="s">
        <v>255</v>
      </c>
      <c r="AD1051" t="s">
        <v>122</v>
      </c>
      <c r="AE1051" t="str">
        <f>IF(B1051&gt;0,IF(B1051&gt;0,(IF(B1051&lt;&gt;'PLAN SEMANAL'!$A$2,BLTOTAL!AA1051,""))),"")</f>
        <v>ACARREO</v>
      </c>
      <c r="AF1051" t="str">
        <f>IF(AH1051="Completo","Completo",IF(IF(B1051&gt;0,_xlfn.XLOOKUP(B1051,'Detalle reservas completas fesa'!K:K,'Detalle reservas completas fesa'!Q:Q,_xlfn.XLOOKUP(B1051,'MB25'!L:L,'MB25'!Q:Q,"Incompleto")),"")="PENDIENTE","Incompleto",IF(B1051&gt;0,_xlfn.XLOOKUP(B1051,'Detalle reservas completas fesa'!K:K,'Detalle reservas completas fesa'!Q:Q,IF(AD1051="SIN MATERIAL","Completo",IF(AD1051="COMPLETO","Completo","Incompleto"))))))</f>
        <v>Completo</v>
      </c>
      <c r="AG1051">
        <f>IF(B1051&gt;0,_xlfn.XLOOKUP(B1051,IW49BLTOTAL!A:A,IW49BLTOTAL!H:H),"")</f>
        <v>4</v>
      </c>
      <c r="AH1051" t="str">
        <f>IF(IFERROR(_xlfn.XLOOKUP(B1051,'Detalle custodia'!B:B,'Detalle custodia'!O:O),"")="custodia","Completo","")</f>
        <v/>
      </c>
    </row>
    <row r="1052" spans="1:34" x14ac:dyDescent="0.35">
      <c r="A1052" t="s">
        <v>294</v>
      </c>
      <c r="B1052">
        <v>6586233</v>
      </c>
      <c r="C1052" t="s">
        <v>129</v>
      </c>
      <c r="D1052" t="s">
        <v>3416</v>
      </c>
      <c r="E1052" t="s">
        <v>310</v>
      </c>
      <c r="F1052" t="s">
        <v>133</v>
      </c>
      <c r="G1052" t="s">
        <v>132</v>
      </c>
      <c r="H1052" s="16">
        <v>45839</v>
      </c>
      <c r="I1052" s="16">
        <v>45869</v>
      </c>
      <c r="J1052" t="s">
        <v>3476</v>
      </c>
      <c r="K1052">
        <v>1213130</v>
      </c>
      <c r="L1052" t="s">
        <v>295</v>
      </c>
      <c r="O1052">
        <v>10014618</v>
      </c>
      <c r="P1052" t="s">
        <v>294</v>
      </c>
      <c r="Q1052">
        <v>0</v>
      </c>
      <c r="R1052" t="s">
        <v>329</v>
      </c>
      <c r="S1052" t="s">
        <v>3901</v>
      </c>
      <c r="T1052">
        <v>11562962</v>
      </c>
      <c r="U1052" s="16">
        <v>45752</v>
      </c>
      <c r="V1052" s="16">
        <v>45839</v>
      </c>
      <c r="W1052" s="16">
        <v>45835</v>
      </c>
      <c r="X1052">
        <v>0</v>
      </c>
      <c r="Y1052">
        <v>1290900</v>
      </c>
      <c r="Z1052" t="s">
        <v>1568</v>
      </c>
      <c r="AA1052" t="s">
        <v>245</v>
      </c>
      <c r="AB1052" t="s">
        <v>121</v>
      </c>
      <c r="AC1052" t="s">
        <v>255</v>
      </c>
      <c r="AD1052" t="s">
        <v>122</v>
      </c>
      <c r="AE1052" t="str">
        <f>IF(B1052&gt;0,IF(B1052&gt;0,(IF(B1052&lt;&gt;'PLAN SEMANAL'!$A$2,BLTOTAL!AA1052,""))),"")</f>
        <v>ACARREO</v>
      </c>
      <c r="AF1052" t="str">
        <f>IF(AH1052="Completo","Completo",IF(IF(B1052&gt;0,_xlfn.XLOOKUP(B1052,'Detalle reservas completas fesa'!K:K,'Detalle reservas completas fesa'!Q:Q,_xlfn.XLOOKUP(B1052,'MB25'!L:L,'MB25'!Q:Q,"Incompleto")),"")="PENDIENTE","Incompleto",IF(B1052&gt;0,_xlfn.XLOOKUP(B1052,'Detalle reservas completas fesa'!K:K,'Detalle reservas completas fesa'!Q:Q,IF(AD1052="SIN MATERIAL","Completo",IF(AD1052="COMPLETO","Completo","Incompleto"))))))</f>
        <v>Completo</v>
      </c>
      <c r="AG1052">
        <f>IF(B1052&gt;0,_xlfn.XLOOKUP(B1052,IW49BLTOTAL!A:A,IW49BLTOTAL!H:H),"")</f>
        <v>1</v>
      </c>
      <c r="AH1052" t="str">
        <f>IF(IFERROR(_xlfn.XLOOKUP(B1052,'Detalle custodia'!B:B,'Detalle custodia'!O:O),"")="custodia","Completo","")</f>
        <v/>
      </c>
    </row>
    <row r="1053" spans="1:34" x14ac:dyDescent="0.35">
      <c r="A1053" t="s">
        <v>294</v>
      </c>
      <c r="B1053">
        <v>6586232</v>
      </c>
      <c r="C1053" t="s">
        <v>129</v>
      </c>
      <c r="D1053" t="s">
        <v>3342</v>
      </c>
      <c r="E1053" t="s">
        <v>310</v>
      </c>
      <c r="F1053" t="s">
        <v>133</v>
      </c>
      <c r="G1053" t="s">
        <v>132</v>
      </c>
      <c r="H1053" s="16">
        <v>45839</v>
      </c>
      <c r="I1053" s="16">
        <v>45869</v>
      </c>
      <c r="J1053" t="s">
        <v>3476</v>
      </c>
      <c r="K1053">
        <v>1213130</v>
      </c>
      <c r="L1053" t="s">
        <v>295</v>
      </c>
      <c r="O1053">
        <v>10014618</v>
      </c>
      <c r="P1053" t="s">
        <v>294</v>
      </c>
      <c r="Q1053">
        <v>0</v>
      </c>
      <c r="R1053" t="s">
        <v>329</v>
      </c>
      <c r="S1053" t="s">
        <v>3901</v>
      </c>
      <c r="T1053">
        <v>11562956</v>
      </c>
      <c r="U1053" s="16">
        <v>45752</v>
      </c>
      <c r="V1053" s="16">
        <v>45839</v>
      </c>
      <c r="W1053" s="16">
        <v>45835</v>
      </c>
      <c r="X1053">
        <v>0</v>
      </c>
      <c r="Y1053">
        <v>1290900</v>
      </c>
      <c r="Z1053" t="s">
        <v>1568</v>
      </c>
      <c r="AA1053" t="s">
        <v>245</v>
      </c>
      <c r="AB1053" t="s">
        <v>121</v>
      </c>
      <c r="AC1053" t="s">
        <v>255</v>
      </c>
      <c r="AD1053" t="s">
        <v>122</v>
      </c>
      <c r="AE1053" t="str">
        <f>IF(B1053&gt;0,IF(B1053&gt;0,(IF(B1053&lt;&gt;'PLAN SEMANAL'!$A$2,BLTOTAL!AA1053,""))),"")</f>
        <v>ACARREO</v>
      </c>
      <c r="AF1053" t="str">
        <f>IF(AH1053="Completo","Completo",IF(IF(B1053&gt;0,_xlfn.XLOOKUP(B1053,'Detalle reservas completas fesa'!K:K,'Detalle reservas completas fesa'!Q:Q,_xlfn.XLOOKUP(B1053,'MB25'!L:L,'MB25'!Q:Q,"Incompleto")),"")="PENDIENTE","Incompleto",IF(B1053&gt;0,_xlfn.XLOOKUP(B1053,'Detalle reservas completas fesa'!K:K,'Detalle reservas completas fesa'!Q:Q,IF(AD1053="SIN MATERIAL","Completo",IF(AD1053="COMPLETO","Completo","Incompleto"))))))</f>
        <v>Completo</v>
      </c>
      <c r="AG1053">
        <f>IF(B1053&gt;0,_xlfn.XLOOKUP(B1053,IW49BLTOTAL!A:A,IW49BLTOTAL!H:H),"")</f>
        <v>0.5</v>
      </c>
      <c r="AH1053" t="str">
        <f>IF(IFERROR(_xlfn.XLOOKUP(B1053,'Detalle custodia'!B:B,'Detalle custodia'!O:O),"")="custodia","Completo","")</f>
        <v/>
      </c>
    </row>
    <row r="1054" spans="1:34" x14ac:dyDescent="0.35">
      <c r="A1054" t="s">
        <v>294</v>
      </c>
      <c r="B1054">
        <v>6586231</v>
      </c>
      <c r="C1054" t="s">
        <v>129</v>
      </c>
      <c r="D1054" t="s">
        <v>3417</v>
      </c>
      <c r="E1054" t="s">
        <v>310</v>
      </c>
      <c r="F1054" t="s">
        <v>133</v>
      </c>
      <c r="G1054" t="s">
        <v>132</v>
      </c>
      <c r="H1054" s="16">
        <v>45839</v>
      </c>
      <c r="I1054" s="16">
        <v>45869</v>
      </c>
      <c r="J1054" t="s">
        <v>3476</v>
      </c>
      <c r="K1054">
        <v>1213130</v>
      </c>
      <c r="L1054" t="s">
        <v>295</v>
      </c>
      <c r="O1054">
        <v>10014618</v>
      </c>
      <c r="P1054" t="s">
        <v>294</v>
      </c>
      <c r="Q1054">
        <v>0</v>
      </c>
      <c r="R1054" t="s">
        <v>329</v>
      </c>
      <c r="S1054" t="s">
        <v>3901</v>
      </c>
      <c r="T1054">
        <v>11555476</v>
      </c>
      <c r="U1054" s="16">
        <v>45752</v>
      </c>
      <c r="V1054" s="16">
        <v>45839</v>
      </c>
      <c r="W1054" s="16">
        <v>45835</v>
      </c>
      <c r="X1054">
        <v>0</v>
      </c>
      <c r="Y1054">
        <v>1290900</v>
      </c>
      <c r="Z1054" t="s">
        <v>1568</v>
      </c>
      <c r="AA1054" t="s">
        <v>245</v>
      </c>
      <c r="AB1054" t="s">
        <v>121</v>
      </c>
      <c r="AC1054" t="s">
        <v>255</v>
      </c>
      <c r="AD1054" t="s">
        <v>122</v>
      </c>
      <c r="AE1054" t="str">
        <f>IF(B1054&gt;0,IF(B1054&gt;0,(IF(B1054&lt;&gt;'PLAN SEMANAL'!$A$2,BLTOTAL!AA1054,""))),"")</f>
        <v>ACARREO</v>
      </c>
      <c r="AF1054" t="str">
        <f>IF(AH1054="Completo","Completo",IF(IF(B1054&gt;0,_xlfn.XLOOKUP(B1054,'Detalle reservas completas fesa'!K:K,'Detalle reservas completas fesa'!Q:Q,_xlfn.XLOOKUP(B1054,'MB25'!L:L,'MB25'!Q:Q,"Incompleto")),"")="PENDIENTE","Incompleto",IF(B1054&gt;0,_xlfn.XLOOKUP(B1054,'Detalle reservas completas fesa'!K:K,'Detalle reservas completas fesa'!Q:Q,IF(AD1054="SIN MATERIAL","Completo",IF(AD1054="COMPLETO","Completo","Incompleto"))))))</f>
        <v>Completo</v>
      </c>
      <c r="AG1054">
        <f>IF(B1054&gt;0,_xlfn.XLOOKUP(B1054,IW49BLTOTAL!A:A,IW49BLTOTAL!H:H),"")</f>
        <v>6</v>
      </c>
      <c r="AH1054" t="str">
        <f>IF(IFERROR(_xlfn.XLOOKUP(B1054,'Detalle custodia'!B:B,'Detalle custodia'!O:O),"")="custodia","Completo","")</f>
        <v/>
      </c>
    </row>
    <row r="1055" spans="1:34" x14ac:dyDescent="0.35">
      <c r="A1055" t="s">
        <v>294</v>
      </c>
      <c r="B1055">
        <v>6586230</v>
      </c>
      <c r="C1055" t="s">
        <v>129</v>
      </c>
      <c r="D1055" t="s">
        <v>3418</v>
      </c>
      <c r="E1055" t="s">
        <v>310</v>
      </c>
      <c r="F1055" t="s">
        <v>259</v>
      </c>
      <c r="G1055" t="s">
        <v>192</v>
      </c>
      <c r="H1055" s="16">
        <v>45809</v>
      </c>
      <c r="I1055" s="16">
        <v>45838</v>
      </c>
      <c r="J1055" t="s">
        <v>3478</v>
      </c>
      <c r="K1055">
        <v>1213130</v>
      </c>
      <c r="L1055" t="s">
        <v>295</v>
      </c>
      <c r="O1055">
        <v>10014618</v>
      </c>
      <c r="P1055" t="s">
        <v>294</v>
      </c>
      <c r="Q1055">
        <v>2862.16</v>
      </c>
      <c r="R1055" t="s">
        <v>329</v>
      </c>
      <c r="S1055" t="s">
        <v>308</v>
      </c>
      <c r="T1055">
        <v>11555473</v>
      </c>
      <c r="U1055" s="16">
        <v>45752</v>
      </c>
      <c r="V1055" s="16">
        <v>45809</v>
      </c>
      <c r="W1055" s="16">
        <v>45832</v>
      </c>
      <c r="X1055">
        <v>2862.16</v>
      </c>
      <c r="Y1055">
        <v>1290900</v>
      </c>
      <c r="Z1055" t="s">
        <v>1568</v>
      </c>
      <c r="AA1055" t="s">
        <v>245</v>
      </c>
      <c r="AB1055" t="s">
        <v>121</v>
      </c>
      <c r="AC1055" t="s">
        <v>255</v>
      </c>
      <c r="AD1055" t="s">
        <v>135</v>
      </c>
      <c r="AE1055" t="str">
        <f>IF(B1055&gt;0,IF(B1055&gt;0,(IF(B1055&lt;&gt;'PLAN SEMANAL'!$A$2,BLTOTAL!AA1055,""))),"")</f>
        <v>ACARREO</v>
      </c>
      <c r="AF1055" t="str">
        <f>IF(AH1055="Completo","Completo",IF(IF(B1055&gt;0,_xlfn.XLOOKUP(B1055,'Detalle reservas completas fesa'!K:K,'Detalle reservas completas fesa'!Q:Q,_xlfn.XLOOKUP(B1055,'MB25'!L:L,'MB25'!Q:Q,"Incompleto")),"")="PENDIENTE","Incompleto",IF(B1055&gt;0,_xlfn.XLOOKUP(B1055,'Detalle reservas completas fesa'!K:K,'Detalle reservas completas fesa'!Q:Q,IF(AD1055="SIN MATERIAL","Completo",IF(AD1055="COMPLETO","Completo","Incompleto"))))))</f>
        <v>Incompleto</v>
      </c>
      <c r="AG1055">
        <f>IF(B1055&gt;0,_xlfn.XLOOKUP(B1055,IW49BLTOTAL!A:A,IW49BLTOTAL!H:H),"")</f>
        <v>4</v>
      </c>
      <c r="AH1055" t="str">
        <f>IF(IFERROR(_xlfn.XLOOKUP(B1055,'Detalle custodia'!B:B,'Detalle custodia'!O:O),"")="custodia","Completo","")</f>
        <v/>
      </c>
    </row>
    <row r="1056" spans="1:34" x14ac:dyDescent="0.35">
      <c r="A1056" t="s">
        <v>294</v>
      </c>
      <c r="B1056">
        <v>6586229</v>
      </c>
      <c r="C1056" t="s">
        <v>129</v>
      </c>
      <c r="D1056" t="s">
        <v>3339</v>
      </c>
      <c r="E1056" t="s">
        <v>310</v>
      </c>
      <c r="F1056" t="s">
        <v>133</v>
      </c>
      <c r="G1056" t="s">
        <v>147</v>
      </c>
      <c r="H1056" s="16">
        <v>45839</v>
      </c>
      <c r="I1056" s="16">
        <v>45869</v>
      </c>
      <c r="J1056" t="s">
        <v>3476</v>
      </c>
      <c r="K1056">
        <v>1213130</v>
      </c>
      <c r="L1056" t="s">
        <v>295</v>
      </c>
      <c r="O1056">
        <v>10014618</v>
      </c>
      <c r="P1056" t="s">
        <v>294</v>
      </c>
      <c r="Q1056">
        <v>0</v>
      </c>
      <c r="R1056" t="s">
        <v>329</v>
      </c>
      <c r="S1056" t="s">
        <v>3901</v>
      </c>
      <c r="T1056">
        <v>11555472</v>
      </c>
      <c r="U1056" s="16">
        <v>45752</v>
      </c>
      <c r="V1056" s="16">
        <v>45839</v>
      </c>
      <c r="W1056" s="16">
        <v>45835</v>
      </c>
      <c r="X1056">
        <v>0</v>
      </c>
      <c r="Y1056">
        <v>1290900</v>
      </c>
      <c r="Z1056" t="s">
        <v>1568</v>
      </c>
      <c r="AA1056" t="s">
        <v>245</v>
      </c>
      <c r="AB1056" t="s">
        <v>121</v>
      </c>
      <c r="AC1056" t="s">
        <v>255</v>
      </c>
      <c r="AD1056" t="s">
        <v>122</v>
      </c>
      <c r="AE1056" t="str">
        <f>IF(B1056&gt;0,IF(B1056&gt;0,(IF(B1056&lt;&gt;'PLAN SEMANAL'!$A$2,BLTOTAL!AA1056,""))),"")</f>
        <v>ACARREO</v>
      </c>
      <c r="AF1056" t="str">
        <f>IF(AH1056="Completo","Completo",IF(IF(B1056&gt;0,_xlfn.XLOOKUP(B1056,'Detalle reservas completas fesa'!K:K,'Detalle reservas completas fesa'!Q:Q,_xlfn.XLOOKUP(B1056,'MB25'!L:L,'MB25'!Q:Q,"Incompleto")),"")="PENDIENTE","Incompleto",IF(B1056&gt;0,_xlfn.XLOOKUP(B1056,'Detalle reservas completas fesa'!K:K,'Detalle reservas completas fesa'!Q:Q,IF(AD1056="SIN MATERIAL","Completo",IF(AD1056="COMPLETO","Completo","Incompleto"))))))</f>
        <v>Completo</v>
      </c>
      <c r="AG1056">
        <f>IF(B1056&gt;0,_xlfn.XLOOKUP(B1056,IW49BLTOTAL!A:A,IW49BLTOTAL!H:H),"")</f>
        <v>2</v>
      </c>
      <c r="AH1056" t="str">
        <f>IF(IFERROR(_xlfn.XLOOKUP(B1056,'Detalle custodia'!B:B,'Detalle custodia'!O:O),"")="custodia","Completo","")</f>
        <v/>
      </c>
    </row>
    <row r="1057" spans="1:34" x14ac:dyDescent="0.35">
      <c r="A1057" t="s">
        <v>294</v>
      </c>
      <c r="B1057">
        <v>6586228</v>
      </c>
      <c r="C1057" t="s">
        <v>129</v>
      </c>
      <c r="D1057" t="s">
        <v>3419</v>
      </c>
      <c r="E1057" t="s">
        <v>310</v>
      </c>
      <c r="F1057" t="s">
        <v>133</v>
      </c>
      <c r="G1057" t="s">
        <v>147</v>
      </c>
      <c r="H1057" s="16">
        <v>45809</v>
      </c>
      <c r="I1057" s="16">
        <v>45809</v>
      </c>
      <c r="J1057" t="s">
        <v>856</v>
      </c>
      <c r="K1057">
        <v>1213130</v>
      </c>
      <c r="L1057" t="s">
        <v>295</v>
      </c>
      <c r="O1057">
        <v>10014618</v>
      </c>
      <c r="P1057" t="s">
        <v>294</v>
      </c>
      <c r="Q1057">
        <v>0</v>
      </c>
      <c r="R1057" t="s">
        <v>329</v>
      </c>
      <c r="S1057" t="s">
        <v>329</v>
      </c>
      <c r="T1057">
        <v>11555343</v>
      </c>
      <c r="U1057" s="16">
        <v>45752</v>
      </c>
      <c r="V1057" s="16">
        <v>45809</v>
      </c>
      <c r="W1057" s="16">
        <v>45753</v>
      </c>
      <c r="X1057">
        <v>0</v>
      </c>
      <c r="Y1057">
        <v>1290900</v>
      </c>
      <c r="Z1057" t="s">
        <v>1568</v>
      </c>
      <c r="AA1057" t="s">
        <v>245</v>
      </c>
      <c r="AB1057" t="s">
        <v>121</v>
      </c>
      <c r="AC1057" t="s">
        <v>255</v>
      </c>
      <c r="AD1057" t="s">
        <v>141</v>
      </c>
      <c r="AE1057" t="str">
        <f>IF(B1057&gt;0,IF(B1057&gt;0,(IF(B1057&lt;&gt;'PLAN SEMANAL'!$A$2,BLTOTAL!AA1057,""))),"")</f>
        <v>ACARREO</v>
      </c>
      <c r="AF1057" t="str">
        <f>IF(AH1057="Completo","Completo",IF(IF(B1057&gt;0,_xlfn.XLOOKUP(B1057,'Detalle reservas completas fesa'!K:K,'Detalle reservas completas fesa'!Q:Q,_xlfn.XLOOKUP(B1057,'MB25'!L:L,'MB25'!Q:Q,"Incompleto")),"")="PENDIENTE","Incompleto",IF(B1057&gt;0,_xlfn.XLOOKUP(B1057,'Detalle reservas completas fesa'!K:K,'Detalle reservas completas fesa'!Q:Q,IF(AD1057="SIN MATERIAL","Completo",IF(AD1057="COMPLETO","Completo","Incompleto"))))))</f>
        <v>Incompleto</v>
      </c>
      <c r="AG1057">
        <f>IF(B1057&gt;0,_xlfn.XLOOKUP(B1057,IW49BLTOTAL!A:A,IW49BLTOTAL!H:H),"")</f>
        <v>6</v>
      </c>
      <c r="AH1057" t="str">
        <f>IF(IFERROR(_xlfn.XLOOKUP(B1057,'Detalle custodia'!B:B,'Detalle custodia'!O:O),"")="custodia","Completo","")</f>
        <v/>
      </c>
    </row>
    <row r="1058" spans="1:34" x14ac:dyDescent="0.35">
      <c r="A1058" t="s">
        <v>184</v>
      </c>
      <c r="B1058">
        <v>6586214</v>
      </c>
      <c r="C1058" t="s">
        <v>129</v>
      </c>
      <c r="D1058" t="s">
        <v>3420</v>
      </c>
      <c r="E1058" t="s">
        <v>310</v>
      </c>
      <c r="F1058" t="s">
        <v>133</v>
      </c>
      <c r="G1058" t="s">
        <v>147</v>
      </c>
      <c r="H1058" s="16">
        <v>45808</v>
      </c>
      <c r="I1058" s="16">
        <v>45808</v>
      </c>
      <c r="J1058" t="s">
        <v>856</v>
      </c>
      <c r="K1058">
        <v>1213130</v>
      </c>
      <c r="L1058" t="s">
        <v>312</v>
      </c>
      <c r="O1058">
        <v>10014609</v>
      </c>
      <c r="P1058" t="s">
        <v>184</v>
      </c>
      <c r="Q1058">
        <v>0</v>
      </c>
      <c r="R1058" t="s">
        <v>329</v>
      </c>
      <c r="S1058" t="s">
        <v>343</v>
      </c>
      <c r="T1058">
        <v>11563611</v>
      </c>
      <c r="U1058" s="16">
        <v>45752</v>
      </c>
      <c r="V1058" s="16">
        <v>45808</v>
      </c>
      <c r="W1058" s="16">
        <v>45776</v>
      </c>
      <c r="X1058">
        <v>0</v>
      </c>
      <c r="Y1058">
        <v>1290900</v>
      </c>
      <c r="Z1058" t="s">
        <v>1568</v>
      </c>
      <c r="AA1058" t="s">
        <v>245</v>
      </c>
      <c r="AB1058" t="s">
        <v>121</v>
      </c>
      <c r="AC1058" t="s">
        <v>255</v>
      </c>
      <c r="AD1058" t="s">
        <v>141</v>
      </c>
      <c r="AE1058" t="str">
        <f>IF(B1058&gt;0,IF(B1058&gt;0,(IF(B1058&lt;&gt;'PLAN SEMANAL'!$A$2,BLTOTAL!AA1058,""))),"")</f>
        <v>ACARREO</v>
      </c>
      <c r="AF1058" t="str">
        <f>IF(AH1058="Completo","Completo",IF(IF(B1058&gt;0,_xlfn.XLOOKUP(B1058,'Detalle reservas completas fesa'!K:K,'Detalle reservas completas fesa'!Q:Q,_xlfn.XLOOKUP(B1058,'MB25'!L:L,'MB25'!Q:Q,"Incompleto")),"")="PENDIENTE","Incompleto",IF(B1058&gt;0,_xlfn.XLOOKUP(B1058,'Detalle reservas completas fesa'!K:K,'Detalle reservas completas fesa'!Q:Q,IF(AD1058="SIN MATERIAL","Completo",IF(AD1058="COMPLETO","Completo","Incompleto"))))))</f>
        <v>Incompleto</v>
      </c>
      <c r="AG1058">
        <f>IF(B1058&gt;0,_xlfn.XLOOKUP(B1058,IW49BLTOTAL!A:A,IW49BLTOTAL!H:H),"")</f>
        <v>3</v>
      </c>
      <c r="AH1058" t="str">
        <f>IF(IFERROR(_xlfn.XLOOKUP(B1058,'Detalle custodia'!B:B,'Detalle custodia'!O:O),"")="custodia","Completo","")</f>
        <v/>
      </c>
    </row>
    <row r="1059" spans="1:34" x14ac:dyDescent="0.35">
      <c r="A1059" t="s">
        <v>184</v>
      </c>
      <c r="B1059">
        <v>6586213</v>
      </c>
      <c r="C1059" t="s">
        <v>129</v>
      </c>
      <c r="D1059" t="s">
        <v>3421</v>
      </c>
      <c r="E1059" t="s">
        <v>310</v>
      </c>
      <c r="F1059" t="s">
        <v>133</v>
      </c>
      <c r="G1059" t="s">
        <v>132</v>
      </c>
      <c r="H1059" s="16">
        <v>45808</v>
      </c>
      <c r="I1059" s="16">
        <v>45808</v>
      </c>
      <c r="J1059" t="s">
        <v>856</v>
      </c>
      <c r="K1059">
        <v>1213130</v>
      </c>
      <c r="L1059" t="s">
        <v>312</v>
      </c>
      <c r="O1059">
        <v>10014609</v>
      </c>
      <c r="P1059" t="s">
        <v>184</v>
      </c>
      <c r="Q1059">
        <v>0</v>
      </c>
      <c r="R1059" t="s">
        <v>329</v>
      </c>
      <c r="S1059" t="s">
        <v>343</v>
      </c>
      <c r="T1059">
        <v>11563604</v>
      </c>
      <c r="U1059" s="16">
        <v>45752</v>
      </c>
      <c r="V1059" s="16">
        <v>45808</v>
      </c>
      <c r="W1059" s="16">
        <v>45776</v>
      </c>
      <c r="X1059">
        <v>0</v>
      </c>
      <c r="Y1059">
        <v>1290900</v>
      </c>
      <c r="Z1059" t="s">
        <v>1568</v>
      </c>
      <c r="AA1059" t="s">
        <v>245</v>
      </c>
      <c r="AB1059" t="s">
        <v>121</v>
      </c>
      <c r="AC1059" t="s">
        <v>255</v>
      </c>
      <c r="AD1059" t="s">
        <v>141</v>
      </c>
      <c r="AE1059" t="str">
        <f>IF(B1059&gt;0,IF(B1059&gt;0,(IF(B1059&lt;&gt;'PLAN SEMANAL'!$A$2,BLTOTAL!AA1059,""))),"")</f>
        <v>ACARREO</v>
      </c>
      <c r="AF1059" t="str">
        <f>IF(AH1059="Completo","Completo",IF(IF(B1059&gt;0,_xlfn.XLOOKUP(B1059,'Detalle reservas completas fesa'!K:K,'Detalle reservas completas fesa'!Q:Q,_xlfn.XLOOKUP(B1059,'MB25'!L:L,'MB25'!Q:Q,"Incompleto")),"")="PENDIENTE","Incompleto",IF(B1059&gt;0,_xlfn.XLOOKUP(B1059,'Detalle reservas completas fesa'!K:K,'Detalle reservas completas fesa'!Q:Q,IF(AD1059="SIN MATERIAL","Completo",IF(AD1059="COMPLETO","Completo","Incompleto"))))))</f>
        <v>Incompleto</v>
      </c>
      <c r="AG1059">
        <f>IF(B1059&gt;0,_xlfn.XLOOKUP(B1059,IW49BLTOTAL!A:A,IW49BLTOTAL!H:H),"")</f>
        <v>1</v>
      </c>
      <c r="AH1059" t="str">
        <f>IF(IFERROR(_xlfn.XLOOKUP(B1059,'Detalle custodia'!B:B,'Detalle custodia'!O:O),"")="custodia","Completo","")</f>
        <v/>
      </c>
    </row>
    <row r="1060" spans="1:34" x14ac:dyDescent="0.35">
      <c r="A1060" t="s">
        <v>157</v>
      </c>
      <c r="B1060">
        <v>6586041</v>
      </c>
      <c r="C1060" t="s">
        <v>129</v>
      </c>
      <c r="D1060" t="s">
        <v>3422</v>
      </c>
      <c r="E1060" t="s">
        <v>310</v>
      </c>
      <c r="F1060" t="s">
        <v>133</v>
      </c>
      <c r="G1060" t="s">
        <v>226</v>
      </c>
      <c r="H1060" s="16">
        <v>45839</v>
      </c>
      <c r="I1060" s="16">
        <v>45869</v>
      </c>
      <c r="J1060" t="s">
        <v>3476</v>
      </c>
      <c r="K1060">
        <v>1215150</v>
      </c>
      <c r="L1060" t="s">
        <v>345</v>
      </c>
      <c r="O1060">
        <v>10014635</v>
      </c>
      <c r="P1060" t="s">
        <v>157</v>
      </c>
      <c r="Q1060">
        <v>0</v>
      </c>
      <c r="R1060" t="s">
        <v>1679</v>
      </c>
      <c r="S1060" t="s">
        <v>3901</v>
      </c>
      <c r="T1060">
        <v>11572698</v>
      </c>
      <c r="U1060" s="16">
        <v>45752</v>
      </c>
      <c r="V1060" s="16">
        <v>45839</v>
      </c>
      <c r="W1060" s="16">
        <v>45835</v>
      </c>
      <c r="X1060">
        <v>0</v>
      </c>
      <c r="Y1060">
        <v>1290900</v>
      </c>
      <c r="Z1060" t="s">
        <v>1568</v>
      </c>
      <c r="AA1060" t="s">
        <v>246</v>
      </c>
      <c r="AB1060" t="s">
        <v>121</v>
      </c>
      <c r="AC1060" t="s">
        <v>255</v>
      </c>
      <c r="AD1060" t="s">
        <v>189</v>
      </c>
      <c r="AE1060" t="str">
        <f>IF(B1060&gt;0,IF(B1060&gt;0,(IF(B1060&lt;&gt;'PLAN SEMANAL'!$A$2,BLTOTAL!AA1060,""))),"")</f>
        <v>AUXILIAR</v>
      </c>
      <c r="AF1060" t="str">
        <f>IF(AH1060="Completo","Completo",IF(IF(B1060&gt;0,_xlfn.XLOOKUP(B1060,'Detalle reservas completas fesa'!K:K,'Detalle reservas completas fesa'!Q:Q,_xlfn.XLOOKUP(B1060,'MB25'!L:L,'MB25'!Q:Q,"Incompleto")),"")="PENDIENTE","Incompleto",IF(B1060&gt;0,_xlfn.XLOOKUP(B1060,'Detalle reservas completas fesa'!K:K,'Detalle reservas completas fesa'!Q:Q,IF(AD1060="SIN MATERIAL","Completo",IF(AD1060="COMPLETO","Completo","Incompleto"))))))</f>
        <v>Completo</v>
      </c>
      <c r="AG1060">
        <f>IF(B1060&gt;0,_xlfn.XLOOKUP(B1060,IW49BLTOTAL!A:A,IW49BLTOTAL!H:H),"")</f>
        <v>2</v>
      </c>
      <c r="AH1060" t="str">
        <f>IF(IFERROR(_xlfn.XLOOKUP(B1060,'Detalle custodia'!B:B,'Detalle custodia'!O:O),"")="custodia","Completo","")</f>
        <v/>
      </c>
    </row>
    <row r="1061" spans="1:34" x14ac:dyDescent="0.35">
      <c r="A1061" t="s">
        <v>240</v>
      </c>
      <c r="B1061">
        <v>6586001</v>
      </c>
      <c r="C1061" t="s">
        <v>129</v>
      </c>
      <c r="D1061" t="s">
        <v>3423</v>
      </c>
      <c r="E1061" t="s">
        <v>310</v>
      </c>
      <c r="F1061" t="s">
        <v>133</v>
      </c>
      <c r="G1061" t="s">
        <v>226</v>
      </c>
      <c r="H1061" s="16">
        <v>45839</v>
      </c>
      <c r="I1061" s="16">
        <v>45869</v>
      </c>
      <c r="J1061" t="s">
        <v>3476</v>
      </c>
      <c r="K1061">
        <v>1213130</v>
      </c>
      <c r="L1061" t="s">
        <v>304</v>
      </c>
      <c r="O1061">
        <v>10014607</v>
      </c>
      <c r="P1061" t="s">
        <v>240</v>
      </c>
      <c r="Q1061">
        <v>0</v>
      </c>
      <c r="R1061" t="s">
        <v>329</v>
      </c>
      <c r="S1061" t="s">
        <v>3901</v>
      </c>
      <c r="T1061">
        <v>11564884</v>
      </c>
      <c r="U1061" s="16">
        <v>45752</v>
      </c>
      <c r="V1061" s="16">
        <v>45839</v>
      </c>
      <c r="W1061" s="16">
        <v>45835</v>
      </c>
      <c r="X1061">
        <v>0</v>
      </c>
      <c r="Y1061">
        <v>1290900</v>
      </c>
      <c r="Z1061" t="s">
        <v>1568</v>
      </c>
      <c r="AA1061" t="s">
        <v>245</v>
      </c>
      <c r="AB1061" t="s">
        <v>121</v>
      </c>
      <c r="AC1061" t="s">
        <v>255</v>
      </c>
      <c r="AD1061" t="s">
        <v>189</v>
      </c>
      <c r="AE1061" t="str">
        <f>IF(B1061&gt;0,IF(B1061&gt;0,(IF(B1061&lt;&gt;'PLAN SEMANAL'!$A$2,BLTOTAL!AA1061,""))),"")</f>
        <v>ACARREO</v>
      </c>
      <c r="AF1061" t="str">
        <f>IF(AH1061="Completo","Completo",IF(IF(B1061&gt;0,_xlfn.XLOOKUP(B1061,'Detalle reservas completas fesa'!K:K,'Detalle reservas completas fesa'!Q:Q,_xlfn.XLOOKUP(B1061,'MB25'!L:L,'MB25'!Q:Q,"Incompleto")),"")="PENDIENTE","Incompleto",IF(B1061&gt;0,_xlfn.XLOOKUP(B1061,'Detalle reservas completas fesa'!K:K,'Detalle reservas completas fesa'!Q:Q,IF(AD1061="SIN MATERIAL","Completo",IF(AD1061="COMPLETO","Completo","Incompleto"))))))</f>
        <v>Completo</v>
      </c>
      <c r="AG1061">
        <f>IF(B1061&gt;0,_xlfn.XLOOKUP(B1061,IW49BLTOTAL!A:A,IW49BLTOTAL!H:H),"")</f>
        <v>10</v>
      </c>
      <c r="AH1061" t="str">
        <f>IF(IFERROR(_xlfn.XLOOKUP(B1061,'Detalle custodia'!B:B,'Detalle custodia'!O:O),"")="custodia","Completo","")</f>
        <v/>
      </c>
    </row>
    <row r="1062" spans="1:34" x14ac:dyDescent="0.35">
      <c r="A1062" t="s">
        <v>274</v>
      </c>
      <c r="B1062">
        <v>6585990</v>
      </c>
      <c r="C1062" t="s">
        <v>123</v>
      </c>
      <c r="D1062" t="s">
        <v>3424</v>
      </c>
      <c r="E1062" t="s">
        <v>310</v>
      </c>
      <c r="F1062" t="s">
        <v>133</v>
      </c>
      <c r="G1062" t="s">
        <v>132</v>
      </c>
      <c r="H1062" s="16">
        <v>45845</v>
      </c>
      <c r="I1062" s="16">
        <v>45845</v>
      </c>
      <c r="J1062" t="s">
        <v>856</v>
      </c>
      <c r="K1062">
        <v>1210102</v>
      </c>
      <c r="L1062" t="s">
        <v>275</v>
      </c>
      <c r="O1062">
        <v>10014596</v>
      </c>
      <c r="P1062" t="s">
        <v>176</v>
      </c>
      <c r="Q1062">
        <v>0</v>
      </c>
      <c r="R1062" t="s">
        <v>296</v>
      </c>
      <c r="S1062" t="s">
        <v>342</v>
      </c>
      <c r="T1062">
        <v>11574363</v>
      </c>
      <c r="U1062" s="16">
        <v>45752</v>
      </c>
      <c r="V1062" s="16">
        <v>45845</v>
      </c>
      <c r="W1062" s="16">
        <v>45805</v>
      </c>
      <c r="X1062">
        <v>0</v>
      </c>
      <c r="Y1062">
        <v>1290900</v>
      </c>
      <c r="Z1062" t="s">
        <v>1568</v>
      </c>
      <c r="AA1062" t="s">
        <v>248</v>
      </c>
      <c r="AB1062" t="s">
        <v>121</v>
      </c>
      <c r="AC1062" t="s">
        <v>255</v>
      </c>
      <c r="AD1062" t="s">
        <v>122</v>
      </c>
      <c r="AE1062" t="str">
        <f>IF(B1062&gt;0,IF(B1062&gt;0,(IF(B1062&lt;&gt;'PLAN SEMANAL'!$A$2,BLTOTAL!AA1062,""))),"")</f>
        <v>PERFORACIO</v>
      </c>
      <c r="AF1062" t="str">
        <f>IF(AH1062="Completo","Completo",IF(IF(B1062&gt;0,_xlfn.XLOOKUP(B1062,'Detalle reservas completas fesa'!K:K,'Detalle reservas completas fesa'!Q:Q,_xlfn.XLOOKUP(B1062,'MB25'!L:L,'MB25'!Q:Q,"Incompleto")),"")="PENDIENTE","Incompleto",IF(B1062&gt;0,_xlfn.XLOOKUP(B1062,'Detalle reservas completas fesa'!K:K,'Detalle reservas completas fesa'!Q:Q,IF(AD1062="SIN MATERIAL","Completo",IF(AD1062="COMPLETO","Completo","Incompleto"))))))</f>
        <v>Completo</v>
      </c>
      <c r="AG1062">
        <f>IF(B1062&gt;0,_xlfn.XLOOKUP(B1062,IW49BLTOTAL!A:A,IW49BLTOTAL!H:H),"")</f>
        <v>4</v>
      </c>
      <c r="AH1062" t="str">
        <f>IF(IFERROR(_xlfn.XLOOKUP(B1062,'Detalle custodia'!B:B,'Detalle custodia'!O:O),"")="custodia","Completo","")</f>
        <v/>
      </c>
    </row>
    <row r="1063" spans="1:34" x14ac:dyDescent="0.35">
      <c r="A1063" t="s">
        <v>148</v>
      </c>
      <c r="B1063">
        <v>6585974</v>
      </c>
      <c r="C1063" t="s">
        <v>129</v>
      </c>
      <c r="D1063" t="s">
        <v>3425</v>
      </c>
      <c r="E1063" t="s">
        <v>310</v>
      </c>
      <c r="F1063" t="s">
        <v>133</v>
      </c>
      <c r="G1063" t="s">
        <v>132</v>
      </c>
      <c r="H1063" s="16">
        <v>45839</v>
      </c>
      <c r="I1063" s="16">
        <v>45869</v>
      </c>
      <c r="J1063" t="s">
        <v>3476</v>
      </c>
      <c r="K1063">
        <v>1213130</v>
      </c>
      <c r="L1063" t="s">
        <v>297</v>
      </c>
      <c r="O1063">
        <v>10014617</v>
      </c>
      <c r="P1063" t="s">
        <v>148</v>
      </c>
      <c r="Q1063">
        <v>0</v>
      </c>
      <c r="R1063" t="s">
        <v>329</v>
      </c>
      <c r="S1063" t="s">
        <v>3901</v>
      </c>
      <c r="T1063">
        <v>11568513</v>
      </c>
      <c r="U1063" s="16">
        <v>45751</v>
      </c>
      <c r="V1063" s="16">
        <v>45839</v>
      </c>
      <c r="W1063" s="16">
        <v>45835</v>
      </c>
      <c r="X1063">
        <v>0</v>
      </c>
      <c r="Y1063">
        <v>1290900</v>
      </c>
      <c r="Z1063" t="s">
        <v>1568</v>
      </c>
      <c r="AA1063" t="s">
        <v>245</v>
      </c>
      <c r="AB1063" t="s">
        <v>121</v>
      </c>
      <c r="AC1063" t="s">
        <v>255</v>
      </c>
      <c r="AD1063" t="s">
        <v>122</v>
      </c>
      <c r="AE1063" t="str">
        <f>IF(B1063&gt;0,IF(B1063&gt;0,(IF(B1063&lt;&gt;'PLAN SEMANAL'!$A$2,BLTOTAL!AA1063,""))),"")</f>
        <v>ACARREO</v>
      </c>
      <c r="AF1063" t="str">
        <f>IF(AH1063="Completo","Completo",IF(IF(B1063&gt;0,_xlfn.XLOOKUP(B1063,'Detalle reservas completas fesa'!K:K,'Detalle reservas completas fesa'!Q:Q,_xlfn.XLOOKUP(B1063,'MB25'!L:L,'MB25'!Q:Q,"Incompleto")),"")="PENDIENTE","Incompleto",IF(B1063&gt;0,_xlfn.XLOOKUP(B1063,'Detalle reservas completas fesa'!K:K,'Detalle reservas completas fesa'!Q:Q,IF(AD1063="SIN MATERIAL","Completo",IF(AD1063="COMPLETO","Completo","Incompleto"))))))</f>
        <v>Completo</v>
      </c>
      <c r="AG1063">
        <f>IF(B1063&gt;0,_xlfn.XLOOKUP(B1063,IW49BLTOTAL!A:A,IW49BLTOTAL!H:H),"")</f>
        <v>1</v>
      </c>
      <c r="AH1063" t="str">
        <f>IF(IFERROR(_xlfn.XLOOKUP(B1063,'Detalle custodia'!B:B,'Detalle custodia'!O:O),"")="custodia","Completo","")</f>
        <v/>
      </c>
    </row>
    <row r="1064" spans="1:34" x14ac:dyDescent="0.35">
      <c r="A1064" t="s">
        <v>148</v>
      </c>
      <c r="B1064">
        <v>6585973</v>
      </c>
      <c r="C1064" t="s">
        <v>129</v>
      </c>
      <c r="D1064" t="s">
        <v>3426</v>
      </c>
      <c r="E1064" t="s">
        <v>310</v>
      </c>
      <c r="F1064" t="s">
        <v>133</v>
      </c>
      <c r="G1064" t="s">
        <v>147</v>
      </c>
      <c r="H1064" s="16">
        <v>45839</v>
      </c>
      <c r="I1064" s="16">
        <v>45869</v>
      </c>
      <c r="J1064" t="s">
        <v>3476</v>
      </c>
      <c r="K1064">
        <v>1213130</v>
      </c>
      <c r="L1064" t="s">
        <v>297</v>
      </c>
      <c r="O1064">
        <v>10014617</v>
      </c>
      <c r="P1064" t="s">
        <v>148</v>
      </c>
      <c r="Q1064">
        <v>0</v>
      </c>
      <c r="R1064" t="s">
        <v>329</v>
      </c>
      <c r="S1064" t="s">
        <v>3901</v>
      </c>
      <c r="T1064">
        <v>11568512</v>
      </c>
      <c r="U1064" s="16">
        <v>45751</v>
      </c>
      <c r="V1064" s="16">
        <v>45839</v>
      </c>
      <c r="W1064" s="16">
        <v>45835</v>
      </c>
      <c r="X1064">
        <v>0</v>
      </c>
      <c r="Y1064">
        <v>1290900</v>
      </c>
      <c r="Z1064" t="s">
        <v>1568</v>
      </c>
      <c r="AA1064" t="s">
        <v>245</v>
      </c>
      <c r="AB1064" t="s">
        <v>121</v>
      </c>
      <c r="AC1064" t="s">
        <v>255</v>
      </c>
      <c r="AD1064" t="s">
        <v>141</v>
      </c>
      <c r="AE1064" t="str">
        <f>IF(B1064&gt;0,IF(B1064&gt;0,(IF(B1064&lt;&gt;'PLAN SEMANAL'!$A$2,BLTOTAL!AA1064,""))),"")</f>
        <v>ACARREO</v>
      </c>
      <c r="AF1064" t="str">
        <f>IF(AH1064="Completo","Completo",IF(IF(B1064&gt;0,_xlfn.XLOOKUP(B1064,'Detalle reservas completas fesa'!K:K,'Detalle reservas completas fesa'!Q:Q,_xlfn.XLOOKUP(B1064,'MB25'!L:L,'MB25'!Q:Q,"Incompleto")),"")="PENDIENTE","Incompleto",IF(B1064&gt;0,_xlfn.XLOOKUP(B1064,'Detalle reservas completas fesa'!K:K,'Detalle reservas completas fesa'!Q:Q,IF(AD1064="SIN MATERIAL","Completo",IF(AD1064="COMPLETO","Completo","Incompleto"))))))</f>
        <v>Completo</v>
      </c>
      <c r="AG1064">
        <f>IF(B1064&gt;0,_xlfn.XLOOKUP(B1064,IW49BLTOTAL!A:A,IW49BLTOTAL!H:H),"")</f>
        <v>10</v>
      </c>
      <c r="AH1064" t="str">
        <f>IF(IFERROR(_xlfn.XLOOKUP(B1064,'Detalle custodia'!B:B,'Detalle custodia'!O:O),"")="custodia","Completo","")</f>
        <v/>
      </c>
    </row>
    <row r="1065" spans="1:34" x14ac:dyDescent="0.35">
      <c r="A1065" t="s">
        <v>148</v>
      </c>
      <c r="B1065">
        <v>6585972</v>
      </c>
      <c r="C1065" t="s">
        <v>129</v>
      </c>
      <c r="D1065" t="s">
        <v>3427</v>
      </c>
      <c r="E1065" t="s">
        <v>310</v>
      </c>
      <c r="F1065" t="s">
        <v>133</v>
      </c>
      <c r="G1065" t="s">
        <v>147</v>
      </c>
      <c r="H1065" s="16">
        <v>45870</v>
      </c>
      <c r="I1065" s="16">
        <v>45870</v>
      </c>
      <c r="J1065" t="s">
        <v>856</v>
      </c>
      <c r="K1065">
        <v>1213130</v>
      </c>
      <c r="L1065" t="s">
        <v>297</v>
      </c>
      <c r="O1065">
        <v>10014617</v>
      </c>
      <c r="P1065" t="s">
        <v>148</v>
      </c>
      <c r="Q1065">
        <v>0</v>
      </c>
      <c r="R1065" t="s">
        <v>329</v>
      </c>
      <c r="S1065" t="s">
        <v>329</v>
      </c>
      <c r="T1065">
        <v>11568496</v>
      </c>
      <c r="U1065" s="16">
        <v>45751</v>
      </c>
      <c r="V1065" s="16">
        <v>45870</v>
      </c>
      <c r="W1065" s="16">
        <v>45755</v>
      </c>
      <c r="X1065">
        <v>0</v>
      </c>
      <c r="Y1065">
        <v>1290900</v>
      </c>
      <c r="Z1065" t="s">
        <v>1568</v>
      </c>
      <c r="AA1065" t="s">
        <v>245</v>
      </c>
      <c r="AB1065" t="s">
        <v>121</v>
      </c>
      <c r="AC1065" t="s">
        <v>255</v>
      </c>
      <c r="AD1065" t="s">
        <v>141</v>
      </c>
      <c r="AE1065" t="str">
        <f>IF(B1065&gt;0,IF(B1065&gt;0,(IF(B1065&lt;&gt;'PLAN SEMANAL'!$A$2,BLTOTAL!AA1065,""))),"")</f>
        <v>ACARREO</v>
      </c>
      <c r="AF1065" t="str">
        <f>IF(AH1065="Completo","Completo",IF(IF(B1065&gt;0,_xlfn.XLOOKUP(B1065,'Detalle reservas completas fesa'!K:K,'Detalle reservas completas fesa'!Q:Q,_xlfn.XLOOKUP(B1065,'MB25'!L:L,'MB25'!Q:Q,"Incompleto")),"")="PENDIENTE","Incompleto",IF(B1065&gt;0,_xlfn.XLOOKUP(B1065,'Detalle reservas completas fesa'!K:K,'Detalle reservas completas fesa'!Q:Q,IF(AD1065="SIN MATERIAL","Completo",IF(AD1065="COMPLETO","Completo","Incompleto"))))))</f>
        <v>Incompleto</v>
      </c>
      <c r="AG1065">
        <f>IF(B1065&gt;0,_xlfn.XLOOKUP(B1065,IW49BLTOTAL!A:A,IW49BLTOTAL!H:H),"")</f>
        <v>8</v>
      </c>
      <c r="AH1065" t="str">
        <f>IF(IFERROR(_xlfn.XLOOKUP(B1065,'Detalle custodia'!B:B,'Detalle custodia'!O:O),"")="custodia","Completo","")</f>
        <v/>
      </c>
    </row>
    <row r="1066" spans="1:34" x14ac:dyDescent="0.35">
      <c r="A1066" t="s">
        <v>149</v>
      </c>
      <c r="B1066">
        <v>6585969</v>
      </c>
      <c r="C1066" t="s">
        <v>129</v>
      </c>
      <c r="D1066" t="s">
        <v>3428</v>
      </c>
      <c r="E1066" t="s">
        <v>310</v>
      </c>
      <c r="F1066" t="s">
        <v>133</v>
      </c>
      <c r="G1066" t="s">
        <v>132</v>
      </c>
      <c r="H1066" s="16">
        <v>45839</v>
      </c>
      <c r="I1066" s="16">
        <v>45869</v>
      </c>
      <c r="J1066" t="s">
        <v>3476</v>
      </c>
      <c r="K1066">
        <v>1213130</v>
      </c>
      <c r="L1066" t="s">
        <v>302</v>
      </c>
      <c r="O1066">
        <v>10014616</v>
      </c>
      <c r="P1066" t="s">
        <v>149</v>
      </c>
      <c r="Q1066">
        <v>0</v>
      </c>
      <c r="R1066" t="s">
        <v>329</v>
      </c>
      <c r="S1066" t="s">
        <v>3901</v>
      </c>
      <c r="T1066">
        <v>11568613</v>
      </c>
      <c r="U1066" s="16">
        <v>45751</v>
      </c>
      <c r="V1066" s="16">
        <v>45839</v>
      </c>
      <c r="W1066" s="16">
        <v>45835</v>
      </c>
      <c r="X1066">
        <v>0</v>
      </c>
      <c r="Y1066">
        <v>1290900</v>
      </c>
      <c r="Z1066" t="s">
        <v>1568</v>
      </c>
      <c r="AA1066" t="s">
        <v>245</v>
      </c>
      <c r="AB1066" t="s">
        <v>121</v>
      </c>
      <c r="AC1066" t="s">
        <v>255</v>
      </c>
      <c r="AD1066" t="s">
        <v>122</v>
      </c>
      <c r="AE1066" t="str">
        <f>IF(B1066&gt;0,IF(B1066&gt;0,(IF(B1066&lt;&gt;'PLAN SEMANAL'!$A$2,BLTOTAL!AA1066,""))),"")</f>
        <v>ACARREO</v>
      </c>
      <c r="AF1066" t="str">
        <f>IF(AH1066="Completo","Completo",IF(IF(B1066&gt;0,_xlfn.XLOOKUP(B1066,'Detalle reservas completas fesa'!K:K,'Detalle reservas completas fesa'!Q:Q,_xlfn.XLOOKUP(B1066,'MB25'!L:L,'MB25'!Q:Q,"Incompleto")),"")="PENDIENTE","Incompleto",IF(B1066&gt;0,_xlfn.XLOOKUP(B1066,'Detalle reservas completas fesa'!K:K,'Detalle reservas completas fesa'!Q:Q,IF(AD1066="SIN MATERIAL","Completo",IF(AD1066="COMPLETO","Completo","Incompleto"))))))</f>
        <v>Completo</v>
      </c>
      <c r="AG1066">
        <f>IF(B1066&gt;0,_xlfn.XLOOKUP(B1066,IW49BLTOTAL!A:A,IW49BLTOTAL!H:H),"")</f>
        <v>1</v>
      </c>
      <c r="AH1066" t="str">
        <f>IF(IFERROR(_xlfn.XLOOKUP(B1066,'Detalle custodia'!B:B,'Detalle custodia'!O:O),"")="custodia","Completo","")</f>
        <v/>
      </c>
    </row>
    <row r="1067" spans="1:34" x14ac:dyDescent="0.35">
      <c r="A1067" t="s">
        <v>149</v>
      </c>
      <c r="B1067">
        <v>6585968</v>
      </c>
      <c r="C1067" t="s">
        <v>129</v>
      </c>
      <c r="D1067" t="s">
        <v>3429</v>
      </c>
      <c r="E1067" t="s">
        <v>310</v>
      </c>
      <c r="F1067" t="s">
        <v>133</v>
      </c>
      <c r="G1067" t="s">
        <v>132</v>
      </c>
      <c r="H1067" s="16">
        <v>45839</v>
      </c>
      <c r="I1067" s="16">
        <v>45869</v>
      </c>
      <c r="J1067" t="s">
        <v>3476</v>
      </c>
      <c r="K1067">
        <v>1213130</v>
      </c>
      <c r="L1067" t="s">
        <v>302</v>
      </c>
      <c r="O1067">
        <v>10014616</v>
      </c>
      <c r="P1067" t="s">
        <v>149</v>
      </c>
      <c r="Q1067">
        <v>0</v>
      </c>
      <c r="R1067" t="s">
        <v>329</v>
      </c>
      <c r="S1067" t="s">
        <v>3901</v>
      </c>
      <c r="T1067">
        <v>11568610</v>
      </c>
      <c r="U1067" s="16">
        <v>45751</v>
      </c>
      <c r="V1067" s="16">
        <v>45839</v>
      </c>
      <c r="W1067" s="16">
        <v>45835</v>
      </c>
      <c r="X1067">
        <v>0</v>
      </c>
      <c r="Y1067">
        <v>1290900</v>
      </c>
      <c r="Z1067" t="s">
        <v>1568</v>
      </c>
      <c r="AA1067" t="s">
        <v>245</v>
      </c>
      <c r="AB1067" t="s">
        <v>121</v>
      </c>
      <c r="AC1067" t="s">
        <v>255</v>
      </c>
      <c r="AD1067" t="s">
        <v>122</v>
      </c>
      <c r="AE1067" t="str">
        <f>IF(B1067&gt;0,IF(B1067&gt;0,(IF(B1067&lt;&gt;'PLAN SEMANAL'!$A$2,BLTOTAL!AA1067,""))),"")</f>
        <v>ACARREO</v>
      </c>
      <c r="AF1067" t="str">
        <f>IF(AH1067="Completo","Completo",IF(IF(B1067&gt;0,_xlfn.XLOOKUP(B1067,'Detalle reservas completas fesa'!K:K,'Detalle reservas completas fesa'!Q:Q,_xlfn.XLOOKUP(B1067,'MB25'!L:L,'MB25'!Q:Q,"Incompleto")),"")="PENDIENTE","Incompleto",IF(B1067&gt;0,_xlfn.XLOOKUP(B1067,'Detalle reservas completas fesa'!K:K,'Detalle reservas completas fesa'!Q:Q,IF(AD1067="SIN MATERIAL","Completo",IF(AD1067="COMPLETO","Completo","Incompleto"))))))</f>
        <v>Completo</v>
      </c>
      <c r="AG1067">
        <f>IF(B1067&gt;0,_xlfn.XLOOKUP(B1067,IW49BLTOTAL!A:A,IW49BLTOTAL!H:H),"")</f>
        <v>4</v>
      </c>
      <c r="AH1067" t="str">
        <f>IF(IFERROR(_xlfn.XLOOKUP(B1067,'Detalle custodia'!B:B,'Detalle custodia'!O:O),"")="custodia","Completo","")</f>
        <v/>
      </c>
    </row>
    <row r="1068" spans="1:34" x14ac:dyDescent="0.35">
      <c r="A1068" t="s">
        <v>149</v>
      </c>
      <c r="B1068">
        <v>6585967</v>
      </c>
      <c r="C1068" t="s">
        <v>129</v>
      </c>
      <c r="D1068" t="s">
        <v>3430</v>
      </c>
      <c r="E1068" t="s">
        <v>310</v>
      </c>
      <c r="F1068" t="s">
        <v>133</v>
      </c>
      <c r="G1068" t="s">
        <v>147</v>
      </c>
      <c r="H1068" s="16">
        <v>45809</v>
      </c>
      <c r="I1068" s="16">
        <v>45809</v>
      </c>
      <c r="J1068" t="s">
        <v>856</v>
      </c>
      <c r="K1068">
        <v>1213130</v>
      </c>
      <c r="L1068" t="s">
        <v>302</v>
      </c>
      <c r="O1068">
        <v>10014616</v>
      </c>
      <c r="P1068" t="s">
        <v>149</v>
      </c>
      <c r="Q1068">
        <v>0</v>
      </c>
      <c r="R1068" t="s">
        <v>329</v>
      </c>
      <c r="S1068" t="s">
        <v>329</v>
      </c>
      <c r="T1068">
        <v>11568608</v>
      </c>
      <c r="U1068" s="16">
        <v>45751</v>
      </c>
      <c r="V1068" s="16">
        <v>45809</v>
      </c>
      <c r="W1068" s="16">
        <v>45753</v>
      </c>
      <c r="X1068">
        <v>0</v>
      </c>
      <c r="Y1068">
        <v>1290900</v>
      </c>
      <c r="Z1068" t="s">
        <v>1568</v>
      </c>
      <c r="AA1068" t="s">
        <v>245</v>
      </c>
      <c r="AB1068" t="s">
        <v>121</v>
      </c>
      <c r="AC1068" t="s">
        <v>255</v>
      </c>
      <c r="AD1068" t="s">
        <v>141</v>
      </c>
      <c r="AE1068" t="str">
        <f>IF(B1068&gt;0,IF(B1068&gt;0,(IF(B1068&lt;&gt;'PLAN SEMANAL'!$A$2,BLTOTAL!AA1068,""))),"")</f>
        <v>ACARREO</v>
      </c>
      <c r="AF1068" t="str">
        <f>IF(AH1068="Completo","Completo",IF(IF(B1068&gt;0,_xlfn.XLOOKUP(B1068,'Detalle reservas completas fesa'!K:K,'Detalle reservas completas fesa'!Q:Q,_xlfn.XLOOKUP(B1068,'MB25'!L:L,'MB25'!Q:Q,"Incompleto")),"")="PENDIENTE","Incompleto",IF(B1068&gt;0,_xlfn.XLOOKUP(B1068,'Detalle reservas completas fesa'!K:K,'Detalle reservas completas fesa'!Q:Q,IF(AD1068="SIN MATERIAL","Completo",IF(AD1068="COMPLETO","Completo","Incompleto"))))))</f>
        <v>Incompleto</v>
      </c>
      <c r="AG1068">
        <f>IF(B1068&gt;0,_xlfn.XLOOKUP(B1068,IW49BLTOTAL!A:A,IW49BLTOTAL!H:H),"")</f>
        <v>2</v>
      </c>
      <c r="AH1068" t="str">
        <f>IF(IFERROR(_xlfn.XLOOKUP(B1068,'Detalle custodia'!B:B,'Detalle custodia'!O:O),"")="custodia","Completo","")</f>
        <v/>
      </c>
    </row>
    <row r="1069" spans="1:34" x14ac:dyDescent="0.35">
      <c r="A1069" t="s">
        <v>149</v>
      </c>
      <c r="B1069">
        <v>6585966</v>
      </c>
      <c r="C1069" t="s">
        <v>129</v>
      </c>
      <c r="D1069" t="s">
        <v>3431</v>
      </c>
      <c r="E1069" t="s">
        <v>310</v>
      </c>
      <c r="F1069" t="s">
        <v>133</v>
      </c>
      <c r="G1069" t="s">
        <v>226</v>
      </c>
      <c r="H1069" s="16">
        <v>45839</v>
      </c>
      <c r="I1069" s="16">
        <v>45869</v>
      </c>
      <c r="J1069" t="s">
        <v>3476</v>
      </c>
      <c r="K1069">
        <v>1213130</v>
      </c>
      <c r="L1069" t="s">
        <v>302</v>
      </c>
      <c r="O1069">
        <v>10014616</v>
      </c>
      <c r="P1069" t="s">
        <v>149</v>
      </c>
      <c r="Q1069">
        <v>0</v>
      </c>
      <c r="R1069" t="s">
        <v>329</v>
      </c>
      <c r="S1069" t="s">
        <v>3901</v>
      </c>
      <c r="T1069">
        <v>11568607</v>
      </c>
      <c r="U1069" s="16">
        <v>45751</v>
      </c>
      <c r="V1069" s="16">
        <v>45839</v>
      </c>
      <c r="W1069" s="16">
        <v>45835</v>
      </c>
      <c r="X1069">
        <v>0</v>
      </c>
      <c r="Y1069">
        <v>1290900</v>
      </c>
      <c r="Z1069" t="s">
        <v>1568</v>
      </c>
      <c r="AA1069" t="s">
        <v>245</v>
      </c>
      <c r="AB1069" t="s">
        <v>121</v>
      </c>
      <c r="AC1069" t="s">
        <v>255</v>
      </c>
      <c r="AD1069" t="s">
        <v>189</v>
      </c>
      <c r="AE1069" t="str">
        <f>IF(B1069&gt;0,IF(B1069&gt;0,(IF(B1069&lt;&gt;'PLAN SEMANAL'!$A$2,BLTOTAL!AA1069,""))),"")</f>
        <v>ACARREO</v>
      </c>
      <c r="AF1069" t="str">
        <f>IF(AH1069="Completo","Completo",IF(IF(B1069&gt;0,_xlfn.XLOOKUP(B1069,'Detalle reservas completas fesa'!K:K,'Detalle reservas completas fesa'!Q:Q,_xlfn.XLOOKUP(B1069,'MB25'!L:L,'MB25'!Q:Q,"Incompleto")),"")="PENDIENTE","Incompleto",IF(B1069&gt;0,_xlfn.XLOOKUP(B1069,'Detalle reservas completas fesa'!K:K,'Detalle reservas completas fesa'!Q:Q,IF(AD1069="SIN MATERIAL","Completo",IF(AD1069="COMPLETO","Completo","Incompleto"))))))</f>
        <v>Completo</v>
      </c>
      <c r="AG1069">
        <f>IF(B1069&gt;0,_xlfn.XLOOKUP(B1069,IW49BLTOTAL!A:A,IW49BLTOTAL!H:H),"")</f>
        <v>8</v>
      </c>
      <c r="AH1069" t="str">
        <f>IF(IFERROR(_xlfn.XLOOKUP(B1069,'Detalle custodia'!B:B,'Detalle custodia'!O:O),"")="custodia","Completo","")</f>
        <v/>
      </c>
    </row>
    <row r="1070" spans="1:34" x14ac:dyDescent="0.35">
      <c r="A1070" t="s">
        <v>149</v>
      </c>
      <c r="B1070">
        <v>6585965</v>
      </c>
      <c r="C1070" t="s">
        <v>129</v>
      </c>
      <c r="D1070" t="s">
        <v>3432</v>
      </c>
      <c r="E1070" t="s">
        <v>310</v>
      </c>
      <c r="F1070" t="s">
        <v>133</v>
      </c>
      <c r="G1070" t="s">
        <v>226</v>
      </c>
      <c r="H1070" s="16">
        <v>45839</v>
      </c>
      <c r="I1070" s="16">
        <v>45869</v>
      </c>
      <c r="J1070" t="s">
        <v>3476</v>
      </c>
      <c r="K1070">
        <v>1213130</v>
      </c>
      <c r="L1070" t="s">
        <v>302</v>
      </c>
      <c r="O1070">
        <v>10014616</v>
      </c>
      <c r="P1070" t="s">
        <v>149</v>
      </c>
      <c r="Q1070">
        <v>0</v>
      </c>
      <c r="R1070" t="s">
        <v>329</v>
      </c>
      <c r="S1070" t="s">
        <v>3901</v>
      </c>
      <c r="T1070">
        <v>11564889</v>
      </c>
      <c r="U1070" s="16">
        <v>45751</v>
      </c>
      <c r="V1070" s="16">
        <v>45839</v>
      </c>
      <c r="W1070" s="16">
        <v>45835</v>
      </c>
      <c r="X1070">
        <v>0</v>
      </c>
      <c r="Y1070">
        <v>1290900</v>
      </c>
      <c r="Z1070" t="s">
        <v>1568</v>
      </c>
      <c r="AA1070" t="s">
        <v>245</v>
      </c>
      <c r="AB1070" t="s">
        <v>121</v>
      </c>
      <c r="AC1070" t="s">
        <v>255</v>
      </c>
      <c r="AD1070" t="s">
        <v>189</v>
      </c>
      <c r="AE1070" t="str">
        <f>IF(B1070&gt;0,IF(B1070&gt;0,(IF(B1070&lt;&gt;'PLAN SEMANAL'!$A$2,BLTOTAL!AA1070,""))),"")</f>
        <v>ACARREO</v>
      </c>
      <c r="AF1070" t="str">
        <f>IF(AH1070="Completo","Completo",IF(IF(B1070&gt;0,_xlfn.XLOOKUP(B1070,'Detalle reservas completas fesa'!K:K,'Detalle reservas completas fesa'!Q:Q,_xlfn.XLOOKUP(B1070,'MB25'!L:L,'MB25'!Q:Q,"Incompleto")),"")="PENDIENTE","Incompleto",IF(B1070&gt;0,_xlfn.XLOOKUP(B1070,'Detalle reservas completas fesa'!K:K,'Detalle reservas completas fesa'!Q:Q,IF(AD1070="SIN MATERIAL","Completo",IF(AD1070="COMPLETO","Completo","Incompleto"))))))</f>
        <v>Completo</v>
      </c>
      <c r="AG1070">
        <f>IF(B1070&gt;0,_xlfn.XLOOKUP(B1070,IW49BLTOTAL!A:A,IW49BLTOTAL!H:H),"")</f>
        <v>10</v>
      </c>
      <c r="AH1070" t="str">
        <f>IF(IFERROR(_xlfn.XLOOKUP(B1070,'Detalle custodia'!B:B,'Detalle custodia'!O:O),"")="custodia","Completo","")</f>
        <v/>
      </c>
    </row>
    <row r="1071" spans="1:34" x14ac:dyDescent="0.35">
      <c r="A1071" t="s">
        <v>202</v>
      </c>
      <c r="B1071">
        <v>6585964</v>
      </c>
      <c r="C1071" t="s">
        <v>129</v>
      </c>
      <c r="D1071" t="s">
        <v>3433</v>
      </c>
      <c r="E1071" t="s">
        <v>310</v>
      </c>
      <c r="F1071" t="s">
        <v>133</v>
      </c>
      <c r="G1071" t="s">
        <v>132</v>
      </c>
      <c r="H1071" s="16">
        <v>45839</v>
      </c>
      <c r="I1071" s="16">
        <v>45869</v>
      </c>
      <c r="J1071" t="s">
        <v>3476</v>
      </c>
      <c r="K1071">
        <v>1213130</v>
      </c>
      <c r="L1071" t="s">
        <v>396</v>
      </c>
      <c r="O1071">
        <v>10014615</v>
      </c>
      <c r="P1071" t="s">
        <v>202</v>
      </c>
      <c r="Q1071">
        <v>0</v>
      </c>
      <c r="R1071" t="s">
        <v>329</v>
      </c>
      <c r="S1071" t="s">
        <v>3901</v>
      </c>
      <c r="T1071">
        <v>11570232</v>
      </c>
      <c r="U1071" s="16">
        <v>45751</v>
      </c>
      <c r="V1071" s="16">
        <v>45839</v>
      </c>
      <c r="W1071" s="16">
        <v>45835</v>
      </c>
      <c r="X1071">
        <v>0</v>
      </c>
      <c r="Y1071">
        <v>1290900</v>
      </c>
      <c r="Z1071" t="s">
        <v>1568</v>
      </c>
      <c r="AA1071" t="s">
        <v>245</v>
      </c>
      <c r="AB1071" t="s">
        <v>121</v>
      </c>
      <c r="AC1071" t="s">
        <v>255</v>
      </c>
      <c r="AD1071" t="s">
        <v>122</v>
      </c>
      <c r="AE1071" t="str">
        <f>IF(B1071&gt;0,IF(B1071&gt;0,(IF(B1071&lt;&gt;'PLAN SEMANAL'!$A$2,BLTOTAL!AA1071,""))),"")</f>
        <v>ACARREO</v>
      </c>
      <c r="AF1071" t="str">
        <f>IF(AH1071="Completo","Completo",IF(IF(B1071&gt;0,_xlfn.XLOOKUP(B1071,'Detalle reservas completas fesa'!K:K,'Detalle reservas completas fesa'!Q:Q,_xlfn.XLOOKUP(B1071,'MB25'!L:L,'MB25'!Q:Q,"Incompleto")),"")="PENDIENTE","Incompleto",IF(B1071&gt;0,_xlfn.XLOOKUP(B1071,'Detalle reservas completas fesa'!K:K,'Detalle reservas completas fesa'!Q:Q,IF(AD1071="SIN MATERIAL","Completo",IF(AD1071="COMPLETO","Completo","Incompleto"))))))</f>
        <v>Completo</v>
      </c>
      <c r="AG1071">
        <f>IF(B1071&gt;0,_xlfn.XLOOKUP(B1071,IW49BLTOTAL!A:A,IW49BLTOTAL!H:H),"")</f>
        <v>8</v>
      </c>
      <c r="AH1071" t="str">
        <f>IF(IFERROR(_xlfn.XLOOKUP(B1071,'Detalle custodia'!B:B,'Detalle custodia'!O:O),"")="custodia","Completo","")</f>
        <v/>
      </c>
    </row>
    <row r="1072" spans="1:34" x14ac:dyDescent="0.35">
      <c r="A1072" t="s">
        <v>206</v>
      </c>
      <c r="B1072">
        <v>6585963</v>
      </c>
      <c r="C1072" t="s">
        <v>129</v>
      </c>
      <c r="D1072" t="s">
        <v>3434</v>
      </c>
      <c r="E1072" t="s">
        <v>310</v>
      </c>
      <c r="F1072" t="s">
        <v>133</v>
      </c>
      <c r="G1072" t="s">
        <v>147</v>
      </c>
      <c r="H1072" s="16">
        <v>45809</v>
      </c>
      <c r="I1072" s="16">
        <v>45809</v>
      </c>
      <c r="J1072" t="s">
        <v>856</v>
      </c>
      <c r="K1072">
        <v>1213130</v>
      </c>
      <c r="L1072" t="s">
        <v>339</v>
      </c>
      <c r="O1072">
        <v>10014614</v>
      </c>
      <c r="P1072" t="s">
        <v>206</v>
      </c>
      <c r="Q1072">
        <v>0</v>
      </c>
      <c r="R1072" t="s">
        <v>329</v>
      </c>
      <c r="S1072" t="s">
        <v>329</v>
      </c>
      <c r="T1072">
        <v>11563355</v>
      </c>
      <c r="U1072" s="16">
        <v>45751</v>
      </c>
      <c r="V1072" s="16">
        <v>45809</v>
      </c>
      <c r="W1072" s="16">
        <v>45753</v>
      </c>
      <c r="X1072">
        <v>0</v>
      </c>
      <c r="Y1072">
        <v>1290900</v>
      </c>
      <c r="Z1072" t="s">
        <v>1568</v>
      </c>
      <c r="AA1072" t="s">
        <v>245</v>
      </c>
      <c r="AB1072" t="s">
        <v>121</v>
      </c>
      <c r="AC1072" t="s">
        <v>255</v>
      </c>
      <c r="AD1072" t="s">
        <v>141</v>
      </c>
      <c r="AE1072" t="str">
        <f>IF(B1072&gt;0,IF(B1072&gt;0,(IF(B1072&lt;&gt;'PLAN SEMANAL'!$A$2,BLTOTAL!AA1072,""))),"")</f>
        <v>ACARREO</v>
      </c>
      <c r="AF1072" t="str">
        <f>IF(AH1072="Completo","Completo",IF(IF(B1072&gt;0,_xlfn.XLOOKUP(B1072,'Detalle reservas completas fesa'!K:K,'Detalle reservas completas fesa'!Q:Q,_xlfn.XLOOKUP(B1072,'MB25'!L:L,'MB25'!Q:Q,"Incompleto")),"")="PENDIENTE","Incompleto",IF(B1072&gt;0,_xlfn.XLOOKUP(B1072,'Detalle reservas completas fesa'!K:K,'Detalle reservas completas fesa'!Q:Q,IF(AD1072="SIN MATERIAL","Completo",IF(AD1072="COMPLETO","Completo","Incompleto"))))))</f>
        <v>Incompleto</v>
      </c>
      <c r="AG1072">
        <f>IF(B1072&gt;0,_xlfn.XLOOKUP(B1072,IW49BLTOTAL!A:A,IW49BLTOTAL!H:H),"")</f>
        <v>1</v>
      </c>
      <c r="AH1072" t="str">
        <f>IF(IFERROR(_xlfn.XLOOKUP(B1072,'Detalle custodia'!B:B,'Detalle custodia'!O:O),"")="custodia","Completo","")</f>
        <v/>
      </c>
    </row>
    <row r="1073" spans="1:34" x14ac:dyDescent="0.35">
      <c r="A1073" t="s">
        <v>206</v>
      </c>
      <c r="B1073">
        <v>6585962</v>
      </c>
      <c r="C1073" t="s">
        <v>129</v>
      </c>
      <c r="D1073" t="s">
        <v>3435</v>
      </c>
      <c r="E1073" t="s">
        <v>310</v>
      </c>
      <c r="F1073" t="s">
        <v>133</v>
      </c>
      <c r="G1073" t="s">
        <v>147</v>
      </c>
      <c r="H1073" s="16">
        <v>45809</v>
      </c>
      <c r="I1073" s="16">
        <v>45809</v>
      </c>
      <c r="J1073" t="s">
        <v>856</v>
      </c>
      <c r="K1073">
        <v>1213130</v>
      </c>
      <c r="L1073" t="s">
        <v>339</v>
      </c>
      <c r="O1073">
        <v>10014614</v>
      </c>
      <c r="P1073" t="s">
        <v>206</v>
      </c>
      <c r="Q1073">
        <v>0</v>
      </c>
      <c r="R1073" t="s">
        <v>329</v>
      </c>
      <c r="S1073" t="s">
        <v>329</v>
      </c>
      <c r="T1073">
        <v>11563290</v>
      </c>
      <c r="U1073" s="16">
        <v>45751</v>
      </c>
      <c r="V1073" s="16">
        <v>45809</v>
      </c>
      <c r="W1073" s="16">
        <v>45753</v>
      </c>
      <c r="X1073">
        <v>0</v>
      </c>
      <c r="Y1073">
        <v>1290900</v>
      </c>
      <c r="Z1073" t="s">
        <v>1568</v>
      </c>
      <c r="AA1073" t="s">
        <v>245</v>
      </c>
      <c r="AB1073" t="s">
        <v>121</v>
      </c>
      <c r="AC1073" t="s">
        <v>255</v>
      </c>
      <c r="AD1073" t="s">
        <v>141</v>
      </c>
      <c r="AE1073" t="str">
        <f>IF(B1073&gt;0,IF(B1073&gt;0,(IF(B1073&lt;&gt;'PLAN SEMANAL'!$A$2,BLTOTAL!AA1073,""))),"")</f>
        <v>ACARREO</v>
      </c>
      <c r="AF1073" t="str">
        <f>IF(AH1073="Completo","Completo",IF(IF(B1073&gt;0,_xlfn.XLOOKUP(B1073,'Detalle reservas completas fesa'!K:K,'Detalle reservas completas fesa'!Q:Q,_xlfn.XLOOKUP(B1073,'MB25'!L:L,'MB25'!Q:Q,"Incompleto")),"")="PENDIENTE","Incompleto",IF(B1073&gt;0,_xlfn.XLOOKUP(B1073,'Detalle reservas completas fesa'!K:K,'Detalle reservas completas fesa'!Q:Q,IF(AD1073="SIN MATERIAL","Completo",IF(AD1073="COMPLETO","Completo","Incompleto"))))))</f>
        <v>Incompleto</v>
      </c>
      <c r="AG1073">
        <f>IF(B1073&gt;0,_xlfn.XLOOKUP(B1073,IW49BLTOTAL!A:A,IW49BLTOTAL!H:H),"")</f>
        <v>2</v>
      </c>
      <c r="AH1073" t="str">
        <f>IF(IFERROR(_xlfn.XLOOKUP(B1073,'Detalle custodia'!B:B,'Detalle custodia'!O:O),"")="custodia","Completo","")</f>
        <v/>
      </c>
    </row>
    <row r="1074" spans="1:34" x14ac:dyDescent="0.35">
      <c r="A1074" t="s">
        <v>240</v>
      </c>
      <c r="B1074">
        <v>6585959</v>
      </c>
      <c r="C1074" t="s">
        <v>129</v>
      </c>
      <c r="D1074" t="s">
        <v>3436</v>
      </c>
      <c r="E1074" t="s">
        <v>310</v>
      </c>
      <c r="F1074" t="s">
        <v>133</v>
      </c>
      <c r="G1074" t="s">
        <v>147</v>
      </c>
      <c r="H1074" s="16">
        <v>45839</v>
      </c>
      <c r="I1074" s="16">
        <v>45869</v>
      </c>
      <c r="J1074" t="s">
        <v>856</v>
      </c>
      <c r="K1074">
        <v>1213130</v>
      </c>
      <c r="L1074" t="s">
        <v>304</v>
      </c>
      <c r="O1074">
        <v>10014607</v>
      </c>
      <c r="P1074" t="s">
        <v>240</v>
      </c>
      <c r="Q1074">
        <v>0</v>
      </c>
      <c r="R1074" t="s">
        <v>329</v>
      </c>
      <c r="S1074" t="s">
        <v>3891</v>
      </c>
      <c r="T1074">
        <v>11564826</v>
      </c>
      <c r="U1074" s="16">
        <v>45752</v>
      </c>
      <c r="V1074" s="16">
        <v>45839</v>
      </c>
      <c r="W1074" s="16">
        <v>45806</v>
      </c>
      <c r="X1074">
        <v>0</v>
      </c>
      <c r="Y1074">
        <v>1290900</v>
      </c>
      <c r="Z1074" t="s">
        <v>1568</v>
      </c>
      <c r="AA1074" t="s">
        <v>245</v>
      </c>
      <c r="AB1074" t="s">
        <v>121</v>
      </c>
      <c r="AC1074" t="s">
        <v>255</v>
      </c>
      <c r="AD1074" t="s">
        <v>141</v>
      </c>
      <c r="AE1074" t="str">
        <f>IF(B1074&gt;0,IF(B1074&gt;0,(IF(B1074&lt;&gt;'PLAN SEMANAL'!$A$2,BLTOTAL!AA1074,""))),"")</f>
        <v>ACARREO</v>
      </c>
      <c r="AF1074" t="str">
        <f>IF(AH1074="Completo","Completo",IF(IF(B1074&gt;0,_xlfn.XLOOKUP(B1074,'Detalle reservas completas fesa'!K:K,'Detalle reservas completas fesa'!Q:Q,_xlfn.XLOOKUP(B1074,'MB25'!L:L,'MB25'!Q:Q,"Incompleto")),"")="PENDIENTE","Incompleto",IF(B1074&gt;0,_xlfn.XLOOKUP(B1074,'Detalle reservas completas fesa'!K:K,'Detalle reservas completas fesa'!Q:Q,IF(AD1074="SIN MATERIAL","Completo",IF(AD1074="COMPLETO","Completo","Incompleto"))))))</f>
        <v>Incompleto</v>
      </c>
      <c r="AG1074">
        <f>IF(B1074&gt;0,_xlfn.XLOOKUP(B1074,IW49BLTOTAL!A:A,IW49BLTOTAL!H:H),"")</f>
        <v>1</v>
      </c>
      <c r="AH1074" t="str">
        <f>IF(IFERROR(_xlfn.XLOOKUP(B1074,'Detalle custodia'!B:B,'Detalle custodia'!O:O),"")="custodia","Completo","")</f>
        <v/>
      </c>
    </row>
    <row r="1075" spans="1:34" x14ac:dyDescent="0.35">
      <c r="A1075" t="s">
        <v>240</v>
      </c>
      <c r="B1075">
        <v>6585958</v>
      </c>
      <c r="C1075" t="s">
        <v>129</v>
      </c>
      <c r="D1075" t="s">
        <v>3437</v>
      </c>
      <c r="E1075" t="s">
        <v>310</v>
      </c>
      <c r="F1075" t="s">
        <v>133</v>
      </c>
      <c r="G1075" t="s">
        <v>147</v>
      </c>
      <c r="H1075" s="16">
        <v>45839</v>
      </c>
      <c r="I1075" s="16">
        <v>45869</v>
      </c>
      <c r="J1075" t="s">
        <v>856</v>
      </c>
      <c r="K1075">
        <v>1213130</v>
      </c>
      <c r="L1075" t="s">
        <v>304</v>
      </c>
      <c r="O1075">
        <v>10014607</v>
      </c>
      <c r="P1075" t="s">
        <v>240</v>
      </c>
      <c r="Q1075">
        <v>0</v>
      </c>
      <c r="R1075" t="s">
        <v>329</v>
      </c>
      <c r="S1075" t="s">
        <v>3891</v>
      </c>
      <c r="T1075">
        <v>11564809</v>
      </c>
      <c r="U1075" s="16">
        <v>45752</v>
      </c>
      <c r="V1075" s="16">
        <v>45839</v>
      </c>
      <c r="W1075" s="16">
        <v>45806</v>
      </c>
      <c r="X1075">
        <v>0</v>
      </c>
      <c r="Y1075">
        <v>1290900</v>
      </c>
      <c r="Z1075" t="s">
        <v>1568</v>
      </c>
      <c r="AA1075" t="s">
        <v>245</v>
      </c>
      <c r="AB1075" t="s">
        <v>121</v>
      </c>
      <c r="AC1075" t="s">
        <v>255</v>
      </c>
      <c r="AD1075" t="s">
        <v>141</v>
      </c>
      <c r="AE1075" t="str">
        <f>IF(B1075&gt;0,IF(B1075&gt;0,(IF(B1075&lt;&gt;'PLAN SEMANAL'!$A$2,BLTOTAL!AA1075,""))),"")</f>
        <v>ACARREO</v>
      </c>
      <c r="AF1075" t="str">
        <f>IF(AH1075="Completo","Completo",IF(IF(B1075&gt;0,_xlfn.XLOOKUP(B1075,'Detalle reservas completas fesa'!K:K,'Detalle reservas completas fesa'!Q:Q,_xlfn.XLOOKUP(B1075,'MB25'!L:L,'MB25'!Q:Q,"Incompleto")),"")="PENDIENTE","Incompleto",IF(B1075&gt;0,_xlfn.XLOOKUP(B1075,'Detalle reservas completas fesa'!K:K,'Detalle reservas completas fesa'!Q:Q,IF(AD1075="SIN MATERIAL","Completo",IF(AD1075="COMPLETO","Completo","Incompleto"))))))</f>
        <v>Incompleto</v>
      </c>
      <c r="AG1075">
        <f>IF(B1075&gt;0,_xlfn.XLOOKUP(B1075,IW49BLTOTAL!A:A,IW49BLTOTAL!H:H),"")</f>
        <v>2</v>
      </c>
      <c r="AH1075" t="str">
        <f>IF(IFERROR(_xlfn.XLOOKUP(B1075,'Detalle custodia'!B:B,'Detalle custodia'!O:O),"")="custodia","Completo","")</f>
        <v/>
      </c>
    </row>
    <row r="1076" spans="1:34" x14ac:dyDescent="0.35">
      <c r="A1076" t="s">
        <v>272</v>
      </c>
      <c r="B1076">
        <v>6585546</v>
      </c>
      <c r="C1076" t="s">
        <v>129</v>
      </c>
      <c r="D1076" t="s">
        <v>3438</v>
      </c>
      <c r="E1076" t="s">
        <v>310</v>
      </c>
      <c r="F1076" t="s">
        <v>133</v>
      </c>
      <c r="G1076" t="s">
        <v>147</v>
      </c>
      <c r="H1076" s="16">
        <v>45901</v>
      </c>
      <c r="I1076" s="16">
        <v>45901</v>
      </c>
      <c r="J1076" t="s">
        <v>856</v>
      </c>
      <c r="K1076">
        <v>1210102</v>
      </c>
      <c r="L1076" t="s">
        <v>273</v>
      </c>
      <c r="O1076">
        <v>10017653</v>
      </c>
      <c r="P1076" t="s">
        <v>165</v>
      </c>
      <c r="Q1076">
        <v>0</v>
      </c>
      <c r="R1076" t="s">
        <v>296</v>
      </c>
      <c r="S1076" t="s">
        <v>296</v>
      </c>
      <c r="T1076">
        <v>11575157</v>
      </c>
      <c r="U1076" s="16">
        <v>45751</v>
      </c>
      <c r="V1076" s="16">
        <v>45901</v>
      </c>
      <c r="W1076" s="16">
        <v>45795</v>
      </c>
      <c r="X1076">
        <v>0</v>
      </c>
      <c r="Y1076">
        <v>1290900</v>
      </c>
      <c r="Z1076" t="s">
        <v>1568</v>
      </c>
      <c r="AA1076" t="s">
        <v>248</v>
      </c>
      <c r="AB1076" t="s">
        <v>121</v>
      </c>
      <c r="AC1076" t="s">
        <v>255</v>
      </c>
      <c r="AD1076" t="s">
        <v>141</v>
      </c>
      <c r="AE1076" t="str">
        <f>IF(B1076&gt;0,IF(B1076&gt;0,(IF(B1076&lt;&gt;'PLAN SEMANAL'!$A$2,BLTOTAL!AA1076,""))),"")</f>
        <v>PERFORACIO</v>
      </c>
      <c r="AF1076" t="str">
        <f>IF(AH1076="Completo","Completo",IF(IF(B1076&gt;0,_xlfn.XLOOKUP(B1076,'Detalle reservas completas fesa'!K:K,'Detalle reservas completas fesa'!Q:Q,_xlfn.XLOOKUP(B1076,'MB25'!L:L,'MB25'!Q:Q,"Incompleto")),"")="PENDIENTE","Incompleto",IF(B1076&gt;0,_xlfn.XLOOKUP(B1076,'Detalle reservas completas fesa'!K:K,'Detalle reservas completas fesa'!Q:Q,IF(AD1076="SIN MATERIAL","Completo",IF(AD1076="COMPLETO","Completo","Incompleto"))))))</f>
        <v>Incompleto</v>
      </c>
      <c r="AG1076">
        <f>IF(B1076&gt;0,_xlfn.XLOOKUP(B1076,IW49BLTOTAL!A:A,IW49BLTOTAL!H:H),"")</f>
        <v>3</v>
      </c>
      <c r="AH1076" t="str">
        <f>IF(IFERROR(_xlfn.XLOOKUP(B1076,'Detalle custodia'!B:B,'Detalle custodia'!O:O),"")="custodia","Completo","")</f>
        <v/>
      </c>
    </row>
    <row r="1077" spans="1:34" x14ac:dyDescent="0.35">
      <c r="A1077" t="s">
        <v>128</v>
      </c>
      <c r="B1077">
        <v>6585526</v>
      </c>
      <c r="C1077" t="s">
        <v>123</v>
      </c>
      <c r="D1077" t="s">
        <v>3440</v>
      </c>
      <c r="E1077" t="s">
        <v>310</v>
      </c>
      <c r="F1077" t="s">
        <v>133</v>
      </c>
      <c r="G1077" t="s">
        <v>147</v>
      </c>
      <c r="H1077" s="16">
        <v>45839</v>
      </c>
      <c r="I1077" s="16">
        <v>45869</v>
      </c>
      <c r="J1077" t="s">
        <v>856</v>
      </c>
      <c r="K1077">
        <v>1210100</v>
      </c>
      <c r="L1077" t="s">
        <v>390</v>
      </c>
      <c r="O1077">
        <v>10014594</v>
      </c>
      <c r="P1077" t="s">
        <v>128</v>
      </c>
      <c r="Q1077">
        <v>0</v>
      </c>
      <c r="R1077" t="s">
        <v>296</v>
      </c>
      <c r="S1077" t="s">
        <v>3891</v>
      </c>
      <c r="T1077">
        <v>11570401</v>
      </c>
      <c r="U1077" s="16">
        <v>45751</v>
      </c>
      <c r="V1077" s="16">
        <v>45839</v>
      </c>
      <c r="W1077" s="16">
        <v>45806</v>
      </c>
      <c r="X1077">
        <v>0</v>
      </c>
      <c r="Y1077">
        <v>1290900</v>
      </c>
      <c r="Z1077" t="s">
        <v>1568</v>
      </c>
      <c r="AA1077" t="s">
        <v>248</v>
      </c>
      <c r="AB1077" t="s">
        <v>121</v>
      </c>
      <c r="AC1077" t="s">
        <v>255</v>
      </c>
      <c r="AD1077" t="s">
        <v>122</v>
      </c>
      <c r="AE1077" t="str">
        <f>IF(B1077&gt;0,IF(B1077&gt;0,(IF(B1077&lt;&gt;'PLAN SEMANAL'!$A$2,BLTOTAL!AA1077,""))),"")</f>
        <v>PERFORACIO</v>
      </c>
      <c r="AF1077" t="str">
        <f>IF(AH1077="Completo","Completo",IF(IF(B1077&gt;0,_xlfn.XLOOKUP(B1077,'Detalle reservas completas fesa'!K:K,'Detalle reservas completas fesa'!Q:Q,_xlfn.XLOOKUP(B1077,'MB25'!L:L,'MB25'!Q:Q,"Incompleto")),"")="PENDIENTE","Incompleto",IF(B1077&gt;0,_xlfn.XLOOKUP(B1077,'Detalle reservas completas fesa'!K:K,'Detalle reservas completas fesa'!Q:Q,IF(AD1077="SIN MATERIAL","Completo",IF(AD1077="COMPLETO","Completo","Incompleto"))))))</f>
        <v>Completo</v>
      </c>
      <c r="AG1077">
        <f>IF(B1077&gt;0,_xlfn.XLOOKUP(B1077,IW49BLTOTAL!A:A,IW49BLTOTAL!H:H),"")</f>
        <v>0.5</v>
      </c>
      <c r="AH1077" t="str">
        <f>IF(IFERROR(_xlfn.XLOOKUP(B1077,'Detalle custodia'!B:B,'Detalle custodia'!O:O),"")="custodia","Completo","")</f>
        <v/>
      </c>
    </row>
    <row r="1078" spans="1:34" x14ac:dyDescent="0.35">
      <c r="A1078" t="s">
        <v>159</v>
      </c>
      <c r="B1078">
        <v>6585426</v>
      </c>
      <c r="C1078" t="s">
        <v>129</v>
      </c>
      <c r="D1078" t="s">
        <v>3441</v>
      </c>
      <c r="E1078" t="s">
        <v>310</v>
      </c>
      <c r="F1078" t="s">
        <v>133</v>
      </c>
      <c r="G1078" t="s">
        <v>147</v>
      </c>
      <c r="H1078" s="16">
        <v>45873</v>
      </c>
      <c r="I1078" s="16">
        <v>45873</v>
      </c>
      <c r="J1078" t="s">
        <v>856</v>
      </c>
      <c r="K1078">
        <v>1212121</v>
      </c>
      <c r="L1078" t="s">
        <v>398</v>
      </c>
      <c r="O1078">
        <v>10014599</v>
      </c>
      <c r="P1078" t="s">
        <v>159</v>
      </c>
      <c r="Q1078">
        <v>0</v>
      </c>
      <c r="R1078" t="s">
        <v>343</v>
      </c>
      <c r="S1078" t="s">
        <v>342</v>
      </c>
      <c r="T1078">
        <v>11573767</v>
      </c>
      <c r="U1078" s="16">
        <v>45751</v>
      </c>
      <c r="V1078" s="16">
        <v>45873</v>
      </c>
      <c r="W1078" s="16">
        <v>45835</v>
      </c>
      <c r="X1078">
        <v>0</v>
      </c>
      <c r="Y1078">
        <v>1290900</v>
      </c>
      <c r="Z1078" t="s">
        <v>1568</v>
      </c>
      <c r="AA1078" t="s">
        <v>247</v>
      </c>
      <c r="AB1078" t="s">
        <v>121</v>
      </c>
      <c r="AC1078" t="s">
        <v>255</v>
      </c>
      <c r="AD1078" t="s">
        <v>141</v>
      </c>
      <c r="AE1078" t="str">
        <f>IF(B1078&gt;0,IF(B1078&gt;0,(IF(B1078&lt;&gt;'PLAN SEMANAL'!$A$2,BLTOTAL!AA1078,""))),"")</f>
        <v>CARGUIO</v>
      </c>
      <c r="AF1078" t="str">
        <f>IF(AH1078="Completo","Completo",IF(IF(B1078&gt;0,_xlfn.XLOOKUP(B1078,'Detalle reservas completas fesa'!K:K,'Detalle reservas completas fesa'!Q:Q,_xlfn.XLOOKUP(B1078,'MB25'!L:L,'MB25'!Q:Q,"Incompleto")),"")="PENDIENTE","Incompleto",IF(B1078&gt;0,_xlfn.XLOOKUP(B1078,'Detalle reservas completas fesa'!K:K,'Detalle reservas completas fesa'!Q:Q,IF(AD1078="SIN MATERIAL","Completo",IF(AD1078="COMPLETO","Completo","Incompleto"))))))</f>
        <v>Incompleto</v>
      </c>
      <c r="AG1078">
        <f>IF(B1078&gt;0,_xlfn.XLOOKUP(B1078,IW49BLTOTAL!A:A,IW49BLTOTAL!H:H),"")</f>
        <v>12</v>
      </c>
      <c r="AH1078" t="str">
        <f>IF(IFERROR(_xlfn.XLOOKUP(B1078,'Detalle custodia'!B:B,'Detalle custodia'!O:O),"")="custodia","Completo","")</f>
        <v/>
      </c>
    </row>
    <row r="1079" spans="1:34" x14ac:dyDescent="0.35">
      <c r="A1079" t="s">
        <v>242</v>
      </c>
      <c r="B1079">
        <v>6585320</v>
      </c>
      <c r="C1079" t="s">
        <v>129</v>
      </c>
      <c r="D1079" t="s">
        <v>3442</v>
      </c>
      <c r="E1079" t="s">
        <v>310</v>
      </c>
      <c r="F1079" t="s">
        <v>133</v>
      </c>
      <c r="G1079" t="s">
        <v>147</v>
      </c>
      <c r="H1079" s="16">
        <v>45839</v>
      </c>
      <c r="I1079" s="16">
        <v>45869</v>
      </c>
      <c r="J1079" t="s">
        <v>3476</v>
      </c>
      <c r="K1079">
        <v>1215150</v>
      </c>
      <c r="L1079" t="s">
        <v>330</v>
      </c>
      <c r="O1079">
        <v>10014637</v>
      </c>
      <c r="P1079" t="s">
        <v>242</v>
      </c>
      <c r="Q1079">
        <v>0</v>
      </c>
      <c r="R1079" t="s">
        <v>343</v>
      </c>
      <c r="S1079" t="s">
        <v>329</v>
      </c>
      <c r="T1079">
        <v>11575168</v>
      </c>
      <c r="U1079" s="16">
        <v>45751</v>
      </c>
      <c r="V1079" s="16">
        <v>45839</v>
      </c>
      <c r="W1079" s="16">
        <v>45835</v>
      </c>
      <c r="X1079">
        <v>0</v>
      </c>
      <c r="Y1079">
        <v>1290900</v>
      </c>
      <c r="Z1079" t="s">
        <v>1568</v>
      </c>
      <c r="AA1079" t="s">
        <v>246</v>
      </c>
      <c r="AB1079" t="s">
        <v>121</v>
      </c>
      <c r="AC1079" t="s">
        <v>255</v>
      </c>
      <c r="AD1079" t="s">
        <v>122</v>
      </c>
      <c r="AE1079" t="str">
        <f>IF(B1079&gt;0,IF(B1079&gt;0,(IF(B1079&lt;&gt;'PLAN SEMANAL'!$A$2,BLTOTAL!AA1079,""))),"")</f>
        <v>AUXILIAR</v>
      </c>
      <c r="AF1079" t="str">
        <f>IF(AH1079="Completo","Completo",IF(IF(B1079&gt;0,_xlfn.XLOOKUP(B1079,'Detalle reservas completas fesa'!K:K,'Detalle reservas completas fesa'!Q:Q,_xlfn.XLOOKUP(B1079,'MB25'!L:L,'MB25'!Q:Q,"Incompleto")),"")="PENDIENTE","Incompleto",IF(B1079&gt;0,_xlfn.XLOOKUP(B1079,'Detalle reservas completas fesa'!K:K,'Detalle reservas completas fesa'!Q:Q,IF(AD1079="SIN MATERIAL","Completo",IF(AD1079="COMPLETO","Completo","Incompleto"))))))</f>
        <v>Completo</v>
      </c>
      <c r="AG1079">
        <f>IF(B1079&gt;0,_xlfn.XLOOKUP(B1079,IW49BLTOTAL!A:A,IW49BLTOTAL!H:H),"")</f>
        <v>8</v>
      </c>
      <c r="AH1079" t="str">
        <f>IF(IFERROR(_xlfn.XLOOKUP(B1079,'Detalle custodia'!B:B,'Detalle custodia'!O:O),"")="custodia","Completo","")</f>
        <v/>
      </c>
    </row>
    <row r="1080" spans="1:34" x14ac:dyDescent="0.35">
      <c r="A1080" t="s">
        <v>137</v>
      </c>
      <c r="B1080">
        <v>6585317</v>
      </c>
      <c r="C1080" t="s">
        <v>123</v>
      </c>
      <c r="D1080" t="s">
        <v>3443</v>
      </c>
      <c r="E1080" t="s">
        <v>310</v>
      </c>
      <c r="F1080" t="s">
        <v>133</v>
      </c>
      <c r="G1080" t="s">
        <v>147</v>
      </c>
      <c r="H1080" s="16">
        <v>45839</v>
      </c>
      <c r="I1080" s="16">
        <v>45869</v>
      </c>
      <c r="J1080" t="s">
        <v>856</v>
      </c>
      <c r="K1080">
        <v>1210100</v>
      </c>
      <c r="L1080" t="s">
        <v>388</v>
      </c>
      <c r="O1080">
        <v>10014595</v>
      </c>
      <c r="P1080" t="s">
        <v>137</v>
      </c>
      <c r="Q1080">
        <v>0</v>
      </c>
      <c r="R1080" t="s">
        <v>343</v>
      </c>
      <c r="S1080" t="s">
        <v>3891</v>
      </c>
      <c r="T1080">
        <v>11575076</v>
      </c>
      <c r="U1080" s="16">
        <v>45751</v>
      </c>
      <c r="V1080" s="16">
        <v>45839</v>
      </c>
      <c r="W1080" s="16">
        <v>45806</v>
      </c>
      <c r="X1080">
        <v>0</v>
      </c>
      <c r="Y1080">
        <v>1290900</v>
      </c>
      <c r="Z1080" t="s">
        <v>1568</v>
      </c>
      <c r="AA1080" t="s">
        <v>248</v>
      </c>
      <c r="AB1080" t="s">
        <v>121</v>
      </c>
      <c r="AC1080" t="s">
        <v>255</v>
      </c>
      <c r="AD1080" t="s">
        <v>122</v>
      </c>
      <c r="AE1080" t="str">
        <f>IF(B1080&gt;0,IF(B1080&gt;0,(IF(B1080&lt;&gt;'PLAN SEMANAL'!$A$2,BLTOTAL!AA1080,""))),"")</f>
        <v>PERFORACIO</v>
      </c>
      <c r="AF1080" t="str">
        <f>IF(AH1080="Completo","Completo",IF(IF(B1080&gt;0,_xlfn.XLOOKUP(B1080,'Detalle reservas completas fesa'!K:K,'Detalle reservas completas fesa'!Q:Q,_xlfn.XLOOKUP(B1080,'MB25'!L:L,'MB25'!Q:Q,"Incompleto")),"")="PENDIENTE","Incompleto",IF(B1080&gt;0,_xlfn.XLOOKUP(B1080,'Detalle reservas completas fesa'!K:K,'Detalle reservas completas fesa'!Q:Q,IF(AD1080="SIN MATERIAL","Completo",IF(AD1080="COMPLETO","Completo","Incompleto"))))))</f>
        <v>Completo</v>
      </c>
      <c r="AG1080">
        <f>IF(B1080&gt;0,_xlfn.XLOOKUP(B1080,IW49BLTOTAL!A:A,IW49BLTOTAL!H:H),"")</f>
        <v>16</v>
      </c>
      <c r="AH1080" t="str">
        <f>IF(IFERROR(_xlfn.XLOOKUP(B1080,'Detalle custodia'!B:B,'Detalle custodia'!O:O),"")="custodia","Completo","")</f>
        <v/>
      </c>
    </row>
    <row r="1081" spans="1:34" x14ac:dyDescent="0.35">
      <c r="A1081" t="s">
        <v>159</v>
      </c>
      <c r="B1081">
        <v>6585311</v>
      </c>
      <c r="C1081" t="s">
        <v>129</v>
      </c>
      <c r="D1081" t="s">
        <v>3444</v>
      </c>
      <c r="E1081" t="s">
        <v>310</v>
      </c>
      <c r="F1081" t="s">
        <v>125</v>
      </c>
      <c r="G1081" t="s">
        <v>127</v>
      </c>
      <c r="H1081" s="16">
        <v>45839</v>
      </c>
      <c r="I1081" s="16">
        <v>45869</v>
      </c>
      <c r="J1081" t="s">
        <v>3476</v>
      </c>
      <c r="K1081">
        <v>1212121</v>
      </c>
      <c r="L1081" t="s">
        <v>398</v>
      </c>
      <c r="O1081">
        <v>10014599</v>
      </c>
      <c r="P1081" t="s">
        <v>159</v>
      </c>
      <c r="Q1081">
        <v>0</v>
      </c>
      <c r="R1081" t="s">
        <v>343</v>
      </c>
      <c r="S1081" t="s">
        <v>342</v>
      </c>
      <c r="T1081">
        <v>11575062</v>
      </c>
      <c r="U1081" s="16">
        <v>45751</v>
      </c>
      <c r="V1081" s="16">
        <v>45839</v>
      </c>
      <c r="W1081" s="16">
        <v>45835</v>
      </c>
      <c r="X1081">
        <v>0</v>
      </c>
      <c r="Y1081">
        <v>1290900</v>
      </c>
      <c r="Z1081" t="s">
        <v>1568</v>
      </c>
      <c r="AA1081" t="s">
        <v>247</v>
      </c>
      <c r="AB1081" t="s">
        <v>121</v>
      </c>
      <c r="AC1081" t="s">
        <v>255</v>
      </c>
      <c r="AD1081" t="s">
        <v>122</v>
      </c>
      <c r="AE1081" t="str">
        <f>IF(B1081&gt;0,IF(B1081&gt;0,(IF(B1081&lt;&gt;'PLAN SEMANAL'!$A$2,BLTOTAL!AA1081,""))),"")</f>
        <v>CARGUIO</v>
      </c>
      <c r="AF1081" t="str">
        <f>IF(AH1081="Completo","Completo",IF(IF(B1081&gt;0,_xlfn.XLOOKUP(B1081,'Detalle reservas completas fesa'!K:K,'Detalle reservas completas fesa'!Q:Q,_xlfn.XLOOKUP(B1081,'MB25'!L:L,'MB25'!Q:Q,"Incompleto")),"")="PENDIENTE","Incompleto",IF(B1081&gt;0,_xlfn.XLOOKUP(B1081,'Detalle reservas completas fesa'!K:K,'Detalle reservas completas fesa'!Q:Q,IF(AD1081="SIN MATERIAL","Completo",IF(AD1081="COMPLETO","Completo","Incompleto"))))))</f>
        <v>Completo</v>
      </c>
      <c r="AG1081">
        <f>IF(B1081&gt;0,_xlfn.XLOOKUP(B1081,IW49BLTOTAL!A:A,IW49BLTOTAL!H:H),"")</f>
        <v>4</v>
      </c>
      <c r="AH1081" t="str">
        <f>IF(IFERROR(_xlfn.XLOOKUP(B1081,'Detalle custodia'!B:B,'Detalle custodia'!O:O),"")="custodia","Completo","")</f>
        <v/>
      </c>
    </row>
    <row r="1082" spans="1:34" x14ac:dyDescent="0.35">
      <c r="A1082" t="s">
        <v>177</v>
      </c>
      <c r="B1082">
        <v>6585305</v>
      </c>
      <c r="C1082" t="s">
        <v>129</v>
      </c>
      <c r="D1082" t="s">
        <v>3445</v>
      </c>
      <c r="E1082" t="s">
        <v>310</v>
      </c>
      <c r="F1082" t="s">
        <v>133</v>
      </c>
      <c r="G1082" t="s">
        <v>226</v>
      </c>
      <c r="H1082" s="16">
        <v>45839</v>
      </c>
      <c r="I1082" s="16">
        <v>45869</v>
      </c>
      <c r="J1082" t="s">
        <v>3476</v>
      </c>
      <c r="K1082">
        <v>1215150</v>
      </c>
      <c r="L1082" t="s">
        <v>278</v>
      </c>
      <c r="O1082">
        <v>10014634</v>
      </c>
      <c r="P1082" t="s">
        <v>177</v>
      </c>
      <c r="Q1082">
        <v>0</v>
      </c>
      <c r="R1082" t="s">
        <v>996</v>
      </c>
      <c r="S1082" t="s">
        <v>3901</v>
      </c>
      <c r="T1082">
        <v>11575478</v>
      </c>
      <c r="U1082" s="16">
        <v>45750</v>
      </c>
      <c r="V1082" s="16">
        <v>45839</v>
      </c>
      <c r="W1082" s="16">
        <v>45835</v>
      </c>
      <c r="X1082">
        <v>0</v>
      </c>
      <c r="Y1082">
        <v>1290900</v>
      </c>
      <c r="Z1082" t="s">
        <v>1568</v>
      </c>
      <c r="AA1082" t="s">
        <v>246</v>
      </c>
      <c r="AB1082" t="s">
        <v>121</v>
      </c>
      <c r="AC1082" t="s">
        <v>255</v>
      </c>
      <c r="AD1082" t="s">
        <v>189</v>
      </c>
      <c r="AE1082" t="str">
        <f>IF(B1082&gt;0,IF(B1082&gt;0,(IF(B1082&lt;&gt;'PLAN SEMANAL'!$A$2,BLTOTAL!AA1082,""))),"")</f>
        <v>AUXILIAR</v>
      </c>
      <c r="AF1082" t="str">
        <f>IF(AH1082="Completo","Completo",IF(IF(B1082&gt;0,_xlfn.XLOOKUP(B1082,'Detalle reservas completas fesa'!K:K,'Detalle reservas completas fesa'!Q:Q,_xlfn.XLOOKUP(B1082,'MB25'!L:L,'MB25'!Q:Q,"Incompleto")),"")="PENDIENTE","Incompleto",IF(B1082&gt;0,_xlfn.XLOOKUP(B1082,'Detalle reservas completas fesa'!K:K,'Detalle reservas completas fesa'!Q:Q,IF(AD1082="SIN MATERIAL","Completo",IF(AD1082="COMPLETO","Completo","Incompleto"))))))</f>
        <v>Completo</v>
      </c>
      <c r="AG1082">
        <f>IF(B1082&gt;0,_xlfn.XLOOKUP(B1082,IW49BLTOTAL!A:A,IW49BLTOTAL!H:H),"")</f>
        <v>12</v>
      </c>
      <c r="AH1082" t="str">
        <f>IF(IFERROR(_xlfn.XLOOKUP(B1082,'Detalle custodia'!B:B,'Detalle custodia'!O:O),"")="custodia","Completo","")</f>
        <v/>
      </c>
    </row>
    <row r="1083" spans="1:34" x14ac:dyDescent="0.35">
      <c r="A1083" t="s">
        <v>134</v>
      </c>
      <c r="B1083">
        <v>6585268</v>
      </c>
      <c r="C1083" t="s">
        <v>123</v>
      </c>
      <c r="D1083" t="s">
        <v>3446</v>
      </c>
      <c r="E1083" t="s">
        <v>310</v>
      </c>
      <c r="F1083" t="s">
        <v>133</v>
      </c>
      <c r="G1083" t="s">
        <v>132</v>
      </c>
      <c r="H1083" s="16">
        <v>45845</v>
      </c>
      <c r="I1083" s="16">
        <v>45845</v>
      </c>
      <c r="J1083" t="s">
        <v>856</v>
      </c>
      <c r="K1083">
        <v>1210101</v>
      </c>
      <c r="L1083" t="s">
        <v>271</v>
      </c>
      <c r="O1083">
        <v>10014658</v>
      </c>
      <c r="P1083" t="s">
        <v>134</v>
      </c>
      <c r="Q1083">
        <v>0</v>
      </c>
      <c r="R1083" t="s">
        <v>296</v>
      </c>
      <c r="S1083" t="s">
        <v>342</v>
      </c>
      <c r="T1083">
        <v>11572565</v>
      </c>
      <c r="U1083" s="16">
        <v>45750</v>
      </c>
      <c r="V1083" s="16">
        <v>45845</v>
      </c>
      <c r="W1083" s="16">
        <v>45805</v>
      </c>
      <c r="X1083">
        <v>0</v>
      </c>
      <c r="Y1083">
        <v>1290900</v>
      </c>
      <c r="Z1083" t="s">
        <v>1568</v>
      </c>
      <c r="AA1083" t="s">
        <v>248</v>
      </c>
      <c r="AB1083" t="s">
        <v>121</v>
      </c>
      <c r="AC1083" t="s">
        <v>255</v>
      </c>
      <c r="AD1083" t="s">
        <v>122</v>
      </c>
      <c r="AE1083" t="str">
        <f>IF(B1083&gt;0,IF(B1083&gt;0,(IF(B1083&lt;&gt;'PLAN SEMANAL'!$A$2,BLTOTAL!AA1083,""))),"")</f>
        <v>PERFORACIO</v>
      </c>
      <c r="AF1083" t="str">
        <f>IF(AH1083="Completo","Completo",IF(IF(B1083&gt;0,_xlfn.XLOOKUP(B1083,'Detalle reservas completas fesa'!K:K,'Detalle reservas completas fesa'!Q:Q,_xlfn.XLOOKUP(B1083,'MB25'!L:L,'MB25'!Q:Q,"Incompleto")),"")="PENDIENTE","Incompleto",IF(B1083&gt;0,_xlfn.XLOOKUP(B1083,'Detalle reservas completas fesa'!K:K,'Detalle reservas completas fesa'!Q:Q,IF(AD1083="SIN MATERIAL","Completo",IF(AD1083="COMPLETO","Completo","Incompleto"))))))</f>
        <v>Completo</v>
      </c>
      <c r="AG1083">
        <f>IF(B1083&gt;0,_xlfn.XLOOKUP(B1083,IW49BLTOTAL!A:A,IW49BLTOTAL!H:H),"")</f>
        <v>2</v>
      </c>
      <c r="AH1083" t="str">
        <f>IF(IFERROR(_xlfn.XLOOKUP(B1083,'Detalle custodia'!B:B,'Detalle custodia'!O:O),"")="custodia","Completo","")</f>
        <v/>
      </c>
    </row>
    <row r="1084" spans="1:34" x14ac:dyDescent="0.35">
      <c r="A1084" t="s">
        <v>155</v>
      </c>
      <c r="B1084">
        <v>6584887</v>
      </c>
      <c r="C1084" t="s">
        <v>129</v>
      </c>
      <c r="D1084" t="s">
        <v>3328</v>
      </c>
      <c r="E1084" t="s">
        <v>310</v>
      </c>
      <c r="F1084" t="s">
        <v>133</v>
      </c>
      <c r="G1084" t="s">
        <v>226</v>
      </c>
      <c r="H1084" s="16">
        <v>45839</v>
      </c>
      <c r="I1084" s="16">
        <v>45869</v>
      </c>
      <c r="J1084" t="s">
        <v>3476</v>
      </c>
      <c r="K1084">
        <v>1215155</v>
      </c>
      <c r="L1084" t="s">
        <v>276</v>
      </c>
      <c r="O1084">
        <v>10014647</v>
      </c>
      <c r="P1084" t="s">
        <v>155</v>
      </c>
      <c r="Q1084">
        <v>0</v>
      </c>
      <c r="R1084" t="s">
        <v>329</v>
      </c>
      <c r="S1084" t="s">
        <v>343</v>
      </c>
      <c r="T1084">
        <v>11573771</v>
      </c>
      <c r="U1084" s="16">
        <v>45749</v>
      </c>
      <c r="V1084" s="16">
        <v>45839</v>
      </c>
      <c r="W1084" s="16">
        <v>45837</v>
      </c>
      <c r="X1084">
        <v>0</v>
      </c>
      <c r="Y1084">
        <v>1290900</v>
      </c>
      <c r="Z1084" t="s">
        <v>1568</v>
      </c>
      <c r="AA1084" t="s">
        <v>246</v>
      </c>
      <c r="AB1084" t="s">
        <v>121</v>
      </c>
      <c r="AC1084" t="s">
        <v>255</v>
      </c>
      <c r="AD1084" t="s">
        <v>189</v>
      </c>
      <c r="AE1084" t="str">
        <f>IF(B1084&gt;0,IF(B1084&gt;0,(IF(B1084&lt;&gt;'PLAN SEMANAL'!$A$2,BLTOTAL!AA1084,""))),"")</f>
        <v>AUXILIAR</v>
      </c>
      <c r="AF1084" t="str">
        <f>IF(AH1084="Completo","Completo",IF(IF(B1084&gt;0,_xlfn.XLOOKUP(B1084,'Detalle reservas completas fesa'!K:K,'Detalle reservas completas fesa'!Q:Q,_xlfn.XLOOKUP(B1084,'MB25'!L:L,'MB25'!Q:Q,"Incompleto")),"")="PENDIENTE","Incompleto",IF(B1084&gt;0,_xlfn.XLOOKUP(B1084,'Detalle reservas completas fesa'!K:K,'Detalle reservas completas fesa'!Q:Q,IF(AD1084="SIN MATERIAL","Completo",IF(AD1084="COMPLETO","Completo","Incompleto"))))))</f>
        <v>Completo</v>
      </c>
      <c r="AG1084">
        <f>IF(B1084&gt;0,_xlfn.XLOOKUP(B1084,IW49BLTOTAL!A:A,IW49BLTOTAL!H:H),"")</f>
        <v>24</v>
      </c>
      <c r="AH1084" t="str">
        <f>IF(IFERROR(_xlfn.XLOOKUP(B1084,'Detalle custodia'!B:B,'Detalle custodia'!O:O),"")="custodia","Completo","")</f>
        <v/>
      </c>
    </row>
    <row r="1085" spans="1:34" x14ac:dyDescent="0.35">
      <c r="A1085" t="s">
        <v>221</v>
      </c>
      <c r="B1085">
        <v>6584871</v>
      </c>
      <c r="C1085" t="s">
        <v>129</v>
      </c>
      <c r="D1085" t="s">
        <v>3329</v>
      </c>
      <c r="E1085" t="s">
        <v>310</v>
      </c>
      <c r="F1085" t="s">
        <v>410</v>
      </c>
      <c r="G1085" t="s">
        <v>226</v>
      </c>
      <c r="H1085" s="16">
        <v>45809</v>
      </c>
      <c r="I1085" s="16">
        <v>45809</v>
      </c>
      <c r="K1085">
        <v>1215156</v>
      </c>
      <c r="L1085" t="s">
        <v>309</v>
      </c>
      <c r="O1085">
        <v>10014650</v>
      </c>
      <c r="P1085" t="s">
        <v>221</v>
      </c>
      <c r="Q1085">
        <v>0</v>
      </c>
      <c r="R1085" t="s">
        <v>979</v>
      </c>
      <c r="S1085" t="s">
        <v>343</v>
      </c>
      <c r="T1085">
        <v>11575060</v>
      </c>
      <c r="U1085" s="16">
        <v>45749</v>
      </c>
      <c r="V1085" s="16">
        <v>45809</v>
      </c>
      <c r="W1085" s="16">
        <v>45776</v>
      </c>
      <c r="X1085">
        <v>0</v>
      </c>
      <c r="Y1085">
        <v>1290900</v>
      </c>
      <c r="Z1085" t="s">
        <v>1568</v>
      </c>
      <c r="AA1085" t="s">
        <v>246</v>
      </c>
      <c r="AB1085" t="s">
        <v>121</v>
      </c>
      <c r="AC1085" t="s">
        <v>255</v>
      </c>
      <c r="AD1085" t="s">
        <v>189</v>
      </c>
      <c r="AE1085" t="str">
        <f>IF(B1085&gt;0,IF(B1085&gt;0,(IF(B1085&lt;&gt;'PLAN SEMANAL'!$A$2,BLTOTAL!AA1085,""))),"")</f>
        <v>AUXILIAR</v>
      </c>
      <c r="AF1085" t="str">
        <f>IF(AH1085="Completo","Completo",IF(IF(B1085&gt;0,_xlfn.XLOOKUP(B1085,'Detalle reservas completas fesa'!K:K,'Detalle reservas completas fesa'!Q:Q,_xlfn.XLOOKUP(B1085,'MB25'!L:L,'MB25'!Q:Q,"Incompleto")),"")="PENDIENTE","Incompleto",IF(B1085&gt;0,_xlfn.XLOOKUP(B1085,'Detalle reservas completas fesa'!K:K,'Detalle reservas completas fesa'!Q:Q,IF(AD1085="SIN MATERIAL","Completo",IF(AD1085="COMPLETO","Completo","Incompleto"))))))</f>
        <v>Completo</v>
      </c>
      <c r="AG1085">
        <f>IF(B1085&gt;0,_xlfn.XLOOKUP(B1085,IW49BLTOTAL!A:A,IW49BLTOTAL!H:H),"")</f>
        <v>0</v>
      </c>
      <c r="AH1085" t="str">
        <f>IF(IFERROR(_xlfn.XLOOKUP(B1085,'Detalle custodia'!B:B,'Detalle custodia'!O:O),"")="custodia","Completo","")</f>
        <v/>
      </c>
    </row>
    <row r="1086" spans="1:34" x14ac:dyDescent="0.35">
      <c r="A1086" t="s">
        <v>274</v>
      </c>
      <c r="B1086">
        <v>6584867</v>
      </c>
      <c r="C1086" t="s">
        <v>123</v>
      </c>
      <c r="D1086" t="s">
        <v>3330</v>
      </c>
      <c r="E1086" t="s">
        <v>310</v>
      </c>
      <c r="F1086" t="s">
        <v>133</v>
      </c>
      <c r="G1086" t="s">
        <v>132</v>
      </c>
      <c r="H1086" s="16">
        <v>45858</v>
      </c>
      <c r="I1086" s="16">
        <v>45858</v>
      </c>
      <c r="J1086" t="s">
        <v>856</v>
      </c>
      <c r="K1086">
        <v>1210102</v>
      </c>
      <c r="L1086" t="s">
        <v>275</v>
      </c>
      <c r="O1086">
        <v>10014596</v>
      </c>
      <c r="P1086" t="s">
        <v>176</v>
      </c>
      <c r="Q1086">
        <v>0</v>
      </c>
      <c r="R1086" t="s">
        <v>343</v>
      </c>
      <c r="S1086" t="s">
        <v>296</v>
      </c>
      <c r="T1086">
        <v>11575047</v>
      </c>
      <c r="U1086" s="16">
        <v>45749</v>
      </c>
      <c r="V1086" s="16">
        <v>45858</v>
      </c>
      <c r="W1086" s="16">
        <v>45795</v>
      </c>
      <c r="X1086">
        <v>0</v>
      </c>
      <c r="Y1086">
        <v>1290900</v>
      </c>
      <c r="Z1086" t="s">
        <v>1568</v>
      </c>
      <c r="AA1086" t="s">
        <v>248</v>
      </c>
      <c r="AB1086" t="s">
        <v>121</v>
      </c>
      <c r="AC1086" t="s">
        <v>255</v>
      </c>
      <c r="AD1086" t="s">
        <v>122</v>
      </c>
      <c r="AE1086" t="str">
        <f>IF(B1086&gt;0,IF(B1086&gt;0,(IF(B1086&lt;&gt;'PLAN SEMANAL'!$A$2,BLTOTAL!AA1086,""))),"")</f>
        <v>PERFORACIO</v>
      </c>
      <c r="AF1086" t="str">
        <f>IF(AH1086="Completo","Completo",IF(IF(B1086&gt;0,_xlfn.XLOOKUP(B1086,'Detalle reservas completas fesa'!K:K,'Detalle reservas completas fesa'!Q:Q,_xlfn.XLOOKUP(B1086,'MB25'!L:L,'MB25'!Q:Q,"Incompleto")),"")="PENDIENTE","Incompleto",IF(B1086&gt;0,_xlfn.XLOOKUP(B1086,'Detalle reservas completas fesa'!K:K,'Detalle reservas completas fesa'!Q:Q,IF(AD1086="SIN MATERIAL","Completo",IF(AD1086="COMPLETO","Completo","Incompleto"))))))</f>
        <v>Completo</v>
      </c>
      <c r="AG1086">
        <f>IF(B1086&gt;0,_xlfn.XLOOKUP(B1086,IW49BLTOTAL!A:A,IW49BLTOTAL!H:H),"")</f>
        <v>3</v>
      </c>
      <c r="AH1086" t="str">
        <f>IF(IFERROR(_xlfn.XLOOKUP(B1086,'Detalle custodia'!B:B,'Detalle custodia'!O:O),"")="custodia","Completo","")</f>
        <v/>
      </c>
    </row>
    <row r="1087" spans="1:34" x14ac:dyDescent="0.35">
      <c r="A1087" t="s">
        <v>206</v>
      </c>
      <c r="B1087">
        <v>6584863</v>
      </c>
      <c r="C1087" t="s">
        <v>129</v>
      </c>
      <c r="D1087" t="s">
        <v>3332</v>
      </c>
      <c r="E1087" t="s">
        <v>310</v>
      </c>
      <c r="F1087" t="s">
        <v>133</v>
      </c>
      <c r="G1087" t="s">
        <v>147</v>
      </c>
      <c r="H1087" s="16">
        <v>45808</v>
      </c>
      <c r="I1087" s="16">
        <v>45808</v>
      </c>
      <c r="J1087" t="s">
        <v>856</v>
      </c>
      <c r="K1087">
        <v>1213130</v>
      </c>
      <c r="L1087" t="s">
        <v>339</v>
      </c>
      <c r="O1087">
        <v>10014614</v>
      </c>
      <c r="P1087" t="s">
        <v>206</v>
      </c>
      <c r="Q1087">
        <v>0</v>
      </c>
      <c r="R1087" t="s">
        <v>329</v>
      </c>
      <c r="S1087" t="s">
        <v>343</v>
      </c>
      <c r="T1087">
        <v>11563289</v>
      </c>
      <c r="U1087" s="16">
        <v>45749</v>
      </c>
      <c r="V1087" s="16">
        <v>45808</v>
      </c>
      <c r="W1087" s="16">
        <v>45776</v>
      </c>
      <c r="X1087">
        <v>0</v>
      </c>
      <c r="Y1087">
        <v>1290900</v>
      </c>
      <c r="Z1087" t="s">
        <v>1568</v>
      </c>
      <c r="AA1087" t="s">
        <v>245</v>
      </c>
      <c r="AB1087" t="s">
        <v>121</v>
      </c>
      <c r="AC1087" t="s">
        <v>255</v>
      </c>
      <c r="AD1087" t="s">
        <v>141</v>
      </c>
      <c r="AE1087" t="str">
        <f>IF(B1087&gt;0,IF(B1087&gt;0,(IF(B1087&lt;&gt;'PLAN SEMANAL'!$A$2,BLTOTAL!AA1087,""))),"")</f>
        <v>ACARREO</v>
      </c>
      <c r="AF1087" t="str">
        <f>IF(AH1087="Completo","Completo",IF(IF(B1087&gt;0,_xlfn.XLOOKUP(B1087,'Detalle reservas completas fesa'!K:K,'Detalle reservas completas fesa'!Q:Q,_xlfn.XLOOKUP(B1087,'MB25'!L:L,'MB25'!Q:Q,"Incompleto")),"")="PENDIENTE","Incompleto",IF(B1087&gt;0,_xlfn.XLOOKUP(B1087,'Detalle reservas completas fesa'!K:K,'Detalle reservas completas fesa'!Q:Q,IF(AD1087="SIN MATERIAL","Completo",IF(AD1087="COMPLETO","Completo","Incompleto"))))))</f>
        <v>Incompleto</v>
      </c>
      <c r="AG1087">
        <f>IF(B1087&gt;0,_xlfn.XLOOKUP(B1087,IW49BLTOTAL!A:A,IW49BLTOTAL!H:H),"")</f>
        <v>1</v>
      </c>
      <c r="AH1087" t="str">
        <f>IF(IFERROR(_xlfn.XLOOKUP(B1087,'Detalle custodia'!B:B,'Detalle custodia'!O:O),"")="custodia","Completo","")</f>
        <v/>
      </c>
    </row>
    <row r="1088" spans="1:34" x14ac:dyDescent="0.35">
      <c r="A1088" t="s">
        <v>221</v>
      </c>
      <c r="B1088">
        <v>6584801</v>
      </c>
      <c r="C1088" t="s">
        <v>129</v>
      </c>
      <c r="D1088" t="s">
        <v>3333</v>
      </c>
      <c r="E1088" t="s">
        <v>310</v>
      </c>
      <c r="F1088" t="s">
        <v>133</v>
      </c>
      <c r="G1088" t="s">
        <v>147</v>
      </c>
      <c r="H1088" s="16">
        <v>45839</v>
      </c>
      <c r="I1088" s="16">
        <v>45869</v>
      </c>
      <c r="J1088" t="s">
        <v>3476</v>
      </c>
      <c r="K1088">
        <v>1215156</v>
      </c>
      <c r="L1088" t="s">
        <v>309</v>
      </c>
      <c r="O1088">
        <v>10014650</v>
      </c>
      <c r="P1088" t="s">
        <v>221</v>
      </c>
      <c r="Q1088">
        <v>0</v>
      </c>
      <c r="R1088" t="s">
        <v>329</v>
      </c>
      <c r="S1088" t="s">
        <v>3901</v>
      </c>
      <c r="T1088">
        <v>11574344</v>
      </c>
      <c r="U1088" s="16">
        <v>45749</v>
      </c>
      <c r="V1088" s="16">
        <v>45839</v>
      </c>
      <c r="W1088" s="16">
        <v>45835</v>
      </c>
      <c r="X1088">
        <v>0</v>
      </c>
      <c r="Y1088">
        <v>1290900</v>
      </c>
      <c r="Z1088" t="s">
        <v>1568</v>
      </c>
      <c r="AA1088" t="s">
        <v>246</v>
      </c>
      <c r="AB1088" t="s">
        <v>121</v>
      </c>
      <c r="AC1088" t="s">
        <v>255</v>
      </c>
      <c r="AD1088" t="s">
        <v>141</v>
      </c>
      <c r="AE1088" t="str">
        <f>IF(B1088&gt;0,IF(B1088&gt;0,(IF(B1088&lt;&gt;'PLAN SEMANAL'!$A$2,BLTOTAL!AA1088,""))),"")</f>
        <v>AUXILIAR</v>
      </c>
      <c r="AF1088" t="str">
        <f>IF(AH1088="Completo","Completo",IF(IF(B1088&gt;0,_xlfn.XLOOKUP(B1088,'Detalle reservas completas fesa'!K:K,'Detalle reservas completas fesa'!Q:Q,_xlfn.XLOOKUP(B1088,'MB25'!L:L,'MB25'!Q:Q,"Incompleto")),"")="PENDIENTE","Incompleto",IF(B1088&gt;0,_xlfn.XLOOKUP(B1088,'Detalle reservas completas fesa'!K:K,'Detalle reservas completas fesa'!Q:Q,IF(AD1088="SIN MATERIAL","Completo",IF(AD1088="COMPLETO","Completo","Incompleto"))))))</f>
        <v>Completo</v>
      </c>
      <c r="AG1088">
        <f>IF(B1088&gt;0,_xlfn.XLOOKUP(B1088,IW49BLTOTAL!A:A,IW49BLTOTAL!H:H),"")</f>
        <v>10</v>
      </c>
      <c r="AH1088" t="str">
        <f>IF(IFERROR(_xlfn.XLOOKUP(B1088,'Detalle custodia'!B:B,'Detalle custodia'!O:O),"")="custodia","Completo","")</f>
        <v/>
      </c>
    </row>
    <row r="1089" spans="1:34" x14ac:dyDescent="0.35">
      <c r="A1089" t="s">
        <v>221</v>
      </c>
      <c r="B1089">
        <v>6584788</v>
      </c>
      <c r="C1089" t="s">
        <v>129</v>
      </c>
      <c r="D1089" t="s">
        <v>3334</v>
      </c>
      <c r="E1089" t="s">
        <v>310</v>
      </c>
      <c r="F1089" t="s">
        <v>133</v>
      </c>
      <c r="G1089" t="s">
        <v>147</v>
      </c>
      <c r="H1089" s="16">
        <v>45901</v>
      </c>
      <c r="I1089" s="16">
        <v>45901</v>
      </c>
      <c r="J1089" t="s">
        <v>856</v>
      </c>
      <c r="K1089">
        <v>1215156</v>
      </c>
      <c r="L1089" t="s">
        <v>309</v>
      </c>
      <c r="O1089">
        <v>10014650</v>
      </c>
      <c r="P1089" t="s">
        <v>221</v>
      </c>
      <c r="Q1089">
        <v>0</v>
      </c>
      <c r="R1089" t="s">
        <v>329</v>
      </c>
      <c r="S1089" t="s">
        <v>342</v>
      </c>
      <c r="T1089">
        <v>11566984</v>
      </c>
      <c r="U1089" s="16">
        <v>45749</v>
      </c>
      <c r="V1089" s="16">
        <v>45901</v>
      </c>
      <c r="W1089" s="16">
        <v>45825</v>
      </c>
      <c r="X1089">
        <v>0</v>
      </c>
      <c r="Y1089">
        <v>1290900</v>
      </c>
      <c r="Z1089" t="s">
        <v>1568</v>
      </c>
      <c r="AA1089" t="s">
        <v>246</v>
      </c>
      <c r="AB1089" t="s">
        <v>121</v>
      </c>
      <c r="AC1089" t="s">
        <v>255</v>
      </c>
      <c r="AD1089" t="s">
        <v>141</v>
      </c>
      <c r="AE1089" t="str">
        <f>IF(B1089&gt;0,IF(B1089&gt;0,(IF(B1089&lt;&gt;'PLAN SEMANAL'!$A$2,BLTOTAL!AA1089,""))),"")</f>
        <v>AUXILIAR</v>
      </c>
      <c r="AF1089" t="str">
        <f>IF(AH1089="Completo","Completo",IF(IF(B1089&gt;0,_xlfn.XLOOKUP(B1089,'Detalle reservas completas fesa'!K:K,'Detalle reservas completas fesa'!Q:Q,_xlfn.XLOOKUP(B1089,'MB25'!L:L,'MB25'!Q:Q,"Incompleto")),"")="PENDIENTE","Incompleto",IF(B1089&gt;0,_xlfn.XLOOKUP(B1089,'Detalle reservas completas fesa'!K:K,'Detalle reservas completas fesa'!Q:Q,IF(AD1089="SIN MATERIAL","Completo",IF(AD1089="COMPLETO","Completo","Incompleto"))))))</f>
        <v>Incompleto</v>
      </c>
      <c r="AG1089">
        <f>IF(B1089&gt;0,_xlfn.XLOOKUP(B1089,IW49BLTOTAL!A:A,IW49BLTOTAL!H:H),"")</f>
        <v>2</v>
      </c>
      <c r="AH1089" t="str">
        <f>IF(IFERROR(_xlfn.XLOOKUP(B1089,'Detalle custodia'!B:B,'Detalle custodia'!O:O),"")="custodia","Completo","")</f>
        <v/>
      </c>
    </row>
    <row r="1090" spans="1:34" x14ac:dyDescent="0.35">
      <c r="A1090" t="s">
        <v>221</v>
      </c>
      <c r="B1090">
        <v>6584782</v>
      </c>
      <c r="C1090" t="s">
        <v>129</v>
      </c>
      <c r="D1090" t="s">
        <v>3335</v>
      </c>
      <c r="E1090" t="s">
        <v>310</v>
      </c>
      <c r="F1090" t="s">
        <v>133</v>
      </c>
      <c r="G1090" t="s">
        <v>147</v>
      </c>
      <c r="H1090" s="16">
        <v>45838</v>
      </c>
      <c r="I1090" s="16">
        <v>45838</v>
      </c>
      <c r="J1090" t="s">
        <v>856</v>
      </c>
      <c r="K1090">
        <v>1215156</v>
      </c>
      <c r="L1090" t="s">
        <v>309</v>
      </c>
      <c r="O1090">
        <v>10014650</v>
      </c>
      <c r="P1090" t="s">
        <v>221</v>
      </c>
      <c r="Q1090">
        <v>0</v>
      </c>
      <c r="R1090" t="s">
        <v>329</v>
      </c>
      <c r="S1090" t="s">
        <v>329</v>
      </c>
      <c r="T1090">
        <v>11515770</v>
      </c>
      <c r="U1090" s="16">
        <v>45749</v>
      </c>
      <c r="V1090" s="16">
        <v>45838</v>
      </c>
      <c r="W1090" s="16">
        <v>45809</v>
      </c>
      <c r="X1090">
        <v>0</v>
      </c>
      <c r="Y1090">
        <v>1290900</v>
      </c>
      <c r="Z1090" t="s">
        <v>1568</v>
      </c>
      <c r="AA1090" t="s">
        <v>246</v>
      </c>
      <c r="AB1090" t="s">
        <v>121</v>
      </c>
      <c r="AC1090" t="s">
        <v>255</v>
      </c>
      <c r="AD1090" t="s">
        <v>141</v>
      </c>
      <c r="AE1090" t="str">
        <f>IF(B1090&gt;0,IF(B1090&gt;0,(IF(B1090&lt;&gt;'PLAN SEMANAL'!$A$2,BLTOTAL!AA1090,""))),"")</f>
        <v>AUXILIAR</v>
      </c>
      <c r="AF1090" t="str">
        <f>IF(AH1090="Completo","Completo",IF(IF(B1090&gt;0,_xlfn.XLOOKUP(B1090,'Detalle reservas completas fesa'!K:K,'Detalle reservas completas fesa'!Q:Q,_xlfn.XLOOKUP(B1090,'MB25'!L:L,'MB25'!Q:Q,"Incompleto")),"")="PENDIENTE","Incompleto",IF(B1090&gt;0,_xlfn.XLOOKUP(B1090,'Detalle reservas completas fesa'!K:K,'Detalle reservas completas fesa'!Q:Q,IF(AD1090="SIN MATERIAL","Completo",IF(AD1090="COMPLETO","Completo","Incompleto"))))))</f>
        <v>Incompleto</v>
      </c>
      <c r="AG1090">
        <f>IF(B1090&gt;0,_xlfn.XLOOKUP(B1090,IW49BLTOTAL!A:A,IW49BLTOTAL!H:H),"")</f>
        <v>1</v>
      </c>
      <c r="AH1090" t="str">
        <f>IF(IFERROR(_xlfn.XLOOKUP(B1090,'Detalle custodia'!B:B,'Detalle custodia'!O:O),"")="custodia","Completo","")</f>
        <v/>
      </c>
    </row>
    <row r="1091" spans="1:34" x14ac:dyDescent="0.35">
      <c r="A1091" t="s">
        <v>206</v>
      </c>
      <c r="B1091">
        <v>6584245</v>
      </c>
      <c r="C1091" t="s">
        <v>129</v>
      </c>
      <c r="D1091" t="s">
        <v>3336</v>
      </c>
      <c r="E1091" t="s">
        <v>310</v>
      </c>
      <c r="F1091" t="s">
        <v>133</v>
      </c>
      <c r="G1091" t="s">
        <v>132</v>
      </c>
      <c r="H1091" s="16">
        <v>45839</v>
      </c>
      <c r="I1091" s="16">
        <v>45869</v>
      </c>
      <c r="J1091" t="s">
        <v>3476</v>
      </c>
      <c r="K1091">
        <v>1213130</v>
      </c>
      <c r="L1091" t="s">
        <v>339</v>
      </c>
      <c r="O1091">
        <v>10014614</v>
      </c>
      <c r="P1091" t="s">
        <v>206</v>
      </c>
      <c r="Q1091">
        <v>0</v>
      </c>
      <c r="R1091" t="s">
        <v>329</v>
      </c>
      <c r="S1091" t="s">
        <v>3901</v>
      </c>
      <c r="T1091">
        <v>11552395</v>
      </c>
      <c r="U1091" s="16">
        <v>45747</v>
      </c>
      <c r="V1091" s="16">
        <v>45839</v>
      </c>
      <c r="W1091" s="16">
        <v>45835</v>
      </c>
      <c r="X1091">
        <v>0</v>
      </c>
      <c r="Y1091">
        <v>1290900</v>
      </c>
      <c r="Z1091" t="s">
        <v>1568</v>
      </c>
      <c r="AA1091" t="s">
        <v>245</v>
      </c>
      <c r="AB1091" t="s">
        <v>121</v>
      </c>
      <c r="AC1091" t="s">
        <v>255</v>
      </c>
      <c r="AD1091" t="s">
        <v>122</v>
      </c>
      <c r="AE1091" t="str">
        <f>IF(B1091&gt;0,IF(B1091&gt;0,(IF(B1091&lt;&gt;'PLAN SEMANAL'!$A$2,BLTOTAL!AA1091,""))),"")</f>
        <v>ACARREO</v>
      </c>
      <c r="AF1091" t="str">
        <f>IF(AH1091="Completo","Completo",IF(IF(B1091&gt;0,_xlfn.XLOOKUP(B1091,'Detalle reservas completas fesa'!K:K,'Detalle reservas completas fesa'!Q:Q,_xlfn.XLOOKUP(B1091,'MB25'!L:L,'MB25'!Q:Q,"Incompleto")),"")="PENDIENTE","Incompleto",IF(B1091&gt;0,_xlfn.XLOOKUP(B1091,'Detalle reservas completas fesa'!K:K,'Detalle reservas completas fesa'!Q:Q,IF(AD1091="SIN MATERIAL","Completo",IF(AD1091="COMPLETO","Completo","Incompleto"))))))</f>
        <v>Completo</v>
      </c>
      <c r="AG1091">
        <f>IF(B1091&gt;0,_xlfn.XLOOKUP(B1091,IW49BLTOTAL!A:A,IW49BLTOTAL!H:H),"")</f>
        <v>4</v>
      </c>
      <c r="AH1091" t="str">
        <f>IF(IFERROR(_xlfn.XLOOKUP(B1091,'Detalle custodia'!B:B,'Detalle custodia'!O:O),"")="custodia","Completo","")</f>
        <v/>
      </c>
    </row>
    <row r="1092" spans="1:34" x14ac:dyDescent="0.35">
      <c r="A1092" t="s">
        <v>223</v>
      </c>
      <c r="B1092">
        <v>6584244</v>
      </c>
      <c r="C1092" t="s">
        <v>129</v>
      </c>
      <c r="D1092" t="s">
        <v>3337</v>
      </c>
      <c r="E1092" t="s">
        <v>310</v>
      </c>
      <c r="F1092" t="s">
        <v>133</v>
      </c>
      <c r="G1092" t="s">
        <v>226</v>
      </c>
      <c r="H1092" s="16">
        <v>45839</v>
      </c>
      <c r="I1092" s="16">
        <v>45869</v>
      </c>
      <c r="J1092" t="s">
        <v>3476</v>
      </c>
      <c r="K1092">
        <v>1213130</v>
      </c>
      <c r="L1092" t="s">
        <v>303</v>
      </c>
      <c r="O1092">
        <v>10014613</v>
      </c>
      <c r="P1092" t="s">
        <v>223</v>
      </c>
      <c r="Q1092">
        <v>0</v>
      </c>
      <c r="R1092" t="s">
        <v>329</v>
      </c>
      <c r="S1092" t="s">
        <v>3901</v>
      </c>
      <c r="T1092">
        <v>11558653</v>
      </c>
      <c r="U1092" s="16">
        <v>45747</v>
      </c>
      <c r="V1092" s="16">
        <v>45839</v>
      </c>
      <c r="W1092" s="16">
        <v>45835</v>
      </c>
      <c r="X1092">
        <v>0</v>
      </c>
      <c r="Y1092">
        <v>1290900</v>
      </c>
      <c r="Z1092" t="s">
        <v>1568</v>
      </c>
      <c r="AA1092" t="s">
        <v>245</v>
      </c>
      <c r="AB1092" t="s">
        <v>121</v>
      </c>
      <c r="AC1092" t="s">
        <v>255</v>
      </c>
      <c r="AD1092" t="s">
        <v>189</v>
      </c>
      <c r="AE1092" t="str">
        <f>IF(B1092&gt;0,IF(B1092&gt;0,(IF(B1092&lt;&gt;'PLAN SEMANAL'!$A$2,BLTOTAL!AA1092,""))),"")</f>
        <v>ACARREO</v>
      </c>
      <c r="AF1092" t="str">
        <f>IF(AH1092="Completo","Completo",IF(IF(B1092&gt;0,_xlfn.XLOOKUP(B1092,'Detalle reservas completas fesa'!K:K,'Detalle reservas completas fesa'!Q:Q,_xlfn.XLOOKUP(B1092,'MB25'!L:L,'MB25'!Q:Q,"Incompleto")),"")="PENDIENTE","Incompleto",IF(B1092&gt;0,_xlfn.XLOOKUP(B1092,'Detalle reservas completas fesa'!K:K,'Detalle reservas completas fesa'!Q:Q,IF(AD1092="SIN MATERIAL","Completo",IF(AD1092="COMPLETO","Completo","Incompleto"))))))</f>
        <v>Completo</v>
      </c>
      <c r="AG1092">
        <f>IF(B1092&gt;0,_xlfn.XLOOKUP(B1092,IW49BLTOTAL!A:A,IW49BLTOTAL!H:H),"")</f>
        <v>48</v>
      </c>
      <c r="AH1092" t="str">
        <f>IF(IFERROR(_xlfn.XLOOKUP(B1092,'Detalle custodia'!B:B,'Detalle custodia'!O:O),"")="custodia","Completo","")</f>
        <v/>
      </c>
    </row>
    <row r="1093" spans="1:34" x14ac:dyDescent="0.35">
      <c r="A1093" t="s">
        <v>240</v>
      </c>
      <c r="B1093">
        <v>6584235</v>
      </c>
      <c r="C1093" t="s">
        <v>129</v>
      </c>
      <c r="D1093" t="s">
        <v>3339</v>
      </c>
      <c r="E1093" t="s">
        <v>310</v>
      </c>
      <c r="F1093" t="s">
        <v>133</v>
      </c>
      <c r="G1093" t="s">
        <v>132</v>
      </c>
      <c r="H1093" s="16">
        <v>45839</v>
      </c>
      <c r="I1093" s="16">
        <v>45869</v>
      </c>
      <c r="J1093" t="s">
        <v>3476</v>
      </c>
      <c r="K1093">
        <v>1213130</v>
      </c>
      <c r="L1093" t="s">
        <v>304</v>
      </c>
      <c r="O1093">
        <v>10014607</v>
      </c>
      <c r="P1093" t="s">
        <v>240</v>
      </c>
      <c r="Q1093">
        <v>0</v>
      </c>
      <c r="R1093" t="s">
        <v>329</v>
      </c>
      <c r="S1093" t="s">
        <v>3901</v>
      </c>
      <c r="T1093">
        <v>11564852</v>
      </c>
      <c r="U1093" s="16">
        <v>45747</v>
      </c>
      <c r="V1093" s="16">
        <v>45839</v>
      </c>
      <c r="W1093" s="16">
        <v>45835</v>
      </c>
      <c r="X1093">
        <v>0</v>
      </c>
      <c r="Y1093">
        <v>1290900</v>
      </c>
      <c r="Z1093" t="s">
        <v>1568</v>
      </c>
      <c r="AA1093" t="s">
        <v>245</v>
      </c>
      <c r="AB1093" t="s">
        <v>121</v>
      </c>
      <c r="AC1093" t="s">
        <v>255</v>
      </c>
      <c r="AD1093" t="s">
        <v>122</v>
      </c>
      <c r="AE1093" t="str">
        <f>IF(B1093&gt;0,IF(B1093&gt;0,(IF(B1093&lt;&gt;'PLAN SEMANAL'!$A$2,BLTOTAL!AA1093,""))),"")</f>
        <v>ACARREO</v>
      </c>
      <c r="AF1093" t="str">
        <f>IF(AH1093="Completo","Completo",IF(IF(B1093&gt;0,_xlfn.XLOOKUP(B1093,'Detalle reservas completas fesa'!K:K,'Detalle reservas completas fesa'!Q:Q,_xlfn.XLOOKUP(B1093,'MB25'!L:L,'MB25'!Q:Q,"Incompleto")),"")="PENDIENTE","Incompleto",IF(B1093&gt;0,_xlfn.XLOOKUP(B1093,'Detalle reservas completas fesa'!K:K,'Detalle reservas completas fesa'!Q:Q,IF(AD1093="SIN MATERIAL","Completo",IF(AD1093="COMPLETO","Completo","Incompleto"))))))</f>
        <v>Completo</v>
      </c>
      <c r="AG1093">
        <f>IF(B1093&gt;0,_xlfn.XLOOKUP(B1093,IW49BLTOTAL!A:A,IW49BLTOTAL!H:H),"")</f>
        <v>3</v>
      </c>
      <c r="AH1093" t="str">
        <f>IF(IFERROR(_xlfn.XLOOKUP(B1093,'Detalle custodia'!B:B,'Detalle custodia'!O:O),"")="custodia","Completo","")</f>
        <v/>
      </c>
    </row>
    <row r="1094" spans="1:34" x14ac:dyDescent="0.35">
      <c r="A1094" t="s">
        <v>240</v>
      </c>
      <c r="B1094">
        <v>6584234</v>
      </c>
      <c r="C1094" t="s">
        <v>129</v>
      </c>
      <c r="D1094" t="s">
        <v>1605</v>
      </c>
      <c r="E1094" t="s">
        <v>310</v>
      </c>
      <c r="F1094" t="s">
        <v>133</v>
      </c>
      <c r="G1094" t="s">
        <v>147</v>
      </c>
      <c r="H1094" s="16">
        <v>45839</v>
      </c>
      <c r="I1094" s="16">
        <v>45869</v>
      </c>
      <c r="J1094" t="s">
        <v>3476</v>
      </c>
      <c r="K1094">
        <v>1213130</v>
      </c>
      <c r="L1094" t="s">
        <v>304</v>
      </c>
      <c r="O1094">
        <v>10014607</v>
      </c>
      <c r="P1094" t="s">
        <v>240</v>
      </c>
      <c r="Q1094">
        <v>0</v>
      </c>
      <c r="R1094" t="s">
        <v>329</v>
      </c>
      <c r="S1094" t="s">
        <v>3901</v>
      </c>
      <c r="T1094">
        <v>11556404</v>
      </c>
      <c r="U1094" s="16">
        <v>45747</v>
      </c>
      <c r="V1094" s="16">
        <v>45839</v>
      </c>
      <c r="W1094" s="16">
        <v>45835</v>
      </c>
      <c r="X1094">
        <v>0</v>
      </c>
      <c r="Y1094">
        <v>1290900</v>
      </c>
      <c r="Z1094" t="s">
        <v>1568</v>
      </c>
      <c r="AA1094" t="s">
        <v>245</v>
      </c>
      <c r="AB1094" t="s">
        <v>121</v>
      </c>
      <c r="AC1094" t="s">
        <v>255</v>
      </c>
      <c r="AD1094" t="s">
        <v>141</v>
      </c>
      <c r="AE1094" t="str">
        <f>IF(B1094&gt;0,IF(B1094&gt;0,(IF(B1094&lt;&gt;'PLAN SEMANAL'!$A$2,BLTOTAL!AA1094,""))),"")</f>
        <v>ACARREO</v>
      </c>
      <c r="AF1094" t="str">
        <f>IF(AH1094="Completo","Completo",IF(IF(B1094&gt;0,_xlfn.XLOOKUP(B1094,'Detalle reservas completas fesa'!K:K,'Detalle reservas completas fesa'!Q:Q,_xlfn.XLOOKUP(B1094,'MB25'!L:L,'MB25'!Q:Q,"Incompleto")),"")="PENDIENTE","Incompleto",IF(B1094&gt;0,_xlfn.XLOOKUP(B1094,'Detalle reservas completas fesa'!K:K,'Detalle reservas completas fesa'!Q:Q,IF(AD1094="SIN MATERIAL","Completo",IF(AD1094="COMPLETO","Completo","Incompleto"))))))</f>
        <v>Completo</v>
      </c>
      <c r="AG1094">
        <f>IF(B1094&gt;0,_xlfn.XLOOKUP(B1094,IW49BLTOTAL!A:A,IW49BLTOTAL!H:H),"")</f>
        <v>10</v>
      </c>
      <c r="AH1094" t="str">
        <f>IF(IFERROR(_xlfn.XLOOKUP(B1094,'Detalle custodia'!B:B,'Detalle custodia'!O:O),"")="custodia","Completo","")</f>
        <v/>
      </c>
    </row>
    <row r="1095" spans="1:34" x14ac:dyDescent="0.35">
      <c r="A1095" t="s">
        <v>227</v>
      </c>
      <c r="B1095">
        <v>6584228</v>
      </c>
      <c r="C1095" t="s">
        <v>129</v>
      </c>
      <c r="D1095" t="s">
        <v>3341</v>
      </c>
      <c r="E1095" t="s">
        <v>310</v>
      </c>
      <c r="F1095" t="s">
        <v>133</v>
      </c>
      <c r="G1095" t="s">
        <v>147</v>
      </c>
      <c r="H1095" s="16">
        <v>45839</v>
      </c>
      <c r="I1095" s="16">
        <v>45869</v>
      </c>
      <c r="J1095" t="s">
        <v>856</v>
      </c>
      <c r="K1095">
        <v>1213130</v>
      </c>
      <c r="L1095" t="s">
        <v>305</v>
      </c>
      <c r="O1095">
        <v>10014606</v>
      </c>
      <c r="P1095" t="s">
        <v>227</v>
      </c>
      <c r="Q1095">
        <v>0</v>
      </c>
      <c r="R1095" t="s">
        <v>329</v>
      </c>
      <c r="S1095" t="s">
        <v>3891</v>
      </c>
      <c r="T1095">
        <v>11564740</v>
      </c>
      <c r="U1095" s="16">
        <v>45747</v>
      </c>
      <c r="V1095" s="16">
        <v>45839</v>
      </c>
      <c r="W1095" s="16">
        <v>45806</v>
      </c>
      <c r="X1095">
        <v>0</v>
      </c>
      <c r="Y1095">
        <v>1290900</v>
      </c>
      <c r="Z1095" t="s">
        <v>1568</v>
      </c>
      <c r="AA1095" t="s">
        <v>245</v>
      </c>
      <c r="AB1095" t="s">
        <v>121</v>
      </c>
      <c r="AC1095" t="s">
        <v>255</v>
      </c>
      <c r="AD1095" t="s">
        <v>141</v>
      </c>
      <c r="AE1095" t="str">
        <f>IF(B1095&gt;0,IF(B1095&gt;0,(IF(B1095&lt;&gt;'PLAN SEMANAL'!$A$2,BLTOTAL!AA1095,""))),"")</f>
        <v>ACARREO</v>
      </c>
      <c r="AF1095" t="str">
        <f>IF(AH1095="Completo","Completo",IF(IF(B1095&gt;0,_xlfn.XLOOKUP(B1095,'Detalle reservas completas fesa'!K:K,'Detalle reservas completas fesa'!Q:Q,_xlfn.XLOOKUP(B1095,'MB25'!L:L,'MB25'!Q:Q,"Incompleto")),"")="PENDIENTE","Incompleto",IF(B1095&gt;0,_xlfn.XLOOKUP(B1095,'Detalle reservas completas fesa'!K:K,'Detalle reservas completas fesa'!Q:Q,IF(AD1095="SIN MATERIAL","Completo",IF(AD1095="COMPLETO","Completo","Incompleto"))))))</f>
        <v>Incompleto</v>
      </c>
      <c r="AG1095">
        <f>IF(B1095&gt;0,_xlfn.XLOOKUP(B1095,IW49BLTOTAL!A:A,IW49BLTOTAL!H:H),"")</f>
        <v>2</v>
      </c>
      <c r="AH1095" t="str">
        <f>IF(IFERROR(_xlfn.XLOOKUP(B1095,'Detalle custodia'!B:B,'Detalle custodia'!O:O),"")="custodia","Completo","")</f>
        <v/>
      </c>
    </row>
    <row r="1096" spans="1:34" x14ac:dyDescent="0.35">
      <c r="A1096" t="s">
        <v>419</v>
      </c>
      <c r="B1096">
        <v>6584225</v>
      </c>
      <c r="C1096" t="s">
        <v>129</v>
      </c>
      <c r="D1096" t="s">
        <v>3343</v>
      </c>
      <c r="E1096" t="s">
        <v>310</v>
      </c>
      <c r="F1096" t="s">
        <v>133</v>
      </c>
      <c r="G1096" t="s">
        <v>132</v>
      </c>
      <c r="H1096" s="16">
        <v>45839</v>
      </c>
      <c r="I1096" s="16">
        <v>45869</v>
      </c>
      <c r="J1096" t="s">
        <v>3476</v>
      </c>
      <c r="K1096">
        <v>1213130</v>
      </c>
      <c r="L1096" t="s">
        <v>420</v>
      </c>
      <c r="O1096">
        <v>10014605</v>
      </c>
      <c r="P1096" t="s">
        <v>419</v>
      </c>
      <c r="Q1096">
        <v>0</v>
      </c>
      <c r="R1096" t="s">
        <v>329</v>
      </c>
      <c r="S1096" t="s">
        <v>308</v>
      </c>
      <c r="T1096">
        <v>11560221</v>
      </c>
      <c r="U1096" s="16">
        <v>45747</v>
      </c>
      <c r="V1096" s="16">
        <v>45839</v>
      </c>
      <c r="W1096" s="16">
        <v>45846</v>
      </c>
      <c r="X1096">
        <v>0</v>
      </c>
      <c r="Y1096">
        <v>1290900</v>
      </c>
      <c r="Z1096" t="s">
        <v>1568</v>
      </c>
      <c r="AA1096" t="s">
        <v>245</v>
      </c>
      <c r="AB1096" t="s">
        <v>121</v>
      </c>
      <c r="AC1096" t="s">
        <v>255</v>
      </c>
      <c r="AD1096" t="s">
        <v>141</v>
      </c>
      <c r="AE1096" t="str">
        <f>IF(B1096&gt;0,IF(B1096&gt;0,(IF(B1096&lt;&gt;'PLAN SEMANAL'!$A$2,BLTOTAL!AA1096,""))),"")</f>
        <v>ACARREO</v>
      </c>
      <c r="AF1096" t="str">
        <f>IF(AH1096="Completo","Completo",IF(IF(B1096&gt;0,_xlfn.XLOOKUP(B1096,'Detalle reservas completas fesa'!K:K,'Detalle reservas completas fesa'!Q:Q,_xlfn.XLOOKUP(B1096,'MB25'!L:L,'MB25'!Q:Q,"Incompleto")),"")="PENDIENTE","Incompleto",IF(B1096&gt;0,_xlfn.XLOOKUP(B1096,'Detalle reservas completas fesa'!K:K,'Detalle reservas completas fesa'!Q:Q,IF(AD1096="SIN MATERIAL","Completo",IF(AD1096="COMPLETO","Completo","Incompleto"))))))</f>
        <v>Incompleto</v>
      </c>
      <c r="AG1096">
        <f>IF(B1096&gt;0,_xlfn.XLOOKUP(B1096,IW49BLTOTAL!A:A,IW49BLTOTAL!H:H),"")</f>
        <v>4</v>
      </c>
      <c r="AH1096" t="str">
        <f>IF(IFERROR(_xlfn.XLOOKUP(B1096,'Detalle custodia'!B:B,'Detalle custodia'!O:O),"")="custodia","Completo","")</f>
        <v/>
      </c>
    </row>
    <row r="1097" spans="1:34" x14ac:dyDescent="0.35">
      <c r="A1097" t="s">
        <v>419</v>
      </c>
      <c r="B1097">
        <v>6584224</v>
      </c>
      <c r="C1097" t="s">
        <v>129</v>
      </c>
      <c r="D1097" t="s">
        <v>1614</v>
      </c>
      <c r="E1097" t="s">
        <v>310</v>
      </c>
      <c r="F1097" t="s">
        <v>133</v>
      </c>
      <c r="G1097" t="s">
        <v>147</v>
      </c>
      <c r="H1097" s="16">
        <v>45839</v>
      </c>
      <c r="I1097" s="16">
        <v>45869</v>
      </c>
      <c r="J1097" t="s">
        <v>3476</v>
      </c>
      <c r="K1097">
        <v>1213130</v>
      </c>
      <c r="L1097" t="s">
        <v>420</v>
      </c>
      <c r="O1097">
        <v>10014605</v>
      </c>
      <c r="P1097" t="s">
        <v>419</v>
      </c>
      <c r="Q1097">
        <v>0</v>
      </c>
      <c r="R1097" t="s">
        <v>329</v>
      </c>
      <c r="S1097" t="s">
        <v>3901</v>
      </c>
      <c r="T1097">
        <v>11549002</v>
      </c>
      <c r="U1097" s="16">
        <v>45747</v>
      </c>
      <c r="V1097" s="16">
        <v>45839</v>
      </c>
      <c r="W1097" s="16">
        <v>45835</v>
      </c>
      <c r="X1097">
        <v>0</v>
      </c>
      <c r="Y1097">
        <v>1290900</v>
      </c>
      <c r="Z1097" t="s">
        <v>1568</v>
      </c>
      <c r="AA1097" t="s">
        <v>245</v>
      </c>
      <c r="AB1097" t="s">
        <v>121</v>
      </c>
      <c r="AC1097" t="s">
        <v>255</v>
      </c>
      <c r="AD1097" t="s">
        <v>141</v>
      </c>
      <c r="AE1097" t="str">
        <f>IF(B1097&gt;0,IF(B1097&gt;0,(IF(B1097&lt;&gt;'PLAN SEMANAL'!$A$2,BLTOTAL!AA1097,""))),"")</f>
        <v>ACARREO</v>
      </c>
      <c r="AF1097" t="str">
        <f>IF(AH1097="Completo","Completo",IF(IF(B1097&gt;0,_xlfn.XLOOKUP(B1097,'Detalle reservas completas fesa'!K:K,'Detalle reservas completas fesa'!Q:Q,_xlfn.XLOOKUP(B1097,'MB25'!L:L,'MB25'!Q:Q,"Incompleto")),"")="PENDIENTE","Incompleto",IF(B1097&gt;0,_xlfn.XLOOKUP(B1097,'Detalle reservas completas fesa'!K:K,'Detalle reservas completas fesa'!Q:Q,IF(AD1097="SIN MATERIAL","Completo",IF(AD1097="COMPLETO","Completo","Incompleto"))))))</f>
        <v>Completo</v>
      </c>
      <c r="AG1097">
        <f>IF(B1097&gt;0,_xlfn.XLOOKUP(B1097,IW49BLTOTAL!A:A,IW49BLTOTAL!H:H),"")</f>
        <v>8</v>
      </c>
      <c r="AH1097" t="str">
        <f>IF(IFERROR(_xlfn.XLOOKUP(B1097,'Detalle custodia'!B:B,'Detalle custodia'!O:O),"")="custodia","Completo","")</f>
        <v/>
      </c>
    </row>
    <row r="1098" spans="1:34" x14ac:dyDescent="0.35">
      <c r="A1098" t="s">
        <v>158</v>
      </c>
      <c r="B1098">
        <v>6584223</v>
      </c>
      <c r="C1098" t="s">
        <v>129</v>
      </c>
      <c r="D1098" t="s">
        <v>3344</v>
      </c>
      <c r="E1098" t="s">
        <v>310</v>
      </c>
      <c r="F1098" t="s">
        <v>133</v>
      </c>
      <c r="G1098" t="s">
        <v>147</v>
      </c>
      <c r="H1098" s="16">
        <v>45869</v>
      </c>
      <c r="I1098" s="16">
        <v>45869</v>
      </c>
      <c r="J1098" t="s">
        <v>856</v>
      </c>
      <c r="K1098">
        <v>1213130</v>
      </c>
      <c r="L1098" t="s">
        <v>397</v>
      </c>
      <c r="O1098">
        <v>10014604</v>
      </c>
      <c r="P1098" t="s">
        <v>158</v>
      </c>
      <c r="Q1098">
        <v>0</v>
      </c>
      <c r="R1098" t="s">
        <v>329</v>
      </c>
      <c r="S1098" t="s">
        <v>3891</v>
      </c>
      <c r="T1098">
        <v>11562195</v>
      </c>
      <c r="U1098" s="16">
        <v>45747</v>
      </c>
      <c r="V1098" s="16">
        <v>45869</v>
      </c>
      <c r="W1098" s="16">
        <v>45844</v>
      </c>
      <c r="X1098">
        <v>0</v>
      </c>
      <c r="Y1098">
        <v>1290900</v>
      </c>
      <c r="Z1098" t="s">
        <v>1568</v>
      </c>
      <c r="AA1098" t="s">
        <v>245</v>
      </c>
      <c r="AB1098" t="s">
        <v>121</v>
      </c>
      <c r="AC1098" t="s">
        <v>255</v>
      </c>
      <c r="AD1098" t="s">
        <v>141</v>
      </c>
      <c r="AE1098" t="str">
        <f>IF(B1098&gt;0,IF(B1098&gt;0,(IF(B1098&lt;&gt;'PLAN SEMANAL'!$A$2,BLTOTAL!AA1098,""))),"")</f>
        <v>ACARREO</v>
      </c>
      <c r="AF1098" t="str">
        <f>IF(AH1098="Completo","Completo",IF(IF(B1098&gt;0,_xlfn.XLOOKUP(B1098,'Detalle reservas completas fesa'!K:K,'Detalle reservas completas fesa'!Q:Q,_xlfn.XLOOKUP(B1098,'MB25'!L:L,'MB25'!Q:Q,"Incompleto")),"")="PENDIENTE","Incompleto",IF(B1098&gt;0,_xlfn.XLOOKUP(B1098,'Detalle reservas completas fesa'!K:K,'Detalle reservas completas fesa'!Q:Q,IF(AD1098="SIN MATERIAL","Completo",IF(AD1098="COMPLETO","Completo","Incompleto"))))))</f>
        <v>Incompleto</v>
      </c>
      <c r="AG1098">
        <f>IF(B1098&gt;0,_xlfn.XLOOKUP(B1098,IW49BLTOTAL!A:A,IW49BLTOTAL!H:H),"")</f>
        <v>6</v>
      </c>
      <c r="AH1098" t="str">
        <f>IF(IFERROR(_xlfn.XLOOKUP(B1098,'Detalle custodia'!B:B,'Detalle custodia'!O:O),"")="custodia","Completo","")</f>
        <v/>
      </c>
    </row>
    <row r="1099" spans="1:34" x14ac:dyDescent="0.35">
      <c r="A1099" t="s">
        <v>158</v>
      </c>
      <c r="B1099">
        <v>6584222</v>
      </c>
      <c r="C1099" t="s">
        <v>129</v>
      </c>
      <c r="D1099" t="s">
        <v>3345</v>
      </c>
      <c r="E1099" t="s">
        <v>310</v>
      </c>
      <c r="F1099" t="s">
        <v>133</v>
      </c>
      <c r="G1099" t="s">
        <v>147</v>
      </c>
      <c r="H1099" s="16">
        <v>45869</v>
      </c>
      <c r="I1099" s="16">
        <v>45869</v>
      </c>
      <c r="J1099" t="s">
        <v>856</v>
      </c>
      <c r="K1099">
        <v>1213130</v>
      </c>
      <c r="L1099" t="s">
        <v>397</v>
      </c>
      <c r="O1099">
        <v>10014604</v>
      </c>
      <c r="P1099" t="s">
        <v>158</v>
      </c>
      <c r="Q1099">
        <v>0</v>
      </c>
      <c r="R1099" t="s">
        <v>329</v>
      </c>
      <c r="S1099" t="s">
        <v>3891</v>
      </c>
      <c r="T1099">
        <v>11562275</v>
      </c>
      <c r="U1099" s="16">
        <v>45747</v>
      </c>
      <c r="V1099" s="16">
        <v>45869</v>
      </c>
      <c r="W1099" s="16">
        <v>45844</v>
      </c>
      <c r="X1099">
        <v>0</v>
      </c>
      <c r="Y1099">
        <v>1290900</v>
      </c>
      <c r="Z1099" t="s">
        <v>1568</v>
      </c>
      <c r="AA1099" t="s">
        <v>245</v>
      </c>
      <c r="AB1099" t="s">
        <v>121</v>
      </c>
      <c r="AC1099" t="s">
        <v>255</v>
      </c>
      <c r="AD1099" t="s">
        <v>141</v>
      </c>
      <c r="AE1099" t="str">
        <f>IF(B1099&gt;0,IF(B1099&gt;0,(IF(B1099&lt;&gt;'PLAN SEMANAL'!$A$2,BLTOTAL!AA1099,""))),"")</f>
        <v>ACARREO</v>
      </c>
      <c r="AF1099" t="str">
        <f>IF(AH1099="Completo","Completo",IF(IF(B1099&gt;0,_xlfn.XLOOKUP(B1099,'Detalle reservas completas fesa'!K:K,'Detalle reservas completas fesa'!Q:Q,_xlfn.XLOOKUP(B1099,'MB25'!L:L,'MB25'!Q:Q,"Incompleto")),"")="PENDIENTE","Incompleto",IF(B1099&gt;0,_xlfn.XLOOKUP(B1099,'Detalle reservas completas fesa'!K:K,'Detalle reservas completas fesa'!Q:Q,IF(AD1099="SIN MATERIAL","Completo",IF(AD1099="COMPLETO","Completo","Incompleto"))))))</f>
        <v>Incompleto</v>
      </c>
      <c r="AG1099">
        <f>IF(B1099&gt;0,_xlfn.XLOOKUP(B1099,IW49BLTOTAL!A:A,IW49BLTOTAL!H:H),"")</f>
        <v>6</v>
      </c>
      <c r="AH1099" t="str">
        <f>IF(IFERROR(_xlfn.XLOOKUP(B1099,'Detalle custodia'!B:B,'Detalle custodia'!O:O),"")="custodia","Completo","")</f>
        <v/>
      </c>
    </row>
    <row r="1100" spans="1:34" x14ac:dyDescent="0.35">
      <c r="A1100" t="s">
        <v>158</v>
      </c>
      <c r="B1100">
        <v>6584221</v>
      </c>
      <c r="C1100" t="s">
        <v>129</v>
      </c>
      <c r="D1100" t="s">
        <v>3346</v>
      </c>
      <c r="E1100" t="s">
        <v>310</v>
      </c>
      <c r="F1100" t="s">
        <v>133</v>
      </c>
      <c r="G1100" t="s">
        <v>147</v>
      </c>
      <c r="H1100" s="16">
        <v>45869</v>
      </c>
      <c r="I1100" s="16">
        <v>45869</v>
      </c>
      <c r="J1100" t="s">
        <v>856</v>
      </c>
      <c r="K1100">
        <v>1213130</v>
      </c>
      <c r="L1100" t="s">
        <v>397</v>
      </c>
      <c r="O1100">
        <v>10014604</v>
      </c>
      <c r="P1100" t="s">
        <v>158</v>
      </c>
      <c r="Q1100">
        <v>0</v>
      </c>
      <c r="R1100" t="s">
        <v>329</v>
      </c>
      <c r="S1100" t="s">
        <v>3891</v>
      </c>
      <c r="T1100">
        <v>11562229</v>
      </c>
      <c r="U1100" s="16">
        <v>45747</v>
      </c>
      <c r="V1100" s="16">
        <v>45869</v>
      </c>
      <c r="W1100" s="16">
        <v>45844</v>
      </c>
      <c r="X1100">
        <v>0</v>
      </c>
      <c r="Y1100">
        <v>1290900</v>
      </c>
      <c r="Z1100" t="s">
        <v>1568</v>
      </c>
      <c r="AA1100" t="s">
        <v>245</v>
      </c>
      <c r="AB1100" t="s">
        <v>121</v>
      </c>
      <c r="AC1100" t="s">
        <v>255</v>
      </c>
      <c r="AD1100" t="s">
        <v>141</v>
      </c>
      <c r="AE1100" t="str">
        <f>IF(B1100&gt;0,IF(B1100&gt;0,(IF(B1100&lt;&gt;'PLAN SEMANAL'!$A$2,BLTOTAL!AA1100,""))),"")</f>
        <v>ACARREO</v>
      </c>
      <c r="AF1100" t="str">
        <f>IF(AH1100="Completo","Completo",IF(IF(B1100&gt;0,_xlfn.XLOOKUP(B1100,'Detalle reservas completas fesa'!K:K,'Detalle reservas completas fesa'!Q:Q,_xlfn.XLOOKUP(B1100,'MB25'!L:L,'MB25'!Q:Q,"Incompleto")),"")="PENDIENTE","Incompleto",IF(B1100&gt;0,_xlfn.XLOOKUP(B1100,'Detalle reservas completas fesa'!K:K,'Detalle reservas completas fesa'!Q:Q,IF(AD1100="SIN MATERIAL","Completo",IF(AD1100="COMPLETO","Completo","Incompleto"))))))</f>
        <v>Incompleto</v>
      </c>
      <c r="AG1100">
        <f>IF(B1100&gt;0,_xlfn.XLOOKUP(B1100,IW49BLTOTAL!A:A,IW49BLTOTAL!H:H),"")</f>
        <v>2</v>
      </c>
      <c r="AH1100" t="str">
        <f>IF(IFERROR(_xlfn.XLOOKUP(B1100,'Detalle custodia'!B:B,'Detalle custodia'!O:O),"")="custodia","Completo","")</f>
        <v/>
      </c>
    </row>
    <row r="1101" spans="1:34" x14ac:dyDescent="0.35">
      <c r="A1101" t="s">
        <v>219</v>
      </c>
      <c r="B1101">
        <v>6584207</v>
      </c>
      <c r="C1101" t="s">
        <v>129</v>
      </c>
      <c r="D1101" t="s">
        <v>3347</v>
      </c>
      <c r="E1101" t="s">
        <v>310</v>
      </c>
      <c r="F1101" t="s">
        <v>133</v>
      </c>
      <c r="G1101" t="s">
        <v>147</v>
      </c>
      <c r="H1101" s="16">
        <v>45870</v>
      </c>
      <c r="I1101" s="16">
        <v>45870</v>
      </c>
      <c r="J1101" t="s">
        <v>856</v>
      </c>
      <c r="K1101">
        <v>1213130</v>
      </c>
      <c r="L1101" t="s">
        <v>292</v>
      </c>
      <c r="O1101">
        <v>10017586</v>
      </c>
      <c r="P1101" t="s">
        <v>219</v>
      </c>
      <c r="Q1101">
        <v>0</v>
      </c>
      <c r="R1101" t="s">
        <v>343</v>
      </c>
      <c r="S1101" t="s">
        <v>343</v>
      </c>
      <c r="T1101">
        <v>11573916</v>
      </c>
      <c r="U1101" s="16">
        <v>45747</v>
      </c>
      <c r="V1101" s="16">
        <v>45870</v>
      </c>
      <c r="W1101" s="16">
        <v>45850</v>
      </c>
      <c r="X1101">
        <v>0</v>
      </c>
      <c r="Y1101">
        <v>1290900</v>
      </c>
      <c r="Z1101" t="s">
        <v>1568</v>
      </c>
      <c r="AA1101" t="s">
        <v>245</v>
      </c>
      <c r="AB1101" t="s">
        <v>121</v>
      </c>
      <c r="AC1101" t="s">
        <v>255</v>
      </c>
      <c r="AD1101" t="s">
        <v>141</v>
      </c>
      <c r="AE1101" t="str">
        <f>IF(B1101&gt;0,IF(B1101&gt;0,(IF(B1101&lt;&gt;'PLAN SEMANAL'!$A$2,BLTOTAL!AA1101,""))),"")</f>
        <v>ACARREO</v>
      </c>
      <c r="AF1101" t="str">
        <f>IF(AH1101="Completo","Completo",IF(IF(B1101&gt;0,_xlfn.XLOOKUP(B1101,'Detalle reservas completas fesa'!K:K,'Detalle reservas completas fesa'!Q:Q,_xlfn.XLOOKUP(B1101,'MB25'!L:L,'MB25'!Q:Q,"Incompleto")),"")="PENDIENTE","Incompleto",IF(B1101&gt;0,_xlfn.XLOOKUP(B1101,'Detalle reservas completas fesa'!K:K,'Detalle reservas completas fesa'!Q:Q,IF(AD1101="SIN MATERIAL","Completo",IF(AD1101="COMPLETO","Completo","Incompleto"))))))</f>
        <v>Incompleto</v>
      </c>
      <c r="AG1101">
        <f>IF(B1101&gt;0,_xlfn.XLOOKUP(B1101,IW49BLTOTAL!A:A,IW49BLTOTAL!H:H),"")</f>
        <v>8</v>
      </c>
      <c r="AH1101" t="str">
        <f>IF(IFERROR(_xlfn.XLOOKUP(B1101,'Detalle custodia'!B:B,'Detalle custodia'!O:O),"")="custodia","Completo","")</f>
        <v/>
      </c>
    </row>
    <row r="1102" spans="1:34" x14ac:dyDescent="0.35">
      <c r="A1102" t="s">
        <v>219</v>
      </c>
      <c r="B1102">
        <v>6584206</v>
      </c>
      <c r="C1102" t="s">
        <v>129</v>
      </c>
      <c r="D1102" t="s">
        <v>3348</v>
      </c>
      <c r="E1102" t="s">
        <v>310</v>
      </c>
      <c r="F1102" t="s">
        <v>259</v>
      </c>
      <c r="G1102" t="s">
        <v>142</v>
      </c>
      <c r="H1102" s="16">
        <v>45838</v>
      </c>
      <c r="I1102" s="16">
        <v>45838</v>
      </c>
      <c r="J1102" t="s">
        <v>856</v>
      </c>
      <c r="K1102">
        <v>1213130</v>
      </c>
      <c r="L1102" t="s">
        <v>292</v>
      </c>
      <c r="O1102">
        <v>10017586</v>
      </c>
      <c r="P1102" t="s">
        <v>219</v>
      </c>
      <c r="Q1102">
        <v>0</v>
      </c>
      <c r="R1102" t="s">
        <v>343</v>
      </c>
      <c r="S1102" t="s">
        <v>3891</v>
      </c>
      <c r="T1102">
        <v>11573937</v>
      </c>
      <c r="U1102" s="16">
        <v>45747</v>
      </c>
      <c r="V1102" s="16">
        <v>45838</v>
      </c>
      <c r="W1102" s="16">
        <v>45816</v>
      </c>
      <c r="X1102">
        <v>0</v>
      </c>
      <c r="Y1102">
        <v>1290900</v>
      </c>
      <c r="Z1102" t="s">
        <v>1568</v>
      </c>
      <c r="AA1102" t="s">
        <v>245</v>
      </c>
      <c r="AB1102" t="s">
        <v>121</v>
      </c>
      <c r="AC1102" t="s">
        <v>255</v>
      </c>
      <c r="AD1102" t="s">
        <v>141</v>
      </c>
      <c r="AE1102" t="str">
        <f>IF(B1102&gt;0,IF(B1102&gt;0,(IF(B1102&lt;&gt;'PLAN SEMANAL'!$A$2,BLTOTAL!AA1102,""))),"")</f>
        <v>ACARREO</v>
      </c>
      <c r="AF1102" t="str">
        <f>IF(AH1102="Completo","Completo",IF(IF(B1102&gt;0,_xlfn.XLOOKUP(B1102,'Detalle reservas completas fesa'!K:K,'Detalle reservas completas fesa'!Q:Q,_xlfn.XLOOKUP(B1102,'MB25'!L:L,'MB25'!Q:Q,"Incompleto")),"")="PENDIENTE","Incompleto",IF(B1102&gt;0,_xlfn.XLOOKUP(B1102,'Detalle reservas completas fesa'!K:K,'Detalle reservas completas fesa'!Q:Q,IF(AD1102="SIN MATERIAL","Completo",IF(AD1102="COMPLETO","Completo","Incompleto"))))))</f>
        <v>Incompleto</v>
      </c>
      <c r="AG1102">
        <f>IF(B1102&gt;0,_xlfn.XLOOKUP(B1102,IW49BLTOTAL!A:A,IW49BLTOTAL!H:H),"")</f>
        <v>8</v>
      </c>
      <c r="AH1102" t="str">
        <f>IF(IFERROR(_xlfn.XLOOKUP(B1102,'Detalle custodia'!B:B,'Detalle custodia'!O:O),"")="custodia","Completo","")</f>
        <v/>
      </c>
    </row>
    <row r="1103" spans="1:34" x14ac:dyDescent="0.35">
      <c r="A1103" t="s">
        <v>230</v>
      </c>
      <c r="B1103">
        <v>6584204</v>
      </c>
      <c r="C1103" t="s">
        <v>129</v>
      </c>
      <c r="D1103" t="s">
        <v>3349</v>
      </c>
      <c r="E1103" t="s">
        <v>310</v>
      </c>
      <c r="F1103" t="s">
        <v>125</v>
      </c>
      <c r="G1103" t="s">
        <v>543</v>
      </c>
      <c r="H1103" s="16">
        <v>45839</v>
      </c>
      <c r="I1103" s="16">
        <v>45869</v>
      </c>
      <c r="J1103" t="s">
        <v>3476</v>
      </c>
      <c r="K1103">
        <v>1215150</v>
      </c>
      <c r="L1103" t="s">
        <v>277</v>
      </c>
      <c r="M1103" s="16">
        <v>45752</v>
      </c>
      <c r="N1103" s="16">
        <v>45752</v>
      </c>
      <c r="O1103">
        <v>10014636</v>
      </c>
      <c r="P1103" t="s">
        <v>230</v>
      </c>
      <c r="Q1103">
        <v>0</v>
      </c>
      <c r="R1103" t="s">
        <v>343</v>
      </c>
      <c r="S1103" t="s">
        <v>3901</v>
      </c>
      <c r="T1103">
        <v>11574107</v>
      </c>
      <c r="U1103" s="16">
        <v>45747</v>
      </c>
      <c r="V1103" s="16">
        <v>45839</v>
      </c>
      <c r="W1103" s="16">
        <v>45835</v>
      </c>
      <c r="X1103">
        <v>0</v>
      </c>
      <c r="Y1103">
        <v>1290900</v>
      </c>
      <c r="Z1103" t="s">
        <v>1568</v>
      </c>
      <c r="AA1103" t="s">
        <v>246</v>
      </c>
      <c r="AB1103" t="s">
        <v>121</v>
      </c>
      <c r="AC1103" t="s">
        <v>255</v>
      </c>
      <c r="AD1103" t="s">
        <v>122</v>
      </c>
      <c r="AE1103" t="str">
        <f>IF(B1103&gt;0,IF(B1103&gt;0,(IF(B1103&lt;&gt;'PLAN SEMANAL'!$A$2,BLTOTAL!AA1103,""))),"")</f>
        <v>AUXILIAR</v>
      </c>
      <c r="AF1103" t="str">
        <f>IF(AH1103="Completo","Completo",IF(IF(B1103&gt;0,_xlfn.XLOOKUP(B1103,'Detalle reservas completas fesa'!K:K,'Detalle reservas completas fesa'!Q:Q,_xlfn.XLOOKUP(B1103,'MB25'!L:L,'MB25'!Q:Q,"Incompleto")),"")="PENDIENTE","Incompleto",IF(B1103&gt;0,_xlfn.XLOOKUP(B1103,'Detalle reservas completas fesa'!K:K,'Detalle reservas completas fesa'!Q:Q,IF(AD1103="SIN MATERIAL","Completo",IF(AD1103="COMPLETO","Completo","Incompleto"))))))</f>
        <v>Completo</v>
      </c>
      <c r="AG1103">
        <f>IF(B1103&gt;0,_xlfn.XLOOKUP(B1103,IW49BLTOTAL!A:A,IW49BLTOTAL!H:H),"")</f>
        <v>3</v>
      </c>
      <c r="AH1103" t="str">
        <f>IF(IFERROR(_xlfn.XLOOKUP(B1103,'Detalle custodia'!B:B,'Detalle custodia'!O:O),"")="custodia","Completo","")</f>
        <v/>
      </c>
    </row>
    <row r="1104" spans="1:34" x14ac:dyDescent="0.35">
      <c r="A1104" t="s">
        <v>158</v>
      </c>
      <c r="B1104">
        <v>6584200</v>
      </c>
      <c r="C1104" t="s">
        <v>129</v>
      </c>
      <c r="D1104" t="s">
        <v>3350</v>
      </c>
      <c r="E1104" t="s">
        <v>310</v>
      </c>
      <c r="F1104" t="s">
        <v>133</v>
      </c>
      <c r="G1104" t="s">
        <v>132</v>
      </c>
      <c r="H1104" s="16">
        <v>45839</v>
      </c>
      <c r="I1104" s="16">
        <v>45869</v>
      </c>
      <c r="J1104" t="s">
        <v>3476</v>
      </c>
      <c r="K1104">
        <v>1213130</v>
      </c>
      <c r="L1104" t="s">
        <v>397</v>
      </c>
      <c r="O1104">
        <v>10014604</v>
      </c>
      <c r="P1104" t="s">
        <v>158</v>
      </c>
      <c r="Q1104">
        <v>0</v>
      </c>
      <c r="R1104" t="s">
        <v>329</v>
      </c>
      <c r="S1104" t="s">
        <v>3901</v>
      </c>
      <c r="T1104">
        <v>11562171</v>
      </c>
      <c r="U1104" s="16">
        <v>45747</v>
      </c>
      <c r="V1104" s="16">
        <v>45839</v>
      </c>
      <c r="W1104" s="16">
        <v>45835</v>
      </c>
      <c r="X1104">
        <v>0</v>
      </c>
      <c r="Y1104">
        <v>1290900</v>
      </c>
      <c r="Z1104" t="s">
        <v>1568</v>
      </c>
      <c r="AA1104" t="s">
        <v>245</v>
      </c>
      <c r="AB1104" t="s">
        <v>121</v>
      </c>
      <c r="AC1104" t="s">
        <v>255</v>
      </c>
      <c r="AD1104" t="s">
        <v>122</v>
      </c>
      <c r="AE1104" t="str">
        <f>IF(B1104&gt;0,IF(B1104&gt;0,(IF(B1104&lt;&gt;'PLAN SEMANAL'!$A$2,BLTOTAL!AA1104,""))),"")</f>
        <v>ACARREO</v>
      </c>
      <c r="AF1104" t="str">
        <f>IF(AH1104="Completo","Completo",IF(IF(B1104&gt;0,_xlfn.XLOOKUP(B1104,'Detalle reservas completas fesa'!K:K,'Detalle reservas completas fesa'!Q:Q,_xlfn.XLOOKUP(B1104,'MB25'!L:L,'MB25'!Q:Q,"Incompleto")),"")="PENDIENTE","Incompleto",IF(B1104&gt;0,_xlfn.XLOOKUP(B1104,'Detalle reservas completas fesa'!K:K,'Detalle reservas completas fesa'!Q:Q,IF(AD1104="SIN MATERIAL","Completo",IF(AD1104="COMPLETO","Completo","Incompleto"))))))</f>
        <v>Completo</v>
      </c>
      <c r="AG1104">
        <f>IF(B1104&gt;0,_xlfn.XLOOKUP(B1104,IW49BLTOTAL!A:A,IW49BLTOTAL!H:H),"")</f>
        <v>6</v>
      </c>
      <c r="AH1104" t="str">
        <f>IF(IFERROR(_xlfn.XLOOKUP(B1104,'Detalle custodia'!B:B,'Detalle custodia'!O:O),"")="custodia","Completo","")</f>
        <v/>
      </c>
    </row>
    <row r="1105" spans="1:34" x14ac:dyDescent="0.35">
      <c r="A1105" t="s">
        <v>158</v>
      </c>
      <c r="B1105">
        <v>6584198</v>
      </c>
      <c r="C1105" t="s">
        <v>129</v>
      </c>
      <c r="D1105" t="s">
        <v>3351</v>
      </c>
      <c r="E1105" t="s">
        <v>310</v>
      </c>
      <c r="F1105" t="s">
        <v>133</v>
      </c>
      <c r="G1105" t="s">
        <v>147</v>
      </c>
      <c r="H1105" s="16">
        <v>45869</v>
      </c>
      <c r="I1105" s="16">
        <v>45869</v>
      </c>
      <c r="J1105" t="s">
        <v>856</v>
      </c>
      <c r="K1105">
        <v>1213130</v>
      </c>
      <c r="L1105" t="s">
        <v>397</v>
      </c>
      <c r="O1105">
        <v>10014604</v>
      </c>
      <c r="P1105" t="s">
        <v>158</v>
      </c>
      <c r="Q1105">
        <v>0</v>
      </c>
      <c r="R1105" t="s">
        <v>329</v>
      </c>
      <c r="S1105" t="s">
        <v>3891</v>
      </c>
      <c r="T1105">
        <v>11562182</v>
      </c>
      <c r="U1105" s="16">
        <v>45747</v>
      </c>
      <c r="V1105" s="16">
        <v>45869</v>
      </c>
      <c r="W1105" s="16">
        <v>45844</v>
      </c>
      <c r="X1105">
        <v>0</v>
      </c>
      <c r="Y1105">
        <v>1290900</v>
      </c>
      <c r="Z1105" t="s">
        <v>1568</v>
      </c>
      <c r="AA1105" t="s">
        <v>245</v>
      </c>
      <c r="AB1105" t="s">
        <v>121</v>
      </c>
      <c r="AC1105" t="s">
        <v>255</v>
      </c>
      <c r="AD1105" t="s">
        <v>141</v>
      </c>
      <c r="AE1105" t="str">
        <f>IF(B1105&gt;0,IF(B1105&gt;0,(IF(B1105&lt;&gt;'PLAN SEMANAL'!$A$2,BLTOTAL!AA1105,""))),"")</f>
        <v>ACARREO</v>
      </c>
      <c r="AF1105" t="str">
        <f>IF(AH1105="Completo","Completo",IF(IF(B1105&gt;0,_xlfn.XLOOKUP(B1105,'Detalle reservas completas fesa'!K:K,'Detalle reservas completas fesa'!Q:Q,_xlfn.XLOOKUP(B1105,'MB25'!L:L,'MB25'!Q:Q,"Incompleto")),"")="PENDIENTE","Incompleto",IF(B1105&gt;0,_xlfn.XLOOKUP(B1105,'Detalle reservas completas fesa'!K:K,'Detalle reservas completas fesa'!Q:Q,IF(AD1105="SIN MATERIAL","Completo",IF(AD1105="COMPLETO","Completo","Incompleto"))))))</f>
        <v>Incompleto</v>
      </c>
      <c r="AG1105">
        <f>IF(B1105&gt;0,_xlfn.XLOOKUP(B1105,IW49BLTOTAL!A:A,IW49BLTOTAL!H:H),"")</f>
        <v>1</v>
      </c>
      <c r="AH1105" t="str">
        <f>IF(IFERROR(_xlfn.XLOOKUP(B1105,'Detalle custodia'!B:B,'Detalle custodia'!O:O),"")="custodia","Completo","")</f>
        <v/>
      </c>
    </row>
    <row r="1106" spans="1:34" x14ac:dyDescent="0.35">
      <c r="A1106" t="s">
        <v>131</v>
      </c>
      <c r="B1106">
        <v>6584196</v>
      </c>
      <c r="C1106" t="s">
        <v>129</v>
      </c>
      <c r="D1106" t="s">
        <v>1354</v>
      </c>
      <c r="E1106" t="s">
        <v>310</v>
      </c>
      <c r="F1106" t="s">
        <v>133</v>
      </c>
      <c r="G1106" t="s">
        <v>147</v>
      </c>
      <c r="H1106" s="16">
        <v>45809</v>
      </c>
      <c r="I1106" s="16">
        <v>45809</v>
      </c>
      <c r="J1106" t="s">
        <v>856</v>
      </c>
      <c r="K1106">
        <v>1213130</v>
      </c>
      <c r="L1106" t="s">
        <v>335</v>
      </c>
      <c r="O1106">
        <v>10014603</v>
      </c>
      <c r="P1106" t="s">
        <v>131</v>
      </c>
      <c r="Q1106">
        <v>0</v>
      </c>
      <c r="R1106" t="s">
        <v>329</v>
      </c>
      <c r="S1106" t="s">
        <v>343</v>
      </c>
      <c r="T1106">
        <v>11571706</v>
      </c>
      <c r="U1106" s="16">
        <v>45747</v>
      </c>
      <c r="V1106" s="16">
        <v>45809</v>
      </c>
      <c r="W1106" s="16">
        <v>45774</v>
      </c>
      <c r="X1106">
        <v>0</v>
      </c>
      <c r="Y1106">
        <v>1290900</v>
      </c>
      <c r="Z1106" t="s">
        <v>1568</v>
      </c>
      <c r="AA1106" t="s">
        <v>245</v>
      </c>
      <c r="AB1106" t="s">
        <v>121</v>
      </c>
      <c r="AC1106" t="s">
        <v>255</v>
      </c>
      <c r="AD1106" t="s">
        <v>122</v>
      </c>
      <c r="AE1106" t="str">
        <f>IF(B1106&gt;0,IF(B1106&gt;0,(IF(B1106&lt;&gt;'PLAN SEMANAL'!$A$2,BLTOTAL!AA1106,""))),"")</f>
        <v>ACARREO</v>
      </c>
      <c r="AF1106" t="str">
        <f>IF(AH1106="Completo","Completo",IF(IF(B1106&gt;0,_xlfn.XLOOKUP(B1106,'Detalle reservas completas fesa'!K:K,'Detalle reservas completas fesa'!Q:Q,_xlfn.XLOOKUP(B1106,'MB25'!L:L,'MB25'!Q:Q,"Incompleto")),"")="PENDIENTE","Incompleto",IF(B1106&gt;0,_xlfn.XLOOKUP(B1106,'Detalle reservas completas fesa'!K:K,'Detalle reservas completas fesa'!Q:Q,IF(AD1106="SIN MATERIAL","Completo",IF(AD1106="COMPLETO","Completo","Incompleto"))))))</f>
        <v>Completo</v>
      </c>
      <c r="AG1106">
        <f>IF(B1106&gt;0,_xlfn.XLOOKUP(B1106,IW49BLTOTAL!A:A,IW49BLTOTAL!H:H),"")</f>
        <v>2</v>
      </c>
      <c r="AH1106" t="str">
        <f>IF(IFERROR(_xlfn.XLOOKUP(B1106,'Detalle custodia'!B:B,'Detalle custodia'!O:O),"")="custodia","Completo","")</f>
        <v/>
      </c>
    </row>
    <row r="1107" spans="1:34" x14ac:dyDescent="0.35">
      <c r="A1107" t="s">
        <v>131</v>
      </c>
      <c r="B1107">
        <v>6584193</v>
      </c>
      <c r="C1107" t="s">
        <v>129</v>
      </c>
      <c r="D1107" t="s">
        <v>3352</v>
      </c>
      <c r="E1107" t="s">
        <v>310</v>
      </c>
      <c r="F1107" t="s">
        <v>133</v>
      </c>
      <c r="G1107" t="s">
        <v>132</v>
      </c>
      <c r="H1107" s="16">
        <v>45839</v>
      </c>
      <c r="I1107" s="16">
        <v>45869</v>
      </c>
      <c r="J1107" t="s">
        <v>3476</v>
      </c>
      <c r="K1107">
        <v>1213130</v>
      </c>
      <c r="L1107" t="s">
        <v>335</v>
      </c>
      <c r="O1107">
        <v>10014603</v>
      </c>
      <c r="P1107" t="s">
        <v>131</v>
      </c>
      <c r="Q1107">
        <v>0</v>
      </c>
      <c r="R1107" t="s">
        <v>329</v>
      </c>
      <c r="S1107" t="s">
        <v>3901</v>
      </c>
      <c r="T1107">
        <v>11571711</v>
      </c>
      <c r="U1107" s="16">
        <v>45747</v>
      </c>
      <c r="V1107" s="16">
        <v>45839</v>
      </c>
      <c r="W1107" s="16">
        <v>45835</v>
      </c>
      <c r="X1107">
        <v>0</v>
      </c>
      <c r="Y1107">
        <v>1290900</v>
      </c>
      <c r="Z1107" t="s">
        <v>1568</v>
      </c>
      <c r="AA1107" t="s">
        <v>245</v>
      </c>
      <c r="AB1107" t="s">
        <v>121</v>
      </c>
      <c r="AC1107" t="s">
        <v>255</v>
      </c>
      <c r="AD1107" t="s">
        <v>122</v>
      </c>
      <c r="AE1107" t="str">
        <f>IF(B1107&gt;0,IF(B1107&gt;0,(IF(B1107&lt;&gt;'PLAN SEMANAL'!$A$2,BLTOTAL!AA1107,""))),"")</f>
        <v>ACARREO</v>
      </c>
      <c r="AF1107" t="str">
        <f>IF(AH1107="Completo","Completo",IF(IF(B1107&gt;0,_xlfn.XLOOKUP(B1107,'Detalle reservas completas fesa'!K:K,'Detalle reservas completas fesa'!Q:Q,_xlfn.XLOOKUP(B1107,'MB25'!L:L,'MB25'!Q:Q,"Incompleto")),"")="PENDIENTE","Incompleto",IF(B1107&gt;0,_xlfn.XLOOKUP(B1107,'Detalle reservas completas fesa'!K:K,'Detalle reservas completas fesa'!Q:Q,IF(AD1107="SIN MATERIAL","Completo",IF(AD1107="COMPLETO","Completo","Incompleto"))))))</f>
        <v>Completo</v>
      </c>
      <c r="AG1107">
        <f>IF(B1107&gt;0,_xlfn.XLOOKUP(B1107,IW49BLTOTAL!A:A,IW49BLTOTAL!H:H),"")</f>
        <v>2</v>
      </c>
      <c r="AH1107" t="str">
        <f>IF(IFERROR(_xlfn.XLOOKUP(B1107,'Detalle custodia'!B:B,'Detalle custodia'!O:O),"")="custodia","Completo","")</f>
        <v/>
      </c>
    </row>
    <row r="1108" spans="1:34" x14ac:dyDescent="0.35">
      <c r="A1108" t="s">
        <v>131</v>
      </c>
      <c r="B1108">
        <v>6584192</v>
      </c>
      <c r="C1108" t="s">
        <v>129</v>
      </c>
      <c r="D1108" t="s">
        <v>3353</v>
      </c>
      <c r="E1108" t="s">
        <v>310</v>
      </c>
      <c r="F1108" t="s">
        <v>133</v>
      </c>
      <c r="G1108" t="s">
        <v>147</v>
      </c>
      <c r="H1108" s="16">
        <v>45809</v>
      </c>
      <c r="I1108" s="16">
        <v>45809</v>
      </c>
      <c r="J1108" t="s">
        <v>856</v>
      </c>
      <c r="K1108">
        <v>1213130</v>
      </c>
      <c r="L1108" t="s">
        <v>335</v>
      </c>
      <c r="O1108">
        <v>10014603</v>
      </c>
      <c r="P1108" t="s">
        <v>131</v>
      </c>
      <c r="Q1108">
        <v>0</v>
      </c>
      <c r="R1108" t="s">
        <v>329</v>
      </c>
      <c r="S1108" t="s">
        <v>343</v>
      </c>
      <c r="T1108">
        <v>11571712</v>
      </c>
      <c r="U1108" s="16">
        <v>45747</v>
      </c>
      <c r="V1108" s="16">
        <v>45809</v>
      </c>
      <c r="W1108" s="16">
        <v>45774</v>
      </c>
      <c r="X1108">
        <v>0</v>
      </c>
      <c r="Y1108">
        <v>1290900</v>
      </c>
      <c r="Z1108" t="s">
        <v>1568</v>
      </c>
      <c r="AA1108" t="s">
        <v>245</v>
      </c>
      <c r="AB1108" t="s">
        <v>121</v>
      </c>
      <c r="AC1108" t="s">
        <v>255</v>
      </c>
      <c r="AD1108" t="s">
        <v>141</v>
      </c>
      <c r="AE1108" t="str">
        <f>IF(B1108&gt;0,IF(B1108&gt;0,(IF(B1108&lt;&gt;'PLAN SEMANAL'!$A$2,BLTOTAL!AA1108,""))),"")</f>
        <v>ACARREO</v>
      </c>
      <c r="AF1108" t="str">
        <f>IF(AH1108="Completo","Completo",IF(IF(B1108&gt;0,_xlfn.XLOOKUP(B1108,'Detalle reservas completas fesa'!K:K,'Detalle reservas completas fesa'!Q:Q,_xlfn.XLOOKUP(B1108,'MB25'!L:L,'MB25'!Q:Q,"Incompleto")),"")="PENDIENTE","Incompleto",IF(B1108&gt;0,_xlfn.XLOOKUP(B1108,'Detalle reservas completas fesa'!K:K,'Detalle reservas completas fesa'!Q:Q,IF(AD1108="SIN MATERIAL","Completo",IF(AD1108="COMPLETO","Completo","Incompleto"))))))</f>
        <v>Incompleto</v>
      </c>
      <c r="AG1108">
        <f>IF(B1108&gt;0,_xlfn.XLOOKUP(B1108,IW49BLTOTAL!A:A,IW49BLTOTAL!H:H),"")</f>
        <v>2</v>
      </c>
      <c r="AH1108" t="str">
        <f>IF(IFERROR(_xlfn.XLOOKUP(B1108,'Detalle custodia'!B:B,'Detalle custodia'!O:O),"")="custodia","Completo","")</f>
        <v/>
      </c>
    </row>
    <row r="1109" spans="1:34" x14ac:dyDescent="0.35">
      <c r="A1109" t="s">
        <v>294</v>
      </c>
      <c r="B1109">
        <v>6584191</v>
      </c>
      <c r="C1109" t="s">
        <v>129</v>
      </c>
      <c r="D1109" t="s">
        <v>3354</v>
      </c>
      <c r="E1109" t="s">
        <v>310</v>
      </c>
      <c r="F1109" t="s">
        <v>133</v>
      </c>
      <c r="G1109" t="s">
        <v>147</v>
      </c>
      <c r="H1109" s="16">
        <v>45808</v>
      </c>
      <c r="I1109" s="16">
        <v>45808</v>
      </c>
      <c r="J1109" t="s">
        <v>856</v>
      </c>
      <c r="K1109">
        <v>1213130</v>
      </c>
      <c r="L1109" t="s">
        <v>295</v>
      </c>
      <c r="O1109">
        <v>10014618</v>
      </c>
      <c r="P1109" t="s">
        <v>294</v>
      </c>
      <c r="Q1109">
        <v>0</v>
      </c>
      <c r="R1109" t="s">
        <v>329</v>
      </c>
      <c r="S1109" t="s">
        <v>343</v>
      </c>
      <c r="T1109">
        <v>11555501</v>
      </c>
      <c r="U1109" s="16">
        <v>45747</v>
      </c>
      <c r="V1109" s="16">
        <v>45808</v>
      </c>
      <c r="W1109" s="16">
        <v>45776</v>
      </c>
      <c r="X1109">
        <v>0</v>
      </c>
      <c r="Y1109">
        <v>1290900</v>
      </c>
      <c r="Z1109" t="s">
        <v>1568</v>
      </c>
      <c r="AA1109" t="s">
        <v>245</v>
      </c>
      <c r="AB1109" t="s">
        <v>121</v>
      </c>
      <c r="AC1109" t="s">
        <v>255</v>
      </c>
      <c r="AD1109" t="s">
        <v>141</v>
      </c>
      <c r="AE1109" t="str">
        <f>IF(B1109&gt;0,IF(B1109&gt;0,(IF(B1109&lt;&gt;'PLAN SEMANAL'!$A$2,BLTOTAL!AA1109,""))),"")</f>
        <v>ACARREO</v>
      </c>
      <c r="AF1109" t="str">
        <f>IF(AH1109="Completo","Completo",IF(IF(B1109&gt;0,_xlfn.XLOOKUP(B1109,'Detalle reservas completas fesa'!K:K,'Detalle reservas completas fesa'!Q:Q,_xlfn.XLOOKUP(B1109,'MB25'!L:L,'MB25'!Q:Q,"Incompleto")),"")="PENDIENTE","Incompleto",IF(B1109&gt;0,_xlfn.XLOOKUP(B1109,'Detalle reservas completas fesa'!K:K,'Detalle reservas completas fesa'!Q:Q,IF(AD1109="SIN MATERIAL","Completo",IF(AD1109="COMPLETO","Completo","Incompleto"))))))</f>
        <v>Incompleto</v>
      </c>
      <c r="AG1109">
        <f>IF(B1109&gt;0,_xlfn.XLOOKUP(B1109,IW49BLTOTAL!A:A,IW49BLTOTAL!H:H),"")</f>
        <v>6</v>
      </c>
      <c r="AH1109" t="str">
        <f>IF(IFERROR(_xlfn.XLOOKUP(B1109,'Detalle custodia'!B:B,'Detalle custodia'!O:O),"")="custodia","Completo","")</f>
        <v/>
      </c>
    </row>
    <row r="1110" spans="1:34" x14ac:dyDescent="0.35">
      <c r="A1110" t="s">
        <v>224</v>
      </c>
      <c r="B1110">
        <v>6584146</v>
      </c>
      <c r="C1110" t="s">
        <v>129</v>
      </c>
      <c r="D1110" t="s">
        <v>3447</v>
      </c>
      <c r="E1110" t="s">
        <v>310</v>
      </c>
      <c r="F1110" t="s">
        <v>125</v>
      </c>
      <c r="G1110" t="s">
        <v>136</v>
      </c>
      <c r="H1110" s="16">
        <v>45839</v>
      </c>
      <c r="I1110" s="16">
        <v>45869</v>
      </c>
      <c r="J1110" t="s">
        <v>3476</v>
      </c>
      <c r="K1110">
        <v>1213130</v>
      </c>
      <c r="L1110" t="s">
        <v>389</v>
      </c>
      <c r="O1110">
        <v>10014612</v>
      </c>
      <c r="P1110" t="s">
        <v>224</v>
      </c>
      <c r="Q1110">
        <v>40178.69</v>
      </c>
      <c r="R1110" t="s">
        <v>343</v>
      </c>
      <c r="S1110" t="s">
        <v>3901</v>
      </c>
      <c r="T1110">
        <v>11574267</v>
      </c>
      <c r="U1110" s="16">
        <v>45747</v>
      </c>
      <c r="V1110" s="16">
        <v>45839</v>
      </c>
      <c r="W1110" s="16">
        <v>45835</v>
      </c>
      <c r="X1110">
        <v>40178.69</v>
      </c>
      <c r="Y1110">
        <v>1290900</v>
      </c>
      <c r="Z1110" t="s">
        <v>1568</v>
      </c>
      <c r="AA1110" t="s">
        <v>245</v>
      </c>
      <c r="AB1110" t="s">
        <v>121</v>
      </c>
      <c r="AC1110" t="s">
        <v>255</v>
      </c>
      <c r="AD1110" t="s">
        <v>135</v>
      </c>
      <c r="AE1110" t="str">
        <f>IF(B1110&gt;0,IF(B1110&gt;0,(IF(B1110&lt;&gt;'PLAN SEMANAL'!$A$2,BLTOTAL!AA1110,""))),"")</f>
        <v>ACARREO</v>
      </c>
      <c r="AF1110" t="str">
        <f>IF(AH1110="Completo","Completo",IF(IF(B1110&gt;0,_xlfn.XLOOKUP(B1110,'Detalle reservas completas fesa'!K:K,'Detalle reservas completas fesa'!Q:Q,_xlfn.XLOOKUP(B1110,'MB25'!L:L,'MB25'!Q:Q,"Incompleto")),"")="PENDIENTE","Incompleto",IF(B1110&gt;0,_xlfn.XLOOKUP(B1110,'Detalle reservas completas fesa'!K:K,'Detalle reservas completas fesa'!Q:Q,IF(AD1110="SIN MATERIAL","Completo",IF(AD1110="COMPLETO","Completo","Incompleto"))))))</f>
        <v>Incompleto</v>
      </c>
      <c r="AG1110">
        <f>IF(B1110&gt;0,_xlfn.XLOOKUP(B1110,IW49BLTOTAL!A:A,IW49BLTOTAL!H:H),"")</f>
        <v>120</v>
      </c>
      <c r="AH1110" t="str">
        <f>IF(IFERROR(_xlfn.XLOOKUP(B1110,'Detalle custodia'!B:B,'Detalle custodia'!O:O),"")="custodia","Completo","")</f>
        <v/>
      </c>
    </row>
    <row r="1111" spans="1:34" x14ac:dyDescent="0.35">
      <c r="A1111" t="s">
        <v>224</v>
      </c>
      <c r="B1111">
        <v>6584107</v>
      </c>
      <c r="C1111" t="s">
        <v>129</v>
      </c>
      <c r="D1111" t="s">
        <v>3356</v>
      </c>
      <c r="E1111" t="s">
        <v>310</v>
      </c>
      <c r="F1111" t="s">
        <v>133</v>
      </c>
      <c r="G1111" t="s">
        <v>147</v>
      </c>
      <c r="H1111" s="16">
        <v>45809</v>
      </c>
      <c r="I1111" s="16">
        <v>45838</v>
      </c>
      <c r="J1111" t="s">
        <v>856</v>
      </c>
      <c r="K1111">
        <v>1213130</v>
      </c>
      <c r="L1111" t="s">
        <v>389</v>
      </c>
      <c r="O1111">
        <v>10014612</v>
      </c>
      <c r="P1111" t="s">
        <v>224</v>
      </c>
      <c r="Q1111">
        <v>0</v>
      </c>
      <c r="R1111" t="s">
        <v>343</v>
      </c>
      <c r="S1111" t="s">
        <v>3901</v>
      </c>
      <c r="T1111">
        <v>11574081</v>
      </c>
      <c r="U1111" s="16">
        <v>45747</v>
      </c>
      <c r="V1111" s="16">
        <v>45809</v>
      </c>
      <c r="W1111" s="16">
        <v>45835</v>
      </c>
      <c r="X1111">
        <v>0</v>
      </c>
      <c r="Y1111">
        <v>1290900</v>
      </c>
      <c r="Z1111" t="s">
        <v>1568</v>
      </c>
      <c r="AA1111" t="s">
        <v>245</v>
      </c>
      <c r="AB1111" t="s">
        <v>121</v>
      </c>
      <c r="AC1111" t="s">
        <v>255</v>
      </c>
      <c r="AD1111" t="s">
        <v>141</v>
      </c>
      <c r="AE1111" t="str">
        <f>IF(B1111&gt;0,IF(B1111&gt;0,(IF(B1111&lt;&gt;'PLAN SEMANAL'!$A$2,BLTOTAL!AA1111,""))),"")</f>
        <v>ACARREO</v>
      </c>
      <c r="AF1111" t="str">
        <f>IF(AH1111="Completo","Completo",IF(IF(B1111&gt;0,_xlfn.XLOOKUP(B1111,'Detalle reservas completas fesa'!K:K,'Detalle reservas completas fesa'!Q:Q,_xlfn.XLOOKUP(B1111,'MB25'!L:L,'MB25'!Q:Q,"Incompleto")),"")="PENDIENTE","Incompleto",IF(B1111&gt;0,_xlfn.XLOOKUP(B1111,'Detalle reservas completas fesa'!K:K,'Detalle reservas completas fesa'!Q:Q,IF(AD1111="SIN MATERIAL","Completo",IF(AD1111="COMPLETO","Completo","Incompleto"))))))</f>
        <v>Incompleto</v>
      </c>
      <c r="AG1111">
        <f>IF(B1111&gt;0,_xlfn.XLOOKUP(B1111,IW49BLTOTAL!A:A,IW49BLTOTAL!H:H),"")</f>
        <v>4</v>
      </c>
      <c r="AH1111" t="str">
        <f>IF(IFERROR(_xlfn.XLOOKUP(B1111,'Detalle custodia'!B:B,'Detalle custodia'!O:O),"")="custodia","Completo","")</f>
        <v/>
      </c>
    </row>
    <row r="1112" spans="1:34" x14ac:dyDescent="0.35">
      <c r="A1112" t="s">
        <v>224</v>
      </c>
      <c r="B1112">
        <v>6584106</v>
      </c>
      <c r="C1112" t="s">
        <v>129</v>
      </c>
      <c r="D1112" t="s">
        <v>3357</v>
      </c>
      <c r="E1112" t="s">
        <v>310</v>
      </c>
      <c r="F1112" t="s">
        <v>133</v>
      </c>
      <c r="G1112" t="s">
        <v>147</v>
      </c>
      <c r="H1112" s="16">
        <v>45809</v>
      </c>
      <c r="I1112" s="16">
        <v>45838</v>
      </c>
      <c r="J1112" t="s">
        <v>856</v>
      </c>
      <c r="K1112">
        <v>1213130</v>
      </c>
      <c r="L1112" t="s">
        <v>389</v>
      </c>
      <c r="O1112">
        <v>10014612</v>
      </c>
      <c r="P1112" t="s">
        <v>224</v>
      </c>
      <c r="Q1112">
        <v>0</v>
      </c>
      <c r="R1112" t="s">
        <v>343</v>
      </c>
      <c r="S1112" t="s">
        <v>3901</v>
      </c>
      <c r="T1112">
        <v>11574082</v>
      </c>
      <c r="U1112" s="16">
        <v>45747</v>
      </c>
      <c r="V1112" s="16">
        <v>45809</v>
      </c>
      <c r="W1112" s="16">
        <v>45835</v>
      </c>
      <c r="X1112">
        <v>0</v>
      </c>
      <c r="Y1112">
        <v>1290900</v>
      </c>
      <c r="Z1112" t="s">
        <v>1568</v>
      </c>
      <c r="AA1112" t="s">
        <v>245</v>
      </c>
      <c r="AB1112" t="s">
        <v>121</v>
      </c>
      <c r="AC1112" t="s">
        <v>255</v>
      </c>
      <c r="AD1112" t="s">
        <v>141</v>
      </c>
      <c r="AE1112" t="str">
        <f>IF(B1112&gt;0,IF(B1112&gt;0,(IF(B1112&lt;&gt;'PLAN SEMANAL'!$A$2,BLTOTAL!AA1112,""))),"")</f>
        <v>ACARREO</v>
      </c>
      <c r="AF1112" t="str">
        <f>IF(AH1112="Completo","Completo",IF(IF(B1112&gt;0,_xlfn.XLOOKUP(B1112,'Detalle reservas completas fesa'!K:K,'Detalle reservas completas fesa'!Q:Q,_xlfn.XLOOKUP(B1112,'MB25'!L:L,'MB25'!Q:Q,"Incompleto")),"")="PENDIENTE","Incompleto",IF(B1112&gt;0,_xlfn.XLOOKUP(B1112,'Detalle reservas completas fesa'!K:K,'Detalle reservas completas fesa'!Q:Q,IF(AD1112="SIN MATERIAL","Completo",IF(AD1112="COMPLETO","Completo","Incompleto"))))))</f>
        <v>Incompleto</v>
      </c>
      <c r="AG1112">
        <f>IF(B1112&gt;0,_xlfn.XLOOKUP(B1112,IW49BLTOTAL!A:A,IW49BLTOTAL!H:H),"")</f>
        <v>4</v>
      </c>
      <c r="AH1112" t="str">
        <f>IF(IFERROR(_xlfn.XLOOKUP(B1112,'Detalle custodia'!B:B,'Detalle custodia'!O:O),"")="custodia","Completo","")</f>
        <v/>
      </c>
    </row>
    <row r="1113" spans="1:34" x14ac:dyDescent="0.35">
      <c r="A1113" t="s">
        <v>288</v>
      </c>
      <c r="B1113">
        <v>6582506</v>
      </c>
      <c r="C1113" t="s">
        <v>123</v>
      </c>
      <c r="D1113" t="s">
        <v>3358</v>
      </c>
      <c r="E1113" t="s">
        <v>310</v>
      </c>
      <c r="F1113" t="s">
        <v>133</v>
      </c>
      <c r="G1113" t="s">
        <v>147</v>
      </c>
      <c r="H1113" s="16">
        <v>45873</v>
      </c>
      <c r="I1113" s="16">
        <v>45873</v>
      </c>
      <c r="J1113" t="s">
        <v>856</v>
      </c>
      <c r="K1113">
        <v>1212120</v>
      </c>
      <c r="L1113" t="s">
        <v>289</v>
      </c>
      <c r="O1113">
        <v>10014653</v>
      </c>
      <c r="P1113" t="s">
        <v>288</v>
      </c>
      <c r="Q1113">
        <v>0</v>
      </c>
      <c r="R1113" t="s">
        <v>343</v>
      </c>
      <c r="S1113" t="s">
        <v>342</v>
      </c>
      <c r="T1113">
        <v>11571251</v>
      </c>
      <c r="U1113" s="16">
        <v>45743</v>
      </c>
      <c r="V1113" s="16">
        <v>45873</v>
      </c>
      <c r="W1113" s="16">
        <v>45835</v>
      </c>
      <c r="X1113">
        <v>0</v>
      </c>
      <c r="Y1113">
        <v>1290900</v>
      </c>
      <c r="Z1113" t="s">
        <v>1568</v>
      </c>
      <c r="AA1113" t="s">
        <v>247</v>
      </c>
      <c r="AB1113" t="s">
        <v>121</v>
      </c>
      <c r="AC1113" t="s">
        <v>255</v>
      </c>
      <c r="AD1113" t="s">
        <v>141</v>
      </c>
      <c r="AE1113" t="str">
        <f>IF(B1113&gt;0,IF(B1113&gt;0,(IF(B1113&lt;&gt;'PLAN SEMANAL'!$A$2,BLTOTAL!AA1113,""))),"")</f>
        <v>CARGUIO</v>
      </c>
      <c r="AF1113" t="str">
        <f>IF(AH1113="Completo","Completo",IF(IF(B1113&gt;0,_xlfn.XLOOKUP(B1113,'Detalle reservas completas fesa'!K:K,'Detalle reservas completas fesa'!Q:Q,_xlfn.XLOOKUP(B1113,'MB25'!L:L,'MB25'!Q:Q,"Incompleto")),"")="PENDIENTE","Incompleto",IF(B1113&gt;0,_xlfn.XLOOKUP(B1113,'Detalle reservas completas fesa'!K:K,'Detalle reservas completas fesa'!Q:Q,IF(AD1113="SIN MATERIAL","Completo",IF(AD1113="COMPLETO","Completo","Incompleto"))))))</f>
        <v>Incompleto</v>
      </c>
      <c r="AG1113">
        <f>IF(B1113&gt;0,_xlfn.XLOOKUP(B1113,IW49BLTOTAL!A:A,IW49BLTOTAL!H:H),"")</f>
        <v>10</v>
      </c>
      <c r="AH1113" t="str">
        <f>IF(IFERROR(_xlfn.XLOOKUP(B1113,'Detalle custodia'!B:B,'Detalle custodia'!O:O),"")="custodia","Completo","")</f>
        <v/>
      </c>
    </row>
    <row r="1114" spans="1:34" x14ac:dyDescent="0.35">
      <c r="A1114" t="s">
        <v>324</v>
      </c>
      <c r="B1114">
        <v>6582479</v>
      </c>
      <c r="C1114" t="s">
        <v>138</v>
      </c>
      <c r="D1114" t="s">
        <v>3359</v>
      </c>
      <c r="E1114" t="s">
        <v>310</v>
      </c>
      <c r="F1114" t="s">
        <v>133</v>
      </c>
      <c r="G1114" t="s">
        <v>132</v>
      </c>
      <c r="H1114" s="16">
        <v>45838</v>
      </c>
      <c r="I1114" s="16">
        <v>45838</v>
      </c>
      <c r="J1114" t="s">
        <v>856</v>
      </c>
      <c r="K1114">
        <v>1291900</v>
      </c>
      <c r="L1114" t="s">
        <v>325</v>
      </c>
      <c r="O1114">
        <v>10014871</v>
      </c>
      <c r="P1114" t="s">
        <v>140</v>
      </c>
      <c r="Q1114">
        <v>0</v>
      </c>
      <c r="R1114" t="s">
        <v>343</v>
      </c>
      <c r="S1114" t="s">
        <v>3891</v>
      </c>
      <c r="T1114">
        <v>11572139</v>
      </c>
      <c r="U1114" s="16">
        <v>45743</v>
      </c>
      <c r="V1114" s="16">
        <v>45838</v>
      </c>
      <c r="W1114" s="16">
        <v>45820</v>
      </c>
      <c r="X1114">
        <v>0</v>
      </c>
      <c r="Y1114">
        <v>1290900</v>
      </c>
      <c r="Z1114" t="s">
        <v>1568</v>
      </c>
      <c r="AA1114" t="s">
        <v>249</v>
      </c>
      <c r="AB1114" t="s">
        <v>121</v>
      </c>
      <c r="AC1114" t="s">
        <v>255</v>
      </c>
      <c r="AD1114" t="s">
        <v>122</v>
      </c>
      <c r="AE1114" t="str">
        <f>IF(B1114&gt;0,IF(B1114&gt;0,(IF(B1114&lt;&gt;'PLAN SEMANAL'!$A$2,BLTOTAL!AA1114,""))),"")</f>
        <v>SOPORTE</v>
      </c>
      <c r="AF1114" t="str">
        <f>IF(AH1114="Completo","Completo",IF(IF(B1114&gt;0,_xlfn.XLOOKUP(B1114,'Detalle reservas completas fesa'!K:K,'Detalle reservas completas fesa'!Q:Q,_xlfn.XLOOKUP(B1114,'MB25'!L:L,'MB25'!Q:Q,"Incompleto")),"")="PENDIENTE","Incompleto",IF(B1114&gt;0,_xlfn.XLOOKUP(B1114,'Detalle reservas completas fesa'!K:K,'Detalle reservas completas fesa'!Q:Q,IF(AD1114="SIN MATERIAL","Completo",IF(AD1114="COMPLETO","Completo","Incompleto"))))))</f>
        <v>Completo</v>
      </c>
      <c r="AG1114">
        <f>IF(B1114&gt;0,_xlfn.XLOOKUP(B1114,IW49BLTOTAL!A:A,IW49BLTOTAL!H:H),"")</f>
        <v>0</v>
      </c>
      <c r="AH1114" t="str">
        <f>IF(IFERROR(_xlfn.XLOOKUP(B1114,'Detalle custodia'!B:B,'Detalle custodia'!O:O),"")="custodia","Completo","")</f>
        <v/>
      </c>
    </row>
    <row r="1115" spans="1:34" x14ac:dyDescent="0.35">
      <c r="A1115" t="s">
        <v>272</v>
      </c>
      <c r="B1115">
        <v>6582477</v>
      </c>
      <c r="C1115" t="s">
        <v>123</v>
      </c>
      <c r="D1115" t="s">
        <v>3360</v>
      </c>
      <c r="E1115" t="s">
        <v>310</v>
      </c>
      <c r="F1115" t="s">
        <v>133</v>
      </c>
      <c r="G1115" t="s">
        <v>226</v>
      </c>
      <c r="H1115" s="16">
        <v>45839</v>
      </c>
      <c r="I1115" s="16">
        <v>45869</v>
      </c>
      <c r="J1115" t="s">
        <v>3476</v>
      </c>
      <c r="K1115">
        <v>1210102</v>
      </c>
      <c r="L1115" t="s">
        <v>273</v>
      </c>
      <c r="O1115">
        <v>10017653</v>
      </c>
      <c r="P1115" t="s">
        <v>165</v>
      </c>
      <c r="Q1115">
        <v>0</v>
      </c>
      <c r="R1115" t="s">
        <v>343</v>
      </c>
      <c r="S1115" t="s">
        <v>3891</v>
      </c>
      <c r="T1115">
        <v>11572018</v>
      </c>
      <c r="U1115" s="16">
        <v>45743</v>
      </c>
      <c r="V1115" s="16">
        <v>45839</v>
      </c>
      <c r="W1115" s="16">
        <v>45820</v>
      </c>
      <c r="X1115">
        <v>0</v>
      </c>
      <c r="Y1115">
        <v>1290900</v>
      </c>
      <c r="Z1115" t="s">
        <v>1568</v>
      </c>
      <c r="AA1115" t="s">
        <v>248</v>
      </c>
      <c r="AB1115" t="s">
        <v>121</v>
      </c>
      <c r="AC1115" t="s">
        <v>255</v>
      </c>
      <c r="AD1115" t="s">
        <v>189</v>
      </c>
      <c r="AE1115" t="str">
        <f>IF(B1115&gt;0,IF(B1115&gt;0,(IF(B1115&lt;&gt;'PLAN SEMANAL'!$A$2,BLTOTAL!AA1115,""))),"")</f>
        <v>PERFORACIO</v>
      </c>
      <c r="AF1115" t="str">
        <f>IF(AH1115="Completo","Completo",IF(IF(B1115&gt;0,_xlfn.XLOOKUP(B1115,'Detalle reservas completas fesa'!K:K,'Detalle reservas completas fesa'!Q:Q,_xlfn.XLOOKUP(B1115,'MB25'!L:L,'MB25'!Q:Q,"Incompleto")),"")="PENDIENTE","Incompleto",IF(B1115&gt;0,_xlfn.XLOOKUP(B1115,'Detalle reservas completas fesa'!K:K,'Detalle reservas completas fesa'!Q:Q,IF(AD1115="SIN MATERIAL","Completo",IF(AD1115="COMPLETO","Completo","Incompleto"))))))</f>
        <v>Completo</v>
      </c>
      <c r="AG1115">
        <f>IF(B1115&gt;0,_xlfn.XLOOKUP(B1115,IW49BLTOTAL!A:A,IW49BLTOTAL!H:H),"")</f>
        <v>2</v>
      </c>
      <c r="AH1115" t="str">
        <f>IF(IFERROR(_xlfn.XLOOKUP(B1115,'Detalle custodia'!B:B,'Detalle custodia'!O:O),"")="custodia","Completo","")</f>
        <v/>
      </c>
    </row>
    <row r="1116" spans="1:34" x14ac:dyDescent="0.35">
      <c r="A1116" t="s">
        <v>201</v>
      </c>
      <c r="B1116">
        <v>6582474</v>
      </c>
      <c r="C1116" t="s">
        <v>129</v>
      </c>
      <c r="D1116" t="s">
        <v>3361</v>
      </c>
      <c r="E1116" t="s">
        <v>310</v>
      </c>
      <c r="F1116" t="s">
        <v>133</v>
      </c>
      <c r="G1116" t="s">
        <v>147</v>
      </c>
      <c r="H1116" s="16">
        <v>45809</v>
      </c>
      <c r="I1116" s="16">
        <v>45838</v>
      </c>
      <c r="J1116" t="s">
        <v>856</v>
      </c>
      <c r="K1116">
        <v>1213130</v>
      </c>
      <c r="L1116" t="s">
        <v>334</v>
      </c>
      <c r="O1116">
        <v>10014602</v>
      </c>
      <c r="P1116" t="s">
        <v>201</v>
      </c>
      <c r="Q1116">
        <v>0</v>
      </c>
      <c r="R1116" t="s">
        <v>343</v>
      </c>
      <c r="S1116" t="s">
        <v>3901</v>
      </c>
      <c r="T1116">
        <v>11571725</v>
      </c>
      <c r="U1116" s="16">
        <v>45743</v>
      </c>
      <c r="V1116" s="16">
        <v>45809</v>
      </c>
      <c r="W1116" s="16">
        <v>45835</v>
      </c>
      <c r="X1116">
        <v>0</v>
      </c>
      <c r="Y1116">
        <v>1290900</v>
      </c>
      <c r="Z1116" t="s">
        <v>1568</v>
      </c>
      <c r="AA1116" t="s">
        <v>245</v>
      </c>
      <c r="AB1116" t="s">
        <v>121</v>
      </c>
      <c r="AC1116" t="s">
        <v>255</v>
      </c>
      <c r="AD1116" t="s">
        <v>141</v>
      </c>
      <c r="AE1116" t="str">
        <f>IF(B1116&gt;0,IF(B1116&gt;0,(IF(B1116&lt;&gt;'PLAN SEMANAL'!$A$2,BLTOTAL!AA1116,""))),"")</f>
        <v>ACARREO</v>
      </c>
      <c r="AF1116" t="str">
        <f>IF(AH1116="Completo","Completo",IF(IF(B1116&gt;0,_xlfn.XLOOKUP(B1116,'Detalle reservas completas fesa'!K:K,'Detalle reservas completas fesa'!Q:Q,_xlfn.XLOOKUP(B1116,'MB25'!L:L,'MB25'!Q:Q,"Incompleto")),"")="PENDIENTE","Incompleto",IF(B1116&gt;0,_xlfn.XLOOKUP(B1116,'Detalle reservas completas fesa'!K:K,'Detalle reservas completas fesa'!Q:Q,IF(AD1116="SIN MATERIAL","Completo",IF(AD1116="COMPLETO","Completo","Incompleto"))))))</f>
        <v>Completo</v>
      </c>
      <c r="AG1116">
        <f>IF(B1116&gt;0,_xlfn.XLOOKUP(B1116,IW49BLTOTAL!A:A,IW49BLTOTAL!H:H),"")</f>
        <v>6</v>
      </c>
      <c r="AH1116" t="str">
        <f>IF(IFERROR(_xlfn.XLOOKUP(B1116,'Detalle custodia'!B:B,'Detalle custodia'!O:O),"")="custodia","Completo","")</f>
        <v/>
      </c>
    </row>
    <row r="1117" spans="1:34" x14ac:dyDescent="0.35">
      <c r="A1117" t="s">
        <v>228</v>
      </c>
      <c r="B1117">
        <v>6582468</v>
      </c>
      <c r="C1117" t="s">
        <v>129</v>
      </c>
      <c r="D1117" t="s">
        <v>3363</v>
      </c>
      <c r="E1117" t="s">
        <v>310</v>
      </c>
      <c r="F1117" t="s">
        <v>259</v>
      </c>
      <c r="G1117" t="s">
        <v>225</v>
      </c>
      <c r="H1117" s="16">
        <v>45809</v>
      </c>
      <c r="I1117" s="16">
        <v>45838</v>
      </c>
      <c r="J1117" t="s">
        <v>3478</v>
      </c>
      <c r="K1117">
        <v>1213130</v>
      </c>
      <c r="L1117" t="s">
        <v>387</v>
      </c>
      <c r="O1117">
        <v>10014624</v>
      </c>
      <c r="P1117" t="s">
        <v>228</v>
      </c>
      <c r="Q1117">
        <v>928.1</v>
      </c>
      <c r="R1117" t="s">
        <v>343</v>
      </c>
      <c r="S1117" t="s">
        <v>256</v>
      </c>
      <c r="T1117">
        <v>11571462</v>
      </c>
      <c r="U1117" s="16">
        <v>45743</v>
      </c>
      <c r="V1117" s="16">
        <v>45809</v>
      </c>
      <c r="W1117" s="16">
        <v>45831</v>
      </c>
      <c r="X1117">
        <v>928.1</v>
      </c>
      <c r="Y1117">
        <v>1290900</v>
      </c>
      <c r="Z1117" t="s">
        <v>1568</v>
      </c>
      <c r="AA1117" t="s">
        <v>245</v>
      </c>
      <c r="AB1117" t="s">
        <v>121</v>
      </c>
      <c r="AC1117" t="s">
        <v>255</v>
      </c>
      <c r="AD1117" t="s">
        <v>135</v>
      </c>
      <c r="AE1117" t="str">
        <f>IF(B1117&gt;0,IF(B1117&gt;0,(IF(B1117&lt;&gt;'PLAN SEMANAL'!$A$2,BLTOTAL!AA1117,""))),"")</f>
        <v>ACARREO</v>
      </c>
      <c r="AF1117" t="str">
        <f>IF(AH1117="Completo","Completo",IF(IF(B1117&gt;0,_xlfn.XLOOKUP(B1117,'Detalle reservas completas fesa'!K:K,'Detalle reservas completas fesa'!Q:Q,_xlfn.XLOOKUP(B1117,'MB25'!L:L,'MB25'!Q:Q,"Incompleto")),"")="PENDIENTE","Incompleto",IF(B1117&gt;0,_xlfn.XLOOKUP(B1117,'Detalle reservas completas fesa'!K:K,'Detalle reservas completas fesa'!Q:Q,IF(AD1117="SIN MATERIAL","Completo",IF(AD1117="COMPLETO","Completo","Incompleto"))))))</f>
        <v>Incompleto</v>
      </c>
      <c r="AG1117">
        <f>IF(B1117&gt;0,_xlfn.XLOOKUP(B1117,IW49BLTOTAL!A:A,IW49BLTOTAL!H:H),"")</f>
        <v>6</v>
      </c>
      <c r="AH1117" t="str">
        <f>IF(IFERROR(_xlfn.XLOOKUP(B1117,'Detalle custodia'!B:B,'Detalle custodia'!O:O),"")="custodia","Completo","")</f>
        <v/>
      </c>
    </row>
    <row r="1118" spans="1:34" x14ac:dyDescent="0.35">
      <c r="A1118" t="s">
        <v>298</v>
      </c>
      <c r="B1118">
        <v>6582466</v>
      </c>
      <c r="C1118" t="s">
        <v>129</v>
      </c>
      <c r="D1118" t="s">
        <v>3364</v>
      </c>
      <c r="E1118" t="s">
        <v>310</v>
      </c>
      <c r="F1118" t="s">
        <v>125</v>
      </c>
      <c r="G1118" t="s">
        <v>127</v>
      </c>
      <c r="H1118" s="16">
        <v>45839</v>
      </c>
      <c r="I1118" s="16">
        <v>45869</v>
      </c>
      <c r="J1118" t="s">
        <v>3476</v>
      </c>
      <c r="K1118">
        <v>1213130</v>
      </c>
      <c r="L1118" t="s">
        <v>299</v>
      </c>
      <c r="O1118">
        <v>10014626</v>
      </c>
      <c r="P1118" t="s">
        <v>298</v>
      </c>
      <c r="Q1118">
        <v>0</v>
      </c>
      <c r="R1118" t="s">
        <v>343</v>
      </c>
      <c r="S1118" t="s">
        <v>3901</v>
      </c>
      <c r="T1118">
        <v>11571096</v>
      </c>
      <c r="U1118" s="16">
        <v>45743</v>
      </c>
      <c r="V1118" s="16">
        <v>45839</v>
      </c>
      <c r="W1118" s="16">
        <v>45835</v>
      </c>
      <c r="X1118">
        <v>0</v>
      </c>
      <c r="Y1118">
        <v>1290900</v>
      </c>
      <c r="Z1118" t="s">
        <v>1568</v>
      </c>
      <c r="AA1118" t="s">
        <v>245</v>
      </c>
      <c r="AB1118" t="s">
        <v>121</v>
      </c>
      <c r="AC1118" t="s">
        <v>255</v>
      </c>
      <c r="AD1118" t="s">
        <v>122</v>
      </c>
      <c r="AE1118" t="str">
        <f>IF(B1118&gt;0,IF(B1118&gt;0,(IF(B1118&lt;&gt;'PLAN SEMANAL'!$A$2,BLTOTAL!AA1118,""))),"")</f>
        <v>ACARREO</v>
      </c>
      <c r="AF1118" t="str">
        <f>IF(AH1118="Completo","Completo",IF(IF(B1118&gt;0,_xlfn.XLOOKUP(B1118,'Detalle reservas completas fesa'!K:K,'Detalle reservas completas fesa'!Q:Q,_xlfn.XLOOKUP(B1118,'MB25'!L:L,'MB25'!Q:Q,"Incompleto")),"")="PENDIENTE","Incompleto",IF(B1118&gt;0,_xlfn.XLOOKUP(B1118,'Detalle reservas completas fesa'!K:K,'Detalle reservas completas fesa'!Q:Q,IF(AD1118="SIN MATERIAL","Completo",IF(AD1118="COMPLETO","Completo","Incompleto"))))))</f>
        <v>Completo</v>
      </c>
      <c r="AG1118">
        <f>IF(B1118&gt;0,_xlfn.XLOOKUP(B1118,IW49BLTOTAL!A:A,IW49BLTOTAL!H:H),"")</f>
        <v>6</v>
      </c>
      <c r="AH1118" t="str">
        <f>IF(IFERROR(_xlfn.XLOOKUP(B1118,'Detalle custodia'!B:B,'Detalle custodia'!O:O),"")="custodia","Completo","")</f>
        <v/>
      </c>
    </row>
    <row r="1119" spans="1:34" x14ac:dyDescent="0.35">
      <c r="A1119" t="s">
        <v>413</v>
      </c>
      <c r="B1119">
        <v>6582465</v>
      </c>
      <c r="C1119" t="s">
        <v>129</v>
      </c>
      <c r="D1119" t="s">
        <v>3364</v>
      </c>
      <c r="E1119" t="s">
        <v>310</v>
      </c>
      <c r="F1119" t="s">
        <v>125</v>
      </c>
      <c r="G1119" t="s">
        <v>127</v>
      </c>
      <c r="H1119" s="16">
        <v>45839</v>
      </c>
      <c r="I1119" s="16">
        <v>45869</v>
      </c>
      <c r="J1119" t="s">
        <v>3476</v>
      </c>
      <c r="K1119">
        <v>1213130</v>
      </c>
      <c r="L1119" t="s">
        <v>414</v>
      </c>
      <c r="O1119">
        <v>10014620</v>
      </c>
      <c r="P1119" t="s">
        <v>413</v>
      </c>
      <c r="Q1119">
        <v>0</v>
      </c>
      <c r="R1119" t="s">
        <v>343</v>
      </c>
      <c r="S1119" t="s">
        <v>3901</v>
      </c>
      <c r="T1119">
        <v>11571077</v>
      </c>
      <c r="U1119" s="16">
        <v>45743</v>
      </c>
      <c r="V1119" s="16">
        <v>45839</v>
      </c>
      <c r="W1119" s="16">
        <v>45835</v>
      </c>
      <c r="X1119">
        <v>0</v>
      </c>
      <c r="Y1119">
        <v>1290900</v>
      </c>
      <c r="Z1119" t="s">
        <v>1568</v>
      </c>
      <c r="AA1119" t="s">
        <v>245</v>
      </c>
      <c r="AB1119" t="s">
        <v>121</v>
      </c>
      <c r="AC1119" t="s">
        <v>255</v>
      </c>
      <c r="AD1119" t="s">
        <v>122</v>
      </c>
      <c r="AE1119" t="str">
        <f>IF(B1119&gt;0,IF(B1119&gt;0,(IF(B1119&lt;&gt;'PLAN SEMANAL'!$A$2,BLTOTAL!AA1119,""))),"")</f>
        <v>ACARREO</v>
      </c>
      <c r="AF1119" t="str">
        <f>IF(AH1119="Completo","Completo",IF(IF(B1119&gt;0,_xlfn.XLOOKUP(B1119,'Detalle reservas completas fesa'!K:K,'Detalle reservas completas fesa'!Q:Q,_xlfn.XLOOKUP(B1119,'MB25'!L:L,'MB25'!Q:Q,"Incompleto")),"")="PENDIENTE","Incompleto",IF(B1119&gt;0,_xlfn.XLOOKUP(B1119,'Detalle reservas completas fesa'!K:K,'Detalle reservas completas fesa'!Q:Q,IF(AD1119="SIN MATERIAL","Completo",IF(AD1119="COMPLETO","Completo","Incompleto"))))))</f>
        <v>Completo</v>
      </c>
      <c r="AG1119">
        <f>IF(B1119&gt;0,_xlfn.XLOOKUP(B1119,IW49BLTOTAL!A:A,IW49BLTOTAL!H:H),"")</f>
        <v>6</v>
      </c>
      <c r="AH1119" t="str">
        <f>IF(IFERROR(_xlfn.XLOOKUP(B1119,'Detalle custodia'!B:B,'Detalle custodia'!O:O),"")="custodia","Completo","")</f>
        <v/>
      </c>
    </row>
    <row r="1120" spans="1:34" x14ac:dyDescent="0.35">
      <c r="A1120" t="s">
        <v>148</v>
      </c>
      <c r="B1120">
        <v>6582464</v>
      </c>
      <c r="C1120" t="s">
        <v>129</v>
      </c>
      <c r="D1120" t="s">
        <v>3364</v>
      </c>
      <c r="E1120" t="s">
        <v>310</v>
      </c>
      <c r="F1120" t="s">
        <v>133</v>
      </c>
      <c r="G1120" t="s">
        <v>132</v>
      </c>
      <c r="H1120" s="16">
        <v>45839</v>
      </c>
      <c r="I1120" s="16">
        <v>45869</v>
      </c>
      <c r="J1120" t="s">
        <v>3476</v>
      </c>
      <c r="K1120">
        <v>1213130</v>
      </c>
      <c r="L1120" t="s">
        <v>297</v>
      </c>
      <c r="O1120">
        <v>10014617</v>
      </c>
      <c r="P1120" t="s">
        <v>148</v>
      </c>
      <c r="Q1120">
        <v>0</v>
      </c>
      <c r="R1120" t="s">
        <v>343</v>
      </c>
      <c r="S1120" t="s">
        <v>3901</v>
      </c>
      <c r="T1120">
        <v>11571049</v>
      </c>
      <c r="U1120" s="16">
        <v>45743</v>
      </c>
      <c r="V1120" s="16">
        <v>45839</v>
      </c>
      <c r="W1120" s="16">
        <v>45835</v>
      </c>
      <c r="X1120">
        <v>0</v>
      </c>
      <c r="Y1120">
        <v>1290900</v>
      </c>
      <c r="Z1120" t="s">
        <v>1568</v>
      </c>
      <c r="AA1120" t="s">
        <v>245</v>
      </c>
      <c r="AB1120" t="s">
        <v>121</v>
      </c>
      <c r="AC1120" t="s">
        <v>255</v>
      </c>
      <c r="AD1120" t="s">
        <v>122</v>
      </c>
      <c r="AE1120" t="str">
        <f>IF(B1120&gt;0,IF(B1120&gt;0,(IF(B1120&lt;&gt;'PLAN SEMANAL'!$A$2,BLTOTAL!AA1120,""))),"")</f>
        <v>ACARREO</v>
      </c>
      <c r="AF1120" t="str">
        <f>IF(AH1120="Completo","Completo",IF(IF(B1120&gt;0,_xlfn.XLOOKUP(B1120,'Detalle reservas completas fesa'!K:K,'Detalle reservas completas fesa'!Q:Q,_xlfn.XLOOKUP(B1120,'MB25'!L:L,'MB25'!Q:Q,"Incompleto")),"")="PENDIENTE","Incompleto",IF(B1120&gt;0,_xlfn.XLOOKUP(B1120,'Detalle reservas completas fesa'!K:K,'Detalle reservas completas fesa'!Q:Q,IF(AD1120="SIN MATERIAL","Completo",IF(AD1120="COMPLETO","Completo","Incompleto"))))))</f>
        <v>Completo</v>
      </c>
      <c r="AG1120">
        <f>IF(B1120&gt;0,_xlfn.XLOOKUP(B1120,IW49BLTOTAL!A:A,IW49BLTOTAL!H:H),"")</f>
        <v>6</v>
      </c>
      <c r="AH1120" t="str">
        <f>IF(IFERROR(_xlfn.XLOOKUP(B1120,'Detalle custodia'!B:B,'Detalle custodia'!O:O),"")="custodia","Completo","")</f>
        <v/>
      </c>
    </row>
    <row r="1121" spans="1:34" x14ac:dyDescent="0.35">
      <c r="A1121" t="s">
        <v>206</v>
      </c>
      <c r="B1121">
        <v>6582363</v>
      </c>
      <c r="C1121" t="s">
        <v>129</v>
      </c>
      <c r="D1121" t="s">
        <v>3364</v>
      </c>
      <c r="E1121" t="s">
        <v>310</v>
      </c>
      <c r="F1121" t="s">
        <v>125</v>
      </c>
      <c r="G1121" t="s">
        <v>136</v>
      </c>
      <c r="H1121" s="16">
        <v>45839</v>
      </c>
      <c r="I1121" s="16">
        <v>45869</v>
      </c>
      <c r="J1121" t="s">
        <v>3476</v>
      </c>
      <c r="K1121">
        <v>1213130</v>
      </c>
      <c r="L1121" t="s">
        <v>339</v>
      </c>
      <c r="O1121">
        <v>10014614</v>
      </c>
      <c r="P1121" t="s">
        <v>206</v>
      </c>
      <c r="Q1121">
        <v>232.88</v>
      </c>
      <c r="R1121" t="s">
        <v>343</v>
      </c>
      <c r="S1121" t="s">
        <v>3901</v>
      </c>
      <c r="T1121">
        <v>11571039</v>
      </c>
      <c r="U1121" s="16">
        <v>45743</v>
      </c>
      <c r="V1121" s="16">
        <v>45839</v>
      </c>
      <c r="W1121" s="16">
        <v>45835</v>
      </c>
      <c r="X1121">
        <v>232.88</v>
      </c>
      <c r="Y1121">
        <v>1290900</v>
      </c>
      <c r="Z1121" t="s">
        <v>1568</v>
      </c>
      <c r="AA1121" t="s">
        <v>245</v>
      </c>
      <c r="AB1121" t="s">
        <v>121</v>
      </c>
      <c r="AC1121" t="s">
        <v>255</v>
      </c>
      <c r="AD1121" t="s">
        <v>135</v>
      </c>
      <c r="AE1121" t="str">
        <f>IF(B1121&gt;0,IF(B1121&gt;0,(IF(B1121&lt;&gt;'PLAN SEMANAL'!$A$2,BLTOTAL!AA1121,""))),"")</f>
        <v>ACARREO</v>
      </c>
      <c r="AF1121" t="str">
        <f>IF(AH1121="Completo","Completo",IF(IF(B1121&gt;0,_xlfn.XLOOKUP(B1121,'Detalle reservas completas fesa'!K:K,'Detalle reservas completas fesa'!Q:Q,_xlfn.XLOOKUP(B1121,'MB25'!L:L,'MB25'!Q:Q,"Incompleto")),"")="PENDIENTE","Incompleto",IF(B1121&gt;0,_xlfn.XLOOKUP(B1121,'Detalle reservas completas fesa'!K:K,'Detalle reservas completas fesa'!Q:Q,IF(AD1121="SIN MATERIAL","Completo",IF(AD1121="COMPLETO","Completo","Incompleto"))))))</f>
        <v>Incompleto</v>
      </c>
      <c r="AG1121">
        <f>IF(B1121&gt;0,_xlfn.XLOOKUP(B1121,IW49BLTOTAL!A:A,IW49BLTOTAL!H:H),"")</f>
        <v>6</v>
      </c>
      <c r="AH1121" t="str">
        <f>IF(IFERROR(_xlfn.XLOOKUP(B1121,'Detalle custodia'!B:B,'Detalle custodia'!O:O),"")="custodia","Completo","")</f>
        <v/>
      </c>
    </row>
    <row r="1122" spans="1:34" x14ac:dyDescent="0.35">
      <c r="A1122" t="s">
        <v>232</v>
      </c>
      <c r="B1122">
        <v>6582361</v>
      </c>
      <c r="C1122" t="s">
        <v>129</v>
      </c>
      <c r="D1122" t="s">
        <v>3364</v>
      </c>
      <c r="E1122" t="s">
        <v>310</v>
      </c>
      <c r="F1122" t="s">
        <v>439</v>
      </c>
      <c r="G1122" t="s">
        <v>136</v>
      </c>
      <c r="H1122" s="16">
        <v>45839</v>
      </c>
      <c r="I1122" s="16">
        <v>45869</v>
      </c>
      <c r="J1122" t="s">
        <v>3476</v>
      </c>
      <c r="K1122">
        <v>1213130</v>
      </c>
      <c r="L1122" t="s">
        <v>340</v>
      </c>
      <c r="O1122">
        <v>10014610</v>
      </c>
      <c r="P1122" t="s">
        <v>232</v>
      </c>
      <c r="Q1122">
        <v>233.27</v>
      </c>
      <c r="R1122" t="s">
        <v>343</v>
      </c>
      <c r="S1122" t="s">
        <v>3901</v>
      </c>
      <c r="T1122">
        <v>11571038</v>
      </c>
      <c r="U1122" s="16">
        <v>45743</v>
      </c>
      <c r="V1122" s="16">
        <v>45839</v>
      </c>
      <c r="W1122" s="16">
        <v>45835</v>
      </c>
      <c r="X1122">
        <v>233.27</v>
      </c>
      <c r="Y1122">
        <v>1290900</v>
      </c>
      <c r="Z1122" t="s">
        <v>1568</v>
      </c>
      <c r="AA1122" t="s">
        <v>245</v>
      </c>
      <c r="AB1122" t="s">
        <v>121</v>
      </c>
      <c r="AC1122" t="s">
        <v>255</v>
      </c>
      <c r="AD1122" t="s">
        <v>135</v>
      </c>
      <c r="AE1122" t="str">
        <f>IF(B1122&gt;0,IF(B1122&gt;0,(IF(B1122&lt;&gt;'PLAN SEMANAL'!$A$2,BLTOTAL!AA1122,""))),"")</f>
        <v>ACARREO</v>
      </c>
      <c r="AF1122" t="str">
        <f>IF(AH1122="Completo","Completo",IF(IF(B1122&gt;0,_xlfn.XLOOKUP(B1122,'Detalle reservas completas fesa'!K:K,'Detalle reservas completas fesa'!Q:Q,_xlfn.XLOOKUP(B1122,'MB25'!L:L,'MB25'!Q:Q,"Incompleto")),"")="PENDIENTE","Incompleto",IF(B1122&gt;0,_xlfn.XLOOKUP(B1122,'Detalle reservas completas fesa'!K:K,'Detalle reservas completas fesa'!Q:Q,IF(AD1122="SIN MATERIAL","Completo",IF(AD1122="COMPLETO","Completo","Incompleto"))))))</f>
        <v>Incompleto</v>
      </c>
      <c r="AG1122">
        <f>IF(B1122&gt;0,_xlfn.XLOOKUP(B1122,IW49BLTOTAL!A:A,IW49BLTOTAL!H:H),"")</f>
        <v>6</v>
      </c>
      <c r="AH1122" t="str">
        <f>IF(IFERROR(_xlfn.XLOOKUP(B1122,'Detalle custodia'!B:B,'Detalle custodia'!O:O),"")="custodia","Completo","")</f>
        <v/>
      </c>
    </row>
    <row r="1123" spans="1:34" x14ac:dyDescent="0.35">
      <c r="A1123" t="s">
        <v>134</v>
      </c>
      <c r="B1123">
        <v>6582355</v>
      </c>
      <c r="C1123" t="s">
        <v>123</v>
      </c>
      <c r="D1123" t="s">
        <v>3365</v>
      </c>
      <c r="E1123" t="s">
        <v>310</v>
      </c>
      <c r="F1123" t="s">
        <v>133</v>
      </c>
      <c r="G1123" t="s">
        <v>132</v>
      </c>
      <c r="H1123" s="16">
        <v>45839</v>
      </c>
      <c r="I1123" s="16">
        <v>45869</v>
      </c>
      <c r="J1123" t="s">
        <v>3476</v>
      </c>
      <c r="K1123">
        <v>1210101</v>
      </c>
      <c r="L1123" t="s">
        <v>271</v>
      </c>
      <c r="O1123">
        <v>10014658</v>
      </c>
      <c r="P1123" t="s">
        <v>134</v>
      </c>
      <c r="Q1123">
        <v>0</v>
      </c>
      <c r="R1123" t="s">
        <v>343</v>
      </c>
      <c r="S1123" t="s">
        <v>342</v>
      </c>
      <c r="T1123">
        <v>11570889</v>
      </c>
      <c r="U1123" s="16">
        <v>45743</v>
      </c>
      <c r="V1123" s="16">
        <v>45839</v>
      </c>
      <c r="W1123" s="16">
        <v>45833</v>
      </c>
      <c r="X1123">
        <v>0</v>
      </c>
      <c r="Y1123">
        <v>1290900</v>
      </c>
      <c r="Z1123" t="s">
        <v>1568</v>
      </c>
      <c r="AA1123" t="s">
        <v>248</v>
      </c>
      <c r="AB1123" t="s">
        <v>121</v>
      </c>
      <c r="AC1123" t="s">
        <v>255</v>
      </c>
      <c r="AD1123" t="s">
        <v>141</v>
      </c>
      <c r="AE1123" t="str">
        <f>IF(B1123&gt;0,IF(B1123&gt;0,(IF(B1123&lt;&gt;'PLAN SEMANAL'!$A$2,BLTOTAL!AA1123,""))),"")</f>
        <v>PERFORACIO</v>
      </c>
      <c r="AF1123" t="str">
        <f>IF(AH1123="Completo","Completo",IF(IF(B1123&gt;0,_xlfn.XLOOKUP(B1123,'Detalle reservas completas fesa'!K:K,'Detalle reservas completas fesa'!Q:Q,_xlfn.XLOOKUP(B1123,'MB25'!L:L,'MB25'!Q:Q,"Incompleto")),"")="PENDIENTE","Incompleto",IF(B1123&gt;0,_xlfn.XLOOKUP(B1123,'Detalle reservas completas fesa'!K:K,'Detalle reservas completas fesa'!Q:Q,IF(AD1123="SIN MATERIAL","Completo",IF(AD1123="COMPLETO","Completo","Incompleto"))))))</f>
        <v>Incompleto</v>
      </c>
      <c r="AG1123">
        <f>IF(B1123&gt;0,_xlfn.XLOOKUP(B1123,IW49BLTOTAL!A:A,IW49BLTOTAL!H:H),"")</f>
        <v>2</v>
      </c>
      <c r="AH1123" t="str">
        <f>IF(IFERROR(_xlfn.XLOOKUP(B1123,'Detalle custodia'!B:B,'Detalle custodia'!O:O),"")="custodia","Completo","")</f>
        <v/>
      </c>
    </row>
    <row r="1124" spans="1:34" x14ac:dyDescent="0.35">
      <c r="A1124" t="s">
        <v>288</v>
      </c>
      <c r="B1124">
        <v>6582354</v>
      </c>
      <c r="C1124" t="s">
        <v>123</v>
      </c>
      <c r="D1124" t="s">
        <v>3366</v>
      </c>
      <c r="E1124" t="s">
        <v>310</v>
      </c>
      <c r="F1124" t="s">
        <v>133</v>
      </c>
      <c r="G1124" t="s">
        <v>226</v>
      </c>
      <c r="H1124" s="16">
        <v>45873</v>
      </c>
      <c r="I1124" s="16">
        <v>45873</v>
      </c>
      <c r="J1124" t="s">
        <v>856</v>
      </c>
      <c r="K1124">
        <v>1212120</v>
      </c>
      <c r="L1124" t="s">
        <v>289</v>
      </c>
      <c r="O1124">
        <v>10014653</v>
      </c>
      <c r="P1124" t="s">
        <v>288</v>
      </c>
      <c r="Q1124">
        <v>0</v>
      </c>
      <c r="R1124" t="s">
        <v>343</v>
      </c>
      <c r="S1124" t="s">
        <v>342</v>
      </c>
      <c r="T1124">
        <v>11570771</v>
      </c>
      <c r="U1124" s="16">
        <v>45743</v>
      </c>
      <c r="V1124" s="16">
        <v>45873</v>
      </c>
      <c r="W1124" s="16">
        <v>45835</v>
      </c>
      <c r="X1124">
        <v>0</v>
      </c>
      <c r="Y1124">
        <v>1290900</v>
      </c>
      <c r="Z1124" t="s">
        <v>1568</v>
      </c>
      <c r="AA1124" t="s">
        <v>247</v>
      </c>
      <c r="AB1124" t="s">
        <v>121</v>
      </c>
      <c r="AC1124" t="s">
        <v>255</v>
      </c>
      <c r="AD1124" t="s">
        <v>189</v>
      </c>
      <c r="AE1124" t="str">
        <f>IF(B1124&gt;0,IF(B1124&gt;0,(IF(B1124&lt;&gt;'PLAN SEMANAL'!$A$2,BLTOTAL!AA1124,""))),"")</f>
        <v>CARGUIO</v>
      </c>
      <c r="AF1124" t="str">
        <f>IF(AH1124="Completo","Completo",IF(IF(B1124&gt;0,_xlfn.XLOOKUP(B1124,'Detalle reservas completas fesa'!K:K,'Detalle reservas completas fesa'!Q:Q,_xlfn.XLOOKUP(B1124,'MB25'!L:L,'MB25'!Q:Q,"Incompleto")),"")="PENDIENTE","Incompleto",IF(B1124&gt;0,_xlfn.XLOOKUP(B1124,'Detalle reservas completas fesa'!K:K,'Detalle reservas completas fesa'!Q:Q,IF(AD1124="SIN MATERIAL","Completo",IF(AD1124="COMPLETO","Completo","Incompleto"))))))</f>
        <v>Completo</v>
      </c>
      <c r="AG1124">
        <f>IF(B1124&gt;0,_xlfn.XLOOKUP(B1124,IW49BLTOTAL!A:A,IW49BLTOTAL!H:H),"")</f>
        <v>32</v>
      </c>
      <c r="AH1124" t="str">
        <f>IF(IFERROR(_xlfn.XLOOKUP(B1124,'Detalle custodia'!B:B,'Detalle custodia'!O:O),"")="custodia","Completo","")</f>
        <v/>
      </c>
    </row>
    <row r="1125" spans="1:34" x14ac:dyDescent="0.35">
      <c r="A1125" t="s">
        <v>288</v>
      </c>
      <c r="B1125">
        <v>6582353</v>
      </c>
      <c r="C1125" t="s">
        <v>123</v>
      </c>
      <c r="D1125" t="s">
        <v>3367</v>
      </c>
      <c r="E1125" t="s">
        <v>310</v>
      </c>
      <c r="F1125" t="s">
        <v>133</v>
      </c>
      <c r="G1125" t="s">
        <v>147</v>
      </c>
      <c r="H1125" s="16">
        <v>45873</v>
      </c>
      <c r="I1125" s="16">
        <v>45873</v>
      </c>
      <c r="J1125" t="s">
        <v>856</v>
      </c>
      <c r="K1125">
        <v>1212120</v>
      </c>
      <c r="L1125" t="s">
        <v>289</v>
      </c>
      <c r="O1125">
        <v>10014653</v>
      </c>
      <c r="P1125" t="s">
        <v>288</v>
      </c>
      <c r="Q1125">
        <v>0</v>
      </c>
      <c r="R1125" t="s">
        <v>343</v>
      </c>
      <c r="S1125" t="s">
        <v>342</v>
      </c>
      <c r="T1125">
        <v>11570770</v>
      </c>
      <c r="U1125" s="16">
        <v>45743</v>
      </c>
      <c r="V1125" s="16">
        <v>45873</v>
      </c>
      <c r="W1125" s="16">
        <v>45835</v>
      </c>
      <c r="X1125">
        <v>0</v>
      </c>
      <c r="Y1125">
        <v>1290900</v>
      </c>
      <c r="Z1125" t="s">
        <v>1568</v>
      </c>
      <c r="AA1125" t="s">
        <v>247</v>
      </c>
      <c r="AB1125" t="s">
        <v>121</v>
      </c>
      <c r="AC1125" t="s">
        <v>255</v>
      </c>
      <c r="AD1125" t="s">
        <v>141</v>
      </c>
      <c r="AE1125" t="str">
        <f>IF(B1125&gt;0,IF(B1125&gt;0,(IF(B1125&lt;&gt;'PLAN SEMANAL'!$A$2,BLTOTAL!AA1125,""))),"")</f>
        <v>CARGUIO</v>
      </c>
      <c r="AF1125" t="str">
        <f>IF(AH1125="Completo","Completo",IF(IF(B1125&gt;0,_xlfn.XLOOKUP(B1125,'Detalle reservas completas fesa'!K:K,'Detalle reservas completas fesa'!Q:Q,_xlfn.XLOOKUP(B1125,'MB25'!L:L,'MB25'!Q:Q,"Incompleto")),"")="PENDIENTE","Incompleto",IF(B1125&gt;0,_xlfn.XLOOKUP(B1125,'Detalle reservas completas fesa'!K:K,'Detalle reservas completas fesa'!Q:Q,IF(AD1125="SIN MATERIAL","Completo",IF(AD1125="COMPLETO","Completo","Incompleto"))))))</f>
        <v>Incompleto</v>
      </c>
      <c r="AG1125">
        <f>IF(B1125&gt;0,_xlfn.XLOOKUP(B1125,IW49BLTOTAL!A:A,IW49BLTOTAL!H:H),"")</f>
        <v>48</v>
      </c>
      <c r="AH1125" t="str">
        <f>IF(IFERROR(_xlfn.XLOOKUP(B1125,'Detalle custodia'!B:B,'Detalle custodia'!O:O),"")="custodia","Completo","")</f>
        <v/>
      </c>
    </row>
    <row r="1126" spans="1:34" x14ac:dyDescent="0.35">
      <c r="A1126" t="s">
        <v>233</v>
      </c>
      <c r="B1126">
        <v>6582316</v>
      </c>
      <c r="C1126" t="s">
        <v>129</v>
      </c>
      <c r="D1126" t="s">
        <v>3368</v>
      </c>
      <c r="E1126" t="s">
        <v>310</v>
      </c>
      <c r="F1126" t="s">
        <v>133</v>
      </c>
      <c r="G1126" t="s">
        <v>132</v>
      </c>
      <c r="H1126" s="16">
        <v>45839</v>
      </c>
      <c r="I1126" s="16">
        <v>45869</v>
      </c>
      <c r="J1126" t="s">
        <v>3476</v>
      </c>
      <c r="K1126">
        <v>1213130</v>
      </c>
      <c r="L1126" t="s">
        <v>301</v>
      </c>
      <c r="O1126">
        <v>10014623</v>
      </c>
      <c r="P1126" t="s">
        <v>233</v>
      </c>
      <c r="Q1126">
        <v>0</v>
      </c>
      <c r="R1126" t="s">
        <v>343</v>
      </c>
      <c r="S1126" t="s">
        <v>3901</v>
      </c>
      <c r="T1126">
        <v>11566959</v>
      </c>
      <c r="U1126" s="16">
        <v>45743</v>
      </c>
      <c r="V1126" s="16">
        <v>45839</v>
      </c>
      <c r="W1126" s="16">
        <v>45835</v>
      </c>
      <c r="X1126">
        <v>0</v>
      </c>
      <c r="Y1126">
        <v>1290900</v>
      </c>
      <c r="Z1126" t="s">
        <v>1568</v>
      </c>
      <c r="AA1126" t="s">
        <v>245</v>
      </c>
      <c r="AB1126" t="s">
        <v>121</v>
      </c>
      <c r="AC1126" t="s">
        <v>255</v>
      </c>
      <c r="AD1126" t="s">
        <v>122</v>
      </c>
      <c r="AE1126" t="str">
        <f>IF(B1126&gt;0,IF(B1126&gt;0,(IF(B1126&lt;&gt;'PLAN SEMANAL'!$A$2,BLTOTAL!AA1126,""))),"")</f>
        <v>ACARREO</v>
      </c>
      <c r="AF1126" t="str">
        <f>IF(AH1126="Completo","Completo",IF(IF(B1126&gt;0,_xlfn.XLOOKUP(B1126,'Detalle reservas completas fesa'!K:K,'Detalle reservas completas fesa'!Q:Q,_xlfn.XLOOKUP(B1126,'MB25'!L:L,'MB25'!Q:Q,"Incompleto")),"")="PENDIENTE","Incompleto",IF(B1126&gt;0,_xlfn.XLOOKUP(B1126,'Detalle reservas completas fesa'!K:K,'Detalle reservas completas fesa'!Q:Q,IF(AD1126="SIN MATERIAL","Completo",IF(AD1126="COMPLETO","Completo","Incompleto"))))))</f>
        <v>Completo</v>
      </c>
      <c r="AG1126">
        <f>IF(B1126&gt;0,_xlfn.XLOOKUP(B1126,IW49BLTOTAL!A:A,IW49BLTOTAL!H:H),"")</f>
        <v>2</v>
      </c>
      <c r="AH1126" t="str">
        <f>IF(IFERROR(_xlfn.XLOOKUP(B1126,'Detalle custodia'!B:B,'Detalle custodia'!O:O),"")="custodia","Completo","")</f>
        <v/>
      </c>
    </row>
    <row r="1127" spans="1:34" x14ac:dyDescent="0.35">
      <c r="A1127" t="s">
        <v>228</v>
      </c>
      <c r="B1127">
        <v>6582283</v>
      </c>
      <c r="C1127" t="s">
        <v>129</v>
      </c>
      <c r="D1127" t="s">
        <v>3217</v>
      </c>
      <c r="E1127" t="s">
        <v>310</v>
      </c>
      <c r="F1127" t="s">
        <v>133</v>
      </c>
      <c r="G1127" t="s">
        <v>132</v>
      </c>
      <c r="H1127" s="16">
        <v>45839</v>
      </c>
      <c r="I1127" s="16">
        <v>45869</v>
      </c>
      <c r="J1127" t="s">
        <v>3476</v>
      </c>
      <c r="K1127">
        <v>1213130</v>
      </c>
      <c r="L1127" t="s">
        <v>387</v>
      </c>
      <c r="O1127">
        <v>10014624</v>
      </c>
      <c r="P1127" t="s">
        <v>228</v>
      </c>
      <c r="Q1127">
        <v>0</v>
      </c>
      <c r="R1127" t="s">
        <v>343</v>
      </c>
      <c r="S1127" t="s">
        <v>3901</v>
      </c>
      <c r="T1127">
        <v>11566519</v>
      </c>
      <c r="U1127" s="16">
        <v>45742</v>
      </c>
      <c r="V1127" s="16">
        <v>45839</v>
      </c>
      <c r="W1127" s="16">
        <v>45835</v>
      </c>
      <c r="X1127">
        <v>0</v>
      </c>
      <c r="Y1127">
        <v>1290900</v>
      </c>
      <c r="Z1127" t="s">
        <v>1568</v>
      </c>
      <c r="AA1127" t="s">
        <v>245</v>
      </c>
      <c r="AB1127" t="s">
        <v>121</v>
      </c>
      <c r="AC1127" t="s">
        <v>255</v>
      </c>
      <c r="AD1127" t="s">
        <v>122</v>
      </c>
      <c r="AE1127" t="str">
        <f>IF(B1127&gt;0,IF(B1127&gt;0,(IF(B1127&lt;&gt;'PLAN SEMANAL'!$A$2,BLTOTAL!AA1127,""))),"")</f>
        <v>ACARREO</v>
      </c>
      <c r="AF1127" t="str">
        <f>IF(AH1127="Completo","Completo",IF(IF(B1127&gt;0,_xlfn.XLOOKUP(B1127,'Detalle reservas completas fesa'!K:K,'Detalle reservas completas fesa'!Q:Q,_xlfn.XLOOKUP(B1127,'MB25'!L:L,'MB25'!Q:Q,"Incompleto")),"")="PENDIENTE","Incompleto",IF(B1127&gt;0,_xlfn.XLOOKUP(B1127,'Detalle reservas completas fesa'!K:K,'Detalle reservas completas fesa'!Q:Q,IF(AD1127="SIN MATERIAL","Completo",IF(AD1127="COMPLETO","Completo","Incompleto"))))))</f>
        <v>Completo</v>
      </c>
      <c r="AG1127">
        <f>IF(B1127&gt;0,_xlfn.XLOOKUP(B1127,IW49BLTOTAL!A:A,IW49BLTOTAL!H:H),"")</f>
        <v>4</v>
      </c>
      <c r="AH1127" t="str">
        <f>IF(IFERROR(_xlfn.XLOOKUP(B1127,'Detalle custodia'!B:B,'Detalle custodia'!O:O),"")="custodia","Completo","")</f>
        <v/>
      </c>
    </row>
    <row r="1128" spans="1:34" x14ac:dyDescent="0.35">
      <c r="A1128" t="s">
        <v>228</v>
      </c>
      <c r="B1128">
        <v>6582258</v>
      </c>
      <c r="C1128" t="s">
        <v>129</v>
      </c>
      <c r="D1128" t="s">
        <v>3218</v>
      </c>
      <c r="E1128" t="s">
        <v>310</v>
      </c>
      <c r="F1128" t="s">
        <v>133</v>
      </c>
      <c r="G1128" t="s">
        <v>147</v>
      </c>
      <c r="H1128" s="16">
        <v>45839</v>
      </c>
      <c r="I1128" s="16">
        <v>45869</v>
      </c>
      <c r="J1128" t="s">
        <v>3476</v>
      </c>
      <c r="K1128">
        <v>1213130</v>
      </c>
      <c r="L1128" t="s">
        <v>387</v>
      </c>
      <c r="O1128">
        <v>10014624</v>
      </c>
      <c r="P1128" t="s">
        <v>228</v>
      </c>
      <c r="Q1128">
        <v>0</v>
      </c>
      <c r="R1128" t="s">
        <v>343</v>
      </c>
      <c r="S1128" t="s">
        <v>3901</v>
      </c>
      <c r="T1128">
        <v>11566517</v>
      </c>
      <c r="U1128" s="16">
        <v>45742</v>
      </c>
      <c r="V1128" s="16">
        <v>45839</v>
      </c>
      <c r="W1128" s="16">
        <v>45835</v>
      </c>
      <c r="X1128">
        <v>0</v>
      </c>
      <c r="Y1128">
        <v>1290900</v>
      </c>
      <c r="Z1128" t="s">
        <v>1568</v>
      </c>
      <c r="AA1128" t="s">
        <v>245</v>
      </c>
      <c r="AB1128" t="s">
        <v>121</v>
      </c>
      <c r="AC1128" t="s">
        <v>255</v>
      </c>
      <c r="AD1128" t="s">
        <v>141</v>
      </c>
      <c r="AE1128" t="str">
        <f>IF(B1128&gt;0,IF(B1128&gt;0,(IF(B1128&lt;&gt;'PLAN SEMANAL'!$A$2,BLTOTAL!AA1128,""))),"")</f>
        <v>ACARREO</v>
      </c>
      <c r="AF1128" t="str">
        <f>IF(AH1128="Completo","Completo",IF(IF(B1128&gt;0,_xlfn.XLOOKUP(B1128,'Detalle reservas completas fesa'!K:K,'Detalle reservas completas fesa'!Q:Q,_xlfn.XLOOKUP(B1128,'MB25'!L:L,'MB25'!Q:Q,"Incompleto")),"")="PENDIENTE","Incompleto",IF(B1128&gt;0,_xlfn.XLOOKUP(B1128,'Detalle reservas completas fesa'!K:K,'Detalle reservas completas fesa'!Q:Q,IF(AD1128="SIN MATERIAL","Completo",IF(AD1128="COMPLETO","Completo","Incompleto"))))))</f>
        <v>Completo</v>
      </c>
      <c r="AG1128">
        <f>IF(B1128&gt;0,_xlfn.XLOOKUP(B1128,IW49BLTOTAL!A:A,IW49BLTOTAL!H:H),"")</f>
        <v>4</v>
      </c>
      <c r="AH1128" t="str">
        <f>IF(IFERROR(_xlfn.XLOOKUP(B1128,'Detalle custodia'!B:B,'Detalle custodia'!O:O),"")="custodia","Completo","")</f>
        <v/>
      </c>
    </row>
    <row r="1129" spans="1:34" x14ac:dyDescent="0.35">
      <c r="A1129" t="s">
        <v>228</v>
      </c>
      <c r="B1129">
        <v>6582257</v>
      </c>
      <c r="C1129" t="s">
        <v>129</v>
      </c>
      <c r="D1129" t="s">
        <v>3219</v>
      </c>
      <c r="E1129" t="s">
        <v>310</v>
      </c>
      <c r="F1129" t="s">
        <v>133</v>
      </c>
      <c r="G1129" t="s">
        <v>147</v>
      </c>
      <c r="H1129" s="16">
        <v>45839</v>
      </c>
      <c r="I1129" s="16">
        <v>45869</v>
      </c>
      <c r="J1129" t="s">
        <v>3476</v>
      </c>
      <c r="K1129">
        <v>1213130</v>
      </c>
      <c r="L1129" t="s">
        <v>387</v>
      </c>
      <c r="O1129">
        <v>10014624</v>
      </c>
      <c r="P1129" t="s">
        <v>228</v>
      </c>
      <c r="Q1129">
        <v>0</v>
      </c>
      <c r="R1129" t="s">
        <v>343</v>
      </c>
      <c r="S1129" t="s">
        <v>3901</v>
      </c>
      <c r="T1129">
        <v>11566491</v>
      </c>
      <c r="U1129" s="16">
        <v>45742</v>
      </c>
      <c r="V1129" s="16">
        <v>45839</v>
      </c>
      <c r="W1129" s="16">
        <v>45835</v>
      </c>
      <c r="X1129">
        <v>0</v>
      </c>
      <c r="Y1129">
        <v>1290900</v>
      </c>
      <c r="Z1129" t="s">
        <v>1568</v>
      </c>
      <c r="AA1129" t="s">
        <v>245</v>
      </c>
      <c r="AB1129" t="s">
        <v>121</v>
      </c>
      <c r="AC1129" t="s">
        <v>255</v>
      </c>
      <c r="AD1129" t="s">
        <v>141</v>
      </c>
      <c r="AE1129" t="str">
        <f>IF(B1129&gt;0,IF(B1129&gt;0,(IF(B1129&lt;&gt;'PLAN SEMANAL'!$A$2,BLTOTAL!AA1129,""))),"")</f>
        <v>ACARREO</v>
      </c>
      <c r="AF1129" t="str">
        <f>IF(AH1129="Completo","Completo",IF(IF(B1129&gt;0,_xlfn.XLOOKUP(B1129,'Detalle reservas completas fesa'!K:K,'Detalle reservas completas fesa'!Q:Q,_xlfn.XLOOKUP(B1129,'MB25'!L:L,'MB25'!Q:Q,"Incompleto")),"")="PENDIENTE","Incompleto",IF(B1129&gt;0,_xlfn.XLOOKUP(B1129,'Detalle reservas completas fesa'!K:K,'Detalle reservas completas fesa'!Q:Q,IF(AD1129="SIN MATERIAL","Completo",IF(AD1129="COMPLETO","Completo","Incompleto"))))))</f>
        <v>Completo</v>
      </c>
      <c r="AG1129">
        <f>IF(B1129&gt;0,_xlfn.XLOOKUP(B1129,IW49BLTOTAL!A:A,IW49BLTOTAL!H:H),"")</f>
        <v>4</v>
      </c>
      <c r="AH1129" t="str">
        <f>IF(IFERROR(_xlfn.XLOOKUP(B1129,'Detalle custodia'!B:B,'Detalle custodia'!O:O),"")="custodia","Completo","")</f>
        <v/>
      </c>
    </row>
    <row r="1130" spans="1:34" x14ac:dyDescent="0.35">
      <c r="A1130" t="s">
        <v>237</v>
      </c>
      <c r="B1130">
        <v>6582254</v>
      </c>
      <c r="C1130" t="s">
        <v>129</v>
      </c>
      <c r="D1130" t="s">
        <v>5225</v>
      </c>
      <c r="E1130" t="s">
        <v>310</v>
      </c>
      <c r="F1130" t="s">
        <v>259</v>
      </c>
      <c r="G1130" t="s">
        <v>5226</v>
      </c>
      <c r="H1130" s="16">
        <v>45809</v>
      </c>
      <c r="I1130" s="16">
        <v>45809</v>
      </c>
      <c r="J1130" t="s">
        <v>856</v>
      </c>
      <c r="K1130">
        <v>1213130</v>
      </c>
      <c r="L1130" t="s">
        <v>386</v>
      </c>
      <c r="O1130">
        <v>10014625</v>
      </c>
      <c r="P1130" t="s">
        <v>237</v>
      </c>
      <c r="Q1130">
        <v>47438.82</v>
      </c>
      <c r="R1130" t="s">
        <v>343</v>
      </c>
      <c r="S1130" t="s">
        <v>343</v>
      </c>
      <c r="T1130">
        <v>11564393</v>
      </c>
      <c r="U1130" s="16">
        <v>45742</v>
      </c>
      <c r="V1130" s="16">
        <v>45809</v>
      </c>
      <c r="W1130" s="16">
        <v>45794</v>
      </c>
      <c r="X1130">
        <v>47438.82</v>
      </c>
      <c r="Y1130">
        <v>1290900</v>
      </c>
      <c r="Z1130" t="s">
        <v>1568</v>
      </c>
      <c r="AA1130" t="s">
        <v>245</v>
      </c>
      <c r="AB1130" t="s">
        <v>121</v>
      </c>
      <c r="AC1130" t="s">
        <v>255</v>
      </c>
      <c r="AD1130" t="s">
        <v>135</v>
      </c>
      <c r="AE1130" t="str">
        <f>IF(B1130&gt;0,IF(B1130&gt;0,(IF(B1130&lt;&gt;'PLAN SEMANAL'!$A$2,BLTOTAL!AA1130,""))),"")</f>
        <v>ACARREO</v>
      </c>
      <c r="AF1130" t="str">
        <f>IF(AH1130="Completo","Completo",IF(IF(B1130&gt;0,_xlfn.XLOOKUP(B1130,'Detalle reservas completas fesa'!K:K,'Detalle reservas completas fesa'!Q:Q,_xlfn.XLOOKUP(B1130,'MB25'!L:L,'MB25'!Q:Q,"Incompleto")),"")="PENDIENTE","Incompleto",IF(B1130&gt;0,_xlfn.XLOOKUP(B1130,'Detalle reservas completas fesa'!K:K,'Detalle reservas completas fesa'!Q:Q,IF(AD1130="SIN MATERIAL","Completo",IF(AD1130="COMPLETO","Completo","Incompleto"))))))</f>
        <v>Incompleto</v>
      </c>
      <c r="AG1130">
        <f>IF(B1130&gt;0,_xlfn.XLOOKUP(B1130,IW49BLTOTAL!A:A,IW49BLTOTAL!H:H),"")</f>
        <v>12</v>
      </c>
      <c r="AH1130" t="str">
        <f>IF(IFERROR(_xlfn.XLOOKUP(B1130,'Detalle custodia'!B:B,'Detalle custodia'!O:O),"")="custodia","Completo","")</f>
        <v/>
      </c>
    </row>
    <row r="1131" spans="1:34" x14ac:dyDescent="0.35">
      <c r="A1131" t="s">
        <v>184</v>
      </c>
      <c r="B1131">
        <v>6582251</v>
      </c>
      <c r="C1131" t="s">
        <v>129</v>
      </c>
      <c r="D1131" t="s">
        <v>3221</v>
      </c>
      <c r="E1131" t="s">
        <v>310</v>
      </c>
      <c r="F1131" t="s">
        <v>259</v>
      </c>
      <c r="G1131" t="s">
        <v>336</v>
      </c>
      <c r="H1131" s="16">
        <v>45839</v>
      </c>
      <c r="I1131" s="16">
        <v>45869</v>
      </c>
      <c r="J1131" t="s">
        <v>3476</v>
      </c>
      <c r="K1131">
        <v>1213130</v>
      </c>
      <c r="L1131" t="s">
        <v>312</v>
      </c>
      <c r="O1131">
        <v>10014609</v>
      </c>
      <c r="P1131" t="s">
        <v>184</v>
      </c>
      <c r="Q1131">
        <v>0</v>
      </c>
      <c r="R1131" t="s">
        <v>343</v>
      </c>
      <c r="S1131" t="s">
        <v>3891</v>
      </c>
      <c r="T1131">
        <v>11563563</v>
      </c>
      <c r="U1131" s="16">
        <v>45742</v>
      </c>
      <c r="V1131" s="16">
        <v>45839</v>
      </c>
      <c r="W1131" s="16">
        <v>45830</v>
      </c>
      <c r="X1131">
        <v>0</v>
      </c>
      <c r="Y1131">
        <v>1290900</v>
      </c>
      <c r="Z1131" t="s">
        <v>1568</v>
      </c>
      <c r="AA1131" t="s">
        <v>245</v>
      </c>
      <c r="AB1131" t="s">
        <v>121</v>
      </c>
      <c r="AC1131" t="s">
        <v>255</v>
      </c>
      <c r="AD1131" t="s">
        <v>189</v>
      </c>
      <c r="AE1131" t="str">
        <f>IF(B1131&gt;0,IF(B1131&gt;0,(IF(B1131&lt;&gt;'PLAN SEMANAL'!$A$2,BLTOTAL!AA1131,""))),"")</f>
        <v>ACARREO</v>
      </c>
      <c r="AF1131" t="str">
        <f>IF(AH1131="Completo","Completo",IF(IF(B1131&gt;0,_xlfn.XLOOKUP(B1131,'Detalle reservas completas fesa'!K:K,'Detalle reservas completas fesa'!Q:Q,_xlfn.XLOOKUP(B1131,'MB25'!L:L,'MB25'!Q:Q,"Incompleto")),"")="PENDIENTE","Incompleto",IF(B1131&gt;0,_xlfn.XLOOKUP(B1131,'Detalle reservas completas fesa'!K:K,'Detalle reservas completas fesa'!Q:Q,IF(AD1131="SIN MATERIAL","Completo",IF(AD1131="COMPLETO","Completo","Incompleto"))))))</f>
        <v>Completo</v>
      </c>
      <c r="AG1131">
        <f>IF(B1131&gt;0,_xlfn.XLOOKUP(B1131,IW49BLTOTAL!A:A,IW49BLTOTAL!H:H),"")</f>
        <v>10</v>
      </c>
      <c r="AH1131" t="str">
        <f>IF(IFERROR(_xlfn.XLOOKUP(B1131,'Detalle custodia'!B:B,'Detalle custodia'!O:O),"")="custodia","Completo","")</f>
        <v/>
      </c>
    </row>
    <row r="1132" spans="1:34" x14ac:dyDescent="0.35">
      <c r="A1132" t="s">
        <v>206</v>
      </c>
      <c r="B1132">
        <v>6582249</v>
      </c>
      <c r="C1132" t="s">
        <v>129</v>
      </c>
      <c r="D1132" t="s">
        <v>647</v>
      </c>
      <c r="E1132" t="s">
        <v>310</v>
      </c>
      <c r="F1132" t="s">
        <v>133</v>
      </c>
      <c r="G1132" t="s">
        <v>147</v>
      </c>
      <c r="H1132" s="16">
        <v>45859</v>
      </c>
      <c r="I1132" s="16">
        <v>45865</v>
      </c>
      <c r="J1132" t="s">
        <v>5408</v>
      </c>
      <c r="K1132">
        <v>1213130</v>
      </c>
      <c r="L1132" t="s">
        <v>339</v>
      </c>
      <c r="O1132">
        <v>10014614</v>
      </c>
      <c r="P1132" t="s">
        <v>206</v>
      </c>
      <c r="Q1132">
        <v>0</v>
      </c>
      <c r="R1132" t="s">
        <v>343</v>
      </c>
      <c r="S1132" t="s">
        <v>343</v>
      </c>
      <c r="T1132">
        <v>11563153</v>
      </c>
      <c r="U1132" s="16">
        <v>45742</v>
      </c>
      <c r="V1132" s="16">
        <v>45859</v>
      </c>
      <c r="W1132" s="16">
        <v>45850</v>
      </c>
      <c r="X1132">
        <v>0</v>
      </c>
      <c r="Y1132">
        <v>1290900</v>
      </c>
      <c r="Z1132" t="s">
        <v>1568</v>
      </c>
      <c r="AA1132" t="s">
        <v>245</v>
      </c>
      <c r="AB1132" t="s">
        <v>121</v>
      </c>
      <c r="AC1132" t="s">
        <v>255</v>
      </c>
      <c r="AD1132" t="s">
        <v>141</v>
      </c>
      <c r="AE1132" t="str">
        <f>IF(B1132&gt;0,IF(B1132&gt;0,(IF(B1132&lt;&gt;'PLAN SEMANAL'!$A$2,BLTOTAL!AA1132,""))),"")</f>
        <v>ACARREO</v>
      </c>
      <c r="AF1132" t="str">
        <f>IF(AH1132="Completo","Completo",IF(IF(B1132&gt;0,_xlfn.XLOOKUP(B1132,'Detalle reservas completas fesa'!K:K,'Detalle reservas completas fesa'!Q:Q,_xlfn.XLOOKUP(B1132,'MB25'!L:L,'MB25'!Q:Q,"Incompleto")),"")="PENDIENTE","Incompleto",IF(B1132&gt;0,_xlfn.XLOOKUP(B1132,'Detalle reservas completas fesa'!K:K,'Detalle reservas completas fesa'!Q:Q,IF(AD1132="SIN MATERIAL","Completo",IF(AD1132="COMPLETO","Completo","Incompleto"))))))</f>
        <v>Completo</v>
      </c>
      <c r="AG1132">
        <f>IF(B1132&gt;0,_xlfn.XLOOKUP(B1132,IW49BLTOTAL!A:A,IW49BLTOTAL!H:H),"")</f>
        <v>104</v>
      </c>
      <c r="AH1132" t="str">
        <f>IF(IFERROR(_xlfn.XLOOKUP(B1132,'Detalle custodia'!B:B,'Detalle custodia'!O:O),"")="custodia","Completo","")</f>
        <v/>
      </c>
    </row>
    <row r="1133" spans="1:34" x14ac:dyDescent="0.35">
      <c r="A1133" t="s">
        <v>233</v>
      </c>
      <c r="B1133">
        <v>6582247</v>
      </c>
      <c r="C1133" t="s">
        <v>129</v>
      </c>
      <c r="D1133" t="s">
        <v>3222</v>
      </c>
      <c r="E1133" t="s">
        <v>310</v>
      </c>
      <c r="F1133" t="s">
        <v>133</v>
      </c>
      <c r="G1133" t="s">
        <v>132</v>
      </c>
      <c r="H1133" s="16">
        <v>45839</v>
      </c>
      <c r="I1133" s="16">
        <v>45869</v>
      </c>
      <c r="J1133" t="s">
        <v>3476</v>
      </c>
      <c r="K1133">
        <v>1213130</v>
      </c>
      <c r="L1133" t="s">
        <v>301</v>
      </c>
      <c r="O1133">
        <v>10014623</v>
      </c>
      <c r="P1133" t="s">
        <v>233</v>
      </c>
      <c r="Q1133">
        <v>0</v>
      </c>
      <c r="R1133" t="s">
        <v>343</v>
      </c>
      <c r="S1133" t="s">
        <v>3901</v>
      </c>
      <c r="T1133">
        <v>11557613</v>
      </c>
      <c r="U1133" s="16">
        <v>45742</v>
      </c>
      <c r="V1133" s="16">
        <v>45839</v>
      </c>
      <c r="W1133" s="16">
        <v>45835</v>
      </c>
      <c r="X1133">
        <v>0</v>
      </c>
      <c r="Y1133">
        <v>1290900</v>
      </c>
      <c r="Z1133" t="s">
        <v>1568</v>
      </c>
      <c r="AA1133" t="s">
        <v>245</v>
      </c>
      <c r="AB1133" t="s">
        <v>121</v>
      </c>
      <c r="AC1133" t="s">
        <v>255</v>
      </c>
      <c r="AD1133" t="s">
        <v>122</v>
      </c>
      <c r="AE1133" t="str">
        <f>IF(B1133&gt;0,IF(B1133&gt;0,(IF(B1133&lt;&gt;'PLAN SEMANAL'!$A$2,BLTOTAL!AA1133,""))),"")</f>
        <v>ACARREO</v>
      </c>
      <c r="AF1133" t="str">
        <f>IF(AH1133="Completo","Completo",IF(IF(B1133&gt;0,_xlfn.XLOOKUP(B1133,'Detalle reservas completas fesa'!K:K,'Detalle reservas completas fesa'!Q:Q,_xlfn.XLOOKUP(B1133,'MB25'!L:L,'MB25'!Q:Q,"Incompleto")),"")="PENDIENTE","Incompleto",IF(B1133&gt;0,_xlfn.XLOOKUP(B1133,'Detalle reservas completas fesa'!K:K,'Detalle reservas completas fesa'!Q:Q,IF(AD1133="SIN MATERIAL","Completo",IF(AD1133="COMPLETO","Completo","Incompleto"))))))</f>
        <v>Completo</v>
      </c>
      <c r="AG1133">
        <f>IF(B1133&gt;0,_xlfn.XLOOKUP(B1133,IW49BLTOTAL!A:A,IW49BLTOTAL!H:H),"")</f>
        <v>2</v>
      </c>
      <c r="AH1133" t="str">
        <f>IF(IFERROR(_xlfn.XLOOKUP(B1133,'Detalle custodia'!B:B,'Detalle custodia'!O:O),"")="custodia","Completo","")</f>
        <v/>
      </c>
    </row>
    <row r="1134" spans="1:34" x14ac:dyDescent="0.35">
      <c r="A1134" t="s">
        <v>237</v>
      </c>
      <c r="B1134">
        <v>6582083</v>
      </c>
      <c r="C1134" t="s">
        <v>129</v>
      </c>
      <c r="D1134" t="s">
        <v>1397</v>
      </c>
      <c r="E1134" t="s">
        <v>251</v>
      </c>
      <c r="F1134" t="s">
        <v>259</v>
      </c>
      <c r="G1134" t="s">
        <v>425</v>
      </c>
      <c r="H1134" s="16">
        <v>45857</v>
      </c>
      <c r="I1134" s="16">
        <v>45857</v>
      </c>
      <c r="J1134" t="s">
        <v>5407</v>
      </c>
      <c r="K1134">
        <v>1213130</v>
      </c>
      <c r="L1134" t="s">
        <v>386</v>
      </c>
      <c r="M1134" s="16">
        <v>45743</v>
      </c>
      <c r="N1134" s="16">
        <v>45743</v>
      </c>
      <c r="O1134">
        <v>10014625</v>
      </c>
      <c r="P1134" t="s">
        <v>237</v>
      </c>
      <c r="Q1134">
        <v>0</v>
      </c>
      <c r="R1134" t="s">
        <v>343</v>
      </c>
      <c r="S1134" t="s">
        <v>343</v>
      </c>
      <c r="T1134">
        <v>11572013</v>
      </c>
      <c r="U1134" s="16">
        <v>45742</v>
      </c>
      <c r="V1134" s="16">
        <v>45857</v>
      </c>
      <c r="W1134" s="16">
        <v>45851</v>
      </c>
      <c r="X1134">
        <v>0</v>
      </c>
      <c r="Y1134">
        <v>1290900</v>
      </c>
      <c r="Z1134" t="s">
        <v>1568</v>
      </c>
      <c r="AA1134" t="s">
        <v>245</v>
      </c>
      <c r="AB1134" t="s">
        <v>121</v>
      </c>
      <c r="AC1134" t="s">
        <v>255</v>
      </c>
      <c r="AD1134" t="s">
        <v>141</v>
      </c>
      <c r="AE1134" t="str">
        <f>IF(B1134&gt;0,IF(B1134&gt;0,(IF(B1134&lt;&gt;'PLAN SEMANAL'!$A$2,BLTOTAL!AA1134,""))),"")</f>
        <v>ACARREO</v>
      </c>
      <c r="AF1134" t="str">
        <f>IF(AH1134="Completo","Completo",IF(IF(B1134&gt;0,_xlfn.XLOOKUP(B1134,'Detalle reservas completas fesa'!K:K,'Detalle reservas completas fesa'!Q:Q,_xlfn.XLOOKUP(B1134,'MB25'!L:L,'MB25'!Q:Q,"Incompleto")),"")="PENDIENTE","Incompleto",IF(B1134&gt;0,_xlfn.XLOOKUP(B1134,'Detalle reservas completas fesa'!K:K,'Detalle reservas completas fesa'!Q:Q,IF(AD1134="SIN MATERIAL","Completo",IF(AD1134="COMPLETO","Completo","Incompleto"))))))</f>
        <v>Incompleto</v>
      </c>
      <c r="AG1134">
        <f>IF(B1134&gt;0,_xlfn.XLOOKUP(B1134,IW49BLTOTAL!A:A,IW49BLTOTAL!H:H),"")</f>
        <v>4</v>
      </c>
      <c r="AH1134" t="str">
        <f>IF(IFERROR(_xlfn.XLOOKUP(B1134,'Detalle custodia'!B:B,'Detalle custodia'!O:O),"")="custodia","Completo","")</f>
        <v/>
      </c>
    </row>
    <row r="1135" spans="1:34" x14ac:dyDescent="0.35">
      <c r="A1135" t="s">
        <v>337</v>
      </c>
      <c r="B1135">
        <v>6581985</v>
      </c>
      <c r="C1135" t="s">
        <v>129</v>
      </c>
      <c r="D1135" t="s">
        <v>1706</v>
      </c>
      <c r="E1135" t="s">
        <v>310</v>
      </c>
      <c r="F1135" t="s">
        <v>133</v>
      </c>
      <c r="G1135" t="s">
        <v>147</v>
      </c>
      <c r="H1135" s="16">
        <v>45873</v>
      </c>
      <c r="I1135" s="16">
        <v>45873</v>
      </c>
      <c r="J1135" t="s">
        <v>856</v>
      </c>
      <c r="K1135">
        <v>1212121</v>
      </c>
      <c r="L1135" t="s">
        <v>338</v>
      </c>
      <c r="O1135">
        <v>10014600</v>
      </c>
      <c r="P1135" t="s">
        <v>337</v>
      </c>
      <c r="Q1135">
        <v>0</v>
      </c>
      <c r="R1135" t="s">
        <v>343</v>
      </c>
      <c r="S1135" t="s">
        <v>342</v>
      </c>
      <c r="T1135">
        <v>11571713</v>
      </c>
      <c r="U1135" s="16">
        <v>45742</v>
      </c>
      <c r="V1135" s="16">
        <v>45873</v>
      </c>
      <c r="W1135" s="16">
        <v>45835</v>
      </c>
      <c r="X1135">
        <v>0</v>
      </c>
      <c r="Y1135">
        <v>1290900</v>
      </c>
      <c r="Z1135" t="s">
        <v>1568</v>
      </c>
      <c r="AA1135" t="s">
        <v>247</v>
      </c>
      <c r="AB1135" t="s">
        <v>121</v>
      </c>
      <c r="AC1135" t="s">
        <v>255</v>
      </c>
      <c r="AD1135" t="s">
        <v>141</v>
      </c>
      <c r="AE1135" t="str">
        <f>IF(B1135&gt;0,IF(B1135&gt;0,(IF(B1135&lt;&gt;'PLAN SEMANAL'!$A$2,BLTOTAL!AA1135,""))),"")</f>
        <v>CARGUIO</v>
      </c>
      <c r="AF1135" t="str">
        <f>IF(AH1135="Completo","Completo",IF(IF(B1135&gt;0,_xlfn.XLOOKUP(B1135,'Detalle reservas completas fesa'!K:K,'Detalle reservas completas fesa'!Q:Q,_xlfn.XLOOKUP(B1135,'MB25'!L:L,'MB25'!Q:Q,"Incompleto")),"")="PENDIENTE","Incompleto",IF(B1135&gt;0,_xlfn.XLOOKUP(B1135,'Detalle reservas completas fesa'!K:K,'Detalle reservas completas fesa'!Q:Q,IF(AD1135="SIN MATERIAL","Completo",IF(AD1135="COMPLETO","Completo","Incompleto"))))))</f>
        <v>Completo</v>
      </c>
      <c r="AG1135">
        <f>IF(B1135&gt;0,_xlfn.XLOOKUP(B1135,IW49BLTOTAL!A:A,IW49BLTOTAL!H:H),"")</f>
        <v>8</v>
      </c>
      <c r="AH1135" t="str">
        <f>IF(IFERROR(_xlfn.XLOOKUP(B1135,'Detalle custodia'!B:B,'Detalle custodia'!O:O),"")="custodia","Completo","")</f>
        <v/>
      </c>
    </row>
    <row r="1136" spans="1:34" x14ac:dyDescent="0.35">
      <c r="A1136" t="s">
        <v>201</v>
      </c>
      <c r="B1136">
        <v>6581964</v>
      </c>
      <c r="C1136" t="s">
        <v>129</v>
      </c>
      <c r="D1136" t="s">
        <v>1707</v>
      </c>
      <c r="E1136" t="s">
        <v>310</v>
      </c>
      <c r="F1136" t="s">
        <v>133</v>
      </c>
      <c r="G1136" t="s">
        <v>132</v>
      </c>
      <c r="H1136" s="16">
        <v>45839</v>
      </c>
      <c r="I1136" s="16">
        <v>45869</v>
      </c>
      <c r="J1136" t="s">
        <v>3476</v>
      </c>
      <c r="K1136">
        <v>1213130</v>
      </c>
      <c r="L1136" t="s">
        <v>334</v>
      </c>
      <c r="O1136">
        <v>10014602</v>
      </c>
      <c r="P1136" t="s">
        <v>201</v>
      </c>
      <c r="Q1136">
        <v>0</v>
      </c>
      <c r="R1136" t="s">
        <v>329</v>
      </c>
      <c r="S1136" t="s">
        <v>3901</v>
      </c>
      <c r="T1136">
        <v>11506073</v>
      </c>
      <c r="U1136" s="16">
        <v>45742</v>
      </c>
      <c r="V1136" s="16">
        <v>45839</v>
      </c>
      <c r="W1136" s="16">
        <v>45835</v>
      </c>
      <c r="X1136">
        <v>0</v>
      </c>
      <c r="Y1136">
        <v>1290900</v>
      </c>
      <c r="Z1136" t="s">
        <v>1568</v>
      </c>
      <c r="AA1136" t="s">
        <v>245</v>
      </c>
      <c r="AB1136" t="s">
        <v>121</v>
      </c>
      <c r="AC1136" t="s">
        <v>255</v>
      </c>
      <c r="AD1136" t="s">
        <v>122</v>
      </c>
      <c r="AE1136" t="str">
        <f>IF(B1136&gt;0,IF(B1136&gt;0,(IF(B1136&lt;&gt;'PLAN SEMANAL'!$A$2,BLTOTAL!AA1136,""))),"")</f>
        <v>ACARREO</v>
      </c>
      <c r="AF1136" t="str">
        <f>IF(AH1136="Completo","Completo",IF(IF(B1136&gt;0,_xlfn.XLOOKUP(B1136,'Detalle reservas completas fesa'!K:K,'Detalle reservas completas fesa'!Q:Q,_xlfn.XLOOKUP(B1136,'MB25'!L:L,'MB25'!Q:Q,"Incompleto")),"")="PENDIENTE","Incompleto",IF(B1136&gt;0,_xlfn.XLOOKUP(B1136,'Detalle reservas completas fesa'!K:K,'Detalle reservas completas fesa'!Q:Q,IF(AD1136="SIN MATERIAL","Completo",IF(AD1136="COMPLETO","Completo","Incompleto"))))))</f>
        <v>Completo</v>
      </c>
      <c r="AG1136">
        <f>IF(B1136&gt;0,_xlfn.XLOOKUP(B1136,IW49BLTOTAL!A:A,IW49BLTOTAL!H:H),"")</f>
        <v>4</v>
      </c>
      <c r="AH1136" t="str">
        <f>IF(IFERROR(_xlfn.XLOOKUP(B1136,'Detalle custodia'!B:B,'Detalle custodia'!O:O),"")="custodia","Completo","")</f>
        <v/>
      </c>
    </row>
    <row r="1137" spans="1:34" x14ac:dyDescent="0.35">
      <c r="A1137" t="s">
        <v>403</v>
      </c>
      <c r="B1137">
        <v>6581962</v>
      </c>
      <c r="C1137" t="s">
        <v>129</v>
      </c>
      <c r="D1137" t="s">
        <v>1708</v>
      </c>
      <c r="E1137" t="s">
        <v>310</v>
      </c>
      <c r="F1137" t="s">
        <v>125</v>
      </c>
      <c r="G1137" t="s">
        <v>153</v>
      </c>
      <c r="H1137" s="16">
        <v>45839</v>
      </c>
      <c r="I1137" s="16">
        <v>45869</v>
      </c>
      <c r="J1137" t="s">
        <v>3476</v>
      </c>
      <c r="K1137">
        <v>1213130</v>
      </c>
      <c r="L1137" t="s">
        <v>404</v>
      </c>
      <c r="O1137">
        <v>10014622</v>
      </c>
      <c r="P1137" t="s">
        <v>403</v>
      </c>
      <c r="Q1137">
        <v>0</v>
      </c>
      <c r="R1137" t="s">
        <v>329</v>
      </c>
      <c r="S1137" t="s">
        <v>3901</v>
      </c>
      <c r="T1137">
        <v>11557182</v>
      </c>
      <c r="U1137" s="16">
        <v>45742</v>
      </c>
      <c r="V1137" s="16">
        <v>45839</v>
      </c>
      <c r="W1137" s="16">
        <v>45835</v>
      </c>
      <c r="X1137">
        <v>0</v>
      </c>
      <c r="Y1137">
        <v>1290900</v>
      </c>
      <c r="Z1137" t="s">
        <v>1568</v>
      </c>
      <c r="AA1137" t="s">
        <v>245</v>
      </c>
      <c r="AB1137" t="s">
        <v>121</v>
      </c>
      <c r="AC1137" t="s">
        <v>255</v>
      </c>
      <c r="AD1137" t="s">
        <v>141</v>
      </c>
      <c r="AE1137" t="str">
        <f>IF(B1137&gt;0,IF(B1137&gt;0,(IF(B1137&lt;&gt;'PLAN SEMANAL'!$A$2,BLTOTAL!AA1137,""))),"")</f>
        <v>ACARREO</v>
      </c>
      <c r="AF1137" t="str">
        <f>IF(AH1137="Completo","Completo",IF(IF(B1137&gt;0,_xlfn.XLOOKUP(B1137,'Detalle reservas completas fesa'!K:K,'Detalle reservas completas fesa'!Q:Q,_xlfn.XLOOKUP(B1137,'MB25'!L:L,'MB25'!Q:Q,"Incompleto")),"")="PENDIENTE","Incompleto",IF(B1137&gt;0,_xlfn.XLOOKUP(B1137,'Detalle reservas completas fesa'!K:K,'Detalle reservas completas fesa'!Q:Q,IF(AD1137="SIN MATERIAL","Completo",IF(AD1137="COMPLETO","Completo","Incompleto"))))))</f>
        <v>Completo</v>
      </c>
      <c r="AG1137">
        <f>IF(B1137&gt;0,_xlfn.XLOOKUP(B1137,IW49BLTOTAL!A:A,IW49BLTOTAL!H:H),"")</f>
        <v>24</v>
      </c>
      <c r="AH1137" t="str">
        <f>IF(IFERROR(_xlfn.XLOOKUP(B1137,'Detalle custodia'!B:B,'Detalle custodia'!O:O),"")="custodia","Completo","")</f>
        <v/>
      </c>
    </row>
    <row r="1138" spans="1:34" x14ac:dyDescent="0.35">
      <c r="A1138" t="s">
        <v>152</v>
      </c>
      <c r="B1138">
        <v>6581842</v>
      </c>
      <c r="C1138" t="s">
        <v>129</v>
      </c>
      <c r="D1138" t="s">
        <v>1709</v>
      </c>
      <c r="E1138" t="s">
        <v>310</v>
      </c>
      <c r="F1138" t="s">
        <v>133</v>
      </c>
      <c r="G1138" t="s">
        <v>147</v>
      </c>
      <c r="H1138" s="16">
        <v>45922</v>
      </c>
      <c r="I1138" s="16">
        <v>45922</v>
      </c>
      <c r="J1138" t="s">
        <v>856</v>
      </c>
      <c r="K1138">
        <v>1215156</v>
      </c>
      <c r="L1138" t="s">
        <v>307</v>
      </c>
      <c r="O1138">
        <v>10014641</v>
      </c>
      <c r="P1138" t="s">
        <v>152</v>
      </c>
      <c r="Q1138">
        <v>0</v>
      </c>
      <c r="R1138" t="s">
        <v>329</v>
      </c>
      <c r="S1138" t="s">
        <v>329</v>
      </c>
      <c r="T1138">
        <v>11513958</v>
      </c>
      <c r="U1138" s="16">
        <v>45742</v>
      </c>
      <c r="V1138" s="16">
        <v>45922</v>
      </c>
      <c r="W1138" s="16">
        <v>45835</v>
      </c>
      <c r="X1138">
        <v>0</v>
      </c>
      <c r="Y1138">
        <v>1290900</v>
      </c>
      <c r="Z1138" t="s">
        <v>1568</v>
      </c>
      <c r="AA1138" t="s">
        <v>246</v>
      </c>
      <c r="AB1138" t="s">
        <v>121</v>
      </c>
      <c r="AC1138" t="s">
        <v>255</v>
      </c>
      <c r="AD1138" t="s">
        <v>141</v>
      </c>
      <c r="AE1138" t="str">
        <f>IF(B1138&gt;0,IF(B1138&gt;0,(IF(B1138&lt;&gt;'PLAN SEMANAL'!$A$2,BLTOTAL!AA1138,""))),"")</f>
        <v>AUXILIAR</v>
      </c>
      <c r="AF1138" t="str">
        <f>IF(AH1138="Completo","Completo",IF(IF(B1138&gt;0,_xlfn.XLOOKUP(B1138,'Detalle reservas completas fesa'!K:K,'Detalle reservas completas fesa'!Q:Q,_xlfn.XLOOKUP(B1138,'MB25'!L:L,'MB25'!Q:Q,"Incompleto")),"")="PENDIENTE","Incompleto",IF(B1138&gt;0,_xlfn.XLOOKUP(B1138,'Detalle reservas completas fesa'!K:K,'Detalle reservas completas fesa'!Q:Q,IF(AD1138="SIN MATERIAL","Completo",IF(AD1138="COMPLETO","Completo","Incompleto"))))))</f>
        <v>Incompleto</v>
      </c>
      <c r="AG1138">
        <f>IF(B1138&gt;0,_xlfn.XLOOKUP(B1138,IW49BLTOTAL!A:A,IW49BLTOTAL!H:H),"")</f>
        <v>8</v>
      </c>
      <c r="AH1138" t="str">
        <f>IF(IFERROR(_xlfn.XLOOKUP(B1138,'Detalle custodia'!B:B,'Detalle custodia'!O:O),"")="custodia","Completo","")</f>
        <v/>
      </c>
    </row>
    <row r="1139" spans="1:34" x14ac:dyDescent="0.35">
      <c r="A1139" t="s">
        <v>400</v>
      </c>
      <c r="B1139">
        <v>6581794</v>
      </c>
      <c r="C1139" t="s">
        <v>129</v>
      </c>
      <c r="D1139" t="s">
        <v>1710</v>
      </c>
      <c r="E1139" t="s">
        <v>310</v>
      </c>
      <c r="F1139" t="s">
        <v>133</v>
      </c>
      <c r="G1139" t="s">
        <v>132</v>
      </c>
      <c r="H1139" s="16">
        <v>45839</v>
      </c>
      <c r="I1139" s="16">
        <v>45869</v>
      </c>
      <c r="J1139" t="s">
        <v>3476</v>
      </c>
      <c r="K1139">
        <v>1215155</v>
      </c>
      <c r="L1139" t="s">
        <v>401</v>
      </c>
      <c r="O1139">
        <v>10014646</v>
      </c>
      <c r="P1139" t="s">
        <v>400</v>
      </c>
      <c r="Q1139">
        <v>0</v>
      </c>
      <c r="R1139" t="s">
        <v>329</v>
      </c>
      <c r="S1139" t="s">
        <v>3901</v>
      </c>
      <c r="T1139">
        <v>11548348</v>
      </c>
      <c r="U1139" s="16">
        <v>45742</v>
      </c>
      <c r="V1139" s="16">
        <v>45839</v>
      </c>
      <c r="W1139" s="16">
        <v>45835</v>
      </c>
      <c r="X1139">
        <v>0</v>
      </c>
      <c r="Y1139">
        <v>1290900</v>
      </c>
      <c r="Z1139" t="s">
        <v>1568</v>
      </c>
      <c r="AA1139" t="s">
        <v>246</v>
      </c>
      <c r="AB1139" t="s">
        <v>121</v>
      </c>
      <c r="AC1139" t="s">
        <v>255</v>
      </c>
      <c r="AD1139" t="s">
        <v>122</v>
      </c>
      <c r="AE1139" t="str">
        <f>IF(B1139&gt;0,IF(B1139&gt;0,(IF(B1139&lt;&gt;'PLAN SEMANAL'!$A$2,BLTOTAL!AA1139,""))),"")</f>
        <v>AUXILIAR</v>
      </c>
      <c r="AF1139" t="str">
        <f>IF(AH1139="Completo","Completo",IF(IF(B1139&gt;0,_xlfn.XLOOKUP(B1139,'Detalle reservas completas fesa'!K:K,'Detalle reservas completas fesa'!Q:Q,_xlfn.XLOOKUP(B1139,'MB25'!L:L,'MB25'!Q:Q,"Incompleto")),"")="PENDIENTE","Incompleto",IF(B1139&gt;0,_xlfn.XLOOKUP(B1139,'Detalle reservas completas fesa'!K:K,'Detalle reservas completas fesa'!Q:Q,IF(AD1139="SIN MATERIAL","Completo",IF(AD1139="COMPLETO","Completo","Incompleto"))))))</f>
        <v>Completo</v>
      </c>
      <c r="AG1139">
        <f>IF(B1139&gt;0,_xlfn.XLOOKUP(B1139,IW49BLTOTAL!A:A,IW49BLTOTAL!H:H),"")</f>
        <v>12</v>
      </c>
      <c r="AH1139" t="str">
        <f>IF(IFERROR(_xlfn.XLOOKUP(B1139,'Detalle custodia'!B:B,'Detalle custodia'!O:O),"")="custodia","Completo","")</f>
        <v/>
      </c>
    </row>
    <row r="1140" spans="1:34" x14ac:dyDescent="0.35">
      <c r="A1140" t="s">
        <v>337</v>
      </c>
      <c r="B1140">
        <v>6581777</v>
      </c>
      <c r="C1140" t="s">
        <v>129</v>
      </c>
      <c r="D1140" t="s">
        <v>1711</v>
      </c>
      <c r="E1140" t="s">
        <v>310</v>
      </c>
      <c r="F1140" t="s">
        <v>133</v>
      </c>
      <c r="G1140" t="s">
        <v>147</v>
      </c>
      <c r="H1140" s="16">
        <v>45873</v>
      </c>
      <c r="I1140" s="16">
        <v>45873</v>
      </c>
      <c r="J1140" t="s">
        <v>856</v>
      </c>
      <c r="K1140">
        <v>1212121</v>
      </c>
      <c r="L1140" t="s">
        <v>338</v>
      </c>
      <c r="O1140">
        <v>10014600</v>
      </c>
      <c r="P1140" t="s">
        <v>337</v>
      </c>
      <c r="Q1140">
        <v>0</v>
      </c>
      <c r="R1140" t="s">
        <v>296</v>
      </c>
      <c r="S1140" t="s">
        <v>342</v>
      </c>
      <c r="T1140">
        <v>11568627</v>
      </c>
      <c r="U1140" s="16">
        <v>45741</v>
      </c>
      <c r="V1140" s="16">
        <v>45873</v>
      </c>
      <c r="W1140" s="16">
        <v>45835</v>
      </c>
      <c r="X1140">
        <v>0</v>
      </c>
      <c r="Y1140">
        <v>1290900</v>
      </c>
      <c r="Z1140" t="s">
        <v>1568</v>
      </c>
      <c r="AA1140" t="s">
        <v>247</v>
      </c>
      <c r="AB1140" t="s">
        <v>121</v>
      </c>
      <c r="AC1140" t="s">
        <v>255</v>
      </c>
      <c r="AD1140" t="s">
        <v>141</v>
      </c>
      <c r="AE1140" t="str">
        <f>IF(B1140&gt;0,IF(B1140&gt;0,(IF(B1140&lt;&gt;'PLAN SEMANAL'!$A$2,BLTOTAL!AA1140,""))),"")</f>
        <v>CARGUIO</v>
      </c>
      <c r="AF1140" t="str">
        <f>IF(AH1140="Completo","Completo",IF(IF(B1140&gt;0,_xlfn.XLOOKUP(B1140,'Detalle reservas completas fesa'!K:K,'Detalle reservas completas fesa'!Q:Q,_xlfn.XLOOKUP(B1140,'MB25'!L:L,'MB25'!Q:Q,"Incompleto")),"")="PENDIENTE","Incompleto",IF(B1140&gt;0,_xlfn.XLOOKUP(B1140,'Detalle reservas completas fesa'!K:K,'Detalle reservas completas fesa'!Q:Q,IF(AD1140="SIN MATERIAL","Completo",IF(AD1140="COMPLETO","Completo","Incompleto"))))))</f>
        <v>Incompleto</v>
      </c>
      <c r="AG1140">
        <f>IF(B1140&gt;0,_xlfn.XLOOKUP(B1140,IW49BLTOTAL!A:A,IW49BLTOTAL!H:H),"")</f>
        <v>4</v>
      </c>
      <c r="AH1140" t="str">
        <f>IF(IFERROR(_xlfn.XLOOKUP(B1140,'Detalle custodia'!B:B,'Detalle custodia'!O:O),"")="custodia","Completo","")</f>
        <v/>
      </c>
    </row>
    <row r="1141" spans="1:34" x14ac:dyDescent="0.35">
      <c r="A1141" t="s">
        <v>160</v>
      </c>
      <c r="B1141">
        <v>6581776</v>
      </c>
      <c r="C1141" t="s">
        <v>129</v>
      </c>
      <c r="D1141" t="s">
        <v>1712</v>
      </c>
      <c r="E1141" t="s">
        <v>310</v>
      </c>
      <c r="F1141" t="s">
        <v>133</v>
      </c>
      <c r="G1141" t="s">
        <v>147</v>
      </c>
      <c r="H1141" s="16">
        <v>45873</v>
      </c>
      <c r="I1141" s="16">
        <v>45873</v>
      </c>
      <c r="J1141" t="s">
        <v>856</v>
      </c>
      <c r="K1141">
        <v>1212121</v>
      </c>
      <c r="L1141" t="s">
        <v>346</v>
      </c>
      <c r="O1141">
        <v>10014598</v>
      </c>
      <c r="P1141" t="s">
        <v>160</v>
      </c>
      <c r="Q1141">
        <v>0</v>
      </c>
      <c r="R1141" t="s">
        <v>296</v>
      </c>
      <c r="S1141" t="s">
        <v>342</v>
      </c>
      <c r="T1141">
        <v>11483374</v>
      </c>
      <c r="U1141" s="16">
        <v>45741</v>
      </c>
      <c r="V1141" s="16">
        <v>45873</v>
      </c>
      <c r="W1141" s="16">
        <v>45835</v>
      </c>
      <c r="X1141">
        <v>0</v>
      </c>
      <c r="Y1141">
        <v>1290900</v>
      </c>
      <c r="Z1141" t="s">
        <v>1568</v>
      </c>
      <c r="AA1141" t="s">
        <v>247</v>
      </c>
      <c r="AB1141" t="s">
        <v>121</v>
      </c>
      <c r="AC1141" t="s">
        <v>255</v>
      </c>
      <c r="AD1141" t="s">
        <v>141</v>
      </c>
      <c r="AE1141" t="str">
        <f>IF(B1141&gt;0,IF(B1141&gt;0,(IF(B1141&lt;&gt;'PLAN SEMANAL'!$A$2,BLTOTAL!AA1141,""))),"")</f>
        <v>CARGUIO</v>
      </c>
      <c r="AF1141" t="str">
        <f>IF(AH1141="Completo","Completo",IF(IF(B1141&gt;0,_xlfn.XLOOKUP(B1141,'Detalle reservas completas fesa'!K:K,'Detalle reservas completas fesa'!Q:Q,_xlfn.XLOOKUP(B1141,'MB25'!L:L,'MB25'!Q:Q,"Incompleto")),"")="PENDIENTE","Incompleto",IF(B1141&gt;0,_xlfn.XLOOKUP(B1141,'Detalle reservas completas fesa'!K:K,'Detalle reservas completas fesa'!Q:Q,IF(AD1141="SIN MATERIAL","Completo",IF(AD1141="COMPLETO","Completo","Incompleto"))))))</f>
        <v>Incompleto</v>
      </c>
      <c r="AG1141">
        <f>IF(B1141&gt;0,_xlfn.XLOOKUP(B1141,IW49BLTOTAL!A:A,IW49BLTOTAL!H:H),"")</f>
        <v>1</v>
      </c>
      <c r="AH1141" t="str">
        <f>IF(IFERROR(_xlfn.XLOOKUP(B1141,'Detalle custodia'!B:B,'Detalle custodia'!O:O),"")="custodia","Completo","")</f>
        <v/>
      </c>
    </row>
    <row r="1142" spans="1:34" x14ac:dyDescent="0.35">
      <c r="A1142" t="s">
        <v>128</v>
      </c>
      <c r="B1142">
        <v>6581775</v>
      </c>
      <c r="C1142" t="s">
        <v>123</v>
      </c>
      <c r="D1142" t="s">
        <v>3498</v>
      </c>
      <c r="E1142" t="s">
        <v>310</v>
      </c>
      <c r="F1142" t="s">
        <v>259</v>
      </c>
      <c r="G1142" t="s">
        <v>124</v>
      </c>
      <c r="H1142" s="16">
        <v>45839</v>
      </c>
      <c r="I1142" s="16">
        <v>45869</v>
      </c>
      <c r="J1142" t="s">
        <v>3476</v>
      </c>
      <c r="K1142">
        <v>1210100</v>
      </c>
      <c r="L1142" t="s">
        <v>390</v>
      </c>
      <c r="O1142">
        <v>10014594</v>
      </c>
      <c r="P1142" t="s">
        <v>128</v>
      </c>
      <c r="Q1142">
        <v>0</v>
      </c>
      <c r="R1142" t="s">
        <v>296</v>
      </c>
      <c r="S1142" t="s">
        <v>342</v>
      </c>
      <c r="T1142">
        <v>11570454</v>
      </c>
      <c r="U1142" s="16">
        <v>45741</v>
      </c>
      <c r="V1142" s="16">
        <v>45839</v>
      </c>
      <c r="W1142" s="16">
        <v>45833</v>
      </c>
      <c r="X1142">
        <v>0</v>
      </c>
      <c r="Y1142">
        <v>1290900</v>
      </c>
      <c r="Z1142" t="s">
        <v>1568</v>
      </c>
      <c r="AA1142" t="s">
        <v>248</v>
      </c>
      <c r="AB1142" t="s">
        <v>121</v>
      </c>
      <c r="AC1142" t="s">
        <v>255</v>
      </c>
      <c r="AD1142" t="s">
        <v>122</v>
      </c>
      <c r="AE1142" t="str">
        <f>IF(B1142&gt;0,IF(B1142&gt;0,(IF(B1142&lt;&gt;'PLAN SEMANAL'!$A$2,BLTOTAL!AA1142,""))),"")</f>
        <v>PERFORACIO</v>
      </c>
      <c r="AF1142" t="str">
        <f>IF(AH1142="Completo","Completo",IF(IF(B1142&gt;0,_xlfn.XLOOKUP(B1142,'Detalle reservas completas fesa'!K:K,'Detalle reservas completas fesa'!Q:Q,_xlfn.XLOOKUP(B1142,'MB25'!L:L,'MB25'!Q:Q,"Incompleto")),"")="PENDIENTE","Incompleto",IF(B1142&gt;0,_xlfn.XLOOKUP(B1142,'Detalle reservas completas fesa'!K:K,'Detalle reservas completas fesa'!Q:Q,IF(AD1142="SIN MATERIAL","Completo",IF(AD1142="COMPLETO","Completo","Incompleto"))))))</f>
        <v>Completo</v>
      </c>
      <c r="AG1142">
        <f>IF(B1142&gt;0,_xlfn.XLOOKUP(B1142,IW49BLTOTAL!A:A,IW49BLTOTAL!H:H),"")</f>
        <v>8</v>
      </c>
      <c r="AH1142" t="str">
        <f>IF(IFERROR(_xlfn.XLOOKUP(B1142,'Detalle custodia'!B:B,'Detalle custodia'!O:O),"")="custodia","Completo","")</f>
        <v/>
      </c>
    </row>
    <row r="1143" spans="1:34" x14ac:dyDescent="0.35">
      <c r="A1143" t="s">
        <v>137</v>
      </c>
      <c r="B1143">
        <v>6581773</v>
      </c>
      <c r="C1143" t="s">
        <v>123</v>
      </c>
      <c r="D1143" t="s">
        <v>1713</v>
      </c>
      <c r="E1143" t="s">
        <v>310</v>
      </c>
      <c r="F1143" t="s">
        <v>133</v>
      </c>
      <c r="G1143" t="s">
        <v>132</v>
      </c>
      <c r="H1143" s="16">
        <v>45858</v>
      </c>
      <c r="I1143" s="16">
        <v>45858</v>
      </c>
      <c r="J1143" t="s">
        <v>856</v>
      </c>
      <c r="K1143">
        <v>1210100</v>
      </c>
      <c r="L1143" t="s">
        <v>388</v>
      </c>
      <c r="O1143">
        <v>10014595</v>
      </c>
      <c r="P1143" t="s">
        <v>137</v>
      </c>
      <c r="Q1143">
        <v>0</v>
      </c>
      <c r="R1143" t="s">
        <v>296</v>
      </c>
      <c r="S1143" t="s">
        <v>296</v>
      </c>
      <c r="T1143">
        <v>11565071</v>
      </c>
      <c r="U1143" s="16">
        <v>45741</v>
      </c>
      <c r="V1143" s="16">
        <v>45858</v>
      </c>
      <c r="W1143" s="16">
        <v>45795</v>
      </c>
      <c r="X1143">
        <v>0</v>
      </c>
      <c r="Y1143">
        <v>1290900</v>
      </c>
      <c r="Z1143" t="s">
        <v>1568</v>
      </c>
      <c r="AA1143" t="s">
        <v>248</v>
      </c>
      <c r="AB1143" t="s">
        <v>121</v>
      </c>
      <c r="AC1143" t="s">
        <v>255</v>
      </c>
      <c r="AD1143" t="s">
        <v>122</v>
      </c>
      <c r="AE1143" t="str">
        <f>IF(B1143&gt;0,IF(B1143&gt;0,(IF(B1143&lt;&gt;'PLAN SEMANAL'!$A$2,BLTOTAL!AA1143,""))),"")</f>
        <v>PERFORACIO</v>
      </c>
      <c r="AF1143" t="str">
        <f>IF(AH1143="Completo","Completo",IF(IF(B1143&gt;0,_xlfn.XLOOKUP(B1143,'Detalle reservas completas fesa'!K:K,'Detalle reservas completas fesa'!Q:Q,_xlfn.XLOOKUP(B1143,'MB25'!L:L,'MB25'!Q:Q,"Incompleto")),"")="PENDIENTE","Incompleto",IF(B1143&gt;0,_xlfn.XLOOKUP(B1143,'Detalle reservas completas fesa'!K:K,'Detalle reservas completas fesa'!Q:Q,IF(AD1143="SIN MATERIAL","Completo",IF(AD1143="COMPLETO","Completo","Incompleto"))))))</f>
        <v>Completo</v>
      </c>
      <c r="AG1143">
        <f>IF(B1143&gt;0,_xlfn.XLOOKUP(B1143,IW49BLTOTAL!A:A,IW49BLTOTAL!H:H),"")</f>
        <v>1</v>
      </c>
      <c r="AH1143" t="str">
        <f>IF(IFERROR(_xlfn.XLOOKUP(B1143,'Detalle custodia'!B:B,'Detalle custodia'!O:O),"")="custodia","Completo","")</f>
        <v/>
      </c>
    </row>
    <row r="1144" spans="1:34" x14ac:dyDescent="0.35">
      <c r="A1144" t="s">
        <v>134</v>
      </c>
      <c r="B1144">
        <v>6581772</v>
      </c>
      <c r="C1144" t="s">
        <v>123</v>
      </c>
      <c r="D1144" t="s">
        <v>1714</v>
      </c>
      <c r="E1144" t="s">
        <v>310</v>
      </c>
      <c r="F1144" t="s">
        <v>133</v>
      </c>
      <c r="G1144" t="s">
        <v>147</v>
      </c>
      <c r="H1144" s="16">
        <v>45839</v>
      </c>
      <c r="I1144" s="16">
        <v>45869</v>
      </c>
      <c r="J1144" t="s">
        <v>3476</v>
      </c>
      <c r="K1144">
        <v>1210101</v>
      </c>
      <c r="L1144" t="s">
        <v>271</v>
      </c>
      <c r="O1144">
        <v>10014658</v>
      </c>
      <c r="P1144" t="s">
        <v>134</v>
      </c>
      <c r="Q1144">
        <v>0</v>
      </c>
      <c r="R1144" t="s">
        <v>296</v>
      </c>
      <c r="S1144" t="s">
        <v>342</v>
      </c>
      <c r="T1144">
        <v>11567249</v>
      </c>
      <c r="U1144" s="16">
        <v>45741</v>
      </c>
      <c r="V1144" s="16">
        <v>45839</v>
      </c>
      <c r="W1144" s="16">
        <v>45833</v>
      </c>
      <c r="X1144">
        <v>0</v>
      </c>
      <c r="Y1144">
        <v>1290900</v>
      </c>
      <c r="Z1144" t="s">
        <v>1568</v>
      </c>
      <c r="AA1144" t="s">
        <v>248</v>
      </c>
      <c r="AB1144" t="s">
        <v>121</v>
      </c>
      <c r="AC1144" t="s">
        <v>255</v>
      </c>
      <c r="AD1144" t="s">
        <v>122</v>
      </c>
      <c r="AE1144" t="str">
        <f>IF(B1144&gt;0,IF(B1144&gt;0,(IF(B1144&lt;&gt;'PLAN SEMANAL'!$A$2,BLTOTAL!AA1144,""))),"")</f>
        <v>PERFORACIO</v>
      </c>
      <c r="AF1144" t="str">
        <f>IF(AH1144="Completo","Completo",IF(IF(B1144&gt;0,_xlfn.XLOOKUP(B1144,'Detalle reservas completas fesa'!K:K,'Detalle reservas completas fesa'!Q:Q,_xlfn.XLOOKUP(B1144,'MB25'!L:L,'MB25'!Q:Q,"Incompleto")),"")="PENDIENTE","Incompleto",IF(B1144&gt;0,_xlfn.XLOOKUP(B1144,'Detalle reservas completas fesa'!K:K,'Detalle reservas completas fesa'!Q:Q,IF(AD1144="SIN MATERIAL","Completo",IF(AD1144="COMPLETO","Completo","Incompleto"))))))</f>
        <v>Completo</v>
      </c>
      <c r="AG1144">
        <f>IF(B1144&gt;0,_xlfn.XLOOKUP(B1144,IW49BLTOTAL!A:A,IW49BLTOTAL!H:H),"")</f>
        <v>16</v>
      </c>
      <c r="AH1144" t="str">
        <f>IF(IFERROR(_xlfn.XLOOKUP(B1144,'Detalle custodia'!B:B,'Detalle custodia'!O:O),"")="custodia","Completo","")</f>
        <v/>
      </c>
    </row>
    <row r="1145" spans="1:34" x14ac:dyDescent="0.35">
      <c r="A1145" t="s">
        <v>137</v>
      </c>
      <c r="B1145">
        <v>6581770</v>
      </c>
      <c r="C1145" t="s">
        <v>123</v>
      </c>
      <c r="D1145" t="s">
        <v>1715</v>
      </c>
      <c r="E1145" t="s">
        <v>310</v>
      </c>
      <c r="F1145" t="s">
        <v>133</v>
      </c>
      <c r="G1145" t="s">
        <v>132</v>
      </c>
      <c r="H1145" s="16">
        <v>45858</v>
      </c>
      <c r="I1145" s="16">
        <v>45858</v>
      </c>
      <c r="J1145" t="s">
        <v>856</v>
      </c>
      <c r="K1145">
        <v>1210100</v>
      </c>
      <c r="L1145" t="s">
        <v>388</v>
      </c>
      <c r="O1145">
        <v>10014595</v>
      </c>
      <c r="P1145" t="s">
        <v>137</v>
      </c>
      <c r="Q1145">
        <v>0</v>
      </c>
      <c r="R1145" t="s">
        <v>296</v>
      </c>
      <c r="S1145" t="s">
        <v>296</v>
      </c>
      <c r="T1145">
        <v>11566910</v>
      </c>
      <c r="U1145" s="16">
        <v>45741</v>
      </c>
      <c r="V1145" s="16">
        <v>45858</v>
      </c>
      <c r="W1145" s="16">
        <v>45795</v>
      </c>
      <c r="X1145">
        <v>0</v>
      </c>
      <c r="Y1145">
        <v>1290900</v>
      </c>
      <c r="Z1145" t="s">
        <v>1568</v>
      </c>
      <c r="AA1145" t="s">
        <v>248</v>
      </c>
      <c r="AB1145" t="s">
        <v>121</v>
      </c>
      <c r="AC1145" t="s">
        <v>255</v>
      </c>
      <c r="AD1145" t="s">
        <v>122</v>
      </c>
      <c r="AE1145" t="str">
        <f>IF(B1145&gt;0,IF(B1145&gt;0,(IF(B1145&lt;&gt;'PLAN SEMANAL'!$A$2,BLTOTAL!AA1145,""))),"")</f>
        <v>PERFORACIO</v>
      </c>
      <c r="AF1145" t="str">
        <f>IF(AH1145="Completo","Completo",IF(IF(B1145&gt;0,_xlfn.XLOOKUP(B1145,'Detalle reservas completas fesa'!K:K,'Detalle reservas completas fesa'!Q:Q,_xlfn.XLOOKUP(B1145,'MB25'!L:L,'MB25'!Q:Q,"Incompleto")),"")="PENDIENTE","Incompleto",IF(B1145&gt;0,_xlfn.XLOOKUP(B1145,'Detalle reservas completas fesa'!K:K,'Detalle reservas completas fesa'!Q:Q,IF(AD1145="SIN MATERIAL","Completo",IF(AD1145="COMPLETO","Completo","Incompleto"))))))</f>
        <v>Completo</v>
      </c>
      <c r="AG1145">
        <f>IF(B1145&gt;0,_xlfn.XLOOKUP(B1145,IW49BLTOTAL!A:A,IW49BLTOTAL!H:H),"")</f>
        <v>1</v>
      </c>
      <c r="AH1145" t="str">
        <f>IF(IFERROR(_xlfn.XLOOKUP(B1145,'Detalle custodia'!B:B,'Detalle custodia'!O:O),"")="custodia","Completo","")</f>
        <v/>
      </c>
    </row>
    <row r="1146" spans="1:34" x14ac:dyDescent="0.35">
      <c r="A1146" t="s">
        <v>137</v>
      </c>
      <c r="B1146">
        <v>6581766</v>
      </c>
      <c r="C1146" t="s">
        <v>123</v>
      </c>
      <c r="D1146" t="s">
        <v>1716</v>
      </c>
      <c r="E1146" t="s">
        <v>310</v>
      </c>
      <c r="F1146" t="s">
        <v>133</v>
      </c>
      <c r="G1146" t="s">
        <v>147</v>
      </c>
      <c r="H1146" s="16">
        <v>45845</v>
      </c>
      <c r="I1146" s="16">
        <v>45845</v>
      </c>
      <c r="J1146" t="s">
        <v>856</v>
      </c>
      <c r="K1146">
        <v>1210100</v>
      </c>
      <c r="L1146" t="s">
        <v>388</v>
      </c>
      <c r="O1146">
        <v>10014595</v>
      </c>
      <c r="P1146" t="s">
        <v>137</v>
      </c>
      <c r="Q1146">
        <v>0</v>
      </c>
      <c r="R1146" t="s">
        <v>296</v>
      </c>
      <c r="S1146" t="s">
        <v>342</v>
      </c>
      <c r="T1146">
        <v>11570774</v>
      </c>
      <c r="U1146" s="16">
        <v>45741</v>
      </c>
      <c r="V1146" s="16">
        <v>45845</v>
      </c>
      <c r="W1146" s="16">
        <v>45805</v>
      </c>
      <c r="X1146">
        <v>0</v>
      </c>
      <c r="Y1146">
        <v>1290900</v>
      </c>
      <c r="Z1146" t="s">
        <v>1568</v>
      </c>
      <c r="AA1146" t="s">
        <v>248</v>
      </c>
      <c r="AB1146" t="s">
        <v>121</v>
      </c>
      <c r="AC1146" t="s">
        <v>255</v>
      </c>
      <c r="AD1146" t="s">
        <v>141</v>
      </c>
      <c r="AE1146" t="str">
        <f>IF(B1146&gt;0,IF(B1146&gt;0,(IF(B1146&lt;&gt;'PLAN SEMANAL'!$A$2,BLTOTAL!AA1146,""))),"")</f>
        <v>PERFORACIO</v>
      </c>
      <c r="AF1146" t="str">
        <f>IF(AH1146="Completo","Completo",IF(IF(B1146&gt;0,_xlfn.XLOOKUP(B1146,'Detalle reservas completas fesa'!K:K,'Detalle reservas completas fesa'!Q:Q,_xlfn.XLOOKUP(B1146,'MB25'!L:L,'MB25'!Q:Q,"Incompleto")),"")="PENDIENTE","Incompleto",IF(B1146&gt;0,_xlfn.XLOOKUP(B1146,'Detalle reservas completas fesa'!K:K,'Detalle reservas completas fesa'!Q:Q,IF(AD1146="SIN MATERIAL","Completo",IF(AD1146="COMPLETO","Completo","Incompleto"))))))</f>
        <v>Incompleto</v>
      </c>
      <c r="AG1146">
        <f>IF(B1146&gt;0,_xlfn.XLOOKUP(B1146,IW49BLTOTAL!A:A,IW49BLTOTAL!H:H),"")</f>
        <v>4</v>
      </c>
      <c r="AH1146" t="str">
        <f>IF(IFERROR(_xlfn.XLOOKUP(B1146,'Detalle custodia'!B:B,'Detalle custodia'!O:O),"")="custodia","Completo","")</f>
        <v/>
      </c>
    </row>
    <row r="1147" spans="1:34" x14ac:dyDescent="0.35">
      <c r="A1147" t="s">
        <v>128</v>
      </c>
      <c r="B1147">
        <v>6581765</v>
      </c>
      <c r="C1147" t="s">
        <v>123</v>
      </c>
      <c r="D1147" t="s">
        <v>1717</v>
      </c>
      <c r="E1147" t="s">
        <v>310</v>
      </c>
      <c r="F1147" t="s">
        <v>133</v>
      </c>
      <c r="G1147" t="s">
        <v>132</v>
      </c>
      <c r="H1147" s="16">
        <v>45858</v>
      </c>
      <c r="I1147" s="16">
        <v>45858</v>
      </c>
      <c r="J1147" t="s">
        <v>856</v>
      </c>
      <c r="K1147">
        <v>1210100</v>
      </c>
      <c r="L1147" t="s">
        <v>390</v>
      </c>
      <c r="O1147">
        <v>10014594</v>
      </c>
      <c r="P1147" t="s">
        <v>128</v>
      </c>
      <c r="Q1147">
        <v>0</v>
      </c>
      <c r="R1147" t="s">
        <v>296</v>
      </c>
      <c r="S1147" t="s">
        <v>296</v>
      </c>
      <c r="T1147">
        <v>11567775</v>
      </c>
      <c r="U1147" s="16">
        <v>45741</v>
      </c>
      <c r="V1147" s="16">
        <v>45858</v>
      </c>
      <c r="W1147" s="16">
        <v>45795</v>
      </c>
      <c r="X1147">
        <v>0</v>
      </c>
      <c r="Y1147">
        <v>1290900</v>
      </c>
      <c r="Z1147" t="s">
        <v>1568</v>
      </c>
      <c r="AA1147" t="s">
        <v>248</v>
      </c>
      <c r="AB1147" t="s">
        <v>121</v>
      </c>
      <c r="AC1147" t="s">
        <v>255</v>
      </c>
      <c r="AD1147" t="s">
        <v>122</v>
      </c>
      <c r="AE1147" t="str">
        <f>IF(B1147&gt;0,IF(B1147&gt;0,(IF(B1147&lt;&gt;'PLAN SEMANAL'!$A$2,BLTOTAL!AA1147,""))),"")</f>
        <v>PERFORACIO</v>
      </c>
      <c r="AF1147" t="str">
        <f>IF(AH1147="Completo","Completo",IF(IF(B1147&gt;0,_xlfn.XLOOKUP(B1147,'Detalle reservas completas fesa'!K:K,'Detalle reservas completas fesa'!Q:Q,_xlfn.XLOOKUP(B1147,'MB25'!L:L,'MB25'!Q:Q,"Incompleto")),"")="PENDIENTE","Incompleto",IF(B1147&gt;0,_xlfn.XLOOKUP(B1147,'Detalle reservas completas fesa'!K:K,'Detalle reservas completas fesa'!Q:Q,IF(AD1147="SIN MATERIAL","Completo",IF(AD1147="COMPLETO","Completo","Incompleto"))))))</f>
        <v>Completo</v>
      </c>
      <c r="AG1147">
        <f>IF(B1147&gt;0,_xlfn.XLOOKUP(B1147,IW49BLTOTAL!A:A,IW49BLTOTAL!H:H),"")</f>
        <v>0.5</v>
      </c>
      <c r="AH1147" t="str">
        <f>IF(IFERROR(_xlfn.XLOOKUP(B1147,'Detalle custodia'!B:B,'Detalle custodia'!O:O),"")="custodia","Completo","")</f>
        <v/>
      </c>
    </row>
    <row r="1148" spans="1:34" x14ac:dyDescent="0.35">
      <c r="A1148" t="s">
        <v>128</v>
      </c>
      <c r="B1148">
        <v>6581764</v>
      </c>
      <c r="C1148" t="s">
        <v>123</v>
      </c>
      <c r="D1148" t="s">
        <v>1718</v>
      </c>
      <c r="E1148" t="s">
        <v>310</v>
      </c>
      <c r="F1148" t="s">
        <v>133</v>
      </c>
      <c r="G1148" t="s">
        <v>147</v>
      </c>
      <c r="H1148" s="16">
        <v>45839</v>
      </c>
      <c r="I1148" s="16">
        <v>45869</v>
      </c>
      <c r="J1148" t="s">
        <v>3476</v>
      </c>
      <c r="K1148">
        <v>1210100</v>
      </c>
      <c r="L1148" t="s">
        <v>390</v>
      </c>
      <c r="O1148">
        <v>10014594</v>
      </c>
      <c r="P1148" t="s">
        <v>128</v>
      </c>
      <c r="Q1148">
        <v>0</v>
      </c>
      <c r="R1148" t="s">
        <v>296</v>
      </c>
      <c r="S1148" t="s">
        <v>342</v>
      </c>
      <c r="T1148">
        <v>11567776</v>
      </c>
      <c r="U1148" s="16">
        <v>45741</v>
      </c>
      <c r="V1148" s="16">
        <v>45839</v>
      </c>
      <c r="W1148" s="16">
        <v>45833</v>
      </c>
      <c r="X1148">
        <v>0</v>
      </c>
      <c r="Y1148">
        <v>1290900</v>
      </c>
      <c r="Z1148" t="s">
        <v>1568</v>
      </c>
      <c r="AA1148" t="s">
        <v>248</v>
      </c>
      <c r="AB1148" t="s">
        <v>121</v>
      </c>
      <c r="AC1148" t="s">
        <v>255</v>
      </c>
      <c r="AD1148" t="s">
        <v>122</v>
      </c>
      <c r="AE1148" t="str">
        <f>IF(B1148&gt;0,IF(B1148&gt;0,(IF(B1148&lt;&gt;'PLAN SEMANAL'!$A$2,BLTOTAL!AA1148,""))),"")</f>
        <v>PERFORACIO</v>
      </c>
      <c r="AF1148" t="str">
        <f>IF(AH1148="Completo","Completo",IF(IF(B1148&gt;0,_xlfn.XLOOKUP(B1148,'Detalle reservas completas fesa'!K:K,'Detalle reservas completas fesa'!Q:Q,_xlfn.XLOOKUP(B1148,'MB25'!L:L,'MB25'!Q:Q,"Incompleto")),"")="PENDIENTE","Incompleto",IF(B1148&gt;0,_xlfn.XLOOKUP(B1148,'Detalle reservas completas fesa'!K:K,'Detalle reservas completas fesa'!Q:Q,IF(AD1148="SIN MATERIAL","Completo",IF(AD1148="COMPLETO","Completo","Incompleto"))))))</f>
        <v>Completo</v>
      </c>
      <c r="AG1148">
        <f>IF(B1148&gt;0,_xlfn.XLOOKUP(B1148,IW49BLTOTAL!A:A,IW49BLTOTAL!H:H),"")</f>
        <v>6</v>
      </c>
      <c r="AH1148" t="str">
        <f>IF(IFERROR(_xlfn.XLOOKUP(B1148,'Detalle custodia'!B:B,'Detalle custodia'!O:O),"")="custodia","Completo","")</f>
        <v/>
      </c>
    </row>
    <row r="1149" spans="1:34" x14ac:dyDescent="0.35">
      <c r="A1149" t="s">
        <v>158</v>
      </c>
      <c r="B1149">
        <v>6581554</v>
      </c>
      <c r="C1149" t="s">
        <v>129</v>
      </c>
      <c r="D1149" t="s">
        <v>1719</v>
      </c>
      <c r="E1149" t="s">
        <v>310</v>
      </c>
      <c r="F1149" t="s">
        <v>125</v>
      </c>
      <c r="G1149" t="s">
        <v>136</v>
      </c>
      <c r="H1149" s="16">
        <v>45844</v>
      </c>
      <c r="I1149" s="16">
        <v>45844</v>
      </c>
      <c r="J1149" t="s">
        <v>5405</v>
      </c>
      <c r="K1149">
        <v>1213130</v>
      </c>
      <c r="L1149" t="s">
        <v>397</v>
      </c>
      <c r="O1149">
        <v>10014604</v>
      </c>
      <c r="P1149" t="s">
        <v>158</v>
      </c>
      <c r="Q1149">
        <v>396.35</v>
      </c>
      <c r="R1149" t="s">
        <v>329</v>
      </c>
      <c r="S1149" t="s">
        <v>409</v>
      </c>
      <c r="T1149">
        <v>11562166</v>
      </c>
      <c r="U1149" s="16">
        <v>45741</v>
      </c>
      <c r="V1149" s="16">
        <v>45844</v>
      </c>
      <c r="W1149" s="16">
        <v>45843</v>
      </c>
      <c r="X1149">
        <v>396.35</v>
      </c>
      <c r="Y1149">
        <v>1290900</v>
      </c>
      <c r="Z1149" t="s">
        <v>1568</v>
      </c>
      <c r="AA1149" t="s">
        <v>245</v>
      </c>
      <c r="AB1149" t="s">
        <v>121</v>
      </c>
      <c r="AC1149" t="s">
        <v>255</v>
      </c>
      <c r="AD1149" t="s">
        <v>135</v>
      </c>
      <c r="AE1149" t="str">
        <f>IF(B1149&gt;0,IF(B1149&gt;0,(IF(B1149&lt;&gt;'PLAN SEMANAL'!$A$2,BLTOTAL!AA1149,""))),"")</f>
        <v>ACARREO</v>
      </c>
      <c r="AF1149" t="str">
        <f>IF(AH1149="Completo","Completo",IF(IF(B1149&gt;0,_xlfn.XLOOKUP(B1149,'Detalle reservas completas fesa'!K:K,'Detalle reservas completas fesa'!Q:Q,_xlfn.XLOOKUP(B1149,'MB25'!L:L,'MB25'!Q:Q,"Incompleto")),"")="PENDIENTE","Incompleto",IF(B1149&gt;0,_xlfn.XLOOKUP(B1149,'Detalle reservas completas fesa'!K:K,'Detalle reservas completas fesa'!Q:Q,IF(AD1149="SIN MATERIAL","Completo",IF(AD1149="COMPLETO","Completo","Incompleto"))))))</f>
        <v>Incompleto</v>
      </c>
      <c r="AG1149">
        <f>IF(B1149&gt;0,_xlfn.XLOOKUP(B1149,IW49BLTOTAL!A:A,IW49BLTOTAL!H:H),"")</f>
        <v>3</v>
      </c>
      <c r="AH1149" t="str">
        <f>IF(IFERROR(_xlfn.XLOOKUP(B1149,'Detalle custodia'!B:B,'Detalle custodia'!O:O),"")="custodia","Completo","")</f>
        <v/>
      </c>
    </row>
    <row r="1150" spans="1:34" x14ac:dyDescent="0.35">
      <c r="A1150" t="s">
        <v>215</v>
      </c>
      <c r="B1150">
        <v>6581553</v>
      </c>
      <c r="C1150" t="s">
        <v>129</v>
      </c>
      <c r="D1150" t="s">
        <v>1720</v>
      </c>
      <c r="E1150" t="s">
        <v>310</v>
      </c>
      <c r="F1150" t="s">
        <v>259</v>
      </c>
      <c r="G1150" t="s">
        <v>142</v>
      </c>
      <c r="H1150" s="16">
        <v>45857</v>
      </c>
      <c r="I1150" s="16">
        <v>45857</v>
      </c>
      <c r="J1150" t="s">
        <v>5407</v>
      </c>
      <c r="K1150">
        <v>1213130</v>
      </c>
      <c r="L1150" t="s">
        <v>290</v>
      </c>
      <c r="O1150">
        <v>10018371</v>
      </c>
      <c r="P1150" t="s">
        <v>215</v>
      </c>
      <c r="Q1150">
        <v>0</v>
      </c>
      <c r="R1150" t="s">
        <v>329</v>
      </c>
      <c r="S1150" t="s">
        <v>343</v>
      </c>
      <c r="T1150">
        <v>11564505</v>
      </c>
      <c r="U1150" s="16">
        <v>45741</v>
      </c>
      <c r="V1150" s="16">
        <v>45857</v>
      </c>
      <c r="W1150" s="16">
        <v>45851</v>
      </c>
      <c r="X1150">
        <v>0</v>
      </c>
      <c r="Y1150">
        <v>1290900</v>
      </c>
      <c r="Z1150" t="s">
        <v>1568</v>
      </c>
      <c r="AA1150" t="s">
        <v>245</v>
      </c>
      <c r="AB1150" t="s">
        <v>121</v>
      </c>
      <c r="AC1150" t="s">
        <v>255</v>
      </c>
      <c r="AD1150" t="s">
        <v>141</v>
      </c>
      <c r="AE1150" t="str">
        <f>IF(B1150&gt;0,IF(B1150&gt;0,(IF(B1150&lt;&gt;'PLAN SEMANAL'!$A$2,BLTOTAL!AA1150,""))),"")</f>
        <v>ACARREO</v>
      </c>
      <c r="AF1150" t="str">
        <f>IF(AH1150="Completo","Completo",IF(IF(B1150&gt;0,_xlfn.XLOOKUP(B1150,'Detalle reservas completas fesa'!K:K,'Detalle reservas completas fesa'!Q:Q,_xlfn.XLOOKUP(B1150,'MB25'!L:L,'MB25'!Q:Q,"Incompleto")),"")="PENDIENTE","Incompleto",IF(B1150&gt;0,_xlfn.XLOOKUP(B1150,'Detalle reservas completas fesa'!K:K,'Detalle reservas completas fesa'!Q:Q,IF(AD1150="SIN MATERIAL","Completo",IF(AD1150="COMPLETO","Completo","Incompleto"))))))</f>
        <v>Incompleto</v>
      </c>
      <c r="AG1150">
        <f>IF(B1150&gt;0,_xlfn.XLOOKUP(B1150,IW49BLTOTAL!A:A,IW49BLTOTAL!H:H),"")</f>
        <v>2</v>
      </c>
      <c r="AH1150" t="str">
        <f>IF(IFERROR(_xlfn.XLOOKUP(B1150,'Detalle custodia'!B:B,'Detalle custodia'!O:O),"")="custodia","Completo","")</f>
        <v/>
      </c>
    </row>
    <row r="1151" spans="1:34" x14ac:dyDescent="0.35">
      <c r="A1151" t="s">
        <v>232</v>
      </c>
      <c r="B1151">
        <v>6581551</v>
      </c>
      <c r="C1151" t="s">
        <v>129</v>
      </c>
      <c r="D1151" t="s">
        <v>1721</v>
      </c>
      <c r="E1151" t="s">
        <v>310</v>
      </c>
      <c r="F1151" t="s">
        <v>133</v>
      </c>
      <c r="G1151" t="s">
        <v>132</v>
      </c>
      <c r="H1151" s="16">
        <v>45809</v>
      </c>
      <c r="J1151" t="s">
        <v>856</v>
      </c>
      <c r="K1151">
        <v>1213130</v>
      </c>
      <c r="L1151" t="s">
        <v>340</v>
      </c>
      <c r="O1151">
        <v>10014610</v>
      </c>
      <c r="P1151" t="s">
        <v>232</v>
      </c>
      <c r="Q1151">
        <v>0</v>
      </c>
      <c r="R1151" t="s">
        <v>329</v>
      </c>
      <c r="S1151" t="s">
        <v>342</v>
      </c>
      <c r="T1151">
        <v>11559545</v>
      </c>
      <c r="U1151" s="16">
        <v>45741</v>
      </c>
      <c r="V1151" s="16">
        <v>45809</v>
      </c>
      <c r="W1151" s="16">
        <v>45741</v>
      </c>
      <c r="X1151">
        <v>0</v>
      </c>
      <c r="Y1151">
        <v>1290900</v>
      </c>
      <c r="Z1151" t="s">
        <v>1568</v>
      </c>
      <c r="AA1151" t="s">
        <v>245</v>
      </c>
      <c r="AB1151" t="s">
        <v>121</v>
      </c>
      <c r="AC1151" t="s">
        <v>255</v>
      </c>
      <c r="AD1151" t="s">
        <v>141</v>
      </c>
      <c r="AE1151" t="str">
        <f>IF(B1151&gt;0,IF(B1151&gt;0,(IF(B1151&lt;&gt;'PLAN SEMANAL'!$A$2,BLTOTAL!AA1151,""))),"")</f>
        <v>ACARREO</v>
      </c>
      <c r="AF1151" t="str">
        <f>IF(AH1151="Completo","Completo",IF(IF(B1151&gt;0,_xlfn.XLOOKUP(B1151,'Detalle reservas completas fesa'!K:K,'Detalle reservas completas fesa'!Q:Q,_xlfn.XLOOKUP(B1151,'MB25'!L:L,'MB25'!Q:Q,"Incompleto")),"")="PENDIENTE","Incompleto",IF(B1151&gt;0,_xlfn.XLOOKUP(B1151,'Detalle reservas completas fesa'!K:K,'Detalle reservas completas fesa'!Q:Q,IF(AD1151="SIN MATERIAL","Completo",IF(AD1151="COMPLETO","Completo","Incompleto"))))))</f>
        <v>Incompleto</v>
      </c>
      <c r="AG1151">
        <f>IF(B1151&gt;0,_xlfn.XLOOKUP(B1151,IW49BLTOTAL!A:A,IW49BLTOTAL!H:H),"")</f>
        <v>8</v>
      </c>
      <c r="AH1151" t="str">
        <f>IF(IFERROR(_xlfn.XLOOKUP(B1151,'Detalle custodia'!B:B,'Detalle custodia'!O:O),"")="custodia","Completo","")</f>
        <v/>
      </c>
    </row>
    <row r="1152" spans="1:34" x14ac:dyDescent="0.35">
      <c r="A1152" t="s">
        <v>238</v>
      </c>
      <c r="B1152">
        <v>6581549</v>
      </c>
      <c r="C1152" t="s">
        <v>129</v>
      </c>
      <c r="D1152" t="s">
        <v>1722</v>
      </c>
      <c r="E1152" t="s">
        <v>310</v>
      </c>
      <c r="F1152" t="s">
        <v>133</v>
      </c>
      <c r="G1152" t="s">
        <v>147</v>
      </c>
      <c r="H1152" s="16">
        <v>45861</v>
      </c>
      <c r="I1152" s="16">
        <v>45861</v>
      </c>
      <c r="J1152" t="s">
        <v>856</v>
      </c>
      <c r="K1152">
        <v>1215152</v>
      </c>
      <c r="L1152" t="s">
        <v>281</v>
      </c>
      <c r="O1152">
        <v>10014628</v>
      </c>
      <c r="P1152" t="s">
        <v>238</v>
      </c>
      <c r="Q1152">
        <v>0</v>
      </c>
      <c r="R1152" t="s">
        <v>329</v>
      </c>
      <c r="S1152" t="s">
        <v>342</v>
      </c>
      <c r="T1152">
        <v>11562930</v>
      </c>
      <c r="U1152" s="16">
        <v>45741</v>
      </c>
      <c r="V1152" s="16">
        <v>45861</v>
      </c>
      <c r="W1152" s="16">
        <v>45825</v>
      </c>
      <c r="X1152">
        <v>0</v>
      </c>
      <c r="Y1152">
        <v>1290900</v>
      </c>
      <c r="Z1152" t="s">
        <v>1568</v>
      </c>
      <c r="AA1152" t="s">
        <v>246</v>
      </c>
      <c r="AB1152" t="s">
        <v>121</v>
      </c>
      <c r="AC1152" t="s">
        <v>255</v>
      </c>
      <c r="AD1152" t="s">
        <v>141</v>
      </c>
      <c r="AE1152" t="str">
        <f>IF(B1152&gt;0,IF(B1152&gt;0,(IF(B1152&lt;&gt;'PLAN SEMANAL'!$A$2,BLTOTAL!AA1152,""))),"")</f>
        <v>AUXILIAR</v>
      </c>
      <c r="AF1152" t="str">
        <f>IF(AH1152="Completo","Completo",IF(IF(B1152&gt;0,_xlfn.XLOOKUP(B1152,'Detalle reservas completas fesa'!K:K,'Detalle reservas completas fesa'!Q:Q,_xlfn.XLOOKUP(B1152,'MB25'!L:L,'MB25'!Q:Q,"Incompleto")),"")="PENDIENTE","Incompleto",IF(B1152&gt;0,_xlfn.XLOOKUP(B1152,'Detalle reservas completas fesa'!K:K,'Detalle reservas completas fesa'!Q:Q,IF(AD1152="SIN MATERIAL","Completo",IF(AD1152="COMPLETO","Completo","Incompleto"))))))</f>
        <v>Incompleto</v>
      </c>
      <c r="AG1152">
        <f>IF(B1152&gt;0,_xlfn.XLOOKUP(B1152,IW49BLTOTAL!A:A,IW49BLTOTAL!H:H),"")</f>
        <v>15</v>
      </c>
      <c r="AH1152" t="str">
        <f>IF(IFERROR(_xlfn.XLOOKUP(B1152,'Detalle custodia'!B:B,'Detalle custodia'!O:O),"")="custodia","Completo","")</f>
        <v/>
      </c>
    </row>
    <row r="1153" spans="1:34" x14ac:dyDescent="0.35">
      <c r="A1153" t="s">
        <v>332</v>
      </c>
      <c r="B1153">
        <v>6581548</v>
      </c>
      <c r="C1153" t="s">
        <v>129</v>
      </c>
      <c r="D1153" t="s">
        <v>1723</v>
      </c>
      <c r="E1153" t="s">
        <v>310</v>
      </c>
      <c r="F1153" t="s">
        <v>133</v>
      </c>
      <c r="G1153" t="s">
        <v>147</v>
      </c>
      <c r="H1153" s="16">
        <v>45808</v>
      </c>
      <c r="I1153" s="16">
        <v>45808</v>
      </c>
      <c r="J1153" t="s">
        <v>856</v>
      </c>
      <c r="K1153">
        <v>1215150</v>
      </c>
      <c r="L1153" t="s">
        <v>333</v>
      </c>
      <c r="O1153">
        <v>10014639</v>
      </c>
      <c r="P1153" t="s">
        <v>332</v>
      </c>
      <c r="Q1153">
        <v>0</v>
      </c>
      <c r="R1153" t="s">
        <v>329</v>
      </c>
      <c r="S1153" t="s">
        <v>343</v>
      </c>
      <c r="T1153">
        <v>11566952</v>
      </c>
      <c r="U1153" s="16">
        <v>45741</v>
      </c>
      <c r="V1153" s="16">
        <v>45808</v>
      </c>
      <c r="W1153" s="16">
        <v>45776</v>
      </c>
      <c r="X1153">
        <v>0</v>
      </c>
      <c r="Y1153">
        <v>1290900</v>
      </c>
      <c r="Z1153" t="s">
        <v>1568</v>
      </c>
      <c r="AA1153" t="s">
        <v>246</v>
      </c>
      <c r="AB1153" t="s">
        <v>121</v>
      </c>
      <c r="AC1153" t="s">
        <v>255</v>
      </c>
      <c r="AD1153" t="s">
        <v>141</v>
      </c>
      <c r="AE1153" t="str">
        <f>IF(B1153&gt;0,IF(B1153&gt;0,(IF(B1153&lt;&gt;'PLAN SEMANAL'!$A$2,BLTOTAL!AA1153,""))),"")</f>
        <v>AUXILIAR</v>
      </c>
      <c r="AF1153" t="str">
        <f>IF(AH1153="Completo","Completo",IF(IF(B1153&gt;0,_xlfn.XLOOKUP(B1153,'Detalle reservas completas fesa'!K:K,'Detalle reservas completas fesa'!Q:Q,_xlfn.XLOOKUP(B1153,'MB25'!L:L,'MB25'!Q:Q,"Incompleto")),"")="PENDIENTE","Incompleto",IF(B1153&gt;0,_xlfn.XLOOKUP(B1153,'Detalle reservas completas fesa'!K:K,'Detalle reservas completas fesa'!Q:Q,IF(AD1153="SIN MATERIAL","Completo",IF(AD1153="COMPLETO","Completo","Incompleto"))))))</f>
        <v>Incompleto</v>
      </c>
      <c r="AG1153">
        <f>IF(B1153&gt;0,_xlfn.XLOOKUP(B1153,IW49BLTOTAL!A:A,IW49BLTOTAL!H:H),"")</f>
        <v>6</v>
      </c>
      <c r="AH1153" t="str">
        <f>IF(IFERROR(_xlfn.XLOOKUP(B1153,'Detalle custodia'!B:B,'Detalle custodia'!O:O),"")="custodia","Completo","")</f>
        <v/>
      </c>
    </row>
    <row r="1154" spans="1:34" x14ac:dyDescent="0.35">
      <c r="A1154" t="s">
        <v>318</v>
      </c>
      <c r="B1154">
        <v>6581476</v>
      </c>
      <c r="C1154" t="s">
        <v>129</v>
      </c>
      <c r="D1154" t="s">
        <v>1724</v>
      </c>
      <c r="E1154" t="s">
        <v>310</v>
      </c>
      <c r="F1154" t="s">
        <v>133</v>
      </c>
      <c r="G1154" t="s">
        <v>147</v>
      </c>
      <c r="H1154" s="16">
        <v>45839</v>
      </c>
      <c r="I1154" s="16">
        <v>45869</v>
      </c>
      <c r="J1154" t="s">
        <v>3476</v>
      </c>
      <c r="K1154">
        <v>1215152</v>
      </c>
      <c r="L1154" t="s">
        <v>319</v>
      </c>
      <c r="O1154">
        <v>10014631</v>
      </c>
      <c r="P1154" t="s">
        <v>318</v>
      </c>
      <c r="Q1154">
        <v>0</v>
      </c>
      <c r="R1154" t="s">
        <v>329</v>
      </c>
      <c r="S1154" t="s">
        <v>3901</v>
      </c>
      <c r="T1154">
        <v>11563317</v>
      </c>
      <c r="U1154" s="16">
        <v>45741</v>
      </c>
      <c r="V1154" s="16">
        <v>45839</v>
      </c>
      <c r="W1154" s="16">
        <v>45835</v>
      </c>
      <c r="X1154">
        <v>0</v>
      </c>
      <c r="Y1154">
        <v>1290900</v>
      </c>
      <c r="Z1154" t="s">
        <v>1568</v>
      </c>
      <c r="AA1154" t="s">
        <v>246</v>
      </c>
      <c r="AB1154" t="s">
        <v>121</v>
      </c>
      <c r="AC1154" t="s">
        <v>255</v>
      </c>
      <c r="AD1154" t="s">
        <v>141</v>
      </c>
      <c r="AE1154" t="str">
        <f>IF(B1154&gt;0,IF(B1154&gt;0,(IF(B1154&lt;&gt;'PLAN SEMANAL'!$A$2,BLTOTAL!AA1154,""))),"")</f>
        <v>AUXILIAR</v>
      </c>
      <c r="AF1154" t="str">
        <f>IF(AH1154="Completo","Completo",IF(IF(B1154&gt;0,_xlfn.XLOOKUP(B1154,'Detalle reservas completas fesa'!K:K,'Detalle reservas completas fesa'!Q:Q,_xlfn.XLOOKUP(B1154,'MB25'!L:L,'MB25'!Q:Q,"Incompleto")),"")="PENDIENTE","Incompleto",IF(B1154&gt;0,_xlfn.XLOOKUP(B1154,'Detalle reservas completas fesa'!K:K,'Detalle reservas completas fesa'!Q:Q,IF(AD1154="SIN MATERIAL","Completo",IF(AD1154="COMPLETO","Completo","Incompleto"))))))</f>
        <v>Completo</v>
      </c>
      <c r="AG1154">
        <f>IF(B1154&gt;0,_xlfn.XLOOKUP(B1154,IW49BLTOTAL!A:A,IW49BLTOTAL!H:H),"")</f>
        <v>6</v>
      </c>
      <c r="AH1154" t="str">
        <f>IF(IFERROR(_xlfn.XLOOKUP(B1154,'Detalle custodia'!B:B,'Detalle custodia'!O:O),"")="custodia","Completo","")</f>
        <v/>
      </c>
    </row>
    <row r="1155" spans="1:34" x14ac:dyDescent="0.35">
      <c r="A1155" t="s">
        <v>318</v>
      </c>
      <c r="B1155">
        <v>6581475</v>
      </c>
      <c r="C1155" t="s">
        <v>129</v>
      </c>
      <c r="D1155" t="s">
        <v>1725</v>
      </c>
      <c r="E1155" t="s">
        <v>310</v>
      </c>
      <c r="F1155" t="s">
        <v>259</v>
      </c>
      <c r="G1155" t="s">
        <v>142</v>
      </c>
      <c r="H1155" s="16">
        <v>45838</v>
      </c>
      <c r="I1155" s="16">
        <v>45838</v>
      </c>
      <c r="J1155" t="s">
        <v>856</v>
      </c>
      <c r="K1155">
        <v>1215152</v>
      </c>
      <c r="L1155" t="s">
        <v>319</v>
      </c>
      <c r="O1155">
        <v>10014631</v>
      </c>
      <c r="P1155" t="s">
        <v>318</v>
      </c>
      <c r="Q1155">
        <v>0</v>
      </c>
      <c r="R1155" t="s">
        <v>329</v>
      </c>
      <c r="S1155" t="s">
        <v>3891</v>
      </c>
      <c r="T1155">
        <v>11563315</v>
      </c>
      <c r="U1155" s="16">
        <v>45741</v>
      </c>
      <c r="V1155" s="16">
        <v>45838</v>
      </c>
      <c r="W1155" s="16">
        <v>45816</v>
      </c>
      <c r="X1155">
        <v>0</v>
      </c>
      <c r="Y1155">
        <v>1290900</v>
      </c>
      <c r="Z1155" t="s">
        <v>1568</v>
      </c>
      <c r="AA1155" t="s">
        <v>246</v>
      </c>
      <c r="AB1155" t="s">
        <v>121</v>
      </c>
      <c r="AC1155" t="s">
        <v>255</v>
      </c>
      <c r="AD1155" t="s">
        <v>141</v>
      </c>
      <c r="AE1155" t="str">
        <f>IF(B1155&gt;0,IF(B1155&gt;0,(IF(B1155&lt;&gt;'PLAN SEMANAL'!$A$2,BLTOTAL!AA1155,""))),"")</f>
        <v>AUXILIAR</v>
      </c>
      <c r="AF1155" t="str">
        <f>IF(AH1155="Completo","Completo",IF(IF(B1155&gt;0,_xlfn.XLOOKUP(B1155,'Detalle reservas completas fesa'!K:K,'Detalle reservas completas fesa'!Q:Q,_xlfn.XLOOKUP(B1155,'MB25'!L:L,'MB25'!Q:Q,"Incompleto")),"")="PENDIENTE","Incompleto",IF(B1155&gt;0,_xlfn.XLOOKUP(B1155,'Detalle reservas completas fesa'!K:K,'Detalle reservas completas fesa'!Q:Q,IF(AD1155="SIN MATERIAL","Completo",IF(AD1155="COMPLETO","Completo","Incompleto"))))))</f>
        <v>Completo</v>
      </c>
      <c r="AG1155">
        <f>IF(B1155&gt;0,_xlfn.XLOOKUP(B1155,IW49BLTOTAL!A:A,IW49BLTOTAL!H:H),"")</f>
        <v>2</v>
      </c>
      <c r="AH1155" t="str">
        <f>IF(IFERROR(_xlfn.XLOOKUP(B1155,'Detalle custodia'!B:B,'Detalle custodia'!O:O),"")="custodia","Completo","")</f>
        <v/>
      </c>
    </row>
    <row r="1156" spans="1:34" x14ac:dyDescent="0.35">
      <c r="A1156" t="s">
        <v>230</v>
      </c>
      <c r="B1156">
        <v>6581473</v>
      </c>
      <c r="C1156" t="s">
        <v>129</v>
      </c>
      <c r="D1156" t="s">
        <v>1727</v>
      </c>
      <c r="E1156" t="s">
        <v>310</v>
      </c>
      <c r="F1156" t="s">
        <v>133</v>
      </c>
      <c r="G1156" t="s">
        <v>147</v>
      </c>
      <c r="H1156" s="16">
        <v>45808</v>
      </c>
      <c r="I1156" s="16">
        <v>45808</v>
      </c>
      <c r="J1156" t="s">
        <v>856</v>
      </c>
      <c r="K1156">
        <v>1215150</v>
      </c>
      <c r="L1156" t="s">
        <v>277</v>
      </c>
      <c r="O1156">
        <v>10014636</v>
      </c>
      <c r="P1156" t="s">
        <v>230</v>
      </c>
      <c r="Q1156">
        <v>0</v>
      </c>
      <c r="R1156" t="s">
        <v>329</v>
      </c>
      <c r="S1156" t="s">
        <v>343</v>
      </c>
      <c r="T1156">
        <v>11552692</v>
      </c>
      <c r="U1156" s="16">
        <v>45741</v>
      </c>
      <c r="V1156" s="16">
        <v>45808</v>
      </c>
      <c r="W1156" s="16">
        <v>45776</v>
      </c>
      <c r="X1156">
        <v>0</v>
      </c>
      <c r="Y1156">
        <v>1290900</v>
      </c>
      <c r="Z1156" t="s">
        <v>1568</v>
      </c>
      <c r="AA1156" t="s">
        <v>246</v>
      </c>
      <c r="AB1156" t="s">
        <v>121</v>
      </c>
      <c r="AC1156" t="s">
        <v>255</v>
      </c>
      <c r="AD1156" t="s">
        <v>141</v>
      </c>
      <c r="AE1156" t="str">
        <f>IF(B1156&gt;0,IF(B1156&gt;0,(IF(B1156&lt;&gt;'PLAN SEMANAL'!$A$2,BLTOTAL!AA1156,""))),"")</f>
        <v>AUXILIAR</v>
      </c>
      <c r="AF1156" t="str">
        <f>IF(AH1156="Completo","Completo",IF(IF(B1156&gt;0,_xlfn.XLOOKUP(B1156,'Detalle reservas completas fesa'!K:K,'Detalle reservas completas fesa'!Q:Q,_xlfn.XLOOKUP(B1156,'MB25'!L:L,'MB25'!Q:Q,"Incompleto")),"")="PENDIENTE","Incompleto",IF(B1156&gt;0,_xlfn.XLOOKUP(B1156,'Detalle reservas completas fesa'!K:K,'Detalle reservas completas fesa'!Q:Q,IF(AD1156="SIN MATERIAL","Completo",IF(AD1156="COMPLETO","Completo","Incompleto"))))))</f>
        <v>Incompleto</v>
      </c>
      <c r="AG1156">
        <f>IF(B1156&gt;0,_xlfn.XLOOKUP(B1156,IW49BLTOTAL!A:A,IW49BLTOTAL!H:H),"")</f>
        <v>10</v>
      </c>
      <c r="AH1156" t="str">
        <f>IF(IFERROR(_xlfn.XLOOKUP(B1156,'Detalle custodia'!B:B,'Detalle custodia'!O:O),"")="custodia","Completo","")</f>
        <v/>
      </c>
    </row>
    <row r="1157" spans="1:34" x14ac:dyDescent="0.35">
      <c r="A1157" t="s">
        <v>216</v>
      </c>
      <c r="B1157">
        <v>6581472</v>
      </c>
      <c r="C1157" t="s">
        <v>129</v>
      </c>
      <c r="D1157" t="s">
        <v>1728</v>
      </c>
      <c r="E1157" t="s">
        <v>310</v>
      </c>
      <c r="F1157" t="s">
        <v>125</v>
      </c>
      <c r="G1157" t="s">
        <v>153</v>
      </c>
      <c r="H1157" s="16">
        <v>45839</v>
      </c>
      <c r="I1157" s="16">
        <v>45869</v>
      </c>
      <c r="J1157" t="s">
        <v>3476</v>
      </c>
      <c r="K1157">
        <v>1215154</v>
      </c>
      <c r="L1157" t="s">
        <v>282</v>
      </c>
      <c r="O1157">
        <v>10014642</v>
      </c>
      <c r="P1157" t="s">
        <v>216</v>
      </c>
      <c r="Q1157">
        <v>0</v>
      </c>
      <c r="R1157" t="s">
        <v>329</v>
      </c>
      <c r="S1157" t="s">
        <v>3901</v>
      </c>
      <c r="T1157">
        <v>11564940</v>
      </c>
      <c r="U1157" s="16">
        <v>45741</v>
      </c>
      <c r="V1157" s="16">
        <v>45839</v>
      </c>
      <c r="W1157" s="16">
        <v>45835</v>
      </c>
      <c r="X1157">
        <v>0</v>
      </c>
      <c r="Y1157">
        <v>1290900</v>
      </c>
      <c r="Z1157" t="s">
        <v>1568</v>
      </c>
      <c r="AA1157" t="s">
        <v>246</v>
      </c>
      <c r="AB1157" t="s">
        <v>121</v>
      </c>
      <c r="AC1157" t="s">
        <v>255</v>
      </c>
      <c r="AD1157" t="s">
        <v>141</v>
      </c>
      <c r="AE1157" t="str">
        <f>IF(B1157&gt;0,IF(B1157&gt;0,(IF(B1157&lt;&gt;'PLAN SEMANAL'!$A$2,BLTOTAL!AA1157,""))),"")</f>
        <v>AUXILIAR</v>
      </c>
      <c r="AF1157" t="str">
        <f>IF(AH1157="Completo","Completo",IF(IF(B1157&gt;0,_xlfn.XLOOKUP(B1157,'Detalle reservas completas fesa'!K:K,'Detalle reservas completas fesa'!Q:Q,_xlfn.XLOOKUP(B1157,'MB25'!L:L,'MB25'!Q:Q,"Incompleto")),"")="PENDIENTE","Incompleto",IF(B1157&gt;0,_xlfn.XLOOKUP(B1157,'Detalle reservas completas fesa'!K:K,'Detalle reservas completas fesa'!Q:Q,IF(AD1157="SIN MATERIAL","Completo",IF(AD1157="COMPLETO","Completo","Incompleto"))))))</f>
        <v>Completo</v>
      </c>
      <c r="AG1157">
        <f>IF(B1157&gt;0,_xlfn.XLOOKUP(B1157,IW49BLTOTAL!A:A,IW49BLTOTAL!H:H),"")</f>
        <v>6</v>
      </c>
      <c r="AH1157" t="str">
        <f>IF(IFERROR(_xlfn.XLOOKUP(B1157,'Detalle custodia'!B:B,'Detalle custodia'!O:O),"")="custodia","Completo","")</f>
        <v/>
      </c>
    </row>
    <row r="1158" spans="1:34" x14ac:dyDescent="0.35">
      <c r="A1158" t="s">
        <v>187</v>
      </c>
      <c r="B1158">
        <v>6581469</v>
      </c>
      <c r="C1158" t="s">
        <v>129</v>
      </c>
      <c r="D1158" t="s">
        <v>1729</v>
      </c>
      <c r="E1158" t="s">
        <v>310</v>
      </c>
      <c r="F1158" t="s">
        <v>133</v>
      </c>
      <c r="G1158" t="s">
        <v>147</v>
      </c>
      <c r="H1158" s="16">
        <v>45808</v>
      </c>
      <c r="I1158" s="16">
        <v>45808</v>
      </c>
      <c r="J1158" t="s">
        <v>856</v>
      </c>
      <c r="K1158">
        <v>1215154</v>
      </c>
      <c r="L1158" t="s">
        <v>328</v>
      </c>
      <c r="O1158">
        <v>10014643</v>
      </c>
      <c r="P1158" t="s">
        <v>187</v>
      </c>
      <c r="Q1158">
        <v>0</v>
      </c>
      <c r="R1158" t="s">
        <v>329</v>
      </c>
      <c r="S1158" t="s">
        <v>343</v>
      </c>
      <c r="T1158">
        <v>11561605</v>
      </c>
      <c r="U1158" s="16">
        <v>45741</v>
      </c>
      <c r="V1158" s="16">
        <v>45808</v>
      </c>
      <c r="W1158" s="16">
        <v>45776</v>
      </c>
      <c r="X1158">
        <v>0</v>
      </c>
      <c r="Y1158">
        <v>1290900</v>
      </c>
      <c r="Z1158" t="s">
        <v>1568</v>
      </c>
      <c r="AA1158" t="s">
        <v>246</v>
      </c>
      <c r="AB1158" t="s">
        <v>121</v>
      </c>
      <c r="AC1158" t="s">
        <v>255</v>
      </c>
      <c r="AD1158" t="s">
        <v>141</v>
      </c>
      <c r="AE1158" t="str">
        <f>IF(B1158&gt;0,IF(B1158&gt;0,(IF(B1158&lt;&gt;'PLAN SEMANAL'!$A$2,BLTOTAL!AA1158,""))),"")</f>
        <v>AUXILIAR</v>
      </c>
      <c r="AF1158" t="str">
        <f>IF(AH1158="Completo","Completo",IF(IF(B1158&gt;0,_xlfn.XLOOKUP(B1158,'Detalle reservas completas fesa'!K:K,'Detalle reservas completas fesa'!Q:Q,_xlfn.XLOOKUP(B1158,'MB25'!L:L,'MB25'!Q:Q,"Incompleto")),"")="PENDIENTE","Incompleto",IF(B1158&gt;0,_xlfn.XLOOKUP(B1158,'Detalle reservas completas fesa'!K:K,'Detalle reservas completas fesa'!Q:Q,IF(AD1158="SIN MATERIAL","Completo",IF(AD1158="COMPLETO","Completo","Incompleto"))))))</f>
        <v>Incompleto</v>
      </c>
      <c r="AG1158">
        <f>IF(B1158&gt;0,_xlfn.XLOOKUP(B1158,IW49BLTOTAL!A:A,IW49BLTOTAL!H:H),"")</f>
        <v>12</v>
      </c>
      <c r="AH1158" t="str">
        <f>IF(IFERROR(_xlfn.XLOOKUP(B1158,'Detalle custodia'!B:B,'Detalle custodia'!O:O),"")="custodia","Completo","")</f>
        <v/>
      </c>
    </row>
    <row r="1159" spans="1:34" x14ac:dyDescent="0.35">
      <c r="A1159" t="s">
        <v>187</v>
      </c>
      <c r="B1159">
        <v>6581468</v>
      </c>
      <c r="C1159" t="s">
        <v>129</v>
      </c>
      <c r="D1159" t="s">
        <v>1730</v>
      </c>
      <c r="E1159" t="s">
        <v>310</v>
      </c>
      <c r="F1159" t="s">
        <v>133</v>
      </c>
      <c r="G1159" t="s">
        <v>147</v>
      </c>
      <c r="H1159" s="16">
        <v>45839</v>
      </c>
      <c r="I1159" s="16">
        <v>45869</v>
      </c>
      <c r="J1159" t="s">
        <v>3476</v>
      </c>
      <c r="K1159">
        <v>1215154</v>
      </c>
      <c r="L1159" t="s">
        <v>328</v>
      </c>
      <c r="O1159">
        <v>10014643</v>
      </c>
      <c r="P1159" t="s">
        <v>187</v>
      </c>
      <c r="Q1159">
        <v>0</v>
      </c>
      <c r="R1159" t="s">
        <v>329</v>
      </c>
      <c r="S1159" t="s">
        <v>3901</v>
      </c>
      <c r="T1159">
        <v>11561602</v>
      </c>
      <c r="U1159" s="16">
        <v>45741</v>
      </c>
      <c r="V1159" s="16">
        <v>45839</v>
      </c>
      <c r="W1159" s="16">
        <v>45835</v>
      </c>
      <c r="X1159">
        <v>0</v>
      </c>
      <c r="Y1159">
        <v>1290900</v>
      </c>
      <c r="Z1159" t="s">
        <v>1568</v>
      </c>
      <c r="AA1159" t="s">
        <v>246</v>
      </c>
      <c r="AB1159" t="s">
        <v>121</v>
      </c>
      <c r="AC1159" t="s">
        <v>255</v>
      </c>
      <c r="AD1159" t="s">
        <v>141</v>
      </c>
      <c r="AE1159" t="str">
        <f>IF(B1159&gt;0,IF(B1159&gt;0,(IF(B1159&lt;&gt;'PLAN SEMANAL'!$A$2,BLTOTAL!AA1159,""))),"")</f>
        <v>AUXILIAR</v>
      </c>
      <c r="AF1159" t="str">
        <f>IF(AH1159="Completo","Completo",IF(IF(B1159&gt;0,_xlfn.XLOOKUP(B1159,'Detalle reservas completas fesa'!K:K,'Detalle reservas completas fesa'!Q:Q,_xlfn.XLOOKUP(B1159,'MB25'!L:L,'MB25'!Q:Q,"Incompleto")),"")="PENDIENTE","Incompleto",IF(B1159&gt;0,_xlfn.XLOOKUP(B1159,'Detalle reservas completas fesa'!K:K,'Detalle reservas completas fesa'!Q:Q,IF(AD1159="SIN MATERIAL","Completo",IF(AD1159="COMPLETO","Completo","Incompleto"))))))</f>
        <v>Completo</v>
      </c>
      <c r="AG1159">
        <f>IF(B1159&gt;0,_xlfn.XLOOKUP(B1159,IW49BLTOTAL!A:A,IW49BLTOTAL!H:H),"")</f>
        <v>12</v>
      </c>
      <c r="AH1159" t="str">
        <f>IF(IFERROR(_xlfn.XLOOKUP(B1159,'Detalle custodia'!B:B,'Detalle custodia'!O:O),"")="custodia","Completo","")</f>
        <v/>
      </c>
    </row>
    <row r="1160" spans="1:34" x14ac:dyDescent="0.35">
      <c r="A1160" t="s">
        <v>238</v>
      </c>
      <c r="B1160">
        <v>6581425</v>
      </c>
      <c r="C1160" t="s">
        <v>129</v>
      </c>
      <c r="D1160" t="s">
        <v>1731</v>
      </c>
      <c r="E1160" t="s">
        <v>310</v>
      </c>
      <c r="F1160" t="s">
        <v>133</v>
      </c>
      <c r="G1160" t="s">
        <v>147</v>
      </c>
      <c r="H1160" s="16">
        <v>45808</v>
      </c>
      <c r="I1160" s="16">
        <v>45808</v>
      </c>
      <c r="J1160" t="s">
        <v>856</v>
      </c>
      <c r="K1160">
        <v>1215152</v>
      </c>
      <c r="L1160" t="s">
        <v>281</v>
      </c>
      <c r="O1160">
        <v>10014628</v>
      </c>
      <c r="P1160" t="s">
        <v>238</v>
      </c>
      <c r="Q1160">
        <v>0</v>
      </c>
      <c r="R1160" t="s">
        <v>329</v>
      </c>
      <c r="S1160" t="s">
        <v>343</v>
      </c>
      <c r="T1160">
        <v>11562928</v>
      </c>
      <c r="U1160" s="16">
        <v>45740</v>
      </c>
      <c r="V1160" s="16">
        <v>45808</v>
      </c>
      <c r="W1160" s="16">
        <v>45776</v>
      </c>
      <c r="X1160">
        <v>0</v>
      </c>
      <c r="Y1160">
        <v>1290900</v>
      </c>
      <c r="Z1160" t="s">
        <v>1568</v>
      </c>
      <c r="AA1160" t="s">
        <v>246</v>
      </c>
      <c r="AB1160" t="s">
        <v>121</v>
      </c>
      <c r="AC1160" t="s">
        <v>255</v>
      </c>
      <c r="AD1160" t="s">
        <v>141</v>
      </c>
      <c r="AE1160" t="str">
        <f>IF(B1160&gt;0,IF(B1160&gt;0,(IF(B1160&lt;&gt;'PLAN SEMANAL'!$A$2,BLTOTAL!AA1160,""))),"")</f>
        <v>AUXILIAR</v>
      </c>
      <c r="AF1160" t="str">
        <f>IF(AH1160="Completo","Completo",IF(IF(B1160&gt;0,_xlfn.XLOOKUP(B1160,'Detalle reservas completas fesa'!K:K,'Detalle reservas completas fesa'!Q:Q,_xlfn.XLOOKUP(B1160,'MB25'!L:L,'MB25'!Q:Q,"Incompleto")),"")="PENDIENTE","Incompleto",IF(B1160&gt;0,_xlfn.XLOOKUP(B1160,'Detalle reservas completas fesa'!K:K,'Detalle reservas completas fesa'!Q:Q,IF(AD1160="SIN MATERIAL","Completo",IF(AD1160="COMPLETO","Completo","Incompleto"))))))</f>
        <v>Incompleto</v>
      </c>
      <c r="AG1160">
        <f>IF(B1160&gt;0,_xlfn.XLOOKUP(B1160,IW49BLTOTAL!A:A,IW49BLTOTAL!H:H),"")</f>
        <v>6</v>
      </c>
      <c r="AH1160" t="str">
        <f>IF(IFERROR(_xlfn.XLOOKUP(B1160,'Detalle custodia'!B:B,'Detalle custodia'!O:O),"")="custodia","Completo","")</f>
        <v/>
      </c>
    </row>
    <row r="1161" spans="1:34" x14ac:dyDescent="0.35">
      <c r="A1161" t="s">
        <v>318</v>
      </c>
      <c r="B1161">
        <v>6581424</v>
      </c>
      <c r="C1161" t="s">
        <v>129</v>
      </c>
      <c r="D1161" t="s">
        <v>1732</v>
      </c>
      <c r="E1161" t="s">
        <v>310</v>
      </c>
      <c r="F1161" t="s">
        <v>133</v>
      </c>
      <c r="G1161" t="s">
        <v>132</v>
      </c>
      <c r="H1161" s="16">
        <v>45839</v>
      </c>
      <c r="I1161" s="16">
        <v>45869</v>
      </c>
      <c r="J1161" t="s">
        <v>3476</v>
      </c>
      <c r="K1161">
        <v>1215152</v>
      </c>
      <c r="L1161" t="s">
        <v>319</v>
      </c>
      <c r="O1161">
        <v>10014631</v>
      </c>
      <c r="P1161" t="s">
        <v>318</v>
      </c>
      <c r="Q1161">
        <v>0</v>
      </c>
      <c r="R1161" t="s">
        <v>329</v>
      </c>
      <c r="S1161" t="s">
        <v>3901</v>
      </c>
      <c r="T1161">
        <v>11515444</v>
      </c>
      <c r="U1161" s="16">
        <v>45740</v>
      </c>
      <c r="V1161" s="16">
        <v>45839</v>
      </c>
      <c r="W1161" s="16">
        <v>45835</v>
      </c>
      <c r="X1161">
        <v>0</v>
      </c>
      <c r="Y1161">
        <v>1290900</v>
      </c>
      <c r="Z1161" t="s">
        <v>1568</v>
      </c>
      <c r="AA1161" t="s">
        <v>246</v>
      </c>
      <c r="AB1161" t="s">
        <v>121</v>
      </c>
      <c r="AC1161" t="s">
        <v>255</v>
      </c>
      <c r="AD1161" t="s">
        <v>122</v>
      </c>
      <c r="AE1161" t="str">
        <f>IF(B1161&gt;0,IF(B1161&gt;0,(IF(B1161&lt;&gt;'PLAN SEMANAL'!$A$2,BLTOTAL!AA1161,""))),"")</f>
        <v>AUXILIAR</v>
      </c>
      <c r="AF1161" t="str">
        <f>IF(AH1161="Completo","Completo",IF(IF(B1161&gt;0,_xlfn.XLOOKUP(B1161,'Detalle reservas completas fesa'!K:K,'Detalle reservas completas fesa'!Q:Q,_xlfn.XLOOKUP(B1161,'MB25'!L:L,'MB25'!Q:Q,"Incompleto")),"")="PENDIENTE","Incompleto",IF(B1161&gt;0,_xlfn.XLOOKUP(B1161,'Detalle reservas completas fesa'!K:K,'Detalle reservas completas fesa'!Q:Q,IF(AD1161="SIN MATERIAL","Completo",IF(AD1161="COMPLETO","Completo","Incompleto"))))))</f>
        <v>Completo</v>
      </c>
      <c r="AG1161">
        <f>IF(B1161&gt;0,_xlfn.XLOOKUP(B1161,IW49BLTOTAL!A:A,IW49BLTOTAL!H:H),"")</f>
        <v>1</v>
      </c>
      <c r="AH1161" t="str">
        <f>IF(IFERROR(_xlfn.XLOOKUP(B1161,'Detalle custodia'!B:B,'Detalle custodia'!O:O),"")="custodia","Completo","")</f>
        <v/>
      </c>
    </row>
    <row r="1162" spans="1:34" x14ac:dyDescent="0.35">
      <c r="A1162" t="s">
        <v>318</v>
      </c>
      <c r="B1162">
        <v>6581423</v>
      </c>
      <c r="C1162" t="s">
        <v>129</v>
      </c>
      <c r="D1162" t="s">
        <v>1733</v>
      </c>
      <c r="E1162" t="s">
        <v>310</v>
      </c>
      <c r="F1162" t="s">
        <v>125</v>
      </c>
      <c r="G1162" t="s">
        <v>136</v>
      </c>
      <c r="H1162" s="16">
        <v>45839</v>
      </c>
      <c r="I1162" s="16">
        <v>45869</v>
      </c>
      <c r="J1162" t="s">
        <v>3476</v>
      </c>
      <c r="K1162">
        <v>1215152</v>
      </c>
      <c r="L1162" t="s">
        <v>319</v>
      </c>
      <c r="O1162">
        <v>10014631</v>
      </c>
      <c r="P1162" t="s">
        <v>318</v>
      </c>
      <c r="Q1162">
        <v>4644.8999999999996</v>
      </c>
      <c r="R1162" t="s">
        <v>329</v>
      </c>
      <c r="S1162" t="s">
        <v>3901</v>
      </c>
      <c r="T1162">
        <v>11539913</v>
      </c>
      <c r="U1162" s="16">
        <v>45740</v>
      </c>
      <c r="V1162" s="16">
        <v>45839</v>
      </c>
      <c r="W1162" s="16">
        <v>45835</v>
      </c>
      <c r="X1162">
        <v>4644.8999999999996</v>
      </c>
      <c r="Y1162">
        <v>1290900</v>
      </c>
      <c r="Z1162" t="s">
        <v>1568</v>
      </c>
      <c r="AA1162" t="s">
        <v>246</v>
      </c>
      <c r="AB1162" t="s">
        <v>121</v>
      </c>
      <c r="AC1162" t="s">
        <v>255</v>
      </c>
      <c r="AD1162" t="s">
        <v>135</v>
      </c>
      <c r="AE1162" t="str">
        <f>IF(B1162&gt;0,IF(B1162&gt;0,(IF(B1162&lt;&gt;'PLAN SEMANAL'!$A$2,BLTOTAL!AA1162,""))),"")</f>
        <v>AUXILIAR</v>
      </c>
      <c r="AF1162" t="str">
        <f>IF(AH1162="Completo","Completo",IF(IF(B1162&gt;0,_xlfn.XLOOKUP(B1162,'Detalle reservas completas fesa'!K:K,'Detalle reservas completas fesa'!Q:Q,_xlfn.XLOOKUP(B1162,'MB25'!L:L,'MB25'!Q:Q,"Incompleto")),"")="PENDIENTE","Incompleto",IF(B1162&gt;0,_xlfn.XLOOKUP(B1162,'Detalle reservas completas fesa'!K:K,'Detalle reservas completas fesa'!Q:Q,IF(AD1162="SIN MATERIAL","Completo",IF(AD1162="COMPLETO","Completo","Incompleto"))))))</f>
        <v>Incompleto</v>
      </c>
      <c r="AG1162">
        <f>IF(B1162&gt;0,_xlfn.XLOOKUP(B1162,IW49BLTOTAL!A:A,IW49BLTOTAL!H:H),"")</f>
        <v>20</v>
      </c>
      <c r="AH1162" t="str">
        <f>IF(IFERROR(_xlfn.XLOOKUP(B1162,'Detalle custodia'!B:B,'Detalle custodia'!O:O),"")="custodia","Completo","")</f>
        <v/>
      </c>
    </row>
    <row r="1163" spans="1:34" x14ac:dyDescent="0.35">
      <c r="A1163" t="s">
        <v>318</v>
      </c>
      <c r="B1163">
        <v>6581419</v>
      </c>
      <c r="C1163" t="s">
        <v>129</v>
      </c>
      <c r="D1163" t="s">
        <v>1734</v>
      </c>
      <c r="E1163" t="s">
        <v>310</v>
      </c>
      <c r="F1163" t="s">
        <v>133</v>
      </c>
      <c r="G1163" t="s">
        <v>132</v>
      </c>
      <c r="H1163" s="16">
        <v>45809</v>
      </c>
      <c r="J1163" t="s">
        <v>856</v>
      </c>
      <c r="K1163">
        <v>1215152</v>
      </c>
      <c r="L1163" t="s">
        <v>319</v>
      </c>
      <c r="O1163">
        <v>10014631</v>
      </c>
      <c r="P1163" t="s">
        <v>318</v>
      </c>
      <c r="Q1163">
        <v>0</v>
      </c>
      <c r="R1163" t="s">
        <v>329</v>
      </c>
      <c r="S1163" t="s">
        <v>342</v>
      </c>
      <c r="T1163">
        <v>11515432</v>
      </c>
      <c r="U1163" s="16">
        <v>45740</v>
      </c>
      <c r="V1163" s="16">
        <v>45809</v>
      </c>
      <c r="W1163" s="16">
        <v>45741</v>
      </c>
      <c r="X1163">
        <v>0</v>
      </c>
      <c r="Y1163">
        <v>1290900</v>
      </c>
      <c r="Z1163" t="s">
        <v>1568</v>
      </c>
      <c r="AA1163" t="s">
        <v>246</v>
      </c>
      <c r="AB1163" t="s">
        <v>121</v>
      </c>
      <c r="AC1163" t="s">
        <v>255</v>
      </c>
      <c r="AD1163" t="s">
        <v>141</v>
      </c>
      <c r="AE1163" t="str">
        <f>IF(B1163&gt;0,IF(B1163&gt;0,(IF(B1163&lt;&gt;'PLAN SEMANAL'!$A$2,BLTOTAL!AA1163,""))),"")</f>
        <v>AUXILIAR</v>
      </c>
      <c r="AF1163" t="str">
        <f>IF(AH1163="Completo","Completo",IF(IF(B1163&gt;0,_xlfn.XLOOKUP(B1163,'Detalle reservas completas fesa'!K:K,'Detalle reservas completas fesa'!Q:Q,_xlfn.XLOOKUP(B1163,'MB25'!L:L,'MB25'!Q:Q,"Incompleto")),"")="PENDIENTE","Incompleto",IF(B1163&gt;0,_xlfn.XLOOKUP(B1163,'Detalle reservas completas fesa'!K:K,'Detalle reservas completas fesa'!Q:Q,IF(AD1163="SIN MATERIAL","Completo",IF(AD1163="COMPLETO","Completo","Incompleto"))))))</f>
        <v>Incompleto</v>
      </c>
      <c r="AG1163">
        <f>IF(B1163&gt;0,_xlfn.XLOOKUP(B1163,IW49BLTOTAL!A:A,IW49BLTOTAL!H:H),"")</f>
        <v>1</v>
      </c>
      <c r="AH1163" t="str">
        <f>IF(IFERROR(_xlfn.XLOOKUP(B1163,'Detalle custodia'!B:B,'Detalle custodia'!O:O),"")="custodia","Completo","")</f>
        <v/>
      </c>
    </row>
    <row r="1164" spans="1:34" x14ac:dyDescent="0.35">
      <c r="A1164" t="s">
        <v>209</v>
      </c>
      <c r="B1164">
        <v>6581418</v>
      </c>
      <c r="C1164" t="s">
        <v>129</v>
      </c>
      <c r="D1164" t="s">
        <v>1735</v>
      </c>
      <c r="E1164" t="s">
        <v>310</v>
      </c>
      <c r="F1164" t="s">
        <v>133</v>
      </c>
      <c r="G1164" t="s">
        <v>147</v>
      </c>
      <c r="H1164" s="16">
        <v>45839</v>
      </c>
      <c r="I1164" s="16">
        <v>45869</v>
      </c>
      <c r="J1164" t="s">
        <v>3476</v>
      </c>
      <c r="K1164">
        <v>1215152</v>
      </c>
      <c r="L1164" t="s">
        <v>280</v>
      </c>
      <c r="O1164">
        <v>10014630</v>
      </c>
      <c r="P1164" t="s">
        <v>209</v>
      </c>
      <c r="Q1164">
        <v>0</v>
      </c>
      <c r="R1164" t="s">
        <v>329</v>
      </c>
      <c r="S1164" t="s">
        <v>329</v>
      </c>
      <c r="T1164">
        <v>11563774</v>
      </c>
      <c r="U1164" s="16">
        <v>45740</v>
      </c>
      <c r="V1164" s="16">
        <v>45839</v>
      </c>
      <c r="W1164" s="16">
        <v>45835</v>
      </c>
      <c r="X1164">
        <v>0</v>
      </c>
      <c r="Y1164">
        <v>1290900</v>
      </c>
      <c r="Z1164" t="s">
        <v>1568</v>
      </c>
      <c r="AA1164" t="s">
        <v>246</v>
      </c>
      <c r="AB1164" t="s">
        <v>121</v>
      </c>
      <c r="AC1164" t="s">
        <v>255</v>
      </c>
      <c r="AD1164" t="s">
        <v>141</v>
      </c>
      <c r="AE1164" t="str">
        <f>IF(B1164&gt;0,IF(B1164&gt;0,(IF(B1164&lt;&gt;'PLAN SEMANAL'!$A$2,BLTOTAL!AA1164,""))),"")</f>
        <v>AUXILIAR</v>
      </c>
      <c r="AF1164" t="str">
        <f>IF(AH1164="Completo","Completo",IF(IF(B1164&gt;0,_xlfn.XLOOKUP(B1164,'Detalle reservas completas fesa'!K:K,'Detalle reservas completas fesa'!Q:Q,_xlfn.XLOOKUP(B1164,'MB25'!L:L,'MB25'!Q:Q,"Incompleto")),"")="PENDIENTE","Incompleto",IF(B1164&gt;0,_xlfn.XLOOKUP(B1164,'Detalle reservas completas fesa'!K:K,'Detalle reservas completas fesa'!Q:Q,IF(AD1164="SIN MATERIAL","Completo",IF(AD1164="COMPLETO","Completo","Incompleto"))))))</f>
        <v>Incompleto</v>
      </c>
      <c r="AG1164">
        <f>IF(B1164&gt;0,_xlfn.XLOOKUP(B1164,IW49BLTOTAL!A:A,IW49BLTOTAL!H:H),"")</f>
        <v>8</v>
      </c>
      <c r="AH1164" t="str">
        <f>IF(IFERROR(_xlfn.XLOOKUP(B1164,'Detalle custodia'!B:B,'Detalle custodia'!O:O),"")="custodia","Completo","")</f>
        <v/>
      </c>
    </row>
    <row r="1165" spans="1:34" x14ac:dyDescent="0.35">
      <c r="A1165" t="s">
        <v>332</v>
      </c>
      <c r="B1165">
        <v>6581409</v>
      </c>
      <c r="C1165" t="s">
        <v>129</v>
      </c>
      <c r="D1165" t="s">
        <v>1736</v>
      </c>
      <c r="E1165" t="s">
        <v>310</v>
      </c>
      <c r="F1165" t="s">
        <v>125</v>
      </c>
      <c r="G1165" t="s">
        <v>190</v>
      </c>
      <c r="H1165" s="16">
        <v>45859</v>
      </c>
      <c r="I1165" s="16">
        <v>45865</v>
      </c>
      <c r="J1165" t="s">
        <v>5408</v>
      </c>
      <c r="K1165">
        <v>1215150</v>
      </c>
      <c r="L1165" t="s">
        <v>333</v>
      </c>
      <c r="O1165">
        <v>10014639</v>
      </c>
      <c r="P1165" t="s">
        <v>332</v>
      </c>
      <c r="Q1165">
        <v>0</v>
      </c>
      <c r="R1165" t="s">
        <v>329</v>
      </c>
      <c r="S1165" t="s">
        <v>343</v>
      </c>
      <c r="T1165">
        <v>11568215</v>
      </c>
      <c r="U1165" s="16">
        <v>45740</v>
      </c>
      <c r="V1165" s="16">
        <v>45859</v>
      </c>
      <c r="W1165" s="16">
        <v>45852</v>
      </c>
      <c r="X1165">
        <v>0</v>
      </c>
      <c r="Y1165">
        <v>1290900</v>
      </c>
      <c r="Z1165" t="s">
        <v>1568</v>
      </c>
      <c r="AA1165" t="s">
        <v>246</v>
      </c>
      <c r="AB1165" t="s">
        <v>121</v>
      </c>
      <c r="AC1165" t="s">
        <v>255</v>
      </c>
      <c r="AD1165" t="s">
        <v>189</v>
      </c>
      <c r="AE1165" t="str">
        <f>IF(B1165&gt;0,IF(B1165&gt;0,(IF(B1165&lt;&gt;'PLAN SEMANAL'!$A$2,BLTOTAL!AA1165,""))),"")</f>
        <v>AUXILIAR</v>
      </c>
      <c r="AF1165" t="str">
        <f>IF(AH1165="Completo","Completo",IF(IF(B1165&gt;0,_xlfn.XLOOKUP(B1165,'Detalle reservas completas fesa'!K:K,'Detalle reservas completas fesa'!Q:Q,_xlfn.XLOOKUP(B1165,'MB25'!L:L,'MB25'!Q:Q,"Incompleto")),"")="PENDIENTE","Incompleto",IF(B1165&gt;0,_xlfn.XLOOKUP(B1165,'Detalle reservas completas fesa'!K:K,'Detalle reservas completas fesa'!Q:Q,IF(AD1165="SIN MATERIAL","Completo",IF(AD1165="COMPLETO","Completo","Incompleto"))))))</f>
        <v>Completo</v>
      </c>
      <c r="AG1165">
        <f>IF(B1165&gt;0,_xlfn.XLOOKUP(B1165,IW49BLTOTAL!A:A,IW49BLTOTAL!H:H),"")</f>
        <v>4</v>
      </c>
      <c r="AH1165" t="str">
        <f>IF(IFERROR(_xlfn.XLOOKUP(B1165,'Detalle custodia'!B:B,'Detalle custodia'!O:O),"")="custodia","Completo","")</f>
        <v/>
      </c>
    </row>
    <row r="1166" spans="1:34" x14ac:dyDescent="0.35">
      <c r="A1166" t="s">
        <v>231</v>
      </c>
      <c r="B1166">
        <v>6581395</v>
      </c>
      <c r="C1166" t="s">
        <v>129</v>
      </c>
      <c r="D1166" t="s">
        <v>1738</v>
      </c>
      <c r="E1166" t="s">
        <v>310</v>
      </c>
      <c r="F1166" t="s">
        <v>259</v>
      </c>
      <c r="G1166" t="s">
        <v>225</v>
      </c>
      <c r="H1166" s="16">
        <v>45809</v>
      </c>
      <c r="I1166" s="16">
        <v>45838</v>
      </c>
      <c r="J1166" t="s">
        <v>3478</v>
      </c>
      <c r="K1166">
        <v>1215150</v>
      </c>
      <c r="L1166" t="s">
        <v>331</v>
      </c>
      <c r="O1166">
        <v>10014638</v>
      </c>
      <c r="P1166" t="s">
        <v>231</v>
      </c>
      <c r="Q1166">
        <v>41059.1</v>
      </c>
      <c r="R1166" t="s">
        <v>329</v>
      </c>
      <c r="S1166" t="s">
        <v>308</v>
      </c>
      <c r="T1166">
        <v>11549507</v>
      </c>
      <c r="U1166" s="16">
        <v>45740</v>
      </c>
      <c r="V1166" s="16">
        <v>45809</v>
      </c>
      <c r="W1166" s="16">
        <v>45807</v>
      </c>
      <c r="X1166">
        <v>41059.1</v>
      </c>
      <c r="Y1166">
        <v>1290900</v>
      </c>
      <c r="Z1166" t="s">
        <v>1568</v>
      </c>
      <c r="AA1166" t="s">
        <v>246</v>
      </c>
      <c r="AB1166" t="s">
        <v>121</v>
      </c>
      <c r="AC1166" t="s">
        <v>255</v>
      </c>
      <c r="AD1166" t="s">
        <v>135</v>
      </c>
      <c r="AE1166" t="str">
        <f>IF(B1166&gt;0,IF(B1166&gt;0,(IF(B1166&lt;&gt;'PLAN SEMANAL'!$A$2,BLTOTAL!AA1166,""))),"")</f>
        <v>AUXILIAR</v>
      </c>
      <c r="AF1166" t="str">
        <f>IF(AH1166="Completo","Completo",IF(IF(B1166&gt;0,_xlfn.XLOOKUP(B1166,'Detalle reservas completas fesa'!K:K,'Detalle reservas completas fesa'!Q:Q,_xlfn.XLOOKUP(B1166,'MB25'!L:L,'MB25'!Q:Q,"Incompleto")),"")="PENDIENTE","Incompleto",IF(B1166&gt;0,_xlfn.XLOOKUP(B1166,'Detalle reservas completas fesa'!K:K,'Detalle reservas completas fesa'!Q:Q,IF(AD1166="SIN MATERIAL","Completo",IF(AD1166="COMPLETO","Completo","Incompleto"))))))</f>
        <v>Incompleto</v>
      </c>
      <c r="AG1166">
        <f>IF(B1166&gt;0,_xlfn.XLOOKUP(B1166,IW49BLTOTAL!A:A,IW49BLTOTAL!H:H),"")</f>
        <v>12</v>
      </c>
      <c r="AH1166" t="str">
        <f>IF(IFERROR(_xlfn.XLOOKUP(B1166,'Detalle custodia'!B:B,'Detalle custodia'!O:O),"")="custodia","Completo","")</f>
        <v/>
      </c>
    </row>
    <row r="1167" spans="1:34" x14ac:dyDescent="0.35">
      <c r="A1167" t="s">
        <v>242</v>
      </c>
      <c r="B1167">
        <v>6581381</v>
      </c>
      <c r="C1167" t="s">
        <v>129</v>
      </c>
      <c r="D1167" t="s">
        <v>1739</v>
      </c>
      <c r="E1167" t="s">
        <v>310</v>
      </c>
      <c r="F1167" t="s">
        <v>133</v>
      </c>
      <c r="G1167" t="s">
        <v>147</v>
      </c>
      <c r="H1167" s="16">
        <v>45839</v>
      </c>
      <c r="I1167" s="16">
        <v>45869</v>
      </c>
      <c r="J1167" t="s">
        <v>3476</v>
      </c>
      <c r="K1167">
        <v>1215150</v>
      </c>
      <c r="L1167" t="s">
        <v>330</v>
      </c>
      <c r="O1167">
        <v>10014637</v>
      </c>
      <c r="P1167" t="s">
        <v>242</v>
      </c>
      <c r="Q1167">
        <v>0</v>
      </c>
      <c r="R1167" t="s">
        <v>329</v>
      </c>
      <c r="S1167" t="s">
        <v>3901</v>
      </c>
      <c r="T1167">
        <v>11564282</v>
      </c>
      <c r="U1167" s="16">
        <v>45740</v>
      </c>
      <c r="V1167" s="16">
        <v>45839</v>
      </c>
      <c r="W1167" s="16">
        <v>45835</v>
      </c>
      <c r="X1167">
        <v>0</v>
      </c>
      <c r="Y1167">
        <v>1290900</v>
      </c>
      <c r="Z1167" t="s">
        <v>1568</v>
      </c>
      <c r="AA1167" t="s">
        <v>246</v>
      </c>
      <c r="AB1167" t="s">
        <v>121</v>
      </c>
      <c r="AC1167" t="s">
        <v>255</v>
      </c>
      <c r="AD1167" t="s">
        <v>141</v>
      </c>
      <c r="AE1167" t="str">
        <f>IF(B1167&gt;0,IF(B1167&gt;0,(IF(B1167&lt;&gt;'PLAN SEMANAL'!$A$2,BLTOTAL!AA1167,""))),"")</f>
        <v>AUXILIAR</v>
      </c>
      <c r="AF1167" t="str">
        <f>IF(AH1167="Completo","Completo",IF(IF(B1167&gt;0,_xlfn.XLOOKUP(B1167,'Detalle reservas completas fesa'!K:K,'Detalle reservas completas fesa'!Q:Q,_xlfn.XLOOKUP(B1167,'MB25'!L:L,'MB25'!Q:Q,"Incompleto")),"")="PENDIENTE","Incompleto",IF(B1167&gt;0,_xlfn.XLOOKUP(B1167,'Detalle reservas completas fesa'!K:K,'Detalle reservas completas fesa'!Q:Q,IF(AD1167="SIN MATERIAL","Completo",IF(AD1167="COMPLETO","Completo","Incompleto"))))))</f>
        <v>Completo</v>
      </c>
      <c r="AG1167">
        <f>IF(B1167&gt;0,_xlfn.XLOOKUP(B1167,IW49BLTOTAL!A:A,IW49BLTOTAL!H:H),"")</f>
        <v>1</v>
      </c>
      <c r="AH1167" t="str">
        <f>IF(IFERROR(_xlfn.XLOOKUP(B1167,'Detalle custodia'!B:B,'Detalle custodia'!O:O),"")="custodia","Completo","")</f>
        <v/>
      </c>
    </row>
    <row r="1168" spans="1:34" x14ac:dyDescent="0.35">
      <c r="A1168" t="s">
        <v>242</v>
      </c>
      <c r="B1168">
        <v>6581380</v>
      </c>
      <c r="C1168" t="s">
        <v>129</v>
      </c>
      <c r="D1168" t="s">
        <v>1740</v>
      </c>
      <c r="E1168" t="s">
        <v>310</v>
      </c>
      <c r="F1168" t="s">
        <v>133</v>
      </c>
      <c r="G1168" t="s">
        <v>147</v>
      </c>
      <c r="H1168" s="16">
        <v>45808</v>
      </c>
      <c r="I1168" s="16">
        <v>45808</v>
      </c>
      <c r="J1168" t="s">
        <v>856</v>
      </c>
      <c r="K1168">
        <v>1215150</v>
      </c>
      <c r="L1168" t="s">
        <v>330</v>
      </c>
      <c r="O1168">
        <v>10014637</v>
      </c>
      <c r="P1168" t="s">
        <v>242</v>
      </c>
      <c r="Q1168">
        <v>0</v>
      </c>
      <c r="R1168" t="s">
        <v>329</v>
      </c>
      <c r="S1168" t="s">
        <v>343</v>
      </c>
      <c r="T1168">
        <v>11564044</v>
      </c>
      <c r="U1168" s="16">
        <v>45740</v>
      </c>
      <c r="V1168" s="16">
        <v>45808</v>
      </c>
      <c r="W1168" s="16">
        <v>45776</v>
      </c>
      <c r="X1168">
        <v>0</v>
      </c>
      <c r="Y1168">
        <v>1290900</v>
      </c>
      <c r="Z1168" t="s">
        <v>1568</v>
      </c>
      <c r="AA1168" t="s">
        <v>246</v>
      </c>
      <c r="AB1168" t="s">
        <v>121</v>
      </c>
      <c r="AC1168" t="s">
        <v>255</v>
      </c>
      <c r="AD1168" t="s">
        <v>141</v>
      </c>
      <c r="AE1168" t="str">
        <f>IF(B1168&gt;0,IF(B1168&gt;0,(IF(B1168&lt;&gt;'PLAN SEMANAL'!$A$2,BLTOTAL!AA1168,""))),"")</f>
        <v>AUXILIAR</v>
      </c>
      <c r="AF1168" t="str">
        <f>IF(AH1168="Completo","Completo",IF(IF(B1168&gt;0,_xlfn.XLOOKUP(B1168,'Detalle reservas completas fesa'!K:K,'Detalle reservas completas fesa'!Q:Q,_xlfn.XLOOKUP(B1168,'MB25'!L:L,'MB25'!Q:Q,"Incompleto")),"")="PENDIENTE","Incompleto",IF(B1168&gt;0,_xlfn.XLOOKUP(B1168,'Detalle reservas completas fesa'!K:K,'Detalle reservas completas fesa'!Q:Q,IF(AD1168="SIN MATERIAL","Completo",IF(AD1168="COMPLETO","Completo","Incompleto"))))))</f>
        <v>Incompleto</v>
      </c>
      <c r="AG1168">
        <f>IF(B1168&gt;0,_xlfn.XLOOKUP(B1168,IW49BLTOTAL!A:A,IW49BLTOTAL!H:H),"")</f>
        <v>6</v>
      </c>
      <c r="AH1168" t="str">
        <f>IF(IFERROR(_xlfn.XLOOKUP(B1168,'Detalle custodia'!B:B,'Detalle custodia'!O:O),"")="custodia","Completo","")</f>
        <v/>
      </c>
    </row>
    <row r="1169" spans="1:34" x14ac:dyDescent="0.35">
      <c r="A1169" t="s">
        <v>242</v>
      </c>
      <c r="B1169">
        <v>6581379</v>
      </c>
      <c r="C1169" t="s">
        <v>129</v>
      </c>
      <c r="D1169" t="s">
        <v>1741</v>
      </c>
      <c r="E1169" t="s">
        <v>310</v>
      </c>
      <c r="F1169" t="s">
        <v>133</v>
      </c>
      <c r="G1169" t="s">
        <v>147</v>
      </c>
      <c r="H1169" s="16">
        <v>45839</v>
      </c>
      <c r="I1169" s="16">
        <v>45869</v>
      </c>
      <c r="J1169" t="s">
        <v>3476</v>
      </c>
      <c r="K1169">
        <v>1215150</v>
      </c>
      <c r="L1169" t="s">
        <v>330</v>
      </c>
      <c r="O1169">
        <v>10014637</v>
      </c>
      <c r="P1169" t="s">
        <v>242</v>
      </c>
      <c r="Q1169">
        <v>0</v>
      </c>
      <c r="R1169" t="s">
        <v>329</v>
      </c>
      <c r="S1169" t="s">
        <v>3901</v>
      </c>
      <c r="T1169">
        <v>11564033</v>
      </c>
      <c r="U1169" s="16">
        <v>45740</v>
      </c>
      <c r="V1169" s="16">
        <v>45839</v>
      </c>
      <c r="W1169" s="16">
        <v>45835</v>
      </c>
      <c r="X1169">
        <v>0</v>
      </c>
      <c r="Y1169">
        <v>1290900</v>
      </c>
      <c r="Z1169" t="s">
        <v>1568</v>
      </c>
      <c r="AA1169" t="s">
        <v>246</v>
      </c>
      <c r="AB1169" t="s">
        <v>121</v>
      </c>
      <c r="AC1169" t="s">
        <v>255</v>
      </c>
      <c r="AD1169" t="s">
        <v>141</v>
      </c>
      <c r="AE1169" t="str">
        <f>IF(B1169&gt;0,IF(B1169&gt;0,(IF(B1169&lt;&gt;'PLAN SEMANAL'!$A$2,BLTOTAL!AA1169,""))),"")</f>
        <v>AUXILIAR</v>
      </c>
      <c r="AF1169" t="str">
        <f>IF(AH1169="Completo","Completo",IF(IF(B1169&gt;0,_xlfn.XLOOKUP(B1169,'Detalle reservas completas fesa'!K:K,'Detalle reservas completas fesa'!Q:Q,_xlfn.XLOOKUP(B1169,'MB25'!L:L,'MB25'!Q:Q,"Incompleto")),"")="PENDIENTE","Incompleto",IF(B1169&gt;0,_xlfn.XLOOKUP(B1169,'Detalle reservas completas fesa'!K:K,'Detalle reservas completas fesa'!Q:Q,IF(AD1169="SIN MATERIAL","Completo",IF(AD1169="COMPLETO","Completo","Incompleto"))))))</f>
        <v>Completo</v>
      </c>
      <c r="AG1169">
        <f>IF(B1169&gt;0,_xlfn.XLOOKUP(B1169,IW49BLTOTAL!A:A,IW49BLTOTAL!H:H),"")</f>
        <v>6</v>
      </c>
      <c r="AH1169" t="str">
        <f>IF(IFERROR(_xlfn.XLOOKUP(B1169,'Detalle custodia'!B:B,'Detalle custodia'!O:O),"")="custodia","Completo","")</f>
        <v/>
      </c>
    </row>
    <row r="1170" spans="1:34" x14ac:dyDescent="0.35">
      <c r="A1170" t="s">
        <v>242</v>
      </c>
      <c r="B1170">
        <v>6581325</v>
      </c>
      <c r="C1170" t="s">
        <v>129</v>
      </c>
      <c r="D1170" t="s">
        <v>1737</v>
      </c>
      <c r="E1170" t="s">
        <v>310</v>
      </c>
      <c r="F1170" t="s">
        <v>259</v>
      </c>
      <c r="G1170" t="s">
        <v>124</v>
      </c>
      <c r="H1170" s="16">
        <v>45839</v>
      </c>
      <c r="I1170" s="16">
        <v>45869</v>
      </c>
      <c r="J1170" t="s">
        <v>856</v>
      </c>
      <c r="K1170">
        <v>1215150</v>
      </c>
      <c r="L1170" t="s">
        <v>330</v>
      </c>
      <c r="O1170">
        <v>10014637</v>
      </c>
      <c r="P1170" t="s">
        <v>242</v>
      </c>
      <c r="Q1170">
        <v>0</v>
      </c>
      <c r="R1170" t="s">
        <v>329</v>
      </c>
      <c r="S1170" t="s">
        <v>3891</v>
      </c>
      <c r="T1170">
        <v>11564031</v>
      </c>
      <c r="U1170" s="16">
        <v>45740</v>
      </c>
      <c r="V1170" s="16">
        <v>45839</v>
      </c>
      <c r="W1170" s="16">
        <v>45805</v>
      </c>
      <c r="X1170">
        <v>0</v>
      </c>
      <c r="Y1170">
        <v>1290900</v>
      </c>
      <c r="Z1170" t="s">
        <v>1568</v>
      </c>
      <c r="AA1170" t="s">
        <v>246</v>
      </c>
      <c r="AB1170" t="s">
        <v>121</v>
      </c>
      <c r="AC1170" t="s">
        <v>255</v>
      </c>
      <c r="AD1170" t="s">
        <v>122</v>
      </c>
      <c r="AE1170" t="str">
        <f>IF(B1170&gt;0,IF(B1170&gt;0,(IF(B1170&lt;&gt;'PLAN SEMANAL'!$A$2,BLTOTAL!AA1170,""))),"")</f>
        <v>AUXILIAR</v>
      </c>
      <c r="AF1170" t="str">
        <f>IF(AH1170="Completo","Completo",IF(IF(B1170&gt;0,_xlfn.XLOOKUP(B1170,'Detalle reservas completas fesa'!K:K,'Detalle reservas completas fesa'!Q:Q,_xlfn.XLOOKUP(B1170,'MB25'!L:L,'MB25'!Q:Q,"Incompleto")),"")="PENDIENTE","Incompleto",IF(B1170&gt;0,_xlfn.XLOOKUP(B1170,'Detalle reservas completas fesa'!K:K,'Detalle reservas completas fesa'!Q:Q,IF(AD1170="SIN MATERIAL","Completo",IF(AD1170="COMPLETO","Completo","Incompleto"))))))</f>
        <v>Completo</v>
      </c>
      <c r="AG1170">
        <f>IF(B1170&gt;0,_xlfn.XLOOKUP(B1170,IW49BLTOTAL!A:A,IW49BLTOTAL!H:H),"")</f>
        <v>6</v>
      </c>
      <c r="AH1170" t="str">
        <f>IF(IFERROR(_xlfn.XLOOKUP(B1170,'Detalle custodia'!B:B,'Detalle custodia'!O:O),"")="custodia","Completo","")</f>
        <v/>
      </c>
    </row>
    <row r="1171" spans="1:34" x14ac:dyDescent="0.35">
      <c r="A1171" t="s">
        <v>231</v>
      </c>
      <c r="B1171">
        <v>6581284</v>
      </c>
      <c r="C1171" t="s">
        <v>129</v>
      </c>
      <c r="D1171" t="s">
        <v>1743</v>
      </c>
      <c r="E1171" t="s">
        <v>310</v>
      </c>
      <c r="F1171" t="s">
        <v>133</v>
      </c>
      <c r="G1171" t="s">
        <v>132</v>
      </c>
      <c r="H1171" s="16">
        <v>45839</v>
      </c>
      <c r="I1171" s="16">
        <v>45869</v>
      </c>
      <c r="J1171" t="s">
        <v>3476</v>
      </c>
      <c r="K1171">
        <v>1215150</v>
      </c>
      <c r="L1171" t="s">
        <v>331</v>
      </c>
      <c r="O1171">
        <v>10014638</v>
      </c>
      <c r="P1171" t="s">
        <v>231</v>
      </c>
      <c r="Q1171">
        <v>0</v>
      </c>
      <c r="R1171" t="s">
        <v>329</v>
      </c>
      <c r="S1171" t="s">
        <v>3901</v>
      </c>
      <c r="T1171">
        <v>11566292</v>
      </c>
      <c r="U1171" s="16">
        <v>45740</v>
      </c>
      <c r="V1171" s="16">
        <v>45839</v>
      </c>
      <c r="W1171" s="16">
        <v>45835</v>
      </c>
      <c r="X1171">
        <v>0</v>
      </c>
      <c r="Y1171">
        <v>1290900</v>
      </c>
      <c r="Z1171" t="s">
        <v>1568</v>
      </c>
      <c r="AA1171" t="s">
        <v>246</v>
      </c>
      <c r="AB1171" t="s">
        <v>121</v>
      </c>
      <c r="AC1171" t="s">
        <v>255</v>
      </c>
      <c r="AD1171" t="s">
        <v>122</v>
      </c>
      <c r="AE1171" t="str">
        <f>IF(B1171&gt;0,IF(B1171&gt;0,(IF(B1171&lt;&gt;'PLAN SEMANAL'!$A$2,BLTOTAL!AA1171,""))),"")</f>
        <v>AUXILIAR</v>
      </c>
      <c r="AF1171" t="str">
        <f>IF(AH1171="Completo","Completo",IF(IF(B1171&gt;0,_xlfn.XLOOKUP(B1171,'Detalle reservas completas fesa'!K:K,'Detalle reservas completas fesa'!Q:Q,_xlfn.XLOOKUP(B1171,'MB25'!L:L,'MB25'!Q:Q,"Incompleto")),"")="PENDIENTE","Incompleto",IF(B1171&gt;0,_xlfn.XLOOKUP(B1171,'Detalle reservas completas fesa'!K:K,'Detalle reservas completas fesa'!Q:Q,IF(AD1171="SIN MATERIAL","Completo",IF(AD1171="COMPLETO","Completo","Incompleto"))))))</f>
        <v>Completo</v>
      </c>
      <c r="AG1171">
        <f>IF(B1171&gt;0,_xlfn.XLOOKUP(B1171,IW49BLTOTAL!A:A,IW49BLTOTAL!H:H),"")</f>
        <v>6</v>
      </c>
      <c r="AH1171" t="str">
        <f>IF(IFERROR(_xlfn.XLOOKUP(B1171,'Detalle custodia'!B:B,'Detalle custodia'!O:O),"")="custodia","Completo","")</f>
        <v/>
      </c>
    </row>
    <row r="1172" spans="1:34" x14ac:dyDescent="0.35">
      <c r="A1172" t="s">
        <v>230</v>
      </c>
      <c r="B1172">
        <v>6581274</v>
      </c>
      <c r="C1172" t="s">
        <v>129</v>
      </c>
      <c r="D1172" t="s">
        <v>1742</v>
      </c>
      <c r="E1172" t="s">
        <v>310</v>
      </c>
      <c r="F1172" t="s">
        <v>133</v>
      </c>
      <c r="G1172" t="s">
        <v>147</v>
      </c>
      <c r="H1172" s="16">
        <v>45839</v>
      </c>
      <c r="I1172" s="16">
        <v>45869</v>
      </c>
      <c r="J1172" t="s">
        <v>3476</v>
      </c>
      <c r="K1172">
        <v>1215150</v>
      </c>
      <c r="L1172" t="s">
        <v>277</v>
      </c>
      <c r="O1172">
        <v>10014636</v>
      </c>
      <c r="P1172" t="s">
        <v>230</v>
      </c>
      <c r="Q1172">
        <v>0</v>
      </c>
      <c r="R1172" t="s">
        <v>329</v>
      </c>
      <c r="S1172" t="s">
        <v>3901</v>
      </c>
      <c r="T1172">
        <v>11564553</v>
      </c>
      <c r="U1172" s="16">
        <v>45740</v>
      </c>
      <c r="V1172" s="16">
        <v>45839</v>
      </c>
      <c r="W1172" s="16">
        <v>45835</v>
      </c>
      <c r="X1172">
        <v>0</v>
      </c>
      <c r="Y1172">
        <v>1290900</v>
      </c>
      <c r="Z1172" t="s">
        <v>1568</v>
      </c>
      <c r="AA1172" t="s">
        <v>246</v>
      </c>
      <c r="AB1172" t="s">
        <v>121</v>
      </c>
      <c r="AC1172" t="s">
        <v>255</v>
      </c>
      <c r="AD1172" t="s">
        <v>141</v>
      </c>
      <c r="AE1172" t="str">
        <f>IF(B1172&gt;0,IF(B1172&gt;0,(IF(B1172&lt;&gt;'PLAN SEMANAL'!$A$2,BLTOTAL!AA1172,""))),"")</f>
        <v>AUXILIAR</v>
      </c>
      <c r="AF1172" t="str">
        <f>IF(AH1172="Completo","Completo",IF(IF(B1172&gt;0,_xlfn.XLOOKUP(B1172,'Detalle reservas completas fesa'!K:K,'Detalle reservas completas fesa'!Q:Q,_xlfn.XLOOKUP(B1172,'MB25'!L:L,'MB25'!Q:Q,"Incompleto")),"")="PENDIENTE","Incompleto",IF(B1172&gt;0,_xlfn.XLOOKUP(B1172,'Detalle reservas completas fesa'!K:K,'Detalle reservas completas fesa'!Q:Q,IF(AD1172="SIN MATERIAL","Completo",IF(AD1172="COMPLETO","Completo","Incompleto"))))))</f>
        <v>Completo</v>
      </c>
      <c r="AG1172">
        <f>IF(B1172&gt;0,_xlfn.XLOOKUP(B1172,IW49BLTOTAL!A:A,IW49BLTOTAL!H:H),"")</f>
        <v>4</v>
      </c>
      <c r="AH1172" t="str">
        <f>IF(IFERROR(_xlfn.XLOOKUP(B1172,'Detalle custodia'!B:B,'Detalle custodia'!O:O),"")="custodia","Completo","")</f>
        <v/>
      </c>
    </row>
    <row r="1173" spans="1:34" x14ac:dyDescent="0.35">
      <c r="A1173" t="s">
        <v>230</v>
      </c>
      <c r="B1173">
        <v>6581267</v>
      </c>
      <c r="C1173" t="s">
        <v>129</v>
      </c>
      <c r="D1173" t="s">
        <v>1744</v>
      </c>
      <c r="E1173" t="s">
        <v>310</v>
      </c>
      <c r="F1173" t="s">
        <v>133</v>
      </c>
      <c r="G1173" t="s">
        <v>132</v>
      </c>
      <c r="H1173" s="16">
        <v>45809</v>
      </c>
      <c r="J1173" t="s">
        <v>856</v>
      </c>
      <c r="K1173">
        <v>1215150</v>
      </c>
      <c r="L1173" t="s">
        <v>277</v>
      </c>
      <c r="O1173">
        <v>10014636</v>
      </c>
      <c r="P1173" t="s">
        <v>230</v>
      </c>
      <c r="Q1173">
        <v>0</v>
      </c>
      <c r="R1173" t="s">
        <v>329</v>
      </c>
      <c r="S1173" t="s">
        <v>342</v>
      </c>
      <c r="T1173">
        <v>11564546</v>
      </c>
      <c r="U1173" s="16">
        <v>45740</v>
      </c>
      <c r="V1173" s="16">
        <v>45809</v>
      </c>
      <c r="W1173" s="16">
        <v>45741</v>
      </c>
      <c r="X1173">
        <v>0</v>
      </c>
      <c r="Y1173">
        <v>1290900</v>
      </c>
      <c r="Z1173" t="s">
        <v>1568</v>
      </c>
      <c r="AA1173" t="s">
        <v>246</v>
      </c>
      <c r="AB1173" t="s">
        <v>121</v>
      </c>
      <c r="AC1173" t="s">
        <v>255</v>
      </c>
      <c r="AD1173" t="s">
        <v>141</v>
      </c>
      <c r="AE1173" t="str">
        <f>IF(B1173&gt;0,IF(B1173&gt;0,(IF(B1173&lt;&gt;'PLAN SEMANAL'!$A$2,BLTOTAL!AA1173,""))),"")</f>
        <v>AUXILIAR</v>
      </c>
      <c r="AF1173" t="str">
        <f>IF(AH1173="Completo","Completo",IF(IF(B1173&gt;0,_xlfn.XLOOKUP(B1173,'Detalle reservas completas fesa'!K:K,'Detalle reservas completas fesa'!Q:Q,_xlfn.XLOOKUP(B1173,'MB25'!L:L,'MB25'!Q:Q,"Incompleto")),"")="PENDIENTE","Incompleto",IF(B1173&gt;0,_xlfn.XLOOKUP(B1173,'Detalle reservas completas fesa'!K:K,'Detalle reservas completas fesa'!Q:Q,IF(AD1173="SIN MATERIAL","Completo",IF(AD1173="COMPLETO","Completo","Incompleto"))))))</f>
        <v>Incompleto</v>
      </c>
      <c r="AG1173">
        <f>IF(B1173&gt;0,_xlfn.XLOOKUP(B1173,IW49BLTOTAL!A:A,IW49BLTOTAL!H:H),"")</f>
        <v>4</v>
      </c>
      <c r="AH1173" t="str">
        <f>IF(IFERROR(_xlfn.XLOOKUP(B1173,'Detalle custodia'!B:B,'Detalle custodia'!O:O),"")="custodia","Completo","")</f>
        <v/>
      </c>
    </row>
    <row r="1174" spans="1:34" x14ac:dyDescent="0.35">
      <c r="A1174" t="s">
        <v>230</v>
      </c>
      <c r="B1174">
        <v>6581266</v>
      </c>
      <c r="C1174" t="s">
        <v>129</v>
      </c>
      <c r="D1174" t="s">
        <v>1745</v>
      </c>
      <c r="E1174" t="s">
        <v>310</v>
      </c>
      <c r="F1174" t="s">
        <v>259</v>
      </c>
      <c r="G1174" t="s">
        <v>192</v>
      </c>
      <c r="H1174" s="16">
        <v>45839</v>
      </c>
      <c r="I1174" s="16">
        <v>45869</v>
      </c>
      <c r="J1174" t="s">
        <v>856</v>
      </c>
      <c r="K1174">
        <v>1215150</v>
      </c>
      <c r="L1174" t="s">
        <v>277</v>
      </c>
      <c r="O1174">
        <v>10014636</v>
      </c>
      <c r="P1174" t="s">
        <v>230</v>
      </c>
      <c r="Q1174">
        <v>1334.17</v>
      </c>
      <c r="R1174" t="s">
        <v>329</v>
      </c>
      <c r="S1174" t="s">
        <v>3891</v>
      </c>
      <c r="T1174">
        <v>11564495</v>
      </c>
      <c r="U1174" s="16">
        <v>45740</v>
      </c>
      <c r="V1174" s="16">
        <v>45839</v>
      </c>
      <c r="W1174" s="16">
        <v>45806</v>
      </c>
      <c r="X1174">
        <v>1334.17</v>
      </c>
      <c r="Y1174">
        <v>1290900</v>
      </c>
      <c r="Z1174" t="s">
        <v>1568</v>
      </c>
      <c r="AA1174" t="s">
        <v>246</v>
      </c>
      <c r="AB1174" t="s">
        <v>121</v>
      </c>
      <c r="AC1174" t="s">
        <v>255</v>
      </c>
      <c r="AD1174" t="s">
        <v>135</v>
      </c>
      <c r="AE1174" t="str">
        <f>IF(B1174&gt;0,IF(B1174&gt;0,(IF(B1174&lt;&gt;'PLAN SEMANAL'!$A$2,BLTOTAL!AA1174,""))),"")</f>
        <v>AUXILIAR</v>
      </c>
      <c r="AF1174" t="str">
        <f>IF(AH1174="Completo","Completo",IF(IF(B1174&gt;0,_xlfn.XLOOKUP(B1174,'Detalle reservas completas fesa'!K:K,'Detalle reservas completas fesa'!Q:Q,_xlfn.XLOOKUP(B1174,'MB25'!L:L,'MB25'!Q:Q,"Incompleto")),"")="PENDIENTE","Incompleto",IF(B1174&gt;0,_xlfn.XLOOKUP(B1174,'Detalle reservas completas fesa'!K:K,'Detalle reservas completas fesa'!Q:Q,IF(AD1174="SIN MATERIAL","Completo",IF(AD1174="COMPLETO","Completo","Incompleto"))))))</f>
        <v>Incompleto</v>
      </c>
      <c r="AG1174">
        <f>IF(B1174&gt;0,_xlfn.XLOOKUP(B1174,IW49BLTOTAL!A:A,IW49BLTOTAL!H:H),"")</f>
        <v>6</v>
      </c>
      <c r="AH1174" t="str">
        <f>IF(IFERROR(_xlfn.XLOOKUP(B1174,'Detalle custodia'!B:B,'Detalle custodia'!O:O),"")="custodia","Completo","")</f>
        <v/>
      </c>
    </row>
    <row r="1175" spans="1:34" x14ac:dyDescent="0.35">
      <c r="A1175" t="s">
        <v>230</v>
      </c>
      <c r="B1175">
        <v>6581265</v>
      </c>
      <c r="C1175" t="s">
        <v>129</v>
      </c>
      <c r="D1175" t="s">
        <v>1746</v>
      </c>
      <c r="E1175" t="s">
        <v>310</v>
      </c>
      <c r="F1175" t="s">
        <v>133</v>
      </c>
      <c r="G1175" t="s">
        <v>132</v>
      </c>
      <c r="H1175" s="16">
        <v>45809</v>
      </c>
      <c r="J1175" t="s">
        <v>856</v>
      </c>
      <c r="K1175">
        <v>1215150</v>
      </c>
      <c r="L1175" t="s">
        <v>277</v>
      </c>
      <c r="O1175">
        <v>10014636</v>
      </c>
      <c r="P1175" t="s">
        <v>230</v>
      </c>
      <c r="Q1175">
        <v>0</v>
      </c>
      <c r="R1175" t="s">
        <v>329</v>
      </c>
      <c r="S1175" t="s">
        <v>342</v>
      </c>
      <c r="T1175">
        <v>11564384</v>
      </c>
      <c r="U1175" s="16">
        <v>45740</v>
      </c>
      <c r="V1175" s="16">
        <v>45809</v>
      </c>
      <c r="W1175" s="16">
        <v>45741</v>
      </c>
      <c r="X1175">
        <v>0</v>
      </c>
      <c r="Y1175">
        <v>1290900</v>
      </c>
      <c r="Z1175" t="s">
        <v>1568</v>
      </c>
      <c r="AA1175" t="s">
        <v>246</v>
      </c>
      <c r="AB1175" t="s">
        <v>121</v>
      </c>
      <c r="AC1175" t="s">
        <v>255</v>
      </c>
      <c r="AD1175" t="s">
        <v>141</v>
      </c>
      <c r="AE1175" t="str">
        <f>IF(B1175&gt;0,IF(B1175&gt;0,(IF(B1175&lt;&gt;'PLAN SEMANAL'!$A$2,BLTOTAL!AA1175,""))),"")</f>
        <v>AUXILIAR</v>
      </c>
      <c r="AF1175" t="str">
        <f>IF(AH1175="Completo","Completo",IF(IF(B1175&gt;0,_xlfn.XLOOKUP(B1175,'Detalle reservas completas fesa'!K:K,'Detalle reservas completas fesa'!Q:Q,_xlfn.XLOOKUP(B1175,'MB25'!L:L,'MB25'!Q:Q,"Incompleto")),"")="PENDIENTE","Incompleto",IF(B1175&gt;0,_xlfn.XLOOKUP(B1175,'Detalle reservas completas fesa'!K:K,'Detalle reservas completas fesa'!Q:Q,IF(AD1175="SIN MATERIAL","Completo",IF(AD1175="COMPLETO","Completo","Incompleto"))))))</f>
        <v>Incompleto</v>
      </c>
      <c r="AG1175">
        <f>IF(B1175&gt;0,_xlfn.XLOOKUP(B1175,IW49BLTOTAL!A:A,IW49BLTOTAL!H:H),"")</f>
        <v>5</v>
      </c>
      <c r="AH1175" t="str">
        <f>IF(IFERROR(_xlfn.XLOOKUP(B1175,'Detalle custodia'!B:B,'Detalle custodia'!O:O),"")="custodia","Completo","")</f>
        <v/>
      </c>
    </row>
    <row r="1176" spans="1:34" x14ac:dyDescent="0.35">
      <c r="A1176" t="s">
        <v>230</v>
      </c>
      <c r="B1176">
        <v>6581147</v>
      </c>
      <c r="C1176" t="s">
        <v>129</v>
      </c>
      <c r="D1176" t="s">
        <v>1747</v>
      </c>
      <c r="E1176" t="s">
        <v>310</v>
      </c>
      <c r="F1176" t="s">
        <v>259</v>
      </c>
      <c r="G1176" t="s">
        <v>147</v>
      </c>
      <c r="H1176" s="16">
        <v>45869</v>
      </c>
      <c r="I1176" s="16">
        <v>45869</v>
      </c>
      <c r="J1176" t="s">
        <v>3476</v>
      </c>
      <c r="K1176">
        <v>1215150</v>
      </c>
      <c r="L1176" t="s">
        <v>277</v>
      </c>
      <c r="O1176">
        <v>10014636</v>
      </c>
      <c r="P1176" t="s">
        <v>230</v>
      </c>
      <c r="Q1176">
        <v>0</v>
      </c>
      <c r="R1176" t="s">
        <v>329</v>
      </c>
      <c r="S1176" t="s">
        <v>3891</v>
      </c>
      <c r="T1176">
        <v>11548554</v>
      </c>
      <c r="U1176" s="16">
        <v>45740</v>
      </c>
      <c r="V1176" s="16">
        <v>45869</v>
      </c>
      <c r="W1176" s="16">
        <v>45844</v>
      </c>
      <c r="X1176">
        <v>0</v>
      </c>
      <c r="Y1176">
        <v>1290900</v>
      </c>
      <c r="Z1176" t="s">
        <v>1568</v>
      </c>
      <c r="AA1176" t="s">
        <v>246</v>
      </c>
      <c r="AB1176" t="s">
        <v>121</v>
      </c>
      <c r="AC1176" t="s">
        <v>255</v>
      </c>
      <c r="AD1176" t="s">
        <v>141</v>
      </c>
      <c r="AE1176" t="str">
        <f>IF(B1176&gt;0,IF(B1176&gt;0,(IF(B1176&lt;&gt;'PLAN SEMANAL'!$A$2,BLTOTAL!AA1176,""))),"")</f>
        <v>AUXILIAR</v>
      </c>
      <c r="AF1176" t="str">
        <f>IF(AH1176="Completo","Completo",IF(IF(B1176&gt;0,_xlfn.XLOOKUP(B1176,'Detalle reservas completas fesa'!K:K,'Detalle reservas completas fesa'!Q:Q,_xlfn.XLOOKUP(B1176,'MB25'!L:L,'MB25'!Q:Q,"Incompleto")),"")="PENDIENTE","Incompleto",IF(B1176&gt;0,_xlfn.XLOOKUP(B1176,'Detalle reservas completas fesa'!K:K,'Detalle reservas completas fesa'!Q:Q,IF(AD1176="SIN MATERIAL","Completo",IF(AD1176="COMPLETO","Completo","Incompleto"))))))</f>
        <v>Completo</v>
      </c>
      <c r="AG1176">
        <f>IF(B1176&gt;0,_xlfn.XLOOKUP(B1176,IW49BLTOTAL!A:A,IW49BLTOTAL!H:H),"")</f>
        <v>48</v>
      </c>
      <c r="AH1176" t="str">
        <f>IF(IFERROR(_xlfn.XLOOKUP(B1176,'Detalle custodia'!B:B,'Detalle custodia'!O:O),"")="custodia","Completo","")</f>
        <v/>
      </c>
    </row>
    <row r="1177" spans="1:34" x14ac:dyDescent="0.35">
      <c r="A1177" t="s">
        <v>230</v>
      </c>
      <c r="B1177">
        <v>6581142</v>
      </c>
      <c r="C1177" t="s">
        <v>129</v>
      </c>
      <c r="D1177" t="s">
        <v>1748</v>
      </c>
      <c r="E1177" t="s">
        <v>310</v>
      </c>
      <c r="F1177" t="s">
        <v>259</v>
      </c>
      <c r="G1177" t="s">
        <v>147</v>
      </c>
      <c r="H1177" s="16">
        <v>45869</v>
      </c>
      <c r="I1177" s="16">
        <v>45869</v>
      </c>
      <c r="J1177" t="s">
        <v>3476</v>
      </c>
      <c r="K1177">
        <v>1215150</v>
      </c>
      <c r="L1177" t="s">
        <v>277</v>
      </c>
      <c r="O1177">
        <v>10014636</v>
      </c>
      <c r="P1177" t="s">
        <v>230</v>
      </c>
      <c r="Q1177">
        <v>0</v>
      </c>
      <c r="R1177" t="s">
        <v>329</v>
      </c>
      <c r="S1177" t="s">
        <v>3891</v>
      </c>
      <c r="T1177">
        <v>11541184</v>
      </c>
      <c r="U1177" s="16">
        <v>45740</v>
      </c>
      <c r="V1177" s="16">
        <v>45869</v>
      </c>
      <c r="W1177" s="16">
        <v>45844</v>
      </c>
      <c r="X1177">
        <v>0</v>
      </c>
      <c r="Y1177">
        <v>1290900</v>
      </c>
      <c r="Z1177" t="s">
        <v>1568</v>
      </c>
      <c r="AA1177" t="s">
        <v>246</v>
      </c>
      <c r="AB1177" t="s">
        <v>121</v>
      </c>
      <c r="AC1177" t="s">
        <v>255</v>
      </c>
      <c r="AD1177" t="s">
        <v>141</v>
      </c>
      <c r="AE1177" t="str">
        <f>IF(B1177&gt;0,IF(B1177&gt;0,(IF(B1177&lt;&gt;'PLAN SEMANAL'!$A$2,BLTOTAL!AA1177,""))),"")</f>
        <v>AUXILIAR</v>
      </c>
      <c r="AF1177" t="str">
        <f>IF(AH1177="Completo","Completo",IF(IF(B1177&gt;0,_xlfn.XLOOKUP(B1177,'Detalle reservas completas fesa'!K:K,'Detalle reservas completas fesa'!Q:Q,_xlfn.XLOOKUP(B1177,'MB25'!L:L,'MB25'!Q:Q,"Incompleto")),"")="PENDIENTE","Incompleto",IF(B1177&gt;0,_xlfn.XLOOKUP(B1177,'Detalle reservas completas fesa'!K:K,'Detalle reservas completas fesa'!Q:Q,IF(AD1177="SIN MATERIAL","Completo",IF(AD1177="COMPLETO","Completo","Incompleto"))))))</f>
        <v>Incompleto</v>
      </c>
      <c r="AG1177">
        <f>IF(B1177&gt;0,_xlfn.XLOOKUP(B1177,IW49BLTOTAL!A:A,IW49BLTOTAL!H:H),"")</f>
        <v>96</v>
      </c>
      <c r="AH1177" t="str">
        <f>IF(IFERROR(_xlfn.XLOOKUP(B1177,'Detalle custodia'!B:B,'Detalle custodia'!O:O),"")="custodia","Completo","")</f>
        <v/>
      </c>
    </row>
    <row r="1178" spans="1:34" x14ac:dyDescent="0.35">
      <c r="A1178" t="s">
        <v>230</v>
      </c>
      <c r="B1178">
        <v>6581141</v>
      </c>
      <c r="C1178" t="s">
        <v>129</v>
      </c>
      <c r="D1178" t="s">
        <v>1749</v>
      </c>
      <c r="E1178" t="s">
        <v>310</v>
      </c>
      <c r="F1178" t="s">
        <v>133</v>
      </c>
      <c r="G1178" t="s">
        <v>147</v>
      </c>
      <c r="H1178" s="16">
        <v>45807</v>
      </c>
      <c r="I1178" s="16">
        <v>45807</v>
      </c>
      <c r="J1178" t="s">
        <v>856</v>
      </c>
      <c r="K1178">
        <v>1215150</v>
      </c>
      <c r="L1178" t="s">
        <v>277</v>
      </c>
      <c r="O1178">
        <v>10014636</v>
      </c>
      <c r="P1178" t="s">
        <v>230</v>
      </c>
      <c r="Q1178">
        <v>0</v>
      </c>
      <c r="R1178" t="s">
        <v>329</v>
      </c>
      <c r="S1178" t="s">
        <v>3901</v>
      </c>
      <c r="T1178">
        <v>11412582</v>
      </c>
      <c r="U1178" s="16">
        <v>45740</v>
      </c>
      <c r="V1178" s="16">
        <v>45807</v>
      </c>
      <c r="W1178" s="16">
        <v>45790</v>
      </c>
      <c r="X1178">
        <v>0</v>
      </c>
      <c r="Y1178">
        <v>1290900</v>
      </c>
      <c r="Z1178" t="s">
        <v>1568</v>
      </c>
      <c r="AA1178" t="s">
        <v>246</v>
      </c>
      <c r="AB1178" t="s">
        <v>121</v>
      </c>
      <c r="AC1178" t="s">
        <v>255</v>
      </c>
      <c r="AD1178" t="s">
        <v>141</v>
      </c>
      <c r="AE1178" t="str">
        <f>IF(B1178&gt;0,IF(B1178&gt;0,(IF(B1178&lt;&gt;'PLAN SEMANAL'!$A$2,BLTOTAL!AA1178,""))),"")</f>
        <v>AUXILIAR</v>
      </c>
      <c r="AF1178" t="str">
        <f>IF(AH1178="Completo","Completo",IF(IF(B1178&gt;0,_xlfn.XLOOKUP(B1178,'Detalle reservas completas fesa'!K:K,'Detalle reservas completas fesa'!Q:Q,_xlfn.XLOOKUP(B1178,'MB25'!L:L,'MB25'!Q:Q,"Incompleto")),"")="PENDIENTE","Incompleto",IF(B1178&gt;0,_xlfn.XLOOKUP(B1178,'Detalle reservas completas fesa'!K:K,'Detalle reservas completas fesa'!Q:Q,IF(AD1178="SIN MATERIAL","Completo",IF(AD1178="COMPLETO","Completo","Incompleto"))))))</f>
        <v>Incompleto</v>
      </c>
      <c r="AG1178">
        <f>IF(B1178&gt;0,_xlfn.XLOOKUP(B1178,IW49BLTOTAL!A:A,IW49BLTOTAL!H:H),"")</f>
        <v>3</v>
      </c>
      <c r="AH1178" t="str">
        <f>IF(IFERROR(_xlfn.XLOOKUP(B1178,'Detalle custodia'!B:B,'Detalle custodia'!O:O),"")="custodia","Completo","")</f>
        <v/>
      </c>
    </row>
    <row r="1179" spans="1:34" x14ac:dyDescent="0.35">
      <c r="A1179" t="s">
        <v>230</v>
      </c>
      <c r="B1179">
        <v>6581140</v>
      </c>
      <c r="C1179" t="s">
        <v>129</v>
      </c>
      <c r="D1179" t="s">
        <v>1750</v>
      </c>
      <c r="E1179" t="s">
        <v>310</v>
      </c>
      <c r="F1179" t="s">
        <v>133</v>
      </c>
      <c r="G1179" t="s">
        <v>147</v>
      </c>
      <c r="H1179" s="16">
        <v>45839</v>
      </c>
      <c r="I1179" s="16">
        <v>45869</v>
      </c>
      <c r="J1179" t="s">
        <v>3476</v>
      </c>
      <c r="K1179">
        <v>1215150</v>
      </c>
      <c r="L1179" t="s">
        <v>277</v>
      </c>
      <c r="O1179">
        <v>10014636</v>
      </c>
      <c r="P1179" t="s">
        <v>230</v>
      </c>
      <c r="Q1179">
        <v>0</v>
      </c>
      <c r="R1179" t="s">
        <v>329</v>
      </c>
      <c r="S1179" t="s">
        <v>3901</v>
      </c>
      <c r="T1179">
        <v>11399068</v>
      </c>
      <c r="U1179" s="16">
        <v>45740</v>
      </c>
      <c r="V1179" s="16">
        <v>45839</v>
      </c>
      <c r="W1179" s="16">
        <v>45835</v>
      </c>
      <c r="X1179">
        <v>0</v>
      </c>
      <c r="Y1179">
        <v>1290900</v>
      </c>
      <c r="Z1179" t="s">
        <v>1568</v>
      </c>
      <c r="AA1179" t="s">
        <v>246</v>
      </c>
      <c r="AB1179" t="s">
        <v>121</v>
      </c>
      <c r="AC1179" t="s">
        <v>255</v>
      </c>
      <c r="AD1179" t="s">
        <v>141</v>
      </c>
      <c r="AE1179" t="str">
        <f>IF(B1179&gt;0,IF(B1179&gt;0,(IF(B1179&lt;&gt;'PLAN SEMANAL'!$A$2,BLTOTAL!AA1179,""))),"")</f>
        <v>AUXILIAR</v>
      </c>
      <c r="AF1179" t="str">
        <f>IF(AH1179="Completo","Completo",IF(IF(B1179&gt;0,_xlfn.XLOOKUP(B1179,'Detalle reservas completas fesa'!K:K,'Detalle reservas completas fesa'!Q:Q,_xlfn.XLOOKUP(B1179,'MB25'!L:L,'MB25'!Q:Q,"Incompleto")),"")="PENDIENTE","Incompleto",IF(B1179&gt;0,_xlfn.XLOOKUP(B1179,'Detalle reservas completas fesa'!K:K,'Detalle reservas completas fesa'!Q:Q,IF(AD1179="SIN MATERIAL","Completo",IF(AD1179="COMPLETO","Completo","Incompleto"))))))</f>
        <v>Completo</v>
      </c>
      <c r="AG1179">
        <f>IF(B1179&gt;0,_xlfn.XLOOKUP(B1179,IW49BLTOTAL!A:A,IW49BLTOTAL!H:H),"")</f>
        <v>10</v>
      </c>
      <c r="AH1179" t="str">
        <f>IF(IFERROR(_xlfn.XLOOKUP(B1179,'Detalle custodia'!B:B,'Detalle custodia'!O:O),"")="custodia","Completo","")</f>
        <v/>
      </c>
    </row>
    <row r="1180" spans="1:34" x14ac:dyDescent="0.35">
      <c r="A1180" t="s">
        <v>230</v>
      </c>
      <c r="B1180">
        <v>6581139</v>
      </c>
      <c r="C1180" t="s">
        <v>129</v>
      </c>
      <c r="D1180" t="s">
        <v>1751</v>
      </c>
      <c r="E1180" t="s">
        <v>310</v>
      </c>
      <c r="F1180" t="s">
        <v>133</v>
      </c>
      <c r="G1180" t="s">
        <v>147</v>
      </c>
      <c r="H1180" s="16">
        <v>45808</v>
      </c>
      <c r="I1180" s="16">
        <v>45808</v>
      </c>
      <c r="J1180" t="s">
        <v>856</v>
      </c>
      <c r="K1180">
        <v>1215150</v>
      </c>
      <c r="L1180" t="s">
        <v>277</v>
      </c>
      <c r="O1180">
        <v>10014636</v>
      </c>
      <c r="P1180" t="s">
        <v>230</v>
      </c>
      <c r="Q1180">
        <v>0</v>
      </c>
      <c r="R1180" t="s">
        <v>329</v>
      </c>
      <c r="S1180" t="s">
        <v>343</v>
      </c>
      <c r="T1180">
        <v>11391708</v>
      </c>
      <c r="U1180" s="16">
        <v>45740</v>
      </c>
      <c r="V1180" s="16">
        <v>45808</v>
      </c>
      <c r="W1180" s="16">
        <v>45776</v>
      </c>
      <c r="X1180">
        <v>0</v>
      </c>
      <c r="Y1180">
        <v>1290900</v>
      </c>
      <c r="Z1180" t="s">
        <v>1568</v>
      </c>
      <c r="AA1180" t="s">
        <v>246</v>
      </c>
      <c r="AB1180" t="s">
        <v>121</v>
      </c>
      <c r="AC1180" t="s">
        <v>255</v>
      </c>
      <c r="AD1180" t="s">
        <v>141</v>
      </c>
      <c r="AE1180" t="str">
        <f>IF(B1180&gt;0,IF(B1180&gt;0,(IF(B1180&lt;&gt;'PLAN SEMANAL'!$A$2,BLTOTAL!AA1180,""))),"")</f>
        <v>AUXILIAR</v>
      </c>
      <c r="AF1180" t="str">
        <f>IF(AH1180="Completo","Completo",IF(IF(B1180&gt;0,_xlfn.XLOOKUP(B1180,'Detalle reservas completas fesa'!K:K,'Detalle reservas completas fesa'!Q:Q,_xlfn.XLOOKUP(B1180,'MB25'!L:L,'MB25'!Q:Q,"Incompleto")),"")="PENDIENTE","Incompleto",IF(B1180&gt;0,_xlfn.XLOOKUP(B1180,'Detalle reservas completas fesa'!K:K,'Detalle reservas completas fesa'!Q:Q,IF(AD1180="SIN MATERIAL","Completo",IF(AD1180="COMPLETO","Completo","Incompleto"))))))</f>
        <v>Incompleto</v>
      </c>
      <c r="AG1180">
        <f>IF(B1180&gt;0,_xlfn.XLOOKUP(B1180,IW49BLTOTAL!A:A,IW49BLTOTAL!H:H),"")</f>
        <v>2</v>
      </c>
      <c r="AH1180" t="str">
        <f>IF(IFERROR(_xlfn.XLOOKUP(B1180,'Detalle custodia'!B:B,'Detalle custodia'!O:O),"")="custodia","Completo","")</f>
        <v/>
      </c>
    </row>
    <row r="1181" spans="1:34" x14ac:dyDescent="0.35">
      <c r="A1181" t="s">
        <v>218</v>
      </c>
      <c r="B1181">
        <v>6581135</v>
      </c>
      <c r="C1181" t="s">
        <v>129</v>
      </c>
      <c r="D1181" t="s">
        <v>1753</v>
      </c>
      <c r="E1181" t="s">
        <v>310</v>
      </c>
      <c r="F1181" t="s">
        <v>133</v>
      </c>
      <c r="G1181" t="s">
        <v>132</v>
      </c>
      <c r="H1181" s="16">
        <v>45839</v>
      </c>
      <c r="I1181" s="16">
        <v>45869</v>
      </c>
      <c r="J1181" t="s">
        <v>3476</v>
      </c>
      <c r="K1181">
        <v>1215150</v>
      </c>
      <c r="L1181" t="s">
        <v>279</v>
      </c>
      <c r="O1181">
        <v>10014633</v>
      </c>
      <c r="P1181" t="s">
        <v>218</v>
      </c>
      <c r="Q1181">
        <v>0</v>
      </c>
      <c r="R1181" t="s">
        <v>329</v>
      </c>
      <c r="S1181" t="s">
        <v>3901</v>
      </c>
      <c r="T1181">
        <v>11554938</v>
      </c>
      <c r="U1181" s="16">
        <v>45740</v>
      </c>
      <c r="V1181" s="16">
        <v>45839</v>
      </c>
      <c r="W1181" s="16">
        <v>45835</v>
      </c>
      <c r="X1181">
        <v>0</v>
      </c>
      <c r="Y1181">
        <v>1290900</v>
      </c>
      <c r="Z1181" t="s">
        <v>1568</v>
      </c>
      <c r="AA1181" t="s">
        <v>246</v>
      </c>
      <c r="AB1181" t="s">
        <v>121</v>
      </c>
      <c r="AC1181" t="s">
        <v>255</v>
      </c>
      <c r="AD1181" t="s">
        <v>122</v>
      </c>
      <c r="AE1181" t="str">
        <f>IF(B1181&gt;0,IF(B1181&gt;0,(IF(B1181&lt;&gt;'PLAN SEMANAL'!$A$2,BLTOTAL!AA1181,""))),"")</f>
        <v>AUXILIAR</v>
      </c>
      <c r="AF1181" t="str">
        <f>IF(AH1181="Completo","Completo",IF(IF(B1181&gt;0,_xlfn.XLOOKUP(B1181,'Detalle reservas completas fesa'!K:K,'Detalle reservas completas fesa'!Q:Q,_xlfn.XLOOKUP(B1181,'MB25'!L:L,'MB25'!Q:Q,"Incompleto")),"")="PENDIENTE","Incompleto",IF(B1181&gt;0,_xlfn.XLOOKUP(B1181,'Detalle reservas completas fesa'!K:K,'Detalle reservas completas fesa'!Q:Q,IF(AD1181="SIN MATERIAL","Completo",IF(AD1181="COMPLETO","Completo","Incompleto"))))))</f>
        <v>Completo</v>
      </c>
      <c r="AG1181">
        <f>IF(B1181&gt;0,_xlfn.XLOOKUP(B1181,IW49BLTOTAL!A:A,IW49BLTOTAL!H:H),"")</f>
        <v>6</v>
      </c>
      <c r="AH1181" t="str">
        <f>IF(IFERROR(_xlfn.XLOOKUP(B1181,'Detalle custodia'!B:B,'Detalle custodia'!O:O),"")="custodia","Completo","")</f>
        <v/>
      </c>
    </row>
    <row r="1182" spans="1:34" x14ac:dyDescent="0.35">
      <c r="A1182" t="s">
        <v>218</v>
      </c>
      <c r="B1182">
        <v>6581134</v>
      </c>
      <c r="C1182" t="s">
        <v>129</v>
      </c>
      <c r="D1182" t="s">
        <v>1754</v>
      </c>
      <c r="E1182" t="s">
        <v>310</v>
      </c>
      <c r="F1182" t="s">
        <v>133</v>
      </c>
      <c r="G1182" t="s">
        <v>132</v>
      </c>
      <c r="H1182" s="16">
        <v>45839</v>
      </c>
      <c r="I1182" s="16">
        <v>45869</v>
      </c>
      <c r="J1182" t="s">
        <v>3476</v>
      </c>
      <c r="K1182">
        <v>1215150</v>
      </c>
      <c r="L1182" t="s">
        <v>279</v>
      </c>
      <c r="O1182">
        <v>10014633</v>
      </c>
      <c r="P1182" t="s">
        <v>218</v>
      </c>
      <c r="Q1182">
        <v>0</v>
      </c>
      <c r="R1182" t="s">
        <v>329</v>
      </c>
      <c r="S1182" t="s">
        <v>3901</v>
      </c>
      <c r="T1182">
        <v>11541485</v>
      </c>
      <c r="U1182" s="16">
        <v>45740</v>
      </c>
      <c r="V1182" s="16">
        <v>45839</v>
      </c>
      <c r="W1182" s="16">
        <v>45835</v>
      </c>
      <c r="X1182">
        <v>0</v>
      </c>
      <c r="Y1182">
        <v>1290900</v>
      </c>
      <c r="Z1182" t="s">
        <v>1568</v>
      </c>
      <c r="AA1182" t="s">
        <v>246</v>
      </c>
      <c r="AB1182" t="s">
        <v>121</v>
      </c>
      <c r="AC1182" t="s">
        <v>255</v>
      </c>
      <c r="AD1182" t="s">
        <v>122</v>
      </c>
      <c r="AE1182" t="str">
        <f>IF(B1182&gt;0,IF(B1182&gt;0,(IF(B1182&lt;&gt;'PLAN SEMANAL'!$A$2,BLTOTAL!AA1182,""))),"")</f>
        <v>AUXILIAR</v>
      </c>
      <c r="AF1182" t="str">
        <f>IF(AH1182="Completo","Completo",IF(IF(B1182&gt;0,_xlfn.XLOOKUP(B1182,'Detalle reservas completas fesa'!K:K,'Detalle reservas completas fesa'!Q:Q,_xlfn.XLOOKUP(B1182,'MB25'!L:L,'MB25'!Q:Q,"Incompleto")),"")="PENDIENTE","Incompleto",IF(B1182&gt;0,_xlfn.XLOOKUP(B1182,'Detalle reservas completas fesa'!K:K,'Detalle reservas completas fesa'!Q:Q,IF(AD1182="SIN MATERIAL","Completo",IF(AD1182="COMPLETO","Completo","Incompleto"))))))</f>
        <v>Completo</v>
      </c>
      <c r="AG1182">
        <f>IF(B1182&gt;0,_xlfn.XLOOKUP(B1182,IW49BLTOTAL!A:A,IW49BLTOTAL!H:H),"")</f>
        <v>4</v>
      </c>
      <c r="AH1182" t="str">
        <f>IF(IFERROR(_xlfn.XLOOKUP(B1182,'Detalle custodia'!B:B,'Detalle custodia'!O:O),"")="custodia","Completo","")</f>
        <v/>
      </c>
    </row>
    <row r="1183" spans="1:34" x14ac:dyDescent="0.35">
      <c r="A1183" t="s">
        <v>128</v>
      </c>
      <c r="B1183">
        <v>6581100</v>
      </c>
      <c r="C1183" t="s">
        <v>123</v>
      </c>
      <c r="D1183" t="s">
        <v>1755</v>
      </c>
      <c r="E1183" t="s">
        <v>310</v>
      </c>
      <c r="F1183" t="s">
        <v>133</v>
      </c>
      <c r="G1183" t="s">
        <v>132</v>
      </c>
      <c r="H1183" s="16">
        <v>45839</v>
      </c>
      <c r="I1183" s="16">
        <v>45869</v>
      </c>
      <c r="J1183" t="s">
        <v>3476</v>
      </c>
      <c r="K1183">
        <v>1210100</v>
      </c>
      <c r="L1183" t="s">
        <v>390</v>
      </c>
      <c r="O1183">
        <v>10014594</v>
      </c>
      <c r="P1183" t="s">
        <v>128</v>
      </c>
      <c r="Q1183">
        <v>0</v>
      </c>
      <c r="R1183" t="s">
        <v>296</v>
      </c>
      <c r="S1183" t="s">
        <v>342</v>
      </c>
      <c r="T1183">
        <v>11467519</v>
      </c>
      <c r="U1183" s="16">
        <v>45740</v>
      </c>
      <c r="V1183" s="16">
        <v>45839</v>
      </c>
      <c r="W1183" s="16">
        <v>45833</v>
      </c>
      <c r="X1183">
        <v>0</v>
      </c>
      <c r="Y1183">
        <v>1290900</v>
      </c>
      <c r="Z1183" t="s">
        <v>1568</v>
      </c>
      <c r="AA1183" t="s">
        <v>248</v>
      </c>
      <c r="AB1183" t="s">
        <v>121</v>
      </c>
      <c r="AC1183" t="s">
        <v>255</v>
      </c>
      <c r="AD1183" t="s">
        <v>122</v>
      </c>
      <c r="AE1183" t="str">
        <f>IF(B1183&gt;0,IF(B1183&gt;0,(IF(B1183&lt;&gt;'PLAN SEMANAL'!$A$2,BLTOTAL!AA1183,""))),"")</f>
        <v>PERFORACIO</v>
      </c>
      <c r="AF1183" t="str">
        <f>IF(AH1183="Completo","Completo",IF(IF(B1183&gt;0,_xlfn.XLOOKUP(B1183,'Detalle reservas completas fesa'!K:K,'Detalle reservas completas fesa'!Q:Q,_xlfn.XLOOKUP(B1183,'MB25'!L:L,'MB25'!Q:Q,"Incompleto")),"")="PENDIENTE","Incompleto",IF(B1183&gt;0,_xlfn.XLOOKUP(B1183,'Detalle reservas completas fesa'!K:K,'Detalle reservas completas fesa'!Q:Q,IF(AD1183="SIN MATERIAL","Completo",IF(AD1183="COMPLETO","Completo","Incompleto"))))))</f>
        <v>Completo</v>
      </c>
      <c r="AG1183">
        <f>IF(B1183&gt;0,_xlfn.XLOOKUP(B1183,IW49BLTOTAL!A:A,IW49BLTOTAL!H:H),"")</f>
        <v>4</v>
      </c>
      <c r="AH1183" t="str">
        <f>IF(IFERROR(_xlfn.XLOOKUP(B1183,'Detalle custodia'!B:B,'Detalle custodia'!O:O),"")="custodia","Completo","")</f>
        <v/>
      </c>
    </row>
    <row r="1184" spans="1:34" x14ac:dyDescent="0.35">
      <c r="A1184" t="s">
        <v>224</v>
      </c>
      <c r="B1184">
        <v>6581013</v>
      </c>
      <c r="C1184" t="s">
        <v>129</v>
      </c>
      <c r="D1184" t="s">
        <v>1756</v>
      </c>
      <c r="E1184" t="s">
        <v>310</v>
      </c>
      <c r="F1184" t="s">
        <v>125</v>
      </c>
      <c r="G1184" t="s">
        <v>153</v>
      </c>
      <c r="H1184" s="16">
        <v>45870</v>
      </c>
      <c r="I1184" s="16">
        <v>45900</v>
      </c>
      <c r="J1184" t="s">
        <v>3475</v>
      </c>
      <c r="K1184">
        <v>1213130</v>
      </c>
      <c r="L1184" t="s">
        <v>389</v>
      </c>
      <c r="O1184">
        <v>10014612</v>
      </c>
      <c r="P1184" t="s">
        <v>224</v>
      </c>
      <c r="Q1184">
        <v>0</v>
      </c>
      <c r="R1184" t="s">
        <v>329</v>
      </c>
      <c r="S1184" t="s">
        <v>3901</v>
      </c>
      <c r="T1184">
        <v>11566570</v>
      </c>
      <c r="U1184" s="16">
        <v>45740</v>
      </c>
      <c r="V1184" s="16">
        <v>45870</v>
      </c>
      <c r="W1184" s="16">
        <v>45835</v>
      </c>
      <c r="X1184">
        <v>0</v>
      </c>
      <c r="Y1184">
        <v>1290900</v>
      </c>
      <c r="Z1184" t="s">
        <v>1568</v>
      </c>
      <c r="AA1184" t="s">
        <v>245</v>
      </c>
      <c r="AB1184" t="s">
        <v>121</v>
      </c>
      <c r="AC1184" t="s">
        <v>255</v>
      </c>
      <c r="AD1184" t="s">
        <v>141</v>
      </c>
      <c r="AE1184" t="str">
        <f>IF(B1184&gt;0,IF(B1184&gt;0,(IF(B1184&lt;&gt;'PLAN SEMANAL'!$A$2,BLTOTAL!AA1184,""))),"")</f>
        <v>ACARREO</v>
      </c>
      <c r="AF1184" t="str">
        <f>IF(AH1184="Completo","Completo",IF(IF(B1184&gt;0,_xlfn.XLOOKUP(B1184,'Detalle reservas completas fesa'!K:K,'Detalle reservas completas fesa'!Q:Q,_xlfn.XLOOKUP(B1184,'MB25'!L:L,'MB25'!Q:Q,"Incompleto")),"")="PENDIENTE","Incompleto",IF(B1184&gt;0,_xlfn.XLOOKUP(B1184,'Detalle reservas completas fesa'!K:K,'Detalle reservas completas fesa'!Q:Q,IF(AD1184="SIN MATERIAL","Completo",IF(AD1184="COMPLETO","Completo","Incompleto"))))))</f>
        <v>Incompleto</v>
      </c>
      <c r="AG1184">
        <f>IF(B1184&gt;0,_xlfn.XLOOKUP(B1184,IW49BLTOTAL!A:A,IW49BLTOTAL!H:H),"")</f>
        <v>10</v>
      </c>
      <c r="AH1184" t="str">
        <f>IF(IFERROR(_xlfn.XLOOKUP(B1184,'Detalle custodia'!B:B,'Detalle custodia'!O:O),"")="custodia","Completo","")</f>
        <v/>
      </c>
    </row>
    <row r="1185" spans="1:34" x14ac:dyDescent="0.35">
      <c r="A1185" t="s">
        <v>209</v>
      </c>
      <c r="B1185">
        <v>6580974</v>
      </c>
      <c r="C1185" t="s">
        <v>129</v>
      </c>
      <c r="D1185" t="s">
        <v>1757</v>
      </c>
      <c r="E1185" t="s">
        <v>310</v>
      </c>
      <c r="F1185" t="s">
        <v>439</v>
      </c>
      <c r="G1185" t="s">
        <v>136</v>
      </c>
      <c r="H1185" s="16">
        <v>45839</v>
      </c>
      <c r="I1185" s="16">
        <v>45869</v>
      </c>
      <c r="J1185" t="s">
        <v>3476</v>
      </c>
      <c r="K1185">
        <v>1215152</v>
      </c>
      <c r="L1185" t="s">
        <v>280</v>
      </c>
      <c r="O1185">
        <v>10014630</v>
      </c>
      <c r="P1185" t="s">
        <v>209</v>
      </c>
      <c r="Q1185">
        <v>4660.21</v>
      </c>
      <c r="R1185" t="s">
        <v>329</v>
      </c>
      <c r="S1185" t="s">
        <v>3901</v>
      </c>
      <c r="T1185">
        <v>11563739</v>
      </c>
      <c r="U1185" s="16">
        <v>45739</v>
      </c>
      <c r="V1185" s="16">
        <v>45839</v>
      </c>
      <c r="W1185" s="16">
        <v>45835</v>
      </c>
      <c r="X1185">
        <v>4660.21</v>
      </c>
      <c r="Y1185">
        <v>1290900</v>
      </c>
      <c r="Z1185" t="s">
        <v>1568</v>
      </c>
      <c r="AA1185" t="s">
        <v>246</v>
      </c>
      <c r="AB1185" t="s">
        <v>121</v>
      </c>
      <c r="AC1185" t="s">
        <v>255</v>
      </c>
      <c r="AD1185" t="s">
        <v>135</v>
      </c>
      <c r="AE1185" t="str">
        <f>IF(B1185&gt;0,IF(B1185&gt;0,(IF(B1185&lt;&gt;'PLAN SEMANAL'!$A$2,BLTOTAL!AA1185,""))),"")</f>
        <v>AUXILIAR</v>
      </c>
      <c r="AF1185" t="str">
        <f>IF(AH1185="Completo","Completo",IF(IF(B1185&gt;0,_xlfn.XLOOKUP(B1185,'Detalle reservas completas fesa'!K:K,'Detalle reservas completas fesa'!Q:Q,_xlfn.XLOOKUP(B1185,'MB25'!L:L,'MB25'!Q:Q,"Incompleto")),"")="PENDIENTE","Incompleto",IF(B1185&gt;0,_xlfn.XLOOKUP(B1185,'Detalle reservas completas fesa'!K:K,'Detalle reservas completas fesa'!Q:Q,IF(AD1185="SIN MATERIAL","Completo",IF(AD1185="COMPLETO","Completo","Incompleto"))))))</f>
        <v>Incompleto</v>
      </c>
      <c r="AG1185">
        <f>IF(B1185&gt;0,_xlfn.XLOOKUP(B1185,IW49BLTOTAL!A:A,IW49BLTOTAL!H:H),"")</f>
        <v>6</v>
      </c>
      <c r="AH1185" t="str">
        <f>IF(IFERROR(_xlfn.XLOOKUP(B1185,'Detalle custodia'!B:B,'Detalle custodia'!O:O),"")="custodia","Completo","")</f>
        <v/>
      </c>
    </row>
    <row r="1186" spans="1:34" x14ac:dyDescent="0.35">
      <c r="A1186" t="s">
        <v>157</v>
      </c>
      <c r="B1186">
        <v>6580950</v>
      </c>
      <c r="C1186" t="s">
        <v>129</v>
      </c>
      <c r="D1186" t="s">
        <v>1758</v>
      </c>
      <c r="E1186" t="s">
        <v>310</v>
      </c>
      <c r="F1186" t="s">
        <v>133</v>
      </c>
      <c r="G1186" t="s">
        <v>147</v>
      </c>
      <c r="H1186" s="16">
        <v>45839</v>
      </c>
      <c r="I1186" s="16">
        <v>45869</v>
      </c>
      <c r="J1186" t="s">
        <v>3476</v>
      </c>
      <c r="K1186">
        <v>1215150</v>
      </c>
      <c r="L1186" t="s">
        <v>345</v>
      </c>
      <c r="O1186">
        <v>10014635</v>
      </c>
      <c r="P1186" t="s">
        <v>157</v>
      </c>
      <c r="Q1186">
        <v>0</v>
      </c>
      <c r="R1186" t="s">
        <v>329</v>
      </c>
      <c r="S1186" t="s">
        <v>3901</v>
      </c>
      <c r="T1186">
        <v>11563895</v>
      </c>
      <c r="U1186" s="16">
        <v>45739</v>
      </c>
      <c r="V1186" s="16">
        <v>45839</v>
      </c>
      <c r="W1186" s="16">
        <v>45835</v>
      </c>
      <c r="X1186">
        <v>0</v>
      </c>
      <c r="Y1186">
        <v>1290900</v>
      </c>
      <c r="Z1186" t="s">
        <v>1568</v>
      </c>
      <c r="AA1186" t="s">
        <v>246</v>
      </c>
      <c r="AB1186" t="s">
        <v>121</v>
      </c>
      <c r="AC1186" t="s">
        <v>255</v>
      </c>
      <c r="AD1186" t="s">
        <v>141</v>
      </c>
      <c r="AE1186" t="str">
        <f>IF(B1186&gt;0,IF(B1186&gt;0,(IF(B1186&lt;&gt;'PLAN SEMANAL'!$A$2,BLTOTAL!AA1186,""))),"")</f>
        <v>AUXILIAR</v>
      </c>
      <c r="AF1186" t="str">
        <f>IF(AH1186="Completo","Completo",IF(IF(B1186&gt;0,_xlfn.XLOOKUP(B1186,'Detalle reservas completas fesa'!K:K,'Detalle reservas completas fesa'!Q:Q,_xlfn.XLOOKUP(B1186,'MB25'!L:L,'MB25'!Q:Q,"Incompleto")),"")="PENDIENTE","Incompleto",IF(B1186&gt;0,_xlfn.XLOOKUP(B1186,'Detalle reservas completas fesa'!K:K,'Detalle reservas completas fesa'!Q:Q,IF(AD1186="SIN MATERIAL","Completo",IF(AD1186="COMPLETO","Completo","Incompleto"))))))</f>
        <v>Completo</v>
      </c>
      <c r="AG1186">
        <f>IF(B1186&gt;0,_xlfn.XLOOKUP(B1186,IW49BLTOTAL!A:A,IW49BLTOTAL!H:H),"")</f>
        <v>8</v>
      </c>
      <c r="AH1186" t="str">
        <f>IF(IFERROR(_xlfn.XLOOKUP(B1186,'Detalle custodia'!B:B,'Detalle custodia'!O:O),"")="custodia","Completo","")</f>
        <v/>
      </c>
    </row>
    <row r="1187" spans="1:34" x14ac:dyDescent="0.35">
      <c r="A1187" t="s">
        <v>209</v>
      </c>
      <c r="B1187">
        <v>6580897</v>
      </c>
      <c r="C1187" t="s">
        <v>129</v>
      </c>
      <c r="D1187" t="s">
        <v>1759</v>
      </c>
      <c r="E1187" t="s">
        <v>310</v>
      </c>
      <c r="F1187" t="s">
        <v>125</v>
      </c>
      <c r="G1187" t="s">
        <v>136</v>
      </c>
      <c r="H1187" s="16">
        <v>45839</v>
      </c>
      <c r="I1187" s="16">
        <v>45869</v>
      </c>
      <c r="J1187" t="s">
        <v>3476</v>
      </c>
      <c r="K1187">
        <v>1215152</v>
      </c>
      <c r="L1187" t="s">
        <v>280</v>
      </c>
      <c r="O1187">
        <v>10014630</v>
      </c>
      <c r="P1187" t="s">
        <v>209</v>
      </c>
      <c r="Q1187">
        <v>3982.82</v>
      </c>
      <c r="R1187" t="s">
        <v>329</v>
      </c>
      <c r="S1187" t="s">
        <v>3901</v>
      </c>
      <c r="T1187">
        <v>11566897</v>
      </c>
      <c r="U1187" s="16">
        <v>45739</v>
      </c>
      <c r="V1187" s="16">
        <v>45839</v>
      </c>
      <c r="W1187" s="16">
        <v>45835</v>
      </c>
      <c r="X1187">
        <v>3982.82</v>
      </c>
      <c r="Y1187">
        <v>1290900</v>
      </c>
      <c r="Z1187" t="s">
        <v>1568</v>
      </c>
      <c r="AA1187" t="s">
        <v>246</v>
      </c>
      <c r="AB1187" t="s">
        <v>121</v>
      </c>
      <c r="AC1187" t="s">
        <v>255</v>
      </c>
      <c r="AD1187" t="s">
        <v>135</v>
      </c>
      <c r="AE1187" t="str">
        <f>IF(B1187&gt;0,IF(B1187&gt;0,(IF(B1187&lt;&gt;'PLAN SEMANAL'!$A$2,BLTOTAL!AA1187,""))),"")</f>
        <v>AUXILIAR</v>
      </c>
      <c r="AF1187" t="str">
        <f>IF(AH1187="Completo","Completo",IF(IF(B1187&gt;0,_xlfn.XLOOKUP(B1187,'Detalle reservas completas fesa'!K:K,'Detalle reservas completas fesa'!Q:Q,_xlfn.XLOOKUP(B1187,'MB25'!L:L,'MB25'!Q:Q,"Incompleto")),"")="PENDIENTE","Incompleto",IF(B1187&gt;0,_xlfn.XLOOKUP(B1187,'Detalle reservas completas fesa'!K:K,'Detalle reservas completas fesa'!Q:Q,IF(AD1187="SIN MATERIAL","Completo",IF(AD1187="COMPLETO","Completo","Incompleto"))))))</f>
        <v>Incompleto</v>
      </c>
      <c r="AG1187">
        <f>IF(B1187&gt;0,_xlfn.XLOOKUP(B1187,IW49BLTOTAL!A:A,IW49BLTOTAL!H:H),"")</f>
        <v>6</v>
      </c>
      <c r="AH1187" t="str">
        <f>IF(IFERROR(_xlfn.XLOOKUP(B1187,'Detalle custodia'!B:B,'Detalle custodia'!O:O),"")="custodia","Completo","")</f>
        <v/>
      </c>
    </row>
    <row r="1188" spans="1:34" x14ac:dyDescent="0.35">
      <c r="A1188" t="s">
        <v>274</v>
      </c>
      <c r="B1188">
        <v>6580748</v>
      </c>
      <c r="C1188" t="s">
        <v>123</v>
      </c>
      <c r="D1188" t="s">
        <v>1760</v>
      </c>
      <c r="E1188" t="s">
        <v>310</v>
      </c>
      <c r="F1188" t="s">
        <v>133</v>
      </c>
      <c r="G1188" t="s">
        <v>132</v>
      </c>
      <c r="H1188" s="16">
        <v>45889</v>
      </c>
      <c r="I1188" s="16">
        <v>45889</v>
      </c>
      <c r="J1188" t="s">
        <v>856</v>
      </c>
      <c r="K1188">
        <v>1210102</v>
      </c>
      <c r="L1188" t="s">
        <v>275</v>
      </c>
      <c r="O1188">
        <v>10014596</v>
      </c>
      <c r="P1188" t="s">
        <v>176</v>
      </c>
      <c r="Q1188">
        <v>0</v>
      </c>
      <c r="R1188" t="s">
        <v>296</v>
      </c>
      <c r="S1188" t="s">
        <v>296</v>
      </c>
      <c r="T1188">
        <v>11563309</v>
      </c>
      <c r="U1188" s="16">
        <v>45738</v>
      </c>
      <c r="V1188" s="16">
        <v>45889</v>
      </c>
      <c r="W1188" s="16">
        <v>45848</v>
      </c>
      <c r="X1188">
        <v>0</v>
      </c>
      <c r="Y1188">
        <v>1290900</v>
      </c>
      <c r="Z1188" t="s">
        <v>1568</v>
      </c>
      <c r="AA1188" t="s">
        <v>248</v>
      </c>
      <c r="AB1188" t="s">
        <v>121</v>
      </c>
      <c r="AC1188" t="s">
        <v>255</v>
      </c>
      <c r="AD1188" t="s">
        <v>141</v>
      </c>
      <c r="AE1188" t="str">
        <f>IF(B1188&gt;0,IF(B1188&gt;0,(IF(B1188&lt;&gt;'PLAN SEMANAL'!$A$2,BLTOTAL!AA1188,""))),"")</f>
        <v>PERFORACIO</v>
      </c>
      <c r="AF1188" t="str">
        <f>IF(AH1188="Completo","Completo",IF(IF(B1188&gt;0,_xlfn.XLOOKUP(B1188,'Detalle reservas completas fesa'!K:K,'Detalle reservas completas fesa'!Q:Q,_xlfn.XLOOKUP(B1188,'MB25'!L:L,'MB25'!Q:Q,"Incompleto")),"")="PENDIENTE","Incompleto",IF(B1188&gt;0,_xlfn.XLOOKUP(B1188,'Detalle reservas completas fesa'!K:K,'Detalle reservas completas fesa'!Q:Q,IF(AD1188="SIN MATERIAL","Completo",IF(AD1188="COMPLETO","Completo","Incompleto"))))))</f>
        <v>Incompleto</v>
      </c>
      <c r="AG1188">
        <f>IF(B1188&gt;0,_xlfn.XLOOKUP(B1188,IW49BLTOTAL!A:A,IW49BLTOTAL!H:H),"")</f>
        <v>4</v>
      </c>
      <c r="AH1188" t="str">
        <f>IF(IFERROR(_xlfn.XLOOKUP(B1188,'Detalle custodia'!B:B,'Detalle custodia'!O:O),"")="custodia","Completo","")</f>
        <v/>
      </c>
    </row>
    <row r="1189" spans="1:34" x14ac:dyDescent="0.35">
      <c r="A1189" t="s">
        <v>324</v>
      </c>
      <c r="B1189">
        <v>6580642</v>
      </c>
      <c r="C1189" t="s">
        <v>138</v>
      </c>
      <c r="D1189" t="s">
        <v>1761</v>
      </c>
      <c r="E1189" t="s">
        <v>310</v>
      </c>
      <c r="F1189" t="s">
        <v>125</v>
      </c>
      <c r="G1189" t="s">
        <v>136</v>
      </c>
      <c r="H1189" s="16">
        <v>45808</v>
      </c>
      <c r="I1189" s="16">
        <v>45808</v>
      </c>
      <c r="J1189" t="s">
        <v>856</v>
      </c>
      <c r="K1189">
        <v>2230130</v>
      </c>
      <c r="L1189" t="s">
        <v>325</v>
      </c>
      <c r="O1189">
        <v>10015302</v>
      </c>
      <c r="P1189" t="s">
        <v>408</v>
      </c>
      <c r="Q1189">
        <v>1708.68</v>
      </c>
      <c r="R1189" t="s">
        <v>349</v>
      </c>
      <c r="S1189" t="s">
        <v>347</v>
      </c>
      <c r="T1189">
        <v>11563778</v>
      </c>
      <c r="U1189" s="16">
        <v>45738</v>
      </c>
      <c r="V1189" s="16">
        <v>45808</v>
      </c>
      <c r="W1189" s="16">
        <v>45805</v>
      </c>
      <c r="X1189">
        <v>1708.68</v>
      </c>
      <c r="Y1189">
        <v>1290900</v>
      </c>
      <c r="Z1189" t="s">
        <v>1568</v>
      </c>
      <c r="AA1189" t="s">
        <v>249</v>
      </c>
      <c r="AB1189" t="s">
        <v>121</v>
      </c>
      <c r="AC1189" t="s">
        <v>255</v>
      </c>
      <c r="AD1189" t="s">
        <v>135</v>
      </c>
      <c r="AE1189" t="str">
        <f>IF(B1189&gt;0,IF(B1189&gt;0,(IF(B1189&lt;&gt;'PLAN SEMANAL'!$A$2,BLTOTAL!AA1189,""))),"")</f>
        <v>SOPORTE</v>
      </c>
      <c r="AF1189" t="str">
        <f>IF(AH1189="Completo","Completo",IF(IF(B1189&gt;0,_xlfn.XLOOKUP(B1189,'Detalle reservas completas fesa'!K:K,'Detalle reservas completas fesa'!Q:Q,_xlfn.XLOOKUP(B1189,'MB25'!L:L,'MB25'!Q:Q,"Incompleto")),"")="PENDIENTE","Incompleto",IF(B1189&gt;0,_xlfn.XLOOKUP(B1189,'Detalle reservas completas fesa'!K:K,'Detalle reservas completas fesa'!Q:Q,IF(AD1189="SIN MATERIAL","Completo",IF(AD1189="COMPLETO","Completo","Incompleto"))))))</f>
        <v>Incompleto</v>
      </c>
      <c r="AG1189">
        <f>IF(B1189&gt;0,_xlfn.XLOOKUP(B1189,IW49BLTOTAL!A:A,IW49BLTOTAL!H:H),"")</f>
        <v>0</v>
      </c>
      <c r="AH1189" t="str">
        <f>IF(IFERROR(_xlfn.XLOOKUP(B1189,'Detalle custodia'!B:B,'Detalle custodia'!O:O),"")="custodia","Completo","")</f>
        <v/>
      </c>
    </row>
    <row r="1190" spans="1:34" x14ac:dyDescent="0.35">
      <c r="A1190" t="s">
        <v>151</v>
      </c>
      <c r="B1190">
        <v>6580641</v>
      </c>
      <c r="C1190" t="s">
        <v>138</v>
      </c>
      <c r="D1190" t="s">
        <v>1762</v>
      </c>
      <c r="E1190" t="s">
        <v>310</v>
      </c>
      <c r="F1190" t="s">
        <v>133</v>
      </c>
      <c r="G1190" t="s">
        <v>192</v>
      </c>
      <c r="H1190" s="16">
        <v>45809</v>
      </c>
      <c r="I1190" s="16">
        <v>45809</v>
      </c>
      <c r="J1190" t="s">
        <v>856</v>
      </c>
      <c r="K1190">
        <v>1215157</v>
      </c>
      <c r="L1190" t="s">
        <v>399</v>
      </c>
      <c r="O1190">
        <v>10014651</v>
      </c>
      <c r="P1190" t="s">
        <v>151</v>
      </c>
      <c r="Q1190">
        <v>2048.7600000000002</v>
      </c>
      <c r="R1190" t="s">
        <v>349</v>
      </c>
      <c r="S1190" t="s">
        <v>347</v>
      </c>
      <c r="T1190">
        <v>11565326</v>
      </c>
      <c r="U1190" s="16">
        <v>45738</v>
      </c>
      <c r="V1190" s="16">
        <v>45809</v>
      </c>
      <c r="W1190" s="16">
        <v>45805</v>
      </c>
      <c r="X1190">
        <v>2048.7600000000002</v>
      </c>
      <c r="Y1190">
        <v>1290900</v>
      </c>
      <c r="Z1190" t="s">
        <v>1568</v>
      </c>
      <c r="AA1190" t="s">
        <v>249</v>
      </c>
      <c r="AB1190" t="s">
        <v>121</v>
      </c>
      <c r="AC1190" t="s">
        <v>255</v>
      </c>
      <c r="AD1190" t="s">
        <v>135</v>
      </c>
      <c r="AE1190" t="str">
        <f>IF(B1190&gt;0,IF(B1190&gt;0,(IF(B1190&lt;&gt;'PLAN SEMANAL'!$A$2,BLTOTAL!AA1190,""))),"")</f>
        <v>SOPORTE</v>
      </c>
      <c r="AF1190" t="str">
        <f>IF(AH1190="Completo","Completo",IF(IF(B1190&gt;0,_xlfn.XLOOKUP(B1190,'Detalle reservas completas fesa'!K:K,'Detalle reservas completas fesa'!Q:Q,_xlfn.XLOOKUP(B1190,'MB25'!L:L,'MB25'!Q:Q,"Incompleto")),"")="PENDIENTE","Incompleto",IF(B1190&gt;0,_xlfn.XLOOKUP(B1190,'Detalle reservas completas fesa'!K:K,'Detalle reservas completas fesa'!Q:Q,IF(AD1190="SIN MATERIAL","Completo",IF(AD1190="COMPLETO","Completo","Incompleto"))))))</f>
        <v>Incompleto</v>
      </c>
      <c r="AG1190">
        <f>IF(B1190&gt;0,_xlfn.XLOOKUP(B1190,IW49BLTOTAL!A:A,IW49BLTOTAL!H:H),"")</f>
        <v>0</v>
      </c>
      <c r="AH1190" t="str">
        <f>IF(IFERROR(_xlfn.XLOOKUP(B1190,'Detalle custodia'!B:B,'Detalle custodia'!O:O),"")="custodia","Completo","")</f>
        <v/>
      </c>
    </row>
    <row r="1191" spans="1:34" x14ac:dyDescent="0.35">
      <c r="A1191" t="s">
        <v>156</v>
      </c>
      <c r="B1191">
        <v>6580600</v>
      </c>
      <c r="C1191" t="s">
        <v>138</v>
      </c>
      <c r="D1191" t="s">
        <v>1763</v>
      </c>
      <c r="E1191" t="s">
        <v>310</v>
      </c>
      <c r="F1191" t="s">
        <v>259</v>
      </c>
      <c r="G1191" t="s">
        <v>192</v>
      </c>
      <c r="H1191" s="16">
        <v>45809</v>
      </c>
      <c r="I1191" s="16">
        <v>45838</v>
      </c>
      <c r="J1191" t="s">
        <v>3478</v>
      </c>
      <c r="K1191">
        <v>2230131</v>
      </c>
      <c r="L1191" t="s">
        <v>311</v>
      </c>
      <c r="O1191">
        <v>10016283</v>
      </c>
      <c r="P1191" t="s">
        <v>156</v>
      </c>
      <c r="Q1191">
        <v>2054.9299999999998</v>
      </c>
      <c r="R1191" t="s">
        <v>349</v>
      </c>
      <c r="S1191" t="s">
        <v>347</v>
      </c>
      <c r="T1191">
        <v>11565327</v>
      </c>
      <c r="U1191" s="16">
        <v>45738</v>
      </c>
      <c r="V1191" s="16">
        <v>45809</v>
      </c>
      <c r="W1191" s="16">
        <v>45805</v>
      </c>
      <c r="X1191">
        <v>2054.9299999999998</v>
      </c>
      <c r="Y1191">
        <v>1290900</v>
      </c>
      <c r="Z1191" t="s">
        <v>1568</v>
      </c>
      <c r="AA1191" t="s">
        <v>249</v>
      </c>
      <c r="AB1191" t="s">
        <v>121</v>
      </c>
      <c r="AC1191" t="s">
        <v>255</v>
      </c>
      <c r="AD1191" t="s">
        <v>135</v>
      </c>
      <c r="AE1191" t="str">
        <f>IF(B1191&gt;0,IF(B1191&gt;0,(IF(B1191&lt;&gt;'PLAN SEMANAL'!$A$2,BLTOTAL!AA1191,""))),"")</f>
        <v>SOPORTE</v>
      </c>
      <c r="AF1191" t="str">
        <f>IF(AH1191="Completo","Completo",IF(IF(B1191&gt;0,_xlfn.XLOOKUP(B1191,'Detalle reservas completas fesa'!K:K,'Detalle reservas completas fesa'!Q:Q,_xlfn.XLOOKUP(B1191,'MB25'!L:L,'MB25'!Q:Q,"Incompleto")),"")="PENDIENTE","Incompleto",IF(B1191&gt;0,_xlfn.XLOOKUP(B1191,'Detalle reservas completas fesa'!K:K,'Detalle reservas completas fesa'!Q:Q,IF(AD1191="SIN MATERIAL","Completo",IF(AD1191="COMPLETO","Completo","Incompleto"))))))</f>
        <v>Incompleto</v>
      </c>
      <c r="AG1191">
        <f>IF(B1191&gt;0,_xlfn.XLOOKUP(B1191,IW49BLTOTAL!A:A,IW49BLTOTAL!H:H),"")</f>
        <v>0</v>
      </c>
      <c r="AH1191" t="str">
        <f>IF(IFERROR(_xlfn.XLOOKUP(B1191,'Detalle custodia'!B:B,'Detalle custodia'!O:O),"")="custodia","Completo","")</f>
        <v/>
      </c>
    </row>
    <row r="1192" spans="1:34" x14ac:dyDescent="0.35">
      <c r="A1192" t="s">
        <v>156</v>
      </c>
      <c r="B1192">
        <v>6580587</v>
      </c>
      <c r="C1192" t="s">
        <v>138</v>
      </c>
      <c r="D1192" t="s">
        <v>1764</v>
      </c>
      <c r="E1192" t="s">
        <v>310</v>
      </c>
      <c r="F1192" t="s">
        <v>133</v>
      </c>
      <c r="G1192" t="s">
        <v>147</v>
      </c>
      <c r="H1192" s="16">
        <v>45809</v>
      </c>
      <c r="I1192" s="16">
        <v>45838</v>
      </c>
      <c r="J1192" t="s">
        <v>3478</v>
      </c>
      <c r="K1192">
        <v>2230131</v>
      </c>
      <c r="L1192" t="s">
        <v>311</v>
      </c>
      <c r="O1192">
        <v>10016283</v>
      </c>
      <c r="P1192" t="s">
        <v>156</v>
      </c>
      <c r="Q1192">
        <v>0</v>
      </c>
      <c r="R1192" t="s">
        <v>349</v>
      </c>
      <c r="S1192" t="s">
        <v>347</v>
      </c>
      <c r="T1192">
        <v>11569783</v>
      </c>
      <c r="U1192" s="16">
        <v>45738</v>
      </c>
      <c r="V1192" s="16">
        <v>45809</v>
      </c>
      <c r="W1192" s="16">
        <v>45805</v>
      </c>
      <c r="X1192">
        <v>0</v>
      </c>
      <c r="Y1192">
        <v>1290900</v>
      </c>
      <c r="Z1192" t="s">
        <v>1568</v>
      </c>
      <c r="AA1192" t="s">
        <v>249</v>
      </c>
      <c r="AB1192" t="s">
        <v>121</v>
      </c>
      <c r="AC1192" t="s">
        <v>255</v>
      </c>
      <c r="AD1192" t="s">
        <v>141</v>
      </c>
      <c r="AE1192" t="str">
        <f>IF(B1192&gt;0,IF(B1192&gt;0,(IF(B1192&lt;&gt;'PLAN SEMANAL'!$A$2,BLTOTAL!AA1192,""))),"")</f>
        <v>SOPORTE</v>
      </c>
      <c r="AF1192" t="str">
        <f>IF(AH1192="Completo","Completo",IF(IF(B1192&gt;0,_xlfn.XLOOKUP(B1192,'Detalle reservas completas fesa'!K:K,'Detalle reservas completas fesa'!Q:Q,_xlfn.XLOOKUP(B1192,'MB25'!L:L,'MB25'!Q:Q,"Incompleto")),"")="PENDIENTE","Incompleto",IF(B1192&gt;0,_xlfn.XLOOKUP(B1192,'Detalle reservas completas fesa'!K:K,'Detalle reservas completas fesa'!Q:Q,IF(AD1192="SIN MATERIAL","Completo",IF(AD1192="COMPLETO","Completo","Incompleto"))))))</f>
        <v>Completo</v>
      </c>
      <c r="AG1192">
        <f>IF(B1192&gt;0,_xlfn.XLOOKUP(B1192,IW49BLTOTAL!A:A,IW49BLTOTAL!H:H),"")</f>
        <v>0</v>
      </c>
      <c r="AH1192" t="str">
        <f>IF(IFERROR(_xlfn.XLOOKUP(B1192,'Detalle custodia'!B:B,'Detalle custodia'!O:O),"")="custodia","Completo","")</f>
        <v/>
      </c>
    </row>
    <row r="1193" spans="1:34" x14ac:dyDescent="0.35">
      <c r="A1193" t="s">
        <v>321</v>
      </c>
      <c r="B1193">
        <v>6580577</v>
      </c>
      <c r="C1193" t="s">
        <v>138</v>
      </c>
      <c r="D1193" t="s">
        <v>1765</v>
      </c>
      <c r="E1193" t="s">
        <v>310</v>
      </c>
      <c r="F1193" t="s">
        <v>133</v>
      </c>
      <c r="G1193" t="s">
        <v>132</v>
      </c>
      <c r="H1193" s="16">
        <v>45808</v>
      </c>
      <c r="I1193" s="16">
        <v>45808</v>
      </c>
      <c r="J1193" t="s">
        <v>856</v>
      </c>
      <c r="K1193">
        <v>1291900</v>
      </c>
      <c r="L1193" t="s">
        <v>322</v>
      </c>
      <c r="O1193">
        <v>10014727</v>
      </c>
      <c r="P1193" t="s">
        <v>185</v>
      </c>
      <c r="Q1193">
        <v>0</v>
      </c>
      <c r="R1193" t="s">
        <v>349</v>
      </c>
      <c r="S1193" t="s">
        <v>347</v>
      </c>
      <c r="T1193">
        <v>11569901</v>
      </c>
      <c r="U1193" s="16">
        <v>45738</v>
      </c>
      <c r="V1193" s="16">
        <v>45808</v>
      </c>
      <c r="W1193" s="16">
        <v>45805</v>
      </c>
      <c r="X1193">
        <v>0</v>
      </c>
      <c r="Y1193">
        <v>1290900</v>
      </c>
      <c r="Z1193" t="s">
        <v>1568</v>
      </c>
      <c r="AA1193" t="s">
        <v>249</v>
      </c>
      <c r="AB1193" t="s">
        <v>121</v>
      </c>
      <c r="AC1193" t="s">
        <v>255</v>
      </c>
      <c r="AD1193" t="s">
        <v>141</v>
      </c>
      <c r="AE1193" t="str">
        <f>IF(B1193&gt;0,IF(B1193&gt;0,(IF(B1193&lt;&gt;'PLAN SEMANAL'!$A$2,BLTOTAL!AA1193,""))),"")</f>
        <v>SOPORTE</v>
      </c>
      <c r="AF1193" t="str">
        <f>IF(AH1193="Completo","Completo",IF(IF(B1193&gt;0,_xlfn.XLOOKUP(B1193,'Detalle reservas completas fesa'!K:K,'Detalle reservas completas fesa'!Q:Q,_xlfn.XLOOKUP(B1193,'MB25'!L:L,'MB25'!Q:Q,"Incompleto")),"")="PENDIENTE","Incompleto",IF(B1193&gt;0,_xlfn.XLOOKUP(B1193,'Detalle reservas completas fesa'!K:K,'Detalle reservas completas fesa'!Q:Q,IF(AD1193="SIN MATERIAL","Completo",IF(AD1193="COMPLETO","Completo","Incompleto"))))))</f>
        <v>Incompleto</v>
      </c>
      <c r="AG1193">
        <f>IF(B1193&gt;0,_xlfn.XLOOKUP(B1193,IW49BLTOTAL!A:A,IW49BLTOTAL!H:H),"")</f>
        <v>0</v>
      </c>
      <c r="AH1193" t="str">
        <f>IF(IFERROR(_xlfn.XLOOKUP(B1193,'Detalle custodia'!B:B,'Detalle custodia'!O:O),"")="custodia","Completo","")</f>
        <v/>
      </c>
    </row>
    <row r="1194" spans="1:34" x14ac:dyDescent="0.35">
      <c r="A1194" t="s">
        <v>274</v>
      </c>
      <c r="B1194">
        <v>6580412</v>
      </c>
      <c r="C1194" t="s">
        <v>123</v>
      </c>
      <c r="D1194" t="s">
        <v>1766</v>
      </c>
      <c r="E1194" t="s">
        <v>310</v>
      </c>
      <c r="F1194" t="s">
        <v>133</v>
      </c>
      <c r="G1194" t="s">
        <v>132</v>
      </c>
      <c r="H1194" s="16">
        <v>45839</v>
      </c>
      <c r="I1194" s="16">
        <v>45869</v>
      </c>
      <c r="J1194" t="s">
        <v>3476</v>
      </c>
      <c r="K1194">
        <v>1210102</v>
      </c>
      <c r="L1194" t="s">
        <v>275</v>
      </c>
      <c r="O1194">
        <v>10014596</v>
      </c>
      <c r="P1194" t="s">
        <v>176</v>
      </c>
      <c r="Q1194">
        <v>0</v>
      </c>
      <c r="R1194" t="s">
        <v>296</v>
      </c>
      <c r="S1194" t="s">
        <v>342</v>
      </c>
      <c r="T1194">
        <v>11563169</v>
      </c>
      <c r="U1194" s="16">
        <v>45737</v>
      </c>
      <c r="V1194" s="16">
        <v>45839</v>
      </c>
      <c r="W1194" s="16">
        <v>45833</v>
      </c>
      <c r="X1194">
        <v>0</v>
      </c>
      <c r="Y1194">
        <v>1290900</v>
      </c>
      <c r="Z1194" t="s">
        <v>1568</v>
      </c>
      <c r="AA1194" t="s">
        <v>248</v>
      </c>
      <c r="AB1194" t="s">
        <v>121</v>
      </c>
      <c r="AC1194" t="s">
        <v>255</v>
      </c>
      <c r="AD1194" t="s">
        <v>122</v>
      </c>
      <c r="AE1194" t="str">
        <f>IF(B1194&gt;0,IF(B1194&gt;0,(IF(B1194&lt;&gt;'PLAN SEMANAL'!$A$2,BLTOTAL!AA1194,""))),"")</f>
        <v>PERFORACIO</v>
      </c>
      <c r="AF1194" t="str">
        <f>IF(AH1194="Completo","Completo",IF(IF(B1194&gt;0,_xlfn.XLOOKUP(B1194,'Detalle reservas completas fesa'!K:K,'Detalle reservas completas fesa'!Q:Q,_xlfn.XLOOKUP(B1194,'MB25'!L:L,'MB25'!Q:Q,"Incompleto")),"")="PENDIENTE","Incompleto",IF(B1194&gt;0,_xlfn.XLOOKUP(B1194,'Detalle reservas completas fesa'!K:K,'Detalle reservas completas fesa'!Q:Q,IF(AD1194="SIN MATERIAL","Completo",IF(AD1194="COMPLETO","Completo","Incompleto"))))))</f>
        <v>Completo</v>
      </c>
      <c r="AG1194">
        <f>IF(B1194&gt;0,_xlfn.XLOOKUP(B1194,IW49BLTOTAL!A:A,IW49BLTOTAL!H:H),"")</f>
        <v>2</v>
      </c>
      <c r="AH1194" t="str">
        <f>IF(IFERROR(_xlfn.XLOOKUP(B1194,'Detalle custodia'!B:B,'Detalle custodia'!O:O),"")="custodia","Completo","")</f>
        <v/>
      </c>
    </row>
    <row r="1195" spans="1:34" x14ac:dyDescent="0.35">
      <c r="A1195" t="s">
        <v>274</v>
      </c>
      <c r="B1195">
        <v>6580410</v>
      </c>
      <c r="C1195" t="s">
        <v>123</v>
      </c>
      <c r="D1195" t="s">
        <v>1767</v>
      </c>
      <c r="E1195" t="s">
        <v>310</v>
      </c>
      <c r="F1195" t="s">
        <v>133</v>
      </c>
      <c r="G1195" t="s">
        <v>132</v>
      </c>
      <c r="H1195" s="16">
        <v>45889</v>
      </c>
      <c r="I1195" s="16">
        <v>45889</v>
      </c>
      <c r="J1195" t="s">
        <v>856</v>
      </c>
      <c r="K1195">
        <v>1210102</v>
      </c>
      <c r="L1195" t="s">
        <v>275</v>
      </c>
      <c r="O1195">
        <v>10014596</v>
      </c>
      <c r="P1195" t="s">
        <v>176</v>
      </c>
      <c r="Q1195">
        <v>0</v>
      </c>
      <c r="R1195" t="s">
        <v>296</v>
      </c>
      <c r="S1195" t="s">
        <v>296</v>
      </c>
      <c r="T1195">
        <v>11544240</v>
      </c>
      <c r="U1195" s="16">
        <v>45737</v>
      </c>
      <c r="V1195" s="16">
        <v>45889</v>
      </c>
      <c r="W1195" s="16">
        <v>45848</v>
      </c>
      <c r="X1195">
        <v>0</v>
      </c>
      <c r="Y1195">
        <v>1290900</v>
      </c>
      <c r="Z1195" t="s">
        <v>1568</v>
      </c>
      <c r="AA1195" t="s">
        <v>248</v>
      </c>
      <c r="AB1195" t="s">
        <v>121</v>
      </c>
      <c r="AC1195" t="s">
        <v>255</v>
      </c>
      <c r="AD1195" t="s">
        <v>141</v>
      </c>
      <c r="AE1195" t="str">
        <f>IF(B1195&gt;0,IF(B1195&gt;0,(IF(B1195&lt;&gt;'PLAN SEMANAL'!$A$2,BLTOTAL!AA1195,""))),"")</f>
        <v>PERFORACIO</v>
      </c>
      <c r="AF1195" t="str">
        <f>IF(AH1195="Completo","Completo",IF(IF(B1195&gt;0,_xlfn.XLOOKUP(B1195,'Detalle reservas completas fesa'!K:K,'Detalle reservas completas fesa'!Q:Q,_xlfn.XLOOKUP(B1195,'MB25'!L:L,'MB25'!Q:Q,"Incompleto")),"")="PENDIENTE","Incompleto",IF(B1195&gt;0,_xlfn.XLOOKUP(B1195,'Detalle reservas completas fesa'!K:K,'Detalle reservas completas fesa'!Q:Q,IF(AD1195="SIN MATERIAL","Completo",IF(AD1195="COMPLETO","Completo","Incompleto"))))))</f>
        <v>Incompleto</v>
      </c>
      <c r="AG1195">
        <f>IF(B1195&gt;0,_xlfn.XLOOKUP(B1195,IW49BLTOTAL!A:A,IW49BLTOTAL!H:H),"")</f>
        <v>12</v>
      </c>
      <c r="AH1195" t="str">
        <f>IF(IFERROR(_xlfn.XLOOKUP(B1195,'Detalle custodia'!B:B,'Detalle custodia'!O:O),"")="custodia","Completo","")</f>
        <v/>
      </c>
    </row>
    <row r="1196" spans="1:34" x14ac:dyDescent="0.35">
      <c r="A1196" t="s">
        <v>216</v>
      </c>
      <c r="B1196">
        <v>6580242</v>
      </c>
      <c r="C1196" t="s">
        <v>129</v>
      </c>
      <c r="D1196" t="s">
        <v>1768</v>
      </c>
      <c r="E1196" t="s">
        <v>310</v>
      </c>
      <c r="F1196" t="s">
        <v>133</v>
      </c>
      <c r="G1196" t="s">
        <v>147</v>
      </c>
      <c r="H1196" s="16">
        <v>45839</v>
      </c>
      <c r="I1196" s="16">
        <v>45869</v>
      </c>
      <c r="J1196" t="s">
        <v>3476</v>
      </c>
      <c r="K1196">
        <v>1215154</v>
      </c>
      <c r="L1196" t="s">
        <v>282</v>
      </c>
      <c r="O1196">
        <v>10014642</v>
      </c>
      <c r="P1196" t="s">
        <v>216</v>
      </c>
      <c r="Q1196">
        <v>0</v>
      </c>
      <c r="R1196" t="s">
        <v>329</v>
      </c>
      <c r="S1196" t="s">
        <v>3901</v>
      </c>
      <c r="T1196">
        <v>11565106</v>
      </c>
      <c r="U1196" s="16">
        <v>45737</v>
      </c>
      <c r="V1196" s="16">
        <v>45839</v>
      </c>
      <c r="W1196" s="16">
        <v>45835</v>
      </c>
      <c r="X1196">
        <v>0</v>
      </c>
      <c r="Y1196">
        <v>1290900</v>
      </c>
      <c r="Z1196" t="s">
        <v>1568</v>
      </c>
      <c r="AA1196" t="s">
        <v>246</v>
      </c>
      <c r="AB1196" t="s">
        <v>121</v>
      </c>
      <c r="AC1196" t="s">
        <v>255</v>
      </c>
      <c r="AD1196" t="s">
        <v>141</v>
      </c>
      <c r="AE1196" t="str">
        <f>IF(B1196&gt;0,IF(B1196&gt;0,(IF(B1196&lt;&gt;'PLAN SEMANAL'!$A$2,BLTOTAL!AA1196,""))),"")</f>
        <v>AUXILIAR</v>
      </c>
      <c r="AF1196" t="str">
        <f>IF(AH1196="Completo","Completo",IF(IF(B1196&gt;0,_xlfn.XLOOKUP(B1196,'Detalle reservas completas fesa'!K:K,'Detalle reservas completas fesa'!Q:Q,_xlfn.XLOOKUP(B1196,'MB25'!L:L,'MB25'!Q:Q,"Incompleto")),"")="PENDIENTE","Incompleto",IF(B1196&gt;0,_xlfn.XLOOKUP(B1196,'Detalle reservas completas fesa'!K:K,'Detalle reservas completas fesa'!Q:Q,IF(AD1196="SIN MATERIAL","Completo",IF(AD1196="COMPLETO","Completo","Incompleto"))))))</f>
        <v>Completo</v>
      </c>
      <c r="AG1196">
        <f>IF(B1196&gt;0,_xlfn.XLOOKUP(B1196,IW49BLTOTAL!A:A,IW49BLTOTAL!H:H),"")</f>
        <v>1</v>
      </c>
      <c r="AH1196" t="str">
        <f>IF(IFERROR(_xlfn.XLOOKUP(B1196,'Detalle custodia'!B:B,'Detalle custodia'!O:O),"")="custodia","Completo","")</f>
        <v/>
      </c>
    </row>
    <row r="1197" spans="1:34" x14ac:dyDescent="0.35">
      <c r="A1197" t="s">
        <v>216</v>
      </c>
      <c r="B1197">
        <v>6580240</v>
      </c>
      <c r="C1197" t="s">
        <v>129</v>
      </c>
      <c r="D1197" t="s">
        <v>1769</v>
      </c>
      <c r="E1197" t="s">
        <v>310</v>
      </c>
      <c r="F1197" t="s">
        <v>125</v>
      </c>
      <c r="G1197" t="s">
        <v>127</v>
      </c>
      <c r="H1197" s="16">
        <v>45839</v>
      </c>
      <c r="I1197" s="16">
        <v>45869</v>
      </c>
      <c r="J1197" t="s">
        <v>3476</v>
      </c>
      <c r="K1197">
        <v>1215154</v>
      </c>
      <c r="L1197" t="s">
        <v>282</v>
      </c>
      <c r="O1197">
        <v>10014642</v>
      </c>
      <c r="P1197" t="s">
        <v>216</v>
      </c>
      <c r="Q1197">
        <v>0</v>
      </c>
      <c r="R1197" t="s">
        <v>329</v>
      </c>
      <c r="S1197" t="s">
        <v>3901</v>
      </c>
      <c r="T1197">
        <v>11565052</v>
      </c>
      <c r="U1197" s="16">
        <v>45737</v>
      </c>
      <c r="V1197" s="16">
        <v>45839</v>
      </c>
      <c r="W1197" s="16">
        <v>45835</v>
      </c>
      <c r="X1197">
        <v>0</v>
      </c>
      <c r="Y1197">
        <v>1290900</v>
      </c>
      <c r="Z1197" t="s">
        <v>1568</v>
      </c>
      <c r="AA1197" t="s">
        <v>246</v>
      </c>
      <c r="AB1197" t="s">
        <v>121</v>
      </c>
      <c r="AC1197" t="s">
        <v>255</v>
      </c>
      <c r="AD1197" t="s">
        <v>122</v>
      </c>
      <c r="AE1197" t="str">
        <f>IF(B1197&gt;0,IF(B1197&gt;0,(IF(B1197&lt;&gt;'PLAN SEMANAL'!$A$2,BLTOTAL!AA1197,""))),"")</f>
        <v>AUXILIAR</v>
      </c>
      <c r="AF1197" t="str">
        <f>IF(AH1197="Completo","Completo",IF(IF(B1197&gt;0,_xlfn.XLOOKUP(B1197,'Detalle reservas completas fesa'!K:K,'Detalle reservas completas fesa'!Q:Q,_xlfn.XLOOKUP(B1197,'MB25'!L:L,'MB25'!Q:Q,"Incompleto")),"")="PENDIENTE","Incompleto",IF(B1197&gt;0,_xlfn.XLOOKUP(B1197,'Detalle reservas completas fesa'!K:K,'Detalle reservas completas fesa'!Q:Q,IF(AD1197="SIN MATERIAL","Completo",IF(AD1197="COMPLETO","Completo","Incompleto"))))))</f>
        <v>Completo</v>
      </c>
      <c r="AG1197">
        <f>IF(B1197&gt;0,_xlfn.XLOOKUP(B1197,IW49BLTOTAL!A:A,IW49BLTOTAL!H:H),"")</f>
        <v>2</v>
      </c>
      <c r="AH1197" t="str">
        <f>IF(IFERROR(_xlfn.XLOOKUP(B1197,'Detalle custodia'!B:B,'Detalle custodia'!O:O),"")="custodia","Completo","")</f>
        <v/>
      </c>
    </row>
    <row r="1198" spans="1:34" x14ac:dyDescent="0.35">
      <c r="A1198" t="s">
        <v>216</v>
      </c>
      <c r="B1198">
        <v>6580239</v>
      </c>
      <c r="C1198" t="s">
        <v>129</v>
      </c>
      <c r="D1198" t="s">
        <v>1770</v>
      </c>
      <c r="E1198" t="s">
        <v>310</v>
      </c>
      <c r="F1198" t="s">
        <v>133</v>
      </c>
      <c r="G1198" t="s">
        <v>186</v>
      </c>
      <c r="H1198" s="16">
        <v>45809</v>
      </c>
      <c r="I1198" s="16">
        <v>45838</v>
      </c>
      <c r="J1198" t="s">
        <v>856</v>
      </c>
      <c r="K1198">
        <v>1215154</v>
      </c>
      <c r="L1198" t="s">
        <v>282</v>
      </c>
      <c r="O1198">
        <v>10014642</v>
      </c>
      <c r="P1198" t="s">
        <v>216</v>
      </c>
      <c r="Q1198">
        <v>0</v>
      </c>
      <c r="R1198" t="s">
        <v>329</v>
      </c>
      <c r="S1198" t="s">
        <v>3901</v>
      </c>
      <c r="T1198">
        <v>11564941</v>
      </c>
      <c r="U1198" s="16">
        <v>45737</v>
      </c>
      <c r="V1198" s="16">
        <v>45809</v>
      </c>
      <c r="W1198" s="16">
        <v>45790</v>
      </c>
      <c r="X1198">
        <v>0</v>
      </c>
      <c r="Y1198">
        <v>1290900</v>
      </c>
      <c r="Z1198" t="s">
        <v>1568</v>
      </c>
      <c r="AA1198" t="s">
        <v>246</v>
      </c>
      <c r="AB1198" t="s">
        <v>121</v>
      </c>
      <c r="AC1198" t="s">
        <v>255</v>
      </c>
      <c r="AD1198" t="s">
        <v>141</v>
      </c>
      <c r="AE1198" t="str">
        <f>IF(B1198&gt;0,IF(B1198&gt;0,(IF(B1198&lt;&gt;'PLAN SEMANAL'!$A$2,BLTOTAL!AA1198,""))),"")</f>
        <v>AUXILIAR</v>
      </c>
      <c r="AF1198" t="str">
        <f>IF(AH1198="Completo","Completo",IF(IF(B1198&gt;0,_xlfn.XLOOKUP(B1198,'Detalle reservas completas fesa'!K:K,'Detalle reservas completas fesa'!Q:Q,_xlfn.XLOOKUP(B1198,'MB25'!L:L,'MB25'!Q:Q,"Incompleto")),"")="PENDIENTE","Incompleto",IF(B1198&gt;0,_xlfn.XLOOKUP(B1198,'Detalle reservas completas fesa'!K:K,'Detalle reservas completas fesa'!Q:Q,IF(AD1198="SIN MATERIAL","Completo",IF(AD1198="COMPLETO","Completo","Incompleto"))))))</f>
        <v>Incompleto</v>
      </c>
      <c r="AG1198">
        <f>IF(B1198&gt;0,_xlfn.XLOOKUP(B1198,IW49BLTOTAL!A:A,IW49BLTOTAL!H:H),"")</f>
        <v>24</v>
      </c>
      <c r="AH1198" t="str">
        <f>IF(IFERROR(_xlfn.XLOOKUP(B1198,'Detalle custodia'!B:B,'Detalle custodia'!O:O),"")="custodia","Completo","")</f>
        <v/>
      </c>
    </row>
    <row r="1199" spans="1:34" x14ac:dyDescent="0.35">
      <c r="A1199" t="s">
        <v>152</v>
      </c>
      <c r="B1199">
        <v>6580234</v>
      </c>
      <c r="C1199" t="s">
        <v>129</v>
      </c>
      <c r="D1199" t="s">
        <v>1771</v>
      </c>
      <c r="E1199" t="s">
        <v>310</v>
      </c>
      <c r="F1199" t="s">
        <v>259</v>
      </c>
      <c r="G1199" t="s">
        <v>142</v>
      </c>
      <c r="H1199" s="16">
        <v>45839</v>
      </c>
      <c r="I1199" s="16">
        <v>45869</v>
      </c>
      <c r="J1199" t="s">
        <v>856</v>
      </c>
      <c r="K1199">
        <v>1215156</v>
      </c>
      <c r="L1199" t="s">
        <v>307</v>
      </c>
      <c r="O1199">
        <v>10014641</v>
      </c>
      <c r="P1199" t="s">
        <v>152</v>
      </c>
      <c r="Q1199">
        <v>0</v>
      </c>
      <c r="R1199" t="s">
        <v>329</v>
      </c>
      <c r="S1199" t="s">
        <v>3891</v>
      </c>
      <c r="T1199">
        <v>11539316</v>
      </c>
      <c r="U1199" s="16">
        <v>45737</v>
      </c>
      <c r="V1199" s="16">
        <v>45839</v>
      </c>
      <c r="W1199" s="16">
        <v>45806</v>
      </c>
      <c r="X1199">
        <v>0</v>
      </c>
      <c r="Y1199">
        <v>1290900</v>
      </c>
      <c r="Z1199" t="s">
        <v>1568</v>
      </c>
      <c r="AA1199" t="s">
        <v>246</v>
      </c>
      <c r="AB1199" t="s">
        <v>121</v>
      </c>
      <c r="AC1199" t="s">
        <v>255</v>
      </c>
      <c r="AD1199" t="s">
        <v>141</v>
      </c>
      <c r="AE1199" t="str">
        <f>IF(B1199&gt;0,IF(B1199&gt;0,(IF(B1199&lt;&gt;'PLAN SEMANAL'!$A$2,BLTOTAL!AA1199,""))),"")</f>
        <v>AUXILIAR</v>
      </c>
      <c r="AF1199" t="str">
        <f>IF(AH1199="Completo","Completo",IF(IF(B1199&gt;0,_xlfn.XLOOKUP(B1199,'Detalle reservas completas fesa'!K:K,'Detalle reservas completas fesa'!Q:Q,_xlfn.XLOOKUP(B1199,'MB25'!L:L,'MB25'!Q:Q,"Incompleto")),"")="PENDIENTE","Incompleto",IF(B1199&gt;0,_xlfn.XLOOKUP(B1199,'Detalle reservas completas fesa'!K:K,'Detalle reservas completas fesa'!Q:Q,IF(AD1199="SIN MATERIAL","Completo",IF(AD1199="COMPLETO","Completo","Incompleto"))))))</f>
        <v>Incompleto</v>
      </c>
      <c r="AG1199">
        <f>IF(B1199&gt;0,_xlfn.XLOOKUP(B1199,IW49BLTOTAL!A:A,IW49BLTOTAL!H:H),"")</f>
        <v>1</v>
      </c>
      <c r="AH1199" t="str">
        <f>IF(IFERROR(_xlfn.XLOOKUP(B1199,'Detalle custodia'!B:B,'Detalle custodia'!O:O),"")="custodia","Completo","")</f>
        <v/>
      </c>
    </row>
    <row r="1200" spans="1:34" x14ac:dyDescent="0.35">
      <c r="A1200" t="s">
        <v>126</v>
      </c>
      <c r="B1200">
        <v>6579893</v>
      </c>
      <c r="C1200" t="s">
        <v>123</v>
      </c>
      <c r="D1200" t="s">
        <v>1772</v>
      </c>
      <c r="E1200" t="s">
        <v>310</v>
      </c>
      <c r="F1200" t="s">
        <v>133</v>
      </c>
      <c r="G1200" t="s">
        <v>132</v>
      </c>
      <c r="H1200" s="16">
        <v>45869</v>
      </c>
      <c r="I1200" s="16">
        <v>45869</v>
      </c>
      <c r="J1200" t="s">
        <v>856</v>
      </c>
      <c r="K1200">
        <v>1210101</v>
      </c>
      <c r="L1200" t="s">
        <v>391</v>
      </c>
      <c r="O1200">
        <v>10014657</v>
      </c>
      <c r="P1200" t="s">
        <v>126</v>
      </c>
      <c r="Q1200">
        <v>0</v>
      </c>
      <c r="R1200" t="s">
        <v>296</v>
      </c>
      <c r="S1200" t="s">
        <v>3891</v>
      </c>
      <c r="T1200">
        <v>11562855</v>
      </c>
      <c r="U1200" s="16">
        <v>45736</v>
      </c>
      <c r="V1200" s="16">
        <v>45869</v>
      </c>
      <c r="W1200" s="16">
        <v>45844</v>
      </c>
      <c r="X1200">
        <v>0</v>
      </c>
      <c r="Y1200">
        <v>1290900</v>
      </c>
      <c r="Z1200" t="s">
        <v>1568</v>
      </c>
      <c r="AA1200" t="s">
        <v>248</v>
      </c>
      <c r="AB1200" t="s">
        <v>121</v>
      </c>
      <c r="AC1200" t="s">
        <v>255</v>
      </c>
      <c r="AD1200" t="s">
        <v>141</v>
      </c>
      <c r="AE1200" t="str">
        <f>IF(B1200&gt;0,IF(B1200&gt;0,(IF(B1200&lt;&gt;'PLAN SEMANAL'!$A$2,BLTOTAL!AA1200,""))),"")</f>
        <v>PERFORACIO</v>
      </c>
      <c r="AF1200" t="str">
        <f>IF(AH1200="Completo","Completo",IF(IF(B1200&gt;0,_xlfn.XLOOKUP(B1200,'Detalle reservas completas fesa'!K:K,'Detalle reservas completas fesa'!Q:Q,_xlfn.XLOOKUP(B1200,'MB25'!L:L,'MB25'!Q:Q,"Incompleto")),"")="PENDIENTE","Incompleto",IF(B1200&gt;0,_xlfn.XLOOKUP(B1200,'Detalle reservas completas fesa'!K:K,'Detalle reservas completas fesa'!Q:Q,IF(AD1200="SIN MATERIAL","Completo",IF(AD1200="COMPLETO","Completo","Incompleto"))))))</f>
        <v>Incompleto</v>
      </c>
      <c r="AG1200">
        <f>IF(B1200&gt;0,_xlfn.XLOOKUP(B1200,IW49BLTOTAL!A:A,IW49BLTOTAL!H:H),"")</f>
        <v>4</v>
      </c>
      <c r="AH1200" t="str">
        <f>IF(IFERROR(_xlfn.XLOOKUP(B1200,'Detalle custodia'!B:B,'Detalle custodia'!O:O),"")="custodia","Completo","")</f>
        <v/>
      </c>
    </row>
    <row r="1201" spans="1:34" x14ac:dyDescent="0.35">
      <c r="A1201" t="s">
        <v>178</v>
      </c>
      <c r="B1201">
        <v>6579039</v>
      </c>
      <c r="C1201" t="s">
        <v>129</v>
      </c>
      <c r="D1201" t="s">
        <v>1683</v>
      </c>
      <c r="E1201" t="s">
        <v>310</v>
      </c>
      <c r="F1201" t="s">
        <v>133</v>
      </c>
      <c r="G1201" t="s">
        <v>147</v>
      </c>
      <c r="H1201" s="16">
        <v>45809</v>
      </c>
      <c r="I1201" s="16">
        <v>45809</v>
      </c>
      <c r="J1201" t="s">
        <v>856</v>
      </c>
      <c r="K1201">
        <v>1215154</v>
      </c>
      <c r="L1201" t="s">
        <v>392</v>
      </c>
      <c r="O1201">
        <v>10014644</v>
      </c>
      <c r="P1201" t="s">
        <v>178</v>
      </c>
      <c r="Q1201">
        <v>0</v>
      </c>
      <c r="R1201" t="s">
        <v>329</v>
      </c>
      <c r="S1201" t="s">
        <v>329</v>
      </c>
      <c r="T1201">
        <v>11377938</v>
      </c>
      <c r="U1201" s="16">
        <v>45735</v>
      </c>
      <c r="V1201" s="16">
        <v>45809</v>
      </c>
      <c r="W1201" s="16">
        <v>45780</v>
      </c>
      <c r="X1201">
        <v>0</v>
      </c>
      <c r="Y1201">
        <v>1290900</v>
      </c>
      <c r="Z1201" t="s">
        <v>1568</v>
      </c>
      <c r="AA1201" t="s">
        <v>246</v>
      </c>
      <c r="AB1201" t="s">
        <v>121</v>
      </c>
      <c r="AC1201" t="s">
        <v>255</v>
      </c>
      <c r="AD1201" t="s">
        <v>141</v>
      </c>
      <c r="AE1201" t="str">
        <f>IF(B1201&gt;0,IF(B1201&gt;0,(IF(B1201&lt;&gt;'PLAN SEMANAL'!$A$2,BLTOTAL!AA1201,""))),"")</f>
        <v>AUXILIAR</v>
      </c>
      <c r="AF1201" t="str">
        <f>IF(AH1201="Completo","Completo",IF(IF(B1201&gt;0,_xlfn.XLOOKUP(B1201,'Detalle reservas completas fesa'!K:K,'Detalle reservas completas fesa'!Q:Q,_xlfn.XLOOKUP(B1201,'MB25'!L:L,'MB25'!Q:Q,"Incompleto")),"")="PENDIENTE","Incompleto",IF(B1201&gt;0,_xlfn.XLOOKUP(B1201,'Detalle reservas completas fesa'!K:K,'Detalle reservas completas fesa'!Q:Q,IF(AD1201="SIN MATERIAL","Completo",IF(AD1201="COMPLETO","Completo","Incompleto"))))))</f>
        <v>Incompleto</v>
      </c>
      <c r="AG1201">
        <f>IF(B1201&gt;0,_xlfn.XLOOKUP(B1201,IW49BLTOTAL!A:A,IW49BLTOTAL!H:H),"")</f>
        <v>10</v>
      </c>
      <c r="AH1201" t="str">
        <f>IF(IFERROR(_xlfn.XLOOKUP(B1201,'Detalle custodia'!B:B,'Detalle custodia'!O:O),"")="custodia","Completo","")</f>
        <v/>
      </c>
    </row>
    <row r="1202" spans="1:34" x14ac:dyDescent="0.35">
      <c r="A1202" t="s">
        <v>187</v>
      </c>
      <c r="B1202">
        <v>6578944</v>
      </c>
      <c r="C1202" t="s">
        <v>129</v>
      </c>
      <c r="D1202" t="s">
        <v>1684</v>
      </c>
      <c r="E1202" t="s">
        <v>310</v>
      </c>
      <c r="F1202" t="s">
        <v>133</v>
      </c>
      <c r="G1202" t="s">
        <v>147</v>
      </c>
      <c r="H1202" s="16">
        <v>45839</v>
      </c>
      <c r="I1202" s="16">
        <v>45869</v>
      </c>
      <c r="J1202" t="s">
        <v>3476</v>
      </c>
      <c r="K1202">
        <v>1215154</v>
      </c>
      <c r="L1202" t="s">
        <v>328</v>
      </c>
      <c r="O1202">
        <v>10014643</v>
      </c>
      <c r="P1202" t="s">
        <v>187</v>
      </c>
      <c r="Q1202">
        <v>0</v>
      </c>
      <c r="R1202" t="s">
        <v>329</v>
      </c>
      <c r="S1202" t="s">
        <v>3901</v>
      </c>
      <c r="T1202">
        <v>11561599</v>
      </c>
      <c r="U1202" s="16">
        <v>45734</v>
      </c>
      <c r="V1202" s="16">
        <v>45839</v>
      </c>
      <c r="W1202" s="16">
        <v>45835</v>
      </c>
      <c r="X1202">
        <v>0</v>
      </c>
      <c r="Y1202">
        <v>1290900</v>
      </c>
      <c r="Z1202" t="s">
        <v>1568</v>
      </c>
      <c r="AA1202" t="s">
        <v>246</v>
      </c>
      <c r="AB1202" t="s">
        <v>121</v>
      </c>
      <c r="AC1202" t="s">
        <v>255</v>
      </c>
      <c r="AD1202" t="s">
        <v>141</v>
      </c>
      <c r="AE1202" t="str">
        <f>IF(B1202&gt;0,IF(B1202&gt;0,(IF(B1202&lt;&gt;'PLAN SEMANAL'!$A$2,BLTOTAL!AA1202,""))),"")</f>
        <v>AUXILIAR</v>
      </c>
      <c r="AF1202" t="str">
        <f>IF(AH1202="Completo","Completo",IF(IF(B1202&gt;0,_xlfn.XLOOKUP(B1202,'Detalle reservas completas fesa'!K:K,'Detalle reservas completas fesa'!Q:Q,_xlfn.XLOOKUP(B1202,'MB25'!L:L,'MB25'!Q:Q,"Incompleto")),"")="PENDIENTE","Incompleto",IF(B1202&gt;0,_xlfn.XLOOKUP(B1202,'Detalle reservas completas fesa'!K:K,'Detalle reservas completas fesa'!Q:Q,IF(AD1202="SIN MATERIAL","Completo",IF(AD1202="COMPLETO","Completo","Incompleto"))))))</f>
        <v>Completo</v>
      </c>
      <c r="AG1202">
        <f>IF(B1202&gt;0,_xlfn.XLOOKUP(B1202,IW49BLTOTAL!A:A,IW49BLTOTAL!H:H),"")</f>
        <v>6</v>
      </c>
      <c r="AH1202" t="str">
        <f>IF(IFERROR(_xlfn.XLOOKUP(B1202,'Detalle custodia'!B:B,'Detalle custodia'!O:O),"")="custodia","Completo","")</f>
        <v/>
      </c>
    </row>
    <row r="1203" spans="1:34" x14ac:dyDescent="0.35">
      <c r="A1203" t="s">
        <v>216</v>
      </c>
      <c r="B1203">
        <v>6578853</v>
      </c>
      <c r="C1203" t="s">
        <v>129</v>
      </c>
      <c r="D1203" t="s">
        <v>1685</v>
      </c>
      <c r="E1203" t="s">
        <v>310</v>
      </c>
      <c r="F1203" t="s">
        <v>133</v>
      </c>
      <c r="G1203" t="s">
        <v>147</v>
      </c>
      <c r="H1203" s="16">
        <v>45839</v>
      </c>
      <c r="I1203" s="16">
        <v>45869</v>
      </c>
      <c r="J1203" t="s">
        <v>3476</v>
      </c>
      <c r="K1203">
        <v>1215154</v>
      </c>
      <c r="L1203" t="s">
        <v>282</v>
      </c>
      <c r="O1203">
        <v>10014642</v>
      </c>
      <c r="P1203" t="s">
        <v>216</v>
      </c>
      <c r="Q1203">
        <v>0</v>
      </c>
      <c r="R1203" t="s">
        <v>329</v>
      </c>
      <c r="S1203" t="s">
        <v>3901</v>
      </c>
      <c r="T1203">
        <v>11565026</v>
      </c>
      <c r="U1203" s="16">
        <v>45734</v>
      </c>
      <c r="V1203" s="16">
        <v>45839</v>
      </c>
      <c r="W1203" s="16">
        <v>45835</v>
      </c>
      <c r="X1203">
        <v>0</v>
      </c>
      <c r="Y1203">
        <v>1290900</v>
      </c>
      <c r="Z1203" t="s">
        <v>1568</v>
      </c>
      <c r="AA1203" t="s">
        <v>246</v>
      </c>
      <c r="AB1203" t="s">
        <v>121</v>
      </c>
      <c r="AC1203" t="s">
        <v>255</v>
      </c>
      <c r="AD1203" t="s">
        <v>141</v>
      </c>
      <c r="AE1203" t="str">
        <f>IF(B1203&gt;0,IF(B1203&gt;0,(IF(B1203&lt;&gt;'PLAN SEMANAL'!$A$2,BLTOTAL!AA1203,""))),"")</f>
        <v>AUXILIAR</v>
      </c>
      <c r="AF1203" t="str">
        <f>IF(AH1203="Completo","Completo",IF(IF(B1203&gt;0,_xlfn.XLOOKUP(B1203,'Detalle reservas completas fesa'!K:K,'Detalle reservas completas fesa'!Q:Q,_xlfn.XLOOKUP(B1203,'MB25'!L:L,'MB25'!Q:Q,"Incompleto")),"")="PENDIENTE","Incompleto",IF(B1203&gt;0,_xlfn.XLOOKUP(B1203,'Detalle reservas completas fesa'!K:K,'Detalle reservas completas fesa'!Q:Q,IF(AD1203="SIN MATERIAL","Completo",IF(AD1203="COMPLETO","Completo","Incompleto"))))))</f>
        <v>Completo</v>
      </c>
      <c r="AG1203">
        <f>IF(B1203&gt;0,_xlfn.XLOOKUP(B1203,IW49BLTOTAL!A:A,IW49BLTOTAL!H:H),"")</f>
        <v>3</v>
      </c>
      <c r="AH1203" t="str">
        <f>IF(IFERROR(_xlfn.XLOOKUP(B1203,'Detalle custodia'!B:B,'Detalle custodia'!O:O),"")="custodia","Completo","")</f>
        <v/>
      </c>
    </row>
    <row r="1204" spans="1:34" x14ac:dyDescent="0.35">
      <c r="A1204" t="s">
        <v>216</v>
      </c>
      <c r="B1204">
        <v>6578848</v>
      </c>
      <c r="C1204" t="s">
        <v>129</v>
      </c>
      <c r="D1204" t="s">
        <v>1686</v>
      </c>
      <c r="E1204" t="s">
        <v>310</v>
      </c>
      <c r="F1204" t="s">
        <v>133</v>
      </c>
      <c r="G1204" t="s">
        <v>147</v>
      </c>
      <c r="H1204" s="16">
        <v>45839</v>
      </c>
      <c r="I1204" s="16">
        <v>45869</v>
      </c>
      <c r="J1204" t="s">
        <v>3476</v>
      </c>
      <c r="K1204">
        <v>1215154</v>
      </c>
      <c r="L1204" t="s">
        <v>282</v>
      </c>
      <c r="O1204">
        <v>10014642</v>
      </c>
      <c r="P1204" t="s">
        <v>216</v>
      </c>
      <c r="Q1204">
        <v>0</v>
      </c>
      <c r="R1204" t="s">
        <v>329</v>
      </c>
      <c r="S1204" t="s">
        <v>3901</v>
      </c>
      <c r="T1204">
        <v>11562655</v>
      </c>
      <c r="U1204" s="16">
        <v>45734</v>
      </c>
      <c r="V1204" s="16">
        <v>45839</v>
      </c>
      <c r="W1204" s="16">
        <v>45835</v>
      </c>
      <c r="X1204">
        <v>0</v>
      </c>
      <c r="Y1204">
        <v>1290900</v>
      </c>
      <c r="Z1204" t="s">
        <v>1568</v>
      </c>
      <c r="AA1204" t="s">
        <v>246</v>
      </c>
      <c r="AB1204" t="s">
        <v>121</v>
      </c>
      <c r="AC1204" t="s">
        <v>255</v>
      </c>
      <c r="AD1204" t="s">
        <v>141</v>
      </c>
      <c r="AE1204" t="str">
        <f>IF(B1204&gt;0,IF(B1204&gt;0,(IF(B1204&lt;&gt;'PLAN SEMANAL'!$A$2,BLTOTAL!AA1204,""))),"")</f>
        <v>AUXILIAR</v>
      </c>
      <c r="AF1204" t="str">
        <f>IF(AH1204="Completo","Completo",IF(IF(B1204&gt;0,_xlfn.XLOOKUP(B1204,'Detalle reservas completas fesa'!K:K,'Detalle reservas completas fesa'!Q:Q,_xlfn.XLOOKUP(B1204,'MB25'!L:L,'MB25'!Q:Q,"Incompleto")),"")="PENDIENTE","Incompleto",IF(B1204&gt;0,_xlfn.XLOOKUP(B1204,'Detalle reservas completas fesa'!K:K,'Detalle reservas completas fesa'!Q:Q,IF(AD1204="SIN MATERIAL","Completo",IF(AD1204="COMPLETO","Completo","Incompleto"))))))</f>
        <v>Completo</v>
      </c>
      <c r="AG1204">
        <f>IF(B1204&gt;0,_xlfn.XLOOKUP(B1204,IW49BLTOTAL!A:A,IW49BLTOTAL!H:H),"")</f>
        <v>1</v>
      </c>
      <c r="AH1204" t="str">
        <f>IF(IFERROR(_xlfn.XLOOKUP(B1204,'Detalle custodia'!B:B,'Detalle custodia'!O:O),"")="custodia","Completo","")</f>
        <v/>
      </c>
    </row>
    <row r="1205" spans="1:34" x14ac:dyDescent="0.35">
      <c r="A1205" t="s">
        <v>216</v>
      </c>
      <c r="B1205">
        <v>6578441</v>
      </c>
      <c r="C1205" t="s">
        <v>129</v>
      </c>
      <c r="D1205" t="s">
        <v>1687</v>
      </c>
      <c r="E1205" t="s">
        <v>310</v>
      </c>
      <c r="F1205" t="s">
        <v>133</v>
      </c>
      <c r="G1205" t="s">
        <v>147</v>
      </c>
      <c r="H1205" s="16">
        <v>45809</v>
      </c>
      <c r="I1205" s="16">
        <v>45838</v>
      </c>
      <c r="J1205" t="s">
        <v>856</v>
      </c>
      <c r="K1205">
        <v>1215154</v>
      </c>
      <c r="L1205" t="s">
        <v>282</v>
      </c>
      <c r="O1205">
        <v>10014642</v>
      </c>
      <c r="P1205" t="s">
        <v>216</v>
      </c>
      <c r="Q1205">
        <v>0</v>
      </c>
      <c r="R1205" t="s">
        <v>291</v>
      </c>
      <c r="S1205" t="s">
        <v>3901</v>
      </c>
      <c r="T1205">
        <v>11568265</v>
      </c>
      <c r="U1205" s="16">
        <v>45733</v>
      </c>
      <c r="V1205" s="16">
        <v>45809</v>
      </c>
      <c r="W1205" s="16">
        <v>45835</v>
      </c>
      <c r="X1205">
        <v>0</v>
      </c>
      <c r="Y1205">
        <v>1290900</v>
      </c>
      <c r="Z1205" t="s">
        <v>1568</v>
      </c>
      <c r="AA1205" t="s">
        <v>246</v>
      </c>
      <c r="AB1205" t="s">
        <v>121</v>
      </c>
      <c r="AC1205" t="s">
        <v>255</v>
      </c>
      <c r="AD1205" t="s">
        <v>122</v>
      </c>
      <c r="AE1205" t="str">
        <f>IF(B1205&gt;0,IF(B1205&gt;0,(IF(B1205&lt;&gt;'PLAN SEMANAL'!$A$2,BLTOTAL!AA1205,""))),"")</f>
        <v>AUXILIAR</v>
      </c>
      <c r="AF1205" t="str">
        <f>IF(AH1205="Completo","Completo",IF(IF(B1205&gt;0,_xlfn.XLOOKUP(B1205,'Detalle reservas completas fesa'!K:K,'Detalle reservas completas fesa'!Q:Q,_xlfn.XLOOKUP(B1205,'MB25'!L:L,'MB25'!Q:Q,"Incompleto")),"")="PENDIENTE","Incompleto",IF(B1205&gt;0,_xlfn.XLOOKUP(B1205,'Detalle reservas completas fesa'!K:K,'Detalle reservas completas fesa'!Q:Q,IF(AD1205="SIN MATERIAL","Completo",IF(AD1205="COMPLETO","Completo","Incompleto"))))))</f>
        <v>Completo</v>
      </c>
      <c r="AG1205">
        <f>IF(B1205&gt;0,_xlfn.XLOOKUP(B1205,IW49BLTOTAL!A:A,IW49BLTOTAL!H:H),"")</f>
        <v>2</v>
      </c>
      <c r="AH1205" t="str">
        <f>IF(IFERROR(_xlfn.XLOOKUP(B1205,'Detalle custodia'!B:B,'Detalle custodia'!O:O),"")="custodia","Completo","")</f>
        <v/>
      </c>
    </row>
    <row r="1206" spans="1:34" x14ac:dyDescent="0.35">
      <c r="A1206" t="s">
        <v>128</v>
      </c>
      <c r="B1206">
        <v>6578313</v>
      </c>
      <c r="C1206" t="s">
        <v>123</v>
      </c>
      <c r="D1206" t="s">
        <v>1689</v>
      </c>
      <c r="E1206" t="s">
        <v>310</v>
      </c>
      <c r="F1206" t="s">
        <v>133</v>
      </c>
      <c r="G1206" t="s">
        <v>226</v>
      </c>
      <c r="H1206" s="16">
        <v>45839</v>
      </c>
      <c r="I1206" s="16">
        <v>45869</v>
      </c>
      <c r="J1206" t="s">
        <v>3476</v>
      </c>
      <c r="K1206">
        <v>1210100</v>
      </c>
      <c r="L1206" t="s">
        <v>390</v>
      </c>
      <c r="O1206">
        <v>10014594</v>
      </c>
      <c r="P1206" t="s">
        <v>128</v>
      </c>
      <c r="Q1206">
        <v>0</v>
      </c>
      <c r="R1206" t="s">
        <v>342</v>
      </c>
      <c r="S1206" t="s">
        <v>3891</v>
      </c>
      <c r="T1206">
        <v>11567799</v>
      </c>
      <c r="U1206" s="16">
        <v>45733</v>
      </c>
      <c r="V1206" s="16">
        <v>45839</v>
      </c>
      <c r="W1206" s="16">
        <v>45820</v>
      </c>
      <c r="X1206">
        <v>0</v>
      </c>
      <c r="Y1206">
        <v>1290900</v>
      </c>
      <c r="Z1206" t="s">
        <v>1568</v>
      </c>
      <c r="AA1206" t="s">
        <v>248</v>
      </c>
      <c r="AB1206" t="s">
        <v>121</v>
      </c>
      <c r="AC1206" t="s">
        <v>255</v>
      </c>
      <c r="AD1206" t="s">
        <v>189</v>
      </c>
      <c r="AE1206" t="str">
        <f>IF(B1206&gt;0,IF(B1206&gt;0,(IF(B1206&lt;&gt;'PLAN SEMANAL'!$A$2,BLTOTAL!AA1206,""))),"")</f>
        <v>PERFORACIO</v>
      </c>
      <c r="AF1206" t="str">
        <f>IF(AH1206="Completo","Completo",IF(IF(B1206&gt;0,_xlfn.XLOOKUP(B1206,'Detalle reservas completas fesa'!K:K,'Detalle reservas completas fesa'!Q:Q,_xlfn.XLOOKUP(B1206,'MB25'!L:L,'MB25'!Q:Q,"Incompleto")),"")="PENDIENTE","Incompleto",IF(B1206&gt;0,_xlfn.XLOOKUP(B1206,'Detalle reservas completas fesa'!K:K,'Detalle reservas completas fesa'!Q:Q,IF(AD1206="SIN MATERIAL","Completo",IF(AD1206="COMPLETO","Completo","Incompleto"))))))</f>
        <v>Completo</v>
      </c>
      <c r="AG1206">
        <f>IF(B1206&gt;0,_xlfn.XLOOKUP(B1206,IW49BLTOTAL!A:A,IW49BLTOTAL!H:H),"")</f>
        <v>1</v>
      </c>
      <c r="AH1206" t="str">
        <f>IF(IFERROR(_xlfn.XLOOKUP(B1206,'Detalle custodia'!B:B,'Detalle custodia'!O:O),"")="custodia","Completo","")</f>
        <v/>
      </c>
    </row>
    <row r="1207" spans="1:34" x14ac:dyDescent="0.35">
      <c r="A1207" t="s">
        <v>324</v>
      </c>
      <c r="B1207">
        <v>6578312</v>
      </c>
      <c r="C1207" t="s">
        <v>138</v>
      </c>
      <c r="D1207" t="s">
        <v>1690</v>
      </c>
      <c r="E1207" t="s">
        <v>310</v>
      </c>
      <c r="F1207" t="s">
        <v>133</v>
      </c>
      <c r="G1207" t="s">
        <v>192</v>
      </c>
      <c r="H1207" s="16">
        <v>45869</v>
      </c>
      <c r="I1207" s="16">
        <v>45869</v>
      </c>
      <c r="J1207" t="s">
        <v>856</v>
      </c>
      <c r="K1207">
        <v>1216100</v>
      </c>
      <c r="L1207" t="s">
        <v>325</v>
      </c>
      <c r="O1207">
        <v>10014726</v>
      </c>
      <c r="P1207" t="s">
        <v>412</v>
      </c>
      <c r="Q1207">
        <v>1861.65</v>
      </c>
      <c r="R1207" t="s">
        <v>343</v>
      </c>
      <c r="S1207" t="s">
        <v>3891</v>
      </c>
      <c r="T1207">
        <v>11568093</v>
      </c>
      <c r="U1207" s="16">
        <v>45733</v>
      </c>
      <c r="V1207" s="16">
        <v>45869</v>
      </c>
      <c r="W1207" s="16">
        <v>45848</v>
      </c>
      <c r="X1207">
        <v>1861.65</v>
      </c>
      <c r="Y1207">
        <v>1290900</v>
      </c>
      <c r="Z1207" t="s">
        <v>1568</v>
      </c>
      <c r="AA1207" t="s">
        <v>249</v>
      </c>
      <c r="AB1207" t="s">
        <v>121</v>
      </c>
      <c r="AC1207" t="s">
        <v>255</v>
      </c>
      <c r="AD1207" t="s">
        <v>135</v>
      </c>
      <c r="AE1207" t="str">
        <f>IF(B1207&gt;0,IF(B1207&gt;0,(IF(B1207&lt;&gt;'PLAN SEMANAL'!$A$2,BLTOTAL!AA1207,""))),"")</f>
        <v>SOPORTE</v>
      </c>
      <c r="AF1207" t="str">
        <f>IF(AH1207="Completo","Completo",IF(IF(B1207&gt;0,_xlfn.XLOOKUP(B1207,'Detalle reservas completas fesa'!K:K,'Detalle reservas completas fesa'!Q:Q,_xlfn.XLOOKUP(B1207,'MB25'!L:L,'MB25'!Q:Q,"Incompleto")),"")="PENDIENTE","Incompleto",IF(B1207&gt;0,_xlfn.XLOOKUP(B1207,'Detalle reservas completas fesa'!K:K,'Detalle reservas completas fesa'!Q:Q,IF(AD1207="SIN MATERIAL","Completo",IF(AD1207="COMPLETO","Completo","Incompleto"))))))</f>
        <v>Incompleto</v>
      </c>
      <c r="AG1207">
        <f>IF(B1207&gt;0,_xlfn.XLOOKUP(B1207,IW49BLTOTAL!A:A,IW49BLTOTAL!H:H),"")</f>
        <v>12</v>
      </c>
      <c r="AH1207" t="str">
        <f>IF(IFERROR(_xlfn.XLOOKUP(B1207,'Detalle custodia'!B:B,'Detalle custodia'!O:O),"")="custodia","Completo","")</f>
        <v/>
      </c>
    </row>
    <row r="1208" spans="1:34" x14ac:dyDescent="0.35">
      <c r="A1208" t="s">
        <v>134</v>
      </c>
      <c r="B1208">
        <v>6578035</v>
      </c>
      <c r="C1208" t="s">
        <v>123</v>
      </c>
      <c r="D1208" t="s">
        <v>1677</v>
      </c>
      <c r="E1208" t="s">
        <v>310</v>
      </c>
      <c r="F1208" t="s">
        <v>379</v>
      </c>
      <c r="G1208" t="s">
        <v>136</v>
      </c>
      <c r="H1208" s="16">
        <v>45839</v>
      </c>
      <c r="I1208" s="16">
        <v>45869</v>
      </c>
      <c r="J1208" t="s">
        <v>3476</v>
      </c>
      <c r="K1208">
        <v>1210101</v>
      </c>
      <c r="L1208" t="s">
        <v>271</v>
      </c>
      <c r="O1208">
        <v>10014658</v>
      </c>
      <c r="P1208" t="s">
        <v>134</v>
      </c>
      <c r="Q1208">
        <v>4189.2</v>
      </c>
      <c r="R1208" t="s">
        <v>349</v>
      </c>
      <c r="S1208" t="s">
        <v>342</v>
      </c>
      <c r="T1208">
        <v>11567593</v>
      </c>
      <c r="U1208" s="16">
        <v>45732</v>
      </c>
      <c r="V1208" s="16">
        <v>45839</v>
      </c>
      <c r="W1208" s="16">
        <v>45833</v>
      </c>
      <c r="X1208">
        <v>4189.2</v>
      </c>
      <c r="Y1208">
        <v>1290900</v>
      </c>
      <c r="Z1208" t="s">
        <v>1568</v>
      </c>
      <c r="AA1208" t="s">
        <v>248</v>
      </c>
      <c r="AB1208" t="s">
        <v>121</v>
      </c>
      <c r="AC1208" t="s">
        <v>255</v>
      </c>
      <c r="AD1208" t="s">
        <v>122</v>
      </c>
      <c r="AE1208" t="str">
        <f>IF(B1208&gt;0,IF(B1208&gt;0,(IF(B1208&lt;&gt;'PLAN SEMANAL'!$A$2,BLTOTAL!AA1208,""))),"")</f>
        <v>PERFORACIO</v>
      </c>
      <c r="AF1208" t="str">
        <f>IF(AH1208="Completo","Completo",IF(IF(B1208&gt;0,_xlfn.XLOOKUP(B1208,'Detalle reservas completas fesa'!K:K,'Detalle reservas completas fesa'!Q:Q,_xlfn.XLOOKUP(B1208,'MB25'!L:L,'MB25'!Q:Q,"Incompleto")),"")="PENDIENTE","Incompleto",IF(B1208&gt;0,_xlfn.XLOOKUP(B1208,'Detalle reservas completas fesa'!K:K,'Detalle reservas completas fesa'!Q:Q,IF(AD1208="SIN MATERIAL","Completo",IF(AD1208="COMPLETO","Completo","Incompleto"))))))</f>
        <v>Completo</v>
      </c>
      <c r="AG1208">
        <f>IF(B1208&gt;0,_xlfn.XLOOKUP(B1208,IW49BLTOTAL!A:A,IW49BLTOTAL!H:H),"")</f>
        <v>16</v>
      </c>
      <c r="AH1208" t="str">
        <f>IF(IFERROR(_xlfn.XLOOKUP(B1208,'Detalle custodia'!B:B,'Detalle custodia'!O:O),"")="custodia","Completo","")</f>
        <v/>
      </c>
    </row>
    <row r="1209" spans="1:34" x14ac:dyDescent="0.35">
      <c r="A1209" t="s">
        <v>134</v>
      </c>
      <c r="B1209">
        <v>6577268</v>
      </c>
      <c r="C1209" t="s">
        <v>123</v>
      </c>
      <c r="D1209" t="s">
        <v>1691</v>
      </c>
      <c r="E1209" t="s">
        <v>310</v>
      </c>
      <c r="F1209" t="s">
        <v>133</v>
      </c>
      <c r="G1209" t="s">
        <v>132</v>
      </c>
      <c r="H1209" s="16">
        <v>45839</v>
      </c>
      <c r="I1209" s="16">
        <v>45869</v>
      </c>
      <c r="J1209" t="s">
        <v>3476</v>
      </c>
      <c r="K1209">
        <v>1210101</v>
      </c>
      <c r="L1209" t="s">
        <v>271</v>
      </c>
      <c r="O1209">
        <v>10014658</v>
      </c>
      <c r="P1209" t="s">
        <v>134</v>
      </c>
      <c r="Q1209">
        <v>0</v>
      </c>
      <c r="R1209" t="s">
        <v>342</v>
      </c>
      <c r="S1209" t="s">
        <v>342</v>
      </c>
      <c r="T1209">
        <v>11564927</v>
      </c>
      <c r="U1209" s="16">
        <v>45731</v>
      </c>
      <c r="V1209" s="16">
        <v>45839</v>
      </c>
      <c r="W1209" s="16">
        <v>45833</v>
      </c>
      <c r="X1209">
        <v>0</v>
      </c>
      <c r="Y1209">
        <v>1290900</v>
      </c>
      <c r="Z1209" t="s">
        <v>1568</v>
      </c>
      <c r="AA1209" t="s">
        <v>248</v>
      </c>
      <c r="AB1209" t="s">
        <v>121</v>
      </c>
      <c r="AC1209" t="s">
        <v>255</v>
      </c>
      <c r="AD1209" t="s">
        <v>122</v>
      </c>
      <c r="AE1209" t="str">
        <f>IF(B1209&gt;0,IF(B1209&gt;0,(IF(B1209&lt;&gt;'PLAN SEMANAL'!$A$2,BLTOTAL!AA1209,""))),"")</f>
        <v>PERFORACIO</v>
      </c>
      <c r="AF1209" t="str">
        <f>IF(AH1209="Completo","Completo",IF(IF(B1209&gt;0,_xlfn.XLOOKUP(B1209,'Detalle reservas completas fesa'!K:K,'Detalle reservas completas fesa'!Q:Q,_xlfn.XLOOKUP(B1209,'MB25'!L:L,'MB25'!Q:Q,"Incompleto")),"")="PENDIENTE","Incompleto",IF(B1209&gt;0,_xlfn.XLOOKUP(B1209,'Detalle reservas completas fesa'!K:K,'Detalle reservas completas fesa'!Q:Q,IF(AD1209="SIN MATERIAL","Completo",IF(AD1209="COMPLETO","Completo","Incompleto"))))))</f>
        <v>Completo</v>
      </c>
      <c r="AG1209">
        <f>IF(B1209&gt;0,_xlfn.XLOOKUP(B1209,IW49BLTOTAL!A:A,IW49BLTOTAL!H:H),"")</f>
        <v>4</v>
      </c>
      <c r="AH1209" t="str">
        <f>IF(IFERROR(_xlfn.XLOOKUP(B1209,'Detalle custodia'!B:B,'Detalle custodia'!O:O),"")="custodia","Completo","")</f>
        <v/>
      </c>
    </row>
    <row r="1210" spans="1:34" x14ac:dyDescent="0.35">
      <c r="A1210" t="s">
        <v>173</v>
      </c>
      <c r="B1210">
        <v>6577085</v>
      </c>
      <c r="C1210" t="s">
        <v>123</v>
      </c>
      <c r="D1210" t="s">
        <v>1692</v>
      </c>
      <c r="E1210" t="s">
        <v>310</v>
      </c>
      <c r="F1210" t="s">
        <v>259</v>
      </c>
      <c r="G1210" t="s">
        <v>192</v>
      </c>
      <c r="H1210" s="16">
        <v>45889</v>
      </c>
      <c r="I1210" s="16">
        <v>45889</v>
      </c>
      <c r="J1210" t="s">
        <v>856</v>
      </c>
      <c r="K1210">
        <v>1210101</v>
      </c>
      <c r="L1210" t="s">
        <v>341</v>
      </c>
      <c r="O1210">
        <v>10014656</v>
      </c>
      <c r="P1210" t="s">
        <v>173</v>
      </c>
      <c r="Q1210">
        <v>1498.62</v>
      </c>
      <c r="R1210" t="s">
        <v>343</v>
      </c>
      <c r="S1210" t="s">
        <v>296</v>
      </c>
      <c r="T1210">
        <v>11566689</v>
      </c>
      <c r="U1210" s="16">
        <v>45730</v>
      </c>
      <c r="V1210" s="16">
        <v>45889</v>
      </c>
      <c r="W1210" s="16">
        <v>45848</v>
      </c>
      <c r="X1210">
        <v>1498.62</v>
      </c>
      <c r="Y1210">
        <v>1290900</v>
      </c>
      <c r="Z1210" t="s">
        <v>1568</v>
      </c>
      <c r="AA1210" t="s">
        <v>248</v>
      </c>
      <c r="AB1210" t="s">
        <v>121</v>
      </c>
      <c r="AC1210" t="s">
        <v>255</v>
      </c>
      <c r="AD1210" t="s">
        <v>141</v>
      </c>
      <c r="AE1210" t="str">
        <f>IF(B1210&gt;0,IF(B1210&gt;0,(IF(B1210&lt;&gt;'PLAN SEMANAL'!$A$2,BLTOTAL!AA1210,""))),"")</f>
        <v>PERFORACIO</v>
      </c>
      <c r="AF1210" t="str">
        <f>IF(AH1210="Completo","Completo",IF(IF(B1210&gt;0,_xlfn.XLOOKUP(B1210,'Detalle reservas completas fesa'!K:K,'Detalle reservas completas fesa'!Q:Q,_xlfn.XLOOKUP(B1210,'MB25'!L:L,'MB25'!Q:Q,"Incompleto")),"")="PENDIENTE","Incompleto",IF(B1210&gt;0,_xlfn.XLOOKUP(B1210,'Detalle reservas completas fesa'!K:K,'Detalle reservas completas fesa'!Q:Q,IF(AD1210="SIN MATERIAL","Completo",IF(AD1210="COMPLETO","Completo","Incompleto"))))))</f>
        <v>Incompleto</v>
      </c>
      <c r="AG1210">
        <f>IF(B1210&gt;0,_xlfn.XLOOKUP(B1210,IW49BLTOTAL!A:A,IW49BLTOTAL!H:H),"")</f>
        <v>4</v>
      </c>
      <c r="AH1210" t="str">
        <f>IF(IFERROR(_xlfn.XLOOKUP(B1210,'Detalle custodia'!B:B,'Detalle custodia'!O:O),"")="custodia","Completo","")</f>
        <v/>
      </c>
    </row>
    <row r="1211" spans="1:34" x14ac:dyDescent="0.35">
      <c r="A1211" t="s">
        <v>216</v>
      </c>
      <c r="B1211">
        <v>6576777</v>
      </c>
      <c r="C1211" t="s">
        <v>129</v>
      </c>
      <c r="D1211" t="s">
        <v>1693</v>
      </c>
      <c r="E1211" t="s">
        <v>310</v>
      </c>
      <c r="F1211" t="s">
        <v>125</v>
      </c>
      <c r="G1211" t="s">
        <v>153</v>
      </c>
      <c r="H1211" s="16">
        <v>45839</v>
      </c>
      <c r="I1211" s="16">
        <v>45869</v>
      </c>
      <c r="J1211" t="s">
        <v>3476</v>
      </c>
      <c r="K1211">
        <v>1215154</v>
      </c>
      <c r="L1211" t="s">
        <v>282</v>
      </c>
      <c r="O1211">
        <v>10014642</v>
      </c>
      <c r="P1211" t="s">
        <v>216</v>
      </c>
      <c r="Q1211">
        <v>0</v>
      </c>
      <c r="R1211" t="s">
        <v>343</v>
      </c>
      <c r="S1211" t="s">
        <v>3901</v>
      </c>
      <c r="T1211">
        <v>11562641</v>
      </c>
      <c r="U1211" s="16">
        <v>45729</v>
      </c>
      <c r="V1211" s="16">
        <v>45839</v>
      </c>
      <c r="W1211" s="16">
        <v>45835</v>
      </c>
      <c r="X1211">
        <v>0</v>
      </c>
      <c r="Y1211">
        <v>1290900</v>
      </c>
      <c r="Z1211" t="s">
        <v>1568</v>
      </c>
      <c r="AA1211" t="s">
        <v>246</v>
      </c>
      <c r="AB1211" t="s">
        <v>121</v>
      </c>
      <c r="AC1211" t="s">
        <v>255</v>
      </c>
      <c r="AD1211" t="s">
        <v>122</v>
      </c>
      <c r="AE1211" t="str">
        <f>IF(B1211&gt;0,IF(B1211&gt;0,(IF(B1211&lt;&gt;'PLAN SEMANAL'!$A$2,BLTOTAL!AA1211,""))),"")</f>
        <v>AUXILIAR</v>
      </c>
      <c r="AF1211" t="str">
        <f>IF(AH1211="Completo","Completo",IF(IF(B1211&gt;0,_xlfn.XLOOKUP(B1211,'Detalle reservas completas fesa'!K:K,'Detalle reservas completas fesa'!Q:Q,_xlfn.XLOOKUP(B1211,'MB25'!L:L,'MB25'!Q:Q,"Incompleto")),"")="PENDIENTE","Incompleto",IF(B1211&gt;0,_xlfn.XLOOKUP(B1211,'Detalle reservas completas fesa'!K:K,'Detalle reservas completas fesa'!Q:Q,IF(AD1211="SIN MATERIAL","Completo",IF(AD1211="COMPLETO","Completo","Incompleto"))))))</f>
        <v>Completo</v>
      </c>
      <c r="AG1211">
        <f>IF(B1211&gt;0,_xlfn.XLOOKUP(B1211,IW49BLTOTAL!A:A,IW49BLTOTAL!H:H),"")</f>
        <v>4</v>
      </c>
      <c r="AH1211" t="str">
        <f>IF(IFERROR(_xlfn.XLOOKUP(B1211,'Detalle custodia'!B:B,'Detalle custodia'!O:O),"")="custodia","Completo","")</f>
        <v/>
      </c>
    </row>
    <row r="1212" spans="1:34" x14ac:dyDescent="0.35">
      <c r="A1212" t="s">
        <v>217</v>
      </c>
      <c r="B1212">
        <v>6576067</v>
      </c>
      <c r="C1212" t="s">
        <v>129</v>
      </c>
      <c r="D1212" t="s">
        <v>1678</v>
      </c>
      <c r="E1212" t="s">
        <v>310</v>
      </c>
      <c r="F1212" t="s">
        <v>259</v>
      </c>
      <c r="G1212" t="s">
        <v>124</v>
      </c>
      <c r="H1212" s="16">
        <v>45809</v>
      </c>
      <c r="I1212" s="16">
        <v>45838</v>
      </c>
      <c r="J1212" t="s">
        <v>3478</v>
      </c>
      <c r="K1212">
        <v>1213130</v>
      </c>
      <c r="L1212" t="s">
        <v>320</v>
      </c>
      <c r="O1212">
        <v>10014611</v>
      </c>
      <c r="P1212" t="s">
        <v>217</v>
      </c>
      <c r="Q1212">
        <v>0</v>
      </c>
      <c r="R1212" t="s">
        <v>296</v>
      </c>
      <c r="S1212" t="s">
        <v>3891</v>
      </c>
      <c r="T1212">
        <v>11564944</v>
      </c>
      <c r="U1212" s="16">
        <v>45729</v>
      </c>
      <c r="V1212" s="16">
        <v>45809</v>
      </c>
      <c r="W1212" s="16">
        <v>45815</v>
      </c>
      <c r="X1212">
        <v>0</v>
      </c>
      <c r="Y1212">
        <v>1290900</v>
      </c>
      <c r="Z1212" t="s">
        <v>1568</v>
      </c>
      <c r="AA1212" t="s">
        <v>245</v>
      </c>
      <c r="AB1212" t="s">
        <v>121</v>
      </c>
      <c r="AC1212" t="s">
        <v>255</v>
      </c>
      <c r="AD1212" t="s">
        <v>122</v>
      </c>
      <c r="AE1212" t="str">
        <f>IF(B1212&gt;0,IF(B1212&gt;0,(IF(B1212&lt;&gt;'PLAN SEMANAL'!$A$2,BLTOTAL!AA1212,""))),"")</f>
        <v>ACARREO</v>
      </c>
      <c r="AF1212" t="str">
        <f>IF(AH1212="Completo","Completo",IF(IF(B1212&gt;0,_xlfn.XLOOKUP(B1212,'Detalle reservas completas fesa'!K:K,'Detalle reservas completas fesa'!Q:Q,_xlfn.XLOOKUP(B1212,'MB25'!L:L,'MB25'!Q:Q,"Incompleto")),"")="PENDIENTE","Incompleto",IF(B1212&gt;0,_xlfn.XLOOKUP(B1212,'Detalle reservas completas fesa'!K:K,'Detalle reservas completas fesa'!Q:Q,IF(AD1212="SIN MATERIAL","Completo",IF(AD1212="COMPLETO","Completo","Incompleto"))))))</f>
        <v>Completo</v>
      </c>
      <c r="AG1212">
        <f>IF(B1212&gt;0,_xlfn.XLOOKUP(B1212,IW49BLTOTAL!A:A,IW49BLTOTAL!H:H),"")</f>
        <v>10</v>
      </c>
      <c r="AH1212" t="str">
        <f>IF(IFERROR(_xlfn.XLOOKUP(B1212,'Detalle custodia'!B:B,'Detalle custodia'!O:O),"")="custodia","Completo","")</f>
        <v/>
      </c>
    </row>
    <row r="1213" spans="1:34" x14ac:dyDescent="0.35">
      <c r="A1213" t="s">
        <v>216</v>
      </c>
      <c r="B1213">
        <v>6575531</v>
      </c>
      <c r="C1213" t="s">
        <v>129</v>
      </c>
      <c r="D1213" t="s">
        <v>1694</v>
      </c>
      <c r="E1213" t="s">
        <v>310</v>
      </c>
      <c r="F1213" t="s">
        <v>133</v>
      </c>
      <c r="G1213" t="s">
        <v>132</v>
      </c>
      <c r="H1213" s="16">
        <v>45839</v>
      </c>
      <c r="I1213" s="16">
        <v>45869</v>
      </c>
      <c r="J1213" t="s">
        <v>3476</v>
      </c>
      <c r="K1213">
        <v>1215154</v>
      </c>
      <c r="L1213" t="s">
        <v>282</v>
      </c>
      <c r="O1213">
        <v>10014642</v>
      </c>
      <c r="P1213" t="s">
        <v>216</v>
      </c>
      <c r="Q1213">
        <v>0</v>
      </c>
      <c r="R1213" t="s">
        <v>343</v>
      </c>
      <c r="S1213" t="s">
        <v>329</v>
      </c>
      <c r="T1213">
        <v>11563877</v>
      </c>
      <c r="U1213" s="16">
        <v>45728</v>
      </c>
      <c r="V1213" s="16">
        <v>45839</v>
      </c>
      <c r="W1213" s="16">
        <v>45835</v>
      </c>
      <c r="X1213">
        <v>0</v>
      </c>
      <c r="Y1213">
        <v>1290900</v>
      </c>
      <c r="Z1213" t="s">
        <v>1568</v>
      </c>
      <c r="AA1213" t="s">
        <v>246</v>
      </c>
      <c r="AB1213" t="s">
        <v>121</v>
      </c>
      <c r="AC1213" t="s">
        <v>255</v>
      </c>
      <c r="AD1213" t="s">
        <v>122</v>
      </c>
      <c r="AE1213" t="str">
        <f>IF(B1213&gt;0,IF(B1213&gt;0,(IF(B1213&lt;&gt;'PLAN SEMANAL'!$A$2,BLTOTAL!AA1213,""))),"")</f>
        <v>AUXILIAR</v>
      </c>
      <c r="AF1213" t="str">
        <f>IF(AH1213="Completo","Completo",IF(IF(B1213&gt;0,_xlfn.XLOOKUP(B1213,'Detalle reservas completas fesa'!K:K,'Detalle reservas completas fesa'!Q:Q,_xlfn.XLOOKUP(B1213,'MB25'!L:L,'MB25'!Q:Q,"Incompleto")),"")="PENDIENTE","Incompleto",IF(B1213&gt;0,_xlfn.XLOOKUP(B1213,'Detalle reservas completas fesa'!K:K,'Detalle reservas completas fesa'!Q:Q,IF(AD1213="SIN MATERIAL","Completo",IF(AD1213="COMPLETO","Completo","Incompleto"))))))</f>
        <v>Completo</v>
      </c>
      <c r="AG1213">
        <f>IF(B1213&gt;0,_xlfn.XLOOKUP(B1213,IW49BLTOTAL!A:A,IW49BLTOTAL!H:H),"")</f>
        <v>3</v>
      </c>
      <c r="AH1213" t="str">
        <f>IF(IFERROR(_xlfn.XLOOKUP(B1213,'Detalle custodia'!B:B,'Detalle custodia'!O:O),"")="custodia","Completo","")</f>
        <v/>
      </c>
    </row>
    <row r="1214" spans="1:34" x14ac:dyDescent="0.35">
      <c r="A1214" t="s">
        <v>137</v>
      </c>
      <c r="B1214">
        <v>6575530</v>
      </c>
      <c r="C1214" t="s">
        <v>123</v>
      </c>
      <c r="D1214" t="s">
        <v>1695</v>
      </c>
      <c r="E1214" t="s">
        <v>310</v>
      </c>
      <c r="F1214" t="s">
        <v>133</v>
      </c>
      <c r="G1214" t="s">
        <v>132</v>
      </c>
      <c r="H1214" s="16">
        <v>45839</v>
      </c>
      <c r="I1214" s="16">
        <v>45869</v>
      </c>
      <c r="J1214" t="s">
        <v>3476</v>
      </c>
      <c r="K1214">
        <v>1210100</v>
      </c>
      <c r="L1214" t="s">
        <v>388</v>
      </c>
      <c r="O1214">
        <v>10014595</v>
      </c>
      <c r="P1214" t="s">
        <v>137</v>
      </c>
      <c r="Q1214">
        <v>0</v>
      </c>
      <c r="R1214" t="s">
        <v>343</v>
      </c>
      <c r="S1214" t="s">
        <v>342</v>
      </c>
      <c r="T1214">
        <v>11563692</v>
      </c>
      <c r="U1214" s="16">
        <v>45728</v>
      </c>
      <c r="V1214" s="16">
        <v>45839</v>
      </c>
      <c r="W1214" s="16">
        <v>45833</v>
      </c>
      <c r="X1214">
        <v>0</v>
      </c>
      <c r="Y1214">
        <v>1290900</v>
      </c>
      <c r="Z1214" t="s">
        <v>1568</v>
      </c>
      <c r="AA1214" t="s">
        <v>248</v>
      </c>
      <c r="AB1214" t="s">
        <v>121</v>
      </c>
      <c r="AC1214" t="s">
        <v>255</v>
      </c>
      <c r="AD1214" t="s">
        <v>122</v>
      </c>
      <c r="AE1214" t="str">
        <f>IF(B1214&gt;0,IF(B1214&gt;0,(IF(B1214&lt;&gt;'PLAN SEMANAL'!$A$2,BLTOTAL!AA1214,""))),"")</f>
        <v>PERFORACIO</v>
      </c>
      <c r="AF1214" t="str">
        <f>IF(AH1214="Completo","Completo",IF(IF(B1214&gt;0,_xlfn.XLOOKUP(B1214,'Detalle reservas completas fesa'!K:K,'Detalle reservas completas fesa'!Q:Q,_xlfn.XLOOKUP(B1214,'MB25'!L:L,'MB25'!Q:Q,"Incompleto")),"")="PENDIENTE","Incompleto",IF(B1214&gt;0,_xlfn.XLOOKUP(B1214,'Detalle reservas completas fesa'!K:K,'Detalle reservas completas fesa'!Q:Q,IF(AD1214="SIN MATERIAL","Completo",IF(AD1214="COMPLETO","Completo","Incompleto"))))))</f>
        <v>Completo</v>
      </c>
      <c r="AG1214">
        <f>IF(B1214&gt;0,_xlfn.XLOOKUP(B1214,IW49BLTOTAL!A:A,IW49BLTOTAL!H:H),"")</f>
        <v>4</v>
      </c>
      <c r="AH1214" t="str">
        <f>IF(IFERROR(_xlfn.XLOOKUP(B1214,'Detalle custodia'!B:B,'Detalle custodia'!O:O),"")="custodia","Completo","")</f>
        <v/>
      </c>
    </row>
    <row r="1215" spans="1:34" x14ac:dyDescent="0.35">
      <c r="A1215" t="s">
        <v>324</v>
      </c>
      <c r="B1215">
        <v>6575215</v>
      </c>
      <c r="C1215" t="s">
        <v>138</v>
      </c>
      <c r="D1215" t="s">
        <v>1655</v>
      </c>
      <c r="E1215" t="s">
        <v>310</v>
      </c>
      <c r="F1215" t="s">
        <v>133</v>
      </c>
      <c r="G1215" t="s">
        <v>132</v>
      </c>
      <c r="H1215" s="16">
        <v>45809</v>
      </c>
      <c r="I1215" s="16">
        <v>45809</v>
      </c>
      <c r="J1215" t="s">
        <v>856</v>
      </c>
      <c r="K1215">
        <v>2230160</v>
      </c>
      <c r="L1215" t="s">
        <v>325</v>
      </c>
      <c r="O1215">
        <v>10016489</v>
      </c>
      <c r="P1215" t="s">
        <v>1656</v>
      </c>
      <c r="Q1215">
        <v>0</v>
      </c>
      <c r="R1215" t="s">
        <v>349</v>
      </c>
      <c r="S1215" t="s">
        <v>347</v>
      </c>
      <c r="T1215">
        <v>11554540</v>
      </c>
      <c r="U1215" s="16">
        <v>45727</v>
      </c>
      <c r="V1215" s="16">
        <v>45809</v>
      </c>
      <c r="W1215" s="16">
        <v>45805</v>
      </c>
      <c r="X1215">
        <v>0</v>
      </c>
      <c r="Y1215">
        <v>1290900</v>
      </c>
      <c r="Z1215" t="s">
        <v>1568</v>
      </c>
      <c r="AA1215" t="s">
        <v>249</v>
      </c>
      <c r="AB1215" t="s">
        <v>121</v>
      </c>
      <c r="AC1215" t="s">
        <v>255</v>
      </c>
      <c r="AD1215" t="s">
        <v>122</v>
      </c>
      <c r="AE1215" t="str">
        <f>IF(B1215&gt;0,IF(B1215&gt;0,(IF(B1215&lt;&gt;'PLAN SEMANAL'!$A$2,BLTOTAL!AA1215,""))),"")</f>
        <v>SOPORTE</v>
      </c>
      <c r="AF1215" t="str">
        <f>IF(AH1215="Completo","Completo",IF(IF(B1215&gt;0,_xlfn.XLOOKUP(B1215,'Detalle reservas completas fesa'!K:K,'Detalle reservas completas fesa'!Q:Q,_xlfn.XLOOKUP(B1215,'MB25'!L:L,'MB25'!Q:Q,"Incompleto")),"")="PENDIENTE","Incompleto",IF(B1215&gt;0,_xlfn.XLOOKUP(B1215,'Detalle reservas completas fesa'!K:K,'Detalle reservas completas fesa'!Q:Q,IF(AD1215="SIN MATERIAL","Completo",IF(AD1215="COMPLETO","Completo","Incompleto"))))))</f>
        <v>Completo</v>
      </c>
      <c r="AG1215">
        <f>IF(B1215&gt;0,_xlfn.XLOOKUP(B1215,IW49BLTOTAL!A:A,IW49BLTOTAL!H:H),"")</f>
        <v>0</v>
      </c>
      <c r="AH1215" t="str">
        <f>IF(IFERROR(_xlfn.XLOOKUP(B1215,'Detalle custodia'!B:B,'Detalle custodia'!O:O),"")="custodia","Completo","")</f>
        <v/>
      </c>
    </row>
    <row r="1216" spans="1:34" x14ac:dyDescent="0.35">
      <c r="A1216" t="s">
        <v>324</v>
      </c>
      <c r="B1216">
        <v>6575213</v>
      </c>
      <c r="C1216" t="s">
        <v>138</v>
      </c>
      <c r="D1216" t="s">
        <v>1657</v>
      </c>
      <c r="E1216" t="s">
        <v>310</v>
      </c>
      <c r="F1216" t="s">
        <v>133</v>
      </c>
      <c r="G1216" t="s">
        <v>132</v>
      </c>
      <c r="H1216" s="16">
        <v>45808</v>
      </c>
      <c r="I1216" s="16">
        <v>45808</v>
      </c>
      <c r="J1216" t="s">
        <v>856</v>
      </c>
      <c r="K1216">
        <v>1291900</v>
      </c>
      <c r="L1216" t="s">
        <v>325</v>
      </c>
      <c r="O1216">
        <v>10014721</v>
      </c>
      <c r="P1216" t="s">
        <v>239</v>
      </c>
      <c r="Q1216">
        <v>0</v>
      </c>
      <c r="R1216" t="s">
        <v>349</v>
      </c>
      <c r="S1216" t="s">
        <v>347</v>
      </c>
      <c r="T1216">
        <v>11513780</v>
      </c>
      <c r="U1216" s="16">
        <v>45727</v>
      </c>
      <c r="V1216" s="16">
        <v>45808</v>
      </c>
      <c r="W1216" s="16">
        <v>45805</v>
      </c>
      <c r="X1216">
        <v>0</v>
      </c>
      <c r="Y1216">
        <v>1290900</v>
      </c>
      <c r="Z1216" t="s">
        <v>1568</v>
      </c>
      <c r="AA1216" t="s">
        <v>249</v>
      </c>
      <c r="AB1216" t="s">
        <v>121</v>
      </c>
      <c r="AC1216" t="s">
        <v>255</v>
      </c>
      <c r="AD1216" t="s">
        <v>141</v>
      </c>
      <c r="AE1216" t="str">
        <f>IF(B1216&gt;0,IF(B1216&gt;0,(IF(B1216&lt;&gt;'PLAN SEMANAL'!$A$2,BLTOTAL!AA1216,""))),"")</f>
        <v>SOPORTE</v>
      </c>
      <c r="AF1216" t="str">
        <f>IF(AH1216="Completo","Completo",IF(IF(B1216&gt;0,_xlfn.XLOOKUP(B1216,'Detalle reservas completas fesa'!K:K,'Detalle reservas completas fesa'!Q:Q,_xlfn.XLOOKUP(B1216,'MB25'!L:L,'MB25'!Q:Q,"Incompleto")),"")="PENDIENTE","Incompleto",IF(B1216&gt;0,_xlfn.XLOOKUP(B1216,'Detalle reservas completas fesa'!K:K,'Detalle reservas completas fesa'!Q:Q,IF(AD1216="SIN MATERIAL","Completo",IF(AD1216="COMPLETO","Completo","Incompleto"))))))</f>
        <v>Incompleto</v>
      </c>
      <c r="AG1216">
        <f>IF(B1216&gt;0,_xlfn.XLOOKUP(B1216,IW49BLTOTAL!A:A,IW49BLTOTAL!H:H),"")</f>
        <v>0</v>
      </c>
      <c r="AH1216" t="str">
        <f>IF(IFERROR(_xlfn.XLOOKUP(B1216,'Detalle custodia'!B:B,'Detalle custodia'!O:O),"")="custodia","Completo","")</f>
        <v/>
      </c>
    </row>
    <row r="1217" spans="1:34" x14ac:dyDescent="0.35">
      <c r="A1217" t="s">
        <v>198</v>
      </c>
      <c r="B1217">
        <v>6575130</v>
      </c>
      <c r="C1217" t="s">
        <v>129</v>
      </c>
      <c r="D1217" t="s">
        <v>1658</v>
      </c>
      <c r="E1217" t="s">
        <v>310</v>
      </c>
      <c r="F1217" t="s">
        <v>133</v>
      </c>
      <c r="G1217" t="s">
        <v>147</v>
      </c>
      <c r="H1217" s="16">
        <v>45809</v>
      </c>
      <c r="I1217" s="16">
        <v>45809</v>
      </c>
      <c r="J1217" t="s">
        <v>856</v>
      </c>
      <c r="K1217">
        <v>1215156</v>
      </c>
      <c r="L1217" t="s">
        <v>306</v>
      </c>
      <c r="O1217">
        <v>10014640</v>
      </c>
      <c r="P1217" t="s">
        <v>198</v>
      </c>
      <c r="Q1217">
        <v>0</v>
      </c>
      <c r="R1217" t="s">
        <v>343</v>
      </c>
      <c r="S1217" t="s">
        <v>343</v>
      </c>
      <c r="T1217">
        <v>11563906</v>
      </c>
      <c r="U1217" s="16">
        <v>45726</v>
      </c>
      <c r="V1217" s="16">
        <v>45809</v>
      </c>
      <c r="W1217" s="16">
        <v>45776</v>
      </c>
      <c r="X1217">
        <v>0</v>
      </c>
      <c r="Y1217">
        <v>1290900</v>
      </c>
      <c r="Z1217" t="s">
        <v>1568</v>
      </c>
      <c r="AA1217" t="s">
        <v>246</v>
      </c>
      <c r="AB1217" t="s">
        <v>121</v>
      </c>
      <c r="AC1217" t="s">
        <v>255</v>
      </c>
      <c r="AD1217" t="s">
        <v>141</v>
      </c>
      <c r="AE1217" t="str">
        <f>IF(B1217&gt;0,IF(B1217&gt;0,(IF(B1217&lt;&gt;'PLAN SEMANAL'!$A$2,BLTOTAL!AA1217,""))),"")</f>
        <v>AUXILIAR</v>
      </c>
      <c r="AF1217" t="str">
        <f>IF(AH1217="Completo","Completo",IF(IF(B1217&gt;0,_xlfn.XLOOKUP(B1217,'Detalle reservas completas fesa'!K:K,'Detalle reservas completas fesa'!Q:Q,_xlfn.XLOOKUP(B1217,'MB25'!L:L,'MB25'!Q:Q,"Incompleto")),"")="PENDIENTE","Incompleto",IF(B1217&gt;0,_xlfn.XLOOKUP(B1217,'Detalle reservas completas fesa'!K:K,'Detalle reservas completas fesa'!Q:Q,IF(AD1217="SIN MATERIAL","Completo",IF(AD1217="COMPLETO","Completo","Incompleto"))))))</f>
        <v>Incompleto</v>
      </c>
      <c r="AG1217">
        <f>IF(B1217&gt;0,_xlfn.XLOOKUP(B1217,IW49BLTOTAL!A:A,IW49BLTOTAL!H:H),"")</f>
        <v>0</v>
      </c>
      <c r="AH1217" t="str">
        <f>IF(IFERROR(_xlfn.XLOOKUP(B1217,'Detalle custodia'!B:B,'Detalle custodia'!O:O),"")="custodia","Completo","")</f>
        <v/>
      </c>
    </row>
    <row r="1218" spans="1:34" x14ac:dyDescent="0.35">
      <c r="A1218" t="s">
        <v>144</v>
      </c>
      <c r="B1218">
        <v>6574816</v>
      </c>
      <c r="C1218" t="s">
        <v>138</v>
      </c>
      <c r="D1218" t="s">
        <v>1659</v>
      </c>
      <c r="E1218" t="s">
        <v>310</v>
      </c>
      <c r="F1218" t="s">
        <v>133</v>
      </c>
      <c r="G1218" t="s">
        <v>147</v>
      </c>
      <c r="H1218" s="16">
        <v>45808</v>
      </c>
      <c r="I1218" s="16">
        <v>45808</v>
      </c>
      <c r="J1218" t="s">
        <v>856</v>
      </c>
      <c r="K1218">
        <v>1216100</v>
      </c>
      <c r="L1218" t="s">
        <v>393</v>
      </c>
      <c r="O1218">
        <v>10014649</v>
      </c>
      <c r="P1218" t="s">
        <v>144</v>
      </c>
      <c r="Q1218">
        <v>0</v>
      </c>
      <c r="R1218" t="s">
        <v>349</v>
      </c>
      <c r="S1218" t="s">
        <v>347</v>
      </c>
      <c r="T1218">
        <v>11559400</v>
      </c>
      <c r="U1218" s="16">
        <v>45725</v>
      </c>
      <c r="V1218" s="16">
        <v>45808</v>
      </c>
      <c r="W1218" s="16">
        <v>45805</v>
      </c>
      <c r="X1218">
        <v>0</v>
      </c>
      <c r="Y1218">
        <v>1290900</v>
      </c>
      <c r="Z1218" t="s">
        <v>1568</v>
      </c>
      <c r="AA1218" t="s">
        <v>249</v>
      </c>
      <c r="AB1218" t="s">
        <v>121</v>
      </c>
      <c r="AC1218" t="s">
        <v>255</v>
      </c>
      <c r="AD1218" t="s">
        <v>122</v>
      </c>
      <c r="AE1218" t="str">
        <f>IF(B1218&gt;0,IF(B1218&gt;0,(IF(B1218&lt;&gt;'PLAN SEMANAL'!$A$2,BLTOTAL!AA1218,""))),"")</f>
        <v>SOPORTE</v>
      </c>
      <c r="AF1218" t="str">
        <f>IF(AH1218="Completo","Completo",IF(IF(B1218&gt;0,_xlfn.XLOOKUP(B1218,'Detalle reservas completas fesa'!K:K,'Detalle reservas completas fesa'!Q:Q,_xlfn.XLOOKUP(B1218,'MB25'!L:L,'MB25'!Q:Q,"Incompleto")),"")="PENDIENTE","Incompleto",IF(B1218&gt;0,_xlfn.XLOOKUP(B1218,'Detalle reservas completas fesa'!K:K,'Detalle reservas completas fesa'!Q:Q,IF(AD1218="SIN MATERIAL","Completo",IF(AD1218="COMPLETO","Completo","Incompleto"))))))</f>
        <v>Completo</v>
      </c>
      <c r="AG1218">
        <f>IF(B1218&gt;0,_xlfn.XLOOKUP(B1218,IW49BLTOTAL!A:A,IW49BLTOTAL!H:H),"")</f>
        <v>0</v>
      </c>
      <c r="AH1218" t="str">
        <f>IF(IFERROR(_xlfn.XLOOKUP(B1218,'Detalle custodia'!B:B,'Detalle custodia'!O:O),"")="custodia","Completo","")</f>
        <v/>
      </c>
    </row>
    <row r="1219" spans="1:34" x14ac:dyDescent="0.35">
      <c r="A1219" t="s">
        <v>156</v>
      </c>
      <c r="B1219">
        <v>6574774</v>
      </c>
      <c r="C1219" t="s">
        <v>138</v>
      </c>
      <c r="D1219" t="s">
        <v>1660</v>
      </c>
      <c r="E1219" t="s">
        <v>310</v>
      </c>
      <c r="F1219" t="s">
        <v>133</v>
      </c>
      <c r="G1219" t="s">
        <v>147</v>
      </c>
      <c r="H1219" s="16">
        <v>45845</v>
      </c>
      <c r="I1219" s="16">
        <v>45845</v>
      </c>
      <c r="J1219" t="s">
        <v>856</v>
      </c>
      <c r="K1219">
        <v>2230131</v>
      </c>
      <c r="L1219" t="s">
        <v>311</v>
      </c>
      <c r="O1219">
        <v>10016283</v>
      </c>
      <c r="P1219" t="s">
        <v>156</v>
      </c>
      <c r="Q1219">
        <v>0</v>
      </c>
      <c r="R1219" t="s">
        <v>349</v>
      </c>
      <c r="S1219" t="s">
        <v>342</v>
      </c>
      <c r="T1219">
        <v>11561244</v>
      </c>
      <c r="U1219" s="16">
        <v>45725</v>
      </c>
      <c r="V1219" s="16">
        <v>45845</v>
      </c>
      <c r="W1219" s="16">
        <v>45805</v>
      </c>
      <c r="X1219">
        <v>0</v>
      </c>
      <c r="Y1219">
        <v>1290900</v>
      </c>
      <c r="Z1219" t="s">
        <v>1568</v>
      </c>
      <c r="AA1219" t="s">
        <v>249</v>
      </c>
      <c r="AB1219" t="s">
        <v>121</v>
      </c>
      <c r="AC1219" t="s">
        <v>255</v>
      </c>
      <c r="AD1219" t="s">
        <v>141</v>
      </c>
      <c r="AE1219" t="str">
        <f>IF(B1219&gt;0,IF(B1219&gt;0,(IF(B1219&lt;&gt;'PLAN SEMANAL'!$A$2,BLTOTAL!AA1219,""))),"")</f>
        <v>SOPORTE</v>
      </c>
      <c r="AF1219" t="str">
        <f>IF(AH1219="Completo","Completo",IF(IF(B1219&gt;0,_xlfn.XLOOKUP(B1219,'Detalle reservas completas fesa'!K:K,'Detalle reservas completas fesa'!Q:Q,_xlfn.XLOOKUP(B1219,'MB25'!L:L,'MB25'!Q:Q,"Incompleto")),"")="PENDIENTE","Incompleto",IF(B1219&gt;0,_xlfn.XLOOKUP(B1219,'Detalle reservas completas fesa'!K:K,'Detalle reservas completas fesa'!Q:Q,IF(AD1219="SIN MATERIAL","Completo",IF(AD1219="COMPLETO","Completo","Incompleto"))))))</f>
        <v>Incompleto</v>
      </c>
      <c r="AG1219">
        <f>IF(B1219&gt;0,_xlfn.XLOOKUP(B1219,IW49BLTOTAL!A:A,IW49BLTOTAL!H:H),"")</f>
        <v>0</v>
      </c>
      <c r="AH1219" t="str">
        <f>IF(IFERROR(_xlfn.XLOOKUP(B1219,'Detalle custodia'!B:B,'Detalle custodia'!O:O),"")="custodia","Completo","")</f>
        <v/>
      </c>
    </row>
    <row r="1220" spans="1:34" x14ac:dyDescent="0.35">
      <c r="A1220" t="s">
        <v>324</v>
      </c>
      <c r="B1220">
        <v>6574773</v>
      </c>
      <c r="C1220" t="s">
        <v>138</v>
      </c>
      <c r="D1220" t="s">
        <v>1661</v>
      </c>
      <c r="E1220" t="s">
        <v>310</v>
      </c>
      <c r="F1220" t="s">
        <v>133</v>
      </c>
      <c r="G1220" t="s">
        <v>147</v>
      </c>
      <c r="H1220" s="16">
        <v>45809</v>
      </c>
      <c r="I1220" s="16">
        <v>45809</v>
      </c>
      <c r="J1220" t="s">
        <v>856</v>
      </c>
      <c r="K1220">
        <v>2230130</v>
      </c>
      <c r="L1220" t="s">
        <v>325</v>
      </c>
      <c r="O1220">
        <v>10017213</v>
      </c>
      <c r="P1220" t="s">
        <v>146</v>
      </c>
      <c r="Q1220">
        <v>0</v>
      </c>
      <c r="R1220" t="s">
        <v>349</v>
      </c>
      <c r="S1220" t="s">
        <v>347</v>
      </c>
      <c r="T1220">
        <v>11562109</v>
      </c>
      <c r="U1220" s="16">
        <v>45725</v>
      </c>
      <c r="V1220" s="16">
        <v>45809</v>
      </c>
      <c r="W1220" s="16">
        <v>45805</v>
      </c>
      <c r="X1220">
        <v>0</v>
      </c>
      <c r="Y1220">
        <v>1290900</v>
      </c>
      <c r="Z1220" t="s">
        <v>1568</v>
      </c>
      <c r="AA1220" t="s">
        <v>249</v>
      </c>
      <c r="AB1220" t="s">
        <v>121</v>
      </c>
      <c r="AC1220" t="s">
        <v>255</v>
      </c>
      <c r="AD1220" t="s">
        <v>141</v>
      </c>
      <c r="AE1220" t="str">
        <f>IF(B1220&gt;0,IF(B1220&gt;0,(IF(B1220&lt;&gt;'PLAN SEMANAL'!$A$2,BLTOTAL!AA1220,""))),"")</f>
        <v>SOPORTE</v>
      </c>
      <c r="AF1220" t="str">
        <f>IF(AH1220="Completo","Completo",IF(IF(B1220&gt;0,_xlfn.XLOOKUP(B1220,'Detalle reservas completas fesa'!K:K,'Detalle reservas completas fesa'!Q:Q,_xlfn.XLOOKUP(B1220,'MB25'!L:L,'MB25'!Q:Q,"Incompleto")),"")="PENDIENTE","Incompleto",IF(B1220&gt;0,_xlfn.XLOOKUP(B1220,'Detalle reservas completas fesa'!K:K,'Detalle reservas completas fesa'!Q:Q,IF(AD1220="SIN MATERIAL","Completo",IF(AD1220="COMPLETO","Completo","Incompleto"))))))</f>
        <v>Incompleto</v>
      </c>
      <c r="AG1220">
        <f>IF(B1220&gt;0,_xlfn.XLOOKUP(B1220,IW49BLTOTAL!A:A,IW49BLTOTAL!H:H),"")</f>
        <v>0</v>
      </c>
      <c r="AH1220" t="str">
        <f>IF(IFERROR(_xlfn.XLOOKUP(B1220,'Detalle custodia'!B:B,'Detalle custodia'!O:O),"")="custodia","Completo","")</f>
        <v/>
      </c>
    </row>
    <row r="1221" spans="1:34" x14ac:dyDescent="0.35">
      <c r="A1221" t="s">
        <v>151</v>
      </c>
      <c r="B1221">
        <v>6574772</v>
      </c>
      <c r="C1221" t="s">
        <v>138</v>
      </c>
      <c r="D1221" t="s">
        <v>1662</v>
      </c>
      <c r="E1221" t="s">
        <v>310</v>
      </c>
      <c r="F1221" t="s">
        <v>133</v>
      </c>
      <c r="G1221" t="s">
        <v>186</v>
      </c>
      <c r="H1221" s="16">
        <v>45845</v>
      </c>
      <c r="I1221" s="16">
        <v>45845</v>
      </c>
      <c r="J1221" t="s">
        <v>856</v>
      </c>
      <c r="K1221">
        <v>1215157</v>
      </c>
      <c r="L1221" t="s">
        <v>399</v>
      </c>
      <c r="O1221">
        <v>10014651</v>
      </c>
      <c r="P1221" t="s">
        <v>151</v>
      </c>
      <c r="Q1221">
        <v>0</v>
      </c>
      <c r="R1221" t="s">
        <v>349</v>
      </c>
      <c r="S1221" t="s">
        <v>342</v>
      </c>
      <c r="T1221">
        <v>11562235</v>
      </c>
      <c r="U1221" s="16">
        <v>45725</v>
      </c>
      <c r="V1221" s="16">
        <v>45845</v>
      </c>
      <c r="W1221" s="16">
        <v>45805</v>
      </c>
      <c r="X1221">
        <v>0</v>
      </c>
      <c r="Y1221">
        <v>1290900</v>
      </c>
      <c r="Z1221" t="s">
        <v>1568</v>
      </c>
      <c r="AA1221" t="s">
        <v>249</v>
      </c>
      <c r="AB1221" t="s">
        <v>121</v>
      </c>
      <c r="AC1221" t="s">
        <v>255</v>
      </c>
      <c r="AD1221" t="s">
        <v>141</v>
      </c>
      <c r="AE1221" t="str">
        <f>IF(B1221&gt;0,IF(B1221&gt;0,(IF(B1221&lt;&gt;'PLAN SEMANAL'!$A$2,BLTOTAL!AA1221,""))),"")</f>
        <v>SOPORTE</v>
      </c>
      <c r="AF1221" t="str">
        <f>IF(AH1221="Completo","Completo",IF(IF(B1221&gt;0,_xlfn.XLOOKUP(B1221,'Detalle reservas completas fesa'!K:K,'Detalle reservas completas fesa'!Q:Q,_xlfn.XLOOKUP(B1221,'MB25'!L:L,'MB25'!Q:Q,"Incompleto")),"")="PENDIENTE","Incompleto",IF(B1221&gt;0,_xlfn.XLOOKUP(B1221,'Detalle reservas completas fesa'!K:K,'Detalle reservas completas fesa'!Q:Q,IF(AD1221="SIN MATERIAL","Completo",IF(AD1221="COMPLETO","Completo","Incompleto"))))))</f>
        <v>Incompleto</v>
      </c>
      <c r="AG1221">
        <f>IF(B1221&gt;0,_xlfn.XLOOKUP(B1221,IW49BLTOTAL!A:A,IW49BLTOTAL!H:H),"")</f>
        <v>0</v>
      </c>
      <c r="AH1221" t="str">
        <f>IF(IFERROR(_xlfn.XLOOKUP(B1221,'Detalle custodia'!B:B,'Detalle custodia'!O:O),"")="custodia","Completo","")</f>
        <v/>
      </c>
    </row>
    <row r="1222" spans="1:34" x14ac:dyDescent="0.35">
      <c r="A1222" t="s">
        <v>201</v>
      </c>
      <c r="B1222">
        <v>6574672</v>
      </c>
      <c r="C1222" t="s">
        <v>129</v>
      </c>
      <c r="D1222" t="s">
        <v>1663</v>
      </c>
      <c r="E1222" t="s">
        <v>251</v>
      </c>
      <c r="F1222" t="s">
        <v>125</v>
      </c>
      <c r="G1222" t="s">
        <v>423</v>
      </c>
      <c r="H1222" s="16">
        <v>45809</v>
      </c>
      <c r="I1222" s="16">
        <v>45838</v>
      </c>
      <c r="J1222" t="s">
        <v>3478</v>
      </c>
      <c r="K1222">
        <v>1213130</v>
      </c>
      <c r="L1222" t="s">
        <v>334</v>
      </c>
      <c r="O1222">
        <v>10014602</v>
      </c>
      <c r="P1222" t="s">
        <v>201</v>
      </c>
      <c r="Q1222">
        <v>4801.62</v>
      </c>
      <c r="R1222" t="s">
        <v>329</v>
      </c>
      <c r="S1222" t="s">
        <v>3901</v>
      </c>
      <c r="T1222">
        <v>11564034</v>
      </c>
      <c r="U1222" s="16">
        <v>45725</v>
      </c>
      <c r="V1222" s="16">
        <v>45809</v>
      </c>
      <c r="W1222" s="16">
        <v>45804</v>
      </c>
      <c r="X1222">
        <v>4801.62</v>
      </c>
      <c r="Y1222">
        <v>1290900</v>
      </c>
      <c r="Z1222" t="s">
        <v>1568</v>
      </c>
      <c r="AA1222" t="s">
        <v>245</v>
      </c>
      <c r="AB1222" t="s">
        <v>121</v>
      </c>
      <c r="AC1222" t="s">
        <v>255</v>
      </c>
      <c r="AD1222" t="s">
        <v>141</v>
      </c>
      <c r="AE1222" t="str">
        <f>IF(B1222&gt;0,IF(B1222&gt;0,(IF(B1222&lt;&gt;'PLAN SEMANAL'!$A$2,BLTOTAL!AA1222,""))),"")</f>
        <v>ACARREO</v>
      </c>
      <c r="AF1222" t="str">
        <f>IF(AH1222="Completo","Completo",IF(IF(B1222&gt;0,_xlfn.XLOOKUP(B1222,'Detalle reservas completas fesa'!K:K,'Detalle reservas completas fesa'!Q:Q,_xlfn.XLOOKUP(B1222,'MB25'!L:L,'MB25'!Q:Q,"Incompleto")),"")="PENDIENTE","Incompleto",IF(B1222&gt;0,_xlfn.XLOOKUP(B1222,'Detalle reservas completas fesa'!K:K,'Detalle reservas completas fesa'!Q:Q,IF(AD1222="SIN MATERIAL","Completo",IF(AD1222="COMPLETO","Completo","Incompleto"))))))</f>
        <v>Incompleto</v>
      </c>
      <c r="AG1222">
        <f>IF(B1222&gt;0,_xlfn.XLOOKUP(B1222,IW49BLTOTAL!A:A,IW49BLTOTAL!H:H),"")</f>
        <v>4</v>
      </c>
      <c r="AH1222" t="str">
        <f>IF(IFERROR(_xlfn.XLOOKUP(B1222,'Detalle custodia'!B:B,'Detalle custodia'!O:O),"")="custodia","Completo","")</f>
        <v/>
      </c>
    </row>
    <row r="1223" spans="1:34" x14ac:dyDescent="0.35">
      <c r="A1223" t="s">
        <v>272</v>
      </c>
      <c r="B1223">
        <v>6574666</v>
      </c>
      <c r="C1223" t="s">
        <v>123</v>
      </c>
      <c r="D1223" t="s">
        <v>1664</v>
      </c>
      <c r="E1223" t="s">
        <v>310</v>
      </c>
      <c r="F1223" t="s">
        <v>133</v>
      </c>
      <c r="G1223" t="s">
        <v>132</v>
      </c>
      <c r="H1223" s="16">
        <v>45839</v>
      </c>
      <c r="I1223" s="16">
        <v>45869</v>
      </c>
      <c r="J1223" t="s">
        <v>3476</v>
      </c>
      <c r="K1223">
        <v>1210102</v>
      </c>
      <c r="L1223" t="s">
        <v>273</v>
      </c>
      <c r="O1223">
        <v>10017653</v>
      </c>
      <c r="P1223" t="s">
        <v>165</v>
      </c>
      <c r="Q1223">
        <v>0</v>
      </c>
      <c r="R1223" t="s">
        <v>296</v>
      </c>
      <c r="S1223" t="s">
        <v>342</v>
      </c>
      <c r="T1223">
        <v>11541499</v>
      </c>
      <c r="U1223" s="16">
        <v>45725</v>
      </c>
      <c r="V1223" s="16">
        <v>45839</v>
      </c>
      <c r="W1223" s="16">
        <v>45833</v>
      </c>
      <c r="X1223">
        <v>0</v>
      </c>
      <c r="Y1223">
        <v>1290900</v>
      </c>
      <c r="Z1223" t="s">
        <v>1568</v>
      </c>
      <c r="AA1223" t="s">
        <v>248</v>
      </c>
      <c r="AB1223" t="s">
        <v>121</v>
      </c>
      <c r="AC1223" t="s">
        <v>255</v>
      </c>
      <c r="AD1223" t="s">
        <v>122</v>
      </c>
      <c r="AE1223" t="str">
        <f>IF(B1223&gt;0,IF(B1223&gt;0,(IF(B1223&lt;&gt;'PLAN SEMANAL'!$A$2,BLTOTAL!AA1223,""))),"")</f>
        <v>PERFORACIO</v>
      </c>
      <c r="AF1223" t="str">
        <f>IF(AH1223="Completo","Completo",IF(IF(B1223&gt;0,_xlfn.XLOOKUP(B1223,'Detalle reservas completas fesa'!K:K,'Detalle reservas completas fesa'!Q:Q,_xlfn.XLOOKUP(B1223,'MB25'!L:L,'MB25'!Q:Q,"Incompleto")),"")="PENDIENTE","Incompleto",IF(B1223&gt;0,_xlfn.XLOOKUP(B1223,'Detalle reservas completas fesa'!K:K,'Detalle reservas completas fesa'!Q:Q,IF(AD1223="SIN MATERIAL","Completo",IF(AD1223="COMPLETO","Completo","Incompleto"))))))</f>
        <v>Completo</v>
      </c>
      <c r="AG1223">
        <f>IF(B1223&gt;0,_xlfn.XLOOKUP(B1223,IW49BLTOTAL!A:A,IW49BLTOTAL!H:H),"")</f>
        <v>2</v>
      </c>
      <c r="AH1223" t="str">
        <f>IF(IFERROR(_xlfn.XLOOKUP(B1223,'Detalle custodia'!B:B,'Detalle custodia'!O:O),"")="custodia","Completo","")</f>
        <v/>
      </c>
    </row>
    <row r="1224" spans="1:34" x14ac:dyDescent="0.35">
      <c r="A1224" t="s">
        <v>272</v>
      </c>
      <c r="B1224">
        <v>6574665</v>
      </c>
      <c r="C1224" t="s">
        <v>123</v>
      </c>
      <c r="D1224" t="s">
        <v>1665</v>
      </c>
      <c r="E1224" t="s">
        <v>310</v>
      </c>
      <c r="F1224" t="s">
        <v>133</v>
      </c>
      <c r="G1224" t="s">
        <v>132</v>
      </c>
      <c r="H1224" s="16">
        <v>45845</v>
      </c>
      <c r="I1224" s="16">
        <v>45845</v>
      </c>
      <c r="J1224" t="s">
        <v>856</v>
      </c>
      <c r="K1224">
        <v>1210102</v>
      </c>
      <c r="L1224" t="s">
        <v>273</v>
      </c>
      <c r="O1224">
        <v>10017653</v>
      </c>
      <c r="P1224" t="s">
        <v>165</v>
      </c>
      <c r="Q1224">
        <v>0</v>
      </c>
      <c r="R1224" t="s">
        <v>296</v>
      </c>
      <c r="S1224" t="s">
        <v>296</v>
      </c>
      <c r="T1224">
        <v>11540267</v>
      </c>
      <c r="U1224" s="16">
        <v>45725</v>
      </c>
      <c r="V1224" s="16">
        <v>45845</v>
      </c>
      <c r="W1224" s="16">
        <v>45835</v>
      </c>
      <c r="X1224">
        <v>0</v>
      </c>
      <c r="Y1224">
        <v>1290900</v>
      </c>
      <c r="Z1224" t="s">
        <v>1568</v>
      </c>
      <c r="AA1224" t="s">
        <v>248</v>
      </c>
      <c r="AB1224" t="s">
        <v>121</v>
      </c>
      <c r="AC1224" t="s">
        <v>255</v>
      </c>
      <c r="AD1224" t="s">
        <v>141</v>
      </c>
      <c r="AE1224" t="str">
        <f>IF(B1224&gt;0,IF(B1224&gt;0,(IF(B1224&lt;&gt;'PLAN SEMANAL'!$A$2,BLTOTAL!AA1224,""))),"")</f>
        <v>PERFORACIO</v>
      </c>
      <c r="AF1224" t="str">
        <f>IF(AH1224="Completo","Completo",IF(IF(B1224&gt;0,_xlfn.XLOOKUP(B1224,'Detalle reservas completas fesa'!K:K,'Detalle reservas completas fesa'!Q:Q,_xlfn.XLOOKUP(B1224,'MB25'!L:L,'MB25'!Q:Q,"Incompleto")),"")="PENDIENTE","Incompleto",IF(B1224&gt;0,_xlfn.XLOOKUP(B1224,'Detalle reservas completas fesa'!K:K,'Detalle reservas completas fesa'!Q:Q,IF(AD1224="SIN MATERIAL","Completo",IF(AD1224="COMPLETO","Completo","Incompleto"))))))</f>
        <v>Incompleto</v>
      </c>
      <c r="AG1224">
        <f>IF(B1224&gt;0,_xlfn.XLOOKUP(B1224,IW49BLTOTAL!A:A,IW49BLTOTAL!H:H),"")</f>
        <v>6</v>
      </c>
      <c r="AH1224" t="str">
        <f>IF(IFERROR(_xlfn.XLOOKUP(B1224,'Detalle custodia'!B:B,'Detalle custodia'!O:O),"")="custodia","Completo","")</f>
        <v/>
      </c>
    </row>
    <row r="1225" spans="1:34" x14ac:dyDescent="0.35">
      <c r="A1225" t="s">
        <v>178</v>
      </c>
      <c r="B1225">
        <v>6574525</v>
      </c>
      <c r="C1225" t="s">
        <v>129</v>
      </c>
      <c r="D1225" t="s">
        <v>1666</v>
      </c>
      <c r="E1225" t="s">
        <v>310</v>
      </c>
      <c r="F1225" t="s">
        <v>133</v>
      </c>
      <c r="G1225" t="s">
        <v>226</v>
      </c>
      <c r="H1225" s="16">
        <v>45809</v>
      </c>
      <c r="I1225" s="16">
        <v>45809</v>
      </c>
      <c r="J1225" t="s">
        <v>856</v>
      </c>
      <c r="K1225">
        <v>1215154</v>
      </c>
      <c r="L1225" t="s">
        <v>392</v>
      </c>
      <c r="O1225">
        <v>10014644</v>
      </c>
      <c r="P1225" t="s">
        <v>178</v>
      </c>
      <c r="Q1225">
        <v>0</v>
      </c>
      <c r="R1225" t="s">
        <v>329</v>
      </c>
      <c r="S1225" t="s">
        <v>343</v>
      </c>
      <c r="T1225">
        <v>11562070</v>
      </c>
      <c r="U1225" s="16">
        <v>45724</v>
      </c>
      <c r="V1225" s="16">
        <v>45809</v>
      </c>
      <c r="W1225" s="16">
        <v>45776</v>
      </c>
      <c r="X1225">
        <v>0</v>
      </c>
      <c r="Y1225">
        <v>1290900</v>
      </c>
      <c r="Z1225" t="s">
        <v>1568</v>
      </c>
      <c r="AA1225" t="s">
        <v>246</v>
      </c>
      <c r="AB1225" t="s">
        <v>121</v>
      </c>
      <c r="AC1225" t="s">
        <v>255</v>
      </c>
      <c r="AD1225" t="s">
        <v>189</v>
      </c>
      <c r="AE1225" t="str">
        <f>IF(B1225&gt;0,IF(B1225&gt;0,(IF(B1225&lt;&gt;'PLAN SEMANAL'!$A$2,BLTOTAL!AA1225,""))),"")</f>
        <v>AUXILIAR</v>
      </c>
      <c r="AF1225" t="str">
        <f>IF(AH1225="Completo","Completo",IF(IF(B1225&gt;0,_xlfn.XLOOKUP(B1225,'Detalle reservas completas fesa'!K:K,'Detalle reservas completas fesa'!Q:Q,_xlfn.XLOOKUP(B1225,'MB25'!L:L,'MB25'!Q:Q,"Incompleto")),"")="PENDIENTE","Incompleto",IF(B1225&gt;0,_xlfn.XLOOKUP(B1225,'Detalle reservas completas fesa'!K:K,'Detalle reservas completas fesa'!Q:Q,IF(AD1225="SIN MATERIAL","Completo",IF(AD1225="COMPLETO","Completo","Incompleto"))))))</f>
        <v>Completo</v>
      </c>
      <c r="AG1225">
        <f>IF(B1225&gt;0,_xlfn.XLOOKUP(B1225,IW49BLTOTAL!A:A,IW49BLTOTAL!H:H),"")</f>
        <v>1</v>
      </c>
      <c r="AH1225" t="str">
        <f>IF(IFERROR(_xlfn.XLOOKUP(B1225,'Detalle custodia'!B:B,'Detalle custodia'!O:O),"")="custodia","Completo","")</f>
        <v/>
      </c>
    </row>
    <row r="1226" spans="1:34" x14ac:dyDescent="0.35">
      <c r="A1226" t="s">
        <v>429</v>
      </c>
      <c r="B1226">
        <v>6574492</v>
      </c>
      <c r="C1226" t="s">
        <v>138</v>
      </c>
      <c r="D1226" t="s">
        <v>1667</v>
      </c>
      <c r="E1226" t="s">
        <v>310</v>
      </c>
      <c r="F1226" t="s">
        <v>259</v>
      </c>
      <c r="G1226" t="s">
        <v>192</v>
      </c>
      <c r="H1226" s="16">
        <v>45809</v>
      </c>
      <c r="I1226" s="16">
        <v>45809</v>
      </c>
      <c r="J1226" t="s">
        <v>856</v>
      </c>
      <c r="K1226">
        <v>1291900</v>
      </c>
      <c r="L1226" t="s">
        <v>431</v>
      </c>
      <c r="Q1226">
        <v>20725.79</v>
      </c>
      <c r="R1226" t="s">
        <v>349</v>
      </c>
      <c r="S1226" t="s">
        <v>347</v>
      </c>
      <c r="T1226">
        <v>11563874</v>
      </c>
      <c r="U1226" s="16">
        <v>45724</v>
      </c>
      <c r="V1226" s="16">
        <v>45809</v>
      </c>
      <c r="W1226" s="16">
        <v>45805</v>
      </c>
      <c r="X1226">
        <v>20725.79</v>
      </c>
      <c r="Y1226">
        <v>1290900</v>
      </c>
      <c r="Z1226" t="s">
        <v>1568</v>
      </c>
      <c r="AA1226" t="s">
        <v>249</v>
      </c>
      <c r="AB1226" t="s">
        <v>121</v>
      </c>
      <c r="AC1226" t="s">
        <v>255</v>
      </c>
      <c r="AD1226" t="s">
        <v>122</v>
      </c>
      <c r="AE1226" t="str">
        <f>IF(B1226&gt;0,IF(B1226&gt;0,(IF(B1226&lt;&gt;'PLAN SEMANAL'!$A$2,BLTOTAL!AA1226,""))),"")</f>
        <v>SOPORTE</v>
      </c>
      <c r="AF1226" t="str">
        <f>IF(AH1226="Completo","Completo",IF(IF(B1226&gt;0,_xlfn.XLOOKUP(B1226,'Detalle reservas completas fesa'!K:K,'Detalle reservas completas fesa'!Q:Q,_xlfn.XLOOKUP(B1226,'MB25'!L:L,'MB25'!Q:Q,"Incompleto")),"")="PENDIENTE","Incompleto",IF(B1226&gt;0,_xlfn.XLOOKUP(B1226,'Detalle reservas completas fesa'!K:K,'Detalle reservas completas fesa'!Q:Q,IF(AD1226="SIN MATERIAL","Completo",IF(AD1226="COMPLETO","Completo","Incompleto"))))))</f>
        <v>Completo</v>
      </c>
      <c r="AG1226">
        <f>IF(B1226&gt;0,_xlfn.XLOOKUP(B1226,IW49BLTOTAL!A:A,IW49BLTOTAL!H:H),"")</f>
        <v>16</v>
      </c>
      <c r="AH1226" t="str">
        <f>IF(IFERROR(_xlfn.XLOOKUP(B1226,'Detalle custodia'!B:B,'Detalle custodia'!O:O),"")="custodia","Completo","")</f>
        <v/>
      </c>
    </row>
    <row r="1227" spans="1:34" x14ac:dyDescent="0.35">
      <c r="A1227" t="s">
        <v>231</v>
      </c>
      <c r="B1227">
        <v>6574336</v>
      </c>
      <c r="C1227" t="s">
        <v>129</v>
      </c>
      <c r="D1227" t="s">
        <v>1668</v>
      </c>
      <c r="E1227" t="s">
        <v>310</v>
      </c>
      <c r="F1227" t="s">
        <v>133</v>
      </c>
      <c r="G1227" t="s">
        <v>132</v>
      </c>
      <c r="H1227" s="16">
        <v>45839</v>
      </c>
      <c r="I1227" s="16">
        <v>45869</v>
      </c>
      <c r="J1227" t="s">
        <v>3476</v>
      </c>
      <c r="K1227">
        <v>1215150</v>
      </c>
      <c r="L1227" t="s">
        <v>331</v>
      </c>
      <c r="O1227">
        <v>10014638</v>
      </c>
      <c r="P1227" t="s">
        <v>231</v>
      </c>
      <c r="Q1227">
        <v>0</v>
      </c>
      <c r="R1227" t="s">
        <v>343</v>
      </c>
      <c r="S1227" t="s">
        <v>3901</v>
      </c>
      <c r="T1227">
        <v>11563630</v>
      </c>
      <c r="U1227" s="16">
        <v>45723</v>
      </c>
      <c r="V1227" s="16">
        <v>45839</v>
      </c>
      <c r="W1227" s="16">
        <v>45835</v>
      </c>
      <c r="X1227">
        <v>0</v>
      </c>
      <c r="Y1227">
        <v>1290900</v>
      </c>
      <c r="Z1227" t="s">
        <v>1568</v>
      </c>
      <c r="AA1227" t="s">
        <v>246</v>
      </c>
      <c r="AB1227" t="s">
        <v>121</v>
      </c>
      <c r="AC1227" t="s">
        <v>255</v>
      </c>
      <c r="AD1227" t="s">
        <v>122</v>
      </c>
      <c r="AE1227" t="str">
        <f>IF(B1227&gt;0,IF(B1227&gt;0,(IF(B1227&lt;&gt;'PLAN SEMANAL'!$A$2,BLTOTAL!AA1227,""))),"")</f>
        <v>AUXILIAR</v>
      </c>
      <c r="AF1227" t="str">
        <f>IF(AH1227="Completo","Completo",IF(IF(B1227&gt;0,_xlfn.XLOOKUP(B1227,'Detalle reservas completas fesa'!K:K,'Detalle reservas completas fesa'!Q:Q,_xlfn.XLOOKUP(B1227,'MB25'!L:L,'MB25'!Q:Q,"Incompleto")),"")="PENDIENTE","Incompleto",IF(B1227&gt;0,_xlfn.XLOOKUP(B1227,'Detalle reservas completas fesa'!K:K,'Detalle reservas completas fesa'!Q:Q,IF(AD1227="SIN MATERIAL","Completo",IF(AD1227="COMPLETO","Completo","Incompleto"))))))</f>
        <v>Completo</v>
      </c>
      <c r="AG1227">
        <f>IF(B1227&gt;0,_xlfn.XLOOKUP(B1227,IW49BLTOTAL!A:A,IW49BLTOTAL!H:H),"")</f>
        <v>4</v>
      </c>
      <c r="AH1227" t="str">
        <f>IF(IFERROR(_xlfn.XLOOKUP(B1227,'Detalle custodia'!B:B,'Detalle custodia'!O:O),"")="custodia","Completo","")</f>
        <v/>
      </c>
    </row>
    <row r="1228" spans="1:34" x14ac:dyDescent="0.35">
      <c r="A1228" t="s">
        <v>242</v>
      </c>
      <c r="B1228">
        <v>6574296</v>
      </c>
      <c r="C1228" t="s">
        <v>129</v>
      </c>
      <c r="D1228" t="s">
        <v>1669</v>
      </c>
      <c r="E1228" t="s">
        <v>310</v>
      </c>
      <c r="F1228" t="s">
        <v>125</v>
      </c>
      <c r="G1228" t="s">
        <v>153</v>
      </c>
      <c r="H1228" s="16">
        <v>45870</v>
      </c>
      <c r="I1228" s="16">
        <v>45900</v>
      </c>
      <c r="J1228" t="s">
        <v>3475</v>
      </c>
      <c r="K1228">
        <v>1215150</v>
      </c>
      <c r="L1228" t="s">
        <v>330</v>
      </c>
      <c r="O1228">
        <v>10014637</v>
      </c>
      <c r="P1228" t="s">
        <v>242</v>
      </c>
      <c r="Q1228">
        <v>0</v>
      </c>
      <c r="R1228" t="s">
        <v>343</v>
      </c>
      <c r="S1228" t="s">
        <v>3901</v>
      </c>
      <c r="T1228">
        <v>11551864</v>
      </c>
      <c r="U1228" s="16">
        <v>45723</v>
      </c>
      <c r="V1228" s="16">
        <v>45870</v>
      </c>
      <c r="W1228" s="16">
        <v>45835</v>
      </c>
      <c r="X1228">
        <v>0</v>
      </c>
      <c r="Y1228">
        <v>1290900</v>
      </c>
      <c r="Z1228" t="s">
        <v>1568</v>
      </c>
      <c r="AA1228" t="s">
        <v>246</v>
      </c>
      <c r="AB1228" t="s">
        <v>121</v>
      </c>
      <c r="AC1228" t="s">
        <v>255</v>
      </c>
      <c r="AD1228" t="s">
        <v>141</v>
      </c>
      <c r="AE1228" t="str">
        <f>IF(B1228&gt;0,IF(B1228&gt;0,(IF(B1228&lt;&gt;'PLAN SEMANAL'!$A$2,BLTOTAL!AA1228,""))),"")</f>
        <v>AUXILIAR</v>
      </c>
      <c r="AF1228" t="str">
        <f>IF(AH1228="Completo","Completo",IF(IF(B1228&gt;0,_xlfn.XLOOKUP(B1228,'Detalle reservas completas fesa'!K:K,'Detalle reservas completas fesa'!Q:Q,_xlfn.XLOOKUP(B1228,'MB25'!L:L,'MB25'!Q:Q,"Incompleto")),"")="PENDIENTE","Incompleto",IF(B1228&gt;0,_xlfn.XLOOKUP(B1228,'Detalle reservas completas fesa'!K:K,'Detalle reservas completas fesa'!Q:Q,IF(AD1228="SIN MATERIAL","Completo",IF(AD1228="COMPLETO","Completo","Incompleto"))))))</f>
        <v>Incompleto</v>
      </c>
      <c r="AG1228">
        <f>IF(B1228&gt;0,_xlfn.XLOOKUP(B1228,IW49BLTOTAL!A:A,IW49BLTOTAL!H:H),"")</f>
        <v>24</v>
      </c>
      <c r="AH1228" t="str">
        <f>IF(IFERROR(_xlfn.XLOOKUP(B1228,'Detalle custodia'!B:B,'Detalle custodia'!O:O),"")="custodia","Completo","")</f>
        <v/>
      </c>
    </row>
    <row r="1229" spans="1:34" x14ac:dyDescent="0.35">
      <c r="A1229" t="s">
        <v>242</v>
      </c>
      <c r="B1229">
        <v>6574295</v>
      </c>
      <c r="C1229" t="s">
        <v>129</v>
      </c>
      <c r="D1229" t="s">
        <v>1670</v>
      </c>
      <c r="E1229" t="s">
        <v>310</v>
      </c>
      <c r="F1229" t="s">
        <v>125</v>
      </c>
      <c r="G1229" t="s">
        <v>153</v>
      </c>
      <c r="H1229" s="16">
        <v>45870</v>
      </c>
      <c r="I1229" s="16">
        <v>45900</v>
      </c>
      <c r="J1229" t="s">
        <v>3475</v>
      </c>
      <c r="K1229">
        <v>1215150</v>
      </c>
      <c r="L1229" t="s">
        <v>330</v>
      </c>
      <c r="O1229">
        <v>10014637</v>
      </c>
      <c r="P1229" t="s">
        <v>242</v>
      </c>
      <c r="Q1229">
        <v>0</v>
      </c>
      <c r="R1229" t="s">
        <v>343</v>
      </c>
      <c r="S1229" t="s">
        <v>3901</v>
      </c>
      <c r="T1229">
        <v>11551863</v>
      </c>
      <c r="U1229" s="16">
        <v>45723</v>
      </c>
      <c r="V1229" s="16">
        <v>45870</v>
      </c>
      <c r="W1229" s="16">
        <v>45835</v>
      </c>
      <c r="X1229">
        <v>0</v>
      </c>
      <c r="Y1229">
        <v>1290900</v>
      </c>
      <c r="Z1229" t="s">
        <v>1568</v>
      </c>
      <c r="AA1229" t="s">
        <v>246</v>
      </c>
      <c r="AB1229" t="s">
        <v>121</v>
      </c>
      <c r="AC1229" t="s">
        <v>255</v>
      </c>
      <c r="AD1229" t="s">
        <v>141</v>
      </c>
      <c r="AE1229" t="str">
        <f>IF(B1229&gt;0,IF(B1229&gt;0,(IF(B1229&lt;&gt;'PLAN SEMANAL'!$A$2,BLTOTAL!AA1229,""))),"")</f>
        <v>AUXILIAR</v>
      </c>
      <c r="AF1229" t="str">
        <f>IF(AH1229="Completo","Completo",IF(IF(B1229&gt;0,_xlfn.XLOOKUP(B1229,'Detalle reservas completas fesa'!K:K,'Detalle reservas completas fesa'!Q:Q,_xlfn.XLOOKUP(B1229,'MB25'!L:L,'MB25'!Q:Q,"Incompleto")),"")="PENDIENTE","Incompleto",IF(B1229&gt;0,_xlfn.XLOOKUP(B1229,'Detalle reservas completas fesa'!K:K,'Detalle reservas completas fesa'!Q:Q,IF(AD1229="SIN MATERIAL","Completo",IF(AD1229="COMPLETO","Completo","Incompleto"))))))</f>
        <v>Incompleto</v>
      </c>
      <c r="AG1229">
        <f>IF(B1229&gt;0,_xlfn.XLOOKUP(B1229,IW49BLTOTAL!A:A,IW49BLTOTAL!H:H),"")</f>
        <v>24</v>
      </c>
      <c r="AH1229" t="str">
        <f>IF(IFERROR(_xlfn.XLOOKUP(B1229,'Detalle custodia'!B:B,'Detalle custodia'!O:O),"")="custodia","Completo","")</f>
        <v/>
      </c>
    </row>
    <row r="1230" spans="1:34" x14ac:dyDescent="0.35">
      <c r="A1230" t="s">
        <v>238</v>
      </c>
      <c r="B1230">
        <v>6573688</v>
      </c>
      <c r="C1230" t="s">
        <v>129</v>
      </c>
      <c r="D1230" t="s">
        <v>1671</v>
      </c>
      <c r="E1230" t="s">
        <v>310</v>
      </c>
      <c r="F1230" t="s">
        <v>133</v>
      </c>
      <c r="G1230" t="s">
        <v>147</v>
      </c>
      <c r="H1230" s="16">
        <v>45809</v>
      </c>
      <c r="I1230" s="16">
        <v>45809</v>
      </c>
      <c r="J1230" t="s">
        <v>856</v>
      </c>
      <c r="K1230">
        <v>1215152</v>
      </c>
      <c r="L1230" t="s">
        <v>281</v>
      </c>
      <c r="O1230">
        <v>10014628</v>
      </c>
      <c r="P1230" t="s">
        <v>238</v>
      </c>
      <c r="Q1230">
        <v>0</v>
      </c>
      <c r="R1230" t="s">
        <v>329</v>
      </c>
      <c r="S1230" t="s">
        <v>343</v>
      </c>
      <c r="T1230">
        <v>11515030</v>
      </c>
      <c r="U1230" s="16">
        <v>45721</v>
      </c>
      <c r="V1230" s="16">
        <v>45809</v>
      </c>
      <c r="W1230" s="16">
        <v>45776</v>
      </c>
      <c r="X1230">
        <v>0</v>
      </c>
      <c r="Y1230">
        <v>1290900</v>
      </c>
      <c r="Z1230" t="s">
        <v>1568</v>
      </c>
      <c r="AA1230" t="s">
        <v>246</v>
      </c>
      <c r="AB1230" t="s">
        <v>121</v>
      </c>
      <c r="AC1230" t="s">
        <v>255</v>
      </c>
      <c r="AD1230" t="s">
        <v>141</v>
      </c>
      <c r="AE1230" t="str">
        <f>IF(B1230&gt;0,IF(B1230&gt;0,(IF(B1230&lt;&gt;'PLAN SEMANAL'!$A$2,BLTOTAL!AA1230,""))),"")</f>
        <v>AUXILIAR</v>
      </c>
      <c r="AF1230" t="str">
        <f>IF(AH1230="Completo","Completo",IF(IF(B1230&gt;0,_xlfn.XLOOKUP(B1230,'Detalle reservas completas fesa'!K:K,'Detalle reservas completas fesa'!Q:Q,_xlfn.XLOOKUP(B1230,'MB25'!L:L,'MB25'!Q:Q,"Incompleto")),"")="PENDIENTE","Incompleto",IF(B1230&gt;0,_xlfn.XLOOKUP(B1230,'Detalle reservas completas fesa'!K:K,'Detalle reservas completas fesa'!Q:Q,IF(AD1230="SIN MATERIAL","Completo",IF(AD1230="COMPLETO","Completo","Incompleto"))))))</f>
        <v>Incompleto</v>
      </c>
      <c r="AG1230">
        <f>IF(B1230&gt;0,_xlfn.XLOOKUP(B1230,IW49BLTOTAL!A:A,IW49BLTOTAL!H:H),"")</f>
        <v>2</v>
      </c>
      <c r="AH1230" t="str">
        <f>IF(IFERROR(_xlfn.XLOOKUP(B1230,'Detalle custodia'!B:B,'Detalle custodia'!O:O),"")="custodia","Completo","")</f>
        <v/>
      </c>
    </row>
    <row r="1231" spans="1:34" x14ac:dyDescent="0.35">
      <c r="A1231" t="s">
        <v>126</v>
      </c>
      <c r="B1231">
        <v>6573672</v>
      </c>
      <c r="C1231" t="s">
        <v>123</v>
      </c>
      <c r="D1231" t="s">
        <v>1672</v>
      </c>
      <c r="E1231" t="s">
        <v>310</v>
      </c>
      <c r="F1231" t="s">
        <v>133</v>
      </c>
      <c r="G1231" t="s">
        <v>147</v>
      </c>
      <c r="H1231" s="16">
        <v>45869</v>
      </c>
      <c r="I1231" s="16">
        <v>45869</v>
      </c>
      <c r="J1231" t="s">
        <v>856</v>
      </c>
      <c r="K1231">
        <v>1210101</v>
      </c>
      <c r="L1231" t="s">
        <v>391</v>
      </c>
      <c r="O1231">
        <v>10014657</v>
      </c>
      <c r="P1231" t="s">
        <v>126</v>
      </c>
      <c r="Q1231">
        <v>0</v>
      </c>
      <c r="R1231" t="s">
        <v>343</v>
      </c>
      <c r="S1231" t="s">
        <v>3891</v>
      </c>
      <c r="T1231">
        <v>11562627</v>
      </c>
      <c r="U1231" s="16">
        <v>45721</v>
      </c>
      <c r="V1231" s="16">
        <v>45869</v>
      </c>
      <c r="W1231" s="16">
        <v>45844</v>
      </c>
      <c r="X1231">
        <v>0</v>
      </c>
      <c r="Y1231">
        <v>1290900</v>
      </c>
      <c r="Z1231" t="s">
        <v>1568</v>
      </c>
      <c r="AA1231" t="s">
        <v>248</v>
      </c>
      <c r="AB1231" t="s">
        <v>121</v>
      </c>
      <c r="AC1231" t="s">
        <v>255</v>
      </c>
      <c r="AD1231" t="s">
        <v>141</v>
      </c>
      <c r="AE1231" t="str">
        <f>IF(B1231&gt;0,IF(B1231&gt;0,(IF(B1231&lt;&gt;'PLAN SEMANAL'!$A$2,BLTOTAL!AA1231,""))),"")</f>
        <v>PERFORACIO</v>
      </c>
      <c r="AF1231" t="str">
        <f>IF(AH1231="Completo","Completo",IF(IF(B1231&gt;0,_xlfn.XLOOKUP(B1231,'Detalle reservas completas fesa'!K:K,'Detalle reservas completas fesa'!Q:Q,_xlfn.XLOOKUP(B1231,'MB25'!L:L,'MB25'!Q:Q,"Incompleto")),"")="PENDIENTE","Incompleto",IF(B1231&gt;0,_xlfn.XLOOKUP(B1231,'Detalle reservas completas fesa'!K:K,'Detalle reservas completas fesa'!Q:Q,IF(AD1231="SIN MATERIAL","Completo",IF(AD1231="COMPLETO","Completo","Incompleto"))))))</f>
        <v>Incompleto</v>
      </c>
      <c r="AG1231">
        <f>IF(B1231&gt;0,_xlfn.XLOOKUP(B1231,IW49BLTOTAL!A:A,IW49BLTOTAL!H:H),"")</f>
        <v>4</v>
      </c>
      <c r="AH1231" t="str">
        <f>IF(IFERROR(_xlfn.XLOOKUP(B1231,'Detalle custodia'!B:B,'Detalle custodia'!O:O),"")="custodia","Completo","")</f>
        <v/>
      </c>
    </row>
    <row r="1232" spans="1:34" x14ac:dyDescent="0.35">
      <c r="A1232" t="s">
        <v>221</v>
      </c>
      <c r="B1232">
        <v>6573669</v>
      </c>
      <c r="C1232" t="s">
        <v>129</v>
      </c>
      <c r="D1232" t="s">
        <v>6224</v>
      </c>
      <c r="E1232" t="s">
        <v>310</v>
      </c>
      <c r="F1232" t="s">
        <v>125</v>
      </c>
      <c r="G1232" t="s">
        <v>127</v>
      </c>
      <c r="H1232" s="16">
        <v>45839</v>
      </c>
      <c r="I1232" s="16">
        <v>45869</v>
      </c>
      <c r="J1232" t="s">
        <v>3476</v>
      </c>
      <c r="K1232">
        <v>1215156</v>
      </c>
      <c r="L1232" t="s">
        <v>309</v>
      </c>
      <c r="O1232">
        <v>10014650</v>
      </c>
      <c r="P1232" t="s">
        <v>221</v>
      </c>
      <c r="Q1232">
        <v>0</v>
      </c>
      <c r="R1232" t="s">
        <v>343</v>
      </c>
      <c r="S1232" t="s">
        <v>3901</v>
      </c>
      <c r="T1232">
        <v>11560219</v>
      </c>
      <c r="U1232" s="16">
        <v>45721</v>
      </c>
      <c r="V1232" s="16">
        <v>45839</v>
      </c>
      <c r="W1232" s="16">
        <v>45835</v>
      </c>
      <c r="X1232">
        <v>0</v>
      </c>
      <c r="Y1232">
        <v>1290900</v>
      </c>
      <c r="Z1232" t="s">
        <v>1568</v>
      </c>
      <c r="AA1232" t="s">
        <v>246</v>
      </c>
      <c r="AB1232" t="s">
        <v>121</v>
      </c>
      <c r="AC1232" t="s">
        <v>255</v>
      </c>
      <c r="AD1232" t="s">
        <v>122</v>
      </c>
      <c r="AE1232" t="str">
        <f>IF(B1232&gt;0,IF(B1232&gt;0,(IF(B1232&lt;&gt;'PLAN SEMANAL'!$A$2,BLTOTAL!AA1232,""))),"")</f>
        <v>AUXILIAR</v>
      </c>
      <c r="AF1232" t="str">
        <f>IF(AH1232="Completo","Completo",IF(IF(B1232&gt;0,_xlfn.XLOOKUP(B1232,'Detalle reservas completas fesa'!K:K,'Detalle reservas completas fesa'!Q:Q,_xlfn.XLOOKUP(B1232,'MB25'!L:L,'MB25'!Q:Q,"Incompleto")),"")="PENDIENTE","Incompleto",IF(B1232&gt;0,_xlfn.XLOOKUP(B1232,'Detalle reservas completas fesa'!K:K,'Detalle reservas completas fesa'!Q:Q,IF(AD1232="SIN MATERIAL","Completo",IF(AD1232="COMPLETO","Completo","Incompleto"))))))</f>
        <v>Completo</v>
      </c>
      <c r="AG1232">
        <f>IF(B1232&gt;0,_xlfn.XLOOKUP(B1232,IW49BLTOTAL!A:A,IW49BLTOTAL!H:H),"")</f>
        <v>6</v>
      </c>
      <c r="AH1232" t="str">
        <f>IF(IFERROR(_xlfn.XLOOKUP(B1232,'Detalle custodia'!B:B,'Detalle custodia'!O:O),"")="custodia","Completo","")</f>
        <v/>
      </c>
    </row>
    <row r="1233" spans="1:34" x14ac:dyDescent="0.35">
      <c r="A1233" t="s">
        <v>324</v>
      </c>
      <c r="B1233">
        <v>6573191</v>
      </c>
      <c r="C1233" t="s">
        <v>138</v>
      </c>
      <c r="D1233" t="s">
        <v>1628</v>
      </c>
      <c r="E1233" t="s">
        <v>310</v>
      </c>
      <c r="F1233" t="s">
        <v>133</v>
      </c>
      <c r="G1233" t="s">
        <v>132</v>
      </c>
      <c r="H1233" s="16">
        <v>45870</v>
      </c>
      <c r="I1233" s="16">
        <v>45870</v>
      </c>
      <c r="J1233" t="s">
        <v>856</v>
      </c>
      <c r="K1233">
        <v>1216100</v>
      </c>
      <c r="L1233" t="s">
        <v>325</v>
      </c>
      <c r="O1233">
        <v>10014726</v>
      </c>
      <c r="P1233" t="s">
        <v>412</v>
      </c>
      <c r="Q1233">
        <v>0</v>
      </c>
      <c r="R1233" t="s">
        <v>343</v>
      </c>
      <c r="S1233" t="s">
        <v>3891</v>
      </c>
      <c r="T1233">
        <v>11545281</v>
      </c>
      <c r="U1233" s="16">
        <v>45720</v>
      </c>
      <c r="V1233" s="16">
        <v>45870</v>
      </c>
      <c r="W1233" s="16">
        <v>45845</v>
      </c>
      <c r="X1233">
        <v>0</v>
      </c>
      <c r="Y1233">
        <v>1290900</v>
      </c>
      <c r="Z1233" t="s">
        <v>1568</v>
      </c>
      <c r="AA1233" t="s">
        <v>249</v>
      </c>
      <c r="AB1233" t="s">
        <v>121</v>
      </c>
      <c r="AC1233" t="s">
        <v>255</v>
      </c>
      <c r="AD1233" t="s">
        <v>141</v>
      </c>
      <c r="AE1233" t="str">
        <f>IF(B1233&gt;0,IF(B1233&gt;0,(IF(B1233&lt;&gt;'PLAN SEMANAL'!$A$2,BLTOTAL!AA1233,""))),"")</f>
        <v>SOPORTE</v>
      </c>
      <c r="AF1233" t="str">
        <f>IF(AH1233="Completo","Completo",IF(IF(B1233&gt;0,_xlfn.XLOOKUP(B1233,'Detalle reservas completas fesa'!K:K,'Detalle reservas completas fesa'!Q:Q,_xlfn.XLOOKUP(B1233,'MB25'!L:L,'MB25'!Q:Q,"Incompleto")),"")="PENDIENTE","Incompleto",IF(B1233&gt;0,_xlfn.XLOOKUP(B1233,'Detalle reservas completas fesa'!K:K,'Detalle reservas completas fesa'!Q:Q,IF(AD1233="SIN MATERIAL","Completo",IF(AD1233="COMPLETO","Completo","Incompleto"))))))</f>
        <v>Incompleto</v>
      </c>
      <c r="AG1233">
        <f>IF(B1233&gt;0,_xlfn.XLOOKUP(B1233,IW49BLTOTAL!A:A,IW49BLTOTAL!H:H),"")</f>
        <v>0</v>
      </c>
      <c r="AH1233" t="str">
        <f>IF(IFERROR(_xlfn.XLOOKUP(B1233,'Detalle custodia'!B:B,'Detalle custodia'!O:O),"")="custodia","Completo","")</f>
        <v/>
      </c>
    </row>
    <row r="1234" spans="1:34" x14ac:dyDescent="0.35">
      <c r="A1234" t="s">
        <v>286</v>
      </c>
      <c r="B1234">
        <v>6572094</v>
      </c>
      <c r="C1234" t="s">
        <v>123</v>
      </c>
      <c r="D1234" t="s">
        <v>1630</v>
      </c>
      <c r="E1234" t="s">
        <v>310</v>
      </c>
      <c r="F1234" t="s">
        <v>669</v>
      </c>
      <c r="G1234" t="s">
        <v>153</v>
      </c>
      <c r="H1234" s="16">
        <v>45873</v>
      </c>
      <c r="I1234" s="16">
        <v>45873</v>
      </c>
      <c r="J1234" t="s">
        <v>856</v>
      </c>
      <c r="K1234">
        <v>1212120</v>
      </c>
      <c r="L1234" t="s">
        <v>287</v>
      </c>
      <c r="O1234">
        <v>10014655</v>
      </c>
      <c r="P1234" t="s">
        <v>286</v>
      </c>
      <c r="Q1234">
        <v>0</v>
      </c>
      <c r="R1234" t="s">
        <v>343</v>
      </c>
      <c r="S1234" t="s">
        <v>342</v>
      </c>
      <c r="T1234">
        <v>11561260</v>
      </c>
      <c r="U1234" s="16">
        <v>45717</v>
      </c>
      <c r="V1234" s="16">
        <v>45873</v>
      </c>
      <c r="W1234" s="16">
        <v>45835</v>
      </c>
      <c r="X1234">
        <v>0</v>
      </c>
      <c r="Y1234">
        <v>1290900</v>
      </c>
      <c r="Z1234" t="s">
        <v>1568</v>
      </c>
      <c r="AA1234" t="s">
        <v>247</v>
      </c>
      <c r="AB1234" t="s">
        <v>121</v>
      </c>
      <c r="AC1234" t="s">
        <v>255</v>
      </c>
      <c r="AD1234" t="s">
        <v>141</v>
      </c>
      <c r="AE1234" t="str">
        <f>IF(B1234&gt;0,IF(B1234&gt;0,(IF(B1234&lt;&gt;'PLAN SEMANAL'!$A$2,BLTOTAL!AA1234,""))),"")</f>
        <v>CARGUIO</v>
      </c>
      <c r="AF1234" t="str">
        <f>IF(AH1234="Completo","Completo",IF(IF(B1234&gt;0,_xlfn.XLOOKUP(B1234,'Detalle reservas completas fesa'!K:K,'Detalle reservas completas fesa'!Q:Q,_xlfn.XLOOKUP(B1234,'MB25'!L:L,'MB25'!Q:Q,"Incompleto")),"")="PENDIENTE","Incompleto",IF(B1234&gt;0,_xlfn.XLOOKUP(B1234,'Detalle reservas completas fesa'!K:K,'Detalle reservas completas fesa'!Q:Q,IF(AD1234="SIN MATERIAL","Completo",IF(AD1234="COMPLETO","Completo","Incompleto"))))))</f>
        <v>Incompleto</v>
      </c>
      <c r="AG1234">
        <f>IF(B1234&gt;0,_xlfn.XLOOKUP(B1234,IW49BLTOTAL!A:A,IW49BLTOTAL!H:H),"")</f>
        <v>6</v>
      </c>
      <c r="AH1234" t="str">
        <f>IF(IFERROR(_xlfn.XLOOKUP(B1234,'Detalle custodia'!B:B,'Detalle custodia'!O:O),"")="custodia","Completo","")</f>
        <v/>
      </c>
    </row>
    <row r="1235" spans="1:34" x14ac:dyDescent="0.35">
      <c r="A1235" t="s">
        <v>286</v>
      </c>
      <c r="B1235">
        <v>6572093</v>
      </c>
      <c r="C1235" t="s">
        <v>123</v>
      </c>
      <c r="D1235" t="s">
        <v>1631</v>
      </c>
      <c r="E1235" t="s">
        <v>310</v>
      </c>
      <c r="F1235" t="s">
        <v>669</v>
      </c>
      <c r="G1235" t="s">
        <v>153</v>
      </c>
      <c r="H1235" s="16">
        <v>45873</v>
      </c>
      <c r="I1235" s="16">
        <v>45873</v>
      </c>
      <c r="J1235" t="s">
        <v>856</v>
      </c>
      <c r="K1235">
        <v>1212120</v>
      </c>
      <c r="L1235" t="s">
        <v>287</v>
      </c>
      <c r="O1235">
        <v>10014655</v>
      </c>
      <c r="P1235" t="s">
        <v>286</v>
      </c>
      <c r="Q1235">
        <v>0</v>
      </c>
      <c r="R1235" t="s">
        <v>343</v>
      </c>
      <c r="S1235" t="s">
        <v>342</v>
      </c>
      <c r="T1235">
        <v>11561259</v>
      </c>
      <c r="U1235" s="16">
        <v>45717</v>
      </c>
      <c r="V1235" s="16">
        <v>45873</v>
      </c>
      <c r="W1235" s="16">
        <v>45835</v>
      </c>
      <c r="X1235">
        <v>0</v>
      </c>
      <c r="Y1235">
        <v>1290900</v>
      </c>
      <c r="Z1235" t="s">
        <v>1568</v>
      </c>
      <c r="AA1235" t="s">
        <v>247</v>
      </c>
      <c r="AB1235" t="s">
        <v>121</v>
      </c>
      <c r="AC1235" t="s">
        <v>255</v>
      </c>
      <c r="AD1235" t="s">
        <v>141</v>
      </c>
      <c r="AE1235" t="str">
        <f>IF(B1235&gt;0,IF(B1235&gt;0,(IF(B1235&lt;&gt;'PLAN SEMANAL'!$A$2,BLTOTAL!AA1235,""))),"")</f>
        <v>CARGUIO</v>
      </c>
      <c r="AF1235" t="str">
        <f>IF(AH1235="Completo","Completo",IF(IF(B1235&gt;0,_xlfn.XLOOKUP(B1235,'Detalle reservas completas fesa'!K:K,'Detalle reservas completas fesa'!Q:Q,_xlfn.XLOOKUP(B1235,'MB25'!L:L,'MB25'!Q:Q,"Incompleto")),"")="PENDIENTE","Incompleto",IF(B1235&gt;0,_xlfn.XLOOKUP(B1235,'Detalle reservas completas fesa'!K:K,'Detalle reservas completas fesa'!Q:Q,IF(AD1235="SIN MATERIAL","Completo",IF(AD1235="COMPLETO","Completo","Incompleto"))))))</f>
        <v>Incompleto</v>
      </c>
      <c r="AG1235">
        <f>IF(B1235&gt;0,_xlfn.XLOOKUP(B1235,IW49BLTOTAL!A:A,IW49BLTOTAL!H:H),"")</f>
        <v>12</v>
      </c>
      <c r="AH1235" t="str">
        <f>IF(IFERROR(_xlfn.XLOOKUP(B1235,'Detalle custodia'!B:B,'Detalle custodia'!O:O),"")="custodia","Completo","")</f>
        <v/>
      </c>
    </row>
    <row r="1236" spans="1:34" x14ac:dyDescent="0.35">
      <c r="A1236" t="s">
        <v>286</v>
      </c>
      <c r="B1236">
        <v>6572092</v>
      </c>
      <c r="C1236" t="s">
        <v>123</v>
      </c>
      <c r="D1236" t="s">
        <v>1632</v>
      </c>
      <c r="E1236" t="s">
        <v>310</v>
      </c>
      <c r="F1236" t="s">
        <v>669</v>
      </c>
      <c r="G1236" t="s">
        <v>153</v>
      </c>
      <c r="H1236" s="16">
        <v>45873</v>
      </c>
      <c r="I1236" s="16">
        <v>45873</v>
      </c>
      <c r="J1236" t="s">
        <v>856</v>
      </c>
      <c r="K1236">
        <v>1212120</v>
      </c>
      <c r="L1236" t="s">
        <v>287</v>
      </c>
      <c r="O1236">
        <v>10014655</v>
      </c>
      <c r="P1236" t="s">
        <v>286</v>
      </c>
      <c r="Q1236">
        <v>0</v>
      </c>
      <c r="R1236" t="s">
        <v>343</v>
      </c>
      <c r="S1236" t="s">
        <v>342</v>
      </c>
      <c r="T1236">
        <v>11561258</v>
      </c>
      <c r="U1236" s="16">
        <v>45717</v>
      </c>
      <c r="V1236" s="16">
        <v>45873</v>
      </c>
      <c r="W1236" s="16">
        <v>45835</v>
      </c>
      <c r="X1236">
        <v>0</v>
      </c>
      <c r="Y1236">
        <v>1290900</v>
      </c>
      <c r="Z1236" t="s">
        <v>1568</v>
      </c>
      <c r="AA1236" t="s">
        <v>247</v>
      </c>
      <c r="AB1236" t="s">
        <v>121</v>
      </c>
      <c r="AC1236" t="s">
        <v>255</v>
      </c>
      <c r="AD1236" t="s">
        <v>141</v>
      </c>
      <c r="AE1236" t="str">
        <f>IF(B1236&gt;0,IF(B1236&gt;0,(IF(B1236&lt;&gt;'PLAN SEMANAL'!$A$2,BLTOTAL!AA1236,""))),"")</f>
        <v>CARGUIO</v>
      </c>
      <c r="AF1236" t="str">
        <f>IF(AH1236="Completo","Completo",IF(IF(B1236&gt;0,_xlfn.XLOOKUP(B1236,'Detalle reservas completas fesa'!K:K,'Detalle reservas completas fesa'!Q:Q,_xlfn.XLOOKUP(B1236,'MB25'!L:L,'MB25'!Q:Q,"Incompleto")),"")="PENDIENTE","Incompleto",IF(B1236&gt;0,_xlfn.XLOOKUP(B1236,'Detalle reservas completas fesa'!K:K,'Detalle reservas completas fesa'!Q:Q,IF(AD1236="SIN MATERIAL","Completo",IF(AD1236="COMPLETO","Completo","Incompleto"))))))</f>
        <v>Incompleto</v>
      </c>
      <c r="AG1236">
        <f>IF(B1236&gt;0,_xlfn.XLOOKUP(B1236,IW49BLTOTAL!A:A,IW49BLTOTAL!H:H),"")</f>
        <v>4</v>
      </c>
      <c r="AH1236" t="str">
        <f>IF(IFERROR(_xlfn.XLOOKUP(B1236,'Detalle custodia'!B:B,'Detalle custodia'!O:O),"")="custodia","Completo","")</f>
        <v/>
      </c>
    </row>
    <row r="1237" spans="1:34" x14ac:dyDescent="0.35">
      <c r="A1237" t="s">
        <v>286</v>
      </c>
      <c r="B1237">
        <v>6572091</v>
      </c>
      <c r="C1237" t="s">
        <v>123</v>
      </c>
      <c r="D1237" t="s">
        <v>1633</v>
      </c>
      <c r="E1237" t="s">
        <v>310</v>
      </c>
      <c r="F1237" t="s">
        <v>669</v>
      </c>
      <c r="G1237" t="s">
        <v>153</v>
      </c>
      <c r="H1237" s="16">
        <v>45873</v>
      </c>
      <c r="I1237" s="16">
        <v>45873</v>
      </c>
      <c r="J1237" t="s">
        <v>856</v>
      </c>
      <c r="K1237">
        <v>1212120</v>
      </c>
      <c r="L1237" t="s">
        <v>287</v>
      </c>
      <c r="O1237">
        <v>10014655</v>
      </c>
      <c r="P1237" t="s">
        <v>286</v>
      </c>
      <c r="Q1237">
        <v>0</v>
      </c>
      <c r="R1237" t="s">
        <v>343</v>
      </c>
      <c r="S1237" t="s">
        <v>342</v>
      </c>
      <c r="T1237">
        <v>11561257</v>
      </c>
      <c r="U1237" s="16">
        <v>45717</v>
      </c>
      <c r="V1237" s="16">
        <v>45873</v>
      </c>
      <c r="W1237" s="16">
        <v>45835</v>
      </c>
      <c r="X1237">
        <v>0</v>
      </c>
      <c r="Y1237">
        <v>1290900</v>
      </c>
      <c r="Z1237" t="s">
        <v>1568</v>
      </c>
      <c r="AA1237" t="s">
        <v>247</v>
      </c>
      <c r="AB1237" t="s">
        <v>121</v>
      </c>
      <c r="AC1237" t="s">
        <v>255</v>
      </c>
      <c r="AD1237" t="s">
        <v>141</v>
      </c>
      <c r="AE1237" t="str">
        <f>IF(B1237&gt;0,IF(B1237&gt;0,(IF(B1237&lt;&gt;'PLAN SEMANAL'!$A$2,BLTOTAL!AA1237,""))),"")</f>
        <v>CARGUIO</v>
      </c>
      <c r="AF1237" t="str">
        <f>IF(AH1237="Completo","Completo",IF(IF(B1237&gt;0,_xlfn.XLOOKUP(B1237,'Detalle reservas completas fesa'!K:K,'Detalle reservas completas fesa'!Q:Q,_xlfn.XLOOKUP(B1237,'MB25'!L:L,'MB25'!Q:Q,"Incompleto")),"")="PENDIENTE","Incompleto",IF(B1237&gt;0,_xlfn.XLOOKUP(B1237,'Detalle reservas completas fesa'!K:K,'Detalle reservas completas fesa'!Q:Q,IF(AD1237="SIN MATERIAL","Completo",IF(AD1237="COMPLETO","Completo","Incompleto"))))))</f>
        <v>Incompleto</v>
      </c>
      <c r="AG1237">
        <f>IF(B1237&gt;0,_xlfn.XLOOKUP(B1237,IW49BLTOTAL!A:A,IW49BLTOTAL!H:H),"")</f>
        <v>8</v>
      </c>
      <c r="AH1237" t="str">
        <f>IF(IFERROR(_xlfn.XLOOKUP(B1237,'Detalle custodia'!B:B,'Detalle custodia'!O:O),"")="custodia","Completo","")</f>
        <v/>
      </c>
    </row>
    <row r="1238" spans="1:34" x14ac:dyDescent="0.35">
      <c r="A1238" t="s">
        <v>286</v>
      </c>
      <c r="B1238">
        <v>6572089</v>
      </c>
      <c r="C1238" t="s">
        <v>123</v>
      </c>
      <c r="D1238" t="s">
        <v>1634</v>
      </c>
      <c r="E1238" t="s">
        <v>310</v>
      </c>
      <c r="F1238" t="s">
        <v>669</v>
      </c>
      <c r="G1238" t="s">
        <v>153</v>
      </c>
      <c r="H1238" s="16">
        <v>45873</v>
      </c>
      <c r="I1238" s="16">
        <v>45873</v>
      </c>
      <c r="J1238" t="s">
        <v>856</v>
      </c>
      <c r="K1238">
        <v>1212120</v>
      </c>
      <c r="L1238" t="s">
        <v>287</v>
      </c>
      <c r="O1238">
        <v>10014655</v>
      </c>
      <c r="P1238" t="s">
        <v>286</v>
      </c>
      <c r="Q1238">
        <v>0</v>
      </c>
      <c r="R1238" t="s">
        <v>343</v>
      </c>
      <c r="S1238" t="s">
        <v>342</v>
      </c>
      <c r="T1238">
        <v>11561255</v>
      </c>
      <c r="U1238" s="16">
        <v>45717</v>
      </c>
      <c r="V1238" s="16">
        <v>45873</v>
      </c>
      <c r="W1238" s="16">
        <v>45835</v>
      </c>
      <c r="X1238">
        <v>0</v>
      </c>
      <c r="Y1238">
        <v>1290900</v>
      </c>
      <c r="Z1238" t="s">
        <v>1568</v>
      </c>
      <c r="AA1238" t="s">
        <v>247</v>
      </c>
      <c r="AB1238" t="s">
        <v>121</v>
      </c>
      <c r="AC1238" t="s">
        <v>255</v>
      </c>
      <c r="AD1238" t="s">
        <v>141</v>
      </c>
      <c r="AE1238" t="str">
        <f>IF(B1238&gt;0,IF(B1238&gt;0,(IF(B1238&lt;&gt;'PLAN SEMANAL'!$A$2,BLTOTAL!AA1238,""))),"")</f>
        <v>CARGUIO</v>
      </c>
      <c r="AF1238" t="str">
        <f>IF(AH1238="Completo","Completo",IF(IF(B1238&gt;0,_xlfn.XLOOKUP(B1238,'Detalle reservas completas fesa'!K:K,'Detalle reservas completas fesa'!Q:Q,_xlfn.XLOOKUP(B1238,'MB25'!L:L,'MB25'!Q:Q,"Incompleto")),"")="PENDIENTE","Incompleto",IF(B1238&gt;0,_xlfn.XLOOKUP(B1238,'Detalle reservas completas fesa'!K:K,'Detalle reservas completas fesa'!Q:Q,IF(AD1238="SIN MATERIAL","Completo",IF(AD1238="COMPLETO","Completo","Incompleto"))))))</f>
        <v>Incompleto</v>
      </c>
      <c r="AG1238">
        <f>IF(B1238&gt;0,_xlfn.XLOOKUP(B1238,IW49BLTOTAL!A:A,IW49BLTOTAL!H:H),"")</f>
        <v>2</v>
      </c>
      <c r="AH1238" t="str">
        <f>IF(IFERROR(_xlfn.XLOOKUP(B1238,'Detalle custodia'!B:B,'Detalle custodia'!O:O),"")="custodia","Completo","")</f>
        <v/>
      </c>
    </row>
    <row r="1239" spans="1:34" x14ac:dyDescent="0.35">
      <c r="A1239" t="s">
        <v>286</v>
      </c>
      <c r="B1239">
        <v>6572088</v>
      </c>
      <c r="C1239" t="s">
        <v>123</v>
      </c>
      <c r="D1239" t="s">
        <v>1635</v>
      </c>
      <c r="E1239" t="s">
        <v>310</v>
      </c>
      <c r="F1239" t="s">
        <v>669</v>
      </c>
      <c r="G1239" t="s">
        <v>153</v>
      </c>
      <c r="H1239" s="16">
        <v>45873</v>
      </c>
      <c r="I1239" s="16">
        <v>45873</v>
      </c>
      <c r="J1239" t="s">
        <v>856</v>
      </c>
      <c r="K1239">
        <v>1212120</v>
      </c>
      <c r="L1239" t="s">
        <v>287</v>
      </c>
      <c r="O1239">
        <v>10014655</v>
      </c>
      <c r="P1239" t="s">
        <v>286</v>
      </c>
      <c r="Q1239">
        <v>0</v>
      </c>
      <c r="R1239" t="s">
        <v>343</v>
      </c>
      <c r="S1239" t="s">
        <v>342</v>
      </c>
      <c r="T1239">
        <v>11561254</v>
      </c>
      <c r="U1239" s="16">
        <v>45717</v>
      </c>
      <c r="V1239" s="16">
        <v>45873</v>
      </c>
      <c r="W1239" s="16">
        <v>45835</v>
      </c>
      <c r="X1239">
        <v>0</v>
      </c>
      <c r="Y1239">
        <v>1290900</v>
      </c>
      <c r="Z1239" t="s">
        <v>1568</v>
      </c>
      <c r="AA1239" t="s">
        <v>247</v>
      </c>
      <c r="AB1239" t="s">
        <v>121</v>
      </c>
      <c r="AC1239" t="s">
        <v>255</v>
      </c>
      <c r="AD1239" t="s">
        <v>141</v>
      </c>
      <c r="AE1239" t="str">
        <f>IF(B1239&gt;0,IF(B1239&gt;0,(IF(B1239&lt;&gt;'PLAN SEMANAL'!$A$2,BLTOTAL!AA1239,""))),"")</f>
        <v>CARGUIO</v>
      </c>
      <c r="AF1239" t="str">
        <f>IF(AH1239="Completo","Completo",IF(IF(B1239&gt;0,_xlfn.XLOOKUP(B1239,'Detalle reservas completas fesa'!K:K,'Detalle reservas completas fesa'!Q:Q,_xlfn.XLOOKUP(B1239,'MB25'!L:L,'MB25'!Q:Q,"Incompleto")),"")="PENDIENTE","Incompleto",IF(B1239&gt;0,_xlfn.XLOOKUP(B1239,'Detalle reservas completas fesa'!K:K,'Detalle reservas completas fesa'!Q:Q,IF(AD1239="SIN MATERIAL","Completo",IF(AD1239="COMPLETO","Completo","Incompleto"))))))</f>
        <v>Incompleto</v>
      </c>
      <c r="AG1239">
        <f>IF(B1239&gt;0,_xlfn.XLOOKUP(B1239,IW49BLTOTAL!A:A,IW49BLTOTAL!H:H),"")</f>
        <v>2</v>
      </c>
      <c r="AH1239" t="str">
        <f>IF(IFERROR(_xlfn.XLOOKUP(B1239,'Detalle custodia'!B:B,'Detalle custodia'!O:O),"")="custodia","Completo","")</f>
        <v/>
      </c>
    </row>
    <row r="1240" spans="1:34" x14ac:dyDescent="0.35">
      <c r="A1240" t="s">
        <v>286</v>
      </c>
      <c r="B1240">
        <v>6572087</v>
      </c>
      <c r="C1240" t="s">
        <v>123</v>
      </c>
      <c r="D1240" t="s">
        <v>1636</v>
      </c>
      <c r="E1240" t="s">
        <v>310</v>
      </c>
      <c r="F1240" t="s">
        <v>669</v>
      </c>
      <c r="G1240" t="s">
        <v>153</v>
      </c>
      <c r="H1240" s="16">
        <v>45873</v>
      </c>
      <c r="I1240" s="16">
        <v>45873</v>
      </c>
      <c r="J1240" t="s">
        <v>856</v>
      </c>
      <c r="K1240">
        <v>1212120</v>
      </c>
      <c r="L1240" t="s">
        <v>287</v>
      </c>
      <c r="O1240">
        <v>10014655</v>
      </c>
      <c r="P1240" t="s">
        <v>286</v>
      </c>
      <c r="Q1240">
        <v>0</v>
      </c>
      <c r="R1240" t="s">
        <v>343</v>
      </c>
      <c r="S1240" t="s">
        <v>342</v>
      </c>
      <c r="T1240">
        <v>11561253</v>
      </c>
      <c r="U1240" s="16">
        <v>45717</v>
      </c>
      <c r="V1240" s="16">
        <v>45873</v>
      </c>
      <c r="W1240" s="16">
        <v>45835</v>
      </c>
      <c r="X1240">
        <v>0</v>
      </c>
      <c r="Y1240">
        <v>1290900</v>
      </c>
      <c r="Z1240" t="s">
        <v>1568</v>
      </c>
      <c r="AA1240" t="s">
        <v>247</v>
      </c>
      <c r="AB1240" t="s">
        <v>121</v>
      </c>
      <c r="AC1240" t="s">
        <v>255</v>
      </c>
      <c r="AD1240" t="s">
        <v>141</v>
      </c>
      <c r="AE1240" t="str">
        <f>IF(B1240&gt;0,IF(B1240&gt;0,(IF(B1240&lt;&gt;'PLAN SEMANAL'!$A$2,BLTOTAL!AA1240,""))),"")</f>
        <v>CARGUIO</v>
      </c>
      <c r="AF1240" t="str">
        <f>IF(AH1240="Completo","Completo",IF(IF(B1240&gt;0,_xlfn.XLOOKUP(B1240,'Detalle reservas completas fesa'!K:K,'Detalle reservas completas fesa'!Q:Q,_xlfn.XLOOKUP(B1240,'MB25'!L:L,'MB25'!Q:Q,"Incompleto")),"")="PENDIENTE","Incompleto",IF(B1240&gt;0,_xlfn.XLOOKUP(B1240,'Detalle reservas completas fesa'!K:K,'Detalle reservas completas fesa'!Q:Q,IF(AD1240="SIN MATERIAL","Completo",IF(AD1240="COMPLETO","Completo","Incompleto"))))))</f>
        <v>Incompleto</v>
      </c>
      <c r="AG1240">
        <f>IF(B1240&gt;0,_xlfn.XLOOKUP(B1240,IW49BLTOTAL!A:A,IW49BLTOTAL!H:H),"")</f>
        <v>2</v>
      </c>
      <c r="AH1240" t="str">
        <f>IF(IFERROR(_xlfn.XLOOKUP(B1240,'Detalle custodia'!B:B,'Detalle custodia'!O:O),"")="custodia","Completo","")</f>
        <v/>
      </c>
    </row>
    <row r="1241" spans="1:34" x14ac:dyDescent="0.35">
      <c r="A1241" t="s">
        <v>286</v>
      </c>
      <c r="B1241">
        <v>6572086</v>
      </c>
      <c r="C1241" t="s">
        <v>123</v>
      </c>
      <c r="D1241" t="s">
        <v>1637</v>
      </c>
      <c r="E1241" t="s">
        <v>310</v>
      </c>
      <c r="F1241" t="s">
        <v>669</v>
      </c>
      <c r="G1241" t="s">
        <v>153</v>
      </c>
      <c r="H1241" s="16">
        <v>45873</v>
      </c>
      <c r="I1241" s="16">
        <v>45873</v>
      </c>
      <c r="J1241" t="s">
        <v>856</v>
      </c>
      <c r="K1241">
        <v>1212120</v>
      </c>
      <c r="L1241" t="s">
        <v>287</v>
      </c>
      <c r="O1241">
        <v>10014655</v>
      </c>
      <c r="P1241" t="s">
        <v>286</v>
      </c>
      <c r="Q1241">
        <v>0</v>
      </c>
      <c r="R1241" t="s">
        <v>343</v>
      </c>
      <c r="S1241" t="s">
        <v>342</v>
      </c>
      <c r="T1241">
        <v>11561252</v>
      </c>
      <c r="U1241" s="16">
        <v>45717</v>
      </c>
      <c r="V1241" s="16">
        <v>45873</v>
      </c>
      <c r="W1241" s="16">
        <v>45835</v>
      </c>
      <c r="X1241">
        <v>0</v>
      </c>
      <c r="Y1241">
        <v>1290900</v>
      </c>
      <c r="Z1241" t="s">
        <v>1568</v>
      </c>
      <c r="AA1241" t="s">
        <v>247</v>
      </c>
      <c r="AB1241" t="s">
        <v>121</v>
      </c>
      <c r="AC1241" t="s">
        <v>255</v>
      </c>
      <c r="AD1241" t="s">
        <v>141</v>
      </c>
      <c r="AE1241" t="str">
        <f>IF(B1241&gt;0,IF(B1241&gt;0,(IF(B1241&lt;&gt;'PLAN SEMANAL'!$A$2,BLTOTAL!AA1241,""))),"")</f>
        <v>CARGUIO</v>
      </c>
      <c r="AF1241" t="str">
        <f>IF(AH1241="Completo","Completo",IF(IF(B1241&gt;0,_xlfn.XLOOKUP(B1241,'Detalle reservas completas fesa'!K:K,'Detalle reservas completas fesa'!Q:Q,_xlfn.XLOOKUP(B1241,'MB25'!L:L,'MB25'!Q:Q,"Incompleto")),"")="PENDIENTE","Incompleto",IF(B1241&gt;0,_xlfn.XLOOKUP(B1241,'Detalle reservas completas fesa'!K:K,'Detalle reservas completas fesa'!Q:Q,IF(AD1241="SIN MATERIAL","Completo",IF(AD1241="COMPLETO","Completo","Incompleto"))))))</f>
        <v>Incompleto</v>
      </c>
      <c r="AG1241">
        <f>IF(B1241&gt;0,_xlfn.XLOOKUP(B1241,IW49BLTOTAL!A:A,IW49BLTOTAL!H:H),"")</f>
        <v>2</v>
      </c>
      <c r="AH1241" t="str">
        <f>IF(IFERROR(_xlfn.XLOOKUP(B1241,'Detalle custodia'!B:B,'Detalle custodia'!O:O),"")="custodia","Completo","")</f>
        <v/>
      </c>
    </row>
    <row r="1242" spans="1:34" x14ac:dyDescent="0.35">
      <c r="A1242" t="s">
        <v>286</v>
      </c>
      <c r="B1242">
        <v>6572084</v>
      </c>
      <c r="C1242" t="s">
        <v>123</v>
      </c>
      <c r="D1242" t="s">
        <v>1638</v>
      </c>
      <c r="E1242" t="s">
        <v>310</v>
      </c>
      <c r="F1242" t="s">
        <v>669</v>
      </c>
      <c r="G1242" t="s">
        <v>153</v>
      </c>
      <c r="H1242" s="16">
        <v>45873</v>
      </c>
      <c r="I1242" s="16">
        <v>45873</v>
      </c>
      <c r="J1242" t="s">
        <v>856</v>
      </c>
      <c r="K1242">
        <v>1212120</v>
      </c>
      <c r="L1242" t="s">
        <v>287</v>
      </c>
      <c r="O1242">
        <v>10014655</v>
      </c>
      <c r="P1242" t="s">
        <v>286</v>
      </c>
      <c r="Q1242">
        <v>0</v>
      </c>
      <c r="R1242" t="s">
        <v>343</v>
      </c>
      <c r="S1242" t="s">
        <v>342</v>
      </c>
      <c r="T1242">
        <v>11561250</v>
      </c>
      <c r="U1242" s="16">
        <v>45717</v>
      </c>
      <c r="V1242" s="16">
        <v>45873</v>
      </c>
      <c r="W1242" s="16">
        <v>45835</v>
      </c>
      <c r="X1242">
        <v>0</v>
      </c>
      <c r="Y1242">
        <v>1290900</v>
      </c>
      <c r="Z1242" t="s">
        <v>1568</v>
      </c>
      <c r="AA1242" t="s">
        <v>247</v>
      </c>
      <c r="AB1242" t="s">
        <v>121</v>
      </c>
      <c r="AC1242" t="s">
        <v>255</v>
      </c>
      <c r="AD1242" t="s">
        <v>141</v>
      </c>
      <c r="AE1242" t="str">
        <f>IF(B1242&gt;0,IF(B1242&gt;0,(IF(B1242&lt;&gt;'PLAN SEMANAL'!$A$2,BLTOTAL!AA1242,""))),"")</f>
        <v>CARGUIO</v>
      </c>
      <c r="AF1242" t="str">
        <f>IF(AH1242="Completo","Completo",IF(IF(B1242&gt;0,_xlfn.XLOOKUP(B1242,'Detalle reservas completas fesa'!K:K,'Detalle reservas completas fesa'!Q:Q,_xlfn.XLOOKUP(B1242,'MB25'!L:L,'MB25'!Q:Q,"Incompleto")),"")="PENDIENTE","Incompleto",IF(B1242&gt;0,_xlfn.XLOOKUP(B1242,'Detalle reservas completas fesa'!K:K,'Detalle reservas completas fesa'!Q:Q,IF(AD1242="SIN MATERIAL","Completo",IF(AD1242="COMPLETO","Completo","Incompleto"))))))</f>
        <v>Incompleto</v>
      </c>
      <c r="AG1242">
        <f>IF(B1242&gt;0,_xlfn.XLOOKUP(B1242,IW49BLTOTAL!A:A,IW49BLTOTAL!H:H),"")</f>
        <v>3</v>
      </c>
      <c r="AH1242" t="str">
        <f>IF(IFERROR(_xlfn.XLOOKUP(B1242,'Detalle custodia'!B:B,'Detalle custodia'!O:O),"")="custodia","Completo","")</f>
        <v/>
      </c>
    </row>
    <row r="1243" spans="1:34" x14ac:dyDescent="0.35">
      <c r="A1243" t="s">
        <v>413</v>
      </c>
      <c r="B1243">
        <v>6571345</v>
      </c>
      <c r="C1243" t="s">
        <v>129</v>
      </c>
      <c r="D1243" t="s">
        <v>1639</v>
      </c>
      <c r="E1243" t="s">
        <v>310</v>
      </c>
      <c r="F1243" t="s">
        <v>133</v>
      </c>
      <c r="G1243" t="s">
        <v>147</v>
      </c>
      <c r="H1243" s="16">
        <v>45809</v>
      </c>
      <c r="I1243" s="16">
        <v>45838</v>
      </c>
      <c r="J1243" t="s">
        <v>856</v>
      </c>
      <c r="K1243">
        <v>1213130</v>
      </c>
      <c r="L1243" t="s">
        <v>414</v>
      </c>
      <c r="O1243">
        <v>10014620</v>
      </c>
      <c r="P1243" t="s">
        <v>413</v>
      </c>
      <c r="Q1243">
        <v>0</v>
      </c>
      <c r="R1243" t="s">
        <v>329</v>
      </c>
      <c r="S1243" t="s">
        <v>3901</v>
      </c>
      <c r="T1243">
        <v>11557280</v>
      </c>
      <c r="U1243" s="16">
        <v>45716</v>
      </c>
      <c r="V1243" s="16">
        <v>45809</v>
      </c>
      <c r="W1243" s="16">
        <v>45835</v>
      </c>
      <c r="X1243">
        <v>0</v>
      </c>
      <c r="Y1243">
        <v>1290900</v>
      </c>
      <c r="Z1243" t="s">
        <v>1568</v>
      </c>
      <c r="AA1243" t="s">
        <v>245</v>
      </c>
      <c r="AB1243" t="s">
        <v>121</v>
      </c>
      <c r="AC1243" t="s">
        <v>255</v>
      </c>
      <c r="AD1243" t="s">
        <v>141</v>
      </c>
      <c r="AE1243" t="str">
        <f>IF(B1243&gt;0,IF(B1243&gt;0,(IF(B1243&lt;&gt;'PLAN SEMANAL'!$A$2,BLTOTAL!AA1243,""))),"")</f>
        <v>ACARREO</v>
      </c>
      <c r="AF1243" t="str">
        <f>IF(AH1243="Completo","Completo",IF(IF(B1243&gt;0,_xlfn.XLOOKUP(B1243,'Detalle reservas completas fesa'!K:K,'Detalle reservas completas fesa'!Q:Q,_xlfn.XLOOKUP(B1243,'MB25'!L:L,'MB25'!Q:Q,"Incompleto")),"")="PENDIENTE","Incompleto",IF(B1243&gt;0,_xlfn.XLOOKUP(B1243,'Detalle reservas completas fesa'!K:K,'Detalle reservas completas fesa'!Q:Q,IF(AD1243="SIN MATERIAL","Completo",IF(AD1243="COMPLETO","Completo","Incompleto"))))))</f>
        <v>Incompleto</v>
      </c>
      <c r="AG1243">
        <f>IF(B1243&gt;0,_xlfn.XLOOKUP(B1243,IW49BLTOTAL!A:A,IW49BLTOTAL!H:H),"")</f>
        <v>6</v>
      </c>
      <c r="AH1243" t="str">
        <f>IF(IFERROR(_xlfn.XLOOKUP(B1243,'Detalle custodia'!B:B,'Detalle custodia'!O:O),"")="custodia","Completo","")</f>
        <v/>
      </c>
    </row>
    <row r="1244" spans="1:34" x14ac:dyDescent="0.35">
      <c r="A1244" t="s">
        <v>219</v>
      </c>
      <c r="B1244">
        <v>6571341</v>
      </c>
      <c r="C1244" t="s">
        <v>129</v>
      </c>
      <c r="D1244" t="s">
        <v>1640</v>
      </c>
      <c r="E1244" t="s">
        <v>310</v>
      </c>
      <c r="F1244" t="s">
        <v>133</v>
      </c>
      <c r="G1244" t="s">
        <v>147</v>
      </c>
      <c r="H1244" s="16">
        <v>45859</v>
      </c>
      <c r="I1244" s="16">
        <v>45865</v>
      </c>
      <c r="J1244" t="s">
        <v>5408</v>
      </c>
      <c r="K1244">
        <v>1213130</v>
      </c>
      <c r="L1244" t="s">
        <v>292</v>
      </c>
      <c r="O1244">
        <v>10017586</v>
      </c>
      <c r="P1244" t="s">
        <v>219</v>
      </c>
      <c r="Q1244">
        <v>0</v>
      </c>
      <c r="R1244" t="s">
        <v>329</v>
      </c>
      <c r="S1244" t="s">
        <v>343</v>
      </c>
      <c r="T1244">
        <v>11546910</v>
      </c>
      <c r="U1244" s="16">
        <v>45716</v>
      </c>
      <c r="V1244" s="16">
        <v>45859</v>
      </c>
      <c r="W1244" s="16">
        <v>45851</v>
      </c>
      <c r="X1244">
        <v>0</v>
      </c>
      <c r="Y1244">
        <v>1290900</v>
      </c>
      <c r="Z1244" t="s">
        <v>1568</v>
      </c>
      <c r="AA1244" t="s">
        <v>245</v>
      </c>
      <c r="AB1244" t="s">
        <v>121</v>
      </c>
      <c r="AC1244" t="s">
        <v>255</v>
      </c>
      <c r="AD1244" t="s">
        <v>141</v>
      </c>
      <c r="AE1244" t="str">
        <f>IF(B1244&gt;0,IF(B1244&gt;0,(IF(B1244&lt;&gt;'PLAN SEMANAL'!$A$2,BLTOTAL!AA1244,""))),"")</f>
        <v>ACARREO</v>
      </c>
      <c r="AF1244" t="str">
        <f>IF(AH1244="Completo","Completo",IF(IF(B1244&gt;0,_xlfn.XLOOKUP(B1244,'Detalle reservas completas fesa'!K:K,'Detalle reservas completas fesa'!Q:Q,_xlfn.XLOOKUP(B1244,'MB25'!L:L,'MB25'!Q:Q,"Incompleto")),"")="PENDIENTE","Incompleto",IF(B1244&gt;0,_xlfn.XLOOKUP(B1244,'Detalle reservas completas fesa'!K:K,'Detalle reservas completas fesa'!Q:Q,IF(AD1244="SIN MATERIAL","Completo",IF(AD1244="COMPLETO","Completo","Incompleto"))))))</f>
        <v>Completo</v>
      </c>
      <c r="AG1244">
        <f>IF(B1244&gt;0,_xlfn.XLOOKUP(B1244,IW49BLTOTAL!A:A,IW49BLTOTAL!H:H),"")</f>
        <v>4</v>
      </c>
      <c r="AH1244" t="str">
        <f>IF(IFERROR(_xlfn.XLOOKUP(B1244,'Detalle custodia'!B:B,'Detalle custodia'!O:O),"")="custodia","Completo","")</f>
        <v/>
      </c>
    </row>
    <row r="1245" spans="1:34" x14ac:dyDescent="0.35">
      <c r="A1245" t="s">
        <v>403</v>
      </c>
      <c r="B1245">
        <v>6570773</v>
      </c>
      <c r="C1245" t="s">
        <v>129</v>
      </c>
      <c r="D1245" t="s">
        <v>1623</v>
      </c>
      <c r="E1245" t="s">
        <v>310</v>
      </c>
      <c r="F1245" t="s">
        <v>410</v>
      </c>
      <c r="G1245" t="s">
        <v>132</v>
      </c>
      <c r="H1245" s="16">
        <v>45809</v>
      </c>
      <c r="I1245" s="16">
        <v>45809</v>
      </c>
      <c r="J1245" t="s">
        <v>1597</v>
      </c>
      <c r="K1245">
        <v>1213130</v>
      </c>
      <c r="L1245" t="s">
        <v>404</v>
      </c>
      <c r="O1245">
        <v>10014622</v>
      </c>
      <c r="P1245" t="s">
        <v>403</v>
      </c>
      <c r="Q1245">
        <v>0</v>
      </c>
      <c r="R1245" t="s">
        <v>291</v>
      </c>
      <c r="S1245" t="s">
        <v>343</v>
      </c>
      <c r="T1245">
        <v>11559928</v>
      </c>
      <c r="U1245" s="16">
        <v>45716</v>
      </c>
      <c r="V1245" s="16">
        <v>45809</v>
      </c>
      <c r="W1245" s="16">
        <v>45749</v>
      </c>
      <c r="X1245">
        <v>0</v>
      </c>
      <c r="Y1245">
        <v>1290900</v>
      </c>
      <c r="Z1245" t="s">
        <v>1568</v>
      </c>
      <c r="AA1245" t="s">
        <v>245</v>
      </c>
      <c r="AB1245" t="s">
        <v>121</v>
      </c>
      <c r="AC1245" t="s">
        <v>255</v>
      </c>
      <c r="AE1245" t="str">
        <f>IF(B1245&gt;0,IF(B1245&gt;0,(IF(B1245&lt;&gt;'PLAN SEMANAL'!$A$2,BLTOTAL!AA1245,""))),"")</f>
        <v>ACARREO</v>
      </c>
      <c r="AF1245" t="str">
        <f>IF(AH1245="Completo","Completo",IF(IF(B1245&gt;0,_xlfn.XLOOKUP(B1245,'Detalle reservas completas fesa'!K:K,'Detalle reservas completas fesa'!Q:Q,_xlfn.XLOOKUP(B1245,'MB25'!L:L,'MB25'!Q:Q,"Incompleto")),"")="PENDIENTE","Incompleto",IF(B1245&gt;0,_xlfn.XLOOKUP(B1245,'Detalle reservas completas fesa'!K:K,'Detalle reservas completas fesa'!Q:Q,IF(AD1245="SIN MATERIAL","Completo",IF(AD1245="COMPLETO","Completo","Incompleto"))))))</f>
        <v>Incompleto</v>
      </c>
      <c r="AG1245">
        <f>IF(B1245&gt;0,_xlfn.XLOOKUP(B1245,IW49BLTOTAL!A:A,IW49BLTOTAL!H:H),"")</f>
        <v>3</v>
      </c>
      <c r="AH1245" t="str">
        <f>IF(IFERROR(_xlfn.XLOOKUP(B1245,'Detalle custodia'!B:B,'Detalle custodia'!O:O),"")="custodia","Completo","")</f>
        <v/>
      </c>
    </row>
    <row r="1246" spans="1:34" x14ac:dyDescent="0.35">
      <c r="A1246" t="s">
        <v>232</v>
      </c>
      <c r="B1246">
        <v>6570422</v>
      </c>
      <c r="C1246" t="s">
        <v>129</v>
      </c>
      <c r="D1246" t="s">
        <v>1641</v>
      </c>
      <c r="E1246" t="s">
        <v>310</v>
      </c>
      <c r="F1246" t="s">
        <v>133</v>
      </c>
      <c r="G1246" t="s">
        <v>226</v>
      </c>
      <c r="H1246" s="16">
        <v>45839</v>
      </c>
      <c r="I1246" s="16">
        <v>45869</v>
      </c>
      <c r="J1246" t="s">
        <v>3476</v>
      </c>
      <c r="K1246">
        <v>1213130</v>
      </c>
      <c r="L1246" t="s">
        <v>340</v>
      </c>
      <c r="O1246">
        <v>10014610</v>
      </c>
      <c r="P1246" t="s">
        <v>232</v>
      </c>
      <c r="Q1246">
        <v>0</v>
      </c>
      <c r="R1246" t="s">
        <v>343</v>
      </c>
      <c r="S1246" t="s">
        <v>3901</v>
      </c>
      <c r="T1246">
        <v>11558452</v>
      </c>
      <c r="U1246" s="16">
        <v>45714</v>
      </c>
      <c r="V1246" s="16">
        <v>45839</v>
      </c>
      <c r="W1246" s="16">
        <v>45835</v>
      </c>
      <c r="X1246">
        <v>0</v>
      </c>
      <c r="Y1246">
        <v>1290900</v>
      </c>
      <c r="Z1246" t="s">
        <v>1568</v>
      </c>
      <c r="AA1246" t="s">
        <v>245</v>
      </c>
      <c r="AB1246" t="s">
        <v>121</v>
      </c>
      <c r="AC1246" t="s">
        <v>255</v>
      </c>
      <c r="AD1246" t="s">
        <v>189</v>
      </c>
      <c r="AE1246" t="str">
        <f>IF(B1246&gt;0,IF(B1246&gt;0,(IF(B1246&lt;&gt;'PLAN SEMANAL'!$A$2,BLTOTAL!AA1246,""))),"")</f>
        <v>ACARREO</v>
      </c>
      <c r="AF1246" t="str">
        <f>IF(AH1246="Completo","Completo",IF(IF(B1246&gt;0,_xlfn.XLOOKUP(B1246,'Detalle reservas completas fesa'!K:K,'Detalle reservas completas fesa'!Q:Q,_xlfn.XLOOKUP(B1246,'MB25'!L:L,'MB25'!Q:Q,"Incompleto")),"")="PENDIENTE","Incompleto",IF(B1246&gt;0,_xlfn.XLOOKUP(B1246,'Detalle reservas completas fesa'!K:K,'Detalle reservas completas fesa'!Q:Q,IF(AD1246="SIN MATERIAL","Completo",IF(AD1246="COMPLETO","Completo","Incompleto"))))))</f>
        <v>Completo</v>
      </c>
      <c r="AG1246">
        <f>IF(B1246&gt;0,_xlfn.XLOOKUP(B1246,IW49BLTOTAL!A:A,IW49BLTOTAL!H:H),"")</f>
        <v>108</v>
      </c>
      <c r="AH1246" t="str">
        <f>IF(IFERROR(_xlfn.XLOOKUP(B1246,'Detalle custodia'!B:B,'Detalle custodia'!O:O),"")="custodia","Completo","")</f>
        <v/>
      </c>
    </row>
    <row r="1247" spans="1:34" x14ac:dyDescent="0.35">
      <c r="A1247" t="s">
        <v>324</v>
      </c>
      <c r="B1247">
        <v>6570363</v>
      </c>
      <c r="C1247" t="s">
        <v>138</v>
      </c>
      <c r="D1247" t="s">
        <v>1619</v>
      </c>
      <c r="E1247" t="s">
        <v>251</v>
      </c>
      <c r="F1247" t="s">
        <v>133</v>
      </c>
      <c r="G1247" t="s">
        <v>226</v>
      </c>
      <c r="H1247" s="16">
        <v>45807</v>
      </c>
      <c r="I1247" s="16">
        <v>45807</v>
      </c>
      <c r="J1247" t="s">
        <v>856</v>
      </c>
      <c r="K1247">
        <v>2230130</v>
      </c>
      <c r="L1247" t="s">
        <v>325</v>
      </c>
      <c r="O1247">
        <v>10015302</v>
      </c>
      <c r="P1247" t="s">
        <v>408</v>
      </c>
      <c r="Q1247">
        <v>0</v>
      </c>
      <c r="R1247" t="s">
        <v>343</v>
      </c>
      <c r="S1247" t="s">
        <v>347</v>
      </c>
      <c r="T1247">
        <v>11557583</v>
      </c>
      <c r="U1247" s="16">
        <v>45714</v>
      </c>
      <c r="V1247" s="16">
        <v>45807</v>
      </c>
      <c r="W1247" s="16">
        <v>45805</v>
      </c>
      <c r="X1247">
        <v>0</v>
      </c>
      <c r="Y1247">
        <v>1290900</v>
      </c>
      <c r="Z1247" t="s">
        <v>1568</v>
      </c>
      <c r="AA1247" t="s">
        <v>249</v>
      </c>
      <c r="AB1247" t="s">
        <v>121</v>
      </c>
      <c r="AC1247" t="s">
        <v>255</v>
      </c>
      <c r="AD1247" t="s">
        <v>189</v>
      </c>
      <c r="AE1247" t="str">
        <f>IF(B1247&gt;0,IF(B1247&gt;0,(IF(B1247&lt;&gt;'PLAN SEMANAL'!$A$2,BLTOTAL!AA1247,""))),"")</f>
        <v>SOPORTE</v>
      </c>
      <c r="AF1247" t="str">
        <f>IF(AH1247="Completo","Completo",IF(IF(B1247&gt;0,_xlfn.XLOOKUP(B1247,'Detalle reservas completas fesa'!K:K,'Detalle reservas completas fesa'!Q:Q,_xlfn.XLOOKUP(B1247,'MB25'!L:L,'MB25'!Q:Q,"Incompleto")),"")="PENDIENTE","Incompleto",IF(B1247&gt;0,_xlfn.XLOOKUP(B1247,'Detalle reservas completas fesa'!K:K,'Detalle reservas completas fesa'!Q:Q,IF(AD1247="SIN MATERIAL","Completo",IF(AD1247="COMPLETO","Completo","Incompleto"))))))</f>
        <v>Completo</v>
      </c>
      <c r="AG1247">
        <f>IF(B1247&gt;0,_xlfn.XLOOKUP(B1247,IW49BLTOTAL!A:A,IW49BLTOTAL!H:H),"")</f>
        <v>0</v>
      </c>
      <c r="AH1247" t="str">
        <f>IF(IFERROR(_xlfn.XLOOKUP(B1247,'Detalle custodia'!B:B,'Detalle custodia'!O:O),"")="custodia","Completo","")</f>
        <v/>
      </c>
    </row>
    <row r="1248" spans="1:34" x14ac:dyDescent="0.35">
      <c r="A1248" t="s">
        <v>272</v>
      </c>
      <c r="B1248">
        <v>6570339</v>
      </c>
      <c r="C1248" t="s">
        <v>123</v>
      </c>
      <c r="D1248" t="s">
        <v>1620</v>
      </c>
      <c r="E1248" t="s">
        <v>310</v>
      </c>
      <c r="F1248" t="s">
        <v>133</v>
      </c>
      <c r="G1248" t="s">
        <v>132</v>
      </c>
      <c r="H1248" s="16">
        <v>45839</v>
      </c>
      <c r="I1248" s="16">
        <v>45869</v>
      </c>
      <c r="J1248" t="s">
        <v>3476</v>
      </c>
      <c r="K1248">
        <v>1210102</v>
      </c>
      <c r="L1248" t="s">
        <v>273</v>
      </c>
      <c r="O1248">
        <v>10017653</v>
      </c>
      <c r="P1248" t="s">
        <v>165</v>
      </c>
      <c r="Q1248">
        <v>0</v>
      </c>
      <c r="R1248" t="s">
        <v>343</v>
      </c>
      <c r="S1248" t="s">
        <v>342</v>
      </c>
      <c r="T1248">
        <v>11556053</v>
      </c>
      <c r="U1248" s="16">
        <v>45714</v>
      </c>
      <c r="V1248" s="16">
        <v>45839</v>
      </c>
      <c r="W1248" s="16">
        <v>45833</v>
      </c>
      <c r="X1248">
        <v>0</v>
      </c>
      <c r="Y1248">
        <v>1290900</v>
      </c>
      <c r="Z1248" t="s">
        <v>1568</v>
      </c>
      <c r="AA1248" t="s">
        <v>248</v>
      </c>
      <c r="AB1248" t="s">
        <v>121</v>
      </c>
      <c r="AC1248" t="s">
        <v>255</v>
      </c>
      <c r="AD1248" t="s">
        <v>122</v>
      </c>
      <c r="AE1248" t="str">
        <f>IF(B1248&gt;0,IF(B1248&gt;0,(IF(B1248&lt;&gt;'PLAN SEMANAL'!$A$2,BLTOTAL!AA1248,""))),"")</f>
        <v>PERFORACIO</v>
      </c>
      <c r="AF1248" t="str">
        <f>IF(AH1248="Completo","Completo",IF(IF(B1248&gt;0,_xlfn.XLOOKUP(B1248,'Detalle reservas completas fesa'!K:K,'Detalle reservas completas fesa'!Q:Q,_xlfn.XLOOKUP(B1248,'MB25'!L:L,'MB25'!Q:Q,"Incompleto")),"")="PENDIENTE","Incompleto",IF(B1248&gt;0,_xlfn.XLOOKUP(B1248,'Detalle reservas completas fesa'!K:K,'Detalle reservas completas fesa'!Q:Q,IF(AD1248="SIN MATERIAL","Completo",IF(AD1248="COMPLETO","Completo","Incompleto"))))))</f>
        <v>Completo</v>
      </c>
      <c r="AG1248">
        <f>IF(B1248&gt;0,_xlfn.XLOOKUP(B1248,IW49BLTOTAL!A:A,IW49BLTOTAL!H:H),"")</f>
        <v>6</v>
      </c>
      <c r="AH1248" t="str">
        <f>IF(IFERROR(_xlfn.XLOOKUP(B1248,'Detalle custodia'!B:B,'Detalle custodia'!O:O),"")="custodia","Completo","")</f>
        <v/>
      </c>
    </row>
    <row r="1249" spans="1:34" x14ac:dyDescent="0.35">
      <c r="A1249" t="s">
        <v>272</v>
      </c>
      <c r="B1249">
        <v>6570338</v>
      </c>
      <c r="C1249" t="s">
        <v>123</v>
      </c>
      <c r="D1249" t="s">
        <v>1621</v>
      </c>
      <c r="E1249" t="s">
        <v>310</v>
      </c>
      <c r="F1249" t="s">
        <v>669</v>
      </c>
      <c r="G1249" t="s">
        <v>190</v>
      </c>
      <c r="H1249" s="16">
        <v>45839</v>
      </c>
      <c r="I1249" s="16">
        <v>45869</v>
      </c>
      <c r="J1249" t="s">
        <v>856</v>
      </c>
      <c r="K1249">
        <v>1210102</v>
      </c>
      <c r="L1249" t="s">
        <v>273</v>
      </c>
      <c r="O1249">
        <v>10017653</v>
      </c>
      <c r="P1249" t="s">
        <v>165</v>
      </c>
      <c r="Q1249">
        <v>0</v>
      </c>
      <c r="R1249" t="s">
        <v>343</v>
      </c>
      <c r="S1249" t="s">
        <v>3891</v>
      </c>
      <c r="T1249">
        <v>11556084</v>
      </c>
      <c r="U1249" s="16">
        <v>45714</v>
      </c>
      <c r="V1249" s="16">
        <v>45839</v>
      </c>
      <c r="W1249" s="16">
        <v>45806</v>
      </c>
      <c r="X1249">
        <v>0</v>
      </c>
      <c r="Y1249">
        <v>1290900</v>
      </c>
      <c r="Z1249" t="s">
        <v>1568</v>
      </c>
      <c r="AA1249" t="s">
        <v>248</v>
      </c>
      <c r="AB1249" t="s">
        <v>121</v>
      </c>
      <c r="AC1249" t="s">
        <v>255</v>
      </c>
      <c r="AD1249" t="s">
        <v>189</v>
      </c>
      <c r="AE1249" t="str">
        <f>IF(B1249&gt;0,IF(B1249&gt;0,(IF(B1249&lt;&gt;'PLAN SEMANAL'!$A$2,BLTOTAL!AA1249,""))),"")</f>
        <v>PERFORACIO</v>
      </c>
      <c r="AF1249" t="str">
        <f>IF(AH1249="Completo","Completo",IF(IF(B1249&gt;0,_xlfn.XLOOKUP(B1249,'Detalle reservas completas fesa'!K:K,'Detalle reservas completas fesa'!Q:Q,_xlfn.XLOOKUP(B1249,'MB25'!L:L,'MB25'!Q:Q,"Incompleto")),"")="PENDIENTE","Incompleto",IF(B1249&gt;0,_xlfn.XLOOKUP(B1249,'Detalle reservas completas fesa'!K:K,'Detalle reservas completas fesa'!Q:Q,IF(AD1249="SIN MATERIAL","Completo",IF(AD1249="COMPLETO","Completo","Incompleto"))))))</f>
        <v>Completo</v>
      </c>
      <c r="AG1249">
        <f>IF(B1249&gt;0,_xlfn.XLOOKUP(B1249,IW49BLTOTAL!A:A,IW49BLTOTAL!H:H),"")</f>
        <v>6</v>
      </c>
      <c r="AH1249" t="str">
        <f>IF(IFERROR(_xlfn.XLOOKUP(B1249,'Detalle custodia'!B:B,'Detalle custodia'!O:O),"")="custodia","Completo","")</f>
        <v/>
      </c>
    </row>
    <row r="1250" spans="1:34" x14ac:dyDescent="0.35">
      <c r="A1250" t="s">
        <v>126</v>
      </c>
      <c r="B1250">
        <v>6570331</v>
      </c>
      <c r="C1250" t="s">
        <v>123</v>
      </c>
      <c r="D1250" t="s">
        <v>1622</v>
      </c>
      <c r="E1250" t="s">
        <v>310</v>
      </c>
      <c r="F1250" t="s">
        <v>133</v>
      </c>
      <c r="G1250" t="s">
        <v>132</v>
      </c>
      <c r="H1250" s="16">
        <v>45869</v>
      </c>
      <c r="I1250" s="16">
        <v>45869</v>
      </c>
      <c r="J1250" t="s">
        <v>856</v>
      </c>
      <c r="K1250">
        <v>1210101</v>
      </c>
      <c r="L1250" t="s">
        <v>391</v>
      </c>
      <c r="O1250">
        <v>10014657</v>
      </c>
      <c r="P1250" t="s">
        <v>126</v>
      </c>
      <c r="Q1250">
        <v>0</v>
      </c>
      <c r="R1250" t="s">
        <v>343</v>
      </c>
      <c r="S1250" t="s">
        <v>3891</v>
      </c>
      <c r="T1250">
        <v>11555727</v>
      </c>
      <c r="U1250" s="16">
        <v>45714</v>
      </c>
      <c r="V1250" s="16">
        <v>45869</v>
      </c>
      <c r="W1250" s="16">
        <v>45844</v>
      </c>
      <c r="X1250">
        <v>0</v>
      </c>
      <c r="Y1250">
        <v>1290900</v>
      </c>
      <c r="Z1250" t="s">
        <v>1568</v>
      </c>
      <c r="AA1250" t="s">
        <v>248</v>
      </c>
      <c r="AB1250" t="s">
        <v>121</v>
      </c>
      <c r="AC1250" t="s">
        <v>255</v>
      </c>
      <c r="AD1250" t="s">
        <v>122</v>
      </c>
      <c r="AE1250" t="str">
        <f>IF(B1250&gt;0,IF(B1250&gt;0,(IF(B1250&lt;&gt;'PLAN SEMANAL'!$A$2,BLTOTAL!AA1250,""))),"")</f>
        <v>PERFORACIO</v>
      </c>
      <c r="AF1250" t="str">
        <f>IF(AH1250="Completo","Completo",IF(IF(B1250&gt;0,_xlfn.XLOOKUP(B1250,'Detalle reservas completas fesa'!K:K,'Detalle reservas completas fesa'!Q:Q,_xlfn.XLOOKUP(B1250,'MB25'!L:L,'MB25'!Q:Q,"Incompleto")),"")="PENDIENTE","Incompleto",IF(B1250&gt;0,_xlfn.XLOOKUP(B1250,'Detalle reservas completas fesa'!K:K,'Detalle reservas completas fesa'!Q:Q,IF(AD1250="SIN MATERIAL","Completo",IF(AD1250="COMPLETO","Completo","Incompleto"))))))</f>
        <v>Completo</v>
      </c>
      <c r="AG1250">
        <f>IF(B1250&gt;0,_xlfn.XLOOKUP(B1250,IW49BLTOTAL!A:A,IW49BLTOTAL!H:H),"")</f>
        <v>4</v>
      </c>
      <c r="AH1250" t="str">
        <f>IF(IFERROR(_xlfn.XLOOKUP(B1250,'Detalle custodia'!B:B,'Detalle custodia'!O:O),"")="custodia","Completo","")</f>
        <v/>
      </c>
    </row>
    <row r="1251" spans="1:34" x14ac:dyDescent="0.35">
      <c r="A1251" t="s">
        <v>274</v>
      </c>
      <c r="B1251">
        <v>6570270</v>
      </c>
      <c r="C1251" t="s">
        <v>123</v>
      </c>
      <c r="D1251" t="s">
        <v>1599</v>
      </c>
      <c r="E1251" t="s">
        <v>310</v>
      </c>
      <c r="F1251" t="s">
        <v>133</v>
      </c>
      <c r="G1251" t="s">
        <v>132</v>
      </c>
      <c r="H1251" s="16">
        <v>45873</v>
      </c>
      <c r="I1251" s="16">
        <v>45873</v>
      </c>
      <c r="J1251" t="s">
        <v>856</v>
      </c>
      <c r="K1251">
        <v>1210102</v>
      </c>
      <c r="L1251" t="s">
        <v>275</v>
      </c>
      <c r="O1251">
        <v>10014596</v>
      </c>
      <c r="P1251" t="s">
        <v>176</v>
      </c>
      <c r="Q1251">
        <v>0</v>
      </c>
      <c r="R1251" t="s">
        <v>343</v>
      </c>
      <c r="S1251" t="s">
        <v>342</v>
      </c>
      <c r="T1251">
        <v>11555716</v>
      </c>
      <c r="U1251" s="16">
        <v>45714</v>
      </c>
      <c r="V1251" s="16">
        <v>45873</v>
      </c>
      <c r="W1251" s="16">
        <v>45833</v>
      </c>
      <c r="X1251">
        <v>0</v>
      </c>
      <c r="Y1251">
        <v>1290900</v>
      </c>
      <c r="Z1251" t="s">
        <v>1568</v>
      </c>
      <c r="AA1251" t="s">
        <v>248</v>
      </c>
      <c r="AB1251" t="s">
        <v>121</v>
      </c>
      <c r="AC1251" t="s">
        <v>255</v>
      </c>
      <c r="AD1251" t="s">
        <v>141</v>
      </c>
      <c r="AE1251" t="str">
        <f>IF(B1251&gt;0,IF(B1251&gt;0,(IF(B1251&lt;&gt;'PLAN SEMANAL'!$A$2,BLTOTAL!AA1251,""))),"")</f>
        <v>PERFORACIO</v>
      </c>
      <c r="AF1251" t="str">
        <f>IF(AH1251="Completo","Completo",IF(IF(B1251&gt;0,_xlfn.XLOOKUP(B1251,'Detalle reservas completas fesa'!K:K,'Detalle reservas completas fesa'!Q:Q,_xlfn.XLOOKUP(B1251,'MB25'!L:L,'MB25'!Q:Q,"Incompleto")),"")="PENDIENTE","Incompleto",IF(B1251&gt;0,_xlfn.XLOOKUP(B1251,'Detalle reservas completas fesa'!K:K,'Detalle reservas completas fesa'!Q:Q,IF(AD1251="SIN MATERIAL","Completo",IF(AD1251="COMPLETO","Completo","Incompleto"))))))</f>
        <v>Incompleto</v>
      </c>
      <c r="AG1251">
        <f>IF(B1251&gt;0,_xlfn.XLOOKUP(B1251,IW49BLTOTAL!A:A,IW49BLTOTAL!H:H),"")</f>
        <v>12</v>
      </c>
      <c r="AH1251" t="str">
        <f>IF(IFERROR(_xlfn.XLOOKUP(B1251,'Detalle custodia'!B:B,'Detalle custodia'!O:O),"")="custodia","Completo","")</f>
        <v/>
      </c>
    </row>
    <row r="1252" spans="1:34" x14ac:dyDescent="0.35">
      <c r="A1252" t="s">
        <v>232</v>
      </c>
      <c r="B1252">
        <v>6570131</v>
      </c>
      <c r="C1252" t="s">
        <v>129</v>
      </c>
      <c r="D1252" t="s">
        <v>1481</v>
      </c>
      <c r="E1252" t="s">
        <v>310</v>
      </c>
      <c r="F1252" t="s">
        <v>133</v>
      </c>
      <c r="G1252" t="s">
        <v>147</v>
      </c>
      <c r="H1252" s="16">
        <v>45839</v>
      </c>
      <c r="I1252" s="16">
        <v>45869</v>
      </c>
      <c r="J1252" t="s">
        <v>3476</v>
      </c>
      <c r="K1252">
        <v>1213130</v>
      </c>
      <c r="L1252" t="s">
        <v>340</v>
      </c>
      <c r="O1252">
        <v>10014610</v>
      </c>
      <c r="P1252" t="s">
        <v>232</v>
      </c>
      <c r="Q1252">
        <v>0</v>
      </c>
      <c r="R1252" t="s">
        <v>347</v>
      </c>
      <c r="S1252" t="s">
        <v>3901</v>
      </c>
      <c r="T1252">
        <v>11522432</v>
      </c>
      <c r="U1252" s="16">
        <v>45713</v>
      </c>
      <c r="V1252" s="16">
        <v>45839</v>
      </c>
      <c r="W1252" s="16">
        <v>45835</v>
      </c>
      <c r="X1252">
        <v>0</v>
      </c>
      <c r="Y1252">
        <v>1290900</v>
      </c>
      <c r="Z1252" t="s">
        <v>1568</v>
      </c>
      <c r="AA1252" t="s">
        <v>245</v>
      </c>
      <c r="AB1252" t="s">
        <v>121</v>
      </c>
      <c r="AC1252" t="s">
        <v>255</v>
      </c>
      <c r="AD1252" t="s">
        <v>141</v>
      </c>
      <c r="AE1252" t="str">
        <f>IF(B1252&gt;0,IF(B1252&gt;0,(IF(B1252&lt;&gt;'PLAN SEMANAL'!$A$2,BLTOTAL!AA1252,""))),"")</f>
        <v>ACARREO</v>
      </c>
      <c r="AF1252" t="str">
        <f>IF(AH1252="Completo","Completo",IF(IF(B1252&gt;0,_xlfn.XLOOKUP(B1252,'Detalle reservas completas fesa'!K:K,'Detalle reservas completas fesa'!Q:Q,_xlfn.XLOOKUP(B1252,'MB25'!L:L,'MB25'!Q:Q,"Incompleto")),"")="PENDIENTE","Incompleto",IF(B1252&gt;0,_xlfn.XLOOKUP(B1252,'Detalle reservas completas fesa'!K:K,'Detalle reservas completas fesa'!Q:Q,IF(AD1252="SIN MATERIAL","Completo",IF(AD1252="COMPLETO","Completo","Incompleto"))))))</f>
        <v>Incompleto</v>
      </c>
      <c r="AG1252">
        <f>IF(B1252&gt;0,_xlfn.XLOOKUP(B1252,IW49BLTOTAL!A:A,IW49BLTOTAL!H:H),"")</f>
        <v>8</v>
      </c>
      <c r="AH1252" t="str">
        <f>IF(IFERROR(_xlfn.XLOOKUP(B1252,'Detalle custodia'!B:B,'Detalle custodia'!O:O),"")="custodia","Completo","")</f>
        <v/>
      </c>
    </row>
    <row r="1253" spans="1:34" x14ac:dyDescent="0.35">
      <c r="A1253" t="s">
        <v>419</v>
      </c>
      <c r="B1253">
        <v>6570119</v>
      </c>
      <c r="C1253" t="s">
        <v>129</v>
      </c>
      <c r="D1253" t="s">
        <v>1601</v>
      </c>
      <c r="E1253" t="s">
        <v>310</v>
      </c>
      <c r="F1253" t="s">
        <v>259</v>
      </c>
      <c r="G1253" t="s">
        <v>226</v>
      </c>
      <c r="H1253" s="16">
        <v>45869</v>
      </c>
      <c r="I1253" s="16">
        <v>45869</v>
      </c>
      <c r="J1253" t="s">
        <v>3476</v>
      </c>
      <c r="K1253">
        <v>1213130</v>
      </c>
      <c r="L1253" t="s">
        <v>420</v>
      </c>
      <c r="O1253">
        <v>10014605</v>
      </c>
      <c r="P1253" t="s">
        <v>419</v>
      </c>
      <c r="Q1253">
        <v>0</v>
      </c>
      <c r="R1253" t="s">
        <v>347</v>
      </c>
      <c r="S1253" t="s">
        <v>3891</v>
      </c>
      <c r="T1253">
        <v>11558241</v>
      </c>
      <c r="U1253" s="16">
        <v>45713</v>
      </c>
      <c r="V1253" s="16">
        <v>45869</v>
      </c>
      <c r="W1253" s="16">
        <v>45844</v>
      </c>
      <c r="X1253">
        <v>0</v>
      </c>
      <c r="Y1253">
        <v>1290900</v>
      </c>
      <c r="Z1253" t="s">
        <v>1568</v>
      </c>
      <c r="AA1253" t="s">
        <v>245</v>
      </c>
      <c r="AB1253" t="s">
        <v>121</v>
      </c>
      <c r="AC1253" t="s">
        <v>255</v>
      </c>
      <c r="AD1253" t="s">
        <v>189</v>
      </c>
      <c r="AE1253" t="str">
        <f>IF(B1253&gt;0,IF(B1253&gt;0,(IF(B1253&lt;&gt;'PLAN SEMANAL'!$A$2,BLTOTAL!AA1253,""))),"")</f>
        <v>ACARREO</v>
      </c>
      <c r="AF1253" t="str">
        <f>IF(AH1253="Completo","Completo",IF(IF(B1253&gt;0,_xlfn.XLOOKUP(B1253,'Detalle reservas completas fesa'!K:K,'Detalle reservas completas fesa'!Q:Q,_xlfn.XLOOKUP(B1253,'MB25'!L:L,'MB25'!Q:Q,"Incompleto")),"")="PENDIENTE","Incompleto",IF(B1253&gt;0,_xlfn.XLOOKUP(B1253,'Detalle reservas completas fesa'!K:K,'Detalle reservas completas fesa'!Q:Q,IF(AD1253="SIN MATERIAL","Completo",IF(AD1253="COMPLETO","Completo","Incompleto"))))))</f>
        <v>Completo</v>
      </c>
      <c r="AG1253">
        <f>IF(B1253&gt;0,_xlfn.XLOOKUP(B1253,IW49BLTOTAL!A:A,IW49BLTOTAL!H:H),"")</f>
        <v>24</v>
      </c>
      <c r="AH1253" t="str">
        <f>IF(IFERROR(_xlfn.XLOOKUP(B1253,'Detalle custodia'!B:B,'Detalle custodia'!O:O),"")="custodia","Completo","")</f>
        <v/>
      </c>
    </row>
    <row r="1254" spans="1:34" x14ac:dyDescent="0.35">
      <c r="A1254" t="s">
        <v>315</v>
      </c>
      <c r="B1254">
        <v>6570105</v>
      </c>
      <c r="C1254" t="s">
        <v>129</v>
      </c>
      <c r="D1254" t="s">
        <v>1602</v>
      </c>
      <c r="E1254" t="s">
        <v>310</v>
      </c>
      <c r="F1254" t="s">
        <v>133</v>
      </c>
      <c r="G1254" t="s">
        <v>147</v>
      </c>
      <c r="H1254" s="16">
        <v>45809</v>
      </c>
      <c r="I1254" s="16">
        <v>45838</v>
      </c>
      <c r="J1254" t="s">
        <v>856</v>
      </c>
      <c r="K1254">
        <v>1213130</v>
      </c>
      <c r="L1254" t="s">
        <v>317</v>
      </c>
      <c r="O1254">
        <v>10018370</v>
      </c>
      <c r="P1254" t="s">
        <v>315</v>
      </c>
      <c r="Q1254">
        <v>0</v>
      </c>
      <c r="R1254" t="s">
        <v>347</v>
      </c>
      <c r="S1254" t="s">
        <v>3901</v>
      </c>
      <c r="T1254">
        <v>11553117</v>
      </c>
      <c r="U1254" s="16">
        <v>45713</v>
      </c>
      <c r="V1254" s="16">
        <v>45809</v>
      </c>
      <c r="W1254" s="16">
        <v>45835</v>
      </c>
      <c r="X1254">
        <v>0</v>
      </c>
      <c r="Y1254">
        <v>1290900</v>
      </c>
      <c r="Z1254" t="s">
        <v>1568</v>
      </c>
      <c r="AA1254" t="s">
        <v>245</v>
      </c>
      <c r="AB1254" t="s">
        <v>121</v>
      </c>
      <c r="AC1254" t="s">
        <v>255</v>
      </c>
      <c r="AD1254" t="s">
        <v>141</v>
      </c>
      <c r="AE1254" t="str">
        <f>IF(B1254&gt;0,IF(B1254&gt;0,(IF(B1254&lt;&gt;'PLAN SEMANAL'!$A$2,BLTOTAL!AA1254,""))),"")</f>
        <v>ACARREO</v>
      </c>
      <c r="AF1254" t="str">
        <f>IF(AH1254="Completo","Completo",IF(IF(B1254&gt;0,_xlfn.XLOOKUP(B1254,'Detalle reservas completas fesa'!K:K,'Detalle reservas completas fesa'!Q:Q,_xlfn.XLOOKUP(B1254,'MB25'!L:L,'MB25'!Q:Q,"Incompleto")),"")="PENDIENTE","Incompleto",IF(B1254&gt;0,_xlfn.XLOOKUP(B1254,'Detalle reservas completas fesa'!K:K,'Detalle reservas completas fesa'!Q:Q,IF(AD1254="SIN MATERIAL","Completo",IF(AD1254="COMPLETO","Completo","Incompleto"))))))</f>
        <v>Incompleto</v>
      </c>
      <c r="AG1254">
        <f>IF(B1254&gt;0,_xlfn.XLOOKUP(B1254,IW49BLTOTAL!A:A,IW49BLTOTAL!H:H),"")</f>
        <v>6</v>
      </c>
      <c r="AH1254" t="str">
        <f>IF(IFERROR(_xlfn.XLOOKUP(B1254,'Detalle custodia'!B:B,'Detalle custodia'!O:O),"")="custodia","Completo","")</f>
        <v/>
      </c>
    </row>
    <row r="1255" spans="1:34" x14ac:dyDescent="0.35">
      <c r="A1255" t="s">
        <v>219</v>
      </c>
      <c r="B1255">
        <v>6570102</v>
      </c>
      <c r="C1255" t="s">
        <v>129</v>
      </c>
      <c r="D1255" t="s">
        <v>1603</v>
      </c>
      <c r="E1255" t="s">
        <v>310</v>
      </c>
      <c r="F1255" t="s">
        <v>133</v>
      </c>
      <c r="G1255" t="s">
        <v>226</v>
      </c>
      <c r="H1255" s="16">
        <v>45859</v>
      </c>
      <c r="I1255" s="16">
        <v>45865</v>
      </c>
      <c r="J1255" t="s">
        <v>5408</v>
      </c>
      <c r="K1255">
        <v>1213130</v>
      </c>
      <c r="L1255" t="s">
        <v>292</v>
      </c>
      <c r="O1255">
        <v>10017586</v>
      </c>
      <c r="P1255" t="s">
        <v>219</v>
      </c>
      <c r="Q1255">
        <v>0</v>
      </c>
      <c r="R1255" t="s">
        <v>347</v>
      </c>
      <c r="S1255" t="s">
        <v>343</v>
      </c>
      <c r="T1255">
        <v>11556424</v>
      </c>
      <c r="U1255" s="16">
        <v>45713</v>
      </c>
      <c r="V1255" s="16">
        <v>45859</v>
      </c>
      <c r="W1255" s="16">
        <v>45851</v>
      </c>
      <c r="X1255">
        <v>0</v>
      </c>
      <c r="Y1255">
        <v>1290900</v>
      </c>
      <c r="Z1255" t="s">
        <v>1568</v>
      </c>
      <c r="AA1255" t="s">
        <v>245</v>
      </c>
      <c r="AB1255" t="s">
        <v>121</v>
      </c>
      <c r="AC1255" t="s">
        <v>255</v>
      </c>
      <c r="AD1255" t="s">
        <v>189</v>
      </c>
      <c r="AE1255" t="str">
        <f>IF(B1255&gt;0,IF(B1255&gt;0,(IF(B1255&lt;&gt;'PLAN SEMANAL'!$A$2,BLTOTAL!AA1255,""))),"")</f>
        <v>ACARREO</v>
      </c>
      <c r="AF1255" t="str">
        <f>IF(AH1255="Completo","Completo",IF(IF(B1255&gt;0,_xlfn.XLOOKUP(B1255,'Detalle reservas completas fesa'!K:K,'Detalle reservas completas fesa'!Q:Q,_xlfn.XLOOKUP(B1255,'MB25'!L:L,'MB25'!Q:Q,"Incompleto")),"")="PENDIENTE","Incompleto",IF(B1255&gt;0,_xlfn.XLOOKUP(B1255,'Detalle reservas completas fesa'!K:K,'Detalle reservas completas fesa'!Q:Q,IF(AD1255="SIN MATERIAL","Completo",IF(AD1255="COMPLETO","Completo","Incompleto"))))))</f>
        <v>Completo</v>
      </c>
      <c r="AG1255">
        <f>IF(B1255&gt;0,_xlfn.XLOOKUP(B1255,IW49BLTOTAL!A:A,IW49BLTOTAL!H:H),"")</f>
        <v>10</v>
      </c>
      <c r="AH1255" t="str">
        <f>IF(IFERROR(_xlfn.XLOOKUP(B1255,'Detalle custodia'!B:B,'Detalle custodia'!O:O),"")="custodia","Completo","")</f>
        <v/>
      </c>
    </row>
    <row r="1256" spans="1:34" x14ac:dyDescent="0.35">
      <c r="A1256" t="s">
        <v>219</v>
      </c>
      <c r="B1256">
        <v>6570080</v>
      </c>
      <c r="C1256" t="s">
        <v>129</v>
      </c>
      <c r="D1256" t="s">
        <v>1604</v>
      </c>
      <c r="E1256" t="s">
        <v>310</v>
      </c>
      <c r="F1256" t="s">
        <v>133</v>
      </c>
      <c r="G1256" t="s">
        <v>147</v>
      </c>
      <c r="H1256" s="16">
        <v>45859</v>
      </c>
      <c r="I1256" s="16">
        <v>45865</v>
      </c>
      <c r="J1256" t="s">
        <v>5408</v>
      </c>
      <c r="K1256">
        <v>1213130</v>
      </c>
      <c r="L1256" t="s">
        <v>292</v>
      </c>
      <c r="O1256">
        <v>10017586</v>
      </c>
      <c r="P1256" t="s">
        <v>219</v>
      </c>
      <c r="Q1256">
        <v>0</v>
      </c>
      <c r="R1256" t="s">
        <v>347</v>
      </c>
      <c r="S1256" t="s">
        <v>343</v>
      </c>
      <c r="T1256">
        <v>11556408</v>
      </c>
      <c r="U1256" s="16">
        <v>45713</v>
      </c>
      <c r="V1256" s="16">
        <v>45859</v>
      </c>
      <c r="W1256" s="16">
        <v>45851</v>
      </c>
      <c r="X1256">
        <v>0</v>
      </c>
      <c r="Y1256">
        <v>1290900</v>
      </c>
      <c r="Z1256" t="s">
        <v>1568</v>
      </c>
      <c r="AA1256" t="s">
        <v>245</v>
      </c>
      <c r="AB1256" t="s">
        <v>121</v>
      </c>
      <c r="AC1256" t="s">
        <v>255</v>
      </c>
      <c r="AD1256" t="s">
        <v>141</v>
      </c>
      <c r="AE1256" t="str">
        <f>IF(B1256&gt;0,IF(B1256&gt;0,(IF(B1256&lt;&gt;'PLAN SEMANAL'!$A$2,BLTOTAL!AA1256,""))),"")</f>
        <v>ACARREO</v>
      </c>
      <c r="AF1256" t="str">
        <f>IF(AH1256="Completo","Completo",IF(IF(B1256&gt;0,_xlfn.XLOOKUP(B1256,'Detalle reservas completas fesa'!K:K,'Detalle reservas completas fesa'!Q:Q,_xlfn.XLOOKUP(B1256,'MB25'!L:L,'MB25'!Q:Q,"Incompleto")),"")="PENDIENTE","Incompleto",IF(B1256&gt;0,_xlfn.XLOOKUP(B1256,'Detalle reservas completas fesa'!K:K,'Detalle reservas completas fesa'!Q:Q,IF(AD1256="SIN MATERIAL","Completo",IF(AD1256="COMPLETO","Completo","Incompleto"))))))</f>
        <v>Incompleto</v>
      </c>
      <c r="AG1256">
        <f>IF(B1256&gt;0,_xlfn.XLOOKUP(B1256,IW49BLTOTAL!A:A,IW49BLTOTAL!H:H),"")</f>
        <v>6</v>
      </c>
      <c r="AH1256" t="str">
        <f>IF(IFERROR(_xlfn.XLOOKUP(B1256,'Detalle custodia'!B:B,'Detalle custodia'!O:O),"")="custodia","Completo","")</f>
        <v/>
      </c>
    </row>
    <row r="1257" spans="1:34" x14ac:dyDescent="0.35">
      <c r="A1257" t="s">
        <v>219</v>
      </c>
      <c r="B1257">
        <v>6570078</v>
      </c>
      <c r="C1257" t="s">
        <v>129</v>
      </c>
      <c r="D1257" t="s">
        <v>1605</v>
      </c>
      <c r="E1257" t="s">
        <v>310</v>
      </c>
      <c r="F1257" t="s">
        <v>133</v>
      </c>
      <c r="G1257" t="s">
        <v>147</v>
      </c>
      <c r="H1257" s="16">
        <v>45809</v>
      </c>
      <c r="I1257" s="16">
        <v>45809</v>
      </c>
      <c r="J1257" t="s">
        <v>856</v>
      </c>
      <c r="K1257">
        <v>1213130</v>
      </c>
      <c r="L1257" t="s">
        <v>292</v>
      </c>
      <c r="O1257">
        <v>10017586</v>
      </c>
      <c r="P1257" t="s">
        <v>219</v>
      </c>
      <c r="Q1257">
        <v>0</v>
      </c>
      <c r="R1257" t="s">
        <v>347</v>
      </c>
      <c r="S1257" t="s">
        <v>343</v>
      </c>
      <c r="T1257">
        <v>11556407</v>
      </c>
      <c r="U1257" s="16">
        <v>45713</v>
      </c>
      <c r="V1257" s="16">
        <v>45809</v>
      </c>
      <c r="W1257" s="16">
        <v>45776</v>
      </c>
      <c r="X1257">
        <v>0</v>
      </c>
      <c r="Y1257">
        <v>1290900</v>
      </c>
      <c r="Z1257" t="s">
        <v>1568</v>
      </c>
      <c r="AA1257" t="s">
        <v>245</v>
      </c>
      <c r="AB1257" t="s">
        <v>121</v>
      </c>
      <c r="AC1257" t="s">
        <v>255</v>
      </c>
      <c r="AD1257" t="s">
        <v>141</v>
      </c>
      <c r="AE1257" t="str">
        <f>IF(B1257&gt;0,IF(B1257&gt;0,(IF(B1257&lt;&gt;'PLAN SEMANAL'!$A$2,BLTOTAL!AA1257,""))),"")</f>
        <v>ACARREO</v>
      </c>
      <c r="AF1257" t="str">
        <f>IF(AH1257="Completo","Completo",IF(IF(B1257&gt;0,_xlfn.XLOOKUP(B1257,'Detalle reservas completas fesa'!K:K,'Detalle reservas completas fesa'!Q:Q,_xlfn.XLOOKUP(B1257,'MB25'!L:L,'MB25'!Q:Q,"Incompleto")),"")="PENDIENTE","Incompleto",IF(B1257&gt;0,_xlfn.XLOOKUP(B1257,'Detalle reservas completas fesa'!K:K,'Detalle reservas completas fesa'!Q:Q,IF(AD1257="SIN MATERIAL","Completo",IF(AD1257="COMPLETO","Completo","Incompleto"))))))</f>
        <v>Incompleto</v>
      </c>
      <c r="AG1257">
        <f>IF(B1257&gt;0,_xlfn.XLOOKUP(B1257,IW49BLTOTAL!A:A,IW49BLTOTAL!H:H),"")</f>
        <v>10</v>
      </c>
      <c r="AH1257" t="str">
        <f>IF(IFERROR(_xlfn.XLOOKUP(B1257,'Detalle custodia'!B:B,'Detalle custodia'!O:O),"")="custodia","Completo","")</f>
        <v/>
      </c>
    </row>
    <row r="1258" spans="1:34" x14ac:dyDescent="0.35">
      <c r="A1258" t="s">
        <v>219</v>
      </c>
      <c r="B1258">
        <v>6570077</v>
      </c>
      <c r="C1258" t="s">
        <v>129</v>
      </c>
      <c r="D1258" t="s">
        <v>1514</v>
      </c>
      <c r="E1258" t="s">
        <v>310</v>
      </c>
      <c r="F1258" t="s">
        <v>133</v>
      </c>
      <c r="G1258" t="s">
        <v>132</v>
      </c>
      <c r="H1258" s="16">
        <v>45839</v>
      </c>
      <c r="I1258" s="16">
        <v>45869</v>
      </c>
      <c r="J1258" t="s">
        <v>3476</v>
      </c>
      <c r="K1258">
        <v>1213130</v>
      </c>
      <c r="L1258" t="s">
        <v>292</v>
      </c>
      <c r="O1258">
        <v>10017586</v>
      </c>
      <c r="P1258" t="s">
        <v>219</v>
      </c>
      <c r="Q1258">
        <v>0</v>
      </c>
      <c r="R1258" t="s">
        <v>347</v>
      </c>
      <c r="S1258" t="s">
        <v>3901</v>
      </c>
      <c r="T1258">
        <v>11550466</v>
      </c>
      <c r="U1258" s="16">
        <v>45713</v>
      </c>
      <c r="V1258" s="16">
        <v>45839</v>
      </c>
      <c r="W1258" s="16">
        <v>45835</v>
      </c>
      <c r="X1258">
        <v>0</v>
      </c>
      <c r="Y1258">
        <v>1290900</v>
      </c>
      <c r="Z1258" t="s">
        <v>1568</v>
      </c>
      <c r="AA1258" t="s">
        <v>245</v>
      </c>
      <c r="AB1258" t="s">
        <v>121</v>
      </c>
      <c r="AC1258" t="s">
        <v>255</v>
      </c>
      <c r="AD1258" t="s">
        <v>122</v>
      </c>
      <c r="AE1258" t="str">
        <f>IF(B1258&gt;0,IF(B1258&gt;0,(IF(B1258&lt;&gt;'PLAN SEMANAL'!$A$2,BLTOTAL!AA1258,""))),"")</f>
        <v>ACARREO</v>
      </c>
      <c r="AF1258" t="str">
        <f>IF(AH1258="Completo","Completo",IF(IF(B1258&gt;0,_xlfn.XLOOKUP(B1258,'Detalle reservas completas fesa'!K:K,'Detalle reservas completas fesa'!Q:Q,_xlfn.XLOOKUP(B1258,'MB25'!L:L,'MB25'!Q:Q,"Incompleto")),"")="PENDIENTE","Incompleto",IF(B1258&gt;0,_xlfn.XLOOKUP(B1258,'Detalle reservas completas fesa'!K:K,'Detalle reservas completas fesa'!Q:Q,IF(AD1258="SIN MATERIAL","Completo",IF(AD1258="COMPLETO","Completo","Incompleto"))))))</f>
        <v>Completo</v>
      </c>
      <c r="AG1258">
        <f>IF(B1258&gt;0,_xlfn.XLOOKUP(B1258,IW49BLTOTAL!A:A,IW49BLTOTAL!H:H),"")</f>
        <v>4</v>
      </c>
      <c r="AH1258" t="str">
        <f>IF(IFERROR(_xlfn.XLOOKUP(B1258,'Detalle custodia'!B:B,'Detalle custodia'!O:O),"")="custodia","Completo","")</f>
        <v/>
      </c>
    </row>
    <row r="1259" spans="1:34" x14ac:dyDescent="0.35">
      <c r="A1259" t="s">
        <v>294</v>
      </c>
      <c r="B1259">
        <v>6570058</v>
      </c>
      <c r="C1259" t="s">
        <v>129</v>
      </c>
      <c r="D1259" t="s">
        <v>1607</v>
      </c>
      <c r="E1259" t="s">
        <v>310</v>
      </c>
      <c r="F1259" t="s">
        <v>133</v>
      </c>
      <c r="G1259" t="s">
        <v>147</v>
      </c>
      <c r="H1259" s="16">
        <v>45809</v>
      </c>
      <c r="I1259" s="16">
        <v>45838</v>
      </c>
      <c r="J1259" t="s">
        <v>856</v>
      </c>
      <c r="K1259">
        <v>1213130</v>
      </c>
      <c r="L1259" t="s">
        <v>295</v>
      </c>
      <c r="O1259">
        <v>10014618</v>
      </c>
      <c r="P1259" t="s">
        <v>294</v>
      </c>
      <c r="Q1259">
        <v>0</v>
      </c>
      <c r="R1259" t="s">
        <v>347</v>
      </c>
      <c r="S1259" t="s">
        <v>3901</v>
      </c>
      <c r="T1259">
        <v>11520765</v>
      </c>
      <c r="U1259" s="16">
        <v>45713</v>
      </c>
      <c r="V1259" s="16">
        <v>45809</v>
      </c>
      <c r="W1259" s="16">
        <v>45835</v>
      </c>
      <c r="X1259">
        <v>0</v>
      </c>
      <c r="Y1259">
        <v>1290900</v>
      </c>
      <c r="Z1259" t="s">
        <v>1568</v>
      </c>
      <c r="AA1259" t="s">
        <v>245</v>
      </c>
      <c r="AB1259" t="s">
        <v>121</v>
      </c>
      <c r="AC1259" t="s">
        <v>255</v>
      </c>
      <c r="AD1259" t="s">
        <v>141</v>
      </c>
      <c r="AE1259" t="str">
        <f>IF(B1259&gt;0,IF(B1259&gt;0,(IF(B1259&lt;&gt;'PLAN SEMANAL'!$A$2,BLTOTAL!AA1259,""))),"")</f>
        <v>ACARREO</v>
      </c>
      <c r="AF1259" t="str">
        <f>IF(AH1259="Completo","Completo",IF(IF(B1259&gt;0,_xlfn.XLOOKUP(B1259,'Detalle reservas completas fesa'!K:K,'Detalle reservas completas fesa'!Q:Q,_xlfn.XLOOKUP(B1259,'MB25'!L:L,'MB25'!Q:Q,"Incompleto")),"")="PENDIENTE","Incompleto",IF(B1259&gt;0,_xlfn.XLOOKUP(B1259,'Detalle reservas completas fesa'!K:K,'Detalle reservas completas fesa'!Q:Q,IF(AD1259="SIN MATERIAL","Completo",IF(AD1259="COMPLETO","Completo","Incompleto"))))))</f>
        <v>Incompleto</v>
      </c>
      <c r="AG1259">
        <f>IF(B1259&gt;0,_xlfn.XLOOKUP(B1259,IW49BLTOTAL!A:A,IW49BLTOTAL!H:H),"")</f>
        <v>4</v>
      </c>
      <c r="AH1259" t="str">
        <f>IF(IFERROR(_xlfn.XLOOKUP(B1259,'Detalle custodia'!B:B,'Detalle custodia'!O:O),"")="custodia","Completo","")</f>
        <v/>
      </c>
    </row>
    <row r="1260" spans="1:34" x14ac:dyDescent="0.35">
      <c r="A1260" t="s">
        <v>206</v>
      </c>
      <c r="B1260">
        <v>6570056</v>
      </c>
      <c r="C1260" t="s">
        <v>129</v>
      </c>
      <c r="D1260" t="s">
        <v>1608</v>
      </c>
      <c r="E1260" t="s">
        <v>310</v>
      </c>
      <c r="F1260" t="s">
        <v>133</v>
      </c>
      <c r="G1260" t="s">
        <v>226</v>
      </c>
      <c r="H1260" s="16">
        <v>45839</v>
      </c>
      <c r="I1260" s="16">
        <v>45869</v>
      </c>
      <c r="J1260" t="s">
        <v>3476</v>
      </c>
      <c r="K1260">
        <v>1213130</v>
      </c>
      <c r="L1260" t="s">
        <v>339</v>
      </c>
      <c r="O1260">
        <v>10014614</v>
      </c>
      <c r="P1260" t="s">
        <v>206</v>
      </c>
      <c r="Q1260">
        <v>0</v>
      </c>
      <c r="R1260" t="s">
        <v>347</v>
      </c>
      <c r="S1260" t="s">
        <v>3901</v>
      </c>
      <c r="T1260">
        <v>11558665</v>
      </c>
      <c r="U1260" s="16">
        <v>45713</v>
      </c>
      <c r="V1260" s="16">
        <v>45839</v>
      </c>
      <c r="W1260" s="16">
        <v>45835</v>
      </c>
      <c r="X1260">
        <v>0</v>
      </c>
      <c r="Y1260">
        <v>1290900</v>
      </c>
      <c r="Z1260" t="s">
        <v>1568</v>
      </c>
      <c r="AA1260" t="s">
        <v>245</v>
      </c>
      <c r="AB1260" t="s">
        <v>121</v>
      </c>
      <c r="AC1260" t="s">
        <v>255</v>
      </c>
      <c r="AD1260" t="s">
        <v>189</v>
      </c>
      <c r="AE1260" t="str">
        <f>IF(B1260&gt;0,IF(B1260&gt;0,(IF(B1260&lt;&gt;'PLAN SEMANAL'!$A$2,BLTOTAL!AA1260,""))),"")</f>
        <v>ACARREO</v>
      </c>
      <c r="AF1260" t="str">
        <f>IF(AH1260="Completo","Completo",IF(IF(B1260&gt;0,_xlfn.XLOOKUP(B1260,'Detalle reservas completas fesa'!K:K,'Detalle reservas completas fesa'!Q:Q,_xlfn.XLOOKUP(B1260,'MB25'!L:L,'MB25'!Q:Q,"Incompleto")),"")="PENDIENTE","Incompleto",IF(B1260&gt;0,_xlfn.XLOOKUP(B1260,'Detalle reservas completas fesa'!K:K,'Detalle reservas completas fesa'!Q:Q,IF(AD1260="SIN MATERIAL","Completo",IF(AD1260="COMPLETO","Completo","Incompleto"))))))</f>
        <v>Completo</v>
      </c>
      <c r="AG1260">
        <f>IF(B1260&gt;0,_xlfn.XLOOKUP(B1260,IW49BLTOTAL!A:A,IW49BLTOTAL!H:H),"")</f>
        <v>96</v>
      </c>
      <c r="AH1260" t="str">
        <f>IF(IFERROR(_xlfn.XLOOKUP(B1260,'Detalle custodia'!B:B,'Detalle custodia'!O:O),"")="custodia","Completo","")</f>
        <v/>
      </c>
    </row>
    <row r="1261" spans="1:34" x14ac:dyDescent="0.35">
      <c r="A1261" t="s">
        <v>206</v>
      </c>
      <c r="B1261">
        <v>6570055</v>
      </c>
      <c r="C1261" t="s">
        <v>129</v>
      </c>
      <c r="D1261" t="s">
        <v>1609</v>
      </c>
      <c r="E1261" t="s">
        <v>310</v>
      </c>
      <c r="F1261" t="s">
        <v>259</v>
      </c>
      <c r="G1261" t="s">
        <v>192</v>
      </c>
      <c r="H1261" s="16">
        <v>45870</v>
      </c>
      <c r="I1261" s="16">
        <v>45870</v>
      </c>
      <c r="J1261" t="s">
        <v>856</v>
      </c>
      <c r="K1261">
        <v>1213130</v>
      </c>
      <c r="L1261" t="s">
        <v>339</v>
      </c>
      <c r="O1261">
        <v>10014614</v>
      </c>
      <c r="P1261" t="s">
        <v>206</v>
      </c>
      <c r="Q1261">
        <v>46995.69</v>
      </c>
      <c r="R1261" t="s">
        <v>347</v>
      </c>
      <c r="S1261" t="s">
        <v>343</v>
      </c>
      <c r="T1261">
        <v>11552474</v>
      </c>
      <c r="U1261" s="16">
        <v>45713</v>
      </c>
      <c r="V1261" s="16">
        <v>45870</v>
      </c>
      <c r="W1261" s="16">
        <v>45850</v>
      </c>
      <c r="X1261">
        <v>46995.69</v>
      </c>
      <c r="Y1261">
        <v>1290900</v>
      </c>
      <c r="Z1261" t="s">
        <v>1568</v>
      </c>
      <c r="AA1261" t="s">
        <v>245</v>
      </c>
      <c r="AB1261" t="s">
        <v>121</v>
      </c>
      <c r="AC1261" t="s">
        <v>255</v>
      </c>
      <c r="AD1261" t="s">
        <v>135</v>
      </c>
      <c r="AE1261" t="str">
        <f>IF(B1261&gt;0,IF(B1261&gt;0,(IF(B1261&lt;&gt;'PLAN SEMANAL'!$A$2,BLTOTAL!AA1261,""))),"")</f>
        <v>ACARREO</v>
      </c>
      <c r="AF1261" t="str">
        <f>IF(AH1261="Completo","Completo",IF(IF(B1261&gt;0,_xlfn.XLOOKUP(B1261,'Detalle reservas completas fesa'!K:K,'Detalle reservas completas fesa'!Q:Q,_xlfn.XLOOKUP(B1261,'MB25'!L:L,'MB25'!Q:Q,"Incompleto")),"")="PENDIENTE","Incompleto",IF(B1261&gt;0,_xlfn.XLOOKUP(B1261,'Detalle reservas completas fesa'!K:K,'Detalle reservas completas fesa'!Q:Q,IF(AD1261="SIN MATERIAL","Completo",IF(AD1261="COMPLETO","Completo","Incompleto"))))))</f>
        <v>Incompleto</v>
      </c>
      <c r="AG1261">
        <f>IF(B1261&gt;0,_xlfn.XLOOKUP(B1261,IW49BLTOTAL!A:A,IW49BLTOTAL!H:H),"")</f>
        <v>16</v>
      </c>
      <c r="AH1261" t="str">
        <f>IF(IFERROR(_xlfn.XLOOKUP(B1261,'Detalle custodia'!B:B,'Detalle custodia'!O:O),"")="custodia","Completo","")</f>
        <v/>
      </c>
    </row>
    <row r="1262" spans="1:34" x14ac:dyDescent="0.35">
      <c r="A1262" t="s">
        <v>206</v>
      </c>
      <c r="B1262">
        <v>6570053</v>
      </c>
      <c r="C1262" t="s">
        <v>129</v>
      </c>
      <c r="D1262" t="s">
        <v>1611</v>
      </c>
      <c r="E1262" t="s">
        <v>310</v>
      </c>
      <c r="F1262" t="s">
        <v>125</v>
      </c>
      <c r="G1262" t="s">
        <v>153</v>
      </c>
      <c r="H1262" s="16">
        <v>45870</v>
      </c>
      <c r="I1262" s="16">
        <v>45870</v>
      </c>
      <c r="J1262" t="s">
        <v>856</v>
      </c>
      <c r="K1262">
        <v>1213130</v>
      </c>
      <c r="L1262" t="s">
        <v>339</v>
      </c>
      <c r="O1262">
        <v>10014614</v>
      </c>
      <c r="P1262" t="s">
        <v>206</v>
      </c>
      <c r="Q1262">
        <v>0</v>
      </c>
      <c r="R1262" t="s">
        <v>347</v>
      </c>
      <c r="S1262" t="s">
        <v>343</v>
      </c>
      <c r="T1262">
        <v>11552369</v>
      </c>
      <c r="U1262" s="16">
        <v>45713</v>
      </c>
      <c r="V1262" s="16">
        <v>45870</v>
      </c>
      <c r="W1262" s="16">
        <v>45850</v>
      </c>
      <c r="X1262">
        <v>0</v>
      </c>
      <c r="Y1262">
        <v>1290900</v>
      </c>
      <c r="Z1262" t="s">
        <v>1568</v>
      </c>
      <c r="AA1262" t="s">
        <v>245</v>
      </c>
      <c r="AB1262" t="s">
        <v>121</v>
      </c>
      <c r="AC1262" t="s">
        <v>255</v>
      </c>
      <c r="AD1262" t="s">
        <v>141</v>
      </c>
      <c r="AE1262" t="str">
        <f>IF(B1262&gt;0,IF(B1262&gt;0,(IF(B1262&lt;&gt;'PLAN SEMANAL'!$A$2,BLTOTAL!AA1262,""))),"")</f>
        <v>ACARREO</v>
      </c>
      <c r="AF1262" t="str">
        <f>IF(AH1262="Completo","Completo",IF(IF(B1262&gt;0,_xlfn.XLOOKUP(B1262,'Detalle reservas completas fesa'!K:K,'Detalle reservas completas fesa'!Q:Q,_xlfn.XLOOKUP(B1262,'MB25'!L:L,'MB25'!Q:Q,"Incompleto")),"")="PENDIENTE","Incompleto",IF(B1262&gt;0,_xlfn.XLOOKUP(B1262,'Detalle reservas completas fesa'!K:K,'Detalle reservas completas fesa'!Q:Q,IF(AD1262="SIN MATERIAL","Completo",IF(AD1262="COMPLETO","Completo","Incompleto"))))))</f>
        <v>Incompleto</v>
      </c>
      <c r="AG1262">
        <f>IF(B1262&gt;0,_xlfn.XLOOKUP(B1262,IW49BLTOTAL!A:A,IW49BLTOTAL!H:H),"")</f>
        <v>6</v>
      </c>
      <c r="AH1262" t="str">
        <f>IF(IFERROR(_xlfn.XLOOKUP(B1262,'Detalle custodia'!B:B,'Detalle custodia'!O:O),"")="custodia","Completo","")</f>
        <v/>
      </c>
    </row>
    <row r="1263" spans="1:34" x14ac:dyDescent="0.35">
      <c r="A1263" t="s">
        <v>206</v>
      </c>
      <c r="B1263">
        <v>6570052</v>
      </c>
      <c r="C1263" t="s">
        <v>129</v>
      </c>
      <c r="D1263" t="s">
        <v>1612</v>
      </c>
      <c r="E1263" t="s">
        <v>310</v>
      </c>
      <c r="F1263" t="s">
        <v>133</v>
      </c>
      <c r="G1263" t="s">
        <v>147</v>
      </c>
      <c r="H1263" s="16">
        <v>45809</v>
      </c>
      <c r="I1263" s="16">
        <v>45838</v>
      </c>
      <c r="J1263" t="s">
        <v>856</v>
      </c>
      <c r="K1263">
        <v>1213130</v>
      </c>
      <c r="L1263" t="s">
        <v>339</v>
      </c>
      <c r="O1263">
        <v>10014614</v>
      </c>
      <c r="P1263" t="s">
        <v>206</v>
      </c>
      <c r="Q1263">
        <v>0</v>
      </c>
      <c r="R1263" t="s">
        <v>347</v>
      </c>
      <c r="S1263" t="s">
        <v>3901</v>
      </c>
      <c r="T1263">
        <v>11552364</v>
      </c>
      <c r="U1263" s="16">
        <v>45713</v>
      </c>
      <c r="V1263" s="16">
        <v>45809</v>
      </c>
      <c r="W1263" s="16">
        <v>45835</v>
      </c>
      <c r="X1263">
        <v>0</v>
      </c>
      <c r="Y1263">
        <v>1290900</v>
      </c>
      <c r="Z1263" t="s">
        <v>1568</v>
      </c>
      <c r="AA1263" t="s">
        <v>245</v>
      </c>
      <c r="AB1263" t="s">
        <v>121</v>
      </c>
      <c r="AC1263" t="s">
        <v>255</v>
      </c>
      <c r="AD1263" t="s">
        <v>141</v>
      </c>
      <c r="AE1263" t="str">
        <f>IF(B1263&gt;0,IF(B1263&gt;0,(IF(B1263&lt;&gt;'PLAN SEMANAL'!$A$2,BLTOTAL!AA1263,""))),"")</f>
        <v>ACARREO</v>
      </c>
      <c r="AF1263" t="str">
        <f>IF(AH1263="Completo","Completo",IF(IF(B1263&gt;0,_xlfn.XLOOKUP(B1263,'Detalle reservas completas fesa'!K:K,'Detalle reservas completas fesa'!Q:Q,_xlfn.XLOOKUP(B1263,'MB25'!L:L,'MB25'!Q:Q,"Incompleto")),"")="PENDIENTE","Incompleto",IF(B1263&gt;0,_xlfn.XLOOKUP(B1263,'Detalle reservas completas fesa'!K:K,'Detalle reservas completas fesa'!Q:Q,IF(AD1263="SIN MATERIAL","Completo",IF(AD1263="COMPLETO","Completo","Incompleto"))))))</f>
        <v>Incompleto</v>
      </c>
      <c r="AG1263">
        <f>IF(B1263&gt;0,_xlfn.XLOOKUP(B1263,IW49BLTOTAL!A:A,IW49BLTOTAL!H:H),"")</f>
        <v>4</v>
      </c>
      <c r="AH1263" t="str">
        <f>IF(IFERROR(_xlfn.XLOOKUP(B1263,'Detalle custodia'!B:B,'Detalle custodia'!O:O),"")="custodia","Completo","")</f>
        <v/>
      </c>
    </row>
    <row r="1264" spans="1:34" x14ac:dyDescent="0.35">
      <c r="A1264" t="s">
        <v>201</v>
      </c>
      <c r="B1264">
        <v>6570048</v>
      </c>
      <c r="C1264" t="s">
        <v>129</v>
      </c>
      <c r="D1264" t="s">
        <v>1601</v>
      </c>
      <c r="E1264" t="s">
        <v>310</v>
      </c>
      <c r="F1264" t="s">
        <v>133</v>
      </c>
      <c r="G1264" t="s">
        <v>226</v>
      </c>
      <c r="H1264" s="16">
        <v>45839</v>
      </c>
      <c r="I1264" s="16">
        <v>45869</v>
      </c>
      <c r="J1264" t="s">
        <v>3476</v>
      </c>
      <c r="K1264">
        <v>1213130</v>
      </c>
      <c r="L1264" t="s">
        <v>334</v>
      </c>
      <c r="O1264">
        <v>10014602</v>
      </c>
      <c r="P1264" t="s">
        <v>201</v>
      </c>
      <c r="Q1264">
        <v>0</v>
      </c>
      <c r="R1264" t="s">
        <v>347</v>
      </c>
      <c r="S1264" t="s">
        <v>3901</v>
      </c>
      <c r="T1264">
        <v>11558235</v>
      </c>
      <c r="U1264" s="16">
        <v>45713</v>
      </c>
      <c r="V1264" s="16">
        <v>45839</v>
      </c>
      <c r="W1264" s="16">
        <v>45835</v>
      </c>
      <c r="X1264">
        <v>0</v>
      </c>
      <c r="Y1264">
        <v>1290900</v>
      </c>
      <c r="Z1264" t="s">
        <v>1568</v>
      </c>
      <c r="AA1264" t="s">
        <v>245</v>
      </c>
      <c r="AB1264" t="s">
        <v>121</v>
      </c>
      <c r="AC1264" t="s">
        <v>255</v>
      </c>
      <c r="AD1264" t="s">
        <v>189</v>
      </c>
      <c r="AE1264" t="str">
        <f>IF(B1264&gt;0,IF(B1264&gt;0,(IF(B1264&lt;&gt;'PLAN SEMANAL'!$A$2,BLTOTAL!AA1264,""))),"")</f>
        <v>ACARREO</v>
      </c>
      <c r="AF1264" t="str">
        <f>IF(AH1264="Completo","Completo",IF(IF(B1264&gt;0,_xlfn.XLOOKUP(B1264,'Detalle reservas completas fesa'!K:K,'Detalle reservas completas fesa'!Q:Q,_xlfn.XLOOKUP(B1264,'MB25'!L:L,'MB25'!Q:Q,"Incompleto")),"")="PENDIENTE","Incompleto",IF(B1264&gt;0,_xlfn.XLOOKUP(B1264,'Detalle reservas completas fesa'!K:K,'Detalle reservas completas fesa'!Q:Q,IF(AD1264="SIN MATERIAL","Completo",IF(AD1264="COMPLETO","Completo","Incompleto"))))))</f>
        <v>Completo</v>
      </c>
      <c r="AG1264">
        <f>IF(B1264&gt;0,_xlfn.XLOOKUP(B1264,IW49BLTOTAL!A:A,IW49BLTOTAL!H:H),"")</f>
        <v>20</v>
      </c>
      <c r="AH1264" t="str">
        <f>IF(IFERROR(_xlfn.XLOOKUP(B1264,'Detalle custodia'!B:B,'Detalle custodia'!O:O),"")="custodia","Completo","")</f>
        <v/>
      </c>
    </row>
    <row r="1265" spans="1:34" x14ac:dyDescent="0.35">
      <c r="A1265" t="s">
        <v>1591</v>
      </c>
      <c r="B1265">
        <v>6568228</v>
      </c>
      <c r="C1265" t="s">
        <v>138</v>
      </c>
      <c r="D1265" t="s">
        <v>1592</v>
      </c>
      <c r="E1265" t="s">
        <v>310</v>
      </c>
      <c r="F1265" t="s">
        <v>402</v>
      </c>
      <c r="G1265" t="s">
        <v>226</v>
      </c>
      <c r="H1265" s="16">
        <v>45809</v>
      </c>
      <c r="I1265" s="16">
        <v>45809</v>
      </c>
      <c r="J1265" t="s">
        <v>856</v>
      </c>
      <c r="K1265">
        <v>1216100</v>
      </c>
      <c r="L1265" t="s">
        <v>1593</v>
      </c>
      <c r="O1265">
        <v>10016518</v>
      </c>
      <c r="P1265" t="s">
        <v>1594</v>
      </c>
      <c r="Q1265">
        <v>0</v>
      </c>
      <c r="R1265" t="s">
        <v>329</v>
      </c>
      <c r="S1265" t="s">
        <v>347</v>
      </c>
      <c r="T1265">
        <v>11555133</v>
      </c>
      <c r="U1265" s="16">
        <v>45710</v>
      </c>
      <c r="V1265" s="16">
        <v>45809</v>
      </c>
      <c r="W1265" s="16">
        <v>45805</v>
      </c>
      <c r="X1265">
        <v>0</v>
      </c>
      <c r="Y1265">
        <v>1290900</v>
      </c>
      <c r="Z1265" t="s">
        <v>1568</v>
      </c>
      <c r="AA1265" t="s">
        <v>249</v>
      </c>
      <c r="AB1265" t="s">
        <v>121</v>
      </c>
      <c r="AC1265" t="s">
        <v>255</v>
      </c>
      <c r="AD1265" t="s">
        <v>189</v>
      </c>
      <c r="AE1265" t="str">
        <f>IF(B1265&gt;0,IF(B1265&gt;0,(IF(B1265&lt;&gt;'PLAN SEMANAL'!$A$2,BLTOTAL!AA1265,""))),"")</f>
        <v>SOPORTE</v>
      </c>
      <c r="AF1265" t="str">
        <f>IF(AH1265="Completo","Completo",IF(IF(B1265&gt;0,_xlfn.XLOOKUP(B1265,'Detalle reservas completas fesa'!K:K,'Detalle reservas completas fesa'!Q:Q,_xlfn.XLOOKUP(B1265,'MB25'!L:L,'MB25'!Q:Q,"Incompleto")),"")="PENDIENTE","Incompleto",IF(B1265&gt;0,_xlfn.XLOOKUP(B1265,'Detalle reservas completas fesa'!K:K,'Detalle reservas completas fesa'!Q:Q,IF(AD1265="SIN MATERIAL","Completo",IF(AD1265="COMPLETO","Completo","Incompleto"))))))</f>
        <v>Completo</v>
      </c>
      <c r="AG1265">
        <f>IF(B1265&gt;0,_xlfn.XLOOKUP(B1265,IW49BLTOTAL!A:A,IW49BLTOTAL!H:H),"")</f>
        <v>0</v>
      </c>
      <c r="AH1265" t="str">
        <f>IF(IFERROR(_xlfn.XLOOKUP(B1265,'Detalle custodia'!B:B,'Detalle custodia'!O:O),"")="custodia","Completo","")</f>
        <v/>
      </c>
    </row>
    <row r="1266" spans="1:34" x14ac:dyDescent="0.35">
      <c r="A1266" t="s">
        <v>1591</v>
      </c>
      <c r="B1266">
        <v>6568227</v>
      </c>
      <c r="C1266" t="s">
        <v>138</v>
      </c>
      <c r="D1266" t="s">
        <v>1592</v>
      </c>
      <c r="E1266" t="s">
        <v>310</v>
      </c>
      <c r="F1266" t="s">
        <v>402</v>
      </c>
      <c r="G1266" t="s">
        <v>226</v>
      </c>
      <c r="H1266" s="16">
        <v>45809</v>
      </c>
      <c r="I1266" s="16">
        <v>45809</v>
      </c>
      <c r="J1266" t="s">
        <v>856</v>
      </c>
      <c r="K1266">
        <v>1216100</v>
      </c>
      <c r="L1266" t="s">
        <v>1593</v>
      </c>
      <c r="O1266">
        <v>10015769</v>
      </c>
      <c r="P1266" t="s">
        <v>1595</v>
      </c>
      <c r="Q1266">
        <v>0</v>
      </c>
      <c r="R1266" t="s">
        <v>329</v>
      </c>
      <c r="S1266" t="s">
        <v>347</v>
      </c>
      <c r="T1266">
        <v>11555131</v>
      </c>
      <c r="U1266" s="16">
        <v>45710</v>
      </c>
      <c r="V1266" s="16">
        <v>45809</v>
      </c>
      <c r="W1266" s="16">
        <v>45805</v>
      </c>
      <c r="X1266">
        <v>0</v>
      </c>
      <c r="Y1266">
        <v>1290900</v>
      </c>
      <c r="Z1266" t="s">
        <v>1568</v>
      </c>
      <c r="AA1266" t="s">
        <v>249</v>
      </c>
      <c r="AB1266" t="s">
        <v>121</v>
      </c>
      <c r="AC1266" t="s">
        <v>255</v>
      </c>
      <c r="AD1266" t="s">
        <v>189</v>
      </c>
      <c r="AE1266" t="str">
        <f>IF(B1266&gt;0,IF(B1266&gt;0,(IF(B1266&lt;&gt;'PLAN SEMANAL'!$A$2,BLTOTAL!AA1266,""))),"")</f>
        <v>SOPORTE</v>
      </c>
      <c r="AF1266" t="str">
        <f>IF(AH1266="Completo","Completo",IF(IF(B1266&gt;0,_xlfn.XLOOKUP(B1266,'Detalle reservas completas fesa'!K:K,'Detalle reservas completas fesa'!Q:Q,_xlfn.XLOOKUP(B1266,'MB25'!L:L,'MB25'!Q:Q,"Incompleto")),"")="PENDIENTE","Incompleto",IF(B1266&gt;0,_xlfn.XLOOKUP(B1266,'Detalle reservas completas fesa'!K:K,'Detalle reservas completas fesa'!Q:Q,IF(AD1266="SIN MATERIAL","Completo",IF(AD1266="COMPLETO","Completo","Incompleto"))))))</f>
        <v>Completo</v>
      </c>
      <c r="AG1266">
        <f>IF(B1266&gt;0,_xlfn.XLOOKUP(B1266,IW49BLTOTAL!A:A,IW49BLTOTAL!H:H),"")</f>
        <v>0</v>
      </c>
      <c r="AH1266" t="str">
        <f>IF(IFERROR(_xlfn.XLOOKUP(B1266,'Detalle custodia'!B:B,'Detalle custodia'!O:O),"")="custodia","Completo","")</f>
        <v/>
      </c>
    </row>
    <row r="1267" spans="1:34" x14ac:dyDescent="0.35">
      <c r="A1267" t="s">
        <v>1591</v>
      </c>
      <c r="B1267">
        <v>6568226</v>
      </c>
      <c r="C1267" t="s">
        <v>138</v>
      </c>
      <c r="D1267" t="s">
        <v>1592</v>
      </c>
      <c r="E1267" t="s">
        <v>310</v>
      </c>
      <c r="F1267" t="s">
        <v>402</v>
      </c>
      <c r="G1267" t="s">
        <v>226</v>
      </c>
      <c r="H1267" s="16">
        <v>45809</v>
      </c>
      <c r="I1267" s="16">
        <v>45809</v>
      </c>
      <c r="J1267" t="s">
        <v>856</v>
      </c>
      <c r="K1267">
        <v>1216100</v>
      </c>
      <c r="L1267" t="s">
        <v>1593</v>
      </c>
      <c r="O1267">
        <v>10015768</v>
      </c>
      <c r="P1267" t="s">
        <v>1596</v>
      </c>
      <c r="Q1267">
        <v>0</v>
      </c>
      <c r="R1267" t="s">
        <v>329</v>
      </c>
      <c r="S1267" t="s">
        <v>347</v>
      </c>
      <c r="T1267">
        <v>11555130</v>
      </c>
      <c r="U1267" s="16">
        <v>45710</v>
      </c>
      <c r="V1267" s="16">
        <v>45809</v>
      </c>
      <c r="W1267" s="16">
        <v>45805</v>
      </c>
      <c r="X1267">
        <v>0</v>
      </c>
      <c r="Y1267">
        <v>1290900</v>
      </c>
      <c r="Z1267" t="s">
        <v>1568</v>
      </c>
      <c r="AA1267" t="s">
        <v>249</v>
      </c>
      <c r="AB1267" t="s">
        <v>121</v>
      </c>
      <c r="AC1267" t="s">
        <v>255</v>
      </c>
      <c r="AD1267" t="s">
        <v>189</v>
      </c>
      <c r="AE1267" t="str">
        <f>IF(B1267&gt;0,IF(B1267&gt;0,(IF(B1267&lt;&gt;'PLAN SEMANAL'!$A$2,BLTOTAL!AA1267,""))),"")</f>
        <v>SOPORTE</v>
      </c>
      <c r="AF1267" t="str">
        <f>IF(AH1267="Completo","Completo",IF(IF(B1267&gt;0,_xlfn.XLOOKUP(B1267,'Detalle reservas completas fesa'!K:K,'Detalle reservas completas fesa'!Q:Q,_xlfn.XLOOKUP(B1267,'MB25'!L:L,'MB25'!Q:Q,"Incompleto")),"")="PENDIENTE","Incompleto",IF(B1267&gt;0,_xlfn.XLOOKUP(B1267,'Detalle reservas completas fesa'!K:K,'Detalle reservas completas fesa'!Q:Q,IF(AD1267="SIN MATERIAL","Completo",IF(AD1267="COMPLETO","Completo","Incompleto"))))))</f>
        <v>Completo</v>
      </c>
      <c r="AG1267">
        <f>IF(B1267&gt;0,_xlfn.XLOOKUP(B1267,IW49BLTOTAL!A:A,IW49BLTOTAL!H:H),"")</f>
        <v>0</v>
      </c>
      <c r="AH1267" t="str">
        <f>IF(IFERROR(_xlfn.XLOOKUP(B1267,'Detalle custodia'!B:B,'Detalle custodia'!O:O),"")="custodia","Completo","")</f>
        <v/>
      </c>
    </row>
    <row r="1268" spans="1:34" x14ac:dyDescent="0.35">
      <c r="A1268" t="s">
        <v>218</v>
      </c>
      <c r="B1268">
        <v>6567718</v>
      </c>
      <c r="C1268" t="s">
        <v>129</v>
      </c>
      <c r="D1268" t="s">
        <v>1674</v>
      </c>
      <c r="E1268" t="s">
        <v>310</v>
      </c>
      <c r="F1268" t="s">
        <v>379</v>
      </c>
      <c r="G1268" t="s">
        <v>447</v>
      </c>
      <c r="H1268" s="16">
        <v>45870</v>
      </c>
      <c r="I1268" s="16">
        <v>45900</v>
      </c>
      <c r="J1268" t="s">
        <v>3475</v>
      </c>
      <c r="K1268">
        <v>1215150</v>
      </c>
      <c r="L1268" t="s">
        <v>279</v>
      </c>
      <c r="O1268">
        <v>10014633</v>
      </c>
      <c r="P1268" t="s">
        <v>218</v>
      </c>
      <c r="Q1268">
        <v>0</v>
      </c>
      <c r="R1268" t="s">
        <v>263</v>
      </c>
      <c r="S1268" t="s">
        <v>3901</v>
      </c>
      <c r="T1268">
        <v>11556717</v>
      </c>
      <c r="U1268" s="16">
        <v>45708</v>
      </c>
      <c r="V1268" s="16">
        <v>45870</v>
      </c>
      <c r="W1268" s="16">
        <v>45835</v>
      </c>
      <c r="X1268">
        <v>0</v>
      </c>
      <c r="Y1268">
        <v>1290900</v>
      </c>
      <c r="Z1268" t="s">
        <v>1568</v>
      </c>
      <c r="AA1268" t="s">
        <v>246</v>
      </c>
      <c r="AB1268" t="s">
        <v>121</v>
      </c>
      <c r="AC1268" t="s">
        <v>255</v>
      </c>
      <c r="AE1268" t="str">
        <f>IF(B1268&gt;0,IF(B1268&gt;0,(IF(B1268&lt;&gt;'PLAN SEMANAL'!$A$2,BLTOTAL!AA1268,""))),"")</f>
        <v>AUXILIAR</v>
      </c>
      <c r="AF1268" t="str">
        <f>IF(AH1268="Completo","Completo",IF(IF(B1268&gt;0,_xlfn.XLOOKUP(B1268,'Detalle reservas completas fesa'!K:K,'Detalle reservas completas fesa'!Q:Q,_xlfn.XLOOKUP(B1268,'MB25'!L:L,'MB25'!Q:Q,"Incompleto")),"")="PENDIENTE","Incompleto",IF(B1268&gt;0,_xlfn.XLOOKUP(B1268,'Detalle reservas completas fesa'!K:K,'Detalle reservas completas fesa'!Q:Q,IF(AD1268="SIN MATERIAL","Completo",IF(AD1268="COMPLETO","Completo","Incompleto"))))))</f>
        <v>Incompleto</v>
      </c>
      <c r="AG1268">
        <f>IF(B1268&gt;0,_xlfn.XLOOKUP(B1268,IW49BLTOTAL!A:A,IW49BLTOTAL!H:H),"")</f>
        <v>4</v>
      </c>
      <c r="AH1268" t="str">
        <f>IF(IFERROR(_xlfn.XLOOKUP(B1268,'Detalle custodia'!B:B,'Detalle custodia'!O:O),"")="custodia","Completo","")</f>
        <v/>
      </c>
    </row>
    <row r="1269" spans="1:34" x14ac:dyDescent="0.35">
      <c r="A1269" t="s">
        <v>400</v>
      </c>
      <c r="B1269">
        <v>6567544</v>
      </c>
      <c r="C1269" t="s">
        <v>129</v>
      </c>
      <c r="D1269" t="s">
        <v>1615</v>
      </c>
      <c r="E1269" t="s">
        <v>310</v>
      </c>
      <c r="F1269" t="s">
        <v>439</v>
      </c>
      <c r="G1269" t="s">
        <v>136</v>
      </c>
      <c r="H1269" s="16">
        <v>45839</v>
      </c>
      <c r="I1269" s="16">
        <v>45869</v>
      </c>
      <c r="J1269" t="s">
        <v>3476</v>
      </c>
      <c r="K1269">
        <v>1215155</v>
      </c>
      <c r="L1269" t="s">
        <v>401</v>
      </c>
      <c r="O1269">
        <v>10014646</v>
      </c>
      <c r="P1269" t="s">
        <v>400</v>
      </c>
      <c r="Q1269">
        <v>1230.76</v>
      </c>
      <c r="R1269" t="s">
        <v>343</v>
      </c>
      <c r="S1269" t="s">
        <v>3901</v>
      </c>
      <c r="T1269">
        <v>11556477</v>
      </c>
      <c r="U1269" s="16">
        <v>45708</v>
      </c>
      <c r="V1269" s="16">
        <v>45839</v>
      </c>
      <c r="W1269" s="16">
        <v>45835</v>
      </c>
      <c r="X1269">
        <v>1230.76</v>
      </c>
      <c r="Y1269">
        <v>1290900</v>
      </c>
      <c r="Z1269" t="s">
        <v>1568</v>
      </c>
      <c r="AA1269" t="s">
        <v>246</v>
      </c>
      <c r="AB1269" t="s">
        <v>121</v>
      </c>
      <c r="AC1269" t="s">
        <v>255</v>
      </c>
      <c r="AD1269" t="s">
        <v>135</v>
      </c>
      <c r="AE1269" t="str">
        <f>IF(B1269&gt;0,IF(B1269&gt;0,(IF(B1269&lt;&gt;'PLAN SEMANAL'!$A$2,BLTOTAL!AA1269,""))),"")</f>
        <v>AUXILIAR</v>
      </c>
      <c r="AF1269" t="str">
        <f>IF(AH1269="Completo","Completo",IF(IF(B1269&gt;0,_xlfn.XLOOKUP(B1269,'Detalle reservas completas fesa'!K:K,'Detalle reservas completas fesa'!Q:Q,_xlfn.XLOOKUP(B1269,'MB25'!L:L,'MB25'!Q:Q,"Incompleto")),"")="PENDIENTE","Incompleto",IF(B1269&gt;0,_xlfn.XLOOKUP(B1269,'Detalle reservas completas fesa'!K:K,'Detalle reservas completas fesa'!Q:Q,IF(AD1269="SIN MATERIAL","Completo",IF(AD1269="COMPLETO","Completo","Incompleto"))))))</f>
        <v>Incompleto</v>
      </c>
      <c r="AG1269">
        <f>IF(B1269&gt;0,_xlfn.XLOOKUP(B1269,IW49BLTOTAL!A:A,IW49BLTOTAL!H:H),"")</f>
        <v>4</v>
      </c>
      <c r="AH1269" t="str">
        <f>IF(IFERROR(_xlfn.XLOOKUP(B1269,'Detalle custodia'!B:B,'Detalle custodia'!O:O),"")="custodia","Completo","")</f>
        <v/>
      </c>
    </row>
    <row r="1270" spans="1:34" x14ac:dyDescent="0.35">
      <c r="A1270" t="s">
        <v>321</v>
      </c>
      <c r="B1270">
        <v>6567527</v>
      </c>
      <c r="C1270" t="s">
        <v>138</v>
      </c>
      <c r="D1270" t="s">
        <v>1616</v>
      </c>
      <c r="E1270" t="s">
        <v>310</v>
      </c>
      <c r="F1270" t="s">
        <v>410</v>
      </c>
      <c r="G1270" t="s">
        <v>411</v>
      </c>
      <c r="H1270" s="16">
        <v>45809</v>
      </c>
      <c r="I1270" s="16">
        <v>45809</v>
      </c>
      <c r="J1270" t="s">
        <v>856</v>
      </c>
      <c r="K1270">
        <v>1291900</v>
      </c>
      <c r="L1270" t="s">
        <v>322</v>
      </c>
      <c r="O1270">
        <v>10017749</v>
      </c>
      <c r="P1270" t="s">
        <v>188</v>
      </c>
      <c r="Q1270">
        <v>0</v>
      </c>
      <c r="R1270" t="s">
        <v>349</v>
      </c>
      <c r="S1270" t="s">
        <v>347</v>
      </c>
      <c r="T1270">
        <v>11556502</v>
      </c>
      <c r="U1270" s="16">
        <v>45708</v>
      </c>
      <c r="V1270" s="16">
        <v>45809</v>
      </c>
      <c r="W1270" s="16">
        <v>45805</v>
      </c>
      <c r="X1270">
        <v>0</v>
      </c>
      <c r="Y1270">
        <v>1290900</v>
      </c>
      <c r="Z1270" t="s">
        <v>1568</v>
      </c>
      <c r="AA1270" t="s">
        <v>249</v>
      </c>
      <c r="AB1270" t="s">
        <v>121</v>
      </c>
      <c r="AC1270" t="s">
        <v>255</v>
      </c>
      <c r="AD1270" t="s">
        <v>189</v>
      </c>
      <c r="AE1270" t="str">
        <f>IF(B1270&gt;0,IF(B1270&gt;0,(IF(B1270&lt;&gt;'PLAN SEMANAL'!$A$2,BLTOTAL!AA1270,""))),"")</f>
        <v>SOPORTE</v>
      </c>
      <c r="AF1270" t="str">
        <f>IF(AH1270="Completo","Completo",IF(IF(B1270&gt;0,_xlfn.XLOOKUP(B1270,'Detalle reservas completas fesa'!K:K,'Detalle reservas completas fesa'!Q:Q,_xlfn.XLOOKUP(B1270,'MB25'!L:L,'MB25'!Q:Q,"Incompleto")),"")="PENDIENTE","Incompleto",IF(B1270&gt;0,_xlfn.XLOOKUP(B1270,'Detalle reservas completas fesa'!K:K,'Detalle reservas completas fesa'!Q:Q,IF(AD1270="SIN MATERIAL","Completo",IF(AD1270="COMPLETO","Completo","Incompleto"))))))</f>
        <v>Completo</v>
      </c>
      <c r="AG1270">
        <f>IF(B1270&gt;0,_xlfn.XLOOKUP(B1270,IW49BLTOTAL!A:A,IW49BLTOTAL!H:H),"")</f>
        <v>0</v>
      </c>
      <c r="AH1270" t="str">
        <f>IF(IFERROR(_xlfn.XLOOKUP(B1270,'Detalle custodia'!B:B,'Detalle custodia'!O:O),"")="custodia","Completo","")</f>
        <v/>
      </c>
    </row>
    <row r="1271" spans="1:34" x14ac:dyDescent="0.35">
      <c r="A1271" t="s">
        <v>264</v>
      </c>
      <c r="B1271">
        <v>6567335</v>
      </c>
      <c r="C1271" t="s">
        <v>511</v>
      </c>
      <c r="D1271" t="s">
        <v>1586</v>
      </c>
      <c r="E1271" t="s">
        <v>310</v>
      </c>
      <c r="F1271" t="s">
        <v>259</v>
      </c>
      <c r="G1271" t="s">
        <v>1588</v>
      </c>
      <c r="H1271" s="16">
        <v>45809</v>
      </c>
      <c r="I1271" s="16">
        <v>45809</v>
      </c>
      <c r="K1271">
        <v>1291900</v>
      </c>
      <c r="L1271" t="s">
        <v>266</v>
      </c>
      <c r="Q1271">
        <v>0</v>
      </c>
      <c r="R1271" t="s">
        <v>1585</v>
      </c>
      <c r="S1271" t="s">
        <v>343</v>
      </c>
      <c r="T1271">
        <v>11556085</v>
      </c>
      <c r="U1271" s="16">
        <v>45707</v>
      </c>
      <c r="V1271" s="16">
        <v>45809</v>
      </c>
      <c r="W1271" s="16">
        <v>45798</v>
      </c>
      <c r="X1271">
        <v>0</v>
      </c>
      <c r="Y1271">
        <v>1290900</v>
      </c>
      <c r="Z1271" t="s">
        <v>1568</v>
      </c>
      <c r="AA1271" t="s">
        <v>249</v>
      </c>
      <c r="AB1271" t="s">
        <v>121</v>
      </c>
      <c r="AC1271" t="s">
        <v>255</v>
      </c>
      <c r="AD1271" t="s">
        <v>189</v>
      </c>
      <c r="AE1271" t="str">
        <f>IF(B1271&gt;0,IF(B1271&gt;0,(IF(B1271&lt;&gt;'PLAN SEMANAL'!$A$2,BLTOTAL!AA1271,""))),"")</f>
        <v>SOPORTE</v>
      </c>
      <c r="AF1271" t="str">
        <f>IF(AH1271="Completo","Completo",IF(IF(B1271&gt;0,_xlfn.XLOOKUP(B1271,'Detalle reservas completas fesa'!K:K,'Detalle reservas completas fesa'!Q:Q,_xlfn.XLOOKUP(B1271,'MB25'!L:L,'MB25'!Q:Q,"Incompleto")),"")="PENDIENTE","Incompleto",IF(B1271&gt;0,_xlfn.XLOOKUP(B1271,'Detalle reservas completas fesa'!K:K,'Detalle reservas completas fesa'!Q:Q,IF(AD1271="SIN MATERIAL","Completo",IF(AD1271="COMPLETO","Completo","Incompleto"))))))</f>
        <v>Completo</v>
      </c>
      <c r="AG1271">
        <f>IF(B1271&gt;0,_xlfn.XLOOKUP(B1271,IW49BLTOTAL!A:A,IW49BLTOTAL!H:H),"")</f>
        <v>4</v>
      </c>
      <c r="AH1271" t="str">
        <f>IF(IFERROR(_xlfn.XLOOKUP(B1271,'Detalle custodia'!B:B,'Detalle custodia'!O:O),"")="custodia","Completo","")</f>
        <v/>
      </c>
    </row>
    <row r="1272" spans="1:34" x14ac:dyDescent="0.35">
      <c r="A1272" t="s">
        <v>158</v>
      </c>
      <c r="B1272">
        <v>6567320</v>
      </c>
      <c r="C1272" t="s">
        <v>129</v>
      </c>
      <c r="D1272" t="s">
        <v>1587</v>
      </c>
      <c r="E1272" t="s">
        <v>310</v>
      </c>
      <c r="F1272" t="s">
        <v>125</v>
      </c>
      <c r="G1272" t="s">
        <v>423</v>
      </c>
      <c r="H1272" s="16">
        <v>45844</v>
      </c>
      <c r="I1272" s="16">
        <v>45844</v>
      </c>
      <c r="J1272" t="s">
        <v>5405</v>
      </c>
      <c r="K1272">
        <v>1213130</v>
      </c>
      <c r="L1272" t="s">
        <v>397</v>
      </c>
      <c r="O1272">
        <v>10014604</v>
      </c>
      <c r="P1272" t="s">
        <v>158</v>
      </c>
      <c r="Q1272">
        <v>1675.05</v>
      </c>
      <c r="R1272" t="s">
        <v>343</v>
      </c>
      <c r="S1272" t="s">
        <v>409</v>
      </c>
      <c r="T1272">
        <v>11551946</v>
      </c>
      <c r="U1272" s="16">
        <v>45707</v>
      </c>
      <c r="V1272" s="16">
        <v>45844</v>
      </c>
      <c r="W1272" s="16">
        <v>45843</v>
      </c>
      <c r="X1272">
        <v>1675.05</v>
      </c>
      <c r="Y1272">
        <v>1290900</v>
      </c>
      <c r="Z1272" t="s">
        <v>1568</v>
      </c>
      <c r="AA1272" t="s">
        <v>245</v>
      </c>
      <c r="AB1272" t="s">
        <v>121</v>
      </c>
      <c r="AC1272" t="s">
        <v>255</v>
      </c>
      <c r="AD1272" t="s">
        <v>135</v>
      </c>
      <c r="AE1272" t="str">
        <f>IF(B1272&gt;0,IF(B1272&gt;0,(IF(B1272&lt;&gt;'PLAN SEMANAL'!$A$2,BLTOTAL!AA1272,""))),"")</f>
        <v>ACARREO</v>
      </c>
      <c r="AF1272" t="str">
        <f>IF(AH1272="Completo","Completo",IF(IF(B1272&gt;0,_xlfn.XLOOKUP(B1272,'Detalle reservas completas fesa'!K:K,'Detalle reservas completas fesa'!Q:Q,_xlfn.XLOOKUP(B1272,'MB25'!L:L,'MB25'!Q:Q,"Incompleto")),"")="PENDIENTE","Incompleto",IF(B1272&gt;0,_xlfn.XLOOKUP(B1272,'Detalle reservas completas fesa'!K:K,'Detalle reservas completas fesa'!Q:Q,IF(AD1272="SIN MATERIAL","Completo",IF(AD1272="COMPLETO","Completo","Incompleto"))))))</f>
        <v>Incompleto</v>
      </c>
      <c r="AG1272">
        <f>IF(B1272&gt;0,_xlfn.XLOOKUP(B1272,IW49BLTOTAL!A:A,IW49BLTOTAL!H:H),"")</f>
        <v>6</v>
      </c>
      <c r="AH1272" t="str">
        <f>IF(IFERROR(_xlfn.XLOOKUP(B1272,'Detalle custodia'!B:B,'Detalle custodia'!O:O),"")="custodia","Completo","")</f>
        <v/>
      </c>
    </row>
    <row r="1273" spans="1:34" x14ac:dyDescent="0.35">
      <c r="A1273" t="s">
        <v>157</v>
      </c>
      <c r="B1273">
        <v>6567095</v>
      </c>
      <c r="C1273" t="s">
        <v>129</v>
      </c>
      <c r="D1273" t="s">
        <v>1577</v>
      </c>
      <c r="E1273" t="s">
        <v>251</v>
      </c>
      <c r="F1273" t="s">
        <v>133</v>
      </c>
      <c r="G1273" t="s">
        <v>132</v>
      </c>
      <c r="H1273" s="16">
        <v>45809</v>
      </c>
      <c r="I1273" s="16">
        <v>45809</v>
      </c>
      <c r="J1273" t="s">
        <v>856</v>
      </c>
      <c r="K1273">
        <v>1215150</v>
      </c>
      <c r="L1273" t="s">
        <v>345</v>
      </c>
      <c r="O1273">
        <v>10014635</v>
      </c>
      <c r="P1273" t="s">
        <v>157</v>
      </c>
      <c r="Q1273">
        <v>0</v>
      </c>
      <c r="R1273" t="s">
        <v>329</v>
      </c>
      <c r="S1273" t="s">
        <v>343</v>
      </c>
      <c r="T1273">
        <v>11556070</v>
      </c>
      <c r="U1273" s="16">
        <v>45706</v>
      </c>
      <c r="V1273" s="16">
        <v>45809</v>
      </c>
      <c r="W1273" s="16">
        <v>45776</v>
      </c>
      <c r="X1273">
        <v>0</v>
      </c>
      <c r="Y1273">
        <v>1290900</v>
      </c>
      <c r="Z1273" t="s">
        <v>1568</v>
      </c>
      <c r="AA1273" t="s">
        <v>246</v>
      </c>
      <c r="AB1273" t="s">
        <v>121</v>
      </c>
      <c r="AC1273" t="s">
        <v>255</v>
      </c>
      <c r="AD1273" t="s">
        <v>122</v>
      </c>
      <c r="AE1273" t="str">
        <f>IF(B1273&gt;0,IF(B1273&gt;0,(IF(B1273&lt;&gt;'PLAN SEMANAL'!$A$2,BLTOTAL!AA1273,""))),"")</f>
        <v>AUXILIAR</v>
      </c>
      <c r="AF1273" t="str">
        <f>IF(AH1273="Completo","Completo",IF(IF(B1273&gt;0,_xlfn.XLOOKUP(B1273,'Detalle reservas completas fesa'!K:K,'Detalle reservas completas fesa'!Q:Q,_xlfn.XLOOKUP(B1273,'MB25'!L:L,'MB25'!Q:Q,"Incompleto")),"")="PENDIENTE","Incompleto",IF(B1273&gt;0,_xlfn.XLOOKUP(B1273,'Detalle reservas completas fesa'!K:K,'Detalle reservas completas fesa'!Q:Q,IF(AD1273="SIN MATERIAL","Completo",IF(AD1273="COMPLETO","Completo","Incompleto"))))))</f>
        <v>Completo</v>
      </c>
      <c r="AG1273">
        <f>IF(B1273&gt;0,_xlfn.XLOOKUP(B1273,IW49BLTOTAL!A:A,IW49BLTOTAL!H:H),"")</f>
        <v>0</v>
      </c>
      <c r="AH1273" t="str">
        <f>IF(IFERROR(_xlfn.XLOOKUP(B1273,'Detalle custodia'!B:B,'Detalle custodia'!O:O),"")="custodia","Completo","")</f>
        <v/>
      </c>
    </row>
    <row r="1274" spans="1:34" x14ac:dyDescent="0.35">
      <c r="A1274" t="s">
        <v>324</v>
      </c>
      <c r="B1274">
        <v>6566762</v>
      </c>
      <c r="C1274" t="s">
        <v>138</v>
      </c>
      <c r="D1274" t="s">
        <v>1578</v>
      </c>
      <c r="E1274" t="s">
        <v>310</v>
      </c>
      <c r="F1274" t="s">
        <v>133</v>
      </c>
      <c r="G1274" t="s">
        <v>147</v>
      </c>
      <c r="H1274" s="16">
        <v>45808</v>
      </c>
      <c r="I1274" s="16">
        <v>45808</v>
      </c>
      <c r="J1274" t="s">
        <v>856</v>
      </c>
      <c r="K1274">
        <v>1216100</v>
      </c>
      <c r="L1274" t="s">
        <v>325</v>
      </c>
      <c r="O1274">
        <v>10017370</v>
      </c>
      <c r="P1274" t="s">
        <v>855</v>
      </c>
      <c r="Q1274">
        <v>0</v>
      </c>
      <c r="R1274" t="s">
        <v>349</v>
      </c>
      <c r="S1274" t="s">
        <v>347</v>
      </c>
      <c r="T1274">
        <v>11555637</v>
      </c>
      <c r="U1274" s="16">
        <v>45705</v>
      </c>
      <c r="V1274" s="16">
        <v>45808</v>
      </c>
      <c r="W1274" s="16">
        <v>45805</v>
      </c>
      <c r="X1274">
        <v>0</v>
      </c>
      <c r="Y1274">
        <v>1290900</v>
      </c>
      <c r="Z1274" t="s">
        <v>1568</v>
      </c>
      <c r="AA1274" t="s">
        <v>249</v>
      </c>
      <c r="AB1274" t="s">
        <v>121</v>
      </c>
      <c r="AC1274" t="s">
        <v>255</v>
      </c>
      <c r="AD1274" t="s">
        <v>141</v>
      </c>
      <c r="AE1274" t="str">
        <f>IF(B1274&gt;0,IF(B1274&gt;0,(IF(B1274&lt;&gt;'PLAN SEMANAL'!$A$2,BLTOTAL!AA1274,""))),"")</f>
        <v>SOPORTE</v>
      </c>
      <c r="AF1274" t="str">
        <f>IF(AH1274="Completo","Completo",IF(IF(B1274&gt;0,_xlfn.XLOOKUP(B1274,'Detalle reservas completas fesa'!K:K,'Detalle reservas completas fesa'!Q:Q,_xlfn.XLOOKUP(B1274,'MB25'!L:L,'MB25'!Q:Q,"Incompleto")),"")="PENDIENTE","Incompleto",IF(B1274&gt;0,_xlfn.XLOOKUP(B1274,'Detalle reservas completas fesa'!K:K,'Detalle reservas completas fesa'!Q:Q,IF(AD1274="SIN MATERIAL","Completo",IF(AD1274="COMPLETO","Completo","Incompleto"))))))</f>
        <v>Incompleto</v>
      </c>
      <c r="AG1274">
        <f>IF(B1274&gt;0,_xlfn.XLOOKUP(B1274,IW49BLTOTAL!A:A,IW49BLTOTAL!H:H),"")</f>
        <v>0</v>
      </c>
      <c r="AH1274" t="str">
        <f>IF(IFERROR(_xlfn.XLOOKUP(B1274,'Detalle custodia'!B:B,'Detalle custodia'!O:O),"")="custodia","Completo","")</f>
        <v/>
      </c>
    </row>
    <row r="1275" spans="1:34" x14ac:dyDescent="0.35">
      <c r="A1275" t="s">
        <v>137</v>
      </c>
      <c r="B1275">
        <v>6566050</v>
      </c>
      <c r="C1275" t="s">
        <v>123</v>
      </c>
      <c r="D1275" t="s">
        <v>1580</v>
      </c>
      <c r="E1275" t="s">
        <v>310</v>
      </c>
      <c r="F1275" t="s">
        <v>133</v>
      </c>
      <c r="G1275" t="s">
        <v>147</v>
      </c>
      <c r="H1275" s="16">
        <v>45889</v>
      </c>
      <c r="I1275" s="16">
        <v>45889</v>
      </c>
      <c r="J1275" t="s">
        <v>856</v>
      </c>
      <c r="K1275">
        <v>1210100</v>
      </c>
      <c r="L1275" t="s">
        <v>388</v>
      </c>
      <c r="O1275">
        <v>10014595</v>
      </c>
      <c r="P1275" t="s">
        <v>137</v>
      </c>
      <c r="Q1275">
        <v>0</v>
      </c>
      <c r="R1275" t="s">
        <v>342</v>
      </c>
      <c r="S1275" t="s">
        <v>296</v>
      </c>
      <c r="T1275">
        <v>11520589</v>
      </c>
      <c r="U1275" s="16">
        <v>45703</v>
      </c>
      <c r="V1275" s="16">
        <v>45889</v>
      </c>
      <c r="W1275" s="16">
        <v>45848</v>
      </c>
      <c r="X1275">
        <v>0</v>
      </c>
      <c r="Y1275">
        <v>1290900</v>
      </c>
      <c r="Z1275" t="s">
        <v>1568</v>
      </c>
      <c r="AA1275" t="s">
        <v>248</v>
      </c>
      <c r="AB1275" t="s">
        <v>121</v>
      </c>
      <c r="AC1275" t="s">
        <v>255</v>
      </c>
      <c r="AD1275" t="s">
        <v>141</v>
      </c>
      <c r="AE1275" t="str">
        <f>IF(B1275&gt;0,IF(B1275&gt;0,(IF(B1275&lt;&gt;'PLAN SEMANAL'!$A$2,BLTOTAL!AA1275,""))),"")</f>
        <v>PERFORACIO</v>
      </c>
      <c r="AF1275" t="str">
        <f>IF(AH1275="Completo","Completo",IF(IF(B1275&gt;0,_xlfn.XLOOKUP(B1275,'Detalle reservas completas fesa'!K:K,'Detalle reservas completas fesa'!Q:Q,_xlfn.XLOOKUP(B1275,'MB25'!L:L,'MB25'!Q:Q,"Incompleto")),"")="PENDIENTE","Incompleto",IF(B1275&gt;0,_xlfn.XLOOKUP(B1275,'Detalle reservas completas fesa'!K:K,'Detalle reservas completas fesa'!Q:Q,IF(AD1275="SIN MATERIAL","Completo",IF(AD1275="COMPLETO","Completo","Incompleto"))))))</f>
        <v>Incompleto</v>
      </c>
      <c r="AG1275">
        <f>IF(B1275&gt;0,_xlfn.XLOOKUP(B1275,IW49BLTOTAL!A:A,IW49BLTOTAL!H:H),"")</f>
        <v>10</v>
      </c>
      <c r="AH1275" t="str">
        <f>IF(IFERROR(_xlfn.XLOOKUP(B1275,'Detalle custodia'!B:B,'Detalle custodia'!O:O),"")="custodia","Completo","")</f>
        <v/>
      </c>
    </row>
    <row r="1276" spans="1:34" x14ac:dyDescent="0.35">
      <c r="A1276" t="s">
        <v>137</v>
      </c>
      <c r="B1276">
        <v>6566049</v>
      </c>
      <c r="C1276" t="s">
        <v>123</v>
      </c>
      <c r="D1276" t="s">
        <v>1581</v>
      </c>
      <c r="E1276" t="s">
        <v>310</v>
      </c>
      <c r="F1276" t="s">
        <v>133</v>
      </c>
      <c r="G1276" t="s">
        <v>147</v>
      </c>
      <c r="H1276" s="16">
        <v>45839</v>
      </c>
      <c r="I1276" s="16">
        <v>45869</v>
      </c>
      <c r="J1276" t="s">
        <v>856</v>
      </c>
      <c r="K1276">
        <v>1210100</v>
      </c>
      <c r="L1276" t="s">
        <v>388</v>
      </c>
      <c r="O1276">
        <v>10014595</v>
      </c>
      <c r="P1276" t="s">
        <v>137</v>
      </c>
      <c r="Q1276">
        <v>0</v>
      </c>
      <c r="R1276" t="s">
        <v>342</v>
      </c>
      <c r="S1276" t="s">
        <v>3891</v>
      </c>
      <c r="T1276">
        <v>11549746</v>
      </c>
      <c r="U1276" s="16">
        <v>45703</v>
      </c>
      <c r="V1276" s="16">
        <v>45839</v>
      </c>
      <c r="W1276" s="16">
        <v>45806</v>
      </c>
      <c r="X1276">
        <v>0</v>
      </c>
      <c r="Y1276">
        <v>1290900</v>
      </c>
      <c r="Z1276" t="s">
        <v>1568</v>
      </c>
      <c r="AA1276" t="s">
        <v>248</v>
      </c>
      <c r="AB1276" t="s">
        <v>121</v>
      </c>
      <c r="AC1276" t="s">
        <v>255</v>
      </c>
      <c r="AD1276" t="s">
        <v>141</v>
      </c>
      <c r="AE1276" t="str">
        <f>IF(B1276&gt;0,IF(B1276&gt;0,(IF(B1276&lt;&gt;'PLAN SEMANAL'!$A$2,BLTOTAL!AA1276,""))),"")</f>
        <v>PERFORACIO</v>
      </c>
      <c r="AF1276" t="str">
        <f>IF(AH1276="Completo","Completo",IF(IF(B1276&gt;0,_xlfn.XLOOKUP(B1276,'Detalle reservas completas fesa'!K:K,'Detalle reservas completas fesa'!Q:Q,_xlfn.XLOOKUP(B1276,'MB25'!L:L,'MB25'!Q:Q,"Incompleto")),"")="PENDIENTE","Incompleto",IF(B1276&gt;0,_xlfn.XLOOKUP(B1276,'Detalle reservas completas fesa'!K:K,'Detalle reservas completas fesa'!Q:Q,IF(AD1276="SIN MATERIAL","Completo",IF(AD1276="COMPLETO","Completo","Incompleto"))))))</f>
        <v>Incompleto</v>
      </c>
      <c r="AG1276">
        <f>IF(B1276&gt;0,_xlfn.XLOOKUP(B1276,IW49BLTOTAL!A:A,IW49BLTOTAL!H:H),"")</f>
        <v>10</v>
      </c>
      <c r="AH1276" t="str">
        <f>IF(IFERROR(_xlfn.XLOOKUP(B1276,'Detalle custodia'!B:B,'Detalle custodia'!O:O),"")="custodia","Completo","")</f>
        <v/>
      </c>
    </row>
    <row r="1277" spans="1:34" x14ac:dyDescent="0.35">
      <c r="A1277" t="s">
        <v>137</v>
      </c>
      <c r="B1277">
        <v>6565875</v>
      </c>
      <c r="C1277" t="s">
        <v>123</v>
      </c>
      <c r="D1277" t="s">
        <v>1582</v>
      </c>
      <c r="E1277" t="s">
        <v>310</v>
      </c>
      <c r="F1277" t="s">
        <v>133</v>
      </c>
      <c r="G1277" t="s">
        <v>132</v>
      </c>
      <c r="H1277" s="16">
        <v>45839</v>
      </c>
      <c r="I1277" s="16">
        <v>45869</v>
      </c>
      <c r="J1277" t="s">
        <v>856</v>
      </c>
      <c r="K1277">
        <v>1210100</v>
      </c>
      <c r="L1277" t="s">
        <v>388</v>
      </c>
      <c r="O1277">
        <v>10014595</v>
      </c>
      <c r="P1277" t="s">
        <v>137</v>
      </c>
      <c r="Q1277">
        <v>0</v>
      </c>
      <c r="R1277" t="s">
        <v>342</v>
      </c>
      <c r="S1277" t="s">
        <v>3891</v>
      </c>
      <c r="T1277">
        <v>11552966</v>
      </c>
      <c r="U1277" s="16">
        <v>45703</v>
      </c>
      <c r="V1277" s="16">
        <v>45839</v>
      </c>
      <c r="W1277" s="16">
        <v>45806</v>
      </c>
      <c r="X1277">
        <v>0</v>
      </c>
      <c r="Y1277">
        <v>1290900</v>
      </c>
      <c r="Z1277" t="s">
        <v>1568</v>
      </c>
      <c r="AA1277" t="s">
        <v>248</v>
      </c>
      <c r="AB1277" t="s">
        <v>121</v>
      </c>
      <c r="AC1277" t="s">
        <v>255</v>
      </c>
      <c r="AD1277" t="s">
        <v>141</v>
      </c>
      <c r="AE1277" t="str">
        <f>IF(B1277&gt;0,IF(B1277&gt;0,(IF(B1277&lt;&gt;'PLAN SEMANAL'!$A$2,BLTOTAL!AA1277,""))),"")</f>
        <v>PERFORACIO</v>
      </c>
      <c r="AF1277" t="str">
        <f>IF(AH1277="Completo","Completo",IF(IF(B1277&gt;0,_xlfn.XLOOKUP(B1277,'Detalle reservas completas fesa'!K:K,'Detalle reservas completas fesa'!Q:Q,_xlfn.XLOOKUP(B1277,'MB25'!L:L,'MB25'!Q:Q,"Incompleto")),"")="PENDIENTE","Incompleto",IF(B1277&gt;0,_xlfn.XLOOKUP(B1277,'Detalle reservas completas fesa'!K:K,'Detalle reservas completas fesa'!Q:Q,IF(AD1277="SIN MATERIAL","Completo",IF(AD1277="COMPLETO","Completo","Incompleto"))))))</f>
        <v>Incompleto</v>
      </c>
      <c r="AG1277">
        <f>IF(B1277&gt;0,_xlfn.XLOOKUP(B1277,IW49BLTOTAL!A:A,IW49BLTOTAL!H:H),"")</f>
        <v>4</v>
      </c>
      <c r="AH1277" t="str">
        <f>IF(IFERROR(_xlfn.XLOOKUP(B1277,'Detalle custodia'!B:B,'Detalle custodia'!O:O),"")="custodia","Completo","")</f>
        <v/>
      </c>
    </row>
    <row r="1278" spans="1:34" x14ac:dyDescent="0.35">
      <c r="A1278" t="s">
        <v>126</v>
      </c>
      <c r="B1278">
        <v>6565786</v>
      </c>
      <c r="C1278" t="s">
        <v>123</v>
      </c>
      <c r="D1278" t="s">
        <v>1583</v>
      </c>
      <c r="E1278" t="s">
        <v>310</v>
      </c>
      <c r="F1278" t="s">
        <v>133</v>
      </c>
      <c r="G1278" t="s">
        <v>132</v>
      </c>
      <c r="H1278" s="16">
        <v>45873</v>
      </c>
      <c r="I1278" s="16">
        <v>45873</v>
      </c>
      <c r="J1278" t="s">
        <v>856</v>
      </c>
      <c r="K1278">
        <v>1210101</v>
      </c>
      <c r="L1278" t="s">
        <v>391</v>
      </c>
      <c r="O1278">
        <v>10014657</v>
      </c>
      <c r="P1278" t="s">
        <v>126</v>
      </c>
      <c r="Q1278">
        <v>0</v>
      </c>
      <c r="R1278" t="s">
        <v>342</v>
      </c>
      <c r="S1278" t="s">
        <v>342</v>
      </c>
      <c r="T1278">
        <v>11554571</v>
      </c>
      <c r="U1278" s="16">
        <v>45702</v>
      </c>
      <c r="V1278" s="16">
        <v>45873</v>
      </c>
      <c r="W1278" s="16">
        <v>45833</v>
      </c>
      <c r="X1278">
        <v>0</v>
      </c>
      <c r="Y1278">
        <v>1290900</v>
      </c>
      <c r="Z1278" t="s">
        <v>1568</v>
      </c>
      <c r="AA1278" t="s">
        <v>248</v>
      </c>
      <c r="AB1278" t="s">
        <v>121</v>
      </c>
      <c r="AC1278" t="s">
        <v>255</v>
      </c>
      <c r="AD1278" t="s">
        <v>141</v>
      </c>
      <c r="AE1278" t="str">
        <f>IF(B1278&gt;0,IF(B1278&gt;0,(IF(B1278&lt;&gt;'PLAN SEMANAL'!$A$2,BLTOTAL!AA1278,""))),"")</f>
        <v>PERFORACIO</v>
      </c>
      <c r="AF1278" t="str">
        <f>IF(AH1278="Completo","Completo",IF(IF(B1278&gt;0,_xlfn.XLOOKUP(B1278,'Detalle reservas completas fesa'!K:K,'Detalle reservas completas fesa'!Q:Q,_xlfn.XLOOKUP(B1278,'MB25'!L:L,'MB25'!Q:Q,"Incompleto")),"")="PENDIENTE","Incompleto",IF(B1278&gt;0,_xlfn.XLOOKUP(B1278,'Detalle reservas completas fesa'!K:K,'Detalle reservas completas fesa'!Q:Q,IF(AD1278="SIN MATERIAL","Completo",IF(AD1278="COMPLETO","Completo","Incompleto"))))))</f>
        <v>Incompleto</v>
      </c>
      <c r="AG1278">
        <f>IF(B1278&gt;0,_xlfn.XLOOKUP(B1278,IW49BLTOTAL!A:A,IW49BLTOTAL!H:H),"")</f>
        <v>4</v>
      </c>
      <c r="AH1278" t="str">
        <f>IF(IFERROR(_xlfn.XLOOKUP(B1278,'Detalle custodia'!B:B,'Detalle custodia'!O:O),"")="custodia","Completo","")</f>
        <v/>
      </c>
    </row>
    <row r="1279" spans="1:34" x14ac:dyDescent="0.35">
      <c r="A1279" t="s">
        <v>160</v>
      </c>
      <c r="B1279">
        <v>6564881</v>
      </c>
      <c r="C1279" t="s">
        <v>129</v>
      </c>
      <c r="D1279" t="s">
        <v>1567</v>
      </c>
      <c r="E1279" t="s">
        <v>310</v>
      </c>
      <c r="F1279" t="s">
        <v>133</v>
      </c>
      <c r="G1279" t="s">
        <v>226</v>
      </c>
      <c r="H1279" s="16">
        <v>45873</v>
      </c>
      <c r="I1279" s="16">
        <v>45873</v>
      </c>
      <c r="J1279" t="s">
        <v>856</v>
      </c>
      <c r="K1279">
        <v>1212121</v>
      </c>
      <c r="L1279" t="s">
        <v>346</v>
      </c>
      <c r="O1279">
        <v>10014598</v>
      </c>
      <c r="P1279" t="s">
        <v>160</v>
      </c>
      <c r="Q1279">
        <v>0</v>
      </c>
      <c r="R1279" t="s">
        <v>296</v>
      </c>
      <c r="S1279" t="s">
        <v>342</v>
      </c>
      <c r="T1279">
        <v>11548914</v>
      </c>
      <c r="U1279" s="16">
        <v>45699</v>
      </c>
      <c r="V1279" s="16">
        <v>45873</v>
      </c>
      <c r="W1279" s="16">
        <v>45835</v>
      </c>
      <c r="X1279">
        <v>0</v>
      </c>
      <c r="Y1279">
        <v>1290900</v>
      </c>
      <c r="Z1279" t="s">
        <v>1568</v>
      </c>
      <c r="AA1279" t="s">
        <v>247</v>
      </c>
      <c r="AB1279" t="s">
        <v>121</v>
      </c>
      <c r="AC1279" t="s">
        <v>255</v>
      </c>
      <c r="AD1279" t="s">
        <v>189</v>
      </c>
      <c r="AE1279" t="str">
        <f>IF(B1279&gt;0,IF(B1279&gt;0,(IF(B1279&lt;&gt;'PLAN SEMANAL'!$A$2,BLTOTAL!AA1279,""))),"")</f>
        <v>CARGUIO</v>
      </c>
      <c r="AF1279" t="str">
        <f>IF(AH1279="Completo","Completo",IF(IF(B1279&gt;0,_xlfn.XLOOKUP(B1279,'Detalle reservas completas fesa'!K:K,'Detalle reservas completas fesa'!Q:Q,_xlfn.XLOOKUP(B1279,'MB25'!L:L,'MB25'!Q:Q,"Incompleto")),"")="PENDIENTE","Incompleto",IF(B1279&gt;0,_xlfn.XLOOKUP(B1279,'Detalle reservas completas fesa'!K:K,'Detalle reservas completas fesa'!Q:Q,IF(AD1279="SIN MATERIAL","Completo",IF(AD1279="COMPLETO","Completo","Incompleto"))))))</f>
        <v>Completo</v>
      </c>
      <c r="AG1279">
        <f>IF(B1279&gt;0,_xlfn.XLOOKUP(B1279,IW49BLTOTAL!A:A,IW49BLTOTAL!H:H),"")</f>
        <v>12</v>
      </c>
      <c r="AH1279" t="str">
        <f>IF(IFERROR(_xlfn.XLOOKUP(B1279,'Detalle custodia'!B:B,'Detalle custodia'!O:O),"")="custodia","Completo","")</f>
        <v/>
      </c>
    </row>
    <row r="1280" spans="1:34" x14ac:dyDescent="0.35">
      <c r="A1280" t="s">
        <v>160</v>
      </c>
      <c r="B1280">
        <v>6564560</v>
      </c>
      <c r="C1280" t="s">
        <v>129</v>
      </c>
      <c r="D1280" t="s">
        <v>1569</v>
      </c>
      <c r="E1280" t="s">
        <v>310</v>
      </c>
      <c r="F1280" t="s">
        <v>133</v>
      </c>
      <c r="G1280" t="s">
        <v>147</v>
      </c>
      <c r="H1280" s="16">
        <v>45873</v>
      </c>
      <c r="I1280" s="16">
        <v>45873</v>
      </c>
      <c r="J1280" t="s">
        <v>856</v>
      </c>
      <c r="K1280">
        <v>1212121</v>
      </c>
      <c r="L1280" t="s">
        <v>346</v>
      </c>
      <c r="O1280">
        <v>10014598</v>
      </c>
      <c r="P1280" t="s">
        <v>160</v>
      </c>
      <c r="Q1280">
        <v>0</v>
      </c>
      <c r="R1280" t="s">
        <v>296</v>
      </c>
      <c r="S1280" t="s">
        <v>342</v>
      </c>
      <c r="T1280">
        <v>11544658</v>
      </c>
      <c r="U1280" s="16">
        <v>45699</v>
      </c>
      <c r="V1280" s="16">
        <v>45873</v>
      </c>
      <c r="W1280" s="16">
        <v>45835</v>
      </c>
      <c r="X1280">
        <v>0</v>
      </c>
      <c r="Y1280">
        <v>1290900</v>
      </c>
      <c r="Z1280" t="s">
        <v>1568</v>
      </c>
      <c r="AA1280" t="s">
        <v>247</v>
      </c>
      <c r="AB1280" t="s">
        <v>121</v>
      </c>
      <c r="AC1280" t="s">
        <v>255</v>
      </c>
      <c r="AD1280" t="s">
        <v>141</v>
      </c>
      <c r="AE1280" t="str">
        <f>IF(B1280&gt;0,IF(B1280&gt;0,(IF(B1280&lt;&gt;'PLAN SEMANAL'!$A$2,BLTOTAL!AA1280,""))),"")</f>
        <v>CARGUIO</v>
      </c>
      <c r="AF1280" t="str">
        <f>IF(AH1280="Completo","Completo",IF(IF(B1280&gt;0,_xlfn.XLOOKUP(B1280,'Detalle reservas completas fesa'!K:K,'Detalle reservas completas fesa'!Q:Q,_xlfn.XLOOKUP(B1280,'MB25'!L:L,'MB25'!Q:Q,"Incompleto")),"")="PENDIENTE","Incompleto",IF(B1280&gt;0,_xlfn.XLOOKUP(B1280,'Detalle reservas completas fesa'!K:K,'Detalle reservas completas fesa'!Q:Q,IF(AD1280="SIN MATERIAL","Completo",IF(AD1280="COMPLETO","Completo","Incompleto"))))))</f>
        <v>Incompleto</v>
      </c>
      <c r="AG1280">
        <f>IF(B1280&gt;0,_xlfn.XLOOKUP(B1280,IW49BLTOTAL!A:A,IW49BLTOTAL!H:H),"")</f>
        <v>4</v>
      </c>
      <c r="AH1280" t="str">
        <f>IF(IFERROR(_xlfn.XLOOKUP(B1280,'Detalle custodia'!B:B,'Detalle custodia'!O:O),"")="custodia","Completo","")</f>
        <v/>
      </c>
    </row>
    <row r="1281" spans="1:34" x14ac:dyDescent="0.35">
      <c r="A1281" t="s">
        <v>159</v>
      </c>
      <c r="B1281">
        <v>6564558</v>
      </c>
      <c r="C1281" t="s">
        <v>129</v>
      </c>
      <c r="D1281" t="s">
        <v>1571</v>
      </c>
      <c r="E1281" t="s">
        <v>310</v>
      </c>
      <c r="F1281" t="s">
        <v>133</v>
      </c>
      <c r="G1281" t="s">
        <v>147</v>
      </c>
      <c r="H1281" s="16">
        <v>45873</v>
      </c>
      <c r="I1281" s="16">
        <v>45873</v>
      </c>
      <c r="J1281" t="s">
        <v>856</v>
      </c>
      <c r="K1281">
        <v>1212121</v>
      </c>
      <c r="L1281" t="s">
        <v>398</v>
      </c>
      <c r="O1281">
        <v>10014599</v>
      </c>
      <c r="P1281" t="s">
        <v>159</v>
      </c>
      <c r="Q1281">
        <v>0</v>
      </c>
      <c r="R1281" t="s">
        <v>296</v>
      </c>
      <c r="S1281" t="s">
        <v>342</v>
      </c>
      <c r="T1281">
        <v>11486847</v>
      </c>
      <c r="U1281" s="16">
        <v>45699</v>
      </c>
      <c r="V1281" s="16">
        <v>45873</v>
      </c>
      <c r="W1281" s="16">
        <v>45835</v>
      </c>
      <c r="X1281">
        <v>0</v>
      </c>
      <c r="Y1281">
        <v>1290900</v>
      </c>
      <c r="Z1281" t="s">
        <v>1568</v>
      </c>
      <c r="AA1281" t="s">
        <v>247</v>
      </c>
      <c r="AB1281" t="s">
        <v>121</v>
      </c>
      <c r="AC1281" t="s">
        <v>255</v>
      </c>
      <c r="AD1281" t="s">
        <v>141</v>
      </c>
      <c r="AE1281" t="str">
        <f>IF(B1281&gt;0,IF(B1281&gt;0,(IF(B1281&lt;&gt;'PLAN SEMANAL'!$A$2,BLTOTAL!AA1281,""))),"")</f>
        <v>CARGUIO</v>
      </c>
      <c r="AF1281" t="str">
        <f>IF(AH1281="Completo","Completo",IF(IF(B1281&gt;0,_xlfn.XLOOKUP(B1281,'Detalle reservas completas fesa'!K:K,'Detalle reservas completas fesa'!Q:Q,_xlfn.XLOOKUP(B1281,'MB25'!L:L,'MB25'!Q:Q,"Incompleto")),"")="PENDIENTE","Incompleto",IF(B1281&gt;0,_xlfn.XLOOKUP(B1281,'Detalle reservas completas fesa'!K:K,'Detalle reservas completas fesa'!Q:Q,IF(AD1281="SIN MATERIAL","Completo",IF(AD1281="COMPLETO","Completo","Incompleto"))))))</f>
        <v>Incompleto</v>
      </c>
      <c r="AG1281">
        <f>IF(B1281&gt;0,_xlfn.XLOOKUP(B1281,IW49BLTOTAL!A:A,IW49BLTOTAL!H:H),"")</f>
        <v>6</v>
      </c>
      <c r="AH1281" t="str">
        <f>IF(IFERROR(_xlfn.XLOOKUP(B1281,'Detalle custodia'!B:B,'Detalle custodia'!O:O),"")="custodia","Completo","")</f>
        <v/>
      </c>
    </row>
    <row r="1282" spans="1:34" x14ac:dyDescent="0.35">
      <c r="A1282" t="s">
        <v>274</v>
      </c>
      <c r="B1282">
        <v>6564556</v>
      </c>
      <c r="C1282" t="s">
        <v>123</v>
      </c>
      <c r="D1282" t="s">
        <v>1572</v>
      </c>
      <c r="E1282" t="s">
        <v>310</v>
      </c>
      <c r="F1282" t="s">
        <v>133</v>
      </c>
      <c r="G1282" t="s">
        <v>132</v>
      </c>
      <c r="H1282" s="16">
        <v>45889</v>
      </c>
      <c r="I1282" s="16">
        <v>45889</v>
      </c>
      <c r="J1282" t="s">
        <v>856</v>
      </c>
      <c r="K1282">
        <v>1210102</v>
      </c>
      <c r="L1282" t="s">
        <v>275</v>
      </c>
      <c r="O1282">
        <v>10014596</v>
      </c>
      <c r="P1282" t="s">
        <v>176</v>
      </c>
      <c r="Q1282">
        <v>0</v>
      </c>
      <c r="R1282" t="s">
        <v>296</v>
      </c>
      <c r="S1282" t="s">
        <v>296</v>
      </c>
      <c r="T1282">
        <v>11544211</v>
      </c>
      <c r="U1282" s="16">
        <v>45699</v>
      </c>
      <c r="V1282" s="16">
        <v>45889</v>
      </c>
      <c r="W1282" s="16">
        <v>45848</v>
      </c>
      <c r="X1282">
        <v>0</v>
      </c>
      <c r="Y1282">
        <v>1290900</v>
      </c>
      <c r="Z1282" t="s">
        <v>1568</v>
      </c>
      <c r="AA1282" t="s">
        <v>248</v>
      </c>
      <c r="AB1282" t="s">
        <v>121</v>
      </c>
      <c r="AC1282" t="s">
        <v>255</v>
      </c>
      <c r="AD1282" t="s">
        <v>141</v>
      </c>
      <c r="AE1282" t="str">
        <f>IF(B1282&gt;0,IF(B1282&gt;0,(IF(B1282&lt;&gt;'PLAN SEMANAL'!$A$2,BLTOTAL!AA1282,""))),"")</f>
        <v>PERFORACIO</v>
      </c>
      <c r="AF1282" t="str">
        <f>IF(AH1282="Completo","Completo",IF(IF(B1282&gt;0,_xlfn.XLOOKUP(B1282,'Detalle reservas completas fesa'!K:K,'Detalle reservas completas fesa'!Q:Q,_xlfn.XLOOKUP(B1282,'MB25'!L:L,'MB25'!Q:Q,"Incompleto")),"")="PENDIENTE","Incompleto",IF(B1282&gt;0,_xlfn.XLOOKUP(B1282,'Detalle reservas completas fesa'!K:K,'Detalle reservas completas fesa'!Q:Q,IF(AD1282="SIN MATERIAL","Completo",IF(AD1282="COMPLETO","Completo","Incompleto"))))))</f>
        <v>Incompleto</v>
      </c>
      <c r="AG1282">
        <f>IF(B1282&gt;0,_xlfn.XLOOKUP(B1282,IW49BLTOTAL!A:A,IW49BLTOTAL!H:H),"")</f>
        <v>4</v>
      </c>
      <c r="AH1282" t="str">
        <f>IF(IFERROR(_xlfn.XLOOKUP(B1282,'Detalle custodia'!B:B,'Detalle custodia'!O:O),"")="custodia","Completo","")</f>
        <v/>
      </c>
    </row>
    <row r="1283" spans="1:34" x14ac:dyDescent="0.35">
      <c r="A1283" t="s">
        <v>177</v>
      </c>
      <c r="B1283">
        <v>6564376</v>
      </c>
      <c r="C1283" t="s">
        <v>129</v>
      </c>
      <c r="D1283" t="s">
        <v>1556</v>
      </c>
      <c r="E1283" t="s">
        <v>310</v>
      </c>
      <c r="F1283" t="s">
        <v>133</v>
      </c>
      <c r="G1283" t="s">
        <v>147</v>
      </c>
      <c r="H1283" s="16">
        <v>45809</v>
      </c>
      <c r="I1283" s="16">
        <v>45809</v>
      </c>
      <c r="J1283" t="s">
        <v>856</v>
      </c>
      <c r="K1283">
        <v>1215150</v>
      </c>
      <c r="L1283" t="s">
        <v>278</v>
      </c>
      <c r="O1283">
        <v>10014634</v>
      </c>
      <c r="P1283" t="s">
        <v>177</v>
      </c>
      <c r="Q1283">
        <v>0</v>
      </c>
      <c r="R1283" t="s">
        <v>347</v>
      </c>
      <c r="S1283" t="s">
        <v>343</v>
      </c>
      <c r="T1283">
        <v>11516083</v>
      </c>
      <c r="U1283" s="16">
        <v>45699</v>
      </c>
      <c r="V1283" s="16">
        <v>45809</v>
      </c>
      <c r="W1283" s="16">
        <v>45776</v>
      </c>
      <c r="X1283">
        <v>0</v>
      </c>
      <c r="Y1283">
        <v>1290900</v>
      </c>
      <c r="Z1283" t="s">
        <v>1568</v>
      </c>
      <c r="AA1283" t="s">
        <v>246</v>
      </c>
      <c r="AB1283" t="s">
        <v>121</v>
      </c>
      <c r="AC1283" t="s">
        <v>255</v>
      </c>
      <c r="AD1283" t="s">
        <v>141</v>
      </c>
      <c r="AE1283" t="str">
        <f>IF(B1283&gt;0,IF(B1283&gt;0,(IF(B1283&lt;&gt;'PLAN SEMANAL'!$A$2,BLTOTAL!AA1283,""))),"")</f>
        <v>AUXILIAR</v>
      </c>
      <c r="AF1283" t="str">
        <f>IF(AH1283="Completo","Completo",IF(IF(B1283&gt;0,_xlfn.XLOOKUP(B1283,'Detalle reservas completas fesa'!K:K,'Detalle reservas completas fesa'!Q:Q,_xlfn.XLOOKUP(B1283,'MB25'!L:L,'MB25'!Q:Q,"Incompleto")),"")="PENDIENTE","Incompleto",IF(B1283&gt;0,_xlfn.XLOOKUP(B1283,'Detalle reservas completas fesa'!K:K,'Detalle reservas completas fesa'!Q:Q,IF(AD1283="SIN MATERIAL","Completo",IF(AD1283="COMPLETO","Completo","Incompleto"))))))</f>
        <v>Incompleto</v>
      </c>
      <c r="AG1283">
        <f>IF(B1283&gt;0,_xlfn.XLOOKUP(B1283,IW49BLTOTAL!A:A,IW49BLTOTAL!H:H),"")</f>
        <v>1</v>
      </c>
      <c r="AH1283" t="str">
        <f>IF(IFERROR(_xlfn.XLOOKUP(B1283,'Detalle custodia'!B:B,'Detalle custodia'!O:O),"")="custodia","Completo","")</f>
        <v/>
      </c>
    </row>
    <row r="1284" spans="1:34" x14ac:dyDescent="0.35">
      <c r="A1284" t="s">
        <v>400</v>
      </c>
      <c r="B1284">
        <v>6564375</v>
      </c>
      <c r="C1284" t="s">
        <v>129</v>
      </c>
      <c r="D1284" t="s">
        <v>1557</v>
      </c>
      <c r="E1284" t="s">
        <v>310</v>
      </c>
      <c r="F1284" t="s">
        <v>439</v>
      </c>
      <c r="G1284" t="s">
        <v>136</v>
      </c>
      <c r="H1284" s="16">
        <v>45839</v>
      </c>
      <c r="I1284" s="16">
        <v>45869</v>
      </c>
      <c r="J1284" t="s">
        <v>3476</v>
      </c>
      <c r="K1284">
        <v>1215155</v>
      </c>
      <c r="L1284" t="s">
        <v>401</v>
      </c>
      <c r="O1284">
        <v>10014646</v>
      </c>
      <c r="P1284" t="s">
        <v>400</v>
      </c>
      <c r="Q1284">
        <v>2294.33</v>
      </c>
      <c r="R1284" t="s">
        <v>347</v>
      </c>
      <c r="S1284" t="s">
        <v>3901</v>
      </c>
      <c r="T1284">
        <v>11544275</v>
      </c>
      <c r="U1284" s="16">
        <v>45699</v>
      </c>
      <c r="V1284" s="16">
        <v>45839</v>
      </c>
      <c r="W1284" s="16">
        <v>45835</v>
      </c>
      <c r="X1284">
        <v>2294.33</v>
      </c>
      <c r="Y1284">
        <v>1290900</v>
      </c>
      <c r="Z1284" t="s">
        <v>1568</v>
      </c>
      <c r="AA1284" t="s">
        <v>246</v>
      </c>
      <c r="AB1284" t="s">
        <v>121</v>
      </c>
      <c r="AC1284" t="s">
        <v>255</v>
      </c>
      <c r="AD1284" t="s">
        <v>135</v>
      </c>
      <c r="AE1284" t="str">
        <f>IF(B1284&gt;0,IF(B1284&gt;0,(IF(B1284&lt;&gt;'PLAN SEMANAL'!$A$2,BLTOTAL!AA1284,""))),"")</f>
        <v>AUXILIAR</v>
      </c>
      <c r="AF1284" t="str">
        <f>IF(AH1284="Completo","Completo",IF(IF(B1284&gt;0,_xlfn.XLOOKUP(B1284,'Detalle reservas completas fesa'!K:K,'Detalle reservas completas fesa'!Q:Q,_xlfn.XLOOKUP(B1284,'MB25'!L:L,'MB25'!Q:Q,"Incompleto")),"")="PENDIENTE","Incompleto",IF(B1284&gt;0,_xlfn.XLOOKUP(B1284,'Detalle reservas completas fesa'!K:K,'Detalle reservas completas fesa'!Q:Q,IF(AD1284="SIN MATERIAL","Completo",IF(AD1284="COMPLETO","Completo","Incompleto"))))))</f>
        <v>Incompleto</v>
      </c>
      <c r="AG1284">
        <f>IF(B1284&gt;0,_xlfn.XLOOKUP(B1284,IW49BLTOTAL!A:A,IW49BLTOTAL!H:H),"")</f>
        <v>0</v>
      </c>
      <c r="AH1284" t="str">
        <f>IF(IFERROR(_xlfn.XLOOKUP(B1284,'Detalle custodia'!B:B,'Detalle custodia'!O:O),"")="custodia","Completo","")</f>
        <v/>
      </c>
    </row>
    <row r="1285" spans="1:34" x14ac:dyDescent="0.35">
      <c r="A1285" t="s">
        <v>400</v>
      </c>
      <c r="B1285">
        <v>6564374</v>
      </c>
      <c r="C1285" t="s">
        <v>129</v>
      </c>
      <c r="D1285" t="s">
        <v>1558</v>
      </c>
      <c r="E1285" t="s">
        <v>310</v>
      </c>
      <c r="F1285" t="s">
        <v>133</v>
      </c>
      <c r="G1285" t="s">
        <v>147</v>
      </c>
      <c r="H1285" s="16">
        <v>45808</v>
      </c>
      <c r="I1285" s="16">
        <v>45808</v>
      </c>
      <c r="J1285" t="s">
        <v>856</v>
      </c>
      <c r="K1285">
        <v>1215155</v>
      </c>
      <c r="L1285" t="s">
        <v>401</v>
      </c>
      <c r="O1285">
        <v>10014646</v>
      </c>
      <c r="P1285" t="s">
        <v>400</v>
      </c>
      <c r="Q1285">
        <v>0</v>
      </c>
      <c r="R1285" t="s">
        <v>347</v>
      </c>
      <c r="S1285" t="s">
        <v>343</v>
      </c>
      <c r="T1285">
        <v>11487060</v>
      </c>
      <c r="U1285" s="16">
        <v>45699</v>
      </c>
      <c r="V1285" s="16">
        <v>45808</v>
      </c>
      <c r="W1285" s="16">
        <v>45776</v>
      </c>
      <c r="X1285">
        <v>0</v>
      </c>
      <c r="Y1285">
        <v>1290900</v>
      </c>
      <c r="Z1285" t="s">
        <v>1568</v>
      </c>
      <c r="AA1285" t="s">
        <v>246</v>
      </c>
      <c r="AB1285" t="s">
        <v>121</v>
      </c>
      <c r="AC1285" t="s">
        <v>255</v>
      </c>
      <c r="AD1285" t="s">
        <v>141</v>
      </c>
      <c r="AE1285" t="str">
        <f>IF(B1285&gt;0,IF(B1285&gt;0,(IF(B1285&lt;&gt;'PLAN SEMANAL'!$A$2,BLTOTAL!AA1285,""))),"")</f>
        <v>AUXILIAR</v>
      </c>
      <c r="AF1285" t="str">
        <f>IF(AH1285="Completo","Completo",IF(IF(B1285&gt;0,_xlfn.XLOOKUP(B1285,'Detalle reservas completas fesa'!K:K,'Detalle reservas completas fesa'!Q:Q,_xlfn.XLOOKUP(B1285,'MB25'!L:L,'MB25'!Q:Q,"Incompleto")),"")="PENDIENTE","Incompleto",IF(B1285&gt;0,_xlfn.XLOOKUP(B1285,'Detalle reservas completas fesa'!K:K,'Detalle reservas completas fesa'!Q:Q,IF(AD1285="SIN MATERIAL","Completo",IF(AD1285="COMPLETO","Completo","Incompleto"))))))</f>
        <v>Incompleto</v>
      </c>
      <c r="AG1285">
        <f>IF(B1285&gt;0,_xlfn.XLOOKUP(B1285,IW49BLTOTAL!A:A,IW49BLTOTAL!H:H),"")</f>
        <v>10</v>
      </c>
      <c r="AH1285" t="str">
        <f>IF(IFERROR(_xlfn.XLOOKUP(B1285,'Detalle custodia'!B:B,'Detalle custodia'!O:O),"")="custodia","Completo","")</f>
        <v/>
      </c>
    </row>
    <row r="1286" spans="1:34" x14ac:dyDescent="0.35">
      <c r="A1286" t="s">
        <v>210</v>
      </c>
      <c r="B1286">
        <v>6564369</v>
      </c>
      <c r="C1286" t="s">
        <v>129</v>
      </c>
      <c r="D1286" t="s">
        <v>1559</v>
      </c>
      <c r="E1286" t="s">
        <v>310</v>
      </c>
      <c r="F1286" t="s">
        <v>133</v>
      </c>
      <c r="G1286" t="s">
        <v>226</v>
      </c>
      <c r="H1286" s="16">
        <v>45839</v>
      </c>
      <c r="I1286" s="16">
        <v>45869</v>
      </c>
      <c r="J1286" t="s">
        <v>3476</v>
      </c>
      <c r="K1286">
        <v>1213130</v>
      </c>
      <c r="L1286" t="s">
        <v>395</v>
      </c>
      <c r="O1286">
        <v>10014608</v>
      </c>
      <c r="P1286" t="s">
        <v>210</v>
      </c>
      <c r="Q1286">
        <v>0</v>
      </c>
      <c r="R1286" t="s">
        <v>347</v>
      </c>
      <c r="S1286" t="s">
        <v>3901</v>
      </c>
      <c r="T1286">
        <v>11542383</v>
      </c>
      <c r="U1286" s="16">
        <v>45699</v>
      </c>
      <c r="V1286" s="16">
        <v>45839</v>
      </c>
      <c r="W1286" s="16">
        <v>45835</v>
      </c>
      <c r="X1286">
        <v>0</v>
      </c>
      <c r="Y1286">
        <v>1290900</v>
      </c>
      <c r="Z1286" t="s">
        <v>1568</v>
      </c>
      <c r="AA1286" t="s">
        <v>245</v>
      </c>
      <c r="AB1286" t="s">
        <v>121</v>
      </c>
      <c r="AC1286" t="s">
        <v>255</v>
      </c>
      <c r="AD1286" t="s">
        <v>189</v>
      </c>
      <c r="AE1286" t="str">
        <f>IF(B1286&gt;0,IF(B1286&gt;0,(IF(B1286&lt;&gt;'PLAN SEMANAL'!$A$2,BLTOTAL!AA1286,""))),"")</f>
        <v>ACARREO</v>
      </c>
      <c r="AF1286" t="str">
        <f>IF(AH1286="Completo","Completo",IF(IF(B1286&gt;0,_xlfn.XLOOKUP(B1286,'Detalle reservas completas fesa'!K:K,'Detalle reservas completas fesa'!Q:Q,_xlfn.XLOOKUP(B1286,'MB25'!L:L,'MB25'!Q:Q,"Incompleto")),"")="PENDIENTE","Incompleto",IF(B1286&gt;0,_xlfn.XLOOKUP(B1286,'Detalle reservas completas fesa'!K:K,'Detalle reservas completas fesa'!Q:Q,IF(AD1286="SIN MATERIAL","Completo",IF(AD1286="COMPLETO","Completo","Incompleto"))))))</f>
        <v>Completo</v>
      </c>
      <c r="AG1286">
        <f>IF(B1286&gt;0,_xlfn.XLOOKUP(B1286,IW49BLTOTAL!A:A,IW49BLTOTAL!H:H),"")</f>
        <v>2</v>
      </c>
      <c r="AH1286" t="str">
        <f>IF(IFERROR(_xlfn.XLOOKUP(B1286,'Detalle custodia'!B:B,'Detalle custodia'!O:O),"")="custodia","Completo","")</f>
        <v/>
      </c>
    </row>
    <row r="1287" spans="1:34" x14ac:dyDescent="0.35">
      <c r="A1287" t="s">
        <v>210</v>
      </c>
      <c r="B1287">
        <v>6564366</v>
      </c>
      <c r="C1287" t="s">
        <v>129</v>
      </c>
      <c r="D1287" t="s">
        <v>1560</v>
      </c>
      <c r="E1287" t="s">
        <v>310</v>
      </c>
      <c r="F1287" t="s">
        <v>133</v>
      </c>
      <c r="G1287" t="s">
        <v>147</v>
      </c>
      <c r="H1287" s="16">
        <v>45808</v>
      </c>
      <c r="I1287" s="16">
        <v>45808</v>
      </c>
      <c r="J1287" t="s">
        <v>856</v>
      </c>
      <c r="K1287">
        <v>1213130</v>
      </c>
      <c r="L1287" t="s">
        <v>395</v>
      </c>
      <c r="O1287">
        <v>10014608</v>
      </c>
      <c r="P1287" t="s">
        <v>210</v>
      </c>
      <c r="Q1287">
        <v>0</v>
      </c>
      <c r="R1287" t="s">
        <v>347</v>
      </c>
      <c r="S1287" t="s">
        <v>3891</v>
      </c>
      <c r="T1287">
        <v>11487542</v>
      </c>
      <c r="U1287" s="16">
        <v>45699</v>
      </c>
      <c r="V1287" s="16">
        <v>45808</v>
      </c>
      <c r="W1287" s="16">
        <v>45817</v>
      </c>
      <c r="X1287">
        <v>0</v>
      </c>
      <c r="Y1287">
        <v>1290900</v>
      </c>
      <c r="Z1287" t="s">
        <v>1568</v>
      </c>
      <c r="AA1287" t="s">
        <v>245</v>
      </c>
      <c r="AB1287" t="s">
        <v>121</v>
      </c>
      <c r="AC1287" t="s">
        <v>255</v>
      </c>
      <c r="AD1287" t="s">
        <v>141</v>
      </c>
      <c r="AE1287" t="str">
        <f>IF(B1287&gt;0,IF(B1287&gt;0,(IF(B1287&lt;&gt;'PLAN SEMANAL'!$A$2,BLTOTAL!AA1287,""))),"")</f>
        <v>ACARREO</v>
      </c>
      <c r="AF1287" t="str">
        <f>IF(AH1287="Completo","Completo",IF(IF(B1287&gt;0,_xlfn.XLOOKUP(B1287,'Detalle reservas completas fesa'!K:K,'Detalle reservas completas fesa'!Q:Q,_xlfn.XLOOKUP(B1287,'MB25'!L:L,'MB25'!Q:Q,"Incompleto")),"")="PENDIENTE","Incompleto",IF(B1287&gt;0,_xlfn.XLOOKUP(B1287,'Detalle reservas completas fesa'!K:K,'Detalle reservas completas fesa'!Q:Q,IF(AD1287="SIN MATERIAL","Completo",IF(AD1287="COMPLETO","Completo","Incompleto"))))))</f>
        <v>Incompleto</v>
      </c>
      <c r="AG1287">
        <f>IF(B1287&gt;0,_xlfn.XLOOKUP(B1287,IW49BLTOTAL!A:A,IW49BLTOTAL!H:H),"")</f>
        <v>10</v>
      </c>
      <c r="AH1287" t="str">
        <f>IF(IFERROR(_xlfn.XLOOKUP(B1287,'Detalle custodia'!B:B,'Detalle custodia'!O:O),"")="custodia","Completo","")</f>
        <v/>
      </c>
    </row>
    <row r="1288" spans="1:34" x14ac:dyDescent="0.35">
      <c r="A1288" t="s">
        <v>419</v>
      </c>
      <c r="B1288">
        <v>6564359</v>
      </c>
      <c r="C1288" t="s">
        <v>129</v>
      </c>
      <c r="D1288" t="s">
        <v>1561</v>
      </c>
      <c r="E1288" t="s">
        <v>310</v>
      </c>
      <c r="F1288" t="s">
        <v>133</v>
      </c>
      <c r="G1288" t="s">
        <v>147</v>
      </c>
      <c r="H1288" s="16">
        <v>45808</v>
      </c>
      <c r="I1288" s="16">
        <v>45808</v>
      </c>
      <c r="J1288" t="s">
        <v>856</v>
      </c>
      <c r="K1288">
        <v>1213130</v>
      </c>
      <c r="L1288" t="s">
        <v>420</v>
      </c>
      <c r="O1288">
        <v>10014605</v>
      </c>
      <c r="P1288" t="s">
        <v>419</v>
      </c>
      <c r="Q1288">
        <v>0</v>
      </c>
      <c r="R1288" t="s">
        <v>347</v>
      </c>
      <c r="S1288" t="s">
        <v>329</v>
      </c>
      <c r="T1288">
        <v>11487062</v>
      </c>
      <c r="U1288" s="16">
        <v>45699</v>
      </c>
      <c r="V1288" s="16">
        <v>45808</v>
      </c>
      <c r="W1288" s="16">
        <v>45781</v>
      </c>
      <c r="X1288">
        <v>0</v>
      </c>
      <c r="Y1288">
        <v>1290900</v>
      </c>
      <c r="Z1288" t="s">
        <v>1568</v>
      </c>
      <c r="AA1288" t="s">
        <v>245</v>
      </c>
      <c r="AB1288" t="s">
        <v>121</v>
      </c>
      <c r="AC1288" t="s">
        <v>255</v>
      </c>
      <c r="AD1288" t="s">
        <v>141</v>
      </c>
      <c r="AE1288" t="str">
        <f>IF(B1288&gt;0,IF(B1288&gt;0,(IF(B1288&lt;&gt;'PLAN SEMANAL'!$A$2,BLTOTAL!AA1288,""))),"")</f>
        <v>ACARREO</v>
      </c>
      <c r="AF1288" t="str">
        <f>IF(AH1288="Completo","Completo",IF(IF(B1288&gt;0,_xlfn.XLOOKUP(B1288,'Detalle reservas completas fesa'!K:K,'Detalle reservas completas fesa'!Q:Q,_xlfn.XLOOKUP(B1288,'MB25'!L:L,'MB25'!Q:Q,"Incompleto")),"")="PENDIENTE","Incompleto",IF(B1288&gt;0,_xlfn.XLOOKUP(B1288,'Detalle reservas completas fesa'!K:K,'Detalle reservas completas fesa'!Q:Q,IF(AD1288="SIN MATERIAL","Completo",IF(AD1288="COMPLETO","Completo","Incompleto"))))))</f>
        <v>Incompleto</v>
      </c>
      <c r="AG1288">
        <f>IF(B1288&gt;0,_xlfn.XLOOKUP(B1288,IW49BLTOTAL!A:A,IW49BLTOTAL!H:H),"")</f>
        <v>10</v>
      </c>
      <c r="AH1288" t="str">
        <f>IF(IFERROR(_xlfn.XLOOKUP(B1288,'Detalle custodia'!B:B,'Detalle custodia'!O:O),"")="custodia","Completo","")</f>
        <v/>
      </c>
    </row>
    <row r="1289" spans="1:34" x14ac:dyDescent="0.35">
      <c r="A1289" t="s">
        <v>419</v>
      </c>
      <c r="B1289">
        <v>6564358</v>
      </c>
      <c r="C1289" t="s">
        <v>129</v>
      </c>
      <c r="D1289" t="s">
        <v>182</v>
      </c>
      <c r="E1289" t="s">
        <v>310</v>
      </c>
      <c r="F1289" t="s">
        <v>125</v>
      </c>
      <c r="G1289" t="s">
        <v>153</v>
      </c>
      <c r="H1289" s="16">
        <v>45839</v>
      </c>
      <c r="I1289" s="16">
        <v>45869</v>
      </c>
      <c r="J1289" t="s">
        <v>3476</v>
      </c>
      <c r="K1289">
        <v>1213130</v>
      </c>
      <c r="L1289" t="s">
        <v>420</v>
      </c>
      <c r="O1289">
        <v>10014605</v>
      </c>
      <c r="P1289" t="s">
        <v>419</v>
      </c>
      <c r="Q1289">
        <v>0</v>
      </c>
      <c r="R1289" t="s">
        <v>347</v>
      </c>
      <c r="S1289" t="s">
        <v>3901</v>
      </c>
      <c r="T1289">
        <v>11465568</v>
      </c>
      <c r="U1289" s="16">
        <v>45699</v>
      </c>
      <c r="V1289" s="16">
        <v>45839</v>
      </c>
      <c r="W1289" s="16">
        <v>45835</v>
      </c>
      <c r="X1289">
        <v>0</v>
      </c>
      <c r="Y1289">
        <v>1290900</v>
      </c>
      <c r="Z1289" t="s">
        <v>1568</v>
      </c>
      <c r="AA1289" t="s">
        <v>245</v>
      </c>
      <c r="AB1289" t="s">
        <v>121</v>
      </c>
      <c r="AC1289" t="s">
        <v>255</v>
      </c>
      <c r="AD1289" t="s">
        <v>141</v>
      </c>
      <c r="AE1289" t="str">
        <f>IF(B1289&gt;0,IF(B1289&gt;0,(IF(B1289&lt;&gt;'PLAN SEMANAL'!$A$2,BLTOTAL!AA1289,""))),"")</f>
        <v>ACARREO</v>
      </c>
      <c r="AF1289" t="str">
        <f>IF(AH1289="Completo","Completo",IF(IF(B1289&gt;0,_xlfn.XLOOKUP(B1289,'Detalle reservas completas fesa'!K:K,'Detalle reservas completas fesa'!Q:Q,_xlfn.XLOOKUP(B1289,'MB25'!L:L,'MB25'!Q:Q,"Incompleto")),"")="PENDIENTE","Incompleto",IF(B1289&gt;0,_xlfn.XLOOKUP(B1289,'Detalle reservas completas fesa'!K:K,'Detalle reservas completas fesa'!Q:Q,IF(AD1289="SIN MATERIAL","Completo",IF(AD1289="COMPLETO","Completo","Incompleto"))))))</f>
        <v>Completo</v>
      </c>
      <c r="AG1289">
        <f>IF(B1289&gt;0,_xlfn.XLOOKUP(B1289,IW49BLTOTAL!A:A,IW49BLTOTAL!H:H),"")</f>
        <v>108</v>
      </c>
      <c r="AH1289" t="str">
        <f>IF(IFERROR(_xlfn.XLOOKUP(B1289,'Detalle custodia'!B:B,'Detalle custodia'!O:O),"")="custodia","Completo","")</f>
        <v/>
      </c>
    </row>
    <row r="1290" spans="1:34" x14ac:dyDescent="0.35">
      <c r="A1290" t="s">
        <v>215</v>
      </c>
      <c r="B1290">
        <v>6564278</v>
      </c>
      <c r="C1290" t="s">
        <v>129</v>
      </c>
      <c r="D1290" t="s">
        <v>1548</v>
      </c>
      <c r="E1290" t="s">
        <v>310</v>
      </c>
      <c r="F1290" t="s">
        <v>125</v>
      </c>
      <c r="G1290" t="s">
        <v>336</v>
      </c>
      <c r="H1290" s="16">
        <v>45833</v>
      </c>
      <c r="I1290" s="16">
        <v>45833</v>
      </c>
      <c r="J1290" t="s">
        <v>5404</v>
      </c>
      <c r="K1290">
        <v>1213130</v>
      </c>
      <c r="L1290" t="s">
        <v>290</v>
      </c>
      <c r="O1290">
        <v>10018371</v>
      </c>
      <c r="P1290" t="s">
        <v>215</v>
      </c>
      <c r="Q1290">
        <v>0</v>
      </c>
      <c r="R1290" t="s">
        <v>347</v>
      </c>
      <c r="S1290" t="s">
        <v>262</v>
      </c>
      <c r="T1290">
        <v>11544536</v>
      </c>
      <c r="U1290" s="16">
        <v>45699</v>
      </c>
      <c r="V1290" s="16">
        <v>45833</v>
      </c>
      <c r="W1290" s="16">
        <v>45837</v>
      </c>
      <c r="X1290">
        <v>0</v>
      </c>
      <c r="Y1290">
        <v>1290900</v>
      </c>
      <c r="Z1290" t="s">
        <v>1568</v>
      </c>
      <c r="AA1290" t="s">
        <v>245</v>
      </c>
      <c r="AB1290" t="s">
        <v>121</v>
      </c>
      <c r="AC1290" t="s">
        <v>255</v>
      </c>
      <c r="AD1290" t="s">
        <v>189</v>
      </c>
      <c r="AE1290" t="str">
        <f>IF(B1290&gt;0,IF(B1290&gt;0,(IF(B1290&lt;&gt;'PLAN SEMANAL'!$A$2,BLTOTAL!AA1290,""))),"")</f>
        <v>ACARREO</v>
      </c>
      <c r="AF1290" t="str">
        <f>IF(AH1290="Completo","Completo",IF(IF(B1290&gt;0,_xlfn.XLOOKUP(B1290,'Detalle reservas completas fesa'!K:K,'Detalle reservas completas fesa'!Q:Q,_xlfn.XLOOKUP(B1290,'MB25'!L:L,'MB25'!Q:Q,"Incompleto")),"")="PENDIENTE","Incompleto",IF(B1290&gt;0,_xlfn.XLOOKUP(B1290,'Detalle reservas completas fesa'!K:K,'Detalle reservas completas fesa'!Q:Q,IF(AD1290="SIN MATERIAL","Completo",IF(AD1290="COMPLETO","Completo","Incompleto"))))))</f>
        <v>Completo</v>
      </c>
      <c r="AG1290">
        <f>IF(B1290&gt;0,_xlfn.XLOOKUP(B1290,IW49BLTOTAL!A:A,IW49BLTOTAL!H:H),"")</f>
        <v>1</v>
      </c>
      <c r="AH1290" t="str">
        <f>IF(IFERROR(_xlfn.XLOOKUP(B1290,'Detalle custodia'!B:B,'Detalle custodia'!O:O),"")="custodia","Completo","")</f>
        <v/>
      </c>
    </row>
    <row r="1291" spans="1:34" x14ac:dyDescent="0.35">
      <c r="A1291" t="s">
        <v>219</v>
      </c>
      <c r="B1291">
        <v>6564276</v>
      </c>
      <c r="C1291" t="s">
        <v>129</v>
      </c>
      <c r="D1291" t="s">
        <v>1548</v>
      </c>
      <c r="E1291" t="s">
        <v>310</v>
      </c>
      <c r="F1291" t="s">
        <v>133</v>
      </c>
      <c r="G1291" t="s">
        <v>226</v>
      </c>
      <c r="H1291" s="16">
        <v>45839</v>
      </c>
      <c r="I1291" s="16">
        <v>45869</v>
      </c>
      <c r="J1291" t="s">
        <v>3476</v>
      </c>
      <c r="K1291">
        <v>1213130</v>
      </c>
      <c r="L1291" t="s">
        <v>292</v>
      </c>
      <c r="O1291">
        <v>10017586</v>
      </c>
      <c r="P1291" t="s">
        <v>219</v>
      </c>
      <c r="Q1291">
        <v>0</v>
      </c>
      <c r="R1291" t="s">
        <v>347</v>
      </c>
      <c r="S1291" t="s">
        <v>3901</v>
      </c>
      <c r="T1291">
        <v>11544521</v>
      </c>
      <c r="U1291" s="16">
        <v>45699</v>
      </c>
      <c r="V1291" s="16">
        <v>45839</v>
      </c>
      <c r="W1291" s="16">
        <v>45835</v>
      </c>
      <c r="X1291">
        <v>0</v>
      </c>
      <c r="Y1291">
        <v>1290900</v>
      </c>
      <c r="Z1291" t="s">
        <v>1568</v>
      </c>
      <c r="AA1291" t="s">
        <v>245</v>
      </c>
      <c r="AB1291" t="s">
        <v>121</v>
      </c>
      <c r="AC1291" t="s">
        <v>255</v>
      </c>
      <c r="AD1291" t="s">
        <v>189</v>
      </c>
      <c r="AE1291" t="str">
        <f>IF(B1291&gt;0,IF(B1291&gt;0,(IF(B1291&lt;&gt;'PLAN SEMANAL'!$A$2,BLTOTAL!AA1291,""))),"")</f>
        <v>ACARREO</v>
      </c>
      <c r="AF1291" t="str">
        <f>IF(AH1291="Completo","Completo",IF(IF(B1291&gt;0,_xlfn.XLOOKUP(B1291,'Detalle reservas completas fesa'!K:K,'Detalle reservas completas fesa'!Q:Q,_xlfn.XLOOKUP(B1291,'MB25'!L:L,'MB25'!Q:Q,"Incompleto")),"")="PENDIENTE","Incompleto",IF(B1291&gt;0,_xlfn.XLOOKUP(B1291,'Detalle reservas completas fesa'!K:K,'Detalle reservas completas fesa'!Q:Q,IF(AD1291="SIN MATERIAL","Completo",IF(AD1291="COMPLETO","Completo","Incompleto"))))))</f>
        <v>Completo</v>
      </c>
      <c r="AG1291">
        <f>IF(B1291&gt;0,_xlfn.XLOOKUP(B1291,IW49BLTOTAL!A:A,IW49BLTOTAL!H:H),"")</f>
        <v>1</v>
      </c>
      <c r="AH1291" t="str">
        <f>IF(IFERROR(_xlfn.XLOOKUP(B1291,'Detalle custodia'!B:B,'Detalle custodia'!O:O),"")="custodia","Completo","")</f>
        <v/>
      </c>
    </row>
    <row r="1292" spans="1:34" x14ac:dyDescent="0.35">
      <c r="A1292" t="s">
        <v>219</v>
      </c>
      <c r="B1292">
        <v>6564275</v>
      </c>
      <c r="C1292" t="s">
        <v>129</v>
      </c>
      <c r="D1292" t="s">
        <v>1272</v>
      </c>
      <c r="E1292" t="s">
        <v>310</v>
      </c>
      <c r="F1292" t="s">
        <v>133</v>
      </c>
      <c r="G1292" t="s">
        <v>132</v>
      </c>
      <c r="H1292" s="16">
        <v>45809</v>
      </c>
      <c r="I1292" s="16">
        <v>45838</v>
      </c>
      <c r="J1292" t="s">
        <v>856</v>
      </c>
      <c r="K1292">
        <v>1213130</v>
      </c>
      <c r="L1292" t="s">
        <v>292</v>
      </c>
      <c r="O1292">
        <v>10017586</v>
      </c>
      <c r="P1292" t="s">
        <v>219</v>
      </c>
      <c r="Q1292">
        <v>0</v>
      </c>
      <c r="R1292" t="s">
        <v>347</v>
      </c>
      <c r="S1292" t="s">
        <v>3901</v>
      </c>
      <c r="T1292">
        <v>11540457</v>
      </c>
      <c r="U1292" s="16">
        <v>45699</v>
      </c>
      <c r="V1292" s="16">
        <v>45809</v>
      </c>
      <c r="W1292" s="16">
        <v>45835</v>
      </c>
      <c r="X1292">
        <v>0</v>
      </c>
      <c r="Y1292">
        <v>1290900</v>
      </c>
      <c r="Z1292" t="s">
        <v>1568</v>
      </c>
      <c r="AA1292" t="s">
        <v>245</v>
      </c>
      <c r="AB1292" t="s">
        <v>121</v>
      </c>
      <c r="AC1292" t="s">
        <v>255</v>
      </c>
      <c r="AD1292" t="s">
        <v>141</v>
      </c>
      <c r="AE1292" t="str">
        <f>IF(B1292&gt;0,IF(B1292&gt;0,(IF(B1292&lt;&gt;'PLAN SEMANAL'!$A$2,BLTOTAL!AA1292,""))),"")</f>
        <v>ACARREO</v>
      </c>
      <c r="AF1292" t="str">
        <f>IF(AH1292="Completo","Completo",IF(IF(B1292&gt;0,_xlfn.XLOOKUP(B1292,'Detalle reservas completas fesa'!K:K,'Detalle reservas completas fesa'!Q:Q,_xlfn.XLOOKUP(B1292,'MB25'!L:L,'MB25'!Q:Q,"Incompleto")),"")="PENDIENTE","Incompleto",IF(B1292&gt;0,_xlfn.XLOOKUP(B1292,'Detalle reservas completas fesa'!K:K,'Detalle reservas completas fesa'!Q:Q,IF(AD1292="SIN MATERIAL","Completo",IF(AD1292="COMPLETO","Completo","Incompleto"))))))</f>
        <v>Incompleto</v>
      </c>
      <c r="AG1292">
        <f>IF(B1292&gt;0,_xlfn.XLOOKUP(B1292,IW49BLTOTAL!A:A,IW49BLTOTAL!H:H),"")</f>
        <v>1</v>
      </c>
      <c r="AH1292" t="str">
        <f>IF(IFERROR(_xlfn.XLOOKUP(B1292,'Detalle custodia'!B:B,'Detalle custodia'!O:O),"")="custodia","Completo","")</f>
        <v/>
      </c>
    </row>
    <row r="1293" spans="1:34" x14ac:dyDescent="0.35">
      <c r="A1293" t="s">
        <v>219</v>
      </c>
      <c r="B1293">
        <v>6564273</v>
      </c>
      <c r="C1293" t="s">
        <v>129</v>
      </c>
      <c r="D1293" t="s">
        <v>1242</v>
      </c>
      <c r="E1293" t="s">
        <v>310</v>
      </c>
      <c r="F1293" t="s">
        <v>133</v>
      </c>
      <c r="G1293" t="s">
        <v>147</v>
      </c>
      <c r="H1293" s="16">
        <v>45839</v>
      </c>
      <c r="I1293" s="16">
        <v>45869</v>
      </c>
      <c r="J1293" t="s">
        <v>3476</v>
      </c>
      <c r="K1293">
        <v>1213130</v>
      </c>
      <c r="L1293" t="s">
        <v>292</v>
      </c>
      <c r="O1293">
        <v>10017586</v>
      </c>
      <c r="P1293" t="s">
        <v>219</v>
      </c>
      <c r="Q1293">
        <v>0</v>
      </c>
      <c r="R1293" t="s">
        <v>347</v>
      </c>
      <c r="S1293" t="s">
        <v>3901</v>
      </c>
      <c r="T1293">
        <v>11540454</v>
      </c>
      <c r="U1293" s="16">
        <v>45699</v>
      </c>
      <c r="V1293" s="16">
        <v>45839</v>
      </c>
      <c r="W1293" s="16">
        <v>45835</v>
      </c>
      <c r="X1293">
        <v>0</v>
      </c>
      <c r="Y1293">
        <v>1290900</v>
      </c>
      <c r="Z1293" t="s">
        <v>1568</v>
      </c>
      <c r="AA1293" t="s">
        <v>245</v>
      </c>
      <c r="AB1293" t="s">
        <v>121</v>
      </c>
      <c r="AC1293" t="s">
        <v>255</v>
      </c>
      <c r="AD1293" t="s">
        <v>141</v>
      </c>
      <c r="AE1293" t="str">
        <f>IF(B1293&gt;0,IF(B1293&gt;0,(IF(B1293&lt;&gt;'PLAN SEMANAL'!$A$2,BLTOTAL!AA1293,""))),"")</f>
        <v>ACARREO</v>
      </c>
      <c r="AF1293" t="str">
        <f>IF(AH1293="Completo","Completo",IF(IF(B1293&gt;0,_xlfn.XLOOKUP(B1293,'Detalle reservas completas fesa'!K:K,'Detalle reservas completas fesa'!Q:Q,_xlfn.XLOOKUP(B1293,'MB25'!L:L,'MB25'!Q:Q,"Incompleto")),"")="PENDIENTE","Incompleto",IF(B1293&gt;0,_xlfn.XLOOKUP(B1293,'Detalle reservas completas fesa'!K:K,'Detalle reservas completas fesa'!Q:Q,IF(AD1293="SIN MATERIAL","Completo",IF(AD1293="COMPLETO","Completo","Incompleto"))))))</f>
        <v>Completo</v>
      </c>
      <c r="AG1293">
        <f>IF(B1293&gt;0,_xlfn.XLOOKUP(B1293,IW49BLTOTAL!A:A,IW49BLTOTAL!H:H),"")</f>
        <v>8</v>
      </c>
      <c r="AH1293" t="str">
        <f>IF(IFERROR(_xlfn.XLOOKUP(B1293,'Detalle custodia'!B:B,'Detalle custodia'!O:O),"")="custodia","Completo","")</f>
        <v/>
      </c>
    </row>
    <row r="1294" spans="1:34" x14ac:dyDescent="0.35">
      <c r="A1294" t="s">
        <v>243</v>
      </c>
      <c r="B1294">
        <v>6564272</v>
      </c>
      <c r="C1294" t="s">
        <v>129</v>
      </c>
      <c r="D1294" t="s">
        <v>1548</v>
      </c>
      <c r="E1294" t="s">
        <v>310</v>
      </c>
      <c r="F1294" t="s">
        <v>133</v>
      </c>
      <c r="G1294" t="s">
        <v>226</v>
      </c>
      <c r="H1294" s="16">
        <v>45839</v>
      </c>
      <c r="I1294" s="16">
        <v>45869</v>
      </c>
      <c r="J1294" t="s">
        <v>3476</v>
      </c>
      <c r="K1294">
        <v>1213130</v>
      </c>
      <c r="L1294" t="s">
        <v>384</v>
      </c>
      <c r="O1294">
        <v>10014627</v>
      </c>
      <c r="P1294" t="s">
        <v>243</v>
      </c>
      <c r="Q1294">
        <v>0</v>
      </c>
      <c r="R1294" t="s">
        <v>347</v>
      </c>
      <c r="S1294" t="s">
        <v>3901</v>
      </c>
      <c r="T1294">
        <v>11544518</v>
      </c>
      <c r="U1294" s="16">
        <v>45699</v>
      </c>
      <c r="V1294" s="16">
        <v>45839</v>
      </c>
      <c r="W1294" s="16">
        <v>45835</v>
      </c>
      <c r="X1294">
        <v>0</v>
      </c>
      <c r="Y1294">
        <v>1290900</v>
      </c>
      <c r="Z1294" t="s">
        <v>1568</v>
      </c>
      <c r="AA1294" t="s">
        <v>245</v>
      </c>
      <c r="AB1294" t="s">
        <v>121</v>
      </c>
      <c r="AC1294" t="s">
        <v>255</v>
      </c>
      <c r="AD1294" t="s">
        <v>189</v>
      </c>
      <c r="AE1294" t="str">
        <f>IF(B1294&gt;0,IF(B1294&gt;0,(IF(B1294&lt;&gt;'PLAN SEMANAL'!$A$2,BLTOTAL!AA1294,""))),"")</f>
        <v>ACARREO</v>
      </c>
      <c r="AF1294" t="str">
        <f>IF(AH1294="Completo","Completo",IF(IF(B1294&gt;0,_xlfn.XLOOKUP(B1294,'Detalle reservas completas fesa'!K:K,'Detalle reservas completas fesa'!Q:Q,_xlfn.XLOOKUP(B1294,'MB25'!L:L,'MB25'!Q:Q,"Incompleto")),"")="PENDIENTE","Incompleto",IF(B1294&gt;0,_xlfn.XLOOKUP(B1294,'Detalle reservas completas fesa'!K:K,'Detalle reservas completas fesa'!Q:Q,IF(AD1294="SIN MATERIAL","Completo",IF(AD1294="COMPLETO","Completo","Incompleto"))))))</f>
        <v>Completo</v>
      </c>
      <c r="AG1294">
        <f>IF(B1294&gt;0,_xlfn.XLOOKUP(B1294,IW49BLTOTAL!A:A,IW49BLTOTAL!H:H),"")</f>
        <v>1</v>
      </c>
      <c r="AH1294" t="str">
        <f>IF(IFERROR(_xlfn.XLOOKUP(B1294,'Detalle custodia'!B:B,'Detalle custodia'!O:O),"")="custodia","Completo","")</f>
        <v/>
      </c>
    </row>
    <row r="1295" spans="1:34" x14ac:dyDescent="0.35">
      <c r="A1295" t="s">
        <v>298</v>
      </c>
      <c r="B1295">
        <v>6564270</v>
      </c>
      <c r="C1295" t="s">
        <v>129</v>
      </c>
      <c r="D1295" t="s">
        <v>1562</v>
      </c>
      <c r="E1295" t="s">
        <v>310</v>
      </c>
      <c r="F1295" t="s">
        <v>133</v>
      </c>
      <c r="G1295" t="s">
        <v>226</v>
      </c>
      <c r="H1295" s="16">
        <v>45839</v>
      </c>
      <c r="I1295" s="16">
        <v>45869</v>
      </c>
      <c r="J1295" t="s">
        <v>3476</v>
      </c>
      <c r="K1295">
        <v>1213130</v>
      </c>
      <c r="L1295" t="s">
        <v>299</v>
      </c>
      <c r="O1295">
        <v>10014626</v>
      </c>
      <c r="P1295" t="s">
        <v>298</v>
      </c>
      <c r="Q1295">
        <v>0</v>
      </c>
      <c r="R1295" t="s">
        <v>347</v>
      </c>
      <c r="S1295" t="s">
        <v>3901</v>
      </c>
      <c r="T1295">
        <v>11510578</v>
      </c>
      <c r="U1295" s="16">
        <v>45699</v>
      </c>
      <c r="V1295" s="16">
        <v>45839</v>
      </c>
      <c r="W1295" s="16">
        <v>45835</v>
      </c>
      <c r="X1295">
        <v>0</v>
      </c>
      <c r="Y1295">
        <v>1290900</v>
      </c>
      <c r="Z1295" t="s">
        <v>1568</v>
      </c>
      <c r="AA1295" t="s">
        <v>245</v>
      </c>
      <c r="AB1295" t="s">
        <v>121</v>
      </c>
      <c r="AC1295" t="s">
        <v>255</v>
      </c>
      <c r="AD1295" t="s">
        <v>189</v>
      </c>
      <c r="AE1295" t="str">
        <f>IF(B1295&gt;0,IF(B1295&gt;0,(IF(B1295&lt;&gt;'PLAN SEMANAL'!$A$2,BLTOTAL!AA1295,""))),"")</f>
        <v>ACARREO</v>
      </c>
      <c r="AF1295" t="str">
        <f>IF(AH1295="Completo","Completo",IF(IF(B1295&gt;0,_xlfn.XLOOKUP(B1295,'Detalle reservas completas fesa'!K:K,'Detalle reservas completas fesa'!Q:Q,_xlfn.XLOOKUP(B1295,'MB25'!L:L,'MB25'!Q:Q,"Incompleto")),"")="PENDIENTE","Incompleto",IF(B1295&gt;0,_xlfn.XLOOKUP(B1295,'Detalle reservas completas fesa'!K:K,'Detalle reservas completas fesa'!Q:Q,IF(AD1295="SIN MATERIAL","Completo",IF(AD1295="COMPLETO","Completo","Incompleto"))))))</f>
        <v>Completo</v>
      </c>
      <c r="AG1295">
        <f>IF(B1295&gt;0,_xlfn.XLOOKUP(B1295,IW49BLTOTAL!A:A,IW49BLTOTAL!H:H),"")</f>
        <v>3</v>
      </c>
      <c r="AH1295" t="str">
        <f>IF(IFERROR(_xlfn.XLOOKUP(B1295,'Detalle custodia'!B:B,'Detalle custodia'!O:O),"")="custodia","Completo","")</f>
        <v/>
      </c>
    </row>
    <row r="1296" spans="1:34" x14ac:dyDescent="0.35">
      <c r="A1296" t="s">
        <v>237</v>
      </c>
      <c r="B1296">
        <v>6564267</v>
      </c>
      <c r="C1296" t="s">
        <v>129</v>
      </c>
      <c r="D1296" t="s">
        <v>229</v>
      </c>
      <c r="E1296" t="s">
        <v>310</v>
      </c>
      <c r="F1296" t="s">
        <v>259</v>
      </c>
      <c r="G1296" t="s">
        <v>1075</v>
      </c>
      <c r="H1296" s="16">
        <v>45754</v>
      </c>
      <c r="I1296" s="16">
        <v>45754</v>
      </c>
      <c r="J1296" t="s">
        <v>856</v>
      </c>
      <c r="K1296">
        <v>1213130</v>
      </c>
      <c r="L1296" t="s">
        <v>386</v>
      </c>
      <c r="M1296" s="16">
        <v>45761</v>
      </c>
      <c r="N1296" s="16">
        <v>45761</v>
      </c>
      <c r="O1296">
        <v>10014625</v>
      </c>
      <c r="P1296" t="s">
        <v>237</v>
      </c>
      <c r="Q1296">
        <v>9692.36</v>
      </c>
      <c r="R1296" t="s">
        <v>347</v>
      </c>
      <c r="S1296" t="s">
        <v>3889</v>
      </c>
      <c r="T1296">
        <v>11396066</v>
      </c>
      <c r="U1296" s="16">
        <v>45699</v>
      </c>
      <c r="V1296" s="16">
        <v>45754</v>
      </c>
      <c r="W1296" s="16">
        <v>45815</v>
      </c>
      <c r="X1296">
        <v>9692.36</v>
      </c>
      <c r="Y1296">
        <v>1290900</v>
      </c>
      <c r="Z1296" t="s">
        <v>1568</v>
      </c>
      <c r="AA1296" t="s">
        <v>245</v>
      </c>
      <c r="AB1296" t="s">
        <v>121</v>
      </c>
      <c r="AC1296" t="s">
        <v>255</v>
      </c>
      <c r="AD1296" t="s">
        <v>135</v>
      </c>
      <c r="AE1296" t="str">
        <f>IF(B1296&gt;0,IF(B1296&gt;0,(IF(B1296&lt;&gt;'PLAN SEMANAL'!$A$2,BLTOTAL!AA1296,""))),"")</f>
        <v>ACARREO</v>
      </c>
      <c r="AF1296" t="str">
        <f>IF(AH1296="Completo","Completo",IF(IF(B1296&gt;0,_xlfn.XLOOKUP(B1296,'Detalle reservas completas fesa'!K:K,'Detalle reservas completas fesa'!Q:Q,_xlfn.XLOOKUP(B1296,'MB25'!L:L,'MB25'!Q:Q,"Incompleto")),"")="PENDIENTE","Incompleto",IF(B1296&gt;0,_xlfn.XLOOKUP(B1296,'Detalle reservas completas fesa'!K:K,'Detalle reservas completas fesa'!Q:Q,IF(AD1296="SIN MATERIAL","Completo",IF(AD1296="COMPLETO","Completo","Incompleto"))))))</f>
        <v>Incompleto</v>
      </c>
      <c r="AG1296">
        <f>IF(B1296&gt;0,_xlfn.XLOOKUP(B1296,IW49BLTOTAL!A:A,IW49BLTOTAL!H:H),"")</f>
        <v>3</v>
      </c>
      <c r="AH1296" t="str">
        <f>IF(IFERROR(_xlfn.XLOOKUP(B1296,'Detalle custodia'!B:B,'Detalle custodia'!O:O),"")="custodia","Completo","")</f>
        <v/>
      </c>
    </row>
    <row r="1297" spans="1:34" x14ac:dyDescent="0.35">
      <c r="A1297" t="s">
        <v>207</v>
      </c>
      <c r="B1297">
        <v>6564261</v>
      </c>
      <c r="C1297" t="s">
        <v>129</v>
      </c>
      <c r="D1297" t="s">
        <v>1548</v>
      </c>
      <c r="E1297" t="s">
        <v>310</v>
      </c>
      <c r="F1297" t="s">
        <v>133</v>
      </c>
      <c r="G1297" t="s">
        <v>226</v>
      </c>
      <c r="H1297" s="16">
        <v>45839</v>
      </c>
      <c r="I1297" s="16">
        <v>45869</v>
      </c>
      <c r="J1297" t="s">
        <v>3476</v>
      </c>
      <c r="K1297">
        <v>1213130</v>
      </c>
      <c r="L1297" t="s">
        <v>385</v>
      </c>
      <c r="O1297">
        <v>10014621</v>
      </c>
      <c r="P1297" t="s">
        <v>207</v>
      </c>
      <c r="Q1297">
        <v>0</v>
      </c>
      <c r="R1297" t="s">
        <v>347</v>
      </c>
      <c r="S1297" t="s">
        <v>3901</v>
      </c>
      <c r="T1297">
        <v>11544161</v>
      </c>
      <c r="U1297" s="16">
        <v>45699</v>
      </c>
      <c r="V1297" s="16">
        <v>45839</v>
      </c>
      <c r="W1297" s="16">
        <v>45835</v>
      </c>
      <c r="X1297">
        <v>0</v>
      </c>
      <c r="Y1297">
        <v>1290900</v>
      </c>
      <c r="Z1297" t="s">
        <v>1568</v>
      </c>
      <c r="AA1297" t="s">
        <v>245</v>
      </c>
      <c r="AB1297" t="s">
        <v>121</v>
      </c>
      <c r="AC1297" t="s">
        <v>255</v>
      </c>
      <c r="AD1297" t="s">
        <v>189</v>
      </c>
      <c r="AE1297" t="str">
        <f>IF(B1297&gt;0,IF(B1297&gt;0,(IF(B1297&lt;&gt;'PLAN SEMANAL'!$A$2,BLTOTAL!AA1297,""))),"")</f>
        <v>ACARREO</v>
      </c>
      <c r="AF1297" t="str">
        <f>IF(AH1297="Completo","Completo",IF(IF(B1297&gt;0,_xlfn.XLOOKUP(B1297,'Detalle reservas completas fesa'!K:K,'Detalle reservas completas fesa'!Q:Q,_xlfn.XLOOKUP(B1297,'MB25'!L:L,'MB25'!Q:Q,"Incompleto")),"")="PENDIENTE","Incompleto",IF(B1297&gt;0,_xlfn.XLOOKUP(B1297,'Detalle reservas completas fesa'!K:K,'Detalle reservas completas fesa'!Q:Q,IF(AD1297="SIN MATERIAL","Completo",IF(AD1297="COMPLETO","Completo","Incompleto"))))))</f>
        <v>Completo</v>
      </c>
      <c r="AG1297">
        <f>IF(B1297&gt;0,_xlfn.XLOOKUP(B1297,IW49BLTOTAL!A:A,IW49BLTOTAL!H:H),"")</f>
        <v>1</v>
      </c>
      <c r="AH1297" t="str">
        <f>IF(IFERROR(_xlfn.XLOOKUP(B1297,'Detalle custodia'!B:B,'Detalle custodia'!O:O),"")="custodia","Completo","")</f>
        <v/>
      </c>
    </row>
    <row r="1298" spans="1:34" x14ac:dyDescent="0.35">
      <c r="A1298" t="s">
        <v>272</v>
      </c>
      <c r="B1298">
        <v>6564248</v>
      </c>
      <c r="C1298" t="s">
        <v>123</v>
      </c>
      <c r="D1298" t="s">
        <v>1563</v>
      </c>
      <c r="E1298" t="s">
        <v>310</v>
      </c>
      <c r="F1298" t="s">
        <v>669</v>
      </c>
      <c r="G1298" t="s">
        <v>136</v>
      </c>
      <c r="H1298" s="16">
        <v>45839</v>
      </c>
      <c r="I1298" s="16">
        <v>45869</v>
      </c>
      <c r="J1298" t="s">
        <v>3476</v>
      </c>
      <c r="K1298">
        <v>1210102</v>
      </c>
      <c r="L1298" t="s">
        <v>273</v>
      </c>
      <c r="O1298">
        <v>10017653</v>
      </c>
      <c r="P1298" t="s">
        <v>165</v>
      </c>
      <c r="Q1298">
        <v>589.71</v>
      </c>
      <c r="R1298" t="s">
        <v>296</v>
      </c>
      <c r="S1298" t="s">
        <v>342</v>
      </c>
      <c r="T1298">
        <v>11549760</v>
      </c>
      <c r="U1298" s="16">
        <v>45699</v>
      </c>
      <c r="V1298" s="16">
        <v>45839</v>
      </c>
      <c r="W1298" s="16">
        <v>45833</v>
      </c>
      <c r="X1298">
        <v>589.71</v>
      </c>
      <c r="Y1298">
        <v>1290900</v>
      </c>
      <c r="Z1298" t="s">
        <v>1568</v>
      </c>
      <c r="AA1298" t="s">
        <v>248</v>
      </c>
      <c r="AB1298" t="s">
        <v>121</v>
      </c>
      <c r="AC1298" t="s">
        <v>255</v>
      </c>
      <c r="AD1298" t="s">
        <v>122</v>
      </c>
      <c r="AE1298" t="str">
        <f>IF(B1298&gt;0,IF(B1298&gt;0,(IF(B1298&lt;&gt;'PLAN SEMANAL'!$A$2,BLTOTAL!AA1298,""))),"")</f>
        <v>PERFORACIO</v>
      </c>
      <c r="AF1298" t="str">
        <f>IF(AH1298="Completo","Completo",IF(IF(B1298&gt;0,_xlfn.XLOOKUP(B1298,'Detalle reservas completas fesa'!K:K,'Detalle reservas completas fesa'!Q:Q,_xlfn.XLOOKUP(B1298,'MB25'!L:L,'MB25'!Q:Q,"Incompleto")),"")="PENDIENTE","Incompleto",IF(B1298&gt;0,_xlfn.XLOOKUP(B1298,'Detalle reservas completas fesa'!K:K,'Detalle reservas completas fesa'!Q:Q,IF(AD1298="SIN MATERIAL","Completo",IF(AD1298="COMPLETO","Completo","Incompleto"))))))</f>
        <v>Completo</v>
      </c>
      <c r="AG1298">
        <f>IF(B1298&gt;0,_xlfn.XLOOKUP(B1298,IW49BLTOTAL!A:A,IW49BLTOTAL!H:H),"")</f>
        <v>8</v>
      </c>
      <c r="AH1298" t="str">
        <f>IF(IFERROR(_xlfn.XLOOKUP(B1298,'Detalle custodia'!B:B,'Detalle custodia'!O:O),"")="custodia","Completo","")</f>
        <v/>
      </c>
    </row>
    <row r="1299" spans="1:34" x14ac:dyDescent="0.35">
      <c r="A1299" t="s">
        <v>207</v>
      </c>
      <c r="B1299">
        <v>6564240</v>
      </c>
      <c r="C1299" t="s">
        <v>129</v>
      </c>
      <c r="D1299" t="s">
        <v>842</v>
      </c>
      <c r="E1299" t="s">
        <v>310</v>
      </c>
      <c r="F1299" t="s">
        <v>133</v>
      </c>
      <c r="G1299" t="s">
        <v>147</v>
      </c>
      <c r="H1299" s="16">
        <v>45809</v>
      </c>
      <c r="I1299" s="16">
        <v>45809</v>
      </c>
      <c r="J1299" t="s">
        <v>856</v>
      </c>
      <c r="K1299">
        <v>1213130</v>
      </c>
      <c r="L1299" t="s">
        <v>385</v>
      </c>
      <c r="O1299">
        <v>10014621</v>
      </c>
      <c r="P1299" t="s">
        <v>207</v>
      </c>
      <c r="Q1299">
        <v>0</v>
      </c>
      <c r="R1299" t="s">
        <v>347</v>
      </c>
      <c r="S1299" t="s">
        <v>343</v>
      </c>
      <c r="T1299">
        <v>11540909</v>
      </c>
      <c r="U1299" s="16">
        <v>45699</v>
      </c>
      <c r="V1299" s="16">
        <v>45809</v>
      </c>
      <c r="W1299" s="16">
        <v>45776</v>
      </c>
      <c r="X1299">
        <v>0</v>
      </c>
      <c r="Y1299">
        <v>1290900</v>
      </c>
      <c r="Z1299" t="s">
        <v>1568</v>
      </c>
      <c r="AA1299" t="s">
        <v>245</v>
      </c>
      <c r="AB1299" t="s">
        <v>121</v>
      </c>
      <c r="AC1299" t="s">
        <v>255</v>
      </c>
      <c r="AD1299" t="s">
        <v>122</v>
      </c>
      <c r="AE1299" t="str">
        <f>IF(B1299&gt;0,IF(B1299&gt;0,(IF(B1299&lt;&gt;'PLAN SEMANAL'!$A$2,BLTOTAL!AA1299,""))),"")</f>
        <v>ACARREO</v>
      </c>
      <c r="AF1299" t="str">
        <f>IF(AH1299="Completo","Completo",IF(IF(B1299&gt;0,_xlfn.XLOOKUP(B1299,'Detalle reservas completas fesa'!K:K,'Detalle reservas completas fesa'!Q:Q,_xlfn.XLOOKUP(B1299,'MB25'!L:L,'MB25'!Q:Q,"Incompleto")),"")="PENDIENTE","Incompleto",IF(B1299&gt;0,_xlfn.XLOOKUP(B1299,'Detalle reservas completas fesa'!K:K,'Detalle reservas completas fesa'!Q:Q,IF(AD1299="SIN MATERIAL","Completo",IF(AD1299="COMPLETO","Completo","Incompleto"))))))</f>
        <v>Completo</v>
      </c>
      <c r="AG1299">
        <f>IF(B1299&gt;0,_xlfn.XLOOKUP(B1299,IW49BLTOTAL!A:A,IW49BLTOTAL!H:H),"")</f>
        <v>1</v>
      </c>
      <c r="AH1299" t="str">
        <f>IF(IFERROR(_xlfn.XLOOKUP(B1299,'Detalle custodia'!B:B,'Detalle custodia'!O:O),"")="custodia","Completo","")</f>
        <v/>
      </c>
    </row>
    <row r="1300" spans="1:34" x14ac:dyDescent="0.35">
      <c r="A1300" t="s">
        <v>207</v>
      </c>
      <c r="B1300">
        <v>6564239</v>
      </c>
      <c r="C1300" t="s">
        <v>129</v>
      </c>
      <c r="D1300" t="s">
        <v>5627</v>
      </c>
      <c r="E1300" t="s">
        <v>310</v>
      </c>
      <c r="F1300" t="s">
        <v>133</v>
      </c>
      <c r="G1300" t="s">
        <v>192</v>
      </c>
      <c r="H1300" s="16">
        <v>45839</v>
      </c>
      <c r="I1300" s="16">
        <v>45869</v>
      </c>
      <c r="J1300" t="s">
        <v>3476</v>
      </c>
      <c r="K1300">
        <v>1213130</v>
      </c>
      <c r="L1300" t="s">
        <v>385</v>
      </c>
      <c r="O1300">
        <v>10014621</v>
      </c>
      <c r="P1300" t="s">
        <v>207</v>
      </c>
      <c r="Q1300">
        <v>145318.04</v>
      </c>
      <c r="R1300" t="s">
        <v>347</v>
      </c>
      <c r="S1300" t="s">
        <v>3901</v>
      </c>
      <c r="T1300">
        <v>11475060</v>
      </c>
      <c r="U1300" s="16">
        <v>45699</v>
      </c>
      <c r="V1300" s="16">
        <v>45839</v>
      </c>
      <c r="W1300" s="16">
        <v>45835</v>
      </c>
      <c r="X1300">
        <v>145318.04</v>
      </c>
      <c r="Y1300">
        <v>1290900</v>
      </c>
      <c r="Z1300" t="s">
        <v>1568</v>
      </c>
      <c r="AA1300" t="s">
        <v>245</v>
      </c>
      <c r="AB1300" t="s">
        <v>121</v>
      </c>
      <c r="AC1300" t="s">
        <v>255</v>
      </c>
      <c r="AD1300" t="s">
        <v>135</v>
      </c>
      <c r="AE1300" t="str">
        <f>IF(B1300&gt;0,IF(B1300&gt;0,(IF(B1300&lt;&gt;'PLAN SEMANAL'!$A$2,BLTOTAL!AA1300,""))),"")</f>
        <v>ACARREO</v>
      </c>
      <c r="AF1300" t="str">
        <f>IF(AH1300="Completo","Completo",IF(IF(B1300&gt;0,_xlfn.XLOOKUP(B1300,'Detalle reservas completas fesa'!K:K,'Detalle reservas completas fesa'!Q:Q,_xlfn.XLOOKUP(B1300,'MB25'!L:L,'MB25'!Q:Q,"Incompleto")),"")="PENDIENTE","Incompleto",IF(B1300&gt;0,_xlfn.XLOOKUP(B1300,'Detalle reservas completas fesa'!K:K,'Detalle reservas completas fesa'!Q:Q,IF(AD1300="SIN MATERIAL","Completo",IF(AD1300="COMPLETO","Completo","Incompleto"))))))</f>
        <v>Incompleto</v>
      </c>
      <c r="AG1300">
        <f>IF(B1300&gt;0,_xlfn.XLOOKUP(B1300,IW49BLTOTAL!A:A,IW49BLTOTAL!H:H),"")</f>
        <v>108</v>
      </c>
      <c r="AH1300" t="str">
        <f>IF(IFERROR(_xlfn.XLOOKUP(B1300,'Detalle custodia'!B:B,'Detalle custodia'!O:O),"")="custodia","Completo","")</f>
        <v/>
      </c>
    </row>
    <row r="1301" spans="1:34" x14ac:dyDescent="0.35">
      <c r="A1301" t="s">
        <v>413</v>
      </c>
      <c r="B1301">
        <v>6564235</v>
      </c>
      <c r="C1301" t="s">
        <v>129</v>
      </c>
      <c r="D1301" t="s">
        <v>1548</v>
      </c>
      <c r="E1301" t="s">
        <v>310</v>
      </c>
      <c r="F1301" t="s">
        <v>259</v>
      </c>
      <c r="G1301" t="s">
        <v>336</v>
      </c>
      <c r="H1301" s="16">
        <v>45853</v>
      </c>
      <c r="I1301" s="16">
        <v>45853</v>
      </c>
      <c r="J1301" t="s">
        <v>5407</v>
      </c>
      <c r="K1301">
        <v>1213130</v>
      </c>
      <c r="L1301" t="s">
        <v>414</v>
      </c>
      <c r="O1301">
        <v>10014620</v>
      </c>
      <c r="P1301" t="s">
        <v>413</v>
      </c>
      <c r="Q1301">
        <v>0</v>
      </c>
      <c r="R1301" t="s">
        <v>347</v>
      </c>
      <c r="S1301" t="s">
        <v>343</v>
      </c>
      <c r="T1301">
        <v>11544159</v>
      </c>
      <c r="U1301" s="16">
        <v>45699</v>
      </c>
      <c r="V1301" s="16">
        <v>45853</v>
      </c>
      <c r="W1301" s="16">
        <v>45851</v>
      </c>
      <c r="X1301">
        <v>0</v>
      </c>
      <c r="Y1301">
        <v>1290900</v>
      </c>
      <c r="Z1301" t="s">
        <v>1568</v>
      </c>
      <c r="AA1301" t="s">
        <v>245</v>
      </c>
      <c r="AB1301" t="s">
        <v>121</v>
      </c>
      <c r="AC1301" t="s">
        <v>255</v>
      </c>
      <c r="AD1301" t="s">
        <v>189</v>
      </c>
      <c r="AE1301" t="str">
        <f>IF(B1301&gt;0,IF(B1301&gt;0,(IF(B1301&lt;&gt;'PLAN SEMANAL'!$A$2,BLTOTAL!AA1301,""))),"")</f>
        <v>ACARREO</v>
      </c>
      <c r="AF1301" t="str">
        <f>IF(AH1301="Completo","Completo",IF(IF(B1301&gt;0,_xlfn.XLOOKUP(B1301,'Detalle reservas completas fesa'!K:K,'Detalle reservas completas fesa'!Q:Q,_xlfn.XLOOKUP(B1301,'MB25'!L:L,'MB25'!Q:Q,"Incompleto")),"")="PENDIENTE","Incompleto",IF(B1301&gt;0,_xlfn.XLOOKUP(B1301,'Detalle reservas completas fesa'!K:K,'Detalle reservas completas fesa'!Q:Q,IF(AD1301="SIN MATERIAL","Completo",IF(AD1301="COMPLETO","Completo","Incompleto"))))))</f>
        <v>Completo</v>
      </c>
      <c r="AG1301">
        <f>IF(B1301&gt;0,_xlfn.XLOOKUP(B1301,IW49BLTOTAL!A:A,IW49BLTOTAL!H:H),"")</f>
        <v>1</v>
      </c>
      <c r="AH1301" t="str">
        <f>IF(IFERROR(_xlfn.XLOOKUP(B1301,'Detalle custodia'!B:B,'Detalle custodia'!O:O),"")="custodia","Completo","")</f>
        <v/>
      </c>
    </row>
    <row r="1302" spans="1:34" x14ac:dyDescent="0.35">
      <c r="A1302" t="s">
        <v>313</v>
      </c>
      <c r="B1302">
        <v>6564233</v>
      </c>
      <c r="C1302" t="s">
        <v>129</v>
      </c>
      <c r="D1302" t="s">
        <v>1564</v>
      </c>
      <c r="E1302" t="s">
        <v>310</v>
      </c>
      <c r="F1302" t="s">
        <v>133</v>
      </c>
      <c r="G1302" t="s">
        <v>147</v>
      </c>
      <c r="H1302" s="16">
        <v>45809</v>
      </c>
      <c r="I1302" s="16">
        <v>45809</v>
      </c>
      <c r="J1302" t="s">
        <v>856</v>
      </c>
      <c r="K1302">
        <v>1213130</v>
      </c>
      <c r="L1302" t="s">
        <v>314</v>
      </c>
      <c r="O1302">
        <v>10014619</v>
      </c>
      <c r="P1302" t="s">
        <v>313</v>
      </c>
      <c r="Q1302">
        <v>0</v>
      </c>
      <c r="R1302" t="s">
        <v>347</v>
      </c>
      <c r="S1302" t="s">
        <v>343</v>
      </c>
      <c r="T1302">
        <v>11519782</v>
      </c>
      <c r="U1302" s="16">
        <v>45699</v>
      </c>
      <c r="V1302" s="16">
        <v>45809</v>
      </c>
      <c r="W1302" s="16">
        <v>45776</v>
      </c>
      <c r="X1302">
        <v>0</v>
      </c>
      <c r="Y1302">
        <v>1290900</v>
      </c>
      <c r="Z1302" t="s">
        <v>1568</v>
      </c>
      <c r="AA1302" t="s">
        <v>245</v>
      </c>
      <c r="AB1302" t="s">
        <v>121</v>
      </c>
      <c r="AC1302" t="s">
        <v>255</v>
      </c>
      <c r="AD1302" t="s">
        <v>141</v>
      </c>
      <c r="AE1302" t="str">
        <f>IF(B1302&gt;0,IF(B1302&gt;0,(IF(B1302&lt;&gt;'PLAN SEMANAL'!$A$2,BLTOTAL!AA1302,""))),"")</f>
        <v>ACARREO</v>
      </c>
      <c r="AF1302" t="str">
        <f>IF(AH1302="Completo","Completo",IF(IF(B1302&gt;0,_xlfn.XLOOKUP(B1302,'Detalle reservas completas fesa'!K:K,'Detalle reservas completas fesa'!Q:Q,_xlfn.XLOOKUP(B1302,'MB25'!L:L,'MB25'!Q:Q,"Incompleto")),"")="PENDIENTE","Incompleto",IF(B1302&gt;0,_xlfn.XLOOKUP(B1302,'Detalle reservas completas fesa'!K:K,'Detalle reservas completas fesa'!Q:Q,IF(AD1302="SIN MATERIAL","Completo",IF(AD1302="COMPLETO","Completo","Incompleto"))))))</f>
        <v>Incompleto</v>
      </c>
      <c r="AG1302">
        <f>IF(B1302&gt;0,_xlfn.XLOOKUP(B1302,IW49BLTOTAL!A:A,IW49BLTOTAL!H:H),"")</f>
        <v>2</v>
      </c>
      <c r="AH1302" t="str">
        <f>IF(IFERROR(_xlfn.XLOOKUP(B1302,'Detalle custodia'!B:B,'Detalle custodia'!O:O),"")="custodia","Completo","")</f>
        <v/>
      </c>
    </row>
    <row r="1303" spans="1:34" x14ac:dyDescent="0.35">
      <c r="A1303" t="s">
        <v>294</v>
      </c>
      <c r="B1303">
        <v>6564231</v>
      </c>
      <c r="C1303" t="s">
        <v>129</v>
      </c>
      <c r="D1303" t="s">
        <v>1046</v>
      </c>
      <c r="E1303" t="s">
        <v>310</v>
      </c>
      <c r="F1303" t="s">
        <v>133</v>
      </c>
      <c r="G1303" t="s">
        <v>132</v>
      </c>
      <c r="H1303" s="16">
        <v>45809</v>
      </c>
      <c r="I1303" s="16">
        <v>45838</v>
      </c>
      <c r="J1303" t="s">
        <v>856</v>
      </c>
      <c r="K1303">
        <v>1213130</v>
      </c>
      <c r="L1303" t="s">
        <v>295</v>
      </c>
      <c r="O1303">
        <v>10014618</v>
      </c>
      <c r="P1303" t="s">
        <v>294</v>
      </c>
      <c r="Q1303">
        <v>0</v>
      </c>
      <c r="R1303" t="s">
        <v>347</v>
      </c>
      <c r="S1303" t="s">
        <v>3901</v>
      </c>
      <c r="T1303">
        <v>11540961</v>
      </c>
      <c r="U1303" s="16">
        <v>45699</v>
      </c>
      <c r="V1303" s="16">
        <v>45809</v>
      </c>
      <c r="W1303" s="16">
        <v>45835</v>
      </c>
      <c r="X1303">
        <v>0</v>
      </c>
      <c r="Y1303">
        <v>1290900</v>
      </c>
      <c r="Z1303" t="s">
        <v>1568</v>
      </c>
      <c r="AA1303" t="s">
        <v>245</v>
      </c>
      <c r="AB1303" t="s">
        <v>121</v>
      </c>
      <c r="AC1303" t="s">
        <v>255</v>
      </c>
      <c r="AD1303" t="s">
        <v>141</v>
      </c>
      <c r="AE1303" t="str">
        <f>IF(B1303&gt;0,IF(B1303&gt;0,(IF(B1303&lt;&gt;'PLAN SEMANAL'!$A$2,BLTOTAL!AA1303,""))),"")</f>
        <v>ACARREO</v>
      </c>
      <c r="AF1303" t="str">
        <f>IF(AH1303="Completo","Completo",IF(IF(B1303&gt;0,_xlfn.XLOOKUP(B1303,'Detalle reservas completas fesa'!K:K,'Detalle reservas completas fesa'!Q:Q,_xlfn.XLOOKUP(B1303,'MB25'!L:L,'MB25'!Q:Q,"Incompleto")),"")="PENDIENTE","Incompleto",IF(B1303&gt;0,_xlfn.XLOOKUP(B1303,'Detalle reservas completas fesa'!K:K,'Detalle reservas completas fesa'!Q:Q,IF(AD1303="SIN MATERIAL","Completo",IF(AD1303="COMPLETO","Completo","Incompleto"))))))</f>
        <v>Incompleto</v>
      </c>
      <c r="AG1303">
        <f>IF(B1303&gt;0,_xlfn.XLOOKUP(B1303,IW49BLTOTAL!A:A,IW49BLTOTAL!H:H),"")</f>
        <v>2</v>
      </c>
      <c r="AH1303" t="str">
        <f>IF(IFERROR(_xlfn.XLOOKUP(B1303,'Detalle custodia'!B:B,'Detalle custodia'!O:O),"")="custodia","Completo","")</f>
        <v/>
      </c>
    </row>
    <row r="1304" spans="1:34" x14ac:dyDescent="0.35">
      <c r="A1304" t="s">
        <v>148</v>
      </c>
      <c r="B1304">
        <v>6564229</v>
      </c>
      <c r="C1304" t="s">
        <v>129</v>
      </c>
      <c r="D1304" t="s">
        <v>1237</v>
      </c>
      <c r="E1304" t="s">
        <v>310</v>
      </c>
      <c r="F1304" t="s">
        <v>133</v>
      </c>
      <c r="G1304" t="s">
        <v>132</v>
      </c>
      <c r="H1304" s="16">
        <v>45839</v>
      </c>
      <c r="I1304" s="16">
        <v>45869</v>
      </c>
      <c r="J1304" t="s">
        <v>3476</v>
      </c>
      <c r="K1304">
        <v>1213130</v>
      </c>
      <c r="L1304" t="s">
        <v>297</v>
      </c>
      <c r="O1304">
        <v>10014617</v>
      </c>
      <c r="P1304" t="s">
        <v>148</v>
      </c>
      <c r="Q1304">
        <v>0</v>
      </c>
      <c r="R1304" t="s">
        <v>347</v>
      </c>
      <c r="S1304" t="s">
        <v>3901</v>
      </c>
      <c r="T1304">
        <v>11541247</v>
      </c>
      <c r="U1304" s="16">
        <v>45699</v>
      </c>
      <c r="V1304" s="16">
        <v>45839</v>
      </c>
      <c r="W1304" s="16">
        <v>45835</v>
      </c>
      <c r="X1304">
        <v>0</v>
      </c>
      <c r="Y1304">
        <v>1290900</v>
      </c>
      <c r="Z1304" t="s">
        <v>1568</v>
      </c>
      <c r="AA1304" t="s">
        <v>245</v>
      </c>
      <c r="AB1304" t="s">
        <v>121</v>
      </c>
      <c r="AC1304" t="s">
        <v>255</v>
      </c>
      <c r="AD1304" t="s">
        <v>141</v>
      </c>
      <c r="AE1304" t="str">
        <f>IF(B1304&gt;0,IF(B1304&gt;0,(IF(B1304&lt;&gt;'PLAN SEMANAL'!$A$2,BLTOTAL!AA1304,""))),"")</f>
        <v>ACARREO</v>
      </c>
      <c r="AF1304" t="str">
        <f>IF(AH1304="Completo","Completo",IF(IF(B1304&gt;0,_xlfn.XLOOKUP(B1304,'Detalle reservas completas fesa'!K:K,'Detalle reservas completas fesa'!Q:Q,_xlfn.XLOOKUP(B1304,'MB25'!L:L,'MB25'!Q:Q,"Incompleto")),"")="PENDIENTE","Incompleto",IF(B1304&gt;0,_xlfn.XLOOKUP(B1304,'Detalle reservas completas fesa'!K:K,'Detalle reservas completas fesa'!Q:Q,IF(AD1304="SIN MATERIAL","Completo",IF(AD1304="COMPLETO","Completo","Incompleto"))))))</f>
        <v>Completo</v>
      </c>
      <c r="AG1304">
        <f>IF(B1304&gt;0,_xlfn.XLOOKUP(B1304,IW49BLTOTAL!A:A,IW49BLTOTAL!H:H),"")</f>
        <v>4</v>
      </c>
      <c r="AH1304" t="str">
        <f>IF(IFERROR(_xlfn.XLOOKUP(B1304,'Detalle custodia'!B:B,'Detalle custodia'!O:O),"")="custodia","Completo","")</f>
        <v/>
      </c>
    </row>
    <row r="1305" spans="1:34" x14ac:dyDescent="0.35">
      <c r="A1305" t="s">
        <v>148</v>
      </c>
      <c r="B1305">
        <v>6563990</v>
      </c>
      <c r="C1305" t="s">
        <v>129</v>
      </c>
      <c r="D1305" t="s">
        <v>1046</v>
      </c>
      <c r="E1305" t="s">
        <v>310</v>
      </c>
      <c r="F1305" t="s">
        <v>133</v>
      </c>
      <c r="G1305" t="s">
        <v>147</v>
      </c>
      <c r="H1305" s="16">
        <v>45809</v>
      </c>
      <c r="I1305" s="16">
        <v>45809</v>
      </c>
      <c r="J1305" t="s">
        <v>856</v>
      </c>
      <c r="K1305">
        <v>1213130</v>
      </c>
      <c r="L1305" t="s">
        <v>297</v>
      </c>
      <c r="O1305">
        <v>10014617</v>
      </c>
      <c r="P1305" t="s">
        <v>148</v>
      </c>
      <c r="Q1305">
        <v>0</v>
      </c>
      <c r="R1305" t="s">
        <v>347</v>
      </c>
      <c r="S1305" t="s">
        <v>343</v>
      </c>
      <c r="T1305">
        <v>11541174</v>
      </c>
      <c r="U1305" s="16">
        <v>45698</v>
      </c>
      <c r="V1305" s="16">
        <v>45809</v>
      </c>
      <c r="W1305" s="16">
        <v>45776</v>
      </c>
      <c r="X1305">
        <v>0</v>
      </c>
      <c r="Y1305">
        <v>1290900</v>
      </c>
      <c r="Z1305" t="s">
        <v>1568</v>
      </c>
      <c r="AA1305" t="s">
        <v>245</v>
      </c>
      <c r="AB1305" t="s">
        <v>121</v>
      </c>
      <c r="AC1305" t="s">
        <v>255</v>
      </c>
      <c r="AD1305" t="s">
        <v>141</v>
      </c>
      <c r="AE1305" t="str">
        <f>IF(B1305&gt;0,IF(B1305&gt;0,(IF(B1305&lt;&gt;'PLAN SEMANAL'!$A$2,BLTOTAL!AA1305,""))),"")</f>
        <v>ACARREO</v>
      </c>
      <c r="AF1305" t="str">
        <f>IF(AH1305="Completo","Completo",IF(IF(B1305&gt;0,_xlfn.XLOOKUP(B1305,'Detalle reservas completas fesa'!K:K,'Detalle reservas completas fesa'!Q:Q,_xlfn.XLOOKUP(B1305,'MB25'!L:L,'MB25'!Q:Q,"Incompleto")),"")="PENDIENTE","Incompleto",IF(B1305&gt;0,_xlfn.XLOOKUP(B1305,'Detalle reservas completas fesa'!K:K,'Detalle reservas completas fesa'!Q:Q,IF(AD1305="SIN MATERIAL","Completo",IF(AD1305="COMPLETO","Completo","Incompleto"))))))</f>
        <v>Incompleto</v>
      </c>
      <c r="AG1305">
        <f>IF(B1305&gt;0,_xlfn.XLOOKUP(B1305,IW49BLTOTAL!A:A,IW49BLTOTAL!H:H),"")</f>
        <v>1</v>
      </c>
      <c r="AH1305" t="str">
        <f>IF(IFERROR(_xlfn.XLOOKUP(B1305,'Detalle custodia'!B:B,'Detalle custodia'!O:O),"")="custodia","Completo","")</f>
        <v/>
      </c>
    </row>
    <row r="1306" spans="1:34" x14ac:dyDescent="0.35">
      <c r="A1306" t="s">
        <v>440</v>
      </c>
      <c r="B1306">
        <v>6563796</v>
      </c>
      <c r="C1306" t="s">
        <v>1265</v>
      </c>
      <c r="D1306" t="s">
        <v>1549</v>
      </c>
      <c r="E1306" t="s">
        <v>310</v>
      </c>
      <c r="F1306" t="s">
        <v>133</v>
      </c>
      <c r="G1306" t="s">
        <v>132</v>
      </c>
      <c r="H1306" s="16">
        <v>45809</v>
      </c>
      <c r="I1306" s="16">
        <v>45809</v>
      </c>
      <c r="J1306" t="s">
        <v>856</v>
      </c>
      <c r="K1306">
        <v>1291900</v>
      </c>
      <c r="L1306" t="s">
        <v>442</v>
      </c>
      <c r="Q1306">
        <v>0</v>
      </c>
      <c r="R1306" t="s">
        <v>269</v>
      </c>
      <c r="S1306" t="s">
        <v>347</v>
      </c>
      <c r="T1306">
        <v>11539269</v>
      </c>
      <c r="U1306" s="16">
        <v>45697</v>
      </c>
      <c r="V1306" s="16">
        <v>45809</v>
      </c>
      <c r="W1306" s="16">
        <v>45805</v>
      </c>
      <c r="X1306">
        <v>0</v>
      </c>
      <c r="Y1306">
        <v>1290900</v>
      </c>
      <c r="Z1306" t="s">
        <v>1568</v>
      </c>
      <c r="AA1306" t="s">
        <v>249</v>
      </c>
      <c r="AB1306" t="s">
        <v>121</v>
      </c>
      <c r="AC1306" t="s">
        <v>255</v>
      </c>
      <c r="AD1306" t="s">
        <v>122</v>
      </c>
      <c r="AE1306" t="str">
        <f>IF(B1306&gt;0,IF(B1306&gt;0,(IF(B1306&lt;&gt;'PLAN SEMANAL'!$A$2,BLTOTAL!AA1306,""))),"")</f>
        <v>SOPORTE</v>
      </c>
      <c r="AF1306" t="str">
        <f>IF(AH1306="Completo","Completo",IF(IF(B1306&gt;0,_xlfn.XLOOKUP(B1306,'Detalle reservas completas fesa'!K:K,'Detalle reservas completas fesa'!Q:Q,_xlfn.XLOOKUP(B1306,'MB25'!L:L,'MB25'!Q:Q,"Incompleto")),"")="PENDIENTE","Incompleto",IF(B1306&gt;0,_xlfn.XLOOKUP(B1306,'Detalle reservas completas fesa'!K:K,'Detalle reservas completas fesa'!Q:Q,IF(AD1306="SIN MATERIAL","Completo",IF(AD1306="COMPLETO","Completo","Incompleto"))))))</f>
        <v>Completo</v>
      </c>
      <c r="AG1306">
        <f>IF(B1306&gt;0,_xlfn.XLOOKUP(B1306,IW49BLTOTAL!A:A,IW49BLTOTAL!H:H),"")</f>
        <v>16</v>
      </c>
      <c r="AH1306" t="str">
        <f>IF(IFERROR(_xlfn.XLOOKUP(B1306,'Detalle custodia'!B:B,'Detalle custodia'!O:O),"")="custodia","Completo","")</f>
        <v/>
      </c>
    </row>
    <row r="1307" spans="1:34" x14ac:dyDescent="0.35">
      <c r="A1307" t="s">
        <v>223</v>
      </c>
      <c r="B1307">
        <v>6563753</v>
      </c>
      <c r="C1307" t="s">
        <v>129</v>
      </c>
      <c r="D1307" t="s">
        <v>1548</v>
      </c>
      <c r="E1307" t="s">
        <v>310</v>
      </c>
      <c r="F1307" t="s">
        <v>259</v>
      </c>
      <c r="G1307" t="s">
        <v>336</v>
      </c>
      <c r="H1307" s="16">
        <v>45859</v>
      </c>
      <c r="I1307" s="16">
        <v>45865</v>
      </c>
      <c r="J1307" t="s">
        <v>5408</v>
      </c>
      <c r="K1307">
        <v>1213130</v>
      </c>
      <c r="L1307" t="s">
        <v>303</v>
      </c>
      <c r="O1307">
        <v>10014613</v>
      </c>
      <c r="P1307" t="s">
        <v>223</v>
      </c>
      <c r="Q1307">
        <v>0</v>
      </c>
      <c r="R1307" t="s">
        <v>347</v>
      </c>
      <c r="S1307" t="s">
        <v>343</v>
      </c>
      <c r="T1307">
        <v>11544130</v>
      </c>
      <c r="U1307" s="16">
        <v>45697</v>
      </c>
      <c r="V1307" s="16">
        <v>45859</v>
      </c>
      <c r="W1307" s="16">
        <v>45851</v>
      </c>
      <c r="X1307">
        <v>0</v>
      </c>
      <c r="Y1307">
        <v>1290900</v>
      </c>
      <c r="Z1307" t="s">
        <v>1568</v>
      </c>
      <c r="AA1307" t="s">
        <v>245</v>
      </c>
      <c r="AB1307" t="s">
        <v>121</v>
      </c>
      <c r="AC1307" t="s">
        <v>255</v>
      </c>
      <c r="AD1307" t="s">
        <v>189</v>
      </c>
      <c r="AE1307" t="str">
        <f>IF(B1307&gt;0,IF(B1307&gt;0,(IF(B1307&lt;&gt;'PLAN SEMANAL'!$A$2,BLTOTAL!AA1307,""))),"")</f>
        <v>ACARREO</v>
      </c>
      <c r="AF1307" t="str">
        <f>IF(AH1307="Completo","Completo",IF(IF(B1307&gt;0,_xlfn.XLOOKUP(B1307,'Detalle reservas completas fesa'!K:K,'Detalle reservas completas fesa'!Q:Q,_xlfn.XLOOKUP(B1307,'MB25'!L:L,'MB25'!Q:Q,"Incompleto")),"")="PENDIENTE","Incompleto",IF(B1307&gt;0,_xlfn.XLOOKUP(B1307,'Detalle reservas completas fesa'!K:K,'Detalle reservas completas fesa'!Q:Q,IF(AD1307="SIN MATERIAL","Completo",IF(AD1307="COMPLETO","Completo","Incompleto"))))))</f>
        <v>Completo</v>
      </c>
      <c r="AG1307">
        <f>IF(B1307&gt;0,_xlfn.XLOOKUP(B1307,IW49BLTOTAL!A:A,IW49BLTOTAL!H:H),"")</f>
        <v>1</v>
      </c>
      <c r="AH1307" t="str">
        <f>IF(IFERROR(_xlfn.XLOOKUP(B1307,'Detalle custodia'!B:B,'Detalle custodia'!O:O),"")="custodia","Completo","")</f>
        <v/>
      </c>
    </row>
    <row r="1308" spans="1:34" x14ac:dyDescent="0.35">
      <c r="A1308" t="s">
        <v>224</v>
      </c>
      <c r="B1308">
        <v>6563752</v>
      </c>
      <c r="C1308" t="s">
        <v>129</v>
      </c>
      <c r="D1308" t="s">
        <v>1548</v>
      </c>
      <c r="E1308" t="s">
        <v>310</v>
      </c>
      <c r="F1308" t="s">
        <v>125</v>
      </c>
      <c r="G1308" t="s">
        <v>190</v>
      </c>
      <c r="H1308" s="16">
        <v>45839</v>
      </c>
      <c r="I1308" s="16">
        <v>45869</v>
      </c>
      <c r="J1308" t="s">
        <v>3476</v>
      </c>
      <c r="K1308">
        <v>1213130</v>
      </c>
      <c r="L1308" t="s">
        <v>389</v>
      </c>
      <c r="O1308">
        <v>10014612</v>
      </c>
      <c r="P1308" t="s">
        <v>224</v>
      </c>
      <c r="Q1308">
        <v>0</v>
      </c>
      <c r="R1308" t="s">
        <v>347</v>
      </c>
      <c r="S1308" t="s">
        <v>3901</v>
      </c>
      <c r="T1308">
        <v>11544129</v>
      </c>
      <c r="U1308" s="16">
        <v>45697</v>
      </c>
      <c r="V1308" s="16">
        <v>45839</v>
      </c>
      <c r="W1308" s="16">
        <v>45835</v>
      </c>
      <c r="X1308">
        <v>0</v>
      </c>
      <c r="Y1308">
        <v>1290900</v>
      </c>
      <c r="Z1308" t="s">
        <v>1568</v>
      </c>
      <c r="AA1308" t="s">
        <v>245</v>
      </c>
      <c r="AB1308" t="s">
        <v>121</v>
      </c>
      <c r="AC1308" t="s">
        <v>255</v>
      </c>
      <c r="AD1308" t="s">
        <v>189</v>
      </c>
      <c r="AE1308" t="str">
        <f>IF(B1308&gt;0,IF(B1308&gt;0,(IF(B1308&lt;&gt;'PLAN SEMANAL'!$A$2,BLTOTAL!AA1308,""))),"")</f>
        <v>ACARREO</v>
      </c>
      <c r="AF1308" t="str">
        <f>IF(AH1308="Completo","Completo",IF(IF(B1308&gt;0,_xlfn.XLOOKUP(B1308,'Detalle reservas completas fesa'!K:K,'Detalle reservas completas fesa'!Q:Q,_xlfn.XLOOKUP(B1308,'MB25'!L:L,'MB25'!Q:Q,"Incompleto")),"")="PENDIENTE","Incompleto",IF(B1308&gt;0,_xlfn.XLOOKUP(B1308,'Detalle reservas completas fesa'!K:K,'Detalle reservas completas fesa'!Q:Q,IF(AD1308="SIN MATERIAL","Completo",IF(AD1308="COMPLETO","Completo","Incompleto"))))))</f>
        <v>Completo</v>
      </c>
      <c r="AG1308">
        <f>IF(B1308&gt;0,_xlfn.XLOOKUP(B1308,IW49BLTOTAL!A:A,IW49BLTOTAL!H:H),"")</f>
        <v>1</v>
      </c>
      <c r="AH1308" t="str">
        <f>IF(IFERROR(_xlfn.XLOOKUP(B1308,'Detalle custodia'!B:B,'Detalle custodia'!O:O),"")="custodia","Completo","")</f>
        <v/>
      </c>
    </row>
    <row r="1309" spans="1:34" x14ac:dyDescent="0.35">
      <c r="A1309" t="s">
        <v>201</v>
      </c>
      <c r="B1309">
        <v>6563750</v>
      </c>
      <c r="C1309" t="s">
        <v>129</v>
      </c>
      <c r="D1309" t="s">
        <v>1550</v>
      </c>
      <c r="E1309" t="s">
        <v>310</v>
      </c>
      <c r="F1309" t="s">
        <v>133</v>
      </c>
      <c r="G1309" t="s">
        <v>147</v>
      </c>
      <c r="H1309" s="16">
        <v>45809</v>
      </c>
      <c r="I1309" s="16">
        <v>45809</v>
      </c>
      <c r="J1309" t="s">
        <v>856</v>
      </c>
      <c r="K1309">
        <v>1213130</v>
      </c>
      <c r="L1309" t="s">
        <v>334</v>
      </c>
      <c r="O1309">
        <v>10014602</v>
      </c>
      <c r="P1309" t="s">
        <v>201</v>
      </c>
      <c r="Q1309">
        <v>0</v>
      </c>
      <c r="R1309" t="s">
        <v>347</v>
      </c>
      <c r="S1309" t="s">
        <v>343</v>
      </c>
      <c r="T1309">
        <v>11542356</v>
      </c>
      <c r="U1309" s="16">
        <v>45697</v>
      </c>
      <c r="V1309" s="16">
        <v>45809</v>
      </c>
      <c r="W1309" s="16">
        <v>45776</v>
      </c>
      <c r="X1309">
        <v>0</v>
      </c>
      <c r="Y1309">
        <v>1290900</v>
      </c>
      <c r="Z1309" t="s">
        <v>1568</v>
      </c>
      <c r="AA1309" t="s">
        <v>245</v>
      </c>
      <c r="AB1309" t="s">
        <v>121</v>
      </c>
      <c r="AC1309" t="s">
        <v>255</v>
      </c>
      <c r="AD1309" t="s">
        <v>141</v>
      </c>
      <c r="AE1309" t="str">
        <f>IF(B1309&gt;0,IF(B1309&gt;0,(IF(B1309&lt;&gt;'PLAN SEMANAL'!$A$2,BLTOTAL!AA1309,""))),"")</f>
        <v>ACARREO</v>
      </c>
      <c r="AF1309" t="str">
        <f>IF(AH1309="Completo","Completo",IF(IF(B1309&gt;0,_xlfn.XLOOKUP(B1309,'Detalle reservas completas fesa'!K:K,'Detalle reservas completas fesa'!Q:Q,_xlfn.XLOOKUP(B1309,'MB25'!L:L,'MB25'!Q:Q,"Incompleto")),"")="PENDIENTE","Incompleto",IF(B1309&gt;0,_xlfn.XLOOKUP(B1309,'Detalle reservas completas fesa'!K:K,'Detalle reservas completas fesa'!Q:Q,IF(AD1309="SIN MATERIAL","Completo",IF(AD1309="COMPLETO","Completo","Incompleto"))))))</f>
        <v>Incompleto</v>
      </c>
      <c r="AG1309">
        <f>IF(B1309&gt;0,_xlfn.XLOOKUP(B1309,IW49BLTOTAL!A:A,IW49BLTOTAL!H:H),"")</f>
        <v>1</v>
      </c>
      <c r="AH1309" t="str">
        <f>IF(IFERROR(_xlfn.XLOOKUP(B1309,'Detalle custodia'!B:B,'Detalle custodia'!O:O),"")="custodia","Completo","")</f>
        <v/>
      </c>
    </row>
    <row r="1310" spans="1:34" x14ac:dyDescent="0.35">
      <c r="A1310" t="s">
        <v>201</v>
      </c>
      <c r="B1310">
        <v>6563748</v>
      </c>
      <c r="C1310" t="s">
        <v>129</v>
      </c>
      <c r="D1310" t="s">
        <v>1272</v>
      </c>
      <c r="E1310" t="s">
        <v>310</v>
      </c>
      <c r="F1310" t="s">
        <v>133</v>
      </c>
      <c r="G1310" t="s">
        <v>132</v>
      </c>
      <c r="H1310" s="16">
        <v>45809</v>
      </c>
      <c r="I1310" s="16">
        <v>45838</v>
      </c>
      <c r="J1310" t="s">
        <v>856</v>
      </c>
      <c r="K1310">
        <v>1213130</v>
      </c>
      <c r="L1310" t="s">
        <v>334</v>
      </c>
      <c r="O1310">
        <v>10014602</v>
      </c>
      <c r="P1310" t="s">
        <v>201</v>
      </c>
      <c r="Q1310">
        <v>0</v>
      </c>
      <c r="R1310" t="s">
        <v>347</v>
      </c>
      <c r="S1310" t="s">
        <v>3901</v>
      </c>
      <c r="T1310">
        <v>11542330</v>
      </c>
      <c r="U1310" s="16">
        <v>45697</v>
      </c>
      <c r="V1310" s="16">
        <v>45809</v>
      </c>
      <c r="W1310" s="16">
        <v>45835</v>
      </c>
      <c r="X1310">
        <v>0</v>
      </c>
      <c r="Y1310">
        <v>1290900</v>
      </c>
      <c r="Z1310" t="s">
        <v>1568</v>
      </c>
      <c r="AA1310" t="s">
        <v>245</v>
      </c>
      <c r="AB1310" t="s">
        <v>121</v>
      </c>
      <c r="AC1310" t="s">
        <v>255</v>
      </c>
      <c r="AD1310" t="s">
        <v>141</v>
      </c>
      <c r="AE1310" t="str">
        <f>IF(B1310&gt;0,IF(B1310&gt;0,(IF(B1310&lt;&gt;'PLAN SEMANAL'!$A$2,BLTOTAL!AA1310,""))),"")</f>
        <v>ACARREO</v>
      </c>
      <c r="AF1310" t="str">
        <f>IF(AH1310="Completo","Completo",IF(IF(B1310&gt;0,_xlfn.XLOOKUP(B1310,'Detalle reservas completas fesa'!K:K,'Detalle reservas completas fesa'!Q:Q,_xlfn.XLOOKUP(B1310,'MB25'!L:L,'MB25'!Q:Q,"Incompleto")),"")="PENDIENTE","Incompleto",IF(B1310&gt;0,_xlfn.XLOOKUP(B1310,'Detalle reservas completas fesa'!K:K,'Detalle reservas completas fesa'!Q:Q,IF(AD1310="SIN MATERIAL","Completo",IF(AD1310="COMPLETO","Completo","Incompleto"))))))</f>
        <v>Incompleto</v>
      </c>
      <c r="AG1310">
        <f>IF(B1310&gt;0,_xlfn.XLOOKUP(B1310,IW49BLTOTAL!A:A,IW49BLTOTAL!H:H),"")</f>
        <v>1</v>
      </c>
      <c r="AH1310" t="str">
        <f>IF(IFERROR(_xlfn.XLOOKUP(B1310,'Detalle custodia'!B:B,'Detalle custodia'!O:O),"")="custodia","Completo","")</f>
        <v/>
      </c>
    </row>
    <row r="1311" spans="1:34" x14ac:dyDescent="0.35">
      <c r="A1311" t="s">
        <v>126</v>
      </c>
      <c r="B1311">
        <v>6563733</v>
      </c>
      <c r="C1311" t="s">
        <v>123</v>
      </c>
      <c r="D1311" t="s">
        <v>1696</v>
      </c>
      <c r="E1311" t="s">
        <v>310</v>
      </c>
      <c r="F1311" t="s">
        <v>133</v>
      </c>
      <c r="G1311" t="s">
        <v>132</v>
      </c>
      <c r="H1311" s="16">
        <v>45884</v>
      </c>
      <c r="I1311" s="16">
        <v>45884</v>
      </c>
      <c r="J1311" t="s">
        <v>856</v>
      </c>
      <c r="K1311">
        <v>1210101</v>
      </c>
      <c r="L1311" t="s">
        <v>391</v>
      </c>
      <c r="O1311">
        <v>10014657</v>
      </c>
      <c r="P1311" t="s">
        <v>126</v>
      </c>
      <c r="Q1311">
        <v>0</v>
      </c>
      <c r="R1311" t="s">
        <v>296</v>
      </c>
      <c r="S1311" t="s">
        <v>296</v>
      </c>
      <c r="T1311">
        <v>11546275</v>
      </c>
      <c r="U1311" s="16">
        <v>45697</v>
      </c>
      <c r="V1311" s="16">
        <v>45884</v>
      </c>
      <c r="W1311" s="16">
        <v>45795</v>
      </c>
      <c r="X1311">
        <v>0</v>
      </c>
      <c r="Y1311">
        <v>1290900</v>
      </c>
      <c r="Z1311" t="s">
        <v>1568</v>
      </c>
      <c r="AA1311" t="s">
        <v>248</v>
      </c>
      <c r="AB1311" t="s">
        <v>121</v>
      </c>
      <c r="AC1311" t="s">
        <v>255</v>
      </c>
      <c r="AD1311" t="s">
        <v>141</v>
      </c>
      <c r="AE1311" t="str">
        <f>IF(B1311&gt;0,IF(B1311&gt;0,(IF(B1311&lt;&gt;'PLAN SEMANAL'!$A$2,BLTOTAL!AA1311,""))),"")</f>
        <v>PERFORACIO</v>
      </c>
      <c r="AF1311" t="str">
        <f>IF(AH1311="Completo","Completo",IF(IF(B1311&gt;0,_xlfn.XLOOKUP(B1311,'Detalle reservas completas fesa'!K:K,'Detalle reservas completas fesa'!Q:Q,_xlfn.XLOOKUP(B1311,'MB25'!L:L,'MB25'!Q:Q,"Incompleto")),"")="PENDIENTE","Incompleto",IF(B1311&gt;0,_xlfn.XLOOKUP(B1311,'Detalle reservas completas fesa'!K:K,'Detalle reservas completas fesa'!Q:Q,IF(AD1311="SIN MATERIAL","Completo",IF(AD1311="COMPLETO","Completo","Incompleto"))))))</f>
        <v>Incompleto</v>
      </c>
      <c r="AG1311">
        <f>IF(B1311&gt;0,_xlfn.XLOOKUP(B1311,IW49BLTOTAL!A:A,IW49BLTOTAL!H:H),"")</f>
        <v>16</v>
      </c>
      <c r="AH1311" t="str">
        <f>IF(IFERROR(_xlfn.XLOOKUP(B1311,'Detalle custodia'!B:B,'Detalle custodia'!O:O),"")="custodia","Completo","")</f>
        <v/>
      </c>
    </row>
    <row r="1312" spans="1:34" x14ac:dyDescent="0.35">
      <c r="A1312" t="s">
        <v>221</v>
      </c>
      <c r="B1312">
        <v>6563679</v>
      </c>
      <c r="C1312" t="s">
        <v>129</v>
      </c>
      <c r="D1312" t="s">
        <v>1551</v>
      </c>
      <c r="E1312" t="s">
        <v>310</v>
      </c>
      <c r="F1312" t="s">
        <v>133</v>
      </c>
      <c r="G1312" t="s">
        <v>147</v>
      </c>
      <c r="H1312" s="16">
        <v>45809</v>
      </c>
      <c r="I1312" s="16">
        <v>45809</v>
      </c>
      <c r="J1312" t="s">
        <v>856</v>
      </c>
      <c r="K1312">
        <v>1215156</v>
      </c>
      <c r="L1312" t="s">
        <v>309</v>
      </c>
      <c r="O1312">
        <v>10014650</v>
      </c>
      <c r="P1312" t="s">
        <v>221</v>
      </c>
      <c r="Q1312">
        <v>0</v>
      </c>
      <c r="R1312" t="s">
        <v>347</v>
      </c>
      <c r="S1312" t="s">
        <v>343</v>
      </c>
      <c r="T1312">
        <v>11484624</v>
      </c>
      <c r="U1312" s="16">
        <v>45697</v>
      </c>
      <c r="V1312" s="16">
        <v>45809</v>
      </c>
      <c r="W1312" s="16">
        <v>45776</v>
      </c>
      <c r="X1312">
        <v>0</v>
      </c>
      <c r="Y1312">
        <v>1290900</v>
      </c>
      <c r="Z1312" t="s">
        <v>1568</v>
      </c>
      <c r="AA1312" t="s">
        <v>246</v>
      </c>
      <c r="AB1312" t="s">
        <v>121</v>
      </c>
      <c r="AC1312" t="s">
        <v>255</v>
      </c>
      <c r="AD1312" t="s">
        <v>141</v>
      </c>
      <c r="AE1312" t="str">
        <f>IF(B1312&gt;0,IF(B1312&gt;0,(IF(B1312&lt;&gt;'PLAN SEMANAL'!$A$2,BLTOTAL!AA1312,""))),"")</f>
        <v>AUXILIAR</v>
      </c>
      <c r="AF1312" t="str">
        <f>IF(AH1312="Completo","Completo",IF(IF(B1312&gt;0,_xlfn.XLOOKUP(B1312,'Detalle reservas completas fesa'!K:K,'Detalle reservas completas fesa'!Q:Q,_xlfn.XLOOKUP(B1312,'MB25'!L:L,'MB25'!Q:Q,"Incompleto")),"")="PENDIENTE","Incompleto",IF(B1312&gt;0,_xlfn.XLOOKUP(B1312,'Detalle reservas completas fesa'!K:K,'Detalle reservas completas fesa'!Q:Q,IF(AD1312="SIN MATERIAL","Completo",IF(AD1312="COMPLETO","Completo","Incompleto"))))))</f>
        <v>Incompleto</v>
      </c>
      <c r="AG1312">
        <f>IF(B1312&gt;0,_xlfn.XLOOKUP(B1312,IW49BLTOTAL!A:A,IW49BLTOTAL!H:H),"")</f>
        <v>1</v>
      </c>
      <c r="AH1312" t="str">
        <f>IF(IFERROR(_xlfn.XLOOKUP(B1312,'Detalle custodia'!B:B,'Detalle custodia'!O:O),"")="custodia","Completo","")</f>
        <v/>
      </c>
    </row>
    <row r="1313" spans="1:34" x14ac:dyDescent="0.35">
      <c r="A1313" t="s">
        <v>152</v>
      </c>
      <c r="B1313">
        <v>6563677</v>
      </c>
      <c r="C1313" t="s">
        <v>129</v>
      </c>
      <c r="D1313" t="s">
        <v>1260</v>
      </c>
      <c r="E1313" t="s">
        <v>310</v>
      </c>
      <c r="F1313" t="s">
        <v>133</v>
      </c>
      <c r="G1313" t="s">
        <v>147</v>
      </c>
      <c r="H1313" s="16">
        <v>45839</v>
      </c>
      <c r="I1313" s="16">
        <v>45869</v>
      </c>
      <c r="J1313" t="s">
        <v>856</v>
      </c>
      <c r="K1313">
        <v>1215156</v>
      </c>
      <c r="L1313" t="s">
        <v>307</v>
      </c>
      <c r="O1313">
        <v>10014641</v>
      </c>
      <c r="P1313" t="s">
        <v>152</v>
      </c>
      <c r="Q1313">
        <v>0</v>
      </c>
      <c r="R1313" t="s">
        <v>347</v>
      </c>
      <c r="S1313" t="s">
        <v>3891</v>
      </c>
      <c r="T1313">
        <v>11490005</v>
      </c>
      <c r="U1313" s="16">
        <v>45697</v>
      </c>
      <c r="V1313" s="16">
        <v>45839</v>
      </c>
      <c r="W1313" s="16">
        <v>45827</v>
      </c>
      <c r="X1313">
        <v>0</v>
      </c>
      <c r="Y1313">
        <v>1290900</v>
      </c>
      <c r="Z1313" t="s">
        <v>1568</v>
      </c>
      <c r="AA1313" t="s">
        <v>246</v>
      </c>
      <c r="AB1313" t="s">
        <v>121</v>
      </c>
      <c r="AC1313" t="s">
        <v>255</v>
      </c>
      <c r="AD1313" t="s">
        <v>141</v>
      </c>
      <c r="AE1313" t="str">
        <f>IF(B1313&gt;0,IF(B1313&gt;0,(IF(B1313&lt;&gt;'PLAN SEMANAL'!$A$2,BLTOTAL!AA1313,""))),"")</f>
        <v>AUXILIAR</v>
      </c>
      <c r="AF1313" t="str">
        <f>IF(AH1313="Completo","Completo",IF(IF(B1313&gt;0,_xlfn.XLOOKUP(B1313,'Detalle reservas completas fesa'!K:K,'Detalle reservas completas fesa'!Q:Q,_xlfn.XLOOKUP(B1313,'MB25'!L:L,'MB25'!Q:Q,"Incompleto")),"")="PENDIENTE","Incompleto",IF(B1313&gt;0,_xlfn.XLOOKUP(B1313,'Detalle reservas completas fesa'!K:K,'Detalle reservas completas fesa'!Q:Q,IF(AD1313="SIN MATERIAL","Completo",IF(AD1313="COMPLETO","Completo","Incompleto"))))))</f>
        <v>Incompleto</v>
      </c>
      <c r="AG1313">
        <f>IF(B1313&gt;0,_xlfn.XLOOKUP(B1313,IW49BLTOTAL!A:A,IW49BLTOTAL!H:H),"")</f>
        <v>10</v>
      </c>
      <c r="AH1313" t="str">
        <f>IF(IFERROR(_xlfn.XLOOKUP(B1313,'Detalle custodia'!B:B,'Detalle custodia'!O:O),"")="custodia","Completo","")</f>
        <v/>
      </c>
    </row>
    <row r="1314" spans="1:34" x14ac:dyDescent="0.35">
      <c r="A1314" t="s">
        <v>209</v>
      </c>
      <c r="B1314">
        <v>6563145</v>
      </c>
      <c r="C1314" t="s">
        <v>129</v>
      </c>
      <c r="D1314" t="s">
        <v>5390</v>
      </c>
      <c r="E1314" t="s">
        <v>310</v>
      </c>
      <c r="F1314" t="s">
        <v>125</v>
      </c>
      <c r="G1314" t="s">
        <v>190</v>
      </c>
      <c r="H1314" s="16">
        <v>45809</v>
      </c>
      <c r="I1314" s="16">
        <v>45838</v>
      </c>
      <c r="J1314" t="s">
        <v>3478</v>
      </c>
      <c r="K1314">
        <v>1215152</v>
      </c>
      <c r="L1314" t="s">
        <v>280</v>
      </c>
      <c r="O1314">
        <v>10014630</v>
      </c>
      <c r="P1314" t="s">
        <v>209</v>
      </c>
      <c r="Q1314">
        <v>0</v>
      </c>
      <c r="R1314" t="s">
        <v>343</v>
      </c>
      <c r="S1314" t="s">
        <v>3901</v>
      </c>
      <c r="T1314">
        <v>11551031</v>
      </c>
      <c r="U1314" s="16">
        <v>45695</v>
      </c>
      <c r="V1314" s="16">
        <v>45809</v>
      </c>
      <c r="W1314" s="16">
        <v>45804</v>
      </c>
      <c r="X1314">
        <v>0</v>
      </c>
      <c r="Y1314">
        <v>1290900</v>
      </c>
      <c r="Z1314" t="s">
        <v>1568</v>
      </c>
      <c r="AA1314" t="s">
        <v>246</v>
      </c>
      <c r="AB1314" t="s">
        <v>121</v>
      </c>
      <c r="AC1314" t="s">
        <v>255</v>
      </c>
      <c r="AD1314" t="s">
        <v>189</v>
      </c>
      <c r="AE1314" t="str">
        <f>IF(B1314&gt;0,IF(B1314&gt;0,(IF(B1314&lt;&gt;'PLAN SEMANAL'!$A$2,BLTOTAL!AA1314,""))),"")</f>
        <v>AUXILIAR</v>
      </c>
      <c r="AF1314" t="str">
        <f>IF(AH1314="Completo","Completo",IF(IF(B1314&gt;0,_xlfn.XLOOKUP(B1314,'Detalle reservas completas fesa'!K:K,'Detalle reservas completas fesa'!Q:Q,_xlfn.XLOOKUP(B1314,'MB25'!L:L,'MB25'!Q:Q,"Incompleto")),"")="PENDIENTE","Incompleto",IF(B1314&gt;0,_xlfn.XLOOKUP(B1314,'Detalle reservas completas fesa'!K:K,'Detalle reservas completas fesa'!Q:Q,IF(AD1314="SIN MATERIAL","Completo",IF(AD1314="COMPLETO","Completo","Incompleto"))))))</f>
        <v>Completo</v>
      </c>
      <c r="AG1314">
        <f>IF(B1314&gt;0,_xlfn.XLOOKUP(B1314,IW49BLTOTAL!A:A,IW49BLTOTAL!H:H),"")</f>
        <v>6</v>
      </c>
      <c r="AH1314" t="str">
        <f>IF(IFERROR(_xlfn.XLOOKUP(B1314,'Detalle custodia'!B:B,'Detalle custodia'!O:O),"")="custodia","Completo","")</f>
        <v/>
      </c>
    </row>
    <row r="1315" spans="1:34" x14ac:dyDescent="0.35">
      <c r="A1315" t="s">
        <v>173</v>
      </c>
      <c r="B1315">
        <v>6562575</v>
      </c>
      <c r="C1315" t="s">
        <v>123</v>
      </c>
      <c r="D1315" t="s">
        <v>1554</v>
      </c>
      <c r="E1315" t="s">
        <v>310</v>
      </c>
      <c r="F1315" t="s">
        <v>133</v>
      </c>
      <c r="G1315" t="s">
        <v>147</v>
      </c>
      <c r="H1315" s="16">
        <v>45845</v>
      </c>
      <c r="I1315" s="16">
        <v>45845</v>
      </c>
      <c r="J1315" t="s">
        <v>856</v>
      </c>
      <c r="K1315">
        <v>1210101</v>
      </c>
      <c r="L1315" t="s">
        <v>341</v>
      </c>
      <c r="O1315">
        <v>10014656</v>
      </c>
      <c r="P1315" t="s">
        <v>173</v>
      </c>
      <c r="Q1315">
        <v>0</v>
      </c>
      <c r="R1315" t="s">
        <v>296</v>
      </c>
      <c r="S1315" t="s">
        <v>342</v>
      </c>
      <c r="T1315">
        <v>11458454</v>
      </c>
      <c r="U1315" s="16">
        <v>45694</v>
      </c>
      <c r="V1315" s="16">
        <v>45845</v>
      </c>
      <c r="W1315" s="16">
        <v>45805</v>
      </c>
      <c r="X1315">
        <v>0</v>
      </c>
      <c r="Y1315">
        <v>1290900</v>
      </c>
      <c r="Z1315" t="s">
        <v>1568</v>
      </c>
      <c r="AA1315" t="s">
        <v>248</v>
      </c>
      <c r="AB1315" t="s">
        <v>121</v>
      </c>
      <c r="AC1315" t="s">
        <v>255</v>
      </c>
      <c r="AD1315" t="s">
        <v>141</v>
      </c>
      <c r="AE1315" t="str">
        <f>IF(B1315&gt;0,IF(B1315&gt;0,(IF(B1315&lt;&gt;'PLAN SEMANAL'!$A$2,BLTOTAL!AA1315,""))),"")</f>
        <v>PERFORACIO</v>
      </c>
      <c r="AF1315" t="str">
        <f>IF(AH1315="Completo","Completo",IF(IF(B1315&gt;0,_xlfn.XLOOKUP(B1315,'Detalle reservas completas fesa'!K:K,'Detalle reservas completas fesa'!Q:Q,_xlfn.XLOOKUP(B1315,'MB25'!L:L,'MB25'!Q:Q,"Incompleto")),"")="PENDIENTE","Incompleto",IF(B1315&gt;0,_xlfn.XLOOKUP(B1315,'Detalle reservas completas fesa'!K:K,'Detalle reservas completas fesa'!Q:Q,IF(AD1315="SIN MATERIAL","Completo",IF(AD1315="COMPLETO","Completo","Incompleto"))))))</f>
        <v>Incompleto</v>
      </c>
      <c r="AG1315">
        <f>IF(B1315&gt;0,_xlfn.XLOOKUP(B1315,IW49BLTOTAL!A:A,IW49BLTOTAL!H:H),"")</f>
        <v>8</v>
      </c>
      <c r="AH1315" t="str">
        <f>IF(IFERROR(_xlfn.XLOOKUP(B1315,'Detalle custodia'!B:B,'Detalle custodia'!O:O),"")="custodia","Completo","")</f>
        <v/>
      </c>
    </row>
    <row r="1316" spans="1:34" x14ac:dyDescent="0.35">
      <c r="A1316" t="s">
        <v>144</v>
      </c>
      <c r="B1316">
        <v>6562425</v>
      </c>
      <c r="C1316" t="s">
        <v>138</v>
      </c>
      <c r="D1316" t="s">
        <v>1533</v>
      </c>
      <c r="E1316" t="s">
        <v>310</v>
      </c>
      <c r="F1316" t="s">
        <v>125</v>
      </c>
      <c r="G1316" t="s">
        <v>136</v>
      </c>
      <c r="H1316" s="16">
        <v>45808</v>
      </c>
      <c r="I1316" s="16">
        <v>45808</v>
      </c>
      <c r="J1316" t="s">
        <v>856</v>
      </c>
      <c r="K1316">
        <v>1216100</v>
      </c>
      <c r="L1316" t="s">
        <v>393</v>
      </c>
      <c r="O1316">
        <v>10014649</v>
      </c>
      <c r="P1316" t="s">
        <v>144</v>
      </c>
      <c r="Q1316">
        <v>7405.52</v>
      </c>
      <c r="R1316" t="s">
        <v>343</v>
      </c>
      <c r="S1316" t="s">
        <v>347</v>
      </c>
      <c r="T1316">
        <v>11550894</v>
      </c>
      <c r="U1316" s="16">
        <v>45693</v>
      </c>
      <c r="V1316" s="16">
        <v>45808</v>
      </c>
      <c r="W1316" s="16">
        <v>45805</v>
      </c>
      <c r="X1316">
        <v>7405.52</v>
      </c>
      <c r="Y1316">
        <v>1290900</v>
      </c>
      <c r="Z1316" t="s">
        <v>1568</v>
      </c>
      <c r="AA1316" t="s">
        <v>249</v>
      </c>
      <c r="AB1316" t="s">
        <v>121</v>
      </c>
      <c r="AC1316" t="s">
        <v>255</v>
      </c>
      <c r="AD1316" t="s">
        <v>141</v>
      </c>
      <c r="AE1316" t="str">
        <f>IF(B1316&gt;0,IF(B1316&gt;0,(IF(B1316&lt;&gt;'PLAN SEMANAL'!$A$2,BLTOTAL!AA1316,""))),"")</f>
        <v>SOPORTE</v>
      </c>
      <c r="AF1316" t="str">
        <f>IF(AH1316="Completo","Completo",IF(IF(B1316&gt;0,_xlfn.XLOOKUP(B1316,'Detalle reservas completas fesa'!K:K,'Detalle reservas completas fesa'!Q:Q,_xlfn.XLOOKUP(B1316,'MB25'!L:L,'MB25'!Q:Q,"Incompleto")),"")="PENDIENTE","Incompleto",IF(B1316&gt;0,_xlfn.XLOOKUP(B1316,'Detalle reservas completas fesa'!K:K,'Detalle reservas completas fesa'!Q:Q,IF(AD1316="SIN MATERIAL","Completo",IF(AD1316="COMPLETO","Completo","Incompleto"))))))</f>
        <v>Incompleto</v>
      </c>
      <c r="AG1316">
        <f>IF(B1316&gt;0,_xlfn.XLOOKUP(B1316,IW49BLTOTAL!A:A,IW49BLTOTAL!H:H),"")</f>
        <v>6</v>
      </c>
      <c r="AH1316" t="str">
        <f>IF(IFERROR(_xlfn.XLOOKUP(B1316,'Detalle custodia'!B:B,'Detalle custodia'!O:O),"")="custodia","Completo","")</f>
        <v/>
      </c>
    </row>
    <row r="1317" spans="1:34" x14ac:dyDescent="0.35">
      <c r="A1317" t="s">
        <v>288</v>
      </c>
      <c r="B1317">
        <v>6562298</v>
      </c>
      <c r="C1317" t="s">
        <v>123</v>
      </c>
      <c r="D1317" t="s">
        <v>1534</v>
      </c>
      <c r="E1317" t="s">
        <v>310</v>
      </c>
      <c r="F1317" t="s">
        <v>133</v>
      </c>
      <c r="G1317" t="s">
        <v>226</v>
      </c>
      <c r="H1317" s="16">
        <v>45873</v>
      </c>
      <c r="I1317" s="16">
        <v>45873</v>
      </c>
      <c r="J1317" t="s">
        <v>856</v>
      </c>
      <c r="K1317">
        <v>1212120</v>
      </c>
      <c r="L1317" t="s">
        <v>289</v>
      </c>
      <c r="O1317">
        <v>10014653</v>
      </c>
      <c r="P1317" t="s">
        <v>288</v>
      </c>
      <c r="Q1317">
        <v>0</v>
      </c>
      <c r="R1317" t="s">
        <v>343</v>
      </c>
      <c r="S1317" t="s">
        <v>342</v>
      </c>
      <c r="T1317">
        <v>11548569</v>
      </c>
      <c r="U1317" s="16">
        <v>45693</v>
      </c>
      <c r="V1317" s="16">
        <v>45873</v>
      </c>
      <c r="W1317" s="16">
        <v>45835</v>
      </c>
      <c r="X1317">
        <v>0</v>
      </c>
      <c r="Y1317">
        <v>1290900</v>
      </c>
      <c r="Z1317" t="s">
        <v>1568</v>
      </c>
      <c r="AA1317" t="s">
        <v>247</v>
      </c>
      <c r="AB1317" t="s">
        <v>121</v>
      </c>
      <c r="AC1317" t="s">
        <v>255</v>
      </c>
      <c r="AD1317" t="s">
        <v>189</v>
      </c>
      <c r="AE1317" t="str">
        <f>IF(B1317&gt;0,IF(B1317&gt;0,(IF(B1317&lt;&gt;'PLAN SEMANAL'!$A$2,BLTOTAL!AA1317,""))),"")</f>
        <v>CARGUIO</v>
      </c>
      <c r="AF1317" t="str">
        <f>IF(AH1317="Completo","Completo",IF(IF(B1317&gt;0,_xlfn.XLOOKUP(B1317,'Detalle reservas completas fesa'!K:K,'Detalle reservas completas fesa'!Q:Q,_xlfn.XLOOKUP(B1317,'MB25'!L:L,'MB25'!Q:Q,"Incompleto")),"")="PENDIENTE","Incompleto",IF(B1317&gt;0,_xlfn.XLOOKUP(B1317,'Detalle reservas completas fesa'!K:K,'Detalle reservas completas fesa'!Q:Q,IF(AD1317="SIN MATERIAL","Completo",IF(AD1317="COMPLETO","Completo","Incompleto"))))))</f>
        <v>Completo</v>
      </c>
      <c r="AG1317">
        <f>IF(B1317&gt;0,_xlfn.XLOOKUP(B1317,IW49BLTOTAL!A:A,IW49BLTOTAL!H:H),"")</f>
        <v>6</v>
      </c>
      <c r="AH1317" t="str">
        <f>IF(IFERROR(_xlfn.XLOOKUP(B1317,'Detalle custodia'!B:B,'Detalle custodia'!O:O),"")="custodia","Completo","")</f>
        <v/>
      </c>
    </row>
    <row r="1318" spans="1:34" x14ac:dyDescent="0.35">
      <c r="A1318" t="s">
        <v>218</v>
      </c>
      <c r="B1318">
        <v>6562017</v>
      </c>
      <c r="C1318" t="s">
        <v>129</v>
      </c>
      <c r="D1318" t="s">
        <v>1537</v>
      </c>
      <c r="E1318" t="s">
        <v>310</v>
      </c>
      <c r="F1318" t="s">
        <v>125</v>
      </c>
      <c r="G1318" t="s">
        <v>127</v>
      </c>
      <c r="H1318" s="16">
        <v>45839</v>
      </c>
      <c r="I1318" s="16">
        <v>45869</v>
      </c>
      <c r="J1318" t="s">
        <v>3476</v>
      </c>
      <c r="K1318">
        <v>1215150</v>
      </c>
      <c r="L1318" t="s">
        <v>279</v>
      </c>
      <c r="O1318">
        <v>10014633</v>
      </c>
      <c r="P1318" t="s">
        <v>218</v>
      </c>
      <c r="Q1318">
        <v>0</v>
      </c>
      <c r="R1318" t="s">
        <v>1087</v>
      </c>
      <c r="S1318" t="s">
        <v>3901</v>
      </c>
      <c r="T1318">
        <v>11550588</v>
      </c>
      <c r="U1318" s="16">
        <v>45693</v>
      </c>
      <c r="V1318" s="16">
        <v>45839</v>
      </c>
      <c r="W1318" s="16">
        <v>45835</v>
      </c>
      <c r="X1318">
        <v>0</v>
      </c>
      <c r="Y1318">
        <v>1290900</v>
      </c>
      <c r="Z1318" t="s">
        <v>1568</v>
      </c>
      <c r="AA1318" t="s">
        <v>246</v>
      </c>
      <c r="AB1318" t="s">
        <v>121</v>
      </c>
      <c r="AC1318" t="s">
        <v>255</v>
      </c>
      <c r="AD1318" t="s">
        <v>122</v>
      </c>
      <c r="AE1318" t="str">
        <f>IF(B1318&gt;0,IF(B1318&gt;0,(IF(B1318&lt;&gt;'PLAN SEMANAL'!$A$2,BLTOTAL!AA1318,""))),"")</f>
        <v>AUXILIAR</v>
      </c>
      <c r="AF1318" t="str">
        <f>IF(AH1318="Completo","Completo",IF(IF(B1318&gt;0,_xlfn.XLOOKUP(B1318,'Detalle reservas completas fesa'!K:K,'Detalle reservas completas fesa'!Q:Q,_xlfn.XLOOKUP(B1318,'MB25'!L:L,'MB25'!Q:Q,"Incompleto")),"")="PENDIENTE","Incompleto",IF(B1318&gt;0,_xlfn.XLOOKUP(B1318,'Detalle reservas completas fesa'!K:K,'Detalle reservas completas fesa'!Q:Q,IF(AD1318="SIN MATERIAL","Completo",IF(AD1318="COMPLETO","Completo","Incompleto"))))))</f>
        <v>Completo</v>
      </c>
      <c r="AG1318">
        <f>IF(B1318&gt;0,_xlfn.XLOOKUP(B1318,IW49BLTOTAL!A:A,IW49BLTOTAL!H:H),"")</f>
        <v>6</v>
      </c>
      <c r="AH1318" t="str">
        <f>IF(IFERROR(_xlfn.XLOOKUP(B1318,'Detalle custodia'!B:B,'Detalle custodia'!O:O),"")="custodia","Completo","")</f>
        <v/>
      </c>
    </row>
    <row r="1319" spans="1:34" x14ac:dyDescent="0.35">
      <c r="A1319" t="s">
        <v>156</v>
      </c>
      <c r="B1319">
        <v>6561769</v>
      </c>
      <c r="C1319" t="s">
        <v>138</v>
      </c>
      <c r="D1319" t="s">
        <v>1530</v>
      </c>
      <c r="E1319" t="s">
        <v>310</v>
      </c>
      <c r="F1319" t="s">
        <v>125</v>
      </c>
      <c r="G1319" t="s">
        <v>153</v>
      </c>
      <c r="H1319" s="16">
        <v>45809</v>
      </c>
      <c r="I1319" s="16">
        <v>45809</v>
      </c>
      <c r="J1319" t="s">
        <v>856</v>
      </c>
      <c r="K1319">
        <v>2230131</v>
      </c>
      <c r="L1319" t="s">
        <v>311</v>
      </c>
      <c r="O1319">
        <v>10016283</v>
      </c>
      <c r="P1319" t="s">
        <v>156</v>
      </c>
      <c r="Q1319">
        <v>0</v>
      </c>
      <c r="R1319" t="s">
        <v>342</v>
      </c>
      <c r="S1319" t="s">
        <v>347</v>
      </c>
      <c r="T1319">
        <v>11550163</v>
      </c>
      <c r="U1319" s="16">
        <v>45692</v>
      </c>
      <c r="V1319" s="16">
        <v>45809</v>
      </c>
      <c r="W1319" s="16">
        <v>45805</v>
      </c>
      <c r="X1319">
        <v>0</v>
      </c>
      <c r="Y1319">
        <v>1290900</v>
      </c>
      <c r="Z1319" t="s">
        <v>1568</v>
      </c>
      <c r="AA1319" t="s">
        <v>249</v>
      </c>
      <c r="AB1319" t="s">
        <v>121</v>
      </c>
      <c r="AC1319" t="s">
        <v>255</v>
      </c>
      <c r="AD1319" t="s">
        <v>141</v>
      </c>
      <c r="AE1319" t="str">
        <f>IF(B1319&gt;0,IF(B1319&gt;0,(IF(B1319&lt;&gt;'PLAN SEMANAL'!$A$2,BLTOTAL!AA1319,""))),"")</f>
        <v>SOPORTE</v>
      </c>
      <c r="AF1319" t="str">
        <f>IF(AH1319="Completo","Completo",IF(IF(B1319&gt;0,_xlfn.XLOOKUP(B1319,'Detalle reservas completas fesa'!K:K,'Detalle reservas completas fesa'!Q:Q,_xlfn.XLOOKUP(B1319,'MB25'!L:L,'MB25'!Q:Q,"Incompleto")),"")="PENDIENTE","Incompleto",IF(B1319&gt;0,_xlfn.XLOOKUP(B1319,'Detalle reservas completas fesa'!K:K,'Detalle reservas completas fesa'!Q:Q,IF(AD1319="SIN MATERIAL","Completo",IF(AD1319="COMPLETO","Completo","Incompleto"))))))</f>
        <v>Incompleto</v>
      </c>
      <c r="AG1319">
        <f>IF(B1319&gt;0,_xlfn.XLOOKUP(B1319,IW49BLTOTAL!A:A,IW49BLTOTAL!H:H),"")</f>
        <v>24</v>
      </c>
      <c r="AH1319" t="str">
        <f>IF(IFERROR(_xlfn.XLOOKUP(B1319,'Detalle custodia'!B:B,'Detalle custodia'!O:O),"")="custodia","Completo","")</f>
        <v/>
      </c>
    </row>
    <row r="1320" spans="1:34" x14ac:dyDescent="0.35">
      <c r="A1320" t="s">
        <v>337</v>
      </c>
      <c r="B1320">
        <v>6561763</v>
      </c>
      <c r="C1320" t="s">
        <v>129</v>
      </c>
      <c r="D1320" t="s">
        <v>1527</v>
      </c>
      <c r="E1320" t="s">
        <v>310</v>
      </c>
      <c r="F1320" t="s">
        <v>133</v>
      </c>
      <c r="G1320" t="s">
        <v>132</v>
      </c>
      <c r="H1320" s="16">
        <v>45889</v>
      </c>
      <c r="I1320" s="16">
        <v>45889</v>
      </c>
      <c r="J1320" t="s">
        <v>856</v>
      </c>
      <c r="K1320">
        <v>1212121</v>
      </c>
      <c r="L1320" t="s">
        <v>338</v>
      </c>
      <c r="O1320">
        <v>10014600</v>
      </c>
      <c r="P1320" t="s">
        <v>337</v>
      </c>
      <c r="Q1320">
        <v>0</v>
      </c>
      <c r="R1320" t="s">
        <v>342</v>
      </c>
      <c r="S1320" t="s">
        <v>296</v>
      </c>
      <c r="T1320">
        <v>11489823</v>
      </c>
      <c r="U1320" s="16">
        <v>45692</v>
      </c>
      <c r="V1320" s="16">
        <v>45889</v>
      </c>
      <c r="W1320" s="16">
        <v>45848</v>
      </c>
      <c r="X1320">
        <v>0</v>
      </c>
      <c r="Y1320">
        <v>1290900</v>
      </c>
      <c r="Z1320" t="s">
        <v>1568</v>
      </c>
      <c r="AA1320" t="s">
        <v>247</v>
      </c>
      <c r="AB1320" t="s">
        <v>121</v>
      </c>
      <c r="AC1320" t="s">
        <v>255</v>
      </c>
      <c r="AD1320" t="s">
        <v>141</v>
      </c>
      <c r="AE1320" t="str">
        <f>IF(B1320&gt;0,IF(B1320&gt;0,(IF(B1320&lt;&gt;'PLAN SEMANAL'!$A$2,BLTOTAL!AA1320,""))),"")</f>
        <v>CARGUIO</v>
      </c>
      <c r="AF1320" t="str">
        <f>IF(AH1320="Completo","Completo",IF(IF(B1320&gt;0,_xlfn.XLOOKUP(B1320,'Detalle reservas completas fesa'!K:K,'Detalle reservas completas fesa'!Q:Q,_xlfn.XLOOKUP(B1320,'MB25'!L:L,'MB25'!Q:Q,"Incompleto")),"")="PENDIENTE","Incompleto",IF(B1320&gt;0,_xlfn.XLOOKUP(B1320,'Detalle reservas completas fesa'!K:K,'Detalle reservas completas fesa'!Q:Q,IF(AD1320="SIN MATERIAL","Completo",IF(AD1320="COMPLETO","Completo","Incompleto"))))))</f>
        <v>Incompleto</v>
      </c>
      <c r="AG1320">
        <f>IF(B1320&gt;0,_xlfn.XLOOKUP(B1320,IW49BLTOTAL!A:A,IW49BLTOTAL!H:H),"")</f>
        <v>10</v>
      </c>
      <c r="AH1320" t="str">
        <f>IF(IFERROR(_xlfn.XLOOKUP(B1320,'Detalle custodia'!B:B,'Detalle custodia'!O:O),"")="custodia","Completo","")</f>
        <v/>
      </c>
    </row>
    <row r="1321" spans="1:34" x14ac:dyDescent="0.35">
      <c r="A1321" t="s">
        <v>159</v>
      </c>
      <c r="B1321">
        <v>6561642</v>
      </c>
      <c r="C1321" t="s">
        <v>129</v>
      </c>
      <c r="D1321" t="s">
        <v>1528</v>
      </c>
      <c r="E1321" t="s">
        <v>310</v>
      </c>
      <c r="F1321" t="s">
        <v>125</v>
      </c>
      <c r="G1321" t="s">
        <v>136</v>
      </c>
      <c r="H1321" s="16">
        <v>45873</v>
      </c>
      <c r="I1321" s="16">
        <v>45873</v>
      </c>
      <c r="J1321" t="s">
        <v>856</v>
      </c>
      <c r="K1321">
        <v>1212121</v>
      </c>
      <c r="L1321" t="s">
        <v>398</v>
      </c>
      <c r="O1321">
        <v>10014599</v>
      </c>
      <c r="P1321" t="s">
        <v>159</v>
      </c>
      <c r="Q1321">
        <v>436.43</v>
      </c>
      <c r="R1321" t="s">
        <v>343</v>
      </c>
      <c r="S1321" t="s">
        <v>342</v>
      </c>
      <c r="T1321">
        <v>11381349</v>
      </c>
      <c r="U1321" s="16">
        <v>45691</v>
      </c>
      <c r="V1321" s="16">
        <v>45873</v>
      </c>
      <c r="W1321" s="16">
        <v>45835</v>
      </c>
      <c r="X1321">
        <v>436.43</v>
      </c>
      <c r="Y1321">
        <v>1290900</v>
      </c>
      <c r="Z1321" t="s">
        <v>1568</v>
      </c>
      <c r="AA1321" t="s">
        <v>247</v>
      </c>
      <c r="AB1321" t="s">
        <v>121</v>
      </c>
      <c r="AC1321" t="s">
        <v>255</v>
      </c>
      <c r="AD1321" t="s">
        <v>135</v>
      </c>
      <c r="AE1321" t="str">
        <f>IF(B1321&gt;0,IF(B1321&gt;0,(IF(B1321&lt;&gt;'PLAN SEMANAL'!$A$2,BLTOTAL!AA1321,""))),"")</f>
        <v>CARGUIO</v>
      </c>
      <c r="AF1321" t="str">
        <f>IF(AH1321="Completo","Completo",IF(IF(B1321&gt;0,_xlfn.XLOOKUP(B1321,'Detalle reservas completas fesa'!K:K,'Detalle reservas completas fesa'!Q:Q,_xlfn.XLOOKUP(B1321,'MB25'!L:L,'MB25'!Q:Q,"Incompleto")),"")="PENDIENTE","Incompleto",IF(B1321&gt;0,_xlfn.XLOOKUP(B1321,'Detalle reservas completas fesa'!K:K,'Detalle reservas completas fesa'!Q:Q,IF(AD1321="SIN MATERIAL","Completo",IF(AD1321="COMPLETO","Completo","Incompleto"))))))</f>
        <v>Incompleto</v>
      </c>
      <c r="AG1321">
        <f>IF(B1321&gt;0,_xlfn.XLOOKUP(B1321,IW49BLTOTAL!A:A,IW49BLTOTAL!H:H),"")</f>
        <v>12</v>
      </c>
      <c r="AH1321" t="str">
        <f>IF(IFERROR(_xlfn.XLOOKUP(B1321,'Detalle custodia'!B:B,'Detalle custodia'!O:O),"")="custodia","Completo","")</f>
        <v/>
      </c>
    </row>
    <row r="1322" spans="1:34" x14ac:dyDescent="0.35">
      <c r="A1322" t="s">
        <v>160</v>
      </c>
      <c r="B1322">
        <v>6561321</v>
      </c>
      <c r="C1322" t="s">
        <v>129</v>
      </c>
      <c r="D1322" t="s">
        <v>1523</v>
      </c>
      <c r="E1322" t="s">
        <v>310</v>
      </c>
      <c r="F1322" t="s">
        <v>125</v>
      </c>
      <c r="G1322" t="s">
        <v>153</v>
      </c>
      <c r="H1322" s="16">
        <v>45873</v>
      </c>
      <c r="I1322" s="16">
        <v>45873</v>
      </c>
      <c r="J1322" t="s">
        <v>856</v>
      </c>
      <c r="K1322">
        <v>1212121</v>
      </c>
      <c r="L1322" t="s">
        <v>346</v>
      </c>
      <c r="O1322">
        <v>10014598</v>
      </c>
      <c r="P1322" t="s">
        <v>160</v>
      </c>
      <c r="Q1322">
        <v>0</v>
      </c>
      <c r="R1322" t="s">
        <v>342</v>
      </c>
      <c r="S1322" t="s">
        <v>342</v>
      </c>
      <c r="T1322">
        <v>11543155</v>
      </c>
      <c r="U1322" s="16">
        <v>45690</v>
      </c>
      <c r="V1322" s="16">
        <v>45873</v>
      </c>
      <c r="W1322" s="16">
        <v>45835</v>
      </c>
      <c r="X1322">
        <v>0</v>
      </c>
      <c r="Y1322">
        <v>1290900</v>
      </c>
      <c r="Z1322" t="s">
        <v>1568</v>
      </c>
      <c r="AA1322" t="s">
        <v>247</v>
      </c>
      <c r="AB1322" t="s">
        <v>121</v>
      </c>
      <c r="AC1322" t="s">
        <v>255</v>
      </c>
      <c r="AD1322" t="s">
        <v>141</v>
      </c>
      <c r="AE1322" t="str">
        <f>IF(B1322&gt;0,IF(B1322&gt;0,(IF(B1322&lt;&gt;'PLAN SEMANAL'!$A$2,BLTOTAL!AA1322,""))),"")</f>
        <v>CARGUIO</v>
      </c>
      <c r="AF1322" t="str">
        <f>IF(AH1322="Completo","Completo",IF(IF(B1322&gt;0,_xlfn.XLOOKUP(B1322,'Detalle reservas completas fesa'!K:K,'Detalle reservas completas fesa'!Q:Q,_xlfn.XLOOKUP(B1322,'MB25'!L:L,'MB25'!Q:Q,"Incompleto")),"")="PENDIENTE","Incompleto",IF(B1322&gt;0,_xlfn.XLOOKUP(B1322,'Detalle reservas completas fesa'!K:K,'Detalle reservas completas fesa'!Q:Q,IF(AD1322="SIN MATERIAL","Completo",IF(AD1322="COMPLETO","Completo","Incompleto"))))))</f>
        <v>Incompleto</v>
      </c>
      <c r="AG1322">
        <f>IF(B1322&gt;0,_xlfn.XLOOKUP(B1322,IW49BLTOTAL!A:A,IW49BLTOTAL!H:H),"")</f>
        <v>4</v>
      </c>
      <c r="AH1322" t="str">
        <f>IF(IFERROR(_xlfn.XLOOKUP(B1322,'Detalle custodia'!B:B,'Detalle custodia'!O:O),"")="custodia","Completo","")</f>
        <v/>
      </c>
    </row>
    <row r="1323" spans="1:34" x14ac:dyDescent="0.35">
      <c r="A1323" t="s">
        <v>244</v>
      </c>
      <c r="B1323">
        <v>6561255</v>
      </c>
      <c r="C1323" t="s">
        <v>129</v>
      </c>
      <c r="D1323" t="s">
        <v>1524</v>
      </c>
      <c r="E1323" t="s">
        <v>310</v>
      </c>
      <c r="F1323" t="s">
        <v>439</v>
      </c>
      <c r="G1323" t="s">
        <v>423</v>
      </c>
      <c r="H1323" s="16">
        <v>45809</v>
      </c>
      <c r="I1323" s="16">
        <v>45838</v>
      </c>
      <c r="J1323" t="s">
        <v>3478</v>
      </c>
      <c r="K1323">
        <v>1215155</v>
      </c>
      <c r="L1323" t="s">
        <v>344</v>
      </c>
      <c r="O1323">
        <v>10017710</v>
      </c>
      <c r="P1323" t="s">
        <v>244</v>
      </c>
      <c r="Q1323">
        <v>84745.27</v>
      </c>
      <c r="R1323" t="s">
        <v>343</v>
      </c>
      <c r="S1323" t="s">
        <v>3901</v>
      </c>
      <c r="T1323">
        <v>11546286</v>
      </c>
      <c r="U1323" s="16">
        <v>45690</v>
      </c>
      <c r="V1323" s="16">
        <v>45809</v>
      </c>
      <c r="W1323" s="16">
        <v>45804</v>
      </c>
      <c r="X1323">
        <v>84745.27</v>
      </c>
      <c r="Y1323">
        <v>1290900</v>
      </c>
      <c r="Z1323" t="s">
        <v>1568</v>
      </c>
      <c r="AA1323" t="s">
        <v>246</v>
      </c>
      <c r="AB1323" t="s">
        <v>121</v>
      </c>
      <c r="AC1323" t="s">
        <v>255</v>
      </c>
      <c r="AD1323" t="s">
        <v>141</v>
      </c>
      <c r="AE1323" t="str">
        <f>IF(B1323&gt;0,IF(B1323&gt;0,(IF(B1323&lt;&gt;'PLAN SEMANAL'!$A$2,BLTOTAL!AA1323,""))),"")</f>
        <v>AUXILIAR</v>
      </c>
      <c r="AF1323" t="str">
        <f>IF(AH1323="Completo","Completo",IF(IF(B1323&gt;0,_xlfn.XLOOKUP(B1323,'Detalle reservas completas fesa'!K:K,'Detalle reservas completas fesa'!Q:Q,_xlfn.XLOOKUP(B1323,'MB25'!L:L,'MB25'!Q:Q,"Incompleto")),"")="PENDIENTE","Incompleto",IF(B1323&gt;0,_xlfn.XLOOKUP(B1323,'Detalle reservas completas fesa'!K:K,'Detalle reservas completas fesa'!Q:Q,IF(AD1323="SIN MATERIAL","Completo",IF(AD1323="COMPLETO","Completo","Incompleto"))))))</f>
        <v>Incompleto</v>
      </c>
      <c r="AG1323">
        <f>IF(B1323&gt;0,_xlfn.XLOOKUP(B1323,IW49BLTOTAL!A:A,IW49BLTOTAL!H:H),"")</f>
        <v>24</v>
      </c>
      <c r="AH1323" t="str">
        <f>IF(IFERROR(_xlfn.XLOOKUP(B1323,'Detalle custodia'!B:B,'Detalle custodia'!O:O),"")="custodia","Completo","")</f>
        <v/>
      </c>
    </row>
    <row r="1324" spans="1:34" x14ac:dyDescent="0.35">
      <c r="A1324" t="s">
        <v>288</v>
      </c>
      <c r="B1324">
        <v>6560932</v>
      </c>
      <c r="C1324" t="s">
        <v>123</v>
      </c>
      <c r="D1324" t="s">
        <v>1520</v>
      </c>
      <c r="E1324" t="s">
        <v>310</v>
      </c>
      <c r="F1324" t="s">
        <v>125</v>
      </c>
      <c r="G1324" t="s">
        <v>127</v>
      </c>
      <c r="H1324" s="16">
        <v>45873</v>
      </c>
      <c r="I1324" s="16">
        <v>45873</v>
      </c>
      <c r="J1324" t="s">
        <v>856</v>
      </c>
      <c r="K1324">
        <v>1212120</v>
      </c>
      <c r="L1324" t="s">
        <v>289</v>
      </c>
      <c r="O1324">
        <v>10014653</v>
      </c>
      <c r="P1324" t="s">
        <v>288</v>
      </c>
      <c r="Q1324">
        <v>0</v>
      </c>
      <c r="R1324" t="s">
        <v>291</v>
      </c>
      <c r="S1324" t="s">
        <v>342</v>
      </c>
      <c r="T1324">
        <v>11549469</v>
      </c>
      <c r="U1324" s="16">
        <v>45689</v>
      </c>
      <c r="V1324" s="16">
        <v>45873</v>
      </c>
      <c r="W1324" s="16">
        <v>45835</v>
      </c>
      <c r="X1324">
        <v>0</v>
      </c>
      <c r="Y1324">
        <v>1290900</v>
      </c>
      <c r="Z1324" t="s">
        <v>1568</v>
      </c>
      <c r="AA1324" t="s">
        <v>247</v>
      </c>
      <c r="AB1324" t="s">
        <v>121</v>
      </c>
      <c r="AC1324" t="s">
        <v>255</v>
      </c>
      <c r="AD1324" t="s">
        <v>141</v>
      </c>
      <c r="AE1324" t="str">
        <f>IF(B1324&gt;0,IF(B1324&gt;0,(IF(B1324&lt;&gt;'PLAN SEMANAL'!$A$2,BLTOTAL!AA1324,""))),"")</f>
        <v>CARGUIO</v>
      </c>
      <c r="AF1324" t="str">
        <f>IF(AH1324="Completo","Completo",IF(IF(B1324&gt;0,_xlfn.XLOOKUP(B1324,'Detalle reservas completas fesa'!K:K,'Detalle reservas completas fesa'!Q:Q,_xlfn.XLOOKUP(B1324,'MB25'!L:L,'MB25'!Q:Q,"Incompleto")),"")="PENDIENTE","Incompleto",IF(B1324&gt;0,_xlfn.XLOOKUP(B1324,'Detalle reservas completas fesa'!K:K,'Detalle reservas completas fesa'!Q:Q,IF(AD1324="SIN MATERIAL","Completo",IF(AD1324="COMPLETO","Completo","Incompleto"))))))</f>
        <v>Incompleto</v>
      </c>
      <c r="AG1324">
        <f>IF(B1324&gt;0,_xlfn.XLOOKUP(B1324,IW49BLTOTAL!A:A,IW49BLTOTAL!H:H),"")</f>
        <v>18</v>
      </c>
      <c r="AH1324" t="str">
        <f>IF(IFERROR(_xlfn.XLOOKUP(B1324,'Detalle custodia'!B:B,'Detalle custodia'!O:O),"")="custodia","Completo","")</f>
        <v/>
      </c>
    </row>
    <row r="1325" spans="1:34" x14ac:dyDescent="0.35">
      <c r="A1325" t="s">
        <v>128</v>
      </c>
      <c r="B1325">
        <v>6560461</v>
      </c>
      <c r="C1325" t="s">
        <v>123</v>
      </c>
      <c r="D1325" t="s">
        <v>1525</v>
      </c>
      <c r="E1325" t="s">
        <v>310</v>
      </c>
      <c r="F1325" t="s">
        <v>259</v>
      </c>
      <c r="G1325" t="s">
        <v>124</v>
      </c>
      <c r="H1325" s="16">
        <v>45839</v>
      </c>
      <c r="I1325" s="16">
        <v>45869</v>
      </c>
      <c r="J1325" t="s">
        <v>3476</v>
      </c>
      <c r="K1325">
        <v>1210100</v>
      </c>
      <c r="L1325" t="s">
        <v>390</v>
      </c>
      <c r="O1325">
        <v>10014594</v>
      </c>
      <c r="P1325" t="s">
        <v>128</v>
      </c>
      <c r="Q1325">
        <v>0</v>
      </c>
      <c r="R1325" t="s">
        <v>342</v>
      </c>
      <c r="S1325" t="s">
        <v>342</v>
      </c>
      <c r="T1325">
        <v>11546915</v>
      </c>
      <c r="U1325" s="16">
        <v>45688</v>
      </c>
      <c r="V1325" s="16">
        <v>45839</v>
      </c>
      <c r="W1325" s="16">
        <v>45833</v>
      </c>
      <c r="X1325">
        <v>0</v>
      </c>
      <c r="Y1325">
        <v>1290900</v>
      </c>
      <c r="Z1325" t="s">
        <v>1568</v>
      </c>
      <c r="AA1325" t="s">
        <v>248</v>
      </c>
      <c r="AB1325" t="s">
        <v>121</v>
      </c>
      <c r="AC1325" t="s">
        <v>255</v>
      </c>
      <c r="AD1325" t="s">
        <v>122</v>
      </c>
      <c r="AE1325" t="str">
        <f>IF(B1325&gt;0,IF(B1325&gt;0,(IF(B1325&lt;&gt;'PLAN SEMANAL'!$A$2,BLTOTAL!AA1325,""))),"")</f>
        <v>PERFORACIO</v>
      </c>
      <c r="AF1325" t="str">
        <f>IF(AH1325="Completo","Completo",IF(IF(B1325&gt;0,_xlfn.XLOOKUP(B1325,'Detalle reservas completas fesa'!K:K,'Detalle reservas completas fesa'!Q:Q,_xlfn.XLOOKUP(B1325,'MB25'!L:L,'MB25'!Q:Q,"Incompleto")),"")="PENDIENTE","Incompleto",IF(B1325&gt;0,_xlfn.XLOOKUP(B1325,'Detalle reservas completas fesa'!K:K,'Detalle reservas completas fesa'!Q:Q,IF(AD1325="SIN MATERIAL","Completo",IF(AD1325="COMPLETO","Completo","Incompleto"))))))</f>
        <v>Completo</v>
      </c>
      <c r="AG1325">
        <f>IF(B1325&gt;0,_xlfn.XLOOKUP(B1325,IW49BLTOTAL!A:A,IW49BLTOTAL!H:H),"")</f>
        <v>8</v>
      </c>
      <c r="AH1325" t="str">
        <f>IF(IFERROR(_xlfn.XLOOKUP(B1325,'Detalle custodia'!B:B,'Detalle custodia'!O:O),"")="custodia","Completo","")</f>
        <v/>
      </c>
    </row>
    <row r="1326" spans="1:34" x14ac:dyDescent="0.35">
      <c r="A1326" t="s">
        <v>272</v>
      </c>
      <c r="B1326">
        <v>6560453</v>
      </c>
      <c r="C1326" t="s">
        <v>123</v>
      </c>
      <c r="D1326" t="s">
        <v>1526</v>
      </c>
      <c r="E1326" t="s">
        <v>310</v>
      </c>
      <c r="F1326" t="s">
        <v>133</v>
      </c>
      <c r="G1326" t="s">
        <v>132</v>
      </c>
      <c r="H1326" s="16">
        <v>45845</v>
      </c>
      <c r="I1326" s="16">
        <v>45845</v>
      </c>
      <c r="J1326" t="s">
        <v>856</v>
      </c>
      <c r="K1326">
        <v>1210102</v>
      </c>
      <c r="L1326" t="s">
        <v>273</v>
      </c>
      <c r="O1326">
        <v>10017653</v>
      </c>
      <c r="P1326" t="s">
        <v>165</v>
      </c>
      <c r="Q1326">
        <v>0</v>
      </c>
      <c r="R1326" t="s">
        <v>342</v>
      </c>
      <c r="S1326" t="s">
        <v>342</v>
      </c>
      <c r="T1326">
        <v>11502956</v>
      </c>
      <c r="U1326" s="16">
        <v>45688</v>
      </c>
      <c r="V1326" s="16">
        <v>45845</v>
      </c>
      <c r="W1326" s="16">
        <v>45805</v>
      </c>
      <c r="X1326">
        <v>0</v>
      </c>
      <c r="Y1326">
        <v>1290900</v>
      </c>
      <c r="Z1326" t="s">
        <v>1568</v>
      </c>
      <c r="AA1326" t="s">
        <v>248</v>
      </c>
      <c r="AB1326" t="s">
        <v>121</v>
      </c>
      <c r="AC1326" t="s">
        <v>255</v>
      </c>
      <c r="AD1326" t="s">
        <v>141</v>
      </c>
      <c r="AE1326" t="str">
        <f>IF(B1326&gt;0,IF(B1326&gt;0,(IF(B1326&lt;&gt;'PLAN SEMANAL'!$A$2,BLTOTAL!AA1326,""))),"")</f>
        <v>PERFORACIO</v>
      </c>
      <c r="AF1326" t="str">
        <f>IF(AH1326="Completo","Completo",IF(IF(B1326&gt;0,_xlfn.XLOOKUP(B1326,'Detalle reservas completas fesa'!K:K,'Detalle reservas completas fesa'!Q:Q,_xlfn.XLOOKUP(B1326,'MB25'!L:L,'MB25'!Q:Q,"Incompleto")),"")="PENDIENTE","Incompleto",IF(B1326&gt;0,_xlfn.XLOOKUP(B1326,'Detalle reservas completas fesa'!K:K,'Detalle reservas completas fesa'!Q:Q,IF(AD1326="SIN MATERIAL","Completo",IF(AD1326="COMPLETO","Completo","Incompleto"))))))</f>
        <v>Incompleto</v>
      </c>
      <c r="AG1326">
        <f>IF(B1326&gt;0,_xlfn.XLOOKUP(B1326,IW49BLTOTAL!A:A,IW49BLTOTAL!H:H),"")</f>
        <v>2</v>
      </c>
      <c r="AH1326" t="str">
        <f>IF(IFERROR(_xlfn.XLOOKUP(B1326,'Detalle custodia'!B:B,'Detalle custodia'!O:O),"")="custodia","Completo","")</f>
        <v/>
      </c>
    </row>
    <row r="1327" spans="1:34" x14ac:dyDescent="0.35">
      <c r="A1327" t="s">
        <v>237</v>
      </c>
      <c r="B1327">
        <v>6559921</v>
      </c>
      <c r="C1327" t="s">
        <v>129</v>
      </c>
      <c r="D1327" t="s">
        <v>1521</v>
      </c>
      <c r="E1327" t="s">
        <v>310</v>
      </c>
      <c r="F1327" t="s">
        <v>125</v>
      </c>
      <c r="G1327" t="s">
        <v>423</v>
      </c>
      <c r="H1327" s="16">
        <v>45809</v>
      </c>
      <c r="I1327" s="16">
        <v>45838</v>
      </c>
      <c r="J1327" t="s">
        <v>3478</v>
      </c>
      <c r="K1327">
        <v>1213130</v>
      </c>
      <c r="L1327" t="s">
        <v>386</v>
      </c>
      <c r="O1327">
        <v>10014625</v>
      </c>
      <c r="P1327" t="s">
        <v>237</v>
      </c>
      <c r="Q1327">
        <v>314.14999999999998</v>
      </c>
      <c r="R1327" t="s">
        <v>263</v>
      </c>
      <c r="S1327" t="s">
        <v>3901</v>
      </c>
      <c r="T1327">
        <v>11541453</v>
      </c>
      <c r="U1327" s="16">
        <v>45688</v>
      </c>
      <c r="V1327" s="16">
        <v>45809</v>
      </c>
      <c r="W1327" s="16">
        <v>45804</v>
      </c>
      <c r="X1327">
        <v>314.14999999999998</v>
      </c>
      <c r="Y1327">
        <v>1290900</v>
      </c>
      <c r="Z1327" t="s">
        <v>1568</v>
      </c>
      <c r="AA1327" t="s">
        <v>245</v>
      </c>
      <c r="AB1327" t="s">
        <v>121</v>
      </c>
      <c r="AC1327" t="s">
        <v>255</v>
      </c>
      <c r="AD1327" t="s">
        <v>122</v>
      </c>
      <c r="AE1327" t="str">
        <f>IF(B1327&gt;0,IF(B1327&gt;0,(IF(B1327&lt;&gt;'PLAN SEMANAL'!$A$2,BLTOTAL!AA1327,""))),"")</f>
        <v>ACARREO</v>
      </c>
      <c r="AF1327" t="str">
        <f>IF(AH1327="Completo","Completo",IF(IF(B1327&gt;0,_xlfn.XLOOKUP(B1327,'Detalle reservas completas fesa'!K:K,'Detalle reservas completas fesa'!Q:Q,_xlfn.XLOOKUP(B1327,'MB25'!L:L,'MB25'!Q:Q,"Incompleto")),"")="PENDIENTE","Incompleto",IF(B1327&gt;0,_xlfn.XLOOKUP(B1327,'Detalle reservas completas fesa'!K:K,'Detalle reservas completas fesa'!Q:Q,IF(AD1327="SIN MATERIAL","Completo",IF(AD1327="COMPLETO","Completo","Incompleto"))))))</f>
        <v>Completo</v>
      </c>
      <c r="AG1327">
        <f>IF(B1327&gt;0,_xlfn.XLOOKUP(B1327,IW49BLTOTAL!A:A,IW49BLTOTAL!H:H),"")</f>
        <v>4</v>
      </c>
      <c r="AH1327" t="str">
        <f>IF(IFERROR(_xlfn.XLOOKUP(B1327,'Detalle custodia'!B:B,'Detalle custodia'!O:O),"")="custodia","Completo","")</f>
        <v/>
      </c>
    </row>
    <row r="1328" spans="1:34" x14ac:dyDescent="0.35">
      <c r="A1328" t="s">
        <v>160</v>
      </c>
      <c r="B1328">
        <v>6556948</v>
      </c>
      <c r="C1328" t="s">
        <v>129</v>
      </c>
      <c r="D1328" t="s">
        <v>1497</v>
      </c>
      <c r="E1328" t="s">
        <v>310</v>
      </c>
      <c r="F1328" t="s">
        <v>125</v>
      </c>
      <c r="G1328" t="s">
        <v>153</v>
      </c>
      <c r="H1328" s="16">
        <v>45873</v>
      </c>
      <c r="I1328" s="16">
        <v>45873</v>
      </c>
      <c r="J1328" t="s">
        <v>856</v>
      </c>
      <c r="K1328">
        <v>1212121</v>
      </c>
      <c r="L1328" t="s">
        <v>346</v>
      </c>
      <c r="O1328">
        <v>10014598</v>
      </c>
      <c r="P1328" t="s">
        <v>160</v>
      </c>
      <c r="Q1328">
        <v>0</v>
      </c>
      <c r="R1328" t="s">
        <v>296</v>
      </c>
      <c r="S1328" t="s">
        <v>342</v>
      </c>
      <c r="T1328">
        <v>11481388</v>
      </c>
      <c r="U1328" s="16">
        <v>45683</v>
      </c>
      <c r="V1328" s="16">
        <v>45873</v>
      </c>
      <c r="W1328" s="16">
        <v>45835</v>
      </c>
      <c r="X1328">
        <v>0</v>
      </c>
      <c r="Y1328">
        <v>1290900</v>
      </c>
      <c r="Z1328" t="s">
        <v>1568</v>
      </c>
      <c r="AA1328" t="s">
        <v>247</v>
      </c>
      <c r="AB1328" t="s">
        <v>121</v>
      </c>
      <c r="AC1328" t="s">
        <v>255</v>
      </c>
      <c r="AD1328" t="s">
        <v>141</v>
      </c>
      <c r="AE1328" t="str">
        <f>IF(B1328&gt;0,IF(B1328&gt;0,(IF(B1328&lt;&gt;'PLAN SEMANAL'!$A$2,BLTOTAL!AA1328,""))),"")</f>
        <v>CARGUIO</v>
      </c>
      <c r="AF1328" t="str">
        <f>IF(AH1328="Completo","Completo",IF(IF(B1328&gt;0,_xlfn.XLOOKUP(B1328,'Detalle reservas completas fesa'!K:K,'Detalle reservas completas fesa'!Q:Q,_xlfn.XLOOKUP(B1328,'MB25'!L:L,'MB25'!Q:Q,"Incompleto")),"")="PENDIENTE","Incompleto",IF(B1328&gt;0,_xlfn.XLOOKUP(B1328,'Detalle reservas completas fesa'!K:K,'Detalle reservas completas fesa'!Q:Q,IF(AD1328="SIN MATERIAL","Completo",IF(AD1328="COMPLETO","Completo","Incompleto"))))))</f>
        <v>Incompleto</v>
      </c>
      <c r="AG1328">
        <f>IF(B1328&gt;0,_xlfn.XLOOKUP(B1328,IW49BLTOTAL!A:A,IW49BLTOTAL!H:H),"")</f>
        <v>4</v>
      </c>
      <c r="AH1328" t="str">
        <f>IF(IFERROR(_xlfn.XLOOKUP(B1328,'Detalle custodia'!B:B,'Detalle custodia'!O:O),"")="custodia","Completo","")</f>
        <v/>
      </c>
    </row>
    <row r="1329" spans="1:34" x14ac:dyDescent="0.35">
      <c r="A1329" t="s">
        <v>159</v>
      </c>
      <c r="B1329">
        <v>6556947</v>
      </c>
      <c r="C1329" t="s">
        <v>129</v>
      </c>
      <c r="D1329" t="s">
        <v>1498</v>
      </c>
      <c r="E1329" t="s">
        <v>310</v>
      </c>
      <c r="F1329" t="s">
        <v>133</v>
      </c>
      <c r="G1329" t="s">
        <v>132</v>
      </c>
      <c r="H1329" s="16">
        <v>45873</v>
      </c>
      <c r="I1329" s="16">
        <v>45873</v>
      </c>
      <c r="J1329" t="s">
        <v>856</v>
      </c>
      <c r="K1329">
        <v>1212121</v>
      </c>
      <c r="L1329" t="s">
        <v>398</v>
      </c>
      <c r="O1329">
        <v>10014599</v>
      </c>
      <c r="P1329" t="s">
        <v>159</v>
      </c>
      <c r="Q1329">
        <v>0</v>
      </c>
      <c r="R1329" t="s">
        <v>296</v>
      </c>
      <c r="S1329" t="s">
        <v>342</v>
      </c>
      <c r="T1329">
        <v>11517402</v>
      </c>
      <c r="U1329" s="16">
        <v>45683</v>
      </c>
      <c r="V1329" s="16">
        <v>45873</v>
      </c>
      <c r="W1329" s="16">
        <v>45835</v>
      </c>
      <c r="X1329">
        <v>0</v>
      </c>
      <c r="Y1329">
        <v>1290900</v>
      </c>
      <c r="Z1329" t="s">
        <v>1568</v>
      </c>
      <c r="AA1329" t="s">
        <v>247</v>
      </c>
      <c r="AB1329" t="s">
        <v>121</v>
      </c>
      <c r="AC1329" t="s">
        <v>255</v>
      </c>
      <c r="AD1329" t="s">
        <v>141</v>
      </c>
      <c r="AE1329" t="str">
        <f>IF(B1329&gt;0,IF(B1329&gt;0,(IF(B1329&lt;&gt;'PLAN SEMANAL'!$A$2,BLTOTAL!AA1329,""))),"")</f>
        <v>CARGUIO</v>
      </c>
      <c r="AF1329" t="str">
        <f>IF(AH1329="Completo","Completo",IF(IF(B1329&gt;0,_xlfn.XLOOKUP(B1329,'Detalle reservas completas fesa'!K:K,'Detalle reservas completas fesa'!Q:Q,_xlfn.XLOOKUP(B1329,'MB25'!L:L,'MB25'!Q:Q,"Incompleto")),"")="PENDIENTE","Incompleto",IF(B1329&gt;0,_xlfn.XLOOKUP(B1329,'Detalle reservas completas fesa'!K:K,'Detalle reservas completas fesa'!Q:Q,IF(AD1329="SIN MATERIAL","Completo",IF(AD1329="COMPLETO","Completo","Incompleto"))))))</f>
        <v>Incompleto</v>
      </c>
      <c r="AG1329">
        <f>IF(B1329&gt;0,_xlfn.XLOOKUP(B1329,IW49BLTOTAL!A:A,IW49BLTOTAL!H:H),"")</f>
        <v>4</v>
      </c>
      <c r="AH1329" t="str">
        <f>IF(IFERROR(_xlfn.XLOOKUP(B1329,'Detalle custodia'!B:B,'Detalle custodia'!O:O),"")="custodia","Completo","")</f>
        <v/>
      </c>
    </row>
    <row r="1330" spans="1:34" x14ac:dyDescent="0.35">
      <c r="A1330" t="s">
        <v>159</v>
      </c>
      <c r="B1330">
        <v>6556946</v>
      </c>
      <c r="C1330" t="s">
        <v>129</v>
      </c>
      <c r="D1330" t="s">
        <v>1499</v>
      </c>
      <c r="E1330" t="s">
        <v>310</v>
      </c>
      <c r="F1330" t="s">
        <v>133</v>
      </c>
      <c r="G1330" t="s">
        <v>147</v>
      </c>
      <c r="H1330" s="16">
        <v>45839</v>
      </c>
      <c r="I1330" s="16">
        <v>45869</v>
      </c>
      <c r="J1330" t="s">
        <v>3476</v>
      </c>
      <c r="K1330">
        <v>1212121</v>
      </c>
      <c r="L1330" t="s">
        <v>398</v>
      </c>
      <c r="O1330">
        <v>10014599</v>
      </c>
      <c r="P1330" t="s">
        <v>159</v>
      </c>
      <c r="Q1330">
        <v>0</v>
      </c>
      <c r="R1330" t="s">
        <v>296</v>
      </c>
      <c r="S1330" t="s">
        <v>342</v>
      </c>
      <c r="T1330">
        <v>11541327</v>
      </c>
      <c r="U1330" s="16">
        <v>45683</v>
      </c>
      <c r="V1330" s="16">
        <v>45839</v>
      </c>
      <c r="W1330" s="16">
        <v>45835</v>
      </c>
      <c r="X1330">
        <v>0</v>
      </c>
      <c r="Y1330">
        <v>1290900</v>
      </c>
      <c r="Z1330" t="s">
        <v>1568</v>
      </c>
      <c r="AA1330" t="s">
        <v>247</v>
      </c>
      <c r="AB1330" t="s">
        <v>121</v>
      </c>
      <c r="AC1330" t="s">
        <v>255</v>
      </c>
      <c r="AD1330" t="s">
        <v>141</v>
      </c>
      <c r="AE1330" t="str">
        <f>IF(B1330&gt;0,IF(B1330&gt;0,(IF(B1330&lt;&gt;'PLAN SEMANAL'!$A$2,BLTOTAL!AA1330,""))),"")</f>
        <v>CARGUIO</v>
      </c>
      <c r="AF1330" t="str">
        <f>IF(AH1330="Completo","Completo",IF(IF(B1330&gt;0,_xlfn.XLOOKUP(B1330,'Detalle reservas completas fesa'!K:K,'Detalle reservas completas fesa'!Q:Q,_xlfn.XLOOKUP(B1330,'MB25'!L:L,'MB25'!Q:Q,"Incompleto")),"")="PENDIENTE","Incompleto",IF(B1330&gt;0,_xlfn.XLOOKUP(B1330,'Detalle reservas completas fesa'!K:K,'Detalle reservas completas fesa'!Q:Q,IF(AD1330="SIN MATERIAL","Completo",IF(AD1330="COMPLETO","Completo","Incompleto"))))))</f>
        <v>Completo</v>
      </c>
      <c r="AG1330">
        <f>IF(B1330&gt;0,_xlfn.XLOOKUP(B1330,IW49BLTOTAL!A:A,IW49BLTOTAL!H:H),"")</f>
        <v>2</v>
      </c>
      <c r="AH1330" t="str">
        <f>IF(IFERROR(_xlfn.XLOOKUP(B1330,'Detalle custodia'!B:B,'Detalle custodia'!O:O),"")="custodia","Completo","")</f>
        <v/>
      </c>
    </row>
    <row r="1331" spans="1:34" x14ac:dyDescent="0.35">
      <c r="A1331" t="s">
        <v>272</v>
      </c>
      <c r="B1331">
        <v>6556944</v>
      </c>
      <c r="C1331" t="s">
        <v>123</v>
      </c>
      <c r="D1331" t="s">
        <v>1500</v>
      </c>
      <c r="E1331" t="s">
        <v>310</v>
      </c>
      <c r="F1331" t="s">
        <v>133</v>
      </c>
      <c r="G1331" t="s">
        <v>132</v>
      </c>
      <c r="H1331" s="16">
        <v>45845</v>
      </c>
      <c r="I1331" s="16">
        <v>45845</v>
      </c>
      <c r="J1331" t="s">
        <v>856</v>
      </c>
      <c r="K1331">
        <v>1210102</v>
      </c>
      <c r="L1331" t="s">
        <v>273</v>
      </c>
      <c r="O1331">
        <v>10017653</v>
      </c>
      <c r="P1331" t="s">
        <v>165</v>
      </c>
      <c r="Q1331">
        <v>0</v>
      </c>
      <c r="R1331" t="s">
        <v>296</v>
      </c>
      <c r="S1331" t="s">
        <v>342</v>
      </c>
      <c r="T1331">
        <v>11514035</v>
      </c>
      <c r="U1331" s="16">
        <v>45683</v>
      </c>
      <c r="V1331" s="16">
        <v>45845</v>
      </c>
      <c r="W1331" s="16">
        <v>45805</v>
      </c>
      <c r="X1331">
        <v>0</v>
      </c>
      <c r="Y1331">
        <v>1290900</v>
      </c>
      <c r="Z1331" t="s">
        <v>1568</v>
      </c>
      <c r="AA1331" t="s">
        <v>248</v>
      </c>
      <c r="AB1331" t="s">
        <v>121</v>
      </c>
      <c r="AC1331" t="s">
        <v>255</v>
      </c>
      <c r="AD1331" t="s">
        <v>141</v>
      </c>
      <c r="AE1331" t="str">
        <f>IF(B1331&gt;0,IF(B1331&gt;0,(IF(B1331&lt;&gt;'PLAN SEMANAL'!$A$2,BLTOTAL!AA1331,""))),"")</f>
        <v>PERFORACIO</v>
      </c>
      <c r="AF1331" t="str">
        <f>IF(AH1331="Completo","Completo",IF(IF(B1331&gt;0,_xlfn.XLOOKUP(B1331,'Detalle reservas completas fesa'!K:K,'Detalle reservas completas fesa'!Q:Q,_xlfn.XLOOKUP(B1331,'MB25'!L:L,'MB25'!Q:Q,"Incompleto")),"")="PENDIENTE","Incompleto",IF(B1331&gt;0,_xlfn.XLOOKUP(B1331,'Detalle reservas completas fesa'!K:K,'Detalle reservas completas fesa'!Q:Q,IF(AD1331="SIN MATERIAL","Completo",IF(AD1331="COMPLETO","Completo","Incompleto"))))))</f>
        <v>Incompleto</v>
      </c>
      <c r="AG1331">
        <f>IF(B1331&gt;0,_xlfn.XLOOKUP(B1331,IW49BLTOTAL!A:A,IW49BLTOTAL!H:H),"")</f>
        <v>8</v>
      </c>
      <c r="AH1331" t="str">
        <f>IF(IFERROR(_xlfn.XLOOKUP(B1331,'Detalle custodia'!B:B,'Detalle custodia'!O:O),"")="custodia","Completo","")</f>
        <v/>
      </c>
    </row>
    <row r="1332" spans="1:34" x14ac:dyDescent="0.35">
      <c r="A1332" t="s">
        <v>272</v>
      </c>
      <c r="B1332">
        <v>6556941</v>
      </c>
      <c r="C1332" t="s">
        <v>123</v>
      </c>
      <c r="D1332" t="s">
        <v>1501</v>
      </c>
      <c r="E1332" t="s">
        <v>310</v>
      </c>
      <c r="F1332" t="s">
        <v>125</v>
      </c>
      <c r="G1332" t="s">
        <v>127</v>
      </c>
      <c r="H1332" s="16">
        <v>45839</v>
      </c>
      <c r="I1332" s="16">
        <v>45869</v>
      </c>
      <c r="J1332" t="s">
        <v>3476</v>
      </c>
      <c r="K1332">
        <v>1210102</v>
      </c>
      <c r="L1332" t="s">
        <v>273</v>
      </c>
      <c r="O1332">
        <v>10017653</v>
      </c>
      <c r="P1332" t="s">
        <v>165</v>
      </c>
      <c r="Q1332">
        <v>0</v>
      </c>
      <c r="R1332" t="s">
        <v>296</v>
      </c>
      <c r="S1332" t="s">
        <v>342</v>
      </c>
      <c r="T1332">
        <v>11487801</v>
      </c>
      <c r="U1332" s="16">
        <v>45683</v>
      </c>
      <c r="V1332" s="16">
        <v>45839</v>
      </c>
      <c r="W1332" s="16">
        <v>45833</v>
      </c>
      <c r="X1332">
        <v>0</v>
      </c>
      <c r="Y1332">
        <v>1290900</v>
      </c>
      <c r="Z1332" t="s">
        <v>1568</v>
      </c>
      <c r="AA1332" t="s">
        <v>248</v>
      </c>
      <c r="AB1332" t="s">
        <v>121</v>
      </c>
      <c r="AC1332" t="s">
        <v>255</v>
      </c>
      <c r="AD1332" t="s">
        <v>122</v>
      </c>
      <c r="AE1332" t="str">
        <f>IF(B1332&gt;0,IF(B1332&gt;0,(IF(B1332&lt;&gt;'PLAN SEMANAL'!$A$2,BLTOTAL!AA1332,""))),"")</f>
        <v>PERFORACIO</v>
      </c>
      <c r="AF1332" t="str">
        <f>IF(AH1332="Completo","Completo",IF(IF(B1332&gt;0,_xlfn.XLOOKUP(B1332,'Detalle reservas completas fesa'!K:K,'Detalle reservas completas fesa'!Q:Q,_xlfn.XLOOKUP(B1332,'MB25'!L:L,'MB25'!Q:Q,"Incompleto")),"")="PENDIENTE","Incompleto",IF(B1332&gt;0,_xlfn.XLOOKUP(B1332,'Detalle reservas completas fesa'!K:K,'Detalle reservas completas fesa'!Q:Q,IF(AD1332="SIN MATERIAL","Completo",IF(AD1332="COMPLETO","Completo","Incompleto"))))))</f>
        <v>Completo</v>
      </c>
      <c r="AG1332">
        <f>IF(B1332&gt;0,_xlfn.XLOOKUP(B1332,IW49BLTOTAL!A:A,IW49BLTOTAL!H:H),"")</f>
        <v>4</v>
      </c>
      <c r="AH1332" t="str">
        <f>IF(IFERROR(_xlfn.XLOOKUP(B1332,'Detalle custodia'!B:B,'Detalle custodia'!O:O),"")="custodia","Completo","")</f>
        <v/>
      </c>
    </row>
    <row r="1333" spans="1:34" x14ac:dyDescent="0.35">
      <c r="A1333" t="s">
        <v>272</v>
      </c>
      <c r="B1333">
        <v>6556938</v>
      </c>
      <c r="C1333" t="s">
        <v>123</v>
      </c>
      <c r="D1333" t="s">
        <v>1502</v>
      </c>
      <c r="E1333" t="s">
        <v>310</v>
      </c>
      <c r="F1333" t="s">
        <v>133</v>
      </c>
      <c r="G1333" t="s">
        <v>132</v>
      </c>
      <c r="H1333" s="16">
        <v>45889</v>
      </c>
      <c r="I1333" s="16">
        <v>45889</v>
      </c>
      <c r="J1333" t="s">
        <v>856</v>
      </c>
      <c r="K1333">
        <v>1210102</v>
      </c>
      <c r="L1333" t="s">
        <v>273</v>
      </c>
      <c r="O1333">
        <v>10017653</v>
      </c>
      <c r="P1333" t="s">
        <v>165</v>
      </c>
      <c r="Q1333">
        <v>0</v>
      </c>
      <c r="R1333" t="s">
        <v>296</v>
      </c>
      <c r="S1333" t="s">
        <v>296</v>
      </c>
      <c r="T1333">
        <v>11512030</v>
      </c>
      <c r="U1333" s="16">
        <v>45683</v>
      </c>
      <c r="V1333" s="16">
        <v>45889</v>
      </c>
      <c r="W1333" s="16">
        <v>45848</v>
      </c>
      <c r="X1333">
        <v>0</v>
      </c>
      <c r="Y1333">
        <v>1290900</v>
      </c>
      <c r="Z1333" t="s">
        <v>1568</v>
      </c>
      <c r="AA1333" t="s">
        <v>248</v>
      </c>
      <c r="AB1333" t="s">
        <v>121</v>
      </c>
      <c r="AC1333" t="s">
        <v>255</v>
      </c>
      <c r="AD1333" t="s">
        <v>141</v>
      </c>
      <c r="AE1333" t="str">
        <f>IF(B1333&gt;0,IF(B1333&gt;0,(IF(B1333&lt;&gt;'PLAN SEMANAL'!$A$2,BLTOTAL!AA1333,""))),"")</f>
        <v>PERFORACIO</v>
      </c>
      <c r="AF1333" t="str">
        <f>IF(AH1333="Completo","Completo",IF(IF(B1333&gt;0,_xlfn.XLOOKUP(B1333,'Detalle reservas completas fesa'!K:K,'Detalle reservas completas fesa'!Q:Q,_xlfn.XLOOKUP(B1333,'MB25'!L:L,'MB25'!Q:Q,"Incompleto")),"")="PENDIENTE","Incompleto",IF(B1333&gt;0,_xlfn.XLOOKUP(B1333,'Detalle reservas completas fesa'!K:K,'Detalle reservas completas fesa'!Q:Q,IF(AD1333="SIN MATERIAL","Completo",IF(AD1333="COMPLETO","Completo","Incompleto"))))))</f>
        <v>Incompleto</v>
      </c>
      <c r="AG1333">
        <f>IF(B1333&gt;0,_xlfn.XLOOKUP(B1333,IW49BLTOTAL!A:A,IW49BLTOTAL!H:H),"")</f>
        <v>8</v>
      </c>
      <c r="AH1333" t="str">
        <f>IF(IFERROR(_xlfn.XLOOKUP(B1333,'Detalle custodia'!B:B,'Detalle custodia'!O:O),"")="custodia","Completo","")</f>
        <v/>
      </c>
    </row>
    <row r="1334" spans="1:34" x14ac:dyDescent="0.35">
      <c r="A1334" t="s">
        <v>272</v>
      </c>
      <c r="B1334">
        <v>6556935</v>
      </c>
      <c r="C1334" t="s">
        <v>123</v>
      </c>
      <c r="D1334" t="s">
        <v>1503</v>
      </c>
      <c r="E1334" t="s">
        <v>310</v>
      </c>
      <c r="F1334" t="s">
        <v>133</v>
      </c>
      <c r="G1334" t="s">
        <v>132</v>
      </c>
      <c r="H1334" s="16">
        <v>45845</v>
      </c>
      <c r="I1334" s="16">
        <v>45845</v>
      </c>
      <c r="J1334" t="s">
        <v>856</v>
      </c>
      <c r="K1334">
        <v>1210102</v>
      </c>
      <c r="L1334" t="s">
        <v>273</v>
      </c>
      <c r="O1334">
        <v>10017653</v>
      </c>
      <c r="P1334" t="s">
        <v>165</v>
      </c>
      <c r="Q1334">
        <v>0</v>
      </c>
      <c r="R1334" t="s">
        <v>296</v>
      </c>
      <c r="S1334" t="s">
        <v>342</v>
      </c>
      <c r="T1334">
        <v>11502362</v>
      </c>
      <c r="U1334" s="16">
        <v>45683</v>
      </c>
      <c r="V1334" s="16">
        <v>45845</v>
      </c>
      <c r="W1334" s="16">
        <v>45805</v>
      </c>
      <c r="X1334">
        <v>0</v>
      </c>
      <c r="Y1334">
        <v>1290900</v>
      </c>
      <c r="Z1334" t="s">
        <v>1568</v>
      </c>
      <c r="AA1334" t="s">
        <v>248</v>
      </c>
      <c r="AB1334" t="s">
        <v>121</v>
      </c>
      <c r="AC1334" t="s">
        <v>255</v>
      </c>
      <c r="AD1334" t="s">
        <v>141</v>
      </c>
      <c r="AE1334" t="str">
        <f>IF(B1334&gt;0,IF(B1334&gt;0,(IF(B1334&lt;&gt;'PLAN SEMANAL'!$A$2,BLTOTAL!AA1334,""))),"")</f>
        <v>PERFORACIO</v>
      </c>
      <c r="AF1334" t="str">
        <f>IF(AH1334="Completo","Completo",IF(IF(B1334&gt;0,_xlfn.XLOOKUP(B1334,'Detalle reservas completas fesa'!K:K,'Detalle reservas completas fesa'!Q:Q,_xlfn.XLOOKUP(B1334,'MB25'!L:L,'MB25'!Q:Q,"Incompleto")),"")="PENDIENTE","Incompleto",IF(B1334&gt;0,_xlfn.XLOOKUP(B1334,'Detalle reservas completas fesa'!K:K,'Detalle reservas completas fesa'!Q:Q,IF(AD1334="SIN MATERIAL","Completo",IF(AD1334="COMPLETO","Completo","Incompleto"))))))</f>
        <v>Incompleto</v>
      </c>
      <c r="AG1334">
        <f>IF(B1334&gt;0,_xlfn.XLOOKUP(B1334,IW49BLTOTAL!A:A,IW49BLTOTAL!H:H),"")</f>
        <v>4</v>
      </c>
      <c r="AH1334" t="str">
        <f>IF(IFERROR(_xlfn.XLOOKUP(B1334,'Detalle custodia'!B:B,'Detalle custodia'!O:O),"")="custodia","Completo","")</f>
        <v/>
      </c>
    </row>
    <row r="1335" spans="1:34" x14ac:dyDescent="0.35">
      <c r="A1335" t="s">
        <v>128</v>
      </c>
      <c r="B1335">
        <v>6556932</v>
      </c>
      <c r="C1335" t="s">
        <v>123</v>
      </c>
      <c r="D1335" t="s">
        <v>1504</v>
      </c>
      <c r="E1335" t="s">
        <v>310</v>
      </c>
      <c r="F1335" t="s">
        <v>133</v>
      </c>
      <c r="G1335" t="s">
        <v>132</v>
      </c>
      <c r="H1335" s="16">
        <v>45839</v>
      </c>
      <c r="I1335" s="16">
        <v>45869</v>
      </c>
      <c r="J1335" t="s">
        <v>3476</v>
      </c>
      <c r="K1335">
        <v>1210100</v>
      </c>
      <c r="L1335" t="s">
        <v>390</v>
      </c>
      <c r="O1335">
        <v>10014594</v>
      </c>
      <c r="P1335" t="s">
        <v>128</v>
      </c>
      <c r="Q1335">
        <v>0</v>
      </c>
      <c r="R1335" t="s">
        <v>296</v>
      </c>
      <c r="S1335" t="s">
        <v>342</v>
      </c>
      <c r="T1335">
        <v>11541148</v>
      </c>
      <c r="U1335" s="16">
        <v>45683</v>
      </c>
      <c r="V1335" s="16">
        <v>45839</v>
      </c>
      <c r="W1335" s="16">
        <v>45833</v>
      </c>
      <c r="X1335">
        <v>0</v>
      </c>
      <c r="Y1335">
        <v>1290900</v>
      </c>
      <c r="Z1335" t="s">
        <v>1568</v>
      </c>
      <c r="AA1335" t="s">
        <v>248</v>
      </c>
      <c r="AB1335" t="s">
        <v>121</v>
      </c>
      <c r="AC1335" t="s">
        <v>255</v>
      </c>
      <c r="AD1335" t="s">
        <v>122</v>
      </c>
      <c r="AE1335" t="str">
        <f>IF(B1335&gt;0,IF(B1335&gt;0,(IF(B1335&lt;&gt;'PLAN SEMANAL'!$A$2,BLTOTAL!AA1335,""))),"")</f>
        <v>PERFORACIO</v>
      </c>
      <c r="AF1335" t="str">
        <f>IF(AH1335="Completo","Completo",IF(IF(B1335&gt;0,_xlfn.XLOOKUP(B1335,'Detalle reservas completas fesa'!K:K,'Detalle reservas completas fesa'!Q:Q,_xlfn.XLOOKUP(B1335,'MB25'!L:L,'MB25'!Q:Q,"Incompleto")),"")="PENDIENTE","Incompleto",IF(B1335&gt;0,_xlfn.XLOOKUP(B1335,'Detalle reservas completas fesa'!K:K,'Detalle reservas completas fesa'!Q:Q,IF(AD1335="SIN MATERIAL","Completo",IF(AD1335="COMPLETO","Completo","Incompleto"))))))</f>
        <v>Completo</v>
      </c>
      <c r="AG1335">
        <f>IF(B1335&gt;0,_xlfn.XLOOKUP(B1335,IW49BLTOTAL!A:A,IW49BLTOTAL!H:H),"")</f>
        <v>4</v>
      </c>
      <c r="AH1335" t="str">
        <f>IF(IFERROR(_xlfn.XLOOKUP(B1335,'Detalle custodia'!B:B,'Detalle custodia'!O:O),"")="custodia","Completo","")</f>
        <v/>
      </c>
    </row>
    <row r="1336" spans="1:34" x14ac:dyDescent="0.35">
      <c r="A1336" t="s">
        <v>128</v>
      </c>
      <c r="B1336">
        <v>6556925</v>
      </c>
      <c r="C1336" t="s">
        <v>123</v>
      </c>
      <c r="D1336" t="s">
        <v>1505</v>
      </c>
      <c r="E1336" t="s">
        <v>310</v>
      </c>
      <c r="F1336" t="s">
        <v>133</v>
      </c>
      <c r="G1336" t="s">
        <v>147</v>
      </c>
      <c r="H1336" s="16">
        <v>45858</v>
      </c>
      <c r="I1336" s="16">
        <v>45858</v>
      </c>
      <c r="J1336" t="s">
        <v>856</v>
      </c>
      <c r="K1336">
        <v>1210100</v>
      </c>
      <c r="L1336" t="s">
        <v>390</v>
      </c>
      <c r="O1336">
        <v>10014594</v>
      </c>
      <c r="P1336" t="s">
        <v>128</v>
      </c>
      <c r="Q1336">
        <v>0</v>
      </c>
      <c r="R1336" t="s">
        <v>296</v>
      </c>
      <c r="S1336" t="s">
        <v>296</v>
      </c>
      <c r="T1336">
        <v>11464888</v>
      </c>
      <c r="U1336" s="16">
        <v>45683</v>
      </c>
      <c r="V1336" s="16">
        <v>45858</v>
      </c>
      <c r="W1336" s="16">
        <v>45795</v>
      </c>
      <c r="X1336">
        <v>0</v>
      </c>
      <c r="Y1336">
        <v>1290900</v>
      </c>
      <c r="Z1336" t="s">
        <v>1568</v>
      </c>
      <c r="AA1336" t="s">
        <v>248</v>
      </c>
      <c r="AB1336" t="s">
        <v>121</v>
      </c>
      <c r="AC1336" t="s">
        <v>255</v>
      </c>
      <c r="AD1336" t="s">
        <v>122</v>
      </c>
      <c r="AE1336" t="str">
        <f>IF(B1336&gt;0,IF(B1336&gt;0,(IF(B1336&lt;&gt;'PLAN SEMANAL'!$A$2,BLTOTAL!AA1336,""))),"")</f>
        <v>PERFORACIO</v>
      </c>
      <c r="AF1336" t="str">
        <f>IF(AH1336="Completo","Completo",IF(IF(B1336&gt;0,_xlfn.XLOOKUP(B1336,'Detalle reservas completas fesa'!K:K,'Detalle reservas completas fesa'!Q:Q,_xlfn.XLOOKUP(B1336,'MB25'!L:L,'MB25'!Q:Q,"Incompleto")),"")="PENDIENTE","Incompleto",IF(B1336&gt;0,_xlfn.XLOOKUP(B1336,'Detalle reservas completas fesa'!K:K,'Detalle reservas completas fesa'!Q:Q,IF(AD1336="SIN MATERIAL","Completo",IF(AD1336="COMPLETO","Completo","Incompleto"))))))</f>
        <v>Completo</v>
      </c>
      <c r="AG1336">
        <f>IF(B1336&gt;0,_xlfn.XLOOKUP(B1336,IW49BLTOTAL!A:A,IW49BLTOTAL!H:H),"")</f>
        <v>4</v>
      </c>
      <c r="AH1336" t="str">
        <f>IF(IFERROR(_xlfn.XLOOKUP(B1336,'Detalle custodia'!B:B,'Detalle custodia'!O:O),"")="custodia","Completo","")</f>
        <v/>
      </c>
    </row>
    <row r="1337" spans="1:34" x14ac:dyDescent="0.35">
      <c r="A1337" t="s">
        <v>137</v>
      </c>
      <c r="B1337">
        <v>6556922</v>
      </c>
      <c r="C1337" t="s">
        <v>123</v>
      </c>
      <c r="D1337" t="s">
        <v>1506</v>
      </c>
      <c r="E1337" t="s">
        <v>310</v>
      </c>
      <c r="F1337" t="s">
        <v>133</v>
      </c>
      <c r="G1337" t="s">
        <v>147</v>
      </c>
      <c r="H1337" s="16">
        <v>45839</v>
      </c>
      <c r="I1337" s="16">
        <v>45869</v>
      </c>
      <c r="J1337" t="s">
        <v>856</v>
      </c>
      <c r="K1337">
        <v>1210100</v>
      </c>
      <c r="L1337" t="s">
        <v>388</v>
      </c>
      <c r="O1337">
        <v>10014595</v>
      </c>
      <c r="P1337" t="s">
        <v>137</v>
      </c>
      <c r="Q1337">
        <v>0</v>
      </c>
      <c r="R1337" t="s">
        <v>296</v>
      </c>
      <c r="S1337" t="s">
        <v>3891</v>
      </c>
      <c r="T1337">
        <v>11540325</v>
      </c>
      <c r="U1337" s="16">
        <v>45683</v>
      </c>
      <c r="V1337" s="16">
        <v>45839</v>
      </c>
      <c r="W1337" s="16">
        <v>45806</v>
      </c>
      <c r="X1337">
        <v>0</v>
      </c>
      <c r="Y1337">
        <v>1290900</v>
      </c>
      <c r="Z1337" t="s">
        <v>1568</v>
      </c>
      <c r="AA1337" t="s">
        <v>248</v>
      </c>
      <c r="AB1337" t="s">
        <v>121</v>
      </c>
      <c r="AC1337" t="s">
        <v>255</v>
      </c>
      <c r="AD1337" t="s">
        <v>141</v>
      </c>
      <c r="AE1337" t="str">
        <f>IF(B1337&gt;0,IF(B1337&gt;0,(IF(B1337&lt;&gt;'PLAN SEMANAL'!$A$2,BLTOTAL!AA1337,""))),"")</f>
        <v>PERFORACIO</v>
      </c>
      <c r="AF1337" t="str">
        <f>IF(AH1337="Completo","Completo",IF(IF(B1337&gt;0,_xlfn.XLOOKUP(B1337,'Detalle reservas completas fesa'!K:K,'Detalle reservas completas fesa'!Q:Q,_xlfn.XLOOKUP(B1337,'MB25'!L:L,'MB25'!Q:Q,"Incompleto")),"")="PENDIENTE","Incompleto",IF(B1337&gt;0,_xlfn.XLOOKUP(B1337,'Detalle reservas completas fesa'!K:K,'Detalle reservas completas fesa'!Q:Q,IF(AD1337="SIN MATERIAL","Completo",IF(AD1337="COMPLETO","Completo","Incompleto"))))))</f>
        <v>Incompleto</v>
      </c>
      <c r="AG1337">
        <f>IF(B1337&gt;0,_xlfn.XLOOKUP(B1337,IW49BLTOTAL!A:A,IW49BLTOTAL!H:H),"")</f>
        <v>10</v>
      </c>
      <c r="AH1337" t="str">
        <f>IF(IFERROR(_xlfn.XLOOKUP(B1337,'Detalle custodia'!B:B,'Detalle custodia'!O:O),"")="custodia","Completo","")</f>
        <v/>
      </c>
    </row>
    <row r="1338" spans="1:34" x14ac:dyDescent="0.35">
      <c r="A1338" t="s">
        <v>137</v>
      </c>
      <c r="B1338">
        <v>6556894</v>
      </c>
      <c r="C1338" t="s">
        <v>123</v>
      </c>
      <c r="D1338" t="s">
        <v>1507</v>
      </c>
      <c r="E1338" t="s">
        <v>310</v>
      </c>
      <c r="F1338" t="s">
        <v>133</v>
      </c>
      <c r="G1338" t="s">
        <v>132</v>
      </c>
      <c r="H1338" s="16">
        <v>45845</v>
      </c>
      <c r="I1338" s="16">
        <v>45845</v>
      </c>
      <c r="J1338" t="s">
        <v>856</v>
      </c>
      <c r="K1338">
        <v>1210100</v>
      </c>
      <c r="L1338" t="s">
        <v>388</v>
      </c>
      <c r="O1338">
        <v>10014595</v>
      </c>
      <c r="P1338" t="s">
        <v>137</v>
      </c>
      <c r="Q1338">
        <v>0</v>
      </c>
      <c r="R1338" t="s">
        <v>296</v>
      </c>
      <c r="S1338" t="s">
        <v>342</v>
      </c>
      <c r="T1338">
        <v>11484528</v>
      </c>
      <c r="U1338" s="16">
        <v>45683</v>
      </c>
      <c r="V1338" s="16">
        <v>45845</v>
      </c>
      <c r="W1338" s="16">
        <v>45805</v>
      </c>
      <c r="X1338">
        <v>0</v>
      </c>
      <c r="Y1338">
        <v>1290900</v>
      </c>
      <c r="Z1338" t="s">
        <v>1568</v>
      </c>
      <c r="AA1338" t="s">
        <v>248</v>
      </c>
      <c r="AB1338" t="s">
        <v>121</v>
      </c>
      <c r="AC1338" t="s">
        <v>255</v>
      </c>
      <c r="AD1338" t="s">
        <v>141</v>
      </c>
      <c r="AE1338" t="str">
        <f>IF(B1338&gt;0,IF(B1338&gt;0,(IF(B1338&lt;&gt;'PLAN SEMANAL'!$A$2,BLTOTAL!AA1338,""))),"")</f>
        <v>PERFORACIO</v>
      </c>
      <c r="AF1338" t="str">
        <f>IF(AH1338="Completo","Completo",IF(IF(B1338&gt;0,_xlfn.XLOOKUP(B1338,'Detalle reservas completas fesa'!K:K,'Detalle reservas completas fesa'!Q:Q,_xlfn.XLOOKUP(B1338,'MB25'!L:L,'MB25'!Q:Q,"Incompleto")),"")="PENDIENTE","Incompleto",IF(B1338&gt;0,_xlfn.XLOOKUP(B1338,'Detalle reservas completas fesa'!K:K,'Detalle reservas completas fesa'!Q:Q,IF(AD1338="SIN MATERIAL","Completo",IF(AD1338="COMPLETO","Completo","Incompleto"))))))</f>
        <v>Incompleto</v>
      </c>
      <c r="AG1338">
        <f>IF(B1338&gt;0,_xlfn.XLOOKUP(B1338,IW49BLTOTAL!A:A,IW49BLTOTAL!H:H),"")</f>
        <v>0</v>
      </c>
      <c r="AH1338" t="str">
        <f>IF(IFERROR(_xlfn.XLOOKUP(B1338,'Detalle custodia'!B:B,'Detalle custodia'!O:O),"")="custodia","Completo","")</f>
        <v/>
      </c>
    </row>
    <row r="1339" spans="1:34" x14ac:dyDescent="0.35">
      <c r="A1339" t="s">
        <v>173</v>
      </c>
      <c r="B1339">
        <v>6556854</v>
      </c>
      <c r="C1339" t="s">
        <v>123</v>
      </c>
      <c r="D1339" t="s">
        <v>1511</v>
      </c>
      <c r="E1339" t="s">
        <v>310</v>
      </c>
      <c r="F1339" t="s">
        <v>259</v>
      </c>
      <c r="G1339" t="s">
        <v>225</v>
      </c>
      <c r="H1339" s="16">
        <v>45839</v>
      </c>
      <c r="I1339" s="16">
        <v>45869</v>
      </c>
      <c r="J1339" t="s">
        <v>3476</v>
      </c>
      <c r="K1339">
        <v>1210101</v>
      </c>
      <c r="L1339" t="s">
        <v>341</v>
      </c>
      <c r="O1339">
        <v>10014656</v>
      </c>
      <c r="P1339" t="s">
        <v>173</v>
      </c>
      <c r="Q1339">
        <v>32164.54</v>
      </c>
      <c r="R1339" t="s">
        <v>296</v>
      </c>
      <c r="S1339" t="s">
        <v>256</v>
      </c>
      <c r="T1339">
        <v>11519926</v>
      </c>
      <c r="U1339" s="16">
        <v>45683</v>
      </c>
      <c r="V1339" s="16">
        <v>45839</v>
      </c>
      <c r="W1339" s="16">
        <v>45850</v>
      </c>
      <c r="X1339">
        <v>32164.54</v>
      </c>
      <c r="Y1339">
        <v>1290900</v>
      </c>
      <c r="Z1339" t="s">
        <v>1568</v>
      </c>
      <c r="AA1339" t="s">
        <v>248</v>
      </c>
      <c r="AB1339" t="s">
        <v>121</v>
      </c>
      <c r="AC1339" t="s">
        <v>255</v>
      </c>
      <c r="AD1339" t="s">
        <v>135</v>
      </c>
      <c r="AE1339" t="str">
        <f>IF(B1339&gt;0,IF(B1339&gt;0,(IF(B1339&lt;&gt;'PLAN SEMANAL'!$A$2,BLTOTAL!AA1339,""))),"")</f>
        <v>PERFORACIO</v>
      </c>
      <c r="AF1339" t="str">
        <f>IF(AH1339="Completo","Completo",IF(IF(B1339&gt;0,_xlfn.XLOOKUP(B1339,'Detalle reservas completas fesa'!K:K,'Detalle reservas completas fesa'!Q:Q,_xlfn.XLOOKUP(B1339,'MB25'!L:L,'MB25'!Q:Q,"Incompleto")),"")="PENDIENTE","Incompleto",IF(B1339&gt;0,_xlfn.XLOOKUP(B1339,'Detalle reservas completas fesa'!K:K,'Detalle reservas completas fesa'!Q:Q,IF(AD1339="SIN MATERIAL","Completo",IF(AD1339="COMPLETO","Completo","Incompleto"))))))</f>
        <v>Incompleto</v>
      </c>
      <c r="AG1339">
        <f>IF(B1339&gt;0,_xlfn.XLOOKUP(B1339,IW49BLTOTAL!A:A,IW49BLTOTAL!H:H),"")</f>
        <v>12</v>
      </c>
      <c r="AH1339" t="str">
        <f>IF(IFERROR(_xlfn.XLOOKUP(B1339,'Detalle custodia'!B:B,'Detalle custodia'!O:O),"")="custodia","Completo","")</f>
        <v/>
      </c>
    </row>
    <row r="1340" spans="1:34" x14ac:dyDescent="0.35">
      <c r="A1340" t="s">
        <v>126</v>
      </c>
      <c r="B1340">
        <v>6556852</v>
      </c>
      <c r="C1340" t="s">
        <v>123</v>
      </c>
      <c r="D1340" t="s">
        <v>1512</v>
      </c>
      <c r="E1340" t="s">
        <v>310</v>
      </c>
      <c r="F1340" t="s">
        <v>133</v>
      </c>
      <c r="G1340" t="s">
        <v>132</v>
      </c>
      <c r="H1340" s="16">
        <v>45873</v>
      </c>
      <c r="I1340" s="16">
        <v>45873</v>
      </c>
      <c r="J1340" t="s">
        <v>856</v>
      </c>
      <c r="K1340">
        <v>1210101</v>
      </c>
      <c r="L1340" t="s">
        <v>391</v>
      </c>
      <c r="O1340">
        <v>10014657</v>
      </c>
      <c r="P1340" t="s">
        <v>126</v>
      </c>
      <c r="Q1340">
        <v>0</v>
      </c>
      <c r="R1340" t="s">
        <v>296</v>
      </c>
      <c r="S1340" t="s">
        <v>342</v>
      </c>
      <c r="T1340">
        <v>11508439</v>
      </c>
      <c r="U1340" s="16">
        <v>45683</v>
      </c>
      <c r="V1340" s="16">
        <v>45873</v>
      </c>
      <c r="W1340" s="16">
        <v>45833</v>
      </c>
      <c r="X1340">
        <v>0</v>
      </c>
      <c r="Y1340">
        <v>1290900</v>
      </c>
      <c r="Z1340" t="s">
        <v>1568</v>
      </c>
      <c r="AA1340" t="s">
        <v>248</v>
      </c>
      <c r="AB1340" t="s">
        <v>121</v>
      </c>
      <c r="AC1340" t="s">
        <v>255</v>
      </c>
      <c r="AD1340" t="s">
        <v>122</v>
      </c>
      <c r="AE1340" t="str">
        <f>IF(B1340&gt;0,IF(B1340&gt;0,(IF(B1340&lt;&gt;'PLAN SEMANAL'!$A$2,BLTOTAL!AA1340,""))),"")</f>
        <v>PERFORACIO</v>
      </c>
      <c r="AF1340" t="str">
        <f>IF(AH1340="Completo","Completo",IF(IF(B1340&gt;0,_xlfn.XLOOKUP(B1340,'Detalle reservas completas fesa'!K:K,'Detalle reservas completas fesa'!Q:Q,_xlfn.XLOOKUP(B1340,'MB25'!L:L,'MB25'!Q:Q,"Incompleto")),"")="PENDIENTE","Incompleto",IF(B1340&gt;0,_xlfn.XLOOKUP(B1340,'Detalle reservas completas fesa'!K:K,'Detalle reservas completas fesa'!Q:Q,IF(AD1340="SIN MATERIAL","Completo",IF(AD1340="COMPLETO","Completo","Incompleto"))))))</f>
        <v>Completo</v>
      </c>
      <c r="AG1340">
        <f>IF(B1340&gt;0,_xlfn.XLOOKUP(B1340,IW49BLTOTAL!A:A,IW49BLTOTAL!H:H),"")</f>
        <v>12</v>
      </c>
      <c r="AH1340" t="str">
        <f>IF(IFERROR(_xlfn.XLOOKUP(B1340,'Detalle custodia'!B:B,'Detalle custodia'!O:O),"")="custodia","Completo","")</f>
        <v/>
      </c>
    </row>
    <row r="1341" spans="1:34" x14ac:dyDescent="0.35">
      <c r="A1341" t="s">
        <v>134</v>
      </c>
      <c r="B1341">
        <v>6556820</v>
      </c>
      <c r="C1341" t="s">
        <v>123</v>
      </c>
      <c r="D1341" t="s">
        <v>1513</v>
      </c>
      <c r="E1341" t="s">
        <v>310</v>
      </c>
      <c r="F1341" t="s">
        <v>133</v>
      </c>
      <c r="G1341" t="s">
        <v>132</v>
      </c>
      <c r="H1341" s="16">
        <v>45845</v>
      </c>
      <c r="I1341" s="16">
        <v>45845</v>
      </c>
      <c r="J1341" t="s">
        <v>856</v>
      </c>
      <c r="K1341">
        <v>1210101</v>
      </c>
      <c r="L1341" t="s">
        <v>271</v>
      </c>
      <c r="O1341">
        <v>10014658</v>
      </c>
      <c r="P1341" t="s">
        <v>134</v>
      </c>
      <c r="Q1341">
        <v>0</v>
      </c>
      <c r="R1341" t="s">
        <v>296</v>
      </c>
      <c r="S1341" t="s">
        <v>342</v>
      </c>
      <c r="T1341">
        <v>11510067</v>
      </c>
      <c r="U1341" s="16">
        <v>45683</v>
      </c>
      <c r="V1341" s="16">
        <v>45845</v>
      </c>
      <c r="W1341" s="16">
        <v>45805</v>
      </c>
      <c r="X1341">
        <v>0</v>
      </c>
      <c r="Y1341">
        <v>1290900</v>
      </c>
      <c r="Z1341" t="s">
        <v>1568</v>
      </c>
      <c r="AA1341" t="s">
        <v>248</v>
      </c>
      <c r="AB1341" t="s">
        <v>121</v>
      </c>
      <c r="AC1341" t="s">
        <v>255</v>
      </c>
      <c r="AD1341" t="s">
        <v>141</v>
      </c>
      <c r="AE1341" t="str">
        <f>IF(B1341&gt;0,IF(B1341&gt;0,(IF(B1341&lt;&gt;'PLAN SEMANAL'!$A$2,BLTOTAL!AA1341,""))),"")</f>
        <v>PERFORACIO</v>
      </c>
      <c r="AF1341" t="str">
        <f>IF(AH1341="Completo","Completo",IF(IF(B1341&gt;0,_xlfn.XLOOKUP(B1341,'Detalle reservas completas fesa'!K:K,'Detalle reservas completas fesa'!Q:Q,_xlfn.XLOOKUP(B1341,'MB25'!L:L,'MB25'!Q:Q,"Incompleto")),"")="PENDIENTE","Incompleto",IF(B1341&gt;0,_xlfn.XLOOKUP(B1341,'Detalle reservas completas fesa'!K:K,'Detalle reservas completas fesa'!Q:Q,IF(AD1341="SIN MATERIAL","Completo",IF(AD1341="COMPLETO","Completo","Incompleto"))))))</f>
        <v>Incompleto</v>
      </c>
      <c r="AG1341">
        <f>IF(B1341&gt;0,_xlfn.XLOOKUP(B1341,IW49BLTOTAL!A:A,IW49BLTOTAL!H:H),"")</f>
        <v>4</v>
      </c>
      <c r="AH1341" t="str">
        <f>IF(IFERROR(_xlfn.XLOOKUP(B1341,'Detalle custodia'!B:B,'Detalle custodia'!O:O),"")="custodia","Completo","")</f>
        <v/>
      </c>
    </row>
    <row r="1342" spans="1:34" x14ac:dyDescent="0.35">
      <c r="A1342" t="s">
        <v>173</v>
      </c>
      <c r="B1342">
        <v>6555934</v>
      </c>
      <c r="C1342" t="s">
        <v>123</v>
      </c>
      <c r="D1342" t="s">
        <v>6225</v>
      </c>
      <c r="E1342" t="s">
        <v>310</v>
      </c>
      <c r="F1342" t="s">
        <v>133</v>
      </c>
      <c r="G1342" t="s">
        <v>132</v>
      </c>
      <c r="H1342" s="16">
        <v>45839</v>
      </c>
      <c r="I1342" s="16">
        <v>45869</v>
      </c>
      <c r="J1342" t="s">
        <v>3476</v>
      </c>
      <c r="K1342">
        <v>1210101</v>
      </c>
      <c r="L1342" t="s">
        <v>341</v>
      </c>
      <c r="O1342">
        <v>10014656</v>
      </c>
      <c r="P1342" t="s">
        <v>173</v>
      </c>
      <c r="Q1342">
        <v>0</v>
      </c>
      <c r="R1342" t="s">
        <v>296</v>
      </c>
      <c r="S1342" t="s">
        <v>342</v>
      </c>
      <c r="T1342">
        <v>11374946</v>
      </c>
      <c r="U1342" s="16">
        <v>45682</v>
      </c>
      <c r="V1342" s="16">
        <v>45839</v>
      </c>
      <c r="W1342" s="16">
        <v>45833</v>
      </c>
      <c r="X1342">
        <v>0</v>
      </c>
      <c r="Y1342">
        <v>1290900</v>
      </c>
      <c r="Z1342" t="s">
        <v>1568</v>
      </c>
      <c r="AA1342" t="s">
        <v>248</v>
      </c>
      <c r="AB1342" t="s">
        <v>121</v>
      </c>
      <c r="AC1342" t="s">
        <v>255</v>
      </c>
      <c r="AD1342" t="s">
        <v>122</v>
      </c>
      <c r="AE1342" t="str">
        <f>IF(B1342&gt;0,IF(B1342&gt;0,(IF(B1342&lt;&gt;'PLAN SEMANAL'!$A$2,BLTOTAL!AA1342,""))),"")</f>
        <v>PERFORACIO</v>
      </c>
      <c r="AF1342" t="str">
        <f>IF(AH1342="Completo","Completo",IF(IF(B1342&gt;0,_xlfn.XLOOKUP(B1342,'Detalle reservas completas fesa'!K:K,'Detalle reservas completas fesa'!Q:Q,_xlfn.XLOOKUP(B1342,'MB25'!L:L,'MB25'!Q:Q,"Incompleto")),"")="PENDIENTE","Incompleto",IF(B1342&gt;0,_xlfn.XLOOKUP(B1342,'Detalle reservas completas fesa'!K:K,'Detalle reservas completas fesa'!Q:Q,IF(AD1342="SIN MATERIAL","Completo",IF(AD1342="COMPLETO","Completo","Incompleto"))))))</f>
        <v>Completo</v>
      </c>
      <c r="AG1342">
        <f>IF(B1342&gt;0,_xlfn.XLOOKUP(B1342,IW49BLTOTAL!A:A,IW49BLTOTAL!H:H),"")</f>
        <v>48</v>
      </c>
      <c r="AH1342" t="str">
        <f>IF(IFERROR(_xlfn.XLOOKUP(B1342,'Detalle custodia'!B:B,'Detalle custodia'!O:O),"")="custodia","Completo","")</f>
        <v/>
      </c>
    </row>
    <row r="1343" spans="1:34" x14ac:dyDescent="0.35">
      <c r="A1343" t="s">
        <v>240</v>
      </c>
      <c r="B1343">
        <v>6555219</v>
      </c>
      <c r="C1343" t="s">
        <v>129</v>
      </c>
      <c r="D1343" t="s">
        <v>1515</v>
      </c>
      <c r="E1343" t="s">
        <v>310</v>
      </c>
      <c r="F1343" t="s">
        <v>410</v>
      </c>
      <c r="G1343" t="s">
        <v>132</v>
      </c>
      <c r="H1343" s="16">
        <v>45809</v>
      </c>
      <c r="I1343" s="16">
        <v>45809</v>
      </c>
      <c r="K1343">
        <v>1213130</v>
      </c>
      <c r="L1343" t="s">
        <v>304</v>
      </c>
      <c r="O1343">
        <v>10014607</v>
      </c>
      <c r="P1343" t="s">
        <v>240</v>
      </c>
      <c r="Q1343">
        <v>0</v>
      </c>
      <c r="R1343" t="s">
        <v>996</v>
      </c>
      <c r="S1343" t="s">
        <v>343</v>
      </c>
      <c r="T1343">
        <v>11543491</v>
      </c>
      <c r="U1343" s="16">
        <v>45681</v>
      </c>
      <c r="V1343" s="16">
        <v>45809</v>
      </c>
      <c r="W1343" s="16">
        <v>45776</v>
      </c>
      <c r="X1343">
        <v>0</v>
      </c>
      <c r="Y1343">
        <v>1290900</v>
      </c>
      <c r="Z1343" t="s">
        <v>1568</v>
      </c>
      <c r="AA1343" t="s">
        <v>245</v>
      </c>
      <c r="AB1343" t="s">
        <v>121</v>
      </c>
      <c r="AC1343" t="s">
        <v>255</v>
      </c>
      <c r="AE1343" t="str">
        <f>IF(B1343&gt;0,IF(B1343&gt;0,(IF(B1343&lt;&gt;'PLAN SEMANAL'!$A$2,BLTOTAL!AA1343,""))),"")</f>
        <v>ACARREO</v>
      </c>
      <c r="AF1343" t="str">
        <f>IF(AH1343="Completo","Completo",IF(IF(B1343&gt;0,_xlfn.XLOOKUP(B1343,'Detalle reservas completas fesa'!K:K,'Detalle reservas completas fesa'!Q:Q,_xlfn.XLOOKUP(B1343,'MB25'!L:L,'MB25'!Q:Q,"Incompleto")),"")="PENDIENTE","Incompleto",IF(B1343&gt;0,_xlfn.XLOOKUP(B1343,'Detalle reservas completas fesa'!K:K,'Detalle reservas completas fesa'!Q:Q,IF(AD1343="SIN MATERIAL","Completo",IF(AD1343="COMPLETO","Completo","Incompleto"))))))</f>
        <v>Incompleto</v>
      </c>
      <c r="AG1343">
        <f>IF(B1343&gt;0,_xlfn.XLOOKUP(B1343,IW49BLTOTAL!A:A,IW49BLTOTAL!H:H),"")</f>
        <v>0</v>
      </c>
      <c r="AH1343" t="str">
        <f>IF(IFERROR(_xlfn.XLOOKUP(B1343,'Detalle custodia'!B:B,'Detalle custodia'!O:O),"")="custodia","Completo","")</f>
        <v/>
      </c>
    </row>
    <row r="1344" spans="1:34" x14ac:dyDescent="0.35">
      <c r="A1344" t="s">
        <v>318</v>
      </c>
      <c r="B1344">
        <v>6554889</v>
      </c>
      <c r="C1344" t="s">
        <v>129</v>
      </c>
      <c r="D1344" t="s">
        <v>1516</v>
      </c>
      <c r="E1344" t="s">
        <v>310</v>
      </c>
      <c r="F1344" t="s">
        <v>125</v>
      </c>
      <c r="G1344" t="s">
        <v>136</v>
      </c>
      <c r="H1344" s="16">
        <v>45839</v>
      </c>
      <c r="I1344" s="16">
        <v>45869</v>
      </c>
      <c r="J1344" t="s">
        <v>3476</v>
      </c>
      <c r="K1344">
        <v>1215152</v>
      </c>
      <c r="L1344" t="s">
        <v>319</v>
      </c>
      <c r="O1344">
        <v>10014631</v>
      </c>
      <c r="P1344" t="s">
        <v>318</v>
      </c>
      <c r="Q1344">
        <v>2413.67</v>
      </c>
      <c r="R1344" t="s">
        <v>329</v>
      </c>
      <c r="S1344" t="s">
        <v>3901</v>
      </c>
      <c r="T1344">
        <v>11271712</v>
      </c>
      <c r="U1344" s="16">
        <v>45680</v>
      </c>
      <c r="V1344" s="16">
        <v>45839</v>
      </c>
      <c r="W1344" s="16">
        <v>45835</v>
      </c>
      <c r="X1344">
        <v>2413.67</v>
      </c>
      <c r="Y1344">
        <v>1290900</v>
      </c>
      <c r="Z1344" t="s">
        <v>1568</v>
      </c>
      <c r="AA1344" t="s">
        <v>246</v>
      </c>
      <c r="AB1344" t="s">
        <v>121</v>
      </c>
      <c r="AC1344" t="s">
        <v>255</v>
      </c>
      <c r="AD1344" t="s">
        <v>135</v>
      </c>
      <c r="AE1344" t="str">
        <f>IF(B1344&gt;0,IF(B1344&gt;0,(IF(B1344&lt;&gt;'PLAN SEMANAL'!$A$2,BLTOTAL!AA1344,""))),"")</f>
        <v>AUXILIAR</v>
      </c>
      <c r="AF1344" t="str">
        <f>IF(AH1344="Completo","Completo",IF(IF(B1344&gt;0,_xlfn.XLOOKUP(B1344,'Detalle reservas completas fesa'!K:K,'Detalle reservas completas fesa'!Q:Q,_xlfn.XLOOKUP(B1344,'MB25'!L:L,'MB25'!Q:Q,"Incompleto")),"")="PENDIENTE","Incompleto",IF(B1344&gt;0,_xlfn.XLOOKUP(B1344,'Detalle reservas completas fesa'!K:K,'Detalle reservas completas fesa'!Q:Q,IF(AD1344="SIN MATERIAL","Completo",IF(AD1344="COMPLETO","Completo","Incompleto"))))))</f>
        <v>Incompleto</v>
      </c>
      <c r="AG1344">
        <f>IF(B1344&gt;0,_xlfn.XLOOKUP(B1344,IW49BLTOTAL!A:A,IW49BLTOTAL!H:H),"")</f>
        <v>1</v>
      </c>
      <c r="AH1344" t="str">
        <f>IF(IFERROR(_xlfn.XLOOKUP(B1344,'Detalle custodia'!B:B,'Detalle custodia'!O:O),"")="custodia","Completo","")</f>
        <v/>
      </c>
    </row>
    <row r="1345" spans="1:34" x14ac:dyDescent="0.35">
      <c r="A1345" t="s">
        <v>272</v>
      </c>
      <c r="B1345">
        <v>6554888</v>
      </c>
      <c r="C1345" t="s">
        <v>123</v>
      </c>
      <c r="D1345" t="s">
        <v>1517</v>
      </c>
      <c r="E1345" t="s">
        <v>310</v>
      </c>
      <c r="F1345" t="s">
        <v>133</v>
      </c>
      <c r="G1345" t="s">
        <v>132</v>
      </c>
      <c r="H1345" s="16">
        <v>45839</v>
      </c>
      <c r="I1345" s="16">
        <v>45869</v>
      </c>
      <c r="J1345" t="s">
        <v>856</v>
      </c>
      <c r="K1345">
        <v>1210102</v>
      </c>
      <c r="L1345" t="s">
        <v>273</v>
      </c>
      <c r="O1345">
        <v>10017653</v>
      </c>
      <c r="P1345" t="s">
        <v>165</v>
      </c>
      <c r="Q1345">
        <v>0</v>
      </c>
      <c r="R1345" t="s">
        <v>329</v>
      </c>
      <c r="S1345" t="s">
        <v>3891</v>
      </c>
      <c r="T1345">
        <v>11505984</v>
      </c>
      <c r="U1345" s="16">
        <v>45680</v>
      </c>
      <c r="V1345" s="16">
        <v>45839</v>
      </c>
      <c r="W1345" s="16">
        <v>45806</v>
      </c>
      <c r="X1345">
        <v>0</v>
      </c>
      <c r="Y1345">
        <v>1290900</v>
      </c>
      <c r="Z1345" t="s">
        <v>1568</v>
      </c>
      <c r="AA1345" t="s">
        <v>248</v>
      </c>
      <c r="AB1345" t="s">
        <v>121</v>
      </c>
      <c r="AC1345" t="s">
        <v>255</v>
      </c>
      <c r="AD1345" t="s">
        <v>141</v>
      </c>
      <c r="AE1345" t="str">
        <f>IF(B1345&gt;0,IF(B1345&gt;0,(IF(B1345&lt;&gt;'PLAN SEMANAL'!$A$2,BLTOTAL!AA1345,""))),"")</f>
        <v>PERFORACIO</v>
      </c>
      <c r="AF1345" t="str">
        <f>IF(AH1345="Completo","Completo",IF(IF(B1345&gt;0,_xlfn.XLOOKUP(B1345,'Detalle reservas completas fesa'!K:K,'Detalle reservas completas fesa'!Q:Q,_xlfn.XLOOKUP(B1345,'MB25'!L:L,'MB25'!Q:Q,"Incompleto")),"")="PENDIENTE","Incompleto",IF(B1345&gt;0,_xlfn.XLOOKUP(B1345,'Detalle reservas completas fesa'!K:K,'Detalle reservas completas fesa'!Q:Q,IF(AD1345="SIN MATERIAL","Completo",IF(AD1345="COMPLETO","Completo","Incompleto"))))))</f>
        <v>Incompleto</v>
      </c>
      <c r="AG1345">
        <f>IF(B1345&gt;0,_xlfn.XLOOKUP(B1345,IW49BLTOTAL!A:A,IW49BLTOTAL!H:H),"")</f>
        <v>8</v>
      </c>
      <c r="AH1345" t="str">
        <f>IF(IFERROR(_xlfn.XLOOKUP(B1345,'Detalle custodia'!B:B,'Detalle custodia'!O:O),"")="custodia","Completo","")</f>
        <v/>
      </c>
    </row>
    <row r="1346" spans="1:34" x14ac:dyDescent="0.35">
      <c r="A1346" t="s">
        <v>137</v>
      </c>
      <c r="B1346">
        <v>6554835</v>
      </c>
      <c r="C1346" t="s">
        <v>123</v>
      </c>
      <c r="D1346" t="s">
        <v>1518</v>
      </c>
      <c r="E1346" t="s">
        <v>310</v>
      </c>
      <c r="F1346" t="s">
        <v>259</v>
      </c>
      <c r="G1346" t="s">
        <v>192</v>
      </c>
      <c r="H1346" s="16">
        <v>45809</v>
      </c>
      <c r="I1346" s="16">
        <v>45809</v>
      </c>
      <c r="J1346" t="s">
        <v>856</v>
      </c>
      <c r="K1346">
        <v>1210100</v>
      </c>
      <c r="L1346" t="s">
        <v>388</v>
      </c>
      <c r="O1346">
        <v>10014595</v>
      </c>
      <c r="P1346" t="s">
        <v>137</v>
      </c>
      <c r="Q1346">
        <v>2465.7399999999998</v>
      </c>
      <c r="R1346" t="s">
        <v>343</v>
      </c>
      <c r="S1346" t="s">
        <v>343</v>
      </c>
      <c r="T1346">
        <v>11542823</v>
      </c>
      <c r="U1346" s="16">
        <v>45680</v>
      </c>
      <c r="V1346" s="16">
        <v>45809</v>
      </c>
      <c r="W1346" s="16">
        <v>45798</v>
      </c>
      <c r="X1346">
        <v>2465.7399999999998</v>
      </c>
      <c r="Y1346">
        <v>1290900</v>
      </c>
      <c r="Z1346" t="s">
        <v>1568</v>
      </c>
      <c r="AA1346" t="s">
        <v>248</v>
      </c>
      <c r="AB1346" t="s">
        <v>121</v>
      </c>
      <c r="AC1346" t="s">
        <v>255</v>
      </c>
      <c r="AD1346" t="s">
        <v>135</v>
      </c>
      <c r="AE1346" t="str">
        <f>IF(B1346&gt;0,IF(B1346&gt;0,(IF(B1346&lt;&gt;'PLAN SEMANAL'!$A$2,BLTOTAL!AA1346,""))),"")</f>
        <v>PERFORACIO</v>
      </c>
      <c r="AF1346" t="str">
        <f>IF(AH1346="Completo","Completo",IF(IF(B1346&gt;0,_xlfn.XLOOKUP(B1346,'Detalle reservas completas fesa'!K:K,'Detalle reservas completas fesa'!Q:Q,_xlfn.XLOOKUP(B1346,'MB25'!L:L,'MB25'!Q:Q,"Incompleto")),"")="PENDIENTE","Incompleto",IF(B1346&gt;0,_xlfn.XLOOKUP(B1346,'Detalle reservas completas fesa'!K:K,'Detalle reservas completas fesa'!Q:Q,IF(AD1346="SIN MATERIAL","Completo",IF(AD1346="COMPLETO","Completo","Incompleto"))))))</f>
        <v>Incompleto</v>
      </c>
      <c r="AG1346">
        <f>IF(B1346&gt;0,_xlfn.XLOOKUP(B1346,IW49BLTOTAL!A:A,IW49BLTOTAL!H:H),"")</f>
        <v>6</v>
      </c>
      <c r="AH1346" t="str">
        <f>IF(IFERROR(_xlfn.XLOOKUP(B1346,'Detalle custodia'!B:B,'Detalle custodia'!O:O),"")="custodia","Completo","")</f>
        <v/>
      </c>
    </row>
    <row r="1347" spans="1:34" x14ac:dyDescent="0.35">
      <c r="A1347" t="s">
        <v>272</v>
      </c>
      <c r="B1347">
        <v>6554373</v>
      </c>
      <c r="C1347" t="s">
        <v>123</v>
      </c>
      <c r="D1347" t="s">
        <v>1485</v>
      </c>
      <c r="E1347" t="s">
        <v>310</v>
      </c>
      <c r="F1347" t="s">
        <v>1576</v>
      </c>
      <c r="G1347" t="s">
        <v>172</v>
      </c>
      <c r="H1347" s="16">
        <v>45845</v>
      </c>
      <c r="I1347" s="16">
        <v>45845</v>
      </c>
      <c r="J1347" t="s">
        <v>856</v>
      </c>
      <c r="K1347">
        <v>1210102</v>
      </c>
      <c r="L1347" t="s">
        <v>273</v>
      </c>
      <c r="M1347" s="16">
        <v>45701</v>
      </c>
      <c r="N1347" s="16">
        <v>45790</v>
      </c>
      <c r="O1347">
        <v>10017653</v>
      </c>
      <c r="P1347" t="s">
        <v>165</v>
      </c>
      <c r="Q1347">
        <v>15.79</v>
      </c>
      <c r="R1347" t="s">
        <v>343</v>
      </c>
      <c r="S1347" t="s">
        <v>342</v>
      </c>
      <c r="T1347">
        <v>11540242</v>
      </c>
      <c r="U1347" s="16">
        <v>45679</v>
      </c>
      <c r="V1347" s="16">
        <v>45845</v>
      </c>
      <c r="W1347" s="16">
        <v>45805</v>
      </c>
      <c r="X1347">
        <v>15.79</v>
      </c>
      <c r="Y1347">
        <v>1290900</v>
      </c>
      <c r="Z1347" t="s">
        <v>1568</v>
      </c>
      <c r="AA1347" t="s">
        <v>248</v>
      </c>
      <c r="AB1347" t="s">
        <v>121</v>
      </c>
      <c r="AC1347" t="s">
        <v>255</v>
      </c>
      <c r="AD1347" t="s">
        <v>135</v>
      </c>
      <c r="AE1347" t="str">
        <f>IF(B1347&gt;0,IF(B1347&gt;0,(IF(B1347&lt;&gt;'PLAN SEMANAL'!$A$2,BLTOTAL!AA1347,""))),"")</f>
        <v>PERFORACIO</v>
      </c>
      <c r="AF1347" t="str">
        <f>IF(AH1347="Completo","Completo",IF(IF(B1347&gt;0,_xlfn.XLOOKUP(B1347,'Detalle reservas completas fesa'!K:K,'Detalle reservas completas fesa'!Q:Q,_xlfn.XLOOKUP(B1347,'MB25'!L:L,'MB25'!Q:Q,"Incompleto")),"")="PENDIENTE","Incompleto",IF(B1347&gt;0,_xlfn.XLOOKUP(B1347,'Detalle reservas completas fesa'!K:K,'Detalle reservas completas fesa'!Q:Q,IF(AD1347="SIN MATERIAL","Completo",IF(AD1347="COMPLETO","Completo","Incompleto"))))))</f>
        <v>Incompleto</v>
      </c>
      <c r="AG1347">
        <f>IF(B1347&gt;0,_xlfn.XLOOKUP(B1347,IW49BLTOTAL!A:A,IW49BLTOTAL!H:H),"")</f>
        <v>4</v>
      </c>
      <c r="AH1347" t="str">
        <f>IF(IFERROR(_xlfn.XLOOKUP(B1347,'Detalle custodia'!B:B,'Detalle custodia'!O:O),"")="custodia","Completo","")</f>
        <v/>
      </c>
    </row>
    <row r="1348" spans="1:34" x14ac:dyDescent="0.35">
      <c r="A1348" t="s">
        <v>272</v>
      </c>
      <c r="B1348">
        <v>6554372</v>
      </c>
      <c r="C1348" t="s">
        <v>123</v>
      </c>
      <c r="D1348" t="s">
        <v>1486</v>
      </c>
      <c r="E1348" t="s">
        <v>310</v>
      </c>
      <c r="F1348" t="s">
        <v>133</v>
      </c>
      <c r="G1348" t="s">
        <v>226</v>
      </c>
      <c r="H1348" s="16">
        <v>45839</v>
      </c>
      <c r="I1348" s="16">
        <v>45869</v>
      </c>
      <c r="J1348" t="s">
        <v>3476</v>
      </c>
      <c r="K1348">
        <v>1210102</v>
      </c>
      <c r="L1348" t="s">
        <v>273</v>
      </c>
      <c r="O1348">
        <v>10017653</v>
      </c>
      <c r="P1348" t="s">
        <v>165</v>
      </c>
      <c r="Q1348">
        <v>0</v>
      </c>
      <c r="R1348" t="s">
        <v>343</v>
      </c>
      <c r="S1348" t="s">
        <v>342</v>
      </c>
      <c r="T1348">
        <v>11459163</v>
      </c>
      <c r="U1348" s="16">
        <v>45679</v>
      </c>
      <c r="V1348" s="16">
        <v>45839</v>
      </c>
      <c r="W1348" s="16">
        <v>45833</v>
      </c>
      <c r="X1348">
        <v>0</v>
      </c>
      <c r="Y1348">
        <v>1290900</v>
      </c>
      <c r="Z1348" t="s">
        <v>1568</v>
      </c>
      <c r="AA1348" t="s">
        <v>248</v>
      </c>
      <c r="AB1348" t="s">
        <v>121</v>
      </c>
      <c r="AC1348" t="s">
        <v>255</v>
      </c>
      <c r="AD1348" t="s">
        <v>189</v>
      </c>
      <c r="AE1348" t="str">
        <f>IF(B1348&gt;0,IF(B1348&gt;0,(IF(B1348&lt;&gt;'PLAN SEMANAL'!$A$2,BLTOTAL!AA1348,""))),"")</f>
        <v>PERFORACIO</v>
      </c>
      <c r="AF1348" t="str">
        <f>IF(AH1348="Completo","Completo",IF(IF(B1348&gt;0,_xlfn.XLOOKUP(B1348,'Detalle reservas completas fesa'!K:K,'Detalle reservas completas fesa'!Q:Q,_xlfn.XLOOKUP(B1348,'MB25'!L:L,'MB25'!Q:Q,"Incompleto")),"")="PENDIENTE","Incompleto",IF(B1348&gt;0,_xlfn.XLOOKUP(B1348,'Detalle reservas completas fesa'!K:K,'Detalle reservas completas fesa'!Q:Q,IF(AD1348="SIN MATERIAL","Completo",IF(AD1348="COMPLETO","Completo","Incompleto"))))))</f>
        <v>Completo</v>
      </c>
      <c r="AG1348">
        <f>IF(B1348&gt;0,_xlfn.XLOOKUP(B1348,IW49BLTOTAL!A:A,IW49BLTOTAL!H:H),"")</f>
        <v>4</v>
      </c>
      <c r="AH1348" t="str">
        <f>IF(IFERROR(_xlfn.XLOOKUP(B1348,'Detalle custodia'!B:B,'Detalle custodia'!O:O),"")="custodia","Completo","")</f>
        <v/>
      </c>
    </row>
    <row r="1349" spans="1:34" x14ac:dyDescent="0.35">
      <c r="A1349" t="s">
        <v>156</v>
      </c>
      <c r="B1349">
        <v>6554363</v>
      </c>
      <c r="C1349" t="s">
        <v>138</v>
      </c>
      <c r="D1349" t="s">
        <v>1487</v>
      </c>
      <c r="E1349" t="s">
        <v>310</v>
      </c>
      <c r="F1349" t="s">
        <v>133</v>
      </c>
      <c r="G1349" t="s">
        <v>226</v>
      </c>
      <c r="H1349" s="16">
        <v>45845</v>
      </c>
      <c r="I1349" s="16">
        <v>45845</v>
      </c>
      <c r="J1349" t="s">
        <v>856</v>
      </c>
      <c r="K1349">
        <v>2230131</v>
      </c>
      <c r="L1349" t="s">
        <v>311</v>
      </c>
      <c r="O1349">
        <v>10016283</v>
      </c>
      <c r="P1349" t="s">
        <v>156</v>
      </c>
      <c r="Q1349">
        <v>0</v>
      </c>
      <c r="R1349" t="s">
        <v>343</v>
      </c>
      <c r="S1349" t="s">
        <v>342</v>
      </c>
      <c r="T1349">
        <v>11539501</v>
      </c>
      <c r="U1349" s="16">
        <v>45679</v>
      </c>
      <c r="V1349" s="16">
        <v>45845</v>
      </c>
      <c r="W1349" s="16">
        <v>45805</v>
      </c>
      <c r="X1349">
        <v>0</v>
      </c>
      <c r="Y1349">
        <v>1290900</v>
      </c>
      <c r="Z1349" t="s">
        <v>1568</v>
      </c>
      <c r="AA1349" t="s">
        <v>249</v>
      </c>
      <c r="AB1349" t="s">
        <v>121</v>
      </c>
      <c r="AC1349" t="s">
        <v>255</v>
      </c>
      <c r="AD1349" t="s">
        <v>189</v>
      </c>
      <c r="AE1349" t="str">
        <f>IF(B1349&gt;0,IF(B1349&gt;0,(IF(B1349&lt;&gt;'PLAN SEMANAL'!$A$2,BLTOTAL!AA1349,""))),"")</f>
        <v>SOPORTE</v>
      </c>
      <c r="AF1349" t="str">
        <f>IF(AH1349="Completo","Completo",IF(IF(B1349&gt;0,_xlfn.XLOOKUP(B1349,'Detalle reservas completas fesa'!K:K,'Detalle reservas completas fesa'!Q:Q,_xlfn.XLOOKUP(B1349,'MB25'!L:L,'MB25'!Q:Q,"Incompleto")),"")="PENDIENTE","Incompleto",IF(B1349&gt;0,_xlfn.XLOOKUP(B1349,'Detalle reservas completas fesa'!K:K,'Detalle reservas completas fesa'!Q:Q,IF(AD1349="SIN MATERIAL","Completo",IF(AD1349="COMPLETO","Completo","Incompleto"))))))</f>
        <v>Completo</v>
      </c>
      <c r="AG1349">
        <f>IF(B1349&gt;0,_xlfn.XLOOKUP(B1349,IW49BLTOTAL!A:A,IW49BLTOTAL!H:H),"")</f>
        <v>0</v>
      </c>
      <c r="AH1349" t="str">
        <f>IF(IFERROR(_xlfn.XLOOKUP(B1349,'Detalle custodia'!B:B,'Detalle custodia'!O:O),"")="custodia","Completo","")</f>
        <v/>
      </c>
    </row>
    <row r="1350" spans="1:34" x14ac:dyDescent="0.35">
      <c r="A1350" t="s">
        <v>137</v>
      </c>
      <c r="B1350">
        <v>6553912</v>
      </c>
      <c r="C1350" t="s">
        <v>123</v>
      </c>
      <c r="D1350" t="s">
        <v>1488</v>
      </c>
      <c r="E1350" t="s">
        <v>310</v>
      </c>
      <c r="F1350" t="s">
        <v>133</v>
      </c>
      <c r="G1350" t="s">
        <v>147</v>
      </c>
      <c r="H1350" s="16">
        <v>45889</v>
      </c>
      <c r="I1350" s="16">
        <v>45889</v>
      </c>
      <c r="J1350" t="s">
        <v>856</v>
      </c>
      <c r="K1350">
        <v>1210100</v>
      </c>
      <c r="L1350" t="s">
        <v>388</v>
      </c>
      <c r="O1350">
        <v>10014595</v>
      </c>
      <c r="P1350" t="s">
        <v>137</v>
      </c>
      <c r="Q1350">
        <v>0</v>
      </c>
      <c r="R1350" t="s">
        <v>296</v>
      </c>
      <c r="S1350" t="s">
        <v>296</v>
      </c>
      <c r="T1350">
        <v>11459176</v>
      </c>
      <c r="U1350" s="16">
        <v>45679</v>
      </c>
      <c r="V1350" s="16">
        <v>45889</v>
      </c>
      <c r="W1350" s="16">
        <v>45848</v>
      </c>
      <c r="X1350">
        <v>0</v>
      </c>
      <c r="Y1350">
        <v>1290900</v>
      </c>
      <c r="Z1350" t="s">
        <v>1568</v>
      </c>
      <c r="AA1350" t="s">
        <v>248</v>
      </c>
      <c r="AB1350" t="s">
        <v>121</v>
      </c>
      <c r="AC1350" t="s">
        <v>255</v>
      </c>
      <c r="AD1350" t="s">
        <v>141</v>
      </c>
      <c r="AE1350" t="str">
        <f>IF(B1350&gt;0,IF(B1350&gt;0,(IF(B1350&lt;&gt;'PLAN SEMANAL'!$A$2,BLTOTAL!AA1350,""))),"")</f>
        <v>PERFORACIO</v>
      </c>
      <c r="AF1350" t="str">
        <f>IF(AH1350="Completo","Completo",IF(IF(B1350&gt;0,_xlfn.XLOOKUP(B1350,'Detalle reservas completas fesa'!K:K,'Detalle reservas completas fesa'!Q:Q,_xlfn.XLOOKUP(B1350,'MB25'!L:L,'MB25'!Q:Q,"Incompleto")),"")="PENDIENTE","Incompleto",IF(B1350&gt;0,_xlfn.XLOOKUP(B1350,'Detalle reservas completas fesa'!K:K,'Detalle reservas completas fesa'!Q:Q,IF(AD1350="SIN MATERIAL","Completo",IF(AD1350="COMPLETO","Completo","Incompleto"))))))</f>
        <v>Incompleto</v>
      </c>
      <c r="AG1350">
        <f>IF(B1350&gt;0,_xlfn.XLOOKUP(B1350,IW49BLTOTAL!A:A,IW49BLTOTAL!H:H),"")</f>
        <v>2</v>
      </c>
      <c r="AH1350" t="str">
        <f>IF(IFERROR(_xlfn.XLOOKUP(B1350,'Detalle custodia'!B:B,'Detalle custodia'!O:O),"")="custodia","Completo","")</f>
        <v/>
      </c>
    </row>
    <row r="1351" spans="1:34" x14ac:dyDescent="0.35">
      <c r="A1351" t="s">
        <v>137</v>
      </c>
      <c r="B1351">
        <v>6553874</v>
      </c>
      <c r="C1351" t="s">
        <v>123</v>
      </c>
      <c r="D1351" t="s">
        <v>1489</v>
      </c>
      <c r="E1351" t="s">
        <v>310</v>
      </c>
      <c r="F1351" t="s">
        <v>133</v>
      </c>
      <c r="G1351" t="s">
        <v>147</v>
      </c>
      <c r="H1351" s="16">
        <v>45839</v>
      </c>
      <c r="I1351" s="16">
        <v>45869</v>
      </c>
      <c r="J1351" t="s">
        <v>856</v>
      </c>
      <c r="K1351">
        <v>1210100</v>
      </c>
      <c r="L1351" t="s">
        <v>388</v>
      </c>
      <c r="O1351">
        <v>10014595</v>
      </c>
      <c r="P1351" t="s">
        <v>137</v>
      </c>
      <c r="Q1351">
        <v>0</v>
      </c>
      <c r="R1351" t="s">
        <v>296</v>
      </c>
      <c r="S1351" t="s">
        <v>3891</v>
      </c>
      <c r="T1351">
        <v>11458339</v>
      </c>
      <c r="U1351" s="16">
        <v>45679</v>
      </c>
      <c r="V1351" s="16">
        <v>45839</v>
      </c>
      <c r="W1351" s="16">
        <v>45806</v>
      </c>
      <c r="X1351">
        <v>0</v>
      </c>
      <c r="Y1351">
        <v>1290900</v>
      </c>
      <c r="Z1351" t="s">
        <v>1568</v>
      </c>
      <c r="AA1351" t="s">
        <v>248</v>
      </c>
      <c r="AB1351" t="s">
        <v>121</v>
      </c>
      <c r="AC1351" t="s">
        <v>255</v>
      </c>
      <c r="AD1351" t="s">
        <v>141</v>
      </c>
      <c r="AE1351" t="str">
        <f>IF(B1351&gt;0,IF(B1351&gt;0,(IF(B1351&lt;&gt;'PLAN SEMANAL'!$A$2,BLTOTAL!AA1351,""))),"")</f>
        <v>PERFORACIO</v>
      </c>
      <c r="AF1351" t="str">
        <f>IF(AH1351="Completo","Completo",IF(IF(B1351&gt;0,_xlfn.XLOOKUP(B1351,'Detalle reservas completas fesa'!K:K,'Detalle reservas completas fesa'!Q:Q,_xlfn.XLOOKUP(B1351,'MB25'!L:L,'MB25'!Q:Q,"Incompleto")),"")="PENDIENTE","Incompleto",IF(B1351&gt;0,_xlfn.XLOOKUP(B1351,'Detalle reservas completas fesa'!K:K,'Detalle reservas completas fesa'!Q:Q,IF(AD1351="SIN MATERIAL","Completo",IF(AD1351="COMPLETO","Completo","Incompleto"))))))</f>
        <v>Incompleto</v>
      </c>
      <c r="AG1351">
        <f>IF(B1351&gt;0,_xlfn.XLOOKUP(B1351,IW49BLTOTAL!A:A,IW49BLTOTAL!H:H),"")</f>
        <v>2</v>
      </c>
      <c r="AH1351" t="str">
        <f>IF(IFERROR(_xlfn.XLOOKUP(B1351,'Detalle custodia'!B:B,'Detalle custodia'!O:O),"")="custodia","Completo","")</f>
        <v/>
      </c>
    </row>
    <row r="1352" spans="1:34" x14ac:dyDescent="0.35">
      <c r="A1352" t="s">
        <v>173</v>
      </c>
      <c r="B1352">
        <v>6553868</v>
      </c>
      <c r="C1352" t="s">
        <v>123</v>
      </c>
      <c r="D1352" t="s">
        <v>6336</v>
      </c>
      <c r="E1352" t="s">
        <v>310</v>
      </c>
      <c r="F1352" t="s">
        <v>133</v>
      </c>
      <c r="G1352" t="s">
        <v>132</v>
      </c>
      <c r="H1352" s="16">
        <v>45845</v>
      </c>
      <c r="I1352" s="16">
        <v>45845</v>
      </c>
      <c r="J1352" t="s">
        <v>856</v>
      </c>
      <c r="K1352">
        <v>1210101</v>
      </c>
      <c r="L1352" t="s">
        <v>341</v>
      </c>
      <c r="O1352">
        <v>10014656</v>
      </c>
      <c r="P1352" t="s">
        <v>173</v>
      </c>
      <c r="Q1352">
        <v>0</v>
      </c>
      <c r="R1352" t="s">
        <v>296</v>
      </c>
      <c r="S1352" t="s">
        <v>3891</v>
      </c>
      <c r="T1352">
        <v>11507144</v>
      </c>
      <c r="U1352" s="16">
        <v>45679</v>
      </c>
      <c r="V1352" s="16">
        <v>45845</v>
      </c>
      <c r="W1352" s="16">
        <v>45828</v>
      </c>
      <c r="X1352">
        <v>0</v>
      </c>
      <c r="Y1352">
        <v>1290900</v>
      </c>
      <c r="Z1352" t="s">
        <v>1568</v>
      </c>
      <c r="AA1352" t="s">
        <v>248</v>
      </c>
      <c r="AB1352" t="s">
        <v>121</v>
      </c>
      <c r="AC1352" t="s">
        <v>255</v>
      </c>
      <c r="AD1352" t="s">
        <v>122</v>
      </c>
      <c r="AE1352" t="str">
        <f>IF(B1352&gt;0,IF(B1352&gt;0,(IF(B1352&lt;&gt;'PLAN SEMANAL'!$A$2,BLTOTAL!AA1352,""))),"")</f>
        <v>PERFORACIO</v>
      </c>
      <c r="AF1352" t="str">
        <f>IF(AH1352="Completo","Completo",IF(IF(B1352&gt;0,_xlfn.XLOOKUP(B1352,'Detalle reservas completas fesa'!K:K,'Detalle reservas completas fesa'!Q:Q,_xlfn.XLOOKUP(B1352,'MB25'!L:L,'MB25'!Q:Q,"Incompleto")),"")="PENDIENTE","Incompleto",IF(B1352&gt;0,_xlfn.XLOOKUP(B1352,'Detalle reservas completas fesa'!K:K,'Detalle reservas completas fesa'!Q:Q,IF(AD1352="SIN MATERIAL","Completo",IF(AD1352="COMPLETO","Completo","Incompleto"))))))</f>
        <v>Completo</v>
      </c>
      <c r="AG1352">
        <f>IF(B1352&gt;0,_xlfn.XLOOKUP(B1352,IW49BLTOTAL!A:A,IW49BLTOTAL!H:H),"")</f>
        <v>16</v>
      </c>
      <c r="AH1352" t="str">
        <f>IF(IFERROR(_xlfn.XLOOKUP(B1352,'Detalle custodia'!B:B,'Detalle custodia'!O:O),"")="custodia","Completo","")</f>
        <v/>
      </c>
    </row>
    <row r="1353" spans="1:34" x14ac:dyDescent="0.35">
      <c r="A1353" t="s">
        <v>173</v>
      </c>
      <c r="B1353">
        <v>6553867</v>
      </c>
      <c r="C1353" t="s">
        <v>123</v>
      </c>
      <c r="D1353" t="s">
        <v>4036</v>
      </c>
      <c r="E1353" t="s">
        <v>310</v>
      </c>
      <c r="F1353" t="s">
        <v>439</v>
      </c>
      <c r="G1353" t="s">
        <v>192</v>
      </c>
      <c r="H1353" s="16">
        <v>45821</v>
      </c>
      <c r="I1353" s="16">
        <v>45821</v>
      </c>
      <c r="J1353" t="s">
        <v>5389</v>
      </c>
      <c r="K1353">
        <v>1210101</v>
      </c>
      <c r="L1353" t="s">
        <v>341</v>
      </c>
      <c r="O1353">
        <v>10014656</v>
      </c>
      <c r="P1353" t="s">
        <v>173</v>
      </c>
      <c r="Q1353">
        <v>16783.59</v>
      </c>
      <c r="R1353" t="s">
        <v>296</v>
      </c>
      <c r="S1353" t="s">
        <v>293</v>
      </c>
      <c r="T1353">
        <v>11503281</v>
      </c>
      <c r="U1353" s="16">
        <v>45679</v>
      </c>
      <c r="V1353" s="16">
        <v>45821</v>
      </c>
      <c r="W1353" s="16">
        <v>45824</v>
      </c>
      <c r="X1353">
        <v>16783.59</v>
      </c>
      <c r="Y1353">
        <v>1290900</v>
      </c>
      <c r="Z1353" t="s">
        <v>1568</v>
      </c>
      <c r="AA1353" t="s">
        <v>248</v>
      </c>
      <c r="AB1353" t="s">
        <v>121</v>
      </c>
      <c r="AC1353" t="s">
        <v>255</v>
      </c>
      <c r="AD1353" t="s">
        <v>135</v>
      </c>
      <c r="AE1353" t="str">
        <f>IF(B1353&gt;0,IF(B1353&gt;0,(IF(B1353&lt;&gt;'PLAN SEMANAL'!$A$2,BLTOTAL!AA1353,""))),"")</f>
        <v>PERFORACIO</v>
      </c>
      <c r="AF1353" t="str">
        <f>IF(AH1353="Completo","Completo",IF(IF(B1353&gt;0,_xlfn.XLOOKUP(B1353,'Detalle reservas completas fesa'!K:K,'Detalle reservas completas fesa'!Q:Q,_xlfn.XLOOKUP(B1353,'MB25'!L:L,'MB25'!Q:Q,"Incompleto")),"")="PENDIENTE","Incompleto",IF(B1353&gt;0,_xlfn.XLOOKUP(B1353,'Detalle reservas completas fesa'!K:K,'Detalle reservas completas fesa'!Q:Q,IF(AD1353="SIN MATERIAL","Completo",IF(AD1353="COMPLETO","Completo","Incompleto"))))))</f>
        <v>Incompleto</v>
      </c>
      <c r="AG1353">
        <f>IF(B1353&gt;0,_xlfn.XLOOKUP(B1353,IW49BLTOTAL!A:A,IW49BLTOTAL!H:H),"")</f>
        <v>6</v>
      </c>
      <c r="AH1353" t="str">
        <f>IF(IFERROR(_xlfn.XLOOKUP(B1353,'Detalle custodia'!B:B,'Detalle custodia'!O:O),"")="custodia","Completo","")</f>
        <v/>
      </c>
    </row>
    <row r="1354" spans="1:34" x14ac:dyDescent="0.35">
      <c r="A1354" t="s">
        <v>173</v>
      </c>
      <c r="B1354">
        <v>6553864</v>
      </c>
      <c r="C1354" t="s">
        <v>123</v>
      </c>
      <c r="D1354" t="s">
        <v>1492</v>
      </c>
      <c r="E1354" t="s">
        <v>310</v>
      </c>
      <c r="F1354" t="s">
        <v>133</v>
      </c>
      <c r="G1354" t="s">
        <v>132</v>
      </c>
      <c r="H1354" s="16">
        <v>45845</v>
      </c>
      <c r="I1354" s="16">
        <v>45845</v>
      </c>
      <c r="J1354" t="s">
        <v>856</v>
      </c>
      <c r="K1354">
        <v>1210101</v>
      </c>
      <c r="L1354" t="s">
        <v>341</v>
      </c>
      <c r="O1354">
        <v>10014656</v>
      </c>
      <c r="P1354" t="s">
        <v>173</v>
      </c>
      <c r="Q1354">
        <v>0</v>
      </c>
      <c r="R1354" t="s">
        <v>296</v>
      </c>
      <c r="S1354" t="s">
        <v>342</v>
      </c>
      <c r="T1354">
        <v>11466897</v>
      </c>
      <c r="U1354" s="16">
        <v>45679</v>
      </c>
      <c r="V1354" s="16">
        <v>45845</v>
      </c>
      <c r="W1354" s="16">
        <v>45805</v>
      </c>
      <c r="X1354">
        <v>0</v>
      </c>
      <c r="Y1354">
        <v>1290900</v>
      </c>
      <c r="Z1354" t="s">
        <v>1568</v>
      </c>
      <c r="AA1354" t="s">
        <v>248</v>
      </c>
      <c r="AB1354" t="s">
        <v>121</v>
      </c>
      <c r="AC1354" t="s">
        <v>255</v>
      </c>
      <c r="AD1354" t="s">
        <v>122</v>
      </c>
      <c r="AE1354" t="str">
        <f>IF(B1354&gt;0,IF(B1354&gt;0,(IF(B1354&lt;&gt;'PLAN SEMANAL'!$A$2,BLTOTAL!AA1354,""))),"")</f>
        <v>PERFORACIO</v>
      </c>
      <c r="AF1354" t="str">
        <f>IF(AH1354="Completo","Completo",IF(IF(B1354&gt;0,_xlfn.XLOOKUP(B1354,'Detalle reservas completas fesa'!K:K,'Detalle reservas completas fesa'!Q:Q,_xlfn.XLOOKUP(B1354,'MB25'!L:L,'MB25'!Q:Q,"Incompleto")),"")="PENDIENTE","Incompleto",IF(B1354&gt;0,_xlfn.XLOOKUP(B1354,'Detalle reservas completas fesa'!K:K,'Detalle reservas completas fesa'!Q:Q,IF(AD1354="SIN MATERIAL","Completo",IF(AD1354="COMPLETO","Completo","Incompleto"))))))</f>
        <v>Completo</v>
      </c>
      <c r="AG1354">
        <f>IF(B1354&gt;0,_xlfn.XLOOKUP(B1354,IW49BLTOTAL!A:A,IW49BLTOTAL!H:H),"")</f>
        <v>24</v>
      </c>
      <c r="AH1354" t="str">
        <f>IF(IFERROR(_xlfn.XLOOKUP(B1354,'Detalle custodia'!B:B,'Detalle custodia'!O:O),"")="custodia","Completo","")</f>
        <v/>
      </c>
    </row>
    <row r="1355" spans="1:34" x14ac:dyDescent="0.35">
      <c r="A1355" t="s">
        <v>126</v>
      </c>
      <c r="B1355">
        <v>6553863</v>
      </c>
      <c r="C1355" t="s">
        <v>123</v>
      </c>
      <c r="D1355" t="s">
        <v>1493</v>
      </c>
      <c r="E1355" t="s">
        <v>310</v>
      </c>
      <c r="F1355" t="s">
        <v>133</v>
      </c>
      <c r="G1355" t="s">
        <v>132</v>
      </c>
      <c r="H1355" s="16">
        <v>45873</v>
      </c>
      <c r="I1355" s="16">
        <v>45873</v>
      </c>
      <c r="J1355" t="s">
        <v>856</v>
      </c>
      <c r="K1355">
        <v>1210101</v>
      </c>
      <c r="L1355" t="s">
        <v>391</v>
      </c>
      <c r="O1355">
        <v>10014657</v>
      </c>
      <c r="P1355" t="s">
        <v>126</v>
      </c>
      <c r="Q1355">
        <v>0</v>
      </c>
      <c r="R1355" t="s">
        <v>296</v>
      </c>
      <c r="S1355" t="s">
        <v>342</v>
      </c>
      <c r="T1355">
        <v>11541125</v>
      </c>
      <c r="U1355" s="16">
        <v>45679</v>
      </c>
      <c r="V1355" s="16">
        <v>45873</v>
      </c>
      <c r="W1355" s="16">
        <v>45833</v>
      </c>
      <c r="X1355">
        <v>0</v>
      </c>
      <c r="Y1355">
        <v>1290900</v>
      </c>
      <c r="Z1355" t="s">
        <v>1568</v>
      </c>
      <c r="AA1355" t="s">
        <v>248</v>
      </c>
      <c r="AB1355" t="s">
        <v>121</v>
      </c>
      <c r="AC1355" t="s">
        <v>255</v>
      </c>
      <c r="AD1355" t="s">
        <v>141</v>
      </c>
      <c r="AE1355" t="str">
        <f>IF(B1355&gt;0,IF(B1355&gt;0,(IF(B1355&lt;&gt;'PLAN SEMANAL'!$A$2,BLTOTAL!AA1355,""))),"")</f>
        <v>PERFORACIO</v>
      </c>
      <c r="AF1355" t="str">
        <f>IF(AH1355="Completo","Completo",IF(IF(B1355&gt;0,_xlfn.XLOOKUP(B1355,'Detalle reservas completas fesa'!K:K,'Detalle reservas completas fesa'!Q:Q,_xlfn.XLOOKUP(B1355,'MB25'!L:L,'MB25'!Q:Q,"Incompleto")),"")="PENDIENTE","Incompleto",IF(B1355&gt;0,_xlfn.XLOOKUP(B1355,'Detalle reservas completas fesa'!K:K,'Detalle reservas completas fesa'!Q:Q,IF(AD1355="SIN MATERIAL","Completo",IF(AD1355="COMPLETO","Completo","Incompleto"))))))</f>
        <v>Incompleto</v>
      </c>
      <c r="AG1355">
        <f>IF(B1355&gt;0,_xlfn.XLOOKUP(B1355,IW49BLTOTAL!A:A,IW49BLTOTAL!H:H),"")</f>
        <v>2</v>
      </c>
      <c r="AH1355" t="str">
        <f>IF(IFERROR(_xlfn.XLOOKUP(B1355,'Detalle custodia'!B:B,'Detalle custodia'!O:O),"")="custodia","Completo","")</f>
        <v/>
      </c>
    </row>
    <row r="1356" spans="1:34" x14ac:dyDescent="0.35">
      <c r="A1356" t="s">
        <v>126</v>
      </c>
      <c r="B1356">
        <v>6553862</v>
      </c>
      <c r="C1356" t="s">
        <v>123</v>
      </c>
      <c r="D1356" t="s">
        <v>1494</v>
      </c>
      <c r="E1356" t="s">
        <v>310</v>
      </c>
      <c r="F1356" t="s">
        <v>133</v>
      </c>
      <c r="G1356" t="s">
        <v>132</v>
      </c>
      <c r="H1356" s="16">
        <v>45889</v>
      </c>
      <c r="I1356" s="16">
        <v>45889</v>
      </c>
      <c r="J1356" t="s">
        <v>856</v>
      </c>
      <c r="K1356">
        <v>1210101</v>
      </c>
      <c r="L1356" t="s">
        <v>391</v>
      </c>
      <c r="O1356">
        <v>10014657</v>
      </c>
      <c r="P1356" t="s">
        <v>126</v>
      </c>
      <c r="Q1356">
        <v>0</v>
      </c>
      <c r="R1356" t="s">
        <v>296</v>
      </c>
      <c r="S1356" t="s">
        <v>296</v>
      </c>
      <c r="T1356">
        <v>11541023</v>
      </c>
      <c r="U1356" s="16">
        <v>45679</v>
      </c>
      <c r="V1356" s="16">
        <v>45889</v>
      </c>
      <c r="W1356" s="16">
        <v>45848</v>
      </c>
      <c r="X1356">
        <v>0</v>
      </c>
      <c r="Y1356">
        <v>1290900</v>
      </c>
      <c r="Z1356" t="s">
        <v>1568</v>
      </c>
      <c r="AA1356" t="s">
        <v>248</v>
      </c>
      <c r="AB1356" t="s">
        <v>121</v>
      </c>
      <c r="AC1356" t="s">
        <v>255</v>
      </c>
      <c r="AD1356" t="s">
        <v>141</v>
      </c>
      <c r="AE1356" t="str">
        <f>IF(B1356&gt;0,IF(B1356&gt;0,(IF(B1356&lt;&gt;'PLAN SEMANAL'!$A$2,BLTOTAL!AA1356,""))),"")</f>
        <v>PERFORACIO</v>
      </c>
      <c r="AF1356" t="str">
        <f>IF(AH1356="Completo","Completo",IF(IF(B1356&gt;0,_xlfn.XLOOKUP(B1356,'Detalle reservas completas fesa'!K:K,'Detalle reservas completas fesa'!Q:Q,_xlfn.XLOOKUP(B1356,'MB25'!L:L,'MB25'!Q:Q,"Incompleto")),"")="PENDIENTE","Incompleto",IF(B1356&gt;0,_xlfn.XLOOKUP(B1356,'Detalle reservas completas fesa'!K:K,'Detalle reservas completas fesa'!Q:Q,IF(AD1356="SIN MATERIAL","Completo",IF(AD1356="COMPLETO","Completo","Incompleto"))))))</f>
        <v>Incompleto</v>
      </c>
      <c r="AG1356">
        <f>IF(B1356&gt;0,_xlfn.XLOOKUP(B1356,IW49BLTOTAL!A:A,IW49BLTOTAL!H:H),"")</f>
        <v>4</v>
      </c>
      <c r="AH1356" t="str">
        <f>IF(IFERROR(_xlfn.XLOOKUP(B1356,'Detalle custodia'!B:B,'Detalle custodia'!O:O),"")="custodia","Completo","")</f>
        <v/>
      </c>
    </row>
    <row r="1357" spans="1:34" x14ac:dyDescent="0.35">
      <c r="A1357" t="s">
        <v>324</v>
      </c>
      <c r="B1357">
        <v>6553431</v>
      </c>
      <c r="C1357" t="s">
        <v>138</v>
      </c>
      <c r="D1357" t="s">
        <v>1477</v>
      </c>
      <c r="E1357" t="s">
        <v>310</v>
      </c>
      <c r="F1357" t="s">
        <v>133</v>
      </c>
      <c r="G1357" t="s">
        <v>132</v>
      </c>
      <c r="H1357" s="16">
        <v>45869</v>
      </c>
      <c r="I1357" s="16">
        <v>45869</v>
      </c>
      <c r="J1357" t="s">
        <v>856</v>
      </c>
      <c r="K1357">
        <v>1216100</v>
      </c>
      <c r="L1357" t="s">
        <v>325</v>
      </c>
      <c r="O1357">
        <v>10014726</v>
      </c>
      <c r="P1357" t="s">
        <v>412</v>
      </c>
      <c r="Q1357">
        <v>0</v>
      </c>
      <c r="R1357" t="s">
        <v>349</v>
      </c>
      <c r="S1357" t="s">
        <v>3891</v>
      </c>
      <c r="T1357">
        <v>11541500</v>
      </c>
      <c r="U1357" s="16">
        <v>45678</v>
      </c>
      <c r="V1357" s="16">
        <v>45869</v>
      </c>
      <c r="W1357" s="16">
        <v>45848</v>
      </c>
      <c r="X1357">
        <v>0</v>
      </c>
      <c r="Y1357">
        <v>1290900</v>
      </c>
      <c r="Z1357" t="s">
        <v>1568</v>
      </c>
      <c r="AA1357" t="s">
        <v>249</v>
      </c>
      <c r="AB1357" t="s">
        <v>121</v>
      </c>
      <c r="AC1357" t="s">
        <v>255</v>
      </c>
      <c r="AD1357" t="s">
        <v>122</v>
      </c>
      <c r="AE1357" t="str">
        <f>IF(B1357&gt;0,IF(B1357&gt;0,(IF(B1357&lt;&gt;'PLAN SEMANAL'!$A$2,BLTOTAL!AA1357,""))),"")</f>
        <v>SOPORTE</v>
      </c>
      <c r="AF1357" t="str">
        <f>IF(AH1357="Completo","Completo",IF(IF(B1357&gt;0,_xlfn.XLOOKUP(B1357,'Detalle reservas completas fesa'!K:K,'Detalle reservas completas fesa'!Q:Q,_xlfn.XLOOKUP(B1357,'MB25'!L:L,'MB25'!Q:Q,"Incompleto")),"")="PENDIENTE","Incompleto",IF(B1357&gt;0,_xlfn.XLOOKUP(B1357,'Detalle reservas completas fesa'!K:K,'Detalle reservas completas fesa'!Q:Q,IF(AD1357="SIN MATERIAL","Completo",IF(AD1357="COMPLETO","Completo","Incompleto"))))))</f>
        <v>Completo</v>
      </c>
      <c r="AG1357">
        <f>IF(B1357&gt;0,_xlfn.XLOOKUP(B1357,IW49BLTOTAL!A:A,IW49BLTOTAL!H:H),"")</f>
        <v>0</v>
      </c>
      <c r="AH1357" t="str">
        <f>IF(IFERROR(_xlfn.XLOOKUP(B1357,'Detalle custodia'!B:B,'Detalle custodia'!O:O),"")="custodia","Completo","")</f>
        <v/>
      </c>
    </row>
    <row r="1358" spans="1:34" x14ac:dyDescent="0.35">
      <c r="A1358" t="s">
        <v>318</v>
      </c>
      <c r="B1358">
        <v>6552661</v>
      </c>
      <c r="C1358" t="s">
        <v>129</v>
      </c>
      <c r="D1358" t="s">
        <v>1478</v>
      </c>
      <c r="E1358" t="s">
        <v>310</v>
      </c>
      <c r="F1358" t="s">
        <v>133</v>
      </c>
      <c r="G1358" t="s">
        <v>226</v>
      </c>
      <c r="H1358" s="16">
        <v>45809</v>
      </c>
      <c r="I1358" s="16">
        <v>45809</v>
      </c>
      <c r="J1358" t="s">
        <v>856</v>
      </c>
      <c r="K1358">
        <v>1215152</v>
      </c>
      <c r="L1358" t="s">
        <v>319</v>
      </c>
      <c r="O1358">
        <v>10014631</v>
      </c>
      <c r="P1358" t="s">
        <v>318</v>
      </c>
      <c r="Q1358">
        <v>0</v>
      </c>
      <c r="R1358" t="s">
        <v>329</v>
      </c>
      <c r="S1358" t="s">
        <v>343</v>
      </c>
      <c r="T1358">
        <v>11485871</v>
      </c>
      <c r="U1358" s="16">
        <v>45675</v>
      </c>
      <c r="V1358" s="16">
        <v>45809</v>
      </c>
      <c r="W1358" s="16">
        <v>45776</v>
      </c>
      <c r="X1358">
        <v>0</v>
      </c>
      <c r="Y1358">
        <v>1290900</v>
      </c>
      <c r="Z1358" t="s">
        <v>1568</v>
      </c>
      <c r="AA1358" t="s">
        <v>246</v>
      </c>
      <c r="AB1358" t="s">
        <v>121</v>
      </c>
      <c r="AC1358" t="s">
        <v>255</v>
      </c>
      <c r="AD1358" t="s">
        <v>189</v>
      </c>
      <c r="AE1358" t="str">
        <f>IF(B1358&gt;0,IF(B1358&gt;0,(IF(B1358&lt;&gt;'PLAN SEMANAL'!$A$2,BLTOTAL!AA1358,""))),"")</f>
        <v>AUXILIAR</v>
      </c>
      <c r="AF1358" t="str">
        <f>IF(AH1358="Completo","Completo",IF(IF(B1358&gt;0,_xlfn.XLOOKUP(B1358,'Detalle reservas completas fesa'!K:K,'Detalle reservas completas fesa'!Q:Q,_xlfn.XLOOKUP(B1358,'MB25'!L:L,'MB25'!Q:Q,"Incompleto")),"")="PENDIENTE","Incompleto",IF(B1358&gt;0,_xlfn.XLOOKUP(B1358,'Detalle reservas completas fesa'!K:K,'Detalle reservas completas fesa'!Q:Q,IF(AD1358="SIN MATERIAL","Completo",IF(AD1358="COMPLETO","Completo","Incompleto"))))))</f>
        <v>Completo</v>
      </c>
      <c r="AG1358">
        <f>IF(B1358&gt;0,_xlfn.XLOOKUP(B1358,IW49BLTOTAL!A:A,IW49BLTOTAL!H:H),"")</f>
        <v>8</v>
      </c>
      <c r="AH1358" t="str">
        <f>IF(IFERROR(_xlfn.XLOOKUP(B1358,'Detalle custodia'!B:B,'Detalle custodia'!O:O),"")="custodia","Completo","")</f>
        <v/>
      </c>
    </row>
    <row r="1359" spans="1:34" x14ac:dyDescent="0.35">
      <c r="A1359" t="s">
        <v>406</v>
      </c>
      <c r="B1359">
        <v>6552326</v>
      </c>
      <c r="C1359" t="s">
        <v>129</v>
      </c>
      <c r="D1359" t="s">
        <v>5227</v>
      </c>
      <c r="E1359" t="s">
        <v>310</v>
      </c>
      <c r="F1359" t="s">
        <v>125</v>
      </c>
      <c r="G1359" t="s">
        <v>190</v>
      </c>
      <c r="H1359" s="16">
        <v>45839</v>
      </c>
      <c r="I1359" s="16">
        <v>45869</v>
      </c>
      <c r="J1359" t="s">
        <v>3476</v>
      </c>
      <c r="K1359">
        <v>1213130</v>
      </c>
      <c r="L1359" t="s">
        <v>407</v>
      </c>
      <c r="Q1359">
        <v>0</v>
      </c>
      <c r="R1359" t="s">
        <v>343</v>
      </c>
      <c r="S1359" t="s">
        <v>3901</v>
      </c>
      <c r="T1359">
        <v>11514266</v>
      </c>
      <c r="U1359" s="16">
        <v>45673</v>
      </c>
      <c r="V1359" s="16">
        <v>45839</v>
      </c>
      <c r="W1359" s="16">
        <v>45835</v>
      </c>
      <c r="X1359">
        <v>0</v>
      </c>
      <c r="Y1359">
        <v>1290900</v>
      </c>
      <c r="Z1359" t="s">
        <v>1568</v>
      </c>
      <c r="AA1359" t="s">
        <v>245</v>
      </c>
      <c r="AB1359" t="s">
        <v>121</v>
      </c>
      <c r="AC1359" t="s">
        <v>255</v>
      </c>
      <c r="AD1359" t="s">
        <v>189</v>
      </c>
      <c r="AE1359" t="str">
        <f>IF(B1359&gt;0,IF(B1359&gt;0,(IF(B1359&lt;&gt;'PLAN SEMANAL'!$A$2,BLTOTAL!AA1359,""))),"")</f>
        <v>ACARREO</v>
      </c>
      <c r="AF1359" t="str">
        <f>IF(AH1359="Completo","Completo",IF(IF(B1359&gt;0,_xlfn.XLOOKUP(B1359,'Detalle reservas completas fesa'!K:K,'Detalle reservas completas fesa'!Q:Q,_xlfn.XLOOKUP(B1359,'MB25'!L:L,'MB25'!Q:Q,"Incompleto")),"")="PENDIENTE","Incompleto",IF(B1359&gt;0,_xlfn.XLOOKUP(B1359,'Detalle reservas completas fesa'!K:K,'Detalle reservas completas fesa'!Q:Q,IF(AD1359="SIN MATERIAL","Completo",IF(AD1359="COMPLETO","Completo","Incompleto"))))))</f>
        <v>Completo</v>
      </c>
      <c r="AG1359">
        <f>IF(B1359&gt;0,_xlfn.XLOOKUP(B1359,IW49BLTOTAL!A:A,IW49BLTOTAL!H:H),"")</f>
        <v>1</v>
      </c>
      <c r="AH1359" t="str">
        <f>IF(IFERROR(_xlfn.XLOOKUP(B1359,'Detalle custodia'!B:B,'Detalle custodia'!O:O),"")="custodia","Completo","")</f>
        <v/>
      </c>
    </row>
    <row r="1360" spans="1:34" x14ac:dyDescent="0.35">
      <c r="A1360" t="s">
        <v>148</v>
      </c>
      <c r="B1360">
        <v>6552325</v>
      </c>
      <c r="C1360" t="s">
        <v>129</v>
      </c>
      <c r="D1360" t="s">
        <v>1479</v>
      </c>
      <c r="E1360" t="s">
        <v>310</v>
      </c>
      <c r="F1360" t="s">
        <v>133</v>
      </c>
      <c r="G1360" t="s">
        <v>226</v>
      </c>
      <c r="H1360" s="16">
        <v>45839</v>
      </c>
      <c r="I1360" s="16">
        <v>45869</v>
      </c>
      <c r="J1360" t="s">
        <v>3476</v>
      </c>
      <c r="K1360">
        <v>1213130</v>
      </c>
      <c r="L1360" t="s">
        <v>297</v>
      </c>
      <c r="O1360">
        <v>10014617</v>
      </c>
      <c r="P1360" t="s">
        <v>148</v>
      </c>
      <c r="Q1360">
        <v>0</v>
      </c>
      <c r="R1360" t="s">
        <v>343</v>
      </c>
      <c r="S1360" t="s">
        <v>3901</v>
      </c>
      <c r="T1360">
        <v>11514034</v>
      </c>
      <c r="U1360" s="16">
        <v>45673</v>
      </c>
      <c r="V1360" s="16">
        <v>45839</v>
      </c>
      <c r="W1360" s="16">
        <v>45835</v>
      </c>
      <c r="X1360">
        <v>0</v>
      </c>
      <c r="Y1360">
        <v>1290900</v>
      </c>
      <c r="Z1360" t="s">
        <v>1568</v>
      </c>
      <c r="AA1360" t="s">
        <v>245</v>
      </c>
      <c r="AB1360" t="s">
        <v>121</v>
      </c>
      <c r="AC1360" t="s">
        <v>255</v>
      </c>
      <c r="AD1360" t="s">
        <v>189</v>
      </c>
      <c r="AE1360" t="str">
        <f>IF(B1360&gt;0,IF(B1360&gt;0,(IF(B1360&lt;&gt;'PLAN SEMANAL'!$A$2,BLTOTAL!AA1360,""))),"")</f>
        <v>ACARREO</v>
      </c>
      <c r="AF1360" t="str">
        <f>IF(AH1360="Completo","Completo",IF(IF(B1360&gt;0,_xlfn.XLOOKUP(B1360,'Detalle reservas completas fesa'!K:K,'Detalle reservas completas fesa'!Q:Q,_xlfn.XLOOKUP(B1360,'MB25'!L:L,'MB25'!Q:Q,"Incompleto")),"")="PENDIENTE","Incompleto",IF(B1360&gt;0,_xlfn.XLOOKUP(B1360,'Detalle reservas completas fesa'!K:K,'Detalle reservas completas fesa'!Q:Q,IF(AD1360="SIN MATERIAL","Completo",IF(AD1360="COMPLETO","Completo","Incompleto"))))))</f>
        <v>Completo</v>
      </c>
      <c r="AG1360">
        <f>IF(B1360&gt;0,_xlfn.XLOOKUP(B1360,IW49BLTOTAL!A:A,IW49BLTOTAL!H:H),"")</f>
        <v>10</v>
      </c>
      <c r="AH1360" t="str">
        <f>IF(IFERROR(_xlfn.XLOOKUP(B1360,'Detalle custodia'!B:B,'Detalle custodia'!O:O),"")="custodia","Completo","")</f>
        <v/>
      </c>
    </row>
    <row r="1361" spans="1:34" x14ac:dyDescent="0.35">
      <c r="A1361" t="s">
        <v>400</v>
      </c>
      <c r="B1361">
        <v>6552221</v>
      </c>
      <c r="C1361" t="s">
        <v>129</v>
      </c>
      <c r="D1361" t="s">
        <v>1480</v>
      </c>
      <c r="E1361" t="s">
        <v>310</v>
      </c>
      <c r="F1361" t="s">
        <v>133</v>
      </c>
      <c r="G1361" t="s">
        <v>1039</v>
      </c>
      <c r="H1361" s="16">
        <v>45839</v>
      </c>
      <c r="I1361" s="16">
        <v>45869</v>
      </c>
      <c r="J1361" t="s">
        <v>3476</v>
      </c>
      <c r="K1361">
        <v>1215155</v>
      </c>
      <c r="L1361" t="s">
        <v>401</v>
      </c>
      <c r="O1361">
        <v>10014646</v>
      </c>
      <c r="P1361" t="s">
        <v>400</v>
      </c>
      <c r="Q1361">
        <v>0</v>
      </c>
      <c r="R1361" t="s">
        <v>329</v>
      </c>
      <c r="S1361" t="s">
        <v>3901</v>
      </c>
      <c r="T1361">
        <v>11381569</v>
      </c>
      <c r="U1361" s="16">
        <v>45673</v>
      </c>
      <c r="V1361" s="16">
        <v>45839</v>
      </c>
      <c r="W1361" s="16">
        <v>45835</v>
      </c>
      <c r="X1361">
        <v>0</v>
      </c>
      <c r="Y1361">
        <v>1290900</v>
      </c>
      <c r="Z1361" t="s">
        <v>1568</v>
      </c>
      <c r="AA1361" t="s">
        <v>246</v>
      </c>
      <c r="AB1361" t="s">
        <v>121</v>
      </c>
      <c r="AC1361" t="s">
        <v>255</v>
      </c>
      <c r="AD1361" t="s">
        <v>122</v>
      </c>
      <c r="AE1361" t="str">
        <f>IF(B1361&gt;0,IF(B1361&gt;0,(IF(B1361&lt;&gt;'PLAN SEMANAL'!$A$2,BLTOTAL!AA1361,""))),"")</f>
        <v>AUXILIAR</v>
      </c>
      <c r="AF1361" t="str">
        <f>IF(AH1361="Completo","Completo",IF(IF(B1361&gt;0,_xlfn.XLOOKUP(B1361,'Detalle reservas completas fesa'!K:K,'Detalle reservas completas fesa'!Q:Q,_xlfn.XLOOKUP(B1361,'MB25'!L:L,'MB25'!Q:Q,"Incompleto")),"")="PENDIENTE","Incompleto",IF(B1361&gt;0,_xlfn.XLOOKUP(B1361,'Detalle reservas completas fesa'!K:K,'Detalle reservas completas fesa'!Q:Q,IF(AD1361="SIN MATERIAL","Completo",IF(AD1361="COMPLETO","Completo","Incompleto"))))))</f>
        <v>Completo</v>
      </c>
      <c r="AG1361">
        <f>IF(B1361&gt;0,_xlfn.XLOOKUP(B1361,IW49BLTOTAL!A:A,IW49BLTOTAL!H:H),"")</f>
        <v>12</v>
      </c>
      <c r="AH1361" t="str">
        <f>IF(IFERROR(_xlfn.XLOOKUP(B1361,'Detalle custodia'!B:B,'Detalle custodia'!O:O),"")="custodia","Completo","")</f>
        <v/>
      </c>
    </row>
    <row r="1362" spans="1:34" x14ac:dyDescent="0.35">
      <c r="A1362" t="s">
        <v>223</v>
      </c>
      <c r="B1362">
        <v>6552200</v>
      </c>
      <c r="C1362" t="s">
        <v>129</v>
      </c>
      <c r="D1362" t="s">
        <v>1481</v>
      </c>
      <c r="E1362" t="s">
        <v>310</v>
      </c>
      <c r="F1362" t="s">
        <v>133</v>
      </c>
      <c r="G1362" t="s">
        <v>147</v>
      </c>
      <c r="H1362" s="16">
        <v>45838</v>
      </c>
      <c r="I1362" s="16">
        <v>45838</v>
      </c>
      <c r="J1362" t="s">
        <v>856</v>
      </c>
      <c r="K1362">
        <v>1213130</v>
      </c>
      <c r="L1362" t="s">
        <v>303</v>
      </c>
      <c r="O1362">
        <v>10014613</v>
      </c>
      <c r="P1362" t="s">
        <v>223</v>
      </c>
      <c r="Q1362">
        <v>0</v>
      </c>
      <c r="R1362" t="s">
        <v>329</v>
      </c>
      <c r="S1362" t="s">
        <v>343</v>
      </c>
      <c r="T1362">
        <v>11486369</v>
      </c>
      <c r="U1362" s="16">
        <v>45673</v>
      </c>
      <c r="V1362" s="16">
        <v>45838</v>
      </c>
      <c r="W1362" s="16">
        <v>45776</v>
      </c>
      <c r="X1362">
        <v>0</v>
      </c>
      <c r="Y1362">
        <v>1290900</v>
      </c>
      <c r="Z1362" t="s">
        <v>1568</v>
      </c>
      <c r="AA1362" t="s">
        <v>245</v>
      </c>
      <c r="AB1362" t="s">
        <v>121</v>
      </c>
      <c r="AC1362" t="s">
        <v>255</v>
      </c>
      <c r="AD1362" t="s">
        <v>141</v>
      </c>
      <c r="AE1362" t="str">
        <f>IF(B1362&gt;0,IF(B1362&gt;0,(IF(B1362&lt;&gt;'PLAN SEMANAL'!$A$2,BLTOTAL!AA1362,""))),"")</f>
        <v>ACARREO</v>
      </c>
      <c r="AF1362" t="str">
        <f>IF(AH1362="Completo","Completo",IF(IF(B1362&gt;0,_xlfn.XLOOKUP(B1362,'Detalle reservas completas fesa'!K:K,'Detalle reservas completas fesa'!Q:Q,_xlfn.XLOOKUP(B1362,'MB25'!L:L,'MB25'!Q:Q,"Incompleto")),"")="PENDIENTE","Incompleto",IF(B1362&gt;0,_xlfn.XLOOKUP(B1362,'Detalle reservas completas fesa'!K:K,'Detalle reservas completas fesa'!Q:Q,IF(AD1362="SIN MATERIAL","Completo",IF(AD1362="COMPLETO","Completo","Incompleto"))))))</f>
        <v>Incompleto</v>
      </c>
      <c r="AG1362">
        <f>IF(B1362&gt;0,_xlfn.XLOOKUP(B1362,IW49BLTOTAL!A:A,IW49BLTOTAL!H:H),"")</f>
        <v>8</v>
      </c>
      <c r="AH1362" t="str">
        <f>IF(IFERROR(_xlfn.XLOOKUP(B1362,'Detalle custodia'!B:B,'Detalle custodia'!O:O),"")="custodia","Completo","")</f>
        <v/>
      </c>
    </row>
    <row r="1363" spans="1:34" x14ac:dyDescent="0.35">
      <c r="A1363" t="s">
        <v>400</v>
      </c>
      <c r="B1363">
        <v>6552195</v>
      </c>
      <c r="C1363" t="s">
        <v>129</v>
      </c>
      <c r="D1363" t="s">
        <v>1482</v>
      </c>
      <c r="E1363" t="s">
        <v>310</v>
      </c>
      <c r="F1363" t="s">
        <v>133</v>
      </c>
      <c r="G1363" t="s">
        <v>147</v>
      </c>
      <c r="H1363" s="16">
        <v>45809</v>
      </c>
      <c r="I1363" s="16">
        <v>45809</v>
      </c>
      <c r="J1363" t="s">
        <v>856</v>
      </c>
      <c r="K1363">
        <v>1215155</v>
      </c>
      <c r="L1363" t="s">
        <v>401</v>
      </c>
      <c r="O1363">
        <v>10014646</v>
      </c>
      <c r="P1363" t="s">
        <v>400</v>
      </c>
      <c r="Q1363">
        <v>0</v>
      </c>
      <c r="R1363" t="s">
        <v>329</v>
      </c>
      <c r="S1363" t="s">
        <v>343</v>
      </c>
      <c r="T1363">
        <v>11520604</v>
      </c>
      <c r="U1363" s="16">
        <v>45673</v>
      </c>
      <c r="V1363" s="16">
        <v>45809</v>
      </c>
      <c r="W1363" s="16">
        <v>45776</v>
      </c>
      <c r="X1363">
        <v>0</v>
      </c>
      <c r="Y1363">
        <v>1290900</v>
      </c>
      <c r="Z1363" t="s">
        <v>1568</v>
      </c>
      <c r="AA1363" t="s">
        <v>246</v>
      </c>
      <c r="AB1363" t="s">
        <v>121</v>
      </c>
      <c r="AC1363" t="s">
        <v>255</v>
      </c>
      <c r="AD1363" t="s">
        <v>141</v>
      </c>
      <c r="AE1363" t="str">
        <f>IF(B1363&gt;0,IF(B1363&gt;0,(IF(B1363&lt;&gt;'PLAN SEMANAL'!$A$2,BLTOTAL!AA1363,""))),"")</f>
        <v>AUXILIAR</v>
      </c>
      <c r="AF1363" t="str">
        <f>IF(AH1363="Completo","Completo",IF(IF(B1363&gt;0,_xlfn.XLOOKUP(B1363,'Detalle reservas completas fesa'!K:K,'Detalle reservas completas fesa'!Q:Q,_xlfn.XLOOKUP(B1363,'MB25'!L:L,'MB25'!Q:Q,"Incompleto")),"")="PENDIENTE","Incompleto",IF(B1363&gt;0,_xlfn.XLOOKUP(B1363,'Detalle reservas completas fesa'!K:K,'Detalle reservas completas fesa'!Q:Q,IF(AD1363="SIN MATERIAL","Completo",IF(AD1363="COMPLETO","Completo","Incompleto"))))))</f>
        <v>Incompleto</v>
      </c>
      <c r="AG1363">
        <f>IF(B1363&gt;0,_xlfn.XLOOKUP(B1363,IW49BLTOTAL!A:A,IW49BLTOTAL!H:H),"")</f>
        <v>10</v>
      </c>
      <c r="AH1363" t="str">
        <f>IF(IFERROR(_xlfn.XLOOKUP(B1363,'Detalle custodia'!B:B,'Detalle custodia'!O:O),"")="custodia","Completo","")</f>
        <v/>
      </c>
    </row>
    <row r="1364" spans="1:34" x14ac:dyDescent="0.35">
      <c r="A1364" t="s">
        <v>158</v>
      </c>
      <c r="B1364">
        <v>6552185</v>
      </c>
      <c r="C1364" t="s">
        <v>129</v>
      </c>
      <c r="D1364" t="s">
        <v>1483</v>
      </c>
      <c r="E1364" t="s">
        <v>310</v>
      </c>
      <c r="F1364" t="s">
        <v>133</v>
      </c>
      <c r="G1364" t="s">
        <v>147</v>
      </c>
      <c r="H1364" s="16">
        <v>45838</v>
      </c>
      <c r="I1364" s="16">
        <v>45838</v>
      </c>
      <c r="J1364" t="s">
        <v>856</v>
      </c>
      <c r="K1364">
        <v>1213130</v>
      </c>
      <c r="L1364" t="s">
        <v>397</v>
      </c>
      <c r="O1364">
        <v>10014604</v>
      </c>
      <c r="P1364" t="s">
        <v>158</v>
      </c>
      <c r="Q1364">
        <v>0</v>
      </c>
      <c r="R1364" t="s">
        <v>329</v>
      </c>
      <c r="S1364" t="s">
        <v>3891</v>
      </c>
      <c r="T1364">
        <v>11507265</v>
      </c>
      <c r="U1364" s="16">
        <v>45673</v>
      </c>
      <c r="V1364" s="16">
        <v>45838</v>
      </c>
      <c r="W1364" s="16">
        <v>45819</v>
      </c>
      <c r="X1364">
        <v>0</v>
      </c>
      <c r="Y1364">
        <v>1290900</v>
      </c>
      <c r="Z1364" t="s">
        <v>1568</v>
      </c>
      <c r="AA1364" t="s">
        <v>245</v>
      </c>
      <c r="AB1364" t="s">
        <v>121</v>
      </c>
      <c r="AC1364" t="s">
        <v>255</v>
      </c>
      <c r="AD1364" t="s">
        <v>141</v>
      </c>
      <c r="AE1364" t="str">
        <f>IF(B1364&gt;0,IF(B1364&gt;0,(IF(B1364&lt;&gt;'PLAN SEMANAL'!$A$2,BLTOTAL!AA1364,""))),"")</f>
        <v>ACARREO</v>
      </c>
      <c r="AF1364" t="str">
        <f>IF(AH1364="Completo","Completo",IF(IF(B1364&gt;0,_xlfn.XLOOKUP(B1364,'Detalle reservas completas fesa'!K:K,'Detalle reservas completas fesa'!Q:Q,_xlfn.XLOOKUP(B1364,'MB25'!L:L,'MB25'!Q:Q,"Incompleto")),"")="PENDIENTE","Incompleto",IF(B1364&gt;0,_xlfn.XLOOKUP(B1364,'Detalle reservas completas fesa'!K:K,'Detalle reservas completas fesa'!Q:Q,IF(AD1364="SIN MATERIAL","Completo",IF(AD1364="COMPLETO","Completo","Incompleto"))))))</f>
        <v>Incompleto</v>
      </c>
      <c r="AG1364">
        <f>IF(B1364&gt;0,_xlfn.XLOOKUP(B1364,IW49BLTOTAL!A:A,IW49BLTOTAL!H:H),"")</f>
        <v>8</v>
      </c>
      <c r="AH1364" t="str">
        <f>IF(IFERROR(_xlfn.XLOOKUP(B1364,'Detalle custodia'!B:B,'Detalle custodia'!O:O),"")="custodia","Completo","")</f>
        <v/>
      </c>
    </row>
    <row r="1365" spans="1:34" x14ac:dyDescent="0.35">
      <c r="A1365" t="s">
        <v>159</v>
      </c>
      <c r="B1365">
        <v>6552173</v>
      </c>
      <c r="C1365" t="s">
        <v>129</v>
      </c>
      <c r="D1365" t="s">
        <v>1519</v>
      </c>
      <c r="E1365" t="s">
        <v>251</v>
      </c>
      <c r="F1365" t="s">
        <v>133</v>
      </c>
      <c r="G1365" t="s">
        <v>212</v>
      </c>
      <c r="H1365" s="16">
        <v>45839</v>
      </c>
      <c r="I1365" s="16">
        <v>45869</v>
      </c>
      <c r="J1365" t="s">
        <v>3476</v>
      </c>
      <c r="K1365">
        <v>1212121</v>
      </c>
      <c r="L1365" t="s">
        <v>398</v>
      </c>
      <c r="O1365">
        <v>10014599</v>
      </c>
      <c r="P1365" t="s">
        <v>159</v>
      </c>
      <c r="Q1365">
        <v>0</v>
      </c>
      <c r="R1365" t="s">
        <v>296</v>
      </c>
      <c r="S1365" t="s">
        <v>342</v>
      </c>
      <c r="T1365">
        <v>11540484</v>
      </c>
      <c r="U1365" s="16">
        <v>45673</v>
      </c>
      <c r="V1365" s="16">
        <v>45839</v>
      </c>
      <c r="W1365" s="16">
        <v>45835</v>
      </c>
      <c r="X1365">
        <v>0</v>
      </c>
      <c r="Y1365">
        <v>1290900</v>
      </c>
      <c r="Z1365" t="s">
        <v>1568</v>
      </c>
      <c r="AA1365" t="s">
        <v>247</v>
      </c>
      <c r="AB1365" t="s">
        <v>121</v>
      </c>
      <c r="AC1365" t="s">
        <v>255</v>
      </c>
      <c r="AD1365" t="s">
        <v>141</v>
      </c>
      <c r="AE1365" t="str">
        <f>IF(B1365&gt;0,IF(B1365&gt;0,(IF(B1365&lt;&gt;'PLAN SEMANAL'!$A$2,BLTOTAL!AA1365,""))),"")</f>
        <v>CARGUIO</v>
      </c>
      <c r="AF1365" t="str">
        <f>IF(AH1365="Completo","Completo",IF(IF(B1365&gt;0,_xlfn.XLOOKUP(B1365,'Detalle reservas completas fesa'!K:K,'Detalle reservas completas fesa'!Q:Q,_xlfn.XLOOKUP(B1365,'MB25'!L:L,'MB25'!Q:Q,"Incompleto")),"")="PENDIENTE","Incompleto",IF(B1365&gt;0,_xlfn.XLOOKUP(B1365,'Detalle reservas completas fesa'!K:K,'Detalle reservas completas fesa'!Q:Q,IF(AD1365="SIN MATERIAL","Completo",IF(AD1365="COMPLETO","Completo","Incompleto"))))))</f>
        <v>Completo</v>
      </c>
      <c r="AG1365">
        <f>IF(B1365&gt;0,_xlfn.XLOOKUP(B1365,IW49BLTOTAL!A:A,IW49BLTOTAL!H:H),"")</f>
        <v>300</v>
      </c>
      <c r="AH1365" t="str">
        <f>IF(IFERROR(_xlfn.XLOOKUP(B1365,'Detalle custodia'!B:B,'Detalle custodia'!O:O),"")="custodia","Completo","")</f>
        <v/>
      </c>
    </row>
    <row r="1366" spans="1:34" x14ac:dyDescent="0.35">
      <c r="A1366" t="s">
        <v>318</v>
      </c>
      <c r="B1366">
        <v>6551947</v>
      </c>
      <c r="C1366" t="s">
        <v>129</v>
      </c>
      <c r="D1366" t="s">
        <v>1474</v>
      </c>
      <c r="E1366" t="s">
        <v>310</v>
      </c>
      <c r="F1366" t="s">
        <v>133</v>
      </c>
      <c r="G1366" t="s">
        <v>147</v>
      </c>
      <c r="H1366" s="16">
        <v>45839</v>
      </c>
      <c r="I1366" s="16">
        <v>45869</v>
      </c>
      <c r="J1366" t="s">
        <v>3476</v>
      </c>
      <c r="K1366">
        <v>1215152</v>
      </c>
      <c r="L1366" t="s">
        <v>319</v>
      </c>
      <c r="O1366">
        <v>10014631</v>
      </c>
      <c r="P1366" t="s">
        <v>318</v>
      </c>
      <c r="Q1366">
        <v>0</v>
      </c>
      <c r="R1366" t="s">
        <v>347</v>
      </c>
      <c r="S1366" t="s">
        <v>3901</v>
      </c>
      <c r="T1366">
        <v>11401644</v>
      </c>
      <c r="U1366" s="16">
        <v>45672</v>
      </c>
      <c r="V1366" s="16">
        <v>45839</v>
      </c>
      <c r="W1366" s="16">
        <v>45835</v>
      </c>
      <c r="X1366">
        <v>0</v>
      </c>
      <c r="Y1366">
        <v>1290900</v>
      </c>
      <c r="Z1366" t="s">
        <v>1568</v>
      </c>
      <c r="AA1366" t="s">
        <v>246</v>
      </c>
      <c r="AB1366" t="s">
        <v>121</v>
      </c>
      <c r="AC1366" t="s">
        <v>255</v>
      </c>
      <c r="AD1366" t="s">
        <v>141</v>
      </c>
      <c r="AE1366" t="str">
        <f>IF(B1366&gt;0,IF(B1366&gt;0,(IF(B1366&lt;&gt;'PLAN SEMANAL'!$A$2,BLTOTAL!AA1366,""))),"")</f>
        <v>AUXILIAR</v>
      </c>
      <c r="AF1366" t="str">
        <f>IF(AH1366="Completo","Completo",IF(IF(B1366&gt;0,_xlfn.XLOOKUP(B1366,'Detalle reservas completas fesa'!K:K,'Detalle reservas completas fesa'!Q:Q,_xlfn.XLOOKUP(B1366,'MB25'!L:L,'MB25'!Q:Q,"Incompleto")),"")="PENDIENTE","Incompleto",IF(B1366&gt;0,_xlfn.XLOOKUP(B1366,'Detalle reservas completas fesa'!K:K,'Detalle reservas completas fesa'!Q:Q,IF(AD1366="SIN MATERIAL","Completo",IF(AD1366="COMPLETO","Completo","Incompleto"))))))</f>
        <v>Completo</v>
      </c>
      <c r="AG1366">
        <f>IF(B1366&gt;0,_xlfn.XLOOKUP(B1366,IW49BLTOTAL!A:A,IW49BLTOTAL!H:H),"")</f>
        <v>8</v>
      </c>
      <c r="AH1366" t="str">
        <f>IF(IFERROR(_xlfn.XLOOKUP(B1366,'Detalle custodia'!B:B,'Detalle custodia'!O:O),"")="custodia","Completo","")</f>
        <v/>
      </c>
    </row>
    <row r="1367" spans="1:34" x14ac:dyDescent="0.35">
      <c r="A1367" t="s">
        <v>332</v>
      </c>
      <c r="B1367">
        <v>6551945</v>
      </c>
      <c r="C1367" t="s">
        <v>129</v>
      </c>
      <c r="D1367" t="s">
        <v>1475</v>
      </c>
      <c r="E1367" t="s">
        <v>310</v>
      </c>
      <c r="F1367" t="s">
        <v>133</v>
      </c>
      <c r="G1367" t="s">
        <v>147</v>
      </c>
      <c r="H1367" s="16">
        <v>45808</v>
      </c>
      <c r="I1367" s="16">
        <v>45808</v>
      </c>
      <c r="J1367" t="s">
        <v>856</v>
      </c>
      <c r="K1367">
        <v>1215150</v>
      </c>
      <c r="L1367" t="s">
        <v>333</v>
      </c>
      <c r="O1367">
        <v>10014639</v>
      </c>
      <c r="P1367" t="s">
        <v>332</v>
      </c>
      <c r="Q1367">
        <v>0</v>
      </c>
      <c r="R1367" t="s">
        <v>347</v>
      </c>
      <c r="S1367" t="s">
        <v>343</v>
      </c>
      <c r="T1367">
        <v>11487061</v>
      </c>
      <c r="U1367" s="16">
        <v>45672</v>
      </c>
      <c r="V1367" s="16">
        <v>45808</v>
      </c>
      <c r="W1367" s="16">
        <v>45776</v>
      </c>
      <c r="X1367">
        <v>0</v>
      </c>
      <c r="Y1367">
        <v>1290900</v>
      </c>
      <c r="Z1367" t="s">
        <v>1568</v>
      </c>
      <c r="AA1367" t="s">
        <v>246</v>
      </c>
      <c r="AB1367" t="s">
        <v>121</v>
      </c>
      <c r="AC1367" t="s">
        <v>255</v>
      </c>
      <c r="AD1367" t="s">
        <v>141</v>
      </c>
      <c r="AE1367" t="str">
        <f>IF(B1367&gt;0,IF(B1367&gt;0,(IF(B1367&lt;&gt;'PLAN SEMANAL'!$A$2,BLTOTAL!AA1367,""))),"")</f>
        <v>AUXILIAR</v>
      </c>
      <c r="AF1367" t="str">
        <f>IF(AH1367="Completo","Completo",IF(IF(B1367&gt;0,_xlfn.XLOOKUP(B1367,'Detalle reservas completas fesa'!K:K,'Detalle reservas completas fesa'!Q:Q,_xlfn.XLOOKUP(B1367,'MB25'!L:L,'MB25'!Q:Q,"Incompleto")),"")="PENDIENTE","Incompleto",IF(B1367&gt;0,_xlfn.XLOOKUP(B1367,'Detalle reservas completas fesa'!K:K,'Detalle reservas completas fesa'!Q:Q,IF(AD1367="SIN MATERIAL","Completo",IF(AD1367="COMPLETO","Completo","Incompleto"))))))</f>
        <v>Incompleto</v>
      </c>
      <c r="AG1367">
        <f>IF(B1367&gt;0,_xlfn.XLOOKUP(B1367,IW49BLTOTAL!A:A,IW49BLTOTAL!H:H),"")</f>
        <v>10</v>
      </c>
      <c r="AH1367" t="str">
        <f>IF(IFERROR(_xlfn.XLOOKUP(B1367,'Detalle custodia'!B:B,'Detalle custodia'!O:O),"")="custodia","Completo","")</f>
        <v/>
      </c>
    </row>
    <row r="1368" spans="1:34" x14ac:dyDescent="0.35">
      <c r="A1368" t="s">
        <v>137</v>
      </c>
      <c r="B1368">
        <v>6551932</v>
      </c>
      <c r="C1368" t="s">
        <v>123</v>
      </c>
      <c r="D1368" t="s">
        <v>3499</v>
      </c>
      <c r="E1368" t="s">
        <v>310</v>
      </c>
      <c r="F1368" t="s">
        <v>259</v>
      </c>
      <c r="G1368" t="s">
        <v>192</v>
      </c>
      <c r="H1368" s="16">
        <v>45839</v>
      </c>
      <c r="I1368" s="16">
        <v>45869</v>
      </c>
      <c r="J1368" t="s">
        <v>856</v>
      </c>
      <c r="K1368">
        <v>1210100</v>
      </c>
      <c r="L1368" t="s">
        <v>388</v>
      </c>
      <c r="O1368">
        <v>10014595</v>
      </c>
      <c r="P1368" t="s">
        <v>137</v>
      </c>
      <c r="Q1368">
        <v>28494.69</v>
      </c>
      <c r="R1368" t="s">
        <v>296</v>
      </c>
      <c r="S1368" t="s">
        <v>3891</v>
      </c>
      <c r="T1368">
        <v>11514143</v>
      </c>
      <c r="U1368" s="16">
        <v>45672</v>
      </c>
      <c r="V1368" s="16">
        <v>45839</v>
      </c>
      <c r="W1368" s="16">
        <v>45806</v>
      </c>
      <c r="X1368">
        <v>28494.69</v>
      </c>
      <c r="Y1368">
        <v>1290900</v>
      </c>
      <c r="Z1368" t="s">
        <v>1568</v>
      </c>
      <c r="AA1368" t="s">
        <v>248</v>
      </c>
      <c r="AB1368" t="s">
        <v>121</v>
      </c>
      <c r="AC1368" t="s">
        <v>255</v>
      </c>
      <c r="AD1368" t="s">
        <v>135</v>
      </c>
      <c r="AE1368" t="str">
        <f>IF(B1368&gt;0,IF(B1368&gt;0,(IF(B1368&lt;&gt;'PLAN SEMANAL'!$A$2,BLTOTAL!AA1368,""))),"")</f>
        <v>PERFORACIO</v>
      </c>
      <c r="AF1368" t="str">
        <f>IF(AH1368="Completo","Completo",IF(IF(B1368&gt;0,_xlfn.XLOOKUP(B1368,'Detalle reservas completas fesa'!K:K,'Detalle reservas completas fesa'!Q:Q,_xlfn.XLOOKUP(B1368,'MB25'!L:L,'MB25'!Q:Q,"Incompleto")),"")="PENDIENTE","Incompleto",IF(B1368&gt;0,_xlfn.XLOOKUP(B1368,'Detalle reservas completas fesa'!K:K,'Detalle reservas completas fesa'!Q:Q,IF(AD1368="SIN MATERIAL","Completo",IF(AD1368="COMPLETO","Completo","Incompleto"))))))</f>
        <v>Incompleto</v>
      </c>
      <c r="AG1368">
        <f>IF(B1368&gt;0,_xlfn.XLOOKUP(B1368,IW49BLTOTAL!A:A,IW49BLTOTAL!H:H),"")</f>
        <v>24</v>
      </c>
      <c r="AH1368" t="str">
        <f>IF(IFERROR(_xlfn.XLOOKUP(B1368,'Detalle custodia'!B:B,'Detalle custodia'!O:O),"")="custodia","Completo","")</f>
        <v/>
      </c>
    </row>
    <row r="1369" spans="1:34" x14ac:dyDescent="0.35">
      <c r="A1369" t="s">
        <v>128</v>
      </c>
      <c r="B1369">
        <v>6551875</v>
      </c>
      <c r="C1369" t="s">
        <v>123</v>
      </c>
      <c r="D1369" t="s">
        <v>1441</v>
      </c>
      <c r="E1369" t="s">
        <v>310</v>
      </c>
      <c r="F1369" t="s">
        <v>259</v>
      </c>
      <c r="G1369" t="s">
        <v>192</v>
      </c>
      <c r="H1369" s="16">
        <v>45809</v>
      </c>
      <c r="I1369" s="16">
        <v>45809</v>
      </c>
      <c r="J1369" t="s">
        <v>856</v>
      </c>
      <c r="K1369">
        <v>1210100</v>
      </c>
      <c r="L1369" t="s">
        <v>390</v>
      </c>
      <c r="O1369">
        <v>10014594</v>
      </c>
      <c r="P1369" t="s">
        <v>128</v>
      </c>
      <c r="Q1369">
        <v>830.3</v>
      </c>
      <c r="R1369" t="s">
        <v>296</v>
      </c>
      <c r="S1369" t="s">
        <v>343</v>
      </c>
      <c r="T1369">
        <v>11539326</v>
      </c>
      <c r="U1369" s="16">
        <v>45672</v>
      </c>
      <c r="V1369" s="16">
        <v>45809</v>
      </c>
      <c r="W1369" s="16">
        <v>45770</v>
      </c>
      <c r="X1369">
        <v>830.3</v>
      </c>
      <c r="Y1369">
        <v>1290900</v>
      </c>
      <c r="Z1369" t="s">
        <v>1568</v>
      </c>
      <c r="AA1369" t="s">
        <v>248</v>
      </c>
      <c r="AB1369" t="s">
        <v>121</v>
      </c>
      <c r="AC1369" t="s">
        <v>255</v>
      </c>
      <c r="AD1369" t="s">
        <v>135</v>
      </c>
      <c r="AE1369" t="str">
        <f>IF(B1369&gt;0,IF(B1369&gt;0,(IF(B1369&lt;&gt;'PLAN SEMANAL'!$A$2,BLTOTAL!AA1369,""))),"")</f>
        <v>PERFORACIO</v>
      </c>
      <c r="AF1369" t="str">
        <f>IF(AH1369="Completo","Completo",IF(IF(B1369&gt;0,_xlfn.XLOOKUP(B1369,'Detalle reservas completas fesa'!K:K,'Detalle reservas completas fesa'!Q:Q,_xlfn.XLOOKUP(B1369,'MB25'!L:L,'MB25'!Q:Q,"Incompleto")),"")="PENDIENTE","Incompleto",IF(B1369&gt;0,_xlfn.XLOOKUP(B1369,'Detalle reservas completas fesa'!K:K,'Detalle reservas completas fesa'!Q:Q,IF(AD1369="SIN MATERIAL","Completo",IF(AD1369="COMPLETO","Completo","Incompleto"))))))</f>
        <v>Incompleto</v>
      </c>
      <c r="AG1369">
        <f>IF(B1369&gt;0,_xlfn.XLOOKUP(B1369,IW49BLTOTAL!A:A,IW49BLTOTAL!H:H),"")</f>
        <v>2</v>
      </c>
      <c r="AH1369" t="str">
        <f>IF(IFERROR(_xlfn.XLOOKUP(B1369,'Detalle custodia'!B:B,'Detalle custodia'!O:O),"")="custodia","Completo","")</f>
        <v/>
      </c>
    </row>
    <row r="1370" spans="1:34" x14ac:dyDescent="0.35">
      <c r="A1370" t="s">
        <v>160</v>
      </c>
      <c r="B1370">
        <v>6551590</v>
      </c>
      <c r="C1370" t="s">
        <v>129</v>
      </c>
      <c r="D1370" t="s">
        <v>1442</v>
      </c>
      <c r="E1370" t="s">
        <v>310</v>
      </c>
      <c r="F1370" t="s">
        <v>133</v>
      </c>
      <c r="G1370" t="s">
        <v>132</v>
      </c>
      <c r="H1370" s="16">
        <v>45873</v>
      </c>
      <c r="I1370" s="16">
        <v>45873</v>
      </c>
      <c r="J1370" t="s">
        <v>856</v>
      </c>
      <c r="K1370">
        <v>1212121</v>
      </c>
      <c r="L1370" t="s">
        <v>346</v>
      </c>
      <c r="O1370">
        <v>10014598</v>
      </c>
      <c r="P1370" t="s">
        <v>160</v>
      </c>
      <c r="Q1370">
        <v>0</v>
      </c>
      <c r="R1370" t="s">
        <v>343</v>
      </c>
      <c r="S1370" t="s">
        <v>342</v>
      </c>
      <c r="T1370">
        <v>11469986</v>
      </c>
      <c r="U1370" s="16">
        <v>45671</v>
      </c>
      <c r="V1370" s="16">
        <v>45873</v>
      </c>
      <c r="W1370" s="16">
        <v>45835</v>
      </c>
      <c r="X1370">
        <v>0</v>
      </c>
      <c r="Y1370">
        <v>1290900</v>
      </c>
      <c r="Z1370" t="s">
        <v>1568</v>
      </c>
      <c r="AA1370" t="s">
        <v>247</v>
      </c>
      <c r="AB1370" t="s">
        <v>121</v>
      </c>
      <c r="AC1370" t="s">
        <v>255</v>
      </c>
      <c r="AE1370" t="str">
        <f>IF(B1370&gt;0,IF(B1370&gt;0,(IF(B1370&lt;&gt;'PLAN SEMANAL'!$A$2,BLTOTAL!AA1370,""))),"")</f>
        <v>CARGUIO</v>
      </c>
      <c r="AF1370" t="str">
        <f>IF(AH1370="Completo","Completo",IF(IF(B1370&gt;0,_xlfn.XLOOKUP(B1370,'Detalle reservas completas fesa'!K:K,'Detalle reservas completas fesa'!Q:Q,_xlfn.XLOOKUP(B1370,'MB25'!L:L,'MB25'!Q:Q,"Incompleto")),"")="PENDIENTE","Incompleto",IF(B1370&gt;0,_xlfn.XLOOKUP(B1370,'Detalle reservas completas fesa'!K:K,'Detalle reservas completas fesa'!Q:Q,IF(AD1370="SIN MATERIAL","Completo",IF(AD1370="COMPLETO","Completo","Incompleto"))))))</f>
        <v>Incompleto</v>
      </c>
      <c r="AG1370">
        <f>IF(B1370&gt;0,_xlfn.XLOOKUP(B1370,IW49BLTOTAL!A:A,IW49BLTOTAL!H:H),"")</f>
        <v>4</v>
      </c>
      <c r="AH1370" t="str">
        <f>IF(IFERROR(_xlfn.XLOOKUP(B1370,'Detalle custodia'!B:B,'Detalle custodia'!O:O),"")="custodia","Completo","")</f>
        <v/>
      </c>
    </row>
    <row r="1371" spans="1:34" x14ac:dyDescent="0.35">
      <c r="A1371" t="s">
        <v>160</v>
      </c>
      <c r="B1371">
        <v>6551589</v>
      </c>
      <c r="C1371" t="s">
        <v>129</v>
      </c>
      <c r="D1371" t="s">
        <v>1048</v>
      </c>
      <c r="E1371" t="s">
        <v>310</v>
      </c>
      <c r="F1371" t="s">
        <v>125</v>
      </c>
      <c r="G1371" t="s">
        <v>136</v>
      </c>
      <c r="H1371" s="16">
        <v>45873</v>
      </c>
      <c r="I1371" s="16">
        <v>45873</v>
      </c>
      <c r="J1371" t="s">
        <v>856</v>
      </c>
      <c r="K1371">
        <v>1212121</v>
      </c>
      <c r="L1371" t="s">
        <v>346</v>
      </c>
      <c r="O1371">
        <v>10014598</v>
      </c>
      <c r="P1371" t="s">
        <v>160</v>
      </c>
      <c r="Q1371">
        <v>34338.199999999997</v>
      </c>
      <c r="R1371" t="s">
        <v>343</v>
      </c>
      <c r="S1371" t="s">
        <v>342</v>
      </c>
      <c r="T1371">
        <v>11468157</v>
      </c>
      <c r="U1371" s="16">
        <v>45671</v>
      </c>
      <c r="V1371" s="16">
        <v>45873</v>
      </c>
      <c r="W1371" s="16">
        <v>45835</v>
      </c>
      <c r="X1371">
        <v>34338.199999999997</v>
      </c>
      <c r="Y1371">
        <v>1290900</v>
      </c>
      <c r="Z1371" t="s">
        <v>1568</v>
      </c>
      <c r="AA1371" t="s">
        <v>247</v>
      </c>
      <c r="AB1371" t="s">
        <v>121</v>
      </c>
      <c r="AC1371" t="s">
        <v>255</v>
      </c>
      <c r="AD1371" t="s">
        <v>135</v>
      </c>
      <c r="AE1371" t="str">
        <f>IF(B1371&gt;0,IF(B1371&gt;0,(IF(B1371&lt;&gt;'PLAN SEMANAL'!$A$2,BLTOTAL!AA1371,""))),"")</f>
        <v>CARGUIO</v>
      </c>
      <c r="AF1371" t="str">
        <f>IF(AH1371="Completo","Completo",IF(IF(B1371&gt;0,_xlfn.XLOOKUP(B1371,'Detalle reservas completas fesa'!K:K,'Detalle reservas completas fesa'!Q:Q,_xlfn.XLOOKUP(B1371,'MB25'!L:L,'MB25'!Q:Q,"Incompleto")),"")="PENDIENTE","Incompleto",IF(B1371&gt;0,_xlfn.XLOOKUP(B1371,'Detalle reservas completas fesa'!K:K,'Detalle reservas completas fesa'!Q:Q,IF(AD1371="SIN MATERIAL","Completo",IF(AD1371="COMPLETO","Completo","Incompleto"))))))</f>
        <v>Incompleto</v>
      </c>
      <c r="AG1371">
        <f>IF(B1371&gt;0,_xlfn.XLOOKUP(B1371,IW49BLTOTAL!A:A,IW49BLTOTAL!H:H),"")</f>
        <v>4</v>
      </c>
      <c r="AH1371" t="str">
        <f>IF(IFERROR(_xlfn.XLOOKUP(B1371,'Detalle custodia'!B:B,'Detalle custodia'!O:O),"")="custodia","Completo","")</f>
        <v/>
      </c>
    </row>
    <row r="1372" spans="1:34" x14ac:dyDescent="0.35">
      <c r="A1372" t="s">
        <v>148</v>
      </c>
      <c r="B1372">
        <v>6551553</v>
      </c>
      <c r="C1372" t="s">
        <v>129</v>
      </c>
      <c r="D1372" t="s">
        <v>1443</v>
      </c>
      <c r="E1372" t="s">
        <v>310</v>
      </c>
      <c r="F1372" t="s">
        <v>259</v>
      </c>
      <c r="G1372" t="s">
        <v>336</v>
      </c>
      <c r="H1372" s="16">
        <v>45849</v>
      </c>
      <c r="I1372" s="16">
        <v>45849</v>
      </c>
      <c r="J1372" t="s">
        <v>5406</v>
      </c>
      <c r="K1372">
        <v>1213130</v>
      </c>
      <c r="L1372" t="s">
        <v>297</v>
      </c>
      <c r="O1372">
        <v>10014617</v>
      </c>
      <c r="P1372" t="s">
        <v>148</v>
      </c>
      <c r="Q1372">
        <v>0</v>
      </c>
      <c r="R1372" t="s">
        <v>343</v>
      </c>
      <c r="S1372" t="s">
        <v>3891</v>
      </c>
      <c r="T1372">
        <v>11470302</v>
      </c>
      <c r="U1372" s="16">
        <v>45671</v>
      </c>
      <c r="V1372" s="16">
        <v>45849</v>
      </c>
      <c r="W1372" s="16">
        <v>45845</v>
      </c>
      <c r="X1372">
        <v>0</v>
      </c>
      <c r="Y1372">
        <v>1290900</v>
      </c>
      <c r="Z1372" t="s">
        <v>1568</v>
      </c>
      <c r="AA1372" t="s">
        <v>245</v>
      </c>
      <c r="AB1372" t="s">
        <v>121</v>
      </c>
      <c r="AC1372" t="s">
        <v>255</v>
      </c>
      <c r="AD1372" t="s">
        <v>189</v>
      </c>
      <c r="AE1372" t="str">
        <f>IF(B1372&gt;0,IF(B1372&gt;0,(IF(B1372&lt;&gt;'PLAN SEMANAL'!$A$2,BLTOTAL!AA1372,""))),"")</f>
        <v>ACARREO</v>
      </c>
      <c r="AF1372" t="str">
        <f>IF(AH1372="Completo","Completo",IF(IF(B1372&gt;0,_xlfn.XLOOKUP(B1372,'Detalle reservas completas fesa'!K:K,'Detalle reservas completas fesa'!Q:Q,_xlfn.XLOOKUP(B1372,'MB25'!L:L,'MB25'!Q:Q,"Incompleto")),"")="PENDIENTE","Incompleto",IF(B1372&gt;0,_xlfn.XLOOKUP(B1372,'Detalle reservas completas fesa'!K:K,'Detalle reservas completas fesa'!Q:Q,IF(AD1372="SIN MATERIAL","Completo",IF(AD1372="COMPLETO","Completo","Incompleto"))))))</f>
        <v>Completo</v>
      </c>
      <c r="AG1372">
        <f>IF(B1372&gt;0,_xlfn.XLOOKUP(B1372,IW49BLTOTAL!A:A,IW49BLTOTAL!H:H),"")</f>
        <v>6</v>
      </c>
      <c r="AH1372" t="str">
        <f>IF(IFERROR(_xlfn.XLOOKUP(B1372,'Detalle custodia'!B:B,'Detalle custodia'!O:O),"")="custodia","Completo","")</f>
        <v/>
      </c>
    </row>
    <row r="1373" spans="1:34" x14ac:dyDescent="0.35">
      <c r="A1373" t="s">
        <v>237</v>
      </c>
      <c r="B1373">
        <v>6551378</v>
      </c>
      <c r="C1373" t="s">
        <v>129</v>
      </c>
      <c r="D1373" t="s">
        <v>1444</v>
      </c>
      <c r="E1373" t="s">
        <v>310</v>
      </c>
      <c r="F1373" t="s">
        <v>133</v>
      </c>
      <c r="G1373" t="s">
        <v>132</v>
      </c>
      <c r="H1373" s="16">
        <v>45839</v>
      </c>
      <c r="I1373" s="16">
        <v>45869</v>
      </c>
      <c r="J1373" t="s">
        <v>3476</v>
      </c>
      <c r="K1373">
        <v>1213130</v>
      </c>
      <c r="L1373" t="s">
        <v>386</v>
      </c>
      <c r="O1373">
        <v>10014625</v>
      </c>
      <c r="P1373" t="s">
        <v>237</v>
      </c>
      <c r="Q1373">
        <v>0</v>
      </c>
      <c r="R1373" t="s">
        <v>343</v>
      </c>
      <c r="S1373" t="s">
        <v>3901</v>
      </c>
      <c r="T1373">
        <v>11485907</v>
      </c>
      <c r="U1373" s="16">
        <v>45671</v>
      </c>
      <c r="V1373" s="16">
        <v>45839</v>
      </c>
      <c r="W1373" s="16">
        <v>45835</v>
      </c>
      <c r="X1373">
        <v>0</v>
      </c>
      <c r="Y1373">
        <v>1290900</v>
      </c>
      <c r="Z1373" t="s">
        <v>1568</v>
      </c>
      <c r="AA1373" t="s">
        <v>245</v>
      </c>
      <c r="AB1373" t="s">
        <v>121</v>
      </c>
      <c r="AC1373" t="s">
        <v>255</v>
      </c>
      <c r="AD1373" t="s">
        <v>122</v>
      </c>
      <c r="AE1373" t="str">
        <f>IF(B1373&gt;0,IF(B1373&gt;0,(IF(B1373&lt;&gt;'PLAN SEMANAL'!$A$2,BLTOTAL!AA1373,""))),"")</f>
        <v>ACARREO</v>
      </c>
      <c r="AF1373" t="str">
        <f>IF(AH1373="Completo","Completo",IF(IF(B1373&gt;0,_xlfn.XLOOKUP(B1373,'Detalle reservas completas fesa'!K:K,'Detalle reservas completas fesa'!Q:Q,_xlfn.XLOOKUP(B1373,'MB25'!L:L,'MB25'!Q:Q,"Incompleto")),"")="PENDIENTE","Incompleto",IF(B1373&gt;0,_xlfn.XLOOKUP(B1373,'Detalle reservas completas fesa'!K:K,'Detalle reservas completas fesa'!Q:Q,IF(AD1373="SIN MATERIAL","Completo",IF(AD1373="COMPLETO","Completo","Incompleto"))))))</f>
        <v>Completo</v>
      </c>
      <c r="AG1373">
        <f>IF(B1373&gt;0,_xlfn.XLOOKUP(B1373,IW49BLTOTAL!A:A,IW49BLTOTAL!H:H),"")</f>
        <v>1</v>
      </c>
      <c r="AH1373" t="str">
        <f>IF(IFERROR(_xlfn.XLOOKUP(B1373,'Detalle custodia'!B:B,'Detalle custodia'!O:O),"")="custodia","Completo","")</f>
        <v/>
      </c>
    </row>
    <row r="1374" spans="1:34" x14ac:dyDescent="0.35">
      <c r="A1374" t="s">
        <v>223</v>
      </c>
      <c r="B1374">
        <v>6551333</v>
      </c>
      <c r="C1374" t="s">
        <v>129</v>
      </c>
      <c r="D1374" t="s">
        <v>3386</v>
      </c>
      <c r="E1374" t="s">
        <v>310</v>
      </c>
      <c r="F1374" t="s">
        <v>125</v>
      </c>
      <c r="G1374" t="s">
        <v>153</v>
      </c>
      <c r="H1374" s="16">
        <v>45870</v>
      </c>
      <c r="I1374" s="16">
        <v>45900</v>
      </c>
      <c r="J1374" t="s">
        <v>3475</v>
      </c>
      <c r="K1374">
        <v>1213130</v>
      </c>
      <c r="L1374" t="s">
        <v>303</v>
      </c>
      <c r="O1374">
        <v>10014613</v>
      </c>
      <c r="P1374" t="s">
        <v>223</v>
      </c>
      <c r="Q1374">
        <v>0</v>
      </c>
      <c r="R1374" t="s">
        <v>343</v>
      </c>
      <c r="S1374" t="s">
        <v>3901</v>
      </c>
      <c r="T1374">
        <v>11506180</v>
      </c>
      <c r="U1374" s="16">
        <v>45670</v>
      </c>
      <c r="V1374" s="16">
        <v>45870</v>
      </c>
      <c r="W1374" s="16">
        <v>45835</v>
      </c>
      <c r="X1374">
        <v>0</v>
      </c>
      <c r="Y1374">
        <v>1290900</v>
      </c>
      <c r="Z1374" t="s">
        <v>1568</v>
      </c>
      <c r="AA1374" t="s">
        <v>245</v>
      </c>
      <c r="AB1374" t="s">
        <v>121</v>
      </c>
      <c r="AC1374" t="s">
        <v>255</v>
      </c>
      <c r="AD1374" t="s">
        <v>141</v>
      </c>
      <c r="AE1374" t="str">
        <f>IF(B1374&gt;0,IF(B1374&gt;0,(IF(B1374&lt;&gt;'PLAN SEMANAL'!$A$2,BLTOTAL!AA1374,""))),"")</f>
        <v>ACARREO</v>
      </c>
      <c r="AF1374" t="str">
        <f>IF(AH1374="Completo","Completo",IF(IF(B1374&gt;0,_xlfn.XLOOKUP(B1374,'Detalle reservas completas fesa'!K:K,'Detalle reservas completas fesa'!Q:Q,_xlfn.XLOOKUP(B1374,'MB25'!L:L,'MB25'!Q:Q,"Incompleto")),"")="PENDIENTE","Incompleto",IF(B1374&gt;0,_xlfn.XLOOKUP(B1374,'Detalle reservas completas fesa'!K:K,'Detalle reservas completas fesa'!Q:Q,IF(AD1374="SIN MATERIAL","Completo",IF(AD1374="COMPLETO","Completo","Incompleto"))))))</f>
        <v>Incompleto</v>
      </c>
      <c r="AG1374">
        <f>IF(B1374&gt;0,_xlfn.XLOOKUP(B1374,IW49BLTOTAL!A:A,IW49BLTOTAL!H:H),"")</f>
        <v>48</v>
      </c>
      <c r="AH1374" t="str">
        <f>IF(IFERROR(_xlfn.XLOOKUP(B1374,'Detalle custodia'!B:B,'Detalle custodia'!O:O),"")="custodia","Completo","")</f>
        <v/>
      </c>
    </row>
    <row r="1375" spans="1:34" x14ac:dyDescent="0.35">
      <c r="A1375" t="s">
        <v>137</v>
      </c>
      <c r="B1375">
        <v>6551296</v>
      </c>
      <c r="C1375" t="s">
        <v>123</v>
      </c>
      <c r="D1375" t="s">
        <v>1446</v>
      </c>
      <c r="E1375" t="s">
        <v>310</v>
      </c>
      <c r="F1375" t="s">
        <v>553</v>
      </c>
      <c r="G1375" t="s">
        <v>336</v>
      </c>
      <c r="H1375" s="16">
        <v>45838</v>
      </c>
      <c r="I1375" s="16">
        <v>45838</v>
      </c>
      <c r="J1375" t="s">
        <v>5405</v>
      </c>
      <c r="K1375">
        <v>1210100</v>
      </c>
      <c r="L1375" t="s">
        <v>388</v>
      </c>
      <c r="O1375">
        <v>10014595</v>
      </c>
      <c r="P1375" t="s">
        <v>137</v>
      </c>
      <c r="Q1375">
        <v>0</v>
      </c>
      <c r="R1375" t="s">
        <v>343</v>
      </c>
      <c r="S1375" t="s">
        <v>293</v>
      </c>
      <c r="T1375">
        <v>11521404</v>
      </c>
      <c r="U1375" s="16">
        <v>45670</v>
      </c>
      <c r="V1375" s="16">
        <v>45838</v>
      </c>
      <c r="W1375" s="16">
        <v>45844</v>
      </c>
      <c r="X1375">
        <v>0</v>
      </c>
      <c r="Y1375">
        <v>1290900</v>
      </c>
      <c r="Z1375" t="s">
        <v>1568</v>
      </c>
      <c r="AA1375" t="s">
        <v>248</v>
      </c>
      <c r="AB1375" t="s">
        <v>121</v>
      </c>
      <c r="AC1375" t="s">
        <v>255</v>
      </c>
      <c r="AD1375" t="s">
        <v>189</v>
      </c>
      <c r="AE1375" t="str">
        <f>IF(B1375&gt;0,IF(B1375&gt;0,(IF(B1375&lt;&gt;'PLAN SEMANAL'!$A$2,BLTOTAL!AA1375,""))),"")</f>
        <v>PERFORACIO</v>
      </c>
      <c r="AF1375" t="str">
        <f>IF(AH1375="Completo","Completo",IF(IF(B1375&gt;0,_xlfn.XLOOKUP(B1375,'Detalle reservas completas fesa'!K:K,'Detalle reservas completas fesa'!Q:Q,_xlfn.XLOOKUP(B1375,'MB25'!L:L,'MB25'!Q:Q,"Incompleto")),"")="PENDIENTE","Incompleto",IF(B1375&gt;0,_xlfn.XLOOKUP(B1375,'Detalle reservas completas fesa'!K:K,'Detalle reservas completas fesa'!Q:Q,IF(AD1375="SIN MATERIAL","Completo",IF(AD1375="COMPLETO","Completo","Incompleto"))))))</f>
        <v>Completo</v>
      </c>
      <c r="AG1375">
        <f>IF(B1375&gt;0,_xlfn.XLOOKUP(B1375,IW49BLTOTAL!A:A,IW49BLTOTAL!H:H),"")</f>
        <v>2</v>
      </c>
      <c r="AH1375" t="str">
        <f>IF(IFERROR(_xlfn.XLOOKUP(B1375,'Detalle custodia'!B:B,'Detalle custodia'!O:O),"")="custodia","Completo","")</f>
        <v/>
      </c>
    </row>
    <row r="1376" spans="1:34" x14ac:dyDescent="0.35">
      <c r="A1376" t="s">
        <v>274</v>
      </c>
      <c r="B1376">
        <v>6551294</v>
      </c>
      <c r="C1376" t="s">
        <v>123</v>
      </c>
      <c r="D1376" t="s">
        <v>1447</v>
      </c>
      <c r="E1376" t="s">
        <v>310</v>
      </c>
      <c r="F1376" t="s">
        <v>259</v>
      </c>
      <c r="G1376" t="s">
        <v>336</v>
      </c>
      <c r="H1376" s="16">
        <v>45856</v>
      </c>
      <c r="I1376" s="16">
        <v>45856</v>
      </c>
      <c r="J1376" t="s">
        <v>5407</v>
      </c>
      <c r="K1376">
        <v>1210102</v>
      </c>
      <c r="L1376" t="s">
        <v>275</v>
      </c>
      <c r="O1376">
        <v>10014596</v>
      </c>
      <c r="P1376" t="s">
        <v>176</v>
      </c>
      <c r="Q1376">
        <v>0</v>
      </c>
      <c r="R1376" t="s">
        <v>343</v>
      </c>
      <c r="S1376" t="s">
        <v>343</v>
      </c>
      <c r="T1376">
        <v>11521409</v>
      </c>
      <c r="U1376" s="16">
        <v>45670</v>
      </c>
      <c r="V1376" s="16">
        <v>45856</v>
      </c>
      <c r="W1376" s="16">
        <v>45851</v>
      </c>
      <c r="X1376">
        <v>0</v>
      </c>
      <c r="Y1376">
        <v>1290900</v>
      </c>
      <c r="Z1376" t="s">
        <v>1568</v>
      </c>
      <c r="AA1376" t="s">
        <v>248</v>
      </c>
      <c r="AB1376" t="s">
        <v>121</v>
      </c>
      <c r="AC1376" t="s">
        <v>255</v>
      </c>
      <c r="AD1376" t="s">
        <v>189</v>
      </c>
      <c r="AE1376" t="str">
        <f>IF(B1376&gt;0,IF(B1376&gt;0,(IF(B1376&lt;&gt;'PLAN SEMANAL'!$A$2,BLTOTAL!AA1376,""))),"")</f>
        <v>PERFORACIO</v>
      </c>
      <c r="AF1376" t="str">
        <f>IF(AH1376="Completo","Completo",IF(IF(B1376&gt;0,_xlfn.XLOOKUP(B1376,'Detalle reservas completas fesa'!K:K,'Detalle reservas completas fesa'!Q:Q,_xlfn.XLOOKUP(B1376,'MB25'!L:L,'MB25'!Q:Q,"Incompleto")),"")="PENDIENTE","Incompleto",IF(B1376&gt;0,_xlfn.XLOOKUP(B1376,'Detalle reservas completas fesa'!K:K,'Detalle reservas completas fesa'!Q:Q,IF(AD1376="SIN MATERIAL","Completo",IF(AD1376="COMPLETO","Completo","Incompleto"))))))</f>
        <v>Completo</v>
      </c>
      <c r="AG1376">
        <f>IF(B1376&gt;0,_xlfn.XLOOKUP(B1376,IW49BLTOTAL!A:A,IW49BLTOTAL!H:H),"")</f>
        <v>2</v>
      </c>
      <c r="AH1376" t="str">
        <f>IF(IFERROR(_xlfn.XLOOKUP(B1376,'Detalle custodia'!B:B,'Detalle custodia'!O:O),"")="custodia","Completo","")</f>
        <v/>
      </c>
    </row>
    <row r="1377" spans="1:34" x14ac:dyDescent="0.35">
      <c r="A1377" t="s">
        <v>274</v>
      </c>
      <c r="B1377">
        <v>6551293</v>
      </c>
      <c r="C1377" t="s">
        <v>123</v>
      </c>
      <c r="D1377" t="s">
        <v>1448</v>
      </c>
      <c r="E1377" t="s">
        <v>310</v>
      </c>
      <c r="F1377" t="s">
        <v>259</v>
      </c>
      <c r="G1377" t="s">
        <v>142</v>
      </c>
      <c r="H1377" s="16">
        <v>45856</v>
      </c>
      <c r="I1377" s="16">
        <v>45856</v>
      </c>
      <c r="J1377" t="s">
        <v>5407</v>
      </c>
      <c r="K1377">
        <v>1210102</v>
      </c>
      <c r="L1377" t="s">
        <v>275</v>
      </c>
      <c r="O1377">
        <v>10014596</v>
      </c>
      <c r="P1377" t="s">
        <v>176</v>
      </c>
      <c r="Q1377">
        <v>0</v>
      </c>
      <c r="R1377" t="s">
        <v>343</v>
      </c>
      <c r="S1377" t="s">
        <v>343</v>
      </c>
      <c r="T1377">
        <v>11521891</v>
      </c>
      <c r="U1377" s="16">
        <v>45670</v>
      </c>
      <c r="V1377" s="16">
        <v>45856</v>
      </c>
      <c r="W1377" s="16">
        <v>45851</v>
      </c>
      <c r="X1377">
        <v>0</v>
      </c>
      <c r="Y1377">
        <v>1290900</v>
      </c>
      <c r="Z1377" t="s">
        <v>1568</v>
      </c>
      <c r="AA1377" t="s">
        <v>248</v>
      </c>
      <c r="AB1377" t="s">
        <v>121</v>
      </c>
      <c r="AC1377" t="s">
        <v>255</v>
      </c>
      <c r="AD1377" t="s">
        <v>122</v>
      </c>
      <c r="AE1377" t="str">
        <f>IF(B1377&gt;0,IF(B1377&gt;0,(IF(B1377&lt;&gt;'PLAN SEMANAL'!$A$2,BLTOTAL!AA1377,""))),"")</f>
        <v>PERFORACIO</v>
      </c>
      <c r="AF1377" t="str">
        <f>IF(AH1377="Completo","Completo",IF(IF(B1377&gt;0,_xlfn.XLOOKUP(B1377,'Detalle reservas completas fesa'!K:K,'Detalle reservas completas fesa'!Q:Q,_xlfn.XLOOKUP(B1377,'MB25'!L:L,'MB25'!Q:Q,"Incompleto")),"")="PENDIENTE","Incompleto",IF(B1377&gt;0,_xlfn.XLOOKUP(B1377,'Detalle reservas completas fesa'!K:K,'Detalle reservas completas fesa'!Q:Q,IF(AD1377="SIN MATERIAL","Completo",IF(AD1377="COMPLETO","Completo","Incompleto"))))))</f>
        <v>Completo</v>
      </c>
      <c r="AG1377">
        <f>IF(B1377&gt;0,_xlfn.XLOOKUP(B1377,IW49BLTOTAL!A:A,IW49BLTOTAL!H:H),"")</f>
        <v>1</v>
      </c>
      <c r="AH1377" t="str">
        <f>IF(IFERROR(_xlfn.XLOOKUP(B1377,'Detalle custodia'!B:B,'Detalle custodia'!O:O),"")="custodia","Completo","")</f>
        <v/>
      </c>
    </row>
    <row r="1378" spans="1:34" x14ac:dyDescent="0.35">
      <c r="A1378" t="s">
        <v>294</v>
      </c>
      <c r="B1378">
        <v>6551277</v>
      </c>
      <c r="C1378" t="s">
        <v>129</v>
      </c>
      <c r="D1378" t="s">
        <v>1449</v>
      </c>
      <c r="E1378" t="s">
        <v>310</v>
      </c>
      <c r="F1378" t="s">
        <v>133</v>
      </c>
      <c r="G1378" t="s">
        <v>147</v>
      </c>
      <c r="H1378" s="16">
        <v>45809</v>
      </c>
      <c r="I1378" s="16">
        <v>45838</v>
      </c>
      <c r="J1378" t="s">
        <v>856</v>
      </c>
      <c r="K1378">
        <v>1213130</v>
      </c>
      <c r="L1378" t="s">
        <v>295</v>
      </c>
      <c r="O1378">
        <v>10014618</v>
      </c>
      <c r="P1378" t="s">
        <v>294</v>
      </c>
      <c r="Q1378">
        <v>0</v>
      </c>
      <c r="R1378" t="s">
        <v>343</v>
      </c>
      <c r="S1378" t="s">
        <v>3901</v>
      </c>
      <c r="T1378">
        <v>11513543</v>
      </c>
      <c r="U1378" s="16">
        <v>45670</v>
      </c>
      <c r="V1378" s="16">
        <v>45809</v>
      </c>
      <c r="W1378" s="16">
        <v>45835</v>
      </c>
      <c r="X1378">
        <v>0</v>
      </c>
      <c r="Y1378">
        <v>1290900</v>
      </c>
      <c r="Z1378" t="s">
        <v>1568</v>
      </c>
      <c r="AA1378" t="s">
        <v>245</v>
      </c>
      <c r="AB1378" t="s">
        <v>121</v>
      </c>
      <c r="AC1378" t="s">
        <v>255</v>
      </c>
      <c r="AD1378" t="s">
        <v>141</v>
      </c>
      <c r="AE1378" t="str">
        <f>IF(B1378&gt;0,IF(B1378&gt;0,(IF(B1378&lt;&gt;'PLAN SEMANAL'!$A$2,BLTOTAL!AA1378,""))),"")</f>
        <v>ACARREO</v>
      </c>
      <c r="AF1378" t="str">
        <f>IF(AH1378="Completo","Completo",IF(IF(B1378&gt;0,_xlfn.XLOOKUP(B1378,'Detalle reservas completas fesa'!K:K,'Detalle reservas completas fesa'!Q:Q,_xlfn.XLOOKUP(B1378,'MB25'!L:L,'MB25'!Q:Q,"Incompleto")),"")="PENDIENTE","Incompleto",IF(B1378&gt;0,_xlfn.XLOOKUP(B1378,'Detalle reservas completas fesa'!K:K,'Detalle reservas completas fesa'!Q:Q,IF(AD1378="SIN MATERIAL","Completo",IF(AD1378="COMPLETO","Completo","Incompleto"))))))</f>
        <v>Incompleto</v>
      </c>
      <c r="AG1378">
        <f>IF(B1378&gt;0,_xlfn.XLOOKUP(B1378,IW49BLTOTAL!A:A,IW49BLTOTAL!H:H),"")</f>
        <v>4</v>
      </c>
      <c r="AH1378" t="str">
        <f>IF(IFERROR(_xlfn.XLOOKUP(B1378,'Detalle custodia'!B:B,'Detalle custodia'!O:O),"")="custodia","Completo","")</f>
        <v/>
      </c>
    </row>
    <row r="1379" spans="1:34" x14ac:dyDescent="0.35">
      <c r="A1379" t="s">
        <v>400</v>
      </c>
      <c r="B1379">
        <v>6551263</v>
      </c>
      <c r="C1379" t="s">
        <v>129</v>
      </c>
      <c r="D1379" t="s">
        <v>1450</v>
      </c>
      <c r="E1379" t="s">
        <v>310</v>
      </c>
      <c r="F1379" t="s">
        <v>133</v>
      </c>
      <c r="G1379" t="s">
        <v>226</v>
      </c>
      <c r="H1379" s="16">
        <v>45839</v>
      </c>
      <c r="I1379" s="16">
        <v>45869</v>
      </c>
      <c r="J1379" t="s">
        <v>3476</v>
      </c>
      <c r="K1379">
        <v>1215155</v>
      </c>
      <c r="L1379" t="s">
        <v>401</v>
      </c>
      <c r="O1379">
        <v>10014646</v>
      </c>
      <c r="P1379" t="s">
        <v>400</v>
      </c>
      <c r="Q1379">
        <v>0</v>
      </c>
      <c r="R1379" t="s">
        <v>329</v>
      </c>
      <c r="S1379" t="s">
        <v>3901</v>
      </c>
      <c r="T1379">
        <v>11418274</v>
      </c>
      <c r="U1379" s="16">
        <v>45670</v>
      </c>
      <c r="V1379" s="16">
        <v>45839</v>
      </c>
      <c r="W1379" s="16">
        <v>45835</v>
      </c>
      <c r="X1379">
        <v>0</v>
      </c>
      <c r="Y1379">
        <v>1290900</v>
      </c>
      <c r="Z1379" t="s">
        <v>1568</v>
      </c>
      <c r="AA1379" t="s">
        <v>246</v>
      </c>
      <c r="AB1379" t="s">
        <v>121</v>
      </c>
      <c r="AC1379" t="s">
        <v>255</v>
      </c>
      <c r="AD1379" t="s">
        <v>189</v>
      </c>
      <c r="AE1379" t="str">
        <f>IF(B1379&gt;0,IF(B1379&gt;0,(IF(B1379&lt;&gt;'PLAN SEMANAL'!$A$2,BLTOTAL!AA1379,""))),"")</f>
        <v>AUXILIAR</v>
      </c>
      <c r="AF1379" t="str">
        <f>IF(AH1379="Completo","Completo",IF(IF(B1379&gt;0,_xlfn.XLOOKUP(B1379,'Detalle reservas completas fesa'!K:K,'Detalle reservas completas fesa'!Q:Q,_xlfn.XLOOKUP(B1379,'MB25'!L:L,'MB25'!Q:Q,"Incompleto")),"")="PENDIENTE","Incompleto",IF(B1379&gt;0,_xlfn.XLOOKUP(B1379,'Detalle reservas completas fesa'!K:K,'Detalle reservas completas fesa'!Q:Q,IF(AD1379="SIN MATERIAL","Completo",IF(AD1379="COMPLETO","Completo","Incompleto"))))))</f>
        <v>Completo</v>
      </c>
      <c r="AG1379">
        <f>IF(B1379&gt;0,_xlfn.XLOOKUP(B1379,IW49BLTOTAL!A:A,IW49BLTOTAL!H:H),"")</f>
        <v>4</v>
      </c>
      <c r="AH1379" t="str">
        <f>IF(IFERROR(_xlfn.XLOOKUP(B1379,'Detalle custodia'!B:B,'Detalle custodia'!O:O),"")="custodia","Completo","")</f>
        <v/>
      </c>
    </row>
    <row r="1380" spans="1:34" x14ac:dyDescent="0.35">
      <c r="A1380" t="s">
        <v>400</v>
      </c>
      <c r="B1380">
        <v>6551219</v>
      </c>
      <c r="C1380" t="s">
        <v>129</v>
      </c>
      <c r="D1380" t="s">
        <v>1451</v>
      </c>
      <c r="E1380" t="s">
        <v>310</v>
      </c>
      <c r="F1380" t="s">
        <v>133</v>
      </c>
      <c r="G1380" t="s">
        <v>147</v>
      </c>
      <c r="H1380" s="16">
        <v>45809</v>
      </c>
      <c r="I1380" s="16">
        <v>45809</v>
      </c>
      <c r="J1380" t="s">
        <v>856</v>
      </c>
      <c r="K1380">
        <v>1215155</v>
      </c>
      <c r="L1380" t="s">
        <v>401</v>
      </c>
      <c r="O1380">
        <v>10014646</v>
      </c>
      <c r="P1380" t="s">
        <v>400</v>
      </c>
      <c r="Q1380">
        <v>0</v>
      </c>
      <c r="R1380" t="s">
        <v>329</v>
      </c>
      <c r="S1380" t="s">
        <v>343</v>
      </c>
      <c r="T1380">
        <v>11382754</v>
      </c>
      <c r="U1380" s="16">
        <v>45670</v>
      </c>
      <c r="V1380" s="16">
        <v>45809</v>
      </c>
      <c r="W1380" s="16">
        <v>45776</v>
      </c>
      <c r="X1380">
        <v>0</v>
      </c>
      <c r="Y1380">
        <v>1290900</v>
      </c>
      <c r="Z1380" t="s">
        <v>1568</v>
      </c>
      <c r="AA1380" t="s">
        <v>246</v>
      </c>
      <c r="AB1380" t="s">
        <v>121</v>
      </c>
      <c r="AC1380" t="s">
        <v>255</v>
      </c>
      <c r="AD1380" t="s">
        <v>141</v>
      </c>
      <c r="AE1380" t="str">
        <f>IF(B1380&gt;0,IF(B1380&gt;0,(IF(B1380&lt;&gt;'PLAN SEMANAL'!$A$2,BLTOTAL!AA1380,""))),"")</f>
        <v>AUXILIAR</v>
      </c>
      <c r="AF1380" t="str">
        <f>IF(AH1380="Completo","Completo",IF(IF(B1380&gt;0,_xlfn.XLOOKUP(B1380,'Detalle reservas completas fesa'!K:K,'Detalle reservas completas fesa'!Q:Q,_xlfn.XLOOKUP(B1380,'MB25'!L:L,'MB25'!Q:Q,"Incompleto")),"")="PENDIENTE","Incompleto",IF(B1380&gt;0,_xlfn.XLOOKUP(B1380,'Detalle reservas completas fesa'!K:K,'Detalle reservas completas fesa'!Q:Q,IF(AD1380="SIN MATERIAL","Completo",IF(AD1380="COMPLETO","Completo","Incompleto"))))))</f>
        <v>Incompleto</v>
      </c>
      <c r="AG1380">
        <f>IF(B1380&gt;0,_xlfn.XLOOKUP(B1380,IW49BLTOTAL!A:A,IW49BLTOTAL!H:H),"")</f>
        <v>3</v>
      </c>
      <c r="AH1380" t="str">
        <f>IF(IFERROR(_xlfn.XLOOKUP(B1380,'Detalle custodia'!B:B,'Detalle custodia'!O:O),"")="custodia","Completo","")</f>
        <v/>
      </c>
    </row>
    <row r="1381" spans="1:34" x14ac:dyDescent="0.35">
      <c r="A1381" t="s">
        <v>227</v>
      </c>
      <c r="B1381">
        <v>6551215</v>
      </c>
      <c r="C1381" t="s">
        <v>129</v>
      </c>
      <c r="D1381" t="s">
        <v>1391</v>
      </c>
      <c r="E1381" t="s">
        <v>310</v>
      </c>
      <c r="F1381" t="s">
        <v>259</v>
      </c>
      <c r="G1381" t="s">
        <v>336</v>
      </c>
      <c r="H1381" s="16">
        <v>45850</v>
      </c>
      <c r="I1381" s="16">
        <v>45850</v>
      </c>
      <c r="J1381" t="s">
        <v>5406</v>
      </c>
      <c r="K1381">
        <v>1213130</v>
      </c>
      <c r="L1381" t="s">
        <v>305</v>
      </c>
      <c r="O1381">
        <v>10014606</v>
      </c>
      <c r="P1381" t="s">
        <v>227</v>
      </c>
      <c r="Q1381">
        <v>0</v>
      </c>
      <c r="R1381" t="s">
        <v>329</v>
      </c>
      <c r="S1381" t="s">
        <v>291</v>
      </c>
      <c r="T1381">
        <v>11514252</v>
      </c>
      <c r="U1381" s="16">
        <v>45670</v>
      </c>
      <c r="V1381" s="16">
        <v>45850</v>
      </c>
      <c r="W1381" s="16">
        <v>45848</v>
      </c>
      <c r="X1381">
        <v>0</v>
      </c>
      <c r="Y1381">
        <v>1290900</v>
      </c>
      <c r="Z1381" t="s">
        <v>1568</v>
      </c>
      <c r="AA1381" t="s">
        <v>245</v>
      </c>
      <c r="AB1381" t="s">
        <v>121</v>
      </c>
      <c r="AC1381" t="s">
        <v>255</v>
      </c>
      <c r="AD1381" t="s">
        <v>189</v>
      </c>
      <c r="AE1381" t="str">
        <f>IF(B1381&gt;0,IF(B1381&gt;0,(IF(B1381&lt;&gt;'PLAN SEMANAL'!$A$2,BLTOTAL!AA1381,""))),"")</f>
        <v>ACARREO</v>
      </c>
      <c r="AF1381" t="str">
        <f>IF(AH1381="Completo","Completo",IF(IF(B1381&gt;0,_xlfn.XLOOKUP(B1381,'Detalle reservas completas fesa'!K:K,'Detalle reservas completas fesa'!Q:Q,_xlfn.XLOOKUP(B1381,'MB25'!L:L,'MB25'!Q:Q,"Incompleto")),"")="PENDIENTE","Incompleto",IF(B1381&gt;0,_xlfn.XLOOKUP(B1381,'Detalle reservas completas fesa'!K:K,'Detalle reservas completas fesa'!Q:Q,IF(AD1381="SIN MATERIAL","Completo",IF(AD1381="COMPLETO","Completo","Incompleto"))))))</f>
        <v>Completo</v>
      </c>
      <c r="AG1381">
        <f>IF(B1381&gt;0,_xlfn.XLOOKUP(B1381,IW49BLTOTAL!A:A,IW49BLTOTAL!H:H),"")</f>
        <v>2</v>
      </c>
      <c r="AH1381" t="str">
        <f>IF(IFERROR(_xlfn.XLOOKUP(B1381,'Detalle custodia'!B:B,'Detalle custodia'!O:O),"")="custodia","Completo","")</f>
        <v/>
      </c>
    </row>
    <row r="1382" spans="1:34" x14ac:dyDescent="0.35">
      <c r="A1382" t="s">
        <v>332</v>
      </c>
      <c r="B1382">
        <v>6551211</v>
      </c>
      <c r="C1382" t="s">
        <v>129</v>
      </c>
      <c r="D1382" t="s">
        <v>1452</v>
      </c>
      <c r="E1382" t="s">
        <v>310</v>
      </c>
      <c r="F1382" t="s">
        <v>133</v>
      </c>
      <c r="G1382" t="s">
        <v>147</v>
      </c>
      <c r="H1382" s="16">
        <v>45809</v>
      </c>
      <c r="I1382" s="16">
        <v>45809</v>
      </c>
      <c r="J1382" t="s">
        <v>856</v>
      </c>
      <c r="K1382">
        <v>1215150</v>
      </c>
      <c r="L1382" t="s">
        <v>333</v>
      </c>
      <c r="O1382">
        <v>10014639</v>
      </c>
      <c r="P1382" t="s">
        <v>332</v>
      </c>
      <c r="Q1382">
        <v>0</v>
      </c>
      <c r="R1382" t="s">
        <v>329</v>
      </c>
      <c r="S1382" t="s">
        <v>343</v>
      </c>
      <c r="T1382">
        <v>11517484</v>
      </c>
      <c r="U1382" s="16">
        <v>45670</v>
      </c>
      <c r="V1382" s="16">
        <v>45809</v>
      </c>
      <c r="W1382" s="16">
        <v>45776</v>
      </c>
      <c r="X1382">
        <v>0</v>
      </c>
      <c r="Y1382">
        <v>1290900</v>
      </c>
      <c r="Z1382" t="s">
        <v>1568</v>
      </c>
      <c r="AA1382" t="s">
        <v>246</v>
      </c>
      <c r="AB1382" t="s">
        <v>121</v>
      </c>
      <c r="AC1382" t="s">
        <v>255</v>
      </c>
      <c r="AD1382" t="s">
        <v>141</v>
      </c>
      <c r="AE1382" t="str">
        <f>IF(B1382&gt;0,IF(B1382&gt;0,(IF(B1382&lt;&gt;'PLAN SEMANAL'!$A$2,BLTOTAL!AA1382,""))),"")</f>
        <v>AUXILIAR</v>
      </c>
      <c r="AF1382" t="str">
        <f>IF(AH1382="Completo","Completo",IF(IF(B1382&gt;0,_xlfn.XLOOKUP(B1382,'Detalle reservas completas fesa'!K:K,'Detalle reservas completas fesa'!Q:Q,_xlfn.XLOOKUP(B1382,'MB25'!L:L,'MB25'!Q:Q,"Incompleto")),"")="PENDIENTE","Incompleto",IF(B1382&gt;0,_xlfn.XLOOKUP(B1382,'Detalle reservas completas fesa'!K:K,'Detalle reservas completas fesa'!Q:Q,IF(AD1382="SIN MATERIAL","Completo",IF(AD1382="COMPLETO","Completo","Incompleto"))))))</f>
        <v>Incompleto</v>
      </c>
      <c r="AG1382">
        <f>IF(B1382&gt;0,_xlfn.XLOOKUP(B1382,IW49BLTOTAL!A:A,IW49BLTOTAL!H:H),"")</f>
        <v>4</v>
      </c>
      <c r="AH1382" t="str">
        <f>IF(IFERROR(_xlfn.XLOOKUP(B1382,'Detalle custodia'!B:B,'Detalle custodia'!O:O),"")="custodia","Completo","")</f>
        <v/>
      </c>
    </row>
    <row r="1383" spans="1:34" x14ac:dyDescent="0.35">
      <c r="A1383" t="s">
        <v>238</v>
      </c>
      <c r="B1383">
        <v>6551176</v>
      </c>
      <c r="C1383" t="s">
        <v>129</v>
      </c>
      <c r="D1383" t="s">
        <v>1453</v>
      </c>
      <c r="E1383" t="s">
        <v>310</v>
      </c>
      <c r="F1383" t="s">
        <v>410</v>
      </c>
      <c r="G1383" t="s">
        <v>132</v>
      </c>
      <c r="H1383" s="16">
        <v>45838</v>
      </c>
      <c r="I1383" s="16">
        <v>45838</v>
      </c>
      <c r="K1383">
        <v>1215152</v>
      </c>
      <c r="L1383" t="s">
        <v>281</v>
      </c>
      <c r="O1383">
        <v>10014628</v>
      </c>
      <c r="P1383" t="s">
        <v>238</v>
      </c>
      <c r="Q1383">
        <v>0</v>
      </c>
      <c r="R1383" t="s">
        <v>291</v>
      </c>
      <c r="S1383" t="s">
        <v>343</v>
      </c>
      <c r="T1383">
        <v>11539399</v>
      </c>
      <c r="U1383" s="16">
        <v>45670</v>
      </c>
      <c r="V1383" s="16">
        <v>45838</v>
      </c>
      <c r="W1383" s="16">
        <v>45776</v>
      </c>
      <c r="X1383">
        <v>0</v>
      </c>
      <c r="Y1383">
        <v>1290900</v>
      </c>
      <c r="Z1383" t="s">
        <v>1568</v>
      </c>
      <c r="AA1383" t="s">
        <v>246</v>
      </c>
      <c r="AB1383" t="s">
        <v>121</v>
      </c>
      <c r="AC1383" t="s">
        <v>255</v>
      </c>
      <c r="AE1383" t="str">
        <f>IF(B1383&gt;0,IF(B1383&gt;0,(IF(B1383&lt;&gt;'PLAN SEMANAL'!$A$2,BLTOTAL!AA1383,""))),"")</f>
        <v>AUXILIAR</v>
      </c>
      <c r="AF1383" t="str">
        <f>IF(AH1383="Completo","Completo",IF(IF(B1383&gt;0,_xlfn.XLOOKUP(B1383,'Detalle reservas completas fesa'!K:K,'Detalle reservas completas fesa'!Q:Q,_xlfn.XLOOKUP(B1383,'MB25'!L:L,'MB25'!Q:Q,"Incompleto")),"")="PENDIENTE","Incompleto",IF(B1383&gt;0,_xlfn.XLOOKUP(B1383,'Detalle reservas completas fesa'!K:K,'Detalle reservas completas fesa'!Q:Q,IF(AD1383="SIN MATERIAL","Completo",IF(AD1383="COMPLETO","Completo","Incompleto"))))))</f>
        <v>Incompleto</v>
      </c>
      <c r="AG1383">
        <f>IF(B1383&gt;0,_xlfn.XLOOKUP(B1383,IW49BLTOTAL!A:A,IW49BLTOTAL!H:H),"")</f>
        <v>1.5</v>
      </c>
      <c r="AH1383" t="str">
        <f>IF(IFERROR(_xlfn.XLOOKUP(B1383,'Detalle custodia'!B:B,'Detalle custodia'!O:O),"")="custodia","Completo","")</f>
        <v/>
      </c>
    </row>
    <row r="1384" spans="1:34" x14ac:dyDescent="0.35">
      <c r="A1384" t="s">
        <v>324</v>
      </c>
      <c r="B1384">
        <v>6535884</v>
      </c>
      <c r="C1384" t="s">
        <v>138</v>
      </c>
      <c r="D1384" t="s">
        <v>1454</v>
      </c>
      <c r="E1384" t="s">
        <v>310</v>
      </c>
      <c r="F1384" t="s">
        <v>133</v>
      </c>
      <c r="G1384" t="s">
        <v>191</v>
      </c>
      <c r="H1384" s="16">
        <v>45808</v>
      </c>
      <c r="I1384" s="16">
        <v>45808</v>
      </c>
      <c r="J1384" t="s">
        <v>856</v>
      </c>
      <c r="K1384">
        <v>1291900</v>
      </c>
      <c r="L1384" t="s">
        <v>325</v>
      </c>
      <c r="O1384">
        <v>10014721</v>
      </c>
      <c r="P1384" t="s">
        <v>239</v>
      </c>
      <c r="Q1384">
        <v>0</v>
      </c>
      <c r="R1384" t="s">
        <v>269</v>
      </c>
      <c r="S1384" t="s">
        <v>347</v>
      </c>
      <c r="T1384">
        <v>11485569</v>
      </c>
      <c r="U1384" s="16">
        <v>45669</v>
      </c>
      <c r="V1384" s="16">
        <v>45808</v>
      </c>
      <c r="W1384" s="16">
        <v>45805</v>
      </c>
      <c r="X1384">
        <v>0</v>
      </c>
      <c r="Y1384">
        <v>1290900</v>
      </c>
      <c r="Z1384" t="s">
        <v>1568</v>
      </c>
      <c r="AA1384" t="s">
        <v>249</v>
      </c>
      <c r="AB1384" t="s">
        <v>121</v>
      </c>
      <c r="AC1384" t="s">
        <v>255</v>
      </c>
      <c r="AD1384" t="s">
        <v>141</v>
      </c>
      <c r="AE1384" t="str">
        <f>IF(B1384&gt;0,IF(B1384&gt;0,(IF(B1384&lt;&gt;'PLAN SEMANAL'!$A$2,BLTOTAL!AA1384,""))),"")</f>
        <v>SOPORTE</v>
      </c>
      <c r="AF1384" t="str">
        <f>IF(AH1384="Completo","Completo",IF(IF(B1384&gt;0,_xlfn.XLOOKUP(B1384,'Detalle reservas completas fesa'!K:K,'Detalle reservas completas fesa'!Q:Q,_xlfn.XLOOKUP(B1384,'MB25'!L:L,'MB25'!Q:Q,"Incompleto")),"")="PENDIENTE","Incompleto",IF(B1384&gt;0,_xlfn.XLOOKUP(B1384,'Detalle reservas completas fesa'!K:K,'Detalle reservas completas fesa'!Q:Q,IF(AD1384="SIN MATERIAL","Completo",IF(AD1384="COMPLETO","Completo","Incompleto"))))))</f>
        <v>Incompleto</v>
      </c>
      <c r="AG1384">
        <f>IF(B1384&gt;0,_xlfn.XLOOKUP(B1384,IW49BLTOTAL!A:A,IW49BLTOTAL!H:H),"")</f>
        <v>12</v>
      </c>
      <c r="AH1384" t="str">
        <f>IF(IFERROR(_xlfn.XLOOKUP(B1384,'Detalle custodia'!B:B,'Detalle custodia'!O:O),"")="custodia","Completo","")</f>
        <v/>
      </c>
    </row>
    <row r="1385" spans="1:34" x14ac:dyDescent="0.35">
      <c r="A1385" t="s">
        <v>324</v>
      </c>
      <c r="B1385">
        <v>6534681</v>
      </c>
      <c r="C1385" t="s">
        <v>138</v>
      </c>
      <c r="D1385" t="s">
        <v>1455</v>
      </c>
      <c r="E1385" t="s">
        <v>310</v>
      </c>
      <c r="F1385" t="s">
        <v>133</v>
      </c>
      <c r="G1385" t="s">
        <v>191</v>
      </c>
      <c r="H1385" s="16">
        <v>45808</v>
      </c>
      <c r="I1385" s="16">
        <v>45808</v>
      </c>
      <c r="J1385" t="s">
        <v>856</v>
      </c>
      <c r="K1385">
        <v>1291900</v>
      </c>
      <c r="L1385" t="s">
        <v>325</v>
      </c>
      <c r="O1385">
        <v>10014721</v>
      </c>
      <c r="P1385" t="s">
        <v>239</v>
      </c>
      <c r="Q1385">
        <v>0</v>
      </c>
      <c r="R1385" t="s">
        <v>269</v>
      </c>
      <c r="S1385" t="s">
        <v>347</v>
      </c>
      <c r="T1385">
        <v>11423782</v>
      </c>
      <c r="U1385" s="16">
        <v>45669</v>
      </c>
      <c r="V1385" s="16">
        <v>45808</v>
      </c>
      <c r="W1385" s="16">
        <v>45805</v>
      </c>
      <c r="X1385">
        <v>0</v>
      </c>
      <c r="Y1385">
        <v>1290900</v>
      </c>
      <c r="Z1385" t="s">
        <v>1568</v>
      </c>
      <c r="AA1385" t="s">
        <v>249</v>
      </c>
      <c r="AB1385" t="s">
        <v>121</v>
      </c>
      <c r="AC1385" t="s">
        <v>255</v>
      </c>
      <c r="AD1385" t="s">
        <v>141</v>
      </c>
      <c r="AE1385" t="str">
        <f>IF(B1385&gt;0,IF(B1385&gt;0,(IF(B1385&lt;&gt;'PLAN SEMANAL'!$A$2,BLTOTAL!AA1385,""))),"")</f>
        <v>SOPORTE</v>
      </c>
      <c r="AF1385" t="str">
        <f>IF(AH1385="Completo","Completo",IF(IF(B1385&gt;0,_xlfn.XLOOKUP(B1385,'Detalle reservas completas fesa'!K:K,'Detalle reservas completas fesa'!Q:Q,_xlfn.XLOOKUP(B1385,'MB25'!L:L,'MB25'!Q:Q,"Incompleto")),"")="PENDIENTE","Incompleto",IF(B1385&gt;0,_xlfn.XLOOKUP(B1385,'Detalle reservas completas fesa'!K:K,'Detalle reservas completas fesa'!Q:Q,IF(AD1385="SIN MATERIAL","Completo",IF(AD1385="COMPLETO","Completo","Incompleto"))))))</f>
        <v>Incompleto</v>
      </c>
      <c r="AG1385">
        <f>IF(B1385&gt;0,_xlfn.XLOOKUP(B1385,IW49BLTOTAL!A:A,IW49BLTOTAL!H:H),"")</f>
        <v>0</v>
      </c>
      <c r="AH1385" t="str">
        <f>IF(IFERROR(_xlfn.XLOOKUP(B1385,'Detalle custodia'!B:B,'Detalle custodia'!O:O),"")="custodia","Completo","")</f>
        <v/>
      </c>
    </row>
    <row r="1386" spans="1:34" x14ac:dyDescent="0.35">
      <c r="A1386" t="s">
        <v>151</v>
      </c>
      <c r="B1386">
        <v>6534521</v>
      </c>
      <c r="C1386" t="s">
        <v>138</v>
      </c>
      <c r="D1386" t="s">
        <v>1456</v>
      </c>
      <c r="E1386" t="s">
        <v>310</v>
      </c>
      <c r="F1386" t="s">
        <v>133</v>
      </c>
      <c r="G1386" t="s">
        <v>192</v>
      </c>
      <c r="H1386" s="16">
        <v>45809</v>
      </c>
      <c r="I1386" s="16">
        <v>45809</v>
      </c>
      <c r="J1386" t="s">
        <v>856</v>
      </c>
      <c r="K1386">
        <v>1215157</v>
      </c>
      <c r="L1386" t="s">
        <v>399</v>
      </c>
      <c r="O1386">
        <v>10014651</v>
      </c>
      <c r="P1386" t="s">
        <v>151</v>
      </c>
      <c r="Q1386">
        <v>265.89999999999998</v>
      </c>
      <c r="R1386" t="s">
        <v>269</v>
      </c>
      <c r="S1386" t="s">
        <v>347</v>
      </c>
      <c r="T1386">
        <v>11507280</v>
      </c>
      <c r="U1386" s="16">
        <v>45669</v>
      </c>
      <c r="V1386" s="16">
        <v>45809</v>
      </c>
      <c r="W1386" s="16">
        <v>45805</v>
      </c>
      <c r="X1386">
        <v>265.89999999999998</v>
      </c>
      <c r="Y1386">
        <v>1290900</v>
      </c>
      <c r="Z1386" t="s">
        <v>1568</v>
      </c>
      <c r="AA1386" t="s">
        <v>249</v>
      </c>
      <c r="AB1386" t="s">
        <v>121</v>
      </c>
      <c r="AC1386" t="s">
        <v>255</v>
      </c>
      <c r="AD1386" t="s">
        <v>122</v>
      </c>
      <c r="AE1386" t="str">
        <f>IF(B1386&gt;0,IF(B1386&gt;0,(IF(B1386&lt;&gt;'PLAN SEMANAL'!$A$2,BLTOTAL!AA1386,""))),"")</f>
        <v>SOPORTE</v>
      </c>
      <c r="AF1386" t="str">
        <f>IF(AH1386="Completo","Completo",IF(IF(B1386&gt;0,_xlfn.XLOOKUP(B1386,'Detalle reservas completas fesa'!K:K,'Detalle reservas completas fesa'!Q:Q,_xlfn.XLOOKUP(B1386,'MB25'!L:L,'MB25'!Q:Q,"Incompleto")),"")="PENDIENTE","Incompleto",IF(B1386&gt;0,_xlfn.XLOOKUP(B1386,'Detalle reservas completas fesa'!K:K,'Detalle reservas completas fesa'!Q:Q,IF(AD1386="SIN MATERIAL","Completo",IF(AD1386="COMPLETO","Completo","Incompleto"))))))</f>
        <v>Completo</v>
      </c>
      <c r="AG1386">
        <f>IF(B1386&gt;0,_xlfn.XLOOKUP(B1386,IW49BLTOTAL!A:A,IW49BLTOTAL!H:H),"")</f>
        <v>0</v>
      </c>
      <c r="AH1386" t="str">
        <f>IF(IFERROR(_xlfn.XLOOKUP(B1386,'Detalle custodia'!B:B,'Detalle custodia'!O:O),"")="custodia","Completo","")</f>
        <v/>
      </c>
    </row>
    <row r="1387" spans="1:34" x14ac:dyDescent="0.35">
      <c r="A1387" t="s">
        <v>321</v>
      </c>
      <c r="B1387">
        <v>6534443</v>
      </c>
      <c r="C1387" t="s">
        <v>138</v>
      </c>
      <c r="D1387" t="s">
        <v>1457</v>
      </c>
      <c r="E1387" t="s">
        <v>310</v>
      </c>
      <c r="F1387" t="s">
        <v>133</v>
      </c>
      <c r="G1387" t="s">
        <v>191</v>
      </c>
      <c r="H1387" s="16">
        <v>45809</v>
      </c>
      <c r="I1387" s="16">
        <v>45838</v>
      </c>
      <c r="J1387" t="s">
        <v>3478</v>
      </c>
      <c r="K1387">
        <v>2230130</v>
      </c>
      <c r="L1387" t="s">
        <v>322</v>
      </c>
      <c r="O1387">
        <v>10017210</v>
      </c>
      <c r="P1387" t="s">
        <v>181</v>
      </c>
      <c r="Q1387">
        <v>0</v>
      </c>
      <c r="R1387" t="s">
        <v>269</v>
      </c>
      <c r="S1387" t="s">
        <v>347</v>
      </c>
      <c r="T1387">
        <v>11455861</v>
      </c>
      <c r="U1387" s="16">
        <v>45668</v>
      </c>
      <c r="V1387" s="16">
        <v>45809</v>
      </c>
      <c r="W1387" s="16">
        <v>45805</v>
      </c>
      <c r="X1387">
        <v>0</v>
      </c>
      <c r="Y1387">
        <v>1290900</v>
      </c>
      <c r="Z1387" t="s">
        <v>1568</v>
      </c>
      <c r="AA1387" t="s">
        <v>249</v>
      </c>
      <c r="AB1387" t="s">
        <v>121</v>
      </c>
      <c r="AC1387" t="s">
        <v>255</v>
      </c>
      <c r="AD1387" t="s">
        <v>122</v>
      </c>
      <c r="AE1387" t="str">
        <f>IF(B1387&gt;0,IF(B1387&gt;0,(IF(B1387&lt;&gt;'PLAN SEMANAL'!$A$2,BLTOTAL!AA1387,""))),"")</f>
        <v>SOPORTE</v>
      </c>
      <c r="AF1387" t="str">
        <f>IF(AH1387="Completo","Completo",IF(IF(B1387&gt;0,_xlfn.XLOOKUP(B1387,'Detalle reservas completas fesa'!K:K,'Detalle reservas completas fesa'!Q:Q,_xlfn.XLOOKUP(B1387,'MB25'!L:L,'MB25'!Q:Q,"Incompleto")),"")="PENDIENTE","Incompleto",IF(B1387&gt;0,_xlfn.XLOOKUP(B1387,'Detalle reservas completas fesa'!K:K,'Detalle reservas completas fesa'!Q:Q,IF(AD1387="SIN MATERIAL","Completo",IF(AD1387="COMPLETO","Completo","Incompleto"))))))</f>
        <v>Completo</v>
      </c>
      <c r="AG1387">
        <f>IF(B1387&gt;0,_xlfn.XLOOKUP(B1387,IW49BLTOTAL!A:A,IW49BLTOTAL!H:H),"")</f>
        <v>0</v>
      </c>
      <c r="AH1387" t="str">
        <f>IF(IFERROR(_xlfn.XLOOKUP(B1387,'Detalle custodia'!B:B,'Detalle custodia'!O:O),"")="custodia","Completo","")</f>
        <v/>
      </c>
    </row>
    <row r="1388" spans="1:34" x14ac:dyDescent="0.35">
      <c r="A1388" t="s">
        <v>321</v>
      </c>
      <c r="B1388">
        <v>6534441</v>
      </c>
      <c r="C1388" t="s">
        <v>138</v>
      </c>
      <c r="D1388" t="s">
        <v>1458</v>
      </c>
      <c r="E1388" t="s">
        <v>310</v>
      </c>
      <c r="F1388" t="s">
        <v>133</v>
      </c>
      <c r="G1388" t="s">
        <v>191</v>
      </c>
      <c r="H1388" s="16">
        <v>45809</v>
      </c>
      <c r="I1388" s="16">
        <v>45838</v>
      </c>
      <c r="J1388" t="s">
        <v>3478</v>
      </c>
      <c r="K1388">
        <v>2230130</v>
      </c>
      <c r="L1388" t="s">
        <v>322</v>
      </c>
      <c r="O1388">
        <v>10017210</v>
      </c>
      <c r="P1388" t="s">
        <v>181</v>
      </c>
      <c r="Q1388">
        <v>0</v>
      </c>
      <c r="R1388" t="s">
        <v>269</v>
      </c>
      <c r="S1388" t="s">
        <v>347</v>
      </c>
      <c r="T1388">
        <v>11455872</v>
      </c>
      <c r="U1388" s="16">
        <v>45668</v>
      </c>
      <c r="V1388" s="16">
        <v>45809</v>
      </c>
      <c r="W1388" s="16">
        <v>45805</v>
      </c>
      <c r="X1388">
        <v>0</v>
      </c>
      <c r="Y1388">
        <v>1290900</v>
      </c>
      <c r="Z1388" t="s">
        <v>1568</v>
      </c>
      <c r="AA1388" t="s">
        <v>249</v>
      </c>
      <c r="AB1388" t="s">
        <v>121</v>
      </c>
      <c r="AC1388" t="s">
        <v>255</v>
      </c>
      <c r="AD1388" t="s">
        <v>122</v>
      </c>
      <c r="AE1388" t="str">
        <f>IF(B1388&gt;0,IF(B1388&gt;0,(IF(B1388&lt;&gt;'PLAN SEMANAL'!$A$2,BLTOTAL!AA1388,""))),"")</f>
        <v>SOPORTE</v>
      </c>
      <c r="AF1388" t="str">
        <f>IF(AH1388="Completo","Completo",IF(IF(B1388&gt;0,_xlfn.XLOOKUP(B1388,'Detalle reservas completas fesa'!K:K,'Detalle reservas completas fesa'!Q:Q,_xlfn.XLOOKUP(B1388,'MB25'!L:L,'MB25'!Q:Q,"Incompleto")),"")="PENDIENTE","Incompleto",IF(B1388&gt;0,_xlfn.XLOOKUP(B1388,'Detalle reservas completas fesa'!K:K,'Detalle reservas completas fesa'!Q:Q,IF(AD1388="SIN MATERIAL","Completo",IF(AD1388="COMPLETO","Completo","Incompleto"))))))</f>
        <v>Completo</v>
      </c>
      <c r="AG1388">
        <f>IF(B1388&gt;0,_xlfn.XLOOKUP(B1388,IW49BLTOTAL!A:A,IW49BLTOTAL!H:H),"")</f>
        <v>0</v>
      </c>
      <c r="AH1388" t="str">
        <f>IF(IFERROR(_xlfn.XLOOKUP(B1388,'Detalle custodia'!B:B,'Detalle custodia'!O:O),"")="custodia","Completo","")</f>
        <v/>
      </c>
    </row>
    <row r="1389" spans="1:34" x14ac:dyDescent="0.35">
      <c r="A1389" t="s">
        <v>321</v>
      </c>
      <c r="B1389">
        <v>6534440</v>
      </c>
      <c r="C1389" t="s">
        <v>138</v>
      </c>
      <c r="D1389" t="s">
        <v>1459</v>
      </c>
      <c r="E1389" t="s">
        <v>310</v>
      </c>
      <c r="F1389" t="s">
        <v>133</v>
      </c>
      <c r="G1389" t="s">
        <v>191</v>
      </c>
      <c r="H1389" s="16">
        <v>45809</v>
      </c>
      <c r="I1389" s="16">
        <v>45838</v>
      </c>
      <c r="J1389" t="s">
        <v>3478</v>
      </c>
      <c r="K1389">
        <v>2230130</v>
      </c>
      <c r="L1389" t="s">
        <v>322</v>
      </c>
      <c r="O1389">
        <v>10017210</v>
      </c>
      <c r="P1389" t="s">
        <v>181</v>
      </c>
      <c r="Q1389">
        <v>0</v>
      </c>
      <c r="R1389" t="s">
        <v>269</v>
      </c>
      <c r="S1389" t="s">
        <v>347</v>
      </c>
      <c r="T1389">
        <v>11455886</v>
      </c>
      <c r="U1389" s="16">
        <v>45668</v>
      </c>
      <c r="V1389" s="16">
        <v>45809</v>
      </c>
      <c r="W1389" s="16">
        <v>45805</v>
      </c>
      <c r="X1389">
        <v>0</v>
      </c>
      <c r="Y1389">
        <v>1290900</v>
      </c>
      <c r="Z1389" t="s">
        <v>1568</v>
      </c>
      <c r="AA1389" t="s">
        <v>249</v>
      </c>
      <c r="AB1389" t="s">
        <v>121</v>
      </c>
      <c r="AC1389" t="s">
        <v>255</v>
      </c>
      <c r="AD1389" t="s">
        <v>122</v>
      </c>
      <c r="AE1389" t="str">
        <f>IF(B1389&gt;0,IF(B1389&gt;0,(IF(B1389&lt;&gt;'PLAN SEMANAL'!$A$2,BLTOTAL!AA1389,""))),"")</f>
        <v>SOPORTE</v>
      </c>
      <c r="AF1389" t="str">
        <f>IF(AH1389="Completo","Completo",IF(IF(B1389&gt;0,_xlfn.XLOOKUP(B1389,'Detalle reservas completas fesa'!K:K,'Detalle reservas completas fesa'!Q:Q,_xlfn.XLOOKUP(B1389,'MB25'!L:L,'MB25'!Q:Q,"Incompleto")),"")="PENDIENTE","Incompleto",IF(B1389&gt;0,_xlfn.XLOOKUP(B1389,'Detalle reservas completas fesa'!K:K,'Detalle reservas completas fesa'!Q:Q,IF(AD1389="SIN MATERIAL","Completo",IF(AD1389="COMPLETO","Completo","Incompleto"))))))</f>
        <v>Completo</v>
      </c>
      <c r="AG1389">
        <f>IF(B1389&gt;0,_xlfn.XLOOKUP(B1389,IW49BLTOTAL!A:A,IW49BLTOTAL!H:H),"")</f>
        <v>0</v>
      </c>
      <c r="AH1389" t="str">
        <f>IF(IFERROR(_xlfn.XLOOKUP(B1389,'Detalle custodia'!B:B,'Detalle custodia'!O:O),"")="custodia","Completo","")</f>
        <v/>
      </c>
    </row>
    <row r="1390" spans="1:34" x14ac:dyDescent="0.35">
      <c r="A1390" t="s">
        <v>324</v>
      </c>
      <c r="B1390">
        <v>6534424</v>
      </c>
      <c r="C1390" t="s">
        <v>138</v>
      </c>
      <c r="D1390" t="s">
        <v>1460</v>
      </c>
      <c r="E1390" t="s">
        <v>310</v>
      </c>
      <c r="F1390" t="s">
        <v>133</v>
      </c>
      <c r="G1390" t="s">
        <v>212</v>
      </c>
      <c r="H1390" s="16">
        <v>45808</v>
      </c>
      <c r="I1390" s="16">
        <v>45808</v>
      </c>
      <c r="J1390" t="s">
        <v>856</v>
      </c>
      <c r="K1390">
        <v>2230130</v>
      </c>
      <c r="L1390" t="s">
        <v>325</v>
      </c>
      <c r="O1390">
        <v>10017212</v>
      </c>
      <c r="P1390" t="s">
        <v>433</v>
      </c>
      <c r="Q1390">
        <v>0</v>
      </c>
      <c r="R1390" t="s">
        <v>269</v>
      </c>
      <c r="S1390" t="s">
        <v>347</v>
      </c>
      <c r="T1390">
        <v>11476951</v>
      </c>
      <c r="U1390" s="16">
        <v>45668</v>
      </c>
      <c r="V1390" s="16">
        <v>45808</v>
      </c>
      <c r="W1390" s="16">
        <v>45805</v>
      </c>
      <c r="X1390">
        <v>0</v>
      </c>
      <c r="Y1390">
        <v>1290900</v>
      </c>
      <c r="Z1390" t="s">
        <v>1568</v>
      </c>
      <c r="AA1390" t="s">
        <v>249</v>
      </c>
      <c r="AB1390" t="s">
        <v>121</v>
      </c>
      <c r="AC1390" t="s">
        <v>255</v>
      </c>
      <c r="AD1390" t="s">
        <v>122</v>
      </c>
      <c r="AE1390" t="str">
        <f>IF(B1390&gt;0,IF(B1390&gt;0,(IF(B1390&lt;&gt;'PLAN SEMANAL'!$A$2,BLTOTAL!AA1390,""))),"")</f>
        <v>SOPORTE</v>
      </c>
      <c r="AF1390" t="str">
        <f>IF(AH1390="Completo","Completo",IF(IF(B1390&gt;0,_xlfn.XLOOKUP(B1390,'Detalle reservas completas fesa'!K:K,'Detalle reservas completas fesa'!Q:Q,_xlfn.XLOOKUP(B1390,'MB25'!L:L,'MB25'!Q:Q,"Incompleto")),"")="PENDIENTE","Incompleto",IF(B1390&gt;0,_xlfn.XLOOKUP(B1390,'Detalle reservas completas fesa'!K:K,'Detalle reservas completas fesa'!Q:Q,IF(AD1390="SIN MATERIAL","Completo",IF(AD1390="COMPLETO","Completo","Incompleto"))))))</f>
        <v>Completo</v>
      </c>
      <c r="AG1390">
        <f>IF(B1390&gt;0,_xlfn.XLOOKUP(B1390,IW49BLTOTAL!A:A,IW49BLTOTAL!H:H),"")</f>
        <v>0</v>
      </c>
      <c r="AH1390" t="str">
        <f>IF(IFERROR(_xlfn.XLOOKUP(B1390,'Detalle custodia'!B:B,'Detalle custodia'!O:O),"")="custodia","Completo","")</f>
        <v/>
      </c>
    </row>
    <row r="1391" spans="1:34" x14ac:dyDescent="0.35">
      <c r="A1391" t="s">
        <v>324</v>
      </c>
      <c r="B1391">
        <v>6534377</v>
      </c>
      <c r="C1391" t="s">
        <v>138</v>
      </c>
      <c r="D1391" t="s">
        <v>1461</v>
      </c>
      <c r="E1391" t="s">
        <v>310</v>
      </c>
      <c r="F1391" t="s">
        <v>125</v>
      </c>
      <c r="G1391" t="s">
        <v>127</v>
      </c>
      <c r="H1391" s="16">
        <v>45809</v>
      </c>
      <c r="I1391" s="16">
        <v>45838</v>
      </c>
      <c r="J1391" t="s">
        <v>3478</v>
      </c>
      <c r="K1391">
        <v>2230160</v>
      </c>
      <c r="L1391" t="s">
        <v>325</v>
      </c>
      <c r="O1391">
        <v>10017369</v>
      </c>
      <c r="P1391" t="s">
        <v>1462</v>
      </c>
      <c r="Q1391">
        <v>0</v>
      </c>
      <c r="R1391" t="s">
        <v>269</v>
      </c>
      <c r="S1391" t="s">
        <v>347</v>
      </c>
      <c r="T1391">
        <v>11442090</v>
      </c>
      <c r="U1391" s="16">
        <v>45668</v>
      </c>
      <c r="V1391" s="16">
        <v>45809</v>
      </c>
      <c r="W1391" s="16">
        <v>45805</v>
      </c>
      <c r="X1391">
        <v>0</v>
      </c>
      <c r="Y1391">
        <v>1290900</v>
      </c>
      <c r="Z1391" t="s">
        <v>1568</v>
      </c>
      <c r="AA1391" t="s">
        <v>249</v>
      </c>
      <c r="AB1391" t="s">
        <v>121</v>
      </c>
      <c r="AC1391" t="s">
        <v>255</v>
      </c>
      <c r="AD1391" t="s">
        <v>122</v>
      </c>
      <c r="AE1391" t="str">
        <f>IF(B1391&gt;0,IF(B1391&gt;0,(IF(B1391&lt;&gt;'PLAN SEMANAL'!$A$2,BLTOTAL!AA1391,""))),"")</f>
        <v>SOPORTE</v>
      </c>
      <c r="AF1391" t="str">
        <f>IF(AH1391="Completo","Completo",IF(IF(B1391&gt;0,_xlfn.XLOOKUP(B1391,'Detalle reservas completas fesa'!K:K,'Detalle reservas completas fesa'!Q:Q,_xlfn.XLOOKUP(B1391,'MB25'!L:L,'MB25'!Q:Q,"Incompleto")),"")="PENDIENTE","Incompleto",IF(B1391&gt;0,_xlfn.XLOOKUP(B1391,'Detalle reservas completas fesa'!K:K,'Detalle reservas completas fesa'!Q:Q,IF(AD1391="SIN MATERIAL","Completo",IF(AD1391="COMPLETO","Completo","Incompleto"))))))</f>
        <v>Completo</v>
      </c>
      <c r="AG1391">
        <f>IF(B1391&gt;0,_xlfn.XLOOKUP(B1391,IW49BLTOTAL!A:A,IW49BLTOTAL!H:H),"")</f>
        <v>0</v>
      </c>
      <c r="AH1391" t="str">
        <f>IF(IFERROR(_xlfn.XLOOKUP(B1391,'Detalle custodia'!B:B,'Detalle custodia'!O:O),"")="custodia","Completo","")</f>
        <v/>
      </c>
    </row>
    <row r="1392" spans="1:34" x14ac:dyDescent="0.35">
      <c r="A1392" t="s">
        <v>429</v>
      </c>
      <c r="B1392">
        <v>6534341</v>
      </c>
      <c r="C1392" t="s">
        <v>1265</v>
      </c>
      <c r="D1392" t="s">
        <v>1463</v>
      </c>
      <c r="E1392" t="s">
        <v>310</v>
      </c>
      <c r="F1392" t="s">
        <v>259</v>
      </c>
      <c r="G1392" t="s">
        <v>192</v>
      </c>
      <c r="H1392" s="16">
        <v>45809</v>
      </c>
      <c r="I1392" s="16">
        <v>45809</v>
      </c>
      <c r="J1392" t="s">
        <v>856</v>
      </c>
      <c r="K1392">
        <v>1291900</v>
      </c>
      <c r="L1392" t="s">
        <v>431</v>
      </c>
      <c r="Q1392">
        <v>31801.74</v>
      </c>
      <c r="R1392" t="s">
        <v>269</v>
      </c>
      <c r="S1392" t="s">
        <v>347</v>
      </c>
      <c r="T1392">
        <v>11522567</v>
      </c>
      <c r="U1392" s="16">
        <v>45668</v>
      </c>
      <c r="V1392" s="16">
        <v>45809</v>
      </c>
      <c r="W1392" s="16">
        <v>45805</v>
      </c>
      <c r="X1392">
        <v>31801.74</v>
      </c>
      <c r="Y1392">
        <v>1290900</v>
      </c>
      <c r="Z1392" t="s">
        <v>1568</v>
      </c>
      <c r="AA1392" t="s">
        <v>249</v>
      </c>
      <c r="AB1392" t="s">
        <v>121</v>
      </c>
      <c r="AC1392" t="s">
        <v>255</v>
      </c>
      <c r="AD1392" t="s">
        <v>135</v>
      </c>
      <c r="AE1392" t="str">
        <f>IF(B1392&gt;0,IF(B1392&gt;0,(IF(B1392&lt;&gt;'PLAN SEMANAL'!$A$2,BLTOTAL!AA1392,""))),"")</f>
        <v>SOPORTE</v>
      </c>
      <c r="AF1392" t="str">
        <f>IF(AH1392="Completo","Completo",IF(IF(B1392&gt;0,_xlfn.XLOOKUP(B1392,'Detalle reservas completas fesa'!K:K,'Detalle reservas completas fesa'!Q:Q,_xlfn.XLOOKUP(B1392,'MB25'!L:L,'MB25'!Q:Q,"Incompleto")),"")="PENDIENTE","Incompleto",IF(B1392&gt;0,_xlfn.XLOOKUP(B1392,'Detalle reservas completas fesa'!K:K,'Detalle reservas completas fesa'!Q:Q,IF(AD1392="SIN MATERIAL","Completo",IF(AD1392="COMPLETO","Completo","Incompleto"))))))</f>
        <v>Incompleto</v>
      </c>
      <c r="AG1392">
        <f>IF(B1392&gt;0,_xlfn.XLOOKUP(B1392,IW49BLTOTAL!A:A,IW49BLTOTAL!H:H),"")</f>
        <v>0</v>
      </c>
      <c r="AH1392" t="str">
        <f>IF(IFERROR(_xlfn.XLOOKUP(B1392,'Detalle custodia'!B:B,'Detalle custodia'!O:O),"")="custodia","Completo","")</f>
        <v/>
      </c>
    </row>
    <row r="1393" spans="1:34" x14ac:dyDescent="0.35">
      <c r="A1393" t="s">
        <v>257</v>
      </c>
      <c r="B1393">
        <v>6534334</v>
      </c>
      <c r="C1393" t="s">
        <v>138</v>
      </c>
      <c r="D1393" t="s">
        <v>1464</v>
      </c>
      <c r="E1393" t="s">
        <v>310</v>
      </c>
      <c r="F1393" t="s">
        <v>133</v>
      </c>
      <c r="G1393" t="s">
        <v>191</v>
      </c>
      <c r="H1393" s="16">
        <v>45838</v>
      </c>
      <c r="I1393" s="16">
        <v>45838</v>
      </c>
      <c r="J1393" t="s">
        <v>856</v>
      </c>
      <c r="K1393">
        <v>1216100</v>
      </c>
      <c r="L1393" t="s">
        <v>258</v>
      </c>
      <c r="O1393">
        <v>10017764</v>
      </c>
      <c r="P1393" t="s">
        <v>1084</v>
      </c>
      <c r="Q1393">
        <v>0</v>
      </c>
      <c r="R1393" t="s">
        <v>269</v>
      </c>
      <c r="S1393" t="s">
        <v>3891</v>
      </c>
      <c r="T1393">
        <v>11474223</v>
      </c>
      <c r="U1393" s="16">
        <v>45668</v>
      </c>
      <c r="V1393" s="16">
        <v>45838</v>
      </c>
      <c r="W1393" s="16">
        <v>45816</v>
      </c>
      <c r="X1393">
        <v>0</v>
      </c>
      <c r="Y1393">
        <v>1290900</v>
      </c>
      <c r="Z1393" t="s">
        <v>1568</v>
      </c>
      <c r="AA1393" t="s">
        <v>249</v>
      </c>
      <c r="AB1393" t="s">
        <v>121</v>
      </c>
      <c r="AC1393" t="s">
        <v>255</v>
      </c>
      <c r="AD1393" t="s">
        <v>122</v>
      </c>
      <c r="AE1393" t="str">
        <f>IF(B1393&gt;0,IF(B1393&gt;0,(IF(B1393&lt;&gt;'PLAN SEMANAL'!$A$2,BLTOTAL!AA1393,""))),"")</f>
        <v>SOPORTE</v>
      </c>
      <c r="AF1393" t="str">
        <f>IF(AH1393="Completo","Completo",IF(IF(B1393&gt;0,_xlfn.XLOOKUP(B1393,'Detalle reservas completas fesa'!K:K,'Detalle reservas completas fesa'!Q:Q,_xlfn.XLOOKUP(B1393,'MB25'!L:L,'MB25'!Q:Q,"Incompleto")),"")="PENDIENTE","Incompleto",IF(B1393&gt;0,_xlfn.XLOOKUP(B1393,'Detalle reservas completas fesa'!K:K,'Detalle reservas completas fesa'!Q:Q,IF(AD1393="SIN MATERIAL","Completo",IF(AD1393="COMPLETO","Completo","Incompleto"))))))</f>
        <v>Completo</v>
      </c>
      <c r="AG1393">
        <f>IF(B1393&gt;0,_xlfn.XLOOKUP(B1393,IW49BLTOTAL!A:A,IW49BLTOTAL!H:H),"")</f>
        <v>0</v>
      </c>
      <c r="AH1393" t="str">
        <f>IF(IFERROR(_xlfn.XLOOKUP(B1393,'Detalle custodia'!B:B,'Detalle custodia'!O:O),"")="custodia","Completo","")</f>
        <v/>
      </c>
    </row>
    <row r="1394" spans="1:34" x14ac:dyDescent="0.35">
      <c r="A1394" t="s">
        <v>901</v>
      </c>
      <c r="B1394">
        <v>6534268</v>
      </c>
      <c r="C1394" t="s">
        <v>123</v>
      </c>
      <c r="D1394" t="s">
        <v>1466</v>
      </c>
      <c r="E1394" t="s">
        <v>310</v>
      </c>
      <c r="F1394" t="s">
        <v>379</v>
      </c>
      <c r="G1394" t="s">
        <v>153</v>
      </c>
      <c r="H1394" s="16">
        <v>45809</v>
      </c>
      <c r="I1394" s="16">
        <v>45809</v>
      </c>
      <c r="J1394" t="s">
        <v>856</v>
      </c>
      <c r="K1394">
        <v>1212122</v>
      </c>
      <c r="L1394" t="s">
        <v>902</v>
      </c>
      <c r="O1394">
        <v>10018449</v>
      </c>
      <c r="P1394" t="s">
        <v>899</v>
      </c>
      <c r="Q1394">
        <v>0</v>
      </c>
      <c r="R1394" t="s">
        <v>343</v>
      </c>
      <c r="S1394" t="s">
        <v>343</v>
      </c>
      <c r="T1394">
        <v>11522617</v>
      </c>
      <c r="U1394" s="16">
        <v>45668</v>
      </c>
      <c r="V1394" s="16">
        <v>45809</v>
      </c>
      <c r="W1394" s="16">
        <v>45785</v>
      </c>
      <c r="X1394">
        <v>0</v>
      </c>
      <c r="Y1394">
        <v>1290900</v>
      </c>
      <c r="Z1394" t="s">
        <v>1568</v>
      </c>
      <c r="AA1394" t="s">
        <v>247</v>
      </c>
      <c r="AB1394" t="s">
        <v>121</v>
      </c>
      <c r="AC1394" t="s">
        <v>255</v>
      </c>
      <c r="AD1394" t="s">
        <v>141</v>
      </c>
      <c r="AE1394" t="str">
        <f>IF(B1394&gt;0,IF(B1394&gt;0,(IF(B1394&lt;&gt;'PLAN SEMANAL'!$A$2,BLTOTAL!AA1394,""))),"")</f>
        <v>CARGUIO</v>
      </c>
      <c r="AF1394" t="str">
        <f>IF(AH1394="Completo","Completo",IF(IF(B1394&gt;0,_xlfn.XLOOKUP(B1394,'Detalle reservas completas fesa'!K:K,'Detalle reservas completas fesa'!Q:Q,_xlfn.XLOOKUP(B1394,'MB25'!L:L,'MB25'!Q:Q,"Incompleto")),"")="PENDIENTE","Incompleto",IF(B1394&gt;0,_xlfn.XLOOKUP(B1394,'Detalle reservas completas fesa'!K:K,'Detalle reservas completas fesa'!Q:Q,IF(AD1394="SIN MATERIAL","Completo",IF(AD1394="COMPLETO","Completo","Incompleto"))))))</f>
        <v>Incompleto</v>
      </c>
      <c r="AG1394">
        <f>IF(B1394&gt;0,_xlfn.XLOOKUP(B1394,IW49BLTOTAL!A:A,IW49BLTOTAL!H:H),"")</f>
        <v>6</v>
      </c>
      <c r="AH1394" t="str">
        <f>IF(IFERROR(_xlfn.XLOOKUP(B1394,'Detalle custodia'!B:B,'Detalle custodia'!O:O),"")="custodia","Completo","")</f>
        <v/>
      </c>
    </row>
    <row r="1395" spans="1:34" x14ac:dyDescent="0.35">
      <c r="A1395" t="s">
        <v>324</v>
      </c>
      <c r="B1395">
        <v>6534102</v>
      </c>
      <c r="C1395" t="s">
        <v>138</v>
      </c>
      <c r="D1395" t="s">
        <v>1467</v>
      </c>
      <c r="E1395" t="s">
        <v>310</v>
      </c>
      <c r="F1395" t="s">
        <v>259</v>
      </c>
      <c r="G1395" t="s">
        <v>225</v>
      </c>
      <c r="H1395" s="16">
        <v>45846</v>
      </c>
      <c r="I1395" s="16">
        <v>45846</v>
      </c>
      <c r="J1395" t="s">
        <v>5406</v>
      </c>
      <c r="K1395">
        <v>1291900</v>
      </c>
      <c r="L1395" t="s">
        <v>325</v>
      </c>
      <c r="O1395">
        <v>10014719</v>
      </c>
      <c r="P1395" t="s">
        <v>326</v>
      </c>
      <c r="Q1395">
        <v>5495.31</v>
      </c>
      <c r="R1395" t="s">
        <v>269</v>
      </c>
      <c r="S1395" t="s">
        <v>3891</v>
      </c>
      <c r="T1395">
        <v>11510044</v>
      </c>
      <c r="U1395" s="16">
        <v>45667</v>
      </c>
      <c r="V1395" s="16">
        <v>45846</v>
      </c>
      <c r="W1395" s="16">
        <v>45844</v>
      </c>
      <c r="X1395">
        <v>5495.31</v>
      </c>
      <c r="Y1395">
        <v>1290900</v>
      </c>
      <c r="Z1395" t="s">
        <v>1568</v>
      </c>
      <c r="AA1395" t="s">
        <v>249</v>
      </c>
      <c r="AB1395" t="s">
        <v>121</v>
      </c>
      <c r="AC1395" t="s">
        <v>255</v>
      </c>
      <c r="AD1395" t="s">
        <v>141</v>
      </c>
      <c r="AE1395" t="str">
        <f>IF(B1395&gt;0,IF(B1395&gt;0,(IF(B1395&lt;&gt;'PLAN SEMANAL'!$A$2,BLTOTAL!AA1395,""))),"")</f>
        <v>SOPORTE</v>
      </c>
      <c r="AF1395" t="str">
        <f>IF(AH1395="Completo","Completo",IF(IF(B1395&gt;0,_xlfn.XLOOKUP(B1395,'Detalle reservas completas fesa'!K:K,'Detalle reservas completas fesa'!Q:Q,_xlfn.XLOOKUP(B1395,'MB25'!L:L,'MB25'!Q:Q,"Incompleto")),"")="PENDIENTE","Incompleto",IF(B1395&gt;0,_xlfn.XLOOKUP(B1395,'Detalle reservas completas fesa'!K:K,'Detalle reservas completas fesa'!Q:Q,IF(AD1395="SIN MATERIAL","Completo",IF(AD1395="COMPLETO","Completo","Incompleto"))))))</f>
        <v>Incompleto</v>
      </c>
      <c r="AG1395">
        <f>IF(B1395&gt;0,_xlfn.XLOOKUP(B1395,IW49BLTOTAL!A:A,IW49BLTOTAL!H:H),"")</f>
        <v>8</v>
      </c>
      <c r="AH1395" t="str">
        <f>IF(IFERROR(_xlfn.XLOOKUP(B1395,'Detalle custodia'!B:B,'Detalle custodia'!O:O),"")="custodia","Completo","")</f>
        <v/>
      </c>
    </row>
    <row r="1396" spans="1:34" x14ac:dyDescent="0.35">
      <c r="A1396" t="s">
        <v>134</v>
      </c>
      <c r="B1396">
        <v>6534078</v>
      </c>
      <c r="C1396" t="s">
        <v>123</v>
      </c>
      <c r="D1396" t="s">
        <v>1468</v>
      </c>
      <c r="E1396" t="s">
        <v>310</v>
      </c>
      <c r="F1396" t="s">
        <v>133</v>
      </c>
      <c r="G1396" t="s">
        <v>132</v>
      </c>
      <c r="H1396" s="16">
        <v>45839</v>
      </c>
      <c r="I1396" s="16">
        <v>45869</v>
      </c>
      <c r="J1396" t="s">
        <v>3476</v>
      </c>
      <c r="K1396">
        <v>1210101</v>
      </c>
      <c r="L1396" t="s">
        <v>271</v>
      </c>
      <c r="O1396">
        <v>10014658</v>
      </c>
      <c r="P1396" t="s">
        <v>134</v>
      </c>
      <c r="Q1396">
        <v>0</v>
      </c>
      <c r="R1396" t="s">
        <v>296</v>
      </c>
      <c r="S1396" t="s">
        <v>342</v>
      </c>
      <c r="T1396">
        <v>11514357</v>
      </c>
      <c r="U1396" s="16">
        <v>45667</v>
      </c>
      <c r="V1396" s="16">
        <v>45839</v>
      </c>
      <c r="W1396" s="16">
        <v>45833</v>
      </c>
      <c r="X1396">
        <v>0</v>
      </c>
      <c r="Y1396">
        <v>1290900</v>
      </c>
      <c r="Z1396" t="s">
        <v>1568</v>
      </c>
      <c r="AA1396" t="s">
        <v>248</v>
      </c>
      <c r="AB1396" t="s">
        <v>121</v>
      </c>
      <c r="AC1396" t="s">
        <v>255</v>
      </c>
      <c r="AD1396" t="s">
        <v>122</v>
      </c>
      <c r="AE1396" t="str">
        <f>IF(B1396&gt;0,IF(B1396&gt;0,(IF(B1396&lt;&gt;'PLAN SEMANAL'!$A$2,BLTOTAL!AA1396,""))),"")</f>
        <v>PERFORACIO</v>
      </c>
      <c r="AF1396" t="str">
        <f>IF(AH1396="Completo","Completo",IF(IF(B1396&gt;0,_xlfn.XLOOKUP(B1396,'Detalle reservas completas fesa'!K:K,'Detalle reservas completas fesa'!Q:Q,_xlfn.XLOOKUP(B1396,'MB25'!L:L,'MB25'!Q:Q,"Incompleto")),"")="PENDIENTE","Incompleto",IF(B1396&gt;0,_xlfn.XLOOKUP(B1396,'Detalle reservas completas fesa'!K:K,'Detalle reservas completas fesa'!Q:Q,IF(AD1396="SIN MATERIAL","Completo",IF(AD1396="COMPLETO","Completo","Incompleto"))))))</f>
        <v>Completo</v>
      </c>
      <c r="AG1396">
        <f>IF(B1396&gt;0,_xlfn.XLOOKUP(B1396,IW49BLTOTAL!A:A,IW49BLTOTAL!H:H),"")</f>
        <v>8</v>
      </c>
      <c r="AH1396" t="str">
        <f>IF(IFERROR(_xlfn.XLOOKUP(B1396,'Detalle custodia'!B:B,'Detalle custodia'!O:O),"")="custodia","Completo","")</f>
        <v/>
      </c>
    </row>
    <row r="1397" spans="1:34" x14ac:dyDescent="0.35">
      <c r="A1397" t="s">
        <v>324</v>
      </c>
      <c r="B1397">
        <v>6534075</v>
      </c>
      <c r="C1397" t="s">
        <v>138</v>
      </c>
      <c r="D1397" t="s">
        <v>1469</v>
      </c>
      <c r="E1397" t="s">
        <v>310</v>
      </c>
      <c r="F1397" t="s">
        <v>133</v>
      </c>
      <c r="G1397" t="s">
        <v>191</v>
      </c>
      <c r="H1397" s="16">
        <v>45808</v>
      </c>
      <c r="I1397" s="16">
        <v>45808</v>
      </c>
      <c r="J1397" t="s">
        <v>856</v>
      </c>
      <c r="K1397">
        <v>1291900</v>
      </c>
      <c r="L1397" t="s">
        <v>325</v>
      </c>
      <c r="O1397">
        <v>10014719</v>
      </c>
      <c r="P1397" t="s">
        <v>326</v>
      </c>
      <c r="Q1397">
        <v>0</v>
      </c>
      <c r="R1397" t="s">
        <v>269</v>
      </c>
      <c r="S1397" t="s">
        <v>347</v>
      </c>
      <c r="T1397">
        <v>11521527</v>
      </c>
      <c r="U1397" s="16">
        <v>45667</v>
      </c>
      <c r="V1397" s="16">
        <v>45808</v>
      </c>
      <c r="W1397" s="16">
        <v>45805</v>
      </c>
      <c r="X1397">
        <v>0</v>
      </c>
      <c r="Y1397">
        <v>1290900</v>
      </c>
      <c r="Z1397" t="s">
        <v>1568</v>
      </c>
      <c r="AA1397" t="s">
        <v>249</v>
      </c>
      <c r="AB1397" t="s">
        <v>121</v>
      </c>
      <c r="AC1397" t="s">
        <v>255</v>
      </c>
      <c r="AD1397" t="s">
        <v>141</v>
      </c>
      <c r="AE1397" t="str">
        <f>IF(B1397&gt;0,IF(B1397&gt;0,(IF(B1397&lt;&gt;'PLAN SEMANAL'!$A$2,BLTOTAL!AA1397,""))),"")</f>
        <v>SOPORTE</v>
      </c>
      <c r="AF1397" t="str">
        <f>IF(AH1397="Completo","Completo",IF(IF(B1397&gt;0,_xlfn.XLOOKUP(B1397,'Detalle reservas completas fesa'!K:K,'Detalle reservas completas fesa'!Q:Q,_xlfn.XLOOKUP(B1397,'MB25'!L:L,'MB25'!Q:Q,"Incompleto")),"")="PENDIENTE","Incompleto",IF(B1397&gt;0,_xlfn.XLOOKUP(B1397,'Detalle reservas completas fesa'!K:K,'Detalle reservas completas fesa'!Q:Q,IF(AD1397="SIN MATERIAL","Completo",IF(AD1397="COMPLETO","Completo","Incompleto"))))))</f>
        <v>Incompleto</v>
      </c>
      <c r="AG1397">
        <f>IF(B1397&gt;0,_xlfn.XLOOKUP(B1397,IW49BLTOTAL!A:A,IW49BLTOTAL!H:H),"")</f>
        <v>0</v>
      </c>
      <c r="AH1397" t="str">
        <f>IF(IFERROR(_xlfn.XLOOKUP(B1397,'Detalle custodia'!B:B,'Detalle custodia'!O:O),"")="custodia","Completo","")</f>
        <v/>
      </c>
    </row>
    <row r="1398" spans="1:34" x14ac:dyDescent="0.35">
      <c r="A1398" t="s">
        <v>332</v>
      </c>
      <c r="B1398">
        <v>6533611</v>
      </c>
      <c r="C1398" t="s">
        <v>129</v>
      </c>
      <c r="D1398" t="s">
        <v>1470</v>
      </c>
      <c r="E1398" t="s">
        <v>310</v>
      </c>
      <c r="F1398" t="s">
        <v>133</v>
      </c>
      <c r="G1398" t="s">
        <v>132</v>
      </c>
      <c r="H1398" s="16">
        <v>45839</v>
      </c>
      <c r="I1398" s="16">
        <v>45869</v>
      </c>
      <c r="J1398" t="s">
        <v>3476</v>
      </c>
      <c r="K1398">
        <v>1215150</v>
      </c>
      <c r="L1398" t="s">
        <v>333</v>
      </c>
      <c r="O1398">
        <v>10014639</v>
      </c>
      <c r="P1398" t="s">
        <v>332</v>
      </c>
      <c r="Q1398">
        <v>0</v>
      </c>
      <c r="R1398" t="s">
        <v>349</v>
      </c>
      <c r="S1398" t="s">
        <v>3901</v>
      </c>
      <c r="T1398">
        <v>11513439</v>
      </c>
      <c r="U1398" s="16">
        <v>45667</v>
      </c>
      <c r="V1398" s="16">
        <v>45839</v>
      </c>
      <c r="W1398" s="16">
        <v>45835</v>
      </c>
      <c r="X1398">
        <v>0</v>
      </c>
      <c r="Y1398">
        <v>1290900</v>
      </c>
      <c r="Z1398" t="s">
        <v>1568</v>
      </c>
      <c r="AA1398" t="s">
        <v>246</v>
      </c>
      <c r="AB1398" t="s">
        <v>121</v>
      </c>
      <c r="AC1398" t="s">
        <v>255</v>
      </c>
      <c r="AD1398" t="s">
        <v>141</v>
      </c>
      <c r="AE1398" t="str">
        <f>IF(B1398&gt;0,IF(B1398&gt;0,(IF(B1398&lt;&gt;'PLAN SEMANAL'!$A$2,BLTOTAL!AA1398,""))),"")</f>
        <v>AUXILIAR</v>
      </c>
      <c r="AF1398" t="str">
        <f>IF(AH1398="Completo","Completo",IF(IF(B1398&gt;0,_xlfn.XLOOKUP(B1398,'Detalle reservas completas fesa'!K:K,'Detalle reservas completas fesa'!Q:Q,_xlfn.XLOOKUP(B1398,'MB25'!L:L,'MB25'!Q:Q,"Incompleto")),"")="PENDIENTE","Incompleto",IF(B1398&gt;0,_xlfn.XLOOKUP(B1398,'Detalle reservas completas fesa'!K:K,'Detalle reservas completas fesa'!Q:Q,IF(AD1398="SIN MATERIAL","Completo",IF(AD1398="COMPLETO","Completo","Incompleto"))))))</f>
        <v>Incompleto</v>
      </c>
      <c r="AG1398">
        <f>IF(B1398&gt;0,_xlfn.XLOOKUP(B1398,IW49BLTOTAL!A:A,IW49BLTOTAL!H:H),"")</f>
        <v>4</v>
      </c>
      <c r="AH1398" t="str">
        <f>IF(IFERROR(_xlfn.XLOOKUP(B1398,'Detalle custodia'!B:B,'Detalle custodia'!O:O),"")="custodia","Completo","")</f>
        <v/>
      </c>
    </row>
    <row r="1399" spans="1:34" x14ac:dyDescent="0.35">
      <c r="A1399" t="s">
        <v>134</v>
      </c>
      <c r="B1399">
        <v>6533227</v>
      </c>
      <c r="C1399" t="s">
        <v>123</v>
      </c>
      <c r="D1399" t="s">
        <v>1471</v>
      </c>
      <c r="E1399" t="s">
        <v>310</v>
      </c>
      <c r="F1399" t="s">
        <v>133</v>
      </c>
      <c r="G1399" t="s">
        <v>192</v>
      </c>
      <c r="H1399" s="16">
        <v>45845</v>
      </c>
      <c r="I1399" s="16">
        <v>45845</v>
      </c>
      <c r="J1399" t="s">
        <v>856</v>
      </c>
      <c r="K1399">
        <v>1210101</v>
      </c>
      <c r="L1399" t="s">
        <v>271</v>
      </c>
      <c r="O1399">
        <v>10014658</v>
      </c>
      <c r="P1399" t="s">
        <v>134</v>
      </c>
      <c r="Q1399">
        <v>7573</v>
      </c>
      <c r="R1399" t="s">
        <v>349</v>
      </c>
      <c r="S1399" t="s">
        <v>342</v>
      </c>
      <c r="T1399">
        <v>11518806</v>
      </c>
      <c r="U1399" s="16">
        <v>45666</v>
      </c>
      <c r="V1399" s="16">
        <v>45845</v>
      </c>
      <c r="W1399" s="16">
        <v>45805</v>
      </c>
      <c r="X1399">
        <v>7573</v>
      </c>
      <c r="Y1399">
        <v>1290900</v>
      </c>
      <c r="Z1399" t="s">
        <v>1568</v>
      </c>
      <c r="AA1399" t="s">
        <v>248</v>
      </c>
      <c r="AB1399" t="s">
        <v>121</v>
      </c>
      <c r="AC1399" t="s">
        <v>255</v>
      </c>
      <c r="AD1399" t="s">
        <v>135</v>
      </c>
      <c r="AE1399" t="str">
        <f>IF(B1399&gt;0,IF(B1399&gt;0,(IF(B1399&lt;&gt;'PLAN SEMANAL'!$A$2,BLTOTAL!AA1399,""))),"")</f>
        <v>PERFORACIO</v>
      </c>
      <c r="AF1399" t="str">
        <f>IF(AH1399="Completo","Completo",IF(IF(B1399&gt;0,_xlfn.XLOOKUP(B1399,'Detalle reservas completas fesa'!K:K,'Detalle reservas completas fesa'!Q:Q,_xlfn.XLOOKUP(B1399,'MB25'!L:L,'MB25'!Q:Q,"Incompleto")),"")="PENDIENTE","Incompleto",IF(B1399&gt;0,_xlfn.XLOOKUP(B1399,'Detalle reservas completas fesa'!K:K,'Detalle reservas completas fesa'!Q:Q,IF(AD1399="SIN MATERIAL","Completo",IF(AD1399="COMPLETO","Completo","Incompleto"))))))</f>
        <v>Incompleto</v>
      </c>
      <c r="AG1399">
        <f>IF(B1399&gt;0,_xlfn.XLOOKUP(B1399,IW49BLTOTAL!A:A,IW49BLTOTAL!H:H),"")</f>
        <v>6</v>
      </c>
      <c r="AH1399" t="str">
        <f>IF(IFERROR(_xlfn.XLOOKUP(B1399,'Detalle custodia'!B:B,'Detalle custodia'!O:O),"")="custodia","Completo","")</f>
        <v/>
      </c>
    </row>
    <row r="1400" spans="1:34" x14ac:dyDescent="0.35">
      <c r="A1400" t="s">
        <v>274</v>
      </c>
      <c r="B1400">
        <v>6533067</v>
      </c>
      <c r="C1400" t="s">
        <v>123</v>
      </c>
      <c r="D1400" t="s">
        <v>1472</v>
      </c>
      <c r="E1400" t="s">
        <v>310</v>
      </c>
      <c r="F1400" t="s">
        <v>125</v>
      </c>
      <c r="G1400" t="s">
        <v>136</v>
      </c>
      <c r="H1400" s="16">
        <v>45845</v>
      </c>
      <c r="I1400" s="16">
        <v>45845</v>
      </c>
      <c r="J1400" t="s">
        <v>856</v>
      </c>
      <c r="K1400">
        <v>1210102</v>
      </c>
      <c r="L1400" t="s">
        <v>275</v>
      </c>
      <c r="O1400">
        <v>10014596</v>
      </c>
      <c r="P1400" t="s">
        <v>176</v>
      </c>
      <c r="Q1400">
        <v>40497.75</v>
      </c>
      <c r="R1400" t="s">
        <v>349</v>
      </c>
      <c r="S1400" t="s">
        <v>342</v>
      </c>
      <c r="T1400">
        <v>11521112</v>
      </c>
      <c r="U1400" s="16">
        <v>45665</v>
      </c>
      <c r="V1400" s="16">
        <v>45845</v>
      </c>
      <c r="W1400" s="16">
        <v>45805</v>
      </c>
      <c r="X1400">
        <v>40497.75</v>
      </c>
      <c r="Y1400">
        <v>1290900</v>
      </c>
      <c r="Z1400" t="s">
        <v>1568</v>
      </c>
      <c r="AA1400" t="s">
        <v>248</v>
      </c>
      <c r="AB1400" t="s">
        <v>121</v>
      </c>
      <c r="AC1400" t="s">
        <v>255</v>
      </c>
      <c r="AD1400" t="s">
        <v>122</v>
      </c>
      <c r="AE1400" t="str">
        <f>IF(B1400&gt;0,IF(B1400&gt;0,(IF(B1400&lt;&gt;'PLAN SEMANAL'!$A$2,BLTOTAL!AA1400,""))),"")</f>
        <v>PERFORACIO</v>
      </c>
      <c r="AF1400" t="str">
        <f>IF(AH1400="Completo","Completo",IF(IF(B1400&gt;0,_xlfn.XLOOKUP(B1400,'Detalle reservas completas fesa'!K:K,'Detalle reservas completas fesa'!Q:Q,_xlfn.XLOOKUP(B1400,'MB25'!L:L,'MB25'!Q:Q,"Incompleto")),"")="PENDIENTE","Incompleto",IF(B1400&gt;0,_xlfn.XLOOKUP(B1400,'Detalle reservas completas fesa'!K:K,'Detalle reservas completas fesa'!Q:Q,IF(AD1400="SIN MATERIAL","Completo",IF(AD1400="COMPLETO","Completo","Incompleto"))))))</f>
        <v>Completo</v>
      </c>
      <c r="AG1400">
        <f>IF(B1400&gt;0,_xlfn.XLOOKUP(B1400,IW49BLTOTAL!A:A,IW49BLTOTAL!H:H),"")</f>
        <v>144</v>
      </c>
      <c r="AH1400" t="str">
        <f>IF(IFERROR(_xlfn.XLOOKUP(B1400,'Detalle custodia'!B:B,'Detalle custodia'!O:O),"")="custodia","Completo","")</f>
        <v/>
      </c>
    </row>
    <row r="1401" spans="1:34" x14ac:dyDescent="0.35">
      <c r="A1401" t="s">
        <v>233</v>
      </c>
      <c r="B1401">
        <v>6532952</v>
      </c>
      <c r="C1401" t="s">
        <v>129</v>
      </c>
      <c r="D1401" t="s">
        <v>1617</v>
      </c>
      <c r="E1401" t="s">
        <v>251</v>
      </c>
      <c r="F1401" t="s">
        <v>259</v>
      </c>
      <c r="G1401" t="s">
        <v>336</v>
      </c>
      <c r="H1401" s="16">
        <v>45809</v>
      </c>
      <c r="I1401" s="16">
        <v>45809</v>
      </c>
      <c r="K1401">
        <v>1213130</v>
      </c>
      <c r="L1401" t="s">
        <v>301</v>
      </c>
      <c r="O1401">
        <v>10014623</v>
      </c>
      <c r="P1401" t="s">
        <v>233</v>
      </c>
      <c r="Q1401">
        <v>0</v>
      </c>
      <c r="R1401" t="s">
        <v>343</v>
      </c>
      <c r="S1401" t="s">
        <v>343</v>
      </c>
      <c r="T1401">
        <v>11516068</v>
      </c>
      <c r="U1401" s="16">
        <v>45665</v>
      </c>
      <c r="V1401" s="16">
        <v>45809</v>
      </c>
      <c r="W1401" s="16">
        <v>45798</v>
      </c>
      <c r="X1401">
        <v>0</v>
      </c>
      <c r="Y1401">
        <v>1290900</v>
      </c>
      <c r="Z1401" t="s">
        <v>1568</v>
      </c>
      <c r="AA1401" t="s">
        <v>245</v>
      </c>
      <c r="AB1401" t="s">
        <v>121</v>
      </c>
      <c r="AC1401" t="s">
        <v>255</v>
      </c>
      <c r="AD1401" t="s">
        <v>189</v>
      </c>
      <c r="AE1401" t="str">
        <f>IF(B1401&gt;0,IF(B1401&gt;0,(IF(B1401&lt;&gt;'PLAN SEMANAL'!$A$2,BLTOTAL!AA1401,""))),"")</f>
        <v>ACARREO</v>
      </c>
      <c r="AF1401" t="str">
        <f>IF(AH1401="Completo","Completo",IF(IF(B1401&gt;0,_xlfn.XLOOKUP(B1401,'Detalle reservas completas fesa'!K:K,'Detalle reservas completas fesa'!Q:Q,_xlfn.XLOOKUP(B1401,'MB25'!L:L,'MB25'!Q:Q,"Incompleto")),"")="PENDIENTE","Incompleto",IF(B1401&gt;0,_xlfn.XLOOKUP(B1401,'Detalle reservas completas fesa'!K:K,'Detalle reservas completas fesa'!Q:Q,IF(AD1401="SIN MATERIAL","Completo",IF(AD1401="COMPLETO","Completo","Incompleto"))))))</f>
        <v>Completo</v>
      </c>
      <c r="AG1401">
        <f>IF(B1401&gt;0,_xlfn.XLOOKUP(B1401,IW49BLTOTAL!A:A,IW49BLTOTAL!H:H),"")</f>
        <v>4</v>
      </c>
      <c r="AH1401" t="str">
        <f>IF(IFERROR(_xlfn.XLOOKUP(B1401,'Detalle custodia'!B:B,'Detalle custodia'!O:O),"")="custodia","Completo","")</f>
        <v/>
      </c>
    </row>
    <row r="1402" spans="1:34" x14ac:dyDescent="0.35">
      <c r="A1402" t="s">
        <v>156</v>
      </c>
      <c r="B1402">
        <v>6532949</v>
      </c>
      <c r="C1402" t="s">
        <v>138</v>
      </c>
      <c r="D1402" t="s">
        <v>1414</v>
      </c>
      <c r="E1402" t="s">
        <v>310</v>
      </c>
      <c r="F1402" t="s">
        <v>133</v>
      </c>
      <c r="G1402" t="s">
        <v>147</v>
      </c>
      <c r="H1402" s="16">
        <v>45809</v>
      </c>
      <c r="I1402" s="16">
        <v>45838</v>
      </c>
      <c r="J1402" t="s">
        <v>3478</v>
      </c>
      <c r="K1402">
        <v>2230131</v>
      </c>
      <c r="L1402" t="s">
        <v>311</v>
      </c>
      <c r="O1402">
        <v>10016283</v>
      </c>
      <c r="P1402" t="s">
        <v>156</v>
      </c>
      <c r="Q1402">
        <v>0</v>
      </c>
      <c r="R1402" t="s">
        <v>343</v>
      </c>
      <c r="S1402" t="s">
        <v>347</v>
      </c>
      <c r="T1402">
        <v>11521076</v>
      </c>
      <c r="U1402" s="16">
        <v>45665</v>
      </c>
      <c r="V1402" s="16">
        <v>45809</v>
      </c>
      <c r="W1402" s="16">
        <v>45805</v>
      </c>
      <c r="X1402">
        <v>0</v>
      </c>
      <c r="Y1402">
        <v>1290900</v>
      </c>
      <c r="Z1402" t="s">
        <v>1568</v>
      </c>
      <c r="AA1402" t="s">
        <v>249</v>
      </c>
      <c r="AB1402" t="s">
        <v>121</v>
      </c>
      <c r="AC1402" t="s">
        <v>255</v>
      </c>
      <c r="AD1402" t="s">
        <v>141</v>
      </c>
      <c r="AE1402" t="str">
        <f>IF(B1402&gt;0,IF(B1402&gt;0,(IF(B1402&lt;&gt;'PLAN SEMANAL'!$A$2,BLTOTAL!AA1402,""))),"")</f>
        <v>SOPORTE</v>
      </c>
      <c r="AF1402" t="str">
        <f>IF(AH1402="Completo","Completo",IF(IF(B1402&gt;0,_xlfn.XLOOKUP(B1402,'Detalle reservas completas fesa'!K:K,'Detalle reservas completas fesa'!Q:Q,_xlfn.XLOOKUP(B1402,'MB25'!L:L,'MB25'!Q:Q,"Incompleto")),"")="PENDIENTE","Incompleto",IF(B1402&gt;0,_xlfn.XLOOKUP(B1402,'Detalle reservas completas fesa'!K:K,'Detalle reservas completas fesa'!Q:Q,IF(AD1402="SIN MATERIAL","Completo",IF(AD1402="COMPLETO","Completo","Incompleto"))))))</f>
        <v>Completo</v>
      </c>
      <c r="AG1402">
        <f>IF(B1402&gt;0,_xlfn.XLOOKUP(B1402,IW49BLTOTAL!A:A,IW49BLTOTAL!H:H),"")</f>
        <v>0</v>
      </c>
      <c r="AH1402" t="str">
        <f>IF(IFERROR(_xlfn.XLOOKUP(B1402,'Detalle custodia'!B:B,'Detalle custodia'!O:O),"")="custodia","Completo","")</f>
        <v/>
      </c>
    </row>
    <row r="1403" spans="1:34" x14ac:dyDescent="0.35">
      <c r="A1403" t="s">
        <v>151</v>
      </c>
      <c r="B1403">
        <v>6532947</v>
      </c>
      <c r="C1403" t="s">
        <v>138</v>
      </c>
      <c r="D1403" t="s">
        <v>1415</v>
      </c>
      <c r="E1403" t="s">
        <v>310</v>
      </c>
      <c r="F1403" t="s">
        <v>125</v>
      </c>
      <c r="G1403" t="s">
        <v>153</v>
      </c>
      <c r="H1403" s="16">
        <v>45809</v>
      </c>
      <c r="I1403" s="16">
        <v>45809</v>
      </c>
      <c r="J1403" t="s">
        <v>856</v>
      </c>
      <c r="K1403">
        <v>1215157</v>
      </c>
      <c r="L1403" t="s">
        <v>399</v>
      </c>
      <c r="O1403">
        <v>10014651</v>
      </c>
      <c r="P1403" t="s">
        <v>151</v>
      </c>
      <c r="Q1403">
        <v>0</v>
      </c>
      <c r="R1403" t="s">
        <v>343</v>
      </c>
      <c r="S1403" t="s">
        <v>347</v>
      </c>
      <c r="T1403">
        <v>11512361</v>
      </c>
      <c r="U1403" s="16">
        <v>45665</v>
      </c>
      <c r="V1403" s="16">
        <v>45809</v>
      </c>
      <c r="W1403" s="16">
        <v>45805</v>
      </c>
      <c r="X1403">
        <v>0</v>
      </c>
      <c r="Y1403">
        <v>1290900</v>
      </c>
      <c r="Z1403" t="s">
        <v>1568</v>
      </c>
      <c r="AA1403" t="s">
        <v>249</v>
      </c>
      <c r="AB1403" t="s">
        <v>121</v>
      </c>
      <c r="AC1403" t="s">
        <v>255</v>
      </c>
      <c r="AD1403" t="s">
        <v>141</v>
      </c>
      <c r="AE1403" t="str">
        <f>IF(B1403&gt;0,IF(B1403&gt;0,(IF(B1403&lt;&gt;'PLAN SEMANAL'!$A$2,BLTOTAL!AA1403,""))),"")</f>
        <v>SOPORTE</v>
      </c>
      <c r="AF1403" t="str">
        <f>IF(AH1403="Completo","Completo",IF(IF(B1403&gt;0,_xlfn.XLOOKUP(B1403,'Detalle reservas completas fesa'!K:K,'Detalle reservas completas fesa'!Q:Q,_xlfn.XLOOKUP(B1403,'MB25'!L:L,'MB25'!Q:Q,"Incompleto")),"")="PENDIENTE","Incompleto",IF(B1403&gt;0,_xlfn.XLOOKUP(B1403,'Detalle reservas completas fesa'!K:K,'Detalle reservas completas fesa'!Q:Q,IF(AD1403="SIN MATERIAL","Completo",IF(AD1403="COMPLETO","Completo","Incompleto"))))))</f>
        <v>Incompleto</v>
      </c>
      <c r="AG1403">
        <f>IF(B1403&gt;0,_xlfn.XLOOKUP(B1403,IW49BLTOTAL!A:A,IW49BLTOTAL!H:H),"")</f>
        <v>0</v>
      </c>
      <c r="AH1403" t="str">
        <f>IF(IFERROR(_xlfn.XLOOKUP(B1403,'Detalle custodia'!B:B,'Detalle custodia'!O:O),"")="custodia","Completo","")</f>
        <v/>
      </c>
    </row>
    <row r="1404" spans="1:34" x14ac:dyDescent="0.35">
      <c r="A1404" t="s">
        <v>156</v>
      </c>
      <c r="B1404">
        <v>6532945</v>
      </c>
      <c r="C1404" t="s">
        <v>138</v>
      </c>
      <c r="D1404" t="s">
        <v>1416</v>
      </c>
      <c r="E1404" t="s">
        <v>310</v>
      </c>
      <c r="F1404" t="s">
        <v>133</v>
      </c>
      <c r="G1404" t="s">
        <v>147</v>
      </c>
      <c r="H1404" s="16">
        <v>45845</v>
      </c>
      <c r="I1404" s="16">
        <v>45845</v>
      </c>
      <c r="J1404" t="s">
        <v>856</v>
      </c>
      <c r="K1404">
        <v>2230131</v>
      </c>
      <c r="L1404" t="s">
        <v>311</v>
      </c>
      <c r="O1404">
        <v>10016283</v>
      </c>
      <c r="P1404" t="s">
        <v>156</v>
      </c>
      <c r="Q1404">
        <v>0</v>
      </c>
      <c r="R1404" t="s">
        <v>343</v>
      </c>
      <c r="S1404" t="s">
        <v>342</v>
      </c>
      <c r="T1404">
        <v>11512353</v>
      </c>
      <c r="U1404" s="16">
        <v>45665</v>
      </c>
      <c r="V1404" s="16">
        <v>45845</v>
      </c>
      <c r="W1404" s="16">
        <v>45805</v>
      </c>
      <c r="X1404">
        <v>0</v>
      </c>
      <c r="Y1404">
        <v>1290900</v>
      </c>
      <c r="Z1404" t="s">
        <v>1568</v>
      </c>
      <c r="AA1404" t="s">
        <v>249</v>
      </c>
      <c r="AB1404" t="s">
        <v>121</v>
      </c>
      <c r="AC1404" t="s">
        <v>255</v>
      </c>
      <c r="AD1404" t="s">
        <v>141</v>
      </c>
      <c r="AE1404" t="str">
        <f>IF(B1404&gt;0,IF(B1404&gt;0,(IF(B1404&lt;&gt;'PLAN SEMANAL'!$A$2,BLTOTAL!AA1404,""))),"")</f>
        <v>SOPORTE</v>
      </c>
      <c r="AF1404" t="str">
        <f>IF(AH1404="Completo","Completo",IF(IF(B1404&gt;0,_xlfn.XLOOKUP(B1404,'Detalle reservas completas fesa'!K:K,'Detalle reservas completas fesa'!Q:Q,_xlfn.XLOOKUP(B1404,'MB25'!L:L,'MB25'!Q:Q,"Incompleto")),"")="PENDIENTE","Incompleto",IF(B1404&gt;0,_xlfn.XLOOKUP(B1404,'Detalle reservas completas fesa'!K:K,'Detalle reservas completas fesa'!Q:Q,IF(AD1404="SIN MATERIAL","Completo",IF(AD1404="COMPLETO","Completo","Incompleto"))))))</f>
        <v>Incompleto</v>
      </c>
      <c r="AG1404">
        <f>IF(B1404&gt;0,_xlfn.XLOOKUP(B1404,IW49BLTOTAL!A:A,IW49BLTOTAL!H:H),"")</f>
        <v>0</v>
      </c>
      <c r="AH1404" t="str">
        <f>IF(IFERROR(_xlfn.XLOOKUP(B1404,'Detalle custodia'!B:B,'Detalle custodia'!O:O),"")="custodia","Completo","")</f>
        <v/>
      </c>
    </row>
    <row r="1405" spans="1:34" x14ac:dyDescent="0.35">
      <c r="A1405" t="s">
        <v>242</v>
      </c>
      <c r="B1405">
        <v>6532398</v>
      </c>
      <c r="C1405" t="s">
        <v>129</v>
      </c>
      <c r="D1405" t="s">
        <v>1417</v>
      </c>
      <c r="E1405" t="s">
        <v>310</v>
      </c>
      <c r="F1405" t="s">
        <v>133</v>
      </c>
      <c r="G1405" t="s">
        <v>147</v>
      </c>
      <c r="H1405" s="16">
        <v>45809</v>
      </c>
      <c r="I1405" s="16">
        <v>45809</v>
      </c>
      <c r="J1405" t="s">
        <v>856</v>
      </c>
      <c r="K1405">
        <v>1215150</v>
      </c>
      <c r="L1405" t="s">
        <v>330</v>
      </c>
      <c r="O1405">
        <v>10014637</v>
      </c>
      <c r="P1405" t="s">
        <v>242</v>
      </c>
      <c r="Q1405">
        <v>0</v>
      </c>
      <c r="R1405" t="s">
        <v>329</v>
      </c>
      <c r="S1405" t="s">
        <v>343</v>
      </c>
      <c r="T1405">
        <v>11413483</v>
      </c>
      <c r="U1405" s="16">
        <v>45663</v>
      </c>
      <c r="V1405" s="16">
        <v>45809</v>
      </c>
      <c r="W1405" s="16">
        <v>45776</v>
      </c>
      <c r="X1405">
        <v>0</v>
      </c>
      <c r="Y1405">
        <v>1290900</v>
      </c>
      <c r="Z1405" t="s">
        <v>1568</v>
      </c>
      <c r="AA1405" t="s">
        <v>246</v>
      </c>
      <c r="AB1405" t="s">
        <v>121</v>
      </c>
      <c r="AC1405" t="s">
        <v>255</v>
      </c>
      <c r="AD1405" t="s">
        <v>141</v>
      </c>
      <c r="AE1405" t="str">
        <f>IF(B1405&gt;0,IF(B1405&gt;0,(IF(B1405&lt;&gt;'PLAN SEMANAL'!$A$2,BLTOTAL!AA1405,""))),"")</f>
        <v>AUXILIAR</v>
      </c>
      <c r="AF1405" t="str">
        <f>IF(AH1405="Completo","Completo",IF(IF(B1405&gt;0,_xlfn.XLOOKUP(B1405,'Detalle reservas completas fesa'!K:K,'Detalle reservas completas fesa'!Q:Q,_xlfn.XLOOKUP(B1405,'MB25'!L:L,'MB25'!Q:Q,"Incompleto")),"")="PENDIENTE","Incompleto",IF(B1405&gt;0,_xlfn.XLOOKUP(B1405,'Detalle reservas completas fesa'!K:K,'Detalle reservas completas fesa'!Q:Q,IF(AD1405="SIN MATERIAL","Completo",IF(AD1405="COMPLETO","Completo","Incompleto"))))))</f>
        <v>Incompleto</v>
      </c>
      <c r="AG1405">
        <f>IF(B1405&gt;0,_xlfn.XLOOKUP(B1405,IW49BLTOTAL!A:A,IW49BLTOTAL!H:H),"")</f>
        <v>8</v>
      </c>
      <c r="AH1405" t="str">
        <f>IF(IFERROR(_xlfn.XLOOKUP(B1405,'Detalle custodia'!B:B,'Detalle custodia'!O:O),"")="custodia","Completo","")</f>
        <v/>
      </c>
    </row>
    <row r="1406" spans="1:34" x14ac:dyDescent="0.35">
      <c r="A1406" t="s">
        <v>318</v>
      </c>
      <c r="B1406">
        <v>6532394</v>
      </c>
      <c r="C1406" t="s">
        <v>129</v>
      </c>
      <c r="D1406" t="s">
        <v>1418</v>
      </c>
      <c r="E1406" t="s">
        <v>310</v>
      </c>
      <c r="F1406" t="s">
        <v>133</v>
      </c>
      <c r="G1406" t="s">
        <v>147</v>
      </c>
      <c r="H1406" s="16">
        <v>45809</v>
      </c>
      <c r="I1406" s="16">
        <v>45809</v>
      </c>
      <c r="J1406" t="s">
        <v>856</v>
      </c>
      <c r="K1406">
        <v>1215152</v>
      </c>
      <c r="L1406" t="s">
        <v>319</v>
      </c>
      <c r="O1406">
        <v>10014631</v>
      </c>
      <c r="P1406" t="s">
        <v>318</v>
      </c>
      <c r="Q1406">
        <v>0</v>
      </c>
      <c r="R1406" t="s">
        <v>329</v>
      </c>
      <c r="S1406" t="s">
        <v>343</v>
      </c>
      <c r="T1406">
        <v>11392469</v>
      </c>
      <c r="U1406" s="16">
        <v>45663</v>
      </c>
      <c r="V1406" s="16">
        <v>45809</v>
      </c>
      <c r="W1406" s="16">
        <v>45776</v>
      </c>
      <c r="X1406">
        <v>0</v>
      </c>
      <c r="Y1406">
        <v>1290900</v>
      </c>
      <c r="Z1406" t="s">
        <v>1568</v>
      </c>
      <c r="AA1406" t="s">
        <v>246</v>
      </c>
      <c r="AB1406" t="s">
        <v>121</v>
      </c>
      <c r="AC1406" t="s">
        <v>255</v>
      </c>
      <c r="AD1406" t="s">
        <v>141</v>
      </c>
      <c r="AE1406" t="str">
        <f>IF(B1406&gt;0,IF(B1406&gt;0,(IF(B1406&lt;&gt;'PLAN SEMANAL'!$A$2,BLTOTAL!AA1406,""))),"")</f>
        <v>AUXILIAR</v>
      </c>
      <c r="AF1406" t="str">
        <f>IF(AH1406="Completo","Completo",IF(IF(B1406&gt;0,_xlfn.XLOOKUP(B1406,'Detalle reservas completas fesa'!K:K,'Detalle reservas completas fesa'!Q:Q,_xlfn.XLOOKUP(B1406,'MB25'!L:L,'MB25'!Q:Q,"Incompleto")),"")="PENDIENTE","Incompleto",IF(B1406&gt;0,_xlfn.XLOOKUP(B1406,'Detalle reservas completas fesa'!K:K,'Detalle reservas completas fesa'!Q:Q,IF(AD1406="SIN MATERIAL","Completo",IF(AD1406="COMPLETO","Completo","Incompleto"))))))</f>
        <v>Incompleto</v>
      </c>
      <c r="AG1406">
        <f>IF(B1406&gt;0,_xlfn.XLOOKUP(B1406,IW49BLTOTAL!A:A,IW49BLTOTAL!H:H),"")</f>
        <v>3</v>
      </c>
      <c r="AH1406" t="str">
        <f>IF(IFERROR(_xlfn.XLOOKUP(B1406,'Detalle custodia'!B:B,'Detalle custodia'!O:O),"")="custodia","Completo","")</f>
        <v/>
      </c>
    </row>
    <row r="1407" spans="1:34" x14ac:dyDescent="0.35">
      <c r="A1407" t="s">
        <v>318</v>
      </c>
      <c r="B1407">
        <v>6532393</v>
      </c>
      <c r="C1407" t="s">
        <v>129</v>
      </c>
      <c r="D1407" t="s">
        <v>1419</v>
      </c>
      <c r="E1407" t="s">
        <v>310</v>
      </c>
      <c r="F1407" t="s">
        <v>259</v>
      </c>
      <c r="G1407" t="s">
        <v>192</v>
      </c>
      <c r="H1407" s="16">
        <v>45809</v>
      </c>
      <c r="I1407" s="16">
        <v>45809</v>
      </c>
      <c r="J1407" t="s">
        <v>856</v>
      </c>
      <c r="K1407">
        <v>1215152</v>
      </c>
      <c r="L1407" t="s">
        <v>319</v>
      </c>
      <c r="O1407">
        <v>10014631</v>
      </c>
      <c r="P1407" t="s">
        <v>318</v>
      </c>
      <c r="Q1407">
        <v>3425</v>
      </c>
      <c r="R1407" t="s">
        <v>329</v>
      </c>
      <c r="S1407" t="s">
        <v>343</v>
      </c>
      <c r="T1407">
        <v>11377176</v>
      </c>
      <c r="U1407" s="16">
        <v>45663</v>
      </c>
      <c r="V1407" s="16">
        <v>45809</v>
      </c>
      <c r="W1407" s="16">
        <v>45798</v>
      </c>
      <c r="X1407">
        <v>3425</v>
      </c>
      <c r="Y1407">
        <v>1290900</v>
      </c>
      <c r="Z1407" t="s">
        <v>1568</v>
      </c>
      <c r="AA1407" t="s">
        <v>246</v>
      </c>
      <c r="AB1407" t="s">
        <v>121</v>
      </c>
      <c r="AC1407" t="s">
        <v>255</v>
      </c>
      <c r="AD1407" t="s">
        <v>122</v>
      </c>
      <c r="AE1407" t="str">
        <f>IF(B1407&gt;0,IF(B1407&gt;0,(IF(B1407&lt;&gt;'PLAN SEMANAL'!$A$2,BLTOTAL!AA1407,""))),"")</f>
        <v>AUXILIAR</v>
      </c>
      <c r="AF1407" t="str">
        <f>IF(AH1407="Completo","Completo",IF(IF(B1407&gt;0,_xlfn.XLOOKUP(B1407,'Detalle reservas completas fesa'!K:K,'Detalle reservas completas fesa'!Q:Q,_xlfn.XLOOKUP(B1407,'MB25'!L:L,'MB25'!Q:Q,"Incompleto")),"")="PENDIENTE","Incompleto",IF(B1407&gt;0,_xlfn.XLOOKUP(B1407,'Detalle reservas completas fesa'!K:K,'Detalle reservas completas fesa'!Q:Q,IF(AD1407="SIN MATERIAL","Completo",IF(AD1407="COMPLETO","Completo","Incompleto"))))))</f>
        <v>Completo</v>
      </c>
      <c r="AG1407">
        <f>IF(B1407&gt;0,_xlfn.XLOOKUP(B1407,IW49BLTOTAL!A:A,IW49BLTOTAL!H:H),"")</f>
        <v>8</v>
      </c>
      <c r="AH1407" t="str">
        <f>IF(IFERROR(_xlfn.XLOOKUP(B1407,'Detalle custodia'!B:B,'Detalle custodia'!O:O),"")="custodia","Completo","")</f>
        <v/>
      </c>
    </row>
    <row r="1408" spans="1:34" x14ac:dyDescent="0.35">
      <c r="A1408" t="s">
        <v>209</v>
      </c>
      <c r="B1408">
        <v>6532392</v>
      </c>
      <c r="C1408" t="s">
        <v>129</v>
      </c>
      <c r="D1408" t="s">
        <v>1420</v>
      </c>
      <c r="E1408" t="s">
        <v>310</v>
      </c>
      <c r="F1408" t="s">
        <v>133</v>
      </c>
      <c r="G1408" t="s">
        <v>147</v>
      </c>
      <c r="H1408" s="16">
        <v>45809</v>
      </c>
      <c r="I1408" s="16">
        <v>45809</v>
      </c>
      <c r="J1408" t="s">
        <v>856</v>
      </c>
      <c r="K1408">
        <v>1215152</v>
      </c>
      <c r="L1408" t="s">
        <v>280</v>
      </c>
      <c r="O1408">
        <v>10014630</v>
      </c>
      <c r="P1408" t="s">
        <v>209</v>
      </c>
      <c r="Q1408">
        <v>0</v>
      </c>
      <c r="R1408" t="s">
        <v>329</v>
      </c>
      <c r="S1408" t="s">
        <v>343</v>
      </c>
      <c r="T1408">
        <v>11520361</v>
      </c>
      <c r="U1408" s="16">
        <v>45663</v>
      </c>
      <c r="V1408" s="16">
        <v>45809</v>
      </c>
      <c r="W1408" s="16">
        <v>45776</v>
      </c>
      <c r="X1408">
        <v>0</v>
      </c>
      <c r="Y1408">
        <v>1290900</v>
      </c>
      <c r="Z1408" t="s">
        <v>1568</v>
      </c>
      <c r="AA1408" t="s">
        <v>246</v>
      </c>
      <c r="AB1408" t="s">
        <v>121</v>
      </c>
      <c r="AC1408" t="s">
        <v>255</v>
      </c>
      <c r="AD1408" t="s">
        <v>141</v>
      </c>
      <c r="AE1408" t="str">
        <f>IF(B1408&gt;0,IF(B1408&gt;0,(IF(B1408&lt;&gt;'PLAN SEMANAL'!$A$2,BLTOTAL!AA1408,""))),"")</f>
        <v>AUXILIAR</v>
      </c>
      <c r="AF1408" t="str">
        <f>IF(AH1408="Completo","Completo",IF(IF(B1408&gt;0,_xlfn.XLOOKUP(B1408,'Detalle reservas completas fesa'!K:K,'Detalle reservas completas fesa'!Q:Q,_xlfn.XLOOKUP(B1408,'MB25'!L:L,'MB25'!Q:Q,"Incompleto")),"")="PENDIENTE","Incompleto",IF(B1408&gt;0,_xlfn.XLOOKUP(B1408,'Detalle reservas completas fesa'!K:K,'Detalle reservas completas fesa'!Q:Q,IF(AD1408="SIN MATERIAL","Completo",IF(AD1408="COMPLETO","Completo","Incompleto"))))))</f>
        <v>Incompleto</v>
      </c>
      <c r="AG1408">
        <f>IF(B1408&gt;0,_xlfn.XLOOKUP(B1408,IW49BLTOTAL!A:A,IW49BLTOTAL!H:H),"")</f>
        <v>1</v>
      </c>
      <c r="AH1408" t="str">
        <f>IF(IFERROR(_xlfn.XLOOKUP(B1408,'Detalle custodia'!B:B,'Detalle custodia'!O:O),"")="custodia","Completo","")</f>
        <v/>
      </c>
    </row>
    <row r="1409" spans="1:34" x14ac:dyDescent="0.35">
      <c r="A1409" t="s">
        <v>209</v>
      </c>
      <c r="B1409">
        <v>6532391</v>
      </c>
      <c r="C1409" t="s">
        <v>129</v>
      </c>
      <c r="D1409" t="s">
        <v>1421</v>
      </c>
      <c r="E1409" t="s">
        <v>310</v>
      </c>
      <c r="F1409" t="s">
        <v>259</v>
      </c>
      <c r="G1409" t="s">
        <v>425</v>
      </c>
      <c r="H1409" s="16">
        <v>45870</v>
      </c>
      <c r="I1409" s="16">
        <v>45870</v>
      </c>
      <c r="J1409" t="s">
        <v>856</v>
      </c>
      <c r="K1409">
        <v>1215152</v>
      </c>
      <c r="L1409" t="s">
        <v>280</v>
      </c>
      <c r="M1409" s="16">
        <v>45748</v>
      </c>
      <c r="N1409" s="16">
        <v>45748</v>
      </c>
      <c r="O1409">
        <v>10014630</v>
      </c>
      <c r="P1409" t="s">
        <v>209</v>
      </c>
      <c r="Q1409">
        <v>0</v>
      </c>
      <c r="R1409" t="s">
        <v>329</v>
      </c>
      <c r="S1409" t="s">
        <v>3891</v>
      </c>
      <c r="T1409">
        <v>11520360</v>
      </c>
      <c r="U1409" s="16">
        <v>45663</v>
      </c>
      <c r="V1409" s="16">
        <v>45870</v>
      </c>
      <c r="W1409" s="16">
        <v>45844</v>
      </c>
      <c r="X1409">
        <v>0</v>
      </c>
      <c r="Y1409">
        <v>1290900</v>
      </c>
      <c r="Z1409" t="s">
        <v>1568</v>
      </c>
      <c r="AA1409" t="s">
        <v>246</v>
      </c>
      <c r="AB1409" t="s">
        <v>121</v>
      </c>
      <c r="AC1409" t="s">
        <v>255</v>
      </c>
      <c r="AD1409" t="s">
        <v>141</v>
      </c>
      <c r="AE1409" t="str">
        <f>IF(B1409&gt;0,IF(B1409&gt;0,(IF(B1409&lt;&gt;'PLAN SEMANAL'!$A$2,BLTOTAL!AA1409,""))),"")</f>
        <v>AUXILIAR</v>
      </c>
      <c r="AF1409" t="str">
        <f>IF(AH1409="Completo","Completo",IF(IF(B1409&gt;0,_xlfn.XLOOKUP(B1409,'Detalle reservas completas fesa'!K:K,'Detalle reservas completas fesa'!Q:Q,_xlfn.XLOOKUP(B1409,'MB25'!L:L,'MB25'!Q:Q,"Incompleto")),"")="PENDIENTE","Incompleto",IF(B1409&gt;0,_xlfn.XLOOKUP(B1409,'Detalle reservas completas fesa'!K:K,'Detalle reservas completas fesa'!Q:Q,IF(AD1409="SIN MATERIAL","Completo",IF(AD1409="COMPLETO","Completo","Incompleto"))))))</f>
        <v>Incompleto</v>
      </c>
      <c r="AG1409">
        <f>IF(B1409&gt;0,_xlfn.XLOOKUP(B1409,IW49BLTOTAL!A:A,IW49BLTOTAL!H:H),"")</f>
        <v>4</v>
      </c>
      <c r="AH1409" t="str">
        <f>IF(IFERROR(_xlfn.XLOOKUP(B1409,'Detalle custodia'!B:B,'Detalle custodia'!O:O),"")="custodia","Completo","")</f>
        <v/>
      </c>
    </row>
    <row r="1410" spans="1:34" x14ac:dyDescent="0.35">
      <c r="A1410" t="s">
        <v>209</v>
      </c>
      <c r="B1410">
        <v>6532361</v>
      </c>
      <c r="C1410" t="s">
        <v>129</v>
      </c>
      <c r="D1410" t="s">
        <v>3823</v>
      </c>
      <c r="E1410" t="s">
        <v>310</v>
      </c>
      <c r="F1410" t="s">
        <v>1575</v>
      </c>
      <c r="G1410" t="s">
        <v>3886</v>
      </c>
      <c r="H1410" s="16">
        <v>45808</v>
      </c>
      <c r="I1410" s="16">
        <v>45808</v>
      </c>
      <c r="J1410" t="s">
        <v>856</v>
      </c>
      <c r="K1410">
        <v>1215152</v>
      </c>
      <c r="L1410" t="s">
        <v>280</v>
      </c>
      <c r="O1410">
        <v>10014630</v>
      </c>
      <c r="P1410" t="s">
        <v>209</v>
      </c>
      <c r="Q1410">
        <v>0</v>
      </c>
      <c r="R1410" t="s">
        <v>329</v>
      </c>
      <c r="S1410" t="s">
        <v>343</v>
      </c>
      <c r="T1410">
        <v>11505548</v>
      </c>
      <c r="U1410" s="16">
        <v>45663</v>
      </c>
      <c r="V1410" s="16">
        <v>45808</v>
      </c>
      <c r="W1410" s="16">
        <v>45777</v>
      </c>
      <c r="X1410">
        <v>0</v>
      </c>
      <c r="Y1410">
        <v>1290900</v>
      </c>
      <c r="Z1410" t="s">
        <v>1568</v>
      </c>
      <c r="AA1410" t="s">
        <v>246</v>
      </c>
      <c r="AB1410" t="s">
        <v>121</v>
      </c>
      <c r="AC1410" t="s">
        <v>255</v>
      </c>
      <c r="AD1410" t="s">
        <v>141</v>
      </c>
      <c r="AE1410" t="str">
        <f>IF(B1410&gt;0,IF(B1410&gt;0,(IF(B1410&lt;&gt;'PLAN SEMANAL'!$A$2,BLTOTAL!AA1410,""))),"")</f>
        <v>AUXILIAR</v>
      </c>
      <c r="AF1410" t="str">
        <f>IF(AH1410="Completo","Completo",IF(IF(B1410&gt;0,_xlfn.XLOOKUP(B1410,'Detalle reservas completas fesa'!K:K,'Detalle reservas completas fesa'!Q:Q,_xlfn.XLOOKUP(B1410,'MB25'!L:L,'MB25'!Q:Q,"Incompleto")),"")="PENDIENTE","Incompleto",IF(B1410&gt;0,_xlfn.XLOOKUP(B1410,'Detalle reservas completas fesa'!K:K,'Detalle reservas completas fesa'!Q:Q,IF(AD1410="SIN MATERIAL","Completo",IF(AD1410="COMPLETO","Completo","Incompleto"))))))</f>
        <v>Completo</v>
      </c>
      <c r="AG1410">
        <f>IF(B1410&gt;0,_xlfn.XLOOKUP(B1410,IW49BLTOTAL!A:A,IW49BLTOTAL!H:H),"")</f>
        <v>14</v>
      </c>
      <c r="AH1410" t="str">
        <f>IF(IFERROR(_xlfn.XLOOKUP(B1410,'Detalle custodia'!B:B,'Detalle custodia'!O:O),"")="custodia","Completo","")</f>
        <v/>
      </c>
    </row>
    <row r="1411" spans="1:34" x14ac:dyDescent="0.35">
      <c r="A1411" t="s">
        <v>209</v>
      </c>
      <c r="B1411">
        <v>6532261</v>
      </c>
      <c r="C1411" t="s">
        <v>129</v>
      </c>
      <c r="D1411" t="s">
        <v>1424</v>
      </c>
      <c r="E1411" t="s">
        <v>310</v>
      </c>
      <c r="F1411" t="s">
        <v>669</v>
      </c>
      <c r="G1411" t="s">
        <v>4037</v>
      </c>
      <c r="H1411" s="16">
        <v>45839</v>
      </c>
      <c r="I1411" s="16">
        <v>45869</v>
      </c>
      <c r="J1411" t="s">
        <v>3476</v>
      </c>
      <c r="K1411">
        <v>1215152</v>
      </c>
      <c r="L1411" t="s">
        <v>280</v>
      </c>
      <c r="O1411">
        <v>10014630</v>
      </c>
      <c r="P1411" t="s">
        <v>209</v>
      </c>
      <c r="Q1411">
        <v>15879.98</v>
      </c>
      <c r="R1411" t="s">
        <v>329</v>
      </c>
      <c r="S1411" t="s">
        <v>3901</v>
      </c>
      <c r="T1411">
        <v>11485295</v>
      </c>
      <c r="U1411" s="16">
        <v>45662</v>
      </c>
      <c r="V1411" s="16">
        <v>45839</v>
      </c>
      <c r="W1411" s="16">
        <v>45835</v>
      </c>
      <c r="X1411">
        <v>15879.98</v>
      </c>
      <c r="Y1411">
        <v>1290900</v>
      </c>
      <c r="Z1411" t="s">
        <v>1568</v>
      </c>
      <c r="AA1411" t="s">
        <v>246</v>
      </c>
      <c r="AB1411" t="s">
        <v>121</v>
      </c>
      <c r="AC1411" t="s">
        <v>255</v>
      </c>
      <c r="AD1411" t="s">
        <v>135</v>
      </c>
      <c r="AE1411" t="str">
        <f>IF(B1411&gt;0,IF(B1411&gt;0,(IF(B1411&lt;&gt;'PLAN SEMANAL'!$A$2,BLTOTAL!AA1411,""))),"")</f>
        <v>AUXILIAR</v>
      </c>
      <c r="AF1411" t="str">
        <f>IF(AH1411="Completo","Completo",IF(IF(B1411&gt;0,_xlfn.XLOOKUP(B1411,'Detalle reservas completas fesa'!K:K,'Detalle reservas completas fesa'!Q:Q,_xlfn.XLOOKUP(B1411,'MB25'!L:L,'MB25'!Q:Q,"Incompleto")),"")="PENDIENTE","Incompleto",IF(B1411&gt;0,_xlfn.XLOOKUP(B1411,'Detalle reservas completas fesa'!K:K,'Detalle reservas completas fesa'!Q:Q,IF(AD1411="SIN MATERIAL","Completo",IF(AD1411="COMPLETO","Completo","Incompleto"))))))</f>
        <v>Incompleto</v>
      </c>
      <c r="AG1411">
        <f>IF(B1411&gt;0,_xlfn.XLOOKUP(B1411,IW49BLTOTAL!A:A,IW49BLTOTAL!H:H),"")</f>
        <v>24</v>
      </c>
      <c r="AH1411" t="str">
        <f>IF(IFERROR(_xlfn.XLOOKUP(B1411,'Detalle custodia'!B:B,'Detalle custodia'!O:O),"")="custodia","Completo","")</f>
        <v/>
      </c>
    </row>
    <row r="1412" spans="1:34" x14ac:dyDescent="0.35">
      <c r="A1412" t="s">
        <v>231</v>
      </c>
      <c r="B1412">
        <v>6532133</v>
      </c>
      <c r="C1412" t="s">
        <v>129</v>
      </c>
      <c r="D1412" t="s">
        <v>1425</v>
      </c>
      <c r="E1412" t="s">
        <v>310</v>
      </c>
      <c r="F1412" t="s">
        <v>133</v>
      </c>
      <c r="G1412" t="s">
        <v>147</v>
      </c>
      <c r="H1412" s="16">
        <v>45809</v>
      </c>
      <c r="I1412" s="16">
        <v>45809</v>
      </c>
      <c r="J1412" t="s">
        <v>856</v>
      </c>
      <c r="K1412">
        <v>1215150</v>
      </c>
      <c r="L1412" t="s">
        <v>331</v>
      </c>
      <c r="O1412">
        <v>10014638</v>
      </c>
      <c r="P1412" t="s">
        <v>231</v>
      </c>
      <c r="Q1412">
        <v>0</v>
      </c>
      <c r="R1412" t="s">
        <v>329</v>
      </c>
      <c r="S1412" t="s">
        <v>343</v>
      </c>
      <c r="T1412">
        <v>11508965</v>
      </c>
      <c r="U1412" s="16">
        <v>45662</v>
      </c>
      <c r="V1412" s="16">
        <v>45809</v>
      </c>
      <c r="W1412" s="16">
        <v>45776</v>
      </c>
      <c r="X1412">
        <v>0</v>
      </c>
      <c r="Y1412">
        <v>1290900</v>
      </c>
      <c r="Z1412" t="s">
        <v>1568</v>
      </c>
      <c r="AA1412" t="s">
        <v>246</v>
      </c>
      <c r="AB1412" t="s">
        <v>121</v>
      </c>
      <c r="AC1412" t="s">
        <v>255</v>
      </c>
      <c r="AD1412" t="s">
        <v>141</v>
      </c>
      <c r="AE1412" t="str">
        <f>IF(B1412&gt;0,IF(B1412&gt;0,(IF(B1412&lt;&gt;'PLAN SEMANAL'!$A$2,BLTOTAL!AA1412,""))),"")</f>
        <v>AUXILIAR</v>
      </c>
      <c r="AF1412" t="str">
        <f>IF(AH1412="Completo","Completo",IF(IF(B1412&gt;0,_xlfn.XLOOKUP(B1412,'Detalle reservas completas fesa'!K:K,'Detalle reservas completas fesa'!Q:Q,_xlfn.XLOOKUP(B1412,'MB25'!L:L,'MB25'!Q:Q,"Incompleto")),"")="PENDIENTE","Incompleto",IF(B1412&gt;0,_xlfn.XLOOKUP(B1412,'Detalle reservas completas fesa'!K:K,'Detalle reservas completas fesa'!Q:Q,IF(AD1412="SIN MATERIAL","Completo",IF(AD1412="COMPLETO","Completo","Incompleto"))))))</f>
        <v>Incompleto</v>
      </c>
      <c r="AG1412">
        <f>IF(B1412&gt;0,_xlfn.XLOOKUP(B1412,IW49BLTOTAL!A:A,IW49BLTOTAL!H:H),"")</f>
        <v>24</v>
      </c>
      <c r="AH1412" t="str">
        <f>IF(IFERROR(_xlfn.XLOOKUP(B1412,'Detalle custodia'!B:B,'Detalle custodia'!O:O),"")="custodia","Completo","")</f>
        <v/>
      </c>
    </row>
    <row r="1413" spans="1:34" x14ac:dyDescent="0.35">
      <c r="A1413" t="s">
        <v>231</v>
      </c>
      <c r="B1413">
        <v>6532131</v>
      </c>
      <c r="C1413" t="s">
        <v>129</v>
      </c>
      <c r="D1413" t="s">
        <v>1426</v>
      </c>
      <c r="E1413" t="s">
        <v>310</v>
      </c>
      <c r="F1413" t="s">
        <v>133</v>
      </c>
      <c r="G1413" t="s">
        <v>147</v>
      </c>
      <c r="H1413" s="16">
        <v>45839</v>
      </c>
      <c r="I1413" s="16">
        <v>45869</v>
      </c>
      <c r="J1413" t="s">
        <v>3476</v>
      </c>
      <c r="K1413">
        <v>1215150</v>
      </c>
      <c r="L1413" t="s">
        <v>331</v>
      </c>
      <c r="O1413">
        <v>10014638</v>
      </c>
      <c r="P1413" t="s">
        <v>231</v>
      </c>
      <c r="Q1413">
        <v>0</v>
      </c>
      <c r="R1413" t="s">
        <v>329</v>
      </c>
      <c r="S1413" t="s">
        <v>3901</v>
      </c>
      <c r="T1413">
        <v>11508971</v>
      </c>
      <c r="U1413" s="16">
        <v>45662</v>
      </c>
      <c r="V1413" s="16">
        <v>45839</v>
      </c>
      <c r="W1413" s="16">
        <v>45835</v>
      </c>
      <c r="X1413">
        <v>0</v>
      </c>
      <c r="Y1413">
        <v>1290900</v>
      </c>
      <c r="Z1413" t="s">
        <v>1568</v>
      </c>
      <c r="AA1413" t="s">
        <v>246</v>
      </c>
      <c r="AB1413" t="s">
        <v>121</v>
      </c>
      <c r="AC1413" t="s">
        <v>255</v>
      </c>
      <c r="AD1413" t="s">
        <v>141</v>
      </c>
      <c r="AE1413" t="str">
        <f>IF(B1413&gt;0,IF(B1413&gt;0,(IF(B1413&lt;&gt;'PLAN SEMANAL'!$A$2,BLTOTAL!AA1413,""))),"")</f>
        <v>AUXILIAR</v>
      </c>
      <c r="AF1413" t="str">
        <f>IF(AH1413="Completo","Completo",IF(IF(B1413&gt;0,_xlfn.XLOOKUP(B1413,'Detalle reservas completas fesa'!K:K,'Detalle reservas completas fesa'!Q:Q,_xlfn.XLOOKUP(B1413,'MB25'!L:L,'MB25'!Q:Q,"Incompleto")),"")="PENDIENTE","Incompleto",IF(B1413&gt;0,_xlfn.XLOOKUP(B1413,'Detalle reservas completas fesa'!K:K,'Detalle reservas completas fesa'!Q:Q,IF(AD1413="SIN MATERIAL","Completo",IF(AD1413="COMPLETO","Completo","Incompleto"))))))</f>
        <v>Completo</v>
      </c>
      <c r="AG1413">
        <f>IF(B1413&gt;0,_xlfn.XLOOKUP(B1413,IW49BLTOTAL!A:A,IW49BLTOTAL!H:H),"")</f>
        <v>24</v>
      </c>
      <c r="AH1413" t="str">
        <f>IF(IFERROR(_xlfn.XLOOKUP(B1413,'Detalle custodia'!B:B,'Detalle custodia'!O:O),"")="custodia","Completo","")</f>
        <v/>
      </c>
    </row>
    <row r="1414" spans="1:34" x14ac:dyDescent="0.35">
      <c r="A1414" t="s">
        <v>274</v>
      </c>
      <c r="B1414">
        <v>6532107</v>
      </c>
      <c r="C1414" t="s">
        <v>123</v>
      </c>
      <c r="D1414" t="s">
        <v>1427</v>
      </c>
      <c r="E1414" t="s">
        <v>310</v>
      </c>
      <c r="F1414" t="s">
        <v>133</v>
      </c>
      <c r="G1414" t="s">
        <v>132</v>
      </c>
      <c r="H1414" s="16">
        <v>45839</v>
      </c>
      <c r="I1414" s="16">
        <v>45869</v>
      </c>
      <c r="J1414" t="s">
        <v>3476</v>
      </c>
      <c r="K1414">
        <v>1210102</v>
      </c>
      <c r="L1414" t="s">
        <v>275</v>
      </c>
      <c r="O1414">
        <v>10014596</v>
      </c>
      <c r="P1414" t="s">
        <v>176</v>
      </c>
      <c r="Q1414">
        <v>0</v>
      </c>
      <c r="R1414" t="s">
        <v>342</v>
      </c>
      <c r="S1414" t="s">
        <v>342</v>
      </c>
      <c r="T1414">
        <v>11491265</v>
      </c>
      <c r="U1414" s="16">
        <v>45662</v>
      </c>
      <c r="V1414" s="16">
        <v>45839</v>
      </c>
      <c r="W1414" s="16">
        <v>45833</v>
      </c>
      <c r="X1414">
        <v>0</v>
      </c>
      <c r="Y1414">
        <v>1290900</v>
      </c>
      <c r="Z1414" t="s">
        <v>1568</v>
      </c>
      <c r="AA1414" t="s">
        <v>248</v>
      </c>
      <c r="AB1414" t="s">
        <v>121</v>
      </c>
      <c r="AC1414" t="s">
        <v>255</v>
      </c>
      <c r="AD1414" t="s">
        <v>122</v>
      </c>
      <c r="AE1414" t="str">
        <f>IF(B1414&gt;0,IF(B1414&gt;0,(IF(B1414&lt;&gt;'PLAN SEMANAL'!$A$2,BLTOTAL!AA1414,""))),"")</f>
        <v>PERFORACIO</v>
      </c>
      <c r="AF1414" t="str">
        <f>IF(AH1414="Completo","Completo",IF(IF(B1414&gt;0,_xlfn.XLOOKUP(B1414,'Detalle reservas completas fesa'!K:K,'Detalle reservas completas fesa'!Q:Q,_xlfn.XLOOKUP(B1414,'MB25'!L:L,'MB25'!Q:Q,"Incompleto")),"")="PENDIENTE","Incompleto",IF(B1414&gt;0,_xlfn.XLOOKUP(B1414,'Detalle reservas completas fesa'!K:K,'Detalle reservas completas fesa'!Q:Q,IF(AD1414="SIN MATERIAL","Completo",IF(AD1414="COMPLETO","Completo","Incompleto"))))))</f>
        <v>Completo</v>
      </c>
      <c r="AG1414">
        <f>IF(B1414&gt;0,_xlfn.XLOOKUP(B1414,IW49BLTOTAL!A:A,IW49BLTOTAL!H:H),"")</f>
        <v>4</v>
      </c>
      <c r="AH1414" t="str">
        <f>IF(IFERROR(_xlfn.XLOOKUP(B1414,'Detalle custodia'!B:B,'Detalle custodia'!O:O),"")="custodia","Completo","")</f>
        <v/>
      </c>
    </row>
    <row r="1415" spans="1:34" x14ac:dyDescent="0.35">
      <c r="A1415" t="s">
        <v>274</v>
      </c>
      <c r="B1415">
        <v>6532073</v>
      </c>
      <c r="C1415" t="s">
        <v>123</v>
      </c>
      <c r="D1415" t="s">
        <v>1428</v>
      </c>
      <c r="E1415" t="s">
        <v>310</v>
      </c>
      <c r="F1415" t="s">
        <v>133</v>
      </c>
      <c r="G1415" t="s">
        <v>132</v>
      </c>
      <c r="H1415" s="16">
        <v>45839</v>
      </c>
      <c r="I1415" s="16">
        <v>45869</v>
      </c>
      <c r="J1415" t="s">
        <v>3476</v>
      </c>
      <c r="K1415">
        <v>1210102</v>
      </c>
      <c r="L1415" t="s">
        <v>275</v>
      </c>
      <c r="O1415">
        <v>10014596</v>
      </c>
      <c r="P1415" t="s">
        <v>176</v>
      </c>
      <c r="Q1415">
        <v>0</v>
      </c>
      <c r="R1415" t="s">
        <v>342</v>
      </c>
      <c r="S1415" t="s">
        <v>342</v>
      </c>
      <c r="T1415">
        <v>11509673</v>
      </c>
      <c r="U1415" s="16">
        <v>45662</v>
      </c>
      <c r="V1415" s="16">
        <v>45839</v>
      </c>
      <c r="W1415" s="16">
        <v>45833</v>
      </c>
      <c r="X1415">
        <v>0</v>
      </c>
      <c r="Y1415">
        <v>1290900</v>
      </c>
      <c r="Z1415" t="s">
        <v>1568</v>
      </c>
      <c r="AA1415" t="s">
        <v>248</v>
      </c>
      <c r="AB1415" t="s">
        <v>121</v>
      </c>
      <c r="AC1415" t="s">
        <v>255</v>
      </c>
      <c r="AD1415" t="s">
        <v>122</v>
      </c>
      <c r="AE1415" t="str">
        <f>IF(B1415&gt;0,IF(B1415&gt;0,(IF(B1415&lt;&gt;'PLAN SEMANAL'!$A$2,BLTOTAL!AA1415,""))),"")</f>
        <v>PERFORACIO</v>
      </c>
      <c r="AF1415" t="str">
        <f>IF(AH1415="Completo","Completo",IF(IF(B1415&gt;0,_xlfn.XLOOKUP(B1415,'Detalle reservas completas fesa'!K:K,'Detalle reservas completas fesa'!Q:Q,_xlfn.XLOOKUP(B1415,'MB25'!L:L,'MB25'!Q:Q,"Incompleto")),"")="PENDIENTE","Incompleto",IF(B1415&gt;0,_xlfn.XLOOKUP(B1415,'Detalle reservas completas fesa'!K:K,'Detalle reservas completas fesa'!Q:Q,IF(AD1415="SIN MATERIAL","Completo",IF(AD1415="COMPLETO","Completo","Incompleto"))))))</f>
        <v>Completo</v>
      </c>
      <c r="AG1415">
        <f>IF(B1415&gt;0,_xlfn.XLOOKUP(B1415,IW49BLTOTAL!A:A,IW49BLTOTAL!H:H),"")</f>
        <v>8</v>
      </c>
      <c r="AH1415" t="str">
        <f>IF(IFERROR(_xlfn.XLOOKUP(B1415,'Detalle custodia'!B:B,'Detalle custodia'!O:O),"")="custodia","Completo","")</f>
        <v/>
      </c>
    </row>
    <row r="1416" spans="1:34" x14ac:dyDescent="0.35">
      <c r="A1416" t="s">
        <v>274</v>
      </c>
      <c r="B1416">
        <v>6532070</v>
      </c>
      <c r="C1416" t="s">
        <v>123</v>
      </c>
      <c r="D1416" t="s">
        <v>1429</v>
      </c>
      <c r="E1416" t="s">
        <v>310</v>
      </c>
      <c r="F1416" t="s">
        <v>125</v>
      </c>
      <c r="G1416" t="s">
        <v>136</v>
      </c>
      <c r="H1416" s="16">
        <v>45845</v>
      </c>
      <c r="I1416" s="16">
        <v>45845</v>
      </c>
      <c r="J1416" t="s">
        <v>856</v>
      </c>
      <c r="K1416">
        <v>1210102</v>
      </c>
      <c r="L1416" t="s">
        <v>275</v>
      </c>
      <c r="O1416">
        <v>10014596</v>
      </c>
      <c r="P1416" t="s">
        <v>176</v>
      </c>
      <c r="Q1416">
        <v>435.85</v>
      </c>
      <c r="R1416" t="s">
        <v>342</v>
      </c>
      <c r="S1416" t="s">
        <v>342</v>
      </c>
      <c r="T1416">
        <v>11512444</v>
      </c>
      <c r="U1416" s="16">
        <v>45662</v>
      </c>
      <c r="V1416" s="16">
        <v>45845</v>
      </c>
      <c r="W1416" s="16">
        <v>45805</v>
      </c>
      <c r="X1416">
        <v>435.85</v>
      </c>
      <c r="Y1416">
        <v>1290900</v>
      </c>
      <c r="Z1416" t="s">
        <v>1568</v>
      </c>
      <c r="AA1416" t="s">
        <v>248</v>
      </c>
      <c r="AB1416" t="s">
        <v>121</v>
      </c>
      <c r="AC1416" t="s">
        <v>255</v>
      </c>
      <c r="AD1416" t="s">
        <v>135</v>
      </c>
      <c r="AE1416" t="str">
        <f>IF(B1416&gt;0,IF(B1416&gt;0,(IF(B1416&lt;&gt;'PLAN SEMANAL'!$A$2,BLTOTAL!AA1416,""))),"")</f>
        <v>PERFORACIO</v>
      </c>
      <c r="AF1416" t="str">
        <f>IF(AH1416="Completo","Completo",IF(IF(B1416&gt;0,_xlfn.XLOOKUP(B1416,'Detalle reservas completas fesa'!K:K,'Detalle reservas completas fesa'!Q:Q,_xlfn.XLOOKUP(B1416,'MB25'!L:L,'MB25'!Q:Q,"Incompleto")),"")="PENDIENTE","Incompleto",IF(B1416&gt;0,_xlfn.XLOOKUP(B1416,'Detalle reservas completas fesa'!K:K,'Detalle reservas completas fesa'!Q:Q,IF(AD1416="SIN MATERIAL","Completo",IF(AD1416="COMPLETO","Completo","Incompleto"))))))</f>
        <v>Incompleto</v>
      </c>
      <c r="AG1416">
        <f>IF(B1416&gt;0,_xlfn.XLOOKUP(B1416,IW49BLTOTAL!A:A,IW49BLTOTAL!H:H),"")</f>
        <v>10</v>
      </c>
      <c r="AH1416" t="str">
        <f>IF(IFERROR(_xlfn.XLOOKUP(B1416,'Detalle custodia'!B:B,'Detalle custodia'!O:O),"")="custodia","Completo","")</f>
        <v/>
      </c>
    </row>
    <row r="1417" spans="1:34" x14ac:dyDescent="0.35">
      <c r="A1417" t="s">
        <v>274</v>
      </c>
      <c r="B1417">
        <v>6532069</v>
      </c>
      <c r="C1417" t="s">
        <v>123</v>
      </c>
      <c r="D1417" t="s">
        <v>1430</v>
      </c>
      <c r="E1417" t="s">
        <v>310</v>
      </c>
      <c r="F1417" t="s">
        <v>133</v>
      </c>
      <c r="G1417" t="s">
        <v>132</v>
      </c>
      <c r="H1417" s="16">
        <v>45839</v>
      </c>
      <c r="I1417" s="16">
        <v>45869</v>
      </c>
      <c r="J1417" t="s">
        <v>3476</v>
      </c>
      <c r="K1417">
        <v>1210102</v>
      </c>
      <c r="L1417" t="s">
        <v>275</v>
      </c>
      <c r="O1417">
        <v>10014596</v>
      </c>
      <c r="P1417" t="s">
        <v>176</v>
      </c>
      <c r="Q1417">
        <v>0</v>
      </c>
      <c r="R1417" t="s">
        <v>342</v>
      </c>
      <c r="S1417" t="s">
        <v>342</v>
      </c>
      <c r="T1417">
        <v>11512447</v>
      </c>
      <c r="U1417" s="16">
        <v>45662</v>
      </c>
      <c r="V1417" s="16">
        <v>45839</v>
      </c>
      <c r="W1417" s="16">
        <v>45833</v>
      </c>
      <c r="X1417">
        <v>0</v>
      </c>
      <c r="Y1417">
        <v>1290900</v>
      </c>
      <c r="Z1417" t="s">
        <v>1568</v>
      </c>
      <c r="AA1417" t="s">
        <v>248</v>
      </c>
      <c r="AB1417" t="s">
        <v>121</v>
      </c>
      <c r="AC1417" t="s">
        <v>255</v>
      </c>
      <c r="AD1417" t="s">
        <v>122</v>
      </c>
      <c r="AE1417" t="str">
        <f>IF(B1417&gt;0,IF(B1417&gt;0,(IF(B1417&lt;&gt;'PLAN SEMANAL'!$A$2,BLTOTAL!AA1417,""))),"")</f>
        <v>PERFORACIO</v>
      </c>
      <c r="AF1417" t="str">
        <f>IF(AH1417="Completo","Completo",IF(IF(B1417&gt;0,_xlfn.XLOOKUP(B1417,'Detalle reservas completas fesa'!K:K,'Detalle reservas completas fesa'!Q:Q,_xlfn.XLOOKUP(B1417,'MB25'!L:L,'MB25'!Q:Q,"Incompleto")),"")="PENDIENTE","Incompleto",IF(B1417&gt;0,_xlfn.XLOOKUP(B1417,'Detalle reservas completas fesa'!K:K,'Detalle reservas completas fesa'!Q:Q,IF(AD1417="SIN MATERIAL","Completo",IF(AD1417="COMPLETO","Completo","Incompleto"))))))</f>
        <v>Completo</v>
      </c>
      <c r="AG1417">
        <f>IF(B1417&gt;0,_xlfn.XLOOKUP(B1417,IW49BLTOTAL!A:A,IW49BLTOTAL!H:H),"")</f>
        <v>4</v>
      </c>
      <c r="AH1417" t="str">
        <f>IF(IFERROR(_xlfn.XLOOKUP(B1417,'Detalle custodia'!B:B,'Detalle custodia'!O:O),"")="custodia","Completo","")</f>
        <v/>
      </c>
    </row>
    <row r="1418" spans="1:34" x14ac:dyDescent="0.35">
      <c r="A1418" t="s">
        <v>177</v>
      </c>
      <c r="B1418">
        <v>6532022</v>
      </c>
      <c r="C1418" t="s">
        <v>129</v>
      </c>
      <c r="D1418" t="s">
        <v>1431</v>
      </c>
      <c r="E1418" t="s">
        <v>310</v>
      </c>
      <c r="F1418" t="s">
        <v>259</v>
      </c>
      <c r="G1418" t="s">
        <v>142</v>
      </c>
      <c r="H1418" s="16">
        <v>45839</v>
      </c>
      <c r="I1418" s="16">
        <v>45869</v>
      </c>
      <c r="J1418" t="s">
        <v>856</v>
      </c>
      <c r="K1418">
        <v>1215150</v>
      </c>
      <c r="L1418" t="s">
        <v>278</v>
      </c>
      <c r="O1418">
        <v>10014634</v>
      </c>
      <c r="P1418" t="s">
        <v>177</v>
      </c>
      <c r="Q1418">
        <v>0</v>
      </c>
      <c r="R1418" t="s">
        <v>329</v>
      </c>
      <c r="S1418" t="s">
        <v>3891</v>
      </c>
      <c r="T1418">
        <v>11509723</v>
      </c>
      <c r="U1418" s="16">
        <v>45662</v>
      </c>
      <c r="V1418" s="16">
        <v>45839</v>
      </c>
      <c r="W1418" s="16">
        <v>45805</v>
      </c>
      <c r="X1418">
        <v>0</v>
      </c>
      <c r="Y1418">
        <v>1290900</v>
      </c>
      <c r="Z1418" t="s">
        <v>1568</v>
      </c>
      <c r="AA1418" t="s">
        <v>246</v>
      </c>
      <c r="AB1418" t="s">
        <v>121</v>
      </c>
      <c r="AC1418" t="s">
        <v>255</v>
      </c>
      <c r="AD1418" t="s">
        <v>141</v>
      </c>
      <c r="AE1418" t="str">
        <f>IF(B1418&gt;0,IF(B1418&gt;0,(IF(B1418&lt;&gt;'PLAN SEMANAL'!$A$2,BLTOTAL!AA1418,""))),"")</f>
        <v>AUXILIAR</v>
      </c>
      <c r="AF1418" t="str">
        <f>IF(AH1418="Completo","Completo",IF(IF(B1418&gt;0,_xlfn.XLOOKUP(B1418,'Detalle reservas completas fesa'!K:K,'Detalle reservas completas fesa'!Q:Q,_xlfn.XLOOKUP(B1418,'MB25'!L:L,'MB25'!Q:Q,"Incompleto")),"")="PENDIENTE","Incompleto",IF(B1418&gt;0,_xlfn.XLOOKUP(B1418,'Detalle reservas completas fesa'!K:K,'Detalle reservas completas fesa'!Q:Q,IF(AD1418="SIN MATERIAL","Completo",IF(AD1418="COMPLETO","Completo","Incompleto"))))))</f>
        <v>Incompleto</v>
      </c>
      <c r="AG1418">
        <f>IF(B1418&gt;0,_xlfn.XLOOKUP(B1418,IW49BLTOTAL!A:A,IW49BLTOTAL!H:H),"")</f>
        <v>10</v>
      </c>
      <c r="AH1418" t="str">
        <f>IF(IFERROR(_xlfn.XLOOKUP(B1418,'Detalle custodia'!B:B,'Detalle custodia'!O:O),"")="custodia","Completo","")</f>
        <v/>
      </c>
    </row>
    <row r="1419" spans="1:34" x14ac:dyDescent="0.35">
      <c r="A1419" t="s">
        <v>137</v>
      </c>
      <c r="B1419">
        <v>6531824</v>
      </c>
      <c r="C1419" t="s">
        <v>123</v>
      </c>
      <c r="D1419" t="s">
        <v>1432</v>
      </c>
      <c r="E1419" t="s">
        <v>310</v>
      </c>
      <c r="F1419" t="s">
        <v>439</v>
      </c>
      <c r="G1419" t="s">
        <v>190</v>
      </c>
      <c r="H1419" s="16">
        <v>45845</v>
      </c>
      <c r="I1419" s="16">
        <v>45845</v>
      </c>
      <c r="J1419" t="s">
        <v>856</v>
      </c>
      <c r="K1419">
        <v>1210100</v>
      </c>
      <c r="L1419" t="s">
        <v>388</v>
      </c>
      <c r="O1419">
        <v>10014595</v>
      </c>
      <c r="P1419" t="s">
        <v>137</v>
      </c>
      <c r="Q1419">
        <v>0</v>
      </c>
      <c r="R1419" t="s">
        <v>343</v>
      </c>
      <c r="S1419" t="s">
        <v>342</v>
      </c>
      <c r="T1419">
        <v>11519695</v>
      </c>
      <c r="U1419" s="16">
        <v>45661</v>
      </c>
      <c r="V1419" s="16">
        <v>45845</v>
      </c>
      <c r="W1419" s="16">
        <v>45805</v>
      </c>
      <c r="X1419">
        <v>0</v>
      </c>
      <c r="Y1419">
        <v>1290900</v>
      </c>
      <c r="Z1419" t="s">
        <v>1568</v>
      </c>
      <c r="AA1419" t="s">
        <v>248</v>
      </c>
      <c r="AB1419" t="s">
        <v>121</v>
      </c>
      <c r="AC1419" t="s">
        <v>255</v>
      </c>
      <c r="AD1419" t="s">
        <v>189</v>
      </c>
      <c r="AE1419" t="str">
        <f>IF(B1419&gt;0,IF(B1419&gt;0,(IF(B1419&lt;&gt;'PLAN SEMANAL'!$A$2,BLTOTAL!AA1419,""))),"")</f>
        <v>PERFORACIO</v>
      </c>
      <c r="AF1419" t="str">
        <f>IF(AH1419="Completo","Completo",IF(IF(B1419&gt;0,_xlfn.XLOOKUP(B1419,'Detalle reservas completas fesa'!K:K,'Detalle reservas completas fesa'!Q:Q,_xlfn.XLOOKUP(B1419,'MB25'!L:L,'MB25'!Q:Q,"Incompleto")),"")="PENDIENTE","Incompleto",IF(B1419&gt;0,_xlfn.XLOOKUP(B1419,'Detalle reservas completas fesa'!K:K,'Detalle reservas completas fesa'!Q:Q,IF(AD1419="SIN MATERIAL","Completo",IF(AD1419="COMPLETO","Completo","Incompleto"))))))</f>
        <v>Completo</v>
      </c>
      <c r="AG1419">
        <f>IF(B1419&gt;0,_xlfn.XLOOKUP(B1419,IW49BLTOTAL!A:A,IW49BLTOTAL!H:H),"")</f>
        <v>24</v>
      </c>
      <c r="AH1419" t="str">
        <f>IF(IFERROR(_xlfn.XLOOKUP(B1419,'Detalle custodia'!B:B,'Detalle custodia'!O:O),"")="custodia","Completo","")</f>
        <v/>
      </c>
    </row>
    <row r="1420" spans="1:34" x14ac:dyDescent="0.35">
      <c r="A1420" t="s">
        <v>242</v>
      </c>
      <c r="B1420">
        <v>6531086</v>
      </c>
      <c r="C1420" t="s">
        <v>129</v>
      </c>
      <c r="D1420" t="s">
        <v>1433</v>
      </c>
      <c r="E1420" t="s">
        <v>310</v>
      </c>
      <c r="F1420" t="s">
        <v>133</v>
      </c>
      <c r="G1420" t="s">
        <v>147</v>
      </c>
      <c r="H1420" s="16">
        <v>45809</v>
      </c>
      <c r="I1420" s="16">
        <v>45809</v>
      </c>
      <c r="J1420" t="s">
        <v>856</v>
      </c>
      <c r="K1420">
        <v>1215150</v>
      </c>
      <c r="L1420" t="s">
        <v>330</v>
      </c>
      <c r="O1420">
        <v>10014637</v>
      </c>
      <c r="P1420" t="s">
        <v>242</v>
      </c>
      <c r="Q1420">
        <v>0</v>
      </c>
      <c r="R1420" t="s">
        <v>329</v>
      </c>
      <c r="S1420" t="s">
        <v>343</v>
      </c>
      <c r="T1420">
        <v>11455942</v>
      </c>
      <c r="U1420" s="16">
        <v>45659</v>
      </c>
      <c r="V1420" s="16">
        <v>45809</v>
      </c>
      <c r="W1420" s="16">
        <v>45776</v>
      </c>
      <c r="X1420">
        <v>0</v>
      </c>
      <c r="Y1420">
        <v>1290900</v>
      </c>
      <c r="Z1420" t="s">
        <v>1568</v>
      </c>
      <c r="AA1420" t="s">
        <v>246</v>
      </c>
      <c r="AB1420" t="s">
        <v>121</v>
      </c>
      <c r="AC1420" t="s">
        <v>255</v>
      </c>
      <c r="AD1420" t="s">
        <v>141</v>
      </c>
      <c r="AE1420" t="str">
        <f>IF(B1420&gt;0,IF(B1420&gt;0,(IF(B1420&lt;&gt;'PLAN SEMANAL'!$A$2,BLTOTAL!AA1420,""))),"")</f>
        <v>AUXILIAR</v>
      </c>
      <c r="AF1420" t="str">
        <f>IF(AH1420="Completo","Completo",IF(IF(B1420&gt;0,_xlfn.XLOOKUP(B1420,'Detalle reservas completas fesa'!K:K,'Detalle reservas completas fesa'!Q:Q,_xlfn.XLOOKUP(B1420,'MB25'!L:L,'MB25'!Q:Q,"Incompleto")),"")="PENDIENTE","Incompleto",IF(B1420&gt;0,_xlfn.XLOOKUP(B1420,'Detalle reservas completas fesa'!K:K,'Detalle reservas completas fesa'!Q:Q,IF(AD1420="SIN MATERIAL","Completo",IF(AD1420="COMPLETO","Completo","Incompleto"))))))</f>
        <v>Incompleto</v>
      </c>
      <c r="AG1420">
        <f>IF(B1420&gt;0,_xlfn.XLOOKUP(B1420,IW49BLTOTAL!A:A,IW49BLTOTAL!H:H),"")</f>
        <v>12</v>
      </c>
      <c r="AH1420" t="str">
        <f>IF(IFERROR(_xlfn.XLOOKUP(B1420,'Detalle custodia'!B:B,'Detalle custodia'!O:O),"")="custodia","Completo","")</f>
        <v/>
      </c>
    </row>
    <row r="1421" spans="1:34" x14ac:dyDescent="0.35">
      <c r="A1421" t="s">
        <v>318</v>
      </c>
      <c r="B1421">
        <v>6531085</v>
      </c>
      <c r="C1421" t="s">
        <v>129</v>
      </c>
      <c r="D1421" t="s">
        <v>1434</v>
      </c>
      <c r="E1421" t="s">
        <v>310</v>
      </c>
      <c r="F1421" t="s">
        <v>125</v>
      </c>
      <c r="G1421" t="s">
        <v>153</v>
      </c>
      <c r="H1421" s="16">
        <v>45839</v>
      </c>
      <c r="I1421" s="16">
        <v>45869</v>
      </c>
      <c r="J1421" t="s">
        <v>3476</v>
      </c>
      <c r="K1421">
        <v>1215152</v>
      </c>
      <c r="L1421" t="s">
        <v>319</v>
      </c>
      <c r="O1421">
        <v>10014631</v>
      </c>
      <c r="P1421" t="s">
        <v>318</v>
      </c>
      <c r="Q1421">
        <v>0</v>
      </c>
      <c r="R1421" t="s">
        <v>329</v>
      </c>
      <c r="S1421" t="s">
        <v>3901</v>
      </c>
      <c r="T1421">
        <v>11510467</v>
      </c>
      <c r="U1421" s="16">
        <v>45659</v>
      </c>
      <c r="V1421" s="16">
        <v>45839</v>
      </c>
      <c r="W1421" s="16">
        <v>45835</v>
      </c>
      <c r="X1421">
        <v>0</v>
      </c>
      <c r="Y1421">
        <v>1290900</v>
      </c>
      <c r="Z1421" t="s">
        <v>1568</v>
      </c>
      <c r="AA1421" t="s">
        <v>246</v>
      </c>
      <c r="AB1421" t="s">
        <v>121</v>
      </c>
      <c r="AC1421" t="s">
        <v>255</v>
      </c>
      <c r="AD1421" t="s">
        <v>141</v>
      </c>
      <c r="AE1421" t="str">
        <f>IF(B1421&gt;0,IF(B1421&gt;0,(IF(B1421&lt;&gt;'PLAN SEMANAL'!$A$2,BLTOTAL!AA1421,""))),"")</f>
        <v>AUXILIAR</v>
      </c>
      <c r="AF1421" t="str">
        <f>IF(AH1421="Completo","Completo",IF(IF(B1421&gt;0,_xlfn.XLOOKUP(B1421,'Detalle reservas completas fesa'!K:K,'Detalle reservas completas fesa'!Q:Q,_xlfn.XLOOKUP(B1421,'MB25'!L:L,'MB25'!Q:Q,"Incompleto")),"")="PENDIENTE","Incompleto",IF(B1421&gt;0,_xlfn.XLOOKUP(B1421,'Detalle reservas completas fesa'!K:K,'Detalle reservas completas fesa'!Q:Q,IF(AD1421="SIN MATERIAL","Completo",IF(AD1421="COMPLETO","Completo","Incompleto"))))))</f>
        <v>Completo</v>
      </c>
      <c r="AG1421">
        <f>IF(B1421&gt;0,_xlfn.XLOOKUP(B1421,IW49BLTOTAL!A:A,IW49BLTOTAL!H:H),"")</f>
        <v>10</v>
      </c>
      <c r="AH1421" t="str">
        <f>IF(IFERROR(_xlfn.XLOOKUP(B1421,'Detalle custodia'!B:B,'Detalle custodia'!O:O),"")="custodia","Completo","")</f>
        <v/>
      </c>
    </row>
    <row r="1422" spans="1:34" x14ac:dyDescent="0.35">
      <c r="A1422" t="s">
        <v>207</v>
      </c>
      <c r="B1422">
        <v>6531080</v>
      </c>
      <c r="C1422" t="s">
        <v>129</v>
      </c>
      <c r="D1422" t="s">
        <v>586</v>
      </c>
      <c r="E1422" t="s">
        <v>310</v>
      </c>
      <c r="F1422" t="s">
        <v>133</v>
      </c>
      <c r="G1422" t="s">
        <v>147</v>
      </c>
      <c r="H1422" s="16">
        <v>45809</v>
      </c>
      <c r="I1422" s="16">
        <v>45809</v>
      </c>
      <c r="J1422" t="s">
        <v>856</v>
      </c>
      <c r="K1422">
        <v>1213130</v>
      </c>
      <c r="L1422" t="s">
        <v>385</v>
      </c>
      <c r="O1422">
        <v>10014621</v>
      </c>
      <c r="P1422" t="s">
        <v>207</v>
      </c>
      <c r="Q1422">
        <v>0</v>
      </c>
      <c r="R1422" t="s">
        <v>329</v>
      </c>
      <c r="S1422" t="s">
        <v>343</v>
      </c>
      <c r="T1422">
        <v>11475056</v>
      </c>
      <c r="U1422" s="16">
        <v>45659</v>
      </c>
      <c r="V1422" s="16">
        <v>45809</v>
      </c>
      <c r="W1422" s="16">
        <v>45776</v>
      </c>
      <c r="X1422">
        <v>0</v>
      </c>
      <c r="Y1422">
        <v>1290900</v>
      </c>
      <c r="Z1422" t="s">
        <v>1568</v>
      </c>
      <c r="AA1422" t="s">
        <v>245</v>
      </c>
      <c r="AB1422" t="s">
        <v>121</v>
      </c>
      <c r="AC1422" t="s">
        <v>255</v>
      </c>
      <c r="AD1422" t="s">
        <v>141</v>
      </c>
      <c r="AE1422" t="str">
        <f>IF(B1422&gt;0,IF(B1422&gt;0,(IF(B1422&lt;&gt;'PLAN SEMANAL'!$A$2,BLTOTAL!AA1422,""))),"")</f>
        <v>ACARREO</v>
      </c>
      <c r="AF1422" t="str">
        <f>IF(AH1422="Completo","Completo",IF(IF(B1422&gt;0,_xlfn.XLOOKUP(B1422,'Detalle reservas completas fesa'!K:K,'Detalle reservas completas fesa'!Q:Q,_xlfn.XLOOKUP(B1422,'MB25'!L:L,'MB25'!Q:Q,"Incompleto")),"")="PENDIENTE","Incompleto",IF(B1422&gt;0,_xlfn.XLOOKUP(B1422,'Detalle reservas completas fesa'!K:K,'Detalle reservas completas fesa'!Q:Q,IF(AD1422="SIN MATERIAL","Completo",IF(AD1422="COMPLETO","Completo","Incompleto"))))))</f>
        <v>Incompleto</v>
      </c>
      <c r="AG1422">
        <f>IF(B1422&gt;0,_xlfn.XLOOKUP(B1422,IW49BLTOTAL!A:A,IW49BLTOTAL!H:H),"")</f>
        <v>36</v>
      </c>
      <c r="AH1422" t="str">
        <f>IF(IFERROR(_xlfn.XLOOKUP(B1422,'Detalle custodia'!B:B,'Detalle custodia'!O:O),"")="custodia","Completo","")</f>
        <v/>
      </c>
    </row>
    <row r="1423" spans="1:34" x14ac:dyDescent="0.35">
      <c r="A1423" t="s">
        <v>156</v>
      </c>
      <c r="B1423">
        <v>6529972</v>
      </c>
      <c r="C1423" t="s">
        <v>138</v>
      </c>
      <c r="D1423" t="s">
        <v>1387</v>
      </c>
      <c r="E1423" t="s">
        <v>310</v>
      </c>
      <c r="F1423" t="s">
        <v>133</v>
      </c>
      <c r="G1423" t="s">
        <v>147</v>
      </c>
      <c r="H1423" s="16">
        <v>45809</v>
      </c>
      <c r="I1423" s="16">
        <v>45838</v>
      </c>
      <c r="J1423" t="s">
        <v>3478</v>
      </c>
      <c r="K1423">
        <v>2230131</v>
      </c>
      <c r="L1423" t="s">
        <v>311</v>
      </c>
      <c r="O1423">
        <v>10016283</v>
      </c>
      <c r="P1423" t="s">
        <v>156</v>
      </c>
      <c r="Q1423">
        <v>0</v>
      </c>
      <c r="R1423" t="s">
        <v>343</v>
      </c>
      <c r="S1423" t="s">
        <v>347</v>
      </c>
      <c r="T1423">
        <v>11517183</v>
      </c>
      <c r="U1423" s="16">
        <v>45656</v>
      </c>
      <c r="V1423" s="16">
        <v>45809</v>
      </c>
      <c r="W1423" s="16">
        <v>45805</v>
      </c>
      <c r="X1423">
        <v>0</v>
      </c>
      <c r="Y1423">
        <v>1290900</v>
      </c>
      <c r="Z1423" t="s">
        <v>1568</v>
      </c>
      <c r="AA1423" t="s">
        <v>249</v>
      </c>
      <c r="AB1423" t="s">
        <v>121</v>
      </c>
      <c r="AC1423" t="s">
        <v>255</v>
      </c>
      <c r="AD1423" t="s">
        <v>141</v>
      </c>
      <c r="AE1423" t="str">
        <f>IF(B1423&gt;0,IF(B1423&gt;0,(IF(B1423&lt;&gt;'PLAN SEMANAL'!$A$2,BLTOTAL!AA1423,""))),"")</f>
        <v>SOPORTE</v>
      </c>
      <c r="AF1423" t="str">
        <f>IF(AH1423="Completo","Completo",IF(IF(B1423&gt;0,_xlfn.XLOOKUP(B1423,'Detalle reservas completas fesa'!K:K,'Detalle reservas completas fesa'!Q:Q,_xlfn.XLOOKUP(B1423,'MB25'!L:L,'MB25'!Q:Q,"Incompleto")),"")="PENDIENTE","Incompleto",IF(B1423&gt;0,_xlfn.XLOOKUP(B1423,'Detalle reservas completas fesa'!K:K,'Detalle reservas completas fesa'!Q:Q,IF(AD1423="SIN MATERIAL","Completo",IF(AD1423="COMPLETO","Completo","Incompleto"))))))</f>
        <v>Completo</v>
      </c>
      <c r="AG1423">
        <f>IF(B1423&gt;0,_xlfn.XLOOKUP(B1423,IW49BLTOTAL!A:A,IW49BLTOTAL!H:H),"")</f>
        <v>0</v>
      </c>
      <c r="AH1423" t="str">
        <f>IF(IFERROR(_xlfn.XLOOKUP(B1423,'Detalle custodia'!B:B,'Detalle custodia'!O:O),"")="custodia","Completo","")</f>
        <v/>
      </c>
    </row>
    <row r="1424" spans="1:34" x14ac:dyDescent="0.35">
      <c r="A1424" t="s">
        <v>156</v>
      </c>
      <c r="B1424">
        <v>6529867</v>
      </c>
      <c r="C1424" t="s">
        <v>138</v>
      </c>
      <c r="D1424" t="s">
        <v>1388</v>
      </c>
      <c r="E1424" t="s">
        <v>310</v>
      </c>
      <c r="F1424" t="s">
        <v>133</v>
      </c>
      <c r="G1424" t="s">
        <v>147</v>
      </c>
      <c r="H1424" s="16">
        <v>45809</v>
      </c>
      <c r="I1424" s="16">
        <v>45838</v>
      </c>
      <c r="J1424" t="s">
        <v>3478</v>
      </c>
      <c r="K1424">
        <v>2230131</v>
      </c>
      <c r="L1424" t="s">
        <v>311</v>
      </c>
      <c r="O1424">
        <v>10016283</v>
      </c>
      <c r="P1424" t="s">
        <v>156</v>
      </c>
      <c r="Q1424">
        <v>0</v>
      </c>
      <c r="R1424" t="s">
        <v>343</v>
      </c>
      <c r="S1424" t="s">
        <v>347</v>
      </c>
      <c r="T1424">
        <v>11510647</v>
      </c>
      <c r="U1424" s="16">
        <v>45655</v>
      </c>
      <c r="V1424" s="16">
        <v>45809</v>
      </c>
      <c r="W1424" s="16">
        <v>45805</v>
      </c>
      <c r="X1424">
        <v>0</v>
      </c>
      <c r="Y1424">
        <v>1290900</v>
      </c>
      <c r="Z1424" t="s">
        <v>1568</v>
      </c>
      <c r="AA1424" t="s">
        <v>249</v>
      </c>
      <c r="AB1424" t="s">
        <v>121</v>
      </c>
      <c r="AC1424" t="s">
        <v>255</v>
      </c>
      <c r="AD1424" t="s">
        <v>141</v>
      </c>
      <c r="AE1424" t="str">
        <f>IF(B1424&gt;0,IF(B1424&gt;0,(IF(B1424&lt;&gt;'PLAN SEMANAL'!$A$2,BLTOTAL!AA1424,""))),"")</f>
        <v>SOPORTE</v>
      </c>
      <c r="AF1424" t="str">
        <f>IF(AH1424="Completo","Completo",IF(IF(B1424&gt;0,_xlfn.XLOOKUP(B1424,'Detalle reservas completas fesa'!K:K,'Detalle reservas completas fesa'!Q:Q,_xlfn.XLOOKUP(B1424,'MB25'!L:L,'MB25'!Q:Q,"Incompleto")),"")="PENDIENTE","Incompleto",IF(B1424&gt;0,_xlfn.XLOOKUP(B1424,'Detalle reservas completas fesa'!K:K,'Detalle reservas completas fesa'!Q:Q,IF(AD1424="SIN MATERIAL","Completo",IF(AD1424="COMPLETO","Completo","Incompleto"))))))</f>
        <v>Completo</v>
      </c>
      <c r="AG1424">
        <f>IF(B1424&gt;0,_xlfn.XLOOKUP(B1424,IW49BLTOTAL!A:A,IW49BLTOTAL!H:H),"")</f>
        <v>0</v>
      </c>
      <c r="AH1424" t="str">
        <f>IF(IFERROR(_xlfn.XLOOKUP(B1424,'Detalle custodia'!B:B,'Detalle custodia'!O:O),"")="custodia","Completo","")</f>
        <v/>
      </c>
    </row>
    <row r="1425" spans="1:34" x14ac:dyDescent="0.35">
      <c r="A1425" t="s">
        <v>134</v>
      </c>
      <c r="B1425">
        <v>6528312</v>
      </c>
      <c r="C1425" t="s">
        <v>123</v>
      </c>
      <c r="D1425" t="s">
        <v>1390</v>
      </c>
      <c r="E1425" t="s">
        <v>310</v>
      </c>
      <c r="F1425" t="s">
        <v>133</v>
      </c>
      <c r="G1425" t="s">
        <v>132</v>
      </c>
      <c r="H1425" s="16">
        <v>45845</v>
      </c>
      <c r="I1425" s="16">
        <v>45845</v>
      </c>
      <c r="J1425" t="s">
        <v>856</v>
      </c>
      <c r="K1425">
        <v>1210101</v>
      </c>
      <c r="L1425" t="s">
        <v>271</v>
      </c>
      <c r="O1425">
        <v>10014658</v>
      </c>
      <c r="P1425" t="s">
        <v>134</v>
      </c>
      <c r="Q1425">
        <v>0</v>
      </c>
      <c r="R1425" t="s">
        <v>342</v>
      </c>
      <c r="S1425" t="s">
        <v>342</v>
      </c>
      <c r="T1425">
        <v>11515794</v>
      </c>
      <c r="U1425" s="16">
        <v>45652</v>
      </c>
      <c r="V1425" s="16">
        <v>45845</v>
      </c>
      <c r="W1425" s="16">
        <v>45805</v>
      </c>
      <c r="X1425">
        <v>0</v>
      </c>
      <c r="Y1425">
        <v>1290900</v>
      </c>
      <c r="Z1425" t="s">
        <v>1568</v>
      </c>
      <c r="AA1425" t="s">
        <v>248</v>
      </c>
      <c r="AB1425" t="s">
        <v>121</v>
      </c>
      <c r="AC1425" t="s">
        <v>255</v>
      </c>
      <c r="AD1425" t="s">
        <v>141</v>
      </c>
      <c r="AE1425" t="str">
        <f>IF(B1425&gt;0,IF(B1425&gt;0,(IF(B1425&lt;&gt;'PLAN SEMANAL'!$A$2,BLTOTAL!AA1425,""))),"")</f>
        <v>PERFORACIO</v>
      </c>
      <c r="AF1425" t="str">
        <f>IF(AH1425="Completo","Completo",IF(IF(B1425&gt;0,_xlfn.XLOOKUP(B1425,'Detalle reservas completas fesa'!K:K,'Detalle reservas completas fesa'!Q:Q,_xlfn.XLOOKUP(B1425,'MB25'!L:L,'MB25'!Q:Q,"Incompleto")),"")="PENDIENTE","Incompleto",IF(B1425&gt;0,_xlfn.XLOOKUP(B1425,'Detalle reservas completas fesa'!K:K,'Detalle reservas completas fesa'!Q:Q,IF(AD1425="SIN MATERIAL","Completo",IF(AD1425="COMPLETO","Completo","Incompleto"))))))</f>
        <v>Incompleto</v>
      </c>
      <c r="AG1425">
        <f>IF(B1425&gt;0,_xlfn.XLOOKUP(B1425,IW49BLTOTAL!A:A,IW49BLTOTAL!H:H),"")</f>
        <v>8</v>
      </c>
      <c r="AH1425" t="str">
        <f>IF(IFERROR(_xlfn.XLOOKUP(B1425,'Detalle custodia'!B:B,'Detalle custodia'!O:O),"")="custodia","Completo","")</f>
        <v/>
      </c>
    </row>
    <row r="1426" spans="1:34" x14ac:dyDescent="0.35">
      <c r="A1426" t="s">
        <v>128</v>
      </c>
      <c r="B1426">
        <v>6527989</v>
      </c>
      <c r="C1426" t="s">
        <v>123</v>
      </c>
      <c r="D1426" t="s">
        <v>1392</v>
      </c>
      <c r="E1426" t="s">
        <v>310</v>
      </c>
      <c r="F1426" t="s">
        <v>259</v>
      </c>
      <c r="G1426" t="s">
        <v>192</v>
      </c>
      <c r="H1426" s="16">
        <v>45809</v>
      </c>
      <c r="I1426" s="16">
        <v>45809</v>
      </c>
      <c r="J1426" t="s">
        <v>856</v>
      </c>
      <c r="K1426">
        <v>1210100</v>
      </c>
      <c r="L1426" t="s">
        <v>390</v>
      </c>
      <c r="O1426">
        <v>10014594</v>
      </c>
      <c r="P1426" t="s">
        <v>128</v>
      </c>
      <c r="Q1426">
        <v>134128.71</v>
      </c>
      <c r="R1426" t="s">
        <v>342</v>
      </c>
      <c r="S1426" t="s">
        <v>343</v>
      </c>
      <c r="T1426">
        <v>11509798</v>
      </c>
      <c r="U1426" s="16">
        <v>45651</v>
      </c>
      <c r="V1426" s="16">
        <v>45809</v>
      </c>
      <c r="W1426" s="16">
        <v>45770</v>
      </c>
      <c r="X1426">
        <v>134128.71</v>
      </c>
      <c r="Y1426">
        <v>1290900</v>
      </c>
      <c r="Z1426" t="s">
        <v>1568</v>
      </c>
      <c r="AA1426" t="s">
        <v>248</v>
      </c>
      <c r="AB1426" t="s">
        <v>121</v>
      </c>
      <c r="AC1426" t="s">
        <v>255</v>
      </c>
      <c r="AD1426" t="s">
        <v>135</v>
      </c>
      <c r="AE1426" t="str">
        <f>IF(B1426&gt;0,IF(B1426&gt;0,(IF(B1426&lt;&gt;'PLAN SEMANAL'!$A$2,BLTOTAL!AA1426,""))),"")</f>
        <v>PERFORACIO</v>
      </c>
      <c r="AF1426" t="str">
        <f>IF(AH1426="Completo","Completo",IF(IF(B1426&gt;0,_xlfn.XLOOKUP(B1426,'Detalle reservas completas fesa'!K:K,'Detalle reservas completas fesa'!Q:Q,_xlfn.XLOOKUP(B1426,'MB25'!L:L,'MB25'!Q:Q,"Incompleto")),"")="PENDIENTE","Incompleto",IF(B1426&gt;0,_xlfn.XLOOKUP(B1426,'Detalle reservas completas fesa'!K:K,'Detalle reservas completas fesa'!Q:Q,IF(AD1426="SIN MATERIAL","Completo",IF(AD1426="COMPLETO","Completo","Incompleto"))))))</f>
        <v>Incompleto</v>
      </c>
      <c r="AG1426">
        <f>IF(B1426&gt;0,_xlfn.XLOOKUP(B1426,IW49BLTOTAL!A:A,IW49BLTOTAL!H:H),"")</f>
        <v>8</v>
      </c>
      <c r="AH1426" t="str">
        <f>IF(IFERROR(_xlfn.XLOOKUP(B1426,'Detalle custodia'!B:B,'Detalle custodia'!O:O),"")="custodia","Completo","")</f>
        <v/>
      </c>
    </row>
    <row r="1427" spans="1:34" x14ac:dyDescent="0.35">
      <c r="A1427" t="s">
        <v>126</v>
      </c>
      <c r="B1427">
        <v>6527914</v>
      </c>
      <c r="C1427" t="s">
        <v>123</v>
      </c>
      <c r="D1427" t="s">
        <v>1394</v>
      </c>
      <c r="E1427" t="s">
        <v>310</v>
      </c>
      <c r="F1427" t="s">
        <v>133</v>
      </c>
      <c r="G1427" t="s">
        <v>147</v>
      </c>
      <c r="H1427" s="16">
        <v>45889</v>
      </c>
      <c r="I1427" s="16">
        <v>45889</v>
      </c>
      <c r="J1427" t="s">
        <v>856</v>
      </c>
      <c r="K1427">
        <v>1210101</v>
      </c>
      <c r="L1427" t="s">
        <v>391</v>
      </c>
      <c r="O1427">
        <v>10014657</v>
      </c>
      <c r="P1427" t="s">
        <v>126</v>
      </c>
      <c r="Q1427">
        <v>0</v>
      </c>
      <c r="R1427" t="s">
        <v>342</v>
      </c>
      <c r="S1427" t="s">
        <v>296</v>
      </c>
      <c r="T1427">
        <v>11502087</v>
      </c>
      <c r="U1427" s="16">
        <v>45651</v>
      </c>
      <c r="V1427" s="16">
        <v>45889</v>
      </c>
      <c r="W1427" s="16">
        <v>45848</v>
      </c>
      <c r="X1427">
        <v>0</v>
      </c>
      <c r="Y1427">
        <v>1290900</v>
      </c>
      <c r="Z1427" t="s">
        <v>1568</v>
      </c>
      <c r="AA1427" t="s">
        <v>248</v>
      </c>
      <c r="AB1427" t="s">
        <v>121</v>
      </c>
      <c r="AC1427" t="s">
        <v>255</v>
      </c>
      <c r="AD1427" t="s">
        <v>141</v>
      </c>
      <c r="AE1427" t="str">
        <f>IF(B1427&gt;0,IF(B1427&gt;0,(IF(B1427&lt;&gt;'PLAN SEMANAL'!$A$2,BLTOTAL!AA1427,""))),"")</f>
        <v>PERFORACIO</v>
      </c>
      <c r="AF1427" t="str">
        <f>IF(AH1427="Completo","Completo",IF(IF(B1427&gt;0,_xlfn.XLOOKUP(B1427,'Detalle reservas completas fesa'!K:K,'Detalle reservas completas fesa'!Q:Q,_xlfn.XLOOKUP(B1427,'MB25'!L:L,'MB25'!Q:Q,"Incompleto")),"")="PENDIENTE","Incompleto",IF(B1427&gt;0,_xlfn.XLOOKUP(B1427,'Detalle reservas completas fesa'!K:K,'Detalle reservas completas fesa'!Q:Q,IF(AD1427="SIN MATERIAL","Completo",IF(AD1427="COMPLETO","Completo","Incompleto"))))))</f>
        <v>Incompleto</v>
      </c>
      <c r="AG1427">
        <f>IF(B1427&gt;0,_xlfn.XLOOKUP(B1427,IW49BLTOTAL!A:A,IW49BLTOTAL!H:H),"")</f>
        <v>16</v>
      </c>
      <c r="AH1427" t="str">
        <f>IF(IFERROR(_xlfn.XLOOKUP(B1427,'Detalle custodia'!B:B,'Detalle custodia'!O:O),"")="custodia","Completo","")</f>
        <v/>
      </c>
    </row>
    <row r="1428" spans="1:34" x14ac:dyDescent="0.35">
      <c r="A1428" t="s">
        <v>126</v>
      </c>
      <c r="B1428">
        <v>6527910</v>
      </c>
      <c r="C1428" t="s">
        <v>123</v>
      </c>
      <c r="D1428" t="s">
        <v>1555</v>
      </c>
      <c r="E1428" t="s">
        <v>310</v>
      </c>
      <c r="F1428" t="s">
        <v>133</v>
      </c>
      <c r="G1428" t="s">
        <v>132</v>
      </c>
      <c r="H1428" s="16">
        <v>45873</v>
      </c>
      <c r="I1428" s="16">
        <v>45873</v>
      </c>
      <c r="J1428" t="s">
        <v>856</v>
      </c>
      <c r="K1428">
        <v>1210101</v>
      </c>
      <c r="L1428" t="s">
        <v>391</v>
      </c>
      <c r="O1428">
        <v>10014657</v>
      </c>
      <c r="P1428" t="s">
        <v>126</v>
      </c>
      <c r="Q1428">
        <v>0</v>
      </c>
      <c r="R1428" t="s">
        <v>342</v>
      </c>
      <c r="S1428" t="s">
        <v>342</v>
      </c>
      <c r="T1428">
        <v>11510090</v>
      </c>
      <c r="U1428" s="16">
        <v>45651</v>
      </c>
      <c r="V1428" s="16">
        <v>45873</v>
      </c>
      <c r="W1428" s="16">
        <v>45833</v>
      </c>
      <c r="X1428">
        <v>0</v>
      </c>
      <c r="Y1428">
        <v>1290900</v>
      </c>
      <c r="Z1428" t="s">
        <v>1568</v>
      </c>
      <c r="AA1428" t="s">
        <v>248</v>
      </c>
      <c r="AB1428" t="s">
        <v>121</v>
      </c>
      <c r="AC1428" t="s">
        <v>255</v>
      </c>
      <c r="AD1428" t="s">
        <v>122</v>
      </c>
      <c r="AE1428" t="str">
        <f>IF(B1428&gt;0,IF(B1428&gt;0,(IF(B1428&lt;&gt;'PLAN SEMANAL'!$A$2,BLTOTAL!AA1428,""))),"")</f>
        <v>PERFORACIO</v>
      </c>
      <c r="AF1428" t="str">
        <f>IF(AH1428="Completo","Completo",IF(IF(B1428&gt;0,_xlfn.XLOOKUP(B1428,'Detalle reservas completas fesa'!K:K,'Detalle reservas completas fesa'!Q:Q,_xlfn.XLOOKUP(B1428,'MB25'!L:L,'MB25'!Q:Q,"Incompleto")),"")="PENDIENTE","Incompleto",IF(B1428&gt;0,_xlfn.XLOOKUP(B1428,'Detalle reservas completas fesa'!K:K,'Detalle reservas completas fesa'!Q:Q,IF(AD1428="SIN MATERIAL","Completo",IF(AD1428="COMPLETO","Completo","Incompleto"))))))</f>
        <v>Completo</v>
      </c>
      <c r="AG1428">
        <f>IF(B1428&gt;0,_xlfn.XLOOKUP(B1428,IW49BLTOTAL!A:A,IW49BLTOTAL!H:H),"")</f>
        <v>14</v>
      </c>
      <c r="AH1428" t="str">
        <f>IF(IFERROR(_xlfn.XLOOKUP(B1428,'Detalle custodia'!B:B,'Detalle custodia'!O:O),"")="custodia","Completo","")</f>
        <v/>
      </c>
    </row>
    <row r="1429" spans="1:34" x14ac:dyDescent="0.35">
      <c r="A1429" t="s">
        <v>126</v>
      </c>
      <c r="B1429">
        <v>6527909</v>
      </c>
      <c r="C1429" t="s">
        <v>123</v>
      </c>
      <c r="D1429" t="s">
        <v>523</v>
      </c>
      <c r="E1429" t="s">
        <v>310</v>
      </c>
      <c r="F1429" t="s">
        <v>133</v>
      </c>
      <c r="G1429" t="s">
        <v>132</v>
      </c>
      <c r="H1429" s="16">
        <v>45869</v>
      </c>
      <c r="I1429" s="16">
        <v>45869</v>
      </c>
      <c r="J1429" t="s">
        <v>3476</v>
      </c>
      <c r="K1429">
        <v>1210101</v>
      </c>
      <c r="L1429" t="s">
        <v>391</v>
      </c>
      <c r="O1429">
        <v>10014657</v>
      </c>
      <c r="P1429" t="s">
        <v>126</v>
      </c>
      <c r="Q1429">
        <v>0</v>
      </c>
      <c r="R1429" t="s">
        <v>342</v>
      </c>
      <c r="S1429" t="s">
        <v>3891</v>
      </c>
      <c r="T1429">
        <v>11452688</v>
      </c>
      <c r="U1429" s="16">
        <v>45651</v>
      </c>
      <c r="V1429" s="16">
        <v>45869</v>
      </c>
      <c r="W1429" s="16">
        <v>45844</v>
      </c>
      <c r="X1429">
        <v>0</v>
      </c>
      <c r="Y1429">
        <v>1290900</v>
      </c>
      <c r="Z1429" t="s">
        <v>1568</v>
      </c>
      <c r="AA1429" t="s">
        <v>248</v>
      </c>
      <c r="AB1429" t="s">
        <v>121</v>
      </c>
      <c r="AC1429" t="s">
        <v>255</v>
      </c>
      <c r="AD1429" t="s">
        <v>122</v>
      </c>
      <c r="AE1429" t="str">
        <f>IF(B1429&gt;0,IF(B1429&gt;0,(IF(B1429&lt;&gt;'PLAN SEMANAL'!$A$2,BLTOTAL!AA1429,""))),"")</f>
        <v>PERFORACIO</v>
      </c>
      <c r="AF1429" t="str">
        <f>IF(AH1429="Completo","Completo",IF(IF(B1429&gt;0,_xlfn.XLOOKUP(B1429,'Detalle reservas completas fesa'!K:K,'Detalle reservas completas fesa'!Q:Q,_xlfn.XLOOKUP(B1429,'MB25'!L:L,'MB25'!Q:Q,"Incompleto")),"")="PENDIENTE","Incompleto",IF(B1429&gt;0,_xlfn.XLOOKUP(B1429,'Detalle reservas completas fesa'!K:K,'Detalle reservas completas fesa'!Q:Q,IF(AD1429="SIN MATERIAL","Completo",IF(AD1429="COMPLETO","Completo","Incompleto"))))))</f>
        <v>Completo</v>
      </c>
      <c r="AG1429">
        <f>IF(B1429&gt;0,_xlfn.XLOOKUP(B1429,IW49BLTOTAL!A:A,IW49BLTOTAL!H:H),"")</f>
        <v>12</v>
      </c>
      <c r="AH1429" t="str">
        <f>IF(IFERROR(_xlfn.XLOOKUP(B1429,'Detalle custodia'!B:B,'Detalle custodia'!O:O),"")="custodia","Completo","")</f>
        <v/>
      </c>
    </row>
    <row r="1430" spans="1:34" x14ac:dyDescent="0.35">
      <c r="A1430" t="s">
        <v>126</v>
      </c>
      <c r="B1430">
        <v>6527908</v>
      </c>
      <c r="C1430" t="s">
        <v>123</v>
      </c>
      <c r="D1430" t="s">
        <v>1370</v>
      </c>
      <c r="E1430" t="s">
        <v>310</v>
      </c>
      <c r="F1430" t="s">
        <v>133</v>
      </c>
      <c r="G1430" t="s">
        <v>147</v>
      </c>
      <c r="H1430" s="16">
        <v>45889</v>
      </c>
      <c r="I1430" s="16">
        <v>45889</v>
      </c>
      <c r="J1430" t="s">
        <v>856</v>
      </c>
      <c r="K1430">
        <v>1210101</v>
      </c>
      <c r="L1430" t="s">
        <v>391</v>
      </c>
      <c r="O1430">
        <v>10014657</v>
      </c>
      <c r="P1430" t="s">
        <v>126</v>
      </c>
      <c r="Q1430">
        <v>0</v>
      </c>
      <c r="R1430" t="s">
        <v>342</v>
      </c>
      <c r="S1430" t="s">
        <v>296</v>
      </c>
      <c r="T1430">
        <v>11469011</v>
      </c>
      <c r="U1430" s="16">
        <v>45651</v>
      </c>
      <c r="V1430" s="16">
        <v>45889</v>
      </c>
      <c r="W1430" s="16">
        <v>45848</v>
      </c>
      <c r="X1430">
        <v>0</v>
      </c>
      <c r="Y1430">
        <v>1290900</v>
      </c>
      <c r="Z1430" t="s">
        <v>1568</v>
      </c>
      <c r="AA1430" t="s">
        <v>248</v>
      </c>
      <c r="AB1430" t="s">
        <v>121</v>
      </c>
      <c r="AC1430" t="s">
        <v>255</v>
      </c>
      <c r="AD1430" t="s">
        <v>141</v>
      </c>
      <c r="AE1430" t="str">
        <f>IF(B1430&gt;0,IF(B1430&gt;0,(IF(B1430&lt;&gt;'PLAN SEMANAL'!$A$2,BLTOTAL!AA1430,""))),"")</f>
        <v>PERFORACIO</v>
      </c>
      <c r="AF1430" t="str">
        <f>IF(AH1430="Completo","Completo",IF(IF(B1430&gt;0,_xlfn.XLOOKUP(B1430,'Detalle reservas completas fesa'!K:K,'Detalle reservas completas fesa'!Q:Q,_xlfn.XLOOKUP(B1430,'MB25'!L:L,'MB25'!Q:Q,"Incompleto")),"")="PENDIENTE","Incompleto",IF(B1430&gt;0,_xlfn.XLOOKUP(B1430,'Detalle reservas completas fesa'!K:K,'Detalle reservas completas fesa'!Q:Q,IF(AD1430="SIN MATERIAL","Completo",IF(AD1430="COMPLETO","Completo","Incompleto"))))))</f>
        <v>Incompleto</v>
      </c>
      <c r="AG1430">
        <f>IF(B1430&gt;0,_xlfn.XLOOKUP(B1430,IW49BLTOTAL!A:A,IW49BLTOTAL!H:H),"")</f>
        <v>4</v>
      </c>
      <c r="AH1430" t="str">
        <f>IF(IFERROR(_xlfn.XLOOKUP(B1430,'Detalle custodia'!B:B,'Detalle custodia'!O:O),"")="custodia","Completo","")</f>
        <v/>
      </c>
    </row>
    <row r="1431" spans="1:34" x14ac:dyDescent="0.35">
      <c r="A1431" t="s">
        <v>126</v>
      </c>
      <c r="B1431">
        <v>6527907</v>
      </c>
      <c r="C1431" t="s">
        <v>123</v>
      </c>
      <c r="D1431" t="s">
        <v>1395</v>
      </c>
      <c r="E1431" t="s">
        <v>310</v>
      </c>
      <c r="F1431" t="s">
        <v>133</v>
      </c>
      <c r="G1431" t="s">
        <v>132</v>
      </c>
      <c r="H1431" s="16">
        <v>45873</v>
      </c>
      <c r="I1431" s="16">
        <v>45873</v>
      </c>
      <c r="J1431" t="s">
        <v>856</v>
      </c>
      <c r="K1431">
        <v>1210101</v>
      </c>
      <c r="L1431" t="s">
        <v>391</v>
      </c>
      <c r="O1431">
        <v>10014657</v>
      </c>
      <c r="P1431" t="s">
        <v>126</v>
      </c>
      <c r="Q1431">
        <v>0</v>
      </c>
      <c r="R1431" t="s">
        <v>342</v>
      </c>
      <c r="S1431" t="s">
        <v>342</v>
      </c>
      <c r="T1431">
        <v>11500308</v>
      </c>
      <c r="U1431" s="16">
        <v>45651</v>
      </c>
      <c r="V1431" s="16">
        <v>45873</v>
      </c>
      <c r="W1431" s="16">
        <v>45833</v>
      </c>
      <c r="X1431">
        <v>0</v>
      </c>
      <c r="Y1431">
        <v>1290900</v>
      </c>
      <c r="Z1431" t="s">
        <v>1568</v>
      </c>
      <c r="AA1431" t="s">
        <v>248</v>
      </c>
      <c r="AB1431" t="s">
        <v>121</v>
      </c>
      <c r="AC1431" t="s">
        <v>255</v>
      </c>
      <c r="AD1431" t="s">
        <v>122</v>
      </c>
      <c r="AE1431" t="str">
        <f>IF(B1431&gt;0,IF(B1431&gt;0,(IF(B1431&lt;&gt;'PLAN SEMANAL'!$A$2,BLTOTAL!AA1431,""))),"")</f>
        <v>PERFORACIO</v>
      </c>
      <c r="AF1431" t="str">
        <f>IF(AH1431="Completo","Completo",IF(IF(B1431&gt;0,_xlfn.XLOOKUP(B1431,'Detalle reservas completas fesa'!K:K,'Detalle reservas completas fesa'!Q:Q,_xlfn.XLOOKUP(B1431,'MB25'!L:L,'MB25'!Q:Q,"Incompleto")),"")="PENDIENTE","Incompleto",IF(B1431&gt;0,_xlfn.XLOOKUP(B1431,'Detalle reservas completas fesa'!K:K,'Detalle reservas completas fesa'!Q:Q,IF(AD1431="SIN MATERIAL","Completo",IF(AD1431="COMPLETO","Completo","Incompleto"))))))</f>
        <v>Completo</v>
      </c>
      <c r="AG1431">
        <f>IF(B1431&gt;0,_xlfn.XLOOKUP(B1431,IW49BLTOTAL!A:A,IW49BLTOTAL!H:H),"")</f>
        <v>1</v>
      </c>
      <c r="AH1431" t="str">
        <f>IF(IFERROR(_xlfn.XLOOKUP(B1431,'Detalle custodia'!B:B,'Detalle custodia'!O:O),"")="custodia","Completo","")</f>
        <v/>
      </c>
    </row>
    <row r="1432" spans="1:34" x14ac:dyDescent="0.35">
      <c r="A1432" t="s">
        <v>126</v>
      </c>
      <c r="B1432">
        <v>6527906</v>
      </c>
      <c r="C1432" t="s">
        <v>123</v>
      </c>
      <c r="D1432" t="s">
        <v>1396</v>
      </c>
      <c r="E1432" t="s">
        <v>310</v>
      </c>
      <c r="F1432" t="s">
        <v>133</v>
      </c>
      <c r="G1432" t="s">
        <v>132</v>
      </c>
      <c r="H1432" s="16">
        <v>45869</v>
      </c>
      <c r="I1432" s="16">
        <v>45869</v>
      </c>
      <c r="J1432" t="s">
        <v>3476</v>
      </c>
      <c r="K1432">
        <v>1210101</v>
      </c>
      <c r="L1432" t="s">
        <v>391</v>
      </c>
      <c r="O1432">
        <v>10014657</v>
      </c>
      <c r="P1432" t="s">
        <v>126</v>
      </c>
      <c r="Q1432">
        <v>0</v>
      </c>
      <c r="R1432" t="s">
        <v>342</v>
      </c>
      <c r="S1432" t="s">
        <v>3891</v>
      </c>
      <c r="T1432">
        <v>11506465</v>
      </c>
      <c r="U1432" s="16">
        <v>45651</v>
      </c>
      <c r="V1432" s="16">
        <v>45869</v>
      </c>
      <c r="W1432" s="16">
        <v>45844</v>
      </c>
      <c r="X1432">
        <v>0</v>
      </c>
      <c r="Y1432">
        <v>1290900</v>
      </c>
      <c r="Z1432" t="s">
        <v>1568</v>
      </c>
      <c r="AA1432" t="s">
        <v>248</v>
      </c>
      <c r="AB1432" t="s">
        <v>121</v>
      </c>
      <c r="AC1432" t="s">
        <v>255</v>
      </c>
      <c r="AD1432" t="s">
        <v>122</v>
      </c>
      <c r="AE1432" t="str">
        <f>IF(B1432&gt;0,IF(B1432&gt;0,(IF(B1432&lt;&gt;'PLAN SEMANAL'!$A$2,BLTOTAL!AA1432,""))),"")</f>
        <v>PERFORACIO</v>
      </c>
      <c r="AF1432" t="str">
        <f>IF(AH1432="Completo","Completo",IF(IF(B1432&gt;0,_xlfn.XLOOKUP(B1432,'Detalle reservas completas fesa'!K:K,'Detalle reservas completas fesa'!Q:Q,_xlfn.XLOOKUP(B1432,'MB25'!L:L,'MB25'!Q:Q,"Incompleto")),"")="PENDIENTE","Incompleto",IF(B1432&gt;0,_xlfn.XLOOKUP(B1432,'Detalle reservas completas fesa'!K:K,'Detalle reservas completas fesa'!Q:Q,IF(AD1432="SIN MATERIAL","Completo",IF(AD1432="COMPLETO","Completo","Incompleto"))))))</f>
        <v>Completo</v>
      </c>
      <c r="AG1432">
        <f>IF(B1432&gt;0,_xlfn.XLOOKUP(B1432,IW49BLTOTAL!A:A,IW49BLTOTAL!H:H),"")</f>
        <v>6</v>
      </c>
      <c r="AH1432" t="str">
        <f>IF(IFERROR(_xlfn.XLOOKUP(B1432,'Detalle custodia'!B:B,'Detalle custodia'!O:O),"")="custodia","Completo","")</f>
        <v/>
      </c>
    </row>
    <row r="1433" spans="1:34" x14ac:dyDescent="0.35">
      <c r="A1433" t="s">
        <v>419</v>
      </c>
      <c r="B1433">
        <v>6527539</v>
      </c>
      <c r="C1433" t="s">
        <v>129</v>
      </c>
      <c r="D1433" t="s">
        <v>1362</v>
      </c>
      <c r="E1433" t="s">
        <v>310</v>
      </c>
      <c r="F1433" t="s">
        <v>125</v>
      </c>
      <c r="G1433" t="s">
        <v>136</v>
      </c>
      <c r="H1433" s="16">
        <v>45839</v>
      </c>
      <c r="I1433" s="16">
        <v>45869</v>
      </c>
      <c r="J1433" t="s">
        <v>3476</v>
      </c>
      <c r="K1433">
        <v>1213130</v>
      </c>
      <c r="L1433" t="s">
        <v>420</v>
      </c>
      <c r="O1433">
        <v>10014605</v>
      </c>
      <c r="P1433" t="s">
        <v>419</v>
      </c>
      <c r="Q1433">
        <v>2853.96</v>
      </c>
      <c r="R1433" t="s">
        <v>329</v>
      </c>
      <c r="S1433" t="s">
        <v>3901</v>
      </c>
      <c r="T1433">
        <v>11510064</v>
      </c>
      <c r="U1433" s="16">
        <v>45650</v>
      </c>
      <c r="V1433" s="16">
        <v>45839</v>
      </c>
      <c r="W1433" s="16">
        <v>45835</v>
      </c>
      <c r="X1433">
        <v>2853.96</v>
      </c>
      <c r="Y1433">
        <v>1290900</v>
      </c>
      <c r="Z1433" t="s">
        <v>1568</v>
      </c>
      <c r="AA1433" t="s">
        <v>245</v>
      </c>
      <c r="AB1433" t="s">
        <v>121</v>
      </c>
      <c r="AC1433" t="s">
        <v>255</v>
      </c>
      <c r="AD1433" t="s">
        <v>135</v>
      </c>
      <c r="AE1433" t="str">
        <f>IF(B1433&gt;0,IF(B1433&gt;0,(IF(B1433&lt;&gt;'PLAN SEMANAL'!$A$2,BLTOTAL!AA1433,""))),"")</f>
        <v>ACARREO</v>
      </c>
      <c r="AF1433" t="str">
        <f>IF(AH1433="Completo","Completo",IF(IF(B1433&gt;0,_xlfn.XLOOKUP(B1433,'Detalle reservas completas fesa'!K:K,'Detalle reservas completas fesa'!Q:Q,_xlfn.XLOOKUP(B1433,'MB25'!L:L,'MB25'!Q:Q,"Incompleto")),"")="PENDIENTE","Incompleto",IF(B1433&gt;0,_xlfn.XLOOKUP(B1433,'Detalle reservas completas fesa'!K:K,'Detalle reservas completas fesa'!Q:Q,IF(AD1433="SIN MATERIAL","Completo",IF(AD1433="COMPLETO","Completo","Incompleto"))))))</f>
        <v>Incompleto</v>
      </c>
      <c r="AG1433">
        <f>IF(B1433&gt;0,_xlfn.XLOOKUP(B1433,IW49BLTOTAL!A:A,IW49BLTOTAL!H:H),"")</f>
        <v>8</v>
      </c>
      <c r="AH1433" t="str">
        <f>IF(IFERROR(_xlfn.XLOOKUP(B1433,'Detalle custodia'!B:B,'Detalle custodia'!O:O),"")="custodia","Completo","")</f>
        <v/>
      </c>
    </row>
    <row r="1434" spans="1:34" x14ac:dyDescent="0.35">
      <c r="A1434" t="s">
        <v>400</v>
      </c>
      <c r="B1434">
        <v>6527001</v>
      </c>
      <c r="C1434" t="s">
        <v>129</v>
      </c>
      <c r="D1434" t="s">
        <v>1363</v>
      </c>
      <c r="E1434" t="s">
        <v>310</v>
      </c>
      <c r="F1434" t="s">
        <v>133</v>
      </c>
      <c r="G1434" t="s">
        <v>226</v>
      </c>
      <c r="H1434" s="16">
        <v>45809</v>
      </c>
      <c r="I1434" s="16">
        <v>45809</v>
      </c>
      <c r="J1434" t="s">
        <v>856</v>
      </c>
      <c r="K1434">
        <v>1215155</v>
      </c>
      <c r="L1434" t="s">
        <v>401</v>
      </c>
      <c r="O1434">
        <v>10014646</v>
      </c>
      <c r="P1434" t="s">
        <v>400</v>
      </c>
      <c r="Q1434">
        <v>0</v>
      </c>
      <c r="R1434" t="s">
        <v>329</v>
      </c>
      <c r="S1434" t="s">
        <v>343</v>
      </c>
      <c r="T1434">
        <v>11500635</v>
      </c>
      <c r="U1434" s="16">
        <v>45649</v>
      </c>
      <c r="V1434" s="16">
        <v>45809</v>
      </c>
      <c r="W1434" s="16">
        <v>45776</v>
      </c>
      <c r="X1434">
        <v>0</v>
      </c>
      <c r="Y1434">
        <v>1290900</v>
      </c>
      <c r="Z1434" t="s">
        <v>1568</v>
      </c>
      <c r="AA1434" t="s">
        <v>246</v>
      </c>
      <c r="AB1434" t="s">
        <v>121</v>
      </c>
      <c r="AC1434" t="s">
        <v>255</v>
      </c>
      <c r="AD1434" t="s">
        <v>189</v>
      </c>
      <c r="AE1434" t="str">
        <f>IF(B1434&gt;0,IF(B1434&gt;0,(IF(B1434&lt;&gt;'PLAN SEMANAL'!$A$2,BLTOTAL!AA1434,""))),"")</f>
        <v>AUXILIAR</v>
      </c>
      <c r="AF1434" t="str">
        <f>IF(AH1434="Completo","Completo",IF(IF(B1434&gt;0,_xlfn.XLOOKUP(B1434,'Detalle reservas completas fesa'!K:K,'Detalle reservas completas fesa'!Q:Q,_xlfn.XLOOKUP(B1434,'MB25'!L:L,'MB25'!Q:Q,"Incompleto")),"")="PENDIENTE","Incompleto",IF(B1434&gt;0,_xlfn.XLOOKUP(B1434,'Detalle reservas completas fesa'!K:K,'Detalle reservas completas fesa'!Q:Q,IF(AD1434="SIN MATERIAL","Completo",IF(AD1434="COMPLETO","Completo","Incompleto"))))))</f>
        <v>Completo</v>
      </c>
      <c r="AG1434">
        <f>IF(B1434&gt;0,_xlfn.XLOOKUP(B1434,IW49BLTOTAL!A:A,IW49BLTOTAL!H:H),"")</f>
        <v>2</v>
      </c>
      <c r="AH1434" t="str">
        <f>IF(IFERROR(_xlfn.XLOOKUP(B1434,'Detalle custodia'!B:B,'Detalle custodia'!O:O),"")="custodia","Completo","")</f>
        <v/>
      </c>
    </row>
    <row r="1435" spans="1:34" x14ac:dyDescent="0.35">
      <c r="A1435" t="s">
        <v>244</v>
      </c>
      <c r="B1435">
        <v>6526971</v>
      </c>
      <c r="C1435" t="s">
        <v>129</v>
      </c>
      <c r="D1435" t="s">
        <v>1364</v>
      </c>
      <c r="E1435" t="s">
        <v>310</v>
      </c>
      <c r="F1435" t="s">
        <v>133</v>
      </c>
      <c r="G1435" t="s">
        <v>147</v>
      </c>
      <c r="H1435" s="16">
        <v>45809</v>
      </c>
      <c r="I1435" s="16">
        <v>45809</v>
      </c>
      <c r="J1435" t="s">
        <v>856</v>
      </c>
      <c r="K1435">
        <v>1215155</v>
      </c>
      <c r="L1435" t="s">
        <v>344</v>
      </c>
      <c r="O1435">
        <v>10017710</v>
      </c>
      <c r="P1435" t="s">
        <v>244</v>
      </c>
      <c r="Q1435">
        <v>0</v>
      </c>
      <c r="R1435" t="s">
        <v>329</v>
      </c>
      <c r="S1435" t="s">
        <v>343</v>
      </c>
      <c r="T1435">
        <v>11509801</v>
      </c>
      <c r="U1435" s="16">
        <v>45649</v>
      </c>
      <c r="V1435" s="16">
        <v>45809</v>
      </c>
      <c r="W1435" s="16">
        <v>45776</v>
      </c>
      <c r="X1435">
        <v>0</v>
      </c>
      <c r="Y1435">
        <v>1290900</v>
      </c>
      <c r="Z1435" t="s">
        <v>1568</v>
      </c>
      <c r="AA1435" t="s">
        <v>246</v>
      </c>
      <c r="AB1435" t="s">
        <v>121</v>
      </c>
      <c r="AC1435" t="s">
        <v>255</v>
      </c>
      <c r="AD1435" t="s">
        <v>141</v>
      </c>
      <c r="AE1435" t="str">
        <f>IF(B1435&gt;0,IF(B1435&gt;0,(IF(B1435&lt;&gt;'PLAN SEMANAL'!$A$2,BLTOTAL!AA1435,""))),"")</f>
        <v>AUXILIAR</v>
      </c>
      <c r="AF1435" t="str">
        <f>IF(AH1435="Completo","Completo",IF(IF(B1435&gt;0,_xlfn.XLOOKUP(B1435,'Detalle reservas completas fesa'!K:K,'Detalle reservas completas fesa'!Q:Q,_xlfn.XLOOKUP(B1435,'MB25'!L:L,'MB25'!Q:Q,"Incompleto")),"")="PENDIENTE","Incompleto",IF(B1435&gt;0,_xlfn.XLOOKUP(B1435,'Detalle reservas completas fesa'!K:K,'Detalle reservas completas fesa'!Q:Q,IF(AD1435="SIN MATERIAL","Completo",IF(AD1435="COMPLETO","Completo","Incompleto"))))))</f>
        <v>Incompleto</v>
      </c>
      <c r="AG1435">
        <f>IF(B1435&gt;0,_xlfn.XLOOKUP(B1435,IW49BLTOTAL!A:A,IW49BLTOTAL!H:H),"")</f>
        <v>6</v>
      </c>
      <c r="AH1435" t="str">
        <f>IF(IFERROR(_xlfn.XLOOKUP(B1435,'Detalle custodia'!B:B,'Detalle custodia'!O:O),"")="custodia","Completo","")</f>
        <v/>
      </c>
    </row>
    <row r="1436" spans="1:34" x14ac:dyDescent="0.35">
      <c r="A1436" t="s">
        <v>238</v>
      </c>
      <c r="B1436">
        <v>6526967</v>
      </c>
      <c r="C1436" t="s">
        <v>129</v>
      </c>
      <c r="D1436" t="s">
        <v>1365</v>
      </c>
      <c r="E1436" t="s">
        <v>310</v>
      </c>
      <c r="F1436" t="s">
        <v>133</v>
      </c>
      <c r="G1436" t="s">
        <v>226</v>
      </c>
      <c r="H1436" s="16">
        <v>45809</v>
      </c>
      <c r="I1436" s="16">
        <v>45809</v>
      </c>
      <c r="J1436" t="s">
        <v>856</v>
      </c>
      <c r="K1436">
        <v>1215152</v>
      </c>
      <c r="L1436" t="s">
        <v>281</v>
      </c>
      <c r="O1436">
        <v>10014628</v>
      </c>
      <c r="P1436" t="s">
        <v>238</v>
      </c>
      <c r="Q1436">
        <v>0</v>
      </c>
      <c r="R1436" t="s">
        <v>329</v>
      </c>
      <c r="S1436" t="s">
        <v>343</v>
      </c>
      <c r="T1436">
        <v>11511519</v>
      </c>
      <c r="U1436" s="16">
        <v>45649</v>
      </c>
      <c r="V1436" s="16">
        <v>45809</v>
      </c>
      <c r="W1436" s="16">
        <v>45776</v>
      </c>
      <c r="X1436">
        <v>0</v>
      </c>
      <c r="Y1436">
        <v>1290900</v>
      </c>
      <c r="Z1436" t="s">
        <v>1568</v>
      </c>
      <c r="AA1436" t="s">
        <v>246</v>
      </c>
      <c r="AB1436" t="s">
        <v>121</v>
      </c>
      <c r="AC1436" t="s">
        <v>255</v>
      </c>
      <c r="AD1436" t="s">
        <v>189</v>
      </c>
      <c r="AE1436" t="str">
        <f>IF(B1436&gt;0,IF(B1436&gt;0,(IF(B1436&lt;&gt;'PLAN SEMANAL'!$A$2,BLTOTAL!AA1436,""))),"")</f>
        <v>AUXILIAR</v>
      </c>
      <c r="AF1436" t="str">
        <f>IF(AH1436="Completo","Completo",IF(IF(B1436&gt;0,_xlfn.XLOOKUP(B1436,'Detalle reservas completas fesa'!K:K,'Detalle reservas completas fesa'!Q:Q,_xlfn.XLOOKUP(B1436,'MB25'!L:L,'MB25'!Q:Q,"Incompleto")),"")="PENDIENTE","Incompleto",IF(B1436&gt;0,_xlfn.XLOOKUP(B1436,'Detalle reservas completas fesa'!K:K,'Detalle reservas completas fesa'!Q:Q,IF(AD1436="SIN MATERIAL","Completo",IF(AD1436="COMPLETO","Completo","Incompleto"))))))</f>
        <v>Completo</v>
      </c>
      <c r="AG1436">
        <f>IF(B1436&gt;0,_xlfn.XLOOKUP(B1436,IW49BLTOTAL!A:A,IW49BLTOTAL!H:H),"")</f>
        <v>4</v>
      </c>
      <c r="AH1436" t="str">
        <f>IF(IFERROR(_xlfn.XLOOKUP(B1436,'Detalle custodia'!B:B,'Detalle custodia'!O:O),"")="custodia","Completo","")</f>
        <v/>
      </c>
    </row>
    <row r="1437" spans="1:34" x14ac:dyDescent="0.35">
      <c r="A1437" t="s">
        <v>238</v>
      </c>
      <c r="B1437">
        <v>6526965</v>
      </c>
      <c r="C1437" t="s">
        <v>129</v>
      </c>
      <c r="D1437" t="s">
        <v>1366</v>
      </c>
      <c r="E1437" t="s">
        <v>310</v>
      </c>
      <c r="F1437" t="s">
        <v>133</v>
      </c>
      <c r="G1437" t="s">
        <v>226</v>
      </c>
      <c r="H1437" s="16">
        <v>45809</v>
      </c>
      <c r="I1437" s="16">
        <v>45809</v>
      </c>
      <c r="J1437" t="s">
        <v>856</v>
      </c>
      <c r="K1437">
        <v>1215152</v>
      </c>
      <c r="L1437" t="s">
        <v>281</v>
      </c>
      <c r="O1437">
        <v>10014628</v>
      </c>
      <c r="P1437" t="s">
        <v>238</v>
      </c>
      <c r="Q1437">
        <v>0</v>
      </c>
      <c r="R1437" t="s">
        <v>329</v>
      </c>
      <c r="S1437" t="s">
        <v>343</v>
      </c>
      <c r="T1437">
        <v>11486913</v>
      </c>
      <c r="U1437" s="16">
        <v>45649</v>
      </c>
      <c r="V1437" s="16">
        <v>45809</v>
      </c>
      <c r="W1437" s="16">
        <v>45776</v>
      </c>
      <c r="X1437">
        <v>0</v>
      </c>
      <c r="Y1437">
        <v>1290900</v>
      </c>
      <c r="Z1437" t="s">
        <v>1568</v>
      </c>
      <c r="AA1437" t="s">
        <v>246</v>
      </c>
      <c r="AB1437" t="s">
        <v>121</v>
      </c>
      <c r="AC1437" t="s">
        <v>255</v>
      </c>
      <c r="AD1437" t="s">
        <v>189</v>
      </c>
      <c r="AE1437" t="str">
        <f>IF(B1437&gt;0,IF(B1437&gt;0,(IF(B1437&lt;&gt;'PLAN SEMANAL'!$A$2,BLTOTAL!AA1437,""))),"")</f>
        <v>AUXILIAR</v>
      </c>
      <c r="AF1437" t="str">
        <f>IF(AH1437="Completo","Completo",IF(IF(B1437&gt;0,_xlfn.XLOOKUP(B1437,'Detalle reservas completas fesa'!K:K,'Detalle reservas completas fesa'!Q:Q,_xlfn.XLOOKUP(B1437,'MB25'!L:L,'MB25'!Q:Q,"Incompleto")),"")="PENDIENTE","Incompleto",IF(B1437&gt;0,_xlfn.XLOOKUP(B1437,'Detalle reservas completas fesa'!K:K,'Detalle reservas completas fesa'!Q:Q,IF(AD1437="SIN MATERIAL","Completo",IF(AD1437="COMPLETO","Completo","Incompleto"))))))</f>
        <v>Completo</v>
      </c>
      <c r="AG1437">
        <f>IF(B1437&gt;0,_xlfn.XLOOKUP(B1437,IW49BLTOTAL!A:A,IW49BLTOTAL!H:H),"")</f>
        <v>10</v>
      </c>
      <c r="AH1437" t="str">
        <f>IF(IFERROR(_xlfn.XLOOKUP(B1437,'Detalle custodia'!B:B,'Detalle custodia'!O:O),"")="custodia","Completo","")</f>
        <v/>
      </c>
    </row>
    <row r="1438" spans="1:34" x14ac:dyDescent="0.35">
      <c r="A1438" t="s">
        <v>318</v>
      </c>
      <c r="B1438">
        <v>6526960</v>
      </c>
      <c r="C1438" t="s">
        <v>129</v>
      </c>
      <c r="D1438" t="s">
        <v>1367</v>
      </c>
      <c r="E1438" t="s">
        <v>310</v>
      </c>
      <c r="F1438" t="s">
        <v>133</v>
      </c>
      <c r="G1438" t="s">
        <v>147</v>
      </c>
      <c r="H1438" s="16">
        <v>45809</v>
      </c>
      <c r="I1438" s="16">
        <v>45809</v>
      </c>
      <c r="J1438" t="s">
        <v>856</v>
      </c>
      <c r="K1438">
        <v>1215152</v>
      </c>
      <c r="L1438" t="s">
        <v>319</v>
      </c>
      <c r="O1438">
        <v>10014631</v>
      </c>
      <c r="P1438" t="s">
        <v>318</v>
      </c>
      <c r="Q1438">
        <v>0</v>
      </c>
      <c r="R1438" t="s">
        <v>329</v>
      </c>
      <c r="S1438" t="s">
        <v>343</v>
      </c>
      <c r="T1438">
        <v>11511888</v>
      </c>
      <c r="U1438" s="16">
        <v>45649</v>
      </c>
      <c r="V1438" s="16">
        <v>45809</v>
      </c>
      <c r="W1438" s="16">
        <v>45776</v>
      </c>
      <c r="X1438">
        <v>0</v>
      </c>
      <c r="Y1438">
        <v>1290900</v>
      </c>
      <c r="Z1438" t="s">
        <v>1568</v>
      </c>
      <c r="AA1438" t="s">
        <v>246</v>
      </c>
      <c r="AB1438" t="s">
        <v>121</v>
      </c>
      <c r="AC1438" t="s">
        <v>255</v>
      </c>
      <c r="AD1438" t="s">
        <v>141</v>
      </c>
      <c r="AE1438" t="str">
        <f>IF(B1438&gt;0,IF(B1438&gt;0,(IF(B1438&lt;&gt;'PLAN SEMANAL'!$A$2,BLTOTAL!AA1438,""))),"")</f>
        <v>AUXILIAR</v>
      </c>
      <c r="AF1438" t="str">
        <f>IF(AH1438="Completo","Completo",IF(IF(B1438&gt;0,_xlfn.XLOOKUP(B1438,'Detalle reservas completas fesa'!K:K,'Detalle reservas completas fesa'!Q:Q,_xlfn.XLOOKUP(B1438,'MB25'!L:L,'MB25'!Q:Q,"Incompleto")),"")="PENDIENTE","Incompleto",IF(B1438&gt;0,_xlfn.XLOOKUP(B1438,'Detalle reservas completas fesa'!K:K,'Detalle reservas completas fesa'!Q:Q,IF(AD1438="SIN MATERIAL","Completo",IF(AD1438="COMPLETO","Completo","Incompleto"))))))</f>
        <v>Incompleto</v>
      </c>
      <c r="AG1438">
        <f>IF(B1438&gt;0,_xlfn.XLOOKUP(B1438,IW49BLTOTAL!A:A,IW49BLTOTAL!H:H),"")</f>
        <v>2</v>
      </c>
      <c r="AH1438" t="str">
        <f>IF(IFERROR(_xlfn.XLOOKUP(B1438,'Detalle custodia'!B:B,'Detalle custodia'!O:O),"")="custodia","Completo","")</f>
        <v/>
      </c>
    </row>
    <row r="1439" spans="1:34" x14ac:dyDescent="0.35">
      <c r="A1439" t="s">
        <v>318</v>
      </c>
      <c r="B1439">
        <v>6526959</v>
      </c>
      <c r="C1439" t="s">
        <v>129</v>
      </c>
      <c r="D1439" t="s">
        <v>1368</v>
      </c>
      <c r="E1439" t="s">
        <v>310</v>
      </c>
      <c r="F1439" t="s">
        <v>379</v>
      </c>
      <c r="G1439" t="s">
        <v>136</v>
      </c>
      <c r="H1439" s="16">
        <v>45839</v>
      </c>
      <c r="I1439" s="16">
        <v>45869</v>
      </c>
      <c r="J1439" t="s">
        <v>3476</v>
      </c>
      <c r="K1439">
        <v>1215152</v>
      </c>
      <c r="L1439" t="s">
        <v>319</v>
      </c>
      <c r="O1439">
        <v>10014631</v>
      </c>
      <c r="P1439" t="s">
        <v>318</v>
      </c>
      <c r="Q1439">
        <v>1013.37</v>
      </c>
      <c r="R1439" t="s">
        <v>329</v>
      </c>
      <c r="S1439" t="s">
        <v>3901</v>
      </c>
      <c r="T1439">
        <v>11511706</v>
      </c>
      <c r="U1439" s="16">
        <v>45649</v>
      </c>
      <c r="V1439" s="16">
        <v>45839</v>
      </c>
      <c r="W1439" s="16">
        <v>45835</v>
      </c>
      <c r="X1439">
        <v>1013.37</v>
      </c>
      <c r="Y1439">
        <v>1290900</v>
      </c>
      <c r="Z1439" t="s">
        <v>1568</v>
      </c>
      <c r="AA1439" t="s">
        <v>246</v>
      </c>
      <c r="AB1439" t="s">
        <v>121</v>
      </c>
      <c r="AC1439" t="s">
        <v>255</v>
      </c>
      <c r="AD1439" t="s">
        <v>135</v>
      </c>
      <c r="AE1439" t="str">
        <f>IF(B1439&gt;0,IF(B1439&gt;0,(IF(B1439&lt;&gt;'PLAN SEMANAL'!$A$2,BLTOTAL!AA1439,""))),"")</f>
        <v>AUXILIAR</v>
      </c>
      <c r="AF1439" t="str">
        <f>IF(AH1439="Completo","Completo",IF(IF(B1439&gt;0,_xlfn.XLOOKUP(B1439,'Detalle reservas completas fesa'!K:K,'Detalle reservas completas fesa'!Q:Q,_xlfn.XLOOKUP(B1439,'MB25'!L:L,'MB25'!Q:Q,"Incompleto")),"")="PENDIENTE","Incompleto",IF(B1439&gt;0,_xlfn.XLOOKUP(B1439,'Detalle reservas completas fesa'!K:K,'Detalle reservas completas fesa'!Q:Q,IF(AD1439="SIN MATERIAL","Completo",IF(AD1439="COMPLETO","Completo","Incompleto"))))))</f>
        <v>Incompleto</v>
      </c>
      <c r="AG1439">
        <f>IF(B1439&gt;0,_xlfn.XLOOKUP(B1439,IW49BLTOTAL!A:A,IW49BLTOTAL!H:H),"")</f>
        <v>4</v>
      </c>
      <c r="AH1439" t="str">
        <f>IF(IFERROR(_xlfn.XLOOKUP(B1439,'Detalle custodia'!B:B,'Detalle custodia'!O:O),"")="custodia","Completo","")</f>
        <v/>
      </c>
    </row>
    <row r="1440" spans="1:34" x14ac:dyDescent="0.35">
      <c r="A1440" t="s">
        <v>173</v>
      </c>
      <c r="B1440">
        <v>6526655</v>
      </c>
      <c r="C1440" t="s">
        <v>123</v>
      </c>
      <c r="D1440" t="s">
        <v>1369</v>
      </c>
      <c r="E1440" t="s">
        <v>310</v>
      </c>
      <c r="F1440" t="s">
        <v>133</v>
      </c>
      <c r="G1440" t="s">
        <v>132</v>
      </c>
      <c r="H1440" s="16">
        <v>45845</v>
      </c>
      <c r="I1440" s="16">
        <v>45845</v>
      </c>
      <c r="J1440" t="s">
        <v>856</v>
      </c>
      <c r="K1440">
        <v>1210101</v>
      </c>
      <c r="L1440" t="s">
        <v>341</v>
      </c>
      <c r="O1440">
        <v>10014656</v>
      </c>
      <c r="P1440" t="s">
        <v>173</v>
      </c>
      <c r="Q1440">
        <v>0</v>
      </c>
      <c r="R1440" t="s">
        <v>342</v>
      </c>
      <c r="S1440" t="s">
        <v>296</v>
      </c>
      <c r="T1440">
        <v>11470010</v>
      </c>
      <c r="U1440" s="16">
        <v>45649</v>
      </c>
      <c r="V1440" s="16">
        <v>45845</v>
      </c>
      <c r="W1440" s="16">
        <v>45807</v>
      </c>
      <c r="X1440">
        <v>0</v>
      </c>
      <c r="Y1440">
        <v>1290900</v>
      </c>
      <c r="Z1440" t="s">
        <v>1568</v>
      </c>
      <c r="AA1440" t="s">
        <v>248</v>
      </c>
      <c r="AB1440" t="s">
        <v>121</v>
      </c>
      <c r="AC1440" t="s">
        <v>255</v>
      </c>
      <c r="AD1440" t="s">
        <v>141</v>
      </c>
      <c r="AE1440" t="str">
        <f>IF(B1440&gt;0,IF(B1440&gt;0,(IF(B1440&lt;&gt;'PLAN SEMANAL'!$A$2,BLTOTAL!AA1440,""))),"")</f>
        <v>PERFORACIO</v>
      </c>
      <c r="AF1440" t="str">
        <f>IF(AH1440="Completo","Completo",IF(IF(B1440&gt;0,_xlfn.XLOOKUP(B1440,'Detalle reservas completas fesa'!K:K,'Detalle reservas completas fesa'!Q:Q,_xlfn.XLOOKUP(B1440,'MB25'!L:L,'MB25'!Q:Q,"Incompleto")),"")="PENDIENTE","Incompleto",IF(B1440&gt;0,_xlfn.XLOOKUP(B1440,'Detalle reservas completas fesa'!K:K,'Detalle reservas completas fesa'!Q:Q,IF(AD1440="SIN MATERIAL","Completo",IF(AD1440="COMPLETO","Completo","Incompleto"))))))</f>
        <v>Incompleto</v>
      </c>
      <c r="AG1440">
        <f>IF(B1440&gt;0,_xlfn.XLOOKUP(B1440,IW49BLTOTAL!A:A,IW49BLTOTAL!H:H),"")</f>
        <v>4</v>
      </c>
      <c r="AH1440" t="str">
        <f>IF(IFERROR(_xlfn.XLOOKUP(B1440,'Detalle custodia'!B:B,'Detalle custodia'!O:O),"")="custodia","Completo","")</f>
        <v/>
      </c>
    </row>
    <row r="1441" spans="1:34" x14ac:dyDescent="0.35">
      <c r="A1441" t="s">
        <v>128</v>
      </c>
      <c r="B1441">
        <v>6526654</v>
      </c>
      <c r="C1441" t="s">
        <v>123</v>
      </c>
      <c r="D1441" t="s">
        <v>1370</v>
      </c>
      <c r="E1441" t="s">
        <v>310</v>
      </c>
      <c r="F1441" t="s">
        <v>133</v>
      </c>
      <c r="G1441" t="s">
        <v>132</v>
      </c>
      <c r="H1441" s="16">
        <v>45839</v>
      </c>
      <c r="I1441" s="16">
        <v>45869</v>
      </c>
      <c r="J1441" t="s">
        <v>3476</v>
      </c>
      <c r="K1441">
        <v>1210100</v>
      </c>
      <c r="L1441" t="s">
        <v>390</v>
      </c>
      <c r="O1441">
        <v>10014594</v>
      </c>
      <c r="P1441" t="s">
        <v>128</v>
      </c>
      <c r="Q1441">
        <v>0</v>
      </c>
      <c r="R1441" t="s">
        <v>342</v>
      </c>
      <c r="S1441" t="s">
        <v>342</v>
      </c>
      <c r="T1441">
        <v>11399113</v>
      </c>
      <c r="U1441" s="16">
        <v>45649</v>
      </c>
      <c r="V1441" s="16">
        <v>45839</v>
      </c>
      <c r="W1441" s="16">
        <v>45833</v>
      </c>
      <c r="X1441">
        <v>0</v>
      </c>
      <c r="Y1441">
        <v>1290900</v>
      </c>
      <c r="Z1441" t="s">
        <v>1568</v>
      </c>
      <c r="AA1441" t="s">
        <v>248</v>
      </c>
      <c r="AB1441" t="s">
        <v>121</v>
      </c>
      <c r="AC1441" t="s">
        <v>255</v>
      </c>
      <c r="AD1441" t="s">
        <v>122</v>
      </c>
      <c r="AE1441" t="str">
        <f>IF(B1441&gt;0,IF(B1441&gt;0,(IF(B1441&lt;&gt;'PLAN SEMANAL'!$A$2,BLTOTAL!AA1441,""))),"")</f>
        <v>PERFORACIO</v>
      </c>
      <c r="AF1441" t="str">
        <f>IF(AH1441="Completo","Completo",IF(IF(B1441&gt;0,_xlfn.XLOOKUP(B1441,'Detalle reservas completas fesa'!K:K,'Detalle reservas completas fesa'!Q:Q,_xlfn.XLOOKUP(B1441,'MB25'!L:L,'MB25'!Q:Q,"Incompleto")),"")="PENDIENTE","Incompleto",IF(B1441&gt;0,_xlfn.XLOOKUP(B1441,'Detalle reservas completas fesa'!K:K,'Detalle reservas completas fesa'!Q:Q,IF(AD1441="SIN MATERIAL","Completo",IF(AD1441="COMPLETO","Completo","Incompleto"))))))</f>
        <v>Completo</v>
      </c>
      <c r="AG1441">
        <f>IF(B1441&gt;0,_xlfn.XLOOKUP(B1441,IW49BLTOTAL!A:A,IW49BLTOTAL!H:H),"")</f>
        <v>4</v>
      </c>
      <c r="AH1441" t="str">
        <f>IF(IFERROR(_xlfn.XLOOKUP(B1441,'Detalle custodia'!B:B,'Detalle custodia'!O:O),"")="custodia","Completo","")</f>
        <v/>
      </c>
    </row>
    <row r="1442" spans="1:34" x14ac:dyDescent="0.35">
      <c r="A1442" t="s">
        <v>288</v>
      </c>
      <c r="B1442">
        <v>6526650</v>
      </c>
      <c r="C1442" t="s">
        <v>123</v>
      </c>
      <c r="D1442" t="s">
        <v>1371</v>
      </c>
      <c r="E1442" t="s">
        <v>310</v>
      </c>
      <c r="F1442" t="s">
        <v>125</v>
      </c>
      <c r="G1442" t="s">
        <v>136</v>
      </c>
      <c r="H1442" s="16">
        <v>45873</v>
      </c>
      <c r="I1442" s="16">
        <v>45873</v>
      </c>
      <c r="J1442" t="s">
        <v>856</v>
      </c>
      <c r="K1442">
        <v>1212120</v>
      </c>
      <c r="L1442" t="s">
        <v>289</v>
      </c>
      <c r="O1442">
        <v>10014653</v>
      </c>
      <c r="P1442" t="s">
        <v>288</v>
      </c>
      <c r="Q1442">
        <v>4315.43</v>
      </c>
      <c r="R1442" t="s">
        <v>343</v>
      </c>
      <c r="S1442" t="s">
        <v>342</v>
      </c>
      <c r="T1442">
        <v>11514318</v>
      </c>
      <c r="U1442" s="16">
        <v>45648</v>
      </c>
      <c r="V1442" s="16">
        <v>45873</v>
      </c>
      <c r="W1442" s="16">
        <v>45835</v>
      </c>
      <c r="X1442">
        <v>4315.43</v>
      </c>
      <c r="Y1442">
        <v>1290900</v>
      </c>
      <c r="Z1442" t="s">
        <v>1568</v>
      </c>
      <c r="AA1442" t="s">
        <v>247</v>
      </c>
      <c r="AB1442" t="s">
        <v>121</v>
      </c>
      <c r="AC1442" t="s">
        <v>255</v>
      </c>
      <c r="AD1442" t="s">
        <v>141</v>
      </c>
      <c r="AE1442" t="str">
        <f>IF(B1442&gt;0,IF(B1442&gt;0,(IF(B1442&lt;&gt;'PLAN SEMANAL'!$A$2,BLTOTAL!AA1442,""))),"")</f>
        <v>CARGUIO</v>
      </c>
      <c r="AF1442" t="str">
        <f>IF(AH1442="Completo","Completo",IF(IF(B1442&gt;0,_xlfn.XLOOKUP(B1442,'Detalle reservas completas fesa'!K:K,'Detalle reservas completas fesa'!Q:Q,_xlfn.XLOOKUP(B1442,'MB25'!L:L,'MB25'!Q:Q,"Incompleto")),"")="PENDIENTE","Incompleto",IF(B1442&gt;0,_xlfn.XLOOKUP(B1442,'Detalle reservas completas fesa'!K:K,'Detalle reservas completas fesa'!Q:Q,IF(AD1442="SIN MATERIAL","Completo",IF(AD1442="COMPLETO","Completo","Incompleto"))))))</f>
        <v>Incompleto</v>
      </c>
      <c r="AG1442">
        <f>IF(B1442&gt;0,_xlfn.XLOOKUP(B1442,IW49BLTOTAL!A:A,IW49BLTOTAL!H:H),"")</f>
        <v>108</v>
      </c>
      <c r="AH1442" t="str">
        <f>IF(IFERROR(_xlfn.XLOOKUP(B1442,'Detalle custodia'!B:B,'Detalle custodia'!O:O),"")="custodia","Completo","")</f>
        <v/>
      </c>
    </row>
    <row r="1443" spans="1:34" x14ac:dyDescent="0.35">
      <c r="A1443" t="s">
        <v>178</v>
      </c>
      <c r="B1443">
        <v>6526594</v>
      </c>
      <c r="C1443" t="s">
        <v>129</v>
      </c>
      <c r="D1443" t="s">
        <v>1372</v>
      </c>
      <c r="E1443" t="s">
        <v>310</v>
      </c>
      <c r="F1443" t="s">
        <v>133</v>
      </c>
      <c r="G1443" t="s">
        <v>147</v>
      </c>
      <c r="H1443" s="16">
        <v>45839</v>
      </c>
      <c r="I1443" s="16">
        <v>45869</v>
      </c>
      <c r="J1443" t="s">
        <v>3476</v>
      </c>
      <c r="K1443">
        <v>1215154</v>
      </c>
      <c r="L1443" t="s">
        <v>392</v>
      </c>
      <c r="O1443">
        <v>10014644</v>
      </c>
      <c r="P1443" t="s">
        <v>178</v>
      </c>
      <c r="Q1443">
        <v>0</v>
      </c>
      <c r="R1443" t="s">
        <v>329</v>
      </c>
      <c r="S1443" t="s">
        <v>3901</v>
      </c>
      <c r="T1443">
        <v>11506424</v>
      </c>
      <c r="U1443" s="16">
        <v>45648</v>
      </c>
      <c r="V1443" s="16">
        <v>45839</v>
      </c>
      <c r="W1443" s="16">
        <v>45835</v>
      </c>
      <c r="X1443">
        <v>0</v>
      </c>
      <c r="Y1443">
        <v>1290900</v>
      </c>
      <c r="Z1443" t="s">
        <v>1568</v>
      </c>
      <c r="AA1443" t="s">
        <v>246</v>
      </c>
      <c r="AB1443" t="s">
        <v>121</v>
      </c>
      <c r="AC1443" t="s">
        <v>255</v>
      </c>
      <c r="AD1443" t="s">
        <v>141</v>
      </c>
      <c r="AE1443" t="str">
        <f>IF(B1443&gt;0,IF(B1443&gt;0,(IF(B1443&lt;&gt;'PLAN SEMANAL'!$A$2,BLTOTAL!AA1443,""))),"")</f>
        <v>AUXILIAR</v>
      </c>
      <c r="AF1443" t="str">
        <f>IF(AH1443="Completo","Completo",IF(IF(B1443&gt;0,_xlfn.XLOOKUP(B1443,'Detalle reservas completas fesa'!K:K,'Detalle reservas completas fesa'!Q:Q,_xlfn.XLOOKUP(B1443,'MB25'!L:L,'MB25'!Q:Q,"Incompleto")),"")="PENDIENTE","Incompleto",IF(B1443&gt;0,_xlfn.XLOOKUP(B1443,'Detalle reservas completas fesa'!K:K,'Detalle reservas completas fesa'!Q:Q,IF(AD1443="SIN MATERIAL","Completo",IF(AD1443="COMPLETO","Completo","Incompleto"))))))</f>
        <v>Completo</v>
      </c>
      <c r="AG1443">
        <f>IF(B1443&gt;0,_xlfn.XLOOKUP(B1443,IW49BLTOTAL!A:A,IW49BLTOTAL!H:H),"")</f>
        <v>12</v>
      </c>
      <c r="AH1443" t="str">
        <f>IF(IFERROR(_xlfn.XLOOKUP(B1443,'Detalle custodia'!B:B,'Detalle custodia'!O:O),"")="custodia","Completo","")</f>
        <v/>
      </c>
    </row>
    <row r="1444" spans="1:34" x14ac:dyDescent="0.35">
      <c r="A1444" t="s">
        <v>134</v>
      </c>
      <c r="B1444">
        <v>6526505</v>
      </c>
      <c r="C1444" t="s">
        <v>123</v>
      </c>
      <c r="D1444" t="s">
        <v>523</v>
      </c>
      <c r="E1444" t="s">
        <v>310</v>
      </c>
      <c r="F1444" t="s">
        <v>259</v>
      </c>
      <c r="G1444" t="s">
        <v>192</v>
      </c>
      <c r="H1444" s="16">
        <v>45809</v>
      </c>
      <c r="I1444" s="16">
        <v>45809</v>
      </c>
      <c r="J1444" t="s">
        <v>856</v>
      </c>
      <c r="K1444">
        <v>1210101</v>
      </c>
      <c r="L1444" t="s">
        <v>271</v>
      </c>
      <c r="O1444">
        <v>10014658</v>
      </c>
      <c r="P1444" t="s">
        <v>134</v>
      </c>
      <c r="Q1444">
        <v>14260.65</v>
      </c>
      <c r="R1444" t="s">
        <v>342</v>
      </c>
      <c r="S1444" t="s">
        <v>343</v>
      </c>
      <c r="T1444">
        <v>11452689</v>
      </c>
      <c r="U1444" s="16">
        <v>45648</v>
      </c>
      <c r="V1444" s="16">
        <v>45809</v>
      </c>
      <c r="W1444" s="16">
        <v>45798</v>
      </c>
      <c r="X1444">
        <v>14260.65</v>
      </c>
      <c r="Y1444">
        <v>1290900</v>
      </c>
      <c r="Z1444" t="s">
        <v>1568</v>
      </c>
      <c r="AA1444" t="s">
        <v>248</v>
      </c>
      <c r="AB1444" t="s">
        <v>121</v>
      </c>
      <c r="AC1444" t="s">
        <v>255</v>
      </c>
      <c r="AD1444" t="s">
        <v>135</v>
      </c>
      <c r="AE1444" t="str">
        <f>IF(B1444&gt;0,IF(B1444&gt;0,(IF(B1444&lt;&gt;'PLAN SEMANAL'!$A$2,BLTOTAL!AA1444,""))),"")</f>
        <v>PERFORACIO</v>
      </c>
      <c r="AF1444" t="str">
        <f>IF(AH1444="Completo","Completo",IF(IF(B1444&gt;0,_xlfn.XLOOKUP(B1444,'Detalle reservas completas fesa'!K:K,'Detalle reservas completas fesa'!Q:Q,_xlfn.XLOOKUP(B1444,'MB25'!L:L,'MB25'!Q:Q,"Incompleto")),"")="PENDIENTE","Incompleto",IF(B1444&gt;0,_xlfn.XLOOKUP(B1444,'Detalle reservas completas fesa'!K:K,'Detalle reservas completas fesa'!Q:Q,IF(AD1444="SIN MATERIAL","Completo",IF(AD1444="COMPLETO","Completo","Incompleto"))))))</f>
        <v>Incompleto</v>
      </c>
      <c r="AG1444">
        <f>IF(B1444&gt;0,_xlfn.XLOOKUP(B1444,IW49BLTOTAL!A:A,IW49BLTOTAL!H:H),"")</f>
        <v>12</v>
      </c>
      <c r="AH1444" t="str">
        <f>IF(IFERROR(_xlfn.XLOOKUP(B1444,'Detalle custodia'!B:B,'Detalle custodia'!O:O),"")="custodia","Completo","")</f>
        <v/>
      </c>
    </row>
    <row r="1445" spans="1:34" x14ac:dyDescent="0.35">
      <c r="A1445" t="s">
        <v>134</v>
      </c>
      <c r="B1445">
        <v>6526454</v>
      </c>
      <c r="C1445" t="s">
        <v>123</v>
      </c>
      <c r="D1445" t="s">
        <v>1373</v>
      </c>
      <c r="E1445" t="s">
        <v>310</v>
      </c>
      <c r="F1445" t="s">
        <v>133</v>
      </c>
      <c r="G1445" t="s">
        <v>132</v>
      </c>
      <c r="H1445" s="16">
        <v>45845</v>
      </c>
      <c r="I1445" s="16">
        <v>45845</v>
      </c>
      <c r="J1445" t="s">
        <v>856</v>
      </c>
      <c r="K1445">
        <v>1210101</v>
      </c>
      <c r="L1445" t="s">
        <v>271</v>
      </c>
      <c r="O1445">
        <v>10014658</v>
      </c>
      <c r="P1445" t="s">
        <v>134</v>
      </c>
      <c r="Q1445">
        <v>0</v>
      </c>
      <c r="R1445" t="s">
        <v>342</v>
      </c>
      <c r="S1445" t="s">
        <v>342</v>
      </c>
      <c r="T1445">
        <v>11510075</v>
      </c>
      <c r="U1445" s="16">
        <v>45648</v>
      </c>
      <c r="V1445" s="16">
        <v>45845</v>
      </c>
      <c r="W1445" s="16">
        <v>45805</v>
      </c>
      <c r="X1445">
        <v>0</v>
      </c>
      <c r="Y1445">
        <v>1290900</v>
      </c>
      <c r="Z1445" t="s">
        <v>1568</v>
      </c>
      <c r="AA1445" t="s">
        <v>248</v>
      </c>
      <c r="AB1445" t="s">
        <v>121</v>
      </c>
      <c r="AC1445" t="s">
        <v>255</v>
      </c>
      <c r="AD1445" t="s">
        <v>141</v>
      </c>
      <c r="AE1445" t="str">
        <f>IF(B1445&gt;0,IF(B1445&gt;0,(IF(B1445&lt;&gt;'PLAN SEMANAL'!$A$2,BLTOTAL!AA1445,""))),"")</f>
        <v>PERFORACIO</v>
      </c>
      <c r="AF1445" t="str">
        <f>IF(AH1445="Completo","Completo",IF(IF(B1445&gt;0,_xlfn.XLOOKUP(B1445,'Detalle reservas completas fesa'!K:K,'Detalle reservas completas fesa'!Q:Q,_xlfn.XLOOKUP(B1445,'MB25'!L:L,'MB25'!Q:Q,"Incompleto")),"")="PENDIENTE","Incompleto",IF(B1445&gt;0,_xlfn.XLOOKUP(B1445,'Detalle reservas completas fesa'!K:K,'Detalle reservas completas fesa'!Q:Q,IF(AD1445="SIN MATERIAL","Completo",IF(AD1445="COMPLETO","Completo","Incompleto"))))))</f>
        <v>Incompleto</v>
      </c>
      <c r="AG1445">
        <f>IF(B1445&gt;0,_xlfn.XLOOKUP(B1445,IW49BLTOTAL!A:A,IW49BLTOTAL!H:H),"")</f>
        <v>2</v>
      </c>
      <c r="AH1445" t="str">
        <f>IF(IFERROR(_xlfn.XLOOKUP(B1445,'Detalle custodia'!B:B,'Detalle custodia'!O:O),"")="custodia","Completo","")</f>
        <v/>
      </c>
    </row>
    <row r="1446" spans="1:34" x14ac:dyDescent="0.35">
      <c r="A1446" t="s">
        <v>223</v>
      </c>
      <c r="B1446">
        <v>6526449</v>
      </c>
      <c r="C1446" t="s">
        <v>129</v>
      </c>
      <c r="D1446" t="s">
        <v>1374</v>
      </c>
      <c r="E1446" t="s">
        <v>310</v>
      </c>
      <c r="F1446" t="s">
        <v>125</v>
      </c>
      <c r="G1446" t="s">
        <v>190</v>
      </c>
      <c r="H1446" s="16">
        <v>45839</v>
      </c>
      <c r="I1446" s="16">
        <v>45869</v>
      </c>
      <c r="J1446" t="s">
        <v>3476</v>
      </c>
      <c r="K1446">
        <v>1213130</v>
      </c>
      <c r="L1446" t="s">
        <v>303</v>
      </c>
      <c r="O1446">
        <v>10014613</v>
      </c>
      <c r="P1446" t="s">
        <v>223</v>
      </c>
      <c r="Q1446">
        <v>0</v>
      </c>
      <c r="R1446" t="s">
        <v>343</v>
      </c>
      <c r="S1446" t="s">
        <v>3901</v>
      </c>
      <c r="T1446">
        <v>11514100</v>
      </c>
      <c r="U1446" s="16">
        <v>45647</v>
      </c>
      <c r="V1446" s="16">
        <v>45839</v>
      </c>
      <c r="W1446" s="16">
        <v>45835</v>
      </c>
      <c r="X1446">
        <v>0</v>
      </c>
      <c r="Y1446">
        <v>1290900</v>
      </c>
      <c r="Z1446" t="s">
        <v>1568</v>
      </c>
      <c r="AA1446" t="s">
        <v>245</v>
      </c>
      <c r="AB1446" t="s">
        <v>121</v>
      </c>
      <c r="AC1446" t="s">
        <v>255</v>
      </c>
      <c r="AD1446" t="s">
        <v>189</v>
      </c>
      <c r="AE1446" t="str">
        <f>IF(B1446&gt;0,IF(B1446&gt;0,(IF(B1446&lt;&gt;'PLAN SEMANAL'!$A$2,BLTOTAL!AA1446,""))),"")</f>
        <v>ACARREO</v>
      </c>
      <c r="AF1446" t="str">
        <f>IF(AH1446="Completo","Completo",IF(IF(B1446&gt;0,_xlfn.XLOOKUP(B1446,'Detalle reservas completas fesa'!K:K,'Detalle reservas completas fesa'!Q:Q,_xlfn.XLOOKUP(B1446,'MB25'!L:L,'MB25'!Q:Q,"Incompleto")),"")="PENDIENTE","Incompleto",IF(B1446&gt;0,_xlfn.XLOOKUP(B1446,'Detalle reservas completas fesa'!K:K,'Detalle reservas completas fesa'!Q:Q,IF(AD1446="SIN MATERIAL","Completo",IF(AD1446="COMPLETO","Completo","Incompleto"))))))</f>
        <v>Completo</v>
      </c>
      <c r="AG1446">
        <f>IF(B1446&gt;0,_xlfn.XLOOKUP(B1446,IW49BLTOTAL!A:A,IW49BLTOTAL!H:H),"")</f>
        <v>240</v>
      </c>
      <c r="AH1446" t="str">
        <f>IF(IFERROR(_xlfn.XLOOKUP(B1446,'Detalle custodia'!B:B,'Detalle custodia'!O:O),"")="custodia","Completo","")</f>
        <v/>
      </c>
    </row>
    <row r="1447" spans="1:34" x14ac:dyDescent="0.35">
      <c r="A1447" t="s">
        <v>178</v>
      </c>
      <c r="B1447">
        <v>6526421</v>
      </c>
      <c r="C1447" t="s">
        <v>129</v>
      </c>
      <c r="D1447" t="s">
        <v>1375</v>
      </c>
      <c r="E1447" t="s">
        <v>310</v>
      </c>
      <c r="F1447" t="s">
        <v>133</v>
      </c>
      <c r="G1447" t="s">
        <v>147</v>
      </c>
      <c r="H1447" s="16">
        <v>45809</v>
      </c>
      <c r="I1447" s="16">
        <v>45809</v>
      </c>
      <c r="J1447" t="s">
        <v>856</v>
      </c>
      <c r="K1447">
        <v>1215154</v>
      </c>
      <c r="L1447" t="s">
        <v>392</v>
      </c>
      <c r="O1447">
        <v>10014644</v>
      </c>
      <c r="P1447" t="s">
        <v>178</v>
      </c>
      <c r="Q1447">
        <v>0</v>
      </c>
      <c r="R1447" t="s">
        <v>329</v>
      </c>
      <c r="S1447" t="s">
        <v>343</v>
      </c>
      <c r="T1447">
        <v>11469016</v>
      </c>
      <c r="U1447" s="16">
        <v>45647</v>
      </c>
      <c r="V1447" s="16">
        <v>45809</v>
      </c>
      <c r="W1447" s="16">
        <v>45776</v>
      </c>
      <c r="X1447">
        <v>0</v>
      </c>
      <c r="Y1447">
        <v>1290900</v>
      </c>
      <c r="Z1447" t="s">
        <v>1568</v>
      </c>
      <c r="AA1447" t="s">
        <v>246</v>
      </c>
      <c r="AB1447" t="s">
        <v>121</v>
      </c>
      <c r="AC1447" t="s">
        <v>255</v>
      </c>
      <c r="AD1447" t="s">
        <v>141</v>
      </c>
      <c r="AE1447" t="str">
        <f>IF(B1447&gt;0,IF(B1447&gt;0,(IF(B1447&lt;&gt;'PLAN SEMANAL'!$A$2,BLTOTAL!AA1447,""))),"")</f>
        <v>AUXILIAR</v>
      </c>
      <c r="AF1447" t="str">
        <f>IF(AH1447="Completo","Completo",IF(IF(B1447&gt;0,_xlfn.XLOOKUP(B1447,'Detalle reservas completas fesa'!K:K,'Detalle reservas completas fesa'!Q:Q,_xlfn.XLOOKUP(B1447,'MB25'!L:L,'MB25'!Q:Q,"Incompleto")),"")="PENDIENTE","Incompleto",IF(B1447&gt;0,_xlfn.XLOOKUP(B1447,'Detalle reservas completas fesa'!K:K,'Detalle reservas completas fesa'!Q:Q,IF(AD1447="SIN MATERIAL","Completo",IF(AD1447="COMPLETO","Completo","Incompleto"))))))</f>
        <v>Incompleto</v>
      </c>
      <c r="AG1447">
        <f>IF(B1447&gt;0,_xlfn.XLOOKUP(B1447,IW49BLTOTAL!A:A,IW49BLTOTAL!H:H),"")</f>
        <v>8</v>
      </c>
      <c r="AH1447" t="str">
        <f>IF(IFERROR(_xlfn.XLOOKUP(B1447,'Detalle custodia'!B:B,'Detalle custodia'!O:O),"")="custodia","Completo","")</f>
        <v/>
      </c>
    </row>
    <row r="1448" spans="1:34" x14ac:dyDescent="0.35">
      <c r="A1448" t="s">
        <v>178</v>
      </c>
      <c r="B1448">
        <v>6526420</v>
      </c>
      <c r="C1448" t="s">
        <v>129</v>
      </c>
      <c r="D1448" t="s">
        <v>1376</v>
      </c>
      <c r="E1448" t="s">
        <v>310</v>
      </c>
      <c r="F1448" t="s">
        <v>259</v>
      </c>
      <c r="G1448" t="s">
        <v>142</v>
      </c>
      <c r="H1448" s="16">
        <v>45809</v>
      </c>
      <c r="I1448" s="16">
        <v>45838</v>
      </c>
      <c r="J1448" t="s">
        <v>3478</v>
      </c>
      <c r="K1448">
        <v>1215154</v>
      </c>
      <c r="L1448" t="s">
        <v>392</v>
      </c>
      <c r="O1448">
        <v>10014644</v>
      </c>
      <c r="P1448" t="s">
        <v>178</v>
      </c>
      <c r="Q1448">
        <v>0</v>
      </c>
      <c r="R1448" t="s">
        <v>329</v>
      </c>
      <c r="S1448" t="s">
        <v>3891</v>
      </c>
      <c r="T1448">
        <v>11452739</v>
      </c>
      <c r="U1448" s="16">
        <v>45647</v>
      </c>
      <c r="V1448" s="16">
        <v>45809</v>
      </c>
      <c r="W1448" s="16">
        <v>45789</v>
      </c>
      <c r="X1448">
        <v>0</v>
      </c>
      <c r="Y1448">
        <v>1290900</v>
      </c>
      <c r="Z1448" t="s">
        <v>1568</v>
      </c>
      <c r="AA1448" t="s">
        <v>246</v>
      </c>
      <c r="AB1448" t="s">
        <v>121</v>
      </c>
      <c r="AC1448" t="s">
        <v>255</v>
      </c>
      <c r="AD1448" t="s">
        <v>141</v>
      </c>
      <c r="AE1448" t="str">
        <f>IF(B1448&gt;0,IF(B1448&gt;0,(IF(B1448&lt;&gt;'PLAN SEMANAL'!$A$2,BLTOTAL!AA1448,""))),"")</f>
        <v>AUXILIAR</v>
      </c>
      <c r="AF1448" t="str">
        <f>IF(AH1448="Completo","Completo",IF(IF(B1448&gt;0,_xlfn.XLOOKUP(B1448,'Detalle reservas completas fesa'!K:K,'Detalle reservas completas fesa'!Q:Q,_xlfn.XLOOKUP(B1448,'MB25'!L:L,'MB25'!Q:Q,"Incompleto")),"")="PENDIENTE","Incompleto",IF(B1448&gt;0,_xlfn.XLOOKUP(B1448,'Detalle reservas completas fesa'!K:K,'Detalle reservas completas fesa'!Q:Q,IF(AD1448="SIN MATERIAL","Completo",IF(AD1448="COMPLETO","Completo","Incompleto"))))))</f>
        <v>Completo</v>
      </c>
      <c r="AG1448">
        <f>IF(B1448&gt;0,_xlfn.XLOOKUP(B1448,IW49BLTOTAL!A:A,IW49BLTOTAL!H:H),"")</f>
        <v>16</v>
      </c>
      <c r="AH1448" t="str">
        <f>IF(IFERROR(_xlfn.XLOOKUP(B1448,'Detalle custodia'!B:B,'Detalle custodia'!O:O),"")="custodia","Completo","")</f>
        <v/>
      </c>
    </row>
    <row r="1449" spans="1:34" x14ac:dyDescent="0.35">
      <c r="A1449" t="s">
        <v>298</v>
      </c>
      <c r="B1449">
        <v>6526413</v>
      </c>
      <c r="C1449" t="s">
        <v>129</v>
      </c>
      <c r="D1449" t="s">
        <v>1377</v>
      </c>
      <c r="E1449" t="s">
        <v>310</v>
      </c>
      <c r="F1449" t="s">
        <v>133</v>
      </c>
      <c r="G1449" t="s">
        <v>147</v>
      </c>
      <c r="H1449" s="16">
        <v>45809</v>
      </c>
      <c r="I1449" s="16">
        <v>45809</v>
      </c>
      <c r="J1449" t="s">
        <v>856</v>
      </c>
      <c r="K1449">
        <v>1213130</v>
      </c>
      <c r="L1449" t="s">
        <v>299</v>
      </c>
      <c r="O1449">
        <v>10014626</v>
      </c>
      <c r="P1449" t="s">
        <v>298</v>
      </c>
      <c r="Q1449">
        <v>0</v>
      </c>
      <c r="R1449" t="s">
        <v>329</v>
      </c>
      <c r="S1449" t="s">
        <v>343</v>
      </c>
      <c r="T1449">
        <v>11421508</v>
      </c>
      <c r="U1449" s="16">
        <v>45647</v>
      </c>
      <c r="V1449" s="16">
        <v>45809</v>
      </c>
      <c r="W1449" s="16">
        <v>45776</v>
      </c>
      <c r="X1449">
        <v>0</v>
      </c>
      <c r="Y1449">
        <v>1290900</v>
      </c>
      <c r="Z1449" t="s">
        <v>1568</v>
      </c>
      <c r="AA1449" t="s">
        <v>245</v>
      </c>
      <c r="AB1449" t="s">
        <v>121</v>
      </c>
      <c r="AC1449" t="s">
        <v>255</v>
      </c>
      <c r="AD1449" t="s">
        <v>141</v>
      </c>
      <c r="AE1449" t="str">
        <f>IF(B1449&gt;0,IF(B1449&gt;0,(IF(B1449&lt;&gt;'PLAN SEMANAL'!$A$2,BLTOTAL!AA1449,""))),"")</f>
        <v>ACARREO</v>
      </c>
      <c r="AF1449" t="str">
        <f>IF(AH1449="Completo","Completo",IF(IF(B1449&gt;0,_xlfn.XLOOKUP(B1449,'Detalle reservas completas fesa'!K:K,'Detalle reservas completas fesa'!Q:Q,_xlfn.XLOOKUP(B1449,'MB25'!L:L,'MB25'!Q:Q,"Incompleto")),"")="PENDIENTE","Incompleto",IF(B1449&gt;0,_xlfn.XLOOKUP(B1449,'Detalle reservas completas fesa'!K:K,'Detalle reservas completas fesa'!Q:Q,IF(AD1449="SIN MATERIAL","Completo",IF(AD1449="COMPLETO","Completo","Incompleto"))))))</f>
        <v>Incompleto</v>
      </c>
      <c r="AG1449">
        <f>IF(B1449&gt;0,_xlfn.XLOOKUP(B1449,IW49BLTOTAL!A:A,IW49BLTOTAL!H:H),"")</f>
        <v>4</v>
      </c>
      <c r="AH1449" t="str">
        <f>IF(IFERROR(_xlfn.XLOOKUP(B1449,'Detalle custodia'!B:B,'Detalle custodia'!O:O),"")="custodia","Completo","")</f>
        <v/>
      </c>
    </row>
    <row r="1450" spans="1:34" x14ac:dyDescent="0.35">
      <c r="A1450" t="s">
        <v>216</v>
      </c>
      <c r="B1450">
        <v>6526319</v>
      </c>
      <c r="C1450" t="s">
        <v>129</v>
      </c>
      <c r="D1450" t="s">
        <v>1378</v>
      </c>
      <c r="E1450" t="s">
        <v>310</v>
      </c>
      <c r="F1450" t="s">
        <v>133</v>
      </c>
      <c r="G1450" t="s">
        <v>147</v>
      </c>
      <c r="H1450" s="16">
        <v>45839</v>
      </c>
      <c r="I1450" s="16">
        <v>45869</v>
      </c>
      <c r="J1450" t="s">
        <v>3476</v>
      </c>
      <c r="K1450">
        <v>1215154</v>
      </c>
      <c r="L1450" t="s">
        <v>282</v>
      </c>
      <c r="O1450">
        <v>10014642</v>
      </c>
      <c r="P1450" t="s">
        <v>216</v>
      </c>
      <c r="Q1450">
        <v>0</v>
      </c>
      <c r="R1450" t="s">
        <v>329</v>
      </c>
      <c r="S1450" t="s">
        <v>3901</v>
      </c>
      <c r="T1450">
        <v>11488729</v>
      </c>
      <c r="U1450" s="16">
        <v>45647</v>
      </c>
      <c r="V1450" s="16">
        <v>45839</v>
      </c>
      <c r="W1450" s="16">
        <v>45835</v>
      </c>
      <c r="X1450">
        <v>0</v>
      </c>
      <c r="Y1450">
        <v>1290900</v>
      </c>
      <c r="Z1450" t="s">
        <v>1568</v>
      </c>
      <c r="AA1450" t="s">
        <v>246</v>
      </c>
      <c r="AB1450" t="s">
        <v>121</v>
      </c>
      <c r="AC1450" t="s">
        <v>255</v>
      </c>
      <c r="AD1450" t="s">
        <v>141</v>
      </c>
      <c r="AE1450" t="str">
        <f>IF(B1450&gt;0,IF(B1450&gt;0,(IF(B1450&lt;&gt;'PLAN SEMANAL'!$A$2,BLTOTAL!AA1450,""))),"")</f>
        <v>AUXILIAR</v>
      </c>
      <c r="AF1450" t="str">
        <f>IF(AH1450="Completo","Completo",IF(IF(B1450&gt;0,_xlfn.XLOOKUP(B1450,'Detalle reservas completas fesa'!K:K,'Detalle reservas completas fesa'!Q:Q,_xlfn.XLOOKUP(B1450,'MB25'!L:L,'MB25'!Q:Q,"Incompleto")),"")="PENDIENTE","Incompleto",IF(B1450&gt;0,_xlfn.XLOOKUP(B1450,'Detalle reservas completas fesa'!K:K,'Detalle reservas completas fesa'!Q:Q,IF(AD1450="SIN MATERIAL","Completo",IF(AD1450="COMPLETO","Completo","Incompleto"))))))</f>
        <v>Completo</v>
      </c>
      <c r="AG1450">
        <f>IF(B1450&gt;0,_xlfn.XLOOKUP(B1450,IW49BLTOTAL!A:A,IW49BLTOTAL!H:H),"")</f>
        <v>2</v>
      </c>
      <c r="AH1450" t="str">
        <f>IF(IFERROR(_xlfn.XLOOKUP(B1450,'Detalle custodia'!B:B,'Detalle custodia'!O:O),"")="custodia","Completo","")</f>
        <v/>
      </c>
    </row>
    <row r="1451" spans="1:34" x14ac:dyDescent="0.35">
      <c r="A1451" t="s">
        <v>244</v>
      </c>
      <c r="B1451">
        <v>6526281</v>
      </c>
      <c r="C1451" t="s">
        <v>129</v>
      </c>
      <c r="D1451" t="s">
        <v>1379</v>
      </c>
      <c r="E1451" t="s">
        <v>310</v>
      </c>
      <c r="F1451" t="s">
        <v>259</v>
      </c>
      <c r="G1451" t="s">
        <v>192</v>
      </c>
      <c r="H1451" s="16">
        <v>45852</v>
      </c>
      <c r="I1451" s="16">
        <v>45852</v>
      </c>
      <c r="J1451" t="s">
        <v>5407</v>
      </c>
      <c r="K1451">
        <v>1215155</v>
      </c>
      <c r="L1451" t="s">
        <v>344</v>
      </c>
      <c r="O1451">
        <v>10017710</v>
      </c>
      <c r="P1451" t="s">
        <v>244</v>
      </c>
      <c r="Q1451">
        <v>4920.99</v>
      </c>
      <c r="R1451" t="s">
        <v>329</v>
      </c>
      <c r="S1451" t="s">
        <v>343</v>
      </c>
      <c r="T1451">
        <v>11513338</v>
      </c>
      <c r="U1451" s="16">
        <v>45647</v>
      </c>
      <c r="V1451" s="16">
        <v>45852</v>
      </c>
      <c r="W1451" s="16">
        <v>45851</v>
      </c>
      <c r="X1451">
        <v>4920.99</v>
      </c>
      <c r="Y1451">
        <v>1290900</v>
      </c>
      <c r="Z1451" t="s">
        <v>1568</v>
      </c>
      <c r="AA1451" t="s">
        <v>246</v>
      </c>
      <c r="AB1451" t="s">
        <v>121</v>
      </c>
      <c r="AC1451" t="s">
        <v>255</v>
      </c>
      <c r="AD1451" t="s">
        <v>135</v>
      </c>
      <c r="AE1451" t="str">
        <f>IF(B1451&gt;0,IF(B1451&gt;0,(IF(B1451&lt;&gt;'PLAN SEMANAL'!$A$2,BLTOTAL!AA1451,""))),"")</f>
        <v>AUXILIAR</v>
      </c>
      <c r="AF1451" t="str">
        <f>IF(AH1451="Completo","Completo",IF(IF(B1451&gt;0,_xlfn.XLOOKUP(B1451,'Detalle reservas completas fesa'!K:K,'Detalle reservas completas fesa'!Q:Q,_xlfn.XLOOKUP(B1451,'MB25'!L:L,'MB25'!Q:Q,"Incompleto")),"")="PENDIENTE","Incompleto",IF(B1451&gt;0,_xlfn.XLOOKUP(B1451,'Detalle reservas completas fesa'!K:K,'Detalle reservas completas fesa'!Q:Q,IF(AD1451="SIN MATERIAL","Completo",IF(AD1451="COMPLETO","Completo","Incompleto"))))))</f>
        <v>Incompleto</v>
      </c>
      <c r="AG1451">
        <f>IF(B1451&gt;0,_xlfn.XLOOKUP(B1451,IW49BLTOTAL!A:A,IW49BLTOTAL!H:H),"")</f>
        <v>1</v>
      </c>
      <c r="AH1451" t="str">
        <f>IF(IFERROR(_xlfn.XLOOKUP(B1451,'Detalle custodia'!B:B,'Detalle custodia'!O:O),"")="custodia","Completo","")</f>
        <v/>
      </c>
    </row>
    <row r="1452" spans="1:34" x14ac:dyDescent="0.35">
      <c r="A1452" t="s">
        <v>244</v>
      </c>
      <c r="B1452">
        <v>6526280</v>
      </c>
      <c r="C1452" t="s">
        <v>129</v>
      </c>
      <c r="D1452" t="s">
        <v>1380</v>
      </c>
      <c r="E1452" t="s">
        <v>310</v>
      </c>
      <c r="F1452" t="s">
        <v>133</v>
      </c>
      <c r="G1452" t="s">
        <v>147</v>
      </c>
      <c r="H1452" s="16">
        <v>45809</v>
      </c>
      <c r="I1452" s="16">
        <v>45809</v>
      </c>
      <c r="J1452" t="s">
        <v>856</v>
      </c>
      <c r="K1452">
        <v>1215155</v>
      </c>
      <c r="L1452" t="s">
        <v>344</v>
      </c>
      <c r="O1452">
        <v>10017710</v>
      </c>
      <c r="P1452" t="s">
        <v>244</v>
      </c>
      <c r="Q1452">
        <v>0</v>
      </c>
      <c r="R1452" t="s">
        <v>329</v>
      </c>
      <c r="S1452" t="s">
        <v>343</v>
      </c>
      <c r="T1452">
        <v>11369679</v>
      </c>
      <c r="U1452" s="16">
        <v>45647</v>
      </c>
      <c r="V1452" s="16">
        <v>45809</v>
      </c>
      <c r="W1452" s="16">
        <v>45776</v>
      </c>
      <c r="X1452">
        <v>0</v>
      </c>
      <c r="Y1452">
        <v>1290900</v>
      </c>
      <c r="Z1452" t="s">
        <v>1568</v>
      </c>
      <c r="AA1452" t="s">
        <v>246</v>
      </c>
      <c r="AB1452" t="s">
        <v>121</v>
      </c>
      <c r="AC1452" t="s">
        <v>255</v>
      </c>
      <c r="AD1452" t="s">
        <v>141</v>
      </c>
      <c r="AE1452" t="str">
        <f>IF(B1452&gt;0,IF(B1452&gt;0,(IF(B1452&lt;&gt;'PLAN SEMANAL'!$A$2,BLTOTAL!AA1452,""))),"")</f>
        <v>AUXILIAR</v>
      </c>
      <c r="AF1452" t="str">
        <f>IF(AH1452="Completo","Completo",IF(IF(B1452&gt;0,_xlfn.XLOOKUP(B1452,'Detalle reservas completas fesa'!K:K,'Detalle reservas completas fesa'!Q:Q,_xlfn.XLOOKUP(B1452,'MB25'!L:L,'MB25'!Q:Q,"Incompleto")),"")="PENDIENTE","Incompleto",IF(B1452&gt;0,_xlfn.XLOOKUP(B1452,'Detalle reservas completas fesa'!K:K,'Detalle reservas completas fesa'!Q:Q,IF(AD1452="SIN MATERIAL","Completo",IF(AD1452="COMPLETO","Completo","Incompleto"))))))</f>
        <v>Incompleto</v>
      </c>
      <c r="AG1452">
        <f>IF(B1452&gt;0,_xlfn.XLOOKUP(B1452,IW49BLTOTAL!A:A,IW49BLTOTAL!H:H),"")</f>
        <v>3</v>
      </c>
      <c r="AH1452" t="str">
        <f>IF(IFERROR(_xlfn.XLOOKUP(B1452,'Detalle custodia'!B:B,'Detalle custodia'!O:O),"")="custodia","Completo","")</f>
        <v/>
      </c>
    </row>
    <row r="1453" spans="1:34" x14ac:dyDescent="0.35">
      <c r="A1453" t="s">
        <v>216</v>
      </c>
      <c r="B1453">
        <v>6526191</v>
      </c>
      <c r="C1453" t="s">
        <v>129</v>
      </c>
      <c r="D1453" t="s">
        <v>1381</v>
      </c>
      <c r="E1453" t="s">
        <v>310</v>
      </c>
      <c r="F1453" t="s">
        <v>125</v>
      </c>
      <c r="G1453" t="s">
        <v>153</v>
      </c>
      <c r="H1453" s="16">
        <v>45839</v>
      </c>
      <c r="I1453" s="16">
        <v>45869</v>
      </c>
      <c r="J1453" t="s">
        <v>3476</v>
      </c>
      <c r="K1453">
        <v>1215154</v>
      </c>
      <c r="L1453" t="s">
        <v>282</v>
      </c>
      <c r="O1453">
        <v>10014642</v>
      </c>
      <c r="P1453" t="s">
        <v>216</v>
      </c>
      <c r="Q1453">
        <v>0</v>
      </c>
      <c r="R1453" t="s">
        <v>329</v>
      </c>
      <c r="S1453" t="s">
        <v>3901</v>
      </c>
      <c r="T1453">
        <v>11488601</v>
      </c>
      <c r="U1453" s="16">
        <v>45646</v>
      </c>
      <c r="V1453" s="16">
        <v>45839</v>
      </c>
      <c r="W1453" s="16">
        <v>45835</v>
      </c>
      <c r="X1453">
        <v>0</v>
      </c>
      <c r="Y1453">
        <v>1290900</v>
      </c>
      <c r="Z1453" t="s">
        <v>1568</v>
      </c>
      <c r="AA1453" t="s">
        <v>246</v>
      </c>
      <c r="AB1453" t="s">
        <v>121</v>
      </c>
      <c r="AC1453" t="s">
        <v>255</v>
      </c>
      <c r="AD1453" t="s">
        <v>141</v>
      </c>
      <c r="AE1453" t="str">
        <f>IF(B1453&gt;0,IF(B1453&gt;0,(IF(B1453&lt;&gt;'PLAN SEMANAL'!$A$2,BLTOTAL!AA1453,""))),"")</f>
        <v>AUXILIAR</v>
      </c>
      <c r="AF1453" t="str">
        <f>IF(AH1453="Completo","Completo",IF(IF(B1453&gt;0,_xlfn.XLOOKUP(B1453,'Detalle reservas completas fesa'!K:K,'Detalle reservas completas fesa'!Q:Q,_xlfn.XLOOKUP(B1453,'MB25'!L:L,'MB25'!Q:Q,"Incompleto")),"")="PENDIENTE","Incompleto",IF(B1453&gt;0,_xlfn.XLOOKUP(B1453,'Detalle reservas completas fesa'!K:K,'Detalle reservas completas fesa'!Q:Q,IF(AD1453="SIN MATERIAL","Completo",IF(AD1453="COMPLETO","Completo","Incompleto"))))))</f>
        <v>Completo</v>
      </c>
      <c r="AG1453">
        <f>IF(B1453&gt;0,_xlfn.XLOOKUP(B1453,IW49BLTOTAL!A:A,IW49BLTOTAL!H:H),"")</f>
        <v>4</v>
      </c>
      <c r="AH1453" t="str">
        <f>IF(IFERROR(_xlfn.XLOOKUP(B1453,'Detalle custodia'!B:B,'Detalle custodia'!O:O),"")="custodia","Completo","")</f>
        <v/>
      </c>
    </row>
    <row r="1454" spans="1:34" x14ac:dyDescent="0.35">
      <c r="A1454" t="s">
        <v>177</v>
      </c>
      <c r="B1454">
        <v>6526184</v>
      </c>
      <c r="C1454" t="s">
        <v>129</v>
      </c>
      <c r="D1454" t="s">
        <v>1382</v>
      </c>
      <c r="E1454" t="s">
        <v>310</v>
      </c>
      <c r="F1454" t="s">
        <v>133</v>
      </c>
      <c r="G1454" t="s">
        <v>147</v>
      </c>
      <c r="H1454" s="16">
        <v>45808</v>
      </c>
      <c r="I1454" s="16">
        <v>45808</v>
      </c>
      <c r="J1454" t="s">
        <v>856</v>
      </c>
      <c r="K1454">
        <v>1215150</v>
      </c>
      <c r="L1454" t="s">
        <v>278</v>
      </c>
      <c r="O1454">
        <v>10014634</v>
      </c>
      <c r="P1454" t="s">
        <v>177</v>
      </c>
      <c r="Q1454">
        <v>0</v>
      </c>
      <c r="R1454" t="s">
        <v>329</v>
      </c>
      <c r="S1454" t="s">
        <v>343</v>
      </c>
      <c r="T1454">
        <v>11373235</v>
      </c>
      <c r="U1454" s="16">
        <v>45646</v>
      </c>
      <c r="V1454" s="16">
        <v>45808</v>
      </c>
      <c r="W1454" s="16">
        <v>45776</v>
      </c>
      <c r="X1454">
        <v>0</v>
      </c>
      <c r="Y1454">
        <v>1290900</v>
      </c>
      <c r="Z1454" t="s">
        <v>1568</v>
      </c>
      <c r="AA1454" t="s">
        <v>246</v>
      </c>
      <c r="AB1454" t="s">
        <v>121</v>
      </c>
      <c r="AC1454" t="s">
        <v>255</v>
      </c>
      <c r="AD1454" t="s">
        <v>141</v>
      </c>
      <c r="AE1454" t="str">
        <f>IF(B1454&gt;0,IF(B1454&gt;0,(IF(B1454&lt;&gt;'PLAN SEMANAL'!$A$2,BLTOTAL!AA1454,""))),"")</f>
        <v>AUXILIAR</v>
      </c>
      <c r="AF1454" t="str">
        <f>IF(AH1454="Completo","Completo",IF(IF(B1454&gt;0,_xlfn.XLOOKUP(B1454,'Detalle reservas completas fesa'!K:K,'Detalle reservas completas fesa'!Q:Q,_xlfn.XLOOKUP(B1454,'MB25'!L:L,'MB25'!Q:Q,"Incompleto")),"")="PENDIENTE","Incompleto",IF(B1454&gt;0,_xlfn.XLOOKUP(B1454,'Detalle reservas completas fesa'!K:K,'Detalle reservas completas fesa'!Q:Q,IF(AD1454="SIN MATERIAL","Completo",IF(AD1454="COMPLETO","Completo","Incompleto"))))))</f>
        <v>Incompleto</v>
      </c>
      <c r="AG1454">
        <f>IF(B1454&gt;0,_xlfn.XLOOKUP(B1454,IW49BLTOTAL!A:A,IW49BLTOTAL!H:H),"")</f>
        <v>8</v>
      </c>
      <c r="AH1454" t="str">
        <f>IF(IFERROR(_xlfn.XLOOKUP(B1454,'Detalle custodia'!B:B,'Detalle custodia'!O:O),"")="custodia","Completo","")</f>
        <v/>
      </c>
    </row>
    <row r="1455" spans="1:34" x14ac:dyDescent="0.35">
      <c r="A1455" t="s">
        <v>202</v>
      </c>
      <c r="B1455">
        <v>6525968</v>
      </c>
      <c r="C1455" t="s">
        <v>129</v>
      </c>
      <c r="D1455" t="s">
        <v>1383</v>
      </c>
      <c r="E1455" t="s">
        <v>310</v>
      </c>
      <c r="F1455" t="s">
        <v>133</v>
      </c>
      <c r="G1455" t="s">
        <v>147</v>
      </c>
      <c r="H1455" s="16">
        <v>45809</v>
      </c>
      <c r="I1455" s="16">
        <v>45809</v>
      </c>
      <c r="J1455" t="s">
        <v>856</v>
      </c>
      <c r="K1455">
        <v>1213130</v>
      </c>
      <c r="L1455" t="s">
        <v>396</v>
      </c>
      <c r="O1455">
        <v>10014615</v>
      </c>
      <c r="P1455" t="s">
        <v>202</v>
      </c>
      <c r="Q1455">
        <v>0</v>
      </c>
      <c r="R1455" t="s">
        <v>329</v>
      </c>
      <c r="S1455" t="s">
        <v>343</v>
      </c>
      <c r="T1455">
        <v>11386115</v>
      </c>
      <c r="U1455" s="16">
        <v>45645</v>
      </c>
      <c r="V1455" s="16">
        <v>45809</v>
      </c>
      <c r="W1455" s="16">
        <v>45776</v>
      </c>
      <c r="X1455">
        <v>0</v>
      </c>
      <c r="Y1455">
        <v>1290900</v>
      </c>
      <c r="Z1455" t="s">
        <v>1568</v>
      </c>
      <c r="AA1455" t="s">
        <v>245</v>
      </c>
      <c r="AB1455" t="s">
        <v>121</v>
      </c>
      <c r="AC1455" t="s">
        <v>255</v>
      </c>
      <c r="AD1455" t="s">
        <v>141</v>
      </c>
      <c r="AE1455" t="str">
        <f>IF(B1455&gt;0,IF(B1455&gt;0,(IF(B1455&lt;&gt;'PLAN SEMANAL'!$A$2,BLTOTAL!AA1455,""))),"")</f>
        <v>ACARREO</v>
      </c>
      <c r="AF1455" t="str">
        <f>IF(AH1455="Completo","Completo",IF(IF(B1455&gt;0,_xlfn.XLOOKUP(B1455,'Detalle reservas completas fesa'!K:K,'Detalle reservas completas fesa'!Q:Q,_xlfn.XLOOKUP(B1455,'MB25'!L:L,'MB25'!Q:Q,"Incompleto")),"")="PENDIENTE","Incompleto",IF(B1455&gt;0,_xlfn.XLOOKUP(B1455,'Detalle reservas completas fesa'!K:K,'Detalle reservas completas fesa'!Q:Q,IF(AD1455="SIN MATERIAL","Completo",IF(AD1455="COMPLETO","Completo","Incompleto"))))))</f>
        <v>Incompleto</v>
      </c>
      <c r="AG1455">
        <f>IF(B1455&gt;0,_xlfn.XLOOKUP(B1455,IW49BLTOTAL!A:A,IW49BLTOTAL!H:H),"")</f>
        <v>2</v>
      </c>
      <c r="AH1455" t="str">
        <f>IF(IFERROR(_xlfn.XLOOKUP(B1455,'Detalle custodia'!B:B,'Detalle custodia'!O:O),"")="custodia","Completo","")</f>
        <v/>
      </c>
    </row>
    <row r="1456" spans="1:34" x14ac:dyDescent="0.35">
      <c r="A1456" t="s">
        <v>198</v>
      </c>
      <c r="B1456">
        <v>6525966</v>
      </c>
      <c r="C1456" t="s">
        <v>129</v>
      </c>
      <c r="D1456" t="s">
        <v>1384</v>
      </c>
      <c r="E1456" t="s">
        <v>310</v>
      </c>
      <c r="F1456" t="s">
        <v>133</v>
      </c>
      <c r="G1456" t="s">
        <v>147</v>
      </c>
      <c r="H1456" s="16">
        <v>45808</v>
      </c>
      <c r="I1456" s="16">
        <v>45808</v>
      </c>
      <c r="J1456" t="s">
        <v>856</v>
      </c>
      <c r="K1456">
        <v>1215156</v>
      </c>
      <c r="L1456" t="s">
        <v>306</v>
      </c>
      <c r="O1456">
        <v>10014640</v>
      </c>
      <c r="P1456" t="s">
        <v>198</v>
      </c>
      <c r="Q1456">
        <v>0</v>
      </c>
      <c r="R1456" t="s">
        <v>329</v>
      </c>
      <c r="S1456" t="s">
        <v>343</v>
      </c>
      <c r="T1456">
        <v>11412442</v>
      </c>
      <c r="U1456" s="16">
        <v>45645</v>
      </c>
      <c r="V1456" s="16">
        <v>45808</v>
      </c>
      <c r="W1456" s="16">
        <v>45776</v>
      </c>
      <c r="X1456">
        <v>0</v>
      </c>
      <c r="Y1456">
        <v>1290900</v>
      </c>
      <c r="Z1456" t="s">
        <v>1568</v>
      </c>
      <c r="AA1456" t="s">
        <v>246</v>
      </c>
      <c r="AB1456" t="s">
        <v>121</v>
      </c>
      <c r="AC1456" t="s">
        <v>255</v>
      </c>
      <c r="AD1456" t="s">
        <v>141</v>
      </c>
      <c r="AE1456" t="str">
        <f>IF(B1456&gt;0,IF(B1456&gt;0,(IF(B1456&lt;&gt;'PLAN SEMANAL'!$A$2,BLTOTAL!AA1456,""))),"")</f>
        <v>AUXILIAR</v>
      </c>
      <c r="AF1456" t="str">
        <f>IF(AH1456="Completo","Completo",IF(IF(B1456&gt;0,_xlfn.XLOOKUP(B1456,'Detalle reservas completas fesa'!K:K,'Detalle reservas completas fesa'!Q:Q,_xlfn.XLOOKUP(B1456,'MB25'!L:L,'MB25'!Q:Q,"Incompleto")),"")="PENDIENTE","Incompleto",IF(B1456&gt;0,_xlfn.XLOOKUP(B1456,'Detalle reservas completas fesa'!K:K,'Detalle reservas completas fesa'!Q:Q,IF(AD1456="SIN MATERIAL","Completo",IF(AD1456="COMPLETO","Completo","Incompleto"))))))</f>
        <v>Incompleto</v>
      </c>
      <c r="AG1456">
        <f>IF(B1456&gt;0,_xlfn.XLOOKUP(B1456,IW49BLTOTAL!A:A,IW49BLTOTAL!H:H),"")</f>
        <v>10</v>
      </c>
      <c r="AH1456" t="str">
        <f>IF(IFERROR(_xlfn.XLOOKUP(B1456,'Detalle custodia'!B:B,'Detalle custodia'!O:O),"")="custodia","Completo","")</f>
        <v/>
      </c>
    </row>
    <row r="1457" spans="1:34" x14ac:dyDescent="0.35">
      <c r="A1457" t="s">
        <v>210</v>
      </c>
      <c r="B1457">
        <v>6525687</v>
      </c>
      <c r="C1457" t="s">
        <v>129</v>
      </c>
      <c r="D1457" t="s">
        <v>1347</v>
      </c>
      <c r="E1457" t="s">
        <v>310</v>
      </c>
      <c r="F1457" t="s">
        <v>133</v>
      </c>
      <c r="G1457" t="s">
        <v>147</v>
      </c>
      <c r="H1457" s="16">
        <v>45839</v>
      </c>
      <c r="I1457" s="16">
        <v>45869</v>
      </c>
      <c r="J1457" t="s">
        <v>856</v>
      </c>
      <c r="K1457">
        <v>1213130</v>
      </c>
      <c r="L1457" t="s">
        <v>395</v>
      </c>
      <c r="O1457">
        <v>10014608</v>
      </c>
      <c r="P1457" t="s">
        <v>210</v>
      </c>
      <c r="Q1457">
        <v>0</v>
      </c>
      <c r="R1457" t="s">
        <v>347</v>
      </c>
      <c r="S1457" t="s">
        <v>3891</v>
      </c>
      <c r="T1457">
        <v>11487546</v>
      </c>
      <c r="U1457" s="16">
        <v>45644</v>
      </c>
      <c r="V1457" s="16">
        <v>45839</v>
      </c>
      <c r="W1457" s="16">
        <v>45806</v>
      </c>
      <c r="X1457">
        <v>0</v>
      </c>
      <c r="Y1457">
        <v>1290900</v>
      </c>
      <c r="Z1457" t="s">
        <v>1568</v>
      </c>
      <c r="AA1457" t="s">
        <v>245</v>
      </c>
      <c r="AB1457" t="s">
        <v>121</v>
      </c>
      <c r="AC1457" t="s">
        <v>255</v>
      </c>
      <c r="AD1457" t="s">
        <v>141</v>
      </c>
      <c r="AE1457" t="str">
        <f>IF(B1457&gt;0,IF(B1457&gt;0,(IF(B1457&lt;&gt;'PLAN SEMANAL'!$A$2,BLTOTAL!AA1457,""))),"")</f>
        <v>ACARREO</v>
      </c>
      <c r="AF1457" t="str">
        <f>IF(AH1457="Completo","Completo",IF(IF(B1457&gt;0,_xlfn.XLOOKUP(B1457,'Detalle reservas completas fesa'!K:K,'Detalle reservas completas fesa'!Q:Q,_xlfn.XLOOKUP(B1457,'MB25'!L:L,'MB25'!Q:Q,"Incompleto")),"")="PENDIENTE","Incompleto",IF(B1457&gt;0,_xlfn.XLOOKUP(B1457,'Detalle reservas completas fesa'!K:K,'Detalle reservas completas fesa'!Q:Q,IF(AD1457="SIN MATERIAL","Completo",IF(AD1457="COMPLETO","Completo","Incompleto"))))))</f>
        <v>Incompleto</v>
      </c>
      <c r="AG1457">
        <f>IF(B1457&gt;0,_xlfn.XLOOKUP(B1457,IW49BLTOTAL!A:A,IW49BLTOTAL!H:H),"")</f>
        <v>1</v>
      </c>
      <c r="AH1457" t="str">
        <f>IF(IFERROR(_xlfn.XLOOKUP(B1457,'Detalle custodia'!B:B,'Detalle custodia'!O:O),"")="custodia","Completo","")</f>
        <v/>
      </c>
    </row>
    <row r="1458" spans="1:34" x14ac:dyDescent="0.35">
      <c r="A1458" t="s">
        <v>240</v>
      </c>
      <c r="B1458">
        <v>6525686</v>
      </c>
      <c r="C1458" t="s">
        <v>129</v>
      </c>
      <c r="D1458" t="s">
        <v>1348</v>
      </c>
      <c r="E1458" t="s">
        <v>310</v>
      </c>
      <c r="F1458" t="s">
        <v>133</v>
      </c>
      <c r="G1458" t="s">
        <v>147</v>
      </c>
      <c r="H1458" s="16">
        <v>45809</v>
      </c>
      <c r="I1458" s="16">
        <v>45809</v>
      </c>
      <c r="J1458" t="s">
        <v>856</v>
      </c>
      <c r="K1458">
        <v>1213130</v>
      </c>
      <c r="L1458" t="s">
        <v>304</v>
      </c>
      <c r="O1458">
        <v>10014607</v>
      </c>
      <c r="P1458" t="s">
        <v>240</v>
      </c>
      <c r="Q1458">
        <v>0</v>
      </c>
      <c r="R1458" t="s">
        <v>347</v>
      </c>
      <c r="S1458" t="s">
        <v>343</v>
      </c>
      <c r="T1458">
        <v>11476252</v>
      </c>
      <c r="U1458" s="16">
        <v>45644</v>
      </c>
      <c r="V1458" s="16">
        <v>45809</v>
      </c>
      <c r="W1458" s="16">
        <v>45776</v>
      </c>
      <c r="X1458">
        <v>0</v>
      </c>
      <c r="Y1458">
        <v>1290900</v>
      </c>
      <c r="Z1458" t="s">
        <v>1568</v>
      </c>
      <c r="AA1458" t="s">
        <v>245</v>
      </c>
      <c r="AB1458" t="s">
        <v>121</v>
      </c>
      <c r="AC1458" t="s">
        <v>255</v>
      </c>
      <c r="AD1458" t="s">
        <v>122</v>
      </c>
      <c r="AE1458" t="str">
        <f>IF(B1458&gt;0,IF(B1458&gt;0,(IF(B1458&lt;&gt;'PLAN SEMANAL'!$A$2,BLTOTAL!AA1458,""))),"")</f>
        <v>ACARREO</v>
      </c>
      <c r="AF1458" t="str">
        <f>IF(AH1458="Completo","Completo",IF(IF(B1458&gt;0,_xlfn.XLOOKUP(B1458,'Detalle reservas completas fesa'!K:K,'Detalle reservas completas fesa'!Q:Q,_xlfn.XLOOKUP(B1458,'MB25'!L:L,'MB25'!Q:Q,"Incompleto")),"")="PENDIENTE","Incompleto",IF(B1458&gt;0,_xlfn.XLOOKUP(B1458,'Detalle reservas completas fesa'!K:K,'Detalle reservas completas fesa'!Q:Q,IF(AD1458="SIN MATERIAL","Completo",IF(AD1458="COMPLETO","Completo","Incompleto"))))))</f>
        <v>Completo</v>
      </c>
      <c r="AG1458">
        <f>IF(B1458&gt;0,_xlfn.XLOOKUP(B1458,IW49BLTOTAL!A:A,IW49BLTOTAL!H:H),"")</f>
        <v>3</v>
      </c>
      <c r="AH1458" t="str">
        <f>IF(IFERROR(_xlfn.XLOOKUP(B1458,'Detalle custodia'!B:B,'Detalle custodia'!O:O),"")="custodia","Completo","")</f>
        <v/>
      </c>
    </row>
    <row r="1459" spans="1:34" x14ac:dyDescent="0.35">
      <c r="A1459" t="s">
        <v>240</v>
      </c>
      <c r="B1459">
        <v>6525685</v>
      </c>
      <c r="C1459" t="s">
        <v>129</v>
      </c>
      <c r="D1459" t="s">
        <v>1236</v>
      </c>
      <c r="E1459" t="s">
        <v>310</v>
      </c>
      <c r="F1459" t="s">
        <v>133</v>
      </c>
      <c r="G1459" t="s">
        <v>147</v>
      </c>
      <c r="H1459" s="16">
        <v>45809</v>
      </c>
      <c r="I1459" s="16">
        <v>45809</v>
      </c>
      <c r="J1459" t="s">
        <v>856</v>
      </c>
      <c r="K1459">
        <v>1213130</v>
      </c>
      <c r="L1459" t="s">
        <v>304</v>
      </c>
      <c r="O1459">
        <v>10014607</v>
      </c>
      <c r="P1459" t="s">
        <v>240</v>
      </c>
      <c r="Q1459">
        <v>0</v>
      </c>
      <c r="R1459" t="s">
        <v>347</v>
      </c>
      <c r="S1459" t="s">
        <v>343</v>
      </c>
      <c r="T1459">
        <v>11476193</v>
      </c>
      <c r="U1459" s="16">
        <v>45644</v>
      </c>
      <c r="V1459" s="16">
        <v>45809</v>
      </c>
      <c r="W1459" s="16">
        <v>45776</v>
      </c>
      <c r="X1459">
        <v>0</v>
      </c>
      <c r="Y1459">
        <v>1290900</v>
      </c>
      <c r="Z1459" t="s">
        <v>1568</v>
      </c>
      <c r="AA1459" t="s">
        <v>245</v>
      </c>
      <c r="AB1459" t="s">
        <v>121</v>
      </c>
      <c r="AC1459" t="s">
        <v>255</v>
      </c>
      <c r="AD1459" t="s">
        <v>141</v>
      </c>
      <c r="AE1459" t="str">
        <f>IF(B1459&gt;0,IF(B1459&gt;0,(IF(B1459&lt;&gt;'PLAN SEMANAL'!$A$2,BLTOTAL!AA1459,""))),"")</f>
        <v>ACARREO</v>
      </c>
      <c r="AF1459" t="str">
        <f>IF(AH1459="Completo","Completo",IF(IF(B1459&gt;0,_xlfn.XLOOKUP(B1459,'Detalle reservas completas fesa'!K:K,'Detalle reservas completas fesa'!Q:Q,_xlfn.XLOOKUP(B1459,'MB25'!L:L,'MB25'!Q:Q,"Incompleto")),"")="PENDIENTE","Incompleto",IF(B1459&gt;0,_xlfn.XLOOKUP(B1459,'Detalle reservas completas fesa'!K:K,'Detalle reservas completas fesa'!Q:Q,IF(AD1459="SIN MATERIAL","Completo",IF(AD1459="COMPLETO","Completo","Incompleto"))))))</f>
        <v>Incompleto</v>
      </c>
      <c r="AG1459">
        <f>IF(B1459&gt;0,_xlfn.XLOOKUP(B1459,IW49BLTOTAL!A:A,IW49BLTOTAL!H:H),"")</f>
        <v>2</v>
      </c>
      <c r="AH1459" t="str">
        <f>IF(IFERROR(_xlfn.XLOOKUP(B1459,'Detalle custodia'!B:B,'Detalle custodia'!O:O),"")="custodia","Completo","")</f>
        <v/>
      </c>
    </row>
    <row r="1460" spans="1:34" x14ac:dyDescent="0.35">
      <c r="A1460" t="s">
        <v>419</v>
      </c>
      <c r="B1460">
        <v>6525683</v>
      </c>
      <c r="C1460" t="s">
        <v>129</v>
      </c>
      <c r="D1460" t="s">
        <v>1349</v>
      </c>
      <c r="E1460" t="s">
        <v>310</v>
      </c>
      <c r="F1460" t="s">
        <v>133</v>
      </c>
      <c r="G1460" t="s">
        <v>147</v>
      </c>
      <c r="H1460" s="16">
        <v>45809</v>
      </c>
      <c r="I1460" s="16">
        <v>45809</v>
      </c>
      <c r="J1460" t="s">
        <v>856</v>
      </c>
      <c r="K1460">
        <v>1213130</v>
      </c>
      <c r="L1460" t="s">
        <v>420</v>
      </c>
      <c r="O1460">
        <v>10014605</v>
      </c>
      <c r="P1460" t="s">
        <v>419</v>
      </c>
      <c r="Q1460">
        <v>0</v>
      </c>
      <c r="R1460" t="s">
        <v>347</v>
      </c>
      <c r="S1460" t="s">
        <v>343</v>
      </c>
      <c r="T1460">
        <v>11510065</v>
      </c>
      <c r="U1460" s="16">
        <v>45644</v>
      </c>
      <c r="V1460" s="16">
        <v>45809</v>
      </c>
      <c r="W1460" s="16">
        <v>45776</v>
      </c>
      <c r="X1460">
        <v>0</v>
      </c>
      <c r="Y1460">
        <v>1290900</v>
      </c>
      <c r="Z1460" t="s">
        <v>1568</v>
      </c>
      <c r="AA1460" t="s">
        <v>245</v>
      </c>
      <c r="AB1460" t="s">
        <v>121</v>
      </c>
      <c r="AC1460" t="s">
        <v>255</v>
      </c>
      <c r="AD1460" t="s">
        <v>141</v>
      </c>
      <c r="AE1460" t="str">
        <f>IF(B1460&gt;0,IF(B1460&gt;0,(IF(B1460&lt;&gt;'PLAN SEMANAL'!$A$2,BLTOTAL!AA1460,""))),"")</f>
        <v>ACARREO</v>
      </c>
      <c r="AF1460" t="str">
        <f>IF(AH1460="Completo","Completo",IF(IF(B1460&gt;0,_xlfn.XLOOKUP(B1460,'Detalle reservas completas fesa'!K:K,'Detalle reservas completas fesa'!Q:Q,_xlfn.XLOOKUP(B1460,'MB25'!L:L,'MB25'!Q:Q,"Incompleto")),"")="PENDIENTE","Incompleto",IF(B1460&gt;0,_xlfn.XLOOKUP(B1460,'Detalle reservas completas fesa'!K:K,'Detalle reservas completas fesa'!Q:Q,IF(AD1460="SIN MATERIAL","Completo",IF(AD1460="COMPLETO","Completo","Incompleto"))))))</f>
        <v>Incompleto</v>
      </c>
      <c r="AG1460">
        <f>IF(B1460&gt;0,_xlfn.XLOOKUP(B1460,IW49BLTOTAL!A:A,IW49BLTOTAL!H:H),"")</f>
        <v>2</v>
      </c>
      <c r="AH1460" t="str">
        <f>IF(IFERROR(_xlfn.XLOOKUP(B1460,'Detalle custodia'!B:B,'Detalle custodia'!O:O),"")="custodia","Completo","")</f>
        <v/>
      </c>
    </row>
    <row r="1461" spans="1:34" x14ac:dyDescent="0.35">
      <c r="A1461" t="s">
        <v>148</v>
      </c>
      <c r="B1461">
        <v>6525606</v>
      </c>
      <c r="C1461" t="s">
        <v>129</v>
      </c>
      <c r="D1461" t="s">
        <v>1350</v>
      </c>
      <c r="E1461" t="s">
        <v>310</v>
      </c>
      <c r="F1461" t="s">
        <v>133</v>
      </c>
      <c r="G1461" t="s">
        <v>226</v>
      </c>
      <c r="H1461" s="16">
        <v>45839</v>
      </c>
      <c r="I1461" s="16">
        <v>45869</v>
      </c>
      <c r="J1461" t="s">
        <v>3476</v>
      </c>
      <c r="K1461">
        <v>1213130</v>
      </c>
      <c r="L1461" t="s">
        <v>297</v>
      </c>
      <c r="O1461">
        <v>10014617</v>
      </c>
      <c r="P1461" t="s">
        <v>148</v>
      </c>
      <c r="Q1461">
        <v>0</v>
      </c>
      <c r="R1461" t="s">
        <v>347</v>
      </c>
      <c r="S1461" t="s">
        <v>3901</v>
      </c>
      <c r="T1461">
        <v>11470270</v>
      </c>
      <c r="U1461" s="16">
        <v>45644</v>
      </c>
      <c r="V1461" s="16">
        <v>45839</v>
      </c>
      <c r="W1461" s="16">
        <v>45835</v>
      </c>
      <c r="X1461">
        <v>0</v>
      </c>
      <c r="Y1461">
        <v>1290900</v>
      </c>
      <c r="Z1461" t="s">
        <v>1568</v>
      </c>
      <c r="AA1461" t="s">
        <v>245</v>
      </c>
      <c r="AB1461" t="s">
        <v>121</v>
      </c>
      <c r="AC1461" t="s">
        <v>255</v>
      </c>
      <c r="AD1461" t="s">
        <v>189</v>
      </c>
      <c r="AE1461" t="str">
        <f>IF(B1461&gt;0,IF(B1461&gt;0,(IF(B1461&lt;&gt;'PLAN SEMANAL'!$A$2,BLTOTAL!AA1461,""))),"")</f>
        <v>ACARREO</v>
      </c>
      <c r="AF1461" t="str">
        <f>IF(AH1461="Completo","Completo",IF(IF(B1461&gt;0,_xlfn.XLOOKUP(B1461,'Detalle reservas completas fesa'!K:K,'Detalle reservas completas fesa'!Q:Q,_xlfn.XLOOKUP(B1461,'MB25'!L:L,'MB25'!Q:Q,"Incompleto")),"")="PENDIENTE","Incompleto",IF(B1461&gt;0,_xlfn.XLOOKUP(B1461,'Detalle reservas completas fesa'!K:K,'Detalle reservas completas fesa'!Q:Q,IF(AD1461="SIN MATERIAL","Completo",IF(AD1461="COMPLETO","Completo","Incompleto"))))))</f>
        <v>Completo</v>
      </c>
      <c r="AG1461">
        <f>IF(B1461&gt;0,_xlfn.XLOOKUP(B1461,IW49BLTOTAL!A:A,IW49BLTOTAL!H:H),"")</f>
        <v>4</v>
      </c>
      <c r="AH1461" t="str">
        <f>IF(IFERROR(_xlfn.XLOOKUP(B1461,'Detalle custodia'!B:B,'Detalle custodia'!O:O),"")="custodia","Completo","")</f>
        <v/>
      </c>
    </row>
    <row r="1462" spans="1:34" x14ac:dyDescent="0.35">
      <c r="A1462" t="s">
        <v>215</v>
      </c>
      <c r="B1462">
        <v>6525600</v>
      </c>
      <c r="C1462" t="s">
        <v>129</v>
      </c>
      <c r="D1462" t="s">
        <v>1351</v>
      </c>
      <c r="E1462" t="s">
        <v>310</v>
      </c>
      <c r="F1462" t="s">
        <v>259</v>
      </c>
      <c r="G1462" t="s">
        <v>132</v>
      </c>
      <c r="H1462" s="16">
        <v>45839</v>
      </c>
      <c r="I1462" s="16">
        <v>45869</v>
      </c>
      <c r="J1462" t="s">
        <v>856</v>
      </c>
      <c r="K1462">
        <v>1213130</v>
      </c>
      <c r="L1462" t="s">
        <v>290</v>
      </c>
      <c r="O1462">
        <v>10018371</v>
      </c>
      <c r="P1462" t="s">
        <v>215</v>
      </c>
      <c r="Q1462">
        <v>0</v>
      </c>
      <c r="R1462" t="s">
        <v>347</v>
      </c>
      <c r="S1462" t="s">
        <v>3891</v>
      </c>
      <c r="T1462">
        <v>11447233</v>
      </c>
      <c r="U1462" s="16">
        <v>45644</v>
      </c>
      <c r="V1462" s="16">
        <v>45839</v>
      </c>
      <c r="W1462" s="16">
        <v>45830</v>
      </c>
      <c r="X1462">
        <v>0</v>
      </c>
      <c r="Y1462">
        <v>1290900</v>
      </c>
      <c r="Z1462" t="s">
        <v>1568</v>
      </c>
      <c r="AA1462" t="s">
        <v>245</v>
      </c>
      <c r="AB1462" t="s">
        <v>121</v>
      </c>
      <c r="AC1462" t="s">
        <v>255</v>
      </c>
      <c r="AD1462" t="s">
        <v>122</v>
      </c>
      <c r="AE1462" t="str">
        <f>IF(B1462&gt;0,IF(B1462&gt;0,(IF(B1462&lt;&gt;'PLAN SEMANAL'!$A$2,BLTOTAL!AA1462,""))),"")</f>
        <v>ACARREO</v>
      </c>
      <c r="AF1462" t="str">
        <f>IF(AH1462="Completo","Completo",IF(IF(B1462&gt;0,_xlfn.XLOOKUP(B1462,'Detalle reservas completas fesa'!K:K,'Detalle reservas completas fesa'!Q:Q,_xlfn.XLOOKUP(B1462,'MB25'!L:L,'MB25'!Q:Q,"Incompleto")),"")="PENDIENTE","Incompleto",IF(B1462&gt;0,_xlfn.XLOOKUP(B1462,'Detalle reservas completas fesa'!K:K,'Detalle reservas completas fesa'!Q:Q,IF(AD1462="SIN MATERIAL","Completo",IF(AD1462="COMPLETO","Completo","Incompleto"))))))</f>
        <v>Completo</v>
      </c>
      <c r="AG1462">
        <f>IF(B1462&gt;0,_xlfn.XLOOKUP(B1462,IW49BLTOTAL!A:A,IW49BLTOTAL!H:H),"")</f>
        <v>1</v>
      </c>
      <c r="AH1462" t="str">
        <f>IF(IFERROR(_xlfn.XLOOKUP(B1462,'Detalle custodia'!B:B,'Detalle custodia'!O:O),"")="custodia","Completo","")</f>
        <v/>
      </c>
    </row>
    <row r="1463" spans="1:34" x14ac:dyDescent="0.35">
      <c r="A1463" t="s">
        <v>237</v>
      </c>
      <c r="B1463">
        <v>6525599</v>
      </c>
      <c r="C1463" t="s">
        <v>129</v>
      </c>
      <c r="D1463" t="s">
        <v>1618</v>
      </c>
      <c r="E1463" t="s">
        <v>310</v>
      </c>
      <c r="F1463" t="s">
        <v>125</v>
      </c>
      <c r="G1463" t="s">
        <v>142</v>
      </c>
      <c r="H1463" s="16">
        <v>45835</v>
      </c>
      <c r="I1463" s="16">
        <v>45835</v>
      </c>
      <c r="J1463" t="s">
        <v>5404</v>
      </c>
      <c r="K1463">
        <v>1213130</v>
      </c>
      <c r="L1463" t="s">
        <v>386</v>
      </c>
      <c r="O1463">
        <v>10014625</v>
      </c>
      <c r="P1463" t="s">
        <v>237</v>
      </c>
      <c r="Q1463">
        <v>0</v>
      </c>
      <c r="R1463" t="s">
        <v>347</v>
      </c>
      <c r="S1463" t="s">
        <v>262</v>
      </c>
      <c r="T1463">
        <v>11470860</v>
      </c>
      <c r="U1463" s="16">
        <v>45644</v>
      </c>
      <c r="V1463" s="16">
        <v>45835</v>
      </c>
      <c r="W1463" s="16">
        <v>45837</v>
      </c>
      <c r="X1463">
        <v>0</v>
      </c>
      <c r="Y1463">
        <v>1290900</v>
      </c>
      <c r="Z1463" t="s">
        <v>1568</v>
      </c>
      <c r="AA1463" t="s">
        <v>245</v>
      </c>
      <c r="AB1463" t="s">
        <v>121</v>
      </c>
      <c r="AC1463" t="s">
        <v>255</v>
      </c>
      <c r="AD1463" t="s">
        <v>141</v>
      </c>
      <c r="AE1463" t="str">
        <f>IF(B1463&gt;0,IF(B1463&gt;0,(IF(B1463&lt;&gt;'PLAN SEMANAL'!$A$2,BLTOTAL!AA1463,""))),"")</f>
        <v>ACARREO</v>
      </c>
      <c r="AF1463" t="str">
        <f>IF(AH1463="Completo","Completo",IF(IF(B1463&gt;0,_xlfn.XLOOKUP(B1463,'Detalle reservas completas fesa'!K:K,'Detalle reservas completas fesa'!Q:Q,_xlfn.XLOOKUP(B1463,'MB25'!L:L,'MB25'!Q:Q,"Incompleto")),"")="PENDIENTE","Incompleto",IF(B1463&gt;0,_xlfn.XLOOKUP(B1463,'Detalle reservas completas fesa'!K:K,'Detalle reservas completas fesa'!Q:Q,IF(AD1463="SIN MATERIAL","Completo",IF(AD1463="COMPLETO","Completo","Incompleto"))))))</f>
        <v>Completo</v>
      </c>
      <c r="AG1463">
        <f>IF(B1463&gt;0,_xlfn.XLOOKUP(B1463,IW49BLTOTAL!A:A,IW49BLTOTAL!H:H),"")</f>
        <v>8</v>
      </c>
      <c r="AH1463" t="str">
        <f>IF(IFERROR(_xlfn.XLOOKUP(B1463,'Detalle custodia'!B:B,'Detalle custodia'!O:O),"")="custodia","Completo","")</f>
        <v/>
      </c>
    </row>
    <row r="1464" spans="1:34" x14ac:dyDescent="0.35">
      <c r="A1464" t="s">
        <v>233</v>
      </c>
      <c r="B1464">
        <v>6525598</v>
      </c>
      <c r="C1464" t="s">
        <v>129</v>
      </c>
      <c r="D1464" t="s">
        <v>1352</v>
      </c>
      <c r="E1464" t="s">
        <v>310</v>
      </c>
      <c r="F1464" t="s">
        <v>133</v>
      </c>
      <c r="G1464" t="s">
        <v>147</v>
      </c>
      <c r="H1464" s="16">
        <v>45839</v>
      </c>
      <c r="I1464" s="16">
        <v>45869</v>
      </c>
      <c r="J1464" t="s">
        <v>3476</v>
      </c>
      <c r="K1464">
        <v>1213130</v>
      </c>
      <c r="L1464" t="s">
        <v>301</v>
      </c>
      <c r="O1464">
        <v>10014623</v>
      </c>
      <c r="P1464" t="s">
        <v>233</v>
      </c>
      <c r="Q1464">
        <v>0</v>
      </c>
      <c r="R1464" t="s">
        <v>347</v>
      </c>
      <c r="S1464" t="s">
        <v>329</v>
      </c>
      <c r="T1464">
        <v>11487757</v>
      </c>
      <c r="U1464" s="16">
        <v>45644</v>
      </c>
      <c r="V1464" s="16">
        <v>45839</v>
      </c>
      <c r="W1464" s="16">
        <v>45835</v>
      </c>
      <c r="X1464">
        <v>0</v>
      </c>
      <c r="Y1464">
        <v>1290900</v>
      </c>
      <c r="Z1464" t="s">
        <v>1568</v>
      </c>
      <c r="AA1464" t="s">
        <v>245</v>
      </c>
      <c r="AB1464" t="s">
        <v>121</v>
      </c>
      <c r="AC1464" t="s">
        <v>255</v>
      </c>
      <c r="AD1464" t="s">
        <v>141</v>
      </c>
      <c r="AE1464" t="str">
        <f>IF(B1464&gt;0,IF(B1464&gt;0,(IF(B1464&lt;&gt;'PLAN SEMANAL'!$A$2,BLTOTAL!AA1464,""))),"")</f>
        <v>ACARREO</v>
      </c>
      <c r="AF1464" t="str">
        <f>IF(AH1464="Completo","Completo",IF(IF(B1464&gt;0,_xlfn.XLOOKUP(B1464,'Detalle reservas completas fesa'!K:K,'Detalle reservas completas fesa'!Q:Q,_xlfn.XLOOKUP(B1464,'MB25'!L:L,'MB25'!Q:Q,"Incompleto")),"")="PENDIENTE","Incompleto",IF(B1464&gt;0,_xlfn.XLOOKUP(B1464,'Detalle reservas completas fesa'!K:K,'Detalle reservas completas fesa'!Q:Q,IF(AD1464="SIN MATERIAL","Completo",IF(AD1464="COMPLETO","Completo","Incompleto"))))))</f>
        <v>Incompleto</v>
      </c>
      <c r="AG1464">
        <f>IF(B1464&gt;0,_xlfn.XLOOKUP(B1464,IW49BLTOTAL!A:A,IW49BLTOTAL!H:H),"")</f>
        <v>0</v>
      </c>
      <c r="AH1464" t="str">
        <f>IF(IFERROR(_xlfn.XLOOKUP(B1464,'Detalle custodia'!B:B,'Detalle custodia'!O:O),"")="custodia","Completo","")</f>
        <v/>
      </c>
    </row>
    <row r="1465" spans="1:34" x14ac:dyDescent="0.35">
      <c r="A1465" t="s">
        <v>403</v>
      </c>
      <c r="B1465">
        <v>6525595</v>
      </c>
      <c r="C1465" t="s">
        <v>129</v>
      </c>
      <c r="D1465" t="s">
        <v>1353</v>
      </c>
      <c r="E1465" t="s">
        <v>310</v>
      </c>
      <c r="F1465" t="s">
        <v>133</v>
      </c>
      <c r="G1465" t="s">
        <v>147</v>
      </c>
      <c r="H1465" s="16">
        <v>45809</v>
      </c>
      <c r="I1465" s="16">
        <v>45809</v>
      </c>
      <c r="J1465" t="s">
        <v>856</v>
      </c>
      <c r="K1465">
        <v>1213130</v>
      </c>
      <c r="L1465" t="s">
        <v>404</v>
      </c>
      <c r="O1465">
        <v>10014622</v>
      </c>
      <c r="P1465" t="s">
        <v>403</v>
      </c>
      <c r="Q1465">
        <v>0</v>
      </c>
      <c r="R1465" t="s">
        <v>347</v>
      </c>
      <c r="S1465" t="s">
        <v>343</v>
      </c>
      <c r="T1465">
        <v>11505558</v>
      </c>
      <c r="U1465" s="16">
        <v>45644</v>
      </c>
      <c r="V1465" s="16">
        <v>45809</v>
      </c>
      <c r="W1465" s="16">
        <v>45749</v>
      </c>
      <c r="X1465">
        <v>0</v>
      </c>
      <c r="Y1465">
        <v>1290900</v>
      </c>
      <c r="Z1465" t="s">
        <v>1568</v>
      </c>
      <c r="AA1465" t="s">
        <v>245</v>
      </c>
      <c r="AB1465" t="s">
        <v>121</v>
      </c>
      <c r="AC1465" t="s">
        <v>255</v>
      </c>
      <c r="AD1465" t="s">
        <v>122</v>
      </c>
      <c r="AE1465" t="str">
        <f>IF(B1465&gt;0,IF(B1465&gt;0,(IF(B1465&lt;&gt;'PLAN SEMANAL'!$A$2,BLTOTAL!AA1465,""))),"")</f>
        <v>ACARREO</v>
      </c>
      <c r="AF1465" t="str">
        <f>IF(AH1465="Completo","Completo",IF(IF(B1465&gt;0,_xlfn.XLOOKUP(B1465,'Detalle reservas completas fesa'!K:K,'Detalle reservas completas fesa'!Q:Q,_xlfn.XLOOKUP(B1465,'MB25'!L:L,'MB25'!Q:Q,"Incompleto")),"")="PENDIENTE","Incompleto",IF(B1465&gt;0,_xlfn.XLOOKUP(B1465,'Detalle reservas completas fesa'!K:K,'Detalle reservas completas fesa'!Q:Q,IF(AD1465="SIN MATERIAL","Completo",IF(AD1465="COMPLETO","Completo","Incompleto"))))))</f>
        <v>Completo</v>
      </c>
      <c r="AG1465">
        <f>IF(B1465&gt;0,_xlfn.XLOOKUP(B1465,IW49BLTOTAL!A:A,IW49BLTOTAL!H:H),"")</f>
        <v>1</v>
      </c>
      <c r="AH1465" t="str">
        <f>IF(IFERROR(_xlfn.XLOOKUP(B1465,'Detalle custodia'!B:B,'Detalle custodia'!O:O),"")="custodia","Completo","")</f>
        <v/>
      </c>
    </row>
    <row r="1466" spans="1:34" x14ac:dyDescent="0.35">
      <c r="A1466" t="s">
        <v>403</v>
      </c>
      <c r="B1466">
        <v>6525594</v>
      </c>
      <c r="C1466" t="s">
        <v>129</v>
      </c>
      <c r="D1466" t="s">
        <v>1354</v>
      </c>
      <c r="E1466" t="s">
        <v>310</v>
      </c>
      <c r="F1466" t="s">
        <v>133</v>
      </c>
      <c r="G1466" t="s">
        <v>147</v>
      </c>
      <c r="H1466" s="16">
        <v>45809</v>
      </c>
      <c r="I1466" s="16">
        <v>45809</v>
      </c>
      <c r="J1466" t="s">
        <v>856</v>
      </c>
      <c r="K1466">
        <v>1213130</v>
      </c>
      <c r="L1466" t="s">
        <v>404</v>
      </c>
      <c r="O1466">
        <v>10014622</v>
      </c>
      <c r="P1466" t="s">
        <v>403</v>
      </c>
      <c r="Q1466">
        <v>0</v>
      </c>
      <c r="R1466" t="s">
        <v>347</v>
      </c>
      <c r="S1466" t="s">
        <v>343</v>
      </c>
      <c r="T1466">
        <v>11505552</v>
      </c>
      <c r="U1466" s="16">
        <v>45644</v>
      </c>
      <c r="V1466" s="16">
        <v>45809</v>
      </c>
      <c r="W1466" s="16">
        <v>45749</v>
      </c>
      <c r="X1466">
        <v>0</v>
      </c>
      <c r="Y1466">
        <v>1290900</v>
      </c>
      <c r="Z1466" t="s">
        <v>1568</v>
      </c>
      <c r="AA1466" t="s">
        <v>245</v>
      </c>
      <c r="AB1466" t="s">
        <v>121</v>
      </c>
      <c r="AC1466" t="s">
        <v>255</v>
      </c>
      <c r="AD1466" t="s">
        <v>141</v>
      </c>
      <c r="AE1466" t="str">
        <f>IF(B1466&gt;0,IF(B1466&gt;0,(IF(B1466&lt;&gt;'PLAN SEMANAL'!$A$2,BLTOTAL!AA1466,""))),"")</f>
        <v>ACARREO</v>
      </c>
      <c r="AF1466" t="str">
        <f>IF(AH1466="Completo","Completo",IF(IF(B1466&gt;0,_xlfn.XLOOKUP(B1466,'Detalle reservas completas fesa'!K:K,'Detalle reservas completas fesa'!Q:Q,_xlfn.XLOOKUP(B1466,'MB25'!L:L,'MB25'!Q:Q,"Incompleto")),"")="PENDIENTE","Incompleto",IF(B1466&gt;0,_xlfn.XLOOKUP(B1466,'Detalle reservas completas fesa'!K:K,'Detalle reservas completas fesa'!Q:Q,IF(AD1466="SIN MATERIAL","Completo",IF(AD1466="COMPLETO","Completo","Incompleto"))))))</f>
        <v>Incompleto</v>
      </c>
      <c r="AG1466">
        <f>IF(B1466&gt;0,_xlfn.XLOOKUP(B1466,IW49BLTOTAL!A:A,IW49BLTOTAL!H:H),"")</f>
        <v>1</v>
      </c>
      <c r="AH1466" t="str">
        <f>IF(IFERROR(_xlfn.XLOOKUP(B1466,'Detalle custodia'!B:B,'Detalle custodia'!O:O),"")="custodia","Completo","")</f>
        <v/>
      </c>
    </row>
    <row r="1467" spans="1:34" x14ac:dyDescent="0.35">
      <c r="A1467" t="s">
        <v>131</v>
      </c>
      <c r="B1467">
        <v>6525589</v>
      </c>
      <c r="C1467" t="s">
        <v>129</v>
      </c>
      <c r="D1467" t="s">
        <v>1355</v>
      </c>
      <c r="E1467" t="s">
        <v>310</v>
      </c>
      <c r="F1467" t="s">
        <v>133</v>
      </c>
      <c r="G1467" t="s">
        <v>147</v>
      </c>
      <c r="H1467" s="16">
        <v>45809</v>
      </c>
      <c r="I1467" s="16">
        <v>45809</v>
      </c>
      <c r="J1467" t="s">
        <v>856</v>
      </c>
      <c r="K1467">
        <v>1213130</v>
      </c>
      <c r="L1467" t="s">
        <v>335</v>
      </c>
      <c r="O1467">
        <v>10014603</v>
      </c>
      <c r="P1467" t="s">
        <v>131</v>
      </c>
      <c r="Q1467">
        <v>0</v>
      </c>
      <c r="R1467" t="s">
        <v>347</v>
      </c>
      <c r="S1467" t="s">
        <v>343</v>
      </c>
      <c r="T1467">
        <v>11486866</v>
      </c>
      <c r="U1467" s="16">
        <v>45644</v>
      </c>
      <c r="V1467" s="16">
        <v>45809</v>
      </c>
      <c r="W1467" s="16">
        <v>45774</v>
      </c>
      <c r="X1467">
        <v>0</v>
      </c>
      <c r="Y1467">
        <v>1290900</v>
      </c>
      <c r="Z1467" t="s">
        <v>1568</v>
      </c>
      <c r="AA1467" t="s">
        <v>245</v>
      </c>
      <c r="AB1467" t="s">
        <v>121</v>
      </c>
      <c r="AC1467" t="s">
        <v>255</v>
      </c>
      <c r="AD1467" t="s">
        <v>141</v>
      </c>
      <c r="AE1467" t="str">
        <f>IF(B1467&gt;0,IF(B1467&gt;0,(IF(B1467&lt;&gt;'PLAN SEMANAL'!$A$2,BLTOTAL!AA1467,""))),"")</f>
        <v>ACARREO</v>
      </c>
      <c r="AF1467" t="str">
        <f>IF(AH1467="Completo","Completo",IF(IF(B1467&gt;0,_xlfn.XLOOKUP(B1467,'Detalle reservas completas fesa'!K:K,'Detalle reservas completas fesa'!Q:Q,_xlfn.XLOOKUP(B1467,'MB25'!L:L,'MB25'!Q:Q,"Incompleto")),"")="PENDIENTE","Incompleto",IF(B1467&gt;0,_xlfn.XLOOKUP(B1467,'Detalle reservas completas fesa'!K:K,'Detalle reservas completas fesa'!Q:Q,IF(AD1467="SIN MATERIAL","Completo",IF(AD1467="COMPLETO","Completo","Incompleto"))))))</f>
        <v>Incompleto</v>
      </c>
      <c r="AG1467">
        <f>IF(B1467&gt;0,_xlfn.XLOOKUP(B1467,IW49BLTOTAL!A:A,IW49BLTOTAL!H:H),"")</f>
        <v>1</v>
      </c>
      <c r="AH1467" t="str">
        <f>IF(IFERROR(_xlfn.XLOOKUP(B1467,'Detalle custodia'!B:B,'Detalle custodia'!O:O),"")="custodia","Completo","")</f>
        <v/>
      </c>
    </row>
    <row r="1468" spans="1:34" x14ac:dyDescent="0.35">
      <c r="A1468" t="s">
        <v>148</v>
      </c>
      <c r="B1468">
        <v>6525583</v>
      </c>
      <c r="C1468" t="s">
        <v>129</v>
      </c>
      <c r="D1468" t="s">
        <v>1356</v>
      </c>
      <c r="E1468" t="s">
        <v>310</v>
      </c>
      <c r="F1468" t="s">
        <v>133</v>
      </c>
      <c r="G1468" t="s">
        <v>132</v>
      </c>
      <c r="H1468" s="16">
        <v>45839</v>
      </c>
      <c r="I1468" s="16">
        <v>45869</v>
      </c>
      <c r="J1468" t="s">
        <v>3476</v>
      </c>
      <c r="K1468">
        <v>1213130</v>
      </c>
      <c r="L1468" t="s">
        <v>297</v>
      </c>
      <c r="O1468">
        <v>10014617</v>
      </c>
      <c r="P1468" t="s">
        <v>148</v>
      </c>
      <c r="Q1468">
        <v>0</v>
      </c>
      <c r="R1468" t="s">
        <v>347</v>
      </c>
      <c r="S1468" t="s">
        <v>3901</v>
      </c>
      <c r="T1468">
        <v>11393512</v>
      </c>
      <c r="U1468" s="16">
        <v>45644</v>
      </c>
      <c r="V1468" s="16">
        <v>45839</v>
      </c>
      <c r="W1468" s="16">
        <v>45835</v>
      </c>
      <c r="X1468">
        <v>0</v>
      </c>
      <c r="Y1468">
        <v>1290900</v>
      </c>
      <c r="Z1468" t="s">
        <v>1568</v>
      </c>
      <c r="AA1468" t="s">
        <v>245</v>
      </c>
      <c r="AB1468" t="s">
        <v>121</v>
      </c>
      <c r="AC1468" t="s">
        <v>255</v>
      </c>
      <c r="AD1468" t="s">
        <v>141</v>
      </c>
      <c r="AE1468" t="str">
        <f>IF(B1468&gt;0,IF(B1468&gt;0,(IF(B1468&lt;&gt;'PLAN SEMANAL'!$A$2,BLTOTAL!AA1468,""))),"")</f>
        <v>ACARREO</v>
      </c>
      <c r="AF1468" t="str">
        <f>IF(AH1468="Completo","Completo",IF(IF(B1468&gt;0,_xlfn.XLOOKUP(B1468,'Detalle reservas completas fesa'!K:K,'Detalle reservas completas fesa'!Q:Q,_xlfn.XLOOKUP(B1468,'MB25'!L:L,'MB25'!Q:Q,"Incompleto")),"")="PENDIENTE","Incompleto",IF(B1468&gt;0,_xlfn.XLOOKUP(B1468,'Detalle reservas completas fesa'!K:K,'Detalle reservas completas fesa'!Q:Q,IF(AD1468="SIN MATERIAL","Completo",IF(AD1468="COMPLETO","Completo","Incompleto"))))))</f>
        <v>Incompleto</v>
      </c>
      <c r="AG1468">
        <f>IF(B1468&gt;0,_xlfn.XLOOKUP(B1468,IW49BLTOTAL!A:A,IW49BLTOTAL!H:H),"")</f>
        <v>4</v>
      </c>
      <c r="AH1468" t="str">
        <f>IF(IFERROR(_xlfn.XLOOKUP(B1468,'Detalle custodia'!B:B,'Detalle custodia'!O:O),"")="custodia","Completo","")</f>
        <v/>
      </c>
    </row>
    <row r="1469" spans="1:34" x14ac:dyDescent="0.35">
      <c r="A1469" t="s">
        <v>149</v>
      </c>
      <c r="B1469">
        <v>6525579</v>
      </c>
      <c r="C1469" t="s">
        <v>129</v>
      </c>
      <c r="D1469" t="s">
        <v>1357</v>
      </c>
      <c r="E1469" t="s">
        <v>310</v>
      </c>
      <c r="F1469" t="s">
        <v>133</v>
      </c>
      <c r="G1469" t="s">
        <v>147</v>
      </c>
      <c r="H1469" s="16">
        <v>45838</v>
      </c>
      <c r="I1469" s="16">
        <v>45838</v>
      </c>
      <c r="J1469" t="s">
        <v>856</v>
      </c>
      <c r="K1469">
        <v>1213130</v>
      </c>
      <c r="L1469" t="s">
        <v>302</v>
      </c>
      <c r="O1469">
        <v>10014616</v>
      </c>
      <c r="P1469" t="s">
        <v>149</v>
      </c>
      <c r="Q1469">
        <v>0</v>
      </c>
      <c r="R1469" t="s">
        <v>347</v>
      </c>
      <c r="S1469" t="s">
        <v>343</v>
      </c>
      <c r="T1469">
        <v>11507169</v>
      </c>
      <c r="U1469" s="16">
        <v>45644</v>
      </c>
      <c r="V1469" s="16">
        <v>45838</v>
      </c>
      <c r="W1469" s="16">
        <v>45776</v>
      </c>
      <c r="X1469">
        <v>0</v>
      </c>
      <c r="Y1469">
        <v>1290900</v>
      </c>
      <c r="Z1469" t="s">
        <v>1568</v>
      </c>
      <c r="AA1469" t="s">
        <v>245</v>
      </c>
      <c r="AB1469" t="s">
        <v>121</v>
      </c>
      <c r="AC1469" t="s">
        <v>255</v>
      </c>
      <c r="AD1469" t="s">
        <v>141</v>
      </c>
      <c r="AE1469" t="str">
        <f>IF(B1469&gt;0,IF(B1469&gt;0,(IF(B1469&lt;&gt;'PLAN SEMANAL'!$A$2,BLTOTAL!AA1469,""))),"")</f>
        <v>ACARREO</v>
      </c>
      <c r="AF1469" t="str">
        <f>IF(AH1469="Completo","Completo",IF(IF(B1469&gt;0,_xlfn.XLOOKUP(B1469,'Detalle reservas completas fesa'!K:K,'Detalle reservas completas fesa'!Q:Q,_xlfn.XLOOKUP(B1469,'MB25'!L:L,'MB25'!Q:Q,"Incompleto")),"")="PENDIENTE","Incompleto",IF(B1469&gt;0,_xlfn.XLOOKUP(B1469,'Detalle reservas completas fesa'!K:K,'Detalle reservas completas fesa'!Q:Q,IF(AD1469="SIN MATERIAL","Completo",IF(AD1469="COMPLETO","Completo","Incompleto"))))))</f>
        <v>Incompleto</v>
      </c>
      <c r="AG1469">
        <f>IF(B1469&gt;0,_xlfn.XLOOKUP(B1469,IW49BLTOTAL!A:A,IW49BLTOTAL!H:H),"")</f>
        <v>8</v>
      </c>
      <c r="AH1469" t="str">
        <f>IF(IFERROR(_xlfn.XLOOKUP(B1469,'Detalle custodia'!B:B,'Detalle custodia'!O:O),"")="custodia","Completo","")</f>
        <v/>
      </c>
    </row>
    <row r="1470" spans="1:34" x14ac:dyDescent="0.35">
      <c r="A1470" t="s">
        <v>149</v>
      </c>
      <c r="B1470">
        <v>6525575</v>
      </c>
      <c r="C1470" t="s">
        <v>129</v>
      </c>
      <c r="D1470" t="s">
        <v>1358</v>
      </c>
      <c r="E1470" t="s">
        <v>310</v>
      </c>
      <c r="F1470" t="s">
        <v>133</v>
      </c>
      <c r="G1470" t="s">
        <v>147</v>
      </c>
      <c r="H1470" s="16">
        <v>45838</v>
      </c>
      <c r="I1470" s="16">
        <v>45838</v>
      </c>
      <c r="J1470" t="s">
        <v>856</v>
      </c>
      <c r="K1470">
        <v>1213130</v>
      </c>
      <c r="L1470" t="s">
        <v>302</v>
      </c>
      <c r="O1470">
        <v>10014616</v>
      </c>
      <c r="P1470" t="s">
        <v>149</v>
      </c>
      <c r="Q1470">
        <v>0</v>
      </c>
      <c r="R1470" t="s">
        <v>347</v>
      </c>
      <c r="S1470" t="s">
        <v>343</v>
      </c>
      <c r="T1470">
        <v>11487802</v>
      </c>
      <c r="U1470" s="16">
        <v>45644</v>
      </c>
      <c r="V1470" s="16">
        <v>45838</v>
      </c>
      <c r="W1470" s="16">
        <v>45776</v>
      </c>
      <c r="X1470">
        <v>0</v>
      </c>
      <c r="Y1470">
        <v>1290900</v>
      </c>
      <c r="Z1470" t="s">
        <v>1568</v>
      </c>
      <c r="AA1470" t="s">
        <v>245</v>
      </c>
      <c r="AB1470" t="s">
        <v>121</v>
      </c>
      <c r="AC1470" t="s">
        <v>255</v>
      </c>
      <c r="AD1470" t="s">
        <v>122</v>
      </c>
      <c r="AE1470" t="str">
        <f>IF(B1470&gt;0,IF(B1470&gt;0,(IF(B1470&lt;&gt;'PLAN SEMANAL'!$A$2,BLTOTAL!AA1470,""))),"")</f>
        <v>ACARREO</v>
      </c>
      <c r="AF1470" t="str">
        <f>IF(AH1470="Completo","Completo",IF(IF(B1470&gt;0,_xlfn.XLOOKUP(B1470,'Detalle reservas completas fesa'!K:K,'Detalle reservas completas fesa'!Q:Q,_xlfn.XLOOKUP(B1470,'MB25'!L:L,'MB25'!Q:Q,"Incompleto")),"")="PENDIENTE","Incompleto",IF(B1470&gt;0,_xlfn.XLOOKUP(B1470,'Detalle reservas completas fesa'!K:K,'Detalle reservas completas fesa'!Q:Q,IF(AD1470="SIN MATERIAL","Completo",IF(AD1470="COMPLETO","Completo","Incompleto"))))))</f>
        <v>Completo</v>
      </c>
      <c r="AG1470">
        <f>IF(B1470&gt;0,_xlfn.XLOOKUP(B1470,IW49BLTOTAL!A:A,IW49BLTOTAL!H:H),"")</f>
        <v>6</v>
      </c>
      <c r="AH1470" t="str">
        <f>IF(IFERROR(_xlfn.XLOOKUP(B1470,'Detalle custodia'!B:B,'Detalle custodia'!O:O),"")="custodia","Completo","")</f>
        <v/>
      </c>
    </row>
    <row r="1471" spans="1:34" x14ac:dyDescent="0.35">
      <c r="A1471" t="s">
        <v>217</v>
      </c>
      <c r="B1471">
        <v>6525565</v>
      </c>
      <c r="C1471" t="s">
        <v>129</v>
      </c>
      <c r="D1471" t="s">
        <v>1061</v>
      </c>
      <c r="E1471" t="s">
        <v>310</v>
      </c>
      <c r="F1471" t="s">
        <v>133</v>
      </c>
      <c r="G1471" t="s">
        <v>147</v>
      </c>
      <c r="H1471" s="16">
        <v>45809</v>
      </c>
      <c r="I1471" s="16">
        <v>45809</v>
      </c>
      <c r="J1471" t="s">
        <v>856</v>
      </c>
      <c r="K1471">
        <v>1213130</v>
      </c>
      <c r="L1471" t="s">
        <v>320</v>
      </c>
      <c r="O1471">
        <v>10014611</v>
      </c>
      <c r="P1471" t="s">
        <v>217</v>
      </c>
      <c r="Q1471">
        <v>0</v>
      </c>
      <c r="R1471" t="s">
        <v>347</v>
      </c>
      <c r="S1471" t="s">
        <v>343</v>
      </c>
      <c r="T1471">
        <v>11485472</v>
      </c>
      <c r="U1471" s="16">
        <v>45644</v>
      </c>
      <c r="V1471" s="16">
        <v>45809</v>
      </c>
      <c r="W1471" s="16">
        <v>45776</v>
      </c>
      <c r="X1471">
        <v>0</v>
      </c>
      <c r="Y1471">
        <v>1290900</v>
      </c>
      <c r="Z1471" t="s">
        <v>1568</v>
      </c>
      <c r="AA1471" t="s">
        <v>245</v>
      </c>
      <c r="AB1471" t="s">
        <v>121</v>
      </c>
      <c r="AC1471" t="s">
        <v>255</v>
      </c>
      <c r="AD1471" t="s">
        <v>141</v>
      </c>
      <c r="AE1471" t="str">
        <f>IF(B1471&gt;0,IF(B1471&gt;0,(IF(B1471&lt;&gt;'PLAN SEMANAL'!$A$2,BLTOTAL!AA1471,""))),"")</f>
        <v>ACARREO</v>
      </c>
      <c r="AF1471" t="str">
        <f>IF(AH1471="Completo","Completo",IF(IF(B1471&gt;0,_xlfn.XLOOKUP(B1471,'Detalle reservas completas fesa'!K:K,'Detalle reservas completas fesa'!Q:Q,_xlfn.XLOOKUP(B1471,'MB25'!L:L,'MB25'!Q:Q,"Incompleto")),"")="PENDIENTE","Incompleto",IF(B1471&gt;0,_xlfn.XLOOKUP(B1471,'Detalle reservas completas fesa'!K:K,'Detalle reservas completas fesa'!Q:Q,IF(AD1471="SIN MATERIAL","Completo",IF(AD1471="COMPLETO","Completo","Incompleto"))))))</f>
        <v>Incompleto</v>
      </c>
      <c r="AG1471">
        <f>IF(B1471&gt;0,_xlfn.XLOOKUP(B1471,IW49BLTOTAL!A:A,IW49BLTOTAL!H:H),"")</f>
        <v>3</v>
      </c>
      <c r="AH1471" t="str">
        <f>IF(IFERROR(_xlfn.XLOOKUP(B1471,'Detalle custodia'!B:B,'Detalle custodia'!O:O),"")="custodia","Completo","")</f>
        <v/>
      </c>
    </row>
    <row r="1472" spans="1:34" x14ac:dyDescent="0.35">
      <c r="A1472" t="s">
        <v>324</v>
      </c>
      <c r="B1472">
        <v>6525286</v>
      </c>
      <c r="C1472" t="s">
        <v>138</v>
      </c>
      <c r="D1472" t="s">
        <v>1359</v>
      </c>
      <c r="E1472" t="s">
        <v>310</v>
      </c>
      <c r="F1472" t="s">
        <v>125</v>
      </c>
      <c r="G1472" t="s">
        <v>136</v>
      </c>
      <c r="H1472" s="16">
        <v>45809</v>
      </c>
      <c r="I1472" s="16">
        <v>45809</v>
      </c>
      <c r="J1472" t="s">
        <v>856</v>
      </c>
      <c r="K1472">
        <v>1291900</v>
      </c>
      <c r="L1472" t="s">
        <v>325</v>
      </c>
      <c r="O1472">
        <v>10014721</v>
      </c>
      <c r="P1472" t="s">
        <v>239</v>
      </c>
      <c r="Q1472">
        <v>3341.88</v>
      </c>
      <c r="R1472" t="s">
        <v>269</v>
      </c>
      <c r="S1472" t="s">
        <v>347</v>
      </c>
      <c r="T1472">
        <v>11408295</v>
      </c>
      <c r="U1472" s="16">
        <v>45644</v>
      </c>
      <c r="V1472" s="16">
        <v>45809</v>
      </c>
      <c r="W1472" s="16">
        <v>45805</v>
      </c>
      <c r="X1472">
        <v>3341.88</v>
      </c>
      <c r="Y1472">
        <v>1290900</v>
      </c>
      <c r="Z1472" t="s">
        <v>1568</v>
      </c>
      <c r="AA1472" t="s">
        <v>249</v>
      </c>
      <c r="AB1472" t="s">
        <v>121</v>
      </c>
      <c r="AC1472" t="s">
        <v>255</v>
      </c>
      <c r="AD1472" t="s">
        <v>135</v>
      </c>
      <c r="AE1472" t="str">
        <f>IF(B1472&gt;0,IF(B1472&gt;0,(IF(B1472&lt;&gt;'PLAN SEMANAL'!$A$2,BLTOTAL!AA1472,""))),"")</f>
        <v>SOPORTE</v>
      </c>
      <c r="AF1472" t="str">
        <f>IF(AH1472="Completo","Completo",IF(IF(B1472&gt;0,_xlfn.XLOOKUP(B1472,'Detalle reservas completas fesa'!K:K,'Detalle reservas completas fesa'!Q:Q,_xlfn.XLOOKUP(B1472,'MB25'!L:L,'MB25'!Q:Q,"Incompleto")),"")="PENDIENTE","Incompleto",IF(B1472&gt;0,_xlfn.XLOOKUP(B1472,'Detalle reservas completas fesa'!K:K,'Detalle reservas completas fesa'!Q:Q,IF(AD1472="SIN MATERIAL","Completo",IF(AD1472="COMPLETO","Completo","Incompleto"))))))</f>
        <v>Incompleto</v>
      </c>
      <c r="AG1472">
        <f>IF(B1472&gt;0,_xlfn.XLOOKUP(B1472,IW49BLTOTAL!A:A,IW49BLTOTAL!H:H),"")</f>
        <v>0</v>
      </c>
      <c r="AH1472" t="str">
        <f>IF(IFERROR(_xlfn.XLOOKUP(B1472,'Detalle custodia'!B:B,'Detalle custodia'!O:O),"")="custodia","Completo","")</f>
        <v/>
      </c>
    </row>
    <row r="1473" spans="1:34" x14ac:dyDescent="0.35">
      <c r="A1473" t="s">
        <v>264</v>
      </c>
      <c r="B1473">
        <v>6525215</v>
      </c>
      <c r="C1473" t="s">
        <v>138</v>
      </c>
      <c r="D1473" t="s">
        <v>1360</v>
      </c>
      <c r="E1473" t="s">
        <v>310</v>
      </c>
      <c r="F1473" t="s">
        <v>125</v>
      </c>
      <c r="G1473" t="s">
        <v>423</v>
      </c>
      <c r="H1473" s="16">
        <v>45809</v>
      </c>
      <c r="I1473" s="16">
        <v>45809</v>
      </c>
      <c r="K1473">
        <v>1291900</v>
      </c>
      <c r="L1473" t="s">
        <v>266</v>
      </c>
      <c r="Q1473">
        <v>44091.63</v>
      </c>
      <c r="R1473" t="s">
        <v>269</v>
      </c>
      <c r="S1473" t="s">
        <v>347</v>
      </c>
      <c r="T1473">
        <v>11509724</v>
      </c>
      <c r="U1473" s="16">
        <v>45644</v>
      </c>
      <c r="V1473" s="16">
        <v>45809</v>
      </c>
      <c r="W1473" s="16">
        <v>45817</v>
      </c>
      <c r="X1473">
        <v>44091.63</v>
      </c>
      <c r="Y1473">
        <v>1290900</v>
      </c>
      <c r="Z1473" t="s">
        <v>1568</v>
      </c>
      <c r="AA1473" t="s">
        <v>249</v>
      </c>
      <c r="AB1473" t="s">
        <v>121</v>
      </c>
      <c r="AC1473" t="s">
        <v>255</v>
      </c>
      <c r="AD1473" t="s">
        <v>141</v>
      </c>
      <c r="AE1473" t="str">
        <f>IF(B1473&gt;0,IF(B1473&gt;0,(IF(B1473&lt;&gt;'PLAN SEMANAL'!$A$2,BLTOTAL!AA1473,""))),"")</f>
        <v>SOPORTE</v>
      </c>
      <c r="AF1473" t="str">
        <f>IF(AH1473="Completo","Completo",IF(IF(B1473&gt;0,_xlfn.XLOOKUP(B1473,'Detalle reservas completas fesa'!K:K,'Detalle reservas completas fesa'!Q:Q,_xlfn.XLOOKUP(B1473,'MB25'!L:L,'MB25'!Q:Q,"Incompleto")),"")="PENDIENTE","Incompleto",IF(B1473&gt;0,_xlfn.XLOOKUP(B1473,'Detalle reservas completas fesa'!K:K,'Detalle reservas completas fesa'!Q:Q,IF(AD1473="SIN MATERIAL","Completo",IF(AD1473="COMPLETO","Completo","Incompleto"))))))</f>
        <v>Incompleto</v>
      </c>
      <c r="AG1473">
        <f>IF(B1473&gt;0,_xlfn.XLOOKUP(B1473,IW49BLTOTAL!A:A,IW49BLTOTAL!H:H),"")</f>
        <v>0</v>
      </c>
      <c r="AH1473" t="str">
        <f>IF(IFERROR(_xlfn.XLOOKUP(B1473,'Detalle custodia'!B:B,'Detalle custodia'!O:O),"")="custodia","Completo","")</f>
        <v/>
      </c>
    </row>
    <row r="1474" spans="1:34" x14ac:dyDescent="0.35">
      <c r="A1474" t="s">
        <v>274</v>
      </c>
      <c r="B1474">
        <v>6523993</v>
      </c>
      <c r="C1474" t="s">
        <v>123</v>
      </c>
      <c r="D1474" t="s">
        <v>1344</v>
      </c>
      <c r="E1474" t="s">
        <v>310</v>
      </c>
      <c r="F1474" t="s">
        <v>259</v>
      </c>
      <c r="G1474" t="s">
        <v>192</v>
      </c>
      <c r="H1474" s="16">
        <v>45809</v>
      </c>
      <c r="I1474" s="16">
        <v>45809</v>
      </c>
      <c r="K1474">
        <v>1210102</v>
      </c>
      <c r="L1474" t="s">
        <v>275</v>
      </c>
      <c r="O1474">
        <v>10014596</v>
      </c>
      <c r="P1474" t="s">
        <v>176</v>
      </c>
      <c r="Q1474">
        <v>1347.45</v>
      </c>
      <c r="R1474" t="s">
        <v>848</v>
      </c>
      <c r="S1474" t="s">
        <v>343</v>
      </c>
      <c r="T1474">
        <v>11511511</v>
      </c>
      <c r="U1474" s="16">
        <v>45640</v>
      </c>
      <c r="V1474" s="16">
        <v>45809</v>
      </c>
      <c r="W1474" s="16">
        <v>45798</v>
      </c>
      <c r="X1474">
        <v>1347.45</v>
      </c>
      <c r="Y1474">
        <v>1290900</v>
      </c>
      <c r="Z1474" t="s">
        <v>1568</v>
      </c>
      <c r="AA1474" t="s">
        <v>248</v>
      </c>
      <c r="AB1474" t="s">
        <v>121</v>
      </c>
      <c r="AC1474" t="s">
        <v>255</v>
      </c>
      <c r="AD1474" t="s">
        <v>135</v>
      </c>
      <c r="AE1474" t="str">
        <f>IF(B1474&gt;0,IF(B1474&gt;0,(IF(B1474&lt;&gt;'PLAN SEMANAL'!$A$2,BLTOTAL!AA1474,""))),"")</f>
        <v>PERFORACIO</v>
      </c>
      <c r="AF1474" t="str">
        <f>IF(AH1474="Completo","Completo",IF(IF(B1474&gt;0,_xlfn.XLOOKUP(B1474,'Detalle reservas completas fesa'!K:K,'Detalle reservas completas fesa'!Q:Q,_xlfn.XLOOKUP(B1474,'MB25'!L:L,'MB25'!Q:Q,"Incompleto")),"")="PENDIENTE","Incompleto",IF(B1474&gt;0,_xlfn.XLOOKUP(B1474,'Detalle reservas completas fesa'!K:K,'Detalle reservas completas fesa'!Q:Q,IF(AD1474="SIN MATERIAL","Completo",IF(AD1474="COMPLETO","Completo","Incompleto"))))))</f>
        <v>Incompleto</v>
      </c>
      <c r="AG1474">
        <f>IF(B1474&gt;0,_xlfn.XLOOKUP(B1474,IW49BLTOTAL!A:A,IW49BLTOTAL!H:H),"")</f>
        <v>0</v>
      </c>
      <c r="AH1474" t="str">
        <f>IF(IFERROR(_xlfn.XLOOKUP(B1474,'Detalle custodia'!B:B,'Detalle custodia'!O:O),"")="custodia","Completo","")</f>
        <v/>
      </c>
    </row>
    <row r="1475" spans="1:34" x14ac:dyDescent="0.35">
      <c r="A1475" t="s">
        <v>158</v>
      </c>
      <c r="B1475">
        <v>6523107</v>
      </c>
      <c r="C1475" t="s">
        <v>129</v>
      </c>
      <c r="D1475" t="s">
        <v>1345</v>
      </c>
      <c r="E1475" t="s">
        <v>310</v>
      </c>
      <c r="F1475" t="s">
        <v>439</v>
      </c>
      <c r="G1475" t="s">
        <v>153</v>
      </c>
      <c r="H1475" s="16">
        <v>45839</v>
      </c>
      <c r="I1475" s="16">
        <v>45869</v>
      </c>
      <c r="J1475" t="s">
        <v>3476</v>
      </c>
      <c r="K1475">
        <v>1213130</v>
      </c>
      <c r="L1475" t="s">
        <v>397</v>
      </c>
      <c r="O1475">
        <v>10014604</v>
      </c>
      <c r="P1475" t="s">
        <v>158</v>
      </c>
      <c r="Q1475">
        <v>0</v>
      </c>
      <c r="R1475" t="s">
        <v>329</v>
      </c>
      <c r="S1475" t="s">
        <v>3901</v>
      </c>
      <c r="T1475">
        <v>11509956</v>
      </c>
      <c r="U1475" s="16">
        <v>45638</v>
      </c>
      <c r="V1475" s="16">
        <v>45839</v>
      </c>
      <c r="W1475" s="16">
        <v>45835</v>
      </c>
      <c r="X1475">
        <v>0</v>
      </c>
      <c r="Y1475">
        <v>1290900</v>
      </c>
      <c r="Z1475" t="s">
        <v>1568</v>
      </c>
      <c r="AA1475" t="s">
        <v>245</v>
      </c>
      <c r="AB1475" t="s">
        <v>121</v>
      </c>
      <c r="AC1475" t="s">
        <v>255</v>
      </c>
      <c r="AD1475" t="s">
        <v>141</v>
      </c>
      <c r="AE1475" t="str">
        <f>IF(B1475&gt;0,IF(B1475&gt;0,(IF(B1475&lt;&gt;'PLAN SEMANAL'!$A$2,BLTOTAL!AA1475,""))),"")</f>
        <v>ACARREO</v>
      </c>
      <c r="AF1475" t="str">
        <f>IF(AH1475="Completo","Completo",IF(IF(B1475&gt;0,_xlfn.XLOOKUP(B1475,'Detalle reservas completas fesa'!K:K,'Detalle reservas completas fesa'!Q:Q,_xlfn.XLOOKUP(B1475,'MB25'!L:L,'MB25'!Q:Q,"Incompleto")),"")="PENDIENTE","Incompleto",IF(B1475&gt;0,_xlfn.XLOOKUP(B1475,'Detalle reservas completas fesa'!K:K,'Detalle reservas completas fesa'!Q:Q,IF(AD1475="SIN MATERIAL","Completo",IF(AD1475="COMPLETO","Completo","Incompleto"))))))</f>
        <v>Completo</v>
      </c>
      <c r="AG1475">
        <f>IF(B1475&gt;0,_xlfn.XLOOKUP(B1475,IW49BLTOTAL!A:A,IW49BLTOTAL!H:H),"")</f>
        <v>2</v>
      </c>
      <c r="AH1475" t="str">
        <f>IF(IFERROR(_xlfn.XLOOKUP(B1475,'Detalle custodia'!B:B,'Detalle custodia'!O:O),"")="custodia","Completo","")</f>
        <v/>
      </c>
    </row>
    <row r="1476" spans="1:34" x14ac:dyDescent="0.35">
      <c r="A1476" t="s">
        <v>238</v>
      </c>
      <c r="B1476">
        <v>6522976</v>
      </c>
      <c r="C1476" t="s">
        <v>129</v>
      </c>
      <c r="D1476" t="s">
        <v>3824</v>
      </c>
      <c r="E1476" t="s">
        <v>310</v>
      </c>
      <c r="F1476" t="s">
        <v>259</v>
      </c>
      <c r="G1476" t="s">
        <v>142</v>
      </c>
      <c r="H1476" s="16">
        <v>45855</v>
      </c>
      <c r="I1476" s="16">
        <v>45855</v>
      </c>
      <c r="J1476" t="s">
        <v>5407</v>
      </c>
      <c r="K1476">
        <v>1215152</v>
      </c>
      <c r="L1476" t="s">
        <v>281</v>
      </c>
      <c r="O1476">
        <v>10014628</v>
      </c>
      <c r="P1476" t="s">
        <v>238</v>
      </c>
      <c r="Q1476">
        <v>0</v>
      </c>
      <c r="R1476" t="s">
        <v>329</v>
      </c>
      <c r="S1476" t="s">
        <v>343</v>
      </c>
      <c r="T1476">
        <v>11500598</v>
      </c>
      <c r="U1476" s="16">
        <v>45638</v>
      </c>
      <c r="V1476" s="16">
        <v>45855</v>
      </c>
      <c r="W1476" s="16">
        <v>45851</v>
      </c>
      <c r="X1476">
        <v>0</v>
      </c>
      <c r="Y1476">
        <v>1290900</v>
      </c>
      <c r="Z1476" t="s">
        <v>1568</v>
      </c>
      <c r="AA1476" t="s">
        <v>246</v>
      </c>
      <c r="AB1476" t="s">
        <v>121</v>
      </c>
      <c r="AC1476" t="s">
        <v>255</v>
      </c>
      <c r="AD1476" t="s">
        <v>141</v>
      </c>
      <c r="AE1476" t="str">
        <f>IF(B1476&gt;0,IF(B1476&gt;0,(IF(B1476&lt;&gt;'PLAN SEMANAL'!$A$2,BLTOTAL!AA1476,""))),"")</f>
        <v>AUXILIAR</v>
      </c>
      <c r="AF1476" t="str">
        <f>IF(AH1476="Completo","Completo",IF(IF(B1476&gt;0,_xlfn.XLOOKUP(B1476,'Detalle reservas completas fesa'!K:K,'Detalle reservas completas fesa'!Q:Q,_xlfn.XLOOKUP(B1476,'MB25'!L:L,'MB25'!Q:Q,"Incompleto")),"")="PENDIENTE","Incompleto",IF(B1476&gt;0,_xlfn.XLOOKUP(B1476,'Detalle reservas completas fesa'!K:K,'Detalle reservas completas fesa'!Q:Q,IF(AD1476="SIN MATERIAL","Completo",IF(AD1476="COMPLETO","Completo","Incompleto"))))))</f>
        <v>Completo</v>
      </c>
      <c r="AG1476">
        <f>IF(B1476&gt;0,_xlfn.XLOOKUP(B1476,IW49BLTOTAL!A:A,IW49BLTOTAL!H:H),"")</f>
        <v>12</v>
      </c>
      <c r="AH1476" t="str">
        <f>IF(IFERROR(_xlfn.XLOOKUP(B1476,'Detalle custodia'!B:B,'Detalle custodia'!O:O),"")="custodia","Completo","")</f>
        <v/>
      </c>
    </row>
    <row r="1477" spans="1:34" x14ac:dyDescent="0.35">
      <c r="A1477" t="s">
        <v>216</v>
      </c>
      <c r="B1477">
        <v>6522962</v>
      </c>
      <c r="C1477" t="s">
        <v>129</v>
      </c>
      <c r="D1477" t="s">
        <v>6340</v>
      </c>
      <c r="E1477" t="s">
        <v>310</v>
      </c>
      <c r="F1477" t="s">
        <v>379</v>
      </c>
      <c r="G1477" t="s">
        <v>136</v>
      </c>
      <c r="H1477" s="16">
        <v>45870</v>
      </c>
      <c r="I1477" s="16">
        <v>45870</v>
      </c>
      <c r="J1477" t="s">
        <v>856</v>
      </c>
      <c r="K1477">
        <v>1215154</v>
      </c>
      <c r="L1477" t="s">
        <v>282</v>
      </c>
      <c r="O1477">
        <v>10014642</v>
      </c>
      <c r="P1477" t="s">
        <v>216</v>
      </c>
      <c r="Q1477">
        <v>54573.46</v>
      </c>
      <c r="R1477" t="s">
        <v>329</v>
      </c>
      <c r="S1477" t="s">
        <v>343</v>
      </c>
      <c r="T1477">
        <v>11489397</v>
      </c>
      <c r="U1477" s="16">
        <v>45638</v>
      </c>
      <c r="V1477" s="16">
        <v>45870</v>
      </c>
      <c r="W1477" s="16">
        <v>45850</v>
      </c>
      <c r="X1477">
        <v>54573.46</v>
      </c>
      <c r="Y1477">
        <v>1290900</v>
      </c>
      <c r="Z1477" t="s">
        <v>1568</v>
      </c>
      <c r="AA1477" t="s">
        <v>246</v>
      </c>
      <c r="AB1477" t="s">
        <v>121</v>
      </c>
      <c r="AC1477" t="s">
        <v>255</v>
      </c>
      <c r="AD1477" t="s">
        <v>135</v>
      </c>
      <c r="AE1477" t="str">
        <f>IF(B1477&gt;0,IF(B1477&gt;0,(IF(B1477&lt;&gt;'PLAN SEMANAL'!$A$2,BLTOTAL!AA1477,""))),"")</f>
        <v>AUXILIAR</v>
      </c>
      <c r="AF1477" t="str">
        <f>IF(AH1477="Completo","Completo",IF(IF(B1477&gt;0,_xlfn.XLOOKUP(B1477,'Detalle reservas completas fesa'!K:K,'Detalle reservas completas fesa'!Q:Q,_xlfn.XLOOKUP(B1477,'MB25'!L:L,'MB25'!Q:Q,"Incompleto")),"")="PENDIENTE","Incompleto",IF(B1477&gt;0,_xlfn.XLOOKUP(B1477,'Detalle reservas completas fesa'!K:K,'Detalle reservas completas fesa'!Q:Q,IF(AD1477="SIN MATERIAL","Completo",IF(AD1477="COMPLETO","Completo","Incompleto"))))))</f>
        <v>Incompleto</v>
      </c>
      <c r="AG1477">
        <f>IF(B1477&gt;0,_xlfn.XLOOKUP(B1477,IW49BLTOTAL!A:A,IW49BLTOTAL!H:H),"")</f>
        <v>24</v>
      </c>
      <c r="AH1477" t="str">
        <f>IF(IFERROR(_xlfn.XLOOKUP(B1477,'Detalle custodia'!B:B,'Detalle custodia'!O:O),"")="custodia","Completo","")</f>
        <v/>
      </c>
    </row>
    <row r="1478" spans="1:34" x14ac:dyDescent="0.35">
      <c r="A1478" t="s">
        <v>216</v>
      </c>
      <c r="B1478">
        <v>6522961</v>
      </c>
      <c r="C1478" t="s">
        <v>129</v>
      </c>
      <c r="D1478" t="s">
        <v>1342</v>
      </c>
      <c r="E1478" t="s">
        <v>310</v>
      </c>
      <c r="F1478" t="s">
        <v>125</v>
      </c>
      <c r="G1478" t="s">
        <v>190</v>
      </c>
      <c r="H1478" s="16">
        <v>45839</v>
      </c>
      <c r="I1478" s="16">
        <v>45869</v>
      </c>
      <c r="J1478" t="s">
        <v>3476</v>
      </c>
      <c r="K1478">
        <v>1215154</v>
      </c>
      <c r="L1478" t="s">
        <v>282</v>
      </c>
      <c r="O1478">
        <v>10014642</v>
      </c>
      <c r="P1478" t="s">
        <v>216</v>
      </c>
      <c r="Q1478">
        <v>0</v>
      </c>
      <c r="R1478" t="s">
        <v>329</v>
      </c>
      <c r="S1478" t="s">
        <v>3901</v>
      </c>
      <c r="T1478">
        <v>11483732</v>
      </c>
      <c r="U1478" s="16">
        <v>45638</v>
      </c>
      <c r="V1478" s="16">
        <v>45839</v>
      </c>
      <c r="W1478" s="16">
        <v>45835</v>
      </c>
      <c r="X1478">
        <v>0</v>
      </c>
      <c r="Y1478">
        <v>1290900</v>
      </c>
      <c r="Z1478" t="s">
        <v>1568</v>
      </c>
      <c r="AA1478" t="s">
        <v>246</v>
      </c>
      <c r="AB1478" t="s">
        <v>121</v>
      </c>
      <c r="AC1478" t="s">
        <v>255</v>
      </c>
      <c r="AD1478" t="s">
        <v>189</v>
      </c>
      <c r="AE1478" t="str">
        <f>IF(B1478&gt;0,IF(B1478&gt;0,(IF(B1478&lt;&gt;'PLAN SEMANAL'!$A$2,BLTOTAL!AA1478,""))),"")</f>
        <v>AUXILIAR</v>
      </c>
      <c r="AF1478" t="str">
        <f>IF(AH1478="Completo","Completo",IF(IF(B1478&gt;0,_xlfn.XLOOKUP(B1478,'Detalle reservas completas fesa'!K:K,'Detalle reservas completas fesa'!Q:Q,_xlfn.XLOOKUP(B1478,'MB25'!L:L,'MB25'!Q:Q,"Incompleto")),"")="PENDIENTE","Incompleto",IF(B1478&gt;0,_xlfn.XLOOKUP(B1478,'Detalle reservas completas fesa'!K:K,'Detalle reservas completas fesa'!Q:Q,IF(AD1478="SIN MATERIAL","Completo",IF(AD1478="COMPLETO","Completo","Incompleto"))))))</f>
        <v>Completo</v>
      </c>
      <c r="AG1478">
        <f>IF(B1478&gt;0,_xlfn.XLOOKUP(B1478,IW49BLTOTAL!A:A,IW49BLTOTAL!H:H),"")</f>
        <v>8</v>
      </c>
      <c r="AH1478" t="str">
        <f>IF(IFERROR(_xlfn.XLOOKUP(B1478,'Detalle custodia'!B:B,'Detalle custodia'!O:O),"")="custodia","Completo","")</f>
        <v/>
      </c>
    </row>
    <row r="1479" spans="1:34" x14ac:dyDescent="0.35">
      <c r="A1479" t="s">
        <v>198</v>
      </c>
      <c r="B1479">
        <v>6522566</v>
      </c>
      <c r="C1479" t="s">
        <v>129</v>
      </c>
      <c r="D1479" t="s">
        <v>1325</v>
      </c>
      <c r="E1479" t="s">
        <v>310</v>
      </c>
      <c r="F1479" t="s">
        <v>259</v>
      </c>
      <c r="G1479" t="s">
        <v>336</v>
      </c>
      <c r="H1479" s="16">
        <v>45858</v>
      </c>
      <c r="I1479" s="16">
        <v>45858</v>
      </c>
      <c r="J1479" t="s">
        <v>5407</v>
      </c>
      <c r="K1479">
        <v>1215156</v>
      </c>
      <c r="L1479" t="s">
        <v>306</v>
      </c>
      <c r="O1479">
        <v>10014640</v>
      </c>
      <c r="P1479" t="s">
        <v>198</v>
      </c>
      <c r="Q1479">
        <v>0</v>
      </c>
      <c r="R1479" t="s">
        <v>329</v>
      </c>
      <c r="S1479" t="s">
        <v>343</v>
      </c>
      <c r="T1479">
        <v>11508848</v>
      </c>
      <c r="U1479" s="16">
        <v>45636</v>
      </c>
      <c r="V1479" s="16">
        <v>45858</v>
      </c>
      <c r="W1479" s="16">
        <v>45851</v>
      </c>
      <c r="X1479">
        <v>0</v>
      </c>
      <c r="Y1479">
        <v>1290900</v>
      </c>
      <c r="Z1479" t="s">
        <v>1568</v>
      </c>
      <c r="AA1479" t="s">
        <v>246</v>
      </c>
      <c r="AB1479" t="s">
        <v>121</v>
      </c>
      <c r="AC1479" t="s">
        <v>255</v>
      </c>
      <c r="AD1479" t="s">
        <v>189</v>
      </c>
      <c r="AE1479" t="str">
        <f>IF(B1479&gt;0,IF(B1479&gt;0,(IF(B1479&lt;&gt;'PLAN SEMANAL'!$A$2,BLTOTAL!AA1479,""))),"")</f>
        <v>AUXILIAR</v>
      </c>
      <c r="AF1479" t="str">
        <f>IF(AH1479="Completo","Completo",IF(IF(B1479&gt;0,_xlfn.XLOOKUP(B1479,'Detalle reservas completas fesa'!K:K,'Detalle reservas completas fesa'!Q:Q,_xlfn.XLOOKUP(B1479,'MB25'!L:L,'MB25'!Q:Q,"Incompleto")),"")="PENDIENTE","Incompleto",IF(B1479&gt;0,_xlfn.XLOOKUP(B1479,'Detalle reservas completas fesa'!K:K,'Detalle reservas completas fesa'!Q:Q,IF(AD1479="SIN MATERIAL","Completo",IF(AD1479="COMPLETO","Completo","Incompleto"))))))</f>
        <v>Completo</v>
      </c>
      <c r="AG1479">
        <f>IF(B1479&gt;0,_xlfn.XLOOKUP(B1479,IW49BLTOTAL!A:A,IW49BLTOTAL!H:H),"")</f>
        <v>6</v>
      </c>
      <c r="AH1479" t="str">
        <f>IF(IFERROR(_xlfn.XLOOKUP(B1479,'Detalle custodia'!B:B,'Detalle custodia'!O:O),"")="custodia","Completo","")</f>
        <v/>
      </c>
    </row>
    <row r="1480" spans="1:34" x14ac:dyDescent="0.35">
      <c r="A1480" t="s">
        <v>128</v>
      </c>
      <c r="B1480">
        <v>6522128</v>
      </c>
      <c r="C1480" t="s">
        <v>123</v>
      </c>
      <c r="D1480" t="s">
        <v>1326</v>
      </c>
      <c r="E1480" t="s">
        <v>310</v>
      </c>
      <c r="F1480" t="s">
        <v>133</v>
      </c>
      <c r="G1480" t="s">
        <v>132</v>
      </c>
      <c r="H1480" s="16">
        <v>45884</v>
      </c>
      <c r="I1480" s="16">
        <v>45884</v>
      </c>
      <c r="J1480" t="s">
        <v>856</v>
      </c>
      <c r="K1480">
        <v>1210100</v>
      </c>
      <c r="L1480" t="s">
        <v>390</v>
      </c>
      <c r="O1480">
        <v>10014594</v>
      </c>
      <c r="P1480" t="s">
        <v>128</v>
      </c>
      <c r="Q1480">
        <v>0</v>
      </c>
      <c r="R1480" t="s">
        <v>342</v>
      </c>
      <c r="S1480" t="s">
        <v>296</v>
      </c>
      <c r="T1480">
        <v>11501082</v>
      </c>
      <c r="U1480" s="16">
        <v>45635</v>
      </c>
      <c r="V1480" s="16">
        <v>45884</v>
      </c>
      <c r="W1480" s="16">
        <v>45795</v>
      </c>
      <c r="X1480">
        <v>0</v>
      </c>
      <c r="Y1480">
        <v>1290900</v>
      </c>
      <c r="Z1480" t="s">
        <v>1568</v>
      </c>
      <c r="AA1480" t="s">
        <v>248</v>
      </c>
      <c r="AB1480" t="s">
        <v>121</v>
      </c>
      <c r="AC1480" t="s">
        <v>255</v>
      </c>
      <c r="AD1480" t="s">
        <v>141</v>
      </c>
      <c r="AE1480" t="str">
        <f>IF(B1480&gt;0,IF(B1480&gt;0,(IF(B1480&lt;&gt;'PLAN SEMANAL'!$A$2,BLTOTAL!AA1480,""))),"")</f>
        <v>PERFORACIO</v>
      </c>
      <c r="AF1480" t="str">
        <f>IF(AH1480="Completo","Completo",IF(IF(B1480&gt;0,_xlfn.XLOOKUP(B1480,'Detalle reservas completas fesa'!K:K,'Detalle reservas completas fesa'!Q:Q,_xlfn.XLOOKUP(B1480,'MB25'!L:L,'MB25'!Q:Q,"Incompleto")),"")="PENDIENTE","Incompleto",IF(B1480&gt;0,_xlfn.XLOOKUP(B1480,'Detalle reservas completas fesa'!K:K,'Detalle reservas completas fesa'!Q:Q,IF(AD1480="SIN MATERIAL","Completo",IF(AD1480="COMPLETO","Completo","Incompleto"))))))</f>
        <v>Incompleto</v>
      </c>
      <c r="AG1480">
        <f>IF(B1480&gt;0,_xlfn.XLOOKUP(B1480,IW49BLTOTAL!A:A,IW49BLTOTAL!H:H),"")</f>
        <v>16</v>
      </c>
      <c r="AH1480" t="str">
        <f>IF(IFERROR(_xlfn.XLOOKUP(B1480,'Detalle custodia'!B:B,'Detalle custodia'!O:O),"")="custodia","Completo","")</f>
        <v/>
      </c>
    </row>
    <row r="1481" spans="1:34" x14ac:dyDescent="0.35">
      <c r="A1481" t="s">
        <v>231</v>
      </c>
      <c r="B1481">
        <v>6521901</v>
      </c>
      <c r="C1481" t="s">
        <v>129</v>
      </c>
      <c r="D1481" t="s">
        <v>1327</v>
      </c>
      <c r="E1481" t="s">
        <v>310</v>
      </c>
      <c r="F1481" t="s">
        <v>133</v>
      </c>
      <c r="G1481" t="s">
        <v>226</v>
      </c>
      <c r="H1481" s="16">
        <v>45839</v>
      </c>
      <c r="I1481" s="16">
        <v>45869</v>
      </c>
      <c r="J1481" t="s">
        <v>3476</v>
      </c>
      <c r="K1481">
        <v>1215150</v>
      </c>
      <c r="L1481" t="s">
        <v>331</v>
      </c>
      <c r="O1481">
        <v>10014638</v>
      </c>
      <c r="P1481" t="s">
        <v>231</v>
      </c>
      <c r="Q1481">
        <v>0</v>
      </c>
      <c r="R1481" t="s">
        <v>329</v>
      </c>
      <c r="S1481" t="s">
        <v>3901</v>
      </c>
      <c r="T1481">
        <v>11383514</v>
      </c>
      <c r="U1481" s="16">
        <v>45634</v>
      </c>
      <c r="V1481" s="16">
        <v>45839</v>
      </c>
      <c r="W1481" s="16">
        <v>45835</v>
      </c>
      <c r="X1481">
        <v>0</v>
      </c>
      <c r="Y1481">
        <v>1290900</v>
      </c>
      <c r="Z1481" t="s">
        <v>1568</v>
      </c>
      <c r="AA1481" t="s">
        <v>246</v>
      </c>
      <c r="AB1481" t="s">
        <v>121</v>
      </c>
      <c r="AC1481" t="s">
        <v>255</v>
      </c>
      <c r="AD1481" t="s">
        <v>189</v>
      </c>
      <c r="AE1481" t="str">
        <f>IF(B1481&gt;0,IF(B1481&gt;0,(IF(B1481&lt;&gt;'PLAN SEMANAL'!$A$2,BLTOTAL!AA1481,""))),"")</f>
        <v>AUXILIAR</v>
      </c>
      <c r="AF1481" t="str">
        <f>IF(AH1481="Completo","Completo",IF(IF(B1481&gt;0,_xlfn.XLOOKUP(B1481,'Detalle reservas completas fesa'!K:K,'Detalle reservas completas fesa'!Q:Q,_xlfn.XLOOKUP(B1481,'MB25'!L:L,'MB25'!Q:Q,"Incompleto")),"")="PENDIENTE","Incompleto",IF(B1481&gt;0,_xlfn.XLOOKUP(B1481,'Detalle reservas completas fesa'!K:K,'Detalle reservas completas fesa'!Q:Q,IF(AD1481="SIN MATERIAL","Completo",IF(AD1481="COMPLETO","Completo","Incompleto"))))))</f>
        <v>Completo</v>
      </c>
      <c r="AG1481">
        <f>IF(B1481&gt;0,_xlfn.XLOOKUP(B1481,IW49BLTOTAL!A:A,IW49BLTOTAL!H:H),"")</f>
        <v>4</v>
      </c>
      <c r="AH1481" t="str">
        <f>IF(IFERROR(_xlfn.XLOOKUP(B1481,'Detalle custodia'!B:B,'Detalle custodia'!O:O),"")="custodia","Completo","")</f>
        <v/>
      </c>
    </row>
    <row r="1482" spans="1:34" x14ac:dyDescent="0.35">
      <c r="A1482" t="s">
        <v>158</v>
      </c>
      <c r="B1482">
        <v>6521865</v>
      </c>
      <c r="C1482" t="s">
        <v>129</v>
      </c>
      <c r="D1482" t="s">
        <v>1328</v>
      </c>
      <c r="E1482" t="s">
        <v>310</v>
      </c>
      <c r="F1482" t="s">
        <v>125</v>
      </c>
      <c r="G1482" t="s">
        <v>190</v>
      </c>
      <c r="H1482" s="16">
        <v>45870</v>
      </c>
      <c r="I1482" s="16">
        <v>45900</v>
      </c>
      <c r="J1482" t="s">
        <v>856</v>
      </c>
      <c r="K1482">
        <v>1213130</v>
      </c>
      <c r="L1482" t="s">
        <v>397</v>
      </c>
      <c r="O1482">
        <v>10014604</v>
      </c>
      <c r="P1482" t="s">
        <v>158</v>
      </c>
      <c r="Q1482">
        <v>0</v>
      </c>
      <c r="R1482" t="s">
        <v>329</v>
      </c>
      <c r="S1482" t="s">
        <v>3891</v>
      </c>
      <c r="T1482">
        <v>11508898</v>
      </c>
      <c r="U1482" s="16">
        <v>45634</v>
      </c>
      <c r="V1482" s="16">
        <v>45870</v>
      </c>
      <c r="W1482" s="16">
        <v>45845</v>
      </c>
      <c r="X1482">
        <v>0</v>
      </c>
      <c r="Y1482">
        <v>1290900</v>
      </c>
      <c r="Z1482" t="s">
        <v>1568</v>
      </c>
      <c r="AA1482" t="s">
        <v>245</v>
      </c>
      <c r="AB1482" t="s">
        <v>121</v>
      </c>
      <c r="AC1482" t="s">
        <v>255</v>
      </c>
      <c r="AD1482" t="s">
        <v>189</v>
      </c>
      <c r="AE1482" t="str">
        <f>IF(B1482&gt;0,IF(B1482&gt;0,(IF(B1482&lt;&gt;'PLAN SEMANAL'!$A$2,BLTOTAL!AA1482,""))),"")</f>
        <v>ACARREO</v>
      </c>
      <c r="AF1482" t="str">
        <f>IF(AH1482="Completo","Completo",IF(IF(B1482&gt;0,_xlfn.XLOOKUP(B1482,'Detalle reservas completas fesa'!K:K,'Detalle reservas completas fesa'!Q:Q,_xlfn.XLOOKUP(B1482,'MB25'!L:L,'MB25'!Q:Q,"Incompleto")),"")="PENDIENTE","Incompleto",IF(B1482&gt;0,_xlfn.XLOOKUP(B1482,'Detalle reservas completas fesa'!K:K,'Detalle reservas completas fesa'!Q:Q,IF(AD1482="SIN MATERIAL","Completo",IF(AD1482="COMPLETO","Completo","Incompleto"))))))</f>
        <v>Completo</v>
      </c>
      <c r="AG1482">
        <f>IF(B1482&gt;0,_xlfn.XLOOKUP(B1482,IW49BLTOTAL!A:A,IW49BLTOTAL!H:H),"")</f>
        <v>8</v>
      </c>
      <c r="AH1482" t="str">
        <f>IF(IFERROR(_xlfn.XLOOKUP(B1482,'Detalle custodia'!B:B,'Detalle custodia'!O:O),"")="custodia","Completo","")</f>
        <v/>
      </c>
    </row>
    <row r="1483" spans="1:34" x14ac:dyDescent="0.35">
      <c r="A1483" t="s">
        <v>177</v>
      </c>
      <c r="B1483">
        <v>6521833</v>
      </c>
      <c r="C1483" t="s">
        <v>129</v>
      </c>
      <c r="D1483" t="s">
        <v>1329</v>
      </c>
      <c r="E1483" t="s">
        <v>310</v>
      </c>
      <c r="F1483" t="s">
        <v>133</v>
      </c>
      <c r="G1483" t="s">
        <v>132</v>
      </c>
      <c r="H1483" s="16">
        <v>45839</v>
      </c>
      <c r="I1483" s="16">
        <v>45869</v>
      </c>
      <c r="J1483" t="s">
        <v>3476</v>
      </c>
      <c r="K1483">
        <v>1215150</v>
      </c>
      <c r="L1483" t="s">
        <v>278</v>
      </c>
      <c r="O1483">
        <v>10014634</v>
      </c>
      <c r="P1483" t="s">
        <v>177</v>
      </c>
      <c r="Q1483">
        <v>0</v>
      </c>
      <c r="R1483" t="s">
        <v>329</v>
      </c>
      <c r="S1483" t="s">
        <v>3901</v>
      </c>
      <c r="T1483">
        <v>11407751</v>
      </c>
      <c r="U1483" s="16">
        <v>45634</v>
      </c>
      <c r="V1483" s="16">
        <v>45839</v>
      </c>
      <c r="W1483" s="16">
        <v>45835</v>
      </c>
      <c r="X1483">
        <v>0</v>
      </c>
      <c r="Y1483">
        <v>1290900</v>
      </c>
      <c r="Z1483" t="s">
        <v>1568</v>
      </c>
      <c r="AA1483" t="s">
        <v>246</v>
      </c>
      <c r="AB1483" t="s">
        <v>121</v>
      </c>
      <c r="AC1483" t="s">
        <v>255</v>
      </c>
      <c r="AD1483" t="s">
        <v>122</v>
      </c>
      <c r="AE1483" t="str">
        <f>IF(B1483&gt;0,IF(B1483&gt;0,(IF(B1483&lt;&gt;'PLAN SEMANAL'!$A$2,BLTOTAL!AA1483,""))),"")</f>
        <v>AUXILIAR</v>
      </c>
      <c r="AF1483" t="str">
        <f>IF(AH1483="Completo","Completo",IF(IF(B1483&gt;0,_xlfn.XLOOKUP(B1483,'Detalle reservas completas fesa'!K:K,'Detalle reservas completas fesa'!Q:Q,_xlfn.XLOOKUP(B1483,'MB25'!L:L,'MB25'!Q:Q,"Incompleto")),"")="PENDIENTE","Incompleto",IF(B1483&gt;0,_xlfn.XLOOKUP(B1483,'Detalle reservas completas fesa'!K:K,'Detalle reservas completas fesa'!Q:Q,IF(AD1483="SIN MATERIAL","Completo",IF(AD1483="COMPLETO","Completo","Incompleto"))))))</f>
        <v>Completo</v>
      </c>
      <c r="AG1483">
        <f>IF(B1483&gt;0,_xlfn.XLOOKUP(B1483,IW49BLTOTAL!A:A,IW49BLTOTAL!H:H),"")</f>
        <v>2</v>
      </c>
      <c r="AH1483" t="str">
        <f>IF(IFERROR(_xlfn.XLOOKUP(B1483,'Detalle custodia'!B:B,'Detalle custodia'!O:O),"")="custodia","Completo","")</f>
        <v/>
      </c>
    </row>
    <row r="1484" spans="1:34" x14ac:dyDescent="0.35">
      <c r="A1484" t="s">
        <v>177</v>
      </c>
      <c r="B1484">
        <v>6521827</v>
      </c>
      <c r="C1484" t="s">
        <v>129</v>
      </c>
      <c r="D1484" t="s">
        <v>1330</v>
      </c>
      <c r="E1484" t="s">
        <v>310</v>
      </c>
      <c r="F1484" t="s">
        <v>125</v>
      </c>
      <c r="G1484" t="s">
        <v>136</v>
      </c>
      <c r="H1484" s="16">
        <v>45839</v>
      </c>
      <c r="I1484" s="16">
        <v>45869</v>
      </c>
      <c r="J1484" t="s">
        <v>3476</v>
      </c>
      <c r="K1484">
        <v>1215150</v>
      </c>
      <c r="L1484" t="s">
        <v>278</v>
      </c>
      <c r="O1484">
        <v>10014634</v>
      </c>
      <c r="P1484" t="s">
        <v>177</v>
      </c>
      <c r="Q1484">
        <v>4294.71</v>
      </c>
      <c r="R1484" t="s">
        <v>329</v>
      </c>
      <c r="S1484" t="s">
        <v>3901</v>
      </c>
      <c r="T1484">
        <v>11373392</v>
      </c>
      <c r="U1484" s="16">
        <v>45634</v>
      </c>
      <c r="V1484" s="16">
        <v>45839</v>
      </c>
      <c r="W1484" s="16">
        <v>45835</v>
      </c>
      <c r="X1484">
        <v>4294.71</v>
      </c>
      <c r="Y1484">
        <v>1290900</v>
      </c>
      <c r="Z1484" t="s">
        <v>1568</v>
      </c>
      <c r="AA1484" t="s">
        <v>246</v>
      </c>
      <c r="AB1484" t="s">
        <v>121</v>
      </c>
      <c r="AC1484" t="s">
        <v>255</v>
      </c>
      <c r="AD1484" t="s">
        <v>135</v>
      </c>
      <c r="AE1484" t="str">
        <f>IF(B1484&gt;0,IF(B1484&gt;0,(IF(B1484&lt;&gt;'PLAN SEMANAL'!$A$2,BLTOTAL!AA1484,""))),"")</f>
        <v>AUXILIAR</v>
      </c>
      <c r="AF1484" t="str">
        <f>IF(AH1484="Completo","Completo",IF(IF(B1484&gt;0,_xlfn.XLOOKUP(B1484,'Detalle reservas completas fesa'!K:K,'Detalle reservas completas fesa'!Q:Q,_xlfn.XLOOKUP(B1484,'MB25'!L:L,'MB25'!Q:Q,"Incompleto")),"")="PENDIENTE","Incompleto",IF(B1484&gt;0,_xlfn.XLOOKUP(B1484,'Detalle reservas completas fesa'!K:K,'Detalle reservas completas fesa'!Q:Q,IF(AD1484="SIN MATERIAL","Completo",IF(AD1484="COMPLETO","Completo","Incompleto"))))))</f>
        <v>Incompleto</v>
      </c>
      <c r="AG1484">
        <f>IF(B1484&gt;0,_xlfn.XLOOKUP(B1484,IW49BLTOTAL!A:A,IW49BLTOTAL!H:H),"")</f>
        <v>4</v>
      </c>
      <c r="AH1484" t="str">
        <f>IF(IFERROR(_xlfn.XLOOKUP(B1484,'Detalle custodia'!B:B,'Detalle custodia'!O:O),"")="custodia","Completo","")</f>
        <v/>
      </c>
    </row>
    <row r="1485" spans="1:34" x14ac:dyDescent="0.35">
      <c r="A1485" t="s">
        <v>151</v>
      </c>
      <c r="B1485">
        <v>6521791</v>
      </c>
      <c r="C1485" t="s">
        <v>138</v>
      </c>
      <c r="D1485" t="s">
        <v>1331</v>
      </c>
      <c r="E1485" t="s">
        <v>310</v>
      </c>
      <c r="F1485" t="s">
        <v>133</v>
      </c>
      <c r="G1485" t="s">
        <v>192</v>
      </c>
      <c r="H1485" s="16">
        <v>45809</v>
      </c>
      <c r="I1485" s="16">
        <v>45809</v>
      </c>
      <c r="J1485" t="s">
        <v>856</v>
      </c>
      <c r="K1485">
        <v>1215157</v>
      </c>
      <c r="L1485" t="s">
        <v>399</v>
      </c>
      <c r="O1485">
        <v>10014651</v>
      </c>
      <c r="P1485" t="s">
        <v>151</v>
      </c>
      <c r="Q1485">
        <v>13515.8</v>
      </c>
      <c r="R1485" t="s">
        <v>349</v>
      </c>
      <c r="S1485" t="s">
        <v>347</v>
      </c>
      <c r="T1485">
        <v>11394917</v>
      </c>
      <c r="U1485" s="16">
        <v>45634</v>
      </c>
      <c r="V1485" s="16">
        <v>45809</v>
      </c>
      <c r="W1485" s="16">
        <v>45805</v>
      </c>
      <c r="X1485">
        <v>13515.8</v>
      </c>
      <c r="Y1485">
        <v>1290900</v>
      </c>
      <c r="Z1485" t="s">
        <v>1568</v>
      </c>
      <c r="AA1485" t="s">
        <v>249</v>
      </c>
      <c r="AB1485" t="s">
        <v>121</v>
      </c>
      <c r="AC1485" t="s">
        <v>255</v>
      </c>
      <c r="AD1485" t="s">
        <v>135</v>
      </c>
      <c r="AE1485" t="str">
        <f>IF(B1485&gt;0,IF(B1485&gt;0,(IF(B1485&lt;&gt;'PLAN SEMANAL'!$A$2,BLTOTAL!AA1485,""))),"")</f>
        <v>SOPORTE</v>
      </c>
      <c r="AF1485" t="str">
        <f>IF(AH1485="Completo","Completo",IF(IF(B1485&gt;0,_xlfn.XLOOKUP(B1485,'Detalle reservas completas fesa'!K:K,'Detalle reservas completas fesa'!Q:Q,_xlfn.XLOOKUP(B1485,'MB25'!L:L,'MB25'!Q:Q,"Incompleto")),"")="PENDIENTE","Incompleto",IF(B1485&gt;0,_xlfn.XLOOKUP(B1485,'Detalle reservas completas fesa'!K:K,'Detalle reservas completas fesa'!Q:Q,IF(AD1485="SIN MATERIAL","Completo",IF(AD1485="COMPLETO","Completo","Incompleto"))))))</f>
        <v>Incompleto</v>
      </c>
      <c r="AG1485">
        <f>IF(B1485&gt;0,_xlfn.XLOOKUP(B1485,IW49BLTOTAL!A:A,IW49BLTOTAL!H:H),"")</f>
        <v>0</v>
      </c>
      <c r="AH1485" t="str">
        <f>IF(IFERROR(_xlfn.XLOOKUP(B1485,'Detalle custodia'!B:B,'Detalle custodia'!O:O),"")="custodia","Completo","")</f>
        <v/>
      </c>
    </row>
    <row r="1486" spans="1:34" x14ac:dyDescent="0.35">
      <c r="A1486" t="s">
        <v>324</v>
      </c>
      <c r="B1486">
        <v>6521790</v>
      </c>
      <c r="C1486" t="s">
        <v>138</v>
      </c>
      <c r="D1486" t="s">
        <v>1332</v>
      </c>
      <c r="E1486" t="s">
        <v>310</v>
      </c>
      <c r="F1486" t="s">
        <v>133</v>
      </c>
      <c r="G1486" t="s">
        <v>147</v>
      </c>
      <c r="H1486" s="16">
        <v>45838</v>
      </c>
      <c r="I1486" s="16">
        <v>45838</v>
      </c>
      <c r="J1486" t="s">
        <v>3478</v>
      </c>
      <c r="K1486">
        <v>2230130</v>
      </c>
      <c r="L1486" t="s">
        <v>325</v>
      </c>
      <c r="O1486">
        <v>10015302</v>
      </c>
      <c r="P1486" t="s">
        <v>408</v>
      </c>
      <c r="Q1486">
        <v>0</v>
      </c>
      <c r="R1486" t="s">
        <v>349</v>
      </c>
      <c r="S1486" t="s">
        <v>3891</v>
      </c>
      <c r="T1486">
        <v>11381102</v>
      </c>
      <c r="U1486" s="16">
        <v>45634</v>
      </c>
      <c r="V1486" s="16">
        <v>45838</v>
      </c>
      <c r="W1486" s="16">
        <v>45820</v>
      </c>
      <c r="X1486">
        <v>0</v>
      </c>
      <c r="Y1486">
        <v>1290900</v>
      </c>
      <c r="Z1486" t="s">
        <v>1568</v>
      </c>
      <c r="AA1486" t="s">
        <v>249</v>
      </c>
      <c r="AB1486" t="s">
        <v>121</v>
      </c>
      <c r="AC1486" t="s">
        <v>255</v>
      </c>
      <c r="AD1486" t="s">
        <v>141</v>
      </c>
      <c r="AE1486" t="str">
        <f>IF(B1486&gt;0,IF(B1486&gt;0,(IF(B1486&lt;&gt;'PLAN SEMANAL'!$A$2,BLTOTAL!AA1486,""))),"")</f>
        <v>SOPORTE</v>
      </c>
      <c r="AF1486" t="str">
        <f>IF(AH1486="Completo","Completo",IF(IF(B1486&gt;0,_xlfn.XLOOKUP(B1486,'Detalle reservas completas fesa'!K:K,'Detalle reservas completas fesa'!Q:Q,_xlfn.XLOOKUP(B1486,'MB25'!L:L,'MB25'!Q:Q,"Incompleto")),"")="PENDIENTE","Incompleto",IF(B1486&gt;0,_xlfn.XLOOKUP(B1486,'Detalle reservas completas fesa'!K:K,'Detalle reservas completas fesa'!Q:Q,IF(AD1486="SIN MATERIAL","Completo",IF(AD1486="COMPLETO","Completo","Incompleto"))))))</f>
        <v>Completo</v>
      </c>
      <c r="AG1486">
        <f>IF(B1486&gt;0,_xlfn.XLOOKUP(B1486,IW49BLTOTAL!A:A,IW49BLTOTAL!H:H),"")</f>
        <v>0</v>
      </c>
      <c r="AH1486" t="str">
        <f>IF(IFERROR(_xlfn.XLOOKUP(B1486,'Detalle custodia'!B:B,'Detalle custodia'!O:O),"")="custodia","Completo","")</f>
        <v/>
      </c>
    </row>
    <row r="1487" spans="1:34" x14ac:dyDescent="0.35">
      <c r="A1487" t="s">
        <v>126</v>
      </c>
      <c r="B1487">
        <v>6521785</v>
      </c>
      <c r="C1487" t="s">
        <v>123</v>
      </c>
      <c r="D1487" t="s">
        <v>1333</v>
      </c>
      <c r="E1487" t="s">
        <v>310</v>
      </c>
      <c r="F1487" t="s">
        <v>133</v>
      </c>
      <c r="G1487" t="s">
        <v>132</v>
      </c>
      <c r="H1487" s="16">
        <v>45873</v>
      </c>
      <c r="I1487" s="16">
        <v>45873</v>
      </c>
      <c r="J1487" t="s">
        <v>856</v>
      </c>
      <c r="K1487">
        <v>1210101</v>
      </c>
      <c r="L1487" t="s">
        <v>391</v>
      </c>
      <c r="O1487">
        <v>10014657</v>
      </c>
      <c r="P1487" t="s">
        <v>126</v>
      </c>
      <c r="Q1487">
        <v>0</v>
      </c>
      <c r="R1487" t="s">
        <v>342</v>
      </c>
      <c r="S1487" t="s">
        <v>342</v>
      </c>
      <c r="T1487">
        <v>11509082</v>
      </c>
      <c r="U1487" s="16">
        <v>45634</v>
      </c>
      <c r="V1487" s="16">
        <v>45873</v>
      </c>
      <c r="W1487" s="16">
        <v>45833</v>
      </c>
      <c r="X1487">
        <v>0</v>
      </c>
      <c r="Y1487">
        <v>1290900</v>
      </c>
      <c r="Z1487" t="s">
        <v>1568</v>
      </c>
      <c r="AA1487" t="s">
        <v>248</v>
      </c>
      <c r="AB1487" t="s">
        <v>121</v>
      </c>
      <c r="AC1487" t="s">
        <v>255</v>
      </c>
      <c r="AD1487" t="s">
        <v>122</v>
      </c>
      <c r="AE1487" t="str">
        <f>IF(B1487&gt;0,IF(B1487&gt;0,(IF(B1487&lt;&gt;'PLAN SEMANAL'!$A$2,BLTOTAL!AA1487,""))),"")</f>
        <v>PERFORACIO</v>
      </c>
      <c r="AF1487" t="str">
        <f>IF(AH1487="Completo","Completo",IF(IF(B1487&gt;0,_xlfn.XLOOKUP(B1487,'Detalle reservas completas fesa'!K:K,'Detalle reservas completas fesa'!Q:Q,_xlfn.XLOOKUP(B1487,'MB25'!L:L,'MB25'!Q:Q,"Incompleto")),"")="PENDIENTE","Incompleto",IF(B1487&gt;0,_xlfn.XLOOKUP(B1487,'Detalle reservas completas fesa'!K:K,'Detalle reservas completas fesa'!Q:Q,IF(AD1487="SIN MATERIAL","Completo",IF(AD1487="COMPLETO","Completo","Incompleto"))))))</f>
        <v>Completo</v>
      </c>
      <c r="AG1487">
        <f>IF(B1487&gt;0,_xlfn.XLOOKUP(B1487,IW49BLTOTAL!A:A,IW49BLTOTAL!H:H),"")</f>
        <v>12</v>
      </c>
      <c r="AH1487" t="str">
        <f>IF(IFERROR(_xlfn.XLOOKUP(B1487,'Detalle custodia'!B:B,'Detalle custodia'!O:O),"")="custodia","Completo","")</f>
        <v/>
      </c>
    </row>
    <row r="1488" spans="1:34" x14ac:dyDescent="0.35">
      <c r="A1488" t="s">
        <v>156</v>
      </c>
      <c r="B1488">
        <v>6521616</v>
      </c>
      <c r="C1488" t="s">
        <v>138</v>
      </c>
      <c r="D1488" t="s">
        <v>1334</v>
      </c>
      <c r="E1488" t="s">
        <v>310</v>
      </c>
      <c r="F1488" t="s">
        <v>133</v>
      </c>
      <c r="G1488" t="s">
        <v>147</v>
      </c>
      <c r="H1488" s="16">
        <v>45809</v>
      </c>
      <c r="I1488" s="16">
        <v>45838</v>
      </c>
      <c r="J1488" t="s">
        <v>3478</v>
      </c>
      <c r="K1488">
        <v>2230131</v>
      </c>
      <c r="L1488" t="s">
        <v>311</v>
      </c>
      <c r="O1488">
        <v>10016283</v>
      </c>
      <c r="P1488" t="s">
        <v>156</v>
      </c>
      <c r="Q1488">
        <v>0</v>
      </c>
      <c r="R1488" t="s">
        <v>349</v>
      </c>
      <c r="S1488" t="s">
        <v>347</v>
      </c>
      <c r="T1488">
        <v>11488026</v>
      </c>
      <c r="U1488" s="16">
        <v>45633</v>
      </c>
      <c r="V1488" s="16">
        <v>45809</v>
      </c>
      <c r="W1488" s="16">
        <v>45805</v>
      </c>
      <c r="X1488">
        <v>0</v>
      </c>
      <c r="Y1488">
        <v>1290900</v>
      </c>
      <c r="Z1488" t="s">
        <v>1568</v>
      </c>
      <c r="AA1488" t="s">
        <v>249</v>
      </c>
      <c r="AB1488" t="s">
        <v>121</v>
      </c>
      <c r="AC1488" t="s">
        <v>255</v>
      </c>
      <c r="AD1488" t="s">
        <v>141</v>
      </c>
      <c r="AE1488" t="str">
        <f>IF(B1488&gt;0,IF(B1488&gt;0,(IF(B1488&lt;&gt;'PLAN SEMANAL'!$A$2,BLTOTAL!AA1488,""))),"")</f>
        <v>SOPORTE</v>
      </c>
      <c r="AF1488" t="str">
        <f>IF(AH1488="Completo","Completo",IF(IF(B1488&gt;0,_xlfn.XLOOKUP(B1488,'Detalle reservas completas fesa'!K:K,'Detalle reservas completas fesa'!Q:Q,_xlfn.XLOOKUP(B1488,'MB25'!L:L,'MB25'!Q:Q,"Incompleto")),"")="PENDIENTE","Incompleto",IF(B1488&gt;0,_xlfn.XLOOKUP(B1488,'Detalle reservas completas fesa'!K:K,'Detalle reservas completas fesa'!Q:Q,IF(AD1488="SIN MATERIAL","Completo",IF(AD1488="COMPLETO","Completo","Incompleto"))))))</f>
        <v>Completo</v>
      </c>
      <c r="AG1488">
        <f>IF(B1488&gt;0,_xlfn.XLOOKUP(B1488,IW49BLTOTAL!A:A,IW49BLTOTAL!H:H),"")</f>
        <v>0</v>
      </c>
      <c r="AH1488" t="str">
        <f>IF(IFERROR(_xlfn.XLOOKUP(B1488,'Detalle custodia'!B:B,'Detalle custodia'!O:O),"")="custodia","Completo","")</f>
        <v/>
      </c>
    </row>
    <row r="1489" spans="1:34" x14ac:dyDescent="0.35">
      <c r="A1489" t="s">
        <v>324</v>
      </c>
      <c r="B1489">
        <v>6520813</v>
      </c>
      <c r="C1489" t="s">
        <v>138</v>
      </c>
      <c r="D1489" t="s">
        <v>1336</v>
      </c>
      <c r="E1489" t="s">
        <v>348</v>
      </c>
      <c r="F1489" t="s">
        <v>133</v>
      </c>
      <c r="G1489" t="s">
        <v>1337</v>
      </c>
      <c r="H1489" s="16">
        <v>45809</v>
      </c>
      <c r="I1489" s="16">
        <v>45809</v>
      </c>
      <c r="J1489" t="s">
        <v>856</v>
      </c>
      <c r="K1489">
        <v>2230130</v>
      </c>
      <c r="L1489" t="s">
        <v>325</v>
      </c>
      <c r="O1489">
        <v>10016542</v>
      </c>
      <c r="P1489" t="s">
        <v>506</v>
      </c>
      <c r="Q1489">
        <v>0</v>
      </c>
      <c r="R1489" t="s">
        <v>269</v>
      </c>
      <c r="S1489" t="s">
        <v>347</v>
      </c>
      <c r="T1489">
        <v>11505612</v>
      </c>
      <c r="U1489" s="16">
        <v>45631</v>
      </c>
      <c r="V1489" s="16">
        <v>45809</v>
      </c>
      <c r="W1489" s="16">
        <v>45805</v>
      </c>
      <c r="X1489">
        <v>0</v>
      </c>
      <c r="Y1489">
        <v>1290900</v>
      </c>
      <c r="Z1489" t="s">
        <v>1568</v>
      </c>
      <c r="AA1489" t="s">
        <v>249</v>
      </c>
      <c r="AB1489" t="s">
        <v>121</v>
      </c>
      <c r="AC1489" t="s">
        <v>255</v>
      </c>
      <c r="AD1489" t="s">
        <v>141</v>
      </c>
      <c r="AE1489" t="str">
        <f>IF(B1489&gt;0,IF(B1489&gt;0,(IF(B1489&lt;&gt;'PLAN SEMANAL'!$A$2,BLTOTAL!AA1489,""))),"")</f>
        <v>SOPORTE</v>
      </c>
      <c r="AF1489" t="str">
        <f>IF(AH1489="Completo","Completo",IF(IF(B1489&gt;0,_xlfn.XLOOKUP(B1489,'Detalle reservas completas fesa'!K:K,'Detalle reservas completas fesa'!Q:Q,_xlfn.XLOOKUP(B1489,'MB25'!L:L,'MB25'!Q:Q,"Incompleto")),"")="PENDIENTE","Incompleto",IF(B1489&gt;0,_xlfn.XLOOKUP(B1489,'Detalle reservas completas fesa'!K:K,'Detalle reservas completas fesa'!Q:Q,IF(AD1489="SIN MATERIAL","Completo",IF(AD1489="COMPLETO","Completo","Incompleto"))))))</f>
        <v>Incompleto</v>
      </c>
      <c r="AG1489">
        <f>IF(B1489&gt;0,_xlfn.XLOOKUP(B1489,IW49BLTOTAL!A:A,IW49BLTOTAL!H:H),"")</f>
        <v>0</v>
      </c>
      <c r="AH1489" t="str">
        <f>IF(IFERROR(_xlfn.XLOOKUP(B1489,'Detalle custodia'!B:B,'Detalle custodia'!O:O),"")="custodia","Completo","")</f>
        <v/>
      </c>
    </row>
    <row r="1490" spans="1:34" x14ac:dyDescent="0.35">
      <c r="A1490" t="s">
        <v>134</v>
      </c>
      <c r="B1490">
        <v>6520658</v>
      </c>
      <c r="C1490" t="s">
        <v>123</v>
      </c>
      <c r="D1490" t="s">
        <v>1338</v>
      </c>
      <c r="E1490" t="s">
        <v>310</v>
      </c>
      <c r="F1490" t="s">
        <v>133</v>
      </c>
      <c r="G1490" t="s">
        <v>132</v>
      </c>
      <c r="H1490" s="16">
        <v>45845</v>
      </c>
      <c r="I1490" s="16">
        <v>45845</v>
      </c>
      <c r="J1490" t="s">
        <v>856</v>
      </c>
      <c r="K1490">
        <v>1210101</v>
      </c>
      <c r="L1490" t="s">
        <v>271</v>
      </c>
      <c r="O1490">
        <v>10014658</v>
      </c>
      <c r="P1490" t="s">
        <v>134</v>
      </c>
      <c r="Q1490">
        <v>0</v>
      </c>
      <c r="R1490" t="s">
        <v>343</v>
      </c>
      <c r="S1490" t="s">
        <v>342</v>
      </c>
      <c r="T1490">
        <v>11503301</v>
      </c>
      <c r="U1490" s="16">
        <v>45631</v>
      </c>
      <c r="V1490" s="16">
        <v>45845</v>
      </c>
      <c r="W1490" s="16">
        <v>45805</v>
      </c>
      <c r="X1490">
        <v>0</v>
      </c>
      <c r="Y1490">
        <v>1290900</v>
      </c>
      <c r="Z1490" t="s">
        <v>1568</v>
      </c>
      <c r="AA1490" t="s">
        <v>248</v>
      </c>
      <c r="AB1490" t="s">
        <v>121</v>
      </c>
      <c r="AC1490" t="s">
        <v>255</v>
      </c>
      <c r="AD1490" t="s">
        <v>141</v>
      </c>
      <c r="AE1490" t="str">
        <f>IF(B1490&gt;0,IF(B1490&gt;0,(IF(B1490&lt;&gt;'PLAN SEMANAL'!$A$2,BLTOTAL!AA1490,""))),"")</f>
        <v>PERFORACIO</v>
      </c>
      <c r="AF1490" t="str">
        <f>IF(AH1490="Completo","Completo",IF(IF(B1490&gt;0,_xlfn.XLOOKUP(B1490,'Detalle reservas completas fesa'!K:K,'Detalle reservas completas fesa'!Q:Q,_xlfn.XLOOKUP(B1490,'MB25'!L:L,'MB25'!Q:Q,"Incompleto")),"")="PENDIENTE","Incompleto",IF(B1490&gt;0,_xlfn.XLOOKUP(B1490,'Detalle reservas completas fesa'!K:K,'Detalle reservas completas fesa'!Q:Q,IF(AD1490="SIN MATERIAL","Completo",IF(AD1490="COMPLETO","Completo","Incompleto"))))))</f>
        <v>Incompleto</v>
      </c>
      <c r="AG1490">
        <f>IF(B1490&gt;0,_xlfn.XLOOKUP(B1490,IW49BLTOTAL!A:A,IW49BLTOTAL!H:H),"")</f>
        <v>2</v>
      </c>
      <c r="AH1490" t="str">
        <f>IF(IFERROR(_xlfn.XLOOKUP(B1490,'Detalle custodia'!B:B,'Detalle custodia'!O:O),"")="custodia","Completo","")</f>
        <v/>
      </c>
    </row>
    <row r="1491" spans="1:34" x14ac:dyDescent="0.35">
      <c r="A1491" t="s">
        <v>134</v>
      </c>
      <c r="B1491">
        <v>6520456</v>
      </c>
      <c r="C1491" t="s">
        <v>123</v>
      </c>
      <c r="D1491" t="s">
        <v>1339</v>
      </c>
      <c r="E1491" t="s">
        <v>310</v>
      </c>
      <c r="F1491" t="s">
        <v>133</v>
      </c>
      <c r="G1491" t="s">
        <v>132</v>
      </c>
      <c r="H1491" s="16">
        <v>45858</v>
      </c>
      <c r="I1491" s="16">
        <v>45858</v>
      </c>
      <c r="J1491" t="s">
        <v>856</v>
      </c>
      <c r="K1491">
        <v>1210101</v>
      </c>
      <c r="L1491" t="s">
        <v>271</v>
      </c>
      <c r="O1491">
        <v>10014658</v>
      </c>
      <c r="P1491" t="s">
        <v>134</v>
      </c>
      <c r="Q1491">
        <v>0</v>
      </c>
      <c r="R1491" t="s">
        <v>343</v>
      </c>
      <c r="S1491" t="s">
        <v>296</v>
      </c>
      <c r="T1491">
        <v>11502392</v>
      </c>
      <c r="U1491" s="16">
        <v>45630</v>
      </c>
      <c r="V1491" s="16">
        <v>45858</v>
      </c>
      <c r="W1491" s="16">
        <v>45795</v>
      </c>
      <c r="X1491">
        <v>0</v>
      </c>
      <c r="Y1491">
        <v>1290900</v>
      </c>
      <c r="Z1491" t="s">
        <v>1568</v>
      </c>
      <c r="AA1491" t="s">
        <v>248</v>
      </c>
      <c r="AB1491" t="s">
        <v>121</v>
      </c>
      <c r="AC1491" t="s">
        <v>255</v>
      </c>
      <c r="AD1491" t="s">
        <v>122</v>
      </c>
      <c r="AE1491" t="str">
        <f>IF(B1491&gt;0,IF(B1491&gt;0,(IF(B1491&lt;&gt;'PLAN SEMANAL'!$A$2,BLTOTAL!AA1491,""))),"")</f>
        <v>PERFORACIO</v>
      </c>
      <c r="AF1491" t="str">
        <f>IF(AH1491="Completo","Completo",IF(IF(B1491&gt;0,_xlfn.XLOOKUP(B1491,'Detalle reservas completas fesa'!K:K,'Detalle reservas completas fesa'!Q:Q,_xlfn.XLOOKUP(B1491,'MB25'!L:L,'MB25'!Q:Q,"Incompleto")),"")="PENDIENTE","Incompleto",IF(B1491&gt;0,_xlfn.XLOOKUP(B1491,'Detalle reservas completas fesa'!K:K,'Detalle reservas completas fesa'!Q:Q,IF(AD1491="SIN MATERIAL","Completo",IF(AD1491="COMPLETO","Completo","Incompleto"))))))</f>
        <v>Completo</v>
      </c>
      <c r="AG1491">
        <f>IF(B1491&gt;0,_xlfn.XLOOKUP(B1491,IW49BLTOTAL!A:A,IW49BLTOTAL!H:H),"")</f>
        <v>6</v>
      </c>
      <c r="AH1491" t="str">
        <f>IF(IFERROR(_xlfn.XLOOKUP(B1491,'Detalle custodia'!B:B,'Detalle custodia'!O:O),"")="custodia","Completo","")</f>
        <v/>
      </c>
    </row>
    <row r="1492" spans="1:34" x14ac:dyDescent="0.35">
      <c r="A1492" t="s">
        <v>156</v>
      </c>
      <c r="B1492">
        <v>6519642</v>
      </c>
      <c r="C1492" t="s">
        <v>138</v>
      </c>
      <c r="D1492" t="s">
        <v>1299</v>
      </c>
      <c r="E1492" t="s">
        <v>310</v>
      </c>
      <c r="F1492" t="s">
        <v>133</v>
      </c>
      <c r="G1492" t="s">
        <v>225</v>
      </c>
      <c r="H1492" s="16">
        <v>45809</v>
      </c>
      <c r="I1492" s="16">
        <v>45809</v>
      </c>
      <c r="J1492" t="s">
        <v>856</v>
      </c>
      <c r="K1492">
        <v>2230131</v>
      </c>
      <c r="L1492" t="s">
        <v>311</v>
      </c>
      <c r="O1492">
        <v>10016283</v>
      </c>
      <c r="P1492" t="s">
        <v>156</v>
      </c>
      <c r="Q1492">
        <v>2880.25</v>
      </c>
      <c r="R1492" t="s">
        <v>343</v>
      </c>
      <c r="S1492" t="s">
        <v>347</v>
      </c>
      <c r="T1492">
        <v>11506983</v>
      </c>
      <c r="U1492" s="16">
        <v>45629</v>
      </c>
      <c r="V1492" s="16">
        <v>45809</v>
      </c>
      <c r="W1492" s="16">
        <v>45805</v>
      </c>
      <c r="X1492">
        <v>2880.25</v>
      </c>
      <c r="Y1492">
        <v>1290900</v>
      </c>
      <c r="Z1492" t="s">
        <v>1568</v>
      </c>
      <c r="AA1492" t="s">
        <v>249</v>
      </c>
      <c r="AB1492" t="s">
        <v>121</v>
      </c>
      <c r="AC1492" t="s">
        <v>255</v>
      </c>
      <c r="AD1492" t="s">
        <v>141</v>
      </c>
      <c r="AE1492" t="str">
        <f>IF(B1492&gt;0,IF(B1492&gt;0,(IF(B1492&lt;&gt;'PLAN SEMANAL'!$A$2,BLTOTAL!AA1492,""))),"")</f>
        <v>SOPORTE</v>
      </c>
      <c r="AF1492" t="str">
        <f>IF(AH1492="Completo","Completo",IF(IF(B1492&gt;0,_xlfn.XLOOKUP(B1492,'Detalle reservas completas fesa'!K:K,'Detalle reservas completas fesa'!Q:Q,_xlfn.XLOOKUP(B1492,'MB25'!L:L,'MB25'!Q:Q,"Incompleto")),"")="PENDIENTE","Incompleto",IF(B1492&gt;0,_xlfn.XLOOKUP(B1492,'Detalle reservas completas fesa'!K:K,'Detalle reservas completas fesa'!Q:Q,IF(AD1492="SIN MATERIAL","Completo",IF(AD1492="COMPLETO","Completo","Incompleto"))))))</f>
        <v>Incompleto</v>
      </c>
      <c r="AG1492">
        <f>IF(B1492&gt;0,_xlfn.XLOOKUP(B1492,IW49BLTOTAL!A:A,IW49BLTOTAL!H:H),"")</f>
        <v>0</v>
      </c>
      <c r="AH1492" t="str">
        <f>IF(IFERROR(_xlfn.XLOOKUP(B1492,'Detalle custodia'!B:B,'Detalle custodia'!O:O),"")="custodia","Completo","")</f>
        <v/>
      </c>
    </row>
    <row r="1493" spans="1:34" x14ac:dyDescent="0.35">
      <c r="A1493" t="s">
        <v>324</v>
      </c>
      <c r="B1493">
        <v>6518844</v>
      </c>
      <c r="C1493" t="s">
        <v>138</v>
      </c>
      <c r="D1493" t="s">
        <v>1289</v>
      </c>
      <c r="E1493" t="s">
        <v>310</v>
      </c>
      <c r="F1493" t="s">
        <v>133</v>
      </c>
      <c r="G1493" t="s">
        <v>147</v>
      </c>
      <c r="H1493" s="16">
        <v>45808</v>
      </c>
      <c r="I1493" s="16">
        <v>45808</v>
      </c>
      <c r="J1493" t="s">
        <v>856</v>
      </c>
      <c r="K1493">
        <v>1216100</v>
      </c>
      <c r="L1493" t="s">
        <v>325</v>
      </c>
      <c r="O1493">
        <v>10014720</v>
      </c>
      <c r="P1493" t="s">
        <v>449</v>
      </c>
      <c r="Q1493">
        <v>0</v>
      </c>
      <c r="R1493" t="s">
        <v>343</v>
      </c>
      <c r="S1493" t="s">
        <v>347</v>
      </c>
      <c r="T1493">
        <v>11487973</v>
      </c>
      <c r="U1493" s="16">
        <v>45628</v>
      </c>
      <c r="V1493" s="16">
        <v>45808</v>
      </c>
      <c r="W1493" s="16">
        <v>45805</v>
      </c>
      <c r="X1493">
        <v>0</v>
      </c>
      <c r="Y1493">
        <v>1290900</v>
      </c>
      <c r="Z1493" t="s">
        <v>1568</v>
      </c>
      <c r="AA1493" t="s">
        <v>249</v>
      </c>
      <c r="AB1493" t="s">
        <v>121</v>
      </c>
      <c r="AC1493" t="s">
        <v>255</v>
      </c>
      <c r="AD1493" t="s">
        <v>141</v>
      </c>
      <c r="AE1493" t="str">
        <f>IF(B1493&gt;0,IF(B1493&gt;0,(IF(B1493&lt;&gt;'PLAN SEMANAL'!$A$2,BLTOTAL!AA1493,""))),"")</f>
        <v>SOPORTE</v>
      </c>
      <c r="AF1493" t="str">
        <f>IF(AH1493="Completo","Completo",IF(IF(B1493&gt;0,_xlfn.XLOOKUP(B1493,'Detalle reservas completas fesa'!K:K,'Detalle reservas completas fesa'!Q:Q,_xlfn.XLOOKUP(B1493,'MB25'!L:L,'MB25'!Q:Q,"Incompleto")),"")="PENDIENTE","Incompleto",IF(B1493&gt;0,_xlfn.XLOOKUP(B1493,'Detalle reservas completas fesa'!K:K,'Detalle reservas completas fesa'!Q:Q,IF(AD1493="SIN MATERIAL","Completo",IF(AD1493="COMPLETO","Completo","Incompleto"))))))</f>
        <v>Incompleto</v>
      </c>
      <c r="AG1493">
        <f>IF(B1493&gt;0,_xlfn.XLOOKUP(B1493,IW49BLTOTAL!A:A,IW49BLTOTAL!H:H),"")</f>
        <v>0</v>
      </c>
      <c r="AH1493" t="str">
        <f>IF(IFERROR(_xlfn.XLOOKUP(B1493,'Detalle custodia'!B:B,'Detalle custodia'!O:O),"")="custodia","Completo","")</f>
        <v/>
      </c>
    </row>
    <row r="1494" spans="1:34" x14ac:dyDescent="0.35">
      <c r="A1494" t="s">
        <v>155</v>
      </c>
      <c r="B1494">
        <v>6518549</v>
      </c>
      <c r="C1494" t="s">
        <v>129</v>
      </c>
      <c r="D1494" t="s">
        <v>1290</v>
      </c>
      <c r="E1494" t="s">
        <v>310</v>
      </c>
      <c r="F1494" t="s">
        <v>259</v>
      </c>
      <c r="G1494" t="s">
        <v>225</v>
      </c>
      <c r="H1494" s="16">
        <v>45809</v>
      </c>
      <c r="I1494" s="16">
        <v>45809</v>
      </c>
      <c r="J1494" t="s">
        <v>856</v>
      </c>
      <c r="K1494">
        <v>1215155</v>
      </c>
      <c r="L1494" t="s">
        <v>276</v>
      </c>
      <c r="O1494">
        <v>10014647</v>
      </c>
      <c r="P1494" t="s">
        <v>155</v>
      </c>
      <c r="Q1494">
        <v>28648.65</v>
      </c>
      <c r="R1494" t="s">
        <v>343</v>
      </c>
      <c r="S1494" t="s">
        <v>996</v>
      </c>
      <c r="T1494">
        <v>11505441</v>
      </c>
      <c r="U1494" s="16">
        <v>45627</v>
      </c>
      <c r="V1494" s="16">
        <v>45809</v>
      </c>
      <c r="W1494" s="16">
        <v>45805</v>
      </c>
      <c r="X1494">
        <v>28648.65</v>
      </c>
      <c r="Y1494">
        <v>1290900</v>
      </c>
      <c r="Z1494" t="s">
        <v>1568</v>
      </c>
      <c r="AA1494" t="s">
        <v>246</v>
      </c>
      <c r="AB1494" t="s">
        <v>121</v>
      </c>
      <c r="AC1494" t="s">
        <v>255</v>
      </c>
      <c r="AD1494" t="s">
        <v>141</v>
      </c>
      <c r="AE1494" t="str">
        <f>IF(B1494&gt;0,IF(B1494&gt;0,(IF(B1494&lt;&gt;'PLAN SEMANAL'!$A$2,BLTOTAL!AA1494,""))),"")</f>
        <v>AUXILIAR</v>
      </c>
      <c r="AF1494" t="str">
        <f>IF(AH1494="Completo","Completo",IF(IF(B1494&gt;0,_xlfn.XLOOKUP(B1494,'Detalle reservas completas fesa'!K:K,'Detalle reservas completas fesa'!Q:Q,_xlfn.XLOOKUP(B1494,'MB25'!L:L,'MB25'!Q:Q,"Incompleto")),"")="PENDIENTE","Incompleto",IF(B1494&gt;0,_xlfn.XLOOKUP(B1494,'Detalle reservas completas fesa'!K:K,'Detalle reservas completas fesa'!Q:Q,IF(AD1494="SIN MATERIAL","Completo",IF(AD1494="COMPLETO","Completo","Incompleto"))))))</f>
        <v>Completo</v>
      </c>
      <c r="AG1494">
        <f>IF(B1494&gt;0,_xlfn.XLOOKUP(B1494,IW49BLTOTAL!A:A,IW49BLTOTAL!H:H),"")</f>
        <v>12</v>
      </c>
      <c r="AH1494" t="str">
        <f>IF(IFERROR(_xlfn.XLOOKUP(B1494,'Detalle custodia'!B:B,'Detalle custodia'!O:O),"")="custodia","Completo","")</f>
        <v/>
      </c>
    </row>
    <row r="1495" spans="1:34" x14ac:dyDescent="0.35">
      <c r="A1495" t="s">
        <v>187</v>
      </c>
      <c r="B1495">
        <v>6518149</v>
      </c>
      <c r="C1495" t="s">
        <v>129</v>
      </c>
      <c r="D1495" t="s">
        <v>1291</v>
      </c>
      <c r="E1495" t="s">
        <v>310</v>
      </c>
      <c r="F1495" t="s">
        <v>259</v>
      </c>
      <c r="G1495" t="s">
        <v>147</v>
      </c>
      <c r="H1495" s="16">
        <v>45809</v>
      </c>
      <c r="I1495" s="16">
        <v>45809</v>
      </c>
      <c r="J1495" t="s">
        <v>856</v>
      </c>
      <c r="K1495">
        <v>1215154</v>
      </c>
      <c r="L1495" t="s">
        <v>328</v>
      </c>
      <c r="O1495">
        <v>10014643</v>
      </c>
      <c r="P1495" t="s">
        <v>187</v>
      </c>
      <c r="Q1495">
        <v>0</v>
      </c>
      <c r="R1495" t="s">
        <v>343</v>
      </c>
      <c r="S1495" t="s">
        <v>996</v>
      </c>
      <c r="T1495">
        <v>11488360</v>
      </c>
      <c r="U1495" s="16">
        <v>45625</v>
      </c>
      <c r="V1495" s="16">
        <v>45809</v>
      </c>
      <c r="W1495" s="16">
        <v>45803</v>
      </c>
      <c r="X1495">
        <v>0</v>
      </c>
      <c r="Y1495">
        <v>1290900</v>
      </c>
      <c r="Z1495" t="s">
        <v>1568</v>
      </c>
      <c r="AA1495" t="s">
        <v>246</v>
      </c>
      <c r="AB1495" t="s">
        <v>121</v>
      </c>
      <c r="AC1495" t="s">
        <v>255</v>
      </c>
      <c r="AD1495" t="s">
        <v>141</v>
      </c>
      <c r="AE1495" t="str">
        <f>IF(B1495&gt;0,IF(B1495&gt;0,(IF(B1495&lt;&gt;'PLAN SEMANAL'!$A$2,BLTOTAL!AA1495,""))),"")</f>
        <v>AUXILIAR</v>
      </c>
      <c r="AF1495" t="str">
        <f>IF(AH1495="Completo","Completo",IF(IF(B1495&gt;0,_xlfn.XLOOKUP(B1495,'Detalle reservas completas fesa'!K:K,'Detalle reservas completas fesa'!Q:Q,_xlfn.XLOOKUP(B1495,'MB25'!L:L,'MB25'!Q:Q,"Incompleto")),"")="PENDIENTE","Incompleto",IF(B1495&gt;0,_xlfn.XLOOKUP(B1495,'Detalle reservas completas fesa'!K:K,'Detalle reservas completas fesa'!Q:Q,IF(AD1495="SIN MATERIAL","Completo",IF(AD1495="COMPLETO","Completo","Incompleto"))))))</f>
        <v>Incompleto</v>
      </c>
      <c r="AG1495">
        <f>IF(B1495&gt;0,_xlfn.XLOOKUP(B1495,IW49BLTOTAL!A:A,IW49BLTOTAL!H:H),"")</f>
        <v>0</v>
      </c>
      <c r="AH1495" t="str">
        <f>IF(IFERROR(_xlfn.XLOOKUP(B1495,'Detalle custodia'!B:B,'Detalle custodia'!O:O),"")="custodia","Completo","")</f>
        <v/>
      </c>
    </row>
    <row r="1496" spans="1:34" x14ac:dyDescent="0.35">
      <c r="A1496" t="s">
        <v>324</v>
      </c>
      <c r="B1496">
        <v>6517326</v>
      </c>
      <c r="C1496" t="s">
        <v>138</v>
      </c>
      <c r="D1496" t="s">
        <v>1292</v>
      </c>
      <c r="E1496" t="s">
        <v>310</v>
      </c>
      <c r="F1496" t="s">
        <v>133</v>
      </c>
      <c r="G1496" t="s">
        <v>212</v>
      </c>
      <c r="H1496" s="16">
        <v>45808</v>
      </c>
      <c r="I1496" s="16">
        <v>45808</v>
      </c>
      <c r="J1496" t="s">
        <v>856</v>
      </c>
      <c r="K1496">
        <v>1291900</v>
      </c>
      <c r="L1496" t="s">
        <v>325</v>
      </c>
      <c r="O1496">
        <v>10014778</v>
      </c>
      <c r="P1496" t="s">
        <v>166</v>
      </c>
      <c r="Q1496">
        <v>0</v>
      </c>
      <c r="R1496" t="s">
        <v>269</v>
      </c>
      <c r="S1496" t="s">
        <v>347</v>
      </c>
      <c r="T1496">
        <v>11441148</v>
      </c>
      <c r="U1496" s="16">
        <v>45625</v>
      </c>
      <c r="V1496" s="16">
        <v>45808</v>
      </c>
      <c r="W1496" s="16">
        <v>45805</v>
      </c>
      <c r="X1496">
        <v>0</v>
      </c>
      <c r="Y1496">
        <v>1290900</v>
      </c>
      <c r="Z1496" t="s">
        <v>1568</v>
      </c>
      <c r="AA1496" t="s">
        <v>249</v>
      </c>
      <c r="AB1496" t="s">
        <v>121</v>
      </c>
      <c r="AC1496" t="s">
        <v>255</v>
      </c>
      <c r="AD1496" t="s">
        <v>141</v>
      </c>
      <c r="AE1496" t="str">
        <f>IF(B1496&gt;0,IF(B1496&gt;0,(IF(B1496&lt;&gt;'PLAN SEMANAL'!$A$2,BLTOTAL!AA1496,""))),"")</f>
        <v>SOPORTE</v>
      </c>
      <c r="AF1496" t="str">
        <f>IF(AH1496="Completo","Completo",IF(IF(B1496&gt;0,_xlfn.XLOOKUP(B1496,'Detalle reservas completas fesa'!K:K,'Detalle reservas completas fesa'!Q:Q,_xlfn.XLOOKUP(B1496,'MB25'!L:L,'MB25'!Q:Q,"Incompleto")),"")="PENDIENTE","Incompleto",IF(B1496&gt;0,_xlfn.XLOOKUP(B1496,'Detalle reservas completas fesa'!K:K,'Detalle reservas completas fesa'!Q:Q,IF(AD1496="SIN MATERIAL","Completo",IF(AD1496="COMPLETO","Completo","Incompleto"))))))</f>
        <v>Incompleto</v>
      </c>
      <c r="AG1496">
        <f>IF(B1496&gt;0,_xlfn.XLOOKUP(B1496,IW49BLTOTAL!A:A,IW49BLTOTAL!H:H),"")</f>
        <v>1</v>
      </c>
      <c r="AH1496" t="str">
        <f>IF(IFERROR(_xlfn.XLOOKUP(B1496,'Detalle custodia'!B:B,'Detalle custodia'!O:O),"")="custodia","Completo","")</f>
        <v/>
      </c>
    </row>
    <row r="1497" spans="1:34" x14ac:dyDescent="0.35">
      <c r="A1497" t="s">
        <v>324</v>
      </c>
      <c r="B1497">
        <v>6517322</v>
      </c>
      <c r="C1497" t="s">
        <v>138</v>
      </c>
      <c r="D1497" t="s">
        <v>1293</v>
      </c>
      <c r="E1497" t="s">
        <v>310</v>
      </c>
      <c r="F1497" t="s">
        <v>133</v>
      </c>
      <c r="G1497" t="s">
        <v>191</v>
      </c>
      <c r="H1497" s="16">
        <v>45808</v>
      </c>
      <c r="I1497" s="16">
        <v>45808</v>
      </c>
      <c r="J1497" t="s">
        <v>856</v>
      </c>
      <c r="K1497">
        <v>1291900</v>
      </c>
      <c r="L1497" t="s">
        <v>325</v>
      </c>
      <c r="O1497">
        <v>10014721</v>
      </c>
      <c r="P1497" t="s">
        <v>239</v>
      </c>
      <c r="Q1497">
        <v>0</v>
      </c>
      <c r="R1497" t="s">
        <v>269</v>
      </c>
      <c r="S1497" t="s">
        <v>347</v>
      </c>
      <c r="T1497">
        <v>11476947</v>
      </c>
      <c r="U1497" s="16">
        <v>45625</v>
      </c>
      <c r="V1497" s="16">
        <v>45808</v>
      </c>
      <c r="W1497" s="16">
        <v>45805</v>
      </c>
      <c r="X1497">
        <v>0</v>
      </c>
      <c r="Y1497">
        <v>1290900</v>
      </c>
      <c r="Z1497" t="s">
        <v>1568</v>
      </c>
      <c r="AA1497" t="s">
        <v>249</v>
      </c>
      <c r="AB1497" t="s">
        <v>121</v>
      </c>
      <c r="AC1497" t="s">
        <v>255</v>
      </c>
      <c r="AD1497" t="s">
        <v>122</v>
      </c>
      <c r="AE1497" t="str">
        <f>IF(B1497&gt;0,IF(B1497&gt;0,(IF(B1497&lt;&gt;'PLAN SEMANAL'!$A$2,BLTOTAL!AA1497,""))),"")</f>
        <v>SOPORTE</v>
      </c>
      <c r="AF1497" t="str">
        <f>IF(AH1497="Completo","Completo",IF(IF(B1497&gt;0,_xlfn.XLOOKUP(B1497,'Detalle reservas completas fesa'!K:K,'Detalle reservas completas fesa'!Q:Q,_xlfn.XLOOKUP(B1497,'MB25'!L:L,'MB25'!Q:Q,"Incompleto")),"")="PENDIENTE","Incompleto",IF(B1497&gt;0,_xlfn.XLOOKUP(B1497,'Detalle reservas completas fesa'!K:K,'Detalle reservas completas fesa'!Q:Q,IF(AD1497="SIN MATERIAL","Completo",IF(AD1497="COMPLETO","Completo","Incompleto"))))))</f>
        <v>Completo</v>
      </c>
      <c r="AG1497">
        <f>IF(B1497&gt;0,_xlfn.XLOOKUP(B1497,IW49BLTOTAL!A:A,IW49BLTOTAL!H:H),"")</f>
        <v>4</v>
      </c>
      <c r="AH1497" t="str">
        <f>IF(IFERROR(_xlfn.XLOOKUP(B1497,'Detalle custodia'!B:B,'Detalle custodia'!O:O),"")="custodia","Completo","")</f>
        <v/>
      </c>
    </row>
    <row r="1498" spans="1:34" x14ac:dyDescent="0.35">
      <c r="A1498" t="s">
        <v>324</v>
      </c>
      <c r="B1498">
        <v>6517304</v>
      </c>
      <c r="C1498" t="s">
        <v>138</v>
      </c>
      <c r="D1498" t="s">
        <v>1294</v>
      </c>
      <c r="E1498" t="s">
        <v>310</v>
      </c>
      <c r="F1498" t="s">
        <v>125</v>
      </c>
      <c r="G1498" t="s">
        <v>136</v>
      </c>
      <c r="H1498" s="16">
        <v>45809</v>
      </c>
      <c r="I1498" s="16">
        <v>45809</v>
      </c>
      <c r="J1498" t="s">
        <v>856</v>
      </c>
      <c r="K1498">
        <v>1291900</v>
      </c>
      <c r="L1498" t="s">
        <v>325</v>
      </c>
      <c r="O1498">
        <v>10014721</v>
      </c>
      <c r="P1498" t="s">
        <v>239</v>
      </c>
      <c r="Q1498">
        <v>13115.28</v>
      </c>
      <c r="R1498" t="s">
        <v>269</v>
      </c>
      <c r="S1498" t="s">
        <v>347</v>
      </c>
      <c r="T1498">
        <v>11476942</v>
      </c>
      <c r="U1498" s="16">
        <v>45624</v>
      </c>
      <c r="V1498" s="16">
        <v>45809</v>
      </c>
      <c r="W1498" s="16">
        <v>45805</v>
      </c>
      <c r="X1498">
        <v>13115.28</v>
      </c>
      <c r="Y1498">
        <v>1290900</v>
      </c>
      <c r="Z1498" t="s">
        <v>1568</v>
      </c>
      <c r="AA1498" t="s">
        <v>249</v>
      </c>
      <c r="AB1498" t="s">
        <v>121</v>
      </c>
      <c r="AC1498" t="s">
        <v>255</v>
      </c>
      <c r="AD1498" t="s">
        <v>135</v>
      </c>
      <c r="AE1498" t="str">
        <f>IF(B1498&gt;0,IF(B1498&gt;0,(IF(B1498&lt;&gt;'PLAN SEMANAL'!$A$2,BLTOTAL!AA1498,""))),"")</f>
        <v>SOPORTE</v>
      </c>
      <c r="AF1498" t="str">
        <f>IF(AH1498="Completo","Completo",IF(IF(B1498&gt;0,_xlfn.XLOOKUP(B1498,'Detalle reservas completas fesa'!K:K,'Detalle reservas completas fesa'!Q:Q,_xlfn.XLOOKUP(B1498,'MB25'!L:L,'MB25'!Q:Q,"Incompleto")),"")="PENDIENTE","Incompleto",IF(B1498&gt;0,_xlfn.XLOOKUP(B1498,'Detalle reservas completas fesa'!K:K,'Detalle reservas completas fesa'!Q:Q,IF(AD1498="SIN MATERIAL","Completo",IF(AD1498="COMPLETO","Completo","Incompleto"))))))</f>
        <v>Incompleto</v>
      </c>
      <c r="AG1498">
        <f>IF(B1498&gt;0,_xlfn.XLOOKUP(B1498,IW49BLTOTAL!A:A,IW49BLTOTAL!H:H),"")</f>
        <v>0</v>
      </c>
      <c r="AH1498" t="str">
        <f>IF(IFERROR(_xlfn.XLOOKUP(B1498,'Detalle custodia'!B:B,'Detalle custodia'!O:O),"")="custodia","Completo","")</f>
        <v/>
      </c>
    </row>
    <row r="1499" spans="1:34" x14ac:dyDescent="0.35">
      <c r="A1499" t="s">
        <v>324</v>
      </c>
      <c r="B1499">
        <v>6517303</v>
      </c>
      <c r="C1499" t="s">
        <v>138</v>
      </c>
      <c r="D1499" t="s">
        <v>1295</v>
      </c>
      <c r="E1499" t="s">
        <v>310</v>
      </c>
      <c r="F1499" t="s">
        <v>133</v>
      </c>
      <c r="G1499" t="s">
        <v>191</v>
      </c>
      <c r="H1499" s="16">
        <v>45808</v>
      </c>
      <c r="I1499" s="16">
        <v>45808</v>
      </c>
      <c r="J1499" t="s">
        <v>856</v>
      </c>
      <c r="K1499">
        <v>1291900</v>
      </c>
      <c r="L1499" t="s">
        <v>325</v>
      </c>
      <c r="O1499">
        <v>10014721</v>
      </c>
      <c r="P1499" t="s">
        <v>239</v>
      </c>
      <c r="Q1499">
        <v>0</v>
      </c>
      <c r="R1499" t="s">
        <v>269</v>
      </c>
      <c r="S1499" t="s">
        <v>347</v>
      </c>
      <c r="T1499">
        <v>11476940</v>
      </c>
      <c r="U1499" s="16">
        <v>45624</v>
      </c>
      <c r="V1499" s="16">
        <v>45808</v>
      </c>
      <c r="W1499" s="16">
        <v>45805</v>
      </c>
      <c r="X1499">
        <v>0</v>
      </c>
      <c r="Y1499">
        <v>1290900</v>
      </c>
      <c r="Z1499" t="s">
        <v>1568</v>
      </c>
      <c r="AA1499" t="s">
        <v>249</v>
      </c>
      <c r="AB1499" t="s">
        <v>121</v>
      </c>
      <c r="AC1499" t="s">
        <v>255</v>
      </c>
      <c r="AD1499" t="s">
        <v>122</v>
      </c>
      <c r="AE1499" t="str">
        <f>IF(B1499&gt;0,IF(B1499&gt;0,(IF(B1499&lt;&gt;'PLAN SEMANAL'!$A$2,BLTOTAL!AA1499,""))),"")</f>
        <v>SOPORTE</v>
      </c>
      <c r="AF1499" t="str">
        <f>IF(AH1499="Completo","Completo",IF(IF(B1499&gt;0,_xlfn.XLOOKUP(B1499,'Detalle reservas completas fesa'!K:K,'Detalle reservas completas fesa'!Q:Q,_xlfn.XLOOKUP(B1499,'MB25'!L:L,'MB25'!Q:Q,"Incompleto")),"")="PENDIENTE","Incompleto",IF(B1499&gt;0,_xlfn.XLOOKUP(B1499,'Detalle reservas completas fesa'!K:K,'Detalle reservas completas fesa'!Q:Q,IF(AD1499="SIN MATERIAL","Completo",IF(AD1499="COMPLETO","Completo","Incompleto"))))))</f>
        <v>Completo</v>
      </c>
      <c r="AG1499">
        <f>IF(B1499&gt;0,_xlfn.XLOOKUP(B1499,IW49BLTOTAL!A:A,IW49BLTOTAL!H:H),"")</f>
        <v>24</v>
      </c>
      <c r="AH1499" t="str">
        <f>IF(IFERROR(_xlfn.XLOOKUP(B1499,'Detalle custodia'!B:B,'Detalle custodia'!O:O),"")="custodia","Completo","")</f>
        <v/>
      </c>
    </row>
    <row r="1500" spans="1:34" x14ac:dyDescent="0.35">
      <c r="A1500" t="s">
        <v>324</v>
      </c>
      <c r="B1500">
        <v>6517302</v>
      </c>
      <c r="C1500" t="s">
        <v>138</v>
      </c>
      <c r="D1500" t="s">
        <v>1296</v>
      </c>
      <c r="E1500" t="s">
        <v>310</v>
      </c>
      <c r="F1500" t="s">
        <v>133</v>
      </c>
      <c r="G1500" t="s">
        <v>191</v>
      </c>
      <c r="H1500" s="16">
        <v>45808</v>
      </c>
      <c r="I1500" s="16">
        <v>45808</v>
      </c>
      <c r="J1500" t="s">
        <v>856</v>
      </c>
      <c r="K1500">
        <v>1291900</v>
      </c>
      <c r="L1500" t="s">
        <v>325</v>
      </c>
      <c r="O1500">
        <v>10014721</v>
      </c>
      <c r="P1500" t="s">
        <v>239</v>
      </c>
      <c r="Q1500">
        <v>0</v>
      </c>
      <c r="R1500" t="s">
        <v>269</v>
      </c>
      <c r="S1500" t="s">
        <v>347</v>
      </c>
      <c r="T1500">
        <v>11476944</v>
      </c>
      <c r="U1500" s="16">
        <v>45624</v>
      </c>
      <c r="V1500" s="16">
        <v>45808</v>
      </c>
      <c r="W1500" s="16">
        <v>45805</v>
      </c>
      <c r="X1500">
        <v>0</v>
      </c>
      <c r="Y1500">
        <v>1290900</v>
      </c>
      <c r="Z1500" t="s">
        <v>1568</v>
      </c>
      <c r="AA1500" t="s">
        <v>249</v>
      </c>
      <c r="AB1500" t="s">
        <v>121</v>
      </c>
      <c r="AC1500" t="s">
        <v>255</v>
      </c>
      <c r="AD1500" t="s">
        <v>122</v>
      </c>
      <c r="AE1500" t="str">
        <f>IF(B1500&gt;0,IF(B1500&gt;0,(IF(B1500&lt;&gt;'PLAN SEMANAL'!$A$2,BLTOTAL!AA1500,""))),"")</f>
        <v>SOPORTE</v>
      </c>
      <c r="AF1500" t="str">
        <f>IF(AH1500="Completo","Completo",IF(IF(B1500&gt;0,_xlfn.XLOOKUP(B1500,'Detalle reservas completas fesa'!K:K,'Detalle reservas completas fesa'!Q:Q,_xlfn.XLOOKUP(B1500,'MB25'!L:L,'MB25'!Q:Q,"Incompleto")),"")="PENDIENTE","Incompleto",IF(B1500&gt;0,_xlfn.XLOOKUP(B1500,'Detalle reservas completas fesa'!K:K,'Detalle reservas completas fesa'!Q:Q,IF(AD1500="SIN MATERIAL","Completo",IF(AD1500="COMPLETO","Completo","Incompleto"))))))</f>
        <v>Completo</v>
      </c>
      <c r="AG1500">
        <f>IF(B1500&gt;0,_xlfn.XLOOKUP(B1500,IW49BLTOTAL!A:A,IW49BLTOTAL!H:H),"")</f>
        <v>0</v>
      </c>
      <c r="AH1500" t="str">
        <f>IF(IFERROR(_xlfn.XLOOKUP(B1500,'Detalle custodia'!B:B,'Detalle custodia'!O:O),"")="custodia","Completo","")</f>
        <v/>
      </c>
    </row>
    <row r="1501" spans="1:34" x14ac:dyDescent="0.35">
      <c r="A1501" t="s">
        <v>324</v>
      </c>
      <c r="B1501">
        <v>6517301</v>
      </c>
      <c r="C1501" t="s">
        <v>138</v>
      </c>
      <c r="D1501" t="s">
        <v>1297</v>
      </c>
      <c r="E1501" t="s">
        <v>310</v>
      </c>
      <c r="F1501" t="s">
        <v>133</v>
      </c>
      <c r="G1501" t="s">
        <v>191</v>
      </c>
      <c r="H1501" s="16">
        <v>45808</v>
      </c>
      <c r="I1501" s="16">
        <v>45808</v>
      </c>
      <c r="J1501" t="s">
        <v>856</v>
      </c>
      <c r="K1501">
        <v>1291900</v>
      </c>
      <c r="L1501" t="s">
        <v>325</v>
      </c>
      <c r="O1501">
        <v>10014721</v>
      </c>
      <c r="P1501" t="s">
        <v>239</v>
      </c>
      <c r="Q1501">
        <v>0</v>
      </c>
      <c r="R1501" t="s">
        <v>269</v>
      </c>
      <c r="S1501" t="s">
        <v>347</v>
      </c>
      <c r="T1501">
        <v>11476946</v>
      </c>
      <c r="U1501" s="16">
        <v>45624</v>
      </c>
      <c r="V1501" s="16">
        <v>45808</v>
      </c>
      <c r="W1501" s="16">
        <v>45805</v>
      </c>
      <c r="X1501">
        <v>0</v>
      </c>
      <c r="Y1501">
        <v>1290900</v>
      </c>
      <c r="Z1501" t="s">
        <v>1568</v>
      </c>
      <c r="AA1501" t="s">
        <v>249</v>
      </c>
      <c r="AB1501" t="s">
        <v>121</v>
      </c>
      <c r="AC1501" t="s">
        <v>255</v>
      </c>
      <c r="AD1501" t="s">
        <v>122</v>
      </c>
      <c r="AE1501" t="str">
        <f>IF(B1501&gt;0,IF(B1501&gt;0,(IF(B1501&lt;&gt;'PLAN SEMANAL'!$A$2,BLTOTAL!AA1501,""))),"")</f>
        <v>SOPORTE</v>
      </c>
      <c r="AF1501" t="str">
        <f>IF(AH1501="Completo","Completo",IF(IF(B1501&gt;0,_xlfn.XLOOKUP(B1501,'Detalle reservas completas fesa'!K:K,'Detalle reservas completas fesa'!Q:Q,_xlfn.XLOOKUP(B1501,'MB25'!L:L,'MB25'!Q:Q,"Incompleto")),"")="PENDIENTE","Incompleto",IF(B1501&gt;0,_xlfn.XLOOKUP(B1501,'Detalle reservas completas fesa'!K:K,'Detalle reservas completas fesa'!Q:Q,IF(AD1501="SIN MATERIAL","Completo",IF(AD1501="COMPLETO","Completo","Incompleto"))))))</f>
        <v>Completo</v>
      </c>
      <c r="AG1501">
        <f>IF(B1501&gt;0,_xlfn.XLOOKUP(B1501,IW49BLTOTAL!A:A,IW49BLTOTAL!H:H),"")</f>
        <v>0</v>
      </c>
      <c r="AH1501" t="str">
        <f>IF(IFERROR(_xlfn.XLOOKUP(B1501,'Detalle custodia'!B:B,'Detalle custodia'!O:O),"")="custodia","Completo","")</f>
        <v/>
      </c>
    </row>
    <row r="1502" spans="1:34" x14ac:dyDescent="0.35">
      <c r="A1502" t="s">
        <v>286</v>
      </c>
      <c r="B1502">
        <v>6516227</v>
      </c>
      <c r="C1502" t="s">
        <v>123</v>
      </c>
      <c r="D1502" t="s">
        <v>1287</v>
      </c>
      <c r="E1502" t="s">
        <v>310</v>
      </c>
      <c r="F1502" t="s">
        <v>669</v>
      </c>
      <c r="G1502" t="s">
        <v>153</v>
      </c>
      <c r="H1502" s="16">
        <v>45873</v>
      </c>
      <c r="I1502" s="16">
        <v>45873</v>
      </c>
      <c r="J1502" t="s">
        <v>856</v>
      </c>
      <c r="K1502">
        <v>1212120</v>
      </c>
      <c r="L1502" t="s">
        <v>287</v>
      </c>
      <c r="O1502">
        <v>10014655</v>
      </c>
      <c r="P1502" t="s">
        <v>286</v>
      </c>
      <c r="Q1502">
        <v>0</v>
      </c>
      <c r="R1502" t="s">
        <v>254</v>
      </c>
      <c r="S1502" t="s">
        <v>342</v>
      </c>
      <c r="T1502">
        <v>11504066</v>
      </c>
      <c r="U1502" s="16">
        <v>45624</v>
      </c>
      <c r="V1502" s="16">
        <v>45873</v>
      </c>
      <c r="W1502" s="16">
        <v>45835</v>
      </c>
      <c r="X1502">
        <v>0</v>
      </c>
      <c r="Y1502">
        <v>1290900</v>
      </c>
      <c r="Z1502" t="s">
        <v>1568</v>
      </c>
      <c r="AA1502" t="s">
        <v>247</v>
      </c>
      <c r="AB1502" t="s">
        <v>121</v>
      </c>
      <c r="AC1502" t="s">
        <v>255</v>
      </c>
      <c r="AD1502" t="s">
        <v>141</v>
      </c>
      <c r="AE1502" t="str">
        <f>IF(B1502&gt;0,IF(B1502&gt;0,(IF(B1502&lt;&gt;'PLAN SEMANAL'!$A$2,BLTOTAL!AA1502,""))),"")</f>
        <v>CARGUIO</v>
      </c>
      <c r="AF1502" t="str">
        <f>IF(AH1502="Completo","Completo",IF(IF(B1502&gt;0,_xlfn.XLOOKUP(B1502,'Detalle reservas completas fesa'!K:K,'Detalle reservas completas fesa'!Q:Q,_xlfn.XLOOKUP(B1502,'MB25'!L:L,'MB25'!Q:Q,"Incompleto")),"")="PENDIENTE","Incompleto",IF(B1502&gt;0,_xlfn.XLOOKUP(B1502,'Detalle reservas completas fesa'!K:K,'Detalle reservas completas fesa'!Q:Q,IF(AD1502="SIN MATERIAL","Completo",IF(AD1502="COMPLETO","Completo","Incompleto"))))))</f>
        <v>Incompleto</v>
      </c>
      <c r="AG1502">
        <f>IF(B1502&gt;0,_xlfn.XLOOKUP(B1502,IW49BLTOTAL!A:A,IW49BLTOTAL!H:H),"")</f>
        <v>2</v>
      </c>
      <c r="AH1502" t="str">
        <f>IF(IFERROR(_xlfn.XLOOKUP(B1502,'Detalle custodia'!B:B,'Detalle custodia'!O:O),"")="custodia","Completo","")</f>
        <v/>
      </c>
    </row>
    <row r="1503" spans="1:34" x14ac:dyDescent="0.35">
      <c r="A1503" t="s">
        <v>157</v>
      </c>
      <c r="B1503">
        <v>6515675</v>
      </c>
      <c r="C1503" t="s">
        <v>129</v>
      </c>
      <c r="D1503" t="s">
        <v>1267</v>
      </c>
      <c r="E1503" t="s">
        <v>310</v>
      </c>
      <c r="F1503" t="s">
        <v>133</v>
      </c>
      <c r="G1503" t="s">
        <v>147</v>
      </c>
      <c r="H1503" s="16">
        <v>45809</v>
      </c>
      <c r="I1503" s="16">
        <v>45838</v>
      </c>
      <c r="J1503" t="s">
        <v>856</v>
      </c>
      <c r="K1503">
        <v>1215150</v>
      </c>
      <c r="L1503" t="s">
        <v>345</v>
      </c>
      <c r="O1503">
        <v>10014635</v>
      </c>
      <c r="P1503" t="s">
        <v>157</v>
      </c>
      <c r="Q1503">
        <v>0</v>
      </c>
      <c r="R1503" t="s">
        <v>329</v>
      </c>
      <c r="S1503" t="s">
        <v>3901</v>
      </c>
      <c r="T1503">
        <v>11502636</v>
      </c>
      <c r="U1503" s="16">
        <v>45622</v>
      </c>
      <c r="V1503" s="16">
        <v>45809</v>
      </c>
      <c r="W1503" s="16">
        <v>45835</v>
      </c>
      <c r="X1503">
        <v>0</v>
      </c>
      <c r="Y1503">
        <v>1290900</v>
      </c>
      <c r="Z1503" t="s">
        <v>1568</v>
      </c>
      <c r="AA1503" t="s">
        <v>246</v>
      </c>
      <c r="AB1503" t="s">
        <v>121</v>
      </c>
      <c r="AC1503" t="s">
        <v>255</v>
      </c>
      <c r="AD1503" t="s">
        <v>141</v>
      </c>
      <c r="AE1503" t="str">
        <f>IF(B1503&gt;0,IF(B1503&gt;0,(IF(B1503&lt;&gt;'PLAN SEMANAL'!$A$2,BLTOTAL!AA1503,""))),"")</f>
        <v>AUXILIAR</v>
      </c>
      <c r="AF1503" t="str">
        <f>IF(AH1503="Completo","Completo",IF(IF(B1503&gt;0,_xlfn.XLOOKUP(B1503,'Detalle reservas completas fesa'!K:K,'Detalle reservas completas fesa'!Q:Q,_xlfn.XLOOKUP(B1503,'MB25'!L:L,'MB25'!Q:Q,"Incompleto")),"")="PENDIENTE","Incompleto",IF(B1503&gt;0,_xlfn.XLOOKUP(B1503,'Detalle reservas completas fesa'!K:K,'Detalle reservas completas fesa'!Q:Q,IF(AD1503="SIN MATERIAL","Completo",IF(AD1503="COMPLETO","Completo","Incompleto"))))))</f>
        <v>Incompleto</v>
      </c>
      <c r="AG1503">
        <f>IF(B1503&gt;0,_xlfn.XLOOKUP(B1503,IW49BLTOTAL!A:A,IW49BLTOTAL!H:H),"")</f>
        <v>2</v>
      </c>
      <c r="AH1503" t="str">
        <f>IF(IFERROR(_xlfn.XLOOKUP(B1503,'Detalle custodia'!B:B,'Detalle custodia'!O:O),"")="custodia","Completo","")</f>
        <v/>
      </c>
    </row>
    <row r="1504" spans="1:34" x14ac:dyDescent="0.35">
      <c r="A1504" t="s">
        <v>157</v>
      </c>
      <c r="B1504">
        <v>6515674</v>
      </c>
      <c r="C1504" t="s">
        <v>129</v>
      </c>
      <c r="D1504" t="s">
        <v>1268</v>
      </c>
      <c r="E1504" t="s">
        <v>310</v>
      </c>
      <c r="F1504" t="s">
        <v>133</v>
      </c>
      <c r="G1504" t="s">
        <v>147</v>
      </c>
      <c r="H1504" s="16">
        <v>45809</v>
      </c>
      <c r="I1504" s="16">
        <v>45838</v>
      </c>
      <c r="J1504" t="s">
        <v>856</v>
      </c>
      <c r="K1504">
        <v>1215150</v>
      </c>
      <c r="L1504" t="s">
        <v>345</v>
      </c>
      <c r="O1504">
        <v>10014635</v>
      </c>
      <c r="P1504" t="s">
        <v>157</v>
      </c>
      <c r="Q1504">
        <v>0</v>
      </c>
      <c r="R1504" t="s">
        <v>329</v>
      </c>
      <c r="S1504" t="s">
        <v>3901</v>
      </c>
      <c r="T1504">
        <v>11383097</v>
      </c>
      <c r="U1504" s="16">
        <v>45622</v>
      </c>
      <c r="V1504" s="16">
        <v>45809</v>
      </c>
      <c r="W1504" s="16">
        <v>45835</v>
      </c>
      <c r="X1504">
        <v>0</v>
      </c>
      <c r="Y1504">
        <v>1290900</v>
      </c>
      <c r="Z1504" t="s">
        <v>1568</v>
      </c>
      <c r="AA1504" t="s">
        <v>246</v>
      </c>
      <c r="AB1504" t="s">
        <v>121</v>
      </c>
      <c r="AC1504" t="s">
        <v>255</v>
      </c>
      <c r="AD1504" t="s">
        <v>141</v>
      </c>
      <c r="AE1504" t="str">
        <f>IF(B1504&gt;0,IF(B1504&gt;0,(IF(B1504&lt;&gt;'PLAN SEMANAL'!$A$2,BLTOTAL!AA1504,""))),"")</f>
        <v>AUXILIAR</v>
      </c>
      <c r="AF1504" t="str">
        <f>IF(AH1504="Completo","Completo",IF(IF(B1504&gt;0,_xlfn.XLOOKUP(B1504,'Detalle reservas completas fesa'!K:K,'Detalle reservas completas fesa'!Q:Q,_xlfn.XLOOKUP(B1504,'MB25'!L:L,'MB25'!Q:Q,"Incompleto")),"")="PENDIENTE","Incompleto",IF(B1504&gt;0,_xlfn.XLOOKUP(B1504,'Detalle reservas completas fesa'!K:K,'Detalle reservas completas fesa'!Q:Q,IF(AD1504="SIN MATERIAL","Completo",IF(AD1504="COMPLETO","Completo","Incompleto"))))))</f>
        <v>Incompleto</v>
      </c>
      <c r="AG1504">
        <f>IF(B1504&gt;0,_xlfn.XLOOKUP(B1504,IW49BLTOTAL!A:A,IW49BLTOTAL!H:H),"")</f>
        <v>1</v>
      </c>
      <c r="AH1504" t="str">
        <f>IF(IFERROR(_xlfn.XLOOKUP(B1504,'Detalle custodia'!B:B,'Detalle custodia'!O:O),"")="custodia","Completo","")</f>
        <v/>
      </c>
    </row>
    <row r="1505" spans="1:34" x14ac:dyDescent="0.35">
      <c r="A1505" t="s">
        <v>148</v>
      </c>
      <c r="B1505">
        <v>6515624</v>
      </c>
      <c r="C1505" t="s">
        <v>129</v>
      </c>
      <c r="D1505" t="s">
        <v>3369</v>
      </c>
      <c r="E1505" t="s">
        <v>310</v>
      </c>
      <c r="F1505" t="s">
        <v>125</v>
      </c>
      <c r="G1505" t="s">
        <v>190</v>
      </c>
      <c r="H1505" s="16">
        <v>45839</v>
      </c>
      <c r="I1505" s="16">
        <v>45869</v>
      </c>
      <c r="J1505" t="s">
        <v>3476</v>
      </c>
      <c r="K1505">
        <v>1213130</v>
      </c>
      <c r="L1505" t="s">
        <v>297</v>
      </c>
      <c r="O1505">
        <v>10014617</v>
      </c>
      <c r="P1505" t="s">
        <v>148</v>
      </c>
      <c r="Q1505">
        <v>0</v>
      </c>
      <c r="R1505" t="s">
        <v>329</v>
      </c>
      <c r="S1505" t="s">
        <v>3901</v>
      </c>
      <c r="T1505">
        <v>11501973</v>
      </c>
      <c r="U1505" s="16">
        <v>45621</v>
      </c>
      <c r="V1505" s="16">
        <v>45839</v>
      </c>
      <c r="W1505" s="16">
        <v>45835</v>
      </c>
      <c r="X1505">
        <v>0</v>
      </c>
      <c r="Y1505">
        <v>1290900</v>
      </c>
      <c r="Z1505" t="s">
        <v>1568</v>
      </c>
      <c r="AA1505" t="s">
        <v>245</v>
      </c>
      <c r="AB1505" t="s">
        <v>121</v>
      </c>
      <c r="AC1505" t="s">
        <v>255</v>
      </c>
      <c r="AD1505" t="s">
        <v>189</v>
      </c>
      <c r="AE1505" t="str">
        <f>IF(B1505&gt;0,IF(B1505&gt;0,(IF(B1505&lt;&gt;'PLAN SEMANAL'!$A$2,BLTOTAL!AA1505,""))),"")</f>
        <v>ACARREO</v>
      </c>
      <c r="AF1505" t="str">
        <f>IF(AH1505="Completo","Completo",IF(IF(B1505&gt;0,_xlfn.XLOOKUP(B1505,'Detalle reservas completas fesa'!K:K,'Detalle reservas completas fesa'!Q:Q,_xlfn.XLOOKUP(B1505,'MB25'!L:L,'MB25'!Q:Q,"Incompleto")),"")="PENDIENTE","Incompleto",IF(B1505&gt;0,_xlfn.XLOOKUP(B1505,'Detalle reservas completas fesa'!K:K,'Detalle reservas completas fesa'!Q:Q,IF(AD1505="SIN MATERIAL","Completo",IF(AD1505="COMPLETO","Completo","Incompleto"))))))</f>
        <v>Completo</v>
      </c>
      <c r="AG1505">
        <f>IF(B1505&gt;0,_xlfn.XLOOKUP(B1505,IW49BLTOTAL!A:A,IW49BLTOTAL!H:H),"")</f>
        <v>4</v>
      </c>
      <c r="AH1505" t="str">
        <f>IF(IFERROR(_xlfn.XLOOKUP(B1505,'Detalle custodia'!B:B,'Detalle custodia'!O:O),"")="custodia","Completo","")</f>
        <v/>
      </c>
    </row>
    <row r="1506" spans="1:34" x14ac:dyDescent="0.35">
      <c r="A1506" t="s">
        <v>315</v>
      </c>
      <c r="B1506">
        <v>6515590</v>
      </c>
      <c r="C1506" t="s">
        <v>129</v>
      </c>
      <c r="D1506" t="s">
        <v>182</v>
      </c>
      <c r="E1506" t="s">
        <v>310</v>
      </c>
      <c r="F1506" t="s">
        <v>125</v>
      </c>
      <c r="G1506" t="s">
        <v>423</v>
      </c>
      <c r="H1506" s="16">
        <v>45809</v>
      </c>
      <c r="I1506" s="16">
        <v>45838</v>
      </c>
      <c r="J1506" t="s">
        <v>3478</v>
      </c>
      <c r="K1506">
        <v>1213130</v>
      </c>
      <c r="L1506" t="s">
        <v>317</v>
      </c>
      <c r="O1506">
        <v>10018370</v>
      </c>
      <c r="P1506" t="s">
        <v>315</v>
      </c>
      <c r="Q1506">
        <v>4285.3</v>
      </c>
      <c r="R1506" t="s">
        <v>329</v>
      </c>
      <c r="S1506" t="s">
        <v>3901</v>
      </c>
      <c r="T1506">
        <v>11500138</v>
      </c>
      <c r="U1506" s="16">
        <v>45621</v>
      </c>
      <c r="V1506" s="16">
        <v>45809</v>
      </c>
      <c r="W1506" s="16">
        <v>45804</v>
      </c>
      <c r="X1506">
        <v>4285.3</v>
      </c>
      <c r="Y1506">
        <v>1290900</v>
      </c>
      <c r="Z1506" t="s">
        <v>1568</v>
      </c>
      <c r="AA1506" t="s">
        <v>245</v>
      </c>
      <c r="AB1506" t="s">
        <v>121</v>
      </c>
      <c r="AC1506" t="s">
        <v>255</v>
      </c>
      <c r="AD1506" t="s">
        <v>141</v>
      </c>
      <c r="AE1506" t="str">
        <f>IF(B1506&gt;0,IF(B1506&gt;0,(IF(B1506&lt;&gt;'PLAN SEMANAL'!$A$2,BLTOTAL!AA1506,""))),"")</f>
        <v>ACARREO</v>
      </c>
      <c r="AF1506" t="str">
        <f>IF(AH1506="Completo","Completo",IF(IF(B1506&gt;0,_xlfn.XLOOKUP(B1506,'Detalle reservas completas fesa'!K:K,'Detalle reservas completas fesa'!Q:Q,_xlfn.XLOOKUP(B1506,'MB25'!L:L,'MB25'!Q:Q,"Incompleto")),"")="PENDIENTE","Incompleto",IF(B1506&gt;0,_xlfn.XLOOKUP(B1506,'Detalle reservas completas fesa'!K:K,'Detalle reservas completas fesa'!Q:Q,IF(AD1506="SIN MATERIAL","Completo",IF(AD1506="COMPLETO","Completo","Incompleto"))))))</f>
        <v>Incompleto</v>
      </c>
      <c r="AG1506">
        <f>IF(B1506&gt;0,_xlfn.XLOOKUP(B1506,IW49BLTOTAL!A:A,IW49BLTOTAL!H:H),"")</f>
        <v>108</v>
      </c>
      <c r="AH1506" t="str">
        <f>IF(IFERROR(_xlfn.XLOOKUP(B1506,'Detalle custodia'!B:B,'Detalle custodia'!O:O),"")="custodia","Completo","")</f>
        <v/>
      </c>
    </row>
    <row r="1507" spans="1:34" x14ac:dyDescent="0.35">
      <c r="A1507" t="s">
        <v>315</v>
      </c>
      <c r="B1507">
        <v>6515585</v>
      </c>
      <c r="C1507" t="s">
        <v>129</v>
      </c>
      <c r="D1507" t="s">
        <v>1270</v>
      </c>
      <c r="E1507" t="s">
        <v>310</v>
      </c>
      <c r="F1507" t="s">
        <v>133</v>
      </c>
      <c r="G1507" t="s">
        <v>147</v>
      </c>
      <c r="H1507" s="16">
        <v>45809</v>
      </c>
      <c r="I1507" s="16">
        <v>45809</v>
      </c>
      <c r="J1507" t="s">
        <v>856</v>
      </c>
      <c r="K1507">
        <v>1213130</v>
      </c>
      <c r="L1507" t="s">
        <v>317</v>
      </c>
      <c r="O1507">
        <v>10018370</v>
      </c>
      <c r="P1507" t="s">
        <v>315</v>
      </c>
      <c r="Q1507">
        <v>0</v>
      </c>
      <c r="R1507" t="s">
        <v>329</v>
      </c>
      <c r="S1507" t="s">
        <v>343</v>
      </c>
      <c r="T1507">
        <v>11500116</v>
      </c>
      <c r="U1507" s="16">
        <v>45621</v>
      </c>
      <c r="V1507" s="16">
        <v>45809</v>
      </c>
      <c r="W1507" s="16">
        <v>45776</v>
      </c>
      <c r="X1507">
        <v>0</v>
      </c>
      <c r="Y1507">
        <v>1290900</v>
      </c>
      <c r="Z1507" t="s">
        <v>1568</v>
      </c>
      <c r="AA1507" t="s">
        <v>245</v>
      </c>
      <c r="AB1507" t="s">
        <v>121</v>
      </c>
      <c r="AC1507" t="s">
        <v>255</v>
      </c>
      <c r="AD1507" t="s">
        <v>141</v>
      </c>
      <c r="AE1507" t="str">
        <f>IF(B1507&gt;0,IF(B1507&gt;0,(IF(B1507&lt;&gt;'PLAN SEMANAL'!$A$2,BLTOTAL!AA1507,""))),"")</f>
        <v>ACARREO</v>
      </c>
      <c r="AF1507" t="str">
        <f>IF(AH1507="Completo","Completo",IF(IF(B1507&gt;0,_xlfn.XLOOKUP(B1507,'Detalle reservas completas fesa'!K:K,'Detalle reservas completas fesa'!Q:Q,_xlfn.XLOOKUP(B1507,'MB25'!L:L,'MB25'!Q:Q,"Incompleto")),"")="PENDIENTE","Incompleto",IF(B1507&gt;0,_xlfn.XLOOKUP(B1507,'Detalle reservas completas fesa'!K:K,'Detalle reservas completas fesa'!Q:Q,IF(AD1507="SIN MATERIAL","Completo",IF(AD1507="COMPLETO","Completo","Incompleto"))))))</f>
        <v>Incompleto</v>
      </c>
      <c r="AG1507">
        <f>IF(B1507&gt;0,_xlfn.XLOOKUP(B1507,IW49BLTOTAL!A:A,IW49BLTOTAL!H:H),"")</f>
        <v>4</v>
      </c>
      <c r="AH1507" t="str">
        <f>IF(IFERROR(_xlfn.XLOOKUP(B1507,'Detalle custodia'!B:B,'Detalle custodia'!O:O),"")="custodia","Completo","")</f>
        <v/>
      </c>
    </row>
    <row r="1508" spans="1:34" x14ac:dyDescent="0.35">
      <c r="A1508" t="s">
        <v>173</v>
      </c>
      <c r="B1508">
        <v>6515551</v>
      </c>
      <c r="C1508" t="s">
        <v>123</v>
      </c>
      <c r="D1508" t="s">
        <v>1271</v>
      </c>
      <c r="E1508" t="s">
        <v>310</v>
      </c>
      <c r="F1508" t="s">
        <v>133</v>
      </c>
      <c r="G1508" t="s">
        <v>132</v>
      </c>
      <c r="H1508" s="16">
        <v>45845</v>
      </c>
      <c r="I1508" s="16">
        <v>45845</v>
      </c>
      <c r="J1508" t="s">
        <v>856</v>
      </c>
      <c r="K1508">
        <v>1210101</v>
      </c>
      <c r="L1508" t="s">
        <v>341</v>
      </c>
      <c r="O1508">
        <v>10014656</v>
      </c>
      <c r="P1508" t="s">
        <v>173</v>
      </c>
      <c r="Q1508">
        <v>0</v>
      </c>
      <c r="R1508" t="s">
        <v>342</v>
      </c>
      <c r="S1508" t="s">
        <v>342</v>
      </c>
      <c r="T1508">
        <v>11502239</v>
      </c>
      <c r="U1508" s="16">
        <v>45621</v>
      </c>
      <c r="V1508" s="16">
        <v>45845</v>
      </c>
      <c r="W1508" s="16">
        <v>45807</v>
      </c>
      <c r="X1508">
        <v>0</v>
      </c>
      <c r="Y1508">
        <v>1290900</v>
      </c>
      <c r="Z1508" t="s">
        <v>1568</v>
      </c>
      <c r="AA1508" t="s">
        <v>248</v>
      </c>
      <c r="AB1508" t="s">
        <v>121</v>
      </c>
      <c r="AC1508" t="s">
        <v>255</v>
      </c>
      <c r="AD1508" t="s">
        <v>141</v>
      </c>
      <c r="AE1508" t="str">
        <f>IF(B1508&gt;0,IF(B1508&gt;0,(IF(B1508&lt;&gt;'PLAN SEMANAL'!$A$2,BLTOTAL!AA1508,""))),"")</f>
        <v>PERFORACIO</v>
      </c>
      <c r="AF1508" t="str">
        <f>IF(AH1508="Completo","Completo",IF(IF(B1508&gt;0,_xlfn.XLOOKUP(B1508,'Detalle reservas completas fesa'!K:K,'Detalle reservas completas fesa'!Q:Q,_xlfn.XLOOKUP(B1508,'MB25'!L:L,'MB25'!Q:Q,"Incompleto")),"")="PENDIENTE","Incompleto",IF(B1508&gt;0,_xlfn.XLOOKUP(B1508,'Detalle reservas completas fesa'!K:K,'Detalle reservas completas fesa'!Q:Q,IF(AD1508="SIN MATERIAL","Completo",IF(AD1508="COMPLETO","Completo","Incompleto"))))))</f>
        <v>Incompleto</v>
      </c>
      <c r="AG1508">
        <f>IF(B1508&gt;0,_xlfn.XLOOKUP(B1508,IW49BLTOTAL!A:A,IW49BLTOTAL!H:H),"")</f>
        <v>72</v>
      </c>
      <c r="AH1508" t="str">
        <f>IF(IFERROR(_xlfn.XLOOKUP(B1508,'Detalle custodia'!B:B,'Detalle custodia'!O:O),"")="custodia","Completo","")</f>
        <v/>
      </c>
    </row>
    <row r="1509" spans="1:34" x14ac:dyDescent="0.35">
      <c r="A1509" t="s">
        <v>202</v>
      </c>
      <c r="B1509">
        <v>6515492</v>
      </c>
      <c r="C1509" t="s">
        <v>129</v>
      </c>
      <c r="D1509" t="s">
        <v>1048</v>
      </c>
      <c r="E1509" t="s">
        <v>310</v>
      </c>
      <c r="F1509" t="s">
        <v>446</v>
      </c>
      <c r="G1509" t="s">
        <v>179</v>
      </c>
      <c r="H1509" s="16">
        <v>45809</v>
      </c>
      <c r="I1509" s="16">
        <v>45809</v>
      </c>
      <c r="J1509" t="s">
        <v>856</v>
      </c>
      <c r="K1509">
        <v>1213130</v>
      </c>
      <c r="L1509" t="s">
        <v>396</v>
      </c>
      <c r="O1509">
        <v>10014615</v>
      </c>
      <c r="P1509" t="s">
        <v>202</v>
      </c>
      <c r="Q1509">
        <v>0</v>
      </c>
      <c r="R1509" t="s">
        <v>329</v>
      </c>
      <c r="S1509" t="s">
        <v>343</v>
      </c>
      <c r="T1509">
        <v>11491399</v>
      </c>
      <c r="U1509" s="16">
        <v>45621</v>
      </c>
      <c r="V1509" s="16">
        <v>45809</v>
      </c>
      <c r="W1509" s="16">
        <v>45776</v>
      </c>
      <c r="X1509">
        <v>0</v>
      </c>
      <c r="Y1509">
        <v>1290900</v>
      </c>
      <c r="Z1509" t="s">
        <v>1568</v>
      </c>
      <c r="AA1509" t="s">
        <v>245</v>
      </c>
      <c r="AB1509" t="s">
        <v>121</v>
      </c>
      <c r="AC1509" t="s">
        <v>255</v>
      </c>
      <c r="AE1509" t="str">
        <f>IF(B1509&gt;0,IF(B1509&gt;0,(IF(B1509&lt;&gt;'PLAN SEMANAL'!$A$2,BLTOTAL!AA1509,""))),"")</f>
        <v>ACARREO</v>
      </c>
      <c r="AF1509" t="str">
        <f>IF(AH1509="Completo","Completo",IF(IF(B1509&gt;0,_xlfn.XLOOKUP(B1509,'Detalle reservas completas fesa'!K:K,'Detalle reservas completas fesa'!Q:Q,_xlfn.XLOOKUP(B1509,'MB25'!L:L,'MB25'!Q:Q,"Incompleto")),"")="PENDIENTE","Incompleto",IF(B1509&gt;0,_xlfn.XLOOKUP(B1509,'Detalle reservas completas fesa'!K:K,'Detalle reservas completas fesa'!Q:Q,IF(AD1509="SIN MATERIAL","Completo",IF(AD1509="COMPLETO","Completo","Incompleto"))))))</f>
        <v>Incompleto</v>
      </c>
      <c r="AG1509">
        <f>IF(B1509&gt;0,_xlfn.XLOOKUP(B1509,IW49BLTOTAL!A:A,IW49BLTOTAL!H:H),"")</f>
        <v>10</v>
      </c>
      <c r="AH1509" t="str">
        <f>IF(IFERROR(_xlfn.XLOOKUP(B1509,'Detalle custodia'!B:B,'Detalle custodia'!O:O),"")="custodia","Completo","")</f>
        <v/>
      </c>
    </row>
    <row r="1510" spans="1:34" x14ac:dyDescent="0.35">
      <c r="A1510" t="s">
        <v>202</v>
      </c>
      <c r="B1510">
        <v>6515484</v>
      </c>
      <c r="C1510" t="s">
        <v>129</v>
      </c>
      <c r="D1510" t="s">
        <v>1273</v>
      </c>
      <c r="E1510" t="s">
        <v>310</v>
      </c>
      <c r="F1510" t="s">
        <v>133</v>
      </c>
      <c r="G1510" t="s">
        <v>132</v>
      </c>
      <c r="H1510" s="16">
        <v>45809</v>
      </c>
      <c r="I1510" s="16">
        <v>45838</v>
      </c>
      <c r="J1510" t="s">
        <v>856</v>
      </c>
      <c r="K1510">
        <v>1213130</v>
      </c>
      <c r="L1510" t="s">
        <v>396</v>
      </c>
      <c r="O1510">
        <v>10014615</v>
      </c>
      <c r="P1510" t="s">
        <v>202</v>
      </c>
      <c r="Q1510">
        <v>0</v>
      </c>
      <c r="R1510" t="s">
        <v>329</v>
      </c>
      <c r="S1510" t="s">
        <v>3901</v>
      </c>
      <c r="T1510">
        <v>11491135</v>
      </c>
      <c r="U1510" s="16">
        <v>45621</v>
      </c>
      <c r="V1510" s="16">
        <v>45809</v>
      </c>
      <c r="W1510" s="16">
        <v>45835</v>
      </c>
      <c r="X1510">
        <v>0</v>
      </c>
      <c r="Y1510">
        <v>1290900</v>
      </c>
      <c r="Z1510" t="s">
        <v>1568</v>
      </c>
      <c r="AA1510" t="s">
        <v>245</v>
      </c>
      <c r="AB1510" t="s">
        <v>121</v>
      </c>
      <c r="AC1510" t="s">
        <v>255</v>
      </c>
      <c r="AD1510" t="s">
        <v>122</v>
      </c>
      <c r="AE1510" t="str">
        <f>IF(B1510&gt;0,IF(B1510&gt;0,(IF(B1510&lt;&gt;'PLAN SEMANAL'!$A$2,BLTOTAL!AA1510,""))),"")</f>
        <v>ACARREO</v>
      </c>
      <c r="AF1510" t="str">
        <f>IF(AH1510="Completo","Completo",IF(IF(B1510&gt;0,_xlfn.XLOOKUP(B1510,'Detalle reservas completas fesa'!K:K,'Detalle reservas completas fesa'!Q:Q,_xlfn.XLOOKUP(B1510,'MB25'!L:L,'MB25'!Q:Q,"Incompleto")),"")="PENDIENTE","Incompleto",IF(B1510&gt;0,_xlfn.XLOOKUP(B1510,'Detalle reservas completas fesa'!K:K,'Detalle reservas completas fesa'!Q:Q,IF(AD1510="SIN MATERIAL","Completo",IF(AD1510="COMPLETO","Completo","Incompleto"))))))</f>
        <v>Completo</v>
      </c>
      <c r="AG1510">
        <f>IF(B1510&gt;0,_xlfn.XLOOKUP(B1510,IW49BLTOTAL!A:A,IW49BLTOTAL!H:H),"")</f>
        <v>2</v>
      </c>
      <c r="AH1510" t="str">
        <f>IF(IFERROR(_xlfn.XLOOKUP(B1510,'Detalle custodia'!B:B,'Detalle custodia'!O:O),"")="custodia","Completo","")</f>
        <v/>
      </c>
    </row>
    <row r="1511" spans="1:34" x14ac:dyDescent="0.35">
      <c r="A1511" t="s">
        <v>202</v>
      </c>
      <c r="B1511">
        <v>6515482</v>
      </c>
      <c r="C1511" t="s">
        <v>129</v>
      </c>
      <c r="D1511" t="s">
        <v>1269</v>
      </c>
      <c r="E1511" t="s">
        <v>310</v>
      </c>
      <c r="F1511" t="s">
        <v>133</v>
      </c>
      <c r="G1511" t="s">
        <v>132</v>
      </c>
      <c r="H1511" s="16">
        <v>45839</v>
      </c>
      <c r="I1511" s="16">
        <v>45869</v>
      </c>
      <c r="J1511" t="s">
        <v>3476</v>
      </c>
      <c r="K1511">
        <v>1213130</v>
      </c>
      <c r="L1511" t="s">
        <v>396</v>
      </c>
      <c r="O1511">
        <v>10014615</v>
      </c>
      <c r="P1511" t="s">
        <v>202</v>
      </c>
      <c r="Q1511">
        <v>0</v>
      </c>
      <c r="R1511" t="s">
        <v>329</v>
      </c>
      <c r="S1511" t="s">
        <v>3901</v>
      </c>
      <c r="T1511">
        <v>11491134</v>
      </c>
      <c r="U1511" s="16">
        <v>45621</v>
      </c>
      <c r="V1511" s="16">
        <v>45839</v>
      </c>
      <c r="W1511" s="16">
        <v>45835</v>
      </c>
      <c r="X1511">
        <v>0</v>
      </c>
      <c r="Y1511">
        <v>1290900</v>
      </c>
      <c r="Z1511" t="s">
        <v>1568</v>
      </c>
      <c r="AA1511" t="s">
        <v>245</v>
      </c>
      <c r="AB1511" t="s">
        <v>121</v>
      </c>
      <c r="AC1511" t="s">
        <v>255</v>
      </c>
      <c r="AD1511" t="s">
        <v>141</v>
      </c>
      <c r="AE1511" t="str">
        <f>IF(B1511&gt;0,IF(B1511&gt;0,(IF(B1511&lt;&gt;'PLAN SEMANAL'!$A$2,BLTOTAL!AA1511,""))),"")</f>
        <v>ACARREO</v>
      </c>
      <c r="AF1511" t="str">
        <f>IF(AH1511="Completo","Completo",IF(IF(B1511&gt;0,_xlfn.XLOOKUP(B1511,'Detalle reservas completas fesa'!K:K,'Detalle reservas completas fesa'!Q:Q,_xlfn.XLOOKUP(B1511,'MB25'!L:L,'MB25'!Q:Q,"Incompleto")),"")="PENDIENTE","Incompleto",IF(B1511&gt;0,_xlfn.XLOOKUP(B1511,'Detalle reservas completas fesa'!K:K,'Detalle reservas completas fesa'!Q:Q,IF(AD1511="SIN MATERIAL","Completo",IF(AD1511="COMPLETO","Completo","Incompleto"))))))</f>
        <v>Incompleto</v>
      </c>
      <c r="AG1511">
        <f>IF(B1511&gt;0,_xlfn.XLOOKUP(B1511,IW49BLTOTAL!A:A,IW49BLTOTAL!H:H),"")</f>
        <v>2</v>
      </c>
      <c r="AH1511" t="str">
        <f>IF(IFERROR(_xlfn.XLOOKUP(B1511,'Detalle custodia'!B:B,'Detalle custodia'!O:O),"")="custodia","Completo","")</f>
        <v/>
      </c>
    </row>
    <row r="1512" spans="1:34" x14ac:dyDescent="0.35">
      <c r="A1512" t="s">
        <v>202</v>
      </c>
      <c r="B1512">
        <v>6515466</v>
      </c>
      <c r="C1512" t="s">
        <v>129</v>
      </c>
      <c r="D1512" t="s">
        <v>842</v>
      </c>
      <c r="E1512" t="s">
        <v>310</v>
      </c>
      <c r="F1512" t="s">
        <v>133</v>
      </c>
      <c r="G1512" t="s">
        <v>147</v>
      </c>
      <c r="H1512" s="16">
        <v>45839</v>
      </c>
      <c r="I1512" s="16">
        <v>45869</v>
      </c>
      <c r="J1512" t="s">
        <v>3476</v>
      </c>
      <c r="K1512">
        <v>1213130</v>
      </c>
      <c r="L1512" t="s">
        <v>396</v>
      </c>
      <c r="O1512">
        <v>10014615</v>
      </c>
      <c r="P1512" t="s">
        <v>202</v>
      </c>
      <c r="Q1512">
        <v>0</v>
      </c>
      <c r="R1512" t="s">
        <v>329</v>
      </c>
      <c r="S1512" t="s">
        <v>3901</v>
      </c>
      <c r="T1512">
        <v>11491083</v>
      </c>
      <c r="U1512" s="16">
        <v>45621</v>
      </c>
      <c r="V1512" s="16">
        <v>45839</v>
      </c>
      <c r="W1512" s="16">
        <v>45835</v>
      </c>
      <c r="X1512">
        <v>0</v>
      </c>
      <c r="Y1512">
        <v>1290900</v>
      </c>
      <c r="Z1512" t="s">
        <v>1568</v>
      </c>
      <c r="AA1512" t="s">
        <v>245</v>
      </c>
      <c r="AB1512" t="s">
        <v>121</v>
      </c>
      <c r="AC1512" t="s">
        <v>255</v>
      </c>
      <c r="AD1512" t="s">
        <v>122</v>
      </c>
      <c r="AE1512" t="str">
        <f>IF(B1512&gt;0,IF(B1512&gt;0,(IF(B1512&lt;&gt;'PLAN SEMANAL'!$A$2,BLTOTAL!AA1512,""))),"")</f>
        <v>ACARREO</v>
      </c>
      <c r="AF1512" t="str">
        <f>IF(AH1512="Completo","Completo",IF(IF(B1512&gt;0,_xlfn.XLOOKUP(B1512,'Detalle reservas completas fesa'!K:K,'Detalle reservas completas fesa'!Q:Q,_xlfn.XLOOKUP(B1512,'MB25'!L:L,'MB25'!Q:Q,"Incompleto")),"")="PENDIENTE","Incompleto",IF(B1512&gt;0,_xlfn.XLOOKUP(B1512,'Detalle reservas completas fesa'!K:K,'Detalle reservas completas fesa'!Q:Q,IF(AD1512="SIN MATERIAL","Completo",IF(AD1512="COMPLETO","Completo","Incompleto"))))))</f>
        <v>Completo</v>
      </c>
      <c r="AG1512">
        <f>IF(B1512&gt;0,_xlfn.XLOOKUP(B1512,IW49BLTOTAL!A:A,IW49BLTOTAL!H:H),"")</f>
        <v>1</v>
      </c>
      <c r="AH1512" t="str">
        <f>IF(IFERROR(_xlfn.XLOOKUP(B1512,'Detalle custodia'!B:B,'Detalle custodia'!O:O),"")="custodia","Completo","")</f>
        <v/>
      </c>
    </row>
    <row r="1513" spans="1:34" x14ac:dyDescent="0.35">
      <c r="A1513" t="s">
        <v>231</v>
      </c>
      <c r="B1513">
        <v>6515237</v>
      </c>
      <c r="C1513" t="s">
        <v>129</v>
      </c>
      <c r="D1513" t="s">
        <v>1249</v>
      </c>
      <c r="E1513" t="s">
        <v>310</v>
      </c>
      <c r="F1513" t="s">
        <v>133</v>
      </c>
      <c r="G1513" t="s">
        <v>147</v>
      </c>
      <c r="H1513" s="16">
        <v>45809</v>
      </c>
      <c r="I1513" s="16">
        <v>45809</v>
      </c>
      <c r="J1513" t="s">
        <v>856</v>
      </c>
      <c r="K1513">
        <v>1215150</v>
      </c>
      <c r="L1513" t="s">
        <v>331</v>
      </c>
      <c r="O1513">
        <v>10014638</v>
      </c>
      <c r="P1513" t="s">
        <v>231</v>
      </c>
      <c r="Q1513">
        <v>0</v>
      </c>
      <c r="R1513" t="s">
        <v>329</v>
      </c>
      <c r="S1513" t="s">
        <v>343</v>
      </c>
      <c r="T1513">
        <v>11392517</v>
      </c>
      <c r="U1513" s="16">
        <v>45619</v>
      </c>
      <c r="V1513" s="16">
        <v>45809</v>
      </c>
      <c r="W1513" s="16">
        <v>45776</v>
      </c>
      <c r="X1513">
        <v>0</v>
      </c>
      <c r="Y1513">
        <v>1290900</v>
      </c>
      <c r="Z1513" t="s">
        <v>1568</v>
      </c>
      <c r="AA1513" t="s">
        <v>246</v>
      </c>
      <c r="AB1513" t="s">
        <v>121</v>
      </c>
      <c r="AC1513" t="s">
        <v>255</v>
      </c>
      <c r="AD1513" t="s">
        <v>141</v>
      </c>
      <c r="AE1513" t="str">
        <f>IF(B1513&gt;0,IF(B1513&gt;0,(IF(B1513&lt;&gt;'PLAN SEMANAL'!$A$2,BLTOTAL!AA1513,""))),"")</f>
        <v>AUXILIAR</v>
      </c>
      <c r="AF1513" t="str">
        <f>IF(AH1513="Completo","Completo",IF(IF(B1513&gt;0,_xlfn.XLOOKUP(B1513,'Detalle reservas completas fesa'!K:K,'Detalle reservas completas fesa'!Q:Q,_xlfn.XLOOKUP(B1513,'MB25'!L:L,'MB25'!Q:Q,"Incompleto")),"")="PENDIENTE","Incompleto",IF(B1513&gt;0,_xlfn.XLOOKUP(B1513,'Detalle reservas completas fesa'!K:K,'Detalle reservas completas fesa'!Q:Q,IF(AD1513="SIN MATERIAL","Completo",IF(AD1513="COMPLETO","Completo","Incompleto"))))))</f>
        <v>Incompleto</v>
      </c>
      <c r="AG1513">
        <f>IF(B1513&gt;0,_xlfn.XLOOKUP(B1513,IW49BLTOTAL!A:A,IW49BLTOTAL!H:H),"")</f>
        <v>8</v>
      </c>
      <c r="AH1513" t="str">
        <f>IF(IFERROR(_xlfn.XLOOKUP(B1513,'Detalle custodia'!B:B,'Detalle custodia'!O:O),"")="custodia","Completo","")</f>
        <v/>
      </c>
    </row>
    <row r="1514" spans="1:34" x14ac:dyDescent="0.35">
      <c r="A1514" t="s">
        <v>158</v>
      </c>
      <c r="B1514">
        <v>6514999</v>
      </c>
      <c r="C1514" t="s">
        <v>129</v>
      </c>
      <c r="D1514" t="s">
        <v>1274</v>
      </c>
      <c r="E1514" t="s">
        <v>310</v>
      </c>
      <c r="F1514" t="s">
        <v>133</v>
      </c>
      <c r="G1514" t="s">
        <v>147</v>
      </c>
      <c r="H1514" s="16">
        <v>45869</v>
      </c>
      <c r="I1514" s="16">
        <v>45869</v>
      </c>
      <c r="J1514" t="s">
        <v>856</v>
      </c>
      <c r="K1514">
        <v>1213130</v>
      </c>
      <c r="L1514" t="s">
        <v>397</v>
      </c>
      <c r="O1514">
        <v>10014604</v>
      </c>
      <c r="P1514" t="s">
        <v>158</v>
      </c>
      <c r="Q1514">
        <v>0</v>
      </c>
      <c r="R1514" t="s">
        <v>329</v>
      </c>
      <c r="S1514" t="s">
        <v>3891</v>
      </c>
      <c r="T1514">
        <v>11420739</v>
      </c>
      <c r="U1514" s="16">
        <v>45619</v>
      </c>
      <c r="V1514" s="16">
        <v>45869</v>
      </c>
      <c r="W1514" s="16">
        <v>45844</v>
      </c>
      <c r="X1514">
        <v>0</v>
      </c>
      <c r="Y1514">
        <v>1290900</v>
      </c>
      <c r="Z1514" t="s">
        <v>1568</v>
      </c>
      <c r="AA1514" t="s">
        <v>245</v>
      </c>
      <c r="AB1514" t="s">
        <v>121</v>
      </c>
      <c r="AC1514" t="s">
        <v>255</v>
      </c>
      <c r="AD1514" t="s">
        <v>141</v>
      </c>
      <c r="AE1514" t="str">
        <f>IF(B1514&gt;0,IF(B1514&gt;0,(IF(B1514&lt;&gt;'PLAN SEMANAL'!$A$2,BLTOTAL!AA1514,""))),"")</f>
        <v>ACARREO</v>
      </c>
      <c r="AF1514" t="str">
        <f>IF(AH1514="Completo","Completo",IF(IF(B1514&gt;0,_xlfn.XLOOKUP(B1514,'Detalle reservas completas fesa'!K:K,'Detalle reservas completas fesa'!Q:Q,_xlfn.XLOOKUP(B1514,'MB25'!L:L,'MB25'!Q:Q,"Incompleto")),"")="PENDIENTE","Incompleto",IF(B1514&gt;0,_xlfn.XLOOKUP(B1514,'Detalle reservas completas fesa'!K:K,'Detalle reservas completas fesa'!Q:Q,IF(AD1514="SIN MATERIAL","Completo",IF(AD1514="COMPLETO","Completo","Incompleto"))))))</f>
        <v>Incompleto</v>
      </c>
      <c r="AG1514">
        <f>IF(B1514&gt;0,_xlfn.XLOOKUP(B1514,IW49BLTOTAL!A:A,IW49BLTOTAL!H:H),"")</f>
        <v>2</v>
      </c>
      <c r="AH1514" t="str">
        <f>IF(IFERROR(_xlfn.XLOOKUP(B1514,'Detalle custodia'!B:B,'Detalle custodia'!O:O),"")="custodia","Completo","")</f>
        <v/>
      </c>
    </row>
    <row r="1515" spans="1:34" x14ac:dyDescent="0.35">
      <c r="A1515" t="s">
        <v>240</v>
      </c>
      <c r="B1515">
        <v>6514997</v>
      </c>
      <c r="C1515" t="s">
        <v>129</v>
      </c>
      <c r="D1515" t="s">
        <v>1275</v>
      </c>
      <c r="E1515" t="s">
        <v>310</v>
      </c>
      <c r="F1515" t="s">
        <v>133</v>
      </c>
      <c r="G1515" t="s">
        <v>147</v>
      </c>
      <c r="H1515" s="16">
        <v>45809</v>
      </c>
      <c r="I1515" s="16">
        <v>45809</v>
      </c>
      <c r="J1515" t="s">
        <v>856</v>
      </c>
      <c r="K1515">
        <v>1213130</v>
      </c>
      <c r="L1515" t="s">
        <v>304</v>
      </c>
      <c r="O1515">
        <v>10014607</v>
      </c>
      <c r="P1515" t="s">
        <v>240</v>
      </c>
      <c r="Q1515">
        <v>0</v>
      </c>
      <c r="R1515" t="s">
        <v>329</v>
      </c>
      <c r="S1515" t="s">
        <v>343</v>
      </c>
      <c r="T1515">
        <v>11415176</v>
      </c>
      <c r="U1515" s="16">
        <v>45619</v>
      </c>
      <c r="V1515" s="16">
        <v>45809</v>
      </c>
      <c r="W1515" s="16">
        <v>45776</v>
      </c>
      <c r="X1515">
        <v>0</v>
      </c>
      <c r="Y1515">
        <v>1290900</v>
      </c>
      <c r="Z1515" t="s">
        <v>1568</v>
      </c>
      <c r="AA1515" t="s">
        <v>245</v>
      </c>
      <c r="AB1515" t="s">
        <v>121</v>
      </c>
      <c r="AC1515" t="s">
        <v>255</v>
      </c>
      <c r="AD1515" t="s">
        <v>141</v>
      </c>
      <c r="AE1515" t="str">
        <f>IF(B1515&gt;0,IF(B1515&gt;0,(IF(B1515&lt;&gt;'PLAN SEMANAL'!$A$2,BLTOTAL!AA1515,""))),"")</f>
        <v>ACARREO</v>
      </c>
      <c r="AF1515" t="str">
        <f>IF(AH1515="Completo","Completo",IF(IF(B1515&gt;0,_xlfn.XLOOKUP(B1515,'Detalle reservas completas fesa'!K:K,'Detalle reservas completas fesa'!Q:Q,_xlfn.XLOOKUP(B1515,'MB25'!L:L,'MB25'!Q:Q,"Incompleto")),"")="PENDIENTE","Incompleto",IF(B1515&gt;0,_xlfn.XLOOKUP(B1515,'Detalle reservas completas fesa'!K:K,'Detalle reservas completas fesa'!Q:Q,IF(AD1515="SIN MATERIAL","Completo",IF(AD1515="COMPLETO","Completo","Incompleto"))))))</f>
        <v>Incompleto</v>
      </c>
      <c r="AG1515">
        <f>IF(B1515&gt;0,_xlfn.XLOOKUP(B1515,IW49BLTOTAL!A:A,IW49BLTOTAL!H:H),"")</f>
        <v>2</v>
      </c>
      <c r="AH1515" t="str">
        <f>IF(IFERROR(_xlfn.XLOOKUP(B1515,'Detalle custodia'!B:B,'Detalle custodia'!O:O),"")="custodia","Completo","")</f>
        <v/>
      </c>
    </row>
    <row r="1516" spans="1:34" x14ac:dyDescent="0.35">
      <c r="A1516" t="s">
        <v>238</v>
      </c>
      <c r="B1516">
        <v>6514992</v>
      </c>
      <c r="C1516" t="s">
        <v>129</v>
      </c>
      <c r="D1516" t="s">
        <v>1276</v>
      </c>
      <c r="E1516" t="s">
        <v>310</v>
      </c>
      <c r="F1516" t="s">
        <v>133</v>
      </c>
      <c r="G1516" t="s">
        <v>147</v>
      </c>
      <c r="H1516" s="16">
        <v>45809</v>
      </c>
      <c r="I1516" s="16">
        <v>45809</v>
      </c>
      <c r="J1516" t="s">
        <v>856</v>
      </c>
      <c r="K1516">
        <v>1215152</v>
      </c>
      <c r="L1516" t="s">
        <v>281</v>
      </c>
      <c r="O1516">
        <v>10014628</v>
      </c>
      <c r="P1516" t="s">
        <v>238</v>
      </c>
      <c r="Q1516">
        <v>0</v>
      </c>
      <c r="R1516" t="s">
        <v>329</v>
      </c>
      <c r="S1516" t="s">
        <v>343</v>
      </c>
      <c r="T1516">
        <v>11385828</v>
      </c>
      <c r="U1516" s="16">
        <v>45619</v>
      </c>
      <c r="V1516" s="16">
        <v>45809</v>
      </c>
      <c r="W1516" s="16">
        <v>45776</v>
      </c>
      <c r="X1516">
        <v>0</v>
      </c>
      <c r="Y1516">
        <v>1290900</v>
      </c>
      <c r="Z1516" t="s">
        <v>1568</v>
      </c>
      <c r="AA1516" t="s">
        <v>246</v>
      </c>
      <c r="AB1516" t="s">
        <v>121</v>
      </c>
      <c r="AC1516" t="s">
        <v>255</v>
      </c>
      <c r="AD1516" t="s">
        <v>141</v>
      </c>
      <c r="AE1516" t="str">
        <f>IF(B1516&gt;0,IF(B1516&gt;0,(IF(B1516&lt;&gt;'PLAN SEMANAL'!$A$2,BLTOTAL!AA1516,""))),"")</f>
        <v>AUXILIAR</v>
      </c>
      <c r="AF1516" t="str">
        <f>IF(AH1516="Completo","Completo",IF(IF(B1516&gt;0,_xlfn.XLOOKUP(B1516,'Detalle reservas completas fesa'!K:K,'Detalle reservas completas fesa'!Q:Q,_xlfn.XLOOKUP(B1516,'MB25'!L:L,'MB25'!Q:Q,"Incompleto")),"")="PENDIENTE","Incompleto",IF(B1516&gt;0,_xlfn.XLOOKUP(B1516,'Detalle reservas completas fesa'!K:K,'Detalle reservas completas fesa'!Q:Q,IF(AD1516="SIN MATERIAL","Completo",IF(AD1516="COMPLETO","Completo","Incompleto"))))))</f>
        <v>Incompleto</v>
      </c>
      <c r="AG1516">
        <f>IF(B1516&gt;0,_xlfn.XLOOKUP(B1516,IW49BLTOTAL!A:A,IW49BLTOTAL!H:H),"")</f>
        <v>2</v>
      </c>
      <c r="AH1516" t="str">
        <f>IF(IFERROR(_xlfn.XLOOKUP(B1516,'Detalle custodia'!B:B,'Detalle custodia'!O:O),"")="custodia","Completo","")</f>
        <v/>
      </c>
    </row>
    <row r="1517" spans="1:34" x14ac:dyDescent="0.35">
      <c r="A1517" t="s">
        <v>324</v>
      </c>
      <c r="B1517">
        <v>6514986</v>
      </c>
      <c r="C1517" t="s">
        <v>138</v>
      </c>
      <c r="D1517" t="s">
        <v>1277</v>
      </c>
      <c r="E1517" t="s">
        <v>310</v>
      </c>
      <c r="F1517" t="s">
        <v>133</v>
      </c>
      <c r="G1517" t="s">
        <v>212</v>
      </c>
      <c r="H1517" s="16">
        <v>45808</v>
      </c>
      <c r="I1517" s="16">
        <v>45808</v>
      </c>
      <c r="J1517" t="s">
        <v>856</v>
      </c>
      <c r="K1517">
        <v>2230130</v>
      </c>
      <c r="L1517" t="s">
        <v>325</v>
      </c>
      <c r="O1517">
        <v>10017213</v>
      </c>
      <c r="P1517" t="s">
        <v>146</v>
      </c>
      <c r="Q1517">
        <v>0</v>
      </c>
      <c r="R1517" t="s">
        <v>269</v>
      </c>
      <c r="S1517" t="s">
        <v>347</v>
      </c>
      <c r="T1517">
        <v>11484322</v>
      </c>
      <c r="U1517" s="16">
        <v>45619</v>
      </c>
      <c r="V1517" s="16">
        <v>45808</v>
      </c>
      <c r="W1517" s="16">
        <v>45805</v>
      </c>
      <c r="X1517">
        <v>0</v>
      </c>
      <c r="Y1517">
        <v>1290900</v>
      </c>
      <c r="Z1517" t="s">
        <v>1568</v>
      </c>
      <c r="AA1517" t="s">
        <v>249</v>
      </c>
      <c r="AB1517" t="s">
        <v>121</v>
      </c>
      <c r="AC1517" t="s">
        <v>255</v>
      </c>
      <c r="AD1517" t="s">
        <v>141</v>
      </c>
      <c r="AE1517" t="str">
        <f>IF(B1517&gt;0,IF(B1517&gt;0,(IF(B1517&lt;&gt;'PLAN SEMANAL'!$A$2,BLTOTAL!AA1517,""))),"")</f>
        <v>SOPORTE</v>
      </c>
      <c r="AF1517" t="str">
        <f>IF(AH1517="Completo","Completo",IF(IF(B1517&gt;0,_xlfn.XLOOKUP(B1517,'Detalle reservas completas fesa'!K:K,'Detalle reservas completas fesa'!Q:Q,_xlfn.XLOOKUP(B1517,'MB25'!L:L,'MB25'!Q:Q,"Incompleto")),"")="PENDIENTE","Incompleto",IF(B1517&gt;0,_xlfn.XLOOKUP(B1517,'Detalle reservas completas fesa'!K:K,'Detalle reservas completas fesa'!Q:Q,IF(AD1517="SIN MATERIAL","Completo",IF(AD1517="COMPLETO","Completo","Incompleto"))))))</f>
        <v>Incompleto</v>
      </c>
      <c r="AG1517">
        <f>IF(B1517&gt;0,_xlfn.XLOOKUP(B1517,IW49BLTOTAL!A:A,IW49BLTOTAL!H:H),"")</f>
        <v>0</v>
      </c>
      <c r="AH1517" t="str">
        <f>IF(IFERROR(_xlfn.XLOOKUP(B1517,'Detalle custodia'!B:B,'Detalle custodia'!O:O),"")="custodia","Completo","")</f>
        <v/>
      </c>
    </row>
    <row r="1518" spans="1:34" x14ac:dyDescent="0.35">
      <c r="A1518" t="s">
        <v>324</v>
      </c>
      <c r="B1518">
        <v>6514985</v>
      </c>
      <c r="C1518" t="s">
        <v>138</v>
      </c>
      <c r="D1518" t="s">
        <v>1278</v>
      </c>
      <c r="E1518" t="s">
        <v>310</v>
      </c>
      <c r="F1518" t="s">
        <v>133</v>
      </c>
      <c r="G1518" t="s">
        <v>212</v>
      </c>
      <c r="H1518" s="16">
        <v>45808</v>
      </c>
      <c r="I1518" s="16">
        <v>45808</v>
      </c>
      <c r="J1518" t="s">
        <v>856</v>
      </c>
      <c r="K1518">
        <v>1291900</v>
      </c>
      <c r="L1518" t="s">
        <v>325</v>
      </c>
      <c r="O1518">
        <v>10017565</v>
      </c>
      <c r="P1518" t="s">
        <v>428</v>
      </c>
      <c r="Q1518">
        <v>0</v>
      </c>
      <c r="R1518" t="s">
        <v>269</v>
      </c>
      <c r="S1518" t="s">
        <v>347</v>
      </c>
      <c r="T1518">
        <v>11484333</v>
      </c>
      <c r="U1518" s="16">
        <v>45619</v>
      </c>
      <c r="V1518" s="16">
        <v>45808</v>
      </c>
      <c r="W1518" s="16">
        <v>45805</v>
      </c>
      <c r="X1518">
        <v>0</v>
      </c>
      <c r="Y1518">
        <v>1290900</v>
      </c>
      <c r="Z1518" t="s">
        <v>1568</v>
      </c>
      <c r="AA1518" t="s">
        <v>249</v>
      </c>
      <c r="AB1518" t="s">
        <v>121</v>
      </c>
      <c r="AC1518" t="s">
        <v>255</v>
      </c>
      <c r="AD1518" t="s">
        <v>141</v>
      </c>
      <c r="AE1518" t="str">
        <f>IF(B1518&gt;0,IF(B1518&gt;0,(IF(B1518&lt;&gt;'PLAN SEMANAL'!$A$2,BLTOTAL!AA1518,""))),"")</f>
        <v>SOPORTE</v>
      </c>
      <c r="AF1518" t="str">
        <f>IF(AH1518="Completo","Completo",IF(IF(B1518&gt;0,_xlfn.XLOOKUP(B1518,'Detalle reservas completas fesa'!K:K,'Detalle reservas completas fesa'!Q:Q,_xlfn.XLOOKUP(B1518,'MB25'!L:L,'MB25'!Q:Q,"Incompleto")),"")="PENDIENTE","Incompleto",IF(B1518&gt;0,_xlfn.XLOOKUP(B1518,'Detalle reservas completas fesa'!K:K,'Detalle reservas completas fesa'!Q:Q,IF(AD1518="SIN MATERIAL","Completo",IF(AD1518="COMPLETO","Completo","Incompleto"))))))</f>
        <v>Incompleto</v>
      </c>
      <c r="AG1518">
        <f>IF(B1518&gt;0,_xlfn.XLOOKUP(B1518,IW49BLTOTAL!A:A,IW49BLTOTAL!H:H),"")</f>
        <v>0</v>
      </c>
      <c r="AH1518" t="str">
        <f>IF(IFERROR(_xlfn.XLOOKUP(B1518,'Detalle custodia'!B:B,'Detalle custodia'!O:O),"")="custodia","Completo","")</f>
        <v/>
      </c>
    </row>
    <row r="1519" spans="1:34" x14ac:dyDescent="0.35">
      <c r="A1519" t="s">
        <v>230</v>
      </c>
      <c r="B1519">
        <v>6514952</v>
      </c>
      <c r="C1519" t="s">
        <v>129</v>
      </c>
      <c r="D1519" t="s">
        <v>1279</v>
      </c>
      <c r="E1519" t="s">
        <v>310</v>
      </c>
      <c r="F1519" t="s">
        <v>133</v>
      </c>
      <c r="G1519" t="s">
        <v>147</v>
      </c>
      <c r="H1519" s="16">
        <v>45809</v>
      </c>
      <c r="I1519" s="16">
        <v>45809</v>
      </c>
      <c r="J1519" t="s">
        <v>856</v>
      </c>
      <c r="K1519">
        <v>1215150</v>
      </c>
      <c r="L1519" t="s">
        <v>277</v>
      </c>
      <c r="O1519">
        <v>10014636</v>
      </c>
      <c r="P1519" t="s">
        <v>230</v>
      </c>
      <c r="Q1519">
        <v>0</v>
      </c>
      <c r="R1519" t="s">
        <v>329</v>
      </c>
      <c r="S1519" t="s">
        <v>343</v>
      </c>
      <c r="T1519">
        <v>11391623</v>
      </c>
      <c r="U1519" s="16">
        <v>45618</v>
      </c>
      <c r="V1519" s="16">
        <v>45809</v>
      </c>
      <c r="W1519" s="16">
        <v>45776</v>
      </c>
      <c r="X1519">
        <v>0</v>
      </c>
      <c r="Y1519">
        <v>1290900</v>
      </c>
      <c r="Z1519" t="s">
        <v>1568</v>
      </c>
      <c r="AA1519" t="s">
        <v>246</v>
      </c>
      <c r="AB1519" t="s">
        <v>121</v>
      </c>
      <c r="AC1519" t="s">
        <v>255</v>
      </c>
      <c r="AD1519" t="s">
        <v>141</v>
      </c>
      <c r="AE1519" t="str">
        <f>IF(B1519&gt;0,IF(B1519&gt;0,(IF(B1519&lt;&gt;'PLAN SEMANAL'!$A$2,BLTOTAL!AA1519,""))),"")</f>
        <v>AUXILIAR</v>
      </c>
      <c r="AF1519" t="str">
        <f>IF(AH1519="Completo","Completo",IF(IF(B1519&gt;0,_xlfn.XLOOKUP(B1519,'Detalle reservas completas fesa'!K:K,'Detalle reservas completas fesa'!Q:Q,_xlfn.XLOOKUP(B1519,'MB25'!L:L,'MB25'!Q:Q,"Incompleto")),"")="PENDIENTE","Incompleto",IF(B1519&gt;0,_xlfn.XLOOKUP(B1519,'Detalle reservas completas fesa'!K:K,'Detalle reservas completas fesa'!Q:Q,IF(AD1519="SIN MATERIAL","Completo",IF(AD1519="COMPLETO","Completo","Incompleto"))))))</f>
        <v>Incompleto</v>
      </c>
      <c r="AG1519">
        <f>IF(B1519&gt;0,_xlfn.XLOOKUP(B1519,IW49BLTOTAL!A:A,IW49BLTOTAL!H:H),"")</f>
        <v>6</v>
      </c>
      <c r="AH1519" t="str">
        <f>IF(IFERROR(_xlfn.XLOOKUP(B1519,'Detalle custodia'!B:B,'Detalle custodia'!O:O),"")="custodia","Completo","")</f>
        <v/>
      </c>
    </row>
    <row r="1520" spans="1:34" x14ac:dyDescent="0.35">
      <c r="A1520" t="s">
        <v>274</v>
      </c>
      <c r="B1520">
        <v>6514950</v>
      </c>
      <c r="C1520" t="s">
        <v>123</v>
      </c>
      <c r="D1520" t="s">
        <v>1280</v>
      </c>
      <c r="E1520" t="s">
        <v>310</v>
      </c>
      <c r="F1520" t="s">
        <v>133</v>
      </c>
      <c r="G1520" t="s">
        <v>132</v>
      </c>
      <c r="H1520" s="16">
        <v>45845</v>
      </c>
      <c r="I1520" s="16">
        <v>45845</v>
      </c>
      <c r="J1520" t="s">
        <v>856</v>
      </c>
      <c r="K1520">
        <v>1210102</v>
      </c>
      <c r="L1520" t="s">
        <v>275</v>
      </c>
      <c r="O1520">
        <v>10014596</v>
      </c>
      <c r="P1520" t="s">
        <v>176</v>
      </c>
      <c r="Q1520">
        <v>0</v>
      </c>
      <c r="R1520" t="s">
        <v>342</v>
      </c>
      <c r="S1520" t="s">
        <v>342</v>
      </c>
      <c r="T1520">
        <v>11449616</v>
      </c>
      <c r="U1520" s="16">
        <v>45618</v>
      </c>
      <c r="V1520" s="16">
        <v>45845</v>
      </c>
      <c r="W1520" s="16">
        <v>45805</v>
      </c>
      <c r="X1520">
        <v>0</v>
      </c>
      <c r="Y1520">
        <v>1290900</v>
      </c>
      <c r="Z1520" t="s">
        <v>1568</v>
      </c>
      <c r="AA1520" t="s">
        <v>248</v>
      </c>
      <c r="AB1520" t="s">
        <v>121</v>
      </c>
      <c r="AC1520" t="s">
        <v>255</v>
      </c>
      <c r="AD1520" t="s">
        <v>141</v>
      </c>
      <c r="AE1520" t="str">
        <f>IF(B1520&gt;0,IF(B1520&gt;0,(IF(B1520&lt;&gt;'PLAN SEMANAL'!$A$2,BLTOTAL!AA1520,""))),"")</f>
        <v>PERFORACIO</v>
      </c>
      <c r="AF1520" t="str">
        <f>IF(AH1520="Completo","Completo",IF(IF(B1520&gt;0,_xlfn.XLOOKUP(B1520,'Detalle reservas completas fesa'!K:K,'Detalle reservas completas fesa'!Q:Q,_xlfn.XLOOKUP(B1520,'MB25'!L:L,'MB25'!Q:Q,"Incompleto")),"")="PENDIENTE","Incompleto",IF(B1520&gt;0,_xlfn.XLOOKUP(B1520,'Detalle reservas completas fesa'!K:K,'Detalle reservas completas fesa'!Q:Q,IF(AD1520="SIN MATERIAL","Completo",IF(AD1520="COMPLETO","Completo","Incompleto"))))))</f>
        <v>Incompleto</v>
      </c>
      <c r="AG1520">
        <f>IF(B1520&gt;0,_xlfn.XLOOKUP(B1520,IW49BLTOTAL!A:A,IW49BLTOTAL!H:H),"")</f>
        <v>8</v>
      </c>
      <c r="AH1520" t="str">
        <f>IF(IFERROR(_xlfn.XLOOKUP(B1520,'Detalle custodia'!B:B,'Detalle custodia'!O:O),"")="custodia","Completo","")</f>
        <v/>
      </c>
    </row>
    <row r="1521" spans="1:34" x14ac:dyDescent="0.35">
      <c r="A1521" t="s">
        <v>177</v>
      </c>
      <c r="B1521">
        <v>6514934</v>
      </c>
      <c r="C1521" t="s">
        <v>129</v>
      </c>
      <c r="D1521" t="s">
        <v>1281</v>
      </c>
      <c r="E1521" t="s">
        <v>310</v>
      </c>
      <c r="F1521" t="s">
        <v>133</v>
      </c>
      <c r="G1521" t="s">
        <v>147</v>
      </c>
      <c r="H1521" s="16">
        <v>45809</v>
      </c>
      <c r="I1521" s="16">
        <v>45809</v>
      </c>
      <c r="J1521" t="s">
        <v>856</v>
      </c>
      <c r="K1521">
        <v>1215150</v>
      </c>
      <c r="L1521" t="s">
        <v>278</v>
      </c>
      <c r="O1521">
        <v>10014634</v>
      </c>
      <c r="P1521" t="s">
        <v>177</v>
      </c>
      <c r="Q1521">
        <v>0</v>
      </c>
      <c r="R1521" t="s">
        <v>329</v>
      </c>
      <c r="S1521" t="s">
        <v>343</v>
      </c>
      <c r="T1521">
        <v>11430485</v>
      </c>
      <c r="U1521" s="16">
        <v>45618</v>
      </c>
      <c r="V1521" s="16">
        <v>45809</v>
      </c>
      <c r="W1521" s="16">
        <v>45776</v>
      </c>
      <c r="X1521">
        <v>0</v>
      </c>
      <c r="Y1521">
        <v>1290900</v>
      </c>
      <c r="Z1521" t="s">
        <v>1568</v>
      </c>
      <c r="AA1521" t="s">
        <v>246</v>
      </c>
      <c r="AB1521" t="s">
        <v>121</v>
      </c>
      <c r="AC1521" t="s">
        <v>255</v>
      </c>
      <c r="AD1521" t="s">
        <v>141</v>
      </c>
      <c r="AE1521" t="str">
        <f>IF(B1521&gt;0,IF(B1521&gt;0,(IF(B1521&lt;&gt;'PLAN SEMANAL'!$A$2,BLTOTAL!AA1521,""))),"")</f>
        <v>AUXILIAR</v>
      </c>
      <c r="AF1521" t="str">
        <f>IF(AH1521="Completo","Completo",IF(IF(B1521&gt;0,_xlfn.XLOOKUP(B1521,'Detalle reservas completas fesa'!K:K,'Detalle reservas completas fesa'!Q:Q,_xlfn.XLOOKUP(B1521,'MB25'!L:L,'MB25'!Q:Q,"Incompleto")),"")="PENDIENTE","Incompleto",IF(B1521&gt;0,_xlfn.XLOOKUP(B1521,'Detalle reservas completas fesa'!K:K,'Detalle reservas completas fesa'!Q:Q,IF(AD1521="SIN MATERIAL","Completo",IF(AD1521="COMPLETO","Completo","Incompleto"))))))</f>
        <v>Incompleto</v>
      </c>
      <c r="AG1521">
        <f>IF(B1521&gt;0,_xlfn.XLOOKUP(B1521,IW49BLTOTAL!A:A,IW49BLTOTAL!H:H),"")</f>
        <v>1</v>
      </c>
      <c r="AH1521" t="str">
        <f>IF(IFERROR(_xlfn.XLOOKUP(B1521,'Detalle custodia'!B:B,'Detalle custodia'!O:O),"")="custodia","Completo","")</f>
        <v/>
      </c>
    </row>
    <row r="1522" spans="1:34" x14ac:dyDescent="0.35">
      <c r="A1522" t="s">
        <v>178</v>
      </c>
      <c r="B1522">
        <v>6514908</v>
      </c>
      <c r="C1522" t="s">
        <v>129</v>
      </c>
      <c r="D1522" t="s">
        <v>1282</v>
      </c>
      <c r="E1522" t="s">
        <v>310</v>
      </c>
      <c r="F1522" t="s">
        <v>133</v>
      </c>
      <c r="G1522" t="s">
        <v>147</v>
      </c>
      <c r="H1522" s="16">
        <v>45839</v>
      </c>
      <c r="I1522" s="16">
        <v>45869</v>
      </c>
      <c r="J1522" t="s">
        <v>3476</v>
      </c>
      <c r="K1522">
        <v>1215154</v>
      </c>
      <c r="L1522" t="s">
        <v>392</v>
      </c>
      <c r="O1522">
        <v>10014644</v>
      </c>
      <c r="P1522" t="s">
        <v>178</v>
      </c>
      <c r="Q1522">
        <v>0</v>
      </c>
      <c r="R1522" t="s">
        <v>329</v>
      </c>
      <c r="S1522" t="s">
        <v>3901</v>
      </c>
      <c r="T1522">
        <v>11411982</v>
      </c>
      <c r="U1522" s="16">
        <v>45618</v>
      </c>
      <c r="V1522" s="16">
        <v>45839</v>
      </c>
      <c r="W1522" s="16">
        <v>45835</v>
      </c>
      <c r="X1522">
        <v>0</v>
      </c>
      <c r="Y1522">
        <v>1290900</v>
      </c>
      <c r="Z1522" t="s">
        <v>1568</v>
      </c>
      <c r="AA1522" t="s">
        <v>246</v>
      </c>
      <c r="AB1522" t="s">
        <v>121</v>
      </c>
      <c r="AC1522" t="s">
        <v>255</v>
      </c>
      <c r="AD1522" t="s">
        <v>141</v>
      </c>
      <c r="AE1522" t="str">
        <f>IF(B1522&gt;0,IF(B1522&gt;0,(IF(B1522&lt;&gt;'PLAN SEMANAL'!$A$2,BLTOTAL!AA1522,""))),"")</f>
        <v>AUXILIAR</v>
      </c>
      <c r="AF1522" t="str">
        <f>IF(AH1522="Completo","Completo",IF(IF(B1522&gt;0,_xlfn.XLOOKUP(B1522,'Detalle reservas completas fesa'!K:K,'Detalle reservas completas fesa'!Q:Q,_xlfn.XLOOKUP(B1522,'MB25'!L:L,'MB25'!Q:Q,"Incompleto")),"")="PENDIENTE","Incompleto",IF(B1522&gt;0,_xlfn.XLOOKUP(B1522,'Detalle reservas completas fesa'!K:K,'Detalle reservas completas fesa'!Q:Q,IF(AD1522="SIN MATERIAL","Completo",IF(AD1522="COMPLETO","Completo","Incompleto"))))))</f>
        <v>Completo</v>
      </c>
      <c r="AG1522">
        <f>IF(B1522&gt;0,_xlfn.XLOOKUP(B1522,IW49BLTOTAL!A:A,IW49BLTOTAL!H:H),"")</f>
        <v>6</v>
      </c>
      <c r="AH1522" t="str">
        <f>IF(IFERROR(_xlfn.XLOOKUP(B1522,'Detalle custodia'!B:B,'Detalle custodia'!O:O),"")="custodia","Completo","")</f>
        <v/>
      </c>
    </row>
    <row r="1523" spans="1:34" x14ac:dyDescent="0.35">
      <c r="A1523" t="s">
        <v>187</v>
      </c>
      <c r="B1523">
        <v>6514906</v>
      </c>
      <c r="C1523" t="s">
        <v>129</v>
      </c>
      <c r="D1523" t="s">
        <v>1283</v>
      </c>
      <c r="E1523" t="s">
        <v>310</v>
      </c>
      <c r="F1523" t="s">
        <v>133</v>
      </c>
      <c r="G1523" t="s">
        <v>147</v>
      </c>
      <c r="H1523" s="16">
        <v>45809</v>
      </c>
      <c r="I1523" s="16">
        <v>45809</v>
      </c>
      <c r="J1523" t="s">
        <v>856</v>
      </c>
      <c r="K1523">
        <v>1215154</v>
      </c>
      <c r="L1523" t="s">
        <v>328</v>
      </c>
      <c r="O1523">
        <v>10014643</v>
      </c>
      <c r="P1523" t="s">
        <v>187</v>
      </c>
      <c r="Q1523">
        <v>0</v>
      </c>
      <c r="R1523" t="s">
        <v>329</v>
      </c>
      <c r="S1523" t="s">
        <v>343</v>
      </c>
      <c r="T1523">
        <v>11363603</v>
      </c>
      <c r="U1523" s="16">
        <v>45618</v>
      </c>
      <c r="V1523" s="16">
        <v>45809</v>
      </c>
      <c r="W1523" s="16">
        <v>45776</v>
      </c>
      <c r="X1523">
        <v>0</v>
      </c>
      <c r="Y1523">
        <v>1290900</v>
      </c>
      <c r="Z1523" t="s">
        <v>1568</v>
      </c>
      <c r="AA1523" t="s">
        <v>246</v>
      </c>
      <c r="AB1523" t="s">
        <v>121</v>
      </c>
      <c r="AC1523" t="s">
        <v>255</v>
      </c>
      <c r="AD1523" t="s">
        <v>141</v>
      </c>
      <c r="AE1523" t="str">
        <f>IF(B1523&gt;0,IF(B1523&gt;0,(IF(B1523&lt;&gt;'PLAN SEMANAL'!$A$2,BLTOTAL!AA1523,""))),"")</f>
        <v>AUXILIAR</v>
      </c>
      <c r="AF1523" t="str">
        <f>IF(AH1523="Completo","Completo",IF(IF(B1523&gt;0,_xlfn.XLOOKUP(B1523,'Detalle reservas completas fesa'!K:K,'Detalle reservas completas fesa'!Q:Q,_xlfn.XLOOKUP(B1523,'MB25'!L:L,'MB25'!Q:Q,"Incompleto")),"")="PENDIENTE","Incompleto",IF(B1523&gt;0,_xlfn.XLOOKUP(B1523,'Detalle reservas completas fesa'!K:K,'Detalle reservas completas fesa'!Q:Q,IF(AD1523="SIN MATERIAL","Completo",IF(AD1523="COMPLETO","Completo","Incompleto"))))))</f>
        <v>Incompleto</v>
      </c>
      <c r="AG1523">
        <f>IF(B1523&gt;0,_xlfn.XLOOKUP(B1523,IW49BLTOTAL!A:A,IW49BLTOTAL!H:H),"")</f>
        <v>18</v>
      </c>
      <c r="AH1523" t="str">
        <f>IF(IFERROR(_xlfn.XLOOKUP(B1523,'Detalle custodia'!B:B,'Detalle custodia'!O:O),"")="custodia","Completo","")</f>
        <v/>
      </c>
    </row>
    <row r="1524" spans="1:34" x14ac:dyDescent="0.35">
      <c r="A1524" t="s">
        <v>216</v>
      </c>
      <c r="B1524">
        <v>6514849</v>
      </c>
      <c r="C1524" t="s">
        <v>129</v>
      </c>
      <c r="D1524" t="s">
        <v>1151</v>
      </c>
      <c r="E1524" t="s">
        <v>310</v>
      </c>
      <c r="F1524" t="s">
        <v>133</v>
      </c>
      <c r="G1524" t="s">
        <v>132</v>
      </c>
      <c r="H1524" s="16">
        <v>45839</v>
      </c>
      <c r="I1524" s="16">
        <v>45869</v>
      </c>
      <c r="J1524" t="s">
        <v>3476</v>
      </c>
      <c r="K1524">
        <v>1215154</v>
      </c>
      <c r="L1524" t="s">
        <v>282</v>
      </c>
      <c r="O1524">
        <v>10014642</v>
      </c>
      <c r="P1524" t="s">
        <v>216</v>
      </c>
      <c r="Q1524">
        <v>0</v>
      </c>
      <c r="R1524" t="s">
        <v>329</v>
      </c>
      <c r="S1524" t="s">
        <v>3901</v>
      </c>
      <c r="T1524">
        <v>11413653</v>
      </c>
      <c r="U1524" s="16">
        <v>45618</v>
      </c>
      <c r="V1524" s="16">
        <v>45839</v>
      </c>
      <c r="W1524" s="16">
        <v>45835</v>
      </c>
      <c r="X1524">
        <v>0</v>
      </c>
      <c r="Y1524">
        <v>1290900</v>
      </c>
      <c r="Z1524" t="s">
        <v>1568</v>
      </c>
      <c r="AA1524" t="s">
        <v>246</v>
      </c>
      <c r="AB1524" t="s">
        <v>121</v>
      </c>
      <c r="AC1524" t="s">
        <v>255</v>
      </c>
      <c r="AD1524" t="s">
        <v>122</v>
      </c>
      <c r="AE1524" t="str">
        <f>IF(B1524&gt;0,IF(B1524&gt;0,(IF(B1524&lt;&gt;'PLAN SEMANAL'!$A$2,BLTOTAL!AA1524,""))),"")</f>
        <v>AUXILIAR</v>
      </c>
      <c r="AF1524" t="str">
        <f>IF(AH1524="Completo","Completo",IF(IF(B1524&gt;0,_xlfn.XLOOKUP(B1524,'Detalle reservas completas fesa'!K:K,'Detalle reservas completas fesa'!Q:Q,_xlfn.XLOOKUP(B1524,'MB25'!L:L,'MB25'!Q:Q,"Incompleto")),"")="PENDIENTE","Incompleto",IF(B1524&gt;0,_xlfn.XLOOKUP(B1524,'Detalle reservas completas fesa'!K:K,'Detalle reservas completas fesa'!Q:Q,IF(AD1524="SIN MATERIAL","Completo",IF(AD1524="COMPLETO","Completo","Incompleto"))))))</f>
        <v>Completo</v>
      </c>
      <c r="AG1524">
        <f>IF(B1524&gt;0,_xlfn.XLOOKUP(B1524,IW49BLTOTAL!A:A,IW49BLTOTAL!H:H),"")</f>
        <v>1</v>
      </c>
      <c r="AH1524" t="str">
        <f>IF(IFERROR(_xlfn.XLOOKUP(B1524,'Detalle custodia'!B:B,'Detalle custodia'!O:O),"")="custodia","Completo","")</f>
        <v/>
      </c>
    </row>
    <row r="1525" spans="1:34" x14ac:dyDescent="0.35">
      <c r="A1525" t="s">
        <v>216</v>
      </c>
      <c r="B1525">
        <v>6514818</v>
      </c>
      <c r="C1525" t="s">
        <v>129</v>
      </c>
      <c r="D1525" t="s">
        <v>1285</v>
      </c>
      <c r="E1525" t="s">
        <v>310</v>
      </c>
      <c r="F1525" t="s">
        <v>133</v>
      </c>
      <c r="G1525" t="s">
        <v>147</v>
      </c>
      <c r="H1525" s="16">
        <v>45809</v>
      </c>
      <c r="I1525" s="16">
        <v>45809</v>
      </c>
      <c r="J1525" t="s">
        <v>856</v>
      </c>
      <c r="K1525">
        <v>1215154</v>
      </c>
      <c r="L1525" t="s">
        <v>282</v>
      </c>
      <c r="O1525">
        <v>10014642</v>
      </c>
      <c r="P1525" t="s">
        <v>216</v>
      </c>
      <c r="Q1525">
        <v>0</v>
      </c>
      <c r="R1525" t="s">
        <v>329</v>
      </c>
      <c r="S1525" t="s">
        <v>343</v>
      </c>
      <c r="T1525">
        <v>11412284</v>
      </c>
      <c r="U1525" s="16">
        <v>45618</v>
      </c>
      <c r="V1525" s="16">
        <v>45809</v>
      </c>
      <c r="W1525" s="16">
        <v>45776</v>
      </c>
      <c r="X1525">
        <v>0</v>
      </c>
      <c r="Y1525">
        <v>1290900</v>
      </c>
      <c r="Z1525" t="s">
        <v>1568</v>
      </c>
      <c r="AA1525" t="s">
        <v>246</v>
      </c>
      <c r="AB1525" t="s">
        <v>121</v>
      </c>
      <c r="AC1525" t="s">
        <v>255</v>
      </c>
      <c r="AD1525" t="s">
        <v>141</v>
      </c>
      <c r="AE1525" t="str">
        <f>IF(B1525&gt;0,IF(B1525&gt;0,(IF(B1525&lt;&gt;'PLAN SEMANAL'!$A$2,BLTOTAL!AA1525,""))),"")</f>
        <v>AUXILIAR</v>
      </c>
      <c r="AF1525" t="str">
        <f>IF(AH1525="Completo","Completo",IF(IF(B1525&gt;0,_xlfn.XLOOKUP(B1525,'Detalle reservas completas fesa'!K:K,'Detalle reservas completas fesa'!Q:Q,_xlfn.XLOOKUP(B1525,'MB25'!L:L,'MB25'!Q:Q,"Incompleto")),"")="PENDIENTE","Incompleto",IF(B1525&gt;0,_xlfn.XLOOKUP(B1525,'Detalle reservas completas fesa'!K:K,'Detalle reservas completas fesa'!Q:Q,IF(AD1525="SIN MATERIAL","Completo",IF(AD1525="COMPLETO","Completo","Incompleto"))))))</f>
        <v>Incompleto</v>
      </c>
      <c r="AG1525">
        <f>IF(B1525&gt;0,_xlfn.XLOOKUP(B1525,IW49BLTOTAL!A:A,IW49BLTOTAL!H:H),"")</f>
        <v>8</v>
      </c>
      <c r="AH1525" t="str">
        <f>IF(IFERROR(_xlfn.XLOOKUP(B1525,'Detalle custodia'!B:B,'Detalle custodia'!O:O),"")="custodia","Completo","")</f>
        <v/>
      </c>
    </row>
    <row r="1526" spans="1:34" x14ac:dyDescent="0.35">
      <c r="A1526" t="s">
        <v>216</v>
      </c>
      <c r="B1526">
        <v>6514817</v>
      </c>
      <c r="C1526" t="s">
        <v>129</v>
      </c>
      <c r="D1526" t="s">
        <v>1286</v>
      </c>
      <c r="E1526" t="s">
        <v>310</v>
      </c>
      <c r="F1526" t="s">
        <v>133</v>
      </c>
      <c r="G1526" t="s">
        <v>147</v>
      </c>
      <c r="H1526" s="16">
        <v>45809</v>
      </c>
      <c r="I1526" s="16">
        <v>45809</v>
      </c>
      <c r="J1526" t="s">
        <v>856</v>
      </c>
      <c r="K1526">
        <v>1215154</v>
      </c>
      <c r="L1526" t="s">
        <v>282</v>
      </c>
      <c r="O1526">
        <v>10014642</v>
      </c>
      <c r="P1526" t="s">
        <v>216</v>
      </c>
      <c r="Q1526">
        <v>0</v>
      </c>
      <c r="R1526" t="s">
        <v>329</v>
      </c>
      <c r="S1526" t="s">
        <v>343</v>
      </c>
      <c r="T1526">
        <v>11385447</v>
      </c>
      <c r="U1526" s="16">
        <v>45618</v>
      </c>
      <c r="V1526" s="16">
        <v>45809</v>
      </c>
      <c r="W1526" s="16">
        <v>45776</v>
      </c>
      <c r="X1526">
        <v>0</v>
      </c>
      <c r="Y1526">
        <v>1290900</v>
      </c>
      <c r="Z1526" t="s">
        <v>1568</v>
      </c>
      <c r="AA1526" t="s">
        <v>246</v>
      </c>
      <c r="AB1526" t="s">
        <v>121</v>
      </c>
      <c r="AC1526" t="s">
        <v>255</v>
      </c>
      <c r="AD1526" t="s">
        <v>141</v>
      </c>
      <c r="AE1526" t="str">
        <f>IF(B1526&gt;0,IF(B1526&gt;0,(IF(B1526&lt;&gt;'PLAN SEMANAL'!$A$2,BLTOTAL!AA1526,""))),"")</f>
        <v>AUXILIAR</v>
      </c>
      <c r="AF1526" t="str">
        <f>IF(AH1526="Completo","Completo",IF(IF(B1526&gt;0,_xlfn.XLOOKUP(B1526,'Detalle reservas completas fesa'!K:K,'Detalle reservas completas fesa'!Q:Q,_xlfn.XLOOKUP(B1526,'MB25'!L:L,'MB25'!Q:Q,"Incompleto")),"")="PENDIENTE","Incompleto",IF(B1526&gt;0,_xlfn.XLOOKUP(B1526,'Detalle reservas completas fesa'!K:K,'Detalle reservas completas fesa'!Q:Q,IF(AD1526="SIN MATERIAL","Completo",IF(AD1526="COMPLETO","Completo","Incompleto"))))))</f>
        <v>Incompleto</v>
      </c>
      <c r="AG1526">
        <f>IF(B1526&gt;0,_xlfn.XLOOKUP(B1526,IW49BLTOTAL!A:A,IW49BLTOTAL!H:H),"")</f>
        <v>54</v>
      </c>
      <c r="AH1526" t="str">
        <f>IF(IFERROR(_xlfn.XLOOKUP(B1526,'Detalle custodia'!B:B,'Detalle custodia'!O:O),"")="custodia","Completo","")</f>
        <v/>
      </c>
    </row>
    <row r="1527" spans="1:34" x14ac:dyDescent="0.35">
      <c r="A1527" t="s">
        <v>157</v>
      </c>
      <c r="B1527">
        <v>6513039</v>
      </c>
      <c r="C1527" t="s">
        <v>129</v>
      </c>
      <c r="D1527" t="s">
        <v>1260</v>
      </c>
      <c r="E1527" t="s">
        <v>310</v>
      </c>
      <c r="F1527" t="s">
        <v>133</v>
      </c>
      <c r="G1527" t="s">
        <v>147</v>
      </c>
      <c r="H1527" s="16">
        <v>45808</v>
      </c>
      <c r="I1527" s="16">
        <v>45808</v>
      </c>
      <c r="J1527" t="s">
        <v>856</v>
      </c>
      <c r="K1527">
        <v>1215150</v>
      </c>
      <c r="L1527" t="s">
        <v>345</v>
      </c>
      <c r="O1527">
        <v>10014635</v>
      </c>
      <c r="P1527" t="s">
        <v>157</v>
      </c>
      <c r="Q1527">
        <v>0</v>
      </c>
      <c r="R1527" t="s">
        <v>347</v>
      </c>
      <c r="S1527" t="s">
        <v>343</v>
      </c>
      <c r="T1527">
        <v>11490006</v>
      </c>
      <c r="U1527" s="16">
        <v>45615</v>
      </c>
      <c r="V1527" s="16">
        <v>45808</v>
      </c>
      <c r="W1527" s="16">
        <v>45776</v>
      </c>
      <c r="X1527">
        <v>0</v>
      </c>
      <c r="Y1527">
        <v>1290900</v>
      </c>
      <c r="Z1527" t="s">
        <v>1568</v>
      </c>
      <c r="AA1527" t="s">
        <v>246</v>
      </c>
      <c r="AB1527" t="s">
        <v>121</v>
      </c>
      <c r="AC1527" t="s">
        <v>255</v>
      </c>
      <c r="AD1527" t="s">
        <v>141</v>
      </c>
      <c r="AE1527" t="str">
        <f>IF(B1527&gt;0,IF(B1527&gt;0,(IF(B1527&lt;&gt;'PLAN SEMANAL'!$A$2,BLTOTAL!AA1527,""))),"")</f>
        <v>AUXILIAR</v>
      </c>
      <c r="AF1527" t="str">
        <f>IF(AH1527="Completo","Completo",IF(IF(B1527&gt;0,_xlfn.XLOOKUP(B1527,'Detalle reservas completas fesa'!K:K,'Detalle reservas completas fesa'!Q:Q,_xlfn.XLOOKUP(B1527,'MB25'!L:L,'MB25'!Q:Q,"Incompleto")),"")="PENDIENTE","Incompleto",IF(B1527&gt;0,_xlfn.XLOOKUP(B1527,'Detalle reservas completas fesa'!K:K,'Detalle reservas completas fesa'!Q:Q,IF(AD1527="SIN MATERIAL","Completo",IF(AD1527="COMPLETO","Completo","Incompleto"))))))</f>
        <v>Incompleto</v>
      </c>
      <c r="AG1527">
        <f>IF(B1527&gt;0,_xlfn.XLOOKUP(B1527,IW49BLTOTAL!A:A,IW49BLTOTAL!H:H),"")</f>
        <v>10</v>
      </c>
      <c r="AH1527" t="str">
        <f>IF(IFERROR(_xlfn.XLOOKUP(B1527,'Detalle custodia'!B:B,'Detalle custodia'!O:O),"")="custodia","Completo","")</f>
        <v/>
      </c>
    </row>
    <row r="1528" spans="1:34" x14ac:dyDescent="0.35">
      <c r="A1528" t="s">
        <v>198</v>
      </c>
      <c r="B1528">
        <v>6512527</v>
      </c>
      <c r="C1528" t="s">
        <v>129</v>
      </c>
      <c r="D1528" t="s">
        <v>1261</v>
      </c>
      <c r="E1528" t="s">
        <v>310</v>
      </c>
      <c r="F1528" t="s">
        <v>259</v>
      </c>
      <c r="G1528" t="s">
        <v>192</v>
      </c>
      <c r="H1528" s="16">
        <v>45809</v>
      </c>
      <c r="I1528" s="16">
        <v>45809</v>
      </c>
      <c r="J1528" t="s">
        <v>856</v>
      </c>
      <c r="K1528">
        <v>1215156</v>
      </c>
      <c r="L1528" t="s">
        <v>306</v>
      </c>
      <c r="O1528">
        <v>10014640</v>
      </c>
      <c r="P1528" t="s">
        <v>198</v>
      </c>
      <c r="Q1528">
        <v>3443.38</v>
      </c>
      <c r="R1528" t="s">
        <v>343</v>
      </c>
      <c r="S1528" t="s">
        <v>343</v>
      </c>
      <c r="T1528">
        <v>11499563</v>
      </c>
      <c r="U1528" s="16">
        <v>45615</v>
      </c>
      <c r="V1528" s="16">
        <v>45809</v>
      </c>
      <c r="W1528" s="16">
        <v>45798</v>
      </c>
      <c r="X1528">
        <v>3443.38</v>
      </c>
      <c r="Y1528">
        <v>1290900</v>
      </c>
      <c r="Z1528" t="s">
        <v>1568</v>
      </c>
      <c r="AA1528" t="s">
        <v>246</v>
      </c>
      <c r="AB1528" t="s">
        <v>121</v>
      </c>
      <c r="AC1528" t="s">
        <v>255</v>
      </c>
      <c r="AD1528" t="s">
        <v>135</v>
      </c>
      <c r="AE1528" t="str">
        <f>IF(B1528&gt;0,IF(B1528&gt;0,(IF(B1528&lt;&gt;'PLAN SEMANAL'!$A$2,BLTOTAL!AA1528,""))),"")</f>
        <v>AUXILIAR</v>
      </c>
      <c r="AF1528" t="str">
        <f>IF(AH1528="Completo","Completo",IF(IF(B1528&gt;0,_xlfn.XLOOKUP(B1528,'Detalle reservas completas fesa'!K:K,'Detalle reservas completas fesa'!Q:Q,_xlfn.XLOOKUP(B1528,'MB25'!L:L,'MB25'!Q:Q,"Incompleto")),"")="PENDIENTE","Incompleto",IF(B1528&gt;0,_xlfn.XLOOKUP(B1528,'Detalle reservas completas fesa'!K:K,'Detalle reservas completas fesa'!Q:Q,IF(AD1528="SIN MATERIAL","Completo",IF(AD1528="COMPLETO","Completo","Incompleto"))))))</f>
        <v>Incompleto</v>
      </c>
      <c r="AG1528">
        <f>IF(B1528&gt;0,_xlfn.XLOOKUP(B1528,IW49BLTOTAL!A:A,IW49BLTOTAL!H:H),"")</f>
        <v>4</v>
      </c>
      <c r="AH1528" t="str">
        <f>IF(IFERROR(_xlfn.XLOOKUP(B1528,'Detalle custodia'!B:B,'Detalle custodia'!O:O),"")="custodia","Completo","")</f>
        <v/>
      </c>
    </row>
    <row r="1529" spans="1:34" x14ac:dyDescent="0.35">
      <c r="A1529" t="s">
        <v>128</v>
      </c>
      <c r="B1529">
        <v>6504196</v>
      </c>
      <c r="C1529" t="s">
        <v>123</v>
      </c>
      <c r="D1529" t="s">
        <v>1262</v>
      </c>
      <c r="E1529" t="s">
        <v>310</v>
      </c>
      <c r="F1529" t="s">
        <v>133</v>
      </c>
      <c r="G1529" t="s">
        <v>132</v>
      </c>
      <c r="H1529" s="16">
        <v>45845</v>
      </c>
      <c r="I1529" s="16">
        <v>45845</v>
      </c>
      <c r="J1529" t="s">
        <v>856</v>
      </c>
      <c r="K1529">
        <v>1210100</v>
      </c>
      <c r="L1529" t="s">
        <v>390</v>
      </c>
      <c r="O1529">
        <v>10014594</v>
      </c>
      <c r="P1529" t="s">
        <v>128</v>
      </c>
      <c r="Q1529">
        <v>0</v>
      </c>
      <c r="R1529" t="s">
        <v>343</v>
      </c>
      <c r="S1529" t="s">
        <v>342</v>
      </c>
      <c r="T1529">
        <v>11488359</v>
      </c>
      <c r="U1529" s="16">
        <v>45614</v>
      </c>
      <c r="V1529" s="16">
        <v>45845</v>
      </c>
      <c r="W1529" s="16">
        <v>45805</v>
      </c>
      <c r="X1529">
        <v>0</v>
      </c>
      <c r="Y1529">
        <v>1290900</v>
      </c>
      <c r="Z1529" t="s">
        <v>1568</v>
      </c>
      <c r="AA1529" t="s">
        <v>248</v>
      </c>
      <c r="AB1529" t="s">
        <v>121</v>
      </c>
      <c r="AC1529" t="s">
        <v>255</v>
      </c>
      <c r="AD1529" t="s">
        <v>141</v>
      </c>
      <c r="AE1529" t="str">
        <f>IF(B1529&gt;0,IF(B1529&gt;0,(IF(B1529&lt;&gt;'PLAN SEMANAL'!$A$2,BLTOTAL!AA1529,""))),"")</f>
        <v>PERFORACIO</v>
      </c>
      <c r="AF1529" t="str">
        <f>IF(AH1529="Completo","Completo",IF(IF(B1529&gt;0,_xlfn.XLOOKUP(B1529,'Detalle reservas completas fesa'!K:K,'Detalle reservas completas fesa'!Q:Q,_xlfn.XLOOKUP(B1529,'MB25'!L:L,'MB25'!Q:Q,"Incompleto")),"")="PENDIENTE","Incompleto",IF(B1529&gt;0,_xlfn.XLOOKUP(B1529,'Detalle reservas completas fesa'!K:K,'Detalle reservas completas fesa'!Q:Q,IF(AD1529="SIN MATERIAL","Completo",IF(AD1529="COMPLETO","Completo","Incompleto"))))))</f>
        <v>Incompleto</v>
      </c>
      <c r="AG1529">
        <f>IF(B1529&gt;0,_xlfn.XLOOKUP(B1529,IW49BLTOTAL!A:A,IW49BLTOTAL!H:H),"")</f>
        <v>3</v>
      </c>
      <c r="AH1529" t="str">
        <f>IF(IFERROR(_xlfn.XLOOKUP(B1529,'Detalle custodia'!B:B,'Detalle custodia'!O:O),"")="custodia","Completo","")</f>
        <v/>
      </c>
    </row>
    <row r="1530" spans="1:34" x14ac:dyDescent="0.35">
      <c r="A1530" t="s">
        <v>137</v>
      </c>
      <c r="B1530">
        <v>6504195</v>
      </c>
      <c r="C1530" t="s">
        <v>123</v>
      </c>
      <c r="D1530" t="s">
        <v>1262</v>
      </c>
      <c r="E1530" t="s">
        <v>310</v>
      </c>
      <c r="F1530" t="s">
        <v>133</v>
      </c>
      <c r="G1530" t="s">
        <v>132</v>
      </c>
      <c r="H1530" s="16">
        <v>45845</v>
      </c>
      <c r="I1530" s="16">
        <v>45845</v>
      </c>
      <c r="J1530" t="s">
        <v>856</v>
      </c>
      <c r="K1530">
        <v>1210100</v>
      </c>
      <c r="L1530" t="s">
        <v>388</v>
      </c>
      <c r="O1530">
        <v>10014595</v>
      </c>
      <c r="P1530" t="s">
        <v>137</v>
      </c>
      <c r="Q1530">
        <v>0</v>
      </c>
      <c r="R1530" t="s">
        <v>343</v>
      </c>
      <c r="S1530" t="s">
        <v>342</v>
      </c>
      <c r="T1530">
        <v>11488361</v>
      </c>
      <c r="U1530" s="16">
        <v>45614</v>
      </c>
      <c r="V1530" s="16">
        <v>45845</v>
      </c>
      <c r="W1530" s="16">
        <v>45805</v>
      </c>
      <c r="X1530">
        <v>0</v>
      </c>
      <c r="Y1530">
        <v>1290900</v>
      </c>
      <c r="Z1530" t="s">
        <v>1568</v>
      </c>
      <c r="AA1530" t="s">
        <v>248</v>
      </c>
      <c r="AB1530" t="s">
        <v>121</v>
      </c>
      <c r="AC1530" t="s">
        <v>255</v>
      </c>
      <c r="AD1530" t="s">
        <v>141</v>
      </c>
      <c r="AE1530" t="str">
        <f>IF(B1530&gt;0,IF(B1530&gt;0,(IF(B1530&lt;&gt;'PLAN SEMANAL'!$A$2,BLTOTAL!AA1530,""))),"")</f>
        <v>PERFORACIO</v>
      </c>
      <c r="AF1530" t="str">
        <f>IF(AH1530="Completo","Completo",IF(IF(B1530&gt;0,_xlfn.XLOOKUP(B1530,'Detalle reservas completas fesa'!K:K,'Detalle reservas completas fesa'!Q:Q,_xlfn.XLOOKUP(B1530,'MB25'!L:L,'MB25'!Q:Q,"Incompleto")),"")="PENDIENTE","Incompleto",IF(B1530&gt;0,_xlfn.XLOOKUP(B1530,'Detalle reservas completas fesa'!K:K,'Detalle reservas completas fesa'!Q:Q,IF(AD1530="SIN MATERIAL","Completo",IF(AD1530="COMPLETO","Completo","Incompleto"))))))</f>
        <v>Incompleto</v>
      </c>
      <c r="AG1530">
        <f>IF(B1530&gt;0,_xlfn.XLOOKUP(B1530,IW49BLTOTAL!A:A,IW49BLTOTAL!H:H),"")</f>
        <v>6</v>
      </c>
      <c r="AH1530" t="str">
        <f>IF(IFERROR(_xlfn.XLOOKUP(B1530,'Detalle custodia'!B:B,'Detalle custodia'!O:O),"")="custodia","Completo","")</f>
        <v/>
      </c>
    </row>
    <row r="1531" spans="1:34" x14ac:dyDescent="0.35">
      <c r="A1531" t="s">
        <v>324</v>
      </c>
      <c r="B1531">
        <v>6504194</v>
      </c>
      <c r="C1531" t="s">
        <v>138</v>
      </c>
      <c r="D1531" t="s">
        <v>1263</v>
      </c>
      <c r="E1531" t="s">
        <v>310</v>
      </c>
      <c r="F1531" t="s">
        <v>259</v>
      </c>
      <c r="G1531" t="s">
        <v>142</v>
      </c>
      <c r="H1531" s="16">
        <v>45870</v>
      </c>
      <c r="I1531" s="16">
        <v>45870</v>
      </c>
      <c r="J1531" t="s">
        <v>856</v>
      </c>
      <c r="K1531">
        <v>1291900</v>
      </c>
      <c r="L1531" t="s">
        <v>325</v>
      </c>
      <c r="O1531">
        <v>10014892</v>
      </c>
      <c r="P1531" t="s">
        <v>1264</v>
      </c>
      <c r="Q1531">
        <v>0</v>
      </c>
      <c r="R1531" t="s">
        <v>343</v>
      </c>
      <c r="S1531" t="s">
        <v>3891</v>
      </c>
      <c r="T1531">
        <v>11455576</v>
      </c>
      <c r="U1531" s="16">
        <v>45614</v>
      </c>
      <c r="V1531" s="16">
        <v>45870</v>
      </c>
      <c r="W1531" s="16">
        <v>45844</v>
      </c>
      <c r="X1531">
        <v>0</v>
      </c>
      <c r="Y1531">
        <v>1290900</v>
      </c>
      <c r="Z1531" t="s">
        <v>1568</v>
      </c>
      <c r="AA1531" t="s">
        <v>249</v>
      </c>
      <c r="AB1531" t="s">
        <v>121</v>
      </c>
      <c r="AC1531" t="s">
        <v>255</v>
      </c>
      <c r="AD1531" t="s">
        <v>141</v>
      </c>
      <c r="AE1531" t="str">
        <f>IF(B1531&gt;0,IF(B1531&gt;0,(IF(B1531&lt;&gt;'PLAN SEMANAL'!$A$2,BLTOTAL!AA1531,""))),"")</f>
        <v>SOPORTE</v>
      </c>
      <c r="AF1531" t="str">
        <f>IF(AH1531="Completo","Completo",IF(IF(B1531&gt;0,_xlfn.XLOOKUP(B1531,'Detalle reservas completas fesa'!K:K,'Detalle reservas completas fesa'!Q:Q,_xlfn.XLOOKUP(B1531,'MB25'!L:L,'MB25'!Q:Q,"Incompleto")),"")="PENDIENTE","Incompleto",IF(B1531&gt;0,_xlfn.XLOOKUP(B1531,'Detalle reservas completas fesa'!K:K,'Detalle reservas completas fesa'!Q:Q,IF(AD1531="SIN MATERIAL","Completo",IF(AD1531="COMPLETO","Completo","Incompleto"))))))</f>
        <v>Completo</v>
      </c>
      <c r="AG1531">
        <f>IF(B1531&gt;0,_xlfn.XLOOKUP(B1531,IW49BLTOTAL!A:A,IW49BLTOTAL!H:H),"")</f>
        <v>6</v>
      </c>
      <c r="AH1531" t="str">
        <f>IF(IFERROR(_xlfn.XLOOKUP(B1531,'Detalle custodia'!B:B,'Detalle custodia'!O:O),"")="custodia","Completo","")</f>
        <v/>
      </c>
    </row>
    <row r="1532" spans="1:34" x14ac:dyDescent="0.35">
      <c r="A1532" t="s">
        <v>232</v>
      </c>
      <c r="B1532">
        <v>6503967</v>
      </c>
      <c r="C1532" t="s">
        <v>129</v>
      </c>
      <c r="D1532" t="s">
        <v>1252</v>
      </c>
      <c r="E1532" t="s">
        <v>310</v>
      </c>
      <c r="F1532" t="s">
        <v>133</v>
      </c>
      <c r="G1532" t="s">
        <v>132</v>
      </c>
      <c r="H1532" s="16">
        <v>45808</v>
      </c>
      <c r="I1532" s="16">
        <v>45808</v>
      </c>
      <c r="J1532" t="s">
        <v>856</v>
      </c>
      <c r="K1532">
        <v>1213130</v>
      </c>
      <c r="L1532" t="s">
        <v>340</v>
      </c>
      <c r="O1532">
        <v>10014610</v>
      </c>
      <c r="P1532" t="s">
        <v>232</v>
      </c>
      <c r="Q1532">
        <v>0</v>
      </c>
      <c r="R1532" t="s">
        <v>347</v>
      </c>
      <c r="S1532" t="s">
        <v>343</v>
      </c>
      <c r="T1532">
        <v>11403952</v>
      </c>
      <c r="U1532" s="16">
        <v>45613</v>
      </c>
      <c r="V1532" s="16">
        <v>45808</v>
      </c>
      <c r="W1532" s="16">
        <v>45776</v>
      </c>
      <c r="X1532">
        <v>0</v>
      </c>
      <c r="Y1532">
        <v>1290900</v>
      </c>
      <c r="Z1532" t="s">
        <v>1568</v>
      </c>
      <c r="AA1532" t="s">
        <v>245</v>
      </c>
      <c r="AB1532" t="s">
        <v>121</v>
      </c>
      <c r="AC1532" t="s">
        <v>255</v>
      </c>
      <c r="AD1532" t="s">
        <v>122</v>
      </c>
      <c r="AE1532" t="str">
        <f>IF(B1532&gt;0,IF(B1532&gt;0,(IF(B1532&lt;&gt;'PLAN SEMANAL'!$A$2,BLTOTAL!AA1532,""))),"")</f>
        <v>ACARREO</v>
      </c>
      <c r="AF1532" t="str">
        <f>IF(AH1532="Completo","Completo",IF(IF(B1532&gt;0,_xlfn.XLOOKUP(B1532,'Detalle reservas completas fesa'!K:K,'Detalle reservas completas fesa'!Q:Q,_xlfn.XLOOKUP(B1532,'MB25'!L:L,'MB25'!Q:Q,"Incompleto")),"")="PENDIENTE","Incompleto",IF(B1532&gt;0,_xlfn.XLOOKUP(B1532,'Detalle reservas completas fesa'!K:K,'Detalle reservas completas fesa'!Q:Q,IF(AD1532="SIN MATERIAL","Completo",IF(AD1532="COMPLETO","Completo","Incompleto"))))))</f>
        <v>Completo</v>
      </c>
      <c r="AG1532">
        <f>IF(B1532&gt;0,_xlfn.XLOOKUP(B1532,IW49BLTOTAL!A:A,IW49BLTOTAL!H:H),"")</f>
        <v>2</v>
      </c>
      <c r="AH1532" t="str">
        <f>IF(IFERROR(_xlfn.XLOOKUP(B1532,'Detalle custodia'!B:B,'Detalle custodia'!O:O),"")="custodia","Completo","")</f>
        <v/>
      </c>
    </row>
    <row r="1533" spans="1:34" x14ac:dyDescent="0.35">
      <c r="A1533" t="s">
        <v>134</v>
      </c>
      <c r="B1533">
        <v>6503902</v>
      </c>
      <c r="C1533" t="s">
        <v>123</v>
      </c>
      <c r="D1533" t="s">
        <v>1113</v>
      </c>
      <c r="E1533" t="s">
        <v>310</v>
      </c>
      <c r="F1533" t="s">
        <v>133</v>
      </c>
      <c r="G1533" t="s">
        <v>226</v>
      </c>
      <c r="H1533" s="16">
        <v>45839</v>
      </c>
      <c r="I1533" s="16">
        <v>45869</v>
      </c>
      <c r="J1533" t="s">
        <v>3476</v>
      </c>
      <c r="K1533">
        <v>1210101</v>
      </c>
      <c r="L1533" t="s">
        <v>271</v>
      </c>
      <c r="O1533">
        <v>10014658</v>
      </c>
      <c r="P1533" t="s">
        <v>134</v>
      </c>
      <c r="Q1533">
        <v>0</v>
      </c>
      <c r="R1533" t="s">
        <v>343</v>
      </c>
      <c r="S1533" t="s">
        <v>342</v>
      </c>
      <c r="T1533">
        <v>11489950</v>
      </c>
      <c r="U1533" s="16">
        <v>45613</v>
      </c>
      <c r="V1533" s="16">
        <v>45839</v>
      </c>
      <c r="W1533" s="16">
        <v>45833</v>
      </c>
      <c r="X1533">
        <v>0</v>
      </c>
      <c r="Y1533">
        <v>1290900</v>
      </c>
      <c r="Z1533" t="s">
        <v>1568</v>
      </c>
      <c r="AA1533" t="s">
        <v>248</v>
      </c>
      <c r="AB1533" t="s">
        <v>121</v>
      </c>
      <c r="AC1533" t="s">
        <v>255</v>
      </c>
      <c r="AD1533" t="s">
        <v>189</v>
      </c>
      <c r="AE1533" t="str">
        <f>IF(B1533&gt;0,IF(B1533&gt;0,(IF(B1533&lt;&gt;'PLAN SEMANAL'!$A$2,BLTOTAL!AA1533,""))),"")</f>
        <v>PERFORACIO</v>
      </c>
      <c r="AF1533" t="str">
        <f>IF(AH1533="Completo","Completo",IF(IF(B1533&gt;0,_xlfn.XLOOKUP(B1533,'Detalle reservas completas fesa'!K:K,'Detalle reservas completas fesa'!Q:Q,_xlfn.XLOOKUP(B1533,'MB25'!L:L,'MB25'!Q:Q,"Incompleto")),"")="PENDIENTE","Incompleto",IF(B1533&gt;0,_xlfn.XLOOKUP(B1533,'Detalle reservas completas fesa'!K:K,'Detalle reservas completas fesa'!Q:Q,IF(AD1533="SIN MATERIAL","Completo",IF(AD1533="COMPLETO","Completo","Incompleto"))))))</f>
        <v>Completo</v>
      </c>
      <c r="AG1533">
        <f>IF(B1533&gt;0,_xlfn.XLOOKUP(B1533,IW49BLTOTAL!A:A,IW49BLTOTAL!H:H),"")</f>
        <v>6</v>
      </c>
      <c r="AH1533" t="str">
        <f>IF(IFERROR(_xlfn.XLOOKUP(B1533,'Detalle custodia'!B:B,'Detalle custodia'!O:O),"")="custodia","Completo","")</f>
        <v/>
      </c>
    </row>
    <row r="1534" spans="1:34" x14ac:dyDescent="0.35">
      <c r="A1534" t="s">
        <v>227</v>
      </c>
      <c r="B1534">
        <v>6503826</v>
      </c>
      <c r="C1534" t="s">
        <v>129</v>
      </c>
      <c r="D1534" t="s">
        <v>1255</v>
      </c>
      <c r="E1534" t="s">
        <v>310</v>
      </c>
      <c r="F1534" t="s">
        <v>259</v>
      </c>
      <c r="G1534" t="s">
        <v>336</v>
      </c>
      <c r="H1534" s="16">
        <v>45850</v>
      </c>
      <c r="I1534" s="16">
        <v>45850</v>
      </c>
      <c r="J1534" t="s">
        <v>5406</v>
      </c>
      <c r="K1534">
        <v>1213130</v>
      </c>
      <c r="L1534" t="s">
        <v>305</v>
      </c>
      <c r="O1534">
        <v>10014606</v>
      </c>
      <c r="P1534" t="s">
        <v>227</v>
      </c>
      <c r="Q1534">
        <v>0</v>
      </c>
      <c r="R1534" t="s">
        <v>347</v>
      </c>
      <c r="S1534" t="s">
        <v>291</v>
      </c>
      <c r="T1534">
        <v>11396090</v>
      </c>
      <c r="U1534" s="16">
        <v>45613</v>
      </c>
      <c r="V1534" s="16">
        <v>45850</v>
      </c>
      <c r="W1534" s="16">
        <v>45848</v>
      </c>
      <c r="X1534">
        <v>0</v>
      </c>
      <c r="Y1534">
        <v>1290900</v>
      </c>
      <c r="Z1534" t="s">
        <v>1568</v>
      </c>
      <c r="AA1534" t="s">
        <v>245</v>
      </c>
      <c r="AB1534" t="s">
        <v>121</v>
      </c>
      <c r="AC1534" t="s">
        <v>255</v>
      </c>
      <c r="AD1534" t="s">
        <v>189</v>
      </c>
      <c r="AE1534" t="str">
        <f>IF(B1534&gt;0,IF(B1534&gt;0,(IF(B1534&lt;&gt;'PLAN SEMANAL'!$A$2,BLTOTAL!AA1534,""))),"")</f>
        <v>ACARREO</v>
      </c>
      <c r="AF1534" t="str">
        <f>IF(AH1534="Completo","Completo",IF(IF(B1534&gt;0,_xlfn.XLOOKUP(B1534,'Detalle reservas completas fesa'!K:K,'Detalle reservas completas fesa'!Q:Q,_xlfn.XLOOKUP(B1534,'MB25'!L:L,'MB25'!Q:Q,"Incompleto")),"")="PENDIENTE","Incompleto",IF(B1534&gt;0,_xlfn.XLOOKUP(B1534,'Detalle reservas completas fesa'!K:K,'Detalle reservas completas fesa'!Q:Q,IF(AD1534="SIN MATERIAL","Completo",IF(AD1534="COMPLETO","Completo","Incompleto"))))))</f>
        <v>Completo</v>
      </c>
      <c r="AG1534">
        <f>IF(B1534&gt;0,_xlfn.XLOOKUP(B1534,IW49BLTOTAL!A:A,IW49BLTOTAL!H:H),"")</f>
        <v>3</v>
      </c>
      <c r="AH1534" t="str">
        <f>IF(IFERROR(_xlfn.XLOOKUP(B1534,'Detalle custodia'!B:B,'Detalle custodia'!O:O),"")="custodia","Completo","")</f>
        <v/>
      </c>
    </row>
    <row r="1535" spans="1:34" x14ac:dyDescent="0.35">
      <c r="A1535" t="s">
        <v>158</v>
      </c>
      <c r="B1535">
        <v>6503778</v>
      </c>
      <c r="C1535" t="s">
        <v>129</v>
      </c>
      <c r="D1535" t="s">
        <v>1255</v>
      </c>
      <c r="E1535" t="s">
        <v>310</v>
      </c>
      <c r="F1535" t="s">
        <v>133</v>
      </c>
      <c r="G1535" t="s">
        <v>226</v>
      </c>
      <c r="H1535" s="16">
        <v>45839</v>
      </c>
      <c r="I1535" s="16">
        <v>45869</v>
      </c>
      <c r="J1535" t="s">
        <v>3476</v>
      </c>
      <c r="K1535">
        <v>1213130</v>
      </c>
      <c r="L1535" t="s">
        <v>397</v>
      </c>
      <c r="O1535">
        <v>10014604</v>
      </c>
      <c r="P1535" t="s">
        <v>158</v>
      </c>
      <c r="Q1535">
        <v>0</v>
      </c>
      <c r="R1535" t="s">
        <v>347</v>
      </c>
      <c r="S1535" t="s">
        <v>3901</v>
      </c>
      <c r="T1535">
        <v>11396088</v>
      </c>
      <c r="U1535" s="16">
        <v>45613</v>
      </c>
      <c r="V1535" s="16">
        <v>45839</v>
      </c>
      <c r="W1535" s="16">
        <v>45835</v>
      </c>
      <c r="X1535">
        <v>0</v>
      </c>
      <c r="Y1535">
        <v>1290900</v>
      </c>
      <c r="Z1535" t="s">
        <v>1568</v>
      </c>
      <c r="AA1535" t="s">
        <v>245</v>
      </c>
      <c r="AB1535" t="s">
        <v>121</v>
      </c>
      <c r="AC1535" t="s">
        <v>255</v>
      </c>
      <c r="AD1535" t="s">
        <v>189</v>
      </c>
      <c r="AE1535" t="str">
        <f>IF(B1535&gt;0,IF(B1535&gt;0,(IF(B1535&lt;&gt;'PLAN SEMANAL'!$A$2,BLTOTAL!AA1535,""))),"")</f>
        <v>ACARREO</v>
      </c>
      <c r="AF1535" t="str">
        <f>IF(AH1535="Completo","Completo",IF(IF(B1535&gt;0,_xlfn.XLOOKUP(B1535,'Detalle reservas completas fesa'!K:K,'Detalle reservas completas fesa'!Q:Q,_xlfn.XLOOKUP(B1535,'MB25'!L:L,'MB25'!Q:Q,"Incompleto")),"")="PENDIENTE","Incompleto",IF(B1535&gt;0,_xlfn.XLOOKUP(B1535,'Detalle reservas completas fesa'!K:K,'Detalle reservas completas fesa'!Q:Q,IF(AD1535="SIN MATERIAL","Completo",IF(AD1535="COMPLETO","Completo","Incompleto"))))))</f>
        <v>Completo</v>
      </c>
      <c r="AG1535">
        <f>IF(B1535&gt;0,_xlfn.XLOOKUP(B1535,IW49BLTOTAL!A:A,IW49BLTOTAL!H:H),"")</f>
        <v>3</v>
      </c>
      <c r="AH1535" t="str">
        <f>IF(IFERROR(_xlfn.XLOOKUP(B1535,'Detalle custodia'!B:B,'Detalle custodia'!O:O),"")="custodia","Completo","")</f>
        <v/>
      </c>
    </row>
    <row r="1536" spans="1:34" x14ac:dyDescent="0.35">
      <c r="A1536" t="s">
        <v>215</v>
      </c>
      <c r="B1536">
        <v>6503664</v>
      </c>
      <c r="C1536" t="s">
        <v>129</v>
      </c>
      <c r="D1536" t="s">
        <v>1538</v>
      </c>
      <c r="E1536" t="s">
        <v>310</v>
      </c>
      <c r="F1536" t="s">
        <v>133</v>
      </c>
      <c r="G1536" t="s">
        <v>226</v>
      </c>
      <c r="H1536" s="16">
        <v>45839</v>
      </c>
      <c r="I1536" s="16">
        <v>45869</v>
      </c>
      <c r="J1536" t="s">
        <v>3476</v>
      </c>
      <c r="K1536">
        <v>1213130</v>
      </c>
      <c r="L1536" t="s">
        <v>290</v>
      </c>
      <c r="O1536">
        <v>10018371</v>
      </c>
      <c r="P1536" t="s">
        <v>215</v>
      </c>
      <c r="Q1536">
        <v>0</v>
      </c>
      <c r="R1536" t="s">
        <v>347</v>
      </c>
      <c r="S1536" t="s">
        <v>3901</v>
      </c>
      <c r="T1536">
        <v>11417636</v>
      </c>
      <c r="U1536" s="16">
        <v>45613</v>
      </c>
      <c r="V1536" s="16">
        <v>45839</v>
      </c>
      <c r="W1536" s="16">
        <v>45835</v>
      </c>
      <c r="X1536">
        <v>0</v>
      </c>
      <c r="Y1536">
        <v>1290900</v>
      </c>
      <c r="Z1536" t="s">
        <v>1568</v>
      </c>
      <c r="AA1536" t="s">
        <v>245</v>
      </c>
      <c r="AB1536" t="s">
        <v>121</v>
      </c>
      <c r="AC1536" t="s">
        <v>255</v>
      </c>
      <c r="AD1536" t="s">
        <v>189</v>
      </c>
      <c r="AE1536" t="str">
        <f>IF(B1536&gt;0,IF(B1536&gt;0,(IF(B1536&lt;&gt;'PLAN SEMANAL'!$A$2,BLTOTAL!AA1536,""))),"")</f>
        <v>ACARREO</v>
      </c>
      <c r="AF1536" t="str">
        <f>IF(AH1536="Completo","Completo",IF(IF(B1536&gt;0,_xlfn.XLOOKUP(B1536,'Detalle reservas completas fesa'!K:K,'Detalle reservas completas fesa'!Q:Q,_xlfn.XLOOKUP(B1536,'MB25'!L:L,'MB25'!Q:Q,"Incompleto")),"")="PENDIENTE","Incompleto",IF(B1536&gt;0,_xlfn.XLOOKUP(B1536,'Detalle reservas completas fesa'!K:K,'Detalle reservas completas fesa'!Q:Q,IF(AD1536="SIN MATERIAL","Completo",IF(AD1536="COMPLETO","Completo","Incompleto"))))))</f>
        <v>Completo</v>
      </c>
      <c r="AG1536">
        <f>IF(B1536&gt;0,_xlfn.XLOOKUP(B1536,IW49BLTOTAL!A:A,IW49BLTOTAL!H:H),"")</f>
        <v>2</v>
      </c>
      <c r="AH1536" t="str">
        <f>IF(IFERROR(_xlfn.XLOOKUP(B1536,'Detalle custodia'!B:B,'Detalle custodia'!O:O),"")="custodia","Completo","")</f>
        <v/>
      </c>
    </row>
    <row r="1537" spans="1:34" x14ac:dyDescent="0.35">
      <c r="A1537" t="s">
        <v>219</v>
      </c>
      <c r="B1537">
        <v>6503656</v>
      </c>
      <c r="C1537" t="s">
        <v>129</v>
      </c>
      <c r="D1537" t="s">
        <v>1180</v>
      </c>
      <c r="E1537" t="s">
        <v>310</v>
      </c>
      <c r="F1537" t="s">
        <v>133</v>
      </c>
      <c r="G1537" t="s">
        <v>226</v>
      </c>
      <c r="H1537" s="16">
        <v>45839</v>
      </c>
      <c r="I1537" s="16">
        <v>45869</v>
      </c>
      <c r="J1537" t="s">
        <v>3476</v>
      </c>
      <c r="K1537">
        <v>1213130</v>
      </c>
      <c r="L1537" t="s">
        <v>292</v>
      </c>
      <c r="O1537">
        <v>10017586</v>
      </c>
      <c r="P1537" t="s">
        <v>219</v>
      </c>
      <c r="Q1537">
        <v>0</v>
      </c>
      <c r="R1537" t="s">
        <v>347</v>
      </c>
      <c r="S1537" t="s">
        <v>3901</v>
      </c>
      <c r="T1537">
        <v>11417634</v>
      </c>
      <c r="U1537" s="16">
        <v>45613</v>
      </c>
      <c r="V1537" s="16">
        <v>45839</v>
      </c>
      <c r="W1537" s="16">
        <v>45835</v>
      </c>
      <c r="X1537">
        <v>0</v>
      </c>
      <c r="Y1537">
        <v>1290900</v>
      </c>
      <c r="Z1537" t="s">
        <v>1568</v>
      </c>
      <c r="AA1537" t="s">
        <v>245</v>
      </c>
      <c r="AB1537" t="s">
        <v>121</v>
      </c>
      <c r="AC1537" t="s">
        <v>255</v>
      </c>
      <c r="AD1537" t="s">
        <v>189</v>
      </c>
      <c r="AE1537" t="str">
        <f>IF(B1537&gt;0,IF(B1537&gt;0,(IF(B1537&lt;&gt;'PLAN SEMANAL'!$A$2,BLTOTAL!AA1537,""))),"")</f>
        <v>ACARREO</v>
      </c>
      <c r="AF1537" t="str">
        <f>IF(AH1537="Completo","Completo",IF(IF(B1537&gt;0,_xlfn.XLOOKUP(B1537,'Detalle reservas completas fesa'!K:K,'Detalle reservas completas fesa'!Q:Q,_xlfn.XLOOKUP(B1537,'MB25'!L:L,'MB25'!Q:Q,"Incompleto")),"")="PENDIENTE","Incompleto",IF(B1537&gt;0,_xlfn.XLOOKUP(B1537,'Detalle reservas completas fesa'!K:K,'Detalle reservas completas fesa'!Q:Q,IF(AD1537="SIN MATERIAL","Completo",IF(AD1537="COMPLETO","Completo","Incompleto"))))))</f>
        <v>Completo</v>
      </c>
      <c r="AG1537">
        <f>IF(B1537&gt;0,_xlfn.XLOOKUP(B1537,IW49BLTOTAL!A:A,IW49BLTOTAL!H:H),"")</f>
        <v>2</v>
      </c>
      <c r="AH1537" t="str">
        <f>IF(IFERROR(_xlfn.XLOOKUP(B1537,'Detalle custodia'!B:B,'Detalle custodia'!O:O),"")="custodia","Completo","")</f>
        <v/>
      </c>
    </row>
    <row r="1538" spans="1:34" x14ac:dyDescent="0.35">
      <c r="A1538" t="s">
        <v>243</v>
      </c>
      <c r="B1538">
        <v>6503619</v>
      </c>
      <c r="C1538" t="s">
        <v>129</v>
      </c>
      <c r="D1538" t="s">
        <v>6333</v>
      </c>
      <c r="E1538" t="s">
        <v>310</v>
      </c>
      <c r="F1538" t="s">
        <v>997</v>
      </c>
      <c r="G1538" t="s">
        <v>136</v>
      </c>
      <c r="H1538" s="16">
        <v>45839</v>
      </c>
      <c r="I1538" s="16">
        <v>45869</v>
      </c>
      <c r="J1538" t="s">
        <v>3476</v>
      </c>
      <c r="K1538">
        <v>1213130</v>
      </c>
      <c r="L1538" t="s">
        <v>384</v>
      </c>
      <c r="O1538">
        <v>10014627</v>
      </c>
      <c r="P1538" t="s">
        <v>243</v>
      </c>
      <c r="Q1538">
        <v>4321.4799999999996</v>
      </c>
      <c r="R1538" t="s">
        <v>347</v>
      </c>
      <c r="S1538" t="s">
        <v>3901</v>
      </c>
      <c r="T1538">
        <v>11386769</v>
      </c>
      <c r="U1538" s="16">
        <v>45613</v>
      </c>
      <c r="V1538" s="16">
        <v>45839</v>
      </c>
      <c r="W1538" s="16">
        <v>45835</v>
      </c>
      <c r="X1538">
        <v>4321.4799999999996</v>
      </c>
      <c r="Y1538">
        <v>1290900</v>
      </c>
      <c r="Z1538" t="s">
        <v>1568</v>
      </c>
      <c r="AA1538" t="s">
        <v>245</v>
      </c>
      <c r="AB1538" t="s">
        <v>121</v>
      </c>
      <c r="AC1538" t="s">
        <v>255</v>
      </c>
      <c r="AD1538" t="s">
        <v>135</v>
      </c>
      <c r="AE1538" t="str">
        <f>IF(B1538&gt;0,IF(B1538&gt;0,(IF(B1538&lt;&gt;'PLAN SEMANAL'!$A$2,BLTOTAL!AA1538,""))),"")</f>
        <v>ACARREO</v>
      </c>
      <c r="AF1538" t="str">
        <f>IF(AH1538="Completo","Completo",IF(IF(B1538&gt;0,_xlfn.XLOOKUP(B1538,'Detalle reservas completas fesa'!K:K,'Detalle reservas completas fesa'!Q:Q,_xlfn.XLOOKUP(B1538,'MB25'!L:L,'MB25'!Q:Q,"Incompleto")),"")="PENDIENTE","Incompleto",IF(B1538&gt;0,_xlfn.XLOOKUP(B1538,'Detalle reservas completas fesa'!K:K,'Detalle reservas completas fesa'!Q:Q,IF(AD1538="SIN MATERIAL","Completo",IF(AD1538="COMPLETO","Completo","Incompleto"))))))</f>
        <v>Incompleto</v>
      </c>
      <c r="AG1538">
        <f>IF(B1538&gt;0,_xlfn.XLOOKUP(B1538,IW49BLTOTAL!A:A,IW49BLTOTAL!H:H),"")</f>
        <v>2</v>
      </c>
      <c r="AH1538" t="str">
        <f>IF(IFERROR(_xlfn.XLOOKUP(B1538,'Detalle custodia'!B:B,'Detalle custodia'!O:O),"")="custodia","Completo","")</f>
        <v/>
      </c>
    </row>
    <row r="1539" spans="1:34" x14ac:dyDescent="0.35">
      <c r="A1539" t="s">
        <v>131</v>
      </c>
      <c r="B1539">
        <v>6502958</v>
      </c>
      <c r="C1539" t="s">
        <v>129</v>
      </c>
      <c r="D1539" t="s">
        <v>1256</v>
      </c>
      <c r="E1539" t="s">
        <v>310</v>
      </c>
      <c r="F1539" t="s">
        <v>133</v>
      </c>
      <c r="G1539" t="s">
        <v>226</v>
      </c>
      <c r="H1539" s="16">
        <v>45839</v>
      </c>
      <c r="I1539" s="16">
        <v>45869</v>
      </c>
      <c r="J1539" t="s">
        <v>3476</v>
      </c>
      <c r="K1539">
        <v>1213130</v>
      </c>
      <c r="L1539" t="s">
        <v>335</v>
      </c>
      <c r="O1539">
        <v>10014603</v>
      </c>
      <c r="P1539" t="s">
        <v>131</v>
      </c>
      <c r="Q1539">
        <v>0</v>
      </c>
      <c r="R1539" t="s">
        <v>347</v>
      </c>
      <c r="S1539" t="s">
        <v>3901</v>
      </c>
      <c r="T1539">
        <v>11487604</v>
      </c>
      <c r="U1539" s="16">
        <v>45613</v>
      </c>
      <c r="V1539" s="16">
        <v>45839</v>
      </c>
      <c r="W1539" s="16">
        <v>45835</v>
      </c>
      <c r="X1539">
        <v>0</v>
      </c>
      <c r="Y1539">
        <v>1290900</v>
      </c>
      <c r="Z1539" t="s">
        <v>1568</v>
      </c>
      <c r="AA1539" t="s">
        <v>245</v>
      </c>
      <c r="AB1539" t="s">
        <v>121</v>
      </c>
      <c r="AC1539" t="s">
        <v>255</v>
      </c>
      <c r="AD1539" t="s">
        <v>189</v>
      </c>
      <c r="AE1539" t="str">
        <f>IF(B1539&gt;0,IF(B1539&gt;0,(IF(B1539&lt;&gt;'PLAN SEMANAL'!$A$2,BLTOTAL!AA1539,""))),"")</f>
        <v>ACARREO</v>
      </c>
      <c r="AF1539" t="str">
        <f>IF(AH1539="Completo","Completo",IF(IF(B1539&gt;0,_xlfn.XLOOKUP(B1539,'Detalle reservas completas fesa'!K:K,'Detalle reservas completas fesa'!Q:Q,_xlfn.XLOOKUP(B1539,'MB25'!L:L,'MB25'!Q:Q,"Incompleto")),"")="PENDIENTE","Incompleto",IF(B1539&gt;0,_xlfn.XLOOKUP(B1539,'Detalle reservas completas fesa'!K:K,'Detalle reservas completas fesa'!Q:Q,IF(AD1539="SIN MATERIAL","Completo",IF(AD1539="COMPLETO","Completo","Incompleto"))))))</f>
        <v>Completo</v>
      </c>
      <c r="AG1539">
        <f>IF(B1539&gt;0,_xlfn.XLOOKUP(B1539,IW49BLTOTAL!A:A,IW49BLTOTAL!H:H),"")</f>
        <v>3</v>
      </c>
      <c r="AH1539" t="str">
        <f>IF(IFERROR(_xlfn.XLOOKUP(B1539,'Detalle custodia'!B:B,'Detalle custodia'!O:O),"")="custodia","Completo","")</f>
        <v/>
      </c>
    </row>
    <row r="1540" spans="1:34" x14ac:dyDescent="0.35">
      <c r="A1540" t="s">
        <v>413</v>
      </c>
      <c r="B1540">
        <v>6502950</v>
      </c>
      <c r="C1540" t="s">
        <v>129</v>
      </c>
      <c r="D1540" t="s">
        <v>1257</v>
      </c>
      <c r="E1540" t="s">
        <v>310</v>
      </c>
      <c r="F1540" t="s">
        <v>133</v>
      </c>
      <c r="G1540" t="s">
        <v>147</v>
      </c>
      <c r="H1540" s="16">
        <v>45839</v>
      </c>
      <c r="I1540" s="16">
        <v>45869</v>
      </c>
      <c r="J1540" t="s">
        <v>3476</v>
      </c>
      <c r="K1540">
        <v>1213130</v>
      </c>
      <c r="L1540" t="s">
        <v>414</v>
      </c>
      <c r="O1540">
        <v>10014620</v>
      </c>
      <c r="P1540" t="s">
        <v>413</v>
      </c>
      <c r="Q1540">
        <v>0</v>
      </c>
      <c r="R1540" t="s">
        <v>347</v>
      </c>
      <c r="S1540" t="s">
        <v>3901</v>
      </c>
      <c r="T1540">
        <v>11444230</v>
      </c>
      <c r="U1540" s="16">
        <v>45613</v>
      </c>
      <c r="V1540" s="16">
        <v>45839</v>
      </c>
      <c r="W1540" s="16">
        <v>45835</v>
      </c>
      <c r="X1540">
        <v>0</v>
      </c>
      <c r="Y1540">
        <v>1290900</v>
      </c>
      <c r="Z1540" t="s">
        <v>1568</v>
      </c>
      <c r="AA1540" t="s">
        <v>245</v>
      </c>
      <c r="AB1540" t="s">
        <v>121</v>
      </c>
      <c r="AC1540" t="s">
        <v>255</v>
      </c>
      <c r="AD1540" t="s">
        <v>141</v>
      </c>
      <c r="AE1540" t="str">
        <f>IF(B1540&gt;0,IF(B1540&gt;0,(IF(B1540&lt;&gt;'PLAN SEMANAL'!$A$2,BLTOTAL!AA1540,""))),"")</f>
        <v>ACARREO</v>
      </c>
      <c r="AF1540" t="str">
        <f>IF(AH1540="Completo","Completo",IF(IF(B1540&gt;0,_xlfn.XLOOKUP(B1540,'Detalle reservas completas fesa'!K:K,'Detalle reservas completas fesa'!Q:Q,_xlfn.XLOOKUP(B1540,'MB25'!L:L,'MB25'!Q:Q,"Incompleto")),"")="PENDIENTE","Incompleto",IF(B1540&gt;0,_xlfn.XLOOKUP(B1540,'Detalle reservas completas fesa'!K:K,'Detalle reservas completas fesa'!Q:Q,IF(AD1540="SIN MATERIAL","Completo",IF(AD1540="COMPLETO","Completo","Incompleto"))))))</f>
        <v>Completo</v>
      </c>
      <c r="AG1540">
        <f>IF(B1540&gt;0,_xlfn.XLOOKUP(B1540,IW49BLTOTAL!A:A,IW49BLTOTAL!H:H),"")</f>
        <v>4</v>
      </c>
      <c r="AH1540" t="str">
        <f>IF(IFERROR(_xlfn.XLOOKUP(B1540,'Detalle custodia'!B:B,'Detalle custodia'!O:O),"")="custodia","Completo","")</f>
        <v/>
      </c>
    </row>
    <row r="1541" spans="1:34" x14ac:dyDescent="0.35">
      <c r="A1541" t="s">
        <v>274</v>
      </c>
      <c r="B1541">
        <v>6502158</v>
      </c>
      <c r="C1541" t="s">
        <v>123</v>
      </c>
      <c r="D1541" t="s">
        <v>1258</v>
      </c>
      <c r="E1541" t="s">
        <v>310</v>
      </c>
      <c r="F1541" t="s">
        <v>379</v>
      </c>
      <c r="G1541" t="s">
        <v>127</v>
      </c>
      <c r="H1541" s="16">
        <v>45923</v>
      </c>
      <c r="I1541" s="16">
        <v>45923</v>
      </c>
      <c r="J1541" t="s">
        <v>856</v>
      </c>
      <c r="K1541">
        <v>1210102</v>
      </c>
      <c r="L1541" t="s">
        <v>275</v>
      </c>
      <c r="O1541">
        <v>10014596</v>
      </c>
      <c r="P1541" t="s">
        <v>176</v>
      </c>
      <c r="Q1541">
        <v>0</v>
      </c>
      <c r="R1541" t="s">
        <v>296</v>
      </c>
      <c r="S1541" t="s">
        <v>296</v>
      </c>
      <c r="T1541">
        <v>11461812</v>
      </c>
      <c r="U1541" s="16">
        <v>45611</v>
      </c>
      <c r="V1541" s="16">
        <v>45923</v>
      </c>
      <c r="W1541" s="16">
        <v>45853</v>
      </c>
      <c r="X1541">
        <v>0</v>
      </c>
      <c r="Y1541">
        <v>1290900</v>
      </c>
      <c r="Z1541" t="s">
        <v>1568</v>
      </c>
      <c r="AA1541" t="s">
        <v>248</v>
      </c>
      <c r="AB1541" t="s">
        <v>121</v>
      </c>
      <c r="AC1541" t="s">
        <v>255</v>
      </c>
      <c r="AD1541" t="s">
        <v>141</v>
      </c>
      <c r="AE1541" t="str">
        <f>IF(B1541&gt;0,IF(B1541&gt;0,(IF(B1541&lt;&gt;'PLAN SEMANAL'!$A$2,BLTOTAL!AA1541,""))),"")</f>
        <v>PERFORACIO</v>
      </c>
      <c r="AF1541" t="str">
        <f>IF(AH1541="Completo","Completo",IF(IF(B1541&gt;0,_xlfn.XLOOKUP(B1541,'Detalle reservas completas fesa'!K:K,'Detalle reservas completas fesa'!Q:Q,_xlfn.XLOOKUP(B1541,'MB25'!L:L,'MB25'!Q:Q,"Incompleto")),"")="PENDIENTE","Incompleto",IF(B1541&gt;0,_xlfn.XLOOKUP(B1541,'Detalle reservas completas fesa'!K:K,'Detalle reservas completas fesa'!Q:Q,IF(AD1541="SIN MATERIAL","Completo",IF(AD1541="COMPLETO","Completo","Incompleto"))))))</f>
        <v>Incompleto</v>
      </c>
      <c r="AG1541">
        <f>IF(B1541&gt;0,_xlfn.XLOOKUP(B1541,IW49BLTOTAL!A:A,IW49BLTOTAL!H:H),"")</f>
        <v>12</v>
      </c>
      <c r="AH1541" t="str">
        <f>IF(IFERROR(_xlfn.XLOOKUP(B1541,'Detalle custodia'!B:B,'Detalle custodia'!O:O),"")="custodia","Completo","")</f>
        <v/>
      </c>
    </row>
    <row r="1542" spans="1:34" x14ac:dyDescent="0.35">
      <c r="A1542" t="s">
        <v>272</v>
      </c>
      <c r="B1542">
        <v>6501663</v>
      </c>
      <c r="C1542" t="s">
        <v>123</v>
      </c>
      <c r="D1542" t="s">
        <v>1259</v>
      </c>
      <c r="E1542" t="s">
        <v>310</v>
      </c>
      <c r="F1542" t="s">
        <v>133</v>
      </c>
      <c r="G1542" t="s">
        <v>132</v>
      </c>
      <c r="H1542" s="16">
        <v>45839</v>
      </c>
      <c r="I1542" s="16">
        <v>45869</v>
      </c>
      <c r="J1542" t="s">
        <v>3476</v>
      </c>
      <c r="K1542">
        <v>1210102</v>
      </c>
      <c r="L1542" t="s">
        <v>273</v>
      </c>
      <c r="O1542">
        <v>10017653</v>
      </c>
      <c r="P1542" t="s">
        <v>165</v>
      </c>
      <c r="Q1542">
        <v>0</v>
      </c>
      <c r="R1542" t="s">
        <v>254</v>
      </c>
      <c r="S1542" t="s">
        <v>342</v>
      </c>
      <c r="T1542">
        <v>11476902</v>
      </c>
      <c r="U1542" s="16">
        <v>45610</v>
      </c>
      <c r="V1542" s="16">
        <v>45839</v>
      </c>
      <c r="W1542" s="16">
        <v>45833</v>
      </c>
      <c r="X1542">
        <v>0</v>
      </c>
      <c r="Y1542">
        <v>1290900</v>
      </c>
      <c r="Z1542" t="s">
        <v>1568</v>
      </c>
      <c r="AA1542" t="s">
        <v>248</v>
      </c>
      <c r="AB1542" t="s">
        <v>121</v>
      </c>
      <c r="AC1542" t="s">
        <v>255</v>
      </c>
      <c r="AD1542" t="s">
        <v>122</v>
      </c>
      <c r="AE1542" t="str">
        <f>IF(B1542&gt;0,IF(B1542&gt;0,(IF(B1542&lt;&gt;'PLAN SEMANAL'!$A$2,BLTOTAL!AA1542,""))),"")</f>
        <v>PERFORACIO</v>
      </c>
      <c r="AF1542" t="str">
        <f>IF(AH1542="Completo","Completo",IF(IF(B1542&gt;0,_xlfn.XLOOKUP(B1542,'Detalle reservas completas fesa'!K:K,'Detalle reservas completas fesa'!Q:Q,_xlfn.XLOOKUP(B1542,'MB25'!L:L,'MB25'!Q:Q,"Incompleto")),"")="PENDIENTE","Incompleto",IF(B1542&gt;0,_xlfn.XLOOKUP(B1542,'Detalle reservas completas fesa'!K:K,'Detalle reservas completas fesa'!Q:Q,IF(AD1542="SIN MATERIAL","Completo",IF(AD1542="COMPLETO","Completo","Incompleto"))))))</f>
        <v>Completo</v>
      </c>
      <c r="AG1542">
        <f>IF(B1542&gt;0,_xlfn.XLOOKUP(B1542,IW49BLTOTAL!A:A,IW49BLTOTAL!H:H),"")</f>
        <v>8</v>
      </c>
      <c r="AH1542" t="str">
        <f>IF(IFERROR(_xlfn.XLOOKUP(B1542,'Detalle custodia'!B:B,'Detalle custodia'!O:O),"")="custodia","Completo","")</f>
        <v/>
      </c>
    </row>
    <row r="1543" spans="1:34" x14ac:dyDescent="0.35">
      <c r="A1543" t="s">
        <v>128</v>
      </c>
      <c r="B1543">
        <v>6501115</v>
      </c>
      <c r="C1543" t="s">
        <v>123</v>
      </c>
      <c r="D1543" t="s">
        <v>1215</v>
      </c>
      <c r="E1543" t="s">
        <v>310</v>
      </c>
      <c r="F1543" t="s">
        <v>133</v>
      </c>
      <c r="G1543" t="s">
        <v>132</v>
      </c>
      <c r="H1543" s="16">
        <v>45858</v>
      </c>
      <c r="I1543" s="16">
        <v>45858</v>
      </c>
      <c r="J1543" t="s">
        <v>856</v>
      </c>
      <c r="K1543">
        <v>1210100</v>
      </c>
      <c r="L1543" t="s">
        <v>390</v>
      </c>
      <c r="O1543">
        <v>10014594</v>
      </c>
      <c r="P1543" t="s">
        <v>128</v>
      </c>
      <c r="Q1543">
        <v>0</v>
      </c>
      <c r="R1543" t="s">
        <v>342</v>
      </c>
      <c r="S1543" t="s">
        <v>296</v>
      </c>
      <c r="T1543">
        <v>11467715</v>
      </c>
      <c r="U1543" s="16">
        <v>45608</v>
      </c>
      <c r="V1543" s="16">
        <v>45858</v>
      </c>
      <c r="W1543" s="16">
        <v>45795</v>
      </c>
      <c r="X1543">
        <v>0</v>
      </c>
      <c r="Y1543">
        <v>1290900</v>
      </c>
      <c r="Z1543" t="s">
        <v>1568</v>
      </c>
      <c r="AA1543" t="s">
        <v>248</v>
      </c>
      <c r="AB1543" t="s">
        <v>121</v>
      </c>
      <c r="AC1543" t="s">
        <v>255</v>
      </c>
      <c r="AD1543" t="s">
        <v>122</v>
      </c>
      <c r="AE1543" t="str">
        <f>IF(B1543&gt;0,IF(B1543&gt;0,(IF(B1543&lt;&gt;'PLAN SEMANAL'!$A$2,BLTOTAL!AA1543,""))),"")</f>
        <v>PERFORACIO</v>
      </c>
      <c r="AF1543" t="str">
        <f>IF(AH1543="Completo","Completo",IF(IF(B1543&gt;0,_xlfn.XLOOKUP(B1543,'Detalle reservas completas fesa'!K:K,'Detalle reservas completas fesa'!Q:Q,_xlfn.XLOOKUP(B1543,'MB25'!L:L,'MB25'!Q:Q,"Incompleto")),"")="PENDIENTE","Incompleto",IF(B1543&gt;0,_xlfn.XLOOKUP(B1543,'Detalle reservas completas fesa'!K:K,'Detalle reservas completas fesa'!Q:Q,IF(AD1543="SIN MATERIAL","Completo",IF(AD1543="COMPLETO","Completo","Incompleto"))))))</f>
        <v>Completo</v>
      </c>
      <c r="AG1543">
        <f>IF(B1543&gt;0,_xlfn.XLOOKUP(B1543,IW49BLTOTAL!A:A,IW49BLTOTAL!H:H),"")</f>
        <v>18</v>
      </c>
      <c r="AH1543" t="str">
        <f>IF(IFERROR(_xlfn.XLOOKUP(B1543,'Detalle custodia'!B:B,'Detalle custodia'!O:O),"")="custodia","Completo","")</f>
        <v/>
      </c>
    </row>
    <row r="1544" spans="1:34" x14ac:dyDescent="0.35">
      <c r="A1544" t="s">
        <v>126</v>
      </c>
      <c r="B1544">
        <v>6501077</v>
      </c>
      <c r="C1544" t="s">
        <v>123</v>
      </c>
      <c r="D1544" t="s">
        <v>1216</v>
      </c>
      <c r="E1544" t="s">
        <v>310</v>
      </c>
      <c r="F1544" t="s">
        <v>439</v>
      </c>
      <c r="G1544" t="s">
        <v>127</v>
      </c>
      <c r="H1544" s="16">
        <v>45869</v>
      </c>
      <c r="I1544" s="16">
        <v>45869</v>
      </c>
      <c r="J1544" t="s">
        <v>856</v>
      </c>
      <c r="K1544">
        <v>1210101</v>
      </c>
      <c r="L1544" t="s">
        <v>391</v>
      </c>
      <c r="O1544">
        <v>10014657</v>
      </c>
      <c r="P1544" t="s">
        <v>126</v>
      </c>
      <c r="Q1544">
        <v>0</v>
      </c>
      <c r="R1544" t="s">
        <v>342</v>
      </c>
      <c r="S1544" t="s">
        <v>3891</v>
      </c>
      <c r="T1544">
        <v>11462361</v>
      </c>
      <c r="U1544" s="16">
        <v>45608</v>
      </c>
      <c r="V1544" s="16">
        <v>45869</v>
      </c>
      <c r="W1544" s="16">
        <v>45844</v>
      </c>
      <c r="X1544">
        <v>0</v>
      </c>
      <c r="Y1544">
        <v>1290900</v>
      </c>
      <c r="Z1544" t="s">
        <v>1568</v>
      </c>
      <c r="AA1544" t="s">
        <v>248</v>
      </c>
      <c r="AB1544" t="s">
        <v>121</v>
      </c>
      <c r="AC1544" t="s">
        <v>255</v>
      </c>
      <c r="AD1544" t="s">
        <v>141</v>
      </c>
      <c r="AE1544" t="str">
        <f>IF(B1544&gt;0,IF(B1544&gt;0,(IF(B1544&lt;&gt;'PLAN SEMANAL'!$A$2,BLTOTAL!AA1544,""))),"")</f>
        <v>PERFORACIO</v>
      </c>
      <c r="AF1544" t="str">
        <f>IF(AH1544="Completo","Completo",IF(IF(B1544&gt;0,_xlfn.XLOOKUP(B1544,'Detalle reservas completas fesa'!K:K,'Detalle reservas completas fesa'!Q:Q,_xlfn.XLOOKUP(B1544,'MB25'!L:L,'MB25'!Q:Q,"Incompleto")),"")="PENDIENTE","Incompleto",IF(B1544&gt;0,_xlfn.XLOOKUP(B1544,'Detalle reservas completas fesa'!K:K,'Detalle reservas completas fesa'!Q:Q,IF(AD1544="SIN MATERIAL","Completo",IF(AD1544="COMPLETO","Completo","Incompleto"))))))</f>
        <v>Incompleto</v>
      </c>
      <c r="AG1544">
        <f>IF(B1544&gt;0,_xlfn.XLOOKUP(B1544,IW49BLTOTAL!A:A,IW49BLTOTAL!H:H),"")</f>
        <v>2</v>
      </c>
      <c r="AH1544" t="str">
        <f>IF(IFERROR(_xlfn.XLOOKUP(B1544,'Detalle custodia'!B:B,'Detalle custodia'!O:O),"")="custodia","Completo","")</f>
        <v/>
      </c>
    </row>
    <row r="1545" spans="1:34" x14ac:dyDescent="0.35">
      <c r="A1545" t="s">
        <v>126</v>
      </c>
      <c r="B1545">
        <v>6501075</v>
      </c>
      <c r="C1545" t="s">
        <v>123</v>
      </c>
      <c r="D1545" t="s">
        <v>1217</v>
      </c>
      <c r="E1545" t="s">
        <v>310</v>
      </c>
      <c r="F1545" t="s">
        <v>133</v>
      </c>
      <c r="G1545" t="s">
        <v>132</v>
      </c>
      <c r="H1545" s="16">
        <v>45873</v>
      </c>
      <c r="I1545" s="16">
        <v>45873</v>
      </c>
      <c r="J1545" t="s">
        <v>856</v>
      </c>
      <c r="K1545">
        <v>1210101</v>
      </c>
      <c r="L1545" t="s">
        <v>391</v>
      </c>
      <c r="O1545">
        <v>10014657</v>
      </c>
      <c r="P1545" t="s">
        <v>126</v>
      </c>
      <c r="Q1545">
        <v>0</v>
      </c>
      <c r="R1545" t="s">
        <v>342</v>
      </c>
      <c r="S1545" t="s">
        <v>342</v>
      </c>
      <c r="T1545">
        <v>11469012</v>
      </c>
      <c r="U1545" s="16">
        <v>45608</v>
      </c>
      <c r="V1545" s="16">
        <v>45873</v>
      </c>
      <c r="W1545" s="16">
        <v>45833</v>
      </c>
      <c r="X1545">
        <v>0</v>
      </c>
      <c r="Y1545">
        <v>1290900</v>
      </c>
      <c r="Z1545" t="s">
        <v>1568</v>
      </c>
      <c r="AA1545" t="s">
        <v>248</v>
      </c>
      <c r="AB1545" t="s">
        <v>121</v>
      </c>
      <c r="AC1545" t="s">
        <v>255</v>
      </c>
      <c r="AD1545" t="s">
        <v>122</v>
      </c>
      <c r="AE1545" t="str">
        <f>IF(B1545&gt;0,IF(B1545&gt;0,(IF(B1545&lt;&gt;'PLAN SEMANAL'!$A$2,BLTOTAL!AA1545,""))),"")</f>
        <v>PERFORACIO</v>
      </c>
      <c r="AF1545" t="str">
        <f>IF(AH1545="Completo","Completo",IF(IF(B1545&gt;0,_xlfn.XLOOKUP(B1545,'Detalle reservas completas fesa'!K:K,'Detalle reservas completas fesa'!Q:Q,_xlfn.XLOOKUP(B1545,'MB25'!L:L,'MB25'!Q:Q,"Incompleto")),"")="PENDIENTE","Incompleto",IF(B1545&gt;0,_xlfn.XLOOKUP(B1545,'Detalle reservas completas fesa'!K:K,'Detalle reservas completas fesa'!Q:Q,IF(AD1545="SIN MATERIAL","Completo",IF(AD1545="COMPLETO","Completo","Incompleto"))))))</f>
        <v>Completo</v>
      </c>
      <c r="AG1545">
        <f>IF(B1545&gt;0,_xlfn.XLOOKUP(B1545,IW49BLTOTAL!A:A,IW49BLTOTAL!H:H),"")</f>
        <v>4</v>
      </c>
      <c r="AH1545" t="str">
        <f>IF(IFERROR(_xlfn.XLOOKUP(B1545,'Detalle custodia'!B:B,'Detalle custodia'!O:O),"")="custodia","Completo","")</f>
        <v/>
      </c>
    </row>
    <row r="1546" spans="1:34" x14ac:dyDescent="0.35">
      <c r="A1546" t="s">
        <v>237</v>
      </c>
      <c r="B1546">
        <v>6501056</v>
      </c>
      <c r="C1546" t="s">
        <v>129</v>
      </c>
      <c r="D1546" t="s">
        <v>1397</v>
      </c>
      <c r="E1546" t="s">
        <v>310</v>
      </c>
      <c r="F1546" t="s">
        <v>125</v>
      </c>
      <c r="G1546" t="s">
        <v>1588</v>
      </c>
      <c r="H1546" s="16">
        <v>45835</v>
      </c>
      <c r="I1546" s="16">
        <v>45835</v>
      </c>
      <c r="J1546" t="s">
        <v>5404</v>
      </c>
      <c r="K1546">
        <v>1213130</v>
      </c>
      <c r="L1546" t="s">
        <v>386</v>
      </c>
      <c r="O1546">
        <v>10014625</v>
      </c>
      <c r="P1546" t="s">
        <v>237</v>
      </c>
      <c r="Q1546">
        <v>0</v>
      </c>
      <c r="R1546" t="s">
        <v>254</v>
      </c>
      <c r="S1546" t="s">
        <v>262</v>
      </c>
      <c r="T1546">
        <v>11488008</v>
      </c>
      <c r="U1546" s="16">
        <v>45608</v>
      </c>
      <c r="V1546" s="16">
        <v>45835</v>
      </c>
      <c r="W1546" s="16">
        <v>45837</v>
      </c>
      <c r="X1546">
        <v>0</v>
      </c>
      <c r="Y1546">
        <v>1290900</v>
      </c>
      <c r="Z1546" t="s">
        <v>1568</v>
      </c>
      <c r="AA1546" t="s">
        <v>245</v>
      </c>
      <c r="AB1546" t="s">
        <v>121</v>
      </c>
      <c r="AC1546" t="s">
        <v>255</v>
      </c>
      <c r="AD1546" t="s">
        <v>189</v>
      </c>
      <c r="AE1546" t="str">
        <f>IF(B1546&gt;0,IF(B1546&gt;0,(IF(B1546&lt;&gt;'PLAN SEMANAL'!$A$2,BLTOTAL!AA1546,""))),"")</f>
        <v>ACARREO</v>
      </c>
      <c r="AF1546" t="str">
        <f>IF(AH1546="Completo","Completo",IF(IF(B1546&gt;0,_xlfn.XLOOKUP(B1546,'Detalle reservas completas fesa'!K:K,'Detalle reservas completas fesa'!Q:Q,_xlfn.XLOOKUP(B1546,'MB25'!L:L,'MB25'!Q:Q,"Incompleto")),"")="PENDIENTE","Incompleto",IF(B1546&gt;0,_xlfn.XLOOKUP(B1546,'Detalle reservas completas fesa'!K:K,'Detalle reservas completas fesa'!Q:Q,IF(AD1546="SIN MATERIAL","Completo",IF(AD1546="COMPLETO","Completo","Incompleto"))))))</f>
        <v>Completo</v>
      </c>
      <c r="AG1546">
        <f>IF(B1546&gt;0,_xlfn.XLOOKUP(B1546,IW49BLTOTAL!A:A,IW49BLTOTAL!H:H),"")</f>
        <v>6</v>
      </c>
      <c r="AH1546" t="str">
        <f>IF(IFERROR(_xlfn.XLOOKUP(B1546,'Detalle custodia'!B:B,'Detalle custodia'!O:O),"")="custodia","Completo","")</f>
        <v/>
      </c>
    </row>
    <row r="1547" spans="1:34" x14ac:dyDescent="0.35">
      <c r="A1547" t="s">
        <v>134</v>
      </c>
      <c r="B1547">
        <v>6501036</v>
      </c>
      <c r="C1547" t="s">
        <v>123</v>
      </c>
      <c r="D1547" t="s">
        <v>1218</v>
      </c>
      <c r="E1547" t="s">
        <v>310</v>
      </c>
      <c r="F1547" t="s">
        <v>143</v>
      </c>
      <c r="G1547" t="s">
        <v>132</v>
      </c>
      <c r="H1547" s="16">
        <v>45845</v>
      </c>
      <c r="I1547" s="16">
        <v>45845</v>
      </c>
      <c r="J1547" t="s">
        <v>856</v>
      </c>
      <c r="K1547">
        <v>1210101</v>
      </c>
      <c r="L1547" t="s">
        <v>271</v>
      </c>
      <c r="O1547">
        <v>10014658</v>
      </c>
      <c r="P1547" t="s">
        <v>134</v>
      </c>
      <c r="Q1547">
        <v>0</v>
      </c>
      <c r="R1547" t="s">
        <v>342</v>
      </c>
      <c r="S1547" t="s">
        <v>342</v>
      </c>
      <c r="T1547">
        <v>11485211</v>
      </c>
      <c r="U1547" s="16">
        <v>45608</v>
      </c>
      <c r="V1547" s="16">
        <v>45845</v>
      </c>
      <c r="W1547" s="16">
        <v>45805</v>
      </c>
      <c r="X1547">
        <v>0</v>
      </c>
      <c r="Y1547">
        <v>1290900</v>
      </c>
      <c r="Z1547" t="s">
        <v>1568</v>
      </c>
      <c r="AA1547" t="s">
        <v>248</v>
      </c>
      <c r="AB1547" t="s">
        <v>121</v>
      </c>
      <c r="AC1547" t="s">
        <v>255</v>
      </c>
      <c r="AD1547" t="s">
        <v>141</v>
      </c>
      <c r="AE1547" t="str">
        <f>IF(B1547&gt;0,IF(B1547&gt;0,(IF(B1547&lt;&gt;'PLAN SEMANAL'!$A$2,BLTOTAL!AA1547,""))),"")</f>
        <v>PERFORACIO</v>
      </c>
      <c r="AF1547" t="str">
        <f>IF(AH1547="Completo","Completo",IF(IF(B1547&gt;0,_xlfn.XLOOKUP(B1547,'Detalle reservas completas fesa'!K:K,'Detalle reservas completas fesa'!Q:Q,_xlfn.XLOOKUP(B1547,'MB25'!L:L,'MB25'!Q:Q,"Incompleto")),"")="PENDIENTE","Incompleto",IF(B1547&gt;0,_xlfn.XLOOKUP(B1547,'Detalle reservas completas fesa'!K:K,'Detalle reservas completas fesa'!Q:Q,IF(AD1547="SIN MATERIAL","Completo",IF(AD1547="COMPLETO","Completo","Incompleto"))))))</f>
        <v>Incompleto</v>
      </c>
      <c r="AG1547">
        <f>IF(B1547&gt;0,_xlfn.XLOOKUP(B1547,IW49BLTOTAL!A:A,IW49BLTOTAL!H:H),"")</f>
        <v>4</v>
      </c>
      <c r="AH1547" t="str">
        <f>IF(IFERROR(_xlfn.XLOOKUP(B1547,'Detalle custodia'!B:B,'Detalle custodia'!O:O),"")="custodia","Completo","")</f>
        <v/>
      </c>
    </row>
    <row r="1548" spans="1:34" x14ac:dyDescent="0.35">
      <c r="A1548" t="s">
        <v>134</v>
      </c>
      <c r="B1548">
        <v>6501035</v>
      </c>
      <c r="C1548" t="s">
        <v>123</v>
      </c>
      <c r="D1548" t="s">
        <v>1219</v>
      </c>
      <c r="E1548" t="s">
        <v>310</v>
      </c>
      <c r="F1548" t="s">
        <v>133</v>
      </c>
      <c r="G1548" t="s">
        <v>147</v>
      </c>
      <c r="H1548" s="16">
        <v>45845</v>
      </c>
      <c r="I1548" s="16">
        <v>45845</v>
      </c>
      <c r="J1548" t="s">
        <v>856</v>
      </c>
      <c r="K1548">
        <v>1210101</v>
      </c>
      <c r="L1548" t="s">
        <v>271</v>
      </c>
      <c r="O1548">
        <v>10014658</v>
      </c>
      <c r="P1548" t="s">
        <v>134</v>
      </c>
      <c r="Q1548">
        <v>0</v>
      </c>
      <c r="R1548" t="s">
        <v>342</v>
      </c>
      <c r="S1548" t="s">
        <v>342</v>
      </c>
      <c r="T1548">
        <v>11485556</v>
      </c>
      <c r="U1548" s="16">
        <v>45608</v>
      </c>
      <c r="V1548" s="16">
        <v>45845</v>
      </c>
      <c r="W1548" s="16">
        <v>45805</v>
      </c>
      <c r="X1548">
        <v>0</v>
      </c>
      <c r="Y1548">
        <v>1290900</v>
      </c>
      <c r="Z1548" t="s">
        <v>1568</v>
      </c>
      <c r="AA1548" t="s">
        <v>248</v>
      </c>
      <c r="AB1548" t="s">
        <v>121</v>
      </c>
      <c r="AC1548" t="s">
        <v>255</v>
      </c>
      <c r="AD1548" t="s">
        <v>141</v>
      </c>
      <c r="AE1548" t="str">
        <f>IF(B1548&gt;0,IF(B1548&gt;0,(IF(B1548&lt;&gt;'PLAN SEMANAL'!$A$2,BLTOTAL!AA1548,""))),"")</f>
        <v>PERFORACIO</v>
      </c>
      <c r="AF1548" t="str">
        <f>IF(AH1548="Completo","Completo",IF(IF(B1548&gt;0,_xlfn.XLOOKUP(B1548,'Detalle reservas completas fesa'!K:K,'Detalle reservas completas fesa'!Q:Q,_xlfn.XLOOKUP(B1548,'MB25'!L:L,'MB25'!Q:Q,"Incompleto")),"")="PENDIENTE","Incompleto",IF(B1548&gt;0,_xlfn.XLOOKUP(B1548,'Detalle reservas completas fesa'!K:K,'Detalle reservas completas fesa'!Q:Q,IF(AD1548="SIN MATERIAL","Completo",IF(AD1548="COMPLETO","Completo","Incompleto"))))))</f>
        <v>Incompleto</v>
      </c>
      <c r="AG1548">
        <f>IF(B1548&gt;0,_xlfn.XLOOKUP(B1548,IW49BLTOTAL!A:A,IW49BLTOTAL!H:H),"")</f>
        <v>4</v>
      </c>
      <c r="AH1548" t="str">
        <f>IF(IFERROR(_xlfn.XLOOKUP(B1548,'Detalle custodia'!B:B,'Detalle custodia'!O:O),"")="custodia","Completo","")</f>
        <v/>
      </c>
    </row>
    <row r="1549" spans="1:34" x14ac:dyDescent="0.35">
      <c r="A1549" t="s">
        <v>324</v>
      </c>
      <c r="B1549">
        <v>6500891</v>
      </c>
      <c r="C1549" t="s">
        <v>138</v>
      </c>
      <c r="D1549" t="s">
        <v>1220</v>
      </c>
      <c r="E1549" t="s">
        <v>310</v>
      </c>
      <c r="F1549" t="s">
        <v>125</v>
      </c>
      <c r="G1549" t="s">
        <v>136</v>
      </c>
      <c r="H1549" s="16">
        <v>45808</v>
      </c>
      <c r="I1549" s="16">
        <v>45808</v>
      </c>
      <c r="J1549" t="s">
        <v>856</v>
      </c>
      <c r="K1549">
        <v>2230130</v>
      </c>
      <c r="L1549" t="s">
        <v>325</v>
      </c>
      <c r="O1549">
        <v>10015302</v>
      </c>
      <c r="P1549" t="s">
        <v>408</v>
      </c>
      <c r="Q1549">
        <v>2559.9</v>
      </c>
      <c r="R1549" t="s">
        <v>349</v>
      </c>
      <c r="S1549" t="s">
        <v>347</v>
      </c>
      <c r="T1549">
        <v>11406593</v>
      </c>
      <c r="U1549" s="16">
        <v>45608</v>
      </c>
      <c r="V1549" s="16">
        <v>45808</v>
      </c>
      <c r="W1549" s="16">
        <v>45805</v>
      </c>
      <c r="X1549">
        <v>2559.9</v>
      </c>
      <c r="Y1549">
        <v>1290900</v>
      </c>
      <c r="Z1549" t="s">
        <v>1568</v>
      </c>
      <c r="AA1549" t="s">
        <v>249</v>
      </c>
      <c r="AB1549" t="s">
        <v>121</v>
      </c>
      <c r="AC1549" t="s">
        <v>255</v>
      </c>
      <c r="AD1549" t="s">
        <v>135</v>
      </c>
      <c r="AE1549" t="str">
        <f>IF(B1549&gt;0,IF(B1549&gt;0,(IF(B1549&lt;&gt;'PLAN SEMANAL'!$A$2,BLTOTAL!AA1549,""))),"")</f>
        <v>SOPORTE</v>
      </c>
      <c r="AF1549" t="str">
        <f>IF(AH1549="Completo","Completo",IF(IF(B1549&gt;0,_xlfn.XLOOKUP(B1549,'Detalle reservas completas fesa'!K:K,'Detalle reservas completas fesa'!Q:Q,_xlfn.XLOOKUP(B1549,'MB25'!L:L,'MB25'!Q:Q,"Incompleto")),"")="PENDIENTE","Incompleto",IF(B1549&gt;0,_xlfn.XLOOKUP(B1549,'Detalle reservas completas fesa'!K:K,'Detalle reservas completas fesa'!Q:Q,IF(AD1549="SIN MATERIAL","Completo",IF(AD1549="COMPLETO","Completo","Incompleto"))))))</f>
        <v>Incompleto</v>
      </c>
      <c r="AG1549">
        <f>IF(B1549&gt;0,_xlfn.XLOOKUP(B1549,IW49BLTOTAL!A:A,IW49BLTOTAL!H:H),"")</f>
        <v>0</v>
      </c>
      <c r="AH1549" t="str">
        <f>IF(IFERROR(_xlfn.XLOOKUP(B1549,'Detalle custodia'!B:B,'Detalle custodia'!O:O),"")="custodia","Completo","")</f>
        <v/>
      </c>
    </row>
    <row r="1550" spans="1:34" x14ac:dyDescent="0.35">
      <c r="A1550" t="s">
        <v>324</v>
      </c>
      <c r="B1550">
        <v>6500799</v>
      </c>
      <c r="C1550" t="s">
        <v>138</v>
      </c>
      <c r="D1550" t="s">
        <v>1221</v>
      </c>
      <c r="E1550" t="s">
        <v>310</v>
      </c>
      <c r="F1550" t="s">
        <v>133</v>
      </c>
      <c r="G1550" t="s">
        <v>147</v>
      </c>
      <c r="H1550" s="16">
        <v>45808</v>
      </c>
      <c r="I1550" s="16">
        <v>45808</v>
      </c>
      <c r="J1550" t="s">
        <v>856</v>
      </c>
      <c r="K1550">
        <v>2230130</v>
      </c>
      <c r="L1550" t="s">
        <v>325</v>
      </c>
      <c r="O1550">
        <v>10017212</v>
      </c>
      <c r="P1550" t="s">
        <v>433</v>
      </c>
      <c r="Q1550">
        <v>0</v>
      </c>
      <c r="R1550" t="s">
        <v>349</v>
      </c>
      <c r="S1550" t="s">
        <v>347</v>
      </c>
      <c r="T1550">
        <v>11456584</v>
      </c>
      <c r="U1550" s="16">
        <v>45607</v>
      </c>
      <c r="V1550" s="16">
        <v>45808</v>
      </c>
      <c r="W1550" s="16">
        <v>45805</v>
      </c>
      <c r="X1550">
        <v>0</v>
      </c>
      <c r="Y1550">
        <v>1290900</v>
      </c>
      <c r="Z1550" t="s">
        <v>1568</v>
      </c>
      <c r="AA1550" t="s">
        <v>249</v>
      </c>
      <c r="AB1550" t="s">
        <v>121</v>
      </c>
      <c r="AC1550" t="s">
        <v>255</v>
      </c>
      <c r="AD1550" t="s">
        <v>141</v>
      </c>
      <c r="AE1550" t="str">
        <f>IF(B1550&gt;0,IF(B1550&gt;0,(IF(B1550&lt;&gt;'PLAN SEMANAL'!$A$2,BLTOTAL!AA1550,""))),"")</f>
        <v>SOPORTE</v>
      </c>
      <c r="AF1550" t="str">
        <f>IF(AH1550="Completo","Completo",IF(IF(B1550&gt;0,_xlfn.XLOOKUP(B1550,'Detalle reservas completas fesa'!K:K,'Detalle reservas completas fesa'!Q:Q,_xlfn.XLOOKUP(B1550,'MB25'!L:L,'MB25'!Q:Q,"Incompleto")),"")="PENDIENTE","Incompleto",IF(B1550&gt;0,_xlfn.XLOOKUP(B1550,'Detalle reservas completas fesa'!K:K,'Detalle reservas completas fesa'!Q:Q,IF(AD1550="SIN MATERIAL","Completo",IF(AD1550="COMPLETO","Completo","Incompleto"))))))</f>
        <v>Incompleto</v>
      </c>
      <c r="AG1550">
        <f>IF(B1550&gt;0,_xlfn.XLOOKUP(B1550,IW49BLTOTAL!A:A,IW49BLTOTAL!H:H),"")</f>
        <v>0</v>
      </c>
      <c r="AH1550" t="str">
        <f>IF(IFERROR(_xlfn.XLOOKUP(B1550,'Detalle custodia'!B:B,'Detalle custodia'!O:O),"")="custodia","Completo","")</f>
        <v/>
      </c>
    </row>
    <row r="1551" spans="1:34" x14ac:dyDescent="0.35">
      <c r="A1551" t="s">
        <v>156</v>
      </c>
      <c r="B1551">
        <v>6500790</v>
      </c>
      <c r="C1551" t="s">
        <v>138</v>
      </c>
      <c r="D1551" t="s">
        <v>1222</v>
      </c>
      <c r="E1551" t="s">
        <v>310</v>
      </c>
      <c r="F1551" t="s">
        <v>133</v>
      </c>
      <c r="G1551" t="s">
        <v>147</v>
      </c>
      <c r="H1551" s="16">
        <v>45809</v>
      </c>
      <c r="I1551" s="16">
        <v>45838</v>
      </c>
      <c r="J1551" t="s">
        <v>3478</v>
      </c>
      <c r="K1551">
        <v>2230131</v>
      </c>
      <c r="L1551" t="s">
        <v>311</v>
      </c>
      <c r="O1551">
        <v>10016283</v>
      </c>
      <c r="P1551" t="s">
        <v>156</v>
      </c>
      <c r="Q1551">
        <v>0</v>
      </c>
      <c r="R1551" t="s">
        <v>349</v>
      </c>
      <c r="S1551" t="s">
        <v>347</v>
      </c>
      <c r="T1551">
        <v>11441135</v>
      </c>
      <c r="U1551" s="16">
        <v>45607</v>
      </c>
      <c r="V1551" s="16">
        <v>45809</v>
      </c>
      <c r="W1551" s="16">
        <v>45805</v>
      </c>
      <c r="X1551">
        <v>0</v>
      </c>
      <c r="Y1551">
        <v>1290900</v>
      </c>
      <c r="Z1551" t="s">
        <v>1568</v>
      </c>
      <c r="AA1551" t="s">
        <v>249</v>
      </c>
      <c r="AB1551" t="s">
        <v>121</v>
      </c>
      <c r="AC1551" t="s">
        <v>255</v>
      </c>
      <c r="AD1551" t="s">
        <v>141</v>
      </c>
      <c r="AE1551" t="str">
        <f>IF(B1551&gt;0,IF(B1551&gt;0,(IF(B1551&lt;&gt;'PLAN SEMANAL'!$A$2,BLTOTAL!AA1551,""))),"")</f>
        <v>SOPORTE</v>
      </c>
      <c r="AF1551" t="str">
        <f>IF(AH1551="Completo","Completo",IF(IF(B1551&gt;0,_xlfn.XLOOKUP(B1551,'Detalle reservas completas fesa'!K:K,'Detalle reservas completas fesa'!Q:Q,_xlfn.XLOOKUP(B1551,'MB25'!L:L,'MB25'!Q:Q,"Incompleto")),"")="PENDIENTE","Incompleto",IF(B1551&gt;0,_xlfn.XLOOKUP(B1551,'Detalle reservas completas fesa'!K:K,'Detalle reservas completas fesa'!Q:Q,IF(AD1551="SIN MATERIAL","Completo",IF(AD1551="COMPLETO","Completo","Incompleto"))))))</f>
        <v>Completo</v>
      </c>
      <c r="AG1551">
        <f>IF(B1551&gt;0,_xlfn.XLOOKUP(B1551,IW49BLTOTAL!A:A,IW49BLTOTAL!H:H),"")</f>
        <v>0</v>
      </c>
      <c r="AH1551" t="str">
        <f>IF(IFERROR(_xlfn.XLOOKUP(B1551,'Detalle custodia'!B:B,'Detalle custodia'!O:O),"")="custodia","Completo","")</f>
        <v/>
      </c>
    </row>
    <row r="1552" spans="1:34" x14ac:dyDescent="0.35">
      <c r="A1552" t="s">
        <v>156</v>
      </c>
      <c r="B1552">
        <v>6500788</v>
      </c>
      <c r="C1552" t="s">
        <v>138</v>
      </c>
      <c r="D1552" t="s">
        <v>1223</v>
      </c>
      <c r="E1552" t="s">
        <v>310</v>
      </c>
      <c r="F1552" t="s">
        <v>133</v>
      </c>
      <c r="G1552" t="s">
        <v>132</v>
      </c>
      <c r="H1552" s="16">
        <v>45809</v>
      </c>
      <c r="I1552" s="16">
        <v>45838</v>
      </c>
      <c r="J1552" t="s">
        <v>3478</v>
      </c>
      <c r="K1552">
        <v>2230131</v>
      </c>
      <c r="L1552" t="s">
        <v>311</v>
      </c>
      <c r="O1552">
        <v>10016283</v>
      </c>
      <c r="P1552" t="s">
        <v>156</v>
      </c>
      <c r="Q1552">
        <v>0</v>
      </c>
      <c r="R1552" t="s">
        <v>349</v>
      </c>
      <c r="S1552" t="s">
        <v>347</v>
      </c>
      <c r="T1552">
        <v>11441133</v>
      </c>
      <c r="U1552" s="16">
        <v>45607</v>
      </c>
      <c r="V1552" s="16">
        <v>45809</v>
      </c>
      <c r="W1552" s="16">
        <v>45805</v>
      </c>
      <c r="X1552">
        <v>0</v>
      </c>
      <c r="Y1552">
        <v>1290900</v>
      </c>
      <c r="Z1552" t="s">
        <v>1568</v>
      </c>
      <c r="AA1552" t="s">
        <v>249</v>
      </c>
      <c r="AB1552" t="s">
        <v>121</v>
      </c>
      <c r="AC1552" t="s">
        <v>255</v>
      </c>
      <c r="AD1552" t="s">
        <v>122</v>
      </c>
      <c r="AE1552" t="str">
        <f>IF(B1552&gt;0,IF(B1552&gt;0,(IF(B1552&lt;&gt;'PLAN SEMANAL'!$A$2,BLTOTAL!AA1552,""))),"")</f>
        <v>SOPORTE</v>
      </c>
      <c r="AF1552" t="str">
        <f>IF(AH1552="Completo","Completo",IF(IF(B1552&gt;0,_xlfn.XLOOKUP(B1552,'Detalle reservas completas fesa'!K:K,'Detalle reservas completas fesa'!Q:Q,_xlfn.XLOOKUP(B1552,'MB25'!L:L,'MB25'!Q:Q,"Incompleto")),"")="PENDIENTE","Incompleto",IF(B1552&gt;0,_xlfn.XLOOKUP(B1552,'Detalle reservas completas fesa'!K:K,'Detalle reservas completas fesa'!Q:Q,IF(AD1552="SIN MATERIAL","Completo",IF(AD1552="COMPLETO","Completo","Incompleto"))))))</f>
        <v>Completo</v>
      </c>
      <c r="AG1552">
        <f>IF(B1552&gt;0,_xlfn.XLOOKUP(B1552,IW49BLTOTAL!A:A,IW49BLTOTAL!H:H),"")</f>
        <v>0</v>
      </c>
      <c r="AH1552" t="str">
        <f>IF(IFERROR(_xlfn.XLOOKUP(B1552,'Detalle custodia'!B:B,'Detalle custodia'!O:O),"")="custodia","Completo","")</f>
        <v/>
      </c>
    </row>
    <row r="1553" spans="1:34" x14ac:dyDescent="0.35">
      <c r="A1553" t="s">
        <v>324</v>
      </c>
      <c r="B1553">
        <v>6500781</v>
      </c>
      <c r="C1553" t="s">
        <v>138</v>
      </c>
      <c r="D1553" t="s">
        <v>1224</v>
      </c>
      <c r="E1553" t="s">
        <v>310</v>
      </c>
      <c r="F1553" t="s">
        <v>125</v>
      </c>
      <c r="G1553" t="s">
        <v>136</v>
      </c>
      <c r="H1553" s="16">
        <v>45778</v>
      </c>
      <c r="I1553" s="16">
        <v>45808</v>
      </c>
      <c r="J1553" t="s">
        <v>856</v>
      </c>
      <c r="K1553">
        <v>2230130</v>
      </c>
      <c r="L1553" t="s">
        <v>325</v>
      </c>
      <c r="O1553">
        <v>10017212</v>
      </c>
      <c r="P1553" t="s">
        <v>433</v>
      </c>
      <c r="Q1553">
        <v>2689.16</v>
      </c>
      <c r="R1553" t="s">
        <v>349</v>
      </c>
      <c r="S1553" t="s">
        <v>347</v>
      </c>
      <c r="T1553">
        <v>11477967</v>
      </c>
      <c r="U1553" s="16">
        <v>45607</v>
      </c>
      <c r="V1553" s="16">
        <v>45778</v>
      </c>
      <c r="W1553" s="16">
        <v>45805</v>
      </c>
      <c r="X1553">
        <v>2689.16</v>
      </c>
      <c r="Y1553">
        <v>1290900</v>
      </c>
      <c r="Z1553" t="s">
        <v>1568</v>
      </c>
      <c r="AA1553" t="s">
        <v>249</v>
      </c>
      <c r="AB1553" t="s">
        <v>121</v>
      </c>
      <c r="AC1553" t="s">
        <v>255</v>
      </c>
      <c r="AD1553" t="s">
        <v>135</v>
      </c>
      <c r="AE1553" t="str">
        <f>IF(B1553&gt;0,IF(B1553&gt;0,(IF(B1553&lt;&gt;'PLAN SEMANAL'!$A$2,BLTOTAL!AA1553,""))),"")</f>
        <v>SOPORTE</v>
      </c>
      <c r="AF1553" t="str">
        <f>IF(AH1553="Completo","Completo",IF(IF(B1553&gt;0,_xlfn.XLOOKUP(B1553,'Detalle reservas completas fesa'!K:K,'Detalle reservas completas fesa'!Q:Q,_xlfn.XLOOKUP(B1553,'MB25'!L:L,'MB25'!Q:Q,"Incompleto")),"")="PENDIENTE","Incompleto",IF(B1553&gt;0,_xlfn.XLOOKUP(B1553,'Detalle reservas completas fesa'!K:K,'Detalle reservas completas fesa'!Q:Q,IF(AD1553="SIN MATERIAL","Completo",IF(AD1553="COMPLETO","Completo","Incompleto"))))))</f>
        <v>Incompleto</v>
      </c>
      <c r="AG1553">
        <f>IF(B1553&gt;0,_xlfn.XLOOKUP(B1553,IW49BLTOTAL!A:A,IW49BLTOTAL!H:H),"")</f>
        <v>0</v>
      </c>
      <c r="AH1553" t="str">
        <f>IF(IFERROR(_xlfn.XLOOKUP(B1553,'Detalle custodia'!B:B,'Detalle custodia'!O:O),"")="custodia","Completo","")</f>
        <v/>
      </c>
    </row>
    <row r="1554" spans="1:34" x14ac:dyDescent="0.35">
      <c r="A1554" t="s">
        <v>128</v>
      </c>
      <c r="B1554">
        <v>6500684</v>
      </c>
      <c r="C1554" t="s">
        <v>123</v>
      </c>
      <c r="D1554" t="s">
        <v>1217</v>
      </c>
      <c r="E1554" t="s">
        <v>310</v>
      </c>
      <c r="F1554" t="s">
        <v>259</v>
      </c>
      <c r="G1554" t="s">
        <v>124</v>
      </c>
      <c r="H1554" s="16">
        <v>45839</v>
      </c>
      <c r="I1554" s="16">
        <v>45869</v>
      </c>
      <c r="J1554" t="s">
        <v>3476</v>
      </c>
      <c r="K1554">
        <v>1210100</v>
      </c>
      <c r="L1554" t="s">
        <v>390</v>
      </c>
      <c r="O1554">
        <v>10014594</v>
      </c>
      <c r="P1554" t="s">
        <v>128</v>
      </c>
      <c r="Q1554">
        <v>0</v>
      </c>
      <c r="R1554" t="s">
        <v>342</v>
      </c>
      <c r="S1554" t="s">
        <v>342</v>
      </c>
      <c r="T1554">
        <v>11487052</v>
      </c>
      <c r="U1554" s="16">
        <v>45607</v>
      </c>
      <c r="V1554" s="16">
        <v>45839</v>
      </c>
      <c r="W1554" s="16">
        <v>45833</v>
      </c>
      <c r="X1554">
        <v>0</v>
      </c>
      <c r="Y1554">
        <v>1290900</v>
      </c>
      <c r="Z1554" t="s">
        <v>1568</v>
      </c>
      <c r="AA1554" t="s">
        <v>248</v>
      </c>
      <c r="AB1554" t="s">
        <v>121</v>
      </c>
      <c r="AC1554" t="s">
        <v>255</v>
      </c>
      <c r="AD1554" t="s">
        <v>122</v>
      </c>
      <c r="AE1554" t="str">
        <f>IF(B1554&gt;0,IF(B1554&gt;0,(IF(B1554&lt;&gt;'PLAN SEMANAL'!$A$2,BLTOTAL!AA1554,""))),"")</f>
        <v>PERFORACIO</v>
      </c>
      <c r="AF1554" t="str">
        <f>IF(AH1554="Completo","Completo",IF(IF(B1554&gt;0,_xlfn.XLOOKUP(B1554,'Detalle reservas completas fesa'!K:K,'Detalle reservas completas fesa'!Q:Q,_xlfn.XLOOKUP(B1554,'MB25'!L:L,'MB25'!Q:Q,"Incompleto")),"")="PENDIENTE","Incompleto",IF(B1554&gt;0,_xlfn.XLOOKUP(B1554,'Detalle reservas completas fesa'!K:K,'Detalle reservas completas fesa'!Q:Q,IF(AD1554="SIN MATERIAL","Completo",IF(AD1554="COMPLETO","Completo","Incompleto"))))))</f>
        <v>Completo</v>
      </c>
      <c r="AG1554">
        <f>IF(B1554&gt;0,_xlfn.XLOOKUP(B1554,IW49BLTOTAL!A:A,IW49BLTOTAL!H:H),"")</f>
        <v>4</v>
      </c>
      <c r="AH1554" t="str">
        <f>IF(IFERROR(_xlfn.XLOOKUP(B1554,'Detalle custodia'!B:B,'Detalle custodia'!O:O),"")="custodia","Completo","")</f>
        <v/>
      </c>
    </row>
    <row r="1555" spans="1:34" x14ac:dyDescent="0.35">
      <c r="A1555" t="s">
        <v>128</v>
      </c>
      <c r="B1555">
        <v>6500682</v>
      </c>
      <c r="C1555" t="s">
        <v>123</v>
      </c>
      <c r="D1555" t="s">
        <v>1213</v>
      </c>
      <c r="E1555" t="s">
        <v>310</v>
      </c>
      <c r="F1555" t="s">
        <v>133</v>
      </c>
      <c r="G1555" t="s">
        <v>132</v>
      </c>
      <c r="H1555" s="16">
        <v>45873</v>
      </c>
      <c r="I1555" s="16">
        <v>45873</v>
      </c>
      <c r="J1555" t="s">
        <v>856</v>
      </c>
      <c r="K1555">
        <v>1210100</v>
      </c>
      <c r="L1555" t="s">
        <v>390</v>
      </c>
      <c r="O1555">
        <v>10014594</v>
      </c>
      <c r="P1555" t="s">
        <v>128</v>
      </c>
      <c r="Q1555">
        <v>0</v>
      </c>
      <c r="R1555" t="s">
        <v>342</v>
      </c>
      <c r="S1555" t="s">
        <v>342</v>
      </c>
      <c r="T1555">
        <v>11487053</v>
      </c>
      <c r="U1555" s="16">
        <v>45607</v>
      </c>
      <c r="V1555" s="16">
        <v>45873</v>
      </c>
      <c r="W1555" s="16">
        <v>45833</v>
      </c>
      <c r="X1555">
        <v>0</v>
      </c>
      <c r="Y1555">
        <v>1290900</v>
      </c>
      <c r="Z1555" t="s">
        <v>1568</v>
      </c>
      <c r="AA1555" t="s">
        <v>248</v>
      </c>
      <c r="AB1555" t="s">
        <v>121</v>
      </c>
      <c r="AC1555" t="s">
        <v>255</v>
      </c>
      <c r="AD1555" t="s">
        <v>141</v>
      </c>
      <c r="AE1555" t="str">
        <f>IF(B1555&gt;0,IF(B1555&gt;0,(IF(B1555&lt;&gt;'PLAN SEMANAL'!$A$2,BLTOTAL!AA1555,""))),"")</f>
        <v>PERFORACIO</v>
      </c>
      <c r="AF1555" t="str">
        <f>IF(AH1555="Completo","Completo",IF(IF(B1555&gt;0,_xlfn.XLOOKUP(B1555,'Detalle reservas completas fesa'!K:K,'Detalle reservas completas fesa'!Q:Q,_xlfn.XLOOKUP(B1555,'MB25'!L:L,'MB25'!Q:Q,"Incompleto")),"")="PENDIENTE","Incompleto",IF(B1555&gt;0,_xlfn.XLOOKUP(B1555,'Detalle reservas completas fesa'!K:K,'Detalle reservas completas fesa'!Q:Q,IF(AD1555="SIN MATERIAL","Completo",IF(AD1555="COMPLETO","Completo","Incompleto"))))))</f>
        <v>Incompleto</v>
      </c>
      <c r="AG1555">
        <f>IF(B1555&gt;0,_xlfn.XLOOKUP(B1555,IW49BLTOTAL!A:A,IW49BLTOTAL!H:H),"")</f>
        <v>4</v>
      </c>
      <c r="AH1555" t="str">
        <f>IF(IFERROR(_xlfn.XLOOKUP(B1555,'Detalle custodia'!B:B,'Detalle custodia'!O:O),"")="custodia","Completo","")</f>
        <v/>
      </c>
    </row>
    <row r="1556" spans="1:34" x14ac:dyDescent="0.35">
      <c r="A1556" t="s">
        <v>272</v>
      </c>
      <c r="B1556">
        <v>6500679</v>
      </c>
      <c r="C1556" t="s">
        <v>123</v>
      </c>
      <c r="D1556" t="s">
        <v>1225</v>
      </c>
      <c r="E1556" t="s">
        <v>310</v>
      </c>
      <c r="F1556" t="s">
        <v>133</v>
      </c>
      <c r="G1556" t="s">
        <v>132</v>
      </c>
      <c r="H1556" s="16">
        <v>45839</v>
      </c>
      <c r="I1556" s="16">
        <v>45869</v>
      </c>
      <c r="J1556" t="s">
        <v>856</v>
      </c>
      <c r="K1556">
        <v>1210102</v>
      </c>
      <c r="L1556" t="s">
        <v>273</v>
      </c>
      <c r="O1556">
        <v>10017653</v>
      </c>
      <c r="P1556" t="s">
        <v>165</v>
      </c>
      <c r="Q1556">
        <v>0</v>
      </c>
      <c r="R1556" t="s">
        <v>342</v>
      </c>
      <c r="S1556" t="s">
        <v>3891</v>
      </c>
      <c r="T1556">
        <v>11461840</v>
      </c>
      <c r="U1556" s="16">
        <v>45607</v>
      </c>
      <c r="V1556" s="16">
        <v>45839</v>
      </c>
      <c r="W1556" s="16">
        <v>45806</v>
      </c>
      <c r="X1556">
        <v>0</v>
      </c>
      <c r="Y1556">
        <v>1290900</v>
      </c>
      <c r="Z1556" t="s">
        <v>1568</v>
      </c>
      <c r="AA1556" t="s">
        <v>248</v>
      </c>
      <c r="AB1556" t="s">
        <v>121</v>
      </c>
      <c r="AC1556" t="s">
        <v>255</v>
      </c>
      <c r="AD1556" t="s">
        <v>141</v>
      </c>
      <c r="AE1556" t="str">
        <f>IF(B1556&gt;0,IF(B1556&gt;0,(IF(B1556&lt;&gt;'PLAN SEMANAL'!$A$2,BLTOTAL!AA1556,""))),"")</f>
        <v>PERFORACIO</v>
      </c>
      <c r="AF1556" t="str">
        <f>IF(AH1556="Completo","Completo",IF(IF(B1556&gt;0,_xlfn.XLOOKUP(B1556,'Detalle reservas completas fesa'!K:K,'Detalle reservas completas fesa'!Q:Q,_xlfn.XLOOKUP(B1556,'MB25'!L:L,'MB25'!Q:Q,"Incompleto")),"")="PENDIENTE","Incompleto",IF(B1556&gt;0,_xlfn.XLOOKUP(B1556,'Detalle reservas completas fesa'!K:K,'Detalle reservas completas fesa'!Q:Q,IF(AD1556="SIN MATERIAL","Completo",IF(AD1556="COMPLETO","Completo","Incompleto"))))))</f>
        <v>Incompleto</v>
      </c>
      <c r="AG1556">
        <f>IF(B1556&gt;0,_xlfn.XLOOKUP(B1556,IW49BLTOTAL!A:A,IW49BLTOTAL!H:H),"")</f>
        <v>6</v>
      </c>
      <c r="AH1556" t="str">
        <f>IF(IFERROR(_xlfn.XLOOKUP(B1556,'Detalle custodia'!B:B,'Detalle custodia'!O:O),"")="custodia","Completo","")</f>
        <v/>
      </c>
    </row>
    <row r="1557" spans="1:34" x14ac:dyDescent="0.35">
      <c r="A1557" t="s">
        <v>272</v>
      </c>
      <c r="B1557">
        <v>6500677</v>
      </c>
      <c r="C1557" t="s">
        <v>123</v>
      </c>
      <c r="D1557" t="s">
        <v>1226</v>
      </c>
      <c r="E1557" t="s">
        <v>310</v>
      </c>
      <c r="F1557" t="s">
        <v>379</v>
      </c>
      <c r="G1557" t="s">
        <v>153</v>
      </c>
      <c r="H1557" s="16">
        <v>45839</v>
      </c>
      <c r="I1557" s="16">
        <v>45869</v>
      </c>
      <c r="J1557" t="s">
        <v>3476</v>
      </c>
      <c r="K1557">
        <v>1210102</v>
      </c>
      <c r="L1557" t="s">
        <v>273</v>
      </c>
      <c r="O1557">
        <v>10017653</v>
      </c>
      <c r="P1557" t="s">
        <v>165</v>
      </c>
      <c r="Q1557">
        <v>0</v>
      </c>
      <c r="R1557" t="s">
        <v>342</v>
      </c>
      <c r="S1557" t="s">
        <v>342</v>
      </c>
      <c r="T1557">
        <v>11468553</v>
      </c>
      <c r="U1557" s="16">
        <v>45607</v>
      </c>
      <c r="V1557" s="16">
        <v>45839</v>
      </c>
      <c r="W1557" s="16">
        <v>45833</v>
      </c>
      <c r="X1557">
        <v>0</v>
      </c>
      <c r="Y1557">
        <v>1290900</v>
      </c>
      <c r="Z1557" t="s">
        <v>1568</v>
      </c>
      <c r="AA1557" t="s">
        <v>248</v>
      </c>
      <c r="AB1557" t="s">
        <v>121</v>
      </c>
      <c r="AC1557" t="s">
        <v>255</v>
      </c>
      <c r="AD1557" t="s">
        <v>122</v>
      </c>
      <c r="AE1557" t="str">
        <f>IF(B1557&gt;0,IF(B1557&gt;0,(IF(B1557&lt;&gt;'PLAN SEMANAL'!$A$2,BLTOTAL!AA1557,""))),"")</f>
        <v>PERFORACIO</v>
      </c>
      <c r="AF1557" t="str">
        <f>IF(AH1557="Completo","Completo",IF(IF(B1557&gt;0,_xlfn.XLOOKUP(B1557,'Detalle reservas completas fesa'!K:K,'Detalle reservas completas fesa'!Q:Q,_xlfn.XLOOKUP(B1557,'MB25'!L:L,'MB25'!Q:Q,"Incompleto")),"")="PENDIENTE","Incompleto",IF(B1557&gt;0,_xlfn.XLOOKUP(B1557,'Detalle reservas completas fesa'!K:K,'Detalle reservas completas fesa'!Q:Q,IF(AD1557="SIN MATERIAL","Completo",IF(AD1557="COMPLETO","Completo","Incompleto"))))))</f>
        <v>Completo</v>
      </c>
      <c r="AG1557">
        <f>IF(B1557&gt;0,_xlfn.XLOOKUP(B1557,IW49BLTOTAL!A:A,IW49BLTOTAL!H:H),"")</f>
        <v>4</v>
      </c>
      <c r="AH1557" t="str">
        <f>IF(IFERROR(_xlfn.XLOOKUP(B1557,'Detalle custodia'!B:B,'Detalle custodia'!O:O),"")="custodia","Completo","")</f>
        <v/>
      </c>
    </row>
    <row r="1558" spans="1:34" x14ac:dyDescent="0.35">
      <c r="A1558" t="s">
        <v>274</v>
      </c>
      <c r="B1558">
        <v>6500662</v>
      </c>
      <c r="C1558" t="s">
        <v>123</v>
      </c>
      <c r="D1558" t="s">
        <v>1227</v>
      </c>
      <c r="E1558" t="s">
        <v>310</v>
      </c>
      <c r="F1558" t="s">
        <v>125</v>
      </c>
      <c r="G1558" t="s">
        <v>124</v>
      </c>
      <c r="H1558" s="16">
        <v>45809</v>
      </c>
      <c r="I1558" s="16">
        <v>45809</v>
      </c>
      <c r="J1558" t="s">
        <v>1574</v>
      </c>
      <c r="K1558">
        <v>1210102</v>
      </c>
      <c r="L1558" t="s">
        <v>275</v>
      </c>
      <c r="O1558">
        <v>10014596</v>
      </c>
      <c r="P1558" t="s">
        <v>176</v>
      </c>
      <c r="Q1558">
        <v>0</v>
      </c>
      <c r="R1558" t="s">
        <v>342</v>
      </c>
      <c r="S1558" t="s">
        <v>291</v>
      </c>
      <c r="T1558">
        <v>11487511</v>
      </c>
      <c r="U1558" s="16">
        <v>45607</v>
      </c>
      <c r="V1558" s="16">
        <v>45809</v>
      </c>
      <c r="W1558" s="16">
        <v>45827</v>
      </c>
      <c r="X1558">
        <v>0</v>
      </c>
      <c r="Y1558">
        <v>1290900</v>
      </c>
      <c r="Z1558" t="s">
        <v>1568</v>
      </c>
      <c r="AA1558" t="s">
        <v>248</v>
      </c>
      <c r="AB1558" t="s">
        <v>121</v>
      </c>
      <c r="AC1558" t="s">
        <v>255</v>
      </c>
      <c r="AD1558" t="s">
        <v>122</v>
      </c>
      <c r="AE1558" t="str">
        <f>IF(B1558&gt;0,IF(B1558&gt;0,(IF(B1558&lt;&gt;'PLAN SEMANAL'!$A$2,BLTOTAL!AA1558,""))),"")</f>
        <v>PERFORACIO</v>
      </c>
      <c r="AF1558" t="str">
        <f>IF(AH1558="Completo","Completo",IF(IF(B1558&gt;0,_xlfn.XLOOKUP(B1558,'Detalle reservas completas fesa'!K:K,'Detalle reservas completas fesa'!Q:Q,_xlfn.XLOOKUP(B1558,'MB25'!L:L,'MB25'!Q:Q,"Incompleto")),"")="PENDIENTE","Incompleto",IF(B1558&gt;0,_xlfn.XLOOKUP(B1558,'Detalle reservas completas fesa'!K:K,'Detalle reservas completas fesa'!Q:Q,IF(AD1558="SIN MATERIAL","Completo",IF(AD1558="COMPLETO","Completo","Incompleto"))))))</f>
        <v>Completo</v>
      </c>
      <c r="AG1558">
        <f>IF(B1558&gt;0,_xlfn.XLOOKUP(B1558,IW49BLTOTAL!A:A,IW49BLTOTAL!H:H),"")</f>
        <v>8</v>
      </c>
      <c r="AH1558" t="str">
        <f>IF(IFERROR(_xlfn.XLOOKUP(B1558,'Detalle custodia'!B:B,'Detalle custodia'!O:O),"")="custodia","Completo","")</f>
        <v/>
      </c>
    </row>
    <row r="1559" spans="1:34" x14ac:dyDescent="0.35">
      <c r="A1559" t="s">
        <v>198</v>
      </c>
      <c r="B1559">
        <v>6500645</v>
      </c>
      <c r="C1559" t="s">
        <v>129</v>
      </c>
      <c r="D1559" t="s">
        <v>1228</v>
      </c>
      <c r="E1559" t="s">
        <v>310</v>
      </c>
      <c r="F1559" t="s">
        <v>133</v>
      </c>
      <c r="G1559" t="s">
        <v>147</v>
      </c>
      <c r="H1559" s="16">
        <v>45809</v>
      </c>
      <c r="I1559" s="16">
        <v>45809</v>
      </c>
      <c r="J1559" t="s">
        <v>856</v>
      </c>
      <c r="K1559">
        <v>1215156</v>
      </c>
      <c r="L1559" t="s">
        <v>306</v>
      </c>
      <c r="O1559">
        <v>10014640</v>
      </c>
      <c r="P1559" t="s">
        <v>198</v>
      </c>
      <c r="Q1559">
        <v>0</v>
      </c>
      <c r="R1559" t="s">
        <v>329</v>
      </c>
      <c r="S1559" t="s">
        <v>343</v>
      </c>
      <c r="T1559">
        <v>11467752</v>
      </c>
      <c r="U1559" s="16">
        <v>45607</v>
      </c>
      <c r="V1559" s="16">
        <v>45809</v>
      </c>
      <c r="W1559" s="16">
        <v>45776</v>
      </c>
      <c r="X1559">
        <v>0</v>
      </c>
      <c r="Y1559">
        <v>1290900</v>
      </c>
      <c r="Z1559" t="s">
        <v>1568</v>
      </c>
      <c r="AA1559" t="s">
        <v>246</v>
      </c>
      <c r="AB1559" t="s">
        <v>121</v>
      </c>
      <c r="AC1559" t="s">
        <v>255</v>
      </c>
      <c r="AD1559" t="s">
        <v>141</v>
      </c>
      <c r="AE1559" t="str">
        <f>IF(B1559&gt;0,IF(B1559&gt;0,(IF(B1559&lt;&gt;'PLAN SEMANAL'!$A$2,BLTOTAL!AA1559,""))),"")</f>
        <v>AUXILIAR</v>
      </c>
      <c r="AF1559" t="str">
        <f>IF(AH1559="Completo","Completo",IF(IF(B1559&gt;0,_xlfn.XLOOKUP(B1559,'Detalle reservas completas fesa'!K:K,'Detalle reservas completas fesa'!Q:Q,_xlfn.XLOOKUP(B1559,'MB25'!L:L,'MB25'!Q:Q,"Incompleto")),"")="PENDIENTE","Incompleto",IF(B1559&gt;0,_xlfn.XLOOKUP(B1559,'Detalle reservas completas fesa'!K:K,'Detalle reservas completas fesa'!Q:Q,IF(AD1559="SIN MATERIAL","Completo",IF(AD1559="COMPLETO","Completo","Incompleto"))))))</f>
        <v>Incompleto</v>
      </c>
      <c r="AG1559">
        <f>IF(B1559&gt;0,_xlfn.XLOOKUP(B1559,IW49BLTOTAL!A:A,IW49BLTOTAL!H:H),"")</f>
        <v>10</v>
      </c>
      <c r="AH1559" t="str">
        <f>IF(IFERROR(_xlfn.XLOOKUP(B1559,'Detalle custodia'!B:B,'Detalle custodia'!O:O),"")="custodia","Completo","")</f>
        <v/>
      </c>
    </row>
    <row r="1560" spans="1:34" x14ac:dyDescent="0.35">
      <c r="A1560" t="s">
        <v>272</v>
      </c>
      <c r="B1560">
        <v>6500635</v>
      </c>
      <c r="C1560" t="s">
        <v>123</v>
      </c>
      <c r="D1560" t="s">
        <v>1229</v>
      </c>
      <c r="E1560" t="s">
        <v>310</v>
      </c>
      <c r="F1560" t="s">
        <v>133</v>
      </c>
      <c r="G1560" t="s">
        <v>132</v>
      </c>
      <c r="H1560" s="16">
        <v>45839</v>
      </c>
      <c r="I1560" s="16">
        <v>45869</v>
      </c>
      <c r="J1560" t="s">
        <v>3476</v>
      </c>
      <c r="K1560">
        <v>1210102</v>
      </c>
      <c r="L1560" t="s">
        <v>273</v>
      </c>
      <c r="O1560">
        <v>10017653</v>
      </c>
      <c r="P1560" t="s">
        <v>165</v>
      </c>
      <c r="Q1560">
        <v>0</v>
      </c>
      <c r="R1560" t="s">
        <v>342</v>
      </c>
      <c r="S1560" t="s">
        <v>342</v>
      </c>
      <c r="T1560">
        <v>11448268</v>
      </c>
      <c r="U1560" s="16">
        <v>45607</v>
      </c>
      <c r="V1560" s="16">
        <v>45839</v>
      </c>
      <c r="W1560" s="16">
        <v>45833</v>
      </c>
      <c r="X1560">
        <v>0</v>
      </c>
      <c r="Y1560">
        <v>1290900</v>
      </c>
      <c r="Z1560" t="s">
        <v>1568</v>
      </c>
      <c r="AA1560" t="s">
        <v>248</v>
      </c>
      <c r="AB1560" t="s">
        <v>121</v>
      </c>
      <c r="AC1560" t="s">
        <v>255</v>
      </c>
      <c r="AD1560" t="s">
        <v>122</v>
      </c>
      <c r="AE1560" t="str">
        <f>IF(B1560&gt;0,IF(B1560&gt;0,(IF(B1560&lt;&gt;'PLAN SEMANAL'!$A$2,BLTOTAL!AA1560,""))),"")</f>
        <v>PERFORACIO</v>
      </c>
      <c r="AF1560" t="str">
        <f>IF(AH1560="Completo","Completo",IF(IF(B1560&gt;0,_xlfn.XLOOKUP(B1560,'Detalle reservas completas fesa'!K:K,'Detalle reservas completas fesa'!Q:Q,_xlfn.XLOOKUP(B1560,'MB25'!L:L,'MB25'!Q:Q,"Incompleto")),"")="PENDIENTE","Incompleto",IF(B1560&gt;0,_xlfn.XLOOKUP(B1560,'Detalle reservas completas fesa'!K:K,'Detalle reservas completas fesa'!Q:Q,IF(AD1560="SIN MATERIAL","Completo",IF(AD1560="COMPLETO","Completo","Incompleto"))))))</f>
        <v>Completo</v>
      </c>
      <c r="AG1560">
        <f>IF(B1560&gt;0,_xlfn.XLOOKUP(B1560,IW49BLTOTAL!A:A,IW49BLTOTAL!H:H),"")</f>
        <v>2</v>
      </c>
      <c r="AH1560" t="str">
        <f>IF(IFERROR(_xlfn.XLOOKUP(B1560,'Detalle custodia'!B:B,'Detalle custodia'!O:O),"")="custodia","Completo","")</f>
        <v/>
      </c>
    </row>
    <row r="1561" spans="1:34" x14ac:dyDescent="0.35">
      <c r="A1561" t="s">
        <v>274</v>
      </c>
      <c r="B1561">
        <v>6500634</v>
      </c>
      <c r="C1561" t="s">
        <v>123</v>
      </c>
      <c r="D1561" t="s">
        <v>1230</v>
      </c>
      <c r="E1561" t="s">
        <v>310</v>
      </c>
      <c r="F1561" t="s">
        <v>125</v>
      </c>
      <c r="G1561" t="s">
        <v>423</v>
      </c>
      <c r="H1561" s="16">
        <v>45845</v>
      </c>
      <c r="I1561" s="16">
        <v>45845</v>
      </c>
      <c r="J1561" t="s">
        <v>856</v>
      </c>
      <c r="K1561">
        <v>1210102</v>
      </c>
      <c r="L1561" t="s">
        <v>275</v>
      </c>
      <c r="O1561">
        <v>10014596</v>
      </c>
      <c r="P1561" t="s">
        <v>176</v>
      </c>
      <c r="Q1561">
        <v>294.08999999999997</v>
      </c>
      <c r="R1561" t="s">
        <v>342</v>
      </c>
      <c r="S1561" t="s">
        <v>342</v>
      </c>
      <c r="T1561">
        <v>11464967</v>
      </c>
      <c r="U1561" s="16">
        <v>45607</v>
      </c>
      <c r="V1561" s="16">
        <v>45845</v>
      </c>
      <c r="W1561" s="16">
        <v>45844</v>
      </c>
      <c r="X1561">
        <v>294.08999999999997</v>
      </c>
      <c r="Y1561">
        <v>1290900</v>
      </c>
      <c r="Z1561" t="s">
        <v>1568</v>
      </c>
      <c r="AA1561" t="s">
        <v>248</v>
      </c>
      <c r="AB1561" t="s">
        <v>121</v>
      </c>
      <c r="AC1561" t="s">
        <v>255</v>
      </c>
      <c r="AD1561" t="s">
        <v>122</v>
      </c>
      <c r="AE1561" t="str">
        <f>IF(B1561&gt;0,IF(B1561&gt;0,(IF(B1561&lt;&gt;'PLAN SEMANAL'!$A$2,BLTOTAL!AA1561,""))),"")</f>
        <v>PERFORACIO</v>
      </c>
      <c r="AF1561" t="str">
        <f>IF(AH1561="Completo","Completo",IF(IF(B1561&gt;0,_xlfn.XLOOKUP(B1561,'Detalle reservas completas fesa'!K:K,'Detalle reservas completas fesa'!Q:Q,_xlfn.XLOOKUP(B1561,'MB25'!L:L,'MB25'!Q:Q,"Incompleto")),"")="PENDIENTE","Incompleto",IF(B1561&gt;0,_xlfn.XLOOKUP(B1561,'Detalle reservas completas fesa'!K:K,'Detalle reservas completas fesa'!Q:Q,IF(AD1561="SIN MATERIAL","Completo",IF(AD1561="COMPLETO","Completo","Incompleto"))))))</f>
        <v>Completo</v>
      </c>
      <c r="AG1561">
        <f>IF(B1561&gt;0,_xlfn.XLOOKUP(B1561,IW49BLTOTAL!A:A,IW49BLTOTAL!H:H),"")</f>
        <v>12</v>
      </c>
      <c r="AH1561" t="str">
        <f>IF(IFERROR(_xlfn.XLOOKUP(B1561,'Detalle custodia'!B:B,'Detalle custodia'!O:O),"")="custodia","Completo","")</f>
        <v/>
      </c>
    </row>
    <row r="1562" spans="1:34" x14ac:dyDescent="0.35">
      <c r="A1562" t="s">
        <v>128</v>
      </c>
      <c r="B1562">
        <v>6500632</v>
      </c>
      <c r="C1562" t="s">
        <v>123</v>
      </c>
      <c r="D1562" t="s">
        <v>1231</v>
      </c>
      <c r="E1562" t="s">
        <v>310</v>
      </c>
      <c r="F1562" t="s">
        <v>133</v>
      </c>
      <c r="G1562" t="s">
        <v>132</v>
      </c>
      <c r="H1562" s="16">
        <v>45839</v>
      </c>
      <c r="I1562" s="16">
        <v>45869</v>
      </c>
      <c r="J1562" t="s">
        <v>3476</v>
      </c>
      <c r="K1562">
        <v>1210100</v>
      </c>
      <c r="L1562" t="s">
        <v>390</v>
      </c>
      <c r="O1562">
        <v>10014594</v>
      </c>
      <c r="P1562" t="s">
        <v>128</v>
      </c>
      <c r="Q1562">
        <v>0</v>
      </c>
      <c r="R1562" t="s">
        <v>342</v>
      </c>
      <c r="S1562" t="s">
        <v>342</v>
      </c>
      <c r="T1562">
        <v>11464947</v>
      </c>
      <c r="U1562" s="16">
        <v>45607</v>
      </c>
      <c r="V1562" s="16">
        <v>45839</v>
      </c>
      <c r="W1562" s="16">
        <v>45833</v>
      </c>
      <c r="X1562">
        <v>0</v>
      </c>
      <c r="Y1562">
        <v>1290900</v>
      </c>
      <c r="Z1562" t="s">
        <v>1568</v>
      </c>
      <c r="AA1562" t="s">
        <v>248</v>
      </c>
      <c r="AB1562" t="s">
        <v>121</v>
      </c>
      <c r="AC1562" t="s">
        <v>255</v>
      </c>
      <c r="AD1562" t="s">
        <v>122</v>
      </c>
      <c r="AE1562" t="str">
        <f>IF(B1562&gt;0,IF(B1562&gt;0,(IF(B1562&lt;&gt;'PLAN SEMANAL'!$A$2,BLTOTAL!AA1562,""))),"")</f>
        <v>PERFORACIO</v>
      </c>
      <c r="AF1562" t="str">
        <f>IF(AH1562="Completo","Completo",IF(IF(B1562&gt;0,_xlfn.XLOOKUP(B1562,'Detalle reservas completas fesa'!K:K,'Detalle reservas completas fesa'!Q:Q,_xlfn.XLOOKUP(B1562,'MB25'!L:L,'MB25'!Q:Q,"Incompleto")),"")="PENDIENTE","Incompleto",IF(B1562&gt;0,_xlfn.XLOOKUP(B1562,'Detalle reservas completas fesa'!K:K,'Detalle reservas completas fesa'!Q:Q,IF(AD1562="SIN MATERIAL","Completo",IF(AD1562="COMPLETO","Completo","Incompleto"))))))</f>
        <v>Completo</v>
      </c>
      <c r="AG1562">
        <f>IF(B1562&gt;0,_xlfn.XLOOKUP(B1562,IW49BLTOTAL!A:A,IW49BLTOTAL!H:H),"")</f>
        <v>8</v>
      </c>
      <c r="AH1562" t="str">
        <f>IF(IFERROR(_xlfn.XLOOKUP(B1562,'Detalle custodia'!B:B,'Detalle custodia'!O:O),"")="custodia","Completo","")</f>
        <v/>
      </c>
    </row>
    <row r="1563" spans="1:34" x14ac:dyDescent="0.35">
      <c r="A1563" t="s">
        <v>232</v>
      </c>
      <c r="B1563">
        <v>6500567</v>
      </c>
      <c r="C1563" t="s">
        <v>129</v>
      </c>
      <c r="D1563" t="s">
        <v>1046</v>
      </c>
      <c r="E1563" t="s">
        <v>310</v>
      </c>
      <c r="F1563" t="s">
        <v>133</v>
      </c>
      <c r="G1563" t="s">
        <v>226</v>
      </c>
      <c r="H1563" s="16">
        <v>45809</v>
      </c>
      <c r="I1563" s="16">
        <v>45809</v>
      </c>
      <c r="J1563" t="s">
        <v>856</v>
      </c>
      <c r="K1563">
        <v>1213130</v>
      </c>
      <c r="L1563" t="s">
        <v>340</v>
      </c>
      <c r="O1563">
        <v>10014610</v>
      </c>
      <c r="P1563" t="s">
        <v>232</v>
      </c>
      <c r="Q1563">
        <v>0</v>
      </c>
      <c r="R1563" t="s">
        <v>329</v>
      </c>
      <c r="S1563" t="s">
        <v>343</v>
      </c>
      <c r="T1563">
        <v>11380873</v>
      </c>
      <c r="U1563" s="16">
        <v>45606</v>
      </c>
      <c r="V1563" s="16">
        <v>45809</v>
      </c>
      <c r="W1563" s="16">
        <v>45776</v>
      </c>
      <c r="X1563">
        <v>0</v>
      </c>
      <c r="Y1563">
        <v>1290900</v>
      </c>
      <c r="Z1563" t="s">
        <v>1568</v>
      </c>
      <c r="AA1563" t="s">
        <v>245</v>
      </c>
      <c r="AB1563" t="s">
        <v>121</v>
      </c>
      <c r="AC1563" t="s">
        <v>255</v>
      </c>
      <c r="AD1563" t="s">
        <v>189</v>
      </c>
      <c r="AE1563" t="str">
        <f>IF(B1563&gt;0,IF(B1563&gt;0,(IF(B1563&lt;&gt;'PLAN SEMANAL'!$A$2,BLTOTAL!AA1563,""))),"")</f>
        <v>ACARREO</v>
      </c>
      <c r="AF1563" t="str">
        <f>IF(AH1563="Completo","Completo",IF(IF(B1563&gt;0,_xlfn.XLOOKUP(B1563,'Detalle reservas completas fesa'!K:K,'Detalle reservas completas fesa'!Q:Q,_xlfn.XLOOKUP(B1563,'MB25'!L:L,'MB25'!Q:Q,"Incompleto")),"")="PENDIENTE","Incompleto",IF(B1563&gt;0,_xlfn.XLOOKUP(B1563,'Detalle reservas completas fesa'!K:K,'Detalle reservas completas fesa'!Q:Q,IF(AD1563="SIN MATERIAL","Completo",IF(AD1563="COMPLETO","Completo","Incompleto"))))))</f>
        <v>Completo</v>
      </c>
      <c r="AG1563">
        <f>IF(B1563&gt;0,_xlfn.XLOOKUP(B1563,IW49BLTOTAL!A:A,IW49BLTOTAL!H:H),"")</f>
        <v>2</v>
      </c>
      <c r="AH1563" t="str">
        <f>IF(IFERROR(_xlfn.XLOOKUP(B1563,'Detalle custodia'!B:B,'Detalle custodia'!O:O),"")="custodia","Completo","")</f>
        <v/>
      </c>
    </row>
    <row r="1564" spans="1:34" x14ac:dyDescent="0.35">
      <c r="A1564" t="s">
        <v>210</v>
      </c>
      <c r="B1564">
        <v>6500565</v>
      </c>
      <c r="C1564" t="s">
        <v>129</v>
      </c>
      <c r="D1564" t="s">
        <v>1232</v>
      </c>
      <c r="E1564" t="s">
        <v>310</v>
      </c>
      <c r="F1564" t="s">
        <v>259</v>
      </c>
      <c r="G1564" t="s">
        <v>226</v>
      </c>
      <c r="H1564" s="16">
        <v>45809</v>
      </c>
      <c r="I1564" s="16">
        <v>45809</v>
      </c>
      <c r="J1564" t="s">
        <v>1102</v>
      </c>
      <c r="K1564">
        <v>1213130</v>
      </c>
      <c r="L1564" t="s">
        <v>395</v>
      </c>
      <c r="O1564">
        <v>10014608</v>
      </c>
      <c r="P1564" t="s">
        <v>210</v>
      </c>
      <c r="Q1564">
        <v>0</v>
      </c>
      <c r="R1564" t="s">
        <v>329</v>
      </c>
      <c r="S1564" t="s">
        <v>343</v>
      </c>
      <c r="T1564">
        <v>11449880</v>
      </c>
      <c r="U1564" s="16">
        <v>45606</v>
      </c>
      <c r="V1564" s="16">
        <v>45809</v>
      </c>
      <c r="W1564" s="16">
        <v>45776</v>
      </c>
      <c r="X1564">
        <v>0</v>
      </c>
      <c r="Y1564">
        <v>1290900</v>
      </c>
      <c r="Z1564" t="s">
        <v>1568</v>
      </c>
      <c r="AA1564" t="s">
        <v>245</v>
      </c>
      <c r="AB1564" t="s">
        <v>121</v>
      </c>
      <c r="AC1564" t="s">
        <v>255</v>
      </c>
      <c r="AD1564" t="s">
        <v>189</v>
      </c>
      <c r="AE1564" t="str">
        <f>IF(B1564&gt;0,IF(B1564&gt;0,(IF(B1564&lt;&gt;'PLAN SEMANAL'!$A$2,BLTOTAL!AA1564,""))),"")</f>
        <v>ACARREO</v>
      </c>
      <c r="AF1564" t="str">
        <f>IF(AH1564="Completo","Completo",IF(IF(B1564&gt;0,_xlfn.XLOOKUP(B1564,'Detalle reservas completas fesa'!K:K,'Detalle reservas completas fesa'!Q:Q,_xlfn.XLOOKUP(B1564,'MB25'!L:L,'MB25'!Q:Q,"Incompleto")),"")="PENDIENTE","Incompleto",IF(B1564&gt;0,_xlfn.XLOOKUP(B1564,'Detalle reservas completas fesa'!K:K,'Detalle reservas completas fesa'!Q:Q,IF(AD1564="SIN MATERIAL","Completo",IF(AD1564="COMPLETO","Completo","Incompleto"))))))</f>
        <v>Completo</v>
      </c>
      <c r="AG1564">
        <f>IF(B1564&gt;0,_xlfn.XLOOKUP(B1564,IW49BLTOTAL!A:A,IW49BLTOTAL!H:H),"")</f>
        <v>2</v>
      </c>
      <c r="AH1564" t="str">
        <f>IF(IFERROR(_xlfn.XLOOKUP(B1564,'Detalle custodia'!B:B,'Detalle custodia'!O:O),"")="custodia","Completo","")</f>
        <v/>
      </c>
    </row>
    <row r="1565" spans="1:34" x14ac:dyDescent="0.35">
      <c r="A1565" t="s">
        <v>240</v>
      </c>
      <c r="B1565">
        <v>6500562</v>
      </c>
      <c r="C1565" t="s">
        <v>129</v>
      </c>
      <c r="D1565" t="s">
        <v>1233</v>
      </c>
      <c r="E1565" t="s">
        <v>310</v>
      </c>
      <c r="F1565" t="s">
        <v>133</v>
      </c>
      <c r="G1565" t="s">
        <v>132</v>
      </c>
      <c r="H1565" s="16">
        <v>45839</v>
      </c>
      <c r="I1565" s="16">
        <v>45869</v>
      </c>
      <c r="J1565" t="s">
        <v>3476</v>
      </c>
      <c r="K1565">
        <v>1213130</v>
      </c>
      <c r="L1565" t="s">
        <v>304</v>
      </c>
      <c r="O1565">
        <v>10014607</v>
      </c>
      <c r="P1565" t="s">
        <v>240</v>
      </c>
      <c r="Q1565">
        <v>0</v>
      </c>
      <c r="R1565" t="s">
        <v>329</v>
      </c>
      <c r="S1565" t="s">
        <v>3901</v>
      </c>
      <c r="T1565">
        <v>11461511</v>
      </c>
      <c r="U1565" s="16">
        <v>45606</v>
      </c>
      <c r="V1565" s="16">
        <v>45839</v>
      </c>
      <c r="W1565" s="16">
        <v>45835</v>
      </c>
      <c r="X1565">
        <v>0</v>
      </c>
      <c r="Y1565">
        <v>1290900</v>
      </c>
      <c r="Z1565" t="s">
        <v>1568</v>
      </c>
      <c r="AA1565" t="s">
        <v>245</v>
      </c>
      <c r="AB1565" t="s">
        <v>121</v>
      </c>
      <c r="AC1565" t="s">
        <v>255</v>
      </c>
      <c r="AD1565" t="s">
        <v>122</v>
      </c>
      <c r="AE1565" t="str">
        <f>IF(B1565&gt;0,IF(B1565&gt;0,(IF(B1565&lt;&gt;'PLAN SEMANAL'!$A$2,BLTOTAL!AA1565,""))),"")</f>
        <v>ACARREO</v>
      </c>
      <c r="AF1565" t="str">
        <f>IF(AH1565="Completo","Completo",IF(IF(B1565&gt;0,_xlfn.XLOOKUP(B1565,'Detalle reservas completas fesa'!K:K,'Detalle reservas completas fesa'!Q:Q,_xlfn.XLOOKUP(B1565,'MB25'!L:L,'MB25'!Q:Q,"Incompleto")),"")="PENDIENTE","Incompleto",IF(B1565&gt;0,_xlfn.XLOOKUP(B1565,'Detalle reservas completas fesa'!K:K,'Detalle reservas completas fesa'!Q:Q,IF(AD1565="SIN MATERIAL","Completo",IF(AD1565="COMPLETO","Completo","Incompleto"))))))</f>
        <v>Completo</v>
      </c>
      <c r="AG1565">
        <f>IF(B1565&gt;0,_xlfn.XLOOKUP(B1565,IW49BLTOTAL!A:A,IW49BLTOTAL!H:H),"")</f>
        <v>1</v>
      </c>
      <c r="AH1565" t="str">
        <f>IF(IFERROR(_xlfn.XLOOKUP(B1565,'Detalle custodia'!B:B,'Detalle custodia'!O:O),"")="custodia","Completo","")</f>
        <v/>
      </c>
    </row>
    <row r="1566" spans="1:34" x14ac:dyDescent="0.35">
      <c r="A1566" t="s">
        <v>240</v>
      </c>
      <c r="B1566">
        <v>6500558</v>
      </c>
      <c r="C1566" t="s">
        <v>129</v>
      </c>
      <c r="D1566" t="s">
        <v>1234</v>
      </c>
      <c r="E1566" t="s">
        <v>310</v>
      </c>
      <c r="F1566" t="s">
        <v>259</v>
      </c>
      <c r="G1566" t="s">
        <v>124</v>
      </c>
      <c r="H1566" s="16">
        <v>45809</v>
      </c>
      <c r="I1566" s="16">
        <v>45838</v>
      </c>
      <c r="J1566" t="s">
        <v>3478</v>
      </c>
      <c r="K1566">
        <v>1213130</v>
      </c>
      <c r="L1566" t="s">
        <v>304</v>
      </c>
      <c r="O1566">
        <v>10014607</v>
      </c>
      <c r="P1566" t="s">
        <v>240</v>
      </c>
      <c r="Q1566">
        <v>0</v>
      </c>
      <c r="R1566" t="s">
        <v>329</v>
      </c>
      <c r="S1566" t="s">
        <v>3891</v>
      </c>
      <c r="T1566">
        <v>11379001</v>
      </c>
      <c r="U1566" s="16">
        <v>45606</v>
      </c>
      <c r="V1566" s="16">
        <v>45809</v>
      </c>
      <c r="W1566" s="16">
        <v>45815</v>
      </c>
      <c r="X1566">
        <v>0</v>
      </c>
      <c r="Y1566">
        <v>1290900</v>
      </c>
      <c r="Z1566" t="s">
        <v>1568</v>
      </c>
      <c r="AA1566" t="s">
        <v>245</v>
      </c>
      <c r="AB1566" t="s">
        <v>121</v>
      </c>
      <c r="AC1566" t="s">
        <v>255</v>
      </c>
      <c r="AD1566" t="s">
        <v>141</v>
      </c>
      <c r="AE1566" t="str">
        <f>IF(B1566&gt;0,IF(B1566&gt;0,(IF(B1566&lt;&gt;'PLAN SEMANAL'!$A$2,BLTOTAL!AA1566,""))),"")</f>
        <v>ACARREO</v>
      </c>
      <c r="AF1566" t="str">
        <f>IF(AH1566="Completo","Completo",IF(IF(B1566&gt;0,_xlfn.XLOOKUP(B1566,'Detalle reservas completas fesa'!K:K,'Detalle reservas completas fesa'!Q:Q,_xlfn.XLOOKUP(B1566,'MB25'!L:L,'MB25'!Q:Q,"Incompleto")),"")="PENDIENTE","Incompleto",IF(B1566&gt;0,_xlfn.XLOOKUP(B1566,'Detalle reservas completas fesa'!K:K,'Detalle reservas completas fesa'!Q:Q,IF(AD1566="SIN MATERIAL","Completo",IF(AD1566="COMPLETO","Completo","Incompleto"))))))</f>
        <v>Incompleto</v>
      </c>
      <c r="AG1566">
        <f>IF(B1566&gt;0,_xlfn.XLOOKUP(B1566,IW49BLTOTAL!A:A,IW49BLTOTAL!H:H),"")</f>
        <v>2</v>
      </c>
      <c r="AH1566" t="str">
        <f>IF(IFERROR(_xlfn.XLOOKUP(B1566,'Detalle custodia'!B:B,'Detalle custodia'!O:O),"")="custodia","Completo","")</f>
        <v/>
      </c>
    </row>
    <row r="1567" spans="1:34" x14ac:dyDescent="0.35">
      <c r="A1567" t="s">
        <v>228</v>
      </c>
      <c r="B1567">
        <v>6500515</v>
      </c>
      <c r="C1567" t="s">
        <v>129</v>
      </c>
      <c r="D1567" t="s">
        <v>1235</v>
      </c>
      <c r="E1567" t="s">
        <v>310</v>
      </c>
      <c r="F1567" t="s">
        <v>133</v>
      </c>
      <c r="G1567" t="s">
        <v>147</v>
      </c>
      <c r="H1567" s="16">
        <v>45839</v>
      </c>
      <c r="I1567" s="16">
        <v>45869</v>
      </c>
      <c r="J1567" t="s">
        <v>3476</v>
      </c>
      <c r="K1567">
        <v>1213130</v>
      </c>
      <c r="L1567" t="s">
        <v>387</v>
      </c>
      <c r="O1567">
        <v>10014624</v>
      </c>
      <c r="P1567" t="s">
        <v>228</v>
      </c>
      <c r="Q1567">
        <v>0</v>
      </c>
      <c r="R1567" t="s">
        <v>329</v>
      </c>
      <c r="S1567" t="s">
        <v>3901</v>
      </c>
      <c r="T1567">
        <v>11463596</v>
      </c>
      <c r="U1567" s="16">
        <v>45606</v>
      </c>
      <c r="V1567" s="16">
        <v>45839</v>
      </c>
      <c r="W1567" s="16">
        <v>45835</v>
      </c>
      <c r="X1567">
        <v>0</v>
      </c>
      <c r="Y1567">
        <v>1290900</v>
      </c>
      <c r="Z1567" t="s">
        <v>1568</v>
      </c>
      <c r="AA1567" t="s">
        <v>245</v>
      </c>
      <c r="AB1567" t="s">
        <v>121</v>
      </c>
      <c r="AC1567" t="s">
        <v>255</v>
      </c>
      <c r="AD1567" t="s">
        <v>141</v>
      </c>
      <c r="AE1567" t="str">
        <f>IF(B1567&gt;0,IF(B1567&gt;0,(IF(B1567&lt;&gt;'PLAN SEMANAL'!$A$2,BLTOTAL!AA1567,""))),"")</f>
        <v>ACARREO</v>
      </c>
      <c r="AF1567" t="str">
        <f>IF(AH1567="Completo","Completo",IF(IF(B1567&gt;0,_xlfn.XLOOKUP(B1567,'Detalle reservas completas fesa'!K:K,'Detalle reservas completas fesa'!Q:Q,_xlfn.XLOOKUP(B1567,'MB25'!L:L,'MB25'!Q:Q,"Incompleto")),"")="PENDIENTE","Incompleto",IF(B1567&gt;0,_xlfn.XLOOKUP(B1567,'Detalle reservas completas fesa'!K:K,'Detalle reservas completas fesa'!Q:Q,IF(AD1567="SIN MATERIAL","Completo",IF(AD1567="COMPLETO","Completo","Incompleto"))))))</f>
        <v>Completo</v>
      </c>
      <c r="AG1567">
        <f>IF(B1567&gt;0,_xlfn.XLOOKUP(B1567,IW49BLTOTAL!A:A,IW49BLTOTAL!H:H),"")</f>
        <v>8</v>
      </c>
      <c r="AH1567" t="str">
        <f>IF(IFERROR(_xlfn.XLOOKUP(B1567,'Detalle custodia'!B:B,'Detalle custodia'!O:O),"")="custodia","Completo","")</f>
        <v/>
      </c>
    </row>
    <row r="1568" spans="1:34" x14ac:dyDescent="0.35">
      <c r="A1568" t="s">
        <v>207</v>
      </c>
      <c r="B1568">
        <v>6500509</v>
      </c>
      <c r="C1568" t="s">
        <v>129</v>
      </c>
      <c r="D1568" t="s">
        <v>1237</v>
      </c>
      <c r="E1568" t="s">
        <v>310</v>
      </c>
      <c r="F1568" t="s">
        <v>379</v>
      </c>
      <c r="G1568" t="s">
        <v>127</v>
      </c>
      <c r="H1568" s="16">
        <v>45839</v>
      </c>
      <c r="I1568" s="16">
        <v>45869</v>
      </c>
      <c r="J1568" t="s">
        <v>3476</v>
      </c>
      <c r="K1568">
        <v>1213130</v>
      </c>
      <c r="L1568" t="s">
        <v>385</v>
      </c>
      <c r="O1568">
        <v>10014621</v>
      </c>
      <c r="P1568" t="s">
        <v>207</v>
      </c>
      <c r="Q1568">
        <v>0</v>
      </c>
      <c r="R1568" t="s">
        <v>329</v>
      </c>
      <c r="S1568" t="s">
        <v>3901</v>
      </c>
      <c r="T1568">
        <v>11483826</v>
      </c>
      <c r="U1568" s="16">
        <v>45606</v>
      </c>
      <c r="V1568" s="16">
        <v>45839</v>
      </c>
      <c r="W1568" s="16">
        <v>45835</v>
      </c>
      <c r="X1568">
        <v>0</v>
      </c>
      <c r="Y1568">
        <v>1290900</v>
      </c>
      <c r="Z1568" t="s">
        <v>1568</v>
      </c>
      <c r="AA1568" t="s">
        <v>245</v>
      </c>
      <c r="AB1568" t="s">
        <v>121</v>
      </c>
      <c r="AC1568" t="s">
        <v>255</v>
      </c>
      <c r="AD1568" t="s">
        <v>122</v>
      </c>
      <c r="AE1568" t="str">
        <f>IF(B1568&gt;0,IF(B1568&gt;0,(IF(B1568&lt;&gt;'PLAN SEMANAL'!$A$2,BLTOTAL!AA1568,""))),"")</f>
        <v>ACARREO</v>
      </c>
      <c r="AF1568" t="str">
        <f>IF(AH1568="Completo","Completo",IF(IF(B1568&gt;0,_xlfn.XLOOKUP(B1568,'Detalle reservas completas fesa'!K:K,'Detalle reservas completas fesa'!Q:Q,_xlfn.XLOOKUP(B1568,'MB25'!L:L,'MB25'!Q:Q,"Incompleto")),"")="PENDIENTE","Incompleto",IF(B1568&gt;0,_xlfn.XLOOKUP(B1568,'Detalle reservas completas fesa'!K:K,'Detalle reservas completas fesa'!Q:Q,IF(AD1568="SIN MATERIAL","Completo",IF(AD1568="COMPLETO","Completo","Incompleto"))))))</f>
        <v>Completo</v>
      </c>
      <c r="AG1568">
        <f>IF(B1568&gt;0,_xlfn.XLOOKUP(B1568,IW49BLTOTAL!A:A,IW49BLTOTAL!H:H),"")</f>
        <v>4</v>
      </c>
      <c r="AH1568" t="str">
        <f>IF(IFERROR(_xlfn.XLOOKUP(B1568,'Detalle custodia'!B:B,'Detalle custodia'!O:O),"")="custodia","Completo","")</f>
        <v/>
      </c>
    </row>
    <row r="1569" spans="1:34" x14ac:dyDescent="0.35">
      <c r="A1569" t="s">
        <v>131</v>
      </c>
      <c r="B1569">
        <v>6500506</v>
      </c>
      <c r="C1569" t="s">
        <v>129</v>
      </c>
      <c r="D1569" t="s">
        <v>1238</v>
      </c>
      <c r="E1569" t="s">
        <v>310</v>
      </c>
      <c r="F1569" t="s">
        <v>133</v>
      </c>
      <c r="G1569" t="s">
        <v>147</v>
      </c>
      <c r="H1569" s="16">
        <v>45809</v>
      </c>
      <c r="I1569" s="16">
        <v>45809</v>
      </c>
      <c r="J1569" t="s">
        <v>856</v>
      </c>
      <c r="K1569">
        <v>1213130</v>
      </c>
      <c r="L1569" t="s">
        <v>335</v>
      </c>
      <c r="O1569">
        <v>10014603</v>
      </c>
      <c r="P1569" t="s">
        <v>131</v>
      </c>
      <c r="Q1569">
        <v>0</v>
      </c>
      <c r="R1569" t="s">
        <v>329</v>
      </c>
      <c r="S1569" t="s">
        <v>343</v>
      </c>
      <c r="T1569">
        <v>11413681</v>
      </c>
      <c r="U1569" s="16">
        <v>45606</v>
      </c>
      <c r="V1569" s="16">
        <v>45809</v>
      </c>
      <c r="W1569" s="16">
        <v>45774</v>
      </c>
      <c r="X1569">
        <v>0</v>
      </c>
      <c r="Y1569">
        <v>1290900</v>
      </c>
      <c r="Z1569" t="s">
        <v>1568</v>
      </c>
      <c r="AA1569" t="s">
        <v>245</v>
      </c>
      <c r="AB1569" t="s">
        <v>121</v>
      </c>
      <c r="AC1569" t="s">
        <v>255</v>
      </c>
      <c r="AD1569" t="s">
        <v>141</v>
      </c>
      <c r="AE1569" t="str">
        <f>IF(B1569&gt;0,IF(B1569&gt;0,(IF(B1569&lt;&gt;'PLAN SEMANAL'!$A$2,BLTOTAL!AA1569,""))),"")</f>
        <v>ACARREO</v>
      </c>
      <c r="AF1569" t="str">
        <f>IF(AH1569="Completo","Completo",IF(IF(B1569&gt;0,_xlfn.XLOOKUP(B1569,'Detalle reservas completas fesa'!K:K,'Detalle reservas completas fesa'!Q:Q,_xlfn.XLOOKUP(B1569,'MB25'!L:L,'MB25'!Q:Q,"Incompleto")),"")="PENDIENTE","Incompleto",IF(B1569&gt;0,_xlfn.XLOOKUP(B1569,'Detalle reservas completas fesa'!K:K,'Detalle reservas completas fesa'!Q:Q,IF(AD1569="SIN MATERIAL","Completo",IF(AD1569="COMPLETO","Completo","Incompleto"))))))</f>
        <v>Incompleto</v>
      </c>
      <c r="AG1569">
        <f>IF(B1569&gt;0,_xlfn.XLOOKUP(B1569,IW49BLTOTAL!A:A,IW49BLTOTAL!H:H),"")</f>
        <v>4</v>
      </c>
      <c r="AH1569" t="str">
        <f>IF(IFERROR(_xlfn.XLOOKUP(B1569,'Detalle custodia'!B:B,'Detalle custodia'!O:O),"")="custodia","Completo","")</f>
        <v/>
      </c>
    </row>
    <row r="1570" spans="1:34" x14ac:dyDescent="0.35">
      <c r="A1570" t="s">
        <v>131</v>
      </c>
      <c r="B1570">
        <v>6500505</v>
      </c>
      <c r="C1570" t="s">
        <v>129</v>
      </c>
      <c r="D1570" t="s">
        <v>1239</v>
      </c>
      <c r="E1570" t="s">
        <v>310</v>
      </c>
      <c r="F1570" t="s">
        <v>133</v>
      </c>
      <c r="G1570" t="s">
        <v>132</v>
      </c>
      <c r="H1570" s="16">
        <v>45809</v>
      </c>
      <c r="I1570" s="16">
        <v>45809</v>
      </c>
      <c r="J1570" t="s">
        <v>856</v>
      </c>
      <c r="K1570">
        <v>1213130</v>
      </c>
      <c r="L1570" t="s">
        <v>335</v>
      </c>
      <c r="O1570">
        <v>10014603</v>
      </c>
      <c r="P1570" t="s">
        <v>131</v>
      </c>
      <c r="Q1570">
        <v>0</v>
      </c>
      <c r="R1570" t="s">
        <v>329</v>
      </c>
      <c r="S1570" t="s">
        <v>343</v>
      </c>
      <c r="T1570">
        <v>11430658</v>
      </c>
      <c r="U1570" s="16">
        <v>45606</v>
      </c>
      <c r="V1570" s="16">
        <v>45809</v>
      </c>
      <c r="W1570" s="16">
        <v>45774</v>
      </c>
      <c r="X1570">
        <v>0</v>
      </c>
      <c r="Y1570">
        <v>1290900</v>
      </c>
      <c r="Z1570" t="s">
        <v>1568</v>
      </c>
      <c r="AA1570" t="s">
        <v>245</v>
      </c>
      <c r="AB1570" t="s">
        <v>121</v>
      </c>
      <c r="AC1570" t="s">
        <v>255</v>
      </c>
      <c r="AE1570" t="str">
        <f>IF(B1570&gt;0,IF(B1570&gt;0,(IF(B1570&lt;&gt;'PLAN SEMANAL'!$A$2,BLTOTAL!AA1570,""))),"")</f>
        <v>ACARREO</v>
      </c>
      <c r="AF1570" t="str">
        <f>IF(AH1570="Completo","Completo",IF(IF(B1570&gt;0,_xlfn.XLOOKUP(B1570,'Detalle reservas completas fesa'!K:K,'Detalle reservas completas fesa'!Q:Q,_xlfn.XLOOKUP(B1570,'MB25'!L:L,'MB25'!Q:Q,"Incompleto")),"")="PENDIENTE","Incompleto",IF(B1570&gt;0,_xlfn.XLOOKUP(B1570,'Detalle reservas completas fesa'!K:K,'Detalle reservas completas fesa'!Q:Q,IF(AD1570="SIN MATERIAL","Completo",IF(AD1570="COMPLETO","Completo","Incompleto"))))))</f>
        <v>Incompleto</v>
      </c>
      <c r="AG1570">
        <f>IF(B1570&gt;0,_xlfn.XLOOKUP(B1570,IW49BLTOTAL!A:A,IW49BLTOTAL!H:H),"")</f>
        <v>1</v>
      </c>
      <c r="AH1570" t="str">
        <f>IF(IFERROR(_xlfn.XLOOKUP(B1570,'Detalle custodia'!B:B,'Detalle custodia'!O:O),"")="custodia","Completo","")</f>
        <v/>
      </c>
    </row>
    <row r="1571" spans="1:34" x14ac:dyDescent="0.35">
      <c r="A1571" t="s">
        <v>126</v>
      </c>
      <c r="B1571">
        <v>6500401</v>
      </c>
      <c r="C1571" t="s">
        <v>373</v>
      </c>
      <c r="D1571" t="s">
        <v>1240</v>
      </c>
      <c r="E1571" t="s">
        <v>310</v>
      </c>
      <c r="F1571" t="s">
        <v>125</v>
      </c>
      <c r="G1571" t="s">
        <v>136</v>
      </c>
      <c r="H1571" s="16">
        <v>45845</v>
      </c>
      <c r="I1571" s="16">
        <v>45845</v>
      </c>
      <c r="J1571" t="s">
        <v>856</v>
      </c>
      <c r="K1571">
        <v>1210101</v>
      </c>
      <c r="L1571" t="s">
        <v>391</v>
      </c>
      <c r="O1571">
        <v>10014657</v>
      </c>
      <c r="P1571" t="s">
        <v>126</v>
      </c>
      <c r="Q1571">
        <v>2542.27</v>
      </c>
      <c r="R1571" t="s">
        <v>342</v>
      </c>
      <c r="S1571" t="s">
        <v>342</v>
      </c>
      <c r="T1571">
        <v>11485712</v>
      </c>
      <c r="U1571" s="16">
        <v>45606</v>
      </c>
      <c r="V1571" s="16">
        <v>45845</v>
      </c>
      <c r="W1571" s="16">
        <v>45805</v>
      </c>
      <c r="X1571">
        <v>2542.27</v>
      </c>
      <c r="Y1571">
        <v>1290900</v>
      </c>
      <c r="Z1571" t="s">
        <v>1568</v>
      </c>
      <c r="AA1571" t="s">
        <v>248</v>
      </c>
      <c r="AB1571" t="s">
        <v>121</v>
      </c>
      <c r="AC1571" t="s">
        <v>255</v>
      </c>
      <c r="AD1571" t="s">
        <v>135</v>
      </c>
      <c r="AE1571" t="str">
        <f>IF(B1571&gt;0,IF(B1571&gt;0,(IF(B1571&lt;&gt;'PLAN SEMANAL'!$A$2,BLTOTAL!AA1571,""))),"")</f>
        <v>PERFORACIO</v>
      </c>
      <c r="AF1571" t="str">
        <f>IF(AH1571="Completo","Completo",IF(IF(B1571&gt;0,_xlfn.XLOOKUP(B1571,'Detalle reservas completas fesa'!K:K,'Detalle reservas completas fesa'!Q:Q,_xlfn.XLOOKUP(B1571,'MB25'!L:L,'MB25'!Q:Q,"Incompleto")),"")="PENDIENTE","Incompleto",IF(B1571&gt;0,_xlfn.XLOOKUP(B1571,'Detalle reservas completas fesa'!K:K,'Detalle reservas completas fesa'!Q:Q,IF(AD1571="SIN MATERIAL","Completo",IF(AD1571="COMPLETO","Completo","Incompleto"))))))</f>
        <v>Incompleto</v>
      </c>
      <c r="AG1571">
        <f>IF(B1571&gt;0,_xlfn.XLOOKUP(B1571,IW49BLTOTAL!A:A,IW49BLTOTAL!H:H),"")</f>
        <v>16</v>
      </c>
      <c r="AH1571" t="str">
        <f>IF(IFERROR(_xlfn.XLOOKUP(B1571,'Detalle custodia'!B:B,'Detalle custodia'!O:O),"")="custodia","Completo","")</f>
        <v/>
      </c>
    </row>
    <row r="1572" spans="1:34" x14ac:dyDescent="0.35">
      <c r="A1572" t="s">
        <v>313</v>
      </c>
      <c r="B1572">
        <v>6500135</v>
      </c>
      <c r="C1572" t="s">
        <v>129</v>
      </c>
      <c r="D1572" t="s">
        <v>3825</v>
      </c>
      <c r="E1572" t="s">
        <v>310</v>
      </c>
      <c r="F1572" t="s">
        <v>133</v>
      </c>
      <c r="G1572" t="s">
        <v>147</v>
      </c>
      <c r="H1572" s="16">
        <v>45809</v>
      </c>
      <c r="I1572" s="16">
        <v>45838</v>
      </c>
      <c r="J1572" t="s">
        <v>856</v>
      </c>
      <c r="K1572">
        <v>1213130</v>
      </c>
      <c r="L1572" t="s">
        <v>314</v>
      </c>
      <c r="O1572">
        <v>10014619</v>
      </c>
      <c r="P1572" t="s">
        <v>313</v>
      </c>
      <c r="Q1572">
        <v>0</v>
      </c>
      <c r="R1572" t="s">
        <v>329</v>
      </c>
      <c r="S1572" t="s">
        <v>3901</v>
      </c>
      <c r="T1572">
        <v>11453610</v>
      </c>
      <c r="U1572" s="16">
        <v>45606</v>
      </c>
      <c r="V1572" s="16">
        <v>45809</v>
      </c>
      <c r="W1572" s="16">
        <v>45835</v>
      </c>
      <c r="X1572">
        <v>0</v>
      </c>
      <c r="Y1572">
        <v>1290900</v>
      </c>
      <c r="Z1572" t="s">
        <v>1568</v>
      </c>
      <c r="AA1572" t="s">
        <v>245</v>
      </c>
      <c r="AB1572" t="s">
        <v>121</v>
      </c>
      <c r="AC1572" t="s">
        <v>255</v>
      </c>
      <c r="AD1572" t="s">
        <v>141</v>
      </c>
      <c r="AE1572" t="str">
        <f>IF(B1572&gt;0,IF(B1572&gt;0,(IF(B1572&lt;&gt;'PLAN SEMANAL'!$A$2,BLTOTAL!AA1572,""))),"")</f>
        <v>ACARREO</v>
      </c>
      <c r="AF1572" t="str">
        <f>IF(AH1572="Completo","Completo",IF(IF(B1572&gt;0,_xlfn.XLOOKUP(B1572,'Detalle reservas completas fesa'!K:K,'Detalle reservas completas fesa'!Q:Q,_xlfn.XLOOKUP(B1572,'MB25'!L:L,'MB25'!Q:Q,"Incompleto")),"")="PENDIENTE","Incompleto",IF(B1572&gt;0,_xlfn.XLOOKUP(B1572,'Detalle reservas completas fesa'!K:K,'Detalle reservas completas fesa'!Q:Q,IF(AD1572="SIN MATERIAL","Completo",IF(AD1572="COMPLETO","Completo","Incompleto"))))))</f>
        <v>Incompleto</v>
      </c>
      <c r="AG1572">
        <f>IF(B1572&gt;0,_xlfn.XLOOKUP(B1572,IW49BLTOTAL!A:A,IW49BLTOTAL!H:H),"")</f>
        <v>24</v>
      </c>
      <c r="AH1572" t="str">
        <f>IF(IFERROR(_xlfn.XLOOKUP(B1572,'Detalle custodia'!B:B,'Detalle custodia'!O:O),"")="custodia","Completo","")</f>
        <v/>
      </c>
    </row>
    <row r="1573" spans="1:34" x14ac:dyDescent="0.35">
      <c r="A1573" t="s">
        <v>207</v>
      </c>
      <c r="B1573">
        <v>6499951</v>
      </c>
      <c r="C1573" t="s">
        <v>129</v>
      </c>
      <c r="D1573" t="s">
        <v>1243</v>
      </c>
      <c r="E1573" t="s">
        <v>310</v>
      </c>
      <c r="F1573" t="s">
        <v>125</v>
      </c>
      <c r="G1573" t="s">
        <v>153</v>
      </c>
      <c r="H1573" s="16">
        <v>45839</v>
      </c>
      <c r="I1573" s="16">
        <v>45869</v>
      </c>
      <c r="J1573" t="s">
        <v>3476</v>
      </c>
      <c r="K1573">
        <v>1213130</v>
      </c>
      <c r="L1573" t="s">
        <v>385</v>
      </c>
      <c r="O1573">
        <v>10014621</v>
      </c>
      <c r="P1573" t="s">
        <v>207</v>
      </c>
      <c r="Q1573">
        <v>0</v>
      </c>
      <c r="R1573" t="s">
        <v>329</v>
      </c>
      <c r="S1573" t="s">
        <v>3901</v>
      </c>
      <c r="T1573">
        <v>11474812</v>
      </c>
      <c r="U1573" s="16">
        <v>45605</v>
      </c>
      <c r="V1573" s="16">
        <v>45839</v>
      </c>
      <c r="W1573" s="16">
        <v>45835</v>
      </c>
      <c r="X1573">
        <v>0</v>
      </c>
      <c r="Y1573">
        <v>1290900</v>
      </c>
      <c r="Z1573" t="s">
        <v>1568</v>
      </c>
      <c r="AA1573" t="s">
        <v>245</v>
      </c>
      <c r="AB1573" t="s">
        <v>121</v>
      </c>
      <c r="AC1573" t="s">
        <v>255</v>
      </c>
      <c r="AD1573" t="s">
        <v>141</v>
      </c>
      <c r="AE1573" t="str">
        <f>IF(B1573&gt;0,IF(B1573&gt;0,(IF(B1573&lt;&gt;'PLAN SEMANAL'!$A$2,BLTOTAL!AA1573,""))),"")</f>
        <v>ACARREO</v>
      </c>
      <c r="AF1573" t="str">
        <f>IF(AH1573="Completo","Completo",IF(IF(B1573&gt;0,_xlfn.XLOOKUP(B1573,'Detalle reservas completas fesa'!K:K,'Detalle reservas completas fesa'!Q:Q,_xlfn.XLOOKUP(B1573,'MB25'!L:L,'MB25'!Q:Q,"Incompleto")),"")="PENDIENTE","Incompleto",IF(B1573&gt;0,_xlfn.XLOOKUP(B1573,'Detalle reservas completas fesa'!K:K,'Detalle reservas completas fesa'!Q:Q,IF(AD1573="SIN MATERIAL","Completo",IF(AD1573="COMPLETO","Completo","Incompleto"))))))</f>
        <v>Completo</v>
      </c>
      <c r="AG1573">
        <f>IF(B1573&gt;0,_xlfn.XLOOKUP(B1573,IW49BLTOTAL!A:A,IW49BLTOTAL!H:H),"")</f>
        <v>2</v>
      </c>
      <c r="AH1573" t="str">
        <f>IF(IFERROR(_xlfn.XLOOKUP(B1573,'Detalle custodia'!B:B,'Detalle custodia'!O:O),"")="custodia","Completo","")</f>
        <v/>
      </c>
    </row>
    <row r="1574" spans="1:34" x14ac:dyDescent="0.35">
      <c r="A1574" t="s">
        <v>313</v>
      </c>
      <c r="B1574">
        <v>6499948</v>
      </c>
      <c r="C1574" t="s">
        <v>129</v>
      </c>
      <c r="D1574" t="s">
        <v>1244</v>
      </c>
      <c r="E1574" t="s">
        <v>310</v>
      </c>
      <c r="F1574" t="s">
        <v>133</v>
      </c>
      <c r="G1574" t="s">
        <v>226</v>
      </c>
      <c r="H1574" s="16">
        <v>45809</v>
      </c>
      <c r="I1574" s="16">
        <v>45809</v>
      </c>
      <c r="J1574" t="s">
        <v>856</v>
      </c>
      <c r="K1574">
        <v>1213130</v>
      </c>
      <c r="L1574" t="s">
        <v>314</v>
      </c>
      <c r="O1574">
        <v>10014619</v>
      </c>
      <c r="P1574" t="s">
        <v>313</v>
      </c>
      <c r="Q1574">
        <v>0</v>
      </c>
      <c r="R1574" t="s">
        <v>329</v>
      </c>
      <c r="S1574" t="s">
        <v>343</v>
      </c>
      <c r="T1574">
        <v>11451834</v>
      </c>
      <c r="U1574" s="16">
        <v>45605</v>
      </c>
      <c r="V1574" s="16">
        <v>45809</v>
      </c>
      <c r="W1574" s="16">
        <v>45776</v>
      </c>
      <c r="X1574">
        <v>0</v>
      </c>
      <c r="Y1574">
        <v>1290900</v>
      </c>
      <c r="Z1574" t="s">
        <v>1568</v>
      </c>
      <c r="AA1574" t="s">
        <v>245</v>
      </c>
      <c r="AB1574" t="s">
        <v>121</v>
      </c>
      <c r="AC1574" t="s">
        <v>255</v>
      </c>
      <c r="AD1574" t="s">
        <v>189</v>
      </c>
      <c r="AE1574" t="str">
        <f>IF(B1574&gt;0,IF(B1574&gt;0,(IF(B1574&lt;&gt;'PLAN SEMANAL'!$A$2,BLTOTAL!AA1574,""))),"")</f>
        <v>ACARREO</v>
      </c>
      <c r="AF1574" t="str">
        <f>IF(AH1574="Completo","Completo",IF(IF(B1574&gt;0,_xlfn.XLOOKUP(B1574,'Detalle reservas completas fesa'!K:K,'Detalle reservas completas fesa'!Q:Q,_xlfn.XLOOKUP(B1574,'MB25'!L:L,'MB25'!Q:Q,"Incompleto")),"")="PENDIENTE","Incompleto",IF(B1574&gt;0,_xlfn.XLOOKUP(B1574,'Detalle reservas completas fesa'!K:K,'Detalle reservas completas fesa'!Q:Q,IF(AD1574="SIN MATERIAL","Completo",IF(AD1574="COMPLETO","Completo","Incompleto"))))))</f>
        <v>Completo</v>
      </c>
      <c r="AG1574">
        <f>IF(B1574&gt;0,_xlfn.XLOOKUP(B1574,IW49BLTOTAL!A:A,IW49BLTOTAL!H:H),"")</f>
        <v>10</v>
      </c>
      <c r="AH1574" t="str">
        <f>IF(IFERROR(_xlfn.XLOOKUP(B1574,'Detalle custodia'!B:B,'Detalle custodia'!O:O),"")="custodia","Completo","")</f>
        <v/>
      </c>
    </row>
    <row r="1575" spans="1:34" x14ac:dyDescent="0.35">
      <c r="A1575" t="s">
        <v>202</v>
      </c>
      <c r="B1575">
        <v>6499945</v>
      </c>
      <c r="C1575" t="s">
        <v>129</v>
      </c>
      <c r="D1575" t="s">
        <v>1245</v>
      </c>
      <c r="E1575" t="s">
        <v>310</v>
      </c>
      <c r="F1575" t="s">
        <v>259</v>
      </c>
      <c r="G1575" t="s">
        <v>336</v>
      </c>
      <c r="H1575" s="16">
        <v>45852</v>
      </c>
      <c r="I1575" s="16">
        <v>45852</v>
      </c>
      <c r="J1575" t="s">
        <v>5407</v>
      </c>
      <c r="K1575">
        <v>1213130</v>
      </c>
      <c r="L1575" t="s">
        <v>396</v>
      </c>
      <c r="O1575">
        <v>10014615</v>
      </c>
      <c r="P1575" t="s">
        <v>202</v>
      </c>
      <c r="Q1575">
        <v>0</v>
      </c>
      <c r="R1575" t="s">
        <v>329</v>
      </c>
      <c r="S1575" t="s">
        <v>343</v>
      </c>
      <c r="T1575">
        <v>11455082</v>
      </c>
      <c r="U1575" s="16">
        <v>45605</v>
      </c>
      <c r="V1575" s="16">
        <v>45852</v>
      </c>
      <c r="W1575" s="16">
        <v>45853</v>
      </c>
      <c r="X1575">
        <v>0</v>
      </c>
      <c r="Y1575">
        <v>1290900</v>
      </c>
      <c r="Z1575" t="s">
        <v>1568</v>
      </c>
      <c r="AA1575" t="s">
        <v>245</v>
      </c>
      <c r="AB1575" t="s">
        <v>121</v>
      </c>
      <c r="AC1575" t="s">
        <v>255</v>
      </c>
      <c r="AD1575" t="s">
        <v>189</v>
      </c>
      <c r="AE1575" t="str">
        <f>IF(B1575&gt;0,IF(B1575&gt;0,(IF(B1575&lt;&gt;'PLAN SEMANAL'!$A$2,BLTOTAL!AA1575,""))),"")</f>
        <v>ACARREO</v>
      </c>
      <c r="AF1575" t="str">
        <f>IF(AH1575="Completo","Completo",IF(IF(B1575&gt;0,_xlfn.XLOOKUP(B1575,'Detalle reservas completas fesa'!K:K,'Detalle reservas completas fesa'!Q:Q,_xlfn.XLOOKUP(B1575,'MB25'!L:L,'MB25'!Q:Q,"Incompleto")),"")="PENDIENTE","Incompleto",IF(B1575&gt;0,_xlfn.XLOOKUP(B1575,'Detalle reservas completas fesa'!K:K,'Detalle reservas completas fesa'!Q:Q,IF(AD1575="SIN MATERIAL","Completo",IF(AD1575="COMPLETO","Completo","Incompleto"))))))</f>
        <v>Completo</v>
      </c>
      <c r="AG1575">
        <f>IF(B1575&gt;0,_xlfn.XLOOKUP(B1575,IW49BLTOTAL!A:A,IW49BLTOTAL!H:H),"")</f>
        <v>4</v>
      </c>
      <c r="AH1575" t="str">
        <f>IF(IFERROR(_xlfn.XLOOKUP(B1575,'Detalle custodia'!B:B,'Detalle custodia'!O:O),"")="custodia","Completo","")</f>
        <v/>
      </c>
    </row>
    <row r="1576" spans="1:34" x14ac:dyDescent="0.35">
      <c r="A1576" t="s">
        <v>202</v>
      </c>
      <c r="B1576">
        <v>6499943</v>
      </c>
      <c r="C1576" t="s">
        <v>129</v>
      </c>
      <c r="D1576" t="s">
        <v>1246</v>
      </c>
      <c r="E1576" t="s">
        <v>310</v>
      </c>
      <c r="F1576" t="s">
        <v>133</v>
      </c>
      <c r="G1576" t="s">
        <v>226</v>
      </c>
      <c r="H1576" s="16">
        <v>45839</v>
      </c>
      <c r="I1576" s="16">
        <v>45869</v>
      </c>
      <c r="J1576" t="s">
        <v>3476</v>
      </c>
      <c r="K1576">
        <v>1213130</v>
      </c>
      <c r="L1576" t="s">
        <v>396</v>
      </c>
      <c r="O1576">
        <v>10014615</v>
      </c>
      <c r="P1576" t="s">
        <v>202</v>
      </c>
      <c r="Q1576">
        <v>0</v>
      </c>
      <c r="R1576" t="s">
        <v>329</v>
      </c>
      <c r="S1576" t="s">
        <v>3901</v>
      </c>
      <c r="T1576">
        <v>11455080</v>
      </c>
      <c r="U1576" s="16">
        <v>45605</v>
      </c>
      <c r="V1576" s="16">
        <v>45839</v>
      </c>
      <c r="W1576" s="16">
        <v>45835</v>
      </c>
      <c r="X1576">
        <v>0</v>
      </c>
      <c r="Y1576">
        <v>1290900</v>
      </c>
      <c r="Z1576" t="s">
        <v>1568</v>
      </c>
      <c r="AA1576" t="s">
        <v>245</v>
      </c>
      <c r="AB1576" t="s">
        <v>121</v>
      </c>
      <c r="AC1576" t="s">
        <v>255</v>
      </c>
      <c r="AD1576" t="s">
        <v>189</v>
      </c>
      <c r="AE1576" t="str">
        <f>IF(B1576&gt;0,IF(B1576&gt;0,(IF(B1576&lt;&gt;'PLAN SEMANAL'!$A$2,BLTOTAL!AA1576,""))),"")</f>
        <v>ACARREO</v>
      </c>
      <c r="AF1576" t="str">
        <f>IF(AH1576="Completo","Completo",IF(IF(B1576&gt;0,_xlfn.XLOOKUP(B1576,'Detalle reservas completas fesa'!K:K,'Detalle reservas completas fesa'!Q:Q,_xlfn.XLOOKUP(B1576,'MB25'!L:L,'MB25'!Q:Q,"Incompleto")),"")="PENDIENTE","Incompleto",IF(B1576&gt;0,_xlfn.XLOOKUP(B1576,'Detalle reservas completas fesa'!K:K,'Detalle reservas completas fesa'!Q:Q,IF(AD1576="SIN MATERIAL","Completo",IF(AD1576="COMPLETO","Completo","Incompleto"))))))</f>
        <v>Completo</v>
      </c>
      <c r="AG1576">
        <f>IF(B1576&gt;0,_xlfn.XLOOKUP(B1576,IW49BLTOTAL!A:A,IW49BLTOTAL!H:H),"")</f>
        <v>4</v>
      </c>
      <c r="AH1576" t="str">
        <f>IF(IFERROR(_xlfn.XLOOKUP(B1576,'Detalle custodia'!B:B,'Detalle custodia'!O:O),"")="custodia","Completo","")</f>
        <v/>
      </c>
    </row>
    <row r="1577" spans="1:34" x14ac:dyDescent="0.35">
      <c r="A1577" t="s">
        <v>209</v>
      </c>
      <c r="B1577">
        <v>6499758</v>
      </c>
      <c r="C1577" t="s">
        <v>129</v>
      </c>
      <c r="D1577" t="s">
        <v>1248</v>
      </c>
      <c r="E1577" t="s">
        <v>310</v>
      </c>
      <c r="F1577" t="s">
        <v>259</v>
      </c>
      <c r="G1577" t="s">
        <v>142</v>
      </c>
      <c r="H1577" s="16">
        <v>45838</v>
      </c>
      <c r="I1577" s="16">
        <v>45838</v>
      </c>
      <c r="J1577" t="s">
        <v>856</v>
      </c>
      <c r="K1577">
        <v>1215152</v>
      </c>
      <c r="L1577" t="s">
        <v>280</v>
      </c>
      <c r="O1577">
        <v>10014630</v>
      </c>
      <c r="P1577" t="s">
        <v>209</v>
      </c>
      <c r="Q1577">
        <v>0</v>
      </c>
      <c r="R1577" t="s">
        <v>329</v>
      </c>
      <c r="S1577" t="s">
        <v>3891</v>
      </c>
      <c r="T1577">
        <v>11446161</v>
      </c>
      <c r="U1577" s="16">
        <v>45604</v>
      </c>
      <c r="V1577" s="16">
        <v>45838</v>
      </c>
      <c r="W1577" s="16">
        <v>45816</v>
      </c>
      <c r="X1577">
        <v>0</v>
      </c>
      <c r="Y1577">
        <v>1290900</v>
      </c>
      <c r="Z1577" t="s">
        <v>1568</v>
      </c>
      <c r="AA1577" t="s">
        <v>246</v>
      </c>
      <c r="AB1577" t="s">
        <v>121</v>
      </c>
      <c r="AC1577" t="s">
        <v>255</v>
      </c>
      <c r="AD1577" t="s">
        <v>141</v>
      </c>
      <c r="AE1577" t="str">
        <f>IF(B1577&gt;0,IF(B1577&gt;0,(IF(B1577&lt;&gt;'PLAN SEMANAL'!$A$2,BLTOTAL!AA1577,""))),"")</f>
        <v>AUXILIAR</v>
      </c>
      <c r="AF1577" t="str">
        <f>IF(AH1577="Completo","Completo",IF(IF(B1577&gt;0,_xlfn.XLOOKUP(B1577,'Detalle reservas completas fesa'!K:K,'Detalle reservas completas fesa'!Q:Q,_xlfn.XLOOKUP(B1577,'MB25'!L:L,'MB25'!Q:Q,"Incompleto")),"")="PENDIENTE","Incompleto",IF(B1577&gt;0,_xlfn.XLOOKUP(B1577,'Detalle reservas completas fesa'!K:K,'Detalle reservas completas fesa'!Q:Q,IF(AD1577="SIN MATERIAL","Completo",IF(AD1577="COMPLETO","Completo","Incompleto"))))))</f>
        <v>Completo</v>
      </c>
      <c r="AG1577">
        <f>IF(B1577&gt;0,_xlfn.XLOOKUP(B1577,IW49BLTOTAL!A:A,IW49BLTOTAL!H:H),"")</f>
        <v>3</v>
      </c>
      <c r="AH1577" t="str">
        <f>IF(IFERROR(_xlfn.XLOOKUP(B1577,'Detalle custodia'!B:B,'Detalle custodia'!O:O),"")="custodia","Completo","")</f>
        <v/>
      </c>
    </row>
    <row r="1578" spans="1:34" x14ac:dyDescent="0.35">
      <c r="A1578" t="s">
        <v>242</v>
      </c>
      <c r="B1578">
        <v>6499409</v>
      </c>
      <c r="C1578" t="s">
        <v>129</v>
      </c>
      <c r="D1578" t="s">
        <v>1249</v>
      </c>
      <c r="E1578" t="s">
        <v>310</v>
      </c>
      <c r="F1578" t="s">
        <v>410</v>
      </c>
      <c r="G1578" t="s">
        <v>226</v>
      </c>
      <c r="H1578" s="16">
        <v>45809</v>
      </c>
      <c r="I1578" s="16">
        <v>45809</v>
      </c>
      <c r="J1578" t="s">
        <v>856</v>
      </c>
      <c r="K1578">
        <v>1215150</v>
      </c>
      <c r="L1578" t="s">
        <v>330</v>
      </c>
      <c r="O1578">
        <v>10014637</v>
      </c>
      <c r="P1578" t="s">
        <v>242</v>
      </c>
      <c r="Q1578">
        <v>0</v>
      </c>
      <c r="R1578" t="s">
        <v>329</v>
      </c>
      <c r="S1578" t="s">
        <v>343</v>
      </c>
      <c r="T1578">
        <v>11462048</v>
      </c>
      <c r="U1578" s="16">
        <v>45603</v>
      </c>
      <c r="V1578" s="16">
        <v>45809</v>
      </c>
      <c r="W1578" s="16">
        <v>45776</v>
      </c>
      <c r="X1578">
        <v>0</v>
      </c>
      <c r="Y1578">
        <v>1290900</v>
      </c>
      <c r="Z1578" t="s">
        <v>1568</v>
      </c>
      <c r="AA1578" t="s">
        <v>246</v>
      </c>
      <c r="AB1578" t="s">
        <v>121</v>
      </c>
      <c r="AC1578" t="s">
        <v>255</v>
      </c>
      <c r="AD1578" t="s">
        <v>189</v>
      </c>
      <c r="AE1578" t="str">
        <f>IF(B1578&gt;0,IF(B1578&gt;0,(IF(B1578&lt;&gt;'PLAN SEMANAL'!$A$2,BLTOTAL!AA1578,""))),"")</f>
        <v>AUXILIAR</v>
      </c>
      <c r="AF1578" t="str">
        <f>IF(AH1578="Completo","Completo",IF(IF(B1578&gt;0,_xlfn.XLOOKUP(B1578,'Detalle reservas completas fesa'!K:K,'Detalle reservas completas fesa'!Q:Q,_xlfn.XLOOKUP(B1578,'MB25'!L:L,'MB25'!Q:Q,"Incompleto")),"")="PENDIENTE","Incompleto",IF(B1578&gt;0,_xlfn.XLOOKUP(B1578,'Detalle reservas completas fesa'!K:K,'Detalle reservas completas fesa'!Q:Q,IF(AD1578="SIN MATERIAL","Completo",IF(AD1578="COMPLETO","Completo","Incompleto"))))))</f>
        <v>Completo</v>
      </c>
      <c r="AG1578">
        <f>IF(B1578&gt;0,_xlfn.XLOOKUP(B1578,IW49BLTOTAL!A:A,IW49BLTOTAL!H:H),"")</f>
        <v>10</v>
      </c>
      <c r="AH1578" t="str">
        <f>IF(IFERROR(_xlfn.XLOOKUP(B1578,'Detalle custodia'!B:B,'Detalle custodia'!O:O),"")="custodia","Completo","")</f>
        <v/>
      </c>
    </row>
    <row r="1579" spans="1:34" x14ac:dyDescent="0.35">
      <c r="A1579" t="s">
        <v>294</v>
      </c>
      <c r="B1579">
        <v>6499363</v>
      </c>
      <c r="C1579" t="s">
        <v>129</v>
      </c>
      <c r="D1579" t="s">
        <v>1134</v>
      </c>
      <c r="E1579" t="s">
        <v>310</v>
      </c>
      <c r="F1579" t="s">
        <v>133</v>
      </c>
      <c r="G1579" t="s">
        <v>226</v>
      </c>
      <c r="H1579" s="16">
        <v>45839</v>
      </c>
      <c r="I1579" s="16">
        <v>45869</v>
      </c>
      <c r="J1579" t="s">
        <v>3476</v>
      </c>
      <c r="K1579">
        <v>1213130</v>
      </c>
      <c r="L1579" t="s">
        <v>295</v>
      </c>
      <c r="O1579">
        <v>10014618</v>
      </c>
      <c r="P1579" t="s">
        <v>294</v>
      </c>
      <c r="Q1579">
        <v>0</v>
      </c>
      <c r="R1579" t="s">
        <v>343</v>
      </c>
      <c r="S1579" t="s">
        <v>3901</v>
      </c>
      <c r="T1579">
        <v>11462880</v>
      </c>
      <c r="U1579" s="16">
        <v>45603</v>
      </c>
      <c r="V1579" s="16">
        <v>45839</v>
      </c>
      <c r="W1579" s="16">
        <v>45835</v>
      </c>
      <c r="X1579">
        <v>0</v>
      </c>
      <c r="Y1579">
        <v>1290900</v>
      </c>
      <c r="Z1579" t="s">
        <v>1568</v>
      </c>
      <c r="AA1579" t="s">
        <v>245</v>
      </c>
      <c r="AB1579" t="s">
        <v>121</v>
      </c>
      <c r="AC1579" t="s">
        <v>255</v>
      </c>
      <c r="AD1579" t="s">
        <v>189</v>
      </c>
      <c r="AE1579" t="str">
        <f>IF(B1579&gt;0,IF(B1579&gt;0,(IF(B1579&lt;&gt;'PLAN SEMANAL'!$A$2,BLTOTAL!AA1579,""))),"")</f>
        <v>ACARREO</v>
      </c>
      <c r="AF1579" t="str">
        <f>IF(AH1579="Completo","Completo",IF(IF(B1579&gt;0,_xlfn.XLOOKUP(B1579,'Detalle reservas completas fesa'!K:K,'Detalle reservas completas fesa'!Q:Q,_xlfn.XLOOKUP(B1579,'MB25'!L:L,'MB25'!Q:Q,"Incompleto")),"")="PENDIENTE","Incompleto",IF(B1579&gt;0,_xlfn.XLOOKUP(B1579,'Detalle reservas completas fesa'!K:K,'Detalle reservas completas fesa'!Q:Q,IF(AD1579="SIN MATERIAL","Completo",IF(AD1579="COMPLETO","Completo","Incompleto"))))))</f>
        <v>Completo</v>
      </c>
      <c r="AG1579">
        <f>IF(B1579&gt;0,_xlfn.XLOOKUP(B1579,IW49BLTOTAL!A:A,IW49BLTOTAL!H:H),"")</f>
        <v>2</v>
      </c>
      <c r="AH1579" t="str">
        <f>IF(IFERROR(_xlfn.XLOOKUP(B1579,'Detalle custodia'!B:B,'Detalle custodia'!O:O),"")="custodia","Completo","")</f>
        <v/>
      </c>
    </row>
    <row r="1580" spans="1:34" x14ac:dyDescent="0.35">
      <c r="A1580" t="s">
        <v>294</v>
      </c>
      <c r="B1580">
        <v>6499361</v>
      </c>
      <c r="C1580" t="s">
        <v>129</v>
      </c>
      <c r="D1580" t="s">
        <v>1208</v>
      </c>
      <c r="E1580" t="s">
        <v>310</v>
      </c>
      <c r="F1580" t="s">
        <v>133</v>
      </c>
      <c r="G1580" t="s">
        <v>226</v>
      </c>
      <c r="H1580" s="16">
        <v>45839</v>
      </c>
      <c r="I1580" s="16">
        <v>45869</v>
      </c>
      <c r="J1580" t="s">
        <v>3476</v>
      </c>
      <c r="K1580">
        <v>1213130</v>
      </c>
      <c r="L1580" t="s">
        <v>295</v>
      </c>
      <c r="O1580">
        <v>10014618</v>
      </c>
      <c r="P1580" t="s">
        <v>294</v>
      </c>
      <c r="Q1580">
        <v>0</v>
      </c>
      <c r="R1580" t="s">
        <v>343</v>
      </c>
      <c r="S1580" t="s">
        <v>3901</v>
      </c>
      <c r="T1580">
        <v>11472006</v>
      </c>
      <c r="U1580" s="16">
        <v>45603</v>
      </c>
      <c r="V1580" s="16">
        <v>45839</v>
      </c>
      <c r="W1580" s="16">
        <v>45835</v>
      </c>
      <c r="X1580">
        <v>0</v>
      </c>
      <c r="Y1580">
        <v>1290900</v>
      </c>
      <c r="Z1580" t="s">
        <v>1568</v>
      </c>
      <c r="AA1580" t="s">
        <v>245</v>
      </c>
      <c r="AB1580" t="s">
        <v>121</v>
      </c>
      <c r="AC1580" t="s">
        <v>255</v>
      </c>
      <c r="AD1580" t="s">
        <v>189</v>
      </c>
      <c r="AE1580" t="str">
        <f>IF(B1580&gt;0,IF(B1580&gt;0,(IF(B1580&lt;&gt;'PLAN SEMANAL'!$A$2,BLTOTAL!AA1580,""))),"")</f>
        <v>ACARREO</v>
      </c>
      <c r="AF1580" t="str">
        <f>IF(AH1580="Completo","Completo",IF(IF(B1580&gt;0,_xlfn.XLOOKUP(B1580,'Detalle reservas completas fesa'!K:K,'Detalle reservas completas fesa'!Q:Q,_xlfn.XLOOKUP(B1580,'MB25'!L:L,'MB25'!Q:Q,"Incompleto")),"")="PENDIENTE","Incompleto",IF(B1580&gt;0,_xlfn.XLOOKUP(B1580,'Detalle reservas completas fesa'!K:K,'Detalle reservas completas fesa'!Q:Q,IF(AD1580="SIN MATERIAL","Completo",IF(AD1580="COMPLETO","Completo","Incompleto"))))))</f>
        <v>Completo</v>
      </c>
      <c r="AG1580">
        <f>IF(B1580&gt;0,_xlfn.XLOOKUP(B1580,IW49BLTOTAL!A:A,IW49BLTOTAL!H:H),"")</f>
        <v>2</v>
      </c>
      <c r="AH1580" t="str">
        <f>IF(IFERROR(_xlfn.XLOOKUP(B1580,'Detalle custodia'!B:B,'Detalle custodia'!O:O),"")="custodia","Completo","")</f>
        <v/>
      </c>
    </row>
    <row r="1581" spans="1:34" x14ac:dyDescent="0.35">
      <c r="A1581" t="s">
        <v>242</v>
      </c>
      <c r="B1581">
        <v>6499352</v>
      </c>
      <c r="C1581" t="s">
        <v>129</v>
      </c>
      <c r="D1581" t="s">
        <v>1209</v>
      </c>
      <c r="E1581" t="s">
        <v>310</v>
      </c>
      <c r="F1581" t="s">
        <v>133</v>
      </c>
      <c r="G1581" t="s">
        <v>226</v>
      </c>
      <c r="H1581" s="16">
        <v>45809</v>
      </c>
      <c r="I1581" s="16">
        <v>45809</v>
      </c>
      <c r="J1581" t="s">
        <v>856</v>
      </c>
      <c r="K1581">
        <v>1215150</v>
      </c>
      <c r="L1581" t="s">
        <v>330</v>
      </c>
      <c r="O1581">
        <v>10014637</v>
      </c>
      <c r="P1581" t="s">
        <v>242</v>
      </c>
      <c r="Q1581">
        <v>0</v>
      </c>
      <c r="R1581" t="s">
        <v>329</v>
      </c>
      <c r="S1581" t="s">
        <v>343</v>
      </c>
      <c r="T1581">
        <v>11461772</v>
      </c>
      <c r="U1581" s="16">
        <v>45603</v>
      </c>
      <c r="V1581" s="16">
        <v>45809</v>
      </c>
      <c r="W1581" s="16">
        <v>45776</v>
      </c>
      <c r="X1581">
        <v>0</v>
      </c>
      <c r="Y1581">
        <v>1290900</v>
      </c>
      <c r="Z1581" t="s">
        <v>1568</v>
      </c>
      <c r="AA1581" t="s">
        <v>246</v>
      </c>
      <c r="AB1581" t="s">
        <v>121</v>
      </c>
      <c r="AC1581" t="s">
        <v>255</v>
      </c>
      <c r="AD1581" t="s">
        <v>189</v>
      </c>
      <c r="AE1581" t="str">
        <f>IF(B1581&gt;0,IF(B1581&gt;0,(IF(B1581&lt;&gt;'PLAN SEMANAL'!$A$2,BLTOTAL!AA1581,""))),"")</f>
        <v>AUXILIAR</v>
      </c>
      <c r="AF1581" t="str">
        <f>IF(AH1581="Completo","Completo",IF(IF(B1581&gt;0,_xlfn.XLOOKUP(B1581,'Detalle reservas completas fesa'!K:K,'Detalle reservas completas fesa'!Q:Q,_xlfn.XLOOKUP(B1581,'MB25'!L:L,'MB25'!Q:Q,"Incompleto")),"")="PENDIENTE","Incompleto",IF(B1581&gt;0,_xlfn.XLOOKUP(B1581,'Detalle reservas completas fesa'!K:K,'Detalle reservas completas fesa'!Q:Q,IF(AD1581="SIN MATERIAL","Completo",IF(AD1581="COMPLETO","Completo","Incompleto"))))))</f>
        <v>Completo</v>
      </c>
      <c r="AG1581">
        <f>IF(B1581&gt;0,_xlfn.XLOOKUP(B1581,IW49BLTOTAL!A:A,IW49BLTOTAL!H:H),"")</f>
        <v>6</v>
      </c>
      <c r="AH1581" t="str">
        <f>IF(IFERROR(_xlfn.XLOOKUP(B1581,'Detalle custodia'!B:B,'Detalle custodia'!O:O),"")="custodia","Completo","")</f>
        <v/>
      </c>
    </row>
    <row r="1582" spans="1:34" x14ac:dyDescent="0.35">
      <c r="A1582" t="s">
        <v>157</v>
      </c>
      <c r="B1582">
        <v>6499168</v>
      </c>
      <c r="C1582" t="s">
        <v>129</v>
      </c>
      <c r="D1582" t="s">
        <v>1210</v>
      </c>
      <c r="E1582" t="s">
        <v>310</v>
      </c>
      <c r="F1582" t="s">
        <v>439</v>
      </c>
      <c r="G1582" t="s">
        <v>136</v>
      </c>
      <c r="H1582" s="16">
        <v>45839</v>
      </c>
      <c r="I1582" s="16">
        <v>45869</v>
      </c>
      <c r="J1582" t="s">
        <v>3476</v>
      </c>
      <c r="K1582">
        <v>1215150</v>
      </c>
      <c r="L1582" t="s">
        <v>345</v>
      </c>
      <c r="O1582">
        <v>10014635</v>
      </c>
      <c r="P1582" t="s">
        <v>157</v>
      </c>
      <c r="Q1582">
        <v>2524.54</v>
      </c>
      <c r="R1582" t="s">
        <v>343</v>
      </c>
      <c r="S1582" t="s">
        <v>3901</v>
      </c>
      <c r="T1582">
        <v>11457583</v>
      </c>
      <c r="U1582" s="16">
        <v>45603</v>
      </c>
      <c r="V1582" s="16">
        <v>45839</v>
      </c>
      <c r="W1582" s="16">
        <v>45835</v>
      </c>
      <c r="X1582">
        <v>2524.54</v>
      </c>
      <c r="Y1582">
        <v>1290900</v>
      </c>
      <c r="Z1582" t="s">
        <v>1568</v>
      </c>
      <c r="AA1582" t="s">
        <v>246</v>
      </c>
      <c r="AB1582" t="s">
        <v>121</v>
      </c>
      <c r="AC1582" t="s">
        <v>255</v>
      </c>
      <c r="AD1582" t="s">
        <v>135</v>
      </c>
      <c r="AE1582" t="str">
        <f>IF(B1582&gt;0,IF(B1582&gt;0,(IF(B1582&lt;&gt;'PLAN SEMANAL'!$A$2,BLTOTAL!AA1582,""))),"")</f>
        <v>AUXILIAR</v>
      </c>
      <c r="AF1582" t="str">
        <f>IF(AH1582="Completo","Completo",IF(IF(B1582&gt;0,_xlfn.XLOOKUP(B1582,'Detalle reservas completas fesa'!K:K,'Detalle reservas completas fesa'!Q:Q,_xlfn.XLOOKUP(B1582,'MB25'!L:L,'MB25'!Q:Q,"Incompleto")),"")="PENDIENTE","Incompleto",IF(B1582&gt;0,_xlfn.XLOOKUP(B1582,'Detalle reservas completas fesa'!K:K,'Detalle reservas completas fesa'!Q:Q,IF(AD1582="SIN MATERIAL","Completo",IF(AD1582="COMPLETO","Completo","Incompleto"))))))</f>
        <v>Incompleto</v>
      </c>
      <c r="AG1582">
        <f>IF(B1582&gt;0,_xlfn.XLOOKUP(B1582,IW49BLTOTAL!A:A,IW49BLTOTAL!H:H),"")</f>
        <v>3</v>
      </c>
      <c r="AH1582" t="str">
        <f>IF(IFERROR(_xlfn.XLOOKUP(B1582,'Detalle custodia'!B:B,'Detalle custodia'!O:O),"")="custodia","Completo","")</f>
        <v/>
      </c>
    </row>
    <row r="1583" spans="1:34" x14ac:dyDescent="0.35">
      <c r="A1583" t="s">
        <v>157</v>
      </c>
      <c r="B1583">
        <v>6498770</v>
      </c>
      <c r="C1583" t="s">
        <v>129</v>
      </c>
      <c r="D1583" t="s">
        <v>1204</v>
      </c>
      <c r="E1583" t="s">
        <v>310</v>
      </c>
      <c r="F1583" t="s">
        <v>133</v>
      </c>
      <c r="G1583" t="s">
        <v>132</v>
      </c>
      <c r="H1583" s="16">
        <v>45839</v>
      </c>
      <c r="I1583" s="16">
        <v>45869</v>
      </c>
      <c r="J1583" t="s">
        <v>3476</v>
      </c>
      <c r="K1583">
        <v>1215150</v>
      </c>
      <c r="L1583" t="s">
        <v>345</v>
      </c>
      <c r="O1583">
        <v>10014635</v>
      </c>
      <c r="P1583" t="s">
        <v>157</v>
      </c>
      <c r="Q1583">
        <v>0</v>
      </c>
      <c r="R1583" t="s">
        <v>329</v>
      </c>
      <c r="S1583" t="s">
        <v>3901</v>
      </c>
      <c r="T1583">
        <v>11380351</v>
      </c>
      <c r="U1583" s="16">
        <v>45602</v>
      </c>
      <c r="V1583" s="16">
        <v>45839</v>
      </c>
      <c r="W1583" s="16">
        <v>45835</v>
      </c>
      <c r="X1583">
        <v>0</v>
      </c>
      <c r="Y1583">
        <v>1290900</v>
      </c>
      <c r="Z1583" t="s">
        <v>1568</v>
      </c>
      <c r="AA1583" t="s">
        <v>246</v>
      </c>
      <c r="AB1583" t="s">
        <v>121</v>
      </c>
      <c r="AC1583" t="s">
        <v>255</v>
      </c>
      <c r="AD1583" t="s">
        <v>122</v>
      </c>
      <c r="AE1583" t="str">
        <f>IF(B1583&gt;0,IF(B1583&gt;0,(IF(B1583&lt;&gt;'PLAN SEMANAL'!$A$2,BLTOTAL!AA1583,""))),"")</f>
        <v>AUXILIAR</v>
      </c>
      <c r="AF1583" t="str">
        <f>IF(AH1583="Completo","Completo",IF(IF(B1583&gt;0,_xlfn.XLOOKUP(B1583,'Detalle reservas completas fesa'!K:K,'Detalle reservas completas fesa'!Q:Q,_xlfn.XLOOKUP(B1583,'MB25'!L:L,'MB25'!Q:Q,"Incompleto")),"")="PENDIENTE","Incompleto",IF(B1583&gt;0,_xlfn.XLOOKUP(B1583,'Detalle reservas completas fesa'!K:K,'Detalle reservas completas fesa'!Q:Q,IF(AD1583="SIN MATERIAL","Completo",IF(AD1583="COMPLETO","Completo","Incompleto"))))))</f>
        <v>Completo</v>
      </c>
      <c r="AG1583">
        <f>IF(B1583&gt;0,_xlfn.XLOOKUP(B1583,IW49BLTOTAL!A:A,IW49BLTOTAL!H:H),"")</f>
        <v>4</v>
      </c>
      <c r="AH1583" t="str">
        <f>IF(IFERROR(_xlfn.XLOOKUP(B1583,'Detalle custodia'!B:B,'Detalle custodia'!O:O),"")="custodia","Completo","")</f>
        <v/>
      </c>
    </row>
    <row r="1584" spans="1:34" x14ac:dyDescent="0.35">
      <c r="A1584" t="s">
        <v>178</v>
      </c>
      <c r="B1584">
        <v>6498707</v>
      </c>
      <c r="C1584" t="s">
        <v>129</v>
      </c>
      <c r="D1584" t="s">
        <v>1205</v>
      </c>
      <c r="E1584" t="s">
        <v>310</v>
      </c>
      <c r="F1584" t="s">
        <v>133</v>
      </c>
      <c r="G1584" t="s">
        <v>226</v>
      </c>
      <c r="H1584" s="16">
        <v>45809</v>
      </c>
      <c r="I1584" s="16">
        <v>45809</v>
      </c>
      <c r="J1584" t="s">
        <v>856</v>
      </c>
      <c r="K1584">
        <v>1215154</v>
      </c>
      <c r="L1584" t="s">
        <v>392</v>
      </c>
      <c r="O1584">
        <v>10014644</v>
      </c>
      <c r="P1584" t="s">
        <v>178</v>
      </c>
      <c r="Q1584">
        <v>0</v>
      </c>
      <c r="R1584" t="s">
        <v>329</v>
      </c>
      <c r="S1584" t="s">
        <v>343</v>
      </c>
      <c r="T1584">
        <v>11444386</v>
      </c>
      <c r="U1584" s="16">
        <v>45602</v>
      </c>
      <c r="V1584" s="16">
        <v>45809</v>
      </c>
      <c r="W1584" s="16">
        <v>45776</v>
      </c>
      <c r="X1584">
        <v>0</v>
      </c>
      <c r="Y1584">
        <v>1290900</v>
      </c>
      <c r="Z1584" t="s">
        <v>1568</v>
      </c>
      <c r="AA1584" t="s">
        <v>246</v>
      </c>
      <c r="AB1584" t="s">
        <v>121</v>
      </c>
      <c r="AC1584" t="s">
        <v>255</v>
      </c>
      <c r="AD1584" t="s">
        <v>189</v>
      </c>
      <c r="AE1584" t="str">
        <f>IF(B1584&gt;0,IF(B1584&gt;0,(IF(B1584&lt;&gt;'PLAN SEMANAL'!$A$2,BLTOTAL!AA1584,""))),"")</f>
        <v>AUXILIAR</v>
      </c>
      <c r="AF1584" t="str">
        <f>IF(AH1584="Completo","Completo",IF(IF(B1584&gt;0,_xlfn.XLOOKUP(B1584,'Detalle reservas completas fesa'!K:K,'Detalle reservas completas fesa'!Q:Q,_xlfn.XLOOKUP(B1584,'MB25'!L:L,'MB25'!Q:Q,"Incompleto")),"")="PENDIENTE","Incompleto",IF(B1584&gt;0,_xlfn.XLOOKUP(B1584,'Detalle reservas completas fesa'!K:K,'Detalle reservas completas fesa'!Q:Q,IF(AD1584="SIN MATERIAL","Completo",IF(AD1584="COMPLETO","Completo","Incompleto"))))))</f>
        <v>Completo</v>
      </c>
      <c r="AG1584">
        <f>IF(B1584&gt;0,_xlfn.XLOOKUP(B1584,IW49BLTOTAL!A:A,IW49BLTOTAL!H:H),"")</f>
        <v>2</v>
      </c>
      <c r="AH1584" t="str">
        <f>IF(IFERROR(_xlfn.XLOOKUP(B1584,'Detalle custodia'!B:B,'Detalle custodia'!O:O),"")="custodia","Completo","")</f>
        <v/>
      </c>
    </row>
    <row r="1585" spans="1:34" x14ac:dyDescent="0.35">
      <c r="A1585" t="s">
        <v>272</v>
      </c>
      <c r="B1585">
        <v>6498702</v>
      </c>
      <c r="C1585" t="s">
        <v>123</v>
      </c>
      <c r="D1585" t="s">
        <v>1206</v>
      </c>
      <c r="E1585" t="s">
        <v>310</v>
      </c>
      <c r="F1585" t="s">
        <v>669</v>
      </c>
      <c r="G1585" t="s">
        <v>127</v>
      </c>
      <c r="H1585" s="16">
        <v>45839</v>
      </c>
      <c r="I1585" s="16">
        <v>45869</v>
      </c>
      <c r="J1585" t="s">
        <v>3476</v>
      </c>
      <c r="K1585">
        <v>1210102</v>
      </c>
      <c r="L1585" t="s">
        <v>273</v>
      </c>
      <c r="O1585">
        <v>10017653</v>
      </c>
      <c r="P1585" t="s">
        <v>165</v>
      </c>
      <c r="Q1585">
        <v>0</v>
      </c>
      <c r="R1585" t="s">
        <v>343</v>
      </c>
      <c r="S1585" t="s">
        <v>342</v>
      </c>
      <c r="T1585">
        <v>11482043</v>
      </c>
      <c r="U1585" s="16">
        <v>45602</v>
      </c>
      <c r="V1585" s="16">
        <v>45839</v>
      </c>
      <c r="W1585" s="16">
        <v>45833</v>
      </c>
      <c r="X1585">
        <v>0</v>
      </c>
      <c r="Y1585">
        <v>1290900</v>
      </c>
      <c r="Z1585" t="s">
        <v>1568</v>
      </c>
      <c r="AA1585" t="s">
        <v>248</v>
      </c>
      <c r="AB1585" t="s">
        <v>121</v>
      </c>
      <c r="AC1585" t="s">
        <v>255</v>
      </c>
      <c r="AD1585" t="s">
        <v>122</v>
      </c>
      <c r="AE1585" t="str">
        <f>IF(B1585&gt;0,IF(B1585&gt;0,(IF(B1585&lt;&gt;'PLAN SEMANAL'!$A$2,BLTOTAL!AA1585,""))),"")</f>
        <v>PERFORACIO</v>
      </c>
      <c r="AF1585" t="str">
        <f>IF(AH1585="Completo","Completo",IF(IF(B1585&gt;0,_xlfn.XLOOKUP(B1585,'Detalle reservas completas fesa'!K:K,'Detalle reservas completas fesa'!Q:Q,_xlfn.XLOOKUP(B1585,'MB25'!L:L,'MB25'!Q:Q,"Incompleto")),"")="PENDIENTE","Incompleto",IF(B1585&gt;0,_xlfn.XLOOKUP(B1585,'Detalle reservas completas fesa'!K:K,'Detalle reservas completas fesa'!Q:Q,IF(AD1585="SIN MATERIAL","Completo",IF(AD1585="COMPLETO","Completo","Incompleto"))))))</f>
        <v>Completo</v>
      </c>
      <c r="AG1585">
        <f>IF(B1585&gt;0,_xlfn.XLOOKUP(B1585,IW49BLTOTAL!A:A,IW49BLTOTAL!H:H),"")</f>
        <v>12</v>
      </c>
      <c r="AH1585" t="str">
        <f>IF(IFERROR(_xlfn.XLOOKUP(B1585,'Detalle custodia'!B:B,'Detalle custodia'!O:O),"")="custodia","Completo","")</f>
        <v/>
      </c>
    </row>
    <row r="1586" spans="1:34" x14ac:dyDescent="0.35">
      <c r="A1586" t="s">
        <v>274</v>
      </c>
      <c r="B1586">
        <v>6498690</v>
      </c>
      <c r="C1586" t="s">
        <v>123</v>
      </c>
      <c r="D1586" t="s">
        <v>1207</v>
      </c>
      <c r="E1586" t="s">
        <v>310</v>
      </c>
      <c r="F1586" t="s">
        <v>133</v>
      </c>
      <c r="G1586" t="s">
        <v>132</v>
      </c>
      <c r="H1586" s="16">
        <v>45845</v>
      </c>
      <c r="I1586" s="16">
        <v>45845</v>
      </c>
      <c r="J1586" t="s">
        <v>856</v>
      </c>
      <c r="K1586">
        <v>1210102</v>
      </c>
      <c r="L1586" t="s">
        <v>275</v>
      </c>
      <c r="O1586">
        <v>10014596</v>
      </c>
      <c r="P1586" t="s">
        <v>176</v>
      </c>
      <c r="Q1586">
        <v>0</v>
      </c>
      <c r="R1586" t="s">
        <v>343</v>
      </c>
      <c r="S1586" t="s">
        <v>342</v>
      </c>
      <c r="T1586">
        <v>11470435</v>
      </c>
      <c r="U1586" s="16">
        <v>45602</v>
      </c>
      <c r="V1586" s="16">
        <v>45845</v>
      </c>
      <c r="W1586" s="16">
        <v>45805</v>
      </c>
      <c r="X1586">
        <v>0</v>
      </c>
      <c r="Y1586">
        <v>1290900</v>
      </c>
      <c r="Z1586" t="s">
        <v>1568</v>
      </c>
      <c r="AA1586" t="s">
        <v>248</v>
      </c>
      <c r="AB1586" t="s">
        <v>121</v>
      </c>
      <c r="AC1586" t="s">
        <v>255</v>
      </c>
      <c r="AD1586" t="s">
        <v>122</v>
      </c>
      <c r="AE1586" t="str">
        <f>IF(B1586&gt;0,IF(B1586&gt;0,(IF(B1586&lt;&gt;'PLAN SEMANAL'!$A$2,BLTOTAL!AA1586,""))),"")</f>
        <v>PERFORACIO</v>
      </c>
      <c r="AF1586" t="str">
        <f>IF(AH1586="Completo","Completo",IF(IF(B1586&gt;0,_xlfn.XLOOKUP(B1586,'Detalle reservas completas fesa'!K:K,'Detalle reservas completas fesa'!Q:Q,_xlfn.XLOOKUP(B1586,'MB25'!L:L,'MB25'!Q:Q,"Incompleto")),"")="PENDIENTE","Incompleto",IF(B1586&gt;0,_xlfn.XLOOKUP(B1586,'Detalle reservas completas fesa'!K:K,'Detalle reservas completas fesa'!Q:Q,IF(AD1586="SIN MATERIAL","Completo",IF(AD1586="COMPLETO","Completo","Incompleto"))))))</f>
        <v>Completo</v>
      </c>
      <c r="AG1586">
        <f>IF(B1586&gt;0,_xlfn.XLOOKUP(B1586,IW49BLTOTAL!A:A,IW49BLTOTAL!H:H),"")</f>
        <v>1</v>
      </c>
      <c r="AH1586" t="str">
        <f>IF(IFERROR(_xlfn.XLOOKUP(B1586,'Detalle custodia'!B:B,'Detalle custodia'!O:O),"")="custodia","Completo","")</f>
        <v/>
      </c>
    </row>
    <row r="1587" spans="1:34" x14ac:dyDescent="0.35">
      <c r="A1587" t="s">
        <v>156</v>
      </c>
      <c r="B1587">
        <v>6497791</v>
      </c>
      <c r="C1587" t="s">
        <v>138</v>
      </c>
      <c r="D1587" t="s">
        <v>1166</v>
      </c>
      <c r="E1587" t="s">
        <v>310</v>
      </c>
      <c r="F1587" t="s">
        <v>133</v>
      </c>
      <c r="G1587" t="s">
        <v>212</v>
      </c>
      <c r="H1587" s="16">
        <v>45845</v>
      </c>
      <c r="I1587" s="16">
        <v>45845</v>
      </c>
      <c r="J1587" t="s">
        <v>856</v>
      </c>
      <c r="K1587">
        <v>2230131</v>
      </c>
      <c r="L1587" t="s">
        <v>311</v>
      </c>
      <c r="O1587">
        <v>10016283</v>
      </c>
      <c r="P1587" t="s">
        <v>156</v>
      </c>
      <c r="Q1587">
        <v>0</v>
      </c>
      <c r="R1587" t="s">
        <v>269</v>
      </c>
      <c r="S1587" t="s">
        <v>342</v>
      </c>
      <c r="T1587">
        <v>11465594</v>
      </c>
      <c r="U1587" s="16">
        <v>45599</v>
      </c>
      <c r="V1587" s="16">
        <v>45845</v>
      </c>
      <c r="W1587" s="16">
        <v>45805</v>
      </c>
      <c r="X1587">
        <v>0</v>
      </c>
      <c r="Y1587">
        <v>1290900</v>
      </c>
      <c r="Z1587" t="s">
        <v>1568</v>
      </c>
      <c r="AA1587" t="s">
        <v>249</v>
      </c>
      <c r="AB1587" t="s">
        <v>121</v>
      </c>
      <c r="AC1587" t="s">
        <v>255</v>
      </c>
      <c r="AD1587" t="s">
        <v>141</v>
      </c>
      <c r="AE1587" t="str">
        <f>IF(B1587&gt;0,IF(B1587&gt;0,(IF(B1587&lt;&gt;'PLAN SEMANAL'!$A$2,BLTOTAL!AA1587,""))),"")</f>
        <v>SOPORTE</v>
      </c>
      <c r="AF1587" t="str">
        <f>IF(AH1587="Completo","Completo",IF(IF(B1587&gt;0,_xlfn.XLOOKUP(B1587,'Detalle reservas completas fesa'!K:K,'Detalle reservas completas fesa'!Q:Q,_xlfn.XLOOKUP(B1587,'MB25'!L:L,'MB25'!Q:Q,"Incompleto")),"")="PENDIENTE","Incompleto",IF(B1587&gt;0,_xlfn.XLOOKUP(B1587,'Detalle reservas completas fesa'!K:K,'Detalle reservas completas fesa'!Q:Q,IF(AD1587="SIN MATERIAL","Completo",IF(AD1587="COMPLETO","Completo","Incompleto"))))))</f>
        <v>Incompleto</v>
      </c>
      <c r="AG1587">
        <f>IF(B1587&gt;0,_xlfn.XLOOKUP(B1587,IW49BLTOTAL!A:A,IW49BLTOTAL!H:H),"")</f>
        <v>0</v>
      </c>
      <c r="AH1587" t="str">
        <f>IF(IFERROR(_xlfn.XLOOKUP(B1587,'Detalle custodia'!B:B,'Detalle custodia'!O:O),"")="custodia","Completo","")</f>
        <v/>
      </c>
    </row>
    <row r="1588" spans="1:34" x14ac:dyDescent="0.35">
      <c r="A1588" t="s">
        <v>257</v>
      </c>
      <c r="B1588">
        <v>6497747</v>
      </c>
      <c r="C1588" t="s">
        <v>138</v>
      </c>
      <c r="D1588" t="s">
        <v>1167</v>
      </c>
      <c r="E1588" t="s">
        <v>310</v>
      </c>
      <c r="F1588" t="s">
        <v>125</v>
      </c>
      <c r="G1588" t="s">
        <v>127</v>
      </c>
      <c r="H1588" s="16">
        <v>45839</v>
      </c>
      <c r="I1588" s="16">
        <v>45869</v>
      </c>
      <c r="J1588" t="s">
        <v>3476</v>
      </c>
      <c r="K1588">
        <v>1291900</v>
      </c>
      <c r="L1588" t="s">
        <v>258</v>
      </c>
      <c r="O1588">
        <v>10014718</v>
      </c>
      <c r="P1588" t="s">
        <v>1168</v>
      </c>
      <c r="Q1588">
        <v>0</v>
      </c>
      <c r="R1588" t="s">
        <v>269</v>
      </c>
      <c r="S1588" t="s">
        <v>3891</v>
      </c>
      <c r="T1588">
        <v>11484544</v>
      </c>
      <c r="U1588" s="16">
        <v>45599</v>
      </c>
      <c r="V1588" s="16">
        <v>45839</v>
      </c>
      <c r="W1588" s="16">
        <v>45843</v>
      </c>
      <c r="X1588">
        <v>0</v>
      </c>
      <c r="Y1588">
        <v>1290900</v>
      </c>
      <c r="Z1588" t="s">
        <v>1568</v>
      </c>
      <c r="AA1588" t="s">
        <v>249</v>
      </c>
      <c r="AB1588" t="s">
        <v>121</v>
      </c>
      <c r="AC1588" t="s">
        <v>255</v>
      </c>
      <c r="AD1588" t="s">
        <v>141</v>
      </c>
      <c r="AE1588" t="str">
        <f>IF(B1588&gt;0,IF(B1588&gt;0,(IF(B1588&lt;&gt;'PLAN SEMANAL'!$A$2,BLTOTAL!AA1588,""))),"")</f>
        <v>SOPORTE</v>
      </c>
      <c r="AF1588" t="str">
        <f>IF(AH1588="Completo","Completo",IF(IF(B1588&gt;0,_xlfn.XLOOKUP(B1588,'Detalle reservas completas fesa'!K:K,'Detalle reservas completas fesa'!Q:Q,_xlfn.XLOOKUP(B1588,'MB25'!L:L,'MB25'!Q:Q,"Incompleto")),"")="PENDIENTE","Incompleto",IF(B1588&gt;0,_xlfn.XLOOKUP(B1588,'Detalle reservas completas fesa'!K:K,'Detalle reservas completas fesa'!Q:Q,IF(AD1588="SIN MATERIAL","Completo",IF(AD1588="COMPLETO","Completo","Incompleto"))))))</f>
        <v>Incompleto</v>
      </c>
      <c r="AG1588">
        <f>IF(B1588&gt;0,_xlfn.XLOOKUP(B1588,IW49BLTOTAL!A:A,IW49BLTOTAL!H:H),"")</f>
        <v>0</v>
      </c>
      <c r="AH1588" t="str">
        <f>IF(IFERROR(_xlfn.XLOOKUP(B1588,'Detalle custodia'!B:B,'Detalle custodia'!O:O),"")="custodia","Completo","")</f>
        <v/>
      </c>
    </row>
    <row r="1589" spans="1:34" x14ac:dyDescent="0.35">
      <c r="A1589" t="s">
        <v>156</v>
      </c>
      <c r="B1589">
        <v>6497744</v>
      </c>
      <c r="C1589" t="s">
        <v>138</v>
      </c>
      <c r="D1589" t="s">
        <v>1169</v>
      </c>
      <c r="E1589" t="s">
        <v>310</v>
      </c>
      <c r="F1589" t="s">
        <v>133</v>
      </c>
      <c r="G1589" t="s">
        <v>212</v>
      </c>
      <c r="H1589" s="16">
        <v>45845</v>
      </c>
      <c r="I1589" s="16">
        <v>45845</v>
      </c>
      <c r="J1589" t="s">
        <v>856</v>
      </c>
      <c r="K1589">
        <v>2230131</v>
      </c>
      <c r="L1589" t="s">
        <v>311</v>
      </c>
      <c r="O1589">
        <v>10016283</v>
      </c>
      <c r="P1589" t="s">
        <v>156</v>
      </c>
      <c r="Q1589">
        <v>0</v>
      </c>
      <c r="R1589" t="s">
        <v>269</v>
      </c>
      <c r="S1589" t="s">
        <v>342</v>
      </c>
      <c r="T1589">
        <v>11471446</v>
      </c>
      <c r="U1589" s="16">
        <v>45599</v>
      </c>
      <c r="V1589" s="16">
        <v>45845</v>
      </c>
      <c r="W1589" s="16">
        <v>45805</v>
      </c>
      <c r="X1589">
        <v>0</v>
      </c>
      <c r="Y1589">
        <v>1290900</v>
      </c>
      <c r="Z1589" t="s">
        <v>1568</v>
      </c>
      <c r="AA1589" t="s">
        <v>249</v>
      </c>
      <c r="AB1589" t="s">
        <v>121</v>
      </c>
      <c r="AC1589" t="s">
        <v>255</v>
      </c>
      <c r="AD1589" t="s">
        <v>141</v>
      </c>
      <c r="AE1589" t="str">
        <f>IF(B1589&gt;0,IF(B1589&gt;0,(IF(B1589&lt;&gt;'PLAN SEMANAL'!$A$2,BLTOTAL!AA1589,""))),"")</f>
        <v>SOPORTE</v>
      </c>
      <c r="AF1589" t="str">
        <f>IF(AH1589="Completo","Completo",IF(IF(B1589&gt;0,_xlfn.XLOOKUP(B1589,'Detalle reservas completas fesa'!K:K,'Detalle reservas completas fesa'!Q:Q,_xlfn.XLOOKUP(B1589,'MB25'!L:L,'MB25'!Q:Q,"Incompleto")),"")="PENDIENTE","Incompleto",IF(B1589&gt;0,_xlfn.XLOOKUP(B1589,'Detalle reservas completas fesa'!K:K,'Detalle reservas completas fesa'!Q:Q,IF(AD1589="SIN MATERIAL","Completo",IF(AD1589="COMPLETO","Completo","Incompleto"))))))</f>
        <v>Incompleto</v>
      </c>
      <c r="AG1589">
        <f>IF(B1589&gt;0,_xlfn.XLOOKUP(B1589,IW49BLTOTAL!A:A,IW49BLTOTAL!H:H),"")</f>
        <v>0</v>
      </c>
      <c r="AH1589" t="str">
        <f>IF(IFERROR(_xlfn.XLOOKUP(B1589,'Detalle custodia'!B:B,'Detalle custodia'!O:O),"")="custodia","Completo","")</f>
        <v/>
      </c>
    </row>
    <row r="1590" spans="1:34" x14ac:dyDescent="0.35">
      <c r="A1590" t="s">
        <v>151</v>
      </c>
      <c r="B1590">
        <v>6497743</v>
      </c>
      <c r="C1590" t="s">
        <v>138</v>
      </c>
      <c r="D1590" t="s">
        <v>4038</v>
      </c>
      <c r="E1590" t="s">
        <v>310</v>
      </c>
      <c r="F1590" t="s">
        <v>125</v>
      </c>
      <c r="G1590" t="s">
        <v>172</v>
      </c>
      <c r="H1590" s="16">
        <v>45809</v>
      </c>
      <c r="I1590" s="16">
        <v>45809</v>
      </c>
      <c r="J1590" t="s">
        <v>856</v>
      </c>
      <c r="K1590">
        <v>1215157</v>
      </c>
      <c r="L1590" t="s">
        <v>399</v>
      </c>
      <c r="M1590" s="16">
        <v>45794</v>
      </c>
      <c r="N1590" s="16">
        <v>45794</v>
      </c>
      <c r="O1590">
        <v>10014651</v>
      </c>
      <c r="P1590" t="s">
        <v>151</v>
      </c>
      <c r="Q1590">
        <v>7615.23</v>
      </c>
      <c r="R1590" t="s">
        <v>269</v>
      </c>
      <c r="S1590" t="s">
        <v>347</v>
      </c>
      <c r="T1590">
        <v>11394912</v>
      </c>
      <c r="U1590" s="16">
        <v>45599</v>
      </c>
      <c r="V1590" s="16">
        <v>45809</v>
      </c>
      <c r="W1590" s="16">
        <v>45805</v>
      </c>
      <c r="X1590">
        <v>7615.23</v>
      </c>
      <c r="Y1590">
        <v>1290900</v>
      </c>
      <c r="Z1590" t="s">
        <v>1568</v>
      </c>
      <c r="AA1590" t="s">
        <v>249</v>
      </c>
      <c r="AB1590" t="s">
        <v>121</v>
      </c>
      <c r="AC1590" t="s">
        <v>255</v>
      </c>
      <c r="AD1590" t="s">
        <v>135</v>
      </c>
      <c r="AE1590" t="str">
        <f>IF(B1590&gt;0,IF(B1590&gt;0,(IF(B1590&lt;&gt;'PLAN SEMANAL'!$A$2,BLTOTAL!AA1590,""))),"")</f>
        <v>SOPORTE</v>
      </c>
      <c r="AF1590" t="str">
        <f>IF(AH1590="Completo","Completo",IF(IF(B1590&gt;0,_xlfn.XLOOKUP(B1590,'Detalle reservas completas fesa'!K:K,'Detalle reservas completas fesa'!Q:Q,_xlfn.XLOOKUP(B1590,'MB25'!L:L,'MB25'!Q:Q,"Incompleto")),"")="PENDIENTE","Incompleto",IF(B1590&gt;0,_xlfn.XLOOKUP(B1590,'Detalle reservas completas fesa'!K:K,'Detalle reservas completas fesa'!Q:Q,IF(AD1590="SIN MATERIAL","Completo",IF(AD1590="COMPLETO","Completo","Incompleto"))))))</f>
        <v>Incompleto</v>
      </c>
      <c r="AG1590">
        <f>IF(B1590&gt;0,_xlfn.XLOOKUP(B1590,IW49BLTOTAL!A:A,IW49BLTOTAL!H:H),"")</f>
        <v>6</v>
      </c>
      <c r="AH1590" t="str">
        <f>IF(IFERROR(_xlfn.XLOOKUP(B1590,'Detalle custodia'!B:B,'Detalle custodia'!O:O),"")="custodia","Completo","")</f>
        <v/>
      </c>
    </row>
    <row r="1591" spans="1:34" x14ac:dyDescent="0.35">
      <c r="A1591" t="s">
        <v>175</v>
      </c>
      <c r="B1591">
        <v>6497703</v>
      </c>
      <c r="C1591" t="s">
        <v>138</v>
      </c>
      <c r="D1591" t="s">
        <v>1171</v>
      </c>
      <c r="E1591" t="s">
        <v>310</v>
      </c>
      <c r="F1591" t="s">
        <v>133</v>
      </c>
      <c r="G1591" t="s">
        <v>212</v>
      </c>
      <c r="H1591" s="16">
        <v>45808</v>
      </c>
      <c r="I1591" s="16">
        <v>45808</v>
      </c>
      <c r="J1591" t="s">
        <v>856</v>
      </c>
      <c r="K1591">
        <v>1215158</v>
      </c>
      <c r="L1591" t="s">
        <v>394</v>
      </c>
      <c r="O1591">
        <v>10017395</v>
      </c>
      <c r="P1591" t="s">
        <v>175</v>
      </c>
      <c r="Q1591">
        <v>0</v>
      </c>
      <c r="R1591" t="s">
        <v>269</v>
      </c>
      <c r="S1591" t="s">
        <v>347</v>
      </c>
      <c r="T1591">
        <v>11381020</v>
      </c>
      <c r="U1591" s="16">
        <v>45598</v>
      </c>
      <c r="V1591" s="16">
        <v>45808</v>
      </c>
      <c r="W1591" s="16">
        <v>45805</v>
      </c>
      <c r="X1591">
        <v>0</v>
      </c>
      <c r="Y1591">
        <v>1290900</v>
      </c>
      <c r="Z1591" t="s">
        <v>1568</v>
      </c>
      <c r="AA1591" t="s">
        <v>249</v>
      </c>
      <c r="AB1591" t="s">
        <v>121</v>
      </c>
      <c r="AC1591" t="s">
        <v>255</v>
      </c>
      <c r="AD1591" t="s">
        <v>141</v>
      </c>
      <c r="AE1591" t="str">
        <f>IF(B1591&gt;0,IF(B1591&gt;0,(IF(B1591&lt;&gt;'PLAN SEMANAL'!$A$2,BLTOTAL!AA1591,""))),"")</f>
        <v>SOPORTE</v>
      </c>
      <c r="AF1591" t="str">
        <f>IF(AH1591="Completo","Completo",IF(IF(B1591&gt;0,_xlfn.XLOOKUP(B1591,'Detalle reservas completas fesa'!K:K,'Detalle reservas completas fesa'!Q:Q,_xlfn.XLOOKUP(B1591,'MB25'!L:L,'MB25'!Q:Q,"Incompleto")),"")="PENDIENTE","Incompleto",IF(B1591&gt;0,_xlfn.XLOOKUP(B1591,'Detalle reservas completas fesa'!K:K,'Detalle reservas completas fesa'!Q:Q,IF(AD1591="SIN MATERIAL","Completo",IF(AD1591="COMPLETO","Completo","Incompleto"))))))</f>
        <v>Incompleto</v>
      </c>
      <c r="AG1591">
        <f>IF(B1591&gt;0,_xlfn.XLOOKUP(B1591,IW49BLTOTAL!A:A,IW49BLTOTAL!H:H),"")</f>
        <v>0</v>
      </c>
      <c r="AH1591" t="str">
        <f>IF(IFERROR(_xlfn.XLOOKUP(B1591,'Detalle custodia'!B:B,'Detalle custodia'!O:O),"")="custodia","Completo","")</f>
        <v/>
      </c>
    </row>
    <row r="1592" spans="1:34" x14ac:dyDescent="0.35">
      <c r="A1592" t="s">
        <v>324</v>
      </c>
      <c r="B1592">
        <v>6497614</v>
      </c>
      <c r="C1592" t="s">
        <v>138</v>
      </c>
      <c r="D1592" t="s">
        <v>1172</v>
      </c>
      <c r="E1592" t="s">
        <v>310</v>
      </c>
      <c r="F1592" t="s">
        <v>143</v>
      </c>
      <c r="G1592" t="s">
        <v>411</v>
      </c>
      <c r="H1592" s="16">
        <v>45809</v>
      </c>
      <c r="I1592" s="16">
        <v>45809</v>
      </c>
      <c r="J1592" t="s">
        <v>856</v>
      </c>
      <c r="K1592">
        <v>1216100</v>
      </c>
      <c r="L1592" t="s">
        <v>325</v>
      </c>
      <c r="O1592">
        <v>10016324</v>
      </c>
      <c r="P1592" t="s">
        <v>434</v>
      </c>
      <c r="Q1592">
        <v>0</v>
      </c>
      <c r="R1592" t="s">
        <v>269</v>
      </c>
      <c r="S1592" t="s">
        <v>347</v>
      </c>
      <c r="T1592">
        <v>11481998</v>
      </c>
      <c r="U1592" s="16">
        <v>45598</v>
      </c>
      <c r="V1592" s="16">
        <v>45809</v>
      </c>
      <c r="W1592" s="16">
        <v>45805</v>
      </c>
      <c r="X1592">
        <v>0</v>
      </c>
      <c r="Y1592">
        <v>1290900</v>
      </c>
      <c r="Z1592" t="s">
        <v>1568</v>
      </c>
      <c r="AA1592" t="s">
        <v>249</v>
      </c>
      <c r="AB1592" t="s">
        <v>121</v>
      </c>
      <c r="AC1592" t="s">
        <v>255</v>
      </c>
      <c r="AD1592" t="s">
        <v>189</v>
      </c>
      <c r="AE1592" t="str">
        <f>IF(B1592&gt;0,IF(B1592&gt;0,(IF(B1592&lt;&gt;'PLAN SEMANAL'!$A$2,BLTOTAL!AA1592,""))),"")</f>
        <v>SOPORTE</v>
      </c>
      <c r="AF1592" t="str">
        <f>IF(AH1592="Completo","Completo",IF(IF(B1592&gt;0,_xlfn.XLOOKUP(B1592,'Detalle reservas completas fesa'!K:K,'Detalle reservas completas fesa'!Q:Q,_xlfn.XLOOKUP(B1592,'MB25'!L:L,'MB25'!Q:Q,"Incompleto")),"")="PENDIENTE","Incompleto",IF(B1592&gt;0,_xlfn.XLOOKUP(B1592,'Detalle reservas completas fesa'!K:K,'Detalle reservas completas fesa'!Q:Q,IF(AD1592="SIN MATERIAL","Completo",IF(AD1592="COMPLETO","Completo","Incompleto"))))))</f>
        <v>Completo</v>
      </c>
      <c r="AG1592">
        <f>IF(B1592&gt;0,_xlfn.XLOOKUP(B1592,IW49BLTOTAL!A:A,IW49BLTOTAL!H:H),"")</f>
        <v>16</v>
      </c>
      <c r="AH1592" t="str">
        <f>IF(IFERROR(_xlfn.XLOOKUP(B1592,'Detalle custodia'!B:B,'Detalle custodia'!O:O),"")="custodia","Completo","")</f>
        <v/>
      </c>
    </row>
    <row r="1593" spans="1:34" x14ac:dyDescent="0.35">
      <c r="A1593" t="s">
        <v>324</v>
      </c>
      <c r="B1593">
        <v>6497563</v>
      </c>
      <c r="C1593" t="s">
        <v>138</v>
      </c>
      <c r="D1593" t="s">
        <v>1173</v>
      </c>
      <c r="E1593" t="s">
        <v>310</v>
      </c>
      <c r="F1593" t="s">
        <v>133</v>
      </c>
      <c r="G1593" t="s">
        <v>191</v>
      </c>
      <c r="H1593" s="16">
        <v>45808</v>
      </c>
      <c r="I1593" s="16">
        <v>45808</v>
      </c>
      <c r="J1593" t="s">
        <v>856</v>
      </c>
      <c r="K1593">
        <v>1291900</v>
      </c>
      <c r="L1593" t="s">
        <v>325</v>
      </c>
      <c r="O1593">
        <v>10017913</v>
      </c>
      <c r="P1593" t="s">
        <v>1174</v>
      </c>
      <c r="Q1593">
        <v>0</v>
      </c>
      <c r="R1593" t="s">
        <v>269</v>
      </c>
      <c r="S1593" t="s">
        <v>347</v>
      </c>
      <c r="T1593">
        <v>11391004</v>
      </c>
      <c r="U1593" s="16">
        <v>45598</v>
      </c>
      <c r="V1593" s="16">
        <v>45808</v>
      </c>
      <c r="W1593" s="16">
        <v>45805</v>
      </c>
      <c r="X1593">
        <v>0</v>
      </c>
      <c r="Y1593">
        <v>1290900</v>
      </c>
      <c r="Z1593" t="s">
        <v>1568</v>
      </c>
      <c r="AA1593" t="s">
        <v>249</v>
      </c>
      <c r="AB1593" t="s">
        <v>121</v>
      </c>
      <c r="AC1593" t="s">
        <v>255</v>
      </c>
      <c r="AD1593" t="s">
        <v>122</v>
      </c>
      <c r="AE1593" t="str">
        <f>IF(B1593&gt;0,IF(B1593&gt;0,(IF(B1593&lt;&gt;'PLAN SEMANAL'!$A$2,BLTOTAL!AA1593,""))),"")</f>
        <v>SOPORTE</v>
      </c>
      <c r="AF1593" t="str">
        <f>IF(AH1593="Completo","Completo",IF(IF(B1593&gt;0,_xlfn.XLOOKUP(B1593,'Detalle reservas completas fesa'!K:K,'Detalle reservas completas fesa'!Q:Q,_xlfn.XLOOKUP(B1593,'MB25'!L:L,'MB25'!Q:Q,"Incompleto")),"")="PENDIENTE","Incompleto",IF(B1593&gt;0,_xlfn.XLOOKUP(B1593,'Detalle reservas completas fesa'!K:K,'Detalle reservas completas fesa'!Q:Q,IF(AD1593="SIN MATERIAL","Completo",IF(AD1593="COMPLETO","Completo","Incompleto"))))))</f>
        <v>Completo</v>
      </c>
      <c r="AG1593">
        <f>IF(B1593&gt;0,_xlfn.XLOOKUP(B1593,IW49BLTOTAL!A:A,IW49BLTOTAL!H:H),"")</f>
        <v>4</v>
      </c>
      <c r="AH1593" t="str">
        <f>IF(IFERROR(_xlfn.XLOOKUP(B1593,'Detalle custodia'!B:B,'Detalle custodia'!O:O),"")="custodia","Completo","")</f>
        <v/>
      </c>
    </row>
    <row r="1594" spans="1:34" x14ac:dyDescent="0.35">
      <c r="A1594" t="s">
        <v>324</v>
      </c>
      <c r="B1594">
        <v>6497022</v>
      </c>
      <c r="C1594" t="s">
        <v>138</v>
      </c>
      <c r="D1594" t="s">
        <v>1175</v>
      </c>
      <c r="E1594" t="s">
        <v>310</v>
      </c>
      <c r="F1594" t="s">
        <v>125</v>
      </c>
      <c r="G1594" t="s">
        <v>192</v>
      </c>
      <c r="H1594" s="16">
        <v>45831</v>
      </c>
      <c r="I1594" s="16">
        <v>45831</v>
      </c>
      <c r="J1594" t="s">
        <v>5404</v>
      </c>
      <c r="K1594">
        <v>1216100</v>
      </c>
      <c r="L1594" t="s">
        <v>325</v>
      </c>
      <c r="O1594">
        <v>10014720</v>
      </c>
      <c r="P1594" t="s">
        <v>449</v>
      </c>
      <c r="Q1594">
        <v>39993.18</v>
      </c>
      <c r="R1594" t="s">
        <v>269</v>
      </c>
      <c r="S1594" t="s">
        <v>262</v>
      </c>
      <c r="T1594">
        <v>11474224</v>
      </c>
      <c r="U1594" s="16">
        <v>45597</v>
      </c>
      <c r="V1594" s="16">
        <v>45831</v>
      </c>
      <c r="W1594" s="16">
        <v>45838</v>
      </c>
      <c r="X1594">
        <v>39993.18</v>
      </c>
      <c r="Y1594">
        <v>1290900</v>
      </c>
      <c r="Z1594" t="s">
        <v>1568</v>
      </c>
      <c r="AA1594" t="s">
        <v>249</v>
      </c>
      <c r="AB1594" t="s">
        <v>121</v>
      </c>
      <c r="AC1594" t="s">
        <v>255</v>
      </c>
      <c r="AD1594" t="s">
        <v>135</v>
      </c>
      <c r="AE1594" t="str">
        <f>IF(B1594&gt;0,IF(B1594&gt;0,(IF(B1594&lt;&gt;'PLAN SEMANAL'!$A$2,BLTOTAL!AA1594,""))),"")</f>
        <v>SOPORTE</v>
      </c>
      <c r="AF1594" t="str">
        <f>IF(AH1594="Completo","Completo",IF(IF(B1594&gt;0,_xlfn.XLOOKUP(B1594,'Detalle reservas completas fesa'!K:K,'Detalle reservas completas fesa'!Q:Q,_xlfn.XLOOKUP(B1594,'MB25'!L:L,'MB25'!Q:Q,"Incompleto")),"")="PENDIENTE","Incompleto",IF(B1594&gt;0,_xlfn.XLOOKUP(B1594,'Detalle reservas completas fesa'!K:K,'Detalle reservas completas fesa'!Q:Q,IF(AD1594="SIN MATERIAL","Completo",IF(AD1594="COMPLETO","Completo","Incompleto"))))))</f>
        <v>Incompleto</v>
      </c>
      <c r="AG1594">
        <f>IF(B1594&gt;0,_xlfn.XLOOKUP(B1594,IW49BLTOTAL!A:A,IW49BLTOTAL!H:H),"")</f>
        <v>0</v>
      </c>
      <c r="AH1594" t="str">
        <f>IF(IFERROR(_xlfn.XLOOKUP(B1594,'Detalle custodia'!B:B,'Detalle custodia'!O:O),"")="custodia","Completo","")</f>
        <v/>
      </c>
    </row>
    <row r="1595" spans="1:34" x14ac:dyDescent="0.35">
      <c r="A1595" t="s">
        <v>413</v>
      </c>
      <c r="B1595">
        <v>6496980</v>
      </c>
      <c r="C1595" t="s">
        <v>129</v>
      </c>
      <c r="D1595" t="s">
        <v>182</v>
      </c>
      <c r="E1595" t="s">
        <v>310</v>
      </c>
      <c r="F1595" t="s">
        <v>133</v>
      </c>
      <c r="G1595" t="s">
        <v>192</v>
      </c>
      <c r="H1595" s="16">
        <v>45839</v>
      </c>
      <c r="I1595" s="16">
        <v>45869</v>
      </c>
      <c r="J1595" t="s">
        <v>3476</v>
      </c>
      <c r="K1595">
        <v>1213130</v>
      </c>
      <c r="L1595" t="s">
        <v>414</v>
      </c>
      <c r="O1595">
        <v>10014620</v>
      </c>
      <c r="P1595" t="s">
        <v>413</v>
      </c>
      <c r="Q1595">
        <v>150882.5</v>
      </c>
      <c r="R1595" t="s">
        <v>347</v>
      </c>
      <c r="S1595" t="s">
        <v>3901</v>
      </c>
      <c r="T1595">
        <v>11416270</v>
      </c>
      <c r="U1595" s="16">
        <v>45597</v>
      </c>
      <c r="V1595" s="16">
        <v>45839</v>
      </c>
      <c r="W1595" s="16">
        <v>45835</v>
      </c>
      <c r="X1595">
        <v>150882.5</v>
      </c>
      <c r="Y1595">
        <v>1290900</v>
      </c>
      <c r="Z1595" t="s">
        <v>1568</v>
      </c>
      <c r="AA1595" t="s">
        <v>245</v>
      </c>
      <c r="AB1595" t="s">
        <v>121</v>
      </c>
      <c r="AC1595" t="s">
        <v>255</v>
      </c>
      <c r="AD1595" t="s">
        <v>135</v>
      </c>
      <c r="AE1595" t="str">
        <f>IF(B1595&gt;0,IF(B1595&gt;0,(IF(B1595&lt;&gt;'PLAN SEMANAL'!$A$2,BLTOTAL!AA1595,""))),"")</f>
        <v>ACARREO</v>
      </c>
      <c r="AF1595" t="str">
        <f>IF(AH1595="Completo","Completo",IF(IF(B1595&gt;0,_xlfn.XLOOKUP(B1595,'Detalle reservas completas fesa'!K:K,'Detalle reservas completas fesa'!Q:Q,_xlfn.XLOOKUP(B1595,'MB25'!L:L,'MB25'!Q:Q,"Incompleto")),"")="PENDIENTE","Incompleto",IF(B1595&gt;0,_xlfn.XLOOKUP(B1595,'Detalle reservas completas fesa'!K:K,'Detalle reservas completas fesa'!Q:Q,IF(AD1595="SIN MATERIAL","Completo",IF(AD1595="COMPLETO","Completo","Incompleto"))))))</f>
        <v>Incompleto</v>
      </c>
      <c r="AG1595">
        <f>IF(B1595&gt;0,_xlfn.XLOOKUP(B1595,IW49BLTOTAL!A:A,IW49BLTOTAL!H:H),"")</f>
        <v>108</v>
      </c>
      <c r="AH1595" t="str">
        <f>IF(IFERROR(_xlfn.XLOOKUP(B1595,'Detalle custodia'!B:B,'Detalle custodia'!O:O),"")="custodia","Completo","")</f>
        <v/>
      </c>
    </row>
    <row r="1596" spans="1:34" x14ac:dyDescent="0.35">
      <c r="A1596" t="s">
        <v>148</v>
      </c>
      <c r="B1596">
        <v>6496975</v>
      </c>
      <c r="C1596" t="s">
        <v>129</v>
      </c>
      <c r="D1596" t="s">
        <v>1176</v>
      </c>
      <c r="E1596" t="s">
        <v>310</v>
      </c>
      <c r="F1596" t="s">
        <v>125</v>
      </c>
      <c r="G1596" t="s">
        <v>192</v>
      </c>
      <c r="H1596" s="16">
        <v>45839</v>
      </c>
      <c r="I1596" s="16">
        <v>45869</v>
      </c>
      <c r="J1596" t="s">
        <v>3476</v>
      </c>
      <c r="K1596">
        <v>1213130</v>
      </c>
      <c r="L1596" t="s">
        <v>297</v>
      </c>
      <c r="O1596">
        <v>10014617</v>
      </c>
      <c r="P1596" t="s">
        <v>148</v>
      </c>
      <c r="Q1596">
        <v>37102.74</v>
      </c>
      <c r="R1596" t="s">
        <v>347</v>
      </c>
      <c r="S1596" t="s">
        <v>3901</v>
      </c>
      <c r="T1596">
        <v>11428684</v>
      </c>
      <c r="U1596" s="16">
        <v>45597</v>
      </c>
      <c r="V1596" s="16">
        <v>45839</v>
      </c>
      <c r="W1596" s="16">
        <v>45835</v>
      </c>
      <c r="X1596">
        <v>37102.74</v>
      </c>
      <c r="Y1596">
        <v>1290900</v>
      </c>
      <c r="Z1596" t="s">
        <v>1568</v>
      </c>
      <c r="AA1596" t="s">
        <v>245</v>
      </c>
      <c r="AB1596" t="s">
        <v>121</v>
      </c>
      <c r="AC1596" t="s">
        <v>255</v>
      </c>
      <c r="AD1596" t="s">
        <v>135</v>
      </c>
      <c r="AE1596" t="str">
        <f>IF(B1596&gt;0,IF(B1596&gt;0,(IF(B1596&lt;&gt;'PLAN SEMANAL'!$A$2,BLTOTAL!AA1596,""))),"")</f>
        <v>ACARREO</v>
      </c>
      <c r="AF1596" t="str">
        <f>IF(AH1596="Completo","Completo",IF(IF(B1596&gt;0,_xlfn.XLOOKUP(B1596,'Detalle reservas completas fesa'!K:K,'Detalle reservas completas fesa'!Q:Q,_xlfn.XLOOKUP(B1596,'MB25'!L:L,'MB25'!Q:Q,"Incompleto")),"")="PENDIENTE","Incompleto",IF(B1596&gt;0,_xlfn.XLOOKUP(B1596,'Detalle reservas completas fesa'!K:K,'Detalle reservas completas fesa'!Q:Q,IF(AD1596="SIN MATERIAL","Completo",IF(AD1596="COMPLETO","Completo","Incompleto"))))))</f>
        <v>Incompleto</v>
      </c>
      <c r="AG1596">
        <f>IF(B1596&gt;0,_xlfn.XLOOKUP(B1596,IW49BLTOTAL!A:A,IW49BLTOTAL!H:H),"")</f>
        <v>256</v>
      </c>
      <c r="AH1596" t="str">
        <f>IF(IFERROR(_xlfn.XLOOKUP(B1596,'Detalle custodia'!B:B,'Detalle custodia'!O:O),"")="custodia","Completo","")</f>
        <v/>
      </c>
    </row>
    <row r="1597" spans="1:34" x14ac:dyDescent="0.35">
      <c r="A1597" t="s">
        <v>149</v>
      </c>
      <c r="B1597">
        <v>6496969</v>
      </c>
      <c r="C1597" t="s">
        <v>129</v>
      </c>
      <c r="D1597" t="s">
        <v>1178</v>
      </c>
      <c r="E1597" t="s">
        <v>310</v>
      </c>
      <c r="F1597" t="s">
        <v>133</v>
      </c>
      <c r="G1597" t="s">
        <v>132</v>
      </c>
      <c r="H1597" s="16">
        <v>45839</v>
      </c>
      <c r="I1597" s="16">
        <v>45869</v>
      </c>
      <c r="J1597" t="s">
        <v>856</v>
      </c>
      <c r="K1597">
        <v>1213130</v>
      </c>
      <c r="L1597" t="s">
        <v>302</v>
      </c>
      <c r="O1597">
        <v>10014616</v>
      </c>
      <c r="P1597" t="s">
        <v>149</v>
      </c>
      <c r="Q1597">
        <v>0</v>
      </c>
      <c r="R1597" t="s">
        <v>347</v>
      </c>
      <c r="S1597" t="s">
        <v>3901</v>
      </c>
      <c r="T1597">
        <v>11421848</v>
      </c>
      <c r="U1597" s="16">
        <v>45597</v>
      </c>
      <c r="V1597" s="16">
        <v>45839</v>
      </c>
      <c r="W1597" s="16">
        <v>45835</v>
      </c>
      <c r="X1597">
        <v>0</v>
      </c>
      <c r="Y1597">
        <v>1290900</v>
      </c>
      <c r="Z1597" t="s">
        <v>1568</v>
      </c>
      <c r="AA1597" t="s">
        <v>245</v>
      </c>
      <c r="AB1597" t="s">
        <v>121</v>
      </c>
      <c r="AC1597" t="s">
        <v>255</v>
      </c>
      <c r="AD1597" t="s">
        <v>141</v>
      </c>
      <c r="AE1597" t="str">
        <f>IF(B1597&gt;0,IF(B1597&gt;0,(IF(B1597&lt;&gt;'PLAN SEMANAL'!$A$2,BLTOTAL!AA1597,""))),"")</f>
        <v>ACARREO</v>
      </c>
      <c r="AF1597" t="str">
        <f>IF(AH1597="Completo","Completo",IF(IF(B1597&gt;0,_xlfn.XLOOKUP(B1597,'Detalle reservas completas fesa'!K:K,'Detalle reservas completas fesa'!Q:Q,_xlfn.XLOOKUP(B1597,'MB25'!L:L,'MB25'!Q:Q,"Incompleto")),"")="PENDIENTE","Incompleto",IF(B1597&gt;0,_xlfn.XLOOKUP(B1597,'Detalle reservas completas fesa'!K:K,'Detalle reservas completas fesa'!Q:Q,IF(AD1597="SIN MATERIAL","Completo",IF(AD1597="COMPLETO","Completo","Incompleto"))))))</f>
        <v>Incompleto</v>
      </c>
      <c r="AG1597">
        <f>IF(B1597&gt;0,_xlfn.XLOOKUP(B1597,IW49BLTOTAL!A:A,IW49BLTOTAL!H:H),"")</f>
        <v>1</v>
      </c>
      <c r="AH1597" t="str">
        <f>IF(IFERROR(_xlfn.XLOOKUP(B1597,'Detalle custodia'!B:B,'Detalle custodia'!O:O),"")="custodia","Completo","")</f>
        <v/>
      </c>
    </row>
    <row r="1598" spans="1:34" x14ac:dyDescent="0.35">
      <c r="A1598" t="s">
        <v>149</v>
      </c>
      <c r="B1598">
        <v>6496965</v>
      </c>
      <c r="C1598" t="s">
        <v>129</v>
      </c>
      <c r="D1598" t="s">
        <v>1179</v>
      </c>
      <c r="E1598" t="s">
        <v>310</v>
      </c>
      <c r="F1598" t="s">
        <v>133</v>
      </c>
      <c r="G1598" t="s">
        <v>226</v>
      </c>
      <c r="H1598" s="16">
        <v>45839</v>
      </c>
      <c r="I1598" s="16">
        <v>45869</v>
      </c>
      <c r="J1598" t="s">
        <v>3476</v>
      </c>
      <c r="K1598">
        <v>1213130</v>
      </c>
      <c r="L1598" t="s">
        <v>302</v>
      </c>
      <c r="O1598">
        <v>10014616</v>
      </c>
      <c r="P1598" t="s">
        <v>149</v>
      </c>
      <c r="Q1598">
        <v>0</v>
      </c>
      <c r="R1598" t="s">
        <v>347</v>
      </c>
      <c r="S1598" t="s">
        <v>3901</v>
      </c>
      <c r="T1598">
        <v>11398962</v>
      </c>
      <c r="U1598" s="16">
        <v>45597</v>
      </c>
      <c r="V1598" s="16">
        <v>45839</v>
      </c>
      <c r="W1598" s="16">
        <v>45835</v>
      </c>
      <c r="X1598">
        <v>0</v>
      </c>
      <c r="Y1598">
        <v>1290900</v>
      </c>
      <c r="Z1598" t="s">
        <v>1568</v>
      </c>
      <c r="AA1598" t="s">
        <v>245</v>
      </c>
      <c r="AB1598" t="s">
        <v>121</v>
      </c>
      <c r="AC1598" t="s">
        <v>255</v>
      </c>
      <c r="AD1598" t="s">
        <v>189</v>
      </c>
      <c r="AE1598" t="str">
        <f>IF(B1598&gt;0,IF(B1598&gt;0,(IF(B1598&lt;&gt;'PLAN SEMANAL'!$A$2,BLTOTAL!AA1598,""))),"")</f>
        <v>ACARREO</v>
      </c>
      <c r="AF1598" t="str">
        <f>IF(AH1598="Completo","Completo",IF(IF(B1598&gt;0,_xlfn.XLOOKUP(B1598,'Detalle reservas completas fesa'!K:K,'Detalle reservas completas fesa'!Q:Q,_xlfn.XLOOKUP(B1598,'MB25'!L:L,'MB25'!Q:Q,"Incompleto")),"")="PENDIENTE","Incompleto",IF(B1598&gt;0,_xlfn.XLOOKUP(B1598,'Detalle reservas completas fesa'!K:K,'Detalle reservas completas fesa'!Q:Q,IF(AD1598="SIN MATERIAL","Completo",IF(AD1598="COMPLETO","Completo","Incompleto"))))))</f>
        <v>Completo</v>
      </c>
      <c r="AG1598">
        <f>IF(B1598&gt;0,_xlfn.XLOOKUP(B1598,IW49BLTOTAL!A:A,IW49BLTOTAL!H:H),"")</f>
        <v>6</v>
      </c>
      <c r="AH1598" t="str">
        <f>IF(IFERROR(_xlfn.XLOOKUP(B1598,'Detalle custodia'!B:B,'Detalle custodia'!O:O),"")="custodia","Completo","")</f>
        <v/>
      </c>
    </row>
    <row r="1599" spans="1:34" x14ac:dyDescent="0.35">
      <c r="A1599" t="s">
        <v>223</v>
      </c>
      <c r="B1599">
        <v>6496937</v>
      </c>
      <c r="C1599" t="s">
        <v>129</v>
      </c>
      <c r="D1599" t="s">
        <v>1181</v>
      </c>
      <c r="E1599" t="s">
        <v>310</v>
      </c>
      <c r="F1599" t="s">
        <v>125</v>
      </c>
      <c r="G1599" t="s">
        <v>423</v>
      </c>
      <c r="H1599" s="16">
        <v>45809</v>
      </c>
      <c r="I1599" s="16">
        <v>45838</v>
      </c>
      <c r="J1599" t="s">
        <v>3478</v>
      </c>
      <c r="K1599">
        <v>1213130</v>
      </c>
      <c r="L1599" t="s">
        <v>303</v>
      </c>
      <c r="O1599">
        <v>10014613</v>
      </c>
      <c r="P1599" t="s">
        <v>223</v>
      </c>
      <c r="Q1599">
        <v>16232.22</v>
      </c>
      <c r="R1599" t="s">
        <v>347</v>
      </c>
      <c r="S1599" t="s">
        <v>3901</v>
      </c>
      <c r="T1599">
        <v>11414035</v>
      </c>
      <c r="U1599" s="16">
        <v>45597</v>
      </c>
      <c r="V1599" s="16">
        <v>45809</v>
      </c>
      <c r="W1599" s="16">
        <v>45804</v>
      </c>
      <c r="X1599">
        <v>16232.22</v>
      </c>
      <c r="Y1599">
        <v>1290900</v>
      </c>
      <c r="Z1599" t="s">
        <v>1568</v>
      </c>
      <c r="AA1599" t="s">
        <v>245</v>
      </c>
      <c r="AB1599" t="s">
        <v>121</v>
      </c>
      <c r="AC1599" t="s">
        <v>255</v>
      </c>
      <c r="AD1599" t="s">
        <v>141</v>
      </c>
      <c r="AE1599" t="str">
        <f>IF(B1599&gt;0,IF(B1599&gt;0,(IF(B1599&lt;&gt;'PLAN SEMANAL'!$A$2,BLTOTAL!AA1599,""))),"")</f>
        <v>ACARREO</v>
      </c>
      <c r="AF1599" t="str">
        <f>IF(AH1599="Completo","Completo",IF(IF(B1599&gt;0,_xlfn.XLOOKUP(B1599,'Detalle reservas completas fesa'!K:K,'Detalle reservas completas fesa'!Q:Q,_xlfn.XLOOKUP(B1599,'MB25'!L:L,'MB25'!Q:Q,"Incompleto")),"")="PENDIENTE","Incompleto",IF(B1599&gt;0,_xlfn.XLOOKUP(B1599,'Detalle reservas completas fesa'!K:K,'Detalle reservas completas fesa'!Q:Q,IF(AD1599="SIN MATERIAL","Completo",IF(AD1599="COMPLETO","Completo","Incompleto"))))))</f>
        <v>Incompleto</v>
      </c>
      <c r="AG1599">
        <f>IF(B1599&gt;0,_xlfn.XLOOKUP(B1599,IW49BLTOTAL!A:A,IW49BLTOTAL!H:H),"")</f>
        <v>16</v>
      </c>
      <c r="AH1599" t="str">
        <f>IF(IFERROR(_xlfn.XLOOKUP(B1599,'Detalle custodia'!B:B,'Detalle custodia'!O:O),"")="custodia","Completo","")</f>
        <v/>
      </c>
    </row>
    <row r="1600" spans="1:34" x14ac:dyDescent="0.35">
      <c r="A1600" t="s">
        <v>177</v>
      </c>
      <c r="B1600">
        <v>6496903</v>
      </c>
      <c r="C1600" t="s">
        <v>129</v>
      </c>
      <c r="D1600" t="s">
        <v>1182</v>
      </c>
      <c r="E1600" t="s">
        <v>310</v>
      </c>
      <c r="F1600" t="s">
        <v>259</v>
      </c>
      <c r="G1600" t="s">
        <v>405</v>
      </c>
      <c r="H1600" s="16">
        <v>45809</v>
      </c>
      <c r="I1600" s="16">
        <v>45838</v>
      </c>
      <c r="J1600" t="s">
        <v>3478</v>
      </c>
      <c r="K1600">
        <v>1215150</v>
      </c>
      <c r="L1600" t="s">
        <v>278</v>
      </c>
      <c r="M1600" s="16">
        <v>45768</v>
      </c>
      <c r="N1600" s="16">
        <v>45769</v>
      </c>
      <c r="O1600">
        <v>10014634</v>
      </c>
      <c r="P1600" t="s">
        <v>177</v>
      </c>
      <c r="Q1600">
        <v>4104.92</v>
      </c>
      <c r="R1600" t="s">
        <v>347</v>
      </c>
      <c r="S1600" t="s">
        <v>308</v>
      </c>
      <c r="T1600">
        <v>11477753</v>
      </c>
      <c r="U1600" s="16">
        <v>45597</v>
      </c>
      <c r="V1600" s="16">
        <v>45809</v>
      </c>
      <c r="W1600" s="16">
        <v>45818</v>
      </c>
      <c r="X1600">
        <v>4104.92</v>
      </c>
      <c r="Y1600">
        <v>1290900</v>
      </c>
      <c r="Z1600" t="s">
        <v>1568</v>
      </c>
      <c r="AA1600" t="s">
        <v>246</v>
      </c>
      <c r="AB1600" t="s">
        <v>121</v>
      </c>
      <c r="AC1600" t="s">
        <v>255</v>
      </c>
      <c r="AD1600" t="s">
        <v>122</v>
      </c>
      <c r="AE1600" t="str">
        <f>IF(B1600&gt;0,IF(B1600&gt;0,(IF(B1600&lt;&gt;'PLAN SEMANAL'!$A$2,BLTOTAL!AA1600,""))),"")</f>
        <v>AUXILIAR</v>
      </c>
      <c r="AF1600" t="str">
        <f>IF(AH1600="Completo","Completo",IF(IF(B1600&gt;0,_xlfn.XLOOKUP(B1600,'Detalle reservas completas fesa'!K:K,'Detalle reservas completas fesa'!Q:Q,_xlfn.XLOOKUP(B1600,'MB25'!L:L,'MB25'!Q:Q,"Incompleto")),"")="PENDIENTE","Incompleto",IF(B1600&gt;0,_xlfn.XLOOKUP(B1600,'Detalle reservas completas fesa'!K:K,'Detalle reservas completas fesa'!Q:Q,IF(AD1600="SIN MATERIAL","Completo",IF(AD1600="COMPLETO","Completo","Incompleto"))))))</f>
        <v>Completo</v>
      </c>
      <c r="AG1600">
        <f>IF(B1600&gt;0,_xlfn.XLOOKUP(B1600,IW49BLTOTAL!A:A,IW49BLTOTAL!H:H),"")</f>
        <v>10</v>
      </c>
      <c r="AH1600" t="str">
        <f>IF(IFERROR(_xlfn.XLOOKUP(B1600,'Detalle custodia'!B:B,'Detalle custodia'!O:O),"")="custodia","Completo","")</f>
        <v/>
      </c>
    </row>
    <row r="1601" spans="1:34" x14ac:dyDescent="0.35">
      <c r="A1601" t="s">
        <v>137</v>
      </c>
      <c r="B1601">
        <v>6496886</v>
      </c>
      <c r="C1601" t="s">
        <v>123</v>
      </c>
      <c r="D1601" t="s">
        <v>1183</v>
      </c>
      <c r="E1601" t="s">
        <v>310</v>
      </c>
      <c r="F1601" t="s">
        <v>125</v>
      </c>
      <c r="G1601" t="s">
        <v>127</v>
      </c>
      <c r="H1601" s="16">
        <v>45839</v>
      </c>
      <c r="I1601" s="16">
        <v>45869</v>
      </c>
      <c r="J1601" t="s">
        <v>856</v>
      </c>
      <c r="K1601">
        <v>1210100</v>
      </c>
      <c r="L1601" t="s">
        <v>388</v>
      </c>
      <c r="O1601">
        <v>10014595</v>
      </c>
      <c r="P1601" t="s">
        <v>137</v>
      </c>
      <c r="Q1601">
        <v>0</v>
      </c>
      <c r="R1601" t="s">
        <v>296</v>
      </c>
      <c r="S1601" t="s">
        <v>3891</v>
      </c>
      <c r="T1601">
        <v>11427344</v>
      </c>
      <c r="U1601" s="16">
        <v>45597</v>
      </c>
      <c r="V1601" s="16">
        <v>45839</v>
      </c>
      <c r="W1601" s="16">
        <v>45806</v>
      </c>
      <c r="X1601">
        <v>0</v>
      </c>
      <c r="Y1601">
        <v>1290900</v>
      </c>
      <c r="Z1601" t="s">
        <v>1568</v>
      </c>
      <c r="AA1601" t="s">
        <v>248</v>
      </c>
      <c r="AB1601" t="s">
        <v>121</v>
      </c>
      <c r="AC1601" t="s">
        <v>255</v>
      </c>
      <c r="AD1601" t="s">
        <v>122</v>
      </c>
      <c r="AE1601" t="str">
        <f>IF(B1601&gt;0,IF(B1601&gt;0,(IF(B1601&lt;&gt;'PLAN SEMANAL'!$A$2,BLTOTAL!AA1601,""))),"")</f>
        <v>PERFORACIO</v>
      </c>
      <c r="AF1601" t="str">
        <f>IF(AH1601="Completo","Completo",IF(IF(B1601&gt;0,_xlfn.XLOOKUP(B1601,'Detalle reservas completas fesa'!K:K,'Detalle reservas completas fesa'!Q:Q,_xlfn.XLOOKUP(B1601,'MB25'!L:L,'MB25'!Q:Q,"Incompleto")),"")="PENDIENTE","Incompleto",IF(B1601&gt;0,_xlfn.XLOOKUP(B1601,'Detalle reservas completas fesa'!K:K,'Detalle reservas completas fesa'!Q:Q,IF(AD1601="SIN MATERIAL","Completo",IF(AD1601="COMPLETO","Completo","Incompleto"))))))</f>
        <v>Completo</v>
      </c>
      <c r="AG1601">
        <f>IF(B1601&gt;0,_xlfn.XLOOKUP(B1601,IW49BLTOTAL!A:A,IW49BLTOTAL!H:H),"")</f>
        <v>8</v>
      </c>
      <c r="AH1601" t="str">
        <f>IF(IFERROR(_xlfn.XLOOKUP(B1601,'Detalle custodia'!B:B,'Detalle custodia'!O:O),"")="custodia","Completo","")</f>
        <v/>
      </c>
    </row>
    <row r="1602" spans="1:34" x14ac:dyDescent="0.35">
      <c r="A1602" t="s">
        <v>157</v>
      </c>
      <c r="B1602">
        <v>6496837</v>
      </c>
      <c r="C1602" t="s">
        <v>129</v>
      </c>
      <c r="D1602" t="s">
        <v>1184</v>
      </c>
      <c r="E1602" t="s">
        <v>310</v>
      </c>
      <c r="F1602" t="s">
        <v>133</v>
      </c>
      <c r="G1602" t="s">
        <v>226</v>
      </c>
      <c r="H1602" s="16">
        <v>45839</v>
      </c>
      <c r="I1602" s="16">
        <v>45869</v>
      </c>
      <c r="J1602" t="s">
        <v>3476</v>
      </c>
      <c r="K1602">
        <v>1215150</v>
      </c>
      <c r="L1602" t="s">
        <v>345</v>
      </c>
      <c r="O1602">
        <v>10014635</v>
      </c>
      <c r="P1602" t="s">
        <v>157</v>
      </c>
      <c r="Q1602">
        <v>0</v>
      </c>
      <c r="R1602" t="s">
        <v>347</v>
      </c>
      <c r="S1602" t="s">
        <v>3901</v>
      </c>
      <c r="T1602">
        <v>11383094</v>
      </c>
      <c r="U1602" s="16">
        <v>45597</v>
      </c>
      <c r="V1602" s="16">
        <v>45839</v>
      </c>
      <c r="W1602" s="16">
        <v>45835</v>
      </c>
      <c r="X1602">
        <v>0</v>
      </c>
      <c r="Y1602">
        <v>1290900</v>
      </c>
      <c r="Z1602" t="s">
        <v>1568</v>
      </c>
      <c r="AA1602" t="s">
        <v>246</v>
      </c>
      <c r="AB1602" t="s">
        <v>121</v>
      </c>
      <c r="AC1602" t="s">
        <v>255</v>
      </c>
      <c r="AD1602" t="s">
        <v>189</v>
      </c>
      <c r="AE1602" t="str">
        <f>IF(B1602&gt;0,IF(B1602&gt;0,(IF(B1602&lt;&gt;'PLAN SEMANAL'!$A$2,BLTOTAL!AA1602,""))),"")</f>
        <v>AUXILIAR</v>
      </c>
      <c r="AF1602" t="str">
        <f>IF(AH1602="Completo","Completo",IF(IF(B1602&gt;0,_xlfn.XLOOKUP(B1602,'Detalle reservas completas fesa'!K:K,'Detalle reservas completas fesa'!Q:Q,_xlfn.XLOOKUP(B1602,'MB25'!L:L,'MB25'!Q:Q,"Incompleto")),"")="PENDIENTE","Incompleto",IF(B1602&gt;0,_xlfn.XLOOKUP(B1602,'Detalle reservas completas fesa'!K:K,'Detalle reservas completas fesa'!Q:Q,IF(AD1602="SIN MATERIAL","Completo",IF(AD1602="COMPLETO","Completo","Incompleto"))))))</f>
        <v>Completo</v>
      </c>
      <c r="AG1602">
        <f>IF(B1602&gt;0,_xlfn.XLOOKUP(B1602,IW49BLTOTAL!A:A,IW49BLTOTAL!H:H),"")</f>
        <v>3</v>
      </c>
      <c r="AH1602" t="str">
        <f>IF(IFERROR(_xlfn.XLOOKUP(B1602,'Detalle custodia'!B:B,'Detalle custodia'!O:O),"")="custodia","Completo","")</f>
        <v/>
      </c>
    </row>
    <row r="1603" spans="1:34" x14ac:dyDescent="0.35">
      <c r="A1603" t="s">
        <v>242</v>
      </c>
      <c r="B1603">
        <v>6496819</v>
      </c>
      <c r="C1603" t="s">
        <v>129</v>
      </c>
      <c r="D1603" t="s">
        <v>1185</v>
      </c>
      <c r="E1603" t="s">
        <v>310</v>
      </c>
      <c r="F1603" t="s">
        <v>133</v>
      </c>
      <c r="G1603" t="s">
        <v>147</v>
      </c>
      <c r="H1603" s="16">
        <v>45808</v>
      </c>
      <c r="I1603" s="16">
        <v>45808</v>
      </c>
      <c r="J1603" t="s">
        <v>856</v>
      </c>
      <c r="K1603">
        <v>1215150</v>
      </c>
      <c r="L1603" t="s">
        <v>330</v>
      </c>
      <c r="O1603">
        <v>10014637</v>
      </c>
      <c r="P1603" t="s">
        <v>242</v>
      </c>
      <c r="Q1603">
        <v>0</v>
      </c>
      <c r="R1603" t="s">
        <v>347</v>
      </c>
      <c r="S1603" t="s">
        <v>329</v>
      </c>
      <c r="T1603">
        <v>11378229</v>
      </c>
      <c r="U1603" s="16">
        <v>45597</v>
      </c>
      <c r="V1603" s="16">
        <v>45808</v>
      </c>
      <c r="W1603" s="16">
        <v>45781</v>
      </c>
      <c r="X1603">
        <v>0</v>
      </c>
      <c r="Y1603">
        <v>1290900</v>
      </c>
      <c r="Z1603" t="s">
        <v>1568</v>
      </c>
      <c r="AA1603" t="s">
        <v>246</v>
      </c>
      <c r="AB1603" t="s">
        <v>121</v>
      </c>
      <c r="AC1603" t="s">
        <v>255</v>
      </c>
      <c r="AD1603" t="s">
        <v>141</v>
      </c>
      <c r="AE1603" t="str">
        <f>IF(B1603&gt;0,IF(B1603&gt;0,(IF(B1603&lt;&gt;'PLAN SEMANAL'!$A$2,BLTOTAL!AA1603,""))),"")</f>
        <v>AUXILIAR</v>
      </c>
      <c r="AF1603" t="str">
        <f>IF(AH1603="Completo","Completo",IF(IF(B1603&gt;0,_xlfn.XLOOKUP(B1603,'Detalle reservas completas fesa'!K:K,'Detalle reservas completas fesa'!Q:Q,_xlfn.XLOOKUP(B1603,'MB25'!L:L,'MB25'!Q:Q,"Incompleto")),"")="PENDIENTE","Incompleto",IF(B1603&gt;0,_xlfn.XLOOKUP(B1603,'Detalle reservas completas fesa'!K:K,'Detalle reservas completas fesa'!Q:Q,IF(AD1603="SIN MATERIAL","Completo",IF(AD1603="COMPLETO","Completo","Incompleto"))))))</f>
        <v>Incompleto</v>
      </c>
      <c r="AG1603">
        <f>IF(B1603&gt;0,_xlfn.XLOOKUP(B1603,IW49BLTOTAL!A:A,IW49BLTOTAL!H:H),"")</f>
        <v>10</v>
      </c>
      <c r="AH1603" t="str">
        <f>IF(IFERROR(_xlfn.XLOOKUP(B1603,'Detalle custodia'!B:B,'Detalle custodia'!O:O),"")="custodia","Completo","")</f>
        <v/>
      </c>
    </row>
    <row r="1604" spans="1:34" x14ac:dyDescent="0.35">
      <c r="A1604" t="s">
        <v>242</v>
      </c>
      <c r="B1604">
        <v>6496815</v>
      </c>
      <c r="C1604" t="s">
        <v>129</v>
      </c>
      <c r="D1604" t="s">
        <v>1186</v>
      </c>
      <c r="E1604" t="s">
        <v>310</v>
      </c>
      <c r="F1604" t="s">
        <v>125</v>
      </c>
      <c r="G1604" t="s">
        <v>190</v>
      </c>
      <c r="H1604" s="16">
        <v>45839</v>
      </c>
      <c r="I1604" s="16">
        <v>45869</v>
      </c>
      <c r="J1604" t="s">
        <v>3476</v>
      </c>
      <c r="K1604">
        <v>1215150</v>
      </c>
      <c r="L1604" t="s">
        <v>330</v>
      </c>
      <c r="O1604">
        <v>10014637</v>
      </c>
      <c r="P1604" t="s">
        <v>242</v>
      </c>
      <c r="Q1604">
        <v>0</v>
      </c>
      <c r="R1604" t="s">
        <v>347</v>
      </c>
      <c r="S1604" t="s">
        <v>3901</v>
      </c>
      <c r="T1604">
        <v>11462049</v>
      </c>
      <c r="U1604" s="16">
        <v>45597</v>
      </c>
      <c r="V1604" s="16">
        <v>45839</v>
      </c>
      <c r="W1604" s="16">
        <v>45835</v>
      </c>
      <c r="X1604">
        <v>0</v>
      </c>
      <c r="Y1604">
        <v>1290900</v>
      </c>
      <c r="Z1604" t="s">
        <v>1568</v>
      </c>
      <c r="AA1604" t="s">
        <v>246</v>
      </c>
      <c r="AB1604" t="s">
        <v>121</v>
      </c>
      <c r="AC1604" t="s">
        <v>255</v>
      </c>
      <c r="AD1604" t="s">
        <v>189</v>
      </c>
      <c r="AE1604" t="str">
        <f>IF(B1604&gt;0,IF(B1604&gt;0,(IF(B1604&lt;&gt;'PLAN SEMANAL'!$A$2,BLTOTAL!AA1604,""))),"")</f>
        <v>AUXILIAR</v>
      </c>
      <c r="AF1604" t="str">
        <f>IF(AH1604="Completo","Completo",IF(IF(B1604&gt;0,_xlfn.XLOOKUP(B1604,'Detalle reservas completas fesa'!K:K,'Detalle reservas completas fesa'!Q:Q,_xlfn.XLOOKUP(B1604,'MB25'!L:L,'MB25'!Q:Q,"Incompleto")),"")="PENDIENTE","Incompleto",IF(B1604&gt;0,_xlfn.XLOOKUP(B1604,'Detalle reservas completas fesa'!K:K,'Detalle reservas completas fesa'!Q:Q,IF(AD1604="SIN MATERIAL","Completo",IF(AD1604="COMPLETO","Completo","Incompleto"))))))</f>
        <v>Completo</v>
      </c>
      <c r="AG1604">
        <f>IF(B1604&gt;0,_xlfn.XLOOKUP(B1604,IW49BLTOTAL!A:A,IW49BLTOTAL!H:H),"")</f>
        <v>10</v>
      </c>
      <c r="AH1604" t="str">
        <f>IF(IFERROR(_xlfn.XLOOKUP(B1604,'Detalle custodia'!B:B,'Detalle custodia'!O:O),"")="custodia","Completo","")</f>
        <v/>
      </c>
    </row>
    <row r="1605" spans="1:34" x14ac:dyDescent="0.35">
      <c r="A1605" t="s">
        <v>231</v>
      </c>
      <c r="B1605">
        <v>6496776</v>
      </c>
      <c r="C1605" t="s">
        <v>129</v>
      </c>
      <c r="D1605" t="s">
        <v>1187</v>
      </c>
      <c r="E1605" t="s">
        <v>310</v>
      </c>
      <c r="F1605" t="s">
        <v>439</v>
      </c>
      <c r="G1605" t="s">
        <v>127</v>
      </c>
      <c r="H1605" s="16">
        <v>45839</v>
      </c>
      <c r="I1605" s="16">
        <v>45869</v>
      </c>
      <c r="J1605" t="s">
        <v>3476</v>
      </c>
      <c r="K1605">
        <v>1215150</v>
      </c>
      <c r="L1605" t="s">
        <v>331</v>
      </c>
      <c r="O1605">
        <v>10014638</v>
      </c>
      <c r="P1605" t="s">
        <v>231</v>
      </c>
      <c r="Q1605">
        <v>0</v>
      </c>
      <c r="R1605" t="s">
        <v>347</v>
      </c>
      <c r="S1605" t="s">
        <v>3901</v>
      </c>
      <c r="T1605">
        <v>11463024</v>
      </c>
      <c r="U1605" s="16">
        <v>45597</v>
      </c>
      <c r="V1605" s="16">
        <v>45839</v>
      </c>
      <c r="W1605" s="16">
        <v>45835</v>
      </c>
      <c r="X1605">
        <v>0</v>
      </c>
      <c r="Y1605">
        <v>1290900</v>
      </c>
      <c r="Z1605" t="s">
        <v>1568</v>
      </c>
      <c r="AA1605" t="s">
        <v>246</v>
      </c>
      <c r="AB1605" t="s">
        <v>121</v>
      </c>
      <c r="AC1605" t="s">
        <v>255</v>
      </c>
      <c r="AD1605" t="s">
        <v>141</v>
      </c>
      <c r="AE1605" t="str">
        <f>IF(B1605&gt;0,IF(B1605&gt;0,(IF(B1605&lt;&gt;'PLAN SEMANAL'!$A$2,BLTOTAL!AA1605,""))),"")</f>
        <v>AUXILIAR</v>
      </c>
      <c r="AF1605" t="str">
        <f>IF(AH1605="Completo","Completo",IF(IF(B1605&gt;0,_xlfn.XLOOKUP(B1605,'Detalle reservas completas fesa'!K:K,'Detalle reservas completas fesa'!Q:Q,_xlfn.XLOOKUP(B1605,'MB25'!L:L,'MB25'!Q:Q,"Incompleto")),"")="PENDIENTE","Incompleto",IF(B1605&gt;0,_xlfn.XLOOKUP(B1605,'Detalle reservas completas fesa'!K:K,'Detalle reservas completas fesa'!Q:Q,IF(AD1605="SIN MATERIAL","Completo",IF(AD1605="COMPLETO","Completo","Incompleto"))))))</f>
        <v>Incompleto</v>
      </c>
      <c r="AG1605">
        <f>IF(B1605&gt;0,_xlfn.XLOOKUP(B1605,IW49BLTOTAL!A:A,IW49BLTOTAL!H:H),"")</f>
        <v>15</v>
      </c>
      <c r="AH1605" t="str">
        <f>IF(IFERROR(_xlfn.XLOOKUP(B1605,'Detalle custodia'!B:B,'Detalle custodia'!O:O),"")="custodia","Completo","")</f>
        <v/>
      </c>
    </row>
    <row r="1606" spans="1:34" x14ac:dyDescent="0.35">
      <c r="A1606" t="s">
        <v>238</v>
      </c>
      <c r="B1606">
        <v>6496645</v>
      </c>
      <c r="C1606" t="s">
        <v>129</v>
      </c>
      <c r="D1606" t="s">
        <v>1188</v>
      </c>
      <c r="E1606" t="s">
        <v>310</v>
      </c>
      <c r="F1606" t="s">
        <v>125</v>
      </c>
      <c r="G1606" t="s">
        <v>153</v>
      </c>
      <c r="H1606" s="16">
        <v>45870</v>
      </c>
      <c r="I1606" s="16">
        <v>45900</v>
      </c>
      <c r="J1606" t="s">
        <v>3475</v>
      </c>
      <c r="K1606">
        <v>1215152</v>
      </c>
      <c r="L1606" t="s">
        <v>281</v>
      </c>
      <c r="O1606">
        <v>10014628</v>
      </c>
      <c r="P1606" t="s">
        <v>238</v>
      </c>
      <c r="Q1606">
        <v>0</v>
      </c>
      <c r="R1606" t="s">
        <v>347</v>
      </c>
      <c r="S1606" t="s">
        <v>3901</v>
      </c>
      <c r="T1606">
        <v>11453752</v>
      </c>
      <c r="U1606" s="16">
        <v>45597</v>
      </c>
      <c r="V1606" s="16">
        <v>45870</v>
      </c>
      <c r="W1606" s="16">
        <v>45835</v>
      </c>
      <c r="X1606">
        <v>0</v>
      </c>
      <c r="Y1606">
        <v>1290900</v>
      </c>
      <c r="Z1606" t="s">
        <v>1568</v>
      </c>
      <c r="AA1606" t="s">
        <v>246</v>
      </c>
      <c r="AB1606" t="s">
        <v>121</v>
      </c>
      <c r="AC1606" t="s">
        <v>255</v>
      </c>
      <c r="AD1606" t="s">
        <v>141</v>
      </c>
      <c r="AE1606" t="str">
        <f>IF(B1606&gt;0,IF(B1606&gt;0,(IF(B1606&lt;&gt;'PLAN SEMANAL'!$A$2,BLTOTAL!AA1606,""))),"")</f>
        <v>AUXILIAR</v>
      </c>
      <c r="AF1606" t="str">
        <f>IF(AH1606="Completo","Completo",IF(IF(B1606&gt;0,_xlfn.XLOOKUP(B1606,'Detalle reservas completas fesa'!K:K,'Detalle reservas completas fesa'!Q:Q,_xlfn.XLOOKUP(B1606,'MB25'!L:L,'MB25'!Q:Q,"Incompleto")),"")="PENDIENTE","Incompleto",IF(B1606&gt;0,_xlfn.XLOOKUP(B1606,'Detalle reservas completas fesa'!K:K,'Detalle reservas completas fesa'!Q:Q,IF(AD1606="SIN MATERIAL","Completo",IF(AD1606="COMPLETO","Completo","Incompleto"))))))</f>
        <v>Incompleto</v>
      </c>
      <c r="AG1606">
        <f>IF(B1606&gt;0,_xlfn.XLOOKUP(B1606,IW49BLTOTAL!A:A,IW49BLTOTAL!H:H),"")</f>
        <v>2</v>
      </c>
      <c r="AH1606" t="str">
        <f>IF(IFERROR(_xlfn.XLOOKUP(B1606,'Detalle custodia'!B:B,'Detalle custodia'!O:O),"")="custodia","Completo","")</f>
        <v/>
      </c>
    </row>
    <row r="1607" spans="1:34" x14ac:dyDescent="0.35">
      <c r="A1607" t="s">
        <v>209</v>
      </c>
      <c r="B1607">
        <v>6496626</v>
      </c>
      <c r="C1607" t="s">
        <v>129</v>
      </c>
      <c r="D1607" t="s">
        <v>1189</v>
      </c>
      <c r="E1607" t="s">
        <v>310</v>
      </c>
      <c r="F1607" t="s">
        <v>439</v>
      </c>
      <c r="G1607" t="s">
        <v>153</v>
      </c>
      <c r="H1607" s="16">
        <v>45870</v>
      </c>
      <c r="I1607" s="16">
        <v>45900</v>
      </c>
      <c r="J1607" t="s">
        <v>3475</v>
      </c>
      <c r="K1607">
        <v>1215152</v>
      </c>
      <c r="L1607" t="s">
        <v>280</v>
      </c>
      <c r="O1607">
        <v>10014630</v>
      </c>
      <c r="P1607" t="s">
        <v>209</v>
      </c>
      <c r="Q1607">
        <v>0</v>
      </c>
      <c r="R1607" t="s">
        <v>347</v>
      </c>
      <c r="S1607" t="s">
        <v>3901</v>
      </c>
      <c r="T1607">
        <v>11389848</v>
      </c>
      <c r="U1607" s="16">
        <v>45597</v>
      </c>
      <c r="V1607" s="16">
        <v>45870</v>
      </c>
      <c r="W1607" s="16">
        <v>45835</v>
      </c>
      <c r="X1607">
        <v>0</v>
      </c>
      <c r="Y1607">
        <v>1290900</v>
      </c>
      <c r="Z1607" t="s">
        <v>1568</v>
      </c>
      <c r="AA1607" t="s">
        <v>246</v>
      </c>
      <c r="AB1607" t="s">
        <v>121</v>
      </c>
      <c r="AC1607" t="s">
        <v>255</v>
      </c>
      <c r="AD1607" t="s">
        <v>141</v>
      </c>
      <c r="AE1607" t="str">
        <f>IF(B1607&gt;0,IF(B1607&gt;0,(IF(B1607&lt;&gt;'PLAN SEMANAL'!$A$2,BLTOTAL!AA1607,""))),"")</f>
        <v>AUXILIAR</v>
      </c>
      <c r="AF1607" t="str">
        <f>IF(AH1607="Completo","Completo",IF(IF(B1607&gt;0,_xlfn.XLOOKUP(B1607,'Detalle reservas completas fesa'!K:K,'Detalle reservas completas fesa'!Q:Q,_xlfn.XLOOKUP(B1607,'MB25'!L:L,'MB25'!Q:Q,"Incompleto")),"")="PENDIENTE","Incompleto",IF(B1607&gt;0,_xlfn.XLOOKUP(B1607,'Detalle reservas completas fesa'!K:K,'Detalle reservas completas fesa'!Q:Q,IF(AD1607="SIN MATERIAL","Completo",IF(AD1607="COMPLETO","Completo","Incompleto"))))))</f>
        <v>Incompleto</v>
      </c>
      <c r="AG1607">
        <f>IF(B1607&gt;0,_xlfn.XLOOKUP(B1607,IW49BLTOTAL!A:A,IW49BLTOTAL!H:H),"")</f>
        <v>8</v>
      </c>
      <c r="AH1607" t="str">
        <f>IF(IFERROR(_xlfn.XLOOKUP(B1607,'Detalle custodia'!B:B,'Detalle custodia'!O:O),"")="custodia","Completo","")</f>
        <v/>
      </c>
    </row>
    <row r="1608" spans="1:34" x14ac:dyDescent="0.35">
      <c r="A1608" t="s">
        <v>126</v>
      </c>
      <c r="B1608">
        <v>6496609</v>
      </c>
      <c r="C1608" t="s">
        <v>123</v>
      </c>
      <c r="D1608" t="s">
        <v>1190</v>
      </c>
      <c r="E1608" t="s">
        <v>310</v>
      </c>
      <c r="F1608" t="s">
        <v>133</v>
      </c>
      <c r="G1608" t="s">
        <v>132</v>
      </c>
      <c r="H1608" s="16">
        <v>45869</v>
      </c>
      <c r="I1608" s="16">
        <v>45869</v>
      </c>
      <c r="J1608" t="s">
        <v>3476</v>
      </c>
      <c r="K1608">
        <v>1210101</v>
      </c>
      <c r="L1608" t="s">
        <v>391</v>
      </c>
      <c r="O1608">
        <v>10014657</v>
      </c>
      <c r="P1608" t="s">
        <v>126</v>
      </c>
      <c r="Q1608">
        <v>0</v>
      </c>
      <c r="R1608" t="s">
        <v>296</v>
      </c>
      <c r="S1608" t="s">
        <v>3891</v>
      </c>
      <c r="T1608">
        <v>11453793</v>
      </c>
      <c r="U1608" s="16">
        <v>45597</v>
      </c>
      <c r="V1608" s="16">
        <v>45869</v>
      </c>
      <c r="W1608" s="16">
        <v>45844</v>
      </c>
      <c r="X1608">
        <v>0</v>
      </c>
      <c r="Y1608">
        <v>1290900</v>
      </c>
      <c r="Z1608" t="s">
        <v>1568</v>
      </c>
      <c r="AA1608" t="s">
        <v>248</v>
      </c>
      <c r="AB1608" t="s">
        <v>121</v>
      </c>
      <c r="AC1608" t="s">
        <v>255</v>
      </c>
      <c r="AD1608" t="s">
        <v>122</v>
      </c>
      <c r="AE1608" t="str">
        <f>IF(B1608&gt;0,IF(B1608&gt;0,(IF(B1608&lt;&gt;'PLAN SEMANAL'!$A$2,BLTOTAL!AA1608,""))),"")</f>
        <v>PERFORACIO</v>
      </c>
      <c r="AF1608" t="str">
        <f>IF(AH1608="Completo","Completo",IF(IF(B1608&gt;0,_xlfn.XLOOKUP(B1608,'Detalle reservas completas fesa'!K:K,'Detalle reservas completas fesa'!Q:Q,_xlfn.XLOOKUP(B1608,'MB25'!L:L,'MB25'!Q:Q,"Incompleto")),"")="PENDIENTE","Incompleto",IF(B1608&gt;0,_xlfn.XLOOKUP(B1608,'Detalle reservas completas fesa'!K:K,'Detalle reservas completas fesa'!Q:Q,IF(AD1608="SIN MATERIAL","Completo",IF(AD1608="COMPLETO","Completo","Incompleto"))))))</f>
        <v>Completo</v>
      </c>
      <c r="AG1608">
        <f>IF(B1608&gt;0,_xlfn.XLOOKUP(B1608,IW49BLTOTAL!A:A,IW49BLTOTAL!H:H),"")</f>
        <v>8</v>
      </c>
      <c r="AH1608" t="str">
        <f>IF(IFERROR(_xlfn.XLOOKUP(B1608,'Detalle custodia'!B:B,'Detalle custodia'!O:O),"")="custodia","Completo","")</f>
        <v/>
      </c>
    </row>
    <row r="1609" spans="1:34" x14ac:dyDescent="0.35">
      <c r="A1609" t="s">
        <v>126</v>
      </c>
      <c r="B1609">
        <v>6496606</v>
      </c>
      <c r="C1609" t="s">
        <v>123</v>
      </c>
      <c r="D1609" t="s">
        <v>1191</v>
      </c>
      <c r="E1609" t="s">
        <v>310</v>
      </c>
      <c r="F1609" t="s">
        <v>133</v>
      </c>
      <c r="G1609" t="s">
        <v>132</v>
      </c>
      <c r="H1609" s="16">
        <v>45858</v>
      </c>
      <c r="I1609" s="16">
        <v>45858</v>
      </c>
      <c r="J1609" t="s">
        <v>856</v>
      </c>
      <c r="K1609">
        <v>1210101</v>
      </c>
      <c r="L1609" t="s">
        <v>391</v>
      </c>
      <c r="O1609">
        <v>10014657</v>
      </c>
      <c r="P1609" t="s">
        <v>126</v>
      </c>
      <c r="Q1609">
        <v>0</v>
      </c>
      <c r="R1609" t="s">
        <v>296</v>
      </c>
      <c r="S1609" t="s">
        <v>296</v>
      </c>
      <c r="T1609">
        <v>11451619</v>
      </c>
      <c r="U1609" s="16">
        <v>45597</v>
      </c>
      <c r="V1609" s="16">
        <v>45858</v>
      </c>
      <c r="W1609" s="16">
        <v>45795</v>
      </c>
      <c r="X1609">
        <v>0</v>
      </c>
      <c r="Y1609">
        <v>1290900</v>
      </c>
      <c r="Z1609" t="s">
        <v>1568</v>
      </c>
      <c r="AA1609" t="s">
        <v>248</v>
      </c>
      <c r="AB1609" t="s">
        <v>121</v>
      </c>
      <c r="AC1609" t="s">
        <v>255</v>
      </c>
      <c r="AD1609" t="s">
        <v>122</v>
      </c>
      <c r="AE1609" t="str">
        <f>IF(B1609&gt;0,IF(B1609&gt;0,(IF(B1609&lt;&gt;'PLAN SEMANAL'!$A$2,BLTOTAL!AA1609,""))),"")</f>
        <v>PERFORACIO</v>
      </c>
      <c r="AF1609" t="str">
        <f>IF(AH1609="Completo","Completo",IF(IF(B1609&gt;0,_xlfn.XLOOKUP(B1609,'Detalle reservas completas fesa'!K:K,'Detalle reservas completas fesa'!Q:Q,_xlfn.XLOOKUP(B1609,'MB25'!L:L,'MB25'!Q:Q,"Incompleto")),"")="PENDIENTE","Incompleto",IF(B1609&gt;0,_xlfn.XLOOKUP(B1609,'Detalle reservas completas fesa'!K:K,'Detalle reservas completas fesa'!Q:Q,IF(AD1609="SIN MATERIAL","Completo",IF(AD1609="COMPLETO","Completo","Incompleto"))))))</f>
        <v>Completo</v>
      </c>
      <c r="AG1609">
        <f>IF(B1609&gt;0,_xlfn.XLOOKUP(B1609,IW49BLTOTAL!A:A,IW49BLTOTAL!H:H),"")</f>
        <v>6</v>
      </c>
      <c r="AH1609" t="str">
        <f>IF(IFERROR(_xlfn.XLOOKUP(B1609,'Detalle custodia'!B:B,'Detalle custodia'!O:O),"")="custodia","Completo","")</f>
        <v/>
      </c>
    </row>
    <row r="1610" spans="1:34" x14ac:dyDescent="0.35">
      <c r="A1610" t="s">
        <v>318</v>
      </c>
      <c r="B1610">
        <v>6495559</v>
      </c>
      <c r="C1610" t="s">
        <v>129</v>
      </c>
      <c r="D1610" t="s">
        <v>1192</v>
      </c>
      <c r="E1610" t="s">
        <v>310</v>
      </c>
      <c r="F1610" t="s">
        <v>125</v>
      </c>
      <c r="G1610" t="s">
        <v>136</v>
      </c>
      <c r="H1610" s="16">
        <v>45839</v>
      </c>
      <c r="I1610" s="16">
        <v>45869</v>
      </c>
      <c r="J1610" t="s">
        <v>3476</v>
      </c>
      <c r="K1610">
        <v>1215152</v>
      </c>
      <c r="L1610" t="s">
        <v>319</v>
      </c>
      <c r="O1610">
        <v>10014631</v>
      </c>
      <c r="P1610" t="s">
        <v>318</v>
      </c>
      <c r="Q1610">
        <v>1111.68</v>
      </c>
      <c r="R1610" t="s">
        <v>329</v>
      </c>
      <c r="S1610" t="s">
        <v>3901</v>
      </c>
      <c r="T1610">
        <v>11377177</v>
      </c>
      <c r="U1610" s="16">
        <v>45596</v>
      </c>
      <c r="V1610" s="16">
        <v>45839</v>
      </c>
      <c r="W1610" s="16">
        <v>45835</v>
      </c>
      <c r="X1610">
        <v>1111.68</v>
      </c>
      <c r="Y1610">
        <v>1290900</v>
      </c>
      <c r="Z1610" t="s">
        <v>1568</v>
      </c>
      <c r="AA1610" t="s">
        <v>246</v>
      </c>
      <c r="AB1610" t="s">
        <v>121</v>
      </c>
      <c r="AC1610" t="s">
        <v>255</v>
      </c>
      <c r="AD1610" t="s">
        <v>135</v>
      </c>
      <c r="AE1610" t="str">
        <f>IF(B1610&gt;0,IF(B1610&gt;0,(IF(B1610&lt;&gt;'PLAN SEMANAL'!$A$2,BLTOTAL!AA1610,""))),"")</f>
        <v>AUXILIAR</v>
      </c>
      <c r="AF1610" t="str">
        <f>IF(AH1610="Completo","Completo",IF(IF(B1610&gt;0,_xlfn.XLOOKUP(B1610,'Detalle reservas completas fesa'!K:K,'Detalle reservas completas fesa'!Q:Q,_xlfn.XLOOKUP(B1610,'MB25'!L:L,'MB25'!Q:Q,"Incompleto")),"")="PENDIENTE","Incompleto",IF(B1610&gt;0,_xlfn.XLOOKUP(B1610,'Detalle reservas completas fesa'!K:K,'Detalle reservas completas fesa'!Q:Q,IF(AD1610="SIN MATERIAL","Completo",IF(AD1610="COMPLETO","Completo","Incompleto"))))))</f>
        <v>Incompleto</v>
      </c>
      <c r="AG1610">
        <f>IF(B1610&gt;0,_xlfn.XLOOKUP(B1610,IW49BLTOTAL!A:A,IW49BLTOTAL!H:H),"")</f>
        <v>1</v>
      </c>
      <c r="AH1610" t="str">
        <f>IF(IFERROR(_xlfn.XLOOKUP(B1610,'Detalle custodia'!B:B,'Detalle custodia'!O:O),"")="custodia","Completo","")</f>
        <v/>
      </c>
    </row>
    <row r="1611" spans="1:34" x14ac:dyDescent="0.35">
      <c r="A1611" t="s">
        <v>318</v>
      </c>
      <c r="B1611">
        <v>6495558</v>
      </c>
      <c r="C1611" t="s">
        <v>129</v>
      </c>
      <c r="D1611" t="s">
        <v>1193</v>
      </c>
      <c r="E1611" t="s">
        <v>310</v>
      </c>
      <c r="F1611" t="s">
        <v>125</v>
      </c>
      <c r="G1611" t="s">
        <v>190</v>
      </c>
      <c r="H1611" s="16">
        <v>45839</v>
      </c>
      <c r="I1611" s="16">
        <v>45869</v>
      </c>
      <c r="J1611" t="s">
        <v>3476</v>
      </c>
      <c r="K1611">
        <v>1215152</v>
      </c>
      <c r="L1611" t="s">
        <v>319</v>
      </c>
      <c r="O1611">
        <v>10014631</v>
      </c>
      <c r="P1611" t="s">
        <v>318</v>
      </c>
      <c r="Q1611">
        <v>0</v>
      </c>
      <c r="R1611" t="s">
        <v>329</v>
      </c>
      <c r="S1611" t="s">
        <v>3901</v>
      </c>
      <c r="T1611">
        <v>11401652</v>
      </c>
      <c r="U1611" s="16">
        <v>45596</v>
      </c>
      <c r="V1611" s="16">
        <v>45839</v>
      </c>
      <c r="W1611" s="16">
        <v>45835</v>
      </c>
      <c r="X1611">
        <v>0</v>
      </c>
      <c r="Y1611">
        <v>1290900</v>
      </c>
      <c r="Z1611" t="s">
        <v>1568</v>
      </c>
      <c r="AA1611" t="s">
        <v>246</v>
      </c>
      <c r="AB1611" t="s">
        <v>121</v>
      </c>
      <c r="AC1611" t="s">
        <v>255</v>
      </c>
      <c r="AD1611" t="s">
        <v>189</v>
      </c>
      <c r="AE1611" t="str">
        <f>IF(B1611&gt;0,IF(B1611&gt;0,(IF(B1611&lt;&gt;'PLAN SEMANAL'!$A$2,BLTOTAL!AA1611,""))),"")</f>
        <v>AUXILIAR</v>
      </c>
      <c r="AF1611" t="str">
        <f>IF(AH1611="Completo","Completo",IF(IF(B1611&gt;0,_xlfn.XLOOKUP(B1611,'Detalle reservas completas fesa'!K:K,'Detalle reservas completas fesa'!Q:Q,_xlfn.XLOOKUP(B1611,'MB25'!L:L,'MB25'!Q:Q,"Incompleto")),"")="PENDIENTE","Incompleto",IF(B1611&gt;0,_xlfn.XLOOKUP(B1611,'Detalle reservas completas fesa'!K:K,'Detalle reservas completas fesa'!Q:Q,IF(AD1611="SIN MATERIAL","Completo",IF(AD1611="COMPLETO","Completo","Incompleto"))))))</f>
        <v>Completo</v>
      </c>
      <c r="AG1611">
        <f>IF(B1611&gt;0,_xlfn.XLOOKUP(B1611,IW49BLTOTAL!A:A,IW49BLTOTAL!H:H),"")</f>
        <v>8</v>
      </c>
      <c r="AH1611" t="str">
        <f>IF(IFERROR(_xlfn.XLOOKUP(B1611,'Detalle custodia'!B:B,'Detalle custodia'!O:O),"")="custodia","Completo","")</f>
        <v/>
      </c>
    </row>
    <row r="1612" spans="1:34" x14ac:dyDescent="0.35">
      <c r="A1612" t="s">
        <v>210</v>
      </c>
      <c r="B1612">
        <v>6495124</v>
      </c>
      <c r="C1612" t="s">
        <v>129</v>
      </c>
      <c r="D1612" t="s">
        <v>3387</v>
      </c>
      <c r="E1612" t="s">
        <v>310</v>
      </c>
      <c r="F1612" t="s">
        <v>259</v>
      </c>
      <c r="G1612" t="s">
        <v>225</v>
      </c>
      <c r="H1612" s="16">
        <v>46174</v>
      </c>
      <c r="I1612" s="16">
        <v>46174</v>
      </c>
      <c r="J1612" t="s">
        <v>856</v>
      </c>
      <c r="K1612">
        <v>1213130</v>
      </c>
      <c r="L1612" t="s">
        <v>395</v>
      </c>
      <c r="O1612">
        <v>10014608</v>
      </c>
      <c r="P1612" t="s">
        <v>210</v>
      </c>
      <c r="Q1612">
        <v>13206.22</v>
      </c>
      <c r="R1612" t="s">
        <v>254</v>
      </c>
      <c r="S1612" t="s">
        <v>343</v>
      </c>
      <c r="T1612">
        <v>11449823</v>
      </c>
      <c r="U1612" s="16">
        <v>45595</v>
      </c>
      <c r="V1612" s="16">
        <v>46174</v>
      </c>
      <c r="W1612" s="16">
        <v>45782</v>
      </c>
      <c r="X1612">
        <v>13206.22</v>
      </c>
      <c r="Y1612">
        <v>1290900</v>
      </c>
      <c r="Z1612" t="s">
        <v>1568</v>
      </c>
      <c r="AA1612" t="s">
        <v>245</v>
      </c>
      <c r="AB1612" t="s">
        <v>121</v>
      </c>
      <c r="AC1612" t="s">
        <v>255</v>
      </c>
      <c r="AD1612" t="s">
        <v>141</v>
      </c>
      <c r="AE1612" t="str">
        <f>IF(B1612&gt;0,IF(B1612&gt;0,(IF(B1612&lt;&gt;'PLAN SEMANAL'!$A$2,BLTOTAL!AA1612,""))),"")</f>
        <v>ACARREO</v>
      </c>
      <c r="AF1612" t="str">
        <f>IF(AH1612="Completo","Completo",IF(IF(B1612&gt;0,_xlfn.XLOOKUP(B1612,'Detalle reservas completas fesa'!K:K,'Detalle reservas completas fesa'!Q:Q,_xlfn.XLOOKUP(B1612,'MB25'!L:L,'MB25'!Q:Q,"Incompleto")),"")="PENDIENTE","Incompleto",IF(B1612&gt;0,_xlfn.XLOOKUP(B1612,'Detalle reservas completas fesa'!K:K,'Detalle reservas completas fesa'!Q:Q,IF(AD1612="SIN MATERIAL","Completo",IF(AD1612="COMPLETO","Completo","Incompleto"))))))</f>
        <v>Completo</v>
      </c>
      <c r="AG1612">
        <f>IF(B1612&gt;0,_xlfn.XLOOKUP(B1612,IW49BLTOTAL!A:A,IW49BLTOTAL!H:H),"")</f>
        <v>24</v>
      </c>
      <c r="AH1612" t="str">
        <f>IF(IFERROR(_xlfn.XLOOKUP(B1612,'Detalle custodia'!B:B,'Detalle custodia'!O:O),"")="custodia","Completo","")</f>
        <v/>
      </c>
    </row>
    <row r="1613" spans="1:34" x14ac:dyDescent="0.35">
      <c r="A1613" t="s">
        <v>332</v>
      </c>
      <c r="B1613">
        <v>6495113</v>
      </c>
      <c r="C1613" t="s">
        <v>129</v>
      </c>
      <c r="D1613" t="s">
        <v>1194</v>
      </c>
      <c r="E1613" t="s">
        <v>310</v>
      </c>
      <c r="F1613" t="s">
        <v>133</v>
      </c>
      <c r="G1613" t="s">
        <v>132</v>
      </c>
      <c r="H1613" s="16">
        <v>45839</v>
      </c>
      <c r="I1613" s="16">
        <v>45869</v>
      </c>
      <c r="J1613" t="s">
        <v>3476</v>
      </c>
      <c r="K1613">
        <v>1215150</v>
      </c>
      <c r="L1613" t="s">
        <v>333</v>
      </c>
      <c r="O1613">
        <v>10014639</v>
      </c>
      <c r="P1613" t="s">
        <v>332</v>
      </c>
      <c r="Q1613">
        <v>0</v>
      </c>
      <c r="R1613" t="s">
        <v>329</v>
      </c>
      <c r="S1613" t="s">
        <v>3901</v>
      </c>
      <c r="T1613">
        <v>11458426</v>
      </c>
      <c r="U1613" s="16">
        <v>45595</v>
      </c>
      <c r="V1613" s="16">
        <v>45839</v>
      </c>
      <c r="W1613" s="16">
        <v>45835</v>
      </c>
      <c r="X1613">
        <v>0</v>
      </c>
      <c r="Y1613">
        <v>1290900</v>
      </c>
      <c r="Z1613" t="s">
        <v>1568</v>
      </c>
      <c r="AA1613" t="s">
        <v>246</v>
      </c>
      <c r="AB1613" t="s">
        <v>121</v>
      </c>
      <c r="AC1613" t="s">
        <v>255</v>
      </c>
      <c r="AD1613" t="s">
        <v>141</v>
      </c>
      <c r="AE1613" t="str">
        <f>IF(B1613&gt;0,IF(B1613&gt;0,(IF(B1613&lt;&gt;'PLAN SEMANAL'!$A$2,BLTOTAL!AA1613,""))),"")</f>
        <v>AUXILIAR</v>
      </c>
      <c r="AF1613" t="str">
        <f>IF(AH1613="Completo","Completo",IF(IF(B1613&gt;0,_xlfn.XLOOKUP(B1613,'Detalle reservas completas fesa'!K:K,'Detalle reservas completas fesa'!Q:Q,_xlfn.XLOOKUP(B1613,'MB25'!L:L,'MB25'!Q:Q,"Incompleto")),"")="PENDIENTE","Incompleto",IF(B1613&gt;0,_xlfn.XLOOKUP(B1613,'Detalle reservas completas fesa'!K:K,'Detalle reservas completas fesa'!Q:Q,IF(AD1613="SIN MATERIAL","Completo",IF(AD1613="COMPLETO","Completo","Incompleto"))))))</f>
        <v>Incompleto</v>
      </c>
      <c r="AG1613">
        <f>IF(B1613&gt;0,_xlfn.XLOOKUP(B1613,IW49BLTOTAL!A:A,IW49BLTOTAL!H:H),"")</f>
        <v>4</v>
      </c>
      <c r="AH1613" t="str">
        <f>IF(IFERROR(_xlfn.XLOOKUP(B1613,'Detalle custodia'!B:B,'Detalle custodia'!O:O),"")="custodia","Completo","")</f>
        <v/>
      </c>
    </row>
    <row r="1614" spans="1:34" x14ac:dyDescent="0.35">
      <c r="A1614" t="s">
        <v>332</v>
      </c>
      <c r="B1614">
        <v>6495098</v>
      </c>
      <c r="C1614" t="s">
        <v>129</v>
      </c>
      <c r="D1614" t="s">
        <v>1195</v>
      </c>
      <c r="E1614" t="s">
        <v>310</v>
      </c>
      <c r="F1614" t="s">
        <v>133</v>
      </c>
      <c r="G1614" t="s">
        <v>226</v>
      </c>
      <c r="H1614" s="16">
        <v>45839</v>
      </c>
      <c r="I1614" s="16">
        <v>45869</v>
      </c>
      <c r="J1614" t="s">
        <v>3476</v>
      </c>
      <c r="K1614">
        <v>1215150</v>
      </c>
      <c r="L1614" t="s">
        <v>333</v>
      </c>
      <c r="O1614">
        <v>10014639</v>
      </c>
      <c r="P1614" t="s">
        <v>332</v>
      </c>
      <c r="Q1614">
        <v>0</v>
      </c>
      <c r="R1614" t="s">
        <v>329</v>
      </c>
      <c r="S1614" t="s">
        <v>3901</v>
      </c>
      <c r="T1614">
        <v>11469683</v>
      </c>
      <c r="U1614" s="16">
        <v>45595</v>
      </c>
      <c r="V1614" s="16">
        <v>45839</v>
      </c>
      <c r="W1614" s="16">
        <v>45835</v>
      </c>
      <c r="X1614">
        <v>0</v>
      </c>
      <c r="Y1614">
        <v>1290900</v>
      </c>
      <c r="Z1614" t="s">
        <v>1568</v>
      </c>
      <c r="AA1614" t="s">
        <v>246</v>
      </c>
      <c r="AB1614" t="s">
        <v>121</v>
      </c>
      <c r="AC1614" t="s">
        <v>255</v>
      </c>
      <c r="AD1614" t="s">
        <v>189</v>
      </c>
      <c r="AE1614" t="str">
        <f>IF(B1614&gt;0,IF(B1614&gt;0,(IF(B1614&lt;&gt;'PLAN SEMANAL'!$A$2,BLTOTAL!AA1614,""))),"")</f>
        <v>AUXILIAR</v>
      </c>
      <c r="AF1614" t="str">
        <f>IF(AH1614="Completo","Completo",IF(IF(B1614&gt;0,_xlfn.XLOOKUP(B1614,'Detalle reservas completas fesa'!K:K,'Detalle reservas completas fesa'!Q:Q,_xlfn.XLOOKUP(B1614,'MB25'!L:L,'MB25'!Q:Q,"Incompleto")),"")="PENDIENTE","Incompleto",IF(B1614&gt;0,_xlfn.XLOOKUP(B1614,'Detalle reservas completas fesa'!K:K,'Detalle reservas completas fesa'!Q:Q,IF(AD1614="SIN MATERIAL","Completo",IF(AD1614="COMPLETO","Completo","Incompleto"))))))</f>
        <v>Completo</v>
      </c>
      <c r="AG1614">
        <f>IF(B1614&gt;0,_xlfn.XLOOKUP(B1614,IW49BLTOTAL!A:A,IW49BLTOTAL!H:H),"")</f>
        <v>12</v>
      </c>
      <c r="AH1614" t="str">
        <f>IF(IFERROR(_xlfn.XLOOKUP(B1614,'Detalle custodia'!B:B,'Detalle custodia'!O:O),"")="custodia","Completo","")</f>
        <v/>
      </c>
    </row>
    <row r="1615" spans="1:34" x14ac:dyDescent="0.35">
      <c r="A1615" t="s">
        <v>230</v>
      </c>
      <c r="B1615">
        <v>6495085</v>
      </c>
      <c r="C1615" t="s">
        <v>129</v>
      </c>
      <c r="D1615" t="s">
        <v>1196</v>
      </c>
      <c r="E1615" t="s">
        <v>310</v>
      </c>
      <c r="F1615" t="s">
        <v>133</v>
      </c>
      <c r="G1615" t="s">
        <v>226</v>
      </c>
      <c r="H1615" s="16">
        <v>45809</v>
      </c>
      <c r="I1615" s="16">
        <v>45809</v>
      </c>
      <c r="J1615" t="s">
        <v>856</v>
      </c>
      <c r="K1615">
        <v>1215150</v>
      </c>
      <c r="L1615" t="s">
        <v>277</v>
      </c>
      <c r="O1615">
        <v>10014636</v>
      </c>
      <c r="P1615" t="s">
        <v>230</v>
      </c>
      <c r="Q1615">
        <v>0</v>
      </c>
      <c r="R1615" t="s">
        <v>329</v>
      </c>
      <c r="S1615" t="s">
        <v>343</v>
      </c>
      <c r="T1615">
        <v>11477038</v>
      </c>
      <c r="U1615" s="16">
        <v>45595</v>
      </c>
      <c r="V1615" s="16">
        <v>45809</v>
      </c>
      <c r="W1615" s="16">
        <v>45776</v>
      </c>
      <c r="X1615">
        <v>0</v>
      </c>
      <c r="Y1615">
        <v>1290900</v>
      </c>
      <c r="Z1615" t="s">
        <v>1568</v>
      </c>
      <c r="AA1615" t="s">
        <v>246</v>
      </c>
      <c r="AB1615" t="s">
        <v>121</v>
      </c>
      <c r="AC1615" t="s">
        <v>255</v>
      </c>
      <c r="AD1615" t="s">
        <v>189</v>
      </c>
      <c r="AE1615" t="str">
        <f>IF(B1615&gt;0,IF(B1615&gt;0,(IF(B1615&lt;&gt;'PLAN SEMANAL'!$A$2,BLTOTAL!AA1615,""))),"")</f>
        <v>AUXILIAR</v>
      </c>
      <c r="AF1615" t="str">
        <f>IF(AH1615="Completo","Completo",IF(IF(B1615&gt;0,_xlfn.XLOOKUP(B1615,'Detalle reservas completas fesa'!K:K,'Detalle reservas completas fesa'!Q:Q,_xlfn.XLOOKUP(B1615,'MB25'!L:L,'MB25'!Q:Q,"Incompleto")),"")="PENDIENTE","Incompleto",IF(B1615&gt;0,_xlfn.XLOOKUP(B1615,'Detalle reservas completas fesa'!K:K,'Detalle reservas completas fesa'!Q:Q,IF(AD1615="SIN MATERIAL","Completo",IF(AD1615="COMPLETO","Completo","Incompleto"))))))</f>
        <v>Completo</v>
      </c>
      <c r="AG1615">
        <f>IF(B1615&gt;0,_xlfn.XLOOKUP(B1615,IW49BLTOTAL!A:A,IW49BLTOTAL!H:H),"")</f>
        <v>2</v>
      </c>
      <c r="AH1615" t="str">
        <f>IF(IFERROR(_xlfn.XLOOKUP(B1615,'Detalle custodia'!B:B,'Detalle custodia'!O:O),"")="custodia","Completo","")</f>
        <v/>
      </c>
    </row>
    <row r="1616" spans="1:34" x14ac:dyDescent="0.35">
      <c r="A1616" t="s">
        <v>157</v>
      </c>
      <c r="B1616">
        <v>6495062</v>
      </c>
      <c r="C1616" t="s">
        <v>129</v>
      </c>
      <c r="D1616" t="s">
        <v>1186</v>
      </c>
      <c r="E1616" t="s">
        <v>310</v>
      </c>
      <c r="F1616" t="s">
        <v>133</v>
      </c>
      <c r="G1616" t="s">
        <v>226</v>
      </c>
      <c r="H1616" s="16">
        <v>45839</v>
      </c>
      <c r="I1616" s="16">
        <v>45869</v>
      </c>
      <c r="J1616" t="s">
        <v>3476</v>
      </c>
      <c r="K1616">
        <v>1215150</v>
      </c>
      <c r="L1616" t="s">
        <v>345</v>
      </c>
      <c r="O1616">
        <v>10014635</v>
      </c>
      <c r="P1616" t="s">
        <v>157</v>
      </c>
      <c r="Q1616">
        <v>0</v>
      </c>
      <c r="R1616" t="s">
        <v>329</v>
      </c>
      <c r="S1616" t="s">
        <v>3901</v>
      </c>
      <c r="T1616">
        <v>11464137</v>
      </c>
      <c r="U1616" s="16">
        <v>45595</v>
      </c>
      <c r="V1616" s="16">
        <v>45839</v>
      </c>
      <c r="W1616" s="16">
        <v>45835</v>
      </c>
      <c r="X1616">
        <v>0</v>
      </c>
      <c r="Y1616">
        <v>1290900</v>
      </c>
      <c r="Z1616" t="s">
        <v>1568</v>
      </c>
      <c r="AA1616" t="s">
        <v>246</v>
      </c>
      <c r="AB1616" t="s">
        <v>121</v>
      </c>
      <c r="AC1616" t="s">
        <v>255</v>
      </c>
      <c r="AD1616" t="s">
        <v>189</v>
      </c>
      <c r="AE1616" t="str">
        <f>IF(B1616&gt;0,IF(B1616&gt;0,(IF(B1616&lt;&gt;'PLAN SEMANAL'!$A$2,BLTOTAL!AA1616,""))),"")</f>
        <v>AUXILIAR</v>
      </c>
      <c r="AF1616" t="str">
        <f>IF(AH1616="Completo","Completo",IF(IF(B1616&gt;0,_xlfn.XLOOKUP(B1616,'Detalle reservas completas fesa'!K:K,'Detalle reservas completas fesa'!Q:Q,_xlfn.XLOOKUP(B1616,'MB25'!L:L,'MB25'!Q:Q,"Incompleto")),"")="PENDIENTE","Incompleto",IF(B1616&gt;0,_xlfn.XLOOKUP(B1616,'Detalle reservas completas fesa'!K:K,'Detalle reservas completas fesa'!Q:Q,IF(AD1616="SIN MATERIAL","Completo",IF(AD1616="COMPLETO","Completo","Incompleto"))))))</f>
        <v>Completo</v>
      </c>
      <c r="AG1616">
        <f>IF(B1616&gt;0,_xlfn.XLOOKUP(B1616,IW49BLTOTAL!A:A,IW49BLTOTAL!H:H),"")</f>
        <v>12</v>
      </c>
      <c r="AH1616" t="str">
        <f>IF(IFERROR(_xlfn.XLOOKUP(B1616,'Detalle custodia'!B:B,'Detalle custodia'!O:O),"")="custodia","Completo","")</f>
        <v/>
      </c>
    </row>
    <row r="1617" spans="1:34" x14ac:dyDescent="0.35">
      <c r="A1617" t="s">
        <v>158</v>
      </c>
      <c r="B1617">
        <v>6495029</v>
      </c>
      <c r="C1617" t="s">
        <v>129</v>
      </c>
      <c r="D1617" t="s">
        <v>1197</v>
      </c>
      <c r="E1617" t="s">
        <v>310</v>
      </c>
      <c r="F1617" t="s">
        <v>125</v>
      </c>
      <c r="G1617" t="s">
        <v>423</v>
      </c>
      <c r="H1617" s="16">
        <v>45844</v>
      </c>
      <c r="I1617" s="16">
        <v>45844</v>
      </c>
      <c r="J1617" t="s">
        <v>5405</v>
      </c>
      <c r="K1617">
        <v>1213130</v>
      </c>
      <c r="L1617" t="s">
        <v>397</v>
      </c>
      <c r="O1617">
        <v>10014604</v>
      </c>
      <c r="P1617" t="s">
        <v>158</v>
      </c>
      <c r="Q1617">
        <v>5190.8</v>
      </c>
      <c r="R1617" t="s">
        <v>254</v>
      </c>
      <c r="S1617" t="s">
        <v>409</v>
      </c>
      <c r="T1617">
        <v>11468160</v>
      </c>
      <c r="U1617" s="16">
        <v>45595</v>
      </c>
      <c r="V1617" s="16">
        <v>45844</v>
      </c>
      <c r="W1617" s="16">
        <v>45843</v>
      </c>
      <c r="X1617">
        <v>5190.8</v>
      </c>
      <c r="Y1617">
        <v>1290900</v>
      </c>
      <c r="Z1617" t="s">
        <v>1568</v>
      </c>
      <c r="AA1617" t="s">
        <v>245</v>
      </c>
      <c r="AB1617" t="s">
        <v>121</v>
      </c>
      <c r="AC1617" t="s">
        <v>255</v>
      </c>
      <c r="AD1617" t="s">
        <v>135</v>
      </c>
      <c r="AE1617" t="str">
        <f>IF(B1617&gt;0,IF(B1617&gt;0,(IF(B1617&lt;&gt;'PLAN SEMANAL'!$A$2,BLTOTAL!AA1617,""))),"")</f>
        <v>ACARREO</v>
      </c>
      <c r="AF1617" t="str">
        <f>IF(AH1617="Completo","Completo",IF(IF(B1617&gt;0,_xlfn.XLOOKUP(B1617,'Detalle reservas completas fesa'!K:K,'Detalle reservas completas fesa'!Q:Q,_xlfn.XLOOKUP(B1617,'MB25'!L:L,'MB25'!Q:Q,"Incompleto")),"")="PENDIENTE","Incompleto",IF(B1617&gt;0,_xlfn.XLOOKUP(B1617,'Detalle reservas completas fesa'!K:K,'Detalle reservas completas fesa'!Q:Q,IF(AD1617="SIN MATERIAL","Completo",IF(AD1617="COMPLETO","Completo","Incompleto"))))))</f>
        <v>Incompleto</v>
      </c>
      <c r="AG1617">
        <f>IF(B1617&gt;0,_xlfn.XLOOKUP(B1617,IW49BLTOTAL!A:A,IW49BLTOTAL!H:H),"")</f>
        <v>4</v>
      </c>
      <c r="AH1617" t="str">
        <f>IF(IFERROR(_xlfn.XLOOKUP(B1617,'Detalle custodia'!B:B,'Detalle custodia'!O:O),"")="custodia","Completo","")</f>
        <v/>
      </c>
    </row>
    <row r="1618" spans="1:34" x14ac:dyDescent="0.35">
      <c r="A1618" t="s">
        <v>218</v>
      </c>
      <c r="B1618">
        <v>6495021</v>
      </c>
      <c r="C1618" t="s">
        <v>129</v>
      </c>
      <c r="D1618" t="s">
        <v>1198</v>
      </c>
      <c r="E1618" t="s">
        <v>310</v>
      </c>
      <c r="F1618" t="s">
        <v>133</v>
      </c>
      <c r="G1618" t="s">
        <v>147</v>
      </c>
      <c r="H1618" s="16">
        <v>45839</v>
      </c>
      <c r="I1618" s="16">
        <v>45869</v>
      </c>
      <c r="J1618" t="s">
        <v>3476</v>
      </c>
      <c r="K1618">
        <v>1215150</v>
      </c>
      <c r="L1618" t="s">
        <v>279</v>
      </c>
      <c r="O1618">
        <v>10014633</v>
      </c>
      <c r="P1618" t="s">
        <v>218</v>
      </c>
      <c r="Q1618">
        <v>0</v>
      </c>
      <c r="R1618" t="s">
        <v>329</v>
      </c>
      <c r="S1618" t="s">
        <v>3901</v>
      </c>
      <c r="T1618">
        <v>11478498</v>
      </c>
      <c r="U1618" s="16">
        <v>45595</v>
      </c>
      <c r="V1618" s="16">
        <v>45839</v>
      </c>
      <c r="W1618" s="16">
        <v>45835</v>
      </c>
      <c r="X1618">
        <v>0</v>
      </c>
      <c r="Y1618">
        <v>1290900</v>
      </c>
      <c r="Z1618" t="s">
        <v>1568</v>
      </c>
      <c r="AA1618" t="s">
        <v>246</v>
      </c>
      <c r="AB1618" t="s">
        <v>121</v>
      </c>
      <c r="AC1618" t="s">
        <v>255</v>
      </c>
      <c r="AD1618" t="s">
        <v>122</v>
      </c>
      <c r="AE1618" t="str">
        <f>IF(B1618&gt;0,IF(B1618&gt;0,(IF(B1618&lt;&gt;'PLAN SEMANAL'!$A$2,BLTOTAL!AA1618,""))),"")</f>
        <v>AUXILIAR</v>
      </c>
      <c r="AF1618" t="str">
        <f>IF(AH1618="Completo","Completo",IF(IF(B1618&gt;0,_xlfn.XLOOKUP(B1618,'Detalle reservas completas fesa'!K:K,'Detalle reservas completas fesa'!Q:Q,_xlfn.XLOOKUP(B1618,'MB25'!L:L,'MB25'!Q:Q,"Incompleto")),"")="PENDIENTE","Incompleto",IF(B1618&gt;0,_xlfn.XLOOKUP(B1618,'Detalle reservas completas fesa'!K:K,'Detalle reservas completas fesa'!Q:Q,IF(AD1618="SIN MATERIAL","Completo",IF(AD1618="COMPLETO","Completo","Incompleto"))))))</f>
        <v>Completo</v>
      </c>
      <c r="AG1618">
        <f>IF(B1618&gt;0,_xlfn.XLOOKUP(B1618,IW49BLTOTAL!A:A,IW49BLTOTAL!H:H),"")</f>
        <v>1</v>
      </c>
      <c r="AH1618" t="str">
        <f>IF(IFERROR(_xlfn.XLOOKUP(B1618,'Detalle custodia'!B:B,'Detalle custodia'!O:O),"")="custodia","Completo","")</f>
        <v/>
      </c>
    </row>
    <row r="1619" spans="1:34" x14ac:dyDescent="0.35">
      <c r="A1619" t="s">
        <v>218</v>
      </c>
      <c r="B1619">
        <v>6495013</v>
      </c>
      <c r="C1619" t="s">
        <v>129</v>
      </c>
      <c r="D1619" t="s">
        <v>1199</v>
      </c>
      <c r="E1619" t="s">
        <v>310</v>
      </c>
      <c r="F1619" t="s">
        <v>133</v>
      </c>
      <c r="G1619" t="s">
        <v>132</v>
      </c>
      <c r="H1619" s="16">
        <v>45839</v>
      </c>
      <c r="I1619" s="16">
        <v>45869</v>
      </c>
      <c r="J1619" t="s">
        <v>3476</v>
      </c>
      <c r="K1619">
        <v>1215150</v>
      </c>
      <c r="L1619" t="s">
        <v>279</v>
      </c>
      <c r="O1619">
        <v>10014633</v>
      </c>
      <c r="P1619" t="s">
        <v>218</v>
      </c>
      <c r="Q1619">
        <v>0</v>
      </c>
      <c r="R1619" t="s">
        <v>329</v>
      </c>
      <c r="S1619" t="s">
        <v>3901</v>
      </c>
      <c r="T1619">
        <v>11469987</v>
      </c>
      <c r="U1619" s="16">
        <v>45595</v>
      </c>
      <c r="V1619" s="16">
        <v>45839</v>
      </c>
      <c r="W1619" s="16">
        <v>45835</v>
      </c>
      <c r="X1619">
        <v>0</v>
      </c>
      <c r="Y1619">
        <v>1290900</v>
      </c>
      <c r="Z1619" t="s">
        <v>1568</v>
      </c>
      <c r="AA1619" t="s">
        <v>246</v>
      </c>
      <c r="AB1619" t="s">
        <v>121</v>
      </c>
      <c r="AC1619" t="s">
        <v>255</v>
      </c>
      <c r="AD1619" t="s">
        <v>122</v>
      </c>
      <c r="AE1619" t="str">
        <f>IF(B1619&gt;0,IF(B1619&gt;0,(IF(B1619&lt;&gt;'PLAN SEMANAL'!$A$2,BLTOTAL!AA1619,""))),"")</f>
        <v>AUXILIAR</v>
      </c>
      <c r="AF1619" t="str">
        <f>IF(AH1619="Completo","Completo",IF(IF(B1619&gt;0,_xlfn.XLOOKUP(B1619,'Detalle reservas completas fesa'!K:K,'Detalle reservas completas fesa'!Q:Q,_xlfn.XLOOKUP(B1619,'MB25'!L:L,'MB25'!Q:Q,"Incompleto")),"")="PENDIENTE","Incompleto",IF(B1619&gt;0,_xlfn.XLOOKUP(B1619,'Detalle reservas completas fesa'!K:K,'Detalle reservas completas fesa'!Q:Q,IF(AD1619="SIN MATERIAL","Completo",IF(AD1619="COMPLETO","Completo","Incompleto"))))))</f>
        <v>Completo</v>
      </c>
      <c r="AG1619">
        <f>IF(B1619&gt;0,_xlfn.XLOOKUP(B1619,IW49BLTOTAL!A:A,IW49BLTOTAL!H:H),"")</f>
        <v>2</v>
      </c>
      <c r="AH1619" t="str">
        <f>IF(IFERROR(_xlfn.XLOOKUP(B1619,'Detalle custodia'!B:B,'Detalle custodia'!O:O),"")="custodia","Completo","")</f>
        <v/>
      </c>
    </row>
    <row r="1620" spans="1:34" x14ac:dyDescent="0.35">
      <c r="A1620" t="s">
        <v>187</v>
      </c>
      <c r="B1620">
        <v>6494967</v>
      </c>
      <c r="C1620" t="s">
        <v>129</v>
      </c>
      <c r="D1620" t="s">
        <v>1200</v>
      </c>
      <c r="E1620" t="s">
        <v>310</v>
      </c>
      <c r="F1620" t="s">
        <v>379</v>
      </c>
      <c r="G1620" t="s">
        <v>190</v>
      </c>
      <c r="H1620" s="16">
        <v>45839</v>
      </c>
      <c r="I1620" s="16">
        <v>45869</v>
      </c>
      <c r="J1620" t="s">
        <v>3476</v>
      </c>
      <c r="K1620">
        <v>1215154</v>
      </c>
      <c r="L1620" t="s">
        <v>328</v>
      </c>
      <c r="O1620">
        <v>10014643</v>
      </c>
      <c r="P1620" t="s">
        <v>187</v>
      </c>
      <c r="Q1620">
        <v>0</v>
      </c>
      <c r="R1620" t="s">
        <v>329</v>
      </c>
      <c r="S1620" t="s">
        <v>3901</v>
      </c>
      <c r="T1620">
        <v>11426782</v>
      </c>
      <c r="U1620" s="16">
        <v>45595</v>
      </c>
      <c r="V1620" s="16">
        <v>45839</v>
      </c>
      <c r="W1620" s="16">
        <v>45835</v>
      </c>
      <c r="X1620">
        <v>0</v>
      </c>
      <c r="Y1620">
        <v>1290900</v>
      </c>
      <c r="Z1620" t="s">
        <v>1568</v>
      </c>
      <c r="AA1620" t="s">
        <v>246</v>
      </c>
      <c r="AB1620" t="s">
        <v>121</v>
      </c>
      <c r="AC1620" t="s">
        <v>255</v>
      </c>
      <c r="AD1620" t="s">
        <v>189</v>
      </c>
      <c r="AE1620" t="str">
        <f>IF(B1620&gt;0,IF(B1620&gt;0,(IF(B1620&lt;&gt;'PLAN SEMANAL'!$A$2,BLTOTAL!AA1620,""))),"")</f>
        <v>AUXILIAR</v>
      </c>
      <c r="AF1620" t="str">
        <f>IF(AH1620="Completo","Completo",IF(IF(B1620&gt;0,_xlfn.XLOOKUP(B1620,'Detalle reservas completas fesa'!K:K,'Detalle reservas completas fesa'!Q:Q,_xlfn.XLOOKUP(B1620,'MB25'!L:L,'MB25'!Q:Q,"Incompleto")),"")="PENDIENTE","Incompleto",IF(B1620&gt;0,_xlfn.XLOOKUP(B1620,'Detalle reservas completas fesa'!K:K,'Detalle reservas completas fesa'!Q:Q,IF(AD1620="SIN MATERIAL","Completo",IF(AD1620="COMPLETO","Completo","Incompleto"))))))</f>
        <v>Completo</v>
      </c>
      <c r="AG1620">
        <f>IF(B1620&gt;0,_xlfn.XLOOKUP(B1620,IW49BLTOTAL!A:A,IW49BLTOTAL!H:H),"")</f>
        <v>24</v>
      </c>
      <c r="AH1620" t="str">
        <f>IF(IFERROR(_xlfn.XLOOKUP(B1620,'Detalle custodia'!B:B,'Detalle custodia'!O:O),"")="custodia","Completo","")</f>
        <v/>
      </c>
    </row>
    <row r="1621" spans="1:34" x14ac:dyDescent="0.35">
      <c r="A1621" t="s">
        <v>187</v>
      </c>
      <c r="B1621">
        <v>6494966</v>
      </c>
      <c r="C1621" t="s">
        <v>129</v>
      </c>
      <c r="D1621" t="s">
        <v>1201</v>
      </c>
      <c r="E1621" t="s">
        <v>310</v>
      </c>
      <c r="F1621" t="s">
        <v>379</v>
      </c>
      <c r="G1621" t="s">
        <v>153</v>
      </c>
      <c r="H1621" s="16">
        <v>45870</v>
      </c>
      <c r="I1621" s="16">
        <v>45900</v>
      </c>
      <c r="J1621" t="s">
        <v>3475</v>
      </c>
      <c r="K1621">
        <v>1215154</v>
      </c>
      <c r="L1621" t="s">
        <v>328</v>
      </c>
      <c r="O1621">
        <v>10014643</v>
      </c>
      <c r="P1621" t="s">
        <v>187</v>
      </c>
      <c r="Q1621">
        <v>0</v>
      </c>
      <c r="R1621" t="s">
        <v>329</v>
      </c>
      <c r="S1621" t="s">
        <v>3901</v>
      </c>
      <c r="T1621">
        <v>11383118</v>
      </c>
      <c r="U1621" s="16">
        <v>45595</v>
      </c>
      <c r="V1621" s="16">
        <v>45870</v>
      </c>
      <c r="W1621" s="16">
        <v>45835</v>
      </c>
      <c r="X1621">
        <v>0</v>
      </c>
      <c r="Y1621">
        <v>1290900</v>
      </c>
      <c r="Z1621" t="s">
        <v>1568</v>
      </c>
      <c r="AA1621" t="s">
        <v>246</v>
      </c>
      <c r="AB1621" t="s">
        <v>121</v>
      </c>
      <c r="AC1621" t="s">
        <v>255</v>
      </c>
      <c r="AD1621" t="s">
        <v>141</v>
      </c>
      <c r="AE1621" t="str">
        <f>IF(B1621&gt;0,IF(B1621&gt;0,(IF(B1621&lt;&gt;'PLAN SEMANAL'!$A$2,BLTOTAL!AA1621,""))),"")</f>
        <v>AUXILIAR</v>
      </c>
      <c r="AF1621" t="str">
        <f>IF(AH1621="Completo","Completo",IF(IF(B1621&gt;0,_xlfn.XLOOKUP(B1621,'Detalle reservas completas fesa'!K:K,'Detalle reservas completas fesa'!Q:Q,_xlfn.XLOOKUP(B1621,'MB25'!L:L,'MB25'!Q:Q,"Incompleto")),"")="PENDIENTE","Incompleto",IF(B1621&gt;0,_xlfn.XLOOKUP(B1621,'Detalle reservas completas fesa'!K:K,'Detalle reservas completas fesa'!Q:Q,IF(AD1621="SIN MATERIAL","Completo",IF(AD1621="COMPLETO","Completo","Incompleto"))))))</f>
        <v>Incompleto</v>
      </c>
      <c r="AG1621">
        <f>IF(B1621&gt;0,_xlfn.XLOOKUP(B1621,IW49BLTOTAL!A:A,IW49BLTOTAL!H:H),"")</f>
        <v>8</v>
      </c>
      <c r="AH1621" t="str">
        <f>IF(IFERROR(_xlfn.XLOOKUP(B1621,'Detalle custodia'!B:B,'Detalle custodia'!O:O),"")="custodia","Completo","")</f>
        <v/>
      </c>
    </row>
    <row r="1622" spans="1:34" x14ac:dyDescent="0.35">
      <c r="A1622" t="s">
        <v>244</v>
      </c>
      <c r="B1622">
        <v>6494964</v>
      </c>
      <c r="C1622" t="s">
        <v>129</v>
      </c>
      <c r="D1622" t="s">
        <v>6343</v>
      </c>
      <c r="E1622" t="s">
        <v>310</v>
      </c>
      <c r="F1622" t="s">
        <v>6344</v>
      </c>
      <c r="G1622" t="s">
        <v>153</v>
      </c>
      <c r="H1622" s="16">
        <v>45870</v>
      </c>
      <c r="I1622" s="16">
        <v>45900</v>
      </c>
      <c r="J1622" t="s">
        <v>3475</v>
      </c>
      <c r="K1622">
        <v>1215155</v>
      </c>
      <c r="L1622" t="s">
        <v>344</v>
      </c>
      <c r="O1622">
        <v>10017710</v>
      </c>
      <c r="P1622" t="s">
        <v>244</v>
      </c>
      <c r="Q1622">
        <v>0</v>
      </c>
      <c r="R1622" t="s">
        <v>329</v>
      </c>
      <c r="S1622" t="s">
        <v>3901</v>
      </c>
      <c r="T1622">
        <v>11470331</v>
      </c>
      <c r="U1622" s="16">
        <v>45595</v>
      </c>
      <c r="V1622" s="16">
        <v>45870</v>
      </c>
      <c r="W1622" s="16">
        <v>45835</v>
      </c>
      <c r="X1622">
        <v>0</v>
      </c>
      <c r="Y1622">
        <v>1290900</v>
      </c>
      <c r="Z1622" t="s">
        <v>1568</v>
      </c>
      <c r="AA1622" t="s">
        <v>246</v>
      </c>
      <c r="AB1622" t="s">
        <v>121</v>
      </c>
      <c r="AC1622" t="s">
        <v>255</v>
      </c>
      <c r="AD1622" t="s">
        <v>141</v>
      </c>
      <c r="AE1622" t="str">
        <f>IF(B1622&gt;0,IF(B1622&gt;0,(IF(B1622&lt;&gt;'PLAN SEMANAL'!$A$2,BLTOTAL!AA1622,""))),"")</f>
        <v>AUXILIAR</v>
      </c>
      <c r="AF1622" t="str">
        <f>IF(AH1622="Completo","Completo",IF(IF(B1622&gt;0,_xlfn.XLOOKUP(B1622,'Detalle reservas completas fesa'!K:K,'Detalle reservas completas fesa'!Q:Q,_xlfn.XLOOKUP(B1622,'MB25'!L:L,'MB25'!Q:Q,"Incompleto")),"")="PENDIENTE","Incompleto",IF(B1622&gt;0,_xlfn.XLOOKUP(B1622,'Detalle reservas completas fesa'!K:K,'Detalle reservas completas fesa'!Q:Q,IF(AD1622="SIN MATERIAL","Completo",IF(AD1622="COMPLETO","Completo","Incompleto"))))))</f>
        <v>Incompleto</v>
      </c>
      <c r="AG1622">
        <f>IF(B1622&gt;0,_xlfn.XLOOKUP(B1622,IW49BLTOTAL!A:A,IW49BLTOTAL!H:H),"")</f>
        <v>24</v>
      </c>
      <c r="AH1622" t="str">
        <f>IF(IFERROR(_xlfn.XLOOKUP(B1622,'Detalle custodia'!B:B,'Detalle custodia'!O:O),"")="custodia","Completo","")</f>
        <v/>
      </c>
    </row>
    <row r="1623" spans="1:34" x14ac:dyDescent="0.35">
      <c r="A1623" t="s">
        <v>244</v>
      </c>
      <c r="B1623">
        <v>6494923</v>
      </c>
      <c r="C1623" t="s">
        <v>129</v>
      </c>
      <c r="D1623" t="s">
        <v>1163</v>
      </c>
      <c r="E1623" t="s">
        <v>310</v>
      </c>
      <c r="F1623" t="s">
        <v>259</v>
      </c>
      <c r="G1623" t="s">
        <v>336</v>
      </c>
      <c r="H1623" s="16">
        <v>45852</v>
      </c>
      <c r="I1623" s="16">
        <v>45852</v>
      </c>
      <c r="J1623" t="s">
        <v>5407</v>
      </c>
      <c r="K1623">
        <v>1215155</v>
      </c>
      <c r="L1623" t="s">
        <v>344</v>
      </c>
      <c r="O1623">
        <v>10017710</v>
      </c>
      <c r="P1623" t="s">
        <v>244</v>
      </c>
      <c r="Q1623">
        <v>0</v>
      </c>
      <c r="R1623" t="s">
        <v>329</v>
      </c>
      <c r="S1623" t="s">
        <v>343</v>
      </c>
      <c r="T1623">
        <v>11453155</v>
      </c>
      <c r="U1623" s="16">
        <v>45595</v>
      </c>
      <c r="V1623" s="16">
        <v>45852</v>
      </c>
      <c r="W1623" s="16">
        <v>45851</v>
      </c>
      <c r="X1623">
        <v>0</v>
      </c>
      <c r="Y1623">
        <v>1290900</v>
      </c>
      <c r="Z1623" t="s">
        <v>1568</v>
      </c>
      <c r="AA1623" t="s">
        <v>246</v>
      </c>
      <c r="AB1623" t="s">
        <v>121</v>
      </c>
      <c r="AC1623" t="s">
        <v>255</v>
      </c>
      <c r="AD1623" t="s">
        <v>189</v>
      </c>
      <c r="AE1623" t="str">
        <f>IF(B1623&gt;0,IF(B1623&gt;0,(IF(B1623&lt;&gt;'PLAN SEMANAL'!$A$2,BLTOTAL!AA1623,""))),"")</f>
        <v>AUXILIAR</v>
      </c>
      <c r="AF1623" t="str">
        <f>IF(AH1623="Completo","Completo",IF(IF(B1623&gt;0,_xlfn.XLOOKUP(B1623,'Detalle reservas completas fesa'!K:K,'Detalle reservas completas fesa'!Q:Q,_xlfn.XLOOKUP(B1623,'MB25'!L:L,'MB25'!Q:Q,"Incompleto")),"")="PENDIENTE","Incompleto",IF(B1623&gt;0,_xlfn.XLOOKUP(B1623,'Detalle reservas completas fesa'!K:K,'Detalle reservas completas fesa'!Q:Q,IF(AD1623="SIN MATERIAL","Completo",IF(AD1623="COMPLETO","Completo","Incompleto"))))))</f>
        <v>Completo</v>
      </c>
      <c r="AG1623">
        <f>IF(B1623&gt;0,_xlfn.XLOOKUP(B1623,IW49BLTOTAL!A:A,IW49BLTOTAL!H:H),"")</f>
        <v>4</v>
      </c>
      <c r="AH1623" t="str">
        <f>IF(IFERROR(_xlfn.XLOOKUP(B1623,'Detalle custodia'!B:B,'Detalle custodia'!O:O),"")="custodia","Completo","")</f>
        <v/>
      </c>
    </row>
    <row r="1624" spans="1:34" x14ac:dyDescent="0.35">
      <c r="A1624" t="s">
        <v>244</v>
      </c>
      <c r="B1624">
        <v>6494859</v>
      </c>
      <c r="C1624" t="s">
        <v>129</v>
      </c>
      <c r="D1624" t="s">
        <v>1164</v>
      </c>
      <c r="E1624" t="s">
        <v>310</v>
      </c>
      <c r="F1624" t="s">
        <v>669</v>
      </c>
      <c r="G1624" t="s">
        <v>127</v>
      </c>
      <c r="H1624" s="16">
        <v>45839</v>
      </c>
      <c r="I1624" s="16">
        <v>45869</v>
      </c>
      <c r="J1624" t="s">
        <v>3476</v>
      </c>
      <c r="K1624">
        <v>1215155</v>
      </c>
      <c r="L1624" t="s">
        <v>344</v>
      </c>
      <c r="O1624">
        <v>10017710</v>
      </c>
      <c r="P1624" t="s">
        <v>244</v>
      </c>
      <c r="Q1624">
        <v>0</v>
      </c>
      <c r="R1624" t="s">
        <v>329</v>
      </c>
      <c r="S1624" t="s">
        <v>3901</v>
      </c>
      <c r="T1624">
        <v>11430490</v>
      </c>
      <c r="U1624" s="16">
        <v>45595</v>
      </c>
      <c r="V1624" s="16">
        <v>45839</v>
      </c>
      <c r="W1624" s="16">
        <v>45835</v>
      </c>
      <c r="X1624">
        <v>0</v>
      </c>
      <c r="Y1624">
        <v>1290900</v>
      </c>
      <c r="Z1624" t="s">
        <v>1568</v>
      </c>
      <c r="AA1624" t="s">
        <v>246</v>
      </c>
      <c r="AB1624" t="s">
        <v>121</v>
      </c>
      <c r="AC1624" t="s">
        <v>255</v>
      </c>
      <c r="AD1624" t="s">
        <v>122</v>
      </c>
      <c r="AE1624" t="str">
        <f>IF(B1624&gt;0,IF(B1624&gt;0,(IF(B1624&lt;&gt;'PLAN SEMANAL'!$A$2,BLTOTAL!AA1624,""))),"")</f>
        <v>AUXILIAR</v>
      </c>
      <c r="AF1624" t="str">
        <f>IF(AH1624="Completo","Completo",IF(IF(B1624&gt;0,_xlfn.XLOOKUP(B1624,'Detalle reservas completas fesa'!K:K,'Detalle reservas completas fesa'!Q:Q,_xlfn.XLOOKUP(B1624,'MB25'!L:L,'MB25'!Q:Q,"Incompleto")),"")="PENDIENTE","Incompleto",IF(B1624&gt;0,_xlfn.XLOOKUP(B1624,'Detalle reservas completas fesa'!K:K,'Detalle reservas completas fesa'!Q:Q,IF(AD1624="SIN MATERIAL","Completo",IF(AD1624="COMPLETO","Completo","Incompleto"))))))</f>
        <v>Completo</v>
      </c>
      <c r="AG1624">
        <f>IF(B1624&gt;0,_xlfn.XLOOKUP(B1624,IW49BLTOTAL!A:A,IW49BLTOTAL!H:H),"")</f>
        <v>2</v>
      </c>
      <c r="AH1624" t="str">
        <f>IF(IFERROR(_xlfn.XLOOKUP(B1624,'Detalle custodia'!B:B,'Detalle custodia'!O:O),"")="custodia","Completo","")</f>
        <v/>
      </c>
    </row>
    <row r="1625" spans="1:34" x14ac:dyDescent="0.35">
      <c r="A1625" t="s">
        <v>155</v>
      </c>
      <c r="B1625">
        <v>6494858</v>
      </c>
      <c r="C1625" t="s">
        <v>129</v>
      </c>
      <c r="D1625" t="s">
        <v>1165</v>
      </c>
      <c r="E1625" t="s">
        <v>310</v>
      </c>
      <c r="F1625" t="s">
        <v>125</v>
      </c>
      <c r="G1625" t="s">
        <v>136</v>
      </c>
      <c r="H1625" s="16">
        <v>45839</v>
      </c>
      <c r="I1625" s="16">
        <v>45869</v>
      </c>
      <c r="J1625" t="s">
        <v>3476</v>
      </c>
      <c r="K1625">
        <v>1215155</v>
      </c>
      <c r="L1625" t="s">
        <v>276</v>
      </c>
      <c r="O1625">
        <v>10014647</v>
      </c>
      <c r="P1625" t="s">
        <v>155</v>
      </c>
      <c r="Q1625">
        <v>90060.21</v>
      </c>
      <c r="R1625" t="s">
        <v>329</v>
      </c>
      <c r="S1625" t="s">
        <v>3901</v>
      </c>
      <c r="T1625">
        <v>11480793</v>
      </c>
      <c r="U1625" s="16">
        <v>45595</v>
      </c>
      <c r="V1625" s="16">
        <v>45839</v>
      </c>
      <c r="W1625" s="16">
        <v>45835</v>
      </c>
      <c r="X1625">
        <v>90060.21</v>
      </c>
      <c r="Y1625">
        <v>1290900</v>
      </c>
      <c r="Z1625" t="s">
        <v>1568</v>
      </c>
      <c r="AA1625" t="s">
        <v>246</v>
      </c>
      <c r="AB1625" t="s">
        <v>121</v>
      </c>
      <c r="AC1625" t="s">
        <v>255</v>
      </c>
      <c r="AD1625" t="s">
        <v>135</v>
      </c>
      <c r="AE1625" t="str">
        <f>IF(B1625&gt;0,IF(B1625&gt;0,(IF(B1625&lt;&gt;'PLAN SEMANAL'!$A$2,BLTOTAL!AA1625,""))),"")</f>
        <v>AUXILIAR</v>
      </c>
      <c r="AF1625" t="str">
        <f>IF(AH1625="Completo","Completo",IF(IF(B1625&gt;0,_xlfn.XLOOKUP(B1625,'Detalle reservas completas fesa'!K:K,'Detalle reservas completas fesa'!Q:Q,_xlfn.XLOOKUP(B1625,'MB25'!L:L,'MB25'!Q:Q,"Incompleto")),"")="PENDIENTE","Incompleto",IF(B1625&gt;0,_xlfn.XLOOKUP(B1625,'Detalle reservas completas fesa'!K:K,'Detalle reservas completas fesa'!Q:Q,IF(AD1625="SIN MATERIAL","Completo",IF(AD1625="COMPLETO","Completo","Incompleto"))))))</f>
        <v>Incompleto</v>
      </c>
      <c r="AG1625">
        <f>IF(B1625&gt;0,_xlfn.XLOOKUP(B1625,IW49BLTOTAL!A:A,IW49BLTOTAL!H:H),"")</f>
        <v>24</v>
      </c>
      <c r="AH1625" t="str">
        <f>IF(IFERROR(_xlfn.XLOOKUP(B1625,'Detalle custodia'!B:B,'Detalle custodia'!O:O),"")="custodia","Completo","")</f>
        <v/>
      </c>
    </row>
    <row r="1626" spans="1:34" x14ac:dyDescent="0.35">
      <c r="A1626" t="s">
        <v>400</v>
      </c>
      <c r="B1626">
        <v>6494702</v>
      </c>
      <c r="C1626" t="s">
        <v>129</v>
      </c>
      <c r="D1626" t="s">
        <v>1142</v>
      </c>
      <c r="E1626" t="s">
        <v>310</v>
      </c>
      <c r="F1626" t="s">
        <v>125</v>
      </c>
      <c r="G1626" t="s">
        <v>136</v>
      </c>
      <c r="H1626" s="16">
        <v>45839</v>
      </c>
      <c r="I1626" s="16">
        <v>45869</v>
      </c>
      <c r="J1626" t="s">
        <v>3476</v>
      </c>
      <c r="K1626">
        <v>1215155</v>
      </c>
      <c r="L1626" t="s">
        <v>401</v>
      </c>
      <c r="O1626">
        <v>10014646</v>
      </c>
      <c r="P1626" t="s">
        <v>400</v>
      </c>
      <c r="Q1626">
        <v>3456.56</v>
      </c>
      <c r="R1626" t="s">
        <v>329</v>
      </c>
      <c r="S1626" t="s">
        <v>3901</v>
      </c>
      <c r="T1626">
        <v>11466565</v>
      </c>
      <c r="U1626" s="16">
        <v>45594</v>
      </c>
      <c r="V1626" s="16">
        <v>45839</v>
      </c>
      <c r="W1626" s="16">
        <v>45835</v>
      </c>
      <c r="X1626">
        <v>3456.56</v>
      </c>
      <c r="Y1626">
        <v>1290900</v>
      </c>
      <c r="Z1626" t="s">
        <v>1568</v>
      </c>
      <c r="AA1626" t="s">
        <v>246</v>
      </c>
      <c r="AB1626" t="s">
        <v>121</v>
      </c>
      <c r="AC1626" t="s">
        <v>255</v>
      </c>
      <c r="AD1626" t="s">
        <v>135</v>
      </c>
      <c r="AE1626" t="str">
        <f>IF(B1626&gt;0,IF(B1626&gt;0,(IF(B1626&lt;&gt;'PLAN SEMANAL'!$A$2,BLTOTAL!AA1626,""))),"")</f>
        <v>AUXILIAR</v>
      </c>
      <c r="AF1626" t="str">
        <f>IF(AH1626="Completo","Completo",IF(IF(B1626&gt;0,_xlfn.XLOOKUP(B1626,'Detalle reservas completas fesa'!K:K,'Detalle reservas completas fesa'!Q:Q,_xlfn.XLOOKUP(B1626,'MB25'!L:L,'MB25'!Q:Q,"Incompleto")),"")="PENDIENTE","Incompleto",IF(B1626&gt;0,_xlfn.XLOOKUP(B1626,'Detalle reservas completas fesa'!K:K,'Detalle reservas completas fesa'!Q:Q,IF(AD1626="SIN MATERIAL","Completo",IF(AD1626="COMPLETO","Completo","Incompleto"))))))</f>
        <v>Incompleto</v>
      </c>
      <c r="AG1626">
        <f>IF(B1626&gt;0,_xlfn.XLOOKUP(B1626,IW49BLTOTAL!A:A,IW49BLTOTAL!H:H),"")</f>
        <v>6</v>
      </c>
      <c r="AH1626" t="str">
        <f>IF(IFERROR(_xlfn.XLOOKUP(B1626,'Detalle custodia'!B:B,'Detalle custodia'!O:O),"")="custodia","Completo","")</f>
        <v/>
      </c>
    </row>
    <row r="1627" spans="1:34" x14ac:dyDescent="0.35">
      <c r="A1627" t="s">
        <v>294</v>
      </c>
      <c r="B1627">
        <v>6494690</v>
      </c>
      <c r="C1627" t="s">
        <v>129</v>
      </c>
      <c r="D1627" t="s">
        <v>1703</v>
      </c>
      <c r="E1627" t="s">
        <v>251</v>
      </c>
      <c r="F1627" t="s">
        <v>133</v>
      </c>
      <c r="G1627" t="s">
        <v>147</v>
      </c>
      <c r="H1627" s="16">
        <v>45839</v>
      </c>
      <c r="I1627" s="16">
        <v>45869</v>
      </c>
      <c r="J1627" t="s">
        <v>3476</v>
      </c>
      <c r="K1627">
        <v>1213130</v>
      </c>
      <c r="L1627" t="s">
        <v>295</v>
      </c>
      <c r="O1627">
        <v>10014618</v>
      </c>
      <c r="P1627" t="s">
        <v>294</v>
      </c>
      <c r="Q1627">
        <v>0</v>
      </c>
      <c r="R1627" t="s">
        <v>329</v>
      </c>
      <c r="S1627" t="s">
        <v>3901</v>
      </c>
      <c r="T1627">
        <v>11481513</v>
      </c>
      <c r="U1627" s="16">
        <v>45594</v>
      </c>
      <c r="V1627" s="16">
        <v>45839</v>
      </c>
      <c r="W1627" s="16">
        <v>45835</v>
      </c>
      <c r="X1627">
        <v>0</v>
      </c>
      <c r="Y1627">
        <v>1290900</v>
      </c>
      <c r="Z1627" t="s">
        <v>1568</v>
      </c>
      <c r="AA1627" t="s">
        <v>245</v>
      </c>
      <c r="AB1627" t="s">
        <v>121</v>
      </c>
      <c r="AC1627" t="s">
        <v>255</v>
      </c>
      <c r="AD1627" t="s">
        <v>141</v>
      </c>
      <c r="AE1627" t="str">
        <f>IF(B1627&gt;0,IF(B1627&gt;0,(IF(B1627&lt;&gt;'PLAN SEMANAL'!$A$2,BLTOTAL!AA1627,""))),"")</f>
        <v>ACARREO</v>
      </c>
      <c r="AF1627" t="str">
        <f>IF(AH1627="Completo","Completo",IF(IF(B1627&gt;0,_xlfn.XLOOKUP(B1627,'Detalle reservas completas fesa'!K:K,'Detalle reservas completas fesa'!Q:Q,_xlfn.XLOOKUP(B1627,'MB25'!L:L,'MB25'!Q:Q,"Incompleto")),"")="PENDIENTE","Incompleto",IF(B1627&gt;0,_xlfn.XLOOKUP(B1627,'Detalle reservas completas fesa'!K:K,'Detalle reservas completas fesa'!Q:Q,IF(AD1627="SIN MATERIAL","Completo",IF(AD1627="COMPLETO","Completo","Incompleto"))))))</f>
        <v>Incompleto</v>
      </c>
      <c r="AG1627">
        <f>IF(B1627&gt;0,_xlfn.XLOOKUP(B1627,IW49BLTOTAL!A:A,IW49BLTOTAL!H:H),"")</f>
        <v>0.5</v>
      </c>
      <c r="AH1627" t="str">
        <f>IF(IFERROR(_xlfn.XLOOKUP(B1627,'Detalle custodia'!B:B,'Detalle custodia'!O:O),"")="custodia","Completo","")</f>
        <v/>
      </c>
    </row>
    <row r="1628" spans="1:34" x14ac:dyDescent="0.35">
      <c r="A1628" t="s">
        <v>215</v>
      </c>
      <c r="B1628">
        <v>6494545</v>
      </c>
      <c r="C1628" t="s">
        <v>129</v>
      </c>
      <c r="D1628" t="s">
        <v>1144</v>
      </c>
      <c r="E1628" t="s">
        <v>310</v>
      </c>
      <c r="F1628" t="s">
        <v>125</v>
      </c>
      <c r="G1628" t="s">
        <v>192</v>
      </c>
      <c r="H1628" s="16">
        <v>45833</v>
      </c>
      <c r="I1628" s="16">
        <v>45833</v>
      </c>
      <c r="J1628" t="s">
        <v>5404</v>
      </c>
      <c r="K1628">
        <v>1213130</v>
      </c>
      <c r="L1628" t="s">
        <v>290</v>
      </c>
      <c r="O1628">
        <v>10018371</v>
      </c>
      <c r="P1628" t="s">
        <v>215</v>
      </c>
      <c r="Q1628">
        <v>14622.52</v>
      </c>
      <c r="R1628" t="s">
        <v>329</v>
      </c>
      <c r="S1628" t="s">
        <v>262</v>
      </c>
      <c r="T1628">
        <v>11481367</v>
      </c>
      <c r="U1628" s="16">
        <v>45593</v>
      </c>
      <c r="V1628" s="16">
        <v>45833</v>
      </c>
      <c r="W1628" s="16">
        <v>45837</v>
      </c>
      <c r="X1628">
        <v>14622.52</v>
      </c>
      <c r="Y1628">
        <v>1290900</v>
      </c>
      <c r="Z1628" t="s">
        <v>1568</v>
      </c>
      <c r="AA1628" t="s">
        <v>245</v>
      </c>
      <c r="AB1628" t="s">
        <v>121</v>
      </c>
      <c r="AC1628" t="s">
        <v>255</v>
      </c>
      <c r="AD1628" t="s">
        <v>135</v>
      </c>
      <c r="AE1628" t="str">
        <f>IF(B1628&gt;0,IF(B1628&gt;0,(IF(B1628&lt;&gt;'PLAN SEMANAL'!$A$2,BLTOTAL!AA1628,""))),"")</f>
        <v>ACARREO</v>
      </c>
      <c r="AF1628" t="str">
        <f>IF(AH1628="Completo","Completo",IF(IF(B1628&gt;0,_xlfn.XLOOKUP(B1628,'Detalle reservas completas fesa'!K:K,'Detalle reservas completas fesa'!Q:Q,_xlfn.XLOOKUP(B1628,'MB25'!L:L,'MB25'!Q:Q,"Incompleto")),"")="PENDIENTE","Incompleto",IF(B1628&gt;0,_xlfn.XLOOKUP(B1628,'Detalle reservas completas fesa'!K:K,'Detalle reservas completas fesa'!Q:Q,IF(AD1628="SIN MATERIAL","Completo",IF(AD1628="COMPLETO","Completo","Incompleto"))))))</f>
        <v>Incompleto</v>
      </c>
      <c r="AG1628">
        <f>IF(B1628&gt;0,_xlfn.XLOOKUP(B1628,IW49BLTOTAL!A:A,IW49BLTOTAL!H:H),"")</f>
        <v>10</v>
      </c>
      <c r="AH1628" t="str">
        <f>IF(IFERROR(_xlfn.XLOOKUP(B1628,'Detalle custodia'!B:B,'Detalle custodia'!O:O),"")="custodia","Completo","")</f>
        <v/>
      </c>
    </row>
    <row r="1629" spans="1:34" x14ac:dyDescent="0.35">
      <c r="A1629" t="s">
        <v>159</v>
      </c>
      <c r="B1629">
        <v>6494442</v>
      </c>
      <c r="C1629" t="s">
        <v>129</v>
      </c>
      <c r="D1629" t="s">
        <v>1145</v>
      </c>
      <c r="E1629" t="s">
        <v>310</v>
      </c>
      <c r="F1629" t="s">
        <v>133</v>
      </c>
      <c r="G1629" t="s">
        <v>147</v>
      </c>
      <c r="H1629" s="16">
        <v>45873</v>
      </c>
      <c r="I1629" s="16">
        <v>45873</v>
      </c>
      <c r="J1629" t="s">
        <v>856</v>
      </c>
      <c r="K1629">
        <v>1212121</v>
      </c>
      <c r="L1629" t="s">
        <v>398</v>
      </c>
      <c r="O1629">
        <v>10014599</v>
      </c>
      <c r="P1629" t="s">
        <v>159</v>
      </c>
      <c r="Q1629">
        <v>0</v>
      </c>
      <c r="R1629" t="s">
        <v>342</v>
      </c>
      <c r="S1629" t="s">
        <v>342</v>
      </c>
      <c r="T1629">
        <v>11422361</v>
      </c>
      <c r="U1629" s="16">
        <v>45593</v>
      </c>
      <c r="V1629" s="16">
        <v>45873</v>
      </c>
      <c r="W1629" s="16">
        <v>45835</v>
      </c>
      <c r="X1629">
        <v>0</v>
      </c>
      <c r="Y1629">
        <v>1290900</v>
      </c>
      <c r="Z1629" t="s">
        <v>1568</v>
      </c>
      <c r="AA1629" t="s">
        <v>247</v>
      </c>
      <c r="AB1629" t="s">
        <v>121</v>
      </c>
      <c r="AC1629" t="s">
        <v>255</v>
      </c>
      <c r="AD1629" t="s">
        <v>141</v>
      </c>
      <c r="AE1629" t="str">
        <f>IF(B1629&gt;0,IF(B1629&gt;0,(IF(B1629&lt;&gt;'PLAN SEMANAL'!$A$2,BLTOTAL!AA1629,""))),"")</f>
        <v>CARGUIO</v>
      </c>
      <c r="AF1629" t="str">
        <f>IF(AH1629="Completo","Completo",IF(IF(B1629&gt;0,_xlfn.XLOOKUP(B1629,'Detalle reservas completas fesa'!K:K,'Detalle reservas completas fesa'!Q:Q,_xlfn.XLOOKUP(B1629,'MB25'!L:L,'MB25'!Q:Q,"Incompleto")),"")="PENDIENTE","Incompleto",IF(B1629&gt;0,_xlfn.XLOOKUP(B1629,'Detalle reservas completas fesa'!K:K,'Detalle reservas completas fesa'!Q:Q,IF(AD1629="SIN MATERIAL","Completo",IF(AD1629="COMPLETO","Completo","Incompleto"))))))</f>
        <v>Completo</v>
      </c>
      <c r="AG1629">
        <f>IF(B1629&gt;0,_xlfn.XLOOKUP(B1629,IW49BLTOTAL!A:A,IW49BLTOTAL!H:H),"")</f>
        <v>2</v>
      </c>
      <c r="AH1629" t="str">
        <f>IF(IFERROR(_xlfn.XLOOKUP(B1629,'Detalle custodia'!B:B,'Detalle custodia'!O:O),"")="custodia","Completo","")</f>
        <v/>
      </c>
    </row>
    <row r="1630" spans="1:34" x14ac:dyDescent="0.35">
      <c r="A1630" t="s">
        <v>238</v>
      </c>
      <c r="B1630">
        <v>6494317</v>
      </c>
      <c r="C1630" t="s">
        <v>129</v>
      </c>
      <c r="D1630" t="s">
        <v>1146</v>
      </c>
      <c r="E1630" t="s">
        <v>310</v>
      </c>
      <c r="F1630" t="s">
        <v>125</v>
      </c>
      <c r="G1630" t="s">
        <v>127</v>
      </c>
      <c r="H1630" s="16">
        <v>45870</v>
      </c>
      <c r="I1630" s="16">
        <v>45900</v>
      </c>
      <c r="J1630" t="s">
        <v>3475</v>
      </c>
      <c r="K1630">
        <v>1215152</v>
      </c>
      <c r="L1630" t="s">
        <v>281</v>
      </c>
      <c r="O1630">
        <v>10014628</v>
      </c>
      <c r="P1630" t="s">
        <v>238</v>
      </c>
      <c r="Q1630">
        <v>0</v>
      </c>
      <c r="R1630" t="s">
        <v>329</v>
      </c>
      <c r="S1630" t="s">
        <v>3901</v>
      </c>
      <c r="T1630">
        <v>11453717</v>
      </c>
      <c r="U1630" s="16">
        <v>45592</v>
      </c>
      <c r="V1630" s="16">
        <v>45870</v>
      </c>
      <c r="W1630" s="16">
        <v>45835</v>
      </c>
      <c r="X1630">
        <v>0</v>
      </c>
      <c r="Y1630">
        <v>1290900</v>
      </c>
      <c r="Z1630" t="s">
        <v>1568</v>
      </c>
      <c r="AA1630" t="s">
        <v>246</v>
      </c>
      <c r="AB1630" t="s">
        <v>121</v>
      </c>
      <c r="AC1630" t="s">
        <v>255</v>
      </c>
      <c r="AD1630" t="s">
        <v>141</v>
      </c>
      <c r="AE1630" t="str">
        <f>IF(B1630&gt;0,IF(B1630&gt;0,(IF(B1630&lt;&gt;'PLAN SEMANAL'!$A$2,BLTOTAL!AA1630,""))),"")</f>
        <v>AUXILIAR</v>
      </c>
      <c r="AF1630" t="str">
        <f>IF(AH1630="Completo","Completo",IF(IF(B1630&gt;0,_xlfn.XLOOKUP(B1630,'Detalle reservas completas fesa'!K:K,'Detalle reservas completas fesa'!Q:Q,_xlfn.XLOOKUP(B1630,'MB25'!L:L,'MB25'!Q:Q,"Incompleto")),"")="PENDIENTE","Incompleto",IF(B1630&gt;0,_xlfn.XLOOKUP(B1630,'Detalle reservas completas fesa'!K:K,'Detalle reservas completas fesa'!Q:Q,IF(AD1630="SIN MATERIAL","Completo",IF(AD1630="COMPLETO","Completo","Incompleto"))))))</f>
        <v>Incompleto</v>
      </c>
      <c r="AG1630">
        <f>IF(B1630&gt;0,_xlfn.XLOOKUP(B1630,IW49BLTOTAL!A:A,IW49BLTOTAL!H:H),"")</f>
        <v>6</v>
      </c>
      <c r="AH1630" t="str">
        <f>IF(IFERROR(_xlfn.XLOOKUP(B1630,'Detalle custodia'!B:B,'Detalle custodia'!O:O),"")="custodia","Completo","")</f>
        <v/>
      </c>
    </row>
    <row r="1631" spans="1:34" x14ac:dyDescent="0.35">
      <c r="A1631" t="s">
        <v>236</v>
      </c>
      <c r="B1631">
        <v>6494316</v>
      </c>
      <c r="C1631" t="s">
        <v>129</v>
      </c>
      <c r="D1631" t="s">
        <v>1146</v>
      </c>
      <c r="E1631" t="s">
        <v>310</v>
      </c>
      <c r="F1631" t="s">
        <v>125</v>
      </c>
      <c r="G1631" t="s">
        <v>124</v>
      </c>
      <c r="H1631" s="16">
        <v>45832</v>
      </c>
      <c r="I1631" s="16">
        <v>45832</v>
      </c>
      <c r="J1631" t="s">
        <v>5404</v>
      </c>
      <c r="K1631">
        <v>1215152</v>
      </c>
      <c r="L1631" t="s">
        <v>283</v>
      </c>
      <c r="O1631">
        <v>10014629</v>
      </c>
      <c r="P1631" t="s">
        <v>236</v>
      </c>
      <c r="Q1631">
        <v>0</v>
      </c>
      <c r="R1631" t="s">
        <v>329</v>
      </c>
      <c r="S1631" t="s">
        <v>262</v>
      </c>
      <c r="T1631">
        <v>11435775</v>
      </c>
      <c r="U1631" s="16">
        <v>45592</v>
      </c>
      <c r="V1631" s="16">
        <v>45832</v>
      </c>
      <c r="W1631" s="16">
        <v>45837</v>
      </c>
      <c r="X1631">
        <v>0</v>
      </c>
      <c r="Y1631">
        <v>1290900</v>
      </c>
      <c r="Z1631" t="s">
        <v>1568</v>
      </c>
      <c r="AA1631" t="s">
        <v>246</v>
      </c>
      <c r="AB1631" t="s">
        <v>121</v>
      </c>
      <c r="AC1631" t="s">
        <v>255</v>
      </c>
      <c r="AD1631" t="s">
        <v>141</v>
      </c>
      <c r="AE1631" t="str">
        <f>IF(B1631&gt;0,IF(B1631&gt;0,(IF(B1631&lt;&gt;'PLAN SEMANAL'!$A$2,BLTOTAL!AA1631,""))),"")</f>
        <v>AUXILIAR</v>
      </c>
      <c r="AF1631" t="str">
        <f>IF(AH1631="Completo","Completo",IF(IF(B1631&gt;0,_xlfn.XLOOKUP(B1631,'Detalle reservas completas fesa'!K:K,'Detalle reservas completas fesa'!Q:Q,_xlfn.XLOOKUP(B1631,'MB25'!L:L,'MB25'!Q:Q,"Incompleto")),"")="PENDIENTE","Incompleto",IF(B1631&gt;0,_xlfn.XLOOKUP(B1631,'Detalle reservas completas fesa'!K:K,'Detalle reservas completas fesa'!Q:Q,IF(AD1631="SIN MATERIAL","Completo",IF(AD1631="COMPLETO","Completo","Incompleto"))))))</f>
        <v>Incompleto</v>
      </c>
      <c r="AG1631">
        <f>IF(B1631&gt;0,_xlfn.XLOOKUP(B1631,IW49BLTOTAL!A:A,IW49BLTOTAL!H:H),"")</f>
        <v>6</v>
      </c>
      <c r="AH1631" t="str">
        <f>IF(IFERROR(_xlfn.XLOOKUP(B1631,'Detalle custodia'!B:B,'Detalle custodia'!O:O),"")="custodia","Completo","")</f>
        <v/>
      </c>
    </row>
    <row r="1632" spans="1:34" x14ac:dyDescent="0.35">
      <c r="A1632" t="s">
        <v>419</v>
      </c>
      <c r="B1632">
        <v>6494314</v>
      </c>
      <c r="C1632" t="s">
        <v>129</v>
      </c>
      <c r="D1632" t="s">
        <v>1147</v>
      </c>
      <c r="E1632" t="s">
        <v>310</v>
      </c>
      <c r="F1632" t="s">
        <v>133</v>
      </c>
      <c r="G1632" t="s">
        <v>147</v>
      </c>
      <c r="H1632" s="16">
        <v>45809</v>
      </c>
      <c r="I1632" s="16">
        <v>45809</v>
      </c>
      <c r="J1632" t="s">
        <v>856</v>
      </c>
      <c r="K1632">
        <v>1213130</v>
      </c>
      <c r="L1632" t="s">
        <v>420</v>
      </c>
      <c r="O1632">
        <v>10014605</v>
      </c>
      <c r="P1632" t="s">
        <v>419</v>
      </c>
      <c r="Q1632">
        <v>0</v>
      </c>
      <c r="R1632" t="s">
        <v>329</v>
      </c>
      <c r="S1632" t="s">
        <v>343</v>
      </c>
      <c r="T1632">
        <v>11413666</v>
      </c>
      <c r="U1632" s="16">
        <v>45592</v>
      </c>
      <c r="V1632" s="16">
        <v>45809</v>
      </c>
      <c r="W1632" s="16">
        <v>45776</v>
      </c>
      <c r="X1632">
        <v>0</v>
      </c>
      <c r="Y1632">
        <v>1290900</v>
      </c>
      <c r="Z1632" t="s">
        <v>1568</v>
      </c>
      <c r="AA1632" t="s">
        <v>245</v>
      </c>
      <c r="AB1632" t="s">
        <v>121</v>
      </c>
      <c r="AC1632" t="s">
        <v>255</v>
      </c>
      <c r="AD1632" t="s">
        <v>141</v>
      </c>
      <c r="AE1632" t="str">
        <f>IF(B1632&gt;0,IF(B1632&gt;0,(IF(B1632&lt;&gt;'PLAN SEMANAL'!$A$2,BLTOTAL!AA1632,""))),"")</f>
        <v>ACARREO</v>
      </c>
      <c r="AF1632" t="str">
        <f>IF(AH1632="Completo","Completo",IF(IF(B1632&gt;0,_xlfn.XLOOKUP(B1632,'Detalle reservas completas fesa'!K:K,'Detalle reservas completas fesa'!Q:Q,_xlfn.XLOOKUP(B1632,'MB25'!L:L,'MB25'!Q:Q,"Incompleto")),"")="PENDIENTE","Incompleto",IF(B1632&gt;0,_xlfn.XLOOKUP(B1632,'Detalle reservas completas fesa'!K:K,'Detalle reservas completas fesa'!Q:Q,IF(AD1632="SIN MATERIAL","Completo",IF(AD1632="COMPLETO","Completo","Incompleto"))))))</f>
        <v>Incompleto</v>
      </c>
      <c r="AG1632">
        <f>IF(B1632&gt;0,_xlfn.XLOOKUP(B1632,IW49BLTOTAL!A:A,IW49BLTOTAL!H:H),"")</f>
        <v>2</v>
      </c>
      <c r="AH1632" t="str">
        <f>IF(IFERROR(_xlfn.XLOOKUP(B1632,'Detalle custodia'!B:B,'Detalle custodia'!O:O),"")="custodia","Completo","")</f>
        <v/>
      </c>
    </row>
    <row r="1633" spans="1:34" x14ac:dyDescent="0.35">
      <c r="A1633" t="s">
        <v>152</v>
      </c>
      <c r="B1633">
        <v>6494312</v>
      </c>
      <c r="C1633" t="s">
        <v>129</v>
      </c>
      <c r="D1633" t="s">
        <v>1148</v>
      </c>
      <c r="E1633" t="s">
        <v>310</v>
      </c>
      <c r="F1633" t="s">
        <v>133</v>
      </c>
      <c r="G1633" t="s">
        <v>147</v>
      </c>
      <c r="H1633" s="16">
        <v>45839</v>
      </c>
      <c r="I1633" s="16">
        <v>45869</v>
      </c>
      <c r="J1633" t="s">
        <v>3476</v>
      </c>
      <c r="K1633">
        <v>1215156</v>
      </c>
      <c r="L1633" t="s">
        <v>307</v>
      </c>
      <c r="O1633">
        <v>10014641</v>
      </c>
      <c r="P1633" t="s">
        <v>152</v>
      </c>
      <c r="Q1633">
        <v>0</v>
      </c>
      <c r="R1633" t="s">
        <v>329</v>
      </c>
      <c r="S1633" t="s">
        <v>3901</v>
      </c>
      <c r="T1633">
        <v>11470411</v>
      </c>
      <c r="U1633" s="16">
        <v>45592</v>
      </c>
      <c r="V1633" s="16">
        <v>45839</v>
      </c>
      <c r="W1633" s="16">
        <v>45835</v>
      </c>
      <c r="X1633">
        <v>0</v>
      </c>
      <c r="Y1633">
        <v>1290900</v>
      </c>
      <c r="Z1633" t="s">
        <v>1568</v>
      </c>
      <c r="AA1633" t="s">
        <v>246</v>
      </c>
      <c r="AB1633" t="s">
        <v>121</v>
      </c>
      <c r="AC1633" t="s">
        <v>255</v>
      </c>
      <c r="AD1633" t="s">
        <v>141</v>
      </c>
      <c r="AE1633" t="str">
        <f>IF(B1633&gt;0,IF(B1633&gt;0,(IF(B1633&lt;&gt;'PLAN SEMANAL'!$A$2,BLTOTAL!AA1633,""))),"")</f>
        <v>AUXILIAR</v>
      </c>
      <c r="AF1633" t="str">
        <f>IF(AH1633="Completo","Completo",IF(IF(B1633&gt;0,_xlfn.XLOOKUP(B1633,'Detalle reservas completas fesa'!K:K,'Detalle reservas completas fesa'!Q:Q,_xlfn.XLOOKUP(B1633,'MB25'!L:L,'MB25'!Q:Q,"Incompleto")),"")="PENDIENTE","Incompleto",IF(B1633&gt;0,_xlfn.XLOOKUP(B1633,'Detalle reservas completas fesa'!K:K,'Detalle reservas completas fesa'!Q:Q,IF(AD1633="SIN MATERIAL","Completo",IF(AD1633="COMPLETO","Completo","Incompleto"))))))</f>
        <v>Completo</v>
      </c>
      <c r="AG1633">
        <f>IF(B1633&gt;0,_xlfn.XLOOKUP(B1633,IW49BLTOTAL!A:A,IW49BLTOTAL!H:H),"")</f>
        <v>12</v>
      </c>
      <c r="AH1633" t="str">
        <f>IF(IFERROR(_xlfn.XLOOKUP(B1633,'Detalle custodia'!B:B,'Detalle custodia'!O:O),"")="custodia","Completo","")</f>
        <v/>
      </c>
    </row>
    <row r="1634" spans="1:34" x14ac:dyDescent="0.35">
      <c r="A1634" t="s">
        <v>216</v>
      </c>
      <c r="B1634">
        <v>6494307</v>
      </c>
      <c r="C1634" t="s">
        <v>129</v>
      </c>
      <c r="D1634" t="s">
        <v>1149</v>
      </c>
      <c r="E1634" t="s">
        <v>310</v>
      </c>
      <c r="F1634" t="s">
        <v>133</v>
      </c>
      <c r="G1634" t="s">
        <v>147</v>
      </c>
      <c r="H1634" s="16">
        <v>45839</v>
      </c>
      <c r="I1634" s="16">
        <v>45869</v>
      </c>
      <c r="J1634" t="s">
        <v>3476</v>
      </c>
      <c r="K1634">
        <v>1215154</v>
      </c>
      <c r="L1634" t="s">
        <v>282</v>
      </c>
      <c r="O1634">
        <v>10014642</v>
      </c>
      <c r="P1634" t="s">
        <v>216</v>
      </c>
      <c r="Q1634">
        <v>0</v>
      </c>
      <c r="R1634" t="s">
        <v>329</v>
      </c>
      <c r="S1634" t="s">
        <v>3901</v>
      </c>
      <c r="T1634">
        <v>11433479</v>
      </c>
      <c r="U1634" s="16">
        <v>45592</v>
      </c>
      <c r="V1634" s="16">
        <v>45839</v>
      </c>
      <c r="W1634" s="16">
        <v>45835</v>
      </c>
      <c r="X1634">
        <v>0</v>
      </c>
      <c r="Y1634">
        <v>1290900</v>
      </c>
      <c r="Z1634" t="s">
        <v>1568</v>
      </c>
      <c r="AA1634" t="s">
        <v>246</v>
      </c>
      <c r="AB1634" t="s">
        <v>121</v>
      </c>
      <c r="AC1634" t="s">
        <v>255</v>
      </c>
      <c r="AD1634" t="s">
        <v>141</v>
      </c>
      <c r="AE1634" t="str">
        <f>IF(B1634&gt;0,IF(B1634&gt;0,(IF(B1634&lt;&gt;'PLAN SEMANAL'!$A$2,BLTOTAL!AA1634,""))),"")</f>
        <v>AUXILIAR</v>
      </c>
      <c r="AF1634" t="str">
        <f>IF(AH1634="Completo","Completo",IF(IF(B1634&gt;0,_xlfn.XLOOKUP(B1634,'Detalle reservas completas fesa'!K:K,'Detalle reservas completas fesa'!Q:Q,_xlfn.XLOOKUP(B1634,'MB25'!L:L,'MB25'!Q:Q,"Incompleto")),"")="PENDIENTE","Incompleto",IF(B1634&gt;0,_xlfn.XLOOKUP(B1634,'Detalle reservas completas fesa'!K:K,'Detalle reservas completas fesa'!Q:Q,IF(AD1634="SIN MATERIAL","Completo",IF(AD1634="COMPLETO","Completo","Incompleto"))))))</f>
        <v>Completo</v>
      </c>
      <c r="AG1634">
        <f>IF(B1634&gt;0,_xlfn.XLOOKUP(B1634,IW49BLTOTAL!A:A,IW49BLTOTAL!H:H),"")</f>
        <v>6</v>
      </c>
      <c r="AH1634" t="str">
        <f>IF(IFERROR(_xlfn.XLOOKUP(B1634,'Detalle custodia'!B:B,'Detalle custodia'!O:O),"")="custodia","Completo","")</f>
        <v/>
      </c>
    </row>
    <row r="1635" spans="1:34" x14ac:dyDescent="0.35">
      <c r="A1635" t="s">
        <v>286</v>
      </c>
      <c r="B1635">
        <v>6494232</v>
      </c>
      <c r="C1635" t="s">
        <v>123</v>
      </c>
      <c r="D1635" t="s">
        <v>1150</v>
      </c>
      <c r="E1635" t="s">
        <v>310</v>
      </c>
      <c r="F1635" t="s">
        <v>379</v>
      </c>
      <c r="G1635" t="s">
        <v>153</v>
      </c>
      <c r="H1635" s="16">
        <v>45873</v>
      </c>
      <c r="I1635" s="16">
        <v>45873</v>
      </c>
      <c r="J1635" t="s">
        <v>856</v>
      </c>
      <c r="K1635">
        <v>1212120</v>
      </c>
      <c r="L1635" t="s">
        <v>287</v>
      </c>
      <c r="O1635">
        <v>10014655</v>
      </c>
      <c r="P1635" t="s">
        <v>286</v>
      </c>
      <c r="Q1635">
        <v>0</v>
      </c>
      <c r="R1635" t="s">
        <v>254</v>
      </c>
      <c r="S1635" t="s">
        <v>342</v>
      </c>
      <c r="T1635">
        <v>11481082</v>
      </c>
      <c r="U1635" s="16">
        <v>45592</v>
      </c>
      <c r="V1635" s="16">
        <v>45873</v>
      </c>
      <c r="W1635" s="16">
        <v>45835</v>
      </c>
      <c r="X1635">
        <v>0</v>
      </c>
      <c r="Y1635">
        <v>1290900</v>
      </c>
      <c r="Z1635" t="s">
        <v>1568</v>
      </c>
      <c r="AA1635" t="s">
        <v>247</v>
      </c>
      <c r="AB1635" t="s">
        <v>121</v>
      </c>
      <c r="AC1635" t="s">
        <v>255</v>
      </c>
      <c r="AD1635" t="s">
        <v>141</v>
      </c>
      <c r="AE1635" t="str">
        <f>IF(B1635&gt;0,IF(B1635&gt;0,(IF(B1635&lt;&gt;'PLAN SEMANAL'!$A$2,BLTOTAL!AA1635,""))),"")</f>
        <v>CARGUIO</v>
      </c>
      <c r="AF1635" t="str">
        <f>IF(AH1635="Completo","Completo",IF(IF(B1635&gt;0,_xlfn.XLOOKUP(B1635,'Detalle reservas completas fesa'!K:K,'Detalle reservas completas fesa'!Q:Q,_xlfn.XLOOKUP(B1635,'MB25'!L:L,'MB25'!Q:Q,"Incompleto")),"")="PENDIENTE","Incompleto",IF(B1635&gt;0,_xlfn.XLOOKUP(B1635,'Detalle reservas completas fesa'!K:K,'Detalle reservas completas fesa'!Q:Q,IF(AD1635="SIN MATERIAL","Completo",IF(AD1635="COMPLETO","Completo","Incompleto"))))))</f>
        <v>Incompleto</v>
      </c>
      <c r="AG1635">
        <f>IF(B1635&gt;0,_xlfn.XLOOKUP(B1635,IW49BLTOTAL!A:A,IW49BLTOTAL!H:H),"")</f>
        <v>1</v>
      </c>
      <c r="AH1635" t="str">
        <f>IF(IFERROR(_xlfn.XLOOKUP(B1635,'Detalle custodia'!B:B,'Detalle custodia'!O:O),"")="custodia","Completo","")</f>
        <v/>
      </c>
    </row>
    <row r="1636" spans="1:34" x14ac:dyDescent="0.35">
      <c r="A1636" t="s">
        <v>318</v>
      </c>
      <c r="B1636">
        <v>6492566</v>
      </c>
      <c r="C1636" t="s">
        <v>129</v>
      </c>
      <c r="D1636" t="s">
        <v>6227</v>
      </c>
      <c r="E1636" t="s">
        <v>310</v>
      </c>
      <c r="F1636" t="s">
        <v>133</v>
      </c>
      <c r="G1636" t="s">
        <v>147</v>
      </c>
      <c r="H1636" s="16">
        <v>45808</v>
      </c>
      <c r="I1636" s="16">
        <v>45808</v>
      </c>
      <c r="J1636" t="s">
        <v>856</v>
      </c>
      <c r="K1636">
        <v>1215152</v>
      </c>
      <c r="L1636" t="s">
        <v>319</v>
      </c>
      <c r="O1636">
        <v>10014631</v>
      </c>
      <c r="P1636" t="s">
        <v>318</v>
      </c>
      <c r="Q1636">
        <v>0</v>
      </c>
      <c r="R1636" t="s">
        <v>329</v>
      </c>
      <c r="S1636" t="s">
        <v>3891</v>
      </c>
      <c r="T1636">
        <v>11474873</v>
      </c>
      <c r="U1636" s="16">
        <v>45590</v>
      </c>
      <c r="V1636" s="16">
        <v>45808</v>
      </c>
      <c r="W1636" s="16">
        <v>45826</v>
      </c>
      <c r="X1636">
        <v>0</v>
      </c>
      <c r="Y1636">
        <v>1290900</v>
      </c>
      <c r="Z1636" t="s">
        <v>1568</v>
      </c>
      <c r="AA1636" t="s">
        <v>246</v>
      </c>
      <c r="AB1636" t="s">
        <v>121</v>
      </c>
      <c r="AC1636" t="s">
        <v>255</v>
      </c>
      <c r="AD1636" t="s">
        <v>141</v>
      </c>
      <c r="AE1636" t="str">
        <f>IF(B1636&gt;0,IF(B1636&gt;0,(IF(B1636&lt;&gt;'PLAN SEMANAL'!$A$2,BLTOTAL!AA1636,""))),"")</f>
        <v>AUXILIAR</v>
      </c>
      <c r="AF1636" t="str">
        <f>IF(AH1636="Completo","Completo",IF(IF(B1636&gt;0,_xlfn.XLOOKUP(B1636,'Detalle reservas completas fesa'!K:K,'Detalle reservas completas fesa'!Q:Q,_xlfn.XLOOKUP(B1636,'MB25'!L:L,'MB25'!Q:Q,"Incompleto")),"")="PENDIENTE","Incompleto",IF(B1636&gt;0,_xlfn.XLOOKUP(B1636,'Detalle reservas completas fesa'!K:K,'Detalle reservas completas fesa'!Q:Q,IF(AD1636="SIN MATERIAL","Completo",IF(AD1636="COMPLETO","Completo","Incompleto"))))))</f>
        <v>Incompleto</v>
      </c>
      <c r="AG1636">
        <f>IF(B1636&gt;0,_xlfn.XLOOKUP(B1636,IW49BLTOTAL!A:A,IW49BLTOTAL!H:H),"")</f>
        <v>10</v>
      </c>
      <c r="AH1636" t="str">
        <f>IF(IFERROR(_xlfn.XLOOKUP(B1636,'Detalle custodia'!B:B,'Detalle custodia'!O:O),"")="custodia","Completo","")</f>
        <v/>
      </c>
    </row>
    <row r="1637" spans="1:34" x14ac:dyDescent="0.35">
      <c r="A1637" t="s">
        <v>187</v>
      </c>
      <c r="B1637">
        <v>6492564</v>
      </c>
      <c r="C1637" t="s">
        <v>129</v>
      </c>
      <c r="D1637" t="s">
        <v>1154</v>
      </c>
      <c r="E1637" t="s">
        <v>310</v>
      </c>
      <c r="F1637" t="s">
        <v>125</v>
      </c>
      <c r="G1637" t="s">
        <v>225</v>
      </c>
      <c r="H1637" s="16">
        <v>45839</v>
      </c>
      <c r="I1637" s="16">
        <v>45869</v>
      </c>
      <c r="J1637" t="s">
        <v>856</v>
      </c>
      <c r="K1637">
        <v>1215154</v>
      </c>
      <c r="L1637" t="s">
        <v>328</v>
      </c>
      <c r="O1637">
        <v>10014643</v>
      </c>
      <c r="P1637" t="s">
        <v>187</v>
      </c>
      <c r="Q1637">
        <v>23560.84</v>
      </c>
      <c r="R1637" t="s">
        <v>329</v>
      </c>
      <c r="S1637" t="s">
        <v>3891</v>
      </c>
      <c r="T1637">
        <v>11474870</v>
      </c>
      <c r="U1637" s="16">
        <v>45590</v>
      </c>
      <c r="V1637" s="16">
        <v>45839</v>
      </c>
      <c r="W1637" s="16">
        <v>45815</v>
      </c>
      <c r="X1637">
        <v>23560.84</v>
      </c>
      <c r="Y1637">
        <v>1290900</v>
      </c>
      <c r="Z1637" t="s">
        <v>1568</v>
      </c>
      <c r="AA1637" t="s">
        <v>246</v>
      </c>
      <c r="AB1637" t="s">
        <v>121</v>
      </c>
      <c r="AC1637" t="s">
        <v>255</v>
      </c>
      <c r="AD1637" t="s">
        <v>141</v>
      </c>
      <c r="AE1637" t="str">
        <f>IF(B1637&gt;0,IF(B1637&gt;0,(IF(B1637&lt;&gt;'PLAN SEMANAL'!$A$2,BLTOTAL!AA1637,""))),"")</f>
        <v>AUXILIAR</v>
      </c>
      <c r="AF1637" t="str">
        <f>IF(AH1637="Completo","Completo",IF(IF(B1637&gt;0,_xlfn.XLOOKUP(B1637,'Detalle reservas completas fesa'!K:K,'Detalle reservas completas fesa'!Q:Q,_xlfn.XLOOKUP(B1637,'MB25'!L:L,'MB25'!Q:Q,"Incompleto")),"")="PENDIENTE","Incompleto",IF(B1637&gt;0,_xlfn.XLOOKUP(B1637,'Detalle reservas completas fesa'!K:K,'Detalle reservas completas fesa'!Q:Q,IF(AD1637="SIN MATERIAL","Completo",IF(AD1637="COMPLETO","Completo","Incompleto"))))))</f>
        <v>Incompleto</v>
      </c>
      <c r="AG1637">
        <f>IF(B1637&gt;0,_xlfn.XLOOKUP(B1637,IW49BLTOTAL!A:A,IW49BLTOTAL!H:H),"")</f>
        <v>10</v>
      </c>
      <c r="AH1637" t="str">
        <f>IF(IFERROR(_xlfn.XLOOKUP(B1637,'Detalle custodia'!B:B,'Detalle custodia'!O:O),"")="custodia","Completo","")</f>
        <v/>
      </c>
    </row>
    <row r="1638" spans="1:34" x14ac:dyDescent="0.35">
      <c r="A1638" t="s">
        <v>155</v>
      </c>
      <c r="B1638">
        <v>6492561</v>
      </c>
      <c r="C1638" t="s">
        <v>129</v>
      </c>
      <c r="D1638" t="s">
        <v>1154</v>
      </c>
      <c r="E1638" t="s">
        <v>310</v>
      </c>
      <c r="F1638" t="s">
        <v>133</v>
      </c>
      <c r="G1638" t="s">
        <v>147</v>
      </c>
      <c r="H1638" s="16">
        <v>45809</v>
      </c>
      <c r="I1638" s="16">
        <v>45838</v>
      </c>
      <c r="J1638" t="s">
        <v>856</v>
      </c>
      <c r="K1638">
        <v>1215155</v>
      </c>
      <c r="L1638" t="s">
        <v>276</v>
      </c>
      <c r="O1638">
        <v>10014647</v>
      </c>
      <c r="P1638" t="s">
        <v>155</v>
      </c>
      <c r="Q1638">
        <v>0</v>
      </c>
      <c r="R1638" t="s">
        <v>329</v>
      </c>
      <c r="S1638" t="s">
        <v>3901</v>
      </c>
      <c r="T1638">
        <v>11474868</v>
      </c>
      <c r="U1638" s="16">
        <v>45590</v>
      </c>
      <c r="V1638" s="16">
        <v>45809</v>
      </c>
      <c r="W1638" s="16">
        <v>45835</v>
      </c>
      <c r="X1638">
        <v>0</v>
      </c>
      <c r="Y1638">
        <v>1290900</v>
      </c>
      <c r="Z1638" t="s">
        <v>1568</v>
      </c>
      <c r="AA1638" t="s">
        <v>246</v>
      </c>
      <c r="AB1638" t="s">
        <v>121</v>
      </c>
      <c r="AC1638" t="s">
        <v>255</v>
      </c>
      <c r="AD1638" t="s">
        <v>141</v>
      </c>
      <c r="AE1638" t="str">
        <f>IF(B1638&gt;0,IF(B1638&gt;0,(IF(B1638&lt;&gt;'PLAN SEMANAL'!$A$2,BLTOTAL!AA1638,""))),"")</f>
        <v>AUXILIAR</v>
      </c>
      <c r="AF1638" t="str">
        <f>IF(AH1638="Completo","Completo",IF(IF(B1638&gt;0,_xlfn.XLOOKUP(B1638,'Detalle reservas completas fesa'!K:K,'Detalle reservas completas fesa'!Q:Q,_xlfn.XLOOKUP(B1638,'MB25'!L:L,'MB25'!Q:Q,"Incompleto")),"")="PENDIENTE","Incompleto",IF(B1638&gt;0,_xlfn.XLOOKUP(B1638,'Detalle reservas completas fesa'!K:K,'Detalle reservas completas fesa'!Q:Q,IF(AD1638="SIN MATERIAL","Completo",IF(AD1638="COMPLETO","Completo","Incompleto"))))))</f>
        <v>Incompleto</v>
      </c>
      <c r="AG1638">
        <f>IF(B1638&gt;0,_xlfn.XLOOKUP(B1638,IW49BLTOTAL!A:A,IW49BLTOTAL!H:H),"")</f>
        <v>10</v>
      </c>
      <c r="AH1638" t="str">
        <f>IF(IFERROR(_xlfn.XLOOKUP(B1638,'Detalle custodia'!B:B,'Detalle custodia'!O:O),"")="custodia","Completo","")</f>
        <v/>
      </c>
    </row>
    <row r="1639" spans="1:34" x14ac:dyDescent="0.35">
      <c r="A1639" t="s">
        <v>198</v>
      </c>
      <c r="B1639">
        <v>6492553</v>
      </c>
      <c r="C1639" t="s">
        <v>129</v>
      </c>
      <c r="D1639" t="s">
        <v>1260</v>
      </c>
      <c r="E1639" t="s">
        <v>310</v>
      </c>
      <c r="F1639" t="s">
        <v>125</v>
      </c>
      <c r="G1639" t="s">
        <v>225</v>
      </c>
      <c r="H1639" s="16">
        <v>45833</v>
      </c>
      <c r="I1639" s="16">
        <v>45833</v>
      </c>
      <c r="J1639" t="s">
        <v>5404</v>
      </c>
      <c r="K1639">
        <v>1215156</v>
      </c>
      <c r="L1639" t="s">
        <v>306</v>
      </c>
      <c r="O1639">
        <v>10014640</v>
      </c>
      <c r="P1639" t="s">
        <v>198</v>
      </c>
      <c r="Q1639">
        <v>59081.21</v>
      </c>
      <c r="R1639" t="s">
        <v>329</v>
      </c>
      <c r="S1639" t="s">
        <v>3889</v>
      </c>
      <c r="T1639">
        <v>11474867</v>
      </c>
      <c r="U1639" s="16">
        <v>45590</v>
      </c>
      <c r="V1639" s="16">
        <v>45833</v>
      </c>
      <c r="W1639" s="16">
        <v>45836</v>
      </c>
      <c r="X1639">
        <v>59081.21</v>
      </c>
      <c r="Y1639">
        <v>1290900</v>
      </c>
      <c r="Z1639" t="s">
        <v>1568</v>
      </c>
      <c r="AA1639" t="s">
        <v>246</v>
      </c>
      <c r="AB1639" t="s">
        <v>121</v>
      </c>
      <c r="AC1639" t="s">
        <v>255</v>
      </c>
      <c r="AD1639" t="s">
        <v>141</v>
      </c>
      <c r="AE1639" t="str">
        <f>IF(B1639&gt;0,IF(B1639&gt;0,(IF(B1639&lt;&gt;'PLAN SEMANAL'!$A$2,BLTOTAL!AA1639,""))),"")</f>
        <v>AUXILIAR</v>
      </c>
      <c r="AF1639" t="str">
        <f>IF(AH1639="Completo","Completo",IF(IF(B1639&gt;0,_xlfn.XLOOKUP(B1639,'Detalle reservas completas fesa'!K:K,'Detalle reservas completas fesa'!Q:Q,_xlfn.XLOOKUP(B1639,'MB25'!L:L,'MB25'!Q:Q,"Incompleto")),"")="PENDIENTE","Incompleto",IF(B1639&gt;0,_xlfn.XLOOKUP(B1639,'Detalle reservas completas fesa'!K:K,'Detalle reservas completas fesa'!Q:Q,IF(AD1639="SIN MATERIAL","Completo",IF(AD1639="COMPLETO","Completo","Incompleto"))))))</f>
        <v>Incompleto</v>
      </c>
      <c r="AG1639">
        <f>IF(B1639&gt;0,_xlfn.XLOOKUP(B1639,IW49BLTOTAL!A:A,IW49BLTOTAL!H:H),"")</f>
        <v>10</v>
      </c>
      <c r="AH1639" t="str">
        <f>IF(IFERROR(_xlfn.XLOOKUP(B1639,'Detalle custodia'!B:B,'Detalle custodia'!O:O),"")="custodia","Completo","")</f>
        <v/>
      </c>
    </row>
    <row r="1640" spans="1:34" x14ac:dyDescent="0.35">
      <c r="A1640" t="s">
        <v>144</v>
      </c>
      <c r="B1640">
        <v>6492539</v>
      </c>
      <c r="C1640" t="s">
        <v>138</v>
      </c>
      <c r="D1640" t="s">
        <v>1155</v>
      </c>
      <c r="E1640" t="s">
        <v>310</v>
      </c>
      <c r="F1640" t="s">
        <v>259</v>
      </c>
      <c r="G1640" t="s">
        <v>192</v>
      </c>
      <c r="H1640" s="16">
        <v>45830</v>
      </c>
      <c r="I1640" s="16">
        <v>45830</v>
      </c>
      <c r="J1640" t="s">
        <v>5403</v>
      </c>
      <c r="K1640">
        <v>1216100</v>
      </c>
      <c r="L1640" t="s">
        <v>393</v>
      </c>
      <c r="O1640">
        <v>10014649</v>
      </c>
      <c r="P1640" t="s">
        <v>144</v>
      </c>
      <c r="Q1640">
        <v>22234.31</v>
      </c>
      <c r="R1640" t="s">
        <v>329</v>
      </c>
      <c r="S1640" t="s">
        <v>3889</v>
      </c>
      <c r="T1640">
        <v>11463360</v>
      </c>
      <c r="U1640" s="16">
        <v>45590</v>
      </c>
      <c r="V1640" s="16">
        <v>45830</v>
      </c>
      <c r="W1640" s="16">
        <v>45835</v>
      </c>
      <c r="X1640">
        <v>22234.31</v>
      </c>
      <c r="Y1640">
        <v>1290900</v>
      </c>
      <c r="Z1640" t="s">
        <v>1568</v>
      </c>
      <c r="AA1640" t="s">
        <v>249</v>
      </c>
      <c r="AB1640" t="s">
        <v>121</v>
      </c>
      <c r="AC1640" t="s">
        <v>255</v>
      </c>
      <c r="AD1640" t="s">
        <v>141</v>
      </c>
      <c r="AE1640" t="str">
        <f>IF(B1640&gt;0,IF(B1640&gt;0,(IF(B1640&lt;&gt;'PLAN SEMANAL'!$A$2,BLTOTAL!AA1640,""))),"")</f>
        <v>SOPORTE</v>
      </c>
      <c r="AF1640" t="str">
        <f>IF(AH1640="Completo","Completo",IF(IF(B1640&gt;0,_xlfn.XLOOKUP(B1640,'Detalle reservas completas fesa'!K:K,'Detalle reservas completas fesa'!Q:Q,_xlfn.XLOOKUP(B1640,'MB25'!L:L,'MB25'!Q:Q,"Incompleto")),"")="PENDIENTE","Incompleto",IF(B1640&gt;0,_xlfn.XLOOKUP(B1640,'Detalle reservas completas fesa'!K:K,'Detalle reservas completas fesa'!Q:Q,IF(AD1640="SIN MATERIAL","Completo",IF(AD1640="COMPLETO","Completo","Incompleto"))))))</f>
        <v>Incompleto</v>
      </c>
      <c r="AG1640">
        <f>IF(B1640&gt;0,_xlfn.XLOOKUP(B1640,IW49BLTOTAL!A:A,IW49BLTOTAL!H:H),"")</f>
        <v>0</v>
      </c>
      <c r="AH1640" t="str">
        <f>IF(IFERROR(_xlfn.XLOOKUP(B1640,'Detalle custodia'!B:B,'Detalle custodia'!O:O),"")="custodia","Completo","")</f>
        <v/>
      </c>
    </row>
    <row r="1641" spans="1:34" x14ac:dyDescent="0.35">
      <c r="A1641" t="s">
        <v>155</v>
      </c>
      <c r="B1641">
        <v>6492529</v>
      </c>
      <c r="C1641" t="s">
        <v>129</v>
      </c>
      <c r="D1641" t="s">
        <v>1156</v>
      </c>
      <c r="E1641" t="s">
        <v>310</v>
      </c>
      <c r="F1641" t="s">
        <v>125</v>
      </c>
      <c r="G1641" t="s">
        <v>423</v>
      </c>
      <c r="H1641" s="16">
        <v>45844</v>
      </c>
      <c r="I1641" s="16">
        <v>45844</v>
      </c>
      <c r="J1641" t="s">
        <v>5405</v>
      </c>
      <c r="K1641">
        <v>1215155</v>
      </c>
      <c r="L1641" t="s">
        <v>276</v>
      </c>
      <c r="O1641">
        <v>10014647</v>
      </c>
      <c r="P1641" t="s">
        <v>155</v>
      </c>
      <c r="Q1641">
        <v>26107.5</v>
      </c>
      <c r="R1641" t="s">
        <v>329</v>
      </c>
      <c r="S1641" t="s">
        <v>409</v>
      </c>
      <c r="T1641">
        <v>11462854</v>
      </c>
      <c r="U1641" s="16">
        <v>45590</v>
      </c>
      <c r="V1641" s="16">
        <v>45844</v>
      </c>
      <c r="W1641" s="16">
        <v>45843</v>
      </c>
      <c r="X1641">
        <v>26107.5</v>
      </c>
      <c r="Y1641">
        <v>1290900</v>
      </c>
      <c r="Z1641" t="s">
        <v>1568</v>
      </c>
      <c r="AA1641" t="s">
        <v>246</v>
      </c>
      <c r="AB1641" t="s">
        <v>121</v>
      </c>
      <c r="AC1641" t="s">
        <v>255</v>
      </c>
      <c r="AD1641" t="s">
        <v>141</v>
      </c>
      <c r="AE1641" t="str">
        <f>IF(B1641&gt;0,IF(B1641&gt;0,(IF(B1641&lt;&gt;'PLAN SEMANAL'!$A$2,BLTOTAL!AA1641,""))),"")</f>
        <v>AUXILIAR</v>
      </c>
      <c r="AF1641" t="str">
        <f>IF(AH1641="Completo","Completo",IF(IF(B1641&gt;0,_xlfn.XLOOKUP(B1641,'Detalle reservas completas fesa'!K:K,'Detalle reservas completas fesa'!Q:Q,_xlfn.XLOOKUP(B1641,'MB25'!L:L,'MB25'!Q:Q,"Incompleto")),"")="PENDIENTE","Incompleto",IF(B1641&gt;0,_xlfn.XLOOKUP(B1641,'Detalle reservas completas fesa'!K:K,'Detalle reservas completas fesa'!Q:Q,IF(AD1641="SIN MATERIAL","Completo",IF(AD1641="COMPLETO","Completo","Incompleto"))))))</f>
        <v>Incompleto</v>
      </c>
      <c r="AG1641">
        <f>IF(B1641&gt;0,_xlfn.XLOOKUP(B1641,IW49BLTOTAL!A:A,IW49BLTOTAL!H:H),"")</f>
        <v>10</v>
      </c>
      <c r="AH1641" t="str">
        <f>IF(IFERROR(_xlfn.XLOOKUP(B1641,'Detalle custodia'!B:B,'Detalle custodia'!O:O),"")="custodia","Completo","")</f>
        <v/>
      </c>
    </row>
    <row r="1642" spans="1:34" x14ac:dyDescent="0.35">
      <c r="A1642" t="s">
        <v>209</v>
      </c>
      <c r="B1642">
        <v>6492527</v>
      </c>
      <c r="C1642" t="s">
        <v>129</v>
      </c>
      <c r="D1642" t="s">
        <v>1153</v>
      </c>
      <c r="E1642" t="s">
        <v>310</v>
      </c>
      <c r="F1642" t="s">
        <v>133</v>
      </c>
      <c r="G1642" t="s">
        <v>147</v>
      </c>
      <c r="H1642" s="16">
        <v>45839</v>
      </c>
      <c r="I1642" s="16">
        <v>45869</v>
      </c>
      <c r="J1642" t="s">
        <v>856</v>
      </c>
      <c r="K1642">
        <v>1215152</v>
      </c>
      <c r="L1642" t="s">
        <v>280</v>
      </c>
      <c r="O1642">
        <v>10014630</v>
      </c>
      <c r="P1642" t="s">
        <v>209</v>
      </c>
      <c r="Q1642">
        <v>0</v>
      </c>
      <c r="R1642" t="s">
        <v>329</v>
      </c>
      <c r="S1642" t="s">
        <v>3891</v>
      </c>
      <c r="T1642">
        <v>11383951</v>
      </c>
      <c r="U1642" s="16">
        <v>45590</v>
      </c>
      <c r="V1642" s="16">
        <v>45839</v>
      </c>
      <c r="W1642" s="16">
        <v>45827</v>
      </c>
      <c r="X1642">
        <v>0</v>
      </c>
      <c r="Y1642">
        <v>1290900</v>
      </c>
      <c r="Z1642" t="s">
        <v>1568</v>
      </c>
      <c r="AA1642" t="s">
        <v>246</v>
      </c>
      <c r="AB1642" t="s">
        <v>121</v>
      </c>
      <c r="AC1642" t="s">
        <v>255</v>
      </c>
      <c r="AD1642" t="s">
        <v>141</v>
      </c>
      <c r="AE1642" t="str">
        <f>IF(B1642&gt;0,IF(B1642&gt;0,(IF(B1642&lt;&gt;'PLAN SEMANAL'!$A$2,BLTOTAL!AA1642,""))),"")</f>
        <v>AUXILIAR</v>
      </c>
      <c r="AF1642" t="str">
        <f>IF(AH1642="Completo","Completo",IF(IF(B1642&gt;0,_xlfn.XLOOKUP(B1642,'Detalle reservas completas fesa'!K:K,'Detalle reservas completas fesa'!Q:Q,_xlfn.XLOOKUP(B1642,'MB25'!L:L,'MB25'!Q:Q,"Incompleto")),"")="PENDIENTE","Incompleto",IF(B1642&gt;0,_xlfn.XLOOKUP(B1642,'Detalle reservas completas fesa'!K:K,'Detalle reservas completas fesa'!Q:Q,IF(AD1642="SIN MATERIAL","Completo",IF(AD1642="COMPLETO","Completo","Incompleto"))))))</f>
        <v>Incompleto</v>
      </c>
      <c r="AG1642">
        <f>IF(B1642&gt;0,_xlfn.XLOOKUP(B1642,IW49BLTOTAL!A:A,IW49BLTOTAL!H:H),"")</f>
        <v>10</v>
      </c>
      <c r="AH1642" t="str">
        <f>IF(IFERROR(_xlfn.XLOOKUP(B1642,'Detalle custodia'!B:B,'Detalle custodia'!O:O),"")="custodia","Completo","")</f>
        <v/>
      </c>
    </row>
    <row r="1643" spans="1:34" x14ac:dyDescent="0.35">
      <c r="A1643" t="s">
        <v>137</v>
      </c>
      <c r="B1643">
        <v>6492479</v>
      </c>
      <c r="C1643" t="s">
        <v>123</v>
      </c>
      <c r="D1643" t="s">
        <v>1157</v>
      </c>
      <c r="E1643" t="s">
        <v>310</v>
      </c>
      <c r="F1643" t="s">
        <v>379</v>
      </c>
      <c r="G1643" t="s">
        <v>136</v>
      </c>
      <c r="H1643" s="16">
        <v>45845</v>
      </c>
      <c r="I1643" s="16">
        <v>45845</v>
      </c>
      <c r="J1643" t="s">
        <v>856</v>
      </c>
      <c r="K1643">
        <v>1210100</v>
      </c>
      <c r="L1643" t="s">
        <v>388</v>
      </c>
      <c r="O1643">
        <v>10014595</v>
      </c>
      <c r="P1643" t="s">
        <v>137</v>
      </c>
      <c r="Q1643">
        <v>110732.21</v>
      </c>
      <c r="R1643" t="s">
        <v>342</v>
      </c>
      <c r="S1643" t="s">
        <v>342</v>
      </c>
      <c r="T1643">
        <v>11476475</v>
      </c>
      <c r="U1643" s="16">
        <v>45590</v>
      </c>
      <c r="V1643" s="16">
        <v>45845</v>
      </c>
      <c r="W1643" s="16">
        <v>45805</v>
      </c>
      <c r="X1643">
        <v>110732.21</v>
      </c>
      <c r="Y1643">
        <v>1290900</v>
      </c>
      <c r="Z1643" t="s">
        <v>1568</v>
      </c>
      <c r="AA1643" t="s">
        <v>248</v>
      </c>
      <c r="AB1643" t="s">
        <v>121</v>
      </c>
      <c r="AC1643" t="s">
        <v>255</v>
      </c>
      <c r="AD1643" t="s">
        <v>135</v>
      </c>
      <c r="AE1643" t="str">
        <f>IF(B1643&gt;0,IF(B1643&gt;0,(IF(B1643&lt;&gt;'PLAN SEMANAL'!$A$2,BLTOTAL!AA1643,""))),"")</f>
        <v>PERFORACIO</v>
      </c>
      <c r="AF1643" t="str">
        <f>IF(AH1643="Completo","Completo",IF(IF(B1643&gt;0,_xlfn.XLOOKUP(B1643,'Detalle reservas completas fesa'!K:K,'Detalle reservas completas fesa'!Q:Q,_xlfn.XLOOKUP(B1643,'MB25'!L:L,'MB25'!Q:Q,"Incompleto")),"")="PENDIENTE","Incompleto",IF(B1643&gt;0,_xlfn.XLOOKUP(B1643,'Detalle reservas completas fesa'!K:K,'Detalle reservas completas fesa'!Q:Q,IF(AD1643="SIN MATERIAL","Completo",IF(AD1643="COMPLETO","Completo","Incompleto"))))))</f>
        <v>Incompleto</v>
      </c>
      <c r="AG1643">
        <f>IF(B1643&gt;0,_xlfn.XLOOKUP(B1643,IW49BLTOTAL!A:A,IW49BLTOTAL!H:H),"")</f>
        <v>4</v>
      </c>
      <c r="AH1643" t="str">
        <f>IF(IFERROR(_xlfn.XLOOKUP(B1643,'Detalle custodia'!B:B,'Detalle custodia'!O:O),"")="custodia","Completo","")</f>
        <v/>
      </c>
    </row>
    <row r="1644" spans="1:34" x14ac:dyDescent="0.35">
      <c r="A1644" t="s">
        <v>240</v>
      </c>
      <c r="B1644">
        <v>6492451</v>
      </c>
      <c r="C1644" t="s">
        <v>129</v>
      </c>
      <c r="D1644" t="s">
        <v>1158</v>
      </c>
      <c r="E1644" t="s">
        <v>310</v>
      </c>
      <c r="F1644" t="s">
        <v>133</v>
      </c>
      <c r="G1644" t="s">
        <v>147</v>
      </c>
      <c r="H1644" s="16">
        <v>45809</v>
      </c>
      <c r="I1644" s="16">
        <v>45838</v>
      </c>
      <c r="J1644" t="s">
        <v>856</v>
      </c>
      <c r="K1644">
        <v>1213130</v>
      </c>
      <c r="L1644" t="s">
        <v>304</v>
      </c>
      <c r="O1644">
        <v>10014607</v>
      </c>
      <c r="P1644" t="s">
        <v>240</v>
      </c>
      <c r="Q1644">
        <v>0</v>
      </c>
      <c r="R1644" t="s">
        <v>329</v>
      </c>
      <c r="S1644" t="s">
        <v>3901</v>
      </c>
      <c r="T1644">
        <v>11474933</v>
      </c>
      <c r="U1644" s="16">
        <v>45590</v>
      </c>
      <c r="V1644" s="16">
        <v>45809</v>
      </c>
      <c r="W1644" s="16">
        <v>45835</v>
      </c>
      <c r="X1644">
        <v>0</v>
      </c>
      <c r="Y1644">
        <v>1290900</v>
      </c>
      <c r="Z1644" t="s">
        <v>1568</v>
      </c>
      <c r="AA1644" t="s">
        <v>245</v>
      </c>
      <c r="AB1644" t="s">
        <v>121</v>
      </c>
      <c r="AC1644" t="s">
        <v>255</v>
      </c>
      <c r="AD1644" t="s">
        <v>141</v>
      </c>
      <c r="AE1644" t="str">
        <f>IF(B1644&gt;0,IF(B1644&gt;0,(IF(B1644&lt;&gt;'PLAN SEMANAL'!$A$2,BLTOTAL!AA1644,""))),"")</f>
        <v>ACARREO</v>
      </c>
      <c r="AF1644" t="str">
        <f>IF(AH1644="Completo","Completo",IF(IF(B1644&gt;0,_xlfn.XLOOKUP(B1644,'Detalle reservas completas fesa'!K:K,'Detalle reservas completas fesa'!Q:Q,_xlfn.XLOOKUP(B1644,'MB25'!L:L,'MB25'!Q:Q,"Incompleto")),"")="PENDIENTE","Incompleto",IF(B1644&gt;0,_xlfn.XLOOKUP(B1644,'Detalle reservas completas fesa'!K:K,'Detalle reservas completas fesa'!Q:Q,IF(AD1644="SIN MATERIAL","Completo",IF(AD1644="COMPLETO","Completo","Incompleto"))))))</f>
        <v>Incompleto</v>
      </c>
      <c r="AG1644">
        <f>IF(B1644&gt;0,_xlfn.XLOOKUP(B1644,IW49BLTOTAL!A:A,IW49BLTOTAL!H:H),"")</f>
        <v>10</v>
      </c>
      <c r="AH1644" t="str">
        <f>IF(IFERROR(_xlfn.XLOOKUP(B1644,'Detalle custodia'!B:B,'Detalle custodia'!O:O),"")="custodia","Completo","")</f>
        <v/>
      </c>
    </row>
    <row r="1645" spans="1:34" x14ac:dyDescent="0.35">
      <c r="A1645" t="s">
        <v>237</v>
      </c>
      <c r="B1645">
        <v>6492450</v>
      </c>
      <c r="C1645" t="s">
        <v>129</v>
      </c>
      <c r="D1645" t="s">
        <v>1159</v>
      </c>
      <c r="E1645" t="s">
        <v>310</v>
      </c>
      <c r="F1645" t="s">
        <v>133</v>
      </c>
      <c r="G1645" t="s">
        <v>147</v>
      </c>
      <c r="H1645" s="16">
        <v>45809</v>
      </c>
      <c r="I1645" s="16">
        <v>45838</v>
      </c>
      <c r="J1645" t="s">
        <v>856</v>
      </c>
      <c r="K1645">
        <v>1213130</v>
      </c>
      <c r="L1645" t="s">
        <v>386</v>
      </c>
      <c r="O1645">
        <v>10014625</v>
      </c>
      <c r="P1645" t="s">
        <v>237</v>
      </c>
      <c r="Q1645">
        <v>0</v>
      </c>
      <c r="R1645" t="s">
        <v>329</v>
      </c>
      <c r="S1645" t="s">
        <v>3891</v>
      </c>
      <c r="T1645">
        <v>11474971</v>
      </c>
      <c r="U1645" s="16">
        <v>45590</v>
      </c>
      <c r="V1645" s="16">
        <v>45809</v>
      </c>
      <c r="W1645" s="16">
        <v>45827</v>
      </c>
      <c r="X1645">
        <v>0</v>
      </c>
      <c r="Y1645">
        <v>1290900</v>
      </c>
      <c r="Z1645" t="s">
        <v>1568</v>
      </c>
      <c r="AA1645" t="s">
        <v>245</v>
      </c>
      <c r="AB1645" t="s">
        <v>121</v>
      </c>
      <c r="AC1645" t="s">
        <v>255</v>
      </c>
      <c r="AD1645" t="s">
        <v>141</v>
      </c>
      <c r="AE1645" t="str">
        <f>IF(B1645&gt;0,IF(B1645&gt;0,(IF(B1645&lt;&gt;'PLAN SEMANAL'!$A$2,BLTOTAL!AA1645,""))),"")</f>
        <v>ACARREO</v>
      </c>
      <c r="AF1645" t="str">
        <f>IF(AH1645="Completo","Completo",IF(IF(B1645&gt;0,_xlfn.XLOOKUP(B1645,'Detalle reservas completas fesa'!K:K,'Detalle reservas completas fesa'!Q:Q,_xlfn.XLOOKUP(B1645,'MB25'!L:L,'MB25'!Q:Q,"Incompleto")),"")="PENDIENTE","Incompleto",IF(B1645&gt;0,_xlfn.XLOOKUP(B1645,'Detalle reservas completas fesa'!K:K,'Detalle reservas completas fesa'!Q:Q,IF(AD1645="SIN MATERIAL","Completo",IF(AD1645="COMPLETO","Completo","Incompleto"))))))</f>
        <v>Incompleto</v>
      </c>
      <c r="AG1645">
        <f>IF(B1645&gt;0,_xlfn.XLOOKUP(B1645,IW49BLTOTAL!A:A,IW49BLTOTAL!H:H),"")</f>
        <v>10</v>
      </c>
      <c r="AH1645" t="str">
        <f>IF(IFERROR(_xlfn.XLOOKUP(B1645,'Detalle custodia'!B:B,'Detalle custodia'!O:O),"")="custodia","Completo","")</f>
        <v/>
      </c>
    </row>
    <row r="1646" spans="1:34" x14ac:dyDescent="0.35">
      <c r="A1646" t="s">
        <v>149</v>
      </c>
      <c r="B1646">
        <v>6492449</v>
      </c>
      <c r="C1646" t="s">
        <v>129</v>
      </c>
      <c r="D1646" t="s">
        <v>1160</v>
      </c>
      <c r="E1646" t="s">
        <v>310</v>
      </c>
      <c r="F1646" t="s">
        <v>133</v>
      </c>
      <c r="G1646" t="s">
        <v>147</v>
      </c>
      <c r="H1646" s="16">
        <v>45809</v>
      </c>
      <c r="I1646" s="16">
        <v>45838</v>
      </c>
      <c r="J1646" t="s">
        <v>856</v>
      </c>
      <c r="K1646">
        <v>1213130</v>
      </c>
      <c r="L1646" t="s">
        <v>302</v>
      </c>
      <c r="O1646">
        <v>10014616</v>
      </c>
      <c r="P1646" t="s">
        <v>149</v>
      </c>
      <c r="Q1646">
        <v>0</v>
      </c>
      <c r="R1646" t="s">
        <v>329</v>
      </c>
      <c r="S1646" t="s">
        <v>3901</v>
      </c>
      <c r="T1646">
        <v>11474931</v>
      </c>
      <c r="U1646" s="16">
        <v>45590</v>
      </c>
      <c r="V1646" s="16">
        <v>45809</v>
      </c>
      <c r="W1646" s="16">
        <v>45835</v>
      </c>
      <c r="X1646">
        <v>0</v>
      </c>
      <c r="Y1646">
        <v>1290900</v>
      </c>
      <c r="Z1646" t="s">
        <v>1568</v>
      </c>
      <c r="AA1646" t="s">
        <v>245</v>
      </c>
      <c r="AB1646" t="s">
        <v>121</v>
      </c>
      <c r="AC1646" t="s">
        <v>255</v>
      </c>
      <c r="AD1646" t="s">
        <v>141</v>
      </c>
      <c r="AE1646" t="str">
        <f>IF(B1646&gt;0,IF(B1646&gt;0,(IF(B1646&lt;&gt;'PLAN SEMANAL'!$A$2,BLTOTAL!AA1646,""))),"")</f>
        <v>ACARREO</v>
      </c>
      <c r="AF1646" t="str">
        <f>IF(AH1646="Completo","Completo",IF(IF(B1646&gt;0,_xlfn.XLOOKUP(B1646,'Detalle reservas completas fesa'!K:K,'Detalle reservas completas fesa'!Q:Q,_xlfn.XLOOKUP(B1646,'MB25'!L:L,'MB25'!Q:Q,"Incompleto")),"")="PENDIENTE","Incompleto",IF(B1646&gt;0,_xlfn.XLOOKUP(B1646,'Detalle reservas completas fesa'!K:K,'Detalle reservas completas fesa'!Q:Q,IF(AD1646="SIN MATERIAL","Completo",IF(AD1646="COMPLETO","Completo","Incompleto"))))))</f>
        <v>Incompleto</v>
      </c>
      <c r="AG1646">
        <f>IF(B1646&gt;0,_xlfn.XLOOKUP(B1646,IW49BLTOTAL!A:A,IW49BLTOTAL!H:H),"")</f>
        <v>10</v>
      </c>
      <c r="AH1646" t="str">
        <f>IF(IFERROR(_xlfn.XLOOKUP(B1646,'Detalle custodia'!B:B,'Detalle custodia'!O:O),"")="custodia","Completo","")</f>
        <v/>
      </c>
    </row>
    <row r="1647" spans="1:34" x14ac:dyDescent="0.35">
      <c r="A1647" t="s">
        <v>223</v>
      </c>
      <c r="B1647">
        <v>6492445</v>
      </c>
      <c r="C1647" t="s">
        <v>129</v>
      </c>
      <c r="D1647" t="s">
        <v>1161</v>
      </c>
      <c r="E1647" t="s">
        <v>310</v>
      </c>
      <c r="F1647" t="s">
        <v>133</v>
      </c>
      <c r="G1647" t="s">
        <v>147</v>
      </c>
      <c r="H1647" s="16">
        <v>45809</v>
      </c>
      <c r="I1647" s="16">
        <v>45838</v>
      </c>
      <c r="J1647" t="s">
        <v>856</v>
      </c>
      <c r="K1647">
        <v>1213130</v>
      </c>
      <c r="L1647" t="s">
        <v>303</v>
      </c>
      <c r="O1647">
        <v>10014613</v>
      </c>
      <c r="P1647" t="s">
        <v>223</v>
      </c>
      <c r="Q1647">
        <v>0</v>
      </c>
      <c r="R1647" t="s">
        <v>329</v>
      </c>
      <c r="S1647" t="s">
        <v>3901</v>
      </c>
      <c r="T1647">
        <v>11474958</v>
      </c>
      <c r="U1647" s="16">
        <v>45590</v>
      </c>
      <c r="V1647" s="16">
        <v>45809</v>
      </c>
      <c r="W1647" s="16">
        <v>45835</v>
      </c>
      <c r="X1647">
        <v>0</v>
      </c>
      <c r="Y1647">
        <v>1290900</v>
      </c>
      <c r="Z1647" t="s">
        <v>1568</v>
      </c>
      <c r="AA1647" t="s">
        <v>245</v>
      </c>
      <c r="AB1647" t="s">
        <v>121</v>
      </c>
      <c r="AC1647" t="s">
        <v>255</v>
      </c>
      <c r="AD1647" t="s">
        <v>141</v>
      </c>
      <c r="AE1647" t="str">
        <f>IF(B1647&gt;0,IF(B1647&gt;0,(IF(B1647&lt;&gt;'PLAN SEMANAL'!$A$2,BLTOTAL!AA1647,""))),"")</f>
        <v>ACARREO</v>
      </c>
      <c r="AF1647" t="str">
        <f>IF(AH1647="Completo","Completo",IF(IF(B1647&gt;0,_xlfn.XLOOKUP(B1647,'Detalle reservas completas fesa'!K:K,'Detalle reservas completas fesa'!Q:Q,_xlfn.XLOOKUP(B1647,'MB25'!L:L,'MB25'!Q:Q,"Incompleto")),"")="PENDIENTE","Incompleto",IF(B1647&gt;0,_xlfn.XLOOKUP(B1647,'Detalle reservas completas fesa'!K:K,'Detalle reservas completas fesa'!Q:Q,IF(AD1647="SIN MATERIAL","Completo",IF(AD1647="COMPLETO","Completo","Incompleto"))))))</f>
        <v>Incompleto</v>
      </c>
      <c r="AG1647">
        <f>IF(B1647&gt;0,_xlfn.XLOOKUP(B1647,IW49BLTOTAL!A:A,IW49BLTOTAL!H:H),"")</f>
        <v>10</v>
      </c>
      <c r="AH1647" t="str">
        <f>IF(IFERROR(_xlfn.XLOOKUP(B1647,'Detalle custodia'!B:B,'Detalle custodia'!O:O),"")="custodia","Completo","")</f>
        <v/>
      </c>
    </row>
    <row r="1648" spans="1:34" x14ac:dyDescent="0.35">
      <c r="A1648" t="s">
        <v>224</v>
      </c>
      <c r="B1648">
        <v>6492444</v>
      </c>
      <c r="C1648" t="s">
        <v>129</v>
      </c>
      <c r="D1648" t="s">
        <v>1162</v>
      </c>
      <c r="E1648" t="s">
        <v>310</v>
      </c>
      <c r="F1648" t="s">
        <v>133</v>
      </c>
      <c r="G1648" t="s">
        <v>147</v>
      </c>
      <c r="H1648" s="16">
        <v>45809</v>
      </c>
      <c r="I1648" s="16">
        <v>45838</v>
      </c>
      <c r="J1648" t="s">
        <v>856</v>
      </c>
      <c r="K1648">
        <v>1213130</v>
      </c>
      <c r="L1648" t="s">
        <v>389</v>
      </c>
      <c r="O1648">
        <v>10014612</v>
      </c>
      <c r="P1648" t="s">
        <v>224</v>
      </c>
      <c r="Q1648">
        <v>0</v>
      </c>
      <c r="R1648" t="s">
        <v>329</v>
      </c>
      <c r="S1648" t="s">
        <v>3891</v>
      </c>
      <c r="T1648">
        <v>11474955</v>
      </c>
      <c r="U1648" s="16">
        <v>45590</v>
      </c>
      <c r="V1648" s="16">
        <v>45809</v>
      </c>
      <c r="W1648" s="16">
        <v>45827</v>
      </c>
      <c r="X1648">
        <v>0</v>
      </c>
      <c r="Y1648">
        <v>1290900</v>
      </c>
      <c r="Z1648" t="s">
        <v>1568</v>
      </c>
      <c r="AA1648" t="s">
        <v>245</v>
      </c>
      <c r="AB1648" t="s">
        <v>121</v>
      </c>
      <c r="AC1648" t="s">
        <v>255</v>
      </c>
      <c r="AD1648" t="s">
        <v>141</v>
      </c>
      <c r="AE1648" t="str">
        <f>IF(B1648&gt;0,IF(B1648&gt;0,(IF(B1648&lt;&gt;'PLAN SEMANAL'!$A$2,BLTOTAL!AA1648,""))),"")</f>
        <v>ACARREO</v>
      </c>
      <c r="AF1648" t="str">
        <f>IF(AH1648="Completo","Completo",IF(IF(B1648&gt;0,_xlfn.XLOOKUP(B1648,'Detalle reservas completas fesa'!K:K,'Detalle reservas completas fesa'!Q:Q,_xlfn.XLOOKUP(B1648,'MB25'!L:L,'MB25'!Q:Q,"Incompleto")),"")="PENDIENTE","Incompleto",IF(B1648&gt;0,_xlfn.XLOOKUP(B1648,'Detalle reservas completas fesa'!K:K,'Detalle reservas completas fesa'!Q:Q,IF(AD1648="SIN MATERIAL","Completo",IF(AD1648="COMPLETO","Completo","Incompleto"))))))</f>
        <v>Incompleto</v>
      </c>
      <c r="AG1648">
        <f>IF(B1648&gt;0,_xlfn.XLOOKUP(B1648,IW49BLTOTAL!A:A,IW49BLTOTAL!H:H),"")</f>
        <v>10</v>
      </c>
      <c r="AH1648" t="str">
        <f>IF(IFERROR(_xlfn.XLOOKUP(B1648,'Detalle custodia'!B:B,'Detalle custodia'!O:O),"")="custodia","Completo","")</f>
        <v/>
      </c>
    </row>
    <row r="1649" spans="1:34" x14ac:dyDescent="0.35">
      <c r="A1649" t="s">
        <v>194</v>
      </c>
      <c r="B1649">
        <v>6490389</v>
      </c>
      <c r="C1649" t="s">
        <v>138</v>
      </c>
      <c r="D1649" t="s">
        <v>3944</v>
      </c>
      <c r="E1649" t="s">
        <v>310</v>
      </c>
      <c r="F1649" t="s">
        <v>125</v>
      </c>
      <c r="G1649" t="s">
        <v>136</v>
      </c>
      <c r="H1649" s="16">
        <v>45809</v>
      </c>
      <c r="I1649" s="16">
        <v>45809</v>
      </c>
      <c r="J1649" t="s">
        <v>856</v>
      </c>
      <c r="K1649">
        <v>1215158</v>
      </c>
      <c r="L1649" t="s">
        <v>327</v>
      </c>
      <c r="O1649">
        <v>10014648</v>
      </c>
      <c r="P1649" t="s">
        <v>194</v>
      </c>
      <c r="Q1649">
        <v>11711.52</v>
      </c>
      <c r="R1649" t="s">
        <v>269</v>
      </c>
      <c r="S1649" t="s">
        <v>347</v>
      </c>
      <c r="T1649">
        <v>11477123</v>
      </c>
      <c r="U1649" s="16">
        <v>45585</v>
      </c>
      <c r="V1649" s="16">
        <v>45809</v>
      </c>
      <c r="W1649" s="16">
        <v>45805</v>
      </c>
      <c r="X1649">
        <v>11711.52</v>
      </c>
      <c r="Y1649">
        <v>1290900</v>
      </c>
      <c r="Z1649" t="s">
        <v>1568</v>
      </c>
      <c r="AA1649" t="s">
        <v>249</v>
      </c>
      <c r="AB1649" t="s">
        <v>121</v>
      </c>
      <c r="AC1649" t="s">
        <v>255</v>
      </c>
      <c r="AD1649" t="s">
        <v>135</v>
      </c>
      <c r="AE1649" t="str">
        <f>IF(B1649&gt;0,IF(B1649&gt;0,(IF(B1649&lt;&gt;'PLAN SEMANAL'!$A$2,BLTOTAL!AA1649,""))),"")</f>
        <v>SOPORTE</v>
      </c>
      <c r="AF1649" t="str">
        <f>IF(AH1649="Completo","Completo",IF(IF(B1649&gt;0,_xlfn.XLOOKUP(B1649,'Detalle reservas completas fesa'!K:K,'Detalle reservas completas fesa'!Q:Q,_xlfn.XLOOKUP(B1649,'MB25'!L:L,'MB25'!Q:Q,"Incompleto")),"")="PENDIENTE","Incompleto",IF(B1649&gt;0,_xlfn.XLOOKUP(B1649,'Detalle reservas completas fesa'!K:K,'Detalle reservas completas fesa'!Q:Q,IF(AD1649="SIN MATERIAL","Completo",IF(AD1649="COMPLETO","Completo","Incompleto"))))))</f>
        <v>Incompleto</v>
      </c>
      <c r="AG1649">
        <f>IF(B1649&gt;0,_xlfn.XLOOKUP(B1649,IW49BLTOTAL!A:A,IW49BLTOTAL!H:H),"")</f>
        <v>0</v>
      </c>
      <c r="AH1649" t="str">
        <f>IF(IFERROR(_xlfn.XLOOKUP(B1649,'Detalle custodia'!B:B,'Detalle custodia'!O:O),"")="custodia","Completo","")</f>
        <v/>
      </c>
    </row>
    <row r="1650" spans="1:34" x14ac:dyDescent="0.35">
      <c r="A1650" t="s">
        <v>286</v>
      </c>
      <c r="B1650">
        <v>6490219</v>
      </c>
      <c r="C1650" t="s">
        <v>123</v>
      </c>
      <c r="D1650" t="s">
        <v>1132</v>
      </c>
      <c r="E1650" t="s">
        <v>310</v>
      </c>
      <c r="F1650" t="s">
        <v>125</v>
      </c>
      <c r="G1650" t="s">
        <v>153</v>
      </c>
      <c r="H1650" s="16">
        <v>45873</v>
      </c>
      <c r="I1650" s="16">
        <v>45873</v>
      </c>
      <c r="J1650" t="s">
        <v>856</v>
      </c>
      <c r="K1650">
        <v>1212120</v>
      </c>
      <c r="L1650" t="s">
        <v>287</v>
      </c>
      <c r="O1650">
        <v>10014655</v>
      </c>
      <c r="P1650" t="s">
        <v>286</v>
      </c>
      <c r="Q1650">
        <v>0</v>
      </c>
      <c r="R1650" t="s">
        <v>296</v>
      </c>
      <c r="S1650" t="s">
        <v>342</v>
      </c>
      <c r="T1650">
        <v>11476955</v>
      </c>
      <c r="U1650" s="16">
        <v>45584</v>
      </c>
      <c r="V1650" s="16">
        <v>45873</v>
      </c>
      <c r="W1650" s="16">
        <v>45835</v>
      </c>
      <c r="X1650">
        <v>0</v>
      </c>
      <c r="Y1650">
        <v>1290900</v>
      </c>
      <c r="Z1650" t="s">
        <v>1568</v>
      </c>
      <c r="AA1650" t="s">
        <v>247</v>
      </c>
      <c r="AB1650" t="s">
        <v>121</v>
      </c>
      <c r="AC1650" t="s">
        <v>255</v>
      </c>
      <c r="AD1650" t="s">
        <v>141</v>
      </c>
      <c r="AE1650" t="str">
        <f>IF(B1650&gt;0,IF(B1650&gt;0,(IF(B1650&lt;&gt;'PLAN SEMANAL'!$A$2,BLTOTAL!AA1650,""))),"")</f>
        <v>CARGUIO</v>
      </c>
      <c r="AF1650" t="str">
        <f>IF(AH1650="Completo","Completo",IF(IF(B1650&gt;0,_xlfn.XLOOKUP(B1650,'Detalle reservas completas fesa'!K:K,'Detalle reservas completas fesa'!Q:Q,_xlfn.XLOOKUP(B1650,'MB25'!L:L,'MB25'!Q:Q,"Incompleto")),"")="PENDIENTE","Incompleto",IF(B1650&gt;0,_xlfn.XLOOKUP(B1650,'Detalle reservas completas fesa'!K:K,'Detalle reservas completas fesa'!Q:Q,IF(AD1650="SIN MATERIAL","Completo",IF(AD1650="COMPLETO","Completo","Incompleto"))))))</f>
        <v>Incompleto</v>
      </c>
      <c r="AG1650">
        <f>IF(B1650&gt;0,_xlfn.XLOOKUP(B1650,IW49BLTOTAL!A:A,IW49BLTOTAL!H:H),"")</f>
        <v>4</v>
      </c>
      <c r="AH1650" t="str">
        <f>IF(IFERROR(_xlfn.XLOOKUP(B1650,'Detalle custodia'!B:B,'Detalle custodia'!O:O),"")="custodia","Completo","")</f>
        <v/>
      </c>
    </row>
    <row r="1651" spans="1:34" x14ac:dyDescent="0.35">
      <c r="A1651" t="s">
        <v>286</v>
      </c>
      <c r="B1651">
        <v>6490217</v>
      </c>
      <c r="C1651" t="s">
        <v>123</v>
      </c>
      <c r="D1651" t="s">
        <v>1133</v>
      </c>
      <c r="E1651" t="s">
        <v>310</v>
      </c>
      <c r="F1651" t="s">
        <v>125</v>
      </c>
      <c r="G1651" t="s">
        <v>153</v>
      </c>
      <c r="H1651" s="16">
        <v>45873</v>
      </c>
      <c r="I1651" s="16">
        <v>45873</v>
      </c>
      <c r="J1651" t="s">
        <v>856</v>
      </c>
      <c r="K1651">
        <v>1212120</v>
      </c>
      <c r="L1651" t="s">
        <v>287</v>
      </c>
      <c r="O1651">
        <v>10014655</v>
      </c>
      <c r="P1651" t="s">
        <v>286</v>
      </c>
      <c r="Q1651">
        <v>0</v>
      </c>
      <c r="R1651" t="s">
        <v>296</v>
      </c>
      <c r="S1651" t="s">
        <v>342</v>
      </c>
      <c r="T1651">
        <v>11476953</v>
      </c>
      <c r="U1651" s="16">
        <v>45584</v>
      </c>
      <c r="V1651" s="16">
        <v>45873</v>
      </c>
      <c r="W1651" s="16">
        <v>45835</v>
      </c>
      <c r="X1651">
        <v>0</v>
      </c>
      <c r="Y1651">
        <v>1290900</v>
      </c>
      <c r="Z1651" t="s">
        <v>1568</v>
      </c>
      <c r="AA1651" t="s">
        <v>247</v>
      </c>
      <c r="AB1651" t="s">
        <v>121</v>
      </c>
      <c r="AC1651" t="s">
        <v>255</v>
      </c>
      <c r="AD1651" t="s">
        <v>141</v>
      </c>
      <c r="AE1651" t="str">
        <f>IF(B1651&gt;0,IF(B1651&gt;0,(IF(B1651&lt;&gt;'PLAN SEMANAL'!$A$2,BLTOTAL!AA1651,""))),"")</f>
        <v>CARGUIO</v>
      </c>
      <c r="AF1651" t="str">
        <f>IF(AH1651="Completo","Completo",IF(IF(B1651&gt;0,_xlfn.XLOOKUP(B1651,'Detalle reservas completas fesa'!K:K,'Detalle reservas completas fesa'!Q:Q,_xlfn.XLOOKUP(B1651,'MB25'!L:L,'MB25'!Q:Q,"Incompleto")),"")="PENDIENTE","Incompleto",IF(B1651&gt;0,_xlfn.XLOOKUP(B1651,'Detalle reservas completas fesa'!K:K,'Detalle reservas completas fesa'!Q:Q,IF(AD1651="SIN MATERIAL","Completo",IF(AD1651="COMPLETO","Completo","Incompleto"))))))</f>
        <v>Incompleto</v>
      </c>
      <c r="AG1651">
        <f>IF(B1651&gt;0,_xlfn.XLOOKUP(B1651,IW49BLTOTAL!A:A,IW49BLTOTAL!H:H),"")</f>
        <v>4</v>
      </c>
      <c r="AH1651" t="str">
        <f>IF(IFERROR(_xlfn.XLOOKUP(B1651,'Detalle custodia'!B:B,'Detalle custodia'!O:O),"")="custodia","Completo","")</f>
        <v/>
      </c>
    </row>
    <row r="1652" spans="1:34" x14ac:dyDescent="0.35">
      <c r="A1652" t="s">
        <v>228</v>
      </c>
      <c r="B1652">
        <v>6489992</v>
      </c>
      <c r="C1652" t="s">
        <v>129</v>
      </c>
      <c r="D1652" t="s">
        <v>1101</v>
      </c>
      <c r="E1652" t="s">
        <v>310</v>
      </c>
      <c r="F1652" t="s">
        <v>125</v>
      </c>
      <c r="G1652" t="s">
        <v>423</v>
      </c>
      <c r="H1652" s="16">
        <v>45839</v>
      </c>
      <c r="I1652" s="16">
        <v>45869</v>
      </c>
      <c r="J1652" t="s">
        <v>3476</v>
      </c>
      <c r="K1652">
        <v>1213130</v>
      </c>
      <c r="L1652" t="s">
        <v>387</v>
      </c>
      <c r="O1652">
        <v>10014624</v>
      </c>
      <c r="P1652" t="s">
        <v>228</v>
      </c>
      <c r="Q1652">
        <v>12282.36</v>
      </c>
      <c r="R1652" t="s">
        <v>347</v>
      </c>
      <c r="S1652" t="s">
        <v>3901</v>
      </c>
      <c r="T1652">
        <v>11463573</v>
      </c>
      <c r="U1652" s="16">
        <v>45583</v>
      </c>
      <c r="V1652" s="16">
        <v>45839</v>
      </c>
      <c r="W1652" s="16">
        <v>45835</v>
      </c>
      <c r="X1652">
        <v>12282.36</v>
      </c>
      <c r="Y1652">
        <v>1290900</v>
      </c>
      <c r="Z1652" t="s">
        <v>1568</v>
      </c>
      <c r="AA1652" t="s">
        <v>245</v>
      </c>
      <c r="AB1652" t="s">
        <v>121</v>
      </c>
      <c r="AC1652" t="s">
        <v>255</v>
      </c>
      <c r="AD1652" t="s">
        <v>135</v>
      </c>
      <c r="AE1652" t="str">
        <f>IF(B1652&gt;0,IF(B1652&gt;0,(IF(B1652&lt;&gt;'PLAN SEMANAL'!$A$2,BLTOTAL!AA1652,""))),"")</f>
        <v>ACARREO</v>
      </c>
      <c r="AF1652" t="str">
        <f>IF(AH1652="Completo","Completo",IF(IF(B1652&gt;0,_xlfn.XLOOKUP(B1652,'Detalle reservas completas fesa'!K:K,'Detalle reservas completas fesa'!Q:Q,_xlfn.XLOOKUP(B1652,'MB25'!L:L,'MB25'!Q:Q,"Incompleto")),"")="PENDIENTE","Incompleto",IF(B1652&gt;0,_xlfn.XLOOKUP(B1652,'Detalle reservas completas fesa'!K:K,'Detalle reservas completas fesa'!Q:Q,IF(AD1652="SIN MATERIAL","Completo",IF(AD1652="COMPLETO","Completo","Incompleto"))))))</f>
        <v>Completo</v>
      </c>
      <c r="AG1652">
        <f>IF(B1652&gt;0,_xlfn.XLOOKUP(B1652,IW49BLTOTAL!A:A,IW49BLTOTAL!H:H),"")</f>
        <v>8</v>
      </c>
      <c r="AH1652" t="str">
        <f>IF(IFERROR(_xlfn.XLOOKUP(B1652,'Detalle custodia'!B:B,'Detalle custodia'!O:O),"")="custodia","Completo","")</f>
        <v/>
      </c>
    </row>
    <row r="1653" spans="1:34" x14ac:dyDescent="0.35">
      <c r="A1653" t="s">
        <v>217</v>
      </c>
      <c r="B1653">
        <v>6489791</v>
      </c>
      <c r="C1653" t="s">
        <v>129</v>
      </c>
      <c r="D1653" t="s">
        <v>1135</v>
      </c>
      <c r="E1653" t="s">
        <v>310</v>
      </c>
      <c r="F1653" t="s">
        <v>259</v>
      </c>
      <c r="G1653" t="s">
        <v>192</v>
      </c>
      <c r="H1653" s="16">
        <v>45809</v>
      </c>
      <c r="I1653" s="16">
        <v>45809</v>
      </c>
      <c r="K1653">
        <v>1213130</v>
      </c>
      <c r="L1653" t="s">
        <v>320</v>
      </c>
      <c r="O1653">
        <v>10014611</v>
      </c>
      <c r="P1653" t="s">
        <v>217</v>
      </c>
      <c r="Q1653">
        <v>3341.22</v>
      </c>
      <c r="R1653" t="s">
        <v>347</v>
      </c>
      <c r="S1653" t="s">
        <v>343</v>
      </c>
      <c r="T1653">
        <v>11476490</v>
      </c>
      <c r="U1653" s="16">
        <v>45583</v>
      </c>
      <c r="V1653" s="16">
        <v>45809</v>
      </c>
      <c r="W1653" s="16">
        <v>45798</v>
      </c>
      <c r="X1653">
        <v>3341.22</v>
      </c>
      <c r="Y1653">
        <v>1290900</v>
      </c>
      <c r="Z1653" t="s">
        <v>1568</v>
      </c>
      <c r="AA1653" t="s">
        <v>245</v>
      </c>
      <c r="AB1653" t="s">
        <v>121</v>
      </c>
      <c r="AC1653" t="s">
        <v>255</v>
      </c>
      <c r="AD1653" t="s">
        <v>135</v>
      </c>
      <c r="AE1653" t="str">
        <f>IF(B1653&gt;0,IF(B1653&gt;0,(IF(B1653&lt;&gt;'PLAN SEMANAL'!$A$2,BLTOTAL!AA1653,""))),"")</f>
        <v>ACARREO</v>
      </c>
      <c r="AF1653" t="str">
        <f>IF(AH1653="Completo","Completo",IF(IF(B1653&gt;0,_xlfn.XLOOKUP(B1653,'Detalle reservas completas fesa'!K:K,'Detalle reservas completas fesa'!Q:Q,_xlfn.XLOOKUP(B1653,'MB25'!L:L,'MB25'!Q:Q,"Incompleto")),"")="PENDIENTE","Incompleto",IF(B1653&gt;0,_xlfn.XLOOKUP(B1653,'Detalle reservas completas fesa'!K:K,'Detalle reservas completas fesa'!Q:Q,IF(AD1653="SIN MATERIAL","Completo",IF(AD1653="COMPLETO","Completo","Incompleto"))))))</f>
        <v>Incompleto</v>
      </c>
      <c r="AG1653">
        <f>IF(B1653&gt;0,_xlfn.XLOOKUP(B1653,IW49BLTOTAL!A:A,IW49BLTOTAL!H:H),"")</f>
        <v>4</v>
      </c>
      <c r="AH1653" t="str">
        <f>IF(IFERROR(_xlfn.XLOOKUP(B1653,'Detalle custodia'!B:B,'Detalle custodia'!O:O),"")="custodia","Completo","")</f>
        <v/>
      </c>
    </row>
    <row r="1654" spans="1:34" x14ac:dyDescent="0.35">
      <c r="A1654" t="s">
        <v>324</v>
      </c>
      <c r="B1654">
        <v>6489321</v>
      </c>
      <c r="C1654" t="s">
        <v>138</v>
      </c>
      <c r="D1654" t="s">
        <v>1137</v>
      </c>
      <c r="E1654" t="s">
        <v>310</v>
      </c>
      <c r="F1654" t="s">
        <v>133</v>
      </c>
      <c r="G1654" t="s">
        <v>212</v>
      </c>
      <c r="H1654" s="16">
        <v>45808</v>
      </c>
      <c r="I1654" s="16">
        <v>45808</v>
      </c>
      <c r="J1654" t="s">
        <v>856</v>
      </c>
      <c r="K1654">
        <v>1291900</v>
      </c>
      <c r="L1654" t="s">
        <v>325</v>
      </c>
      <c r="O1654">
        <v>10017565</v>
      </c>
      <c r="P1654" t="s">
        <v>428</v>
      </c>
      <c r="Q1654">
        <v>0</v>
      </c>
      <c r="R1654" t="s">
        <v>269</v>
      </c>
      <c r="S1654" t="s">
        <v>347</v>
      </c>
      <c r="T1654">
        <v>11453732</v>
      </c>
      <c r="U1654" s="16">
        <v>45581</v>
      </c>
      <c r="V1654" s="16">
        <v>45808</v>
      </c>
      <c r="W1654" s="16">
        <v>45805</v>
      </c>
      <c r="X1654">
        <v>0</v>
      </c>
      <c r="Y1654">
        <v>1290900</v>
      </c>
      <c r="Z1654" t="s">
        <v>1568</v>
      </c>
      <c r="AA1654" t="s">
        <v>249</v>
      </c>
      <c r="AB1654" t="s">
        <v>121</v>
      </c>
      <c r="AC1654" t="s">
        <v>255</v>
      </c>
      <c r="AD1654" t="s">
        <v>141</v>
      </c>
      <c r="AE1654" t="str">
        <f>IF(B1654&gt;0,IF(B1654&gt;0,(IF(B1654&lt;&gt;'PLAN SEMANAL'!$A$2,BLTOTAL!AA1654,""))),"")</f>
        <v>SOPORTE</v>
      </c>
      <c r="AF1654" t="str">
        <f>IF(AH1654="Completo","Completo",IF(IF(B1654&gt;0,_xlfn.XLOOKUP(B1654,'Detalle reservas completas fesa'!K:K,'Detalle reservas completas fesa'!Q:Q,_xlfn.XLOOKUP(B1654,'MB25'!L:L,'MB25'!Q:Q,"Incompleto")),"")="PENDIENTE","Incompleto",IF(B1654&gt;0,_xlfn.XLOOKUP(B1654,'Detalle reservas completas fesa'!K:K,'Detalle reservas completas fesa'!Q:Q,IF(AD1654="SIN MATERIAL","Completo",IF(AD1654="COMPLETO","Completo","Incompleto"))))))</f>
        <v>Incompleto</v>
      </c>
      <c r="AG1654">
        <f>IF(B1654&gt;0,_xlfn.XLOOKUP(B1654,IW49BLTOTAL!A:A,IW49BLTOTAL!H:H),"")</f>
        <v>0</v>
      </c>
      <c r="AH1654" t="str">
        <f>IF(IFERROR(_xlfn.XLOOKUP(B1654,'Detalle custodia'!B:B,'Detalle custodia'!O:O),"")="custodia","Completo","")</f>
        <v/>
      </c>
    </row>
    <row r="1655" spans="1:34" x14ac:dyDescent="0.35">
      <c r="A1655" t="s">
        <v>324</v>
      </c>
      <c r="B1655">
        <v>6489300</v>
      </c>
      <c r="C1655" t="s">
        <v>138</v>
      </c>
      <c r="D1655" t="s">
        <v>1138</v>
      </c>
      <c r="E1655" t="s">
        <v>310</v>
      </c>
      <c r="F1655" t="s">
        <v>133</v>
      </c>
      <c r="G1655" t="s">
        <v>212</v>
      </c>
      <c r="H1655" s="16">
        <v>45808</v>
      </c>
      <c r="I1655" s="16">
        <v>45808</v>
      </c>
      <c r="J1655" t="s">
        <v>856</v>
      </c>
      <c r="K1655">
        <v>2230130</v>
      </c>
      <c r="L1655" t="s">
        <v>325</v>
      </c>
      <c r="O1655">
        <v>10017213</v>
      </c>
      <c r="P1655" t="s">
        <v>146</v>
      </c>
      <c r="Q1655">
        <v>0</v>
      </c>
      <c r="R1655" t="s">
        <v>269</v>
      </c>
      <c r="S1655" t="s">
        <v>347</v>
      </c>
      <c r="T1655">
        <v>11428420</v>
      </c>
      <c r="U1655" s="16">
        <v>45581</v>
      </c>
      <c r="V1655" s="16">
        <v>45808</v>
      </c>
      <c r="W1655" s="16">
        <v>45805</v>
      </c>
      <c r="X1655">
        <v>0</v>
      </c>
      <c r="Y1655">
        <v>1290900</v>
      </c>
      <c r="Z1655" t="s">
        <v>1568</v>
      </c>
      <c r="AA1655" t="s">
        <v>249</v>
      </c>
      <c r="AB1655" t="s">
        <v>121</v>
      </c>
      <c r="AC1655" t="s">
        <v>255</v>
      </c>
      <c r="AD1655" t="s">
        <v>141</v>
      </c>
      <c r="AE1655" t="str">
        <f>IF(B1655&gt;0,IF(B1655&gt;0,(IF(B1655&lt;&gt;'PLAN SEMANAL'!$A$2,BLTOTAL!AA1655,""))),"")</f>
        <v>SOPORTE</v>
      </c>
      <c r="AF1655" t="str">
        <f>IF(AH1655="Completo","Completo",IF(IF(B1655&gt;0,_xlfn.XLOOKUP(B1655,'Detalle reservas completas fesa'!K:K,'Detalle reservas completas fesa'!Q:Q,_xlfn.XLOOKUP(B1655,'MB25'!L:L,'MB25'!Q:Q,"Incompleto")),"")="PENDIENTE","Incompleto",IF(B1655&gt;0,_xlfn.XLOOKUP(B1655,'Detalle reservas completas fesa'!K:K,'Detalle reservas completas fesa'!Q:Q,IF(AD1655="SIN MATERIAL","Completo",IF(AD1655="COMPLETO","Completo","Incompleto"))))))</f>
        <v>Incompleto</v>
      </c>
      <c r="AG1655">
        <f>IF(B1655&gt;0,_xlfn.XLOOKUP(B1655,IW49BLTOTAL!A:A,IW49BLTOTAL!H:H),"")</f>
        <v>0</v>
      </c>
      <c r="AH1655" t="str">
        <f>IF(IFERROR(_xlfn.XLOOKUP(B1655,'Detalle custodia'!B:B,'Detalle custodia'!O:O),"")="custodia","Completo","")</f>
        <v/>
      </c>
    </row>
    <row r="1656" spans="1:34" x14ac:dyDescent="0.35">
      <c r="A1656" t="s">
        <v>157</v>
      </c>
      <c r="B1656">
        <v>6489165</v>
      </c>
      <c r="C1656" t="s">
        <v>129</v>
      </c>
      <c r="D1656" t="s">
        <v>1139</v>
      </c>
      <c r="E1656" t="s">
        <v>310</v>
      </c>
      <c r="F1656" t="s">
        <v>125</v>
      </c>
      <c r="G1656" t="s">
        <v>136</v>
      </c>
      <c r="H1656" s="16">
        <v>45839</v>
      </c>
      <c r="I1656" s="16">
        <v>45869</v>
      </c>
      <c r="J1656" t="s">
        <v>3476</v>
      </c>
      <c r="K1656">
        <v>1215150</v>
      </c>
      <c r="L1656" t="s">
        <v>345</v>
      </c>
      <c r="O1656">
        <v>10014635</v>
      </c>
      <c r="P1656" t="s">
        <v>157</v>
      </c>
      <c r="Q1656">
        <v>3637.21</v>
      </c>
      <c r="R1656" t="s">
        <v>254</v>
      </c>
      <c r="S1656" t="s">
        <v>3901</v>
      </c>
      <c r="T1656">
        <v>11475859</v>
      </c>
      <c r="U1656" s="16">
        <v>45580</v>
      </c>
      <c r="V1656" s="16">
        <v>45839</v>
      </c>
      <c r="W1656" s="16">
        <v>45835</v>
      </c>
      <c r="X1656">
        <v>3637.21</v>
      </c>
      <c r="Y1656">
        <v>1290900</v>
      </c>
      <c r="Z1656" t="s">
        <v>1568</v>
      </c>
      <c r="AA1656" t="s">
        <v>246</v>
      </c>
      <c r="AB1656" t="s">
        <v>121</v>
      </c>
      <c r="AC1656" t="s">
        <v>255</v>
      </c>
      <c r="AD1656" t="s">
        <v>135</v>
      </c>
      <c r="AE1656" t="str">
        <f>IF(B1656&gt;0,IF(B1656&gt;0,(IF(B1656&lt;&gt;'PLAN SEMANAL'!$A$2,BLTOTAL!AA1656,""))),"")</f>
        <v>AUXILIAR</v>
      </c>
      <c r="AF1656" t="str">
        <f>IF(AH1656="Completo","Completo",IF(IF(B1656&gt;0,_xlfn.XLOOKUP(B1656,'Detalle reservas completas fesa'!K:K,'Detalle reservas completas fesa'!Q:Q,_xlfn.XLOOKUP(B1656,'MB25'!L:L,'MB25'!Q:Q,"Incompleto")),"")="PENDIENTE","Incompleto",IF(B1656&gt;0,_xlfn.XLOOKUP(B1656,'Detalle reservas completas fesa'!K:K,'Detalle reservas completas fesa'!Q:Q,IF(AD1656="SIN MATERIAL","Completo",IF(AD1656="COMPLETO","Completo","Incompleto"))))))</f>
        <v>Incompleto</v>
      </c>
      <c r="AG1656">
        <f>IF(B1656&gt;0,_xlfn.XLOOKUP(B1656,IW49BLTOTAL!A:A,IW49BLTOTAL!H:H),"")</f>
        <v>2</v>
      </c>
      <c r="AH1656" t="str">
        <f>IF(IFERROR(_xlfn.XLOOKUP(B1656,'Detalle custodia'!B:B,'Detalle custodia'!O:O),"")="custodia","Completo","")</f>
        <v/>
      </c>
    </row>
    <row r="1657" spans="1:34" x14ac:dyDescent="0.35">
      <c r="A1657" t="s">
        <v>159</v>
      </c>
      <c r="B1657">
        <v>6488593</v>
      </c>
      <c r="C1657" t="s">
        <v>129</v>
      </c>
      <c r="D1657" t="s">
        <v>1107</v>
      </c>
      <c r="E1657" t="s">
        <v>310</v>
      </c>
      <c r="F1657" t="s">
        <v>125</v>
      </c>
      <c r="G1657" t="s">
        <v>136</v>
      </c>
      <c r="H1657" s="16">
        <v>45873</v>
      </c>
      <c r="I1657" s="16">
        <v>45873</v>
      </c>
      <c r="J1657" t="s">
        <v>856</v>
      </c>
      <c r="K1657">
        <v>1212121</v>
      </c>
      <c r="L1657" t="s">
        <v>398</v>
      </c>
      <c r="O1657">
        <v>10014599</v>
      </c>
      <c r="P1657" t="s">
        <v>159</v>
      </c>
      <c r="Q1657">
        <v>20332.82</v>
      </c>
      <c r="R1657" t="s">
        <v>342</v>
      </c>
      <c r="S1657" t="s">
        <v>342</v>
      </c>
      <c r="T1657">
        <v>11452551</v>
      </c>
      <c r="U1657" s="16">
        <v>45579</v>
      </c>
      <c r="V1657" s="16">
        <v>45873</v>
      </c>
      <c r="W1657" s="16">
        <v>45835</v>
      </c>
      <c r="X1657">
        <v>20332.82</v>
      </c>
      <c r="Y1657">
        <v>1290900</v>
      </c>
      <c r="Z1657" t="s">
        <v>1568</v>
      </c>
      <c r="AA1657" t="s">
        <v>247</v>
      </c>
      <c r="AB1657" t="s">
        <v>121</v>
      </c>
      <c r="AC1657" t="s">
        <v>255</v>
      </c>
      <c r="AD1657" t="s">
        <v>135</v>
      </c>
      <c r="AE1657" t="str">
        <f>IF(B1657&gt;0,IF(B1657&gt;0,(IF(B1657&lt;&gt;'PLAN SEMANAL'!$A$2,BLTOTAL!AA1657,""))),"")</f>
        <v>CARGUIO</v>
      </c>
      <c r="AF1657" t="str">
        <f>IF(AH1657="Completo","Completo",IF(IF(B1657&gt;0,_xlfn.XLOOKUP(B1657,'Detalle reservas completas fesa'!K:K,'Detalle reservas completas fesa'!Q:Q,_xlfn.XLOOKUP(B1657,'MB25'!L:L,'MB25'!Q:Q,"Incompleto")),"")="PENDIENTE","Incompleto",IF(B1657&gt;0,_xlfn.XLOOKUP(B1657,'Detalle reservas completas fesa'!K:K,'Detalle reservas completas fesa'!Q:Q,IF(AD1657="SIN MATERIAL","Completo",IF(AD1657="COMPLETO","Completo","Incompleto"))))))</f>
        <v>Incompleto</v>
      </c>
      <c r="AG1657">
        <f>IF(B1657&gt;0,_xlfn.XLOOKUP(B1657,IW49BLTOTAL!A:A,IW49BLTOTAL!H:H),"")</f>
        <v>1</v>
      </c>
      <c r="AH1657" t="str">
        <f>IF(IFERROR(_xlfn.XLOOKUP(B1657,'Detalle custodia'!B:B,'Detalle custodia'!O:O),"")="custodia","Completo","")</f>
        <v/>
      </c>
    </row>
    <row r="1658" spans="1:34" x14ac:dyDescent="0.35">
      <c r="A1658" t="s">
        <v>137</v>
      </c>
      <c r="B1658">
        <v>6488270</v>
      </c>
      <c r="C1658" t="s">
        <v>123</v>
      </c>
      <c r="D1658" t="s">
        <v>1108</v>
      </c>
      <c r="E1658" t="s">
        <v>310</v>
      </c>
      <c r="F1658" t="s">
        <v>133</v>
      </c>
      <c r="G1658" t="s">
        <v>147</v>
      </c>
      <c r="H1658" s="16">
        <v>45889</v>
      </c>
      <c r="I1658" s="16">
        <v>45889</v>
      </c>
      <c r="J1658" t="s">
        <v>856</v>
      </c>
      <c r="K1658">
        <v>1210100</v>
      </c>
      <c r="L1658" t="s">
        <v>388</v>
      </c>
      <c r="O1658">
        <v>10014595</v>
      </c>
      <c r="P1658" t="s">
        <v>137</v>
      </c>
      <c r="Q1658">
        <v>0</v>
      </c>
      <c r="R1658" t="s">
        <v>342</v>
      </c>
      <c r="S1658" t="s">
        <v>296</v>
      </c>
      <c r="T1658">
        <v>11473390</v>
      </c>
      <c r="U1658" s="16">
        <v>45578</v>
      </c>
      <c r="V1658" s="16">
        <v>45889</v>
      </c>
      <c r="W1658" s="16">
        <v>45848</v>
      </c>
      <c r="X1658">
        <v>0</v>
      </c>
      <c r="Y1658">
        <v>1290900</v>
      </c>
      <c r="Z1658" t="s">
        <v>1568</v>
      </c>
      <c r="AA1658" t="s">
        <v>248</v>
      </c>
      <c r="AB1658" t="s">
        <v>121</v>
      </c>
      <c r="AC1658" t="s">
        <v>255</v>
      </c>
      <c r="AD1658" t="s">
        <v>141</v>
      </c>
      <c r="AE1658" t="str">
        <f>IF(B1658&gt;0,IF(B1658&gt;0,(IF(B1658&lt;&gt;'PLAN SEMANAL'!$A$2,BLTOTAL!AA1658,""))),"")</f>
        <v>PERFORACIO</v>
      </c>
      <c r="AF1658" t="str">
        <f>IF(AH1658="Completo","Completo",IF(IF(B1658&gt;0,_xlfn.XLOOKUP(B1658,'Detalle reservas completas fesa'!K:K,'Detalle reservas completas fesa'!Q:Q,_xlfn.XLOOKUP(B1658,'MB25'!L:L,'MB25'!Q:Q,"Incompleto")),"")="PENDIENTE","Incompleto",IF(B1658&gt;0,_xlfn.XLOOKUP(B1658,'Detalle reservas completas fesa'!K:K,'Detalle reservas completas fesa'!Q:Q,IF(AD1658="SIN MATERIAL","Completo",IF(AD1658="COMPLETO","Completo","Incompleto"))))))</f>
        <v>Incompleto</v>
      </c>
      <c r="AG1658">
        <f>IF(B1658&gt;0,_xlfn.XLOOKUP(B1658,IW49BLTOTAL!A:A,IW49BLTOTAL!H:H),"")</f>
        <v>4</v>
      </c>
      <c r="AH1658" t="str">
        <f>IF(IFERROR(_xlfn.XLOOKUP(B1658,'Detalle custodia'!B:B,'Detalle custodia'!O:O),"")="custodia","Completo","")</f>
        <v/>
      </c>
    </row>
    <row r="1659" spans="1:34" x14ac:dyDescent="0.35">
      <c r="A1659" t="s">
        <v>324</v>
      </c>
      <c r="B1659">
        <v>6488126</v>
      </c>
      <c r="C1659" t="s">
        <v>138</v>
      </c>
      <c r="D1659" t="s">
        <v>1109</v>
      </c>
      <c r="E1659" t="s">
        <v>310</v>
      </c>
      <c r="F1659" t="s">
        <v>133</v>
      </c>
      <c r="G1659" t="s">
        <v>132</v>
      </c>
      <c r="H1659" s="16">
        <v>45808</v>
      </c>
      <c r="I1659" s="16">
        <v>45808</v>
      </c>
      <c r="J1659" t="s">
        <v>856</v>
      </c>
      <c r="K1659">
        <v>1216100</v>
      </c>
      <c r="L1659" t="s">
        <v>325</v>
      </c>
      <c r="O1659">
        <v>10017370</v>
      </c>
      <c r="P1659" t="s">
        <v>855</v>
      </c>
      <c r="Q1659">
        <v>0</v>
      </c>
      <c r="R1659" t="s">
        <v>349</v>
      </c>
      <c r="S1659" t="s">
        <v>347</v>
      </c>
      <c r="T1659">
        <v>11471251</v>
      </c>
      <c r="U1659" s="16">
        <v>45577</v>
      </c>
      <c r="V1659" s="16">
        <v>45808</v>
      </c>
      <c r="W1659" s="16">
        <v>45805</v>
      </c>
      <c r="X1659">
        <v>0</v>
      </c>
      <c r="Y1659">
        <v>1290900</v>
      </c>
      <c r="Z1659" t="s">
        <v>1568</v>
      </c>
      <c r="AA1659" t="s">
        <v>249</v>
      </c>
      <c r="AB1659" t="s">
        <v>121</v>
      </c>
      <c r="AC1659" t="s">
        <v>255</v>
      </c>
      <c r="AD1659" t="s">
        <v>122</v>
      </c>
      <c r="AE1659" t="str">
        <f>IF(B1659&gt;0,IF(B1659&gt;0,(IF(B1659&lt;&gt;'PLAN SEMANAL'!$A$2,BLTOTAL!AA1659,""))),"")</f>
        <v>SOPORTE</v>
      </c>
      <c r="AF1659" t="str">
        <f>IF(AH1659="Completo","Completo",IF(IF(B1659&gt;0,_xlfn.XLOOKUP(B1659,'Detalle reservas completas fesa'!K:K,'Detalle reservas completas fesa'!Q:Q,_xlfn.XLOOKUP(B1659,'MB25'!L:L,'MB25'!Q:Q,"Incompleto")),"")="PENDIENTE","Incompleto",IF(B1659&gt;0,_xlfn.XLOOKUP(B1659,'Detalle reservas completas fesa'!K:K,'Detalle reservas completas fesa'!Q:Q,IF(AD1659="SIN MATERIAL","Completo",IF(AD1659="COMPLETO","Completo","Incompleto"))))))</f>
        <v>Completo</v>
      </c>
      <c r="AG1659">
        <f>IF(B1659&gt;0,_xlfn.XLOOKUP(B1659,IW49BLTOTAL!A:A,IW49BLTOTAL!H:H),"")</f>
        <v>0</v>
      </c>
      <c r="AH1659" t="str">
        <f>IF(IFERROR(_xlfn.XLOOKUP(B1659,'Detalle custodia'!B:B,'Detalle custodia'!O:O),"")="custodia","Completo","")</f>
        <v/>
      </c>
    </row>
    <row r="1660" spans="1:34" x14ac:dyDescent="0.35">
      <c r="A1660" t="s">
        <v>324</v>
      </c>
      <c r="B1660">
        <v>6488090</v>
      </c>
      <c r="C1660" t="s">
        <v>138</v>
      </c>
      <c r="D1660" t="s">
        <v>1014</v>
      </c>
      <c r="E1660" t="s">
        <v>310</v>
      </c>
      <c r="F1660" t="s">
        <v>125</v>
      </c>
      <c r="G1660" t="s">
        <v>127</v>
      </c>
      <c r="H1660" s="16">
        <v>45869</v>
      </c>
      <c r="I1660" s="16">
        <v>45869</v>
      </c>
      <c r="J1660" t="s">
        <v>856</v>
      </c>
      <c r="K1660">
        <v>1216100</v>
      </c>
      <c r="L1660" t="s">
        <v>325</v>
      </c>
      <c r="O1660">
        <v>10014726</v>
      </c>
      <c r="P1660" t="s">
        <v>412</v>
      </c>
      <c r="Q1660">
        <v>0</v>
      </c>
      <c r="R1660" t="s">
        <v>342</v>
      </c>
      <c r="S1660" t="s">
        <v>3891</v>
      </c>
      <c r="T1660">
        <v>11474771</v>
      </c>
      <c r="U1660" s="16">
        <v>45577</v>
      </c>
      <c r="V1660" s="16">
        <v>45869</v>
      </c>
      <c r="W1660" s="16">
        <v>45848</v>
      </c>
      <c r="X1660">
        <v>0</v>
      </c>
      <c r="Y1660">
        <v>1290900</v>
      </c>
      <c r="Z1660" t="s">
        <v>1568</v>
      </c>
      <c r="AA1660" t="s">
        <v>249</v>
      </c>
      <c r="AB1660" t="s">
        <v>121</v>
      </c>
      <c r="AC1660" t="s">
        <v>255</v>
      </c>
      <c r="AD1660" t="s">
        <v>122</v>
      </c>
      <c r="AE1660" t="str">
        <f>IF(B1660&gt;0,IF(B1660&gt;0,(IF(B1660&lt;&gt;'PLAN SEMANAL'!$A$2,BLTOTAL!AA1660,""))),"")</f>
        <v>SOPORTE</v>
      </c>
      <c r="AF1660" t="str">
        <f>IF(AH1660="Completo","Completo",IF(IF(B1660&gt;0,_xlfn.XLOOKUP(B1660,'Detalle reservas completas fesa'!K:K,'Detalle reservas completas fesa'!Q:Q,_xlfn.XLOOKUP(B1660,'MB25'!L:L,'MB25'!Q:Q,"Incompleto")),"")="PENDIENTE","Incompleto",IF(B1660&gt;0,_xlfn.XLOOKUP(B1660,'Detalle reservas completas fesa'!K:K,'Detalle reservas completas fesa'!Q:Q,IF(AD1660="SIN MATERIAL","Completo",IF(AD1660="COMPLETO","Completo","Incompleto"))))))</f>
        <v>Completo</v>
      </c>
      <c r="AG1660">
        <f>IF(B1660&gt;0,_xlfn.XLOOKUP(B1660,IW49BLTOTAL!A:A,IW49BLTOTAL!H:H),"")</f>
        <v>4</v>
      </c>
      <c r="AH1660" t="str">
        <f>IF(IFERROR(_xlfn.XLOOKUP(B1660,'Detalle custodia'!B:B,'Detalle custodia'!O:O),"")="custodia","Completo","")</f>
        <v/>
      </c>
    </row>
    <row r="1661" spans="1:34" x14ac:dyDescent="0.35">
      <c r="A1661" t="s">
        <v>156</v>
      </c>
      <c r="B1661">
        <v>6487857</v>
      </c>
      <c r="C1661" t="s">
        <v>138</v>
      </c>
      <c r="D1661" t="s">
        <v>1110</v>
      </c>
      <c r="E1661" t="s">
        <v>310</v>
      </c>
      <c r="F1661" t="s">
        <v>133</v>
      </c>
      <c r="G1661" t="s">
        <v>147</v>
      </c>
      <c r="H1661" s="16">
        <v>45809</v>
      </c>
      <c r="I1661" s="16">
        <v>45838</v>
      </c>
      <c r="J1661" t="s">
        <v>3478</v>
      </c>
      <c r="K1661">
        <v>2230131</v>
      </c>
      <c r="L1661" t="s">
        <v>311</v>
      </c>
      <c r="O1661">
        <v>10016283</v>
      </c>
      <c r="P1661" t="s">
        <v>156</v>
      </c>
      <c r="Q1661">
        <v>0</v>
      </c>
      <c r="R1661" t="s">
        <v>349</v>
      </c>
      <c r="S1661" t="s">
        <v>347</v>
      </c>
      <c r="T1661">
        <v>11471538</v>
      </c>
      <c r="U1661" s="16">
        <v>45576</v>
      </c>
      <c r="V1661" s="16">
        <v>45809</v>
      </c>
      <c r="W1661" s="16">
        <v>45805</v>
      </c>
      <c r="X1661">
        <v>0</v>
      </c>
      <c r="Y1661">
        <v>1290900</v>
      </c>
      <c r="Z1661" t="s">
        <v>1568</v>
      </c>
      <c r="AA1661" t="s">
        <v>249</v>
      </c>
      <c r="AB1661" t="s">
        <v>121</v>
      </c>
      <c r="AC1661" t="s">
        <v>255</v>
      </c>
      <c r="AD1661" t="s">
        <v>141</v>
      </c>
      <c r="AE1661" t="str">
        <f>IF(B1661&gt;0,IF(B1661&gt;0,(IF(B1661&lt;&gt;'PLAN SEMANAL'!$A$2,BLTOTAL!AA1661,""))),"")</f>
        <v>SOPORTE</v>
      </c>
      <c r="AF1661" t="str">
        <f>IF(AH1661="Completo","Completo",IF(IF(B1661&gt;0,_xlfn.XLOOKUP(B1661,'Detalle reservas completas fesa'!K:K,'Detalle reservas completas fesa'!Q:Q,_xlfn.XLOOKUP(B1661,'MB25'!L:L,'MB25'!Q:Q,"Incompleto")),"")="PENDIENTE","Incompleto",IF(B1661&gt;0,_xlfn.XLOOKUP(B1661,'Detalle reservas completas fesa'!K:K,'Detalle reservas completas fesa'!Q:Q,IF(AD1661="SIN MATERIAL","Completo",IF(AD1661="COMPLETO","Completo","Incompleto"))))))</f>
        <v>Completo</v>
      </c>
      <c r="AG1661">
        <f>IF(B1661&gt;0,_xlfn.XLOOKUP(B1661,IW49BLTOTAL!A:A,IW49BLTOTAL!H:H),"")</f>
        <v>0</v>
      </c>
      <c r="AH1661" t="str">
        <f>IF(IFERROR(_xlfn.XLOOKUP(B1661,'Detalle custodia'!B:B,'Detalle custodia'!O:O),"")="custodia","Completo","")</f>
        <v/>
      </c>
    </row>
    <row r="1662" spans="1:34" x14ac:dyDescent="0.35">
      <c r="A1662" t="s">
        <v>324</v>
      </c>
      <c r="B1662">
        <v>6487738</v>
      </c>
      <c r="C1662" t="s">
        <v>138</v>
      </c>
      <c r="D1662" t="s">
        <v>1111</v>
      </c>
      <c r="E1662" t="s">
        <v>310</v>
      </c>
      <c r="F1662" t="s">
        <v>125</v>
      </c>
      <c r="G1662" t="s">
        <v>192</v>
      </c>
      <c r="H1662" s="16">
        <v>45831</v>
      </c>
      <c r="I1662" s="16">
        <v>45831</v>
      </c>
      <c r="J1662" t="s">
        <v>5404</v>
      </c>
      <c r="K1662">
        <v>1216100</v>
      </c>
      <c r="L1662" t="s">
        <v>325</v>
      </c>
      <c r="O1662">
        <v>10014720</v>
      </c>
      <c r="P1662" t="s">
        <v>449</v>
      </c>
      <c r="Q1662">
        <v>5032.26</v>
      </c>
      <c r="R1662" t="s">
        <v>349</v>
      </c>
      <c r="S1662" t="s">
        <v>262</v>
      </c>
      <c r="T1662">
        <v>11472259</v>
      </c>
      <c r="U1662" s="16">
        <v>45576</v>
      </c>
      <c r="V1662" s="16">
        <v>45831</v>
      </c>
      <c r="W1662" s="16">
        <v>45838</v>
      </c>
      <c r="X1662">
        <v>5032.26</v>
      </c>
      <c r="Y1662">
        <v>1290900</v>
      </c>
      <c r="Z1662" t="s">
        <v>1568</v>
      </c>
      <c r="AA1662" t="s">
        <v>249</v>
      </c>
      <c r="AB1662" t="s">
        <v>121</v>
      </c>
      <c r="AC1662" t="s">
        <v>255</v>
      </c>
      <c r="AD1662" t="s">
        <v>135</v>
      </c>
      <c r="AE1662" t="str">
        <f>IF(B1662&gt;0,IF(B1662&gt;0,(IF(B1662&lt;&gt;'PLAN SEMANAL'!$A$2,BLTOTAL!AA1662,""))),"")</f>
        <v>SOPORTE</v>
      </c>
      <c r="AF1662" t="str">
        <f>IF(AH1662="Completo","Completo",IF(IF(B1662&gt;0,_xlfn.XLOOKUP(B1662,'Detalle reservas completas fesa'!K:K,'Detalle reservas completas fesa'!Q:Q,_xlfn.XLOOKUP(B1662,'MB25'!L:L,'MB25'!Q:Q,"Incompleto")),"")="PENDIENTE","Incompleto",IF(B1662&gt;0,_xlfn.XLOOKUP(B1662,'Detalle reservas completas fesa'!K:K,'Detalle reservas completas fesa'!Q:Q,IF(AD1662="SIN MATERIAL","Completo",IF(AD1662="COMPLETO","Completo","Incompleto"))))))</f>
        <v>Incompleto</v>
      </c>
      <c r="AG1662">
        <f>IF(B1662&gt;0,_xlfn.XLOOKUP(B1662,IW49BLTOTAL!A:A,IW49BLTOTAL!H:H),"")</f>
        <v>0</v>
      </c>
      <c r="AH1662" t="str">
        <f>IF(IFERROR(_xlfn.XLOOKUP(B1662,'Detalle custodia'!B:B,'Detalle custodia'!O:O),"")="custodia","Completo","")</f>
        <v/>
      </c>
    </row>
    <row r="1663" spans="1:34" x14ac:dyDescent="0.35">
      <c r="A1663" t="s">
        <v>272</v>
      </c>
      <c r="B1663">
        <v>6487713</v>
      </c>
      <c r="C1663" t="s">
        <v>123</v>
      </c>
      <c r="D1663" t="s">
        <v>1112</v>
      </c>
      <c r="E1663" t="s">
        <v>310</v>
      </c>
      <c r="F1663" t="s">
        <v>669</v>
      </c>
      <c r="G1663" t="s">
        <v>136</v>
      </c>
      <c r="H1663" s="16">
        <v>45839</v>
      </c>
      <c r="I1663" s="16">
        <v>45839</v>
      </c>
      <c r="J1663" t="s">
        <v>856</v>
      </c>
      <c r="K1663">
        <v>1210102</v>
      </c>
      <c r="L1663" t="s">
        <v>273</v>
      </c>
      <c r="O1663">
        <v>10017653</v>
      </c>
      <c r="P1663" t="s">
        <v>165</v>
      </c>
      <c r="Q1663">
        <v>4263.09</v>
      </c>
      <c r="R1663" t="s">
        <v>342</v>
      </c>
      <c r="S1663" t="s">
        <v>3891</v>
      </c>
      <c r="T1663">
        <v>11468921</v>
      </c>
      <c r="U1663" s="16">
        <v>45576</v>
      </c>
      <c r="V1663" s="16">
        <v>45839</v>
      </c>
      <c r="W1663" s="16">
        <v>45801</v>
      </c>
      <c r="X1663">
        <v>4263.09</v>
      </c>
      <c r="Y1663">
        <v>1290900</v>
      </c>
      <c r="Z1663" t="s">
        <v>1568</v>
      </c>
      <c r="AA1663" t="s">
        <v>248</v>
      </c>
      <c r="AB1663" t="s">
        <v>121</v>
      </c>
      <c r="AC1663" t="s">
        <v>255</v>
      </c>
      <c r="AD1663" t="s">
        <v>135</v>
      </c>
      <c r="AE1663" t="str">
        <f>IF(B1663&gt;0,IF(B1663&gt;0,(IF(B1663&lt;&gt;'PLAN SEMANAL'!$A$2,BLTOTAL!AA1663,""))),"")</f>
        <v>PERFORACIO</v>
      </c>
      <c r="AF1663" t="str">
        <f>IF(AH1663="Completo","Completo",IF(IF(B1663&gt;0,_xlfn.XLOOKUP(B1663,'Detalle reservas completas fesa'!K:K,'Detalle reservas completas fesa'!Q:Q,_xlfn.XLOOKUP(B1663,'MB25'!L:L,'MB25'!Q:Q,"Incompleto")),"")="PENDIENTE","Incompleto",IF(B1663&gt;0,_xlfn.XLOOKUP(B1663,'Detalle reservas completas fesa'!K:K,'Detalle reservas completas fesa'!Q:Q,IF(AD1663="SIN MATERIAL","Completo",IF(AD1663="COMPLETO","Completo","Incompleto"))))))</f>
        <v>Incompleto</v>
      </c>
      <c r="AG1663">
        <f>IF(B1663&gt;0,_xlfn.XLOOKUP(B1663,IW49BLTOTAL!A:A,IW49BLTOTAL!H:H),"")</f>
        <v>2</v>
      </c>
      <c r="AH1663" t="str">
        <f>IF(IFERROR(_xlfn.XLOOKUP(B1663,'Detalle custodia'!B:B,'Detalle custodia'!O:O),"")="custodia","Completo","")</f>
        <v/>
      </c>
    </row>
    <row r="1664" spans="1:34" x14ac:dyDescent="0.35">
      <c r="A1664" t="s">
        <v>324</v>
      </c>
      <c r="B1664">
        <v>6487530</v>
      </c>
      <c r="C1664" t="s">
        <v>138</v>
      </c>
      <c r="D1664" t="s">
        <v>1341</v>
      </c>
      <c r="E1664" t="s">
        <v>310</v>
      </c>
      <c r="F1664" t="s">
        <v>125</v>
      </c>
      <c r="G1664" t="s">
        <v>136</v>
      </c>
      <c r="H1664" s="16">
        <v>45809</v>
      </c>
      <c r="I1664" s="16">
        <v>45809</v>
      </c>
      <c r="J1664" t="s">
        <v>856</v>
      </c>
      <c r="K1664">
        <v>2230130</v>
      </c>
      <c r="L1664" t="s">
        <v>325</v>
      </c>
      <c r="O1664">
        <v>10017213</v>
      </c>
      <c r="P1664" t="s">
        <v>146</v>
      </c>
      <c r="Q1664">
        <v>677.75</v>
      </c>
      <c r="R1664" t="s">
        <v>308</v>
      </c>
      <c r="S1664" t="s">
        <v>347</v>
      </c>
      <c r="T1664">
        <v>11474208</v>
      </c>
      <c r="U1664" s="16">
        <v>45576</v>
      </c>
      <c r="V1664" s="16">
        <v>45809</v>
      </c>
      <c r="W1664" s="16">
        <v>45805</v>
      </c>
      <c r="X1664">
        <v>677.75</v>
      </c>
      <c r="Y1664">
        <v>1290900</v>
      </c>
      <c r="Z1664" t="s">
        <v>1568</v>
      </c>
      <c r="AA1664" t="s">
        <v>249</v>
      </c>
      <c r="AB1664" t="s">
        <v>121</v>
      </c>
      <c r="AC1664" t="s">
        <v>255</v>
      </c>
      <c r="AD1664" t="s">
        <v>135</v>
      </c>
      <c r="AE1664" t="str">
        <f>IF(B1664&gt;0,IF(B1664&gt;0,(IF(B1664&lt;&gt;'PLAN SEMANAL'!$A$2,BLTOTAL!AA1664,""))),"")</f>
        <v>SOPORTE</v>
      </c>
      <c r="AF1664" t="str">
        <f>IF(AH1664="Completo","Completo",IF(IF(B1664&gt;0,_xlfn.XLOOKUP(B1664,'Detalle reservas completas fesa'!K:K,'Detalle reservas completas fesa'!Q:Q,_xlfn.XLOOKUP(B1664,'MB25'!L:L,'MB25'!Q:Q,"Incompleto")),"")="PENDIENTE","Incompleto",IF(B1664&gt;0,_xlfn.XLOOKUP(B1664,'Detalle reservas completas fesa'!K:K,'Detalle reservas completas fesa'!Q:Q,IF(AD1664="SIN MATERIAL","Completo",IF(AD1664="COMPLETO","Completo","Incompleto"))))))</f>
        <v>Incompleto</v>
      </c>
      <c r="AG1664">
        <f>IF(B1664&gt;0,_xlfn.XLOOKUP(B1664,IW49BLTOTAL!A:A,IW49BLTOTAL!H:H),"")</f>
        <v>0</v>
      </c>
      <c r="AH1664" t="str">
        <f>IF(IFERROR(_xlfn.XLOOKUP(B1664,'Detalle custodia'!B:B,'Detalle custodia'!O:O),"")="custodia","Completo","")</f>
        <v/>
      </c>
    </row>
    <row r="1665" spans="1:34" x14ac:dyDescent="0.35">
      <c r="A1665" t="s">
        <v>257</v>
      </c>
      <c r="B1665">
        <v>6487452</v>
      </c>
      <c r="C1665" t="s">
        <v>138</v>
      </c>
      <c r="D1665" t="s">
        <v>1114</v>
      </c>
      <c r="E1665" t="s">
        <v>310</v>
      </c>
      <c r="F1665" t="s">
        <v>133</v>
      </c>
      <c r="G1665" t="s">
        <v>191</v>
      </c>
      <c r="H1665" s="16">
        <v>45838</v>
      </c>
      <c r="I1665" s="16">
        <v>45838</v>
      </c>
      <c r="J1665" t="s">
        <v>856</v>
      </c>
      <c r="K1665">
        <v>1216100</v>
      </c>
      <c r="L1665" t="s">
        <v>258</v>
      </c>
      <c r="O1665">
        <v>10014715</v>
      </c>
      <c r="P1665" t="s">
        <v>1115</v>
      </c>
      <c r="Q1665">
        <v>0</v>
      </c>
      <c r="R1665" t="s">
        <v>269</v>
      </c>
      <c r="S1665" t="s">
        <v>3891</v>
      </c>
      <c r="T1665">
        <v>11457591</v>
      </c>
      <c r="U1665" s="16">
        <v>45575</v>
      </c>
      <c r="V1665" s="16">
        <v>45838</v>
      </c>
      <c r="W1665" s="16">
        <v>45816</v>
      </c>
      <c r="X1665">
        <v>0</v>
      </c>
      <c r="Y1665">
        <v>1290900</v>
      </c>
      <c r="Z1665" t="s">
        <v>1568</v>
      </c>
      <c r="AA1665" t="s">
        <v>249</v>
      </c>
      <c r="AB1665" t="s">
        <v>121</v>
      </c>
      <c r="AC1665" t="s">
        <v>255</v>
      </c>
      <c r="AD1665" t="s">
        <v>122</v>
      </c>
      <c r="AE1665" t="str">
        <f>IF(B1665&gt;0,IF(B1665&gt;0,(IF(B1665&lt;&gt;'PLAN SEMANAL'!$A$2,BLTOTAL!AA1665,""))),"")</f>
        <v>SOPORTE</v>
      </c>
      <c r="AF1665" t="str">
        <f>IF(AH1665="Completo","Completo",IF(IF(B1665&gt;0,_xlfn.XLOOKUP(B1665,'Detalle reservas completas fesa'!K:K,'Detalle reservas completas fesa'!Q:Q,_xlfn.XLOOKUP(B1665,'MB25'!L:L,'MB25'!Q:Q,"Incompleto")),"")="PENDIENTE","Incompleto",IF(B1665&gt;0,_xlfn.XLOOKUP(B1665,'Detalle reservas completas fesa'!K:K,'Detalle reservas completas fesa'!Q:Q,IF(AD1665="SIN MATERIAL","Completo",IF(AD1665="COMPLETO","Completo","Incompleto"))))))</f>
        <v>Completo</v>
      </c>
      <c r="AG1665">
        <f>IF(B1665&gt;0,_xlfn.XLOOKUP(B1665,IW49BLTOTAL!A:A,IW49BLTOTAL!H:H),"")</f>
        <v>0</v>
      </c>
      <c r="AH1665" t="str">
        <f>IF(IFERROR(_xlfn.XLOOKUP(B1665,'Detalle custodia'!B:B,'Detalle custodia'!O:O),"")="custodia","Completo","")</f>
        <v/>
      </c>
    </row>
    <row r="1666" spans="1:34" x14ac:dyDescent="0.35">
      <c r="A1666" t="s">
        <v>257</v>
      </c>
      <c r="B1666">
        <v>6487449</v>
      </c>
      <c r="C1666" t="s">
        <v>138</v>
      </c>
      <c r="D1666" t="s">
        <v>1116</v>
      </c>
      <c r="E1666" t="s">
        <v>310</v>
      </c>
      <c r="F1666" t="s">
        <v>133</v>
      </c>
      <c r="G1666" t="s">
        <v>191</v>
      </c>
      <c r="H1666" s="16">
        <v>45838</v>
      </c>
      <c r="I1666" s="16">
        <v>45838</v>
      </c>
      <c r="J1666" t="s">
        <v>856</v>
      </c>
      <c r="K1666">
        <v>1216100</v>
      </c>
      <c r="L1666" t="s">
        <v>258</v>
      </c>
      <c r="O1666">
        <v>10014714</v>
      </c>
      <c r="P1666" t="s">
        <v>1117</v>
      </c>
      <c r="Q1666">
        <v>0</v>
      </c>
      <c r="R1666" t="s">
        <v>269</v>
      </c>
      <c r="S1666" t="s">
        <v>3891</v>
      </c>
      <c r="T1666">
        <v>11457590</v>
      </c>
      <c r="U1666" s="16">
        <v>45575</v>
      </c>
      <c r="V1666" s="16">
        <v>45838</v>
      </c>
      <c r="W1666" s="16">
        <v>45816</v>
      </c>
      <c r="X1666">
        <v>0</v>
      </c>
      <c r="Y1666">
        <v>1290900</v>
      </c>
      <c r="Z1666" t="s">
        <v>1568</v>
      </c>
      <c r="AA1666" t="s">
        <v>249</v>
      </c>
      <c r="AB1666" t="s">
        <v>121</v>
      </c>
      <c r="AC1666" t="s">
        <v>255</v>
      </c>
      <c r="AD1666" t="s">
        <v>122</v>
      </c>
      <c r="AE1666" t="str">
        <f>IF(B1666&gt;0,IF(B1666&gt;0,(IF(B1666&lt;&gt;'PLAN SEMANAL'!$A$2,BLTOTAL!AA1666,""))),"")</f>
        <v>SOPORTE</v>
      </c>
      <c r="AF1666" t="str">
        <f>IF(AH1666="Completo","Completo",IF(IF(B1666&gt;0,_xlfn.XLOOKUP(B1666,'Detalle reservas completas fesa'!K:K,'Detalle reservas completas fesa'!Q:Q,_xlfn.XLOOKUP(B1666,'MB25'!L:L,'MB25'!Q:Q,"Incompleto")),"")="PENDIENTE","Incompleto",IF(B1666&gt;0,_xlfn.XLOOKUP(B1666,'Detalle reservas completas fesa'!K:K,'Detalle reservas completas fesa'!Q:Q,IF(AD1666="SIN MATERIAL","Completo",IF(AD1666="COMPLETO","Completo","Incompleto"))))))</f>
        <v>Completo</v>
      </c>
      <c r="AG1666">
        <f>IF(B1666&gt;0,_xlfn.XLOOKUP(B1666,IW49BLTOTAL!A:A,IW49BLTOTAL!H:H),"")</f>
        <v>0</v>
      </c>
      <c r="AH1666" t="str">
        <f>IF(IFERROR(_xlfn.XLOOKUP(B1666,'Detalle custodia'!B:B,'Detalle custodia'!O:O),"")="custodia","Completo","")</f>
        <v/>
      </c>
    </row>
    <row r="1667" spans="1:34" x14ac:dyDescent="0.35">
      <c r="A1667" t="s">
        <v>144</v>
      </c>
      <c r="B1667">
        <v>6487428</v>
      </c>
      <c r="C1667" t="s">
        <v>138</v>
      </c>
      <c r="D1667" t="s">
        <v>1118</v>
      </c>
      <c r="E1667" t="s">
        <v>310</v>
      </c>
      <c r="F1667" t="s">
        <v>125</v>
      </c>
      <c r="G1667" t="s">
        <v>153</v>
      </c>
      <c r="H1667" s="16">
        <v>45808</v>
      </c>
      <c r="I1667" s="16">
        <v>45808</v>
      </c>
      <c r="J1667" t="s">
        <v>856</v>
      </c>
      <c r="K1667">
        <v>1216100</v>
      </c>
      <c r="L1667" t="s">
        <v>393</v>
      </c>
      <c r="O1667">
        <v>10014649</v>
      </c>
      <c r="P1667" t="s">
        <v>144</v>
      </c>
      <c r="Q1667">
        <v>0</v>
      </c>
      <c r="R1667" t="s">
        <v>343</v>
      </c>
      <c r="S1667" t="s">
        <v>347</v>
      </c>
      <c r="T1667">
        <v>11473543</v>
      </c>
      <c r="U1667" s="16">
        <v>45575</v>
      </c>
      <c r="V1667" s="16">
        <v>45808</v>
      </c>
      <c r="W1667" s="16">
        <v>45805</v>
      </c>
      <c r="X1667">
        <v>0</v>
      </c>
      <c r="Y1667">
        <v>1290900</v>
      </c>
      <c r="Z1667" t="s">
        <v>1568</v>
      </c>
      <c r="AA1667" t="s">
        <v>249</v>
      </c>
      <c r="AB1667" t="s">
        <v>121</v>
      </c>
      <c r="AC1667" t="s">
        <v>255</v>
      </c>
      <c r="AD1667" t="s">
        <v>122</v>
      </c>
      <c r="AE1667" t="str">
        <f>IF(B1667&gt;0,IF(B1667&gt;0,(IF(B1667&lt;&gt;'PLAN SEMANAL'!$A$2,BLTOTAL!AA1667,""))),"")</f>
        <v>SOPORTE</v>
      </c>
      <c r="AF1667" t="str">
        <f>IF(AH1667="Completo","Completo",IF(IF(B1667&gt;0,_xlfn.XLOOKUP(B1667,'Detalle reservas completas fesa'!K:K,'Detalle reservas completas fesa'!Q:Q,_xlfn.XLOOKUP(B1667,'MB25'!L:L,'MB25'!Q:Q,"Incompleto")),"")="PENDIENTE","Incompleto",IF(B1667&gt;0,_xlfn.XLOOKUP(B1667,'Detalle reservas completas fesa'!K:K,'Detalle reservas completas fesa'!Q:Q,IF(AD1667="SIN MATERIAL","Completo",IF(AD1667="COMPLETO","Completo","Incompleto"))))))</f>
        <v>Completo</v>
      </c>
      <c r="AG1667">
        <f>IF(B1667&gt;0,_xlfn.XLOOKUP(B1667,IW49BLTOTAL!A:A,IW49BLTOTAL!H:H),"")</f>
        <v>4</v>
      </c>
      <c r="AH1667" t="str">
        <f>IF(IFERROR(_xlfn.XLOOKUP(B1667,'Detalle custodia'!B:B,'Detalle custodia'!O:O),"")="custodia","Completo","")</f>
        <v/>
      </c>
    </row>
    <row r="1668" spans="1:34" x14ac:dyDescent="0.35">
      <c r="A1668" t="s">
        <v>324</v>
      </c>
      <c r="B1668">
        <v>6486837</v>
      </c>
      <c r="C1668" t="s">
        <v>138</v>
      </c>
      <c r="D1668" t="s">
        <v>1119</v>
      </c>
      <c r="E1668" t="s">
        <v>310</v>
      </c>
      <c r="F1668" t="s">
        <v>259</v>
      </c>
      <c r="G1668" t="s">
        <v>192</v>
      </c>
      <c r="H1668" s="16">
        <v>45809</v>
      </c>
      <c r="I1668" s="16">
        <v>45838</v>
      </c>
      <c r="J1668" t="s">
        <v>856</v>
      </c>
      <c r="K1668">
        <v>1216100</v>
      </c>
      <c r="L1668" t="s">
        <v>325</v>
      </c>
      <c r="O1668">
        <v>10014720</v>
      </c>
      <c r="P1668" t="s">
        <v>449</v>
      </c>
      <c r="Q1668">
        <v>4950.4399999999996</v>
      </c>
      <c r="R1668" t="s">
        <v>343</v>
      </c>
      <c r="S1668" t="s">
        <v>347</v>
      </c>
      <c r="T1668">
        <v>11472405</v>
      </c>
      <c r="U1668" s="16">
        <v>45573</v>
      </c>
      <c r="V1668" s="16">
        <v>45809</v>
      </c>
      <c r="W1668" s="16">
        <v>45805</v>
      </c>
      <c r="X1668">
        <v>4950.4399999999996</v>
      </c>
      <c r="Y1668">
        <v>1290900</v>
      </c>
      <c r="Z1668" t="s">
        <v>1568</v>
      </c>
      <c r="AA1668" t="s">
        <v>249</v>
      </c>
      <c r="AB1668" t="s">
        <v>121</v>
      </c>
      <c r="AC1668" t="s">
        <v>255</v>
      </c>
      <c r="AD1668" t="s">
        <v>122</v>
      </c>
      <c r="AE1668" t="str">
        <f>IF(B1668&gt;0,IF(B1668&gt;0,(IF(B1668&lt;&gt;'PLAN SEMANAL'!$A$2,BLTOTAL!AA1668,""))),"")</f>
        <v>SOPORTE</v>
      </c>
      <c r="AF1668" t="str">
        <f>IF(AH1668="Completo","Completo",IF(IF(B1668&gt;0,_xlfn.XLOOKUP(B1668,'Detalle reservas completas fesa'!K:K,'Detalle reservas completas fesa'!Q:Q,_xlfn.XLOOKUP(B1668,'MB25'!L:L,'MB25'!Q:Q,"Incompleto")),"")="PENDIENTE","Incompleto",IF(B1668&gt;0,_xlfn.XLOOKUP(B1668,'Detalle reservas completas fesa'!K:K,'Detalle reservas completas fesa'!Q:Q,IF(AD1668="SIN MATERIAL","Completo",IF(AD1668="COMPLETO","Completo","Incompleto"))))))</f>
        <v>Completo</v>
      </c>
      <c r="AG1668">
        <f>IF(B1668&gt;0,_xlfn.XLOOKUP(B1668,IW49BLTOTAL!A:A,IW49BLTOTAL!H:H),"")</f>
        <v>0</v>
      </c>
      <c r="AH1668" t="str">
        <f>IF(IFERROR(_xlfn.XLOOKUP(B1668,'Detalle custodia'!B:B,'Detalle custodia'!O:O),"")="custodia","Completo","")</f>
        <v/>
      </c>
    </row>
    <row r="1669" spans="1:34" x14ac:dyDescent="0.35">
      <c r="A1669" t="s">
        <v>324</v>
      </c>
      <c r="B1669">
        <v>6483998</v>
      </c>
      <c r="C1669" t="s">
        <v>138</v>
      </c>
      <c r="D1669" t="s">
        <v>1140</v>
      </c>
      <c r="E1669" t="s">
        <v>310</v>
      </c>
      <c r="F1669" t="s">
        <v>133</v>
      </c>
      <c r="G1669" t="s">
        <v>132</v>
      </c>
      <c r="H1669" s="16">
        <v>45869</v>
      </c>
      <c r="I1669" s="16">
        <v>45869</v>
      </c>
      <c r="J1669" t="s">
        <v>856</v>
      </c>
      <c r="K1669">
        <v>1216100</v>
      </c>
      <c r="L1669" t="s">
        <v>325</v>
      </c>
      <c r="O1669">
        <v>10014726</v>
      </c>
      <c r="P1669" t="s">
        <v>412</v>
      </c>
      <c r="Q1669">
        <v>0</v>
      </c>
      <c r="R1669" t="s">
        <v>254</v>
      </c>
      <c r="S1669" t="s">
        <v>3891</v>
      </c>
      <c r="T1669">
        <v>11469598</v>
      </c>
      <c r="U1669" s="16">
        <v>45568</v>
      </c>
      <c r="V1669" s="16">
        <v>45869</v>
      </c>
      <c r="W1669" s="16">
        <v>45848</v>
      </c>
      <c r="X1669">
        <v>0</v>
      </c>
      <c r="Y1669">
        <v>1290900</v>
      </c>
      <c r="Z1669" t="s">
        <v>1568</v>
      </c>
      <c r="AA1669" t="s">
        <v>249</v>
      </c>
      <c r="AB1669" t="s">
        <v>121</v>
      </c>
      <c r="AC1669" t="s">
        <v>255</v>
      </c>
      <c r="AD1669" t="s">
        <v>122</v>
      </c>
      <c r="AE1669" t="str">
        <f>IF(B1669&gt;0,IF(B1669&gt;0,(IF(B1669&lt;&gt;'PLAN SEMANAL'!$A$2,BLTOTAL!AA1669,""))),"")</f>
        <v>SOPORTE</v>
      </c>
      <c r="AF1669" t="str">
        <f>IF(AH1669="Completo","Completo",IF(IF(B1669&gt;0,_xlfn.XLOOKUP(B1669,'Detalle reservas completas fesa'!K:K,'Detalle reservas completas fesa'!Q:Q,_xlfn.XLOOKUP(B1669,'MB25'!L:L,'MB25'!Q:Q,"Incompleto")),"")="PENDIENTE","Incompleto",IF(B1669&gt;0,_xlfn.XLOOKUP(B1669,'Detalle reservas completas fesa'!K:K,'Detalle reservas completas fesa'!Q:Q,IF(AD1669="SIN MATERIAL","Completo",IF(AD1669="COMPLETO","Completo","Incompleto"))))))</f>
        <v>Completo</v>
      </c>
      <c r="AG1669">
        <f>IF(B1669&gt;0,_xlfn.XLOOKUP(B1669,IW49BLTOTAL!A:A,IW49BLTOTAL!H:H),"")</f>
        <v>0</v>
      </c>
      <c r="AH1669" t="str">
        <f>IF(IFERROR(_xlfn.XLOOKUP(B1669,'Detalle custodia'!B:B,'Detalle custodia'!O:O),"")="custodia","Completo","")</f>
        <v/>
      </c>
    </row>
    <row r="1670" spans="1:34" x14ac:dyDescent="0.35">
      <c r="A1670" t="s">
        <v>419</v>
      </c>
      <c r="B1670">
        <v>6483333</v>
      </c>
      <c r="C1670" t="s">
        <v>129</v>
      </c>
      <c r="D1670" t="s">
        <v>586</v>
      </c>
      <c r="E1670" t="s">
        <v>310</v>
      </c>
      <c r="F1670" t="s">
        <v>125</v>
      </c>
      <c r="G1670" t="s">
        <v>136</v>
      </c>
      <c r="H1670" s="16">
        <v>45839</v>
      </c>
      <c r="I1670" s="16">
        <v>45869</v>
      </c>
      <c r="J1670" t="s">
        <v>3476</v>
      </c>
      <c r="K1670">
        <v>1213130</v>
      </c>
      <c r="L1670" t="s">
        <v>420</v>
      </c>
      <c r="O1670">
        <v>10014605</v>
      </c>
      <c r="P1670" t="s">
        <v>419</v>
      </c>
      <c r="Q1670">
        <v>31139</v>
      </c>
      <c r="R1670" t="s">
        <v>329</v>
      </c>
      <c r="S1670" t="s">
        <v>3901</v>
      </c>
      <c r="T1670">
        <v>11465559</v>
      </c>
      <c r="U1670" s="16">
        <v>45566</v>
      </c>
      <c r="V1670" s="16">
        <v>45839</v>
      </c>
      <c r="W1670" s="16">
        <v>45835</v>
      </c>
      <c r="X1670">
        <v>31139</v>
      </c>
      <c r="Y1670">
        <v>1290900</v>
      </c>
      <c r="Z1670" t="s">
        <v>1568</v>
      </c>
      <c r="AA1670" t="s">
        <v>245</v>
      </c>
      <c r="AB1670" t="s">
        <v>121</v>
      </c>
      <c r="AC1670" t="s">
        <v>255</v>
      </c>
      <c r="AD1670" t="s">
        <v>135</v>
      </c>
      <c r="AE1670" t="str">
        <f>IF(B1670&gt;0,IF(B1670&gt;0,(IF(B1670&lt;&gt;'PLAN SEMANAL'!$A$2,BLTOTAL!AA1670,""))),"")</f>
        <v>ACARREO</v>
      </c>
      <c r="AF1670" t="str">
        <f>IF(AH1670="Completo","Completo",IF(IF(B1670&gt;0,_xlfn.XLOOKUP(B1670,'Detalle reservas completas fesa'!K:K,'Detalle reservas completas fesa'!Q:Q,_xlfn.XLOOKUP(B1670,'MB25'!L:L,'MB25'!Q:Q,"Incompleto")),"")="PENDIENTE","Incompleto",IF(B1670&gt;0,_xlfn.XLOOKUP(B1670,'Detalle reservas completas fesa'!K:K,'Detalle reservas completas fesa'!Q:Q,IF(AD1670="SIN MATERIAL","Completo",IF(AD1670="COMPLETO","Completo","Incompleto"))))))</f>
        <v>Incompleto</v>
      </c>
      <c r="AG1670">
        <f>IF(B1670&gt;0,_xlfn.XLOOKUP(B1670,IW49BLTOTAL!A:A,IW49BLTOTAL!H:H),"")</f>
        <v>36</v>
      </c>
      <c r="AH1670" t="str">
        <f>IF(IFERROR(_xlfn.XLOOKUP(B1670,'Detalle custodia'!B:B,'Detalle custodia'!O:O),"")="custodia","Completo","")</f>
        <v/>
      </c>
    </row>
    <row r="1671" spans="1:34" x14ac:dyDescent="0.35">
      <c r="A1671" t="s">
        <v>201</v>
      </c>
      <c r="B1671">
        <v>6483283</v>
      </c>
      <c r="C1671" t="s">
        <v>129</v>
      </c>
      <c r="D1671" t="s">
        <v>5228</v>
      </c>
      <c r="E1671" t="s">
        <v>310</v>
      </c>
      <c r="F1671" t="s">
        <v>125</v>
      </c>
      <c r="G1671" t="s">
        <v>6032</v>
      </c>
      <c r="H1671" s="16">
        <v>45838</v>
      </c>
      <c r="I1671" s="16">
        <v>45838</v>
      </c>
      <c r="J1671" t="s">
        <v>3478</v>
      </c>
      <c r="K1671">
        <v>1213130</v>
      </c>
      <c r="L1671" t="s">
        <v>334</v>
      </c>
      <c r="M1671" s="16">
        <v>45786</v>
      </c>
      <c r="O1671">
        <v>10014602</v>
      </c>
      <c r="P1671" t="s">
        <v>201</v>
      </c>
      <c r="Q1671">
        <v>20121.61</v>
      </c>
      <c r="R1671" t="s">
        <v>254</v>
      </c>
      <c r="S1671" t="s">
        <v>3891</v>
      </c>
      <c r="T1671">
        <v>11463677</v>
      </c>
      <c r="U1671" s="16">
        <v>45566</v>
      </c>
      <c r="V1671" s="16">
        <v>45838</v>
      </c>
      <c r="W1671" s="16">
        <v>45816</v>
      </c>
      <c r="X1671">
        <v>20121.61</v>
      </c>
      <c r="Y1671">
        <v>1290900</v>
      </c>
      <c r="Z1671" t="s">
        <v>1568</v>
      </c>
      <c r="AA1671" t="s">
        <v>245</v>
      </c>
      <c r="AB1671" t="s">
        <v>121</v>
      </c>
      <c r="AC1671" t="s">
        <v>255</v>
      </c>
      <c r="AD1671" t="s">
        <v>141</v>
      </c>
      <c r="AE1671" t="str">
        <f>IF(B1671&gt;0,IF(B1671&gt;0,(IF(B1671&lt;&gt;'PLAN SEMANAL'!$A$2,BLTOTAL!AA1671,""))),"")</f>
        <v>ACARREO</v>
      </c>
      <c r="AF1671" t="str">
        <f>IF(AH1671="Completo","Completo",IF(IF(B1671&gt;0,_xlfn.XLOOKUP(B1671,'Detalle reservas completas fesa'!K:K,'Detalle reservas completas fesa'!Q:Q,_xlfn.XLOOKUP(B1671,'MB25'!L:L,'MB25'!Q:Q,"Incompleto")),"")="PENDIENTE","Incompleto",IF(B1671&gt;0,_xlfn.XLOOKUP(B1671,'Detalle reservas completas fesa'!K:K,'Detalle reservas completas fesa'!Q:Q,IF(AD1671="SIN MATERIAL","Completo",IF(AD1671="COMPLETO","Completo","Incompleto"))))))</f>
        <v>Incompleto</v>
      </c>
      <c r="AG1671">
        <f>IF(B1671&gt;0,_xlfn.XLOOKUP(B1671,IW49BLTOTAL!A:A,IW49BLTOTAL!H:H),"")</f>
        <v>4</v>
      </c>
      <c r="AH1671" t="str">
        <f>IF(IFERROR(_xlfn.XLOOKUP(B1671,'Detalle custodia'!B:B,'Detalle custodia'!O:O),"")="custodia","Completo","")</f>
        <v/>
      </c>
    </row>
    <row r="1672" spans="1:34" x14ac:dyDescent="0.35">
      <c r="A1672" t="s">
        <v>128</v>
      </c>
      <c r="B1672">
        <v>6483204</v>
      </c>
      <c r="C1672" t="s">
        <v>123</v>
      </c>
      <c r="D1672" t="s">
        <v>1103</v>
      </c>
      <c r="E1672" t="s">
        <v>310</v>
      </c>
      <c r="F1672" t="s">
        <v>133</v>
      </c>
      <c r="G1672" t="s">
        <v>147</v>
      </c>
      <c r="H1672" s="16">
        <v>45845</v>
      </c>
      <c r="I1672" s="16">
        <v>45845</v>
      </c>
      <c r="J1672" t="s">
        <v>856</v>
      </c>
      <c r="K1672">
        <v>1210100</v>
      </c>
      <c r="L1672" t="s">
        <v>390</v>
      </c>
      <c r="O1672">
        <v>10014594</v>
      </c>
      <c r="P1672" t="s">
        <v>128</v>
      </c>
      <c r="Q1672">
        <v>0</v>
      </c>
      <c r="R1672" t="s">
        <v>254</v>
      </c>
      <c r="S1672" t="s">
        <v>342</v>
      </c>
      <c r="T1672">
        <v>11464349</v>
      </c>
      <c r="U1672" s="16">
        <v>45565</v>
      </c>
      <c r="V1672" s="16">
        <v>45845</v>
      </c>
      <c r="W1672" s="16">
        <v>45805</v>
      </c>
      <c r="X1672">
        <v>0</v>
      </c>
      <c r="Y1672">
        <v>1290900</v>
      </c>
      <c r="Z1672" t="s">
        <v>1568</v>
      </c>
      <c r="AA1672" t="s">
        <v>248</v>
      </c>
      <c r="AB1672" t="s">
        <v>121</v>
      </c>
      <c r="AC1672" t="s">
        <v>255</v>
      </c>
      <c r="AD1672" t="s">
        <v>141</v>
      </c>
      <c r="AE1672" t="str">
        <f>IF(B1672&gt;0,IF(B1672&gt;0,(IF(B1672&lt;&gt;'PLAN SEMANAL'!$A$2,BLTOTAL!AA1672,""))),"")</f>
        <v>PERFORACIO</v>
      </c>
      <c r="AF1672" t="str">
        <f>IF(AH1672="Completo","Completo",IF(IF(B1672&gt;0,_xlfn.XLOOKUP(B1672,'Detalle reservas completas fesa'!K:K,'Detalle reservas completas fesa'!Q:Q,_xlfn.XLOOKUP(B1672,'MB25'!L:L,'MB25'!Q:Q,"Incompleto")),"")="PENDIENTE","Incompleto",IF(B1672&gt;0,_xlfn.XLOOKUP(B1672,'Detalle reservas completas fesa'!K:K,'Detalle reservas completas fesa'!Q:Q,IF(AD1672="SIN MATERIAL","Completo",IF(AD1672="COMPLETO","Completo","Incompleto"))))))</f>
        <v>Incompleto</v>
      </c>
      <c r="AG1672">
        <f>IF(B1672&gt;0,_xlfn.XLOOKUP(B1672,IW49BLTOTAL!A:A,IW49BLTOTAL!H:H),"")</f>
        <v>16</v>
      </c>
      <c r="AH1672" t="str">
        <f>IF(IFERROR(_xlfn.XLOOKUP(B1672,'Detalle custodia'!B:B,'Detalle custodia'!O:O),"")="custodia","Completo","")</f>
        <v/>
      </c>
    </row>
    <row r="1673" spans="1:34" x14ac:dyDescent="0.35">
      <c r="A1673" t="s">
        <v>128</v>
      </c>
      <c r="B1673">
        <v>6482302</v>
      </c>
      <c r="C1673" t="s">
        <v>123</v>
      </c>
      <c r="D1673" t="s">
        <v>1090</v>
      </c>
      <c r="E1673" t="s">
        <v>310</v>
      </c>
      <c r="F1673" t="s">
        <v>133</v>
      </c>
      <c r="G1673" t="s">
        <v>132</v>
      </c>
      <c r="H1673" s="16">
        <v>45845</v>
      </c>
      <c r="I1673" s="16">
        <v>45845</v>
      </c>
      <c r="J1673" t="s">
        <v>856</v>
      </c>
      <c r="K1673">
        <v>1210100</v>
      </c>
      <c r="L1673" t="s">
        <v>390</v>
      </c>
      <c r="O1673">
        <v>10014594</v>
      </c>
      <c r="P1673" t="s">
        <v>128</v>
      </c>
      <c r="Q1673">
        <v>0</v>
      </c>
      <c r="R1673" t="s">
        <v>342</v>
      </c>
      <c r="S1673" t="s">
        <v>342</v>
      </c>
      <c r="T1673">
        <v>11451424</v>
      </c>
      <c r="U1673" s="16">
        <v>45563</v>
      </c>
      <c r="V1673" s="16">
        <v>45845</v>
      </c>
      <c r="W1673" s="16">
        <v>45805</v>
      </c>
      <c r="X1673">
        <v>0</v>
      </c>
      <c r="Y1673">
        <v>1290900</v>
      </c>
      <c r="Z1673" t="s">
        <v>1568</v>
      </c>
      <c r="AA1673" t="s">
        <v>248</v>
      </c>
      <c r="AB1673" t="s">
        <v>121</v>
      </c>
      <c r="AC1673" t="s">
        <v>255</v>
      </c>
      <c r="AD1673" t="s">
        <v>122</v>
      </c>
      <c r="AE1673" t="str">
        <f>IF(B1673&gt;0,IF(B1673&gt;0,(IF(B1673&lt;&gt;'PLAN SEMANAL'!$A$2,BLTOTAL!AA1673,""))),"")</f>
        <v>PERFORACIO</v>
      </c>
      <c r="AF1673" t="str">
        <f>IF(AH1673="Completo","Completo",IF(IF(B1673&gt;0,_xlfn.XLOOKUP(B1673,'Detalle reservas completas fesa'!K:K,'Detalle reservas completas fesa'!Q:Q,_xlfn.XLOOKUP(B1673,'MB25'!L:L,'MB25'!Q:Q,"Incompleto")),"")="PENDIENTE","Incompleto",IF(B1673&gt;0,_xlfn.XLOOKUP(B1673,'Detalle reservas completas fesa'!K:K,'Detalle reservas completas fesa'!Q:Q,IF(AD1673="SIN MATERIAL","Completo",IF(AD1673="COMPLETO","Completo","Incompleto"))))))</f>
        <v>Completo</v>
      </c>
      <c r="AG1673">
        <f>IF(B1673&gt;0,_xlfn.XLOOKUP(B1673,IW49BLTOTAL!A:A,IW49BLTOTAL!H:H),"")</f>
        <v>4</v>
      </c>
      <c r="AH1673" t="str">
        <f>IF(IFERROR(_xlfn.XLOOKUP(B1673,'Detalle custodia'!B:B,'Detalle custodia'!O:O),"")="custodia","Completo","")</f>
        <v/>
      </c>
    </row>
    <row r="1674" spans="1:34" x14ac:dyDescent="0.35">
      <c r="A1674" t="s">
        <v>134</v>
      </c>
      <c r="B1674">
        <v>6482288</v>
      </c>
      <c r="C1674" t="s">
        <v>123</v>
      </c>
      <c r="D1674" t="s">
        <v>1091</v>
      </c>
      <c r="E1674" t="s">
        <v>310</v>
      </c>
      <c r="F1674" t="s">
        <v>259</v>
      </c>
      <c r="G1674" t="s">
        <v>192</v>
      </c>
      <c r="H1674" s="16">
        <v>45809</v>
      </c>
      <c r="I1674" s="16">
        <v>45809</v>
      </c>
      <c r="J1674" t="s">
        <v>856</v>
      </c>
      <c r="K1674">
        <v>1210101</v>
      </c>
      <c r="L1674" t="s">
        <v>271</v>
      </c>
      <c r="O1674">
        <v>10014658</v>
      </c>
      <c r="P1674" t="s">
        <v>134</v>
      </c>
      <c r="Q1674">
        <v>6430.69</v>
      </c>
      <c r="R1674" t="s">
        <v>342</v>
      </c>
      <c r="S1674" t="s">
        <v>343</v>
      </c>
      <c r="T1674">
        <v>11464696</v>
      </c>
      <c r="U1674" s="16">
        <v>45563</v>
      </c>
      <c r="V1674" s="16">
        <v>45809</v>
      </c>
      <c r="W1674" s="16">
        <v>45798</v>
      </c>
      <c r="X1674">
        <v>6430.69</v>
      </c>
      <c r="Y1674">
        <v>1290900</v>
      </c>
      <c r="Z1674" t="s">
        <v>1568</v>
      </c>
      <c r="AA1674" t="s">
        <v>248</v>
      </c>
      <c r="AB1674" t="s">
        <v>121</v>
      </c>
      <c r="AC1674" t="s">
        <v>255</v>
      </c>
      <c r="AD1674" t="s">
        <v>135</v>
      </c>
      <c r="AE1674" t="str">
        <f>IF(B1674&gt;0,IF(B1674&gt;0,(IF(B1674&lt;&gt;'PLAN SEMANAL'!$A$2,BLTOTAL!AA1674,""))),"")</f>
        <v>PERFORACIO</v>
      </c>
      <c r="AF1674" t="str">
        <f>IF(AH1674="Completo","Completo",IF(IF(B1674&gt;0,_xlfn.XLOOKUP(B1674,'Detalle reservas completas fesa'!K:K,'Detalle reservas completas fesa'!Q:Q,_xlfn.XLOOKUP(B1674,'MB25'!L:L,'MB25'!Q:Q,"Incompleto")),"")="PENDIENTE","Incompleto",IF(B1674&gt;0,_xlfn.XLOOKUP(B1674,'Detalle reservas completas fesa'!K:K,'Detalle reservas completas fesa'!Q:Q,IF(AD1674="SIN MATERIAL","Completo",IF(AD1674="COMPLETO","Completo","Incompleto"))))))</f>
        <v>Incompleto</v>
      </c>
      <c r="AG1674">
        <f>IF(B1674&gt;0,_xlfn.XLOOKUP(B1674,IW49BLTOTAL!A:A,IW49BLTOTAL!H:H),"")</f>
        <v>2</v>
      </c>
      <c r="AH1674" t="str">
        <f>IF(IFERROR(_xlfn.XLOOKUP(B1674,'Detalle custodia'!B:B,'Detalle custodia'!O:O),"")="custodia","Completo","")</f>
        <v/>
      </c>
    </row>
    <row r="1675" spans="1:34" x14ac:dyDescent="0.35">
      <c r="A1675" t="s">
        <v>218</v>
      </c>
      <c r="B1675">
        <v>6481828</v>
      </c>
      <c r="C1675" t="s">
        <v>129</v>
      </c>
      <c r="D1675" t="s">
        <v>1092</v>
      </c>
      <c r="E1675" t="s">
        <v>310</v>
      </c>
      <c r="F1675" t="s">
        <v>133</v>
      </c>
      <c r="G1675" t="s">
        <v>147</v>
      </c>
      <c r="H1675" s="16">
        <v>45809</v>
      </c>
      <c r="I1675" s="16">
        <v>45809</v>
      </c>
      <c r="J1675" t="s">
        <v>856</v>
      </c>
      <c r="K1675">
        <v>1215150</v>
      </c>
      <c r="L1675" t="s">
        <v>279</v>
      </c>
      <c r="O1675">
        <v>10014633</v>
      </c>
      <c r="P1675" t="s">
        <v>218</v>
      </c>
      <c r="Q1675">
        <v>0</v>
      </c>
      <c r="R1675" t="s">
        <v>329</v>
      </c>
      <c r="S1675" t="s">
        <v>343</v>
      </c>
      <c r="T1675">
        <v>11374337</v>
      </c>
      <c r="U1675" s="16">
        <v>45562</v>
      </c>
      <c r="V1675" s="16">
        <v>45809</v>
      </c>
      <c r="W1675" s="16">
        <v>45776</v>
      </c>
      <c r="X1675">
        <v>0</v>
      </c>
      <c r="Y1675">
        <v>1290900</v>
      </c>
      <c r="Z1675" t="s">
        <v>1568</v>
      </c>
      <c r="AA1675" t="s">
        <v>246</v>
      </c>
      <c r="AB1675" t="s">
        <v>121</v>
      </c>
      <c r="AC1675" t="s">
        <v>255</v>
      </c>
      <c r="AD1675" t="s">
        <v>141</v>
      </c>
      <c r="AE1675" t="str">
        <f>IF(B1675&gt;0,IF(B1675&gt;0,(IF(B1675&lt;&gt;'PLAN SEMANAL'!$A$2,BLTOTAL!AA1675,""))),"")</f>
        <v>AUXILIAR</v>
      </c>
      <c r="AF1675" t="str">
        <f>IF(AH1675="Completo","Completo",IF(IF(B1675&gt;0,_xlfn.XLOOKUP(B1675,'Detalle reservas completas fesa'!K:K,'Detalle reservas completas fesa'!Q:Q,_xlfn.XLOOKUP(B1675,'MB25'!L:L,'MB25'!Q:Q,"Incompleto")),"")="PENDIENTE","Incompleto",IF(B1675&gt;0,_xlfn.XLOOKUP(B1675,'Detalle reservas completas fesa'!K:K,'Detalle reservas completas fesa'!Q:Q,IF(AD1675="SIN MATERIAL","Completo",IF(AD1675="COMPLETO","Completo","Incompleto"))))))</f>
        <v>Incompleto</v>
      </c>
      <c r="AG1675">
        <f>IF(B1675&gt;0,_xlfn.XLOOKUP(B1675,IW49BLTOTAL!A:A,IW49BLTOTAL!H:H),"")</f>
        <v>1</v>
      </c>
      <c r="AH1675" t="str">
        <f>IF(IFERROR(_xlfn.XLOOKUP(B1675,'Detalle custodia'!B:B,'Detalle custodia'!O:O),"")="custodia","Completo","")</f>
        <v/>
      </c>
    </row>
    <row r="1676" spans="1:34" x14ac:dyDescent="0.35">
      <c r="A1676" t="s">
        <v>178</v>
      </c>
      <c r="B1676">
        <v>6481799</v>
      </c>
      <c r="C1676" t="s">
        <v>129</v>
      </c>
      <c r="D1676" t="s">
        <v>1093</v>
      </c>
      <c r="E1676" t="s">
        <v>310</v>
      </c>
      <c r="F1676" t="s">
        <v>125</v>
      </c>
      <c r="G1676" t="s">
        <v>153</v>
      </c>
      <c r="H1676" s="16">
        <v>45839</v>
      </c>
      <c r="I1676" s="16">
        <v>45869</v>
      </c>
      <c r="J1676" t="s">
        <v>856</v>
      </c>
      <c r="K1676">
        <v>1215154</v>
      </c>
      <c r="L1676" t="s">
        <v>392</v>
      </c>
      <c r="O1676">
        <v>10014644</v>
      </c>
      <c r="P1676" t="s">
        <v>178</v>
      </c>
      <c r="Q1676">
        <v>0</v>
      </c>
      <c r="R1676" t="s">
        <v>329</v>
      </c>
      <c r="S1676" t="s">
        <v>308</v>
      </c>
      <c r="T1676">
        <v>11448269</v>
      </c>
      <c r="U1676" s="16">
        <v>45562</v>
      </c>
      <c r="V1676" s="16">
        <v>45839</v>
      </c>
      <c r="W1676" s="16">
        <v>45829</v>
      </c>
      <c r="X1676">
        <v>0</v>
      </c>
      <c r="Y1676">
        <v>1290900</v>
      </c>
      <c r="Z1676" t="s">
        <v>1568</v>
      </c>
      <c r="AA1676" t="s">
        <v>246</v>
      </c>
      <c r="AB1676" t="s">
        <v>121</v>
      </c>
      <c r="AC1676" t="s">
        <v>255</v>
      </c>
      <c r="AD1676" t="s">
        <v>141</v>
      </c>
      <c r="AE1676" t="str">
        <f>IF(B1676&gt;0,IF(B1676&gt;0,(IF(B1676&lt;&gt;'PLAN SEMANAL'!$A$2,BLTOTAL!AA1676,""))),"")</f>
        <v>AUXILIAR</v>
      </c>
      <c r="AF1676" t="str">
        <f>IF(AH1676="Completo","Completo",IF(IF(B1676&gt;0,_xlfn.XLOOKUP(B1676,'Detalle reservas completas fesa'!K:K,'Detalle reservas completas fesa'!Q:Q,_xlfn.XLOOKUP(B1676,'MB25'!L:L,'MB25'!Q:Q,"Incompleto")),"")="PENDIENTE","Incompleto",IF(B1676&gt;0,_xlfn.XLOOKUP(B1676,'Detalle reservas completas fesa'!K:K,'Detalle reservas completas fesa'!Q:Q,IF(AD1676="SIN MATERIAL","Completo",IF(AD1676="COMPLETO","Completo","Incompleto"))))))</f>
        <v>Completo</v>
      </c>
      <c r="AG1676">
        <f>IF(B1676&gt;0,_xlfn.XLOOKUP(B1676,IW49BLTOTAL!A:A,IW49BLTOTAL!H:H),"")</f>
        <v>16</v>
      </c>
      <c r="AH1676" t="str">
        <f>IF(IFERROR(_xlfn.XLOOKUP(B1676,'Detalle custodia'!B:B,'Detalle custodia'!O:O),"")="custodia","Completo","")</f>
        <v/>
      </c>
    </row>
    <row r="1677" spans="1:34" x14ac:dyDescent="0.35">
      <c r="A1677" t="s">
        <v>218</v>
      </c>
      <c r="B1677">
        <v>6481794</v>
      </c>
      <c r="C1677" t="s">
        <v>129</v>
      </c>
      <c r="D1677" t="s">
        <v>1094</v>
      </c>
      <c r="E1677" t="s">
        <v>310</v>
      </c>
      <c r="F1677" t="s">
        <v>133</v>
      </c>
      <c r="G1677" t="s">
        <v>147</v>
      </c>
      <c r="H1677" s="16">
        <v>45809</v>
      </c>
      <c r="I1677" s="16">
        <v>45809</v>
      </c>
      <c r="J1677" t="s">
        <v>856</v>
      </c>
      <c r="K1677">
        <v>1215150</v>
      </c>
      <c r="L1677" t="s">
        <v>279</v>
      </c>
      <c r="O1677">
        <v>10014633</v>
      </c>
      <c r="P1677" t="s">
        <v>218</v>
      </c>
      <c r="Q1677">
        <v>0</v>
      </c>
      <c r="R1677" t="s">
        <v>329</v>
      </c>
      <c r="S1677" t="s">
        <v>343</v>
      </c>
      <c r="T1677">
        <v>11409027</v>
      </c>
      <c r="U1677" s="16">
        <v>45562</v>
      </c>
      <c r="V1677" s="16">
        <v>45809</v>
      </c>
      <c r="W1677" s="16">
        <v>45776</v>
      </c>
      <c r="X1677">
        <v>0</v>
      </c>
      <c r="Y1677">
        <v>1290900</v>
      </c>
      <c r="Z1677" t="s">
        <v>1568</v>
      </c>
      <c r="AA1677" t="s">
        <v>246</v>
      </c>
      <c r="AB1677" t="s">
        <v>121</v>
      </c>
      <c r="AC1677" t="s">
        <v>255</v>
      </c>
      <c r="AD1677" t="s">
        <v>141</v>
      </c>
      <c r="AE1677" t="str">
        <f>IF(B1677&gt;0,IF(B1677&gt;0,(IF(B1677&lt;&gt;'PLAN SEMANAL'!$A$2,BLTOTAL!AA1677,""))),"")</f>
        <v>AUXILIAR</v>
      </c>
      <c r="AF1677" t="str">
        <f>IF(AH1677="Completo","Completo",IF(IF(B1677&gt;0,_xlfn.XLOOKUP(B1677,'Detalle reservas completas fesa'!K:K,'Detalle reservas completas fesa'!Q:Q,_xlfn.XLOOKUP(B1677,'MB25'!L:L,'MB25'!Q:Q,"Incompleto")),"")="PENDIENTE","Incompleto",IF(B1677&gt;0,_xlfn.XLOOKUP(B1677,'Detalle reservas completas fesa'!K:K,'Detalle reservas completas fesa'!Q:Q,IF(AD1677="SIN MATERIAL","Completo",IF(AD1677="COMPLETO","Completo","Incompleto"))))))</f>
        <v>Incompleto</v>
      </c>
      <c r="AG1677">
        <f>IF(B1677&gt;0,_xlfn.XLOOKUP(B1677,IW49BLTOTAL!A:A,IW49BLTOTAL!H:H),"")</f>
        <v>3</v>
      </c>
      <c r="AH1677" t="str">
        <f>IF(IFERROR(_xlfn.XLOOKUP(B1677,'Detalle custodia'!B:B,'Detalle custodia'!O:O),"")="custodia","Completo","")</f>
        <v/>
      </c>
    </row>
    <row r="1678" spans="1:34" x14ac:dyDescent="0.35">
      <c r="A1678" t="s">
        <v>218</v>
      </c>
      <c r="B1678">
        <v>6481793</v>
      </c>
      <c r="C1678" t="s">
        <v>129</v>
      </c>
      <c r="D1678" t="s">
        <v>1095</v>
      </c>
      <c r="E1678" t="s">
        <v>310</v>
      </c>
      <c r="F1678" t="s">
        <v>133</v>
      </c>
      <c r="G1678" t="s">
        <v>147</v>
      </c>
      <c r="H1678" s="16">
        <v>45839</v>
      </c>
      <c r="I1678" s="16">
        <v>45869</v>
      </c>
      <c r="J1678" t="s">
        <v>3476</v>
      </c>
      <c r="K1678">
        <v>1215150</v>
      </c>
      <c r="L1678" t="s">
        <v>279</v>
      </c>
      <c r="O1678">
        <v>10014633</v>
      </c>
      <c r="P1678" t="s">
        <v>218</v>
      </c>
      <c r="Q1678">
        <v>0</v>
      </c>
      <c r="R1678" t="s">
        <v>329</v>
      </c>
      <c r="S1678" t="s">
        <v>3901</v>
      </c>
      <c r="T1678">
        <v>11413975</v>
      </c>
      <c r="U1678" s="16">
        <v>45562</v>
      </c>
      <c r="V1678" s="16">
        <v>45839</v>
      </c>
      <c r="W1678" s="16">
        <v>45835</v>
      </c>
      <c r="X1678">
        <v>0</v>
      </c>
      <c r="Y1678">
        <v>1290900</v>
      </c>
      <c r="Z1678" t="s">
        <v>1568</v>
      </c>
      <c r="AA1678" t="s">
        <v>246</v>
      </c>
      <c r="AB1678" t="s">
        <v>121</v>
      </c>
      <c r="AC1678" t="s">
        <v>255</v>
      </c>
      <c r="AD1678" t="s">
        <v>141</v>
      </c>
      <c r="AE1678" t="str">
        <f>IF(B1678&gt;0,IF(B1678&gt;0,(IF(B1678&lt;&gt;'PLAN SEMANAL'!$A$2,BLTOTAL!AA1678,""))),"")</f>
        <v>AUXILIAR</v>
      </c>
      <c r="AF1678" t="str">
        <f>IF(AH1678="Completo","Completo",IF(IF(B1678&gt;0,_xlfn.XLOOKUP(B1678,'Detalle reservas completas fesa'!K:K,'Detalle reservas completas fesa'!Q:Q,_xlfn.XLOOKUP(B1678,'MB25'!L:L,'MB25'!Q:Q,"Incompleto")),"")="PENDIENTE","Incompleto",IF(B1678&gt;0,_xlfn.XLOOKUP(B1678,'Detalle reservas completas fesa'!K:K,'Detalle reservas completas fesa'!Q:Q,IF(AD1678="SIN MATERIAL","Completo",IF(AD1678="COMPLETO","Completo","Incompleto"))))))</f>
        <v>Incompleto</v>
      </c>
      <c r="AG1678">
        <f>IF(B1678&gt;0,_xlfn.XLOOKUP(B1678,IW49BLTOTAL!A:A,IW49BLTOTAL!H:H),"")</f>
        <v>2</v>
      </c>
      <c r="AH1678" t="str">
        <f>IF(IFERROR(_xlfn.XLOOKUP(B1678,'Detalle custodia'!B:B,'Detalle custodia'!O:O),"")="custodia","Completo","")</f>
        <v/>
      </c>
    </row>
    <row r="1679" spans="1:34" x14ac:dyDescent="0.35">
      <c r="A1679" t="s">
        <v>218</v>
      </c>
      <c r="B1679">
        <v>6481790</v>
      </c>
      <c r="C1679" t="s">
        <v>129</v>
      </c>
      <c r="D1679" t="s">
        <v>1096</v>
      </c>
      <c r="E1679" t="s">
        <v>310</v>
      </c>
      <c r="F1679" t="s">
        <v>133</v>
      </c>
      <c r="G1679" t="s">
        <v>132</v>
      </c>
      <c r="H1679" s="16">
        <v>45839</v>
      </c>
      <c r="I1679" s="16">
        <v>45869</v>
      </c>
      <c r="J1679" t="s">
        <v>3476</v>
      </c>
      <c r="K1679">
        <v>1215150</v>
      </c>
      <c r="L1679" t="s">
        <v>279</v>
      </c>
      <c r="O1679">
        <v>10014633</v>
      </c>
      <c r="P1679" t="s">
        <v>218</v>
      </c>
      <c r="Q1679">
        <v>0</v>
      </c>
      <c r="R1679" t="s">
        <v>329</v>
      </c>
      <c r="S1679" t="s">
        <v>3901</v>
      </c>
      <c r="T1679">
        <v>11424757</v>
      </c>
      <c r="U1679" s="16">
        <v>45562</v>
      </c>
      <c r="V1679" s="16">
        <v>45839</v>
      </c>
      <c r="W1679" s="16">
        <v>45835</v>
      </c>
      <c r="X1679">
        <v>0</v>
      </c>
      <c r="Y1679">
        <v>1290900</v>
      </c>
      <c r="Z1679" t="s">
        <v>1568</v>
      </c>
      <c r="AA1679" t="s">
        <v>246</v>
      </c>
      <c r="AB1679" t="s">
        <v>121</v>
      </c>
      <c r="AC1679" t="s">
        <v>255</v>
      </c>
      <c r="AD1679" t="s">
        <v>122</v>
      </c>
      <c r="AE1679" t="str">
        <f>IF(B1679&gt;0,IF(B1679&gt;0,(IF(B1679&lt;&gt;'PLAN SEMANAL'!$A$2,BLTOTAL!AA1679,""))),"")</f>
        <v>AUXILIAR</v>
      </c>
      <c r="AF1679" t="str">
        <f>IF(AH1679="Completo","Completo",IF(IF(B1679&gt;0,_xlfn.XLOOKUP(B1679,'Detalle reservas completas fesa'!K:K,'Detalle reservas completas fesa'!Q:Q,_xlfn.XLOOKUP(B1679,'MB25'!L:L,'MB25'!Q:Q,"Incompleto")),"")="PENDIENTE","Incompleto",IF(B1679&gt;0,_xlfn.XLOOKUP(B1679,'Detalle reservas completas fesa'!K:K,'Detalle reservas completas fesa'!Q:Q,IF(AD1679="SIN MATERIAL","Completo",IF(AD1679="COMPLETO","Completo","Incompleto"))))))</f>
        <v>Completo</v>
      </c>
      <c r="AG1679">
        <f>IF(B1679&gt;0,_xlfn.XLOOKUP(B1679,IW49BLTOTAL!A:A,IW49BLTOTAL!H:H),"")</f>
        <v>1</v>
      </c>
      <c r="AH1679" t="str">
        <f>IF(IFERROR(_xlfn.XLOOKUP(B1679,'Detalle custodia'!B:B,'Detalle custodia'!O:O),"")="custodia","Completo","")</f>
        <v/>
      </c>
    </row>
    <row r="1680" spans="1:34" x14ac:dyDescent="0.35">
      <c r="A1680" t="s">
        <v>218</v>
      </c>
      <c r="B1680">
        <v>6481789</v>
      </c>
      <c r="C1680" t="s">
        <v>129</v>
      </c>
      <c r="D1680" t="s">
        <v>1097</v>
      </c>
      <c r="E1680" t="s">
        <v>310</v>
      </c>
      <c r="F1680" t="s">
        <v>133</v>
      </c>
      <c r="G1680" t="s">
        <v>147</v>
      </c>
      <c r="H1680" s="16">
        <v>45809</v>
      </c>
      <c r="I1680" s="16">
        <v>45809</v>
      </c>
      <c r="J1680" t="s">
        <v>856</v>
      </c>
      <c r="K1680">
        <v>1215150</v>
      </c>
      <c r="L1680" t="s">
        <v>279</v>
      </c>
      <c r="O1680">
        <v>10014633</v>
      </c>
      <c r="P1680" t="s">
        <v>218</v>
      </c>
      <c r="Q1680">
        <v>0</v>
      </c>
      <c r="R1680" t="s">
        <v>329</v>
      </c>
      <c r="S1680" t="s">
        <v>343</v>
      </c>
      <c r="T1680">
        <v>11424725</v>
      </c>
      <c r="U1680" s="16">
        <v>45562</v>
      </c>
      <c r="V1680" s="16">
        <v>45809</v>
      </c>
      <c r="W1680" s="16">
        <v>45776</v>
      </c>
      <c r="X1680">
        <v>0</v>
      </c>
      <c r="Y1680">
        <v>1290900</v>
      </c>
      <c r="Z1680" t="s">
        <v>1568</v>
      </c>
      <c r="AA1680" t="s">
        <v>246</v>
      </c>
      <c r="AB1680" t="s">
        <v>121</v>
      </c>
      <c r="AC1680" t="s">
        <v>255</v>
      </c>
      <c r="AD1680" t="s">
        <v>141</v>
      </c>
      <c r="AE1680" t="str">
        <f>IF(B1680&gt;0,IF(B1680&gt;0,(IF(B1680&lt;&gt;'PLAN SEMANAL'!$A$2,BLTOTAL!AA1680,""))),"")</f>
        <v>AUXILIAR</v>
      </c>
      <c r="AF1680" t="str">
        <f>IF(AH1680="Completo","Completo",IF(IF(B1680&gt;0,_xlfn.XLOOKUP(B1680,'Detalle reservas completas fesa'!K:K,'Detalle reservas completas fesa'!Q:Q,_xlfn.XLOOKUP(B1680,'MB25'!L:L,'MB25'!Q:Q,"Incompleto")),"")="PENDIENTE","Incompleto",IF(B1680&gt;0,_xlfn.XLOOKUP(B1680,'Detalle reservas completas fesa'!K:K,'Detalle reservas completas fesa'!Q:Q,IF(AD1680="SIN MATERIAL","Completo",IF(AD1680="COMPLETO","Completo","Incompleto"))))))</f>
        <v>Incompleto</v>
      </c>
      <c r="AG1680">
        <f>IF(B1680&gt;0,_xlfn.XLOOKUP(B1680,IW49BLTOTAL!A:A,IW49BLTOTAL!H:H),"")</f>
        <v>1</v>
      </c>
      <c r="AH1680" t="str">
        <f>IF(IFERROR(_xlfn.XLOOKUP(B1680,'Detalle custodia'!B:B,'Detalle custodia'!O:O),"")="custodia","Completo","")</f>
        <v/>
      </c>
    </row>
    <row r="1681" spans="1:34" x14ac:dyDescent="0.35">
      <c r="A1681" t="s">
        <v>218</v>
      </c>
      <c r="B1681">
        <v>6481788</v>
      </c>
      <c r="C1681" t="s">
        <v>129</v>
      </c>
      <c r="D1681" t="s">
        <v>1098</v>
      </c>
      <c r="E1681" t="s">
        <v>310</v>
      </c>
      <c r="F1681" t="s">
        <v>133</v>
      </c>
      <c r="G1681" t="s">
        <v>147</v>
      </c>
      <c r="H1681" s="16">
        <v>45809</v>
      </c>
      <c r="I1681" s="16">
        <v>45809</v>
      </c>
      <c r="J1681" t="s">
        <v>856</v>
      </c>
      <c r="K1681">
        <v>1215150</v>
      </c>
      <c r="L1681" t="s">
        <v>279</v>
      </c>
      <c r="O1681">
        <v>10014633</v>
      </c>
      <c r="P1681" t="s">
        <v>218</v>
      </c>
      <c r="Q1681">
        <v>0</v>
      </c>
      <c r="R1681" t="s">
        <v>329</v>
      </c>
      <c r="S1681" t="s">
        <v>343</v>
      </c>
      <c r="T1681">
        <v>11424724</v>
      </c>
      <c r="U1681" s="16">
        <v>45562</v>
      </c>
      <c r="V1681" s="16">
        <v>45809</v>
      </c>
      <c r="W1681" s="16">
        <v>45776</v>
      </c>
      <c r="X1681">
        <v>0</v>
      </c>
      <c r="Y1681">
        <v>1290900</v>
      </c>
      <c r="Z1681" t="s">
        <v>1568</v>
      </c>
      <c r="AA1681" t="s">
        <v>246</v>
      </c>
      <c r="AB1681" t="s">
        <v>121</v>
      </c>
      <c r="AC1681" t="s">
        <v>255</v>
      </c>
      <c r="AD1681" t="s">
        <v>141</v>
      </c>
      <c r="AE1681" t="str">
        <f>IF(B1681&gt;0,IF(B1681&gt;0,(IF(B1681&lt;&gt;'PLAN SEMANAL'!$A$2,BLTOTAL!AA1681,""))),"")</f>
        <v>AUXILIAR</v>
      </c>
      <c r="AF1681" t="str">
        <f>IF(AH1681="Completo","Completo",IF(IF(B1681&gt;0,_xlfn.XLOOKUP(B1681,'Detalle reservas completas fesa'!K:K,'Detalle reservas completas fesa'!Q:Q,_xlfn.XLOOKUP(B1681,'MB25'!L:L,'MB25'!Q:Q,"Incompleto")),"")="PENDIENTE","Incompleto",IF(B1681&gt;0,_xlfn.XLOOKUP(B1681,'Detalle reservas completas fesa'!K:K,'Detalle reservas completas fesa'!Q:Q,IF(AD1681="SIN MATERIAL","Completo",IF(AD1681="COMPLETO","Completo","Incompleto"))))))</f>
        <v>Incompleto</v>
      </c>
      <c r="AG1681">
        <f>IF(B1681&gt;0,_xlfn.XLOOKUP(B1681,IW49BLTOTAL!A:A,IW49BLTOTAL!H:H),"")</f>
        <v>6</v>
      </c>
      <c r="AH1681" t="str">
        <f>IF(IFERROR(_xlfn.XLOOKUP(B1681,'Detalle custodia'!B:B,'Detalle custodia'!O:O),"")="custodia","Completo","")</f>
        <v/>
      </c>
    </row>
    <row r="1682" spans="1:34" x14ac:dyDescent="0.35">
      <c r="A1682" t="s">
        <v>218</v>
      </c>
      <c r="B1682">
        <v>6481785</v>
      </c>
      <c r="C1682" t="s">
        <v>129</v>
      </c>
      <c r="D1682" t="s">
        <v>1099</v>
      </c>
      <c r="E1682" t="s">
        <v>310</v>
      </c>
      <c r="F1682" t="s">
        <v>133</v>
      </c>
      <c r="G1682" t="s">
        <v>186</v>
      </c>
      <c r="H1682" s="16">
        <v>45809</v>
      </c>
      <c r="I1682" s="16">
        <v>45838</v>
      </c>
      <c r="J1682" t="s">
        <v>856</v>
      </c>
      <c r="K1682">
        <v>1215150</v>
      </c>
      <c r="L1682" t="s">
        <v>279</v>
      </c>
      <c r="O1682">
        <v>10014633</v>
      </c>
      <c r="P1682" t="s">
        <v>218</v>
      </c>
      <c r="Q1682">
        <v>0</v>
      </c>
      <c r="R1682" t="s">
        <v>329</v>
      </c>
      <c r="S1682" t="s">
        <v>3901</v>
      </c>
      <c r="T1682">
        <v>11430917</v>
      </c>
      <c r="U1682" s="16">
        <v>45562</v>
      </c>
      <c r="V1682" s="16">
        <v>45809</v>
      </c>
      <c r="W1682" s="16">
        <v>45835</v>
      </c>
      <c r="X1682">
        <v>0</v>
      </c>
      <c r="Y1682">
        <v>1290900</v>
      </c>
      <c r="Z1682" t="s">
        <v>1568</v>
      </c>
      <c r="AA1682" t="s">
        <v>246</v>
      </c>
      <c r="AB1682" t="s">
        <v>121</v>
      </c>
      <c r="AC1682" t="s">
        <v>255</v>
      </c>
      <c r="AD1682" t="s">
        <v>141</v>
      </c>
      <c r="AE1682" t="str">
        <f>IF(B1682&gt;0,IF(B1682&gt;0,(IF(B1682&lt;&gt;'PLAN SEMANAL'!$A$2,BLTOTAL!AA1682,""))),"")</f>
        <v>AUXILIAR</v>
      </c>
      <c r="AF1682" t="str">
        <f>IF(AH1682="Completo","Completo",IF(IF(B1682&gt;0,_xlfn.XLOOKUP(B1682,'Detalle reservas completas fesa'!K:K,'Detalle reservas completas fesa'!Q:Q,_xlfn.XLOOKUP(B1682,'MB25'!L:L,'MB25'!Q:Q,"Incompleto")),"")="PENDIENTE","Incompleto",IF(B1682&gt;0,_xlfn.XLOOKUP(B1682,'Detalle reservas completas fesa'!K:K,'Detalle reservas completas fesa'!Q:Q,IF(AD1682="SIN MATERIAL","Completo",IF(AD1682="COMPLETO","Completo","Incompleto"))))))</f>
        <v>Incompleto</v>
      </c>
      <c r="AG1682">
        <f>IF(B1682&gt;0,_xlfn.XLOOKUP(B1682,IW49BLTOTAL!A:A,IW49BLTOTAL!H:H),"")</f>
        <v>2</v>
      </c>
      <c r="AH1682" t="str">
        <f>IF(IFERROR(_xlfn.XLOOKUP(B1682,'Detalle custodia'!B:B,'Detalle custodia'!O:O),"")="custodia","Completo","")</f>
        <v/>
      </c>
    </row>
    <row r="1683" spans="1:34" x14ac:dyDescent="0.35">
      <c r="A1683" t="s">
        <v>218</v>
      </c>
      <c r="B1683">
        <v>6481784</v>
      </c>
      <c r="C1683" t="s">
        <v>129</v>
      </c>
      <c r="D1683" t="s">
        <v>988</v>
      </c>
      <c r="E1683" t="s">
        <v>310</v>
      </c>
      <c r="F1683" t="s">
        <v>133</v>
      </c>
      <c r="G1683" t="s">
        <v>132</v>
      </c>
      <c r="H1683" s="16">
        <v>45839</v>
      </c>
      <c r="I1683" s="16">
        <v>45869</v>
      </c>
      <c r="J1683" t="s">
        <v>3476</v>
      </c>
      <c r="K1683">
        <v>1215150</v>
      </c>
      <c r="L1683" t="s">
        <v>279</v>
      </c>
      <c r="O1683">
        <v>10014633</v>
      </c>
      <c r="P1683" t="s">
        <v>218</v>
      </c>
      <c r="Q1683">
        <v>0</v>
      </c>
      <c r="R1683" t="s">
        <v>329</v>
      </c>
      <c r="S1683" t="s">
        <v>3901</v>
      </c>
      <c r="T1683">
        <v>11464384</v>
      </c>
      <c r="U1683" s="16">
        <v>45562</v>
      </c>
      <c r="V1683" s="16">
        <v>45839</v>
      </c>
      <c r="W1683" s="16">
        <v>45835</v>
      </c>
      <c r="X1683">
        <v>0</v>
      </c>
      <c r="Y1683">
        <v>1290900</v>
      </c>
      <c r="Z1683" t="s">
        <v>1568</v>
      </c>
      <c r="AA1683" t="s">
        <v>246</v>
      </c>
      <c r="AB1683" t="s">
        <v>121</v>
      </c>
      <c r="AC1683" t="s">
        <v>255</v>
      </c>
      <c r="AD1683" t="s">
        <v>122</v>
      </c>
      <c r="AE1683" t="str">
        <f>IF(B1683&gt;0,IF(B1683&gt;0,(IF(B1683&lt;&gt;'PLAN SEMANAL'!$A$2,BLTOTAL!AA1683,""))),"")</f>
        <v>AUXILIAR</v>
      </c>
      <c r="AF1683" t="str">
        <f>IF(AH1683="Completo","Completo",IF(IF(B1683&gt;0,_xlfn.XLOOKUP(B1683,'Detalle reservas completas fesa'!K:K,'Detalle reservas completas fesa'!Q:Q,_xlfn.XLOOKUP(B1683,'MB25'!L:L,'MB25'!Q:Q,"Incompleto")),"")="PENDIENTE","Incompleto",IF(B1683&gt;0,_xlfn.XLOOKUP(B1683,'Detalle reservas completas fesa'!K:K,'Detalle reservas completas fesa'!Q:Q,IF(AD1683="SIN MATERIAL","Completo",IF(AD1683="COMPLETO","Completo","Incompleto"))))))</f>
        <v>Completo</v>
      </c>
      <c r="AG1683">
        <f>IF(B1683&gt;0,_xlfn.XLOOKUP(B1683,IW49BLTOTAL!A:A,IW49BLTOTAL!H:H),"")</f>
        <v>1</v>
      </c>
      <c r="AH1683" t="str">
        <f>IF(IFERROR(_xlfn.XLOOKUP(B1683,'Detalle custodia'!B:B,'Detalle custodia'!O:O),"")="custodia","Completo","")</f>
        <v/>
      </c>
    </row>
    <row r="1684" spans="1:34" x14ac:dyDescent="0.35">
      <c r="A1684" t="s">
        <v>184</v>
      </c>
      <c r="B1684">
        <v>6481517</v>
      </c>
      <c r="C1684" t="s">
        <v>129</v>
      </c>
      <c r="D1684" t="s">
        <v>647</v>
      </c>
      <c r="E1684" t="s">
        <v>310</v>
      </c>
      <c r="F1684" t="s">
        <v>125</v>
      </c>
      <c r="G1684" t="s">
        <v>136</v>
      </c>
      <c r="H1684" s="16">
        <v>45839</v>
      </c>
      <c r="I1684" s="16">
        <v>45869</v>
      </c>
      <c r="J1684" t="s">
        <v>3476</v>
      </c>
      <c r="K1684">
        <v>1213130</v>
      </c>
      <c r="L1684" t="s">
        <v>312</v>
      </c>
      <c r="O1684">
        <v>10014609</v>
      </c>
      <c r="P1684" t="s">
        <v>184</v>
      </c>
      <c r="Q1684">
        <v>36964.5</v>
      </c>
      <c r="R1684" t="s">
        <v>254</v>
      </c>
      <c r="S1684" t="s">
        <v>3901</v>
      </c>
      <c r="T1684">
        <v>11467816</v>
      </c>
      <c r="U1684" s="16">
        <v>45561</v>
      </c>
      <c r="V1684" s="16">
        <v>45839</v>
      </c>
      <c r="W1684" s="16">
        <v>45835</v>
      </c>
      <c r="X1684">
        <v>36964.5</v>
      </c>
      <c r="Y1684">
        <v>1290900</v>
      </c>
      <c r="Z1684" t="s">
        <v>1568</v>
      </c>
      <c r="AA1684" t="s">
        <v>245</v>
      </c>
      <c r="AB1684" t="s">
        <v>121</v>
      </c>
      <c r="AC1684" t="s">
        <v>255</v>
      </c>
      <c r="AD1684" t="s">
        <v>141</v>
      </c>
      <c r="AE1684" t="str">
        <f>IF(B1684&gt;0,IF(B1684&gt;0,(IF(B1684&lt;&gt;'PLAN SEMANAL'!$A$2,BLTOTAL!AA1684,""))),"")</f>
        <v>ACARREO</v>
      </c>
      <c r="AF1684" t="str">
        <f>IF(AH1684="Completo","Completo",IF(IF(B1684&gt;0,_xlfn.XLOOKUP(B1684,'Detalle reservas completas fesa'!K:K,'Detalle reservas completas fesa'!Q:Q,_xlfn.XLOOKUP(B1684,'MB25'!L:L,'MB25'!Q:Q,"Incompleto")),"")="PENDIENTE","Incompleto",IF(B1684&gt;0,_xlfn.XLOOKUP(B1684,'Detalle reservas completas fesa'!K:K,'Detalle reservas completas fesa'!Q:Q,IF(AD1684="SIN MATERIAL","Completo",IF(AD1684="COMPLETO","Completo","Incompleto"))))))</f>
        <v>Incompleto</v>
      </c>
      <c r="AG1684">
        <f>IF(B1684&gt;0,_xlfn.XLOOKUP(B1684,IW49BLTOTAL!A:A,IW49BLTOTAL!H:H),"")</f>
        <v>144</v>
      </c>
      <c r="AH1684" t="str">
        <f>IF(IFERROR(_xlfn.XLOOKUP(B1684,'Detalle custodia'!B:B,'Detalle custodia'!O:O),"")="custodia","Completo","")</f>
        <v/>
      </c>
    </row>
    <row r="1685" spans="1:34" x14ac:dyDescent="0.35">
      <c r="A1685" t="s">
        <v>403</v>
      </c>
      <c r="B1685">
        <v>6481222</v>
      </c>
      <c r="C1685" t="s">
        <v>129</v>
      </c>
      <c r="D1685" t="s">
        <v>1101</v>
      </c>
      <c r="E1685" t="s">
        <v>310</v>
      </c>
      <c r="F1685" t="s">
        <v>133</v>
      </c>
      <c r="G1685" t="s">
        <v>147</v>
      </c>
      <c r="H1685" s="16">
        <v>45809</v>
      </c>
      <c r="I1685" s="16">
        <v>45809</v>
      </c>
      <c r="J1685" t="s">
        <v>856</v>
      </c>
      <c r="K1685">
        <v>1213130</v>
      </c>
      <c r="L1685" t="s">
        <v>404</v>
      </c>
      <c r="O1685">
        <v>10014622</v>
      </c>
      <c r="P1685" t="s">
        <v>403</v>
      </c>
      <c r="Q1685">
        <v>0</v>
      </c>
      <c r="R1685" t="s">
        <v>329</v>
      </c>
      <c r="S1685" t="s">
        <v>343</v>
      </c>
      <c r="T1685">
        <v>11461770</v>
      </c>
      <c r="U1685" s="16">
        <v>45560</v>
      </c>
      <c r="V1685" s="16">
        <v>45809</v>
      </c>
      <c r="W1685" s="16">
        <v>45749</v>
      </c>
      <c r="X1685">
        <v>0</v>
      </c>
      <c r="Y1685">
        <v>1290900</v>
      </c>
      <c r="Z1685" t="s">
        <v>1568</v>
      </c>
      <c r="AA1685" t="s">
        <v>245</v>
      </c>
      <c r="AB1685" t="s">
        <v>121</v>
      </c>
      <c r="AC1685" t="s">
        <v>255</v>
      </c>
      <c r="AD1685" t="s">
        <v>141</v>
      </c>
      <c r="AE1685" t="str">
        <f>IF(B1685&gt;0,IF(B1685&gt;0,(IF(B1685&lt;&gt;'PLAN SEMANAL'!$A$2,BLTOTAL!AA1685,""))),"")</f>
        <v>ACARREO</v>
      </c>
      <c r="AF1685" t="str">
        <f>IF(AH1685="Completo","Completo",IF(IF(B1685&gt;0,_xlfn.XLOOKUP(B1685,'Detalle reservas completas fesa'!K:K,'Detalle reservas completas fesa'!Q:Q,_xlfn.XLOOKUP(B1685,'MB25'!L:L,'MB25'!Q:Q,"Incompleto")),"")="PENDIENTE","Incompleto",IF(B1685&gt;0,_xlfn.XLOOKUP(B1685,'Detalle reservas completas fesa'!K:K,'Detalle reservas completas fesa'!Q:Q,IF(AD1685="SIN MATERIAL","Completo",IF(AD1685="COMPLETO","Completo","Incompleto"))))))</f>
        <v>Incompleto</v>
      </c>
      <c r="AG1685">
        <f>IF(B1685&gt;0,_xlfn.XLOOKUP(B1685,IW49BLTOTAL!A:A,IW49BLTOTAL!H:H),"")</f>
        <v>8</v>
      </c>
      <c r="AH1685" t="str">
        <f>IF(IFERROR(_xlfn.XLOOKUP(B1685,'Detalle custodia'!B:B,'Detalle custodia'!O:O),"")="custodia","Completo","")</f>
        <v/>
      </c>
    </row>
    <row r="1686" spans="1:34" x14ac:dyDescent="0.35">
      <c r="A1686" t="s">
        <v>149</v>
      </c>
      <c r="B1686">
        <v>6479564</v>
      </c>
      <c r="C1686" t="s">
        <v>129</v>
      </c>
      <c r="D1686" t="s">
        <v>1080</v>
      </c>
      <c r="E1686" t="s">
        <v>310</v>
      </c>
      <c r="F1686" t="s">
        <v>379</v>
      </c>
      <c r="G1686" t="s">
        <v>1298</v>
      </c>
      <c r="H1686" s="16">
        <v>45839</v>
      </c>
      <c r="I1686" s="16">
        <v>45869</v>
      </c>
      <c r="J1686" t="s">
        <v>3476</v>
      </c>
      <c r="K1686">
        <v>1213130</v>
      </c>
      <c r="L1686" t="s">
        <v>302</v>
      </c>
      <c r="O1686">
        <v>10014616</v>
      </c>
      <c r="P1686" t="s">
        <v>149</v>
      </c>
      <c r="Q1686">
        <v>0</v>
      </c>
      <c r="R1686" t="s">
        <v>347</v>
      </c>
      <c r="S1686" t="s">
        <v>3901</v>
      </c>
      <c r="T1686">
        <v>11456389</v>
      </c>
      <c r="U1686" s="16">
        <v>45556</v>
      </c>
      <c r="V1686" s="16">
        <v>45839</v>
      </c>
      <c r="W1686" s="16">
        <v>45835</v>
      </c>
      <c r="X1686">
        <v>0</v>
      </c>
      <c r="Y1686">
        <v>1290900</v>
      </c>
      <c r="Z1686" t="s">
        <v>1568</v>
      </c>
      <c r="AA1686" t="s">
        <v>245</v>
      </c>
      <c r="AB1686" t="s">
        <v>121</v>
      </c>
      <c r="AC1686" t="s">
        <v>255</v>
      </c>
      <c r="AD1686" t="s">
        <v>189</v>
      </c>
      <c r="AE1686" t="str">
        <f>IF(B1686&gt;0,IF(B1686&gt;0,(IF(B1686&lt;&gt;'PLAN SEMANAL'!$A$2,BLTOTAL!AA1686,""))),"")</f>
        <v>ACARREO</v>
      </c>
      <c r="AF1686" t="str">
        <f>IF(AH1686="Completo","Completo",IF(IF(B1686&gt;0,_xlfn.XLOOKUP(B1686,'Detalle reservas completas fesa'!K:K,'Detalle reservas completas fesa'!Q:Q,_xlfn.XLOOKUP(B1686,'MB25'!L:L,'MB25'!Q:Q,"Incompleto")),"")="PENDIENTE","Incompleto",IF(B1686&gt;0,_xlfn.XLOOKUP(B1686,'Detalle reservas completas fesa'!K:K,'Detalle reservas completas fesa'!Q:Q,IF(AD1686="SIN MATERIAL","Completo",IF(AD1686="COMPLETO","Completo","Incompleto"))))))</f>
        <v>Completo</v>
      </c>
      <c r="AG1686">
        <f>IF(B1686&gt;0,_xlfn.XLOOKUP(B1686,IW49BLTOTAL!A:A,IW49BLTOTAL!H:H),"")</f>
        <v>4</v>
      </c>
      <c r="AH1686" t="str">
        <f>IF(IFERROR(_xlfn.XLOOKUP(B1686,'Detalle custodia'!B:B,'Detalle custodia'!O:O),"")="custodia","Completo","")</f>
        <v/>
      </c>
    </row>
    <row r="1687" spans="1:34" x14ac:dyDescent="0.35">
      <c r="A1687" t="s">
        <v>126</v>
      </c>
      <c r="B1687">
        <v>6479486</v>
      </c>
      <c r="C1687" t="s">
        <v>123</v>
      </c>
      <c r="D1687" t="s">
        <v>6345</v>
      </c>
      <c r="E1687" t="s">
        <v>251</v>
      </c>
      <c r="F1687" t="s">
        <v>259</v>
      </c>
      <c r="G1687" t="s">
        <v>124</v>
      </c>
      <c r="H1687" s="16">
        <v>45852</v>
      </c>
      <c r="I1687" s="16">
        <v>45858</v>
      </c>
      <c r="J1687" t="s">
        <v>5407</v>
      </c>
      <c r="K1687">
        <v>1210101</v>
      </c>
      <c r="L1687" t="s">
        <v>391</v>
      </c>
      <c r="O1687">
        <v>10014657</v>
      </c>
      <c r="P1687" t="s">
        <v>126</v>
      </c>
      <c r="Q1687">
        <v>0</v>
      </c>
      <c r="R1687" t="s">
        <v>296</v>
      </c>
      <c r="S1687" t="s">
        <v>343</v>
      </c>
      <c r="T1687">
        <v>11452361</v>
      </c>
      <c r="U1687" s="16">
        <v>45556</v>
      </c>
      <c r="V1687" s="16">
        <v>45852</v>
      </c>
      <c r="W1687" s="16">
        <v>45851</v>
      </c>
      <c r="X1687">
        <v>0</v>
      </c>
      <c r="Y1687">
        <v>1290900</v>
      </c>
      <c r="Z1687" t="s">
        <v>1568</v>
      </c>
      <c r="AA1687" t="s">
        <v>248</v>
      </c>
      <c r="AB1687" t="s">
        <v>121</v>
      </c>
      <c r="AC1687" t="s">
        <v>255</v>
      </c>
      <c r="AD1687" t="s">
        <v>122</v>
      </c>
      <c r="AE1687" t="str">
        <f>IF(B1687&gt;0,IF(B1687&gt;0,(IF(B1687&lt;&gt;'PLAN SEMANAL'!$A$2,BLTOTAL!AA1687,""))),"")</f>
        <v>PERFORACIO</v>
      </c>
      <c r="AF1687" t="str">
        <f>IF(AH1687="Completo","Completo",IF(IF(B1687&gt;0,_xlfn.XLOOKUP(B1687,'Detalle reservas completas fesa'!K:K,'Detalle reservas completas fesa'!Q:Q,_xlfn.XLOOKUP(B1687,'MB25'!L:L,'MB25'!Q:Q,"Incompleto")),"")="PENDIENTE","Incompleto",IF(B1687&gt;0,_xlfn.XLOOKUP(B1687,'Detalle reservas completas fesa'!K:K,'Detalle reservas completas fesa'!Q:Q,IF(AD1687="SIN MATERIAL","Completo",IF(AD1687="COMPLETO","Completo","Incompleto"))))))</f>
        <v>Completo</v>
      </c>
      <c r="AG1687">
        <f>IF(B1687&gt;0,_xlfn.XLOOKUP(B1687,IW49BLTOTAL!A:A,IW49BLTOTAL!H:H),"")</f>
        <v>16</v>
      </c>
      <c r="AH1687" t="str">
        <f>IF(IFERROR(_xlfn.XLOOKUP(B1687,'Detalle custodia'!B:B,'Detalle custodia'!O:O),"")="custodia","Completo","")</f>
        <v/>
      </c>
    </row>
    <row r="1688" spans="1:34" x14ac:dyDescent="0.35">
      <c r="A1688" t="s">
        <v>324</v>
      </c>
      <c r="B1688">
        <v>6479091</v>
      </c>
      <c r="C1688" t="s">
        <v>138</v>
      </c>
      <c r="D1688" t="s">
        <v>1081</v>
      </c>
      <c r="E1688" t="s">
        <v>310</v>
      </c>
      <c r="F1688" t="s">
        <v>125</v>
      </c>
      <c r="G1688" t="s">
        <v>153</v>
      </c>
      <c r="H1688" s="16">
        <v>45809</v>
      </c>
      <c r="I1688" s="16">
        <v>45838</v>
      </c>
      <c r="J1688" t="s">
        <v>3478</v>
      </c>
      <c r="K1688">
        <v>2230130</v>
      </c>
      <c r="L1688" t="s">
        <v>325</v>
      </c>
      <c r="O1688">
        <v>10017212</v>
      </c>
      <c r="P1688" t="s">
        <v>433</v>
      </c>
      <c r="Q1688">
        <v>0</v>
      </c>
      <c r="R1688" t="s">
        <v>269</v>
      </c>
      <c r="S1688" t="s">
        <v>347</v>
      </c>
      <c r="T1688">
        <v>11463615</v>
      </c>
      <c r="U1688" s="16">
        <v>45554</v>
      </c>
      <c r="V1688" s="16">
        <v>45809</v>
      </c>
      <c r="W1688" s="16">
        <v>45805</v>
      </c>
      <c r="X1688">
        <v>0</v>
      </c>
      <c r="Y1688">
        <v>1290900</v>
      </c>
      <c r="Z1688" t="s">
        <v>1568</v>
      </c>
      <c r="AA1688" t="s">
        <v>249</v>
      </c>
      <c r="AB1688" t="s">
        <v>121</v>
      </c>
      <c r="AC1688" t="s">
        <v>255</v>
      </c>
      <c r="AD1688" t="s">
        <v>141</v>
      </c>
      <c r="AE1688" t="str">
        <f>IF(B1688&gt;0,IF(B1688&gt;0,(IF(B1688&lt;&gt;'PLAN SEMANAL'!$A$2,BLTOTAL!AA1688,""))),"")</f>
        <v>SOPORTE</v>
      </c>
      <c r="AF1688" t="str">
        <f>IF(AH1688="Completo","Completo",IF(IF(B1688&gt;0,_xlfn.XLOOKUP(B1688,'Detalle reservas completas fesa'!K:K,'Detalle reservas completas fesa'!Q:Q,_xlfn.XLOOKUP(B1688,'MB25'!L:L,'MB25'!Q:Q,"Incompleto")),"")="PENDIENTE","Incompleto",IF(B1688&gt;0,_xlfn.XLOOKUP(B1688,'Detalle reservas completas fesa'!K:K,'Detalle reservas completas fesa'!Q:Q,IF(AD1688="SIN MATERIAL","Completo",IF(AD1688="COMPLETO","Completo","Incompleto"))))))</f>
        <v>Completo</v>
      </c>
      <c r="AG1688">
        <f>IF(B1688&gt;0,_xlfn.XLOOKUP(B1688,IW49BLTOTAL!A:A,IW49BLTOTAL!H:H),"")</f>
        <v>12</v>
      </c>
      <c r="AH1688" t="str">
        <f>IF(IFERROR(_xlfn.XLOOKUP(B1688,'Detalle custodia'!B:B,'Detalle custodia'!O:O),"")="custodia","Completo","")</f>
        <v/>
      </c>
    </row>
    <row r="1689" spans="1:34" x14ac:dyDescent="0.35">
      <c r="A1689" t="s">
        <v>901</v>
      </c>
      <c r="B1689">
        <v>6479019</v>
      </c>
      <c r="C1689" t="s">
        <v>123</v>
      </c>
      <c r="D1689" t="s">
        <v>1076</v>
      </c>
      <c r="E1689" t="s">
        <v>251</v>
      </c>
      <c r="F1689" t="s">
        <v>259</v>
      </c>
      <c r="G1689" t="s">
        <v>191</v>
      </c>
      <c r="H1689" s="16">
        <v>45809</v>
      </c>
      <c r="I1689" s="16">
        <v>45809</v>
      </c>
      <c r="K1689">
        <v>1212122</v>
      </c>
      <c r="L1689" t="s">
        <v>902</v>
      </c>
      <c r="O1689">
        <v>10018449</v>
      </c>
      <c r="P1689" t="s">
        <v>899</v>
      </c>
      <c r="Q1689">
        <v>0</v>
      </c>
      <c r="R1689" t="s">
        <v>254</v>
      </c>
      <c r="S1689" t="s">
        <v>343</v>
      </c>
      <c r="T1689">
        <v>11465174</v>
      </c>
      <c r="U1689" s="16">
        <v>45554</v>
      </c>
      <c r="V1689" s="16">
        <v>45809</v>
      </c>
      <c r="W1689" s="16">
        <v>45776</v>
      </c>
      <c r="X1689">
        <v>0</v>
      </c>
      <c r="Y1689">
        <v>1290900</v>
      </c>
      <c r="Z1689" t="s">
        <v>1568</v>
      </c>
      <c r="AA1689" t="s">
        <v>247</v>
      </c>
      <c r="AB1689" t="s">
        <v>121</v>
      </c>
      <c r="AC1689" t="s">
        <v>255</v>
      </c>
      <c r="AE1689" t="str">
        <f>IF(B1689&gt;0,IF(B1689&gt;0,(IF(B1689&lt;&gt;'PLAN SEMANAL'!$A$2,BLTOTAL!AA1689,""))),"")</f>
        <v>CARGUIO</v>
      </c>
      <c r="AF1689" t="str">
        <f>IF(AH1689="Completo","Completo",IF(IF(B1689&gt;0,_xlfn.XLOOKUP(B1689,'Detalle reservas completas fesa'!K:K,'Detalle reservas completas fesa'!Q:Q,_xlfn.XLOOKUP(B1689,'MB25'!L:L,'MB25'!Q:Q,"Incompleto")),"")="PENDIENTE","Incompleto",IF(B1689&gt;0,_xlfn.XLOOKUP(B1689,'Detalle reservas completas fesa'!K:K,'Detalle reservas completas fesa'!Q:Q,IF(AD1689="SIN MATERIAL","Completo",IF(AD1689="COMPLETO","Completo","Incompleto"))))))</f>
        <v>Incompleto</v>
      </c>
      <c r="AG1689">
        <f>IF(B1689&gt;0,_xlfn.XLOOKUP(B1689,IW49BLTOTAL!A:A,IW49BLTOTAL!H:H),"")</f>
        <v>4</v>
      </c>
      <c r="AH1689" t="str">
        <f>IF(IFERROR(_xlfn.XLOOKUP(B1689,'Detalle custodia'!B:B,'Detalle custodia'!O:O),"")="custodia","Completo","")</f>
        <v/>
      </c>
    </row>
    <row r="1690" spans="1:34" x14ac:dyDescent="0.35">
      <c r="A1690" t="s">
        <v>901</v>
      </c>
      <c r="B1690">
        <v>6479017</v>
      </c>
      <c r="C1690" t="s">
        <v>123</v>
      </c>
      <c r="D1690" t="s">
        <v>1077</v>
      </c>
      <c r="E1690" t="s">
        <v>251</v>
      </c>
      <c r="F1690" t="s">
        <v>125</v>
      </c>
      <c r="G1690" t="s">
        <v>447</v>
      </c>
      <c r="H1690" s="16">
        <v>45808</v>
      </c>
      <c r="I1690" s="16">
        <v>45808</v>
      </c>
      <c r="J1690" t="s">
        <v>856</v>
      </c>
      <c r="K1690">
        <v>1212122</v>
      </c>
      <c r="L1690" t="s">
        <v>902</v>
      </c>
      <c r="O1690">
        <v>10018449</v>
      </c>
      <c r="P1690" t="s">
        <v>899</v>
      </c>
      <c r="Q1690">
        <v>0</v>
      </c>
      <c r="R1690" t="s">
        <v>254</v>
      </c>
      <c r="S1690" t="s">
        <v>343</v>
      </c>
      <c r="T1690">
        <v>11465172</v>
      </c>
      <c r="U1690" s="16">
        <v>45554</v>
      </c>
      <c r="V1690" s="16">
        <v>45808</v>
      </c>
      <c r="W1690" s="16">
        <v>45776</v>
      </c>
      <c r="X1690">
        <v>0</v>
      </c>
      <c r="Y1690">
        <v>1290900</v>
      </c>
      <c r="Z1690" t="s">
        <v>1568</v>
      </c>
      <c r="AA1690" t="s">
        <v>247</v>
      </c>
      <c r="AB1690" t="s">
        <v>121</v>
      </c>
      <c r="AC1690" t="s">
        <v>255</v>
      </c>
      <c r="AE1690" t="str">
        <f>IF(B1690&gt;0,IF(B1690&gt;0,(IF(B1690&lt;&gt;'PLAN SEMANAL'!$A$2,BLTOTAL!AA1690,""))),"")</f>
        <v>CARGUIO</v>
      </c>
      <c r="AF1690" t="str">
        <f>IF(AH1690="Completo","Completo",IF(IF(B1690&gt;0,_xlfn.XLOOKUP(B1690,'Detalle reservas completas fesa'!K:K,'Detalle reservas completas fesa'!Q:Q,_xlfn.XLOOKUP(B1690,'MB25'!L:L,'MB25'!Q:Q,"Incompleto")),"")="PENDIENTE","Incompleto",IF(B1690&gt;0,_xlfn.XLOOKUP(B1690,'Detalle reservas completas fesa'!K:K,'Detalle reservas completas fesa'!Q:Q,IF(AD1690="SIN MATERIAL","Completo",IF(AD1690="COMPLETO","Completo","Incompleto"))))))</f>
        <v>Incompleto</v>
      </c>
      <c r="AG1690">
        <f>IF(B1690&gt;0,_xlfn.XLOOKUP(B1690,IW49BLTOTAL!A:A,IW49BLTOTAL!H:H),"")</f>
        <v>8</v>
      </c>
      <c r="AH1690" t="str">
        <f>IF(IFERROR(_xlfn.XLOOKUP(B1690,'Detalle custodia'!B:B,'Detalle custodia'!O:O),"")="custodia","Completo","")</f>
        <v/>
      </c>
    </row>
    <row r="1691" spans="1:34" x14ac:dyDescent="0.35">
      <c r="A1691" t="s">
        <v>332</v>
      </c>
      <c r="B1691">
        <v>6478570</v>
      </c>
      <c r="C1691" t="s">
        <v>129</v>
      </c>
      <c r="D1691" t="s">
        <v>1082</v>
      </c>
      <c r="E1691" t="s">
        <v>310</v>
      </c>
      <c r="F1691" t="s">
        <v>379</v>
      </c>
      <c r="G1691" t="s">
        <v>136</v>
      </c>
      <c r="H1691" s="16">
        <v>45839</v>
      </c>
      <c r="I1691" s="16">
        <v>45869</v>
      </c>
      <c r="J1691" t="s">
        <v>3476</v>
      </c>
      <c r="K1691">
        <v>1215150</v>
      </c>
      <c r="L1691" t="s">
        <v>333</v>
      </c>
      <c r="O1691">
        <v>10014639</v>
      </c>
      <c r="P1691" t="s">
        <v>332</v>
      </c>
      <c r="Q1691">
        <v>37052.769999999997</v>
      </c>
      <c r="R1691" t="s">
        <v>329</v>
      </c>
      <c r="S1691" t="s">
        <v>3901</v>
      </c>
      <c r="T1691">
        <v>11464684</v>
      </c>
      <c r="U1691" s="16">
        <v>45553</v>
      </c>
      <c r="V1691" s="16">
        <v>45839</v>
      </c>
      <c r="W1691" s="16">
        <v>45835</v>
      </c>
      <c r="X1691">
        <v>37052.769999999997</v>
      </c>
      <c r="Y1691">
        <v>1290900</v>
      </c>
      <c r="Z1691" t="s">
        <v>1568</v>
      </c>
      <c r="AA1691" t="s">
        <v>246</v>
      </c>
      <c r="AB1691" t="s">
        <v>121</v>
      </c>
      <c r="AC1691" t="s">
        <v>255</v>
      </c>
      <c r="AD1691" t="s">
        <v>141</v>
      </c>
      <c r="AE1691" t="str">
        <f>IF(B1691&gt;0,IF(B1691&gt;0,(IF(B1691&lt;&gt;'PLAN SEMANAL'!$A$2,BLTOTAL!AA1691,""))),"")</f>
        <v>AUXILIAR</v>
      </c>
      <c r="AF1691" t="str">
        <f>IF(AH1691="Completo","Completo",IF(IF(B1691&gt;0,_xlfn.XLOOKUP(B1691,'Detalle reservas completas fesa'!K:K,'Detalle reservas completas fesa'!Q:Q,_xlfn.XLOOKUP(B1691,'MB25'!L:L,'MB25'!Q:Q,"Incompleto")),"")="PENDIENTE","Incompleto",IF(B1691&gt;0,_xlfn.XLOOKUP(B1691,'Detalle reservas completas fesa'!K:K,'Detalle reservas completas fesa'!Q:Q,IF(AD1691="SIN MATERIAL","Completo",IF(AD1691="COMPLETO","Completo","Incompleto"))))))</f>
        <v>Incompleto</v>
      </c>
      <c r="AG1691">
        <f>IF(B1691&gt;0,_xlfn.XLOOKUP(B1691,IW49BLTOTAL!A:A,IW49BLTOTAL!H:H),"")</f>
        <v>48</v>
      </c>
      <c r="AH1691" t="str">
        <f>IF(IFERROR(_xlfn.XLOOKUP(B1691,'Detalle custodia'!B:B,'Detalle custodia'!O:O),"")="custodia","Completo","")</f>
        <v/>
      </c>
    </row>
    <row r="1692" spans="1:34" x14ac:dyDescent="0.35">
      <c r="A1692" t="s">
        <v>321</v>
      </c>
      <c r="B1692">
        <v>6478523</v>
      </c>
      <c r="C1692" t="s">
        <v>138</v>
      </c>
      <c r="D1692" t="s">
        <v>1085</v>
      </c>
      <c r="E1692" t="s">
        <v>310</v>
      </c>
      <c r="F1692" t="s">
        <v>133</v>
      </c>
      <c r="G1692" t="s">
        <v>191</v>
      </c>
      <c r="H1692" s="16">
        <v>45808</v>
      </c>
      <c r="I1692" s="16">
        <v>45808</v>
      </c>
      <c r="J1692" t="s">
        <v>856</v>
      </c>
      <c r="K1692">
        <v>1291900</v>
      </c>
      <c r="L1692" t="s">
        <v>322</v>
      </c>
      <c r="O1692">
        <v>10014728</v>
      </c>
      <c r="P1692" t="s">
        <v>323</v>
      </c>
      <c r="Q1692">
        <v>0</v>
      </c>
      <c r="R1692" t="s">
        <v>269</v>
      </c>
      <c r="S1692" t="s">
        <v>347</v>
      </c>
      <c r="T1692">
        <v>11423087</v>
      </c>
      <c r="U1692" s="16">
        <v>45552</v>
      </c>
      <c r="V1692" s="16">
        <v>45808</v>
      </c>
      <c r="W1692" s="16">
        <v>45805</v>
      </c>
      <c r="X1692">
        <v>0</v>
      </c>
      <c r="Y1692">
        <v>1290900</v>
      </c>
      <c r="Z1692" t="s">
        <v>1568</v>
      </c>
      <c r="AA1692" t="s">
        <v>249</v>
      </c>
      <c r="AB1692" t="s">
        <v>121</v>
      </c>
      <c r="AC1692" t="s">
        <v>255</v>
      </c>
      <c r="AD1692" t="s">
        <v>122</v>
      </c>
      <c r="AE1692" t="str">
        <f>IF(B1692&gt;0,IF(B1692&gt;0,(IF(B1692&lt;&gt;'PLAN SEMANAL'!$A$2,BLTOTAL!AA1692,""))),"")</f>
        <v>SOPORTE</v>
      </c>
      <c r="AF1692" t="str">
        <f>IF(AH1692="Completo","Completo",IF(IF(B1692&gt;0,_xlfn.XLOOKUP(B1692,'Detalle reservas completas fesa'!K:K,'Detalle reservas completas fesa'!Q:Q,_xlfn.XLOOKUP(B1692,'MB25'!L:L,'MB25'!Q:Q,"Incompleto")),"")="PENDIENTE","Incompleto",IF(B1692&gt;0,_xlfn.XLOOKUP(B1692,'Detalle reservas completas fesa'!K:K,'Detalle reservas completas fesa'!Q:Q,IF(AD1692="SIN MATERIAL","Completo",IF(AD1692="COMPLETO","Completo","Incompleto"))))))</f>
        <v>Completo</v>
      </c>
      <c r="AG1692">
        <f>IF(B1692&gt;0,_xlfn.XLOOKUP(B1692,IW49BLTOTAL!A:A,IW49BLTOTAL!H:H),"")</f>
        <v>0</v>
      </c>
      <c r="AH1692" t="str">
        <f>IF(IFERROR(_xlfn.XLOOKUP(B1692,'Detalle custodia'!B:B,'Detalle custodia'!O:O),"")="custodia","Completo","")</f>
        <v/>
      </c>
    </row>
    <row r="1693" spans="1:34" x14ac:dyDescent="0.35">
      <c r="A1693" t="s">
        <v>324</v>
      </c>
      <c r="B1693">
        <v>6478522</v>
      </c>
      <c r="C1693" t="s">
        <v>138</v>
      </c>
      <c r="D1693" t="s">
        <v>1086</v>
      </c>
      <c r="E1693" t="s">
        <v>310</v>
      </c>
      <c r="F1693" t="s">
        <v>125</v>
      </c>
      <c r="G1693" t="s">
        <v>192</v>
      </c>
      <c r="H1693" s="16">
        <v>45831</v>
      </c>
      <c r="I1693" s="16">
        <v>45831</v>
      </c>
      <c r="J1693" t="s">
        <v>5404</v>
      </c>
      <c r="K1693">
        <v>1216100</v>
      </c>
      <c r="L1693" t="s">
        <v>325</v>
      </c>
      <c r="O1693">
        <v>10014720</v>
      </c>
      <c r="P1693" t="s">
        <v>449</v>
      </c>
      <c r="Q1693">
        <v>10420.39</v>
      </c>
      <c r="R1693" t="s">
        <v>269</v>
      </c>
      <c r="S1693" t="s">
        <v>262</v>
      </c>
      <c r="T1693">
        <v>11441393</v>
      </c>
      <c r="U1693" s="16">
        <v>45552</v>
      </c>
      <c r="V1693" s="16">
        <v>45831</v>
      </c>
      <c r="W1693" s="16">
        <v>45838</v>
      </c>
      <c r="X1693">
        <v>10420.39</v>
      </c>
      <c r="Y1693">
        <v>1290900</v>
      </c>
      <c r="Z1693" t="s">
        <v>1568</v>
      </c>
      <c r="AA1693" t="s">
        <v>249</v>
      </c>
      <c r="AB1693" t="s">
        <v>121</v>
      </c>
      <c r="AC1693" t="s">
        <v>255</v>
      </c>
      <c r="AD1693" t="s">
        <v>135</v>
      </c>
      <c r="AE1693" t="str">
        <f>IF(B1693&gt;0,IF(B1693&gt;0,(IF(B1693&lt;&gt;'PLAN SEMANAL'!$A$2,BLTOTAL!AA1693,""))),"")</f>
        <v>SOPORTE</v>
      </c>
      <c r="AF1693" t="str">
        <f>IF(AH1693="Completo","Completo",IF(IF(B1693&gt;0,_xlfn.XLOOKUP(B1693,'Detalle reservas completas fesa'!K:K,'Detalle reservas completas fesa'!Q:Q,_xlfn.XLOOKUP(B1693,'MB25'!L:L,'MB25'!Q:Q,"Incompleto")),"")="PENDIENTE","Incompleto",IF(B1693&gt;0,_xlfn.XLOOKUP(B1693,'Detalle reservas completas fesa'!K:K,'Detalle reservas completas fesa'!Q:Q,IF(AD1693="SIN MATERIAL","Completo",IF(AD1693="COMPLETO","Completo","Incompleto"))))))</f>
        <v>Incompleto</v>
      </c>
      <c r="AG1693">
        <f>IF(B1693&gt;0,_xlfn.XLOOKUP(B1693,IW49BLTOTAL!A:A,IW49BLTOTAL!H:H),"")</f>
        <v>0</v>
      </c>
      <c r="AH1693" t="str">
        <f>IF(IFERROR(_xlfn.XLOOKUP(B1693,'Detalle custodia'!B:B,'Detalle custodia'!O:O),"")="custodia","Completo","")</f>
        <v/>
      </c>
    </row>
    <row r="1694" spans="1:34" x14ac:dyDescent="0.35">
      <c r="A1694" t="s">
        <v>324</v>
      </c>
      <c r="B1694">
        <v>6478509</v>
      </c>
      <c r="C1694" t="s">
        <v>138</v>
      </c>
      <c r="D1694" t="s">
        <v>1078</v>
      </c>
      <c r="E1694" t="s">
        <v>310</v>
      </c>
      <c r="F1694" t="s">
        <v>125</v>
      </c>
      <c r="G1694" t="s">
        <v>153</v>
      </c>
      <c r="H1694" s="16">
        <v>45809</v>
      </c>
      <c r="I1694" s="16">
        <v>45809</v>
      </c>
      <c r="J1694" t="s">
        <v>856</v>
      </c>
      <c r="K1694">
        <v>2230133</v>
      </c>
      <c r="L1694" t="s">
        <v>325</v>
      </c>
      <c r="O1694">
        <v>10017390</v>
      </c>
      <c r="P1694" t="s">
        <v>479</v>
      </c>
      <c r="Q1694">
        <v>0</v>
      </c>
      <c r="R1694" t="s">
        <v>254</v>
      </c>
      <c r="S1694" t="s">
        <v>347</v>
      </c>
      <c r="T1694">
        <v>11462188</v>
      </c>
      <c r="U1694" s="16">
        <v>45552</v>
      </c>
      <c r="V1694" s="16">
        <v>45809</v>
      </c>
      <c r="W1694" s="16">
        <v>45805</v>
      </c>
      <c r="X1694">
        <v>0</v>
      </c>
      <c r="Y1694">
        <v>1290900</v>
      </c>
      <c r="Z1694" t="s">
        <v>1568</v>
      </c>
      <c r="AA1694" t="s">
        <v>249</v>
      </c>
      <c r="AB1694" t="s">
        <v>121</v>
      </c>
      <c r="AC1694" t="s">
        <v>255</v>
      </c>
      <c r="AD1694" t="s">
        <v>122</v>
      </c>
      <c r="AE1694" t="str">
        <f>IF(B1694&gt;0,IF(B1694&gt;0,(IF(B1694&lt;&gt;'PLAN SEMANAL'!$A$2,BLTOTAL!AA1694,""))),"")</f>
        <v>SOPORTE</v>
      </c>
      <c r="AF1694" t="str">
        <f>IF(AH1694="Completo","Completo",IF(IF(B1694&gt;0,_xlfn.XLOOKUP(B1694,'Detalle reservas completas fesa'!K:K,'Detalle reservas completas fesa'!Q:Q,_xlfn.XLOOKUP(B1694,'MB25'!L:L,'MB25'!Q:Q,"Incompleto")),"")="PENDIENTE","Incompleto",IF(B1694&gt;0,_xlfn.XLOOKUP(B1694,'Detalle reservas completas fesa'!K:K,'Detalle reservas completas fesa'!Q:Q,IF(AD1694="SIN MATERIAL","Completo",IF(AD1694="COMPLETO","Completo","Incompleto"))))))</f>
        <v>Completo</v>
      </c>
      <c r="AG1694">
        <f>IF(B1694&gt;0,_xlfn.XLOOKUP(B1694,IW49BLTOTAL!A:A,IW49BLTOTAL!H:H),"")</f>
        <v>0</v>
      </c>
      <c r="AH1694" t="str">
        <f>IF(IFERROR(_xlfn.XLOOKUP(B1694,'Detalle custodia'!B:B,'Detalle custodia'!O:O),"")="custodia","Completo","")</f>
        <v/>
      </c>
    </row>
    <row r="1695" spans="1:34" x14ac:dyDescent="0.35">
      <c r="A1695" t="s">
        <v>324</v>
      </c>
      <c r="B1695">
        <v>6478504</v>
      </c>
      <c r="C1695" t="s">
        <v>138</v>
      </c>
      <c r="D1695" t="s">
        <v>1078</v>
      </c>
      <c r="E1695" t="s">
        <v>310</v>
      </c>
      <c r="F1695" t="s">
        <v>125</v>
      </c>
      <c r="G1695" t="s">
        <v>153</v>
      </c>
      <c r="H1695" s="16">
        <v>45809</v>
      </c>
      <c r="I1695" s="16">
        <v>45809</v>
      </c>
      <c r="J1695" t="s">
        <v>856</v>
      </c>
      <c r="K1695">
        <v>1291900</v>
      </c>
      <c r="L1695" t="s">
        <v>325</v>
      </c>
      <c r="O1695">
        <v>10014719</v>
      </c>
      <c r="P1695" t="s">
        <v>326</v>
      </c>
      <c r="Q1695">
        <v>0</v>
      </c>
      <c r="R1695" t="s">
        <v>254</v>
      </c>
      <c r="S1695" t="s">
        <v>347</v>
      </c>
      <c r="T1695">
        <v>11462187</v>
      </c>
      <c r="U1695" s="16">
        <v>45552</v>
      </c>
      <c r="V1695" s="16">
        <v>45809</v>
      </c>
      <c r="W1695" s="16">
        <v>45805</v>
      </c>
      <c r="X1695">
        <v>0</v>
      </c>
      <c r="Y1695">
        <v>1290900</v>
      </c>
      <c r="Z1695" t="s">
        <v>1568</v>
      </c>
      <c r="AA1695" t="s">
        <v>249</v>
      </c>
      <c r="AB1695" t="s">
        <v>121</v>
      </c>
      <c r="AC1695" t="s">
        <v>255</v>
      </c>
      <c r="AD1695" t="s">
        <v>122</v>
      </c>
      <c r="AE1695" t="str">
        <f>IF(B1695&gt;0,IF(B1695&gt;0,(IF(B1695&lt;&gt;'PLAN SEMANAL'!$A$2,BLTOTAL!AA1695,""))),"")</f>
        <v>SOPORTE</v>
      </c>
      <c r="AF1695" t="str">
        <f>IF(AH1695="Completo","Completo",IF(IF(B1695&gt;0,_xlfn.XLOOKUP(B1695,'Detalle reservas completas fesa'!K:K,'Detalle reservas completas fesa'!Q:Q,_xlfn.XLOOKUP(B1695,'MB25'!L:L,'MB25'!Q:Q,"Incompleto")),"")="PENDIENTE","Incompleto",IF(B1695&gt;0,_xlfn.XLOOKUP(B1695,'Detalle reservas completas fesa'!K:K,'Detalle reservas completas fesa'!Q:Q,IF(AD1695="SIN MATERIAL","Completo",IF(AD1695="COMPLETO","Completo","Incompleto"))))))</f>
        <v>Completo</v>
      </c>
      <c r="AG1695">
        <f>IF(B1695&gt;0,_xlfn.XLOOKUP(B1695,IW49BLTOTAL!A:A,IW49BLTOTAL!H:H),"")</f>
        <v>6</v>
      </c>
      <c r="AH1695" t="str">
        <f>IF(IFERROR(_xlfn.XLOOKUP(B1695,'Detalle custodia'!B:B,'Detalle custodia'!O:O),"")="custodia","Completo","")</f>
        <v/>
      </c>
    </row>
    <row r="1696" spans="1:34" x14ac:dyDescent="0.35">
      <c r="A1696" t="s">
        <v>324</v>
      </c>
      <c r="B1696">
        <v>6478273</v>
      </c>
      <c r="C1696" t="s">
        <v>138</v>
      </c>
      <c r="D1696" t="s">
        <v>1015</v>
      </c>
      <c r="E1696" t="s">
        <v>310</v>
      </c>
      <c r="F1696" t="s">
        <v>133</v>
      </c>
      <c r="G1696" t="s">
        <v>191</v>
      </c>
      <c r="H1696" s="16">
        <v>45869</v>
      </c>
      <c r="I1696" s="16">
        <v>45869</v>
      </c>
      <c r="J1696" t="s">
        <v>856</v>
      </c>
      <c r="K1696">
        <v>1216100</v>
      </c>
      <c r="L1696" t="s">
        <v>325</v>
      </c>
      <c r="O1696">
        <v>10014726</v>
      </c>
      <c r="P1696" t="s">
        <v>412</v>
      </c>
      <c r="Q1696">
        <v>0</v>
      </c>
      <c r="R1696" t="s">
        <v>269</v>
      </c>
      <c r="S1696" t="s">
        <v>3891</v>
      </c>
      <c r="T1696">
        <v>11447710</v>
      </c>
      <c r="U1696" s="16">
        <v>45551</v>
      </c>
      <c r="V1696" s="16">
        <v>45869</v>
      </c>
      <c r="W1696" s="16">
        <v>45848</v>
      </c>
      <c r="X1696">
        <v>0</v>
      </c>
      <c r="Y1696">
        <v>1290900</v>
      </c>
      <c r="Z1696" t="s">
        <v>1568</v>
      </c>
      <c r="AA1696" t="s">
        <v>249</v>
      </c>
      <c r="AB1696" t="s">
        <v>121</v>
      </c>
      <c r="AC1696" t="s">
        <v>255</v>
      </c>
      <c r="AD1696" t="s">
        <v>122</v>
      </c>
      <c r="AE1696" t="str">
        <f>IF(B1696&gt;0,IF(B1696&gt;0,(IF(B1696&lt;&gt;'PLAN SEMANAL'!$A$2,BLTOTAL!AA1696,""))),"")</f>
        <v>SOPORTE</v>
      </c>
      <c r="AF1696" t="str">
        <f>IF(AH1696="Completo","Completo",IF(IF(B1696&gt;0,_xlfn.XLOOKUP(B1696,'Detalle reservas completas fesa'!K:K,'Detalle reservas completas fesa'!Q:Q,_xlfn.XLOOKUP(B1696,'MB25'!L:L,'MB25'!Q:Q,"Incompleto")),"")="PENDIENTE","Incompleto",IF(B1696&gt;0,_xlfn.XLOOKUP(B1696,'Detalle reservas completas fesa'!K:K,'Detalle reservas completas fesa'!Q:Q,IF(AD1696="SIN MATERIAL","Completo",IF(AD1696="COMPLETO","Completo","Incompleto"))))))</f>
        <v>Completo</v>
      </c>
      <c r="AG1696">
        <f>IF(B1696&gt;0,_xlfn.XLOOKUP(B1696,IW49BLTOTAL!A:A,IW49BLTOTAL!H:H),"")</f>
        <v>8</v>
      </c>
      <c r="AH1696" t="str">
        <f>IF(IFERROR(_xlfn.XLOOKUP(B1696,'Detalle custodia'!B:B,'Detalle custodia'!O:O),"")="custodia","Completo","")</f>
        <v/>
      </c>
    </row>
    <row r="1697" spans="1:34" x14ac:dyDescent="0.35">
      <c r="A1697" t="s">
        <v>324</v>
      </c>
      <c r="B1697">
        <v>6478271</v>
      </c>
      <c r="C1697" t="s">
        <v>138</v>
      </c>
      <c r="D1697" t="s">
        <v>1016</v>
      </c>
      <c r="E1697" t="s">
        <v>310</v>
      </c>
      <c r="F1697" t="s">
        <v>259</v>
      </c>
      <c r="G1697" t="s">
        <v>192</v>
      </c>
      <c r="H1697" s="16">
        <v>45838</v>
      </c>
      <c r="I1697" s="16">
        <v>45838</v>
      </c>
      <c r="J1697" t="s">
        <v>3478</v>
      </c>
      <c r="K1697">
        <v>2230130</v>
      </c>
      <c r="L1697" t="s">
        <v>325</v>
      </c>
      <c r="O1697">
        <v>10016542</v>
      </c>
      <c r="P1697" t="s">
        <v>506</v>
      </c>
      <c r="Q1697">
        <v>7060.83</v>
      </c>
      <c r="R1697" t="s">
        <v>269</v>
      </c>
      <c r="S1697" t="s">
        <v>3891</v>
      </c>
      <c r="T1697">
        <v>11438134</v>
      </c>
      <c r="U1697" s="16">
        <v>45551</v>
      </c>
      <c r="V1697" s="16">
        <v>45838</v>
      </c>
      <c r="W1697" s="16">
        <v>45817</v>
      </c>
      <c r="X1697">
        <v>7060.83</v>
      </c>
      <c r="Y1697">
        <v>1290900</v>
      </c>
      <c r="Z1697" t="s">
        <v>1568</v>
      </c>
      <c r="AA1697" t="s">
        <v>249</v>
      </c>
      <c r="AB1697" t="s">
        <v>121</v>
      </c>
      <c r="AC1697" t="s">
        <v>255</v>
      </c>
      <c r="AD1697" t="s">
        <v>135</v>
      </c>
      <c r="AE1697" t="str">
        <f>IF(B1697&gt;0,IF(B1697&gt;0,(IF(B1697&lt;&gt;'PLAN SEMANAL'!$A$2,BLTOTAL!AA1697,""))),"")</f>
        <v>SOPORTE</v>
      </c>
      <c r="AF1697" t="str">
        <f>IF(AH1697="Completo","Completo",IF(IF(B1697&gt;0,_xlfn.XLOOKUP(B1697,'Detalle reservas completas fesa'!K:K,'Detalle reservas completas fesa'!Q:Q,_xlfn.XLOOKUP(B1697,'MB25'!L:L,'MB25'!Q:Q,"Incompleto")),"")="PENDIENTE","Incompleto",IF(B1697&gt;0,_xlfn.XLOOKUP(B1697,'Detalle reservas completas fesa'!K:K,'Detalle reservas completas fesa'!Q:Q,IF(AD1697="SIN MATERIAL","Completo",IF(AD1697="COMPLETO","Completo","Incompleto"))))))</f>
        <v>Incompleto</v>
      </c>
      <c r="AG1697">
        <f>IF(B1697&gt;0,_xlfn.XLOOKUP(B1697,IW49BLTOTAL!A:A,IW49BLTOTAL!H:H),"")</f>
        <v>0</v>
      </c>
      <c r="AH1697" t="str">
        <f>IF(IFERROR(_xlfn.XLOOKUP(B1697,'Detalle custodia'!B:B,'Detalle custodia'!O:O),"")="custodia","Completo","")</f>
        <v/>
      </c>
    </row>
    <row r="1698" spans="1:34" x14ac:dyDescent="0.35">
      <c r="A1698" t="s">
        <v>324</v>
      </c>
      <c r="B1698">
        <v>6478270</v>
      </c>
      <c r="C1698" t="s">
        <v>138</v>
      </c>
      <c r="D1698" t="s">
        <v>1017</v>
      </c>
      <c r="E1698" t="s">
        <v>310</v>
      </c>
      <c r="F1698" t="s">
        <v>133</v>
      </c>
      <c r="G1698" t="s">
        <v>191</v>
      </c>
      <c r="H1698" s="16">
        <v>45869</v>
      </c>
      <c r="I1698" s="16">
        <v>45869</v>
      </c>
      <c r="J1698" t="s">
        <v>856</v>
      </c>
      <c r="K1698">
        <v>1216100</v>
      </c>
      <c r="L1698" t="s">
        <v>325</v>
      </c>
      <c r="O1698">
        <v>10014726</v>
      </c>
      <c r="P1698" t="s">
        <v>412</v>
      </c>
      <c r="Q1698">
        <v>0</v>
      </c>
      <c r="R1698" t="s">
        <v>269</v>
      </c>
      <c r="S1698" t="s">
        <v>3891</v>
      </c>
      <c r="T1698">
        <v>11455894</v>
      </c>
      <c r="U1698" s="16">
        <v>45551</v>
      </c>
      <c r="V1698" s="16">
        <v>45869</v>
      </c>
      <c r="W1698" s="16">
        <v>45848</v>
      </c>
      <c r="X1698">
        <v>0</v>
      </c>
      <c r="Y1698">
        <v>1290900</v>
      </c>
      <c r="Z1698" t="s">
        <v>1568</v>
      </c>
      <c r="AA1698" t="s">
        <v>249</v>
      </c>
      <c r="AB1698" t="s">
        <v>121</v>
      </c>
      <c r="AC1698" t="s">
        <v>255</v>
      </c>
      <c r="AD1698" t="s">
        <v>122</v>
      </c>
      <c r="AE1698" t="str">
        <f>IF(B1698&gt;0,IF(B1698&gt;0,(IF(B1698&lt;&gt;'PLAN SEMANAL'!$A$2,BLTOTAL!AA1698,""))),"")</f>
        <v>SOPORTE</v>
      </c>
      <c r="AF1698" t="str">
        <f>IF(AH1698="Completo","Completo",IF(IF(B1698&gt;0,_xlfn.XLOOKUP(B1698,'Detalle reservas completas fesa'!K:K,'Detalle reservas completas fesa'!Q:Q,_xlfn.XLOOKUP(B1698,'MB25'!L:L,'MB25'!Q:Q,"Incompleto")),"")="PENDIENTE","Incompleto",IF(B1698&gt;0,_xlfn.XLOOKUP(B1698,'Detalle reservas completas fesa'!K:K,'Detalle reservas completas fesa'!Q:Q,IF(AD1698="SIN MATERIAL","Completo",IF(AD1698="COMPLETO","Completo","Incompleto"))))))</f>
        <v>Completo</v>
      </c>
      <c r="AG1698">
        <f>IF(B1698&gt;0,_xlfn.XLOOKUP(B1698,IW49BLTOTAL!A:A,IW49BLTOTAL!H:H),"")</f>
        <v>0</v>
      </c>
      <c r="AH1698" t="str">
        <f>IF(IFERROR(_xlfn.XLOOKUP(B1698,'Detalle custodia'!B:B,'Detalle custodia'!O:O),"")="custodia","Completo","")</f>
        <v/>
      </c>
    </row>
    <row r="1699" spans="1:34" x14ac:dyDescent="0.35">
      <c r="A1699" t="s">
        <v>324</v>
      </c>
      <c r="B1699">
        <v>6478269</v>
      </c>
      <c r="C1699" t="s">
        <v>138</v>
      </c>
      <c r="D1699" t="s">
        <v>1018</v>
      </c>
      <c r="E1699" t="s">
        <v>310</v>
      </c>
      <c r="F1699" t="s">
        <v>133</v>
      </c>
      <c r="G1699" t="s">
        <v>191</v>
      </c>
      <c r="H1699" s="16">
        <v>45869</v>
      </c>
      <c r="I1699" s="16">
        <v>45869</v>
      </c>
      <c r="J1699" t="s">
        <v>856</v>
      </c>
      <c r="K1699">
        <v>1216100</v>
      </c>
      <c r="L1699" t="s">
        <v>325</v>
      </c>
      <c r="O1699">
        <v>10014726</v>
      </c>
      <c r="P1699" t="s">
        <v>412</v>
      </c>
      <c r="Q1699">
        <v>0</v>
      </c>
      <c r="R1699" t="s">
        <v>269</v>
      </c>
      <c r="S1699" t="s">
        <v>3891</v>
      </c>
      <c r="T1699">
        <v>11455914</v>
      </c>
      <c r="U1699" s="16">
        <v>45551</v>
      </c>
      <c r="V1699" s="16">
        <v>45869</v>
      </c>
      <c r="W1699" s="16">
        <v>45848</v>
      </c>
      <c r="X1699">
        <v>0</v>
      </c>
      <c r="Y1699">
        <v>1290900</v>
      </c>
      <c r="Z1699" t="s">
        <v>1568</v>
      </c>
      <c r="AA1699" t="s">
        <v>249</v>
      </c>
      <c r="AB1699" t="s">
        <v>121</v>
      </c>
      <c r="AC1699" t="s">
        <v>255</v>
      </c>
      <c r="AD1699" t="s">
        <v>122</v>
      </c>
      <c r="AE1699" t="str">
        <f>IF(B1699&gt;0,IF(B1699&gt;0,(IF(B1699&lt;&gt;'PLAN SEMANAL'!$A$2,BLTOTAL!AA1699,""))),"")</f>
        <v>SOPORTE</v>
      </c>
      <c r="AF1699" t="str">
        <f>IF(AH1699="Completo","Completo",IF(IF(B1699&gt;0,_xlfn.XLOOKUP(B1699,'Detalle reservas completas fesa'!K:K,'Detalle reservas completas fesa'!Q:Q,_xlfn.XLOOKUP(B1699,'MB25'!L:L,'MB25'!Q:Q,"Incompleto")),"")="PENDIENTE","Incompleto",IF(B1699&gt;0,_xlfn.XLOOKUP(B1699,'Detalle reservas completas fesa'!K:K,'Detalle reservas completas fesa'!Q:Q,IF(AD1699="SIN MATERIAL","Completo",IF(AD1699="COMPLETO","Completo","Incompleto"))))))</f>
        <v>Completo</v>
      </c>
      <c r="AG1699">
        <f>IF(B1699&gt;0,_xlfn.XLOOKUP(B1699,IW49BLTOTAL!A:A,IW49BLTOTAL!H:H),"")</f>
        <v>1</v>
      </c>
      <c r="AH1699" t="str">
        <f>IF(IFERROR(_xlfn.XLOOKUP(B1699,'Detalle custodia'!B:B,'Detalle custodia'!O:O),"")="custodia","Completo","")</f>
        <v/>
      </c>
    </row>
    <row r="1700" spans="1:34" x14ac:dyDescent="0.35">
      <c r="A1700" t="s">
        <v>178</v>
      </c>
      <c r="B1700">
        <v>6478225</v>
      </c>
      <c r="C1700" t="s">
        <v>129</v>
      </c>
      <c r="D1700" t="s">
        <v>1019</v>
      </c>
      <c r="E1700" t="s">
        <v>310</v>
      </c>
      <c r="F1700" t="s">
        <v>125</v>
      </c>
      <c r="G1700" t="s">
        <v>423</v>
      </c>
      <c r="H1700" s="16">
        <v>45839</v>
      </c>
      <c r="I1700" s="16">
        <v>45869</v>
      </c>
      <c r="J1700" t="s">
        <v>3476</v>
      </c>
      <c r="K1700">
        <v>1215154</v>
      </c>
      <c r="L1700" t="s">
        <v>392</v>
      </c>
      <c r="O1700">
        <v>10014644</v>
      </c>
      <c r="P1700" t="s">
        <v>178</v>
      </c>
      <c r="Q1700">
        <v>0</v>
      </c>
      <c r="R1700" t="s">
        <v>329</v>
      </c>
      <c r="S1700" t="s">
        <v>3901</v>
      </c>
      <c r="T1700">
        <v>11463028</v>
      </c>
      <c r="U1700" s="16">
        <v>45551</v>
      </c>
      <c r="V1700" s="16">
        <v>45839</v>
      </c>
      <c r="W1700" s="16">
        <v>45835</v>
      </c>
      <c r="X1700">
        <v>0</v>
      </c>
      <c r="Y1700">
        <v>1290900</v>
      </c>
      <c r="Z1700" t="s">
        <v>1568</v>
      </c>
      <c r="AA1700" t="s">
        <v>246</v>
      </c>
      <c r="AB1700" t="s">
        <v>121</v>
      </c>
      <c r="AC1700" t="s">
        <v>255</v>
      </c>
      <c r="AD1700" t="s">
        <v>141</v>
      </c>
      <c r="AE1700" t="str">
        <f>IF(B1700&gt;0,IF(B1700&gt;0,(IF(B1700&lt;&gt;'PLAN SEMANAL'!$A$2,BLTOTAL!AA1700,""))),"")</f>
        <v>AUXILIAR</v>
      </c>
      <c r="AF1700" t="str">
        <f>IF(AH1700="Completo","Completo",IF(IF(B1700&gt;0,_xlfn.XLOOKUP(B1700,'Detalle reservas completas fesa'!K:K,'Detalle reservas completas fesa'!Q:Q,_xlfn.XLOOKUP(B1700,'MB25'!L:L,'MB25'!Q:Q,"Incompleto")),"")="PENDIENTE","Incompleto",IF(B1700&gt;0,_xlfn.XLOOKUP(B1700,'Detalle reservas completas fesa'!K:K,'Detalle reservas completas fesa'!Q:Q,IF(AD1700="SIN MATERIAL","Completo",IF(AD1700="COMPLETO","Completo","Incompleto"))))))</f>
        <v>Completo</v>
      </c>
      <c r="AG1700">
        <f>IF(B1700&gt;0,_xlfn.XLOOKUP(B1700,IW49BLTOTAL!A:A,IW49BLTOTAL!H:H),"")</f>
        <v>16</v>
      </c>
      <c r="AH1700" t="str">
        <f>IF(IFERROR(_xlfn.XLOOKUP(B1700,'Detalle custodia'!B:B,'Detalle custodia'!O:O),"")="custodia","Completo","")</f>
        <v/>
      </c>
    </row>
    <row r="1701" spans="1:34" x14ac:dyDescent="0.35">
      <c r="A1701" t="s">
        <v>134</v>
      </c>
      <c r="B1701">
        <v>6477556</v>
      </c>
      <c r="C1701" t="s">
        <v>123</v>
      </c>
      <c r="D1701" t="s">
        <v>1020</v>
      </c>
      <c r="E1701" t="s">
        <v>310</v>
      </c>
      <c r="F1701" t="s">
        <v>259</v>
      </c>
      <c r="G1701" t="s">
        <v>192</v>
      </c>
      <c r="H1701" s="16">
        <v>45809</v>
      </c>
      <c r="I1701" s="16">
        <v>45809</v>
      </c>
      <c r="J1701" t="s">
        <v>856</v>
      </c>
      <c r="K1701">
        <v>1210101</v>
      </c>
      <c r="L1701" t="s">
        <v>271</v>
      </c>
      <c r="O1701">
        <v>10014658</v>
      </c>
      <c r="P1701" t="s">
        <v>134</v>
      </c>
      <c r="Q1701">
        <v>15030.04</v>
      </c>
      <c r="R1701" t="s">
        <v>342</v>
      </c>
      <c r="S1701" t="s">
        <v>347</v>
      </c>
      <c r="T1701">
        <v>11451620</v>
      </c>
      <c r="U1701" s="16">
        <v>45549</v>
      </c>
      <c r="V1701" s="16">
        <v>45809</v>
      </c>
      <c r="W1701" s="16">
        <v>45819</v>
      </c>
      <c r="X1701">
        <v>15030.04</v>
      </c>
      <c r="Y1701">
        <v>1290900</v>
      </c>
      <c r="Z1701" t="s">
        <v>1568</v>
      </c>
      <c r="AA1701" t="s">
        <v>248</v>
      </c>
      <c r="AB1701" t="s">
        <v>121</v>
      </c>
      <c r="AC1701" t="s">
        <v>255</v>
      </c>
      <c r="AD1701" t="s">
        <v>135</v>
      </c>
      <c r="AE1701" t="str">
        <f>IF(B1701&gt;0,IF(B1701&gt;0,(IF(B1701&lt;&gt;'PLAN SEMANAL'!$A$2,BLTOTAL!AA1701,""))),"")</f>
        <v>PERFORACIO</v>
      </c>
      <c r="AF1701" t="str">
        <f>IF(AH1701="Completo","Completo",IF(IF(B1701&gt;0,_xlfn.XLOOKUP(B1701,'Detalle reservas completas fesa'!K:K,'Detalle reservas completas fesa'!Q:Q,_xlfn.XLOOKUP(B1701,'MB25'!L:L,'MB25'!Q:Q,"Incompleto")),"")="PENDIENTE","Incompleto",IF(B1701&gt;0,_xlfn.XLOOKUP(B1701,'Detalle reservas completas fesa'!K:K,'Detalle reservas completas fesa'!Q:Q,IF(AD1701="SIN MATERIAL","Completo",IF(AD1701="COMPLETO","Completo","Incompleto"))))))</f>
        <v>Incompleto</v>
      </c>
      <c r="AG1701">
        <f>IF(B1701&gt;0,_xlfn.XLOOKUP(B1701,IW49BLTOTAL!A:A,IW49BLTOTAL!H:H),"")</f>
        <v>6</v>
      </c>
      <c r="AH1701" t="str">
        <f>IF(IFERROR(_xlfn.XLOOKUP(B1701,'Detalle custodia'!B:B,'Detalle custodia'!O:O),"")="custodia","Completo","")</f>
        <v/>
      </c>
    </row>
    <row r="1702" spans="1:34" x14ac:dyDescent="0.35">
      <c r="A1702" t="s">
        <v>134</v>
      </c>
      <c r="B1702">
        <v>6477554</v>
      </c>
      <c r="C1702" t="s">
        <v>123</v>
      </c>
      <c r="D1702" t="s">
        <v>1021</v>
      </c>
      <c r="E1702" t="s">
        <v>310</v>
      </c>
      <c r="F1702" t="s">
        <v>439</v>
      </c>
      <c r="G1702" t="s">
        <v>153</v>
      </c>
      <c r="H1702" s="16">
        <v>45858</v>
      </c>
      <c r="I1702" s="16">
        <v>45858</v>
      </c>
      <c r="J1702" t="s">
        <v>856</v>
      </c>
      <c r="K1702">
        <v>1210101</v>
      </c>
      <c r="L1702" t="s">
        <v>271</v>
      </c>
      <c r="O1702">
        <v>10014658</v>
      </c>
      <c r="P1702" t="s">
        <v>134</v>
      </c>
      <c r="Q1702">
        <v>0</v>
      </c>
      <c r="R1702" t="s">
        <v>342</v>
      </c>
      <c r="S1702" t="s">
        <v>296</v>
      </c>
      <c r="T1702">
        <v>11449773</v>
      </c>
      <c r="U1702" s="16">
        <v>45549</v>
      </c>
      <c r="V1702" s="16">
        <v>45858</v>
      </c>
      <c r="W1702" s="16">
        <v>45795</v>
      </c>
      <c r="X1702">
        <v>0</v>
      </c>
      <c r="Y1702">
        <v>1290900</v>
      </c>
      <c r="Z1702" t="s">
        <v>1568</v>
      </c>
      <c r="AA1702" t="s">
        <v>248</v>
      </c>
      <c r="AB1702" t="s">
        <v>121</v>
      </c>
      <c r="AC1702" t="s">
        <v>255</v>
      </c>
      <c r="AD1702" t="s">
        <v>141</v>
      </c>
      <c r="AE1702" t="str">
        <f>IF(B1702&gt;0,IF(B1702&gt;0,(IF(B1702&lt;&gt;'PLAN SEMANAL'!$A$2,BLTOTAL!AA1702,""))),"")</f>
        <v>PERFORACIO</v>
      </c>
      <c r="AF1702" t="str">
        <f>IF(AH1702="Completo","Completo",IF(IF(B1702&gt;0,_xlfn.XLOOKUP(B1702,'Detalle reservas completas fesa'!K:K,'Detalle reservas completas fesa'!Q:Q,_xlfn.XLOOKUP(B1702,'MB25'!L:L,'MB25'!Q:Q,"Incompleto")),"")="PENDIENTE","Incompleto",IF(B1702&gt;0,_xlfn.XLOOKUP(B1702,'Detalle reservas completas fesa'!K:K,'Detalle reservas completas fesa'!Q:Q,IF(AD1702="SIN MATERIAL","Completo",IF(AD1702="COMPLETO","Completo","Incompleto"))))))</f>
        <v>Incompleto</v>
      </c>
      <c r="AG1702">
        <f>IF(B1702&gt;0,_xlfn.XLOOKUP(B1702,IW49BLTOTAL!A:A,IW49BLTOTAL!H:H),"")</f>
        <v>6</v>
      </c>
      <c r="AH1702" t="str">
        <f>IF(IFERROR(_xlfn.XLOOKUP(B1702,'Detalle custodia'!B:B,'Detalle custodia'!O:O),"")="custodia","Completo","")</f>
        <v/>
      </c>
    </row>
    <row r="1703" spans="1:34" x14ac:dyDescent="0.35">
      <c r="A1703" t="s">
        <v>324</v>
      </c>
      <c r="B1703">
        <v>6477306</v>
      </c>
      <c r="C1703" t="s">
        <v>138</v>
      </c>
      <c r="D1703" t="s">
        <v>1202</v>
      </c>
      <c r="E1703" t="s">
        <v>310</v>
      </c>
      <c r="F1703" t="s">
        <v>133</v>
      </c>
      <c r="G1703" t="s">
        <v>191</v>
      </c>
      <c r="H1703" s="16">
        <v>45838</v>
      </c>
      <c r="I1703" s="16">
        <v>45838</v>
      </c>
      <c r="J1703" t="s">
        <v>856</v>
      </c>
      <c r="K1703">
        <v>2230160</v>
      </c>
      <c r="L1703" t="s">
        <v>325</v>
      </c>
      <c r="O1703">
        <v>10015580</v>
      </c>
      <c r="P1703" t="s">
        <v>164</v>
      </c>
      <c r="Q1703">
        <v>0</v>
      </c>
      <c r="R1703" t="s">
        <v>269</v>
      </c>
      <c r="S1703" t="s">
        <v>3891</v>
      </c>
      <c r="T1703">
        <v>11453157</v>
      </c>
      <c r="U1703" s="16">
        <v>45548</v>
      </c>
      <c r="V1703" s="16">
        <v>45838</v>
      </c>
      <c r="W1703" s="16">
        <v>45816</v>
      </c>
      <c r="X1703">
        <v>0</v>
      </c>
      <c r="Y1703">
        <v>1290900</v>
      </c>
      <c r="Z1703" t="s">
        <v>1568</v>
      </c>
      <c r="AA1703" t="s">
        <v>249</v>
      </c>
      <c r="AB1703" t="s">
        <v>121</v>
      </c>
      <c r="AC1703" t="s">
        <v>255</v>
      </c>
      <c r="AD1703" t="s">
        <v>122</v>
      </c>
      <c r="AE1703" t="str">
        <f>IF(B1703&gt;0,IF(B1703&gt;0,(IF(B1703&lt;&gt;'PLAN SEMANAL'!$A$2,BLTOTAL!AA1703,""))),"")</f>
        <v>SOPORTE</v>
      </c>
      <c r="AF1703" t="str">
        <f>IF(AH1703="Completo","Completo",IF(IF(B1703&gt;0,_xlfn.XLOOKUP(B1703,'Detalle reservas completas fesa'!K:K,'Detalle reservas completas fesa'!Q:Q,_xlfn.XLOOKUP(B1703,'MB25'!L:L,'MB25'!Q:Q,"Incompleto")),"")="PENDIENTE","Incompleto",IF(B1703&gt;0,_xlfn.XLOOKUP(B1703,'Detalle reservas completas fesa'!K:K,'Detalle reservas completas fesa'!Q:Q,IF(AD1703="SIN MATERIAL","Completo",IF(AD1703="COMPLETO","Completo","Incompleto"))))))</f>
        <v>Completo</v>
      </c>
      <c r="AG1703">
        <f>IF(B1703&gt;0,_xlfn.XLOOKUP(B1703,IW49BLTOTAL!A:A,IW49BLTOTAL!H:H),"")</f>
        <v>0</v>
      </c>
      <c r="AH1703" t="str">
        <f>IF(IFERROR(_xlfn.XLOOKUP(B1703,'Detalle custodia'!B:B,'Detalle custodia'!O:O),"")="custodia","Completo","")</f>
        <v/>
      </c>
    </row>
    <row r="1704" spans="1:34" x14ac:dyDescent="0.35">
      <c r="A1704" t="s">
        <v>272</v>
      </c>
      <c r="B1704">
        <v>6477206</v>
      </c>
      <c r="C1704" t="s">
        <v>123</v>
      </c>
      <c r="D1704" t="s">
        <v>1022</v>
      </c>
      <c r="E1704" t="s">
        <v>310</v>
      </c>
      <c r="F1704" t="s">
        <v>133</v>
      </c>
      <c r="G1704" t="s">
        <v>132</v>
      </c>
      <c r="H1704" s="16">
        <v>45845</v>
      </c>
      <c r="I1704" s="16">
        <v>45845</v>
      </c>
      <c r="J1704" t="s">
        <v>856</v>
      </c>
      <c r="K1704">
        <v>1210102</v>
      </c>
      <c r="L1704" t="s">
        <v>273</v>
      </c>
      <c r="O1704">
        <v>10017653</v>
      </c>
      <c r="P1704" t="s">
        <v>165</v>
      </c>
      <c r="Q1704">
        <v>0</v>
      </c>
      <c r="R1704" t="s">
        <v>296</v>
      </c>
      <c r="S1704" t="s">
        <v>342</v>
      </c>
      <c r="T1704">
        <v>11434221</v>
      </c>
      <c r="U1704" s="16">
        <v>45548</v>
      </c>
      <c r="V1704" s="16">
        <v>45845</v>
      </c>
      <c r="W1704" s="16">
        <v>45805</v>
      </c>
      <c r="X1704">
        <v>0</v>
      </c>
      <c r="Y1704">
        <v>1290900</v>
      </c>
      <c r="Z1704" t="s">
        <v>1568</v>
      </c>
      <c r="AA1704" t="s">
        <v>248</v>
      </c>
      <c r="AB1704" t="s">
        <v>121</v>
      </c>
      <c r="AC1704" t="s">
        <v>255</v>
      </c>
      <c r="AD1704" t="s">
        <v>122</v>
      </c>
      <c r="AE1704" t="str">
        <f>IF(B1704&gt;0,IF(B1704&gt;0,(IF(B1704&lt;&gt;'PLAN SEMANAL'!$A$2,BLTOTAL!AA1704,""))),"")</f>
        <v>PERFORACIO</v>
      </c>
      <c r="AF1704" t="str">
        <f>IF(AH1704="Completo","Completo",IF(IF(B1704&gt;0,_xlfn.XLOOKUP(B1704,'Detalle reservas completas fesa'!K:K,'Detalle reservas completas fesa'!Q:Q,_xlfn.XLOOKUP(B1704,'MB25'!L:L,'MB25'!Q:Q,"Incompleto")),"")="PENDIENTE","Incompleto",IF(B1704&gt;0,_xlfn.XLOOKUP(B1704,'Detalle reservas completas fesa'!K:K,'Detalle reservas completas fesa'!Q:Q,IF(AD1704="SIN MATERIAL","Completo",IF(AD1704="COMPLETO","Completo","Incompleto"))))))</f>
        <v>Completo</v>
      </c>
      <c r="AG1704">
        <f>IF(B1704&gt;0,_xlfn.XLOOKUP(B1704,IW49BLTOTAL!A:A,IW49BLTOTAL!H:H),"")</f>
        <v>36</v>
      </c>
      <c r="AH1704" t="str">
        <f>IF(IFERROR(_xlfn.XLOOKUP(B1704,'Detalle custodia'!B:B,'Detalle custodia'!O:O),"")="custodia","Completo","")</f>
        <v/>
      </c>
    </row>
    <row r="1705" spans="1:34" x14ac:dyDescent="0.35">
      <c r="A1705" t="s">
        <v>286</v>
      </c>
      <c r="B1705">
        <v>6476938</v>
      </c>
      <c r="C1705" t="s">
        <v>123</v>
      </c>
      <c r="D1705" t="s">
        <v>1023</v>
      </c>
      <c r="E1705" t="s">
        <v>310</v>
      </c>
      <c r="F1705" t="s">
        <v>125</v>
      </c>
      <c r="G1705" t="s">
        <v>136</v>
      </c>
      <c r="H1705" s="16">
        <v>45873</v>
      </c>
      <c r="I1705" s="16">
        <v>45873</v>
      </c>
      <c r="J1705" t="s">
        <v>856</v>
      </c>
      <c r="K1705">
        <v>1212120</v>
      </c>
      <c r="L1705" t="s">
        <v>287</v>
      </c>
      <c r="O1705">
        <v>10014655</v>
      </c>
      <c r="P1705" t="s">
        <v>286</v>
      </c>
      <c r="Q1705">
        <v>14475.54</v>
      </c>
      <c r="R1705" t="s">
        <v>343</v>
      </c>
      <c r="S1705" t="s">
        <v>342</v>
      </c>
      <c r="T1705">
        <v>11462711</v>
      </c>
      <c r="U1705" s="16">
        <v>45547</v>
      </c>
      <c r="V1705" s="16">
        <v>45873</v>
      </c>
      <c r="W1705" s="16">
        <v>45835</v>
      </c>
      <c r="X1705">
        <v>14475.54</v>
      </c>
      <c r="Y1705">
        <v>1290900</v>
      </c>
      <c r="Z1705" t="s">
        <v>1568</v>
      </c>
      <c r="AA1705" t="s">
        <v>247</v>
      </c>
      <c r="AB1705" t="s">
        <v>121</v>
      </c>
      <c r="AC1705" t="s">
        <v>255</v>
      </c>
      <c r="AD1705" t="s">
        <v>122</v>
      </c>
      <c r="AE1705" t="str">
        <f>IF(B1705&gt;0,IF(B1705&gt;0,(IF(B1705&lt;&gt;'PLAN SEMANAL'!$A$2,BLTOTAL!AA1705,""))),"")</f>
        <v>CARGUIO</v>
      </c>
      <c r="AF1705" t="str">
        <f>IF(AH1705="Completo","Completo",IF(IF(B1705&gt;0,_xlfn.XLOOKUP(B1705,'Detalle reservas completas fesa'!K:K,'Detalle reservas completas fesa'!Q:Q,_xlfn.XLOOKUP(B1705,'MB25'!L:L,'MB25'!Q:Q,"Incompleto")),"")="PENDIENTE","Incompleto",IF(B1705&gt;0,_xlfn.XLOOKUP(B1705,'Detalle reservas completas fesa'!K:K,'Detalle reservas completas fesa'!Q:Q,IF(AD1705="SIN MATERIAL","Completo",IF(AD1705="COMPLETO","Completo","Incompleto"))))))</f>
        <v>Completo</v>
      </c>
      <c r="AG1705">
        <f>IF(B1705&gt;0,_xlfn.XLOOKUP(B1705,IW49BLTOTAL!A:A,IW49BLTOTAL!H:H),"")</f>
        <v>2</v>
      </c>
      <c r="AH1705" t="str">
        <f>IF(IFERROR(_xlfn.XLOOKUP(B1705,'Detalle custodia'!B:B,'Detalle custodia'!O:O),"")="custodia","Completo","")</f>
        <v/>
      </c>
    </row>
    <row r="1706" spans="1:34" x14ac:dyDescent="0.35">
      <c r="A1706" t="s">
        <v>209</v>
      </c>
      <c r="B1706">
        <v>6476912</v>
      </c>
      <c r="C1706" t="s">
        <v>129</v>
      </c>
      <c r="D1706" t="s">
        <v>1024</v>
      </c>
      <c r="E1706" t="s">
        <v>310</v>
      </c>
      <c r="F1706" t="s">
        <v>259</v>
      </c>
      <c r="G1706" t="s">
        <v>142</v>
      </c>
      <c r="H1706" s="16">
        <v>45870</v>
      </c>
      <c r="I1706" s="16">
        <v>45870</v>
      </c>
      <c r="J1706" t="s">
        <v>856</v>
      </c>
      <c r="K1706">
        <v>1215152</v>
      </c>
      <c r="L1706" t="s">
        <v>280</v>
      </c>
      <c r="O1706">
        <v>10014630</v>
      </c>
      <c r="P1706" t="s">
        <v>209</v>
      </c>
      <c r="Q1706">
        <v>0</v>
      </c>
      <c r="R1706" t="s">
        <v>329</v>
      </c>
      <c r="S1706" t="s">
        <v>3891</v>
      </c>
      <c r="T1706">
        <v>11430372</v>
      </c>
      <c r="U1706" s="16">
        <v>45547</v>
      </c>
      <c r="V1706" s="16">
        <v>45870</v>
      </c>
      <c r="W1706" s="16">
        <v>45844</v>
      </c>
      <c r="X1706">
        <v>0</v>
      </c>
      <c r="Y1706">
        <v>1290900</v>
      </c>
      <c r="Z1706" t="s">
        <v>1568</v>
      </c>
      <c r="AA1706" t="s">
        <v>246</v>
      </c>
      <c r="AB1706" t="s">
        <v>121</v>
      </c>
      <c r="AC1706" t="s">
        <v>255</v>
      </c>
      <c r="AD1706" t="s">
        <v>141</v>
      </c>
      <c r="AE1706" t="str">
        <f>IF(B1706&gt;0,IF(B1706&gt;0,(IF(B1706&lt;&gt;'PLAN SEMANAL'!$A$2,BLTOTAL!AA1706,""))),"")</f>
        <v>AUXILIAR</v>
      </c>
      <c r="AF1706" t="str">
        <f>IF(AH1706="Completo","Completo",IF(IF(B1706&gt;0,_xlfn.XLOOKUP(B1706,'Detalle reservas completas fesa'!K:K,'Detalle reservas completas fesa'!Q:Q,_xlfn.XLOOKUP(B1706,'MB25'!L:L,'MB25'!Q:Q,"Incompleto")),"")="PENDIENTE","Incompleto",IF(B1706&gt;0,_xlfn.XLOOKUP(B1706,'Detalle reservas completas fesa'!K:K,'Detalle reservas completas fesa'!Q:Q,IF(AD1706="SIN MATERIAL","Completo",IF(AD1706="COMPLETO","Completo","Incompleto"))))))</f>
        <v>Incompleto</v>
      </c>
      <c r="AG1706">
        <f>IF(B1706&gt;0,_xlfn.XLOOKUP(B1706,IW49BLTOTAL!A:A,IW49BLTOTAL!H:H),"")</f>
        <v>1</v>
      </c>
      <c r="AH1706" t="str">
        <f>IF(IFERROR(_xlfn.XLOOKUP(B1706,'Detalle custodia'!B:B,'Detalle custodia'!O:O),"")="custodia","Completo","")</f>
        <v/>
      </c>
    </row>
    <row r="1707" spans="1:34" x14ac:dyDescent="0.35">
      <c r="A1707" t="s">
        <v>230</v>
      </c>
      <c r="B1707">
        <v>6476910</v>
      </c>
      <c r="C1707" t="s">
        <v>129</v>
      </c>
      <c r="D1707" t="s">
        <v>1025</v>
      </c>
      <c r="E1707" t="s">
        <v>310</v>
      </c>
      <c r="F1707" t="s">
        <v>379</v>
      </c>
      <c r="G1707" t="s">
        <v>136</v>
      </c>
      <c r="H1707" s="16">
        <v>45839</v>
      </c>
      <c r="I1707" s="16">
        <v>45869</v>
      </c>
      <c r="J1707" t="s">
        <v>3476</v>
      </c>
      <c r="K1707">
        <v>1215150</v>
      </c>
      <c r="L1707" t="s">
        <v>277</v>
      </c>
      <c r="O1707">
        <v>10014636</v>
      </c>
      <c r="P1707" t="s">
        <v>230</v>
      </c>
      <c r="Q1707">
        <v>38023.86</v>
      </c>
      <c r="R1707" t="s">
        <v>329</v>
      </c>
      <c r="S1707" t="s">
        <v>3901</v>
      </c>
      <c r="T1707">
        <v>11427331</v>
      </c>
      <c r="U1707" s="16">
        <v>45547</v>
      </c>
      <c r="V1707" s="16">
        <v>45839</v>
      </c>
      <c r="W1707" s="16">
        <v>45835</v>
      </c>
      <c r="X1707">
        <v>38023.86</v>
      </c>
      <c r="Y1707">
        <v>1290900</v>
      </c>
      <c r="Z1707" t="s">
        <v>1568</v>
      </c>
      <c r="AA1707" t="s">
        <v>246</v>
      </c>
      <c r="AB1707" t="s">
        <v>121</v>
      </c>
      <c r="AC1707" t="s">
        <v>255</v>
      </c>
      <c r="AD1707" t="s">
        <v>135</v>
      </c>
      <c r="AE1707" t="str">
        <f>IF(B1707&gt;0,IF(B1707&gt;0,(IF(B1707&lt;&gt;'PLAN SEMANAL'!$A$2,BLTOTAL!AA1707,""))),"")</f>
        <v>AUXILIAR</v>
      </c>
      <c r="AF1707" t="str">
        <f>IF(AH1707="Completo","Completo",IF(IF(B1707&gt;0,_xlfn.XLOOKUP(B1707,'Detalle reservas completas fesa'!K:K,'Detalle reservas completas fesa'!Q:Q,_xlfn.XLOOKUP(B1707,'MB25'!L:L,'MB25'!Q:Q,"Incompleto")),"")="PENDIENTE","Incompleto",IF(B1707&gt;0,_xlfn.XLOOKUP(B1707,'Detalle reservas completas fesa'!K:K,'Detalle reservas completas fesa'!Q:Q,IF(AD1707="SIN MATERIAL","Completo",IF(AD1707="COMPLETO","Completo","Incompleto"))))))</f>
        <v>Incompleto</v>
      </c>
      <c r="AG1707">
        <f>IF(B1707&gt;0,_xlfn.XLOOKUP(B1707,IW49BLTOTAL!A:A,IW49BLTOTAL!H:H),"")</f>
        <v>16</v>
      </c>
      <c r="AH1707" t="str">
        <f>IF(IFERROR(_xlfn.XLOOKUP(B1707,'Detalle custodia'!B:B,'Detalle custodia'!O:O),"")="custodia","Completo","")</f>
        <v/>
      </c>
    </row>
    <row r="1708" spans="1:34" x14ac:dyDescent="0.35">
      <c r="A1708" t="s">
        <v>318</v>
      </c>
      <c r="B1708">
        <v>6476871</v>
      </c>
      <c r="C1708" t="s">
        <v>129</v>
      </c>
      <c r="D1708" t="s">
        <v>1026</v>
      </c>
      <c r="E1708" t="s">
        <v>310</v>
      </c>
      <c r="F1708" t="s">
        <v>133</v>
      </c>
      <c r="G1708" t="s">
        <v>147</v>
      </c>
      <c r="H1708" s="16">
        <v>45809</v>
      </c>
      <c r="I1708" s="16">
        <v>45809</v>
      </c>
      <c r="J1708" t="s">
        <v>856</v>
      </c>
      <c r="K1708">
        <v>1215152</v>
      </c>
      <c r="L1708" t="s">
        <v>319</v>
      </c>
      <c r="O1708">
        <v>10014631</v>
      </c>
      <c r="P1708" t="s">
        <v>318</v>
      </c>
      <c r="Q1708">
        <v>0</v>
      </c>
      <c r="R1708" t="s">
        <v>329</v>
      </c>
      <c r="S1708" t="s">
        <v>343</v>
      </c>
      <c r="T1708">
        <v>11420733</v>
      </c>
      <c r="U1708" s="16">
        <v>45547</v>
      </c>
      <c r="V1708" s="16">
        <v>45809</v>
      </c>
      <c r="W1708" s="16">
        <v>45776</v>
      </c>
      <c r="X1708">
        <v>0</v>
      </c>
      <c r="Y1708">
        <v>1290900</v>
      </c>
      <c r="Z1708" t="s">
        <v>1568</v>
      </c>
      <c r="AA1708" t="s">
        <v>246</v>
      </c>
      <c r="AB1708" t="s">
        <v>121</v>
      </c>
      <c r="AC1708" t="s">
        <v>255</v>
      </c>
      <c r="AD1708" t="s">
        <v>141</v>
      </c>
      <c r="AE1708" t="str">
        <f>IF(B1708&gt;0,IF(B1708&gt;0,(IF(B1708&lt;&gt;'PLAN SEMANAL'!$A$2,BLTOTAL!AA1708,""))),"")</f>
        <v>AUXILIAR</v>
      </c>
      <c r="AF1708" t="str">
        <f>IF(AH1708="Completo","Completo",IF(IF(B1708&gt;0,_xlfn.XLOOKUP(B1708,'Detalle reservas completas fesa'!K:K,'Detalle reservas completas fesa'!Q:Q,_xlfn.XLOOKUP(B1708,'MB25'!L:L,'MB25'!Q:Q,"Incompleto")),"")="PENDIENTE","Incompleto",IF(B1708&gt;0,_xlfn.XLOOKUP(B1708,'Detalle reservas completas fesa'!K:K,'Detalle reservas completas fesa'!Q:Q,IF(AD1708="SIN MATERIAL","Completo",IF(AD1708="COMPLETO","Completo","Incompleto"))))))</f>
        <v>Incompleto</v>
      </c>
      <c r="AG1708">
        <f>IF(B1708&gt;0,_xlfn.XLOOKUP(B1708,IW49BLTOTAL!A:A,IW49BLTOTAL!H:H),"")</f>
        <v>0.5</v>
      </c>
      <c r="AH1708" t="str">
        <f>IF(IFERROR(_xlfn.XLOOKUP(B1708,'Detalle custodia'!B:B,'Detalle custodia'!O:O),"")="custodia","Completo","")</f>
        <v/>
      </c>
    </row>
    <row r="1709" spans="1:34" x14ac:dyDescent="0.35">
      <c r="A1709" t="s">
        <v>231</v>
      </c>
      <c r="B1709">
        <v>6476857</v>
      </c>
      <c r="C1709" t="s">
        <v>129</v>
      </c>
      <c r="D1709" t="s">
        <v>1028</v>
      </c>
      <c r="E1709" t="s">
        <v>310</v>
      </c>
      <c r="F1709" t="s">
        <v>133</v>
      </c>
      <c r="G1709" t="s">
        <v>147</v>
      </c>
      <c r="H1709" s="16">
        <v>45839</v>
      </c>
      <c r="I1709" s="16">
        <v>45869</v>
      </c>
      <c r="J1709" t="s">
        <v>856</v>
      </c>
      <c r="K1709">
        <v>1215150</v>
      </c>
      <c r="L1709" t="s">
        <v>331</v>
      </c>
      <c r="O1709">
        <v>10014638</v>
      </c>
      <c r="P1709" t="s">
        <v>231</v>
      </c>
      <c r="Q1709">
        <v>0</v>
      </c>
      <c r="R1709" t="s">
        <v>347</v>
      </c>
      <c r="S1709" t="s">
        <v>3901</v>
      </c>
      <c r="T1709">
        <v>11452680</v>
      </c>
      <c r="U1709" s="16">
        <v>45547</v>
      </c>
      <c r="V1709" s="16">
        <v>45839</v>
      </c>
      <c r="W1709" s="16">
        <v>45835</v>
      </c>
      <c r="X1709">
        <v>0</v>
      </c>
      <c r="Y1709">
        <v>1290900</v>
      </c>
      <c r="Z1709" t="s">
        <v>1568</v>
      </c>
      <c r="AA1709" t="s">
        <v>246</v>
      </c>
      <c r="AB1709" t="s">
        <v>121</v>
      </c>
      <c r="AC1709" t="s">
        <v>255</v>
      </c>
      <c r="AD1709" t="s">
        <v>141</v>
      </c>
      <c r="AE1709" t="str">
        <f>IF(B1709&gt;0,IF(B1709&gt;0,(IF(B1709&lt;&gt;'PLAN SEMANAL'!$A$2,BLTOTAL!AA1709,""))),"")</f>
        <v>AUXILIAR</v>
      </c>
      <c r="AF1709" t="str">
        <f>IF(AH1709="Completo","Completo",IF(IF(B1709&gt;0,_xlfn.XLOOKUP(B1709,'Detalle reservas completas fesa'!K:K,'Detalle reservas completas fesa'!Q:Q,_xlfn.XLOOKUP(B1709,'MB25'!L:L,'MB25'!Q:Q,"Incompleto")),"")="PENDIENTE","Incompleto",IF(B1709&gt;0,_xlfn.XLOOKUP(B1709,'Detalle reservas completas fesa'!K:K,'Detalle reservas completas fesa'!Q:Q,IF(AD1709="SIN MATERIAL","Completo",IF(AD1709="COMPLETO","Completo","Incompleto"))))))</f>
        <v>Completo</v>
      </c>
      <c r="AG1709">
        <f>IF(B1709&gt;0,_xlfn.XLOOKUP(B1709,IW49BLTOTAL!A:A,IW49BLTOTAL!H:H),"")</f>
        <v>1</v>
      </c>
      <c r="AH1709" t="str">
        <f>IF(IFERROR(_xlfn.XLOOKUP(B1709,'Detalle custodia'!B:B,'Detalle custodia'!O:O),"")="custodia","Completo","")</f>
        <v/>
      </c>
    </row>
    <row r="1710" spans="1:34" x14ac:dyDescent="0.35">
      <c r="A1710" t="s">
        <v>231</v>
      </c>
      <c r="B1710">
        <v>6476850</v>
      </c>
      <c r="C1710" t="s">
        <v>129</v>
      </c>
      <c r="D1710" t="s">
        <v>1029</v>
      </c>
      <c r="E1710" t="s">
        <v>310</v>
      </c>
      <c r="F1710" t="s">
        <v>133</v>
      </c>
      <c r="G1710" t="s">
        <v>147</v>
      </c>
      <c r="H1710" s="16">
        <v>45839</v>
      </c>
      <c r="I1710" s="16">
        <v>45869</v>
      </c>
      <c r="J1710" t="s">
        <v>3476</v>
      </c>
      <c r="K1710">
        <v>1215150</v>
      </c>
      <c r="L1710" t="s">
        <v>331</v>
      </c>
      <c r="O1710">
        <v>10014638</v>
      </c>
      <c r="P1710" t="s">
        <v>231</v>
      </c>
      <c r="Q1710">
        <v>0</v>
      </c>
      <c r="R1710" t="s">
        <v>347</v>
      </c>
      <c r="S1710" t="s">
        <v>329</v>
      </c>
      <c r="T1710">
        <v>11434934</v>
      </c>
      <c r="U1710" s="16">
        <v>45547</v>
      </c>
      <c r="V1710" s="16">
        <v>45839</v>
      </c>
      <c r="W1710" s="16">
        <v>45809</v>
      </c>
      <c r="X1710">
        <v>0</v>
      </c>
      <c r="Y1710">
        <v>1290900</v>
      </c>
      <c r="Z1710" t="s">
        <v>1568</v>
      </c>
      <c r="AA1710" t="s">
        <v>246</v>
      </c>
      <c r="AB1710" t="s">
        <v>121</v>
      </c>
      <c r="AC1710" t="s">
        <v>255</v>
      </c>
      <c r="AD1710" t="s">
        <v>141</v>
      </c>
      <c r="AE1710" t="str">
        <f>IF(B1710&gt;0,IF(B1710&gt;0,(IF(B1710&lt;&gt;'PLAN SEMANAL'!$A$2,BLTOTAL!AA1710,""))),"")</f>
        <v>AUXILIAR</v>
      </c>
      <c r="AF1710" t="str">
        <f>IF(AH1710="Completo","Completo",IF(IF(B1710&gt;0,_xlfn.XLOOKUP(B1710,'Detalle reservas completas fesa'!K:K,'Detalle reservas completas fesa'!Q:Q,_xlfn.XLOOKUP(B1710,'MB25'!L:L,'MB25'!Q:Q,"Incompleto")),"")="PENDIENTE","Incompleto",IF(B1710&gt;0,_xlfn.XLOOKUP(B1710,'Detalle reservas completas fesa'!K:K,'Detalle reservas completas fesa'!Q:Q,IF(AD1710="SIN MATERIAL","Completo",IF(AD1710="COMPLETO","Completo","Incompleto"))))))</f>
        <v>Completo</v>
      </c>
      <c r="AG1710">
        <f>IF(B1710&gt;0,_xlfn.XLOOKUP(B1710,IW49BLTOTAL!A:A,IW49BLTOTAL!H:H),"")</f>
        <v>2</v>
      </c>
      <c r="AH1710" t="str">
        <f>IF(IFERROR(_xlfn.XLOOKUP(B1710,'Detalle custodia'!B:B,'Detalle custodia'!O:O),"")="custodia","Completo","")</f>
        <v/>
      </c>
    </row>
    <row r="1711" spans="1:34" x14ac:dyDescent="0.35">
      <c r="A1711" t="s">
        <v>157</v>
      </c>
      <c r="B1711">
        <v>6476843</v>
      </c>
      <c r="C1711" t="s">
        <v>129</v>
      </c>
      <c r="D1711" t="s">
        <v>1030</v>
      </c>
      <c r="E1711" t="s">
        <v>310</v>
      </c>
      <c r="F1711" t="s">
        <v>133</v>
      </c>
      <c r="G1711" t="s">
        <v>147</v>
      </c>
      <c r="H1711" s="16">
        <v>45839</v>
      </c>
      <c r="I1711" s="16">
        <v>45869</v>
      </c>
      <c r="J1711" t="s">
        <v>856</v>
      </c>
      <c r="K1711">
        <v>1215150</v>
      </c>
      <c r="L1711" t="s">
        <v>345</v>
      </c>
      <c r="O1711">
        <v>10014635</v>
      </c>
      <c r="P1711" t="s">
        <v>157</v>
      </c>
      <c r="Q1711">
        <v>0</v>
      </c>
      <c r="R1711" t="s">
        <v>347</v>
      </c>
      <c r="S1711" t="s">
        <v>3901</v>
      </c>
      <c r="T1711">
        <v>11457581</v>
      </c>
      <c r="U1711" s="16">
        <v>45547</v>
      </c>
      <c r="V1711" s="16">
        <v>45839</v>
      </c>
      <c r="W1711" s="16">
        <v>45835</v>
      </c>
      <c r="X1711">
        <v>0</v>
      </c>
      <c r="Y1711">
        <v>1290900</v>
      </c>
      <c r="Z1711" t="s">
        <v>1568</v>
      </c>
      <c r="AA1711" t="s">
        <v>246</v>
      </c>
      <c r="AB1711" t="s">
        <v>121</v>
      </c>
      <c r="AC1711" t="s">
        <v>255</v>
      </c>
      <c r="AD1711" t="s">
        <v>122</v>
      </c>
      <c r="AE1711" t="str">
        <f>IF(B1711&gt;0,IF(B1711&gt;0,(IF(B1711&lt;&gt;'PLAN SEMANAL'!$A$2,BLTOTAL!AA1711,""))),"")</f>
        <v>AUXILIAR</v>
      </c>
      <c r="AF1711" t="str">
        <f>IF(AH1711="Completo","Completo",IF(IF(B1711&gt;0,_xlfn.XLOOKUP(B1711,'Detalle reservas completas fesa'!K:K,'Detalle reservas completas fesa'!Q:Q,_xlfn.XLOOKUP(B1711,'MB25'!L:L,'MB25'!Q:Q,"Incompleto")),"")="PENDIENTE","Incompleto",IF(B1711&gt;0,_xlfn.XLOOKUP(B1711,'Detalle reservas completas fesa'!K:K,'Detalle reservas completas fesa'!Q:Q,IF(AD1711="SIN MATERIAL","Completo",IF(AD1711="COMPLETO","Completo","Incompleto"))))))</f>
        <v>Completo</v>
      </c>
      <c r="AG1711">
        <f>IF(B1711&gt;0,_xlfn.XLOOKUP(B1711,IW49BLTOTAL!A:A,IW49BLTOTAL!H:H),"")</f>
        <v>3</v>
      </c>
      <c r="AH1711" t="str">
        <f>IF(IFERROR(_xlfn.XLOOKUP(B1711,'Detalle custodia'!B:B,'Detalle custodia'!O:O),"")="custodia","Completo","")</f>
        <v/>
      </c>
    </row>
    <row r="1712" spans="1:34" x14ac:dyDescent="0.35">
      <c r="A1712" t="s">
        <v>157</v>
      </c>
      <c r="B1712">
        <v>6476842</v>
      </c>
      <c r="C1712" t="s">
        <v>129</v>
      </c>
      <c r="D1712" t="s">
        <v>1031</v>
      </c>
      <c r="E1712" t="s">
        <v>310</v>
      </c>
      <c r="F1712" t="s">
        <v>133</v>
      </c>
      <c r="G1712" t="s">
        <v>132</v>
      </c>
      <c r="H1712" s="16">
        <v>45839</v>
      </c>
      <c r="I1712" s="16">
        <v>45869</v>
      </c>
      <c r="J1712" t="s">
        <v>3476</v>
      </c>
      <c r="K1712">
        <v>1215150</v>
      </c>
      <c r="L1712" t="s">
        <v>345</v>
      </c>
      <c r="O1712">
        <v>10014635</v>
      </c>
      <c r="P1712" t="s">
        <v>157</v>
      </c>
      <c r="Q1712">
        <v>0</v>
      </c>
      <c r="R1712" t="s">
        <v>347</v>
      </c>
      <c r="S1712" t="s">
        <v>3901</v>
      </c>
      <c r="T1712">
        <v>11457580</v>
      </c>
      <c r="U1712" s="16">
        <v>45547</v>
      </c>
      <c r="V1712" s="16">
        <v>45839</v>
      </c>
      <c r="W1712" s="16">
        <v>45835</v>
      </c>
      <c r="X1712">
        <v>0</v>
      </c>
      <c r="Y1712">
        <v>1290900</v>
      </c>
      <c r="Z1712" t="s">
        <v>1568</v>
      </c>
      <c r="AA1712" t="s">
        <v>246</v>
      </c>
      <c r="AB1712" t="s">
        <v>121</v>
      </c>
      <c r="AC1712" t="s">
        <v>255</v>
      </c>
      <c r="AD1712" t="s">
        <v>122</v>
      </c>
      <c r="AE1712" t="str">
        <f>IF(B1712&gt;0,IF(B1712&gt;0,(IF(B1712&lt;&gt;'PLAN SEMANAL'!$A$2,BLTOTAL!AA1712,""))),"")</f>
        <v>AUXILIAR</v>
      </c>
      <c r="AF1712" t="str">
        <f>IF(AH1712="Completo","Completo",IF(IF(B1712&gt;0,_xlfn.XLOOKUP(B1712,'Detalle reservas completas fesa'!K:K,'Detalle reservas completas fesa'!Q:Q,_xlfn.XLOOKUP(B1712,'MB25'!L:L,'MB25'!Q:Q,"Incompleto")),"")="PENDIENTE","Incompleto",IF(B1712&gt;0,_xlfn.XLOOKUP(B1712,'Detalle reservas completas fesa'!K:K,'Detalle reservas completas fesa'!Q:Q,IF(AD1712="SIN MATERIAL","Completo",IF(AD1712="COMPLETO","Completo","Incompleto"))))))</f>
        <v>Completo</v>
      </c>
      <c r="AG1712">
        <f>IF(B1712&gt;0,_xlfn.XLOOKUP(B1712,IW49BLTOTAL!A:A,IW49BLTOTAL!H:H),"")</f>
        <v>1</v>
      </c>
      <c r="AH1712" t="str">
        <f>IF(IFERROR(_xlfn.XLOOKUP(B1712,'Detalle custodia'!B:B,'Detalle custodia'!O:O),"")="custodia","Completo","")</f>
        <v/>
      </c>
    </row>
    <row r="1713" spans="1:34" x14ac:dyDescent="0.35">
      <c r="A1713" t="s">
        <v>218</v>
      </c>
      <c r="B1713">
        <v>6476839</v>
      </c>
      <c r="C1713" t="s">
        <v>129</v>
      </c>
      <c r="D1713" t="s">
        <v>1032</v>
      </c>
      <c r="E1713" t="s">
        <v>310</v>
      </c>
      <c r="F1713" t="s">
        <v>133</v>
      </c>
      <c r="G1713" t="s">
        <v>147</v>
      </c>
      <c r="H1713" s="16">
        <v>45809</v>
      </c>
      <c r="I1713" s="16">
        <v>45838</v>
      </c>
      <c r="J1713" t="s">
        <v>856</v>
      </c>
      <c r="K1713">
        <v>1215150</v>
      </c>
      <c r="L1713" t="s">
        <v>279</v>
      </c>
      <c r="O1713">
        <v>10014633</v>
      </c>
      <c r="P1713" t="s">
        <v>218</v>
      </c>
      <c r="Q1713">
        <v>0</v>
      </c>
      <c r="R1713" t="s">
        <v>347</v>
      </c>
      <c r="S1713" t="s">
        <v>3901</v>
      </c>
      <c r="T1713">
        <v>11417802</v>
      </c>
      <c r="U1713" s="16">
        <v>45547</v>
      </c>
      <c r="V1713" s="16">
        <v>45809</v>
      </c>
      <c r="W1713" s="16">
        <v>45835</v>
      </c>
      <c r="X1713">
        <v>0</v>
      </c>
      <c r="Y1713">
        <v>1290900</v>
      </c>
      <c r="Z1713" t="s">
        <v>1568</v>
      </c>
      <c r="AA1713" t="s">
        <v>246</v>
      </c>
      <c r="AB1713" t="s">
        <v>121</v>
      </c>
      <c r="AC1713" t="s">
        <v>255</v>
      </c>
      <c r="AD1713" t="s">
        <v>141</v>
      </c>
      <c r="AE1713" t="str">
        <f>IF(B1713&gt;0,IF(B1713&gt;0,(IF(B1713&lt;&gt;'PLAN SEMANAL'!$A$2,BLTOTAL!AA1713,""))),"")</f>
        <v>AUXILIAR</v>
      </c>
      <c r="AF1713" t="str">
        <f>IF(AH1713="Completo","Completo",IF(IF(B1713&gt;0,_xlfn.XLOOKUP(B1713,'Detalle reservas completas fesa'!K:K,'Detalle reservas completas fesa'!Q:Q,_xlfn.XLOOKUP(B1713,'MB25'!L:L,'MB25'!Q:Q,"Incompleto")),"")="PENDIENTE","Incompleto",IF(B1713&gt;0,_xlfn.XLOOKUP(B1713,'Detalle reservas completas fesa'!K:K,'Detalle reservas completas fesa'!Q:Q,IF(AD1713="SIN MATERIAL","Completo",IF(AD1713="COMPLETO","Completo","Incompleto"))))))</f>
        <v>Completo</v>
      </c>
      <c r="AG1713">
        <f>IF(B1713&gt;0,_xlfn.XLOOKUP(B1713,IW49BLTOTAL!A:A,IW49BLTOTAL!H:H),"")</f>
        <v>1</v>
      </c>
      <c r="AH1713" t="str">
        <f>IF(IFERROR(_xlfn.XLOOKUP(B1713,'Detalle custodia'!B:B,'Detalle custodia'!O:O),"")="custodia","Completo","")</f>
        <v/>
      </c>
    </row>
    <row r="1714" spans="1:34" x14ac:dyDescent="0.35">
      <c r="A1714" t="s">
        <v>177</v>
      </c>
      <c r="B1714">
        <v>6476626</v>
      </c>
      <c r="C1714" t="s">
        <v>129</v>
      </c>
      <c r="D1714" t="s">
        <v>1033</v>
      </c>
      <c r="E1714" t="s">
        <v>310</v>
      </c>
      <c r="F1714" t="s">
        <v>133</v>
      </c>
      <c r="G1714" t="s">
        <v>147</v>
      </c>
      <c r="H1714" s="16">
        <v>45809</v>
      </c>
      <c r="I1714" s="16">
        <v>45838</v>
      </c>
      <c r="J1714" t="s">
        <v>856</v>
      </c>
      <c r="K1714">
        <v>1215150</v>
      </c>
      <c r="L1714" t="s">
        <v>278</v>
      </c>
      <c r="O1714">
        <v>10014634</v>
      </c>
      <c r="P1714" t="s">
        <v>177</v>
      </c>
      <c r="Q1714">
        <v>0</v>
      </c>
      <c r="R1714" t="s">
        <v>347</v>
      </c>
      <c r="S1714" t="s">
        <v>3901</v>
      </c>
      <c r="T1714">
        <v>11454630</v>
      </c>
      <c r="U1714" s="16">
        <v>45546</v>
      </c>
      <c r="V1714" s="16">
        <v>45809</v>
      </c>
      <c r="W1714" s="16">
        <v>45835</v>
      </c>
      <c r="X1714">
        <v>0</v>
      </c>
      <c r="Y1714">
        <v>1290900</v>
      </c>
      <c r="Z1714" t="s">
        <v>1568</v>
      </c>
      <c r="AA1714" t="s">
        <v>246</v>
      </c>
      <c r="AB1714" t="s">
        <v>121</v>
      </c>
      <c r="AC1714" t="s">
        <v>255</v>
      </c>
      <c r="AD1714" t="s">
        <v>141</v>
      </c>
      <c r="AE1714" t="str">
        <f>IF(B1714&gt;0,IF(B1714&gt;0,(IF(B1714&lt;&gt;'PLAN SEMANAL'!$A$2,BLTOTAL!AA1714,""))),"")</f>
        <v>AUXILIAR</v>
      </c>
      <c r="AF1714" t="str">
        <f>IF(AH1714="Completo","Completo",IF(IF(B1714&gt;0,_xlfn.XLOOKUP(B1714,'Detalle reservas completas fesa'!K:K,'Detalle reservas completas fesa'!Q:Q,_xlfn.XLOOKUP(B1714,'MB25'!L:L,'MB25'!Q:Q,"Incompleto")),"")="PENDIENTE","Incompleto",IF(B1714&gt;0,_xlfn.XLOOKUP(B1714,'Detalle reservas completas fesa'!K:K,'Detalle reservas completas fesa'!Q:Q,IF(AD1714="SIN MATERIAL","Completo",IF(AD1714="COMPLETO","Completo","Incompleto"))))))</f>
        <v>Incompleto</v>
      </c>
      <c r="AG1714">
        <f>IF(B1714&gt;0,_xlfn.XLOOKUP(B1714,IW49BLTOTAL!A:A,IW49BLTOTAL!H:H),"")</f>
        <v>8</v>
      </c>
      <c r="AH1714" t="str">
        <f>IF(IFERROR(_xlfn.XLOOKUP(B1714,'Detalle custodia'!B:B,'Detalle custodia'!O:O),"")="custodia","Completo","")</f>
        <v/>
      </c>
    </row>
    <row r="1715" spans="1:34" x14ac:dyDescent="0.35">
      <c r="A1715" t="s">
        <v>218</v>
      </c>
      <c r="B1715">
        <v>6476624</v>
      </c>
      <c r="C1715" t="s">
        <v>129</v>
      </c>
      <c r="D1715" t="s">
        <v>1035</v>
      </c>
      <c r="E1715" t="s">
        <v>310</v>
      </c>
      <c r="F1715" t="s">
        <v>125</v>
      </c>
      <c r="G1715" t="s">
        <v>153</v>
      </c>
      <c r="H1715" s="16">
        <v>45870</v>
      </c>
      <c r="I1715" s="16">
        <v>45900</v>
      </c>
      <c r="J1715" t="s">
        <v>3475</v>
      </c>
      <c r="K1715">
        <v>1215150</v>
      </c>
      <c r="L1715" t="s">
        <v>279</v>
      </c>
      <c r="O1715">
        <v>10014633</v>
      </c>
      <c r="P1715" t="s">
        <v>218</v>
      </c>
      <c r="Q1715">
        <v>0</v>
      </c>
      <c r="R1715" t="s">
        <v>347</v>
      </c>
      <c r="S1715" t="s">
        <v>3901</v>
      </c>
      <c r="T1715">
        <v>11453162</v>
      </c>
      <c r="U1715" s="16">
        <v>45546</v>
      </c>
      <c r="V1715" s="16">
        <v>45870</v>
      </c>
      <c r="W1715" s="16">
        <v>45835</v>
      </c>
      <c r="X1715">
        <v>0</v>
      </c>
      <c r="Y1715">
        <v>1290900</v>
      </c>
      <c r="Z1715" t="s">
        <v>1568</v>
      </c>
      <c r="AA1715" t="s">
        <v>246</v>
      </c>
      <c r="AB1715" t="s">
        <v>121</v>
      </c>
      <c r="AC1715" t="s">
        <v>255</v>
      </c>
      <c r="AD1715" t="s">
        <v>141</v>
      </c>
      <c r="AE1715" t="str">
        <f>IF(B1715&gt;0,IF(B1715&gt;0,(IF(B1715&lt;&gt;'PLAN SEMANAL'!$A$2,BLTOTAL!AA1715,""))),"")</f>
        <v>AUXILIAR</v>
      </c>
      <c r="AF1715" t="str">
        <f>IF(AH1715="Completo","Completo",IF(IF(B1715&gt;0,_xlfn.XLOOKUP(B1715,'Detalle reservas completas fesa'!K:K,'Detalle reservas completas fesa'!Q:Q,_xlfn.XLOOKUP(B1715,'MB25'!L:L,'MB25'!Q:Q,"Incompleto")),"")="PENDIENTE","Incompleto",IF(B1715&gt;0,_xlfn.XLOOKUP(B1715,'Detalle reservas completas fesa'!K:K,'Detalle reservas completas fesa'!Q:Q,IF(AD1715="SIN MATERIAL","Completo",IF(AD1715="COMPLETO","Completo","Incompleto"))))))</f>
        <v>Incompleto</v>
      </c>
      <c r="AG1715">
        <f>IF(B1715&gt;0,_xlfn.XLOOKUP(B1715,IW49BLTOTAL!A:A,IW49BLTOTAL!H:H),"")</f>
        <v>6</v>
      </c>
      <c r="AH1715" t="str">
        <f>IF(IFERROR(_xlfn.XLOOKUP(B1715,'Detalle custodia'!B:B,'Detalle custodia'!O:O),"")="custodia","Completo","")</f>
        <v/>
      </c>
    </row>
    <row r="1716" spans="1:34" x14ac:dyDescent="0.35">
      <c r="A1716" t="s">
        <v>218</v>
      </c>
      <c r="B1716">
        <v>6476623</v>
      </c>
      <c r="C1716" t="s">
        <v>129</v>
      </c>
      <c r="D1716" t="s">
        <v>1036</v>
      </c>
      <c r="E1716" t="s">
        <v>310</v>
      </c>
      <c r="F1716" t="s">
        <v>439</v>
      </c>
      <c r="G1716" t="s">
        <v>153</v>
      </c>
      <c r="H1716" s="16">
        <v>45870</v>
      </c>
      <c r="I1716" s="16">
        <v>45900</v>
      </c>
      <c r="J1716" t="s">
        <v>3475</v>
      </c>
      <c r="K1716">
        <v>1215150</v>
      </c>
      <c r="L1716" t="s">
        <v>279</v>
      </c>
      <c r="O1716">
        <v>10014633</v>
      </c>
      <c r="P1716" t="s">
        <v>218</v>
      </c>
      <c r="Q1716">
        <v>0</v>
      </c>
      <c r="R1716" t="s">
        <v>347</v>
      </c>
      <c r="S1716" t="s">
        <v>3901</v>
      </c>
      <c r="T1716">
        <v>11453153</v>
      </c>
      <c r="U1716" s="16">
        <v>45546</v>
      </c>
      <c r="V1716" s="16">
        <v>45870</v>
      </c>
      <c r="W1716" s="16">
        <v>45835</v>
      </c>
      <c r="X1716">
        <v>0</v>
      </c>
      <c r="Y1716">
        <v>1290900</v>
      </c>
      <c r="Z1716" t="s">
        <v>1568</v>
      </c>
      <c r="AA1716" t="s">
        <v>246</v>
      </c>
      <c r="AB1716" t="s">
        <v>121</v>
      </c>
      <c r="AC1716" t="s">
        <v>255</v>
      </c>
      <c r="AD1716" t="s">
        <v>141</v>
      </c>
      <c r="AE1716" t="str">
        <f>IF(B1716&gt;0,IF(B1716&gt;0,(IF(B1716&lt;&gt;'PLAN SEMANAL'!$A$2,BLTOTAL!AA1716,""))),"")</f>
        <v>AUXILIAR</v>
      </c>
      <c r="AF1716" t="str">
        <f>IF(AH1716="Completo","Completo",IF(IF(B1716&gt;0,_xlfn.XLOOKUP(B1716,'Detalle reservas completas fesa'!K:K,'Detalle reservas completas fesa'!Q:Q,_xlfn.XLOOKUP(B1716,'MB25'!L:L,'MB25'!Q:Q,"Incompleto")),"")="PENDIENTE","Incompleto",IF(B1716&gt;0,_xlfn.XLOOKUP(B1716,'Detalle reservas completas fesa'!K:K,'Detalle reservas completas fesa'!Q:Q,IF(AD1716="SIN MATERIAL","Completo",IF(AD1716="COMPLETO","Completo","Incompleto"))))))</f>
        <v>Incompleto</v>
      </c>
      <c r="AG1716">
        <f>IF(B1716&gt;0,_xlfn.XLOOKUP(B1716,IW49BLTOTAL!A:A,IW49BLTOTAL!H:H),"")</f>
        <v>4</v>
      </c>
      <c r="AH1716" t="str">
        <f>IF(IFERROR(_xlfn.XLOOKUP(B1716,'Detalle custodia'!B:B,'Detalle custodia'!O:O),"")="custodia","Completo","")</f>
        <v/>
      </c>
    </row>
    <row r="1717" spans="1:34" x14ac:dyDescent="0.35">
      <c r="A1717" t="s">
        <v>218</v>
      </c>
      <c r="B1717">
        <v>6476622</v>
      </c>
      <c r="C1717" t="s">
        <v>129</v>
      </c>
      <c r="D1717" t="s">
        <v>1037</v>
      </c>
      <c r="E1717" t="s">
        <v>310</v>
      </c>
      <c r="F1717" t="s">
        <v>133</v>
      </c>
      <c r="G1717" t="s">
        <v>147</v>
      </c>
      <c r="H1717" s="16">
        <v>45839</v>
      </c>
      <c r="I1717" s="16">
        <v>45869</v>
      </c>
      <c r="J1717" t="s">
        <v>856</v>
      </c>
      <c r="K1717">
        <v>1215150</v>
      </c>
      <c r="L1717" t="s">
        <v>279</v>
      </c>
      <c r="O1717">
        <v>10014633</v>
      </c>
      <c r="P1717" t="s">
        <v>218</v>
      </c>
      <c r="Q1717">
        <v>0</v>
      </c>
      <c r="R1717" t="s">
        <v>347</v>
      </c>
      <c r="S1717" t="s">
        <v>3901</v>
      </c>
      <c r="T1717">
        <v>11452679</v>
      </c>
      <c r="U1717" s="16">
        <v>45546</v>
      </c>
      <c r="V1717" s="16">
        <v>45839</v>
      </c>
      <c r="W1717" s="16">
        <v>45835</v>
      </c>
      <c r="X1717">
        <v>0</v>
      </c>
      <c r="Y1717">
        <v>1290900</v>
      </c>
      <c r="Z1717" t="s">
        <v>1568</v>
      </c>
      <c r="AA1717" t="s">
        <v>246</v>
      </c>
      <c r="AB1717" t="s">
        <v>121</v>
      </c>
      <c r="AC1717" t="s">
        <v>255</v>
      </c>
      <c r="AD1717" t="s">
        <v>141</v>
      </c>
      <c r="AE1717" t="str">
        <f>IF(B1717&gt;0,IF(B1717&gt;0,(IF(B1717&lt;&gt;'PLAN SEMANAL'!$A$2,BLTOTAL!AA1717,""))),"")</f>
        <v>AUXILIAR</v>
      </c>
      <c r="AF1717" t="str">
        <f>IF(AH1717="Completo","Completo",IF(IF(B1717&gt;0,_xlfn.XLOOKUP(B1717,'Detalle reservas completas fesa'!K:K,'Detalle reservas completas fesa'!Q:Q,_xlfn.XLOOKUP(B1717,'MB25'!L:L,'MB25'!Q:Q,"Incompleto")),"")="PENDIENTE","Incompleto",IF(B1717&gt;0,_xlfn.XLOOKUP(B1717,'Detalle reservas completas fesa'!K:K,'Detalle reservas completas fesa'!Q:Q,IF(AD1717="SIN MATERIAL","Completo",IF(AD1717="COMPLETO","Completo","Incompleto"))))))</f>
        <v>Completo</v>
      </c>
      <c r="AG1717">
        <f>IF(B1717&gt;0,_xlfn.XLOOKUP(B1717,IW49BLTOTAL!A:A,IW49BLTOTAL!H:H),"")</f>
        <v>4</v>
      </c>
      <c r="AH1717" t="str">
        <f>IF(IFERROR(_xlfn.XLOOKUP(B1717,'Detalle custodia'!B:B,'Detalle custodia'!O:O),"")="custodia","Completo","")</f>
        <v/>
      </c>
    </row>
    <row r="1718" spans="1:34" x14ac:dyDescent="0.35">
      <c r="A1718" t="s">
        <v>218</v>
      </c>
      <c r="B1718">
        <v>6476621</v>
      </c>
      <c r="C1718" t="s">
        <v>129</v>
      </c>
      <c r="D1718" t="s">
        <v>1034</v>
      </c>
      <c r="E1718" t="s">
        <v>310</v>
      </c>
      <c r="F1718" t="s">
        <v>133</v>
      </c>
      <c r="G1718" t="s">
        <v>132</v>
      </c>
      <c r="H1718" s="16">
        <v>45839</v>
      </c>
      <c r="I1718" s="16">
        <v>45869</v>
      </c>
      <c r="J1718" t="s">
        <v>3476</v>
      </c>
      <c r="K1718">
        <v>1215150</v>
      </c>
      <c r="L1718" t="s">
        <v>279</v>
      </c>
      <c r="O1718">
        <v>10014633</v>
      </c>
      <c r="P1718" t="s">
        <v>218</v>
      </c>
      <c r="Q1718">
        <v>0</v>
      </c>
      <c r="R1718" t="s">
        <v>347</v>
      </c>
      <c r="S1718" t="s">
        <v>3901</v>
      </c>
      <c r="T1718">
        <v>11449605</v>
      </c>
      <c r="U1718" s="16">
        <v>45546</v>
      </c>
      <c r="V1718" s="16">
        <v>45839</v>
      </c>
      <c r="W1718" s="16">
        <v>45835</v>
      </c>
      <c r="X1718">
        <v>0</v>
      </c>
      <c r="Y1718">
        <v>1290900</v>
      </c>
      <c r="Z1718" t="s">
        <v>1568</v>
      </c>
      <c r="AA1718" t="s">
        <v>246</v>
      </c>
      <c r="AB1718" t="s">
        <v>121</v>
      </c>
      <c r="AC1718" t="s">
        <v>255</v>
      </c>
      <c r="AD1718" t="s">
        <v>122</v>
      </c>
      <c r="AE1718" t="str">
        <f>IF(B1718&gt;0,IF(B1718&gt;0,(IF(B1718&lt;&gt;'PLAN SEMANAL'!$A$2,BLTOTAL!AA1718,""))),"")</f>
        <v>AUXILIAR</v>
      </c>
      <c r="AF1718" t="str">
        <f>IF(AH1718="Completo","Completo",IF(IF(B1718&gt;0,_xlfn.XLOOKUP(B1718,'Detalle reservas completas fesa'!K:K,'Detalle reservas completas fesa'!Q:Q,_xlfn.XLOOKUP(B1718,'MB25'!L:L,'MB25'!Q:Q,"Incompleto")),"")="PENDIENTE","Incompleto",IF(B1718&gt;0,_xlfn.XLOOKUP(B1718,'Detalle reservas completas fesa'!K:K,'Detalle reservas completas fesa'!Q:Q,IF(AD1718="SIN MATERIAL","Completo",IF(AD1718="COMPLETO","Completo","Incompleto"))))))</f>
        <v>Completo</v>
      </c>
      <c r="AG1718">
        <f>IF(B1718&gt;0,_xlfn.XLOOKUP(B1718,IW49BLTOTAL!A:A,IW49BLTOTAL!H:H),"")</f>
        <v>2</v>
      </c>
      <c r="AH1718" t="str">
        <f>IF(IFERROR(_xlfn.XLOOKUP(B1718,'Detalle custodia'!B:B,'Detalle custodia'!O:O),"")="custodia","Completo","")</f>
        <v/>
      </c>
    </row>
    <row r="1719" spans="1:34" x14ac:dyDescent="0.35">
      <c r="A1719" t="s">
        <v>216</v>
      </c>
      <c r="B1719">
        <v>6476591</v>
      </c>
      <c r="C1719" t="s">
        <v>129</v>
      </c>
      <c r="D1719" t="s">
        <v>1038</v>
      </c>
      <c r="E1719" t="s">
        <v>310</v>
      </c>
      <c r="F1719" t="s">
        <v>439</v>
      </c>
      <c r="G1719" t="s">
        <v>153</v>
      </c>
      <c r="H1719" s="16">
        <v>45870</v>
      </c>
      <c r="I1719" s="16">
        <v>45900</v>
      </c>
      <c r="J1719" t="s">
        <v>3475</v>
      </c>
      <c r="K1719">
        <v>1215154</v>
      </c>
      <c r="L1719" t="s">
        <v>282</v>
      </c>
      <c r="O1719">
        <v>10014642</v>
      </c>
      <c r="P1719" t="s">
        <v>216</v>
      </c>
      <c r="Q1719">
        <v>0</v>
      </c>
      <c r="R1719" t="s">
        <v>347</v>
      </c>
      <c r="S1719" t="s">
        <v>329</v>
      </c>
      <c r="T1719">
        <v>11454551</v>
      </c>
      <c r="U1719" s="16">
        <v>45546</v>
      </c>
      <c r="V1719" s="16">
        <v>45870</v>
      </c>
      <c r="W1719" s="16">
        <v>45809</v>
      </c>
      <c r="X1719">
        <v>0</v>
      </c>
      <c r="Y1719">
        <v>1290900</v>
      </c>
      <c r="Z1719" t="s">
        <v>1568</v>
      </c>
      <c r="AA1719" t="s">
        <v>246</v>
      </c>
      <c r="AB1719" t="s">
        <v>121</v>
      </c>
      <c r="AC1719" t="s">
        <v>255</v>
      </c>
      <c r="AD1719" t="s">
        <v>141</v>
      </c>
      <c r="AE1719" t="str">
        <f>IF(B1719&gt;0,IF(B1719&gt;0,(IF(B1719&lt;&gt;'PLAN SEMANAL'!$A$2,BLTOTAL!AA1719,""))),"")</f>
        <v>AUXILIAR</v>
      </c>
      <c r="AF1719" t="str">
        <f>IF(AH1719="Completo","Completo",IF(IF(B1719&gt;0,_xlfn.XLOOKUP(B1719,'Detalle reservas completas fesa'!K:K,'Detalle reservas completas fesa'!Q:Q,_xlfn.XLOOKUP(B1719,'MB25'!L:L,'MB25'!Q:Q,"Incompleto")),"")="PENDIENTE","Incompleto",IF(B1719&gt;0,_xlfn.XLOOKUP(B1719,'Detalle reservas completas fesa'!K:K,'Detalle reservas completas fesa'!Q:Q,IF(AD1719="SIN MATERIAL","Completo",IF(AD1719="COMPLETO","Completo","Incompleto"))))))</f>
        <v>Incompleto</v>
      </c>
      <c r="AG1719">
        <f>IF(B1719&gt;0,_xlfn.XLOOKUP(B1719,IW49BLTOTAL!A:A,IW49BLTOTAL!H:H),"")</f>
        <v>3</v>
      </c>
      <c r="AH1719" t="str">
        <f>IF(IFERROR(_xlfn.XLOOKUP(B1719,'Detalle custodia'!B:B,'Detalle custodia'!O:O),"")="custodia","Completo","")</f>
        <v/>
      </c>
    </row>
    <row r="1720" spans="1:34" x14ac:dyDescent="0.35">
      <c r="A1720" t="s">
        <v>155</v>
      </c>
      <c r="B1720">
        <v>6476589</v>
      </c>
      <c r="C1720" t="s">
        <v>129</v>
      </c>
      <c r="D1720" t="s">
        <v>1040</v>
      </c>
      <c r="E1720" t="s">
        <v>310</v>
      </c>
      <c r="F1720" t="s">
        <v>133</v>
      </c>
      <c r="G1720" t="s">
        <v>147</v>
      </c>
      <c r="H1720" s="16">
        <v>45809</v>
      </c>
      <c r="I1720" s="16">
        <v>45838</v>
      </c>
      <c r="J1720" t="s">
        <v>856</v>
      </c>
      <c r="K1720">
        <v>1215155</v>
      </c>
      <c r="L1720" t="s">
        <v>276</v>
      </c>
      <c r="O1720">
        <v>10014647</v>
      </c>
      <c r="P1720" t="s">
        <v>155</v>
      </c>
      <c r="Q1720">
        <v>0</v>
      </c>
      <c r="R1720" t="s">
        <v>347</v>
      </c>
      <c r="S1720" t="s">
        <v>3901</v>
      </c>
      <c r="T1720">
        <v>11431387</v>
      </c>
      <c r="U1720" s="16">
        <v>45546</v>
      </c>
      <c r="V1720" s="16">
        <v>45809</v>
      </c>
      <c r="W1720" s="16">
        <v>45835</v>
      </c>
      <c r="X1720">
        <v>0</v>
      </c>
      <c r="Y1720">
        <v>1290900</v>
      </c>
      <c r="Z1720" t="s">
        <v>1568</v>
      </c>
      <c r="AA1720" t="s">
        <v>246</v>
      </c>
      <c r="AB1720" t="s">
        <v>121</v>
      </c>
      <c r="AC1720" t="s">
        <v>255</v>
      </c>
      <c r="AD1720" t="s">
        <v>141</v>
      </c>
      <c r="AE1720" t="str">
        <f>IF(B1720&gt;0,IF(B1720&gt;0,(IF(B1720&lt;&gt;'PLAN SEMANAL'!$A$2,BLTOTAL!AA1720,""))),"")</f>
        <v>AUXILIAR</v>
      </c>
      <c r="AF1720" t="str">
        <f>IF(AH1720="Completo","Completo",IF(IF(B1720&gt;0,_xlfn.XLOOKUP(B1720,'Detalle reservas completas fesa'!K:K,'Detalle reservas completas fesa'!Q:Q,_xlfn.XLOOKUP(B1720,'MB25'!L:L,'MB25'!Q:Q,"Incompleto")),"")="PENDIENTE","Incompleto",IF(B1720&gt;0,_xlfn.XLOOKUP(B1720,'Detalle reservas completas fesa'!K:K,'Detalle reservas completas fesa'!Q:Q,IF(AD1720="SIN MATERIAL","Completo",IF(AD1720="COMPLETO","Completo","Incompleto"))))))</f>
        <v>Incompleto</v>
      </c>
      <c r="AG1720">
        <f>IF(B1720&gt;0,_xlfn.XLOOKUP(B1720,IW49BLTOTAL!A:A,IW49BLTOTAL!H:H),"")</f>
        <v>8</v>
      </c>
      <c r="AH1720" t="str">
        <f>IF(IFERROR(_xlfn.XLOOKUP(B1720,'Detalle custodia'!B:B,'Detalle custodia'!O:O),"")="custodia","Completo","")</f>
        <v/>
      </c>
    </row>
    <row r="1721" spans="1:34" x14ac:dyDescent="0.35">
      <c r="A1721" t="s">
        <v>155</v>
      </c>
      <c r="B1721">
        <v>6476588</v>
      </c>
      <c r="C1721" t="s">
        <v>129</v>
      </c>
      <c r="D1721" t="s">
        <v>1041</v>
      </c>
      <c r="E1721" t="s">
        <v>310</v>
      </c>
      <c r="F1721" t="s">
        <v>259</v>
      </c>
      <c r="G1721" t="s">
        <v>192</v>
      </c>
      <c r="H1721" s="16">
        <v>45839</v>
      </c>
      <c r="I1721" s="16">
        <v>45869</v>
      </c>
      <c r="J1721" t="s">
        <v>856</v>
      </c>
      <c r="K1721">
        <v>1215155</v>
      </c>
      <c r="L1721" t="s">
        <v>276</v>
      </c>
      <c r="O1721">
        <v>10014647</v>
      </c>
      <c r="P1721" t="s">
        <v>155</v>
      </c>
      <c r="Q1721">
        <v>1044.72</v>
      </c>
      <c r="R1721" t="s">
        <v>347</v>
      </c>
      <c r="S1721" t="s">
        <v>3891</v>
      </c>
      <c r="T1721">
        <v>11454046</v>
      </c>
      <c r="U1721" s="16">
        <v>45546</v>
      </c>
      <c r="V1721" s="16">
        <v>45839</v>
      </c>
      <c r="W1721" s="16">
        <v>45806</v>
      </c>
      <c r="X1721">
        <v>1044.72</v>
      </c>
      <c r="Y1721">
        <v>1290900</v>
      </c>
      <c r="Z1721" t="s">
        <v>1568</v>
      </c>
      <c r="AA1721" t="s">
        <v>246</v>
      </c>
      <c r="AB1721" t="s">
        <v>121</v>
      </c>
      <c r="AC1721" t="s">
        <v>255</v>
      </c>
      <c r="AD1721" t="s">
        <v>135</v>
      </c>
      <c r="AE1721" t="str">
        <f>IF(B1721&gt;0,IF(B1721&gt;0,(IF(B1721&lt;&gt;'PLAN SEMANAL'!$A$2,BLTOTAL!AA1721,""))),"")</f>
        <v>AUXILIAR</v>
      </c>
      <c r="AF1721" t="str">
        <f>IF(AH1721="Completo","Completo",IF(IF(B1721&gt;0,_xlfn.XLOOKUP(B1721,'Detalle reservas completas fesa'!K:K,'Detalle reservas completas fesa'!Q:Q,_xlfn.XLOOKUP(B1721,'MB25'!L:L,'MB25'!Q:Q,"Incompleto")),"")="PENDIENTE","Incompleto",IF(B1721&gt;0,_xlfn.XLOOKUP(B1721,'Detalle reservas completas fesa'!K:K,'Detalle reservas completas fesa'!Q:Q,IF(AD1721="SIN MATERIAL","Completo",IF(AD1721="COMPLETO","Completo","Incompleto"))))))</f>
        <v>Incompleto</v>
      </c>
      <c r="AG1721">
        <f>IF(B1721&gt;0,_xlfn.XLOOKUP(B1721,IW49BLTOTAL!A:A,IW49BLTOTAL!H:H),"")</f>
        <v>1</v>
      </c>
      <c r="AH1721" t="str">
        <f>IF(IFERROR(_xlfn.XLOOKUP(B1721,'Detalle custodia'!B:B,'Detalle custodia'!O:O),"")="custodia","Completo","")</f>
        <v/>
      </c>
    </row>
    <row r="1722" spans="1:34" x14ac:dyDescent="0.35">
      <c r="A1722" t="s">
        <v>233</v>
      </c>
      <c r="B1722">
        <v>6476557</v>
      </c>
      <c r="C1722" t="s">
        <v>129</v>
      </c>
      <c r="D1722" t="s">
        <v>6436</v>
      </c>
      <c r="E1722" t="s">
        <v>310</v>
      </c>
      <c r="F1722" t="s">
        <v>259</v>
      </c>
      <c r="G1722" t="s">
        <v>405</v>
      </c>
      <c r="H1722" s="16">
        <v>45587</v>
      </c>
      <c r="I1722" s="16">
        <v>45587</v>
      </c>
      <c r="J1722" t="s">
        <v>6437</v>
      </c>
      <c r="K1722">
        <v>1213130</v>
      </c>
      <c r="L1722" t="s">
        <v>301</v>
      </c>
      <c r="M1722" s="16">
        <v>45587</v>
      </c>
      <c r="N1722" s="16">
        <v>45587</v>
      </c>
      <c r="O1722">
        <v>10014623</v>
      </c>
      <c r="P1722" t="s">
        <v>233</v>
      </c>
      <c r="Q1722">
        <v>2688.14</v>
      </c>
      <c r="R1722" t="s">
        <v>347</v>
      </c>
      <c r="S1722" t="s">
        <v>262</v>
      </c>
      <c r="T1722">
        <v>11424048</v>
      </c>
      <c r="U1722" s="16">
        <v>45546</v>
      </c>
      <c r="V1722" s="16">
        <v>45587</v>
      </c>
      <c r="W1722" s="16">
        <v>45834</v>
      </c>
      <c r="X1722">
        <v>2688.14</v>
      </c>
      <c r="Y1722">
        <v>1290900</v>
      </c>
      <c r="Z1722" t="s">
        <v>1568</v>
      </c>
      <c r="AA1722" t="s">
        <v>245</v>
      </c>
      <c r="AB1722" t="s">
        <v>121</v>
      </c>
      <c r="AC1722" t="s">
        <v>255</v>
      </c>
      <c r="AD1722" t="s">
        <v>135</v>
      </c>
      <c r="AE1722" t="str">
        <f>IF(B1722&gt;0,IF(B1722&gt;0,(IF(B1722&lt;&gt;'PLAN SEMANAL'!$A$2,BLTOTAL!AA1722,""))),"")</f>
        <v>ACARREO</v>
      </c>
      <c r="AF1722" t="str">
        <f>IF(AH1722="Completo","Completo",IF(IF(B1722&gt;0,_xlfn.XLOOKUP(B1722,'Detalle reservas completas fesa'!K:K,'Detalle reservas completas fesa'!Q:Q,_xlfn.XLOOKUP(B1722,'MB25'!L:L,'MB25'!Q:Q,"Incompleto")),"")="PENDIENTE","Incompleto",IF(B1722&gt;0,_xlfn.XLOOKUP(B1722,'Detalle reservas completas fesa'!K:K,'Detalle reservas completas fesa'!Q:Q,IF(AD1722="SIN MATERIAL","Completo",IF(AD1722="COMPLETO","Completo","Incompleto"))))))</f>
        <v>Incompleto</v>
      </c>
      <c r="AG1722">
        <f>IF(B1722&gt;0,_xlfn.XLOOKUP(B1722,IW49BLTOTAL!A:A,IW49BLTOTAL!H:H),"")</f>
        <v>6</v>
      </c>
      <c r="AH1722" t="str">
        <f>IF(IFERROR(_xlfn.XLOOKUP(B1722,'Detalle custodia'!B:B,'Detalle custodia'!O:O),"")="custodia","Completo","")</f>
        <v/>
      </c>
    </row>
    <row r="1723" spans="1:34" x14ac:dyDescent="0.35">
      <c r="A1723" t="s">
        <v>233</v>
      </c>
      <c r="B1723">
        <v>6476555</v>
      </c>
      <c r="C1723" t="s">
        <v>129</v>
      </c>
      <c r="D1723" t="s">
        <v>1042</v>
      </c>
      <c r="E1723" t="s">
        <v>310</v>
      </c>
      <c r="F1723" t="s">
        <v>133</v>
      </c>
      <c r="G1723" t="s">
        <v>132</v>
      </c>
      <c r="H1723" s="16">
        <v>45809</v>
      </c>
      <c r="I1723" s="16">
        <v>45838</v>
      </c>
      <c r="J1723" t="s">
        <v>3478</v>
      </c>
      <c r="K1723">
        <v>1213130</v>
      </c>
      <c r="L1723" t="s">
        <v>301</v>
      </c>
      <c r="O1723">
        <v>10014623</v>
      </c>
      <c r="P1723" t="s">
        <v>233</v>
      </c>
      <c r="Q1723">
        <v>0</v>
      </c>
      <c r="R1723" t="s">
        <v>347</v>
      </c>
      <c r="S1723" t="s">
        <v>329</v>
      </c>
      <c r="T1723">
        <v>11404427</v>
      </c>
      <c r="U1723" s="16">
        <v>45546</v>
      </c>
      <c r="V1723" s="16">
        <v>45809</v>
      </c>
      <c r="W1723" s="16">
        <v>45809</v>
      </c>
      <c r="X1723">
        <v>0</v>
      </c>
      <c r="Y1723">
        <v>1290900</v>
      </c>
      <c r="Z1723" t="s">
        <v>1568</v>
      </c>
      <c r="AA1723" t="s">
        <v>245</v>
      </c>
      <c r="AB1723" t="s">
        <v>121</v>
      </c>
      <c r="AC1723" t="s">
        <v>255</v>
      </c>
      <c r="AD1723" t="s">
        <v>122</v>
      </c>
      <c r="AE1723" t="str">
        <f>IF(B1723&gt;0,IF(B1723&gt;0,(IF(B1723&lt;&gt;'PLAN SEMANAL'!$A$2,BLTOTAL!AA1723,""))),"")</f>
        <v>ACARREO</v>
      </c>
      <c r="AF1723" t="str">
        <f>IF(AH1723="Completo","Completo",IF(IF(B1723&gt;0,_xlfn.XLOOKUP(B1723,'Detalle reservas completas fesa'!K:K,'Detalle reservas completas fesa'!Q:Q,_xlfn.XLOOKUP(B1723,'MB25'!L:L,'MB25'!Q:Q,"Incompleto")),"")="PENDIENTE","Incompleto",IF(B1723&gt;0,_xlfn.XLOOKUP(B1723,'Detalle reservas completas fesa'!K:K,'Detalle reservas completas fesa'!Q:Q,IF(AD1723="SIN MATERIAL","Completo",IF(AD1723="COMPLETO","Completo","Incompleto"))))))</f>
        <v>Completo</v>
      </c>
      <c r="AG1723">
        <f>IF(B1723&gt;0,_xlfn.XLOOKUP(B1723,IW49BLTOTAL!A:A,IW49BLTOTAL!H:H),"")</f>
        <v>4</v>
      </c>
      <c r="AH1723" t="str">
        <f>IF(IFERROR(_xlfn.XLOOKUP(B1723,'Detalle custodia'!B:B,'Detalle custodia'!O:O),"")="custodia","Completo","")</f>
        <v/>
      </c>
    </row>
    <row r="1724" spans="1:34" x14ac:dyDescent="0.35">
      <c r="A1724" t="s">
        <v>233</v>
      </c>
      <c r="B1724">
        <v>6476554</v>
      </c>
      <c r="C1724" t="s">
        <v>129</v>
      </c>
      <c r="D1724" t="s">
        <v>1043</v>
      </c>
      <c r="E1724" t="s">
        <v>310</v>
      </c>
      <c r="F1724" t="s">
        <v>133</v>
      </c>
      <c r="G1724" t="s">
        <v>147</v>
      </c>
      <c r="H1724" s="16">
        <v>45809</v>
      </c>
      <c r="I1724" s="16">
        <v>45838</v>
      </c>
      <c r="J1724" t="s">
        <v>856</v>
      </c>
      <c r="K1724">
        <v>1213130</v>
      </c>
      <c r="L1724" t="s">
        <v>301</v>
      </c>
      <c r="O1724">
        <v>10014623</v>
      </c>
      <c r="P1724" t="s">
        <v>233</v>
      </c>
      <c r="Q1724">
        <v>0</v>
      </c>
      <c r="R1724" t="s">
        <v>347</v>
      </c>
      <c r="S1724" t="s">
        <v>3901</v>
      </c>
      <c r="T1724">
        <v>11402049</v>
      </c>
      <c r="U1724" s="16">
        <v>45546</v>
      </c>
      <c r="V1724" s="16">
        <v>45809</v>
      </c>
      <c r="W1724" s="16">
        <v>45835</v>
      </c>
      <c r="X1724">
        <v>0</v>
      </c>
      <c r="Y1724">
        <v>1290900</v>
      </c>
      <c r="Z1724" t="s">
        <v>1568</v>
      </c>
      <c r="AA1724" t="s">
        <v>245</v>
      </c>
      <c r="AB1724" t="s">
        <v>121</v>
      </c>
      <c r="AC1724" t="s">
        <v>255</v>
      </c>
      <c r="AD1724" t="s">
        <v>141</v>
      </c>
      <c r="AE1724" t="str">
        <f>IF(B1724&gt;0,IF(B1724&gt;0,(IF(B1724&lt;&gt;'PLAN SEMANAL'!$A$2,BLTOTAL!AA1724,""))),"")</f>
        <v>ACARREO</v>
      </c>
      <c r="AF1724" t="str">
        <f>IF(AH1724="Completo","Completo",IF(IF(B1724&gt;0,_xlfn.XLOOKUP(B1724,'Detalle reservas completas fesa'!K:K,'Detalle reservas completas fesa'!Q:Q,_xlfn.XLOOKUP(B1724,'MB25'!L:L,'MB25'!Q:Q,"Incompleto")),"")="PENDIENTE","Incompleto",IF(B1724&gt;0,_xlfn.XLOOKUP(B1724,'Detalle reservas completas fesa'!K:K,'Detalle reservas completas fesa'!Q:Q,IF(AD1724="SIN MATERIAL","Completo",IF(AD1724="COMPLETO","Completo","Incompleto"))))))</f>
        <v>Completo</v>
      </c>
      <c r="AG1724">
        <f>IF(B1724&gt;0,_xlfn.XLOOKUP(B1724,IW49BLTOTAL!A:A,IW49BLTOTAL!H:H),"")</f>
        <v>4</v>
      </c>
      <c r="AH1724" t="str">
        <f>IF(IFERROR(_xlfn.XLOOKUP(B1724,'Detalle custodia'!B:B,'Detalle custodia'!O:O),"")="custodia","Completo","")</f>
        <v/>
      </c>
    </row>
    <row r="1725" spans="1:34" x14ac:dyDescent="0.35">
      <c r="A1725" t="s">
        <v>233</v>
      </c>
      <c r="B1725">
        <v>6476552</v>
      </c>
      <c r="C1725" t="s">
        <v>129</v>
      </c>
      <c r="D1725" t="s">
        <v>1044</v>
      </c>
      <c r="E1725" t="s">
        <v>310</v>
      </c>
      <c r="F1725" t="s">
        <v>133</v>
      </c>
      <c r="G1725" t="s">
        <v>147</v>
      </c>
      <c r="H1725" s="16">
        <v>45809</v>
      </c>
      <c r="I1725" s="16">
        <v>45838</v>
      </c>
      <c r="J1725" t="s">
        <v>856</v>
      </c>
      <c r="K1725">
        <v>1213130</v>
      </c>
      <c r="L1725" t="s">
        <v>301</v>
      </c>
      <c r="O1725">
        <v>10014623</v>
      </c>
      <c r="P1725" t="s">
        <v>233</v>
      </c>
      <c r="Q1725">
        <v>0</v>
      </c>
      <c r="R1725" t="s">
        <v>347</v>
      </c>
      <c r="S1725" t="s">
        <v>3901</v>
      </c>
      <c r="T1725">
        <v>11384129</v>
      </c>
      <c r="U1725" s="16">
        <v>45546</v>
      </c>
      <c r="V1725" s="16">
        <v>45809</v>
      </c>
      <c r="W1725" s="16">
        <v>45835</v>
      </c>
      <c r="X1725">
        <v>0</v>
      </c>
      <c r="Y1725">
        <v>1290900</v>
      </c>
      <c r="Z1725" t="s">
        <v>1568</v>
      </c>
      <c r="AA1725" t="s">
        <v>245</v>
      </c>
      <c r="AB1725" t="s">
        <v>121</v>
      </c>
      <c r="AC1725" t="s">
        <v>255</v>
      </c>
      <c r="AD1725" t="s">
        <v>141</v>
      </c>
      <c r="AE1725" t="str">
        <f>IF(B1725&gt;0,IF(B1725&gt;0,(IF(B1725&lt;&gt;'PLAN SEMANAL'!$A$2,BLTOTAL!AA1725,""))),"")</f>
        <v>ACARREO</v>
      </c>
      <c r="AF1725" t="str">
        <f>IF(AH1725="Completo","Completo",IF(IF(B1725&gt;0,_xlfn.XLOOKUP(B1725,'Detalle reservas completas fesa'!K:K,'Detalle reservas completas fesa'!Q:Q,_xlfn.XLOOKUP(B1725,'MB25'!L:L,'MB25'!Q:Q,"Incompleto")),"")="PENDIENTE","Incompleto",IF(B1725&gt;0,_xlfn.XLOOKUP(B1725,'Detalle reservas completas fesa'!K:K,'Detalle reservas completas fesa'!Q:Q,IF(AD1725="SIN MATERIAL","Completo",IF(AD1725="COMPLETO","Completo","Incompleto"))))))</f>
        <v>Incompleto</v>
      </c>
      <c r="AG1725">
        <f>IF(B1725&gt;0,_xlfn.XLOOKUP(B1725,IW49BLTOTAL!A:A,IW49BLTOTAL!H:H),"")</f>
        <v>1</v>
      </c>
      <c r="AH1725" t="str">
        <f>IF(IFERROR(_xlfn.XLOOKUP(B1725,'Detalle custodia'!B:B,'Detalle custodia'!O:O),"")="custodia","Completo","")</f>
        <v/>
      </c>
    </row>
    <row r="1726" spans="1:34" x14ac:dyDescent="0.35">
      <c r="A1726" t="s">
        <v>224</v>
      </c>
      <c r="B1726">
        <v>6476551</v>
      </c>
      <c r="C1726" t="s">
        <v>129</v>
      </c>
      <c r="D1726" t="s">
        <v>4039</v>
      </c>
      <c r="E1726" t="s">
        <v>310</v>
      </c>
      <c r="F1726" t="s">
        <v>125</v>
      </c>
      <c r="G1726" t="s">
        <v>142</v>
      </c>
      <c r="H1726" s="16">
        <v>45836</v>
      </c>
      <c r="I1726" s="16">
        <v>45836</v>
      </c>
      <c r="J1726" t="s">
        <v>5404</v>
      </c>
      <c r="K1726">
        <v>1213130</v>
      </c>
      <c r="L1726" t="s">
        <v>389</v>
      </c>
      <c r="O1726">
        <v>10014612</v>
      </c>
      <c r="P1726" t="s">
        <v>224</v>
      </c>
      <c r="Q1726">
        <v>0</v>
      </c>
      <c r="R1726" t="s">
        <v>329</v>
      </c>
      <c r="S1726" t="s">
        <v>262</v>
      </c>
      <c r="T1726">
        <v>11423988</v>
      </c>
      <c r="U1726" s="16">
        <v>45546</v>
      </c>
      <c r="V1726" s="16">
        <v>45836</v>
      </c>
      <c r="W1726" s="16">
        <v>45837</v>
      </c>
      <c r="X1726">
        <v>0</v>
      </c>
      <c r="Y1726">
        <v>1290900</v>
      </c>
      <c r="Z1726" t="s">
        <v>1568</v>
      </c>
      <c r="AA1726" t="s">
        <v>245</v>
      </c>
      <c r="AB1726" t="s">
        <v>121</v>
      </c>
      <c r="AC1726" t="s">
        <v>255</v>
      </c>
      <c r="AD1726" t="s">
        <v>141</v>
      </c>
      <c r="AE1726" t="str">
        <f>IF(B1726&gt;0,IF(B1726&gt;0,(IF(B1726&lt;&gt;'PLAN SEMANAL'!$A$2,BLTOTAL!AA1726,""))),"")</f>
        <v>ACARREO</v>
      </c>
      <c r="AF1726" t="str">
        <f>IF(AH1726="Completo","Completo",IF(IF(B1726&gt;0,_xlfn.XLOOKUP(B1726,'Detalle reservas completas fesa'!K:K,'Detalle reservas completas fesa'!Q:Q,_xlfn.XLOOKUP(B1726,'MB25'!L:L,'MB25'!Q:Q,"Incompleto")),"")="PENDIENTE","Incompleto",IF(B1726&gt;0,_xlfn.XLOOKUP(B1726,'Detalle reservas completas fesa'!K:K,'Detalle reservas completas fesa'!Q:Q,IF(AD1726="SIN MATERIAL","Completo",IF(AD1726="COMPLETO","Completo","Incompleto"))))))</f>
        <v>Incompleto</v>
      </c>
      <c r="AG1726">
        <f>IF(B1726&gt;0,_xlfn.XLOOKUP(B1726,IW49BLTOTAL!A:A,IW49BLTOTAL!H:H),"")</f>
        <v>10</v>
      </c>
      <c r="AH1726" t="str">
        <f>IF(IFERROR(_xlfn.XLOOKUP(B1726,'Detalle custodia'!B:B,'Detalle custodia'!O:O),"")="custodia","Completo","")</f>
        <v/>
      </c>
    </row>
    <row r="1727" spans="1:34" x14ac:dyDescent="0.35">
      <c r="A1727" t="s">
        <v>403</v>
      </c>
      <c r="B1727">
        <v>6476545</v>
      </c>
      <c r="C1727" t="s">
        <v>129</v>
      </c>
      <c r="D1727" t="s">
        <v>1045</v>
      </c>
      <c r="E1727" t="s">
        <v>310</v>
      </c>
      <c r="F1727" t="s">
        <v>259</v>
      </c>
      <c r="G1727" t="s">
        <v>192</v>
      </c>
      <c r="H1727" s="16">
        <v>45859</v>
      </c>
      <c r="I1727" s="16">
        <v>45865</v>
      </c>
      <c r="J1727" t="s">
        <v>5408</v>
      </c>
      <c r="K1727">
        <v>1213130</v>
      </c>
      <c r="L1727" t="s">
        <v>404</v>
      </c>
      <c r="O1727">
        <v>10014622</v>
      </c>
      <c r="P1727" t="s">
        <v>403</v>
      </c>
      <c r="Q1727">
        <v>851.66</v>
      </c>
      <c r="R1727" t="s">
        <v>347</v>
      </c>
      <c r="S1727" t="s">
        <v>3891</v>
      </c>
      <c r="T1727">
        <v>11420753</v>
      </c>
      <c r="U1727" s="16">
        <v>45546</v>
      </c>
      <c r="V1727" s="16">
        <v>45859</v>
      </c>
      <c r="W1727" s="16">
        <v>45847</v>
      </c>
      <c r="X1727">
        <v>851.66</v>
      </c>
      <c r="Y1727">
        <v>1290900</v>
      </c>
      <c r="Z1727" t="s">
        <v>1568</v>
      </c>
      <c r="AA1727" t="s">
        <v>245</v>
      </c>
      <c r="AB1727" t="s">
        <v>121</v>
      </c>
      <c r="AC1727" t="s">
        <v>255</v>
      </c>
      <c r="AD1727" t="s">
        <v>135</v>
      </c>
      <c r="AE1727" t="str">
        <f>IF(B1727&gt;0,IF(B1727&gt;0,(IF(B1727&lt;&gt;'PLAN SEMANAL'!$A$2,BLTOTAL!AA1727,""))),"")</f>
        <v>ACARREO</v>
      </c>
      <c r="AF1727" t="str">
        <f>IF(AH1727="Completo","Completo",IF(IF(B1727&gt;0,_xlfn.XLOOKUP(B1727,'Detalle reservas completas fesa'!K:K,'Detalle reservas completas fesa'!Q:Q,_xlfn.XLOOKUP(B1727,'MB25'!L:L,'MB25'!Q:Q,"Incompleto")),"")="PENDIENTE","Incompleto",IF(B1727&gt;0,_xlfn.XLOOKUP(B1727,'Detalle reservas completas fesa'!K:K,'Detalle reservas completas fesa'!Q:Q,IF(AD1727="SIN MATERIAL","Completo",IF(AD1727="COMPLETO","Completo","Incompleto"))))))</f>
        <v>Incompleto</v>
      </c>
      <c r="AG1727">
        <f>IF(B1727&gt;0,_xlfn.XLOOKUP(B1727,IW49BLTOTAL!A:A,IW49BLTOTAL!H:H),"")</f>
        <v>1</v>
      </c>
      <c r="AH1727" t="str">
        <f>IF(IFERROR(_xlfn.XLOOKUP(B1727,'Detalle custodia'!B:B,'Detalle custodia'!O:O),"")="custodia","Completo","")</f>
        <v/>
      </c>
    </row>
    <row r="1728" spans="1:34" x14ac:dyDescent="0.35">
      <c r="A1728" t="s">
        <v>403</v>
      </c>
      <c r="B1728">
        <v>6476538</v>
      </c>
      <c r="C1728" t="s">
        <v>129</v>
      </c>
      <c r="D1728" t="s">
        <v>1047</v>
      </c>
      <c r="E1728" t="s">
        <v>310</v>
      </c>
      <c r="F1728" t="s">
        <v>259</v>
      </c>
      <c r="G1728" t="s">
        <v>192</v>
      </c>
      <c r="H1728" s="16">
        <v>45859</v>
      </c>
      <c r="I1728" s="16">
        <v>45865</v>
      </c>
      <c r="J1728" t="s">
        <v>5408</v>
      </c>
      <c r="K1728">
        <v>1213130</v>
      </c>
      <c r="L1728" t="s">
        <v>404</v>
      </c>
      <c r="O1728">
        <v>10014622</v>
      </c>
      <c r="P1728" t="s">
        <v>403</v>
      </c>
      <c r="Q1728">
        <v>9449.9599999999991</v>
      </c>
      <c r="R1728" t="s">
        <v>347</v>
      </c>
      <c r="S1728" t="s">
        <v>3891</v>
      </c>
      <c r="T1728">
        <v>11389781</v>
      </c>
      <c r="U1728" s="16">
        <v>45546</v>
      </c>
      <c r="V1728" s="16">
        <v>45859</v>
      </c>
      <c r="W1728" s="16">
        <v>45847</v>
      </c>
      <c r="X1728">
        <v>9449.9599999999991</v>
      </c>
      <c r="Y1728">
        <v>1290900</v>
      </c>
      <c r="Z1728" t="s">
        <v>1568</v>
      </c>
      <c r="AA1728" t="s">
        <v>245</v>
      </c>
      <c r="AB1728" t="s">
        <v>121</v>
      </c>
      <c r="AC1728" t="s">
        <v>255</v>
      </c>
      <c r="AD1728" t="s">
        <v>135</v>
      </c>
      <c r="AE1728" t="str">
        <f>IF(B1728&gt;0,IF(B1728&gt;0,(IF(B1728&lt;&gt;'PLAN SEMANAL'!$A$2,BLTOTAL!AA1728,""))),"")</f>
        <v>ACARREO</v>
      </c>
      <c r="AF1728" t="str">
        <f>IF(AH1728="Completo","Completo",IF(IF(B1728&gt;0,_xlfn.XLOOKUP(B1728,'Detalle reservas completas fesa'!K:K,'Detalle reservas completas fesa'!Q:Q,_xlfn.XLOOKUP(B1728,'MB25'!L:L,'MB25'!Q:Q,"Incompleto")),"")="PENDIENTE","Incompleto",IF(B1728&gt;0,_xlfn.XLOOKUP(B1728,'Detalle reservas completas fesa'!K:K,'Detalle reservas completas fesa'!Q:Q,IF(AD1728="SIN MATERIAL","Completo",IF(AD1728="COMPLETO","Completo","Incompleto"))))))</f>
        <v>Incompleto</v>
      </c>
      <c r="AG1728">
        <f>IF(B1728&gt;0,_xlfn.XLOOKUP(B1728,IW49BLTOTAL!A:A,IW49BLTOTAL!H:H),"")</f>
        <v>2</v>
      </c>
      <c r="AH1728" t="str">
        <f>IF(IFERROR(_xlfn.XLOOKUP(B1728,'Detalle custodia'!B:B,'Detalle custodia'!O:O),"")="custodia","Completo","")</f>
        <v/>
      </c>
    </row>
    <row r="1729" spans="1:34" x14ac:dyDescent="0.35">
      <c r="A1729" t="s">
        <v>207</v>
      </c>
      <c r="B1729">
        <v>6476536</v>
      </c>
      <c r="C1729" t="s">
        <v>129</v>
      </c>
      <c r="D1729" t="s">
        <v>1049</v>
      </c>
      <c r="E1729" t="s">
        <v>310</v>
      </c>
      <c r="F1729" t="s">
        <v>133</v>
      </c>
      <c r="G1729" t="s">
        <v>147</v>
      </c>
      <c r="H1729" s="16">
        <v>45809</v>
      </c>
      <c r="I1729" s="16">
        <v>45838</v>
      </c>
      <c r="J1729" t="s">
        <v>856</v>
      </c>
      <c r="K1729">
        <v>1213130</v>
      </c>
      <c r="L1729" t="s">
        <v>385</v>
      </c>
      <c r="O1729">
        <v>10014621</v>
      </c>
      <c r="P1729" t="s">
        <v>207</v>
      </c>
      <c r="Q1729">
        <v>0</v>
      </c>
      <c r="R1729" t="s">
        <v>347</v>
      </c>
      <c r="S1729" t="s">
        <v>3901</v>
      </c>
      <c r="T1729">
        <v>11438123</v>
      </c>
      <c r="U1729" s="16">
        <v>45546</v>
      </c>
      <c r="V1729" s="16">
        <v>45809</v>
      </c>
      <c r="W1729" s="16">
        <v>45835</v>
      </c>
      <c r="X1729">
        <v>0</v>
      </c>
      <c r="Y1729">
        <v>1290900</v>
      </c>
      <c r="Z1729" t="s">
        <v>1568</v>
      </c>
      <c r="AA1729" t="s">
        <v>245</v>
      </c>
      <c r="AB1729" t="s">
        <v>121</v>
      </c>
      <c r="AC1729" t="s">
        <v>255</v>
      </c>
      <c r="AD1729" t="s">
        <v>141</v>
      </c>
      <c r="AE1729" t="str">
        <f>IF(B1729&gt;0,IF(B1729&gt;0,(IF(B1729&lt;&gt;'PLAN SEMANAL'!$A$2,BLTOTAL!AA1729,""))),"")</f>
        <v>ACARREO</v>
      </c>
      <c r="AF1729" t="str">
        <f>IF(AH1729="Completo","Completo",IF(IF(B1729&gt;0,_xlfn.XLOOKUP(B1729,'Detalle reservas completas fesa'!K:K,'Detalle reservas completas fesa'!Q:Q,_xlfn.XLOOKUP(B1729,'MB25'!L:L,'MB25'!Q:Q,"Incompleto")),"")="PENDIENTE","Incompleto",IF(B1729&gt;0,_xlfn.XLOOKUP(B1729,'Detalle reservas completas fesa'!K:K,'Detalle reservas completas fesa'!Q:Q,IF(AD1729="SIN MATERIAL","Completo",IF(AD1729="COMPLETO","Completo","Incompleto"))))))</f>
        <v>Incompleto</v>
      </c>
      <c r="AG1729">
        <f>IF(B1729&gt;0,_xlfn.XLOOKUP(B1729,IW49BLTOTAL!A:A,IW49BLTOTAL!H:H),"")</f>
        <v>2</v>
      </c>
      <c r="AH1729" t="str">
        <f>IF(IFERROR(_xlfn.XLOOKUP(B1729,'Detalle custodia'!B:B,'Detalle custodia'!O:O),"")="custodia","Completo","")</f>
        <v/>
      </c>
    </row>
    <row r="1730" spans="1:34" x14ac:dyDescent="0.35">
      <c r="A1730" t="s">
        <v>237</v>
      </c>
      <c r="B1730">
        <v>6476534</v>
      </c>
      <c r="C1730" t="s">
        <v>129</v>
      </c>
      <c r="D1730" t="s">
        <v>1050</v>
      </c>
      <c r="E1730" t="s">
        <v>310</v>
      </c>
      <c r="F1730" t="s">
        <v>133</v>
      </c>
      <c r="G1730" t="s">
        <v>147</v>
      </c>
      <c r="H1730" s="16">
        <v>45809</v>
      </c>
      <c r="I1730" s="16">
        <v>45809</v>
      </c>
      <c r="J1730" t="s">
        <v>856</v>
      </c>
      <c r="K1730">
        <v>1213130</v>
      </c>
      <c r="L1730" t="s">
        <v>386</v>
      </c>
      <c r="O1730">
        <v>10014625</v>
      </c>
      <c r="P1730" t="s">
        <v>237</v>
      </c>
      <c r="Q1730">
        <v>0</v>
      </c>
      <c r="R1730" t="s">
        <v>329</v>
      </c>
      <c r="S1730" t="s">
        <v>343</v>
      </c>
      <c r="T1730">
        <v>11428883</v>
      </c>
      <c r="U1730" s="16">
        <v>45546</v>
      </c>
      <c r="V1730" s="16">
        <v>45809</v>
      </c>
      <c r="W1730" s="16">
        <v>45776</v>
      </c>
      <c r="X1730">
        <v>0</v>
      </c>
      <c r="Y1730">
        <v>1290900</v>
      </c>
      <c r="Z1730" t="s">
        <v>1568</v>
      </c>
      <c r="AA1730" t="s">
        <v>245</v>
      </c>
      <c r="AB1730" t="s">
        <v>121</v>
      </c>
      <c r="AC1730" t="s">
        <v>255</v>
      </c>
      <c r="AD1730" t="s">
        <v>141</v>
      </c>
      <c r="AE1730" t="str">
        <f>IF(B1730&gt;0,IF(B1730&gt;0,(IF(B1730&lt;&gt;'PLAN SEMANAL'!$A$2,BLTOTAL!AA1730,""))),"")</f>
        <v>ACARREO</v>
      </c>
      <c r="AF1730" t="str">
        <f>IF(AH1730="Completo","Completo",IF(IF(B1730&gt;0,_xlfn.XLOOKUP(B1730,'Detalle reservas completas fesa'!K:K,'Detalle reservas completas fesa'!Q:Q,_xlfn.XLOOKUP(B1730,'MB25'!L:L,'MB25'!Q:Q,"Incompleto")),"")="PENDIENTE","Incompleto",IF(B1730&gt;0,_xlfn.XLOOKUP(B1730,'Detalle reservas completas fesa'!K:K,'Detalle reservas completas fesa'!Q:Q,IF(AD1730="SIN MATERIAL","Completo",IF(AD1730="COMPLETO","Completo","Incompleto"))))))</f>
        <v>Incompleto</v>
      </c>
      <c r="AG1730">
        <f>IF(B1730&gt;0,_xlfn.XLOOKUP(B1730,IW49BLTOTAL!A:A,IW49BLTOTAL!H:H),"")</f>
        <v>2</v>
      </c>
      <c r="AH1730" t="str">
        <f>IF(IFERROR(_xlfn.XLOOKUP(B1730,'Detalle custodia'!B:B,'Detalle custodia'!O:O),"")="custodia","Completo","")</f>
        <v/>
      </c>
    </row>
    <row r="1731" spans="1:34" x14ac:dyDescent="0.35">
      <c r="A1731" t="s">
        <v>237</v>
      </c>
      <c r="B1731">
        <v>6476532</v>
      </c>
      <c r="C1731" t="s">
        <v>129</v>
      </c>
      <c r="D1731" t="s">
        <v>1051</v>
      </c>
      <c r="E1731" t="s">
        <v>310</v>
      </c>
      <c r="F1731" t="s">
        <v>133</v>
      </c>
      <c r="G1731" t="s">
        <v>147</v>
      </c>
      <c r="H1731" s="16">
        <v>45809</v>
      </c>
      <c r="I1731" s="16">
        <v>45809</v>
      </c>
      <c r="J1731" t="s">
        <v>856</v>
      </c>
      <c r="K1731">
        <v>1213130</v>
      </c>
      <c r="L1731" t="s">
        <v>386</v>
      </c>
      <c r="O1731">
        <v>10014625</v>
      </c>
      <c r="P1731" t="s">
        <v>237</v>
      </c>
      <c r="Q1731">
        <v>0</v>
      </c>
      <c r="R1731" t="s">
        <v>329</v>
      </c>
      <c r="S1731" t="s">
        <v>343</v>
      </c>
      <c r="T1731">
        <v>11423462</v>
      </c>
      <c r="U1731" s="16">
        <v>45546</v>
      </c>
      <c r="V1731" s="16">
        <v>45809</v>
      </c>
      <c r="W1731" s="16">
        <v>45776</v>
      </c>
      <c r="X1731">
        <v>0</v>
      </c>
      <c r="Y1731">
        <v>1290900</v>
      </c>
      <c r="Z1731" t="s">
        <v>1568</v>
      </c>
      <c r="AA1731" t="s">
        <v>245</v>
      </c>
      <c r="AB1731" t="s">
        <v>121</v>
      </c>
      <c r="AC1731" t="s">
        <v>255</v>
      </c>
      <c r="AD1731" t="s">
        <v>141</v>
      </c>
      <c r="AE1731" t="str">
        <f>IF(B1731&gt;0,IF(B1731&gt;0,(IF(B1731&lt;&gt;'PLAN SEMANAL'!$A$2,BLTOTAL!AA1731,""))),"")</f>
        <v>ACARREO</v>
      </c>
      <c r="AF1731" t="str">
        <f>IF(AH1731="Completo","Completo",IF(IF(B1731&gt;0,_xlfn.XLOOKUP(B1731,'Detalle reservas completas fesa'!K:K,'Detalle reservas completas fesa'!Q:Q,_xlfn.XLOOKUP(B1731,'MB25'!L:L,'MB25'!Q:Q,"Incompleto")),"")="PENDIENTE","Incompleto",IF(B1731&gt;0,_xlfn.XLOOKUP(B1731,'Detalle reservas completas fesa'!K:K,'Detalle reservas completas fesa'!Q:Q,IF(AD1731="SIN MATERIAL","Completo",IF(AD1731="COMPLETO","Completo","Incompleto"))))))</f>
        <v>Incompleto</v>
      </c>
      <c r="AG1731">
        <f>IF(B1731&gt;0,_xlfn.XLOOKUP(B1731,IW49BLTOTAL!A:A,IW49BLTOTAL!H:H),"")</f>
        <v>2</v>
      </c>
      <c r="AH1731" t="str">
        <f>IF(IFERROR(_xlfn.XLOOKUP(B1731,'Detalle custodia'!B:B,'Detalle custodia'!O:O),"")="custodia","Completo","")</f>
        <v/>
      </c>
    </row>
    <row r="1732" spans="1:34" x14ac:dyDescent="0.35">
      <c r="A1732" t="s">
        <v>207</v>
      </c>
      <c r="B1732">
        <v>6476528</v>
      </c>
      <c r="C1732" t="s">
        <v>129</v>
      </c>
      <c r="D1732" t="s">
        <v>1052</v>
      </c>
      <c r="E1732" t="s">
        <v>310</v>
      </c>
      <c r="F1732" t="s">
        <v>133</v>
      </c>
      <c r="G1732" t="s">
        <v>147</v>
      </c>
      <c r="H1732" s="16">
        <v>45839</v>
      </c>
      <c r="I1732" s="16">
        <v>45869</v>
      </c>
      <c r="J1732" t="s">
        <v>3476</v>
      </c>
      <c r="K1732">
        <v>1213130</v>
      </c>
      <c r="L1732" t="s">
        <v>385</v>
      </c>
      <c r="O1732">
        <v>10014621</v>
      </c>
      <c r="P1732" t="s">
        <v>207</v>
      </c>
      <c r="Q1732">
        <v>0</v>
      </c>
      <c r="R1732" t="s">
        <v>347</v>
      </c>
      <c r="S1732" t="s">
        <v>3901</v>
      </c>
      <c r="T1732">
        <v>11421853</v>
      </c>
      <c r="U1732" s="16">
        <v>45546</v>
      </c>
      <c r="V1732" s="16">
        <v>45839</v>
      </c>
      <c r="W1732" s="16">
        <v>45835</v>
      </c>
      <c r="X1732">
        <v>0</v>
      </c>
      <c r="Y1732">
        <v>1290900</v>
      </c>
      <c r="Z1732" t="s">
        <v>1568</v>
      </c>
      <c r="AA1732" t="s">
        <v>245</v>
      </c>
      <c r="AB1732" t="s">
        <v>121</v>
      </c>
      <c r="AC1732" t="s">
        <v>255</v>
      </c>
      <c r="AD1732" t="s">
        <v>141</v>
      </c>
      <c r="AE1732" t="str">
        <f>IF(B1732&gt;0,IF(B1732&gt;0,(IF(B1732&lt;&gt;'PLAN SEMANAL'!$A$2,BLTOTAL!AA1732,""))),"")</f>
        <v>ACARREO</v>
      </c>
      <c r="AF1732" t="str">
        <f>IF(AH1732="Completo","Completo",IF(IF(B1732&gt;0,_xlfn.XLOOKUP(B1732,'Detalle reservas completas fesa'!K:K,'Detalle reservas completas fesa'!Q:Q,_xlfn.XLOOKUP(B1732,'MB25'!L:L,'MB25'!Q:Q,"Incompleto")),"")="PENDIENTE","Incompleto",IF(B1732&gt;0,_xlfn.XLOOKUP(B1732,'Detalle reservas completas fesa'!K:K,'Detalle reservas completas fesa'!Q:Q,IF(AD1732="SIN MATERIAL","Completo",IF(AD1732="COMPLETO","Completo","Incompleto"))))))</f>
        <v>Completo</v>
      </c>
      <c r="AG1732">
        <f>IF(B1732&gt;0,_xlfn.XLOOKUP(B1732,IW49BLTOTAL!A:A,IW49BLTOTAL!H:H),"")</f>
        <v>2</v>
      </c>
      <c r="AH1732" t="str">
        <f>IF(IFERROR(_xlfn.XLOOKUP(B1732,'Detalle custodia'!B:B,'Detalle custodia'!O:O),"")="custodia","Completo","")</f>
        <v/>
      </c>
    </row>
    <row r="1733" spans="1:34" x14ac:dyDescent="0.35">
      <c r="A1733" t="s">
        <v>207</v>
      </c>
      <c r="B1733">
        <v>6476523</v>
      </c>
      <c r="C1733" t="s">
        <v>129</v>
      </c>
      <c r="D1733" t="s">
        <v>1053</v>
      </c>
      <c r="E1733" t="s">
        <v>310</v>
      </c>
      <c r="F1733" t="s">
        <v>439</v>
      </c>
      <c r="G1733" t="s">
        <v>153</v>
      </c>
      <c r="H1733" s="16">
        <v>45870</v>
      </c>
      <c r="I1733" s="16">
        <v>45900</v>
      </c>
      <c r="J1733" t="s">
        <v>3475</v>
      </c>
      <c r="K1733">
        <v>1213130</v>
      </c>
      <c r="L1733" t="s">
        <v>385</v>
      </c>
      <c r="O1733">
        <v>10014621</v>
      </c>
      <c r="P1733" t="s">
        <v>207</v>
      </c>
      <c r="Q1733">
        <v>0</v>
      </c>
      <c r="R1733" t="s">
        <v>347</v>
      </c>
      <c r="S1733" t="s">
        <v>3901</v>
      </c>
      <c r="T1733">
        <v>11389739</v>
      </c>
      <c r="U1733" s="16">
        <v>45546</v>
      </c>
      <c r="V1733" s="16">
        <v>45870</v>
      </c>
      <c r="W1733" s="16">
        <v>45835</v>
      </c>
      <c r="X1733">
        <v>0</v>
      </c>
      <c r="Y1733">
        <v>1290900</v>
      </c>
      <c r="Z1733" t="s">
        <v>1568</v>
      </c>
      <c r="AA1733" t="s">
        <v>245</v>
      </c>
      <c r="AB1733" t="s">
        <v>121</v>
      </c>
      <c r="AC1733" t="s">
        <v>255</v>
      </c>
      <c r="AD1733" t="s">
        <v>141</v>
      </c>
      <c r="AE1733" t="str">
        <f>IF(B1733&gt;0,IF(B1733&gt;0,(IF(B1733&lt;&gt;'PLAN SEMANAL'!$A$2,BLTOTAL!AA1733,""))),"")</f>
        <v>ACARREO</v>
      </c>
      <c r="AF1733" t="str">
        <f>IF(AH1733="Completo","Completo",IF(IF(B1733&gt;0,_xlfn.XLOOKUP(B1733,'Detalle reservas completas fesa'!K:K,'Detalle reservas completas fesa'!Q:Q,_xlfn.XLOOKUP(B1733,'MB25'!L:L,'MB25'!Q:Q,"Incompleto")),"")="PENDIENTE","Incompleto",IF(B1733&gt;0,_xlfn.XLOOKUP(B1733,'Detalle reservas completas fesa'!K:K,'Detalle reservas completas fesa'!Q:Q,IF(AD1733="SIN MATERIAL","Completo",IF(AD1733="COMPLETO","Completo","Incompleto"))))))</f>
        <v>Completo</v>
      </c>
      <c r="AG1733">
        <f>IF(B1733&gt;0,_xlfn.XLOOKUP(B1733,IW49BLTOTAL!A:A,IW49BLTOTAL!H:H),"")</f>
        <v>6</v>
      </c>
      <c r="AH1733" t="str">
        <f>IF(IFERROR(_xlfn.XLOOKUP(B1733,'Detalle custodia'!B:B,'Detalle custodia'!O:O),"")="custodia","Completo","")</f>
        <v/>
      </c>
    </row>
    <row r="1734" spans="1:34" x14ac:dyDescent="0.35">
      <c r="A1734" t="s">
        <v>207</v>
      </c>
      <c r="B1734">
        <v>6476521</v>
      </c>
      <c r="C1734" t="s">
        <v>129</v>
      </c>
      <c r="D1734" t="s">
        <v>1054</v>
      </c>
      <c r="E1734" t="s">
        <v>310</v>
      </c>
      <c r="F1734" t="s">
        <v>125</v>
      </c>
      <c r="G1734" t="s">
        <v>153</v>
      </c>
      <c r="H1734" s="16">
        <v>45839</v>
      </c>
      <c r="I1734" s="16">
        <v>45869</v>
      </c>
      <c r="J1734" t="s">
        <v>3476</v>
      </c>
      <c r="K1734">
        <v>1213130</v>
      </c>
      <c r="L1734" t="s">
        <v>385</v>
      </c>
      <c r="O1734">
        <v>10014621</v>
      </c>
      <c r="P1734" t="s">
        <v>207</v>
      </c>
      <c r="Q1734">
        <v>0</v>
      </c>
      <c r="R1734" t="s">
        <v>347</v>
      </c>
      <c r="S1734" t="s">
        <v>3901</v>
      </c>
      <c r="T1734">
        <v>11381333</v>
      </c>
      <c r="U1734" s="16">
        <v>45546</v>
      </c>
      <c r="V1734" s="16">
        <v>45839</v>
      </c>
      <c r="W1734" s="16">
        <v>45835</v>
      </c>
      <c r="X1734">
        <v>0</v>
      </c>
      <c r="Y1734">
        <v>1290900</v>
      </c>
      <c r="Z1734" t="s">
        <v>1568</v>
      </c>
      <c r="AA1734" t="s">
        <v>245</v>
      </c>
      <c r="AB1734" t="s">
        <v>121</v>
      </c>
      <c r="AC1734" t="s">
        <v>255</v>
      </c>
      <c r="AD1734" t="s">
        <v>141</v>
      </c>
      <c r="AE1734" t="str">
        <f>IF(B1734&gt;0,IF(B1734&gt;0,(IF(B1734&lt;&gt;'PLAN SEMANAL'!$A$2,BLTOTAL!AA1734,""))),"")</f>
        <v>ACARREO</v>
      </c>
      <c r="AF1734" t="str">
        <f>IF(AH1734="Completo","Completo",IF(IF(B1734&gt;0,_xlfn.XLOOKUP(B1734,'Detalle reservas completas fesa'!K:K,'Detalle reservas completas fesa'!Q:Q,_xlfn.XLOOKUP(B1734,'MB25'!L:L,'MB25'!Q:Q,"Incompleto")),"")="PENDIENTE","Incompleto",IF(B1734&gt;0,_xlfn.XLOOKUP(B1734,'Detalle reservas completas fesa'!K:K,'Detalle reservas completas fesa'!Q:Q,IF(AD1734="SIN MATERIAL","Completo",IF(AD1734="COMPLETO","Completo","Incompleto"))))))</f>
        <v>Completo</v>
      </c>
      <c r="AG1734">
        <f>IF(B1734&gt;0,_xlfn.XLOOKUP(B1734,IW49BLTOTAL!A:A,IW49BLTOTAL!H:H),"")</f>
        <v>4</v>
      </c>
      <c r="AH1734" t="str">
        <f>IF(IFERROR(_xlfn.XLOOKUP(B1734,'Detalle custodia'!B:B,'Detalle custodia'!O:O),"")="custodia","Completo","")</f>
        <v/>
      </c>
    </row>
    <row r="1735" spans="1:34" x14ac:dyDescent="0.35">
      <c r="A1735" t="s">
        <v>413</v>
      </c>
      <c r="B1735">
        <v>6476480</v>
      </c>
      <c r="C1735" t="s">
        <v>129</v>
      </c>
      <c r="D1735" t="s">
        <v>1055</v>
      </c>
      <c r="E1735" t="s">
        <v>310</v>
      </c>
      <c r="F1735" t="s">
        <v>133</v>
      </c>
      <c r="G1735" t="s">
        <v>147</v>
      </c>
      <c r="H1735" s="16">
        <v>45839</v>
      </c>
      <c r="I1735" s="16">
        <v>45869</v>
      </c>
      <c r="J1735" t="s">
        <v>3476</v>
      </c>
      <c r="K1735">
        <v>1213130</v>
      </c>
      <c r="L1735" t="s">
        <v>414</v>
      </c>
      <c r="O1735">
        <v>10014620</v>
      </c>
      <c r="P1735" t="s">
        <v>413</v>
      </c>
      <c r="Q1735">
        <v>0</v>
      </c>
      <c r="R1735" t="s">
        <v>347</v>
      </c>
      <c r="S1735" t="s">
        <v>3901</v>
      </c>
      <c r="T1735">
        <v>11416266</v>
      </c>
      <c r="U1735" s="16">
        <v>45546</v>
      </c>
      <c r="V1735" s="16">
        <v>45839</v>
      </c>
      <c r="W1735" s="16">
        <v>45835</v>
      </c>
      <c r="X1735">
        <v>0</v>
      </c>
      <c r="Y1735">
        <v>1290900</v>
      </c>
      <c r="Z1735" t="s">
        <v>1568</v>
      </c>
      <c r="AA1735" t="s">
        <v>245</v>
      </c>
      <c r="AB1735" t="s">
        <v>121</v>
      </c>
      <c r="AC1735" t="s">
        <v>255</v>
      </c>
      <c r="AD1735" t="s">
        <v>141</v>
      </c>
      <c r="AE1735" t="str">
        <f>IF(B1735&gt;0,IF(B1735&gt;0,(IF(B1735&lt;&gt;'PLAN SEMANAL'!$A$2,BLTOTAL!AA1735,""))),"")</f>
        <v>ACARREO</v>
      </c>
      <c r="AF1735" t="str">
        <f>IF(AH1735="Completo","Completo",IF(IF(B1735&gt;0,_xlfn.XLOOKUP(B1735,'Detalle reservas completas fesa'!K:K,'Detalle reservas completas fesa'!Q:Q,_xlfn.XLOOKUP(B1735,'MB25'!L:L,'MB25'!Q:Q,"Incompleto")),"")="PENDIENTE","Incompleto",IF(B1735&gt;0,_xlfn.XLOOKUP(B1735,'Detalle reservas completas fesa'!K:K,'Detalle reservas completas fesa'!Q:Q,IF(AD1735="SIN MATERIAL","Completo",IF(AD1735="COMPLETO","Completo","Incompleto"))))))</f>
        <v>Completo</v>
      </c>
      <c r="AG1735">
        <f>IF(B1735&gt;0,_xlfn.XLOOKUP(B1735,IW49BLTOTAL!A:A,IW49BLTOTAL!H:H),"")</f>
        <v>2</v>
      </c>
      <c r="AH1735" t="str">
        <f>IF(IFERROR(_xlfn.XLOOKUP(B1735,'Detalle custodia'!B:B,'Detalle custodia'!O:O),"")="custodia","Completo","")</f>
        <v/>
      </c>
    </row>
    <row r="1736" spans="1:34" x14ac:dyDescent="0.35">
      <c r="A1736" t="s">
        <v>313</v>
      </c>
      <c r="B1736">
        <v>6476463</v>
      </c>
      <c r="C1736" t="s">
        <v>129</v>
      </c>
      <c r="D1736" t="s">
        <v>1056</v>
      </c>
      <c r="E1736" t="s">
        <v>310</v>
      </c>
      <c r="F1736" t="s">
        <v>133</v>
      </c>
      <c r="G1736" t="s">
        <v>132</v>
      </c>
      <c r="H1736" s="16">
        <v>45839</v>
      </c>
      <c r="I1736" s="16">
        <v>45869</v>
      </c>
      <c r="J1736" t="s">
        <v>3476</v>
      </c>
      <c r="K1736">
        <v>1213130</v>
      </c>
      <c r="L1736" t="s">
        <v>314</v>
      </c>
      <c r="O1736">
        <v>10014619</v>
      </c>
      <c r="P1736" t="s">
        <v>313</v>
      </c>
      <c r="Q1736">
        <v>0</v>
      </c>
      <c r="R1736" t="s">
        <v>347</v>
      </c>
      <c r="S1736" t="s">
        <v>3901</v>
      </c>
      <c r="T1736">
        <v>11447105</v>
      </c>
      <c r="U1736" s="16">
        <v>45546</v>
      </c>
      <c r="V1736" s="16">
        <v>45839</v>
      </c>
      <c r="W1736" s="16">
        <v>45835</v>
      </c>
      <c r="X1736">
        <v>0</v>
      </c>
      <c r="Y1736">
        <v>1290900</v>
      </c>
      <c r="Z1736" t="s">
        <v>1568</v>
      </c>
      <c r="AA1736" t="s">
        <v>245</v>
      </c>
      <c r="AB1736" t="s">
        <v>121</v>
      </c>
      <c r="AC1736" t="s">
        <v>255</v>
      </c>
      <c r="AD1736" t="s">
        <v>122</v>
      </c>
      <c r="AE1736" t="str">
        <f>IF(B1736&gt;0,IF(B1736&gt;0,(IF(B1736&lt;&gt;'PLAN SEMANAL'!$A$2,BLTOTAL!AA1736,""))),"")</f>
        <v>ACARREO</v>
      </c>
      <c r="AF1736" t="str">
        <f>IF(AH1736="Completo","Completo",IF(IF(B1736&gt;0,_xlfn.XLOOKUP(B1736,'Detalle reservas completas fesa'!K:K,'Detalle reservas completas fesa'!Q:Q,_xlfn.XLOOKUP(B1736,'MB25'!L:L,'MB25'!Q:Q,"Incompleto")),"")="PENDIENTE","Incompleto",IF(B1736&gt;0,_xlfn.XLOOKUP(B1736,'Detalle reservas completas fesa'!K:K,'Detalle reservas completas fesa'!Q:Q,IF(AD1736="SIN MATERIAL","Completo",IF(AD1736="COMPLETO","Completo","Incompleto"))))))</f>
        <v>Completo</v>
      </c>
      <c r="AG1736">
        <f>IF(B1736&gt;0,_xlfn.XLOOKUP(B1736,IW49BLTOTAL!A:A,IW49BLTOTAL!H:H),"")</f>
        <v>1</v>
      </c>
      <c r="AH1736" t="str">
        <f>IF(IFERROR(_xlfn.XLOOKUP(B1736,'Detalle custodia'!B:B,'Detalle custodia'!O:O),"")="custodia","Completo","")</f>
        <v/>
      </c>
    </row>
    <row r="1737" spans="1:34" x14ac:dyDescent="0.35">
      <c r="A1737" t="s">
        <v>148</v>
      </c>
      <c r="B1737">
        <v>6476439</v>
      </c>
      <c r="C1737" t="s">
        <v>129</v>
      </c>
      <c r="D1737" t="s">
        <v>1057</v>
      </c>
      <c r="E1737" t="s">
        <v>310</v>
      </c>
      <c r="F1737" t="s">
        <v>133</v>
      </c>
      <c r="G1737" t="s">
        <v>147</v>
      </c>
      <c r="H1737" s="16">
        <v>45809</v>
      </c>
      <c r="I1737" s="16">
        <v>45838</v>
      </c>
      <c r="J1737" t="s">
        <v>856</v>
      </c>
      <c r="K1737">
        <v>1213130</v>
      </c>
      <c r="L1737" t="s">
        <v>297</v>
      </c>
      <c r="O1737">
        <v>10014617</v>
      </c>
      <c r="P1737" t="s">
        <v>148</v>
      </c>
      <c r="Q1737">
        <v>0</v>
      </c>
      <c r="R1737" t="s">
        <v>347</v>
      </c>
      <c r="S1737" t="s">
        <v>3901</v>
      </c>
      <c r="T1737">
        <v>11459175</v>
      </c>
      <c r="U1737" s="16">
        <v>45546</v>
      </c>
      <c r="V1737" s="16">
        <v>45809</v>
      </c>
      <c r="W1737" s="16">
        <v>45835</v>
      </c>
      <c r="X1737">
        <v>0</v>
      </c>
      <c r="Y1737">
        <v>1290900</v>
      </c>
      <c r="Z1737" t="s">
        <v>1568</v>
      </c>
      <c r="AA1737" t="s">
        <v>245</v>
      </c>
      <c r="AB1737" t="s">
        <v>121</v>
      </c>
      <c r="AC1737" t="s">
        <v>255</v>
      </c>
      <c r="AD1737" t="s">
        <v>141</v>
      </c>
      <c r="AE1737" t="str">
        <f>IF(B1737&gt;0,IF(B1737&gt;0,(IF(B1737&lt;&gt;'PLAN SEMANAL'!$A$2,BLTOTAL!AA1737,""))),"")</f>
        <v>ACARREO</v>
      </c>
      <c r="AF1737" t="str">
        <f>IF(AH1737="Completo","Completo",IF(IF(B1737&gt;0,_xlfn.XLOOKUP(B1737,'Detalle reservas completas fesa'!K:K,'Detalle reservas completas fesa'!Q:Q,_xlfn.XLOOKUP(B1737,'MB25'!L:L,'MB25'!Q:Q,"Incompleto")),"")="PENDIENTE","Incompleto",IF(B1737&gt;0,_xlfn.XLOOKUP(B1737,'Detalle reservas completas fesa'!K:K,'Detalle reservas completas fesa'!Q:Q,IF(AD1737="SIN MATERIAL","Completo",IF(AD1737="COMPLETO","Completo","Incompleto"))))))</f>
        <v>Incompleto</v>
      </c>
      <c r="AG1737">
        <f>IF(B1737&gt;0,_xlfn.XLOOKUP(B1737,IW49BLTOTAL!A:A,IW49BLTOTAL!H:H),"")</f>
        <v>2</v>
      </c>
      <c r="AH1737" t="str">
        <f>IF(IFERROR(_xlfn.XLOOKUP(B1737,'Detalle custodia'!B:B,'Detalle custodia'!O:O),"")="custodia","Completo","")</f>
        <v/>
      </c>
    </row>
    <row r="1738" spans="1:34" x14ac:dyDescent="0.35">
      <c r="A1738" t="s">
        <v>237</v>
      </c>
      <c r="B1738">
        <v>6476432</v>
      </c>
      <c r="C1738" t="s">
        <v>129</v>
      </c>
      <c r="D1738" t="s">
        <v>1058</v>
      </c>
      <c r="E1738" t="s">
        <v>310</v>
      </c>
      <c r="F1738" t="s">
        <v>133</v>
      </c>
      <c r="G1738" t="s">
        <v>147</v>
      </c>
      <c r="H1738" s="16">
        <v>45809</v>
      </c>
      <c r="I1738" s="16">
        <v>45809</v>
      </c>
      <c r="J1738" t="s">
        <v>856</v>
      </c>
      <c r="K1738">
        <v>1213130</v>
      </c>
      <c r="L1738" t="s">
        <v>386</v>
      </c>
      <c r="O1738">
        <v>10014625</v>
      </c>
      <c r="P1738" t="s">
        <v>237</v>
      </c>
      <c r="Q1738">
        <v>0</v>
      </c>
      <c r="R1738" t="s">
        <v>329</v>
      </c>
      <c r="S1738" t="s">
        <v>343</v>
      </c>
      <c r="T1738">
        <v>11423444</v>
      </c>
      <c r="U1738" s="16">
        <v>45546</v>
      </c>
      <c r="V1738" s="16">
        <v>45809</v>
      </c>
      <c r="W1738" s="16">
        <v>45776</v>
      </c>
      <c r="X1738">
        <v>0</v>
      </c>
      <c r="Y1738">
        <v>1290900</v>
      </c>
      <c r="Z1738" t="s">
        <v>1568</v>
      </c>
      <c r="AA1738" t="s">
        <v>245</v>
      </c>
      <c r="AB1738" t="s">
        <v>121</v>
      </c>
      <c r="AC1738" t="s">
        <v>255</v>
      </c>
      <c r="AD1738" t="s">
        <v>141</v>
      </c>
      <c r="AE1738" t="str">
        <f>IF(B1738&gt;0,IF(B1738&gt;0,(IF(B1738&lt;&gt;'PLAN SEMANAL'!$A$2,BLTOTAL!AA1738,""))),"")</f>
        <v>ACARREO</v>
      </c>
      <c r="AF1738" t="str">
        <f>IF(AH1738="Completo","Completo",IF(IF(B1738&gt;0,_xlfn.XLOOKUP(B1738,'Detalle reservas completas fesa'!K:K,'Detalle reservas completas fesa'!Q:Q,_xlfn.XLOOKUP(B1738,'MB25'!L:L,'MB25'!Q:Q,"Incompleto")),"")="PENDIENTE","Incompleto",IF(B1738&gt;0,_xlfn.XLOOKUP(B1738,'Detalle reservas completas fesa'!K:K,'Detalle reservas completas fesa'!Q:Q,IF(AD1738="SIN MATERIAL","Completo",IF(AD1738="COMPLETO","Completo","Incompleto"))))))</f>
        <v>Incompleto</v>
      </c>
      <c r="AG1738">
        <f>IF(B1738&gt;0,_xlfn.XLOOKUP(B1738,IW49BLTOTAL!A:A,IW49BLTOTAL!H:H),"")</f>
        <v>1</v>
      </c>
      <c r="AH1738" t="str">
        <f>IF(IFERROR(_xlfn.XLOOKUP(B1738,'Detalle custodia'!B:B,'Detalle custodia'!O:O),"")="custodia","Completo","")</f>
        <v/>
      </c>
    </row>
    <row r="1739" spans="1:34" x14ac:dyDescent="0.35">
      <c r="A1739" t="s">
        <v>294</v>
      </c>
      <c r="B1739">
        <v>6476427</v>
      </c>
      <c r="C1739" t="s">
        <v>129</v>
      </c>
      <c r="D1739" t="s">
        <v>1059</v>
      </c>
      <c r="E1739" t="s">
        <v>310</v>
      </c>
      <c r="F1739" t="s">
        <v>133</v>
      </c>
      <c r="G1739" t="s">
        <v>147</v>
      </c>
      <c r="H1739" s="16">
        <v>45809</v>
      </c>
      <c r="I1739" s="16">
        <v>45838</v>
      </c>
      <c r="J1739" t="s">
        <v>856</v>
      </c>
      <c r="K1739">
        <v>1213130</v>
      </c>
      <c r="L1739" t="s">
        <v>295</v>
      </c>
      <c r="O1739">
        <v>10014618</v>
      </c>
      <c r="P1739" t="s">
        <v>294</v>
      </c>
      <c r="Q1739">
        <v>0</v>
      </c>
      <c r="R1739" t="s">
        <v>329</v>
      </c>
      <c r="S1739" t="s">
        <v>3901</v>
      </c>
      <c r="T1739">
        <v>11413931</v>
      </c>
      <c r="U1739" s="16">
        <v>45546</v>
      </c>
      <c r="V1739" s="16">
        <v>45809</v>
      </c>
      <c r="W1739" s="16">
        <v>45835</v>
      </c>
      <c r="X1739">
        <v>0</v>
      </c>
      <c r="Y1739">
        <v>1290900</v>
      </c>
      <c r="Z1739" t="s">
        <v>1568</v>
      </c>
      <c r="AA1739" t="s">
        <v>245</v>
      </c>
      <c r="AB1739" t="s">
        <v>121</v>
      </c>
      <c r="AC1739" t="s">
        <v>255</v>
      </c>
      <c r="AD1739" t="s">
        <v>141</v>
      </c>
      <c r="AE1739" t="str">
        <f>IF(B1739&gt;0,IF(B1739&gt;0,(IF(B1739&lt;&gt;'PLAN SEMANAL'!$A$2,BLTOTAL!AA1739,""))),"")</f>
        <v>ACARREO</v>
      </c>
      <c r="AF1739" t="str">
        <f>IF(AH1739="Completo","Completo",IF(IF(B1739&gt;0,_xlfn.XLOOKUP(B1739,'Detalle reservas completas fesa'!K:K,'Detalle reservas completas fesa'!Q:Q,_xlfn.XLOOKUP(B1739,'MB25'!L:L,'MB25'!Q:Q,"Incompleto")),"")="PENDIENTE","Incompleto",IF(B1739&gt;0,_xlfn.XLOOKUP(B1739,'Detalle reservas completas fesa'!K:K,'Detalle reservas completas fesa'!Q:Q,IF(AD1739="SIN MATERIAL","Completo",IF(AD1739="COMPLETO","Completo","Incompleto"))))))</f>
        <v>Incompleto</v>
      </c>
      <c r="AG1739">
        <f>IF(B1739&gt;0,_xlfn.XLOOKUP(B1739,IW49BLTOTAL!A:A,IW49BLTOTAL!H:H),"")</f>
        <v>4</v>
      </c>
      <c r="AH1739" t="str">
        <f>IF(IFERROR(_xlfn.XLOOKUP(B1739,'Detalle custodia'!B:B,'Detalle custodia'!O:O),"")="custodia","Completo","")</f>
        <v/>
      </c>
    </row>
    <row r="1740" spans="1:34" x14ac:dyDescent="0.35">
      <c r="A1740" t="s">
        <v>294</v>
      </c>
      <c r="B1740">
        <v>6476425</v>
      </c>
      <c r="C1740" t="s">
        <v>129</v>
      </c>
      <c r="D1740" t="s">
        <v>1052</v>
      </c>
      <c r="E1740" t="s">
        <v>310</v>
      </c>
      <c r="F1740" t="s">
        <v>133</v>
      </c>
      <c r="G1740" t="s">
        <v>147</v>
      </c>
      <c r="H1740" s="16">
        <v>45809</v>
      </c>
      <c r="I1740" s="16">
        <v>45809</v>
      </c>
      <c r="J1740" t="s">
        <v>856</v>
      </c>
      <c r="K1740">
        <v>1213130</v>
      </c>
      <c r="L1740" t="s">
        <v>295</v>
      </c>
      <c r="O1740">
        <v>10014618</v>
      </c>
      <c r="P1740" t="s">
        <v>294</v>
      </c>
      <c r="Q1740">
        <v>0</v>
      </c>
      <c r="R1740" t="s">
        <v>329</v>
      </c>
      <c r="S1740" t="s">
        <v>343</v>
      </c>
      <c r="T1740">
        <v>11428428</v>
      </c>
      <c r="U1740" s="16">
        <v>45546</v>
      </c>
      <c r="V1740" s="16">
        <v>45809</v>
      </c>
      <c r="W1740" s="16">
        <v>45776</v>
      </c>
      <c r="X1740">
        <v>0</v>
      </c>
      <c r="Y1740">
        <v>1290900</v>
      </c>
      <c r="Z1740" t="s">
        <v>1568</v>
      </c>
      <c r="AA1740" t="s">
        <v>245</v>
      </c>
      <c r="AB1740" t="s">
        <v>121</v>
      </c>
      <c r="AC1740" t="s">
        <v>255</v>
      </c>
      <c r="AD1740" t="s">
        <v>122</v>
      </c>
      <c r="AE1740" t="str">
        <f>IF(B1740&gt;0,IF(B1740&gt;0,(IF(B1740&lt;&gt;'PLAN SEMANAL'!$A$2,BLTOTAL!AA1740,""))),"")</f>
        <v>ACARREO</v>
      </c>
      <c r="AF1740" t="str">
        <f>IF(AH1740="Completo","Completo",IF(IF(B1740&gt;0,_xlfn.XLOOKUP(B1740,'Detalle reservas completas fesa'!K:K,'Detalle reservas completas fesa'!Q:Q,_xlfn.XLOOKUP(B1740,'MB25'!L:L,'MB25'!Q:Q,"Incompleto")),"")="PENDIENTE","Incompleto",IF(B1740&gt;0,_xlfn.XLOOKUP(B1740,'Detalle reservas completas fesa'!K:K,'Detalle reservas completas fesa'!Q:Q,IF(AD1740="SIN MATERIAL","Completo",IF(AD1740="COMPLETO","Completo","Incompleto"))))))</f>
        <v>Completo</v>
      </c>
      <c r="AG1740">
        <f>IF(B1740&gt;0,_xlfn.XLOOKUP(B1740,IW49BLTOTAL!A:A,IW49BLTOTAL!H:H),"")</f>
        <v>2</v>
      </c>
      <c r="AH1740" t="str">
        <f>IF(IFERROR(_xlfn.XLOOKUP(B1740,'Detalle custodia'!B:B,'Detalle custodia'!O:O),"")="custodia","Completo","")</f>
        <v/>
      </c>
    </row>
    <row r="1741" spans="1:34" x14ac:dyDescent="0.35">
      <c r="A1741" t="s">
        <v>294</v>
      </c>
      <c r="B1741">
        <v>6476420</v>
      </c>
      <c r="C1741" t="s">
        <v>129</v>
      </c>
      <c r="D1741" t="s">
        <v>1060</v>
      </c>
      <c r="E1741" t="s">
        <v>310</v>
      </c>
      <c r="F1741" t="s">
        <v>259</v>
      </c>
      <c r="G1741" t="s">
        <v>425</v>
      </c>
      <c r="H1741" s="16">
        <v>45809</v>
      </c>
      <c r="I1741" s="16">
        <v>45809</v>
      </c>
      <c r="J1741" t="s">
        <v>856</v>
      </c>
      <c r="K1741">
        <v>1213130</v>
      </c>
      <c r="L1741" t="s">
        <v>295</v>
      </c>
      <c r="M1741" s="16">
        <v>45816</v>
      </c>
      <c r="N1741" s="16">
        <v>45816</v>
      </c>
      <c r="O1741">
        <v>10014618</v>
      </c>
      <c r="P1741" t="s">
        <v>294</v>
      </c>
      <c r="Q1741">
        <v>0</v>
      </c>
      <c r="R1741" t="s">
        <v>329</v>
      </c>
      <c r="S1741" t="s">
        <v>308</v>
      </c>
      <c r="T1741">
        <v>11428427</v>
      </c>
      <c r="U1741" s="16">
        <v>45546</v>
      </c>
      <c r="V1741" s="16">
        <v>45809</v>
      </c>
      <c r="W1741" s="16">
        <v>45817</v>
      </c>
      <c r="X1741">
        <v>0</v>
      </c>
      <c r="Y1741">
        <v>1290900</v>
      </c>
      <c r="Z1741" t="s">
        <v>1568</v>
      </c>
      <c r="AA1741" t="s">
        <v>245</v>
      </c>
      <c r="AB1741" t="s">
        <v>121</v>
      </c>
      <c r="AC1741" t="s">
        <v>255</v>
      </c>
      <c r="AD1741" t="s">
        <v>135</v>
      </c>
      <c r="AE1741" t="str">
        <f>IF(B1741&gt;0,IF(B1741&gt;0,(IF(B1741&lt;&gt;'PLAN SEMANAL'!$A$2,BLTOTAL!AA1741,""))),"")</f>
        <v>ACARREO</v>
      </c>
      <c r="AF1741" t="str">
        <f>IF(AH1741="Completo","Completo",IF(IF(B1741&gt;0,_xlfn.XLOOKUP(B1741,'Detalle reservas completas fesa'!K:K,'Detalle reservas completas fesa'!Q:Q,_xlfn.XLOOKUP(B1741,'MB25'!L:L,'MB25'!Q:Q,"Incompleto")),"")="PENDIENTE","Incompleto",IF(B1741&gt;0,_xlfn.XLOOKUP(B1741,'Detalle reservas completas fesa'!K:K,'Detalle reservas completas fesa'!Q:Q,IF(AD1741="SIN MATERIAL","Completo",IF(AD1741="COMPLETO","Completo","Incompleto"))))))</f>
        <v>Incompleto</v>
      </c>
      <c r="AG1741">
        <f>IF(B1741&gt;0,_xlfn.XLOOKUP(B1741,IW49BLTOTAL!A:A,IW49BLTOTAL!H:H),"")</f>
        <v>2</v>
      </c>
      <c r="AH1741" t="str">
        <f>IF(IFERROR(_xlfn.XLOOKUP(B1741,'Detalle custodia'!B:B,'Detalle custodia'!O:O),"")="custodia","Completo","")</f>
        <v/>
      </c>
    </row>
    <row r="1742" spans="1:34" x14ac:dyDescent="0.35">
      <c r="A1742" t="s">
        <v>202</v>
      </c>
      <c r="B1742">
        <v>6476340</v>
      </c>
      <c r="C1742" t="s">
        <v>129</v>
      </c>
      <c r="D1742" t="s">
        <v>1061</v>
      </c>
      <c r="E1742" t="s">
        <v>310</v>
      </c>
      <c r="F1742" t="s">
        <v>125</v>
      </c>
      <c r="G1742" t="s">
        <v>153</v>
      </c>
      <c r="H1742" s="16">
        <v>45870</v>
      </c>
      <c r="I1742" s="16">
        <v>45900</v>
      </c>
      <c r="J1742" t="s">
        <v>3475</v>
      </c>
      <c r="K1742">
        <v>1213130</v>
      </c>
      <c r="L1742" t="s">
        <v>396</v>
      </c>
      <c r="O1742">
        <v>10014615</v>
      </c>
      <c r="P1742" t="s">
        <v>202</v>
      </c>
      <c r="Q1742">
        <v>0</v>
      </c>
      <c r="R1742" t="s">
        <v>347</v>
      </c>
      <c r="S1742" t="s">
        <v>3901</v>
      </c>
      <c r="T1742">
        <v>11396409</v>
      </c>
      <c r="U1742" s="16">
        <v>45546</v>
      </c>
      <c r="V1742" s="16">
        <v>45870</v>
      </c>
      <c r="W1742" s="16">
        <v>45835</v>
      </c>
      <c r="X1742">
        <v>0</v>
      </c>
      <c r="Y1742">
        <v>1290900</v>
      </c>
      <c r="Z1742" t="s">
        <v>1568</v>
      </c>
      <c r="AA1742" t="s">
        <v>245</v>
      </c>
      <c r="AB1742" t="s">
        <v>121</v>
      </c>
      <c r="AC1742" t="s">
        <v>255</v>
      </c>
      <c r="AD1742" t="s">
        <v>141</v>
      </c>
      <c r="AE1742" t="str">
        <f>IF(B1742&gt;0,IF(B1742&gt;0,(IF(B1742&lt;&gt;'PLAN SEMANAL'!$A$2,BLTOTAL!AA1742,""))),"")</f>
        <v>ACARREO</v>
      </c>
      <c r="AF1742" t="str">
        <f>IF(AH1742="Completo","Completo",IF(IF(B1742&gt;0,_xlfn.XLOOKUP(B1742,'Detalle reservas completas fesa'!K:K,'Detalle reservas completas fesa'!Q:Q,_xlfn.XLOOKUP(B1742,'MB25'!L:L,'MB25'!Q:Q,"Incompleto")),"")="PENDIENTE","Incompleto",IF(B1742&gt;0,_xlfn.XLOOKUP(B1742,'Detalle reservas completas fesa'!K:K,'Detalle reservas completas fesa'!Q:Q,IF(AD1742="SIN MATERIAL","Completo",IF(AD1742="COMPLETO","Completo","Incompleto"))))))</f>
        <v>Incompleto</v>
      </c>
      <c r="AG1742">
        <f>IF(B1742&gt;0,_xlfn.XLOOKUP(B1742,IW49BLTOTAL!A:A,IW49BLTOTAL!H:H),"")</f>
        <v>3</v>
      </c>
      <c r="AH1742" t="str">
        <f>IF(IFERROR(_xlfn.XLOOKUP(B1742,'Detalle custodia'!B:B,'Detalle custodia'!O:O),"")="custodia","Completo","")</f>
        <v/>
      </c>
    </row>
    <row r="1743" spans="1:34" x14ac:dyDescent="0.35">
      <c r="A1743" t="s">
        <v>202</v>
      </c>
      <c r="B1743">
        <v>6476339</v>
      </c>
      <c r="C1743" t="s">
        <v>129</v>
      </c>
      <c r="D1743" t="s">
        <v>825</v>
      </c>
      <c r="E1743" t="s">
        <v>310</v>
      </c>
      <c r="F1743" t="s">
        <v>133</v>
      </c>
      <c r="G1743" t="s">
        <v>132</v>
      </c>
      <c r="H1743" s="16">
        <v>45839</v>
      </c>
      <c r="I1743" s="16">
        <v>45869</v>
      </c>
      <c r="J1743" t="s">
        <v>3476</v>
      </c>
      <c r="K1743">
        <v>1213130</v>
      </c>
      <c r="L1743" t="s">
        <v>396</v>
      </c>
      <c r="O1743">
        <v>10014615</v>
      </c>
      <c r="P1743" t="s">
        <v>202</v>
      </c>
      <c r="Q1743">
        <v>0</v>
      </c>
      <c r="R1743" t="s">
        <v>347</v>
      </c>
      <c r="S1743" t="s">
        <v>3901</v>
      </c>
      <c r="T1743">
        <v>11375848</v>
      </c>
      <c r="U1743" s="16">
        <v>45546</v>
      </c>
      <c r="V1743" s="16">
        <v>45839</v>
      </c>
      <c r="W1743" s="16">
        <v>45835</v>
      </c>
      <c r="X1743">
        <v>0</v>
      </c>
      <c r="Y1743">
        <v>1290900</v>
      </c>
      <c r="Z1743" t="s">
        <v>1568</v>
      </c>
      <c r="AA1743" t="s">
        <v>245</v>
      </c>
      <c r="AB1743" t="s">
        <v>121</v>
      </c>
      <c r="AC1743" t="s">
        <v>255</v>
      </c>
      <c r="AD1743" t="s">
        <v>122</v>
      </c>
      <c r="AE1743" t="str">
        <f>IF(B1743&gt;0,IF(B1743&gt;0,(IF(B1743&lt;&gt;'PLAN SEMANAL'!$A$2,BLTOTAL!AA1743,""))),"")</f>
        <v>ACARREO</v>
      </c>
      <c r="AF1743" t="str">
        <f>IF(AH1743="Completo","Completo",IF(IF(B1743&gt;0,_xlfn.XLOOKUP(B1743,'Detalle reservas completas fesa'!K:K,'Detalle reservas completas fesa'!Q:Q,_xlfn.XLOOKUP(B1743,'MB25'!L:L,'MB25'!Q:Q,"Incompleto")),"")="PENDIENTE","Incompleto",IF(B1743&gt;0,_xlfn.XLOOKUP(B1743,'Detalle reservas completas fesa'!K:K,'Detalle reservas completas fesa'!Q:Q,IF(AD1743="SIN MATERIAL","Completo",IF(AD1743="COMPLETO","Completo","Incompleto"))))))</f>
        <v>Completo</v>
      </c>
      <c r="AG1743">
        <f>IF(B1743&gt;0,_xlfn.XLOOKUP(B1743,IW49BLTOTAL!A:A,IW49BLTOTAL!H:H),"")</f>
        <v>3</v>
      </c>
      <c r="AH1743" t="str">
        <f>IF(IFERROR(_xlfn.XLOOKUP(B1743,'Detalle custodia'!B:B,'Detalle custodia'!O:O),"")="custodia","Completo","")</f>
        <v/>
      </c>
    </row>
    <row r="1744" spans="1:34" x14ac:dyDescent="0.35">
      <c r="A1744" t="s">
        <v>240</v>
      </c>
      <c r="B1744">
        <v>6476338</v>
      </c>
      <c r="C1744" t="s">
        <v>129</v>
      </c>
      <c r="D1744" t="s">
        <v>851</v>
      </c>
      <c r="E1744" t="s">
        <v>310</v>
      </c>
      <c r="F1744" t="s">
        <v>133</v>
      </c>
      <c r="G1744" t="s">
        <v>147</v>
      </c>
      <c r="H1744" s="16">
        <v>45839</v>
      </c>
      <c r="I1744" s="16">
        <v>45869</v>
      </c>
      <c r="J1744" t="s">
        <v>3476</v>
      </c>
      <c r="K1744">
        <v>1213130</v>
      </c>
      <c r="L1744" t="s">
        <v>304</v>
      </c>
      <c r="O1744">
        <v>10014607</v>
      </c>
      <c r="P1744" t="s">
        <v>240</v>
      </c>
      <c r="Q1744">
        <v>0</v>
      </c>
      <c r="R1744" t="s">
        <v>329</v>
      </c>
      <c r="S1744" t="s">
        <v>3901</v>
      </c>
      <c r="T1744">
        <v>11427220</v>
      </c>
      <c r="U1744" s="16">
        <v>45546</v>
      </c>
      <c r="V1744" s="16">
        <v>45839</v>
      </c>
      <c r="W1744" s="16">
        <v>45835</v>
      </c>
      <c r="X1744">
        <v>0</v>
      </c>
      <c r="Y1744">
        <v>1290900</v>
      </c>
      <c r="Z1744" t="s">
        <v>1568</v>
      </c>
      <c r="AA1744" t="s">
        <v>245</v>
      </c>
      <c r="AB1744" t="s">
        <v>121</v>
      </c>
      <c r="AC1744" t="s">
        <v>255</v>
      </c>
      <c r="AD1744" t="s">
        <v>122</v>
      </c>
      <c r="AE1744" t="str">
        <f>IF(B1744&gt;0,IF(B1744&gt;0,(IF(B1744&lt;&gt;'PLAN SEMANAL'!$A$2,BLTOTAL!AA1744,""))),"")</f>
        <v>ACARREO</v>
      </c>
      <c r="AF1744" t="str">
        <f>IF(AH1744="Completo","Completo",IF(IF(B1744&gt;0,_xlfn.XLOOKUP(B1744,'Detalle reservas completas fesa'!K:K,'Detalle reservas completas fesa'!Q:Q,_xlfn.XLOOKUP(B1744,'MB25'!L:L,'MB25'!Q:Q,"Incompleto")),"")="PENDIENTE","Incompleto",IF(B1744&gt;0,_xlfn.XLOOKUP(B1744,'Detalle reservas completas fesa'!K:K,'Detalle reservas completas fesa'!Q:Q,IF(AD1744="SIN MATERIAL","Completo",IF(AD1744="COMPLETO","Completo","Incompleto"))))))</f>
        <v>Completo</v>
      </c>
      <c r="AG1744">
        <f>IF(B1744&gt;0,_xlfn.XLOOKUP(B1744,IW49BLTOTAL!A:A,IW49BLTOTAL!H:H),"")</f>
        <v>1</v>
      </c>
      <c r="AH1744" t="str">
        <f>IF(IFERROR(_xlfn.XLOOKUP(B1744,'Detalle custodia'!B:B,'Detalle custodia'!O:O),"")="custodia","Completo","")</f>
        <v/>
      </c>
    </row>
    <row r="1745" spans="1:34" x14ac:dyDescent="0.35">
      <c r="A1745" t="s">
        <v>237</v>
      </c>
      <c r="B1745">
        <v>6476334</v>
      </c>
      <c r="C1745" t="s">
        <v>129</v>
      </c>
      <c r="D1745" t="s">
        <v>1062</v>
      </c>
      <c r="E1745" t="s">
        <v>310</v>
      </c>
      <c r="F1745" t="s">
        <v>133</v>
      </c>
      <c r="G1745" t="s">
        <v>147</v>
      </c>
      <c r="H1745" s="16">
        <v>45839</v>
      </c>
      <c r="I1745" s="16">
        <v>45869</v>
      </c>
      <c r="J1745" t="s">
        <v>3476</v>
      </c>
      <c r="K1745">
        <v>1213130</v>
      </c>
      <c r="L1745" t="s">
        <v>386</v>
      </c>
      <c r="O1745">
        <v>10014625</v>
      </c>
      <c r="P1745" t="s">
        <v>237</v>
      </c>
      <c r="Q1745">
        <v>0</v>
      </c>
      <c r="R1745" t="s">
        <v>329</v>
      </c>
      <c r="S1745" t="s">
        <v>3901</v>
      </c>
      <c r="T1745">
        <v>11400893</v>
      </c>
      <c r="U1745" s="16">
        <v>45546</v>
      </c>
      <c r="V1745" s="16">
        <v>45839</v>
      </c>
      <c r="W1745" s="16">
        <v>45835</v>
      </c>
      <c r="X1745">
        <v>0</v>
      </c>
      <c r="Y1745">
        <v>1290900</v>
      </c>
      <c r="Z1745" t="s">
        <v>1568</v>
      </c>
      <c r="AA1745" t="s">
        <v>245</v>
      </c>
      <c r="AB1745" t="s">
        <v>121</v>
      </c>
      <c r="AC1745" t="s">
        <v>255</v>
      </c>
      <c r="AD1745" t="s">
        <v>141</v>
      </c>
      <c r="AE1745" t="str">
        <f>IF(B1745&gt;0,IF(B1745&gt;0,(IF(B1745&lt;&gt;'PLAN SEMANAL'!$A$2,BLTOTAL!AA1745,""))),"")</f>
        <v>ACARREO</v>
      </c>
      <c r="AF1745" t="str">
        <f>IF(AH1745="Completo","Completo",IF(IF(B1745&gt;0,_xlfn.XLOOKUP(B1745,'Detalle reservas completas fesa'!K:K,'Detalle reservas completas fesa'!Q:Q,_xlfn.XLOOKUP(B1745,'MB25'!L:L,'MB25'!Q:Q,"Incompleto")),"")="PENDIENTE","Incompleto",IF(B1745&gt;0,_xlfn.XLOOKUP(B1745,'Detalle reservas completas fesa'!K:K,'Detalle reservas completas fesa'!Q:Q,IF(AD1745="SIN MATERIAL","Completo",IF(AD1745="COMPLETO","Completo","Incompleto"))))))</f>
        <v>Completo</v>
      </c>
      <c r="AG1745">
        <f>IF(B1745&gt;0,_xlfn.XLOOKUP(B1745,IW49BLTOTAL!A:A,IW49BLTOTAL!H:H),"")</f>
        <v>6</v>
      </c>
      <c r="AH1745" t="str">
        <f>IF(IFERROR(_xlfn.XLOOKUP(B1745,'Detalle custodia'!B:B,'Detalle custodia'!O:O),"")="custodia","Completo","")</f>
        <v/>
      </c>
    </row>
    <row r="1746" spans="1:34" x14ac:dyDescent="0.35">
      <c r="A1746" t="s">
        <v>403</v>
      </c>
      <c r="B1746">
        <v>6476328</v>
      </c>
      <c r="C1746" t="s">
        <v>129</v>
      </c>
      <c r="D1746" t="s">
        <v>1063</v>
      </c>
      <c r="E1746" t="s">
        <v>310</v>
      </c>
      <c r="F1746" t="s">
        <v>133</v>
      </c>
      <c r="G1746" t="s">
        <v>147</v>
      </c>
      <c r="H1746" s="16">
        <v>45839</v>
      </c>
      <c r="I1746" s="16">
        <v>45869</v>
      </c>
      <c r="J1746" t="s">
        <v>3476</v>
      </c>
      <c r="K1746">
        <v>1213130</v>
      </c>
      <c r="L1746" t="s">
        <v>404</v>
      </c>
      <c r="O1746">
        <v>10014622</v>
      </c>
      <c r="P1746" t="s">
        <v>403</v>
      </c>
      <c r="Q1746">
        <v>0</v>
      </c>
      <c r="R1746" t="s">
        <v>329</v>
      </c>
      <c r="S1746" t="s">
        <v>329</v>
      </c>
      <c r="T1746">
        <v>11453696</v>
      </c>
      <c r="U1746" s="16">
        <v>45546</v>
      </c>
      <c r="V1746" s="16">
        <v>45839</v>
      </c>
      <c r="W1746" s="16">
        <v>45835</v>
      </c>
      <c r="X1746">
        <v>0</v>
      </c>
      <c r="Y1746">
        <v>1290900</v>
      </c>
      <c r="Z1746" t="s">
        <v>1568</v>
      </c>
      <c r="AA1746" t="s">
        <v>245</v>
      </c>
      <c r="AB1746" t="s">
        <v>121</v>
      </c>
      <c r="AC1746" t="s">
        <v>255</v>
      </c>
      <c r="AD1746" t="s">
        <v>122</v>
      </c>
      <c r="AE1746" t="str">
        <f>IF(B1746&gt;0,IF(B1746&gt;0,(IF(B1746&lt;&gt;'PLAN SEMANAL'!$A$2,BLTOTAL!AA1746,""))),"")</f>
        <v>ACARREO</v>
      </c>
      <c r="AF1746" t="str">
        <f>IF(AH1746="Completo","Completo",IF(IF(B1746&gt;0,_xlfn.XLOOKUP(B1746,'Detalle reservas completas fesa'!K:K,'Detalle reservas completas fesa'!Q:Q,_xlfn.XLOOKUP(B1746,'MB25'!L:L,'MB25'!Q:Q,"Incompleto")),"")="PENDIENTE","Incompleto",IF(B1746&gt;0,_xlfn.XLOOKUP(B1746,'Detalle reservas completas fesa'!K:K,'Detalle reservas completas fesa'!Q:Q,IF(AD1746="SIN MATERIAL","Completo",IF(AD1746="COMPLETO","Completo","Incompleto"))))))</f>
        <v>Completo</v>
      </c>
      <c r="AG1746">
        <f>IF(B1746&gt;0,_xlfn.XLOOKUP(B1746,IW49BLTOTAL!A:A,IW49BLTOTAL!H:H),"")</f>
        <v>2</v>
      </c>
      <c r="AH1746" t="str">
        <f>IF(IFERROR(_xlfn.XLOOKUP(B1746,'Detalle custodia'!B:B,'Detalle custodia'!O:O),"")="custodia","Completo","")</f>
        <v/>
      </c>
    </row>
    <row r="1747" spans="1:34" x14ac:dyDescent="0.35">
      <c r="A1747" t="s">
        <v>206</v>
      </c>
      <c r="B1747">
        <v>6476320</v>
      </c>
      <c r="C1747" t="s">
        <v>129</v>
      </c>
      <c r="D1747" t="s">
        <v>1064</v>
      </c>
      <c r="E1747" t="s">
        <v>310</v>
      </c>
      <c r="F1747" t="s">
        <v>133</v>
      </c>
      <c r="G1747" t="s">
        <v>132</v>
      </c>
      <c r="H1747" s="16">
        <v>45839</v>
      </c>
      <c r="I1747" s="16">
        <v>45869</v>
      </c>
      <c r="J1747" t="s">
        <v>3476</v>
      </c>
      <c r="K1747">
        <v>1213130</v>
      </c>
      <c r="L1747" t="s">
        <v>339</v>
      </c>
      <c r="O1747">
        <v>10014614</v>
      </c>
      <c r="P1747" t="s">
        <v>206</v>
      </c>
      <c r="Q1747">
        <v>0</v>
      </c>
      <c r="R1747" t="s">
        <v>347</v>
      </c>
      <c r="S1747" t="s">
        <v>3901</v>
      </c>
      <c r="T1747">
        <v>11434010</v>
      </c>
      <c r="U1747" s="16">
        <v>45546</v>
      </c>
      <c r="V1747" s="16">
        <v>45839</v>
      </c>
      <c r="W1747" s="16">
        <v>45835</v>
      </c>
      <c r="X1747">
        <v>0</v>
      </c>
      <c r="Y1747">
        <v>1290900</v>
      </c>
      <c r="Z1747" t="s">
        <v>1568</v>
      </c>
      <c r="AA1747" t="s">
        <v>245</v>
      </c>
      <c r="AB1747" t="s">
        <v>121</v>
      </c>
      <c r="AC1747" t="s">
        <v>255</v>
      </c>
      <c r="AD1747" t="s">
        <v>122</v>
      </c>
      <c r="AE1747" t="str">
        <f>IF(B1747&gt;0,IF(B1747&gt;0,(IF(B1747&lt;&gt;'PLAN SEMANAL'!$A$2,BLTOTAL!AA1747,""))),"")</f>
        <v>ACARREO</v>
      </c>
      <c r="AF1747" t="str">
        <f>IF(AH1747="Completo","Completo",IF(IF(B1747&gt;0,_xlfn.XLOOKUP(B1747,'Detalle reservas completas fesa'!K:K,'Detalle reservas completas fesa'!Q:Q,_xlfn.XLOOKUP(B1747,'MB25'!L:L,'MB25'!Q:Q,"Incompleto")),"")="PENDIENTE","Incompleto",IF(B1747&gt;0,_xlfn.XLOOKUP(B1747,'Detalle reservas completas fesa'!K:K,'Detalle reservas completas fesa'!Q:Q,IF(AD1747="SIN MATERIAL","Completo",IF(AD1747="COMPLETO","Completo","Incompleto"))))))</f>
        <v>Completo</v>
      </c>
      <c r="AG1747">
        <f>IF(B1747&gt;0,_xlfn.XLOOKUP(B1747,IW49BLTOTAL!A:A,IW49BLTOTAL!H:H),"")</f>
        <v>6</v>
      </c>
      <c r="AH1747" t="str">
        <f>IF(IFERROR(_xlfn.XLOOKUP(B1747,'Detalle custodia'!B:B,'Detalle custodia'!O:O),"")="custodia","Completo","")</f>
        <v/>
      </c>
    </row>
    <row r="1748" spans="1:34" x14ac:dyDescent="0.35">
      <c r="A1748" t="s">
        <v>206</v>
      </c>
      <c r="B1748">
        <v>6476298</v>
      </c>
      <c r="C1748" t="s">
        <v>129</v>
      </c>
      <c r="D1748" t="s">
        <v>854</v>
      </c>
      <c r="E1748" t="s">
        <v>310</v>
      </c>
      <c r="F1748" t="s">
        <v>133</v>
      </c>
      <c r="G1748" t="s">
        <v>147</v>
      </c>
      <c r="H1748" s="16">
        <v>45839</v>
      </c>
      <c r="I1748" s="16">
        <v>45869</v>
      </c>
      <c r="J1748" t="s">
        <v>856</v>
      </c>
      <c r="K1748">
        <v>1213130</v>
      </c>
      <c r="L1748" t="s">
        <v>339</v>
      </c>
      <c r="O1748">
        <v>10014614</v>
      </c>
      <c r="P1748" t="s">
        <v>206</v>
      </c>
      <c r="Q1748">
        <v>0</v>
      </c>
      <c r="R1748" t="s">
        <v>347</v>
      </c>
      <c r="S1748" t="s">
        <v>3901</v>
      </c>
      <c r="T1748">
        <v>11416243</v>
      </c>
      <c r="U1748" s="16">
        <v>45546</v>
      </c>
      <c r="V1748" s="16">
        <v>45839</v>
      </c>
      <c r="W1748" s="16">
        <v>45835</v>
      </c>
      <c r="X1748">
        <v>0</v>
      </c>
      <c r="Y1748">
        <v>1290900</v>
      </c>
      <c r="Z1748" t="s">
        <v>1568</v>
      </c>
      <c r="AA1748" t="s">
        <v>245</v>
      </c>
      <c r="AB1748" t="s">
        <v>121</v>
      </c>
      <c r="AC1748" t="s">
        <v>255</v>
      </c>
      <c r="AD1748" t="s">
        <v>122</v>
      </c>
      <c r="AE1748" t="str">
        <f>IF(B1748&gt;0,IF(B1748&gt;0,(IF(B1748&lt;&gt;'PLAN SEMANAL'!$A$2,BLTOTAL!AA1748,""))),"")</f>
        <v>ACARREO</v>
      </c>
      <c r="AF1748" t="str">
        <f>IF(AH1748="Completo","Completo",IF(IF(B1748&gt;0,_xlfn.XLOOKUP(B1748,'Detalle reservas completas fesa'!K:K,'Detalle reservas completas fesa'!Q:Q,_xlfn.XLOOKUP(B1748,'MB25'!L:L,'MB25'!Q:Q,"Incompleto")),"")="PENDIENTE","Incompleto",IF(B1748&gt;0,_xlfn.XLOOKUP(B1748,'Detalle reservas completas fesa'!K:K,'Detalle reservas completas fesa'!Q:Q,IF(AD1748="SIN MATERIAL","Completo",IF(AD1748="COMPLETO","Completo","Incompleto"))))))</f>
        <v>Completo</v>
      </c>
      <c r="AG1748">
        <f>IF(B1748&gt;0,_xlfn.XLOOKUP(B1748,IW49BLTOTAL!A:A,IW49BLTOTAL!H:H),"")</f>
        <v>3</v>
      </c>
      <c r="AH1748" t="str">
        <f>IF(IFERROR(_xlfn.XLOOKUP(B1748,'Detalle custodia'!B:B,'Detalle custodia'!O:O),"")="custodia","Completo","")</f>
        <v/>
      </c>
    </row>
    <row r="1749" spans="1:34" x14ac:dyDescent="0.35">
      <c r="A1749" t="s">
        <v>223</v>
      </c>
      <c r="B1749">
        <v>6476291</v>
      </c>
      <c r="C1749" t="s">
        <v>129</v>
      </c>
      <c r="D1749" t="s">
        <v>1006</v>
      </c>
      <c r="E1749" t="s">
        <v>310</v>
      </c>
      <c r="F1749" t="s">
        <v>439</v>
      </c>
      <c r="G1749" t="s">
        <v>153</v>
      </c>
      <c r="H1749" s="16">
        <v>45870</v>
      </c>
      <c r="I1749" s="16">
        <v>45900</v>
      </c>
      <c r="J1749" t="s">
        <v>3475</v>
      </c>
      <c r="K1749">
        <v>1213130</v>
      </c>
      <c r="L1749" t="s">
        <v>303</v>
      </c>
      <c r="O1749">
        <v>10014613</v>
      </c>
      <c r="P1749" t="s">
        <v>223</v>
      </c>
      <c r="Q1749">
        <v>0</v>
      </c>
      <c r="R1749" t="s">
        <v>347</v>
      </c>
      <c r="S1749" t="s">
        <v>3901</v>
      </c>
      <c r="T1749">
        <v>11432931</v>
      </c>
      <c r="U1749" s="16">
        <v>45546</v>
      </c>
      <c r="V1749" s="16">
        <v>45870</v>
      </c>
      <c r="W1749" s="16">
        <v>45835</v>
      </c>
      <c r="X1749">
        <v>0</v>
      </c>
      <c r="Y1749">
        <v>1290900</v>
      </c>
      <c r="Z1749" t="s">
        <v>1568</v>
      </c>
      <c r="AA1749" t="s">
        <v>245</v>
      </c>
      <c r="AB1749" t="s">
        <v>121</v>
      </c>
      <c r="AC1749" t="s">
        <v>255</v>
      </c>
      <c r="AD1749" t="s">
        <v>141</v>
      </c>
      <c r="AE1749" t="str">
        <f>IF(B1749&gt;0,IF(B1749&gt;0,(IF(B1749&lt;&gt;'PLAN SEMANAL'!$A$2,BLTOTAL!AA1749,""))),"")</f>
        <v>ACARREO</v>
      </c>
      <c r="AF1749" t="str">
        <f>IF(AH1749="Completo","Completo",IF(IF(B1749&gt;0,_xlfn.XLOOKUP(B1749,'Detalle reservas completas fesa'!K:K,'Detalle reservas completas fesa'!Q:Q,_xlfn.XLOOKUP(B1749,'MB25'!L:L,'MB25'!Q:Q,"Incompleto")),"")="PENDIENTE","Incompleto",IF(B1749&gt;0,_xlfn.XLOOKUP(B1749,'Detalle reservas completas fesa'!K:K,'Detalle reservas completas fesa'!Q:Q,IF(AD1749="SIN MATERIAL","Completo",IF(AD1749="COMPLETO","Completo","Incompleto"))))))</f>
        <v>Completo</v>
      </c>
      <c r="AG1749">
        <f>IF(B1749&gt;0,_xlfn.XLOOKUP(B1749,IW49BLTOTAL!A:A,IW49BLTOTAL!H:H),"")</f>
        <v>1</v>
      </c>
      <c r="AH1749" t="str">
        <f>IF(IFERROR(_xlfn.XLOOKUP(B1749,'Detalle custodia'!B:B,'Detalle custodia'!O:O),"")="custodia","Completo","")</f>
        <v/>
      </c>
    </row>
    <row r="1750" spans="1:34" x14ac:dyDescent="0.35">
      <c r="A1750" t="s">
        <v>224</v>
      </c>
      <c r="B1750">
        <v>6476285</v>
      </c>
      <c r="C1750" t="s">
        <v>129</v>
      </c>
      <c r="D1750" t="s">
        <v>1007</v>
      </c>
      <c r="E1750" t="s">
        <v>310</v>
      </c>
      <c r="F1750" t="s">
        <v>133</v>
      </c>
      <c r="G1750" t="s">
        <v>147</v>
      </c>
      <c r="H1750" s="16">
        <v>45839</v>
      </c>
      <c r="I1750" s="16">
        <v>45839</v>
      </c>
      <c r="J1750" t="s">
        <v>856</v>
      </c>
      <c r="K1750">
        <v>1213130</v>
      </c>
      <c r="L1750" t="s">
        <v>389</v>
      </c>
      <c r="O1750">
        <v>10014612</v>
      </c>
      <c r="P1750" t="s">
        <v>224</v>
      </c>
      <c r="Q1750">
        <v>0</v>
      </c>
      <c r="R1750" t="s">
        <v>347</v>
      </c>
      <c r="S1750" t="s">
        <v>329</v>
      </c>
      <c r="T1750">
        <v>11440929</v>
      </c>
      <c r="U1750" s="16">
        <v>45546</v>
      </c>
      <c r="V1750" s="16">
        <v>45839</v>
      </c>
      <c r="W1750" s="16">
        <v>45809</v>
      </c>
      <c r="X1750">
        <v>0</v>
      </c>
      <c r="Y1750">
        <v>1290900</v>
      </c>
      <c r="Z1750" t="s">
        <v>1568</v>
      </c>
      <c r="AA1750" t="s">
        <v>245</v>
      </c>
      <c r="AB1750" t="s">
        <v>121</v>
      </c>
      <c r="AC1750" t="s">
        <v>255</v>
      </c>
      <c r="AD1750" t="s">
        <v>122</v>
      </c>
      <c r="AE1750" t="str">
        <f>IF(B1750&gt;0,IF(B1750&gt;0,(IF(B1750&lt;&gt;'PLAN SEMANAL'!$A$2,BLTOTAL!AA1750,""))),"")</f>
        <v>ACARREO</v>
      </c>
      <c r="AF1750" t="str">
        <f>IF(AH1750="Completo","Completo",IF(IF(B1750&gt;0,_xlfn.XLOOKUP(B1750,'Detalle reservas completas fesa'!K:K,'Detalle reservas completas fesa'!Q:Q,_xlfn.XLOOKUP(B1750,'MB25'!L:L,'MB25'!Q:Q,"Incompleto")),"")="PENDIENTE","Incompleto",IF(B1750&gt;0,_xlfn.XLOOKUP(B1750,'Detalle reservas completas fesa'!K:K,'Detalle reservas completas fesa'!Q:Q,IF(AD1750="SIN MATERIAL","Completo",IF(AD1750="COMPLETO","Completo","Incompleto"))))))</f>
        <v>Completo</v>
      </c>
      <c r="AG1750">
        <f>IF(B1750&gt;0,_xlfn.XLOOKUP(B1750,IW49BLTOTAL!A:A,IW49BLTOTAL!H:H),"")</f>
        <v>4</v>
      </c>
      <c r="AH1750" t="str">
        <f>IF(IFERROR(_xlfn.XLOOKUP(B1750,'Detalle custodia'!B:B,'Detalle custodia'!O:O),"")="custodia","Completo","")</f>
        <v/>
      </c>
    </row>
    <row r="1751" spans="1:34" x14ac:dyDescent="0.35">
      <c r="A1751" t="s">
        <v>571</v>
      </c>
      <c r="B1751">
        <v>6476265</v>
      </c>
      <c r="C1751" t="s">
        <v>511</v>
      </c>
      <c r="D1751" t="s">
        <v>1008</v>
      </c>
      <c r="E1751" t="s">
        <v>310</v>
      </c>
      <c r="F1751" t="s">
        <v>259</v>
      </c>
      <c r="G1751" t="s">
        <v>192</v>
      </c>
      <c r="H1751" s="16">
        <v>45701</v>
      </c>
      <c r="I1751" s="16">
        <v>45701</v>
      </c>
      <c r="J1751" t="s">
        <v>856</v>
      </c>
      <c r="K1751">
        <v>1291900</v>
      </c>
      <c r="L1751" t="s">
        <v>572</v>
      </c>
      <c r="O1751">
        <v>202332</v>
      </c>
      <c r="P1751" t="s">
        <v>573</v>
      </c>
      <c r="Q1751">
        <v>52002.16</v>
      </c>
      <c r="R1751" t="s">
        <v>343</v>
      </c>
      <c r="S1751" t="s">
        <v>347</v>
      </c>
      <c r="T1751">
        <v>11462405</v>
      </c>
      <c r="U1751" s="16">
        <v>45546</v>
      </c>
      <c r="V1751" s="16">
        <v>45701</v>
      </c>
      <c r="W1751" s="16">
        <v>45805</v>
      </c>
      <c r="X1751">
        <v>52002.16</v>
      </c>
      <c r="Y1751">
        <v>1290900</v>
      </c>
      <c r="Z1751" t="s">
        <v>1568</v>
      </c>
      <c r="AA1751" t="s">
        <v>249</v>
      </c>
      <c r="AB1751" t="s">
        <v>432</v>
      </c>
      <c r="AC1751" t="s">
        <v>255</v>
      </c>
      <c r="AD1751" t="s">
        <v>135</v>
      </c>
      <c r="AE1751" t="str">
        <f>IF(B1751&gt;0,IF(B1751&gt;0,(IF(B1751&lt;&gt;'PLAN SEMANAL'!$A$2,BLTOTAL!AA1751,""))),"")</f>
        <v>SOPORTE</v>
      </c>
      <c r="AF1751" t="str">
        <f>IF(AH1751="Completo","Completo",IF(IF(B1751&gt;0,_xlfn.XLOOKUP(B1751,'Detalle reservas completas fesa'!K:K,'Detalle reservas completas fesa'!Q:Q,_xlfn.XLOOKUP(B1751,'MB25'!L:L,'MB25'!Q:Q,"Incompleto")),"")="PENDIENTE","Incompleto",IF(B1751&gt;0,_xlfn.XLOOKUP(B1751,'Detalle reservas completas fesa'!K:K,'Detalle reservas completas fesa'!Q:Q,IF(AD1751="SIN MATERIAL","Completo",IF(AD1751="COMPLETO","Completo","Incompleto"))))))</f>
        <v>Incompleto</v>
      </c>
      <c r="AG1751">
        <f>IF(B1751&gt;0,_xlfn.XLOOKUP(B1751,IW49BLTOTAL!A:A,IW49BLTOTAL!H:H),"")</f>
        <v>0</v>
      </c>
      <c r="AH1751" t="str">
        <f>IF(IFERROR(_xlfn.XLOOKUP(B1751,'Detalle custodia'!B:B,'Detalle custodia'!O:O),"")="custodia","Completo","")</f>
        <v/>
      </c>
    </row>
    <row r="1752" spans="1:34" x14ac:dyDescent="0.35">
      <c r="A1752" t="s">
        <v>217</v>
      </c>
      <c r="B1752">
        <v>6476259</v>
      </c>
      <c r="C1752" t="s">
        <v>129</v>
      </c>
      <c r="D1752" t="s">
        <v>1009</v>
      </c>
      <c r="E1752" t="s">
        <v>310</v>
      </c>
      <c r="F1752" t="s">
        <v>133</v>
      </c>
      <c r="G1752" t="s">
        <v>132</v>
      </c>
      <c r="H1752" s="16">
        <v>45839</v>
      </c>
      <c r="I1752" s="16">
        <v>45869</v>
      </c>
      <c r="J1752" t="s">
        <v>3476</v>
      </c>
      <c r="K1752">
        <v>1213130</v>
      </c>
      <c r="L1752" t="s">
        <v>320</v>
      </c>
      <c r="O1752">
        <v>10014611</v>
      </c>
      <c r="P1752" t="s">
        <v>217</v>
      </c>
      <c r="Q1752">
        <v>0</v>
      </c>
      <c r="R1752" t="s">
        <v>347</v>
      </c>
      <c r="S1752" t="s">
        <v>3901</v>
      </c>
      <c r="T1752">
        <v>11442654</v>
      </c>
      <c r="U1752" s="16">
        <v>45546</v>
      </c>
      <c r="V1752" s="16">
        <v>45839</v>
      </c>
      <c r="W1752" s="16">
        <v>45835</v>
      </c>
      <c r="X1752">
        <v>0</v>
      </c>
      <c r="Y1752">
        <v>1290900</v>
      </c>
      <c r="Z1752" t="s">
        <v>1568</v>
      </c>
      <c r="AA1752" t="s">
        <v>245</v>
      </c>
      <c r="AB1752" t="s">
        <v>121</v>
      </c>
      <c r="AC1752" t="s">
        <v>255</v>
      </c>
      <c r="AD1752" t="s">
        <v>122</v>
      </c>
      <c r="AE1752" t="str">
        <f>IF(B1752&gt;0,IF(B1752&gt;0,(IF(B1752&lt;&gt;'PLAN SEMANAL'!$A$2,BLTOTAL!AA1752,""))),"")</f>
        <v>ACARREO</v>
      </c>
      <c r="AF1752" t="str">
        <f>IF(AH1752="Completo","Completo",IF(IF(B1752&gt;0,_xlfn.XLOOKUP(B1752,'Detalle reservas completas fesa'!K:K,'Detalle reservas completas fesa'!Q:Q,_xlfn.XLOOKUP(B1752,'MB25'!L:L,'MB25'!Q:Q,"Incompleto")),"")="PENDIENTE","Incompleto",IF(B1752&gt;0,_xlfn.XLOOKUP(B1752,'Detalle reservas completas fesa'!K:K,'Detalle reservas completas fesa'!Q:Q,IF(AD1752="SIN MATERIAL","Completo",IF(AD1752="COMPLETO","Completo","Incompleto"))))))</f>
        <v>Completo</v>
      </c>
      <c r="AG1752">
        <f>IF(B1752&gt;0,_xlfn.XLOOKUP(B1752,IW49BLTOTAL!A:A,IW49BLTOTAL!H:H),"")</f>
        <v>4</v>
      </c>
      <c r="AH1752" t="str">
        <f>IF(IFERROR(_xlfn.XLOOKUP(B1752,'Detalle custodia'!B:B,'Detalle custodia'!O:O),"")="custodia","Completo","")</f>
        <v/>
      </c>
    </row>
    <row r="1753" spans="1:34" x14ac:dyDescent="0.35">
      <c r="A1753" t="s">
        <v>216</v>
      </c>
      <c r="B1753">
        <v>6476152</v>
      </c>
      <c r="C1753" t="s">
        <v>129</v>
      </c>
      <c r="D1753" t="s">
        <v>1120</v>
      </c>
      <c r="E1753" t="s">
        <v>310</v>
      </c>
      <c r="F1753" t="s">
        <v>439</v>
      </c>
      <c r="G1753" t="s">
        <v>136</v>
      </c>
      <c r="H1753" s="16">
        <v>45839</v>
      </c>
      <c r="I1753" s="16">
        <v>45869</v>
      </c>
      <c r="J1753" t="s">
        <v>3476</v>
      </c>
      <c r="K1753">
        <v>1215154</v>
      </c>
      <c r="L1753" t="s">
        <v>282</v>
      </c>
      <c r="O1753">
        <v>10014642</v>
      </c>
      <c r="P1753" t="s">
        <v>216</v>
      </c>
      <c r="Q1753">
        <v>5967.39</v>
      </c>
      <c r="R1753" t="s">
        <v>343</v>
      </c>
      <c r="S1753" t="s">
        <v>3901</v>
      </c>
      <c r="T1753">
        <v>11461833</v>
      </c>
      <c r="U1753" s="16">
        <v>45545</v>
      </c>
      <c r="V1753" s="16">
        <v>45839</v>
      </c>
      <c r="W1753" s="16">
        <v>45835</v>
      </c>
      <c r="X1753">
        <v>5967.39</v>
      </c>
      <c r="Y1753">
        <v>1290900</v>
      </c>
      <c r="Z1753" t="s">
        <v>1568</v>
      </c>
      <c r="AA1753" t="s">
        <v>246</v>
      </c>
      <c r="AB1753" t="s">
        <v>121</v>
      </c>
      <c r="AC1753" t="s">
        <v>255</v>
      </c>
      <c r="AD1753" t="s">
        <v>135</v>
      </c>
      <c r="AE1753" t="str">
        <f>IF(B1753&gt;0,IF(B1753&gt;0,(IF(B1753&lt;&gt;'PLAN SEMANAL'!$A$2,BLTOTAL!AA1753,""))),"")</f>
        <v>AUXILIAR</v>
      </c>
      <c r="AF1753" t="str">
        <f>IF(AH1753="Completo","Completo",IF(IF(B1753&gt;0,_xlfn.XLOOKUP(B1753,'Detalle reservas completas fesa'!K:K,'Detalle reservas completas fesa'!Q:Q,_xlfn.XLOOKUP(B1753,'MB25'!L:L,'MB25'!Q:Q,"Incompleto")),"")="PENDIENTE","Incompleto",IF(B1753&gt;0,_xlfn.XLOOKUP(B1753,'Detalle reservas completas fesa'!K:K,'Detalle reservas completas fesa'!Q:Q,IF(AD1753="SIN MATERIAL","Completo",IF(AD1753="COMPLETO","Completo","Incompleto"))))))</f>
        <v>Incompleto</v>
      </c>
      <c r="AG1753">
        <f>IF(B1753&gt;0,_xlfn.XLOOKUP(B1753,IW49BLTOTAL!A:A,IW49BLTOTAL!H:H),"")</f>
        <v>3</v>
      </c>
      <c r="AH1753" t="str">
        <f>IF(IFERROR(_xlfn.XLOOKUP(B1753,'Detalle custodia'!B:B,'Detalle custodia'!O:O),"")="custodia","Completo","")</f>
        <v/>
      </c>
    </row>
    <row r="1754" spans="1:34" x14ac:dyDescent="0.35">
      <c r="A1754" t="s">
        <v>152</v>
      </c>
      <c r="B1754">
        <v>6476021</v>
      </c>
      <c r="C1754" t="s">
        <v>129</v>
      </c>
      <c r="D1754" t="s">
        <v>1005</v>
      </c>
      <c r="E1754" t="s">
        <v>310</v>
      </c>
      <c r="F1754" t="s">
        <v>133</v>
      </c>
      <c r="G1754" t="s">
        <v>147</v>
      </c>
      <c r="H1754" s="16">
        <v>45870</v>
      </c>
      <c r="I1754" s="16">
        <v>45900</v>
      </c>
      <c r="J1754" t="s">
        <v>3475</v>
      </c>
      <c r="K1754">
        <v>1215156</v>
      </c>
      <c r="L1754" t="s">
        <v>307</v>
      </c>
      <c r="O1754">
        <v>10014641</v>
      </c>
      <c r="P1754" t="s">
        <v>152</v>
      </c>
      <c r="Q1754">
        <v>0</v>
      </c>
      <c r="R1754" t="s">
        <v>347</v>
      </c>
      <c r="S1754" t="s">
        <v>329</v>
      </c>
      <c r="T1754">
        <v>11431384</v>
      </c>
      <c r="U1754" s="16">
        <v>45544</v>
      </c>
      <c r="V1754" s="16">
        <v>45870</v>
      </c>
      <c r="W1754" s="16">
        <v>45809</v>
      </c>
      <c r="X1754">
        <v>0</v>
      </c>
      <c r="Y1754">
        <v>1290900</v>
      </c>
      <c r="Z1754" t="s">
        <v>1568</v>
      </c>
      <c r="AA1754" t="s">
        <v>246</v>
      </c>
      <c r="AB1754" t="s">
        <v>121</v>
      </c>
      <c r="AC1754" t="s">
        <v>255</v>
      </c>
      <c r="AD1754" t="s">
        <v>141</v>
      </c>
      <c r="AE1754" t="str">
        <f>IF(B1754&gt;0,IF(B1754&gt;0,(IF(B1754&lt;&gt;'PLAN SEMANAL'!$A$2,BLTOTAL!AA1754,""))),"")</f>
        <v>AUXILIAR</v>
      </c>
      <c r="AF1754" t="str">
        <f>IF(AH1754="Completo","Completo",IF(IF(B1754&gt;0,_xlfn.XLOOKUP(B1754,'Detalle reservas completas fesa'!K:K,'Detalle reservas completas fesa'!Q:Q,_xlfn.XLOOKUP(B1754,'MB25'!L:L,'MB25'!Q:Q,"Incompleto")),"")="PENDIENTE","Incompleto",IF(B1754&gt;0,_xlfn.XLOOKUP(B1754,'Detalle reservas completas fesa'!K:K,'Detalle reservas completas fesa'!Q:Q,IF(AD1754="SIN MATERIAL","Completo",IF(AD1754="COMPLETO","Completo","Incompleto"))))))</f>
        <v>Incompleto</v>
      </c>
      <c r="AG1754">
        <f>IF(B1754&gt;0,_xlfn.XLOOKUP(B1754,IW49BLTOTAL!A:A,IW49BLTOTAL!H:H),"")</f>
        <v>8</v>
      </c>
      <c r="AH1754" t="str">
        <f>IF(IFERROR(_xlfn.XLOOKUP(B1754,'Detalle custodia'!B:B,'Detalle custodia'!O:O),"")="custodia","Completo","")</f>
        <v/>
      </c>
    </row>
    <row r="1755" spans="1:34" x14ac:dyDescent="0.35">
      <c r="A1755" t="s">
        <v>321</v>
      </c>
      <c r="B1755">
        <v>6475990</v>
      </c>
      <c r="C1755" t="s">
        <v>138</v>
      </c>
      <c r="D1755" t="s">
        <v>998</v>
      </c>
      <c r="E1755" t="s">
        <v>310</v>
      </c>
      <c r="F1755" t="s">
        <v>133</v>
      </c>
      <c r="G1755" t="s">
        <v>212</v>
      </c>
      <c r="H1755" s="16">
        <v>45808</v>
      </c>
      <c r="I1755" s="16">
        <v>45808</v>
      </c>
      <c r="J1755" t="s">
        <v>856</v>
      </c>
      <c r="K1755">
        <v>1291900</v>
      </c>
      <c r="L1755" t="s">
        <v>322</v>
      </c>
      <c r="O1755">
        <v>10014728</v>
      </c>
      <c r="P1755" t="s">
        <v>323</v>
      </c>
      <c r="Q1755">
        <v>0</v>
      </c>
      <c r="R1755" t="s">
        <v>269</v>
      </c>
      <c r="S1755" t="s">
        <v>347</v>
      </c>
      <c r="T1755">
        <v>11412788</v>
      </c>
      <c r="U1755" s="16">
        <v>45544</v>
      </c>
      <c r="V1755" s="16">
        <v>45808</v>
      </c>
      <c r="W1755" s="16">
        <v>45805</v>
      </c>
      <c r="X1755">
        <v>0</v>
      </c>
      <c r="Y1755">
        <v>1290900</v>
      </c>
      <c r="Z1755" t="s">
        <v>1568</v>
      </c>
      <c r="AA1755" t="s">
        <v>249</v>
      </c>
      <c r="AB1755" t="s">
        <v>121</v>
      </c>
      <c r="AC1755" t="s">
        <v>255</v>
      </c>
      <c r="AD1755" t="s">
        <v>141</v>
      </c>
      <c r="AE1755" t="str">
        <f>IF(B1755&gt;0,IF(B1755&gt;0,(IF(B1755&lt;&gt;'PLAN SEMANAL'!$A$2,BLTOTAL!AA1755,""))),"")</f>
        <v>SOPORTE</v>
      </c>
      <c r="AF1755" t="str">
        <f>IF(AH1755="Completo","Completo",IF(IF(B1755&gt;0,_xlfn.XLOOKUP(B1755,'Detalle reservas completas fesa'!K:K,'Detalle reservas completas fesa'!Q:Q,_xlfn.XLOOKUP(B1755,'MB25'!L:L,'MB25'!Q:Q,"Incompleto")),"")="PENDIENTE","Incompleto",IF(B1755&gt;0,_xlfn.XLOOKUP(B1755,'Detalle reservas completas fesa'!K:K,'Detalle reservas completas fesa'!Q:Q,IF(AD1755="SIN MATERIAL","Completo",IF(AD1755="COMPLETO","Completo","Incompleto"))))))</f>
        <v>Incompleto</v>
      </c>
      <c r="AG1755">
        <f>IF(B1755&gt;0,_xlfn.XLOOKUP(B1755,IW49BLTOTAL!A:A,IW49BLTOTAL!H:H),"")</f>
        <v>4</v>
      </c>
      <c r="AH1755" t="str">
        <f>IF(IFERROR(_xlfn.XLOOKUP(B1755,'Detalle custodia'!B:B,'Detalle custodia'!O:O),"")="custodia","Completo","")</f>
        <v/>
      </c>
    </row>
    <row r="1756" spans="1:34" x14ac:dyDescent="0.35">
      <c r="A1756" t="s">
        <v>198</v>
      </c>
      <c r="B1756">
        <v>6475979</v>
      </c>
      <c r="C1756" t="s">
        <v>129</v>
      </c>
      <c r="D1756" t="s">
        <v>1005</v>
      </c>
      <c r="E1756" t="s">
        <v>310</v>
      </c>
      <c r="F1756" t="s">
        <v>133</v>
      </c>
      <c r="G1756" t="s">
        <v>225</v>
      </c>
      <c r="H1756" s="16">
        <v>45870</v>
      </c>
      <c r="I1756" s="16">
        <v>45900</v>
      </c>
      <c r="J1756" t="s">
        <v>3475</v>
      </c>
      <c r="K1756">
        <v>1215156</v>
      </c>
      <c r="L1756" t="s">
        <v>306</v>
      </c>
      <c r="O1756">
        <v>10014640</v>
      </c>
      <c r="P1756" t="s">
        <v>198</v>
      </c>
      <c r="Q1756">
        <v>196.49</v>
      </c>
      <c r="R1756" t="s">
        <v>347</v>
      </c>
      <c r="S1756" t="s">
        <v>1087</v>
      </c>
      <c r="T1756">
        <v>11431373</v>
      </c>
      <c r="U1756" s="16">
        <v>45544</v>
      </c>
      <c r="V1756" s="16">
        <v>45870</v>
      </c>
      <c r="W1756" s="16">
        <v>45849</v>
      </c>
      <c r="X1756">
        <v>196.49</v>
      </c>
      <c r="Y1756">
        <v>1290900</v>
      </c>
      <c r="Z1756" t="s">
        <v>1568</v>
      </c>
      <c r="AA1756" t="s">
        <v>246</v>
      </c>
      <c r="AB1756" t="s">
        <v>121</v>
      </c>
      <c r="AC1756" t="s">
        <v>255</v>
      </c>
      <c r="AD1756" t="s">
        <v>141</v>
      </c>
      <c r="AE1756" t="str">
        <f>IF(B1756&gt;0,IF(B1756&gt;0,(IF(B1756&lt;&gt;'PLAN SEMANAL'!$A$2,BLTOTAL!AA1756,""))),"")</f>
        <v>AUXILIAR</v>
      </c>
      <c r="AF1756" t="str">
        <f>IF(AH1756="Completo","Completo",IF(IF(B1756&gt;0,_xlfn.XLOOKUP(B1756,'Detalle reservas completas fesa'!K:K,'Detalle reservas completas fesa'!Q:Q,_xlfn.XLOOKUP(B1756,'MB25'!L:L,'MB25'!Q:Q,"Incompleto")),"")="PENDIENTE","Incompleto",IF(B1756&gt;0,_xlfn.XLOOKUP(B1756,'Detalle reservas completas fesa'!K:K,'Detalle reservas completas fesa'!Q:Q,IF(AD1756="SIN MATERIAL","Completo",IF(AD1756="COMPLETO","Completo","Incompleto"))))))</f>
        <v>Completo</v>
      </c>
      <c r="AG1756">
        <f>IF(B1756&gt;0,_xlfn.XLOOKUP(B1756,IW49BLTOTAL!A:A,IW49BLTOTAL!H:H),"")</f>
        <v>8</v>
      </c>
      <c r="AH1756" t="str">
        <f>IF(IFERROR(_xlfn.XLOOKUP(B1756,'Detalle custodia'!B:B,'Detalle custodia'!O:O),"")="custodia","Completo","")</f>
        <v/>
      </c>
    </row>
    <row r="1757" spans="1:34" x14ac:dyDescent="0.35">
      <c r="A1757" t="s">
        <v>264</v>
      </c>
      <c r="B1757">
        <v>6474000</v>
      </c>
      <c r="C1757" t="s">
        <v>138</v>
      </c>
      <c r="D1757" t="s">
        <v>1000</v>
      </c>
      <c r="E1757" t="s">
        <v>310</v>
      </c>
      <c r="F1757" t="s">
        <v>133</v>
      </c>
      <c r="G1757" t="s">
        <v>191</v>
      </c>
      <c r="H1757" s="16">
        <v>45809</v>
      </c>
      <c r="I1757" s="16">
        <v>45809</v>
      </c>
      <c r="J1757" t="s">
        <v>856</v>
      </c>
      <c r="K1757">
        <v>1291900</v>
      </c>
      <c r="L1757" t="s">
        <v>266</v>
      </c>
      <c r="Q1757">
        <v>0</v>
      </c>
      <c r="R1757" t="s">
        <v>269</v>
      </c>
      <c r="S1757" t="s">
        <v>347</v>
      </c>
      <c r="T1757">
        <v>11413657</v>
      </c>
      <c r="U1757" s="16">
        <v>45540</v>
      </c>
      <c r="V1757" s="16">
        <v>45809</v>
      </c>
      <c r="W1757" s="16">
        <v>45805</v>
      </c>
      <c r="X1757">
        <v>0</v>
      </c>
      <c r="Y1757">
        <v>1290900</v>
      </c>
      <c r="Z1757" t="s">
        <v>1568</v>
      </c>
      <c r="AA1757" t="s">
        <v>249</v>
      </c>
      <c r="AB1757" t="s">
        <v>121</v>
      </c>
      <c r="AC1757" t="s">
        <v>255</v>
      </c>
      <c r="AD1757" t="s">
        <v>141</v>
      </c>
      <c r="AE1757" t="str">
        <f>IF(B1757&gt;0,IF(B1757&gt;0,(IF(B1757&lt;&gt;'PLAN SEMANAL'!$A$2,BLTOTAL!AA1757,""))),"")</f>
        <v>SOPORTE</v>
      </c>
      <c r="AF1757" t="str">
        <f>IF(AH1757="Completo","Completo",IF(IF(B1757&gt;0,_xlfn.XLOOKUP(B1757,'Detalle reservas completas fesa'!K:K,'Detalle reservas completas fesa'!Q:Q,_xlfn.XLOOKUP(B1757,'MB25'!L:L,'MB25'!Q:Q,"Incompleto")),"")="PENDIENTE","Incompleto",IF(B1757&gt;0,_xlfn.XLOOKUP(B1757,'Detalle reservas completas fesa'!K:K,'Detalle reservas completas fesa'!Q:Q,IF(AD1757="SIN MATERIAL","Completo",IF(AD1757="COMPLETO","Completo","Incompleto"))))))</f>
        <v>Incompleto</v>
      </c>
      <c r="AG1757">
        <f>IF(B1757&gt;0,_xlfn.XLOOKUP(B1757,IW49BLTOTAL!A:A,IW49BLTOTAL!H:H),"")</f>
        <v>1</v>
      </c>
      <c r="AH1757" t="str">
        <f>IF(IFERROR(_xlfn.XLOOKUP(B1757,'Detalle custodia'!B:B,'Detalle custodia'!O:O),"")="custodia","Completo","")</f>
        <v/>
      </c>
    </row>
    <row r="1758" spans="1:34" x14ac:dyDescent="0.35">
      <c r="A1758" t="s">
        <v>324</v>
      </c>
      <c r="B1758">
        <v>6473826</v>
      </c>
      <c r="C1758" t="s">
        <v>138</v>
      </c>
      <c r="D1758" t="s">
        <v>1001</v>
      </c>
      <c r="E1758" t="s">
        <v>310</v>
      </c>
      <c r="F1758" t="s">
        <v>133</v>
      </c>
      <c r="G1758" t="s">
        <v>192</v>
      </c>
      <c r="H1758" s="16">
        <v>45838</v>
      </c>
      <c r="I1758" s="16">
        <v>45838</v>
      </c>
      <c r="J1758" t="s">
        <v>856</v>
      </c>
      <c r="K1758">
        <v>2230160</v>
      </c>
      <c r="L1758" t="s">
        <v>325</v>
      </c>
      <c r="O1758">
        <v>10015580</v>
      </c>
      <c r="P1758" t="s">
        <v>164</v>
      </c>
      <c r="Q1758">
        <v>1270.53</v>
      </c>
      <c r="R1758" t="s">
        <v>269</v>
      </c>
      <c r="S1758" t="s">
        <v>3891</v>
      </c>
      <c r="T1758">
        <v>11453156</v>
      </c>
      <c r="U1758" s="16">
        <v>45539</v>
      </c>
      <c r="V1758" s="16">
        <v>45838</v>
      </c>
      <c r="W1758" s="16">
        <v>45816</v>
      </c>
      <c r="X1758">
        <v>1270.53</v>
      </c>
      <c r="Y1758">
        <v>1290900</v>
      </c>
      <c r="Z1758" t="s">
        <v>1568</v>
      </c>
      <c r="AA1758" t="s">
        <v>249</v>
      </c>
      <c r="AB1758" t="s">
        <v>121</v>
      </c>
      <c r="AC1758" t="s">
        <v>255</v>
      </c>
      <c r="AD1758" t="s">
        <v>141</v>
      </c>
      <c r="AE1758" t="str">
        <f>IF(B1758&gt;0,IF(B1758&gt;0,(IF(B1758&lt;&gt;'PLAN SEMANAL'!$A$2,BLTOTAL!AA1758,""))),"")</f>
        <v>SOPORTE</v>
      </c>
      <c r="AF1758" t="str">
        <f>IF(AH1758="Completo","Completo",IF(IF(B1758&gt;0,_xlfn.XLOOKUP(B1758,'Detalle reservas completas fesa'!K:K,'Detalle reservas completas fesa'!Q:Q,_xlfn.XLOOKUP(B1758,'MB25'!L:L,'MB25'!Q:Q,"Incompleto")),"")="PENDIENTE","Incompleto",IF(B1758&gt;0,_xlfn.XLOOKUP(B1758,'Detalle reservas completas fesa'!K:K,'Detalle reservas completas fesa'!Q:Q,IF(AD1758="SIN MATERIAL","Completo",IF(AD1758="COMPLETO","Completo","Incompleto"))))))</f>
        <v>Incompleto</v>
      </c>
      <c r="AG1758">
        <f>IF(B1758&gt;0,_xlfn.XLOOKUP(B1758,IW49BLTOTAL!A:A,IW49BLTOTAL!H:H),"")</f>
        <v>0</v>
      </c>
      <c r="AH1758" t="str">
        <f>IF(IFERROR(_xlfn.XLOOKUP(B1758,'Detalle custodia'!B:B,'Detalle custodia'!O:O),"")="custodia","Completo","")</f>
        <v/>
      </c>
    </row>
    <row r="1759" spans="1:34" x14ac:dyDescent="0.35">
      <c r="A1759" t="s">
        <v>324</v>
      </c>
      <c r="B1759">
        <v>6473804</v>
      </c>
      <c r="C1759" t="s">
        <v>138</v>
      </c>
      <c r="D1759" t="s">
        <v>1002</v>
      </c>
      <c r="E1759" t="s">
        <v>310</v>
      </c>
      <c r="F1759" t="s">
        <v>125</v>
      </c>
      <c r="G1759" t="s">
        <v>192</v>
      </c>
      <c r="H1759" s="16">
        <v>45831</v>
      </c>
      <c r="I1759" s="16">
        <v>45831</v>
      </c>
      <c r="J1759" t="s">
        <v>5404</v>
      </c>
      <c r="K1759">
        <v>1216100</v>
      </c>
      <c r="L1759" t="s">
        <v>325</v>
      </c>
      <c r="O1759">
        <v>10014720</v>
      </c>
      <c r="P1759" t="s">
        <v>449</v>
      </c>
      <c r="Q1759">
        <v>2872.63</v>
      </c>
      <c r="R1759" t="s">
        <v>269</v>
      </c>
      <c r="S1759" t="s">
        <v>262</v>
      </c>
      <c r="T1759">
        <v>11410263</v>
      </c>
      <c r="U1759" s="16">
        <v>45539</v>
      </c>
      <c r="V1759" s="16">
        <v>45831</v>
      </c>
      <c r="W1759" s="16">
        <v>45838</v>
      </c>
      <c r="X1759">
        <v>2872.63</v>
      </c>
      <c r="Y1759">
        <v>1290900</v>
      </c>
      <c r="Z1759" t="s">
        <v>1568</v>
      </c>
      <c r="AA1759" t="s">
        <v>249</v>
      </c>
      <c r="AB1759" t="s">
        <v>121</v>
      </c>
      <c r="AC1759" t="s">
        <v>255</v>
      </c>
      <c r="AD1759" t="s">
        <v>135</v>
      </c>
      <c r="AE1759" t="str">
        <f>IF(B1759&gt;0,IF(B1759&gt;0,(IF(B1759&lt;&gt;'PLAN SEMANAL'!$A$2,BLTOTAL!AA1759,""))),"")</f>
        <v>SOPORTE</v>
      </c>
      <c r="AF1759" t="str">
        <f>IF(AH1759="Completo","Completo",IF(IF(B1759&gt;0,_xlfn.XLOOKUP(B1759,'Detalle reservas completas fesa'!K:K,'Detalle reservas completas fesa'!Q:Q,_xlfn.XLOOKUP(B1759,'MB25'!L:L,'MB25'!Q:Q,"Incompleto")),"")="PENDIENTE","Incompleto",IF(B1759&gt;0,_xlfn.XLOOKUP(B1759,'Detalle reservas completas fesa'!K:K,'Detalle reservas completas fesa'!Q:Q,IF(AD1759="SIN MATERIAL","Completo",IF(AD1759="COMPLETO","Completo","Incompleto"))))))</f>
        <v>Incompleto</v>
      </c>
      <c r="AG1759">
        <f>IF(B1759&gt;0,_xlfn.XLOOKUP(B1759,IW49BLTOTAL!A:A,IW49BLTOTAL!H:H),"")</f>
        <v>0</v>
      </c>
      <c r="AH1759" t="str">
        <f>IF(IFERROR(_xlfn.XLOOKUP(B1759,'Detalle custodia'!B:B,'Detalle custodia'!O:O),"")="custodia","Completo","")</f>
        <v/>
      </c>
    </row>
    <row r="1760" spans="1:34" x14ac:dyDescent="0.35">
      <c r="A1760" t="s">
        <v>324</v>
      </c>
      <c r="B1760">
        <v>6473799</v>
      </c>
      <c r="C1760" t="s">
        <v>138</v>
      </c>
      <c r="D1760" t="s">
        <v>1003</v>
      </c>
      <c r="E1760" t="s">
        <v>310</v>
      </c>
      <c r="F1760" t="s">
        <v>125</v>
      </c>
      <c r="G1760" t="s">
        <v>192</v>
      </c>
      <c r="H1760" s="16">
        <v>45831</v>
      </c>
      <c r="I1760" s="16">
        <v>45831</v>
      </c>
      <c r="J1760" t="s">
        <v>5404</v>
      </c>
      <c r="K1760">
        <v>1216100</v>
      </c>
      <c r="L1760" t="s">
        <v>325</v>
      </c>
      <c r="O1760">
        <v>10014720</v>
      </c>
      <c r="P1760" t="s">
        <v>449</v>
      </c>
      <c r="Q1760">
        <v>11401.62</v>
      </c>
      <c r="R1760" t="s">
        <v>269</v>
      </c>
      <c r="S1760" t="s">
        <v>262</v>
      </c>
      <c r="T1760">
        <v>11441404</v>
      </c>
      <c r="U1760" s="16">
        <v>45539</v>
      </c>
      <c r="V1760" s="16">
        <v>45831</v>
      </c>
      <c r="W1760" s="16">
        <v>45838</v>
      </c>
      <c r="X1760">
        <v>11401.62</v>
      </c>
      <c r="Y1760">
        <v>1290900</v>
      </c>
      <c r="Z1760" t="s">
        <v>1568</v>
      </c>
      <c r="AA1760" t="s">
        <v>249</v>
      </c>
      <c r="AB1760" t="s">
        <v>121</v>
      </c>
      <c r="AC1760" t="s">
        <v>255</v>
      </c>
      <c r="AD1760" t="s">
        <v>135</v>
      </c>
      <c r="AE1760" t="str">
        <f>IF(B1760&gt;0,IF(B1760&gt;0,(IF(B1760&lt;&gt;'PLAN SEMANAL'!$A$2,BLTOTAL!AA1760,""))),"")</f>
        <v>SOPORTE</v>
      </c>
      <c r="AF1760" t="str">
        <f>IF(AH1760="Completo","Completo",IF(IF(B1760&gt;0,_xlfn.XLOOKUP(B1760,'Detalle reservas completas fesa'!K:K,'Detalle reservas completas fesa'!Q:Q,_xlfn.XLOOKUP(B1760,'MB25'!L:L,'MB25'!Q:Q,"Incompleto")),"")="PENDIENTE","Incompleto",IF(B1760&gt;0,_xlfn.XLOOKUP(B1760,'Detalle reservas completas fesa'!K:K,'Detalle reservas completas fesa'!Q:Q,IF(AD1760="SIN MATERIAL","Completo",IF(AD1760="COMPLETO","Completo","Incompleto"))))))</f>
        <v>Incompleto</v>
      </c>
      <c r="AG1760">
        <f>IF(B1760&gt;0,_xlfn.XLOOKUP(B1760,IW49BLTOTAL!A:A,IW49BLTOTAL!H:H),"")</f>
        <v>0</v>
      </c>
      <c r="AH1760" t="str">
        <f>IF(IFERROR(_xlfn.XLOOKUP(B1760,'Detalle custodia'!B:B,'Detalle custodia'!O:O),"")="custodia","Completo","")</f>
        <v/>
      </c>
    </row>
    <row r="1761" spans="1:34" x14ac:dyDescent="0.35">
      <c r="A1761" t="s">
        <v>324</v>
      </c>
      <c r="B1761">
        <v>6473693</v>
      </c>
      <c r="C1761" t="s">
        <v>138</v>
      </c>
      <c r="D1761" t="s">
        <v>1004</v>
      </c>
      <c r="E1761" t="s">
        <v>310</v>
      </c>
      <c r="F1761" t="s">
        <v>125</v>
      </c>
      <c r="G1761" t="s">
        <v>136</v>
      </c>
      <c r="H1761" s="16">
        <v>45869</v>
      </c>
      <c r="I1761" s="16">
        <v>45869</v>
      </c>
      <c r="J1761" t="s">
        <v>856</v>
      </c>
      <c r="K1761">
        <v>1216100</v>
      </c>
      <c r="L1761" t="s">
        <v>325</v>
      </c>
      <c r="O1761">
        <v>10014726</v>
      </c>
      <c r="P1761" t="s">
        <v>412</v>
      </c>
      <c r="Q1761">
        <v>4506.5200000000004</v>
      </c>
      <c r="R1761" t="s">
        <v>269</v>
      </c>
      <c r="S1761" t="s">
        <v>3891</v>
      </c>
      <c r="T1761">
        <v>11447798</v>
      </c>
      <c r="U1761" s="16">
        <v>45539</v>
      </c>
      <c r="V1761" s="16">
        <v>45869</v>
      </c>
      <c r="W1761" s="16">
        <v>45848</v>
      </c>
      <c r="X1761">
        <v>4506.5200000000004</v>
      </c>
      <c r="Y1761">
        <v>1290900</v>
      </c>
      <c r="Z1761" t="s">
        <v>1568</v>
      </c>
      <c r="AA1761" t="s">
        <v>249</v>
      </c>
      <c r="AB1761" t="s">
        <v>121</v>
      </c>
      <c r="AC1761" t="s">
        <v>255</v>
      </c>
      <c r="AD1761" t="s">
        <v>135</v>
      </c>
      <c r="AE1761" t="str">
        <f>IF(B1761&gt;0,IF(B1761&gt;0,(IF(B1761&lt;&gt;'PLAN SEMANAL'!$A$2,BLTOTAL!AA1761,""))),"")</f>
        <v>SOPORTE</v>
      </c>
      <c r="AF1761" t="str">
        <f>IF(AH1761="Completo","Completo",IF(IF(B1761&gt;0,_xlfn.XLOOKUP(B1761,'Detalle reservas completas fesa'!K:K,'Detalle reservas completas fesa'!Q:Q,_xlfn.XLOOKUP(B1761,'MB25'!L:L,'MB25'!Q:Q,"Incompleto")),"")="PENDIENTE","Incompleto",IF(B1761&gt;0,_xlfn.XLOOKUP(B1761,'Detalle reservas completas fesa'!K:K,'Detalle reservas completas fesa'!Q:Q,IF(AD1761="SIN MATERIAL","Completo",IF(AD1761="COMPLETO","Completo","Incompleto"))))))</f>
        <v>Incompleto</v>
      </c>
      <c r="AG1761">
        <f>IF(B1761&gt;0,_xlfn.XLOOKUP(B1761,IW49BLTOTAL!A:A,IW49BLTOTAL!H:H),"")</f>
        <v>8</v>
      </c>
      <c r="AH1761" t="str">
        <f>IF(IFERROR(_xlfn.XLOOKUP(B1761,'Detalle custodia'!B:B,'Detalle custodia'!O:O),"")="custodia","Completo","")</f>
        <v/>
      </c>
    </row>
    <row r="1762" spans="1:34" x14ac:dyDescent="0.35">
      <c r="A1762" t="s">
        <v>151</v>
      </c>
      <c r="B1762">
        <v>6473308</v>
      </c>
      <c r="C1762" t="s">
        <v>138</v>
      </c>
      <c r="D1762" t="s">
        <v>983</v>
      </c>
      <c r="E1762" t="s">
        <v>310</v>
      </c>
      <c r="F1762" t="s">
        <v>125</v>
      </c>
      <c r="G1762" t="s">
        <v>1130</v>
      </c>
      <c r="H1762" s="16">
        <v>45845</v>
      </c>
      <c r="I1762" s="16">
        <v>45845</v>
      </c>
      <c r="J1762" t="s">
        <v>856</v>
      </c>
      <c r="K1762">
        <v>1215157</v>
      </c>
      <c r="L1762" t="s">
        <v>399</v>
      </c>
      <c r="M1762" s="16">
        <v>45567</v>
      </c>
      <c r="O1762">
        <v>10014651</v>
      </c>
      <c r="P1762" t="s">
        <v>151</v>
      </c>
      <c r="Q1762">
        <v>2495.92</v>
      </c>
      <c r="R1762" t="s">
        <v>269</v>
      </c>
      <c r="S1762" t="s">
        <v>342</v>
      </c>
      <c r="T1762">
        <v>11404373</v>
      </c>
      <c r="U1762" s="16">
        <v>45539</v>
      </c>
      <c r="V1762" s="16">
        <v>45845</v>
      </c>
      <c r="W1762" s="16">
        <v>45805</v>
      </c>
      <c r="X1762">
        <v>2495.92</v>
      </c>
      <c r="Y1762">
        <v>1290900</v>
      </c>
      <c r="Z1762" t="s">
        <v>1568</v>
      </c>
      <c r="AA1762" t="s">
        <v>249</v>
      </c>
      <c r="AB1762" t="s">
        <v>121</v>
      </c>
      <c r="AC1762" t="s">
        <v>255</v>
      </c>
      <c r="AD1762" t="s">
        <v>135</v>
      </c>
      <c r="AE1762" t="str">
        <f>IF(B1762&gt;0,IF(B1762&gt;0,(IF(B1762&lt;&gt;'PLAN SEMANAL'!$A$2,BLTOTAL!AA1762,""))),"")</f>
        <v>SOPORTE</v>
      </c>
      <c r="AF1762" t="str">
        <f>IF(AH1762="Completo","Completo",IF(IF(B1762&gt;0,_xlfn.XLOOKUP(B1762,'Detalle reservas completas fesa'!K:K,'Detalle reservas completas fesa'!Q:Q,_xlfn.XLOOKUP(B1762,'MB25'!L:L,'MB25'!Q:Q,"Incompleto")),"")="PENDIENTE","Incompleto",IF(B1762&gt;0,_xlfn.XLOOKUP(B1762,'Detalle reservas completas fesa'!K:K,'Detalle reservas completas fesa'!Q:Q,IF(AD1762="SIN MATERIAL","Completo",IF(AD1762="COMPLETO","Completo","Incompleto"))))))</f>
        <v>Incompleto</v>
      </c>
      <c r="AG1762">
        <f>IF(B1762&gt;0,_xlfn.XLOOKUP(B1762,IW49BLTOTAL!A:A,IW49BLTOTAL!H:H),"")</f>
        <v>4</v>
      </c>
      <c r="AH1762" t="str">
        <f>IF(IFERROR(_xlfn.XLOOKUP(B1762,'Detalle custodia'!B:B,'Detalle custodia'!O:O),"")="custodia","Completo","")</f>
        <v/>
      </c>
    </row>
    <row r="1763" spans="1:34" x14ac:dyDescent="0.35">
      <c r="A1763" t="s">
        <v>216</v>
      </c>
      <c r="B1763">
        <v>6473224</v>
      </c>
      <c r="C1763" t="s">
        <v>129</v>
      </c>
      <c r="D1763" t="s">
        <v>4040</v>
      </c>
      <c r="E1763" t="s">
        <v>310</v>
      </c>
      <c r="F1763" t="s">
        <v>125</v>
      </c>
      <c r="G1763" t="s">
        <v>423</v>
      </c>
      <c r="H1763" s="16">
        <v>45809</v>
      </c>
      <c r="I1763" s="16">
        <v>45838</v>
      </c>
      <c r="J1763" t="s">
        <v>3478</v>
      </c>
      <c r="K1763">
        <v>1215154</v>
      </c>
      <c r="L1763" t="s">
        <v>282</v>
      </c>
      <c r="O1763">
        <v>10014642</v>
      </c>
      <c r="P1763" t="s">
        <v>216</v>
      </c>
      <c r="Q1763">
        <v>12474.98</v>
      </c>
      <c r="R1763" t="s">
        <v>329</v>
      </c>
      <c r="S1763" t="s">
        <v>3901</v>
      </c>
      <c r="T1763">
        <v>11378225</v>
      </c>
      <c r="U1763" s="16">
        <v>45538</v>
      </c>
      <c r="V1763" s="16">
        <v>45809</v>
      </c>
      <c r="W1763" s="16">
        <v>45804</v>
      </c>
      <c r="X1763">
        <v>12474.98</v>
      </c>
      <c r="Y1763">
        <v>1290900</v>
      </c>
      <c r="Z1763" t="s">
        <v>1568</v>
      </c>
      <c r="AA1763" t="s">
        <v>246</v>
      </c>
      <c r="AB1763" t="s">
        <v>121</v>
      </c>
      <c r="AC1763" t="s">
        <v>255</v>
      </c>
      <c r="AD1763" t="s">
        <v>141</v>
      </c>
      <c r="AE1763" t="str">
        <f>IF(B1763&gt;0,IF(B1763&gt;0,(IF(B1763&lt;&gt;'PLAN SEMANAL'!$A$2,BLTOTAL!AA1763,""))),"")</f>
        <v>AUXILIAR</v>
      </c>
      <c r="AF1763" t="str">
        <f>IF(AH1763="Completo","Completo",IF(IF(B1763&gt;0,_xlfn.XLOOKUP(B1763,'Detalle reservas completas fesa'!K:K,'Detalle reservas completas fesa'!Q:Q,_xlfn.XLOOKUP(B1763,'MB25'!L:L,'MB25'!Q:Q,"Incompleto")),"")="PENDIENTE","Incompleto",IF(B1763&gt;0,_xlfn.XLOOKUP(B1763,'Detalle reservas completas fesa'!K:K,'Detalle reservas completas fesa'!Q:Q,IF(AD1763="SIN MATERIAL","Completo",IF(AD1763="COMPLETO","Completo","Incompleto"))))))</f>
        <v>Incompleto</v>
      </c>
      <c r="AG1763">
        <f>IF(B1763&gt;0,_xlfn.XLOOKUP(B1763,IW49BLTOTAL!A:A,IW49BLTOTAL!H:H),"")</f>
        <v>10</v>
      </c>
      <c r="AH1763" t="str">
        <f>IF(IFERROR(_xlfn.XLOOKUP(B1763,'Detalle custodia'!B:B,'Detalle custodia'!O:O),"")="custodia","Completo","")</f>
        <v/>
      </c>
    </row>
    <row r="1764" spans="1:34" x14ac:dyDescent="0.35">
      <c r="A1764" t="s">
        <v>158</v>
      </c>
      <c r="B1764">
        <v>6473207</v>
      </c>
      <c r="C1764" t="s">
        <v>129</v>
      </c>
      <c r="D1764" t="s">
        <v>6438</v>
      </c>
      <c r="E1764" t="s">
        <v>310</v>
      </c>
      <c r="F1764" t="s">
        <v>125</v>
      </c>
      <c r="G1764" t="s">
        <v>423</v>
      </c>
      <c r="H1764" s="16">
        <v>45844</v>
      </c>
      <c r="I1764" s="16">
        <v>45844</v>
      </c>
      <c r="J1764" t="s">
        <v>5405</v>
      </c>
      <c r="K1764">
        <v>1213130</v>
      </c>
      <c r="L1764" t="s">
        <v>397</v>
      </c>
      <c r="O1764">
        <v>10014604</v>
      </c>
      <c r="P1764" t="s">
        <v>158</v>
      </c>
      <c r="Q1764">
        <v>547.44000000000005</v>
      </c>
      <c r="R1764" t="s">
        <v>329</v>
      </c>
      <c r="S1764" t="s">
        <v>409</v>
      </c>
      <c r="T1764">
        <v>11427201</v>
      </c>
      <c r="U1764" s="16">
        <v>45538</v>
      </c>
      <c r="V1764" s="16">
        <v>45844</v>
      </c>
      <c r="W1764" s="16">
        <v>45843</v>
      </c>
      <c r="X1764">
        <v>547.44000000000005</v>
      </c>
      <c r="Y1764">
        <v>1290900</v>
      </c>
      <c r="Z1764" t="s">
        <v>1568</v>
      </c>
      <c r="AA1764" t="s">
        <v>245</v>
      </c>
      <c r="AB1764" t="s">
        <v>121</v>
      </c>
      <c r="AC1764" t="s">
        <v>255</v>
      </c>
      <c r="AD1764" t="s">
        <v>135</v>
      </c>
      <c r="AE1764" t="str">
        <f>IF(B1764&gt;0,IF(B1764&gt;0,(IF(B1764&lt;&gt;'PLAN SEMANAL'!$A$2,BLTOTAL!AA1764,""))),"")</f>
        <v>ACARREO</v>
      </c>
      <c r="AF1764" t="str">
        <f>IF(AH1764="Completo","Completo",IF(IF(B1764&gt;0,_xlfn.XLOOKUP(B1764,'Detalle reservas completas fesa'!K:K,'Detalle reservas completas fesa'!Q:Q,_xlfn.XLOOKUP(B1764,'MB25'!L:L,'MB25'!Q:Q,"Incompleto")),"")="PENDIENTE","Incompleto",IF(B1764&gt;0,_xlfn.XLOOKUP(B1764,'Detalle reservas completas fesa'!K:K,'Detalle reservas completas fesa'!Q:Q,IF(AD1764="SIN MATERIAL","Completo",IF(AD1764="COMPLETO","Completo","Incompleto"))))))</f>
        <v>Incompleto</v>
      </c>
      <c r="AG1764">
        <f>IF(B1764&gt;0,_xlfn.XLOOKUP(B1764,IW49BLTOTAL!A:A,IW49BLTOTAL!H:H),"")</f>
        <v>4</v>
      </c>
      <c r="AH1764" t="str">
        <f>IF(IFERROR(_xlfn.XLOOKUP(B1764,'Detalle custodia'!B:B,'Detalle custodia'!O:O),"")="custodia","Completo","")</f>
        <v/>
      </c>
    </row>
    <row r="1765" spans="1:34" x14ac:dyDescent="0.35">
      <c r="A1765" t="s">
        <v>206</v>
      </c>
      <c r="B1765">
        <v>6473206</v>
      </c>
      <c r="C1765" t="s">
        <v>129</v>
      </c>
      <c r="D1765" t="s">
        <v>3387</v>
      </c>
      <c r="E1765" t="s">
        <v>310</v>
      </c>
      <c r="F1765" t="s">
        <v>133</v>
      </c>
      <c r="G1765" t="s">
        <v>147</v>
      </c>
      <c r="H1765" s="16">
        <v>45839</v>
      </c>
      <c r="I1765" s="16">
        <v>45869</v>
      </c>
      <c r="J1765" t="s">
        <v>3476</v>
      </c>
      <c r="K1765">
        <v>1213130</v>
      </c>
      <c r="L1765" t="s">
        <v>339</v>
      </c>
      <c r="O1765">
        <v>10014614</v>
      </c>
      <c r="P1765" t="s">
        <v>206</v>
      </c>
      <c r="Q1765">
        <v>0</v>
      </c>
      <c r="R1765" t="s">
        <v>329</v>
      </c>
      <c r="S1765" t="s">
        <v>3901</v>
      </c>
      <c r="T1765">
        <v>11448900</v>
      </c>
      <c r="U1765" s="16">
        <v>45538</v>
      </c>
      <c r="V1765" s="16">
        <v>45839</v>
      </c>
      <c r="W1765" s="16">
        <v>45835</v>
      </c>
      <c r="X1765">
        <v>0</v>
      </c>
      <c r="Y1765">
        <v>1290900</v>
      </c>
      <c r="Z1765" t="s">
        <v>1568</v>
      </c>
      <c r="AA1765" t="s">
        <v>245</v>
      </c>
      <c r="AB1765" t="s">
        <v>121</v>
      </c>
      <c r="AC1765" t="s">
        <v>255</v>
      </c>
      <c r="AD1765" t="s">
        <v>141</v>
      </c>
      <c r="AE1765" t="str">
        <f>IF(B1765&gt;0,IF(B1765&gt;0,(IF(B1765&lt;&gt;'PLAN SEMANAL'!$A$2,BLTOTAL!AA1765,""))),"")</f>
        <v>ACARREO</v>
      </c>
      <c r="AF1765" t="str">
        <f>IF(AH1765="Completo","Completo",IF(IF(B1765&gt;0,_xlfn.XLOOKUP(B1765,'Detalle reservas completas fesa'!K:K,'Detalle reservas completas fesa'!Q:Q,_xlfn.XLOOKUP(B1765,'MB25'!L:L,'MB25'!Q:Q,"Incompleto")),"")="PENDIENTE","Incompleto",IF(B1765&gt;0,_xlfn.XLOOKUP(B1765,'Detalle reservas completas fesa'!K:K,'Detalle reservas completas fesa'!Q:Q,IF(AD1765="SIN MATERIAL","Completo",IF(AD1765="COMPLETO","Completo","Incompleto"))))))</f>
        <v>Incompleto</v>
      </c>
      <c r="AG1765">
        <f>IF(B1765&gt;0,_xlfn.XLOOKUP(B1765,IW49BLTOTAL!A:A,IW49BLTOTAL!H:H),"")</f>
        <v>36</v>
      </c>
      <c r="AH1765" t="str">
        <f>IF(IFERROR(_xlfn.XLOOKUP(B1765,'Detalle custodia'!B:B,'Detalle custodia'!O:O),"")="custodia","Completo","")</f>
        <v/>
      </c>
    </row>
    <row r="1766" spans="1:34" x14ac:dyDescent="0.35">
      <c r="A1766" t="s">
        <v>221</v>
      </c>
      <c r="B1766">
        <v>6473205</v>
      </c>
      <c r="C1766" t="s">
        <v>129</v>
      </c>
      <c r="D1766" t="s">
        <v>986</v>
      </c>
      <c r="E1766" t="s">
        <v>310</v>
      </c>
      <c r="F1766" t="s">
        <v>133</v>
      </c>
      <c r="G1766" t="s">
        <v>147</v>
      </c>
      <c r="H1766" s="16">
        <v>45809</v>
      </c>
      <c r="I1766" s="16">
        <v>45809</v>
      </c>
      <c r="J1766" t="s">
        <v>856</v>
      </c>
      <c r="K1766">
        <v>1215156</v>
      </c>
      <c r="L1766" t="s">
        <v>309</v>
      </c>
      <c r="O1766">
        <v>10014650</v>
      </c>
      <c r="P1766" t="s">
        <v>221</v>
      </c>
      <c r="Q1766">
        <v>0</v>
      </c>
      <c r="R1766" t="s">
        <v>329</v>
      </c>
      <c r="S1766" t="s">
        <v>343</v>
      </c>
      <c r="T1766">
        <v>11380897</v>
      </c>
      <c r="U1766" s="16">
        <v>45538</v>
      </c>
      <c r="V1766" s="16">
        <v>45809</v>
      </c>
      <c r="W1766" s="16">
        <v>45776</v>
      </c>
      <c r="X1766">
        <v>0</v>
      </c>
      <c r="Y1766">
        <v>1290900</v>
      </c>
      <c r="Z1766" t="s">
        <v>1568</v>
      </c>
      <c r="AA1766" t="s">
        <v>246</v>
      </c>
      <c r="AB1766" t="s">
        <v>121</v>
      </c>
      <c r="AC1766" t="s">
        <v>255</v>
      </c>
      <c r="AD1766" t="s">
        <v>141</v>
      </c>
      <c r="AE1766" t="str">
        <f>IF(B1766&gt;0,IF(B1766&gt;0,(IF(B1766&lt;&gt;'PLAN SEMANAL'!$A$2,BLTOTAL!AA1766,""))),"")</f>
        <v>AUXILIAR</v>
      </c>
      <c r="AF1766" t="str">
        <f>IF(AH1766="Completo","Completo",IF(IF(B1766&gt;0,_xlfn.XLOOKUP(B1766,'Detalle reservas completas fesa'!K:K,'Detalle reservas completas fesa'!Q:Q,_xlfn.XLOOKUP(B1766,'MB25'!L:L,'MB25'!Q:Q,"Incompleto")),"")="PENDIENTE","Incompleto",IF(B1766&gt;0,_xlfn.XLOOKUP(B1766,'Detalle reservas completas fesa'!K:K,'Detalle reservas completas fesa'!Q:Q,IF(AD1766="SIN MATERIAL","Completo",IF(AD1766="COMPLETO","Completo","Incompleto"))))))</f>
        <v>Incompleto</v>
      </c>
      <c r="AG1766">
        <f>IF(B1766&gt;0,_xlfn.XLOOKUP(B1766,IW49BLTOTAL!A:A,IW49BLTOTAL!H:H),"")</f>
        <v>8</v>
      </c>
      <c r="AH1766" t="str">
        <f>IF(IFERROR(_xlfn.XLOOKUP(B1766,'Detalle custodia'!B:B,'Detalle custodia'!O:O),"")="custodia","Completo","")</f>
        <v/>
      </c>
    </row>
    <row r="1767" spans="1:34" x14ac:dyDescent="0.35">
      <c r="A1767" t="s">
        <v>284</v>
      </c>
      <c r="B1767">
        <v>6473158</v>
      </c>
      <c r="C1767" t="s">
        <v>123</v>
      </c>
      <c r="D1767" t="s">
        <v>987</v>
      </c>
      <c r="E1767" t="s">
        <v>251</v>
      </c>
      <c r="F1767" t="s">
        <v>379</v>
      </c>
      <c r="G1767" t="s">
        <v>190</v>
      </c>
      <c r="H1767" s="16">
        <v>45873</v>
      </c>
      <c r="I1767" s="16">
        <v>45873</v>
      </c>
      <c r="J1767" t="s">
        <v>856</v>
      </c>
      <c r="K1767">
        <v>1212120</v>
      </c>
      <c r="L1767" t="s">
        <v>285</v>
      </c>
      <c r="O1767">
        <v>10014654</v>
      </c>
      <c r="P1767" t="s">
        <v>284</v>
      </c>
      <c r="Q1767">
        <v>0</v>
      </c>
      <c r="R1767" t="s">
        <v>254</v>
      </c>
      <c r="S1767" t="s">
        <v>342</v>
      </c>
      <c r="T1767">
        <v>11459059</v>
      </c>
      <c r="U1767" s="16">
        <v>45538</v>
      </c>
      <c r="V1767" s="16">
        <v>45873</v>
      </c>
      <c r="W1767" s="16">
        <v>45835</v>
      </c>
      <c r="X1767">
        <v>0</v>
      </c>
      <c r="Y1767">
        <v>1290900</v>
      </c>
      <c r="Z1767" t="s">
        <v>1568</v>
      </c>
      <c r="AA1767" t="s">
        <v>247</v>
      </c>
      <c r="AB1767" t="s">
        <v>121</v>
      </c>
      <c r="AC1767" t="s">
        <v>255</v>
      </c>
      <c r="AD1767" t="s">
        <v>189</v>
      </c>
      <c r="AE1767" t="str">
        <f>IF(B1767&gt;0,IF(B1767&gt;0,(IF(B1767&lt;&gt;'PLAN SEMANAL'!$A$2,BLTOTAL!AA1767,""))),"")</f>
        <v>CARGUIO</v>
      </c>
      <c r="AF1767" t="str">
        <f>IF(AH1767="Completo","Completo",IF(IF(B1767&gt;0,_xlfn.XLOOKUP(B1767,'Detalle reservas completas fesa'!K:K,'Detalle reservas completas fesa'!Q:Q,_xlfn.XLOOKUP(B1767,'MB25'!L:L,'MB25'!Q:Q,"Incompleto")),"")="PENDIENTE","Incompleto",IF(B1767&gt;0,_xlfn.XLOOKUP(B1767,'Detalle reservas completas fesa'!K:K,'Detalle reservas completas fesa'!Q:Q,IF(AD1767="SIN MATERIAL","Completo",IF(AD1767="COMPLETO","Completo","Incompleto"))))))</f>
        <v>Completo</v>
      </c>
      <c r="AG1767">
        <f>IF(B1767&gt;0,_xlfn.XLOOKUP(B1767,IW49BLTOTAL!A:A,IW49BLTOTAL!H:H),"")</f>
        <v>2</v>
      </c>
      <c r="AH1767" t="str">
        <f>IF(IFERROR(_xlfn.XLOOKUP(B1767,'Detalle custodia'!B:B,'Detalle custodia'!O:O),"")="custodia","Completo","")</f>
        <v/>
      </c>
    </row>
    <row r="1768" spans="1:34" x14ac:dyDescent="0.35">
      <c r="A1768" t="s">
        <v>294</v>
      </c>
      <c r="B1768">
        <v>6473151</v>
      </c>
      <c r="C1768" t="s">
        <v>129</v>
      </c>
      <c r="D1768" t="s">
        <v>426</v>
      </c>
      <c r="E1768" t="s">
        <v>310</v>
      </c>
      <c r="F1768" t="s">
        <v>133</v>
      </c>
      <c r="G1768" t="s">
        <v>226</v>
      </c>
      <c r="H1768" s="16">
        <v>45839</v>
      </c>
      <c r="I1768" s="16">
        <v>45869</v>
      </c>
      <c r="J1768" t="s">
        <v>3476</v>
      </c>
      <c r="K1768">
        <v>1213130</v>
      </c>
      <c r="L1768" t="s">
        <v>295</v>
      </c>
      <c r="O1768">
        <v>10014618</v>
      </c>
      <c r="P1768" t="s">
        <v>294</v>
      </c>
      <c r="Q1768">
        <v>0</v>
      </c>
      <c r="R1768" t="s">
        <v>329</v>
      </c>
      <c r="S1768" t="s">
        <v>3901</v>
      </c>
      <c r="T1768">
        <v>11413856</v>
      </c>
      <c r="U1768" s="16">
        <v>45538</v>
      </c>
      <c r="V1768" s="16">
        <v>45839</v>
      </c>
      <c r="W1768" s="16">
        <v>45835</v>
      </c>
      <c r="X1768">
        <v>0</v>
      </c>
      <c r="Y1768">
        <v>1290900</v>
      </c>
      <c r="Z1768" t="s">
        <v>1568</v>
      </c>
      <c r="AA1768" t="s">
        <v>245</v>
      </c>
      <c r="AB1768" t="s">
        <v>121</v>
      </c>
      <c r="AC1768" t="s">
        <v>255</v>
      </c>
      <c r="AD1768" t="s">
        <v>189</v>
      </c>
      <c r="AE1768" t="str">
        <f>IF(B1768&gt;0,IF(B1768&gt;0,(IF(B1768&lt;&gt;'PLAN SEMANAL'!$A$2,BLTOTAL!AA1768,""))),"")</f>
        <v>ACARREO</v>
      </c>
      <c r="AF1768" t="str">
        <f>IF(AH1768="Completo","Completo",IF(IF(B1768&gt;0,_xlfn.XLOOKUP(B1768,'Detalle reservas completas fesa'!K:K,'Detalle reservas completas fesa'!Q:Q,_xlfn.XLOOKUP(B1768,'MB25'!L:L,'MB25'!Q:Q,"Incompleto")),"")="PENDIENTE","Incompleto",IF(B1768&gt;0,_xlfn.XLOOKUP(B1768,'Detalle reservas completas fesa'!K:K,'Detalle reservas completas fesa'!Q:Q,IF(AD1768="SIN MATERIAL","Completo",IF(AD1768="COMPLETO","Completo","Incompleto"))))))</f>
        <v>Completo</v>
      </c>
      <c r="AG1768">
        <f>IF(B1768&gt;0,_xlfn.XLOOKUP(B1768,IW49BLTOTAL!A:A,IW49BLTOTAL!H:H),"")</f>
        <v>8</v>
      </c>
      <c r="AH1768" t="str">
        <f>IF(IFERROR(_xlfn.XLOOKUP(B1768,'Detalle custodia'!B:B,'Detalle custodia'!O:O),"")="custodia","Completo","")</f>
        <v/>
      </c>
    </row>
    <row r="1769" spans="1:34" x14ac:dyDescent="0.35">
      <c r="A1769" t="s">
        <v>230</v>
      </c>
      <c r="B1769">
        <v>6473144</v>
      </c>
      <c r="C1769" t="s">
        <v>129</v>
      </c>
      <c r="D1769" t="s">
        <v>989</v>
      </c>
      <c r="E1769" t="s">
        <v>310</v>
      </c>
      <c r="F1769" t="s">
        <v>379</v>
      </c>
      <c r="G1769" t="s">
        <v>136</v>
      </c>
      <c r="H1769" s="16">
        <v>45839</v>
      </c>
      <c r="I1769" s="16">
        <v>45869</v>
      </c>
      <c r="J1769" t="s">
        <v>3476</v>
      </c>
      <c r="K1769">
        <v>1215150</v>
      </c>
      <c r="L1769" t="s">
        <v>277</v>
      </c>
      <c r="O1769">
        <v>10014636</v>
      </c>
      <c r="P1769" t="s">
        <v>230</v>
      </c>
      <c r="Q1769">
        <v>592.38</v>
      </c>
      <c r="R1769" t="s">
        <v>329</v>
      </c>
      <c r="S1769" t="s">
        <v>3901</v>
      </c>
      <c r="T1769">
        <v>11378600</v>
      </c>
      <c r="U1769" s="16">
        <v>45538</v>
      </c>
      <c r="V1769" s="16">
        <v>45839</v>
      </c>
      <c r="W1769" s="16">
        <v>45835</v>
      </c>
      <c r="X1769">
        <v>592.38</v>
      </c>
      <c r="Y1769">
        <v>1290900</v>
      </c>
      <c r="Z1769" t="s">
        <v>1568</v>
      </c>
      <c r="AA1769" t="s">
        <v>246</v>
      </c>
      <c r="AB1769" t="s">
        <v>121</v>
      </c>
      <c r="AC1769" t="s">
        <v>255</v>
      </c>
      <c r="AD1769" t="s">
        <v>122</v>
      </c>
      <c r="AE1769" t="str">
        <f>IF(B1769&gt;0,IF(B1769&gt;0,(IF(B1769&lt;&gt;'PLAN SEMANAL'!$A$2,BLTOTAL!AA1769,""))),"")</f>
        <v>AUXILIAR</v>
      </c>
      <c r="AF1769" t="str">
        <f>IF(AH1769="Completo","Completo",IF(IF(B1769&gt;0,_xlfn.XLOOKUP(B1769,'Detalle reservas completas fesa'!K:K,'Detalle reservas completas fesa'!Q:Q,_xlfn.XLOOKUP(B1769,'MB25'!L:L,'MB25'!Q:Q,"Incompleto")),"")="PENDIENTE","Incompleto",IF(B1769&gt;0,_xlfn.XLOOKUP(B1769,'Detalle reservas completas fesa'!K:K,'Detalle reservas completas fesa'!Q:Q,IF(AD1769="SIN MATERIAL","Completo",IF(AD1769="COMPLETO","Completo","Incompleto"))))))</f>
        <v>Completo</v>
      </c>
      <c r="AG1769">
        <f>IF(B1769&gt;0,_xlfn.XLOOKUP(B1769,IW49BLTOTAL!A:A,IW49BLTOTAL!H:H),"")</f>
        <v>2</v>
      </c>
      <c r="AH1769" t="str">
        <f>IF(IFERROR(_xlfn.XLOOKUP(B1769,'Detalle custodia'!B:B,'Detalle custodia'!O:O),"")="custodia","Completo","")</f>
        <v/>
      </c>
    </row>
    <row r="1770" spans="1:34" x14ac:dyDescent="0.35">
      <c r="A1770" t="s">
        <v>218</v>
      </c>
      <c r="B1770">
        <v>6473141</v>
      </c>
      <c r="C1770" t="s">
        <v>129</v>
      </c>
      <c r="D1770" t="s">
        <v>990</v>
      </c>
      <c r="E1770" t="s">
        <v>310</v>
      </c>
      <c r="F1770" t="s">
        <v>133</v>
      </c>
      <c r="G1770" t="s">
        <v>147</v>
      </c>
      <c r="H1770" s="16">
        <v>45839</v>
      </c>
      <c r="I1770" s="16">
        <v>45869</v>
      </c>
      <c r="J1770" t="s">
        <v>3476</v>
      </c>
      <c r="K1770">
        <v>1215150</v>
      </c>
      <c r="L1770" t="s">
        <v>279</v>
      </c>
      <c r="O1770">
        <v>10014633</v>
      </c>
      <c r="P1770" t="s">
        <v>218</v>
      </c>
      <c r="Q1770">
        <v>0</v>
      </c>
      <c r="R1770" t="s">
        <v>329</v>
      </c>
      <c r="S1770" t="s">
        <v>3901</v>
      </c>
      <c r="T1770">
        <v>11405788</v>
      </c>
      <c r="U1770" s="16">
        <v>45538</v>
      </c>
      <c r="V1770" s="16">
        <v>45839</v>
      </c>
      <c r="W1770" s="16">
        <v>45835</v>
      </c>
      <c r="X1770">
        <v>0</v>
      </c>
      <c r="Y1770">
        <v>1290900</v>
      </c>
      <c r="Z1770" t="s">
        <v>1568</v>
      </c>
      <c r="AA1770" t="s">
        <v>246</v>
      </c>
      <c r="AB1770" t="s">
        <v>121</v>
      </c>
      <c r="AC1770" t="s">
        <v>255</v>
      </c>
      <c r="AD1770" t="s">
        <v>141</v>
      </c>
      <c r="AE1770" t="str">
        <f>IF(B1770&gt;0,IF(B1770&gt;0,(IF(B1770&lt;&gt;'PLAN SEMANAL'!$A$2,BLTOTAL!AA1770,""))),"")</f>
        <v>AUXILIAR</v>
      </c>
      <c r="AF1770" t="str">
        <f>IF(AH1770="Completo","Completo",IF(IF(B1770&gt;0,_xlfn.XLOOKUP(B1770,'Detalle reservas completas fesa'!K:K,'Detalle reservas completas fesa'!Q:Q,_xlfn.XLOOKUP(B1770,'MB25'!L:L,'MB25'!Q:Q,"Incompleto")),"")="PENDIENTE","Incompleto",IF(B1770&gt;0,_xlfn.XLOOKUP(B1770,'Detalle reservas completas fesa'!K:K,'Detalle reservas completas fesa'!Q:Q,IF(AD1770="SIN MATERIAL","Completo",IF(AD1770="COMPLETO","Completo","Incompleto"))))))</f>
        <v>Incompleto</v>
      </c>
      <c r="AG1770">
        <f>IF(B1770&gt;0,_xlfn.XLOOKUP(B1770,IW49BLTOTAL!A:A,IW49BLTOTAL!H:H),"")</f>
        <v>1</v>
      </c>
      <c r="AH1770" t="str">
        <f>IF(IFERROR(_xlfn.XLOOKUP(B1770,'Detalle custodia'!B:B,'Detalle custodia'!O:O),"")="custodia","Completo","")</f>
        <v/>
      </c>
    </row>
    <row r="1771" spans="1:34" x14ac:dyDescent="0.35">
      <c r="A1771" t="s">
        <v>219</v>
      </c>
      <c r="B1771">
        <v>6472854</v>
      </c>
      <c r="C1771" t="s">
        <v>129</v>
      </c>
      <c r="D1771" t="s">
        <v>991</v>
      </c>
      <c r="E1771" t="s">
        <v>310</v>
      </c>
      <c r="F1771" t="s">
        <v>133</v>
      </c>
      <c r="G1771" t="s">
        <v>132</v>
      </c>
      <c r="H1771" s="16">
        <v>45839</v>
      </c>
      <c r="I1771" s="16">
        <v>45869</v>
      </c>
      <c r="J1771" t="s">
        <v>3476</v>
      </c>
      <c r="K1771">
        <v>1213130</v>
      </c>
      <c r="L1771" t="s">
        <v>292</v>
      </c>
      <c r="O1771">
        <v>10017586</v>
      </c>
      <c r="P1771" t="s">
        <v>219</v>
      </c>
      <c r="Q1771">
        <v>0</v>
      </c>
      <c r="R1771" t="s">
        <v>329</v>
      </c>
      <c r="S1771" t="s">
        <v>3901</v>
      </c>
      <c r="T1771">
        <v>11392552</v>
      </c>
      <c r="U1771" s="16">
        <v>45537</v>
      </c>
      <c r="V1771" s="16">
        <v>45839</v>
      </c>
      <c r="W1771" s="16">
        <v>45835</v>
      </c>
      <c r="X1771">
        <v>0</v>
      </c>
      <c r="Y1771">
        <v>1290900</v>
      </c>
      <c r="Z1771" t="s">
        <v>1568</v>
      </c>
      <c r="AA1771" t="s">
        <v>245</v>
      </c>
      <c r="AB1771" t="s">
        <v>121</v>
      </c>
      <c r="AC1771" t="s">
        <v>255</v>
      </c>
      <c r="AD1771" t="s">
        <v>122</v>
      </c>
      <c r="AE1771" t="str">
        <f>IF(B1771&gt;0,IF(B1771&gt;0,(IF(B1771&lt;&gt;'PLAN SEMANAL'!$A$2,BLTOTAL!AA1771,""))),"")</f>
        <v>ACARREO</v>
      </c>
      <c r="AF1771" t="str">
        <f>IF(AH1771="Completo","Completo",IF(IF(B1771&gt;0,_xlfn.XLOOKUP(B1771,'Detalle reservas completas fesa'!K:K,'Detalle reservas completas fesa'!Q:Q,_xlfn.XLOOKUP(B1771,'MB25'!L:L,'MB25'!Q:Q,"Incompleto")),"")="PENDIENTE","Incompleto",IF(B1771&gt;0,_xlfn.XLOOKUP(B1771,'Detalle reservas completas fesa'!K:K,'Detalle reservas completas fesa'!Q:Q,IF(AD1771="SIN MATERIAL","Completo",IF(AD1771="COMPLETO","Completo","Incompleto"))))))</f>
        <v>Completo</v>
      </c>
      <c r="AG1771">
        <f>IF(B1771&gt;0,_xlfn.XLOOKUP(B1771,IW49BLTOTAL!A:A,IW49BLTOTAL!H:H),"")</f>
        <v>1</v>
      </c>
      <c r="AH1771" t="str">
        <f>IF(IFERROR(_xlfn.XLOOKUP(B1771,'Detalle custodia'!B:B,'Detalle custodia'!O:O),"")="custodia","Completo","")</f>
        <v/>
      </c>
    </row>
    <row r="1772" spans="1:34" x14ac:dyDescent="0.35">
      <c r="A1772" t="s">
        <v>324</v>
      </c>
      <c r="B1772">
        <v>6470687</v>
      </c>
      <c r="C1772" t="s">
        <v>138</v>
      </c>
      <c r="D1772" t="s">
        <v>981</v>
      </c>
      <c r="E1772" t="s">
        <v>310</v>
      </c>
      <c r="F1772" t="s">
        <v>133</v>
      </c>
      <c r="G1772" t="s">
        <v>226</v>
      </c>
      <c r="H1772" s="16">
        <v>45809</v>
      </c>
      <c r="I1772" s="16">
        <v>45809</v>
      </c>
      <c r="J1772" t="s">
        <v>856</v>
      </c>
      <c r="K1772">
        <v>2230130</v>
      </c>
      <c r="L1772" t="s">
        <v>325</v>
      </c>
      <c r="O1772">
        <v>10016542</v>
      </c>
      <c r="P1772" t="s">
        <v>506</v>
      </c>
      <c r="Q1772">
        <v>0</v>
      </c>
      <c r="R1772" t="s">
        <v>343</v>
      </c>
      <c r="S1772" t="s">
        <v>347</v>
      </c>
      <c r="T1772">
        <v>11438131</v>
      </c>
      <c r="U1772" s="16">
        <v>45531</v>
      </c>
      <c r="V1772" s="16">
        <v>45809</v>
      </c>
      <c r="W1772" s="16">
        <v>45805</v>
      </c>
      <c r="X1772">
        <v>0</v>
      </c>
      <c r="Y1772">
        <v>1290900</v>
      </c>
      <c r="Z1772" t="s">
        <v>1568</v>
      </c>
      <c r="AA1772" t="s">
        <v>249</v>
      </c>
      <c r="AB1772" t="s">
        <v>121</v>
      </c>
      <c r="AC1772" t="s">
        <v>255</v>
      </c>
      <c r="AD1772" t="s">
        <v>189</v>
      </c>
      <c r="AE1772" t="str">
        <f>IF(B1772&gt;0,IF(B1772&gt;0,(IF(B1772&lt;&gt;'PLAN SEMANAL'!$A$2,BLTOTAL!AA1772,""))),"")</f>
        <v>SOPORTE</v>
      </c>
      <c r="AF1772" t="str">
        <f>IF(AH1772="Completo","Completo",IF(IF(B1772&gt;0,_xlfn.XLOOKUP(B1772,'Detalle reservas completas fesa'!K:K,'Detalle reservas completas fesa'!Q:Q,_xlfn.XLOOKUP(B1772,'MB25'!L:L,'MB25'!Q:Q,"Incompleto")),"")="PENDIENTE","Incompleto",IF(B1772&gt;0,_xlfn.XLOOKUP(B1772,'Detalle reservas completas fesa'!K:K,'Detalle reservas completas fesa'!Q:Q,IF(AD1772="SIN MATERIAL","Completo",IF(AD1772="COMPLETO","Completo","Incompleto"))))))</f>
        <v>Completo</v>
      </c>
      <c r="AG1772">
        <f>IF(B1772&gt;0,_xlfn.XLOOKUP(B1772,IW49BLTOTAL!A:A,IW49BLTOTAL!H:H),"")</f>
        <v>0</v>
      </c>
      <c r="AH1772" t="str">
        <f>IF(IFERROR(_xlfn.XLOOKUP(B1772,'Detalle custodia'!B:B,'Detalle custodia'!O:O),"")="custodia","Completo","")</f>
        <v/>
      </c>
    </row>
    <row r="1773" spans="1:34" x14ac:dyDescent="0.35">
      <c r="A1773" t="s">
        <v>974</v>
      </c>
      <c r="B1773">
        <v>6469980</v>
      </c>
      <c r="C1773" t="s">
        <v>138</v>
      </c>
      <c r="D1773" t="s">
        <v>975</v>
      </c>
      <c r="E1773" t="s">
        <v>310</v>
      </c>
      <c r="F1773" t="s">
        <v>402</v>
      </c>
      <c r="G1773" t="s">
        <v>411</v>
      </c>
      <c r="H1773" s="16">
        <v>45809</v>
      </c>
      <c r="I1773" s="16">
        <v>45809</v>
      </c>
      <c r="J1773" t="s">
        <v>856</v>
      </c>
      <c r="K1773">
        <v>1291900</v>
      </c>
      <c r="L1773" t="s">
        <v>976</v>
      </c>
      <c r="Q1773">
        <v>0</v>
      </c>
      <c r="R1773" t="s">
        <v>269</v>
      </c>
      <c r="S1773" t="s">
        <v>347</v>
      </c>
      <c r="T1773">
        <v>11396117</v>
      </c>
      <c r="U1773" s="16">
        <v>45529</v>
      </c>
      <c r="V1773" s="16">
        <v>45809</v>
      </c>
      <c r="W1773" s="16">
        <v>45805</v>
      </c>
      <c r="X1773">
        <v>0</v>
      </c>
      <c r="Y1773">
        <v>1290900</v>
      </c>
      <c r="Z1773" t="s">
        <v>1568</v>
      </c>
      <c r="AA1773" t="s">
        <v>249</v>
      </c>
      <c r="AB1773" t="s">
        <v>121</v>
      </c>
      <c r="AC1773" t="s">
        <v>255</v>
      </c>
      <c r="AD1773" t="s">
        <v>189</v>
      </c>
      <c r="AE1773" t="str">
        <f>IF(B1773&gt;0,IF(B1773&gt;0,(IF(B1773&lt;&gt;'PLAN SEMANAL'!$A$2,BLTOTAL!AA1773,""))),"")</f>
        <v>SOPORTE</v>
      </c>
      <c r="AF1773" t="str">
        <f>IF(AH1773="Completo","Completo",IF(IF(B1773&gt;0,_xlfn.XLOOKUP(B1773,'Detalle reservas completas fesa'!K:K,'Detalle reservas completas fesa'!Q:Q,_xlfn.XLOOKUP(B1773,'MB25'!L:L,'MB25'!Q:Q,"Incompleto")),"")="PENDIENTE","Incompleto",IF(B1773&gt;0,_xlfn.XLOOKUP(B1773,'Detalle reservas completas fesa'!K:K,'Detalle reservas completas fesa'!Q:Q,IF(AD1773="SIN MATERIAL","Completo",IF(AD1773="COMPLETO","Completo","Incompleto"))))))</f>
        <v>Completo</v>
      </c>
      <c r="AG1773">
        <f>IF(B1773&gt;0,_xlfn.XLOOKUP(B1773,IW49BLTOTAL!A:A,IW49BLTOTAL!H:H),"")</f>
        <v>0</v>
      </c>
      <c r="AH1773" t="str">
        <f>IF(IFERROR(_xlfn.XLOOKUP(B1773,'Detalle custodia'!B:B,'Detalle custodia'!O:O),"")="custodia","Completo","")</f>
        <v/>
      </c>
    </row>
    <row r="1774" spans="1:34" x14ac:dyDescent="0.35">
      <c r="A1774" t="s">
        <v>324</v>
      </c>
      <c r="B1774">
        <v>6468774</v>
      </c>
      <c r="C1774" t="s">
        <v>138</v>
      </c>
      <c r="D1774" t="s">
        <v>977</v>
      </c>
      <c r="E1774" t="s">
        <v>310</v>
      </c>
      <c r="F1774" t="s">
        <v>133</v>
      </c>
      <c r="G1774" t="s">
        <v>132</v>
      </c>
      <c r="H1774" s="16">
        <v>45869</v>
      </c>
      <c r="I1774" s="16">
        <v>45869</v>
      </c>
      <c r="J1774" t="s">
        <v>856</v>
      </c>
      <c r="K1774">
        <v>1216100</v>
      </c>
      <c r="L1774" t="s">
        <v>325</v>
      </c>
      <c r="O1774">
        <v>10014726</v>
      </c>
      <c r="P1774" t="s">
        <v>412</v>
      </c>
      <c r="Q1774">
        <v>0</v>
      </c>
      <c r="R1774" t="s">
        <v>254</v>
      </c>
      <c r="S1774" t="s">
        <v>3891</v>
      </c>
      <c r="T1774">
        <v>11443710</v>
      </c>
      <c r="U1774" s="16">
        <v>45526</v>
      </c>
      <c r="V1774" s="16">
        <v>45869</v>
      </c>
      <c r="W1774" s="16">
        <v>45848</v>
      </c>
      <c r="X1774">
        <v>0</v>
      </c>
      <c r="Y1774">
        <v>1290900</v>
      </c>
      <c r="Z1774" t="s">
        <v>1568</v>
      </c>
      <c r="AA1774" t="s">
        <v>249</v>
      </c>
      <c r="AB1774" t="s">
        <v>121</v>
      </c>
      <c r="AC1774" t="s">
        <v>255</v>
      </c>
      <c r="AD1774" t="s">
        <v>122</v>
      </c>
      <c r="AE1774" t="str">
        <f>IF(B1774&gt;0,IF(B1774&gt;0,(IF(B1774&lt;&gt;'PLAN SEMANAL'!$A$2,BLTOTAL!AA1774,""))),"")</f>
        <v>SOPORTE</v>
      </c>
      <c r="AF1774" t="str">
        <f>IF(AH1774="Completo","Completo",IF(IF(B1774&gt;0,_xlfn.XLOOKUP(B1774,'Detalle reservas completas fesa'!K:K,'Detalle reservas completas fesa'!Q:Q,_xlfn.XLOOKUP(B1774,'MB25'!L:L,'MB25'!Q:Q,"Incompleto")),"")="PENDIENTE","Incompleto",IF(B1774&gt;0,_xlfn.XLOOKUP(B1774,'Detalle reservas completas fesa'!K:K,'Detalle reservas completas fesa'!Q:Q,IF(AD1774="SIN MATERIAL","Completo",IF(AD1774="COMPLETO","Completo","Incompleto"))))))</f>
        <v>Completo</v>
      </c>
      <c r="AG1774">
        <f>IF(B1774&gt;0,_xlfn.XLOOKUP(B1774,IW49BLTOTAL!A:A,IW49BLTOTAL!H:H),"")</f>
        <v>0</v>
      </c>
      <c r="AH1774" t="str">
        <f>IF(IFERROR(_xlfn.XLOOKUP(B1774,'Detalle custodia'!B:B,'Detalle custodia'!O:O),"")="custodia","Completo","")</f>
        <v/>
      </c>
    </row>
    <row r="1775" spans="1:34" x14ac:dyDescent="0.35">
      <c r="A1775" t="s">
        <v>321</v>
      </c>
      <c r="B1775">
        <v>6468235</v>
      </c>
      <c r="C1775" t="s">
        <v>138</v>
      </c>
      <c r="D1775" t="s">
        <v>967</v>
      </c>
      <c r="E1775" t="s">
        <v>310</v>
      </c>
      <c r="F1775" t="s">
        <v>133</v>
      </c>
      <c r="G1775" t="s">
        <v>212</v>
      </c>
      <c r="H1775" s="16">
        <v>45808</v>
      </c>
      <c r="I1775" s="16">
        <v>45808</v>
      </c>
      <c r="J1775" t="s">
        <v>856</v>
      </c>
      <c r="K1775">
        <v>1291900</v>
      </c>
      <c r="L1775" t="s">
        <v>322</v>
      </c>
      <c r="O1775">
        <v>10014727</v>
      </c>
      <c r="P1775" t="s">
        <v>185</v>
      </c>
      <c r="Q1775">
        <v>0</v>
      </c>
      <c r="R1775" t="s">
        <v>269</v>
      </c>
      <c r="S1775" t="s">
        <v>347</v>
      </c>
      <c r="T1775">
        <v>11441392</v>
      </c>
      <c r="U1775" s="16">
        <v>45525</v>
      </c>
      <c r="V1775" s="16">
        <v>45808</v>
      </c>
      <c r="W1775" s="16">
        <v>45805</v>
      </c>
      <c r="X1775">
        <v>0</v>
      </c>
      <c r="Y1775">
        <v>1290900</v>
      </c>
      <c r="Z1775" t="s">
        <v>1568</v>
      </c>
      <c r="AA1775" t="s">
        <v>249</v>
      </c>
      <c r="AB1775" t="s">
        <v>121</v>
      </c>
      <c r="AC1775" t="s">
        <v>255</v>
      </c>
      <c r="AD1775" t="s">
        <v>141</v>
      </c>
      <c r="AE1775" t="str">
        <f>IF(B1775&gt;0,IF(B1775&gt;0,(IF(B1775&lt;&gt;'PLAN SEMANAL'!$A$2,BLTOTAL!AA1775,""))),"")</f>
        <v>SOPORTE</v>
      </c>
      <c r="AF1775" t="str">
        <f>IF(AH1775="Completo","Completo",IF(IF(B1775&gt;0,_xlfn.XLOOKUP(B1775,'Detalle reservas completas fesa'!K:K,'Detalle reservas completas fesa'!Q:Q,_xlfn.XLOOKUP(B1775,'MB25'!L:L,'MB25'!Q:Q,"Incompleto")),"")="PENDIENTE","Incompleto",IF(B1775&gt;0,_xlfn.XLOOKUP(B1775,'Detalle reservas completas fesa'!K:K,'Detalle reservas completas fesa'!Q:Q,IF(AD1775="SIN MATERIAL","Completo",IF(AD1775="COMPLETO","Completo","Incompleto"))))))</f>
        <v>Incompleto</v>
      </c>
      <c r="AG1775">
        <f>IF(B1775&gt;0,_xlfn.XLOOKUP(B1775,IW49BLTOTAL!A:A,IW49BLTOTAL!H:H),"")</f>
        <v>0</v>
      </c>
      <c r="AH1775" t="str">
        <f>IF(IFERROR(_xlfn.XLOOKUP(B1775,'Detalle custodia'!B:B,'Detalle custodia'!O:O),"")="custodia","Completo","")</f>
        <v/>
      </c>
    </row>
    <row r="1776" spans="1:34" x14ac:dyDescent="0.35">
      <c r="A1776" t="s">
        <v>321</v>
      </c>
      <c r="B1776">
        <v>6468234</v>
      </c>
      <c r="C1776" t="s">
        <v>138</v>
      </c>
      <c r="D1776" t="s">
        <v>968</v>
      </c>
      <c r="E1776" t="s">
        <v>310</v>
      </c>
      <c r="F1776" t="s">
        <v>259</v>
      </c>
      <c r="G1776" t="s">
        <v>192</v>
      </c>
      <c r="H1776" s="16">
        <v>45809</v>
      </c>
      <c r="I1776" s="16">
        <v>45838</v>
      </c>
      <c r="J1776" t="s">
        <v>3478</v>
      </c>
      <c r="K1776">
        <v>1291900</v>
      </c>
      <c r="L1776" t="s">
        <v>322</v>
      </c>
      <c r="O1776">
        <v>10014727</v>
      </c>
      <c r="P1776" t="s">
        <v>185</v>
      </c>
      <c r="Q1776">
        <v>7363.57</v>
      </c>
      <c r="R1776" t="s">
        <v>269</v>
      </c>
      <c r="S1776" t="s">
        <v>308</v>
      </c>
      <c r="T1776">
        <v>11441390</v>
      </c>
      <c r="U1776" s="16">
        <v>45525</v>
      </c>
      <c r="V1776" s="16">
        <v>45809</v>
      </c>
      <c r="W1776" s="16">
        <v>45853</v>
      </c>
      <c r="X1776">
        <v>7363.57</v>
      </c>
      <c r="Y1776">
        <v>1290900</v>
      </c>
      <c r="Z1776" t="s">
        <v>1568</v>
      </c>
      <c r="AA1776" t="s">
        <v>249</v>
      </c>
      <c r="AB1776" t="s">
        <v>121</v>
      </c>
      <c r="AC1776" t="s">
        <v>255</v>
      </c>
      <c r="AD1776" t="s">
        <v>135</v>
      </c>
      <c r="AE1776" t="str">
        <f>IF(B1776&gt;0,IF(B1776&gt;0,(IF(B1776&lt;&gt;'PLAN SEMANAL'!$A$2,BLTOTAL!AA1776,""))),"")</f>
        <v>SOPORTE</v>
      </c>
      <c r="AF1776" t="str">
        <f>IF(AH1776="Completo","Completo",IF(IF(B1776&gt;0,_xlfn.XLOOKUP(B1776,'Detalle reservas completas fesa'!K:K,'Detalle reservas completas fesa'!Q:Q,_xlfn.XLOOKUP(B1776,'MB25'!L:L,'MB25'!Q:Q,"Incompleto")),"")="PENDIENTE","Incompleto",IF(B1776&gt;0,_xlfn.XLOOKUP(B1776,'Detalle reservas completas fesa'!K:K,'Detalle reservas completas fesa'!Q:Q,IF(AD1776="SIN MATERIAL","Completo",IF(AD1776="COMPLETO","Completo","Incompleto"))))))</f>
        <v>Incompleto</v>
      </c>
      <c r="AG1776">
        <f>IF(B1776&gt;0,_xlfn.XLOOKUP(B1776,IW49BLTOTAL!A:A,IW49BLTOTAL!H:H),"")</f>
        <v>0</v>
      </c>
      <c r="AH1776" t="str">
        <f>IF(IFERROR(_xlfn.XLOOKUP(B1776,'Detalle custodia'!B:B,'Detalle custodia'!O:O),"")="custodia","Completo","")</f>
        <v/>
      </c>
    </row>
    <row r="1777" spans="1:34" x14ac:dyDescent="0.35">
      <c r="A1777" t="s">
        <v>337</v>
      </c>
      <c r="B1777">
        <v>6468181</v>
      </c>
      <c r="C1777" t="s">
        <v>129</v>
      </c>
      <c r="D1777" t="s">
        <v>966</v>
      </c>
      <c r="E1777" t="s">
        <v>310</v>
      </c>
      <c r="F1777" t="s">
        <v>125</v>
      </c>
      <c r="G1777" t="s">
        <v>136</v>
      </c>
      <c r="H1777" s="16">
        <v>45873</v>
      </c>
      <c r="I1777" s="16">
        <v>45873</v>
      </c>
      <c r="J1777" t="s">
        <v>856</v>
      </c>
      <c r="K1777">
        <v>1212121</v>
      </c>
      <c r="L1777" t="s">
        <v>338</v>
      </c>
      <c r="O1777">
        <v>10014600</v>
      </c>
      <c r="P1777" t="s">
        <v>337</v>
      </c>
      <c r="Q1777">
        <v>5769.82</v>
      </c>
      <c r="R1777" t="s">
        <v>254</v>
      </c>
      <c r="S1777" t="s">
        <v>342</v>
      </c>
      <c r="T1777">
        <v>11453750</v>
      </c>
      <c r="U1777" s="16">
        <v>45525</v>
      </c>
      <c r="V1777" s="16">
        <v>45873</v>
      </c>
      <c r="W1777" s="16">
        <v>45835</v>
      </c>
      <c r="X1777">
        <v>5769.82</v>
      </c>
      <c r="Y1777">
        <v>1290900</v>
      </c>
      <c r="Z1777" t="s">
        <v>1568</v>
      </c>
      <c r="AA1777" t="s">
        <v>247</v>
      </c>
      <c r="AB1777" t="s">
        <v>121</v>
      </c>
      <c r="AC1777" t="s">
        <v>255</v>
      </c>
      <c r="AD1777" t="s">
        <v>135</v>
      </c>
      <c r="AE1777" t="str">
        <f>IF(B1777&gt;0,IF(B1777&gt;0,(IF(B1777&lt;&gt;'PLAN SEMANAL'!$A$2,BLTOTAL!AA1777,""))),"")</f>
        <v>CARGUIO</v>
      </c>
      <c r="AF1777" t="str">
        <f>IF(AH1777="Completo","Completo",IF(IF(B1777&gt;0,_xlfn.XLOOKUP(B1777,'Detalle reservas completas fesa'!K:K,'Detalle reservas completas fesa'!Q:Q,_xlfn.XLOOKUP(B1777,'MB25'!L:L,'MB25'!Q:Q,"Incompleto")),"")="PENDIENTE","Incompleto",IF(B1777&gt;0,_xlfn.XLOOKUP(B1777,'Detalle reservas completas fesa'!K:K,'Detalle reservas completas fesa'!Q:Q,IF(AD1777="SIN MATERIAL","Completo",IF(AD1777="COMPLETO","Completo","Incompleto"))))))</f>
        <v>Incompleto</v>
      </c>
      <c r="AG1777">
        <f>IF(B1777&gt;0,_xlfn.XLOOKUP(B1777,IW49BLTOTAL!A:A,IW49BLTOTAL!H:H),"")</f>
        <v>4</v>
      </c>
      <c r="AH1777" t="str">
        <f>IF(IFERROR(_xlfn.XLOOKUP(B1777,'Detalle custodia'!B:B,'Detalle custodia'!O:O),"")="custodia","Completo","")</f>
        <v/>
      </c>
    </row>
    <row r="1778" spans="1:34" x14ac:dyDescent="0.35">
      <c r="A1778" t="s">
        <v>419</v>
      </c>
      <c r="B1778">
        <v>6468113</v>
      </c>
      <c r="C1778" t="s">
        <v>129</v>
      </c>
      <c r="D1778" t="s">
        <v>946</v>
      </c>
      <c r="E1778" t="s">
        <v>310</v>
      </c>
      <c r="F1778" t="s">
        <v>259</v>
      </c>
      <c r="G1778" t="s">
        <v>124</v>
      </c>
      <c r="H1778" s="16">
        <v>45853</v>
      </c>
      <c r="I1778" s="16">
        <v>45853</v>
      </c>
      <c r="J1778" t="s">
        <v>5407</v>
      </c>
      <c r="K1778">
        <v>1213130</v>
      </c>
      <c r="L1778" t="s">
        <v>420</v>
      </c>
      <c r="O1778">
        <v>10014605</v>
      </c>
      <c r="P1778" t="s">
        <v>419</v>
      </c>
      <c r="Q1778">
        <v>0</v>
      </c>
      <c r="R1778" t="s">
        <v>329</v>
      </c>
      <c r="S1778" t="s">
        <v>343</v>
      </c>
      <c r="T1778">
        <v>11453737</v>
      </c>
      <c r="U1778" s="16">
        <v>45524</v>
      </c>
      <c r="V1778" s="16">
        <v>45853</v>
      </c>
      <c r="W1778" s="16">
        <v>45853</v>
      </c>
      <c r="X1778">
        <v>0</v>
      </c>
      <c r="Y1778">
        <v>1290900</v>
      </c>
      <c r="Z1778" t="s">
        <v>1568</v>
      </c>
      <c r="AA1778" t="s">
        <v>245</v>
      </c>
      <c r="AB1778" t="s">
        <v>121</v>
      </c>
      <c r="AC1778" t="s">
        <v>255</v>
      </c>
      <c r="AD1778" t="s">
        <v>141</v>
      </c>
      <c r="AE1778" t="str">
        <f>IF(B1778&gt;0,IF(B1778&gt;0,(IF(B1778&lt;&gt;'PLAN SEMANAL'!$A$2,BLTOTAL!AA1778,""))),"")</f>
        <v>ACARREO</v>
      </c>
      <c r="AF1778" t="str">
        <f>IF(AH1778="Completo","Completo",IF(IF(B1778&gt;0,_xlfn.XLOOKUP(B1778,'Detalle reservas completas fesa'!K:K,'Detalle reservas completas fesa'!Q:Q,_xlfn.XLOOKUP(B1778,'MB25'!L:L,'MB25'!Q:Q,"Incompleto")),"")="PENDIENTE","Incompleto",IF(B1778&gt;0,_xlfn.XLOOKUP(B1778,'Detalle reservas completas fesa'!K:K,'Detalle reservas completas fesa'!Q:Q,IF(AD1778="SIN MATERIAL","Completo",IF(AD1778="COMPLETO","Completo","Incompleto"))))))</f>
        <v>Incompleto</v>
      </c>
      <c r="AG1778">
        <f>IF(B1778&gt;0,_xlfn.XLOOKUP(B1778,IW49BLTOTAL!A:A,IW49BLTOTAL!H:H),"")</f>
        <v>12</v>
      </c>
      <c r="AH1778" t="str">
        <f>IF(IFERROR(_xlfn.XLOOKUP(B1778,'Detalle custodia'!B:B,'Detalle custodia'!O:O),"")="custodia","Completo","")</f>
        <v/>
      </c>
    </row>
    <row r="1779" spans="1:34" x14ac:dyDescent="0.35">
      <c r="A1779" t="s">
        <v>201</v>
      </c>
      <c r="B1779">
        <v>6468112</v>
      </c>
      <c r="C1779" t="s">
        <v>129</v>
      </c>
      <c r="D1779" t="s">
        <v>947</v>
      </c>
      <c r="E1779" t="s">
        <v>251</v>
      </c>
      <c r="F1779" t="s">
        <v>259</v>
      </c>
      <c r="G1779" t="s">
        <v>225</v>
      </c>
      <c r="H1779" s="16">
        <v>45829</v>
      </c>
      <c r="I1779" s="16">
        <v>45829</v>
      </c>
      <c r="J1779" t="s">
        <v>856</v>
      </c>
      <c r="K1779">
        <v>1213130</v>
      </c>
      <c r="L1779" t="s">
        <v>334</v>
      </c>
      <c r="O1779">
        <v>10014602</v>
      </c>
      <c r="P1779" t="s">
        <v>201</v>
      </c>
      <c r="Q1779">
        <v>37455.08</v>
      </c>
      <c r="R1779" t="s">
        <v>329</v>
      </c>
      <c r="S1779" t="s">
        <v>3901</v>
      </c>
      <c r="T1779">
        <v>11453736</v>
      </c>
      <c r="U1779" s="16">
        <v>45524</v>
      </c>
      <c r="V1779" s="16">
        <v>45829</v>
      </c>
      <c r="W1779" s="16">
        <v>45829</v>
      </c>
      <c r="X1779">
        <v>37455.08</v>
      </c>
      <c r="Y1779">
        <v>1290900</v>
      </c>
      <c r="Z1779" t="s">
        <v>1568</v>
      </c>
      <c r="AA1779" t="s">
        <v>245</v>
      </c>
      <c r="AB1779" t="s">
        <v>121</v>
      </c>
      <c r="AC1779" t="s">
        <v>255</v>
      </c>
      <c r="AD1779" t="s">
        <v>135</v>
      </c>
      <c r="AE1779" t="str">
        <f>IF(B1779&gt;0,IF(B1779&gt;0,(IF(B1779&lt;&gt;'PLAN SEMANAL'!$A$2,BLTOTAL!AA1779,""))),"")</f>
        <v>ACARREO</v>
      </c>
      <c r="AF1779" t="str">
        <f>IF(AH1779="Completo","Completo",IF(IF(B1779&gt;0,_xlfn.XLOOKUP(B1779,'Detalle reservas completas fesa'!K:K,'Detalle reservas completas fesa'!Q:Q,_xlfn.XLOOKUP(B1779,'MB25'!L:L,'MB25'!Q:Q,"Incompleto")),"")="PENDIENTE","Incompleto",IF(B1779&gt;0,_xlfn.XLOOKUP(B1779,'Detalle reservas completas fesa'!K:K,'Detalle reservas completas fesa'!Q:Q,IF(AD1779="SIN MATERIAL","Completo",IF(AD1779="COMPLETO","Completo","Incompleto"))))))</f>
        <v>Incompleto</v>
      </c>
      <c r="AG1779">
        <f>IF(B1779&gt;0,_xlfn.XLOOKUP(B1779,IW49BLTOTAL!A:A,IW49BLTOTAL!H:H),"")</f>
        <v>2</v>
      </c>
      <c r="AH1779" t="str">
        <f>IF(IFERROR(_xlfn.XLOOKUP(B1779,'Detalle custodia'!B:B,'Detalle custodia'!O:O),"")="custodia","Completo","")</f>
        <v/>
      </c>
    </row>
    <row r="1780" spans="1:34" x14ac:dyDescent="0.35">
      <c r="A1780" t="s">
        <v>244</v>
      </c>
      <c r="B1780">
        <v>6468017</v>
      </c>
      <c r="C1780" t="s">
        <v>129</v>
      </c>
      <c r="D1780" t="s">
        <v>948</v>
      </c>
      <c r="E1780" t="s">
        <v>310</v>
      </c>
      <c r="F1780" t="s">
        <v>133</v>
      </c>
      <c r="G1780" t="s">
        <v>147</v>
      </c>
      <c r="H1780" s="16">
        <v>45809</v>
      </c>
      <c r="I1780" s="16">
        <v>45838</v>
      </c>
      <c r="J1780" t="s">
        <v>856</v>
      </c>
      <c r="K1780">
        <v>1215155</v>
      </c>
      <c r="L1780" t="s">
        <v>344</v>
      </c>
      <c r="O1780">
        <v>10017710</v>
      </c>
      <c r="P1780" t="s">
        <v>244</v>
      </c>
      <c r="Q1780">
        <v>0</v>
      </c>
      <c r="R1780" t="s">
        <v>329</v>
      </c>
      <c r="S1780" t="s">
        <v>3901</v>
      </c>
      <c r="T1780">
        <v>11452388</v>
      </c>
      <c r="U1780" s="16">
        <v>45524</v>
      </c>
      <c r="V1780" s="16">
        <v>45809</v>
      </c>
      <c r="W1780" s="16">
        <v>45835</v>
      </c>
      <c r="X1780">
        <v>0</v>
      </c>
      <c r="Y1780">
        <v>1290900</v>
      </c>
      <c r="Z1780" t="s">
        <v>1568</v>
      </c>
      <c r="AA1780" t="s">
        <v>246</v>
      </c>
      <c r="AB1780" t="s">
        <v>121</v>
      </c>
      <c r="AC1780" t="s">
        <v>255</v>
      </c>
      <c r="AD1780" t="s">
        <v>141</v>
      </c>
      <c r="AE1780" t="str">
        <f>IF(B1780&gt;0,IF(B1780&gt;0,(IF(B1780&lt;&gt;'PLAN SEMANAL'!$A$2,BLTOTAL!AA1780,""))),"")</f>
        <v>AUXILIAR</v>
      </c>
      <c r="AF1780" t="str">
        <f>IF(AH1780="Completo","Completo",IF(IF(B1780&gt;0,_xlfn.XLOOKUP(B1780,'Detalle reservas completas fesa'!K:K,'Detalle reservas completas fesa'!Q:Q,_xlfn.XLOOKUP(B1780,'MB25'!L:L,'MB25'!Q:Q,"Incompleto")),"")="PENDIENTE","Incompleto",IF(B1780&gt;0,_xlfn.XLOOKUP(B1780,'Detalle reservas completas fesa'!K:K,'Detalle reservas completas fesa'!Q:Q,IF(AD1780="SIN MATERIAL","Completo",IF(AD1780="COMPLETO","Completo","Incompleto"))))))</f>
        <v>Incompleto</v>
      </c>
      <c r="AG1780">
        <f>IF(B1780&gt;0,_xlfn.XLOOKUP(B1780,IW49BLTOTAL!A:A,IW49BLTOTAL!H:H),"")</f>
        <v>76</v>
      </c>
      <c r="AH1780" t="str">
        <f>IF(IFERROR(_xlfn.XLOOKUP(B1780,'Detalle custodia'!B:B,'Detalle custodia'!O:O),"")="custodia","Completo","")</f>
        <v/>
      </c>
    </row>
    <row r="1781" spans="1:34" x14ac:dyDescent="0.35">
      <c r="A1781" t="s">
        <v>232</v>
      </c>
      <c r="B1781">
        <v>6467601</v>
      </c>
      <c r="C1781" t="s">
        <v>129</v>
      </c>
      <c r="D1781" t="s">
        <v>892</v>
      </c>
      <c r="E1781" t="s">
        <v>310</v>
      </c>
      <c r="F1781" t="s">
        <v>133</v>
      </c>
      <c r="G1781" t="s">
        <v>132</v>
      </c>
      <c r="H1781" s="16">
        <v>45839</v>
      </c>
      <c r="I1781" s="16">
        <v>45869</v>
      </c>
      <c r="J1781" t="s">
        <v>3476</v>
      </c>
      <c r="K1781">
        <v>1213130</v>
      </c>
      <c r="L1781" t="s">
        <v>340</v>
      </c>
      <c r="O1781">
        <v>10014610</v>
      </c>
      <c r="P1781" t="s">
        <v>232</v>
      </c>
      <c r="Q1781">
        <v>0</v>
      </c>
      <c r="R1781" t="s">
        <v>254</v>
      </c>
      <c r="S1781" t="s">
        <v>3901</v>
      </c>
      <c r="T1781">
        <v>11452218</v>
      </c>
      <c r="U1781" s="16">
        <v>45523</v>
      </c>
      <c r="V1781" s="16">
        <v>45839</v>
      </c>
      <c r="W1781" s="16">
        <v>45835</v>
      </c>
      <c r="X1781">
        <v>0</v>
      </c>
      <c r="Y1781">
        <v>1290900</v>
      </c>
      <c r="Z1781" t="s">
        <v>1568</v>
      </c>
      <c r="AA1781" t="s">
        <v>245</v>
      </c>
      <c r="AB1781" t="s">
        <v>121</v>
      </c>
      <c r="AC1781" t="s">
        <v>255</v>
      </c>
      <c r="AD1781" t="s">
        <v>141</v>
      </c>
      <c r="AE1781" t="str">
        <f>IF(B1781&gt;0,IF(B1781&gt;0,(IF(B1781&lt;&gt;'PLAN SEMANAL'!$A$2,BLTOTAL!AA1781,""))),"")</f>
        <v>ACARREO</v>
      </c>
      <c r="AF1781" t="str">
        <f>IF(AH1781="Completo","Completo",IF(IF(B1781&gt;0,_xlfn.XLOOKUP(B1781,'Detalle reservas completas fesa'!K:K,'Detalle reservas completas fesa'!Q:Q,_xlfn.XLOOKUP(B1781,'MB25'!L:L,'MB25'!Q:Q,"Incompleto")),"")="PENDIENTE","Incompleto",IF(B1781&gt;0,_xlfn.XLOOKUP(B1781,'Detalle reservas completas fesa'!K:K,'Detalle reservas completas fesa'!Q:Q,IF(AD1781="SIN MATERIAL","Completo",IF(AD1781="COMPLETO","Completo","Incompleto"))))))</f>
        <v>Incompleto</v>
      </c>
      <c r="AG1781">
        <f>IF(B1781&gt;0,_xlfn.XLOOKUP(B1781,IW49BLTOTAL!A:A,IW49BLTOTAL!H:H),"")</f>
        <v>4</v>
      </c>
      <c r="AH1781" t="str">
        <f>IF(IFERROR(_xlfn.XLOOKUP(B1781,'Detalle custodia'!B:B,'Detalle custodia'!O:O),"")="custodia","Completo","")</f>
        <v/>
      </c>
    </row>
    <row r="1782" spans="1:34" x14ac:dyDescent="0.35">
      <c r="A1782" t="s">
        <v>184</v>
      </c>
      <c r="B1782">
        <v>6467584</v>
      </c>
      <c r="C1782" t="s">
        <v>129</v>
      </c>
      <c r="D1782" t="s">
        <v>586</v>
      </c>
      <c r="E1782" t="s">
        <v>310</v>
      </c>
      <c r="F1782" t="s">
        <v>125</v>
      </c>
      <c r="G1782" t="s">
        <v>3945</v>
      </c>
      <c r="H1782" s="16">
        <v>45839</v>
      </c>
      <c r="I1782" s="16">
        <v>45869</v>
      </c>
      <c r="J1782" t="s">
        <v>3476</v>
      </c>
      <c r="K1782">
        <v>1213130</v>
      </c>
      <c r="L1782" t="s">
        <v>312</v>
      </c>
      <c r="M1782" s="16">
        <v>45599</v>
      </c>
      <c r="N1782" s="16">
        <v>45599</v>
      </c>
      <c r="O1782">
        <v>10014609</v>
      </c>
      <c r="P1782" t="s">
        <v>184</v>
      </c>
      <c r="Q1782">
        <v>32409.35</v>
      </c>
      <c r="R1782" t="s">
        <v>329</v>
      </c>
      <c r="S1782" t="s">
        <v>3891</v>
      </c>
      <c r="T1782">
        <v>11371617</v>
      </c>
      <c r="U1782" s="16">
        <v>45522</v>
      </c>
      <c r="V1782" s="16">
        <v>45839</v>
      </c>
      <c r="W1782" s="16">
        <v>45827</v>
      </c>
      <c r="X1782">
        <v>32409.35</v>
      </c>
      <c r="Y1782">
        <v>1290900</v>
      </c>
      <c r="Z1782" t="s">
        <v>1568</v>
      </c>
      <c r="AA1782" t="s">
        <v>245</v>
      </c>
      <c r="AB1782" t="s">
        <v>121</v>
      </c>
      <c r="AC1782" t="s">
        <v>255</v>
      </c>
      <c r="AD1782" t="s">
        <v>141</v>
      </c>
      <c r="AE1782" t="str">
        <f>IF(B1782&gt;0,IF(B1782&gt;0,(IF(B1782&lt;&gt;'PLAN SEMANAL'!$A$2,BLTOTAL!AA1782,""))),"")</f>
        <v>ACARREO</v>
      </c>
      <c r="AF1782" t="str">
        <f>IF(AH1782="Completo","Completo",IF(IF(B1782&gt;0,_xlfn.XLOOKUP(B1782,'Detalle reservas completas fesa'!K:K,'Detalle reservas completas fesa'!Q:Q,_xlfn.XLOOKUP(B1782,'MB25'!L:L,'MB25'!Q:Q,"Incompleto")),"")="PENDIENTE","Incompleto",IF(B1782&gt;0,_xlfn.XLOOKUP(B1782,'Detalle reservas completas fesa'!K:K,'Detalle reservas completas fesa'!Q:Q,IF(AD1782="SIN MATERIAL","Completo",IF(AD1782="COMPLETO","Completo","Incompleto"))))))</f>
        <v>Incompleto</v>
      </c>
      <c r="AG1782">
        <f>IF(B1782&gt;0,_xlfn.XLOOKUP(B1782,IW49BLTOTAL!A:A,IW49BLTOTAL!H:H),"")</f>
        <v>36</v>
      </c>
      <c r="AH1782" t="str">
        <f>IF(IFERROR(_xlfn.XLOOKUP(B1782,'Detalle custodia'!B:B,'Detalle custodia'!O:O),"")="custodia","Completo","")</f>
        <v/>
      </c>
    </row>
    <row r="1783" spans="1:34" x14ac:dyDescent="0.35">
      <c r="A1783" t="s">
        <v>210</v>
      </c>
      <c r="B1783">
        <v>6467582</v>
      </c>
      <c r="C1783" t="s">
        <v>129</v>
      </c>
      <c r="D1783" t="s">
        <v>949</v>
      </c>
      <c r="E1783" t="s">
        <v>310</v>
      </c>
      <c r="F1783" t="s">
        <v>133</v>
      </c>
      <c r="G1783" t="s">
        <v>147</v>
      </c>
      <c r="H1783" s="16">
        <v>45838</v>
      </c>
      <c r="I1783" s="16">
        <v>45838</v>
      </c>
      <c r="J1783" t="s">
        <v>856</v>
      </c>
      <c r="K1783">
        <v>1213130</v>
      </c>
      <c r="L1783" t="s">
        <v>395</v>
      </c>
      <c r="O1783">
        <v>10014608</v>
      </c>
      <c r="P1783" t="s">
        <v>210</v>
      </c>
      <c r="Q1783">
        <v>0</v>
      </c>
      <c r="R1783" t="s">
        <v>329</v>
      </c>
      <c r="S1783" t="s">
        <v>343</v>
      </c>
      <c r="T1783">
        <v>11426087</v>
      </c>
      <c r="U1783" s="16">
        <v>45522</v>
      </c>
      <c r="V1783" s="16">
        <v>45838</v>
      </c>
      <c r="W1783" s="16">
        <v>45776</v>
      </c>
      <c r="X1783">
        <v>0</v>
      </c>
      <c r="Y1783">
        <v>1290900</v>
      </c>
      <c r="Z1783" t="s">
        <v>1568</v>
      </c>
      <c r="AA1783" t="s">
        <v>245</v>
      </c>
      <c r="AB1783" t="s">
        <v>121</v>
      </c>
      <c r="AC1783" t="s">
        <v>255</v>
      </c>
      <c r="AD1783" t="s">
        <v>141</v>
      </c>
      <c r="AE1783" t="str">
        <f>IF(B1783&gt;0,IF(B1783&gt;0,(IF(B1783&lt;&gt;'PLAN SEMANAL'!$A$2,BLTOTAL!AA1783,""))),"")</f>
        <v>ACARREO</v>
      </c>
      <c r="AF1783" t="str">
        <f>IF(AH1783="Completo","Completo",IF(IF(B1783&gt;0,_xlfn.XLOOKUP(B1783,'Detalle reservas completas fesa'!K:K,'Detalle reservas completas fesa'!Q:Q,_xlfn.XLOOKUP(B1783,'MB25'!L:L,'MB25'!Q:Q,"Incompleto")),"")="PENDIENTE","Incompleto",IF(B1783&gt;0,_xlfn.XLOOKUP(B1783,'Detalle reservas completas fesa'!K:K,'Detalle reservas completas fesa'!Q:Q,IF(AD1783="SIN MATERIAL","Completo",IF(AD1783="COMPLETO","Completo","Incompleto"))))))</f>
        <v>Incompleto</v>
      </c>
      <c r="AG1783">
        <f>IF(B1783&gt;0,_xlfn.XLOOKUP(B1783,IW49BLTOTAL!A:A,IW49BLTOTAL!H:H),"")</f>
        <v>2</v>
      </c>
      <c r="AH1783" t="str">
        <f>IF(IFERROR(_xlfn.XLOOKUP(B1783,'Detalle custodia'!B:B,'Detalle custodia'!O:O),"")="custodia","Completo","")</f>
        <v/>
      </c>
    </row>
    <row r="1784" spans="1:34" x14ac:dyDescent="0.35">
      <c r="A1784" t="s">
        <v>210</v>
      </c>
      <c r="B1784">
        <v>6467555</v>
      </c>
      <c r="C1784" t="s">
        <v>129</v>
      </c>
      <c r="D1784" t="s">
        <v>950</v>
      </c>
      <c r="E1784" t="s">
        <v>310</v>
      </c>
      <c r="F1784" t="s">
        <v>133</v>
      </c>
      <c r="G1784" t="s">
        <v>147</v>
      </c>
      <c r="H1784" s="16">
        <v>45809</v>
      </c>
      <c r="I1784" s="16">
        <v>45809</v>
      </c>
      <c r="J1784" t="s">
        <v>856</v>
      </c>
      <c r="K1784">
        <v>1213130</v>
      </c>
      <c r="L1784" t="s">
        <v>395</v>
      </c>
      <c r="O1784">
        <v>10014608</v>
      </c>
      <c r="P1784" t="s">
        <v>210</v>
      </c>
      <c r="Q1784">
        <v>0</v>
      </c>
      <c r="R1784" t="s">
        <v>329</v>
      </c>
      <c r="S1784" t="s">
        <v>343</v>
      </c>
      <c r="T1784">
        <v>11420351</v>
      </c>
      <c r="U1784" s="16">
        <v>45522</v>
      </c>
      <c r="V1784" s="16">
        <v>45809</v>
      </c>
      <c r="W1784" s="16">
        <v>45776</v>
      </c>
      <c r="X1784">
        <v>0</v>
      </c>
      <c r="Y1784">
        <v>1290900</v>
      </c>
      <c r="Z1784" t="s">
        <v>1568</v>
      </c>
      <c r="AA1784" t="s">
        <v>245</v>
      </c>
      <c r="AB1784" t="s">
        <v>121</v>
      </c>
      <c r="AC1784" t="s">
        <v>255</v>
      </c>
      <c r="AD1784" t="s">
        <v>141</v>
      </c>
      <c r="AE1784" t="str">
        <f>IF(B1784&gt;0,IF(B1784&gt;0,(IF(B1784&lt;&gt;'PLAN SEMANAL'!$A$2,BLTOTAL!AA1784,""))),"")</f>
        <v>ACARREO</v>
      </c>
      <c r="AF1784" t="str">
        <f>IF(AH1784="Completo","Completo",IF(IF(B1784&gt;0,_xlfn.XLOOKUP(B1784,'Detalle reservas completas fesa'!K:K,'Detalle reservas completas fesa'!Q:Q,_xlfn.XLOOKUP(B1784,'MB25'!L:L,'MB25'!Q:Q,"Incompleto")),"")="PENDIENTE","Incompleto",IF(B1784&gt;0,_xlfn.XLOOKUP(B1784,'Detalle reservas completas fesa'!K:K,'Detalle reservas completas fesa'!Q:Q,IF(AD1784="SIN MATERIAL","Completo",IF(AD1784="COMPLETO","Completo","Incompleto"))))))</f>
        <v>Incompleto</v>
      </c>
      <c r="AG1784">
        <f>IF(B1784&gt;0,_xlfn.XLOOKUP(B1784,IW49BLTOTAL!A:A,IW49BLTOTAL!H:H),"")</f>
        <v>2</v>
      </c>
      <c r="AH1784" t="str">
        <f>IF(IFERROR(_xlfn.XLOOKUP(B1784,'Detalle custodia'!B:B,'Detalle custodia'!O:O),"")="custodia","Completo","")</f>
        <v/>
      </c>
    </row>
    <row r="1785" spans="1:34" x14ac:dyDescent="0.35">
      <c r="A1785" t="s">
        <v>210</v>
      </c>
      <c r="B1785">
        <v>6467551</v>
      </c>
      <c r="C1785" t="s">
        <v>129</v>
      </c>
      <c r="D1785" t="s">
        <v>951</v>
      </c>
      <c r="E1785" t="s">
        <v>310</v>
      </c>
      <c r="F1785" t="s">
        <v>133</v>
      </c>
      <c r="G1785" t="s">
        <v>147</v>
      </c>
      <c r="H1785" s="16">
        <v>45809</v>
      </c>
      <c r="I1785" s="16">
        <v>45809</v>
      </c>
      <c r="J1785" t="s">
        <v>856</v>
      </c>
      <c r="K1785">
        <v>1213130</v>
      </c>
      <c r="L1785" t="s">
        <v>395</v>
      </c>
      <c r="O1785">
        <v>10014608</v>
      </c>
      <c r="P1785" t="s">
        <v>210</v>
      </c>
      <c r="Q1785">
        <v>0</v>
      </c>
      <c r="R1785" t="s">
        <v>329</v>
      </c>
      <c r="S1785" t="s">
        <v>343</v>
      </c>
      <c r="T1785">
        <v>11437732</v>
      </c>
      <c r="U1785" s="16">
        <v>45522</v>
      </c>
      <c r="V1785" s="16">
        <v>45809</v>
      </c>
      <c r="W1785" s="16">
        <v>45776</v>
      </c>
      <c r="X1785">
        <v>0</v>
      </c>
      <c r="Y1785">
        <v>1290900</v>
      </c>
      <c r="Z1785" t="s">
        <v>1568</v>
      </c>
      <c r="AA1785" t="s">
        <v>245</v>
      </c>
      <c r="AB1785" t="s">
        <v>121</v>
      </c>
      <c r="AC1785" t="s">
        <v>255</v>
      </c>
      <c r="AD1785" t="s">
        <v>141</v>
      </c>
      <c r="AE1785" t="str">
        <f>IF(B1785&gt;0,IF(B1785&gt;0,(IF(B1785&lt;&gt;'PLAN SEMANAL'!$A$2,BLTOTAL!AA1785,""))),"")</f>
        <v>ACARREO</v>
      </c>
      <c r="AF1785" t="str">
        <f>IF(AH1785="Completo","Completo",IF(IF(B1785&gt;0,_xlfn.XLOOKUP(B1785,'Detalle reservas completas fesa'!K:K,'Detalle reservas completas fesa'!Q:Q,_xlfn.XLOOKUP(B1785,'MB25'!L:L,'MB25'!Q:Q,"Incompleto")),"")="PENDIENTE","Incompleto",IF(B1785&gt;0,_xlfn.XLOOKUP(B1785,'Detalle reservas completas fesa'!K:K,'Detalle reservas completas fesa'!Q:Q,IF(AD1785="SIN MATERIAL","Completo",IF(AD1785="COMPLETO","Completo","Incompleto"))))))</f>
        <v>Incompleto</v>
      </c>
      <c r="AG1785">
        <f>IF(B1785&gt;0,_xlfn.XLOOKUP(B1785,IW49BLTOTAL!A:A,IW49BLTOTAL!H:H),"")</f>
        <v>6</v>
      </c>
      <c r="AH1785" t="str">
        <f>IF(IFERROR(_xlfn.XLOOKUP(B1785,'Detalle custodia'!B:B,'Detalle custodia'!O:O),"")="custodia","Completo","")</f>
        <v/>
      </c>
    </row>
    <row r="1786" spans="1:34" x14ac:dyDescent="0.35">
      <c r="A1786" t="s">
        <v>210</v>
      </c>
      <c r="B1786">
        <v>6467539</v>
      </c>
      <c r="C1786" t="s">
        <v>129</v>
      </c>
      <c r="D1786" t="s">
        <v>952</v>
      </c>
      <c r="E1786" t="s">
        <v>310</v>
      </c>
      <c r="F1786" t="s">
        <v>133</v>
      </c>
      <c r="G1786" t="s">
        <v>147</v>
      </c>
      <c r="H1786" s="16">
        <v>45839</v>
      </c>
      <c r="I1786" s="16">
        <v>45869</v>
      </c>
      <c r="J1786" t="s">
        <v>3476</v>
      </c>
      <c r="K1786">
        <v>1213130</v>
      </c>
      <c r="L1786" t="s">
        <v>395</v>
      </c>
      <c r="O1786">
        <v>10014608</v>
      </c>
      <c r="P1786" t="s">
        <v>210</v>
      </c>
      <c r="Q1786">
        <v>0</v>
      </c>
      <c r="R1786" t="s">
        <v>329</v>
      </c>
      <c r="S1786" t="s">
        <v>3901</v>
      </c>
      <c r="T1786">
        <v>11400891</v>
      </c>
      <c r="U1786" s="16">
        <v>45522</v>
      </c>
      <c r="V1786" s="16">
        <v>45839</v>
      </c>
      <c r="W1786" s="16">
        <v>45835</v>
      </c>
      <c r="X1786">
        <v>0</v>
      </c>
      <c r="Y1786">
        <v>1290900</v>
      </c>
      <c r="Z1786" t="s">
        <v>1568</v>
      </c>
      <c r="AA1786" t="s">
        <v>245</v>
      </c>
      <c r="AB1786" t="s">
        <v>121</v>
      </c>
      <c r="AC1786" t="s">
        <v>255</v>
      </c>
      <c r="AD1786" t="s">
        <v>122</v>
      </c>
      <c r="AE1786" t="str">
        <f>IF(B1786&gt;0,IF(B1786&gt;0,(IF(B1786&lt;&gt;'PLAN SEMANAL'!$A$2,BLTOTAL!AA1786,""))),"")</f>
        <v>ACARREO</v>
      </c>
      <c r="AF1786" t="str">
        <f>IF(AH1786="Completo","Completo",IF(IF(B1786&gt;0,_xlfn.XLOOKUP(B1786,'Detalle reservas completas fesa'!K:K,'Detalle reservas completas fesa'!Q:Q,_xlfn.XLOOKUP(B1786,'MB25'!L:L,'MB25'!Q:Q,"Incompleto")),"")="PENDIENTE","Incompleto",IF(B1786&gt;0,_xlfn.XLOOKUP(B1786,'Detalle reservas completas fesa'!K:K,'Detalle reservas completas fesa'!Q:Q,IF(AD1786="SIN MATERIAL","Completo",IF(AD1786="COMPLETO","Completo","Incompleto"))))))</f>
        <v>Completo</v>
      </c>
      <c r="AG1786">
        <f>IF(B1786&gt;0,_xlfn.XLOOKUP(B1786,IW49BLTOTAL!A:A,IW49BLTOTAL!H:H),"")</f>
        <v>4</v>
      </c>
      <c r="AH1786" t="str">
        <f>IF(IFERROR(_xlfn.XLOOKUP(B1786,'Detalle custodia'!B:B,'Detalle custodia'!O:O),"")="custodia","Completo","")</f>
        <v/>
      </c>
    </row>
    <row r="1787" spans="1:34" x14ac:dyDescent="0.35">
      <c r="A1787" t="s">
        <v>210</v>
      </c>
      <c r="B1787">
        <v>6467537</v>
      </c>
      <c r="C1787" t="s">
        <v>129</v>
      </c>
      <c r="D1787" t="s">
        <v>953</v>
      </c>
      <c r="E1787" t="s">
        <v>310</v>
      </c>
      <c r="F1787" t="s">
        <v>133</v>
      </c>
      <c r="G1787" t="s">
        <v>226</v>
      </c>
      <c r="H1787" s="16">
        <v>45839</v>
      </c>
      <c r="I1787" s="16">
        <v>45869</v>
      </c>
      <c r="J1787" t="s">
        <v>3476</v>
      </c>
      <c r="K1787">
        <v>1213130</v>
      </c>
      <c r="L1787" t="s">
        <v>395</v>
      </c>
      <c r="O1787">
        <v>10014608</v>
      </c>
      <c r="P1787" t="s">
        <v>210</v>
      </c>
      <c r="Q1787">
        <v>0</v>
      </c>
      <c r="R1787" t="s">
        <v>329</v>
      </c>
      <c r="S1787" t="s">
        <v>3901</v>
      </c>
      <c r="T1787">
        <v>11395687</v>
      </c>
      <c r="U1787" s="16">
        <v>45522</v>
      </c>
      <c r="V1787" s="16">
        <v>45839</v>
      </c>
      <c r="W1787" s="16">
        <v>45835</v>
      </c>
      <c r="X1787">
        <v>0</v>
      </c>
      <c r="Y1787">
        <v>1290900</v>
      </c>
      <c r="Z1787" t="s">
        <v>1568</v>
      </c>
      <c r="AA1787" t="s">
        <v>245</v>
      </c>
      <c r="AB1787" t="s">
        <v>121</v>
      </c>
      <c r="AC1787" t="s">
        <v>255</v>
      </c>
      <c r="AD1787" t="s">
        <v>189</v>
      </c>
      <c r="AE1787" t="str">
        <f>IF(B1787&gt;0,IF(B1787&gt;0,(IF(B1787&lt;&gt;'PLAN SEMANAL'!$A$2,BLTOTAL!AA1787,""))),"")</f>
        <v>ACARREO</v>
      </c>
      <c r="AF1787" t="str">
        <f>IF(AH1787="Completo","Completo",IF(IF(B1787&gt;0,_xlfn.XLOOKUP(B1787,'Detalle reservas completas fesa'!K:K,'Detalle reservas completas fesa'!Q:Q,_xlfn.XLOOKUP(B1787,'MB25'!L:L,'MB25'!Q:Q,"Incompleto")),"")="PENDIENTE","Incompleto",IF(B1787&gt;0,_xlfn.XLOOKUP(B1787,'Detalle reservas completas fesa'!K:K,'Detalle reservas completas fesa'!Q:Q,IF(AD1787="SIN MATERIAL","Completo",IF(AD1787="COMPLETO","Completo","Incompleto"))))))</f>
        <v>Completo</v>
      </c>
      <c r="AG1787">
        <f>IF(B1787&gt;0,_xlfn.XLOOKUP(B1787,IW49BLTOTAL!A:A,IW49BLTOTAL!H:H),"")</f>
        <v>6</v>
      </c>
      <c r="AH1787" t="str">
        <f>IF(IFERROR(_xlfn.XLOOKUP(B1787,'Detalle custodia'!B:B,'Detalle custodia'!O:O),"")="custodia","Completo","")</f>
        <v/>
      </c>
    </row>
    <row r="1788" spans="1:34" x14ac:dyDescent="0.35">
      <c r="A1788" t="s">
        <v>210</v>
      </c>
      <c r="B1788">
        <v>6467536</v>
      </c>
      <c r="C1788" t="s">
        <v>129</v>
      </c>
      <c r="D1788" t="s">
        <v>954</v>
      </c>
      <c r="E1788" t="s">
        <v>310</v>
      </c>
      <c r="F1788" t="s">
        <v>133</v>
      </c>
      <c r="G1788" t="s">
        <v>147</v>
      </c>
      <c r="H1788" s="16">
        <v>45809</v>
      </c>
      <c r="I1788" s="16">
        <v>45809</v>
      </c>
      <c r="J1788" t="s">
        <v>856</v>
      </c>
      <c r="K1788">
        <v>1213130</v>
      </c>
      <c r="L1788" t="s">
        <v>395</v>
      </c>
      <c r="O1788">
        <v>10014608</v>
      </c>
      <c r="P1788" t="s">
        <v>210</v>
      </c>
      <c r="Q1788">
        <v>0</v>
      </c>
      <c r="R1788" t="s">
        <v>329</v>
      </c>
      <c r="S1788" t="s">
        <v>343</v>
      </c>
      <c r="T1788">
        <v>11395658</v>
      </c>
      <c r="U1788" s="16">
        <v>45522</v>
      </c>
      <c r="V1788" s="16">
        <v>45809</v>
      </c>
      <c r="W1788" s="16">
        <v>45776</v>
      </c>
      <c r="X1788">
        <v>0</v>
      </c>
      <c r="Y1788">
        <v>1290900</v>
      </c>
      <c r="Z1788" t="s">
        <v>1568</v>
      </c>
      <c r="AA1788" t="s">
        <v>245</v>
      </c>
      <c r="AB1788" t="s">
        <v>121</v>
      </c>
      <c r="AC1788" t="s">
        <v>255</v>
      </c>
      <c r="AD1788" t="s">
        <v>141</v>
      </c>
      <c r="AE1788" t="str">
        <f>IF(B1788&gt;0,IF(B1788&gt;0,(IF(B1788&lt;&gt;'PLAN SEMANAL'!$A$2,BLTOTAL!AA1788,""))),"")</f>
        <v>ACARREO</v>
      </c>
      <c r="AF1788" t="str">
        <f>IF(AH1788="Completo","Completo",IF(IF(B1788&gt;0,_xlfn.XLOOKUP(B1788,'Detalle reservas completas fesa'!K:K,'Detalle reservas completas fesa'!Q:Q,_xlfn.XLOOKUP(B1788,'MB25'!L:L,'MB25'!Q:Q,"Incompleto")),"")="PENDIENTE","Incompleto",IF(B1788&gt;0,_xlfn.XLOOKUP(B1788,'Detalle reservas completas fesa'!K:K,'Detalle reservas completas fesa'!Q:Q,IF(AD1788="SIN MATERIAL","Completo",IF(AD1788="COMPLETO","Completo","Incompleto"))))))</f>
        <v>Incompleto</v>
      </c>
      <c r="AG1788">
        <f>IF(B1788&gt;0,_xlfn.XLOOKUP(B1788,IW49BLTOTAL!A:A,IW49BLTOTAL!H:H),"")</f>
        <v>3</v>
      </c>
      <c r="AH1788" t="str">
        <f>IF(IFERROR(_xlfn.XLOOKUP(B1788,'Detalle custodia'!B:B,'Detalle custodia'!O:O),"")="custodia","Completo","")</f>
        <v/>
      </c>
    </row>
    <row r="1789" spans="1:34" x14ac:dyDescent="0.35">
      <c r="A1789" t="s">
        <v>210</v>
      </c>
      <c r="B1789">
        <v>6467535</v>
      </c>
      <c r="C1789" t="s">
        <v>129</v>
      </c>
      <c r="D1789" t="s">
        <v>5628</v>
      </c>
      <c r="E1789" t="s">
        <v>310</v>
      </c>
      <c r="F1789" t="s">
        <v>133</v>
      </c>
      <c r="G1789" t="s">
        <v>226</v>
      </c>
      <c r="H1789" s="16">
        <v>45962</v>
      </c>
      <c r="I1789" s="16">
        <v>45991</v>
      </c>
      <c r="J1789" t="s">
        <v>5629</v>
      </c>
      <c r="K1789">
        <v>1213130</v>
      </c>
      <c r="L1789" t="s">
        <v>395</v>
      </c>
      <c r="O1789">
        <v>10014608</v>
      </c>
      <c r="P1789" t="s">
        <v>210</v>
      </c>
      <c r="Q1789">
        <v>0</v>
      </c>
      <c r="R1789" t="s">
        <v>329</v>
      </c>
      <c r="S1789" t="s">
        <v>1532</v>
      </c>
      <c r="T1789">
        <v>11395686</v>
      </c>
      <c r="U1789" s="16">
        <v>45522</v>
      </c>
      <c r="V1789" s="16">
        <v>45962</v>
      </c>
      <c r="W1789" s="16">
        <v>45811</v>
      </c>
      <c r="X1789">
        <v>0</v>
      </c>
      <c r="Y1789">
        <v>1290900</v>
      </c>
      <c r="Z1789" t="s">
        <v>1568</v>
      </c>
      <c r="AA1789" t="s">
        <v>245</v>
      </c>
      <c r="AB1789" t="s">
        <v>121</v>
      </c>
      <c r="AC1789" t="s">
        <v>255</v>
      </c>
      <c r="AD1789" t="s">
        <v>189</v>
      </c>
      <c r="AE1789" t="str">
        <f>IF(B1789&gt;0,IF(B1789&gt;0,(IF(B1789&lt;&gt;'PLAN SEMANAL'!$A$2,BLTOTAL!AA1789,""))),"")</f>
        <v>ACARREO</v>
      </c>
      <c r="AF1789" t="str">
        <f>IF(AH1789="Completo","Completo",IF(IF(B1789&gt;0,_xlfn.XLOOKUP(B1789,'Detalle reservas completas fesa'!K:K,'Detalle reservas completas fesa'!Q:Q,_xlfn.XLOOKUP(B1789,'MB25'!L:L,'MB25'!Q:Q,"Incompleto")),"")="PENDIENTE","Incompleto",IF(B1789&gt;0,_xlfn.XLOOKUP(B1789,'Detalle reservas completas fesa'!K:K,'Detalle reservas completas fesa'!Q:Q,IF(AD1789="SIN MATERIAL","Completo",IF(AD1789="COMPLETO","Completo","Incompleto"))))))</f>
        <v>Completo</v>
      </c>
      <c r="AG1789">
        <f>IF(B1789&gt;0,_xlfn.XLOOKUP(B1789,IW49BLTOTAL!A:A,IW49BLTOTAL!H:H),"")</f>
        <v>4</v>
      </c>
      <c r="AH1789" t="str">
        <f>IF(IFERROR(_xlfn.XLOOKUP(B1789,'Detalle custodia'!B:B,'Detalle custodia'!O:O),"")="custodia","Completo","")</f>
        <v/>
      </c>
    </row>
    <row r="1790" spans="1:34" x14ac:dyDescent="0.35">
      <c r="A1790" t="s">
        <v>210</v>
      </c>
      <c r="B1790">
        <v>6467534</v>
      </c>
      <c r="C1790" t="s">
        <v>129</v>
      </c>
      <c r="D1790" t="s">
        <v>956</v>
      </c>
      <c r="E1790" t="s">
        <v>310</v>
      </c>
      <c r="F1790" t="s">
        <v>133</v>
      </c>
      <c r="G1790" t="s">
        <v>147</v>
      </c>
      <c r="H1790" s="16">
        <v>45809</v>
      </c>
      <c r="I1790" s="16">
        <v>45809</v>
      </c>
      <c r="J1790" t="s">
        <v>856</v>
      </c>
      <c r="K1790">
        <v>1213130</v>
      </c>
      <c r="L1790" t="s">
        <v>395</v>
      </c>
      <c r="O1790">
        <v>10014608</v>
      </c>
      <c r="P1790" t="s">
        <v>210</v>
      </c>
      <c r="Q1790">
        <v>0</v>
      </c>
      <c r="R1790" t="s">
        <v>329</v>
      </c>
      <c r="S1790" t="s">
        <v>343</v>
      </c>
      <c r="T1790">
        <v>11395656</v>
      </c>
      <c r="U1790" s="16">
        <v>45522</v>
      </c>
      <c r="V1790" s="16">
        <v>45809</v>
      </c>
      <c r="W1790" s="16">
        <v>45776</v>
      </c>
      <c r="X1790">
        <v>0</v>
      </c>
      <c r="Y1790">
        <v>1290900</v>
      </c>
      <c r="Z1790" t="s">
        <v>1568</v>
      </c>
      <c r="AA1790" t="s">
        <v>245</v>
      </c>
      <c r="AB1790" t="s">
        <v>121</v>
      </c>
      <c r="AC1790" t="s">
        <v>255</v>
      </c>
      <c r="AD1790" t="s">
        <v>141</v>
      </c>
      <c r="AE1790" t="str">
        <f>IF(B1790&gt;0,IF(B1790&gt;0,(IF(B1790&lt;&gt;'PLAN SEMANAL'!$A$2,BLTOTAL!AA1790,""))),"")</f>
        <v>ACARREO</v>
      </c>
      <c r="AF1790" t="str">
        <f>IF(AH1790="Completo","Completo",IF(IF(B1790&gt;0,_xlfn.XLOOKUP(B1790,'Detalle reservas completas fesa'!K:K,'Detalle reservas completas fesa'!Q:Q,_xlfn.XLOOKUP(B1790,'MB25'!L:L,'MB25'!Q:Q,"Incompleto")),"")="PENDIENTE","Incompleto",IF(B1790&gt;0,_xlfn.XLOOKUP(B1790,'Detalle reservas completas fesa'!K:K,'Detalle reservas completas fesa'!Q:Q,IF(AD1790="SIN MATERIAL","Completo",IF(AD1790="COMPLETO","Completo","Incompleto"))))))</f>
        <v>Incompleto</v>
      </c>
      <c r="AG1790">
        <f>IF(B1790&gt;0,_xlfn.XLOOKUP(B1790,IW49BLTOTAL!A:A,IW49BLTOTAL!H:H),"")</f>
        <v>2</v>
      </c>
      <c r="AH1790" t="str">
        <f>IF(IFERROR(_xlfn.XLOOKUP(B1790,'Detalle custodia'!B:B,'Detalle custodia'!O:O),"")="custodia","Completo","")</f>
        <v/>
      </c>
    </row>
    <row r="1791" spans="1:34" x14ac:dyDescent="0.35">
      <c r="A1791" t="s">
        <v>148</v>
      </c>
      <c r="B1791">
        <v>6467532</v>
      </c>
      <c r="C1791" t="s">
        <v>129</v>
      </c>
      <c r="D1791" t="s">
        <v>957</v>
      </c>
      <c r="E1791" t="s">
        <v>310</v>
      </c>
      <c r="F1791" t="s">
        <v>133</v>
      </c>
      <c r="G1791" t="s">
        <v>147</v>
      </c>
      <c r="H1791" s="16">
        <v>45809</v>
      </c>
      <c r="I1791" s="16">
        <v>45809</v>
      </c>
      <c r="J1791" t="s">
        <v>856</v>
      </c>
      <c r="K1791">
        <v>1213130</v>
      </c>
      <c r="L1791" t="s">
        <v>297</v>
      </c>
      <c r="O1791">
        <v>10014617</v>
      </c>
      <c r="P1791" t="s">
        <v>148</v>
      </c>
      <c r="Q1791">
        <v>0</v>
      </c>
      <c r="R1791" t="s">
        <v>329</v>
      </c>
      <c r="S1791" t="s">
        <v>343</v>
      </c>
      <c r="T1791">
        <v>11428670</v>
      </c>
      <c r="U1791" s="16">
        <v>45522</v>
      </c>
      <c r="V1791" s="16">
        <v>45809</v>
      </c>
      <c r="W1791" s="16">
        <v>45776</v>
      </c>
      <c r="X1791">
        <v>0</v>
      </c>
      <c r="Y1791">
        <v>1290900</v>
      </c>
      <c r="Z1791" t="s">
        <v>1568</v>
      </c>
      <c r="AA1791" t="s">
        <v>245</v>
      </c>
      <c r="AB1791" t="s">
        <v>121</v>
      </c>
      <c r="AC1791" t="s">
        <v>255</v>
      </c>
      <c r="AD1791" t="s">
        <v>141</v>
      </c>
      <c r="AE1791" t="str">
        <f>IF(B1791&gt;0,IF(B1791&gt;0,(IF(B1791&lt;&gt;'PLAN SEMANAL'!$A$2,BLTOTAL!AA1791,""))),"")</f>
        <v>ACARREO</v>
      </c>
      <c r="AF1791" t="str">
        <f>IF(AH1791="Completo","Completo",IF(IF(B1791&gt;0,_xlfn.XLOOKUP(B1791,'Detalle reservas completas fesa'!K:K,'Detalle reservas completas fesa'!Q:Q,_xlfn.XLOOKUP(B1791,'MB25'!L:L,'MB25'!Q:Q,"Incompleto")),"")="PENDIENTE","Incompleto",IF(B1791&gt;0,_xlfn.XLOOKUP(B1791,'Detalle reservas completas fesa'!K:K,'Detalle reservas completas fesa'!Q:Q,IF(AD1791="SIN MATERIAL","Completo",IF(AD1791="COMPLETO","Completo","Incompleto"))))))</f>
        <v>Incompleto</v>
      </c>
      <c r="AG1791">
        <f>IF(B1791&gt;0,_xlfn.XLOOKUP(B1791,IW49BLTOTAL!A:A,IW49BLTOTAL!H:H),"")</f>
        <v>1</v>
      </c>
      <c r="AH1791" t="str">
        <f>IF(IFERROR(_xlfn.XLOOKUP(B1791,'Detalle custodia'!B:B,'Detalle custodia'!O:O),"")="custodia","Completo","")</f>
        <v/>
      </c>
    </row>
    <row r="1792" spans="1:34" x14ac:dyDescent="0.35">
      <c r="A1792" t="s">
        <v>148</v>
      </c>
      <c r="B1792">
        <v>6467531</v>
      </c>
      <c r="C1792" t="s">
        <v>129</v>
      </c>
      <c r="D1792" t="s">
        <v>958</v>
      </c>
      <c r="E1792" t="s">
        <v>310</v>
      </c>
      <c r="F1792" t="s">
        <v>133</v>
      </c>
      <c r="G1792" t="s">
        <v>147</v>
      </c>
      <c r="H1792" s="16">
        <v>45809</v>
      </c>
      <c r="I1792" s="16">
        <v>45809</v>
      </c>
      <c r="J1792" t="s">
        <v>856</v>
      </c>
      <c r="K1792">
        <v>1213130</v>
      </c>
      <c r="L1792" t="s">
        <v>297</v>
      </c>
      <c r="O1792">
        <v>10014617</v>
      </c>
      <c r="P1792" t="s">
        <v>148</v>
      </c>
      <c r="Q1792">
        <v>0</v>
      </c>
      <c r="R1792" t="s">
        <v>329</v>
      </c>
      <c r="S1792" t="s">
        <v>343</v>
      </c>
      <c r="T1792">
        <v>11428668</v>
      </c>
      <c r="U1792" s="16">
        <v>45522</v>
      </c>
      <c r="V1792" s="16">
        <v>45809</v>
      </c>
      <c r="W1792" s="16">
        <v>45776</v>
      </c>
      <c r="X1792">
        <v>0</v>
      </c>
      <c r="Y1792">
        <v>1290900</v>
      </c>
      <c r="Z1792" t="s">
        <v>1568</v>
      </c>
      <c r="AA1792" t="s">
        <v>245</v>
      </c>
      <c r="AB1792" t="s">
        <v>121</v>
      </c>
      <c r="AC1792" t="s">
        <v>255</v>
      </c>
      <c r="AD1792" t="s">
        <v>122</v>
      </c>
      <c r="AE1792" t="str">
        <f>IF(B1792&gt;0,IF(B1792&gt;0,(IF(B1792&lt;&gt;'PLAN SEMANAL'!$A$2,BLTOTAL!AA1792,""))),"")</f>
        <v>ACARREO</v>
      </c>
      <c r="AF1792" t="str">
        <f>IF(AH1792="Completo","Completo",IF(IF(B1792&gt;0,_xlfn.XLOOKUP(B1792,'Detalle reservas completas fesa'!K:K,'Detalle reservas completas fesa'!Q:Q,_xlfn.XLOOKUP(B1792,'MB25'!L:L,'MB25'!Q:Q,"Incompleto")),"")="PENDIENTE","Incompleto",IF(B1792&gt;0,_xlfn.XLOOKUP(B1792,'Detalle reservas completas fesa'!K:K,'Detalle reservas completas fesa'!Q:Q,IF(AD1792="SIN MATERIAL","Completo",IF(AD1792="COMPLETO","Completo","Incompleto"))))))</f>
        <v>Completo</v>
      </c>
      <c r="AG1792">
        <f>IF(B1792&gt;0,_xlfn.XLOOKUP(B1792,IW49BLTOTAL!A:A,IW49BLTOTAL!H:H),"")</f>
        <v>1</v>
      </c>
      <c r="AH1792" t="str">
        <f>IF(IFERROR(_xlfn.XLOOKUP(B1792,'Detalle custodia'!B:B,'Detalle custodia'!O:O),"")="custodia","Completo","")</f>
        <v/>
      </c>
    </row>
    <row r="1793" spans="1:34" x14ac:dyDescent="0.35">
      <c r="A1793" t="s">
        <v>158</v>
      </c>
      <c r="B1793">
        <v>6467508</v>
      </c>
      <c r="C1793" t="s">
        <v>129</v>
      </c>
      <c r="D1793" t="s">
        <v>959</v>
      </c>
      <c r="E1793" t="s">
        <v>310</v>
      </c>
      <c r="F1793" t="s">
        <v>133</v>
      </c>
      <c r="G1793" t="s">
        <v>147</v>
      </c>
      <c r="H1793" s="16">
        <v>45869</v>
      </c>
      <c r="I1793" s="16">
        <v>45869</v>
      </c>
      <c r="J1793" t="s">
        <v>856</v>
      </c>
      <c r="K1793">
        <v>1213130</v>
      </c>
      <c r="L1793" t="s">
        <v>397</v>
      </c>
      <c r="O1793">
        <v>10014604</v>
      </c>
      <c r="P1793" t="s">
        <v>158</v>
      </c>
      <c r="Q1793">
        <v>0</v>
      </c>
      <c r="R1793" t="s">
        <v>329</v>
      </c>
      <c r="S1793" t="s">
        <v>3891</v>
      </c>
      <c r="T1793">
        <v>11398479</v>
      </c>
      <c r="U1793" s="16">
        <v>45522</v>
      </c>
      <c r="V1793" s="16">
        <v>45869</v>
      </c>
      <c r="W1793" s="16">
        <v>45844</v>
      </c>
      <c r="X1793">
        <v>0</v>
      </c>
      <c r="Y1793">
        <v>1290900</v>
      </c>
      <c r="Z1793" t="s">
        <v>1568</v>
      </c>
      <c r="AA1793" t="s">
        <v>245</v>
      </c>
      <c r="AB1793" t="s">
        <v>121</v>
      </c>
      <c r="AC1793" t="s">
        <v>255</v>
      </c>
      <c r="AD1793" t="s">
        <v>141</v>
      </c>
      <c r="AE1793" t="str">
        <f>IF(B1793&gt;0,IF(B1793&gt;0,(IF(B1793&lt;&gt;'PLAN SEMANAL'!$A$2,BLTOTAL!AA1793,""))),"")</f>
        <v>ACARREO</v>
      </c>
      <c r="AF1793" t="str">
        <f>IF(AH1793="Completo","Completo",IF(IF(B1793&gt;0,_xlfn.XLOOKUP(B1793,'Detalle reservas completas fesa'!K:K,'Detalle reservas completas fesa'!Q:Q,_xlfn.XLOOKUP(B1793,'MB25'!L:L,'MB25'!Q:Q,"Incompleto")),"")="PENDIENTE","Incompleto",IF(B1793&gt;0,_xlfn.XLOOKUP(B1793,'Detalle reservas completas fesa'!K:K,'Detalle reservas completas fesa'!Q:Q,IF(AD1793="SIN MATERIAL","Completo",IF(AD1793="COMPLETO","Completo","Incompleto"))))))</f>
        <v>Incompleto</v>
      </c>
      <c r="AG1793">
        <f>IF(B1793&gt;0,_xlfn.XLOOKUP(B1793,IW49BLTOTAL!A:A,IW49BLTOTAL!H:H),"")</f>
        <v>2</v>
      </c>
      <c r="AH1793" t="str">
        <f>IF(IFERROR(_xlfn.XLOOKUP(B1793,'Detalle custodia'!B:B,'Detalle custodia'!O:O),"")="custodia","Completo","")</f>
        <v/>
      </c>
    </row>
    <row r="1794" spans="1:34" x14ac:dyDescent="0.35">
      <c r="A1794" t="s">
        <v>243</v>
      </c>
      <c r="B1794">
        <v>6467479</v>
      </c>
      <c r="C1794" t="s">
        <v>129</v>
      </c>
      <c r="D1794" t="s">
        <v>960</v>
      </c>
      <c r="E1794" t="s">
        <v>310</v>
      </c>
      <c r="F1794" t="s">
        <v>133</v>
      </c>
      <c r="G1794" t="s">
        <v>147</v>
      </c>
      <c r="H1794" s="16">
        <v>45838</v>
      </c>
      <c r="I1794" s="16">
        <v>45838</v>
      </c>
      <c r="J1794" t="s">
        <v>856</v>
      </c>
      <c r="K1794">
        <v>1213130</v>
      </c>
      <c r="L1794" t="s">
        <v>384</v>
      </c>
      <c r="O1794">
        <v>10014627</v>
      </c>
      <c r="P1794" t="s">
        <v>243</v>
      </c>
      <c r="Q1794">
        <v>0</v>
      </c>
      <c r="R1794" t="s">
        <v>329</v>
      </c>
      <c r="S1794" t="s">
        <v>343</v>
      </c>
      <c r="T1794">
        <v>11420884</v>
      </c>
      <c r="U1794" s="16">
        <v>45522</v>
      </c>
      <c r="V1794" s="16">
        <v>45838</v>
      </c>
      <c r="W1794" s="16">
        <v>45776</v>
      </c>
      <c r="X1794">
        <v>0</v>
      </c>
      <c r="Y1794">
        <v>1290900</v>
      </c>
      <c r="Z1794" t="s">
        <v>1568</v>
      </c>
      <c r="AA1794" t="s">
        <v>245</v>
      </c>
      <c r="AB1794" t="s">
        <v>121</v>
      </c>
      <c r="AC1794" t="s">
        <v>255</v>
      </c>
      <c r="AD1794" t="s">
        <v>141</v>
      </c>
      <c r="AE1794" t="str">
        <f>IF(B1794&gt;0,IF(B1794&gt;0,(IF(B1794&lt;&gt;'PLAN SEMANAL'!$A$2,BLTOTAL!AA1794,""))),"")</f>
        <v>ACARREO</v>
      </c>
      <c r="AF1794" t="str">
        <f>IF(AH1794="Completo","Completo",IF(IF(B1794&gt;0,_xlfn.XLOOKUP(B1794,'Detalle reservas completas fesa'!K:K,'Detalle reservas completas fesa'!Q:Q,_xlfn.XLOOKUP(B1794,'MB25'!L:L,'MB25'!Q:Q,"Incompleto")),"")="PENDIENTE","Incompleto",IF(B1794&gt;0,_xlfn.XLOOKUP(B1794,'Detalle reservas completas fesa'!K:K,'Detalle reservas completas fesa'!Q:Q,IF(AD1794="SIN MATERIAL","Completo",IF(AD1794="COMPLETO","Completo","Incompleto"))))))</f>
        <v>Incompleto</v>
      </c>
      <c r="AG1794">
        <f>IF(B1794&gt;0,_xlfn.XLOOKUP(B1794,IW49BLTOTAL!A:A,IW49BLTOTAL!H:H),"")</f>
        <v>2</v>
      </c>
      <c r="AH1794" t="str">
        <f>IF(IFERROR(_xlfn.XLOOKUP(B1794,'Detalle custodia'!B:B,'Detalle custodia'!O:O),"")="custodia","Completo","")</f>
        <v/>
      </c>
    </row>
    <row r="1795" spans="1:34" x14ac:dyDescent="0.35">
      <c r="A1795" t="s">
        <v>243</v>
      </c>
      <c r="B1795">
        <v>6467478</v>
      </c>
      <c r="C1795" t="s">
        <v>129</v>
      </c>
      <c r="D1795" t="s">
        <v>840</v>
      </c>
      <c r="E1795" t="s">
        <v>310</v>
      </c>
      <c r="F1795" t="s">
        <v>133</v>
      </c>
      <c r="G1795" t="s">
        <v>147</v>
      </c>
      <c r="H1795" s="16">
        <v>45839</v>
      </c>
      <c r="I1795" s="16">
        <v>45869</v>
      </c>
      <c r="J1795" t="s">
        <v>3476</v>
      </c>
      <c r="K1795">
        <v>1213130</v>
      </c>
      <c r="L1795" t="s">
        <v>384</v>
      </c>
      <c r="O1795">
        <v>10014627</v>
      </c>
      <c r="P1795" t="s">
        <v>243</v>
      </c>
      <c r="Q1795">
        <v>0</v>
      </c>
      <c r="R1795" t="s">
        <v>329</v>
      </c>
      <c r="S1795" t="s">
        <v>3901</v>
      </c>
      <c r="T1795">
        <v>11401710</v>
      </c>
      <c r="U1795" s="16">
        <v>45522</v>
      </c>
      <c r="V1795" s="16">
        <v>45839</v>
      </c>
      <c r="W1795" s="16">
        <v>45835</v>
      </c>
      <c r="X1795">
        <v>0</v>
      </c>
      <c r="Y1795">
        <v>1290900</v>
      </c>
      <c r="Z1795" t="s">
        <v>1568</v>
      </c>
      <c r="AA1795" t="s">
        <v>245</v>
      </c>
      <c r="AB1795" t="s">
        <v>121</v>
      </c>
      <c r="AC1795" t="s">
        <v>255</v>
      </c>
      <c r="AD1795" t="s">
        <v>122</v>
      </c>
      <c r="AE1795" t="str">
        <f>IF(B1795&gt;0,IF(B1795&gt;0,(IF(B1795&lt;&gt;'PLAN SEMANAL'!$A$2,BLTOTAL!AA1795,""))),"")</f>
        <v>ACARREO</v>
      </c>
      <c r="AF1795" t="str">
        <f>IF(AH1795="Completo","Completo",IF(IF(B1795&gt;0,_xlfn.XLOOKUP(B1795,'Detalle reservas completas fesa'!K:K,'Detalle reservas completas fesa'!Q:Q,_xlfn.XLOOKUP(B1795,'MB25'!L:L,'MB25'!Q:Q,"Incompleto")),"")="PENDIENTE","Incompleto",IF(B1795&gt;0,_xlfn.XLOOKUP(B1795,'Detalle reservas completas fesa'!K:K,'Detalle reservas completas fesa'!Q:Q,IF(AD1795="SIN MATERIAL","Completo",IF(AD1795="COMPLETO","Completo","Incompleto"))))))</f>
        <v>Completo</v>
      </c>
      <c r="AG1795">
        <f>IF(B1795&gt;0,_xlfn.XLOOKUP(B1795,IW49BLTOTAL!A:A,IW49BLTOTAL!H:H),"")</f>
        <v>6</v>
      </c>
      <c r="AH1795" t="str">
        <f>IF(IFERROR(_xlfn.XLOOKUP(B1795,'Detalle custodia'!B:B,'Detalle custodia'!O:O),"")="custodia","Completo","")</f>
        <v/>
      </c>
    </row>
    <row r="1796" spans="1:34" x14ac:dyDescent="0.35">
      <c r="A1796" t="s">
        <v>243</v>
      </c>
      <c r="B1796">
        <v>6467477</v>
      </c>
      <c r="C1796" t="s">
        <v>129</v>
      </c>
      <c r="D1796" t="s">
        <v>824</v>
      </c>
      <c r="E1796" t="s">
        <v>310</v>
      </c>
      <c r="F1796" t="s">
        <v>133</v>
      </c>
      <c r="G1796" t="s">
        <v>132</v>
      </c>
      <c r="H1796" s="16">
        <v>45839</v>
      </c>
      <c r="I1796" s="16">
        <v>45869</v>
      </c>
      <c r="J1796" t="s">
        <v>3476</v>
      </c>
      <c r="K1796">
        <v>1213130</v>
      </c>
      <c r="L1796" t="s">
        <v>384</v>
      </c>
      <c r="O1796">
        <v>10014627</v>
      </c>
      <c r="P1796" t="s">
        <v>243</v>
      </c>
      <c r="Q1796">
        <v>0</v>
      </c>
      <c r="R1796" t="s">
        <v>329</v>
      </c>
      <c r="S1796" t="s">
        <v>3901</v>
      </c>
      <c r="T1796">
        <v>11401704</v>
      </c>
      <c r="U1796" s="16">
        <v>45522</v>
      </c>
      <c r="V1796" s="16">
        <v>45839</v>
      </c>
      <c r="W1796" s="16">
        <v>45835</v>
      </c>
      <c r="X1796">
        <v>0</v>
      </c>
      <c r="Y1796">
        <v>1290900</v>
      </c>
      <c r="Z1796" t="s">
        <v>1568</v>
      </c>
      <c r="AA1796" t="s">
        <v>245</v>
      </c>
      <c r="AB1796" t="s">
        <v>121</v>
      </c>
      <c r="AC1796" t="s">
        <v>255</v>
      </c>
      <c r="AD1796" t="s">
        <v>122</v>
      </c>
      <c r="AE1796" t="str">
        <f>IF(B1796&gt;0,IF(B1796&gt;0,(IF(B1796&lt;&gt;'PLAN SEMANAL'!$A$2,BLTOTAL!AA1796,""))),"")</f>
        <v>ACARREO</v>
      </c>
      <c r="AF1796" t="str">
        <f>IF(AH1796="Completo","Completo",IF(IF(B1796&gt;0,_xlfn.XLOOKUP(B1796,'Detalle reservas completas fesa'!K:K,'Detalle reservas completas fesa'!Q:Q,_xlfn.XLOOKUP(B1796,'MB25'!L:L,'MB25'!Q:Q,"Incompleto")),"")="PENDIENTE","Incompleto",IF(B1796&gt;0,_xlfn.XLOOKUP(B1796,'Detalle reservas completas fesa'!K:K,'Detalle reservas completas fesa'!Q:Q,IF(AD1796="SIN MATERIAL","Completo",IF(AD1796="COMPLETO","Completo","Incompleto"))))))</f>
        <v>Completo</v>
      </c>
      <c r="AG1796">
        <f>IF(B1796&gt;0,_xlfn.XLOOKUP(B1796,IW49BLTOTAL!A:A,IW49BLTOTAL!H:H),"")</f>
        <v>10</v>
      </c>
      <c r="AH1796" t="str">
        <f>IF(IFERROR(_xlfn.XLOOKUP(B1796,'Detalle custodia'!B:B,'Detalle custodia'!O:O),"")="custodia","Completo","")</f>
        <v/>
      </c>
    </row>
    <row r="1797" spans="1:34" x14ac:dyDescent="0.35">
      <c r="A1797" t="s">
        <v>324</v>
      </c>
      <c r="B1797">
        <v>6467023</v>
      </c>
      <c r="C1797" t="s">
        <v>138</v>
      </c>
      <c r="D1797" t="s">
        <v>992</v>
      </c>
      <c r="E1797" t="s">
        <v>310</v>
      </c>
      <c r="F1797" t="s">
        <v>125</v>
      </c>
      <c r="G1797" t="s">
        <v>136</v>
      </c>
      <c r="H1797" s="16">
        <v>45809</v>
      </c>
      <c r="I1797" s="16">
        <v>45809</v>
      </c>
      <c r="J1797" t="s">
        <v>856</v>
      </c>
      <c r="K1797">
        <v>2230130</v>
      </c>
      <c r="L1797" t="s">
        <v>325</v>
      </c>
      <c r="O1797">
        <v>10017213</v>
      </c>
      <c r="P1797" t="s">
        <v>146</v>
      </c>
      <c r="Q1797">
        <v>940.05</v>
      </c>
      <c r="R1797" t="s">
        <v>491</v>
      </c>
      <c r="S1797" t="s">
        <v>347</v>
      </c>
      <c r="T1797">
        <v>11452623</v>
      </c>
      <c r="U1797" s="16">
        <v>45521</v>
      </c>
      <c r="V1797" s="16">
        <v>45809</v>
      </c>
      <c r="W1797" s="16">
        <v>45805</v>
      </c>
      <c r="X1797">
        <v>940.05</v>
      </c>
      <c r="Y1797">
        <v>1290900</v>
      </c>
      <c r="Z1797" t="s">
        <v>1568</v>
      </c>
      <c r="AA1797" t="s">
        <v>249</v>
      </c>
      <c r="AB1797" t="s">
        <v>121</v>
      </c>
      <c r="AC1797" t="s">
        <v>255</v>
      </c>
      <c r="AD1797" t="s">
        <v>135</v>
      </c>
      <c r="AE1797" t="str">
        <f>IF(B1797&gt;0,IF(B1797&gt;0,(IF(B1797&lt;&gt;'PLAN SEMANAL'!$A$2,BLTOTAL!AA1797,""))),"")</f>
        <v>SOPORTE</v>
      </c>
      <c r="AF1797" t="str">
        <f>IF(AH1797="Completo","Completo",IF(IF(B1797&gt;0,_xlfn.XLOOKUP(B1797,'Detalle reservas completas fesa'!K:K,'Detalle reservas completas fesa'!Q:Q,_xlfn.XLOOKUP(B1797,'MB25'!L:L,'MB25'!Q:Q,"Incompleto")),"")="PENDIENTE","Incompleto",IF(B1797&gt;0,_xlfn.XLOOKUP(B1797,'Detalle reservas completas fesa'!K:K,'Detalle reservas completas fesa'!Q:Q,IF(AD1797="SIN MATERIAL","Completo",IF(AD1797="COMPLETO","Completo","Incompleto"))))))</f>
        <v>Incompleto</v>
      </c>
      <c r="AG1797">
        <f>IF(B1797&gt;0,_xlfn.XLOOKUP(B1797,IW49BLTOTAL!A:A,IW49BLTOTAL!H:H),"")</f>
        <v>8</v>
      </c>
      <c r="AH1797" t="str">
        <f>IF(IFERROR(_xlfn.XLOOKUP(B1797,'Detalle custodia'!B:B,'Detalle custodia'!O:O),"")="custodia","Completo","")</f>
        <v/>
      </c>
    </row>
    <row r="1798" spans="1:34" x14ac:dyDescent="0.35">
      <c r="A1798" t="s">
        <v>403</v>
      </c>
      <c r="B1798">
        <v>6466990</v>
      </c>
      <c r="C1798" t="s">
        <v>129</v>
      </c>
      <c r="D1798" t="s">
        <v>961</v>
      </c>
      <c r="E1798" t="s">
        <v>310</v>
      </c>
      <c r="F1798" t="s">
        <v>259</v>
      </c>
      <c r="G1798" t="s">
        <v>192</v>
      </c>
      <c r="H1798" s="16">
        <v>45859</v>
      </c>
      <c r="I1798" s="16">
        <v>45865</v>
      </c>
      <c r="J1798" t="s">
        <v>5408</v>
      </c>
      <c r="K1798">
        <v>1213130</v>
      </c>
      <c r="L1798" t="s">
        <v>404</v>
      </c>
      <c r="O1798">
        <v>10014622</v>
      </c>
      <c r="P1798" t="s">
        <v>403</v>
      </c>
      <c r="Q1798">
        <v>14604.21</v>
      </c>
      <c r="R1798" t="s">
        <v>329</v>
      </c>
      <c r="S1798" t="s">
        <v>3891</v>
      </c>
      <c r="T1798">
        <v>11452266</v>
      </c>
      <c r="U1798" s="16">
        <v>45521</v>
      </c>
      <c r="V1798" s="16">
        <v>45859</v>
      </c>
      <c r="W1798" s="16">
        <v>45847</v>
      </c>
      <c r="X1798">
        <v>14604.21</v>
      </c>
      <c r="Y1798">
        <v>1290900</v>
      </c>
      <c r="Z1798" t="s">
        <v>1568</v>
      </c>
      <c r="AA1798" t="s">
        <v>245</v>
      </c>
      <c r="AB1798" t="s">
        <v>121</v>
      </c>
      <c r="AC1798" t="s">
        <v>255</v>
      </c>
      <c r="AD1798" t="s">
        <v>122</v>
      </c>
      <c r="AE1798" t="str">
        <f>IF(B1798&gt;0,IF(B1798&gt;0,(IF(B1798&lt;&gt;'PLAN SEMANAL'!$A$2,BLTOTAL!AA1798,""))),"")</f>
        <v>ACARREO</v>
      </c>
      <c r="AF1798" t="str">
        <f>IF(AH1798="Completo","Completo",IF(IF(B1798&gt;0,_xlfn.XLOOKUP(B1798,'Detalle reservas completas fesa'!K:K,'Detalle reservas completas fesa'!Q:Q,_xlfn.XLOOKUP(B1798,'MB25'!L:L,'MB25'!Q:Q,"Incompleto")),"")="PENDIENTE","Incompleto",IF(B1798&gt;0,_xlfn.XLOOKUP(B1798,'Detalle reservas completas fesa'!K:K,'Detalle reservas completas fesa'!Q:Q,IF(AD1798="SIN MATERIAL","Completo",IF(AD1798="COMPLETO","Completo","Incompleto"))))))</f>
        <v>Completo</v>
      </c>
      <c r="AG1798">
        <f>IF(B1798&gt;0,_xlfn.XLOOKUP(B1798,IW49BLTOTAL!A:A,IW49BLTOTAL!H:H),"")</f>
        <v>2</v>
      </c>
      <c r="AH1798" t="str">
        <f>IF(IFERROR(_xlfn.XLOOKUP(B1798,'Detalle custodia'!B:B,'Detalle custodia'!O:O),"")="custodia","Completo","")</f>
        <v/>
      </c>
    </row>
    <row r="1799" spans="1:34" x14ac:dyDescent="0.35">
      <c r="A1799" t="s">
        <v>126</v>
      </c>
      <c r="B1799">
        <v>6466722</v>
      </c>
      <c r="C1799" t="s">
        <v>123</v>
      </c>
      <c r="D1799" t="s">
        <v>962</v>
      </c>
      <c r="E1799" t="s">
        <v>310</v>
      </c>
      <c r="F1799" t="s">
        <v>133</v>
      </c>
      <c r="G1799" t="s">
        <v>132</v>
      </c>
      <c r="H1799" s="16">
        <v>45869</v>
      </c>
      <c r="I1799" s="16">
        <v>45869</v>
      </c>
      <c r="J1799" t="s">
        <v>856</v>
      </c>
      <c r="K1799">
        <v>1210101</v>
      </c>
      <c r="L1799" t="s">
        <v>391</v>
      </c>
      <c r="O1799">
        <v>10014657</v>
      </c>
      <c r="P1799" t="s">
        <v>126</v>
      </c>
      <c r="Q1799">
        <v>0</v>
      </c>
      <c r="R1799" t="s">
        <v>342</v>
      </c>
      <c r="S1799" t="s">
        <v>3891</v>
      </c>
      <c r="T1799">
        <v>11448786</v>
      </c>
      <c r="U1799" s="16">
        <v>45520</v>
      </c>
      <c r="V1799" s="16">
        <v>45869</v>
      </c>
      <c r="W1799" s="16">
        <v>45844</v>
      </c>
      <c r="X1799">
        <v>0</v>
      </c>
      <c r="Y1799">
        <v>1290900</v>
      </c>
      <c r="Z1799" t="s">
        <v>1568</v>
      </c>
      <c r="AA1799" t="s">
        <v>248</v>
      </c>
      <c r="AB1799" t="s">
        <v>121</v>
      </c>
      <c r="AC1799" t="s">
        <v>255</v>
      </c>
      <c r="AD1799" t="s">
        <v>141</v>
      </c>
      <c r="AE1799" t="str">
        <f>IF(B1799&gt;0,IF(B1799&gt;0,(IF(B1799&lt;&gt;'PLAN SEMANAL'!$A$2,BLTOTAL!AA1799,""))),"")</f>
        <v>PERFORACIO</v>
      </c>
      <c r="AF1799" t="str">
        <f>IF(AH1799="Completo","Completo",IF(IF(B1799&gt;0,_xlfn.XLOOKUP(B1799,'Detalle reservas completas fesa'!K:K,'Detalle reservas completas fesa'!Q:Q,_xlfn.XLOOKUP(B1799,'MB25'!L:L,'MB25'!Q:Q,"Incompleto")),"")="PENDIENTE","Incompleto",IF(B1799&gt;0,_xlfn.XLOOKUP(B1799,'Detalle reservas completas fesa'!K:K,'Detalle reservas completas fesa'!Q:Q,IF(AD1799="SIN MATERIAL","Completo",IF(AD1799="COMPLETO","Completo","Incompleto"))))))</f>
        <v>Incompleto</v>
      </c>
      <c r="AG1799">
        <f>IF(B1799&gt;0,_xlfn.XLOOKUP(B1799,IW49BLTOTAL!A:A,IW49BLTOTAL!H:H),"")</f>
        <v>1</v>
      </c>
      <c r="AH1799" t="str">
        <f>IF(IFERROR(_xlfn.XLOOKUP(B1799,'Detalle custodia'!B:B,'Detalle custodia'!O:O),"")="custodia","Completo","")</f>
        <v/>
      </c>
    </row>
    <row r="1800" spans="1:34" x14ac:dyDescent="0.35">
      <c r="A1800" t="s">
        <v>173</v>
      </c>
      <c r="B1800">
        <v>6466720</v>
      </c>
      <c r="C1800" t="s">
        <v>123</v>
      </c>
      <c r="D1800" t="s">
        <v>962</v>
      </c>
      <c r="E1800" t="s">
        <v>310</v>
      </c>
      <c r="F1800" t="s">
        <v>133</v>
      </c>
      <c r="G1800" t="s">
        <v>132</v>
      </c>
      <c r="H1800" s="16">
        <v>45845</v>
      </c>
      <c r="I1800" s="16">
        <v>45845</v>
      </c>
      <c r="J1800" t="s">
        <v>856</v>
      </c>
      <c r="K1800">
        <v>1210101</v>
      </c>
      <c r="L1800" t="s">
        <v>341</v>
      </c>
      <c r="O1800">
        <v>10014656</v>
      </c>
      <c r="P1800" t="s">
        <v>173</v>
      </c>
      <c r="Q1800">
        <v>0</v>
      </c>
      <c r="R1800" t="s">
        <v>342</v>
      </c>
      <c r="S1800" t="s">
        <v>342</v>
      </c>
      <c r="T1800">
        <v>11448756</v>
      </c>
      <c r="U1800" s="16">
        <v>45520</v>
      </c>
      <c r="V1800" s="16">
        <v>45845</v>
      </c>
      <c r="W1800" s="16">
        <v>45805</v>
      </c>
      <c r="X1800">
        <v>0</v>
      </c>
      <c r="Y1800">
        <v>1290900</v>
      </c>
      <c r="Z1800" t="s">
        <v>1568</v>
      </c>
      <c r="AA1800" t="s">
        <v>248</v>
      </c>
      <c r="AB1800" t="s">
        <v>121</v>
      </c>
      <c r="AC1800" t="s">
        <v>255</v>
      </c>
      <c r="AD1800" t="s">
        <v>141</v>
      </c>
      <c r="AE1800" t="str">
        <f>IF(B1800&gt;0,IF(B1800&gt;0,(IF(B1800&lt;&gt;'PLAN SEMANAL'!$A$2,BLTOTAL!AA1800,""))),"")</f>
        <v>PERFORACIO</v>
      </c>
      <c r="AF1800" t="str">
        <f>IF(AH1800="Completo","Completo",IF(IF(B1800&gt;0,_xlfn.XLOOKUP(B1800,'Detalle reservas completas fesa'!K:K,'Detalle reservas completas fesa'!Q:Q,_xlfn.XLOOKUP(B1800,'MB25'!L:L,'MB25'!Q:Q,"Incompleto")),"")="PENDIENTE","Incompleto",IF(B1800&gt;0,_xlfn.XLOOKUP(B1800,'Detalle reservas completas fesa'!K:K,'Detalle reservas completas fesa'!Q:Q,IF(AD1800="SIN MATERIAL","Completo",IF(AD1800="COMPLETO","Completo","Incompleto"))))))</f>
        <v>Incompleto</v>
      </c>
      <c r="AG1800">
        <f>IF(B1800&gt;0,_xlfn.XLOOKUP(B1800,IW49BLTOTAL!A:A,IW49BLTOTAL!H:H),"")</f>
        <v>1</v>
      </c>
      <c r="AH1800" t="str">
        <f>IF(IFERROR(_xlfn.XLOOKUP(B1800,'Detalle custodia'!B:B,'Detalle custodia'!O:O),"")="custodia","Completo","")</f>
        <v/>
      </c>
    </row>
    <row r="1801" spans="1:34" x14ac:dyDescent="0.35">
      <c r="A1801" t="s">
        <v>134</v>
      </c>
      <c r="B1801">
        <v>6466719</v>
      </c>
      <c r="C1801" t="s">
        <v>123</v>
      </c>
      <c r="D1801" t="s">
        <v>962</v>
      </c>
      <c r="E1801" t="s">
        <v>310</v>
      </c>
      <c r="F1801" t="s">
        <v>133</v>
      </c>
      <c r="G1801" t="s">
        <v>132</v>
      </c>
      <c r="H1801" s="16">
        <v>45845</v>
      </c>
      <c r="I1801" s="16">
        <v>45845</v>
      </c>
      <c r="J1801" t="s">
        <v>856</v>
      </c>
      <c r="K1801">
        <v>1210101</v>
      </c>
      <c r="L1801" t="s">
        <v>271</v>
      </c>
      <c r="O1801">
        <v>10014658</v>
      </c>
      <c r="P1801" t="s">
        <v>134</v>
      </c>
      <c r="Q1801">
        <v>0</v>
      </c>
      <c r="R1801" t="s">
        <v>342</v>
      </c>
      <c r="S1801" t="s">
        <v>342</v>
      </c>
      <c r="T1801">
        <v>11448787</v>
      </c>
      <c r="U1801" s="16">
        <v>45520</v>
      </c>
      <c r="V1801" s="16">
        <v>45845</v>
      </c>
      <c r="W1801" s="16">
        <v>45805</v>
      </c>
      <c r="X1801">
        <v>0</v>
      </c>
      <c r="Y1801">
        <v>1290900</v>
      </c>
      <c r="Z1801" t="s">
        <v>1568</v>
      </c>
      <c r="AA1801" t="s">
        <v>248</v>
      </c>
      <c r="AB1801" t="s">
        <v>121</v>
      </c>
      <c r="AC1801" t="s">
        <v>255</v>
      </c>
      <c r="AD1801" t="s">
        <v>141</v>
      </c>
      <c r="AE1801" t="str">
        <f>IF(B1801&gt;0,IF(B1801&gt;0,(IF(B1801&lt;&gt;'PLAN SEMANAL'!$A$2,BLTOTAL!AA1801,""))),"")</f>
        <v>PERFORACIO</v>
      </c>
      <c r="AF1801" t="str">
        <f>IF(AH1801="Completo","Completo",IF(IF(B1801&gt;0,_xlfn.XLOOKUP(B1801,'Detalle reservas completas fesa'!K:K,'Detalle reservas completas fesa'!Q:Q,_xlfn.XLOOKUP(B1801,'MB25'!L:L,'MB25'!Q:Q,"Incompleto")),"")="PENDIENTE","Incompleto",IF(B1801&gt;0,_xlfn.XLOOKUP(B1801,'Detalle reservas completas fesa'!K:K,'Detalle reservas completas fesa'!Q:Q,IF(AD1801="SIN MATERIAL","Completo",IF(AD1801="COMPLETO","Completo","Incompleto"))))))</f>
        <v>Incompleto</v>
      </c>
      <c r="AG1801">
        <f>IF(B1801&gt;0,_xlfn.XLOOKUP(B1801,IW49BLTOTAL!A:A,IW49BLTOTAL!H:H),"")</f>
        <v>1</v>
      </c>
      <c r="AH1801" t="str">
        <f>IF(IFERROR(_xlfn.XLOOKUP(B1801,'Detalle custodia'!B:B,'Detalle custodia'!O:O),"")="custodia","Completo","")</f>
        <v/>
      </c>
    </row>
    <row r="1802" spans="1:34" x14ac:dyDescent="0.35">
      <c r="A1802" t="s">
        <v>134</v>
      </c>
      <c r="B1802">
        <v>6466710</v>
      </c>
      <c r="C1802" t="s">
        <v>123</v>
      </c>
      <c r="D1802" t="s">
        <v>963</v>
      </c>
      <c r="E1802" t="s">
        <v>310</v>
      </c>
      <c r="F1802" t="s">
        <v>125</v>
      </c>
      <c r="G1802" t="s">
        <v>136</v>
      </c>
      <c r="H1802" s="16">
        <v>45845</v>
      </c>
      <c r="I1802" s="16">
        <v>45845</v>
      </c>
      <c r="J1802" t="s">
        <v>856</v>
      </c>
      <c r="K1802">
        <v>1210101</v>
      </c>
      <c r="L1802" t="s">
        <v>271</v>
      </c>
      <c r="O1802">
        <v>10014658</v>
      </c>
      <c r="P1802" t="s">
        <v>134</v>
      </c>
      <c r="Q1802">
        <v>3521.83</v>
      </c>
      <c r="R1802" t="s">
        <v>342</v>
      </c>
      <c r="S1802" t="s">
        <v>342</v>
      </c>
      <c r="T1802">
        <v>11449225</v>
      </c>
      <c r="U1802" s="16">
        <v>45520</v>
      </c>
      <c r="V1802" s="16">
        <v>45845</v>
      </c>
      <c r="W1802" s="16">
        <v>45805</v>
      </c>
      <c r="X1802">
        <v>3521.83</v>
      </c>
      <c r="Y1802">
        <v>1290900</v>
      </c>
      <c r="Z1802" t="s">
        <v>1568</v>
      </c>
      <c r="AA1802" t="s">
        <v>248</v>
      </c>
      <c r="AB1802" t="s">
        <v>121</v>
      </c>
      <c r="AC1802" t="s">
        <v>255</v>
      </c>
      <c r="AD1802" t="s">
        <v>141</v>
      </c>
      <c r="AE1802" t="str">
        <f>IF(B1802&gt;0,IF(B1802&gt;0,(IF(B1802&lt;&gt;'PLAN SEMANAL'!$A$2,BLTOTAL!AA1802,""))),"")</f>
        <v>PERFORACIO</v>
      </c>
      <c r="AF1802" t="str">
        <f>IF(AH1802="Completo","Completo",IF(IF(B1802&gt;0,_xlfn.XLOOKUP(B1802,'Detalle reservas completas fesa'!K:K,'Detalle reservas completas fesa'!Q:Q,_xlfn.XLOOKUP(B1802,'MB25'!L:L,'MB25'!Q:Q,"Incompleto")),"")="PENDIENTE","Incompleto",IF(B1802&gt;0,_xlfn.XLOOKUP(B1802,'Detalle reservas completas fesa'!K:K,'Detalle reservas completas fesa'!Q:Q,IF(AD1802="SIN MATERIAL","Completo",IF(AD1802="COMPLETO","Completo","Incompleto"))))))</f>
        <v>Incompleto</v>
      </c>
      <c r="AG1802">
        <f>IF(B1802&gt;0,_xlfn.XLOOKUP(B1802,IW49BLTOTAL!A:A,IW49BLTOTAL!H:H),"")</f>
        <v>4</v>
      </c>
      <c r="AH1802" t="str">
        <f>IF(IFERROR(_xlfn.XLOOKUP(B1802,'Detalle custodia'!B:B,'Detalle custodia'!O:O),"")="custodia","Completo","")</f>
        <v/>
      </c>
    </row>
    <row r="1803" spans="1:34" x14ac:dyDescent="0.35">
      <c r="A1803" t="s">
        <v>236</v>
      </c>
      <c r="B1803">
        <v>6465926</v>
      </c>
      <c r="C1803" t="s">
        <v>129</v>
      </c>
      <c r="D1803" t="s">
        <v>964</v>
      </c>
      <c r="E1803" t="s">
        <v>310</v>
      </c>
      <c r="F1803" t="s">
        <v>133</v>
      </c>
      <c r="G1803" t="s">
        <v>147</v>
      </c>
      <c r="H1803" s="16">
        <v>45839</v>
      </c>
      <c r="I1803" s="16">
        <v>45869</v>
      </c>
      <c r="J1803" t="s">
        <v>3476</v>
      </c>
      <c r="K1803">
        <v>1215152</v>
      </c>
      <c r="L1803" t="s">
        <v>283</v>
      </c>
      <c r="O1803">
        <v>10014629</v>
      </c>
      <c r="P1803" t="s">
        <v>236</v>
      </c>
      <c r="Q1803">
        <v>0</v>
      </c>
      <c r="R1803" t="s">
        <v>329</v>
      </c>
      <c r="S1803" t="s">
        <v>3901</v>
      </c>
      <c r="T1803">
        <v>11416454</v>
      </c>
      <c r="U1803" s="16">
        <v>45518</v>
      </c>
      <c r="V1803" s="16">
        <v>45839</v>
      </c>
      <c r="W1803" s="16">
        <v>45835</v>
      </c>
      <c r="X1803">
        <v>0</v>
      </c>
      <c r="Y1803">
        <v>1290900</v>
      </c>
      <c r="Z1803" t="s">
        <v>1568</v>
      </c>
      <c r="AA1803" t="s">
        <v>246</v>
      </c>
      <c r="AB1803" t="s">
        <v>121</v>
      </c>
      <c r="AC1803" t="s">
        <v>255</v>
      </c>
      <c r="AD1803" t="s">
        <v>141</v>
      </c>
      <c r="AE1803" t="str">
        <f>IF(B1803&gt;0,IF(B1803&gt;0,(IF(B1803&lt;&gt;'PLAN SEMANAL'!$A$2,BLTOTAL!AA1803,""))),"")</f>
        <v>AUXILIAR</v>
      </c>
      <c r="AF1803" t="str">
        <f>IF(AH1803="Completo","Completo",IF(IF(B1803&gt;0,_xlfn.XLOOKUP(B1803,'Detalle reservas completas fesa'!K:K,'Detalle reservas completas fesa'!Q:Q,_xlfn.XLOOKUP(B1803,'MB25'!L:L,'MB25'!Q:Q,"Incompleto")),"")="PENDIENTE","Incompleto",IF(B1803&gt;0,_xlfn.XLOOKUP(B1803,'Detalle reservas completas fesa'!K:K,'Detalle reservas completas fesa'!Q:Q,IF(AD1803="SIN MATERIAL","Completo",IF(AD1803="COMPLETO","Completo","Incompleto"))))))</f>
        <v>Incompleto</v>
      </c>
      <c r="AG1803">
        <f>IF(B1803&gt;0,_xlfn.XLOOKUP(B1803,IW49BLTOTAL!A:A,IW49BLTOTAL!H:H),"")</f>
        <v>10</v>
      </c>
      <c r="AH1803" t="str">
        <f>IF(IFERROR(_xlfn.XLOOKUP(B1803,'Detalle custodia'!B:B,'Detalle custodia'!O:O),"")="custodia","Completo","")</f>
        <v/>
      </c>
    </row>
    <row r="1804" spans="1:34" x14ac:dyDescent="0.35">
      <c r="A1804" t="s">
        <v>400</v>
      </c>
      <c r="B1804">
        <v>6465874</v>
      </c>
      <c r="C1804" t="s">
        <v>129</v>
      </c>
      <c r="D1804" t="s">
        <v>965</v>
      </c>
      <c r="E1804" t="s">
        <v>310</v>
      </c>
      <c r="F1804" t="s">
        <v>259</v>
      </c>
      <c r="G1804" t="s">
        <v>142</v>
      </c>
      <c r="H1804" s="16">
        <v>45809</v>
      </c>
      <c r="I1804" s="16">
        <v>45838</v>
      </c>
      <c r="J1804" t="s">
        <v>3478</v>
      </c>
      <c r="K1804">
        <v>1215155</v>
      </c>
      <c r="L1804" t="s">
        <v>401</v>
      </c>
      <c r="O1804">
        <v>10014646</v>
      </c>
      <c r="P1804" t="s">
        <v>400</v>
      </c>
      <c r="Q1804">
        <v>0</v>
      </c>
      <c r="R1804" t="s">
        <v>329</v>
      </c>
      <c r="S1804" t="s">
        <v>3891</v>
      </c>
      <c r="T1804">
        <v>11403169</v>
      </c>
      <c r="U1804" s="16">
        <v>45518</v>
      </c>
      <c r="V1804" s="16">
        <v>45809</v>
      </c>
      <c r="W1804" s="16">
        <v>45815</v>
      </c>
      <c r="X1804">
        <v>0</v>
      </c>
      <c r="Y1804">
        <v>1290900</v>
      </c>
      <c r="Z1804" t="s">
        <v>1568</v>
      </c>
      <c r="AA1804" t="s">
        <v>246</v>
      </c>
      <c r="AB1804" t="s">
        <v>121</v>
      </c>
      <c r="AC1804" t="s">
        <v>255</v>
      </c>
      <c r="AD1804" t="s">
        <v>141</v>
      </c>
      <c r="AE1804" t="str">
        <f>IF(B1804&gt;0,IF(B1804&gt;0,(IF(B1804&lt;&gt;'PLAN SEMANAL'!$A$2,BLTOTAL!AA1804,""))),"")</f>
        <v>AUXILIAR</v>
      </c>
      <c r="AF1804" t="str">
        <f>IF(AH1804="Completo","Completo",IF(IF(B1804&gt;0,_xlfn.XLOOKUP(B1804,'Detalle reservas completas fesa'!K:K,'Detalle reservas completas fesa'!Q:Q,_xlfn.XLOOKUP(B1804,'MB25'!L:L,'MB25'!Q:Q,"Incompleto")),"")="PENDIENTE","Incompleto",IF(B1804&gt;0,_xlfn.XLOOKUP(B1804,'Detalle reservas completas fesa'!K:K,'Detalle reservas completas fesa'!Q:Q,IF(AD1804="SIN MATERIAL","Completo",IF(AD1804="COMPLETO","Completo","Incompleto"))))))</f>
        <v>Completo</v>
      </c>
      <c r="AG1804">
        <f>IF(B1804&gt;0,_xlfn.XLOOKUP(B1804,IW49BLTOTAL!A:A,IW49BLTOTAL!H:H),"")</f>
        <v>48</v>
      </c>
      <c r="AH1804" t="str">
        <f>IF(IFERROR(_xlfn.XLOOKUP(B1804,'Detalle custodia'!B:B,'Detalle custodia'!O:O),"")="custodia","Completo","")</f>
        <v/>
      </c>
    </row>
    <row r="1805" spans="1:34" x14ac:dyDescent="0.35">
      <c r="A1805" t="s">
        <v>321</v>
      </c>
      <c r="B1805">
        <v>6465228</v>
      </c>
      <c r="C1805" t="s">
        <v>367</v>
      </c>
      <c r="D1805" t="s">
        <v>904</v>
      </c>
      <c r="E1805" t="s">
        <v>310</v>
      </c>
      <c r="F1805" t="s">
        <v>259</v>
      </c>
      <c r="G1805" t="s">
        <v>192</v>
      </c>
      <c r="H1805" s="16">
        <v>45809</v>
      </c>
      <c r="I1805" s="16">
        <v>45838</v>
      </c>
      <c r="J1805" t="s">
        <v>3478</v>
      </c>
      <c r="K1805">
        <v>1291900</v>
      </c>
      <c r="L1805" t="s">
        <v>322</v>
      </c>
      <c r="O1805">
        <v>10014727</v>
      </c>
      <c r="P1805" t="s">
        <v>185</v>
      </c>
      <c r="Q1805">
        <v>14580.61</v>
      </c>
      <c r="R1805" t="s">
        <v>269</v>
      </c>
      <c r="S1805" t="s">
        <v>308</v>
      </c>
      <c r="T1805">
        <v>11434252</v>
      </c>
      <c r="U1805" s="16">
        <v>45515</v>
      </c>
      <c r="V1805" s="16">
        <v>45809</v>
      </c>
      <c r="W1805" s="16">
        <v>45853</v>
      </c>
      <c r="X1805">
        <v>14580.61</v>
      </c>
      <c r="Y1805">
        <v>2290900</v>
      </c>
      <c r="Z1805" t="s">
        <v>1568</v>
      </c>
      <c r="AA1805" t="s">
        <v>249</v>
      </c>
      <c r="AB1805" t="s">
        <v>121</v>
      </c>
      <c r="AC1805" t="s">
        <v>255</v>
      </c>
      <c r="AD1805" t="s">
        <v>135</v>
      </c>
      <c r="AE1805" t="str">
        <f>IF(B1805&gt;0,IF(B1805&gt;0,(IF(B1805&lt;&gt;'PLAN SEMANAL'!$A$2,BLTOTAL!AA1805,""))),"")</f>
        <v>SOPORTE</v>
      </c>
      <c r="AF1805" t="str">
        <f>IF(AH1805="Completo","Completo",IF(IF(B1805&gt;0,_xlfn.XLOOKUP(B1805,'Detalle reservas completas fesa'!K:K,'Detalle reservas completas fesa'!Q:Q,_xlfn.XLOOKUP(B1805,'MB25'!L:L,'MB25'!Q:Q,"Incompleto")),"")="PENDIENTE","Incompleto",IF(B1805&gt;0,_xlfn.XLOOKUP(B1805,'Detalle reservas completas fesa'!K:K,'Detalle reservas completas fesa'!Q:Q,IF(AD1805="SIN MATERIAL","Completo",IF(AD1805="COMPLETO","Completo","Incompleto"))))))</f>
        <v>Incompleto</v>
      </c>
      <c r="AG1805">
        <f>IF(B1805&gt;0,_xlfn.XLOOKUP(B1805,IW49BLTOTAL!A:A,IW49BLTOTAL!H:H),"")</f>
        <v>0</v>
      </c>
      <c r="AH1805" t="str">
        <f>IF(IFERROR(_xlfn.XLOOKUP(B1805,'Detalle custodia'!B:B,'Detalle custodia'!O:O),"")="custodia","Completo","")</f>
        <v/>
      </c>
    </row>
    <row r="1806" spans="1:34" x14ac:dyDescent="0.35">
      <c r="A1806" t="s">
        <v>218</v>
      </c>
      <c r="B1806">
        <v>6464656</v>
      </c>
      <c r="C1806" t="s">
        <v>129</v>
      </c>
      <c r="D1806" t="s">
        <v>492</v>
      </c>
      <c r="E1806" t="s">
        <v>310</v>
      </c>
      <c r="F1806" t="s">
        <v>125</v>
      </c>
      <c r="G1806" t="s">
        <v>190</v>
      </c>
      <c r="H1806" s="16">
        <v>45839</v>
      </c>
      <c r="I1806" s="16">
        <v>45869</v>
      </c>
      <c r="J1806" t="s">
        <v>3476</v>
      </c>
      <c r="K1806">
        <v>1215150</v>
      </c>
      <c r="L1806" t="s">
        <v>279</v>
      </c>
      <c r="O1806">
        <v>10014633</v>
      </c>
      <c r="P1806" t="s">
        <v>218</v>
      </c>
      <c r="Q1806">
        <v>0</v>
      </c>
      <c r="R1806" t="s">
        <v>347</v>
      </c>
      <c r="S1806" t="s">
        <v>3901</v>
      </c>
      <c r="T1806">
        <v>11430250</v>
      </c>
      <c r="U1806" s="16">
        <v>45515</v>
      </c>
      <c r="V1806" s="16">
        <v>45839</v>
      </c>
      <c r="W1806" s="16">
        <v>45835</v>
      </c>
      <c r="X1806">
        <v>0</v>
      </c>
      <c r="Y1806">
        <v>1290900</v>
      </c>
      <c r="Z1806" t="s">
        <v>1568</v>
      </c>
      <c r="AA1806" t="s">
        <v>246</v>
      </c>
      <c r="AB1806" t="s">
        <v>121</v>
      </c>
      <c r="AC1806" t="s">
        <v>255</v>
      </c>
      <c r="AD1806" t="s">
        <v>189</v>
      </c>
      <c r="AE1806" t="str">
        <f>IF(B1806&gt;0,IF(B1806&gt;0,(IF(B1806&lt;&gt;'PLAN SEMANAL'!$A$2,BLTOTAL!AA1806,""))),"")</f>
        <v>AUXILIAR</v>
      </c>
      <c r="AF1806" t="str">
        <f>IF(AH1806="Completo","Completo",IF(IF(B1806&gt;0,_xlfn.XLOOKUP(B1806,'Detalle reservas completas fesa'!K:K,'Detalle reservas completas fesa'!Q:Q,_xlfn.XLOOKUP(B1806,'MB25'!L:L,'MB25'!Q:Q,"Incompleto")),"")="PENDIENTE","Incompleto",IF(B1806&gt;0,_xlfn.XLOOKUP(B1806,'Detalle reservas completas fesa'!K:K,'Detalle reservas completas fesa'!Q:Q,IF(AD1806="SIN MATERIAL","Completo",IF(AD1806="COMPLETO","Completo","Incompleto"))))))</f>
        <v>Completo</v>
      </c>
      <c r="AG1806">
        <f>IF(B1806&gt;0,_xlfn.XLOOKUP(B1806,IW49BLTOTAL!A:A,IW49BLTOTAL!H:H),"")</f>
        <v>12</v>
      </c>
      <c r="AH1806" t="str">
        <f>IF(IFERROR(_xlfn.XLOOKUP(B1806,'Detalle custodia'!B:B,'Detalle custodia'!O:O),"")="custodia","Completo","")</f>
        <v/>
      </c>
    </row>
    <row r="1807" spans="1:34" x14ac:dyDescent="0.35">
      <c r="A1807" t="s">
        <v>218</v>
      </c>
      <c r="B1807">
        <v>6464645</v>
      </c>
      <c r="C1807" t="s">
        <v>129</v>
      </c>
      <c r="D1807" t="s">
        <v>905</v>
      </c>
      <c r="E1807" t="s">
        <v>310</v>
      </c>
      <c r="F1807" t="s">
        <v>125</v>
      </c>
      <c r="G1807" t="s">
        <v>190</v>
      </c>
      <c r="H1807" s="16">
        <v>45839</v>
      </c>
      <c r="I1807" s="16">
        <v>45869</v>
      </c>
      <c r="J1807" t="s">
        <v>3476</v>
      </c>
      <c r="K1807">
        <v>1215150</v>
      </c>
      <c r="L1807" t="s">
        <v>279</v>
      </c>
      <c r="O1807">
        <v>10014633</v>
      </c>
      <c r="P1807" t="s">
        <v>218</v>
      </c>
      <c r="Q1807">
        <v>0</v>
      </c>
      <c r="R1807" t="s">
        <v>347</v>
      </c>
      <c r="S1807" t="s">
        <v>3901</v>
      </c>
      <c r="T1807">
        <v>11405792</v>
      </c>
      <c r="U1807" s="16">
        <v>45515</v>
      </c>
      <c r="V1807" s="16">
        <v>45839</v>
      </c>
      <c r="W1807" s="16">
        <v>45835</v>
      </c>
      <c r="X1807">
        <v>0</v>
      </c>
      <c r="Y1807">
        <v>1290900</v>
      </c>
      <c r="Z1807" t="s">
        <v>1568</v>
      </c>
      <c r="AA1807" t="s">
        <v>246</v>
      </c>
      <c r="AB1807" t="s">
        <v>121</v>
      </c>
      <c r="AC1807" t="s">
        <v>255</v>
      </c>
      <c r="AD1807" t="s">
        <v>189</v>
      </c>
      <c r="AE1807" t="str">
        <f>IF(B1807&gt;0,IF(B1807&gt;0,(IF(B1807&lt;&gt;'PLAN SEMANAL'!$A$2,BLTOTAL!AA1807,""))),"")</f>
        <v>AUXILIAR</v>
      </c>
      <c r="AF1807" t="str">
        <f>IF(AH1807="Completo","Completo",IF(IF(B1807&gt;0,_xlfn.XLOOKUP(B1807,'Detalle reservas completas fesa'!K:K,'Detalle reservas completas fesa'!Q:Q,_xlfn.XLOOKUP(B1807,'MB25'!L:L,'MB25'!Q:Q,"Incompleto")),"")="PENDIENTE","Incompleto",IF(B1807&gt;0,_xlfn.XLOOKUP(B1807,'Detalle reservas completas fesa'!K:K,'Detalle reservas completas fesa'!Q:Q,IF(AD1807="SIN MATERIAL","Completo",IF(AD1807="COMPLETO","Completo","Incompleto"))))))</f>
        <v>Completo</v>
      </c>
      <c r="AG1807">
        <f>IF(B1807&gt;0,_xlfn.XLOOKUP(B1807,IW49BLTOTAL!A:A,IW49BLTOTAL!H:H),"")</f>
        <v>4</v>
      </c>
      <c r="AH1807" t="str">
        <f>IF(IFERROR(_xlfn.XLOOKUP(B1807,'Detalle custodia'!B:B,'Detalle custodia'!O:O),"")="custodia","Completo","")</f>
        <v/>
      </c>
    </row>
    <row r="1808" spans="1:34" x14ac:dyDescent="0.35">
      <c r="A1808" t="s">
        <v>156</v>
      </c>
      <c r="B1808">
        <v>6463517</v>
      </c>
      <c r="C1808" t="s">
        <v>138</v>
      </c>
      <c r="D1808" t="s">
        <v>900</v>
      </c>
      <c r="E1808" t="s">
        <v>310</v>
      </c>
      <c r="F1808" t="s">
        <v>125</v>
      </c>
      <c r="G1808" t="s">
        <v>127</v>
      </c>
      <c r="H1808" s="16">
        <v>45809</v>
      </c>
      <c r="I1808" s="16">
        <v>45838</v>
      </c>
      <c r="J1808" t="s">
        <v>3478</v>
      </c>
      <c r="K1808">
        <v>2230131</v>
      </c>
      <c r="L1808" t="s">
        <v>311</v>
      </c>
      <c r="O1808">
        <v>10016283</v>
      </c>
      <c r="P1808" t="s">
        <v>156</v>
      </c>
      <c r="Q1808">
        <v>0</v>
      </c>
      <c r="R1808" t="s">
        <v>262</v>
      </c>
      <c r="S1808" t="s">
        <v>347</v>
      </c>
      <c r="T1808">
        <v>11448903</v>
      </c>
      <c r="U1808" s="16">
        <v>45512</v>
      </c>
      <c r="V1808" s="16">
        <v>45809</v>
      </c>
      <c r="W1808" s="16">
        <v>45805</v>
      </c>
      <c r="X1808">
        <v>0</v>
      </c>
      <c r="Y1808">
        <v>1290900</v>
      </c>
      <c r="Z1808" t="s">
        <v>1568</v>
      </c>
      <c r="AA1808" t="s">
        <v>249</v>
      </c>
      <c r="AB1808" t="s">
        <v>121</v>
      </c>
      <c r="AC1808" t="s">
        <v>255</v>
      </c>
      <c r="AD1808" t="s">
        <v>122</v>
      </c>
      <c r="AE1808" t="str">
        <f>IF(B1808&gt;0,IF(B1808&gt;0,(IF(B1808&lt;&gt;'PLAN SEMANAL'!$A$2,BLTOTAL!AA1808,""))),"")</f>
        <v>SOPORTE</v>
      </c>
      <c r="AF1808" t="str">
        <f>IF(AH1808="Completo","Completo",IF(IF(B1808&gt;0,_xlfn.XLOOKUP(B1808,'Detalle reservas completas fesa'!K:K,'Detalle reservas completas fesa'!Q:Q,_xlfn.XLOOKUP(B1808,'MB25'!L:L,'MB25'!Q:Q,"Incompleto")),"")="PENDIENTE","Incompleto",IF(B1808&gt;0,_xlfn.XLOOKUP(B1808,'Detalle reservas completas fesa'!K:K,'Detalle reservas completas fesa'!Q:Q,IF(AD1808="SIN MATERIAL","Completo",IF(AD1808="COMPLETO","Completo","Incompleto"))))))</f>
        <v>Completo</v>
      </c>
      <c r="AG1808">
        <f>IF(B1808&gt;0,_xlfn.XLOOKUP(B1808,IW49BLTOTAL!A:A,IW49BLTOTAL!H:H),"")</f>
        <v>4</v>
      </c>
      <c r="AH1808" t="str">
        <f>IF(IFERROR(_xlfn.XLOOKUP(B1808,'Detalle custodia'!B:B,'Detalle custodia'!O:O),"")="custodia","Completo","")</f>
        <v/>
      </c>
    </row>
    <row r="1809" spans="1:34" x14ac:dyDescent="0.35">
      <c r="A1809" t="s">
        <v>155</v>
      </c>
      <c r="B1809">
        <v>6462670</v>
      </c>
      <c r="C1809" t="s">
        <v>129</v>
      </c>
      <c r="D1809" t="s">
        <v>886</v>
      </c>
      <c r="E1809" t="s">
        <v>310</v>
      </c>
      <c r="F1809" t="s">
        <v>259</v>
      </c>
      <c r="G1809" t="s">
        <v>192</v>
      </c>
      <c r="H1809" s="16">
        <v>45809</v>
      </c>
      <c r="I1809" s="16">
        <v>45809</v>
      </c>
      <c r="J1809" t="s">
        <v>856</v>
      </c>
      <c r="K1809">
        <v>1215155</v>
      </c>
      <c r="L1809" t="s">
        <v>276</v>
      </c>
      <c r="O1809">
        <v>10014647</v>
      </c>
      <c r="P1809" t="s">
        <v>155</v>
      </c>
      <c r="Q1809">
        <v>18288.95</v>
      </c>
      <c r="R1809" t="s">
        <v>329</v>
      </c>
      <c r="S1809" t="s">
        <v>343</v>
      </c>
      <c r="T1809">
        <v>11443197</v>
      </c>
      <c r="U1809" s="16">
        <v>45510</v>
      </c>
      <c r="V1809" s="16">
        <v>45809</v>
      </c>
      <c r="W1809" s="16">
        <v>45794</v>
      </c>
      <c r="X1809">
        <v>18288.95</v>
      </c>
      <c r="Y1809">
        <v>1290900</v>
      </c>
      <c r="Z1809" t="s">
        <v>1568</v>
      </c>
      <c r="AA1809" t="s">
        <v>246</v>
      </c>
      <c r="AB1809" t="s">
        <v>121</v>
      </c>
      <c r="AC1809" t="s">
        <v>255</v>
      </c>
      <c r="AD1809" t="s">
        <v>135</v>
      </c>
      <c r="AE1809" t="str">
        <f>IF(B1809&gt;0,IF(B1809&gt;0,(IF(B1809&lt;&gt;'PLAN SEMANAL'!$A$2,BLTOTAL!AA1809,""))),"")</f>
        <v>AUXILIAR</v>
      </c>
      <c r="AF1809" t="str">
        <f>IF(AH1809="Completo","Completo",IF(IF(B1809&gt;0,_xlfn.XLOOKUP(B1809,'Detalle reservas completas fesa'!K:K,'Detalle reservas completas fesa'!Q:Q,_xlfn.XLOOKUP(B1809,'MB25'!L:L,'MB25'!Q:Q,"Incompleto")),"")="PENDIENTE","Incompleto",IF(B1809&gt;0,_xlfn.XLOOKUP(B1809,'Detalle reservas completas fesa'!K:K,'Detalle reservas completas fesa'!Q:Q,IF(AD1809="SIN MATERIAL","Completo",IF(AD1809="COMPLETO","Completo","Incompleto"))))))</f>
        <v>Incompleto</v>
      </c>
      <c r="AG1809">
        <f>IF(B1809&gt;0,_xlfn.XLOOKUP(B1809,IW49BLTOTAL!A:A,IW49BLTOTAL!H:H),"")</f>
        <v>18</v>
      </c>
      <c r="AH1809" t="str">
        <f>IF(IFERROR(_xlfn.XLOOKUP(B1809,'Detalle custodia'!B:B,'Detalle custodia'!O:O),"")="custodia","Completo","")</f>
        <v/>
      </c>
    </row>
    <row r="1810" spans="1:34" x14ac:dyDescent="0.35">
      <c r="A1810" t="s">
        <v>152</v>
      </c>
      <c r="B1810">
        <v>6462643</v>
      </c>
      <c r="C1810" t="s">
        <v>129</v>
      </c>
      <c r="D1810" t="s">
        <v>885</v>
      </c>
      <c r="E1810" t="s">
        <v>310</v>
      </c>
      <c r="F1810" t="s">
        <v>133</v>
      </c>
      <c r="G1810" t="s">
        <v>132</v>
      </c>
      <c r="H1810" s="16">
        <v>45839</v>
      </c>
      <c r="I1810" s="16">
        <v>45869</v>
      </c>
      <c r="J1810" t="s">
        <v>856</v>
      </c>
      <c r="K1810">
        <v>1215156</v>
      </c>
      <c r="L1810" t="s">
        <v>307</v>
      </c>
      <c r="O1810">
        <v>10014641</v>
      </c>
      <c r="P1810" t="s">
        <v>152</v>
      </c>
      <c r="Q1810">
        <v>0</v>
      </c>
      <c r="R1810" t="s">
        <v>329</v>
      </c>
      <c r="S1810" t="s">
        <v>3891</v>
      </c>
      <c r="T1810">
        <v>11440053</v>
      </c>
      <c r="U1810" s="16">
        <v>45509</v>
      </c>
      <c r="V1810" s="16">
        <v>45839</v>
      </c>
      <c r="W1810" s="16">
        <v>45806</v>
      </c>
      <c r="X1810">
        <v>0</v>
      </c>
      <c r="Y1810">
        <v>1290900</v>
      </c>
      <c r="Z1810" t="s">
        <v>1568</v>
      </c>
      <c r="AA1810" t="s">
        <v>246</v>
      </c>
      <c r="AB1810" t="s">
        <v>121</v>
      </c>
      <c r="AC1810" t="s">
        <v>255</v>
      </c>
      <c r="AD1810" t="s">
        <v>141</v>
      </c>
      <c r="AE1810" t="str">
        <f>IF(B1810&gt;0,IF(B1810&gt;0,(IF(B1810&lt;&gt;'PLAN SEMANAL'!$A$2,BLTOTAL!AA1810,""))),"")</f>
        <v>AUXILIAR</v>
      </c>
      <c r="AF1810" t="str">
        <f>IF(AH1810="Completo","Completo",IF(IF(B1810&gt;0,_xlfn.XLOOKUP(B1810,'Detalle reservas completas fesa'!K:K,'Detalle reservas completas fesa'!Q:Q,_xlfn.XLOOKUP(B1810,'MB25'!L:L,'MB25'!Q:Q,"Incompleto")),"")="PENDIENTE","Incompleto",IF(B1810&gt;0,_xlfn.XLOOKUP(B1810,'Detalle reservas completas fesa'!K:K,'Detalle reservas completas fesa'!Q:Q,IF(AD1810="SIN MATERIAL","Completo",IF(AD1810="COMPLETO","Completo","Incompleto"))))))</f>
        <v>Incompleto</v>
      </c>
      <c r="AG1810">
        <f>IF(B1810&gt;0,_xlfn.XLOOKUP(B1810,IW49BLTOTAL!A:A,IW49BLTOTAL!H:H),"")</f>
        <v>3</v>
      </c>
      <c r="AH1810" t="str">
        <f>IF(IFERROR(_xlfn.XLOOKUP(B1810,'Detalle custodia'!B:B,'Detalle custodia'!O:O),"")="custodia","Completo","")</f>
        <v/>
      </c>
    </row>
    <row r="1811" spans="1:34" x14ac:dyDescent="0.35">
      <c r="A1811" t="s">
        <v>244</v>
      </c>
      <c r="B1811">
        <v>6462526</v>
      </c>
      <c r="C1811" t="s">
        <v>129</v>
      </c>
      <c r="D1811" t="s">
        <v>887</v>
      </c>
      <c r="E1811" t="s">
        <v>310</v>
      </c>
      <c r="F1811" t="s">
        <v>125</v>
      </c>
      <c r="G1811" t="s">
        <v>190</v>
      </c>
      <c r="H1811" s="16">
        <v>45839</v>
      </c>
      <c r="I1811" s="16">
        <v>45869</v>
      </c>
      <c r="J1811" t="s">
        <v>3476</v>
      </c>
      <c r="K1811">
        <v>1215155</v>
      </c>
      <c r="L1811" t="s">
        <v>344</v>
      </c>
      <c r="O1811">
        <v>10017710</v>
      </c>
      <c r="P1811" t="s">
        <v>244</v>
      </c>
      <c r="Q1811">
        <v>0</v>
      </c>
      <c r="R1811" t="s">
        <v>329</v>
      </c>
      <c r="S1811" t="s">
        <v>3901</v>
      </c>
      <c r="T1811">
        <v>11434329</v>
      </c>
      <c r="U1811" s="16">
        <v>45509</v>
      </c>
      <c r="V1811" s="16">
        <v>45839</v>
      </c>
      <c r="W1811" s="16">
        <v>45835</v>
      </c>
      <c r="X1811">
        <v>0</v>
      </c>
      <c r="Y1811">
        <v>1290900</v>
      </c>
      <c r="Z1811" t="s">
        <v>1568</v>
      </c>
      <c r="AA1811" t="s">
        <v>246</v>
      </c>
      <c r="AB1811" t="s">
        <v>121</v>
      </c>
      <c r="AC1811" t="s">
        <v>255</v>
      </c>
      <c r="AD1811" t="s">
        <v>189</v>
      </c>
      <c r="AE1811" t="str">
        <f>IF(B1811&gt;0,IF(B1811&gt;0,(IF(B1811&lt;&gt;'PLAN SEMANAL'!$A$2,BLTOTAL!AA1811,""))),"")</f>
        <v>AUXILIAR</v>
      </c>
      <c r="AF1811" t="str">
        <f>IF(AH1811="Completo","Completo",IF(IF(B1811&gt;0,_xlfn.XLOOKUP(B1811,'Detalle reservas completas fesa'!K:K,'Detalle reservas completas fesa'!Q:Q,_xlfn.XLOOKUP(B1811,'MB25'!L:L,'MB25'!Q:Q,"Incompleto")),"")="PENDIENTE","Incompleto",IF(B1811&gt;0,_xlfn.XLOOKUP(B1811,'Detalle reservas completas fesa'!K:K,'Detalle reservas completas fesa'!Q:Q,IF(AD1811="SIN MATERIAL","Completo",IF(AD1811="COMPLETO","Completo","Incompleto"))))))</f>
        <v>Completo</v>
      </c>
      <c r="AG1811">
        <f>IF(B1811&gt;0,_xlfn.XLOOKUP(B1811,IW49BLTOTAL!A:A,IW49BLTOTAL!H:H),"")</f>
        <v>6</v>
      </c>
      <c r="AH1811" t="str">
        <f>IF(IFERROR(_xlfn.XLOOKUP(B1811,'Detalle custodia'!B:B,'Detalle custodia'!O:O),"")="custodia","Completo","")</f>
        <v/>
      </c>
    </row>
    <row r="1812" spans="1:34" x14ac:dyDescent="0.35">
      <c r="A1812" t="s">
        <v>155</v>
      </c>
      <c r="B1812">
        <v>6462523</v>
      </c>
      <c r="C1812" t="s">
        <v>129</v>
      </c>
      <c r="D1812" t="s">
        <v>888</v>
      </c>
      <c r="E1812" t="s">
        <v>310</v>
      </c>
      <c r="F1812" t="s">
        <v>410</v>
      </c>
      <c r="G1812" t="s">
        <v>132</v>
      </c>
      <c r="H1812" s="16">
        <v>45839</v>
      </c>
      <c r="I1812" s="16">
        <v>45869</v>
      </c>
      <c r="J1812" t="s">
        <v>856</v>
      </c>
      <c r="K1812">
        <v>1215155</v>
      </c>
      <c r="L1812" t="s">
        <v>276</v>
      </c>
      <c r="O1812">
        <v>10014647</v>
      </c>
      <c r="P1812" t="s">
        <v>155</v>
      </c>
      <c r="Q1812">
        <v>0</v>
      </c>
      <c r="R1812" t="s">
        <v>329</v>
      </c>
      <c r="S1812" t="s">
        <v>3891</v>
      </c>
      <c r="T1812">
        <v>11426150</v>
      </c>
      <c r="U1812" s="16">
        <v>45509</v>
      </c>
      <c r="V1812" s="16">
        <v>45839</v>
      </c>
      <c r="W1812" s="16">
        <v>45806</v>
      </c>
      <c r="X1812">
        <v>0</v>
      </c>
      <c r="Y1812">
        <v>1290900</v>
      </c>
      <c r="Z1812" t="s">
        <v>1568</v>
      </c>
      <c r="AA1812" t="s">
        <v>246</v>
      </c>
      <c r="AB1812" t="s">
        <v>121</v>
      </c>
      <c r="AC1812" t="s">
        <v>255</v>
      </c>
      <c r="AE1812" t="str">
        <f>IF(B1812&gt;0,IF(B1812&gt;0,(IF(B1812&lt;&gt;'PLAN SEMANAL'!$A$2,BLTOTAL!AA1812,""))),"")</f>
        <v>AUXILIAR</v>
      </c>
      <c r="AF1812" t="str">
        <f>IF(AH1812="Completo","Completo",IF(IF(B1812&gt;0,_xlfn.XLOOKUP(B1812,'Detalle reservas completas fesa'!K:K,'Detalle reservas completas fesa'!Q:Q,_xlfn.XLOOKUP(B1812,'MB25'!L:L,'MB25'!Q:Q,"Incompleto")),"")="PENDIENTE","Incompleto",IF(B1812&gt;0,_xlfn.XLOOKUP(B1812,'Detalle reservas completas fesa'!K:K,'Detalle reservas completas fesa'!Q:Q,IF(AD1812="SIN MATERIAL","Completo",IF(AD1812="COMPLETO","Completo","Incompleto"))))))</f>
        <v>Incompleto</v>
      </c>
      <c r="AG1812">
        <f>IF(B1812&gt;0,_xlfn.XLOOKUP(B1812,IW49BLTOTAL!A:A,IW49BLTOTAL!H:H),"")</f>
        <v>1</v>
      </c>
      <c r="AH1812" t="str">
        <f>IF(IFERROR(_xlfn.XLOOKUP(B1812,'Detalle custodia'!B:B,'Detalle custodia'!O:O),"")="custodia","Completo","")</f>
        <v/>
      </c>
    </row>
    <row r="1813" spans="1:34" x14ac:dyDescent="0.35">
      <c r="A1813" t="s">
        <v>178</v>
      </c>
      <c r="B1813">
        <v>6462430</v>
      </c>
      <c r="C1813" t="s">
        <v>129</v>
      </c>
      <c r="D1813" t="s">
        <v>889</v>
      </c>
      <c r="E1813" t="s">
        <v>310</v>
      </c>
      <c r="F1813" t="s">
        <v>379</v>
      </c>
      <c r="G1813" t="s">
        <v>136</v>
      </c>
      <c r="H1813" s="16">
        <v>45839</v>
      </c>
      <c r="I1813" s="16">
        <v>45869</v>
      </c>
      <c r="J1813" t="s">
        <v>3476</v>
      </c>
      <c r="K1813">
        <v>1215154</v>
      </c>
      <c r="L1813" t="s">
        <v>392</v>
      </c>
      <c r="O1813">
        <v>10014644</v>
      </c>
      <c r="P1813" t="s">
        <v>178</v>
      </c>
      <c r="Q1813">
        <v>1530.03</v>
      </c>
      <c r="R1813" t="s">
        <v>329</v>
      </c>
      <c r="S1813" t="s">
        <v>3901</v>
      </c>
      <c r="T1813">
        <v>11418951</v>
      </c>
      <c r="U1813" s="16">
        <v>45509</v>
      </c>
      <c r="V1813" s="16">
        <v>45839</v>
      </c>
      <c r="W1813" s="16">
        <v>45835</v>
      </c>
      <c r="X1813">
        <v>1530.03</v>
      </c>
      <c r="Y1813">
        <v>1290900</v>
      </c>
      <c r="Z1813" t="s">
        <v>1568</v>
      </c>
      <c r="AA1813" t="s">
        <v>246</v>
      </c>
      <c r="AB1813" t="s">
        <v>121</v>
      </c>
      <c r="AC1813" t="s">
        <v>255</v>
      </c>
      <c r="AD1813" t="s">
        <v>135</v>
      </c>
      <c r="AE1813" t="str">
        <f>IF(B1813&gt;0,IF(B1813&gt;0,(IF(B1813&lt;&gt;'PLAN SEMANAL'!$A$2,BLTOTAL!AA1813,""))),"")</f>
        <v>AUXILIAR</v>
      </c>
      <c r="AF1813" t="str">
        <f>IF(AH1813="Completo","Completo",IF(IF(B1813&gt;0,_xlfn.XLOOKUP(B1813,'Detalle reservas completas fesa'!K:K,'Detalle reservas completas fesa'!Q:Q,_xlfn.XLOOKUP(B1813,'MB25'!L:L,'MB25'!Q:Q,"Incompleto")),"")="PENDIENTE","Incompleto",IF(B1813&gt;0,_xlfn.XLOOKUP(B1813,'Detalle reservas completas fesa'!K:K,'Detalle reservas completas fesa'!Q:Q,IF(AD1813="SIN MATERIAL","Completo",IF(AD1813="COMPLETO","Completo","Incompleto"))))))</f>
        <v>Incompleto</v>
      </c>
      <c r="AG1813">
        <f>IF(B1813&gt;0,_xlfn.XLOOKUP(B1813,IW49BLTOTAL!A:A,IW49BLTOTAL!H:H),"")</f>
        <v>16</v>
      </c>
      <c r="AH1813" t="str">
        <f>IF(IFERROR(_xlfn.XLOOKUP(B1813,'Detalle custodia'!B:B,'Detalle custodia'!O:O),"")="custodia","Completo","")</f>
        <v/>
      </c>
    </row>
    <row r="1814" spans="1:34" x14ac:dyDescent="0.35">
      <c r="A1814" t="s">
        <v>144</v>
      </c>
      <c r="B1814">
        <v>6462285</v>
      </c>
      <c r="C1814" t="s">
        <v>138</v>
      </c>
      <c r="D1814" t="s">
        <v>890</v>
      </c>
      <c r="E1814" t="s">
        <v>310</v>
      </c>
      <c r="F1814" t="s">
        <v>133</v>
      </c>
      <c r="G1814" t="s">
        <v>147</v>
      </c>
      <c r="H1814" s="16">
        <v>45808</v>
      </c>
      <c r="I1814" s="16">
        <v>45808</v>
      </c>
      <c r="J1814" t="s">
        <v>856</v>
      </c>
      <c r="K1814">
        <v>1216100</v>
      </c>
      <c r="L1814" t="s">
        <v>393</v>
      </c>
      <c r="O1814">
        <v>10014649</v>
      </c>
      <c r="P1814" t="s">
        <v>144</v>
      </c>
      <c r="Q1814">
        <v>0</v>
      </c>
      <c r="R1814" t="s">
        <v>349</v>
      </c>
      <c r="S1814" t="s">
        <v>347</v>
      </c>
      <c r="T1814">
        <v>11396763</v>
      </c>
      <c r="U1814" s="16">
        <v>45508</v>
      </c>
      <c r="V1814" s="16">
        <v>45808</v>
      </c>
      <c r="W1814" s="16">
        <v>45805</v>
      </c>
      <c r="X1814">
        <v>0</v>
      </c>
      <c r="Y1814">
        <v>1290900</v>
      </c>
      <c r="Z1814" t="s">
        <v>1568</v>
      </c>
      <c r="AA1814" t="s">
        <v>249</v>
      </c>
      <c r="AB1814" t="s">
        <v>121</v>
      </c>
      <c r="AC1814" t="s">
        <v>255</v>
      </c>
      <c r="AD1814" t="s">
        <v>141</v>
      </c>
      <c r="AE1814" t="str">
        <f>IF(B1814&gt;0,IF(B1814&gt;0,(IF(B1814&lt;&gt;'PLAN SEMANAL'!$A$2,BLTOTAL!AA1814,""))),"")</f>
        <v>SOPORTE</v>
      </c>
      <c r="AF1814" t="str">
        <f>IF(AH1814="Completo","Completo",IF(IF(B1814&gt;0,_xlfn.XLOOKUP(B1814,'Detalle reservas completas fesa'!K:K,'Detalle reservas completas fesa'!Q:Q,_xlfn.XLOOKUP(B1814,'MB25'!L:L,'MB25'!Q:Q,"Incompleto")),"")="PENDIENTE","Incompleto",IF(B1814&gt;0,_xlfn.XLOOKUP(B1814,'Detalle reservas completas fesa'!K:K,'Detalle reservas completas fesa'!Q:Q,IF(AD1814="SIN MATERIAL","Completo",IF(AD1814="COMPLETO","Completo","Incompleto"))))))</f>
        <v>Incompleto</v>
      </c>
      <c r="AG1814">
        <f>IF(B1814&gt;0,_xlfn.XLOOKUP(B1814,IW49BLTOTAL!A:A,IW49BLTOTAL!H:H),"")</f>
        <v>0</v>
      </c>
      <c r="AH1814" t="str">
        <f>IF(IFERROR(_xlfn.XLOOKUP(B1814,'Detalle custodia'!B:B,'Detalle custodia'!O:O),"")="custodia","Completo","")</f>
        <v/>
      </c>
    </row>
    <row r="1815" spans="1:34" x14ac:dyDescent="0.35">
      <c r="A1815" t="s">
        <v>337</v>
      </c>
      <c r="B1815">
        <v>6462034</v>
      </c>
      <c r="C1815" t="s">
        <v>129</v>
      </c>
      <c r="D1815" t="s">
        <v>891</v>
      </c>
      <c r="E1815" t="s">
        <v>310</v>
      </c>
      <c r="F1815" t="s">
        <v>125</v>
      </c>
      <c r="G1815" t="s">
        <v>136</v>
      </c>
      <c r="H1815" s="16">
        <v>45873</v>
      </c>
      <c r="I1815" s="16">
        <v>45873</v>
      </c>
      <c r="J1815" t="s">
        <v>856</v>
      </c>
      <c r="K1815">
        <v>1212121</v>
      </c>
      <c r="L1815" t="s">
        <v>338</v>
      </c>
      <c r="O1815">
        <v>10014600</v>
      </c>
      <c r="P1815" t="s">
        <v>337</v>
      </c>
      <c r="Q1815">
        <v>5675.99</v>
      </c>
      <c r="R1815" t="s">
        <v>342</v>
      </c>
      <c r="S1815" t="s">
        <v>342</v>
      </c>
      <c r="T1815">
        <v>11434328</v>
      </c>
      <c r="U1815" s="16">
        <v>45508</v>
      </c>
      <c r="V1815" s="16">
        <v>45873</v>
      </c>
      <c r="W1815" s="16">
        <v>45835</v>
      </c>
      <c r="X1815">
        <v>5675.99</v>
      </c>
      <c r="Y1815">
        <v>1290900</v>
      </c>
      <c r="Z1815" t="s">
        <v>1568</v>
      </c>
      <c r="AA1815" t="s">
        <v>247</v>
      </c>
      <c r="AB1815" t="s">
        <v>121</v>
      </c>
      <c r="AC1815" t="s">
        <v>255</v>
      </c>
      <c r="AD1815" t="s">
        <v>135</v>
      </c>
      <c r="AE1815" t="str">
        <f>IF(B1815&gt;0,IF(B1815&gt;0,(IF(B1815&lt;&gt;'PLAN SEMANAL'!$A$2,BLTOTAL!AA1815,""))),"")</f>
        <v>CARGUIO</v>
      </c>
      <c r="AF1815" t="str">
        <f>IF(AH1815="Completo","Completo",IF(IF(B1815&gt;0,_xlfn.XLOOKUP(B1815,'Detalle reservas completas fesa'!K:K,'Detalle reservas completas fesa'!Q:Q,_xlfn.XLOOKUP(B1815,'MB25'!L:L,'MB25'!Q:Q,"Incompleto")),"")="PENDIENTE","Incompleto",IF(B1815&gt;0,_xlfn.XLOOKUP(B1815,'Detalle reservas completas fesa'!K:K,'Detalle reservas completas fesa'!Q:Q,IF(AD1815="SIN MATERIAL","Completo",IF(AD1815="COMPLETO","Completo","Incompleto"))))))</f>
        <v>Incompleto</v>
      </c>
      <c r="AG1815">
        <f>IF(B1815&gt;0,_xlfn.XLOOKUP(B1815,IW49BLTOTAL!A:A,IW49BLTOTAL!H:H),"")</f>
        <v>4</v>
      </c>
      <c r="AH1815" t="str">
        <f>IF(IFERROR(_xlfn.XLOOKUP(B1815,'Detalle custodia'!B:B,'Detalle custodia'!O:O),"")="custodia","Completo","")</f>
        <v/>
      </c>
    </row>
    <row r="1816" spans="1:34" x14ac:dyDescent="0.35">
      <c r="A1816" t="s">
        <v>194</v>
      </c>
      <c r="B1816">
        <v>6461730</v>
      </c>
      <c r="C1816" t="s">
        <v>138</v>
      </c>
      <c r="D1816" t="s">
        <v>6346</v>
      </c>
      <c r="E1816" t="s">
        <v>310</v>
      </c>
      <c r="F1816" t="s">
        <v>133</v>
      </c>
      <c r="G1816" t="s">
        <v>226</v>
      </c>
      <c r="H1816" s="16">
        <v>45831</v>
      </c>
      <c r="I1816" s="16">
        <v>45837</v>
      </c>
      <c r="J1816" t="s">
        <v>856</v>
      </c>
      <c r="K1816">
        <v>1216100</v>
      </c>
      <c r="L1816" t="s">
        <v>327</v>
      </c>
      <c r="O1816">
        <v>10014648</v>
      </c>
      <c r="P1816" t="s">
        <v>194</v>
      </c>
      <c r="Q1816">
        <v>0</v>
      </c>
      <c r="R1816" t="s">
        <v>349</v>
      </c>
      <c r="S1816" t="s">
        <v>3891</v>
      </c>
      <c r="T1816">
        <v>11381079</v>
      </c>
      <c r="U1816" s="16">
        <v>45507</v>
      </c>
      <c r="V1816" s="16">
        <v>45831</v>
      </c>
      <c r="W1816" s="16">
        <v>45827</v>
      </c>
      <c r="X1816">
        <v>0</v>
      </c>
      <c r="Y1816">
        <v>1290900</v>
      </c>
      <c r="Z1816" t="s">
        <v>1568</v>
      </c>
      <c r="AA1816" t="s">
        <v>249</v>
      </c>
      <c r="AB1816" t="s">
        <v>121</v>
      </c>
      <c r="AC1816" t="s">
        <v>255</v>
      </c>
      <c r="AD1816" t="s">
        <v>189</v>
      </c>
      <c r="AE1816" t="str">
        <f>IF(B1816&gt;0,IF(B1816&gt;0,(IF(B1816&lt;&gt;'PLAN SEMANAL'!$A$2,BLTOTAL!AA1816,""))),"")</f>
        <v>SOPORTE</v>
      </c>
      <c r="AF1816" t="str">
        <f>IF(AH1816="Completo","Completo",IF(IF(B1816&gt;0,_xlfn.XLOOKUP(B1816,'Detalle reservas completas fesa'!K:K,'Detalle reservas completas fesa'!Q:Q,_xlfn.XLOOKUP(B1816,'MB25'!L:L,'MB25'!Q:Q,"Incompleto")),"")="PENDIENTE","Incompleto",IF(B1816&gt;0,_xlfn.XLOOKUP(B1816,'Detalle reservas completas fesa'!K:K,'Detalle reservas completas fesa'!Q:Q,IF(AD1816="SIN MATERIAL","Completo",IF(AD1816="COMPLETO","Completo","Incompleto"))))))</f>
        <v>Completo</v>
      </c>
      <c r="AG1816">
        <f>IF(B1816&gt;0,_xlfn.XLOOKUP(B1816,IW49BLTOTAL!A:A,IW49BLTOTAL!H:H),"")</f>
        <v>0</v>
      </c>
      <c r="AH1816" t="str">
        <f>IF(IFERROR(_xlfn.XLOOKUP(B1816,'Detalle custodia'!B:B,'Detalle custodia'!O:O),"")="custodia","Completo","")</f>
        <v/>
      </c>
    </row>
    <row r="1817" spans="1:34" x14ac:dyDescent="0.35">
      <c r="A1817" t="s">
        <v>160</v>
      </c>
      <c r="B1817">
        <v>6461720</v>
      </c>
      <c r="C1817" t="s">
        <v>129</v>
      </c>
      <c r="D1817" t="s">
        <v>893</v>
      </c>
      <c r="E1817" t="s">
        <v>310</v>
      </c>
      <c r="F1817" t="s">
        <v>133</v>
      </c>
      <c r="G1817" t="s">
        <v>226</v>
      </c>
      <c r="H1817" s="16">
        <v>45873</v>
      </c>
      <c r="I1817" s="16">
        <v>45873</v>
      </c>
      <c r="J1817" t="s">
        <v>856</v>
      </c>
      <c r="K1817">
        <v>1212121</v>
      </c>
      <c r="L1817" t="s">
        <v>346</v>
      </c>
      <c r="O1817">
        <v>10014598</v>
      </c>
      <c r="P1817" t="s">
        <v>160</v>
      </c>
      <c r="Q1817">
        <v>0</v>
      </c>
      <c r="R1817" t="s">
        <v>342</v>
      </c>
      <c r="S1817" t="s">
        <v>342</v>
      </c>
      <c r="T1817">
        <v>11446703</v>
      </c>
      <c r="U1817" s="16">
        <v>45507</v>
      </c>
      <c r="V1817" s="16">
        <v>45873</v>
      </c>
      <c r="W1817" s="16">
        <v>45835</v>
      </c>
      <c r="X1817">
        <v>0</v>
      </c>
      <c r="Y1817">
        <v>1290900</v>
      </c>
      <c r="Z1817" t="s">
        <v>1568</v>
      </c>
      <c r="AA1817" t="s">
        <v>247</v>
      </c>
      <c r="AB1817" t="s">
        <v>121</v>
      </c>
      <c r="AC1817" t="s">
        <v>255</v>
      </c>
      <c r="AD1817" t="s">
        <v>189</v>
      </c>
      <c r="AE1817" t="str">
        <f>IF(B1817&gt;0,IF(B1817&gt;0,(IF(B1817&lt;&gt;'PLAN SEMANAL'!$A$2,BLTOTAL!AA1817,""))),"")</f>
        <v>CARGUIO</v>
      </c>
      <c r="AF1817" t="str">
        <f>IF(AH1817="Completo","Completo",IF(IF(B1817&gt;0,_xlfn.XLOOKUP(B1817,'Detalle reservas completas fesa'!K:K,'Detalle reservas completas fesa'!Q:Q,_xlfn.XLOOKUP(B1817,'MB25'!L:L,'MB25'!Q:Q,"Incompleto")),"")="PENDIENTE","Incompleto",IF(B1817&gt;0,_xlfn.XLOOKUP(B1817,'Detalle reservas completas fesa'!K:K,'Detalle reservas completas fesa'!Q:Q,IF(AD1817="SIN MATERIAL","Completo",IF(AD1817="COMPLETO","Completo","Incompleto"))))))</f>
        <v>Completo</v>
      </c>
      <c r="AG1817">
        <f>IF(B1817&gt;0,_xlfn.XLOOKUP(B1817,IW49BLTOTAL!A:A,IW49BLTOTAL!H:H),"")</f>
        <v>3</v>
      </c>
      <c r="AH1817" t="str">
        <f>IF(IFERROR(_xlfn.XLOOKUP(B1817,'Detalle custodia'!B:B,'Detalle custodia'!O:O),"")="custodia","Completo","")</f>
        <v/>
      </c>
    </row>
    <row r="1818" spans="1:34" x14ac:dyDescent="0.35">
      <c r="A1818" t="s">
        <v>272</v>
      </c>
      <c r="B1818">
        <v>6459927</v>
      </c>
      <c r="C1818" t="s">
        <v>123</v>
      </c>
      <c r="D1818" t="s">
        <v>869</v>
      </c>
      <c r="E1818" t="s">
        <v>310</v>
      </c>
      <c r="F1818" t="s">
        <v>669</v>
      </c>
      <c r="G1818" t="s">
        <v>136</v>
      </c>
      <c r="H1818" s="16">
        <v>45839</v>
      </c>
      <c r="I1818" s="16">
        <v>45839</v>
      </c>
      <c r="J1818" t="s">
        <v>856</v>
      </c>
      <c r="K1818">
        <v>1210102</v>
      </c>
      <c r="L1818" t="s">
        <v>273</v>
      </c>
      <c r="O1818">
        <v>10017653</v>
      </c>
      <c r="P1818" t="s">
        <v>165</v>
      </c>
      <c r="Q1818">
        <v>660.13</v>
      </c>
      <c r="R1818" t="s">
        <v>296</v>
      </c>
      <c r="S1818" t="s">
        <v>3891</v>
      </c>
      <c r="T1818">
        <v>11443545</v>
      </c>
      <c r="U1818" s="16">
        <v>45503</v>
      </c>
      <c r="V1818" s="16">
        <v>45839</v>
      </c>
      <c r="W1818" s="16">
        <v>45801</v>
      </c>
      <c r="X1818">
        <v>660.13</v>
      </c>
      <c r="Y1818">
        <v>1290900</v>
      </c>
      <c r="Z1818" t="s">
        <v>1568</v>
      </c>
      <c r="AA1818" t="s">
        <v>248</v>
      </c>
      <c r="AB1818" t="s">
        <v>121</v>
      </c>
      <c r="AC1818" t="s">
        <v>255</v>
      </c>
      <c r="AD1818" t="s">
        <v>135</v>
      </c>
      <c r="AE1818" t="str">
        <f>IF(B1818&gt;0,IF(B1818&gt;0,(IF(B1818&lt;&gt;'PLAN SEMANAL'!$A$2,BLTOTAL!AA1818,""))),"")</f>
        <v>PERFORACIO</v>
      </c>
      <c r="AF1818" t="str">
        <f>IF(AH1818="Completo","Completo",IF(IF(B1818&gt;0,_xlfn.XLOOKUP(B1818,'Detalle reservas completas fesa'!K:K,'Detalle reservas completas fesa'!Q:Q,_xlfn.XLOOKUP(B1818,'MB25'!L:L,'MB25'!Q:Q,"Incompleto")),"")="PENDIENTE","Incompleto",IF(B1818&gt;0,_xlfn.XLOOKUP(B1818,'Detalle reservas completas fesa'!K:K,'Detalle reservas completas fesa'!Q:Q,IF(AD1818="SIN MATERIAL","Completo",IF(AD1818="COMPLETO","Completo","Incompleto"))))))</f>
        <v>Incompleto</v>
      </c>
      <c r="AG1818">
        <f>IF(B1818&gt;0,_xlfn.XLOOKUP(B1818,IW49BLTOTAL!A:A,IW49BLTOTAL!H:H),"")</f>
        <v>8</v>
      </c>
      <c r="AH1818" t="str">
        <f>IF(IFERROR(_xlfn.XLOOKUP(B1818,'Detalle custodia'!B:B,'Detalle custodia'!O:O),"")="custodia","Completo","")</f>
        <v/>
      </c>
    </row>
    <row r="1819" spans="1:34" x14ac:dyDescent="0.35">
      <c r="A1819" t="s">
        <v>173</v>
      </c>
      <c r="B1819">
        <v>6459102</v>
      </c>
      <c r="C1819" t="s">
        <v>123</v>
      </c>
      <c r="D1819" t="s">
        <v>4041</v>
      </c>
      <c r="E1819" t="s">
        <v>310</v>
      </c>
      <c r="F1819" t="s">
        <v>259</v>
      </c>
      <c r="G1819" t="s">
        <v>142</v>
      </c>
      <c r="H1819" s="16">
        <v>45809</v>
      </c>
      <c r="I1819" s="16">
        <v>45809</v>
      </c>
      <c r="J1819" t="s">
        <v>856</v>
      </c>
      <c r="K1819">
        <v>1210101</v>
      </c>
      <c r="L1819" t="s">
        <v>341</v>
      </c>
      <c r="O1819">
        <v>10014656</v>
      </c>
      <c r="P1819" t="s">
        <v>173</v>
      </c>
      <c r="Q1819">
        <v>0</v>
      </c>
      <c r="R1819" t="s">
        <v>296</v>
      </c>
      <c r="S1819" t="s">
        <v>343</v>
      </c>
      <c r="T1819">
        <v>11441071</v>
      </c>
      <c r="U1819" s="16">
        <v>45503</v>
      </c>
      <c r="V1819" s="16">
        <v>45809</v>
      </c>
      <c r="W1819" s="16">
        <v>45794</v>
      </c>
      <c r="X1819">
        <v>0</v>
      </c>
      <c r="Y1819">
        <v>1290900</v>
      </c>
      <c r="Z1819" t="s">
        <v>1568</v>
      </c>
      <c r="AA1819" t="s">
        <v>248</v>
      </c>
      <c r="AB1819" t="s">
        <v>121</v>
      </c>
      <c r="AC1819" t="s">
        <v>255</v>
      </c>
      <c r="AD1819" t="s">
        <v>141</v>
      </c>
      <c r="AE1819" t="str">
        <f>IF(B1819&gt;0,IF(B1819&gt;0,(IF(B1819&lt;&gt;'PLAN SEMANAL'!$A$2,BLTOTAL!AA1819,""))),"")</f>
        <v>PERFORACIO</v>
      </c>
      <c r="AF1819" t="str">
        <f>IF(AH1819="Completo","Completo",IF(IF(B1819&gt;0,_xlfn.XLOOKUP(B1819,'Detalle reservas completas fesa'!K:K,'Detalle reservas completas fesa'!Q:Q,_xlfn.XLOOKUP(B1819,'MB25'!L:L,'MB25'!Q:Q,"Incompleto")),"")="PENDIENTE","Incompleto",IF(B1819&gt;0,_xlfn.XLOOKUP(B1819,'Detalle reservas completas fesa'!K:K,'Detalle reservas completas fesa'!Q:Q,IF(AD1819="SIN MATERIAL","Completo",IF(AD1819="COMPLETO","Completo","Incompleto"))))))</f>
        <v>Incompleto</v>
      </c>
      <c r="AG1819">
        <f>IF(B1819&gt;0,_xlfn.XLOOKUP(B1819,IW49BLTOTAL!A:A,IW49BLTOTAL!H:H),"")</f>
        <v>16</v>
      </c>
      <c r="AH1819" t="str">
        <f>IF(IFERROR(_xlfn.XLOOKUP(B1819,'Detalle custodia'!B:B,'Detalle custodia'!O:O),"")="custodia","Completo","")</f>
        <v/>
      </c>
    </row>
    <row r="1820" spans="1:34" x14ac:dyDescent="0.35">
      <c r="A1820" t="s">
        <v>126</v>
      </c>
      <c r="B1820">
        <v>6459095</v>
      </c>
      <c r="C1820" t="s">
        <v>123</v>
      </c>
      <c r="D1820" t="s">
        <v>1468</v>
      </c>
      <c r="E1820" t="s">
        <v>310</v>
      </c>
      <c r="F1820" t="s">
        <v>259</v>
      </c>
      <c r="G1820" t="s">
        <v>405</v>
      </c>
      <c r="H1820" s="16">
        <v>45852</v>
      </c>
      <c r="I1820" s="16">
        <v>45858</v>
      </c>
      <c r="J1820" t="s">
        <v>5407</v>
      </c>
      <c r="K1820">
        <v>1210101</v>
      </c>
      <c r="L1820" t="s">
        <v>391</v>
      </c>
      <c r="M1820" s="16">
        <v>45612</v>
      </c>
      <c r="N1820" s="16">
        <v>45612</v>
      </c>
      <c r="O1820">
        <v>10014657</v>
      </c>
      <c r="P1820" t="s">
        <v>126</v>
      </c>
      <c r="Q1820">
        <v>3108.85</v>
      </c>
      <c r="R1820" t="s">
        <v>296</v>
      </c>
      <c r="S1820" t="s">
        <v>343</v>
      </c>
      <c r="T1820">
        <v>11389659</v>
      </c>
      <c r="U1820" s="16">
        <v>45503</v>
      </c>
      <c r="V1820" s="16">
        <v>45852</v>
      </c>
      <c r="W1820" s="16">
        <v>45851</v>
      </c>
      <c r="X1820">
        <v>3108.85</v>
      </c>
      <c r="Y1820">
        <v>1290900</v>
      </c>
      <c r="Z1820" t="s">
        <v>1568</v>
      </c>
      <c r="AA1820" t="s">
        <v>248</v>
      </c>
      <c r="AB1820" t="s">
        <v>121</v>
      </c>
      <c r="AC1820" t="s">
        <v>255</v>
      </c>
      <c r="AD1820" t="s">
        <v>122</v>
      </c>
      <c r="AE1820" t="str">
        <f>IF(B1820&gt;0,IF(B1820&gt;0,(IF(B1820&lt;&gt;'PLAN SEMANAL'!$A$2,BLTOTAL!AA1820,""))),"")</f>
        <v>PERFORACIO</v>
      </c>
      <c r="AF1820" t="str">
        <f>IF(AH1820="Completo","Completo",IF(IF(B1820&gt;0,_xlfn.XLOOKUP(B1820,'Detalle reservas completas fesa'!K:K,'Detalle reservas completas fesa'!Q:Q,_xlfn.XLOOKUP(B1820,'MB25'!L:L,'MB25'!Q:Q,"Incompleto")),"")="PENDIENTE","Incompleto",IF(B1820&gt;0,_xlfn.XLOOKUP(B1820,'Detalle reservas completas fesa'!K:K,'Detalle reservas completas fesa'!Q:Q,IF(AD1820="SIN MATERIAL","Completo",IF(AD1820="COMPLETO","Completo","Incompleto"))))))</f>
        <v>Completo</v>
      </c>
      <c r="AG1820">
        <f>IF(B1820&gt;0,_xlfn.XLOOKUP(B1820,IW49BLTOTAL!A:A,IW49BLTOTAL!H:H),"")</f>
        <v>12</v>
      </c>
      <c r="AH1820" t="str">
        <f>IF(IFERROR(_xlfn.XLOOKUP(B1820,'Detalle custodia'!B:B,'Detalle custodia'!O:O),"")="custodia","Completo","")</f>
        <v/>
      </c>
    </row>
    <row r="1821" spans="1:34" x14ac:dyDescent="0.35">
      <c r="A1821" t="s">
        <v>173</v>
      </c>
      <c r="B1821">
        <v>6459092</v>
      </c>
      <c r="C1821" t="s">
        <v>123</v>
      </c>
      <c r="D1821" t="s">
        <v>871</v>
      </c>
      <c r="E1821" t="s">
        <v>310</v>
      </c>
      <c r="F1821" t="s">
        <v>133</v>
      </c>
      <c r="G1821" t="s">
        <v>132</v>
      </c>
      <c r="H1821" s="16">
        <v>45839</v>
      </c>
      <c r="I1821" s="16">
        <v>45869</v>
      </c>
      <c r="J1821" t="s">
        <v>3476</v>
      </c>
      <c r="K1821">
        <v>1210101</v>
      </c>
      <c r="L1821" t="s">
        <v>341</v>
      </c>
      <c r="O1821">
        <v>10014656</v>
      </c>
      <c r="P1821" t="s">
        <v>173</v>
      </c>
      <c r="Q1821">
        <v>0</v>
      </c>
      <c r="R1821" t="s">
        <v>296</v>
      </c>
      <c r="S1821" t="s">
        <v>342</v>
      </c>
      <c r="T1821">
        <v>11434244</v>
      </c>
      <c r="U1821" s="16">
        <v>45503</v>
      </c>
      <c r="V1821" s="16">
        <v>45839</v>
      </c>
      <c r="W1821" s="16">
        <v>45833</v>
      </c>
      <c r="X1821">
        <v>0</v>
      </c>
      <c r="Y1821">
        <v>1290900</v>
      </c>
      <c r="Z1821" t="s">
        <v>1568</v>
      </c>
      <c r="AA1821" t="s">
        <v>248</v>
      </c>
      <c r="AB1821" t="s">
        <v>121</v>
      </c>
      <c r="AC1821" t="s">
        <v>255</v>
      </c>
      <c r="AD1821" t="s">
        <v>122</v>
      </c>
      <c r="AE1821" t="str">
        <f>IF(B1821&gt;0,IF(B1821&gt;0,(IF(B1821&lt;&gt;'PLAN SEMANAL'!$A$2,BLTOTAL!AA1821,""))),"")</f>
        <v>PERFORACIO</v>
      </c>
      <c r="AF1821" t="str">
        <f>IF(AH1821="Completo","Completo",IF(IF(B1821&gt;0,_xlfn.XLOOKUP(B1821,'Detalle reservas completas fesa'!K:K,'Detalle reservas completas fesa'!Q:Q,_xlfn.XLOOKUP(B1821,'MB25'!L:L,'MB25'!Q:Q,"Incompleto")),"")="PENDIENTE","Incompleto",IF(B1821&gt;0,_xlfn.XLOOKUP(B1821,'Detalle reservas completas fesa'!K:K,'Detalle reservas completas fesa'!Q:Q,IF(AD1821="SIN MATERIAL","Completo",IF(AD1821="COMPLETO","Completo","Incompleto"))))))</f>
        <v>Completo</v>
      </c>
      <c r="AG1821">
        <f>IF(B1821&gt;0,_xlfn.XLOOKUP(B1821,IW49BLTOTAL!A:A,IW49BLTOTAL!H:H),"")</f>
        <v>20</v>
      </c>
      <c r="AH1821" t="str">
        <f>IF(IFERROR(_xlfn.XLOOKUP(B1821,'Detalle custodia'!B:B,'Detalle custodia'!O:O),"")="custodia","Completo","")</f>
        <v/>
      </c>
    </row>
    <row r="1822" spans="1:34" x14ac:dyDescent="0.35">
      <c r="A1822" t="s">
        <v>272</v>
      </c>
      <c r="B1822">
        <v>6458988</v>
      </c>
      <c r="C1822" t="s">
        <v>123</v>
      </c>
      <c r="D1822" t="s">
        <v>872</v>
      </c>
      <c r="E1822" t="s">
        <v>310</v>
      </c>
      <c r="F1822" t="s">
        <v>133</v>
      </c>
      <c r="G1822" t="s">
        <v>132</v>
      </c>
      <c r="H1822" s="16">
        <v>45839</v>
      </c>
      <c r="I1822" s="16">
        <v>45869</v>
      </c>
      <c r="J1822" t="s">
        <v>3476</v>
      </c>
      <c r="K1822">
        <v>1210102</v>
      </c>
      <c r="L1822" t="s">
        <v>273</v>
      </c>
      <c r="O1822">
        <v>10017653</v>
      </c>
      <c r="P1822" t="s">
        <v>165</v>
      </c>
      <c r="Q1822">
        <v>0</v>
      </c>
      <c r="R1822" t="s">
        <v>342</v>
      </c>
      <c r="S1822" t="s">
        <v>342</v>
      </c>
      <c r="T1822">
        <v>11415947</v>
      </c>
      <c r="U1822" s="16">
        <v>45502</v>
      </c>
      <c r="V1822" s="16">
        <v>45839</v>
      </c>
      <c r="W1822" s="16">
        <v>45833</v>
      </c>
      <c r="X1822">
        <v>0</v>
      </c>
      <c r="Y1822">
        <v>1290900</v>
      </c>
      <c r="Z1822" t="s">
        <v>1568</v>
      </c>
      <c r="AA1822" t="s">
        <v>248</v>
      </c>
      <c r="AB1822" t="s">
        <v>121</v>
      </c>
      <c r="AC1822" t="s">
        <v>255</v>
      </c>
      <c r="AD1822" t="s">
        <v>122</v>
      </c>
      <c r="AE1822" t="str">
        <f>IF(B1822&gt;0,IF(B1822&gt;0,(IF(B1822&lt;&gt;'PLAN SEMANAL'!$A$2,BLTOTAL!AA1822,""))),"")</f>
        <v>PERFORACIO</v>
      </c>
      <c r="AF1822" t="str">
        <f>IF(AH1822="Completo","Completo",IF(IF(B1822&gt;0,_xlfn.XLOOKUP(B1822,'Detalle reservas completas fesa'!K:K,'Detalle reservas completas fesa'!Q:Q,_xlfn.XLOOKUP(B1822,'MB25'!L:L,'MB25'!Q:Q,"Incompleto")),"")="PENDIENTE","Incompleto",IF(B1822&gt;0,_xlfn.XLOOKUP(B1822,'Detalle reservas completas fesa'!K:K,'Detalle reservas completas fesa'!Q:Q,IF(AD1822="SIN MATERIAL","Completo",IF(AD1822="COMPLETO","Completo","Incompleto"))))))</f>
        <v>Completo</v>
      </c>
      <c r="AG1822">
        <f>IF(B1822&gt;0,_xlfn.XLOOKUP(B1822,IW49BLTOTAL!A:A,IW49BLTOTAL!H:H),"")</f>
        <v>6</v>
      </c>
      <c r="AH1822" t="str">
        <f>IF(IFERROR(_xlfn.XLOOKUP(B1822,'Detalle custodia'!B:B,'Detalle custodia'!O:O),"")="custodia","Completo","")</f>
        <v/>
      </c>
    </row>
    <row r="1823" spans="1:34" x14ac:dyDescent="0.35">
      <c r="A1823" t="s">
        <v>128</v>
      </c>
      <c r="B1823">
        <v>6458981</v>
      </c>
      <c r="C1823" t="s">
        <v>123</v>
      </c>
      <c r="D1823" t="s">
        <v>873</v>
      </c>
      <c r="E1823" t="s">
        <v>310</v>
      </c>
      <c r="F1823" t="s">
        <v>143</v>
      </c>
      <c r="G1823" t="s">
        <v>192</v>
      </c>
      <c r="H1823" s="16">
        <v>45845</v>
      </c>
      <c r="I1823" s="16">
        <v>45845</v>
      </c>
      <c r="J1823" t="s">
        <v>856</v>
      </c>
      <c r="K1823">
        <v>1210100</v>
      </c>
      <c r="L1823" t="s">
        <v>390</v>
      </c>
      <c r="O1823">
        <v>10014594</v>
      </c>
      <c r="P1823" t="s">
        <v>128</v>
      </c>
      <c r="Q1823">
        <v>10502.95</v>
      </c>
      <c r="R1823" t="s">
        <v>342</v>
      </c>
      <c r="S1823" t="s">
        <v>342</v>
      </c>
      <c r="T1823">
        <v>11375947</v>
      </c>
      <c r="U1823" s="16">
        <v>45502</v>
      </c>
      <c r="V1823" s="16">
        <v>45845</v>
      </c>
      <c r="W1823" s="16">
        <v>45805</v>
      </c>
      <c r="X1823">
        <v>10502.95</v>
      </c>
      <c r="Y1823">
        <v>1290900</v>
      </c>
      <c r="Z1823" t="s">
        <v>1568</v>
      </c>
      <c r="AA1823" t="s">
        <v>248</v>
      </c>
      <c r="AB1823" t="s">
        <v>121</v>
      </c>
      <c r="AC1823" t="s">
        <v>255</v>
      </c>
      <c r="AD1823" t="s">
        <v>141</v>
      </c>
      <c r="AE1823" t="str">
        <f>IF(B1823&gt;0,IF(B1823&gt;0,(IF(B1823&lt;&gt;'PLAN SEMANAL'!$A$2,BLTOTAL!AA1823,""))),"")</f>
        <v>PERFORACIO</v>
      </c>
      <c r="AF1823" t="str">
        <f>IF(AH1823="Completo","Completo",IF(IF(B1823&gt;0,_xlfn.XLOOKUP(B1823,'Detalle reservas completas fesa'!K:K,'Detalle reservas completas fesa'!Q:Q,_xlfn.XLOOKUP(B1823,'MB25'!L:L,'MB25'!Q:Q,"Incompleto")),"")="PENDIENTE","Incompleto",IF(B1823&gt;0,_xlfn.XLOOKUP(B1823,'Detalle reservas completas fesa'!K:K,'Detalle reservas completas fesa'!Q:Q,IF(AD1823="SIN MATERIAL","Completo",IF(AD1823="COMPLETO","Completo","Incompleto"))))))</f>
        <v>Incompleto</v>
      </c>
      <c r="AG1823">
        <f>IF(B1823&gt;0,_xlfn.XLOOKUP(B1823,IW49BLTOTAL!A:A,IW49BLTOTAL!H:H),"")</f>
        <v>12</v>
      </c>
      <c r="AH1823" t="str">
        <f>IF(IFERROR(_xlfn.XLOOKUP(B1823,'Detalle custodia'!B:B,'Detalle custodia'!O:O),"")="custodia","Completo","")</f>
        <v/>
      </c>
    </row>
    <row r="1824" spans="1:34" x14ac:dyDescent="0.35">
      <c r="A1824" t="s">
        <v>126</v>
      </c>
      <c r="B1824">
        <v>6458926</v>
      </c>
      <c r="C1824" t="s">
        <v>123</v>
      </c>
      <c r="D1824" t="s">
        <v>874</v>
      </c>
      <c r="E1824" t="s">
        <v>310</v>
      </c>
      <c r="F1824" t="s">
        <v>133</v>
      </c>
      <c r="G1824" t="s">
        <v>132</v>
      </c>
      <c r="H1824" s="16">
        <v>45869</v>
      </c>
      <c r="I1824" s="16">
        <v>45869</v>
      </c>
      <c r="J1824" t="s">
        <v>3476</v>
      </c>
      <c r="K1824">
        <v>1210101</v>
      </c>
      <c r="L1824" t="s">
        <v>391</v>
      </c>
      <c r="O1824">
        <v>10014657</v>
      </c>
      <c r="P1824" t="s">
        <v>126</v>
      </c>
      <c r="Q1824">
        <v>0</v>
      </c>
      <c r="R1824" t="s">
        <v>342</v>
      </c>
      <c r="S1824" t="s">
        <v>3891</v>
      </c>
      <c r="T1824">
        <v>11432965</v>
      </c>
      <c r="U1824" s="16">
        <v>45502</v>
      </c>
      <c r="V1824" s="16">
        <v>45869</v>
      </c>
      <c r="W1824" s="16">
        <v>45844</v>
      </c>
      <c r="X1824">
        <v>0</v>
      </c>
      <c r="Y1824">
        <v>1290900</v>
      </c>
      <c r="Z1824" t="s">
        <v>1568</v>
      </c>
      <c r="AA1824" t="s">
        <v>248</v>
      </c>
      <c r="AB1824" t="s">
        <v>121</v>
      </c>
      <c r="AC1824" t="s">
        <v>255</v>
      </c>
      <c r="AD1824" t="s">
        <v>122</v>
      </c>
      <c r="AE1824" t="str">
        <f>IF(B1824&gt;0,IF(B1824&gt;0,(IF(B1824&lt;&gt;'PLAN SEMANAL'!$A$2,BLTOTAL!AA1824,""))),"")</f>
        <v>PERFORACIO</v>
      </c>
      <c r="AF1824" t="str">
        <f>IF(AH1824="Completo","Completo",IF(IF(B1824&gt;0,_xlfn.XLOOKUP(B1824,'Detalle reservas completas fesa'!K:K,'Detalle reservas completas fesa'!Q:Q,_xlfn.XLOOKUP(B1824,'MB25'!L:L,'MB25'!Q:Q,"Incompleto")),"")="PENDIENTE","Incompleto",IF(B1824&gt;0,_xlfn.XLOOKUP(B1824,'Detalle reservas completas fesa'!K:K,'Detalle reservas completas fesa'!Q:Q,IF(AD1824="SIN MATERIAL","Completo",IF(AD1824="COMPLETO","Completo","Incompleto"))))))</f>
        <v>Completo</v>
      </c>
      <c r="AG1824">
        <f>IF(B1824&gt;0,_xlfn.XLOOKUP(B1824,IW49BLTOTAL!A:A,IW49BLTOTAL!H:H),"")</f>
        <v>3</v>
      </c>
      <c r="AH1824" t="str">
        <f>IF(IFERROR(_xlfn.XLOOKUP(B1824,'Detalle custodia'!B:B,'Detalle custodia'!O:O),"")="custodia","Completo","")</f>
        <v/>
      </c>
    </row>
    <row r="1825" spans="1:34" x14ac:dyDescent="0.35">
      <c r="A1825" t="s">
        <v>126</v>
      </c>
      <c r="B1825">
        <v>6458860</v>
      </c>
      <c r="C1825" t="s">
        <v>123</v>
      </c>
      <c r="D1825" t="s">
        <v>875</v>
      </c>
      <c r="E1825" t="s">
        <v>310</v>
      </c>
      <c r="F1825" t="s">
        <v>259</v>
      </c>
      <c r="G1825" t="s">
        <v>124</v>
      </c>
      <c r="H1825" s="16">
        <v>45852</v>
      </c>
      <c r="I1825" s="16">
        <v>45858</v>
      </c>
      <c r="J1825" t="s">
        <v>5407</v>
      </c>
      <c r="K1825">
        <v>1210101</v>
      </c>
      <c r="L1825" t="s">
        <v>391</v>
      </c>
      <c r="O1825">
        <v>10014657</v>
      </c>
      <c r="P1825" t="s">
        <v>126</v>
      </c>
      <c r="Q1825">
        <v>0</v>
      </c>
      <c r="R1825" t="s">
        <v>342</v>
      </c>
      <c r="S1825" t="s">
        <v>343</v>
      </c>
      <c r="T1825">
        <v>11371973</v>
      </c>
      <c r="U1825" s="16">
        <v>45502</v>
      </c>
      <c r="V1825" s="16">
        <v>45852</v>
      </c>
      <c r="W1825" s="16">
        <v>45851</v>
      </c>
      <c r="X1825">
        <v>0</v>
      </c>
      <c r="Y1825">
        <v>1290900</v>
      </c>
      <c r="Z1825" t="s">
        <v>1568</v>
      </c>
      <c r="AA1825" t="s">
        <v>248</v>
      </c>
      <c r="AB1825" t="s">
        <v>121</v>
      </c>
      <c r="AC1825" t="s">
        <v>255</v>
      </c>
      <c r="AD1825" t="s">
        <v>141</v>
      </c>
      <c r="AE1825" t="str">
        <f>IF(B1825&gt;0,IF(B1825&gt;0,(IF(B1825&lt;&gt;'PLAN SEMANAL'!$A$2,BLTOTAL!AA1825,""))),"")</f>
        <v>PERFORACIO</v>
      </c>
      <c r="AF1825" t="str">
        <f>IF(AH1825="Completo","Completo",IF(IF(B1825&gt;0,_xlfn.XLOOKUP(B1825,'Detalle reservas completas fesa'!K:K,'Detalle reservas completas fesa'!Q:Q,_xlfn.XLOOKUP(B1825,'MB25'!L:L,'MB25'!Q:Q,"Incompleto")),"")="PENDIENTE","Incompleto",IF(B1825&gt;0,_xlfn.XLOOKUP(B1825,'Detalle reservas completas fesa'!K:K,'Detalle reservas completas fesa'!Q:Q,IF(AD1825="SIN MATERIAL","Completo",IF(AD1825="COMPLETO","Completo","Incompleto"))))))</f>
        <v>Incompleto</v>
      </c>
      <c r="AG1825">
        <f>IF(B1825&gt;0,_xlfn.XLOOKUP(B1825,IW49BLTOTAL!A:A,IW49BLTOTAL!H:H),"")</f>
        <v>12</v>
      </c>
      <c r="AH1825" t="str">
        <f>IF(IFERROR(_xlfn.XLOOKUP(B1825,'Detalle custodia'!B:B,'Detalle custodia'!O:O),"")="custodia","Completo","")</f>
        <v/>
      </c>
    </row>
    <row r="1826" spans="1:34" x14ac:dyDescent="0.35">
      <c r="A1826" t="s">
        <v>134</v>
      </c>
      <c r="B1826">
        <v>6458854</v>
      </c>
      <c r="C1826" t="s">
        <v>123</v>
      </c>
      <c r="D1826" t="s">
        <v>876</v>
      </c>
      <c r="E1826" t="s">
        <v>310</v>
      </c>
      <c r="F1826" t="s">
        <v>133</v>
      </c>
      <c r="G1826" t="s">
        <v>132</v>
      </c>
      <c r="H1826" s="16">
        <v>45845</v>
      </c>
      <c r="I1826" s="16">
        <v>45845</v>
      </c>
      <c r="J1826" t="s">
        <v>856</v>
      </c>
      <c r="K1826">
        <v>1210101</v>
      </c>
      <c r="L1826" t="s">
        <v>271</v>
      </c>
      <c r="O1826">
        <v>10014658</v>
      </c>
      <c r="P1826" t="s">
        <v>134</v>
      </c>
      <c r="Q1826">
        <v>0</v>
      </c>
      <c r="R1826" t="s">
        <v>342</v>
      </c>
      <c r="S1826" t="s">
        <v>342</v>
      </c>
      <c r="T1826">
        <v>11399145</v>
      </c>
      <c r="U1826" s="16">
        <v>45502</v>
      </c>
      <c r="V1826" s="16">
        <v>45845</v>
      </c>
      <c r="W1826" s="16">
        <v>45805</v>
      </c>
      <c r="X1826">
        <v>0</v>
      </c>
      <c r="Y1826">
        <v>1290900</v>
      </c>
      <c r="Z1826" t="s">
        <v>1568</v>
      </c>
      <c r="AA1826" t="s">
        <v>248</v>
      </c>
      <c r="AB1826" t="s">
        <v>121</v>
      </c>
      <c r="AC1826" t="s">
        <v>255</v>
      </c>
      <c r="AD1826" t="s">
        <v>141</v>
      </c>
      <c r="AE1826" t="str">
        <f>IF(B1826&gt;0,IF(B1826&gt;0,(IF(B1826&lt;&gt;'PLAN SEMANAL'!$A$2,BLTOTAL!AA1826,""))),"")</f>
        <v>PERFORACIO</v>
      </c>
      <c r="AF1826" t="str">
        <f>IF(AH1826="Completo","Completo",IF(IF(B1826&gt;0,_xlfn.XLOOKUP(B1826,'Detalle reservas completas fesa'!K:K,'Detalle reservas completas fesa'!Q:Q,_xlfn.XLOOKUP(B1826,'MB25'!L:L,'MB25'!Q:Q,"Incompleto")),"")="PENDIENTE","Incompleto",IF(B1826&gt;0,_xlfn.XLOOKUP(B1826,'Detalle reservas completas fesa'!K:K,'Detalle reservas completas fesa'!Q:Q,IF(AD1826="SIN MATERIAL","Completo",IF(AD1826="COMPLETO","Completo","Incompleto"))))))</f>
        <v>Incompleto</v>
      </c>
      <c r="AG1826">
        <f>IF(B1826&gt;0,_xlfn.XLOOKUP(B1826,IW49BLTOTAL!A:A,IW49BLTOTAL!H:H),"")</f>
        <v>16</v>
      </c>
      <c r="AH1826" t="str">
        <f>IF(IFERROR(_xlfn.XLOOKUP(B1826,'Detalle custodia'!B:B,'Detalle custodia'!O:O),"")="custodia","Completo","")</f>
        <v/>
      </c>
    </row>
    <row r="1827" spans="1:34" x14ac:dyDescent="0.35">
      <c r="A1827" t="s">
        <v>324</v>
      </c>
      <c r="B1827">
        <v>6458787</v>
      </c>
      <c r="C1827" t="s">
        <v>138</v>
      </c>
      <c r="D1827" t="s">
        <v>877</v>
      </c>
      <c r="E1827" t="s">
        <v>310</v>
      </c>
      <c r="F1827" t="s">
        <v>125</v>
      </c>
      <c r="G1827" t="s">
        <v>136</v>
      </c>
      <c r="H1827" s="16">
        <v>45869</v>
      </c>
      <c r="I1827" s="16">
        <v>45869</v>
      </c>
      <c r="J1827" t="s">
        <v>856</v>
      </c>
      <c r="K1827">
        <v>1216100</v>
      </c>
      <c r="L1827" t="s">
        <v>325</v>
      </c>
      <c r="O1827">
        <v>10014726</v>
      </c>
      <c r="P1827" t="s">
        <v>412</v>
      </c>
      <c r="Q1827">
        <v>1186.08</v>
      </c>
      <c r="R1827" t="s">
        <v>269</v>
      </c>
      <c r="S1827" t="s">
        <v>3891</v>
      </c>
      <c r="T1827">
        <v>11423779</v>
      </c>
      <c r="U1827" s="16">
        <v>45501</v>
      </c>
      <c r="V1827" s="16">
        <v>45869</v>
      </c>
      <c r="W1827" s="16">
        <v>45848</v>
      </c>
      <c r="X1827">
        <v>1186.08</v>
      </c>
      <c r="Y1827">
        <v>1290900</v>
      </c>
      <c r="Z1827" t="s">
        <v>1568</v>
      </c>
      <c r="AA1827" t="s">
        <v>249</v>
      </c>
      <c r="AB1827" t="s">
        <v>121</v>
      </c>
      <c r="AC1827" t="s">
        <v>255</v>
      </c>
      <c r="AD1827" t="s">
        <v>135</v>
      </c>
      <c r="AE1827" t="str">
        <f>IF(B1827&gt;0,IF(B1827&gt;0,(IF(B1827&lt;&gt;'PLAN SEMANAL'!$A$2,BLTOTAL!AA1827,""))),"")</f>
        <v>SOPORTE</v>
      </c>
      <c r="AF1827" t="str">
        <f>IF(AH1827="Completo","Completo",IF(IF(B1827&gt;0,_xlfn.XLOOKUP(B1827,'Detalle reservas completas fesa'!K:K,'Detalle reservas completas fesa'!Q:Q,_xlfn.XLOOKUP(B1827,'MB25'!L:L,'MB25'!Q:Q,"Incompleto")),"")="PENDIENTE","Incompleto",IF(B1827&gt;0,_xlfn.XLOOKUP(B1827,'Detalle reservas completas fesa'!K:K,'Detalle reservas completas fesa'!Q:Q,IF(AD1827="SIN MATERIAL","Completo",IF(AD1827="COMPLETO","Completo","Incompleto"))))))</f>
        <v>Incompleto</v>
      </c>
      <c r="AG1827">
        <f>IF(B1827&gt;0,_xlfn.XLOOKUP(B1827,IW49BLTOTAL!A:A,IW49BLTOTAL!H:H),"")</f>
        <v>0</v>
      </c>
      <c r="AH1827" t="str">
        <f>IF(IFERROR(_xlfn.XLOOKUP(B1827,'Detalle custodia'!B:B,'Detalle custodia'!O:O),"")="custodia","Completo","")</f>
        <v/>
      </c>
    </row>
    <row r="1828" spans="1:34" x14ac:dyDescent="0.35">
      <c r="A1828" t="s">
        <v>878</v>
      </c>
      <c r="B1828">
        <v>6458735</v>
      </c>
      <c r="C1828" t="s">
        <v>138</v>
      </c>
      <c r="D1828" t="s">
        <v>879</v>
      </c>
      <c r="E1828" t="s">
        <v>310</v>
      </c>
      <c r="F1828" t="s">
        <v>133</v>
      </c>
      <c r="G1828" t="s">
        <v>191</v>
      </c>
      <c r="H1828" s="16">
        <v>45809</v>
      </c>
      <c r="I1828" s="16">
        <v>45838</v>
      </c>
      <c r="J1828" t="s">
        <v>3478</v>
      </c>
      <c r="K1828">
        <v>1291900</v>
      </c>
      <c r="L1828" t="s">
        <v>880</v>
      </c>
      <c r="Q1828">
        <v>0</v>
      </c>
      <c r="R1828" t="s">
        <v>269</v>
      </c>
      <c r="S1828" t="s">
        <v>347</v>
      </c>
      <c r="T1828">
        <v>11427461</v>
      </c>
      <c r="U1828" s="16">
        <v>45501</v>
      </c>
      <c r="V1828" s="16">
        <v>45809</v>
      </c>
      <c r="W1828" s="16">
        <v>45805</v>
      </c>
      <c r="X1828">
        <v>0</v>
      </c>
      <c r="Y1828">
        <v>1290900</v>
      </c>
      <c r="Z1828" t="s">
        <v>1568</v>
      </c>
      <c r="AA1828" t="s">
        <v>249</v>
      </c>
      <c r="AB1828" t="s">
        <v>121</v>
      </c>
      <c r="AC1828" t="s">
        <v>255</v>
      </c>
      <c r="AD1828" t="s">
        <v>122</v>
      </c>
      <c r="AE1828" t="str">
        <f>IF(B1828&gt;0,IF(B1828&gt;0,(IF(B1828&lt;&gt;'PLAN SEMANAL'!$A$2,BLTOTAL!AA1828,""))),"")</f>
        <v>SOPORTE</v>
      </c>
      <c r="AF1828" t="str">
        <f>IF(AH1828="Completo","Completo",IF(IF(B1828&gt;0,_xlfn.XLOOKUP(B1828,'Detalle reservas completas fesa'!K:K,'Detalle reservas completas fesa'!Q:Q,_xlfn.XLOOKUP(B1828,'MB25'!L:L,'MB25'!Q:Q,"Incompleto")),"")="PENDIENTE","Incompleto",IF(B1828&gt;0,_xlfn.XLOOKUP(B1828,'Detalle reservas completas fesa'!K:K,'Detalle reservas completas fesa'!Q:Q,IF(AD1828="SIN MATERIAL","Completo",IF(AD1828="COMPLETO","Completo","Incompleto"))))))</f>
        <v>Completo</v>
      </c>
      <c r="AG1828">
        <f>IF(B1828&gt;0,_xlfn.XLOOKUP(B1828,IW49BLTOTAL!A:A,IW49BLTOTAL!H:H),"")</f>
        <v>0</v>
      </c>
      <c r="AH1828" t="str">
        <f>IF(IFERROR(_xlfn.XLOOKUP(B1828,'Detalle custodia'!B:B,'Detalle custodia'!O:O),"")="custodia","Completo","")</f>
        <v/>
      </c>
    </row>
    <row r="1829" spans="1:34" x14ac:dyDescent="0.35">
      <c r="A1829" t="s">
        <v>881</v>
      </c>
      <c r="B1829">
        <v>6458429</v>
      </c>
      <c r="C1829" t="s">
        <v>138</v>
      </c>
      <c r="D1829" t="s">
        <v>882</v>
      </c>
      <c r="E1829" t="s">
        <v>310</v>
      </c>
      <c r="F1829" t="s">
        <v>402</v>
      </c>
      <c r="G1829" t="s">
        <v>411</v>
      </c>
      <c r="H1829" s="16">
        <v>45809</v>
      </c>
      <c r="I1829" s="16">
        <v>45809</v>
      </c>
      <c r="J1829" t="s">
        <v>856</v>
      </c>
      <c r="K1829">
        <v>1291900</v>
      </c>
      <c r="L1829" t="s">
        <v>883</v>
      </c>
      <c r="Q1829">
        <v>0</v>
      </c>
      <c r="R1829" t="s">
        <v>269</v>
      </c>
      <c r="S1829" t="s">
        <v>347</v>
      </c>
      <c r="T1829">
        <v>11427459</v>
      </c>
      <c r="U1829" s="16">
        <v>45500</v>
      </c>
      <c r="V1829" s="16">
        <v>45809</v>
      </c>
      <c r="W1829" s="16">
        <v>45805</v>
      </c>
      <c r="X1829">
        <v>0</v>
      </c>
      <c r="Y1829">
        <v>1290900</v>
      </c>
      <c r="Z1829" t="s">
        <v>1568</v>
      </c>
      <c r="AA1829" t="s">
        <v>249</v>
      </c>
      <c r="AB1829" t="s">
        <v>121</v>
      </c>
      <c r="AC1829" t="s">
        <v>255</v>
      </c>
      <c r="AD1829" t="s">
        <v>189</v>
      </c>
      <c r="AE1829" t="str">
        <f>IF(B1829&gt;0,IF(B1829&gt;0,(IF(B1829&lt;&gt;'PLAN SEMANAL'!$A$2,BLTOTAL!AA1829,""))),"")</f>
        <v>SOPORTE</v>
      </c>
      <c r="AF1829" t="str">
        <f>IF(AH1829="Completo","Completo",IF(IF(B1829&gt;0,_xlfn.XLOOKUP(B1829,'Detalle reservas completas fesa'!K:K,'Detalle reservas completas fesa'!Q:Q,_xlfn.XLOOKUP(B1829,'MB25'!L:L,'MB25'!Q:Q,"Incompleto")),"")="PENDIENTE","Incompleto",IF(B1829&gt;0,_xlfn.XLOOKUP(B1829,'Detalle reservas completas fesa'!K:K,'Detalle reservas completas fesa'!Q:Q,IF(AD1829="SIN MATERIAL","Completo",IF(AD1829="COMPLETO","Completo","Incompleto"))))))</f>
        <v>Completo</v>
      </c>
      <c r="AG1829">
        <f>IF(B1829&gt;0,_xlfn.XLOOKUP(B1829,IW49BLTOTAL!A:A,IW49BLTOTAL!H:H),"")</f>
        <v>0</v>
      </c>
      <c r="AH1829" t="str">
        <f>IF(IFERROR(_xlfn.XLOOKUP(B1829,'Detalle custodia'!B:B,'Detalle custodia'!O:O),"")="custodia","Completo","")</f>
        <v/>
      </c>
    </row>
    <row r="1830" spans="1:34" x14ac:dyDescent="0.35">
      <c r="A1830" t="s">
        <v>337</v>
      </c>
      <c r="B1830">
        <v>6455641</v>
      </c>
      <c r="C1830" t="s">
        <v>129</v>
      </c>
      <c r="D1830" t="s">
        <v>858</v>
      </c>
      <c r="E1830" t="s">
        <v>310</v>
      </c>
      <c r="F1830" t="s">
        <v>133</v>
      </c>
      <c r="G1830" t="s">
        <v>147</v>
      </c>
      <c r="H1830" s="16">
        <v>45873</v>
      </c>
      <c r="I1830" s="16">
        <v>45873</v>
      </c>
      <c r="J1830" t="s">
        <v>856</v>
      </c>
      <c r="K1830">
        <v>1212121</v>
      </c>
      <c r="L1830" t="s">
        <v>338</v>
      </c>
      <c r="O1830">
        <v>10014600</v>
      </c>
      <c r="P1830" t="s">
        <v>337</v>
      </c>
      <c r="Q1830">
        <v>0</v>
      </c>
      <c r="R1830" t="s">
        <v>342</v>
      </c>
      <c r="S1830" t="s">
        <v>342</v>
      </c>
      <c r="T1830">
        <v>11422357</v>
      </c>
      <c r="U1830" s="16">
        <v>45494</v>
      </c>
      <c r="V1830" s="16">
        <v>45873</v>
      </c>
      <c r="W1830" s="16">
        <v>45835</v>
      </c>
      <c r="X1830">
        <v>0</v>
      </c>
      <c r="Y1830">
        <v>1290900</v>
      </c>
      <c r="Z1830" t="s">
        <v>1568</v>
      </c>
      <c r="AA1830" t="s">
        <v>247</v>
      </c>
      <c r="AB1830" t="s">
        <v>121</v>
      </c>
      <c r="AC1830" t="s">
        <v>255</v>
      </c>
      <c r="AD1830" t="s">
        <v>141</v>
      </c>
      <c r="AE1830" t="str">
        <f>IF(B1830&gt;0,IF(B1830&gt;0,(IF(B1830&lt;&gt;'PLAN SEMANAL'!$A$2,BLTOTAL!AA1830,""))),"")</f>
        <v>CARGUIO</v>
      </c>
      <c r="AF1830" t="str">
        <f>IF(AH1830="Completo","Completo",IF(IF(B1830&gt;0,_xlfn.XLOOKUP(B1830,'Detalle reservas completas fesa'!K:K,'Detalle reservas completas fesa'!Q:Q,_xlfn.XLOOKUP(B1830,'MB25'!L:L,'MB25'!Q:Q,"Incompleto")),"")="PENDIENTE","Incompleto",IF(B1830&gt;0,_xlfn.XLOOKUP(B1830,'Detalle reservas completas fesa'!K:K,'Detalle reservas completas fesa'!Q:Q,IF(AD1830="SIN MATERIAL","Completo",IF(AD1830="COMPLETO","Completo","Incompleto"))))))</f>
        <v>Incompleto</v>
      </c>
      <c r="AG1830">
        <f>IF(B1830&gt;0,_xlfn.XLOOKUP(B1830,IW49BLTOTAL!A:A,IW49BLTOTAL!H:H),"")</f>
        <v>1</v>
      </c>
      <c r="AH1830" t="str">
        <f>IF(IFERROR(_xlfn.XLOOKUP(B1830,'Detalle custodia'!B:B,'Detalle custodia'!O:O),"")="custodia","Completo","")</f>
        <v/>
      </c>
    </row>
    <row r="1831" spans="1:34" x14ac:dyDescent="0.35">
      <c r="A1831" t="s">
        <v>137</v>
      </c>
      <c r="B1831">
        <v>6455359</v>
      </c>
      <c r="C1831" t="s">
        <v>123</v>
      </c>
      <c r="D1831" t="s">
        <v>859</v>
      </c>
      <c r="E1831" t="s">
        <v>310</v>
      </c>
      <c r="F1831" t="s">
        <v>133</v>
      </c>
      <c r="G1831" t="s">
        <v>147</v>
      </c>
      <c r="H1831" s="16">
        <v>45845</v>
      </c>
      <c r="I1831" s="16">
        <v>45845</v>
      </c>
      <c r="J1831" t="s">
        <v>856</v>
      </c>
      <c r="K1831">
        <v>1210100</v>
      </c>
      <c r="L1831" t="s">
        <v>388</v>
      </c>
      <c r="O1831">
        <v>10014595</v>
      </c>
      <c r="P1831" t="s">
        <v>137</v>
      </c>
      <c r="Q1831">
        <v>0</v>
      </c>
      <c r="R1831" t="s">
        <v>342</v>
      </c>
      <c r="S1831" t="s">
        <v>342</v>
      </c>
      <c r="T1831">
        <v>11439594</v>
      </c>
      <c r="U1831" s="16">
        <v>45494</v>
      </c>
      <c r="V1831" s="16">
        <v>45845</v>
      </c>
      <c r="W1831" s="16">
        <v>45805</v>
      </c>
      <c r="X1831">
        <v>0</v>
      </c>
      <c r="Y1831">
        <v>1290900</v>
      </c>
      <c r="Z1831" t="s">
        <v>1568</v>
      </c>
      <c r="AA1831" t="s">
        <v>248</v>
      </c>
      <c r="AB1831" t="s">
        <v>121</v>
      </c>
      <c r="AC1831" t="s">
        <v>255</v>
      </c>
      <c r="AD1831" t="s">
        <v>141</v>
      </c>
      <c r="AE1831" t="str">
        <f>IF(B1831&gt;0,IF(B1831&gt;0,(IF(B1831&lt;&gt;'PLAN SEMANAL'!$A$2,BLTOTAL!AA1831,""))),"")</f>
        <v>PERFORACIO</v>
      </c>
      <c r="AF1831" t="str">
        <f>IF(AH1831="Completo","Completo",IF(IF(B1831&gt;0,_xlfn.XLOOKUP(B1831,'Detalle reservas completas fesa'!K:K,'Detalle reservas completas fesa'!Q:Q,_xlfn.XLOOKUP(B1831,'MB25'!L:L,'MB25'!Q:Q,"Incompleto")),"")="PENDIENTE","Incompleto",IF(B1831&gt;0,_xlfn.XLOOKUP(B1831,'Detalle reservas completas fesa'!K:K,'Detalle reservas completas fesa'!Q:Q,IF(AD1831="SIN MATERIAL","Completo",IF(AD1831="COMPLETO","Completo","Incompleto"))))))</f>
        <v>Incompleto</v>
      </c>
      <c r="AG1831">
        <f>IF(B1831&gt;0,_xlfn.XLOOKUP(B1831,IW49BLTOTAL!A:A,IW49BLTOTAL!H:H),"")</f>
        <v>3</v>
      </c>
      <c r="AH1831" t="str">
        <f>IF(IFERROR(_xlfn.XLOOKUP(B1831,'Detalle custodia'!B:B,'Detalle custodia'!O:O),"")="custodia","Completo","")</f>
        <v/>
      </c>
    </row>
    <row r="1832" spans="1:34" x14ac:dyDescent="0.35">
      <c r="A1832" t="s">
        <v>224</v>
      </c>
      <c r="B1832">
        <v>6452315</v>
      </c>
      <c r="C1832" t="s">
        <v>129</v>
      </c>
      <c r="D1832" t="s">
        <v>849</v>
      </c>
      <c r="E1832" t="s">
        <v>310</v>
      </c>
      <c r="F1832" t="s">
        <v>133</v>
      </c>
      <c r="G1832" t="s">
        <v>147</v>
      </c>
      <c r="H1832" s="16">
        <v>45809</v>
      </c>
      <c r="I1832" s="16">
        <v>45809</v>
      </c>
      <c r="J1832" t="s">
        <v>856</v>
      </c>
      <c r="K1832">
        <v>1213130</v>
      </c>
      <c r="L1832" t="s">
        <v>389</v>
      </c>
      <c r="O1832">
        <v>10014612</v>
      </c>
      <c r="P1832" t="s">
        <v>224</v>
      </c>
      <c r="Q1832">
        <v>0</v>
      </c>
      <c r="R1832" t="s">
        <v>347</v>
      </c>
      <c r="S1832" t="s">
        <v>343</v>
      </c>
      <c r="T1832">
        <v>11421086</v>
      </c>
      <c r="U1832" s="16">
        <v>45486</v>
      </c>
      <c r="V1832" s="16">
        <v>45809</v>
      </c>
      <c r="W1832" s="16">
        <v>45776</v>
      </c>
      <c r="X1832">
        <v>0</v>
      </c>
      <c r="Y1832">
        <v>1290900</v>
      </c>
      <c r="Z1832" t="s">
        <v>1568</v>
      </c>
      <c r="AA1832" t="s">
        <v>245</v>
      </c>
      <c r="AB1832" t="s">
        <v>121</v>
      </c>
      <c r="AC1832" t="s">
        <v>255</v>
      </c>
      <c r="AD1832" t="s">
        <v>141</v>
      </c>
      <c r="AE1832" t="str">
        <f>IF(B1832&gt;0,IF(B1832&gt;0,(IF(B1832&lt;&gt;'PLAN SEMANAL'!$A$2,BLTOTAL!AA1832,""))),"")</f>
        <v>ACARREO</v>
      </c>
      <c r="AF1832" t="str">
        <f>IF(AH1832="Completo","Completo",IF(IF(B1832&gt;0,_xlfn.XLOOKUP(B1832,'Detalle reservas completas fesa'!K:K,'Detalle reservas completas fesa'!Q:Q,_xlfn.XLOOKUP(B1832,'MB25'!L:L,'MB25'!Q:Q,"Incompleto")),"")="PENDIENTE","Incompleto",IF(B1832&gt;0,_xlfn.XLOOKUP(B1832,'Detalle reservas completas fesa'!K:K,'Detalle reservas completas fesa'!Q:Q,IF(AD1832="SIN MATERIAL","Completo",IF(AD1832="COMPLETO","Completo","Incompleto"))))))</f>
        <v>Incompleto</v>
      </c>
      <c r="AG1832">
        <f>IF(B1832&gt;0,_xlfn.XLOOKUP(B1832,IW49BLTOTAL!A:A,IW49BLTOTAL!H:H),"")</f>
        <v>2</v>
      </c>
      <c r="AH1832" t="str">
        <f>IF(IFERROR(_xlfn.XLOOKUP(B1832,'Detalle custodia'!B:B,'Detalle custodia'!O:O),"")="custodia","Completo","")</f>
        <v/>
      </c>
    </row>
    <row r="1833" spans="1:34" x14ac:dyDescent="0.35">
      <c r="A1833" t="s">
        <v>224</v>
      </c>
      <c r="B1833">
        <v>6452312</v>
      </c>
      <c r="C1833" t="s">
        <v>129</v>
      </c>
      <c r="D1833" t="s">
        <v>850</v>
      </c>
      <c r="E1833" t="s">
        <v>310</v>
      </c>
      <c r="F1833" t="s">
        <v>133</v>
      </c>
      <c r="G1833" t="s">
        <v>147</v>
      </c>
      <c r="H1833" s="16">
        <v>45809</v>
      </c>
      <c r="I1833" s="16">
        <v>45809</v>
      </c>
      <c r="J1833" t="s">
        <v>856</v>
      </c>
      <c r="K1833">
        <v>1213130</v>
      </c>
      <c r="L1833" t="s">
        <v>389</v>
      </c>
      <c r="O1833">
        <v>10014612</v>
      </c>
      <c r="P1833" t="s">
        <v>224</v>
      </c>
      <c r="Q1833">
        <v>0</v>
      </c>
      <c r="R1833" t="s">
        <v>347</v>
      </c>
      <c r="S1833" t="s">
        <v>343</v>
      </c>
      <c r="T1833">
        <v>11401664</v>
      </c>
      <c r="U1833" s="16">
        <v>45486</v>
      </c>
      <c r="V1833" s="16">
        <v>45809</v>
      </c>
      <c r="W1833" s="16">
        <v>45776</v>
      </c>
      <c r="X1833">
        <v>0</v>
      </c>
      <c r="Y1833">
        <v>1290900</v>
      </c>
      <c r="Z1833" t="s">
        <v>1568</v>
      </c>
      <c r="AA1833" t="s">
        <v>245</v>
      </c>
      <c r="AB1833" t="s">
        <v>121</v>
      </c>
      <c r="AC1833" t="s">
        <v>255</v>
      </c>
      <c r="AD1833" t="s">
        <v>141</v>
      </c>
      <c r="AE1833" t="str">
        <f>IF(B1833&gt;0,IF(B1833&gt;0,(IF(B1833&lt;&gt;'PLAN SEMANAL'!$A$2,BLTOTAL!AA1833,""))),"")</f>
        <v>ACARREO</v>
      </c>
      <c r="AF1833" t="str">
        <f>IF(AH1833="Completo","Completo",IF(IF(B1833&gt;0,_xlfn.XLOOKUP(B1833,'Detalle reservas completas fesa'!K:K,'Detalle reservas completas fesa'!Q:Q,_xlfn.XLOOKUP(B1833,'MB25'!L:L,'MB25'!Q:Q,"Incompleto")),"")="PENDIENTE","Incompleto",IF(B1833&gt;0,_xlfn.XLOOKUP(B1833,'Detalle reservas completas fesa'!K:K,'Detalle reservas completas fesa'!Q:Q,IF(AD1833="SIN MATERIAL","Completo",IF(AD1833="COMPLETO","Completo","Incompleto"))))))</f>
        <v>Incompleto</v>
      </c>
      <c r="AG1833">
        <f>IF(B1833&gt;0,_xlfn.XLOOKUP(B1833,IW49BLTOTAL!A:A,IW49BLTOTAL!H:H),"")</f>
        <v>1</v>
      </c>
      <c r="AH1833" t="str">
        <f>IF(IFERROR(_xlfn.XLOOKUP(B1833,'Detalle custodia'!B:B,'Detalle custodia'!O:O),"")="custodia","Completo","")</f>
        <v/>
      </c>
    </row>
    <row r="1834" spans="1:34" x14ac:dyDescent="0.35">
      <c r="A1834" t="s">
        <v>217</v>
      </c>
      <c r="B1834">
        <v>6452309</v>
      </c>
      <c r="C1834" t="s">
        <v>129</v>
      </c>
      <c r="D1834" t="s">
        <v>851</v>
      </c>
      <c r="E1834" t="s">
        <v>310</v>
      </c>
      <c r="F1834" t="s">
        <v>125</v>
      </c>
      <c r="G1834" t="s">
        <v>153</v>
      </c>
      <c r="H1834" s="16">
        <v>45839</v>
      </c>
      <c r="I1834" s="16">
        <v>45869</v>
      </c>
      <c r="J1834" t="s">
        <v>3476</v>
      </c>
      <c r="K1834">
        <v>1213130</v>
      </c>
      <c r="L1834" t="s">
        <v>320</v>
      </c>
      <c r="O1834">
        <v>10014611</v>
      </c>
      <c r="P1834" t="s">
        <v>217</v>
      </c>
      <c r="Q1834">
        <v>0</v>
      </c>
      <c r="R1834" t="s">
        <v>347</v>
      </c>
      <c r="S1834" t="s">
        <v>3901</v>
      </c>
      <c r="T1834">
        <v>11427217</v>
      </c>
      <c r="U1834" s="16">
        <v>45486</v>
      </c>
      <c r="V1834" s="16">
        <v>45839</v>
      </c>
      <c r="W1834" s="16">
        <v>45835</v>
      </c>
      <c r="X1834">
        <v>0</v>
      </c>
      <c r="Y1834">
        <v>1290900</v>
      </c>
      <c r="Z1834" t="s">
        <v>1568</v>
      </c>
      <c r="AA1834" t="s">
        <v>245</v>
      </c>
      <c r="AB1834" t="s">
        <v>121</v>
      </c>
      <c r="AC1834" t="s">
        <v>255</v>
      </c>
      <c r="AD1834" t="s">
        <v>122</v>
      </c>
      <c r="AE1834" t="str">
        <f>IF(B1834&gt;0,IF(B1834&gt;0,(IF(B1834&lt;&gt;'PLAN SEMANAL'!$A$2,BLTOTAL!AA1834,""))),"")</f>
        <v>ACARREO</v>
      </c>
      <c r="AF1834" t="str">
        <f>IF(AH1834="Completo","Completo",IF(IF(B1834&gt;0,_xlfn.XLOOKUP(B1834,'Detalle reservas completas fesa'!K:K,'Detalle reservas completas fesa'!Q:Q,_xlfn.XLOOKUP(B1834,'MB25'!L:L,'MB25'!Q:Q,"Incompleto")),"")="PENDIENTE","Incompleto",IF(B1834&gt;0,_xlfn.XLOOKUP(B1834,'Detalle reservas completas fesa'!K:K,'Detalle reservas completas fesa'!Q:Q,IF(AD1834="SIN MATERIAL","Completo",IF(AD1834="COMPLETO","Completo","Incompleto"))))))</f>
        <v>Completo</v>
      </c>
      <c r="AG1834">
        <f>IF(B1834&gt;0,_xlfn.XLOOKUP(B1834,IW49BLTOTAL!A:A,IW49BLTOTAL!H:H),"")</f>
        <v>4</v>
      </c>
      <c r="AH1834" t="str">
        <f>IF(IFERROR(_xlfn.XLOOKUP(B1834,'Detalle custodia'!B:B,'Detalle custodia'!O:O),"")="custodia","Completo","")</f>
        <v/>
      </c>
    </row>
    <row r="1835" spans="1:34" x14ac:dyDescent="0.35">
      <c r="A1835" t="s">
        <v>217</v>
      </c>
      <c r="B1835">
        <v>6452277</v>
      </c>
      <c r="C1835" t="s">
        <v>129</v>
      </c>
      <c r="D1835" t="s">
        <v>229</v>
      </c>
      <c r="E1835" t="s">
        <v>310</v>
      </c>
      <c r="F1835" t="s">
        <v>133</v>
      </c>
      <c r="G1835" t="s">
        <v>147</v>
      </c>
      <c r="H1835" s="16">
        <v>45809</v>
      </c>
      <c r="I1835" s="16">
        <v>45809</v>
      </c>
      <c r="J1835" t="s">
        <v>856</v>
      </c>
      <c r="K1835">
        <v>1213130</v>
      </c>
      <c r="L1835" t="s">
        <v>320</v>
      </c>
      <c r="O1835">
        <v>10014611</v>
      </c>
      <c r="P1835" t="s">
        <v>217</v>
      </c>
      <c r="Q1835">
        <v>0</v>
      </c>
      <c r="R1835" t="s">
        <v>347</v>
      </c>
      <c r="S1835" t="s">
        <v>343</v>
      </c>
      <c r="T1835">
        <v>11414592</v>
      </c>
      <c r="U1835" s="16">
        <v>45486</v>
      </c>
      <c r="V1835" s="16">
        <v>45809</v>
      </c>
      <c r="W1835" s="16">
        <v>45776</v>
      </c>
      <c r="X1835">
        <v>0</v>
      </c>
      <c r="Y1835">
        <v>1290900</v>
      </c>
      <c r="Z1835" t="s">
        <v>1568</v>
      </c>
      <c r="AA1835" t="s">
        <v>245</v>
      </c>
      <c r="AB1835" t="s">
        <v>121</v>
      </c>
      <c r="AC1835" t="s">
        <v>255</v>
      </c>
      <c r="AD1835" t="s">
        <v>141</v>
      </c>
      <c r="AE1835" t="str">
        <f>IF(B1835&gt;0,IF(B1835&gt;0,(IF(B1835&lt;&gt;'PLAN SEMANAL'!$A$2,BLTOTAL!AA1835,""))),"")</f>
        <v>ACARREO</v>
      </c>
      <c r="AF1835" t="str">
        <f>IF(AH1835="Completo","Completo",IF(IF(B1835&gt;0,_xlfn.XLOOKUP(B1835,'Detalle reservas completas fesa'!K:K,'Detalle reservas completas fesa'!Q:Q,_xlfn.XLOOKUP(B1835,'MB25'!L:L,'MB25'!Q:Q,"Incompleto")),"")="PENDIENTE","Incompleto",IF(B1835&gt;0,_xlfn.XLOOKUP(B1835,'Detalle reservas completas fesa'!K:K,'Detalle reservas completas fesa'!Q:Q,IF(AD1835="SIN MATERIAL","Completo",IF(AD1835="COMPLETO","Completo","Incompleto"))))))</f>
        <v>Incompleto</v>
      </c>
      <c r="AG1835">
        <f>IF(B1835&gt;0,_xlfn.XLOOKUP(B1835,IW49BLTOTAL!A:A,IW49BLTOTAL!H:H),"")</f>
        <v>3</v>
      </c>
      <c r="AH1835" t="str">
        <f>IF(IFERROR(_xlfn.XLOOKUP(B1835,'Detalle custodia'!B:B,'Detalle custodia'!O:O),"")="custodia","Completo","")</f>
        <v/>
      </c>
    </row>
    <row r="1836" spans="1:34" x14ac:dyDescent="0.35">
      <c r="A1836" t="s">
        <v>217</v>
      </c>
      <c r="B1836">
        <v>6452276</v>
      </c>
      <c r="C1836" t="s">
        <v>129</v>
      </c>
      <c r="D1836" t="s">
        <v>852</v>
      </c>
      <c r="E1836" t="s">
        <v>310</v>
      </c>
      <c r="F1836" t="s">
        <v>133</v>
      </c>
      <c r="G1836" t="s">
        <v>147</v>
      </c>
      <c r="H1836" s="16">
        <v>45809</v>
      </c>
      <c r="I1836" s="16">
        <v>45809</v>
      </c>
      <c r="J1836" t="s">
        <v>856</v>
      </c>
      <c r="K1836">
        <v>1213130</v>
      </c>
      <c r="L1836" t="s">
        <v>320</v>
      </c>
      <c r="O1836">
        <v>10014611</v>
      </c>
      <c r="P1836" t="s">
        <v>217</v>
      </c>
      <c r="Q1836">
        <v>0</v>
      </c>
      <c r="R1836" t="s">
        <v>347</v>
      </c>
      <c r="S1836" t="s">
        <v>343</v>
      </c>
      <c r="T1836">
        <v>11414393</v>
      </c>
      <c r="U1836" s="16">
        <v>45486</v>
      </c>
      <c r="V1836" s="16">
        <v>45809</v>
      </c>
      <c r="W1836" s="16">
        <v>45776</v>
      </c>
      <c r="X1836">
        <v>0</v>
      </c>
      <c r="Y1836">
        <v>1290900</v>
      </c>
      <c r="Z1836" t="s">
        <v>1568</v>
      </c>
      <c r="AA1836" t="s">
        <v>245</v>
      </c>
      <c r="AB1836" t="s">
        <v>121</v>
      </c>
      <c r="AC1836" t="s">
        <v>255</v>
      </c>
      <c r="AD1836" t="s">
        <v>141</v>
      </c>
      <c r="AE1836" t="str">
        <f>IF(B1836&gt;0,IF(B1836&gt;0,(IF(B1836&lt;&gt;'PLAN SEMANAL'!$A$2,BLTOTAL!AA1836,""))),"")</f>
        <v>ACARREO</v>
      </c>
      <c r="AF1836" t="str">
        <f>IF(AH1836="Completo","Completo",IF(IF(B1836&gt;0,_xlfn.XLOOKUP(B1836,'Detalle reservas completas fesa'!K:K,'Detalle reservas completas fesa'!Q:Q,_xlfn.XLOOKUP(B1836,'MB25'!L:L,'MB25'!Q:Q,"Incompleto")),"")="PENDIENTE","Incompleto",IF(B1836&gt;0,_xlfn.XLOOKUP(B1836,'Detalle reservas completas fesa'!K:K,'Detalle reservas completas fesa'!Q:Q,IF(AD1836="SIN MATERIAL","Completo",IF(AD1836="COMPLETO","Completo","Incompleto"))))))</f>
        <v>Incompleto</v>
      </c>
      <c r="AG1836">
        <f>IF(B1836&gt;0,_xlfn.XLOOKUP(B1836,IW49BLTOTAL!A:A,IW49BLTOTAL!H:H),"")</f>
        <v>4</v>
      </c>
      <c r="AH1836" t="str">
        <f>IF(IFERROR(_xlfn.XLOOKUP(B1836,'Detalle custodia'!B:B,'Detalle custodia'!O:O),"")="custodia","Completo","")</f>
        <v/>
      </c>
    </row>
    <row r="1837" spans="1:34" x14ac:dyDescent="0.35">
      <c r="A1837" t="s">
        <v>217</v>
      </c>
      <c r="B1837">
        <v>6452274</v>
      </c>
      <c r="C1837" t="s">
        <v>129</v>
      </c>
      <c r="D1837" t="s">
        <v>853</v>
      </c>
      <c r="E1837" t="s">
        <v>310</v>
      </c>
      <c r="F1837" t="s">
        <v>133</v>
      </c>
      <c r="G1837" t="s">
        <v>147</v>
      </c>
      <c r="H1837" s="16">
        <v>45809</v>
      </c>
      <c r="I1837" s="16">
        <v>45809</v>
      </c>
      <c r="J1837" t="s">
        <v>856</v>
      </c>
      <c r="K1837">
        <v>1213130</v>
      </c>
      <c r="L1837" t="s">
        <v>320</v>
      </c>
      <c r="O1837">
        <v>10014611</v>
      </c>
      <c r="P1837" t="s">
        <v>217</v>
      </c>
      <c r="Q1837">
        <v>0</v>
      </c>
      <c r="R1837" t="s">
        <v>347</v>
      </c>
      <c r="S1837" t="s">
        <v>343</v>
      </c>
      <c r="T1837">
        <v>11403618</v>
      </c>
      <c r="U1837" s="16">
        <v>45486</v>
      </c>
      <c r="V1837" s="16">
        <v>45809</v>
      </c>
      <c r="W1837" s="16">
        <v>45776</v>
      </c>
      <c r="X1837">
        <v>0</v>
      </c>
      <c r="Y1837">
        <v>1290900</v>
      </c>
      <c r="Z1837" t="s">
        <v>1568</v>
      </c>
      <c r="AA1837" t="s">
        <v>245</v>
      </c>
      <c r="AB1837" t="s">
        <v>121</v>
      </c>
      <c r="AC1837" t="s">
        <v>255</v>
      </c>
      <c r="AD1837" t="s">
        <v>141</v>
      </c>
      <c r="AE1837" t="str">
        <f>IF(B1837&gt;0,IF(B1837&gt;0,(IF(B1837&lt;&gt;'PLAN SEMANAL'!$A$2,BLTOTAL!AA1837,""))),"")</f>
        <v>ACARREO</v>
      </c>
      <c r="AF1837" t="str">
        <f>IF(AH1837="Completo","Completo",IF(IF(B1837&gt;0,_xlfn.XLOOKUP(B1837,'Detalle reservas completas fesa'!K:K,'Detalle reservas completas fesa'!Q:Q,_xlfn.XLOOKUP(B1837,'MB25'!L:L,'MB25'!Q:Q,"Incompleto")),"")="PENDIENTE","Incompleto",IF(B1837&gt;0,_xlfn.XLOOKUP(B1837,'Detalle reservas completas fesa'!K:K,'Detalle reservas completas fesa'!Q:Q,IF(AD1837="SIN MATERIAL","Completo",IF(AD1837="COMPLETO","Completo","Incompleto"))))))</f>
        <v>Incompleto</v>
      </c>
      <c r="AG1837">
        <f>IF(B1837&gt;0,_xlfn.XLOOKUP(B1837,IW49BLTOTAL!A:A,IW49BLTOTAL!H:H),"")</f>
        <v>1</v>
      </c>
      <c r="AH1837" t="str">
        <f>IF(IFERROR(_xlfn.XLOOKUP(B1837,'Detalle custodia'!B:B,'Detalle custodia'!O:O),"")="custodia","Completo","")</f>
        <v/>
      </c>
    </row>
    <row r="1838" spans="1:34" x14ac:dyDescent="0.35">
      <c r="A1838" t="s">
        <v>272</v>
      </c>
      <c r="B1838">
        <v>6449651</v>
      </c>
      <c r="C1838" t="s">
        <v>123</v>
      </c>
      <c r="D1838" t="s">
        <v>841</v>
      </c>
      <c r="E1838" t="s">
        <v>310</v>
      </c>
      <c r="F1838" t="s">
        <v>379</v>
      </c>
      <c r="G1838" t="s">
        <v>127</v>
      </c>
      <c r="H1838" s="16">
        <v>45839</v>
      </c>
      <c r="I1838" s="16">
        <v>45869</v>
      </c>
      <c r="J1838" t="s">
        <v>3476</v>
      </c>
      <c r="K1838">
        <v>1210102</v>
      </c>
      <c r="L1838" t="s">
        <v>273</v>
      </c>
      <c r="O1838">
        <v>10017653</v>
      </c>
      <c r="P1838" t="s">
        <v>165</v>
      </c>
      <c r="Q1838">
        <v>0</v>
      </c>
      <c r="R1838" t="s">
        <v>342</v>
      </c>
      <c r="S1838" t="s">
        <v>342</v>
      </c>
      <c r="T1838">
        <v>11415191</v>
      </c>
      <c r="U1838" s="16">
        <v>45481</v>
      </c>
      <c r="V1838" s="16">
        <v>45839</v>
      </c>
      <c r="W1838" s="16">
        <v>45833</v>
      </c>
      <c r="X1838">
        <v>0</v>
      </c>
      <c r="Y1838">
        <v>1290900</v>
      </c>
      <c r="Z1838" t="s">
        <v>1568</v>
      </c>
      <c r="AA1838" t="s">
        <v>248</v>
      </c>
      <c r="AB1838" t="s">
        <v>121</v>
      </c>
      <c r="AC1838" t="s">
        <v>255</v>
      </c>
      <c r="AD1838" t="s">
        <v>122</v>
      </c>
      <c r="AE1838" t="str">
        <f>IF(B1838&gt;0,IF(B1838&gt;0,(IF(B1838&lt;&gt;'PLAN SEMANAL'!$A$2,BLTOTAL!AA1838,""))),"")</f>
        <v>PERFORACIO</v>
      </c>
      <c r="AF1838" t="str">
        <f>IF(AH1838="Completo","Completo",IF(IF(B1838&gt;0,_xlfn.XLOOKUP(B1838,'Detalle reservas completas fesa'!K:K,'Detalle reservas completas fesa'!Q:Q,_xlfn.XLOOKUP(B1838,'MB25'!L:L,'MB25'!Q:Q,"Incompleto")),"")="PENDIENTE","Incompleto",IF(B1838&gt;0,_xlfn.XLOOKUP(B1838,'Detalle reservas completas fesa'!K:K,'Detalle reservas completas fesa'!Q:Q,IF(AD1838="SIN MATERIAL","Completo",IF(AD1838="COMPLETO","Completo","Incompleto"))))))</f>
        <v>Completo</v>
      </c>
      <c r="AG1838">
        <f>IF(B1838&gt;0,_xlfn.XLOOKUP(B1838,IW49BLTOTAL!A:A,IW49BLTOTAL!H:H),"")</f>
        <v>6</v>
      </c>
      <c r="AH1838" t="str">
        <f>IF(IFERROR(_xlfn.XLOOKUP(B1838,'Detalle custodia'!B:B,'Detalle custodia'!O:O),"")="custodia","Completo","")</f>
        <v/>
      </c>
    </row>
    <row r="1839" spans="1:34" x14ac:dyDescent="0.35">
      <c r="A1839" t="s">
        <v>274</v>
      </c>
      <c r="B1839">
        <v>6449319</v>
      </c>
      <c r="C1839" t="s">
        <v>123</v>
      </c>
      <c r="D1839" t="s">
        <v>836</v>
      </c>
      <c r="E1839" t="s">
        <v>310</v>
      </c>
      <c r="F1839" t="s">
        <v>125</v>
      </c>
      <c r="G1839" t="s">
        <v>423</v>
      </c>
      <c r="H1839" s="16">
        <v>45845</v>
      </c>
      <c r="I1839" s="16">
        <v>45845</v>
      </c>
      <c r="J1839" t="s">
        <v>856</v>
      </c>
      <c r="K1839">
        <v>1210102</v>
      </c>
      <c r="L1839" t="s">
        <v>275</v>
      </c>
      <c r="O1839">
        <v>10014596</v>
      </c>
      <c r="P1839" t="s">
        <v>176</v>
      </c>
      <c r="Q1839">
        <v>454.7</v>
      </c>
      <c r="R1839" t="s">
        <v>342</v>
      </c>
      <c r="S1839" t="s">
        <v>342</v>
      </c>
      <c r="T1839">
        <v>11424078</v>
      </c>
      <c r="U1839" s="16">
        <v>45480</v>
      </c>
      <c r="V1839" s="16">
        <v>45845</v>
      </c>
      <c r="W1839" s="16">
        <v>45805</v>
      </c>
      <c r="X1839">
        <v>454.7</v>
      </c>
      <c r="Y1839">
        <v>1290900</v>
      </c>
      <c r="Z1839" t="s">
        <v>1568</v>
      </c>
      <c r="AA1839" t="s">
        <v>248</v>
      </c>
      <c r="AB1839" t="s">
        <v>121</v>
      </c>
      <c r="AC1839" t="s">
        <v>255</v>
      </c>
      <c r="AD1839" t="s">
        <v>141</v>
      </c>
      <c r="AE1839" t="str">
        <f>IF(B1839&gt;0,IF(B1839&gt;0,(IF(B1839&lt;&gt;'PLAN SEMANAL'!$A$2,BLTOTAL!AA1839,""))),"")</f>
        <v>PERFORACIO</v>
      </c>
      <c r="AF1839" t="str">
        <f>IF(AH1839="Completo","Completo",IF(IF(B1839&gt;0,_xlfn.XLOOKUP(B1839,'Detalle reservas completas fesa'!K:K,'Detalle reservas completas fesa'!Q:Q,_xlfn.XLOOKUP(B1839,'MB25'!L:L,'MB25'!Q:Q,"Incompleto")),"")="PENDIENTE","Incompleto",IF(B1839&gt;0,_xlfn.XLOOKUP(B1839,'Detalle reservas completas fesa'!K:K,'Detalle reservas completas fesa'!Q:Q,IF(AD1839="SIN MATERIAL","Completo",IF(AD1839="COMPLETO","Completo","Incompleto"))))))</f>
        <v>Incompleto</v>
      </c>
      <c r="AG1839">
        <f>IF(B1839&gt;0,_xlfn.XLOOKUP(B1839,IW49BLTOTAL!A:A,IW49BLTOTAL!H:H),"")</f>
        <v>6</v>
      </c>
      <c r="AH1839" t="str">
        <f>IF(IFERROR(_xlfn.XLOOKUP(B1839,'Detalle custodia'!B:B,'Detalle custodia'!O:O),"")="custodia","Completo","")</f>
        <v/>
      </c>
    </row>
    <row r="1840" spans="1:34" x14ac:dyDescent="0.35">
      <c r="A1840" t="s">
        <v>315</v>
      </c>
      <c r="B1840">
        <v>6449291</v>
      </c>
      <c r="C1840" t="s">
        <v>129</v>
      </c>
      <c r="D1840" t="s">
        <v>837</v>
      </c>
      <c r="E1840" t="s">
        <v>310</v>
      </c>
      <c r="F1840" t="s">
        <v>133</v>
      </c>
      <c r="G1840" t="s">
        <v>147</v>
      </c>
      <c r="H1840" s="16">
        <v>45839</v>
      </c>
      <c r="I1840" s="16">
        <v>45869</v>
      </c>
      <c r="J1840" t="s">
        <v>3476</v>
      </c>
      <c r="K1840">
        <v>1213130</v>
      </c>
      <c r="L1840" t="s">
        <v>317</v>
      </c>
      <c r="O1840">
        <v>10018370</v>
      </c>
      <c r="P1840" t="s">
        <v>315</v>
      </c>
      <c r="Q1840">
        <v>0</v>
      </c>
      <c r="R1840" t="s">
        <v>329</v>
      </c>
      <c r="S1840" t="s">
        <v>3901</v>
      </c>
      <c r="T1840">
        <v>11407961</v>
      </c>
      <c r="U1840" s="16">
        <v>45480</v>
      </c>
      <c r="V1840" s="16">
        <v>45839</v>
      </c>
      <c r="W1840" s="16">
        <v>45835</v>
      </c>
      <c r="X1840">
        <v>0</v>
      </c>
      <c r="Y1840">
        <v>1290900</v>
      </c>
      <c r="Z1840" t="s">
        <v>1568</v>
      </c>
      <c r="AA1840" t="s">
        <v>245</v>
      </c>
      <c r="AB1840" t="s">
        <v>121</v>
      </c>
      <c r="AC1840" t="s">
        <v>255</v>
      </c>
      <c r="AD1840" t="s">
        <v>141</v>
      </c>
      <c r="AE1840" t="str">
        <f>IF(B1840&gt;0,IF(B1840&gt;0,(IF(B1840&lt;&gt;'PLAN SEMANAL'!$A$2,BLTOTAL!AA1840,""))),"")</f>
        <v>ACARREO</v>
      </c>
      <c r="AF1840" t="str">
        <f>IF(AH1840="Completo","Completo",IF(IF(B1840&gt;0,_xlfn.XLOOKUP(B1840,'Detalle reservas completas fesa'!K:K,'Detalle reservas completas fesa'!Q:Q,_xlfn.XLOOKUP(B1840,'MB25'!L:L,'MB25'!Q:Q,"Incompleto")),"")="PENDIENTE","Incompleto",IF(B1840&gt;0,_xlfn.XLOOKUP(B1840,'Detalle reservas completas fesa'!K:K,'Detalle reservas completas fesa'!Q:Q,IF(AD1840="SIN MATERIAL","Completo",IF(AD1840="COMPLETO","Completo","Incompleto"))))))</f>
        <v>Completo</v>
      </c>
      <c r="AG1840">
        <f>IF(B1840&gt;0,_xlfn.XLOOKUP(B1840,IW49BLTOTAL!A:A,IW49BLTOTAL!H:H),"")</f>
        <v>2</v>
      </c>
      <c r="AH1840" t="str">
        <f>IF(IFERROR(_xlfn.XLOOKUP(B1840,'Detalle custodia'!B:B,'Detalle custodia'!O:O),"")="custodia","Completo","")</f>
        <v/>
      </c>
    </row>
    <row r="1841" spans="1:34" x14ac:dyDescent="0.35">
      <c r="A1841" t="s">
        <v>298</v>
      </c>
      <c r="B1841">
        <v>6449286</v>
      </c>
      <c r="C1841" t="s">
        <v>129</v>
      </c>
      <c r="D1841" t="s">
        <v>838</v>
      </c>
      <c r="E1841" t="s">
        <v>310</v>
      </c>
      <c r="F1841" t="s">
        <v>133</v>
      </c>
      <c r="G1841" t="s">
        <v>226</v>
      </c>
      <c r="H1841" s="16">
        <v>45931</v>
      </c>
      <c r="I1841" s="16">
        <v>45961</v>
      </c>
      <c r="J1841" t="s">
        <v>3473</v>
      </c>
      <c r="K1841">
        <v>1213130</v>
      </c>
      <c r="L1841" t="s">
        <v>299</v>
      </c>
      <c r="O1841">
        <v>10014626</v>
      </c>
      <c r="P1841" t="s">
        <v>298</v>
      </c>
      <c r="Q1841">
        <v>0</v>
      </c>
      <c r="R1841" t="s">
        <v>329</v>
      </c>
      <c r="S1841" t="s">
        <v>3901</v>
      </c>
      <c r="T1841">
        <v>11412212</v>
      </c>
      <c r="U1841" s="16">
        <v>45480</v>
      </c>
      <c r="V1841" s="16">
        <v>45931</v>
      </c>
      <c r="W1841" s="16">
        <v>45790</v>
      </c>
      <c r="X1841">
        <v>0</v>
      </c>
      <c r="Y1841">
        <v>1290900</v>
      </c>
      <c r="Z1841" t="s">
        <v>1568</v>
      </c>
      <c r="AA1841" t="s">
        <v>245</v>
      </c>
      <c r="AB1841" t="s">
        <v>121</v>
      </c>
      <c r="AC1841" t="s">
        <v>255</v>
      </c>
      <c r="AD1841" t="s">
        <v>189</v>
      </c>
      <c r="AE1841" t="str">
        <f>IF(B1841&gt;0,IF(B1841&gt;0,(IF(B1841&lt;&gt;'PLAN SEMANAL'!$A$2,BLTOTAL!AA1841,""))),"")</f>
        <v>ACARREO</v>
      </c>
      <c r="AF1841" t="str">
        <f>IF(AH1841="Completo","Completo",IF(IF(B1841&gt;0,_xlfn.XLOOKUP(B1841,'Detalle reservas completas fesa'!K:K,'Detalle reservas completas fesa'!Q:Q,_xlfn.XLOOKUP(B1841,'MB25'!L:L,'MB25'!Q:Q,"Incompleto")),"")="PENDIENTE","Incompleto",IF(B1841&gt;0,_xlfn.XLOOKUP(B1841,'Detalle reservas completas fesa'!K:K,'Detalle reservas completas fesa'!Q:Q,IF(AD1841="SIN MATERIAL","Completo",IF(AD1841="COMPLETO","Completo","Incompleto"))))))</f>
        <v>Completo</v>
      </c>
      <c r="AG1841">
        <f>IF(B1841&gt;0,_xlfn.XLOOKUP(B1841,IW49BLTOTAL!A:A,IW49BLTOTAL!H:H),"")</f>
        <v>4</v>
      </c>
      <c r="AH1841" t="str">
        <f>IF(IFERROR(_xlfn.XLOOKUP(B1841,'Detalle custodia'!B:B,'Detalle custodia'!O:O),"")="custodia","Completo","")</f>
        <v/>
      </c>
    </row>
    <row r="1842" spans="1:34" x14ac:dyDescent="0.35">
      <c r="A1842" t="s">
        <v>298</v>
      </c>
      <c r="B1842">
        <v>6449285</v>
      </c>
      <c r="C1842" t="s">
        <v>129</v>
      </c>
      <c r="D1842" t="s">
        <v>839</v>
      </c>
      <c r="E1842" t="s">
        <v>310</v>
      </c>
      <c r="F1842" t="s">
        <v>133</v>
      </c>
      <c r="G1842" t="s">
        <v>226</v>
      </c>
      <c r="H1842" s="16">
        <v>45931</v>
      </c>
      <c r="I1842" s="16">
        <v>45961</v>
      </c>
      <c r="J1842" t="s">
        <v>3473</v>
      </c>
      <c r="K1842">
        <v>1213130</v>
      </c>
      <c r="L1842" t="s">
        <v>299</v>
      </c>
      <c r="O1842">
        <v>10014626</v>
      </c>
      <c r="P1842" t="s">
        <v>298</v>
      </c>
      <c r="Q1842">
        <v>0</v>
      </c>
      <c r="R1842" t="s">
        <v>329</v>
      </c>
      <c r="S1842" t="s">
        <v>3901</v>
      </c>
      <c r="T1842">
        <v>11412211</v>
      </c>
      <c r="U1842" s="16">
        <v>45480</v>
      </c>
      <c r="V1842" s="16">
        <v>45931</v>
      </c>
      <c r="W1842" s="16">
        <v>45790</v>
      </c>
      <c r="X1842">
        <v>0</v>
      </c>
      <c r="Y1842">
        <v>1290900</v>
      </c>
      <c r="Z1842" t="s">
        <v>1568</v>
      </c>
      <c r="AA1842" t="s">
        <v>245</v>
      </c>
      <c r="AB1842" t="s">
        <v>121</v>
      </c>
      <c r="AC1842" t="s">
        <v>255</v>
      </c>
      <c r="AD1842" t="s">
        <v>189</v>
      </c>
      <c r="AE1842" t="str">
        <f>IF(B1842&gt;0,IF(B1842&gt;0,(IF(B1842&lt;&gt;'PLAN SEMANAL'!$A$2,BLTOTAL!AA1842,""))),"")</f>
        <v>ACARREO</v>
      </c>
      <c r="AF1842" t="str">
        <f>IF(AH1842="Completo","Completo",IF(IF(B1842&gt;0,_xlfn.XLOOKUP(B1842,'Detalle reservas completas fesa'!K:K,'Detalle reservas completas fesa'!Q:Q,_xlfn.XLOOKUP(B1842,'MB25'!L:L,'MB25'!Q:Q,"Incompleto")),"")="PENDIENTE","Incompleto",IF(B1842&gt;0,_xlfn.XLOOKUP(B1842,'Detalle reservas completas fesa'!K:K,'Detalle reservas completas fesa'!Q:Q,IF(AD1842="SIN MATERIAL","Completo",IF(AD1842="COMPLETO","Completo","Incompleto"))))))</f>
        <v>Completo</v>
      </c>
      <c r="AG1842">
        <f>IF(B1842&gt;0,_xlfn.XLOOKUP(B1842,IW49BLTOTAL!A:A,IW49BLTOTAL!H:H),"")</f>
        <v>4</v>
      </c>
      <c r="AH1842" t="str">
        <f>IF(IFERROR(_xlfn.XLOOKUP(B1842,'Detalle custodia'!B:B,'Detalle custodia'!O:O),"")="custodia","Completo","")</f>
        <v/>
      </c>
    </row>
    <row r="1843" spans="1:34" x14ac:dyDescent="0.35">
      <c r="A1843" t="s">
        <v>131</v>
      </c>
      <c r="B1843">
        <v>6449247</v>
      </c>
      <c r="C1843" t="s">
        <v>129</v>
      </c>
      <c r="D1843" t="s">
        <v>182</v>
      </c>
      <c r="E1843" t="s">
        <v>310</v>
      </c>
      <c r="F1843" t="s">
        <v>446</v>
      </c>
      <c r="G1843" t="s">
        <v>179</v>
      </c>
      <c r="H1843" s="16">
        <v>45809</v>
      </c>
      <c r="I1843" s="16">
        <v>45809</v>
      </c>
      <c r="K1843">
        <v>1213130</v>
      </c>
      <c r="L1843" t="s">
        <v>335</v>
      </c>
      <c r="O1843">
        <v>10014603</v>
      </c>
      <c r="P1843" t="s">
        <v>131</v>
      </c>
      <c r="Q1843">
        <v>0</v>
      </c>
      <c r="R1843" t="s">
        <v>329</v>
      </c>
      <c r="S1843" t="s">
        <v>343</v>
      </c>
      <c r="T1843">
        <v>11405014</v>
      </c>
      <c r="U1843" s="16">
        <v>45480</v>
      </c>
      <c r="V1843" s="16">
        <v>45809</v>
      </c>
      <c r="W1843" s="16">
        <v>45774</v>
      </c>
      <c r="X1843">
        <v>0</v>
      </c>
      <c r="Y1843">
        <v>1290900</v>
      </c>
      <c r="Z1843" t="s">
        <v>1568</v>
      </c>
      <c r="AA1843" t="s">
        <v>245</v>
      </c>
      <c r="AB1843" t="s">
        <v>121</v>
      </c>
      <c r="AC1843" t="s">
        <v>255</v>
      </c>
      <c r="AE1843" t="str">
        <f>IF(B1843&gt;0,IF(B1843&gt;0,(IF(B1843&lt;&gt;'PLAN SEMANAL'!$A$2,BLTOTAL!AA1843,""))),"")</f>
        <v>ACARREO</v>
      </c>
      <c r="AF1843" t="str">
        <f>IF(AH1843="Completo","Completo",IF(IF(B1843&gt;0,_xlfn.XLOOKUP(B1843,'Detalle reservas completas fesa'!K:K,'Detalle reservas completas fesa'!Q:Q,_xlfn.XLOOKUP(B1843,'MB25'!L:L,'MB25'!Q:Q,"Incompleto")),"")="PENDIENTE","Incompleto",IF(B1843&gt;0,_xlfn.XLOOKUP(B1843,'Detalle reservas completas fesa'!K:K,'Detalle reservas completas fesa'!Q:Q,IF(AD1843="SIN MATERIAL","Completo",IF(AD1843="COMPLETO","Completo","Incompleto"))))))</f>
        <v>Incompleto</v>
      </c>
      <c r="AG1843">
        <f>IF(B1843&gt;0,_xlfn.XLOOKUP(B1843,IW49BLTOTAL!A:A,IW49BLTOTAL!H:H),"")</f>
        <v>108</v>
      </c>
      <c r="AH1843" t="str">
        <f>IF(IFERROR(_xlfn.XLOOKUP(B1843,'Detalle custodia'!B:B,'Detalle custodia'!O:O),"")="custodia","Completo","")</f>
        <v/>
      </c>
    </row>
    <row r="1844" spans="1:34" x14ac:dyDescent="0.35">
      <c r="A1844" t="s">
        <v>215</v>
      </c>
      <c r="B1844">
        <v>6449100</v>
      </c>
      <c r="C1844" t="s">
        <v>129</v>
      </c>
      <c r="D1844" t="s">
        <v>818</v>
      </c>
      <c r="E1844" t="s">
        <v>310</v>
      </c>
      <c r="F1844" t="s">
        <v>125</v>
      </c>
      <c r="G1844" t="s">
        <v>136</v>
      </c>
      <c r="H1844" s="16">
        <v>45839</v>
      </c>
      <c r="I1844" s="16">
        <v>45869</v>
      </c>
      <c r="J1844" t="s">
        <v>3476</v>
      </c>
      <c r="K1844">
        <v>1213130</v>
      </c>
      <c r="L1844" t="s">
        <v>290</v>
      </c>
      <c r="O1844">
        <v>10018371</v>
      </c>
      <c r="P1844" t="s">
        <v>215</v>
      </c>
      <c r="Q1844">
        <v>32796.42</v>
      </c>
      <c r="R1844" t="s">
        <v>329</v>
      </c>
      <c r="S1844" t="s">
        <v>3901</v>
      </c>
      <c r="T1844">
        <v>11409159</v>
      </c>
      <c r="U1844" s="16">
        <v>45480</v>
      </c>
      <c r="V1844" s="16">
        <v>45839</v>
      </c>
      <c r="W1844" s="16">
        <v>45835</v>
      </c>
      <c r="X1844">
        <v>32796.42</v>
      </c>
      <c r="Y1844">
        <v>1290900</v>
      </c>
      <c r="Z1844" t="s">
        <v>1568</v>
      </c>
      <c r="AA1844" t="s">
        <v>245</v>
      </c>
      <c r="AB1844" t="s">
        <v>121</v>
      </c>
      <c r="AC1844" t="s">
        <v>255</v>
      </c>
      <c r="AD1844" t="s">
        <v>135</v>
      </c>
      <c r="AE1844" t="str">
        <f>IF(B1844&gt;0,IF(B1844&gt;0,(IF(B1844&lt;&gt;'PLAN SEMANAL'!$A$2,BLTOTAL!AA1844,""))),"")</f>
        <v>ACARREO</v>
      </c>
      <c r="AF1844" t="str">
        <f>IF(AH1844="Completo","Completo",IF(IF(B1844&gt;0,_xlfn.XLOOKUP(B1844,'Detalle reservas completas fesa'!K:K,'Detalle reservas completas fesa'!Q:Q,_xlfn.XLOOKUP(B1844,'MB25'!L:L,'MB25'!Q:Q,"Incompleto")),"")="PENDIENTE","Incompleto",IF(B1844&gt;0,_xlfn.XLOOKUP(B1844,'Detalle reservas completas fesa'!K:K,'Detalle reservas completas fesa'!Q:Q,IF(AD1844="SIN MATERIAL","Completo",IF(AD1844="COMPLETO","Completo","Incompleto"))))))</f>
        <v>Incompleto</v>
      </c>
      <c r="AG1844">
        <f>IF(B1844&gt;0,_xlfn.XLOOKUP(B1844,IW49BLTOTAL!A:A,IW49BLTOTAL!H:H),"")</f>
        <v>24</v>
      </c>
      <c r="AH1844" t="str">
        <f>IF(IFERROR(_xlfn.XLOOKUP(B1844,'Detalle custodia'!B:B,'Detalle custodia'!O:O),"")="custodia","Completo","")</f>
        <v/>
      </c>
    </row>
    <row r="1845" spans="1:34" x14ac:dyDescent="0.35">
      <c r="A1845" t="s">
        <v>324</v>
      </c>
      <c r="B1845">
        <v>6448073</v>
      </c>
      <c r="C1845" t="s">
        <v>138</v>
      </c>
      <c r="D1845" t="s">
        <v>427</v>
      </c>
      <c r="E1845" t="s">
        <v>310</v>
      </c>
      <c r="F1845" t="s">
        <v>133</v>
      </c>
      <c r="G1845" t="s">
        <v>192</v>
      </c>
      <c r="H1845" s="16">
        <v>45809</v>
      </c>
      <c r="I1845" s="16">
        <v>45809</v>
      </c>
      <c r="J1845" t="s">
        <v>856</v>
      </c>
      <c r="K1845">
        <v>1291900</v>
      </c>
      <c r="L1845" t="s">
        <v>325</v>
      </c>
      <c r="O1845">
        <v>10017565</v>
      </c>
      <c r="P1845" t="s">
        <v>428</v>
      </c>
      <c r="Q1845">
        <v>649.65</v>
      </c>
      <c r="R1845" t="s">
        <v>343</v>
      </c>
      <c r="S1845" t="s">
        <v>347</v>
      </c>
      <c r="T1845">
        <v>11433015</v>
      </c>
      <c r="U1845" s="16">
        <v>45477</v>
      </c>
      <c r="V1845" s="16">
        <v>45809</v>
      </c>
      <c r="W1845" s="16">
        <v>45805</v>
      </c>
      <c r="X1845">
        <v>649.65</v>
      </c>
      <c r="Y1845">
        <v>1290900</v>
      </c>
      <c r="Z1845" t="s">
        <v>1568</v>
      </c>
      <c r="AA1845" t="s">
        <v>249</v>
      </c>
      <c r="AB1845" t="s">
        <v>121</v>
      </c>
      <c r="AC1845" t="s">
        <v>255</v>
      </c>
      <c r="AD1845" t="s">
        <v>135</v>
      </c>
      <c r="AE1845" t="str">
        <f>IF(B1845&gt;0,IF(B1845&gt;0,(IF(B1845&lt;&gt;'PLAN SEMANAL'!$A$2,BLTOTAL!AA1845,""))),"")</f>
        <v>SOPORTE</v>
      </c>
      <c r="AF1845" t="str">
        <f>IF(AH1845="Completo","Completo",IF(IF(B1845&gt;0,_xlfn.XLOOKUP(B1845,'Detalle reservas completas fesa'!K:K,'Detalle reservas completas fesa'!Q:Q,_xlfn.XLOOKUP(B1845,'MB25'!L:L,'MB25'!Q:Q,"Incompleto")),"")="PENDIENTE","Incompleto",IF(B1845&gt;0,_xlfn.XLOOKUP(B1845,'Detalle reservas completas fesa'!K:K,'Detalle reservas completas fesa'!Q:Q,IF(AD1845="SIN MATERIAL","Completo",IF(AD1845="COMPLETO","Completo","Incompleto"))))))</f>
        <v>Incompleto</v>
      </c>
      <c r="AG1845">
        <f>IF(B1845&gt;0,_xlfn.XLOOKUP(B1845,IW49BLTOTAL!A:A,IW49BLTOTAL!H:H),"")</f>
        <v>0</v>
      </c>
      <c r="AH1845" t="str">
        <f>IF(IFERROR(_xlfn.XLOOKUP(B1845,'Detalle custodia'!B:B,'Detalle custodia'!O:O),"")="custodia","Completo","")</f>
        <v/>
      </c>
    </row>
    <row r="1846" spans="1:34" x14ac:dyDescent="0.35">
      <c r="A1846" t="s">
        <v>429</v>
      </c>
      <c r="B1846">
        <v>6447919</v>
      </c>
      <c r="C1846" t="s">
        <v>138</v>
      </c>
      <c r="D1846" t="s">
        <v>430</v>
      </c>
      <c r="E1846" t="s">
        <v>310</v>
      </c>
      <c r="F1846" t="s">
        <v>133</v>
      </c>
      <c r="G1846" t="s">
        <v>191</v>
      </c>
      <c r="H1846" s="16">
        <v>45809</v>
      </c>
      <c r="I1846" s="16">
        <v>45809</v>
      </c>
      <c r="J1846" t="s">
        <v>3448</v>
      </c>
      <c r="K1846">
        <v>1291900</v>
      </c>
      <c r="L1846" t="s">
        <v>431</v>
      </c>
      <c r="Q1846">
        <v>0</v>
      </c>
      <c r="R1846" t="s">
        <v>269</v>
      </c>
      <c r="S1846" t="s">
        <v>343</v>
      </c>
      <c r="T1846">
        <v>11421567</v>
      </c>
      <c r="U1846" s="16">
        <v>45476</v>
      </c>
      <c r="V1846" s="16">
        <v>45809</v>
      </c>
      <c r="W1846" s="16">
        <v>45776</v>
      </c>
      <c r="X1846">
        <v>0</v>
      </c>
      <c r="Y1846">
        <v>1290900</v>
      </c>
      <c r="Z1846" t="s">
        <v>1568</v>
      </c>
      <c r="AA1846" t="s">
        <v>249</v>
      </c>
      <c r="AB1846" t="s">
        <v>432</v>
      </c>
      <c r="AC1846" t="s">
        <v>255</v>
      </c>
      <c r="AD1846" t="s">
        <v>122</v>
      </c>
      <c r="AE1846" t="str">
        <f>IF(B1846&gt;0,IF(B1846&gt;0,(IF(B1846&lt;&gt;'PLAN SEMANAL'!$A$2,BLTOTAL!AA1846,""))),"")</f>
        <v>SOPORTE</v>
      </c>
      <c r="AF1846" t="str">
        <f>IF(AH1846="Completo","Completo",IF(IF(B1846&gt;0,_xlfn.XLOOKUP(B1846,'Detalle reservas completas fesa'!K:K,'Detalle reservas completas fesa'!Q:Q,_xlfn.XLOOKUP(B1846,'MB25'!L:L,'MB25'!Q:Q,"Incompleto")),"")="PENDIENTE","Incompleto",IF(B1846&gt;0,_xlfn.XLOOKUP(B1846,'Detalle reservas completas fesa'!K:K,'Detalle reservas completas fesa'!Q:Q,IF(AD1846="SIN MATERIAL","Completo",IF(AD1846="COMPLETO","Completo","Incompleto"))))))</f>
        <v>Completo</v>
      </c>
      <c r="AG1846">
        <f>IF(B1846&gt;0,_xlfn.XLOOKUP(B1846,IW49BLTOTAL!A:A,IW49BLTOTAL!H:H),"")</f>
        <v>0</v>
      </c>
      <c r="AH1846" t="str">
        <f>IF(IFERROR(_xlfn.XLOOKUP(B1846,'Detalle custodia'!B:B,'Detalle custodia'!O:O),"")="custodia","Completo","")</f>
        <v/>
      </c>
    </row>
    <row r="1847" spans="1:34" x14ac:dyDescent="0.35">
      <c r="A1847" t="s">
        <v>286</v>
      </c>
      <c r="B1847">
        <v>6442190</v>
      </c>
      <c r="C1847" t="s">
        <v>123</v>
      </c>
      <c r="D1847" t="s">
        <v>435</v>
      </c>
      <c r="E1847" t="s">
        <v>251</v>
      </c>
      <c r="F1847" t="s">
        <v>125</v>
      </c>
      <c r="G1847" t="s">
        <v>423</v>
      </c>
      <c r="H1847" s="16">
        <v>45873</v>
      </c>
      <c r="I1847" s="16">
        <v>45873</v>
      </c>
      <c r="J1847" t="s">
        <v>856</v>
      </c>
      <c r="K1847">
        <v>1212120</v>
      </c>
      <c r="L1847" t="s">
        <v>287</v>
      </c>
      <c r="O1847">
        <v>10014655</v>
      </c>
      <c r="P1847" t="s">
        <v>286</v>
      </c>
      <c r="Q1847">
        <v>2118.06</v>
      </c>
      <c r="R1847" t="s">
        <v>254</v>
      </c>
      <c r="S1847" t="s">
        <v>342</v>
      </c>
      <c r="T1847">
        <v>11426814</v>
      </c>
      <c r="U1847" s="16">
        <v>45466</v>
      </c>
      <c r="V1847" s="16">
        <v>45873</v>
      </c>
      <c r="W1847" s="16">
        <v>45835</v>
      </c>
      <c r="X1847">
        <v>2118.06</v>
      </c>
      <c r="Y1847">
        <v>1290900</v>
      </c>
      <c r="Z1847" t="s">
        <v>1568</v>
      </c>
      <c r="AA1847" t="s">
        <v>247</v>
      </c>
      <c r="AB1847" t="s">
        <v>121</v>
      </c>
      <c r="AC1847" t="s">
        <v>255</v>
      </c>
      <c r="AD1847" t="s">
        <v>141</v>
      </c>
      <c r="AE1847" t="str">
        <f>IF(B1847&gt;0,IF(B1847&gt;0,(IF(B1847&lt;&gt;'PLAN SEMANAL'!$A$2,BLTOTAL!AA1847,""))),"")</f>
        <v>CARGUIO</v>
      </c>
      <c r="AF1847" t="str">
        <f>IF(AH1847="Completo","Completo",IF(IF(B1847&gt;0,_xlfn.XLOOKUP(B1847,'Detalle reservas completas fesa'!K:K,'Detalle reservas completas fesa'!Q:Q,_xlfn.XLOOKUP(B1847,'MB25'!L:L,'MB25'!Q:Q,"Incompleto")),"")="PENDIENTE","Incompleto",IF(B1847&gt;0,_xlfn.XLOOKUP(B1847,'Detalle reservas completas fesa'!K:K,'Detalle reservas completas fesa'!Q:Q,IF(AD1847="SIN MATERIAL","Completo",IF(AD1847="COMPLETO","Completo","Incompleto"))))))</f>
        <v>Incompleto</v>
      </c>
      <c r="AG1847">
        <f>IF(B1847&gt;0,_xlfn.XLOOKUP(B1847,IW49BLTOTAL!A:A,IW49BLTOTAL!H:H),"")</f>
        <v>6</v>
      </c>
      <c r="AH1847" t="str">
        <f>IF(IFERROR(_xlfn.XLOOKUP(B1847,'Detalle custodia'!B:B,'Detalle custodia'!O:O),"")="custodia","Completo","")</f>
        <v/>
      </c>
    </row>
    <row r="1848" spans="1:34" x14ac:dyDescent="0.35">
      <c r="A1848" t="s">
        <v>219</v>
      </c>
      <c r="B1848">
        <v>6439864</v>
      </c>
      <c r="C1848" t="s">
        <v>129</v>
      </c>
      <c r="D1848" t="s">
        <v>241</v>
      </c>
      <c r="E1848" t="s">
        <v>310</v>
      </c>
      <c r="F1848" t="s">
        <v>125</v>
      </c>
      <c r="G1848" t="s">
        <v>172</v>
      </c>
      <c r="H1848" s="16">
        <v>45839</v>
      </c>
      <c r="I1848" s="16">
        <v>45869</v>
      </c>
      <c r="J1848" t="s">
        <v>3476</v>
      </c>
      <c r="K1848">
        <v>1213130</v>
      </c>
      <c r="L1848" t="s">
        <v>292</v>
      </c>
      <c r="M1848" s="16">
        <v>45555</v>
      </c>
      <c r="N1848" s="16">
        <v>45555</v>
      </c>
      <c r="O1848">
        <v>10017586</v>
      </c>
      <c r="P1848" t="s">
        <v>219</v>
      </c>
      <c r="Q1848">
        <v>4841.99</v>
      </c>
      <c r="R1848" t="s">
        <v>329</v>
      </c>
      <c r="S1848" t="s">
        <v>3901</v>
      </c>
      <c r="T1848">
        <v>11412964</v>
      </c>
      <c r="U1848" s="16">
        <v>45461</v>
      </c>
      <c r="V1848" s="16">
        <v>45839</v>
      </c>
      <c r="W1848" s="16">
        <v>45835</v>
      </c>
      <c r="X1848">
        <v>4841.99</v>
      </c>
      <c r="Y1848">
        <v>1290900</v>
      </c>
      <c r="Z1848" t="s">
        <v>1568</v>
      </c>
      <c r="AA1848" t="s">
        <v>245</v>
      </c>
      <c r="AB1848" t="s">
        <v>121</v>
      </c>
      <c r="AC1848" t="s">
        <v>255</v>
      </c>
      <c r="AD1848" t="s">
        <v>141</v>
      </c>
      <c r="AE1848" t="str">
        <f>IF(B1848&gt;0,IF(B1848&gt;0,(IF(B1848&lt;&gt;'PLAN SEMANAL'!$A$2,BLTOTAL!AA1848,""))),"")</f>
        <v>ACARREO</v>
      </c>
      <c r="AF1848" t="str">
        <f>IF(AH1848="Completo","Completo",IF(IF(B1848&gt;0,_xlfn.XLOOKUP(B1848,'Detalle reservas completas fesa'!K:K,'Detalle reservas completas fesa'!Q:Q,_xlfn.XLOOKUP(B1848,'MB25'!L:L,'MB25'!Q:Q,"Incompleto")),"")="PENDIENTE","Incompleto",IF(B1848&gt;0,_xlfn.XLOOKUP(B1848,'Detalle reservas completas fesa'!K:K,'Detalle reservas completas fesa'!Q:Q,IF(AD1848="SIN MATERIAL","Completo",IF(AD1848="COMPLETO","Completo","Incompleto"))))))</f>
        <v>Incompleto</v>
      </c>
      <c r="AG1848">
        <f>IF(B1848&gt;0,_xlfn.XLOOKUP(B1848,IW49BLTOTAL!A:A,IW49BLTOTAL!H:H),"")</f>
        <v>4</v>
      </c>
      <c r="AH1848" t="str">
        <f>IF(IFERROR(_xlfn.XLOOKUP(B1848,'Detalle custodia'!B:B,'Detalle custodia'!O:O),"")="custodia","Completo","")</f>
        <v/>
      </c>
    </row>
    <row r="1849" spans="1:34" x14ac:dyDescent="0.35">
      <c r="A1849" t="s">
        <v>324</v>
      </c>
      <c r="B1849">
        <v>6439534</v>
      </c>
      <c r="C1849" t="s">
        <v>138</v>
      </c>
      <c r="D1849" t="s">
        <v>437</v>
      </c>
      <c r="E1849" t="s">
        <v>310</v>
      </c>
      <c r="F1849" t="s">
        <v>133</v>
      </c>
      <c r="G1849" t="s">
        <v>191</v>
      </c>
      <c r="H1849" s="16">
        <v>45869</v>
      </c>
      <c r="I1849" s="16">
        <v>45869</v>
      </c>
      <c r="J1849" t="s">
        <v>856</v>
      </c>
      <c r="K1849">
        <v>1216100</v>
      </c>
      <c r="L1849" t="s">
        <v>325</v>
      </c>
      <c r="O1849">
        <v>10014726</v>
      </c>
      <c r="P1849" t="s">
        <v>412</v>
      </c>
      <c r="Q1849">
        <v>0</v>
      </c>
      <c r="R1849" t="s">
        <v>269</v>
      </c>
      <c r="S1849" t="s">
        <v>3891</v>
      </c>
      <c r="T1849">
        <v>11406993</v>
      </c>
      <c r="U1849" s="16">
        <v>45459</v>
      </c>
      <c r="V1849" s="16">
        <v>45869</v>
      </c>
      <c r="W1849" s="16">
        <v>45848</v>
      </c>
      <c r="X1849">
        <v>0</v>
      </c>
      <c r="Y1849">
        <v>1290900</v>
      </c>
      <c r="Z1849" t="s">
        <v>1568</v>
      </c>
      <c r="AA1849" t="s">
        <v>249</v>
      </c>
      <c r="AB1849" t="s">
        <v>121</v>
      </c>
      <c r="AC1849" t="s">
        <v>255</v>
      </c>
      <c r="AD1849" t="s">
        <v>122</v>
      </c>
      <c r="AE1849" t="str">
        <f>IF(B1849&gt;0,IF(B1849&gt;0,(IF(B1849&lt;&gt;'PLAN SEMANAL'!$A$2,BLTOTAL!AA1849,""))),"")</f>
        <v>SOPORTE</v>
      </c>
      <c r="AF1849" t="str">
        <f>IF(AH1849="Completo","Completo",IF(IF(B1849&gt;0,_xlfn.XLOOKUP(B1849,'Detalle reservas completas fesa'!K:K,'Detalle reservas completas fesa'!Q:Q,_xlfn.XLOOKUP(B1849,'MB25'!L:L,'MB25'!Q:Q,"Incompleto")),"")="PENDIENTE","Incompleto",IF(B1849&gt;0,_xlfn.XLOOKUP(B1849,'Detalle reservas completas fesa'!K:K,'Detalle reservas completas fesa'!Q:Q,IF(AD1849="SIN MATERIAL","Completo",IF(AD1849="COMPLETO","Completo","Incompleto"))))))</f>
        <v>Completo</v>
      </c>
      <c r="AG1849">
        <f>IF(B1849&gt;0,_xlfn.XLOOKUP(B1849,IW49BLTOTAL!A:A,IW49BLTOTAL!H:H),"")</f>
        <v>0</v>
      </c>
      <c r="AH1849" t="str">
        <f>IF(IFERROR(_xlfn.XLOOKUP(B1849,'Detalle custodia'!B:B,'Detalle custodia'!O:O),"")="custodia","Completo","")</f>
        <v/>
      </c>
    </row>
    <row r="1850" spans="1:34" x14ac:dyDescent="0.35">
      <c r="A1850" t="s">
        <v>440</v>
      </c>
      <c r="B1850">
        <v>6439489</v>
      </c>
      <c r="C1850" t="s">
        <v>138</v>
      </c>
      <c r="D1850" t="s">
        <v>441</v>
      </c>
      <c r="E1850" t="s">
        <v>310</v>
      </c>
      <c r="F1850" t="s">
        <v>133</v>
      </c>
      <c r="G1850" t="s">
        <v>191</v>
      </c>
      <c r="H1850" s="16">
        <v>45839</v>
      </c>
      <c r="I1850" s="16">
        <v>45839</v>
      </c>
      <c r="J1850" t="s">
        <v>856</v>
      </c>
      <c r="K1850">
        <v>1291900</v>
      </c>
      <c r="L1850" t="s">
        <v>442</v>
      </c>
      <c r="Q1850">
        <v>0</v>
      </c>
      <c r="R1850" t="s">
        <v>269</v>
      </c>
      <c r="S1850" t="s">
        <v>347</v>
      </c>
      <c r="T1850">
        <v>11405656</v>
      </c>
      <c r="U1850" s="16">
        <v>45459</v>
      </c>
      <c r="V1850" s="16">
        <v>45839</v>
      </c>
      <c r="W1850" s="16">
        <v>45805</v>
      </c>
      <c r="X1850">
        <v>0</v>
      </c>
      <c r="Y1850">
        <v>1290900</v>
      </c>
      <c r="Z1850" t="s">
        <v>1568</v>
      </c>
      <c r="AA1850" t="s">
        <v>249</v>
      </c>
      <c r="AB1850" t="s">
        <v>121</v>
      </c>
      <c r="AC1850" t="s">
        <v>255</v>
      </c>
      <c r="AD1850" t="s">
        <v>122</v>
      </c>
      <c r="AE1850" t="str">
        <f>IF(B1850&gt;0,IF(B1850&gt;0,(IF(B1850&lt;&gt;'PLAN SEMANAL'!$A$2,BLTOTAL!AA1850,""))),"")</f>
        <v>SOPORTE</v>
      </c>
      <c r="AF1850" t="str">
        <f>IF(AH1850="Completo","Completo",IF(IF(B1850&gt;0,_xlfn.XLOOKUP(B1850,'Detalle reservas completas fesa'!K:K,'Detalle reservas completas fesa'!Q:Q,_xlfn.XLOOKUP(B1850,'MB25'!L:L,'MB25'!Q:Q,"Incompleto")),"")="PENDIENTE","Incompleto",IF(B1850&gt;0,_xlfn.XLOOKUP(B1850,'Detalle reservas completas fesa'!K:K,'Detalle reservas completas fesa'!Q:Q,IF(AD1850="SIN MATERIAL","Completo",IF(AD1850="COMPLETO","Completo","Incompleto"))))))</f>
        <v>Completo</v>
      </c>
      <c r="AG1850">
        <f>IF(B1850&gt;0,_xlfn.XLOOKUP(B1850,IW49BLTOTAL!A:A,IW49BLTOTAL!H:H),"")</f>
        <v>20</v>
      </c>
      <c r="AH1850" t="str">
        <f>IF(IFERROR(_xlfn.XLOOKUP(B1850,'Detalle custodia'!B:B,'Detalle custodia'!O:O),"")="custodia","Completo","")</f>
        <v/>
      </c>
    </row>
    <row r="1851" spans="1:34" x14ac:dyDescent="0.35">
      <c r="A1851" t="s">
        <v>128</v>
      </c>
      <c r="B1851">
        <v>6438074</v>
      </c>
      <c r="C1851" t="s">
        <v>123</v>
      </c>
      <c r="D1851" t="s">
        <v>443</v>
      </c>
      <c r="E1851" t="s">
        <v>310</v>
      </c>
      <c r="F1851" t="s">
        <v>125</v>
      </c>
      <c r="G1851" t="s">
        <v>136</v>
      </c>
      <c r="H1851" s="16">
        <v>45845</v>
      </c>
      <c r="I1851" s="16">
        <v>45845</v>
      </c>
      <c r="J1851" t="s">
        <v>856</v>
      </c>
      <c r="K1851">
        <v>1210100</v>
      </c>
      <c r="L1851" t="s">
        <v>390</v>
      </c>
      <c r="O1851">
        <v>10014594</v>
      </c>
      <c r="P1851" t="s">
        <v>128</v>
      </c>
      <c r="Q1851">
        <v>29670.400000000001</v>
      </c>
      <c r="R1851" t="s">
        <v>342</v>
      </c>
      <c r="S1851" t="s">
        <v>342</v>
      </c>
      <c r="T1851">
        <v>11411389</v>
      </c>
      <c r="U1851" s="16">
        <v>45455</v>
      </c>
      <c r="V1851" s="16">
        <v>45845</v>
      </c>
      <c r="W1851" s="16">
        <v>45805</v>
      </c>
      <c r="X1851">
        <v>29670.400000000001</v>
      </c>
      <c r="Y1851">
        <v>1290900</v>
      </c>
      <c r="Z1851" t="s">
        <v>1568</v>
      </c>
      <c r="AA1851" t="s">
        <v>248</v>
      </c>
      <c r="AB1851" t="s">
        <v>121</v>
      </c>
      <c r="AC1851" t="s">
        <v>255</v>
      </c>
      <c r="AD1851" t="s">
        <v>135</v>
      </c>
      <c r="AE1851" t="str">
        <f>IF(B1851&gt;0,IF(B1851&gt;0,(IF(B1851&lt;&gt;'PLAN SEMANAL'!$A$2,BLTOTAL!AA1851,""))),"")</f>
        <v>PERFORACIO</v>
      </c>
      <c r="AF1851" t="str">
        <f>IF(AH1851="Completo","Completo",IF(IF(B1851&gt;0,_xlfn.XLOOKUP(B1851,'Detalle reservas completas fesa'!K:K,'Detalle reservas completas fesa'!Q:Q,_xlfn.XLOOKUP(B1851,'MB25'!L:L,'MB25'!Q:Q,"Incompleto")),"")="PENDIENTE","Incompleto",IF(B1851&gt;0,_xlfn.XLOOKUP(B1851,'Detalle reservas completas fesa'!K:K,'Detalle reservas completas fesa'!Q:Q,IF(AD1851="SIN MATERIAL","Completo",IF(AD1851="COMPLETO","Completo","Incompleto"))))))</f>
        <v>Incompleto</v>
      </c>
      <c r="AG1851">
        <f>IF(B1851&gt;0,_xlfn.XLOOKUP(B1851,IW49BLTOTAL!A:A,IW49BLTOTAL!H:H),"")</f>
        <v>8</v>
      </c>
      <c r="AH1851" t="str">
        <f>IF(IFERROR(_xlfn.XLOOKUP(B1851,'Detalle custodia'!B:B,'Detalle custodia'!O:O),"")="custodia","Completo","")</f>
        <v/>
      </c>
    </row>
    <row r="1852" spans="1:34" x14ac:dyDescent="0.35">
      <c r="A1852" t="s">
        <v>159</v>
      </c>
      <c r="B1852">
        <v>6438061</v>
      </c>
      <c r="C1852" t="s">
        <v>129</v>
      </c>
      <c r="D1852" t="s">
        <v>444</v>
      </c>
      <c r="E1852" t="s">
        <v>310</v>
      </c>
      <c r="F1852" t="s">
        <v>125</v>
      </c>
      <c r="G1852" t="s">
        <v>136</v>
      </c>
      <c r="H1852" s="16">
        <v>45873</v>
      </c>
      <c r="I1852" s="16">
        <v>45873</v>
      </c>
      <c r="J1852" t="s">
        <v>856</v>
      </c>
      <c r="K1852">
        <v>1212121</v>
      </c>
      <c r="L1852" t="s">
        <v>398</v>
      </c>
      <c r="O1852">
        <v>10014599</v>
      </c>
      <c r="P1852" t="s">
        <v>159</v>
      </c>
      <c r="Q1852">
        <v>6624.03</v>
      </c>
      <c r="R1852" t="s">
        <v>342</v>
      </c>
      <c r="S1852" t="s">
        <v>342</v>
      </c>
      <c r="T1852">
        <v>11390026</v>
      </c>
      <c r="U1852" s="16">
        <v>45455</v>
      </c>
      <c r="V1852" s="16">
        <v>45873</v>
      </c>
      <c r="W1852" s="16">
        <v>45835</v>
      </c>
      <c r="X1852">
        <v>6624.03</v>
      </c>
      <c r="Y1852">
        <v>1290900</v>
      </c>
      <c r="Z1852" t="s">
        <v>1568</v>
      </c>
      <c r="AA1852" t="s">
        <v>247</v>
      </c>
      <c r="AB1852" t="s">
        <v>121</v>
      </c>
      <c r="AC1852" t="s">
        <v>255</v>
      </c>
      <c r="AD1852" t="s">
        <v>135</v>
      </c>
      <c r="AE1852" t="str">
        <f>IF(B1852&gt;0,IF(B1852&gt;0,(IF(B1852&lt;&gt;'PLAN SEMANAL'!$A$2,BLTOTAL!AA1852,""))),"")</f>
        <v>CARGUIO</v>
      </c>
      <c r="AF1852" t="str">
        <f>IF(AH1852="Completo","Completo",IF(IF(B1852&gt;0,_xlfn.XLOOKUP(B1852,'Detalle reservas completas fesa'!K:K,'Detalle reservas completas fesa'!Q:Q,_xlfn.XLOOKUP(B1852,'MB25'!L:L,'MB25'!Q:Q,"Incompleto")),"")="PENDIENTE","Incompleto",IF(B1852&gt;0,_xlfn.XLOOKUP(B1852,'Detalle reservas completas fesa'!K:K,'Detalle reservas completas fesa'!Q:Q,IF(AD1852="SIN MATERIAL","Completo",IF(AD1852="COMPLETO","Completo","Incompleto"))))))</f>
        <v>Incompleto</v>
      </c>
      <c r="AG1852">
        <f>IF(B1852&gt;0,_xlfn.XLOOKUP(B1852,IW49BLTOTAL!A:A,IW49BLTOTAL!H:H),"")</f>
        <v>4</v>
      </c>
      <c r="AH1852" t="str">
        <f>IF(IFERROR(_xlfn.XLOOKUP(B1852,'Detalle custodia'!B:B,'Detalle custodia'!O:O),"")="custodia","Completo","")</f>
        <v/>
      </c>
    </row>
    <row r="1853" spans="1:34" x14ac:dyDescent="0.35">
      <c r="A1853" t="s">
        <v>324</v>
      </c>
      <c r="B1853">
        <v>6437231</v>
      </c>
      <c r="C1853" t="s">
        <v>138</v>
      </c>
      <c r="D1853" t="s">
        <v>445</v>
      </c>
      <c r="E1853" t="s">
        <v>310</v>
      </c>
      <c r="F1853" t="s">
        <v>410</v>
      </c>
      <c r="G1853" t="s">
        <v>132</v>
      </c>
      <c r="H1853" s="16">
        <v>45808</v>
      </c>
      <c r="I1853" s="16">
        <v>45808</v>
      </c>
      <c r="J1853" t="s">
        <v>856</v>
      </c>
      <c r="K1853">
        <v>2230130</v>
      </c>
      <c r="L1853" t="s">
        <v>325</v>
      </c>
      <c r="O1853">
        <v>10017213</v>
      </c>
      <c r="P1853" t="s">
        <v>146</v>
      </c>
      <c r="Q1853">
        <v>0</v>
      </c>
      <c r="R1853" t="s">
        <v>349</v>
      </c>
      <c r="S1853" t="s">
        <v>347</v>
      </c>
      <c r="T1853">
        <v>11413484</v>
      </c>
      <c r="U1853" s="16">
        <v>45453</v>
      </c>
      <c r="V1853" s="16">
        <v>45808</v>
      </c>
      <c r="W1853" s="16">
        <v>45805</v>
      </c>
      <c r="X1853">
        <v>0</v>
      </c>
      <c r="Y1853">
        <v>1290900</v>
      </c>
      <c r="Z1853" t="s">
        <v>1568</v>
      </c>
      <c r="AA1853" t="s">
        <v>249</v>
      </c>
      <c r="AB1853" t="s">
        <v>121</v>
      </c>
      <c r="AC1853" t="s">
        <v>255</v>
      </c>
      <c r="AE1853" t="str">
        <f>IF(B1853&gt;0,IF(B1853&gt;0,(IF(B1853&lt;&gt;'PLAN SEMANAL'!$A$2,BLTOTAL!AA1853,""))),"")</f>
        <v>SOPORTE</v>
      </c>
      <c r="AF1853" t="str">
        <f>IF(AH1853="Completo","Completo",IF(IF(B1853&gt;0,_xlfn.XLOOKUP(B1853,'Detalle reservas completas fesa'!K:K,'Detalle reservas completas fesa'!Q:Q,_xlfn.XLOOKUP(B1853,'MB25'!L:L,'MB25'!Q:Q,"Incompleto")),"")="PENDIENTE","Incompleto",IF(B1853&gt;0,_xlfn.XLOOKUP(B1853,'Detalle reservas completas fesa'!K:K,'Detalle reservas completas fesa'!Q:Q,IF(AD1853="SIN MATERIAL","Completo",IF(AD1853="COMPLETO","Completo","Incompleto"))))))</f>
        <v>Incompleto</v>
      </c>
      <c r="AG1853">
        <f>IF(B1853&gt;0,_xlfn.XLOOKUP(B1853,IW49BLTOTAL!A:A,IW49BLTOTAL!H:H),"")</f>
        <v>0</v>
      </c>
      <c r="AH1853" t="str">
        <f>IF(IFERROR(_xlfn.XLOOKUP(B1853,'Detalle custodia'!B:B,'Detalle custodia'!O:O),"")="custodia","Completo","")</f>
        <v/>
      </c>
    </row>
    <row r="1854" spans="1:34" x14ac:dyDescent="0.35">
      <c r="A1854" t="s">
        <v>324</v>
      </c>
      <c r="B1854">
        <v>6437054</v>
      </c>
      <c r="C1854" t="s">
        <v>138</v>
      </c>
      <c r="D1854" t="s">
        <v>448</v>
      </c>
      <c r="E1854" t="s">
        <v>310</v>
      </c>
      <c r="F1854" t="s">
        <v>133</v>
      </c>
      <c r="G1854" t="s">
        <v>132</v>
      </c>
      <c r="H1854" s="16">
        <v>45869</v>
      </c>
      <c r="I1854" s="16">
        <v>45869</v>
      </c>
      <c r="J1854" t="s">
        <v>856</v>
      </c>
      <c r="K1854">
        <v>1216100</v>
      </c>
      <c r="L1854" t="s">
        <v>325</v>
      </c>
      <c r="O1854">
        <v>10014720</v>
      </c>
      <c r="P1854" t="s">
        <v>449</v>
      </c>
      <c r="Q1854">
        <v>0</v>
      </c>
      <c r="R1854" t="s">
        <v>349</v>
      </c>
      <c r="S1854" t="s">
        <v>349</v>
      </c>
      <c r="T1854">
        <v>11420067</v>
      </c>
      <c r="U1854" s="16">
        <v>45452</v>
      </c>
      <c r="V1854" s="16">
        <v>45869</v>
      </c>
      <c r="W1854" s="16">
        <v>45846</v>
      </c>
      <c r="X1854">
        <v>0</v>
      </c>
      <c r="Y1854">
        <v>1290900</v>
      </c>
      <c r="Z1854" t="s">
        <v>1568</v>
      </c>
      <c r="AA1854" t="s">
        <v>249</v>
      </c>
      <c r="AB1854" t="s">
        <v>121</v>
      </c>
      <c r="AC1854" t="s">
        <v>255</v>
      </c>
      <c r="AD1854" t="s">
        <v>141</v>
      </c>
      <c r="AE1854" t="str">
        <f>IF(B1854&gt;0,IF(B1854&gt;0,(IF(B1854&lt;&gt;'PLAN SEMANAL'!$A$2,BLTOTAL!AA1854,""))),"")</f>
        <v>SOPORTE</v>
      </c>
      <c r="AF1854" t="str">
        <f>IF(AH1854="Completo","Completo",IF(IF(B1854&gt;0,_xlfn.XLOOKUP(B1854,'Detalle reservas completas fesa'!K:K,'Detalle reservas completas fesa'!Q:Q,_xlfn.XLOOKUP(B1854,'MB25'!L:L,'MB25'!Q:Q,"Incompleto")),"")="PENDIENTE","Incompleto",IF(B1854&gt;0,_xlfn.XLOOKUP(B1854,'Detalle reservas completas fesa'!K:K,'Detalle reservas completas fesa'!Q:Q,IF(AD1854="SIN MATERIAL","Completo",IF(AD1854="COMPLETO","Completo","Incompleto"))))))</f>
        <v>Incompleto</v>
      </c>
      <c r="AG1854">
        <f>IF(B1854&gt;0,_xlfn.XLOOKUP(B1854,IW49BLTOTAL!A:A,IW49BLTOTAL!H:H),"")</f>
        <v>0</v>
      </c>
      <c r="AH1854" t="str">
        <f>IF(IFERROR(_xlfn.XLOOKUP(B1854,'Detalle custodia'!B:B,'Detalle custodia'!O:O),"")="custodia","Completo","")</f>
        <v/>
      </c>
    </row>
    <row r="1855" spans="1:34" x14ac:dyDescent="0.35">
      <c r="A1855" t="s">
        <v>233</v>
      </c>
      <c r="B1855">
        <v>6436970</v>
      </c>
      <c r="C1855" t="s">
        <v>129</v>
      </c>
      <c r="D1855" t="s">
        <v>3387</v>
      </c>
      <c r="E1855" t="s">
        <v>310</v>
      </c>
      <c r="F1855" t="s">
        <v>125</v>
      </c>
      <c r="G1855" t="s">
        <v>136</v>
      </c>
      <c r="H1855" s="16">
        <v>45839</v>
      </c>
      <c r="I1855" s="16">
        <v>45869</v>
      </c>
      <c r="J1855" t="s">
        <v>3476</v>
      </c>
      <c r="K1855">
        <v>1213130</v>
      </c>
      <c r="L1855" t="s">
        <v>301</v>
      </c>
      <c r="O1855">
        <v>10014623</v>
      </c>
      <c r="P1855" t="s">
        <v>233</v>
      </c>
      <c r="Q1855">
        <v>16167.35</v>
      </c>
      <c r="R1855" t="s">
        <v>329</v>
      </c>
      <c r="S1855" t="s">
        <v>3901</v>
      </c>
      <c r="T1855">
        <v>11372943</v>
      </c>
      <c r="U1855" s="16">
        <v>45452</v>
      </c>
      <c r="V1855" s="16">
        <v>45839</v>
      </c>
      <c r="W1855" s="16">
        <v>45835</v>
      </c>
      <c r="X1855">
        <v>16167.35</v>
      </c>
      <c r="Y1855">
        <v>1290900</v>
      </c>
      <c r="Z1855" t="s">
        <v>1568</v>
      </c>
      <c r="AA1855" t="s">
        <v>245</v>
      </c>
      <c r="AB1855" t="s">
        <v>121</v>
      </c>
      <c r="AC1855" t="s">
        <v>255</v>
      </c>
      <c r="AD1855" t="s">
        <v>135</v>
      </c>
      <c r="AE1855" t="str">
        <f>IF(B1855&gt;0,IF(B1855&gt;0,(IF(B1855&lt;&gt;'PLAN SEMANAL'!$A$2,BLTOTAL!AA1855,""))),"")</f>
        <v>ACARREO</v>
      </c>
      <c r="AF1855" t="str">
        <f>IF(AH1855="Completo","Completo",IF(IF(B1855&gt;0,_xlfn.XLOOKUP(B1855,'Detalle reservas completas fesa'!K:K,'Detalle reservas completas fesa'!Q:Q,_xlfn.XLOOKUP(B1855,'MB25'!L:L,'MB25'!Q:Q,"Incompleto")),"")="PENDIENTE","Incompleto",IF(B1855&gt;0,_xlfn.XLOOKUP(B1855,'Detalle reservas completas fesa'!K:K,'Detalle reservas completas fesa'!Q:Q,IF(AD1855="SIN MATERIAL","Completo",IF(AD1855="COMPLETO","Completo","Incompleto"))))))</f>
        <v>Incompleto</v>
      </c>
      <c r="AG1855">
        <f>IF(B1855&gt;0,_xlfn.XLOOKUP(B1855,IW49BLTOTAL!A:A,IW49BLTOTAL!H:H),"")</f>
        <v>24</v>
      </c>
      <c r="AH1855" t="str">
        <f>IF(IFERROR(_xlfn.XLOOKUP(B1855,'Detalle custodia'!B:B,'Detalle custodia'!O:O),"")="custodia","Completo","")</f>
        <v/>
      </c>
    </row>
    <row r="1856" spans="1:34" x14ac:dyDescent="0.35">
      <c r="A1856" t="s">
        <v>159</v>
      </c>
      <c r="B1856">
        <v>6436965</v>
      </c>
      <c r="C1856" t="s">
        <v>129</v>
      </c>
      <c r="D1856" t="s">
        <v>451</v>
      </c>
      <c r="E1856" t="s">
        <v>310</v>
      </c>
      <c r="F1856" t="s">
        <v>133</v>
      </c>
      <c r="G1856" t="s">
        <v>192</v>
      </c>
      <c r="H1856" s="16">
        <v>45873</v>
      </c>
      <c r="I1856" s="16">
        <v>45873</v>
      </c>
      <c r="J1856" t="s">
        <v>856</v>
      </c>
      <c r="K1856">
        <v>1212121</v>
      </c>
      <c r="L1856" t="s">
        <v>398</v>
      </c>
      <c r="O1856">
        <v>10014599</v>
      </c>
      <c r="P1856" t="s">
        <v>159</v>
      </c>
      <c r="Q1856">
        <v>12201.92</v>
      </c>
      <c r="R1856" t="s">
        <v>342</v>
      </c>
      <c r="S1856" t="s">
        <v>342</v>
      </c>
      <c r="T1856">
        <v>11408975</v>
      </c>
      <c r="U1856" s="16">
        <v>45452</v>
      </c>
      <c r="V1856" s="16">
        <v>45873</v>
      </c>
      <c r="W1856" s="16">
        <v>45835</v>
      </c>
      <c r="X1856">
        <v>12201.92</v>
      </c>
      <c r="Y1856">
        <v>1290900</v>
      </c>
      <c r="Z1856" t="s">
        <v>1568</v>
      </c>
      <c r="AA1856" t="s">
        <v>247</v>
      </c>
      <c r="AB1856" t="s">
        <v>121</v>
      </c>
      <c r="AC1856" t="s">
        <v>255</v>
      </c>
      <c r="AD1856" t="s">
        <v>122</v>
      </c>
      <c r="AE1856" t="str">
        <f>IF(B1856&gt;0,IF(B1856&gt;0,(IF(B1856&lt;&gt;'PLAN SEMANAL'!$A$2,BLTOTAL!AA1856,""))),"")</f>
        <v>CARGUIO</v>
      </c>
      <c r="AF1856" t="str">
        <f>IF(AH1856="Completo","Completo",IF(IF(B1856&gt;0,_xlfn.XLOOKUP(B1856,'Detalle reservas completas fesa'!K:K,'Detalle reservas completas fesa'!Q:Q,_xlfn.XLOOKUP(B1856,'MB25'!L:L,'MB25'!Q:Q,"Incompleto")),"")="PENDIENTE","Incompleto",IF(B1856&gt;0,_xlfn.XLOOKUP(B1856,'Detalle reservas completas fesa'!K:K,'Detalle reservas completas fesa'!Q:Q,IF(AD1856="SIN MATERIAL","Completo",IF(AD1856="COMPLETO","Completo","Incompleto"))))))</f>
        <v>Completo</v>
      </c>
      <c r="AG1856">
        <f>IF(B1856&gt;0,_xlfn.XLOOKUP(B1856,IW49BLTOTAL!A:A,IW49BLTOTAL!H:H),"")</f>
        <v>6</v>
      </c>
      <c r="AH1856" t="str">
        <f>IF(IFERROR(_xlfn.XLOOKUP(B1856,'Detalle custodia'!B:B,'Detalle custodia'!O:O),"")="custodia","Completo","")</f>
        <v/>
      </c>
    </row>
    <row r="1857" spans="1:34" x14ac:dyDescent="0.35">
      <c r="A1857" t="s">
        <v>159</v>
      </c>
      <c r="B1857">
        <v>6436964</v>
      </c>
      <c r="C1857" t="s">
        <v>129</v>
      </c>
      <c r="D1857" t="s">
        <v>452</v>
      </c>
      <c r="E1857" t="s">
        <v>310</v>
      </c>
      <c r="F1857" t="s">
        <v>133</v>
      </c>
      <c r="G1857" t="s">
        <v>147</v>
      </c>
      <c r="H1857" s="16">
        <v>45873</v>
      </c>
      <c r="I1857" s="16">
        <v>45873</v>
      </c>
      <c r="J1857" t="s">
        <v>856</v>
      </c>
      <c r="K1857">
        <v>1212121</v>
      </c>
      <c r="L1857" t="s">
        <v>398</v>
      </c>
      <c r="O1857">
        <v>10014599</v>
      </c>
      <c r="P1857" t="s">
        <v>159</v>
      </c>
      <c r="Q1857">
        <v>0</v>
      </c>
      <c r="R1857" t="s">
        <v>342</v>
      </c>
      <c r="S1857" t="s">
        <v>342</v>
      </c>
      <c r="T1857">
        <v>11413480</v>
      </c>
      <c r="U1857" s="16">
        <v>45452</v>
      </c>
      <c r="V1857" s="16">
        <v>45873</v>
      </c>
      <c r="W1857" s="16">
        <v>45835</v>
      </c>
      <c r="X1857">
        <v>0</v>
      </c>
      <c r="Y1857">
        <v>1290900</v>
      </c>
      <c r="Z1857" t="s">
        <v>1568</v>
      </c>
      <c r="AA1857" t="s">
        <v>247</v>
      </c>
      <c r="AB1857" t="s">
        <v>121</v>
      </c>
      <c r="AC1857" t="s">
        <v>255</v>
      </c>
      <c r="AD1857" t="s">
        <v>141</v>
      </c>
      <c r="AE1857" t="str">
        <f>IF(B1857&gt;0,IF(B1857&gt;0,(IF(B1857&lt;&gt;'PLAN SEMANAL'!$A$2,BLTOTAL!AA1857,""))),"")</f>
        <v>CARGUIO</v>
      </c>
      <c r="AF1857" t="str">
        <f>IF(AH1857="Completo","Completo",IF(IF(B1857&gt;0,_xlfn.XLOOKUP(B1857,'Detalle reservas completas fesa'!K:K,'Detalle reservas completas fesa'!Q:Q,_xlfn.XLOOKUP(B1857,'MB25'!L:L,'MB25'!Q:Q,"Incompleto")),"")="PENDIENTE","Incompleto",IF(B1857&gt;0,_xlfn.XLOOKUP(B1857,'Detalle reservas completas fesa'!K:K,'Detalle reservas completas fesa'!Q:Q,IF(AD1857="SIN MATERIAL","Completo",IF(AD1857="COMPLETO","Completo","Incompleto"))))))</f>
        <v>Completo</v>
      </c>
      <c r="AG1857">
        <f>IF(B1857&gt;0,_xlfn.XLOOKUP(B1857,IW49BLTOTAL!A:A,IW49BLTOTAL!H:H),"")</f>
        <v>4</v>
      </c>
      <c r="AH1857" t="str">
        <f>IF(IFERROR(_xlfn.XLOOKUP(B1857,'Detalle custodia'!B:B,'Detalle custodia'!O:O),"")="custodia","Completo","")</f>
        <v/>
      </c>
    </row>
    <row r="1858" spans="1:34" x14ac:dyDescent="0.35">
      <c r="A1858" t="s">
        <v>264</v>
      </c>
      <c r="B1858">
        <v>6436775</v>
      </c>
      <c r="C1858" t="s">
        <v>138</v>
      </c>
      <c r="D1858" t="s">
        <v>453</v>
      </c>
      <c r="E1858" t="s">
        <v>310</v>
      </c>
      <c r="F1858" t="s">
        <v>379</v>
      </c>
      <c r="G1858" t="s">
        <v>190</v>
      </c>
      <c r="H1858" s="16">
        <v>45808</v>
      </c>
      <c r="I1858" s="16">
        <v>45808</v>
      </c>
      <c r="J1858" t="s">
        <v>856</v>
      </c>
      <c r="K1858">
        <v>1291900</v>
      </c>
      <c r="L1858" t="s">
        <v>266</v>
      </c>
      <c r="Q1858">
        <v>0</v>
      </c>
      <c r="R1858" t="s">
        <v>254</v>
      </c>
      <c r="S1858" t="s">
        <v>347</v>
      </c>
      <c r="T1858">
        <v>11421140</v>
      </c>
      <c r="U1858" s="16">
        <v>45452</v>
      </c>
      <c r="V1858" s="16">
        <v>45808</v>
      </c>
      <c r="W1858" s="16">
        <v>45805</v>
      </c>
      <c r="X1858">
        <v>0</v>
      </c>
      <c r="Y1858">
        <v>1290900</v>
      </c>
      <c r="Z1858" t="s">
        <v>1568</v>
      </c>
      <c r="AA1858" t="s">
        <v>249</v>
      </c>
      <c r="AB1858" t="s">
        <v>121</v>
      </c>
      <c r="AC1858" t="s">
        <v>255</v>
      </c>
      <c r="AD1858" t="s">
        <v>189</v>
      </c>
      <c r="AE1858" t="str">
        <f>IF(B1858&gt;0,IF(B1858&gt;0,(IF(B1858&lt;&gt;'PLAN SEMANAL'!$A$2,BLTOTAL!AA1858,""))),"")</f>
        <v>SOPORTE</v>
      </c>
      <c r="AF1858" t="str">
        <f>IF(AH1858="Completo","Completo",IF(IF(B1858&gt;0,_xlfn.XLOOKUP(B1858,'Detalle reservas completas fesa'!K:K,'Detalle reservas completas fesa'!Q:Q,_xlfn.XLOOKUP(B1858,'MB25'!L:L,'MB25'!Q:Q,"Incompleto")),"")="PENDIENTE","Incompleto",IF(B1858&gt;0,_xlfn.XLOOKUP(B1858,'Detalle reservas completas fesa'!K:K,'Detalle reservas completas fesa'!Q:Q,IF(AD1858="SIN MATERIAL","Completo",IF(AD1858="COMPLETO","Completo","Incompleto"))))))</f>
        <v>Completo</v>
      </c>
      <c r="AG1858">
        <f>IF(B1858&gt;0,_xlfn.XLOOKUP(B1858,IW49BLTOTAL!A:A,IW49BLTOTAL!H:H),"")</f>
        <v>16</v>
      </c>
      <c r="AH1858" t="str">
        <f>IF(IFERROR(_xlfn.XLOOKUP(B1858,'Detalle custodia'!B:B,'Detalle custodia'!O:O),"")="custodia","Completo","")</f>
        <v/>
      </c>
    </row>
    <row r="1859" spans="1:34" x14ac:dyDescent="0.35">
      <c r="A1859" t="s">
        <v>337</v>
      </c>
      <c r="B1859">
        <v>6436751</v>
      </c>
      <c r="C1859" t="s">
        <v>129</v>
      </c>
      <c r="D1859" t="s">
        <v>3500</v>
      </c>
      <c r="E1859" t="s">
        <v>310</v>
      </c>
      <c r="F1859" t="s">
        <v>133</v>
      </c>
      <c r="G1859" t="s">
        <v>147</v>
      </c>
      <c r="H1859" s="16">
        <v>45873</v>
      </c>
      <c r="I1859" s="16">
        <v>45873</v>
      </c>
      <c r="J1859" t="s">
        <v>856</v>
      </c>
      <c r="K1859">
        <v>1212121</v>
      </c>
      <c r="L1859" t="s">
        <v>338</v>
      </c>
      <c r="O1859">
        <v>10014600</v>
      </c>
      <c r="P1859" t="s">
        <v>337</v>
      </c>
      <c r="Q1859">
        <v>0</v>
      </c>
      <c r="R1859" t="s">
        <v>342</v>
      </c>
      <c r="S1859" t="s">
        <v>342</v>
      </c>
      <c r="T1859">
        <v>11396333</v>
      </c>
      <c r="U1859" s="16">
        <v>45451</v>
      </c>
      <c r="V1859" s="16">
        <v>45873</v>
      </c>
      <c r="W1859" s="16">
        <v>45835</v>
      </c>
      <c r="X1859">
        <v>0</v>
      </c>
      <c r="Y1859">
        <v>1290900</v>
      </c>
      <c r="Z1859" t="s">
        <v>1568</v>
      </c>
      <c r="AA1859" t="s">
        <v>247</v>
      </c>
      <c r="AB1859" t="s">
        <v>121</v>
      </c>
      <c r="AC1859" t="s">
        <v>255</v>
      </c>
      <c r="AD1859" t="s">
        <v>141</v>
      </c>
      <c r="AE1859" t="str">
        <f>IF(B1859&gt;0,IF(B1859&gt;0,(IF(B1859&lt;&gt;'PLAN SEMANAL'!$A$2,BLTOTAL!AA1859,""))),"")</f>
        <v>CARGUIO</v>
      </c>
      <c r="AF1859" t="str">
        <f>IF(AH1859="Completo","Completo",IF(IF(B1859&gt;0,_xlfn.XLOOKUP(B1859,'Detalle reservas completas fesa'!K:K,'Detalle reservas completas fesa'!Q:Q,_xlfn.XLOOKUP(B1859,'MB25'!L:L,'MB25'!Q:Q,"Incompleto")),"")="PENDIENTE","Incompleto",IF(B1859&gt;0,_xlfn.XLOOKUP(B1859,'Detalle reservas completas fesa'!K:K,'Detalle reservas completas fesa'!Q:Q,IF(AD1859="SIN MATERIAL","Completo",IF(AD1859="COMPLETO","Completo","Incompleto"))))))</f>
        <v>Incompleto</v>
      </c>
      <c r="AG1859">
        <f>IF(B1859&gt;0,_xlfn.XLOOKUP(B1859,IW49BLTOTAL!A:A,IW49BLTOTAL!H:H),"")</f>
        <v>6</v>
      </c>
      <c r="AH1859" t="str">
        <f>IF(IFERROR(_xlfn.XLOOKUP(B1859,'Detalle custodia'!B:B,'Detalle custodia'!O:O),"")="custodia","Completo","")</f>
        <v/>
      </c>
    </row>
    <row r="1860" spans="1:34" x14ac:dyDescent="0.35">
      <c r="A1860" t="s">
        <v>337</v>
      </c>
      <c r="B1860">
        <v>6436750</v>
      </c>
      <c r="C1860" t="s">
        <v>129</v>
      </c>
      <c r="D1860" t="s">
        <v>455</v>
      </c>
      <c r="E1860" t="s">
        <v>310</v>
      </c>
      <c r="F1860" t="s">
        <v>133</v>
      </c>
      <c r="G1860" t="s">
        <v>147</v>
      </c>
      <c r="H1860" s="16">
        <v>45873</v>
      </c>
      <c r="I1860" s="16">
        <v>45873</v>
      </c>
      <c r="J1860" t="s">
        <v>856</v>
      </c>
      <c r="K1860">
        <v>1212121</v>
      </c>
      <c r="L1860" t="s">
        <v>338</v>
      </c>
      <c r="O1860">
        <v>10014600</v>
      </c>
      <c r="P1860" t="s">
        <v>337</v>
      </c>
      <c r="Q1860">
        <v>0</v>
      </c>
      <c r="R1860" t="s">
        <v>342</v>
      </c>
      <c r="S1860" t="s">
        <v>342</v>
      </c>
      <c r="T1860">
        <v>11396392</v>
      </c>
      <c r="U1860" s="16">
        <v>45451</v>
      </c>
      <c r="V1860" s="16">
        <v>45873</v>
      </c>
      <c r="W1860" s="16">
        <v>45835</v>
      </c>
      <c r="X1860">
        <v>0</v>
      </c>
      <c r="Y1860">
        <v>1290900</v>
      </c>
      <c r="Z1860" t="s">
        <v>1568</v>
      </c>
      <c r="AA1860" t="s">
        <v>247</v>
      </c>
      <c r="AB1860" t="s">
        <v>121</v>
      </c>
      <c r="AC1860" t="s">
        <v>255</v>
      </c>
      <c r="AD1860" t="s">
        <v>141</v>
      </c>
      <c r="AE1860" t="str">
        <f>IF(B1860&gt;0,IF(B1860&gt;0,(IF(B1860&lt;&gt;'PLAN SEMANAL'!$A$2,BLTOTAL!AA1860,""))),"")</f>
        <v>CARGUIO</v>
      </c>
      <c r="AF1860" t="str">
        <f>IF(AH1860="Completo","Completo",IF(IF(B1860&gt;0,_xlfn.XLOOKUP(B1860,'Detalle reservas completas fesa'!K:K,'Detalle reservas completas fesa'!Q:Q,_xlfn.XLOOKUP(B1860,'MB25'!L:L,'MB25'!Q:Q,"Incompleto")),"")="PENDIENTE","Incompleto",IF(B1860&gt;0,_xlfn.XLOOKUP(B1860,'Detalle reservas completas fesa'!K:K,'Detalle reservas completas fesa'!Q:Q,IF(AD1860="SIN MATERIAL","Completo",IF(AD1860="COMPLETO","Completo","Incompleto"))))))</f>
        <v>Incompleto</v>
      </c>
      <c r="AG1860">
        <f>IF(B1860&gt;0,_xlfn.XLOOKUP(B1860,IW49BLTOTAL!A:A,IW49BLTOTAL!H:H),"")</f>
        <v>6</v>
      </c>
      <c r="AH1860" t="str">
        <f>IF(IFERROR(_xlfn.XLOOKUP(B1860,'Detalle custodia'!B:B,'Detalle custodia'!O:O),"")="custodia","Completo","")</f>
        <v/>
      </c>
    </row>
    <row r="1861" spans="1:34" x14ac:dyDescent="0.35">
      <c r="A1861" t="s">
        <v>257</v>
      </c>
      <c r="B1861">
        <v>6435195</v>
      </c>
      <c r="C1861" t="s">
        <v>361</v>
      </c>
      <c r="D1861" t="s">
        <v>456</v>
      </c>
      <c r="E1861" t="s">
        <v>310</v>
      </c>
      <c r="F1861" t="s">
        <v>379</v>
      </c>
      <c r="G1861" t="s">
        <v>136</v>
      </c>
      <c r="H1861" s="16">
        <v>45809</v>
      </c>
      <c r="I1861" s="16">
        <v>45809</v>
      </c>
      <c r="J1861" t="s">
        <v>856</v>
      </c>
      <c r="K1861">
        <v>1216100</v>
      </c>
      <c r="L1861" t="s">
        <v>258</v>
      </c>
      <c r="Q1861">
        <v>2576.17</v>
      </c>
      <c r="R1861" t="s">
        <v>343</v>
      </c>
      <c r="S1861" t="s">
        <v>347</v>
      </c>
      <c r="T1861">
        <v>11419499</v>
      </c>
      <c r="U1861" s="16">
        <v>45448</v>
      </c>
      <c r="V1861" s="16">
        <v>45809</v>
      </c>
      <c r="W1861" s="16">
        <v>45805</v>
      </c>
      <c r="X1861">
        <v>2576.17</v>
      </c>
      <c r="Y1861">
        <v>2290900</v>
      </c>
      <c r="Z1861" t="s">
        <v>1568</v>
      </c>
      <c r="AA1861" t="s">
        <v>249</v>
      </c>
      <c r="AB1861" t="s">
        <v>121</v>
      </c>
      <c r="AC1861" t="s">
        <v>255</v>
      </c>
      <c r="AD1861" t="s">
        <v>135</v>
      </c>
      <c r="AE1861" t="str">
        <f>IF(B1861&gt;0,IF(B1861&gt;0,(IF(B1861&lt;&gt;'PLAN SEMANAL'!$A$2,BLTOTAL!AA1861,""))),"")</f>
        <v>SOPORTE</v>
      </c>
      <c r="AF1861" t="str">
        <f>IF(AH1861="Completo","Completo",IF(IF(B1861&gt;0,_xlfn.XLOOKUP(B1861,'Detalle reservas completas fesa'!K:K,'Detalle reservas completas fesa'!Q:Q,_xlfn.XLOOKUP(B1861,'MB25'!L:L,'MB25'!Q:Q,"Incompleto")),"")="PENDIENTE","Incompleto",IF(B1861&gt;0,_xlfn.XLOOKUP(B1861,'Detalle reservas completas fesa'!K:K,'Detalle reservas completas fesa'!Q:Q,IF(AD1861="SIN MATERIAL","Completo",IF(AD1861="COMPLETO","Completo","Incompleto"))))))</f>
        <v>Incompleto</v>
      </c>
      <c r="AG1861">
        <f>IF(B1861&gt;0,_xlfn.XLOOKUP(B1861,IW49BLTOTAL!A:A,IW49BLTOTAL!H:H),"")</f>
        <v>0</v>
      </c>
      <c r="AH1861" t="str">
        <f>IF(IFERROR(_xlfn.XLOOKUP(B1861,'Detalle custodia'!B:B,'Detalle custodia'!O:O),"")="custodia","Completo","")</f>
        <v/>
      </c>
    </row>
    <row r="1862" spans="1:34" x14ac:dyDescent="0.35">
      <c r="A1862" t="s">
        <v>324</v>
      </c>
      <c r="B1862">
        <v>6434742</v>
      </c>
      <c r="C1862" t="s">
        <v>138</v>
      </c>
      <c r="D1862" t="s">
        <v>457</v>
      </c>
      <c r="E1862" t="s">
        <v>310</v>
      </c>
      <c r="F1862" t="s">
        <v>133</v>
      </c>
      <c r="G1862" t="s">
        <v>191</v>
      </c>
      <c r="H1862" s="16">
        <v>45869</v>
      </c>
      <c r="I1862" s="16">
        <v>45869</v>
      </c>
      <c r="J1862" t="s">
        <v>856</v>
      </c>
      <c r="K1862">
        <v>1216100</v>
      </c>
      <c r="L1862" t="s">
        <v>325</v>
      </c>
      <c r="O1862">
        <v>10014726</v>
      </c>
      <c r="P1862" t="s">
        <v>412</v>
      </c>
      <c r="Q1862">
        <v>0</v>
      </c>
      <c r="R1862" t="s">
        <v>269</v>
      </c>
      <c r="S1862" t="s">
        <v>3891</v>
      </c>
      <c r="T1862">
        <v>11404469</v>
      </c>
      <c r="U1862" s="16">
        <v>45447</v>
      </c>
      <c r="V1862" s="16">
        <v>45869</v>
      </c>
      <c r="W1862" s="16">
        <v>45848</v>
      </c>
      <c r="X1862">
        <v>0</v>
      </c>
      <c r="Y1862">
        <v>1290900</v>
      </c>
      <c r="Z1862" t="s">
        <v>1568</v>
      </c>
      <c r="AA1862" t="s">
        <v>249</v>
      </c>
      <c r="AB1862" t="s">
        <v>121</v>
      </c>
      <c r="AC1862" t="s">
        <v>255</v>
      </c>
      <c r="AD1862" t="s">
        <v>122</v>
      </c>
      <c r="AE1862" t="str">
        <f>IF(B1862&gt;0,IF(B1862&gt;0,(IF(B1862&lt;&gt;'PLAN SEMANAL'!$A$2,BLTOTAL!AA1862,""))),"")</f>
        <v>SOPORTE</v>
      </c>
      <c r="AF1862" t="str">
        <f>IF(AH1862="Completo","Completo",IF(IF(B1862&gt;0,_xlfn.XLOOKUP(B1862,'Detalle reservas completas fesa'!K:K,'Detalle reservas completas fesa'!Q:Q,_xlfn.XLOOKUP(B1862,'MB25'!L:L,'MB25'!Q:Q,"Incompleto")),"")="PENDIENTE","Incompleto",IF(B1862&gt;0,_xlfn.XLOOKUP(B1862,'Detalle reservas completas fesa'!K:K,'Detalle reservas completas fesa'!Q:Q,IF(AD1862="SIN MATERIAL","Completo",IF(AD1862="COMPLETO","Completo","Incompleto"))))))</f>
        <v>Completo</v>
      </c>
      <c r="AG1862">
        <f>IF(B1862&gt;0,_xlfn.XLOOKUP(B1862,IW49BLTOTAL!A:A,IW49BLTOTAL!H:H),"")</f>
        <v>0</v>
      </c>
      <c r="AH1862" t="str">
        <f>IF(IFERROR(_xlfn.XLOOKUP(B1862,'Detalle custodia'!B:B,'Detalle custodia'!O:O),"")="custodia","Completo","")</f>
        <v/>
      </c>
    </row>
    <row r="1863" spans="1:34" x14ac:dyDescent="0.35">
      <c r="A1863" t="s">
        <v>324</v>
      </c>
      <c r="B1863">
        <v>6434027</v>
      </c>
      <c r="C1863" t="s">
        <v>138</v>
      </c>
      <c r="D1863" t="s">
        <v>459</v>
      </c>
      <c r="E1863" t="s">
        <v>310</v>
      </c>
      <c r="F1863" t="s">
        <v>259</v>
      </c>
      <c r="G1863" t="s">
        <v>192</v>
      </c>
      <c r="H1863" s="16">
        <v>45869</v>
      </c>
      <c r="I1863" s="16">
        <v>45869</v>
      </c>
      <c r="J1863" t="s">
        <v>856</v>
      </c>
      <c r="K1863">
        <v>1216100</v>
      </c>
      <c r="L1863" t="s">
        <v>325</v>
      </c>
      <c r="O1863">
        <v>10014726</v>
      </c>
      <c r="P1863" t="s">
        <v>412</v>
      </c>
      <c r="Q1863">
        <v>4169.6099999999997</v>
      </c>
      <c r="R1863" t="s">
        <v>269</v>
      </c>
      <c r="S1863" t="s">
        <v>262</v>
      </c>
      <c r="T1863">
        <v>11389162</v>
      </c>
      <c r="U1863" s="16">
        <v>45446</v>
      </c>
      <c r="V1863" s="16">
        <v>45869</v>
      </c>
      <c r="W1863" s="16">
        <v>45851</v>
      </c>
      <c r="X1863">
        <v>4169.6099999999997</v>
      </c>
      <c r="Y1863">
        <v>1290900</v>
      </c>
      <c r="Z1863" t="s">
        <v>1568</v>
      </c>
      <c r="AA1863" t="s">
        <v>249</v>
      </c>
      <c r="AB1863" t="s">
        <v>121</v>
      </c>
      <c r="AC1863" t="s">
        <v>255</v>
      </c>
      <c r="AD1863" t="s">
        <v>135</v>
      </c>
      <c r="AE1863" t="str">
        <f>IF(B1863&gt;0,IF(B1863&gt;0,(IF(B1863&lt;&gt;'PLAN SEMANAL'!$A$2,BLTOTAL!AA1863,""))),"")</f>
        <v>SOPORTE</v>
      </c>
      <c r="AF1863" t="str">
        <f>IF(AH1863="Completo","Completo",IF(IF(B1863&gt;0,_xlfn.XLOOKUP(B1863,'Detalle reservas completas fesa'!K:K,'Detalle reservas completas fesa'!Q:Q,_xlfn.XLOOKUP(B1863,'MB25'!L:L,'MB25'!Q:Q,"Incompleto")),"")="PENDIENTE","Incompleto",IF(B1863&gt;0,_xlfn.XLOOKUP(B1863,'Detalle reservas completas fesa'!K:K,'Detalle reservas completas fesa'!Q:Q,IF(AD1863="SIN MATERIAL","Completo",IF(AD1863="COMPLETO","Completo","Incompleto"))))))</f>
        <v>Incompleto</v>
      </c>
      <c r="AG1863">
        <f>IF(B1863&gt;0,_xlfn.XLOOKUP(B1863,IW49BLTOTAL!A:A,IW49BLTOTAL!H:H),"")</f>
        <v>8</v>
      </c>
      <c r="AH1863" t="str">
        <f>IF(IFERROR(_xlfn.XLOOKUP(B1863,'Detalle custodia'!B:B,'Detalle custodia'!O:O),"")="custodia","Completo","")</f>
        <v/>
      </c>
    </row>
    <row r="1864" spans="1:34" x14ac:dyDescent="0.35">
      <c r="A1864" t="s">
        <v>137</v>
      </c>
      <c r="B1864">
        <v>6433967</v>
      </c>
      <c r="C1864" t="s">
        <v>123</v>
      </c>
      <c r="D1864" t="s">
        <v>460</v>
      </c>
      <c r="E1864" t="s">
        <v>310</v>
      </c>
      <c r="F1864" t="s">
        <v>133</v>
      </c>
      <c r="G1864" t="s">
        <v>132</v>
      </c>
      <c r="H1864" s="16">
        <v>45845</v>
      </c>
      <c r="I1864" s="16">
        <v>45845</v>
      </c>
      <c r="J1864" t="s">
        <v>856</v>
      </c>
      <c r="K1864">
        <v>1210100</v>
      </c>
      <c r="L1864" t="s">
        <v>388</v>
      </c>
      <c r="O1864">
        <v>10014595</v>
      </c>
      <c r="P1864" t="s">
        <v>137</v>
      </c>
      <c r="Q1864">
        <v>0</v>
      </c>
      <c r="R1864" t="s">
        <v>296</v>
      </c>
      <c r="S1864" t="s">
        <v>342</v>
      </c>
      <c r="T1864">
        <v>11412089</v>
      </c>
      <c r="U1864" s="16">
        <v>45445</v>
      </c>
      <c r="V1864" s="16">
        <v>45845</v>
      </c>
      <c r="W1864" s="16">
        <v>45805</v>
      </c>
      <c r="X1864">
        <v>0</v>
      </c>
      <c r="Y1864">
        <v>1290900</v>
      </c>
      <c r="Z1864" t="s">
        <v>1568</v>
      </c>
      <c r="AA1864" t="s">
        <v>248</v>
      </c>
      <c r="AB1864" t="s">
        <v>121</v>
      </c>
      <c r="AC1864" t="s">
        <v>255</v>
      </c>
      <c r="AD1864" t="s">
        <v>141</v>
      </c>
      <c r="AE1864" t="str">
        <f>IF(B1864&gt;0,IF(B1864&gt;0,(IF(B1864&lt;&gt;'PLAN SEMANAL'!$A$2,BLTOTAL!AA1864,""))),"")</f>
        <v>PERFORACIO</v>
      </c>
      <c r="AF1864" t="str">
        <f>IF(AH1864="Completo","Completo",IF(IF(B1864&gt;0,_xlfn.XLOOKUP(B1864,'Detalle reservas completas fesa'!K:K,'Detalle reservas completas fesa'!Q:Q,_xlfn.XLOOKUP(B1864,'MB25'!L:L,'MB25'!Q:Q,"Incompleto")),"")="PENDIENTE","Incompleto",IF(B1864&gt;0,_xlfn.XLOOKUP(B1864,'Detalle reservas completas fesa'!K:K,'Detalle reservas completas fesa'!Q:Q,IF(AD1864="SIN MATERIAL","Completo",IF(AD1864="COMPLETO","Completo","Incompleto"))))))</f>
        <v>Incompleto</v>
      </c>
      <c r="AG1864">
        <f>IF(B1864&gt;0,_xlfn.XLOOKUP(B1864,IW49BLTOTAL!A:A,IW49BLTOTAL!H:H),"")</f>
        <v>2</v>
      </c>
      <c r="AH1864" t="str">
        <f>IF(IFERROR(_xlfn.XLOOKUP(B1864,'Detalle custodia'!B:B,'Detalle custodia'!O:O),"")="custodia","Completo","")</f>
        <v/>
      </c>
    </row>
    <row r="1865" spans="1:34" x14ac:dyDescent="0.35">
      <c r="A1865" t="s">
        <v>207</v>
      </c>
      <c r="B1865">
        <v>6433581</v>
      </c>
      <c r="C1865" t="s">
        <v>129</v>
      </c>
      <c r="D1865" t="s">
        <v>17</v>
      </c>
      <c r="E1865" t="s">
        <v>310</v>
      </c>
      <c r="F1865" t="s">
        <v>125</v>
      </c>
      <c r="G1865" t="s">
        <v>422</v>
      </c>
      <c r="H1865" s="16">
        <v>45839</v>
      </c>
      <c r="I1865" s="16">
        <v>45869</v>
      </c>
      <c r="J1865" t="s">
        <v>3476</v>
      </c>
      <c r="K1865">
        <v>1213130</v>
      </c>
      <c r="L1865" t="s">
        <v>385</v>
      </c>
      <c r="O1865">
        <v>10014621</v>
      </c>
      <c r="P1865" t="s">
        <v>207</v>
      </c>
      <c r="Q1865">
        <v>971.01</v>
      </c>
      <c r="R1865" t="s">
        <v>343</v>
      </c>
      <c r="S1865" t="s">
        <v>3901</v>
      </c>
      <c r="T1865">
        <v>11368746</v>
      </c>
      <c r="U1865" s="16">
        <v>45444</v>
      </c>
      <c r="V1865" s="16">
        <v>45839</v>
      </c>
      <c r="W1865" s="16">
        <v>45835</v>
      </c>
      <c r="X1865">
        <v>971.01</v>
      </c>
      <c r="Y1865">
        <v>1290900</v>
      </c>
      <c r="Z1865" t="s">
        <v>1568</v>
      </c>
      <c r="AA1865" t="s">
        <v>245</v>
      </c>
      <c r="AB1865" t="s">
        <v>121</v>
      </c>
      <c r="AC1865" t="s">
        <v>255</v>
      </c>
      <c r="AD1865" t="s">
        <v>122</v>
      </c>
      <c r="AE1865" t="str">
        <f>IF(B1865&gt;0,IF(B1865&gt;0,(IF(B1865&lt;&gt;'PLAN SEMANAL'!$A$2,BLTOTAL!AA1865,""))),"")</f>
        <v>ACARREO</v>
      </c>
      <c r="AF1865" t="str">
        <f>IF(AH1865="Completo","Completo",IF(IF(B1865&gt;0,_xlfn.XLOOKUP(B1865,'Detalle reservas completas fesa'!K:K,'Detalle reservas completas fesa'!Q:Q,_xlfn.XLOOKUP(B1865,'MB25'!L:L,'MB25'!Q:Q,"Incompleto")),"")="PENDIENTE","Incompleto",IF(B1865&gt;0,_xlfn.XLOOKUP(B1865,'Detalle reservas completas fesa'!K:K,'Detalle reservas completas fesa'!Q:Q,IF(AD1865="SIN MATERIAL","Completo",IF(AD1865="COMPLETO","Completo","Incompleto"))))))</f>
        <v>Completo</v>
      </c>
      <c r="AG1865">
        <f>IF(B1865&gt;0,_xlfn.XLOOKUP(B1865,IW49BLTOTAL!A:A,IW49BLTOTAL!H:H),"")</f>
        <v>2</v>
      </c>
      <c r="AH1865" t="str">
        <f>IF(IFERROR(_xlfn.XLOOKUP(B1865,'Detalle custodia'!B:B,'Detalle custodia'!O:O),"")="custodia","Completo","")</f>
        <v/>
      </c>
    </row>
    <row r="1866" spans="1:34" x14ac:dyDescent="0.35">
      <c r="A1866" t="s">
        <v>224</v>
      </c>
      <c r="B1866">
        <v>6433432</v>
      </c>
      <c r="C1866" t="s">
        <v>129</v>
      </c>
      <c r="D1866" t="s">
        <v>461</v>
      </c>
      <c r="E1866" t="s">
        <v>310</v>
      </c>
      <c r="F1866" t="s">
        <v>133</v>
      </c>
      <c r="G1866" t="s">
        <v>147</v>
      </c>
      <c r="H1866" s="16">
        <v>45839</v>
      </c>
      <c r="I1866" s="16">
        <v>45869</v>
      </c>
      <c r="J1866" t="s">
        <v>3476</v>
      </c>
      <c r="K1866">
        <v>1213130</v>
      </c>
      <c r="L1866" t="s">
        <v>389</v>
      </c>
      <c r="O1866">
        <v>10014612</v>
      </c>
      <c r="P1866" t="s">
        <v>224</v>
      </c>
      <c r="Q1866">
        <v>0</v>
      </c>
      <c r="R1866" t="s">
        <v>347</v>
      </c>
      <c r="S1866" t="s">
        <v>329</v>
      </c>
      <c r="T1866">
        <v>11402101</v>
      </c>
      <c r="U1866" s="16">
        <v>45444</v>
      </c>
      <c r="V1866" s="16">
        <v>45839</v>
      </c>
      <c r="W1866" s="16">
        <v>45835</v>
      </c>
      <c r="X1866">
        <v>0</v>
      </c>
      <c r="Y1866">
        <v>1290900</v>
      </c>
      <c r="Z1866" t="s">
        <v>1568</v>
      </c>
      <c r="AA1866" t="s">
        <v>245</v>
      </c>
      <c r="AB1866" t="s">
        <v>121</v>
      </c>
      <c r="AC1866" t="s">
        <v>255</v>
      </c>
      <c r="AD1866" t="s">
        <v>141</v>
      </c>
      <c r="AE1866" t="str">
        <f>IF(B1866&gt;0,IF(B1866&gt;0,(IF(B1866&lt;&gt;'PLAN SEMANAL'!$A$2,BLTOTAL!AA1866,""))),"")</f>
        <v>ACARREO</v>
      </c>
      <c r="AF1866" t="str">
        <f>IF(AH1866="Completo","Completo",IF(IF(B1866&gt;0,_xlfn.XLOOKUP(B1866,'Detalle reservas completas fesa'!K:K,'Detalle reservas completas fesa'!Q:Q,_xlfn.XLOOKUP(B1866,'MB25'!L:L,'MB25'!Q:Q,"Incompleto")),"")="PENDIENTE","Incompleto",IF(B1866&gt;0,_xlfn.XLOOKUP(B1866,'Detalle reservas completas fesa'!K:K,'Detalle reservas completas fesa'!Q:Q,IF(AD1866="SIN MATERIAL","Completo",IF(AD1866="COMPLETO","Completo","Incompleto"))))))</f>
        <v>Completo</v>
      </c>
      <c r="AG1866">
        <f>IF(B1866&gt;0,_xlfn.XLOOKUP(B1866,IW49BLTOTAL!A:A,IW49BLTOTAL!H:H),"")</f>
        <v>2</v>
      </c>
      <c r="AH1866" t="str">
        <f>IF(IFERROR(_xlfn.XLOOKUP(B1866,'Detalle custodia'!B:B,'Detalle custodia'!O:O),"")="custodia","Completo","")</f>
        <v/>
      </c>
    </row>
    <row r="1867" spans="1:34" x14ac:dyDescent="0.35">
      <c r="A1867" t="s">
        <v>272</v>
      </c>
      <c r="B1867">
        <v>6431856</v>
      </c>
      <c r="C1867" t="s">
        <v>123</v>
      </c>
      <c r="D1867" t="s">
        <v>462</v>
      </c>
      <c r="E1867" t="s">
        <v>310</v>
      </c>
      <c r="F1867" t="s">
        <v>894</v>
      </c>
      <c r="G1867" t="s">
        <v>190</v>
      </c>
      <c r="H1867" s="16">
        <v>45809</v>
      </c>
      <c r="I1867" s="16">
        <v>45809</v>
      </c>
      <c r="J1867" t="s">
        <v>1643</v>
      </c>
      <c r="K1867">
        <v>1210102</v>
      </c>
      <c r="L1867" t="s">
        <v>273</v>
      </c>
      <c r="O1867">
        <v>10017653</v>
      </c>
      <c r="P1867" t="s">
        <v>165</v>
      </c>
      <c r="Q1867">
        <v>0</v>
      </c>
      <c r="R1867" t="s">
        <v>254</v>
      </c>
      <c r="S1867" t="s">
        <v>343</v>
      </c>
      <c r="T1867">
        <v>11372469</v>
      </c>
      <c r="U1867" s="16">
        <v>45441</v>
      </c>
      <c r="V1867" s="16">
        <v>45809</v>
      </c>
      <c r="W1867" s="16">
        <v>45798</v>
      </c>
      <c r="X1867">
        <v>0</v>
      </c>
      <c r="Y1867">
        <v>1290900</v>
      </c>
      <c r="Z1867" t="s">
        <v>1568</v>
      </c>
      <c r="AA1867" t="s">
        <v>248</v>
      </c>
      <c r="AB1867" t="s">
        <v>121</v>
      </c>
      <c r="AC1867" t="s">
        <v>255</v>
      </c>
      <c r="AD1867" t="s">
        <v>189</v>
      </c>
      <c r="AE1867" t="str">
        <f>IF(B1867&gt;0,IF(B1867&gt;0,(IF(B1867&lt;&gt;'PLAN SEMANAL'!$A$2,BLTOTAL!AA1867,""))),"")</f>
        <v>PERFORACIO</v>
      </c>
      <c r="AF1867" t="str">
        <f>IF(AH1867="Completo","Completo",IF(IF(B1867&gt;0,_xlfn.XLOOKUP(B1867,'Detalle reservas completas fesa'!K:K,'Detalle reservas completas fesa'!Q:Q,_xlfn.XLOOKUP(B1867,'MB25'!L:L,'MB25'!Q:Q,"Incompleto")),"")="PENDIENTE","Incompleto",IF(B1867&gt;0,_xlfn.XLOOKUP(B1867,'Detalle reservas completas fesa'!K:K,'Detalle reservas completas fesa'!Q:Q,IF(AD1867="SIN MATERIAL","Completo",IF(AD1867="COMPLETO","Completo","Incompleto"))))))</f>
        <v>Completo</v>
      </c>
      <c r="AG1867">
        <f>IF(B1867&gt;0,_xlfn.XLOOKUP(B1867,IW49BLTOTAL!A:A,IW49BLTOTAL!H:H),"")</f>
        <v>4</v>
      </c>
      <c r="AH1867" t="str">
        <f>IF(IFERROR(_xlfn.XLOOKUP(B1867,'Detalle custodia'!B:B,'Detalle custodia'!O:O),"")="custodia","Completo","")</f>
        <v/>
      </c>
    </row>
    <row r="1868" spans="1:34" x14ac:dyDescent="0.35">
      <c r="A1868" t="s">
        <v>272</v>
      </c>
      <c r="B1868">
        <v>6431844</v>
      </c>
      <c r="C1868" t="s">
        <v>123</v>
      </c>
      <c r="D1868" t="s">
        <v>220</v>
      </c>
      <c r="E1868" t="s">
        <v>310</v>
      </c>
      <c r="F1868" t="s">
        <v>379</v>
      </c>
      <c r="G1868" t="s">
        <v>136</v>
      </c>
      <c r="H1868" s="16">
        <v>45839</v>
      </c>
      <c r="I1868" s="16">
        <v>45839</v>
      </c>
      <c r="J1868" t="s">
        <v>856</v>
      </c>
      <c r="K1868">
        <v>1210102</v>
      </c>
      <c r="L1868" t="s">
        <v>273</v>
      </c>
      <c r="O1868">
        <v>10017653</v>
      </c>
      <c r="P1868" t="s">
        <v>165</v>
      </c>
      <c r="Q1868">
        <v>15.81</v>
      </c>
      <c r="R1868" t="s">
        <v>254</v>
      </c>
      <c r="S1868" t="s">
        <v>3891</v>
      </c>
      <c r="T1868">
        <v>11410065</v>
      </c>
      <c r="U1868" s="16">
        <v>45441</v>
      </c>
      <c r="V1868" s="16">
        <v>45839</v>
      </c>
      <c r="W1868" s="16">
        <v>45801</v>
      </c>
      <c r="X1868">
        <v>15.81</v>
      </c>
      <c r="Y1868">
        <v>1290900</v>
      </c>
      <c r="Z1868" t="s">
        <v>1568</v>
      </c>
      <c r="AA1868" t="s">
        <v>248</v>
      </c>
      <c r="AB1868" t="s">
        <v>121</v>
      </c>
      <c r="AC1868" t="s">
        <v>255</v>
      </c>
      <c r="AD1868" t="s">
        <v>135</v>
      </c>
      <c r="AE1868" t="str">
        <f>IF(B1868&gt;0,IF(B1868&gt;0,(IF(B1868&lt;&gt;'PLAN SEMANAL'!$A$2,BLTOTAL!AA1868,""))),"")</f>
        <v>PERFORACIO</v>
      </c>
      <c r="AF1868" t="str">
        <f>IF(AH1868="Completo","Completo",IF(IF(B1868&gt;0,_xlfn.XLOOKUP(B1868,'Detalle reservas completas fesa'!K:K,'Detalle reservas completas fesa'!Q:Q,_xlfn.XLOOKUP(B1868,'MB25'!L:L,'MB25'!Q:Q,"Incompleto")),"")="PENDIENTE","Incompleto",IF(B1868&gt;0,_xlfn.XLOOKUP(B1868,'Detalle reservas completas fesa'!K:K,'Detalle reservas completas fesa'!Q:Q,IF(AD1868="SIN MATERIAL","Completo",IF(AD1868="COMPLETO","Completo","Incompleto"))))))</f>
        <v>Incompleto</v>
      </c>
      <c r="AG1868">
        <f>IF(B1868&gt;0,_xlfn.XLOOKUP(B1868,IW49BLTOTAL!A:A,IW49BLTOTAL!H:H),"")</f>
        <v>4</v>
      </c>
      <c r="AH1868" t="str">
        <f>IF(IFERROR(_xlfn.XLOOKUP(B1868,'Detalle custodia'!B:B,'Detalle custodia'!O:O),"")="custodia","Completo","")</f>
        <v/>
      </c>
    </row>
    <row r="1869" spans="1:34" x14ac:dyDescent="0.35">
      <c r="A1869" t="s">
        <v>160</v>
      </c>
      <c r="B1869">
        <v>6431711</v>
      </c>
      <c r="C1869" t="s">
        <v>129</v>
      </c>
      <c r="D1869" t="s">
        <v>463</v>
      </c>
      <c r="E1869" t="s">
        <v>310</v>
      </c>
      <c r="F1869" t="s">
        <v>125</v>
      </c>
      <c r="G1869" t="s">
        <v>136</v>
      </c>
      <c r="H1869" s="16">
        <v>45873</v>
      </c>
      <c r="I1869" s="16">
        <v>45873</v>
      </c>
      <c r="J1869" t="s">
        <v>856</v>
      </c>
      <c r="K1869">
        <v>1212121</v>
      </c>
      <c r="L1869" t="s">
        <v>346</v>
      </c>
      <c r="O1869">
        <v>10014598</v>
      </c>
      <c r="P1869" t="s">
        <v>160</v>
      </c>
      <c r="Q1869">
        <v>3750.1</v>
      </c>
      <c r="R1869" t="s">
        <v>342</v>
      </c>
      <c r="S1869" t="s">
        <v>342</v>
      </c>
      <c r="T1869">
        <v>11388828</v>
      </c>
      <c r="U1869" s="16">
        <v>45440</v>
      </c>
      <c r="V1869" s="16">
        <v>45873</v>
      </c>
      <c r="W1869" s="16">
        <v>45835</v>
      </c>
      <c r="X1869">
        <v>3750.1</v>
      </c>
      <c r="Y1869">
        <v>1290900</v>
      </c>
      <c r="Z1869" t="s">
        <v>1568</v>
      </c>
      <c r="AA1869" t="s">
        <v>247</v>
      </c>
      <c r="AB1869" t="s">
        <v>121</v>
      </c>
      <c r="AC1869" t="s">
        <v>255</v>
      </c>
      <c r="AD1869" t="s">
        <v>135</v>
      </c>
      <c r="AE1869" t="str">
        <f>IF(B1869&gt;0,IF(B1869&gt;0,(IF(B1869&lt;&gt;'PLAN SEMANAL'!$A$2,BLTOTAL!AA1869,""))),"")</f>
        <v>CARGUIO</v>
      </c>
      <c r="AF1869" t="str">
        <f>IF(AH1869="Completo","Completo",IF(IF(B1869&gt;0,_xlfn.XLOOKUP(B1869,'Detalle reservas completas fesa'!K:K,'Detalle reservas completas fesa'!Q:Q,_xlfn.XLOOKUP(B1869,'MB25'!L:L,'MB25'!Q:Q,"Incompleto")),"")="PENDIENTE","Incompleto",IF(B1869&gt;0,_xlfn.XLOOKUP(B1869,'Detalle reservas completas fesa'!K:K,'Detalle reservas completas fesa'!Q:Q,IF(AD1869="SIN MATERIAL","Completo",IF(AD1869="COMPLETO","Completo","Incompleto"))))))</f>
        <v>Incompleto</v>
      </c>
      <c r="AG1869">
        <f>IF(B1869&gt;0,_xlfn.XLOOKUP(B1869,IW49BLTOTAL!A:A,IW49BLTOTAL!H:H),"")</f>
        <v>1</v>
      </c>
      <c r="AH1869" t="str">
        <f>IF(IFERROR(_xlfn.XLOOKUP(B1869,'Detalle custodia'!B:B,'Detalle custodia'!O:O),"")="custodia","Completo","")</f>
        <v/>
      </c>
    </row>
    <row r="1870" spans="1:34" x14ac:dyDescent="0.35">
      <c r="A1870" t="s">
        <v>156</v>
      </c>
      <c r="B1870">
        <v>6431268</v>
      </c>
      <c r="C1870" t="s">
        <v>138</v>
      </c>
      <c r="D1870" t="s">
        <v>464</v>
      </c>
      <c r="E1870" t="s">
        <v>310</v>
      </c>
      <c r="F1870" t="s">
        <v>402</v>
      </c>
      <c r="G1870" t="s">
        <v>191</v>
      </c>
      <c r="H1870" s="16">
        <v>45809</v>
      </c>
      <c r="I1870" s="16">
        <v>45809</v>
      </c>
      <c r="J1870" t="s">
        <v>856</v>
      </c>
      <c r="K1870">
        <v>2230131</v>
      </c>
      <c r="L1870" t="s">
        <v>311</v>
      </c>
      <c r="O1870">
        <v>10016283</v>
      </c>
      <c r="P1870" t="s">
        <v>156</v>
      </c>
      <c r="Q1870">
        <v>0</v>
      </c>
      <c r="R1870" t="s">
        <v>263</v>
      </c>
      <c r="S1870" t="s">
        <v>347</v>
      </c>
      <c r="T1870">
        <v>11415361</v>
      </c>
      <c r="U1870" s="16">
        <v>45439</v>
      </c>
      <c r="V1870" s="16">
        <v>45809</v>
      </c>
      <c r="W1870" s="16">
        <v>45805</v>
      </c>
      <c r="X1870">
        <v>0</v>
      </c>
      <c r="Y1870">
        <v>1290900</v>
      </c>
      <c r="Z1870" t="s">
        <v>1568</v>
      </c>
      <c r="AA1870" t="s">
        <v>249</v>
      </c>
      <c r="AB1870" t="s">
        <v>121</v>
      </c>
      <c r="AC1870" t="s">
        <v>255</v>
      </c>
      <c r="AE1870" t="str">
        <f>IF(B1870&gt;0,IF(B1870&gt;0,(IF(B1870&lt;&gt;'PLAN SEMANAL'!$A$2,BLTOTAL!AA1870,""))),"")</f>
        <v>SOPORTE</v>
      </c>
      <c r="AF1870" t="str">
        <f>IF(AH1870="Completo","Completo",IF(IF(B1870&gt;0,_xlfn.XLOOKUP(B1870,'Detalle reservas completas fesa'!K:K,'Detalle reservas completas fesa'!Q:Q,_xlfn.XLOOKUP(B1870,'MB25'!L:L,'MB25'!Q:Q,"Incompleto")),"")="PENDIENTE","Incompleto",IF(B1870&gt;0,_xlfn.XLOOKUP(B1870,'Detalle reservas completas fesa'!K:K,'Detalle reservas completas fesa'!Q:Q,IF(AD1870="SIN MATERIAL","Completo",IF(AD1870="COMPLETO","Completo","Incompleto"))))))</f>
        <v>Incompleto</v>
      </c>
      <c r="AG1870">
        <f>IF(B1870&gt;0,_xlfn.XLOOKUP(B1870,IW49BLTOTAL!A:A,IW49BLTOTAL!H:H),"")</f>
        <v>8</v>
      </c>
      <c r="AH1870" t="str">
        <f>IF(IFERROR(_xlfn.XLOOKUP(B1870,'Detalle custodia'!B:B,'Detalle custodia'!O:O),"")="custodia","Completo","")</f>
        <v/>
      </c>
    </row>
    <row r="1871" spans="1:34" x14ac:dyDescent="0.35">
      <c r="A1871" t="s">
        <v>159</v>
      </c>
      <c r="B1871">
        <v>6430725</v>
      </c>
      <c r="C1871" t="s">
        <v>129</v>
      </c>
      <c r="D1871" t="s">
        <v>465</v>
      </c>
      <c r="E1871" t="s">
        <v>310</v>
      </c>
      <c r="F1871" t="s">
        <v>133</v>
      </c>
      <c r="G1871" t="s">
        <v>226</v>
      </c>
      <c r="H1871" s="16">
        <v>45873</v>
      </c>
      <c r="I1871" s="16">
        <v>45873</v>
      </c>
      <c r="J1871" t="s">
        <v>856</v>
      </c>
      <c r="K1871">
        <v>1212121</v>
      </c>
      <c r="L1871" t="s">
        <v>398</v>
      </c>
      <c r="O1871">
        <v>10014599</v>
      </c>
      <c r="P1871" t="s">
        <v>159</v>
      </c>
      <c r="Q1871">
        <v>0</v>
      </c>
      <c r="R1871" t="s">
        <v>342</v>
      </c>
      <c r="S1871" t="s">
        <v>342</v>
      </c>
      <c r="T1871">
        <v>11408860</v>
      </c>
      <c r="U1871" s="16">
        <v>45438</v>
      </c>
      <c r="V1871" s="16">
        <v>45873</v>
      </c>
      <c r="W1871" s="16">
        <v>45835</v>
      </c>
      <c r="X1871">
        <v>0</v>
      </c>
      <c r="Y1871">
        <v>1290900</v>
      </c>
      <c r="Z1871" t="s">
        <v>1568</v>
      </c>
      <c r="AA1871" t="s">
        <v>247</v>
      </c>
      <c r="AB1871" t="s">
        <v>121</v>
      </c>
      <c r="AC1871" t="s">
        <v>255</v>
      </c>
      <c r="AD1871" t="s">
        <v>189</v>
      </c>
      <c r="AE1871" t="str">
        <f>IF(B1871&gt;0,IF(B1871&gt;0,(IF(B1871&lt;&gt;'PLAN SEMANAL'!$A$2,BLTOTAL!AA1871,""))),"")</f>
        <v>CARGUIO</v>
      </c>
      <c r="AF1871" t="str">
        <f>IF(AH1871="Completo","Completo",IF(IF(B1871&gt;0,_xlfn.XLOOKUP(B1871,'Detalle reservas completas fesa'!K:K,'Detalle reservas completas fesa'!Q:Q,_xlfn.XLOOKUP(B1871,'MB25'!L:L,'MB25'!Q:Q,"Incompleto")),"")="PENDIENTE","Incompleto",IF(B1871&gt;0,_xlfn.XLOOKUP(B1871,'Detalle reservas completas fesa'!K:K,'Detalle reservas completas fesa'!Q:Q,IF(AD1871="SIN MATERIAL","Completo",IF(AD1871="COMPLETO","Completo","Incompleto"))))))</f>
        <v>Completo</v>
      </c>
      <c r="AG1871">
        <f>IF(B1871&gt;0,_xlfn.XLOOKUP(B1871,IW49BLTOTAL!A:A,IW49BLTOTAL!H:H),"")</f>
        <v>3</v>
      </c>
      <c r="AH1871" t="str">
        <f>IF(IFERROR(_xlfn.XLOOKUP(B1871,'Detalle custodia'!B:B,'Detalle custodia'!O:O),"")="custodia","Completo","")</f>
        <v/>
      </c>
    </row>
    <row r="1872" spans="1:34" x14ac:dyDescent="0.35">
      <c r="A1872" t="s">
        <v>159</v>
      </c>
      <c r="B1872">
        <v>6430699</v>
      </c>
      <c r="C1872" t="s">
        <v>129</v>
      </c>
      <c r="D1872" t="s">
        <v>466</v>
      </c>
      <c r="E1872" t="s">
        <v>310</v>
      </c>
      <c r="F1872" t="s">
        <v>379</v>
      </c>
      <c r="G1872" t="s">
        <v>136</v>
      </c>
      <c r="H1872" s="16">
        <v>45873</v>
      </c>
      <c r="I1872" s="16">
        <v>45873</v>
      </c>
      <c r="J1872" t="s">
        <v>856</v>
      </c>
      <c r="K1872">
        <v>1212121</v>
      </c>
      <c r="L1872" t="s">
        <v>398</v>
      </c>
      <c r="O1872">
        <v>10014599</v>
      </c>
      <c r="P1872" t="s">
        <v>159</v>
      </c>
      <c r="Q1872">
        <v>1035.21</v>
      </c>
      <c r="R1872" t="s">
        <v>342</v>
      </c>
      <c r="S1872" t="s">
        <v>342</v>
      </c>
      <c r="T1872">
        <v>11393993</v>
      </c>
      <c r="U1872" s="16">
        <v>45438</v>
      </c>
      <c r="V1872" s="16">
        <v>45873</v>
      </c>
      <c r="W1872" s="16">
        <v>45835</v>
      </c>
      <c r="X1872">
        <v>1035.21</v>
      </c>
      <c r="Y1872">
        <v>1290900</v>
      </c>
      <c r="Z1872" t="s">
        <v>1568</v>
      </c>
      <c r="AA1872" t="s">
        <v>247</v>
      </c>
      <c r="AB1872" t="s">
        <v>121</v>
      </c>
      <c r="AC1872" t="s">
        <v>255</v>
      </c>
      <c r="AD1872" t="s">
        <v>135</v>
      </c>
      <c r="AE1872" t="str">
        <f>IF(B1872&gt;0,IF(B1872&gt;0,(IF(B1872&lt;&gt;'PLAN SEMANAL'!$A$2,BLTOTAL!AA1872,""))),"")</f>
        <v>CARGUIO</v>
      </c>
      <c r="AF1872" t="str">
        <f>IF(AH1872="Completo","Completo",IF(IF(B1872&gt;0,_xlfn.XLOOKUP(B1872,'Detalle reservas completas fesa'!K:K,'Detalle reservas completas fesa'!Q:Q,_xlfn.XLOOKUP(B1872,'MB25'!L:L,'MB25'!Q:Q,"Incompleto")),"")="PENDIENTE","Incompleto",IF(B1872&gt;0,_xlfn.XLOOKUP(B1872,'Detalle reservas completas fesa'!K:K,'Detalle reservas completas fesa'!Q:Q,IF(AD1872="SIN MATERIAL","Completo",IF(AD1872="COMPLETO","Completo","Incompleto"))))))</f>
        <v>Incompleto</v>
      </c>
      <c r="AG1872">
        <f>IF(B1872&gt;0,_xlfn.XLOOKUP(B1872,IW49BLTOTAL!A:A,IW49BLTOTAL!H:H),"")</f>
        <v>6</v>
      </c>
      <c r="AH1872" t="str">
        <f>IF(IFERROR(_xlfn.XLOOKUP(B1872,'Detalle custodia'!B:B,'Detalle custodia'!O:O),"")="custodia","Completo","")</f>
        <v/>
      </c>
    </row>
    <row r="1873" spans="1:34" x14ac:dyDescent="0.35">
      <c r="A1873" t="s">
        <v>160</v>
      </c>
      <c r="B1873">
        <v>6430654</v>
      </c>
      <c r="C1873" t="s">
        <v>129</v>
      </c>
      <c r="D1873" t="s">
        <v>467</v>
      </c>
      <c r="E1873" t="s">
        <v>310</v>
      </c>
      <c r="F1873" t="s">
        <v>439</v>
      </c>
      <c r="G1873" t="s">
        <v>136</v>
      </c>
      <c r="H1873" s="16">
        <v>45873</v>
      </c>
      <c r="I1873" s="16">
        <v>45873</v>
      </c>
      <c r="J1873" t="s">
        <v>856</v>
      </c>
      <c r="K1873">
        <v>1212121</v>
      </c>
      <c r="L1873" t="s">
        <v>346</v>
      </c>
      <c r="O1873">
        <v>10014598</v>
      </c>
      <c r="P1873" t="s">
        <v>160</v>
      </c>
      <c r="Q1873">
        <v>86.28</v>
      </c>
      <c r="R1873" t="s">
        <v>342</v>
      </c>
      <c r="S1873" t="s">
        <v>342</v>
      </c>
      <c r="T1873">
        <v>11403448</v>
      </c>
      <c r="U1873" s="16">
        <v>45437</v>
      </c>
      <c r="V1873" s="16">
        <v>45873</v>
      </c>
      <c r="W1873" s="16">
        <v>45835</v>
      </c>
      <c r="X1873">
        <v>86.28</v>
      </c>
      <c r="Y1873">
        <v>1290900</v>
      </c>
      <c r="Z1873" t="s">
        <v>1568</v>
      </c>
      <c r="AA1873" t="s">
        <v>247</v>
      </c>
      <c r="AB1873" t="s">
        <v>121</v>
      </c>
      <c r="AC1873" t="s">
        <v>255</v>
      </c>
      <c r="AD1873" t="s">
        <v>135</v>
      </c>
      <c r="AE1873" t="str">
        <f>IF(B1873&gt;0,IF(B1873&gt;0,(IF(B1873&lt;&gt;'PLAN SEMANAL'!$A$2,BLTOTAL!AA1873,""))),"")</f>
        <v>CARGUIO</v>
      </c>
      <c r="AF1873" t="str">
        <f>IF(AH1873="Completo","Completo",IF(IF(B1873&gt;0,_xlfn.XLOOKUP(B1873,'Detalle reservas completas fesa'!K:K,'Detalle reservas completas fesa'!Q:Q,_xlfn.XLOOKUP(B1873,'MB25'!L:L,'MB25'!Q:Q,"Incompleto")),"")="PENDIENTE","Incompleto",IF(B1873&gt;0,_xlfn.XLOOKUP(B1873,'Detalle reservas completas fesa'!K:K,'Detalle reservas completas fesa'!Q:Q,IF(AD1873="SIN MATERIAL","Completo",IF(AD1873="COMPLETO","Completo","Incompleto"))))))</f>
        <v>Incompleto</v>
      </c>
      <c r="AG1873">
        <f>IF(B1873&gt;0,_xlfn.XLOOKUP(B1873,IW49BLTOTAL!A:A,IW49BLTOTAL!H:H),"")</f>
        <v>1</v>
      </c>
      <c r="AH1873" t="str">
        <f>IF(IFERROR(_xlfn.XLOOKUP(B1873,'Detalle custodia'!B:B,'Detalle custodia'!O:O),"")="custodia","Completo","")</f>
        <v/>
      </c>
    </row>
    <row r="1874" spans="1:34" x14ac:dyDescent="0.35">
      <c r="A1874" t="s">
        <v>440</v>
      </c>
      <c r="B1874">
        <v>6430158</v>
      </c>
      <c r="C1874" t="s">
        <v>138</v>
      </c>
      <c r="D1874" t="s">
        <v>468</v>
      </c>
      <c r="E1874" t="s">
        <v>310</v>
      </c>
      <c r="F1874" t="s">
        <v>133</v>
      </c>
      <c r="G1874" t="s">
        <v>132</v>
      </c>
      <c r="H1874" s="16">
        <v>45809</v>
      </c>
      <c r="I1874" s="16">
        <v>45838</v>
      </c>
      <c r="J1874" t="s">
        <v>3478</v>
      </c>
      <c r="K1874">
        <v>1291900</v>
      </c>
      <c r="L1874" t="s">
        <v>442</v>
      </c>
      <c r="Q1874">
        <v>0</v>
      </c>
      <c r="R1874" t="s">
        <v>254</v>
      </c>
      <c r="S1874" t="s">
        <v>347</v>
      </c>
      <c r="T1874">
        <v>11414157</v>
      </c>
      <c r="U1874" s="16">
        <v>45436</v>
      </c>
      <c r="V1874" s="16">
        <v>45809</v>
      </c>
      <c r="W1874" s="16">
        <v>45805</v>
      </c>
      <c r="X1874">
        <v>0</v>
      </c>
      <c r="Y1874">
        <v>1290900</v>
      </c>
      <c r="Z1874" t="s">
        <v>1568</v>
      </c>
      <c r="AA1874" t="s">
        <v>249</v>
      </c>
      <c r="AB1874" t="s">
        <v>121</v>
      </c>
      <c r="AC1874" t="s">
        <v>255</v>
      </c>
      <c r="AD1874" t="s">
        <v>122</v>
      </c>
      <c r="AE1874" t="str">
        <f>IF(B1874&gt;0,IF(B1874&gt;0,(IF(B1874&lt;&gt;'PLAN SEMANAL'!$A$2,BLTOTAL!AA1874,""))),"")</f>
        <v>SOPORTE</v>
      </c>
      <c r="AF1874" t="str">
        <f>IF(AH1874="Completo","Completo",IF(IF(B1874&gt;0,_xlfn.XLOOKUP(B1874,'Detalle reservas completas fesa'!K:K,'Detalle reservas completas fesa'!Q:Q,_xlfn.XLOOKUP(B1874,'MB25'!L:L,'MB25'!Q:Q,"Incompleto")),"")="PENDIENTE","Incompleto",IF(B1874&gt;0,_xlfn.XLOOKUP(B1874,'Detalle reservas completas fesa'!K:K,'Detalle reservas completas fesa'!Q:Q,IF(AD1874="SIN MATERIAL","Completo",IF(AD1874="COMPLETO","Completo","Incompleto"))))))</f>
        <v>Completo</v>
      </c>
      <c r="AG1874">
        <f>IF(B1874&gt;0,_xlfn.XLOOKUP(B1874,IW49BLTOTAL!A:A,IW49BLTOTAL!H:H),"")</f>
        <v>0</v>
      </c>
      <c r="AH1874" t="str">
        <f>IF(IFERROR(_xlfn.XLOOKUP(B1874,'Detalle custodia'!B:B,'Detalle custodia'!O:O),"")="custodia","Completo","")</f>
        <v/>
      </c>
    </row>
    <row r="1875" spans="1:34" x14ac:dyDescent="0.35">
      <c r="A1875" t="s">
        <v>272</v>
      </c>
      <c r="B1875">
        <v>6429074</v>
      </c>
      <c r="C1875" t="s">
        <v>123</v>
      </c>
      <c r="D1875" t="s">
        <v>469</v>
      </c>
      <c r="E1875" t="s">
        <v>310</v>
      </c>
      <c r="F1875" t="s">
        <v>133</v>
      </c>
      <c r="G1875" t="s">
        <v>132</v>
      </c>
      <c r="H1875" s="16">
        <v>45839</v>
      </c>
      <c r="I1875" s="16">
        <v>45869</v>
      </c>
      <c r="J1875" t="s">
        <v>3476</v>
      </c>
      <c r="K1875">
        <v>1210102</v>
      </c>
      <c r="L1875" t="s">
        <v>273</v>
      </c>
      <c r="O1875">
        <v>10017653</v>
      </c>
      <c r="P1875" t="s">
        <v>165</v>
      </c>
      <c r="Q1875">
        <v>0</v>
      </c>
      <c r="R1875" t="s">
        <v>296</v>
      </c>
      <c r="S1875" t="s">
        <v>342</v>
      </c>
      <c r="T1875">
        <v>11404820</v>
      </c>
      <c r="U1875" s="16">
        <v>45433</v>
      </c>
      <c r="V1875" s="16">
        <v>45839</v>
      </c>
      <c r="W1875" s="16">
        <v>45833</v>
      </c>
      <c r="X1875">
        <v>0</v>
      </c>
      <c r="Y1875">
        <v>1290900</v>
      </c>
      <c r="Z1875" t="s">
        <v>1568</v>
      </c>
      <c r="AA1875" t="s">
        <v>248</v>
      </c>
      <c r="AB1875" t="s">
        <v>121</v>
      </c>
      <c r="AC1875" t="s">
        <v>255</v>
      </c>
      <c r="AD1875" t="s">
        <v>122</v>
      </c>
      <c r="AE1875" t="str">
        <f>IF(B1875&gt;0,IF(B1875&gt;0,(IF(B1875&lt;&gt;'PLAN SEMANAL'!$A$2,BLTOTAL!AA1875,""))),"")</f>
        <v>PERFORACIO</v>
      </c>
      <c r="AF1875" t="str">
        <f>IF(AH1875="Completo","Completo",IF(IF(B1875&gt;0,_xlfn.XLOOKUP(B1875,'Detalle reservas completas fesa'!K:K,'Detalle reservas completas fesa'!Q:Q,_xlfn.XLOOKUP(B1875,'MB25'!L:L,'MB25'!Q:Q,"Incompleto")),"")="PENDIENTE","Incompleto",IF(B1875&gt;0,_xlfn.XLOOKUP(B1875,'Detalle reservas completas fesa'!K:K,'Detalle reservas completas fesa'!Q:Q,IF(AD1875="SIN MATERIAL","Completo",IF(AD1875="COMPLETO","Completo","Incompleto"))))))</f>
        <v>Completo</v>
      </c>
      <c r="AG1875">
        <f>IF(B1875&gt;0,_xlfn.XLOOKUP(B1875,IW49BLTOTAL!A:A,IW49BLTOTAL!H:H),"")</f>
        <v>3</v>
      </c>
      <c r="AH1875" t="str">
        <f>IF(IFERROR(_xlfn.XLOOKUP(B1875,'Detalle custodia'!B:B,'Detalle custodia'!O:O),"")="custodia","Completo","")</f>
        <v/>
      </c>
    </row>
    <row r="1876" spans="1:34" x14ac:dyDescent="0.35">
      <c r="A1876" t="s">
        <v>264</v>
      </c>
      <c r="B1876">
        <v>6427985</v>
      </c>
      <c r="C1876" t="s">
        <v>138</v>
      </c>
      <c r="D1876" t="s">
        <v>470</v>
      </c>
      <c r="E1876" t="s">
        <v>310</v>
      </c>
      <c r="F1876" t="s">
        <v>143</v>
      </c>
      <c r="G1876" t="s">
        <v>212</v>
      </c>
      <c r="H1876" s="16">
        <v>45809</v>
      </c>
      <c r="I1876" s="16">
        <v>45809</v>
      </c>
      <c r="J1876" t="s">
        <v>856</v>
      </c>
      <c r="K1876">
        <v>1291900</v>
      </c>
      <c r="L1876" t="s">
        <v>266</v>
      </c>
      <c r="Q1876">
        <v>0</v>
      </c>
      <c r="R1876" t="s">
        <v>347</v>
      </c>
      <c r="S1876" t="s">
        <v>347</v>
      </c>
      <c r="T1876">
        <v>11359846</v>
      </c>
      <c r="U1876" s="16">
        <v>45430</v>
      </c>
      <c r="V1876" s="16">
        <v>45809</v>
      </c>
      <c r="W1876" s="16">
        <v>45805</v>
      </c>
      <c r="X1876">
        <v>0</v>
      </c>
      <c r="Y1876">
        <v>1290900</v>
      </c>
      <c r="Z1876" t="s">
        <v>1568</v>
      </c>
      <c r="AA1876" t="s">
        <v>249</v>
      </c>
      <c r="AB1876" t="s">
        <v>121</v>
      </c>
      <c r="AC1876" t="s">
        <v>255</v>
      </c>
      <c r="AD1876" t="s">
        <v>141</v>
      </c>
      <c r="AE1876" t="str">
        <f>IF(B1876&gt;0,IF(B1876&gt;0,(IF(B1876&lt;&gt;'PLAN SEMANAL'!$A$2,BLTOTAL!AA1876,""))),"")</f>
        <v>SOPORTE</v>
      </c>
      <c r="AF1876" t="str">
        <f>IF(AH1876="Completo","Completo",IF(IF(B1876&gt;0,_xlfn.XLOOKUP(B1876,'Detalle reservas completas fesa'!K:K,'Detalle reservas completas fesa'!Q:Q,_xlfn.XLOOKUP(B1876,'MB25'!L:L,'MB25'!Q:Q,"Incompleto")),"")="PENDIENTE","Incompleto",IF(B1876&gt;0,_xlfn.XLOOKUP(B1876,'Detalle reservas completas fesa'!K:K,'Detalle reservas completas fesa'!Q:Q,IF(AD1876="SIN MATERIAL","Completo",IF(AD1876="COMPLETO","Completo","Incompleto"))))))</f>
        <v>Completo</v>
      </c>
      <c r="AG1876">
        <f>IF(B1876&gt;0,_xlfn.XLOOKUP(B1876,IW49BLTOTAL!A:A,IW49BLTOTAL!H:H),"")</f>
        <v>0</v>
      </c>
      <c r="AH1876" t="str">
        <f>IF(IFERROR(_xlfn.XLOOKUP(B1876,'Detalle custodia'!B:B,'Detalle custodia'!O:O),"")="custodia","Completo","")</f>
        <v/>
      </c>
    </row>
    <row r="1877" spans="1:34" x14ac:dyDescent="0.35">
      <c r="A1877" t="s">
        <v>175</v>
      </c>
      <c r="B1877">
        <v>6427793</v>
      </c>
      <c r="C1877" t="s">
        <v>138</v>
      </c>
      <c r="D1877" t="s">
        <v>471</v>
      </c>
      <c r="E1877" t="s">
        <v>310</v>
      </c>
      <c r="F1877" t="s">
        <v>133</v>
      </c>
      <c r="G1877" t="s">
        <v>192</v>
      </c>
      <c r="H1877" s="16">
        <v>45809</v>
      </c>
      <c r="I1877" s="16">
        <v>45809</v>
      </c>
      <c r="J1877" t="s">
        <v>856</v>
      </c>
      <c r="K1877">
        <v>1215158</v>
      </c>
      <c r="L1877" t="s">
        <v>394</v>
      </c>
      <c r="O1877">
        <v>10017395</v>
      </c>
      <c r="P1877" t="s">
        <v>175</v>
      </c>
      <c r="Q1877">
        <v>2154.8000000000002</v>
      </c>
      <c r="R1877" t="s">
        <v>343</v>
      </c>
      <c r="S1877" t="s">
        <v>347</v>
      </c>
      <c r="T1877">
        <v>11410222</v>
      </c>
      <c r="U1877" s="16">
        <v>45430</v>
      </c>
      <c r="V1877" s="16">
        <v>45809</v>
      </c>
      <c r="W1877" s="16">
        <v>45805</v>
      </c>
      <c r="X1877">
        <v>2154.8000000000002</v>
      </c>
      <c r="Y1877">
        <v>1290900</v>
      </c>
      <c r="Z1877" t="s">
        <v>1568</v>
      </c>
      <c r="AA1877" t="s">
        <v>249</v>
      </c>
      <c r="AB1877" t="s">
        <v>121</v>
      </c>
      <c r="AC1877" t="s">
        <v>255</v>
      </c>
      <c r="AD1877" t="s">
        <v>135</v>
      </c>
      <c r="AE1877" t="str">
        <f>IF(B1877&gt;0,IF(B1877&gt;0,(IF(B1877&lt;&gt;'PLAN SEMANAL'!$A$2,BLTOTAL!AA1877,""))),"")</f>
        <v>SOPORTE</v>
      </c>
      <c r="AF1877" t="str">
        <f>IF(AH1877="Completo","Completo",IF(IF(B1877&gt;0,_xlfn.XLOOKUP(B1877,'Detalle reservas completas fesa'!K:K,'Detalle reservas completas fesa'!Q:Q,_xlfn.XLOOKUP(B1877,'MB25'!L:L,'MB25'!Q:Q,"Incompleto")),"")="PENDIENTE","Incompleto",IF(B1877&gt;0,_xlfn.XLOOKUP(B1877,'Detalle reservas completas fesa'!K:K,'Detalle reservas completas fesa'!Q:Q,IF(AD1877="SIN MATERIAL","Completo",IF(AD1877="COMPLETO","Completo","Incompleto"))))))</f>
        <v>Incompleto</v>
      </c>
      <c r="AG1877">
        <f>IF(B1877&gt;0,_xlfn.XLOOKUP(B1877,IW49BLTOTAL!A:A,IW49BLTOTAL!H:H),"")</f>
        <v>0</v>
      </c>
      <c r="AH1877" t="str">
        <f>IF(IFERROR(_xlfn.XLOOKUP(B1877,'Detalle custodia'!B:B,'Detalle custodia'!O:O),"")="custodia","Completo","")</f>
        <v/>
      </c>
    </row>
    <row r="1878" spans="1:34" x14ac:dyDescent="0.35">
      <c r="A1878" t="s">
        <v>244</v>
      </c>
      <c r="B1878">
        <v>6425625</v>
      </c>
      <c r="C1878" t="s">
        <v>129</v>
      </c>
      <c r="D1878" t="s">
        <v>1584</v>
      </c>
      <c r="E1878" t="s">
        <v>310</v>
      </c>
      <c r="F1878" t="s">
        <v>125</v>
      </c>
      <c r="G1878" t="s">
        <v>136</v>
      </c>
      <c r="H1878" s="16">
        <v>45839</v>
      </c>
      <c r="I1878" s="16">
        <v>45869</v>
      </c>
      <c r="J1878" t="s">
        <v>3476</v>
      </c>
      <c r="K1878">
        <v>1215155</v>
      </c>
      <c r="L1878" t="s">
        <v>344</v>
      </c>
      <c r="O1878">
        <v>10017710</v>
      </c>
      <c r="P1878" t="s">
        <v>244</v>
      </c>
      <c r="Q1878">
        <v>91395.75</v>
      </c>
      <c r="R1878" t="s">
        <v>349</v>
      </c>
      <c r="S1878" t="s">
        <v>3901</v>
      </c>
      <c r="T1878">
        <v>11407968</v>
      </c>
      <c r="U1878" s="16">
        <v>45423</v>
      </c>
      <c r="V1878" s="16">
        <v>45839</v>
      </c>
      <c r="W1878" s="16">
        <v>45835</v>
      </c>
      <c r="X1878">
        <v>91395.75</v>
      </c>
      <c r="Y1878">
        <v>1290900</v>
      </c>
      <c r="Z1878" t="s">
        <v>1568</v>
      </c>
      <c r="AA1878" t="s">
        <v>246</v>
      </c>
      <c r="AB1878" t="s">
        <v>121</v>
      </c>
      <c r="AC1878" t="s">
        <v>255</v>
      </c>
      <c r="AD1878" t="s">
        <v>135</v>
      </c>
      <c r="AE1878" t="str">
        <f>IF(B1878&gt;0,IF(B1878&gt;0,(IF(B1878&lt;&gt;'PLAN SEMANAL'!$A$2,BLTOTAL!AA1878,""))),"")</f>
        <v>AUXILIAR</v>
      </c>
      <c r="AF1878" t="str">
        <f>IF(AH1878="Completo","Completo",IF(IF(B1878&gt;0,_xlfn.XLOOKUP(B1878,'Detalle reservas completas fesa'!K:K,'Detalle reservas completas fesa'!Q:Q,_xlfn.XLOOKUP(B1878,'MB25'!L:L,'MB25'!Q:Q,"Incompleto")),"")="PENDIENTE","Incompleto",IF(B1878&gt;0,_xlfn.XLOOKUP(B1878,'Detalle reservas completas fesa'!K:K,'Detalle reservas completas fesa'!Q:Q,IF(AD1878="SIN MATERIAL","Completo",IF(AD1878="COMPLETO","Completo","Incompleto"))))))</f>
        <v>Incompleto</v>
      </c>
      <c r="AG1878">
        <f>IF(B1878&gt;0,_xlfn.XLOOKUP(B1878,IW49BLTOTAL!A:A,IW49BLTOTAL!H:H),"")</f>
        <v>54</v>
      </c>
      <c r="AH1878" t="str">
        <f>IF(IFERROR(_xlfn.XLOOKUP(B1878,'Detalle custodia'!B:B,'Detalle custodia'!O:O),"")="custodia","Completo","")</f>
        <v/>
      </c>
    </row>
    <row r="1879" spans="1:34" x14ac:dyDescent="0.35">
      <c r="A1879" t="s">
        <v>178</v>
      </c>
      <c r="B1879">
        <v>6422245</v>
      </c>
      <c r="C1879" t="s">
        <v>129</v>
      </c>
      <c r="D1879" t="s">
        <v>473</v>
      </c>
      <c r="E1879" t="s">
        <v>310</v>
      </c>
      <c r="F1879" t="s">
        <v>259</v>
      </c>
      <c r="G1879" t="s">
        <v>192</v>
      </c>
      <c r="H1879" s="16">
        <v>45809</v>
      </c>
      <c r="I1879" s="16">
        <v>45809</v>
      </c>
      <c r="K1879">
        <v>1215154</v>
      </c>
      <c r="L1879" t="s">
        <v>392</v>
      </c>
      <c r="O1879">
        <v>10014644</v>
      </c>
      <c r="P1879" t="s">
        <v>178</v>
      </c>
      <c r="Q1879">
        <v>415.07</v>
      </c>
      <c r="R1879" t="s">
        <v>329</v>
      </c>
      <c r="S1879" t="s">
        <v>343</v>
      </c>
      <c r="T1879">
        <v>11367542</v>
      </c>
      <c r="U1879" s="16">
        <v>45415</v>
      </c>
      <c r="V1879" s="16">
        <v>45809</v>
      </c>
      <c r="W1879" s="16">
        <v>45798</v>
      </c>
      <c r="X1879">
        <v>415.07</v>
      </c>
      <c r="Y1879">
        <v>1290900</v>
      </c>
      <c r="Z1879" t="s">
        <v>1568</v>
      </c>
      <c r="AA1879" t="s">
        <v>246</v>
      </c>
      <c r="AB1879" t="s">
        <v>121</v>
      </c>
      <c r="AC1879" t="s">
        <v>255</v>
      </c>
      <c r="AD1879" t="s">
        <v>135</v>
      </c>
      <c r="AE1879" t="str">
        <f>IF(B1879&gt;0,IF(B1879&gt;0,(IF(B1879&lt;&gt;'PLAN SEMANAL'!$A$2,BLTOTAL!AA1879,""))),"")</f>
        <v>AUXILIAR</v>
      </c>
      <c r="AF1879" t="str">
        <f>IF(AH1879="Completo","Completo",IF(IF(B1879&gt;0,_xlfn.XLOOKUP(B1879,'Detalle reservas completas fesa'!K:K,'Detalle reservas completas fesa'!Q:Q,_xlfn.XLOOKUP(B1879,'MB25'!L:L,'MB25'!Q:Q,"Incompleto")),"")="PENDIENTE","Incompleto",IF(B1879&gt;0,_xlfn.XLOOKUP(B1879,'Detalle reservas completas fesa'!K:K,'Detalle reservas completas fesa'!Q:Q,IF(AD1879="SIN MATERIAL","Completo",IF(AD1879="COMPLETO","Completo","Incompleto"))))))</f>
        <v>Incompleto</v>
      </c>
      <c r="AG1879">
        <f>IF(B1879&gt;0,_xlfn.XLOOKUP(B1879,IW49BLTOTAL!A:A,IW49BLTOTAL!H:H),"")</f>
        <v>4</v>
      </c>
      <c r="AH1879" t="str">
        <f>IF(IFERROR(_xlfn.XLOOKUP(B1879,'Detalle custodia'!B:B,'Detalle custodia'!O:O),"")="custodia","Completo","")</f>
        <v/>
      </c>
    </row>
    <row r="1880" spans="1:34" x14ac:dyDescent="0.35">
      <c r="A1880" t="s">
        <v>286</v>
      </c>
      <c r="B1880">
        <v>6421184</v>
      </c>
      <c r="C1880" t="s">
        <v>123</v>
      </c>
      <c r="D1880" t="s">
        <v>474</v>
      </c>
      <c r="E1880" t="s">
        <v>310</v>
      </c>
      <c r="F1880" t="s">
        <v>133</v>
      </c>
      <c r="G1880" t="s">
        <v>212</v>
      </c>
      <c r="H1880" s="16">
        <v>45873</v>
      </c>
      <c r="I1880" s="16">
        <v>45873</v>
      </c>
      <c r="J1880" t="s">
        <v>856</v>
      </c>
      <c r="K1880">
        <v>1212120</v>
      </c>
      <c r="L1880" t="s">
        <v>287</v>
      </c>
      <c r="O1880">
        <v>10014655</v>
      </c>
      <c r="P1880" t="s">
        <v>286</v>
      </c>
      <c r="Q1880">
        <v>0</v>
      </c>
      <c r="R1880" t="s">
        <v>254</v>
      </c>
      <c r="S1880" t="s">
        <v>342</v>
      </c>
      <c r="T1880">
        <v>11404377</v>
      </c>
      <c r="U1880" s="16">
        <v>45412</v>
      </c>
      <c r="V1880" s="16">
        <v>45873</v>
      </c>
      <c r="W1880" s="16">
        <v>45835</v>
      </c>
      <c r="X1880">
        <v>0</v>
      </c>
      <c r="Y1880">
        <v>1290900</v>
      </c>
      <c r="Z1880" t="s">
        <v>1568</v>
      </c>
      <c r="AA1880" t="s">
        <v>247</v>
      </c>
      <c r="AB1880" t="s">
        <v>121</v>
      </c>
      <c r="AC1880" t="s">
        <v>255</v>
      </c>
      <c r="AD1880" t="s">
        <v>141</v>
      </c>
      <c r="AE1880" t="str">
        <f>IF(B1880&gt;0,IF(B1880&gt;0,(IF(B1880&lt;&gt;'PLAN SEMANAL'!$A$2,BLTOTAL!AA1880,""))),"")</f>
        <v>CARGUIO</v>
      </c>
      <c r="AF1880" t="str">
        <f>IF(AH1880="Completo","Completo",IF(IF(B1880&gt;0,_xlfn.XLOOKUP(B1880,'Detalle reservas completas fesa'!K:K,'Detalle reservas completas fesa'!Q:Q,_xlfn.XLOOKUP(B1880,'MB25'!L:L,'MB25'!Q:Q,"Incompleto")),"")="PENDIENTE","Incompleto",IF(B1880&gt;0,_xlfn.XLOOKUP(B1880,'Detalle reservas completas fesa'!K:K,'Detalle reservas completas fesa'!Q:Q,IF(AD1880="SIN MATERIAL","Completo",IF(AD1880="COMPLETO","Completo","Incompleto"))))))</f>
        <v>Incompleto</v>
      </c>
      <c r="AG1880">
        <f>IF(B1880&gt;0,_xlfn.XLOOKUP(B1880,IW49BLTOTAL!A:A,IW49BLTOTAL!H:H),"")</f>
        <v>1</v>
      </c>
      <c r="AH1880" t="str">
        <f>IF(IFERROR(_xlfn.XLOOKUP(B1880,'Detalle custodia'!B:B,'Detalle custodia'!O:O),"")="custodia","Completo","")</f>
        <v/>
      </c>
    </row>
    <row r="1881" spans="1:34" x14ac:dyDescent="0.35">
      <c r="A1881" t="s">
        <v>250</v>
      </c>
      <c r="B1881">
        <v>6419812</v>
      </c>
      <c r="C1881" t="s">
        <v>123</v>
      </c>
      <c r="D1881" t="s">
        <v>27</v>
      </c>
      <c r="E1881" t="s">
        <v>251</v>
      </c>
      <c r="F1881" t="s">
        <v>125</v>
      </c>
      <c r="G1881" t="s">
        <v>190</v>
      </c>
      <c r="H1881" s="16">
        <v>45809</v>
      </c>
      <c r="I1881" s="16">
        <v>45838</v>
      </c>
      <c r="J1881" t="s">
        <v>3478</v>
      </c>
      <c r="L1881" t="s">
        <v>253</v>
      </c>
      <c r="Q1881">
        <v>0</v>
      </c>
      <c r="R1881" t="s">
        <v>254</v>
      </c>
      <c r="S1881" t="s">
        <v>3891</v>
      </c>
      <c r="T1881">
        <v>11402888</v>
      </c>
      <c r="U1881" s="16">
        <v>45410</v>
      </c>
      <c r="V1881" s="16">
        <v>45809</v>
      </c>
      <c r="W1881" s="16">
        <v>45815</v>
      </c>
      <c r="X1881">
        <v>0</v>
      </c>
      <c r="Y1881">
        <v>1290900</v>
      </c>
      <c r="Z1881" t="s">
        <v>1568</v>
      </c>
      <c r="AA1881" t="s">
        <v>248</v>
      </c>
      <c r="AB1881" t="s">
        <v>121</v>
      </c>
      <c r="AC1881" t="s">
        <v>255</v>
      </c>
      <c r="AD1881" t="s">
        <v>189</v>
      </c>
      <c r="AE1881" t="str">
        <f>IF(B1881&gt;0,IF(B1881&gt;0,(IF(B1881&lt;&gt;'PLAN SEMANAL'!$A$2,BLTOTAL!AA1881,""))),"")</f>
        <v>PERFORACIO</v>
      </c>
      <c r="AF1881" t="str">
        <f>IF(AH1881="Completo","Completo",IF(IF(B1881&gt;0,_xlfn.XLOOKUP(B1881,'Detalle reservas completas fesa'!K:K,'Detalle reservas completas fesa'!Q:Q,_xlfn.XLOOKUP(B1881,'MB25'!L:L,'MB25'!Q:Q,"Incompleto")),"")="PENDIENTE","Incompleto",IF(B1881&gt;0,_xlfn.XLOOKUP(B1881,'Detalle reservas completas fesa'!K:K,'Detalle reservas completas fesa'!Q:Q,IF(AD1881="SIN MATERIAL","Completo",IF(AD1881="COMPLETO","Completo","Incompleto"))))))</f>
        <v>Completo</v>
      </c>
      <c r="AG1881">
        <f>IF(B1881&gt;0,_xlfn.XLOOKUP(B1881,IW49BLTOTAL!A:A,IW49BLTOTAL!H:H),"")</f>
        <v>24</v>
      </c>
      <c r="AH1881" t="str">
        <f>IF(IFERROR(_xlfn.XLOOKUP(B1881,'Detalle custodia'!B:B,'Detalle custodia'!O:O),"")="custodia","Completo","")</f>
        <v/>
      </c>
    </row>
    <row r="1882" spans="1:34" x14ac:dyDescent="0.35">
      <c r="A1882" t="s">
        <v>144</v>
      </c>
      <c r="B1882">
        <v>6418650</v>
      </c>
      <c r="C1882" t="s">
        <v>138</v>
      </c>
      <c r="D1882" t="s">
        <v>26</v>
      </c>
      <c r="E1882" t="s">
        <v>348</v>
      </c>
      <c r="F1882" t="s">
        <v>133</v>
      </c>
      <c r="G1882" t="s">
        <v>475</v>
      </c>
      <c r="H1882" s="16">
        <v>45809</v>
      </c>
      <c r="I1882" s="16">
        <v>45809</v>
      </c>
      <c r="J1882" t="s">
        <v>856</v>
      </c>
      <c r="K1882">
        <v>1216100</v>
      </c>
      <c r="L1882" t="s">
        <v>393</v>
      </c>
      <c r="O1882">
        <v>10014649</v>
      </c>
      <c r="P1882" t="s">
        <v>144</v>
      </c>
      <c r="Q1882">
        <v>0</v>
      </c>
      <c r="R1882" t="s">
        <v>349</v>
      </c>
      <c r="S1882" t="s">
        <v>347</v>
      </c>
      <c r="T1882">
        <v>11358312</v>
      </c>
      <c r="U1882" s="16">
        <v>45409</v>
      </c>
      <c r="V1882" s="16">
        <v>45809</v>
      </c>
      <c r="W1882" s="16">
        <v>45805</v>
      </c>
      <c r="X1882">
        <v>0</v>
      </c>
      <c r="Y1882">
        <v>1290900</v>
      </c>
      <c r="Z1882" t="s">
        <v>1568</v>
      </c>
      <c r="AA1882" t="s">
        <v>249</v>
      </c>
      <c r="AB1882" t="s">
        <v>121</v>
      </c>
      <c r="AC1882" t="s">
        <v>255</v>
      </c>
      <c r="AD1882" t="s">
        <v>141</v>
      </c>
      <c r="AE1882" t="str">
        <f>IF(B1882&gt;0,IF(B1882&gt;0,(IF(B1882&lt;&gt;'PLAN SEMANAL'!$A$2,BLTOTAL!AA1882,""))),"")</f>
        <v>SOPORTE</v>
      </c>
      <c r="AF1882" t="str">
        <f>IF(AH1882="Completo","Completo",IF(IF(B1882&gt;0,_xlfn.XLOOKUP(B1882,'Detalle reservas completas fesa'!K:K,'Detalle reservas completas fesa'!Q:Q,_xlfn.XLOOKUP(B1882,'MB25'!L:L,'MB25'!Q:Q,"Incompleto")),"")="PENDIENTE","Incompleto",IF(B1882&gt;0,_xlfn.XLOOKUP(B1882,'Detalle reservas completas fesa'!K:K,'Detalle reservas completas fesa'!Q:Q,IF(AD1882="SIN MATERIAL","Completo",IF(AD1882="COMPLETO","Completo","Incompleto"))))))</f>
        <v>Incompleto</v>
      </c>
      <c r="AG1882">
        <f>IF(B1882&gt;0,_xlfn.XLOOKUP(B1882,IW49BLTOTAL!A:A,IW49BLTOTAL!H:H),"")</f>
        <v>0</v>
      </c>
      <c r="AH1882" t="str">
        <f>IF(IFERROR(_xlfn.XLOOKUP(B1882,'Detalle custodia'!B:B,'Detalle custodia'!O:O),"")="custodia","Completo","")</f>
        <v/>
      </c>
    </row>
    <row r="1883" spans="1:34" x14ac:dyDescent="0.35">
      <c r="A1883" t="s">
        <v>264</v>
      </c>
      <c r="B1883">
        <v>6418314</v>
      </c>
      <c r="C1883" t="s">
        <v>138</v>
      </c>
      <c r="D1883" t="s">
        <v>214</v>
      </c>
      <c r="E1883" t="s">
        <v>310</v>
      </c>
      <c r="F1883" t="s">
        <v>143</v>
      </c>
      <c r="G1883" t="s">
        <v>192</v>
      </c>
      <c r="H1883" s="16">
        <v>45809</v>
      </c>
      <c r="I1883" s="16">
        <v>45809</v>
      </c>
      <c r="J1883" t="s">
        <v>856</v>
      </c>
      <c r="K1883">
        <v>1291900</v>
      </c>
      <c r="L1883" t="s">
        <v>266</v>
      </c>
      <c r="Q1883">
        <v>1641.59</v>
      </c>
      <c r="R1883" t="s">
        <v>349</v>
      </c>
      <c r="S1883" t="s">
        <v>347</v>
      </c>
      <c r="T1883">
        <v>11396332</v>
      </c>
      <c r="U1883" s="16">
        <v>45408</v>
      </c>
      <c r="V1883" s="16">
        <v>45809</v>
      </c>
      <c r="W1883" s="16">
        <v>45805</v>
      </c>
      <c r="X1883">
        <v>1641.59</v>
      </c>
      <c r="Y1883">
        <v>1290900</v>
      </c>
      <c r="Z1883" t="s">
        <v>1568</v>
      </c>
      <c r="AA1883" t="s">
        <v>249</v>
      </c>
      <c r="AB1883" t="s">
        <v>121</v>
      </c>
      <c r="AC1883" t="s">
        <v>255</v>
      </c>
      <c r="AD1883" t="s">
        <v>135</v>
      </c>
      <c r="AE1883" t="str">
        <f>IF(B1883&gt;0,IF(B1883&gt;0,(IF(B1883&lt;&gt;'PLAN SEMANAL'!$A$2,BLTOTAL!AA1883,""))),"")</f>
        <v>SOPORTE</v>
      </c>
      <c r="AF1883" t="str">
        <f>IF(AH1883="Completo","Completo",IF(IF(B1883&gt;0,_xlfn.XLOOKUP(B1883,'Detalle reservas completas fesa'!K:K,'Detalle reservas completas fesa'!Q:Q,_xlfn.XLOOKUP(B1883,'MB25'!L:L,'MB25'!Q:Q,"Incompleto")),"")="PENDIENTE","Incompleto",IF(B1883&gt;0,_xlfn.XLOOKUP(B1883,'Detalle reservas completas fesa'!K:K,'Detalle reservas completas fesa'!Q:Q,IF(AD1883="SIN MATERIAL","Completo",IF(AD1883="COMPLETO","Completo","Incompleto"))))))</f>
        <v>Incompleto</v>
      </c>
      <c r="AG1883">
        <f>IF(B1883&gt;0,_xlfn.XLOOKUP(B1883,IW49BLTOTAL!A:A,IW49BLTOTAL!H:H),"")</f>
        <v>0</v>
      </c>
      <c r="AH1883" t="str">
        <f>IF(IFERROR(_xlfn.XLOOKUP(B1883,'Detalle custodia'!B:B,'Detalle custodia'!O:O),"")="custodia","Completo","")</f>
        <v/>
      </c>
    </row>
    <row r="1884" spans="1:34" x14ac:dyDescent="0.35">
      <c r="A1884" t="s">
        <v>324</v>
      </c>
      <c r="B1884">
        <v>6418312</v>
      </c>
      <c r="C1884" t="s">
        <v>138</v>
      </c>
      <c r="D1884" t="s">
        <v>476</v>
      </c>
      <c r="E1884" t="s">
        <v>310</v>
      </c>
      <c r="F1884" t="s">
        <v>133</v>
      </c>
      <c r="G1884" t="s">
        <v>132</v>
      </c>
      <c r="H1884" s="16">
        <v>45809</v>
      </c>
      <c r="I1884" s="16">
        <v>45838</v>
      </c>
      <c r="J1884" t="s">
        <v>3478</v>
      </c>
      <c r="K1884">
        <v>2230130</v>
      </c>
      <c r="L1884" t="s">
        <v>325</v>
      </c>
      <c r="O1884">
        <v>10017214</v>
      </c>
      <c r="P1884" t="s">
        <v>168</v>
      </c>
      <c r="Q1884">
        <v>0</v>
      </c>
      <c r="R1884" t="s">
        <v>349</v>
      </c>
      <c r="S1884" t="s">
        <v>347</v>
      </c>
      <c r="T1884">
        <v>11396444</v>
      </c>
      <c r="U1884" s="16">
        <v>45408</v>
      </c>
      <c r="V1884" s="16">
        <v>45809</v>
      </c>
      <c r="W1884" s="16">
        <v>45805</v>
      </c>
      <c r="X1884">
        <v>0</v>
      </c>
      <c r="Y1884">
        <v>1290900</v>
      </c>
      <c r="Z1884" t="s">
        <v>1568</v>
      </c>
      <c r="AA1884" t="s">
        <v>249</v>
      </c>
      <c r="AB1884" t="s">
        <v>121</v>
      </c>
      <c r="AC1884" t="s">
        <v>255</v>
      </c>
      <c r="AD1884" t="s">
        <v>122</v>
      </c>
      <c r="AE1884" t="str">
        <f>IF(B1884&gt;0,IF(B1884&gt;0,(IF(B1884&lt;&gt;'PLAN SEMANAL'!$A$2,BLTOTAL!AA1884,""))),"")</f>
        <v>SOPORTE</v>
      </c>
      <c r="AF1884" t="str">
        <f>IF(AH1884="Completo","Completo",IF(IF(B1884&gt;0,_xlfn.XLOOKUP(B1884,'Detalle reservas completas fesa'!K:K,'Detalle reservas completas fesa'!Q:Q,_xlfn.XLOOKUP(B1884,'MB25'!L:L,'MB25'!Q:Q,"Incompleto")),"")="PENDIENTE","Incompleto",IF(B1884&gt;0,_xlfn.XLOOKUP(B1884,'Detalle reservas completas fesa'!K:K,'Detalle reservas completas fesa'!Q:Q,IF(AD1884="SIN MATERIAL","Completo",IF(AD1884="COMPLETO","Completo","Incompleto"))))))</f>
        <v>Completo</v>
      </c>
      <c r="AG1884">
        <f>IF(B1884&gt;0,_xlfn.XLOOKUP(B1884,IW49BLTOTAL!A:A,IW49BLTOTAL!H:H),"")</f>
        <v>0</v>
      </c>
      <c r="AH1884" t="str">
        <f>IF(IFERROR(_xlfn.XLOOKUP(B1884,'Detalle custodia'!B:B,'Detalle custodia'!O:O),"")="custodia","Completo","")</f>
        <v/>
      </c>
    </row>
    <row r="1885" spans="1:34" x14ac:dyDescent="0.35">
      <c r="A1885" t="s">
        <v>175</v>
      </c>
      <c r="B1885">
        <v>6418304</v>
      </c>
      <c r="C1885" t="s">
        <v>138</v>
      </c>
      <c r="D1885" t="s">
        <v>213</v>
      </c>
      <c r="E1885" t="s">
        <v>310</v>
      </c>
      <c r="F1885" t="s">
        <v>379</v>
      </c>
      <c r="G1885" t="s">
        <v>136</v>
      </c>
      <c r="H1885" s="16">
        <v>45808</v>
      </c>
      <c r="I1885" s="16">
        <v>45808</v>
      </c>
      <c r="J1885" t="s">
        <v>856</v>
      </c>
      <c r="K1885">
        <v>1215158</v>
      </c>
      <c r="L1885" t="s">
        <v>394</v>
      </c>
      <c r="O1885">
        <v>10017395</v>
      </c>
      <c r="P1885" t="s">
        <v>175</v>
      </c>
      <c r="Q1885">
        <v>5678.48</v>
      </c>
      <c r="R1885" t="s">
        <v>349</v>
      </c>
      <c r="S1885" t="s">
        <v>347</v>
      </c>
      <c r="T1885">
        <v>11399156</v>
      </c>
      <c r="U1885" s="16">
        <v>45408</v>
      </c>
      <c r="V1885" s="16">
        <v>45808</v>
      </c>
      <c r="W1885" s="16">
        <v>45805</v>
      </c>
      <c r="X1885">
        <v>5678.48</v>
      </c>
      <c r="Y1885">
        <v>1290900</v>
      </c>
      <c r="Z1885" t="s">
        <v>1568</v>
      </c>
      <c r="AA1885" t="s">
        <v>249</v>
      </c>
      <c r="AB1885" t="s">
        <v>121</v>
      </c>
      <c r="AC1885" t="s">
        <v>255</v>
      </c>
      <c r="AD1885" t="s">
        <v>135</v>
      </c>
      <c r="AE1885" t="str">
        <f>IF(B1885&gt;0,IF(B1885&gt;0,(IF(B1885&lt;&gt;'PLAN SEMANAL'!$A$2,BLTOTAL!AA1885,""))),"")</f>
        <v>SOPORTE</v>
      </c>
      <c r="AF1885" t="str">
        <f>IF(AH1885="Completo","Completo",IF(IF(B1885&gt;0,_xlfn.XLOOKUP(B1885,'Detalle reservas completas fesa'!K:K,'Detalle reservas completas fesa'!Q:Q,_xlfn.XLOOKUP(B1885,'MB25'!L:L,'MB25'!Q:Q,"Incompleto")),"")="PENDIENTE","Incompleto",IF(B1885&gt;0,_xlfn.XLOOKUP(B1885,'Detalle reservas completas fesa'!K:K,'Detalle reservas completas fesa'!Q:Q,IF(AD1885="SIN MATERIAL","Completo",IF(AD1885="COMPLETO","Completo","Incompleto"))))))</f>
        <v>Incompleto</v>
      </c>
      <c r="AG1885">
        <f>IF(B1885&gt;0,_xlfn.XLOOKUP(B1885,IW49BLTOTAL!A:A,IW49BLTOTAL!H:H),"")</f>
        <v>0</v>
      </c>
      <c r="AH1885" t="str">
        <f>IF(IFERROR(_xlfn.XLOOKUP(B1885,'Detalle custodia'!B:B,'Detalle custodia'!O:O),"")="custodia","Completo","")</f>
        <v/>
      </c>
    </row>
    <row r="1886" spans="1:34" x14ac:dyDescent="0.35">
      <c r="A1886" t="s">
        <v>324</v>
      </c>
      <c r="B1886">
        <v>6417861</v>
      </c>
      <c r="C1886" t="s">
        <v>138</v>
      </c>
      <c r="D1886" t="s">
        <v>477</v>
      </c>
      <c r="E1886" t="s">
        <v>310</v>
      </c>
      <c r="F1886" t="s">
        <v>125</v>
      </c>
      <c r="G1886" t="s">
        <v>172</v>
      </c>
      <c r="H1886" s="16">
        <v>45808</v>
      </c>
      <c r="I1886" s="16">
        <v>45808</v>
      </c>
      <c r="J1886" t="s">
        <v>856</v>
      </c>
      <c r="K1886">
        <v>2230130</v>
      </c>
      <c r="L1886" t="s">
        <v>325</v>
      </c>
      <c r="M1886" s="16">
        <v>45461</v>
      </c>
      <c r="N1886" s="16">
        <v>45461</v>
      </c>
      <c r="O1886">
        <v>10015302</v>
      </c>
      <c r="P1886" t="s">
        <v>408</v>
      </c>
      <c r="Q1886">
        <v>634.53</v>
      </c>
      <c r="R1886" t="s">
        <v>342</v>
      </c>
      <c r="S1886" t="s">
        <v>347</v>
      </c>
      <c r="T1886">
        <v>11366523</v>
      </c>
      <c r="U1886" s="16">
        <v>45407</v>
      </c>
      <c r="V1886" s="16">
        <v>45808</v>
      </c>
      <c r="W1886" s="16">
        <v>45805</v>
      </c>
      <c r="X1886">
        <v>634.53</v>
      </c>
      <c r="Y1886">
        <v>1290900</v>
      </c>
      <c r="Z1886" t="s">
        <v>1568</v>
      </c>
      <c r="AA1886" t="s">
        <v>249</v>
      </c>
      <c r="AB1886" t="s">
        <v>121</v>
      </c>
      <c r="AC1886" t="s">
        <v>255</v>
      </c>
      <c r="AD1886" t="s">
        <v>135</v>
      </c>
      <c r="AE1886" t="str">
        <f>IF(B1886&gt;0,IF(B1886&gt;0,(IF(B1886&lt;&gt;'PLAN SEMANAL'!$A$2,BLTOTAL!AA1886,""))),"")</f>
        <v>SOPORTE</v>
      </c>
      <c r="AF1886" t="str">
        <f>IF(AH1886="Completo","Completo",IF(IF(B1886&gt;0,_xlfn.XLOOKUP(B1886,'Detalle reservas completas fesa'!K:K,'Detalle reservas completas fesa'!Q:Q,_xlfn.XLOOKUP(B1886,'MB25'!L:L,'MB25'!Q:Q,"Incompleto")),"")="PENDIENTE","Incompleto",IF(B1886&gt;0,_xlfn.XLOOKUP(B1886,'Detalle reservas completas fesa'!K:K,'Detalle reservas completas fesa'!Q:Q,IF(AD1886="SIN MATERIAL","Completo",IF(AD1886="COMPLETO","Completo","Incompleto"))))))</f>
        <v>Incompleto</v>
      </c>
      <c r="AG1886">
        <f>IF(B1886&gt;0,_xlfn.XLOOKUP(B1886,IW49BLTOTAL!A:A,IW49BLTOTAL!H:H),"")</f>
        <v>8</v>
      </c>
      <c r="AH1886" t="str">
        <f>IF(IFERROR(_xlfn.XLOOKUP(B1886,'Detalle custodia'!B:B,'Detalle custodia'!O:O),"")="custodia","Completo","")</f>
        <v/>
      </c>
    </row>
    <row r="1887" spans="1:34" x14ac:dyDescent="0.35">
      <c r="A1887" t="s">
        <v>324</v>
      </c>
      <c r="B1887">
        <v>6417603</v>
      </c>
      <c r="C1887" t="s">
        <v>138</v>
      </c>
      <c r="D1887" t="s">
        <v>478</v>
      </c>
      <c r="E1887" t="s">
        <v>310</v>
      </c>
      <c r="F1887" t="s">
        <v>125</v>
      </c>
      <c r="G1887" t="s">
        <v>136</v>
      </c>
      <c r="H1887" s="16">
        <v>45808</v>
      </c>
      <c r="I1887" s="16">
        <v>45808</v>
      </c>
      <c r="J1887" t="s">
        <v>856</v>
      </c>
      <c r="K1887">
        <v>2230133</v>
      </c>
      <c r="L1887" t="s">
        <v>325</v>
      </c>
      <c r="O1887">
        <v>10017390</v>
      </c>
      <c r="P1887" t="s">
        <v>479</v>
      </c>
      <c r="Q1887">
        <v>2557.8200000000002</v>
      </c>
      <c r="R1887" t="s">
        <v>269</v>
      </c>
      <c r="S1887" t="s">
        <v>347</v>
      </c>
      <c r="T1887">
        <v>11388303</v>
      </c>
      <c r="U1887" s="16">
        <v>45407</v>
      </c>
      <c r="V1887" s="16">
        <v>45808</v>
      </c>
      <c r="W1887" s="16">
        <v>45805</v>
      </c>
      <c r="X1887">
        <v>2557.8200000000002</v>
      </c>
      <c r="Y1887">
        <v>1290900</v>
      </c>
      <c r="Z1887" t="s">
        <v>1568</v>
      </c>
      <c r="AA1887" t="s">
        <v>249</v>
      </c>
      <c r="AB1887" t="s">
        <v>121</v>
      </c>
      <c r="AC1887" t="s">
        <v>255</v>
      </c>
      <c r="AD1887" t="s">
        <v>135</v>
      </c>
      <c r="AE1887" t="str">
        <f>IF(B1887&gt;0,IF(B1887&gt;0,(IF(B1887&lt;&gt;'PLAN SEMANAL'!$A$2,BLTOTAL!AA1887,""))),"")</f>
        <v>SOPORTE</v>
      </c>
      <c r="AF1887" t="str">
        <f>IF(AH1887="Completo","Completo",IF(IF(B1887&gt;0,_xlfn.XLOOKUP(B1887,'Detalle reservas completas fesa'!K:K,'Detalle reservas completas fesa'!Q:Q,_xlfn.XLOOKUP(B1887,'MB25'!L:L,'MB25'!Q:Q,"Incompleto")),"")="PENDIENTE","Incompleto",IF(B1887&gt;0,_xlfn.XLOOKUP(B1887,'Detalle reservas completas fesa'!K:K,'Detalle reservas completas fesa'!Q:Q,IF(AD1887="SIN MATERIAL","Completo",IF(AD1887="COMPLETO","Completo","Incompleto"))))))</f>
        <v>Incompleto</v>
      </c>
      <c r="AG1887">
        <f>IF(B1887&gt;0,_xlfn.XLOOKUP(B1887,IW49BLTOTAL!A:A,IW49BLTOTAL!H:H),"")</f>
        <v>8</v>
      </c>
      <c r="AH1887" t="str">
        <f>IF(IFERROR(_xlfn.XLOOKUP(B1887,'Detalle custodia'!B:B,'Detalle custodia'!O:O),"")="custodia","Completo","")</f>
        <v/>
      </c>
    </row>
    <row r="1888" spans="1:34" x14ac:dyDescent="0.35">
      <c r="A1888" t="s">
        <v>126</v>
      </c>
      <c r="B1888">
        <v>6417325</v>
      </c>
      <c r="C1888" t="s">
        <v>123</v>
      </c>
      <c r="D1888" t="s">
        <v>480</v>
      </c>
      <c r="E1888" t="s">
        <v>310</v>
      </c>
      <c r="F1888" t="s">
        <v>133</v>
      </c>
      <c r="G1888" t="s">
        <v>132</v>
      </c>
      <c r="H1888" s="16">
        <v>45884</v>
      </c>
      <c r="I1888" s="16">
        <v>45884</v>
      </c>
      <c r="J1888" t="s">
        <v>856</v>
      </c>
      <c r="K1888">
        <v>1210101</v>
      </c>
      <c r="L1888" t="s">
        <v>391</v>
      </c>
      <c r="O1888">
        <v>10014657</v>
      </c>
      <c r="P1888" t="s">
        <v>126</v>
      </c>
      <c r="Q1888">
        <v>0</v>
      </c>
      <c r="R1888" t="s">
        <v>342</v>
      </c>
      <c r="S1888" t="s">
        <v>1340</v>
      </c>
      <c r="T1888">
        <v>11395608</v>
      </c>
      <c r="U1888" s="16">
        <v>45407</v>
      </c>
      <c r="V1888" s="16">
        <v>45884</v>
      </c>
      <c r="W1888" s="16">
        <v>45814</v>
      </c>
      <c r="X1888">
        <v>0</v>
      </c>
      <c r="Y1888">
        <v>1290900</v>
      </c>
      <c r="Z1888" t="s">
        <v>1568</v>
      </c>
      <c r="AA1888" t="s">
        <v>248</v>
      </c>
      <c r="AB1888" t="s">
        <v>121</v>
      </c>
      <c r="AC1888" t="s">
        <v>255</v>
      </c>
      <c r="AD1888" t="s">
        <v>141</v>
      </c>
      <c r="AE1888" t="str">
        <f>IF(B1888&gt;0,IF(B1888&gt;0,(IF(B1888&lt;&gt;'PLAN SEMANAL'!$A$2,BLTOTAL!AA1888,""))),"")</f>
        <v>PERFORACIO</v>
      </c>
      <c r="AF1888" t="str">
        <f>IF(AH1888="Completo","Completo",IF(IF(B1888&gt;0,_xlfn.XLOOKUP(B1888,'Detalle reservas completas fesa'!K:K,'Detalle reservas completas fesa'!Q:Q,_xlfn.XLOOKUP(B1888,'MB25'!L:L,'MB25'!Q:Q,"Incompleto")),"")="PENDIENTE","Incompleto",IF(B1888&gt;0,_xlfn.XLOOKUP(B1888,'Detalle reservas completas fesa'!K:K,'Detalle reservas completas fesa'!Q:Q,IF(AD1888="SIN MATERIAL","Completo",IF(AD1888="COMPLETO","Completo","Incompleto"))))))</f>
        <v>Incompleto</v>
      </c>
      <c r="AG1888">
        <f>IF(B1888&gt;0,_xlfn.XLOOKUP(B1888,IW49BLTOTAL!A:A,IW49BLTOTAL!H:H),"")</f>
        <v>4</v>
      </c>
      <c r="AH1888" t="str">
        <f>IF(IFERROR(_xlfn.XLOOKUP(B1888,'Detalle custodia'!B:B,'Detalle custodia'!O:O),"")="custodia","Completo","")</f>
        <v/>
      </c>
    </row>
    <row r="1889" spans="1:34" x14ac:dyDescent="0.35">
      <c r="A1889" t="s">
        <v>159</v>
      </c>
      <c r="B1889">
        <v>6416067</v>
      </c>
      <c r="C1889" t="s">
        <v>129</v>
      </c>
      <c r="D1889" t="s">
        <v>481</v>
      </c>
      <c r="E1889" t="s">
        <v>310</v>
      </c>
      <c r="F1889" t="s">
        <v>125</v>
      </c>
      <c r="G1889" t="s">
        <v>136</v>
      </c>
      <c r="H1889" s="16">
        <v>45873</v>
      </c>
      <c r="I1889" s="16">
        <v>45873</v>
      </c>
      <c r="J1889" t="s">
        <v>856</v>
      </c>
      <c r="K1889">
        <v>1212121</v>
      </c>
      <c r="L1889" t="s">
        <v>398</v>
      </c>
      <c r="O1889">
        <v>10014599</v>
      </c>
      <c r="P1889" t="s">
        <v>159</v>
      </c>
      <c r="Q1889">
        <v>9729.84</v>
      </c>
      <c r="R1889" t="s">
        <v>343</v>
      </c>
      <c r="S1889" t="s">
        <v>342</v>
      </c>
      <c r="T1889">
        <v>11381393</v>
      </c>
      <c r="U1889" s="16">
        <v>45405</v>
      </c>
      <c r="V1889" s="16">
        <v>45873</v>
      </c>
      <c r="W1889" s="16">
        <v>45835</v>
      </c>
      <c r="X1889">
        <v>9729.84</v>
      </c>
      <c r="Y1889">
        <v>1290900</v>
      </c>
      <c r="Z1889" t="s">
        <v>1568</v>
      </c>
      <c r="AA1889" t="s">
        <v>247</v>
      </c>
      <c r="AB1889" t="s">
        <v>121</v>
      </c>
      <c r="AC1889" t="s">
        <v>255</v>
      </c>
      <c r="AD1889" t="s">
        <v>122</v>
      </c>
      <c r="AE1889" t="str">
        <f>IF(B1889&gt;0,IF(B1889&gt;0,(IF(B1889&lt;&gt;'PLAN SEMANAL'!$A$2,BLTOTAL!AA1889,""))),"")</f>
        <v>CARGUIO</v>
      </c>
      <c r="AF1889" t="str">
        <f>IF(AH1889="Completo","Completo",IF(IF(B1889&gt;0,_xlfn.XLOOKUP(B1889,'Detalle reservas completas fesa'!K:K,'Detalle reservas completas fesa'!Q:Q,_xlfn.XLOOKUP(B1889,'MB25'!L:L,'MB25'!Q:Q,"Incompleto")),"")="PENDIENTE","Incompleto",IF(B1889&gt;0,_xlfn.XLOOKUP(B1889,'Detalle reservas completas fesa'!K:K,'Detalle reservas completas fesa'!Q:Q,IF(AD1889="SIN MATERIAL","Completo",IF(AD1889="COMPLETO","Completo","Incompleto"))))))</f>
        <v>Completo</v>
      </c>
      <c r="AG1889">
        <f>IF(B1889&gt;0,_xlfn.XLOOKUP(B1889,IW49BLTOTAL!A:A,IW49BLTOTAL!H:H),"")</f>
        <v>6</v>
      </c>
      <c r="AH1889" t="str">
        <f>IF(IFERROR(_xlfn.XLOOKUP(B1889,'Detalle custodia'!B:B,'Detalle custodia'!O:O),"")="custodia","Completo","")</f>
        <v/>
      </c>
    </row>
    <row r="1890" spans="1:34" x14ac:dyDescent="0.35">
      <c r="A1890" t="s">
        <v>126</v>
      </c>
      <c r="B1890">
        <v>6416066</v>
      </c>
      <c r="C1890" t="s">
        <v>123</v>
      </c>
      <c r="D1890" t="s">
        <v>482</v>
      </c>
      <c r="E1890" t="s">
        <v>310</v>
      </c>
      <c r="F1890" t="s">
        <v>133</v>
      </c>
      <c r="G1890" t="s">
        <v>147</v>
      </c>
      <c r="H1890" s="16">
        <v>45869</v>
      </c>
      <c r="I1890" s="16">
        <v>45869</v>
      </c>
      <c r="J1890" t="s">
        <v>856</v>
      </c>
      <c r="K1890">
        <v>1210101</v>
      </c>
      <c r="L1890" t="s">
        <v>391</v>
      </c>
      <c r="O1890">
        <v>10014657</v>
      </c>
      <c r="P1890" t="s">
        <v>126</v>
      </c>
      <c r="Q1890">
        <v>0</v>
      </c>
      <c r="R1890" t="s">
        <v>296</v>
      </c>
      <c r="S1890" t="s">
        <v>3891</v>
      </c>
      <c r="T1890">
        <v>11379871</v>
      </c>
      <c r="U1890" s="16">
        <v>45405</v>
      </c>
      <c r="V1890" s="16">
        <v>45869</v>
      </c>
      <c r="W1890" s="16">
        <v>45844</v>
      </c>
      <c r="X1890">
        <v>0</v>
      </c>
      <c r="Y1890">
        <v>1290900</v>
      </c>
      <c r="Z1890" t="s">
        <v>1568</v>
      </c>
      <c r="AA1890" t="s">
        <v>248</v>
      </c>
      <c r="AB1890" t="s">
        <v>121</v>
      </c>
      <c r="AC1890" t="s">
        <v>255</v>
      </c>
      <c r="AD1890" t="s">
        <v>141</v>
      </c>
      <c r="AE1890" t="str">
        <f>IF(B1890&gt;0,IF(B1890&gt;0,(IF(B1890&lt;&gt;'PLAN SEMANAL'!$A$2,BLTOTAL!AA1890,""))),"")</f>
        <v>PERFORACIO</v>
      </c>
      <c r="AF1890" t="str">
        <f>IF(AH1890="Completo","Completo",IF(IF(B1890&gt;0,_xlfn.XLOOKUP(B1890,'Detalle reservas completas fesa'!K:K,'Detalle reservas completas fesa'!Q:Q,_xlfn.XLOOKUP(B1890,'MB25'!L:L,'MB25'!Q:Q,"Incompleto")),"")="PENDIENTE","Incompleto",IF(B1890&gt;0,_xlfn.XLOOKUP(B1890,'Detalle reservas completas fesa'!K:K,'Detalle reservas completas fesa'!Q:Q,IF(AD1890="SIN MATERIAL","Completo",IF(AD1890="COMPLETO","Completo","Incompleto"))))))</f>
        <v>Incompleto</v>
      </c>
      <c r="AG1890">
        <f>IF(B1890&gt;0,_xlfn.XLOOKUP(B1890,IW49BLTOTAL!A:A,IW49BLTOTAL!H:H),"")</f>
        <v>8</v>
      </c>
      <c r="AH1890" t="str">
        <f>IF(IFERROR(_xlfn.XLOOKUP(B1890,'Detalle custodia'!B:B,'Detalle custodia'!O:O),"")="custodia","Completo","")</f>
        <v/>
      </c>
    </row>
    <row r="1891" spans="1:34" x14ac:dyDescent="0.35">
      <c r="A1891" t="s">
        <v>272</v>
      </c>
      <c r="B1891">
        <v>6415731</v>
      </c>
      <c r="C1891" t="s">
        <v>123</v>
      </c>
      <c r="D1891" t="s">
        <v>211</v>
      </c>
      <c r="E1891" t="s">
        <v>310</v>
      </c>
      <c r="F1891" t="s">
        <v>379</v>
      </c>
      <c r="G1891" t="s">
        <v>136</v>
      </c>
      <c r="H1891" s="16">
        <v>45839</v>
      </c>
      <c r="I1891" s="16">
        <v>45839</v>
      </c>
      <c r="J1891" t="s">
        <v>856</v>
      </c>
      <c r="K1891">
        <v>1210102</v>
      </c>
      <c r="L1891" t="s">
        <v>273</v>
      </c>
      <c r="O1891">
        <v>10017653</v>
      </c>
      <c r="P1891" t="s">
        <v>165</v>
      </c>
      <c r="Q1891">
        <v>968.9</v>
      </c>
      <c r="R1891" t="s">
        <v>296</v>
      </c>
      <c r="S1891" t="s">
        <v>3891</v>
      </c>
      <c r="T1891">
        <v>11393075</v>
      </c>
      <c r="U1891" s="16">
        <v>45404</v>
      </c>
      <c r="V1891" s="16">
        <v>45839</v>
      </c>
      <c r="W1891" s="16">
        <v>45801</v>
      </c>
      <c r="X1891">
        <v>968.9</v>
      </c>
      <c r="Y1891">
        <v>1290900</v>
      </c>
      <c r="Z1891" t="s">
        <v>1568</v>
      </c>
      <c r="AA1891" t="s">
        <v>248</v>
      </c>
      <c r="AB1891" t="s">
        <v>121</v>
      </c>
      <c r="AC1891" t="s">
        <v>255</v>
      </c>
      <c r="AD1891" t="s">
        <v>135</v>
      </c>
      <c r="AE1891" t="str">
        <f>IF(B1891&gt;0,IF(B1891&gt;0,(IF(B1891&lt;&gt;'PLAN SEMANAL'!$A$2,BLTOTAL!AA1891,""))),"")</f>
        <v>PERFORACIO</v>
      </c>
      <c r="AF1891" t="str">
        <f>IF(AH1891="Completo","Completo",IF(IF(B1891&gt;0,_xlfn.XLOOKUP(B1891,'Detalle reservas completas fesa'!K:K,'Detalle reservas completas fesa'!Q:Q,_xlfn.XLOOKUP(B1891,'MB25'!L:L,'MB25'!Q:Q,"Incompleto")),"")="PENDIENTE","Incompleto",IF(B1891&gt;0,_xlfn.XLOOKUP(B1891,'Detalle reservas completas fesa'!K:K,'Detalle reservas completas fesa'!Q:Q,IF(AD1891="SIN MATERIAL","Completo",IF(AD1891="COMPLETO","Completo","Incompleto"))))))</f>
        <v>Incompleto</v>
      </c>
      <c r="AG1891">
        <f>IF(B1891&gt;0,_xlfn.XLOOKUP(B1891,IW49BLTOTAL!A:A,IW49BLTOTAL!H:H),"")</f>
        <v>4</v>
      </c>
      <c r="AH1891" t="str">
        <f>IF(IFERROR(_xlfn.XLOOKUP(B1891,'Detalle custodia'!B:B,'Detalle custodia'!O:O),"")="custodia","Completo","")</f>
        <v/>
      </c>
    </row>
    <row r="1892" spans="1:34" x14ac:dyDescent="0.35">
      <c r="A1892" t="s">
        <v>144</v>
      </c>
      <c r="B1892">
        <v>6415016</v>
      </c>
      <c r="C1892" t="s">
        <v>138</v>
      </c>
      <c r="D1892" t="s">
        <v>483</v>
      </c>
      <c r="E1892" t="s">
        <v>310</v>
      </c>
      <c r="F1892" t="s">
        <v>133</v>
      </c>
      <c r="G1892" t="s">
        <v>212</v>
      </c>
      <c r="H1892" s="16">
        <v>45808</v>
      </c>
      <c r="I1892" s="16">
        <v>45808</v>
      </c>
      <c r="J1892" t="s">
        <v>856</v>
      </c>
      <c r="K1892">
        <v>1216100</v>
      </c>
      <c r="L1892" t="s">
        <v>393</v>
      </c>
      <c r="O1892">
        <v>10014649</v>
      </c>
      <c r="P1892" t="s">
        <v>144</v>
      </c>
      <c r="Q1892">
        <v>0</v>
      </c>
      <c r="R1892" t="s">
        <v>269</v>
      </c>
      <c r="S1892" t="s">
        <v>347</v>
      </c>
      <c r="T1892">
        <v>11386053</v>
      </c>
      <c r="U1892" s="16">
        <v>45402</v>
      </c>
      <c r="V1892" s="16">
        <v>45808</v>
      </c>
      <c r="W1892" s="16">
        <v>45805</v>
      </c>
      <c r="X1892">
        <v>0</v>
      </c>
      <c r="Y1892">
        <v>1290900</v>
      </c>
      <c r="Z1892" t="s">
        <v>1568</v>
      </c>
      <c r="AA1892" t="s">
        <v>249</v>
      </c>
      <c r="AB1892" t="s">
        <v>121</v>
      </c>
      <c r="AC1892" t="s">
        <v>255</v>
      </c>
      <c r="AD1892" t="s">
        <v>141</v>
      </c>
      <c r="AE1892" t="str">
        <f>IF(B1892&gt;0,IF(B1892&gt;0,(IF(B1892&lt;&gt;'PLAN SEMANAL'!$A$2,BLTOTAL!AA1892,""))),"")</f>
        <v>SOPORTE</v>
      </c>
      <c r="AF1892" t="str">
        <f>IF(AH1892="Completo","Completo",IF(IF(B1892&gt;0,_xlfn.XLOOKUP(B1892,'Detalle reservas completas fesa'!K:K,'Detalle reservas completas fesa'!Q:Q,_xlfn.XLOOKUP(B1892,'MB25'!L:L,'MB25'!Q:Q,"Incompleto")),"")="PENDIENTE","Incompleto",IF(B1892&gt;0,_xlfn.XLOOKUP(B1892,'Detalle reservas completas fesa'!K:K,'Detalle reservas completas fesa'!Q:Q,IF(AD1892="SIN MATERIAL","Completo",IF(AD1892="COMPLETO","Completo","Incompleto"))))))</f>
        <v>Incompleto</v>
      </c>
      <c r="AG1892">
        <f>IF(B1892&gt;0,_xlfn.XLOOKUP(B1892,IW49BLTOTAL!A:A,IW49BLTOTAL!H:H),"")</f>
        <v>0</v>
      </c>
      <c r="AH1892" t="str">
        <f>IF(IFERROR(_xlfn.XLOOKUP(B1892,'Detalle custodia'!B:B,'Detalle custodia'!O:O),"")="custodia","Completo","")</f>
        <v/>
      </c>
    </row>
    <row r="1893" spans="1:34" x14ac:dyDescent="0.35">
      <c r="A1893" t="s">
        <v>198</v>
      </c>
      <c r="B1893">
        <v>6415001</v>
      </c>
      <c r="C1893" t="s">
        <v>129</v>
      </c>
      <c r="D1893" t="s">
        <v>484</v>
      </c>
      <c r="E1893" t="s">
        <v>310</v>
      </c>
      <c r="F1893" t="s">
        <v>133</v>
      </c>
      <c r="G1893" t="s">
        <v>191</v>
      </c>
      <c r="H1893" s="16">
        <v>45809</v>
      </c>
      <c r="I1893" s="16">
        <v>45809</v>
      </c>
      <c r="J1893" t="s">
        <v>856</v>
      </c>
      <c r="K1893">
        <v>1215156</v>
      </c>
      <c r="L1893" t="s">
        <v>306</v>
      </c>
      <c r="O1893">
        <v>10014640</v>
      </c>
      <c r="P1893" t="s">
        <v>198</v>
      </c>
      <c r="Q1893">
        <v>0</v>
      </c>
      <c r="R1893" t="s">
        <v>329</v>
      </c>
      <c r="S1893" t="s">
        <v>343</v>
      </c>
      <c r="T1893">
        <v>11378191</v>
      </c>
      <c r="U1893" s="16">
        <v>45402</v>
      </c>
      <c r="V1893" s="16">
        <v>45809</v>
      </c>
      <c r="W1893" s="16">
        <v>45776</v>
      </c>
      <c r="X1893">
        <v>0</v>
      </c>
      <c r="Y1893">
        <v>1290900</v>
      </c>
      <c r="Z1893" t="s">
        <v>1568</v>
      </c>
      <c r="AA1893" t="s">
        <v>246</v>
      </c>
      <c r="AB1893" t="s">
        <v>121</v>
      </c>
      <c r="AC1893" t="s">
        <v>255</v>
      </c>
      <c r="AD1893" t="s">
        <v>141</v>
      </c>
      <c r="AE1893" t="str">
        <f>IF(B1893&gt;0,IF(B1893&gt;0,(IF(B1893&lt;&gt;'PLAN SEMANAL'!$A$2,BLTOTAL!AA1893,""))),"")</f>
        <v>AUXILIAR</v>
      </c>
      <c r="AF1893" t="str">
        <f>IF(AH1893="Completo","Completo",IF(IF(B1893&gt;0,_xlfn.XLOOKUP(B1893,'Detalle reservas completas fesa'!K:K,'Detalle reservas completas fesa'!Q:Q,_xlfn.XLOOKUP(B1893,'MB25'!L:L,'MB25'!Q:Q,"Incompleto")),"")="PENDIENTE","Incompleto",IF(B1893&gt;0,_xlfn.XLOOKUP(B1893,'Detalle reservas completas fesa'!K:K,'Detalle reservas completas fesa'!Q:Q,IF(AD1893="SIN MATERIAL","Completo",IF(AD1893="COMPLETO","Completo","Incompleto"))))))</f>
        <v>Incompleto</v>
      </c>
      <c r="AG1893">
        <f>IF(B1893&gt;0,_xlfn.XLOOKUP(B1893,IW49BLTOTAL!A:A,IW49BLTOTAL!H:H),"")</f>
        <v>2</v>
      </c>
      <c r="AH1893" t="str">
        <f>IF(IFERROR(_xlfn.XLOOKUP(B1893,'Detalle custodia'!B:B,'Detalle custodia'!O:O),"")="custodia","Completo","")</f>
        <v/>
      </c>
    </row>
    <row r="1894" spans="1:34" x14ac:dyDescent="0.35">
      <c r="A1894" t="s">
        <v>218</v>
      </c>
      <c r="B1894">
        <v>6414817</v>
      </c>
      <c r="C1894" t="s">
        <v>129</v>
      </c>
      <c r="D1894" t="s">
        <v>485</v>
      </c>
      <c r="E1894" t="s">
        <v>310</v>
      </c>
      <c r="F1894" t="s">
        <v>133</v>
      </c>
      <c r="G1894" t="s">
        <v>212</v>
      </c>
      <c r="H1894" s="16">
        <v>45809</v>
      </c>
      <c r="I1894" s="16">
        <v>45809</v>
      </c>
      <c r="J1894" t="s">
        <v>856</v>
      </c>
      <c r="K1894">
        <v>1215150</v>
      </c>
      <c r="L1894" t="s">
        <v>279</v>
      </c>
      <c r="O1894">
        <v>10014633</v>
      </c>
      <c r="P1894" t="s">
        <v>218</v>
      </c>
      <c r="Q1894">
        <v>0</v>
      </c>
      <c r="R1894" t="s">
        <v>329</v>
      </c>
      <c r="S1894" t="s">
        <v>343</v>
      </c>
      <c r="T1894">
        <v>11366517</v>
      </c>
      <c r="U1894" s="16">
        <v>45402</v>
      </c>
      <c r="V1894" s="16">
        <v>45809</v>
      </c>
      <c r="W1894" s="16">
        <v>45776</v>
      </c>
      <c r="X1894">
        <v>0</v>
      </c>
      <c r="Y1894">
        <v>1290900</v>
      </c>
      <c r="Z1894" t="s">
        <v>1568</v>
      </c>
      <c r="AA1894" t="s">
        <v>246</v>
      </c>
      <c r="AB1894" t="s">
        <v>121</v>
      </c>
      <c r="AC1894" t="s">
        <v>255</v>
      </c>
      <c r="AD1894" t="s">
        <v>141</v>
      </c>
      <c r="AE1894" t="str">
        <f>IF(B1894&gt;0,IF(B1894&gt;0,(IF(B1894&lt;&gt;'PLAN SEMANAL'!$A$2,BLTOTAL!AA1894,""))),"")</f>
        <v>AUXILIAR</v>
      </c>
      <c r="AF1894" t="str">
        <f>IF(AH1894="Completo","Completo",IF(IF(B1894&gt;0,_xlfn.XLOOKUP(B1894,'Detalle reservas completas fesa'!K:K,'Detalle reservas completas fesa'!Q:Q,_xlfn.XLOOKUP(B1894,'MB25'!L:L,'MB25'!Q:Q,"Incompleto")),"")="PENDIENTE","Incompleto",IF(B1894&gt;0,_xlfn.XLOOKUP(B1894,'Detalle reservas completas fesa'!K:K,'Detalle reservas completas fesa'!Q:Q,IF(AD1894="SIN MATERIAL","Completo",IF(AD1894="COMPLETO","Completo","Incompleto"))))))</f>
        <v>Incompleto</v>
      </c>
      <c r="AG1894">
        <f>IF(B1894&gt;0,_xlfn.XLOOKUP(B1894,IW49BLTOTAL!A:A,IW49BLTOTAL!H:H),"")</f>
        <v>16</v>
      </c>
      <c r="AH1894" t="str">
        <f>IF(IFERROR(_xlfn.XLOOKUP(B1894,'Detalle custodia'!B:B,'Detalle custodia'!O:O),"")="custodia","Completo","")</f>
        <v/>
      </c>
    </row>
    <row r="1895" spans="1:34" x14ac:dyDescent="0.35">
      <c r="A1895" t="s">
        <v>144</v>
      </c>
      <c r="B1895">
        <v>6413676</v>
      </c>
      <c r="C1895" t="s">
        <v>138</v>
      </c>
      <c r="D1895" t="s">
        <v>486</v>
      </c>
      <c r="E1895" t="s">
        <v>310</v>
      </c>
      <c r="F1895" t="s">
        <v>125</v>
      </c>
      <c r="G1895" t="s">
        <v>136</v>
      </c>
      <c r="H1895" s="16">
        <v>45809</v>
      </c>
      <c r="I1895" s="16">
        <v>45809</v>
      </c>
      <c r="J1895" t="s">
        <v>856</v>
      </c>
      <c r="K1895">
        <v>1216100</v>
      </c>
      <c r="L1895" t="s">
        <v>393</v>
      </c>
      <c r="O1895">
        <v>10014649</v>
      </c>
      <c r="P1895" t="s">
        <v>144</v>
      </c>
      <c r="Q1895">
        <v>41826.03</v>
      </c>
      <c r="R1895" t="s">
        <v>254</v>
      </c>
      <c r="S1895" t="s">
        <v>347</v>
      </c>
      <c r="T1895">
        <v>11396428</v>
      </c>
      <c r="U1895" s="16">
        <v>45399</v>
      </c>
      <c r="V1895" s="16">
        <v>45809</v>
      </c>
      <c r="W1895" s="16">
        <v>45805</v>
      </c>
      <c r="X1895">
        <v>41826.03</v>
      </c>
      <c r="Y1895">
        <v>1290900</v>
      </c>
      <c r="Z1895" t="s">
        <v>1568</v>
      </c>
      <c r="AA1895" t="s">
        <v>249</v>
      </c>
      <c r="AB1895" t="s">
        <v>121</v>
      </c>
      <c r="AC1895" t="s">
        <v>255</v>
      </c>
      <c r="AD1895" t="s">
        <v>135</v>
      </c>
      <c r="AE1895" t="str">
        <f>IF(B1895&gt;0,IF(B1895&gt;0,(IF(B1895&lt;&gt;'PLAN SEMANAL'!$A$2,BLTOTAL!AA1895,""))),"")</f>
        <v>SOPORTE</v>
      </c>
      <c r="AF1895" t="str">
        <f>IF(AH1895="Completo","Completo",IF(IF(B1895&gt;0,_xlfn.XLOOKUP(B1895,'Detalle reservas completas fesa'!K:K,'Detalle reservas completas fesa'!Q:Q,_xlfn.XLOOKUP(B1895,'MB25'!L:L,'MB25'!Q:Q,"Incompleto")),"")="PENDIENTE","Incompleto",IF(B1895&gt;0,_xlfn.XLOOKUP(B1895,'Detalle reservas completas fesa'!K:K,'Detalle reservas completas fesa'!Q:Q,IF(AD1895="SIN MATERIAL","Completo",IF(AD1895="COMPLETO","Completo","Incompleto"))))))</f>
        <v>Incompleto</v>
      </c>
      <c r="AG1895">
        <f>IF(B1895&gt;0,_xlfn.XLOOKUP(B1895,IW49BLTOTAL!A:A,IW49BLTOTAL!H:H),"")</f>
        <v>24</v>
      </c>
      <c r="AH1895" t="str">
        <f>IF(IFERROR(_xlfn.XLOOKUP(B1895,'Detalle custodia'!B:B,'Detalle custodia'!O:O),"")="custodia","Completo","")</f>
        <v/>
      </c>
    </row>
    <row r="1896" spans="1:34" x14ac:dyDescent="0.35">
      <c r="A1896" t="s">
        <v>157</v>
      </c>
      <c r="B1896">
        <v>6413001</v>
      </c>
      <c r="C1896" t="s">
        <v>129</v>
      </c>
      <c r="D1896" t="s">
        <v>450</v>
      </c>
      <c r="E1896" t="s">
        <v>310</v>
      </c>
      <c r="F1896" t="s">
        <v>133</v>
      </c>
      <c r="G1896" t="s">
        <v>212</v>
      </c>
      <c r="H1896" s="16">
        <v>45839</v>
      </c>
      <c r="I1896" s="16">
        <v>45869</v>
      </c>
      <c r="J1896" t="s">
        <v>856</v>
      </c>
      <c r="K1896">
        <v>1215150</v>
      </c>
      <c r="L1896" t="s">
        <v>345</v>
      </c>
      <c r="O1896">
        <v>10014635</v>
      </c>
      <c r="P1896" t="s">
        <v>157</v>
      </c>
      <c r="Q1896">
        <v>0</v>
      </c>
      <c r="R1896" t="s">
        <v>329</v>
      </c>
      <c r="S1896" t="s">
        <v>3891</v>
      </c>
      <c r="T1896">
        <v>11366194</v>
      </c>
      <c r="U1896" s="16">
        <v>45397</v>
      </c>
      <c r="V1896" s="16">
        <v>45839</v>
      </c>
      <c r="W1896" s="16">
        <v>45806</v>
      </c>
      <c r="X1896">
        <v>0</v>
      </c>
      <c r="Y1896">
        <v>1290900</v>
      </c>
      <c r="Z1896" t="s">
        <v>1568</v>
      </c>
      <c r="AA1896" t="s">
        <v>246</v>
      </c>
      <c r="AB1896" t="s">
        <v>121</v>
      </c>
      <c r="AC1896" t="s">
        <v>255</v>
      </c>
      <c r="AD1896" t="s">
        <v>141</v>
      </c>
      <c r="AE1896" t="str">
        <f>IF(B1896&gt;0,IF(B1896&gt;0,(IF(B1896&lt;&gt;'PLAN SEMANAL'!$A$2,BLTOTAL!AA1896,""))),"")</f>
        <v>AUXILIAR</v>
      </c>
      <c r="AF1896" t="str">
        <f>IF(AH1896="Completo","Completo",IF(IF(B1896&gt;0,_xlfn.XLOOKUP(B1896,'Detalle reservas completas fesa'!K:K,'Detalle reservas completas fesa'!Q:Q,_xlfn.XLOOKUP(B1896,'MB25'!L:L,'MB25'!Q:Q,"Incompleto")),"")="PENDIENTE","Incompleto",IF(B1896&gt;0,_xlfn.XLOOKUP(B1896,'Detalle reservas completas fesa'!K:K,'Detalle reservas completas fesa'!Q:Q,IF(AD1896="SIN MATERIAL","Completo",IF(AD1896="COMPLETO","Completo","Incompleto"))))))</f>
        <v>Incompleto</v>
      </c>
      <c r="AG1896">
        <f>IF(B1896&gt;0,_xlfn.XLOOKUP(B1896,IW49BLTOTAL!A:A,IW49BLTOTAL!H:H),"")</f>
        <v>4</v>
      </c>
      <c r="AH1896" t="str">
        <f>IF(IFERROR(_xlfn.XLOOKUP(B1896,'Detalle custodia'!B:B,'Detalle custodia'!O:O),"")="custodia","Completo","")</f>
        <v/>
      </c>
    </row>
    <row r="1897" spans="1:34" x14ac:dyDescent="0.35">
      <c r="A1897" t="s">
        <v>126</v>
      </c>
      <c r="B1897">
        <v>6412071</v>
      </c>
      <c r="C1897" t="s">
        <v>123</v>
      </c>
      <c r="D1897" t="s">
        <v>487</v>
      </c>
      <c r="E1897" t="s">
        <v>310</v>
      </c>
      <c r="F1897" t="s">
        <v>125</v>
      </c>
      <c r="G1897" t="s">
        <v>136</v>
      </c>
      <c r="H1897" s="16">
        <v>45869</v>
      </c>
      <c r="I1897" s="16">
        <v>45869</v>
      </c>
      <c r="J1897" t="s">
        <v>856</v>
      </c>
      <c r="K1897">
        <v>1210101</v>
      </c>
      <c r="L1897" t="s">
        <v>391</v>
      </c>
      <c r="O1897">
        <v>10014657</v>
      </c>
      <c r="P1897" t="s">
        <v>126</v>
      </c>
      <c r="Q1897">
        <v>5771.79</v>
      </c>
      <c r="R1897" t="s">
        <v>342</v>
      </c>
      <c r="S1897" t="s">
        <v>3891</v>
      </c>
      <c r="T1897">
        <v>11386776</v>
      </c>
      <c r="U1897" s="16">
        <v>45394</v>
      </c>
      <c r="V1897" s="16">
        <v>45869</v>
      </c>
      <c r="W1897" s="16">
        <v>45844</v>
      </c>
      <c r="X1897">
        <v>5771.79</v>
      </c>
      <c r="Y1897">
        <v>1290900</v>
      </c>
      <c r="Z1897" t="s">
        <v>1568</v>
      </c>
      <c r="AA1897" t="s">
        <v>248</v>
      </c>
      <c r="AB1897" t="s">
        <v>121</v>
      </c>
      <c r="AC1897" t="s">
        <v>255</v>
      </c>
      <c r="AD1897" t="s">
        <v>135</v>
      </c>
      <c r="AE1897" t="str">
        <f>IF(B1897&gt;0,IF(B1897&gt;0,(IF(B1897&lt;&gt;'PLAN SEMANAL'!$A$2,BLTOTAL!AA1897,""))),"")</f>
        <v>PERFORACIO</v>
      </c>
      <c r="AF1897" t="str">
        <f>IF(AH1897="Completo","Completo",IF(IF(B1897&gt;0,_xlfn.XLOOKUP(B1897,'Detalle reservas completas fesa'!K:K,'Detalle reservas completas fesa'!Q:Q,_xlfn.XLOOKUP(B1897,'MB25'!L:L,'MB25'!Q:Q,"Incompleto")),"")="PENDIENTE","Incompleto",IF(B1897&gt;0,_xlfn.XLOOKUP(B1897,'Detalle reservas completas fesa'!K:K,'Detalle reservas completas fesa'!Q:Q,IF(AD1897="SIN MATERIAL","Completo",IF(AD1897="COMPLETO","Completo","Incompleto"))))))</f>
        <v>Incompleto</v>
      </c>
      <c r="AG1897">
        <f>IF(B1897&gt;0,_xlfn.XLOOKUP(B1897,IW49BLTOTAL!A:A,IW49BLTOTAL!H:H),"")</f>
        <v>6</v>
      </c>
      <c r="AH1897" t="str">
        <f>IF(IFERROR(_xlfn.XLOOKUP(B1897,'Detalle custodia'!B:B,'Detalle custodia'!O:O),"")="custodia","Completo","")</f>
        <v/>
      </c>
    </row>
    <row r="1898" spans="1:34" x14ac:dyDescent="0.35">
      <c r="A1898" t="s">
        <v>272</v>
      </c>
      <c r="B1898">
        <v>6412066</v>
      </c>
      <c r="C1898" t="s">
        <v>123</v>
      </c>
      <c r="D1898" t="s">
        <v>208</v>
      </c>
      <c r="E1898" t="s">
        <v>310</v>
      </c>
      <c r="F1898" t="s">
        <v>379</v>
      </c>
      <c r="G1898" t="s">
        <v>136</v>
      </c>
      <c r="H1898" s="16">
        <v>45839</v>
      </c>
      <c r="I1898" s="16">
        <v>45839</v>
      </c>
      <c r="J1898" t="s">
        <v>856</v>
      </c>
      <c r="K1898">
        <v>1210102</v>
      </c>
      <c r="L1898" t="s">
        <v>273</v>
      </c>
      <c r="O1898">
        <v>10017653</v>
      </c>
      <c r="P1898" t="s">
        <v>165</v>
      </c>
      <c r="Q1898">
        <v>3923.71</v>
      </c>
      <c r="R1898" t="s">
        <v>342</v>
      </c>
      <c r="S1898" t="s">
        <v>3891</v>
      </c>
      <c r="T1898">
        <v>11394214</v>
      </c>
      <c r="U1898" s="16">
        <v>45394</v>
      </c>
      <c r="V1898" s="16">
        <v>45839</v>
      </c>
      <c r="W1898" s="16">
        <v>45801</v>
      </c>
      <c r="X1898">
        <v>3923.71</v>
      </c>
      <c r="Y1898">
        <v>1290900</v>
      </c>
      <c r="Z1898" t="s">
        <v>1568</v>
      </c>
      <c r="AA1898" t="s">
        <v>248</v>
      </c>
      <c r="AB1898" t="s">
        <v>121</v>
      </c>
      <c r="AC1898" t="s">
        <v>255</v>
      </c>
      <c r="AD1898" t="s">
        <v>135</v>
      </c>
      <c r="AE1898" t="str">
        <f>IF(B1898&gt;0,IF(B1898&gt;0,(IF(B1898&lt;&gt;'PLAN SEMANAL'!$A$2,BLTOTAL!AA1898,""))),"")</f>
        <v>PERFORACIO</v>
      </c>
      <c r="AF1898" t="str">
        <f>IF(AH1898="Completo","Completo",IF(IF(B1898&gt;0,_xlfn.XLOOKUP(B1898,'Detalle reservas completas fesa'!K:K,'Detalle reservas completas fesa'!Q:Q,_xlfn.XLOOKUP(B1898,'MB25'!L:L,'MB25'!Q:Q,"Incompleto")),"")="PENDIENTE","Incompleto",IF(B1898&gt;0,_xlfn.XLOOKUP(B1898,'Detalle reservas completas fesa'!K:K,'Detalle reservas completas fesa'!Q:Q,IF(AD1898="SIN MATERIAL","Completo",IF(AD1898="COMPLETO","Completo","Incompleto"))))))</f>
        <v>Incompleto</v>
      </c>
      <c r="AG1898">
        <f>IF(B1898&gt;0,_xlfn.XLOOKUP(B1898,IW49BLTOTAL!A:A,IW49BLTOTAL!H:H),"")</f>
        <v>4</v>
      </c>
      <c r="AH1898" t="str">
        <f>IF(IFERROR(_xlfn.XLOOKUP(B1898,'Detalle custodia'!B:B,'Detalle custodia'!O:O),"")="custodia","Completo","")</f>
        <v/>
      </c>
    </row>
    <row r="1899" spans="1:34" x14ac:dyDescent="0.35">
      <c r="A1899" t="s">
        <v>324</v>
      </c>
      <c r="B1899">
        <v>6411682</v>
      </c>
      <c r="C1899" t="s">
        <v>138</v>
      </c>
      <c r="D1899" t="s">
        <v>488</v>
      </c>
      <c r="E1899" t="s">
        <v>310</v>
      </c>
      <c r="F1899" t="s">
        <v>133</v>
      </c>
      <c r="G1899" t="s">
        <v>191</v>
      </c>
      <c r="H1899" s="16">
        <v>45809</v>
      </c>
      <c r="I1899" s="16">
        <v>45838</v>
      </c>
      <c r="J1899" t="s">
        <v>3478</v>
      </c>
      <c r="K1899">
        <v>1291900</v>
      </c>
      <c r="L1899" t="s">
        <v>325</v>
      </c>
      <c r="O1899">
        <v>10014723</v>
      </c>
      <c r="P1899" t="s">
        <v>139</v>
      </c>
      <c r="Q1899">
        <v>0</v>
      </c>
      <c r="R1899" t="s">
        <v>269</v>
      </c>
      <c r="S1899" t="s">
        <v>347</v>
      </c>
      <c r="T1899">
        <v>11288970</v>
      </c>
      <c r="U1899" s="16">
        <v>45393</v>
      </c>
      <c r="V1899" s="16">
        <v>45809</v>
      </c>
      <c r="W1899" s="16">
        <v>45805</v>
      </c>
      <c r="X1899">
        <v>0</v>
      </c>
      <c r="Y1899">
        <v>1290900</v>
      </c>
      <c r="Z1899" t="s">
        <v>1568</v>
      </c>
      <c r="AA1899" t="s">
        <v>249</v>
      </c>
      <c r="AB1899" t="s">
        <v>121</v>
      </c>
      <c r="AC1899" t="s">
        <v>255</v>
      </c>
      <c r="AD1899" t="s">
        <v>122</v>
      </c>
      <c r="AE1899" t="str">
        <f>IF(B1899&gt;0,IF(B1899&gt;0,(IF(B1899&lt;&gt;'PLAN SEMANAL'!$A$2,BLTOTAL!AA1899,""))),"")</f>
        <v>SOPORTE</v>
      </c>
      <c r="AF1899" t="str">
        <f>IF(AH1899="Completo","Completo",IF(IF(B1899&gt;0,_xlfn.XLOOKUP(B1899,'Detalle reservas completas fesa'!K:K,'Detalle reservas completas fesa'!Q:Q,_xlfn.XLOOKUP(B1899,'MB25'!L:L,'MB25'!Q:Q,"Incompleto")),"")="PENDIENTE","Incompleto",IF(B1899&gt;0,_xlfn.XLOOKUP(B1899,'Detalle reservas completas fesa'!K:K,'Detalle reservas completas fesa'!Q:Q,IF(AD1899="SIN MATERIAL","Completo",IF(AD1899="COMPLETO","Completo","Incompleto"))))))</f>
        <v>Completo</v>
      </c>
      <c r="AG1899">
        <f>IF(B1899&gt;0,_xlfn.XLOOKUP(B1899,IW49BLTOTAL!A:A,IW49BLTOTAL!H:H),"")</f>
        <v>2</v>
      </c>
      <c r="AH1899" t="str">
        <f>IF(IFERROR(_xlfn.XLOOKUP(B1899,'Detalle custodia'!B:B,'Detalle custodia'!O:O),"")="custodia","Completo","")</f>
        <v/>
      </c>
    </row>
    <row r="1900" spans="1:34" x14ac:dyDescent="0.35">
      <c r="A1900" t="s">
        <v>128</v>
      </c>
      <c r="B1900">
        <v>6411488</v>
      </c>
      <c r="C1900" t="s">
        <v>123</v>
      </c>
      <c r="D1900" t="s">
        <v>489</v>
      </c>
      <c r="E1900" t="s">
        <v>310</v>
      </c>
      <c r="F1900" t="s">
        <v>133</v>
      </c>
      <c r="G1900" t="s">
        <v>147</v>
      </c>
      <c r="H1900" s="16">
        <v>45884</v>
      </c>
      <c r="I1900" s="16">
        <v>45884</v>
      </c>
      <c r="J1900" t="s">
        <v>856</v>
      </c>
      <c r="K1900">
        <v>1210100</v>
      </c>
      <c r="L1900" t="s">
        <v>390</v>
      </c>
      <c r="O1900">
        <v>10014594</v>
      </c>
      <c r="P1900" t="s">
        <v>128</v>
      </c>
      <c r="Q1900">
        <v>0</v>
      </c>
      <c r="R1900" t="s">
        <v>296</v>
      </c>
      <c r="S1900" t="s">
        <v>296</v>
      </c>
      <c r="T1900">
        <v>11383495</v>
      </c>
      <c r="U1900" s="16">
        <v>45392</v>
      </c>
      <c r="V1900" s="16">
        <v>45884</v>
      </c>
      <c r="W1900" s="16">
        <v>45795</v>
      </c>
      <c r="X1900">
        <v>0</v>
      </c>
      <c r="Y1900">
        <v>1290900</v>
      </c>
      <c r="Z1900" t="s">
        <v>1568</v>
      </c>
      <c r="AA1900" t="s">
        <v>248</v>
      </c>
      <c r="AB1900" t="s">
        <v>121</v>
      </c>
      <c r="AC1900" t="s">
        <v>255</v>
      </c>
      <c r="AD1900" t="s">
        <v>141</v>
      </c>
      <c r="AE1900" t="str">
        <f>IF(B1900&gt;0,IF(B1900&gt;0,(IF(B1900&lt;&gt;'PLAN SEMANAL'!$A$2,BLTOTAL!AA1900,""))),"")</f>
        <v>PERFORACIO</v>
      </c>
      <c r="AF1900" t="str">
        <f>IF(AH1900="Completo","Completo",IF(IF(B1900&gt;0,_xlfn.XLOOKUP(B1900,'Detalle reservas completas fesa'!K:K,'Detalle reservas completas fesa'!Q:Q,_xlfn.XLOOKUP(B1900,'MB25'!L:L,'MB25'!Q:Q,"Incompleto")),"")="PENDIENTE","Incompleto",IF(B1900&gt;0,_xlfn.XLOOKUP(B1900,'Detalle reservas completas fesa'!K:K,'Detalle reservas completas fesa'!Q:Q,IF(AD1900="SIN MATERIAL","Completo",IF(AD1900="COMPLETO","Completo","Incompleto"))))))</f>
        <v>Incompleto</v>
      </c>
      <c r="AG1900">
        <f>IF(B1900&gt;0,_xlfn.XLOOKUP(B1900,IW49BLTOTAL!A:A,IW49BLTOTAL!H:H),"")</f>
        <v>12</v>
      </c>
      <c r="AH1900" t="str">
        <f>IF(IFERROR(_xlfn.XLOOKUP(B1900,'Detalle custodia'!B:B,'Detalle custodia'!O:O),"")="custodia","Completo","")</f>
        <v/>
      </c>
    </row>
    <row r="1901" spans="1:34" x14ac:dyDescent="0.35">
      <c r="A1901" t="s">
        <v>313</v>
      </c>
      <c r="B1901">
        <v>6411473</v>
      </c>
      <c r="C1901" t="s">
        <v>129</v>
      </c>
      <c r="D1901" t="s">
        <v>490</v>
      </c>
      <c r="E1901" t="s">
        <v>310</v>
      </c>
      <c r="F1901" t="s">
        <v>133</v>
      </c>
      <c r="G1901" t="s">
        <v>147</v>
      </c>
      <c r="H1901" s="16">
        <v>45838</v>
      </c>
      <c r="I1901" s="16">
        <v>45838</v>
      </c>
      <c r="J1901" t="s">
        <v>856</v>
      </c>
      <c r="K1901">
        <v>1213130</v>
      </c>
      <c r="L1901" t="s">
        <v>314</v>
      </c>
      <c r="O1901">
        <v>10014619</v>
      </c>
      <c r="P1901" t="s">
        <v>313</v>
      </c>
      <c r="Q1901">
        <v>0</v>
      </c>
      <c r="R1901" t="s">
        <v>491</v>
      </c>
      <c r="S1901" t="s">
        <v>343</v>
      </c>
      <c r="T1901">
        <v>11394202</v>
      </c>
      <c r="U1901" s="16">
        <v>45393</v>
      </c>
      <c r="V1901" s="16">
        <v>45838</v>
      </c>
      <c r="W1901" s="16">
        <v>45776</v>
      </c>
      <c r="X1901">
        <v>0</v>
      </c>
      <c r="Y1901">
        <v>1290900</v>
      </c>
      <c r="Z1901" t="s">
        <v>1568</v>
      </c>
      <c r="AA1901" t="s">
        <v>245</v>
      </c>
      <c r="AB1901" t="s">
        <v>121</v>
      </c>
      <c r="AC1901" t="s">
        <v>255</v>
      </c>
      <c r="AD1901" t="s">
        <v>141</v>
      </c>
      <c r="AE1901" t="str">
        <f>IF(B1901&gt;0,IF(B1901&gt;0,(IF(B1901&lt;&gt;'PLAN SEMANAL'!$A$2,BLTOTAL!AA1901,""))),"")</f>
        <v>ACARREO</v>
      </c>
      <c r="AF1901" t="str">
        <f>IF(AH1901="Completo","Completo",IF(IF(B1901&gt;0,_xlfn.XLOOKUP(B1901,'Detalle reservas completas fesa'!K:K,'Detalle reservas completas fesa'!Q:Q,_xlfn.XLOOKUP(B1901,'MB25'!L:L,'MB25'!Q:Q,"Incompleto")),"")="PENDIENTE","Incompleto",IF(B1901&gt;0,_xlfn.XLOOKUP(B1901,'Detalle reservas completas fesa'!K:K,'Detalle reservas completas fesa'!Q:Q,IF(AD1901="SIN MATERIAL","Completo",IF(AD1901="COMPLETO","Completo","Incompleto"))))))</f>
        <v>Incompleto</v>
      </c>
      <c r="AG1901">
        <f>IF(B1901&gt;0,_xlfn.XLOOKUP(B1901,IW49BLTOTAL!A:A,IW49BLTOTAL!H:H),"")</f>
        <v>5</v>
      </c>
      <c r="AH1901" t="str">
        <f>IF(IFERROR(_xlfn.XLOOKUP(B1901,'Detalle custodia'!B:B,'Detalle custodia'!O:O),"")="custodia","Completo","")</f>
        <v/>
      </c>
    </row>
    <row r="1902" spans="1:34" x14ac:dyDescent="0.35">
      <c r="A1902" t="s">
        <v>230</v>
      </c>
      <c r="B1902">
        <v>6411426</v>
      </c>
      <c r="C1902" t="s">
        <v>129</v>
      </c>
      <c r="D1902" t="s">
        <v>493</v>
      </c>
      <c r="E1902" t="s">
        <v>310</v>
      </c>
      <c r="F1902" t="s">
        <v>125</v>
      </c>
      <c r="G1902" t="s">
        <v>190</v>
      </c>
      <c r="H1902" s="16">
        <v>45839</v>
      </c>
      <c r="I1902" s="16">
        <v>45869</v>
      </c>
      <c r="J1902" t="s">
        <v>3476</v>
      </c>
      <c r="K1902">
        <v>1215150</v>
      </c>
      <c r="L1902" t="s">
        <v>277</v>
      </c>
      <c r="O1902">
        <v>10014636</v>
      </c>
      <c r="P1902" t="s">
        <v>230</v>
      </c>
      <c r="Q1902">
        <v>0</v>
      </c>
      <c r="R1902" t="s">
        <v>329</v>
      </c>
      <c r="S1902" t="s">
        <v>3901</v>
      </c>
      <c r="T1902">
        <v>11391712</v>
      </c>
      <c r="U1902" s="16">
        <v>45392</v>
      </c>
      <c r="V1902" s="16">
        <v>45839</v>
      </c>
      <c r="W1902" s="16">
        <v>45835</v>
      </c>
      <c r="X1902">
        <v>0</v>
      </c>
      <c r="Y1902">
        <v>1290900</v>
      </c>
      <c r="Z1902" t="s">
        <v>1568</v>
      </c>
      <c r="AA1902" t="s">
        <v>246</v>
      </c>
      <c r="AB1902" t="s">
        <v>121</v>
      </c>
      <c r="AC1902" t="s">
        <v>255</v>
      </c>
      <c r="AD1902" t="s">
        <v>189</v>
      </c>
      <c r="AE1902" t="str">
        <f>IF(B1902&gt;0,IF(B1902&gt;0,(IF(B1902&lt;&gt;'PLAN SEMANAL'!$A$2,BLTOTAL!AA1902,""))),"")</f>
        <v>AUXILIAR</v>
      </c>
      <c r="AF1902" t="str">
        <f>IF(AH1902="Completo","Completo",IF(IF(B1902&gt;0,_xlfn.XLOOKUP(B1902,'Detalle reservas completas fesa'!K:K,'Detalle reservas completas fesa'!Q:Q,_xlfn.XLOOKUP(B1902,'MB25'!L:L,'MB25'!Q:Q,"Incompleto")),"")="PENDIENTE","Incompleto",IF(B1902&gt;0,_xlfn.XLOOKUP(B1902,'Detalle reservas completas fesa'!K:K,'Detalle reservas completas fesa'!Q:Q,IF(AD1902="SIN MATERIAL","Completo",IF(AD1902="COMPLETO","Completo","Incompleto"))))))</f>
        <v>Completo</v>
      </c>
      <c r="AG1902">
        <f>IF(B1902&gt;0,_xlfn.XLOOKUP(B1902,IW49BLTOTAL!A:A,IW49BLTOTAL!H:H),"")</f>
        <v>6</v>
      </c>
      <c r="AH1902" t="str">
        <f>IF(IFERROR(_xlfn.XLOOKUP(B1902,'Detalle custodia'!B:B,'Detalle custodia'!O:O),"")="custodia","Completo","")</f>
        <v/>
      </c>
    </row>
    <row r="1903" spans="1:34" x14ac:dyDescent="0.35">
      <c r="A1903" t="s">
        <v>324</v>
      </c>
      <c r="B1903">
        <v>6411119</v>
      </c>
      <c r="C1903" t="s">
        <v>203</v>
      </c>
      <c r="D1903" t="s">
        <v>204</v>
      </c>
      <c r="E1903" t="s">
        <v>310</v>
      </c>
      <c r="F1903" t="s">
        <v>125</v>
      </c>
      <c r="G1903" t="s">
        <v>172</v>
      </c>
      <c r="H1903" s="16">
        <v>45809</v>
      </c>
      <c r="I1903" s="16">
        <v>45809</v>
      </c>
      <c r="J1903" t="s">
        <v>856</v>
      </c>
      <c r="K1903">
        <v>2230130</v>
      </c>
      <c r="L1903" t="s">
        <v>325</v>
      </c>
      <c r="M1903" s="16">
        <v>45394</v>
      </c>
      <c r="N1903" s="16">
        <v>45396</v>
      </c>
      <c r="O1903">
        <v>10017213</v>
      </c>
      <c r="P1903" t="s">
        <v>146</v>
      </c>
      <c r="Q1903">
        <v>1563.62</v>
      </c>
      <c r="R1903" t="s">
        <v>349</v>
      </c>
      <c r="S1903" t="s">
        <v>347</v>
      </c>
      <c r="T1903">
        <v>11392958</v>
      </c>
      <c r="U1903" s="16">
        <v>45392</v>
      </c>
      <c r="V1903" s="16">
        <v>45809</v>
      </c>
      <c r="W1903" s="16">
        <v>45805</v>
      </c>
      <c r="X1903">
        <v>1563.62</v>
      </c>
      <c r="Y1903">
        <v>2290900</v>
      </c>
      <c r="Z1903" t="s">
        <v>1568</v>
      </c>
      <c r="AA1903" t="s">
        <v>249</v>
      </c>
      <c r="AB1903" t="s">
        <v>121</v>
      </c>
      <c r="AC1903" t="s">
        <v>255</v>
      </c>
      <c r="AD1903" t="s">
        <v>135</v>
      </c>
      <c r="AE1903" t="str">
        <f>IF(B1903&gt;0,IF(B1903&gt;0,(IF(B1903&lt;&gt;'PLAN SEMANAL'!$A$2,BLTOTAL!AA1903,""))),"")</f>
        <v>SOPORTE</v>
      </c>
      <c r="AF1903" t="str">
        <f>IF(AH1903="Completo","Completo",IF(IF(B1903&gt;0,_xlfn.XLOOKUP(B1903,'Detalle reservas completas fesa'!K:K,'Detalle reservas completas fesa'!Q:Q,_xlfn.XLOOKUP(B1903,'MB25'!L:L,'MB25'!Q:Q,"Incompleto")),"")="PENDIENTE","Incompleto",IF(B1903&gt;0,_xlfn.XLOOKUP(B1903,'Detalle reservas completas fesa'!K:K,'Detalle reservas completas fesa'!Q:Q,IF(AD1903="SIN MATERIAL","Completo",IF(AD1903="COMPLETO","Completo","Incompleto"))))))</f>
        <v>Incompleto</v>
      </c>
      <c r="AG1903">
        <f>IF(B1903&gt;0,_xlfn.XLOOKUP(B1903,IW49BLTOTAL!A:A,IW49BLTOTAL!H:H),"")</f>
        <v>4</v>
      </c>
      <c r="AH1903" t="str">
        <f>IF(IFERROR(_xlfn.XLOOKUP(B1903,'Detalle custodia'!B:B,'Detalle custodia'!O:O),"")="custodia","Completo","")</f>
        <v/>
      </c>
    </row>
    <row r="1904" spans="1:34" x14ac:dyDescent="0.35">
      <c r="A1904" t="s">
        <v>324</v>
      </c>
      <c r="B1904">
        <v>6410639</v>
      </c>
      <c r="C1904" t="s">
        <v>138</v>
      </c>
      <c r="D1904" t="s">
        <v>494</v>
      </c>
      <c r="E1904" t="s">
        <v>310</v>
      </c>
      <c r="F1904" t="s">
        <v>125</v>
      </c>
      <c r="G1904" t="s">
        <v>172</v>
      </c>
      <c r="H1904" s="16">
        <v>45808</v>
      </c>
      <c r="I1904" s="16">
        <v>45808</v>
      </c>
      <c r="J1904" t="s">
        <v>856</v>
      </c>
      <c r="K1904">
        <v>2230130</v>
      </c>
      <c r="L1904" t="s">
        <v>325</v>
      </c>
      <c r="M1904" s="16">
        <v>45392</v>
      </c>
      <c r="N1904" s="16">
        <v>45393</v>
      </c>
      <c r="O1904">
        <v>10015302</v>
      </c>
      <c r="P1904" t="s">
        <v>408</v>
      </c>
      <c r="Q1904">
        <v>3185.77</v>
      </c>
      <c r="R1904" t="s">
        <v>347</v>
      </c>
      <c r="S1904" t="s">
        <v>347</v>
      </c>
      <c r="T1904">
        <v>11393203</v>
      </c>
      <c r="U1904" s="16">
        <v>45390</v>
      </c>
      <c r="V1904" s="16">
        <v>45808</v>
      </c>
      <c r="W1904" s="16">
        <v>45805</v>
      </c>
      <c r="X1904">
        <v>3185.77</v>
      </c>
      <c r="Y1904">
        <v>1290900</v>
      </c>
      <c r="Z1904" t="s">
        <v>1568</v>
      </c>
      <c r="AA1904" t="s">
        <v>249</v>
      </c>
      <c r="AB1904" t="s">
        <v>121</v>
      </c>
      <c r="AC1904" t="s">
        <v>255</v>
      </c>
      <c r="AD1904" t="s">
        <v>135</v>
      </c>
      <c r="AE1904" t="str">
        <f>IF(B1904&gt;0,IF(B1904&gt;0,(IF(B1904&lt;&gt;'PLAN SEMANAL'!$A$2,BLTOTAL!AA1904,""))),"")</f>
        <v>SOPORTE</v>
      </c>
      <c r="AF1904" t="str">
        <f>IF(AH1904="Completo","Completo",IF(IF(B1904&gt;0,_xlfn.XLOOKUP(B1904,'Detalle reservas completas fesa'!K:K,'Detalle reservas completas fesa'!Q:Q,_xlfn.XLOOKUP(B1904,'MB25'!L:L,'MB25'!Q:Q,"Incompleto")),"")="PENDIENTE","Incompleto",IF(B1904&gt;0,_xlfn.XLOOKUP(B1904,'Detalle reservas completas fesa'!K:K,'Detalle reservas completas fesa'!Q:Q,IF(AD1904="SIN MATERIAL","Completo",IF(AD1904="COMPLETO","Completo","Incompleto"))))))</f>
        <v>Incompleto</v>
      </c>
      <c r="AG1904">
        <f>IF(B1904&gt;0,_xlfn.XLOOKUP(B1904,IW49BLTOTAL!A:A,IW49BLTOTAL!H:H),"")</f>
        <v>0</v>
      </c>
      <c r="AH1904" t="str">
        <f>IF(IFERROR(_xlfn.XLOOKUP(B1904,'Detalle custodia'!B:B,'Detalle custodia'!O:O),"")="custodia","Completo","")</f>
        <v/>
      </c>
    </row>
    <row r="1905" spans="1:34" x14ac:dyDescent="0.35">
      <c r="A1905" t="s">
        <v>223</v>
      </c>
      <c r="B1905">
        <v>6410443</v>
      </c>
      <c r="C1905" t="s">
        <v>129</v>
      </c>
      <c r="D1905" t="s">
        <v>25</v>
      </c>
      <c r="E1905" t="s">
        <v>310</v>
      </c>
      <c r="F1905" t="s">
        <v>125</v>
      </c>
      <c r="G1905" t="s">
        <v>136</v>
      </c>
      <c r="H1905" s="16">
        <v>45839</v>
      </c>
      <c r="I1905" s="16">
        <v>45869</v>
      </c>
      <c r="J1905" t="s">
        <v>3476</v>
      </c>
      <c r="K1905">
        <v>1213130</v>
      </c>
      <c r="L1905" t="s">
        <v>303</v>
      </c>
      <c r="O1905">
        <v>10014613</v>
      </c>
      <c r="P1905" t="s">
        <v>223</v>
      </c>
      <c r="Q1905">
        <v>141.88999999999999</v>
      </c>
      <c r="R1905" t="s">
        <v>347</v>
      </c>
      <c r="S1905" t="s">
        <v>3901</v>
      </c>
      <c r="T1905">
        <v>11368750</v>
      </c>
      <c r="U1905" s="16">
        <v>45389</v>
      </c>
      <c r="V1905" s="16">
        <v>45839</v>
      </c>
      <c r="W1905" s="16">
        <v>45835</v>
      </c>
      <c r="X1905">
        <v>141.88999999999999</v>
      </c>
      <c r="Y1905">
        <v>1290900</v>
      </c>
      <c r="Z1905" t="s">
        <v>1568</v>
      </c>
      <c r="AA1905" t="s">
        <v>245</v>
      </c>
      <c r="AB1905" t="s">
        <v>121</v>
      </c>
      <c r="AC1905" t="s">
        <v>255</v>
      </c>
      <c r="AD1905" t="s">
        <v>135</v>
      </c>
      <c r="AE1905" t="str">
        <f>IF(B1905&gt;0,IF(B1905&gt;0,(IF(B1905&lt;&gt;'PLAN SEMANAL'!$A$2,BLTOTAL!AA1905,""))),"")</f>
        <v>ACARREO</v>
      </c>
      <c r="AF1905" t="str">
        <f>IF(AH1905="Completo","Completo",IF(IF(B1905&gt;0,_xlfn.XLOOKUP(B1905,'Detalle reservas completas fesa'!K:K,'Detalle reservas completas fesa'!Q:Q,_xlfn.XLOOKUP(B1905,'MB25'!L:L,'MB25'!Q:Q,"Incompleto")),"")="PENDIENTE","Incompleto",IF(B1905&gt;0,_xlfn.XLOOKUP(B1905,'Detalle reservas completas fesa'!K:K,'Detalle reservas completas fesa'!Q:Q,IF(AD1905="SIN MATERIAL","Completo",IF(AD1905="COMPLETO","Completo","Incompleto"))))))</f>
        <v>Incompleto</v>
      </c>
      <c r="AG1905">
        <f>IF(B1905&gt;0,_xlfn.XLOOKUP(B1905,IW49BLTOTAL!A:A,IW49BLTOTAL!H:H),"")</f>
        <v>2</v>
      </c>
      <c r="AH1905" t="str">
        <f>IF(IFERROR(_xlfn.XLOOKUP(B1905,'Detalle custodia'!B:B,'Detalle custodia'!O:O),"")="custodia","Completo","")</f>
        <v/>
      </c>
    </row>
    <row r="1906" spans="1:34" x14ac:dyDescent="0.35">
      <c r="A1906" t="s">
        <v>495</v>
      </c>
      <c r="B1906">
        <v>6410438</v>
      </c>
      <c r="C1906" t="s">
        <v>138</v>
      </c>
      <c r="D1906" t="s">
        <v>496</v>
      </c>
      <c r="E1906" t="s">
        <v>310</v>
      </c>
      <c r="F1906" t="s">
        <v>143</v>
      </c>
      <c r="G1906" t="s">
        <v>497</v>
      </c>
      <c r="H1906" s="16">
        <v>45809</v>
      </c>
      <c r="I1906" s="16">
        <v>45809</v>
      </c>
      <c r="J1906" t="s">
        <v>856</v>
      </c>
      <c r="K1906">
        <v>1291900</v>
      </c>
      <c r="L1906" t="s">
        <v>498</v>
      </c>
      <c r="O1906">
        <v>10017171</v>
      </c>
      <c r="P1906" t="s">
        <v>1105</v>
      </c>
      <c r="Q1906">
        <v>820.15</v>
      </c>
      <c r="R1906" t="s">
        <v>269</v>
      </c>
      <c r="S1906" t="s">
        <v>347</v>
      </c>
      <c r="T1906">
        <v>11376716</v>
      </c>
      <c r="U1906" s="16">
        <v>45389</v>
      </c>
      <c r="V1906" s="16">
        <v>45809</v>
      </c>
      <c r="W1906" s="16">
        <v>45805</v>
      </c>
      <c r="X1906">
        <v>820.15</v>
      </c>
      <c r="Y1906">
        <v>1290900</v>
      </c>
      <c r="Z1906" t="s">
        <v>1568</v>
      </c>
      <c r="AA1906" t="s">
        <v>249</v>
      </c>
      <c r="AB1906" t="s">
        <v>121</v>
      </c>
      <c r="AC1906" t="s">
        <v>255</v>
      </c>
      <c r="AD1906" t="s">
        <v>189</v>
      </c>
      <c r="AE1906" t="str">
        <f>IF(B1906&gt;0,IF(B1906&gt;0,(IF(B1906&lt;&gt;'PLAN SEMANAL'!$A$2,BLTOTAL!AA1906,""))),"")</f>
        <v>SOPORTE</v>
      </c>
      <c r="AF1906" t="str">
        <f>IF(AH1906="Completo","Completo",IF(IF(B1906&gt;0,_xlfn.XLOOKUP(B1906,'Detalle reservas completas fesa'!K:K,'Detalle reservas completas fesa'!Q:Q,_xlfn.XLOOKUP(B1906,'MB25'!L:L,'MB25'!Q:Q,"Incompleto")),"")="PENDIENTE","Incompleto",IF(B1906&gt;0,_xlfn.XLOOKUP(B1906,'Detalle reservas completas fesa'!K:K,'Detalle reservas completas fesa'!Q:Q,IF(AD1906="SIN MATERIAL","Completo",IF(AD1906="COMPLETO","Completo","Incompleto"))))))</f>
        <v>Completo</v>
      </c>
      <c r="AG1906">
        <f>IF(B1906&gt;0,_xlfn.XLOOKUP(B1906,IW49BLTOTAL!A:A,IW49BLTOTAL!H:H),"")</f>
        <v>0</v>
      </c>
      <c r="AH1906" t="str">
        <f>IF(IFERROR(_xlfn.XLOOKUP(B1906,'Detalle custodia'!B:B,'Detalle custodia'!O:O),"")="custodia","Completo","")</f>
        <v/>
      </c>
    </row>
    <row r="1907" spans="1:34" x14ac:dyDescent="0.35">
      <c r="A1907" t="s">
        <v>324</v>
      </c>
      <c r="B1907">
        <v>6410344</v>
      </c>
      <c r="C1907" t="s">
        <v>138</v>
      </c>
      <c r="D1907" t="s">
        <v>499</v>
      </c>
      <c r="E1907" t="s">
        <v>310</v>
      </c>
      <c r="F1907" t="s">
        <v>439</v>
      </c>
      <c r="G1907" t="s">
        <v>153</v>
      </c>
      <c r="H1907" s="16">
        <v>45859</v>
      </c>
      <c r="I1907" s="16">
        <v>45865</v>
      </c>
      <c r="J1907" t="s">
        <v>5408</v>
      </c>
      <c r="K1907">
        <v>1291900</v>
      </c>
      <c r="L1907" t="s">
        <v>325</v>
      </c>
      <c r="O1907">
        <v>10016334</v>
      </c>
      <c r="P1907" t="s">
        <v>418</v>
      </c>
      <c r="Q1907">
        <v>0</v>
      </c>
      <c r="R1907" t="s">
        <v>269</v>
      </c>
      <c r="S1907" t="s">
        <v>343</v>
      </c>
      <c r="T1907">
        <v>11364759</v>
      </c>
      <c r="U1907" s="16">
        <v>45389</v>
      </c>
      <c r="V1907" s="16">
        <v>45859</v>
      </c>
      <c r="W1907" s="16">
        <v>45852</v>
      </c>
      <c r="X1907">
        <v>0</v>
      </c>
      <c r="Y1907">
        <v>1290900</v>
      </c>
      <c r="Z1907" t="s">
        <v>1568</v>
      </c>
      <c r="AA1907" t="s">
        <v>249</v>
      </c>
      <c r="AB1907" t="s">
        <v>121</v>
      </c>
      <c r="AC1907" t="s">
        <v>255</v>
      </c>
      <c r="AD1907" t="s">
        <v>141</v>
      </c>
      <c r="AE1907" t="str">
        <f>IF(B1907&gt;0,IF(B1907&gt;0,(IF(B1907&lt;&gt;'PLAN SEMANAL'!$A$2,BLTOTAL!AA1907,""))),"")</f>
        <v>SOPORTE</v>
      </c>
      <c r="AF1907" t="str">
        <f>IF(AH1907="Completo","Completo",IF(IF(B1907&gt;0,_xlfn.XLOOKUP(B1907,'Detalle reservas completas fesa'!K:K,'Detalle reservas completas fesa'!Q:Q,_xlfn.XLOOKUP(B1907,'MB25'!L:L,'MB25'!Q:Q,"Incompleto")),"")="PENDIENTE","Incompleto",IF(B1907&gt;0,_xlfn.XLOOKUP(B1907,'Detalle reservas completas fesa'!K:K,'Detalle reservas completas fesa'!Q:Q,IF(AD1907="SIN MATERIAL","Completo",IF(AD1907="COMPLETO","Completo","Incompleto"))))))</f>
        <v>Incompleto</v>
      </c>
      <c r="AG1907">
        <f>IF(B1907&gt;0,_xlfn.XLOOKUP(B1907,IW49BLTOTAL!A:A,IW49BLTOTAL!H:H),"")</f>
        <v>0</v>
      </c>
      <c r="AH1907" t="str">
        <f>IF(IFERROR(_xlfn.XLOOKUP(B1907,'Detalle custodia'!B:B,'Detalle custodia'!O:O),"")="custodia","Completo","")</f>
        <v/>
      </c>
    </row>
    <row r="1908" spans="1:34" x14ac:dyDescent="0.35">
      <c r="A1908" t="s">
        <v>201</v>
      </c>
      <c r="B1908">
        <v>6410155</v>
      </c>
      <c r="C1908" t="s">
        <v>129</v>
      </c>
      <c r="D1908" t="s">
        <v>3387</v>
      </c>
      <c r="E1908" t="s">
        <v>310</v>
      </c>
      <c r="F1908" t="s">
        <v>143</v>
      </c>
      <c r="G1908" t="s">
        <v>124</v>
      </c>
      <c r="H1908" s="16">
        <v>45839</v>
      </c>
      <c r="I1908" s="16">
        <v>45869</v>
      </c>
      <c r="J1908" t="s">
        <v>3476</v>
      </c>
      <c r="K1908">
        <v>1213130</v>
      </c>
      <c r="L1908" t="s">
        <v>334</v>
      </c>
      <c r="O1908">
        <v>10014602</v>
      </c>
      <c r="P1908" t="s">
        <v>201</v>
      </c>
      <c r="Q1908">
        <v>0</v>
      </c>
      <c r="R1908" t="s">
        <v>347</v>
      </c>
      <c r="S1908" t="s">
        <v>3901</v>
      </c>
      <c r="T1908">
        <v>11373553</v>
      </c>
      <c r="U1908" s="16">
        <v>45388</v>
      </c>
      <c r="V1908" s="16">
        <v>45839</v>
      </c>
      <c r="W1908" s="16">
        <v>45835</v>
      </c>
      <c r="X1908">
        <v>0</v>
      </c>
      <c r="Y1908">
        <v>1290900</v>
      </c>
      <c r="Z1908" t="s">
        <v>1568</v>
      </c>
      <c r="AA1908" t="s">
        <v>245</v>
      </c>
      <c r="AB1908" t="s">
        <v>121</v>
      </c>
      <c r="AC1908" t="s">
        <v>255</v>
      </c>
      <c r="AD1908" t="s">
        <v>141</v>
      </c>
      <c r="AE1908" t="str">
        <f>IF(B1908&gt;0,IF(B1908&gt;0,(IF(B1908&lt;&gt;'PLAN SEMANAL'!$A$2,BLTOTAL!AA1908,""))),"")</f>
        <v>ACARREO</v>
      </c>
      <c r="AF1908" t="str">
        <f>IF(AH1908="Completo","Completo",IF(IF(B1908&gt;0,_xlfn.XLOOKUP(B1908,'Detalle reservas completas fesa'!K:K,'Detalle reservas completas fesa'!Q:Q,_xlfn.XLOOKUP(B1908,'MB25'!L:L,'MB25'!Q:Q,"Incompleto")),"")="PENDIENTE","Incompleto",IF(B1908&gt;0,_xlfn.XLOOKUP(B1908,'Detalle reservas completas fesa'!K:K,'Detalle reservas completas fesa'!Q:Q,IF(AD1908="SIN MATERIAL","Completo",IF(AD1908="COMPLETO","Completo","Incompleto"))))))</f>
        <v>Completo</v>
      </c>
      <c r="AG1908">
        <f>IF(B1908&gt;0,_xlfn.XLOOKUP(B1908,IW49BLTOTAL!A:A,IW49BLTOTAL!H:H),"")</f>
        <v>60</v>
      </c>
      <c r="AH1908" t="str">
        <f>IF(IFERROR(_xlfn.XLOOKUP(B1908,'Detalle custodia'!B:B,'Detalle custodia'!O:O),"")="custodia","Completo","")</f>
        <v/>
      </c>
    </row>
    <row r="1909" spans="1:34" x14ac:dyDescent="0.35">
      <c r="A1909" t="s">
        <v>201</v>
      </c>
      <c r="B1909">
        <v>6410151</v>
      </c>
      <c r="C1909" t="s">
        <v>129</v>
      </c>
      <c r="D1909" t="s">
        <v>860</v>
      </c>
      <c r="E1909" t="s">
        <v>310</v>
      </c>
      <c r="F1909" t="s">
        <v>133</v>
      </c>
      <c r="G1909" t="s">
        <v>142</v>
      </c>
      <c r="H1909" s="16">
        <v>45809</v>
      </c>
      <c r="I1909" s="16">
        <v>45809</v>
      </c>
      <c r="J1909" t="s">
        <v>856</v>
      </c>
      <c r="K1909">
        <v>1213130</v>
      </c>
      <c r="L1909" t="s">
        <v>334</v>
      </c>
      <c r="O1909">
        <v>10014602</v>
      </c>
      <c r="P1909" t="s">
        <v>201</v>
      </c>
      <c r="Q1909">
        <v>0</v>
      </c>
      <c r="R1909" t="s">
        <v>347</v>
      </c>
      <c r="S1909" t="s">
        <v>3901</v>
      </c>
      <c r="T1909">
        <v>11372378</v>
      </c>
      <c r="U1909" s="16">
        <v>45388</v>
      </c>
      <c r="V1909" s="16">
        <v>45809</v>
      </c>
      <c r="W1909" s="16">
        <v>45835</v>
      </c>
      <c r="X1909">
        <v>0</v>
      </c>
      <c r="Y1909">
        <v>1290900</v>
      </c>
      <c r="Z1909" t="s">
        <v>1568</v>
      </c>
      <c r="AA1909" t="s">
        <v>245</v>
      </c>
      <c r="AB1909" t="s">
        <v>121</v>
      </c>
      <c r="AC1909" t="s">
        <v>255</v>
      </c>
      <c r="AD1909" t="s">
        <v>141</v>
      </c>
      <c r="AE1909" t="str">
        <f>IF(B1909&gt;0,IF(B1909&gt;0,(IF(B1909&lt;&gt;'PLAN SEMANAL'!$A$2,BLTOTAL!AA1909,""))),"")</f>
        <v>ACARREO</v>
      </c>
      <c r="AF1909" t="str">
        <f>IF(AH1909="Completo","Completo",IF(IF(B1909&gt;0,_xlfn.XLOOKUP(B1909,'Detalle reservas completas fesa'!K:K,'Detalle reservas completas fesa'!Q:Q,_xlfn.XLOOKUP(B1909,'MB25'!L:L,'MB25'!Q:Q,"Incompleto")),"")="PENDIENTE","Incompleto",IF(B1909&gt;0,_xlfn.XLOOKUP(B1909,'Detalle reservas completas fesa'!K:K,'Detalle reservas completas fesa'!Q:Q,IF(AD1909="SIN MATERIAL","Completo",IF(AD1909="COMPLETO","Completo","Incompleto"))))))</f>
        <v>Incompleto</v>
      </c>
      <c r="AG1909">
        <f>IF(B1909&gt;0,_xlfn.XLOOKUP(B1909,IW49BLTOTAL!A:A,IW49BLTOTAL!H:H),"")</f>
        <v>2</v>
      </c>
      <c r="AH1909" t="str">
        <f>IF(IFERROR(_xlfn.XLOOKUP(B1909,'Detalle custodia'!B:B,'Detalle custodia'!O:O),"")="custodia","Completo","")</f>
        <v/>
      </c>
    </row>
    <row r="1910" spans="1:34" x14ac:dyDescent="0.35">
      <c r="A1910" t="s">
        <v>159</v>
      </c>
      <c r="B1910">
        <v>6410018</v>
      </c>
      <c r="C1910" t="s">
        <v>129</v>
      </c>
      <c r="D1910" t="s">
        <v>500</v>
      </c>
      <c r="E1910" t="s">
        <v>310</v>
      </c>
      <c r="F1910" t="s">
        <v>379</v>
      </c>
      <c r="G1910" t="s">
        <v>136</v>
      </c>
      <c r="H1910" s="16">
        <v>45873</v>
      </c>
      <c r="I1910" s="16">
        <v>45873</v>
      </c>
      <c r="J1910" t="s">
        <v>856</v>
      </c>
      <c r="K1910">
        <v>1212121</v>
      </c>
      <c r="L1910" t="s">
        <v>398</v>
      </c>
      <c r="O1910">
        <v>10014599</v>
      </c>
      <c r="P1910" t="s">
        <v>159</v>
      </c>
      <c r="Q1910">
        <v>2498.86</v>
      </c>
      <c r="R1910" t="s">
        <v>343</v>
      </c>
      <c r="S1910" t="s">
        <v>342</v>
      </c>
      <c r="T1910">
        <v>11379260</v>
      </c>
      <c r="U1910" s="16">
        <v>45387</v>
      </c>
      <c r="V1910" s="16">
        <v>45873</v>
      </c>
      <c r="W1910" s="16">
        <v>45835</v>
      </c>
      <c r="X1910">
        <v>2498.86</v>
      </c>
      <c r="Y1910">
        <v>1290900</v>
      </c>
      <c r="Z1910" t="s">
        <v>1568</v>
      </c>
      <c r="AA1910" t="s">
        <v>247</v>
      </c>
      <c r="AB1910" t="s">
        <v>121</v>
      </c>
      <c r="AC1910" t="s">
        <v>255</v>
      </c>
      <c r="AD1910" t="s">
        <v>135</v>
      </c>
      <c r="AE1910" t="str">
        <f>IF(B1910&gt;0,IF(B1910&gt;0,(IF(B1910&lt;&gt;'PLAN SEMANAL'!$A$2,BLTOTAL!AA1910,""))),"")</f>
        <v>CARGUIO</v>
      </c>
      <c r="AF1910" t="str">
        <f>IF(AH1910="Completo","Completo",IF(IF(B1910&gt;0,_xlfn.XLOOKUP(B1910,'Detalle reservas completas fesa'!K:K,'Detalle reservas completas fesa'!Q:Q,_xlfn.XLOOKUP(B1910,'MB25'!L:L,'MB25'!Q:Q,"Incompleto")),"")="PENDIENTE","Incompleto",IF(B1910&gt;0,_xlfn.XLOOKUP(B1910,'Detalle reservas completas fesa'!K:K,'Detalle reservas completas fesa'!Q:Q,IF(AD1910="SIN MATERIAL","Completo",IF(AD1910="COMPLETO","Completo","Incompleto"))))))</f>
        <v>Incompleto</v>
      </c>
      <c r="AG1910">
        <f>IF(B1910&gt;0,_xlfn.XLOOKUP(B1910,IW49BLTOTAL!A:A,IW49BLTOTAL!H:H),"")</f>
        <v>2</v>
      </c>
      <c r="AH1910" t="str">
        <f>IF(IFERROR(_xlfn.XLOOKUP(B1910,'Detalle custodia'!B:B,'Detalle custodia'!O:O),"")="custodia","Completo","")</f>
        <v/>
      </c>
    </row>
    <row r="1911" spans="1:34" x14ac:dyDescent="0.35">
      <c r="A1911" t="s">
        <v>321</v>
      </c>
      <c r="B1911">
        <v>6409241</v>
      </c>
      <c r="C1911" t="s">
        <v>138</v>
      </c>
      <c r="D1911" t="s">
        <v>501</v>
      </c>
      <c r="E1911" t="s">
        <v>310</v>
      </c>
      <c r="F1911" t="s">
        <v>133</v>
      </c>
      <c r="G1911" t="s">
        <v>132</v>
      </c>
      <c r="H1911" s="16">
        <v>45809</v>
      </c>
      <c r="I1911" s="16">
        <v>45838</v>
      </c>
      <c r="J1911" t="s">
        <v>3478</v>
      </c>
      <c r="K1911">
        <v>1291900</v>
      </c>
      <c r="L1911" t="s">
        <v>322</v>
      </c>
      <c r="O1911">
        <v>10014727</v>
      </c>
      <c r="P1911" t="s">
        <v>185</v>
      </c>
      <c r="Q1911">
        <v>0</v>
      </c>
      <c r="R1911" t="s">
        <v>349</v>
      </c>
      <c r="S1911" t="s">
        <v>347</v>
      </c>
      <c r="T1911">
        <v>11387504</v>
      </c>
      <c r="U1911" s="16">
        <v>45386</v>
      </c>
      <c r="V1911" s="16">
        <v>45809</v>
      </c>
      <c r="W1911" s="16">
        <v>45805</v>
      </c>
      <c r="X1911">
        <v>0</v>
      </c>
      <c r="Y1911">
        <v>1290900</v>
      </c>
      <c r="Z1911" t="s">
        <v>1568</v>
      </c>
      <c r="AA1911" t="s">
        <v>249</v>
      </c>
      <c r="AB1911" t="s">
        <v>121</v>
      </c>
      <c r="AC1911" t="s">
        <v>255</v>
      </c>
      <c r="AD1911" t="s">
        <v>122</v>
      </c>
      <c r="AE1911" t="str">
        <f>IF(B1911&gt;0,IF(B1911&gt;0,(IF(B1911&lt;&gt;'PLAN SEMANAL'!$A$2,BLTOTAL!AA1911,""))),"")</f>
        <v>SOPORTE</v>
      </c>
      <c r="AF1911" t="str">
        <f>IF(AH1911="Completo","Completo",IF(IF(B1911&gt;0,_xlfn.XLOOKUP(B1911,'Detalle reservas completas fesa'!K:K,'Detalle reservas completas fesa'!Q:Q,_xlfn.XLOOKUP(B1911,'MB25'!L:L,'MB25'!Q:Q,"Incompleto")),"")="PENDIENTE","Incompleto",IF(B1911&gt;0,_xlfn.XLOOKUP(B1911,'Detalle reservas completas fesa'!K:K,'Detalle reservas completas fesa'!Q:Q,IF(AD1911="SIN MATERIAL","Completo",IF(AD1911="COMPLETO","Completo","Incompleto"))))))</f>
        <v>Completo</v>
      </c>
      <c r="AG1911">
        <f>IF(B1911&gt;0,_xlfn.XLOOKUP(B1911,IW49BLTOTAL!A:A,IW49BLTOTAL!H:H),"")</f>
        <v>0</v>
      </c>
      <c r="AH1911" t="str">
        <f>IF(IFERROR(_xlfn.XLOOKUP(B1911,'Detalle custodia'!B:B,'Detalle custodia'!O:O),"")="custodia","Completo","")</f>
        <v/>
      </c>
    </row>
    <row r="1912" spans="1:34" x14ac:dyDescent="0.35">
      <c r="A1912" t="s">
        <v>321</v>
      </c>
      <c r="B1912">
        <v>6409217</v>
      </c>
      <c r="C1912" t="s">
        <v>138</v>
      </c>
      <c r="D1912" t="s">
        <v>502</v>
      </c>
      <c r="E1912" t="s">
        <v>310</v>
      </c>
      <c r="F1912" t="s">
        <v>133</v>
      </c>
      <c r="G1912" t="s">
        <v>147</v>
      </c>
      <c r="H1912" s="16">
        <v>45808</v>
      </c>
      <c r="I1912" s="16">
        <v>45808</v>
      </c>
      <c r="J1912" t="s">
        <v>856</v>
      </c>
      <c r="K1912">
        <v>1291900</v>
      </c>
      <c r="L1912" t="s">
        <v>322</v>
      </c>
      <c r="O1912">
        <v>10014727</v>
      </c>
      <c r="P1912" t="s">
        <v>185</v>
      </c>
      <c r="Q1912">
        <v>0</v>
      </c>
      <c r="R1912" t="s">
        <v>349</v>
      </c>
      <c r="S1912" t="s">
        <v>347</v>
      </c>
      <c r="T1912">
        <v>11387503</v>
      </c>
      <c r="U1912" s="16">
        <v>45386</v>
      </c>
      <c r="V1912" s="16">
        <v>45808</v>
      </c>
      <c r="W1912" s="16">
        <v>45805</v>
      </c>
      <c r="X1912">
        <v>0</v>
      </c>
      <c r="Y1912">
        <v>1290900</v>
      </c>
      <c r="Z1912" t="s">
        <v>1568</v>
      </c>
      <c r="AA1912" t="s">
        <v>249</v>
      </c>
      <c r="AB1912" t="s">
        <v>121</v>
      </c>
      <c r="AC1912" t="s">
        <v>255</v>
      </c>
      <c r="AD1912" t="s">
        <v>141</v>
      </c>
      <c r="AE1912" t="str">
        <f>IF(B1912&gt;0,IF(B1912&gt;0,(IF(B1912&lt;&gt;'PLAN SEMANAL'!$A$2,BLTOTAL!AA1912,""))),"")</f>
        <v>SOPORTE</v>
      </c>
      <c r="AF1912" t="str">
        <f>IF(AH1912="Completo","Completo",IF(IF(B1912&gt;0,_xlfn.XLOOKUP(B1912,'Detalle reservas completas fesa'!K:K,'Detalle reservas completas fesa'!Q:Q,_xlfn.XLOOKUP(B1912,'MB25'!L:L,'MB25'!Q:Q,"Incompleto")),"")="PENDIENTE","Incompleto",IF(B1912&gt;0,_xlfn.XLOOKUP(B1912,'Detalle reservas completas fesa'!K:K,'Detalle reservas completas fesa'!Q:Q,IF(AD1912="SIN MATERIAL","Completo",IF(AD1912="COMPLETO","Completo","Incompleto"))))))</f>
        <v>Incompleto</v>
      </c>
      <c r="AG1912">
        <f>IF(B1912&gt;0,_xlfn.XLOOKUP(B1912,IW49BLTOTAL!A:A,IW49BLTOTAL!H:H),"")</f>
        <v>0</v>
      </c>
      <c r="AH1912" t="str">
        <f>IF(IFERROR(_xlfn.XLOOKUP(B1912,'Detalle custodia'!B:B,'Detalle custodia'!O:O),"")="custodia","Completo","")</f>
        <v/>
      </c>
    </row>
    <row r="1913" spans="1:34" x14ac:dyDescent="0.35">
      <c r="A1913" t="s">
        <v>321</v>
      </c>
      <c r="B1913">
        <v>6408479</v>
      </c>
      <c r="C1913" t="s">
        <v>138</v>
      </c>
      <c r="D1913" t="s">
        <v>503</v>
      </c>
      <c r="E1913" t="s">
        <v>310</v>
      </c>
      <c r="F1913" t="s">
        <v>133</v>
      </c>
      <c r="G1913" t="s">
        <v>132</v>
      </c>
      <c r="H1913" s="16">
        <v>45809</v>
      </c>
      <c r="I1913" s="16">
        <v>45838</v>
      </c>
      <c r="J1913" t="s">
        <v>3478</v>
      </c>
      <c r="K1913">
        <v>1291900</v>
      </c>
      <c r="L1913" t="s">
        <v>322</v>
      </c>
      <c r="O1913">
        <v>10014727</v>
      </c>
      <c r="P1913" t="s">
        <v>185</v>
      </c>
      <c r="Q1913">
        <v>0</v>
      </c>
      <c r="R1913" t="s">
        <v>349</v>
      </c>
      <c r="S1913" t="s">
        <v>347</v>
      </c>
      <c r="T1913">
        <v>11387502</v>
      </c>
      <c r="U1913" s="16">
        <v>45383</v>
      </c>
      <c r="V1913" s="16">
        <v>45809</v>
      </c>
      <c r="W1913" s="16">
        <v>45805</v>
      </c>
      <c r="X1913">
        <v>0</v>
      </c>
      <c r="Y1913">
        <v>1290900</v>
      </c>
      <c r="Z1913" t="s">
        <v>1568</v>
      </c>
      <c r="AA1913" t="s">
        <v>249</v>
      </c>
      <c r="AB1913" t="s">
        <v>121</v>
      </c>
      <c r="AC1913" t="s">
        <v>255</v>
      </c>
      <c r="AD1913" t="s">
        <v>122</v>
      </c>
      <c r="AE1913" t="str">
        <f>IF(B1913&gt;0,IF(B1913&gt;0,(IF(B1913&lt;&gt;'PLAN SEMANAL'!$A$2,BLTOTAL!AA1913,""))),"")</f>
        <v>SOPORTE</v>
      </c>
      <c r="AF1913" t="str">
        <f>IF(AH1913="Completo","Completo",IF(IF(B1913&gt;0,_xlfn.XLOOKUP(B1913,'Detalle reservas completas fesa'!K:K,'Detalle reservas completas fesa'!Q:Q,_xlfn.XLOOKUP(B1913,'MB25'!L:L,'MB25'!Q:Q,"Incompleto")),"")="PENDIENTE","Incompleto",IF(B1913&gt;0,_xlfn.XLOOKUP(B1913,'Detalle reservas completas fesa'!K:K,'Detalle reservas completas fesa'!Q:Q,IF(AD1913="SIN MATERIAL","Completo",IF(AD1913="COMPLETO","Completo","Incompleto"))))))</f>
        <v>Completo</v>
      </c>
      <c r="AG1913">
        <f>IF(B1913&gt;0,_xlfn.XLOOKUP(B1913,IW49BLTOTAL!A:A,IW49BLTOTAL!H:H),"")</f>
        <v>0</v>
      </c>
      <c r="AH1913" t="str">
        <f>IF(IFERROR(_xlfn.XLOOKUP(B1913,'Detalle custodia'!B:B,'Detalle custodia'!O:O),"")="custodia","Completo","")</f>
        <v/>
      </c>
    </row>
    <row r="1914" spans="1:34" x14ac:dyDescent="0.35">
      <c r="A1914" t="s">
        <v>321</v>
      </c>
      <c r="B1914">
        <v>6408476</v>
      </c>
      <c r="C1914" t="s">
        <v>138</v>
      </c>
      <c r="D1914" t="s">
        <v>504</v>
      </c>
      <c r="E1914" t="s">
        <v>310</v>
      </c>
      <c r="F1914" t="s">
        <v>133</v>
      </c>
      <c r="G1914" t="s">
        <v>132</v>
      </c>
      <c r="H1914" s="16">
        <v>45809</v>
      </c>
      <c r="I1914" s="16">
        <v>45838</v>
      </c>
      <c r="J1914" t="s">
        <v>3478</v>
      </c>
      <c r="K1914">
        <v>1291900</v>
      </c>
      <c r="L1914" t="s">
        <v>322</v>
      </c>
      <c r="O1914">
        <v>10014727</v>
      </c>
      <c r="P1914" t="s">
        <v>185</v>
      </c>
      <c r="Q1914">
        <v>0</v>
      </c>
      <c r="R1914" t="s">
        <v>349</v>
      </c>
      <c r="S1914" t="s">
        <v>347</v>
      </c>
      <c r="T1914">
        <v>11387501</v>
      </c>
      <c r="U1914" s="16">
        <v>45383</v>
      </c>
      <c r="V1914" s="16">
        <v>45809</v>
      </c>
      <c r="W1914" s="16">
        <v>45805</v>
      </c>
      <c r="X1914">
        <v>0</v>
      </c>
      <c r="Y1914">
        <v>1290900</v>
      </c>
      <c r="Z1914" t="s">
        <v>1568</v>
      </c>
      <c r="AA1914" t="s">
        <v>249</v>
      </c>
      <c r="AB1914" t="s">
        <v>121</v>
      </c>
      <c r="AC1914" t="s">
        <v>255</v>
      </c>
      <c r="AD1914" t="s">
        <v>122</v>
      </c>
      <c r="AE1914" t="str">
        <f>IF(B1914&gt;0,IF(B1914&gt;0,(IF(B1914&lt;&gt;'PLAN SEMANAL'!$A$2,BLTOTAL!AA1914,""))),"")</f>
        <v>SOPORTE</v>
      </c>
      <c r="AF1914" t="str">
        <f>IF(AH1914="Completo","Completo",IF(IF(B1914&gt;0,_xlfn.XLOOKUP(B1914,'Detalle reservas completas fesa'!K:K,'Detalle reservas completas fesa'!Q:Q,_xlfn.XLOOKUP(B1914,'MB25'!L:L,'MB25'!Q:Q,"Incompleto")),"")="PENDIENTE","Incompleto",IF(B1914&gt;0,_xlfn.XLOOKUP(B1914,'Detalle reservas completas fesa'!K:K,'Detalle reservas completas fesa'!Q:Q,IF(AD1914="SIN MATERIAL","Completo",IF(AD1914="COMPLETO","Completo","Incompleto"))))))</f>
        <v>Completo</v>
      </c>
      <c r="AG1914">
        <f>IF(B1914&gt;0,_xlfn.XLOOKUP(B1914,IW49BLTOTAL!A:A,IW49BLTOTAL!H:H),"")</f>
        <v>0</v>
      </c>
      <c r="AH1914" t="str">
        <f>IF(IFERROR(_xlfn.XLOOKUP(B1914,'Detalle custodia'!B:B,'Detalle custodia'!O:O),"")="custodia","Completo","")</f>
        <v/>
      </c>
    </row>
    <row r="1915" spans="1:34" x14ac:dyDescent="0.35">
      <c r="A1915" t="s">
        <v>321</v>
      </c>
      <c r="B1915">
        <v>6408475</v>
      </c>
      <c r="C1915" t="s">
        <v>138</v>
      </c>
      <c r="D1915" t="s">
        <v>505</v>
      </c>
      <c r="E1915" t="s">
        <v>310</v>
      </c>
      <c r="F1915" t="s">
        <v>133</v>
      </c>
      <c r="G1915" t="s">
        <v>132</v>
      </c>
      <c r="H1915" s="16">
        <v>45809</v>
      </c>
      <c r="I1915" s="16">
        <v>45838</v>
      </c>
      <c r="J1915" t="s">
        <v>3478</v>
      </c>
      <c r="K1915">
        <v>1291900</v>
      </c>
      <c r="L1915" t="s">
        <v>322</v>
      </c>
      <c r="O1915">
        <v>10014727</v>
      </c>
      <c r="P1915" t="s">
        <v>185</v>
      </c>
      <c r="Q1915">
        <v>0</v>
      </c>
      <c r="R1915" t="s">
        <v>349</v>
      </c>
      <c r="S1915" t="s">
        <v>347</v>
      </c>
      <c r="T1915">
        <v>11387500</v>
      </c>
      <c r="U1915" s="16">
        <v>45383</v>
      </c>
      <c r="V1915" s="16">
        <v>45809</v>
      </c>
      <c r="W1915" s="16">
        <v>45805</v>
      </c>
      <c r="X1915">
        <v>0</v>
      </c>
      <c r="Y1915">
        <v>1290900</v>
      </c>
      <c r="Z1915" t="s">
        <v>1568</v>
      </c>
      <c r="AA1915" t="s">
        <v>249</v>
      </c>
      <c r="AB1915" t="s">
        <v>121</v>
      </c>
      <c r="AC1915" t="s">
        <v>255</v>
      </c>
      <c r="AD1915" t="s">
        <v>122</v>
      </c>
      <c r="AE1915" t="str">
        <f>IF(B1915&gt;0,IF(B1915&gt;0,(IF(B1915&lt;&gt;'PLAN SEMANAL'!$A$2,BLTOTAL!AA1915,""))),"")</f>
        <v>SOPORTE</v>
      </c>
      <c r="AF1915" t="str">
        <f>IF(AH1915="Completo","Completo",IF(IF(B1915&gt;0,_xlfn.XLOOKUP(B1915,'Detalle reservas completas fesa'!K:K,'Detalle reservas completas fesa'!Q:Q,_xlfn.XLOOKUP(B1915,'MB25'!L:L,'MB25'!Q:Q,"Incompleto")),"")="PENDIENTE","Incompleto",IF(B1915&gt;0,_xlfn.XLOOKUP(B1915,'Detalle reservas completas fesa'!K:K,'Detalle reservas completas fesa'!Q:Q,IF(AD1915="SIN MATERIAL","Completo",IF(AD1915="COMPLETO","Completo","Incompleto"))))))</f>
        <v>Completo</v>
      </c>
      <c r="AG1915">
        <f>IF(B1915&gt;0,_xlfn.XLOOKUP(B1915,IW49BLTOTAL!A:A,IW49BLTOTAL!H:H),"")</f>
        <v>0</v>
      </c>
      <c r="AH1915" t="str">
        <f>IF(IFERROR(_xlfn.XLOOKUP(B1915,'Detalle custodia'!B:B,'Detalle custodia'!O:O),"")="custodia","Completo","")</f>
        <v/>
      </c>
    </row>
    <row r="1916" spans="1:34" x14ac:dyDescent="0.35">
      <c r="A1916" t="s">
        <v>257</v>
      </c>
      <c r="B1916">
        <v>6407964</v>
      </c>
      <c r="C1916" t="s">
        <v>138</v>
      </c>
      <c r="D1916" t="s">
        <v>195</v>
      </c>
      <c r="E1916" t="s">
        <v>310</v>
      </c>
      <c r="F1916" t="s">
        <v>133</v>
      </c>
      <c r="G1916" t="s">
        <v>132</v>
      </c>
      <c r="H1916" s="16">
        <v>45809</v>
      </c>
      <c r="I1916" s="16">
        <v>45838</v>
      </c>
      <c r="J1916" t="s">
        <v>3478</v>
      </c>
      <c r="K1916">
        <v>1216100</v>
      </c>
      <c r="L1916" t="s">
        <v>258</v>
      </c>
      <c r="O1916">
        <v>10017881</v>
      </c>
      <c r="P1916" t="s">
        <v>196</v>
      </c>
      <c r="Q1916">
        <v>0</v>
      </c>
      <c r="R1916" t="s">
        <v>349</v>
      </c>
      <c r="S1916" t="s">
        <v>347</v>
      </c>
      <c r="T1916">
        <v>11390491</v>
      </c>
      <c r="U1916" s="16">
        <v>45382</v>
      </c>
      <c r="V1916" s="16">
        <v>45809</v>
      </c>
      <c r="W1916" s="16">
        <v>45805</v>
      </c>
      <c r="X1916">
        <v>0</v>
      </c>
      <c r="Y1916">
        <v>1290900</v>
      </c>
      <c r="Z1916" t="s">
        <v>1568</v>
      </c>
      <c r="AA1916" t="s">
        <v>249</v>
      </c>
      <c r="AB1916" t="s">
        <v>121</v>
      </c>
      <c r="AC1916" t="s">
        <v>255</v>
      </c>
      <c r="AD1916" t="s">
        <v>122</v>
      </c>
      <c r="AE1916" t="str">
        <f>IF(B1916&gt;0,IF(B1916&gt;0,(IF(B1916&lt;&gt;'PLAN SEMANAL'!$A$2,BLTOTAL!AA1916,""))),"")</f>
        <v>SOPORTE</v>
      </c>
      <c r="AF1916" t="str">
        <f>IF(AH1916="Completo","Completo",IF(IF(B1916&gt;0,_xlfn.XLOOKUP(B1916,'Detalle reservas completas fesa'!K:K,'Detalle reservas completas fesa'!Q:Q,_xlfn.XLOOKUP(B1916,'MB25'!L:L,'MB25'!Q:Q,"Incompleto")),"")="PENDIENTE","Incompleto",IF(B1916&gt;0,_xlfn.XLOOKUP(B1916,'Detalle reservas completas fesa'!K:K,'Detalle reservas completas fesa'!Q:Q,IF(AD1916="SIN MATERIAL","Completo",IF(AD1916="COMPLETO","Completo","Incompleto"))))))</f>
        <v>Completo</v>
      </c>
      <c r="AG1916">
        <f>IF(B1916&gt;0,_xlfn.XLOOKUP(B1916,IW49BLTOTAL!A:A,IW49BLTOTAL!H:H),"")</f>
        <v>0</v>
      </c>
      <c r="AH1916" t="str">
        <f>IF(IFERROR(_xlfn.XLOOKUP(B1916,'Detalle custodia'!B:B,'Detalle custodia'!O:O),"")="custodia","Completo","")</f>
        <v/>
      </c>
    </row>
    <row r="1917" spans="1:34" x14ac:dyDescent="0.35">
      <c r="A1917" t="s">
        <v>429</v>
      </c>
      <c r="B1917">
        <v>6404247</v>
      </c>
      <c r="C1917" t="s">
        <v>507</v>
      </c>
      <c r="D1917" t="s">
        <v>508</v>
      </c>
      <c r="E1917" t="s">
        <v>310</v>
      </c>
      <c r="F1917" t="s">
        <v>410</v>
      </c>
      <c r="G1917" t="s">
        <v>226</v>
      </c>
      <c r="H1917" s="16">
        <v>45809</v>
      </c>
      <c r="I1917" s="16">
        <v>45809</v>
      </c>
      <c r="J1917" t="s">
        <v>856</v>
      </c>
      <c r="K1917">
        <v>1291900</v>
      </c>
      <c r="L1917" t="s">
        <v>431</v>
      </c>
      <c r="Q1917">
        <v>0</v>
      </c>
      <c r="R1917" t="s">
        <v>509</v>
      </c>
      <c r="S1917" t="s">
        <v>347</v>
      </c>
      <c r="T1917">
        <v>11385997</v>
      </c>
      <c r="U1917" s="16">
        <v>45375</v>
      </c>
      <c r="V1917" s="16">
        <v>45809</v>
      </c>
      <c r="W1917" s="16">
        <v>45805</v>
      </c>
      <c r="X1917">
        <v>0</v>
      </c>
      <c r="Y1917">
        <v>1290900</v>
      </c>
      <c r="Z1917" t="s">
        <v>1568</v>
      </c>
      <c r="AA1917" t="s">
        <v>249</v>
      </c>
      <c r="AB1917" t="s">
        <v>121</v>
      </c>
      <c r="AC1917" t="s">
        <v>255</v>
      </c>
      <c r="AD1917" t="s">
        <v>189</v>
      </c>
      <c r="AE1917" t="str">
        <f>IF(B1917&gt;0,IF(B1917&gt;0,(IF(B1917&lt;&gt;'PLAN SEMANAL'!$A$2,BLTOTAL!AA1917,""))),"")</f>
        <v>SOPORTE</v>
      </c>
      <c r="AF1917" t="str">
        <f>IF(AH1917="Completo","Completo",IF(IF(B1917&gt;0,_xlfn.XLOOKUP(B1917,'Detalle reservas completas fesa'!K:K,'Detalle reservas completas fesa'!Q:Q,_xlfn.XLOOKUP(B1917,'MB25'!L:L,'MB25'!Q:Q,"Incompleto")),"")="PENDIENTE","Incompleto",IF(B1917&gt;0,_xlfn.XLOOKUP(B1917,'Detalle reservas completas fesa'!K:K,'Detalle reservas completas fesa'!Q:Q,IF(AD1917="SIN MATERIAL","Completo",IF(AD1917="COMPLETO","Completo","Incompleto"))))))</f>
        <v>Completo</v>
      </c>
      <c r="AG1917">
        <f>IF(B1917&gt;0,_xlfn.XLOOKUP(B1917,IW49BLTOTAL!A:A,IW49BLTOTAL!H:H),"")</f>
        <v>8</v>
      </c>
      <c r="AH1917" t="str">
        <f>IF(IFERROR(_xlfn.XLOOKUP(B1917,'Detalle custodia'!B:B,'Detalle custodia'!O:O),"")="custodia","Completo","")</f>
        <v/>
      </c>
    </row>
    <row r="1918" spans="1:34" x14ac:dyDescent="0.35">
      <c r="A1918" t="s">
        <v>510</v>
      </c>
      <c r="B1918">
        <v>6401531</v>
      </c>
      <c r="C1918" t="s">
        <v>511</v>
      </c>
      <c r="D1918" t="s">
        <v>512</v>
      </c>
      <c r="E1918" t="s">
        <v>310</v>
      </c>
      <c r="F1918" t="s">
        <v>259</v>
      </c>
      <c r="G1918" t="s">
        <v>192</v>
      </c>
      <c r="H1918" s="16">
        <v>45761</v>
      </c>
      <c r="I1918" s="16">
        <v>45767</v>
      </c>
      <c r="J1918" t="s">
        <v>3448</v>
      </c>
      <c r="K1918">
        <v>1291900</v>
      </c>
      <c r="L1918" t="s">
        <v>513</v>
      </c>
      <c r="O1918">
        <v>10017159</v>
      </c>
      <c r="P1918" t="s">
        <v>514</v>
      </c>
      <c r="Q1918">
        <v>29576.18</v>
      </c>
      <c r="R1918" t="s">
        <v>515</v>
      </c>
      <c r="S1918" t="s">
        <v>269</v>
      </c>
      <c r="T1918">
        <v>11382866</v>
      </c>
      <c r="U1918" s="16">
        <v>45369</v>
      </c>
      <c r="V1918" s="16">
        <v>45761</v>
      </c>
      <c r="W1918" s="16">
        <v>45754</v>
      </c>
      <c r="X1918">
        <v>29576.18</v>
      </c>
      <c r="Y1918">
        <v>1290900</v>
      </c>
      <c r="Z1918" t="s">
        <v>1568</v>
      </c>
      <c r="AA1918" t="s">
        <v>249</v>
      </c>
      <c r="AB1918" t="s">
        <v>432</v>
      </c>
      <c r="AC1918" t="s">
        <v>255</v>
      </c>
      <c r="AD1918" t="s">
        <v>135</v>
      </c>
      <c r="AE1918" t="str">
        <f>IF(B1918&gt;0,IF(B1918&gt;0,(IF(B1918&lt;&gt;'PLAN SEMANAL'!$A$2,BLTOTAL!AA1918,""))),"")</f>
        <v>SOPORTE</v>
      </c>
      <c r="AF1918" t="str">
        <f>IF(AH1918="Completo","Completo",IF(IF(B1918&gt;0,_xlfn.XLOOKUP(B1918,'Detalle reservas completas fesa'!K:K,'Detalle reservas completas fesa'!Q:Q,_xlfn.XLOOKUP(B1918,'MB25'!L:L,'MB25'!Q:Q,"Incompleto")),"")="PENDIENTE","Incompleto",IF(B1918&gt;0,_xlfn.XLOOKUP(B1918,'Detalle reservas completas fesa'!K:K,'Detalle reservas completas fesa'!Q:Q,IF(AD1918="SIN MATERIAL","Completo",IF(AD1918="COMPLETO","Completo","Incompleto"))))))</f>
        <v>Incompleto</v>
      </c>
      <c r="AG1918">
        <f>IF(B1918&gt;0,_xlfn.XLOOKUP(B1918,IW49BLTOTAL!A:A,IW49BLTOTAL!H:H),"")</f>
        <v>6</v>
      </c>
      <c r="AH1918" t="str">
        <f>IF(IFERROR(_xlfn.XLOOKUP(B1918,'Detalle custodia'!B:B,'Detalle custodia'!O:O),"")="custodia","Completo","")</f>
        <v/>
      </c>
    </row>
    <row r="1919" spans="1:34" x14ac:dyDescent="0.35">
      <c r="A1919" t="s">
        <v>510</v>
      </c>
      <c r="B1919">
        <v>6399768</v>
      </c>
      <c r="C1919" t="s">
        <v>203</v>
      </c>
      <c r="D1919" t="s">
        <v>516</v>
      </c>
      <c r="E1919" t="s">
        <v>517</v>
      </c>
      <c r="F1919" t="s">
        <v>259</v>
      </c>
      <c r="G1919" t="s">
        <v>518</v>
      </c>
      <c r="H1919" s="16">
        <v>45761</v>
      </c>
      <c r="I1919" s="16">
        <v>45767</v>
      </c>
      <c r="J1919" t="s">
        <v>3448</v>
      </c>
      <c r="K1919">
        <v>1291900</v>
      </c>
      <c r="L1919" t="s">
        <v>513</v>
      </c>
      <c r="O1919">
        <v>10017159</v>
      </c>
      <c r="P1919" t="s">
        <v>514</v>
      </c>
      <c r="Q1919">
        <v>2740.09</v>
      </c>
      <c r="R1919" t="s">
        <v>519</v>
      </c>
      <c r="S1919" t="s">
        <v>269</v>
      </c>
      <c r="T1919">
        <v>11344949</v>
      </c>
      <c r="U1919" s="16">
        <v>45364</v>
      </c>
      <c r="V1919" s="16">
        <v>45761</v>
      </c>
      <c r="W1919" s="16">
        <v>45754</v>
      </c>
      <c r="X1919">
        <v>2740.09</v>
      </c>
      <c r="Y1919">
        <v>2290900</v>
      </c>
      <c r="Z1919" t="s">
        <v>1568</v>
      </c>
      <c r="AA1919" t="s">
        <v>249</v>
      </c>
      <c r="AB1919" t="s">
        <v>432</v>
      </c>
      <c r="AC1919" t="s">
        <v>255</v>
      </c>
      <c r="AD1919" t="s">
        <v>135</v>
      </c>
      <c r="AE1919" t="str">
        <f>IF(B1919&gt;0,IF(B1919&gt;0,(IF(B1919&lt;&gt;'PLAN SEMANAL'!$A$2,BLTOTAL!AA1919,""))),"")</f>
        <v>SOPORTE</v>
      </c>
      <c r="AF1919" t="str">
        <f>IF(AH1919="Completo","Completo",IF(IF(B1919&gt;0,_xlfn.XLOOKUP(B1919,'Detalle reservas completas fesa'!K:K,'Detalle reservas completas fesa'!Q:Q,_xlfn.XLOOKUP(B1919,'MB25'!L:L,'MB25'!Q:Q,"Incompleto")),"")="PENDIENTE","Incompleto",IF(B1919&gt;0,_xlfn.XLOOKUP(B1919,'Detalle reservas completas fesa'!K:K,'Detalle reservas completas fesa'!Q:Q,IF(AD1919="SIN MATERIAL","Completo",IF(AD1919="COMPLETO","Completo","Incompleto"))))))</f>
        <v>Incompleto</v>
      </c>
      <c r="AG1919">
        <f>IF(B1919&gt;0,_xlfn.XLOOKUP(B1919,IW49BLTOTAL!A:A,IW49BLTOTAL!H:H),"")</f>
        <v>0</v>
      </c>
      <c r="AH1919" t="str">
        <f>IF(IFERROR(_xlfn.XLOOKUP(B1919,'Detalle custodia'!B:B,'Detalle custodia'!O:O),"")="custodia","Completo","")</f>
        <v/>
      </c>
    </row>
    <row r="1920" spans="1:34" x14ac:dyDescent="0.35">
      <c r="A1920" t="s">
        <v>264</v>
      </c>
      <c r="B1920">
        <v>6397910</v>
      </c>
      <c r="C1920" t="s">
        <v>138</v>
      </c>
      <c r="D1920" t="s">
        <v>520</v>
      </c>
      <c r="E1920" t="s">
        <v>251</v>
      </c>
      <c r="F1920" t="s">
        <v>379</v>
      </c>
      <c r="G1920" t="s">
        <v>190</v>
      </c>
      <c r="H1920" s="16">
        <v>45808</v>
      </c>
      <c r="I1920" s="16">
        <v>45808</v>
      </c>
      <c r="J1920" t="s">
        <v>856</v>
      </c>
      <c r="K1920">
        <v>1291900</v>
      </c>
      <c r="L1920" t="s">
        <v>266</v>
      </c>
      <c r="Q1920">
        <v>0</v>
      </c>
      <c r="R1920" t="s">
        <v>254</v>
      </c>
      <c r="S1920" t="s">
        <v>347</v>
      </c>
      <c r="T1920">
        <v>11379735</v>
      </c>
      <c r="U1920" s="16">
        <v>45358</v>
      </c>
      <c r="V1920" s="16">
        <v>45808</v>
      </c>
      <c r="W1920" s="16">
        <v>45805</v>
      </c>
      <c r="X1920">
        <v>0</v>
      </c>
      <c r="Y1920">
        <v>1290900</v>
      </c>
      <c r="Z1920" t="s">
        <v>1568</v>
      </c>
      <c r="AA1920" t="s">
        <v>249</v>
      </c>
      <c r="AB1920" t="s">
        <v>121</v>
      </c>
      <c r="AC1920" t="s">
        <v>255</v>
      </c>
      <c r="AD1920" t="s">
        <v>189</v>
      </c>
      <c r="AE1920" t="str">
        <f>IF(B1920&gt;0,IF(B1920&gt;0,(IF(B1920&lt;&gt;'PLAN SEMANAL'!$A$2,BLTOTAL!AA1920,""))),"")</f>
        <v>SOPORTE</v>
      </c>
      <c r="AF1920" t="str">
        <f>IF(AH1920="Completo","Completo",IF(IF(B1920&gt;0,_xlfn.XLOOKUP(B1920,'Detalle reservas completas fesa'!K:K,'Detalle reservas completas fesa'!Q:Q,_xlfn.XLOOKUP(B1920,'MB25'!L:L,'MB25'!Q:Q,"Incompleto")),"")="PENDIENTE","Incompleto",IF(B1920&gt;0,_xlfn.XLOOKUP(B1920,'Detalle reservas completas fesa'!K:K,'Detalle reservas completas fesa'!Q:Q,IF(AD1920="SIN MATERIAL","Completo",IF(AD1920="COMPLETO","Completo","Incompleto"))))))</f>
        <v>Completo</v>
      </c>
      <c r="AG1920">
        <f>IF(B1920&gt;0,_xlfn.XLOOKUP(B1920,IW49BLTOTAL!A:A,IW49BLTOTAL!H:H),"")</f>
        <v>24</v>
      </c>
      <c r="AH1920" t="str">
        <f>IF(IFERROR(_xlfn.XLOOKUP(B1920,'Detalle custodia'!B:B,'Detalle custodia'!O:O),"")="custodia","Completo","")</f>
        <v/>
      </c>
    </row>
    <row r="1921" spans="1:34" x14ac:dyDescent="0.35">
      <c r="A1921" t="s">
        <v>156</v>
      </c>
      <c r="B1921">
        <v>6397718</v>
      </c>
      <c r="C1921" t="s">
        <v>138</v>
      </c>
      <c r="D1921" t="s">
        <v>521</v>
      </c>
      <c r="E1921" t="s">
        <v>251</v>
      </c>
      <c r="F1921" t="s">
        <v>125</v>
      </c>
      <c r="G1921" t="s">
        <v>136</v>
      </c>
      <c r="H1921" s="16">
        <v>45809</v>
      </c>
      <c r="I1921" s="16">
        <v>45809</v>
      </c>
      <c r="J1921" t="s">
        <v>856</v>
      </c>
      <c r="K1921">
        <v>2230131</v>
      </c>
      <c r="L1921" t="s">
        <v>311</v>
      </c>
      <c r="O1921">
        <v>10016283</v>
      </c>
      <c r="P1921" t="s">
        <v>156</v>
      </c>
      <c r="Q1921">
        <v>20681.080000000002</v>
      </c>
      <c r="R1921" t="s">
        <v>254</v>
      </c>
      <c r="S1921" t="s">
        <v>347</v>
      </c>
      <c r="T1921">
        <v>11379501</v>
      </c>
      <c r="U1921" s="16">
        <v>45358</v>
      </c>
      <c r="V1921" s="16">
        <v>45809</v>
      </c>
      <c r="W1921" s="16">
        <v>45805</v>
      </c>
      <c r="X1921">
        <v>20681.080000000002</v>
      </c>
      <c r="Y1921">
        <v>1290900</v>
      </c>
      <c r="Z1921" t="s">
        <v>1568</v>
      </c>
      <c r="AA1921" t="s">
        <v>249</v>
      </c>
      <c r="AB1921" t="s">
        <v>121</v>
      </c>
      <c r="AC1921" t="s">
        <v>255</v>
      </c>
      <c r="AD1921" t="s">
        <v>122</v>
      </c>
      <c r="AE1921" t="str">
        <f>IF(B1921&gt;0,IF(B1921&gt;0,(IF(B1921&lt;&gt;'PLAN SEMANAL'!$A$2,BLTOTAL!AA1921,""))),"")</f>
        <v>SOPORTE</v>
      </c>
      <c r="AF1921" t="str">
        <f>IF(AH1921="Completo","Completo",IF(IF(B1921&gt;0,_xlfn.XLOOKUP(B1921,'Detalle reservas completas fesa'!K:K,'Detalle reservas completas fesa'!Q:Q,_xlfn.XLOOKUP(B1921,'MB25'!L:L,'MB25'!Q:Q,"Incompleto")),"")="PENDIENTE","Incompleto",IF(B1921&gt;0,_xlfn.XLOOKUP(B1921,'Detalle reservas completas fesa'!K:K,'Detalle reservas completas fesa'!Q:Q,IF(AD1921="SIN MATERIAL","Completo",IF(AD1921="COMPLETO","Completo","Incompleto"))))))</f>
        <v>Completo</v>
      </c>
      <c r="AG1921">
        <f>IF(B1921&gt;0,_xlfn.XLOOKUP(B1921,IW49BLTOTAL!A:A,IW49BLTOTAL!H:H),"")</f>
        <v>24</v>
      </c>
      <c r="AH1921" t="str">
        <f>IF(IFERROR(_xlfn.XLOOKUP(B1921,'Detalle custodia'!B:B,'Detalle custodia'!O:O),"")="custodia","Completo","")</f>
        <v/>
      </c>
    </row>
    <row r="1922" spans="1:34" x14ac:dyDescent="0.35">
      <c r="A1922" t="s">
        <v>134</v>
      </c>
      <c r="B1922">
        <v>6396998</v>
      </c>
      <c r="C1922" t="s">
        <v>373</v>
      </c>
      <c r="D1922" t="s">
        <v>522</v>
      </c>
      <c r="E1922" t="s">
        <v>310</v>
      </c>
      <c r="F1922" t="s">
        <v>133</v>
      </c>
      <c r="G1922" t="s">
        <v>147</v>
      </c>
      <c r="H1922" s="16">
        <v>45845</v>
      </c>
      <c r="I1922" s="16">
        <v>45845</v>
      </c>
      <c r="J1922" t="s">
        <v>856</v>
      </c>
      <c r="K1922">
        <v>1210101</v>
      </c>
      <c r="L1922" t="s">
        <v>271</v>
      </c>
      <c r="O1922">
        <v>10014658</v>
      </c>
      <c r="P1922" t="s">
        <v>134</v>
      </c>
      <c r="Q1922">
        <v>0</v>
      </c>
      <c r="R1922" t="s">
        <v>254</v>
      </c>
      <c r="S1922" t="s">
        <v>7571</v>
      </c>
      <c r="T1922">
        <v>11378640</v>
      </c>
      <c r="U1922" s="16">
        <v>45356</v>
      </c>
      <c r="V1922" s="16">
        <v>45845</v>
      </c>
      <c r="W1922" s="16">
        <v>45841</v>
      </c>
      <c r="X1922">
        <v>0</v>
      </c>
      <c r="Y1922">
        <v>1290900</v>
      </c>
      <c r="Z1922" t="s">
        <v>1568</v>
      </c>
      <c r="AA1922" t="s">
        <v>248</v>
      </c>
      <c r="AB1922" t="s">
        <v>121</v>
      </c>
      <c r="AC1922" t="s">
        <v>255</v>
      </c>
      <c r="AD1922" t="s">
        <v>141</v>
      </c>
      <c r="AE1922" t="str">
        <f>IF(B1922&gt;0,IF(B1922&gt;0,(IF(B1922&lt;&gt;'PLAN SEMANAL'!$A$2,BLTOTAL!AA1922,""))),"")</f>
        <v>PERFORACIO</v>
      </c>
      <c r="AF1922" t="str">
        <f>IF(AH1922="Completo","Completo",IF(IF(B1922&gt;0,_xlfn.XLOOKUP(B1922,'Detalle reservas completas fesa'!K:K,'Detalle reservas completas fesa'!Q:Q,_xlfn.XLOOKUP(B1922,'MB25'!L:L,'MB25'!Q:Q,"Incompleto")),"")="PENDIENTE","Incompleto",IF(B1922&gt;0,_xlfn.XLOOKUP(B1922,'Detalle reservas completas fesa'!K:K,'Detalle reservas completas fesa'!Q:Q,IF(AD1922="SIN MATERIAL","Completo",IF(AD1922="COMPLETO","Completo","Incompleto"))))))</f>
        <v>Incompleto</v>
      </c>
      <c r="AG1922">
        <f>IF(B1922&gt;0,_xlfn.XLOOKUP(B1922,IW49BLTOTAL!A:A,IW49BLTOTAL!H:H),"")</f>
        <v>10</v>
      </c>
      <c r="AH1922" t="str">
        <f>IF(IFERROR(_xlfn.XLOOKUP(B1922,'Detalle custodia'!B:B,'Detalle custodia'!O:O),"")="custodia","Completo","")</f>
        <v/>
      </c>
    </row>
    <row r="1923" spans="1:34" x14ac:dyDescent="0.35">
      <c r="A1923" t="s">
        <v>406</v>
      </c>
      <c r="B1923">
        <v>6395056</v>
      </c>
      <c r="C1923" t="s">
        <v>129</v>
      </c>
      <c r="D1923" t="s">
        <v>524</v>
      </c>
      <c r="E1923" t="s">
        <v>310</v>
      </c>
      <c r="F1923" t="s">
        <v>133</v>
      </c>
      <c r="G1923" t="s">
        <v>192</v>
      </c>
      <c r="H1923" s="16">
        <v>45778</v>
      </c>
      <c r="I1923" s="16">
        <v>45808</v>
      </c>
      <c r="J1923" t="s">
        <v>3331</v>
      </c>
      <c r="K1923">
        <v>1213130</v>
      </c>
      <c r="L1923" t="s">
        <v>407</v>
      </c>
      <c r="Q1923">
        <v>12331.09</v>
      </c>
      <c r="R1923" t="s">
        <v>343</v>
      </c>
      <c r="S1923" t="s">
        <v>329</v>
      </c>
      <c r="T1923">
        <v>11376641</v>
      </c>
      <c r="U1923" s="16">
        <v>45352</v>
      </c>
      <c r="V1923" s="16">
        <v>45778</v>
      </c>
      <c r="W1923" s="16">
        <v>45774</v>
      </c>
      <c r="X1923">
        <v>12331.09</v>
      </c>
      <c r="Y1923">
        <v>1290900</v>
      </c>
      <c r="Z1923" t="s">
        <v>1568</v>
      </c>
      <c r="AA1923" t="s">
        <v>245</v>
      </c>
      <c r="AB1923" t="s">
        <v>121</v>
      </c>
      <c r="AC1923" t="s">
        <v>255</v>
      </c>
      <c r="AD1923" t="s">
        <v>135</v>
      </c>
      <c r="AE1923" t="str">
        <f>IF(B1923&gt;0,IF(B1923&gt;0,(IF(B1923&lt;&gt;'PLAN SEMANAL'!$A$2,BLTOTAL!AA1923,""))),"")</f>
        <v>ACARREO</v>
      </c>
      <c r="AF1923" t="str">
        <f>IF(AH1923="Completo","Completo",IF(IF(B1923&gt;0,_xlfn.XLOOKUP(B1923,'Detalle reservas completas fesa'!K:K,'Detalle reservas completas fesa'!Q:Q,_xlfn.XLOOKUP(B1923,'MB25'!L:L,'MB25'!Q:Q,"Incompleto")),"")="PENDIENTE","Incompleto",IF(B1923&gt;0,_xlfn.XLOOKUP(B1923,'Detalle reservas completas fesa'!K:K,'Detalle reservas completas fesa'!Q:Q,IF(AD1923="SIN MATERIAL","Completo",IF(AD1923="COMPLETO","Completo","Incompleto"))))))</f>
        <v>Incompleto</v>
      </c>
      <c r="AG1923">
        <f>IF(B1923&gt;0,_xlfn.XLOOKUP(B1923,IW49BLTOTAL!A:A,IW49BLTOTAL!H:H),"")</f>
        <v>0</v>
      </c>
      <c r="AH1923" t="str">
        <f>IF(IFERROR(_xlfn.XLOOKUP(B1923,'Detalle custodia'!B:B,'Detalle custodia'!O:O),"")="custodia","Completo","")</f>
        <v/>
      </c>
    </row>
    <row r="1924" spans="1:34" x14ac:dyDescent="0.35">
      <c r="A1924" t="s">
        <v>155</v>
      </c>
      <c r="B1924">
        <v>6389550</v>
      </c>
      <c r="C1924" t="s">
        <v>129</v>
      </c>
      <c r="D1924" t="s">
        <v>525</v>
      </c>
      <c r="E1924" t="s">
        <v>310</v>
      </c>
      <c r="F1924" t="s">
        <v>133</v>
      </c>
      <c r="G1924" t="s">
        <v>142</v>
      </c>
      <c r="H1924" s="16">
        <v>45809</v>
      </c>
      <c r="I1924" s="16">
        <v>45809</v>
      </c>
      <c r="J1924" t="s">
        <v>856</v>
      </c>
      <c r="K1924">
        <v>1215155</v>
      </c>
      <c r="L1924" t="s">
        <v>276</v>
      </c>
      <c r="O1924">
        <v>10014647</v>
      </c>
      <c r="P1924" t="s">
        <v>155</v>
      </c>
      <c r="Q1924">
        <v>0</v>
      </c>
      <c r="R1924" t="s">
        <v>343</v>
      </c>
      <c r="S1924" t="s">
        <v>343</v>
      </c>
      <c r="T1924">
        <v>11370020</v>
      </c>
      <c r="U1924" s="16">
        <v>45339</v>
      </c>
      <c r="V1924" s="16">
        <v>45809</v>
      </c>
      <c r="W1924" s="16">
        <v>45785</v>
      </c>
      <c r="X1924">
        <v>0</v>
      </c>
      <c r="Y1924">
        <v>1290900</v>
      </c>
      <c r="Z1924" t="s">
        <v>1568</v>
      </c>
      <c r="AA1924" t="s">
        <v>246</v>
      </c>
      <c r="AB1924" t="s">
        <v>121</v>
      </c>
      <c r="AC1924" t="s">
        <v>255</v>
      </c>
      <c r="AD1924" t="s">
        <v>141</v>
      </c>
      <c r="AE1924" t="str">
        <f>IF(B1924&gt;0,IF(B1924&gt;0,(IF(B1924&lt;&gt;'PLAN SEMANAL'!$A$2,BLTOTAL!AA1924,""))),"")</f>
        <v>AUXILIAR</v>
      </c>
      <c r="AF1924" t="str">
        <f>IF(AH1924="Completo","Completo",IF(IF(B1924&gt;0,_xlfn.XLOOKUP(B1924,'Detalle reservas completas fesa'!K:K,'Detalle reservas completas fesa'!Q:Q,_xlfn.XLOOKUP(B1924,'MB25'!L:L,'MB25'!Q:Q,"Incompleto")),"")="PENDIENTE","Incompleto",IF(B1924&gt;0,_xlfn.XLOOKUP(B1924,'Detalle reservas completas fesa'!K:K,'Detalle reservas completas fesa'!Q:Q,IF(AD1924="SIN MATERIAL","Completo",IF(AD1924="COMPLETO","Completo","Incompleto"))))))</f>
        <v>Incompleto</v>
      </c>
      <c r="AG1924">
        <f>IF(B1924&gt;0,_xlfn.XLOOKUP(B1924,IW49BLTOTAL!A:A,IW49BLTOTAL!H:H),"")</f>
        <v>8</v>
      </c>
      <c r="AH1924" t="str">
        <f>IF(IFERROR(_xlfn.XLOOKUP(B1924,'Detalle custodia'!B:B,'Detalle custodia'!O:O),"")="custodia","Completo","")</f>
        <v/>
      </c>
    </row>
    <row r="1925" spans="1:34" x14ac:dyDescent="0.35">
      <c r="A1925" t="s">
        <v>272</v>
      </c>
      <c r="B1925">
        <v>6388124</v>
      </c>
      <c r="C1925" t="s">
        <v>123</v>
      </c>
      <c r="D1925" t="s">
        <v>526</v>
      </c>
      <c r="E1925" t="s">
        <v>310</v>
      </c>
      <c r="F1925" t="s">
        <v>143</v>
      </c>
      <c r="G1925" t="s">
        <v>147</v>
      </c>
      <c r="H1925" s="16">
        <v>45889</v>
      </c>
      <c r="I1925" s="16">
        <v>45889</v>
      </c>
      <c r="J1925" t="s">
        <v>856</v>
      </c>
      <c r="K1925">
        <v>1210102</v>
      </c>
      <c r="L1925" t="s">
        <v>273</v>
      </c>
      <c r="O1925">
        <v>10017653</v>
      </c>
      <c r="P1925" t="s">
        <v>165</v>
      </c>
      <c r="Q1925">
        <v>0</v>
      </c>
      <c r="R1925" t="s">
        <v>349</v>
      </c>
      <c r="S1925" t="s">
        <v>296</v>
      </c>
      <c r="T1925">
        <v>11341607</v>
      </c>
      <c r="U1925" s="16">
        <v>45335</v>
      </c>
      <c r="V1925" s="16">
        <v>45889</v>
      </c>
      <c r="W1925" s="16">
        <v>45848</v>
      </c>
      <c r="X1925">
        <v>0</v>
      </c>
      <c r="Y1925">
        <v>1290900</v>
      </c>
      <c r="Z1925" t="s">
        <v>1568</v>
      </c>
      <c r="AA1925" t="s">
        <v>248</v>
      </c>
      <c r="AB1925" t="s">
        <v>121</v>
      </c>
      <c r="AC1925" t="s">
        <v>255</v>
      </c>
      <c r="AD1925" t="s">
        <v>141</v>
      </c>
      <c r="AE1925" t="str">
        <f>IF(B1925&gt;0,IF(B1925&gt;0,(IF(B1925&lt;&gt;'PLAN SEMANAL'!$A$2,BLTOTAL!AA1925,""))),"")</f>
        <v>PERFORACIO</v>
      </c>
      <c r="AF1925" t="str">
        <f>IF(AH1925="Completo","Completo",IF(IF(B1925&gt;0,_xlfn.XLOOKUP(B1925,'Detalle reservas completas fesa'!K:K,'Detalle reservas completas fesa'!Q:Q,_xlfn.XLOOKUP(B1925,'MB25'!L:L,'MB25'!Q:Q,"Incompleto")),"")="PENDIENTE","Incompleto",IF(B1925&gt;0,_xlfn.XLOOKUP(B1925,'Detalle reservas completas fesa'!K:K,'Detalle reservas completas fesa'!Q:Q,IF(AD1925="SIN MATERIAL","Completo",IF(AD1925="COMPLETO","Completo","Incompleto"))))))</f>
        <v>Incompleto</v>
      </c>
      <c r="AG1925">
        <f>IF(B1925&gt;0,_xlfn.XLOOKUP(B1925,IW49BLTOTAL!A:A,IW49BLTOTAL!H:H),"")</f>
        <v>4</v>
      </c>
      <c r="AH1925" t="str">
        <f>IF(IFERROR(_xlfn.XLOOKUP(B1925,'Detalle custodia'!B:B,'Detalle custodia'!O:O),"")="custodia","Completo","")</f>
        <v/>
      </c>
    </row>
    <row r="1926" spans="1:34" x14ac:dyDescent="0.35">
      <c r="A1926" t="s">
        <v>159</v>
      </c>
      <c r="B1926">
        <v>6385974</v>
      </c>
      <c r="C1926" t="s">
        <v>129</v>
      </c>
      <c r="D1926" t="s">
        <v>527</v>
      </c>
      <c r="E1926" t="s">
        <v>310</v>
      </c>
      <c r="F1926" t="s">
        <v>439</v>
      </c>
      <c r="G1926" t="s">
        <v>127</v>
      </c>
      <c r="H1926" s="16">
        <v>45839</v>
      </c>
      <c r="I1926" s="16">
        <v>45869</v>
      </c>
      <c r="J1926" t="s">
        <v>3476</v>
      </c>
      <c r="K1926">
        <v>1212121</v>
      </c>
      <c r="L1926" t="s">
        <v>398</v>
      </c>
      <c r="O1926">
        <v>10014599</v>
      </c>
      <c r="P1926" t="s">
        <v>159</v>
      </c>
      <c r="Q1926">
        <v>0</v>
      </c>
      <c r="R1926" t="s">
        <v>296</v>
      </c>
      <c r="S1926" t="s">
        <v>342</v>
      </c>
      <c r="T1926">
        <v>11316333</v>
      </c>
      <c r="U1926" s="16">
        <v>45330</v>
      </c>
      <c r="V1926" s="16">
        <v>45839</v>
      </c>
      <c r="W1926" s="16">
        <v>45835</v>
      </c>
      <c r="X1926">
        <v>0</v>
      </c>
      <c r="Y1926">
        <v>1290900</v>
      </c>
      <c r="Z1926" t="s">
        <v>1568</v>
      </c>
      <c r="AA1926" t="s">
        <v>247</v>
      </c>
      <c r="AB1926" t="s">
        <v>121</v>
      </c>
      <c r="AC1926" t="s">
        <v>255</v>
      </c>
      <c r="AD1926" t="s">
        <v>141</v>
      </c>
      <c r="AE1926" t="str">
        <f>IF(B1926&gt;0,IF(B1926&gt;0,(IF(B1926&lt;&gt;'PLAN SEMANAL'!$A$2,BLTOTAL!AA1926,""))),"")</f>
        <v>CARGUIO</v>
      </c>
      <c r="AF1926" t="str">
        <f>IF(AH1926="Completo","Completo",IF(IF(B1926&gt;0,_xlfn.XLOOKUP(B1926,'Detalle reservas completas fesa'!K:K,'Detalle reservas completas fesa'!Q:Q,_xlfn.XLOOKUP(B1926,'MB25'!L:L,'MB25'!Q:Q,"Incompleto")),"")="PENDIENTE","Incompleto",IF(B1926&gt;0,_xlfn.XLOOKUP(B1926,'Detalle reservas completas fesa'!K:K,'Detalle reservas completas fesa'!Q:Q,IF(AD1926="SIN MATERIAL","Completo",IF(AD1926="COMPLETO","Completo","Incompleto"))))))</f>
        <v>Completo</v>
      </c>
      <c r="AG1926">
        <f>IF(B1926&gt;0,_xlfn.XLOOKUP(B1926,IW49BLTOTAL!A:A,IW49BLTOTAL!H:H),"")</f>
        <v>8</v>
      </c>
      <c r="AH1926" t="str">
        <f>IF(IFERROR(_xlfn.XLOOKUP(B1926,'Detalle custodia'!B:B,'Detalle custodia'!O:O),"")="custodia","Completo","")</f>
        <v/>
      </c>
    </row>
    <row r="1927" spans="1:34" x14ac:dyDescent="0.35">
      <c r="A1927" t="s">
        <v>429</v>
      </c>
      <c r="B1927">
        <v>6385760</v>
      </c>
      <c r="C1927" t="s">
        <v>528</v>
      </c>
      <c r="D1927" t="s">
        <v>529</v>
      </c>
      <c r="E1927" t="s">
        <v>310</v>
      </c>
      <c r="F1927" t="s">
        <v>133</v>
      </c>
      <c r="G1927" t="s">
        <v>124</v>
      </c>
      <c r="H1927" s="16">
        <v>45809</v>
      </c>
      <c r="I1927" s="16">
        <v>45809</v>
      </c>
      <c r="J1927" t="s">
        <v>856</v>
      </c>
      <c r="K1927">
        <v>1291900</v>
      </c>
      <c r="L1927" t="s">
        <v>431</v>
      </c>
      <c r="Q1927">
        <v>0</v>
      </c>
      <c r="R1927" t="s">
        <v>343</v>
      </c>
      <c r="S1927" t="s">
        <v>347</v>
      </c>
      <c r="T1927">
        <v>11366035</v>
      </c>
      <c r="U1927" s="16">
        <v>45330</v>
      </c>
      <c r="V1927" s="16">
        <v>45809</v>
      </c>
      <c r="W1927" s="16">
        <v>45805</v>
      </c>
      <c r="X1927">
        <v>0</v>
      </c>
      <c r="Y1927">
        <v>1290900</v>
      </c>
      <c r="Z1927" t="s">
        <v>1568</v>
      </c>
      <c r="AA1927" t="s">
        <v>249</v>
      </c>
      <c r="AB1927" t="s">
        <v>121</v>
      </c>
      <c r="AC1927" t="s">
        <v>255</v>
      </c>
      <c r="AD1927" t="s">
        <v>122</v>
      </c>
      <c r="AE1927" t="str">
        <f>IF(B1927&gt;0,IF(B1927&gt;0,(IF(B1927&lt;&gt;'PLAN SEMANAL'!$A$2,BLTOTAL!AA1927,""))),"")</f>
        <v>SOPORTE</v>
      </c>
      <c r="AF1927" t="str">
        <f>IF(AH1927="Completo","Completo",IF(IF(B1927&gt;0,_xlfn.XLOOKUP(B1927,'Detalle reservas completas fesa'!K:K,'Detalle reservas completas fesa'!Q:Q,_xlfn.XLOOKUP(B1927,'MB25'!L:L,'MB25'!Q:Q,"Incompleto")),"")="PENDIENTE","Incompleto",IF(B1927&gt;0,_xlfn.XLOOKUP(B1927,'Detalle reservas completas fesa'!K:K,'Detalle reservas completas fesa'!Q:Q,IF(AD1927="SIN MATERIAL","Completo",IF(AD1927="COMPLETO","Completo","Incompleto"))))))</f>
        <v>Completo</v>
      </c>
      <c r="AG1927">
        <f>IF(B1927&gt;0,_xlfn.XLOOKUP(B1927,IW49BLTOTAL!A:A,IW49BLTOTAL!H:H),"")</f>
        <v>4</v>
      </c>
      <c r="AH1927" t="str">
        <f>IF(IFERROR(_xlfn.XLOOKUP(B1927,'Detalle custodia'!B:B,'Detalle custodia'!O:O),"")="custodia","Completo","")</f>
        <v/>
      </c>
    </row>
    <row r="1928" spans="1:34" x14ac:dyDescent="0.35">
      <c r="A1928" t="s">
        <v>134</v>
      </c>
      <c r="B1928">
        <v>6384954</v>
      </c>
      <c r="C1928" t="s">
        <v>123</v>
      </c>
      <c r="D1928" t="s">
        <v>530</v>
      </c>
      <c r="E1928" t="s">
        <v>310</v>
      </c>
      <c r="F1928" t="s">
        <v>125</v>
      </c>
      <c r="G1928" t="s">
        <v>136</v>
      </c>
      <c r="H1928" s="16">
        <v>45845</v>
      </c>
      <c r="I1928" s="16">
        <v>45845</v>
      </c>
      <c r="J1928" t="s">
        <v>856</v>
      </c>
      <c r="K1928">
        <v>1210101</v>
      </c>
      <c r="L1928" t="s">
        <v>271</v>
      </c>
      <c r="O1928">
        <v>10014658</v>
      </c>
      <c r="P1928" t="s">
        <v>134</v>
      </c>
      <c r="Q1928">
        <v>14977.6</v>
      </c>
      <c r="R1928" t="s">
        <v>342</v>
      </c>
      <c r="S1928" t="s">
        <v>342</v>
      </c>
      <c r="T1928">
        <v>11357972</v>
      </c>
      <c r="U1928" s="16">
        <v>45327</v>
      </c>
      <c r="V1928" s="16">
        <v>45845</v>
      </c>
      <c r="W1928" s="16">
        <v>45805</v>
      </c>
      <c r="X1928">
        <v>14977.6</v>
      </c>
      <c r="Y1928">
        <v>1290900</v>
      </c>
      <c r="Z1928" t="s">
        <v>1568</v>
      </c>
      <c r="AA1928" t="s">
        <v>248</v>
      </c>
      <c r="AB1928" t="s">
        <v>121</v>
      </c>
      <c r="AC1928" t="s">
        <v>255</v>
      </c>
      <c r="AD1928" t="s">
        <v>135</v>
      </c>
      <c r="AE1928" t="str">
        <f>IF(B1928&gt;0,IF(B1928&gt;0,(IF(B1928&lt;&gt;'PLAN SEMANAL'!$A$2,BLTOTAL!AA1928,""))),"")</f>
        <v>PERFORACIO</v>
      </c>
      <c r="AF1928" t="str">
        <f>IF(AH1928="Completo","Completo",IF(IF(B1928&gt;0,_xlfn.XLOOKUP(B1928,'Detalle reservas completas fesa'!K:K,'Detalle reservas completas fesa'!Q:Q,_xlfn.XLOOKUP(B1928,'MB25'!L:L,'MB25'!Q:Q,"Incompleto")),"")="PENDIENTE","Incompleto",IF(B1928&gt;0,_xlfn.XLOOKUP(B1928,'Detalle reservas completas fesa'!K:K,'Detalle reservas completas fesa'!Q:Q,IF(AD1928="SIN MATERIAL","Completo",IF(AD1928="COMPLETO","Completo","Incompleto"))))))</f>
        <v>Incompleto</v>
      </c>
      <c r="AG1928">
        <f>IF(B1928&gt;0,_xlfn.XLOOKUP(B1928,IW49BLTOTAL!A:A,IW49BLTOTAL!H:H),"")</f>
        <v>4</v>
      </c>
      <c r="AH1928" t="str">
        <f>IF(IFERROR(_xlfn.XLOOKUP(B1928,'Detalle custodia'!B:B,'Detalle custodia'!O:O),"")="custodia","Completo","")</f>
        <v/>
      </c>
    </row>
    <row r="1929" spans="1:34" x14ac:dyDescent="0.35">
      <c r="A1929" t="s">
        <v>321</v>
      </c>
      <c r="B1929">
        <v>6384559</v>
      </c>
      <c r="C1929" t="s">
        <v>138</v>
      </c>
      <c r="D1929" t="s">
        <v>180</v>
      </c>
      <c r="E1929" t="s">
        <v>310</v>
      </c>
      <c r="F1929" t="s">
        <v>379</v>
      </c>
      <c r="G1929" t="s">
        <v>136</v>
      </c>
      <c r="H1929" s="16">
        <v>45808</v>
      </c>
      <c r="I1929" s="16">
        <v>45808</v>
      </c>
      <c r="J1929" t="s">
        <v>856</v>
      </c>
      <c r="K1929">
        <v>2230130</v>
      </c>
      <c r="L1929" t="s">
        <v>322</v>
      </c>
      <c r="O1929">
        <v>10017210</v>
      </c>
      <c r="P1929" t="s">
        <v>181</v>
      </c>
      <c r="Q1929">
        <v>846.11</v>
      </c>
      <c r="R1929" t="s">
        <v>342</v>
      </c>
      <c r="S1929" t="s">
        <v>347</v>
      </c>
      <c r="T1929">
        <v>11362862</v>
      </c>
      <c r="U1929" s="16">
        <v>45326</v>
      </c>
      <c r="V1929" s="16">
        <v>45808</v>
      </c>
      <c r="W1929" s="16">
        <v>45805</v>
      </c>
      <c r="X1929">
        <v>846.11</v>
      </c>
      <c r="Y1929">
        <v>1290900</v>
      </c>
      <c r="Z1929" t="s">
        <v>1568</v>
      </c>
      <c r="AA1929" t="s">
        <v>249</v>
      </c>
      <c r="AB1929" t="s">
        <v>121</v>
      </c>
      <c r="AC1929" t="s">
        <v>255</v>
      </c>
      <c r="AD1929" t="s">
        <v>135</v>
      </c>
      <c r="AE1929" t="str">
        <f>IF(B1929&gt;0,IF(B1929&gt;0,(IF(B1929&lt;&gt;'PLAN SEMANAL'!$A$2,BLTOTAL!AA1929,""))),"")</f>
        <v>SOPORTE</v>
      </c>
      <c r="AF1929" t="str">
        <f>IF(AH1929="Completo","Completo",IF(IF(B1929&gt;0,_xlfn.XLOOKUP(B1929,'Detalle reservas completas fesa'!K:K,'Detalle reservas completas fesa'!Q:Q,_xlfn.XLOOKUP(B1929,'MB25'!L:L,'MB25'!Q:Q,"Incompleto")),"")="PENDIENTE","Incompleto",IF(B1929&gt;0,_xlfn.XLOOKUP(B1929,'Detalle reservas completas fesa'!K:K,'Detalle reservas completas fesa'!Q:Q,IF(AD1929="SIN MATERIAL","Completo",IF(AD1929="COMPLETO","Completo","Incompleto"))))))</f>
        <v>Incompleto</v>
      </c>
      <c r="AG1929">
        <f>IF(B1929&gt;0,_xlfn.XLOOKUP(B1929,IW49BLTOTAL!A:A,IW49BLTOTAL!H:H),"")</f>
        <v>4</v>
      </c>
      <c r="AH1929" t="str">
        <f>IF(IFERROR(_xlfn.XLOOKUP(B1929,'Detalle custodia'!B:B,'Detalle custodia'!O:O),"")="custodia","Completo","")</f>
        <v/>
      </c>
    </row>
    <row r="1930" spans="1:34" x14ac:dyDescent="0.35">
      <c r="A1930" t="s">
        <v>218</v>
      </c>
      <c r="B1930">
        <v>6382661</v>
      </c>
      <c r="C1930" t="s">
        <v>129</v>
      </c>
      <c r="D1930" t="s">
        <v>531</v>
      </c>
      <c r="E1930" t="s">
        <v>310</v>
      </c>
      <c r="F1930" t="s">
        <v>125</v>
      </c>
      <c r="G1930" t="s">
        <v>532</v>
      </c>
      <c r="H1930" s="16">
        <v>45839</v>
      </c>
      <c r="I1930" s="16">
        <v>45869</v>
      </c>
      <c r="J1930" t="s">
        <v>3476</v>
      </c>
      <c r="K1930">
        <v>1215150</v>
      </c>
      <c r="L1930" t="s">
        <v>279</v>
      </c>
      <c r="O1930">
        <v>10014633</v>
      </c>
      <c r="P1930" t="s">
        <v>218</v>
      </c>
      <c r="Q1930">
        <v>112823.95</v>
      </c>
      <c r="R1930" t="s">
        <v>347</v>
      </c>
      <c r="S1930" t="s">
        <v>3901</v>
      </c>
      <c r="T1930">
        <v>11363202</v>
      </c>
      <c r="U1930" s="16">
        <v>45321</v>
      </c>
      <c r="V1930" s="16">
        <v>45839</v>
      </c>
      <c r="W1930" s="16">
        <v>45835</v>
      </c>
      <c r="X1930">
        <v>112823.95</v>
      </c>
      <c r="Y1930">
        <v>1290900</v>
      </c>
      <c r="Z1930" t="s">
        <v>1568</v>
      </c>
      <c r="AA1930" t="s">
        <v>246</v>
      </c>
      <c r="AB1930" t="s">
        <v>121</v>
      </c>
      <c r="AC1930" t="s">
        <v>255</v>
      </c>
      <c r="AD1930" t="s">
        <v>135</v>
      </c>
      <c r="AE1930" t="str">
        <f>IF(B1930&gt;0,IF(B1930&gt;0,(IF(B1930&lt;&gt;'PLAN SEMANAL'!$A$2,BLTOTAL!AA1930,""))),"")</f>
        <v>AUXILIAR</v>
      </c>
      <c r="AF1930" t="str">
        <f>IF(AH1930="Completo","Completo",IF(IF(B1930&gt;0,_xlfn.XLOOKUP(B1930,'Detalle reservas completas fesa'!K:K,'Detalle reservas completas fesa'!Q:Q,_xlfn.XLOOKUP(B1930,'MB25'!L:L,'MB25'!Q:Q,"Incompleto")),"")="PENDIENTE","Incompleto",IF(B1930&gt;0,_xlfn.XLOOKUP(B1930,'Detalle reservas completas fesa'!K:K,'Detalle reservas completas fesa'!Q:Q,IF(AD1930="SIN MATERIAL","Completo",IF(AD1930="COMPLETO","Completo","Incompleto"))))))</f>
        <v>Incompleto</v>
      </c>
      <c r="AG1930">
        <f>IF(B1930&gt;0,_xlfn.XLOOKUP(B1930,IW49BLTOTAL!A:A,IW49BLTOTAL!H:H),"")</f>
        <v>0</v>
      </c>
      <c r="AH1930" t="str">
        <f>IF(IFERROR(_xlfn.XLOOKUP(B1930,'Detalle custodia'!B:B,'Detalle custodia'!O:O),"")="custodia","Completo","")</f>
        <v/>
      </c>
    </row>
    <row r="1931" spans="1:34" x14ac:dyDescent="0.35">
      <c r="A1931" t="s">
        <v>324</v>
      </c>
      <c r="B1931">
        <v>6379283</v>
      </c>
      <c r="C1931" t="s">
        <v>138</v>
      </c>
      <c r="D1931" t="s">
        <v>533</v>
      </c>
      <c r="E1931" t="s">
        <v>310</v>
      </c>
      <c r="F1931" t="s">
        <v>133</v>
      </c>
      <c r="G1931" t="s">
        <v>147</v>
      </c>
      <c r="H1931" s="16">
        <v>45808</v>
      </c>
      <c r="I1931" s="16">
        <v>45808</v>
      </c>
      <c r="J1931" t="s">
        <v>856</v>
      </c>
      <c r="K1931">
        <v>2230130</v>
      </c>
      <c r="L1931" t="s">
        <v>325</v>
      </c>
      <c r="O1931">
        <v>10015302</v>
      </c>
      <c r="P1931" t="s">
        <v>408</v>
      </c>
      <c r="Q1931">
        <v>0</v>
      </c>
      <c r="R1931" t="s">
        <v>254</v>
      </c>
      <c r="S1931" t="s">
        <v>347</v>
      </c>
      <c r="T1931">
        <v>11353211</v>
      </c>
      <c r="U1931" s="16">
        <v>45314</v>
      </c>
      <c r="V1931" s="16">
        <v>45808</v>
      </c>
      <c r="W1931" s="16">
        <v>45805</v>
      </c>
      <c r="X1931">
        <v>0</v>
      </c>
      <c r="Y1931">
        <v>1290900</v>
      </c>
      <c r="Z1931" t="s">
        <v>1568</v>
      </c>
      <c r="AA1931" t="s">
        <v>249</v>
      </c>
      <c r="AB1931" t="s">
        <v>121</v>
      </c>
      <c r="AC1931" t="s">
        <v>255</v>
      </c>
      <c r="AD1931" t="s">
        <v>141</v>
      </c>
      <c r="AE1931" t="str">
        <f>IF(B1931&gt;0,IF(B1931&gt;0,(IF(B1931&lt;&gt;'PLAN SEMANAL'!$A$2,BLTOTAL!AA1931,""))),"")</f>
        <v>SOPORTE</v>
      </c>
      <c r="AF1931" t="str">
        <f>IF(AH1931="Completo","Completo",IF(IF(B1931&gt;0,_xlfn.XLOOKUP(B1931,'Detalle reservas completas fesa'!K:K,'Detalle reservas completas fesa'!Q:Q,_xlfn.XLOOKUP(B1931,'MB25'!L:L,'MB25'!Q:Q,"Incompleto")),"")="PENDIENTE","Incompleto",IF(B1931&gt;0,_xlfn.XLOOKUP(B1931,'Detalle reservas completas fesa'!K:K,'Detalle reservas completas fesa'!Q:Q,IF(AD1931="SIN MATERIAL","Completo",IF(AD1931="COMPLETO","Completo","Incompleto"))))))</f>
        <v>Incompleto</v>
      </c>
      <c r="AG1931">
        <f>IF(B1931&gt;0,_xlfn.XLOOKUP(B1931,IW49BLTOTAL!A:A,IW49BLTOTAL!H:H),"")</f>
        <v>0</v>
      </c>
      <c r="AH1931" t="str">
        <f>IF(IFERROR(_xlfn.XLOOKUP(B1931,'Detalle custodia'!B:B,'Detalle custodia'!O:O),"")="custodia","Completo","")</f>
        <v/>
      </c>
    </row>
    <row r="1932" spans="1:34" x14ac:dyDescent="0.35">
      <c r="A1932" t="s">
        <v>175</v>
      </c>
      <c r="B1932">
        <v>6378180</v>
      </c>
      <c r="C1932" t="s">
        <v>138</v>
      </c>
      <c r="D1932" t="s">
        <v>174</v>
      </c>
      <c r="E1932" t="s">
        <v>310</v>
      </c>
      <c r="F1932" t="s">
        <v>125</v>
      </c>
      <c r="G1932" t="s">
        <v>423</v>
      </c>
      <c r="H1932" s="16">
        <v>45809</v>
      </c>
      <c r="I1932" s="16">
        <v>45809</v>
      </c>
      <c r="J1932" t="s">
        <v>856</v>
      </c>
      <c r="K1932">
        <v>1215158</v>
      </c>
      <c r="L1932" t="s">
        <v>394</v>
      </c>
      <c r="O1932">
        <v>10017395</v>
      </c>
      <c r="P1932" t="s">
        <v>175</v>
      </c>
      <c r="Q1932">
        <v>6329.28</v>
      </c>
      <c r="R1932" t="s">
        <v>254</v>
      </c>
      <c r="S1932" t="s">
        <v>347</v>
      </c>
      <c r="T1932">
        <v>11358553</v>
      </c>
      <c r="U1932" s="16">
        <v>45311</v>
      </c>
      <c r="V1932" s="16">
        <v>45809</v>
      </c>
      <c r="W1932" s="16">
        <v>45805</v>
      </c>
      <c r="X1932">
        <v>6329.28</v>
      </c>
      <c r="Y1932">
        <v>1290900</v>
      </c>
      <c r="Z1932" t="s">
        <v>1568</v>
      </c>
      <c r="AA1932" t="s">
        <v>249</v>
      </c>
      <c r="AB1932" t="s">
        <v>121</v>
      </c>
      <c r="AC1932" t="s">
        <v>255</v>
      </c>
      <c r="AD1932" t="s">
        <v>141</v>
      </c>
      <c r="AE1932" t="str">
        <f>IF(B1932&gt;0,IF(B1932&gt;0,(IF(B1932&lt;&gt;'PLAN SEMANAL'!$A$2,BLTOTAL!AA1932,""))),"")</f>
        <v>SOPORTE</v>
      </c>
      <c r="AF1932" t="str">
        <f>IF(AH1932="Completo","Completo",IF(IF(B1932&gt;0,_xlfn.XLOOKUP(B1932,'Detalle reservas completas fesa'!K:K,'Detalle reservas completas fesa'!Q:Q,_xlfn.XLOOKUP(B1932,'MB25'!L:L,'MB25'!Q:Q,"Incompleto")),"")="PENDIENTE","Incompleto",IF(B1932&gt;0,_xlfn.XLOOKUP(B1932,'Detalle reservas completas fesa'!K:K,'Detalle reservas completas fesa'!Q:Q,IF(AD1932="SIN MATERIAL","Completo",IF(AD1932="COMPLETO","Completo","Incompleto"))))))</f>
        <v>Incompleto</v>
      </c>
      <c r="AG1932">
        <f>IF(B1932&gt;0,_xlfn.XLOOKUP(B1932,IW49BLTOTAL!A:A,IW49BLTOTAL!H:H),"")</f>
        <v>0</v>
      </c>
      <c r="AH1932" t="str">
        <f>IF(IFERROR(_xlfn.XLOOKUP(B1932,'Detalle custodia'!B:B,'Detalle custodia'!O:O),"")="custodia","Completo","")</f>
        <v/>
      </c>
    </row>
    <row r="1933" spans="1:34" x14ac:dyDescent="0.35">
      <c r="A1933" t="s">
        <v>160</v>
      </c>
      <c r="B1933">
        <v>6378106</v>
      </c>
      <c r="C1933" t="s">
        <v>129</v>
      </c>
      <c r="D1933" t="s">
        <v>534</v>
      </c>
      <c r="E1933" t="s">
        <v>310</v>
      </c>
      <c r="F1933" t="s">
        <v>133</v>
      </c>
      <c r="G1933" t="s">
        <v>147</v>
      </c>
      <c r="H1933" s="16">
        <v>45873</v>
      </c>
      <c r="I1933" s="16">
        <v>45873</v>
      </c>
      <c r="J1933" t="s">
        <v>856</v>
      </c>
      <c r="K1933">
        <v>1212121</v>
      </c>
      <c r="L1933" t="s">
        <v>346</v>
      </c>
      <c r="O1933">
        <v>10014598</v>
      </c>
      <c r="P1933" t="s">
        <v>160</v>
      </c>
      <c r="Q1933">
        <v>0</v>
      </c>
      <c r="R1933" t="s">
        <v>342</v>
      </c>
      <c r="S1933" t="s">
        <v>342</v>
      </c>
      <c r="T1933">
        <v>11297594</v>
      </c>
      <c r="U1933" s="16">
        <v>45311</v>
      </c>
      <c r="V1933" s="16">
        <v>45873</v>
      </c>
      <c r="W1933" s="16">
        <v>45835</v>
      </c>
      <c r="X1933">
        <v>0</v>
      </c>
      <c r="Y1933">
        <v>1290900</v>
      </c>
      <c r="Z1933" t="s">
        <v>1568</v>
      </c>
      <c r="AA1933" t="s">
        <v>247</v>
      </c>
      <c r="AB1933" t="s">
        <v>121</v>
      </c>
      <c r="AC1933" t="s">
        <v>255</v>
      </c>
      <c r="AD1933" t="s">
        <v>141</v>
      </c>
      <c r="AE1933" t="str">
        <f>IF(B1933&gt;0,IF(B1933&gt;0,(IF(B1933&lt;&gt;'PLAN SEMANAL'!$A$2,BLTOTAL!AA1933,""))),"")</f>
        <v>CARGUIO</v>
      </c>
      <c r="AF1933" t="str">
        <f>IF(AH1933="Completo","Completo",IF(IF(B1933&gt;0,_xlfn.XLOOKUP(B1933,'Detalle reservas completas fesa'!K:K,'Detalle reservas completas fesa'!Q:Q,_xlfn.XLOOKUP(B1933,'MB25'!L:L,'MB25'!Q:Q,"Incompleto")),"")="PENDIENTE","Incompleto",IF(B1933&gt;0,_xlfn.XLOOKUP(B1933,'Detalle reservas completas fesa'!K:K,'Detalle reservas completas fesa'!Q:Q,IF(AD1933="SIN MATERIAL","Completo",IF(AD1933="COMPLETO","Completo","Incompleto"))))))</f>
        <v>Incompleto</v>
      </c>
      <c r="AG1933">
        <f>IF(B1933&gt;0,_xlfn.XLOOKUP(B1933,IW49BLTOTAL!A:A,IW49BLTOTAL!H:H),"")</f>
        <v>4</v>
      </c>
      <c r="AH1933" t="str">
        <f>IF(IFERROR(_xlfn.XLOOKUP(B1933,'Detalle custodia'!B:B,'Detalle custodia'!O:O),"")="custodia","Completo","")</f>
        <v/>
      </c>
    </row>
    <row r="1934" spans="1:34" x14ac:dyDescent="0.35">
      <c r="A1934" t="s">
        <v>257</v>
      </c>
      <c r="B1934">
        <v>6377112</v>
      </c>
      <c r="C1934" t="s">
        <v>138</v>
      </c>
      <c r="D1934" t="s">
        <v>535</v>
      </c>
      <c r="E1934" t="s">
        <v>310</v>
      </c>
      <c r="F1934" t="s">
        <v>133</v>
      </c>
      <c r="G1934" t="s">
        <v>147</v>
      </c>
      <c r="H1934" s="16">
        <v>45809</v>
      </c>
      <c r="I1934" s="16">
        <v>45838</v>
      </c>
      <c r="J1934" t="s">
        <v>3478</v>
      </c>
      <c r="K1934">
        <v>1216100</v>
      </c>
      <c r="L1934" t="s">
        <v>258</v>
      </c>
      <c r="O1934">
        <v>10017883</v>
      </c>
      <c r="P1934" t="s">
        <v>261</v>
      </c>
      <c r="Q1934">
        <v>0</v>
      </c>
      <c r="R1934" t="s">
        <v>342</v>
      </c>
      <c r="S1934" t="s">
        <v>347</v>
      </c>
      <c r="T1934">
        <v>11353239</v>
      </c>
      <c r="U1934" s="16">
        <v>45309</v>
      </c>
      <c r="V1934" s="16">
        <v>45809</v>
      </c>
      <c r="W1934" s="16">
        <v>45805</v>
      </c>
      <c r="X1934">
        <v>0</v>
      </c>
      <c r="Y1934">
        <v>1290900</v>
      </c>
      <c r="Z1934" t="s">
        <v>1568</v>
      </c>
      <c r="AA1934" t="s">
        <v>249</v>
      </c>
      <c r="AB1934" t="s">
        <v>121</v>
      </c>
      <c r="AC1934" t="s">
        <v>255</v>
      </c>
      <c r="AD1934" t="s">
        <v>141</v>
      </c>
      <c r="AE1934" t="str">
        <f>IF(B1934&gt;0,IF(B1934&gt;0,(IF(B1934&lt;&gt;'PLAN SEMANAL'!$A$2,BLTOTAL!AA1934,""))),"")</f>
        <v>SOPORTE</v>
      </c>
      <c r="AF1934" t="str">
        <f>IF(AH1934="Completo","Completo",IF(IF(B1934&gt;0,_xlfn.XLOOKUP(B1934,'Detalle reservas completas fesa'!K:K,'Detalle reservas completas fesa'!Q:Q,_xlfn.XLOOKUP(B1934,'MB25'!L:L,'MB25'!Q:Q,"Incompleto")),"")="PENDIENTE","Incompleto",IF(B1934&gt;0,_xlfn.XLOOKUP(B1934,'Detalle reservas completas fesa'!K:K,'Detalle reservas completas fesa'!Q:Q,IF(AD1934="SIN MATERIAL","Completo",IF(AD1934="COMPLETO","Completo","Incompleto"))))))</f>
        <v>Completo</v>
      </c>
      <c r="AG1934">
        <f>IF(B1934&gt;0,_xlfn.XLOOKUP(B1934,IW49BLTOTAL!A:A,IW49BLTOTAL!H:H),"")</f>
        <v>0</v>
      </c>
      <c r="AH1934" t="str">
        <f>IF(IFERROR(_xlfn.XLOOKUP(B1934,'Detalle custodia'!B:B,'Detalle custodia'!O:O),"")="custodia","Completo","")</f>
        <v/>
      </c>
    </row>
    <row r="1935" spans="1:34" x14ac:dyDescent="0.35">
      <c r="A1935" t="s">
        <v>337</v>
      </c>
      <c r="B1935">
        <v>6376882</v>
      </c>
      <c r="C1935" t="s">
        <v>129</v>
      </c>
      <c r="D1935" t="s">
        <v>536</v>
      </c>
      <c r="E1935" t="s">
        <v>310</v>
      </c>
      <c r="F1935" t="s">
        <v>133</v>
      </c>
      <c r="G1935" t="s">
        <v>147</v>
      </c>
      <c r="H1935" s="16">
        <v>45873</v>
      </c>
      <c r="I1935" s="16">
        <v>45873</v>
      </c>
      <c r="J1935" t="s">
        <v>856</v>
      </c>
      <c r="K1935">
        <v>1212121</v>
      </c>
      <c r="L1935" t="s">
        <v>338</v>
      </c>
      <c r="O1935">
        <v>10014600</v>
      </c>
      <c r="P1935" t="s">
        <v>337</v>
      </c>
      <c r="Q1935">
        <v>0</v>
      </c>
      <c r="R1935" t="s">
        <v>349</v>
      </c>
      <c r="S1935" t="s">
        <v>342</v>
      </c>
      <c r="T1935">
        <v>11355158</v>
      </c>
      <c r="U1935" s="16">
        <v>45308</v>
      </c>
      <c r="V1935" s="16">
        <v>45873</v>
      </c>
      <c r="W1935" s="16">
        <v>45835</v>
      </c>
      <c r="X1935">
        <v>0</v>
      </c>
      <c r="Y1935">
        <v>1290900</v>
      </c>
      <c r="Z1935" t="s">
        <v>1568</v>
      </c>
      <c r="AA1935" t="s">
        <v>247</v>
      </c>
      <c r="AB1935" t="s">
        <v>121</v>
      </c>
      <c r="AC1935" t="s">
        <v>255</v>
      </c>
      <c r="AD1935" t="s">
        <v>141</v>
      </c>
      <c r="AE1935" t="str">
        <f>IF(B1935&gt;0,IF(B1935&gt;0,(IF(B1935&lt;&gt;'PLAN SEMANAL'!$A$2,BLTOTAL!AA1935,""))),"")</f>
        <v>CARGUIO</v>
      </c>
      <c r="AF1935" t="str">
        <f>IF(AH1935="Completo","Completo",IF(IF(B1935&gt;0,_xlfn.XLOOKUP(B1935,'Detalle reservas completas fesa'!K:K,'Detalle reservas completas fesa'!Q:Q,_xlfn.XLOOKUP(B1935,'MB25'!L:L,'MB25'!Q:Q,"Incompleto")),"")="PENDIENTE","Incompleto",IF(B1935&gt;0,_xlfn.XLOOKUP(B1935,'Detalle reservas completas fesa'!K:K,'Detalle reservas completas fesa'!Q:Q,IF(AD1935="SIN MATERIAL","Completo",IF(AD1935="COMPLETO","Completo","Incompleto"))))))</f>
        <v>Incompleto</v>
      </c>
      <c r="AG1935">
        <f>IF(B1935&gt;0,_xlfn.XLOOKUP(B1935,IW49BLTOTAL!A:A,IW49BLTOTAL!H:H),"")</f>
        <v>24</v>
      </c>
      <c r="AH1935" t="str">
        <f>IF(IFERROR(_xlfn.XLOOKUP(B1935,'Detalle custodia'!B:B,'Detalle custodia'!O:O),"")="custodia","Completo","")</f>
        <v/>
      </c>
    </row>
    <row r="1936" spans="1:34" x14ac:dyDescent="0.35">
      <c r="A1936" t="s">
        <v>159</v>
      </c>
      <c r="B1936">
        <v>6376860</v>
      </c>
      <c r="C1936" t="s">
        <v>129</v>
      </c>
      <c r="D1936" t="s">
        <v>5630</v>
      </c>
      <c r="E1936" t="s">
        <v>310</v>
      </c>
      <c r="F1936" t="s">
        <v>133</v>
      </c>
      <c r="G1936" t="s">
        <v>192</v>
      </c>
      <c r="H1936" s="16">
        <v>45873</v>
      </c>
      <c r="I1936" s="16">
        <v>45873</v>
      </c>
      <c r="J1936" t="s">
        <v>856</v>
      </c>
      <c r="K1936">
        <v>1212121</v>
      </c>
      <c r="L1936" t="s">
        <v>398</v>
      </c>
      <c r="O1936">
        <v>10014599</v>
      </c>
      <c r="P1936" t="s">
        <v>159</v>
      </c>
      <c r="Q1936">
        <v>45185.599999999999</v>
      </c>
      <c r="R1936" t="s">
        <v>349</v>
      </c>
      <c r="S1936" t="s">
        <v>342</v>
      </c>
      <c r="T1936">
        <v>11355155</v>
      </c>
      <c r="U1936" s="16">
        <v>45308</v>
      </c>
      <c r="V1936" s="16">
        <v>45873</v>
      </c>
      <c r="W1936" s="16">
        <v>45835</v>
      </c>
      <c r="X1936">
        <v>45185.599999999999</v>
      </c>
      <c r="Y1936">
        <v>1290900</v>
      </c>
      <c r="Z1936" t="s">
        <v>1568</v>
      </c>
      <c r="AA1936" t="s">
        <v>247</v>
      </c>
      <c r="AB1936" t="s">
        <v>121</v>
      </c>
      <c r="AC1936" t="s">
        <v>255</v>
      </c>
      <c r="AD1936" t="s">
        <v>135</v>
      </c>
      <c r="AE1936" t="str">
        <f>IF(B1936&gt;0,IF(B1936&gt;0,(IF(B1936&lt;&gt;'PLAN SEMANAL'!$A$2,BLTOTAL!AA1936,""))),"")</f>
        <v>CARGUIO</v>
      </c>
      <c r="AF1936" t="str">
        <f>IF(AH1936="Completo","Completo",IF(IF(B1936&gt;0,_xlfn.XLOOKUP(B1936,'Detalle reservas completas fesa'!K:K,'Detalle reservas completas fesa'!Q:Q,_xlfn.XLOOKUP(B1936,'MB25'!L:L,'MB25'!Q:Q,"Incompleto")),"")="PENDIENTE","Incompleto",IF(B1936&gt;0,_xlfn.XLOOKUP(B1936,'Detalle reservas completas fesa'!K:K,'Detalle reservas completas fesa'!Q:Q,IF(AD1936="SIN MATERIAL","Completo",IF(AD1936="COMPLETO","Completo","Incompleto"))))))</f>
        <v>Incompleto</v>
      </c>
      <c r="AG1936">
        <f>IF(B1936&gt;0,_xlfn.XLOOKUP(B1936,IW49BLTOTAL!A:A,IW49BLTOTAL!H:H),"")</f>
        <v>24</v>
      </c>
      <c r="AH1936" t="str">
        <f>IF(IFERROR(_xlfn.XLOOKUP(B1936,'Detalle custodia'!B:B,'Detalle custodia'!O:O),"")="custodia","Completo","")</f>
        <v/>
      </c>
    </row>
    <row r="1937" spans="1:34" x14ac:dyDescent="0.35">
      <c r="A1937" t="s">
        <v>128</v>
      </c>
      <c r="B1937">
        <v>6375383</v>
      </c>
      <c r="C1937" t="s">
        <v>123</v>
      </c>
      <c r="D1937" t="s">
        <v>537</v>
      </c>
      <c r="E1937" t="s">
        <v>310</v>
      </c>
      <c r="F1937" t="s">
        <v>133</v>
      </c>
      <c r="G1937" t="s">
        <v>147</v>
      </c>
      <c r="H1937" s="16">
        <v>45889</v>
      </c>
      <c r="I1937" s="16">
        <v>45889</v>
      </c>
      <c r="J1937" t="s">
        <v>856</v>
      </c>
      <c r="K1937">
        <v>1210100</v>
      </c>
      <c r="L1937" t="s">
        <v>390</v>
      </c>
      <c r="O1937">
        <v>10014594</v>
      </c>
      <c r="P1937" t="s">
        <v>128</v>
      </c>
      <c r="Q1937">
        <v>0</v>
      </c>
      <c r="R1937" t="s">
        <v>342</v>
      </c>
      <c r="S1937" t="s">
        <v>296</v>
      </c>
      <c r="T1937">
        <v>11315142</v>
      </c>
      <c r="U1937" s="16">
        <v>45303</v>
      </c>
      <c r="V1937" s="16">
        <v>45889</v>
      </c>
      <c r="W1937" s="16">
        <v>45848</v>
      </c>
      <c r="X1937">
        <v>0</v>
      </c>
      <c r="Y1937">
        <v>1290900</v>
      </c>
      <c r="Z1937" t="s">
        <v>1568</v>
      </c>
      <c r="AA1937" t="s">
        <v>248</v>
      </c>
      <c r="AB1937" t="s">
        <v>121</v>
      </c>
      <c r="AC1937" t="s">
        <v>255</v>
      </c>
      <c r="AD1937" t="s">
        <v>141</v>
      </c>
      <c r="AE1937" t="str">
        <f>IF(B1937&gt;0,IF(B1937&gt;0,(IF(B1937&lt;&gt;'PLAN SEMANAL'!$A$2,BLTOTAL!AA1937,""))),"")</f>
        <v>PERFORACIO</v>
      </c>
      <c r="AF1937" t="str">
        <f>IF(AH1937="Completo","Completo",IF(IF(B1937&gt;0,_xlfn.XLOOKUP(B1937,'Detalle reservas completas fesa'!K:K,'Detalle reservas completas fesa'!Q:Q,_xlfn.XLOOKUP(B1937,'MB25'!L:L,'MB25'!Q:Q,"Incompleto")),"")="PENDIENTE","Incompleto",IF(B1937&gt;0,_xlfn.XLOOKUP(B1937,'Detalle reservas completas fesa'!K:K,'Detalle reservas completas fesa'!Q:Q,IF(AD1937="SIN MATERIAL","Completo",IF(AD1937="COMPLETO","Completo","Incompleto"))))))</f>
        <v>Incompleto</v>
      </c>
      <c r="AG1937">
        <f>IF(B1937&gt;0,_xlfn.XLOOKUP(B1937,IW49BLTOTAL!A:A,IW49BLTOTAL!H:H),"")</f>
        <v>0</v>
      </c>
      <c r="AH1937" t="str">
        <f>IF(IFERROR(_xlfn.XLOOKUP(B1937,'Detalle custodia'!B:B,'Detalle custodia'!O:O),"")="custodia","Completo","")</f>
        <v/>
      </c>
    </row>
    <row r="1938" spans="1:34" x14ac:dyDescent="0.35">
      <c r="A1938" t="s">
        <v>202</v>
      </c>
      <c r="B1938">
        <v>6374807</v>
      </c>
      <c r="C1938" t="s">
        <v>129</v>
      </c>
      <c r="D1938" t="s">
        <v>3387</v>
      </c>
      <c r="E1938" t="s">
        <v>310</v>
      </c>
      <c r="F1938" t="s">
        <v>125</v>
      </c>
      <c r="G1938" t="s">
        <v>416</v>
      </c>
      <c r="H1938" s="16">
        <v>45839</v>
      </c>
      <c r="I1938" s="16">
        <v>45869</v>
      </c>
      <c r="J1938" t="s">
        <v>3476</v>
      </c>
      <c r="K1938">
        <v>1213130</v>
      </c>
      <c r="L1938" t="s">
        <v>396</v>
      </c>
      <c r="M1938" s="16">
        <v>45349</v>
      </c>
      <c r="O1938">
        <v>10014615</v>
      </c>
      <c r="P1938" t="s">
        <v>202</v>
      </c>
      <c r="Q1938">
        <v>16245.88</v>
      </c>
      <c r="R1938" t="s">
        <v>343</v>
      </c>
      <c r="S1938" t="s">
        <v>3901</v>
      </c>
      <c r="T1938">
        <v>11344807</v>
      </c>
      <c r="U1938" s="16">
        <v>45301</v>
      </c>
      <c r="V1938" s="16">
        <v>45839</v>
      </c>
      <c r="W1938" s="16">
        <v>45835</v>
      </c>
      <c r="X1938">
        <v>16245.88</v>
      </c>
      <c r="Y1938">
        <v>1290900</v>
      </c>
      <c r="Z1938" t="s">
        <v>1568</v>
      </c>
      <c r="AA1938" t="s">
        <v>245</v>
      </c>
      <c r="AB1938" t="s">
        <v>121</v>
      </c>
      <c r="AC1938" t="s">
        <v>255</v>
      </c>
      <c r="AD1938" t="s">
        <v>135</v>
      </c>
      <c r="AE1938" t="str">
        <f>IF(B1938&gt;0,IF(B1938&gt;0,(IF(B1938&lt;&gt;'PLAN SEMANAL'!$A$2,BLTOTAL!AA1938,""))),"")</f>
        <v>ACARREO</v>
      </c>
      <c r="AF1938" t="str">
        <f>IF(AH1938="Completo","Completo",IF(IF(B1938&gt;0,_xlfn.XLOOKUP(B1938,'Detalle reservas completas fesa'!K:K,'Detalle reservas completas fesa'!Q:Q,_xlfn.XLOOKUP(B1938,'MB25'!L:L,'MB25'!Q:Q,"Incompleto")),"")="PENDIENTE","Incompleto",IF(B1938&gt;0,_xlfn.XLOOKUP(B1938,'Detalle reservas completas fesa'!K:K,'Detalle reservas completas fesa'!Q:Q,IF(AD1938="SIN MATERIAL","Completo",IF(AD1938="COMPLETO","Completo","Incompleto"))))))</f>
        <v>Incompleto</v>
      </c>
      <c r="AG1938">
        <f>IF(B1938&gt;0,_xlfn.XLOOKUP(B1938,IW49BLTOTAL!A:A,IW49BLTOTAL!H:H),"")</f>
        <v>48</v>
      </c>
      <c r="AH1938" t="str">
        <f>IF(IFERROR(_xlfn.XLOOKUP(B1938,'Detalle custodia'!B:B,'Detalle custodia'!O:O),"")="custodia","Completo","")</f>
        <v/>
      </c>
    </row>
    <row r="1939" spans="1:34" x14ac:dyDescent="0.35">
      <c r="A1939" t="s">
        <v>209</v>
      </c>
      <c r="B1939">
        <v>6374713</v>
      </c>
      <c r="C1939" t="s">
        <v>129</v>
      </c>
      <c r="D1939" t="s">
        <v>539</v>
      </c>
      <c r="E1939" t="s">
        <v>310</v>
      </c>
      <c r="F1939" t="s">
        <v>133</v>
      </c>
      <c r="G1939" t="s">
        <v>147</v>
      </c>
      <c r="H1939" s="16">
        <v>45809</v>
      </c>
      <c r="I1939" s="16">
        <v>45809</v>
      </c>
      <c r="J1939" t="s">
        <v>856</v>
      </c>
      <c r="K1939">
        <v>1215152</v>
      </c>
      <c r="L1939" t="s">
        <v>280</v>
      </c>
      <c r="O1939">
        <v>10014630</v>
      </c>
      <c r="P1939" t="s">
        <v>209</v>
      </c>
      <c r="Q1939">
        <v>0</v>
      </c>
      <c r="R1939" t="s">
        <v>343</v>
      </c>
      <c r="S1939" t="s">
        <v>343</v>
      </c>
      <c r="T1939">
        <v>11342345</v>
      </c>
      <c r="U1939" s="16">
        <v>45301</v>
      </c>
      <c r="V1939" s="16">
        <v>45809</v>
      </c>
      <c r="W1939" s="16">
        <v>45776</v>
      </c>
      <c r="X1939">
        <v>0</v>
      </c>
      <c r="Y1939">
        <v>1290900</v>
      </c>
      <c r="Z1939" t="s">
        <v>1568</v>
      </c>
      <c r="AA1939" t="s">
        <v>246</v>
      </c>
      <c r="AB1939" t="s">
        <v>121</v>
      </c>
      <c r="AC1939" t="s">
        <v>255</v>
      </c>
      <c r="AD1939" t="s">
        <v>141</v>
      </c>
      <c r="AE1939" t="str">
        <f>IF(B1939&gt;0,IF(B1939&gt;0,(IF(B1939&lt;&gt;'PLAN SEMANAL'!$A$2,BLTOTAL!AA1939,""))),"")</f>
        <v>AUXILIAR</v>
      </c>
      <c r="AF1939" t="str">
        <f>IF(AH1939="Completo","Completo",IF(IF(B1939&gt;0,_xlfn.XLOOKUP(B1939,'Detalle reservas completas fesa'!K:K,'Detalle reservas completas fesa'!Q:Q,_xlfn.XLOOKUP(B1939,'MB25'!L:L,'MB25'!Q:Q,"Incompleto")),"")="PENDIENTE","Incompleto",IF(B1939&gt;0,_xlfn.XLOOKUP(B1939,'Detalle reservas completas fesa'!K:K,'Detalle reservas completas fesa'!Q:Q,IF(AD1939="SIN MATERIAL","Completo",IF(AD1939="COMPLETO","Completo","Incompleto"))))))</f>
        <v>Incompleto</v>
      </c>
      <c r="AG1939">
        <f>IF(B1939&gt;0,_xlfn.XLOOKUP(B1939,IW49BLTOTAL!A:A,IW49BLTOTAL!H:H),"")</f>
        <v>3</v>
      </c>
      <c r="AH1939" t="str">
        <f>IF(IFERROR(_xlfn.XLOOKUP(B1939,'Detalle custodia'!B:B,'Detalle custodia'!O:O),"")="custodia","Completo","")</f>
        <v/>
      </c>
    </row>
    <row r="1940" spans="1:34" x14ac:dyDescent="0.35">
      <c r="A1940" t="s">
        <v>178</v>
      </c>
      <c r="B1940">
        <v>6374705</v>
      </c>
      <c r="C1940" t="s">
        <v>129</v>
      </c>
      <c r="D1940" t="s">
        <v>540</v>
      </c>
      <c r="E1940" t="s">
        <v>310</v>
      </c>
      <c r="F1940" t="s">
        <v>133</v>
      </c>
      <c r="G1940" t="s">
        <v>132</v>
      </c>
      <c r="H1940" s="16">
        <v>45809</v>
      </c>
      <c r="I1940" s="16">
        <v>45809</v>
      </c>
      <c r="J1940" t="s">
        <v>856</v>
      </c>
      <c r="K1940">
        <v>1215154</v>
      </c>
      <c r="L1940" t="s">
        <v>392</v>
      </c>
      <c r="O1940">
        <v>10014644</v>
      </c>
      <c r="P1940" t="s">
        <v>178</v>
      </c>
      <c r="Q1940">
        <v>0</v>
      </c>
      <c r="R1940" t="s">
        <v>343</v>
      </c>
      <c r="S1940" t="s">
        <v>343</v>
      </c>
      <c r="T1940">
        <v>11341202</v>
      </c>
      <c r="U1940" s="16">
        <v>45301</v>
      </c>
      <c r="V1940" s="16">
        <v>45809</v>
      </c>
      <c r="W1940" s="16">
        <v>45776</v>
      </c>
      <c r="X1940">
        <v>0</v>
      </c>
      <c r="Y1940">
        <v>1290900</v>
      </c>
      <c r="Z1940" t="s">
        <v>1568</v>
      </c>
      <c r="AA1940" t="s">
        <v>246</v>
      </c>
      <c r="AB1940" t="s">
        <v>121</v>
      </c>
      <c r="AC1940" t="s">
        <v>255</v>
      </c>
      <c r="AD1940" t="s">
        <v>141</v>
      </c>
      <c r="AE1940" t="str">
        <f>IF(B1940&gt;0,IF(B1940&gt;0,(IF(B1940&lt;&gt;'PLAN SEMANAL'!$A$2,BLTOTAL!AA1940,""))),"")</f>
        <v>AUXILIAR</v>
      </c>
      <c r="AF1940" t="str">
        <f>IF(AH1940="Completo","Completo",IF(IF(B1940&gt;0,_xlfn.XLOOKUP(B1940,'Detalle reservas completas fesa'!K:K,'Detalle reservas completas fesa'!Q:Q,_xlfn.XLOOKUP(B1940,'MB25'!L:L,'MB25'!Q:Q,"Incompleto")),"")="PENDIENTE","Incompleto",IF(B1940&gt;0,_xlfn.XLOOKUP(B1940,'Detalle reservas completas fesa'!K:K,'Detalle reservas completas fesa'!Q:Q,IF(AD1940="SIN MATERIAL","Completo",IF(AD1940="COMPLETO","Completo","Incompleto"))))))</f>
        <v>Incompleto</v>
      </c>
      <c r="AG1940">
        <f>IF(B1940&gt;0,_xlfn.XLOOKUP(B1940,IW49BLTOTAL!A:A,IW49BLTOTAL!H:H),"")</f>
        <v>3</v>
      </c>
      <c r="AH1940" t="str">
        <f>IF(IFERROR(_xlfn.XLOOKUP(B1940,'Detalle custodia'!B:B,'Detalle custodia'!O:O),"")="custodia","Completo","")</f>
        <v/>
      </c>
    </row>
    <row r="1941" spans="1:34" x14ac:dyDescent="0.35">
      <c r="A1941" t="s">
        <v>178</v>
      </c>
      <c r="B1941">
        <v>6374704</v>
      </c>
      <c r="C1941" t="s">
        <v>129</v>
      </c>
      <c r="D1941" t="s">
        <v>541</v>
      </c>
      <c r="E1941" t="s">
        <v>310</v>
      </c>
      <c r="F1941" t="s">
        <v>133</v>
      </c>
      <c r="G1941" t="s">
        <v>147</v>
      </c>
      <c r="H1941" s="16">
        <v>45809</v>
      </c>
      <c r="I1941" s="16">
        <v>45809</v>
      </c>
      <c r="J1941" t="s">
        <v>856</v>
      </c>
      <c r="K1941">
        <v>1215154</v>
      </c>
      <c r="L1941" t="s">
        <v>392</v>
      </c>
      <c r="O1941">
        <v>10014644</v>
      </c>
      <c r="P1941" t="s">
        <v>178</v>
      </c>
      <c r="Q1941">
        <v>0</v>
      </c>
      <c r="R1941" t="s">
        <v>343</v>
      </c>
      <c r="S1941" t="s">
        <v>343</v>
      </c>
      <c r="T1941">
        <v>11341198</v>
      </c>
      <c r="U1941" s="16">
        <v>45301</v>
      </c>
      <c r="V1941" s="16">
        <v>45809</v>
      </c>
      <c r="W1941" s="16">
        <v>45776</v>
      </c>
      <c r="X1941">
        <v>0</v>
      </c>
      <c r="Y1941">
        <v>1290900</v>
      </c>
      <c r="Z1941" t="s">
        <v>1568</v>
      </c>
      <c r="AA1941" t="s">
        <v>246</v>
      </c>
      <c r="AB1941" t="s">
        <v>121</v>
      </c>
      <c r="AC1941" t="s">
        <v>255</v>
      </c>
      <c r="AD1941" t="s">
        <v>141</v>
      </c>
      <c r="AE1941" t="str">
        <f>IF(B1941&gt;0,IF(B1941&gt;0,(IF(B1941&lt;&gt;'PLAN SEMANAL'!$A$2,BLTOTAL!AA1941,""))),"")</f>
        <v>AUXILIAR</v>
      </c>
      <c r="AF1941" t="str">
        <f>IF(AH1941="Completo","Completo",IF(IF(B1941&gt;0,_xlfn.XLOOKUP(B1941,'Detalle reservas completas fesa'!K:K,'Detalle reservas completas fesa'!Q:Q,_xlfn.XLOOKUP(B1941,'MB25'!L:L,'MB25'!Q:Q,"Incompleto")),"")="PENDIENTE","Incompleto",IF(B1941&gt;0,_xlfn.XLOOKUP(B1941,'Detalle reservas completas fesa'!K:K,'Detalle reservas completas fesa'!Q:Q,IF(AD1941="SIN MATERIAL","Completo",IF(AD1941="COMPLETO","Completo","Incompleto"))))))</f>
        <v>Incompleto</v>
      </c>
      <c r="AG1941">
        <f>IF(B1941&gt;0,_xlfn.XLOOKUP(B1941,IW49BLTOTAL!A:A,IW49BLTOTAL!H:H),"")</f>
        <v>3</v>
      </c>
      <c r="AH1941" t="str">
        <f>IF(IFERROR(_xlfn.XLOOKUP(B1941,'Detalle custodia'!B:B,'Detalle custodia'!O:O),"")="custodia","Completo","")</f>
        <v/>
      </c>
    </row>
    <row r="1942" spans="1:34" x14ac:dyDescent="0.35">
      <c r="A1942" t="s">
        <v>156</v>
      </c>
      <c r="B1942">
        <v>6373391</v>
      </c>
      <c r="C1942" t="s">
        <v>138</v>
      </c>
      <c r="D1942" t="s">
        <v>542</v>
      </c>
      <c r="E1942" t="s">
        <v>310</v>
      </c>
      <c r="F1942" t="s">
        <v>133</v>
      </c>
      <c r="G1942" t="s">
        <v>147</v>
      </c>
      <c r="H1942" s="16">
        <v>45845</v>
      </c>
      <c r="I1942" s="16">
        <v>45845</v>
      </c>
      <c r="J1942" t="s">
        <v>856</v>
      </c>
      <c r="K1942">
        <v>2230131</v>
      </c>
      <c r="L1942" t="s">
        <v>311</v>
      </c>
      <c r="O1942">
        <v>10016283</v>
      </c>
      <c r="P1942" t="s">
        <v>156</v>
      </c>
      <c r="Q1942">
        <v>0</v>
      </c>
      <c r="R1942" t="s">
        <v>342</v>
      </c>
      <c r="S1942" t="s">
        <v>342</v>
      </c>
      <c r="T1942">
        <v>11353213</v>
      </c>
      <c r="U1942" s="16">
        <v>45297</v>
      </c>
      <c r="V1942" s="16">
        <v>45845</v>
      </c>
      <c r="W1942" s="16">
        <v>45805</v>
      </c>
      <c r="X1942">
        <v>0</v>
      </c>
      <c r="Y1942">
        <v>1290900</v>
      </c>
      <c r="Z1942" t="s">
        <v>1568</v>
      </c>
      <c r="AA1942" t="s">
        <v>249</v>
      </c>
      <c r="AB1942" t="s">
        <v>121</v>
      </c>
      <c r="AC1942" t="s">
        <v>255</v>
      </c>
      <c r="AD1942" t="s">
        <v>141</v>
      </c>
      <c r="AE1942" t="str">
        <f>IF(B1942&gt;0,IF(B1942&gt;0,(IF(B1942&lt;&gt;'PLAN SEMANAL'!$A$2,BLTOTAL!AA1942,""))),"")</f>
        <v>SOPORTE</v>
      </c>
      <c r="AF1942" t="str">
        <f>IF(AH1942="Completo","Completo",IF(IF(B1942&gt;0,_xlfn.XLOOKUP(B1942,'Detalle reservas completas fesa'!K:K,'Detalle reservas completas fesa'!Q:Q,_xlfn.XLOOKUP(B1942,'MB25'!L:L,'MB25'!Q:Q,"Incompleto")),"")="PENDIENTE","Incompleto",IF(B1942&gt;0,_xlfn.XLOOKUP(B1942,'Detalle reservas completas fesa'!K:K,'Detalle reservas completas fesa'!Q:Q,IF(AD1942="SIN MATERIAL","Completo",IF(AD1942="COMPLETO","Completo","Incompleto"))))))</f>
        <v>Incompleto</v>
      </c>
      <c r="AG1942">
        <f>IF(B1942&gt;0,_xlfn.XLOOKUP(B1942,IW49BLTOTAL!A:A,IW49BLTOTAL!H:H),"")</f>
        <v>8</v>
      </c>
      <c r="AH1942" t="str">
        <f>IF(IFERROR(_xlfn.XLOOKUP(B1942,'Detalle custodia'!B:B,'Detalle custodia'!O:O),"")="custodia","Completo","")</f>
        <v/>
      </c>
    </row>
    <row r="1943" spans="1:34" x14ac:dyDescent="0.35">
      <c r="A1943" t="s">
        <v>156</v>
      </c>
      <c r="B1943">
        <v>6372788</v>
      </c>
      <c r="C1943" t="s">
        <v>138</v>
      </c>
      <c r="D1943" t="s">
        <v>351</v>
      </c>
      <c r="E1943" t="s">
        <v>310</v>
      </c>
      <c r="F1943" t="s">
        <v>125</v>
      </c>
      <c r="G1943" t="s">
        <v>172</v>
      </c>
      <c r="H1943" s="16">
        <v>45809</v>
      </c>
      <c r="I1943" s="16">
        <v>45809</v>
      </c>
      <c r="J1943" t="s">
        <v>856</v>
      </c>
      <c r="K1943">
        <v>2230131</v>
      </c>
      <c r="L1943" t="s">
        <v>311</v>
      </c>
      <c r="M1943" s="16">
        <v>45311</v>
      </c>
      <c r="N1943" s="16">
        <v>45411</v>
      </c>
      <c r="O1943">
        <v>10016283</v>
      </c>
      <c r="P1943" t="s">
        <v>156</v>
      </c>
      <c r="Q1943">
        <v>3355.96</v>
      </c>
      <c r="R1943" t="s">
        <v>254</v>
      </c>
      <c r="S1943" t="s">
        <v>347</v>
      </c>
      <c r="T1943">
        <v>11352635</v>
      </c>
      <c r="U1943" s="16">
        <v>45295</v>
      </c>
      <c r="V1943" s="16">
        <v>45809</v>
      </c>
      <c r="W1943" s="16">
        <v>45805</v>
      </c>
      <c r="X1943">
        <v>3355.96</v>
      </c>
      <c r="Y1943">
        <v>1290900</v>
      </c>
      <c r="Z1943" t="s">
        <v>1568</v>
      </c>
      <c r="AA1943" t="s">
        <v>249</v>
      </c>
      <c r="AB1943" t="s">
        <v>121</v>
      </c>
      <c r="AC1943" t="s">
        <v>255</v>
      </c>
      <c r="AD1943" t="s">
        <v>135</v>
      </c>
      <c r="AE1943" t="str">
        <f>IF(B1943&gt;0,IF(B1943&gt;0,(IF(B1943&lt;&gt;'PLAN SEMANAL'!$A$2,BLTOTAL!AA1943,""))),"")</f>
        <v>SOPORTE</v>
      </c>
      <c r="AF1943" t="str">
        <f>IF(AH1943="Completo","Completo",IF(IF(B1943&gt;0,_xlfn.XLOOKUP(B1943,'Detalle reservas completas fesa'!K:K,'Detalle reservas completas fesa'!Q:Q,_xlfn.XLOOKUP(B1943,'MB25'!L:L,'MB25'!Q:Q,"Incompleto")),"")="PENDIENTE","Incompleto",IF(B1943&gt;0,_xlfn.XLOOKUP(B1943,'Detalle reservas completas fesa'!K:K,'Detalle reservas completas fesa'!Q:Q,IF(AD1943="SIN MATERIAL","Completo",IF(AD1943="COMPLETO","Completo","Incompleto"))))))</f>
        <v>Incompleto</v>
      </c>
      <c r="AG1943">
        <f>IF(B1943&gt;0,_xlfn.XLOOKUP(B1943,IW49BLTOTAL!A:A,IW49BLTOTAL!H:H),"")</f>
        <v>0</v>
      </c>
      <c r="AH1943" t="str">
        <f>IF(IFERROR(_xlfn.XLOOKUP(B1943,'Detalle custodia'!B:B,'Detalle custodia'!O:O),"")="custodia","Completo","")</f>
        <v/>
      </c>
    </row>
    <row r="1944" spans="1:34" x14ac:dyDescent="0.35">
      <c r="A1944" t="s">
        <v>264</v>
      </c>
      <c r="B1944">
        <v>6371966</v>
      </c>
      <c r="C1944" t="s">
        <v>138</v>
      </c>
      <c r="D1944" t="s">
        <v>544</v>
      </c>
      <c r="E1944" t="s">
        <v>310</v>
      </c>
      <c r="F1944" t="s">
        <v>379</v>
      </c>
      <c r="G1944" t="s">
        <v>136</v>
      </c>
      <c r="H1944" s="16">
        <v>45809</v>
      </c>
      <c r="I1944" s="16">
        <v>45809</v>
      </c>
      <c r="J1944" t="s">
        <v>856</v>
      </c>
      <c r="K1944">
        <v>1291900</v>
      </c>
      <c r="L1944" t="s">
        <v>266</v>
      </c>
      <c r="Q1944">
        <v>1721.86</v>
      </c>
      <c r="R1944" t="s">
        <v>296</v>
      </c>
      <c r="S1944" t="s">
        <v>347</v>
      </c>
      <c r="T1944">
        <v>11350301</v>
      </c>
      <c r="U1944" s="16">
        <v>45293</v>
      </c>
      <c r="V1944" s="16">
        <v>45809</v>
      </c>
      <c r="W1944" s="16">
        <v>45805</v>
      </c>
      <c r="X1944">
        <v>1721.86</v>
      </c>
      <c r="Y1944">
        <v>1290900</v>
      </c>
      <c r="Z1944" t="s">
        <v>1568</v>
      </c>
      <c r="AA1944" t="s">
        <v>249</v>
      </c>
      <c r="AB1944" t="s">
        <v>121</v>
      </c>
      <c r="AC1944" t="s">
        <v>255</v>
      </c>
      <c r="AD1944" t="s">
        <v>135</v>
      </c>
      <c r="AE1944" t="str">
        <f>IF(B1944&gt;0,IF(B1944&gt;0,(IF(B1944&lt;&gt;'PLAN SEMANAL'!$A$2,BLTOTAL!AA1944,""))),"")</f>
        <v>SOPORTE</v>
      </c>
      <c r="AF1944" t="str">
        <f>IF(AH1944="Completo","Completo",IF(IF(B1944&gt;0,_xlfn.XLOOKUP(B1944,'Detalle reservas completas fesa'!K:K,'Detalle reservas completas fesa'!Q:Q,_xlfn.XLOOKUP(B1944,'MB25'!L:L,'MB25'!Q:Q,"Incompleto")),"")="PENDIENTE","Incompleto",IF(B1944&gt;0,_xlfn.XLOOKUP(B1944,'Detalle reservas completas fesa'!K:K,'Detalle reservas completas fesa'!Q:Q,IF(AD1944="SIN MATERIAL","Completo",IF(AD1944="COMPLETO","Completo","Incompleto"))))))</f>
        <v>Incompleto</v>
      </c>
      <c r="AG1944">
        <f>IF(B1944&gt;0,_xlfn.XLOOKUP(B1944,IW49BLTOTAL!A:A,IW49BLTOTAL!H:H),"")</f>
        <v>0</v>
      </c>
      <c r="AH1944" t="str">
        <f>IF(IFERROR(_xlfn.XLOOKUP(B1944,'Detalle custodia'!B:B,'Detalle custodia'!O:O),"")="custodia","Completo","")</f>
        <v/>
      </c>
    </row>
    <row r="1945" spans="1:34" x14ac:dyDescent="0.35">
      <c r="A1945" t="s">
        <v>264</v>
      </c>
      <c r="B1945">
        <v>6370548</v>
      </c>
      <c r="C1945" t="s">
        <v>138</v>
      </c>
      <c r="D1945" t="s">
        <v>545</v>
      </c>
      <c r="E1945" t="s">
        <v>310</v>
      </c>
      <c r="F1945" t="s">
        <v>125</v>
      </c>
      <c r="G1945" t="s">
        <v>423</v>
      </c>
      <c r="H1945" s="16">
        <v>45809</v>
      </c>
      <c r="I1945" s="16">
        <v>45809</v>
      </c>
      <c r="J1945" t="s">
        <v>856</v>
      </c>
      <c r="K1945">
        <v>1291900</v>
      </c>
      <c r="L1945" t="s">
        <v>266</v>
      </c>
      <c r="Q1945">
        <v>237533.99</v>
      </c>
      <c r="R1945" t="s">
        <v>329</v>
      </c>
      <c r="S1945" t="s">
        <v>347</v>
      </c>
      <c r="T1945">
        <v>11310817</v>
      </c>
      <c r="U1945" s="16">
        <v>45289</v>
      </c>
      <c r="V1945" s="16">
        <v>45809</v>
      </c>
      <c r="W1945" s="16">
        <v>45805</v>
      </c>
      <c r="X1945">
        <v>237533.99</v>
      </c>
      <c r="Y1945">
        <v>1290900</v>
      </c>
      <c r="Z1945" t="s">
        <v>1568</v>
      </c>
      <c r="AA1945" t="s">
        <v>249</v>
      </c>
      <c r="AB1945" t="s">
        <v>121</v>
      </c>
      <c r="AC1945" t="s">
        <v>255</v>
      </c>
      <c r="AD1945" t="s">
        <v>141</v>
      </c>
      <c r="AE1945" t="str">
        <f>IF(B1945&gt;0,IF(B1945&gt;0,(IF(B1945&lt;&gt;'PLAN SEMANAL'!$A$2,BLTOTAL!AA1945,""))),"")</f>
        <v>SOPORTE</v>
      </c>
      <c r="AF1945" t="str">
        <f>IF(AH1945="Completo","Completo",IF(IF(B1945&gt;0,_xlfn.XLOOKUP(B1945,'Detalle reservas completas fesa'!K:K,'Detalle reservas completas fesa'!Q:Q,_xlfn.XLOOKUP(B1945,'MB25'!L:L,'MB25'!Q:Q,"Incompleto")),"")="PENDIENTE","Incompleto",IF(B1945&gt;0,_xlfn.XLOOKUP(B1945,'Detalle reservas completas fesa'!K:K,'Detalle reservas completas fesa'!Q:Q,IF(AD1945="SIN MATERIAL","Completo",IF(AD1945="COMPLETO","Completo","Incompleto"))))))</f>
        <v>Incompleto</v>
      </c>
      <c r="AG1945">
        <f>IF(B1945&gt;0,_xlfn.XLOOKUP(B1945,IW49BLTOTAL!A:A,IW49BLTOTAL!H:H),"")</f>
        <v>0</v>
      </c>
      <c r="AH1945" t="str">
        <f>IF(IFERROR(_xlfn.XLOOKUP(B1945,'Detalle custodia'!B:B,'Detalle custodia'!O:O),"")="custodia","Completo","")</f>
        <v/>
      </c>
    </row>
    <row r="1946" spans="1:34" x14ac:dyDescent="0.35">
      <c r="A1946" t="s">
        <v>429</v>
      </c>
      <c r="B1946">
        <v>6370456</v>
      </c>
      <c r="C1946" t="s">
        <v>138</v>
      </c>
      <c r="D1946" t="s">
        <v>546</v>
      </c>
      <c r="E1946" t="s">
        <v>310</v>
      </c>
      <c r="F1946" t="s">
        <v>125</v>
      </c>
      <c r="G1946" t="s">
        <v>127</v>
      </c>
      <c r="H1946" s="16">
        <v>45809</v>
      </c>
      <c r="I1946" s="16">
        <v>45809</v>
      </c>
      <c r="J1946" t="s">
        <v>856</v>
      </c>
      <c r="K1946">
        <v>1291900</v>
      </c>
      <c r="L1946" t="s">
        <v>431</v>
      </c>
      <c r="Q1946">
        <v>0</v>
      </c>
      <c r="R1946" t="s">
        <v>329</v>
      </c>
      <c r="S1946" t="s">
        <v>347</v>
      </c>
      <c r="T1946">
        <v>11349203</v>
      </c>
      <c r="U1946" s="16">
        <v>45289</v>
      </c>
      <c r="V1946" s="16">
        <v>45809</v>
      </c>
      <c r="W1946" s="16">
        <v>45805</v>
      </c>
      <c r="X1946">
        <v>0</v>
      </c>
      <c r="Y1946">
        <v>1290900</v>
      </c>
      <c r="Z1946" t="s">
        <v>1568</v>
      </c>
      <c r="AA1946" t="s">
        <v>249</v>
      </c>
      <c r="AB1946" t="s">
        <v>121</v>
      </c>
      <c r="AC1946" t="s">
        <v>255</v>
      </c>
      <c r="AD1946" t="s">
        <v>141</v>
      </c>
      <c r="AE1946" t="str">
        <f>IF(B1946&gt;0,IF(B1946&gt;0,(IF(B1946&lt;&gt;'PLAN SEMANAL'!$A$2,BLTOTAL!AA1946,""))),"")</f>
        <v>SOPORTE</v>
      </c>
      <c r="AF1946" t="str">
        <f>IF(AH1946="Completo","Completo",IF(IF(B1946&gt;0,_xlfn.XLOOKUP(B1946,'Detalle reservas completas fesa'!K:K,'Detalle reservas completas fesa'!Q:Q,_xlfn.XLOOKUP(B1946,'MB25'!L:L,'MB25'!Q:Q,"Incompleto")),"")="PENDIENTE","Incompleto",IF(B1946&gt;0,_xlfn.XLOOKUP(B1946,'Detalle reservas completas fesa'!K:K,'Detalle reservas completas fesa'!Q:Q,IF(AD1946="SIN MATERIAL","Completo",IF(AD1946="COMPLETO","Completo","Incompleto"))))))</f>
        <v>Incompleto</v>
      </c>
      <c r="AG1946">
        <f>IF(B1946&gt;0,_xlfn.XLOOKUP(B1946,IW49BLTOTAL!A:A,IW49BLTOTAL!H:H),"")</f>
        <v>0</v>
      </c>
      <c r="AH1946" t="str">
        <f>IF(IFERROR(_xlfn.XLOOKUP(B1946,'Detalle custodia'!B:B,'Detalle custodia'!O:O),"")="custodia","Completo","")</f>
        <v/>
      </c>
    </row>
    <row r="1947" spans="1:34" x14ac:dyDescent="0.35">
      <c r="A1947" t="s">
        <v>324</v>
      </c>
      <c r="B1947">
        <v>6370239</v>
      </c>
      <c r="C1947" t="s">
        <v>138</v>
      </c>
      <c r="D1947" t="s">
        <v>547</v>
      </c>
      <c r="E1947" t="s">
        <v>310</v>
      </c>
      <c r="F1947" t="s">
        <v>125</v>
      </c>
      <c r="G1947" t="s">
        <v>458</v>
      </c>
      <c r="H1947" s="16">
        <v>45809</v>
      </c>
      <c r="I1947" s="16">
        <v>45809</v>
      </c>
      <c r="J1947" t="s">
        <v>856</v>
      </c>
      <c r="K1947">
        <v>1291900</v>
      </c>
      <c r="L1947" t="s">
        <v>325</v>
      </c>
      <c r="O1947">
        <v>10014871</v>
      </c>
      <c r="P1947" t="s">
        <v>140</v>
      </c>
      <c r="Q1947">
        <v>0</v>
      </c>
      <c r="R1947" t="s">
        <v>254</v>
      </c>
      <c r="S1947" t="s">
        <v>347</v>
      </c>
      <c r="T1947">
        <v>11350040</v>
      </c>
      <c r="U1947" s="16">
        <v>45288</v>
      </c>
      <c r="V1947" s="16">
        <v>45809</v>
      </c>
      <c r="W1947" s="16">
        <v>45805</v>
      </c>
      <c r="X1947">
        <v>0</v>
      </c>
      <c r="Y1947">
        <v>1290900</v>
      </c>
      <c r="Z1947" t="s">
        <v>1568</v>
      </c>
      <c r="AA1947" t="s">
        <v>249</v>
      </c>
      <c r="AB1947" t="s">
        <v>121</v>
      </c>
      <c r="AC1947" t="s">
        <v>255</v>
      </c>
      <c r="AD1947" t="s">
        <v>189</v>
      </c>
      <c r="AE1947" t="str">
        <f>IF(B1947&gt;0,IF(B1947&gt;0,(IF(B1947&lt;&gt;'PLAN SEMANAL'!$A$2,BLTOTAL!AA1947,""))),"")</f>
        <v>SOPORTE</v>
      </c>
      <c r="AF1947" t="str">
        <f>IF(AH1947="Completo","Completo",IF(IF(B1947&gt;0,_xlfn.XLOOKUP(B1947,'Detalle reservas completas fesa'!K:K,'Detalle reservas completas fesa'!Q:Q,_xlfn.XLOOKUP(B1947,'MB25'!L:L,'MB25'!Q:Q,"Incompleto")),"")="PENDIENTE","Incompleto",IF(B1947&gt;0,_xlfn.XLOOKUP(B1947,'Detalle reservas completas fesa'!K:K,'Detalle reservas completas fesa'!Q:Q,IF(AD1947="SIN MATERIAL","Completo",IF(AD1947="COMPLETO","Completo","Incompleto"))))))</f>
        <v>Completo</v>
      </c>
      <c r="AG1947">
        <f>IF(B1947&gt;0,_xlfn.XLOOKUP(B1947,IW49BLTOTAL!A:A,IW49BLTOTAL!H:H),"")</f>
        <v>8</v>
      </c>
      <c r="AH1947" t="str">
        <f>IF(IFERROR(_xlfn.XLOOKUP(B1947,'Detalle custodia'!B:B,'Detalle custodia'!O:O),"")="custodia","Completo","")</f>
        <v/>
      </c>
    </row>
    <row r="1948" spans="1:34" x14ac:dyDescent="0.35">
      <c r="A1948" t="s">
        <v>288</v>
      </c>
      <c r="B1948">
        <v>6344670</v>
      </c>
      <c r="C1948" t="s">
        <v>123</v>
      </c>
      <c r="D1948" t="s">
        <v>548</v>
      </c>
      <c r="E1948" t="s">
        <v>310</v>
      </c>
      <c r="F1948" t="s">
        <v>133</v>
      </c>
      <c r="G1948" t="s">
        <v>212</v>
      </c>
      <c r="H1948" s="16">
        <v>45873</v>
      </c>
      <c r="I1948" s="16">
        <v>45873</v>
      </c>
      <c r="J1948" t="s">
        <v>856</v>
      </c>
      <c r="K1948">
        <v>1212120</v>
      </c>
      <c r="L1948" t="s">
        <v>289</v>
      </c>
      <c r="O1948">
        <v>10014653</v>
      </c>
      <c r="P1948" t="s">
        <v>288</v>
      </c>
      <c r="Q1948">
        <v>0</v>
      </c>
      <c r="R1948" t="s">
        <v>296</v>
      </c>
      <c r="S1948" t="s">
        <v>342</v>
      </c>
      <c r="T1948">
        <v>11323190</v>
      </c>
      <c r="U1948" s="16">
        <v>45224</v>
      </c>
      <c r="V1948" s="16">
        <v>45873</v>
      </c>
      <c r="W1948" s="16">
        <v>45835</v>
      </c>
      <c r="X1948">
        <v>0</v>
      </c>
      <c r="Y1948">
        <v>1290900</v>
      </c>
      <c r="Z1948" t="s">
        <v>1568</v>
      </c>
      <c r="AA1948" t="s">
        <v>247</v>
      </c>
      <c r="AB1948" t="s">
        <v>121</v>
      </c>
      <c r="AC1948" t="s">
        <v>255</v>
      </c>
      <c r="AD1948" t="s">
        <v>141</v>
      </c>
      <c r="AE1948" t="str">
        <f>IF(B1948&gt;0,IF(B1948&gt;0,(IF(B1948&lt;&gt;'PLAN SEMANAL'!$A$2,BLTOTAL!AA1948,""))),"")</f>
        <v>CARGUIO</v>
      </c>
      <c r="AF1948" t="str">
        <f>IF(AH1948="Completo","Completo",IF(IF(B1948&gt;0,_xlfn.XLOOKUP(B1948,'Detalle reservas completas fesa'!K:K,'Detalle reservas completas fesa'!Q:Q,_xlfn.XLOOKUP(B1948,'MB25'!L:L,'MB25'!Q:Q,"Incompleto")),"")="PENDIENTE","Incompleto",IF(B1948&gt;0,_xlfn.XLOOKUP(B1948,'Detalle reservas completas fesa'!K:K,'Detalle reservas completas fesa'!Q:Q,IF(AD1948="SIN MATERIAL","Completo",IF(AD1948="COMPLETO","Completo","Incompleto"))))))</f>
        <v>Incompleto</v>
      </c>
      <c r="AG1948">
        <f>IF(B1948&gt;0,_xlfn.XLOOKUP(B1948,IW49BLTOTAL!A:A,IW49BLTOTAL!H:H),"")</f>
        <v>0</v>
      </c>
      <c r="AH1948" t="str">
        <f>IF(IFERROR(_xlfn.XLOOKUP(B1948,'Detalle custodia'!B:B,'Detalle custodia'!O:O),"")="custodia","Completo","")</f>
        <v/>
      </c>
    </row>
    <row r="1949" spans="1:34" x14ac:dyDescent="0.35">
      <c r="A1949" t="s">
        <v>286</v>
      </c>
      <c r="B1949">
        <v>6333143</v>
      </c>
      <c r="C1949" t="s">
        <v>123</v>
      </c>
      <c r="D1949" t="s">
        <v>549</v>
      </c>
      <c r="E1949" t="s">
        <v>310</v>
      </c>
      <c r="F1949" t="s">
        <v>125</v>
      </c>
      <c r="G1949" t="s">
        <v>153</v>
      </c>
      <c r="H1949" s="16">
        <v>45873</v>
      </c>
      <c r="I1949" s="16">
        <v>45873</v>
      </c>
      <c r="J1949" t="s">
        <v>856</v>
      </c>
      <c r="K1949">
        <v>1212120</v>
      </c>
      <c r="L1949" t="s">
        <v>287</v>
      </c>
      <c r="O1949">
        <v>10014655</v>
      </c>
      <c r="P1949" t="s">
        <v>286</v>
      </c>
      <c r="Q1949">
        <v>0</v>
      </c>
      <c r="R1949" t="s">
        <v>349</v>
      </c>
      <c r="S1949" t="s">
        <v>342</v>
      </c>
      <c r="T1949">
        <v>11311107</v>
      </c>
      <c r="U1949" s="16">
        <v>45206</v>
      </c>
      <c r="V1949" s="16">
        <v>45873</v>
      </c>
      <c r="W1949" s="16">
        <v>45835</v>
      </c>
      <c r="X1949">
        <v>0</v>
      </c>
      <c r="Y1949">
        <v>1290900</v>
      </c>
      <c r="Z1949" t="s">
        <v>1568</v>
      </c>
      <c r="AA1949" t="s">
        <v>247</v>
      </c>
      <c r="AB1949" t="s">
        <v>121</v>
      </c>
      <c r="AC1949" t="s">
        <v>255</v>
      </c>
      <c r="AD1949" t="s">
        <v>141</v>
      </c>
      <c r="AE1949" t="str">
        <f>IF(B1949&gt;0,IF(B1949&gt;0,(IF(B1949&lt;&gt;'PLAN SEMANAL'!$A$2,BLTOTAL!AA1949,""))),"")</f>
        <v>CARGUIO</v>
      </c>
      <c r="AF1949" t="str">
        <f>IF(AH1949="Completo","Completo",IF(IF(B1949&gt;0,_xlfn.XLOOKUP(B1949,'Detalle reservas completas fesa'!K:K,'Detalle reservas completas fesa'!Q:Q,_xlfn.XLOOKUP(B1949,'MB25'!L:L,'MB25'!Q:Q,"Incompleto")),"")="PENDIENTE","Incompleto",IF(B1949&gt;0,_xlfn.XLOOKUP(B1949,'Detalle reservas completas fesa'!K:K,'Detalle reservas completas fesa'!Q:Q,IF(AD1949="SIN MATERIAL","Completo",IF(AD1949="COMPLETO","Completo","Incompleto"))))))</f>
        <v>Incompleto</v>
      </c>
      <c r="AG1949">
        <f>IF(B1949&gt;0,_xlfn.XLOOKUP(B1949,IW49BLTOTAL!A:A,IW49BLTOTAL!H:H),"")</f>
        <v>2</v>
      </c>
      <c r="AH1949" t="str">
        <f>IF(IFERROR(_xlfn.XLOOKUP(B1949,'Detalle custodia'!B:B,'Detalle custodia'!O:O),"")="custodia","Completo","")</f>
        <v/>
      </c>
    </row>
    <row r="1950" spans="1:34" x14ac:dyDescent="0.35">
      <c r="A1950" t="s">
        <v>286</v>
      </c>
      <c r="B1950">
        <v>6333141</v>
      </c>
      <c r="C1950" t="s">
        <v>123</v>
      </c>
      <c r="D1950" t="s">
        <v>550</v>
      </c>
      <c r="E1950" t="s">
        <v>310</v>
      </c>
      <c r="F1950" t="s">
        <v>125</v>
      </c>
      <c r="G1950" t="s">
        <v>153</v>
      </c>
      <c r="H1950" s="16">
        <v>45873</v>
      </c>
      <c r="I1950" s="16">
        <v>45873</v>
      </c>
      <c r="J1950" t="s">
        <v>856</v>
      </c>
      <c r="K1950">
        <v>1212120</v>
      </c>
      <c r="L1950" t="s">
        <v>287</v>
      </c>
      <c r="O1950">
        <v>10014655</v>
      </c>
      <c r="P1950" t="s">
        <v>286</v>
      </c>
      <c r="Q1950">
        <v>0</v>
      </c>
      <c r="R1950" t="s">
        <v>349</v>
      </c>
      <c r="S1950" t="s">
        <v>342</v>
      </c>
      <c r="T1950">
        <v>11311105</v>
      </c>
      <c r="U1950" s="16">
        <v>45206</v>
      </c>
      <c r="V1950" s="16">
        <v>45873</v>
      </c>
      <c r="W1950" s="16">
        <v>45835</v>
      </c>
      <c r="X1950">
        <v>0</v>
      </c>
      <c r="Y1950">
        <v>1290900</v>
      </c>
      <c r="Z1950" t="s">
        <v>1568</v>
      </c>
      <c r="AA1950" t="s">
        <v>247</v>
      </c>
      <c r="AB1950" t="s">
        <v>121</v>
      </c>
      <c r="AC1950" t="s">
        <v>255</v>
      </c>
      <c r="AD1950" t="s">
        <v>141</v>
      </c>
      <c r="AE1950" t="str">
        <f>IF(B1950&gt;0,IF(B1950&gt;0,(IF(B1950&lt;&gt;'PLAN SEMANAL'!$A$2,BLTOTAL!AA1950,""))),"")</f>
        <v>CARGUIO</v>
      </c>
      <c r="AF1950" t="str">
        <f>IF(AH1950="Completo","Completo",IF(IF(B1950&gt;0,_xlfn.XLOOKUP(B1950,'Detalle reservas completas fesa'!K:K,'Detalle reservas completas fesa'!Q:Q,_xlfn.XLOOKUP(B1950,'MB25'!L:L,'MB25'!Q:Q,"Incompleto")),"")="PENDIENTE","Incompleto",IF(B1950&gt;0,_xlfn.XLOOKUP(B1950,'Detalle reservas completas fesa'!K:K,'Detalle reservas completas fesa'!Q:Q,IF(AD1950="SIN MATERIAL","Completo",IF(AD1950="COMPLETO","Completo","Incompleto"))))))</f>
        <v>Incompleto</v>
      </c>
      <c r="AG1950">
        <f>IF(B1950&gt;0,_xlfn.XLOOKUP(B1950,IW49BLTOTAL!A:A,IW49BLTOTAL!H:H),"")</f>
        <v>1</v>
      </c>
      <c r="AH1950" t="str">
        <f>IF(IFERROR(_xlfn.XLOOKUP(B1950,'Detalle custodia'!B:B,'Detalle custodia'!O:O),"")="custodia","Completo","")</f>
        <v/>
      </c>
    </row>
    <row r="1951" spans="1:34" x14ac:dyDescent="0.35">
      <c r="A1951" t="s">
        <v>400</v>
      </c>
      <c r="B1951">
        <v>6332061</v>
      </c>
      <c r="C1951" t="s">
        <v>129</v>
      </c>
      <c r="D1951" t="s">
        <v>551</v>
      </c>
      <c r="E1951" t="s">
        <v>310</v>
      </c>
      <c r="F1951" t="s">
        <v>133</v>
      </c>
      <c r="G1951" t="s">
        <v>147</v>
      </c>
      <c r="H1951" s="16">
        <v>45809</v>
      </c>
      <c r="I1951" s="16">
        <v>45809</v>
      </c>
      <c r="J1951" t="s">
        <v>856</v>
      </c>
      <c r="K1951">
        <v>1215155</v>
      </c>
      <c r="L1951" t="s">
        <v>401</v>
      </c>
      <c r="O1951">
        <v>10014646</v>
      </c>
      <c r="P1951" t="s">
        <v>400</v>
      </c>
      <c r="Q1951">
        <v>0</v>
      </c>
      <c r="R1951" t="s">
        <v>349</v>
      </c>
      <c r="S1951" t="s">
        <v>343</v>
      </c>
      <c r="T1951">
        <v>11253935</v>
      </c>
      <c r="U1951" s="16">
        <v>45203</v>
      </c>
      <c r="V1951" s="16">
        <v>45809</v>
      </c>
      <c r="W1951" s="16">
        <v>45776</v>
      </c>
      <c r="X1951">
        <v>0</v>
      </c>
      <c r="Y1951">
        <v>1290900</v>
      </c>
      <c r="Z1951" t="s">
        <v>1568</v>
      </c>
      <c r="AA1951" t="s">
        <v>246</v>
      </c>
      <c r="AB1951" t="s">
        <v>121</v>
      </c>
      <c r="AC1951" t="s">
        <v>255</v>
      </c>
      <c r="AD1951" t="s">
        <v>141</v>
      </c>
      <c r="AE1951" t="str">
        <f>IF(B1951&gt;0,IF(B1951&gt;0,(IF(B1951&lt;&gt;'PLAN SEMANAL'!$A$2,BLTOTAL!AA1951,""))),"")</f>
        <v>AUXILIAR</v>
      </c>
      <c r="AF1951" t="str">
        <f>IF(AH1951="Completo","Completo",IF(IF(B1951&gt;0,_xlfn.XLOOKUP(B1951,'Detalle reservas completas fesa'!K:K,'Detalle reservas completas fesa'!Q:Q,_xlfn.XLOOKUP(B1951,'MB25'!L:L,'MB25'!Q:Q,"Incompleto")),"")="PENDIENTE","Incompleto",IF(B1951&gt;0,_xlfn.XLOOKUP(B1951,'Detalle reservas completas fesa'!K:K,'Detalle reservas completas fesa'!Q:Q,IF(AD1951="SIN MATERIAL","Completo",IF(AD1951="COMPLETO","Completo","Incompleto"))))))</f>
        <v>Incompleto</v>
      </c>
      <c r="AG1951">
        <f>IF(B1951&gt;0,_xlfn.XLOOKUP(B1951,IW49BLTOTAL!A:A,IW49BLTOTAL!H:H),"")</f>
        <v>4</v>
      </c>
      <c r="AH1951" t="str">
        <f>IF(IFERROR(_xlfn.XLOOKUP(B1951,'Detalle custodia'!B:B,'Detalle custodia'!O:O),"")="custodia","Completo","")</f>
        <v/>
      </c>
    </row>
    <row r="1952" spans="1:34" x14ac:dyDescent="0.35">
      <c r="A1952" t="s">
        <v>152</v>
      </c>
      <c r="B1952">
        <v>6328248</v>
      </c>
      <c r="C1952" t="s">
        <v>129</v>
      </c>
      <c r="D1952" t="s">
        <v>552</v>
      </c>
      <c r="E1952" t="s">
        <v>310</v>
      </c>
      <c r="F1952" t="s">
        <v>133</v>
      </c>
      <c r="G1952" t="s">
        <v>147</v>
      </c>
      <c r="H1952" s="16">
        <v>45809</v>
      </c>
      <c r="I1952" s="16">
        <v>45809</v>
      </c>
      <c r="J1952" t="s">
        <v>856</v>
      </c>
      <c r="K1952">
        <v>1215156</v>
      </c>
      <c r="L1952" t="s">
        <v>307</v>
      </c>
      <c r="O1952">
        <v>10014641</v>
      </c>
      <c r="P1952" t="s">
        <v>152</v>
      </c>
      <c r="Q1952">
        <v>0</v>
      </c>
      <c r="R1952" t="s">
        <v>343</v>
      </c>
      <c r="S1952" t="s">
        <v>343</v>
      </c>
      <c r="T1952">
        <v>11245500</v>
      </c>
      <c r="U1952" s="16">
        <v>45196</v>
      </c>
      <c r="V1952" s="16">
        <v>45809</v>
      </c>
      <c r="W1952" s="16">
        <v>45776</v>
      </c>
      <c r="X1952">
        <v>0</v>
      </c>
      <c r="Y1952">
        <v>1290900</v>
      </c>
      <c r="Z1952" t="s">
        <v>1568</v>
      </c>
      <c r="AA1952" t="s">
        <v>246</v>
      </c>
      <c r="AB1952" t="s">
        <v>121</v>
      </c>
      <c r="AC1952" t="s">
        <v>255</v>
      </c>
      <c r="AD1952" t="s">
        <v>141</v>
      </c>
      <c r="AE1952" t="str">
        <f>IF(B1952&gt;0,IF(B1952&gt;0,(IF(B1952&lt;&gt;'PLAN SEMANAL'!$A$2,BLTOTAL!AA1952,""))),"")</f>
        <v>AUXILIAR</v>
      </c>
      <c r="AF1952" t="str">
        <f>IF(AH1952="Completo","Completo",IF(IF(B1952&gt;0,_xlfn.XLOOKUP(B1952,'Detalle reservas completas fesa'!K:K,'Detalle reservas completas fesa'!Q:Q,_xlfn.XLOOKUP(B1952,'MB25'!L:L,'MB25'!Q:Q,"Incompleto")),"")="PENDIENTE","Incompleto",IF(B1952&gt;0,_xlfn.XLOOKUP(B1952,'Detalle reservas completas fesa'!K:K,'Detalle reservas completas fesa'!Q:Q,IF(AD1952="SIN MATERIAL","Completo",IF(AD1952="COMPLETO","Completo","Incompleto"))))))</f>
        <v>Incompleto</v>
      </c>
      <c r="AG1952">
        <f>IF(B1952&gt;0,_xlfn.XLOOKUP(B1952,IW49BLTOTAL!A:A,IW49BLTOTAL!H:H),"")</f>
        <v>3</v>
      </c>
      <c r="AH1952" t="str">
        <f>IF(IFERROR(_xlfn.XLOOKUP(B1952,'Detalle custodia'!B:B,'Detalle custodia'!O:O),"")="custodia","Completo","")</f>
        <v/>
      </c>
    </row>
    <row r="1953" spans="1:34" x14ac:dyDescent="0.35">
      <c r="A1953" t="s">
        <v>227</v>
      </c>
      <c r="B1953">
        <v>6325036</v>
      </c>
      <c r="C1953" t="s">
        <v>129</v>
      </c>
      <c r="D1953" t="s">
        <v>554</v>
      </c>
      <c r="E1953" t="s">
        <v>310</v>
      </c>
      <c r="F1953" t="s">
        <v>143</v>
      </c>
      <c r="G1953" t="s">
        <v>147</v>
      </c>
      <c r="H1953" s="16">
        <v>45870</v>
      </c>
      <c r="I1953" s="16">
        <v>45900</v>
      </c>
      <c r="J1953" t="s">
        <v>3475</v>
      </c>
      <c r="K1953">
        <v>1213130</v>
      </c>
      <c r="L1953" t="s">
        <v>305</v>
      </c>
      <c r="O1953">
        <v>10014606</v>
      </c>
      <c r="P1953" t="s">
        <v>227</v>
      </c>
      <c r="Q1953">
        <v>0</v>
      </c>
      <c r="R1953" t="s">
        <v>343</v>
      </c>
      <c r="S1953" t="s">
        <v>3901</v>
      </c>
      <c r="T1953">
        <v>11295281</v>
      </c>
      <c r="U1953" s="16">
        <v>45188</v>
      </c>
      <c r="V1953" s="16">
        <v>45870</v>
      </c>
      <c r="W1953" s="16">
        <v>45835</v>
      </c>
      <c r="X1953">
        <v>0</v>
      </c>
      <c r="Y1953">
        <v>1290900</v>
      </c>
      <c r="Z1953" t="s">
        <v>1568</v>
      </c>
      <c r="AA1953" t="s">
        <v>245</v>
      </c>
      <c r="AB1953" t="s">
        <v>121</v>
      </c>
      <c r="AC1953" t="s">
        <v>255</v>
      </c>
      <c r="AD1953" t="s">
        <v>141</v>
      </c>
      <c r="AE1953" t="str">
        <f>IF(B1953&gt;0,IF(B1953&gt;0,(IF(B1953&lt;&gt;'PLAN SEMANAL'!$A$2,BLTOTAL!AA1953,""))),"")</f>
        <v>ACARREO</v>
      </c>
      <c r="AF1953" t="str">
        <f>IF(AH1953="Completo","Completo",IF(IF(B1953&gt;0,_xlfn.XLOOKUP(B1953,'Detalle reservas completas fesa'!K:K,'Detalle reservas completas fesa'!Q:Q,_xlfn.XLOOKUP(B1953,'MB25'!L:L,'MB25'!Q:Q,"Incompleto")),"")="PENDIENTE","Incompleto",IF(B1953&gt;0,_xlfn.XLOOKUP(B1953,'Detalle reservas completas fesa'!K:K,'Detalle reservas completas fesa'!Q:Q,IF(AD1953="SIN MATERIAL","Completo",IF(AD1953="COMPLETO","Completo","Incompleto"))))))</f>
        <v>Incompleto</v>
      </c>
      <c r="AG1953">
        <f>IF(B1953&gt;0,_xlfn.XLOOKUP(B1953,IW49BLTOTAL!A:A,IW49BLTOTAL!H:H),"")</f>
        <v>2</v>
      </c>
      <c r="AH1953" t="str">
        <f>IF(IFERROR(_xlfn.XLOOKUP(B1953,'Detalle custodia'!B:B,'Detalle custodia'!O:O),"")="custodia","Completo","")</f>
        <v/>
      </c>
    </row>
    <row r="1954" spans="1:34" x14ac:dyDescent="0.35">
      <c r="A1954" t="s">
        <v>313</v>
      </c>
      <c r="B1954">
        <v>6324579</v>
      </c>
      <c r="C1954" t="s">
        <v>129</v>
      </c>
      <c r="D1954" t="s">
        <v>555</v>
      </c>
      <c r="E1954" t="s">
        <v>310</v>
      </c>
      <c r="F1954" t="s">
        <v>143</v>
      </c>
      <c r="G1954" t="s">
        <v>226</v>
      </c>
      <c r="H1954" s="16">
        <v>45839</v>
      </c>
      <c r="I1954" s="16">
        <v>45869</v>
      </c>
      <c r="J1954" t="s">
        <v>3476</v>
      </c>
      <c r="K1954">
        <v>1213130</v>
      </c>
      <c r="L1954" t="s">
        <v>314</v>
      </c>
      <c r="O1954">
        <v>10014619</v>
      </c>
      <c r="P1954" t="s">
        <v>313</v>
      </c>
      <c r="Q1954">
        <v>0</v>
      </c>
      <c r="R1954" t="s">
        <v>343</v>
      </c>
      <c r="S1954" t="s">
        <v>3901</v>
      </c>
      <c r="T1954">
        <v>11286930</v>
      </c>
      <c r="U1954" s="16">
        <v>45187</v>
      </c>
      <c r="V1954" s="16">
        <v>45839</v>
      </c>
      <c r="W1954" s="16">
        <v>45835</v>
      </c>
      <c r="X1954">
        <v>0</v>
      </c>
      <c r="Y1954">
        <v>1290900</v>
      </c>
      <c r="Z1954" t="s">
        <v>1568</v>
      </c>
      <c r="AA1954" t="s">
        <v>245</v>
      </c>
      <c r="AB1954" t="s">
        <v>121</v>
      </c>
      <c r="AC1954" t="s">
        <v>255</v>
      </c>
      <c r="AD1954" t="s">
        <v>189</v>
      </c>
      <c r="AE1954" t="str">
        <f>IF(B1954&gt;0,IF(B1954&gt;0,(IF(B1954&lt;&gt;'PLAN SEMANAL'!$A$2,BLTOTAL!AA1954,""))),"")</f>
        <v>ACARREO</v>
      </c>
      <c r="AF1954" t="str">
        <f>IF(AH1954="Completo","Completo",IF(IF(B1954&gt;0,_xlfn.XLOOKUP(B1954,'Detalle reservas completas fesa'!K:K,'Detalle reservas completas fesa'!Q:Q,_xlfn.XLOOKUP(B1954,'MB25'!L:L,'MB25'!Q:Q,"Incompleto")),"")="PENDIENTE","Incompleto",IF(B1954&gt;0,_xlfn.XLOOKUP(B1954,'Detalle reservas completas fesa'!K:K,'Detalle reservas completas fesa'!Q:Q,IF(AD1954="SIN MATERIAL","Completo",IF(AD1954="COMPLETO","Completo","Incompleto"))))))</f>
        <v>Completo</v>
      </c>
      <c r="AG1954">
        <f>IF(B1954&gt;0,_xlfn.XLOOKUP(B1954,IW49BLTOTAL!A:A,IW49BLTOTAL!H:H),"")</f>
        <v>16</v>
      </c>
      <c r="AH1954" t="str">
        <f>IF(IFERROR(_xlfn.XLOOKUP(B1954,'Detalle custodia'!B:B,'Detalle custodia'!O:O),"")="custodia","Completo","")</f>
        <v/>
      </c>
    </row>
    <row r="1955" spans="1:34" x14ac:dyDescent="0.35">
      <c r="A1955" t="s">
        <v>158</v>
      </c>
      <c r="B1955">
        <v>6324499</v>
      </c>
      <c r="C1955" t="s">
        <v>129</v>
      </c>
      <c r="D1955" t="s">
        <v>556</v>
      </c>
      <c r="E1955" t="s">
        <v>310</v>
      </c>
      <c r="F1955" t="s">
        <v>133</v>
      </c>
      <c r="G1955" t="s">
        <v>147</v>
      </c>
      <c r="H1955" s="16">
        <v>45869</v>
      </c>
      <c r="I1955" s="16">
        <v>45869</v>
      </c>
      <c r="J1955" t="s">
        <v>856</v>
      </c>
      <c r="K1955">
        <v>1213130</v>
      </c>
      <c r="L1955" t="s">
        <v>397</v>
      </c>
      <c r="O1955">
        <v>10014604</v>
      </c>
      <c r="P1955" t="s">
        <v>158</v>
      </c>
      <c r="Q1955">
        <v>0</v>
      </c>
      <c r="R1955" t="s">
        <v>343</v>
      </c>
      <c r="S1955" t="s">
        <v>3891</v>
      </c>
      <c r="T1955">
        <v>11287498</v>
      </c>
      <c r="U1955" s="16">
        <v>45187</v>
      </c>
      <c r="V1955" s="16">
        <v>45869</v>
      </c>
      <c r="W1955" s="16">
        <v>45844</v>
      </c>
      <c r="X1955">
        <v>0</v>
      </c>
      <c r="Y1955">
        <v>1290900</v>
      </c>
      <c r="Z1955" t="s">
        <v>1568</v>
      </c>
      <c r="AA1955" t="s">
        <v>245</v>
      </c>
      <c r="AB1955" t="s">
        <v>121</v>
      </c>
      <c r="AC1955" t="s">
        <v>255</v>
      </c>
      <c r="AD1955" t="s">
        <v>141</v>
      </c>
      <c r="AE1955" t="str">
        <f>IF(B1955&gt;0,IF(B1955&gt;0,(IF(B1955&lt;&gt;'PLAN SEMANAL'!$A$2,BLTOTAL!AA1955,""))),"")</f>
        <v>ACARREO</v>
      </c>
      <c r="AF1955" t="str">
        <f>IF(AH1955="Completo","Completo",IF(IF(B1955&gt;0,_xlfn.XLOOKUP(B1955,'Detalle reservas completas fesa'!K:K,'Detalle reservas completas fesa'!Q:Q,_xlfn.XLOOKUP(B1955,'MB25'!L:L,'MB25'!Q:Q,"Incompleto")),"")="PENDIENTE","Incompleto",IF(B1955&gt;0,_xlfn.XLOOKUP(B1955,'Detalle reservas completas fesa'!K:K,'Detalle reservas completas fesa'!Q:Q,IF(AD1955="SIN MATERIAL","Completo",IF(AD1955="COMPLETO","Completo","Incompleto"))))))</f>
        <v>Incompleto</v>
      </c>
      <c r="AG1955">
        <f>IF(B1955&gt;0,_xlfn.XLOOKUP(B1955,IW49BLTOTAL!A:A,IW49BLTOTAL!H:H),"")</f>
        <v>1</v>
      </c>
      <c r="AH1955" t="str">
        <f>IF(IFERROR(_xlfn.XLOOKUP(B1955,'Detalle custodia'!B:B,'Detalle custodia'!O:O),"")="custodia","Completo","")</f>
        <v/>
      </c>
    </row>
    <row r="1956" spans="1:34" x14ac:dyDescent="0.35">
      <c r="A1956" t="s">
        <v>318</v>
      </c>
      <c r="B1956">
        <v>6324352</v>
      </c>
      <c r="C1956" t="s">
        <v>129</v>
      </c>
      <c r="D1956" t="s">
        <v>557</v>
      </c>
      <c r="E1956" t="s">
        <v>310</v>
      </c>
      <c r="F1956" t="s">
        <v>133</v>
      </c>
      <c r="G1956" t="s">
        <v>147</v>
      </c>
      <c r="H1956" s="16">
        <v>45809</v>
      </c>
      <c r="I1956" s="16">
        <v>45809</v>
      </c>
      <c r="J1956" t="s">
        <v>856</v>
      </c>
      <c r="K1956">
        <v>1215152</v>
      </c>
      <c r="L1956" t="s">
        <v>319</v>
      </c>
      <c r="O1956">
        <v>10014631</v>
      </c>
      <c r="P1956" t="s">
        <v>318</v>
      </c>
      <c r="Q1956">
        <v>0</v>
      </c>
      <c r="R1956" t="s">
        <v>343</v>
      </c>
      <c r="S1956" t="s">
        <v>343</v>
      </c>
      <c r="T1956">
        <v>11299788</v>
      </c>
      <c r="U1956" s="16">
        <v>45187</v>
      </c>
      <c r="V1956" s="16">
        <v>45809</v>
      </c>
      <c r="W1956" s="16">
        <v>45776</v>
      </c>
      <c r="X1956">
        <v>0</v>
      </c>
      <c r="Y1956">
        <v>1290900</v>
      </c>
      <c r="Z1956" t="s">
        <v>1568</v>
      </c>
      <c r="AA1956" t="s">
        <v>246</v>
      </c>
      <c r="AB1956" t="s">
        <v>121</v>
      </c>
      <c r="AC1956" t="s">
        <v>255</v>
      </c>
      <c r="AD1956" t="s">
        <v>141</v>
      </c>
      <c r="AE1956" t="str">
        <f>IF(B1956&gt;0,IF(B1956&gt;0,(IF(B1956&lt;&gt;'PLAN SEMANAL'!$A$2,BLTOTAL!AA1956,""))),"")</f>
        <v>AUXILIAR</v>
      </c>
      <c r="AF1956" t="str">
        <f>IF(AH1956="Completo","Completo",IF(IF(B1956&gt;0,_xlfn.XLOOKUP(B1956,'Detalle reservas completas fesa'!K:K,'Detalle reservas completas fesa'!Q:Q,_xlfn.XLOOKUP(B1956,'MB25'!L:L,'MB25'!Q:Q,"Incompleto")),"")="PENDIENTE","Incompleto",IF(B1956&gt;0,_xlfn.XLOOKUP(B1956,'Detalle reservas completas fesa'!K:K,'Detalle reservas completas fesa'!Q:Q,IF(AD1956="SIN MATERIAL","Completo",IF(AD1956="COMPLETO","Completo","Incompleto"))))))</f>
        <v>Incompleto</v>
      </c>
      <c r="AG1956">
        <f>IF(B1956&gt;0,_xlfn.XLOOKUP(B1956,IW49BLTOTAL!A:A,IW49BLTOTAL!H:H),"")</f>
        <v>6</v>
      </c>
      <c r="AH1956" t="str">
        <f>IF(IFERROR(_xlfn.XLOOKUP(B1956,'Detalle custodia'!B:B,'Detalle custodia'!O:O),"")="custodia","Completo","")</f>
        <v/>
      </c>
    </row>
    <row r="1957" spans="1:34" x14ac:dyDescent="0.35">
      <c r="A1957" t="s">
        <v>187</v>
      </c>
      <c r="B1957">
        <v>6324296</v>
      </c>
      <c r="C1957" t="s">
        <v>129</v>
      </c>
      <c r="D1957" t="s">
        <v>558</v>
      </c>
      <c r="E1957" t="s">
        <v>310</v>
      </c>
      <c r="F1957" t="s">
        <v>1576</v>
      </c>
      <c r="G1957" t="s">
        <v>153</v>
      </c>
      <c r="H1957" s="16">
        <v>45809</v>
      </c>
      <c r="I1957" s="16">
        <v>45809</v>
      </c>
      <c r="J1957" t="s">
        <v>1104</v>
      </c>
      <c r="K1957">
        <v>1215154</v>
      </c>
      <c r="L1957" t="s">
        <v>328</v>
      </c>
      <c r="O1957">
        <v>10014643</v>
      </c>
      <c r="P1957" t="s">
        <v>187</v>
      </c>
      <c r="Q1957">
        <v>0</v>
      </c>
      <c r="R1957" t="s">
        <v>343</v>
      </c>
      <c r="S1957" t="s">
        <v>343</v>
      </c>
      <c r="T1957">
        <v>11297613</v>
      </c>
      <c r="U1957" s="16">
        <v>45186</v>
      </c>
      <c r="V1957" s="16">
        <v>45809</v>
      </c>
      <c r="W1957" s="16">
        <v>45798</v>
      </c>
      <c r="X1957">
        <v>0</v>
      </c>
      <c r="Y1957">
        <v>1290900</v>
      </c>
      <c r="Z1957" t="s">
        <v>1568</v>
      </c>
      <c r="AA1957" t="s">
        <v>246</v>
      </c>
      <c r="AB1957" t="s">
        <v>121</v>
      </c>
      <c r="AC1957" t="s">
        <v>255</v>
      </c>
      <c r="AD1957" t="s">
        <v>122</v>
      </c>
      <c r="AE1957" t="str">
        <f>IF(B1957&gt;0,IF(B1957&gt;0,(IF(B1957&lt;&gt;'PLAN SEMANAL'!$A$2,BLTOTAL!AA1957,""))),"")</f>
        <v>AUXILIAR</v>
      </c>
      <c r="AF1957" t="str">
        <f>IF(AH1957="Completo","Completo",IF(IF(B1957&gt;0,_xlfn.XLOOKUP(B1957,'Detalle reservas completas fesa'!K:K,'Detalle reservas completas fesa'!Q:Q,_xlfn.XLOOKUP(B1957,'MB25'!L:L,'MB25'!Q:Q,"Incompleto")),"")="PENDIENTE","Incompleto",IF(B1957&gt;0,_xlfn.XLOOKUP(B1957,'Detalle reservas completas fesa'!K:K,'Detalle reservas completas fesa'!Q:Q,IF(AD1957="SIN MATERIAL","Completo",IF(AD1957="COMPLETO","Completo","Incompleto"))))))</f>
        <v>Completo</v>
      </c>
      <c r="AG1957">
        <f>IF(B1957&gt;0,_xlfn.XLOOKUP(B1957,IW49BLTOTAL!A:A,IW49BLTOTAL!H:H),"")</f>
        <v>4</v>
      </c>
      <c r="AH1957" t="str">
        <f>IF(IFERROR(_xlfn.XLOOKUP(B1957,'Detalle custodia'!B:B,'Detalle custodia'!O:O),"")="custodia","Completo","")</f>
        <v/>
      </c>
    </row>
    <row r="1958" spans="1:34" x14ac:dyDescent="0.35">
      <c r="A1958" t="s">
        <v>230</v>
      </c>
      <c r="B1958">
        <v>6324287</v>
      </c>
      <c r="C1958" t="s">
        <v>129</v>
      </c>
      <c r="D1958" t="s">
        <v>559</v>
      </c>
      <c r="E1958" t="s">
        <v>310</v>
      </c>
      <c r="F1958" t="s">
        <v>133</v>
      </c>
      <c r="G1958" t="s">
        <v>147</v>
      </c>
      <c r="H1958" s="16">
        <v>45809</v>
      </c>
      <c r="I1958" s="16">
        <v>45809</v>
      </c>
      <c r="J1958" t="s">
        <v>856</v>
      </c>
      <c r="K1958">
        <v>1215150</v>
      </c>
      <c r="L1958" t="s">
        <v>277</v>
      </c>
      <c r="O1958">
        <v>10014636</v>
      </c>
      <c r="P1958" t="s">
        <v>230</v>
      </c>
      <c r="Q1958">
        <v>0</v>
      </c>
      <c r="R1958" t="s">
        <v>343</v>
      </c>
      <c r="S1958" t="s">
        <v>343</v>
      </c>
      <c r="T1958">
        <v>11296588</v>
      </c>
      <c r="U1958" s="16">
        <v>45186</v>
      </c>
      <c r="V1958" s="16">
        <v>45809</v>
      </c>
      <c r="W1958" s="16">
        <v>45776</v>
      </c>
      <c r="X1958">
        <v>0</v>
      </c>
      <c r="Y1958">
        <v>1290900</v>
      </c>
      <c r="Z1958" t="s">
        <v>1568</v>
      </c>
      <c r="AA1958" t="s">
        <v>246</v>
      </c>
      <c r="AB1958" t="s">
        <v>121</v>
      </c>
      <c r="AC1958" t="s">
        <v>255</v>
      </c>
      <c r="AD1958" t="s">
        <v>141</v>
      </c>
      <c r="AE1958" t="str">
        <f>IF(B1958&gt;0,IF(B1958&gt;0,(IF(B1958&lt;&gt;'PLAN SEMANAL'!$A$2,BLTOTAL!AA1958,""))),"")</f>
        <v>AUXILIAR</v>
      </c>
      <c r="AF1958" t="str">
        <f>IF(AH1958="Completo","Completo",IF(IF(B1958&gt;0,_xlfn.XLOOKUP(B1958,'Detalle reservas completas fesa'!K:K,'Detalle reservas completas fesa'!Q:Q,_xlfn.XLOOKUP(B1958,'MB25'!L:L,'MB25'!Q:Q,"Incompleto")),"")="PENDIENTE","Incompleto",IF(B1958&gt;0,_xlfn.XLOOKUP(B1958,'Detalle reservas completas fesa'!K:K,'Detalle reservas completas fesa'!Q:Q,IF(AD1958="SIN MATERIAL","Completo",IF(AD1958="COMPLETO","Completo","Incompleto"))))))</f>
        <v>Incompleto</v>
      </c>
      <c r="AG1958">
        <f>IF(B1958&gt;0,_xlfn.XLOOKUP(B1958,IW49BLTOTAL!A:A,IW49BLTOTAL!H:H),"")</f>
        <v>1</v>
      </c>
      <c r="AH1958" t="str">
        <f>IF(IFERROR(_xlfn.XLOOKUP(B1958,'Detalle custodia'!B:B,'Detalle custodia'!O:O),"")="custodia","Completo","")</f>
        <v/>
      </c>
    </row>
    <row r="1959" spans="1:34" x14ac:dyDescent="0.35">
      <c r="A1959" t="s">
        <v>324</v>
      </c>
      <c r="B1959">
        <v>6323632</v>
      </c>
      <c r="C1959" t="s">
        <v>138</v>
      </c>
      <c r="D1959" t="s">
        <v>560</v>
      </c>
      <c r="E1959" t="s">
        <v>310</v>
      </c>
      <c r="F1959" t="s">
        <v>125</v>
      </c>
      <c r="G1959" t="s">
        <v>190</v>
      </c>
      <c r="H1959" s="16">
        <v>45808</v>
      </c>
      <c r="I1959" s="16">
        <v>45808</v>
      </c>
      <c r="J1959" t="s">
        <v>856</v>
      </c>
      <c r="K1959">
        <v>2230133</v>
      </c>
      <c r="L1959" t="s">
        <v>325</v>
      </c>
      <c r="O1959">
        <v>10017390</v>
      </c>
      <c r="P1959" t="s">
        <v>479</v>
      </c>
      <c r="Q1959">
        <v>0</v>
      </c>
      <c r="R1959" t="s">
        <v>342</v>
      </c>
      <c r="S1959" t="s">
        <v>347</v>
      </c>
      <c r="T1959">
        <v>11300638</v>
      </c>
      <c r="U1959" s="16">
        <v>45185</v>
      </c>
      <c r="V1959" s="16">
        <v>45808</v>
      </c>
      <c r="W1959" s="16">
        <v>45805</v>
      </c>
      <c r="X1959">
        <v>0</v>
      </c>
      <c r="Y1959">
        <v>1290900</v>
      </c>
      <c r="Z1959" t="s">
        <v>1568</v>
      </c>
      <c r="AA1959" t="s">
        <v>249</v>
      </c>
      <c r="AB1959" t="s">
        <v>121</v>
      </c>
      <c r="AC1959" t="s">
        <v>255</v>
      </c>
      <c r="AD1959" t="s">
        <v>189</v>
      </c>
      <c r="AE1959" t="str">
        <f>IF(B1959&gt;0,IF(B1959&gt;0,(IF(B1959&lt;&gt;'PLAN SEMANAL'!$A$2,BLTOTAL!AA1959,""))),"")</f>
        <v>SOPORTE</v>
      </c>
      <c r="AF1959" t="str">
        <f>IF(AH1959="Completo","Completo",IF(IF(B1959&gt;0,_xlfn.XLOOKUP(B1959,'Detalle reservas completas fesa'!K:K,'Detalle reservas completas fesa'!Q:Q,_xlfn.XLOOKUP(B1959,'MB25'!L:L,'MB25'!Q:Q,"Incompleto")),"")="PENDIENTE","Incompleto",IF(B1959&gt;0,_xlfn.XLOOKUP(B1959,'Detalle reservas completas fesa'!K:K,'Detalle reservas completas fesa'!Q:Q,IF(AD1959="SIN MATERIAL","Completo",IF(AD1959="COMPLETO","Completo","Incompleto"))))))</f>
        <v>Completo</v>
      </c>
      <c r="AG1959">
        <f>IF(B1959&gt;0,_xlfn.XLOOKUP(B1959,IW49BLTOTAL!A:A,IW49BLTOTAL!H:H),"")</f>
        <v>0</v>
      </c>
      <c r="AH1959" t="str">
        <f>IF(IFERROR(_xlfn.XLOOKUP(B1959,'Detalle custodia'!B:B,'Detalle custodia'!O:O),"")="custodia","Completo","")</f>
        <v/>
      </c>
    </row>
    <row r="1960" spans="1:34" x14ac:dyDescent="0.35">
      <c r="A1960" t="s">
        <v>198</v>
      </c>
      <c r="B1960">
        <v>6321327</v>
      </c>
      <c r="C1960" t="s">
        <v>129</v>
      </c>
      <c r="D1960" t="s">
        <v>561</v>
      </c>
      <c r="E1960" t="s">
        <v>310</v>
      </c>
      <c r="F1960" t="s">
        <v>259</v>
      </c>
      <c r="G1960" t="s">
        <v>142</v>
      </c>
      <c r="H1960" s="16">
        <v>45809</v>
      </c>
      <c r="I1960" s="16">
        <v>45809</v>
      </c>
      <c r="J1960" t="s">
        <v>856</v>
      </c>
      <c r="K1960">
        <v>1215156</v>
      </c>
      <c r="L1960" t="s">
        <v>306</v>
      </c>
      <c r="O1960">
        <v>10014640</v>
      </c>
      <c r="P1960" t="s">
        <v>198</v>
      </c>
      <c r="Q1960">
        <v>0</v>
      </c>
      <c r="R1960" t="s">
        <v>343</v>
      </c>
      <c r="S1960" t="s">
        <v>343</v>
      </c>
      <c r="T1960">
        <v>11271789</v>
      </c>
      <c r="U1960" s="16">
        <v>45178</v>
      </c>
      <c r="V1960" s="16">
        <v>45809</v>
      </c>
      <c r="W1960" s="16">
        <v>45798</v>
      </c>
      <c r="X1960">
        <v>0</v>
      </c>
      <c r="Y1960">
        <v>1290900</v>
      </c>
      <c r="Z1960" t="s">
        <v>1568</v>
      </c>
      <c r="AA1960" t="s">
        <v>246</v>
      </c>
      <c r="AB1960" t="s">
        <v>121</v>
      </c>
      <c r="AC1960" t="s">
        <v>255</v>
      </c>
      <c r="AD1960" t="s">
        <v>141</v>
      </c>
      <c r="AE1960" t="str">
        <f>IF(B1960&gt;0,IF(B1960&gt;0,(IF(B1960&lt;&gt;'PLAN SEMANAL'!$A$2,BLTOTAL!AA1960,""))),"")</f>
        <v>AUXILIAR</v>
      </c>
      <c r="AF1960" t="str">
        <f>IF(AH1960="Completo","Completo",IF(IF(B1960&gt;0,_xlfn.XLOOKUP(B1960,'Detalle reservas completas fesa'!K:K,'Detalle reservas completas fesa'!Q:Q,_xlfn.XLOOKUP(B1960,'MB25'!L:L,'MB25'!Q:Q,"Incompleto")),"")="PENDIENTE","Incompleto",IF(B1960&gt;0,_xlfn.XLOOKUP(B1960,'Detalle reservas completas fesa'!K:K,'Detalle reservas completas fesa'!Q:Q,IF(AD1960="SIN MATERIAL","Completo",IF(AD1960="COMPLETO","Completo","Incompleto"))))))</f>
        <v>Incompleto</v>
      </c>
      <c r="AG1960">
        <f>IF(B1960&gt;0,_xlfn.XLOOKUP(B1960,IW49BLTOTAL!A:A,IW49BLTOTAL!H:H),"")</f>
        <v>24</v>
      </c>
      <c r="AH1960" t="str">
        <f>IF(IFERROR(_xlfn.XLOOKUP(B1960,'Detalle custodia'!B:B,'Detalle custodia'!O:O),"")="custodia","Completo","")</f>
        <v/>
      </c>
    </row>
    <row r="1961" spans="1:34" x14ac:dyDescent="0.35">
      <c r="A1961" t="s">
        <v>198</v>
      </c>
      <c r="B1961">
        <v>6321322</v>
      </c>
      <c r="C1961" t="s">
        <v>129</v>
      </c>
      <c r="D1961" t="s">
        <v>562</v>
      </c>
      <c r="E1961" t="s">
        <v>310</v>
      </c>
      <c r="F1961" t="s">
        <v>259</v>
      </c>
      <c r="G1961" t="s">
        <v>142</v>
      </c>
      <c r="H1961" s="16">
        <v>45809</v>
      </c>
      <c r="I1961" s="16">
        <v>45809</v>
      </c>
      <c r="J1961" t="s">
        <v>856</v>
      </c>
      <c r="K1961">
        <v>1215156</v>
      </c>
      <c r="L1961" t="s">
        <v>306</v>
      </c>
      <c r="O1961">
        <v>10014640</v>
      </c>
      <c r="P1961" t="s">
        <v>198</v>
      </c>
      <c r="Q1961">
        <v>0</v>
      </c>
      <c r="R1961" t="s">
        <v>343</v>
      </c>
      <c r="S1961" t="s">
        <v>343</v>
      </c>
      <c r="T1961">
        <v>11269994</v>
      </c>
      <c r="U1961" s="16">
        <v>45178</v>
      </c>
      <c r="V1961" s="16">
        <v>45809</v>
      </c>
      <c r="W1961" s="16">
        <v>45798</v>
      </c>
      <c r="X1961">
        <v>0</v>
      </c>
      <c r="Y1961">
        <v>1290900</v>
      </c>
      <c r="Z1961" t="s">
        <v>1568</v>
      </c>
      <c r="AA1961" t="s">
        <v>246</v>
      </c>
      <c r="AB1961" t="s">
        <v>121</v>
      </c>
      <c r="AC1961" t="s">
        <v>255</v>
      </c>
      <c r="AD1961" t="s">
        <v>141</v>
      </c>
      <c r="AE1961" t="str">
        <f>IF(B1961&gt;0,IF(B1961&gt;0,(IF(B1961&lt;&gt;'PLAN SEMANAL'!$A$2,BLTOTAL!AA1961,""))),"")</f>
        <v>AUXILIAR</v>
      </c>
      <c r="AF1961" t="str">
        <f>IF(AH1961="Completo","Completo",IF(IF(B1961&gt;0,_xlfn.XLOOKUP(B1961,'Detalle reservas completas fesa'!K:K,'Detalle reservas completas fesa'!Q:Q,_xlfn.XLOOKUP(B1961,'MB25'!L:L,'MB25'!Q:Q,"Incompleto")),"")="PENDIENTE","Incompleto",IF(B1961&gt;0,_xlfn.XLOOKUP(B1961,'Detalle reservas completas fesa'!K:K,'Detalle reservas completas fesa'!Q:Q,IF(AD1961="SIN MATERIAL","Completo",IF(AD1961="COMPLETO","Completo","Incompleto"))))))</f>
        <v>Incompleto</v>
      </c>
      <c r="AG1961">
        <f>IF(B1961&gt;0,_xlfn.XLOOKUP(B1961,IW49BLTOTAL!A:A,IW49BLTOTAL!H:H),"")</f>
        <v>14</v>
      </c>
      <c r="AH1961" t="str">
        <f>IF(IFERROR(_xlfn.XLOOKUP(B1961,'Detalle custodia'!B:B,'Detalle custodia'!O:O),"")="custodia","Completo","")</f>
        <v/>
      </c>
    </row>
    <row r="1962" spans="1:34" x14ac:dyDescent="0.35">
      <c r="A1962" t="s">
        <v>337</v>
      </c>
      <c r="B1962">
        <v>6320406</v>
      </c>
      <c r="C1962" t="s">
        <v>129</v>
      </c>
      <c r="D1962" t="s">
        <v>563</v>
      </c>
      <c r="E1962" t="s">
        <v>310</v>
      </c>
      <c r="F1962" t="s">
        <v>133</v>
      </c>
      <c r="G1962" t="s">
        <v>147</v>
      </c>
      <c r="H1962" s="16">
        <v>45839</v>
      </c>
      <c r="I1962" s="16">
        <v>45869</v>
      </c>
      <c r="J1962" t="s">
        <v>3476</v>
      </c>
      <c r="K1962">
        <v>1212121</v>
      </c>
      <c r="L1962" t="s">
        <v>338</v>
      </c>
      <c r="O1962">
        <v>10014600</v>
      </c>
      <c r="P1962" t="s">
        <v>337</v>
      </c>
      <c r="Q1962">
        <v>0</v>
      </c>
      <c r="R1962" t="s">
        <v>349</v>
      </c>
      <c r="S1962" t="s">
        <v>342</v>
      </c>
      <c r="T1962">
        <v>11288770</v>
      </c>
      <c r="U1962" s="16">
        <v>45175</v>
      </c>
      <c r="V1962" s="16">
        <v>45839</v>
      </c>
      <c r="W1962" s="16">
        <v>45835</v>
      </c>
      <c r="X1962">
        <v>0</v>
      </c>
      <c r="Y1962">
        <v>1290900</v>
      </c>
      <c r="Z1962" t="s">
        <v>1568</v>
      </c>
      <c r="AA1962" t="s">
        <v>247</v>
      </c>
      <c r="AB1962" t="s">
        <v>121</v>
      </c>
      <c r="AC1962" t="s">
        <v>255</v>
      </c>
      <c r="AD1962" t="s">
        <v>141</v>
      </c>
      <c r="AE1962" t="str">
        <f>IF(B1962&gt;0,IF(B1962&gt;0,(IF(B1962&lt;&gt;'PLAN SEMANAL'!$A$2,BLTOTAL!AA1962,""))),"")</f>
        <v>CARGUIO</v>
      </c>
      <c r="AF1962" t="str">
        <f>IF(AH1962="Completo","Completo",IF(IF(B1962&gt;0,_xlfn.XLOOKUP(B1962,'Detalle reservas completas fesa'!K:K,'Detalle reservas completas fesa'!Q:Q,_xlfn.XLOOKUP(B1962,'MB25'!L:L,'MB25'!Q:Q,"Incompleto")),"")="PENDIENTE","Incompleto",IF(B1962&gt;0,_xlfn.XLOOKUP(B1962,'Detalle reservas completas fesa'!K:K,'Detalle reservas completas fesa'!Q:Q,IF(AD1962="SIN MATERIAL","Completo",IF(AD1962="COMPLETO","Completo","Incompleto"))))))</f>
        <v>Completo</v>
      </c>
      <c r="AG1962">
        <f>IF(B1962&gt;0,_xlfn.XLOOKUP(B1962,IW49BLTOTAL!A:A,IW49BLTOTAL!H:H),"")</f>
        <v>4</v>
      </c>
      <c r="AH1962" t="str">
        <f>IF(IFERROR(_xlfn.XLOOKUP(B1962,'Detalle custodia'!B:B,'Detalle custodia'!O:O),"")="custodia","Completo","")</f>
        <v/>
      </c>
    </row>
    <row r="1963" spans="1:34" x14ac:dyDescent="0.35">
      <c r="A1963" t="s">
        <v>324</v>
      </c>
      <c r="B1963">
        <v>6320095</v>
      </c>
      <c r="C1963" t="s">
        <v>138</v>
      </c>
      <c r="D1963" t="s">
        <v>171</v>
      </c>
      <c r="E1963" t="s">
        <v>310</v>
      </c>
      <c r="F1963" t="s">
        <v>133</v>
      </c>
      <c r="G1963" t="s">
        <v>132</v>
      </c>
      <c r="H1963" s="16">
        <v>45809</v>
      </c>
      <c r="I1963" s="16">
        <v>45838</v>
      </c>
      <c r="J1963" t="s">
        <v>3478</v>
      </c>
      <c r="K1963">
        <v>2110990</v>
      </c>
      <c r="L1963" t="s">
        <v>325</v>
      </c>
      <c r="O1963">
        <v>10017709</v>
      </c>
      <c r="P1963" t="s">
        <v>170</v>
      </c>
      <c r="Q1963">
        <v>0</v>
      </c>
      <c r="R1963" t="s">
        <v>254</v>
      </c>
      <c r="S1963" t="s">
        <v>347</v>
      </c>
      <c r="T1963">
        <v>11297213</v>
      </c>
      <c r="U1963" s="16">
        <v>45174</v>
      </c>
      <c r="V1963" s="16">
        <v>45809</v>
      </c>
      <c r="W1963" s="16">
        <v>45805</v>
      </c>
      <c r="X1963">
        <v>0</v>
      </c>
      <c r="Y1963">
        <v>1290900</v>
      </c>
      <c r="Z1963" t="s">
        <v>1568</v>
      </c>
      <c r="AA1963" t="s">
        <v>249</v>
      </c>
      <c r="AB1963" t="s">
        <v>121</v>
      </c>
      <c r="AC1963" t="s">
        <v>255</v>
      </c>
      <c r="AD1963" t="s">
        <v>122</v>
      </c>
      <c r="AE1963" t="str">
        <f>IF(B1963&gt;0,IF(B1963&gt;0,(IF(B1963&lt;&gt;'PLAN SEMANAL'!$A$2,BLTOTAL!AA1963,""))),"")</f>
        <v>SOPORTE</v>
      </c>
      <c r="AF1963" t="str">
        <f>IF(AH1963="Completo","Completo",IF(IF(B1963&gt;0,_xlfn.XLOOKUP(B1963,'Detalle reservas completas fesa'!K:K,'Detalle reservas completas fesa'!Q:Q,_xlfn.XLOOKUP(B1963,'MB25'!L:L,'MB25'!Q:Q,"Incompleto")),"")="PENDIENTE","Incompleto",IF(B1963&gt;0,_xlfn.XLOOKUP(B1963,'Detalle reservas completas fesa'!K:K,'Detalle reservas completas fesa'!Q:Q,IF(AD1963="SIN MATERIAL","Completo",IF(AD1963="COMPLETO","Completo","Incompleto"))))))</f>
        <v>Completo</v>
      </c>
      <c r="AG1963">
        <f>IF(B1963&gt;0,_xlfn.XLOOKUP(B1963,IW49BLTOTAL!A:A,IW49BLTOTAL!H:H),"")</f>
        <v>4</v>
      </c>
      <c r="AH1963" t="str">
        <f>IF(IFERROR(_xlfn.XLOOKUP(B1963,'Detalle custodia'!B:B,'Detalle custodia'!O:O),"")="custodia","Completo","")</f>
        <v/>
      </c>
    </row>
    <row r="1964" spans="1:34" x14ac:dyDescent="0.35">
      <c r="A1964" t="s">
        <v>152</v>
      </c>
      <c r="B1964">
        <v>6319825</v>
      </c>
      <c r="C1964" t="s">
        <v>129</v>
      </c>
      <c r="D1964" t="s">
        <v>564</v>
      </c>
      <c r="E1964" t="s">
        <v>310</v>
      </c>
      <c r="F1964" t="s">
        <v>133</v>
      </c>
      <c r="G1964" t="s">
        <v>147</v>
      </c>
      <c r="H1964" s="16">
        <v>45809</v>
      </c>
      <c r="I1964" s="16">
        <v>45809</v>
      </c>
      <c r="J1964" t="s">
        <v>856</v>
      </c>
      <c r="K1964">
        <v>1215156</v>
      </c>
      <c r="L1964" t="s">
        <v>307</v>
      </c>
      <c r="O1964">
        <v>10014641</v>
      </c>
      <c r="P1964" t="s">
        <v>152</v>
      </c>
      <c r="Q1964">
        <v>0</v>
      </c>
      <c r="R1964" t="s">
        <v>343</v>
      </c>
      <c r="S1964" t="s">
        <v>343</v>
      </c>
      <c r="T1964">
        <v>11288807</v>
      </c>
      <c r="U1964" s="16">
        <v>45173</v>
      </c>
      <c r="V1964" s="16">
        <v>45809</v>
      </c>
      <c r="W1964" s="16">
        <v>45776</v>
      </c>
      <c r="X1964">
        <v>0</v>
      </c>
      <c r="Y1964">
        <v>1290900</v>
      </c>
      <c r="Z1964" t="s">
        <v>1568</v>
      </c>
      <c r="AA1964" t="s">
        <v>246</v>
      </c>
      <c r="AB1964" t="s">
        <v>121</v>
      </c>
      <c r="AC1964" t="s">
        <v>255</v>
      </c>
      <c r="AD1964" t="s">
        <v>141</v>
      </c>
      <c r="AE1964" t="str">
        <f>IF(B1964&gt;0,IF(B1964&gt;0,(IF(B1964&lt;&gt;'PLAN SEMANAL'!$A$2,BLTOTAL!AA1964,""))),"")</f>
        <v>AUXILIAR</v>
      </c>
      <c r="AF1964" t="str">
        <f>IF(AH1964="Completo","Completo",IF(IF(B1964&gt;0,_xlfn.XLOOKUP(B1964,'Detalle reservas completas fesa'!K:K,'Detalle reservas completas fesa'!Q:Q,_xlfn.XLOOKUP(B1964,'MB25'!L:L,'MB25'!Q:Q,"Incompleto")),"")="PENDIENTE","Incompleto",IF(B1964&gt;0,_xlfn.XLOOKUP(B1964,'Detalle reservas completas fesa'!K:K,'Detalle reservas completas fesa'!Q:Q,IF(AD1964="SIN MATERIAL","Completo",IF(AD1964="COMPLETO","Completo","Incompleto"))))))</f>
        <v>Incompleto</v>
      </c>
      <c r="AG1964">
        <f>IF(B1964&gt;0,_xlfn.XLOOKUP(B1964,IW49BLTOTAL!A:A,IW49BLTOTAL!H:H),"")</f>
        <v>2</v>
      </c>
      <c r="AH1964" t="str">
        <f>IF(IFERROR(_xlfn.XLOOKUP(B1964,'Detalle custodia'!B:B,'Detalle custodia'!O:O),"")="custodia","Completo","")</f>
        <v/>
      </c>
    </row>
    <row r="1965" spans="1:34" x14ac:dyDescent="0.35">
      <c r="A1965" t="s">
        <v>152</v>
      </c>
      <c r="B1965">
        <v>6319824</v>
      </c>
      <c r="C1965" t="s">
        <v>129</v>
      </c>
      <c r="D1965" t="s">
        <v>565</v>
      </c>
      <c r="E1965" t="s">
        <v>310</v>
      </c>
      <c r="F1965" t="s">
        <v>133</v>
      </c>
      <c r="G1965" t="s">
        <v>147</v>
      </c>
      <c r="H1965" s="16">
        <v>45809</v>
      </c>
      <c r="I1965" s="16">
        <v>45809</v>
      </c>
      <c r="J1965" t="s">
        <v>856</v>
      </c>
      <c r="K1965">
        <v>1215156</v>
      </c>
      <c r="L1965" t="s">
        <v>307</v>
      </c>
      <c r="O1965">
        <v>10014641</v>
      </c>
      <c r="P1965" t="s">
        <v>152</v>
      </c>
      <c r="Q1965">
        <v>0</v>
      </c>
      <c r="R1965" t="s">
        <v>343</v>
      </c>
      <c r="S1965" t="s">
        <v>343</v>
      </c>
      <c r="T1965">
        <v>11288808</v>
      </c>
      <c r="U1965" s="16">
        <v>45173</v>
      </c>
      <c r="V1965" s="16">
        <v>45809</v>
      </c>
      <c r="W1965" s="16">
        <v>45776</v>
      </c>
      <c r="X1965">
        <v>0</v>
      </c>
      <c r="Y1965">
        <v>1290900</v>
      </c>
      <c r="Z1965" t="s">
        <v>1568</v>
      </c>
      <c r="AA1965" t="s">
        <v>246</v>
      </c>
      <c r="AB1965" t="s">
        <v>121</v>
      </c>
      <c r="AC1965" t="s">
        <v>255</v>
      </c>
      <c r="AD1965" t="s">
        <v>141</v>
      </c>
      <c r="AE1965" t="str">
        <f>IF(B1965&gt;0,IF(B1965&gt;0,(IF(B1965&lt;&gt;'PLAN SEMANAL'!$A$2,BLTOTAL!AA1965,""))),"")</f>
        <v>AUXILIAR</v>
      </c>
      <c r="AF1965" t="str">
        <f>IF(AH1965="Completo","Completo",IF(IF(B1965&gt;0,_xlfn.XLOOKUP(B1965,'Detalle reservas completas fesa'!K:K,'Detalle reservas completas fesa'!Q:Q,_xlfn.XLOOKUP(B1965,'MB25'!L:L,'MB25'!Q:Q,"Incompleto")),"")="PENDIENTE","Incompleto",IF(B1965&gt;0,_xlfn.XLOOKUP(B1965,'Detalle reservas completas fesa'!K:K,'Detalle reservas completas fesa'!Q:Q,IF(AD1965="SIN MATERIAL","Completo",IF(AD1965="COMPLETO","Completo","Incompleto"))))))</f>
        <v>Incompleto</v>
      </c>
      <c r="AG1965">
        <f>IF(B1965&gt;0,_xlfn.XLOOKUP(B1965,IW49BLTOTAL!A:A,IW49BLTOTAL!H:H),"")</f>
        <v>2</v>
      </c>
      <c r="AH1965" t="str">
        <f>IF(IFERROR(_xlfn.XLOOKUP(B1965,'Detalle custodia'!B:B,'Detalle custodia'!O:O),"")="custodia","Completo","")</f>
        <v/>
      </c>
    </row>
    <row r="1966" spans="1:34" x14ac:dyDescent="0.35">
      <c r="A1966" t="s">
        <v>324</v>
      </c>
      <c r="B1966">
        <v>6317754</v>
      </c>
      <c r="C1966" t="s">
        <v>138</v>
      </c>
      <c r="D1966" t="s">
        <v>566</v>
      </c>
      <c r="E1966" t="s">
        <v>310</v>
      </c>
      <c r="F1966" t="s">
        <v>379</v>
      </c>
      <c r="G1966" t="s">
        <v>136</v>
      </c>
      <c r="H1966" s="16">
        <v>45869</v>
      </c>
      <c r="I1966" s="16">
        <v>45869</v>
      </c>
      <c r="J1966" t="s">
        <v>856</v>
      </c>
      <c r="K1966">
        <v>1216100</v>
      </c>
      <c r="L1966" t="s">
        <v>325</v>
      </c>
      <c r="O1966">
        <v>10014726</v>
      </c>
      <c r="P1966" t="s">
        <v>412</v>
      </c>
      <c r="Q1966">
        <v>1852.73</v>
      </c>
      <c r="R1966" t="s">
        <v>296</v>
      </c>
      <c r="S1966" t="s">
        <v>3891</v>
      </c>
      <c r="T1966">
        <v>11287301</v>
      </c>
      <c r="U1966" s="16">
        <v>45168</v>
      </c>
      <c r="V1966" s="16">
        <v>45869</v>
      </c>
      <c r="W1966" s="16">
        <v>45848</v>
      </c>
      <c r="X1966">
        <v>1852.73</v>
      </c>
      <c r="Y1966">
        <v>1290900</v>
      </c>
      <c r="Z1966" t="s">
        <v>1568</v>
      </c>
      <c r="AA1966" t="s">
        <v>249</v>
      </c>
      <c r="AB1966" t="s">
        <v>121</v>
      </c>
      <c r="AC1966" t="s">
        <v>255</v>
      </c>
      <c r="AD1966" t="s">
        <v>135</v>
      </c>
      <c r="AE1966" t="str">
        <f>IF(B1966&gt;0,IF(B1966&gt;0,(IF(B1966&lt;&gt;'PLAN SEMANAL'!$A$2,BLTOTAL!AA1966,""))),"")</f>
        <v>SOPORTE</v>
      </c>
      <c r="AF1966" t="str">
        <f>IF(AH1966="Completo","Completo",IF(IF(B1966&gt;0,_xlfn.XLOOKUP(B1966,'Detalle reservas completas fesa'!K:K,'Detalle reservas completas fesa'!Q:Q,_xlfn.XLOOKUP(B1966,'MB25'!L:L,'MB25'!Q:Q,"Incompleto")),"")="PENDIENTE","Incompleto",IF(B1966&gt;0,_xlfn.XLOOKUP(B1966,'Detalle reservas completas fesa'!K:K,'Detalle reservas completas fesa'!Q:Q,IF(AD1966="SIN MATERIAL","Completo",IF(AD1966="COMPLETO","Completo","Incompleto"))))))</f>
        <v>Incompleto</v>
      </c>
      <c r="AG1966">
        <f>IF(B1966&gt;0,_xlfn.XLOOKUP(B1966,IW49BLTOTAL!A:A,IW49BLTOTAL!H:H),"")</f>
        <v>0</v>
      </c>
      <c r="AH1966" t="str">
        <f>IF(IFERROR(_xlfn.XLOOKUP(B1966,'Detalle custodia'!B:B,'Detalle custodia'!O:O),"")="custodia","Completo","")</f>
        <v/>
      </c>
    </row>
    <row r="1967" spans="1:34" x14ac:dyDescent="0.35">
      <c r="A1967" t="s">
        <v>324</v>
      </c>
      <c r="B1967">
        <v>6317731</v>
      </c>
      <c r="C1967" t="s">
        <v>138</v>
      </c>
      <c r="D1967" t="s">
        <v>567</v>
      </c>
      <c r="E1967" t="s">
        <v>310</v>
      </c>
      <c r="F1967" t="s">
        <v>133</v>
      </c>
      <c r="G1967" t="s">
        <v>132</v>
      </c>
      <c r="H1967" s="16">
        <v>45838</v>
      </c>
      <c r="I1967" s="16">
        <v>45838</v>
      </c>
      <c r="J1967" t="s">
        <v>856</v>
      </c>
      <c r="K1967">
        <v>1216100</v>
      </c>
      <c r="L1967" t="s">
        <v>325</v>
      </c>
      <c r="O1967">
        <v>10015751</v>
      </c>
      <c r="P1967" t="s">
        <v>568</v>
      </c>
      <c r="Q1967">
        <v>0</v>
      </c>
      <c r="R1967" t="s">
        <v>296</v>
      </c>
      <c r="S1967" t="s">
        <v>3891</v>
      </c>
      <c r="T1967">
        <v>11227941</v>
      </c>
      <c r="U1967" s="16">
        <v>45168</v>
      </c>
      <c r="V1967" s="16">
        <v>45838</v>
      </c>
      <c r="W1967" s="16">
        <v>45816</v>
      </c>
      <c r="X1967">
        <v>0</v>
      </c>
      <c r="Y1967">
        <v>1290900</v>
      </c>
      <c r="Z1967" t="s">
        <v>1568</v>
      </c>
      <c r="AA1967" t="s">
        <v>249</v>
      </c>
      <c r="AB1967" t="s">
        <v>121</v>
      </c>
      <c r="AC1967" t="s">
        <v>255</v>
      </c>
      <c r="AD1967" t="s">
        <v>122</v>
      </c>
      <c r="AE1967" t="str">
        <f>IF(B1967&gt;0,IF(B1967&gt;0,(IF(B1967&lt;&gt;'PLAN SEMANAL'!$A$2,BLTOTAL!AA1967,""))),"")</f>
        <v>SOPORTE</v>
      </c>
      <c r="AF1967" t="str">
        <f>IF(AH1967="Completo","Completo",IF(IF(B1967&gt;0,_xlfn.XLOOKUP(B1967,'Detalle reservas completas fesa'!K:K,'Detalle reservas completas fesa'!Q:Q,_xlfn.XLOOKUP(B1967,'MB25'!L:L,'MB25'!Q:Q,"Incompleto")),"")="PENDIENTE","Incompleto",IF(B1967&gt;0,_xlfn.XLOOKUP(B1967,'Detalle reservas completas fesa'!K:K,'Detalle reservas completas fesa'!Q:Q,IF(AD1967="SIN MATERIAL","Completo",IF(AD1967="COMPLETO","Completo","Incompleto"))))))</f>
        <v>Completo</v>
      </c>
      <c r="AG1967">
        <f>IF(B1967&gt;0,_xlfn.XLOOKUP(B1967,IW49BLTOTAL!A:A,IW49BLTOTAL!H:H),"")</f>
        <v>0</v>
      </c>
      <c r="AH1967" t="str">
        <f>IF(IFERROR(_xlfn.XLOOKUP(B1967,'Detalle custodia'!B:B,'Detalle custodia'!O:O),"")="custodia","Completo","")</f>
        <v/>
      </c>
    </row>
    <row r="1968" spans="1:34" x14ac:dyDescent="0.35">
      <c r="A1968" t="s">
        <v>324</v>
      </c>
      <c r="B1968">
        <v>6317333</v>
      </c>
      <c r="C1968" t="s">
        <v>138</v>
      </c>
      <c r="D1968" t="s">
        <v>169</v>
      </c>
      <c r="E1968" t="s">
        <v>310</v>
      </c>
      <c r="F1968" t="s">
        <v>133</v>
      </c>
      <c r="G1968" t="s">
        <v>132</v>
      </c>
      <c r="H1968" s="16">
        <v>45809</v>
      </c>
      <c r="I1968" s="16">
        <v>45838</v>
      </c>
      <c r="J1968" t="s">
        <v>3478</v>
      </c>
      <c r="K1968">
        <v>2110990</v>
      </c>
      <c r="L1968" t="s">
        <v>325</v>
      </c>
      <c r="O1968">
        <v>10017709</v>
      </c>
      <c r="P1968" t="s">
        <v>170</v>
      </c>
      <c r="Q1968">
        <v>0</v>
      </c>
      <c r="R1968" t="s">
        <v>342</v>
      </c>
      <c r="S1968" t="s">
        <v>347</v>
      </c>
      <c r="T1968">
        <v>11263258</v>
      </c>
      <c r="U1968" s="16">
        <v>45168</v>
      </c>
      <c r="V1968" s="16">
        <v>45809</v>
      </c>
      <c r="W1968" s="16">
        <v>45805</v>
      </c>
      <c r="X1968">
        <v>0</v>
      </c>
      <c r="Y1968">
        <v>1290900</v>
      </c>
      <c r="Z1968" t="s">
        <v>1568</v>
      </c>
      <c r="AA1968" t="s">
        <v>249</v>
      </c>
      <c r="AB1968" t="s">
        <v>121</v>
      </c>
      <c r="AC1968" t="s">
        <v>255</v>
      </c>
      <c r="AD1968" t="s">
        <v>122</v>
      </c>
      <c r="AE1968" t="str">
        <f>IF(B1968&gt;0,IF(B1968&gt;0,(IF(B1968&lt;&gt;'PLAN SEMANAL'!$A$2,BLTOTAL!AA1968,""))),"")</f>
        <v>SOPORTE</v>
      </c>
      <c r="AF1968" t="str">
        <f>IF(AH1968="Completo","Completo",IF(IF(B1968&gt;0,_xlfn.XLOOKUP(B1968,'Detalle reservas completas fesa'!K:K,'Detalle reservas completas fesa'!Q:Q,_xlfn.XLOOKUP(B1968,'MB25'!L:L,'MB25'!Q:Q,"Incompleto")),"")="PENDIENTE","Incompleto",IF(B1968&gt;0,_xlfn.XLOOKUP(B1968,'Detalle reservas completas fesa'!K:K,'Detalle reservas completas fesa'!Q:Q,IF(AD1968="SIN MATERIAL","Completo",IF(AD1968="COMPLETO","Completo","Incompleto"))))))</f>
        <v>Completo</v>
      </c>
      <c r="AG1968">
        <f>IF(B1968&gt;0,_xlfn.XLOOKUP(B1968,IW49BLTOTAL!A:A,IW49BLTOTAL!H:H),"")</f>
        <v>2</v>
      </c>
      <c r="AH1968" t="str">
        <f>IF(IFERROR(_xlfn.XLOOKUP(B1968,'Detalle custodia'!B:B,'Detalle custodia'!O:O),"")="custodia","Completo","")</f>
        <v/>
      </c>
    </row>
    <row r="1969" spans="1:34" x14ac:dyDescent="0.35">
      <c r="A1969" t="s">
        <v>324</v>
      </c>
      <c r="B1969">
        <v>6317328</v>
      </c>
      <c r="C1969" t="s">
        <v>138</v>
      </c>
      <c r="D1969" t="s">
        <v>167</v>
      </c>
      <c r="E1969" t="s">
        <v>310</v>
      </c>
      <c r="F1969" t="s">
        <v>143</v>
      </c>
      <c r="G1969" t="s">
        <v>132</v>
      </c>
      <c r="H1969" s="16">
        <v>45809</v>
      </c>
      <c r="I1969" s="16">
        <v>45838</v>
      </c>
      <c r="J1969" t="s">
        <v>3478</v>
      </c>
      <c r="K1969">
        <v>2230130</v>
      </c>
      <c r="L1969" t="s">
        <v>325</v>
      </c>
      <c r="O1969">
        <v>10017214</v>
      </c>
      <c r="P1969" t="s">
        <v>168</v>
      </c>
      <c r="Q1969">
        <v>0</v>
      </c>
      <c r="R1969" t="s">
        <v>342</v>
      </c>
      <c r="S1969" t="s">
        <v>347</v>
      </c>
      <c r="T1969">
        <v>11284307</v>
      </c>
      <c r="U1969" s="16">
        <v>45168</v>
      </c>
      <c r="V1969" s="16">
        <v>45809</v>
      </c>
      <c r="W1969" s="16">
        <v>45805</v>
      </c>
      <c r="X1969">
        <v>0</v>
      </c>
      <c r="Y1969">
        <v>1290900</v>
      </c>
      <c r="Z1969" t="s">
        <v>1568</v>
      </c>
      <c r="AA1969" t="s">
        <v>249</v>
      </c>
      <c r="AB1969" t="s">
        <v>121</v>
      </c>
      <c r="AC1969" t="s">
        <v>255</v>
      </c>
      <c r="AD1969" t="s">
        <v>122</v>
      </c>
      <c r="AE1969" t="str">
        <f>IF(B1969&gt;0,IF(B1969&gt;0,(IF(B1969&lt;&gt;'PLAN SEMANAL'!$A$2,BLTOTAL!AA1969,""))),"")</f>
        <v>SOPORTE</v>
      </c>
      <c r="AF1969" t="str">
        <f>IF(AH1969="Completo","Completo",IF(IF(B1969&gt;0,_xlfn.XLOOKUP(B1969,'Detalle reservas completas fesa'!K:K,'Detalle reservas completas fesa'!Q:Q,_xlfn.XLOOKUP(B1969,'MB25'!L:L,'MB25'!Q:Q,"Incompleto")),"")="PENDIENTE","Incompleto",IF(B1969&gt;0,_xlfn.XLOOKUP(B1969,'Detalle reservas completas fesa'!K:K,'Detalle reservas completas fesa'!Q:Q,IF(AD1969="SIN MATERIAL","Completo",IF(AD1969="COMPLETO","Completo","Incompleto"))))))</f>
        <v>Completo</v>
      </c>
      <c r="AG1969">
        <f>IF(B1969&gt;0,_xlfn.XLOOKUP(B1969,IW49BLTOTAL!A:A,IW49BLTOTAL!H:H),"")</f>
        <v>4</v>
      </c>
      <c r="AH1969" t="str">
        <f>IF(IFERROR(_xlfn.XLOOKUP(B1969,'Detalle custodia'!B:B,'Detalle custodia'!O:O),"")="custodia","Completo","")</f>
        <v/>
      </c>
    </row>
    <row r="1970" spans="1:34" x14ac:dyDescent="0.35">
      <c r="A1970" t="s">
        <v>332</v>
      </c>
      <c r="B1970">
        <v>6317199</v>
      </c>
      <c r="C1970" t="s">
        <v>129</v>
      </c>
      <c r="D1970" t="s">
        <v>569</v>
      </c>
      <c r="E1970" t="s">
        <v>310</v>
      </c>
      <c r="F1970" t="s">
        <v>259</v>
      </c>
      <c r="G1970" t="s">
        <v>142</v>
      </c>
      <c r="H1970" s="16">
        <v>45809</v>
      </c>
      <c r="I1970" s="16">
        <v>45809</v>
      </c>
      <c r="J1970" t="s">
        <v>856</v>
      </c>
      <c r="K1970">
        <v>1215150</v>
      </c>
      <c r="L1970" t="s">
        <v>333</v>
      </c>
      <c r="O1970">
        <v>10014639</v>
      </c>
      <c r="P1970" t="s">
        <v>332</v>
      </c>
      <c r="Q1970">
        <v>0</v>
      </c>
      <c r="R1970" t="s">
        <v>349</v>
      </c>
      <c r="S1970" t="s">
        <v>343</v>
      </c>
      <c r="T1970">
        <v>11288802</v>
      </c>
      <c r="U1970" s="16">
        <v>45168</v>
      </c>
      <c r="V1970" s="16">
        <v>45809</v>
      </c>
      <c r="W1970" s="16">
        <v>45798</v>
      </c>
      <c r="X1970">
        <v>0</v>
      </c>
      <c r="Y1970">
        <v>1290900</v>
      </c>
      <c r="Z1970" t="s">
        <v>1568</v>
      </c>
      <c r="AA1970" t="s">
        <v>246</v>
      </c>
      <c r="AB1970" t="s">
        <v>121</v>
      </c>
      <c r="AC1970" t="s">
        <v>255</v>
      </c>
      <c r="AD1970" t="s">
        <v>122</v>
      </c>
      <c r="AE1970" t="str">
        <f>IF(B1970&gt;0,IF(B1970&gt;0,(IF(B1970&lt;&gt;'PLAN SEMANAL'!$A$2,BLTOTAL!AA1970,""))),"")</f>
        <v>AUXILIAR</v>
      </c>
      <c r="AF1970" t="str">
        <f>IF(AH1970="Completo","Completo",IF(IF(B1970&gt;0,_xlfn.XLOOKUP(B1970,'Detalle reservas completas fesa'!K:K,'Detalle reservas completas fesa'!Q:Q,_xlfn.XLOOKUP(B1970,'MB25'!L:L,'MB25'!Q:Q,"Incompleto")),"")="PENDIENTE","Incompleto",IF(B1970&gt;0,_xlfn.XLOOKUP(B1970,'Detalle reservas completas fesa'!K:K,'Detalle reservas completas fesa'!Q:Q,IF(AD1970="SIN MATERIAL","Completo",IF(AD1970="COMPLETO","Completo","Incompleto"))))))</f>
        <v>Completo</v>
      </c>
      <c r="AG1970">
        <f>IF(B1970&gt;0,_xlfn.XLOOKUP(B1970,IW49BLTOTAL!A:A,IW49BLTOTAL!H:H),"")</f>
        <v>1</v>
      </c>
      <c r="AH1970" t="str">
        <f>IF(IFERROR(_xlfn.XLOOKUP(B1970,'Detalle custodia'!B:B,'Detalle custodia'!O:O),"")="custodia","Completo","")</f>
        <v/>
      </c>
    </row>
    <row r="1971" spans="1:34" x14ac:dyDescent="0.35">
      <c r="A1971" t="s">
        <v>288</v>
      </c>
      <c r="B1971">
        <v>6314777</v>
      </c>
      <c r="C1971" t="s">
        <v>374</v>
      </c>
      <c r="D1971" t="s">
        <v>570</v>
      </c>
      <c r="E1971" t="s">
        <v>310</v>
      </c>
      <c r="F1971" t="s">
        <v>133</v>
      </c>
      <c r="G1971" t="s">
        <v>192</v>
      </c>
      <c r="H1971" s="16">
        <v>45873</v>
      </c>
      <c r="I1971" s="16">
        <v>45873</v>
      </c>
      <c r="J1971" t="s">
        <v>856</v>
      </c>
      <c r="K1971">
        <v>1212120</v>
      </c>
      <c r="L1971" t="s">
        <v>289</v>
      </c>
      <c r="O1971">
        <v>10014653</v>
      </c>
      <c r="P1971" t="s">
        <v>288</v>
      </c>
      <c r="Q1971">
        <v>3219.5</v>
      </c>
      <c r="R1971" t="s">
        <v>296</v>
      </c>
      <c r="S1971" t="s">
        <v>342</v>
      </c>
      <c r="T1971">
        <v>11265321</v>
      </c>
      <c r="U1971" s="16">
        <v>45164</v>
      </c>
      <c r="V1971" s="16">
        <v>45873</v>
      </c>
      <c r="W1971" s="16">
        <v>45835</v>
      </c>
      <c r="X1971">
        <v>3219.5</v>
      </c>
      <c r="Y1971">
        <v>2290900</v>
      </c>
      <c r="Z1971" t="s">
        <v>1568</v>
      </c>
      <c r="AA1971" t="s">
        <v>247</v>
      </c>
      <c r="AB1971" t="s">
        <v>121</v>
      </c>
      <c r="AC1971" t="s">
        <v>255</v>
      </c>
      <c r="AD1971" t="s">
        <v>135</v>
      </c>
      <c r="AE1971" t="str">
        <f>IF(B1971&gt;0,IF(B1971&gt;0,(IF(B1971&lt;&gt;'PLAN SEMANAL'!$A$2,BLTOTAL!AA1971,""))),"")</f>
        <v>CARGUIO</v>
      </c>
      <c r="AF1971" t="str">
        <f>IF(AH1971="Completo","Completo",IF(IF(B1971&gt;0,_xlfn.XLOOKUP(B1971,'Detalle reservas completas fesa'!K:K,'Detalle reservas completas fesa'!Q:Q,_xlfn.XLOOKUP(B1971,'MB25'!L:L,'MB25'!Q:Q,"Incompleto")),"")="PENDIENTE","Incompleto",IF(B1971&gt;0,_xlfn.XLOOKUP(B1971,'Detalle reservas completas fesa'!K:K,'Detalle reservas completas fesa'!Q:Q,IF(AD1971="SIN MATERIAL","Completo",IF(AD1971="COMPLETO","Completo","Incompleto"))))))</f>
        <v>Incompleto</v>
      </c>
      <c r="AG1971">
        <f>IF(B1971&gt;0,_xlfn.XLOOKUP(B1971,IW49BLTOTAL!A:A,IW49BLTOTAL!H:H),"")</f>
        <v>10</v>
      </c>
      <c r="AH1971" t="str">
        <f>IF(IFERROR(_xlfn.XLOOKUP(B1971,'Detalle custodia'!B:B,'Detalle custodia'!O:O),"")="custodia","Completo","")</f>
        <v/>
      </c>
    </row>
    <row r="1972" spans="1:34" x14ac:dyDescent="0.35">
      <c r="A1972" t="s">
        <v>324</v>
      </c>
      <c r="B1972">
        <v>6313511</v>
      </c>
      <c r="C1972" t="s">
        <v>138</v>
      </c>
      <c r="D1972" t="s">
        <v>574</v>
      </c>
      <c r="E1972" t="s">
        <v>310</v>
      </c>
      <c r="F1972" t="s">
        <v>133</v>
      </c>
      <c r="G1972" t="s">
        <v>132</v>
      </c>
      <c r="H1972" s="16">
        <v>45809</v>
      </c>
      <c r="I1972" s="16">
        <v>45838</v>
      </c>
      <c r="J1972" t="s">
        <v>3478</v>
      </c>
      <c r="K1972">
        <v>2230130</v>
      </c>
      <c r="L1972" t="s">
        <v>325</v>
      </c>
      <c r="O1972">
        <v>10017214</v>
      </c>
      <c r="P1972" t="s">
        <v>168</v>
      </c>
      <c r="Q1972">
        <v>0</v>
      </c>
      <c r="R1972" t="s">
        <v>352</v>
      </c>
      <c r="S1972" t="s">
        <v>347</v>
      </c>
      <c r="T1972">
        <v>11226997</v>
      </c>
      <c r="U1972" s="16">
        <v>45161</v>
      </c>
      <c r="V1972" s="16">
        <v>45809</v>
      </c>
      <c r="W1972" s="16">
        <v>45805</v>
      </c>
      <c r="X1972">
        <v>0</v>
      </c>
      <c r="Y1972">
        <v>1290900</v>
      </c>
      <c r="Z1972" t="s">
        <v>1568</v>
      </c>
      <c r="AA1972" t="s">
        <v>249</v>
      </c>
      <c r="AB1972" t="s">
        <v>121</v>
      </c>
      <c r="AC1972" t="s">
        <v>255</v>
      </c>
      <c r="AD1972" t="s">
        <v>122</v>
      </c>
      <c r="AE1972" t="str">
        <f>IF(B1972&gt;0,IF(B1972&gt;0,(IF(B1972&lt;&gt;'PLAN SEMANAL'!$A$2,BLTOTAL!AA1972,""))),"")</f>
        <v>SOPORTE</v>
      </c>
      <c r="AF1972" t="str">
        <f>IF(AH1972="Completo","Completo",IF(IF(B1972&gt;0,_xlfn.XLOOKUP(B1972,'Detalle reservas completas fesa'!K:K,'Detalle reservas completas fesa'!Q:Q,_xlfn.XLOOKUP(B1972,'MB25'!L:L,'MB25'!Q:Q,"Incompleto")),"")="PENDIENTE","Incompleto",IF(B1972&gt;0,_xlfn.XLOOKUP(B1972,'Detalle reservas completas fesa'!K:K,'Detalle reservas completas fesa'!Q:Q,IF(AD1972="SIN MATERIAL","Completo",IF(AD1972="COMPLETO","Completo","Incompleto"))))))</f>
        <v>Completo</v>
      </c>
      <c r="AG1972">
        <f>IF(B1972&gt;0,_xlfn.XLOOKUP(B1972,IW49BLTOTAL!A:A,IW49BLTOTAL!H:H),"")</f>
        <v>16</v>
      </c>
      <c r="AH1972" t="str">
        <f>IF(IFERROR(_xlfn.XLOOKUP(B1972,'Detalle custodia'!B:B,'Detalle custodia'!O:O),"")="custodia","Completo","")</f>
        <v/>
      </c>
    </row>
    <row r="1973" spans="1:34" x14ac:dyDescent="0.35">
      <c r="A1973" t="s">
        <v>257</v>
      </c>
      <c r="B1973">
        <v>6313258</v>
      </c>
      <c r="C1973" t="s">
        <v>138</v>
      </c>
      <c r="D1973" t="s">
        <v>163</v>
      </c>
      <c r="E1973" t="s">
        <v>310</v>
      </c>
      <c r="F1973" t="s">
        <v>143</v>
      </c>
      <c r="G1973" t="s">
        <v>132</v>
      </c>
      <c r="H1973" s="16">
        <v>45838</v>
      </c>
      <c r="I1973" s="16">
        <v>45838</v>
      </c>
      <c r="J1973" t="s">
        <v>856</v>
      </c>
      <c r="K1973">
        <v>1216100</v>
      </c>
      <c r="L1973" t="s">
        <v>258</v>
      </c>
      <c r="O1973">
        <v>10014705</v>
      </c>
      <c r="P1973" t="s">
        <v>150</v>
      </c>
      <c r="Q1973">
        <v>0</v>
      </c>
      <c r="R1973" t="s">
        <v>352</v>
      </c>
      <c r="S1973" t="s">
        <v>3891</v>
      </c>
      <c r="T1973">
        <v>11237863</v>
      </c>
      <c r="U1973" s="16">
        <v>45161</v>
      </c>
      <c r="V1973" s="16">
        <v>45838</v>
      </c>
      <c r="W1973" s="16">
        <v>45816</v>
      </c>
      <c r="X1973">
        <v>0</v>
      </c>
      <c r="Y1973">
        <v>1290900</v>
      </c>
      <c r="Z1973" t="s">
        <v>1568</v>
      </c>
      <c r="AA1973" t="s">
        <v>249</v>
      </c>
      <c r="AB1973" t="s">
        <v>121</v>
      </c>
      <c r="AC1973" t="s">
        <v>255</v>
      </c>
      <c r="AD1973" t="s">
        <v>122</v>
      </c>
      <c r="AE1973" t="str">
        <f>IF(B1973&gt;0,IF(B1973&gt;0,(IF(B1973&lt;&gt;'PLAN SEMANAL'!$A$2,BLTOTAL!AA1973,""))),"")</f>
        <v>SOPORTE</v>
      </c>
      <c r="AF1973" t="str">
        <f>IF(AH1973="Completo","Completo",IF(IF(B1973&gt;0,_xlfn.XLOOKUP(B1973,'Detalle reservas completas fesa'!K:K,'Detalle reservas completas fesa'!Q:Q,_xlfn.XLOOKUP(B1973,'MB25'!L:L,'MB25'!Q:Q,"Incompleto")),"")="PENDIENTE","Incompleto",IF(B1973&gt;0,_xlfn.XLOOKUP(B1973,'Detalle reservas completas fesa'!K:K,'Detalle reservas completas fesa'!Q:Q,IF(AD1973="SIN MATERIAL","Completo",IF(AD1973="COMPLETO","Completo","Incompleto"))))))</f>
        <v>Completo</v>
      </c>
      <c r="AG1973">
        <f>IF(B1973&gt;0,_xlfn.XLOOKUP(B1973,IW49BLTOTAL!A:A,IW49BLTOTAL!H:H),"")</f>
        <v>8</v>
      </c>
      <c r="AH1973" t="str">
        <f>IF(IFERROR(_xlfn.XLOOKUP(B1973,'Detalle custodia'!B:B,'Detalle custodia'!O:O),"")="custodia","Completo","")</f>
        <v/>
      </c>
    </row>
    <row r="1974" spans="1:34" x14ac:dyDescent="0.35">
      <c r="A1974" t="s">
        <v>194</v>
      </c>
      <c r="B1974">
        <v>6313212</v>
      </c>
      <c r="C1974" t="s">
        <v>138</v>
      </c>
      <c r="D1974" t="s">
        <v>575</v>
      </c>
      <c r="E1974" t="s">
        <v>310</v>
      </c>
      <c r="F1974" t="s">
        <v>133</v>
      </c>
      <c r="G1974" t="s">
        <v>147</v>
      </c>
      <c r="H1974" s="16">
        <v>45808</v>
      </c>
      <c r="I1974" s="16">
        <v>45808</v>
      </c>
      <c r="J1974" t="s">
        <v>856</v>
      </c>
      <c r="K1974">
        <v>1216100</v>
      </c>
      <c r="L1974" t="s">
        <v>327</v>
      </c>
      <c r="O1974">
        <v>10014648</v>
      </c>
      <c r="P1974" t="s">
        <v>194</v>
      </c>
      <c r="Q1974">
        <v>0</v>
      </c>
      <c r="R1974" t="s">
        <v>342</v>
      </c>
      <c r="S1974" t="s">
        <v>347</v>
      </c>
      <c r="T1974">
        <v>11284308</v>
      </c>
      <c r="U1974" s="16">
        <v>45161</v>
      </c>
      <c r="V1974" s="16">
        <v>45808</v>
      </c>
      <c r="W1974" s="16">
        <v>45805</v>
      </c>
      <c r="X1974">
        <v>0</v>
      </c>
      <c r="Y1974">
        <v>1290900</v>
      </c>
      <c r="Z1974" t="s">
        <v>1568</v>
      </c>
      <c r="AA1974" t="s">
        <v>249</v>
      </c>
      <c r="AB1974" t="s">
        <v>121</v>
      </c>
      <c r="AC1974" t="s">
        <v>255</v>
      </c>
      <c r="AD1974" t="s">
        <v>141</v>
      </c>
      <c r="AE1974" t="str">
        <f>IF(B1974&gt;0,IF(B1974&gt;0,(IF(B1974&lt;&gt;'PLAN SEMANAL'!$A$2,BLTOTAL!AA1974,""))),"")</f>
        <v>SOPORTE</v>
      </c>
      <c r="AF1974" t="str">
        <f>IF(AH1974="Completo","Completo",IF(IF(B1974&gt;0,_xlfn.XLOOKUP(B1974,'Detalle reservas completas fesa'!K:K,'Detalle reservas completas fesa'!Q:Q,_xlfn.XLOOKUP(B1974,'MB25'!L:L,'MB25'!Q:Q,"Incompleto")),"")="PENDIENTE","Incompleto",IF(B1974&gt;0,_xlfn.XLOOKUP(B1974,'Detalle reservas completas fesa'!K:K,'Detalle reservas completas fesa'!Q:Q,IF(AD1974="SIN MATERIAL","Completo",IF(AD1974="COMPLETO","Completo","Incompleto"))))))</f>
        <v>Incompleto</v>
      </c>
      <c r="AG1974">
        <f>IF(B1974&gt;0,_xlfn.XLOOKUP(B1974,IW49BLTOTAL!A:A,IW49BLTOTAL!H:H),"")</f>
        <v>0</v>
      </c>
      <c r="AH1974" t="str">
        <f>IF(IFERROR(_xlfn.XLOOKUP(B1974,'Detalle custodia'!B:B,'Detalle custodia'!O:O),"")="custodia","Completo","")</f>
        <v/>
      </c>
    </row>
    <row r="1975" spans="1:34" x14ac:dyDescent="0.35">
      <c r="A1975" t="s">
        <v>187</v>
      </c>
      <c r="B1975">
        <v>6313086</v>
      </c>
      <c r="C1975" t="s">
        <v>129</v>
      </c>
      <c r="D1975" t="s">
        <v>576</v>
      </c>
      <c r="E1975" t="s">
        <v>310</v>
      </c>
      <c r="F1975" t="s">
        <v>133</v>
      </c>
      <c r="G1975" t="s">
        <v>147</v>
      </c>
      <c r="H1975" s="16">
        <v>45809</v>
      </c>
      <c r="I1975" s="16">
        <v>45809</v>
      </c>
      <c r="J1975" t="s">
        <v>856</v>
      </c>
      <c r="K1975">
        <v>1215154</v>
      </c>
      <c r="L1975" t="s">
        <v>328</v>
      </c>
      <c r="O1975">
        <v>10014643</v>
      </c>
      <c r="P1975" t="s">
        <v>187</v>
      </c>
      <c r="Q1975">
        <v>0</v>
      </c>
      <c r="R1975" t="s">
        <v>343</v>
      </c>
      <c r="S1975" t="s">
        <v>343</v>
      </c>
      <c r="T1975">
        <v>11287264</v>
      </c>
      <c r="U1975" s="16">
        <v>45160</v>
      </c>
      <c r="V1975" s="16">
        <v>45809</v>
      </c>
      <c r="W1975" s="16">
        <v>45776</v>
      </c>
      <c r="X1975">
        <v>0</v>
      </c>
      <c r="Y1975">
        <v>1290900</v>
      </c>
      <c r="Z1975" t="s">
        <v>1568</v>
      </c>
      <c r="AA1975" t="s">
        <v>246</v>
      </c>
      <c r="AB1975" t="s">
        <v>121</v>
      </c>
      <c r="AC1975" t="s">
        <v>255</v>
      </c>
      <c r="AD1975" t="s">
        <v>141</v>
      </c>
      <c r="AE1975" t="str">
        <f>IF(B1975&gt;0,IF(B1975&gt;0,(IF(B1975&lt;&gt;'PLAN SEMANAL'!$A$2,BLTOTAL!AA1975,""))),"")</f>
        <v>AUXILIAR</v>
      </c>
      <c r="AF1975" t="str">
        <f>IF(AH1975="Completo","Completo",IF(IF(B1975&gt;0,_xlfn.XLOOKUP(B1975,'Detalle reservas completas fesa'!K:K,'Detalle reservas completas fesa'!Q:Q,_xlfn.XLOOKUP(B1975,'MB25'!L:L,'MB25'!Q:Q,"Incompleto")),"")="PENDIENTE","Incompleto",IF(B1975&gt;0,_xlfn.XLOOKUP(B1975,'Detalle reservas completas fesa'!K:K,'Detalle reservas completas fesa'!Q:Q,IF(AD1975="SIN MATERIAL","Completo",IF(AD1975="COMPLETO","Completo","Incompleto"))))))</f>
        <v>Incompleto</v>
      </c>
      <c r="AG1975">
        <f>IF(B1975&gt;0,_xlfn.XLOOKUP(B1975,IW49BLTOTAL!A:A,IW49BLTOTAL!H:H),"")</f>
        <v>10</v>
      </c>
      <c r="AH1975" t="str">
        <f>IF(IFERROR(_xlfn.XLOOKUP(B1975,'Detalle custodia'!B:B,'Detalle custodia'!O:O),"")="custodia","Completo","")</f>
        <v/>
      </c>
    </row>
    <row r="1976" spans="1:34" x14ac:dyDescent="0.35">
      <c r="A1976" t="s">
        <v>413</v>
      </c>
      <c r="B1976">
        <v>6312985</v>
      </c>
      <c r="C1976" t="s">
        <v>129</v>
      </c>
      <c r="D1976" t="s">
        <v>3370</v>
      </c>
      <c r="E1976" t="s">
        <v>310</v>
      </c>
      <c r="F1976" t="s">
        <v>125</v>
      </c>
      <c r="G1976" t="s">
        <v>423</v>
      </c>
      <c r="H1976" s="16">
        <v>45809</v>
      </c>
      <c r="I1976" s="16">
        <v>45838</v>
      </c>
      <c r="J1976" t="s">
        <v>3478</v>
      </c>
      <c r="K1976">
        <v>1213130</v>
      </c>
      <c r="L1976" t="s">
        <v>414</v>
      </c>
      <c r="O1976">
        <v>10014620</v>
      </c>
      <c r="P1976" t="s">
        <v>413</v>
      </c>
      <c r="Q1976">
        <v>22666.04</v>
      </c>
      <c r="R1976" t="s">
        <v>343</v>
      </c>
      <c r="S1976" t="s">
        <v>3901</v>
      </c>
      <c r="T1976">
        <v>11268045</v>
      </c>
      <c r="U1976" s="16">
        <v>45160</v>
      </c>
      <c r="V1976" s="16">
        <v>45809</v>
      </c>
      <c r="W1976" s="16">
        <v>45804</v>
      </c>
      <c r="X1976">
        <v>22666.04</v>
      </c>
      <c r="Y1976">
        <v>1290900</v>
      </c>
      <c r="Z1976" t="s">
        <v>1568</v>
      </c>
      <c r="AA1976" t="s">
        <v>245</v>
      </c>
      <c r="AB1976" t="s">
        <v>121</v>
      </c>
      <c r="AC1976" t="s">
        <v>255</v>
      </c>
      <c r="AD1976" t="s">
        <v>141</v>
      </c>
      <c r="AE1976" t="str">
        <f>IF(B1976&gt;0,IF(B1976&gt;0,(IF(B1976&lt;&gt;'PLAN SEMANAL'!$A$2,BLTOTAL!AA1976,""))),"")</f>
        <v>ACARREO</v>
      </c>
      <c r="AF1976" t="str">
        <f>IF(AH1976="Completo","Completo",IF(IF(B1976&gt;0,_xlfn.XLOOKUP(B1976,'Detalle reservas completas fesa'!K:K,'Detalle reservas completas fesa'!Q:Q,_xlfn.XLOOKUP(B1976,'MB25'!L:L,'MB25'!Q:Q,"Incompleto")),"")="PENDIENTE","Incompleto",IF(B1976&gt;0,_xlfn.XLOOKUP(B1976,'Detalle reservas completas fesa'!K:K,'Detalle reservas completas fesa'!Q:Q,IF(AD1976="SIN MATERIAL","Completo",IF(AD1976="COMPLETO","Completo","Incompleto"))))))</f>
        <v>Incompleto</v>
      </c>
      <c r="AG1976">
        <f>IF(B1976&gt;0,_xlfn.XLOOKUP(B1976,IW49BLTOTAL!A:A,IW49BLTOTAL!H:H),"")</f>
        <v>16</v>
      </c>
      <c r="AH1976" t="str">
        <f>IF(IFERROR(_xlfn.XLOOKUP(B1976,'Detalle custodia'!B:B,'Detalle custodia'!O:O),"")="custodia","Completo","")</f>
        <v/>
      </c>
    </row>
    <row r="1977" spans="1:34" x14ac:dyDescent="0.35">
      <c r="A1977" t="s">
        <v>294</v>
      </c>
      <c r="B1977">
        <v>6312984</v>
      </c>
      <c r="C1977" t="s">
        <v>129</v>
      </c>
      <c r="D1977" t="s">
        <v>577</v>
      </c>
      <c r="E1977" t="s">
        <v>310</v>
      </c>
      <c r="F1977" t="s">
        <v>379</v>
      </c>
      <c r="G1977" t="s">
        <v>153</v>
      </c>
      <c r="H1977" s="16">
        <v>45809</v>
      </c>
      <c r="I1977" s="16">
        <v>45809</v>
      </c>
      <c r="J1977" t="s">
        <v>856</v>
      </c>
      <c r="K1977">
        <v>1213130</v>
      </c>
      <c r="L1977" t="s">
        <v>295</v>
      </c>
      <c r="O1977">
        <v>10014618</v>
      </c>
      <c r="P1977" t="s">
        <v>294</v>
      </c>
      <c r="Q1977">
        <v>0</v>
      </c>
      <c r="R1977" t="s">
        <v>343</v>
      </c>
      <c r="S1977" t="s">
        <v>3891</v>
      </c>
      <c r="T1977">
        <v>11268042</v>
      </c>
      <c r="U1977" s="16">
        <v>45160</v>
      </c>
      <c r="V1977" s="16">
        <v>45809</v>
      </c>
      <c r="W1977" s="16">
        <v>45816</v>
      </c>
      <c r="X1977">
        <v>0</v>
      </c>
      <c r="Y1977">
        <v>1290900</v>
      </c>
      <c r="Z1977" t="s">
        <v>1568</v>
      </c>
      <c r="AA1977" t="s">
        <v>245</v>
      </c>
      <c r="AB1977" t="s">
        <v>121</v>
      </c>
      <c r="AC1977" t="s">
        <v>255</v>
      </c>
      <c r="AD1977" t="s">
        <v>141</v>
      </c>
      <c r="AE1977" t="str">
        <f>IF(B1977&gt;0,IF(B1977&gt;0,(IF(B1977&lt;&gt;'PLAN SEMANAL'!$A$2,BLTOTAL!AA1977,""))),"")</f>
        <v>ACARREO</v>
      </c>
      <c r="AF1977" t="str">
        <f>IF(AH1977="Completo","Completo",IF(IF(B1977&gt;0,_xlfn.XLOOKUP(B1977,'Detalle reservas completas fesa'!K:K,'Detalle reservas completas fesa'!Q:Q,_xlfn.XLOOKUP(B1977,'MB25'!L:L,'MB25'!Q:Q,"Incompleto")),"")="PENDIENTE","Incompleto",IF(B1977&gt;0,_xlfn.XLOOKUP(B1977,'Detalle reservas completas fesa'!K:K,'Detalle reservas completas fesa'!Q:Q,IF(AD1977="SIN MATERIAL","Completo",IF(AD1977="COMPLETO","Completo","Incompleto"))))))</f>
        <v>Incompleto</v>
      </c>
      <c r="AG1977">
        <f>IF(B1977&gt;0,_xlfn.XLOOKUP(B1977,IW49BLTOTAL!A:A,IW49BLTOTAL!H:H),"")</f>
        <v>16</v>
      </c>
      <c r="AH1977" t="str">
        <f>IF(IFERROR(_xlfn.XLOOKUP(B1977,'Detalle custodia'!B:B,'Detalle custodia'!O:O),"")="custodia","Completo","")</f>
        <v/>
      </c>
    </row>
    <row r="1978" spans="1:34" x14ac:dyDescent="0.35">
      <c r="A1978" t="s">
        <v>173</v>
      </c>
      <c r="B1978">
        <v>6312237</v>
      </c>
      <c r="C1978" t="s">
        <v>123</v>
      </c>
      <c r="D1978" t="s">
        <v>578</v>
      </c>
      <c r="E1978" t="s">
        <v>310</v>
      </c>
      <c r="F1978" t="s">
        <v>125</v>
      </c>
      <c r="G1978" t="s">
        <v>136</v>
      </c>
      <c r="H1978" s="16">
        <v>45845</v>
      </c>
      <c r="I1978" s="16">
        <v>45845</v>
      </c>
      <c r="J1978" t="s">
        <v>856</v>
      </c>
      <c r="K1978">
        <v>1210101</v>
      </c>
      <c r="L1978" t="s">
        <v>341</v>
      </c>
      <c r="O1978">
        <v>10014656</v>
      </c>
      <c r="P1978" t="s">
        <v>173</v>
      </c>
      <c r="Q1978">
        <v>291.43</v>
      </c>
      <c r="R1978" t="s">
        <v>352</v>
      </c>
      <c r="S1978" t="s">
        <v>342</v>
      </c>
      <c r="T1978">
        <v>11286148</v>
      </c>
      <c r="U1978" s="16">
        <v>45157</v>
      </c>
      <c r="V1978" s="16">
        <v>45845</v>
      </c>
      <c r="W1978" s="16">
        <v>45805</v>
      </c>
      <c r="X1978">
        <v>291.43</v>
      </c>
      <c r="Y1978">
        <v>1290900</v>
      </c>
      <c r="Z1978" t="s">
        <v>1568</v>
      </c>
      <c r="AA1978" t="s">
        <v>248</v>
      </c>
      <c r="AB1978" t="s">
        <v>121</v>
      </c>
      <c r="AC1978" t="s">
        <v>255</v>
      </c>
      <c r="AD1978" t="s">
        <v>135</v>
      </c>
      <c r="AE1978" t="str">
        <f>IF(B1978&gt;0,IF(B1978&gt;0,(IF(B1978&lt;&gt;'PLAN SEMANAL'!$A$2,BLTOTAL!AA1978,""))),"")</f>
        <v>PERFORACIO</v>
      </c>
      <c r="AF1978" t="str">
        <f>IF(AH1978="Completo","Completo",IF(IF(B1978&gt;0,_xlfn.XLOOKUP(B1978,'Detalle reservas completas fesa'!K:K,'Detalle reservas completas fesa'!Q:Q,_xlfn.XLOOKUP(B1978,'MB25'!L:L,'MB25'!Q:Q,"Incompleto")),"")="PENDIENTE","Incompleto",IF(B1978&gt;0,_xlfn.XLOOKUP(B1978,'Detalle reservas completas fesa'!K:K,'Detalle reservas completas fesa'!Q:Q,IF(AD1978="SIN MATERIAL","Completo",IF(AD1978="COMPLETO","Completo","Incompleto"))))))</f>
        <v>Incompleto</v>
      </c>
      <c r="AG1978">
        <f>IF(B1978&gt;0,_xlfn.XLOOKUP(B1978,IW49BLTOTAL!A:A,IW49BLTOTAL!H:H),"")</f>
        <v>2</v>
      </c>
      <c r="AH1978" t="str">
        <f>IF(IFERROR(_xlfn.XLOOKUP(B1978,'Detalle custodia'!B:B,'Detalle custodia'!O:O),"")="custodia","Completo","")</f>
        <v/>
      </c>
    </row>
    <row r="1979" spans="1:34" x14ac:dyDescent="0.35">
      <c r="A1979" t="s">
        <v>137</v>
      </c>
      <c r="B1979">
        <v>6312202</v>
      </c>
      <c r="C1979" t="s">
        <v>123</v>
      </c>
      <c r="D1979" t="s">
        <v>162</v>
      </c>
      <c r="E1979" t="s">
        <v>310</v>
      </c>
      <c r="F1979" t="s">
        <v>133</v>
      </c>
      <c r="G1979" t="s">
        <v>132</v>
      </c>
      <c r="H1979" s="16">
        <v>45845</v>
      </c>
      <c r="I1979" s="16">
        <v>45845</v>
      </c>
      <c r="J1979" t="s">
        <v>856</v>
      </c>
      <c r="K1979">
        <v>1210100</v>
      </c>
      <c r="L1979" t="s">
        <v>388</v>
      </c>
      <c r="O1979">
        <v>10014595</v>
      </c>
      <c r="P1979" t="s">
        <v>137</v>
      </c>
      <c r="Q1979">
        <v>0</v>
      </c>
      <c r="R1979" t="s">
        <v>352</v>
      </c>
      <c r="S1979" t="s">
        <v>342</v>
      </c>
      <c r="T1979">
        <v>11283732</v>
      </c>
      <c r="U1979" s="16">
        <v>45157</v>
      </c>
      <c r="V1979" s="16">
        <v>45845</v>
      </c>
      <c r="W1979" s="16">
        <v>45805</v>
      </c>
      <c r="X1979">
        <v>0</v>
      </c>
      <c r="Y1979">
        <v>1290900</v>
      </c>
      <c r="Z1979" t="s">
        <v>1568</v>
      </c>
      <c r="AA1979" t="s">
        <v>248</v>
      </c>
      <c r="AB1979" t="s">
        <v>121</v>
      </c>
      <c r="AC1979" t="s">
        <v>255</v>
      </c>
      <c r="AD1979" t="s">
        <v>141</v>
      </c>
      <c r="AE1979" t="str">
        <f>IF(B1979&gt;0,IF(B1979&gt;0,(IF(B1979&lt;&gt;'PLAN SEMANAL'!$A$2,BLTOTAL!AA1979,""))),"")</f>
        <v>PERFORACIO</v>
      </c>
      <c r="AF1979" t="str">
        <f>IF(AH1979="Completo","Completo",IF(IF(B1979&gt;0,_xlfn.XLOOKUP(B1979,'Detalle reservas completas fesa'!K:K,'Detalle reservas completas fesa'!Q:Q,_xlfn.XLOOKUP(B1979,'MB25'!L:L,'MB25'!Q:Q,"Incompleto")),"")="PENDIENTE","Incompleto",IF(B1979&gt;0,_xlfn.XLOOKUP(B1979,'Detalle reservas completas fesa'!K:K,'Detalle reservas completas fesa'!Q:Q,IF(AD1979="SIN MATERIAL","Completo",IF(AD1979="COMPLETO","Completo","Incompleto"))))))</f>
        <v>Incompleto</v>
      </c>
      <c r="AG1979">
        <f>IF(B1979&gt;0,_xlfn.XLOOKUP(B1979,IW49BLTOTAL!A:A,IW49BLTOTAL!H:H),"")</f>
        <v>6</v>
      </c>
      <c r="AH1979" t="str">
        <f>IF(IFERROR(_xlfn.XLOOKUP(B1979,'Detalle custodia'!B:B,'Detalle custodia'!O:O),"")="custodia","Completo","")</f>
        <v/>
      </c>
    </row>
    <row r="1980" spans="1:34" x14ac:dyDescent="0.35">
      <c r="A1980" t="s">
        <v>149</v>
      </c>
      <c r="B1980">
        <v>6312157</v>
      </c>
      <c r="C1980" t="s">
        <v>129</v>
      </c>
      <c r="D1980" t="s">
        <v>1697</v>
      </c>
      <c r="E1980" t="s">
        <v>310</v>
      </c>
      <c r="F1980" t="s">
        <v>125</v>
      </c>
      <c r="G1980" t="s">
        <v>543</v>
      </c>
      <c r="H1980" s="16">
        <v>45839</v>
      </c>
      <c r="I1980" s="16">
        <v>45869</v>
      </c>
      <c r="J1980" t="s">
        <v>3476</v>
      </c>
      <c r="K1980">
        <v>1213130</v>
      </c>
      <c r="L1980" t="s">
        <v>302</v>
      </c>
      <c r="M1980" s="16">
        <v>45157</v>
      </c>
      <c r="N1980" s="16">
        <v>45157</v>
      </c>
      <c r="O1980">
        <v>10014616</v>
      </c>
      <c r="P1980" t="s">
        <v>149</v>
      </c>
      <c r="Q1980">
        <v>0</v>
      </c>
      <c r="R1980" t="s">
        <v>254</v>
      </c>
      <c r="S1980" t="s">
        <v>3901</v>
      </c>
      <c r="T1980">
        <v>11288767</v>
      </c>
      <c r="U1980" s="16">
        <v>45157</v>
      </c>
      <c r="V1980" s="16">
        <v>45839</v>
      </c>
      <c r="W1980" s="16">
        <v>45835</v>
      </c>
      <c r="X1980">
        <v>0</v>
      </c>
      <c r="Y1980">
        <v>1290900</v>
      </c>
      <c r="Z1980" t="s">
        <v>1568</v>
      </c>
      <c r="AA1980" t="s">
        <v>245</v>
      </c>
      <c r="AB1980" t="s">
        <v>121</v>
      </c>
      <c r="AC1980" t="s">
        <v>255</v>
      </c>
      <c r="AD1980" t="s">
        <v>141</v>
      </c>
      <c r="AE1980" t="str">
        <f>IF(B1980&gt;0,IF(B1980&gt;0,(IF(B1980&lt;&gt;'PLAN SEMANAL'!$A$2,BLTOTAL!AA1980,""))),"")</f>
        <v>ACARREO</v>
      </c>
      <c r="AF1980" t="str">
        <f>IF(AH1980="Completo","Completo",IF(IF(B1980&gt;0,_xlfn.XLOOKUP(B1980,'Detalle reservas completas fesa'!K:K,'Detalle reservas completas fesa'!Q:Q,_xlfn.XLOOKUP(B1980,'MB25'!L:L,'MB25'!Q:Q,"Incompleto")),"")="PENDIENTE","Incompleto",IF(B1980&gt;0,_xlfn.XLOOKUP(B1980,'Detalle reservas completas fesa'!K:K,'Detalle reservas completas fesa'!Q:Q,IF(AD1980="SIN MATERIAL","Completo",IF(AD1980="COMPLETO","Completo","Incompleto"))))))</f>
        <v>Incompleto</v>
      </c>
      <c r="AG1980">
        <f>IF(B1980&gt;0,_xlfn.XLOOKUP(B1980,IW49BLTOTAL!A:A,IW49BLTOTAL!H:H),"")</f>
        <v>1</v>
      </c>
      <c r="AH1980" t="str">
        <f>IF(IFERROR(_xlfn.XLOOKUP(B1980,'Detalle custodia'!B:B,'Detalle custodia'!O:O),"")="custodia","Completo","")</f>
        <v/>
      </c>
    </row>
    <row r="1981" spans="1:34" x14ac:dyDescent="0.35">
      <c r="A1981" t="s">
        <v>400</v>
      </c>
      <c r="B1981">
        <v>6312007</v>
      </c>
      <c r="C1981" t="s">
        <v>129</v>
      </c>
      <c r="D1981" t="s">
        <v>579</v>
      </c>
      <c r="E1981" t="s">
        <v>310</v>
      </c>
      <c r="F1981" t="s">
        <v>133</v>
      </c>
      <c r="G1981" t="s">
        <v>147</v>
      </c>
      <c r="H1981" s="16">
        <v>45809</v>
      </c>
      <c r="I1981" s="16">
        <v>45809</v>
      </c>
      <c r="J1981" t="s">
        <v>856</v>
      </c>
      <c r="K1981">
        <v>1215155</v>
      </c>
      <c r="L1981" t="s">
        <v>401</v>
      </c>
      <c r="O1981">
        <v>10014646</v>
      </c>
      <c r="P1981" t="s">
        <v>400</v>
      </c>
      <c r="Q1981">
        <v>0</v>
      </c>
      <c r="R1981" t="s">
        <v>343</v>
      </c>
      <c r="S1981" t="s">
        <v>343</v>
      </c>
      <c r="T1981">
        <v>11263113</v>
      </c>
      <c r="U1981" s="16">
        <v>45156</v>
      </c>
      <c r="V1981" s="16">
        <v>45809</v>
      </c>
      <c r="W1981" s="16">
        <v>45776</v>
      </c>
      <c r="X1981">
        <v>0</v>
      </c>
      <c r="Y1981">
        <v>1290900</v>
      </c>
      <c r="Z1981" t="s">
        <v>1568</v>
      </c>
      <c r="AA1981" t="s">
        <v>246</v>
      </c>
      <c r="AB1981" t="s">
        <v>121</v>
      </c>
      <c r="AC1981" t="s">
        <v>255</v>
      </c>
      <c r="AD1981" t="s">
        <v>141</v>
      </c>
      <c r="AE1981" t="str">
        <f>IF(B1981&gt;0,IF(B1981&gt;0,(IF(B1981&lt;&gt;'PLAN SEMANAL'!$A$2,BLTOTAL!AA1981,""))),"")</f>
        <v>AUXILIAR</v>
      </c>
      <c r="AF1981" t="str">
        <f>IF(AH1981="Completo","Completo",IF(IF(B1981&gt;0,_xlfn.XLOOKUP(B1981,'Detalle reservas completas fesa'!K:K,'Detalle reservas completas fesa'!Q:Q,_xlfn.XLOOKUP(B1981,'MB25'!L:L,'MB25'!Q:Q,"Incompleto")),"")="PENDIENTE","Incompleto",IF(B1981&gt;0,_xlfn.XLOOKUP(B1981,'Detalle reservas completas fesa'!K:K,'Detalle reservas completas fesa'!Q:Q,IF(AD1981="SIN MATERIAL","Completo",IF(AD1981="COMPLETO","Completo","Incompleto"))))))</f>
        <v>Incompleto</v>
      </c>
      <c r="AG1981">
        <f>IF(B1981&gt;0,_xlfn.XLOOKUP(B1981,IW49BLTOTAL!A:A,IW49BLTOTAL!H:H),"")</f>
        <v>16</v>
      </c>
      <c r="AH1981" t="str">
        <f>IF(IFERROR(_xlfn.XLOOKUP(B1981,'Detalle custodia'!B:B,'Detalle custodia'!O:O),"")="custodia","Completo","")</f>
        <v/>
      </c>
    </row>
    <row r="1982" spans="1:34" x14ac:dyDescent="0.35">
      <c r="A1982" t="s">
        <v>218</v>
      </c>
      <c r="B1982">
        <v>6312006</v>
      </c>
      <c r="C1982" t="s">
        <v>129</v>
      </c>
      <c r="D1982" t="s">
        <v>580</v>
      </c>
      <c r="E1982" t="s">
        <v>310</v>
      </c>
      <c r="F1982" t="s">
        <v>133</v>
      </c>
      <c r="G1982" t="s">
        <v>147</v>
      </c>
      <c r="H1982" s="16">
        <v>45808</v>
      </c>
      <c r="I1982" s="16">
        <v>45808</v>
      </c>
      <c r="J1982" t="s">
        <v>856</v>
      </c>
      <c r="K1982">
        <v>1215150</v>
      </c>
      <c r="L1982" t="s">
        <v>279</v>
      </c>
      <c r="O1982">
        <v>10014633</v>
      </c>
      <c r="P1982" t="s">
        <v>218</v>
      </c>
      <c r="Q1982">
        <v>0</v>
      </c>
      <c r="R1982" t="s">
        <v>343</v>
      </c>
      <c r="S1982" t="s">
        <v>343</v>
      </c>
      <c r="T1982">
        <v>11263234</v>
      </c>
      <c r="U1982" s="16">
        <v>45156</v>
      </c>
      <c r="V1982" s="16">
        <v>45808</v>
      </c>
      <c r="W1982" s="16">
        <v>45776</v>
      </c>
      <c r="X1982">
        <v>0</v>
      </c>
      <c r="Y1982">
        <v>1290900</v>
      </c>
      <c r="Z1982" t="s">
        <v>1568</v>
      </c>
      <c r="AA1982" t="s">
        <v>246</v>
      </c>
      <c r="AB1982" t="s">
        <v>121</v>
      </c>
      <c r="AC1982" t="s">
        <v>255</v>
      </c>
      <c r="AD1982" t="s">
        <v>141</v>
      </c>
      <c r="AE1982" t="str">
        <f>IF(B1982&gt;0,IF(B1982&gt;0,(IF(B1982&lt;&gt;'PLAN SEMANAL'!$A$2,BLTOTAL!AA1982,""))),"")</f>
        <v>AUXILIAR</v>
      </c>
      <c r="AF1982" t="str">
        <f>IF(AH1982="Completo","Completo",IF(IF(B1982&gt;0,_xlfn.XLOOKUP(B1982,'Detalle reservas completas fesa'!K:K,'Detalle reservas completas fesa'!Q:Q,_xlfn.XLOOKUP(B1982,'MB25'!L:L,'MB25'!Q:Q,"Incompleto")),"")="PENDIENTE","Incompleto",IF(B1982&gt;0,_xlfn.XLOOKUP(B1982,'Detalle reservas completas fesa'!K:K,'Detalle reservas completas fesa'!Q:Q,IF(AD1982="SIN MATERIAL","Completo",IF(AD1982="COMPLETO","Completo","Incompleto"))))))</f>
        <v>Incompleto</v>
      </c>
      <c r="AG1982">
        <f>IF(B1982&gt;0,_xlfn.XLOOKUP(B1982,IW49BLTOTAL!A:A,IW49BLTOTAL!H:H),"")</f>
        <v>16</v>
      </c>
      <c r="AH1982" t="str">
        <f>IF(IFERROR(_xlfn.XLOOKUP(B1982,'Detalle custodia'!B:B,'Detalle custodia'!O:O),"")="custodia","Completo","")</f>
        <v/>
      </c>
    </row>
    <row r="1983" spans="1:34" x14ac:dyDescent="0.35">
      <c r="A1983" t="s">
        <v>187</v>
      </c>
      <c r="B1983">
        <v>6312004</v>
      </c>
      <c r="C1983" t="s">
        <v>129</v>
      </c>
      <c r="D1983" t="s">
        <v>581</v>
      </c>
      <c r="E1983" t="s">
        <v>310</v>
      </c>
      <c r="F1983" t="s">
        <v>133</v>
      </c>
      <c r="G1983" t="s">
        <v>147</v>
      </c>
      <c r="H1983" s="16">
        <v>45808</v>
      </c>
      <c r="I1983" s="16">
        <v>45808</v>
      </c>
      <c r="J1983" t="s">
        <v>856</v>
      </c>
      <c r="K1983">
        <v>1215154</v>
      </c>
      <c r="L1983" t="s">
        <v>328</v>
      </c>
      <c r="O1983">
        <v>10014643</v>
      </c>
      <c r="P1983" t="s">
        <v>187</v>
      </c>
      <c r="Q1983">
        <v>0</v>
      </c>
      <c r="R1983" t="s">
        <v>343</v>
      </c>
      <c r="S1983" t="s">
        <v>343</v>
      </c>
      <c r="T1983">
        <v>11263235</v>
      </c>
      <c r="U1983" s="16">
        <v>45156</v>
      </c>
      <c r="V1983" s="16">
        <v>45808</v>
      </c>
      <c r="W1983" s="16">
        <v>45776</v>
      </c>
      <c r="X1983">
        <v>0</v>
      </c>
      <c r="Y1983">
        <v>1290900</v>
      </c>
      <c r="Z1983" t="s">
        <v>1568</v>
      </c>
      <c r="AA1983" t="s">
        <v>246</v>
      </c>
      <c r="AB1983" t="s">
        <v>121</v>
      </c>
      <c r="AC1983" t="s">
        <v>255</v>
      </c>
      <c r="AD1983" t="s">
        <v>141</v>
      </c>
      <c r="AE1983" t="str">
        <f>IF(B1983&gt;0,IF(B1983&gt;0,(IF(B1983&lt;&gt;'PLAN SEMANAL'!$A$2,BLTOTAL!AA1983,""))),"")</f>
        <v>AUXILIAR</v>
      </c>
      <c r="AF1983" t="str">
        <f>IF(AH1983="Completo","Completo",IF(IF(B1983&gt;0,_xlfn.XLOOKUP(B1983,'Detalle reservas completas fesa'!K:K,'Detalle reservas completas fesa'!Q:Q,_xlfn.XLOOKUP(B1983,'MB25'!L:L,'MB25'!Q:Q,"Incompleto")),"")="PENDIENTE","Incompleto",IF(B1983&gt;0,_xlfn.XLOOKUP(B1983,'Detalle reservas completas fesa'!K:K,'Detalle reservas completas fesa'!Q:Q,IF(AD1983="SIN MATERIAL","Completo",IF(AD1983="COMPLETO","Completo","Incompleto"))))))</f>
        <v>Incompleto</v>
      </c>
      <c r="AG1983">
        <f>IF(B1983&gt;0,_xlfn.XLOOKUP(B1983,IW49BLTOTAL!A:A,IW49BLTOTAL!H:H),"")</f>
        <v>16</v>
      </c>
      <c r="AH1983" t="str">
        <f>IF(IFERROR(_xlfn.XLOOKUP(B1983,'Detalle custodia'!B:B,'Detalle custodia'!O:O),"")="custodia","Completo","")</f>
        <v/>
      </c>
    </row>
    <row r="1984" spans="1:34" x14ac:dyDescent="0.35">
      <c r="A1984" t="s">
        <v>400</v>
      </c>
      <c r="B1984">
        <v>6311931</v>
      </c>
      <c r="C1984" t="s">
        <v>129</v>
      </c>
      <c r="D1984" t="s">
        <v>582</v>
      </c>
      <c r="E1984" t="s">
        <v>310</v>
      </c>
      <c r="F1984" t="s">
        <v>133</v>
      </c>
      <c r="G1984" t="s">
        <v>147</v>
      </c>
      <c r="H1984" s="16">
        <v>45809</v>
      </c>
      <c r="I1984" s="16">
        <v>45809</v>
      </c>
      <c r="J1984" t="s">
        <v>856</v>
      </c>
      <c r="K1984">
        <v>1215155</v>
      </c>
      <c r="L1984" t="s">
        <v>401</v>
      </c>
      <c r="O1984">
        <v>10014646</v>
      </c>
      <c r="P1984" t="s">
        <v>400</v>
      </c>
      <c r="Q1984">
        <v>0</v>
      </c>
      <c r="R1984" t="s">
        <v>343</v>
      </c>
      <c r="S1984" t="s">
        <v>343</v>
      </c>
      <c r="T1984">
        <v>11203779</v>
      </c>
      <c r="U1984" s="16">
        <v>45157</v>
      </c>
      <c r="V1984" s="16">
        <v>45809</v>
      </c>
      <c r="W1984" s="16">
        <v>45776</v>
      </c>
      <c r="X1984">
        <v>0</v>
      </c>
      <c r="Y1984">
        <v>1290900</v>
      </c>
      <c r="Z1984" t="s">
        <v>1568</v>
      </c>
      <c r="AA1984" t="s">
        <v>246</v>
      </c>
      <c r="AB1984" t="s">
        <v>121</v>
      </c>
      <c r="AC1984" t="s">
        <v>255</v>
      </c>
      <c r="AD1984" t="s">
        <v>141</v>
      </c>
      <c r="AE1984" t="str">
        <f>IF(B1984&gt;0,IF(B1984&gt;0,(IF(B1984&lt;&gt;'PLAN SEMANAL'!$A$2,BLTOTAL!AA1984,""))),"")</f>
        <v>AUXILIAR</v>
      </c>
      <c r="AF1984" t="str">
        <f>IF(AH1984="Completo","Completo",IF(IF(B1984&gt;0,_xlfn.XLOOKUP(B1984,'Detalle reservas completas fesa'!K:K,'Detalle reservas completas fesa'!Q:Q,_xlfn.XLOOKUP(B1984,'MB25'!L:L,'MB25'!Q:Q,"Incompleto")),"")="PENDIENTE","Incompleto",IF(B1984&gt;0,_xlfn.XLOOKUP(B1984,'Detalle reservas completas fesa'!K:K,'Detalle reservas completas fesa'!Q:Q,IF(AD1984="SIN MATERIAL","Completo",IF(AD1984="COMPLETO","Completo","Incompleto"))))))</f>
        <v>Incompleto</v>
      </c>
      <c r="AG1984">
        <f>IF(B1984&gt;0,_xlfn.XLOOKUP(B1984,IW49BLTOTAL!A:A,IW49BLTOTAL!H:H),"")</f>
        <v>8</v>
      </c>
      <c r="AH1984" t="str">
        <f>IF(IFERROR(_xlfn.XLOOKUP(B1984,'Detalle custodia'!B:B,'Detalle custodia'!O:O),"")="custodia","Completo","")</f>
        <v/>
      </c>
    </row>
    <row r="1985" spans="1:34" x14ac:dyDescent="0.35">
      <c r="A1985" t="s">
        <v>324</v>
      </c>
      <c r="B1985">
        <v>6311588</v>
      </c>
      <c r="C1985" t="s">
        <v>138</v>
      </c>
      <c r="D1985" t="s">
        <v>583</v>
      </c>
      <c r="E1985" t="s">
        <v>310</v>
      </c>
      <c r="F1985" t="s">
        <v>125</v>
      </c>
      <c r="G1985" t="s">
        <v>423</v>
      </c>
      <c r="H1985" s="16">
        <v>45809</v>
      </c>
      <c r="I1985" s="16">
        <v>45809</v>
      </c>
      <c r="J1985" t="s">
        <v>856</v>
      </c>
      <c r="K1985">
        <v>1291900</v>
      </c>
      <c r="L1985" t="s">
        <v>325</v>
      </c>
      <c r="O1985">
        <v>10014721</v>
      </c>
      <c r="P1985" t="s">
        <v>239</v>
      </c>
      <c r="Q1985">
        <v>4782.2299999999996</v>
      </c>
      <c r="R1985" t="s">
        <v>352</v>
      </c>
      <c r="S1985" t="s">
        <v>347</v>
      </c>
      <c r="T1985">
        <v>11257568</v>
      </c>
      <c r="U1985" s="16">
        <v>45155</v>
      </c>
      <c r="V1985" s="16">
        <v>45809</v>
      </c>
      <c r="W1985" s="16">
        <v>45805</v>
      </c>
      <c r="X1985">
        <v>4782.2299999999996</v>
      </c>
      <c r="Y1985">
        <v>1290900</v>
      </c>
      <c r="Z1985" t="s">
        <v>1568</v>
      </c>
      <c r="AA1985" t="s">
        <v>249</v>
      </c>
      <c r="AB1985" t="s">
        <v>121</v>
      </c>
      <c r="AC1985" t="s">
        <v>255</v>
      </c>
      <c r="AD1985" t="s">
        <v>141</v>
      </c>
      <c r="AE1985" t="str">
        <f>IF(B1985&gt;0,IF(B1985&gt;0,(IF(B1985&lt;&gt;'PLAN SEMANAL'!$A$2,BLTOTAL!AA1985,""))),"")</f>
        <v>SOPORTE</v>
      </c>
      <c r="AF1985" t="str">
        <f>IF(AH1985="Completo","Completo",IF(IF(B1985&gt;0,_xlfn.XLOOKUP(B1985,'Detalle reservas completas fesa'!K:K,'Detalle reservas completas fesa'!Q:Q,_xlfn.XLOOKUP(B1985,'MB25'!L:L,'MB25'!Q:Q,"Incompleto")),"")="PENDIENTE","Incompleto",IF(B1985&gt;0,_xlfn.XLOOKUP(B1985,'Detalle reservas completas fesa'!K:K,'Detalle reservas completas fesa'!Q:Q,IF(AD1985="SIN MATERIAL","Completo",IF(AD1985="COMPLETO","Completo","Incompleto"))))))</f>
        <v>Incompleto</v>
      </c>
      <c r="AG1985">
        <f>IF(B1985&gt;0,_xlfn.XLOOKUP(B1985,IW49BLTOTAL!A:A,IW49BLTOTAL!H:H),"")</f>
        <v>16</v>
      </c>
      <c r="AH1985" t="str">
        <f>IF(IFERROR(_xlfn.XLOOKUP(B1985,'Detalle custodia'!B:B,'Detalle custodia'!O:O),"")="custodia","Completo","")</f>
        <v/>
      </c>
    </row>
    <row r="1986" spans="1:34" x14ac:dyDescent="0.35">
      <c r="A1986" t="s">
        <v>198</v>
      </c>
      <c r="B1986">
        <v>6311230</v>
      </c>
      <c r="C1986" t="s">
        <v>129</v>
      </c>
      <c r="D1986" t="s">
        <v>584</v>
      </c>
      <c r="E1986" t="s">
        <v>310</v>
      </c>
      <c r="F1986" t="s">
        <v>259</v>
      </c>
      <c r="G1986" t="s">
        <v>147</v>
      </c>
      <c r="H1986" s="16">
        <v>45809</v>
      </c>
      <c r="I1986" s="16">
        <v>45809</v>
      </c>
      <c r="J1986" t="s">
        <v>856</v>
      </c>
      <c r="K1986">
        <v>1215156</v>
      </c>
      <c r="L1986" t="s">
        <v>306</v>
      </c>
      <c r="O1986">
        <v>10014640</v>
      </c>
      <c r="P1986" t="s">
        <v>198</v>
      </c>
      <c r="Q1986">
        <v>0</v>
      </c>
      <c r="R1986" t="s">
        <v>343</v>
      </c>
      <c r="S1986" t="s">
        <v>343</v>
      </c>
      <c r="T1986">
        <v>11246933</v>
      </c>
      <c r="U1986" s="16">
        <v>45155</v>
      </c>
      <c r="V1986" s="16">
        <v>45809</v>
      </c>
      <c r="W1986" s="16">
        <v>45776</v>
      </c>
      <c r="X1986">
        <v>0</v>
      </c>
      <c r="Y1986">
        <v>1290900</v>
      </c>
      <c r="Z1986" t="s">
        <v>1568</v>
      </c>
      <c r="AA1986" t="s">
        <v>246</v>
      </c>
      <c r="AB1986" t="s">
        <v>121</v>
      </c>
      <c r="AC1986" t="s">
        <v>255</v>
      </c>
      <c r="AD1986" t="s">
        <v>141</v>
      </c>
      <c r="AE1986" t="str">
        <f>IF(B1986&gt;0,IF(B1986&gt;0,(IF(B1986&lt;&gt;'PLAN SEMANAL'!$A$2,BLTOTAL!AA1986,""))),"")</f>
        <v>AUXILIAR</v>
      </c>
      <c r="AF1986" t="str">
        <f>IF(AH1986="Completo","Completo",IF(IF(B1986&gt;0,_xlfn.XLOOKUP(B1986,'Detalle reservas completas fesa'!K:K,'Detalle reservas completas fesa'!Q:Q,_xlfn.XLOOKUP(B1986,'MB25'!L:L,'MB25'!Q:Q,"Incompleto")),"")="PENDIENTE","Incompleto",IF(B1986&gt;0,_xlfn.XLOOKUP(B1986,'Detalle reservas completas fesa'!K:K,'Detalle reservas completas fesa'!Q:Q,IF(AD1986="SIN MATERIAL","Completo",IF(AD1986="COMPLETO","Completo","Incompleto"))))))</f>
        <v>Incompleto</v>
      </c>
      <c r="AG1986">
        <f>IF(B1986&gt;0,_xlfn.XLOOKUP(B1986,IW49BLTOTAL!A:A,IW49BLTOTAL!H:H),"")</f>
        <v>4</v>
      </c>
      <c r="AH1986" t="str">
        <f>IF(IFERROR(_xlfn.XLOOKUP(B1986,'Detalle custodia'!B:B,'Detalle custodia'!O:O),"")="custodia","Completo","")</f>
        <v/>
      </c>
    </row>
    <row r="1987" spans="1:34" x14ac:dyDescent="0.35">
      <c r="A1987" t="s">
        <v>155</v>
      </c>
      <c r="B1987">
        <v>6308598</v>
      </c>
      <c r="C1987" t="s">
        <v>129</v>
      </c>
      <c r="D1987" t="s">
        <v>585</v>
      </c>
      <c r="E1987" t="s">
        <v>310</v>
      </c>
      <c r="F1987" t="s">
        <v>379</v>
      </c>
      <c r="G1987" t="s">
        <v>153</v>
      </c>
      <c r="H1987" s="16">
        <v>45870</v>
      </c>
      <c r="I1987" s="16">
        <v>45900</v>
      </c>
      <c r="J1987" t="s">
        <v>3475</v>
      </c>
      <c r="K1987">
        <v>2230130</v>
      </c>
      <c r="L1987" t="s">
        <v>276</v>
      </c>
      <c r="O1987">
        <v>10014647</v>
      </c>
      <c r="P1987" t="s">
        <v>155</v>
      </c>
      <c r="Q1987">
        <v>0</v>
      </c>
      <c r="R1987" t="s">
        <v>343</v>
      </c>
      <c r="S1987" t="s">
        <v>3901</v>
      </c>
      <c r="T1987">
        <v>11247583</v>
      </c>
      <c r="U1987" s="16">
        <v>45147</v>
      </c>
      <c r="V1987" s="16">
        <v>45870</v>
      </c>
      <c r="W1987" s="16">
        <v>45835</v>
      </c>
      <c r="X1987">
        <v>0</v>
      </c>
      <c r="Y1987">
        <v>1290900</v>
      </c>
      <c r="Z1987" t="s">
        <v>1568</v>
      </c>
      <c r="AA1987" t="s">
        <v>246</v>
      </c>
      <c r="AB1987" t="s">
        <v>121</v>
      </c>
      <c r="AC1987" t="s">
        <v>255</v>
      </c>
      <c r="AD1987" t="s">
        <v>141</v>
      </c>
      <c r="AE1987" t="str">
        <f>IF(B1987&gt;0,IF(B1987&gt;0,(IF(B1987&lt;&gt;'PLAN SEMANAL'!$A$2,BLTOTAL!AA1987,""))),"")</f>
        <v>AUXILIAR</v>
      </c>
      <c r="AF1987" t="str">
        <f>IF(AH1987="Completo","Completo",IF(IF(B1987&gt;0,_xlfn.XLOOKUP(B1987,'Detalle reservas completas fesa'!K:K,'Detalle reservas completas fesa'!Q:Q,_xlfn.XLOOKUP(B1987,'MB25'!L:L,'MB25'!Q:Q,"Incompleto")),"")="PENDIENTE","Incompleto",IF(B1987&gt;0,_xlfn.XLOOKUP(B1987,'Detalle reservas completas fesa'!K:K,'Detalle reservas completas fesa'!Q:Q,IF(AD1987="SIN MATERIAL","Completo",IF(AD1987="COMPLETO","Completo","Incompleto"))))))</f>
        <v>Incompleto</v>
      </c>
      <c r="AG1987">
        <f>IF(B1987&gt;0,_xlfn.XLOOKUP(B1987,IW49BLTOTAL!A:A,IW49BLTOTAL!H:H),"")</f>
        <v>2</v>
      </c>
      <c r="AH1987" t="str">
        <f>IF(IFERROR(_xlfn.XLOOKUP(B1987,'Detalle custodia'!B:B,'Detalle custodia'!O:O),"")="custodia","Completo","")</f>
        <v/>
      </c>
    </row>
    <row r="1988" spans="1:34" x14ac:dyDescent="0.35">
      <c r="A1988" t="s">
        <v>227</v>
      </c>
      <c r="B1988">
        <v>6308244</v>
      </c>
      <c r="C1988" t="s">
        <v>129</v>
      </c>
      <c r="D1988" t="s">
        <v>586</v>
      </c>
      <c r="E1988" t="s">
        <v>310</v>
      </c>
      <c r="F1988" t="s">
        <v>133</v>
      </c>
      <c r="G1988" t="s">
        <v>147</v>
      </c>
      <c r="H1988" s="16">
        <v>45809</v>
      </c>
      <c r="I1988" s="16">
        <v>45809</v>
      </c>
      <c r="J1988" t="s">
        <v>856</v>
      </c>
      <c r="K1988">
        <v>1213130</v>
      </c>
      <c r="L1988" t="s">
        <v>305</v>
      </c>
      <c r="O1988">
        <v>10014606</v>
      </c>
      <c r="P1988" t="s">
        <v>227</v>
      </c>
      <c r="Q1988">
        <v>0</v>
      </c>
      <c r="R1988" t="s">
        <v>343</v>
      </c>
      <c r="S1988" t="s">
        <v>3901</v>
      </c>
      <c r="T1988">
        <v>11283341</v>
      </c>
      <c r="U1988" s="16">
        <v>45146</v>
      </c>
      <c r="V1988" s="16">
        <v>45809</v>
      </c>
      <c r="W1988" s="16">
        <v>45835</v>
      </c>
      <c r="X1988">
        <v>0</v>
      </c>
      <c r="Y1988">
        <v>1290900</v>
      </c>
      <c r="Z1988" t="s">
        <v>1568</v>
      </c>
      <c r="AA1988" t="s">
        <v>245</v>
      </c>
      <c r="AB1988" t="s">
        <v>121</v>
      </c>
      <c r="AC1988" t="s">
        <v>255</v>
      </c>
      <c r="AD1988" t="s">
        <v>141</v>
      </c>
      <c r="AE1988" t="str">
        <f>IF(B1988&gt;0,IF(B1988&gt;0,(IF(B1988&lt;&gt;'PLAN SEMANAL'!$A$2,BLTOTAL!AA1988,""))),"")</f>
        <v>ACARREO</v>
      </c>
      <c r="AF1988" t="str">
        <f>IF(AH1988="Completo","Completo",IF(IF(B1988&gt;0,_xlfn.XLOOKUP(B1988,'Detalle reservas completas fesa'!K:K,'Detalle reservas completas fesa'!Q:Q,_xlfn.XLOOKUP(B1988,'MB25'!L:L,'MB25'!Q:Q,"Incompleto")),"")="PENDIENTE","Incompleto",IF(B1988&gt;0,_xlfn.XLOOKUP(B1988,'Detalle reservas completas fesa'!K:K,'Detalle reservas completas fesa'!Q:Q,IF(AD1988="SIN MATERIAL","Completo",IF(AD1988="COMPLETO","Completo","Incompleto"))))))</f>
        <v>Incompleto</v>
      </c>
      <c r="AG1988">
        <f>IF(B1988&gt;0,_xlfn.XLOOKUP(B1988,IW49BLTOTAL!A:A,IW49BLTOTAL!H:H),"")</f>
        <v>20</v>
      </c>
      <c r="AH1988" t="str">
        <f>IF(IFERROR(_xlfn.XLOOKUP(B1988,'Detalle custodia'!B:B,'Detalle custodia'!O:O),"")="custodia","Completo","")</f>
        <v/>
      </c>
    </row>
    <row r="1989" spans="1:34" x14ac:dyDescent="0.35">
      <c r="A1989" t="s">
        <v>244</v>
      </c>
      <c r="B1989">
        <v>6308045</v>
      </c>
      <c r="C1989" t="s">
        <v>129</v>
      </c>
      <c r="D1989" t="s">
        <v>587</v>
      </c>
      <c r="E1989" t="s">
        <v>310</v>
      </c>
      <c r="F1989" t="s">
        <v>410</v>
      </c>
      <c r="G1989" t="s">
        <v>226</v>
      </c>
      <c r="H1989" s="16">
        <v>45809</v>
      </c>
      <c r="I1989" s="16">
        <v>45809</v>
      </c>
      <c r="K1989">
        <v>1215155</v>
      </c>
      <c r="L1989" t="s">
        <v>344</v>
      </c>
      <c r="O1989">
        <v>10017710</v>
      </c>
      <c r="P1989" t="s">
        <v>244</v>
      </c>
      <c r="Q1989">
        <v>0</v>
      </c>
      <c r="R1989" t="s">
        <v>254</v>
      </c>
      <c r="S1989" t="s">
        <v>343</v>
      </c>
      <c r="T1989">
        <v>11283667</v>
      </c>
      <c r="U1989" s="16">
        <v>45146</v>
      </c>
      <c r="V1989" s="16">
        <v>45809</v>
      </c>
      <c r="W1989" s="16">
        <v>45776</v>
      </c>
      <c r="X1989">
        <v>0</v>
      </c>
      <c r="Y1989">
        <v>1290900</v>
      </c>
      <c r="Z1989" t="s">
        <v>1568</v>
      </c>
      <c r="AA1989" t="s">
        <v>246</v>
      </c>
      <c r="AB1989" t="s">
        <v>121</v>
      </c>
      <c r="AC1989" t="s">
        <v>255</v>
      </c>
      <c r="AD1989" t="s">
        <v>189</v>
      </c>
      <c r="AE1989" t="str">
        <f>IF(B1989&gt;0,IF(B1989&gt;0,(IF(B1989&lt;&gt;'PLAN SEMANAL'!$A$2,BLTOTAL!AA1989,""))),"")</f>
        <v>AUXILIAR</v>
      </c>
      <c r="AF1989" t="str">
        <f>IF(AH1989="Completo","Completo",IF(IF(B1989&gt;0,_xlfn.XLOOKUP(B1989,'Detalle reservas completas fesa'!K:K,'Detalle reservas completas fesa'!Q:Q,_xlfn.XLOOKUP(B1989,'MB25'!L:L,'MB25'!Q:Q,"Incompleto")),"")="PENDIENTE","Incompleto",IF(B1989&gt;0,_xlfn.XLOOKUP(B1989,'Detalle reservas completas fesa'!K:K,'Detalle reservas completas fesa'!Q:Q,IF(AD1989="SIN MATERIAL","Completo",IF(AD1989="COMPLETO","Completo","Incompleto"))))))</f>
        <v>Completo</v>
      </c>
      <c r="AG1989">
        <f>IF(B1989&gt;0,_xlfn.XLOOKUP(B1989,IW49BLTOTAL!A:A,IW49BLTOTAL!H:H),"")</f>
        <v>12</v>
      </c>
      <c r="AH1989" t="str">
        <f>IF(IFERROR(_xlfn.XLOOKUP(B1989,'Detalle custodia'!B:B,'Detalle custodia'!O:O),"")="custodia","Completo","")</f>
        <v/>
      </c>
    </row>
    <row r="1990" spans="1:34" x14ac:dyDescent="0.35">
      <c r="A1990" t="s">
        <v>324</v>
      </c>
      <c r="B1990">
        <v>6307439</v>
      </c>
      <c r="C1990" t="s">
        <v>138</v>
      </c>
      <c r="D1990" t="s">
        <v>588</v>
      </c>
      <c r="E1990" t="s">
        <v>310</v>
      </c>
      <c r="F1990" t="s">
        <v>133</v>
      </c>
      <c r="G1990" t="s">
        <v>147</v>
      </c>
      <c r="H1990" s="16">
        <v>45808</v>
      </c>
      <c r="I1990" s="16">
        <v>45808</v>
      </c>
      <c r="J1990" t="s">
        <v>856</v>
      </c>
      <c r="K1990">
        <v>1216100</v>
      </c>
      <c r="L1990" t="s">
        <v>325</v>
      </c>
      <c r="O1990">
        <v>10017370</v>
      </c>
      <c r="P1990" t="s">
        <v>855</v>
      </c>
      <c r="Q1990">
        <v>0</v>
      </c>
      <c r="R1990" t="s">
        <v>352</v>
      </c>
      <c r="S1990" t="s">
        <v>347</v>
      </c>
      <c r="T1990">
        <v>11257518</v>
      </c>
      <c r="U1990" s="16">
        <v>45144</v>
      </c>
      <c r="V1990" s="16">
        <v>45808</v>
      </c>
      <c r="W1990" s="16">
        <v>45805</v>
      </c>
      <c r="X1990">
        <v>0</v>
      </c>
      <c r="Y1990">
        <v>1290900</v>
      </c>
      <c r="Z1990" t="s">
        <v>1568</v>
      </c>
      <c r="AA1990" t="s">
        <v>249</v>
      </c>
      <c r="AB1990" t="s">
        <v>121</v>
      </c>
      <c r="AC1990" t="s">
        <v>255</v>
      </c>
      <c r="AD1990" t="s">
        <v>141</v>
      </c>
      <c r="AE1990" t="str">
        <f>IF(B1990&gt;0,IF(B1990&gt;0,(IF(B1990&lt;&gt;'PLAN SEMANAL'!$A$2,BLTOTAL!AA1990,""))),"")</f>
        <v>SOPORTE</v>
      </c>
      <c r="AF1990" t="str">
        <f>IF(AH1990="Completo","Completo",IF(IF(B1990&gt;0,_xlfn.XLOOKUP(B1990,'Detalle reservas completas fesa'!K:K,'Detalle reservas completas fesa'!Q:Q,_xlfn.XLOOKUP(B1990,'MB25'!L:L,'MB25'!Q:Q,"Incompleto")),"")="PENDIENTE","Incompleto",IF(B1990&gt;0,_xlfn.XLOOKUP(B1990,'Detalle reservas completas fesa'!K:K,'Detalle reservas completas fesa'!Q:Q,IF(AD1990="SIN MATERIAL","Completo",IF(AD1990="COMPLETO","Completo","Incompleto"))))))</f>
        <v>Incompleto</v>
      </c>
      <c r="AG1990">
        <f>IF(B1990&gt;0,_xlfn.XLOOKUP(B1990,IW49BLTOTAL!A:A,IW49BLTOTAL!H:H),"")</f>
        <v>4</v>
      </c>
      <c r="AH1990" t="str">
        <f>IF(IFERROR(_xlfn.XLOOKUP(B1990,'Detalle custodia'!B:B,'Detalle custodia'!O:O),"")="custodia","Completo","")</f>
        <v/>
      </c>
    </row>
    <row r="1991" spans="1:34" x14ac:dyDescent="0.35">
      <c r="A1991" t="s">
        <v>160</v>
      </c>
      <c r="B1991">
        <v>6307018</v>
      </c>
      <c r="C1991" t="s">
        <v>129</v>
      </c>
      <c r="D1991" t="s">
        <v>982</v>
      </c>
      <c r="E1991" t="s">
        <v>310</v>
      </c>
      <c r="F1991" t="s">
        <v>259</v>
      </c>
      <c r="G1991" t="s">
        <v>405</v>
      </c>
      <c r="H1991" s="16">
        <v>45873</v>
      </c>
      <c r="I1991" s="16">
        <v>45873</v>
      </c>
      <c r="J1991" t="s">
        <v>856</v>
      </c>
      <c r="K1991">
        <v>1212121</v>
      </c>
      <c r="L1991" t="s">
        <v>346</v>
      </c>
      <c r="M1991" s="16">
        <v>45502</v>
      </c>
      <c r="N1991" s="16">
        <v>45502</v>
      </c>
      <c r="O1991">
        <v>10014598</v>
      </c>
      <c r="P1991" t="s">
        <v>160</v>
      </c>
      <c r="Q1991">
        <v>7898.68</v>
      </c>
      <c r="R1991" t="s">
        <v>342</v>
      </c>
      <c r="S1991" t="s">
        <v>342</v>
      </c>
      <c r="T1991">
        <v>11258653</v>
      </c>
      <c r="U1991" s="16">
        <v>45142</v>
      </c>
      <c r="V1991" s="16">
        <v>45873</v>
      </c>
      <c r="W1991" s="16">
        <v>45835</v>
      </c>
      <c r="X1991">
        <v>7898.68</v>
      </c>
      <c r="Y1991">
        <v>1290900</v>
      </c>
      <c r="Z1991" t="s">
        <v>1568</v>
      </c>
      <c r="AA1991" t="s">
        <v>247</v>
      </c>
      <c r="AB1991" t="s">
        <v>121</v>
      </c>
      <c r="AC1991" t="s">
        <v>255</v>
      </c>
      <c r="AD1991" t="s">
        <v>135</v>
      </c>
      <c r="AE1991" t="str">
        <f>IF(B1991&gt;0,IF(B1991&gt;0,(IF(B1991&lt;&gt;'PLAN SEMANAL'!$A$2,BLTOTAL!AA1991,""))),"")</f>
        <v>CARGUIO</v>
      </c>
      <c r="AF1991" t="str">
        <f>IF(AH1991="Completo","Completo",IF(IF(B1991&gt;0,_xlfn.XLOOKUP(B1991,'Detalle reservas completas fesa'!K:K,'Detalle reservas completas fesa'!Q:Q,_xlfn.XLOOKUP(B1991,'MB25'!L:L,'MB25'!Q:Q,"Incompleto")),"")="PENDIENTE","Incompleto",IF(B1991&gt;0,_xlfn.XLOOKUP(B1991,'Detalle reservas completas fesa'!K:K,'Detalle reservas completas fesa'!Q:Q,IF(AD1991="SIN MATERIAL","Completo",IF(AD1991="COMPLETO","Completo","Incompleto"))))))</f>
        <v>Incompleto</v>
      </c>
      <c r="AG1991">
        <f>IF(B1991&gt;0,_xlfn.XLOOKUP(B1991,IW49BLTOTAL!A:A,IW49BLTOTAL!H:H),"")</f>
        <v>2</v>
      </c>
      <c r="AH1991" t="str">
        <f>IF(IFERROR(_xlfn.XLOOKUP(B1991,'Detalle custodia'!B:B,'Detalle custodia'!O:O),"")="custodia","Completo","")</f>
        <v/>
      </c>
    </row>
    <row r="1992" spans="1:34" x14ac:dyDescent="0.35">
      <c r="A1992" t="s">
        <v>324</v>
      </c>
      <c r="B1992">
        <v>6307002</v>
      </c>
      <c r="C1992" t="s">
        <v>138</v>
      </c>
      <c r="D1992" t="s">
        <v>589</v>
      </c>
      <c r="E1992" t="s">
        <v>310</v>
      </c>
      <c r="F1992" t="s">
        <v>133</v>
      </c>
      <c r="G1992" t="s">
        <v>147</v>
      </c>
      <c r="H1992" s="16">
        <v>45808</v>
      </c>
      <c r="I1992" s="16">
        <v>45808</v>
      </c>
      <c r="J1992" t="s">
        <v>856</v>
      </c>
      <c r="K1992">
        <v>1291900</v>
      </c>
      <c r="L1992" t="s">
        <v>325</v>
      </c>
      <c r="O1992">
        <v>10017565</v>
      </c>
      <c r="P1992" t="s">
        <v>428</v>
      </c>
      <c r="Q1992">
        <v>0</v>
      </c>
      <c r="R1992" t="s">
        <v>342</v>
      </c>
      <c r="S1992" t="s">
        <v>347</v>
      </c>
      <c r="T1992">
        <v>11238735</v>
      </c>
      <c r="U1992" s="16">
        <v>45142</v>
      </c>
      <c r="V1992" s="16">
        <v>45808</v>
      </c>
      <c r="W1992" s="16">
        <v>45805</v>
      </c>
      <c r="X1992">
        <v>0</v>
      </c>
      <c r="Y1992">
        <v>1290900</v>
      </c>
      <c r="Z1992" t="s">
        <v>1568</v>
      </c>
      <c r="AA1992" t="s">
        <v>249</v>
      </c>
      <c r="AB1992" t="s">
        <v>121</v>
      </c>
      <c r="AC1992" t="s">
        <v>255</v>
      </c>
      <c r="AD1992" t="s">
        <v>141</v>
      </c>
      <c r="AE1992" t="str">
        <f>IF(B1992&gt;0,IF(B1992&gt;0,(IF(B1992&lt;&gt;'PLAN SEMANAL'!$A$2,BLTOTAL!AA1992,""))),"")</f>
        <v>SOPORTE</v>
      </c>
      <c r="AF1992" t="str">
        <f>IF(AH1992="Completo","Completo",IF(IF(B1992&gt;0,_xlfn.XLOOKUP(B1992,'Detalle reservas completas fesa'!K:K,'Detalle reservas completas fesa'!Q:Q,_xlfn.XLOOKUP(B1992,'MB25'!L:L,'MB25'!Q:Q,"Incompleto")),"")="PENDIENTE","Incompleto",IF(B1992&gt;0,_xlfn.XLOOKUP(B1992,'Detalle reservas completas fesa'!K:K,'Detalle reservas completas fesa'!Q:Q,IF(AD1992="SIN MATERIAL","Completo",IF(AD1992="COMPLETO","Completo","Incompleto"))))))</f>
        <v>Incompleto</v>
      </c>
      <c r="AG1992">
        <f>IF(B1992&gt;0,_xlfn.XLOOKUP(B1992,IW49BLTOTAL!A:A,IW49BLTOTAL!H:H),"")</f>
        <v>4</v>
      </c>
      <c r="AH1992" t="str">
        <f>IF(IFERROR(_xlfn.XLOOKUP(B1992,'Detalle custodia'!B:B,'Detalle custodia'!O:O),"")="custodia","Completo","")</f>
        <v/>
      </c>
    </row>
    <row r="1993" spans="1:34" x14ac:dyDescent="0.35">
      <c r="A1993" t="s">
        <v>321</v>
      </c>
      <c r="B1993">
        <v>6306791</v>
      </c>
      <c r="C1993" t="s">
        <v>138</v>
      </c>
      <c r="D1993" t="s">
        <v>590</v>
      </c>
      <c r="E1993" t="s">
        <v>310</v>
      </c>
      <c r="F1993" t="s">
        <v>133</v>
      </c>
      <c r="G1993" t="s">
        <v>192</v>
      </c>
      <c r="H1993" s="16">
        <v>45809</v>
      </c>
      <c r="I1993" s="16">
        <v>45809</v>
      </c>
      <c r="J1993" t="s">
        <v>856</v>
      </c>
      <c r="K1993">
        <v>3110150</v>
      </c>
      <c r="L1993" t="s">
        <v>322</v>
      </c>
      <c r="O1993">
        <v>10014730</v>
      </c>
      <c r="P1993" t="s">
        <v>193</v>
      </c>
      <c r="Q1993">
        <v>23695.32</v>
      </c>
      <c r="R1993" t="s">
        <v>352</v>
      </c>
      <c r="S1993" t="s">
        <v>347</v>
      </c>
      <c r="T1993">
        <v>11221460</v>
      </c>
      <c r="U1993" s="16">
        <v>45142</v>
      </c>
      <c r="V1993" s="16">
        <v>45809</v>
      </c>
      <c r="W1993" s="16">
        <v>45805</v>
      </c>
      <c r="X1993">
        <v>23695.32</v>
      </c>
      <c r="Y1993">
        <v>1290900</v>
      </c>
      <c r="Z1993" t="s">
        <v>1568</v>
      </c>
      <c r="AA1993" t="s">
        <v>249</v>
      </c>
      <c r="AB1993" t="s">
        <v>121</v>
      </c>
      <c r="AC1993" t="s">
        <v>255</v>
      </c>
      <c r="AD1993" t="s">
        <v>135</v>
      </c>
      <c r="AE1993" t="str">
        <f>IF(B1993&gt;0,IF(B1993&gt;0,(IF(B1993&lt;&gt;'PLAN SEMANAL'!$A$2,BLTOTAL!AA1993,""))),"")</f>
        <v>SOPORTE</v>
      </c>
      <c r="AF1993" t="str">
        <f>IF(AH1993="Completo","Completo",IF(IF(B1993&gt;0,_xlfn.XLOOKUP(B1993,'Detalle reservas completas fesa'!K:K,'Detalle reservas completas fesa'!Q:Q,_xlfn.XLOOKUP(B1993,'MB25'!L:L,'MB25'!Q:Q,"Incompleto")),"")="PENDIENTE","Incompleto",IF(B1993&gt;0,_xlfn.XLOOKUP(B1993,'Detalle reservas completas fesa'!K:K,'Detalle reservas completas fesa'!Q:Q,IF(AD1993="SIN MATERIAL","Completo",IF(AD1993="COMPLETO","Completo","Incompleto"))))))</f>
        <v>Incompleto</v>
      </c>
      <c r="AG1993">
        <f>IF(B1993&gt;0,_xlfn.XLOOKUP(B1993,IW49BLTOTAL!A:A,IW49BLTOTAL!H:H),"")</f>
        <v>16</v>
      </c>
      <c r="AH1993" t="str">
        <f>IF(IFERROR(_xlfn.XLOOKUP(B1993,'Detalle custodia'!B:B,'Detalle custodia'!O:O),"")="custodia","Completo","")</f>
        <v/>
      </c>
    </row>
    <row r="1994" spans="1:34" x14ac:dyDescent="0.35">
      <c r="A1994" t="s">
        <v>321</v>
      </c>
      <c r="B1994">
        <v>6306788</v>
      </c>
      <c r="C1994" t="s">
        <v>138</v>
      </c>
      <c r="D1994" t="s">
        <v>591</v>
      </c>
      <c r="E1994" t="s">
        <v>310</v>
      </c>
      <c r="F1994" t="s">
        <v>133</v>
      </c>
      <c r="G1994" t="s">
        <v>132</v>
      </c>
      <c r="H1994" s="16">
        <v>45809</v>
      </c>
      <c r="I1994" s="16">
        <v>45838</v>
      </c>
      <c r="J1994" t="s">
        <v>3478</v>
      </c>
      <c r="K1994">
        <v>1291900</v>
      </c>
      <c r="L1994" t="s">
        <v>322</v>
      </c>
      <c r="O1994">
        <v>10014727</v>
      </c>
      <c r="P1994" t="s">
        <v>185</v>
      </c>
      <c r="Q1994">
        <v>0</v>
      </c>
      <c r="R1994" t="s">
        <v>352</v>
      </c>
      <c r="S1994" t="s">
        <v>347</v>
      </c>
      <c r="T1994">
        <v>11221201</v>
      </c>
      <c r="U1994" s="16">
        <v>45142</v>
      </c>
      <c r="V1994" s="16">
        <v>45809</v>
      </c>
      <c r="W1994" s="16">
        <v>45805</v>
      </c>
      <c r="X1994">
        <v>0</v>
      </c>
      <c r="Y1994">
        <v>1290900</v>
      </c>
      <c r="Z1994" t="s">
        <v>1568</v>
      </c>
      <c r="AA1994" t="s">
        <v>249</v>
      </c>
      <c r="AB1994" t="s">
        <v>121</v>
      </c>
      <c r="AC1994" t="s">
        <v>255</v>
      </c>
      <c r="AD1994" t="s">
        <v>122</v>
      </c>
      <c r="AE1994" t="str">
        <f>IF(B1994&gt;0,IF(B1994&gt;0,(IF(B1994&lt;&gt;'PLAN SEMANAL'!$A$2,BLTOTAL!AA1994,""))),"")</f>
        <v>SOPORTE</v>
      </c>
      <c r="AF1994" t="str">
        <f>IF(AH1994="Completo","Completo",IF(IF(B1994&gt;0,_xlfn.XLOOKUP(B1994,'Detalle reservas completas fesa'!K:K,'Detalle reservas completas fesa'!Q:Q,_xlfn.XLOOKUP(B1994,'MB25'!L:L,'MB25'!Q:Q,"Incompleto")),"")="PENDIENTE","Incompleto",IF(B1994&gt;0,_xlfn.XLOOKUP(B1994,'Detalle reservas completas fesa'!K:K,'Detalle reservas completas fesa'!Q:Q,IF(AD1994="SIN MATERIAL","Completo",IF(AD1994="COMPLETO","Completo","Incompleto"))))))</f>
        <v>Completo</v>
      </c>
      <c r="AG1994">
        <f>IF(B1994&gt;0,_xlfn.XLOOKUP(B1994,IW49BLTOTAL!A:A,IW49BLTOTAL!H:H),"")</f>
        <v>4</v>
      </c>
      <c r="AH1994" t="str">
        <f>IF(IFERROR(_xlfn.XLOOKUP(B1994,'Detalle custodia'!B:B,'Detalle custodia'!O:O),"")="custodia","Completo","")</f>
        <v/>
      </c>
    </row>
    <row r="1995" spans="1:34" x14ac:dyDescent="0.35">
      <c r="A1995" t="s">
        <v>242</v>
      </c>
      <c r="B1995">
        <v>6306521</v>
      </c>
      <c r="C1995" t="s">
        <v>129</v>
      </c>
      <c r="D1995" t="s">
        <v>592</v>
      </c>
      <c r="E1995" t="s">
        <v>310</v>
      </c>
      <c r="F1995" t="s">
        <v>259</v>
      </c>
      <c r="G1995" t="s">
        <v>192</v>
      </c>
      <c r="H1995" s="16">
        <v>45809</v>
      </c>
      <c r="I1995" s="16">
        <v>45809</v>
      </c>
      <c r="J1995" t="s">
        <v>856</v>
      </c>
      <c r="K1995">
        <v>1215150</v>
      </c>
      <c r="L1995" t="s">
        <v>330</v>
      </c>
      <c r="O1995">
        <v>10014637</v>
      </c>
      <c r="P1995" t="s">
        <v>242</v>
      </c>
      <c r="Q1995">
        <v>5356.45</v>
      </c>
      <c r="R1995" t="s">
        <v>352</v>
      </c>
      <c r="S1995" t="s">
        <v>343</v>
      </c>
      <c r="T1995">
        <v>11165046</v>
      </c>
      <c r="U1995" s="16">
        <v>45141</v>
      </c>
      <c r="V1995" s="16">
        <v>45809</v>
      </c>
      <c r="W1995" s="16">
        <v>45798</v>
      </c>
      <c r="X1995">
        <v>5356.45</v>
      </c>
      <c r="Y1995">
        <v>1290900</v>
      </c>
      <c r="Z1995" t="s">
        <v>1568</v>
      </c>
      <c r="AA1995" t="s">
        <v>246</v>
      </c>
      <c r="AB1995" t="s">
        <v>121</v>
      </c>
      <c r="AC1995" t="s">
        <v>255</v>
      </c>
      <c r="AD1995" t="s">
        <v>135</v>
      </c>
      <c r="AE1995" t="str">
        <f>IF(B1995&gt;0,IF(B1995&gt;0,(IF(B1995&lt;&gt;'PLAN SEMANAL'!$A$2,BLTOTAL!AA1995,""))),"")</f>
        <v>AUXILIAR</v>
      </c>
      <c r="AF1995" t="str">
        <f>IF(AH1995="Completo","Completo",IF(IF(B1995&gt;0,_xlfn.XLOOKUP(B1995,'Detalle reservas completas fesa'!K:K,'Detalle reservas completas fesa'!Q:Q,_xlfn.XLOOKUP(B1995,'MB25'!L:L,'MB25'!Q:Q,"Incompleto")),"")="PENDIENTE","Incompleto",IF(B1995&gt;0,_xlfn.XLOOKUP(B1995,'Detalle reservas completas fesa'!K:K,'Detalle reservas completas fesa'!Q:Q,IF(AD1995="SIN MATERIAL","Completo",IF(AD1995="COMPLETO","Completo","Incompleto"))))))</f>
        <v>Incompleto</v>
      </c>
      <c r="AG1995">
        <f>IF(B1995&gt;0,_xlfn.XLOOKUP(B1995,IW49BLTOTAL!A:A,IW49BLTOTAL!H:H),"")</f>
        <v>16</v>
      </c>
      <c r="AH1995" t="str">
        <f>IF(IFERROR(_xlfn.XLOOKUP(B1995,'Detalle custodia'!B:B,'Detalle custodia'!O:O),"")="custodia","Completo","")</f>
        <v/>
      </c>
    </row>
    <row r="1996" spans="1:34" x14ac:dyDescent="0.35">
      <c r="A1996" t="s">
        <v>232</v>
      </c>
      <c r="B1996">
        <v>6306516</v>
      </c>
      <c r="C1996" t="s">
        <v>129</v>
      </c>
      <c r="D1996" t="s">
        <v>631</v>
      </c>
      <c r="E1996" t="s">
        <v>310</v>
      </c>
      <c r="F1996" t="s">
        <v>125</v>
      </c>
      <c r="G1996" t="s">
        <v>3886</v>
      </c>
      <c r="H1996" s="16">
        <v>45870</v>
      </c>
      <c r="I1996" s="16">
        <v>45900</v>
      </c>
      <c r="J1996" t="s">
        <v>3475</v>
      </c>
      <c r="K1996">
        <v>1213130</v>
      </c>
      <c r="L1996" t="s">
        <v>340</v>
      </c>
      <c r="O1996">
        <v>10014610</v>
      </c>
      <c r="P1996" t="s">
        <v>232</v>
      </c>
      <c r="Q1996">
        <v>0</v>
      </c>
      <c r="R1996" t="s">
        <v>343</v>
      </c>
      <c r="S1996" t="s">
        <v>3901</v>
      </c>
      <c r="T1996">
        <v>11264847</v>
      </c>
      <c r="U1996" s="16">
        <v>45141</v>
      </c>
      <c r="V1996" s="16">
        <v>45870</v>
      </c>
      <c r="W1996" s="16">
        <v>45835</v>
      </c>
      <c r="X1996">
        <v>0</v>
      </c>
      <c r="Y1996">
        <v>1290900</v>
      </c>
      <c r="Z1996" t="s">
        <v>1568</v>
      </c>
      <c r="AA1996" t="s">
        <v>245</v>
      </c>
      <c r="AB1996" t="s">
        <v>121</v>
      </c>
      <c r="AC1996" t="s">
        <v>255</v>
      </c>
      <c r="AD1996" t="s">
        <v>141</v>
      </c>
      <c r="AE1996" t="str">
        <f>IF(B1996&gt;0,IF(B1996&gt;0,(IF(B1996&lt;&gt;'PLAN SEMANAL'!$A$2,BLTOTAL!AA1996,""))),"")</f>
        <v>ACARREO</v>
      </c>
      <c r="AF1996" t="str">
        <f>IF(AH1996="Completo","Completo",IF(IF(B1996&gt;0,_xlfn.XLOOKUP(B1996,'Detalle reservas completas fesa'!K:K,'Detalle reservas completas fesa'!Q:Q,_xlfn.XLOOKUP(B1996,'MB25'!L:L,'MB25'!Q:Q,"Incompleto")),"")="PENDIENTE","Incompleto",IF(B1996&gt;0,_xlfn.XLOOKUP(B1996,'Detalle reservas completas fesa'!K:K,'Detalle reservas completas fesa'!Q:Q,IF(AD1996="SIN MATERIAL","Completo",IF(AD1996="COMPLETO","Completo","Incompleto"))))))</f>
        <v>Incompleto</v>
      </c>
      <c r="AG1996">
        <f>IF(B1996&gt;0,_xlfn.XLOOKUP(B1996,IW49BLTOTAL!A:A,IW49BLTOTAL!H:H),"")</f>
        <v>12</v>
      </c>
      <c r="AH1996" t="str">
        <f>IF(IFERROR(_xlfn.XLOOKUP(B1996,'Detalle custodia'!B:B,'Detalle custodia'!O:O),"")="custodia","Completo","")</f>
        <v/>
      </c>
    </row>
    <row r="1997" spans="1:34" x14ac:dyDescent="0.35">
      <c r="A1997" t="s">
        <v>240</v>
      </c>
      <c r="B1997">
        <v>6305149</v>
      </c>
      <c r="C1997" t="s">
        <v>129</v>
      </c>
      <c r="D1997" t="s">
        <v>593</v>
      </c>
      <c r="E1997" t="s">
        <v>310</v>
      </c>
      <c r="F1997" t="s">
        <v>133</v>
      </c>
      <c r="G1997" t="s">
        <v>147</v>
      </c>
      <c r="H1997" s="16">
        <v>45809</v>
      </c>
      <c r="I1997" s="16">
        <v>45809</v>
      </c>
      <c r="J1997" t="s">
        <v>856</v>
      </c>
      <c r="K1997">
        <v>1213130</v>
      </c>
      <c r="L1997" t="s">
        <v>304</v>
      </c>
      <c r="O1997">
        <v>10014607</v>
      </c>
      <c r="P1997" t="s">
        <v>240</v>
      </c>
      <c r="Q1997">
        <v>0</v>
      </c>
      <c r="R1997" t="s">
        <v>347</v>
      </c>
      <c r="S1997" t="s">
        <v>3901</v>
      </c>
      <c r="T1997">
        <v>11281191</v>
      </c>
      <c r="U1997" s="16">
        <v>45137</v>
      </c>
      <c r="V1997" s="16">
        <v>45809</v>
      </c>
      <c r="W1997" s="16">
        <v>45835</v>
      </c>
      <c r="X1997">
        <v>0</v>
      </c>
      <c r="Y1997">
        <v>1290900</v>
      </c>
      <c r="Z1997" t="s">
        <v>1568</v>
      </c>
      <c r="AA1997" t="s">
        <v>245</v>
      </c>
      <c r="AB1997" t="s">
        <v>121</v>
      </c>
      <c r="AC1997" t="s">
        <v>255</v>
      </c>
      <c r="AD1997" t="s">
        <v>141</v>
      </c>
      <c r="AE1997" t="str">
        <f>IF(B1997&gt;0,IF(B1997&gt;0,(IF(B1997&lt;&gt;'PLAN SEMANAL'!$A$2,BLTOTAL!AA1997,""))),"")</f>
        <v>ACARREO</v>
      </c>
      <c r="AF1997" t="str">
        <f>IF(AH1997="Completo","Completo",IF(IF(B1997&gt;0,_xlfn.XLOOKUP(B1997,'Detalle reservas completas fesa'!K:K,'Detalle reservas completas fesa'!Q:Q,_xlfn.XLOOKUP(B1997,'MB25'!L:L,'MB25'!Q:Q,"Incompleto")),"")="PENDIENTE","Incompleto",IF(B1997&gt;0,_xlfn.XLOOKUP(B1997,'Detalle reservas completas fesa'!K:K,'Detalle reservas completas fesa'!Q:Q,IF(AD1997="SIN MATERIAL","Completo",IF(AD1997="COMPLETO","Completo","Incompleto"))))))</f>
        <v>Incompleto</v>
      </c>
      <c r="AG1997">
        <f>IF(B1997&gt;0,_xlfn.XLOOKUP(B1997,IW49BLTOTAL!A:A,IW49BLTOTAL!H:H),"")</f>
        <v>4</v>
      </c>
      <c r="AH1997" t="str">
        <f>IF(IFERROR(_xlfn.XLOOKUP(B1997,'Detalle custodia'!B:B,'Detalle custodia'!O:O),"")="custodia","Completo","")</f>
        <v/>
      </c>
    </row>
    <row r="1998" spans="1:34" x14ac:dyDescent="0.35">
      <c r="A1998" t="s">
        <v>159</v>
      </c>
      <c r="B1998">
        <v>6303114</v>
      </c>
      <c r="C1998" t="s">
        <v>129</v>
      </c>
      <c r="D1998" t="s">
        <v>594</v>
      </c>
      <c r="E1998" t="s">
        <v>310</v>
      </c>
      <c r="F1998" t="s">
        <v>125</v>
      </c>
      <c r="G1998" t="s">
        <v>543</v>
      </c>
      <c r="H1998" s="16">
        <v>45873</v>
      </c>
      <c r="I1998" s="16">
        <v>45873</v>
      </c>
      <c r="J1998" t="s">
        <v>856</v>
      </c>
      <c r="K1998">
        <v>1212121</v>
      </c>
      <c r="L1998" t="s">
        <v>398</v>
      </c>
      <c r="M1998" s="16">
        <v>45183</v>
      </c>
      <c r="N1998" s="16">
        <v>45187</v>
      </c>
      <c r="O1998">
        <v>10014599</v>
      </c>
      <c r="P1998" t="s">
        <v>159</v>
      </c>
      <c r="Q1998">
        <v>0</v>
      </c>
      <c r="R1998" t="s">
        <v>349</v>
      </c>
      <c r="S1998" t="s">
        <v>342</v>
      </c>
      <c r="T1998">
        <v>11279485</v>
      </c>
      <c r="U1998" s="16">
        <v>45136</v>
      </c>
      <c r="V1998" s="16">
        <v>45873</v>
      </c>
      <c r="W1998" s="16">
        <v>45835</v>
      </c>
      <c r="X1998">
        <v>0</v>
      </c>
      <c r="Y1998">
        <v>1290900</v>
      </c>
      <c r="Z1998" t="s">
        <v>1568</v>
      </c>
      <c r="AA1998" t="s">
        <v>247</v>
      </c>
      <c r="AB1998" t="s">
        <v>121</v>
      </c>
      <c r="AC1998" t="s">
        <v>255</v>
      </c>
      <c r="AD1998" t="s">
        <v>135</v>
      </c>
      <c r="AE1998" t="str">
        <f>IF(B1998&gt;0,IF(B1998&gt;0,(IF(B1998&lt;&gt;'PLAN SEMANAL'!$A$2,BLTOTAL!AA1998,""))),"")</f>
        <v>CARGUIO</v>
      </c>
      <c r="AF1998" t="str">
        <f>IF(AH1998="Completo","Completo",IF(IF(B1998&gt;0,_xlfn.XLOOKUP(B1998,'Detalle reservas completas fesa'!K:K,'Detalle reservas completas fesa'!Q:Q,_xlfn.XLOOKUP(B1998,'MB25'!L:L,'MB25'!Q:Q,"Incompleto")),"")="PENDIENTE","Incompleto",IF(B1998&gt;0,_xlfn.XLOOKUP(B1998,'Detalle reservas completas fesa'!K:K,'Detalle reservas completas fesa'!Q:Q,IF(AD1998="SIN MATERIAL","Completo",IF(AD1998="COMPLETO","Completo","Incompleto"))))))</f>
        <v>Incompleto</v>
      </c>
      <c r="AG1998">
        <f>IF(B1998&gt;0,_xlfn.XLOOKUP(B1998,IW49BLTOTAL!A:A,IW49BLTOTAL!H:H),"")</f>
        <v>12</v>
      </c>
      <c r="AH1998" t="str">
        <f>IF(IFERROR(_xlfn.XLOOKUP(B1998,'Detalle custodia'!B:B,'Detalle custodia'!O:O),"")="custodia","Completo","")</f>
        <v/>
      </c>
    </row>
    <row r="1999" spans="1:34" x14ac:dyDescent="0.35">
      <c r="A1999" t="s">
        <v>244</v>
      </c>
      <c r="B1999">
        <v>6301180</v>
      </c>
      <c r="C1999" t="s">
        <v>129</v>
      </c>
      <c r="D1999" t="s">
        <v>595</v>
      </c>
      <c r="E1999" t="s">
        <v>310</v>
      </c>
      <c r="F1999" t="s">
        <v>133</v>
      </c>
      <c r="G1999" t="s">
        <v>147</v>
      </c>
      <c r="H1999" s="16">
        <v>45809</v>
      </c>
      <c r="I1999" s="16">
        <v>45809</v>
      </c>
      <c r="J1999" t="s">
        <v>856</v>
      </c>
      <c r="K1999">
        <v>1215155</v>
      </c>
      <c r="L1999" t="s">
        <v>344</v>
      </c>
      <c r="O1999">
        <v>10017710</v>
      </c>
      <c r="P1999" t="s">
        <v>244</v>
      </c>
      <c r="Q1999">
        <v>0</v>
      </c>
      <c r="R1999" t="s">
        <v>352</v>
      </c>
      <c r="S1999" t="s">
        <v>343</v>
      </c>
      <c r="T1999">
        <v>11274943</v>
      </c>
      <c r="U1999" s="16">
        <v>45133</v>
      </c>
      <c r="V1999" s="16">
        <v>45809</v>
      </c>
      <c r="W1999" s="16">
        <v>45776</v>
      </c>
      <c r="X1999">
        <v>0</v>
      </c>
      <c r="Y1999">
        <v>1290900</v>
      </c>
      <c r="Z1999" t="s">
        <v>1568</v>
      </c>
      <c r="AA1999" t="s">
        <v>246</v>
      </c>
      <c r="AB1999" t="s">
        <v>121</v>
      </c>
      <c r="AC1999" t="s">
        <v>255</v>
      </c>
      <c r="AD1999" t="s">
        <v>141</v>
      </c>
      <c r="AE1999" t="str">
        <f>IF(B1999&gt;0,IF(B1999&gt;0,(IF(B1999&lt;&gt;'PLAN SEMANAL'!$A$2,BLTOTAL!AA1999,""))),"")</f>
        <v>AUXILIAR</v>
      </c>
      <c r="AF1999" t="str">
        <f>IF(AH1999="Completo","Completo",IF(IF(B1999&gt;0,_xlfn.XLOOKUP(B1999,'Detalle reservas completas fesa'!K:K,'Detalle reservas completas fesa'!Q:Q,_xlfn.XLOOKUP(B1999,'MB25'!L:L,'MB25'!Q:Q,"Incompleto")),"")="PENDIENTE","Incompleto",IF(B1999&gt;0,_xlfn.XLOOKUP(B1999,'Detalle reservas completas fesa'!K:K,'Detalle reservas completas fesa'!Q:Q,IF(AD1999="SIN MATERIAL","Completo",IF(AD1999="COMPLETO","Completo","Incompleto"))))))</f>
        <v>Incompleto</v>
      </c>
      <c r="AG1999">
        <f>IF(B1999&gt;0,_xlfn.XLOOKUP(B1999,IW49BLTOTAL!A:A,IW49BLTOTAL!H:H),"")</f>
        <v>20</v>
      </c>
      <c r="AH1999" t="str">
        <f>IF(IFERROR(_xlfn.XLOOKUP(B1999,'Detalle custodia'!B:B,'Detalle custodia'!O:O),"")="custodia","Completo","")</f>
        <v/>
      </c>
    </row>
    <row r="2000" spans="1:34" x14ac:dyDescent="0.35">
      <c r="A2000" t="s">
        <v>209</v>
      </c>
      <c r="B2000">
        <v>6301177</v>
      </c>
      <c r="C2000" t="s">
        <v>129</v>
      </c>
      <c r="D2000" t="s">
        <v>596</v>
      </c>
      <c r="E2000" t="s">
        <v>310</v>
      </c>
      <c r="F2000" t="s">
        <v>133</v>
      </c>
      <c r="G2000" t="s">
        <v>147</v>
      </c>
      <c r="H2000" s="16">
        <v>45809</v>
      </c>
      <c r="I2000" s="16">
        <v>45809</v>
      </c>
      <c r="J2000" t="s">
        <v>856</v>
      </c>
      <c r="K2000">
        <v>1215152</v>
      </c>
      <c r="L2000" t="s">
        <v>280</v>
      </c>
      <c r="O2000">
        <v>10014630</v>
      </c>
      <c r="P2000" t="s">
        <v>209</v>
      </c>
      <c r="Q2000">
        <v>0</v>
      </c>
      <c r="R2000" t="s">
        <v>352</v>
      </c>
      <c r="S2000" t="s">
        <v>343</v>
      </c>
      <c r="T2000">
        <v>11274893</v>
      </c>
      <c r="U2000" s="16">
        <v>45133</v>
      </c>
      <c r="V2000" s="16">
        <v>45809</v>
      </c>
      <c r="W2000" s="16">
        <v>45776</v>
      </c>
      <c r="X2000">
        <v>0</v>
      </c>
      <c r="Y2000">
        <v>1290900</v>
      </c>
      <c r="Z2000" t="s">
        <v>1568</v>
      </c>
      <c r="AA2000" t="s">
        <v>246</v>
      </c>
      <c r="AB2000" t="s">
        <v>121</v>
      </c>
      <c r="AC2000" t="s">
        <v>255</v>
      </c>
      <c r="AD2000" t="s">
        <v>141</v>
      </c>
      <c r="AE2000" t="str">
        <f>IF(B2000&gt;0,IF(B2000&gt;0,(IF(B2000&lt;&gt;'PLAN SEMANAL'!$A$2,BLTOTAL!AA2000,""))),"")</f>
        <v>AUXILIAR</v>
      </c>
      <c r="AF2000" t="str">
        <f>IF(AH2000="Completo","Completo",IF(IF(B2000&gt;0,_xlfn.XLOOKUP(B2000,'Detalle reservas completas fesa'!K:K,'Detalle reservas completas fesa'!Q:Q,_xlfn.XLOOKUP(B2000,'MB25'!L:L,'MB25'!Q:Q,"Incompleto")),"")="PENDIENTE","Incompleto",IF(B2000&gt;0,_xlfn.XLOOKUP(B2000,'Detalle reservas completas fesa'!K:K,'Detalle reservas completas fesa'!Q:Q,IF(AD2000="SIN MATERIAL","Completo",IF(AD2000="COMPLETO","Completo","Incompleto"))))))</f>
        <v>Incompleto</v>
      </c>
      <c r="AG2000">
        <f>IF(B2000&gt;0,_xlfn.XLOOKUP(B2000,IW49BLTOTAL!A:A,IW49BLTOTAL!H:H),"")</f>
        <v>6</v>
      </c>
      <c r="AH2000" t="str">
        <f>IF(IFERROR(_xlfn.XLOOKUP(B2000,'Detalle custodia'!B:B,'Detalle custodia'!O:O),"")="custodia","Completo","")</f>
        <v/>
      </c>
    </row>
    <row r="2001" spans="1:34" x14ac:dyDescent="0.35">
      <c r="A2001" t="s">
        <v>337</v>
      </c>
      <c r="B2001">
        <v>6300512</v>
      </c>
      <c r="C2001" t="s">
        <v>129</v>
      </c>
      <c r="D2001" t="s">
        <v>597</v>
      </c>
      <c r="E2001" t="s">
        <v>310</v>
      </c>
      <c r="F2001" t="s">
        <v>133</v>
      </c>
      <c r="G2001" t="s">
        <v>147</v>
      </c>
      <c r="H2001" s="16">
        <v>45873</v>
      </c>
      <c r="I2001" s="16">
        <v>45873</v>
      </c>
      <c r="J2001" t="s">
        <v>856</v>
      </c>
      <c r="K2001">
        <v>1212121</v>
      </c>
      <c r="L2001" t="s">
        <v>338</v>
      </c>
      <c r="O2001">
        <v>10014600</v>
      </c>
      <c r="P2001" t="s">
        <v>337</v>
      </c>
      <c r="Q2001">
        <v>0</v>
      </c>
      <c r="R2001" t="s">
        <v>342</v>
      </c>
      <c r="S2001" t="s">
        <v>342</v>
      </c>
      <c r="T2001">
        <v>11276142</v>
      </c>
      <c r="U2001" s="16">
        <v>45132</v>
      </c>
      <c r="V2001" s="16">
        <v>45873</v>
      </c>
      <c r="W2001" s="16">
        <v>45835</v>
      </c>
      <c r="X2001">
        <v>0</v>
      </c>
      <c r="Y2001">
        <v>1290900</v>
      </c>
      <c r="Z2001" t="s">
        <v>1568</v>
      </c>
      <c r="AA2001" t="s">
        <v>247</v>
      </c>
      <c r="AB2001" t="s">
        <v>121</v>
      </c>
      <c r="AC2001" t="s">
        <v>255</v>
      </c>
      <c r="AD2001" t="s">
        <v>141</v>
      </c>
      <c r="AE2001" t="str">
        <f>IF(B2001&gt;0,IF(B2001&gt;0,(IF(B2001&lt;&gt;'PLAN SEMANAL'!$A$2,BLTOTAL!AA2001,""))),"")</f>
        <v>CARGUIO</v>
      </c>
      <c r="AF2001" t="str">
        <f>IF(AH2001="Completo","Completo",IF(IF(B2001&gt;0,_xlfn.XLOOKUP(B2001,'Detalle reservas completas fesa'!K:K,'Detalle reservas completas fesa'!Q:Q,_xlfn.XLOOKUP(B2001,'MB25'!L:L,'MB25'!Q:Q,"Incompleto")),"")="PENDIENTE","Incompleto",IF(B2001&gt;0,_xlfn.XLOOKUP(B2001,'Detalle reservas completas fesa'!K:K,'Detalle reservas completas fesa'!Q:Q,IF(AD2001="SIN MATERIAL","Completo",IF(AD2001="COMPLETO","Completo","Incompleto"))))))</f>
        <v>Incompleto</v>
      </c>
      <c r="AG2001">
        <f>IF(B2001&gt;0,_xlfn.XLOOKUP(B2001,IW49BLTOTAL!A:A,IW49BLTOTAL!H:H),"")</f>
        <v>3</v>
      </c>
      <c r="AH2001" t="str">
        <f>IF(IFERROR(_xlfn.XLOOKUP(B2001,'Detalle custodia'!B:B,'Detalle custodia'!O:O),"")="custodia","Completo","")</f>
        <v/>
      </c>
    </row>
    <row r="2002" spans="1:34" x14ac:dyDescent="0.35">
      <c r="A2002" t="s">
        <v>159</v>
      </c>
      <c r="B2002">
        <v>6300504</v>
      </c>
      <c r="C2002" t="s">
        <v>129</v>
      </c>
      <c r="D2002" t="s">
        <v>598</v>
      </c>
      <c r="E2002" t="s">
        <v>310</v>
      </c>
      <c r="F2002" t="s">
        <v>553</v>
      </c>
      <c r="G2002" t="s">
        <v>153</v>
      </c>
      <c r="H2002" s="16">
        <v>45873</v>
      </c>
      <c r="I2002" s="16">
        <v>45873</v>
      </c>
      <c r="J2002" t="s">
        <v>856</v>
      </c>
      <c r="K2002">
        <v>1212121</v>
      </c>
      <c r="L2002" t="s">
        <v>398</v>
      </c>
      <c r="O2002">
        <v>10014599</v>
      </c>
      <c r="P2002" t="s">
        <v>159</v>
      </c>
      <c r="Q2002">
        <v>0</v>
      </c>
      <c r="R2002" t="s">
        <v>342</v>
      </c>
      <c r="S2002" t="s">
        <v>342</v>
      </c>
      <c r="T2002">
        <v>11263921</v>
      </c>
      <c r="U2002" s="16">
        <v>45132</v>
      </c>
      <c r="V2002" s="16">
        <v>45873</v>
      </c>
      <c r="W2002" s="16">
        <v>45835</v>
      </c>
      <c r="X2002">
        <v>0</v>
      </c>
      <c r="Y2002">
        <v>1290900</v>
      </c>
      <c r="Z2002" t="s">
        <v>1568</v>
      </c>
      <c r="AA2002" t="s">
        <v>247</v>
      </c>
      <c r="AB2002" t="s">
        <v>121</v>
      </c>
      <c r="AC2002" t="s">
        <v>255</v>
      </c>
      <c r="AD2002" t="s">
        <v>141</v>
      </c>
      <c r="AE2002" t="str">
        <f>IF(B2002&gt;0,IF(B2002&gt;0,(IF(B2002&lt;&gt;'PLAN SEMANAL'!$A$2,BLTOTAL!AA2002,""))),"")</f>
        <v>CARGUIO</v>
      </c>
      <c r="AF2002" t="str">
        <f>IF(AH2002="Completo","Completo",IF(IF(B2002&gt;0,_xlfn.XLOOKUP(B2002,'Detalle reservas completas fesa'!K:K,'Detalle reservas completas fesa'!Q:Q,_xlfn.XLOOKUP(B2002,'MB25'!L:L,'MB25'!Q:Q,"Incompleto")),"")="PENDIENTE","Incompleto",IF(B2002&gt;0,_xlfn.XLOOKUP(B2002,'Detalle reservas completas fesa'!K:K,'Detalle reservas completas fesa'!Q:Q,IF(AD2002="SIN MATERIAL","Completo",IF(AD2002="COMPLETO","Completo","Incompleto"))))))</f>
        <v>Incompleto</v>
      </c>
      <c r="AG2002">
        <f>IF(B2002&gt;0,_xlfn.XLOOKUP(B2002,IW49BLTOTAL!A:A,IW49BLTOTAL!H:H),"")</f>
        <v>6</v>
      </c>
      <c r="AH2002" t="str">
        <f>IF(IFERROR(_xlfn.XLOOKUP(B2002,'Detalle custodia'!B:B,'Detalle custodia'!O:O),"")="custodia","Completo","")</f>
        <v/>
      </c>
    </row>
    <row r="2003" spans="1:34" x14ac:dyDescent="0.35">
      <c r="A2003" t="s">
        <v>324</v>
      </c>
      <c r="B2003">
        <v>6298754</v>
      </c>
      <c r="C2003" t="s">
        <v>138</v>
      </c>
      <c r="D2003" t="s">
        <v>980</v>
      </c>
      <c r="E2003" t="s">
        <v>310</v>
      </c>
      <c r="F2003" t="s">
        <v>379</v>
      </c>
      <c r="G2003" t="s">
        <v>136</v>
      </c>
      <c r="H2003" s="16">
        <v>45869</v>
      </c>
      <c r="I2003" s="16">
        <v>45869</v>
      </c>
      <c r="J2003" t="s">
        <v>856</v>
      </c>
      <c r="K2003">
        <v>1216100</v>
      </c>
      <c r="L2003" t="s">
        <v>325</v>
      </c>
      <c r="O2003">
        <v>10014726</v>
      </c>
      <c r="P2003" t="s">
        <v>412</v>
      </c>
      <c r="Q2003">
        <v>11547.78</v>
      </c>
      <c r="R2003" t="s">
        <v>342</v>
      </c>
      <c r="S2003" t="s">
        <v>3891</v>
      </c>
      <c r="T2003">
        <v>11263260</v>
      </c>
      <c r="U2003" s="16">
        <v>45127</v>
      </c>
      <c r="V2003" s="16">
        <v>45869</v>
      </c>
      <c r="W2003" s="16">
        <v>45848</v>
      </c>
      <c r="X2003">
        <v>11547.78</v>
      </c>
      <c r="Y2003">
        <v>1290900</v>
      </c>
      <c r="Z2003" t="s">
        <v>1568</v>
      </c>
      <c r="AA2003" t="s">
        <v>249</v>
      </c>
      <c r="AB2003" t="s">
        <v>121</v>
      </c>
      <c r="AC2003" t="s">
        <v>255</v>
      </c>
      <c r="AD2003" t="s">
        <v>135</v>
      </c>
      <c r="AE2003" t="str">
        <f>IF(B2003&gt;0,IF(B2003&gt;0,(IF(B2003&lt;&gt;'PLAN SEMANAL'!$A$2,BLTOTAL!AA2003,""))),"")</f>
        <v>SOPORTE</v>
      </c>
      <c r="AF2003" t="str">
        <f>IF(AH2003="Completo","Completo",IF(IF(B2003&gt;0,_xlfn.XLOOKUP(B2003,'Detalle reservas completas fesa'!K:K,'Detalle reservas completas fesa'!Q:Q,_xlfn.XLOOKUP(B2003,'MB25'!L:L,'MB25'!Q:Q,"Incompleto")),"")="PENDIENTE","Incompleto",IF(B2003&gt;0,_xlfn.XLOOKUP(B2003,'Detalle reservas completas fesa'!K:K,'Detalle reservas completas fesa'!Q:Q,IF(AD2003="SIN MATERIAL","Completo",IF(AD2003="COMPLETO","Completo","Incompleto"))))))</f>
        <v>Incompleto</v>
      </c>
      <c r="AG2003">
        <f>IF(B2003&gt;0,_xlfn.XLOOKUP(B2003,IW49BLTOTAL!A:A,IW49BLTOTAL!H:H),"")</f>
        <v>12</v>
      </c>
      <c r="AH2003" t="str">
        <f>IF(IFERROR(_xlfn.XLOOKUP(B2003,'Detalle custodia'!B:B,'Detalle custodia'!O:O),"")="custodia","Completo","")</f>
        <v/>
      </c>
    </row>
    <row r="2004" spans="1:34" x14ac:dyDescent="0.35">
      <c r="A2004" t="s">
        <v>134</v>
      </c>
      <c r="B2004">
        <v>6298747</v>
      </c>
      <c r="C2004" t="s">
        <v>123</v>
      </c>
      <c r="D2004" t="s">
        <v>599</v>
      </c>
      <c r="E2004" t="s">
        <v>310</v>
      </c>
      <c r="F2004" t="s">
        <v>125</v>
      </c>
      <c r="G2004" t="s">
        <v>423</v>
      </c>
      <c r="H2004" s="16">
        <v>45845</v>
      </c>
      <c r="I2004" s="16">
        <v>45845</v>
      </c>
      <c r="J2004" t="s">
        <v>856</v>
      </c>
      <c r="K2004">
        <v>1210101</v>
      </c>
      <c r="L2004" t="s">
        <v>271</v>
      </c>
      <c r="O2004">
        <v>10014658</v>
      </c>
      <c r="P2004" t="s">
        <v>134</v>
      </c>
      <c r="Q2004">
        <v>5573.05</v>
      </c>
      <c r="R2004" t="s">
        <v>342</v>
      </c>
      <c r="S2004" t="s">
        <v>342</v>
      </c>
      <c r="T2004">
        <v>11252942</v>
      </c>
      <c r="U2004" s="16">
        <v>45127</v>
      </c>
      <c r="V2004" s="16">
        <v>45845</v>
      </c>
      <c r="W2004" s="16">
        <v>45805</v>
      </c>
      <c r="X2004">
        <v>5573.05</v>
      </c>
      <c r="Y2004">
        <v>1290900</v>
      </c>
      <c r="Z2004" t="s">
        <v>1568</v>
      </c>
      <c r="AA2004" t="s">
        <v>248</v>
      </c>
      <c r="AB2004" t="s">
        <v>121</v>
      </c>
      <c r="AC2004" t="s">
        <v>255</v>
      </c>
      <c r="AD2004" t="s">
        <v>141</v>
      </c>
      <c r="AE2004" t="str">
        <f>IF(B2004&gt;0,IF(B2004&gt;0,(IF(B2004&lt;&gt;'PLAN SEMANAL'!$A$2,BLTOTAL!AA2004,""))),"")</f>
        <v>PERFORACIO</v>
      </c>
      <c r="AF2004" t="str">
        <f>IF(AH2004="Completo","Completo",IF(IF(B2004&gt;0,_xlfn.XLOOKUP(B2004,'Detalle reservas completas fesa'!K:K,'Detalle reservas completas fesa'!Q:Q,_xlfn.XLOOKUP(B2004,'MB25'!L:L,'MB25'!Q:Q,"Incompleto")),"")="PENDIENTE","Incompleto",IF(B2004&gt;0,_xlfn.XLOOKUP(B2004,'Detalle reservas completas fesa'!K:K,'Detalle reservas completas fesa'!Q:Q,IF(AD2004="SIN MATERIAL","Completo",IF(AD2004="COMPLETO","Completo","Incompleto"))))))</f>
        <v>Incompleto</v>
      </c>
      <c r="AG2004">
        <f>IF(B2004&gt;0,_xlfn.XLOOKUP(B2004,IW49BLTOTAL!A:A,IW49BLTOTAL!H:H),"")</f>
        <v>4</v>
      </c>
      <c r="AH2004" t="str">
        <f>IF(IFERROR(_xlfn.XLOOKUP(B2004,'Detalle custodia'!B:B,'Detalle custodia'!O:O),"")="custodia","Completo","")</f>
        <v/>
      </c>
    </row>
    <row r="2005" spans="1:34" x14ac:dyDescent="0.35">
      <c r="A2005" t="s">
        <v>148</v>
      </c>
      <c r="B2005">
        <v>6297141</v>
      </c>
      <c r="C2005" t="s">
        <v>129</v>
      </c>
      <c r="D2005" t="s">
        <v>577</v>
      </c>
      <c r="E2005" t="s">
        <v>310</v>
      </c>
      <c r="F2005" t="s">
        <v>133</v>
      </c>
      <c r="G2005" t="s">
        <v>147</v>
      </c>
      <c r="H2005" s="16">
        <v>45809</v>
      </c>
      <c r="I2005" s="16">
        <v>45809</v>
      </c>
      <c r="J2005" t="s">
        <v>856</v>
      </c>
      <c r="K2005">
        <v>1213130</v>
      </c>
      <c r="L2005" t="s">
        <v>297</v>
      </c>
      <c r="O2005">
        <v>10014617</v>
      </c>
      <c r="P2005" t="s">
        <v>148</v>
      </c>
      <c r="Q2005">
        <v>0</v>
      </c>
      <c r="R2005" t="s">
        <v>347</v>
      </c>
      <c r="S2005" t="s">
        <v>343</v>
      </c>
      <c r="T2005">
        <v>11268038</v>
      </c>
      <c r="U2005" s="16">
        <v>45121</v>
      </c>
      <c r="V2005" s="16">
        <v>45809</v>
      </c>
      <c r="W2005" s="16">
        <v>45776</v>
      </c>
      <c r="X2005">
        <v>0</v>
      </c>
      <c r="Y2005">
        <v>1290900</v>
      </c>
      <c r="Z2005" t="s">
        <v>1568</v>
      </c>
      <c r="AA2005" t="s">
        <v>245</v>
      </c>
      <c r="AB2005" t="s">
        <v>121</v>
      </c>
      <c r="AC2005" t="s">
        <v>255</v>
      </c>
      <c r="AD2005" t="s">
        <v>141</v>
      </c>
      <c r="AE2005" t="str">
        <f>IF(B2005&gt;0,IF(B2005&gt;0,(IF(B2005&lt;&gt;'PLAN SEMANAL'!$A$2,BLTOTAL!AA2005,""))),"")</f>
        <v>ACARREO</v>
      </c>
      <c r="AF2005" t="str">
        <f>IF(AH2005="Completo","Completo",IF(IF(B2005&gt;0,_xlfn.XLOOKUP(B2005,'Detalle reservas completas fesa'!K:K,'Detalle reservas completas fesa'!Q:Q,_xlfn.XLOOKUP(B2005,'MB25'!L:L,'MB25'!Q:Q,"Incompleto")),"")="PENDIENTE","Incompleto",IF(B2005&gt;0,_xlfn.XLOOKUP(B2005,'Detalle reservas completas fesa'!K:K,'Detalle reservas completas fesa'!Q:Q,IF(AD2005="SIN MATERIAL","Completo",IF(AD2005="COMPLETO","Completo","Incompleto"))))))</f>
        <v>Incompleto</v>
      </c>
      <c r="AG2005">
        <f>IF(B2005&gt;0,_xlfn.XLOOKUP(B2005,IW49BLTOTAL!A:A,IW49BLTOTAL!H:H),"")</f>
        <v>16</v>
      </c>
      <c r="AH2005" t="str">
        <f>IF(IFERROR(_xlfn.XLOOKUP(B2005,'Detalle custodia'!B:B,'Detalle custodia'!O:O),"")="custodia","Completo","")</f>
        <v/>
      </c>
    </row>
    <row r="2006" spans="1:34" x14ac:dyDescent="0.35">
      <c r="A2006" t="s">
        <v>217</v>
      </c>
      <c r="B2006">
        <v>6296975</v>
      </c>
      <c r="C2006" t="s">
        <v>129</v>
      </c>
      <c r="D2006" t="s">
        <v>182</v>
      </c>
      <c r="E2006" t="s">
        <v>310</v>
      </c>
      <c r="F2006" t="s">
        <v>125</v>
      </c>
      <c r="G2006" t="s">
        <v>136</v>
      </c>
      <c r="H2006" s="16">
        <v>45839</v>
      </c>
      <c r="I2006" s="16">
        <v>45869</v>
      </c>
      <c r="J2006" t="s">
        <v>3476</v>
      </c>
      <c r="K2006">
        <v>1213130</v>
      </c>
      <c r="L2006" t="s">
        <v>320</v>
      </c>
      <c r="O2006">
        <v>10014611</v>
      </c>
      <c r="P2006" t="s">
        <v>217</v>
      </c>
      <c r="Q2006">
        <v>148758.69</v>
      </c>
      <c r="R2006" t="s">
        <v>347</v>
      </c>
      <c r="S2006" t="s">
        <v>3901</v>
      </c>
      <c r="T2006">
        <v>11265455</v>
      </c>
      <c r="U2006" s="16">
        <v>45121</v>
      </c>
      <c r="V2006" s="16">
        <v>45839</v>
      </c>
      <c r="W2006" s="16">
        <v>45835</v>
      </c>
      <c r="X2006">
        <v>148758.69</v>
      </c>
      <c r="Y2006">
        <v>1290900</v>
      </c>
      <c r="Z2006" t="s">
        <v>1568</v>
      </c>
      <c r="AA2006" t="s">
        <v>245</v>
      </c>
      <c r="AB2006" t="s">
        <v>121</v>
      </c>
      <c r="AC2006" t="s">
        <v>255</v>
      </c>
      <c r="AD2006" t="s">
        <v>135</v>
      </c>
      <c r="AE2006" t="str">
        <f>IF(B2006&gt;0,IF(B2006&gt;0,(IF(B2006&lt;&gt;'PLAN SEMANAL'!$A$2,BLTOTAL!AA2006,""))),"")</f>
        <v>ACARREO</v>
      </c>
      <c r="AF2006" t="str">
        <f>IF(AH2006="Completo","Completo",IF(IF(B2006&gt;0,_xlfn.XLOOKUP(B2006,'Detalle reservas completas fesa'!K:K,'Detalle reservas completas fesa'!Q:Q,_xlfn.XLOOKUP(B2006,'MB25'!L:L,'MB25'!Q:Q,"Incompleto")),"")="PENDIENTE","Incompleto",IF(B2006&gt;0,_xlfn.XLOOKUP(B2006,'Detalle reservas completas fesa'!K:K,'Detalle reservas completas fesa'!Q:Q,IF(AD2006="SIN MATERIAL","Completo",IF(AD2006="COMPLETO","Completo","Incompleto"))))))</f>
        <v>Incompleto</v>
      </c>
      <c r="AG2006">
        <f>IF(B2006&gt;0,_xlfn.XLOOKUP(B2006,IW49BLTOTAL!A:A,IW49BLTOTAL!H:H),"")</f>
        <v>72</v>
      </c>
      <c r="AH2006" t="str">
        <f>IF(IFERROR(_xlfn.XLOOKUP(B2006,'Detalle custodia'!B:B,'Detalle custodia'!O:O),"")="custodia","Completo","")</f>
        <v/>
      </c>
    </row>
    <row r="2007" spans="1:34" x14ac:dyDescent="0.35">
      <c r="A2007" t="s">
        <v>274</v>
      </c>
      <c r="B2007">
        <v>6296393</v>
      </c>
      <c r="C2007" t="s">
        <v>123</v>
      </c>
      <c r="D2007" t="s">
        <v>600</v>
      </c>
      <c r="E2007" t="s">
        <v>310</v>
      </c>
      <c r="F2007" t="s">
        <v>133</v>
      </c>
      <c r="G2007" t="s">
        <v>147</v>
      </c>
      <c r="H2007" s="16">
        <v>45889</v>
      </c>
      <c r="I2007" s="16">
        <v>45889</v>
      </c>
      <c r="J2007" t="s">
        <v>856</v>
      </c>
      <c r="K2007">
        <v>1210102</v>
      </c>
      <c r="L2007" t="s">
        <v>275</v>
      </c>
      <c r="O2007">
        <v>10014596</v>
      </c>
      <c r="P2007" t="s">
        <v>176</v>
      </c>
      <c r="Q2007">
        <v>0</v>
      </c>
      <c r="R2007" t="s">
        <v>342</v>
      </c>
      <c r="S2007" t="s">
        <v>296</v>
      </c>
      <c r="T2007">
        <v>11269395</v>
      </c>
      <c r="U2007" s="16">
        <v>45120</v>
      </c>
      <c r="V2007" s="16">
        <v>45889</v>
      </c>
      <c r="W2007" s="16">
        <v>45848</v>
      </c>
      <c r="X2007">
        <v>0</v>
      </c>
      <c r="Y2007">
        <v>1290900</v>
      </c>
      <c r="Z2007" t="s">
        <v>1568</v>
      </c>
      <c r="AA2007" t="s">
        <v>248</v>
      </c>
      <c r="AB2007" t="s">
        <v>121</v>
      </c>
      <c r="AC2007" t="s">
        <v>255</v>
      </c>
      <c r="AD2007" t="s">
        <v>141</v>
      </c>
      <c r="AE2007" t="str">
        <f>IF(B2007&gt;0,IF(B2007&gt;0,(IF(B2007&lt;&gt;'PLAN SEMANAL'!$A$2,BLTOTAL!AA2007,""))),"")</f>
        <v>PERFORACIO</v>
      </c>
      <c r="AF2007" t="str">
        <f>IF(AH2007="Completo","Completo",IF(IF(B2007&gt;0,_xlfn.XLOOKUP(B2007,'Detalle reservas completas fesa'!K:K,'Detalle reservas completas fesa'!Q:Q,_xlfn.XLOOKUP(B2007,'MB25'!L:L,'MB25'!Q:Q,"Incompleto")),"")="PENDIENTE","Incompleto",IF(B2007&gt;0,_xlfn.XLOOKUP(B2007,'Detalle reservas completas fesa'!K:K,'Detalle reservas completas fesa'!Q:Q,IF(AD2007="SIN MATERIAL","Completo",IF(AD2007="COMPLETO","Completo","Incompleto"))))))</f>
        <v>Incompleto</v>
      </c>
      <c r="AG2007">
        <f>IF(B2007&gt;0,_xlfn.XLOOKUP(B2007,IW49BLTOTAL!A:A,IW49BLTOTAL!H:H),"")</f>
        <v>3</v>
      </c>
      <c r="AH2007" t="str">
        <f>IF(IFERROR(_xlfn.XLOOKUP(B2007,'Detalle custodia'!B:B,'Detalle custodia'!O:O),"")="custodia","Completo","")</f>
        <v/>
      </c>
    </row>
    <row r="2008" spans="1:34" x14ac:dyDescent="0.35">
      <c r="A2008" t="s">
        <v>126</v>
      </c>
      <c r="B2008">
        <v>6296336</v>
      </c>
      <c r="C2008" t="s">
        <v>123</v>
      </c>
      <c r="D2008" t="s">
        <v>601</v>
      </c>
      <c r="E2008" t="s">
        <v>310</v>
      </c>
      <c r="F2008" t="s">
        <v>133</v>
      </c>
      <c r="G2008" t="s">
        <v>124</v>
      </c>
      <c r="H2008" s="16">
        <v>45869</v>
      </c>
      <c r="I2008" s="16">
        <v>45869</v>
      </c>
      <c r="J2008" t="s">
        <v>856</v>
      </c>
      <c r="K2008">
        <v>1210101</v>
      </c>
      <c r="L2008" t="s">
        <v>391</v>
      </c>
      <c r="O2008">
        <v>10014657</v>
      </c>
      <c r="P2008" t="s">
        <v>126</v>
      </c>
      <c r="Q2008">
        <v>0</v>
      </c>
      <c r="R2008" t="s">
        <v>342</v>
      </c>
      <c r="S2008" t="s">
        <v>3891</v>
      </c>
      <c r="T2008">
        <v>11265800</v>
      </c>
      <c r="U2008" s="16">
        <v>45119</v>
      </c>
      <c r="V2008" s="16">
        <v>45869</v>
      </c>
      <c r="W2008" s="16">
        <v>45844</v>
      </c>
      <c r="X2008">
        <v>0</v>
      </c>
      <c r="Y2008">
        <v>1290900</v>
      </c>
      <c r="Z2008" t="s">
        <v>1568</v>
      </c>
      <c r="AA2008" t="s">
        <v>248</v>
      </c>
      <c r="AB2008" t="s">
        <v>121</v>
      </c>
      <c r="AC2008" t="s">
        <v>255</v>
      </c>
      <c r="AD2008" t="s">
        <v>141</v>
      </c>
      <c r="AE2008" t="str">
        <f>IF(B2008&gt;0,IF(B2008&gt;0,(IF(B2008&lt;&gt;'PLAN SEMANAL'!$A$2,BLTOTAL!AA2008,""))),"")</f>
        <v>PERFORACIO</v>
      </c>
      <c r="AF2008" t="str">
        <f>IF(AH2008="Completo","Completo",IF(IF(B2008&gt;0,_xlfn.XLOOKUP(B2008,'Detalle reservas completas fesa'!K:K,'Detalle reservas completas fesa'!Q:Q,_xlfn.XLOOKUP(B2008,'MB25'!L:L,'MB25'!Q:Q,"Incompleto")),"")="PENDIENTE","Incompleto",IF(B2008&gt;0,_xlfn.XLOOKUP(B2008,'Detalle reservas completas fesa'!K:K,'Detalle reservas completas fesa'!Q:Q,IF(AD2008="SIN MATERIAL","Completo",IF(AD2008="COMPLETO","Completo","Incompleto"))))))</f>
        <v>Incompleto</v>
      </c>
      <c r="AG2008">
        <f>IF(B2008&gt;0,_xlfn.XLOOKUP(B2008,IW49BLTOTAL!A:A,IW49BLTOTAL!H:H),"")</f>
        <v>12</v>
      </c>
      <c r="AH2008" t="str">
        <f>IF(IFERROR(_xlfn.XLOOKUP(B2008,'Detalle custodia'!B:B,'Detalle custodia'!O:O),"")="custodia","Completo","")</f>
        <v/>
      </c>
    </row>
    <row r="2009" spans="1:34" x14ac:dyDescent="0.35">
      <c r="A2009" t="s">
        <v>152</v>
      </c>
      <c r="B2009">
        <v>6296185</v>
      </c>
      <c r="C2009" t="s">
        <v>129</v>
      </c>
      <c r="D2009" t="s">
        <v>868</v>
      </c>
      <c r="E2009" t="s">
        <v>310</v>
      </c>
      <c r="F2009" t="s">
        <v>259</v>
      </c>
      <c r="G2009" t="s">
        <v>192</v>
      </c>
      <c r="H2009" s="16">
        <v>46174</v>
      </c>
      <c r="I2009" s="16">
        <v>46174</v>
      </c>
      <c r="J2009" t="s">
        <v>856</v>
      </c>
      <c r="K2009">
        <v>1215156</v>
      </c>
      <c r="L2009" t="s">
        <v>307</v>
      </c>
      <c r="O2009">
        <v>10014641</v>
      </c>
      <c r="P2009" t="s">
        <v>152</v>
      </c>
      <c r="Q2009">
        <v>79984.98</v>
      </c>
      <c r="R2009" t="s">
        <v>343</v>
      </c>
      <c r="S2009" t="s">
        <v>343</v>
      </c>
      <c r="T2009">
        <v>11268907</v>
      </c>
      <c r="U2009" s="16">
        <v>45119</v>
      </c>
      <c r="V2009" s="16">
        <v>46174</v>
      </c>
      <c r="W2009" s="16">
        <v>45781</v>
      </c>
      <c r="X2009">
        <v>79984.98</v>
      </c>
      <c r="Y2009">
        <v>1290900</v>
      </c>
      <c r="Z2009" t="s">
        <v>1568</v>
      </c>
      <c r="AA2009" t="s">
        <v>246</v>
      </c>
      <c r="AB2009" t="s">
        <v>121</v>
      </c>
      <c r="AC2009" t="s">
        <v>255</v>
      </c>
      <c r="AD2009" t="s">
        <v>135</v>
      </c>
      <c r="AE2009" t="str">
        <f>IF(B2009&gt;0,IF(B2009&gt;0,(IF(B2009&lt;&gt;'PLAN SEMANAL'!$A$2,BLTOTAL!AA2009,""))),"")</f>
        <v>AUXILIAR</v>
      </c>
      <c r="AF2009" t="str">
        <f>IF(AH2009="Completo","Completo",IF(IF(B2009&gt;0,_xlfn.XLOOKUP(B2009,'Detalle reservas completas fesa'!K:K,'Detalle reservas completas fesa'!Q:Q,_xlfn.XLOOKUP(B2009,'MB25'!L:L,'MB25'!Q:Q,"Incompleto")),"")="PENDIENTE","Incompleto",IF(B2009&gt;0,_xlfn.XLOOKUP(B2009,'Detalle reservas completas fesa'!K:K,'Detalle reservas completas fesa'!Q:Q,IF(AD2009="SIN MATERIAL","Completo",IF(AD2009="COMPLETO","Completo","Incompleto"))))))</f>
        <v>Incompleto</v>
      </c>
      <c r="AG2009">
        <f>IF(B2009&gt;0,_xlfn.XLOOKUP(B2009,IW49BLTOTAL!A:A,IW49BLTOTAL!H:H),"")</f>
        <v>48</v>
      </c>
      <c r="AH2009" t="str">
        <f>IF(IFERROR(_xlfn.XLOOKUP(B2009,'Detalle custodia'!B:B,'Detalle custodia'!O:O),"")="custodia","Completo","")</f>
        <v/>
      </c>
    </row>
    <row r="2010" spans="1:34" x14ac:dyDescent="0.35">
      <c r="A2010" t="s">
        <v>198</v>
      </c>
      <c r="B2010">
        <v>6296183</v>
      </c>
      <c r="C2010" t="s">
        <v>129</v>
      </c>
      <c r="D2010" t="s">
        <v>1642</v>
      </c>
      <c r="E2010" t="s">
        <v>310</v>
      </c>
      <c r="F2010" t="s">
        <v>143</v>
      </c>
      <c r="G2010" t="s">
        <v>192</v>
      </c>
      <c r="H2010" s="16">
        <v>45839</v>
      </c>
      <c r="I2010" s="16">
        <v>45869</v>
      </c>
      <c r="J2010" t="s">
        <v>3476</v>
      </c>
      <c r="K2010">
        <v>1215156</v>
      </c>
      <c r="L2010" t="s">
        <v>306</v>
      </c>
      <c r="O2010">
        <v>10014640</v>
      </c>
      <c r="P2010" t="s">
        <v>198</v>
      </c>
      <c r="Q2010">
        <v>78277.41</v>
      </c>
      <c r="R2010" t="s">
        <v>343</v>
      </c>
      <c r="S2010" t="s">
        <v>3901</v>
      </c>
      <c r="T2010">
        <v>11268908</v>
      </c>
      <c r="U2010" s="16">
        <v>45119</v>
      </c>
      <c r="V2010" s="16">
        <v>45839</v>
      </c>
      <c r="W2010" s="16">
        <v>45835</v>
      </c>
      <c r="X2010">
        <v>78277.41</v>
      </c>
      <c r="Y2010">
        <v>1290900</v>
      </c>
      <c r="Z2010" t="s">
        <v>1568</v>
      </c>
      <c r="AA2010" t="s">
        <v>246</v>
      </c>
      <c r="AB2010" t="s">
        <v>121</v>
      </c>
      <c r="AC2010" t="s">
        <v>255</v>
      </c>
      <c r="AD2010" t="s">
        <v>135</v>
      </c>
      <c r="AE2010" t="str">
        <f>IF(B2010&gt;0,IF(B2010&gt;0,(IF(B2010&lt;&gt;'PLAN SEMANAL'!$A$2,BLTOTAL!AA2010,""))),"")</f>
        <v>AUXILIAR</v>
      </c>
      <c r="AF2010" t="str">
        <f>IF(AH2010="Completo","Completo",IF(IF(B2010&gt;0,_xlfn.XLOOKUP(B2010,'Detalle reservas completas fesa'!K:K,'Detalle reservas completas fesa'!Q:Q,_xlfn.XLOOKUP(B2010,'MB25'!L:L,'MB25'!Q:Q,"Incompleto")),"")="PENDIENTE","Incompleto",IF(B2010&gt;0,_xlfn.XLOOKUP(B2010,'Detalle reservas completas fesa'!K:K,'Detalle reservas completas fesa'!Q:Q,IF(AD2010="SIN MATERIAL","Completo",IF(AD2010="COMPLETO","Completo","Incompleto"))))))</f>
        <v>Incompleto</v>
      </c>
      <c r="AG2010">
        <f>IF(B2010&gt;0,_xlfn.XLOOKUP(B2010,IW49BLTOTAL!A:A,IW49BLTOTAL!H:H),"")</f>
        <v>48</v>
      </c>
      <c r="AH2010" t="str">
        <f>IF(IFERROR(_xlfn.XLOOKUP(B2010,'Detalle custodia'!B:B,'Detalle custodia'!O:O),"")="custodia","Completo","")</f>
        <v/>
      </c>
    </row>
    <row r="2011" spans="1:34" x14ac:dyDescent="0.35">
      <c r="A2011" t="s">
        <v>238</v>
      </c>
      <c r="B2011">
        <v>6295993</v>
      </c>
      <c r="C2011" t="s">
        <v>129</v>
      </c>
      <c r="D2011" t="s">
        <v>602</v>
      </c>
      <c r="E2011" t="s">
        <v>310</v>
      </c>
      <c r="F2011" t="s">
        <v>125</v>
      </c>
      <c r="G2011" t="s">
        <v>225</v>
      </c>
      <c r="H2011" s="16">
        <v>45808</v>
      </c>
      <c r="I2011" s="16">
        <v>45808</v>
      </c>
      <c r="J2011" t="s">
        <v>5199</v>
      </c>
      <c r="K2011">
        <v>1215152</v>
      </c>
      <c r="L2011" t="s">
        <v>281</v>
      </c>
      <c r="O2011">
        <v>10014628</v>
      </c>
      <c r="P2011" t="s">
        <v>238</v>
      </c>
      <c r="Q2011">
        <v>3064.89</v>
      </c>
      <c r="R2011" t="s">
        <v>343</v>
      </c>
      <c r="S2011" t="s">
        <v>1087</v>
      </c>
      <c r="T2011">
        <v>11263112</v>
      </c>
      <c r="U2011" s="16">
        <v>45118</v>
      </c>
      <c r="V2011" s="16">
        <v>45808</v>
      </c>
      <c r="W2011" s="16">
        <v>45812</v>
      </c>
      <c r="X2011">
        <v>3064.89</v>
      </c>
      <c r="Y2011">
        <v>1290900</v>
      </c>
      <c r="Z2011" t="s">
        <v>1568</v>
      </c>
      <c r="AA2011" t="s">
        <v>246</v>
      </c>
      <c r="AB2011" t="s">
        <v>121</v>
      </c>
      <c r="AC2011" t="s">
        <v>255</v>
      </c>
      <c r="AD2011" t="s">
        <v>141</v>
      </c>
      <c r="AE2011" t="str">
        <f>IF(B2011&gt;0,IF(B2011&gt;0,(IF(B2011&lt;&gt;'PLAN SEMANAL'!$A$2,BLTOTAL!AA2011,""))),"")</f>
        <v>AUXILIAR</v>
      </c>
      <c r="AF2011" t="str">
        <f>IF(AH2011="Completo","Completo",IF(IF(B2011&gt;0,_xlfn.XLOOKUP(B2011,'Detalle reservas completas fesa'!K:K,'Detalle reservas completas fesa'!Q:Q,_xlfn.XLOOKUP(B2011,'MB25'!L:L,'MB25'!Q:Q,"Incompleto")),"")="PENDIENTE","Incompleto",IF(B2011&gt;0,_xlfn.XLOOKUP(B2011,'Detalle reservas completas fesa'!K:K,'Detalle reservas completas fesa'!Q:Q,IF(AD2011="SIN MATERIAL","Completo",IF(AD2011="COMPLETO","Completo","Incompleto"))))))</f>
        <v>Incompleto</v>
      </c>
      <c r="AG2011">
        <f>IF(B2011&gt;0,_xlfn.XLOOKUP(B2011,IW49BLTOTAL!A:A,IW49BLTOTAL!H:H),"")</f>
        <v>16</v>
      </c>
      <c r="AH2011" t="str">
        <f>IF(IFERROR(_xlfn.XLOOKUP(B2011,'Detalle custodia'!B:B,'Detalle custodia'!O:O),"")="custodia","Completo","")</f>
        <v/>
      </c>
    </row>
    <row r="2012" spans="1:34" x14ac:dyDescent="0.35">
      <c r="A2012" t="s">
        <v>238</v>
      </c>
      <c r="B2012">
        <v>6295979</v>
      </c>
      <c r="C2012" t="s">
        <v>129</v>
      </c>
      <c r="D2012" t="s">
        <v>603</v>
      </c>
      <c r="E2012" t="s">
        <v>310</v>
      </c>
      <c r="F2012" t="s">
        <v>133</v>
      </c>
      <c r="G2012" t="s">
        <v>147</v>
      </c>
      <c r="H2012" s="16">
        <v>45809</v>
      </c>
      <c r="I2012" s="16">
        <v>45809</v>
      </c>
      <c r="J2012" t="s">
        <v>856</v>
      </c>
      <c r="K2012">
        <v>1215152</v>
      </c>
      <c r="L2012" t="s">
        <v>281</v>
      </c>
      <c r="O2012">
        <v>10014628</v>
      </c>
      <c r="P2012" t="s">
        <v>238</v>
      </c>
      <c r="Q2012">
        <v>0</v>
      </c>
      <c r="R2012" t="s">
        <v>343</v>
      </c>
      <c r="S2012" t="s">
        <v>343</v>
      </c>
      <c r="T2012">
        <v>11270371</v>
      </c>
      <c r="U2012" s="16">
        <v>45118</v>
      </c>
      <c r="V2012" s="16">
        <v>45809</v>
      </c>
      <c r="W2012" s="16">
        <v>45776</v>
      </c>
      <c r="X2012">
        <v>0</v>
      </c>
      <c r="Y2012">
        <v>1290900</v>
      </c>
      <c r="Z2012" t="s">
        <v>1568</v>
      </c>
      <c r="AA2012" t="s">
        <v>246</v>
      </c>
      <c r="AB2012" t="s">
        <v>121</v>
      </c>
      <c r="AC2012" t="s">
        <v>255</v>
      </c>
      <c r="AD2012" t="s">
        <v>141</v>
      </c>
      <c r="AE2012" t="str">
        <f>IF(B2012&gt;0,IF(B2012&gt;0,(IF(B2012&lt;&gt;'PLAN SEMANAL'!$A$2,BLTOTAL!AA2012,""))),"")</f>
        <v>AUXILIAR</v>
      </c>
      <c r="AF2012" t="str">
        <f>IF(AH2012="Completo","Completo",IF(IF(B2012&gt;0,_xlfn.XLOOKUP(B2012,'Detalle reservas completas fesa'!K:K,'Detalle reservas completas fesa'!Q:Q,_xlfn.XLOOKUP(B2012,'MB25'!L:L,'MB25'!Q:Q,"Incompleto")),"")="PENDIENTE","Incompleto",IF(B2012&gt;0,_xlfn.XLOOKUP(B2012,'Detalle reservas completas fesa'!K:K,'Detalle reservas completas fesa'!Q:Q,IF(AD2012="SIN MATERIAL","Completo",IF(AD2012="COMPLETO","Completo","Incompleto"))))))</f>
        <v>Incompleto</v>
      </c>
      <c r="AG2012">
        <f>IF(B2012&gt;0,_xlfn.XLOOKUP(B2012,IW49BLTOTAL!A:A,IW49BLTOTAL!H:H),"")</f>
        <v>4</v>
      </c>
      <c r="AH2012" t="str">
        <f>IF(IFERROR(_xlfn.XLOOKUP(B2012,'Detalle custodia'!B:B,'Detalle custodia'!O:O),"")="custodia","Completo","")</f>
        <v/>
      </c>
    </row>
    <row r="2013" spans="1:34" x14ac:dyDescent="0.35">
      <c r="A2013" t="s">
        <v>160</v>
      </c>
      <c r="B2013">
        <v>6295826</v>
      </c>
      <c r="C2013" t="s">
        <v>129</v>
      </c>
      <c r="D2013" t="s">
        <v>604</v>
      </c>
      <c r="E2013" t="s">
        <v>310</v>
      </c>
      <c r="F2013" t="s">
        <v>133</v>
      </c>
      <c r="G2013" t="s">
        <v>147</v>
      </c>
      <c r="H2013" s="16">
        <v>45873</v>
      </c>
      <c r="I2013" s="16">
        <v>45873</v>
      </c>
      <c r="J2013" t="s">
        <v>856</v>
      </c>
      <c r="K2013">
        <v>1212121</v>
      </c>
      <c r="L2013" t="s">
        <v>346</v>
      </c>
      <c r="O2013">
        <v>10014598</v>
      </c>
      <c r="P2013" t="s">
        <v>160</v>
      </c>
      <c r="Q2013">
        <v>0</v>
      </c>
      <c r="R2013" t="s">
        <v>342</v>
      </c>
      <c r="S2013" t="s">
        <v>342</v>
      </c>
      <c r="T2013">
        <v>11264018</v>
      </c>
      <c r="U2013" s="16">
        <v>45118</v>
      </c>
      <c r="V2013" s="16">
        <v>45873</v>
      </c>
      <c r="W2013" s="16">
        <v>45835</v>
      </c>
      <c r="X2013">
        <v>0</v>
      </c>
      <c r="Y2013">
        <v>1290900</v>
      </c>
      <c r="Z2013" t="s">
        <v>1568</v>
      </c>
      <c r="AA2013" t="s">
        <v>247</v>
      </c>
      <c r="AB2013" t="s">
        <v>121</v>
      </c>
      <c r="AC2013" t="s">
        <v>255</v>
      </c>
      <c r="AD2013" t="s">
        <v>141</v>
      </c>
      <c r="AE2013" t="str">
        <f>IF(B2013&gt;0,IF(B2013&gt;0,(IF(B2013&lt;&gt;'PLAN SEMANAL'!$A$2,BLTOTAL!AA2013,""))),"")</f>
        <v>CARGUIO</v>
      </c>
      <c r="AF2013" t="str">
        <f>IF(AH2013="Completo","Completo",IF(IF(B2013&gt;0,_xlfn.XLOOKUP(B2013,'Detalle reservas completas fesa'!K:K,'Detalle reservas completas fesa'!Q:Q,_xlfn.XLOOKUP(B2013,'MB25'!L:L,'MB25'!Q:Q,"Incompleto")),"")="PENDIENTE","Incompleto",IF(B2013&gt;0,_xlfn.XLOOKUP(B2013,'Detalle reservas completas fesa'!K:K,'Detalle reservas completas fesa'!Q:Q,IF(AD2013="SIN MATERIAL","Completo",IF(AD2013="COMPLETO","Completo","Incompleto"))))))</f>
        <v>Incompleto</v>
      </c>
      <c r="AG2013">
        <f>IF(B2013&gt;0,_xlfn.XLOOKUP(B2013,IW49BLTOTAL!A:A,IW49BLTOTAL!H:H),"")</f>
        <v>4</v>
      </c>
      <c r="AH2013" t="str">
        <f>IF(IFERROR(_xlfn.XLOOKUP(B2013,'Detalle custodia'!B:B,'Detalle custodia'!O:O),"")="custodia","Completo","")</f>
        <v/>
      </c>
    </row>
    <row r="2014" spans="1:34" x14ac:dyDescent="0.35">
      <c r="A2014" t="s">
        <v>605</v>
      </c>
      <c r="B2014">
        <v>6294033</v>
      </c>
      <c r="C2014" t="s">
        <v>424</v>
      </c>
      <c r="D2014" t="s">
        <v>606</v>
      </c>
      <c r="E2014" t="s">
        <v>517</v>
      </c>
      <c r="F2014" t="s">
        <v>259</v>
      </c>
      <c r="G2014" t="s">
        <v>518</v>
      </c>
      <c r="H2014" s="16">
        <v>45641</v>
      </c>
      <c r="K2014">
        <v>2290900</v>
      </c>
      <c r="L2014" t="s">
        <v>607</v>
      </c>
      <c r="Q2014">
        <v>1768.76</v>
      </c>
      <c r="R2014" t="s">
        <v>608</v>
      </c>
      <c r="S2014" t="s">
        <v>1585</v>
      </c>
      <c r="T2014">
        <v>11269989</v>
      </c>
      <c r="U2014" s="16">
        <v>45113</v>
      </c>
      <c r="V2014" s="16">
        <v>45641</v>
      </c>
      <c r="W2014" s="16">
        <v>45800</v>
      </c>
      <c r="X2014">
        <v>1768.76</v>
      </c>
      <c r="Y2014">
        <v>1290900</v>
      </c>
      <c r="Z2014" t="s">
        <v>1568</v>
      </c>
      <c r="AA2014" t="s">
        <v>249</v>
      </c>
      <c r="AB2014" t="s">
        <v>432</v>
      </c>
      <c r="AC2014" t="s">
        <v>255</v>
      </c>
      <c r="AD2014" t="s">
        <v>135</v>
      </c>
      <c r="AE2014" t="str">
        <f>IF(B2014&gt;0,IF(B2014&gt;0,(IF(B2014&lt;&gt;'PLAN SEMANAL'!$A$2,BLTOTAL!AA2014,""))),"")</f>
        <v>SOPORTE</v>
      </c>
      <c r="AF2014" t="str">
        <f>IF(AH2014="Completo","Completo",IF(IF(B2014&gt;0,_xlfn.XLOOKUP(B2014,'Detalle reservas completas fesa'!K:K,'Detalle reservas completas fesa'!Q:Q,_xlfn.XLOOKUP(B2014,'MB25'!L:L,'MB25'!Q:Q,"Incompleto")),"")="PENDIENTE","Incompleto",IF(B2014&gt;0,_xlfn.XLOOKUP(B2014,'Detalle reservas completas fesa'!K:K,'Detalle reservas completas fesa'!Q:Q,IF(AD2014="SIN MATERIAL","Completo",IF(AD2014="COMPLETO","Completo","Incompleto"))))))</f>
        <v>Incompleto</v>
      </c>
      <c r="AG2014">
        <f>IF(B2014&gt;0,_xlfn.XLOOKUP(B2014,IW49BLTOTAL!A:A,IW49BLTOTAL!H:H),"")</f>
        <v>4</v>
      </c>
      <c r="AH2014" t="str">
        <f>IF(IFERROR(_xlfn.XLOOKUP(B2014,'Detalle custodia'!B:B,'Detalle custodia'!O:O),"")="custodia","Completo","")</f>
        <v/>
      </c>
    </row>
    <row r="2015" spans="1:34" x14ac:dyDescent="0.35">
      <c r="A2015" t="s">
        <v>216</v>
      </c>
      <c r="B2015">
        <v>6293225</v>
      </c>
      <c r="C2015" t="s">
        <v>129</v>
      </c>
      <c r="D2015" t="s">
        <v>609</v>
      </c>
      <c r="E2015" t="s">
        <v>310</v>
      </c>
      <c r="F2015" t="s">
        <v>259</v>
      </c>
      <c r="G2015" t="s">
        <v>142</v>
      </c>
      <c r="H2015" s="16">
        <v>45809</v>
      </c>
      <c r="I2015" s="16">
        <v>45809</v>
      </c>
      <c r="J2015" t="s">
        <v>1104</v>
      </c>
      <c r="K2015">
        <v>1215154</v>
      </c>
      <c r="L2015" t="s">
        <v>282</v>
      </c>
      <c r="O2015">
        <v>10014642</v>
      </c>
      <c r="P2015" t="s">
        <v>216</v>
      </c>
      <c r="Q2015">
        <v>0</v>
      </c>
      <c r="R2015" t="s">
        <v>349</v>
      </c>
      <c r="S2015" t="s">
        <v>343</v>
      </c>
      <c r="T2015">
        <v>11269131</v>
      </c>
      <c r="U2015" s="16">
        <v>45110</v>
      </c>
      <c r="V2015" s="16">
        <v>45809</v>
      </c>
      <c r="W2015" s="16">
        <v>45798</v>
      </c>
      <c r="X2015">
        <v>0</v>
      </c>
      <c r="Y2015">
        <v>1290900</v>
      </c>
      <c r="Z2015" t="s">
        <v>1568</v>
      </c>
      <c r="AA2015" t="s">
        <v>246</v>
      </c>
      <c r="AB2015" t="s">
        <v>121</v>
      </c>
      <c r="AC2015" t="s">
        <v>255</v>
      </c>
      <c r="AD2015" t="s">
        <v>141</v>
      </c>
      <c r="AE2015" t="str">
        <f>IF(B2015&gt;0,IF(B2015&gt;0,(IF(B2015&lt;&gt;'PLAN SEMANAL'!$A$2,BLTOTAL!AA2015,""))),"")</f>
        <v>AUXILIAR</v>
      </c>
      <c r="AF2015" t="str">
        <f>IF(AH2015="Completo","Completo",IF(IF(B2015&gt;0,_xlfn.XLOOKUP(B2015,'Detalle reservas completas fesa'!K:K,'Detalle reservas completas fesa'!Q:Q,_xlfn.XLOOKUP(B2015,'MB25'!L:L,'MB25'!Q:Q,"Incompleto")),"")="PENDIENTE","Incompleto",IF(B2015&gt;0,_xlfn.XLOOKUP(B2015,'Detalle reservas completas fesa'!K:K,'Detalle reservas completas fesa'!Q:Q,IF(AD2015="SIN MATERIAL","Completo",IF(AD2015="COMPLETO","Completo","Incompleto"))))))</f>
        <v>Incompleto</v>
      </c>
      <c r="AG2015">
        <f>IF(B2015&gt;0,_xlfn.XLOOKUP(B2015,IW49BLTOTAL!A:A,IW49BLTOTAL!H:H),"")</f>
        <v>4</v>
      </c>
      <c r="AH2015" t="str">
        <f>IF(IFERROR(_xlfn.XLOOKUP(B2015,'Detalle custodia'!B:B,'Detalle custodia'!O:O),"")="custodia","Completo","")</f>
        <v/>
      </c>
    </row>
    <row r="2016" spans="1:34" x14ac:dyDescent="0.35">
      <c r="A2016" t="s">
        <v>223</v>
      </c>
      <c r="B2016">
        <v>6290458</v>
      </c>
      <c r="C2016" t="s">
        <v>129</v>
      </c>
      <c r="D2016" t="s">
        <v>1250</v>
      </c>
      <c r="E2016" t="s">
        <v>310</v>
      </c>
      <c r="F2016" t="s">
        <v>143</v>
      </c>
      <c r="G2016" t="s">
        <v>147</v>
      </c>
      <c r="H2016" s="16">
        <v>45870</v>
      </c>
      <c r="I2016" s="16">
        <v>45900</v>
      </c>
      <c r="J2016" t="s">
        <v>3475</v>
      </c>
      <c r="K2016">
        <v>1213130</v>
      </c>
      <c r="L2016" t="s">
        <v>303</v>
      </c>
      <c r="O2016">
        <v>10014613</v>
      </c>
      <c r="P2016" t="s">
        <v>223</v>
      </c>
      <c r="Q2016">
        <v>0</v>
      </c>
      <c r="R2016" t="s">
        <v>352</v>
      </c>
      <c r="S2016" t="s">
        <v>3901</v>
      </c>
      <c r="T2016">
        <v>11260914</v>
      </c>
      <c r="U2016" s="16">
        <v>45104</v>
      </c>
      <c r="V2016" s="16">
        <v>45870</v>
      </c>
      <c r="W2016" s="16">
        <v>45835</v>
      </c>
      <c r="X2016">
        <v>0</v>
      </c>
      <c r="Y2016">
        <v>1290900</v>
      </c>
      <c r="Z2016" t="s">
        <v>1568</v>
      </c>
      <c r="AA2016" t="s">
        <v>245</v>
      </c>
      <c r="AB2016" t="s">
        <v>121</v>
      </c>
      <c r="AC2016" t="s">
        <v>255</v>
      </c>
      <c r="AD2016" t="s">
        <v>141</v>
      </c>
      <c r="AE2016" t="str">
        <f>IF(B2016&gt;0,IF(B2016&gt;0,(IF(B2016&lt;&gt;'PLAN SEMANAL'!$A$2,BLTOTAL!AA2016,""))),"")</f>
        <v>ACARREO</v>
      </c>
      <c r="AF2016" t="str">
        <f>IF(AH2016="Completo","Completo",IF(IF(B2016&gt;0,_xlfn.XLOOKUP(B2016,'Detalle reservas completas fesa'!K:K,'Detalle reservas completas fesa'!Q:Q,_xlfn.XLOOKUP(B2016,'MB25'!L:L,'MB25'!Q:Q,"Incompleto")),"")="PENDIENTE","Incompleto",IF(B2016&gt;0,_xlfn.XLOOKUP(B2016,'Detalle reservas completas fesa'!K:K,'Detalle reservas completas fesa'!Q:Q,IF(AD2016="SIN MATERIAL","Completo",IF(AD2016="COMPLETO","Completo","Incompleto"))))))</f>
        <v>Incompleto</v>
      </c>
      <c r="AG2016">
        <f>IF(B2016&gt;0,_xlfn.XLOOKUP(B2016,IW49BLTOTAL!A:A,IW49BLTOTAL!H:H),"")</f>
        <v>3</v>
      </c>
      <c r="AH2016" t="str">
        <f>IF(IFERROR(_xlfn.XLOOKUP(B2016,'Detalle custodia'!B:B,'Detalle custodia'!O:O),"")="custodia","Completo","")</f>
        <v/>
      </c>
    </row>
    <row r="2017" spans="1:34" x14ac:dyDescent="0.35">
      <c r="A2017" t="s">
        <v>126</v>
      </c>
      <c r="B2017">
        <v>6288253</v>
      </c>
      <c r="C2017" t="s">
        <v>123</v>
      </c>
      <c r="D2017" t="s">
        <v>1676</v>
      </c>
      <c r="E2017" t="s">
        <v>310</v>
      </c>
      <c r="F2017" t="s">
        <v>259</v>
      </c>
      <c r="G2017" t="s">
        <v>192</v>
      </c>
      <c r="H2017" s="16">
        <v>45852</v>
      </c>
      <c r="I2017" s="16">
        <v>45858</v>
      </c>
      <c r="J2017" t="s">
        <v>5407</v>
      </c>
      <c r="K2017">
        <v>1210101</v>
      </c>
      <c r="L2017" t="s">
        <v>391</v>
      </c>
      <c r="O2017">
        <v>10014657</v>
      </c>
      <c r="P2017" t="s">
        <v>126</v>
      </c>
      <c r="Q2017">
        <v>20848.36</v>
      </c>
      <c r="R2017" t="s">
        <v>349</v>
      </c>
      <c r="S2017" t="s">
        <v>3889</v>
      </c>
      <c r="T2017">
        <v>11263239</v>
      </c>
      <c r="U2017" s="16">
        <v>45099</v>
      </c>
      <c r="V2017" s="16">
        <v>45852</v>
      </c>
      <c r="W2017" s="16">
        <v>45853</v>
      </c>
      <c r="X2017">
        <v>20848.36</v>
      </c>
      <c r="Y2017">
        <v>1290900</v>
      </c>
      <c r="Z2017" t="s">
        <v>1568</v>
      </c>
      <c r="AA2017" t="s">
        <v>248</v>
      </c>
      <c r="AB2017" t="s">
        <v>121</v>
      </c>
      <c r="AC2017" t="s">
        <v>255</v>
      </c>
      <c r="AD2017" t="s">
        <v>135</v>
      </c>
      <c r="AE2017" t="str">
        <f>IF(B2017&gt;0,IF(B2017&gt;0,(IF(B2017&lt;&gt;'PLAN SEMANAL'!$A$2,BLTOTAL!AA2017,""))),"")</f>
        <v>PERFORACIO</v>
      </c>
      <c r="AF2017" t="str">
        <f>IF(AH2017="Completo","Completo",IF(IF(B2017&gt;0,_xlfn.XLOOKUP(B2017,'Detalle reservas completas fesa'!K:K,'Detalle reservas completas fesa'!Q:Q,_xlfn.XLOOKUP(B2017,'MB25'!L:L,'MB25'!Q:Q,"Incompleto")),"")="PENDIENTE","Incompleto",IF(B2017&gt;0,_xlfn.XLOOKUP(B2017,'Detalle reservas completas fesa'!K:K,'Detalle reservas completas fesa'!Q:Q,IF(AD2017="SIN MATERIAL","Completo",IF(AD2017="COMPLETO","Completo","Incompleto"))))))</f>
        <v>Completo</v>
      </c>
      <c r="AG2017">
        <f>IF(B2017&gt;0,_xlfn.XLOOKUP(B2017,IW49BLTOTAL!A:A,IW49BLTOTAL!H:H),"")</f>
        <v>12</v>
      </c>
      <c r="AH2017" t="str">
        <f>IF(IFERROR(_xlfn.XLOOKUP(B2017,'Detalle custodia'!B:B,'Detalle custodia'!O:O),"")="custodia","Completo","")</f>
        <v/>
      </c>
    </row>
    <row r="2018" spans="1:34" x14ac:dyDescent="0.35">
      <c r="A2018" t="s">
        <v>155</v>
      </c>
      <c r="B2018">
        <v>6284189</v>
      </c>
      <c r="C2018" t="s">
        <v>129</v>
      </c>
      <c r="D2018" t="s">
        <v>610</v>
      </c>
      <c r="E2018" t="s">
        <v>310</v>
      </c>
      <c r="F2018" t="s">
        <v>133</v>
      </c>
      <c r="G2018" t="s">
        <v>132</v>
      </c>
      <c r="H2018" s="16">
        <v>45839</v>
      </c>
      <c r="I2018" s="16">
        <v>45869</v>
      </c>
      <c r="J2018" t="s">
        <v>3476</v>
      </c>
      <c r="K2018">
        <v>2230130</v>
      </c>
      <c r="L2018" t="s">
        <v>276</v>
      </c>
      <c r="O2018">
        <v>10014647</v>
      </c>
      <c r="P2018" t="s">
        <v>155</v>
      </c>
      <c r="Q2018">
        <v>0</v>
      </c>
      <c r="R2018" t="s">
        <v>352</v>
      </c>
      <c r="S2018" t="s">
        <v>3901</v>
      </c>
      <c r="T2018">
        <v>11247634</v>
      </c>
      <c r="U2018" s="16">
        <v>45090</v>
      </c>
      <c r="V2018" s="16">
        <v>45839</v>
      </c>
      <c r="W2018" s="16">
        <v>45835</v>
      </c>
      <c r="X2018">
        <v>0</v>
      </c>
      <c r="Y2018">
        <v>1290900</v>
      </c>
      <c r="Z2018" t="s">
        <v>1568</v>
      </c>
      <c r="AA2018" t="s">
        <v>246</v>
      </c>
      <c r="AB2018" t="s">
        <v>121</v>
      </c>
      <c r="AC2018" t="s">
        <v>255</v>
      </c>
      <c r="AD2018" t="s">
        <v>122</v>
      </c>
      <c r="AE2018" t="str">
        <f>IF(B2018&gt;0,IF(B2018&gt;0,(IF(B2018&lt;&gt;'PLAN SEMANAL'!$A$2,BLTOTAL!AA2018,""))),"")</f>
        <v>AUXILIAR</v>
      </c>
      <c r="AF2018" t="str">
        <f>IF(AH2018="Completo","Completo",IF(IF(B2018&gt;0,_xlfn.XLOOKUP(B2018,'Detalle reservas completas fesa'!K:K,'Detalle reservas completas fesa'!Q:Q,_xlfn.XLOOKUP(B2018,'MB25'!L:L,'MB25'!Q:Q,"Incompleto")),"")="PENDIENTE","Incompleto",IF(B2018&gt;0,_xlfn.XLOOKUP(B2018,'Detalle reservas completas fesa'!K:K,'Detalle reservas completas fesa'!Q:Q,IF(AD2018="SIN MATERIAL","Completo",IF(AD2018="COMPLETO","Completo","Incompleto"))))))</f>
        <v>Completo</v>
      </c>
      <c r="AG2018">
        <f>IF(B2018&gt;0,_xlfn.XLOOKUP(B2018,IW49BLTOTAL!A:A,IW49BLTOTAL!H:H),"")</f>
        <v>6</v>
      </c>
      <c r="AH2018" t="str">
        <f>IF(IFERROR(_xlfn.XLOOKUP(B2018,'Detalle custodia'!B:B,'Detalle custodia'!O:O),"")="custodia","Completo","")</f>
        <v/>
      </c>
    </row>
    <row r="2019" spans="1:34" x14ac:dyDescent="0.35">
      <c r="A2019" t="s">
        <v>324</v>
      </c>
      <c r="B2019">
        <v>6284005</v>
      </c>
      <c r="C2019" t="s">
        <v>138</v>
      </c>
      <c r="D2019" t="s">
        <v>611</v>
      </c>
      <c r="E2019" t="s">
        <v>310</v>
      </c>
      <c r="F2019" t="s">
        <v>125</v>
      </c>
      <c r="G2019" t="s">
        <v>153</v>
      </c>
      <c r="H2019" s="16">
        <v>45809</v>
      </c>
      <c r="I2019" s="16">
        <v>45838</v>
      </c>
      <c r="J2019" t="s">
        <v>3478</v>
      </c>
      <c r="K2019">
        <v>2230130</v>
      </c>
      <c r="L2019" t="s">
        <v>325</v>
      </c>
      <c r="O2019">
        <v>10017212</v>
      </c>
      <c r="P2019" t="s">
        <v>433</v>
      </c>
      <c r="Q2019">
        <v>0</v>
      </c>
      <c r="R2019" t="s">
        <v>352</v>
      </c>
      <c r="S2019" t="s">
        <v>347</v>
      </c>
      <c r="T2019">
        <v>11246079</v>
      </c>
      <c r="U2019" s="16">
        <v>45089</v>
      </c>
      <c r="V2019" s="16">
        <v>45809</v>
      </c>
      <c r="W2019" s="16">
        <v>45805</v>
      </c>
      <c r="X2019">
        <v>0</v>
      </c>
      <c r="Y2019">
        <v>1290900</v>
      </c>
      <c r="Z2019" t="s">
        <v>1568</v>
      </c>
      <c r="AA2019" t="s">
        <v>249</v>
      </c>
      <c r="AB2019" t="s">
        <v>121</v>
      </c>
      <c r="AC2019" t="s">
        <v>255</v>
      </c>
      <c r="AD2019" t="s">
        <v>141</v>
      </c>
      <c r="AE2019" t="str">
        <f>IF(B2019&gt;0,IF(B2019&gt;0,(IF(B2019&lt;&gt;'PLAN SEMANAL'!$A$2,BLTOTAL!AA2019,""))),"")</f>
        <v>SOPORTE</v>
      </c>
      <c r="AF2019" t="str">
        <f>IF(AH2019="Completo","Completo",IF(IF(B2019&gt;0,_xlfn.XLOOKUP(B2019,'Detalle reservas completas fesa'!K:K,'Detalle reservas completas fesa'!Q:Q,_xlfn.XLOOKUP(B2019,'MB25'!L:L,'MB25'!Q:Q,"Incompleto")),"")="PENDIENTE","Incompleto",IF(B2019&gt;0,_xlfn.XLOOKUP(B2019,'Detalle reservas completas fesa'!K:K,'Detalle reservas completas fesa'!Q:Q,IF(AD2019="SIN MATERIAL","Completo",IF(AD2019="COMPLETO","Completo","Incompleto"))))))</f>
        <v>Completo</v>
      </c>
      <c r="AG2019">
        <f>IF(B2019&gt;0,_xlfn.XLOOKUP(B2019,IW49BLTOTAL!A:A,IW49BLTOTAL!H:H),"")</f>
        <v>6</v>
      </c>
      <c r="AH2019" t="str">
        <f>IF(IFERROR(_xlfn.XLOOKUP(B2019,'Detalle custodia'!B:B,'Detalle custodia'!O:O),"")="custodia","Completo","")</f>
        <v/>
      </c>
    </row>
    <row r="2020" spans="1:34" x14ac:dyDescent="0.35">
      <c r="A2020" t="s">
        <v>155</v>
      </c>
      <c r="B2020">
        <v>6283097</v>
      </c>
      <c r="C2020" t="s">
        <v>129</v>
      </c>
      <c r="D2020" t="s">
        <v>154</v>
      </c>
      <c r="E2020" t="s">
        <v>310</v>
      </c>
      <c r="F2020" t="s">
        <v>259</v>
      </c>
      <c r="G2020" t="s">
        <v>124</v>
      </c>
      <c r="H2020" s="16">
        <v>45809</v>
      </c>
      <c r="I2020" s="16">
        <v>45809</v>
      </c>
      <c r="J2020" t="s">
        <v>856</v>
      </c>
      <c r="K2020">
        <v>2230130</v>
      </c>
      <c r="L2020" t="s">
        <v>276</v>
      </c>
      <c r="O2020">
        <v>10014647</v>
      </c>
      <c r="P2020" t="s">
        <v>155</v>
      </c>
      <c r="Q2020">
        <v>0</v>
      </c>
      <c r="R2020" t="s">
        <v>343</v>
      </c>
      <c r="S2020" t="s">
        <v>343</v>
      </c>
      <c r="T2020">
        <v>11247582</v>
      </c>
      <c r="U2020" s="16">
        <v>45087</v>
      </c>
      <c r="V2020" s="16">
        <v>45809</v>
      </c>
      <c r="W2020" s="16">
        <v>45794</v>
      </c>
      <c r="X2020">
        <v>0</v>
      </c>
      <c r="Y2020">
        <v>1290900</v>
      </c>
      <c r="Z2020" t="s">
        <v>1568</v>
      </c>
      <c r="AA2020" t="s">
        <v>246</v>
      </c>
      <c r="AB2020" t="s">
        <v>121</v>
      </c>
      <c r="AC2020" t="s">
        <v>255</v>
      </c>
      <c r="AD2020" t="s">
        <v>122</v>
      </c>
      <c r="AE2020" t="str">
        <f>IF(B2020&gt;0,IF(B2020&gt;0,(IF(B2020&lt;&gt;'PLAN SEMANAL'!$A$2,BLTOTAL!AA2020,""))),"")</f>
        <v>AUXILIAR</v>
      </c>
      <c r="AF2020" t="str">
        <f>IF(AH2020="Completo","Completo",IF(IF(B2020&gt;0,_xlfn.XLOOKUP(B2020,'Detalle reservas completas fesa'!K:K,'Detalle reservas completas fesa'!Q:Q,_xlfn.XLOOKUP(B2020,'MB25'!L:L,'MB25'!Q:Q,"Incompleto")),"")="PENDIENTE","Incompleto",IF(B2020&gt;0,_xlfn.XLOOKUP(B2020,'Detalle reservas completas fesa'!K:K,'Detalle reservas completas fesa'!Q:Q,IF(AD2020="SIN MATERIAL","Completo",IF(AD2020="COMPLETO","Completo","Incompleto"))))))</f>
        <v>Completo</v>
      </c>
      <c r="AG2020">
        <f>IF(B2020&gt;0,_xlfn.XLOOKUP(B2020,IW49BLTOTAL!A:A,IW49BLTOTAL!H:H),"")</f>
        <v>10</v>
      </c>
      <c r="AH2020" t="str">
        <f>IF(IFERROR(_xlfn.XLOOKUP(B2020,'Detalle custodia'!B:B,'Detalle custodia'!O:O),"")="custodia","Completo","")</f>
        <v/>
      </c>
    </row>
    <row r="2021" spans="1:34" x14ac:dyDescent="0.35">
      <c r="A2021" t="s">
        <v>238</v>
      </c>
      <c r="B2021">
        <v>6283029</v>
      </c>
      <c r="C2021" t="s">
        <v>129</v>
      </c>
      <c r="D2021" t="s">
        <v>612</v>
      </c>
      <c r="E2021" t="s">
        <v>310</v>
      </c>
      <c r="F2021" t="s">
        <v>133</v>
      </c>
      <c r="G2021" t="s">
        <v>132</v>
      </c>
      <c r="H2021" s="16">
        <v>45809</v>
      </c>
      <c r="I2021" s="16">
        <v>45809</v>
      </c>
      <c r="J2021" t="s">
        <v>856</v>
      </c>
      <c r="K2021">
        <v>1215152</v>
      </c>
      <c r="L2021" t="s">
        <v>281</v>
      </c>
      <c r="O2021">
        <v>10014628</v>
      </c>
      <c r="P2021" t="s">
        <v>238</v>
      </c>
      <c r="Q2021">
        <v>0</v>
      </c>
      <c r="R2021" t="s">
        <v>343</v>
      </c>
      <c r="S2021" t="s">
        <v>343</v>
      </c>
      <c r="T2021">
        <v>11246725</v>
      </c>
      <c r="U2021" s="16">
        <v>45086</v>
      </c>
      <c r="V2021" s="16">
        <v>45809</v>
      </c>
      <c r="W2021" s="16">
        <v>45776</v>
      </c>
      <c r="X2021">
        <v>0</v>
      </c>
      <c r="Y2021">
        <v>1290900</v>
      </c>
      <c r="Z2021" t="s">
        <v>1568</v>
      </c>
      <c r="AA2021" t="s">
        <v>246</v>
      </c>
      <c r="AB2021" t="s">
        <v>121</v>
      </c>
      <c r="AC2021" t="s">
        <v>255</v>
      </c>
      <c r="AD2021" t="s">
        <v>122</v>
      </c>
      <c r="AE2021" t="str">
        <f>IF(B2021&gt;0,IF(B2021&gt;0,(IF(B2021&lt;&gt;'PLAN SEMANAL'!$A$2,BLTOTAL!AA2021,""))),"")</f>
        <v>AUXILIAR</v>
      </c>
      <c r="AF2021" t="str">
        <f>IF(AH2021="Completo","Completo",IF(IF(B2021&gt;0,_xlfn.XLOOKUP(B2021,'Detalle reservas completas fesa'!K:K,'Detalle reservas completas fesa'!Q:Q,_xlfn.XLOOKUP(B2021,'MB25'!L:L,'MB25'!Q:Q,"Incompleto")),"")="PENDIENTE","Incompleto",IF(B2021&gt;0,_xlfn.XLOOKUP(B2021,'Detalle reservas completas fesa'!K:K,'Detalle reservas completas fesa'!Q:Q,IF(AD2021="SIN MATERIAL","Completo",IF(AD2021="COMPLETO","Completo","Incompleto"))))))</f>
        <v>Completo</v>
      </c>
      <c r="AG2021">
        <f>IF(B2021&gt;0,_xlfn.XLOOKUP(B2021,IW49BLTOTAL!A:A,IW49BLTOTAL!H:H),"")</f>
        <v>10</v>
      </c>
      <c r="AH2021" t="str">
        <f>IF(IFERROR(_xlfn.XLOOKUP(B2021,'Detalle custodia'!B:B,'Detalle custodia'!O:O),"")="custodia","Completo","")</f>
        <v/>
      </c>
    </row>
    <row r="2022" spans="1:34" x14ac:dyDescent="0.35">
      <c r="A2022" t="s">
        <v>228</v>
      </c>
      <c r="B2022">
        <v>6282046</v>
      </c>
      <c r="C2022" t="s">
        <v>129</v>
      </c>
      <c r="D2022" t="s">
        <v>613</v>
      </c>
      <c r="E2022" t="s">
        <v>310</v>
      </c>
      <c r="F2022" t="s">
        <v>133</v>
      </c>
      <c r="G2022" t="s">
        <v>147</v>
      </c>
      <c r="H2022" s="16">
        <v>45808</v>
      </c>
      <c r="I2022" s="16">
        <v>45808</v>
      </c>
      <c r="J2022" t="s">
        <v>856</v>
      </c>
      <c r="K2022">
        <v>1213130</v>
      </c>
      <c r="L2022" t="s">
        <v>387</v>
      </c>
      <c r="O2022">
        <v>10014624</v>
      </c>
      <c r="P2022" t="s">
        <v>228</v>
      </c>
      <c r="Q2022">
        <v>0</v>
      </c>
      <c r="R2022" t="s">
        <v>347</v>
      </c>
      <c r="S2022" t="s">
        <v>343</v>
      </c>
      <c r="T2022">
        <v>11247914</v>
      </c>
      <c r="U2022" s="16">
        <v>45083</v>
      </c>
      <c r="V2022" s="16">
        <v>45808</v>
      </c>
      <c r="W2022" s="16">
        <v>45777</v>
      </c>
      <c r="X2022">
        <v>0</v>
      </c>
      <c r="Y2022">
        <v>1290900</v>
      </c>
      <c r="Z2022" t="s">
        <v>1568</v>
      </c>
      <c r="AA2022" t="s">
        <v>245</v>
      </c>
      <c r="AB2022" t="s">
        <v>121</v>
      </c>
      <c r="AC2022" t="s">
        <v>255</v>
      </c>
      <c r="AD2022" t="s">
        <v>141</v>
      </c>
      <c r="AE2022" t="str">
        <f>IF(B2022&gt;0,IF(B2022&gt;0,(IF(B2022&lt;&gt;'PLAN SEMANAL'!$A$2,BLTOTAL!AA2022,""))),"")</f>
        <v>ACARREO</v>
      </c>
      <c r="AF2022" t="str">
        <f>IF(AH2022="Completo","Completo",IF(IF(B2022&gt;0,_xlfn.XLOOKUP(B2022,'Detalle reservas completas fesa'!K:K,'Detalle reservas completas fesa'!Q:Q,_xlfn.XLOOKUP(B2022,'MB25'!L:L,'MB25'!Q:Q,"Incompleto")),"")="PENDIENTE","Incompleto",IF(B2022&gt;0,_xlfn.XLOOKUP(B2022,'Detalle reservas completas fesa'!K:K,'Detalle reservas completas fesa'!Q:Q,IF(AD2022="SIN MATERIAL","Completo",IF(AD2022="COMPLETO","Completo","Incompleto"))))))</f>
        <v>Incompleto</v>
      </c>
      <c r="AG2022">
        <f>IF(B2022&gt;0,_xlfn.XLOOKUP(B2022,IW49BLTOTAL!A:A,IW49BLTOTAL!H:H),"")</f>
        <v>4</v>
      </c>
      <c r="AH2022" t="str">
        <f>IF(IFERROR(_xlfn.XLOOKUP(B2022,'Detalle custodia'!B:B,'Detalle custodia'!O:O),"")="custodia","Completo","")</f>
        <v/>
      </c>
    </row>
    <row r="2023" spans="1:34" x14ac:dyDescent="0.35">
      <c r="A2023" t="s">
        <v>233</v>
      </c>
      <c r="B2023">
        <v>6282036</v>
      </c>
      <c r="C2023" t="s">
        <v>129</v>
      </c>
      <c r="D2023" t="s">
        <v>614</v>
      </c>
      <c r="E2023" t="s">
        <v>310</v>
      </c>
      <c r="F2023" t="s">
        <v>133</v>
      </c>
      <c r="G2023" t="s">
        <v>147</v>
      </c>
      <c r="H2023" s="16">
        <v>45809</v>
      </c>
      <c r="I2023" s="16">
        <v>45809</v>
      </c>
      <c r="J2023" t="s">
        <v>856</v>
      </c>
      <c r="K2023">
        <v>1213130</v>
      </c>
      <c r="L2023" t="s">
        <v>301</v>
      </c>
      <c r="O2023">
        <v>10014623</v>
      </c>
      <c r="P2023" t="s">
        <v>233</v>
      </c>
      <c r="Q2023">
        <v>0</v>
      </c>
      <c r="R2023" t="s">
        <v>347</v>
      </c>
      <c r="S2023" t="s">
        <v>3901</v>
      </c>
      <c r="T2023">
        <v>11254512</v>
      </c>
      <c r="U2023" s="16">
        <v>45083</v>
      </c>
      <c r="V2023" s="16">
        <v>45809</v>
      </c>
      <c r="W2023" s="16">
        <v>45835</v>
      </c>
      <c r="X2023">
        <v>0</v>
      </c>
      <c r="Y2023">
        <v>1290900</v>
      </c>
      <c r="Z2023" t="s">
        <v>1568</v>
      </c>
      <c r="AA2023" t="s">
        <v>245</v>
      </c>
      <c r="AB2023" t="s">
        <v>121</v>
      </c>
      <c r="AC2023" t="s">
        <v>255</v>
      </c>
      <c r="AD2023" t="s">
        <v>141</v>
      </c>
      <c r="AE2023" t="str">
        <f>IF(B2023&gt;0,IF(B2023&gt;0,(IF(B2023&lt;&gt;'PLAN SEMANAL'!$A$2,BLTOTAL!AA2023,""))),"")</f>
        <v>ACARREO</v>
      </c>
      <c r="AF2023" t="str">
        <f>IF(AH2023="Completo","Completo",IF(IF(B2023&gt;0,_xlfn.XLOOKUP(B2023,'Detalle reservas completas fesa'!K:K,'Detalle reservas completas fesa'!Q:Q,_xlfn.XLOOKUP(B2023,'MB25'!L:L,'MB25'!Q:Q,"Incompleto")),"")="PENDIENTE","Incompleto",IF(B2023&gt;0,_xlfn.XLOOKUP(B2023,'Detalle reservas completas fesa'!K:K,'Detalle reservas completas fesa'!Q:Q,IF(AD2023="SIN MATERIAL","Completo",IF(AD2023="COMPLETO","Completo","Incompleto"))))))</f>
        <v>Incompleto</v>
      </c>
      <c r="AG2023">
        <f>IF(B2023&gt;0,_xlfn.XLOOKUP(B2023,IW49BLTOTAL!A:A,IW49BLTOTAL!H:H),"")</f>
        <v>8</v>
      </c>
      <c r="AH2023" t="str">
        <f>IF(IFERROR(_xlfn.XLOOKUP(B2023,'Detalle custodia'!B:B,'Detalle custodia'!O:O),"")="custodia","Completo","")</f>
        <v/>
      </c>
    </row>
    <row r="2024" spans="1:34" x14ac:dyDescent="0.35">
      <c r="A2024" t="s">
        <v>144</v>
      </c>
      <c r="B2024">
        <v>6271428</v>
      </c>
      <c r="C2024" t="s">
        <v>138</v>
      </c>
      <c r="D2024" t="s">
        <v>615</v>
      </c>
      <c r="E2024" t="s">
        <v>310</v>
      </c>
      <c r="F2024" t="s">
        <v>125</v>
      </c>
      <c r="G2024" t="s">
        <v>172</v>
      </c>
      <c r="H2024" s="16">
        <v>45808</v>
      </c>
      <c r="I2024" s="16">
        <v>45808</v>
      </c>
      <c r="J2024" t="s">
        <v>856</v>
      </c>
      <c r="K2024">
        <v>1216100</v>
      </c>
      <c r="L2024" t="s">
        <v>393</v>
      </c>
      <c r="M2024" s="16">
        <v>45377</v>
      </c>
      <c r="N2024" s="16">
        <v>45377</v>
      </c>
      <c r="O2024">
        <v>10014649</v>
      </c>
      <c r="P2024" t="s">
        <v>144</v>
      </c>
      <c r="Q2024">
        <v>12116.33</v>
      </c>
      <c r="R2024" t="s">
        <v>342</v>
      </c>
      <c r="S2024" t="s">
        <v>347</v>
      </c>
      <c r="T2024">
        <v>11246318</v>
      </c>
      <c r="U2024" s="16">
        <v>45064</v>
      </c>
      <c r="V2024" s="16">
        <v>45808</v>
      </c>
      <c r="W2024" s="16">
        <v>45805</v>
      </c>
      <c r="X2024">
        <v>12116.33</v>
      </c>
      <c r="Y2024">
        <v>1290900</v>
      </c>
      <c r="Z2024" t="s">
        <v>1568</v>
      </c>
      <c r="AA2024" t="s">
        <v>249</v>
      </c>
      <c r="AB2024" t="s">
        <v>121</v>
      </c>
      <c r="AC2024" t="s">
        <v>255</v>
      </c>
      <c r="AD2024" t="s">
        <v>135</v>
      </c>
      <c r="AE2024" t="str">
        <f>IF(B2024&gt;0,IF(B2024&gt;0,(IF(B2024&lt;&gt;'PLAN SEMANAL'!$A$2,BLTOTAL!AA2024,""))),"")</f>
        <v>SOPORTE</v>
      </c>
      <c r="AF2024" t="str">
        <f>IF(AH2024="Completo","Completo",IF(IF(B2024&gt;0,_xlfn.XLOOKUP(B2024,'Detalle reservas completas fesa'!K:K,'Detalle reservas completas fesa'!Q:Q,_xlfn.XLOOKUP(B2024,'MB25'!L:L,'MB25'!Q:Q,"Incompleto")),"")="PENDIENTE","Incompleto",IF(B2024&gt;0,_xlfn.XLOOKUP(B2024,'Detalle reservas completas fesa'!K:K,'Detalle reservas completas fesa'!Q:Q,IF(AD2024="SIN MATERIAL","Completo",IF(AD2024="COMPLETO","Completo","Incompleto"))))))</f>
        <v>Incompleto</v>
      </c>
      <c r="AG2024">
        <f>IF(B2024&gt;0,_xlfn.XLOOKUP(B2024,IW49BLTOTAL!A:A,IW49BLTOTAL!H:H),"")</f>
        <v>12</v>
      </c>
      <c r="AH2024" t="str">
        <f>IF(IFERROR(_xlfn.XLOOKUP(B2024,'Detalle custodia'!B:B,'Detalle custodia'!O:O),"")="custodia","Completo","")</f>
        <v/>
      </c>
    </row>
    <row r="2025" spans="1:34" x14ac:dyDescent="0.35">
      <c r="A2025" t="s">
        <v>231</v>
      </c>
      <c r="B2025">
        <v>6270621</v>
      </c>
      <c r="C2025" t="s">
        <v>129</v>
      </c>
      <c r="D2025" t="s">
        <v>616</v>
      </c>
      <c r="E2025" t="s">
        <v>310</v>
      </c>
      <c r="F2025" t="s">
        <v>1575</v>
      </c>
      <c r="G2025" t="s">
        <v>136</v>
      </c>
      <c r="H2025" s="16">
        <v>45809</v>
      </c>
      <c r="I2025" s="16">
        <v>45809</v>
      </c>
      <c r="J2025" t="s">
        <v>1104</v>
      </c>
      <c r="K2025">
        <v>1215150</v>
      </c>
      <c r="L2025" t="s">
        <v>331</v>
      </c>
      <c r="O2025">
        <v>10014638</v>
      </c>
      <c r="P2025" t="s">
        <v>231</v>
      </c>
      <c r="Q2025">
        <v>34672.32</v>
      </c>
      <c r="R2025" t="s">
        <v>343</v>
      </c>
      <c r="S2025" t="s">
        <v>343</v>
      </c>
      <c r="T2025">
        <v>11243799</v>
      </c>
      <c r="U2025" s="16">
        <v>45062</v>
      </c>
      <c r="V2025" s="16">
        <v>45809</v>
      </c>
      <c r="W2025" s="16">
        <v>45798</v>
      </c>
      <c r="X2025">
        <v>34672.32</v>
      </c>
      <c r="Y2025">
        <v>1290900</v>
      </c>
      <c r="Z2025" t="s">
        <v>1568</v>
      </c>
      <c r="AA2025" t="s">
        <v>246</v>
      </c>
      <c r="AB2025" t="s">
        <v>121</v>
      </c>
      <c r="AC2025" t="s">
        <v>255</v>
      </c>
      <c r="AD2025" t="s">
        <v>135</v>
      </c>
      <c r="AE2025" t="str">
        <f>IF(B2025&gt;0,IF(B2025&gt;0,(IF(B2025&lt;&gt;'PLAN SEMANAL'!$A$2,BLTOTAL!AA2025,""))),"")</f>
        <v>AUXILIAR</v>
      </c>
      <c r="AF2025" t="str">
        <f>IF(AH2025="Completo","Completo",IF(IF(B2025&gt;0,_xlfn.XLOOKUP(B2025,'Detalle reservas completas fesa'!K:K,'Detalle reservas completas fesa'!Q:Q,_xlfn.XLOOKUP(B2025,'MB25'!L:L,'MB25'!Q:Q,"Incompleto")),"")="PENDIENTE","Incompleto",IF(B2025&gt;0,_xlfn.XLOOKUP(B2025,'Detalle reservas completas fesa'!K:K,'Detalle reservas completas fesa'!Q:Q,IF(AD2025="SIN MATERIAL","Completo",IF(AD2025="COMPLETO","Completo","Incompleto"))))))</f>
        <v>Incompleto</v>
      </c>
      <c r="AG2025">
        <f>IF(B2025&gt;0,_xlfn.XLOOKUP(B2025,IW49BLTOTAL!A:A,IW49BLTOTAL!H:H),"")</f>
        <v>16</v>
      </c>
      <c r="AH2025" t="str">
        <f>IF(IFERROR(_xlfn.XLOOKUP(B2025,'Detalle custodia'!B:B,'Detalle custodia'!O:O),"")="custodia","Completo","")</f>
        <v/>
      </c>
    </row>
    <row r="2026" spans="1:34" x14ac:dyDescent="0.35">
      <c r="A2026" t="s">
        <v>152</v>
      </c>
      <c r="B2026">
        <v>6270534</v>
      </c>
      <c r="C2026" t="s">
        <v>129</v>
      </c>
      <c r="D2026" t="s">
        <v>617</v>
      </c>
      <c r="E2026" t="s">
        <v>310</v>
      </c>
      <c r="F2026" t="s">
        <v>133</v>
      </c>
      <c r="G2026" t="s">
        <v>147</v>
      </c>
      <c r="H2026" s="16">
        <v>45809</v>
      </c>
      <c r="I2026" s="16">
        <v>45809</v>
      </c>
      <c r="J2026" t="s">
        <v>856</v>
      </c>
      <c r="K2026">
        <v>1215156</v>
      </c>
      <c r="L2026" t="s">
        <v>307</v>
      </c>
      <c r="O2026">
        <v>10014641</v>
      </c>
      <c r="P2026" t="s">
        <v>152</v>
      </c>
      <c r="Q2026">
        <v>0</v>
      </c>
      <c r="R2026" t="s">
        <v>343</v>
      </c>
      <c r="S2026" t="s">
        <v>343</v>
      </c>
      <c r="T2026">
        <v>11245499</v>
      </c>
      <c r="U2026" s="16">
        <v>45062</v>
      </c>
      <c r="V2026" s="16">
        <v>45809</v>
      </c>
      <c r="W2026" s="16">
        <v>45776</v>
      </c>
      <c r="X2026">
        <v>0</v>
      </c>
      <c r="Y2026">
        <v>1290900</v>
      </c>
      <c r="Z2026" t="s">
        <v>1568</v>
      </c>
      <c r="AA2026" t="s">
        <v>246</v>
      </c>
      <c r="AB2026" t="s">
        <v>121</v>
      </c>
      <c r="AC2026" t="s">
        <v>255</v>
      </c>
      <c r="AD2026" t="s">
        <v>141</v>
      </c>
      <c r="AE2026" t="str">
        <f>IF(B2026&gt;0,IF(B2026&gt;0,(IF(B2026&lt;&gt;'PLAN SEMANAL'!$A$2,BLTOTAL!AA2026,""))),"")</f>
        <v>AUXILIAR</v>
      </c>
      <c r="AF2026" t="str">
        <f>IF(AH2026="Completo","Completo",IF(IF(B2026&gt;0,_xlfn.XLOOKUP(B2026,'Detalle reservas completas fesa'!K:K,'Detalle reservas completas fesa'!Q:Q,_xlfn.XLOOKUP(B2026,'MB25'!L:L,'MB25'!Q:Q,"Incompleto")),"")="PENDIENTE","Incompleto",IF(B2026&gt;0,_xlfn.XLOOKUP(B2026,'Detalle reservas completas fesa'!K:K,'Detalle reservas completas fesa'!Q:Q,IF(AD2026="SIN MATERIAL","Completo",IF(AD2026="COMPLETO","Completo","Incompleto"))))))</f>
        <v>Incompleto</v>
      </c>
      <c r="AG2026">
        <f>IF(B2026&gt;0,_xlfn.XLOOKUP(B2026,IW49BLTOTAL!A:A,IW49BLTOTAL!H:H),"")</f>
        <v>12</v>
      </c>
      <c r="AH2026" t="str">
        <f>IF(IFERROR(_xlfn.XLOOKUP(B2026,'Detalle custodia'!B:B,'Detalle custodia'!O:O),"")="custodia","Completo","")</f>
        <v/>
      </c>
    </row>
    <row r="2027" spans="1:34" x14ac:dyDescent="0.35">
      <c r="A2027" t="s">
        <v>152</v>
      </c>
      <c r="B2027">
        <v>6270533</v>
      </c>
      <c r="C2027" t="s">
        <v>129</v>
      </c>
      <c r="D2027" t="s">
        <v>618</v>
      </c>
      <c r="E2027" t="s">
        <v>310</v>
      </c>
      <c r="F2027" t="s">
        <v>133</v>
      </c>
      <c r="G2027" t="s">
        <v>147</v>
      </c>
      <c r="H2027" s="16">
        <v>45809</v>
      </c>
      <c r="I2027" s="16">
        <v>45809</v>
      </c>
      <c r="J2027" t="s">
        <v>856</v>
      </c>
      <c r="K2027">
        <v>1215156</v>
      </c>
      <c r="L2027" t="s">
        <v>307</v>
      </c>
      <c r="O2027">
        <v>10014641</v>
      </c>
      <c r="P2027" t="s">
        <v>152</v>
      </c>
      <c r="Q2027">
        <v>0</v>
      </c>
      <c r="R2027" t="s">
        <v>343</v>
      </c>
      <c r="S2027" t="s">
        <v>343</v>
      </c>
      <c r="T2027">
        <v>11245501</v>
      </c>
      <c r="U2027" s="16">
        <v>45062</v>
      </c>
      <c r="V2027" s="16">
        <v>45809</v>
      </c>
      <c r="W2027" s="16">
        <v>45776</v>
      </c>
      <c r="X2027">
        <v>0</v>
      </c>
      <c r="Y2027">
        <v>1290900</v>
      </c>
      <c r="Z2027" t="s">
        <v>1568</v>
      </c>
      <c r="AA2027" t="s">
        <v>246</v>
      </c>
      <c r="AB2027" t="s">
        <v>121</v>
      </c>
      <c r="AC2027" t="s">
        <v>255</v>
      </c>
      <c r="AD2027" t="s">
        <v>141</v>
      </c>
      <c r="AE2027" t="str">
        <f>IF(B2027&gt;0,IF(B2027&gt;0,(IF(B2027&lt;&gt;'PLAN SEMANAL'!$A$2,BLTOTAL!AA2027,""))),"")</f>
        <v>AUXILIAR</v>
      </c>
      <c r="AF2027" t="str">
        <f>IF(AH2027="Completo","Completo",IF(IF(B2027&gt;0,_xlfn.XLOOKUP(B2027,'Detalle reservas completas fesa'!K:K,'Detalle reservas completas fesa'!Q:Q,_xlfn.XLOOKUP(B2027,'MB25'!L:L,'MB25'!Q:Q,"Incompleto")),"")="PENDIENTE","Incompleto",IF(B2027&gt;0,_xlfn.XLOOKUP(B2027,'Detalle reservas completas fesa'!K:K,'Detalle reservas completas fesa'!Q:Q,IF(AD2027="SIN MATERIAL","Completo",IF(AD2027="COMPLETO","Completo","Incompleto"))))))</f>
        <v>Incompleto</v>
      </c>
      <c r="AG2027">
        <f>IF(B2027&gt;0,_xlfn.XLOOKUP(B2027,IW49BLTOTAL!A:A,IW49BLTOTAL!H:H),"")</f>
        <v>12</v>
      </c>
      <c r="AH2027" t="str">
        <f>IF(IFERROR(_xlfn.XLOOKUP(B2027,'Detalle custodia'!B:B,'Detalle custodia'!O:O),"")="custodia","Completo","")</f>
        <v/>
      </c>
    </row>
    <row r="2028" spans="1:34" x14ac:dyDescent="0.35">
      <c r="A2028" t="s">
        <v>178</v>
      </c>
      <c r="B2028">
        <v>6270530</v>
      </c>
      <c r="C2028" t="s">
        <v>129</v>
      </c>
      <c r="D2028" t="s">
        <v>619</v>
      </c>
      <c r="E2028" t="s">
        <v>310</v>
      </c>
      <c r="F2028" t="s">
        <v>1473</v>
      </c>
      <c r="G2028" t="s">
        <v>422</v>
      </c>
      <c r="H2028" s="16">
        <v>45809</v>
      </c>
      <c r="I2028" s="16">
        <v>45809</v>
      </c>
      <c r="J2028" t="s">
        <v>856</v>
      </c>
      <c r="K2028">
        <v>1215154</v>
      </c>
      <c r="L2028" t="s">
        <v>392</v>
      </c>
      <c r="O2028">
        <v>10014644</v>
      </c>
      <c r="P2028" t="s">
        <v>178</v>
      </c>
      <c r="Q2028">
        <v>6333.25</v>
      </c>
      <c r="R2028" t="s">
        <v>343</v>
      </c>
      <c r="S2028" t="s">
        <v>343</v>
      </c>
      <c r="T2028">
        <v>11245506</v>
      </c>
      <c r="U2028" s="16">
        <v>45062</v>
      </c>
      <c r="V2028" s="16">
        <v>45809</v>
      </c>
      <c r="W2028" s="16">
        <v>45798</v>
      </c>
      <c r="X2028">
        <v>6333.25</v>
      </c>
      <c r="Y2028">
        <v>1290900</v>
      </c>
      <c r="Z2028" t="s">
        <v>1568</v>
      </c>
      <c r="AA2028" t="s">
        <v>246</v>
      </c>
      <c r="AB2028" t="s">
        <v>121</v>
      </c>
      <c r="AC2028" t="s">
        <v>255</v>
      </c>
      <c r="AD2028" t="s">
        <v>135</v>
      </c>
      <c r="AE2028" t="str">
        <f>IF(B2028&gt;0,IF(B2028&gt;0,(IF(B2028&lt;&gt;'PLAN SEMANAL'!$A$2,BLTOTAL!AA2028,""))),"")</f>
        <v>AUXILIAR</v>
      </c>
      <c r="AF2028" t="str">
        <f>IF(AH2028="Completo","Completo",IF(IF(B2028&gt;0,_xlfn.XLOOKUP(B2028,'Detalle reservas completas fesa'!K:K,'Detalle reservas completas fesa'!Q:Q,_xlfn.XLOOKUP(B2028,'MB25'!L:L,'MB25'!Q:Q,"Incompleto")),"")="PENDIENTE","Incompleto",IF(B2028&gt;0,_xlfn.XLOOKUP(B2028,'Detalle reservas completas fesa'!K:K,'Detalle reservas completas fesa'!Q:Q,IF(AD2028="SIN MATERIAL","Completo",IF(AD2028="COMPLETO","Completo","Incompleto"))))))</f>
        <v>Incompleto</v>
      </c>
      <c r="AG2028">
        <f>IF(B2028&gt;0,_xlfn.XLOOKUP(B2028,IW49BLTOTAL!A:A,IW49BLTOTAL!H:H),"")</f>
        <v>1</v>
      </c>
      <c r="AH2028" t="str">
        <f>IF(IFERROR(_xlfn.XLOOKUP(B2028,'Detalle custodia'!B:B,'Detalle custodia'!O:O),"")="custodia","Completo","")</f>
        <v/>
      </c>
    </row>
    <row r="2029" spans="1:34" x14ac:dyDescent="0.35">
      <c r="A2029" t="s">
        <v>224</v>
      </c>
      <c r="B2029">
        <v>6269884</v>
      </c>
      <c r="C2029" t="s">
        <v>129</v>
      </c>
      <c r="D2029" t="s">
        <v>620</v>
      </c>
      <c r="E2029" t="s">
        <v>310</v>
      </c>
      <c r="F2029" t="s">
        <v>133</v>
      </c>
      <c r="G2029" t="s">
        <v>147</v>
      </c>
      <c r="H2029" s="16">
        <v>45809</v>
      </c>
      <c r="I2029" s="16">
        <v>45809</v>
      </c>
      <c r="J2029" t="s">
        <v>856</v>
      </c>
      <c r="K2029">
        <v>1213130</v>
      </c>
      <c r="L2029" t="s">
        <v>389</v>
      </c>
      <c r="O2029">
        <v>10014612</v>
      </c>
      <c r="P2029" t="s">
        <v>224</v>
      </c>
      <c r="Q2029">
        <v>0</v>
      </c>
      <c r="R2029" t="s">
        <v>343</v>
      </c>
      <c r="S2029" t="s">
        <v>3901</v>
      </c>
      <c r="T2029">
        <v>11238098</v>
      </c>
      <c r="U2029" s="16">
        <v>45060</v>
      </c>
      <c r="V2029" s="16">
        <v>45809</v>
      </c>
      <c r="W2029" s="16">
        <v>45835</v>
      </c>
      <c r="X2029">
        <v>0</v>
      </c>
      <c r="Y2029">
        <v>1290900</v>
      </c>
      <c r="Z2029" t="s">
        <v>1568</v>
      </c>
      <c r="AA2029" t="s">
        <v>245</v>
      </c>
      <c r="AB2029" t="s">
        <v>121</v>
      </c>
      <c r="AC2029" t="s">
        <v>255</v>
      </c>
      <c r="AD2029" t="s">
        <v>141</v>
      </c>
      <c r="AE2029" t="str">
        <f>IF(B2029&gt;0,IF(B2029&gt;0,(IF(B2029&lt;&gt;'PLAN SEMANAL'!$A$2,BLTOTAL!AA2029,""))),"")</f>
        <v>ACARREO</v>
      </c>
      <c r="AF2029" t="str">
        <f>IF(AH2029="Completo","Completo",IF(IF(B2029&gt;0,_xlfn.XLOOKUP(B2029,'Detalle reservas completas fesa'!K:K,'Detalle reservas completas fesa'!Q:Q,_xlfn.XLOOKUP(B2029,'MB25'!L:L,'MB25'!Q:Q,"Incompleto")),"")="PENDIENTE","Incompleto",IF(B2029&gt;0,_xlfn.XLOOKUP(B2029,'Detalle reservas completas fesa'!K:K,'Detalle reservas completas fesa'!Q:Q,IF(AD2029="SIN MATERIAL","Completo",IF(AD2029="COMPLETO","Completo","Incompleto"))))))</f>
        <v>Incompleto</v>
      </c>
      <c r="AG2029">
        <f>IF(B2029&gt;0,_xlfn.XLOOKUP(B2029,IW49BLTOTAL!A:A,IW49BLTOTAL!H:H),"")</f>
        <v>8</v>
      </c>
      <c r="AH2029" t="str">
        <f>IF(IFERROR(_xlfn.XLOOKUP(B2029,'Detalle custodia'!B:B,'Detalle custodia'!O:O),"")="custodia","Completo","")</f>
        <v/>
      </c>
    </row>
    <row r="2030" spans="1:34" x14ac:dyDescent="0.35">
      <c r="A2030" t="s">
        <v>194</v>
      </c>
      <c r="B2030">
        <v>6269793</v>
      </c>
      <c r="C2030" t="s">
        <v>138</v>
      </c>
      <c r="D2030" t="s">
        <v>621</v>
      </c>
      <c r="E2030" t="s">
        <v>310</v>
      </c>
      <c r="F2030" t="s">
        <v>259</v>
      </c>
      <c r="G2030" t="s">
        <v>192</v>
      </c>
      <c r="H2030" s="16">
        <v>45809</v>
      </c>
      <c r="I2030" s="16">
        <v>45809</v>
      </c>
      <c r="K2030">
        <v>1216100</v>
      </c>
      <c r="L2030" t="s">
        <v>327</v>
      </c>
      <c r="O2030">
        <v>10014648</v>
      </c>
      <c r="P2030" t="s">
        <v>194</v>
      </c>
      <c r="Q2030">
        <v>21626.240000000002</v>
      </c>
      <c r="R2030" t="s">
        <v>342</v>
      </c>
      <c r="S2030" t="s">
        <v>343</v>
      </c>
      <c r="T2030">
        <v>11238736</v>
      </c>
      <c r="U2030" s="16">
        <v>45060</v>
      </c>
      <c r="V2030" s="16">
        <v>45809</v>
      </c>
      <c r="W2030" s="16">
        <v>45798</v>
      </c>
      <c r="X2030">
        <v>21626.240000000002</v>
      </c>
      <c r="Y2030">
        <v>1290900</v>
      </c>
      <c r="Z2030" t="s">
        <v>1568</v>
      </c>
      <c r="AA2030" t="s">
        <v>246</v>
      </c>
      <c r="AB2030" t="s">
        <v>121</v>
      </c>
      <c r="AC2030" t="s">
        <v>255</v>
      </c>
      <c r="AD2030" t="s">
        <v>135</v>
      </c>
      <c r="AE2030" t="str">
        <f>IF(B2030&gt;0,IF(B2030&gt;0,(IF(B2030&lt;&gt;'PLAN SEMANAL'!$A$2,BLTOTAL!AA2030,""))),"")</f>
        <v>AUXILIAR</v>
      </c>
      <c r="AF2030" t="str">
        <f>IF(AH2030="Completo","Completo",IF(IF(B2030&gt;0,_xlfn.XLOOKUP(B2030,'Detalle reservas completas fesa'!K:K,'Detalle reservas completas fesa'!Q:Q,_xlfn.XLOOKUP(B2030,'MB25'!L:L,'MB25'!Q:Q,"Incompleto")),"")="PENDIENTE","Incompleto",IF(B2030&gt;0,_xlfn.XLOOKUP(B2030,'Detalle reservas completas fesa'!K:K,'Detalle reservas completas fesa'!Q:Q,IF(AD2030="SIN MATERIAL","Completo",IF(AD2030="COMPLETO","Completo","Incompleto"))))))</f>
        <v>Incompleto</v>
      </c>
      <c r="AG2030">
        <f>IF(B2030&gt;0,_xlfn.XLOOKUP(B2030,IW49BLTOTAL!A:A,IW49BLTOTAL!H:H),"")</f>
        <v>20</v>
      </c>
      <c r="AH2030" t="str">
        <f>IF(IFERROR(_xlfn.XLOOKUP(B2030,'Detalle custodia'!B:B,'Detalle custodia'!O:O),"")="custodia","Completo","")</f>
        <v/>
      </c>
    </row>
    <row r="2031" spans="1:34" x14ac:dyDescent="0.35">
      <c r="A2031" t="s">
        <v>159</v>
      </c>
      <c r="B2031">
        <v>6269580</v>
      </c>
      <c r="C2031" t="s">
        <v>129</v>
      </c>
      <c r="D2031" t="s">
        <v>622</v>
      </c>
      <c r="E2031" t="s">
        <v>310</v>
      </c>
      <c r="F2031" t="s">
        <v>125</v>
      </c>
      <c r="G2031" t="s">
        <v>136</v>
      </c>
      <c r="H2031" s="16">
        <v>45873</v>
      </c>
      <c r="I2031" s="16">
        <v>45873</v>
      </c>
      <c r="J2031" t="s">
        <v>856</v>
      </c>
      <c r="K2031">
        <v>1212121</v>
      </c>
      <c r="L2031" t="s">
        <v>398</v>
      </c>
      <c r="O2031">
        <v>10014599</v>
      </c>
      <c r="P2031" t="s">
        <v>159</v>
      </c>
      <c r="Q2031">
        <v>23043.8</v>
      </c>
      <c r="R2031" t="s">
        <v>342</v>
      </c>
      <c r="S2031" t="s">
        <v>342</v>
      </c>
      <c r="T2031">
        <v>11241841</v>
      </c>
      <c r="U2031" s="16">
        <v>45060</v>
      </c>
      <c r="V2031" s="16">
        <v>45873</v>
      </c>
      <c r="W2031" s="16">
        <v>45835</v>
      </c>
      <c r="X2031">
        <v>23043.8</v>
      </c>
      <c r="Y2031">
        <v>1290900</v>
      </c>
      <c r="Z2031" t="s">
        <v>1568</v>
      </c>
      <c r="AA2031" t="s">
        <v>247</v>
      </c>
      <c r="AB2031" t="s">
        <v>121</v>
      </c>
      <c r="AC2031" t="s">
        <v>255</v>
      </c>
      <c r="AD2031" t="s">
        <v>122</v>
      </c>
      <c r="AE2031" t="str">
        <f>IF(B2031&gt;0,IF(B2031&gt;0,(IF(B2031&lt;&gt;'PLAN SEMANAL'!$A$2,BLTOTAL!AA2031,""))),"")</f>
        <v>CARGUIO</v>
      </c>
      <c r="AF2031" t="str">
        <f>IF(AH2031="Completo","Completo",IF(IF(B2031&gt;0,_xlfn.XLOOKUP(B2031,'Detalle reservas completas fesa'!K:K,'Detalle reservas completas fesa'!Q:Q,_xlfn.XLOOKUP(B2031,'MB25'!L:L,'MB25'!Q:Q,"Incompleto")),"")="PENDIENTE","Incompleto",IF(B2031&gt;0,_xlfn.XLOOKUP(B2031,'Detalle reservas completas fesa'!K:K,'Detalle reservas completas fesa'!Q:Q,IF(AD2031="SIN MATERIAL","Completo",IF(AD2031="COMPLETO","Completo","Incompleto"))))))</f>
        <v>Completo</v>
      </c>
      <c r="AG2031">
        <f>IF(B2031&gt;0,_xlfn.XLOOKUP(B2031,IW49BLTOTAL!A:A,IW49BLTOTAL!H:H),"")</f>
        <v>16</v>
      </c>
      <c r="AH2031" t="str">
        <f>IF(IFERROR(_xlfn.XLOOKUP(B2031,'Detalle custodia'!B:B,'Detalle custodia'!O:O),"")="custodia","Completo","")</f>
        <v/>
      </c>
    </row>
    <row r="2032" spans="1:34" x14ac:dyDescent="0.35">
      <c r="A2032" t="s">
        <v>187</v>
      </c>
      <c r="B2032">
        <v>6269453</v>
      </c>
      <c r="C2032" t="s">
        <v>129</v>
      </c>
      <c r="D2032" t="s">
        <v>623</v>
      </c>
      <c r="E2032" t="s">
        <v>310</v>
      </c>
      <c r="F2032" t="s">
        <v>143</v>
      </c>
      <c r="G2032" t="s">
        <v>147</v>
      </c>
      <c r="H2032" s="16">
        <v>45870</v>
      </c>
      <c r="I2032" s="16">
        <v>45900</v>
      </c>
      <c r="J2032" t="s">
        <v>3475</v>
      </c>
      <c r="K2032">
        <v>1215154</v>
      </c>
      <c r="L2032" t="s">
        <v>328</v>
      </c>
      <c r="O2032">
        <v>10014643</v>
      </c>
      <c r="P2032" t="s">
        <v>187</v>
      </c>
      <c r="Q2032">
        <v>0</v>
      </c>
      <c r="R2032" t="s">
        <v>343</v>
      </c>
      <c r="S2032" t="s">
        <v>3901</v>
      </c>
      <c r="T2032">
        <v>11224673</v>
      </c>
      <c r="U2032" s="16">
        <v>45059</v>
      </c>
      <c r="V2032" s="16">
        <v>45870</v>
      </c>
      <c r="W2032" s="16">
        <v>45835</v>
      </c>
      <c r="X2032">
        <v>0</v>
      </c>
      <c r="Y2032">
        <v>1290900</v>
      </c>
      <c r="Z2032" t="s">
        <v>1568</v>
      </c>
      <c r="AA2032" t="s">
        <v>246</v>
      </c>
      <c r="AB2032" t="s">
        <v>121</v>
      </c>
      <c r="AC2032" t="s">
        <v>255</v>
      </c>
      <c r="AD2032" t="s">
        <v>141</v>
      </c>
      <c r="AE2032" t="str">
        <f>IF(B2032&gt;0,IF(B2032&gt;0,(IF(B2032&lt;&gt;'PLAN SEMANAL'!$A$2,BLTOTAL!AA2032,""))),"")</f>
        <v>AUXILIAR</v>
      </c>
      <c r="AF2032" t="str">
        <f>IF(AH2032="Completo","Completo",IF(IF(B2032&gt;0,_xlfn.XLOOKUP(B2032,'Detalle reservas completas fesa'!K:K,'Detalle reservas completas fesa'!Q:Q,_xlfn.XLOOKUP(B2032,'MB25'!L:L,'MB25'!Q:Q,"Incompleto")),"")="PENDIENTE","Incompleto",IF(B2032&gt;0,_xlfn.XLOOKUP(B2032,'Detalle reservas completas fesa'!K:K,'Detalle reservas completas fesa'!Q:Q,IF(AD2032="SIN MATERIAL","Completo",IF(AD2032="COMPLETO","Completo","Incompleto"))))))</f>
        <v>Incompleto</v>
      </c>
      <c r="AG2032">
        <f>IF(B2032&gt;0,_xlfn.XLOOKUP(B2032,IW49BLTOTAL!A:A,IW49BLTOTAL!H:H),"")</f>
        <v>2</v>
      </c>
      <c r="AH2032" t="str">
        <f>IF(IFERROR(_xlfn.XLOOKUP(B2032,'Detalle custodia'!B:B,'Detalle custodia'!O:O),"")="custodia","Completo","")</f>
        <v/>
      </c>
    </row>
    <row r="2033" spans="1:34" x14ac:dyDescent="0.35">
      <c r="A2033" t="s">
        <v>159</v>
      </c>
      <c r="B2033">
        <v>6269451</v>
      </c>
      <c r="C2033" t="s">
        <v>129</v>
      </c>
      <c r="D2033" t="s">
        <v>624</v>
      </c>
      <c r="E2033" t="s">
        <v>310</v>
      </c>
      <c r="F2033" t="s">
        <v>125</v>
      </c>
      <c r="G2033" t="s">
        <v>153</v>
      </c>
      <c r="H2033" s="16">
        <v>45873</v>
      </c>
      <c r="I2033" s="16">
        <v>45873</v>
      </c>
      <c r="J2033" t="s">
        <v>856</v>
      </c>
      <c r="K2033">
        <v>1212121</v>
      </c>
      <c r="L2033" t="s">
        <v>398</v>
      </c>
      <c r="O2033">
        <v>10014599</v>
      </c>
      <c r="P2033" t="s">
        <v>159</v>
      </c>
      <c r="Q2033">
        <v>0</v>
      </c>
      <c r="R2033" t="s">
        <v>342</v>
      </c>
      <c r="S2033" t="s">
        <v>342</v>
      </c>
      <c r="T2033">
        <v>11230190</v>
      </c>
      <c r="U2033" s="16">
        <v>45059</v>
      </c>
      <c r="V2033" s="16">
        <v>45873</v>
      </c>
      <c r="W2033" s="16">
        <v>45835</v>
      </c>
      <c r="X2033">
        <v>0</v>
      </c>
      <c r="Y2033">
        <v>1290900</v>
      </c>
      <c r="Z2033" t="s">
        <v>1568</v>
      </c>
      <c r="AA2033" t="s">
        <v>247</v>
      </c>
      <c r="AB2033" t="s">
        <v>121</v>
      </c>
      <c r="AC2033" t="s">
        <v>255</v>
      </c>
      <c r="AD2033" t="s">
        <v>141</v>
      </c>
      <c r="AF2033" t="str">
        <f>IF(AH2033="Completo","Completo",IF(IF(B2033&gt;0,_xlfn.XLOOKUP(B2033,'Detalle reservas completas fesa'!K:K,'Detalle reservas completas fesa'!Q:Q,_xlfn.XLOOKUP(B2033,'MB25'!L:L,'MB25'!Q:Q,"Incompleto")),"")="PENDIENTE","Incompleto",IF(B2033&gt;0,_xlfn.XLOOKUP(B2033,'Detalle reservas completas fesa'!K:K,'Detalle reservas completas fesa'!Q:Q,IF(AD2033="SIN MATERIAL","Completo",IF(AD2033="COMPLETO","Completo","Incompleto"))))))</f>
        <v>Incompleto</v>
      </c>
      <c r="AG2033">
        <f>IF(B2033&gt;0,_xlfn.XLOOKUP(B2033,IW49BLTOTAL!A:A,IW49BLTOTAL!H:H),"")</f>
        <v>8</v>
      </c>
      <c r="AH2033" t="str">
        <f>IF(IFERROR(_xlfn.XLOOKUP(B2033,'Detalle custodia'!B:B,'Detalle custodia'!O:O),"")="custodia","Completo","")</f>
        <v/>
      </c>
    </row>
    <row r="2034" spans="1:34" x14ac:dyDescent="0.35">
      <c r="A2034" t="s">
        <v>216</v>
      </c>
      <c r="B2034">
        <v>6269446</v>
      </c>
      <c r="C2034" t="s">
        <v>129</v>
      </c>
      <c r="D2034" t="s">
        <v>625</v>
      </c>
      <c r="E2034" t="s">
        <v>310</v>
      </c>
      <c r="F2034" t="s">
        <v>133</v>
      </c>
      <c r="G2034" t="s">
        <v>147</v>
      </c>
      <c r="H2034" s="16">
        <v>45809</v>
      </c>
      <c r="I2034" s="16">
        <v>45809</v>
      </c>
      <c r="J2034" t="s">
        <v>856</v>
      </c>
      <c r="K2034">
        <v>1215154</v>
      </c>
      <c r="L2034" t="s">
        <v>282</v>
      </c>
      <c r="O2034">
        <v>10014642</v>
      </c>
      <c r="P2034" t="s">
        <v>216</v>
      </c>
      <c r="Q2034">
        <v>0</v>
      </c>
      <c r="R2034" t="s">
        <v>343</v>
      </c>
      <c r="S2034" t="s">
        <v>343</v>
      </c>
      <c r="T2034">
        <v>11217708</v>
      </c>
      <c r="U2034" s="16">
        <v>45059</v>
      </c>
      <c r="V2034" s="16">
        <v>45809</v>
      </c>
      <c r="W2034" s="16">
        <v>45776</v>
      </c>
      <c r="X2034">
        <v>0</v>
      </c>
      <c r="Y2034">
        <v>1290900</v>
      </c>
      <c r="Z2034" t="s">
        <v>1568</v>
      </c>
      <c r="AA2034" t="s">
        <v>246</v>
      </c>
      <c r="AB2034" t="s">
        <v>121</v>
      </c>
      <c r="AC2034" t="s">
        <v>255</v>
      </c>
      <c r="AD2034" t="s">
        <v>141</v>
      </c>
      <c r="AF2034" t="str">
        <f>IF(AH2034="Completo","Completo",IF(IF(B2034&gt;0,_xlfn.XLOOKUP(B2034,'Detalle reservas completas fesa'!K:K,'Detalle reservas completas fesa'!Q:Q,_xlfn.XLOOKUP(B2034,'MB25'!L:L,'MB25'!Q:Q,"Incompleto")),"")="PENDIENTE","Incompleto",IF(B2034&gt;0,_xlfn.XLOOKUP(B2034,'Detalle reservas completas fesa'!K:K,'Detalle reservas completas fesa'!Q:Q,IF(AD2034="SIN MATERIAL","Completo",IF(AD2034="COMPLETO","Completo","Incompleto"))))))</f>
        <v>Incompleto</v>
      </c>
      <c r="AG2034">
        <f>IF(B2034&gt;0,_xlfn.XLOOKUP(B2034,IW49BLTOTAL!A:A,IW49BLTOTAL!H:H),"")</f>
        <v>4</v>
      </c>
      <c r="AH2034" t="str">
        <f>IF(IFERROR(_xlfn.XLOOKUP(B2034,'Detalle custodia'!B:B,'Detalle custodia'!O:O),"")="custodia","Completo","")</f>
        <v/>
      </c>
    </row>
    <row r="2035" spans="1:34" x14ac:dyDescent="0.35">
      <c r="A2035" t="s">
        <v>324</v>
      </c>
      <c r="B2035">
        <v>6269250</v>
      </c>
      <c r="C2035" t="s">
        <v>138</v>
      </c>
      <c r="D2035" t="s">
        <v>626</v>
      </c>
      <c r="E2035" t="s">
        <v>310</v>
      </c>
      <c r="F2035" t="s">
        <v>143</v>
      </c>
      <c r="G2035" t="s">
        <v>147</v>
      </c>
      <c r="H2035" s="16">
        <v>45808</v>
      </c>
      <c r="I2035" s="16">
        <v>45808</v>
      </c>
      <c r="J2035" t="s">
        <v>856</v>
      </c>
      <c r="K2035">
        <v>2230131</v>
      </c>
      <c r="L2035" t="s">
        <v>325</v>
      </c>
      <c r="O2035">
        <v>10015302</v>
      </c>
      <c r="P2035" t="s">
        <v>408</v>
      </c>
      <c r="Q2035">
        <v>0</v>
      </c>
      <c r="R2035" t="s">
        <v>342</v>
      </c>
      <c r="S2035" t="s">
        <v>347</v>
      </c>
      <c r="T2035">
        <v>11221468</v>
      </c>
      <c r="U2035" s="16">
        <v>45059</v>
      </c>
      <c r="V2035" s="16">
        <v>45808</v>
      </c>
      <c r="W2035" s="16">
        <v>45805</v>
      </c>
      <c r="X2035">
        <v>0</v>
      </c>
      <c r="Y2035">
        <v>1290900</v>
      </c>
      <c r="Z2035" t="s">
        <v>1568</v>
      </c>
      <c r="AA2035" t="s">
        <v>249</v>
      </c>
      <c r="AB2035" t="s">
        <v>121</v>
      </c>
      <c r="AC2035" t="s">
        <v>255</v>
      </c>
      <c r="AD2035" t="s">
        <v>141</v>
      </c>
      <c r="AF2035" t="str">
        <f>IF(AH2035="Completo","Completo",IF(IF(B2035&gt;0,_xlfn.XLOOKUP(B2035,'Detalle reservas completas fesa'!K:K,'Detalle reservas completas fesa'!Q:Q,_xlfn.XLOOKUP(B2035,'MB25'!L:L,'MB25'!Q:Q,"Incompleto")),"")="PENDIENTE","Incompleto",IF(B2035&gt;0,_xlfn.XLOOKUP(B2035,'Detalle reservas completas fesa'!K:K,'Detalle reservas completas fesa'!Q:Q,IF(AD2035="SIN MATERIAL","Completo",IF(AD2035="COMPLETO","Completo","Incompleto"))))))</f>
        <v>Incompleto</v>
      </c>
      <c r="AG2035">
        <f>IF(B2035&gt;0,_xlfn.XLOOKUP(B2035,IW49BLTOTAL!A:A,IW49BLTOTAL!H:H),"")</f>
        <v>12</v>
      </c>
      <c r="AH2035" t="str">
        <f>IF(IFERROR(_xlfn.XLOOKUP(B2035,'Detalle custodia'!B:B,'Detalle custodia'!O:O),"")="custodia","Completo","")</f>
        <v/>
      </c>
    </row>
    <row r="2036" spans="1:34" x14ac:dyDescent="0.35">
      <c r="A2036" t="s">
        <v>257</v>
      </c>
      <c r="B2036">
        <v>6269062</v>
      </c>
      <c r="C2036" t="s">
        <v>138</v>
      </c>
      <c r="D2036" t="s">
        <v>627</v>
      </c>
      <c r="E2036" t="s">
        <v>310</v>
      </c>
      <c r="F2036" t="s">
        <v>133</v>
      </c>
      <c r="G2036" t="s">
        <v>225</v>
      </c>
      <c r="H2036" s="16">
        <v>45809</v>
      </c>
      <c r="I2036" s="16">
        <v>45809</v>
      </c>
      <c r="J2036" t="s">
        <v>856</v>
      </c>
      <c r="K2036">
        <v>2230120</v>
      </c>
      <c r="L2036" t="s">
        <v>258</v>
      </c>
      <c r="O2036">
        <v>10014712</v>
      </c>
      <c r="P2036" t="s">
        <v>628</v>
      </c>
      <c r="Q2036">
        <v>793.3</v>
      </c>
      <c r="R2036" t="s">
        <v>342</v>
      </c>
      <c r="S2036" t="s">
        <v>347</v>
      </c>
      <c r="T2036">
        <v>11230978</v>
      </c>
      <c r="U2036" s="16">
        <v>45058</v>
      </c>
      <c r="V2036" s="16">
        <v>45809</v>
      </c>
      <c r="W2036" s="16">
        <v>45805</v>
      </c>
      <c r="X2036">
        <v>793.3</v>
      </c>
      <c r="Y2036">
        <v>1290900</v>
      </c>
      <c r="Z2036" t="s">
        <v>1568</v>
      </c>
      <c r="AA2036" t="s">
        <v>249</v>
      </c>
      <c r="AB2036" t="s">
        <v>121</v>
      </c>
      <c r="AC2036" t="s">
        <v>255</v>
      </c>
      <c r="AD2036" t="s">
        <v>141</v>
      </c>
      <c r="AF2036" t="str">
        <f>IF(AH2036="Completo","Completo",IF(IF(B2036&gt;0,_xlfn.XLOOKUP(B2036,'Detalle reservas completas fesa'!K:K,'Detalle reservas completas fesa'!Q:Q,_xlfn.XLOOKUP(B2036,'MB25'!L:L,'MB25'!Q:Q,"Incompleto")),"")="PENDIENTE","Incompleto",IF(B2036&gt;0,_xlfn.XLOOKUP(B2036,'Detalle reservas completas fesa'!K:K,'Detalle reservas completas fesa'!Q:Q,IF(AD2036="SIN MATERIAL","Completo",IF(AD2036="COMPLETO","Completo","Incompleto"))))))</f>
        <v>Incompleto</v>
      </c>
      <c r="AG2036">
        <f>IF(B2036&gt;0,_xlfn.XLOOKUP(B2036,IW49BLTOTAL!A:A,IW49BLTOTAL!H:H),"")</f>
        <v>2</v>
      </c>
      <c r="AH2036" t="str">
        <f>IF(IFERROR(_xlfn.XLOOKUP(B2036,'Detalle custodia'!B:B,'Detalle custodia'!O:O),"")="custodia","Completo","")</f>
        <v/>
      </c>
    </row>
    <row r="2037" spans="1:34" x14ac:dyDescent="0.35">
      <c r="A2037" t="s">
        <v>236</v>
      </c>
      <c r="B2037">
        <v>6268546</v>
      </c>
      <c r="C2037" t="s">
        <v>129</v>
      </c>
      <c r="D2037" t="s">
        <v>629</v>
      </c>
      <c r="E2037" t="s">
        <v>310</v>
      </c>
      <c r="F2037" t="s">
        <v>125</v>
      </c>
      <c r="G2037" t="s">
        <v>124</v>
      </c>
      <c r="H2037" s="16">
        <v>45832</v>
      </c>
      <c r="I2037" s="16">
        <v>45832</v>
      </c>
      <c r="J2037" t="s">
        <v>5404</v>
      </c>
      <c r="K2037">
        <v>1215152</v>
      </c>
      <c r="L2037" t="s">
        <v>283</v>
      </c>
      <c r="O2037">
        <v>10014629</v>
      </c>
      <c r="P2037" t="s">
        <v>236</v>
      </c>
      <c r="Q2037">
        <v>0</v>
      </c>
      <c r="R2037" t="s">
        <v>349</v>
      </c>
      <c r="S2037" t="s">
        <v>262</v>
      </c>
      <c r="T2037">
        <v>11243523</v>
      </c>
      <c r="U2037" s="16">
        <v>45057</v>
      </c>
      <c r="V2037" s="16">
        <v>45832</v>
      </c>
      <c r="W2037" s="16">
        <v>45837</v>
      </c>
      <c r="X2037">
        <v>0</v>
      </c>
      <c r="Y2037">
        <v>1290900</v>
      </c>
      <c r="Z2037" t="s">
        <v>1568</v>
      </c>
      <c r="AA2037" t="s">
        <v>246</v>
      </c>
      <c r="AB2037" t="s">
        <v>121</v>
      </c>
      <c r="AC2037" t="s">
        <v>255</v>
      </c>
      <c r="AD2037" t="s">
        <v>122</v>
      </c>
      <c r="AF2037" t="str">
        <f>IF(AH2037="Completo","Completo",IF(IF(B2037&gt;0,_xlfn.XLOOKUP(B2037,'Detalle reservas completas fesa'!K:K,'Detalle reservas completas fesa'!Q:Q,_xlfn.XLOOKUP(B2037,'MB25'!L:L,'MB25'!Q:Q,"Incompleto")),"")="PENDIENTE","Incompleto",IF(B2037&gt;0,_xlfn.XLOOKUP(B2037,'Detalle reservas completas fesa'!K:K,'Detalle reservas completas fesa'!Q:Q,IF(AD2037="SIN MATERIAL","Completo",IF(AD2037="COMPLETO","Completo","Incompleto"))))))</f>
        <v>Completo</v>
      </c>
      <c r="AG2037">
        <f>IF(B2037&gt;0,_xlfn.XLOOKUP(B2037,IW49BLTOTAL!A:A,IW49BLTOTAL!H:H),"")</f>
        <v>10</v>
      </c>
      <c r="AH2037" t="str">
        <f>IF(IFERROR(_xlfn.XLOOKUP(B2037,'Detalle custodia'!B:B,'Detalle custodia'!O:O),"")="custodia","Completo","")</f>
        <v/>
      </c>
    </row>
    <row r="2038" spans="1:34" x14ac:dyDescent="0.35">
      <c r="A2038" t="s">
        <v>400</v>
      </c>
      <c r="B2038">
        <v>6265690</v>
      </c>
      <c r="C2038" t="s">
        <v>129</v>
      </c>
      <c r="D2038" t="s">
        <v>630</v>
      </c>
      <c r="E2038" t="s">
        <v>310</v>
      </c>
      <c r="F2038" t="s">
        <v>133</v>
      </c>
      <c r="G2038" t="s">
        <v>147</v>
      </c>
      <c r="H2038" s="16">
        <v>45809</v>
      </c>
      <c r="I2038" s="16">
        <v>45809</v>
      </c>
      <c r="J2038" t="s">
        <v>856</v>
      </c>
      <c r="K2038">
        <v>1215155</v>
      </c>
      <c r="L2038" t="s">
        <v>401</v>
      </c>
      <c r="O2038">
        <v>10014646</v>
      </c>
      <c r="P2038" t="s">
        <v>400</v>
      </c>
      <c r="Q2038">
        <v>0</v>
      </c>
      <c r="R2038" t="s">
        <v>343</v>
      </c>
      <c r="S2038" t="s">
        <v>343</v>
      </c>
      <c r="T2038">
        <v>11238015</v>
      </c>
      <c r="U2038" s="16">
        <v>45049</v>
      </c>
      <c r="V2038" s="16">
        <v>45809</v>
      </c>
      <c r="W2038" s="16">
        <v>45776</v>
      </c>
      <c r="X2038">
        <v>0</v>
      </c>
      <c r="Y2038">
        <v>1290900</v>
      </c>
      <c r="Z2038" t="s">
        <v>1568</v>
      </c>
      <c r="AA2038" t="s">
        <v>246</v>
      </c>
      <c r="AB2038" t="s">
        <v>121</v>
      </c>
      <c r="AC2038" t="s">
        <v>255</v>
      </c>
      <c r="AD2038" t="s">
        <v>141</v>
      </c>
      <c r="AF2038" t="str">
        <f>IF(AH2038="Completo","Completo",IF(IF(B2038&gt;0,_xlfn.XLOOKUP(B2038,'Detalle reservas completas fesa'!K:K,'Detalle reservas completas fesa'!Q:Q,_xlfn.XLOOKUP(B2038,'MB25'!L:L,'MB25'!Q:Q,"Incompleto")),"")="PENDIENTE","Incompleto",IF(B2038&gt;0,_xlfn.XLOOKUP(B2038,'Detalle reservas completas fesa'!K:K,'Detalle reservas completas fesa'!Q:Q,IF(AD2038="SIN MATERIAL","Completo",IF(AD2038="COMPLETO","Completo","Incompleto"))))))</f>
        <v>Incompleto</v>
      </c>
      <c r="AG2038">
        <f>IF(B2038&gt;0,_xlfn.XLOOKUP(B2038,IW49BLTOTAL!A:A,IW49BLTOTAL!H:H),"")</f>
        <v>6</v>
      </c>
      <c r="AH2038" t="str">
        <f>IF(IFERROR(_xlfn.XLOOKUP(B2038,'Detalle custodia'!B:B,'Detalle custodia'!O:O),"")="custodia","Completo","")</f>
        <v/>
      </c>
    </row>
    <row r="2039" spans="1:34" x14ac:dyDescent="0.35">
      <c r="A2039" t="s">
        <v>207</v>
      </c>
      <c r="B2039">
        <v>6265682</v>
      </c>
      <c r="C2039" t="s">
        <v>129</v>
      </c>
      <c r="D2039" t="s">
        <v>631</v>
      </c>
      <c r="E2039" t="s">
        <v>310</v>
      </c>
      <c r="F2039" t="s">
        <v>133</v>
      </c>
      <c r="G2039" t="s">
        <v>147</v>
      </c>
      <c r="H2039" s="16">
        <v>45809</v>
      </c>
      <c r="I2039" s="16">
        <v>45809</v>
      </c>
      <c r="J2039" t="s">
        <v>856</v>
      </c>
      <c r="K2039">
        <v>1213130</v>
      </c>
      <c r="L2039" t="s">
        <v>385</v>
      </c>
      <c r="O2039">
        <v>10014621</v>
      </c>
      <c r="P2039" t="s">
        <v>207</v>
      </c>
      <c r="Q2039">
        <v>0</v>
      </c>
      <c r="R2039" t="s">
        <v>343</v>
      </c>
      <c r="S2039" t="s">
        <v>3901</v>
      </c>
      <c r="T2039">
        <v>11237725</v>
      </c>
      <c r="U2039" s="16">
        <v>45049</v>
      </c>
      <c r="V2039" s="16">
        <v>45809</v>
      </c>
      <c r="W2039" s="16">
        <v>45835</v>
      </c>
      <c r="X2039">
        <v>0</v>
      </c>
      <c r="Y2039">
        <v>1290900</v>
      </c>
      <c r="Z2039" t="s">
        <v>1568</v>
      </c>
      <c r="AA2039" t="s">
        <v>245</v>
      </c>
      <c r="AB2039" t="s">
        <v>121</v>
      </c>
      <c r="AC2039" t="s">
        <v>255</v>
      </c>
      <c r="AD2039" t="s">
        <v>141</v>
      </c>
      <c r="AF2039" t="str">
        <f>IF(AH2039="Completo","Completo",IF(IF(B2039&gt;0,_xlfn.XLOOKUP(B2039,'Detalle reservas completas fesa'!K:K,'Detalle reservas completas fesa'!Q:Q,_xlfn.XLOOKUP(B2039,'MB25'!L:L,'MB25'!Q:Q,"Incompleto")),"")="PENDIENTE","Incompleto",IF(B2039&gt;0,_xlfn.XLOOKUP(B2039,'Detalle reservas completas fesa'!K:K,'Detalle reservas completas fesa'!Q:Q,IF(AD2039="SIN MATERIAL","Completo",IF(AD2039="COMPLETO","Completo","Incompleto"))))))</f>
        <v>Incompleto</v>
      </c>
      <c r="AG2039">
        <f>IF(B2039&gt;0,_xlfn.XLOOKUP(B2039,IW49BLTOTAL!A:A,IW49BLTOTAL!H:H),"")</f>
        <v>0</v>
      </c>
      <c r="AH2039" t="str">
        <f>IF(IFERROR(_xlfn.XLOOKUP(B2039,'Detalle custodia'!B:B,'Detalle custodia'!O:O),"")="custodia","Completo","")</f>
        <v/>
      </c>
    </row>
    <row r="2040" spans="1:34" x14ac:dyDescent="0.35">
      <c r="A2040" t="s">
        <v>224</v>
      </c>
      <c r="B2040">
        <v>6265363</v>
      </c>
      <c r="C2040" t="s">
        <v>129</v>
      </c>
      <c r="D2040" t="s">
        <v>3386</v>
      </c>
      <c r="E2040" t="s">
        <v>310</v>
      </c>
      <c r="F2040" t="s">
        <v>133</v>
      </c>
      <c r="G2040" t="s">
        <v>192</v>
      </c>
      <c r="H2040" s="16">
        <v>45839</v>
      </c>
      <c r="I2040" s="16">
        <v>45869</v>
      </c>
      <c r="J2040" t="s">
        <v>3476</v>
      </c>
      <c r="K2040">
        <v>1213130</v>
      </c>
      <c r="L2040" t="s">
        <v>389</v>
      </c>
      <c r="O2040">
        <v>10014612</v>
      </c>
      <c r="P2040" t="s">
        <v>224</v>
      </c>
      <c r="Q2040">
        <v>31122.45</v>
      </c>
      <c r="R2040" t="s">
        <v>343</v>
      </c>
      <c r="S2040" t="s">
        <v>3901</v>
      </c>
      <c r="T2040">
        <v>11237949</v>
      </c>
      <c r="U2040" s="16">
        <v>45049</v>
      </c>
      <c r="V2040" s="16">
        <v>45839</v>
      </c>
      <c r="W2040" s="16">
        <v>45835</v>
      </c>
      <c r="X2040">
        <v>31122.45</v>
      </c>
      <c r="Y2040">
        <v>1290900</v>
      </c>
      <c r="Z2040" t="s">
        <v>1568</v>
      </c>
      <c r="AA2040" t="s">
        <v>245</v>
      </c>
      <c r="AB2040" t="s">
        <v>121</v>
      </c>
      <c r="AC2040" t="s">
        <v>255</v>
      </c>
      <c r="AD2040" t="s">
        <v>135</v>
      </c>
      <c r="AF2040" t="str">
        <f>IF(AH2040="Completo","Completo",IF(IF(B2040&gt;0,_xlfn.XLOOKUP(B2040,'Detalle reservas completas fesa'!K:K,'Detalle reservas completas fesa'!Q:Q,_xlfn.XLOOKUP(B2040,'MB25'!L:L,'MB25'!Q:Q,"Incompleto")),"")="PENDIENTE","Incompleto",IF(B2040&gt;0,_xlfn.XLOOKUP(B2040,'Detalle reservas completas fesa'!K:K,'Detalle reservas completas fesa'!Q:Q,IF(AD2040="SIN MATERIAL","Completo",IF(AD2040="COMPLETO","Completo","Incompleto"))))))</f>
        <v>Incompleto</v>
      </c>
      <c r="AG2040">
        <f>IF(B2040&gt;0,_xlfn.XLOOKUP(B2040,IW49BLTOTAL!A:A,IW49BLTOTAL!H:H),"")</f>
        <v>12</v>
      </c>
      <c r="AH2040" t="str">
        <f>IF(IFERROR(_xlfn.XLOOKUP(B2040,'Detalle custodia'!B:B,'Detalle custodia'!O:O),"")="custodia","Completo","")</f>
        <v/>
      </c>
    </row>
    <row r="2041" spans="1:34" x14ac:dyDescent="0.35">
      <c r="A2041" t="s">
        <v>324</v>
      </c>
      <c r="B2041">
        <v>6265357</v>
      </c>
      <c r="C2041" t="s">
        <v>138</v>
      </c>
      <c r="D2041" t="s">
        <v>632</v>
      </c>
      <c r="E2041" t="s">
        <v>310</v>
      </c>
      <c r="F2041" t="s">
        <v>125</v>
      </c>
      <c r="G2041" t="s">
        <v>127</v>
      </c>
      <c r="H2041" s="16">
        <v>45869</v>
      </c>
      <c r="I2041" s="16">
        <v>45869</v>
      </c>
      <c r="J2041" t="s">
        <v>856</v>
      </c>
      <c r="K2041">
        <v>1216100</v>
      </c>
      <c r="L2041" t="s">
        <v>325</v>
      </c>
      <c r="O2041">
        <v>10014726</v>
      </c>
      <c r="P2041" t="s">
        <v>412</v>
      </c>
      <c r="Q2041">
        <v>0</v>
      </c>
      <c r="R2041" t="s">
        <v>342</v>
      </c>
      <c r="S2041" t="s">
        <v>3891</v>
      </c>
      <c r="T2041">
        <v>11205750</v>
      </c>
      <c r="U2041" s="16">
        <v>45049</v>
      </c>
      <c r="V2041" s="16">
        <v>45869</v>
      </c>
      <c r="W2041" s="16">
        <v>45848</v>
      </c>
      <c r="X2041">
        <v>0</v>
      </c>
      <c r="Y2041">
        <v>1290900</v>
      </c>
      <c r="Z2041" t="s">
        <v>1568</v>
      </c>
      <c r="AA2041" t="s">
        <v>249</v>
      </c>
      <c r="AB2041" t="s">
        <v>121</v>
      </c>
      <c r="AC2041" t="s">
        <v>255</v>
      </c>
      <c r="AD2041" t="s">
        <v>122</v>
      </c>
      <c r="AF2041" t="str">
        <f>IF(AH2041="Completo","Completo",IF(IF(B2041&gt;0,_xlfn.XLOOKUP(B2041,'Detalle reservas completas fesa'!K:K,'Detalle reservas completas fesa'!Q:Q,_xlfn.XLOOKUP(B2041,'MB25'!L:L,'MB25'!Q:Q,"Incompleto")),"")="PENDIENTE","Incompleto",IF(B2041&gt;0,_xlfn.XLOOKUP(B2041,'Detalle reservas completas fesa'!K:K,'Detalle reservas completas fesa'!Q:Q,IF(AD2041="SIN MATERIAL","Completo",IF(AD2041="COMPLETO","Completo","Incompleto"))))))</f>
        <v>Completo</v>
      </c>
      <c r="AG2041">
        <f>IF(B2041&gt;0,_xlfn.XLOOKUP(B2041,IW49BLTOTAL!A:A,IW49BLTOTAL!H:H),"")</f>
        <v>16</v>
      </c>
      <c r="AH2041" t="str">
        <f>IF(IFERROR(_xlfn.XLOOKUP(B2041,'Detalle custodia'!B:B,'Detalle custodia'!O:O),"")="custodia","Completo","")</f>
        <v/>
      </c>
    </row>
    <row r="2042" spans="1:34" x14ac:dyDescent="0.35">
      <c r="A2042" t="s">
        <v>324</v>
      </c>
      <c r="B2042">
        <v>6265356</v>
      </c>
      <c r="C2042" t="s">
        <v>138</v>
      </c>
      <c r="D2042" t="s">
        <v>633</v>
      </c>
      <c r="E2042" t="s">
        <v>310</v>
      </c>
      <c r="F2042" t="s">
        <v>125</v>
      </c>
      <c r="G2042" t="s">
        <v>127</v>
      </c>
      <c r="H2042" s="16">
        <v>45869</v>
      </c>
      <c r="I2042" s="16">
        <v>45869</v>
      </c>
      <c r="J2042" t="s">
        <v>856</v>
      </c>
      <c r="K2042">
        <v>1216100</v>
      </c>
      <c r="L2042" t="s">
        <v>325</v>
      </c>
      <c r="O2042">
        <v>10014726</v>
      </c>
      <c r="P2042" t="s">
        <v>412</v>
      </c>
      <c r="Q2042">
        <v>0</v>
      </c>
      <c r="R2042" t="s">
        <v>342</v>
      </c>
      <c r="S2042" t="s">
        <v>3891</v>
      </c>
      <c r="T2042">
        <v>11205749</v>
      </c>
      <c r="U2042" s="16">
        <v>45049</v>
      </c>
      <c r="V2042" s="16">
        <v>45869</v>
      </c>
      <c r="W2042" s="16">
        <v>45848</v>
      </c>
      <c r="X2042">
        <v>0</v>
      </c>
      <c r="Y2042">
        <v>1290900</v>
      </c>
      <c r="Z2042" t="s">
        <v>1568</v>
      </c>
      <c r="AA2042" t="s">
        <v>249</v>
      </c>
      <c r="AB2042" t="s">
        <v>121</v>
      </c>
      <c r="AC2042" t="s">
        <v>255</v>
      </c>
      <c r="AD2042" t="s">
        <v>122</v>
      </c>
      <c r="AF2042" t="str">
        <f>IF(AH2042="Completo","Completo",IF(IF(B2042&gt;0,_xlfn.XLOOKUP(B2042,'Detalle reservas completas fesa'!K:K,'Detalle reservas completas fesa'!Q:Q,_xlfn.XLOOKUP(B2042,'MB25'!L:L,'MB25'!Q:Q,"Incompleto")),"")="PENDIENTE","Incompleto",IF(B2042&gt;0,_xlfn.XLOOKUP(B2042,'Detalle reservas completas fesa'!K:K,'Detalle reservas completas fesa'!Q:Q,IF(AD2042="SIN MATERIAL","Completo",IF(AD2042="COMPLETO","Completo","Incompleto"))))))</f>
        <v>Completo</v>
      </c>
      <c r="AG2042">
        <f>IF(B2042&gt;0,_xlfn.XLOOKUP(B2042,IW49BLTOTAL!A:A,IW49BLTOTAL!H:H),"")</f>
        <v>16</v>
      </c>
      <c r="AH2042" t="str">
        <f>IF(IFERROR(_xlfn.XLOOKUP(B2042,'Detalle custodia'!B:B,'Detalle custodia'!O:O),"")="custodia","Completo","")</f>
        <v/>
      </c>
    </row>
    <row r="2043" spans="1:34" x14ac:dyDescent="0.35">
      <c r="A2043" t="s">
        <v>403</v>
      </c>
      <c r="B2043">
        <v>6263805</v>
      </c>
      <c r="C2043" t="s">
        <v>129</v>
      </c>
      <c r="D2043" t="s">
        <v>634</v>
      </c>
      <c r="E2043" t="s">
        <v>348</v>
      </c>
      <c r="F2043" t="s">
        <v>133</v>
      </c>
      <c r="G2043" t="s">
        <v>475</v>
      </c>
      <c r="H2043" s="16">
        <v>45809</v>
      </c>
      <c r="I2043" s="16">
        <v>45809</v>
      </c>
      <c r="J2043" t="s">
        <v>856</v>
      </c>
      <c r="K2043">
        <v>1213130</v>
      </c>
      <c r="L2043" t="s">
        <v>404</v>
      </c>
      <c r="O2043">
        <v>10014622</v>
      </c>
      <c r="P2043" t="s">
        <v>403</v>
      </c>
      <c r="Q2043">
        <v>0</v>
      </c>
      <c r="R2043" t="s">
        <v>343</v>
      </c>
      <c r="S2043" t="s">
        <v>343</v>
      </c>
      <c r="T2043">
        <v>11236868</v>
      </c>
      <c r="U2043" s="16">
        <v>45047</v>
      </c>
      <c r="V2043" s="16">
        <v>45809</v>
      </c>
      <c r="W2043" s="16">
        <v>45749</v>
      </c>
      <c r="X2043">
        <v>0</v>
      </c>
      <c r="Y2043">
        <v>1290900</v>
      </c>
      <c r="Z2043" t="s">
        <v>1568</v>
      </c>
      <c r="AA2043" t="s">
        <v>245</v>
      </c>
      <c r="AB2043" t="s">
        <v>121</v>
      </c>
      <c r="AC2043" t="s">
        <v>255</v>
      </c>
      <c r="AD2043" t="s">
        <v>141</v>
      </c>
      <c r="AF2043" t="str">
        <f>IF(AH2043="Completo","Completo",IF(IF(B2043&gt;0,_xlfn.XLOOKUP(B2043,'Detalle reservas completas fesa'!K:K,'Detalle reservas completas fesa'!Q:Q,_xlfn.XLOOKUP(B2043,'MB25'!L:L,'MB25'!Q:Q,"Incompleto")),"")="PENDIENTE","Incompleto",IF(B2043&gt;0,_xlfn.XLOOKUP(B2043,'Detalle reservas completas fesa'!K:K,'Detalle reservas completas fesa'!Q:Q,IF(AD2043="SIN MATERIAL","Completo",IF(AD2043="COMPLETO","Completo","Incompleto"))))))</f>
        <v>Incompleto</v>
      </c>
      <c r="AG2043">
        <f>IF(B2043&gt;0,_xlfn.XLOOKUP(B2043,IW49BLTOTAL!A:A,IW49BLTOTAL!H:H),"")</f>
        <v>12</v>
      </c>
      <c r="AH2043" t="str">
        <f>IF(IFERROR(_xlfn.XLOOKUP(B2043,'Detalle custodia'!B:B,'Detalle custodia'!O:O),"")="custodia","Completo","")</f>
        <v/>
      </c>
    </row>
    <row r="2044" spans="1:34" x14ac:dyDescent="0.35">
      <c r="A2044" t="s">
        <v>224</v>
      </c>
      <c r="B2044">
        <v>6263773</v>
      </c>
      <c r="C2044" t="s">
        <v>129</v>
      </c>
      <c r="D2044" t="s">
        <v>634</v>
      </c>
      <c r="E2044" t="s">
        <v>348</v>
      </c>
      <c r="F2044" t="s">
        <v>133</v>
      </c>
      <c r="G2044" t="s">
        <v>475</v>
      </c>
      <c r="H2044" s="16">
        <v>45809</v>
      </c>
      <c r="I2044" s="16">
        <v>45809</v>
      </c>
      <c r="J2044" t="s">
        <v>856</v>
      </c>
      <c r="K2044">
        <v>1213130</v>
      </c>
      <c r="L2044" t="s">
        <v>389</v>
      </c>
      <c r="O2044">
        <v>10014612</v>
      </c>
      <c r="P2044" t="s">
        <v>224</v>
      </c>
      <c r="Q2044">
        <v>0</v>
      </c>
      <c r="R2044" t="s">
        <v>343</v>
      </c>
      <c r="S2044" t="s">
        <v>3901</v>
      </c>
      <c r="T2044">
        <v>11236843</v>
      </c>
      <c r="U2044" s="16">
        <v>45047</v>
      </c>
      <c r="V2044" s="16">
        <v>45809</v>
      </c>
      <c r="W2044" s="16">
        <v>45835</v>
      </c>
      <c r="X2044">
        <v>0</v>
      </c>
      <c r="Y2044">
        <v>1290900</v>
      </c>
      <c r="Z2044" t="s">
        <v>1568</v>
      </c>
      <c r="AA2044" t="s">
        <v>245</v>
      </c>
      <c r="AB2044" t="s">
        <v>121</v>
      </c>
      <c r="AC2044" t="s">
        <v>255</v>
      </c>
      <c r="AD2044" t="s">
        <v>141</v>
      </c>
      <c r="AF2044" t="str">
        <f>IF(AH2044="Completo","Completo",IF(IF(B2044&gt;0,_xlfn.XLOOKUP(B2044,'Detalle reservas completas fesa'!K:K,'Detalle reservas completas fesa'!Q:Q,_xlfn.XLOOKUP(B2044,'MB25'!L:L,'MB25'!Q:Q,"Incompleto")),"")="PENDIENTE","Incompleto",IF(B2044&gt;0,_xlfn.XLOOKUP(B2044,'Detalle reservas completas fesa'!K:K,'Detalle reservas completas fesa'!Q:Q,IF(AD2044="SIN MATERIAL","Completo",IF(AD2044="COMPLETO","Completo","Incompleto"))))))</f>
        <v>Incompleto</v>
      </c>
      <c r="AG2044">
        <f>IF(B2044&gt;0,_xlfn.XLOOKUP(B2044,IW49BLTOTAL!A:A,IW49BLTOTAL!H:H),"")</f>
        <v>12</v>
      </c>
      <c r="AH2044" t="str">
        <f>IF(IFERROR(_xlfn.XLOOKUP(B2044,'Detalle custodia'!B:B,'Detalle custodia'!O:O),"")="custodia","Completo","")</f>
        <v/>
      </c>
    </row>
    <row r="2045" spans="1:34" x14ac:dyDescent="0.35">
      <c r="A2045" t="s">
        <v>158</v>
      </c>
      <c r="B2045">
        <v>6263694</v>
      </c>
      <c r="C2045" t="s">
        <v>129</v>
      </c>
      <c r="D2045" t="s">
        <v>634</v>
      </c>
      <c r="E2045" t="s">
        <v>348</v>
      </c>
      <c r="F2045" t="s">
        <v>133</v>
      </c>
      <c r="G2045" t="s">
        <v>475</v>
      </c>
      <c r="H2045" s="16">
        <v>45809</v>
      </c>
      <c r="I2045" s="16">
        <v>45809</v>
      </c>
      <c r="J2045" t="s">
        <v>856</v>
      </c>
      <c r="K2045">
        <v>1213130</v>
      </c>
      <c r="L2045" t="s">
        <v>397</v>
      </c>
      <c r="O2045">
        <v>10014604</v>
      </c>
      <c r="P2045" t="s">
        <v>158</v>
      </c>
      <c r="Q2045">
        <v>0</v>
      </c>
      <c r="R2045" t="s">
        <v>343</v>
      </c>
      <c r="S2045" t="s">
        <v>3901</v>
      </c>
      <c r="T2045">
        <v>11236834</v>
      </c>
      <c r="U2045" s="16">
        <v>45047</v>
      </c>
      <c r="V2045" s="16">
        <v>45809</v>
      </c>
      <c r="W2045" s="16">
        <v>45835</v>
      </c>
      <c r="X2045">
        <v>0</v>
      </c>
      <c r="Y2045">
        <v>1290900</v>
      </c>
      <c r="Z2045" t="s">
        <v>1568</v>
      </c>
      <c r="AA2045" t="s">
        <v>245</v>
      </c>
      <c r="AB2045" t="s">
        <v>121</v>
      </c>
      <c r="AC2045" t="s">
        <v>255</v>
      </c>
      <c r="AD2045" t="s">
        <v>141</v>
      </c>
      <c r="AF2045" t="str">
        <f>IF(AH2045="Completo","Completo",IF(IF(B2045&gt;0,_xlfn.XLOOKUP(B2045,'Detalle reservas completas fesa'!K:K,'Detalle reservas completas fesa'!Q:Q,_xlfn.XLOOKUP(B2045,'MB25'!L:L,'MB25'!Q:Q,"Incompleto")),"")="PENDIENTE","Incompleto",IF(B2045&gt;0,_xlfn.XLOOKUP(B2045,'Detalle reservas completas fesa'!K:K,'Detalle reservas completas fesa'!Q:Q,IF(AD2045="SIN MATERIAL","Completo",IF(AD2045="COMPLETO","Completo","Incompleto"))))))</f>
        <v>Incompleto</v>
      </c>
      <c r="AG2045">
        <f>IF(B2045&gt;0,_xlfn.XLOOKUP(B2045,IW49BLTOTAL!A:A,IW49BLTOTAL!H:H),"")</f>
        <v>12</v>
      </c>
      <c r="AH2045" t="str">
        <f>IF(IFERROR(_xlfn.XLOOKUP(B2045,'Detalle custodia'!B:B,'Detalle custodia'!O:O),"")="custodia","Completo","")</f>
        <v/>
      </c>
    </row>
    <row r="2046" spans="1:34" x14ac:dyDescent="0.35">
      <c r="A2046" t="s">
        <v>201</v>
      </c>
      <c r="B2046">
        <v>6263683</v>
      </c>
      <c r="C2046" t="s">
        <v>129</v>
      </c>
      <c r="D2046" t="s">
        <v>634</v>
      </c>
      <c r="E2046" t="s">
        <v>348</v>
      </c>
      <c r="F2046" t="s">
        <v>133</v>
      </c>
      <c r="G2046" t="s">
        <v>475</v>
      </c>
      <c r="H2046" s="16">
        <v>45809</v>
      </c>
      <c r="I2046" s="16">
        <v>45809</v>
      </c>
      <c r="J2046" t="s">
        <v>856</v>
      </c>
      <c r="K2046">
        <v>1213130</v>
      </c>
      <c r="L2046" t="s">
        <v>334</v>
      </c>
      <c r="O2046">
        <v>10014602</v>
      </c>
      <c r="P2046" t="s">
        <v>201</v>
      </c>
      <c r="Q2046">
        <v>0</v>
      </c>
      <c r="R2046" t="s">
        <v>343</v>
      </c>
      <c r="S2046" t="s">
        <v>3901</v>
      </c>
      <c r="T2046">
        <v>11236829</v>
      </c>
      <c r="U2046" s="16">
        <v>45047</v>
      </c>
      <c r="V2046" s="16">
        <v>45809</v>
      </c>
      <c r="W2046" s="16">
        <v>45835</v>
      </c>
      <c r="X2046">
        <v>0</v>
      </c>
      <c r="Y2046">
        <v>1290900</v>
      </c>
      <c r="Z2046" t="s">
        <v>1568</v>
      </c>
      <c r="AA2046" t="s">
        <v>245</v>
      </c>
      <c r="AB2046" t="s">
        <v>121</v>
      </c>
      <c r="AC2046" t="s">
        <v>255</v>
      </c>
      <c r="AD2046" t="s">
        <v>141</v>
      </c>
      <c r="AF2046" t="str">
        <f>IF(AH2046="Completo","Completo",IF(IF(B2046&gt;0,_xlfn.XLOOKUP(B2046,'Detalle reservas completas fesa'!K:K,'Detalle reservas completas fesa'!Q:Q,_xlfn.XLOOKUP(B2046,'MB25'!L:L,'MB25'!Q:Q,"Incompleto")),"")="PENDIENTE","Incompleto",IF(B2046&gt;0,_xlfn.XLOOKUP(B2046,'Detalle reservas completas fesa'!K:K,'Detalle reservas completas fesa'!Q:Q,IF(AD2046="SIN MATERIAL","Completo",IF(AD2046="COMPLETO","Completo","Incompleto"))))))</f>
        <v>Incompleto</v>
      </c>
      <c r="AG2046">
        <f>IF(B2046&gt;0,_xlfn.XLOOKUP(B2046,IW49BLTOTAL!A:A,IW49BLTOTAL!H:H),"")</f>
        <v>12</v>
      </c>
      <c r="AH2046" t="str">
        <f>IF(IFERROR(_xlfn.XLOOKUP(B2046,'Detalle custodia'!B:B,'Detalle custodia'!O:O),"")="custodia","Completo","")</f>
        <v/>
      </c>
    </row>
    <row r="2047" spans="1:34" x14ac:dyDescent="0.35">
      <c r="A2047" t="s">
        <v>223</v>
      </c>
      <c r="B2047">
        <v>6263083</v>
      </c>
      <c r="C2047" t="s">
        <v>129</v>
      </c>
      <c r="D2047" t="s">
        <v>586</v>
      </c>
      <c r="E2047" t="s">
        <v>310</v>
      </c>
      <c r="F2047" t="s">
        <v>259</v>
      </c>
      <c r="G2047" t="s">
        <v>192</v>
      </c>
      <c r="H2047" s="16">
        <v>45809</v>
      </c>
      <c r="I2047" s="16">
        <v>45809</v>
      </c>
      <c r="J2047" t="s">
        <v>1102</v>
      </c>
      <c r="K2047">
        <v>1213130</v>
      </c>
      <c r="L2047" t="s">
        <v>303</v>
      </c>
      <c r="O2047">
        <v>10014613</v>
      </c>
      <c r="P2047" t="s">
        <v>223</v>
      </c>
      <c r="Q2047">
        <v>32140.62</v>
      </c>
      <c r="R2047" t="s">
        <v>343</v>
      </c>
      <c r="S2047" t="s">
        <v>343</v>
      </c>
      <c r="T2047">
        <v>11236062</v>
      </c>
      <c r="U2047" s="16">
        <v>45046</v>
      </c>
      <c r="V2047" s="16">
        <v>45809</v>
      </c>
      <c r="W2047" s="16">
        <v>45798</v>
      </c>
      <c r="X2047">
        <v>32140.62</v>
      </c>
      <c r="Y2047">
        <v>1290900</v>
      </c>
      <c r="Z2047" t="s">
        <v>1568</v>
      </c>
      <c r="AA2047" t="s">
        <v>245</v>
      </c>
      <c r="AB2047" t="s">
        <v>121</v>
      </c>
      <c r="AC2047" t="s">
        <v>255</v>
      </c>
      <c r="AD2047" t="s">
        <v>135</v>
      </c>
      <c r="AF2047" t="str">
        <f>IF(AH2047="Completo","Completo",IF(IF(B2047&gt;0,_xlfn.XLOOKUP(B2047,'Detalle reservas completas fesa'!K:K,'Detalle reservas completas fesa'!Q:Q,_xlfn.XLOOKUP(B2047,'MB25'!L:L,'MB25'!Q:Q,"Incompleto")),"")="PENDIENTE","Incompleto",IF(B2047&gt;0,_xlfn.XLOOKUP(B2047,'Detalle reservas completas fesa'!K:K,'Detalle reservas completas fesa'!Q:Q,IF(AD2047="SIN MATERIAL","Completo",IF(AD2047="COMPLETO","Completo","Incompleto"))))))</f>
        <v>Incompleto</v>
      </c>
      <c r="AG2047">
        <f>IF(B2047&gt;0,_xlfn.XLOOKUP(B2047,IW49BLTOTAL!A:A,IW49BLTOTAL!H:H),"")</f>
        <v>20</v>
      </c>
      <c r="AH2047" t="str">
        <f>IF(IFERROR(_xlfn.XLOOKUP(B2047,'Detalle custodia'!B:B,'Detalle custodia'!O:O),"")="custodia","Completo","")</f>
        <v/>
      </c>
    </row>
    <row r="2048" spans="1:34" x14ac:dyDescent="0.35">
      <c r="A2048" t="s">
        <v>318</v>
      </c>
      <c r="B2048">
        <v>6262799</v>
      </c>
      <c r="C2048" t="s">
        <v>129</v>
      </c>
      <c r="D2048" t="s">
        <v>635</v>
      </c>
      <c r="E2048" t="s">
        <v>310</v>
      </c>
      <c r="F2048" t="s">
        <v>133</v>
      </c>
      <c r="G2048" t="s">
        <v>147</v>
      </c>
      <c r="H2048" s="16">
        <v>45809</v>
      </c>
      <c r="I2048" s="16">
        <v>45809</v>
      </c>
      <c r="J2048" t="s">
        <v>856</v>
      </c>
      <c r="K2048">
        <v>1215152</v>
      </c>
      <c r="L2048" t="s">
        <v>319</v>
      </c>
      <c r="O2048">
        <v>10014631</v>
      </c>
      <c r="P2048" t="s">
        <v>318</v>
      </c>
      <c r="Q2048">
        <v>0</v>
      </c>
      <c r="R2048" t="s">
        <v>343</v>
      </c>
      <c r="S2048" t="s">
        <v>343</v>
      </c>
      <c r="T2048">
        <v>11229981</v>
      </c>
      <c r="U2048" s="16">
        <v>45044</v>
      </c>
      <c r="V2048" s="16">
        <v>45809</v>
      </c>
      <c r="W2048" s="16">
        <v>45776</v>
      </c>
      <c r="X2048">
        <v>0</v>
      </c>
      <c r="Y2048">
        <v>1290900</v>
      </c>
      <c r="Z2048" t="s">
        <v>1568</v>
      </c>
      <c r="AA2048" t="s">
        <v>246</v>
      </c>
      <c r="AB2048" t="s">
        <v>121</v>
      </c>
      <c r="AC2048" t="s">
        <v>255</v>
      </c>
      <c r="AD2048" t="s">
        <v>141</v>
      </c>
      <c r="AF2048" t="str">
        <f>IF(AH2048="Completo","Completo",IF(IF(B2048&gt;0,_xlfn.XLOOKUP(B2048,'Detalle reservas completas fesa'!K:K,'Detalle reservas completas fesa'!Q:Q,_xlfn.XLOOKUP(B2048,'MB25'!L:L,'MB25'!Q:Q,"Incompleto")),"")="PENDIENTE","Incompleto",IF(B2048&gt;0,_xlfn.XLOOKUP(B2048,'Detalle reservas completas fesa'!K:K,'Detalle reservas completas fesa'!Q:Q,IF(AD2048="SIN MATERIAL","Completo",IF(AD2048="COMPLETO","Completo","Incompleto"))))))</f>
        <v>Incompleto</v>
      </c>
      <c r="AG2048">
        <f>IF(B2048&gt;0,_xlfn.XLOOKUP(B2048,IW49BLTOTAL!A:A,IW49BLTOTAL!H:H),"")</f>
        <v>1</v>
      </c>
      <c r="AH2048" t="str">
        <f>IF(IFERROR(_xlfn.XLOOKUP(B2048,'Detalle custodia'!B:B,'Detalle custodia'!O:O),"")="custodia","Completo","")</f>
        <v/>
      </c>
    </row>
    <row r="2049" spans="1:34" x14ac:dyDescent="0.35">
      <c r="A2049" t="s">
        <v>257</v>
      </c>
      <c r="B2049">
        <v>6262782</v>
      </c>
      <c r="C2049" t="s">
        <v>138</v>
      </c>
      <c r="D2049" t="s">
        <v>636</v>
      </c>
      <c r="E2049" t="s">
        <v>310</v>
      </c>
      <c r="F2049" t="s">
        <v>125</v>
      </c>
      <c r="G2049" t="s">
        <v>127</v>
      </c>
      <c r="H2049" s="16">
        <v>45838</v>
      </c>
      <c r="I2049" s="16">
        <v>45838</v>
      </c>
      <c r="J2049" t="s">
        <v>856</v>
      </c>
      <c r="K2049">
        <v>1216100</v>
      </c>
      <c r="L2049" t="s">
        <v>258</v>
      </c>
      <c r="O2049">
        <v>10014708</v>
      </c>
      <c r="P2049" t="s">
        <v>417</v>
      </c>
      <c r="Q2049">
        <v>0</v>
      </c>
      <c r="R2049" t="s">
        <v>342</v>
      </c>
      <c r="S2049" t="s">
        <v>3891</v>
      </c>
      <c r="T2049">
        <v>11212646</v>
      </c>
      <c r="U2049" s="16">
        <v>45044</v>
      </c>
      <c r="V2049" s="16">
        <v>45838</v>
      </c>
      <c r="W2049" s="16">
        <v>45816</v>
      </c>
      <c r="X2049">
        <v>0</v>
      </c>
      <c r="Y2049">
        <v>1290900</v>
      </c>
      <c r="Z2049" t="s">
        <v>1568</v>
      </c>
      <c r="AA2049" t="s">
        <v>249</v>
      </c>
      <c r="AB2049" t="s">
        <v>121</v>
      </c>
      <c r="AC2049" t="s">
        <v>255</v>
      </c>
      <c r="AD2049" t="s">
        <v>122</v>
      </c>
      <c r="AF2049" t="str">
        <f>IF(AH2049="Completo","Completo",IF(IF(B2049&gt;0,_xlfn.XLOOKUP(B2049,'Detalle reservas completas fesa'!K:K,'Detalle reservas completas fesa'!Q:Q,_xlfn.XLOOKUP(B2049,'MB25'!L:L,'MB25'!Q:Q,"Incompleto")),"")="PENDIENTE","Incompleto",IF(B2049&gt;0,_xlfn.XLOOKUP(B2049,'Detalle reservas completas fesa'!K:K,'Detalle reservas completas fesa'!Q:Q,IF(AD2049="SIN MATERIAL","Completo",IF(AD2049="COMPLETO","Completo","Incompleto"))))))</f>
        <v>Completo</v>
      </c>
      <c r="AG2049">
        <f>IF(B2049&gt;0,_xlfn.XLOOKUP(B2049,IW49BLTOTAL!A:A,IW49BLTOTAL!H:H),"")</f>
        <v>8</v>
      </c>
      <c r="AH2049" t="str">
        <f>IF(IFERROR(_xlfn.XLOOKUP(B2049,'Detalle custodia'!B:B,'Detalle custodia'!O:O),"")="custodia","Completo","")</f>
        <v/>
      </c>
    </row>
    <row r="2050" spans="1:34" x14ac:dyDescent="0.35">
      <c r="A2050" t="s">
        <v>238</v>
      </c>
      <c r="B2050">
        <v>6262625</v>
      </c>
      <c r="C2050" t="s">
        <v>129</v>
      </c>
      <c r="D2050" t="s">
        <v>637</v>
      </c>
      <c r="E2050" t="s">
        <v>310</v>
      </c>
      <c r="F2050" t="s">
        <v>133</v>
      </c>
      <c r="G2050" t="s">
        <v>147</v>
      </c>
      <c r="H2050" s="16">
        <v>45809</v>
      </c>
      <c r="I2050" s="16">
        <v>45809</v>
      </c>
      <c r="J2050" t="s">
        <v>856</v>
      </c>
      <c r="K2050">
        <v>1215152</v>
      </c>
      <c r="L2050" t="s">
        <v>281</v>
      </c>
      <c r="O2050">
        <v>10014628</v>
      </c>
      <c r="P2050" t="s">
        <v>238</v>
      </c>
      <c r="Q2050">
        <v>0</v>
      </c>
      <c r="R2050" t="s">
        <v>343</v>
      </c>
      <c r="S2050" t="s">
        <v>343</v>
      </c>
      <c r="T2050">
        <v>11224423</v>
      </c>
      <c r="U2050" s="16">
        <v>45044</v>
      </c>
      <c r="V2050" s="16">
        <v>45809</v>
      </c>
      <c r="W2050" s="16">
        <v>45776</v>
      </c>
      <c r="X2050">
        <v>0</v>
      </c>
      <c r="Y2050">
        <v>1290900</v>
      </c>
      <c r="Z2050" t="s">
        <v>1568</v>
      </c>
      <c r="AA2050" t="s">
        <v>246</v>
      </c>
      <c r="AB2050" t="s">
        <v>121</v>
      </c>
      <c r="AC2050" t="s">
        <v>255</v>
      </c>
      <c r="AD2050" t="s">
        <v>141</v>
      </c>
      <c r="AF2050" t="str">
        <f>IF(AH2050="Completo","Completo",IF(IF(B2050&gt;0,_xlfn.XLOOKUP(B2050,'Detalle reservas completas fesa'!K:K,'Detalle reservas completas fesa'!Q:Q,_xlfn.XLOOKUP(B2050,'MB25'!L:L,'MB25'!Q:Q,"Incompleto")),"")="PENDIENTE","Incompleto",IF(B2050&gt;0,_xlfn.XLOOKUP(B2050,'Detalle reservas completas fesa'!K:K,'Detalle reservas completas fesa'!Q:Q,IF(AD2050="SIN MATERIAL","Completo",IF(AD2050="COMPLETO","Completo","Incompleto"))))))</f>
        <v>Incompleto</v>
      </c>
      <c r="AH2050" t="str">
        <f>IF(IFERROR(_xlfn.XLOOKUP(B2050,'Detalle custodia'!B:B,'Detalle custodia'!O:O),"")="custodia","Completo","")</f>
        <v/>
      </c>
    </row>
    <row r="2051" spans="1:34" x14ac:dyDescent="0.35">
      <c r="A2051" t="s">
        <v>177</v>
      </c>
      <c r="B2051">
        <v>6262273</v>
      </c>
      <c r="C2051" t="s">
        <v>129</v>
      </c>
      <c r="D2051" t="s">
        <v>638</v>
      </c>
      <c r="E2051" t="s">
        <v>310</v>
      </c>
      <c r="F2051" t="s">
        <v>133</v>
      </c>
      <c r="G2051" t="s">
        <v>147</v>
      </c>
      <c r="H2051" s="16">
        <v>45809</v>
      </c>
      <c r="I2051" s="16">
        <v>45809</v>
      </c>
      <c r="J2051" t="s">
        <v>856</v>
      </c>
      <c r="K2051">
        <v>1215150</v>
      </c>
      <c r="L2051" t="s">
        <v>278</v>
      </c>
      <c r="O2051">
        <v>10014634</v>
      </c>
      <c r="P2051" t="s">
        <v>177</v>
      </c>
      <c r="Q2051">
        <v>0</v>
      </c>
      <c r="R2051" t="s">
        <v>343</v>
      </c>
      <c r="S2051" t="s">
        <v>343</v>
      </c>
      <c r="T2051">
        <v>11227210</v>
      </c>
      <c r="U2051" s="16">
        <v>45043</v>
      </c>
      <c r="V2051" s="16">
        <v>45809</v>
      </c>
      <c r="W2051" s="16">
        <v>45776</v>
      </c>
      <c r="X2051">
        <v>0</v>
      </c>
      <c r="Y2051">
        <v>1290900</v>
      </c>
      <c r="Z2051" t="s">
        <v>1568</v>
      </c>
      <c r="AA2051" t="s">
        <v>246</v>
      </c>
      <c r="AB2051" t="s">
        <v>121</v>
      </c>
      <c r="AC2051" t="s">
        <v>255</v>
      </c>
      <c r="AD2051" t="s">
        <v>141</v>
      </c>
      <c r="AF2051" t="str">
        <f>IF(AH2051="Completo","Completo",IF(IF(B2051&gt;0,_xlfn.XLOOKUP(B2051,'Detalle reservas completas fesa'!K:K,'Detalle reservas completas fesa'!Q:Q,_xlfn.XLOOKUP(B2051,'MB25'!L:L,'MB25'!Q:Q,"Incompleto")),"")="PENDIENTE","Incompleto",IF(B2051&gt;0,_xlfn.XLOOKUP(B2051,'Detalle reservas completas fesa'!K:K,'Detalle reservas completas fesa'!Q:Q,IF(AD2051="SIN MATERIAL","Completo",IF(AD2051="COMPLETO","Completo","Incompleto"))))))</f>
        <v>Incompleto</v>
      </c>
      <c r="AH2051" t="str">
        <f>IF(IFERROR(_xlfn.XLOOKUP(B2051,'Detalle custodia'!B:B,'Detalle custodia'!O:O),"")="custodia","Completo","")</f>
        <v/>
      </c>
    </row>
    <row r="2052" spans="1:34" x14ac:dyDescent="0.35">
      <c r="A2052" t="s">
        <v>240</v>
      </c>
      <c r="B2052">
        <v>6258104</v>
      </c>
      <c r="C2052" t="s">
        <v>129</v>
      </c>
      <c r="D2052" t="s">
        <v>639</v>
      </c>
      <c r="E2052" t="s">
        <v>310</v>
      </c>
      <c r="F2052" t="s">
        <v>259</v>
      </c>
      <c r="G2052" t="s">
        <v>192</v>
      </c>
      <c r="H2052" s="16">
        <v>45809</v>
      </c>
      <c r="I2052" s="16">
        <v>45809</v>
      </c>
      <c r="J2052" t="s">
        <v>1104</v>
      </c>
      <c r="K2052">
        <v>1213130</v>
      </c>
      <c r="L2052" t="s">
        <v>304</v>
      </c>
      <c r="O2052">
        <v>10014607</v>
      </c>
      <c r="P2052" t="s">
        <v>240</v>
      </c>
      <c r="Q2052">
        <v>6588.31</v>
      </c>
      <c r="R2052" t="s">
        <v>343</v>
      </c>
      <c r="S2052" t="s">
        <v>343</v>
      </c>
      <c r="T2052">
        <v>11219158</v>
      </c>
      <c r="U2052" s="16">
        <v>45036</v>
      </c>
      <c r="V2052" s="16">
        <v>45809</v>
      </c>
      <c r="W2052" s="16">
        <v>45798</v>
      </c>
      <c r="X2052">
        <v>6588.31</v>
      </c>
      <c r="Y2052">
        <v>1290900</v>
      </c>
      <c r="Z2052" t="s">
        <v>1568</v>
      </c>
      <c r="AA2052" t="s">
        <v>245</v>
      </c>
      <c r="AB2052" t="s">
        <v>121</v>
      </c>
      <c r="AC2052" t="s">
        <v>255</v>
      </c>
      <c r="AD2052" t="s">
        <v>135</v>
      </c>
      <c r="AF2052" t="str">
        <f>IF(AH2052="Completo","Completo",IF(IF(B2052&gt;0,_xlfn.XLOOKUP(B2052,'Detalle reservas completas fesa'!K:K,'Detalle reservas completas fesa'!Q:Q,_xlfn.XLOOKUP(B2052,'MB25'!L:L,'MB25'!Q:Q,"Incompleto")),"")="PENDIENTE","Incompleto",IF(B2052&gt;0,_xlfn.XLOOKUP(B2052,'Detalle reservas completas fesa'!K:K,'Detalle reservas completas fesa'!Q:Q,IF(AD2052="SIN MATERIAL","Completo",IF(AD2052="COMPLETO","Completo","Incompleto"))))))</f>
        <v>Incompleto</v>
      </c>
      <c r="AH2052" t="str">
        <f>IF(IFERROR(_xlfn.XLOOKUP(B2052,'Detalle custodia'!B:B,'Detalle custodia'!O:O),"")="custodia","Completo","")</f>
        <v/>
      </c>
    </row>
    <row r="2053" spans="1:34" x14ac:dyDescent="0.35">
      <c r="A2053" t="s">
        <v>216</v>
      </c>
      <c r="B2053">
        <v>6256894</v>
      </c>
      <c r="C2053" t="s">
        <v>129</v>
      </c>
      <c r="D2053" t="s">
        <v>640</v>
      </c>
      <c r="E2053" t="s">
        <v>310</v>
      </c>
      <c r="F2053" t="s">
        <v>402</v>
      </c>
      <c r="G2053" t="s">
        <v>147</v>
      </c>
      <c r="H2053" s="16">
        <v>45809</v>
      </c>
      <c r="I2053" s="16">
        <v>45809</v>
      </c>
      <c r="K2053">
        <v>1215154</v>
      </c>
      <c r="L2053" t="s">
        <v>282</v>
      </c>
      <c r="O2053">
        <v>10014642</v>
      </c>
      <c r="P2053" t="s">
        <v>216</v>
      </c>
      <c r="Q2053">
        <v>0</v>
      </c>
      <c r="R2053" t="s">
        <v>352</v>
      </c>
      <c r="S2053" t="s">
        <v>343</v>
      </c>
      <c r="T2053">
        <v>11228665</v>
      </c>
      <c r="U2053" s="16">
        <v>45033</v>
      </c>
      <c r="V2053" s="16">
        <v>45809</v>
      </c>
      <c r="W2053" s="16">
        <v>45776</v>
      </c>
      <c r="X2053">
        <v>0</v>
      </c>
      <c r="Y2053">
        <v>1290900</v>
      </c>
      <c r="Z2053" t="s">
        <v>1568</v>
      </c>
      <c r="AA2053" t="s">
        <v>246</v>
      </c>
      <c r="AB2053" t="s">
        <v>121</v>
      </c>
      <c r="AC2053" t="s">
        <v>255</v>
      </c>
      <c r="AD2053" t="s">
        <v>141</v>
      </c>
      <c r="AF2053" t="str">
        <f>IF(AH2053="Completo","Completo",IF(IF(B2053&gt;0,_xlfn.XLOOKUP(B2053,'Detalle reservas completas fesa'!K:K,'Detalle reservas completas fesa'!Q:Q,_xlfn.XLOOKUP(B2053,'MB25'!L:L,'MB25'!Q:Q,"Incompleto")),"")="PENDIENTE","Incompleto",IF(B2053&gt;0,_xlfn.XLOOKUP(B2053,'Detalle reservas completas fesa'!K:K,'Detalle reservas completas fesa'!Q:Q,IF(AD2053="SIN MATERIAL","Completo",IF(AD2053="COMPLETO","Completo","Incompleto"))))))</f>
        <v>Incompleto</v>
      </c>
      <c r="AH2053" t="str">
        <f>IF(IFERROR(_xlfn.XLOOKUP(B2053,'Detalle custodia'!B:B,'Detalle custodia'!O:O),"")="custodia","Completo","")</f>
        <v/>
      </c>
    </row>
    <row r="2054" spans="1:34" x14ac:dyDescent="0.35">
      <c r="A2054" t="s">
        <v>207</v>
      </c>
      <c r="B2054">
        <v>6256693</v>
      </c>
      <c r="C2054" t="s">
        <v>129</v>
      </c>
      <c r="D2054" t="s">
        <v>641</v>
      </c>
      <c r="E2054" t="s">
        <v>310</v>
      </c>
      <c r="F2054" t="s">
        <v>133</v>
      </c>
      <c r="G2054" t="s">
        <v>147</v>
      </c>
      <c r="H2054" s="16">
        <v>45809</v>
      </c>
      <c r="I2054" s="16">
        <v>45809</v>
      </c>
      <c r="J2054" t="s">
        <v>856</v>
      </c>
      <c r="K2054">
        <v>1213130</v>
      </c>
      <c r="L2054" t="s">
        <v>385</v>
      </c>
      <c r="O2054">
        <v>10014621</v>
      </c>
      <c r="P2054" t="s">
        <v>207</v>
      </c>
      <c r="Q2054">
        <v>0</v>
      </c>
      <c r="R2054" t="s">
        <v>352</v>
      </c>
      <c r="S2054" t="s">
        <v>3901</v>
      </c>
      <c r="T2054">
        <v>11227574</v>
      </c>
      <c r="U2054" s="16">
        <v>45033</v>
      </c>
      <c r="V2054" s="16">
        <v>45809</v>
      </c>
      <c r="W2054" s="16">
        <v>45821</v>
      </c>
      <c r="X2054">
        <v>0</v>
      </c>
      <c r="Y2054">
        <v>1290900</v>
      </c>
      <c r="Z2054" t="s">
        <v>1568</v>
      </c>
      <c r="AA2054" t="s">
        <v>245</v>
      </c>
      <c r="AB2054" t="s">
        <v>121</v>
      </c>
      <c r="AC2054" t="s">
        <v>255</v>
      </c>
      <c r="AD2054" t="s">
        <v>141</v>
      </c>
      <c r="AF2054" t="str">
        <f>IF(AH2054="Completo","Completo",IF(IF(B2054&gt;0,_xlfn.XLOOKUP(B2054,'Detalle reservas completas fesa'!K:K,'Detalle reservas completas fesa'!Q:Q,_xlfn.XLOOKUP(B2054,'MB25'!L:L,'MB25'!Q:Q,"Incompleto")),"")="PENDIENTE","Incompleto",IF(B2054&gt;0,_xlfn.XLOOKUP(B2054,'Detalle reservas completas fesa'!K:K,'Detalle reservas completas fesa'!Q:Q,IF(AD2054="SIN MATERIAL","Completo",IF(AD2054="COMPLETO","Completo","Incompleto"))))))</f>
        <v>Incompleto</v>
      </c>
      <c r="AH2054" t="str">
        <f>IF(IFERROR(_xlfn.XLOOKUP(B2054,'Detalle custodia'!B:B,'Detalle custodia'!O:O),"")="custodia","Completo","")</f>
        <v/>
      </c>
    </row>
    <row r="2055" spans="1:34" x14ac:dyDescent="0.35">
      <c r="A2055" t="s">
        <v>318</v>
      </c>
      <c r="B2055">
        <v>6256685</v>
      </c>
      <c r="C2055" t="s">
        <v>129</v>
      </c>
      <c r="D2055" t="s">
        <v>642</v>
      </c>
      <c r="E2055" t="s">
        <v>310</v>
      </c>
      <c r="F2055" t="s">
        <v>133</v>
      </c>
      <c r="G2055" t="s">
        <v>147</v>
      </c>
      <c r="H2055" s="16">
        <v>45809</v>
      </c>
      <c r="I2055" s="16">
        <v>45809</v>
      </c>
      <c r="J2055" t="s">
        <v>856</v>
      </c>
      <c r="K2055">
        <v>1215152</v>
      </c>
      <c r="L2055" t="s">
        <v>319</v>
      </c>
      <c r="O2055">
        <v>10014631</v>
      </c>
      <c r="P2055" t="s">
        <v>318</v>
      </c>
      <c r="Q2055">
        <v>0</v>
      </c>
      <c r="R2055" t="s">
        <v>352</v>
      </c>
      <c r="S2055" t="s">
        <v>343</v>
      </c>
      <c r="T2055">
        <v>11227492</v>
      </c>
      <c r="U2055" s="16">
        <v>45033</v>
      </c>
      <c r="V2055" s="16">
        <v>45809</v>
      </c>
      <c r="W2055" s="16">
        <v>45776</v>
      </c>
      <c r="X2055">
        <v>0</v>
      </c>
      <c r="Y2055">
        <v>1290900</v>
      </c>
      <c r="Z2055" t="s">
        <v>1568</v>
      </c>
      <c r="AA2055" t="s">
        <v>246</v>
      </c>
      <c r="AB2055" t="s">
        <v>121</v>
      </c>
      <c r="AC2055" t="s">
        <v>255</v>
      </c>
      <c r="AD2055" t="s">
        <v>141</v>
      </c>
      <c r="AF2055" t="str">
        <f>IF(AH2055="Completo","Completo",IF(IF(B2055&gt;0,_xlfn.XLOOKUP(B2055,'Detalle reservas completas fesa'!K:K,'Detalle reservas completas fesa'!Q:Q,_xlfn.XLOOKUP(B2055,'MB25'!L:L,'MB25'!Q:Q,"Incompleto")),"")="PENDIENTE","Incompleto",IF(B2055&gt;0,_xlfn.XLOOKUP(B2055,'Detalle reservas completas fesa'!K:K,'Detalle reservas completas fesa'!Q:Q,IF(AD2055="SIN MATERIAL","Completo",IF(AD2055="COMPLETO","Completo","Incompleto"))))))</f>
        <v>Incompleto</v>
      </c>
      <c r="AH2055" t="str">
        <f>IF(IFERROR(_xlfn.XLOOKUP(B2055,'Detalle custodia'!B:B,'Detalle custodia'!O:O),"")="custodia","Completo","")</f>
        <v/>
      </c>
    </row>
    <row r="2056" spans="1:34" x14ac:dyDescent="0.35">
      <c r="A2056" t="s">
        <v>187</v>
      </c>
      <c r="B2056">
        <v>6256633</v>
      </c>
      <c r="C2056" t="s">
        <v>129</v>
      </c>
      <c r="D2056" t="s">
        <v>643</v>
      </c>
      <c r="E2056" t="s">
        <v>310</v>
      </c>
      <c r="F2056" t="s">
        <v>133</v>
      </c>
      <c r="G2056" t="s">
        <v>147</v>
      </c>
      <c r="H2056" s="16">
        <v>45809</v>
      </c>
      <c r="I2056" s="16">
        <v>45809</v>
      </c>
      <c r="J2056" t="s">
        <v>856</v>
      </c>
      <c r="K2056">
        <v>1215154</v>
      </c>
      <c r="L2056" t="s">
        <v>328</v>
      </c>
      <c r="O2056">
        <v>10014643</v>
      </c>
      <c r="P2056" t="s">
        <v>187</v>
      </c>
      <c r="Q2056">
        <v>0</v>
      </c>
      <c r="R2056" t="s">
        <v>352</v>
      </c>
      <c r="S2056" t="s">
        <v>343</v>
      </c>
      <c r="T2056">
        <v>11225939</v>
      </c>
      <c r="U2056" s="16">
        <v>45033</v>
      </c>
      <c r="V2056" s="16">
        <v>45809</v>
      </c>
      <c r="W2056" s="16">
        <v>45776</v>
      </c>
      <c r="X2056">
        <v>0</v>
      </c>
      <c r="Y2056">
        <v>1290900</v>
      </c>
      <c r="Z2056" t="s">
        <v>1568</v>
      </c>
      <c r="AA2056" t="s">
        <v>246</v>
      </c>
      <c r="AB2056" t="s">
        <v>121</v>
      </c>
      <c r="AC2056" t="s">
        <v>255</v>
      </c>
      <c r="AD2056" t="s">
        <v>141</v>
      </c>
      <c r="AF2056" t="str">
        <f>IF(AH2056="Completo","Completo",IF(IF(B2056&gt;0,_xlfn.XLOOKUP(B2056,'Detalle reservas completas fesa'!K:K,'Detalle reservas completas fesa'!Q:Q,_xlfn.XLOOKUP(B2056,'MB25'!L:L,'MB25'!Q:Q,"Incompleto")),"")="PENDIENTE","Incompleto",IF(B2056&gt;0,_xlfn.XLOOKUP(B2056,'Detalle reservas completas fesa'!K:K,'Detalle reservas completas fesa'!Q:Q,IF(AD2056="SIN MATERIAL","Completo",IF(AD2056="COMPLETO","Completo","Incompleto"))))))</f>
        <v>Incompleto</v>
      </c>
      <c r="AH2056" t="str">
        <f>IF(IFERROR(_xlfn.XLOOKUP(B2056,'Detalle custodia'!B:B,'Detalle custodia'!O:O),"")="custodia","Completo","")</f>
        <v/>
      </c>
    </row>
    <row r="2057" spans="1:34" x14ac:dyDescent="0.35">
      <c r="A2057" t="s">
        <v>233</v>
      </c>
      <c r="B2057">
        <v>6256509</v>
      </c>
      <c r="C2057" t="s">
        <v>129</v>
      </c>
      <c r="D2057" t="s">
        <v>861</v>
      </c>
      <c r="E2057" t="s">
        <v>310</v>
      </c>
      <c r="F2057" t="s">
        <v>133</v>
      </c>
      <c r="G2057" t="s">
        <v>132</v>
      </c>
      <c r="H2057" s="16">
        <v>45839</v>
      </c>
      <c r="I2057" s="16">
        <v>45869</v>
      </c>
      <c r="J2057" t="s">
        <v>3476</v>
      </c>
      <c r="K2057">
        <v>1213130</v>
      </c>
      <c r="L2057" t="s">
        <v>301</v>
      </c>
      <c r="O2057">
        <v>10014623</v>
      </c>
      <c r="P2057" t="s">
        <v>233</v>
      </c>
      <c r="Q2057">
        <v>0</v>
      </c>
      <c r="R2057" t="s">
        <v>352</v>
      </c>
      <c r="S2057" t="s">
        <v>3901</v>
      </c>
      <c r="T2057">
        <v>11221453</v>
      </c>
      <c r="U2057" s="16">
        <v>45033</v>
      </c>
      <c r="V2057" s="16">
        <v>45839</v>
      </c>
      <c r="W2057" s="16">
        <v>45835</v>
      </c>
      <c r="X2057">
        <v>0</v>
      </c>
      <c r="Y2057">
        <v>1290900</v>
      </c>
      <c r="Z2057" t="s">
        <v>1568</v>
      </c>
      <c r="AA2057" t="s">
        <v>245</v>
      </c>
      <c r="AB2057" t="s">
        <v>121</v>
      </c>
      <c r="AC2057" t="s">
        <v>255</v>
      </c>
      <c r="AD2057" t="s">
        <v>141</v>
      </c>
      <c r="AF2057" t="str">
        <f>IF(AH2057="Completo","Completo",IF(IF(B2057&gt;0,_xlfn.XLOOKUP(B2057,'Detalle reservas completas fesa'!K:K,'Detalle reservas completas fesa'!Q:Q,_xlfn.XLOOKUP(B2057,'MB25'!L:L,'MB25'!Q:Q,"Incompleto")),"")="PENDIENTE","Incompleto",IF(B2057&gt;0,_xlfn.XLOOKUP(B2057,'Detalle reservas completas fesa'!K:K,'Detalle reservas completas fesa'!Q:Q,IF(AD2057="SIN MATERIAL","Completo",IF(AD2057="COMPLETO","Completo","Incompleto"))))))</f>
        <v>Incompleto</v>
      </c>
      <c r="AH2057" t="str">
        <f>IF(IFERROR(_xlfn.XLOOKUP(B2057,'Detalle custodia'!B:B,'Detalle custodia'!O:O),"")="custodia","Completo","")</f>
        <v/>
      </c>
    </row>
    <row r="2058" spans="1:34" x14ac:dyDescent="0.35">
      <c r="A2058" t="s">
        <v>144</v>
      </c>
      <c r="B2058">
        <v>6256408</v>
      </c>
      <c r="C2058" t="s">
        <v>138</v>
      </c>
      <c r="D2058" t="s">
        <v>644</v>
      </c>
      <c r="E2058" t="s">
        <v>310</v>
      </c>
      <c r="F2058" t="s">
        <v>125</v>
      </c>
      <c r="G2058" t="s">
        <v>136</v>
      </c>
      <c r="H2058" s="16">
        <v>45808</v>
      </c>
      <c r="I2058" s="16">
        <v>45808</v>
      </c>
      <c r="J2058" t="s">
        <v>856</v>
      </c>
      <c r="K2058">
        <v>1216100</v>
      </c>
      <c r="L2058" t="s">
        <v>393</v>
      </c>
      <c r="O2058">
        <v>10014649</v>
      </c>
      <c r="P2058" t="s">
        <v>144</v>
      </c>
      <c r="Q2058">
        <v>5250.62</v>
      </c>
      <c r="R2058" t="s">
        <v>342</v>
      </c>
      <c r="S2058" t="s">
        <v>347</v>
      </c>
      <c r="T2058">
        <v>11205745</v>
      </c>
      <c r="U2058" s="16">
        <v>45032</v>
      </c>
      <c r="V2058" s="16">
        <v>45808</v>
      </c>
      <c r="W2058" s="16">
        <v>45805</v>
      </c>
      <c r="X2058">
        <v>5250.62</v>
      </c>
      <c r="Y2058">
        <v>1290900</v>
      </c>
      <c r="Z2058" t="s">
        <v>1568</v>
      </c>
      <c r="AA2058" t="s">
        <v>249</v>
      </c>
      <c r="AB2058" t="s">
        <v>121</v>
      </c>
      <c r="AC2058" t="s">
        <v>255</v>
      </c>
      <c r="AD2058" t="s">
        <v>135</v>
      </c>
      <c r="AF2058" t="str">
        <f>IF(AH2058="Completo","Completo",IF(IF(B2058&gt;0,_xlfn.XLOOKUP(B2058,'Detalle reservas completas fesa'!K:K,'Detalle reservas completas fesa'!Q:Q,_xlfn.XLOOKUP(B2058,'MB25'!L:L,'MB25'!Q:Q,"Incompleto")),"")="PENDIENTE","Incompleto",IF(B2058&gt;0,_xlfn.XLOOKUP(B2058,'Detalle reservas completas fesa'!K:K,'Detalle reservas completas fesa'!Q:Q,IF(AD2058="SIN MATERIAL","Completo",IF(AD2058="COMPLETO","Completo","Incompleto"))))))</f>
        <v>Incompleto</v>
      </c>
      <c r="AH2058" t="str">
        <f>IF(IFERROR(_xlfn.XLOOKUP(B2058,'Detalle custodia'!B:B,'Detalle custodia'!O:O),"")="custodia","Completo","")</f>
        <v/>
      </c>
    </row>
    <row r="2059" spans="1:34" x14ac:dyDescent="0.35">
      <c r="A2059" t="s">
        <v>274</v>
      </c>
      <c r="B2059">
        <v>6255110</v>
      </c>
      <c r="C2059" t="s">
        <v>123</v>
      </c>
      <c r="D2059" t="s">
        <v>645</v>
      </c>
      <c r="E2059" t="s">
        <v>310</v>
      </c>
      <c r="F2059" t="s">
        <v>133</v>
      </c>
      <c r="G2059" t="s">
        <v>147</v>
      </c>
      <c r="H2059" s="16">
        <v>45845</v>
      </c>
      <c r="I2059" s="16">
        <v>45845</v>
      </c>
      <c r="J2059" t="s">
        <v>856</v>
      </c>
      <c r="K2059">
        <v>1210102</v>
      </c>
      <c r="L2059" t="s">
        <v>275</v>
      </c>
      <c r="O2059">
        <v>10014596</v>
      </c>
      <c r="P2059" t="s">
        <v>176</v>
      </c>
      <c r="Q2059">
        <v>0</v>
      </c>
      <c r="R2059" t="s">
        <v>352</v>
      </c>
      <c r="S2059" t="s">
        <v>342</v>
      </c>
      <c r="T2059">
        <v>11217138</v>
      </c>
      <c r="U2059" s="16">
        <v>45029</v>
      </c>
      <c r="V2059" s="16">
        <v>45845</v>
      </c>
      <c r="W2059" s="16">
        <v>45805</v>
      </c>
      <c r="X2059">
        <v>0</v>
      </c>
      <c r="Y2059">
        <v>1290900</v>
      </c>
      <c r="Z2059" t="s">
        <v>1568</v>
      </c>
      <c r="AA2059" t="s">
        <v>248</v>
      </c>
      <c r="AB2059" t="s">
        <v>121</v>
      </c>
      <c r="AC2059" t="s">
        <v>255</v>
      </c>
      <c r="AD2059" t="s">
        <v>141</v>
      </c>
      <c r="AF2059" t="str">
        <f>IF(AH2059="Completo","Completo",IF(IF(B2059&gt;0,_xlfn.XLOOKUP(B2059,'Detalle reservas completas fesa'!K:K,'Detalle reservas completas fesa'!Q:Q,_xlfn.XLOOKUP(B2059,'MB25'!L:L,'MB25'!Q:Q,"Incompleto")),"")="PENDIENTE","Incompleto",IF(B2059&gt;0,_xlfn.XLOOKUP(B2059,'Detalle reservas completas fesa'!K:K,'Detalle reservas completas fesa'!Q:Q,IF(AD2059="SIN MATERIAL","Completo",IF(AD2059="COMPLETO","Completo","Incompleto"))))))</f>
        <v>Incompleto</v>
      </c>
      <c r="AH2059" t="str">
        <f>IF(IFERROR(_xlfn.XLOOKUP(B2059,'Detalle custodia'!B:B,'Detalle custodia'!O:O),"")="custodia","Completo","")</f>
        <v/>
      </c>
    </row>
    <row r="2060" spans="1:34" x14ac:dyDescent="0.35">
      <c r="A2060" t="s">
        <v>155</v>
      </c>
      <c r="B2060">
        <v>6253172</v>
      </c>
      <c r="C2060" t="s">
        <v>129</v>
      </c>
      <c r="D2060" t="s">
        <v>646</v>
      </c>
      <c r="E2060" t="s">
        <v>310</v>
      </c>
      <c r="F2060" t="s">
        <v>259</v>
      </c>
      <c r="G2060" t="s">
        <v>192</v>
      </c>
      <c r="H2060" s="16">
        <v>45809</v>
      </c>
      <c r="I2060" s="16">
        <v>45809</v>
      </c>
      <c r="J2060" t="s">
        <v>856</v>
      </c>
      <c r="K2060">
        <v>2230130</v>
      </c>
      <c r="L2060" t="s">
        <v>276</v>
      </c>
      <c r="O2060">
        <v>10014647</v>
      </c>
      <c r="P2060" t="s">
        <v>155</v>
      </c>
      <c r="Q2060">
        <v>38236.79</v>
      </c>
      <c r="R2060" t="s">
        <v>347</v>
      </c>
      <c r="S2060" t="s">
        <v>343</v>
      </c>
      <c r="T2060">
        <v>11227791</v>
      </c>
      <c r="U2060" s="16">
        <v>45024</v>
      </c>
      <c r="V2060" s="16">
        <v>45809</v>
      </c>
      <c r="W2060" s="16">
        <v>45798</v>
      </c>
      <c r="X2060">
        <v>38236.79</v>
      </c>
      <c r="Y2060">
        <v>1290900</v>
      </c>
      <c r="Z2060" t="s">
        <v>1568</v>
      </c>
      <c r="AA2060" t="s">
        <v>246</v>
      </c>
      <c r="AB2060" t="s">
        <v>121</v>
      </c>
      <c r="AC2060" t="s">
        <v>255</v>
      </c>
      <c r="AD2060" t="s">
        <v>122</v>
      </c>
      <c r="AF2060" t="str">
        <f>IF(AH2060="Completo","Completo",IF(IF(B2060&gt;0,_xlfn.XLOOKUP(B2060,'Detalle reservas completas fesa'!K:K,'Detalle reservas completas fesa'!Q:Q,_xlfn.XLOOKUP(B2060,'MB25'!L:L,'MB25'!Q:Q,"Incompleto")),"")="PENDIENTE","Incompleto",IF(B2060&gt;0,_xlfn.XLOOKUP(B2060,'Detalle reservas completas fesa'!K:K,'Detalle reservas completas fesa'!Q:Q,IF(AD2060="SIN MATERIAL","Completo",IF(AD2060="COMPLETO","Completo","Incompleto"))))))</f>
        <v>Completo</v>
      </c>
      <c r="AH2060" t="str">
        <f>IF(IFERROR(_xlfn.XLOOKUP(B2060,'Detalle custodia'!B:B,'Detalle custodia'!O:O),"")="custodia","Completo","")</f>
        <v/>
      </c>
    </row>
    <row r="2061" spans="1:34" x14ac:dyDescent="0.35">
      <c r="A2061" t="s">
        <v>149</v>
      </c>
      <c r="B2061">
        <v>6252196</v>
      </c>
      <c r="C2061" t="s">
        <v>129</v>
      </c>
      <c r="D2061" t="s">
        <v>8391</v>
      </c>
      <c r="E2061" t="s">
        <v>310</v>
      </c>
      <c r="F2061" t="s">
        <v>125</v>
      </c>
      <c r="G2061" t="s">
        <v>8263</v>
      </c>
      <c r="H2061" s="16">
        <v>45870</v>
      </c>
      <c r="I2061" s="16">
        <v>45900</v>
      </c>
      <c r="J2061" t="s">
        <v>3475</v>
      </c>
      <c r="K2061">
        <v>1213130</v>
      </c>
      <c r="L2061" t="s">
        <v>302</v>
      </c>
      <c r="M2061" s="16">
        <v>45291</v>
      </c>
      <c r="O2061">
        <v>10014616</v>
      </c>
      <c r="P2061" t="s">
        <v>149</v>
      </c>
      <c r="Q2061">
        <v>147491.57</v>
      </c>
      <c r="R2061" t="s">
        <v>352</v>
      </c>
      <c r="S2061" t="s">
        <v>329</v>
      </c>
      <c r="T2061">
        <v>11219464</v>
      </c>
      <c r="U2061" s="16">
        <v>45022</v>
      </c>
      <c r="V2061" s="16">
        <v>45870</v>
      </c>
      <c r="W2061" s="16">
        <v>45849</v>
      </c>
      <c r="X2061">
        <v>147491.57</v>
      </c>
      <c r="Y2061">
        <v>1290900</v>
      </c>
      <c r="Z2061" t="s">
        <v>1568</v>
      </c>
      <c r="AA2061" t="s">
        <v>245</v>
      </c>
      <c r="AB2061" t="s">
        <v>121</v>
      </c>
      <c r="AC2061" t="s">
        <v>255</v>
      </c>
      <c r="AD2061" t="s">
        <v>135</v>
      </c>
    </row>
    <row r="2062" spans="1:34" x14ac:dyDescent="0.35">
      <c r="A2062" t="s">
        <v>240</v>
      </c>
      <c r="B2062">
        <v>6252126</v>
      </c>
      <c r="C2062" t="s">
        <v>129</v>
      </c>
      <c r="D2062" t="s">
        <v>647</v>
      </c>
      <c r="E2062" t="s">
        <v>310</v>
      </c>
      <c r="F2062" t="s">
        <v>259</v>
      </c>
      <c r="G2062" t="s">
        <v>192</v>
      </c>
      <c r="H2062" s="16">
        <v>45809</v>
      </c>
      <c r="I2062" s="16">
        <v>45809</v>
      </c>
      <c r="J2062" t="s">
        <v>1104</v>
      </c>
      <c r="K2062">
        <v>1213130</v>
      </c>
      <c r="L2062" t="s">
        <v>304</v>
      </c>
      <c r="O2062">
        <v>10014607</v>
      </c>
      <c r="P2062" t="s">
        <v>240</v>
      </c>
      <c r="Q2062">
        <v>39498.86</v>
      </c>
      <c r="R2062" t="s">
        <v>352</v>
      </c>
      <c r="S2062" t="s">
        <v>343</v>
      </c>
      <c r="T2062">
        <v>11219159</v>
      </c>
      <c r="U2062" s="16">
        <v>45021</v>
      </c>
      <c r="V2062" s="16">
        <v>45809</v>
      </c>
      <c r="W2062" s="16">
        <v>45798</v>
      </c>
      <c r="X2062">
        <v>39498.86</v>
      </c>
      <c r="Y2062">
        <v>1290900</v>
      </c>
      <c r="Z2062" t="s">
        <v>1568</v>
      </c>
      <c r="AA2062" t="s">
        <v>245</v>
      </c>
      <c r="AB2062" t="s">
        <v>121</v>
      </c>
      <c r="AC2062" t="s">
        <v>255</v>
      </c>
      <c r="AD2062" t="s">
        <v>141</v>
      </c>
    </row>
    <row r="2063" spans="1:34" x14ac:dyDescent="0.35">
      <c r="A2063" t="s">
        <v>324</v>
      </c>
      <c r="B2063">
        <v>6249300</v>
      </c>
      <c r="C2063" t="s">
        <v>138</v>
      </c>
      <c r="D2063" t="s">
        <v>145</v>
      </c>
      <c r="E2063" t="s">
        <v>310</v>
      </c>
      <c r="F2063" t="s">
        <v>125</v>
      </c>
      <c r="G2063" t="s">
        <v>136</v>
      </c>
      <c r="H2063" s="16">
        <v>45778</v>
      </c>
      <c r="I2063" s="16">
        <v>45808</v>
      </c>
      <c r="J2063" t="s">
        <v>856</v>
      </c>
      <c r="K2063">
        <v>2230130</v>
      </c>
      <c r="L2063" t="s">
        <v>325</v>
      </c>
      <c r="O2063">
        <v>10017213</v>
      </c>
      <c r="P2063" t="s">
        <v>146</v>
      </c>
      <c r="Q2063">
        <v>10916.8</v>
      </c>
      <c r="R2063" t="s">
        <v>342</v>
      </c>
      <c r="S2063" t="s">
        <v>347</v>
      </c>
      <c r="T2063">
        <v>11216569</v>
      </c>
      <c r="U2063" s="16">
        <v>45014</v>
      </c>
      <c r="V2063" s="16">
        <v>45778</v>
      </c>
      <c r="W2063" s="16">
        <v>45805</v>
      </c>
      <c r="X2063">
        <v>10916.8</v>
      </c>
      <c r="Y2063">
        <v>1290900</v>
      </c>
      <c r="Z2063" t="s">
        <v>1568</v>
      </c>
      <c r="AA2063" t="s">
        <v>249</v>
      </c>
      <c r="AB2063" t="s">
        <v>121</v>
      </c>
      <c r="AC2063" t="s">
        <v>255</v>
      </c>
      <c r="AD2063" t="s">
        <v>135</v>
      </c>
    </row>
    <row r="2064" spans="1:34" x14ac:dyDescent="0.35">
      <c r="A2064" t="s">
        <v>324</v>
      </c>
      <c r="B2064">
        <v>6249299</v>
      </c>
      <c r="C2064" t="s">
        <v>138</v>
      </c>
      <c r="D2064" t="s">
        <v>648</v>
      </c>
      <c r="E2064" t="s">
        <v>310</v>
      </c>
      <c r="F2064" t="s">
        <v>125</v>
      </c>
      <c r="G2064" t="s">
        <v>136</v>
      </c>
      <c r="H2064" s="16">
        <v>45778</v>
      </c>
      <c r="I2064" s="16">
        <v>45808</v>
      </c>
      <c r="J2064" t="s">
        <v>856</v>
      </c>
      <c r="K2064">
        <v>2230130</v>
      </c>
      <c r="L2064" t="s">
        <v>325</v>
      </c>
      <c r="O2064">
        <v>10017212</v>
      </c>
      <c r="P2064" t="s">
        <v>433</v>
      </c>
      <c r="Q2064">
        <v>11087.12</v>
      </c>
      <c r="R2064" t="s">
        <v>342</v>
      </c>
      <c r="S2064" t="s">
        <v>347</v>
      </c>
      <c r="T2064">
        <v>11216568</v>
      </c>
      <c r="U2064" s="16">
        <v>45014</v>
      </c>
      <c r="V2064" s="16">
        <v>45778</v>
      </c>
      <c r="W2064" s="16">
        <v>45805</v>
      </c>
      <c r="X2064">
        <v>11087.12</v>
      </c>
      <c r="Y2064">
        <v>1290900</v>
      </c>
      <c r="Z2064" t="s">
        <v>1568</v>
      </c>
      <c r="AA2064" t="s">
        <v>249</v>
      </c>
      <c r="AB2064" t="s">
        <v>121</v>
      </c>
      <c r="AC2064" t="s">
        <v>255</v>
      </c>
      <c r="AD2064" t="s">
        <v>135</v>
      </c>
    </row>
    <row r="2065" spans="1:30" x14ac:dyDescent="0.35">
      <c r="A2065" t="s">
        <v>207</v>
      </c>
      <c r="B2065">
        <v>6244234</v>
      </c>
      <c r="C2065" t="s">
        <v>129</v>
      </c>
      <c r="D2065" t="s">
        <v>649</v>
      </c>
      <c r="E2065" t="s">
        <v>310</v>
      </c>
      <c r="F2065" t="s">
        <v>133</v>
      </c>
      <c r="G2065" t="s">
        <v>147</v>
      </c>
      <c r="H2065" s="16">
        <v>45809</v>
      </c>
      <c r="I2065" s="16">
        <v>45809</v>
      </c>
      <c r="J2065" t="s">
        <v>856</v>
      </c>
      <c r="K2065">
        <v>1213130</v>
      </c>
      <c r="L2065" t="s">
        <v>385</v>
      </c>
      <c r="O2065">
        <v>10014621</v>
      </c>
      <c r="P2065" t="s">
        <v>207</v>
      </c>
      <c r="Q2065">
        <v>0</v>
      </c>
      <c r="R2065" t="s">
        <v>347</v>
      </c>
      <c r="S2065" t="s">
        <v>3901</v>
      </c>
      <c r="T2065">
        <v>11218088</v>
      </c>
      <c r="U2065" s="16">
        <v>44999</v>
      </c>
      <c r="V2065" s="16">
        <v>45809</v>
      </c>
      <c r="W2065" s="16">
        <v>45835</v>
      </c>
      <c r="X2065">
        <v>0</v>
      </c>
      <c r="Y2065">
        <v>1290900</v>
      </c>
      <c r="Z2065" t="s">
        <v>1568</v>
      </c>
      <c r="AA2065" t="s">
        <v>245</v>
      </c>
      <c r="AB2065" t="s">
        <v>121</v>
      </c>
      <c r="AC2065" t="s">
        <v>255</v>
      </c>
      <c r="AD2065" t="s">
        <v>141</v>
      </c>
    </row>
    <row r="2066" spans="1:30" x14ac:dyDescent="0.35">
      <c r="A2066" t="s">
        <v>242</v>
      </c>
      <c r="B2066">
        <v>6242219</v>
      </c>
      <c r="C2066" t="s">
        <v>129</v>
      </c>
      <c r="D2066" t="s">
        <v>650</v>
      </c>
      <c r="E2066" t="s">
        <v>310</v>
      </c>
      <c r="F2066" t="s">
        <v>133</v>
      </c>
      <c r="G2066" t="s">
        <v>147</v>
      </c>
      <c r="H2066" s="16">
        <v>45809</v>
      </c>
      <c r="I2066" s="16">
        <v>45838</v>
      </c>
      <c r="J2066" t="s">
        <v>856</v>
      </c>
      <c r="K2066">
        <v>1215150</v>
      </c>
      <c r="L2066" t="s">
        <v>330</v>
      </c>
      <c r="O2066">
        <v>10014637</v>
      </c>
      <c r="P2066" t="s">
        <v>242</v>
      </c>
      <c r="Q2066">
        <v>0</v>
      </c>
      <c r="R2066" t="s">
        <v>343</v>
      </c>
      <c r="S2066" t="s">
        <v>3901</v>
      </c>
      <c r="T2066">
        <v>11204246</v>
      </c>
      <c r="U2066" s="16">
        <v>44991</v>
      </c>
      <c r="V2066" s="16">
        <v>45809</v>
      </c>
      <c r="W2066" s="16">
        <v>45835</v>
      </c>
      <c r="X2066">
        <v>0</v>
      </c>
      <c r="Y2066">
        <v>1290900</v>
      </c>
      <c r="Z2066" t="s">
        <v>1568</v>
      </c>
      <c r="AA2066" t="s">
        <v>246</v>
      </c>
      <c r="AB2066" t="s">
        <v>121</v>
      </c>
      <c r="AC2066" t="s">
        <v>255</v>
      </c>
      <c r="AD2066" t="s">
        <v>141</v>
      </c>
    </row>
    <row r="2067" spans="1:30" x14ac:dyDescent="0.35">
      <c r="A2067" t="s">
        <v>178</v>
      </c>
      <c r="B2067">
        <v>6241428</v>
      </c>
      <c r="C2067" t="s">
        <v>129</v>
      </c>
      <c r="D2067" t="s">
        <v>651</v>
      </c>
      <c r="E2067" t="s">
        <v>310</v>
      </c>
      <c r="F2067" t="s">
        <v>133</v>
      </c>
      <c r="G2067" t="s">
        <v>147</v>
      </c>
      <c r="H2067" s="16">
        <v>45809</v>
      </c>
      <c r="I2067" s="16">
        <v>45838</v>
      </c>
      <c r="J2067" t="s">
        <v>856</v>
      </c>
      <c r="K2067">
        <v>1215154</v>
      </c>
      <c r="L2067" t="s">
        <v>392</v>
      </c>
      <c r="O2067">
        <v>10014644</v>
      </c>
      <c r="P2067" t="s">
        <v>178</v>
      </c>
      <c r="Q2067">
        <v>0</v>
      </c>
      <c r="R2067" t="s">
        <v>343</v>
      </c>
      <c r="S2067" t="s">
        <v>3901</v>
      </c>
      <c r="T2067">
        <v>11207323</v>
      </c>
      <c r="U2067" s="16">
        <v>44990</v>
      </c>
      <c r="V2067" s="16">
        <v>45809</v>
      </c>
      <c r="W2067" s="16">
        <v>45835</v>
      </c>
      <c r="X2067">
        <v>0</v>
      </c>
      <c r="Y2067">
        <v>1290900</v>
      </c>
      <c r="Z2067" t="s">
        <v>1568</v>
      </c>
      <c r="AA2067" t="s">
        <v>246</v>
      </c>
      <c r="AB2067" t="s">
        <v>121</v>
      </c>
      <c r="AC2067" t="s">
        <v>255</v>
      </c>
      <c r="AD2067" t="s">
        <v>141</v>
      </c>
    </row>
    <row r="2068" spans="1:30" x14ac:dyDescent="0.35">
      <c r="A2068" t="s">
        <v>286</v>
      </c>
      <c r="B2068">
        <v>6237698</v>
      </c>
      <c r="C2068" t="s">
        <v>123</v>
      </c>
      <c r="D2068" t="s">
        <v>652</v>
      </c>
      <c r="E2068" t="s">
        <v>310</v>
      </c>
      <c r="F2068" t="s">
        <v>133</v>
      </c>
      <c r="G2068" t="s">
        <v>147</v>
      </c>
      <c r="H2068" s="16">
        <v>45873</v>
      </c>
      <c r="I2068" s="16">
        <v>45873</v>
      </c>
      <c r="J2068" t="s">
        <v>856</v>
      </c>
      <c r="K2068">
        <v>1212120</v>
      </c>
      <c r="L2068" t="s">
        <v>287</v>
      </c>
      <c r="O2068">
        <v>10014655</v>
      </c>
      <c r="P2068" t="s">
        <v>286</v>
      </c>
      <c r="Q2068">
        <v>0</v>
      </c>
      <c r="R2068" t="s">
        <v>342</v>
      </c>
      <c r="S2068" t="s">
        <v>342</v>
      </c>
      <c r="T2068">
        <v>11165612</v>
      </c>
      <c r="U2068" s="16">
        <v>44979</v>
      </c>
      <c r="V2068" s="16">
        <v>45873</v>
      </c>
      <c r="W2068" s="16">
        <v>45835</v>
      </c>
      <c r="X2068">
        <v>0</v>
      </c>
      <c r="Y2068">
        <v>1290900</v>
      </c>
      <c r="Z2068" t="s">
        <v>1568</v>
      </c>
      <c r="AA2068" t="s">
        <v>247</v>
      </c>
      <c r="AB2068" t="s">
        <v>121</v>
      </c>
      <c r="AC2068" t="s">
        <v>255</v>
      </c>
      <c r="AD2068" t="s">
        <v>141</v>
      </c>
    </row>
    <row r="2069" spans="1:30" x14ac:dyDescent="0.35">
      <c r="A2069" t="s">
        <v>157</v>
      </c>
      <c r="B2069">
        <v>6237683</v>
      </c>
      <c r="C2069" t="s">
        <v>129</v>
      </c>
      <c r="D2069" t="s">
        <v>1141</v>
      </c>
      <c r="E2069" t="s">
        <v>310</v>
      </c>
      <c r="F2069" t="s">
        <v>125</v>
      </c>
      <c r="G2069" t="s">
        <v>153</v>
      </c>
      <c r="H2069" s="16">
        <v>45870</v>
      </c>
      <c r="I2069" s="16">
        <v>45900</v>
      </c>
      <c r="J2069" t="s">
        <v>3475</v>
      </c>
      <c r="K2069">
        <v>1215150</v>
      </c>
      <c r="L2069" t="s">
        <v>345</v>
      </c>
      <c r="O2069">
        <v>10014635</v>
      </c>
      <c r="P2069" t="s">
        <v>157</v>
      </c>
      <c r="Q2069">
        <v>0</v>
      </c>
      <c r="R2069" t="s">
        <v>254</v>
      </c>
      <c r="S2069" t="s">
        <v>3901</v>
      </c>
      <c r="T2069">
        <v>11211541</v>
      </c>
      <c r="U2069" s="16">
        <v>44979</v>
      </c>
      <c r="V2069" s="16">
        <v>45870</v>
      </c>
      <c r="W2069" s="16">
        <v>45835</v>
      </c>
      <c r="X2069">
        <v>0</v>
      </c>
      <c r="Y2069">
        <v>1290900</v>
      </c>
      <c r="Z2069" t="s">
        <v>1568</v>
      </c>
      <c r="AA2069" t="s">
        <v>246</v>
      </c>
      <c r="AB2069" t="s">
        <v>121</v>
      </c>
      <c r="AC2069" t="s">
        <v>255</v>
      </c>
      <c r="AD2069" t="s">
        <v>141</v>
      </c>
    </row>
    <row r="2070" spans="1:30" x14ac:dyDescent="0.35">
      <c r="A2070" t="s">
        <v>286</v>
      </c>
      <c r="B2070">
        <v>6237545</v>
      </c>
      <c r="C2070" t="s">
        <v>123</v>
      </c>
      <c r="D2070" t="s">
        <v>653</v>
      </c>
      <c r="E2070" t="s">
        <v>310</v>
      </c>
      <c r="F2070" t="s">
        <v>133</v>
      </c>
      <c r="G2070" t="s">
        <v>147</v>
      </c>
      <c r="H2070" s="16">
        <v>45873</v>
      </c>
      <c r="I2070" s="16">
        <v>45873</v>
      </c>
      <c r="J2070" t="s">
        <v>856</v>
      </c>
      <c r="K2070">
        <v>1212120</v>
      </c>
      <c r="L2070" t="s">
        <v>287</v>
      </c>
      <c r="O2070">
        <v>10014655</v>
      </c>
      <c r="P2070" t="s">
        <v>286</v>
      </c>
      <c r="Q2070">
        <v>0</v>
      </c>
      <c r="R2070" t="s">
        <v>352</v>
      </c>
      <c r="S2070" t="s">
        <v>342</v>
      </c>
      <c r="T2070">
        <v>11201916</v>
      </c>
      <c r="U2070" s="16">
        <v>44979</v>
      </c>
      <c r="V2070" s="16">
        <v>45873</v>
      </c>
      <c r="W2070" s="16">
        <v>45835</v>
      </c>
      <c r="X2070">
        <v>0</v>
      </c>
      <c r="Y2070">
        <v>1290900</v>
      </c>
      <c r="Z2070" t="s">
        <v>1568</v>
      </c>
      <c r="AA2070" t="s">
        <v>247</v>
      </c>
      <c r="AB2070" t="s">
        <v>121</v>
      </c>
      <c r="AC2070" t="s">
        <v>255</v>
      </c>
      <c r="AD2070" t="s">
        <v>141</v>
      </c>
    </row>
    <row r="2071" spans="1:30" x14ac:dyDescent="0.35">
      <c r="A2071" t="s">
        <v>284</v>
      </c>
      <c r="B2071">
        <v>6236994</v>
      </c>
      <c r="C2071" t="s">
        <v>123</v>
      </c>
      <c r="D2071" t="s">
        <v>654</v>
      </c>
      <c r="E2071" t="s">
        <v>310</v>
      </c>
      <c r="F2071" t="s">
        <v>125</v>
      </c>
      <c r="G2071" t="s">
        <v>153</v>
      </c>
      <c r="H2071" s="16">
        <v>45873</v>
      </c>
      <c r="I2071" s="16">
        <v>45873</v>
      </c>
      <c r="J2071" t="s">
        <v>856</v>
      </c>
      <c r="K2071">
        <v>1212120</v>
      </c>
      <c r="L2071" t="s">
        <v>285</v>
      </c>
      <c r="O2071">
        <v>10014654</v>
      </c>
      <c r="P2071" t="s">
        <v>284</v>
      </c>
      <c r="Q2071">
        <v>0</v>
      </c>
      <c r="R2071" t="s">
        <v>254</v>
      </c>
      <c r="S2071" t="s">
        <v>342</v>
      </c>
      <c r="T2071">
        <v>11210830</v>
      </c>
      <c r="U2071" s="16">
        <v>44976</v>
      </c>
      <c r="V2071" s="16">
        <v>45873</v>
      </c>
      <c r="W2071" s="16">
        <v>45835</v>
      </c>
      <c r="X2071">
        <v>0</v>
      </c>
      <c r="Y2071">
        <v>1290900</v>
      </c>
      <c r="Z2071" t="s">
        <v>1568</v>
      </c>
      <c r="AA2071" t="s">
        <v>247</v>
      </c>
      <c r="AB2071" t="s">
        <v>121</v>
      </c>
      <c r="AC2071" t="s">
        <v>255</v>
      </c>
      <c r="AD2071" t="s">
        <v>141</v>
      </c>
    </row>
    <row r="2072" spans="1:30" x14ac:dyDescent="0.35">
      <c r="A2072" t="s">
        <v>284</v>
      </c>
      <c r="B2072">
        <v>6236992</v>
      </c>
      <c r="C2072" t="s">
        <v>123</v>
      </c>
      <c r="D2072" t="s">
        <v>655</v>
      </c>
      <c r="E2072" t="s">
        <v>310</v>
      </c>
      <c r="F2072" t="s">
        <v>125</v>
      </c>
      <c r="G2072" t="s">
        <v>153</v>
      </c>
      <c r="H2072" s="16">
        <v>45873</v>
      </c>
      <c r="I2072" s="16">
        <v>45873</v>
      </c>
      <c r="J2072" t="s">
        <v>856</v>
      </c>
      <c r="K2072">
        <v>1212120</v>
      </c>
      <c r="L2072" t="s">
        <v>285</v>
      </c>
      <c r="O2072">
        <v>10014654</v>
      </c>
      <c r="P2072" t="s">
        <v>284</v>
      </c>
      <c r="Q2072">
        <v>0</v>
      </c>
      <c r="R2072" t="s">
        <v>254</v>
      </c>
      <c r="S2072" t="s">
        <v>342</v>
      </c>
      <c r="T2072">
        <v>11210828</v>
      </c>
      <c r="U2072" s="16">
        <v>44976</v>
      </c>
      <c r="V2072" s="16">
        <v>45873</v>
      </c>
      <c r="W2072" s="16">
        <v>45835</v>
      </c>
      <c r="X2072">
        <v>0</v>
      </c>
      <c r="Y2072">
        <v>1290900</v>
      </c>
      <c r="Z2072" t="s">
        <v>1568</v>
      </c>
      <c r="AA2072" t="s">
        <v>247</v>
      </c>
      <c r="AB2072" t="s">
        <v>121</v>
      </c>
      <c r="AC2072" t="s">
        <v>255</v>
      </c>
      <c r="AD2072" t="s">
        <v>141</v>
      </c>
    </row>
    <row r="2073" spans="1:30" x14ac:dyDescent="0.35">
      <c r="A2073" t="s">
        <v>324</v>
      </c>
      <c r="B2073">
        <v>6235042</v>
      </c>
      <c r="C2073" t="s">
        <v>138</v>
      </c>
      <c r="D2073" t="s">
        <v>657</v>
      </c>
      <c r="E2073" t="s">
        <v>310</v>
      </c>
      <c r="F2073" t="s">
        <v>133</v>
      </c>
      <c r="G2073" t="s">
        <v>132</v>
      </c>
      <c r="H2073" s="16">
        <v>45809</v>
      </c>
      <c r="I2073" s="16">
        <v>45838</v>
      </c>
      <c r="J2073" t="s">
        <v>3478</v>
      </c>
      <c r="K2073">
        <v>2230130</v>
      </c>
      <c r="L2073" t="s">
        <v>325</v>
      </c>
      <c r="O2073">
        <v>10017214</v>
      </c>
      <c r="P2073" t="s">
        <v>168</v>
      </c>
      <c r="Q2073">
        <v>0</v>
      </c>
      <c r="R2073" t="s">
        <v>342</v>
      </c>
      <c r="S2073" t="s">
        <v>347</v>
      </c>
      <c r="T2073">
        <v>11140574</v>
      </c>
      <c r="U2073" s="16">
        <v>44965</v>
      </c>
      <c r="V2073" s="16">
        <v>45809</v>
      </c>
      <c r="W2073" s="16">
        <v>45805</v>
      </c>
      <c r="X2073">
        <v>0</v>
      </c>
      <c r="Y2073">
        <v>1290900</v>
      </c>
      <c r="Z2073" t="s">
        <v>1568</v>
      </c>
      <c r="AA2073" t="s">
        <v>249</v>
      </c>
      <c r="AB2073" t="s">
        <v>121</v>
      </c>
      <c r="AC2073" t="s">
        <v>255</v>
      </c>
      <c r="AD2073" t="s">
        <v>122</v>
      </c>
    </row>
    <row r="2074" spans="1:30" x14ac:dyDescent="0.35">
      <c r="A2074" t="s">
        <v>324</v>
      </c>
      <c r="B2074">
        <v>6234935</v>
      </c>
      <c r="C2074" t="s">
        <v>138</v>
      </c>
      <c r="D2074" t="s">
        <v>658</v>
      </c>
      <c r="E2074" t="s">
        <v>310</v>
      </c>
      <c r="F2074" t="s">
        <v>125</v>
      </c>
      <c r="G2074" t="s">
        <v>136</v>
      </c>
      <c r="H2074" s="16">
        <v>45809</v>
      </c>
      <c r="I2074" s="16">
        <v>45809</v>
      </c>
      <c r="J2074" t="s">
        <v>856</v>
      </c>
      <c r="K2074">
        <v>1291900</v>
      </c>
      <c r="L2074" t="s">
        <v>325</v>
      </c>
      <c r="O2074">
        <v>10014723</v>
      </c>
      <c r="P2074" t="s">
        <v>139</v>
      </c>
      <c r="Q2074">
        <v>18100.55</v>
      </c>
      <c r="R2074" t="s">
        <v>342</v>
      </c>
      <c r="S2074" t="s">
        <v>347</v>
      </c>
      <c r="T2074">
        <v>11170951</v>
      </c>
      <c r="U2074" s="16">
        <v>44965</v>
      </c>
      <c r="V2074" s="16">
        <v>45809</v>
      </c>
      <c r="W2074" s="16">
        <v>45805</v>
      </c>
      <c r="X2074">
        <v>18100.55</v>
      </c>
      <c r="Y2074">
        <v>1290900</v>
      </c>
      <c r="Z2074" t="s">
        <v>1568</v>
      </c>
      <c r="AA2074" t="s">
        <v>249</v>
      </c>
      <c r="AB2074" t="s">
        <v>121</v>
      </c>
      <c r="AC2074" t="s">
        <v>255</v>
      </c>
      <c r="AD2074" t="s">
        <v>135</v>
      </c>
    </row>
    <row r="2075" spans="1:30" x14ac:dyDescent="0.35">
      <c r="A2075" t="s">
        <v>177</v>
      </c>
      <c r="B2075">
        <v>6234714</v>
      </c>
      <c r="C2075" t="s">
        <v>129</v>
      </c>
      <c r="D2075" t="s">
        <v>659</v>
      </c>
      <c r="E2075" t="s">
        <v>310</v>
      </c>
      <c r="F2075" t="s">
        <v>125</v>
      </c>
      <c r="G2075" t="s">
        <v>136</v>
      </c>
      <c r="H2075" s="16">
        <v>45839</v>
      </c>
      <c r="I2075" s="16">
        <v>45869</v>
      </c>
      <c r="J2075" t="s">
        <v>3476</v>
      </c>
      <c r="K2075">
        <v>1215150</v>
      </c>
      <c r="L2075" t="s">
        <v>278</v>
      </c>
      <c r="O2075">
        <v>10014634</v>
      </c>
      <c r="P2075" t="s">
        <v>177</v>
      </c>
      <c r="Q2075">
        <v>3117.25</v>
      </c>
      <c r="R2075" t="s">
        <v>296</v>
      </c>
      <c r="S2075" t="s">
        <v>3901</v>
      </c>
      <c r="T2075">
        <v>11203605</v>
      </c>
      <c r="U2075" s="16">
        <v>44964</v>
      </c>
      <c r="V2075" s="16">
        <v>45839</v>
      </c>
      <c r="W2075" s="16">
        <v>45835</v>
      </c>
      <c r="X2075">
        <v>3117.25</v>
      </c>
      <c r="Y2075">
        <v>1290900</v>
      </c>
      <c r="Z2075" t="s">
        <v>1568</v>
      </c>
      <c r="AA2075" t="s">
        <v>246</v>
      </c>
      <c r="AB2075" t="s">
        <v>121</v>
      </c>
      <c r="AC2075" t="s">
        <v>255</v>
      </c>
      <c r="AD2075" t="s">
        <v>135</v>
      </c>
    </row>
    <row r="2076" spans="1:30" x14ac:dyDescent="0.35">
      <c r="A2076" t="s">
        <v>152</v>
      </c>
      <c r="B2076">
        <v>6234010</v>
      </c>
      <c r="C2076" t="s">
        <v>129</v>
      </c>
      <c r="D2076" t="s">
        <v>660</v>
      </c>
      <c r="E2076" t="s">
        <v>310</v>
      </c>
      <c r="F2076" t="s">
        <v>259</v>
      </c>
      <c r="G2076" t="s">
        <v>142</v>
      </c>
      <c r="H2076" s="16">
        <v>45809</v>
      </c>
      <c r="I2076" s="16">
        <v>45809</v>
      </c>
      <c r="J2076" t="s">
        <v>856</v>
      </c>
      <c r="K2076">
        <v>1215156</v>
      </c>
      <c r="L2076" t="s">
        <v>307</v>
      </c>
      <c r="O2076">
        <v>10014641</v>
      </c>
      <c r="P2076" t="s">
        <v>152</v>
      </c>
      <c r="Q2076">
        <v>0</v>
      </c>
      <c r="R2076" t="s">
        <v>343</v>
      </c>
      <c r="S2076" t="s">
        <v>343</v>
      </c>
      <c r="T2076">
        <v>11202957</v>
      </c>
      <c r="U2076" s="16">
        <v>44962</v>
      </c>
      <c r="V2076" s="16">
        <v>45809</v>
      </c>
      <c r="W2076" s="16">
        <v>45798</v>
      </c>
      <c r="X2076">
        <v>0</v>
      </c>
      <c r="Y2076">
        <v>1290900</v>
      </c>
      <c r="Z2076" t="s">
        <v>1568</v>
      </c>
      <c r="AA2076" t="s">
        <v>246</v>
      </c>
      <c r="AB2076" t="s">
        <v>121</v>
      </c>
      <c r="AC2076" t="s">
        <v>255</v>
      </c>
      <c r="AD2076" t="s">
        <v>141</v>
      </c>
    </row>
    <row r="2077" spans="1:30" x14ac:dyDescent="0.35">
      <c r="A2077" t="s">
        <v>324</v>
      </c>
      <c r="B2077">
        <v>6233779</v>
      </c>
      <c r="C2077" t="s">
        <v>138</v>
      </c>
      <c r="D2077" t="s">
        <v>5631</v>
      </c>
      <c r="E2077" t="s">
        <v>310</v>
      </c>
      <c r="F2077" t="s">
        <v>133</v>
      </c>
      <c r="G2077" t="s">
        <v>225</v>
      </c>
      <c r="H2077" s="16">
        <v>45839</v>
      </c>
      <c r="I2077" s="16">
        <v>45869</v>
      </c>
      <c r="K2077">
        <v>2230131</v>
      </c>
      <c r="L2077" t="s">
        <v>325</v>
      </c>
      <c r="O2077">
        <v>10015302</v>
      </c>
      <c r="P2077" t="s">
        <v>408</v>
      </c>
      <c r="Q2077">
        <v>31951.84</v>
      </c>
      <c r="R2077" t="s">
        <v>342</v>
      </c>
      <c r="S2077" t="s">
        <v>342</v>
      </c>
      <c r="T2077">
        <v>11184099</v>
      </c>
      <c r="U2077" s="16">
        <v>44962</v>
      </c>
      <c r="V2077" s="16">
        <v>45839</v>
      </c>
      <c r="W2077" s="16">
        <v>45835</v>
      </c>
      <c r="X2077">
        <v>31951.84</v>
      </c>
      <c r="Y2077">
        <v>1290900</v>
      </c>
      <c r="Z2077" t="s">
        <v>1568</v>
      </c>
      <c r="AA2077" t="s">
        <v>249</v>
      </c>
      <c r="AB2077" t="s">
        <v>121</v>
      </c>
      <c r="AC2077" t="s">
        <v>255</v>
      </c>
      <c r="AD2077" t="s">
        <v>135</v>
      </c>
    </row>
    <row r="2078" spans="1:30" x14ac:dyDescent="0.35">
      <c r="A2078" t="s">
        <v>198</v>
      </c>
      <c r="B2078">
        <v>6233581</v>
      </c>
      <c r="C2078" t="s">
        <v>129</v>
      </c>
      <c r="D2078" t="s">
        <v>662</v>
      </c>
      <c r="E2078" t="s">
        <v>310</v>
      </c>
      <c r="F2078" t="s">
        <v>259</v>
      </c>
      <c r="G2078" t="s">
        <v>192</v>
      </c>
      <c r="H2078" s="16">
        <v>45809</v>
      </c>
      <c r="I2078" s="16">
        <v>45809</v>
      </c>
      <c r="J2078" t="s">
        <v>856</v>
      </c>
      <c r="K2078">
        <v>1215156</v>
      </c>
      <c r="L2078" t="s">
        <v>306</v>
      </c>
      <c r="O2078">
        <v>10014640</v>
      </c>
      <c r="P2078" t="s">
        <v>198</v>
      </c>
      <c r="Q2078">
        <v>94400.320000000007</v>
      </c>
      <c r="R2078" t="s">
        <v>254</v>
      </c>
      <c r="S2078" t="s">
        <v>343</v>
      </c>
      <c r="T2078">
        <v>11207294</v>
      </c>
      <c r="U2078" s="16">
        <v>44960</v>
      </c>
      <c r="V2078" s="16">
        <v>45809</v>
      </c>
      <c r="W2078" s="16">
        <v>45798</v>
      </c>
      <c r="X2078">
        <v>94400.320000000007</v>
      </c>
      <c r="Y2078">
        <v>1290900</v>
      </c>
      <c r="Z2078" t="s">
        <v>1568</v>
      </c>
      <c r="AA2078" t="s">
        <v>246</v>
      </c>
      <c r="AB2078" t="s">
        <v>121</v>
      </c>
      <c r="AC2078" t="s">
        <v>255</v>
      </c>
      <c r="AD2078" t="s">
        <v>135</v>
      </c>
    </row>
    <row r="2079" spans="1:30" x14ac:dyDescent="0.35">
      <c r="A2079" t="s">
        <v>152</v>
      </c>
      <c r="B2079">
        <v>6233559</v>
      </c>
      <c r="C2079" t="s">
        <v>129</v>
      </c>
      <c r="D2079" t="s">
        <v>663</v>
      </c>
      <c r="E2079" t="s">
        <v>310</v>
      </c>
      <c r="F2079" t="s">
        <v>133</v>
      </c>
      <c r="G2079" t="s">
        <v>147</v>
      </c>
      <c r="H2079" s="16">
        <v>45809</v>
      </c>
      <c r="I2079" s="16">
        <v>45809</v>
      </c>
      <c r="J2079" t="s">
        <v>856</v>
      </c>
      <c r="K2079">
        <v>1215156</v>
      </c>
      <c r="L2079" t="s">
        <v>307</v>
      </c>
      <c r="O2079">
        <v>10014641</v>
      </c>
      <c r="P2079" t="s">
        <v>152</v>
      </c>
      <c r="Q2079">
        <v>0</v>
      </c>
      <c r="R2079" t="s">
        <v>343</v>
      </c>
      <c r="S2079" t="s">
        <v>343</v>
      </c>
      <c r="T2079">
        <v>11202825</v>
      </c>
      <c r="U2079" s="16">
        <v>44960</v>
      </c>
      <c r="V2079" s="16">
        <v>45809</v>
      </c>
      <c r="W2079" s="16">
        <v>45776</v>
      </c>
      <c r="X2079">
        <v>0</v>
      </c>
      <c r="Y2079">
        <v>1290900</v>
      </c>
      <c r="Z2079" t="s">
        <v>1568</v>
      </c>
      <c r="AA2079" t="s">
        <v>246</v>
      </c>
      <c r="AB2079" t="s">
        <v>121</v>
      </c>
      <c r="AC2079" t="s">
        <v>255</v>
      </c>
      <c r="AD2079" t="s">
        <v>141</v>
      </c>
    </row>
    <row r="2080" spans="1:30" x14ac:dyDescent="0.35">
      <c r="A2080" t="s">
        <v>237</v>
      </c>
      <c r="B2080">
        <v>6228649</v>
      </c>
      <c r="C2080" t="s">
        <v>129</v>
      </c>
      <c r="D2080" t="s">
        <v>670</v>
      </c>
      <c r="E2080" t="s">
        <v>310</v>
      </c>
      <c r="F2080" t="s">
        <v>133</v>
      </c>
      <c r="G2080" t="s">
        <v>147</v>
      </c>
      <c r="H2080" s="16">
        <v>45809</v>
      </c>
      <c r="I2080" s="16">
        <v>45809</v>
      </c>
      <c r="J2080" t="s">
        <v>856</v>
      </c>
      <c r="K2080">
        <v>1213130</v>
      </c>
      <c r="L2080" t="s">
        <v>386</v>
      </c>
      <c r="O2080">
        <v>10014625</v>
      </c>
      <c r="P2080" t="s">
        <v>237</v>
      </c>
      <c r="Q2080">
        <v>0</v>
      </c>
      <c r="R2080" t="s">
        <v>343</v>
      </c>
      <c r="S2080" t="s">
        <v>3901</v>
      </c>
      <c r="T2080">
        <v>11200936</v>
      </c>
      <c r="U2080" s="16">
        <v>44938</v>
      </c>
      <c r="V2080" s="16">
        <v>45809</v>
      </c>
      <c r="W2080" s="16">
        <v>45835</v>
      </c>
      <c r="X2080">
        <v>0</v>
      </c>
      <c r="Y2080">
        <v>1290900</v>
      </c>
      <c r="Z2080" t="s">
        <v>1568</v>
      </c>
      <c r="AA2080" t="s">
        <v>245</v>
      </c>
      <c r="AB2080" t="s">
        <v>121</v>
      </c>
      <c r="AC2080" t="s">
        <v>255</v>
      </c>
      <c r="AD2080" t="s">
        <v>141</v>
      </c>
    </row>
    <row r="2081" spans="1:30" x14ac:dyDescent="0.35">
      <c r="A2081" t="s">
        <v>419</v>
      </c>
      <c r="B2081">
        <v>6228648</v>
      </c>
      <c r="C2081" t="s">
        <v>129</v>
      </c>
      <c r="D2081" t="s">
        <v>664</v>
      </c>
      <c r="E2081" t="s">
        <v>310</v>
      </c>
      <c r="F2081" t="s">
        <v>133</v>
      </c>
      <c r="G2081" t="s">
        <v>147</v>
      </c>
      <c r="H2081" s="16">
        <v>45809</v>
      </c>
      <c r="I2081" s="16">
        <v>45809</v>
      </c>
      <c r="J2081" t="s">
        <v>856</v>
      </c>
      <c r="K2081">
        <v>1213130</v>
      </c>
      <c r="L2081" t="s">
        <v>420</v>
      </c>
      <c r="O2081">
        <v>10014605</v>
      </c>
      <c r="P2081" t="s">
        <v>419</v>
      </c>
      <c r="Q2081">
        <v>0</v>
      </c>
      <c r="R2081" t="s">
        <v>343</v>
      </c>
      <c r="S2081" t="s">
        <v>3901</v>
      </c>
      <c r="T2081">
        <v>11201651</v>
      </c>
      <c r="U2081" s="16">
        <v>44938</v>
      </c>
      <c r="V2081" s="16">
        <v>45809</v>
      </c>
      <c r="W2081" s="16">
        <v>45835</v>
      </c>
      <c r="X2081">
        <v>0</v>
      </c>
      <c r="Y2081">
        <v>1290900</v>
      </c>
      <c r="Z2081" t="s">
        <v>1568</v>
      </c>
      <c r="AA2081" t="s">
        <v>245</v>
      </c>
      <c r="AB2081" t="s">
        <v>121</v>
      </c>
      <c r="AC2081" t="s">
        <v>255</v>
      </c>
      <c r="AD2081" t="s">
        <v>141</v>
      </c>
    </row>
    <row r="2082" spans="1:30" x14ac:dyDescent="0.35">
      <c r="A2082" t="s">
        <v>288</v>
      </c>
      <c r="B2082">
        <v>6227668</v>
      </c>
      <c r="C2082" t="s">
        <v>123</v>
      </c>
      <c r="D2082" t="s">
        <v>665</v>
      </c>
      <c r="E2082" t="s">
        <v>310</v>
      </c>
      <c r="F2082" t="s">
        <v>133</v>
      </c>
      <c r="G2082" t="s">
        <v>226</v>
      </c>
      <c r="H2082" s="16">
        <v>45873</v>
      </c>
      <c r="I2082" s="16">
        <v>45873</v>
      </c>
      <c r="J2082" t="s">
        <v>856</v>
      </c>
      <c r="K2082">
        <v>1212120</v>
      </c>
      <c r="L2082" t="s">
        <v>289</v>
      </c>
      <c r="O2082">
        <v>10014653</v>
      </c>
      <c r="P2082" t="s">
        <v>288</v>
      </c>
      <c r="Q2082">
        <v>0</v>
      </c>
      <c r="R2082" t="s">
        <v>342</v>
      </c>
      <c r="S2082" t="s">
        <v>342</v>
      </c>
      <c r="T2082">
        <v>11195610</v>
      </c>
      <c r="U2082" s="16">
        <v>44936</v>
      </c>
      <c r="V2082" s="16">
        <v>45873</v>
      </c>
      <c r="W2082" s="16">
        <v>45835</v>
      </c>
      <c r="X2082">
        <v>0</v>
      </c>
      <c r="Y2082">
        <v>1290900</v>
      </c>
      <c r="Z2082" t="s">
        <v>1568</v>
      </c>
      <c r="AA2082" t="s">
        <v>247</v>
      </c>
      <c r="AB2082" t="s">
        <v>121</v>
      </c>
      <c r="AC2082" t="s">
        <v>255</v>
      </c>
      <c r="AD2082" t="s">
        <v>189</v>
      </c>
    </row>
    <row r="2083" spans="1:30" x14ac:dyDescent="0.35">
      <c r="A2083" t="s">
        <v>666</v>
      </c>
      <c r="B2083">
        <v>6227481</v>
      </c>
      <c r="C2083" t="s">
        <v>129</v>
      </c>
      <c r="D2083" t="s">
        <v>667</v>
      </c>
      <c r="E2083" t="s">
        <v>310</v>
      </c>
      <c r="F2083" t="s">
        <v>259</v>
      </c>
      <c r="G2083" t="s">
        <v>142</v>
      </c>
      <c r="H2083" s="16">
        <v>45809</v>
      </c>
      <c r="I2083" s="16">
        <v>45809</v>
      </c>
      <c r="J2083" t="s">
        <v>856</v>
      </c>
      <c r="K2083">
        <v>1215150</v>
      </c>
      <c r="L2083" t="s">
        <v>668</v>
      </c>
      <c r="Q2083">
        <v>0</v>
      </c>
      <c r="R2083" t="s">
        <v>343</v>
      </c>
      <c r="S2083" t="s">
        <v>343</v>
      </c>
      <c r="T2083">
        <v>11200774</v>
      </c>
      <c r="U2083" s="16">
        <v>44935</v>
      </c>
      <c r="V2083" s="16">
        <v>45809</v>
      </c>
      <c r="W2083" s="16">
        <v>45798</v>
      </c>
      <c r="X2083">
        <v>0</v>
      </c>
      <c r="Y2083">
        <v>1290900</v>
      </c>
      <c r="Z2083" t="s">
        <v>1568</v>
      </c>
      <c r="AA2083" t="s">
        <v>246</v>
      </c>
      <c r="AB2083" t="s">
        <v>121</v>
      </c>
      <c r="AC2083" t="s">
        <v>255</v>
      </c>
      <c r="AD2083" t="s">
        <v>141</v>
      </c>
    </row>
    <row r="2084" spans="1:30" x14ac:dyDescent="0.35">
      <c r="A2084" t="s">
        <v>324</v>
      </c>
      <c r="B2084">
        <v>6226438</v>
      </c>
      <c r="C2084" t="s">
        <v>138</v>
      </c>
      <c r="D2084" t="s">
        <v>978</v>
      </c>
      <c r="E2084" t="s">
        <v>310</v>
      </c>
      <c r="F2084" t="s">
        <v>125</v>
      </c>
      <c r="G2084" t="s">
        <v>543</v>
      </c>
      <c r="H2084" s="16">
        <v>45869</v>
      </c>
      <c r="I2084" s="16">
        <v>45869</v>
      </c>
      <c r="J2084" t="s">
        <v>856</v>
      </c>
      <c r="K2084">
        <v>1216100</v>
      </c>
      <c r="L2084" t="s">
        <v>325</v>
      </c>
      <c r="M2084" s="16">
        <v>45413</v>
      </c>
      <c r="N2084" s="16">
        <v>45413</v>
      </c>
      <c r="O2084">
        <v>10014726</v>
      </c>
      <c r="P2084" t="s">
        <v>412</v>
      </c>
      <c r="Q2084">
        <v>0</v>
      </c>
      <c r="R2084" t="s">
        <v>342</v>
      </c>
      <c r="S2084" t="s">
        <v>3891</v>
      </c>
      <c r="T2084">
        <v>11163496</v>
      </c>
      <c r="U2084" s="16">
        <v>44931</v>
      </c>
      <c r="V2084" s="16">
        <v>45869</v>
      </c>
      <c r="W2084" s="16">
        <v>45848</v>
      </c>
      <c r="X2084">
        <v>0</v>
      </c>
      <c r="Y2084">
        <v>1290900</v>
      </c>
      <c r="Z2084" t="s">
        <v>1568</v>
      </c>
      <c r="AA2084" t="s">
        <v>249</v>
      </c>
      <c r="AB2084" t="s">
        <v>121</v>
      </c>
      <c r="AC2084" t="s">
        <v>255</v>
      </c>
      <c r="AD2084" t="s">
        <v>122</v>
      </c>
    </row>
    <row r="2085" spans="1:30" x14ac:dyDescent="0.35">
      <c r="A2085" t="s">
        <v>201</v>
      </c>
      <c r="B2085">
        <v>6225285</v>
      </c>
      <c r="C2085" t="s">
        <v>129</v>
      </c>
      <c r="D2085" t="s">
        <v>670</v>
      </c>
      <c r="E2085" t="s">
        <v>310</v>
      </c>
      <c r="F2085" t="s">
        <v>133</v>
      </c>
      <c r="G2085" t="s">
        <v>147</v>
      </c>
      <c r="H2085" s="16">
        <v>45809</v>
      </c>
      <c r="I2085" s="16">
        <v>45809</v>
      </c>
      <c r="J2085" t="s">
        <v>856</v>
      </c>
      <c r="K2085">
        <v>1213130</v>
      </c>
      <c r="L2085" t="s">
        <v>334</v>
      </c>
      <c r="O2085">
        <v>10014602</v>
      </c>
      <c r="P2085" t="s">
        <v>201</v>
      </c>
      <c r="Q2085">
        <v>0</v>
      </c>
      <c r="R2085" t="s">
        <v>347</v>
      </c>
      <c r="S2085" t="s">
        <v>3901</v>
      </c>
      <c r="T2085">
        <v>11194170</v>
      </c>
      <c r="U2085" s="16">
        <v>44927</v>
      </c>
      <c r="V2085" s="16">
        <v>45809</v>
      </c>
      <c r="W2085" s="16">
        <v>45835</v>
      </c>
      <c r="X2085">
        <v>0</v>
      </c>
      <c r="Y2085">
        <v>1290900</v>
      </c>
      <c r="Z2085" t="s">
        <v>1568</v>
      </c>
      <c r="AA2085" t="s">
        <v>245</v>
      </c>
      <c r="AB2085" t="s">
        <v>121</v>
      </c>
      <c r="AC2085" t="s">
        <v>255</v>
      </c>
      <c r="AD2085" t="s">
        <v>141</v>
      </c>
    </row>
    <row r="2086" spans="1:30" x14ac:dyDescent="0.35">
      <c r="A2086" t="s">
        <v>286</v>
      </c>
      <c r="B2086">
        <v>6225061</v>
      </c>
      <c r="C2086" t="s">
        <v>123</v>
      </c>
      <c r="D2086" t="s">
        <v>671</v>
      </c>
      <c r="E2086" t="s">
        <v>310</v>
      </c>
      <c r="F2086" t="s">
        <v>125</v>
      </c>
      <c r="G2086" t="s">
        <v>190</v>
      </c>
      <c r="H2086" s="16">
        <v>45873</v>
      </c>
      <c r="I2086" s="16">
        <v>45873</v>
      </c>
      <c r="J2086" t="s">
        <v>856</v>
      </c>
      <c r="K2086">
        <v>1212120</v>
      </c>
      <c r="L2086" t="s">
        <v>287</v>
      </c>
      <c r="O2086">
        <v>10014655</v>
      </c>
      <c r="P2086" t="s">
        <v>286</v>
      </c>
      <c r="Q2086">
        <v>0</v>
      </c>
      <c r="R2086" t="s">
        <v>349</v>
      </c>
      <c r="S2086" t="s">
        <v>342</v>
      </c>
      <c r="T2086">
        <v>11198286</v>
      </c>
      <c r="U2086" s="16">
        <v>44926</v>
      </c>
      <c r="V2086" s="16">
        <v>45873</v>
      </c>
      <c r="W2086" s="16">
        <v>45835</v>
      </c>
      <c r="X2086">
        <v>0</v>
      </c>
      <c r="Y2086">
        <v>1290900</v>
      </c>
      <c r="Z2086" t="s">
        <v>1568</v>
      </c>
      <c r="AA2086" t="s">
        <v>247</v>
      </c>
      <c r="AB2086" t="s">
        <v>121</v>
      </c>
      <c r="AC2086" t="s">
        <v>255</v>
      </c>
      <c r="AD2086" t="s">
        <v>189</v>
      </c>
    </row>
    <row r="2087" spans="1:30" x14ac:dyDescent="0.35">
      <c r="A2087" t="s">
        <v>429</v>
      </c>
      <c r="B2087">
        <v>6214862</v>
      </c>
      <c r="C2087" t="s">
        <v>138</v>
      </c>
      <c r="D2087" t="s">
        <v>672</v>
      </c>
      <c r="E2087" t="s">
        <v>348</v>
      </c>
      <c r="F2087" t="s">
        <v>133</v>
      </c>
      <c r="G2087" t="s">
        <v>192</v>
      </c>
      <c r="H2087" s="16">
        <v>45809</v>
      </c>
      <c r="I2087" s="16">
        <v>45809</v>
      </c>
      <c r="J2087" t="s">
        <v>856</v>
      </c>
      <c r="K2087">
        <v>1291900</v>
      </c>
      <c r="L2087" t="s">
        <v>431</v>
      </c>
      <c r="Q2087">
        <v>4337.38</v>
      </c>
      <c r="R2087" t="s">
        <v>329</v>
      </c>
      <c r="S2087" t="s">
        <v>347</v>
      </c>
      <c r="T2087">
        <v>11188005</v>
      </c>
      <c r="U2087" s="16">
        <v>44902</v>
      </c>
      <c r="V2087" s="16">
        <v>45809</v>
      </c>
      <c r="W2087" s="16">
        <v>45805</v>
      </c>
      <c r="X2087">
        <v>4337.38</v>
      </c>
      <c r="Y2087">
        <v>1290900</v>
      </c>
      <c r="Z2087" t="s">
        <v>1568</v>
      </c>
      <c r="AA2087" t="s">
        <v>249</v>
      </c>
      <c r="AB2087" t="s">
        <v>121</v>
      </c>
      <c r="AC2087" t="s">
        <v>255</v>
      </c>
      <c r="AD2087" t="s">
        <v>122</v>
      </c>
    </row>
    <row r="2088" spans="1:30" x14ac:dyDescent="0.35">
      <c r="A2088" t="s">
        <v>324</v>
      </c>
      <c r="B2088">
        <v>6214624</v>
      </c>
      <c r="C2088" t="s">
        <v>138</v>
      </c>
      <c r="D2088" t="s">
        <v>673</v>
      </c>
      <c r="E2088" t="s">
        <v>310</v>
      </c>
      <c r="F2088" t="s">
        <v>125</v>
      </c>
      <c r="G2088" t="s">
        <v>136</v>
      </c>
      <c r="H2088" s="16">
        <v>45869</v>
      </c>
      <c r="I2088" s="16">
        <v>45869</v>
      </c>
      <c r="J2088" t="s">
        <v>856</v>
      </c>
      <c r="K2088">
        <v>1216100</v>
      </c>
      <c r="L2088" t="s">
        <v>325</v>
      </c>
      <c r="O2088">
        <v>10014726</v>
      </c>
      <c r="P2088" t="s">
        <v>412</v>
      </c>
      <c r="Q2088">
        <v>10313.68</v>
      </c>
      <c r="R2088" t="s">
        <v>296</v>
      </c>
      <c r="S2088" t="s">
        <v>3891</v>
      </c>
      <c r="T2088">
        <v>11163494</v>
      </c>
      <c r="U2088" s="16">
        <v>44901</v>
      </c>
      <c r="V2088" s="16">
        <v>45869</v>
      </c>
      <c r="W2088" s="16">
        <v>45848</v>
      </c>
      <c r="X2088">
        <v>10313.68</v>
      </c>
      <c r="Y2088">
        <v>1290900</v>
      </c>
      <c r="Z2088" t="s">
        <v>1568</v>
      </c>
      <c r="AA2088" t="s">
        <v>249</v>
      </c>
      <c r="AB2088" t="s">
        <v>121</v>
      </c>
      <c r="AC2088" t="s">
        <v>255</v>
      </c>
      <c r="AD2088" t="s">
        <v>135</v>
      </c>
    </row>
    <row r="2089" spans="1:30" x14ac:dyDescent="0.35">
      <c r="A2089" t="s">
        <v>286</v>
      </c>
      <c r="B2089">
        <v>6212281</v>
      </c>
      <c r="C2089" t="s">
        <v>123</v>
      </c>
      <c r="D2089" t="s">
        <v>674</v>
      </c>
      <c r="E2089" t="s">
        <v>310</v>
      </c>
      <c r="F2089" t="s">
        <v>133</v>
      </c>
      <c r="G2089" t="s">
        <v>226</v>
      </c>
      <c r="H2089" s="16">
        <v>45873</v>
      </c>
      <c r="I2089" s="16">
        <v>45873</v>
      </c>
      <c r="J2089" t="s">
        <v>856</v>
      </c>
      <c r="K2089">
        <v>1212120</v>
      </c>
      <c r="L2089" t="s">
        <v>287</v>
      </c>
      <c r="O2089">
        <v>10014655</v>
      </c>
      <c r="P2089" t="s">
        <v>286</v>
      </c>
      <c r="Q2089">
        <v>0</v>
      </c>
      <c r="R2089" t="s">
        <v>352</v>
      </c>
      <c r="S2089" t="s">
        <v>342</v>
      </c>
      <c r="T2089">
        <v>11161608</v>
      </c>
      <c r="U2089" s="16">
        <v>44896</v>
      </c>
      <c r="V2089" s="16">
        <v>45873</v>
      </c>
      <c r="W2089" s="16">
        <v>45835</v>
      </c>
      <c r="X2089">
        <v>0</v>
      </c>
      <c r="Y2089">
        <v>1290900</v>
      </c>
      <c r="Z2089" t="s">
        <v>1568</v>
      </c>
      <c r="AA2089" t="s">
        <v>247</v>
      </c>
      <c r="AB2089" t="s">
        <v>121</v>
      </c>
      <c r="AC2089" t="s">
        <v>255</v>
      </c>
      <c r="AD2089" t="s">
        <v>189</v>
      </c>
    </row>
    <row r="2090" spans="1:30" x14ac:dyDescent="0.35">
      <c r="A2090" t="s">
        <v>324</v>
      </c>
      <c r="B2090">
        <v>6211171</v>
      </c>
      <c r="C2090" t="s">
        <v>138</v>
      </c>
      <c r="D2090" t="s">
        <v>675</v>
      </c>
      <c r="E2090" t="s">
        <v>310</v>
      </c>
      <c r="F2090" t="s">
        <v>125</v>
      </c>
      <c r="G2090" t="s">
        <v>136</v>
      </c>
      <c r="H2090" s="16">
        <v>45869</v>
      </c>
      <c r="I2090" s="16">
        <v>45869</v>
      </c>
      <c r="J2090" t="s">
        <v>856</v>
      </c>
      <c r="K2090">
        <v>1216100</v>
      </c>
      <c r="L2090" t="s">
        <v>325</v>
      </c>
      <c r="O2090">
        <v>10014726</v>
      </c>
      <c r="P2090" t="s">
        <v>412</v>
      </c>
      <c r="Q2090">
        <v>3115.38</v>
      </c>
      <c r="R2090" t="s">
        <v>342</v>
      </c>
      <c r="S2090" t="s">
        <v>3891</v>
      </c>
      <c r="T2090">
        <v>11161642</v>
      </c>
      <c r="U2090" s="16">
        <v>44894</v>
      </c>
      <c r="V2090" s="16">
        <v>45869</v>
      </c>
      <c r="W2090" s="16">
        <v>45848</v>
      </c>
      <c r="X2090">
        <v>3115.38</v>
      </c>
      <c r="Y2090">
        <v>1290900</v>
      </c>
      <c r="Z2090" t="s">
        <v>1568</v>
      </c>
      <c r="AA2090" t="s">
        <v>249</v>
      </c>
      <c r="AB2090" t="s">
        <v>121</v>
      </c>
      <c r="AC2090" t="s">
        <v>255</v>
      </c>
      <c r="AD2090" t="s">
        <v>135</v>
      </c>
    </row>
    <row r="2091" spans="1:30" x14ac:dyDescent="0.35">
      <c r="A2091" t="s">
        <v>676</v>
      </c>
      <c r="B2091">
        <v>6210702</v>
      </c>
      <c r="C2091" t="s">
        <v>129</v>
      </c>
      <c r="D2091" t="s">
        <v>677</v>
      </c>
      <c r="E2091" t="s">
        <v>310</v>
      </c>
      <c r="F2091" t="s">
        <v>133</v>
      </c>
      <c r="G2091" t="s">
        <v>147</v>
      </c>
      <c r="H2091" s="16">
        <v>45809</v>
      </c>
      <c r="I2091" s="16">
        <v>45809</v>
      </c>
      <c r="J2091" t="s">
        <v>856</v>
      </c>
      <c r="K2091">
        <v>1215154</v>
      </c>
      <c r="L2091" t="s">
        <v>678</v>
      </c>
      <c r="Q2091">
        <v>0</v>
      </c>
      <c r="R2091" t="s">
        <v>343</v>
      </c>
      <c r="S2091" t="s">
        <v>343</v>
      </c>
      <c r="T2091">
        <v>11183659</v>
      </c>
      <c r="U2091" s="16">
        <v>44893</v>
      </c>
      <c r="V2091" s="16">
        <v>45809</v>
      </c>
      <c r="W2091" s="16">
        <v>45776</v>
      </c>
      <c r="X2091">
        <v>0</v>
      </c>
      <c r="Y2091">
        <v>1290900</v>
      </c>
      <c r="Z2091" t="s">
        <v>1568</v>
      </c>
      <c r="AA2091" t="s">
        <v>246</v>
      </c>
      <c r="AB2091" t="s">
        <v>121</v>
      </c>
      <c r="AC2091" t="s">
        <v>255</v>
      </c>
      <c r="AD2091" t="s">
        <v>141</v>
      </c>
    </row>
    <row r="2092" spans="1:30" x14ac:dyDescent="0.35">
      <c r="A2092" t="s">
        <v>324</v>
      </c>
      <c r="B2092">
        <v>6206281</v>
      </c>
      <c r="C2092" t="s">
        <v>138</v>
      </c>
      <c r="D2092" t="s">
        <v>679</v>
      </c>
      <c r="E2092" t="s">
        <v>310</v>
      </c>
      <c r="F2092" t="s">
        <v>125</v>
      </c>
      <c r="G2092" t="s">
        <v>136</v>
      </c>
      <c r="H2092" s="16">
        <v>45869</v>
      </c>
      <c r="I2092" s="16">
        <v>45869</v>
      </c>
      <c r="J2092" t="s">
        <v>856</v>
      </c>
      <c r="K2092">
        <v>1216100</v>
      </c>
      <c r="L2092" t="s">
        <v>325</v>
      </c>
      <c r="O2092">
        <v>10014726</v>
      </c>
      <c r="P2092" t="s">
        <v>412</v>
      </c>
      <c r="Q2092">
        <v>7698</v>
      </c>
      <c r="R2092" t="s">
        <v>296</v>
      </c>
      <c r="S2092" t="s">
        <v>3891</v>
      </c>
      <c r="T2092">
        <v>11162701</v>
      </c>
      <c r="U2092" s="16">
        <v>44886</v>
      </c>
      <c r="V2092" s="16">
        <v>45869</v>
      </c>
      <c r="W2092" s="16">
        <v>45848</v>
      </c>
      <c r="X2092">
        <v>7698</v>
      </c>
      <c r="Y2092">
        <v>1290900</v>
      </c>
      <c r="Z2092" t="s">
        <v>1568</v>
      </c>
      <c r="AA2092" t="s">
        <v>249</v>
      </c>
      <c r="AB2092" t="s">
        <v>121</v>
      </c>
      <c r="AC2092" t="s">
        <v>255</v>
      </c>
      <c r="AD2092" t="s">
        <v>135</v>
      </c>
    </row>
    <row r="2093" spans="1:30" x14ac:dyDescent="0.35">
      <c r="A2093" t="s">
        <v>228</v>
      </c>
      <c r="B2093">
        <v>6204241</v>
      </c>
      <c r="C2093" t="s">
        <v>129</v>
      </c>
      <c r="D2093" t="s">
        <v>680</v>
      </c>
      <c r="E2093" t="s">
        <v>310</v>
      </c>
      <c r="F2093" t="s">
        <v>133</v>
      </c>
      <c r="G2093" t="s">
        <v>147</v>
      </c>
      <c r="H2093" s="16">
        <v>45809</v>
      </c>
      <c r="I2093" s="16">
        <v>45809</v>
      </c>
      <c r="J2093" t="s">
        <v>856</v>
      </c>
      <c r="K2093">
        <v>1213130</v>
      </c>
      <c r="L2093" t="s">
        <v>387</v>
      </c>
      <c r="O2093">
        <v>10014624</v>
      </c>
      <c r="P2093" t="s">
        <v>228</v>
      </c>
      <c r="Q2093">
        <v>0</v>
      </c>
      <c r="R2093" t="s">
        <v>352</v>
      </c>
      <c r="S2093" t="s">
        <v>3901</v>
      </c>
      <c r="T2093">
        <v>11175380</v>
      </c>
      <c r="U2093" s="16">
        <v>44879</v>
      </c>
      <c r="V2093" s="16">
        <v>45809</v>
      </c>
      <c r="W2093" s="16">
        <v>45835</v>
      </c>
      <c r="X2093">
        <v>0</v>
      </c>
      <c r="Y2093">
        <v>1290900</v>
      </c>
      <c r="Z2093" t="s">
        <v>1568</v>
      </c>
      <c r="AA2093" t="s">
        <v>245</v>
      </c>
      <c r="AB2093" t="s">
        <v>121</v>
      </c>
      <c r="AC2093" t="s">
        <v>255</v>
      </c>
      <c r="AD2093" t="s">
        <v>141</v>
      </c>
    </row>
    <row r="2094" spans="1:30" x14ac:dyDescent="0.35">
      <c r="A2094" t="s">
        <v>210</v>
      </c>
      <c r="B2094">
        <v>6203891</v>
      </c>
      <c r="C2094" t="s">
        <v>129</v>
      </c>
      <c r="D2094" t="s">
        <v>862</v>
      </c>
      <c r="E2094" t="s">
        <v>310</v>
      </c>
      <c r="F2094" t="s">
        <v>133</v>
      </c>
      <c r="G2094" t="s">
        <v>147</v>
      </c>
      <c r="H2094" s="16">
        <v>45809</v>
      </c>
      <c r="I2094" s="16">
        <v>45809</v>
      </c>
      <c r="J2094" t="s">
        <v>856</v>
      </c>
      <c r="K2094">
        <v>1213130</v>
      </c>
      <c r="L2094" t="s">
        <v>395</v>
      </c>
      <c r="O2094">
        <v>10014608</v>
      </c>
      <c r="P2094" t="s">
        <v>210</v>
      </c>
      <c r="Q2094">
        <v>0</v>
      </c>
      <c r="R2094" t="s">
        <v>352</v>
      </c>
      <c r="S2094" t="s">
        <v>3901</v>
      </c>
      <c r="T2094">
        <v>11174652</v>
      </c>
      <c r="U2094" s="16">
        <v>44879</v>
      </c>
      <c r="V2094" s="16">
        <v>45809</v>
      </c>
      <c r="W2094" s="16">
        <v>45835</v>
      </c>
      <c r="X2094">
        <v>0</v>
      </c>
      <c r="Y2094">
        <v>1290900</v>
      </c>
      <c r="Z2094" t="s">
        <v>1568</v>
      </c>
      <c r="AA2094" t="s">
        <v>245</v>
      </c>
      <c r="AB2094" t="s">
        <v>121</v>
      </c>
      <c r="AC2094" t="s">
        <v>255</v>
      </c>
      <c r="AD2094" t="s">
        <v>141</v>
      </c>
    </row>
    <row r="2095" spans="1:30" x14ac:dyDescent="0.35">
      <c r="A2095" t="s">
        <v>210</v>
      </c>
      <c r="B2095">
        <v>6202402</v>
      </c>
      <c r="C2095" t="s">
        <v>129</v>
      </c>
      <c r="D2095" t="s">
        <v>863</v>
      </c>
      <c r="E2095" t="s">
        <v>310</v>
      </c>
      <c r="F2095" t="s">
        <v>259</v>
      </c>
      <c r="G2095" t="s">
        <v>192</v>
      </c>
      <c r="H2095" s="16">
        <v>45809</v>
      </c>
      <c r="I2095" s="16">
        <v>45809</v>
      </c>
      <c r="J2095" t="s">
        <v>1104</v>
      </c>
      <c r="K2095">
        <v>1213130</v>
      </c>
      <c r="L2095" t="s">
        <v>395</v>
      </c>
      <c r="O2095">
        <v>10014608</v>
      </c>
      <c r="P2095" t="s">
        <v>210</v>
      </c>
      <c r="Q2095">
        <v>16993.759999999998</v>
      </c>
      <c r="R2095" t="s">
        <v>352</v>
      </c>
      <c r="S2095" t="s">
        <v>343</v>
      </c>
      <c r="T2095">
        <v>11172520</v>
      </c>
      <c r="U2095" s="16">
        <v>44876</v>
      </c>
      <c r="V2095" s="16">
        <v>45809</v>
      </c>
      <c r="W2095" s="16">
        <v>45798</v>
      </c>
      <c r="X2095">
        <v>16993.759999999998</v>
      </c>
      <c r="Y2095">
        <v>1290900</v>
      </c>
      <c r="Z2095" t="s">
        <v>1568</v>
      </c>
      <c r="AA2095" t="s">
        <v>245</v>
      </c>
      <c r="AB2095" t="s">
        <v>121</v>
      </c>
      <c r="AC2095" t="s">
        <v>255</v>
      </c>
      <c r="AD2095" t="s">
        <v>135</v>
      </c>
    </row>
    <row r="2096" spans="1:30" x14ac:dyDescent="0.35">
      <c r="A2096" t="s">
        <v>158</v>
      </c>
      <c r="B2096">
        <v>6201950</v>
      </c>
      <c r="C2096" t="s">
        <v>129</v>
      </c>
      <c r="D2096" t="s">
        <v>5392</v>
      </c>
      <c r="E2096" t="s">
        <v>310</v>
      </c>
      <c r="F2096" t="s">
        <v>125</v>
      </c>
      <c r="G2096" t="s">
        <v>423</v>
      </c>
      <c r="H2096" s="16">
        <v>45839</v>
      </c>
      <c r="I2096" s="16">
        <v>45869</v>
      </c>
      <c r="J2096" t="s">
        <v>3476</v>
      </c>
      <c r="K2096">
        <v>1213130</v>
      </c>
      <c r="L2096" t="s">
        <v>397</v>
      </c>
      <c r="O2096">
        <v>10014604</v>
      </c>
      <c r="P2096" t="s">
        <v>158</v>
      </c>
      <c r="Q2096">
        <v>15212.75</v>
      </c>
      <c r="R2096" t="s">
        <v>352</v>
      </c>
      <c r="S2096" t="s">
        <v>3901</v>
      </c>
      <c r="T2096">
        <v>11169884</v>
      </c>
      <c r="U2096" s="16">
        <v>44875</v>
      </c>
      <c r="V2096" s="16">
        <v>45839</v>
      </c>
      <c r="W2096" s="16">
        <v>45835</v>
      </c>
      <c r="X2096">
        <v>15212.75</v>
      </c>
      <c r="Y2096">
        <v>1290900</v>
      </c>
      <c r="Z2096" t="s">
        <v>1568</v>
      </c>
      <c r="AA2096" t="s">
        <v>245</v>
      </c>
      <c r="AB2096" t="s">
        <v>121</v>
      </c>
      <c r="AC2096" t="s">
        <v>255</v>
      </c>
      <c r="AD2096" t="s">
        <v>141</v>
      </c>
    </row>
    <row r="2097" spans="1:30" x14ac:dyDescent="0.35">
      <c r="A2097" t="s">
        <v>264</v>
      </c>
      <c r="B2097">
        <v>6201928</v>
      </c>
      <c r="C2097" t="s">
        <v>138</v>
      </c>
      <c r="D2097" t="s">
        <v>681</v>
      </c>
      <c r="E2097" t="s">
        <v>348</v>
      </c>
      <c r="F2097" t="s">
        <v>133</v>
      </c>
      <c r="G2097" t="s">
        <v>475</v>
      </c>
      <c r="H2097" s="16">
        <v>45809</v>
      </c>
      <c r="I2097" s="16">
        <v>45809</v>
      </c>
      <c r="J2097" t="s">
        <v>856</v>
      </c>
      <c r="K2097">
        <v>1291900</v>
      </c>
      <c r="L2097" t="s">
        <v>266</v>
      </c>
      <c r="Q2097">
        <v>0</v>
      </c>
      <c r="R2097" t="s">
        <v>329</v>
      </c>
      <c r="S2097" t="s">
        <v>347</v>
      </c>
      <c r="T2097">
        <v>11174647</v>
      </c>
      <c r="U2097" s="16">
        <v>44875</v>
      </c>
      <c r="V2097" s="16">
        <v>45809</v>
      </c>
      <c r="W2097" s="16">
        <v>45805</v>
      </c>
      <c r="X2097">
        <v>0</v>
      </c>
      <c r="Y2097">
        <v>1290900</v>
      </c>
      <c r="Z2097" t="s">
        <v>1568</v>
      </c>
      <c r="AA2097" t="s">
        <v>249</v>
      </c>
      <c r="AB2097" t="s">
        <v>121</v>
      </c>
      <c r="AC2097" t="s">
        <v>255</v>
      </c>
      <c r="AD2097" t="s">
        <v>141</v>
      </c>
    </row>
    <row r="2098" spans="1:30" x14ac:dyDescent="0.35">
      <c r="A2098" t="s">
        <v>134</v>
      </c>
      <c r="B2098">
        <v>6200246</v>
      </c>
      <c r="C2098" t="s">
        <v>123</v>
      </c>
      <c r="D2098" t="s">
        <v>682</v>
      </c>
      <c r="E2098" t="s">
        <v>310</v>
      </c>
      <c r="F2098" t="s">
        <v>133</v>
      </c>
      <c r="G2098" t="s">
        <v>132</v>
      </c>
      <c r="H2098" s="16">
        <v>45839</v>
      </c>
      <c r="I2098" s="16">
        <v>45869</v>
      </c>
      <c r="J2098" t="s">
        <v>3476</v>
      </c>
      <c r="K2098">
        <v>1210101</v>
      </c>
      <c r="L2098" t="s">
        <v>271</v>
      </c>
      <c r="O2098">
        <v>10014658</v>
      </c>
      <c r="P2098" t="s">
        <v>134</v>
      </c>
      <c r="Q2098">
        <v>0</v>
      </c>
      <c r="R2098" t="s">
        <v>296</v>
      </c>
      <c r="S2098" t="s">
        <v>342</v>
      </c>
      <c r="T2098">
        <v>11171869</v>
      </c>
      <c r="U2098" s="16">
        <v>44871</v>
      </c>
      <c r="V2098" s="16">
        <v>45839</v>
      </c>
      <c r="W2098" s="16">
        <v>45833</v>
      </c>
      <c r="X2098">
        <v>0</v>
      </c>
      <c r="Y2098">
        <v>1290900</v>
      </c>
      <c r="Z2098" t="s">
        <v>1568</v>
      </c>
      <c r="AA2098" t="s">
        <v>248</v>
      </c>
      <c r="AB2098" t="s">
        <v>121</v>
      </c>
      <c r="AC2098" t="s">
        <v>255</v>
      </c>
      <c r="AD2098" t="s">
        <v>122</v>
      </c>
    </row>
    <row r="2099" spans="1:30" x14ac:dyDescent="0.35">
      <c r="A2099" t="s">
        <v>160</v>
      </c>
      <c r="B2099">
        <v>6199866</v>
      </c>
      <c r="C2099" t="s">
        <v>129</v>
      </c>
      <c r="D2099" t="s">
        <v>683</v>
      </c>
      <c r="E2099" t="s">
        <v>310</v>
      </c>
      <c r="F2099" t="s">
        <v>125</v>
      </c>
      <c r="G2099" t="s">
        <v>190</v>
      </c>
      <c r="H2099" s="16">
        <v>45873</v>
      </c>
      <c r="I2099" s="16">
        <v>45873</v>
      </c>
      <c r="J2099" t="s">
        <v>856</v>
      </c>
      <c r="K2099">
        <v>1212121</v>
      </c>
      <c r="L2099" t="s">
        <v>346</v>
      </c>
      <c r="O2099">
        <v>10014598</v>
      </c>
      <c r="P2099" t="s">
        <v>160</v>
      </c>
      <c r="Q2099">
        <v>0</v>
      </c>
      <c r="R2099" t="s">
        <v>296</v>
      </c>
      <c r="S2099" t="s">
        <v>342</v>
      </c>
      <c r="T2099">
        <v>11170046</v>
      </c>
      <c r="U2099" s="16">
        <v>44870</v>
      </c>
      <c r="V2099" s="16">
        <v>45873</v>
      </c>
      <c r="W2099" s="16">
        <v>45835</v>
      </c>
      <c r="X2099">
        <v>0</v>
      </c>
      <c r="Y2099">
        <v>1290900</v>
      </c>
      <c r="Z2099" t="s">
        <v>1568</v>
      </c>
      <c r="AA2099" t="s">
        <v>247</v>
      </c>
      <c r="AB2099" t="s">
        <v>121</v>
      </c>
      <c r="AC2099" t="s">
        <v>255</v>
      </c>
      <c r="AD2099" t="s">
        <v>189</v>
      </c>
    </row>
    <row r="2100" spans="1:30" x14ac:dyDescent="0.35">
      <c r="A2100" t="s">
        <v>207</v>
      </c>
      <c r="B2100">
        <v>6197507</v>
      </c>
      <c r="C2100" t="s">
        <v>129</v>
      </c>
      <c r="D2100" t="s">
        <v>28</v>
      </c>
      <c r="E2100" t="s">
        <v>310</v>
      </c>
      <c r="F2100" t="s">
        <v>133</v>
      </c>
      <c r="G2100" t="s">
        <v>147</v>
      </c>
      <c r="H2100" s="16">
        <v>45809</v>
      </c>
      <c r="I2100" s="16">
        <v>45809</v>
      </c>
      <c r="J2100" t="s">
        <v>856</v>
      </c>
      <c r="K2100">
        <v>1213130</v>
      </c>
      <c r="L2100" t="s">
        <v>385</v>
      </c>
      <c r="O2100">
        <v>10014621</v>
      </c>
      <c r="P2100" t="s">
        <v>207</v>
      </c>
      <c r="Q2100">
        <v>0</v>
      </c>
      <c r="R2100" t="s">
        <v>343</v>
      </c>
      <c r="S2100" t="s">
        <v>3901</v>
      </c>
      <c r="T2100">
        <v>11165849</v>
      </c>
      <c r="U2100" s="16">
        <v>44865</v>
      </c>
      <c r="V2100" s="16">
        <v>45809</v>
      </c>
      <c r="W2100" s="16">
        <v>45835</v>
      </c>
      <c r="X2100">
        <v>0</v>
      </c>
      <c r="Y2100">
        <v>1290900</v>
      </c>
      <c r="Z2100" t="s">
        <v>1568</v>
      </c>
      <c r="AA2100" t="s">
        <v>245</v>
      </c>
      <c r="AB2100" t="s">
        <v>121</v>
      </c>
      <c r="AC2100" t="s">
        <v>255</v>
      </c>
      <c r="AD2100" t="s">
        <v>141</v>
      </c>
    </row>
    <row r="2101" spans="1:30" x14ac:dyDescent="0.35">
      <c r="A2101" t="s">
        <v>224</v>
      </c>
      <c r="B2101">
        <v>6197496</v>
      </c>
      <c r="C2101" t="s">
        <v>129</v>
      </c>
      <c r="D2101" t="s">
        <v>28</v>
      </c>
      <c r="E2101" t="s">
        <v>310</v>
      </c>
      <c r="F2101" t="s">
        <v>133</v>
      </c>
      <c r="G2101" t="s">
        <v>147</v>
      </c>
      <c r="H2101" s="16">
        <v>45809</v>
      </c>
      <c r="I2101" s="16">
        <v>45809</v>
      </c>
      <c r="J2101" t="s">
        <v>856</v>
      </c>
      <c r="K2101">
        <v>1213130</v>
      </c>
      <c r="L2101" t="s">
        <v>389</v>
      </c>
      <c r="O2101">
        <v>10014612</v>
      </c>
      <c r="P2101" t="s">
        <v>224</v>
      </c>
      <c r="Q2101">
        <v>0</v>
      </c>
      <c r="R2101" t="s">
        <v>343</v>
      </c>
      <c r="S2101" t="s">
        <v>3901</v>
      </c>
      <c r="T2101">
        <v>11165786</v>
      </c>
      <c r="U2101" s="16">
        <v>44865</v>
      </c>
      <c r="V2101" s="16">
        <v>45809</v>
      </c>
      <c r="W2101" s="16">
        <v>45835</v>
      </c>
      <c r="X2101">
        <v>0</v>
      </c>
      <c r="Y2101">
        <v>1290900</v>
      </c>
      <c r="Z2101" t="s">
        <v>1568</v>
      </c>
      <c r="AA2101" t="s">
        <v>245</v>
      </c>
      <c r="AB2101" t="s">
        <v>121</v>
      </c>
      <c r="AC2101" t="s">
        <v>255</v>
      </c>
      <c r="AD2101" t="s">
        <v>141</v>
      </c>
    </row>
    <row r="2102" spans="1:30" x14ac:dyDescent="0.35">
      <c r="A2102" t="s">
        <v>158</v>
      </c>
      <c r="B2102">
        <v>6197485</v>
      </c>
      <c r="C2102" t="s">
        <v>129</v>
      </c>
      <c r="D2102" t="s">
        <v>28</v>
      </c>
      <c r="E2102" t="s">
        <v>310</v>
      </c>
      <c r="F2102" t="s">
        <v>133</v>
      </c>
      <c r="G2102" t="s">
        <v>147</v>
      </c>
      <c r="H2102" s="16">
        <v>45869</v>
      </c>
      <c r="I2102" s="16">
        <v>45869</v>
      </c>
      <c r="J2102" t="s">
        <v>856</v>
      </c>
      <c r="K2102">
        <v>1213130</v>
      </c>
      <c r="L2102" t="s">
        <v>397</v>
      </c>
      <c r="O2102">
        <v>10014604</v>
      </c>
      <c r="P2102" t="s">
        <v>158</v>
      </c>
      <c r="Q2102">
        <v>0</v>
      </c>
      <c r="R2102" t="s">
        <v>343</v>
      </c>
      <c r="S2102" t="s">
        <v>3891</v>
      </c>
      <c r="T2102">
        <v>11165732</v>
      </c>
      <c r="U2102" s="16">
        <v>44865</v>
      </c>
      <c r="V2102" s="16">
        <v>45869</v>
      </c>
      <c r="W2102" s="16">
        <v>45844</v>
      </c>
      <c r="X2102">
        <v>0</v>
      </c>
      <c r="Y2102">
        <v>1290900</v>
      </c>
      <c r="Z2102" t="s">
        <v>1568</v>
      </c>
      <c r="AA2102" t="s">
        <v>245</v>
      </c>
      <c r="AB2102" t="s">
        <v>121</v>
      </c>
      <c r="AC2102" t="s">
        <v>255</v>
      </c>
      <c r="AD2102" t="s">
        <v>141</v>
      </c>
    </row>
    <row r="2103" spans="1:30" x14ac:dyDescent="0.35">
      <c r="A2103" t="s">
        <v>288</v>
      </c>
      <c r="B2103">
        <v>6197055</v>
      </c>
      <c r="C2103" t="s">
        <v>123</v>
      </c>
      <c r="D2103" t="s">
        <v>684</v>
      </c>
      <c r="E2103" t="s">
        <v>310</v>
      </c>
      <c r="F2103" t="s">
        <v>125</v>
      </c>
      <c r="G2103" t="s">
        <v>153</v>
      </c>
      <c r="H2103" s="16">
        <v>45873</v>
      </c>
      <c r="I2103" s="16">
        <v>45873</v>
      </c>
      <c r="J2103" t="s">
        <v>856</v>
      </c>
      <c r="K2103">
        <v>1212120</v>
      </c>
      <c r="L2103" t="s">
        <v>289</v>
      </c>
      <c r="O2103">
        <v>10014653</v>
      </c>
      <c r="P2103" t="s">
        <v>288</v>
      </c>
      <c r="Q2103">
        <v>0</v>
      </c>
      <c r="R2103" t="s">
        <v>352</v>
      </c>
      <c r="S2103" t="s">
        <v>342</v>
      </c>
      <c r="T2103">
        <v>11126164</v>
      </c>
      <c r="U2103" s="16">
        <v>44864</v>
      </c>
      <c r="V2103" s="16">
        <v>45873</v>
      </c>
      <c r="W2103" s="16">
        <v>45835</v>
      </c>
      <c r="X2103">
        <v>0</v>
      </c>
      <c r="Y2103">
        <v>1290900</v>
      </c>
      <c r="Z2103" t="s">
        <v>1568</v>
      </c>
      <c r="AA2103" t="s">
        <v>247</v>
      </c>
      <c r="AB2103" t="s">
        <v>121</v>
      </c>
      <c r="AC2103" t="s">
        <v>255</v>
      </c>
      <c r="AD2103" t="s">
        <v>141</v>
      </c>
    </row>
    <row r="2104" spans="1:30" x14ac:dyDescent="0.35">
      <c r="A2104" t="s">
        <v>286</v>
      </c>
      <c r="B2104">
        <v>6197029</v>
      </c>
      <c r="C2104" t="s">
        <v>123</v>
      </c>
      <c r="D2104" t="s">
        <v>685</v>
      </c>
      <c r="E2104" t="s">
        <v>310</v>
      </c>
      <c r="F2104" t="s">
        <v>133</v>
      </c>
      <c r="G2104" t="s">
        <v>147</v>
      </c>
      <c r="H2104" s="16">
        <v>45873</v>
      </c>
      <c r="I2104" s="16">
        <v>45873</v>
      </c>
      <c r="J2104" t="s">
        <v>856</v>
      </c>
      <c r="K2104">
        <v>1212120</v>
      </c>
      <c r="L2104" t="s">
        <v>287</v>
      </c>
      <c r="O2104">
        <v>10014655</v>
      </c>
      <c r="P2104" t="s">
        <v>286</v>
      </c>
      <c r="Q2104">
        <v>0</v>
      </c>
      <c r="R2104" t="s">
        <v>352</v>
      </c>
      <c r="S2104" t="s">
        <v>342</v>
      </c>
      <c r="T2104">
        <v>11165616</v>
      </c>
      <c r="U2104" s="16">
        <v>44864</v>
      </c>
      <c r="V2104" s="16">
        <v>45873</v>
      </c>
      <c r="W2104" s="16">
        <v>45835</v>
      </c>
      <c r="X2104">
        <v>0</v>
      </c>
      <c r="Y2104">
        <v>1290900</v>
      </c>
      <c r="Z2104" t="s">
        <v>1568</v>
      </c>
      <c r="AA2104" t="s">
        <v>247</v>
      </c>
      <c r="AB2104" t="s">
        <v>121</v>
      </c>
      <c r="AC2104" t="s">
        <v>255</v>
      </c>
      <c r="AD2104" t="s">
        <v>141</v>
      </c>
    </row>
    <row r="2105" spans="1:30" x14ac:dyDescent="0.35">
      <c r="A2105" t="s">
        <v>286</v>
      </c>
      <c r="B2105">
        <v>6197028</v>
      </c>
      <c r="C2105" t="s">
        <v>123</v>
      </c>
      <c r="D2105" t="s">
        <v>686</v>
      </c>
      <c r="E2105" t="s">
        <v>310</v>
      </c>
      <c r="F2105" t="s">
        <v>133</v>
      </c>
      <c r="G2105" t="s">
        <v>147</v>
      </c>
      <c r="H2105" s="16">
        <v>45873</v>
      </c>
      <c r="I2105" s="16">
        <v>45873</v>
      </c>
      <c r="J2105" t="s">
        <v>856</v>
      </c>
      <c r="K2105">
        <v>1212120</v>
      </c>
      <c r="L2105" t="s">
        <v>287</v>
      </c>
      <c r="O2105">
        <v>10014655</v>
      </c>
      <c r="P2105" t="s">
        <v>286</v>
      </c>
      <c r="Q2105">
        <v>0</v>
      </c>
      <c r="R2105" t="s">
        <v>352</v>
      </c>
      <c r="S2105" t="s">
        <v>342</v>
      </c>
      <c r="T2105">
        <v>11165615</v>
      </c>
      <c r="U2105" s="16">
        <v>44864</v>
      </c>
      <c r="V2105" s="16">
        <v>45873</v>
      </c>
      <c r="W2105" s="16">
        <v>45835</v>
      </c>
      <c r="X2105">
        <v>0</v>
      </c>
      <c r="Y2105">
        <v>1290900</v>
      </c>
      <c r="Z2105" t="s">
        <v>1568</v>
      </c>
      <c r="AA2105" t="s">
        <v>247</v>
      </c>
      <c r="AB2105" t="s">
        <v>121</v>
      </c>
      <c r="AC2105" t="s">
        <v>255</v>
      </c>
      <c r="AD2105" t="s">
        <v>141</v>
      </c>
    </row>
    <row r="2106" spans="1:30" x14ac:dyDescent="0.35">
      <c r="A2106" t="s">
        <v>286</v>
      </c>
      <c r="B2106">
        <v>6197026</v>
      </c>
      <c r="C2106" t="s">
        <v>123</v>
      </c>
      <c r="D2106" t="s">
        <v>687</v>
      </c>
      <c r="E2106" t="s">
        <v>310</v>
      </c>
      <c r="F2106" t="s">
        <v>133</v>
      </c>
      <c r="G2106" t="s">
        <v>147</v>
      </c>
      <c r="H2106" s="16">
        <v>45873</v>
      </c>
      <c r="I2106" s="16">
        <v>45873</v>
      </c>
      <c r="J2106" t="s">
        <v>856</v>
      </c>
      <c r="K2106">
        <v>1212120</v>
      </c>
      <c r="L2106" t="s">
        <v>287</v>
      </c>
      <c r="O2106">
        <v>10014655</v>
      </c>
      <c r="P2106" t="s">
        <v>286</v>
      </c>
      <c r="Q2106">
        <v>0</v>
      </c>
      <c r="R2106" t="s">
        <v>352</v>
      </c>
      <c r="S2106" t="s">
        <v>342</v>
      </c>
      <c r="T2106">
        <v>11165611</v>
      </c>
      <c r="U2106" s="16">
        <v>44864</v>
      </c>
      <c r="V2106" s="16">
        <v>45873</v>
      </c>
      <c r="W2106" s="16">
        <v>45835</v>
      </c>
      <c r="X2106">
        <v>0</v>
      </c>
      <c r="Y2106">
        <v>1290900</v>
      </c>
      <c r="Z2106" t="s">
        <v>1568</v>
      </c>
      <c r="AA2106" t="s">
        <v>247</v>
      </c>
      <c r="AB2106" t="s">
        <v>121</v>
      </c>
      <c r="AC2106" t="s">
        <v>255</v>
      </c>
      <c r="AD2106" t="s">
        <v>141</v>
      </c>
    </row>
    <row r="2107" spans="1:30" x14ac:dyDescent="0.35">
      <c r="A2107" t="s">
        <v>324</v>
      </c>
      <c r="B2107">
        <v>6196983</v>
      </c>
      <c r="C2107" t="s">
        <v>138</v>
      </c>
      <c r="D2107" t="s">
        <v>688</v>
      </c>
      <c r="E2107" t="s">
        <v>310</v>
      </c>
      <c r="F2107" t="s">
        <v>125</v>
      </c>
      <c r="G2107" t="s">
        <v>136</v>
      </c>
      <c r="H2107" s="16">
        <v>45869</v>
      </c>
      <c r="I2107" s="16">
        <v>45869</v>
      </c>
      <c r="J2107" t="s">
        <v>856</v>
      </c>
      <c r="K2107">
        <v>1216100</v>
      </c>
      <c r="L2107" t="s">
        <v>325</v>
      </c>
      <c r="O2107">
        <v>10014726</v>
      </c>
      <c r="P2107" t="s">
        <v>412</v>
      </c>
      <c r="Q2107">
        <v>2715.83</v>
      </c>
      <c r="R2107" t="s">
        <v>352</v>
      </c>
      <c r="S2107" t="s">
        <v>3891</v>
      </c>
      <c r="T2107">
        <v>11163500</v>
      </c>
      <c r="U2107" s="16">
        <v>44864</v>
      </c>
      <c r="V2107" s="16">
        <v>45869</v>
      </c>
      <c r="W2107" s="16">
        <v>45848</v>
      </c>
      <c r="X2107">
        <v>2715.83</v>
      </c>
      <c r="Y2107">
        <v>1290900</v>
      </c>
      <c r="Z2107" t="s">
        <v>1568</v>
      </c>
      <c r="AA2107" t="s">
        <v>249</v>
      </c>
      <c r="AB2107" t="s">
        <v>121</v>
      </c>
      <c r="AC2107" t="s">
        <v>255</v>
      </c>
      <c r="AD2107" t="s">
        <v>135</v>
      </c>
    </row>
    <row r="2108" spans="1:30" x14ac:dyDescent="0.35">
      <c r="A2108" t="s">
        <v>159</v>
      </c>
      <c r="B2108">
        <v>6195982</v>
      </c>
      <c r="C2108" t="s">
        <v>129</v>
      </c>
      <c r="D2108" t="s">
        <v>689</v>
      </c>
      <c r="E2108" t="s">
        <v>310</v>
      </c>
      <c r="F2108" t="s">
        <v>133</v>
      </c>
      <c r="G2108" t="s">
        <v>147</v>
      </c>
      <c r="H2108" s="16">
        <v>45839</v>
      </c>
      <c r="I2108" s="16">
        <v>45869</v>
      </c>
      <c r="J2108" t="s">
        <v>3476</v>
      </c>
      <c r="K2108">
        <v>1212121</v>
      </c>
      <c r="L2108" t="s">
        <v>398</v>
      </c>
      <c r="O2108">
        <v>10014599</v>
      </c>
      <c r="P2108" t="s">
        <v>159</v>
      </c>
      <c r="Q2108">
        <v>0</v>
      </c>
      <c r="R2108" t="s">
        <v>296</v>
      </c>
      <c r="S2108" t="s">
        <v>342</v>
      </c>
      <c r="T2108">
        <v>11162157</v>
      </c>
      <c r="U2108" s="16">
        <v>44862</v>
      </c>
      <c r="V2108" s="16">
        <v>45839</v>
      </c>
      <c r="W2108" s="16">
        <v>45835</v>
      </c>
      <c r="X2108">
        <v>0</v>
      </c>
      <c r="Y2108">
        <v>1290900</v>
      </c>
      <c r="Z2108" t="s">
        <v>1568</v>
      </c>
      <c r="AA2108" t="s">
        <v>247</v>
      </c>
      <c r="AB2108" t="s">
        <v>121</v>
      </c>
      <c r="AC2108" t="s">
        <v>255</v>
      </c>
      <c r="AD2108" t="s">
        <v>141</v>
      </c>
    </row>
    <row r="2109" spans="1:30" x14ac:dyDescent="0.35">
      <c r="A2109" t="s">
        <v>286</v>
      </c>
      <c r="B2109">
        <v>6193239</v>
      </c>
      <c r="C2109" t="s">
        <v>123</v>
      </c>
      <c r="D2109" t="s">
        <v>690</v>
      </c>
      <c r="E2109" t="s">
        <v>310</v>
      </c>
      <c r="F2109" t="s">
        <v>125</v>
      </c>
      <c r="G2109" t="s">
        <v>190</v>
      </c>
      <c r="H2109" s="16">
        <v>45873</v>
      </c>
      <c r="I2109" s="16">
        <v>45873</v>
      </c>
      <c r="J2109" t="s">
        <v>856</v>
      </c>
      <c r="K2109">
        <v>1212120</v>
      </c>
      <c r="L2109" t="s">
        <v>287</v>
      </c>
      <c r="O2109">
        <v>10014655</v>
      </c>
      <c r="P2109" t="s">
        <v>286</v>
      </c>
      <c r="Q2109">
        <v>0</v>
      </c>
      <c r="R2109" t="s">
        <v>349</v>
      </c>
      <c r="S2109" t="s">
        <v>342</v>
      </c>
      <c r="T2109">
        <v>11165342</v>
      </c>
      <c r="U2109" s="16">
        <v>44857</v>
      </c>
      <c r="V2109" s="16">
        <v>45873</v>
      </c>
      <c r="W2109" s="16">
        <v>45835</v>
      </c>
      <c r="X2109">
        <v>0</v>
      </c>
      <c r="Y2109">
        <v>1290900</v>
      </c>
      <c r="Z2109" t="s">
        <v>1568</v>
      </c>
      <c r="AA2109" t="s">
        <v>247</v>
      </c>
      <c r="AB2109" t="s">
        <v>121</v>
      </c>
      <c r="AC2109" t="s">
        <v>255</v>
      </c>
      <c r="AD2109" t="s">
        <v>189</v>
      </c>
    </row>
    <row r="2110" spans="1:30" x14ac:dyDescent="0.35">
      <c r="A2110" t="s">
        <v>324</v>
      </c>
      <c r="B2110">
        <v>6191428</v>
      </c>
      <c r="C2110" t="s">
        <v>138</v>
      </c>
      <c r="D2110" t="s">
        <v>691</v>
      </c>
      <c r="E2110" t="s">
        <v>310</v>
      </c>
      <c r="F2110" t="s">
        <v>125</v>
      </c>
      <c r="G2110" t="s">
        <v>136</v>
      </c>
      <c r="H2110" s="16">
        <v>45869</v>
      </c>
      <c r="I2110" s="16">
        <v>45869</v>
      </c>
      <c r="J2110" t="s">
        <v>856</v>
      </c>
      <c r="K2110">
        <v>1216100</v>
      </c>
      <c r="L2110" t="s">
        <v>325</v>
      </c>
      <c r="O2110">
        <v>10014726</v>
      </c>
      <c r="P2110" t="s">
        <v>412</v>
      </c>
      <c r="Q2110">
        <v>608.38</v>
      </c>
      <c r="R2110" t="s">
        <v>352</v>
      </c>
      <c r="S2110" t="s">
        <v>3891</v>
      </c>
      <c r="T2110">
        <v>11161641</v>
      </c>
      <c r="U2110" s="16">
        <v>44853</v>
      </c>
      <c r="V2110" s="16">
        <v>45869</v>
      </c>
      <c r="W2110" s="16">
        <v>45848</v>
      </c>
      <c r="X2110">
        <v>608.38</v>
      </c>
      <c r="Y2110">
        <v>1290900</v>
      </c>
      <c r="Z2110" t="s">
        <v>1568</v>
      </c>
      <c r="AA2110" t="s">
        <v>249</v>
      </c>
      <c r="AB2110" t="s">
        <v>121</v>
      </c>
      <c r="AC2110" t="s">
        <v>255</v>
      </c>
      <c r="AD2110" t="s">
        <v>135</v>
      </c>
    </row>
    <row r="2111" spans="1:30" x14ac:dyDescent="0.35">
      <c r="A2111" t="s">
        <v>315</v>
      </c>
      <c r="B2111">
        <v>6189451</v>
      </c>
      <c r="C2111" t="s">
        <v>129</v>
      </c>
      <c r="D2111" t="s">
        <v>421</v>
      </c>
      <c r="E2111" t="s">
        <v>310</v>
      </c>
      <c r="F2111" t="s">
        <v>439</v>
      </c>
      <c r="G2111" t="s">
        <v>423</v>
      </c>
      <c r="H2111" s="16">
        <v>45839</v>
      </c>
      <c r="I2111" s="16">
        <v>45869</v>
      </c>
      <c r="J2111" t="s">
        <v>3476</v>
      </c>
      <c r="K2111">
        <v>1213130</v>
      </c>
      <c r="L2111" t="s">
        <v>317</v>
      </c>
      <c r="O2111">
        <v>10018370</v>
      </c>
      <c r="P2111" t="s">
        <v>315</v>
      </c>
      <c r="Q2111">
        <v>14540.63</v>
      </c>
      <c r="R2111" t="s">
        <v>352</v>
      </c>
      <c r="S2111" t="s">
        <v>3901</v>
      </c>
      <c r="T2111">
        <v>11159314</v>
      </c>
      <c r="U2111" s="16">
        <v>44848</v>
      </c>
      <c r="V2111" s="16">
        <v>45839</v>
      </c>
      <c r="W2111" s="16">
        <v>45835</v>
      </c>
      <c r="X2111">
        <v>14540.63</v>
      </c>
      <c r="Y2111">
        <v>1290900</v>
      </c>
      <c r="Z2111" t="s">
        <v>1568</v>
      </c>
      <c r="AA2111" t="s">
        <v>245</v>
      </c>
      <c r="AB2111" t="s">
        <v>121</v>
      </c>
      <c r="AC2111" t="s">
        <v>255</v>
      </c>
      <c r="AD2111" t="s">
        <v>122</v>
      </c>
    </row>
    <row r="2112" spans="1:30" x14ac:dyDescent="0.35">
      <c r="A2112" t="s">
        <v>198</v>
      </c>
      <c r="B2112">
        <v>6187833</v>
      </c>
      <c r="C2112" t="s">
        <v>129</v>
      </c>
      <c r="D2112" t="s">
        <v>692</v>
      </c>
      <c r="E2112" t="s">
        <v>310</v>
      </c>
      <c r="F2112" t="s">
        <v>259</v>
      </c>
      <c r="G2112" t="s">
        <v>192</v>
      </c>
      <c r="H2112" s="16">
        <v>45809</v>
      </c>
      <c r="I2112" s="16">
        <v>45809</v>
      </c>
      <c r="J2112" t="s">
        <v>856</v>
      </c>
      <c r="K2112">
        <v>1215156</v>
      </c>
      <c r="L2112" t="s">
        <v>306</v>
      </c>
      <c r="O2112">
        <v>10014640</v>
      </c>
      <c r="P2112" t="s">
        <v>198</v>
      </c>
      <c r="Q2112">
        <v>57559.96</v>
      </c>
      <c r="R2112" t="s">
        <v>347</v>
      </c>
      <c r="S2112" t="s">
        <v>343</v>
      </c>
      <c r="T2112">
        <v>11156041</v>
      </c>
      <c r="U2112" s="16">
        <v>44845</v>
      </c>
      <c r="V2112" s="16">
        <v>45809</v>
      </c>
      <c r="W2112" s="16">
        <v>45798</v>
      </c>
      <c r="X2112">
        <v>57559.96</v>
      </c>
      <c r="Y2112">
        <v>1290900</v>
      </c>
      <c r="Z2112" t="s">
        <v>1568</v>
      </c>
      <c r="AA2112" t="s">
        <v>246</v>
      </c>
      <c r="AB2112" t="s">
        <v>121</v>
      </c>
      <c r="AC2112" t="s">
        <v>255</v>
      </c>
      <c r="AD2112" t="s">
        <v>135</v>
      </c>
    </row>
    <row r="2113" spans="1:30" x14ac:dyDescent="0.35">
      <c r="A2113" t="s">
        <v>151</v>
      </c>
      <c r="B2113">
        <v>6187336</v>
      </c>
      <c r="C2113" t="s">
        <v>138</v>
      </c>
      <c r="D2113" t="s">
        <v>693</v>
      </c>
      <c r="E2113" t="s">
        <v>310</v>
      </c>
      <c r="F2113" t="s">
        <v>259</v>
      </c>
      <c r="G2113" t="s">
        <v>142</v>
      </c>
      <c r="H2113" s="16">
        <v>45855</v>
      </c>
      <c r="I2113" s="16">
        <v>45855</v>
      </c>
      <c r="J2113" t="s">
        <v>5407</v>
      </c>
      <c r="K2113">
        <v>1215157</v>
      </c>
      <c r="L2113" t="s">
        <v>399</v>
      </c>
      <c r="O2113">
        <v>10014651</v>
      </c>
      <c r="P2113" t="s">
        <v>151</v>
      </c>
      <c r="Q2113">
        <v>0</v>
      </c>
      <c r="R2113" t="s">
        <v>296</v>
      </c>
      <c r="S2113" t="s">
        <v>343</v>
      </c>
      <c r="T2113">
        <v>11157556</v>
      </c>
      <c r="U2113" s="16">
        <v>44844</v>
      </c>
      <c r="V2113" s="16">
        <v>45855</v>
      </c>
      <c r="W2113" s="16">
        <v>45851</v>
      </c>
      <c r="X2113">
        <v>0</v>
      </c>
      <c r="Y2113">
        <v>1290900</v>
      </c>
      <c r="Z2113" t="s">
        <v>1568</v>
      </c>
      <c r="AA2113" t="s">
        <v>249</v>
      </c>
      <c r="AB2113" t="s">
        <v>121</v>
      </c>
      <c r="AC2113" t="s">
        <v>255</v>
      </c>
      <c r="AD2113" t="s">
        <v>141</v>
      </c>
    </row>
    <row r="2114" spans="1:30" x14ac:dyDescent="0.35">
      <c r="A2114" t="s">
        <v>284</v>
      </c>
      <c r="B2114">
        <v>6185738</v>
      </c>
      <c r="C2114" t="s">
        <v>123</v>
      </c>
      <c r="D2114" t="s">
        <v>694</v>
      </c>
      <c r="E2114" t="s">
        <v>310</v>
      </c>
      <c r="F2114" t="s">
        <v>125</v>
      </c>
      <c r="G2114" t="s">
        <v>136</v>
      </c>
      <c r="H2114" s="16">
        <v>45873</v>
      </c>
      <c r="I2114" s="16">
        <v>45873</v>
      </c>
      <c r="J2114" t="s">
        <v>856</v>
      </c>
      <c r="K2114">
        <v>1212120</v>
      </c>
      <c r="L2114" t="s">
        <v>285</v>
      </c>
      <c r="O2114">
        <v>10014654</v>
      </c>
      <c r="P2114" t="s">
        <v>284</v>
      </c>
      <c r="Q2114">
        <v>44.24</v>
      </c>
      <c r="R2114" t="s">
        <v>296</v>
      </c>
      <c r="S2114" t="s">
        <v>342</v>
      </c>
      <c r="T2114">
        <v>11148902</v>
      </c>
      <c r="U2114" s="16">
        <v>44841</v>
      </c>
      <c r="V2114" s="16">
        <v>45873</v>
      </c>
      <c r="W2114" s="16">
        <v>45835</v>
      </c>
      <c r="X2114">
        <v>44.24</v>
      </c>
      <c r="Y2114">
        <v>1290900</v>
      </c>
      <c r="Z2114" t="s">
        <v>1568</v>
      </c>
      <c r="AA2114" t="s">
        <v>247</v>
      </c>
      <c r="AB2114" t="s">
        <v>121</v>
      </c>
      <c r="AC2114" t="s">
        <v>255</v>
      </c>
      <c r="AD2114" t="s">
        <v>135</v>
      </c>
    </row>
    <row r="2115" spans="1:30" x14ac:dyDescent="0.35">
      <c r="A2115" t="s">
        <v>288</v>
      </c>
      <c r="B2115">
        <v>6182931</v>
      </c>
      <c r="C2115" t="s">
        <v>123</v>
      </c>
      <c r="D2115" t="s">
        <v>695</v>
      </c>
      <c r="E2115" t="s">
        <v>310</v>
      </c>
      <c r="F2115" t="s">
        <v>125</v>
      </c>
      <c r="G2115" t="s">
        <v>153</v>
      </c>
      <c r="H2115" s="16">
        <v>45873</v>
      </c>
      <c r="I2115" s="16">
        <v>45873</v>
      </c>
      <c r="J2115" t="s">
        <v>856</v>
      </c>
      <c r="K2115">
        <v>1212120</v>
      </c>
      <c r="L2115" t="s">
        <v>289</v>
      </c>
      <c r="O2115">
        <v>10014653</v>
      </c>
      <c r="P2115" t="s">
        <v>288</v>
      </c>
      <c r="Q2115">
        <v>0</v>
      </c>
      <c r="R2115" t="s">
        <v>347</v>
      </c>
      <c r="S2115" t="s">
        <v>342</v>
      </c>
      <c r="T2115">
        <v>11149284</v>
      </c>
      <c r="U2115" s="16">
        <v>44836</v>
      </c>
      <c r="V2115" s="16">
        <v>45873</v>
      </c>
      <c r="W2115" s="16">
        <v>45835</v>
      </c>
      <c r="X2115">
        <v>0</v>
      </c>
      <c r="Y2115">
        <v>1290900</v>
      </c>
      <c r="Z2115" t="s">
        <v>1568</v>
      </c>
      <c r="AA2115" t="s">
        <v>247</v>
      </c>
      <c r="AB2115" t="s">
        <v>121</v>
      </c>
      <c r="AC2115" t="s">
        <v>255</v>
      </c>
      <c r="AD2115" t="s">
        <v>141</v>
      </c>
    </row>
    <row r="2116" spans="1:30" x14ac:dyDescent="0.35">
      <c r="A2116" t="s">
        <v>201</v>
      </c>
      <c r="B2116">
        <v>6182571</v>
      </c>
      <c r="C2116" t="s">
        <v>129</v>
      </c>
      <c r="D2116" t="s">
        <v>696</v>
      </c>
      <c r="E2116" t="s">
        <v>310</v>
      </c>
      <c r="F2116" t="s">
        <v>259</v>
      </c>
      <c r="G2116" t="s">
        <v>192</v>
      </c>
      <c r="H2116" s="16">
        <v>45809</v>
      </c>
      <c r="I2116" s="16">
        <v>45809</v>
      </c>
      <c r="J2116" t="s">
        <v>856</v>
      </c>
      <c r="K2116">
        <v>1213130</v>
      </c>
      <c r="L2116" t="s">
        <v>334</v>
      </c>
      <c r="O2116">
        <v>10014602</v>
      </c>
      <c r="P2116" t="s">
        <v>201</v>
      </c>
      <c r="Q2116">
        <v>290.16000000000003</v>
      </c>
      <c r="R2116" t="s">
        <v>343</v>
      </c>
      <c r="S2116" t="s">
        <v>343</v>
      </c>
      <c r="T2116">
        <v>11153628</v>
      </c>
      <c r="U2116" s="16">
        <v>44835</v>
      </c>
      <c r="V2116" s="16">
        <v>45809</v>
      </c>
      <c r="W2116" s="16">
        <v>45798</v>
      </c>
      <c r="X2116">
        <v>290.16000000000003</v>
      </c>
      <c r="Y2116">
        <v>1290900</v>
      </c>
      <c r="Z2116" t="s">
        <v>1568</v>
      </c>
      <c r="AA2116" t="s">
        <v>245</v>
      </c>
      <c r="AB2116" t="s">
        <v>121</v>
      </c>
      <c r="AC2116" t="s">
        <v>255</v>
      </c>
      <c r="AD2116" t="s">
        <v>135</v>
      </c>
    </row>
    <row r="2117" spans="1:30" x14ac:dyDescent="0.35">
      <c r="A2117" t="s">
        <v>159</v>
      </c>
      <c r="B2117">
        <v>6182160</v>
      </c>
      <c r="C2117" t="s">
        <v>129</v>
      </c>
      <c r="D2117" t="s">
        <v>697</v>
      </c>
      <c r="E2117" t="s">
        <v>310</v>
      </c>
      <c r="F2117" t="s">
        <v>133</v>
      </c>
      <c r="G2117" t="s">
        <v>147</v>
      </c>
      <c r="H2117" s="16">
        <v>45839</v>
      </c>
      <c r="I2117" s="16">
        <v>45869</v>
      </c>
      <c r="J2117" t="s">
        <v>3476</v>
      </c>
      <c r="K2117">
        <v>1212121</v>
      </c>
      <c r="L2117" t="s">
        <v>398</v>
      </c>
      <c r="O2117">
        <v>10014599</v>
      </c>
      <c r="P2117" t="s">
        <v>159</v>
      </c>
      <c r="Q2117">
        <v>0</v>
      </c>
      <c r="R2117" t="s">
        <v>342</v>
      </c>
      <c r="S2117" t="s">
        <v>342</v>
      </c>
      <c r="T2117">
        <v>11152735</v>
      </c>
      <c r="U2117" s="16">
        <v>44834</v>
      </c>
      <c r="V2117" s="16">
        <v>45839</v>
      </c>
      <c r="W2117" s="16">
        <v>45835</v>
      </c>
      <c r="X2117">
        <v>0</v>
      </c>
      <c r="Y2117">
        <v>1290900</v>
      </c>
      <c r="Z2117" t="s">
        <v>1568</v>
      </c>
      <c r="AA2117" t="s">
        <v>247</v>
      </c>
      <c r="AB2117" t="s">
        <v>121</v>
      </c>
      <c r="AC2117" t="s">
        <v>255</v>
      </c>
      <c r="AD2117" t="s">
        <v>141</v>
      </c>
    </row>
    <row r="2118" spans="1:30" x14ac:dyDescent="0.35">
      <c r="A2118" t="s">
        <v>257</v>
      </c>
      <c r="B2118">
        <v>6181980</v>
      </c>
      <c r="C2118" t="s">
        <v>698</v>
      </c>
      <c r="D2118" t="s">
        <v>699</v>
      </c>
      <c r="E2118" t="s">
        <v>310</v>
      </c>
      <c r="F2118" t="s">
        <v>125</v>
      </c>
      <c r="G2118" t="s">
        <v>190</v>
      </c>
      <c r="H2118" s="16">
        <v>45809</v>
      </c>
      <c r="I2118" s="16">
        <v>45809</v>
      </c>
      <c r="J2118" t="s">
        <v>856</v>
      </c>
      <c r="K2118">
        <v>1291900</v>
      </c>
      <c r="L2118" t="s">
        <v>258</v>
      </c>
      <c r="O2118">
        <v>10014717</v>
      </c>
      <c r="P2118" t="s">
        <v>700</v>
      </c>
      <c r="Q2118">
        <v>0</v>
      </c>
      <c r="R2118" t="s">
        <v>296</v>
      </c>
      <c r="S2118" t="s">
        <v>347</v>
      </c>
      <c r="T2118">
        <v>11149658</v>
      </c>
      <c r="U2118" s="16">
        <v>44833</v>
      </c>
      <c r="V2118" s="16">
        <v>45809</v>
      </c>
      <c r="W2118" s="16">
        <v>45805</v>
      </c>
      <c r="X2118">
        <v>0</v>
      </c>
      <c r="Y2118">
        <v>1290900</v>
      </c>
      <c r="Z2118" t="s">
        <v>1568</v>
      </c>
      <c r="AA2118" t="s">
        <v>249</v>
      </c>
      <c r="AB2118" t="s">
        <v>121</v>
      </c>
      <c r="AC2118" t="s">
        <v>255</v>
      </c>
      <c r="AD2118" t="s">
        <v>189</v>
      </c>
    </row>
    <row r="2119" spans="1:30" x14ac:dyDescent="0.35">
      <c r="A2119" t="s">
        <v>257</v>
      </c>
      <c r="B2119">
        <v>6181979</v>
      </c>
      <c r="C2119" t="s">
        <v>698</v>
      </c>
      <c r="D2119" t="s">
        <v>701</v>
      </c>
      <c r="E2119" t="s">
        <v>310</v>
      </c>
      <c r="F2119" t="s">
        <v>125</v>
      </c>
      <c r="G2119" t="s">
        <v>190</v>
      </c>
      <c r="H2119" s="16">
        <v>45809</v>
      </c>
      <c r="I2119" s="16">
        <v>45809</v>
      </c>
      <c r="J2119" t="s">
        <v>856</v>
      </c>
      <c r="K2119">
        <v>1291900</v>
      </c>
      <c r="L2119" t="s">
        <v>258</v>
      </c>
      <c r="O2119">
        <v>10014716</v>
      </c>
      <c r="P2119" t="s">
        <v>702</v>
      </c>
      <c r="Q2119">
        <v>0</v>
      </c>
      <c r="R2119" t="s">
        <v>296</v>
      </c>
      <c r="S2119" t="s">
        <v>347</v>
      </c>
      <c r="T2119">
        <v>11149657</v>
      </c>
      <c r="U2119" s="16">
        <v>44833</v>
      </c>
      <c r="V2119" s="16">
        <v>45809</v>
      </c>
      <c r="W2119" s="16">
        <v>45805</v>
      </c>
      <c r="X2119">
        <v>0</v>
      </c>
      <c r="Y2119">
        <v>1290900</v>
      </c>
      <c r="Z2119" t="s">
        <v>1568</v>
      </c>
      <c r="AA2119" t="s">
        <v>249</v>
      </c>
      <c r="AB2119" t="s">
        <v>121</v>
      </c>
      <c r="AC2119" t="s">
        <v>255</v>
      </c>
      <c r="AD2119" t="s">
        <v>189</v>
      </c>
    </row>
    <row r="2120" spans="1:30" x14ac:dyDescent="0.35">
      <c r="A2120" t="s">
        <v>134</v>
      </c>
      <c r="B2120">
        <v>6179816</v>
      </c>
      <c r="C2120" t="s">
        <v>373</v>
      </c>
      <c r="D2120" t="s">
        <v>3946</v>
      </c>
      <c r="E2120" t="s">
        <v>517</v>
      </c>
      <c r="F2120" t="s">
        <v>259</v>
      </c>
      <c r="G2120" t="s">
        <v>7572</v>
      </c>
      <c r="H2120" s="16">
        <v>45839</v>
      </c>
      <c r="I2120" s="16">
        <v>45869</v>
      </c>
      <c r="J2120" t="s">
        <v>3476</v>
      </c>
      <c r="K2120">
        <v>1210101</v>
      </c>
      <c r="L2120" t="s">
        <v>271</v>
      </c>
      <c r="M2120" s="16">
        <v>45163</v>
      </c>
      <c r="O2120">
        <v>10014658</v>
      </c>
      <c r="P2120" t="s">
        <v>134</v>
      </c>
      <c r="Q2120">
        <v>2542.27</v>
      </c>
      <c r="R2120" t="s">
        <v>3948</v>
      </c>
      <c r="S2120" t="s">
        <v>342</v>
      </c>
      <c r="T2120">
        <v>11151151</v>
      </c>
      <c r="U2120" s="16">
        <v>44829</v>
      </c>
      <c r="V2120" s="16">
        <v>45839</v>
      </c>
      <c r="W2120" s="16">
        <v>45833</v>
      </c>
      <c r="X2120">
        <v>2542.27</v>
      </c>
      <c r="Y2120">
        <v>1290900</v>
      </c>
      <c r="Z2120" t="s">
        <v>1568</v>
      </c>
      <c r="AA2120" t="s">
        <v>248</v>
      </c>
      <c r="AB2120" t="s">
        <v>121</v>
      </c>
      <c r="AC2120" t="s">
        <v>255</v>
      </c>
      <c r="AD2120" t="s">
        <v>135</v>
      </c>
    </row>
    <row r="2121" spans="1:30" x14ac:dyDescent="0.35">
      <c r="A2121" t="s">
        <v>144</v>
      </c>
      <c r="B2121">
        <v>6177244</v>
      </c>
      <c r="C2121" t="s">
        <v>138</v>
      </c>
      <c r="D2121" t="s">
        <v>703</v>
      </c>
      <c r="E2121" t="s">
        <v>310</v>
      </c>
      <c r="F2121" t="s">
        <v>125</v>
      </c>
      <c r="G2121" t="s">
        <v>423</v>
      </c>
      <c r="H2121" s="16">
        <v>45809</v>
      </c>
      <c r="I2121" s="16">
        <v>45809</v>
      </c>
      <c r="J2121" t="s">
        <v>856</v>
      </c>
      <c r="K2121">
        <v>1216100</v>
      </c>
      <c r="L2121" t="s">
        <v>393</v>
      </c>
      <c r="O2121">
        <v>10014649</v>
      </c>
      <c r="P2121" t="s">
        <v>144</v>
      </c>
      <c r="Q2121">
        <v>703.94</v>
      </c>
      <c r="R2121" t="s">
        <v>342</v>
      </c>
      <c r="S2121" t="s">
        <v>347</v>
      </c>
      <c r="T2121">
        <v>11135337</v>
      </c>
      <c r="U2121" s="16">
        <v>44822</v>
      </c>
      <c r="V2121" s="16">
        <v>45809</v>
      </c>
      <c r="W2121" s="16">
        <v>45805</v>
      </c>
      <c r="X2121">
        <v>703.94</v>
      </c>
      <c r="Y2121">
        <v>1290900</v>
      </c>
      <c r="Z2121" t="s">
        <v>1568</v>
      </c>
      <c r="AA2121" t="s">
        <v>249</v>
      </c>
      <c r="AB2121" t="s">
        <v>121</v>
      </c>
      <c r="AC2121" t="s">
        <v>255</v>
      </c>
      <c r="AD2121" t="s">
        <v>141</v>
      </c>
    </row>
    <row r="2122" spans="1:30" x14ac:dyDescent="0.35">
      <c r="A2122" t="s">
        <v>227</v>
      </c>
      <c r="B2122">
        <v>6176662</v>
      </c>
      <c r="C2122" t="s">
        <v>129</v>
      </c>
      <c r="D2122" t="s">
        <v>704</v>
      </c>
      <c r="E2122" t="s">
        <v>310</v>
      </c>
      <c r="F2122" t="s">
        <v>133</v>
      </c>
      <c r="G2122" t="s">
        <v>147</v>
      </c>
      <c r="H2122" s="16">
        <v>45809</v>
      </c>
      <c r="I2122" s="16">
        <v>45809</v>
      </c>
      <c r="J2122" t="s">
        <v>856</v>
      </c>
      <c r="K2122">
        <v>1213130</v>
      </c>
      <c r="L2122" t="s">
        <v>305</v>
      </c>
      <c r="O2122">
        <v>10014606</v>
      </c>
      <c r="P2122" t="s">
        <v>227</v>
      </c>
      <c r="Q2122">
        <v>0</v>
      </c>
      <c r="R2122" t="s">
        <v>343</v>
      </c>
      <c r="S2122" t="s">
        <v>3901</v>
      </c>
      <c r="T2122">
        <v>11141651</v>
      </c>
      <c r="U2122" s="16">
        <v>44820</v>
      </c>
      <c r="V2122" s="16">
        <v>45809</v>
      </c>
      <c r="W2122" s="16">
        <v>45835</v>
      </c>
      <c r="X2122">
        <v>0</v>
      </c>
      <c r="Y2122">
        <v>1290900</v>
      </c>
      <c r="Z2122" t="s">
        <v>1568</v>
      </c>
      <c r="AA2122" t="s">
        <v>245</v>
      </c>
      <c r="AB2122" t="s">
        <v>121</v>
      </c>
      <c r="AC2122" t="s">
        <v>255</v>
      </c>
      <c r="AD2122" t="s">
        <v>141</v>
      </c>
    </row>
    <row r="2123" spans="1:30" x14ac:dyDescent="0.35">
      <c r="A2123" t="s">
        <v>666</v>
      </c>
      <c r="B2123">
        <v>6171592</v>
      </c>
      <c r="C2123" t="s">
        <v>129</v>
      </c>
      <c r="D2123" t="s">
        <v>705</v>
      </c>
      <c r="E2123" t="s">
        <v>310</v>
      </c>
      <c r="F2123" t="s">
        <v>259</v>
      </c>
      <c r="G2123" t="s">
        <v>192</v>
      </c>
      <c r="H2123" s="16">
        <v>45809</v>
      </c>
      <c r="I2123" s="16">
        <v>45809</v>
      </c>
      <c r="J2123" t="s">
        <v>856</v>
      </c>
      <c r="K2123">
        <v>1215150</v>
      </c>
      <c r="L2123" t="s">
        <v>668</v>
      </c>
      <c r="Q2123">
        <v>10011.879999999999</v>
      </c>
      <c r="R2123" t="s">
        <v>343</v>
      </c>
      <c r="S2123" t="s">
        <v>343</v>
      </c>
      <c r="T2123">
        <v>11142442</v>
      </c>
      <c r="U2123" s="16">
        <v>44808</v>
      </c>
      <c r="V2123" s="16">
        <v>45809</v>
      </c>
      <c r="W2123" s="16">
        <v>45798</v>
      </c>
      <c r="X2123">
        <v>10011.879999999999</v>
      </c>
      <c r="Y2123">
        <v>1290900</v>
      </c>
      <c r="Z2123" t="s">
        <v>1568</v>
      </c>
      <c r="AA2123" t="s">
        <v>246</v>
      </c>
      <c r="AB2123" t="s">
        <v>121</v>
      </c>
      <c r="AC2123" t="s">
        <v>255</v>
      </c>
      <c r="AD2123" t="s">
        <v>135</v>
      </c>
    </row>
    <row r="2124" spans="1:30" x14ac:dyDescent="0.35">
      <c r="A2124" t="s">
        <v>288</v>
      </c>
      <c r="B2124">
        <v>6170813</v>
      </c>
      <c r="C2124" t="s">
        <v>123</v>
      </c>
      <c r="D2124" t="s">
        <v>706</v>
      </c>
      <c r="E2124" t="s">
        <v>310</v>
      </c>
      <c r="F2124" t="s">
        <v>125</v>
      </c>
      <c r="G2124" t="s">
        <v>190</v>
      </c>
      <c r="H2124" s="16">
        <v>45873</v>
      </c>
      <c r="I2124" s="16">
        <v>45873</v>
      </c>
      <c r="J2124" t="s">
        <v>856</v>
      </c>
      <c r="K2124">
        <v>1212120</v>
      </c>
      <c r="L2124" t="s">
        <v>289</v>
      </c>
      <c r="O2124">
        <v>10014653</v>
      </c>
      <c r="P2124" t="s">
        <v>288</v>
      </c>
      <c r="Q2124">
        <v>0</v>
      </c>
      <c r="R2124" t="s">
        <v>352</v>
      </c>
      <c r="S2124" t="s">
        <v>342</v>
      </c>
      <c r="T2124">
        <v>11141653</v>
      </c>
      <c r="U2124" s="16">
        <v>44806</v>
      </c>
      <c r="V2124" s="16">
        <v>45873</v>
      </c>
      <c r="W2124" s="16">
        <v>45835</v>
      </c>
      <c r="X2124">
        <v>0</v>
      </c>
      <c r="Y2124">
        <v>1290900</v>
      </c>
      <c r="Z2124" t="s">
        <v>1568</v>
      </c>
      <c r="AA2124" t="s">
        <v>247</v>
      </c>
      <c r="AB2124" t="s">
        <v>121</v>
      </c>
      <c r="AC2124" t="s">
        <v>255</v>
      </c>
      <c r="AD2124" t="s">
        <v>189</v>
      </c>
    </row>
    <row r="2125" spans="1:30" x14ac:dyDescent="0.35">
      <c r="A2125" t="s">
        <v>286</v>
      </c>
      <c r="B2125">
        <v>6165045</v>
      </c>
      <c r="C2125" t="s">
        <v>123</v>
      </c>
      <c r="D2125" t="s">
        <v>707</v>
      </c>
      <c r="E2125" t="s">
        <v>251</v>
      </c>
      <c r="F2125" t="s">
        <v>125</v>
      </c>
      <c r="G2125" t="s">
        <v>190</v>
      </c>
      <c r="H2125" s="16">
        <v>45873</v>
      </c>
      <c r="I2125" s="16">
        <v>45873</v>
      </c>
      <c r="J2125" t="s">
        <v>856</v>
      </c>
      <c r="K2125">
        <v>1212120</v>
      </c>
      <c r="L2125" t="s">
        <v>287</v>
      </c>
      <c r="O2125">
        <v>10014655</v>
      </c>
      <c r="P2125" t="s">
        <v>286</v>
      </c>
      <c r="Q2125">
        <v>0</v>
      </c>
      <c r="R2125" t="s">
        <v>329</v>
      </c>
      <c r="S2125" t="s">
        <v>342</v>
      </c>
      <c r="T2125">
        <v>11135685</v>
      </c>
      <c r="U2125" s="16">
        <v>44794</v>
      </c>
      <c r="V2125" s="16">
        <v>45873</v>
      </c>
      <c r="W2125" s="16">
        <v>45835</v>
      </c>
      <c r="X2125">
        <v>0</v>
      </c>
      <c r="Y2125">
        <v>1290900</v>
      </c>
      <c r="Z2125" t="s">
        <v>1568</v>
      </c>
      <c r="AA2125" t="s">
        <v>247</v>
      </c>
      <c r="AB2125" t="s">
        <v>121</v>
      </c>
      <c r="AC2125" t="s">
        <v>255</v>
      </c>
      <c r="AD2125" t="s">
        <v>189</v>
      </c>
    </row>
    <row r="2126" spans="1:30" x14ac:dyDescent="0.35">
      <c r="A2126" t="s">
        <v>324</v>
      </c>
      <c r="B2126">
        <v>6164172</v>
      </c>
      <c r="C2126" t="s">
        <v>138</v>
      </c>
      <c r="D2126" t="s">
        <v>708</v>
      </c>
      <c r="E2126" t="s">
        <v>310</v>
      </c>
      <c r="F2126" t="s">
        <v>133</v>
      </c>
      <c r="G2126" t="s">
        <v>147</v>
      </c>
      <c r="H2126" s="16">
        <v>45809</v>
      </c>
      <c r="I2126" s="16">
        <v>45838</v>
      </c>
      <c r="J2126" t="s">
        <v>3478</v>
      </c>
      <c r="K2126">
        <v>1216100</v>
      </c>
      <c r="L2126" t="s">
        <v>325</v>
      </c>
      <c r="O2126">
        <v>10016318</v>
      </c>
      <c r="P2126" t="s">
        <v>709</v>
      </c>
      <c r="Q2126">
        <v>0</v>
      </c>
      <c r="R2126" t="s">
        <v>352</v>
      </c>
      <c r="S2126" t="s">
        <v>347</v>
      </c>
      <c r="T2126">
        <v>11125519</v>
      </c>
      <c r="U2126" s="16">
        <v>44790</v>
      </c>
      <c r="V2126" s="16">
        <v>45809</v>
      </c>
      <c r="W2126" s="16">
        <v>45805</v>
      </c>
      <c r="X2126">
        <v>0</v>
      </c>
      <c r="Y2126">
        <v>1290900</v>
      </c>
      <c r="Z2126" t="s">
        <v>1568</v>
      </c>
      <c r="AA2126" t="s">
        <v>249</v>
      </c>
      <c r="AB2126" t="s">
        <v>121</v>
      </c>
      <c r="AC2126" t="s">
        <v>255</v>
      </c>
      <c r="AD2126" t="s">
        <v>141</v>
      </c>
    </row>
    <row r="2127" spans="1:30" x14ac:dyDescent="0.35">
      <c r="A2127" t="s">
        <v>286</v>
      </c>
      <c r="B2127">
        <v>6161735</v>
      </c>
      <c r="C2127" t="s">
        <v>123</v>
      </c>
      <c r="D2127" t="s">
        <v>711</v>
      </c>
      <c r="E2127" t="s">
        <v>310</v>
      </c>
      <c r="F2127" t="s">
        <v>125</v>
      </c>
      <c r="G2127" t="s">
        <v>190</v>
      </c>
      <c r="H2127" s="16">
        <v>45873</v>
      </c>
      <c r="I2127" s="16">
        <v>45873</v>
      </c>
      <c r="J2127" t="s">
        <v>856</v>
      </c>
      <c r="K2127">
        <v>1212120</v>
      </c>
      <c r="L2127" t="s">
        <v>287</v>
      </c>
      <c r="O2127">
        <v>10014655</v>
      </c>
      <c r="P2127" t="s">
        <v>286</v>
      </c>
      <c r="Q2127">
        <v>0</v>
      </c>
      <c r="R2127" t="s">
        <v>352</v>
      </c>
      <c r="S2127" t="s">
        <v>342</v>
      </c>
      <c r="T2127">
        <v>11130342</v>
      </c>
      <c r="U2127" s="16">
        <v>44785</v>
      </c>
      <c r="V2127" s="16">
        <v>45873</v>
      </c>
      <c r="W2127" s="16">
        <v>45835</v>
      </c>
      <c r="X2127">
        <v>0</v>
      </c>
      <c r="Y2127">
        <v>1290900</v>
      </c>
      <c r="Z2127" t="s">
        <v>1568</v>
      </c>
      <c r="AA2127" t="s">
        <v>247</v>
      </c>
      <c r="AB2127" t="s">
        <v>121</v>
      </c>
      <c r="AC2127" t="s">
        <v>255</v>
      </c>
      <c r="AD2127" t="s">
        <v>189</v>
      </c>
    </row>
    <row r="2128" spans="1:30" x14ac:dyDescent="0.35">
      <c r="A2128" t="s">
        <v>178</v>
      </c>
      <c r="B2128">
        <v>6161047</v>
      </c>
      <c r="C2128" t="s">
        <v>129</v>
      </c>
      <c r="D2128" t="s">
        <v>712</v>
      </c>
      <c r="E2128" t="s">
        <v>310</v>
      </c>
      <c r="F2128" t="s">
        <v>133</v>
      </c>
      <c r="G2128" t="s">
        <v>147</v>
      </c>
      <c r="H2128" s="16">
        <v>45809</v>
      </c>
      <c r="I2128" s="16">
        <v>45809</v>
      </c>
      <c r="J2128" t="s">
        <v>856</v>
      </c>
      <c r="K2128">
        <v>1215154</v>
      </c>
      <c r="L2128" t="s">
        <v>392</v>
      </c>
      <c r="O2128">
        <v>10014644</v>
      </c>
      <c r="P2128" t="s">
        <v>178</v>
      </c>
      <c r="Q2128">
        <v>0</v>
      </c>
      <c r="R2128" t="s">
        <v>343</v>
      </c>
      <c r="S2128" t="s">
        <v>343</v>
      </c>
      <c r="T2128">
        <v>11108226</v>
      </c>
      <c r="U2128" s="16">
        <v>44783</v>
      </c>
      <c r="V2128" s="16">
        <v>45809</v>
      </c>
      <c r="W2128" s="16">
        <v>45776</v>
      </c>
      <c r="X2128">
        <v>0</v>
      </c>
      <c r="Y2128">
        <v>1290900</v>
      </c>
      <c r="Z2128" t="s">
        <v>1568</v>
      </c>
      <c r="AA2128" t="s">
        <v>246</v>
      </c>
      <c r="AB2128" t="s">
        <v>121</v>
      </c>
      <c r="AC2128" t="s">
        <v>255</v>
      </c>
      <c r="AD2128" t="s">
        <v>141</v>
      </c>
    </row>
    <row r="2129" spans="1:30" x14ac:dyDescent="0.35">
      <c r="A2129" t="s">
        <v>160</v>
      </c>
      <c r="B2129">
        <v>6159287</v>
      </c>
      <c r="C2129" t="s">
        <v>129</v>
      </c>
      <c r="D2129" t="s">
        <v>713</v>
      </c>
      <c r="E2129" t="s">
        <v>310</v>
      </c>
      <c r="F2129" t="s">
        <v>133</v>
      </c>
      <c r="G2129" t="s">
        <v>147</v>
      </c>
      <c r="H2129" s="16">
        <v>45873</v>
      </c>
      <c r="I2129" s="16">
        <v>45873</v>
      </c>
      <c r="J2129" t="s">
        <v>856</v>
      </c>
      <c r="K2129">
        <v>1212121</v>
      </c>
      <c r="L2129" t="s">
        <v>346</v>
      </c>
      <c r="O2129">
        <v>10014598</v>
      </c>
      <c r="P2129" t="s">
        <v>160</v>
      </c>
      <c r="Q2129">
        <v>0</v>
      </c>
      <c r="R2129" t="s">
        <v>342</v>
      </c>
      <c r="S2129" t="s">
        <v>342</v>
      </c>
      <c r="T2129">
        <v>11126957</v>
      </c>
      <c r="U2129" s="16">
        <v>44777</v>
      </c>
      <c r="V2129" s="16">
        <v>45873</v>
      </c>
      <c r="W2129" s="16">
        <v>45835</v>
      </c>
      <c r="X2129">
        <v>0</v>
      </c>
      <c r="Y2129">
        <v>1290900</v>
      </c>
      <c r="Z2129" t="s">
        <v>1568</v>
      </c>
      <c r="AA2129" t="s">
        <v>247</v>
      </c>
      <c r="AB2129" t="s">
        <v>121</v>
      </c>
      <c r="AC2129" t="s">
        <v>255</v>
      </c>
      <c r="AD2129" t="s">
        <v>141</v>
      </c>
    </row>
    <row r="2130" spans="1:30" x14ac:dyDescent="0.35">
      <c r="A2130" t="s">
        <v>198</v>
      </c>
      <c r="B2130">
        <v>6157111</v>
      </c>
      <c r="C2130" t="s">
        <v>129</v>
      </c>
      <c r="D2130" t="s">
        <v>714</v>
      </c>
      <c r="E2130" t="s">
        <v>310</v>
      </c>
      <c r="F2130" t="s">
        <v>133</v>
      </c>
      <c r="G2130" t="s">
        <v>147</v>
      </c>
      <c r="H2130" s="16">
        <v>45809</v>
      </c>
      <c r="I2130" s="16">
        <v>45809</v>
      </c>
      <c r="J2130" t="s">
        <v>856</v>
      </c>
      <c r="K2130">
        <v>1215156</v>
      </c>
      <c r="L2130" t="s">
        <v>306</v>
      </c>
      <c r="O2130">
        <v>10014640</v>
      </c>
      <c r="P2130" t="s">
        <v>198</v>
      </c>
      <c r="Q2130">
        <v>0</v>
      </c>
      <c r="R2130" t="s">
        <v>329</v>
      </c>
      <c r="S2130" t="s">
        <v>343</v>
      </c>
      <c r="T2130">
        <v>11127395</v>
      </c>
      <c r="U2130" s="16">
        <v>44773</v>
      </c>
      <c r="V2130" s="16">
        <v>45809</v>
      </c>
      <c r="W2130" s="16">
        <v>45776</v>
      </c>
      <c r="X2130">
        <v>0</v>
      </c>
      <c r="Y2130">
        <v>1290900</v>
      </c>
      <c r="Z2130" t="s">
        <v>1568</v>
      </c>
      <c r="AA2130" t="s">
        <v>246</v>
      </c>
      <c r="AB2130" t="s">
        <v>121</v>
      </c>
      <c r="AC2130" t="s">
        <v>255</v>
      </c>
      <c r="AD2130" t="s">
        <v>141</v>
      </c>
    </row>
    <row r="2131" spans="1:30" x14ac:dyDescent="0.35">
      <c r="A2131" t="s">
        <v>313</v>
      </c>
      <c r="B2131">
        <v>6156966</v>
      </c>
      <c r="C2131" t="s">
        <v>129</v>
      </c>
      <c r="D2131" t="s">
        <v>715</v>
      </c>
      <c r="E2131" t="s">
        <v>310</v>
      </c>
      <c r="F2131" t="s">
        <v>259</v>
      </c>
      <c r="G2131" t="s">
        <v>192</v>
      </c>
      <c r="H2131" s="16">
        <v>45809</v>
      </c>
      <c r="I2131" s="16">
        <v>45809</v>
      </c>
      <c r="J2131" t="s">
        <v>1104</v>
      </c>
      <c r="K2131">
        <v>1213130</v>
      </c>
      <c r="L2131" t="s">
        <v>314</v>
      </c>
      <c r="O2131">
        <v>10014619</v>
      </c>
      <c r="P2131" t="s">
        <v>313</v>
      </c>
      <c r="Q2131">
        <v>9436.56</v>
      </c>
      <c r="R2131" t="s">
        <v>347</v>
      </c>
      <c r="S2131" t="s">
        <v>343</v>
      </c>
      <c r="T2131">
        <v>11122551</v>
      </c>
      <c r="U2131" s="16">
        <v>44772</v>
      </c>
      <c r="V2131" s="16">
        <v>45809</v>
      </c>
      <c r="W2131" s="16">
        <v>45798</v>
      </c>
      <c r="X2131">
        <v>9436.56</v>
      </c>
      <c r="Y2131">
        <v>1290900</v>
      </c>
      <c r="Z2131" t="s">
        <v>1568</v>
      </c>
      <c r="AA2131" t="s">
        <v>245</v>
      </c>
      <c r="AB2131" t="s">
        <v>121</v>
      </c>
      <c r="AC2131" t="s">
        <v>255</v>
      </c>
      <c r="AD2131" t="s">
        <v>135</v>
      </c>
    </row>
    <row r="2132" spans="1:30" x14ac:dyDescent="0.35">
      <c r="A2132" t="s">
        <v>286</v>
      </c>
      <c r="B2132">
        <v>6155349</v>
      </c>
      <c r="C2132" t="s">
        <v>123</v>
      </c>
      <c r="D2132" t="s">
        <v>716</v>
      </c>
      <c r="E2132" t="s">
        <v>310</v>
      </c>
      <c r="F2132" t="s">
        <v>133</v>
      </c>
      <c r="G2132" t="s">
        <v>147</v>
      </c>
      <c r="H2132" s="16">
        <v>45873</v>
      </c>
      <c r="I2132" s="16">
        <v>45873</v>
      </c>
      <c r="J2132" t="s">
        <v>856</v>
      </c>
      <c r="K2132">
        <v>1212120</v>
      </c>
      <c r="L2132" t="s">
        <v>287</v>
      </c>
      <c r="O2132">
        <v>10014655</v>
      </c>
      <c r="P2132" t="s">
        <v>286</v>
      </c>
      <c r="Q2132">
        <v>0</v>
      </c>
      <c r="R2132" t="s">
        <v>342</v>
      </c>
      <c r="S2132" t="s">
        <v>342</v>
      </c>
      <c r="T2132">
        <v>11114384</v>
      </c>
      <c r="U2132" s="16">
        <v>44768</v>
      </c>
      <c r="V2132" s="16">
        <v>45873</v>
      </c>
      <c r="W2132" s="16">
        <v>45835</v>
      </c>
      <c r="X2132">
        <v>0</v>
      </c>
      <c r="Y2132">
        <v>1290900</v>
      </c>
      <c r="Z2132" t="s">
        <v>1568</v>
      </c>
      <c r="AA2132" t="s">
        <v>247</v>
      </c>
      <c r="AB2132" t="s">
        <v>121</v>
      </c>
      <c r="AC2132" t="s">
        <v>255</v>
      </c>
      <c r="AD2132" t="s">
        <v>141</v>
      </c>
    </row>
    <row r="2133" spans="1:30" x14ac:dyDescent="0.35">
      <c r="A2133" t="s">
        <v>321</v>
      </c>
      <c r="B2133">
        <v>6155313</v>
      </c>
      <c r="C2133" t="s">
        <v>138</v>
      </c>
      <c r="D2133" t="s">
        <v>717</v>
      </c>
      <c r="E2133" t="s">
        <v>310</v>
      </c>
      <c r="F2133" t="s">
        <v>133</v>
      </c>
      <c r="G2133" t="s">
        <v>132</v>
      </c>
      <c r="H2133" s="16">
        <v>45808</v>
      </c>
      <c r="I2133" s="16">
        <v>45808</v>
      </c>
      <c r="J2133" t="s">
        <v>856</v>
      </c>
      <c r="K2133">
        <v>1291900</v>
      </c>
      <c r="L2133" t="s">
        <v>322</v>
      </c>
      <c r="O2133">
        <v>10014727</v>
      </c>
      <c r="P2133" t="s">
        <v>185</v>
      </c>
      <c r="Q2133">
        <v>0</v>
      </c>
      <c r="R2133" t="s">
        <v>342</v>
      </c>
      <c r="S2133" t="s">
        <v>347</v>
      </c>
      <c r="T2133">
        <v>11116347</v>
      </c>
      <c r="U2133" s="16">
        <v>44768</v>
      </c>
      <c r="V2133" s="16">
        <v>45808</v>
      </c>
      <c r="W2133" s="16">
        <v>45805</v>
      </c>
      <c r="X2133">
        <v>0</v>
      </c>
      <c r="Y2133">
        <v>1290900</v>
      </c>
      <c r="Z2133" t="s">
        <v>1568</v>
      </c>
      <c r="AA2133" t="s">
        <v>249</v>
      </c>
      <c r="AB2133" t="s">
        <v>121</v>
      </c>
      <c r="AC2133" t="s">
        <v>255</v>
      </c>
      <c r="AD2133" t="s">
        <v>141</v>
      </c>
    </row>
    <row r="2134" spans="1:30" x14ac:dyDescent="0.35">
      <c r="A2134" t="s">
        <v>324</v>
      </c>
      <c r="B2134">
        <v>6151710</v>
      </c>
      <c r="C2134" t="s">
        <v>138</v>
      </c>
      <c r="D2134" t="s">
        <v>718</v>
      </c>
      <c r="E2134" t="s">
        <v>310</v>
      </c>
      <c r="F2134" t="s">
        <v>133</v>
      </c>
      <c r="G2134" t="s">
        <v>147</v>
      </c>
      <c r="H2134" s="16">
        <v>45809</v>
      </c>
      <c r="I2134" s="16">
        <v>45838</v>
      </c>
      <c r="J2134" t="s">
        <v>3478</v>
      </c>
      <c r="K2134">
        <v>1216100</v>
      </c>
      <c r="L2134" t="s">
        <v>325</v>
      </c>
      <c r="O2134">
        <v>10016318</v>
      </c>
      <c r="P2134" t="s">
        <v>709</v>
      </c>
      <c r="Q2134">
        <v>0</v>
      </c>
      <c r="R2134" t="s">
        <v>342</v>
      </c>
      <c r="S2134" t="s">
        <v>347</v>
      </c>
      <c r="T2134">
        <v>11108909</v>
      </c>
      <c r="U2134" s="16">
        <v>44760</v>
      </c>
      <c r="V2134" s="16">
        <v>45809</v>
      </c>
      <c r="W2134" s="16">
        <v>45805</v>
      </c>
      <c r="X2134">
        <v>0</v>
      </c>
      <c r="Y2134">
        <v>1290900</v>
      </c>
      <c r="Z2134" t="s">
        <v>1568</v>
      </c>
      <c r="AA2134" t="s">
        <v>249</v>
      </c>
      <c r="AB2134" t="s">
        <v>121</v>
      </c>
      <c r="AC2134" t="s">
        <v>255</v>
      </c>
      <c r="AD2134" t="s">
        <v>141</v>
      </c>
    </row>
    <row r="2135" spans="1:30" x14ac:dyDescent="0.35">
      <c r="A2135" t="s">
        <v>324</v>
      </c>
      <c r="B2135">
        <v>6151707</v>
      </c>
      <c r="C2135" t="s">
        <v>138</v>
      </c>
      <c r="D2135" t="s">
        <v>719</v>
      </c>
      <c r="E2135" t="s">
        <v>310</v>
      </c>
      <c r="F2135" t="s">
        <v>125</v>
      </c>
      <c r="G2135" t="s">
        <v>153</v>
      </c>
      <c r="H2135" s="16">
        <v>45838</v>
      </c>
      <c r="I2135" s="16">
        <v>45838</v>
      </c>
      <c r="J2135" t="s">
        <v>856</v>
      </c>
      <c r="K2135">
        <v>1291900</v>
      </c>
      <c r="L2135" t="s">
        <v>325</v>
      </c>
      <c r="O2135">
        <v>10014725</v>
      </c>
      <c r="P2135" t="s">
        <v>710</v>
      </c>
      <c r="Q2135">
        <v>0</v>
      </c>
      <c r="R2135" t="s">
        <v>342</v>
      </c>
      <c r="S2135" t="s">
        <v>3891</v>
      </c>
      <c r="T2135">
        <v>11108905</v>
      </c>
      <c r="U2135" s="16">
        <v>44760</v>
      </c>
      <c r="V2135" s="16">
        <v>45838</v>
      </c>
      <c r="W2135" s="16">
        <v>45816</v>
      </c>
      <c r="X2135">
        <v>0</v>
      </c>
      <c r="Y2135">
        <v>1290900</v>
      </c>
      <c r="Z2135" t="s">
        <v>1568</v>
      </c>
      <c r="AA2135" t="s">
        <v>249</v>
      </c>
      <c r="AB2135" t="s">
        <v>121</v>
      </c>
      <c r="AC2135" t="s">
        <v>255</v>
      </c>
      <c r="AD2135" t="s">
        <v>141</v>
      </c>
    </row>
    <row r="2136" spans="1:30" x14ac:dyDescent="0.35">
      <c r="A2136" t="s">
        <v>151</v>
      </c>
      <c r="B2136">
        <v>6151706</v>
      </c>
      <c r="C2136" t="s">
        <v>138</v>
      </c>
      <c r="D2136" t="s">
        <v>720</v>
      </c>
      <c r="E2136" t="s">
        <v>310</v>
      </c>
      <c r="F2136" t="s">
        <v>133</v>
      </c>
      <c r="G2136" t="s">
        <v>147</v>
      </c>
      <c r="H2136" s="16">
        <v>45809</v>
      </c>
      <c r="I2136" s="16">
        <v>45838</v>
      </c>
      <c r="J2136" t="s">
        <v>3478</v>
      </c>
      <c r="K2136">
        <v>1215157</v>
      </c>
      <c r="L2136" t="s">
        <v>399</v>
      </c>
      <c r="O2136">
        <v>10014651</v>
      </c>
      <c r="P2136" t="s">
        <v>151</v>
      </c>
      <c r="Q2136">
        <v>0</v>
      </c>
      <c r="R2136" t="s">
        <v>342</v>
      </c>
      <c r="S2136" t="s">
        <v>342</v>
      </c>
      <c r="T2136">
        <v>11108890</v>
      </c>
      <c r="U2136" s="16">
        <v>44760</v>
      </c>
      <c r="V2136" s="16">
        <v>45809</v>
      </c>
      <c r="W2136" s="16">
        <v>45805</v>
      </c>
      <c r="X2136">
        <v>0</v>
      </c>
      <c r="Y2136">
        <v>1290900</v>
      </c>
      <c r="Z2136" t="s">
        <v>1568</v>
      </c>
      <c r="AA2136" t="s">
        <v>249</v>
      </c>
      <c r="AB2136" t="s">
        <v>121</v>
      </c>
      <c r="AC2136" t="s">
        <v>255</v>
      </c>
      <c r="AD2136" t="s">
        <v>141</v>
      </c>
    </row>
    <row r="2137" spans="1:30" x14ac:dyDescent="0.35">
      <c r="A2137" t="s">
        <v>400</v>
      </c>
      <c r="B2137">
        <v>6151682</v>
      </c>
      <c r="C2137" t="s">
        <v>129</v>
      </c>
      <c r="D2137" t="s">
        <v>721</v>
      </c>
      <c r="E2137" t="s">
        <v>310</v>
      </c>
      <c r="F2137" t="s">
        <v>259</v>
      </c>
      <c r="G2137" t="s">
        <v>192</v>
      </c>
      <c r="H2137" s="16">
        <v>45809</v>
      </c>
      <c r="I2137" s="16">
        <v>45809</v>
      </c>
      <c r="J2137" t="s">
        <v>856</v>
      </c>
      <c r="K2137">
        <v>1215155</v>
      </c>
      <c r="L2137" t="s">
        <v>401</v>
      </c>
      <c r="O2137">
        <v>10014646</v>
      </c>
      <c r="P2137" t="s">
        <v>400</v>
      </c>
      <c r="Q2137">
        <v>162741.6</v>
      </c>
      <c r="R2137" t="s">
        <v>352</v>
      </c>
      <c r="S2137" t="s">
        <v>343</v>
      </c>
      <c r="T2137">
        <v>11115231</v>
      </c>
      <c r="U2137" s="16">
        <v>44760</v>
      </c>
      <c r="V2137" s="16">
        <v>45809</v>
      </c>
      <c r="W2137" s="16">
        <v>45798</v>
      </c>
      <c r="X2137">
        <v>162741.6</v>
      </c>
      <c r="Y2137">
        <v>1290900</v>
      </c>
      <c r="Z2137" t="s">
        <v>1568</v>
      </c>
      <c r="AA2137" t="s">
        <v>246</v>
      </c>
      <c r="AB2137" t="s">
        <v>121</v>
      </c>
      <c r="AC2137" t="s">
        <v>255</v>
      </c>
      <c r="AD2137" t="s">
        <v>135</v>
      </c>
    </row>
    <row r="2138" spans="1:30" x14ac:dyDescent="0.35">
      <c r="A2138" t="s">
        <v>230</v>
      </c>
      <c r="B2138">
        <v>6151653</v>
      </c>
      <c r="C2138" t="s">
        <v>129</v>
      </c>
      <c r="D2138" t="s">
        <v>722</v>
      </c>
      <c r="E2138" t="s">
        <v>310</v>
      </c>
      <c r="F2138" t="s">
        <v>259</v>
      </c>
      <c r="G2138" t="s">
        <v>192</v>
      </c>
      <c r="H2138" s="16">
        <v>45809</v>
      </c>
      <c r="I2138" s="16">
        <v>45809</v>
      </c>
      <c r="J2138" t="s">
        <v>856</v>
      </c>
      <c r="K2138">
        <v>1215150</v>
      </c>
      <c r="L2138" t="s">
        <v>277</v>
      </c>
      <c r="O2138">
        <v>10014636</v>
      </c>
      <c r="P2138" t="s">
        <v>230</v>
      </c>
      <c r="Q2138">
        <v>39216.620000000003</v>
      </c>
      <c r="R2138" t="s">
        <v>352</v>
      </c>
      <c r="S2138" t="s">
        <v>343</v>
      </c>
      <c r="T2138">
        <v>11119905</v>
      </c>
      <c r="U2138" s="16">
        <v>44761</v>
      </c>
      <c r="V2138" s="16">
        <v>45809</v>
      </c>
      <c r="W2138" s="16">
        <v>45798</v>
      </c>
      <c r="X2138">
        <v>39216.620000000003</v>
      </c>
      <c r="Y2138">
        <v>1290900</v>
      </c>
      <c r="Z2138" t="s">
        <v>1568</v>
      </c>
      <c r="AA2138" t="s">
        <v>246</v>
      </c>
      <c r="AB2138" t="s">
        <v>121</v>
      </c>
      <c r="AC2138" t="s">
        <v>255</v>
      </c>
      <c r="AD2138" t="s">
        <v>135</v>
      </c>
    </row>
    <row r="2139" spans="1:30" x14ac:dyDescent="0.35">
      <c r="A2139" t="s">
        <v>286</v>
      </c>
      <c r="B2139">
        <v>6146062</v>
      </c>
      <c r="C2139" t="s">
        <v>123</v>
      </c>
      <c r="D2139" t="s">
        <v>723</v>
      </c>
      <c r="E2139" t="s">
        <v>310</v>
      </c>
      <c r="F2139" t="s">
        <v>133</v>
      </c>
      <c r="G2139" t="s">
        <v>147</v>
      </c>
      <c r="H2139" s="16">
        <v>45873</v>
      </c>
      <c r="I2139" s="16">
        <v>45873</v>
      </c>
      <c r="J2139" t="s">
        <v>856</v>
      </c>
      <c r="K2139">
        <v>1212120</v>
      </c>
      <c r="L2139" t="s">
        <v>287</v>
      </c>
      <c r="O2139">
        <v>10014655</v>
      </c>
      <c r="P2139" t="s">
        <v>286</v>
      </c>
      <c r="Q2139">
        <v>0</v>
      </c>
      <c r="R2139" t="s">
        <v>352</v>
      </c>
      <c r="S2139" t="s">
        <v>342</v>
      </c>
      <c r="T2139">
        <v>11114388</v>
      </c>
      <c r="U2139" s="16">
        <v>44748</v>
      </c>
      <c r="V2139" s="16">
        <v>45873</v>
      </c>
      <c r="W2139" s="16">
        <v>45835</v>
      </c>
      <c r="X2139">
        <v>0</v>
      </c>
      <c r="Y2139">
        <v>1290900</v>
      </c>
      <c r="Z2139" t="s">
        <v>1568</v>
      </c>
      <c r="AA2139" t="s">
        <v>247</v>
      </c>
      <c r="AB2139" t="s">
        <v>121</v>
      </c>
      <c r="AC2139" t="s">
        <v>255</v>
      </c>
      <c r="AD2139" t="s">
        <v>141</v>
      </c>
    </row>
    <row r="2140" spans="1:30" x14ac:dyDescent="0.35">
      <c r="A2140" t="s">
        <v>332</v>
      </c>
      <c r="B2140">
        <v>6144356</v>
      </c>
      <c r="C2140" t="s">
        <v>129</v>
      </c>
      <c r="D2140" t="s">
        <v>724</v>
      </c>
      <c r="E2140" t="s">
        <v>310</v>
      </c>
      <c r="F2140" t="s">
        <v>259</v>
      </c>
      <c r="G2140" t="s">
        <v>192</v>
      </c>
      <c r="H2140" s="16">
        <v>45809</v>
      </c>
      <c r="I2140" s="16">
        <v>45809</v>
      </c>
      <c r="J2140" t="s">
        <v>856</v>
      </c>
      <c r="K2140">
        <v>1215150</v>
      </c>
      <c r="L2140" t="s">
        <v>333</v>
      </c>
      <c r="O2140">
        <v>10014639</v>
      </c>
      <c r="P2140" t="s">
        <v>332</v>
      </c>
      <c r="Q2140">
        <v>39216.620000000003</v>
      </c>
      <c r="R2140" t="s">
        <v>352</v>
      </c>
      <c r="S2140" t="s">
        <v>343</v>
      </c>
      <c r="T2140">
        <v>11112327</v>
      </c>
      <c r="U2140" s="16">
        <v>44746</v>
      </c>
      <c r="V2140" s="16">
        <v>45809</v>
      </c>
      <c r="W2140" s="16">
        <v>45798</v>
      </c>
      <c r="X2140">
        <v>39216.620000000003</v>
      </c>
      <c r="Y2140">
        <v>1290900</v>
      </c>
      <c r="Z2140" t="s">
        <v>1568</v>
      </c>
      <c r="AA2140" t="s">
        <v>246</v>
      </c>
      <c r="AB2140" t="s">
        <v>121</v>
      </c>
      <c r="AC2140" t="s">
        <v>255</v>
      </c>
      <c r="AD2140" t="s">
        <v>135</v>
      </c>
    </row>
    <row r="2141" spans="1:30" x14ac:dyDescent="0.35">
      <c r="A2141" t="s">
        <v>210</v>
      </c>
      <c r="B2141">
        <v>6144287</v>
      </c>
      <c r="C2141" t="s">
        <v>129</v>
      </c>
      <c r="D2141" t="s">
        <v>725</v>
      </c>
      <c r="E2141" t="s">
        <v>310</v>
      </c>
      <c r="F2141" t="s">
        <v>259</v>
      </c>
      <c r="G2141" t="s">
        <v>192</v>
      </c>
      <c r="H2141" s="16">
        <v>45809</v>
      </c>
      <c r="I2141" s="16">
        <v>45809</v>
      </c>
      <c r="K2141">
        <v>1213130</v>
      </c>
      <c r="L2141" t="s">
        <v>395</v>
      </c>
      <c r="O2141">
        <v>10014608</v>
      </c>
      <c r="P2141" t="s">
        <v>210</v>
      </c>
      <c r="Q2141">
        <v>4122.08</v>
      </c>
      <c r="R2141" t="s">
        <v>352</v>
      </c>
      <c r="S2141" t="s">
        <v>343</v>
      </c>
      <c r="T2141">
        <v>11112318</v>
      </c>
      <c r="U2141" s="16">
        <v>44745</v>
      </c>
      <c r="V2141" s="16">
        <v>45809</v>
      </c>
      <c r="W2141" s="16">
        <v>45798</v>
      </c>
      <c r="X2141">
        <v>4122.08</v>
      </c>
      <c r="Y2141">
        <v>1290900</v>
      </c>
      <c r="Z2141" t="s">
        <v>1568</v>
      </c>
      <c r="AA2141" t="s">
        <v>245</v>
      </c>
      <c r="AB2141" t="s">
        <v>121</v>
      </c>
      <c r="AC2141" t="s">
        <v>255</v>
      </c>
      <c r="AD2141" t="s">
        <v>135</v>
      </c>
    </row>
    <row r="2142" spans="1:30" x14ac:dyDescent="0.35">
      <c r="A2142" t="s">
        <v>288</v>
      </c>
      <c r="B2142">
        <v>6144107</v>
      </c>
      <c r="C2142" t="s">
        <v>123</v>
      </c>
      <c r="D2142" t="s">
        <v>726</v>
      </c>
      <c r="E2142" t="s">
        <v>251</v>
      </c>
      <c r="F2142" t="s">
        <v>125</v>
      </c>
      <c r="G2142" t="s">
        <v>136</v>
      </c>
      <c r="H2142" s="16">
        <v>45873</v>
      </c>
      <c r="I2142" s="16">
        <v>45873</v>
      </c>
      <c r="J2142" t="s">
        <v>856</v>
      </c>
      <c r="K2142">
        <v>1212120</v>
      </c>
      <c r="L2142" t="s">
        <v>289</v>
      </c>
      <c r="O2142">
        <v>10014653</v>
      </c>
      <c r="P2142" t="s">
        <v>288</v>
      </c>
      <c r="Q2142">
        <v>2938.5</v>
      </c>
      <c r="R2142" t="s">
        <v>329</v>
      </c>
      <c r="S2142" t="s">
        <v>342</v>
      </c>
      <c r="T2142">
        <v>11114149</v>
      </c>
      <c r="U2142" s="16">
        <v>44744</v>
      </c>
      <c r="V2142" s="16">
        <v>45873</v>
      </c>
      <c r="W2142" s="16">
        <v>45835</v>
      </c>
      <c r="X2142">
        <v>2938.5</v>
      </c>
      <c r="Y2142">
        <v>1290900</v>
      </c>
      <c r="Z2142" t="s">
        <v>1568</v>
      </c>
      <c r="AA2142" t="s">
        <v>247</v>
      </c>
      <c r="AB2142" t="s">
        <v>121</v>
      </c>
      <c r="AC2142" t="s">
        <v>255</v>
      </c>
      <c r="AD2142" t="s">
        <v>135</v>
      </c>
    </row>
    <row r="2143" spans="1:30" x14ac:dyDescent="0.35">
      <c r="A2143" t="s">
        <v>313</v>
      </c>
      <c r="B2143">
        <v>6140255</v>
      </c>
      <c r="C2143" t="s">
        <v>129</v>
      </c>
      <c r="D2143" t="s">
        <v>727</v>
      </c>
      <c r="E2143" t="s">
        <v>310</v>
      </c>
      <c r="F2143" t="s">
        <v>133</v>
      </c>
      <c r="G2143" t="s">
        <v>147</v>
      </c>
      <c r="H2143" s="16">
        <v>45809</v>
      </c>
      <c r="I2143" s="16">
        <v>45809</v>
      </c>
      <c r="J2143" t="s">
        <v>856</v>
      </c>
      <c r="K2143">
        <v>1213130</v>
      </c>
      <c r="L2143" t="s">
        <v>314</v>
      </c>
      <c r="O2143">
        <v>10014619</v>
      </c>
      <c r="P2143" t="s">
        <v>313</v>
      </c>
      <c r="Q2143">
        <v>0</v>
      </c>
      <c r="R2143" t="s">
        <v>352</v>
      </c>
      <c r="S2143" t="s">
        <v>3901</v>
      </c>
      <c r="T2143">
        <v>11107123</v>
      </c>
      <c r="U2143" s="16">
        <v>44737</v>
      </c>
      <c r="V2143" s="16">
        <v>45809</v>
      </c>
      <c r="W2143" s="16">
        <v>45835</v>
      </c>
      <c r="X2143">
        <v>0</v>
      </c>
      <c r="Y2143">
        <v>1290900</v>
      </c>
      <c r="Z2143" t="s">
        <v>1568</v>
      </c>
      <c r="AA2143" t="s">
        <v>245</v>
      </c>
      <c r="AB2143" t="s">
        <v>121</v>
      </c>
      <c r="AC2143" t="s">
        <v>255</v>
      </c>
      <c r="AD2143" t="s">
        <v>141</v>
      </c>
    </row>
    <row r="2144" spans="1:30" x14ac:dyDescent="0.35">
      <c r="A2144" t="s">
        <v>184</v>
      </c>
      <c r="B2144">
        <v>6140245</v>
      </c>
      <c r="C2144" t="s">
        <v>129</v>
      </c>
      <c r="D2144" t="s">
        <v>728</v>
      </c>
      <c r="E2144" t="s">
        <v>310</v>
      </c>
      <c r="F2144" t="s">
        <v>133</v>
      </c>
      <c r="G2144" t="s">
        <v>147</v>
      </c>
      <c r="H2144" s="16">
        <v>45809</v>
      </c>
      <c r="I2144" s="16">
        <v>45809</v>
      </c>
      <c r="J2144" t="s">
        <v>856</v>
      </c>
      <c r="K2144">
        <v>1213130</v>
      </c>
      <c r="L2144" t="s">
        <v>312</v>
      </c>
      <c r="O2144">
        <v>10014609</v>
      </c>
      <c r="P2144" t="s">
        <v>184</v>
      </c>
      <c r="Q2144">
        <v>0</v>
      </c>
      <c r="R2144" t="s">
        <v>352</v>
      </c>
      <c r="S2144" t="s">
        <v>3901</v>
      </c>
      <c r="T2144">
        <v>11106895</v>
      </c>
      <c r="U2144" s="16">
        <v>44737</v>
      </c>
      <c r="V2144" s="16">
        <v>45809</v>
      </c>
      <c r="W2144" s="16">
        <v>45835</v>
      </c>
      <c r="X2144">
        <v>0</v>
      </c>
      <c r="Y2144">
        <v>1290900</v>
      </c>
      <c r="Z2144" t="s">
        <v>1568</v>
      </c>
      <c r="AA2144" t="s">
        <v>245</v>
      </c>
      <c r="AB2144" t="s">
        <v>121</v>
      </c>
      <c r="AC2144" t="s">
        <v>255</v>
      </c>
      <c r="AD2144" t="s">
        <v>141</v>
      </c>
    </row>
    <row r="2145" spans="1:30" x14ac:dyDescent="0.35">
      <c r="A2145" t="s">
        <v>237</v>
      </c>
      <c r="B2145">
        <v>6139544</v>
      </c>
      <c r="C2145" t="s">
        <v>129</v>
      </c>
      <c r="D2145" t="s">
        <v>729</v>
      </c>
      <c r="E2145" t="s">
        <v>310</v>
      </c>
      <c r="F2145" t="s">
        <v>125</v>
      </c>
      <c r="G2145" t="s">
        <v>136</v>
      </c>
      <c r="H2145" s="16">
        <v>45839</v>
      </c>
      <c r="I2145" s="16">
        <v>45869</v>
      </c>
      <c r="J2145" t="s">
        <v>3476</v>
      </c>
      <c r="K2145">
        <v>1213130</v>
      </c>
      <c r="L2145" t="s">
        <v>386</v>
      </c>
      <c r="O2145">
        <v>10014625</v>
      </c>
      <c r="P2145" t="s">
        <v>237</v>
      </c>
      <c r="Q2145">
        <v>22976.59</v>
      </c>
      <c r="R2145" t="s">
        <v>352</v>
      </c>
      <c r="S2145" t="s">
        <v>3901</v>
      </c>
      <c r="T2145">
        <v>11106241</v>
      </c>
      <c r="U2145" s="16">
        <v>44735</v>
      </c>
      <c r="V2145" s="16">
        <v>45839</v>
      </c>
      <c r="W2145" s="16">
        <v>45835</v>
      </c>
      <c r="X2145">
        <v>22976.59</v>
      </c>
      <c r="Y2145">
        <v>1290900</v>
      </c>
      <c r="Z2145" t="s">
        <v>1568</v>
      </c>
      <c r="AA2145" t="s">
        <v>245</v>
      </c>
      <c r="AB2145" t="s">
        <v>121</v>
      </c>
      <c r="AC2145" t="s">
        <v>255</v>
      </c>
      <c r="AD2145" t="s">
        <v>135</v>
      </c>
    </row>
    <row r="2146" spans="1:30" x14ac:dyDescent="0.35">
      <c r="A2146" t="s">
        <v>321</v>
      </c>
      <c r="B2146">
        <v>6139115</v>
      </c>
      <c r="C2146" t="s">
        <v>138</v>
      </c>
      <c r="D2146" t="s">
        <v>730</v>
      </c>
      <c r="E2146" t="s">
        <v>310</v>
      </c>
      <c r="F2146" t="s">
        <v>125</v>
      </c>
      <c r="G2146" t="s">
        <v>136</v>
      </c>
      <c r="H2146" s="16">
        <v>45808</v>
      </c>
      <c r="I2146" s="16">
        <v>45808</v>
      </c>
      <c r="J2146" t="s">
        <v>856</v>
      </c>
      <c r="K2146">
        <v>3110150</v>
      </c>
      <c r="L2146" t="s">
        <v>322</v>
      </c>
      <c r="O2146">
        <v>10014730</v>
      </c>
      <c r="P2146" t="s">
        <v>193</v>
      </c>
      <c r="Q2146">
        <v>46413.95</v>
      </c>
      <c r="R2146" t="s">
        <v>342</v>
      </c>
      <c r="S2146" t="s">
        <v>347</v>
      </c>
      <c r="T2146">
        <v>11074032</v>
      </c>
      <c r="U2146" s="16">
        <v>44733</v>
      </c>
      <c r="V2146" s="16">
        <v>45808</v>
      </c>
      <c r="W2146" s="16">
        <v>45805</v>
      </c>
      <c r="X2146">
        <v>46413.95</v>
      </c>
      <c r="Y2146">
        <v>1290900</v>
      </c>
      <c r="Z2146" t="s">
        <v>1568</v>
      </c>
      <c r="AA2146" t="s">
        <v>249</v>
      </c>
      <c r="AB2146" t="s">
        <v>121</v>
      </c>
      <c r="AC2146" t="s">
        <v>255</v>
      </c>
      <c r="AD2146" t="s">
        <v>135</v>
      </c>
    </row>
    <row r="2147" spans="1:30" x14ac:dyDescent="0.35">
      <c r="A2147" t="s">
        <v>324</v>
      </c>
      <c r="B2147">
        <v>6139062</v>
      </c>
      <c r="C2147" t="s">
        <v>138</v>
      </c>
      <c r="D2147" t="s">
        <v>731</v>
      </c>
      <c r="E2147" t="s">
        <v>348</v>
      </c>
      <c r="F2147" t="s">
        <v>133</v>
      </c>
      <c r="G2147" t="s">
        <v>475</v>
      </c>
      <c r="H2147" s="16">
        <v>45809</v>
      </c>
      <c r="I2147" s="16">
        <v>45809</v>
      </c>
      <c r="J2147" t="s">
        <v>856</v>
      </c>
      <c r="K2147">
        <v>1291900</v>
      </c>
      <c r="L2147" t="s">
        <v>325</v>
      </c>
      <c r="O2147">
        <v>10016491</v>
      </c>
      <c r="P2147" t="s">
        <v>161</v>
      </c>
      <c r="Q2147">
        <v>0</v>
      </c>
      <c r="R2147" t="s">
        <v>342</v>
      </c>
      <c r="S2147" t="s">
        <v>347</v>
      </c>
      <c r="T2147">
        <v>11041026</v>
      </c>
      <c r="U2147" s="16">
        <v>44733</v>
      </c>
      <c r="V2147" s="16">
        <v>45809</v>
      </c>
      <c r="W2147" s="16">
        <v>45805</v>
      </c>
      <c r="X2147">
        <v>0</v>
      </c>
      <c r="Y2147">
        <v>1290900</v>
      </c>
      <c r="Z2147" t="s">
        <v>1568</v>
      </c>
      <c r="AA2147" t="s">
        <v>249</v>
      </c>
      <c r="AB2147" t="s">
        <v>121</v>
      </c>
      <c r="AC2147" t="s">
        <v>255</v>
      </c>
      <c r="AD2147" t="s">
        <v>141</v>
      </c>
    </row>
    <row r="2148" spans="1:30" x14ac:dyDescent="0.35">
      <c r="A2148" t="s">
        <v>157</v>
      </c>
      <c r="B2148">
        <v>6138986</v>
      </c>
      <c r="C2148" t="s">
        <v>129</v>
      </c>
      <c r="D2148" t="s">
        <v>1065</v>
      </c>
      <c r="E2148" t="s">
        <v>310</v>
      </c>
      <c r="F2148" t="s">
        <v>133</v>
      </c>
      <c r="G2148" t="s">
        <v>147</v>
      </c>
      <c r="H2148" s="16">
        <v>45809</v>
      </c>
      <c r="I2148" s="16">
        <v>45838</v>
      </c>
      <c r="J2148" t="s">
        <v>856</v>
      </c>
      <c r="K2148">
        <v>1215150</v>
      </c>
      <c r="L2148" t="s">
        <v>345</v>
      </c>
      <c r="O2148">
        <v>10014635</v>
      </c>
      <c r="P2148" t="s">
        <v>157</v>
      </c>
      <c r="Q2148">
        <v>0</v>
      </c>
      <c r="R2148" t="s">
        <v>352</v>
      </c>
      <c r="S2148" t="s">
        <v>3901</v>
      </c>
      <c r="T2148">
        <v>11074202</v>
      </c>
      <c r="U2148" s="16">
        <v>44733</v>
      </c>
      <c r="V2148" s="16">
        <v>45809</v>
      </c>
      <c r="W2148" s="16">
        <v>45835</v>
      </c>
      <c r="X2148">
        <v>0</v>
      </c>
      <c r="Y2148">
        <v>1290900</v>
      </c>
      <c r="Z2148" t="s">
        <v>1568</v>
      </c>
      <c r="AA2148" t="s">
        <v>246</v>
      </c>
      <c r="AB2148" t="s">
        <v>121</v>
      </c>
      <c r="AC2148" t="s">
        <v>255</v>
      </c>
      <c r="AD2148" t="s">
        <v>141</v>
      </c>
    </row>
    <row r="2149" spans="1:30" x14ac:dyDescent="0.35">
      <c r="A2149" t="s">
        <v>144</v>
      </c>
      <c r="B2149">
        <v>6133337</v>
      </c>
      <c r="C2149" t="s">
        <v>138</v>
      </c>
      <c r="D2149" t="s">
        <v>732</v>
      </c>
      <c r="E2149" t="s">
        <v>310</v>
      </c>
      <c r="F2149" t="s">
        <v>125</v>
      </c>
      <c r="G2149" t="s">
        <v>423</v>
      </c>
      <c r="H2149" s="16">
        <v>45809</v>
      </c>
      <c r="I2149" s="16">
        <v>45809</v>
      </c>
      <c r="J2149" t="s">
        <v>856</v>
      </c>
      <c r="K2149">
        <v>1216100</v>
      </c>
      <c r="L2149" t="s">
        <v>393</v>
      </c>
      <c r="O2149">
        <v>10014649</v>
      </c>
      <c r="P2149" t="s">
        <v>144</v>
      </c>
      <c r="Q2149">
        <v>42543.43</v>
      </c>
      <c r="R2149" t="s">
        <v>342</v>
      </c>
      <c r="S2149" t="s">
        <v>347</v>
      </c>
      <c r="T2149">
        <v>11097743</v>
      </c>
      <c r="U2149" s="16">
        <v>44718</v>
      </c>
      <c r="V2149" s="16">
        <v>45809</v>
      </c>
      <c r="W2149" s="16">
        <v>45805</v>
      </c>
      <c r="X2149">
        <v>42543.43</v>
      </c>
      <c r="Y2149">
        <v>1290900</v>
      </c>
      <c r="Z2149" t="s">
        <v>1568</v>
      </c>
      <c r="AA2149" t="s">
        <v>249</v>
      </c>
      <c r="AB2149" t="s">
        <v>121</v>
      </c>
      <c r="AC2149" t="s">
        <v>255</v>
      </c>
      <c r="AD2149" t="s">
        <v>141</v>
      </c>
    </row>
    <row r="2150" spans="1:30" x14ac:dyDescent="0.35">
      <c r="A2150" t="s">
        <v>144</v>
      </c>
      <c r="B2150">
        <v>6133335</v>
      </c>
      <c r="C2150" t="s">
        <v>138</v>
      </c>
      <c r="D2150" t="s">
        <v>3501</v>
      </c>
      <c r="E2150" t="s">
        <v>310</v>
      </c>
      <c r="F2150" t="s">
        <v>133</v>
      </c>
      <c r="G2150" t="s">
        <v>147</v>
      </c>
      <c r="H2150" s="16">
        <v>45809</v>
      </c>
      <c r="I2150" s="16">
        <v>45838</v>
      </c>
      <c r="J2150" t="s">
        <v>3478</v>
      </c>
      <c r="K2150">
        <v>1216100</v>
      </c>
      <c r="L2150" t="s">
        <v>393</v>
      </c>
      <c r="O2150">
        <v>10014649</v>
      </c>
      <c r="P2150" t="s">
        <v>144</v>
      </c>
      <c r="Q2150">
        <v>0</v>
      </c>
      <c r="R2150" t="s">
        <v>342</v>
      </c>
      <c r="S2150" t="s">
        <v>347</v>
      </c>
      <c r="T2150">
        <v>11096428</v>
      </c>
      <c r="U2150" s="16">
        <v>44718</v>
      </c>
      <c r="V2150" s="16">
        <v>45809</v>
      </c>
      <c r="W2150" s="16">
        <v>45805</v>
      </c>
      <c r="X2150">
        <v>0</v>
      </c>
      <c r="Y2150">
        <v>1290900</v>
      </c>
      <c r="Z2150" t="s">
        <v>1568</v>
      </c>
      <c r="AA2150" t="s">
        <v>249</v>
      </c>
      <c r="AB2150" t="s">
        <v>121</v>
      </c>
      <c r="AC2150" t="s">
        <v>255</v>
      </c>
      <c r="AD2150" t="s">
        <v>141</v>
      </c>
    </row>
    <row r="2151" spans="1:30" x14ac:dyDescent="0.35">
      <c r="A2151" t="s">
        <v>337</v>
      </c>
      <c r="B2151">
        <v>6131493</v>
      </c>
      <c r="C2151" t="s">
        <v>129</v>
      </c>
      <c r="D2151" t="s">
        <v>734</v>
      </c>
      <c r="E2151" t="s">
        <v>310</v>
      </c>
      <c r="F2151" t="s">
        <v>133</v>
      </c>
      <c r="G2151" t="s">
        <v>147</v>
      </c>
      <c r="H2151" s="16">
        <v>45839</v>
      </c>
      <c r="I2151" s="16">
        <v>45869</v>
      </c>
      <c r="J2151" t="s">
        <v>3476</v>
      </c>
      <c r="K2151">
        <v>1212121</v>
      </c>
      <c r="L2151" t="s">
        <v>338</v>
      </c>
      <c r="O2151">
        <v>10014600</v>
      </c>
      <c r="P2151" t="s">
        <v>337</v>
      </c>
      <c r="Q2151">
        <v>0</v>
      </c>
      <c r="R2151" t="s">
        <v>342</v>
      </c>
      <c r="S2151" t="s">
        <v>342</v>
      </c>
      <c r="T2151">
        <v>11098415</v>
      </c>
      <c r="U2151" s="16">
        <v>44715</v>
      </c>
      <c r="V2151" s="16">
        <v>45839</v>
      </c>
      <c r="W2151" s="16">
        <v>45835</v>
      </c>
      <c r="X2151">
        <v>0</v>
      </c>
      <c r="Y2151">
        <v>1290900</v>
      </c>
      <c r="Z2151" t="s">
        <v>1568</v>
      </c>
      <c r="AA2151" t="s">
        <v>247</v>
      </c>
      <c r="AB2151" t="s">
        <v>121</v>
      </c>
      <c r="AC2151" t="s">
        <v>255</v>
      </c>
      <c r="AD2151" t="s">
        <v>141</v>
      </c>
    </row>
    <row r="2152" spans="1:30" x14ac:dyDescent="0.35">
      <c r="A2152" t="s">
        <v>288</v>
      </c>
      <c r="B2152">
        <v>6127637</v>
      </c>
      <c r="C2152" t="s">
        <v>123</v>
      </c>
      <c r="D2152" t="s">
        <v>736</v>
      </c>
      <c r="E2152" t="s">
        <v>517</v>
      </c>
      <c r="F2152" t="s">
        <v>125</v>
      </c>
      <c r="G2152" t="s">
        <v>737</v>
      </c>
      <c r="H2152" s="16">
        <v>45873</v>
      </c>
      <c r="I2152" s="16">
        <v>45873</v>
      </c>
      <c r="J2152" t="s">
        <v>856</v>
      </c>
      <c r="K2152">
        <v>1212120</v>
      </c>
      <c r="L2152" t="s">
        <v>289</v>
      </c>
      <c r="O2152">
        <v>10014653</v>
      </c>
      <c r="P2152" t="s">
        <v>288</v>
      </c>
      <c r="Q2152">
        <v>0</v>
      </c>
      <c r="R2152" t="s">
        <v>352</v>
      </c>
      <c r="S2152" t="s">
        <v>342</v>
      </c>
      <c r="T2152">
        <v>11096779</v>
      </c>
      <c r="U2152" s="16">
        <v>44708</v>
      </c>
      <c r="V2152" s="16">
        <v>45873</v>
      </c>
      <c r="W2152" s="16">
        <v>45835</v>
      </c>
      <c r="X2152">
        <v>0</v>
      </c>
      <c r="Y2152">
        <v>1290900</v>
      </c>
      <c r="Z2152" t="s">
        <v>1568</v>
      </c>
      <c r="AA2152" t="s">
        <v>247</v>
      </c>
      <c r="AB2152" t="s">
        <v>121</v>
      </c>
      <c r="AC2152" t="s">
        <v>255</v>
      </c>
      <c r="AD2152" t="s">
        <v>141</v>
      </c>
    </row>
    <row r="2153" spans="1:30" x14ac:dyDescent="0.35">
      <c r="A2153" t="s">
        <v>216</v>
      </c>
      <c r="B2153">
        <v>6124085</v>
      </c>
      <c r="C2153" t="s">
        <v>129</v>
      </c>
      <c r="D2153" t="s">
        <v>738</v>
      </c>
      <c r="E2153" t="s">
        <v>310</v>
      </c>
      <c r="F2153" t="s">
        <v>259</v>
      </c>
      <c r="G2153" t="s">
        <v>142</v>
      </c>
      <c r="H2153" s="16">
        <v>45809</v>
      </c>
      <c r="I2153" s="16">
        <v>45809</v>
      </c>
      <c r="J2153" t="s">
        <v>1104</v>
      </c>
      <c r="K2153">
        <v>1215154</v>
      </c>
      <c r="L2153" t="s">
        <v>282</v>
      </c>
      <c r="O2153">
        <v>10014642</v>
      </c>
      <c r="P2153" t="s">
        <v>216</v>
      </c>
      <c r="Q2153">
        <v>0</v>
      </c>
      <c r="R2153" t="s">
        <v>343</v>
      </c>
      <c r="S2153" t="s">
        <v>343</v>
      </c>
      <c r="T2153">
        <v>11062702</v>
      </c>
      <c r="U2153" s="16">
        <v>44698</v>
      </c>
      <c r="V2153" s="16">
        <v>45809</v>
      </c>
      <c r="W2153" s="16">
        <v>45798</v>
      </c>
      <c r="X2153">
        <v>0</v>
      </c>
      <c r="Y2153">
        <v>1290900</v>
      </c>
      <c r="Z2153" t="s">
        <v>1568</v>
      </c>
      <c r="AA2153" t="s">
        <v>246</v>
      </c>
      <c r="AB2153" t="s">
        <v>121</v>
      </c>
      <c r="AC2153" t="s">
        <v>255</v>
      </c>
      <c r="AD2153" t="s">
        <v>141</v>
      </c>
    </row>
    <row r="2154" spans="1:30" x14ac:dyDescent="0.35">
      <c r="A2154" t="s">
        <v>238</v>
      </c>
      <c r="B2154">
        <v>6123826</v>
      </c>
      <c r="C2154" t="s">
        <v>129</v>
      </c>
      <c r="D2154" t="s">
        <v>735</v>
      </c>
      <c r="E2154" t="s">
        <v>310</v>
      </c>
      <c r="F2154" t="s">
        <v>259</v>
      </c>
      <c r="G2154" t="s">
        <v>192</v>
      </c>
      <c r="H2154" s="16">
        <v>45809</v>
      </c>
      <c r="I2154" s="16">
        <v>45809</v>
      </c>
      <c r="J2154" t="s">
        <v>856</v>
      </c>
      <c r="K2154">
        <v>1215152</v>
      </c>
      <c r="L2154" t="s">
        <v>281</v>
      </c>
      <c r="O2154">
        <v>10014628</v>
      </c>
      <c r="P2154" t="s">
        <v>238</v>
      </c>
      <c r="Q2154">
        <v>0</v>
      </c>
      <c r="R2154" t="s">
        <v>343</v>
      </c>
      <c r="S2154" t="s">
        <v>343</v>
      </c>
      <c r="T2154">
        <v>11091013</v>
      </c>
      <c r="U2154" s="16">
        <v>44697</v>
      </c>
      <c r="V2154" s="16">
        <v>45809</v>
      </c>
      <c r="W2154" s="16">
        <v>45798</v>
      </c>
      <c r="X2154">
        <v>0</v>
      </c>
      <c r="Y2154">
        <v>1290900</v>
      </c>
      <c r="Z2154" t="s">
        <v>1568</v>
      </c>
      <c r="AA2154" t="s">
        <v>246</v>
      </c>
      <c r="AB2154" t="s">
        <v>121</v>
      </c>
      <c r="AC2154" t="s">
        <v>255</v>
      </c>
      <c r="AD2154" t="s">
        <v>122</v>
      </c>
    </row>
    <row r="2155" spans="1:30" x14ac:dyDescent="0.35">
      <c r="A2155" t="s">
        <v>429</v>
      </c>
      <c r="B2155">
        <v>6122233</v>
      </c>
      <c r="C2155" t="s">
        <v>138</v>
      </c>
      <c r="D2155" t="s">
        <v>739</v>
      </c>
      <c r="E2155" t="s">
        <v>310</v>
      </c>
      <c r="F2155" t="s">
        <v>133</v>
      </c>
      <c r="G2155" t="s">
        <v>147</v>
      </c>
      <c r="H2155" s="16">
        <v>45809</v>
      </c>
      <c r="I2155" s="16">
        <v>45809</v>
      </c>
      <c r="J2155" t="s">
        <v>856</v>
      </c>
      <c r="K2155">
        <v>1291900</v>
      </c>
      <c r="L2155" t="s">
        <v>431</v>
      </c>
      <c r="Q2155">
        <v>0</v>
      </c>
      <c r="R2155" t="s">
        <v>740</v>
      </c>
      <c r="S2155" t="s">
        <v>347</v>
      </c>
      <c r="T2155">
        <v>11074563</v>
      </c>
      <c r="U2155" s="16">
        <v>44695</v>
      </c>
      <c r="V2155" s="16">
        <v>45809</v>
      </c>
      <c r="W2155" s="16">
        <v>45805</v>
      </c>
      <c r="X2155">
        <v>0</v>
      </c>
      <c r="Y2155">
        <v>1290900</v>
      </c>
      <c r="Z2155" t="s">
        <v>1568</v>
      </c>
      <c r="AA2155" t="s">
        <v>249</v>
      </c>
      <c r="AB2155" t="s">
        <v>121</v>
      </c>
      <c r="AC2155" t="s">
        <v>255</v>
      </c>
      <c r="AD2155" t="s">
        <v>141</v>
      </c>
    </row>
    <row r="2156" spans="1:30" x14ac:dyDescent="0.35">
      <c r="A2156" t="s">
        <v>178</v>
      </c>
      <c r="B2156">
        <v>6121192</v>
      </c>
      <c r="C2156" t="s">
        <v>129</v>
      </c>
      <c r="D2156" t="s">
        <v>864</v>
      </c>
      <c r="E2156" t="s">
        <v>310</v>
      </c>
      <c r="F2156" t="s">
        <v>259</v>
      </c>
      <c r="G2156" t="s">
        <v>225</v>
      </c>
      <c r="H2156" s="16">
        <v>45809</v>
      </c>
      <c r="I2156" s="16">
        <v>45809</v>
      </c>
      <c r="J2156" t="s">
        <v>856</v>
      </c>
      <c r="K2156">
        <v>1215154</v>
      </c>
      <c r="L2156" t="s">
        <v>392</v>
      </c>
      <c r="O2156">
        <v>10014644</v>
      </c>
      <c r="P2156" t="s">
        <v>178</v>
      </c>
      <c r="Q2156">
        <v>12356.38</v>
      </c>
      <c r="R2156" t="s">
        <v>347</v>
      </c>
      <c r="S2156" t="s">
        <v>343</v>
      </c>
      <c r="T2156">
        <v>11080499</v>
      </c>
      <c r="U2156" s="16">
        <v>44692</v>
      </c>
      <c r="V2156" s="16">
        <v>45809</v>
      </c>
      <c r="W2156" s="16">
        <v>45798</v>
      </c>
      <c r="X2156">
        <v>12356.38</v>
      </c>
      <c r="Y2156">
        <v>1290900</v>
      </c>
      <c r="Z2156" t="s">
        <v>1568</v>
      </c>
      <c r="AA2156" t="s">
        <v>246</v>
      </c>
      <c r="AB2156" t="s">
        <v>121</v>
      </c>
      <c r="AC2156" t="s">
        <v>255</v>
      </c>
      <c r="AD2156" t="s">
        <v>141</v>
      </c>
    </row>
    <row r="2157" spans="1:30" x14ac:dyDescent="0.35">
      <c r="A2157" t="s">
        <v>286</v>
      </c>
      <c r="B2157">
        <v>6106650</v>
      </c>
      <c r="C2157" t="s">
        <v>123</v>
      </c>
      <c r="D2157" t="s">
        <v>741</v>
      </c>
      <c r="E2157" t="s">
        <v>310</v>
      </c>
      <c r="F2157" t="s">
        <v>133</v>
      </c>
      <c r="G2157" t="s">
        <v>147</v>
      </c>
      <c r="H2157" s="16">
        <v>45873</v>
      </c>
      <c r="I2157" s="16">
        <v>45873</v>
      </c>
      <c r="J2157" t="s">
        <v>856</v>
      </c>
      <c r="K2157">
        <v>1212120</v>
      </c>
      <c r="L2157" t="s">
        <v>287</v>
      </c>
      <c r="O2157">
        <v>10014655</v>
      </c>
      <c r="P2157" t="s">
        <v>286</v>
      </c>
      <c r="Q2157">
        <v>0</v>
      </c>
      <c r="R2157" t="s">
        <v>353</v>
      </c>
      <c r="S2157" t="s">
        <v>342</v>
      </c>
      <c r="T2157">
        <v>11073435</v>
      </c>
      <c r="U2157" s="16">
        <v>44659</v>
      </c>
      <c r="V2157" s="16">
        <v>45873</v>
      </c>
      <c r="W2157" s="16">
        <v>45835</v>
      </c>
      <c r="X2157">
        <v>0</v>
      </c>
      <c r="Y2157">
        <v>1290900</v>
      </c>
      <c r="Z2157" t="s">
        <v>1568</v>
      </c>
      <c r="AA2157" t="s">
        <v>247</v>
      </c>
      <c r="AB2157" t="s">
        <v>121</v>
      </c>
      <c r="AC2157" t="s">
        <v>255</v>
      </c>
      <c r="AD2157" t="s">
        <v>141</v>
      </c>
    </row>
    <row r="2158" spans="1:30" x14ac:dyDescent="0.35">
      <c r="A2158" t="s">
        <v>286</v>
      </c>
      <c r="B2158">
        <v>6106649</v>
      </c>
      <c r="C2158" t="s">
        <v>123</v>
      </c>
      <c r="D2158" t="s">
        <v>742</v>
      </c>
      <c r="E2158" t="s">
        <v>310</v>
      </c>
      <c r="F2158" t="s">
        <v>133</v>
      </c>
      <c r="G2158" t="s">
        <v>226</v>
      </c>
      <c r="H2158" s="16">
        <v>45873</v>
      </c>
      <c r="I2158" s="16">
        <v>45873</v>
      </c>
      <c r="J2158" t="s">
        <v>856</v>
      </c>
      <c r="K2158">
        <v>1212120</v>
      </c>
      <c r="L2158" t="s">
        <v>287</v>
      </c>
      <c r="O2158">
        <v>10014655</v>
      </c>
      <c r="P2158" t="s">
        <v>286</v>
      </c>
      <c r="Q2158">
        <v>0</v>
      </c>
      <c r="R2158" t="s">
        <v>353</v>
      </c>
      <c r="S2158" t="s">
        <v>342</v>
      </c>
      <c r="T2158">
        <v>11073434</v>
      </c>
      <c r="U2158" s="16">
        <v>44659</v>
      </c>
      <c r="V2158" s="16">
        <v>45873</v>
      </c>
      <c r="W2158" s="16">
        <v>45835</v>
      </c>
      <c r="X2158">
        <v>0</v>
      </c>
      <c r="Y2158">
        <v>1290900</v>
      </c>
      <c r="Z2158" t="s">
        <v>1568</v>
      </c>
      <c r="AA2158" t="s">
        <v>247</v>
      </c>
      <c r="AB2158" t="s">
        <v>121</v>
      </c>
      <c r="AC2158" t="s">
        <v>255</v>
      </c>
      <c r="AD2158" t="s">
        <v>189</v>
      </c>
    </row>
    <row r="2159" spans="1:30" x14ac:dyDescent="0.35">
      <c r="A2159" t="s">
        <v>286</v>
      </c>
      <c r="B2159">
        <v>6106646</v>
      </c>
      <c r="C2159" t="s">
        <v>123</v>
      </c>
      <c r="D2159" t="s">
        <v>743</v>
      </c>
      <c r="E2159" t="s">
        <v>310</v>
      </c>
      <c r="F2159" t="s">
        <v>133</v>
      </c>
      <c r="G2159" t="s">
        <v>226</v>
      </c>
      <c r="H2159" s="16">
        <v>45873</v>
      </c>
      <c r="I2159" s="16">
        <v>45873</v>
      </c>
      <c r="J2159" t="s">
        <v>856</v>
      </c>
      <c r="K2159">
        <v>1212120</v>
      </c>
      <c r="L2159" t="s">
        <v>287</v>
      </c>
      <c r="O2159">
        <v>10014655</v>
      </c>
      <c r="P2159" t="s">
        <v>286</v>
      </c>
      <c r="Q2159">
        <v>0</v>
      </c>
      <c r="R2159" t="s">
        <v>353</v>
      </c>
      <c r="S2159" t="s">
        <v>342</v>
      </c>
      <c r="T2159">
        <v>11073430</v>
      </c>
      <c r="U2159" s="16">
        <v>44659</v>
      </c>
      <c r="V2159" s="16">
        <v>45873</v>
      </c>
      <c r="W2159" s="16">
        <v>45835</v>
      </c>
      <c r="X2159">
        <v>0</v>
      </c>
      <c r="Y2159">
        <v>1290900</v>
      </c>
      <c r="Z2159" t="s">
        <v>1568</v>
      </c>
      <c r="AA2159" t="s">
        <v>247</v>
      </c>
      <c r="AB2159" t="s">
        <v>121</v>
      </c>
      <c r="AC2159" t="s">
        <v>255</v>
      </c>
      <c r="AD2159" t="s">
        <v>189</v>
      </c>
    </row>
    <row r="2160" spans="1:30" x14ac:dyDescent="0.35">
      <c r="A2160" t="s">
        <v>286</v>
      </c>
      <c r="B2160">
        <v>6106645</v>
      </c>
      <c r="C2160" t="s">
        <v>123</v>
      </c>
      <c r="D2160" t="s">
        <v>744</v>
      </c>
      <c r="E2160" t="s">
        <v>310</v>
      </c>
      <c r="F2160" t="s">
        <v>133</v>
      </c>
      <c r="G2160" t="s">
        <v>226</v>
      </c>
      <c r="H2160" s="16">
        <v>45873</v>
      </c>
      <c r="I2160" s="16">
        <v>45873</v>
      </c>
      <c r="J2160" t="s">
        <v>856</v>
      </c>
      <c r="K2160">
        <v>1212120</v>
      </c>
      <c r="L2160" t="s">
        <v>287</v>
      </c>
      <c r="O2160">
        <v>10014655</v>
      </c>
      <c r="P2160" t="s">
        <v>286</v>
      </c>
      <c r="Q2160">
        <v>0</v>
      </c>
      <c r="R2160" t="s">
        <v>353</v>
      </c>
      <c r="S2160" t="s">
        <v>342</v>
      </c>
      <c r="T2160">
        <v>11073429</v>
      </c>
      <c r="U2160" s="16">
        <v>44659</v>
      </c>
      <c r="V2160" s="16">
        <v>45873</v>
      </c>
      <c r="W2160" s="16">
        <v>45835</v>
      </c>
      <c r="X2160">
        <v>0</v>
      </c>
      <c r="Y2160">
        <v>1290900</v>
      </c>
      <c r="Z2160" t="s">
        <v>1568</v>
      </c>
      <c r="AA2160" t="s">
        <v>247</v>
      </c>
      <c r="AB2160" t="s">
        <v>121</v>
      </c>
      <c r="AC2160" t="s">
        <v>255</v>
      </c>
      <c r="AD2160" t="s">
        <v>189</v>
      </c>
    </row>
    <row r="2161" spans="1:30" x14ac:dyDescent="0.35">
      <c r="A2161" t="s">
        <v>286</v>
      </c>
      <c r="B2161">
        <v>6106644</v>
      </c>
      <c r="C2161" t="s">
        <v>123</v>
      </c>
      <c r="D2161" t="s">
        <v>745</v>
      </c>
      <c r="E2161" t="s">
        <v>310</v>
      </c>
      <c r="F2161" t="s">
        <v>133</v>
      </c>
      <c r="G2161" t="s">
        <v>226</v>
      </c>
      <c r="H2161" s="16">
        <v>45873</v>
      </c>
      <c r="I2161" s="16">
        <v>45873</v>
      </c>
      <c r="J2161" t="s">
        <v>856</v>
      </c>
      <c r="K2161">
        <v>1212120</v>
      </c>
      <c r="L2161" t="s">
        <v>287</v>
      </c>
      <c r="O2161">
        <v>10014655</v>
      </c>
      <c r="P2161" t="s">
        <v>286</v>
      </c>
      <c r="Q2161">
        <v>0</v>
      </c>
      <c r="R2161" t="s">
        <v>353</v>
      </c>
      <c r="S2161" t="s">
        <v>342</v>
      </c>
      <c r="T2161">
        <v>11073425</v>
      </c>
      <c r="U2161" s="16">
        <v>44659</v>
      </c>
      <c r="V2161" s="16">
        <v>45873</v>
      </c>
      <c r="W2161" s="16">
        <v>45835</v>
      </c>
      <c r="X2161">
        <v>0</v>
      </c>
      <c r="Y2161">
        <v>1290900</v>
      </c>
      <c r="Z2161" t="s">
        <v>1568</v>
      </c>
      <c r="AA2161" t="s">
        <v>247</v>
      </c>
      <c r="AB2161" t="s">
        <v>121</v>
      </c>
      <c r="AC2161" t="s">
        <v>255</v>
      </c>
      <c r="AD2161" t="s">
        <v>189</v>
      </c>
    </row>
    <row r="2162" spans="1:30" x14ac:dyDescent="0.35">
      <c r="A2162" t="s">
        <v>337</v>
      </c>
      <c r="B2162">
        <v>6106583</v>
      </c>
      <c r="C2162" t="s">
        <v>129</v>
      </c>
      <c r="D2162" t="s">
        <v>746</v>
      </c>
      <c r="E2162" t="s">
        <v>310</v>
      </c>
      <c r="F2162" t="s">
        <v>133</v>
      </c>
      <c r="G2162" t="s">
        <v>147</v>
      </c>
      <c r="H2162" s="16">
        <v>45873</v>
      </c>
      <c r="I2162" s="16">
        <v>45873</v>
      </c>
      <c r="J2162" t="s">
        <v>856</v>
      </c>
      <c r="K2162">
        <v>1212121</v>
      </c>
      <c r="L2162" t="s">
        <v>338</v>
      </c>
      <c r="O2162">
        <v>10014600</v>
      </c>
      <c r="P2162" t="s">
        <v>337</v>
      </c>
      <c r="Q2162">
        <v>0</v>
      </c>
      <c r="R2162" t="s">
        <v>353</v>
      </c>
      <c r="S2162" t="s">
        <v>342</v>
      </c>
      <c r="T2162">
        <v>11072310</v>
      </c>
      <c r="U2162" s="16">
        <v>44659</v>
      </c>
      <c r="V2162" s="16">
        <v>45873</v>
      </c>
      <c r="W2162" s="16">
        <v>45835</v>
      </c>
      <c r="X2162">
        <v>0</v>
      </c>
      <c r="Y2162">
        <v>1290900</v>
      </c>
      <c r="Z2162" t="s">
        <v>1568</v>
      </c>
      <c r="AA2162" t="s">
        <v>247</v>
      </c>
      <c r="AB2162" t="s">
        <v>121</v>
      </c>
      <c r="AC2162" t="s">
        <v>255</v>
      </c>
      <c r="AD2162" t="s">
        <v>141</v>
      </c>
    </row>
    <row r="2163" spans="1:30" x14ac:dyDescent="0.35">
      <c r="A2163" t="s">
        <v>160</v>
      </c>
      <c r="B2163">
        <v>6103940</v>
      </c>
      <c r="C2163" t="s">
        <v>129</v>
      </c>
      <c r="D2163" t="s">
        <v>746</v>
      </c>
      <c r="E2163" t="s">
        <v>310</v>
      </c>
      <c r="F2163" t="s">
        <v>133</v>
      </c>
      <c r="G2163" t="s">
        <v>147</v>
      </c>
      <c r="H2163" s="16">
        <v>45873</v>
      </c>
      <c r="I2163" s="16">
        <v>45873</v>
      </c>
      <c r="J2163" t="s">
        <v>856</v>
      </c>
      <c r="K2163">
        <v>1212121</v>
      </c>
      <c r="L2163" t="s">
        <v>346</v>
      </c>
      <c r="O2163">
        <v>10014598</v>
      </c>
      <c r="P2163" t="s">
        <v>160</v>
      </c>
      <c r="Q2163">
        <v>0</v>
      </c>
      <c r="R2163" t="s">
        <v>353</v>
      </c>
      <c r="S2163" t="s">
        <v>342</v>
      </c>
      <c r="T2163">
        <v>11072309</v>
      </c>
      <c r="U2163" s="16">
        <v>44652</v>
      </c>
      <c r="V2163" s="16">
        <v>45873</v>
      </c>
      <c r="W2163" s="16">
        <v>45835</v>
      </c>
      <c r="X2163">
        <v>0</v>
      </c>
      <c r="Y2163">
        <v>1290900</v>
      </c>
      <c r="Z2163" t="s">
        <v>1568</v>
      </c>
      <c r="AA2163" t="s">
        <v>247</v>
      </c>
      <c r="AB2163" t="s">
        <v>121</v>
      </c>
      <c r="AC2163" t="s">
        <v>255</v>
      </c>
      <c r="AD2163" t="s">
        <v>141</v>
      </c>
    </row>
    <row r="2164" spans="1:30" x14ac:dyDescent="0.35">
      <c r="A2164" t="s">
        <v>288</v>
      </c>
      <c r="B2164">
        <v>6103921</v>
      </c>
      <c r="C2164" t="s">
        <v>123</v>
      </c>
      <c r="D2164" t="s">
        <v>747</v>
      </c>
      <c r="E2164" t="s">
        <v>310</v>
      </c>
      <c r="F2164" t="s">
        <v>133</v>
      </c>
      <c r="G2164" t="s">
        <v>147</v>
      </c>
      <c r="H2164" s="16">
        <v>45873</v>
      </c>
      <c r="I2164" s="16">
        <v>45873</v>
      </c>
      <c r="J2164" t="s">
        <v>856</v>
      </c>
      <c r="K2164">
        <v>1212120</v>
      </c>
      <c r="L2164" t="s">
        <v>289</v>
      </c>
      <c r="O2164">
        <v>10014653</v>
      </c>
      <c r="P2164" t="s">
        <v>288</v>
      </c>
      <c r="Q2164">
        <v>0</v>
      </c>
      <c r="R2164" t="s">
        <v>353</v>
      </c>
      <c r="S2164" t="s">
        <v>342</v>
      </c>
      <c r="T2164">
        <v>11068599</v>
      </c>
      <c r="U2164" s="16">
        <v>44652</v>
      </c>
      <c r="V2164" s="16">
        <v>45873</v>
      </c>
      <c r="W2164" s="16">
        <v>45835</v>
      </c>
      <c r="X2164">
        <v>0</v>
      </c>
      <c r="Y2164">
        <v>1290900</v>
      </c>
      <c r="Z2164" t="s">
        <v>1568</v>
      </c>
      <c r="AA2164" t="s">
        <v>247</v>
      </c>
      <c r="AB2164" t="s">
        <v>121</v>
      </c>
      <c r="AC2164" t="s">
        <v>255</v>
      </c>
      <c r="AD2164" t="s">
        <v>141</v>
      </c>
    </row>
    <row r="2165" spans="1:30" x14ac:dyDescent="0.35">
      <c r="A2165" t="s">
        <v>288</v>
      </c>
      <c r="B2165">
        <v>6103919</v>
      </c>
      <c r="C2165" t="s">
        <v>123</v>
      </c>
      <c r="D2165" t="s">
        <v>748</v>
      </c>
      <c r="E2165" t="s">
        <v>310</v>
      </c>
      <c r="F2165" t="s">
        <v>133</v>
      </c>
      <c r="G2165" t="s">
        <v>147</v>
      </c>
      <c r="H2165" s="16">
        <v>45873</v>
      </c>
      <c r="I2165" s="16">
        <v>45873</v>
      </c>
      <c r="J2165" t="s">
        <v>856</v>
      </c>
      <c r="K2165">
        <v>1212120</v>
      </c>
      <c r="L2165" t="s">
        <v>289</v>
      </c>
      <c r="O2165">
        <v>10014653</v>
      </c>
      <c r="P2165" t="s">
        <v>288</v>
      </c>
      <c r="Q2165">
        <v>0</v>
      </c>
      <c r="R2165" t="s">
        <v>353</v>
      </c>
      <c r="S2165" t="s">
        <v>342</v>
      </c>
      <c r="T2165">
        <v>11068600</v>
      </c>
      <c r="U2165" s="16">
        <v>44652</v>
      </c>
      <c r="V2165" s="16">
        <v>45873</v>
      </c>
      <c r="W2165" s="16">
        <v>45835</v>
      </c>
      <c r="X2165">
        <v>0</v>
      </c>
      <c r="Y2165">
        <v>1290900</v>
      </c>
      <c r="Z2165" t="s">
        <v>1568</v>
      </c>
      <c r="AA2165" t="s">
        <v>247</v>
      </c>
      <c r="AB2165" t="s">
        <v>121</v>
      </c>
      <c r="AC2165" t="s">
        <v>255</v>
      </c>
      <c r="AD2165" t="s">
        <v>141</v>
      </c>
    </row>
    <row r="2166" spans="1:30" x14ac:dyDescent="0.35">
      <c r="A2166" t="s">
        <v>288</v>
      </c>
      <c r="B2166">
        <v>6103908</v>
      </c>
      <c r="C2166" t="s">
        <v>123</v>
      </c>
      <c r="D2166" t="s">
        <v>749</v>
      </c>
      <c r="E2166" t="s">
        <v>310</v>
      </c>
      <c r="F2166" t="s">
        <v>133</v>
      </c>
      <c r="G2166" t="s">
        <v>147</v>
      </c>
      <c r="H2166" s="16">
        <v>45873</v>
      </c>
      <c r="I2166" s="16">
        <v>45873</v>
      </c>
      <c r="J2166" t="s">
        <v>856</v>
      </c>
      <c r="K2166">
        <v>1212120</v>
      </c>
      <c r="L2166" t="s">
        <v>289</v>
      </c>
      <c r="O2166">
        <v>10014653</v>
      </c>
      <c r="P2166" t="s">
        <v>288</v>
      </c>
      <c r="Q2166">
        <v>0</v>
      </c>
      <c r="R2166" t="s">
        <v>353</v>
      </c>
      <c r="S2166" t="s">
        <v>342</v>
      </c>
      <c r="T2166">
        <v>11068603</v>
      </c>
      <c r="U2166" s="16">
        <v>44652</v>
      </c>
      <c r="V2166" s="16">
        <v>45873</v>
      </c>
      <c r="W2166" s="16">
        <v>45835</v>
      </c>
      <c r="X2166">
        <v>0</v>
      </c>
      <c r="Y2166">
        <v>1290900</v>
      </c>
      <c r="Z2166" t="s">
        <v>1568</v>
      </c>
      <c r="AA2166" t="s">
        <v>247</v>
      </c>
      <c r="AB2166" t="s">
        <v>121</v>
      </c>
      <c r="AC2166" t="s">
        <v>255</v>
      </c>
      <c r="AD2166" t="s">
        <v>141</v>
      </c>
    </row>
    <row r="2167" spans="1:30" x14ac:dyDescent="0.35">
      <c r="A2167" t="s">
        <v>284</v>
      </c>
      <c r="B2167">
        <v>6102239</v>
      </c>
      <c r="C2167" t="s">
        <v>123</v>
      </c>
      <c r="D2167" t="s">
        <v>750</v>
      </c>
      <c r="E2167" t="s">
        <v>251</v>
      </c>
      <c r="F2167" t="s">
        <v>125</v>
      </c>
      <c r="G2167" t="s">
        <v>190</v>
      </c>
      <c r="H2167" s="16">
        <v>45873</v>
      </c>
      <c r="I2167" s="16">
        <v>45873</v>
      </c>
      <c r="J2167" t="s">
        <v>856</v>
      </c>
      <c r="K2167">
        <v>1212120</v>
      </c>
      <c r="L2167" t="s">
        <v>285</v>
      </c>
      <c r="O2167">
        <v>10014654</v>
      </c>
      <c r="P2167" t="s">
        <v>284</v>
      </c>
      <c r="Q2167">
        <v>0</v>
      </c>
      <c r="R2167" t="s">
        <v>329</v>
      </c>
      <c r="S2167" t="s">
        <v>342</v>
      </c>
      <c r="T2167">
        <v>11070665</v>
      </c>
      <c r="U2167" s="16">
        <v>44648</v>
      </c>
      <c r="V2167" s="16">
        <v>45873</v>
      </c>
      <c r="W2167" s="16">
        <v>45835</v>
      </c>
      <c r="X2167">
        <v>0</v>
      </c>
      <c r="Y2167">
        <v>1290900</v>
      </c>
      <c r="Z2167" t="s">
        <v>1568</v>
      </c>
      <c r="AA2167" t="s">
        <v>247</v>
      </c>
      <c r="AB2167" t="s">
        <v>121</v>
      </c>
      <c r="AC2167" t="s">
        <v>255</v>
      </c>
      <c r="AD2167" t="s">
        <v>189</v>
      </c>
    </row>
    <row r="2168" spans="1:30" x14ac:dyDescent="0.35">
      <c r="A2168" t="s">
        <v>284</v>
      </c>
      <c r="B2168">
        <v>6102238</v>
      </c>
      <c r="C2168" t="s">
        <v>123</v>
      </c>
      <c r="D2168" t="s">
        <v>751</v>
      </c>
      <c r="E2168" t="s">
        <v>251</v>
      </c>
      <c r="F2168" t="s">
        <v>125</v>
      </c>
      <c r="G2168" t="s">
        <v>190</v>
      </c>
      <c r="H2168" s="16">
        <v>45873</v>
      </c>
      <c r="I2168" s="16">
        <v>45873</v>
      </c>
      <c r="J2168" t="s">
        <v>856</v>
      </c>
      <c r="K2168">
        <v>1212120</v>
      </c>
      <c r="L2168" t="s">
        <v>285</v>
      </c>
      <c r="O2168">
        <v>10014654</v>
      </c>
      <c r="P2168" t="s">
        <v>284</v>
      </c>
      <c r="Q2168">
        <v>0</v>
      </c>
      <c r="R2168" t="s">
        <v>329</v>
      </c>
      <c r="S2168" t="s">
        <v>342</v>
      </c>
      <c r="T2168">
        <v>11070664</v>
      </c>
      <c r="U2168" s="16">
        <v>44648</v>
      </c>
      <c r="V2168" s="16">
        <v>45873</v>
      </c>
      <c r="W2168" s="16">
        <v>45835</v>
      </c>
      <c r="X2168">
        <v>0</v>
      </c>
      <c r="Y2168">
        <v>1290900</v>
      </c>
      <c r="Z2168" t="s">
        <v>1568</v>
      </c>
      <c r="AA2168" t="s">
        <v>247</v>
      </c>
      <c r="AB2168" t="s">
        <v>121</v>
      </c>
      <c r="AC2168" t="s">
        <v>255</v>
      </c>
      <c r="AD2168" t="s">
        <v>189</v>
      </c>
    </row>
    <row r="2169" spans="1:30" x14ac:dyDescent="0.35">
      <c r="A2169" t="s">
        <v>284</v>
      </c>
      <c r="B2169">
        <v>6102228</v>
      </c>
      <c r="C2169" t="s">
        <v>123</v>
      </c>
      <c r="D2169" t="s">
        <v>752</v>
      </c>
      <c r="E2169" t="s">
        <v>251</v>
      </c>
      <c r="F2169" t="s">
        <v>125</v>
      </c>
      <c r="G2169" t="s">
        <v>153</v>
      </c>
      <c r="H2169" s="16">
        <v>45873</v>
      </c>
      <c r="I2169" s="16">
        <v>45873</v>
      </c>
      <c r="J2169" t="s">
        <v>856</v>
      </c>
      <c r="K2169">
        <v>1212120</v>
      </c>
      <c r="L2169" t="s">
        <v>285</v>
      </c>
      <c r="O2169">
        <v>10014654</v>
      </c>
      <c r="P2169" t="s">
        <v>284</v>
      </c>
      <c r="Q2169">
        <v>0</v>
      </c>
      <c r="R2169" t="s">
        <v>329</v>
      </c>
      <c r="S2169" t="s">
        <v>342</v>
      </c>
      <c r="T2169">
        <v>11070654</v>
      </c>
      <c r="U2169" s="16">
        <v>44648</v>
      </c>
      <c r="V2169" s="16">
        <v>45873</v>
      </c>
      <c r="W2169" s="16">
        <v>45835</v>
      </c>
      <c r="X2169">
        <v>0</v>
      </c>
      <c r="Y2169">
        <v>1290900</v>
      </c>
      <c r="Z2169" t="s">
        <v>1568</v>
      </c>
      <c r="AA2169" t="s">
        <v>247</v>
      </c>
      <c r="AB2169" t="s">
        <v>121</v>
      </c>
      <c r="AC2169" t="s">
        <v>255</v>
      </c>
      <c r="AD2169" t="s">
        <v>141</v>
      </c>
    </row>
    <row r="2170" spans="1:30" x14ac:dyDescent="0.35">
      <c r="A2170" t="s">
        <v>152</v>
      </c>
      <c r="B2170">
        <v>6100144</v>
      </c>
      <c r="C2170" t="s">
        <v>129</v>
      </c>
      <c r="D2170" t="s">
        <v>753</v>
      </c>
      <c r="E2170" t="s">
        <v>310</v>
      </c>
      <c r="F2170" t="s">
        <v>133</v>
      </c>
      <c r="G2170" t="s">
        <v>147</v>
      </c>
      <c r="H2170" s="16">
        <v>45809</v>
      </c>
      <c r="I2170" s="16">
        <v>45809</v>
      </c>
      <c r="J2170" t="s">
        <v>856</v>
      </c>
      <c r="K2170">
        <v>1215156</v>
      </c>
      <c r="L2170" t="s">
        <v>307</v>
      </c>
      <c r="O2170">
        <v>10014641</v>
      </c>
      <c r="P2170" t="s">
        <v>152</v>
      </c>
      <c r="Q2170">
        <v>0</v>
      </c>
      <c r="R2170" t="s">
        <v>343</v>
      </c>
      <c r="S2170" t="s">
        <v>343</v>
      </c>
      <c r="T2170">
        <v>11065986</v>
      </c>
      <c r="U2170" s="16">
        <v>44643</v>
      </c>
      <c r="V2170" s="16">
        <v>45809</v>
      </c>
      <c r="W2170" s="16">
        <v>45776</v>
      </c>
      <c r="X2170">
        <v>0</v>
      </c>
      <c r="Y2170">
        <v>1290900</v>
      </c>
      <c r="Z2170" t="s">
        <v>1568</v>
      </c>
      <c r="AA2170" t="s">
        <v>246</v>
      </c>
      <c r="AB2170" t="s">
        <v>121</v>
      </c>
      <c r="AC2170" t="s">
        <v>255</v>
      </c>
      <c r="AD2170" t="s">
        <v>141</v>
      </c>
    </row>
    <row r="2171" spans="1:30" x14ac:dyDescent="0.35">
      <c r="A2171" t="s">
        <v>155</v>
      </c>
      <c r="B2171">
        <v>6097333</v>
      </c>
      <c r="C2171" t="s">
        <v>129</v>
      </c>
      <c r="D2171" t="s">
        <v>754</v>
      </c>
      <c r="E2171" t="s">
        <v>310</v>
      </c>
      <c r="F2171" t="s">
        <v>133</v>
      </c>
      <c r="G2171" t="s">
        <v>147</v>
      </c>
      <c r="H2171" s="16">
        <v>45809</v>
      </c>
      <c r="I2171" s="16">
        <v>45838</v>
      </c>
      <c r="J2171" t="s">
        <v>856</v>
      </c>
      <c r="K2171">
        <v>2230130</v>
      </c>
      <c r="L2171" t="s">
        <v>276</v>
      </c>
      <c r="O2171">
        <v>10014647</v>
      </c>
      <c r="P2171" t="s">
        <v>155</v>
      </c>
      <c r="Q2171">
        <v>0</v>
      </c>
      <c r="R2171" t="s">
        <v>343</v>
      </c>
      <c r="S2171" t="s">
        <v>3901</v>
      </c>
      <c r="T2171">
        <v>11061709</v>
      </c>
      <c r="U2171" s="16">
        <v>44637</v>
      </c>
      <c r="V2171" s="16">
        <v>45809</v>
      </c>
      <c r="W2171" s="16">
        <v>45835</v>
      </c>
      <c r="X2171">
        <v>0</v>
      </c>
      <c r="Y2171">
        <v>1290900</v>
      </c>
      <c r="Z2171" t="s">
        <v>1568</v>
      </c>
      <c r="AA2171" t="s">
        <v>246</v>
      </c>
      <c r="AB2171" t="s">
        <v>121</v>
      </c>
      <c r="AC2171" t="s">
        <v>255</v>
      </c>
      <c r="AD2171" t="s">
        <v>141</v>
      </c>
    </row>
    <row r="2172" spans="1:30" x14ac:dyDescent="0.35">
      <c r="A2172" t="s">
        <v>288</v>
      </c>
      <c r="B2172">
        <v>6093964</v>
      </c>
      <c r="C2172" t="s">
        <v>367</v>
      </c>
      <c r="D2172" t="s">
        <v>755</v>
      </c>
      <c r="E2172" t="s">
        <v>310</v>
      </c>
      <c r="F2172" t="s">
        <v>133</v>
      </c>
      <c r="G2172" t="s">
        <v>226</v>
      </c>
      <c r="H2172" s="16">
        <v>45873</v>
      </c>
      <c r="I2172" s="16">
        <v>45873</v>
      </c>
      <c r="J2172" t="s">
        <v>856</v>
      </c>
      <c r="K2172">
        <v>1212120</v>
      </c>
      <c r="L2172" t="s">
        <v>289</v>
      </c>
      <c r="O2172">
        <v>10014653</v>
      </c>
      <c r="P2172" t="s">
        <v>288</v>
      </c>
      <c r="Q2172">
        <v>0</v>
      </c>
      <c r="R2172" t="s">
        <v>342</v>
      </c>
      <c r="S2172" t="s">
        <v>342</v>
      </c>
      <c r="T2172">
        <v>11061888</v>
      </c>
      <c r="U2172" s="16">
        <v>44627</v>
      </c>
      <c r="V2172" s="16">
        <v>45873</v>
      </c>
      <c r="W2172" s="16">
        <v>45835</v>
      </c>
      <c r="X2172">
        <v>0</v>
      </c>
      <c r="Y2172">
        <v>2290900</v>
      </c>
      <c r="Z2172" t="s">
        <v>1568</v>
      </c>
      <c r="AA2172" t="s">
        <v>247</v>
      </c>
      <c r="AB2172" t="s">
        <v>121</v>
      </c>
      <c r="AC2172" t="s">
        <v>255</v>
      </c>
      <c r="AD2172" t="s">
        <v>189</v>
      </c>
    </row>
    <row r="2173" spans="1:30" x14ac:dyDescent="0.35">
      <c r="A2173" t="s">
        <v>286</v>
      </c>
      <c r="B2173">
        <v>6091474</v>
      </c>
      <c r="C2173" t="s">
        <v>123</v>
      </c>
      <c r="D2173" t="s">
        <v>756</v>
      </c>
      <c r="E2173" t="s">
        <v>310</v>
      </c>
      <c r="F2173" t="s">
        <v>133</v>
      </c>
      <c r="G2173" t="s">
        <v>147</v>
      </c>
      <c r="H2173" s="16">
        <v>45873</v>
      </c>
      <c r="I2173" s="16">
        <v>45873</v>
      </c>
      <c r="J2173" t="s">
        <v>856</v>
      </c>
      <c r="K2173">
        <v>1212120</v>
      </c>
      <c r="L2173" t="s">
        <v>287</v>
      </c>
      <c r="O2173">
        <v>10014655</v>
      </c>
      <c r="P2173" t="s">
        <v>286</v>
      </c>
      <c r="Q2173">
        <v>0</v>
      </c>
      <c r="R2173" t="s">
        <v>353</v>
      </c>
      <c r="S2173" t="s">
        <v>342</v>
      </c>
      <c r="T2173">
        <v>11053495</v>
      </c>
      <c r="U2173" s="16">
        <v>44622</v>
      </c>
      <c r="V2173" s="16">
        <v>45873</v>
      </c>
      <c r="W2173" s="16">
        <v>45835</v>
      </c>
      <c r="X2173">
        <v>0</v>
      </c>
      <c r="Y2173">
        <v>1290900</v>
      </c>
      <c r="Z2173" t="s">
        <v>1568</v>
      </c>
      <c r="AA2173" t="s">
        <v>247</v>
      </c>
      <c r="AB2173" t="s">
        <v>121</v>
      </c>
      <c r="AC2173" t="s">
        <v>255</v>
      </c>
      <c r="AD2173" t="s">
        <v>141</v>
      </c>
    </row>
    <row r="2174" spans="1:30" x14ac:dyDescent="0.35">
      <c r="A2174" t="s">
        <v>286</v>
      </c>
      <c r="B2174">
        <v>6091473</v>
      </c>
      <c r="C2174" t="s">
        <v>123</v>
      </c>
      <c r="D2174" t="s">
        <v>757</v>
      </c>
      <c r="E2174" t="s">
        <v>310</v>
      </c>
      <c r="F2174" t="s">
        <v>133</v>
      </c>
      <c r="G2174" t="s">
        <v>147</v>
      </c>
      <c r="H2174" s="16">
        <v>45873</v>
      </c>
      <c r="I2174" s="16">
        <v>45873</v>
      </c>
      <c r="J2174" t="s">
        <v>856</v>
      </c>
      <c r="K2174">
        <v>1212120</v>
      </c>
      <c r="L2174" t="s">
        <v>287</v>
      </c>
      <c r="O2174">
        <v>10014655</v>
      </c>
      <c r="P2174" t="s">
        <v>286</v>
      </c>
      <c r="Q2174">
        <v>0</v>
      </c>
      <c r="R2174" t="s">
        <v>353</v>
      </c>
      <c r="S2174" t="s">
        <v>342</v>
      </c>
      <c r="T2174">
        <v>11053494</v>
      </c>
      <c r="U2174" s="16">
        <v>44622</v>
      </c>
      <c r="V2174" s="16">
        <v>45873</v>
      </c>
      <c r="W2174" s="16">
        <v>45835</v>
      </c>
      <c r="X2174">
        <v>0</v>
      </c>
      <c r="Y2174">
        <v>1290900</v>
      </c>
      <c r="Z2174" t="s">
        <v>1568</v>
      </c>
      <c r="AA2174" t="s">
        <v>247</v>
      </c>
      <c r="AB2174" t="s">
        <v>121</v>
      </c>
      <c r="AC2174" t="s">
        <v>255</v>
      </c>
      <c r="AD2174" t="s">
        <v>141</v>
      </c>
    </row>
    <row r="2175" spans="1:30" x14ac:dyDescent="0.35">
      <c r="A2175" t="s">
        <v>286</v>
      </c>
      <c r="B2175">
        <v>6091471</v>
      </c>
      <c r="C2175" t="s">
        <v>123</v>
      </c>
      <c r="D2175" t="s">
        <v>758</v>
      </c>
      <c r="E2175" t="s">
        <v>310</v>
      </c>
      <c r="F2175" t="s">
        <v>133</v>
      </c>
      <c r="G2175" t="s">
        <v>147</v>
      </c>
      <c r="H2175" s="16">
        <v>45873</v>
      </c>
      <c r="I2175" s="16">
        <v>45873</v>
      </c>
      <c r="J2175" t="s">
        <v>856</v>
      </c>
      <c r="K2175">
        <v>1212120</v>
      </c>
      <c r="L2175" t="s">
        <v>287</v>
      </c>
      <c r="O2175">
        <v>10014655</v>
      </c>
      <c r="P2175" t="s">
        <v>286</v>
      </c>
      <c r="Q2175">
        <v>0</v>
      </c>
      <c r="R2175" t="s">
        <v>353</v>
      </c>
      <c r="S2175" t="s">
        <v>342</v>
      </c>
      <c r="T2175">
        <v>11053492</v>
      </c>
      <c r="U2175" s="16">
        <v>44622</v>
      </c>
      <c r="V2175" s="16">
        <v>45873</v>
      </c>
      <c r="W2175" s="16">
        <v>45835</v>
      </c>
      <c r="X2175">
        <v>0</v>
      </c>
      <c r="Y2175">
        <v>1290900</v>
      </c>
      <c r="Z2175" t="s">
        <v>1568</v>
      </c>
      <c r="AA2175" t="s">
        <v>247</v>
      </c>
      <c r="AB2175" t="s">
        <v>121</v>
      </c>
      <c r="AC2175" t="s">
        <v>255</v>
      </c>
      <c r="AD2175" t="s">
        <v>141</v>
      </c>
    </row>
    <row r="2176" spans="1:30" x14ac:dyDescent="0.35">
      <c r="A2176" t="s">
        <v>286</v>
      </c>
      <c r="B2176">
        <v>6091468</v>
      </c>
      <c r="C2176" t="s">
        <v>123</v>
      </c>
      <c r="D2176" t="s">
        <v>759</v>
      </c>
      <c r="E2176" t="s">
        <v>310</v>
      </c>
      <c r="F2176" t="s">
        <v>133</v>
      </c>
      <c r="G2176" t="s">
        <v>147</v>
      </c>
      <c r="H2176" s="16">
        <v>45873</v>
      </c>
      <c r="I2176" s="16">
        <v>45873</v>
      </c>
      <c r="J2176" t="s">
        <v>856</v>
      </c>
      <c r="K2176">
        <v>1212120</v>
      </c>
      <c r="L2176" t="s">
        <v>287</v>
      </c>
      <c r="O2176">
        <v>10014655</v>
      </c>
      <c r="P2176" t="s">
        <v>286</v>
      </c>
      <c r="Q2176">
        <v>0</v>
      </c>
      <c r="R2176" t="s">
        <v>353</v>
      </c>
      <c r="S2176" t="s">
        <v>342</v>
      </c>
      <c r="T2176">
        <v>11053490</v>
      </c>
      <c r="U2176" s="16">
        <v>44622</v>
      </c>
      <c r="V2176" s="16">
        <v>45873</v>
      </c>
      <c r="W2176" s="16">
        <v>45835</v>
      </c>
      <c r="X2176">
        <v>0</v>
      </c>
      <c r="Y2176">
        <v>1290900</v>
      </c>
      <c r="Z2176" t="s">
        <v>1568</v>
      </c>
      <c r="AA2176" t="s">
        <v>247</v>
      </c>
      <c r="AB2176" t="s">
        <v>121</v>
      </c>
      <c r="AC2176" t="s">
        <v>255</v>
      </c>
      <c r="AD2176" t="s">
        <v>141</v>
      </c>
    </row>
    <row r="2177" spans="1:30" x14ac:dyDescent="0.35">
      <c r="A2177" t="s">
        <v>288</v>
      </c>
      <c r="B2177">
        <v>6091437</v>
      </c>
      <c r="C2177" t="s">
        <v>123</v>
      </c>
      <c r="D2177" t="s">
        <v>760</v>
      </c>
      <c r="E2177" t="s">
        <v>310</v>
      </c>
      <c r="F2177" t="s">
        <v>133</v>
      </c>
      <c r="G2177" t="s">
        <v>147</v>
      </c>
      <c r="H2177" s="16">
        <v>45873</v>
      </c>
      <c r="I2177" s="16">
        <v>45873</v>
      </c>
      <c r="J2177" t="s">
        <v>856</v>
      </c>
      <c r="K2177">
        <v>1212120</v>
      </c>
      <c r="L2177" t="s">
        <v>289</v>
      </c>
      <c r="O2177">
        <v>10014653</v>
      </c>
      <c r="P2177" t="s">
        <v>288</v>
      </c>
      <c r="Q2177">
        <v>0</v>
      </c>
      <c r="R2177" t="s">
        <v>353</v>
      </c>
      <c r="S2177" t="s">
        <v>342</v>
      </c>
      <c r="T2177">
        <v>11053483</v>
      </c>
      <c r="U2177" s="16">
        <v>44622</v>
      </c>
      <c r="V2177" s="16">
        <v>45873</v>
      </c>
      <c r="W2177" s="16">
        <v>45835</v>
      </c>
      <c r="X2177">
        <v>0</v>
      </c>
      <c r="Y2177">
        <v>1290900</v>
      </c>
      <c r="Z2177" t="s">
        <v>1568</v>
      </c>
      <c r="AA2177" t="s">
        <v>247</v>
      </c>
      <c r="AB2177" t="s">
        <v>121</v>
      </c>
      <c r="AC2177" t="s">
        <v>255</v>
      </c>
      <c r="AD2177" t="s">
        <v>141</v>
      </c>
    </row>
    <row r="2178" spans="1:30" x14ac:dyDescent="0.35">
      <c r="A2178" t="s">
        <v>284</v>
      </c>
      <c r="B2178">
        <v>6084750</v>
      </c>
      <c r="C2178" t="s">
        <v>123</v>
      </c>
      <c r="D2178" t="s">
        <v>761</v>
      </c>
      <c r="E2178" t="s">
        <v>251</v>
      </c>
      <c r="F2178" t="s">
        <v>125</v>
      </c>
      <c r="G2178" t="s">
        <v>127</v>
      </c>
      <c r="H2178" s="16">
        <v>45873</v>
      </c>
      <c r="I2178" s="16">
        <v>45873</v>
      </c>
      <c r="J2178" t="s">
        <v>856</v>
      </c>
      <c r="K2178">
        <v>1212120</v>
      </c>
      <c r="L2178" t="s">
        <v>285</v>
      </c>
      <c r="O2178">
        <v>10014654</v>
      </c>
      <c r="P2178" t="s">
        <v>284</v>
      </c>
      <c r="Q2178">
        <v>0</v>
      </c>
      <c r="R2178" t="s">
        <v>329</v>
      </c>
      <c r="S2178" t="s">
        <v>342</v>
      </c>
      <c r="T2178">
        <v>11052570</v>
      </c>
      <c r="U2178" s="16">
        <v>44607</v>
      </c>
      <c r="V2178" s="16">
        <v>45873</v>
      </c>
      <c r="W2178" s="16">
        <v>45835</v>
      </c>
      <c r="X2178">
        <v>0</v>
      </c>
      <c r="Y2178">
        <v>1290900</v>
      </c>
      <c r="Z2178" t="s">
        <v>1568</v>
      </c>
      <c r="AA2178" t="s">
        <v>247</v>
      </c>
      <c r="AB2178" t="s">
        <v>121</v>
      </c>
      <c r="AC2178" t="s">
        <v>255</v>
      </c>
      <c r="AD2178" t="s">
        <v>135</v>
      </c>
    </row>
    <row r="2179" spans="1:30" x14ac:dyDescent="0.35">
      <c r="A2179" t="s">
        <v>284</v>
      </c>
      <c r="B2179">
        <v>6084749</v>
      </c>
      <c r="C2179" t="s">
        <v>123</v>
      </c>
      <c r="D2179" t="s">
        <v>762</v>
      </c>
      <c r="E2179" t="s">
        <v>251</v>
      </c>
      <c r="F2179" t="s">
        <v>125</v>
      </c>
      <c r="G2179" t="s">
        <v>127</v>
      </c>
      <c r="H2179" s="16">
        <v>45873</v>
      </c>
      <c r="I2179" s="16">
        <v>45873</v>
      </c>
      <c r="J2179" t="s">
        <v>856</v>
      </c>
      <c r="K2179">
        <v>1212120</v>
      </c>
      <c r="L2179" t="s">
        <v>285</v>
      </c>
      <c r="O2179">
        <v>10014654</v>
      </c>
      <c r="P2179" t="s">
        <v>284</v>
      </c>
      <c r="Q2179">
        <v>0</v>
      </c>
      <c r="R2179" t="s">
        <v>329</v>
      </c>
      <c r="S2179" t="s">
        <v>342</v>
      </c>
      <c r="T2179">
        <v>11052569</v>
      </c>
      <c r="U2179" s="16">
        <v>44607</v>
      </c>
      <c r="V2179" s="16">
        <v>45873</v>
      </c>
      <c r="W2179" s="16">
        <v>45835</v>
      </c>
      <c r="X2179">
        <v>0</v>
      </c>
      <c r="Y2179">
        <v>1290900</v>
      </c>
      <c r="Z2179" t="s">
        <v>1568</v>
      </c>
      <c r="AA2179" t="s">
        <v>247</v>
      </c>
      <c r="AB2179" t="s">
        <v>121</v>
      </c>
      <c r="AC2179" t="s">
        <v>255</v>
      </c>
      <c r="AD2179" t="s">
        <v>135</v>
      </c>
    </row>
    <row r="2180" spans="1:30" x14ac:dyDescent="0.35">
      <c r="A2180" t="s">
        <v>286</v>
      </c>
      <c r="B2180">
        <v>6082944</v>
      </c>
      <c r="C2180" t="s">
        <v>507</v>
      </c>
      <c r="D2180" t="s">
        <v>763</v>
      </c>
      <c r="E2180" t="s">
        <v>310</v>
      </c>
      <c r="F2180" t="s">
        <v>133</v>
      </c>
      <c r="G2180" t="s">
        <v>132</v>
      </c>
      <c r="H2180" s="16">
        <v>45873</v>
      </c>
      <c r="I2180" s="16">
        <v>45873</v>
      </c>
      <c r="J2180" t="s">
        <v>856</v>
      </c>
      <c r="K2180">
        <v>1212120</v>
      </c>
      <c r="L2180" t="s">
        <v>287</v>
      </c>
      <c r="O2180">
        <v>10014655</v>
      </c>
      <c r="P2180" t="s">
        <v>286</v>
      </c>
      <c r="Q2180">
        <v>0</v>
      </c>
      <c r="R2180" t="s">
        <v>342</v>
      </c>
      <c r="S2180" t="s">
        <v>342</v>
      </c>
      <c r="T2180">
        <v>11043545</v>
      </c>
      <c r="U2180" s="16">
        <v>44601</v>
      </c>
      <c r="V2180" s="16">
        <v>45873</v>
      </c>
      <c r="W2180" s="16">
        <v>45835</v>
      </c>
      <c r="X2180">
        <v>0</v>
      </c>
      <c r="Y2180">
        <v>1290900</v>
      </c>
      <c r="Z2180" t="s">
        <v>1568</v>
      </c>
      <c r="AA2180" t="s">
        <v>247</v>
      </c>
      <c r="AB2180" t="s">
        <v>121</v>
      </c>
      <c r="AC2180" t="s">
        <v>255</v>
      </c>
      <c r="AD2180" t="s">
        <v>122</v>
      </c>
    </row>
    <row r="2181" spans="1:30" x14ac:dyDescent="0.35">
      <c r="A2181" t="s">
        <v>284</v>
      </c>
      <c r="B2181">
        <v>6082943</v>
      </c>
      <c r="C2181" t="s">
        <v>507</v>
      </c>
      <c r="D2181" t="s">
        <v>763</v>
      </c>
      <c r="E2181" t="s">
        <v>310</v>
      </c>
      <c r="F2181" t="s">
        <v>133</v>
      </c>
      <c r="G2181" t="s">
        <v>132</v>
      </c>
      <c r="H2181" s="16">
        <v>45873</v>
      </c>
      <c r="I2181" s="16">
        <v>45873</v>
      </c>
      <c r="J2181" t="s">
        <v>856</v>
      </c>
      <c r="K2181">
        <v>1212120</v>
      </c>
      <c r="L2181" t="s">
        <v>285</v>
      </c>
      <c r="O2181">
        <v>10014654</v>
      </c>
      <c r="P2181" t="s">
        <v>284</v>
      </c>
      <c r="Q2181">
        <v>0</v>
      </c>
      <c r="R2181" t="s">
        <v>342</v>
      </c>
      <c r="S2181" t="s">
        <v>342</v>
      </c>
      <c r="T2181">
        <v>11043543</v>
      </c>
      <c r="U2181" s="16">
        <v>44601</v>
      </c>
      <c r="V2181" s="16">
        <v>45873</v>
      </c>
      <c r="W2181" s="16">
        <v>45835</v>
      </c>
      <c r="X2181">
        <v>0</v>
      </c>
      <c r="Y2181">
        <v>1290900</v>
      </c>
      <c r="Z2181" t="s">
        <v>1568</v>
      </c>
      <c r="AA2181" t="s">
        <v>247</v>
      </c>
      <c r="AB2181" t="s">
        <v>121</v>
      </c>
      <c r="AC2181" t="s">
        <v>255</v>
      </c>
      <c r="AD2181" t="s">
        <v>122</v>
      </c>
    </row>
    <row r="2182" spans="1:30" x14ac:dyDescent="0.35">
      <c r="A2182" t="s">
        <v>288</v>
      </c>
      <c r="B2182">
        <v>6082942</v>
      </c>
      <c r="C2182" t="s">
        <v>507</v>
      </c>
      <c r="D2182" t="s">
        <v>763</v>
      </c>
      <c r="E2182" t="s">
        <v>310</v>
      </c>
      <c r="F2182" t="s">
        <v>133</v>
      </c>
      <c r="G2182" t="s">
        <v>132</v>
      </c>
      <c r="H2182" s="16">
        <v>45873</v>
      </c>
      <c r="I2182" s="16">
        <v>45873</v>
      </c>
      <c r="J2182" t="s">
        <v>856</v>
      </c>
      <c r="K2182">
        <v>1212120</v>
      </c>
      <c r="L2182" t="s">
        <v>289</v>
      </c>
      <c r="O2182">
        <v>10014653</v>
      </c>
      <c r="P2182" t="s">
        <v>288</v>
      </c>
      <c r="Q2182">
        <v>0</v>
      </c>
      <c r="R2182" t="s">
        <v>342</v>
      </c>
      <c r="S2182" t="s">
        <v>342</v>
      </c>
      <c r="T2182">
        <v>11043540</v>
      </c>
      <c r="U2182" s="16">
        <v>44601</v>
      </c>
      <c r="V2182" s="16">
        <v>45873</v>
      </c>
      <c r="W2182" s="16">
        <v>45835</v>
      </c>
      <c r="X2182">
        <v>0</v>
      </c>
      <c r="Y2182">
        <v>1290900</v>
      </c>
      <c r="Z2182" t="s">
        <v>1568</v>
      </c>
      <c r="AA2182" t="s">
        <v>247</v>
      </c>
      <c r="AB2182" t="s">
        <v>121</v>
      </c>
      <c r="AC2182" t="s">
        <v>255</v>
      </c>
      <c r="AD2182" t="s">
        <v>122</v>
      </c>
    </row>
    <row r="2183" spans="1:30" x14ac:dyDescent="0.35">
      <c r="A2183" t="s">
        <v>286</v>
      </c>
      <c r="B2183">
        <v>6082599</v>
      </c>
      <c r="C2183" t="s">
        <v>123</v>
      </c>
      <c r="D2183" t="s">
        <v>764</v>
      </c>
      <c r="E2183" t="s">
        <v>310</v>
      </c>
      <c r="F2183" t="s">
        <v>133</v>
      </c>
      <c r="G2183" t="s">
        <v>147</v>
      </c>
      <c r="H2183" s="16">
        <v>45873</v>
      </c>
      <c r="I2183" s="16">
        <v>45873</v>
      </c>
      <c r="J2183" t="s">
        <v>856</v>
      </c>
      <c r="K2183">
        <v>1212120</v>
      </c>
      <c r="L2183" t="s">
        <v>287</v>
      </c>
      <c r="O2183">
        <v>10014655</v>
      </c>
      <c r="P2183" t="s">
        <v>286</v>
      </c>
      <c r="Q2183">
        <v>0</v>
      </c>
      <c r="R2183" t="s">
        <v>342</v>
      </c>
      <c r="S2183" t="s">
        <v>342</v>
      </c>
      <c r="T2183">
        <v>11041941</v>
      </c>
      <c r="U2183" s="16">
        <v>44600</v>
      </c>
      <c r="V2183" s="16">
        <v>45873</v>
      </c>
      <c r="W2183" s="16">
        <v>45835</v>
      </c>
      <c r="X2183">
        <v>0</v>
      </c>
      <c r="Y2183">
        <v>1290900</v>
      </c>
      <c r="Z2183" t="s">
        <v>1568</v>
      </c>
      <c r="AA2183" t="s">
        <v>247</v>
      </c>
      <c r="AB2183" t="s">
        <v>121</v>
      </c>
      <c r="AC2183" t="s">
        <v>255</v>
      </c>
      <c r="AD2183" t="s">
        <v>141</v>
      </c>
    </row>
    <row r="2184" spans="1:30" x14ac:dyDescent="0.35">
      <c r="A2184" t="s">
        <v>288</v>
      </c>
      <c r="B2184">
        <v>6082007</v>
      </c>
      <c r="C2184" t="s">
        <v>123</v>
      </c>
      <c r="D2184" t="s">
        <v>765</v>
      </c>
      <c r="E2184" t="s">
        <v>310</v>
      </c>
      <c r="F2184" t="s">
        <v>133</v>
      </c>
      <c r="G2184" t="s">
        <v>147</v>
      </c>
      <c r="H2184" s="16">
        <v>45873</v>
      </c>
      <c r="I2184" s="16">
        <v>45873</v>
      </c>
      <c r="J2184" t="s">
        <v>856</v>
      </c>
      <c r="K2184">
        <v>1212120</v>
      </c>
      <c r="L2184" t="s">
        <v>289</v>
      </c>
      <c r="O2184">
        <v>10014653</v>
      </c>
      <c r="P2184" t="s">
        <v>288</v>
      </c>
      <c r="Q2184">
        <v>0</v>
      </c>
      <c r="R2184" t="s">
        <v>342</v>
      </c>
      <c r="S2184" t="s">
        <v>342</v>
      </c>
      <c r="T2184">
        <v>11041606</v>
      </c>
      <c r="U2184" s="16">
        <v>44599</v>
      </c>
      <c r="V2184" s="16">
        <v>45873</v>
      </c>
      <c r="W2184" s="16">
        <v>45835</v>
      </c>
      <c r="X2184">
        <v>0</v>
      </c>
      <c r="Y2184">
        <v>1290900</v>
      </c>
      <c r="Z2184" t="s">
        <v>1568</v>
      </c>
      <c r="AA2184" t="s">
        <v>247</v>
      </c>
      <c r="AB2184" t="s">
        <v>121</v>
      </c>
      <c r="AC2184" t="s">
        <v>255</v>
      </c>
      <c r="AD2184" t="s">
        <v>141</v>
      </c>
    </row>
    <row r="2185" spans="1:30" x14ac:dyDescent="0.35">
      <c r="A2185" t="s">
        <v>288</v>
      </c>
      <c r="B2185">
        <v>6078003</v>
      </c>
      <c r="C2185" t="s">
        <v>123</v>
      </c>
      <c r="D2185" t="s">
        <v>766</v>
      </c>
      <c r="E2185" t="s">
        <v>251</v>
      </c>
      <c r="F2185" t="s">
        <v>125</v>
      </c>
      <c r="G2185" t="s">
        <v>190</v>
      </c>
      <c r="H2185" s="16">
        <v>45873</v>
      </c>
      <c r="I2185" s="16">
        <v>45873</v>
      </c>
      <c r="J2185" t="s">
        <v>856</v>
      </c>
      <c r="K2185">
        <v>1212120</v>
      </c>
      <c r="L2185" t="s">
        <v>289</v>
      </c>
      <c r="O2185">
        <v>10014653</v>
      </c>
      <c r="P2185" t="s">
        <v>288</v>
      </c>
      <c r="Q2185">
        <v>0</v>
      </c>
      <c r="R2185" t="s">
        <v>329</v>
      </c>
      <c r="S2185" t="s">
        <v>342</v>
      </c>
      <c r="T2185">
        <v>11044249</v>
      </c>
      <c r="U2185" s="16">
        <v>44589</v>
      </c>
      <c r="V2185" s="16">
        <v>45873</v>
      </c>
      <c r="W2185" s="16">
        <v>45835</v>
      </c>
      <c r="X2185">
        <v>0</v>
      </c>
      <c r="Y2185">
        <v>1290900</v>
      </c>
      <c r="Z2185" t="s">
        <v>1568</v>
      </c>
      <c r="AA2185" t="s">
        <v>247</v>
      </c>
      <c r="AB2185" t="s">
        <v>121</v>
      </c>
      <c r="AC2185" t="s">
        <v>255</v>
      </c>
      <c r="AD2185" t="s">
        <v>189</v>
      </c>
    </row>
    <row r="2186" spans="1:30" x14ac:dyDescent="0.35">
      <c r="A2186" t="s">
        <v>288</v>
      </c>
      <c r="B2186">
        <v>6078002</v>
      </c>
      <c r="C2186" t="s">
        <v>123</v>
      </c>
      <c r="D2186" t="s">
        <v>767</v>
      </c>
      <c r="E2186" t="s">
        <v>251</v>
      </c>
      <c r="F2186" t="s">
        <v>125</v>
      </c>
      <c r="G2186" t="s">
        <v>153</v>
      </c>
      <c r="H2186" s="16">
        <v>45873</v>
      </c>
      <c r="I2186" s="16">
        <v>45873</v>
      </c>
      <c r="J2186" t="s">
        <v>856</v>
      </c>
      <c r="K2186">
        <v>1212120</v>
      </c>
      <c r="L2186" t="s">
        <v>289</v>
      </c>
      <c r="O2186">
        <v>10014653</v>
      </c>
      <c r="P2186" t="s">
        <v>288</v>
      </c>
      <c r="Q2186">
        <v>0</v>
      </c>
      <c r="R2186" t="s">
        <v>329</v>
      </c>
      <c r="S2186" t="s">
        <v>342</v>
      </c>
      <c r="T2186">
        <v>11044248</v>
      </c>
      <c r="U2186" s="16">
        <v>44589</v>
      </c>
      <c r="V2186" s="16">
        <v>45873</v>
      </c>
      <c r="W2186" s="16">
        <v>45835</v>
      </c>
      <c r="X2186">
        <v>0</v>
      </c>
      <c r="Y2186">
        <v>1290900</v>
      </c>
      <c r="Z2186" t="s">
        <v>1568</v>
      </c>
      <c r="AA2186" t="s">
        <v>247</v>
      </c>
      <c r="AB2186" t="s">
        <v>121</v>
      </c>
      <c r="AC2186" t="s">
        <v>255</v>
      </c>
      <c r="AD2186" t="s">
        <v>141</v>
      </c>
    </row>
    <row r="2187" spans="1:30" x14ac:dyDescent="0.35">
      <c r="A2187" t="s">
        <v>288</v>
      </c>
      <c r="B2187">
        <v>6078001</v>
      </c>
      <c r="C2187" t="s">
        <v>123</v>
      </c>
      <c r="D2187" t="s">
        <v>768</v>
      </c>
      <c r="E2187" t="s">
        <v>251</v>
      </c>
      <c r="F2187" t="s">
        <v>125</v>
      </c>
      <c r="G2187" t="s">
        <v>153</v>
      </c>
      <c r="H2187" s="16">
        <v>45873</v>
      </c>
      <c r="I2187" s="16">
        <v>45873</v>
      </c>
      <c r="J2187" t="s">
        <v>856</v>
      </c>
      <c r="K2187">
        <v>1212120</v>
      </c>
      <c r="L2187" t="s">
        <v>289</v>
      </c>
      <c r="O2187">
        <v>10014653</v>
      </c>
      <c r="P2187" t="s">
        <v>288</v>
      </c>
      <c r="Q2187">
        <v>0</v>
      </c>
      <c r="R2187" t="s">
        <v>329</v>
      </c>
      <c r="S2187" t="s">
        <v>342</v>
      </c>
      <c r="T2187">
        <v>11044247</v>
      </c>
      <c r="U2187" s="16">
        <v>44589</v>
      </c>
      <c r="V2187" s="16">
        <v>45873</v>
      </c>
      <c r="W2187" s="16">
        <v>45835</v>
      </c>
      <c r="X2187">
        <v>0</v>
      </c>
      <c r="Y2187">
        <v>1290900</v>
      </c>
      <c r="Z2187" t="s">
        <v>1568</v>
      </c>
      <c r="AA2187" t="s">
        <v>247</v>
      </c>
      <c r="AB2187" t="s">
        <v>121</v>
      </c>
      <c r="AC2187" t="s">
        <v>255</v>
      </c>
      <c r="AD2187" t="s">
        <v>141</v>
      </c>
    </row>
    <row r="2188" spans="1:30" x14ac:dyDescent="0.35">
      <c r="A2188" t="s">
        <v>202</v>
      </c>
      <c r="B2188">
        <v>6076868</v>
      </c>
      <c r="C2188" t="s">
        <v>129</v>
      </c>
      <c r="D2188" t="s">
        <v>769</v>
      </c>
      <c r="E2188" t="s">
        <v>310</v>
      </c>
      <c r="F2188" t="s">
        <v>259</v>
      </c>
      <c r="G2188" t="s">
        <v>225</v>
      </c>
      <c r="H2188" s="16">
        <v>45809</v>
      </c>
      <c r="I2188" s="16">
        <v>45809</v>
      </c>
      <c r="J2188" t="s">
        <v>856</v>
      </c>
      <c r="K2188">
        <v>1213130</v>
      </c>
      <c r="L2188" t="s">
        <v>396</v>
      </c>
      <c r="O2188">
        <v>10014615</v>
      </c>
      <c r="P2188" t="s">
        <v>202</v>
      </c>
      <c r="Q2188">
        <v>323823.67</v>
      </c>
      <c r="R2188" t="s">
        <v>343</v>
      </c>
      <c r="S2188" t="s">
        <v>343</v>
      </c>
      <c r="T2188">
        <v>11044297</v>
      </c>
      <c r="U2188" s="16">
        <v>44588</v>
      </c>
      <c r="V2188" s="16">
        <v>45809</v>
      </c>
      <c r="W2188" s="16">
        <v>45798</v>
      </c>
      <c r="X2188">
        <v>323823.67</v>
      </c>
      <c r="Y2188">
        <v>1290900</v>
      </c>
      <c r="Z2188" t="s">
        <v>1568</v>
      </c>
      <c r="AA2188" t="s">
        <v>245</v>
      </c>
      <c r="AB2188" t="s">
        <v>121</v>
      </c>
      <c r="AC2188" t="s">
        <v>255</v>
      </c>
      <c r="AD2188" t="s">
        <v>141</v>
      </c>
    </row>
    <row r="2189" spans="1:30" x14ac:dyDescent="0.35">
      <c r="A2189" t="s">
        <v>224</v>
      </c>
      <c r="B2189">
        <v>6076864</v>
      </c>
      <c r="C2189" t="s">
        <v>129</v>
      </c>
      <c r="D2189" t="s">
        <v>770</v>
      </c>
      <c r="E2189" t="s">
        <v>310</v>
      </c>
      <c r="F2189" t="s">
        <v>259</v>
      </c>
      <c r="G2189" t="s">
        <v>192</v>
      </c>
      <c r="H2189" s="16">
        <v>45809</v>
      </c>
      <c r="I2189" s="16">
        <v>45809</v>
      </c>
      <c r="J2189" t="s">
        <v>856</v>
      </c>
      <c r="K2189">
        <v>1213130</v>
      </c>
      <c r="L2189" t="s">
        <v>389</v>
      </c>
      <c r="O2189">
        <v>10014612</v>
      </c>
      <c r="P2189" t="s">
        <v>224</v>
      </c>
      <c r="Q2189">
        <v>272723.63</v>
      </c>
      <c r="R2189" t="s">
        <v>343</v>
      </c>
      <c r="S2189" t="s">
        <v>343</v>
      </c>
      <c r="T2189">
        <v>11044294</v>
      </c>
      <c r="U2189" s="16">
        <v>44588</v>
      </c>
      <c r="V2189" s="16">
        <v>45809</v>
      </c>
      <c r="W2189" s="16">
        <v>45798</v>
      </c>
      <c r="X2189">
        <v>272723.63</v>
      </c>
      <c r="Y2189">
        <v>1290900</v>
      </c>
      <c r="Z2189" t="s">
        <v>1568</v>
      </c>
      <c r="AA2189" t="s">
        <v>245</v>
      </c>
      <c r="AB2189" t="s">
        <v>121</v>
      </c>
      <c r="AC2189" t="s">
        <v>255</v>
      </c>
      <c r="AD2189" t="s">
        <v>135</v>
      </c>
    </row>
    <row r="2190" spans="1:30" x14ac:dyDescent="0.35">
      <c r="A2190" t="s">
        <v>288</v>
      </c>
      <c r="B2190">
        <v>6076840</v>
      </c>
      <c r="C2190" t="s">
        <v>123</v>
      </c>
      <c r="D2190" t="s">
        <v>771</v>
      </c>
      <c r="E2190" t="s">
        <v>251</v>
      </c>
      <c r="F2190" t="s">
        <v>125</v>
      </c>
      <c r="G2190" t="s">
        <v>153</v>
      </c>
      <c r="H2190" s="16">
        <v>45873</v>
      </c>
      <c r="I2190" s="16">
        <v>45873</v>
      </c>
      <c r="J2190" t="s">
        <v>856</v>
      </c>
      <c r="K2190">
        <v>1212120</v>
      </c>
      <c r="L2190" t="s">
        <v>289</v>
      </c>
      <c r="O2190">
        <v>10014653</v>
      </c>
      <c r="P2190" t="s">
        <v>288</v>
      </c>
      <c r="Q2190">
        <v>0</v>
      </c>
      <c r="R2190" t="s">
        <v>329</v>
      </c>
      <c r="S2190" t="s">
        <v>342</v>
      </c>
      <c r="T2190">
        <v>11044246</v>
      </c>
      <c r="U2190" s="16">
        <v>44589</v>
      </c>
      <c r="V2190" s="16">
        <v>45873</v>
      </c>
      <c r="W2190" s="16">
        <v>45835</v>
      </c>
      <c r="X2190">
        <v>0</v>
      </c>
      <c r="Y2190">
        <v>1290900</v>
      </c>
      <c r="Z2190" t="s">
        <v>1568</v>
      </c>
      <c r="AA2190" t="s">
        <v>247</v>
      </c>
      <c r="AB2190" t="s">
        <v>121</v>
      </c>
      <c r="AC2190" t="s">
        <v>255</v>
      </c>
      <c r="AD2190" t="s">
        <v>141</v>
      </c>
    </row>
    <row r="2191" spans="1:30" x14ac:dyDescent="0.35">
      <c r="A2191" t="s">
        <v>286</v>
      </c>
      <c r="B2191">
        <v>6073954</v>
      </c>
      <c r="C2191" t="s">
        <v>123</v>
      </c>
      <c r="D2191" t="s">
        <v>772</v>
      </c>
      <c r="E2191" t="s">
        <v>310</v>
      </c>
      <c r="F2191" t="s">
        <v>133</v>
      </c>
      <c r="G2191" t="s">
        <v>147</v>
      </c>
      <c r="H2191" s="16">
        <v>45873</v>
      </c>
      <c r="I2191" s="16">
        <v>45873</v>
      </c>
      <c r="J2191" t="s">
        <v>856</v>
      </c>
      <c r="K2191">
        <v>1212120</v>
      </c>
      <c r="L2191" t="s">
        <v>287</v>
      </c>
      <c r="O2191">
        <v>10014655</v>
      </c>
      <c r="P2191" t="s">
        <v>286</v>
      </c>
      <c r="Q2191">
        <v>0</v>
      </c>
      <c r="R2191" t="s">
        <v>353</v>
      </c>
      <c r="S2191" t="s">
        <v>342</v>
      </c>
      <c r="T2191">
        <v>11040509</v>
      </c>
      <c r="U2191" s="16">
        <v>44581</v>
      </c>
      <c r="V2191" s="16">
        <v>45873</v>
      </c>
      <c r="W2191" s="16">
        <v>45835</v>
      </c>
      <c r="X2191">
        <v>0</v>
      </c>
      <c r="Y2191">
        <v>1290900</v>
      </c>
      <c r="Z2191" t="s">
        <v>1568</v>
      </c>
      <c r="AA2191" t="s">
        <v>247</v>
      </c>
      <c r="AB2191" t="s">
        <v>121</v>
      </c>
      <c r="AC2191" t="s">
        <v>255</v>
      </c>
      <c r="AD2191" t="s">
        <v>141</v>
      </c>
    </row>
    <row r="2192" spans="1:30" x14ac:dyDescent="0.35">
      <c r="A2192" t="s">
        <v>284</v>
      </c>
      <c r="B2192">
        <v>6073953</v>
      </c>
      <c r="C2192" t="s">
        <v>123</v>
      </c>
      <c r="D2192" t="s">
        <v>773</v>
      </c>
      <c r="E2192" t="s">
        <v>310</v>
      </c>
      <c r="F2192" t="s">
        <v>133</v>
      </c>
      <c r="G2192" t="s">
        <v>147</v>
      </c>
      <c r="H2192" s="16">
        <v>45873</v>
      </c>
      <c r="I2192" s="16">
        <v>45873</v>
      </c>
      <c r="J2192" t="s">
        <v>856</v>
      </c>
      <c r="K2192">
        <v>1212120</v>
      </c>
      <c r="L2192" t="s">
        <v>285</v>
      </c>
      <c r="O2192">
        <v>10014654</v>
      </c>
      <c r="P2192" t="s">
        <v>284</v>
      </c>
      <c r="Q2192">
        <v>0</v>
      </c>
      <c r="R2192" t="s">
        <v>353</v>
      </c>
      <c r="S2192" t="s">
        <v>342</v>
      </c>
      <c r="T2192">
        <v>11040512</v>
      </c>
      <c r="U2192" s="16">
        <v>44581</v>
      </c>
      <c r="V2192" s="16">
        <v>45873</v>
      </c>
      <c r="W2192" s="16">
        <v>45835</v>
      </c>
      <c r="X2192">
        <v>0</v>
      </c>
      <c r="Y2192">
        <v>1290900</v>
      </c>
      <c r="Z2192" t="s">
        <v>1568</v>
      </c>
      <c r="AA2192" t="s">
        <v>247</v>
      </c>
      <c r="AB2192" t="s">
        <v>121</v>
      </c>
      <c r="AC2192" t="s">
        <v>255</v>
      </c>
      <c r="AD2192" t="s">
        <v>141</v>
      </c>
    </row>
    <row r="2193" spans="1:30" x14ac:dyDescent="0.35">
      <c r="A2193" t="s">
        <v>157</v>
      </c>
      <c r="B2193">
        <v>6064770</v>
      </c>
      <c r="C2193" t="s">
        <v>129</v>
      </c>
      <c r="D2193" t="s">
        <v>774</v>
      </c>
      <c r="E2193" t="s">
        <v>310</v>
      </c>
      <c r="F2193" t="s">
        <v>133</v>
      </c>
      <c r="G2193" t="s">
        <v>225</v>
      </c>
      <c r="H2193" s="16">
        <v>45809</v>
      </c>
      <c r="I2193" s="16">
        <v>45838</v>
      </c>
      <c r="J2193" t="s">
        <v>3478</v>
      </c>
      <c r="K2193">
        <v>1215150</v>
      </c>
      <c r="L2193" t="s">
        <v>345</v>
      </c>
      <c r="O2193">
        <v>10014635</v>
      </c>
      <c r="P2193" t="s">
        <v>157</v>
      </c>
      <c r="Q2193">
        <v>22373.68</v>
      </c>
      <c r="R2193" t="s">
        <v>343</v>
      </c>
      <c r="S2193" t="s">
        <v>329</v>
      </c>
      <c r="T2193">
        <v>11029939</v>
      </c>
      <c r="U2193" s="16">
        <v>44557</v>
      </c>
      <c r="V2193" s="16">
        <v>45809</v>
      </c>
      <c r="W2193" s="16">
        <v>45807</v>
      </c>
      <c r="X2193">
        <v>22373.68</v>
      </c>
      <c r="Y2193">
        <v>1290900</v>
      </c>
      <c r="Z2193" t="s">
        <v>1568</v>
      </c>
      <c r="AA2193" t="s">
        <v>246</v>
      </c>
      <c r="AB2193" t="s">
        <v>121</v>
      </c>
      <c r="AC2193" t="s">
        <v>255</v>
      </c>
      <c r="AD2193" t="s">
        <v>141</v>
      </c>
    </row>
    <row r="2194" spans="1:30" x14ac:dyDescent="0.35">
      <c r="A2194" t="s">
        <v>288</v>
      </c>
      <c r="B2194">
        <v>6062920</v>
      </c>
      <c r="C2194" t="s">
        <v>123</v>
      </c>
      <c r="D2194" t="s">
        <v>775</v>
      </c>
      <c r="E2194" t="s">
        <v>310</v>
      </c>
      <c r="F2194" t="s">
        <v>125</v>
      </c>
      <c r="G2194" t="s">
        <v>225</v>
      </c>
      <c r="H2194" s="16">
        <v>45873</v>
      </c>
      <c r="I2194" s="16">
        <v>45873</v>
      </c>
      <c r="J2194" t="s">
        <v>856</v>
      </c>
      <c r="K2194">
        <v>1212120</v>
      </c>
      <c r="L2194" t="s">
        <v>289</v>
      </c>
      <c r="O2194">
        <v>10014653</v>
      </c>
      <c r="P2194" t="s">
        <v>288</v>
      </c>
      <c r="Q2194">
        <v>1385.81</v>
      </c>
      <c r="R2194" t="s">
        <v>296</v>
      </c>
      <c r="S2194" t="s">
        <v>342</v>
      </c>
      <c r="T2194">
        <v>11029835</v>
      </c>
      <c r="U2194" s="16">
        <v>44550</v>
      </c>
      <c r="V2194" s="16">
        <v>45873</v>
      </c>
      <c r="W2194" s="16">
        <v>45835</v>
      </c>
      <c r="X2194">
        <v>1385.81</v>
      </c>
      <c r="Y2194">
        <v>1290900</v>
      </c>
      <c r="Z2194" t="s">
        <v>1568</v>
      </c>
      <c r="AA2194" t="s">
        <v>247</v>
      </c>
      <c r="AB2194" t="s">
        <v>121</v>
      </c>
      <c r="AC2194" t="s">
        <v>255</v>
      </c>
      <c r="AD2194" t="s">
        <v>141</v>
      </c>
    </row>
    <row r="2195" spans="1:30" x14ac:dyDescent="0.35">
      <c r="A2195" t="s">
        <v>201</v>
      </c>
      <c r="B2195">
        <v>6061721</v>
      </c>
      <c r="C2195" t="s">
        <v>129</v>
      </c>
      <c r="D2195" t="s">
        <v>776</v>
      </c>
      <c r="E2195" t="s">
        <v>251</v>
      </c>
      <c r="F2195" t="s">
        <v>133</v>
      </c>
      <c r="G2195" t="s">
        <v>192</v>
      </c>
      <c r="H2195" s="16">
        <v>45839</v>
      </c>
      <c r="I2195" s="16">
        <v>45869</v>
      </c>
      <c r="J2195" t="s">
        <v>3476</v>
      </c>
      <c r="K2195">
        <v>1213130</v>
      </c>
      <c r="L2195" t="s">
        <v>334</v>
      </c>
      <c r="O2195">
        <v>10014602</v>
      </c>
      <c r="P2195" t="s">
        <v>201</v>
      </c>
      <c r="Q2195">
        <v>62537.83</v>
      </c>
      <c r="R2195" t="s">
        <v>347</v>
      </c>
      <c r="S2195" t="s">
        <v>3901</v>
      </c>
      <c r="T2195">
        <v>11028518</v>
      </c>
      <c r="U2195" s="16">
        <v>44546</v>
      </c>
      <c r="V2195" s="16">
        <v>45839</v>
      </c>
      <c r="W2195" s="16">
        <v>45835</v>
      </c>
      <c r="X2195">
        <v>62537.83</v>
      </c>
      <c r="Y2195">
        <v>1290900</v>
      </c>
      <c r="Z2195" t="s">
        <v>1568</v>
      </c>
      <c r="AA2195" t="s">
        <v>245</v>
      </c>
      <c r="AB2195" t="s">
        <v>121</v>
      </c>
      <c r="AC2195" t="s">
        <v>255</v>
      </c>
      <c r="AD2195" t="s">
        <v>135</v>
      </c>
    </row>
    <row r="2196" spans="1:30" x14ac:dyDescent="0.35">
      <c r="A2196" t="s">
        <v>288</v>
      </c>
      <c r="B2196">
        <v>6061707</v>
      </c>
      <c r="C2196" t="s">
        <v>123</v>
      </c>
      <c r="D2196" t="s">
        <v>777</v>
      </c>
      <c r="E2196" t="s">
        <v>310</v>
      </c>
      <c r="F2196" t="s">
        <v>133</v>
      </c>
      <c r="G2196" t="s">
        <v>147</v>
      </c>
      <c r="H2196" s="16">
        <v>45873</v>
      </c>
      <c r="I2196" s="16">
        <v>45873</v>
      </c>
      <c r="J2196" t="s">
        <v>856</v>
      </c>
      <c r="K2196">
        <v>1212120</v>
      </c>
      <c r="L2196" t="s">
        <v>289</v>
      </c>
      <c r="O2196">
        <v>10014653</v>
      </c>
      <c r="P2196" t="s">
        <v>288</v>
      </c>
      <c r="Q2196">
        <v>0</v>
      </c>
      <c r="R2196" t="s">
        <v>353</v>
      </c>
      <c r="S2196" t="s">
        <v>342</v>
      </c>
      <c r="T2196">
        <v>11026288</v>
      </c>
      <c r="U2196" s="16">
        <v>44546</v>
      </c>
      <c r="V2196" s="16">
        <v>45873</v>
      </c>
      <c r="W2196" s="16">
        <v>45835</v>
      </c>
      <c r="X2196">
        <v>0</v>
      </c>
      <c r="Y2196">
        <v>1290900</v>
      </c>
      <c r="Z2196" t="s">
        <v>1568</v>
      </c>
      <c r="AA2196" t="s">
        <v>247</v>
      </c>
      <c r="AB2196" t="s">
        <v>121</v>
      </c>
      <c r="AC2196" t="s">
        <v>255</v>
      </c>
      <c r="AD2196" t="s">
        <v>141</v>
      </c>
    </row>
    <row r="2197" spans="1:30" x14ac:dyDescent="0.35">
      <c r="A2197" t="s">
        <v>201</v>
      </c>
      <c r="B2197">
        <v>6060815</v>
      </c>
      <c r="C2197" t="s">
        <v>129</v>
      </c>
      <c r="D2197" t="s">
        <v>778</v>
      </c>
      <c r="E2197" t="s">
        <v>310</v>
      </c>
      <c r="F2197" t="s">
        <v>125</v>
      </c>
      <c r="G2197" t="s">
        <v>225</v>
      </c>
      <c r="H2197" s="16">
        <v>45809</v>
      </c>
      <c r="I2197" s="16">
        <v>45838</v>
      </c>
      <c r="J2197" t="s">
        <v>3478</v>
      </c>
      <c r="K2197">
        <v>1213130</v>
      </c>
      <c r="L2197" t="s">
        <v>334</v>
      </c>
      <c r="O2197">
        <v>10014602</v>
      </c>
      <c r="P2197" t="s">
        <v>201</v>
      </c>
      <c r="Q2197">
        <v>128051.27</v>
      </c>
      <c r="R2197" t="s">
        <v>347</v>
      </c>
      <c r="S2197" t="s">
        <v>3901</v>
      </c>
      <c r="T2197">
        <v>11021536</v>
      </c>
      <c r="U2197" s="16">
        <v>44543</v>
      </c>
      <c r="V2197" s="16">
        <v>45809</v>
      </c>
      <c r="W2197" s="16">
        <v>45804</v>
      </c>
      <c r="X2197">
        <v>128051.27</v>
      </c>
      <c r="Y2197">
        <v>1290900</v>
      </c>
      <c r="Z2197" t="s">
        <v>1568</v>
      </c>
      <c r="AA2197" t="s">
        <v>245</v>
      </c>
      <c r="AB2197" t="s">
        <v>121</v>
      </c>
      <c r="AC2197" t="s">
        <v>255</v>
      </c>
      <c r="AD2197" t="s">
        <v>141</v>
      </c>
    </row>
    <row r="2198" spans="1:30" x14ac:dyDescent="0.35">
      <c r="A2198" t="s">
        <v>159</v>
      </c>
      <c r="B2198">
        <v>6058491</v>
      </c>
      <c r="C2198" t="s">
        <v>129</v>
      </c>
      <c r="D2198" t="s">
        <v>779</v>
      </c>
      <c r="E2198" t="s">
        <v>251</v>
      </c>
      <c r="F2198" t="s">
        <v>133</v>
      </c>
      <c r="G2198" t="s">
        <v>186</v>
      </c>
      <c r="H2198" s="16">
        <v>45873</v>
      </c>
      <c r="I2198" s="16">
        <v>45873</v>
      </c>
      <c r="J2198" t="s">
        <v>856</v>
      </c>
      <c r="K2198">
        <v>1212121</v>
      </c>
      <c r="L2198" t="s">
        <v>398</v>
      </c>
      <c r="O2198">
        <v>10014599</v>
      </c>
      <c r="P2198" t="s">
        <v>159</v>
      </c>
      <c r="Q2198">
        <v>0</v>
      </c>
      <c r="R2198" t="s">
        <v>353</v>
      </c>
      <c r="S2198" t="s">
        <v>342</v>
      </c>
      <c r="T2198">
        <v>11021244</v>
      </c>
      <c r="U2198" s="16">
        <v>44535</v>
      </c>
      <c r="V2198" s="16">
        <v>45873</v>
      </c>
      <c r="W2198" s="16">
        <v>45835</v>
      </c>
      <c r="X2198">
        <v>0</v>
      </c>
      <c r="Y2198">
        <v>1290900</v>
      </c>
      <c r="Z2198" t="s">
        <v>1568</v>
      </c>
      <c r="AA2198" t="s">
        <v>247</v>
      </c>
      <c r="AB2198" t="s">
        <v>121</v>
      </c>
      <c r="AC2198" t="s">
        <v>255</v>
      </c>
      <c r="AD2198" t="s">
        <v>141</v>
      </c>
    </row>
    <row r="2199" spans="1:30" x14ac:dyDescent="0.35">
      <c r="A2199" t="s">
        <v>288</v>
      </c>
      <c r="B2199">
        <v>6056869</v>
      </c>
      <c r="C2199" t="s">
        <v>123</v>
      </c>
      <c r="D2199" t="s">
        <v>780</v>
      </c>
      <c r="E2199" t="s">
        <v>310</v>
      </c>
      <c r="F2199" t="s">
        <v>133</v>
      </c>
      <c r="G2199" t="s">
        <v>147</v>
      </c>
      <c r="H2199" s="16">
        <v>45873</v>
      </c>
      <c r="I2199" s="16">
        <v>45873</v>
      </c>
      <c r="J2199" t="s">
        <v>856</v>
      </c>
      <c r="K2199">
        <v>1212120</v>
      </c>
      <c r="L2199" t="s">
        <v>289</v>
      </c>
      <c r="O2199">
        <v>10014653</v>
      </c>
      <c r="P2199" t="s">
        <v>288</v>
      </c>
      <c r="Q2199">
        <v>0</v>
      </c>
      <c r="R2199" t="s">
        <v>342</v>
      </c>
      <c r="S2199" t="s">
        <v>342</v>
      </c>
      <c r="T2199">
        <v>11019308</v>
      </c>
      <c r="U2199" s="16">
        <v>44532</v>
      </c>
      <c r="V2199" s="16">
        <v>45873</v>
      </c>
      <c r="W2199" s="16">
        <v>45835</v>
      </c>
      <c r="X2199">
        <v>0</v>
      </c>
      <c r="Y2199">
        <v>1290900</v>
      </c>
      <c r="Z2199" t="s">
        <v>1568</v>
      </c>
      <c r="AA2199" t="s">
        <v>247</v>
      </c>
      <c r="AB2199" t="s">
        <v>121</v>
      </c>
      <c r="AC2199" t="s">
        <v>255</v>
      </c>
      <c r="AD2199" t="s">
        <v>141</v>
      </c>
    </row>
    <row r="2200" spans="1:30" x14ac:dyDescent="0.35">
      <c r="A2200" t="s">
        <v>294</v>
      </c>
      <c r="B2200">
        <v>6051714</v>
      </c>
      <c r="C2200" t="s">
        <v>129</v>
      </c>
      <c r="D2200" t="s">
        <v>781</v>
      </c>
      <c r="E2200" t="s">
        <v>310</v>
      </c>
      <c r="F2200" t="s">
        <v>439</v>
      </c>
      <c r="G2200" t="s">
        <v>425</v>
      </c>
      <c r="H2200" s="16">
        <v>45808</v>
      </c>
      <c r="I2200" s="16">
        <v>45808</v>
      </c>
      <c r="J2200" t="s">
        <v>856</v>
      </c>
      <c r="K2200">
        <v>1213130</v>
      </c>
      <c r="L2200" t="s">
        <v>295</v>
      </c>
      <c r="M2200" s="16">
        <v>44749</v>
      </c>
      <c r="N2200" s="16">
        <v>44749</v>
      </c>
      <c r="O2200">
        <v>10014618</v>
      </c>
      <c r="P2200" t="s">
        <v>294</v>
      </c>
      <c r="Q2200">
        <v>0</v>
      </c>
      <c r="R2200" t="s">
        <v>347</v>
      </c>
      <c r="S2200" t="s">
        <v>343</v>
      </c>
      <c r="T2200">
        <v>11016608</v>
      </c>
      <c r="U2200" s="16">
        <v>44519</v>
      </c>
      <c r="V2200" s="16">
        <v>45808</v>
      </c>
      <c r="W2200" s="16">
        <v>45777</v>
      </c>
      <c r="X2200">
        <v>0</v>
      </c>
      <c r="Y2200">
        <v>1290900</v>
      </c>
      <c r="Z2200" t="s">
        <v>1568</v>
      </c>
      <c r="AA2200" t="s">
        <v>245</v>
      </c>
      <c r="AB2200" t="s">
        <v>121</v>
      </c>
      <c r="AC2200" t="s">
        <v>255</v>
      </c>
      <c r="AD2200" t="s">
        <v>122</v>
      </c>
    </row>
    <row r="2201" spans="1:30" x14ac:dyDescent="0.35">
      <c r="A2201" t="s">
        <v>157</v>
      </c>
      <c r="B2201">
        <v>6051673</v>
      </c>
      <c r="C2201" t="s">
        <v>129</v>
      </c>
      <c r="D2201" t="s">
        <v>782</v>
      </c>
      <c r="E2201" t="s">
        <v>310</v>
      </c>
      <c r="F2201" t="s">
        <v>133</v>
      </c>
      <c r="G2201" t="s">
        <v>147</v>
      </c>
      <c r="H2201" s="16">
        <v>45809</v>
      </c>
      <c r="I2201" s="16">
        <v>45809</v>
      </c>
      <c r="J2201" t="s">
        <v>856</v>
      </c>
      <c r="K2201">
        <v>1215150</v>
      </c>
      <c r="L2201" t="s">
        <v>345</v>
      </c>
      <c r="O2201">
        <v>10014635</v>
      </c>
      <c r="P2201" t="s">
        <v>157</v>
      </c>
      <c r="Q2201">
        <v>0</v>
      </c>
      <c r="R2201" t="s">
        <v>347</v>
      </c>
      <c r="S2201" t="s">
        <v>343</v>
      </c>
      <c r="T2201">
        <v>11015094</v>
      </c>
      <c r="U2201" s="16">
        <v>44519</v>
      </c>
      <c r="V2201" s="16">
        <v>45809</v>
      </c>
      <c r="W2201" s="16">
        <v>45776</v>
      </c>
      <c r="X2201">
        <v>0</v>
      </c>
      <c r="Y2201">
        <v>1290900</v>
      </c>
      <c r="Z2201" t="s">
        <v>1568</v>
      </c>
      <c r="AA2201" t="s">
        <v>246</v>
      </c>
      <c r="AB2201" t="s">
        <v>121</v>
      </c>
      <c r="AC2201" t="s">
        <v>255</v>
      </c>
      <c r="AD2201" t="s">
        <v>141</v>
      </c>
    </row>
    <row r="2202" spans="1:30" x14ac:dyDescent="0.35">
      <c r="A2202" t="s">
        <v>288</v>
      </c>
      <c r="B2202">
        <v>6049315</v>
      </c>
      <c r="C2202" t="s">
        <v>123</v>
      </c>
      <c r="D2202" t="s">
        <v>783</v>
      </c>
      <c r="E2202" t="s">
        <v>310</v>
      </c>
      <c r="F2202" t="s">
        <v>133</v>
      </c>
      <c r="G2202" t="s">
        <v>147</v>
      </c>
      <c r="H2202" s="16">
        <v>45873</v>
      </c>
      <c r="I2202" s="16">
        <v>45873</v>
      </c>
      <c r="J2202" t="s">
        <v>856</v>
      </c>
      <c r="K2202">
        <v>1212120</v>
      </c>
      <c r="L2202" t="s">
        <v>289</v>
      </c>
      <c r="O2202">
        <v>10014653</v>
      </c>
      <c r="P2202" t="s">
        <v>288</v>
      </c>
      <c r="Q2202">
        <v>0</v>
      </c>
      <c r="R2202" t="s">
        <v>342</v>
      </c>
      <c r="S2202" t="s">
        <v>342</v>
      </c>
      <c r="T2202">
        <v>11011443</v>
      </c>
      <c r="U2202" s="16">
        <v>44511</v>
      </c>
      <c r="V2202" s="16">
        <v>45873</v>
      </c>
      <c r="W2202" s="16">
        <v>45835</v>
      </c>
      <c r="X2202">
        <v>0</v>
      </c>
      <c r="Y2202">
        <v>1290900</v>
      </c>
      <c r="Z2202" t="s">
        <v>1568</v>
      </c>
      <c r="AA2202" t="s">
        <v>247</v>
      </c>
      <c r="AB2202" t="s">
        <v>121</v>
      </c>
      <c r="AC2202" t="s">
        <v>255</v>
      </c>
      <c r="AD2202" t="s">
        <v>141</v>
      </c>
    </row>
    <row r="2203" spans="1:30" x14ac:dyDescent="0.35">
      <c r="A2203" t="s">
        <v>155</v>
      </c>
      <c r="B2203">
        <v>6044612</v>
      </c>
      <c r="C2203" t="s">
        <v>129</v>
      </c>
      <c r="D2203" t="s">
        <v>784</v>
      </c>
      <c r="E2203" t="s">
        <v>310</v>
      </c>
      <c r="F2203" t="s">
        <v>125</v>
      </c>
      <c r="G2203" t="s">
        <v>124</v>
      </c>
      <c r="H2203" s="16">
        <v>45839</v>
      </c>
      <c r="I2203" s="16">
        <v>45869</v>
      </c>
      <c r="J2203" t="s">
        <v>3476</v>
      </c>
      <c r="K2203">
        <v>2230130</v>
      </c>
      <c r="L2203" t="s">
        <v>276</v>
      </c>
      <c r="O2203">
        <v>10014647</v>
      </c>
      <c r="P2203" t="s">
        <v>155</v>
      </c>
      <c r="Q2203">
        <v>0</v>
      </c>
      <c r="R2203" t="s">
        <v>343</v>
      </c>
      <c r="S2203" t="s">
        <v>3901</v>
      </c>
      <c r="T2203">
        <v>11006224</v>
      </c>
      <c r="U2203" s="16">
        <v>44500</v>
      </c>
      <c r="V2203" s="16">
        <v>45839</v>
      </c>
      <c r="W2203" s="16">
        <v>45835</v>
      </c>
      <c r="X2203">
        <v>0</v>
      </c>
      <c r="Y2203">
        <v>1290900</v>
      </c>
      <c r="Z2203" t="s">
        <v>1568</v>
      </c>
      <c r="AA2203" t="s">
        <v>246</v>
      </c>
      <c r="AB2203" t="s">
        <v>121</v>
      </c>
      <c r="AC2203" t="s">
        <v>255</v>
      </c>
      <c r="AD2203" t="s">
        <v>122</v>
      </c>
    </row>
    <row r="2204" spans="1:30" x14ac:dyDescent="0.35">
      <c r="A2204" t="s">
        <v>216</v>
      </c>
      <c r="B2204">
        <v>6037783</v>
      </c>
      <c r="C2204" t="s">
        <v>129</v>
      </c>
      <c r="D2204" t="s">
        <v>785</v>
      </c>
      <c r="E2204" t="s">
        <v>310</v>
      </c>
      <c r="F2204" t="s">
        <v>133</v>
      </c>
      <c r="G2204" t="s">
        <v>225</v>
      </c>
      <c r="H2204" s="16">
        <v>45809</v>
      </c>
      <c r="I2204" s="16">
        <v>45838</v>
      </c>
      <c r="J2204" t="s">
        <v>856</v>
      </c>
      <c r="K2204">
        <v>1215154</v>
      </c>
      <c r="L2204" t="s">
        <v>282</v>
      </c>
      <c r="O2204">
        <v>10014642</v>
      </c>
      <c r="P2204" t="s">
        <v>216</v>
      </c>
      <c r="Q2204">
        <v>0</v>
      </c>
      <c r="R2204" t="s">
        <v>343</v>
      </c>
      <c r="S2204" t="s">
        <v>3901</v>
      </c>
      <c r="T2204">
        <v>10996918</v>
      </c>
      <c r="U2204" s="16">
        <v>44482</v>
      </c>
      <c r="V2204" s="16">
        <v>45809</v>
      </c>
      <c r="W2204" s="16">
        <v>45835</v>
      </c>
      <c r="X2204">
        <v>0</v>
      </c>
      <c r="Y2204">
        <v>1290900</v>
      </c>
      <c r="Z2204" t="s">
        <v>1568</v>
      </c>
      <c r="AA2204" t="s">
        <v>246</v>
      </c>
      <c r="AB2204" t="s">
        <v>121</v>
      </c>
      <c r="AC2204" t="s">
        <v>255</v>
      </c>
      <c r="AD2204" t="s">
        <v>141</v>
      </c>
    </row>
    <row r="2205" spans="1:30" x14ac:dyDescent="0.35">
      <c r="A2205" t="s">
        <v>286</v>
      </c>
      <c r="B2205">
        <v>6034275</v>
      </c>
      <c r="C2205" t="s">
        <v>123</v>
      </c>
      <c r="D2205" t="s">
        <v>786</v>
      </c>
      <c r="E2205" t="s">
        <v>251</v>
      </c>
      <c r="F2205" t="s">
        <v>125</v>
      </c>
      <c r="G2205" t="s">
        <v>192</v>
      </c>
      <c r="H2205" s="16">
        <v>45873</v>
      </c>
      <c r="I2205" s="16">
        <v>45873</v>
      </c>
      <c r="J2205" t="s">
        <v>856</v>
      </c>
      <c r="K2205">
        <v>1212120</v>
      </c>
      <c r="L2205" t="s">
        <v>287</v>
      </c>
      <c r="O2205">
        <v>10014655</v>
      </c>
      <c r="P2205" t="s">
        <v>286</v>
      </c>
      <c r="Q2205">
        <v>25529.439999999999</v>
      </c>
      <c r="R2205" t="s">
        <v>329</v>
      </c>
      <c r="S2205" t="s">
        <v>342</v>
      </c>
      <c r="T2205">
        <v>10999851</v>
      </c>
      <c r="U2205" s="16">
        <v>44473</v>
      </c>
      <c r="V2205" s="16">
        <v>45873</v>
      </c>
      <c r="W2205" s="16">
        <v>45835</v>
      </c>
      <c r="X2205">
        <v>25529.439999999999</v>
      </c>
      <c r="Y2205">
        <v>1290900</v>
      </c>
      <c r="Z2205" t="s">
        <v>1568</v>
      </c>
      <c r="AA2205" t="s">
        <v>247</v>
      </c>
      <c r="AB2205" t="s">
        <v>121</v>
      </c>
      <c r="AC2205" t="s">
        <v>255</v>
      </c>
      <c r="AD2205" t="s">
        <v>135</v>
      </c>
    </row>
    <row r="2206" spans="1:30" x14ac:dyDescent="0.35">
      <c r="A2206" t="s">
        <v>286</v>
      </c>
      <c r="B2206">
        <v>6033247</v>
      </c>
      <c r="C2206" t="s">
        <v>123</v>
      </c>
      <c r="D2206" t="s">
        <v>787</v>
      </c>
      <c r="E2206" t="s">
        <v>310</v>
      </c>
      <c r="F2206" t="s">
        <v>133</v>
      </c>
      <c r="G2206" t="s">
        <v>147</v>
      </c>
      <c r="H2206" s="16">
        <v>45873</v>
      </c>
      <c r="I2206" s="16">
        <v>45873</v>
      </c>
      <c r="J2206" t="s">
        <v>856</v>
      </c>
      <c r="K2206">
        <v>1212120</v>
      </c>
      <c r="L2206" t="s">
        <v>287</v>
      </c>
      <c r="O2206">
        <v>10014655</v>
      </c>
      <c r="P2206" t="s">
        <v>286</v>
      </c>
      <c r="Q2206">
        <v>0</v>
      </c>
      <c r="R2206" t="s">
        <v>342</v>
      </c>
      <c r="S2206" t="s">
        <v>342</v>
      </c>
      <c r="T2206">
        <v>10994428</v>
      </c>
      <c r="U2206" s="16">
        <v>44470</v>
      </c>
      <c r="V2206" s="16">
        <v>45873</v>
      </c>
      <c r="W2206" s="16">
        <v>45835</v>
      </c>
      <c r="X2206">
        <v>0</v>
      </c>
      <c r="Y2206">
        <v>1290900</v>
      </c>
      <c r="Z2206" t="s">
        <v>1568</v>
      </c>
      <c r="AA2206" t="s">
        <v>247</v>
      </c>
      <c r="AB2206" t="s">
        <v>121</v>
      </c>
      <c r="AC2206" t="s">
        <v>255</v>
      </c>
      <c r="AD2206" t="s">
        <v>141</v>
      </c>
    </row>
    <row r="2207" spans="1:30" x14ac:dyDescent="0.35">
      <c r="A2207" t="s">
        <v>286</v>
      </c>
      <c r="B2207">
        <v>6033240</v>
      </c>
      <c r="C2207" t="s">
        <v>123</v>
      </c>
      <c r="D2207" t="s">
        <v>788</v>
      </c>
      <c r="E2207" t="s">
        <v>310</v>
      </c>
      <c r="F2207" t="s">
        <v>133</v>
      </c>
      <c r="G2207" t="s">
        <v>147</v>
      </c>
      <c r="H2207" s="16">
        <v>45873</v>
      </c>
      <c r="I2207" s="16">
        <v>45873</v>
      </c>
      <c r="J2207" t="s">
        <v>856</v>
      </c>
      <c r="K2207">
        <v>1212120</v>
      </c>
      <c r="L2207" t="s">
        <v>287</v>
      </c>
      <c r="O2207">
        <v>10014655</v>
      </c>
      <c r="P2207" t="s">
        <v>286</v>
      </c>
      <c r="Q2207">
        <v>0</v>
      </c>
      <c r="R2207" t="s">
        <v>342</v>
      </c>
      <c r="S2207" t="s">
        <v>342</v>
      </c>
      <c r="T2207">
        <v>10994431</v>
      </c>
      <c r="U2207" s="16">
        <v>44470</v>
      </c>
      <c r="V2207" s="16">
        <v>45873</v>
      </c>
      <c r="W2207" s="16">
        <v>45835</v>
      </c>
      <c r="X2207">
        <v>0</v>
      </c>
      <c r="Y2207">
        <v>1290900</v>
      </c>
      <c r="Z2207" t="s">
        <v>1568</v>
      </c>
      <c r="AA2207" t="s">
        <v>247</v>
      </c>
      <c r="AB2207" t="s">
        <v>121</v>
      </c>
      <c r="AC2207" t="s">
        <v>255</v>
      </c>
      <c r="AD2207" t="s">
        <v>141</v>
      </c>
    </row>
    <row r="2208" spans="1:30" x14ac:dyDescent="0.35">
      <c r="A2208" t="s">
        <v>286</v>
      </c>
      <c r="B2208">
        <v>6033172</v>
      </c>
      <c r="C2208" t="s">
        <v>123</v>
      </c>
      <c r="D2208" t="s">
        <v>789</v>
      </c>
      <c r="E2208" t="s">
        <v>310</v>
      </c>
      <c r="F2208" t="s">
        <v>133</v>
      </c>
      <c r="G2208" t="s">
        <v>147</v>
      </c>
      <c r="H2208" s="16">
        <v>45873</v>
      </c>
      <c r="I2208" s="16">
        <v>45873</v>
      </c>
      <c r="J2208" t="s">
        <v>856</v>
      </c>
      <c r="K2208">
        <v>1212120</v>
      </c>
      <c r="L2208" t="s">
        <v>287</v>
      </c>
      <c r="O2208">
        <v>10014655</v>
      </c>
      <c r="P2208" t="s">
        <v>286</v>
      </c>
      <c r="Q2208">
        <v>0</v>
      </c>
      <c r="R2208" t="s">
        <v>342</v>
      </c>
      <c r="S2208" t="s">
        <v>342</v>
      </c>
      <c r="T2208">
        <v>10994434</v>
      </c>
      <c r="U2208" s="16">
        <v>44470</v>
      </c>
      <c r="V2208" s="16">
        <v>45873</v>
      </c>
      <c r="W2208" s="16">
        <v>45835</v>
      </c>
      <c r="X2208">
        <v>0</v>
      </c>
      <c r="Y2208">
        <v>1290900</v>
      </c>
      <c r="Z2208" t="s">
        <v>1568</v>
      </c>
      <c r="AA2208" t="s">
        <v>247</v>
      </c>
      <c r="AB2208" t="s">
        <v>121</v>
      </c>
      <c r="AC2208" t="s">
        <v>255</v>
      </c>
      <c r="AD2208" t="s">
        <v>141</v>
      </c>
    </row>
    <row r="2209" spans="1:30" x14ac:dyDescent="0.35">
      <c r="A2209" t="s">
        <v>286</v>
      </c>
      <c r="B2209">
        <v>6033164</v>
      </c>
      <c r="C2209" t="s">
        <v>123</v>
      </c>
      <c r="D2209" t="s">
        <v>790</v>
      </c>
      <c r="E2209" t="s">
        <v>310</v>
      </c>
      <c r="F2209" t="s">
        <v>133</v>
      </c>
      <c r="G2209" t="s">
        <v>147</v>
      </c>
      <c r="H2209" s="16">
        <v>45873</v>
      </c>
      <c r="I2209" s="16">
        <v>45873</v>
      </c>
      <c r="J2209" t="s">
        <v>856</v>
      </c>
      <c r="K2209">
        <v>1212120</v>
      </c>
      <c r="L2209" t="s">
        <v>287</v>
      </c>
      <c r="O2209">
        <v>10014655</v>
      </c>
      <c r="P2209" t="s">
        <v>286</v>
      </c>
      <c r="Q2209">
        <v>0</v>
      </c>
      <c r="R2209" t="s">
        <v>342</v>
      </c>
      <c r="S2209" t="s">
        <v>342</v>
      </c>
      <c r="T2209">
        <v>10994435</v>
      </c>
      <c r="U2209" s="16">
        <v>44470</v>
      </c>
      <c r="V2209" s="16">
        <v>45873</v>
      </c>
      <c r="W2209" s="16">
        <v>45835</v>
      </c>
      <c r="X2209">
        <v>0</v>
      </c>
      <c r="Y2209">
        <v>1290900</v>
      </c>
      <c r="Z2209" t="s">
        <v>1568</v>
      </c>
      <c r="AA2209" t="s">
        <v>247</v>
      </c>
      <c r="AB2209" t="s">
        <v>121</v>
      </c>
      <c r="AC2209" t="s">
        <v>255</v>
      </c>
      <c r="AD2209" t="s">
        <v>141</v>
      </c>
    </row>
    <row r="2210" spans="1:30" x14ac:dyDescent="0.35">
      <c r="A2210" t="s">
        <v>286</v>
      </c>
      <c r="B2210">
        <v>6017529</v>
      </c>
      <c r="C2210" t="s">
        <v>123</v>
      </c>
      <c r="D2210" t="s">
        <v>791</v>
      </c>
      <c r="E2210" t="s">
        <v>310</v>
      </c>
      <c r="F2210" t="s">
        <v>133</v>
      </c>
      <c r="G2210" t="s">
        <v>147</v>
      </c>
      <c r="H2210" s="16">
        <v>45873</v>
      </c>
      <c r="I2210" s="16">
        <v>45873</v>
      </c>
      <c r="J2210" t="s">
        <v>856</v>
      </c>
      <c r="K2210">
        <v>1212120</v>
      </c>
      <c r="L2210" t="s">
        <v>287</v>
      </c>
      <c r="O2210">
        <v>10014655</v>
      </c>
      <c r="P2210" t="s">
        <v>286</v>
      </c>
      <c r="Q2210">
        <v>0</v>
      </c>
      <c r="R2210" t="s">
        <v>342</v>
      </c>
      <c r="S2210" t="s">
        <v>342</v>
      </c>
      <c r="T2210">
        <v>10980248</v>
      </c>
      <c r="U2210" s="16">
        <v>44427</v>
      </c>
      <c r="V2210" s="16">
        <v>45873</v>
      </c>
      <c r="W2210" s="16">
        <v>45835</v>
      </c>
      <c r="X2210">
        <v>0</v>
      </c>
      <c r="Y2210">
        <v>1290900</v>
      </c>
      <c r="Z2210" t="s">
        <v>1568</v>
      </c>
      <c r="AA2210" t="s">
        <v>247</v>
      </c>
      <c r="AB2210" t="s">
        <v>121</v>
      </c>
      <c r="AC2210" t="s">
        <v>255</v>
      </c>
      <c r="AD2210" t="s">
        <v>141</v>
      </c>
    </row>
    <row r="2211" spans="1:30" x14ac:dyDescent="0.35">
      <c r="A2211" t="s">
        <v>286</v>
      </c>
      <c r="B2211">
        <v>6017462</v>
      </c>
      <c r="C2211" t="s">
        <v>123</v>
      </c>
      <c r="D2211" t="s">
        <v>792</v>
      </c>
      <c r="E2211" t="s">
        <v>310</v>
      </c>
      <c r="F2211" t="s">
        <v>125</v>
      </c>
      <c r="G2211" t="s">
        <v>192</v>
      </c>
      <c r="H2211" s="16">
        <v>45873</v>
      </c>
      <c r="I2211" s="16">
        <v>45873</v>
      </c>
      <c r="J2211" t="s">
        <v>856</v>
      </c>
      <c r="K2211">
        <v>1212120</v>
      </c>
      <c r="L2211" t="s">
        <v>287</v>
      </c>
      <c r="O2211">
        <v>10014655</v>
      </c>
      <c r="P2211" t="s">
        <v>286</v>
      </c>
      <c r="Q2211">
        <v>3611.01</v>
      </c>
      <c r="R2211" t="s">
        <v>342</v>
      </c>
      <c r="S2211" t="s">
        <v>342</v>
      </c>
      <c r="T2211">
        <v>10980214</v>
      </c>
      <c r="U2211" s="16">
        <v>44426</v>
      </c>
      <c r="V2211" s="16">
        <v>45873</v>
      </c>
      <c r="W2211" s="16">
        <v>45835</v>
      </c>
      <c r="X2211">
        <v>3611.01</v>
      </c>
      <c r="Y2211">
        <v>1290900</v>
      </c>
      <c r="Z2211" t="s">
        <v>1568</v>
      </c>
      <c r="AA2211" t="s">
        <v>247</v>
      </c>
      <c r="AB2211" t="s">
        <v>121</v>
      </c>
      <c r="AC2211" t="s">
        <v>255</v>
      </c>
      <c r="AD2211" t="s">
        <v>135</v>
      </c>
    </row>
    <row r="2212" spans="1:30" x14ac:dyDescent="0.35">
      <c r="A2212" t="s">
        <v>286</v>
      </c>
      <c r="B2212">
        <v>6017453</v>
      </c>
      <c r="C2212" t="s">
        <v>123</v>
      </c>
      <c r="D2212" t="s">
        <v>793</v>
      </c>
      <c r="E2212" t="s">
        <v>310</v>
      </c>
      <c r="F2212" t="s">
        <v>133</v>
      </c>
      <c r="G2212" t="s">
        <v>147</v>
      </c>
      <c r="H2212" s="16">
        <v>45873</v>
      </c>
      <c r="I2212" s="16">
        <v>45873</v>
      </c>
      <c r="J2212" t="s">
        <v>856</v>
      </c>
      <c r="K2212">
        <v>1212120</v>
      </c>
      <c r="L2212" t="s">
        <v>287</v>
      </c>
      <c r="O2212">
        <v>10014655</v>
      </c>
      <c r="P2212" t="s">
        <v>286</v>
      </c>
      <c r="Q2212">
        <v>0</v>
      </c>
      <c r="R2212" t="s">
        <v>342</v>
      </c>
      <c r="S2212" t="s">
        <v>342</v>
      </c>
      <c r="T2212">
        <v>10980204</v>
      </c>
      <c r="U2212" s="16">
        <v>44426</v>
      </c>
      <c r="V2212" s="16">
        <v>45873</v>
      </c>
      <c r="W2212" s="16">
        <v>45835</v>
      </c>
      <c r="X2212">
        <v>0</v>
      </c>
      <c r="Y2212">
        <v>1290900</v>
      </c>
      <c r="Z2212" t="s">
        <v>1568</v>
      </c>
      <c r="AA2212" t="s">
        <v>247</v>
      </c>
      <c r="AB2212" t="s">
        <v>121</v>
      </c>
      <c r="AC2212" t="s">
        <v>255</v>
      </c>
      <c r="AD2212" t="s">
        <v>141</v>
      </c>
    </row>
    <row r="2213" spans="1:30" x14ac:dyDescent="0.35">
      <c r="A2213" t="s">
        <v>160</v>
      </c>
      <c r="B2213">
        <v>6016093</v>
      </c>
      <c r="C2213" t="s">
        <v>129</v>
      </c>
      <c r="D2213" t="s">
        <v>794</v>
      </c>
      <c r="E2213" t="s">
        <v>310</v>
      </c>
      <c r="F2213" t="s">
        <v>125</v>
      </c>
      <c r="G2213" t="s">
        <v>867</v>
      </c>
      <c r="H2213" s="16">
        <v>45873</v>
      </c>
      <c r="I2213" s="16">
        <v>45873</v>
      </c>
      <c r="J2213" t="s">
        <v>856</v>
      </c>
      <c r="K2213">
        <v>1212121</v>
      </c>
      <c r="L2213" t="s">
        <v>346</v>
      </c>
      <c r="M2213" s="16">
        <v>44473</v>
      </c>
      <c r="O2213">
        <v>10014598</v>
      </c>
      <c r="P2213" t="s">
        <v>160</v>
      </c>
      <c r="Q2213">
        <v>610.98</v>
      </c>
      <c r="R2213" t="s">
        <v>342</v>
      </c>
      <c r="S2213" t="s">
        <v>342</v>
      </c>
      <c r="T2213">
        <v>10980271</v>
      </c>
      <c r="U2213" s="16">
        <v>44423</v>
      </c>
      <c r="V2213" s="16">
        <v>45873</v>
      </c>
      <c r="W2213" s="16">
        <v>45835</v>
      </c>
      <c r="X2213">
        <v>610.98</v>
      </c>
      <c r="Y2213">
        <v>1290900</v>
      </c>
      <c r="Z2213" t="s">
        <v>1568</v>
      </c>
      <c r="AA2213" t="s">
        <v>247</v>
      </c>
      <c r="AB2213" t="s">
        <v>121</v>
      </c>
      <c r="AC2213" t="s">
        <v>255</v>
      </c>
      <c r="AD2213" t="s">
        <v>141</v>
      </c>
    </row>
    <row r="2214" spans="1:30" x14ac:dyDescent="0.35">
      <c r="A2214" t="s">
        <v>286</v>
      </c>
      <c r="B2214">
        <v>6010870</v>
      </c>
      <c r="C2214" t="s">
        <v>123</v>
      </c>
      <c r="D2214" t="s">
        <v>795</v>
      </c>
      <c r="E2214" t="s">
        <v>310</v>
      </c>
      <c r="F2214" t="s">
        <v>133</v>
      </c>
      <c r="G2214" t="s">
        <v>147</v>
      </c>
      <c r="H2214" s="16">
        <v>45873</v>
      </c>
      <c r="I2214" s="16">
        <v>45873</v>
      </c>
      <c r="J2214" t="s">
        <v>856</v>
      </c>
      <c r="K2214">
        <v>1212120</v>
      </c>
      <c r="L2214" t="s">
        <v>287</v>
      </c>
      <c r="O2214">
        <v>10014655</v>
      </c>
      <c r="P2214" t="s">
        <v>286</v>
      </c>
      <c r="Q2214">
        <v>0</v>
      </c>
      <c r="R2214" t="s">
        <v>342</v>
      </c>
      <c r="S2214" t="s">
        <v>342</v>
      </c>
      <c r="T2214">
        <v>10970661</v>
      </c>
      <c r="U2214" s="16">
        <v>44406</v>
      </c>
      <c r="V2214" s="16">
        <v>45873</v>
      </c>
      <c r="W2214" s="16">
        <v>45835</v>
      </c>
      <c r="X2214">
        <v>0</v>
      </c>
      <c r="Y2214">
        <v>1290900</v>
      </c>
      <c r="Z2214" t="s">
        <v>1568</v>
      </c>
      <c r="AA2214" t="s">
        <v>247</v>
      </c>
      <c r="AB2214" t="s">
        <v>121</v>
      </c>
      <c r="AC2214" t="s">
        <v>255</v>
      </c>
      <c r="AD2214" t="s">
        <v>141</v>
      </c>
    </row>
    <row r="2215" spans="1:30" x14ac:dyDescent="0.35">
      <c r="A2215" t="s">
        <v>224</v>
      </c>
      <c r="B2215">
        <v>6008200</v>
      </c>
      <c r="C2215" t="s">
        <v>129</v>
      </c>
      <c r="D2215" t="s">
        <v>796</v>
      </c>
      <c r="E2215" t="s">
        <v>310</v>
      </c>
      <c r="F2215" t="s">
        <v>125</v>
      </c>
      <c r="G2215" t="s">
        <v>797</v>
      </c>
      <c r="H2215" s="16">
        <v>45809</v>
      </c>
      <c r="I2215" s="16">
        <v>45838</v>
      </c>
      <c r="J2215" t="s">
        <v>3478</v>
      </c>
      <c r="K2215">
        <v>1213130</v>
      </c>
      <c r="L2215" t="s">
        <v>389</v>
      </c>
      <c r="M2215" s="16">
        <v>44598</v>
      </c>
      <c r="O2215">
        <v>10014612</v>
      </c>
      <c r="P2215" t="s">
        <v>224</v>
      </c>
      <c r="Q2215">
        <v>364985.31</v>
      </c>
      <c r="R2215" t="s">
        <v>343</v>
      </c>
      <c r="S2215" t="s">
        <v>3891</v>
      </c>
      <c r="T2215">
        <v>10971194</v>
      </c>
      <c r="U2215" s="16">
        <v>44398</v>
      </c>
      <c r="V2215" s="16">
        <v>45809</v>
      </c>
      <c r="W2215" s="16">
        <v>45807</v>
      </c>
      <c r="X2215">
        <v>364985.31</v>
      </c>
      <c r="Y2215">
        <v>1290900</v>
      </c>
      <c r="Z2215" t="s">
        <v>1568</v>
      </c>
      <c r="AA2215" t="s">
        <v>245</v>
      </c>
      <c r="AB2215" t="s">
        <v>121</v>
      </c>
      <c r="AC2215" t="s">
        <v>255</v>
      </c>
      <c r="AD2215" t="s">
        <v>141</v>
      </c>
    </row>
    <row r="2216" spans="1:30" x14ac:dyDescent="0.35">
      <c r="A2216" t="s">
        <v>286</v>
      </c>
      <c r="B2216">
        <v>6007377</v>
      </c>
      <c r="C2216" t="s">
        <v>123</v>
      </c>
      <c r="D2216" t="s">
        <v>798</v>
      </c>
      <c r="E2216" t="s">
        <v>310</v>
      </c>
      <c r="F2216" t="s">
        <v>133</v>
      </c>
      <c r="G2216" t="s">
        <v>147</v>
      </c>
      <c r="H2216" s="16">
        <v>45873</v>
      </c>
      <c r="I2216" s="16">
        <v>45873</v>
      </c>
      <c r="J2216" t="s">
        <v>856</v>
      </c>
      <c r="K2216">
        <v>1212120</v>
      </c>
      <c r="L2216" t="s">
        <v>287</v>
      </c>
      <c r="O2216">
        <v>10014655</v>
      </c>
      <c r="P2216" t="s">
        <v>286</v>
      </c>
      <c r="Q2216">
        <v>0</v>
      </c>
      <c r="R2216" t="s">
        <v>353</v>
      </c>
      <c r="S2216" t="s">
        <v>342</v>
      </c>
      <c r="T2216">
        <v>10970684</v>
      </c>
      <c r="U2216" s="16">
        <v>44396</v>
      </c>
      <c r="V2216" s="16">
        <v>45873</v>
      </c>
      <c r="W2216" s="16">
        <v>45835</v>
      </c>
      <c r="X2216">
        <v>0</v>
      </c>
      <c r="Y2216">
        <v>1290900</v>
      </c>
      <c r="Z2216" t="s">
        <v>1568</v>
      </c>
      <c r="AA2216" t="s">
        <v>247</v>
      </c>
      <c r="AB2216" t="s">
        <v>121</v>
      </c>
      <c r="AC2216" t="s">
        <v>255</v>
      </c>
      <c r="AD2216" t="s">
        <v>141</v>
      </c>
    </row>
    <row r="2217" spans="1:30" x14ac:dyDescent="0.35">
      <c r="A2217" t="s">
        <v>286</v>
      </c>
      <c r="B2217">
        <v>6007376</v>
      </c>
      <c r="C2217" t="s">
        <v>123</v>
      </c>
      <c r="D2217" t="s">
        <v>799</v>
      </c>
      <c r="E2217" t="s">
        <v>310</v>
      </c>
      <c r="F2217" t="s">
        <v>133</v>
      </c>
      <c r="G2217" t="s">
        <v>147</v>
      </c>
      <c r="H2217" s="16">
        <v>45873</v>
      </c>
      <c r="I2217" s="16">
        <v>45873</v>
      </c>
      <c r="J2217" t="s">
        <v>856</v>
      </c>
      <c r="K2217">
        <v>1212120</v>
      </c>
      <c r="L2217" t="s">
        <v>287</v>
      </c>
      <c r="O2217">
        <v>10014655</v>
      </c>
      <c r="P2217" t="s">
        <v>286</v>
      </c>
      <c r="Q2217">
        <v>0</v>
      </c>
      <c r="R2217" t="s">
        <v>353</v>
      </c>
      <c r="S2217" t="s">
        <v>342</v>
      </c>
      <c r="T2217">
        <v>10970686</v>
      </c>
      <c r="U2217" s="16">
        <v>44396</v>
      </c>
      <c r="V2217" s="16">
        <v>45873</v>
      </c>
      <c r="W2217" s="16">
        <v>45835</v>
      </c>
      <c r="X2217">
        <v>0</v>
      </c>
      <c r="Y2217">
        <v>1290900</v>
      </c>
      <c r="Z2217" t="s">
        <v>1568</v>
      </c>
      <c r="AA2217" t="s">
        <v>247</v>
      </c>
      <c r="AB2217" t="s">
        <v>121</v>
      </c>
      <c r="AC2217" t="s">
        <v>255</v>
      </c>
      <c r="AD2217" t="s">
        <v>141</v>
      </c>
    </row>
    <row r="2218" spans="1:30" x14ac:dyDescent="0.35">
      <c r="A2218" t="s">
        <v>286</v>
      </c>
      <c r="B2218">
        <v>6007375</v>
      </c>
      <c r="C2218" t="s">
        <v>123</v>
      </c>
      <c r="D2218" t="s">
        <v>5632</v>
      </c>
      <c r="E2218" t="s">
        <v>310</v>
      </c>
      <c r="F2218" t="s">
        <v>133</v>
      </c>
      <c r="G2218" t="s">
        <v>147</v>
      </c>
      <c r="H2218" s="16">
        <v>45873</v>
      </c>
      <c r="I2218" s="16">
        <v>45873</v>
      </c>
      <c r="J2218" t="s">
        <v>856</v>
      </c>
      <c r="K2218">
        <v>1212120</v>
      </c>
      <c r="L2218" t="s">
        <v>287</v>
      </c>
      <c r="O2218">
        <v>10014655</v>
      </c>
      <c r="P2218" t="s">
        <v>286</v>
      </c>
      <c r="Q2218">
        <v>0</v>
      </c>
      <c r="R2218" t="s">
        <v>353</v>
      </c>
      <c r="S2218" t="s">
        <v>342</v>
      </c>
      <c r="T2218">
        <v>10970687</v>
      </c>
      <c r="U2218" s="16">
        <v>44396</v>
      </c>
      <c r="V2218" s="16">
        <v>45873</v>
      </c>
      <c r="W2218" s="16">
        <v>45835</v>
      </c>
      <c r="X2218">
        <v>0</v>
      </c>
      <c r="Y2218">
        <v>1290900</v>
      </c>
      <c r="Z2218" t="s">
        <v>1568</v>
      </c>
      <c r="AA2218" t="s">
        <v>247</v>
      </c>
      <c r="AB2218" t="s">
        <v>121</v>
      </c>
      <c r="AC2218" t="s">
        <v>255</v>
      </c>
      <c r="AD2218" t="s">
        <v>141</v>
      </c>
    </row>
    <row r="2219" spans="1:30" x14ac:dyDescent="0.35">
      <c r="A2219" t="s">
        <v>218</v>
      </c>
      <c r="B2219">
        <v>6007081</v>
      </c>
      <c r="C2219" t="s">
        <v>129</v>
      </c>
      <c r="D2219" t="s">
        <v>800</v>
      </c>
      <c r="E2219" t="s">
        <v>310</v>
      </c>
      <c r="F2219" t="s">
        <v>439</v>
      </c>
      <c r="G2219" t="s">
        <v>405</v>
      </c>
      <c r="H2219" s="16">
        <v>45839</v>
      </c>
      <c r="I2219" s="16">
        <v>45869</v>
      </c>
      <c r="J2219" t="s">
        <v>3476</v>
      </c>
      <c r="K2219">
        <v>1215150</v>
      </c>
      <c r="L2219" t="s">
        <v>279</v>
      </c>
      <c r="M2219" s="16">
        <v>45266</v>
      </c>
      <c r="N2219" s="16">
        <v>45266</v>
      </c>
      <c r="O2219">
        <v>10014633</v>
      </c>
      <c r="P2219" t="s">
        <v>218</v>
      </c>
      <c r="Q2219">
        <v>154910.75</v>
      </c>
      <c r="R2219" t="s">
        <v>343</v>
      </c>
      <c r="S2219" t="s">
        <v>3901</v>
      </c>
      <c r="T2219">
        <v>10969655</v>
      </c>
      <c r="U2219" s="16">
        <v>44395</v>
      </c>
      <c r="V2219" s="16">
        <v>45839</v>
      </c>
      <c r="W2219" s="16">
        <v>45835</v>
      </c>
      <c r="X2219">
        <v>154910.75</v>
      </c>
      <c r="Y2219">
        <v>1290900</v>
      </c>
      <c r="Z2219" t="s">
        <v>1568</v>
      </c>
      <c r="AA2219" t="s">
        <v>246</v>
      </c>
      <c r="AB2219" t="s">
        <v>121</v>
      </c>
      <c r="AC2219" t="s">
        <v>255</v>
      </c>
      <c r="AD2219" t="s">
        <v>135</v>
      </c>
    </row>
    <row r="2220" spans="1:30" x14ac:dyDescent="0.35">
      <c r="A2220" t="s">
        <v>801</v>
      </c>
      <c r="B2220">
        <v>5990528</v>
      </c>
      <c r="C2220" t="s">
        <v>129</v>
      </c>
      <c r="D2220" t="s">
        <v>802</v>
      </c>
      <c r="E2220" t="s">
        <v>310</v>
      </c>
      <c r="F2220" t="s">
        <v>803</v>
      </c>
      <c r="G2220" t="s">
        <v>226</v>
      </c>
      <c r="H2220" s="16">
        <v>45809</v>
      </c>
      <c r="I2220" s="16">
        <v>45809</v>
      </c>
      <c r="J2220" t="s">
        <v>856</v>
      </c>
      <c r="K2220">
        <v>1291900</v>
      </c>
      <c r="L2220" t="s">
        <v>804</v>
      </c>
      <c r="O2220">
        <v>10017172</v>
      </c>
      <c r="P2220" t="s">
        <v>805</v>
      </c>
      <c r="Q2220">
        <v>0</v>
      </c>
      <c r="R2220" t="s">
        <v>740</v>
      </c>
      <c r="S2220" t="s">
        <v>347</v>
      </c>
      <c r="T2220">
        <v>10953785</v>
      </c>
      <c r="U2220" s="16">
        <v>44337</v>
      </c>
      <c r="V2220" s="16">
        <v>45809</v>
      </c>
      <c r="W2220" s="16">
        <v>45805</v>
      </c>
      <c r="X2220">
        <v>0</v>
      </c>
      <c r="Y2220">
        <v>1290900</v>
      </c>
      <c r="Z2220" t="s">
        <v>1568</v>
      </c>
      <c r="AA2220" t="s">
        <v>249</v>
      </c>
      <c r="AB2220" t="s">
        <v>121</v>
      </c>
      <c r="AC2220" t="s">
        <v>255</v>
      </c>
      <c r="AD2220" t="s">
        <v>189</v>
      </c>
    </row>
    <row r="2221" spans="1:30" x14ac:dyDescent="0.35">
      <c r="A2221" t="s">
        <v>288</v>
      </c>
      <c r="B2221">
        <v>5987101</v>
      </c>
      <c r="C2221" t="s">
        <v>123</v>
      </c>
      <c r="D2221" t="s">
        <v>806</v>
      </c>
      <c r="E2221" t="s">
        <v>310</v>
      </c>
      <c r="F2221" t="s">
        <v>133</v>
      </c>
      <c r="G2221" t="s">
        <v>147</v>
      </c>
      <c r="H2221" s="16">
        <v>45873</v>
      </c>
      <c r="I2221" s="16">
        <v>45873</v>
      </c>
      <c r="J2221" t="s">
        <v>856</v>
      </c>
      <c r="K2221">
        <v>1212120</v>
      </c>
      <c r="L2221" t="s">
        <v>289</v>
      </c>
      <c r="O2221">
        <v>10014653</v>
      </c>
      <c r="P2221" t="s">
        <v>288</v>
      </c>
      <c r="Q2221">
        <v>0</v>
      </c>
      <c r="R2221" t="s">
        <v>353</v>
      </c>
      <c r="S2221" t="s">
        <v>342</v>
      </c>
      <c r="T2221">
        <v>10950067</v>
      </c>
      <c r="U2221" s="16">
        <v>44326</v>
      </c>
      <c r="V2221" s="16">
        <v>45873</v>
      </c>
      <c r="W2221" s="16">
        <v>45835</v>
      </c>
      <c r="X2221">
        <v>0</v>
      </c>
      <c r="Y2221">
        <v>1290900</v>
      </c>
      <c r="Z2221" t="s">
        <v>1568</v>
      </c>
      <c r="AA2221" t="s">
        <v>247</v>
      </c>
      <c r="AB2221" t="s">
        <v>121</v>
      </c>
      <c r="AC2221" t="s">
        <v>255</v>
      </c>
      <c r="AD2221" t="s">
        <v>141</v>
      </c>
    </row>
    <row r="2222" spans="1:30" x14ac:dyDescent="0.35">
      <c r="A2222" t="s">
        <v>148</v>
      </c>
      <c r="B2222">
        <v>5983654</v>
      </c>
      <c r="C2222" t="s">
        <v>129</v>
      </c>
      <c r="D2222" t="s">
        <v>807</v>
      </c>
      <c r="E2222" t="s">
        <v>310</v>
      </c>
      <c r="F2222" t="s">
        <v>125</v>
      </c>
      <c r="G2222" t="s">
        <v>808</v>
      </c>
      <c r="H2222" s="16">
        <v>45839</v>
      </c>
      <c r="I2222" s="16">
        <v>45869</v>
      </c>
      <c r="J2222" t="s">
        <v>3476</v>
      </c>
      <c r="K2222">
        <v>1213130</v>
      </c>
      <c r="L2222" t="s">
        <v>297</v>
      </c>
      <c r="O2222">
        <v>10014617</v>
      </c>
      <c r="P2222" t="s">
        <v>148</v>
      </c>
      <c r="Q2222">
        <v>18216.650000000001</v>
      </c>
      <c r="R2222" t="s">
        <v>343</v>
      </c>
      <c r="S2222" t="s">
        <v>3901</v>
      </c>
      <c r="T2222">
        <v>10946513</v>
      </c>
      <c r="U2222" s="16">
        <v>44314</v>
      </c>
      <c r="V2222" s="16">
        <v>45839</v>
      </c>
      <c r="W2222" s="16">
        <v>45835</v>
      </c>
      <c r="X2222">
        <v>18216.650000000001</v>
      </c>
      <c r="Y2222">
        <v>1290900</v>
      </c>
      <c r="Z2222" t="s">
        <v>1568</v>
      </c>
      <c r="AA2222" t="s">
        <v>245</v>
      </c>
      <c r="AB2222" t="s">
        <v>121</v>
      </c>
      <c r="AC2222" t="s">
        <v>255</v>
      </c>
      <c r="AD2222" t="s">
        <v>135</v>
      </c>
    </row>
    <row r="2223" spans="1:30" x14ac:dyDescent="0.35">
      <c r="A2223" t="s">
        <v>288</v>
      </c>
      <c r="B2223">
        <v>5983070</v>
      </c>
      <c r="C2223" t="s">
        <v>123</v>
      </c>
      <c r="D2223" t="s">
        <v>809</v>
      </c>
      <c r="E2223" t="s">
        <v>310</v>
      </c>
      <c r="F2223" t="s">
        <v>133</v>
      </c>
      <c r="G2223" t="s">
        <v>147</v>
      </c>
      <c r="H2223" s="16">
        <v>45873</v>
      </c>
      <c r="I2223" s="16">
        <v>45873</v>
      </c>
      <c r="J2223" t="s">
        <v>856</v>
      </c>
      <c r="K2223">
        <v>1212120</v>
      </c>
      <c r="L2223" t="s">
        <v>289</v>
      </c>
      <c r="O2223">
        <v>10014653</v>
      </c>
      <c r="P2223" t="s">
        <v>288</v>
      </c>
      <c r="Q2223">
        <v>0</v>
      </c>
      <c r="R2223" t="s">
        <v>353</v>
      </c>
      <c r="S2223" t="s">
        <v>342</v>
      </c>
      <c r="T2223">
        <v>10945709</v>
      </c>
      <c r="U2223" s="16">
        <v>44312</v>
      </c>
      <c r="V2223" s="16">
        <v>45873</v>
      </c>
      <c r="W2223" s="16">
        <v>45835</v>
      </c>
      <c r="X2223">
        <v>0</v>
      </c>
      <c r="Y2223">
        <v>1290900</v>
      </c>
      <c r="Z2223" t="s">
        <v>1568</v>
      </c>
      <c r="AA2223" t="s">
        <v>247</v>
      </c>
      <c r="AB2223" t="s">
        <v>121</v>
      </c>
      <c r="AC2223" t="s">
        <v>255</v>
      </c>
      <c r="AD2223" t="s">
        <v>141</v>
      </c>
    </row>
    <row r="2224" spans="1:30" x14ac:dyDescent="0.35">
      <c r="A2224" t="s">
        <v>230</v>
      </c>
      <c r="B2224">
        <v>5977771</v>
      </c>
      <c r="C2224" t="s">
        <v>129</v>
      </c>
      <c r="D2224" t="s">
        <v>810</v>
      </c>
      <c r="E2224" t="s">
        <v>310</v>
      </c>
      <c r="F2224" t="s">
        <v>803</v>
      </c>
      <c r="G2224" t="s">
        <v>226</v>
      </c>
      <c r="H2224" s="16">
        <v>45809</v>
      </c>
      <c r="I2224" s="16">
        <v>45809</v>
      </c>
      <c r="K2224">
        <v>1215150</v>
      </c>
      <c r="L2224" t="s">
        <v>277</v>
      </c>
      <c r="O2224">
        <v>10014636</v>
      </c>
      <c r="P2224" t="s">
        <v>230</v>
      </c>
      <c r="Q2224">
        <v>0</v>
      </c>
      <c r="R2224" t="s">
        <v>347</v>
      </c>
      <c r="S2224" t="s">
        <v>343</v>
      </c>
      <c r="T2224">
        <v>10940703</v>
      </c>
      <c r="U2224" s="16">
        <v>44292</v>
      </c>
      <c r="V2224" s="16">
        <v>45809</v>
      </c>
      <c r="W2224" s="16">
        <v>45776</v>
      </c>
      <c r="X2224">
        <v>0</v>
      </c>
      <c r="Y2224">
        <v>1290900</v>
      </c>
      <c r="Z2224" t="s">
        <v>1568</v>
      </c>
      <c r="AA2224" t="s">
        <v>246</v>
      </c>
      <c r="AB2224" t="s">
        <v>121</v>
      </c>
      <c r="AC2224" t="s">
        <v>255</v>
      </c>
      <c r="AD2224" t="s">
        <v>189</v>
      </c>
    </row>
    <row r="2225" spans="1:30" x14ac:dyDescent="0.35">
      <c r="A2225" t="s">
        <v>144</v>
      </c>
      <c r="B2225">
        <v>5967767</v>
      </c>
      <c r="C2225" t="s">
        <v>138</v>
      </c>
      <c r="D2225" t="s">
        <v>811</v>
      </c>
      <c r="E2225" t="s">
        <v>310</v>
      </c>
      <c r="F2225" t="s">
        <v>125</v>
      </c>
      <c r="G2225" t="s">
        <v>142</v>
      </c>
      <c r="H2225" s="16">
        <v>45809</v>
      </c>
      <c r="I2225" s="16">
        <v>45809</v>
      </c>
      <c r="J2225" t="s">
        <v>856</v>
      </c>
      <c r="K2225">
        <v>1216100</v>
      </c>
      <c r="L2225" t="s">
        <v>393</v>
      </c>
      <c r="O2225">
        <v>10014649</v>
      </c>
      <c r="P2225" t="s">
        <v>144</v>
      </c>
      <c r="Q2225">
        <v>0</v>
      </c>
      <c r="R2225" t="s">
        <v>329</v>
      </c>
      <c r="S2225" t="s">
        <v>347</v>
      </c>
      <c r="T2225">
        <v>10930317</v>
      </c>
      <c r="U2225" s="16">
        <v>44253</v>
      </c>
      <c r="V2225" s="16">
        <v>45809</v>
      </c>
      <c r="W2225" s="16">
        <v>45805</v>
      </c>
      <c r="X2225">
        <v>0</v>
      </c>
      <c r="Y2225">
        <v>1290900</v>
      </c>
      <c r="Z2225" t="s">
        <v>1568</v>
      </c>
      <c r="AA2225" t="s">
        <v>249</v>
      </c>
      <c r="AB2225" t="s">
        <v>121</v>
      </c>
      <c r="AC2225" t="s">
        <v>255</v>
      </c>
      <c r="AD2225" t="s">
        <v>141</v>
      </c>
    </row>
    <row r="2226" spans="1:30" x14ac:dyDescent="0.35">
      <c r="A2226" t="s">
        <v>286</v>
      </c>
      <c r="B2226">
        <v>5966403</v>
      </c>
      <c r="C2226" t="s">
        <v>123</v>
      </c>
      <c r="D2226" t="s">
        <v>812</v>
      </c>
      <c r="E2226" t="s">
        <v>310</v>
      </c>
      <c r="F2226" t="s">
        <v>125</v>
      </c>
      <c r="G2226" t="s">
        <v>192</v>
      </c>
      <c r="H2226" s="16">
        <v>45873</v>
      </c>
      <c r="I2226" s="16">
        <v>45873</v>
      </c>
      <c r="J2226" t="s">
        <v>856</v>
      </c>
      <c r="K2226">
        <v>1212120</v>
      </c>
      <c r="L2226" t="s">
        <v>287</v>
      </c>
      <c r="O2226">
        <v>10014655</v>
      </c>
      <c r="P2226" t="s">
        <v>286</v>
      </c>
      <c r="Q2226">
        <v>130.88999999999999</v>
      </c>
      <c r="R2226" t="s">
        <v>353</v>
      </c>
      <c r="S2226" t="s">
        <v>342</v>
      </c>
      <c r="T2226">
        <v>10928356</v>
      </c>
      <c r="U2226" s="16">
        <v>44248</v>
      </c>
      <c r="V2226" s="16">
        <v>45873</v>
      </c>
      <c r="W2226" s="16">
        <v>45835</v>
      </c>
      <c r="X2226">
        <v>130.88999999999999</v>
      </c>
      <c r="Y2226">
        <v>1290900</v>
      </c>
      <c r="Z2226" t="s">
        <v>1568</v>
      </c>
      <c r="AA2226" t="s">
        <v>247</v>
      </c>
      <c r="AB2226" t="s">
        <v>121</v>
      </c>
      <c r="AC2226" t="s">
        <v>255</v>
      </c>
      <c r="AD2226" t="s">
        <v>135</v>
      </c>
    </row>
    <row r="2227" spans="1:30" x14ac:dyDescent="0.35">
      <c r="A2227" t="s">
        <v>288</v>
      </c>
      <c r="B2227">
        <v>5966402</v>
      </c>
      <c r="C2227" t="s">
        <v>123</v>
      </c>
      <c r="D2227" t="s">
        <v>812</v>
      </c>
      <c r="E2227" t="s">
        <v>310</v>
      </c>
      <c r="F2227" t="s">
        <v>125</v>
      </c>
      <c r="G2227" t="s">
        <v>192</v>
      </c>
      <c r="H2227" s="16">
        <v>45873</v>
      </c>
      <c r="I2227" s="16">
        <v>45873</v>
      </c>
      <c r="J2227" t="s">
        <v>856</v>
      </c>
      <c r="K2227">
        <v>1210101</v>
      </c>
      <c r="L2227" t="s">
        <v>289</v>
      </c>
      <c r="O2227">
        <v>10014653</v>
      </c>
      <c r="P2227" t="s">
        <v>288</v>
      </c>
      <c r="Q2227">
        <v>60.9</v>
      </c>
      <c r="R2227" t="s">
        <v>353</v>
      </c>
      <c r="S2227" t="s">
        <v>342</v>
      </c>
      <c r="T2227">
        <v>10928354</v>
      </c>
      <c r="U2227" s="16">
        <v>44248</v>
      </c>
      <c r="V2227" s="16">
        <v>45873</v>
      </c>
      <c r="W2227" s="16">
        <v>45835</v>
      </c>
      <c r="X2227">
        <v>60.9</v>
      </c>
      <c r="Y2227">
        <v>1290900</v>
      </c>
      <c r="Z2227" t="s">
        <v>1568</v>
      </c>
      <c r="AA2227" t="s">
        <v>247</v>
      </c>
      <c r="AB2227" t="s">
        <v>121</v>
      </c>
      <c r="AC2227" t="s">
        <v>255</v>
      </c>
      <c r="AD2227" t="s">
        <v>141</v>
      </c>
    </row>
    <row r="2228" spans="1:30" x14ac:dyDescent="0.35">
      <c r="A2228" t="s">
        <v>321</v>
      </c>
      <c r="B2228">
        <v>5960001</v>
      </c>
      <c r="C2228" t="s">
        <v>138</v>
      </c>
      <c r="D2228" t="s">
        <v>813</v>
      </c>
      <c r="E2228" t="s">
        <v>310</v>
      </c>
      <c r="F2228" t="s">
        <v>125</v>
      </c>
      <c r="G2228" t="s">
        <v>132</v>
      </c>
      <c r="H2228" s="16">
        <v>45869</v>
      </c>
      <c r="I2228" s="16">
        <v>45869</v>
      </c>
      <c r="J2228" t="s">
        <v>856</v>
      </c>
      <c r="K2228">
        <v>1216100</v>
      </c>
      <c r="L2228" t="s">
        <v>322</v>
      </c>
      <c r="O2228">
        <v>10014727</v>
      </c>
      <c r="P2228" t="s">
        <v>185</v>
      </c>
      <c r="Q2228">
        <v>0</v>
      </c>
      <c r="R2228" t="s">
        <v>342</v>
      </c>
      <c r="S2228" t="s">
        <v>349</v>
      </c>
      <c r="T2228">
        <v>10922112</v>
      </c>
      <c r="U2228" s="16">
        <v>44228</v>
      </c>
      <c r="V2228" s="16">
        <v>45869</v>
      </c>
      <c r="W2228" s="16">
        <v>45846</v>
      </c>
      <c r="X2228">
        <v>0</v>
      </c>
      <c r="Y2228">
        <v>1290900</v>
      </c>
      <c r="Z2228" t="s">
        <v>1568</v>
      </c>
      <c r="AA2228" t="s">
        <v>249</v>
      </c>
      <c r="AB2228" t="s">
        <v>121</v>
      </c>
      <c r="AC2228" t="s">
        <v>255</v>
      </c>
      <c r="AD2228" t="s">
        <v>141</v>
      </c>
    </row>
    <row r="2229" spans="1:30" x14ac:dyDescent="0.35">
      <c r="A2229" t="s">
        <v>264</v>
      </c>
      <c r="B2229">
        <v>5943530</v>
      </c>
      <c r="C2229" t="s">
        <v>814</v>
      </c>
      <c r="D2229" t="s">
        <v>815</v>
      </c>
      <c r="E2229" t="s">
        <v>348</v>
      </c>
      <c r="F2229" t="s">
        <v>125</v>
      </c>
      <c r="G2229" t="s">
        <v>816</v>
      </c>
      <c r="H2229" s="16">
        <v>45809</v>
      </c>
      <c r="I2229" s="16">
        <v>45809</v>
      </c>
      <c r="J2229" t="s">
        <v>856</v>
      </c>
      <c r="L2229" t="s">
        <v>266</v>
      </c>
      <c r="Q2229">
        <v>0</v>
      </c>
      <c r="R2229" t="s">
        <v>353</v>
      </c>
      <c r="S2229" t="s">
        <v>347</v>
      </c>
      <c r="T2229">
        <v>10905517</v>
      </c>
      <c r="U2229" s="16">
        <v>44165</v>
      </c>
      <c r="V2229" s="16">
        <v>45809</v>
      </c>
      <c r="W2229" s="16">
        <v>45805</v>
      </c>
      <c r="X2229">
        <v>0</v>
      </c>
      <c r="Y2229">
        <v>1290900</v>
      </c>
      <c r="Z2229" t="s">
        <v>1568</v>
      </c>
      <c r="AA2229" t="s">
        <v>249</v>
      </c>
      <c r="AB2229" t="s">
        <v>121</v>
      </c>
      <c r="AC2229" t="s">
        <v>255</v>
      </c>
      <c r="AD2229" t="s">
        <v>141</v>
      </c>
    </row>
    <row r="2230" spans="1:30" x14ac:dyDescent="0.35">
      <c r="A2230" t="s">
        <v>144</v>
      </c>
      <c r="B2230">
        <v>5920371</v>
      </c>
      <c r="C2230" t="s">
        <v>138</v>
      </c>
      <c r="D2230" t="s">
        <v>817</v>
      </c>
      <c r="E2230" t="s">
        <v>517</v>
      </c>
      <c r="F2230" t="s">
        <v>133</v>
      </c>
      <c r="G2230" t="s">
        <v>147</v>
      </c>
      <c r="H2230" s="16">
        <v>45808</v>
      </c>
      <c r="I2230" s="16">
        <v>45808</v>
      </c>
      <c r="J2230" t="s">
        <v>856</v>
      </c>
      <c r="K2230">
        <v>1216100</v>
      </c>
      <c r="L2230" t="s">
        <v>393</v>
      </c>
      <c r="O2230">
        <v>10014649</v>
      </c>
      <c r="P2230" t="s">
        <v>144</v>
      </c>
      <c r="Q2230">
        <v>0</v>
      </c>
      <c r="R2230" t="s">
        <v>353</v>
      </c>
      <c r="S2230" t="s">
        <v>347</v>
      </c>
      <c r="T2230">
        <v>10881380</v>
      </c>
      <c r="U2230" s="16">
        <v>44069</v>
      </c>
      <c r="V2230" s="16">
        <v>45808</v>
      </c>
      <c r="W2230" s="16">
        <v>45805</v>
      </c>
      <c r="X2230">
        <v>0</v>
      </c>
      <c r="Y2230">
        <v>1290900</v>
      </c>
      <c r="Z2230" t="s">
        <v>1568</v>
      </c>
      <c r="AA2230" t="s">
        <v>249</v>
      </c>
      <c r="AB2230" t="s">
        <v>121</v>
      </c>
      <c r="AC2230" t="s">
        <v>255</v>
      </c>
      <c r="AD2230" t="s">
        <v>141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328F6-1429-4E50-991C-727885AC44A8}">
  <sheetPr codeName="Hoja16"/>
  <dimension ref="A1:Q4026"/>
  <sheetViews>
    <sheetView workbookViewId="0">
      <selection activeCell="L21" sqref="L21"/>
    </sheetView>
  </sheetViews>
  <sheetFormatPr baseColWidth="10" defaultRowHeight="14.5" x14ac:dyDescent="0.35"/>
  <cols>
    <col min="16" max="16" width="21.453125" customWidth="1"/>
  </cols>
  <sheetData>
    <row r="1" spans="1:17" x14ac:dyDescent="0.35">
      <c r="A1" t="s">
        <v>3312</v>
      </c>
      <c r="B1" t="s">
        <v>3313</v>
      </c>
      <c r="C1" t="s">
        <v>3314</v>
      </c>
      <c r="D1" t="s">
        <v>4</v>
      </c>
      <c r="E1" t="s">
        <v>3315</v>
      </c>
      <c r="F1" t="s">
        <v>1789</v>
      </c>
      <c r="G1" t="s">
        <v>3316</v>
      </c>
      <c r="H1" t="s">
        <v>3317</v>
      </c>
      <c r="I1" t="s">
        <v>3318</v>
      </c>
      <c r="J1" t="s">
        <v>3319</v>
      </c>
      <c r="K1" t="s">
        <v>3320</v>
      </c>
      <c r="L1" t="s">
        <v>30</v>
      </c>
      <c r="M1" t="s">
        <v>80</v>
      </c>
      <c r="N1" t="s">
        <v>3321</v>
      </c>
      <c r="O1" t="s">
        <v>3322</v>
      </c>
      <c r="P1" t="s">
        <v>3323</v>
      </c>
      <c r="Q1" s="43" t="s">
        <v>3324</v>
      </c>
    </row>
    <row r="2" spans="1:17" x14ac:dyDescent="0.35">
      <c r="Q2" t="str">
        <f>IF((_xlfn.XLOOKUP(L2,BLTOTAL!B:B,BLTOTAL!AD:AD))= 0,"Incompleto",_xlfn.XLOOKUP(L2,BLTOTAL!B:B,BLTOTAL!AD:AD))</f>
        <v>Incompleto</v>
      </c>
    </row>
    <row r="3" spans="1:17" x14ac:dyDescent="0.35">
      <c r="Q3" t="str">
        <f>IF((_xlfn.XLOOKUP(L3,BLTOTAL!B:B,BLTOTAL!AD:AD))= 0,"Incompleto",_xlfn.XLOOKUP(L3,BLTOTAL!B:B,BLTOTAL!AD:AD))</f>
        <v>Incompleto</v>
      </c>
    </row>
    <row r="4" spans="1:17" x14ac:dyDescent="0.35">
      <c r="Q4" t="str">
        <f>IF((_xlfn.XLOOKUP(L4,BLTOTAL!B:B,BLTOTAL!AD:AD))= 0,"Incompleto",_xlfn.XLOOKUP(L4,BLTOTAL!B:B,BLTOTAL!AD:AD))</f>
        <v>Incompleto</v>
      </c>
    </row>
    <row r="5" spans="1:17" x14ac:dyDescent="0.35">
      <c r="Q5" t="str">
        <f>IF((_xlfn.XLOOKUP(L5,BLTOTAL!B:B,BLTOTAL!AD:AD))= 0,"Incompleto",_xlfn.XLOOKUP(L5,BLTOTAL!B:B,BLTOTAL!AD:AD))</f>
        <v>Incompleto</v>
      </c>
    </row>
    <row r="6" spans="1:17" x14ac:dyDescent="0.35">
      <c r="Q6" t="str">
        <f>IF((_xlfn.XLOOKUP(L6,BLTOTAL!B:B,BLTOTAL!AD:AD))= 0,"Incompleto",_xlfn.XLOOKUP(L6,BLTOTAL!B:B,BLTOTAL!AD:AD))</f>
        <v>Incompleto</v>
      </c>
    </row>
    <row r="7" spans="1:17" x14ac:dyDescent="0.35">
      <c r="Q7" t="str">
        <f>IF((_xlfn.XLOOKUP(L7,BLTOTAL!B:B,BLTOTAL!AD:AD))= 0,"Incompleto",_xlfn.XLOOKUP(L7,BLTOTAL!B:B,BLTOTAL!AD:AD))</f>
        <v>Incompleto</v>
      </c>
    </row>
    <row r="8" spans="1:17" x14ac:dyDescent="0.35">
      <c r="Q8" t="str">
        <f>IF((_xlfn.XLOOKUP(L8,BLTOTAL!B:B,BLTOTAL!AD:AD))= 0,"Incompleto",_xlfn.XLOOKUP(L8,BLTOTAL!B:B,BLTOTAL!AD:AD))</f>
        <v>Incompleto</v>
      </c>
    </row>
    <row r="9" spans="1:17" x14ac:dyDescent="0.35">
      <c r="Q9" t="str">
        <f>IF((_xlfn.XLOOKUP(L9,BLTOTAL!B:B,BLTOTAL!AD:AD))= 0,"Incompleto",_xlfn.XLOOKUP(L9,BLTOTAL!B:B,BLTOTAL!AD:AD))</f>
        <v>Incompleto</v>
      </c>
    </row>
    <row r="10" spans="1:17" x14ac:dyDescent="0.35">
      <c r="Q10" t="str">
        <f>IF((_xlfn.XLOOKUP(L10,BLTOTAL!B:B,BLTOTAL!AD:AD))= 0,"Incompleto",_xlfn.XLOOKUP(L10,BLTOTAL!B:B,BLTOTAL!AD:AD))</f>
        <v>Incompleto</v>
      </c>
    </row>
    <row r="11" spans="1:17" x14ac:dyDescent="0.35">
      <c r="Q11" t="str">
        <f>IF((_xlfn.XLOOKUP(L11,BLTOTAL!B:B,BLTOTAL!AD:AD))= 0,"Incompleto",_xlfn.XLOOKUP(L11,BLTOTAL!B:B,BLTOTAL!AD:AD))</f>
        <v>Incompleto</v>
      </c>
    </row>
    <row r="12" spans="1:17" x14ac:dyDescent="0.35">
      <c r="Q12" t="str">
        <f>IF((_xlfn.XLOOKUP(L12,BLTOTAL!B:B,BLTOTAL!AD:AD))= 0,"Incompleto",_xlfn.XLOOKUP(L12,BLTOTAL!B:B,BLTOTAL!AD:AD))</f>
        <v>Incompleto</v>
      </c>
    </row>
    <row r="13" spans="1:17" x14ac:dyDescent="0.35">
      <c r="Q13" t="str">
        <f>IF((_xlfn.XLOOKUP(L13,BLTOTAL!B:B,BLTOTAL!AD:AD))= 0,"Incompleto",_xlfn.XLOOKUP(L13,BLTOTAL!B:B,BLTOTAL!AD:AD))</f>
        <v>Incompleto</v>
      </c>
    </row>
    <row r="14" spans="1:17" x14ac:dyDescent="0.35">
      <c r="Q14" t="str">
        <f>IF((_xlfn.XLOOKUP(L14,BLTOTAL!B:B,BLTOTAL!AD:AD))= 0,"Incompleto",_xlfn.XLOOKUP(L14,BLTOTAL!B:B,BLTOTAL!AD:AD))</f>
        <v>Incompleto</v>
      </c>
    </row>
    <row r="15" spans="1:17" x14ac:dyDescent="0.35">
      <c r="Q15" t="str">
        <f>IF((_xlfn.XLOOKUP(L15,BLTOTAL!B:B,BLTOTAL!AD:AD))= 0,"Incompleto",_xlfn.XLOOKUP(L15,BLTOTAL!B:B,BLTOTAL!AD:AD))</f>
        <v>Incompleto</v>
      </c>
    </row>
    <row r="16" spans="1:17" x14ac:dyDescent="0.35">
      <c r="Q16" t="str">
        <f>IF((_xlfn.XLOOKUP(L16,BLTOTAL!B:B,BLTOTAL!AD:AD))= 0,"Incompleto",_xlfn.XLOOKUP(L16,BLTOTAL!B:B,BLTOTAL!AD:AD))</f>
        <v>Incompleto</v>
      </c>
    </row>
    <row r="17" spans="17:17" x14ac:dyDescent="0.35">
      <c r="Q17" t="str">
        <f>IF((_xlfn.XLOOKUP(L17,BLTOTAL!B:B,BLTOTAL!AD:AD))= 0,"Incompleto",_xlfn.XLOOKUP(L17,BLTOTAL!B:B,BLTOTAL!AD:AD))</f>
        <v>Incompleto</v>
      </c>
    </row>
    <row r="18" spans="17:17" x14ac:dyDescent="0.35">
      <c r="Q18" t="str">
        <f>IF((_xlfn.XLOOKUP(L18,BLTOTAL!B:B,BLTOTAL!AD:AD))= 0,"Incompleto",_xlfn.XLOOKUP(L18,BLTOTAL!B:B,BLTOTAL!AD:AD))</f>
        <v>Incompleto</v>
      </c>
    </row>
    <row r="19" spans="17:17" x14ac:dyDescent="0.35">
      <c r="Q19" t="str">
        <f>IF((_xlfn.XLOOKUP(L19,BLTOTAL!B:B,BLTOTAL!AD:AD))= 0,"Incompleto",_xlfn.XLOOKUP(L19,BLTOTAL!B:B,BLTOTAL!AD:AD))</f>
        <v>Incompleto</v>
      </c>
    </row>
    <row r="20" spans="17:17" x14ac:dyDescent="0.35">
      <c r="Q20" t="str">
        <f>IF((_xlfn.XLOOKUP(L20,BLTOTAL!B:B,BLTOTAL!AD:AD))= 0,"Incompleto",_xlfn.XLOOKUP(L20,BLTOTAL!B:B,BLTOTAL!AD:AD))</f>
        <v>Incompleto</v>
      </c>
    </row>
    <row r="21" spans="17:17" x14ac:dyDescent="0.35">
      <c r="Q21" t="str">
        <f>IF((_xlfn.XLOOKUP(L21,BLTOTAL!B:B,BLTOTAL!AD:AD))= 0,"Incompleto",_xlfn.XLOOKUP(L21,BLTOTAL!B:B,BLTOTAL!AD:AD))</f>
        <v>Incompleto</v>
      </c>
    </row>
    <row r="22" spans="17:17" x14ac:dyDescent="0.35">
      <c r="Q22" t="str">
        <f>IF((_xlfn.XLOOKUP(L22,BLTOTAL!B:B,BLTOTAL!AD:AD))= 0,"Incompleto",_xlfn.XLOOKUP(L22,BLTOTAL!B:B,BLTOTAL!AD:AD))</f>
        <v>Incompleto</v>
      </c>
    </row>
    <row r="23" spans="17:17" x14ac:dyDescent="0.35">
      <c r="Q23" t="str">
        <f>IF((_xlfn.XLOOKUP(L23,BLTOTAL!B:B,BLTOTAL!AD:AD))= 0,"Incompleto",_xlfn.XLOOKUP(L23,BLTOTAL!B:B,BLTOTAL!AD:AD))</f>
        <v>Incompleto</v>
      </c>
    </row>
    <row r="24" spans="17:17" x14ac:dyDescent="0.35">
      <c r="Q24" t="str">
        <f>IF((_xlfn.XLOOKUP(L24,BLTOTAL!B:B,BLTOTAL!AD:AD))= 0,"Incompleto",_xlfn.XLOOKUP(L24,BLTOTAL!B:B,BLTOTAL!AD:AD))</f>
        <v>Incompleto</v>
      </c>
    </row>
    <row r="25" spans="17:17" x14ac:dyDescent="0.35">
      <c r="Q25" t="str">
        <f>IF((_xlfn.XLOOKUP(L25,BLTOTAL!B:B,BLTOTAL!AD:AD))= 0,"Incompleto",_xlfn.XLOOKUP(L25,BLTOTAL!B:B,BLTOTAL!AD:AD))</f>
        <v>Incompleto</v>
      </c>
    </row>
    <row r="26" spans="17:17" x14ac:dyDescent="0.35">
      <c r="Q26" t="str">
        <f>IF((_xlfn.XLOOKUP(L26,BLTOTAL!B:B,BLTOTAL!AD:AD))= 0,"Incompleto",_xlfn.XLOOKUP(L26,BLTOTAL!B:B,BLTOTAL!AD:AD))</f>
        <v>Incompleto</v>
      </c>
    </row>
    <row r="27" spans="17:17" x14ac:dyDescent="0.35">
      <c r="Q27" t="str">
        <f>IF((_xlfn.XLOOKUP(L27,BLTOTAL!B:B,BLTOTAL!AD:AD))= 0,"Incompleto",_xlfn.XLOOKUP(L27,BLTOTAL!B:B,BLTOTAL!AD:AD))</f>
        <v>Incompleto</v>
      </c>
    </row>
    <row r="28" spans="17:17" x14ac:dyDescent="0.35">
      <c r="Q28" t="str">
        <f>IF((_xlfn.XLOOKUP(L28,BLTOTAL!B:B,BLTOTAL!AD:AD))= 0,"Incompleto",_xlfn.XLOOKUP(L28,BLTOTAL!B:B,BLTOTAL!AD:AD))</f>
        <v>Incompleto</v>
      </c>
    </row>
    <row r="29" spans="17:17" x14ac:dyDescent="0.35">
      <c r="Q29" t="str">
        <f>IF((_xlfn.XLOOKUP(L29,BLTOTAL!B:B,BLTOTAL!AD:AD))= 0,"Incompleto",_xlfn.XLOOKUP(L29,BLTOTAL!B:B,BLTOTAL!AD:AD))</f>
        <v>Incompleto</v>
      </c>
    </row>
    <row r="30" spans="17:17" x14ac:dyDescent="0.35">
      <c r="Q30" t="str">
        <f>IF((_xlfn.XLOOKUP(L30,BLTOTAL!B:B,BLTOTAL!AD:AD))= 0,"Incompleto",_xlfn.XLOOKUP(L30,BLTOTAL!B:B,BLTOTAL!AD:AD))</f>
        <v>Incompleto</v>
      </c>
    </row>
    <row r="31" spans="17:17" x14ac:dyDescent="0.35">
      <c r="Q31" t="str">
        <f>IF((_xlfn.XLOOKUP(L31,BLTOTAL!B:B,BLTOTAL!AD:AD))= 0,"Incompleto",_xlfn.XLOOKUP(L31,BLTOTAL!B:B,BLTOTAL!AD:AD))</f>
        <v>Incompleto</v>
      </c>
    </row>
    <row r="32" spans="17:17" x14ac:dyDescent="0.35">
      <c r="Q32" t="str">
        <f>IF((_xlfn.XLOOKUP(L32,BLTOTAL!B:B,BLTOTAL!AD:AD))= 0,"Incompleto",_xlfn.XLOOKUP(L32,BLTOTAL!B:B,BLTOTAL!AD:AD))</f>
        <v>Incompleto</v>
      </c>
    </row>
    <row r="33" spans="17:17" x14ac:dyDescent="0.35">
      <c r="Q33" t="str">
        <f>IF((_xlfn.XLOOKUP(L33,BLTOTAL!B:B,BLTOTAL!AD:AD))= 0,"Incompleto",_xlfn.XLOOKUP(L33,BLTOTAL!B:B,BLTOTAL!AD:AD))</f>
        <v>Incompleto</v>
      </c>
    </row>
    <row r="34" spans="17:17" x14ac:dyDescent="0.35">
      <c r="Q34" t="str">
        <f>IF((_xlfn.XLOOKUP(L34,BLTOTAL!B:B,BLTOTAL!AD:AD))= 0,"Incompleto",_xlfn.XLOOKUP(L34,BLTOTAL!B:B,BLTOTAL!AD:AD))</f>
        <v>Incompleto</v>
      </c>
    </row>
    <row r="35" spans="17:17" x14ac:dyDescent="0.35">
      <c r="Q35" t="str">
        <f>IF((_xlfn.XLOOKUP(L35,BLTOTAL!B:B,BLTOTAL!AD:AD))= 0,"Incompleto",_xlfn.XLOOKUP(L35,BLTOTAL!B:B,BLTOTAL!AD:AD))</f>
        <v>Incompleto</v>
      </c>
    </row>
    <row r="36" spans="17:17" x14ac:dyDescent="0.35">
      <c r="Q36" t="str">
        <f>IF((_xlfn.XLOOKUP(L36,BLTOTAL!B:B,BLTOTAL!AD:AD))= 0,"Incompleto",_xlfn.XLOOKUP(L36,BLTOTAL!B:B,BLTOTAL!AD:AD))</f>
        <v>Incompleto</v>
      </c>
    </row>
    <row r="37" spans="17:17" x14ac:dyDescent="0.35">
      <c r="Q37" t="str">
        <f>IF((_xlfn.XLOOKUP(L37,BLTOTAL!B:B,BLTOTAL!AD:AD))= 0,"Incompleto",_xlfn.XLOOKUP(L37,BLTOTAL!B:B,BLTOTAL!AD:AD))</f>
        <v>Incompleto</v>
      </c>
    </row>
    <row r="38" spans="17:17" x14ac:dyDescent="0.35">
      <c r="Q38" t="str">
        <f>IF((_xlfn.XLOOKUP(L38,BLTOTAL!B:B,BLTOTAL!AD:AD))= 0,"Incompleto",_xlfn.XLOOKUP(L38,BLTOTAL!B:B,BLTOTAL!AD:AD))</f>
        <v>Incompleto</v>
      </c>
    </row>
    <row r="39" spans="17:17" x14ac:dyDescent="0.35">
      <c r="Q39" t="str">
        <f>IF((_xlfn.XLOOKUP(L39,BLTOTAL!B:B,BLTOTAL!AD:AD))= 0,"Incompleto",_xlfn.XLOOKUP(L39,BLTOTAL!B:B,BLTOTAL!AD:AD))</f>
        <v>Incompleto</v>
      </c>
    </row>
    <row r="40" spans="17:17" x14ac:dyDescent="0.35">
      <c r="Q40" t="str">
        <f>IF((_xlfn.XLOOKUP(L40,BLTOTAL!B:B,BLTOTAL!AD:AD))= 0,"Incompleto",_xlfn.XLOOKUP(L40,BLTOTAL!B:B,BLTOTAL!AD:AD))</f>
        <v>Incompleto</v>
      </c>
    </row>
    <row r="41" spans="17:17" x14ac:dyDescent="0.35">
      <c r="Q41" t="str">
        <f>IF((_xlfn.XLOOKUP(L41,BLTOTAL!B:B,BLTOTAL!AD:AD))= 0,"Incompleto",_xlfn.XLOOKUP(L41,BLTOTAL!B:B,BLTOTAL!AD:AD))</f>
        <v>Incompleto</v>
      </c>
    </row>
    <row r="42" spans="17:17" x14ac:dyDescent="0.35">
      <c r="Q42" t="str">
        <f>IF((_xlfn.XLOOKUP(L42,BLTOTAL!B:B,BLTOTAL!AD:AD))= 0,"Incompleto",_xlfn.XLOOKUP(L42,BLTOTAL!B:B,BLTOTAL!AD:AD))</f>
        <v>Incompleto</v>
      </c>
    </row>
    <row r="43" spans="17:17" x14ac:dyDescent="0.35">
      <c r="Q43" t="str">
        <f>IF((_xlfn.XLOOKUP(L43,BLTOTAL!B:B,BLTOTAL!AD:AD))= 0,"Incompleto",_xlfn.XLOOKUP(L43,BLTOTAL!B:B,BLTOTAL!AD:AD))</f>
        <v>Incompleto</v>
      </c>
    </row>
    <row r="44" spans="17:17" x14ac:dyDescent="0.35">
      <c r="Q44" t="str">
        <f>IF((_xlfn.XLOOKUP(L44,BLTOTAL!B:B,BLTOTAL!AD:AD))= 0,"Incompleto",_xlfn.XLOOKUP(L44,BLTOTAL!B:B,BLTOTAL!AD:AD))</f>
        <v>Incompleto</v>
      </c>
    </row>
    <row r="45" spans="17:17" x14ac:dyDescent="0.35">
      <c r="Q45" t="str">
        <f>IF((_xlfn.XLOOKUP(L45,BLTOTAL!B:B,BLTOTAL!AD:AD))= 0,"Incompleto",_xlfn.XLOOKUP(L45,BLTOTAL!B:B,BLTOTAL!AD:AD))</f>
        <v>Incompleto</v>
      </c>
    </row>
    <row r="46" spans="17:17" x14ac:dyDescent="0.35">
      <c r="Q46" t="str">
        <f>IF((_xlfn.XLOOKUP(L46,BLTOTAL!B:B,BLTOTAL!AD:AD))= 0,"Incompleto",_xlfn.XLOOKUP(L46,BLTOTAL!B:B,BLTOTAL!AD:AD))</f>
        <v>Incompleto</v>
      </c>
    </row>
    <row r="47" spans="17:17" x14ac:dyDescent="0.35">
      <c r="Q47" t="str">
        <f>IF((_xlfn.XLOOKUP(L47,BLTOTAL!B:B,BLTOTAL!AD:AD))= 0,"Incompleto",_xlfn.XLOOKUP(L47,BLTOTAL!B:B,BLTOTAL!AD:AD))</f>
        <v>Incompleto</v>
      </c>
    </row>
    <row r="48" spans="17:17" x14ac:dyDescent="0.35">
      <c r="Q48" t="str">
        <f>IF((_xlfn.XLOOKUP(L48,BLTOTAL!B:B,BLTOTAL!AD:AD))= 0,"Incompleto",_xlfn.XLOOKUP(L48,BLTOTAL!B:B,BLTOTAL!AD:AD))</f>
        <v>Incompleto</v>
      </c>
    </row>
    <row r="49" spans="17:17" x14ac:dyDescent="0.35">
      <c r="Q49" t="str">
        <f>IF((_xlfn.XLOOKUP(L49,BLTOTAL!B:B,BLTOTAL!AD:AD))= 0,"Incompleto",_xlfn.XLOOKUP(L49,BLTOTAL!B:B,BLTOTAL!AD:AD))</f>
        <v>Incompleto</v>
      </c>
    </row>
    <row r="50" spans="17:17" x14ac:dyDescent="0.35">
      <c r="Q50" t="str">
        <f>IF((_xlfn.XLOOKUP(L50,BLTOTAL!B:B,BLTOTAL!AD:AD))= 0,"Incompleto",_xlfn.XLOOKUP(L50,BLTOTAL!B:B,BLTOTAL!AD:AD))</f>
        <v>Incompleto</v>
      </c>
    </row>
    <row r="51" spans="17:17" x14ac:dyDescent="0.35">
      <c r="Q51" t="str">
        <f>IF((_xlfn.XLOOKUP(L51,BLTOTAL!B:B,BLTOTAL!AD:AD))= 0,"Incompleto",_xlfn.XLOOKUP(L51,BLTOTAL!B:B,BLTOTAL!AD:AD))</f>
        <v>Incompleto</v>
      </c>
    </row>
    <row r="52" spans="17:17" x14ac:dyDescent="0.35">
      <c r="Q52" t="str">
        <f>IF((_xlfn.XLOOKUP(L52,BLTOTAL!B:B,BLTOTAL!AD:AD))= 0,"Incompleto",_xlfn.XLOOKUP(L52,BLTOTAL!B:B,BLTOTAL!AD:AD))</f>
        <v>Incompleto</v>
      </c>
    </row>
    <row r="53" spans="17:17" x14ac:dyDescent="0.35">
      <c r="Q53" t="str">
        <f>IF((_xlfn.XLOOKUP(L53,BLTOTAL!B:B,BLTOTAL!AD:AD))= 0,"Incompleto",_xlfn.XLOOKUP(L53,BLTOTAL!B:B,BLTOTAL!AD:AD))</f>
        <v>Incompleto</v>
      </c>
    </row>
    <row r="54" spans="17:17" x14ac:dyDescent="0.35">
      <c r="Q54" t="str">
        <f>IF((_xlfn.XLOOKUP(L54,BLTOTAL!B:B,BLTOTAL!AD:AD))= 0,"Incompleto",_xlfn.XLOOKUP(L54,BLTOTAL!B:B,BLTOTAL!AD:AD))</f>
        <v>Incompleto</v>
      </c>
    </row>
    <row r="55" spans="17:17" x14ac:dyDescent="0.35">
      <c r="Q55" t="str">
        <f>IF((_xlfn.XLOOKUP(L55,BLTOTAL!B:B,BLTOTAL!AD:AD))= 0,"Incompleto",_xlfn.XLOOKUP(L55,BLTOTAL!B:B,BLTOTAL!AD:AD))</f>
        <v>Incompleto</v>
      </c>
    </row>
    <row r="56" spans="17:17" x14ac:dyDescent="0.35">
      <c r="Q56" t="str">
        <f>IF((_xlfn.XLOOKUP(L56,BLTOTAL!B:B,BLTOTAL!AD:AD))= 0,"Incompleto",_xlfn.XLOOKUP(L56,BLTOTAL!B:B,BLTOTAL!AD:AD))</f>
        <v>Incompleto</v>
      </c>
    </row>
    <row r="57" spans="17:17" x14ac:dyDescent="0.35">
      <c r="Q57" t="str">
        <f>IF((_xlfn.XLOOKUP(L57,BLTOTAL!B:B,BLTOTAL!AD:AD))= 0,"Incompleto",_xlfn.XLOOKUP(L57,BLTOTAL!B:B,BLTOTAL!AD:AD))</f>
        <v>Incompleto</v>
      </c>
    </row>
    <row r="58" spans="17:17" x14ac:dyDescent="0.35">
      <c r="Q58" t="str">
        <f>IF((_xlfn.XLOOKUP(L58,BLTOTAL!B:B,BLTOTAL!AD:AD))= 0,"Incompleto",_xlfn.XLOOKUP(L58,BLTOTAL!B:B,BLTOTAL!AD:AD))</f>
        <v>Incompleto</v>
      </c>
    </row>
    <row r="59" spans="17:17" x14ac:dyDescent="0.35">
      <c r="Q59" t="str">
        <f>IF((_xlfn.XLOOKUP(L59,BLTOTAL!B:B,BLTOTAL!AD:AD))= 0,"Incompleto",_xlfn.XLOOKUP(L59,BLTOTAL!B:B,BLTOTAL!AD:AD))</f>
        <v>Incompleto</v>
      </c>
    </row>
    <row r="60" spans="17:17" x14ac:dyDescent="0.35">
      <c r="Q60" t="str">
        <f>IF((_xlfn.XLOOKUP(L60,BLTOTAL!B:B,BLTOTAL!AD:AD))= 0,"Incompleto",_xlfn.XLOOKUP(L60,BLTOTAL!B:B,BLTOTAL!AD:AD))</f>
        <v>Incompleto</v>
      </c>
    </row>
    <row r="61" spans="17:17" x14ac:dyDescent="0.35">
      <c r="Q61" t="str">
        <f>IF((_xlfn.XLOOKUP(L61,BLTOTAL!B:B,BLTOTAL!AD:AD))= 0,"Incompleto",_xlfn.XLOOKUP(L61,BLTOTAL!B:B,BLTOTAL!AD:AD))</f>
        <v>Incompleto</v>
      </c>
    </row>
    <row r="62" spans="17:17" x14ac:dyDescent="0.35">
      <c r="Q62" t="str">
        <f>IF((_xlfn.XLOOKUP(L62,BLTOTAL!B:B,BLTOTAL!AD:AD))= 0,"Incompleto",_xlfn.XLOOKUP(L62,BLTOTAL!B:B,BLTOTAL!AD:AD))</f>
        <v>Incompleto</v>
      </c>
    </row>
    <row r="63" spans="17:17" x14ac:dyDescent="0.35">
      <c r="Q63" t="str">
        <f>IF((_xlfn.XLOOKUP(L63,BLTOTAL!B:B,BLTOTAL!AD:AD))= 0,"Incompleto",_xlfn.XLOOKUP(L63,BLTOTAL!B:B,BLTOTAL!AD:AD))</f>
        <v>Incompleto</v>
      </c>
    </row>
    <row r="64" spans="17:17" x14ac:dyDescent="0.35">
      <c r="Q64" t="str">
        <f>IF((_xlfn.XLOOKUP(L64,BLTOTAL!B:B,BLTOTAL!AD:AD))= 0,"Incompleto",_xlfn.XLOOKUP(L64,BLTOTAL!B:B,BLTOTAL!AD:AD))</f>
        <v>Incompleto</v>
      </c>
    </row>
    <row r="65" spans="17:17" x14ac:dyDescent="0.35">
      <c r="Q65" t="str">
        <f>IF((_xlfn.XLOOKUP(L65,BLTOTAL!B:B,BLTOTAL!AD:AD))= 0,"Incompleto",_xlfn.XLOOKUP(L65,BLTOTAL!B:B,BLTOTAL!AD:AD))</f>
        <v>Incompleto</v>
      </c>
    </row>
    <row r="66" spans="17:17" x14ac:dyDescent="0.35">
      <c r="Q66" t="str">
        <f>IF((_xlfn.XLOOKUP(L66,BLTOTAL!B:B,BLTOTAL!AD:AD))= 0,"Incompleto",_xlfn.XLOOKUP(L66,BLTOTAL!B:B,BLTOTAL!AD:AD))</f>
        <v>Incompleto</v>
      </c>
    </row>
    <row r="67" spans="17:17" x14ac:dyDescent="0.35">
      <c r="Q67" t="str">
        <f>IF((_xlfn.XLOOKUP(L67,BLTOTAL!B:B,BLTOTAL!AD:AD))= 0,"Incompleto",_xlfn.XLOOKUP(L67,BLTOTAL!B:B,BLTOTAL!AD:AD))</f>
        <v>Incompleto</v>
      </c>
    </row>
    <row r="68" spans="17:17" x14ac:dyDescent="0.35">
      <c r="Q68" t="str">
        <f>IF((_xlfn.XLOOKUP(L68,BLTOTAL!B:B,BLTOTAL!AD:AD))= 0,"Incompleto",_xlfn.XLOOKUP(L68,BLTOTAL!B:B,BLTOTAL!AD:AD))</f>
        <v>Incompleto</v>
      </c>
    </row>
    <row r="69" spans="17:17" x14ac:dyDescent="0.35">
      <c r="Q69" t="str">
        <f>IF((_xlfn.XLOOKUP(L69,BLTOTAL!B:B,BLTOTAL!AD:AD))= 0,"Incompleto",_xlfn.XLOOKUP(L69,BLTOTAL!B:B,BLTOTAL!AD:AD))</f>
        <v>Incompleto</v>
      </c>
    </row>
    <row r="70" spans="17:17" x14ac:dyDescent="0.35">
      <c r="Q70" t="str">
        <f>IF((_xlfn.XLOOKUP(L70,BLTOTAL!B:B,BLTOTAL!AD:AD))= 0,"Incompleto",_xlfn.XLOOKUP(L70,BLTOTAL!B:B,BLTOTAL!AD:AD))</f>
        <v>Incompleto</v>
      </c>
    </row>
    <row r="71" spans="17:17" x14ac:dyDescent="0.35">
      <c r="Q71" t="str">
        <f>IF((_xlfn.XLOOKUP(L71,BLTOTAL!B:B,BLTOTAL!AD:AD))= 0,"Incompleto",_xlfn.XLOOKUP(L71,BLTOTAL!B:B,BLTOTAL!AD:AD))</f>
        <v>Incompleto</v>
      </c>
    </row>
    <row r="72" spans="17:17" x14ac:dyDescent="0.35">
      <c r="Q72" t="str">
        <f>IF((_xlfn.XLOOKUP(L72,BLTOTAL!B:B,BLTOTAL!AD:AD))= 0,"Incompleto",_xlfn.XLOOKUP(L72,BLTOTAL!B:B,BLTOTAL!AD:AD))</f>
        <v>Incompleto</v>
      </c>
    </row>
    <row r="73" spans="17:17" x14ac:dyDescent="0.35">
      <c r="Q73" t="str">
        <f>IF((_xlfn.XLOOKUP(L73,BLTOTAL!B:B,BLTOTAL!AD:AD))= 0,"Incompleto",_xlfn.XLOOKUP(L73,BLTOTAL!B:B,BLTOTAL!AD:AD))</f>
        <v>Incompleto</v>
      </c>
    </row>
    <row r="74" spans="17:17" x14ac:dyDescent="0.35">
      <c r="Q74" t="str">
        <f>IF((_xlfn.XLOOKUP(L74,BLTOTAL!B:B,BLTOTAL!AD:AD))= 0,"Incompleto",_xlfn.XLOOKUP(L74,BLTOTAL!B:B,BLTOTAL!AD:AD))</f>
        <v>Incompleto</v>
      </c>
    </row>
    <row r="75" spans="17:17" x14ac:dyDescent="0.35">
      <c r="Q75" t="str">
        <f>IF((_xlfn.XLOOKUP(L75,BLTOTAL!B:B,BLTOTAL!AD:AD))= 0,"Incompleto",_xlfn.XLOOKUP(L75,BLTOTAL!B:B,BLTOTAL!AD:AD))</f>
        <v>Incompleto</v>
      </c>
    </row>
    <row r="76" spans="17:17" x14ac:dyDescent="0.35">
      <c r="Q76" t="str">
        <f>IF((_xlfn.XLOOKUP(L76,BLTOTAL!B:B,BLTOTAL!AD:AD))= 0,"Incompleto",_xlfn.XLOOKUP(L76,BLTOTAL!B:B,BLTOTAL!AD:AD))</f>
        <v>Incompleto</v>
      </c>
    </row>
    <row r="77" spans="17:17" x14ac:dyDescent="0.35">
      <c r="Q77" t="str">
        <f>IF((_xlfn.XLOOKUP(L77,BLTOTAL!B:B,BLTOTAL!AD:AD))= 0,"Incompleto",_xlfn.XLOOKUP(L77,BLTOTAL!B:B,BLTOTAL!AD:AD))</f>
        <v>Incompleto</v>
      </c>
    </row>
    <row r="78" spans="17:17" x14ac:dyDescent="0.35">
      <c r="Q78" t="str">
        <f>IF((_xlfn.XLOOKUP(L78,BLTOTAL!B:B,BLTOTAL!AD:AD))= 0,"Incompleto",_xlfn.XLOOKUP(L78,BLTOTAL!B:B,BLTOTAL!AD:AD))</f>
        <v>Incompleto</v>
      </c>
    </row>
    <row r="79" spans="17:17" x14ac:dyDescent="0.35">
      <c r="Q79" t="str">
        <f>IF((_xlfn.XLOOKUP(L79,BLTOTAL!B:B,BLTOTAL!AD:AD))= 0,"Incompleto",_xlfn.XLOOKUP(L79,BLTOTAL!B:B,BLTOTAL!AD:AD))</f>
        <v>Incompleto</v>
      </c>
    </row>
    <row r="80" spans="17:17" x14ac:dyDescent="0.35">
      <c r="Q80" t="str">
        <f>IF((_xlfn.XLOOKUP(L80,BLTOTAL!B:B,BLTOTAL!AD:AD))= 0,"Incompleto",_xlfn.XLOOKUP(L80,BLTOTAL!B:B,BLTOTAL!AD:AD))</f>
        <v>Incompleto</v>
      </c>
    </row>
    <row r="81" spans="17:17" x14ac:dyDescent="0.35">
      <c r="Q81" t="str">
        <f>IF((_xlfn.XLOOKUP(L81,BLTOTAL!B:B,BLTOTAL!AD:AD))= 0,"Incompleto",_xlfn.XLOOKUP(L81,BLTOTAL!B:B,BLTOTAL!AD:AD))</f>
        <v>Incompleto</v>
      </c>
    </row>
    <row r="82" spans="17:17" x14ac:dyDescent="0.35">
      <c r="Q82" t="str">
        <f>IF((_xlfn.XLOOKUP(L82,BLTOTAL!B:B,BLTOTAL!AD:AD))= 0,"Incompleto",_xlfn.XLOOKUP(L82,BLTOTAL!B:B,BLTOTAL!AD:AD))</f>
        <v>Incompleto</v>
      </c>
    </row>
    <row r="83" spans="17:17" x14ac:dyDescent="0.35">
      <c r="Q83" t="str">
        <f>IF((_xlfn.XLOOKUP(L83,BLTOTAL!B:B,BLTOTAL!AD:AD))= 0,"Incompleto",_xlfn.XLOOKUP(L83,BLTOTAL!B:B,BLTOTAL!AD:AD))</f>
        <v>Incompleto</v>
      </c>
    </row>
    <row r="84" spans="17:17" x14ac:dyDescent="0.35">
      <c r="Q84" t="str">
        <f>IF((_xlfn.XLOOKUP(L84,BLTOTAL!B:B,BLTOTAL!AD:AD))= 0,"Incompleto",_xlfn.XLOOKUP(L84,BLTOTAL!B:B,BLTOTAL!AD:AD))</f>
        <v>Incompleto</v>
      </c>
    </row>
    <row r="85" spans="17:17" x14ac:dyDescent="0.35">
      <c r="Q85" t="str">
        <f>IF((_xlfn.XLOOKUP(L85,BLTOTAL!B:B,BLTOTAL!AD:AD))= 0,"Incompleto",_xlfn.XLOOKUP(L85,BLTOTAL!B:B,BLTOTAL!AD:AD))</f>
        <v>Incompleto</v>
      </c>
    </row>
    <row r="86" spans="17:17" x14ac:dyDescent="0.35">
      <c r="Q86" t="str">
        <f>IF((_xlfn.XLOOKUP(L86,BLTOTAL!B:B,BLTOTAL!AD:AD))= 0,"Incompleto",_xlfn.XLOOKUP(L86,BLTOTAL!B:B,BLTOTAL!AD:AD))</f>
        <v>Incompleto</v>
      </c>
    </row>
    <row r="87" spans="17:17" x14ac:dyDescent="0.35">
      <c r="Q87" t="str">
        <f>IF((_xlfn.XLOOKUP(L87,BLTOTAL!B:B,BLTOTAL!AD:AD))= 0,"Incompleto",_xlfn.XLOOKUP(L87,BLTOTAL!B:B,BLTOTAL!AD:AD))</f>
        <v>Incompleto</v>
      </c>
    </row>
    <row r="88" spans="17:17" x14ac:dyDescent="0.35">
      <c r="Q88" t="str">
        <f>IF((_xlfn.XLOOKUP(L88,BLTOTAL!B:B,BLTOTAL!AD:AD))= 0,"Incompleto",_xlfn.XLOOKUP(L88,BLTOTAL!B:B,BLTOTAL!AD:AD))</f>
        <v>Incompleto</v>
      </c>
    </row>
    <row r="89" spans="17:17" x14ac:dyDescent="0.35">
      <c r="Q89" t="str">
        <f>IF((_xlfn.XLOOKUP(L89,BLTOTAL!B:B,BLTOTAL!AD:AD))= 0,"Incompleto",_xlfn.XLOOKUP(L89,BLTOTAL!B:B,BLTOTAL!AD:AD))</f>
        <v>Incompleto</v>
      </c>
    </row>
    <row r="90" spans="17:17" x14ac:dyDescent="0.35">
      <c r="Q90" t="str">
        <f>IF((_xlfn.XLOOKUP(L90,BLTOTAL!B:B,BLTOTAL!AD:AD))= 0,"Incompleto",_xlfn.XLOOKUP(L90,BLTOTAL!B:B,BLTOTAL!AD:AD))</f>
        <v>Incompleto</v>
      </c>
    </row>
    <row r="91" spans="17:17" x14ac:dyDescent="0.35">
      <c r="Q91" t="str">
        <f>IF((_xlfn.XLOOKUP(L91,BLTOTAL!B:B,BLTOTAL!AD:AD))= 0,"Incompleto",_xlfn.XLOOKUP(L91,BLTOTAL!B:B,BLTOTAL!AD:AD))</f>
        <v>Incompleto</v>
      </c>
    </row>
    <row r="92" spans="17:17" x14ac:dyDescent="0.35">
      <c r="Q92" t="str">
        <f>IF((_xlfn.XLOOKUP(L92,BLTOTAL!B:B,BLTOTAL!AD:AD))= 0,"Incompleto",_xlfn.XLOOKUP(L92,BLTOTAL!B:B,BLTOTAL!AD:AD))</f>
        <v>Incompleto</v>
      </c>
    </row>
    <row r="93" spans="17:17" x14ac:dyDescent="0.35">
      <c r="Q93" t="str">
        <f>IF((_xlfn.XLOOKUP(L93,BLTOTAL!B:B,BLTOTAL!AD:AD))= 0,"Incompleto",_xlfn.XLOOKUP(L93,BLTOTAL!B:B,BLTOTAL!AD:AD))</f>
        <v>Incompleto</v>
      </c>
    </row>
    <row r="94" spans="17:17" x14ac:dyDescent="0.35">
      <c r="Q94" t="str">
        <f>IF((_xlfn.XLOOKUP(L94,BLTOTAL!B:B,BLTOTAL!AD:AD))= 0,"Incompleto",_xlfn.XLOOKUP(L94,BLTOTAL!B:B,BLTOTAL!AD:AD))</f>
        <v>Incompleto</v>
      </c>
    </row>
    <row r="95" spans="17:17" x14ac:dyDescent="0.35">
      <c r="Q95" t="str">
        <f>IF((_xlfn.XLOOKUP(L95,BLTOTAL!B:B,BLTOTAL!AD:AD))= 0,"Incompleto",_xlfn.XLOOKUP(L95,BLTOTAL!B:B,BLTOTAL!AD:AD))</f>
        <v>Incompleto</v>
      </c>
    </row>
    <row r="96" spans="17:17" x14ac:dyDescent="0.35">
      <c r="Q96" t="str">
        <f>IF((_xlfn.XLOOKUP(L96,BLTOTAL!B:B,BLTOTAL!AD:AD))= 0,"Incompleto",_xlfn.XLOOKUP(L96,BLTOTAL!B:B,BLTOTAL!AD:AD))</f>
        <v>Incompleto</v>
      </c>
    </row>
    <row r="97" spans="17:17" x14ac:dyDescent="0.35">
      <c r="Q97" t="str">
        <f>IF((_xlfn.XLOOKUP(L97,BLTOTAL!B:B,BLTOTAL!AD:AD))= 0,"Incompleto",_xlfn.XLOOKUP(L97,BLTOTAL!B:B,BLTOTAL!AD:AD))</f>
        <v>Incompleto</v>
      </c>
    </row>
    <row r="98" spans="17:17" x14ac:dyDescent="0.35">
      <c r="Q98" t="str">
        <f>IF((_xlfn.XLOOKUP(L98,BLTOTAL!B:B,BLTOTAL!AD:AD))= 0,"Incompleto",_xlfn.XLOOKUP(L98,BLTOTAL!B:B,BLTOTAL!AD:AD))</f>
        <v>Incompleto</v>
      </c>
    </row>
    <row r="99" spans="17:17" x14ac:dyDescent="0.35">
      <c r="Q99" t="str">
        <f>IF((_xlfn.XLOOKUP(L99,BLTOTAL!B:B,BLTOTAL!AD:AD))= 0,"Incompleto",_xlfn.XLOOKUP(L99,BLTOTAL!B:B,BLTOTAL!AD:AD))</f>
        <v>Incompleto</v>
      </c>
    </row>
    <row r="100" spans="17:17" x14ac:dyDescent="0.35">
      <c r="Q100" t="str">
        <f>IF((_xlfn.XLOOKUP(L100,BLTOTAL!B:B,BLTOTAL!AD:AD))= 0,"Incompleto",_xlfn.XLOOKUP(L100,BLTOTAL!B:B,BLTOTAL!AD:AD))</f>
        <v>Incompleto</v>
      </c>
    </row>
    <row r="101" spans="17:17" x14ac:dyDescent="0.35">
      <c r="Q101" t="str">
        <f>IF((_xlfn.XLOOKUP(L101,BLTOTAL!B:B,BLTOTAL!AD:AD))= 0,"Incompleto",_xlfn.XLOOKUP(L101,BLTOTAL!B:B,BLTOTAL!AD:AD))</f>
        <v>Incompleto</v>
      </c>
    </row>
    <row r="102" spans="17:17" x14ac:dyDescent="0.35">
      <c r="Q102" t="str">
        <f>IF((_xlfn.XLOOKUP(L102,BLTOTAL!B:B,BLTOTAL!AD:AD))= 0,"Incompleto",_xlfn.XLOOKUP(L102,BLTOTAL!B:B,BLTOTAL!AD:AD))</f>
        <v>Incompleto</v>
      </c>
    </row>
    <row r="103" spans="17:17" x14ac:dyDescent="0.35">
      <c r="Q103" t="str">
        <f>IF((_xlfn.XLOOKUP(L103,BLTOTAL!B:B,BLTOTAL!AD:AD))= 0,"Incompleto",_xlfn.XLOOKUP(L103,BLTOTAL!B:B,BLTOTAL!AD:AD))</f>
        <v>Incompleto</v>
      </c>
    </row>
    <row r="104" spans="17:17" x14ac:dyDescent="0.35">
      <c r="Q104" t="str">
        <f>IF((_xlfn.XLOOKUP(L104,BLTOTAL!B:B,BLTOTAL!AD:AD))= 0,"Incompleto",_xlfn.XLOOKUP(L104,BLTOTAL!B:B,BLTOTAL!AD:AD))</f>
        <v>Incompleto</v>
      </c>
    </row>
    <row r="105" spans="17:17" x14ac:dyDescent="0.35">
      <c r="Q105" t="str">
        <f>IF((_xlfn.XLOOKUP(L105,BLTOTAL!B:B,BLTOTAL!AD:AD))= 0,"Incompleto",_xlfn.XLOOKUP(L105,BLTOTAL!B:B,BLTOTAL!AD:AD))</f>
        <v>Incompleto</v>
      </c>
    </row>
    <row r="106" spans="17:17" x14ac:dyDescent="0.35">
      <c r="Q106" t="str">
        <f>IF((_xlfn.XLOOKUP(L106,BLTOTAL!B:B,BLTOTAL!AD:AD))= 0,"Incompleto",_xlfn.XLOOKUP(L106,BLTOTAL!B:B,BLTOTAL!AD:AD))</f>
        <v>Incompleto</v>
      </c>
    </row>
    <row r="107" spans="17:17" x14ac:dyDescent="0.35">
      <c r="Q107" t="str">
        <f>IF((_xlfn.XLOOKUP(L107,BLTOTAL!B:B,BLTOTAL!AD:AD))= 0,"Incompleto",_xlfn.XLOOKUP(L107,BLTOTAL!B:B,BLTOTAL!AD:AD))</f>
        <v>Incompleto</v>
      </c>
    </row>
    <row r="108" spans="17:17" x14ac:dyDescent="0.35">
      <c r="Q108" t="str">
        <f>IF((_xlfn.XLOOKUP(L108,BLTOTAL!B:B,BLTOTAL!AD:AD))= 0,"Incompleto",_xlfn.XLOOKUP(L108,BLTOTAL!B:B,BLTOTAL!AD:AD))</f>
        <v>Incompleto</v>
      </c>
    </row>
    <row r="109" spans="17:17" x14ac:dyDescent="0.35">
      <c r="Q109" t="str">
        <f>IF((_xlfn.XLOOKUP(L109,BLTOTAL!B:B,BLTOTAL!AD:AD))= 0,"Incompleto",_xlfn.XLOOKUP(L109,BLTOTAL!B:B,BLTOTAL!AD:AD))</f>
        <v>Incompleto</v>
      </c>
    </row>
    <row r="110" spans="17:17" x14ac:dyDescent="0.35">
      <c r="Q110" t="str">
        <f>IF((_xlfn.XLOOKUP(L110,BLTOTAL!B:B,BLTOTAL!AD:AD))= 0,"Incompleto",_xlfn.XLOOKUP(L110,BLTOTAL!B:B,BLTOTAL!AD:AD))</f>
        <v>Incompleto</v>
      </c>
    </row>
    <row r="111" spans="17:17" x14ac:dyDescent="0.35">
      <c r="Q111" t="str">
        <f>IF((_xlfn.XLOOKUP(L111,BLTOTAL!B:B,BLTOTAL!AD:AD))= 0,"Incompleto",_xlfn.XLOOKUP(L111,BLTOTAL!B:B,BLTOTAL!AD:AD))</f>
        <v>Incompleto</v>
      </c>
    </row>
    <row r="112" spans="17:17" x14ac:dyDescent="0.35">
      <c r="Q112" t="str">
        <f>IF((_xlfn.XLOOKUP(L112,BLTOTAL!B:B,BLTOTAL!AD:AD))= 0,"Incompleto",_xlfn.XLOOKUP(L112,BLTOTAL!B:B,BLTOTAL!AD:AD))</f>
        <v>Incompleto</v>
      </c>
    </row>
    <row r="113" spans="17:17" x14ac:dyDescent="0.35">
      <c r="Q113" t="str">
        <f>IF((_xlfn.XLOOKUP(L113,BLTOTAL!B:B,BLTOTAL!AD:AD))= 0,"Incompleto",_xlfn.XLOOKUP(L113,BLTOTAL!B:B,BLTOTAL!AD:AD))</f>
        <v>Incompleto</v>
      </c>
    </row>
    <row r="114" spans="17:17" x14ac:dyDescent="0.35">
      <c r="Q114" t="str">
        <f>IF((_xlfn.XLOOKUP(L114,BLTOTAL!B:B,BLTOTAL!AD:AD))= 0,"Incompleto",_xlfn.XLOOKUP(L114,BLTOTAL!B:B,BLTOTAL!AD:AD))</f>
        <v>Incompleto</v>
      </c>
    </row>
    <row r="115" spans="17:17" x14ac:dyDescent="0.35">
      <c r="Q115" t="str">
        <f>IF((_xlfn.XLOOKUP(L115,BLTOTAL!B:B,BLTOTAL!AD:AD))= 0,"Incompleto",_xlfn.XLOOKUP(L115,BLTOTAL!B:B,BLTOTAL!AD:AD))</f>
        <v>Incompleto</v>
      </c>
    </row>
    <row r="116" spans="17:17" x14ac:dyDescent="0.35">
      <c r="Q116" t="str">
        <f>IF((_xlfn.XLOOKUP(L116,BLTOTAL!B:B,BLTOTAL!AD:AD))= 0,"Incompleto",_xlfn.XLOOKUP(L116,BLTOTAL!B:B,BLTOTAL!AD:AD))</f>
        <v>Incompleto</v>
      </c>
    </row>
    <row r="117" spans="17:17" x14ac:dyDescent="0.35">
      <c r="Q117" t="str">
        <f>IF((_xlfn.XLOOKUP(L117,BLTOTAL!B:B,BLTOTAL!AD:AD))= 0,"Incompleto",_xlfn.XLOOKUP(L117,BLTOTAL!B:B,BLTOTAL!AD:AD))</f>
        <v>Incompleto</v>
      </c>
    </row>
    <row r="118" spans="17:17" x14ac:dyDescent="0.35">
      <c r="Q118" t="str">
        <f>IF((_xlfn.XLOOKUP(L118,BLTOTAL!B:B,BLTOTAL!AD:AD))= 0,"Incompleto",_xlfn.XLOOKUP(L118,BLTOTAL!B:B,BLTOTAL!AD:AD))</f>
        <v>Incompleto</v>
      </c>
    </row>
    <row r="119" spans="17:17" x14ac:dyDescent="0.35">
      <c r="Q119" t="str">
        <f>IF((_xlfn.XLOOKUP(L119,BLTOTAL!B:B,BLTOTAL!AD:AD))= 0,"Incompleto",_xlfn.XLOOKUP(L119,BLTOTAL!B:B,BLTOTAL!AD:AD))</f>
        <v>Incompleto</v>
      </c>
    </row>
    <row r="120" spans="17:17" x14ac:dyDescent="0.35">
      <c r="Q120" t="str">
        <f>IF((_xlfn.XLOOKUP(L120,BLTOTAL!B:B,BLTOTAL!AD:AD))= 0,"Incompleto",_xlfn.XLOOKUP(L120,BLTOTAL!B:B,BLTOTAL!AD:AD))</f>
        <v>Incompleto</v>
      </c>
    </row>
    <row r="121" spans="17:17" x14ac:dyDescent="0.35">
      <c r="Q121" t="str">
        <f>IF((_xlfn.XLOOKUP(L121,BLTOTAL!B:B,BLTOTAL!AD:AD))= 0,"Incompleto",_xlfn.XLOOKUP(L121,BLTOTAL!B:B,BLTOTAL!AD:AD))</f>
        <v>Incompleto</v>
      </c>
    </row>
    <row r="122" spans="17:17" x14ac:dyDescent="0.35">
      <c r="Q122" t="str">
        <f>IF((_xlfn.XLOOKUP(L122,BLTOTAL!B:B,BLTOTAL!AD:AD))= 0,"Incompleto",_xlfn.XLOOKUP(L122,BLTOTAL!B:B,BLTOTAL!AD:AD))</f>
        <v>Incompleto</v>
      </c>
    </row>
    <row r="123" spans="17:17" x14ac:dyDescent="0.35">
      <c r="Q123" t="str">
        <f>IF((_xlfn.XLOOKUP(L123,BLTOTAL!B:B,BLTOTAL!AD:AD))= 0,"Incompleto",_xlfn.XLOOKUP(L123,BLTOTAL!B:B,BLTOTAL!AD:AD))</f>
        <v>Incompleto</v>
      </c>
    </row>
    <row r="124" spans="17:17" x14ac:dyDescent="0.35">
      <c r="Q124" t="str">
        <f>IF((_xlfn.XLOOKUP(L124,BLTOTAL!B:B,BLTOTAL!AD:AD))= 0,"Incompleto",_xlfn.XLOOKUP(L124,BLTOTAL!B:B,BLTOTAL!AD:AD))</f>
        <v>Incompleto</v>
      </c>
    </row>
    <row r="125" spans="17:17" x14ac:dyDescent="0.35">
      <c r="Q125" t="str">
        <f>IF((_xlfn.XLOOKUP(L125,BLTOTAL!B:B,BLTOTAL!AD:AD))= 0,"Incompleto",_xlfn.XLOOKUP(L125,BLTOTAL!B:B,BLTOTAL!AD:AD))</f>
        <v>Incompleto</v>
      </c>
    </row>
    <row r="126" spans="17:17" x14ac:dyDescent="0.35">
      <c r="Q126" t="str">
        <f>IF((_xlfn.XLOOKUP(L126,BLTOTAL!B:B,BLTOTAL!AD:AD))= 0,"Incompleto",_xlfn.XLOOKUP(L126,BLTOTAL!B:B,BLTOTAL!AD:AD))</f>
        <v>Incompleto</v>
      </c>
    </row>
    <row r="127" spans="17:17" x14ac:dyDescent="0.35">
      <c r="Q127" t="str">
        <f>IF((_xlfn.XLOOKUP(L127,BLTOTAL!B:B,BLTOTAL!AD:AD))= 0,"Incompleto",_xlfn.XLOOKUP(L127,BLTOTAL!B:B,BLTOTAL!AD:AD))</f>
        <v>Incompleto</v>
      </c>
    </row>
    <row r="128" spans="17:17" x14ac:dyDescent="0.35">
      <c r="Q128" t="str">
        <f>IF((_xlfn.XLOOKUP(L128,BLTOTAL!B:B,BLTOTAL!AD:AD))= 0,"Incompleto",_xlfn.XLOOKUP(L128,BLTOTAL!B:B,BLTOTAL!AD:AD))</f>
        <v>Incompleto</v>
      </c>
    </row>
    <row r="129" spans="17:17" x14ac:dyDescent="0.35">
      <c r="Q129" t="str">
        <f>IF((_xlfn.XLOOKUP(L129,BLTOTAL!B:B,BLTOTAL!AD:AD))= 0,"Incompleto",_xlfn.XLOOKUP(L129,BLTOTAL!B:B,BLTOTAL!AD:AD))</f>
        <v>Incompleto</v>
      </c>
    </row>
    <row r="130" spans="17:17" x14ac:dyDescent="0.35">
      <c r="Q130" t="str">
        <f>IF((_xlfn.XLOOKUP(L130,BLTOTAL!B:B,BLTOTAL!AD:AD))= 0,"Incompleto",_xlfn.XLOOKUP(L130,BLTOTAL!B:B,BLTOTAL!AD:AD))</f>
        <v>Incompleto</v>
      </c>
    </row>
    <row r="131" spans="17:17" x14ac:dyDescent="0.35">
      <c r="Q131" t="str">
        <f>IF((_xlfn.XLOOKUP(L131,BLTOTAL!B:B,BLTOTAL!AD:AD))= 0,"Incompleto",_xlfn.XLOOKUP(L131,BLTOTAL!B:B,BLTOTAL!AD:AD))</f>
        <v>Incompleto</v>
      </c>
    </row>
    <row r="132" spans="17:17" x14ac:dyDescent="0.35">
      <c r="Q132" t="str">
        <f>IF((_xlfn.XLOOKUP(L132,BLTOTAL!B:B,BLTOTAL!AD:AD))= 0,"Incompleto",_xlfn.XLOOKUP(L132,BLTOTAL!B:B,BLTOTAL!AD:AD))</f>
        <v>Incompleto</v>
      </c>
    </row>
    <row r="133" spans="17:17" x14ac:dyDescent="0.35">
      <c r="Q133" t="str">
        <f>IF((_xlfn.XLOOKUP(L133,BLTOTAL!B:B,BLTOTAL!AD:AD))= 0,"Incompleto",_xlfn.XLOOKUP(L133,BLTOTAL!B:B,BLTOTAL!AD:AD))</f>
        <v>Incompleto</v>
      </c>
    </row>
    <row r="134" spans="17:17" x14ac:dyDescent="0.35">
      <c r="Q134" t="str">
        <f>IF((_xlfn.XLOOKUP(L134,BLTOTAL!B:B,BLTOTAL!AD:AD))= 0,"Incompleto",_xlfn.XLOOKUP(L134,BLTOTAL!B:B,BLTOTAL!AD:AD))</f>
        <v>Incompleto</v>
      </c>
    </row>
    <row r="135" spans="17:17" x14ac:dyDescent="0.35">
      <c r="Q135" t="str">
        <f>IF((_xlfn.XLOOKUP(L135,BLTOTAL!B:B,BLTOTAL!AD:AD))= 0,"Incompleto",_xlfn.XLOOKUP(L135,BLTOTAL!B:B,BLTOTAL!AD:AD))</f>
        <v>Incompleto</v>
      </c>
    </row>
    <row r="136" spans="17:17" x14ac:dyDescent="0.35">
      <c r="Q136" t="str">
        <f>IF((_xlfn.XLOOKUP(L136,BLTOTAL!B:B,BLTOTAL!AD:AD))= 0,"Incompleto",_xlfn.XLOOKUP(L136,BLTOTAL!B:B,BLTOTAL!AD:AD))</f>
        <v>Incompleto</v>
      </c>
    </row>
    <row r="137" spans="17:17" x14ac:dyDescent="0.35">
      <c r="Q137" t="str">
        <f>IF((_xlfn.XLOOKUP(L137,BLTOTAL!B:B,BLTOTAL!AD:AD))= 0,"Incompleto",_xlfn.XLOOKUP(L137,BLTOTAL!B:B,BLTOTAL!AD:AD))</f>
        <v>Incompleto</v>
      </c>
    </row>
    <row r="138" spans="17:17" x14ac:dyDescent="0.35">
      <c r="Q138" t="str">
        <f>IF((_xlfn.XLOOKUP(L138,BLTOTAL!B:B,BLTOTAL!AD:AD))= 0,"Incompleto",_xlfn.XLOOKUP(L138,BLTOTAL!B:B,BLTOTAL!AD:AD))</f>
        <v>Incompleto</v>
      </c>
    </row>
    <row r="139" spans="17:17" x14ac:dyDescent="0.35">
      <c r="Q139" t="str">
        <f>IF((_xlfn.XLOOKUP(L139,BLTOTAL!B:B,BLTOTAL!AD:AD))= 0,"Incompleto",_xlfn.XLOOKUP(L139,BLTOTAL!B:B,BLTOTAL!AD:AD))</f>
        <v>Incompleto</v>
      </c>
    </row>
    <row r="140" spans="17:17" x14ac:dyDescent="0.35">
      <c r="Q140" t="str">
        <f>IF((_xlfn.XLOOKUP(L140,BLTOTAL!B:B,BLTOTAL!AD:AD))= 0,"Incompleto",_xlfn.XLOOKUP(L140,BLTOTAL!B:B,BLTOTAL!AD:AD))</f>
        <v>Incompleto</v>
      </c>
    </row>
    <row r="141" spans="17:17" x14ac:dyDescent="0.35">
      <c r="Q141" t="str">
        <f>IF((_xlfn.XLOOKUP(L141,BLTOTAL!B:B,BLTOTAL!AD:AD))= 0,"Incompleto",_xlfn.XLOOKUP(L141,BLTOTAL!B:B,BLTOTAL!AD:AD))</f>
        <v>Incompleto</v>
      </c>
    </row>
    <row r="142" spans="17:17" x14ac:dyDescent="0.35">
      <c r="Q142" t="str">
        <f>IF((_xlfn.XLOOKUP(L142,BLTOTAL!B:B,BLTOTAL!AD:AD))= 0,"Incompleto",_xlfn.XLOOKUP(L142,BLTOTAL!B:B,BLTOTAL!AD:AD))</f>
        <v>Incompleto</v>
      </c>
    </row>
    <row r="143" spans="17:17" x14ac:dyDescent="0.35">
      <c r="Q143" t="str">
        <f>IF((_xlfn.XLOOKUP(L143,BLTOTAL!B:B,BLTOTAL!AD:AD))= 0,"Incompleto",_xlfn.XLOOKUP(L143,BLTOTAL!B:B,BLTOTAL!AD:AD))</f>
        <v>Incompleto</v>
      </c>
    </row>
    <row r="144" spans="17:17" x14ac:dyDescent="0.35">
      <c r="Q144" t="str">
        <f>IF((_xlfn.XLOOKUP(L144,BLTOTAL!B:B,BLTOTAL!AD:AD))= 0,"Incompleto",_xlfn.XLOOKUP(L144,BLTOTAL!B:B,BLTOTAL!AD:AD))</f>
        <v>Incompleto</v>
      </c>
    </row>
    <row r="145" spans="17:17" x14ac:dyDescent="0.35">
      <c r="Q145" t="str">
        <f>IF((_xlfn.XLOOKUP(L145,BLTOTAL!B:B,BLTOTAL!AD:AD))= 0,"Incompleto",_xlfn.XLOOKUP(L145,BLTOTAL!B:B,BLTOTAL!AD:AD))</f>
        <v>Incompleto</v>
      </c>
    </row>
    <row r="146" spans="17:17" x14ac:dyDescent="0.35">
      <c r="Q146" t="str">
        <f>IF((_xlfn.XLOOKUP(L146,BLTOTAL!B:B,BLTOTAL!AD:AD))= 0,"Incompleto",_xlfn.XLOOKUP(L146,BLTOTAL!B:B,BLTOTAL!AD:AD))</f>
        <v>Incompleto</v>
      </c>
    </row>
    <row r="147" spans="17:17" x14ac:dyDescent="0.35">
      <c r="Q147" t="str">
        <f>IF((_xlfn.XLOOKUP(L147,BLTOTAL!B:B,BLTOTAL!AD:AD))= 0,"Incompleto",_xlfn.XLOOKUP(L147,BLTOTAL!B:B,BLTOTAL!AD:AD))</f>
        <v>Incompleto</v>
      </c>
    </row>
    <row r="148" spans="17:17" x14ac:dyDescent="0.35">
      <c r="Q148" t="str">
        <f>IF((_xlfn.XLOOKUP(L148,BLTOTAL!B:B,BLTOTAL!AD:AD))= 0,"Incompleto",_xlfn.XLOOKUP(L148,BLTOTAL!B:B,BLTOTAL!AD:AD))</f>
        <v>Incompleto</v>
      </c>
    </row>
    <row r="149" spans="17:17" x14ac:dyDescent="0.35">
      <c r="Q149" t="str">
        <f>IF((_xlfn.XLOOKUP(L149,BLTOTAL!B:B,BLTOTAL!AD:AD))= 0,"Incompleto",_xlfn.XLOOKUP(L149,BLTOTAL!B:B,BLTOTAL!AD:AD))</f>
        <v>Incompleto</v>
      </c>
    </row>
    <row r="150" spans="17:17" x14ac:dyDescent="0.35">
      <c r="Q150" t="str">
        <f>IF((_xlfn.XLOOKUP(L150,BLTOTAL!B:B,BLTOTAL!AD:AD))= 0,"Incompleto",_xlfn.XLOOKUP(L150,BLTOTAL!B:B,BLTOTAL!AD:AD))</f>
        <v>Incompleto</v>
      </c>
    </row>
    <row r="151" spans="17:17" x14ac:dyDescent="0.35">
      <c r="Q151" t="str">
        <f>IF((_xlfn.XLOOKUP(L151,BLTOTAL!B:B,BLTOTAL!AD:AD))= 0,"Incompleto",_xlfn.XLOOKUP(L151,BLTOTAL!B:B,BLTOTAL!AD:AD))</f>
        <v>Incompleto</v>
      </c>
    </row>
    <row r="152" spans="17:17" x14ac:dyDescent="0.35">
      <c r="Q152" t="str">
        <f>IF((_xlfn.XLOOKUP(L152,BLTOTAL!B:B,BLTOTAL!AD:AD))= 0,"Incompleto",_xlfn.XLOOKUP(L152,BLTOTAL!B:B,BLTOTAL!AD:AD))</f>
        <v>Incompleto</v>
      </c>
    </row>
    <row r="153" spans="17:17" x14ac:dyDescent="0.35">
      <c r="Q153" t="str">
        <f>IF((_xlfn.XLOOKUP(L153,BLTOTAL!B:B,BLTOTAL!AD:AD))= 0,"Incompleto",_xlfn.XLOOKUP(L153,BLTOTAL!B:B,BLTOTAL!AD:AD))</f>
        <v>Incompleto</v>
      </c>
    </row>
    <row r="154" spans="17:17" x14ac:dyDescent="0.35">
      <c r="Q154" t="str">
        <f>IF((_xlfn.XLOOKUP(L154,BLTOTAL!B:B,BLTOTAL!AD:AD))= 0,"Incompleto",_xlfn.XLOOKUP(L154,BLTOTAL!B:B,BLTOTAL!AD:AD))</f>
        <v>Incompleto</v>
      </c>
    </row>
    <row r="155" spans="17:17" x14ac:dyDescent="0.35">
      <c r="Q155" t="str">
        <f>IF((_xlfn.XLOOKUP(L155,BLTOTAL!B:B,BLTOTAL!AD:AD))= 0,"Incompleto",_xlfn.XLOOKUP(L155,BLTOTAL!B:B,BLTOTAL!AD:AD))</f>
        <v>Incompleto</v>
      </c>
    </row>
    <row r="156" spans="17:17" x14ac:dyDescent="0.35">
      <c r="Q156" t="str">
        <f>IF((_xlfn.XLOOKUP(L156,BLTOTAL!B:B,BLTOTAL!AD:AD))= 0,"Incompleto",_xlfn.XLOOKUP(L156,BLTOTAL!B:B,BLTOTAL!AD:AD))</f>
        <v>Incompleto</v>
      </c>
    </row>
    <row r="157" spans="17:17" x14ac:dyDescent="0.35">
      <c r="Q157" t="str">
        <f>IF((_xlfn.XLOOKUP(L157,BLTOTAL!B:B,BLTOTAL!AD:AD))= 0,"Incompleto",_xlfn.XLOOKUP(L157,BLTOTAL!B:B,BLTOTAL!AD:AD))</f>
        <v>Incompleto</v>
      </c>
    </row>
    <row r="158" spans="17:17" x14ac:dyDescent="0.35">
      <c r="Q158" t="str">
        <f>IF((_xlfn.XLOOKUP(L158,BLTOTAL!B:B,BLTOTAL!AD:AD))= 0,"Incompleto",_xlfn.XLOOKUP(L158,BLTOTAL!B:B,BLTOTAL!AD:AD))</f>
        <v>Incompleto</v>
      </c>
    </row>
    <row r="159" spans="17:17" x14ac:dyDescent="0.35">
      <c r="Q159" t="str">
        <f>IF((_xlfn.XLOOKUP(L159,BLTOTAL!B:B,BLTOTAL!AD:AD))= 0,"Incompleto",_xlfn.XLOOKUP(L159,BLTOTAL!B:B,BLTOTAL!AD:AD))</f>
        <v>Incompleto</v>
      </c>
    </row>
    <row r="160" spans="17:17" x14ac:dyDescent="0.35">
      <c r="Q160" t="str">
        <f>IF((_xlfn.XLOOKUP(L160,BLTOTAL!B:B,BLTOTAL!AD:AD))= 0,"Incompleto",_xlfn.XLOOKUP(L160,BLTOTAL!B:B,BLTOTAL!AD:AD))</f>
        <v>Incompleto</v>
      </c>
    </row>
    <row r="161" spans="17:17" x14ac:dyDescent="0.35">
      <c r="Q161" t="str">
        <f>IF((_xlfn.XLOOKUP(L161,BLTOTAL!B:B,BLTOTAL!AD:AD))= 0,"Incompleto",_xlfn.XLOOKUP(L161,BLTOTAL!B:B,BLTOTAL!AD:AD))</f>
        <v>Incompleto</v>
      </c>
    </row>
    <row r="162" spans="17:17" x14ac:dyDescent="0.35">
      <c r="Q162" t="str">
        <f>IF((_xlfn.XLOOKUP(L162,BLTOTAL!B:B,BLTOTAL!AD:AD))= 0,"Incompleto",_xlfn.XLOOKUP(L162,BLTOTAL!B:B,BLTOTAL!AD:AD))</f>
        <v>Incompleto</v>
      </c>
    </row>
    <row r="163" spans="17:17" x14ac:dyDescent="0.35">
      <c r="Q163" t="str">
        <f>IF((_xlfn.XLOOKUP(L163,BLTOTAL!B:B,BLTOTAL!AD:AD))= 0,"Incompleto",_xlfn.XLOOKUP(L163,BLTOTAL!B:B,BLTOTAL!AD:AD))</f>
        <v>Incompleto</v>
      </c>
    </row>
    <row r="164" spans="17:17" x14ac:dyDescent="0.35">
      <c r="Q164" t="str">
        <f>IF((_xlfn.XLOOKUP(L164,BLTOTAL!B:B,BLTOTAL!AD:AD))= 0,"Incompleto",_xlfn.XLOOKUP(L164,BLTOTAL!B:B,BLTOTAL!AD:AD))</f>
        <v>Incompleto</v>
      </c>
    </row>
    <row r="165" spans="17:17" x14ac:dyDescent="0.35">
      <c r="Q165" t="str">
        <f>IF((_xlfn.XLOOKUP(L165,BLTOTAL!B:B,BLTOTAL!AD:AD))= 0,"Incompleto",_xlfn.XLOOKUP(L165,BLTOTAL!B:B,BLTOTAL!AD:AD))</f>
        <v>Incompleto</v>
      </c>
    </row>
    <row r="166" spans="17:17" x14ac:dyDescent="0.35">
      <c r="Q166" t="str">
        <f>IF((_xlfn.XLOOKUP(L166,BLTOTAL!B:B,BLTOTAL!AD:AD))= 0,"Incompleto",_xlfn.XLOOKUP(L166,BLTOTAL!B:B,BLTOTAL!AD:AD))</f>
        <v>Incompleto</v>
      </c>
    </row>
    <row r="167" spans="17:17" x14ac:dyDescent="0.35">
      <c r="Q167" t="str">
        <f>IF((_xlfn.XLOOKUP(L167,BLTOTAL!B:B,BLTOTAL!AD:AD))= 0,"Incompleto",_xlfn.XLOOKUP(L167,BLTOTAL!B:B,BLTOTAL!AD:AD))</f>
        <v>Incompleto</v>
      </c>
    </row>
    <row r="168" spans="17:17" x14ac:dyDescent="0.35">
      <c r="Q168" t="str">
        <f>IF((_xlfn.XLOOKUP(L168,BLTOTAL!B:B,BLTOTAL!AD:AD))= 0,"Incompleto",_xlfn.XLOOKUP(L168,BLTOTAL!B:B,BLTOTAL!AD:AD))</f>
        <v>Incompleto</v>
      </c>
    </row>
    <row r="169" spans="17:17" x14ac:dyDescent="0.35">
      <c r="Q169" t="str">
        <f>IF((_xlfn.XLOOKUP(L169,BLTOTAL!B:B,BLTOTAL!AD:AD))= 0,"Incompleto",_xlfn.XLOOKUP(L169,BLTOTAL!B:B,BLTOTAL!AD:AD))</f>
        <v>Incompleto</v>
      </c>
    </row>
    <row r="170" spans="17:17" x14ac:dyDescent="0.35">
      <c r="Q170" t="str">
        <f>IF((_xlfn.XLOOKUP(L170,BLTOTAL!B:B,BLTOTAL!AD:AD))= 0,"Incompleto",_xlfn.XLOOKUP(L170,BLTOTAL!B:B,BLTOTAL!AD:AD))</f>
        <v>Incompleto</v>
      </c>
    </row>
    <row r="171" spans="17:17" x14ac:dyDescent="0.35">
      <c r="Q171" t="str">
        <f>IF((_xlfn.XLOOKUP(L171,BLTOTAL!B:B,BLTOTAL!AD:AD))= 0,"Incompleto",_xlfn.XLOOKUP(L171,BLTOTAL!B:B,BLTOTAL!AD:AD))</f>
        <v>Incompleto</v>
      </c>
    </row>
    <row r="172" spans="17:17" x14ac:dyDescent="0.35">
      <c r="Q172" t="str">
        <f>IF((_xlfn.XLOOKUP(L172,BLTOTAL!B:B,BLTOTAL!AD:AD))= 0,"Incompleto",_xlfn.XLOOKUP(L172,BLTOTAL!B:B,BLTOTAL!AD:AD))</f>
        <v>Incompleto</v>
      </c>
    </row>
    <row r="173" spans="17:17" x14ac:dyDescent="0.35">
      <c r="Q173" t="str">
        <f>IF((_xlfn.XLOOKUP(L173,BLTOTAL!B:B,BLTOTAL!AD:AD))= 0,"Incompleto",_xlfn.XLOOKUP(L173,BLTOTAL!B:B,BLTOTAL!AD:AD))</f>
        <v>Incompleto</v>
      </c>
    </row>
    <row r="174" spans="17:17" x14ac:dyDescent="0.35">
      <c r="Q174" t="str">
        <f>IF((_xlfn.XLOOKUP(L174,BLTOTAL!B:B,BLTOTAL!AD:AD))= 0,"Incompleto",_xlfn.XLOOKUP(L174,BLTOTAL!B:B,BLTOTAL!AD:AD))</f>
        <v>Incompleto</v>
      </c>
    </row>
    <row r="175" spans="17:17" x14ac:dyDescent="0.35">
      <c r="Q175" t="str">
        <f>IF((_xlfn.XLOOKUP(L175,BLTOTAL!B:B,BLTOTAL!AD:AD))= 0,"Incompleto",_xlfn.XLOOKUP(L175,BLTOTAL!B:B,BLTOTAL!AD:AD))</f>
        <v>Incompleto</v>
      </c>
    </row>
    <row r="176" spans="17:17" x14ac:dyDescent="0.35">
      <c r="Q176" t="str">
        <f>IF((_xlfn.XLOOKUP(L176,BLTOTAL!B:B,BLTOTAL!AD:AD))= 0,"Incompleto",_xlfn.XLOOKUP(L176,BLTOTAL!B:B,BLTOTAL!AD:AD))</f>
        <v>Incompleto</v>
      </c>
    </row>
    <row r="177" spans="17:17" x14ac:dyDescent="0.35">
      <c r="Q177" t="str">
        <f>IF((_xlfn.XLOOKUP(L177,BLTOTAL!B:B,BLTOTAL!AD:AD))= 0,"Incompleto",_xlfn.XLOOKUP(L177,BLTOTAL!B:B,BLTOTAL!AD:AD))</f>
        <v>Incompleto</v>
      </c>
    </row>
    <row r="178" spans="17:17" x14ac:dyDescent="0.35">
      <c r="Q178" t="str">
        <f>IF((_xlfn.XLOOKUP(L178,BLTOTAL!B:B,BLTOTAL!AD:AD))= 0,"Incompleto",_xlfn.XLOOKUP(L178,BLTOTAL!B:B,BLTOTAL!AD:AD))</f>
        <v>Incompleto</v>
      </c>
    </row>
    <row r="179" spans="17:17" x14ac:dyDescent="0.35">
      <c r="Q179" t="str">
        <f>IF((_xlfn.XLOOKUP(L179,BLTOTAL!B:B,BLTOTAL!AD:AD))= 0,"Incompleto",_xlfn.XLOOKUP(L179,BLTOTAL!B:B,BLTOTAL!AD:AD))</f>
        <v>Incompleto</v>
      </c>
    </row>
    <row r="180" spans="17:17" x14ac:dyDescent="0.35">
      <c r="Q180" t="str">
        <f>IF((_xlfn.XLOOKUP(L180,BLTOTAL!B:B,BLTOTAL!AD:AD))= 0,"Incompleto",_xlfn.XLOOKUP(L180,BLTOTAL!B:B,BLTOTAL!AD:AD))</f>
        <v>Incompleto</v>
      </c>
    </row>
    <row r="181" spans="17:17" x14ac:dyDescent="0.35">
      <c r="Q181" t="str">
        <f>IF((_xlfn.XLOOKUP(L181,BLTOTAL!B:B,BLTOTAL!AD:AD))= 0,"Incompleto",_xlfn.XLOOKUP(L181,BLTOTAL!B:B,BLTOTAL!AD:AD))</f>
        <v>Incompleto</v>
      </c>
    </row>
    <row r="182" spans="17:17" x14ac:dyDescent="0.35">
      <c r="Q182" t="str">
        <f>IF((_xlfn.XLOOKUP(L182,BLTOTAL!B:B,BLTOTAL!AD:AD))= 0,"Incompleto",_xlfn.XLOOKUP(L182,BLTOTAL!B:B,BLTOTAL!AD:AD))</f>
        <v>Incompleto</v>
      </c>
    </row>
    <row r="183" spans="17:17" x14ac:dyDescent="0.35">
      <c r="Q183" t="str">
        <f>IF((_xlfn.XLOOKUP(L183,BLTOTAL!B:B,BLTOTAL!AD:AD))= 0,"Incompleto",_xlfn.XLOOKUP(L183,BLTOTAL!B:B,BLTOTAL!AD:AD))</f>
        <v>Incompleto</v>
      </c>
    </row>
    <row r="184" spans="17:17" x14ac:dyDescent="0.35">
      <c r="Q184" t="str">
        <f>IF((_xlfn.XLOOKUP(L184,BLTOTAL!B:B,BLTOTAL!AD:AD))= 0,"Incompleto",_xlfn.XLOOKUP(L184,BLTOTAL!B:B,BLTOTAL!AD:AD))</f>
        <v>Incompleto</v>
      </c>
    </row>
    <row r="185" spans="17:17" x14ac:dyDescent="0.35">
      <c r="Q185" t="str">
        <f>IF((_xlfn.XLOOKUP(L185,BLTOTAL!B:B,BLTOTAL!AD:AD))= 0,"Incompleto",_xlfn.XLOOKUP(L185,BLTOTAL!B:B,BLTOTAL!AD:AD))</f>
        <v>Incompleto</v>
      </c>
    </row>
    <row r="186" spans="17:17" x14ac:dyDescent="0.35">
      <c r="Q186" t="str">
        <f>IF((_xlfn.XLOOKUP(L186,BLTOTAL!B:B,BLTOTAL!AD:AD))= 0,"Incompleto",_xlfn.XLOOKUP(L186,BLTOTAL!B:B,BLTOTAL!AD:AD))</f>
        <v>Incompleto</v>
      </c>
    </row>
    <row r="187" spans="17:17" x14ac:dyDescent="0.35">
      <c r="Q187" t="str">
        <f>IF((_xlfn.XLOOKUP(L187,BLTOTAL!B:B,BLTOTAL!AD:AD))= 0,"Incompleto",_xlfn.XLOOKUP(L187,BLTOTAL!B:B,BLTOTAL!AD:AD))</f>
        <v>Incompleto</v>
      </c>
    </row>
    <row r="188" spans="17:17" x14ac:dyDescent="0.35">
      <c r="Q188" t="str">
        <f>IF((_xlfn.XLOOKUP(L188,BLTOTAL!B:B,BLTOTAL!AD:AD))= 0,"Incompleto",_xlfn.XLOOKUP(L188,BLTOTAL!B:B,BLTOTAL!AD:AD))</f>
        <v>Incompleto</v>
      </c>
    </row>
    <row r="189" spans="17:17" x14ac:dyDescent="0.35">
      <c r="Q189" t="str">
        <f>IF((_xlfn.XLOOKUP(L189,BLTOTAL!B:B,BLTOTAL!AD:AD))= 0,"Incompleto",_xlfn.XLOOKUP(L189,BLTOTAL!B:B,BLTOTAL!AD:AD))</f>
        <v>Incompleto</v>
      </c>
    </row>
    <row r="190" spans="17:17" x14ac:dyDescent="0.35">
      <c r="Q190" t="str">
        <f>IF((_xlfn.XLOOKUP(L190,BLTOTAL!B:B,BLTOTAL!AD:AD))= 0,"Incompleto",_xlfn.XLOOKUP(L190,BLTOTAL!B:B,BLTOTAL!AD:AD))</f>
        <v>Incompleto</v>
      </c>
    </row>
    <row r="191" spans="17:17" x14ac:dyDescent="0.35">
      <c r="Q191" t="str">
        <f>IF((_xlfn.XLOOKUP(L191,BLTOTAL!B:B,BLTOTAL!AD:AD))= 0,"Incompleto",_xlfn.XLOOKUP(L191,BLTOTAL!B:B,BLTOTAL!AD:AD))</f>
        <v>Incompleto</v>
      </c>
    </row>
    <row r="192" spans="17:17" x14ac:dyDescent="0.35">
      <c r="Q192" t="str">
        <f>IF((_xlfn.XLOOKUP(L192,BLTOTAL!B:B,BLTOTAL!AD:AD))= 0,"Incompleto",_xlfn.XLOOKUP(L192,BLTOTAL!B:B,BLTOTAL!AD:AD))</f>
        <v>Incompleto</v>
      </c>
    </row>
    <row r="193" spans="17:17" x14ac:dyDescent="0.35">
      <c r="Q193" t="str">
        <f>IF((_xlfn.XLOOKUP(L193,BLTOTAL!B:B,BLTOTAL!AD:AD))= 0,"Incompleto",_xlfn.XLOOKUP(L193,BLTOTAL!B:B,BLTOTAL!AD:AD))</f>
        <v>Incompleto</v>
      </c>
    </row>
    <row r="194" spans="17:17" x14ac:dyDescent="0.35">
      <c r="Q194" t="str">
        <f>IF((_xlfn.XLOOKUP(L194,BLTOTAL!B:B,BLTOTAL!AD:AD))= 0,"Incompleto",_xlfn.XLOOKUP(L194,BLTOTAL!B:B,BLTOTAL!AD:AD))</f>
        <v>Incompleto</v>
      </c>
    </row>
    <row r="195" spans="17:17" x14ac:dyDescent="0.35">
      <c r="Q195" t="str">
        <f>IF((_xlfn.XLOOKUP(L195,BLTOTAL!B:B,BLTOTAL!AD:AD))= 0,"Incompleto",_xlfn.XLOOKUP(L195,BLTOTAL!B:B,BLTOTAL!AD:AD))</f>
        <v>Incompleto</v>
      </c>
    </row>
    <row r="196" spans="17:17" x14ac:dyDescent="0.35">
      <c r="Q196" t="str">
        <f>IF((_xlfn.XLOOKUP(L196,BLTOTAL!B:B,BLTOTAL!AD:AD))= 0,"Incompleto",_xlfn.XLOOKUP(L196,BLTOTAL!B:B,BLTOTAL!AD:AD))</f>
        <v>Incompleto</v>
      </c>
    </row>
    <row r="197" spans="17:17" x14ac:dyDescent="0.35">
      <c r="Q197" t="str">
        <f>IF((_xlfn.XLOOKUP(L197,BLTOTAL!B:B,BLTOTAL!AD:AD))= 0,"Incompleto",_xlfn.XLOOKUP(L197,BLTOTAL!B:B,BLTOTAL!AD:AD))</f>
        <v>Incompleto</v>
      </c>
    </row>
    <row r="198" spans="17:17" x14ac:dyDescent="0.35">
      <c r="Q198" t="str">
        <f>IF((_xlfn.XLOOKUP(L198,BLTOTAL!B:B,BLTOTAL!AD:AD))= 0,"Incompleto",_xlfn.XLOOKUP(L198,BLTOTAL!B:B,BLTOTAL!AD:AD))</f>
        <v>Incompleto</v>
      </c>
    </row>
    <row r="199" spans="17:17" x14ac:dyDescent="0.35">
      <c r="Q199" t="str">
        <f>IF((_xlfn.XLOOKUP(L199,BLTOTAL!B:B,BLTOTAL!AD:AD))= 0,"Incompleto",_xlfn.XLOOKUP(L199,BLTOTAL!B:B,BLTOTAL!AD:AD))</f>
        <v>Incompleto</v>
      </c>
    </row>
    <row r="200" spans="17:17" x14ac:dyDescent="0.35">
      <c r="Q200" t="str">
        <f>IF((_xlfn.XLOOKUP(L200,BLTOTAL!B:B,BLTOTAL!AD:AD))= 0,"Incompleto",_xlfn.XLOOKUP(L200,BLTOTAL!B:B,BLTOTAL!AD:AD))</f>
        <v>Incompleto</v>
      </c>
    </row>
    <row r="201" spans="17:17" x14ac:dyDescent="0.35">
      <c r="Q201" t="str">
        <f>IF((_xlfn.XLOOKUP(L201,BLTOTAL!B:B,BLTOTAL!AD:AD))= 0,"Incompleto",_xlfn.XLOOKUP(L201,BLTOTAL!B:B,BLTOTAL!AD:AD))</f>
        <v>Incompleto</v>
      </c>
    </row>
    <row r="202" spans="17:17" x14ac:dyDescent="0.35">
      <c r="Q202" t="str">
        <f>IF((_xlfn.XLOOKUP(L202,BLTOTAL!B:B,BLTOTAL!AD:AD))= 0,"Incompleto",_xlfn.XLOOKUP(L202,BLTOTAL!B:B,BLTOTAL!AD:AD))</f>
        <v>Incompleto</v>
      </c>
    </row>
    <row r="203" spans="17:17" x14ac:dyDescent="0.35">
      <c r="Q203" t="str">
        <f>IF((_xlfn.XLOOKUP(L203,BLTOTAL!B:B,BLTOTAL!AD:AD))= 0,"Incompleto",_xlfn.XLOOKUP(L203,BLTOTAL!B:B,BLTOTAL!AD:AD))</f>
        <v>Incompleto</v>
      </c>
    </row>
    <row r="204" spans="17:17" x14ac:dyDescent="0.35">
      <c r="Q204" t="str">
        <f>IF((_xlfn.XLOOKUP(L204,BLTOTAL!B:B,BLTOTAL!AD:AD))= 0,"Incompleto",_xlfn.XLOOKUP(L204,BLTOTAL!B:B,BLTOTAL!AD:AD))</f>
        <v>Incompleto</v>
      </c>
    </row>
    <row r="205" spans="17:17" x14ac:dyDescent="0.35">
      <c r="Q205" t="str">
        <f>IF((_xlfn.XLOOKUP(L205,BLTOTAL!B:B,BLTOTAL!AD:AD))= 0,"Incompleto",_xlfn.XLOOKUP(L205,BLTOTAL!B:B,BLTOTAL!AD:AD))</f>
        <v>Incompleto</v>
      </c>
    </row>
    <row r="206" spans="17:17" x14ac:dyDescent="0.35">
      <c r="Q206" t="str">
        <f>IF((_xlfn.XLOOKUP(L206,BLTOTAL!B:B,BLTOTAL!AD:AD))= 0,"Incompleto",_xlfn.XLOOKUP(L206,BLTOTAL!B:B,BLTOTAL!AD:AD))</f>
        <v>Incompleto</v>
      </c>
    </row>
    <row r="207" spans="17:17" x14ac:dyDescent="0.35">
      <c r="Q207" t="str">
        <f>IF((_xlfn.XLOOKUP(L207,BLTOTAL!B:B,BLTOTAL!AD:AD))= 0,"Incompleto",_xlfn.XLOOKUP(L207,BLTOTAL!B:B,BLTOTAL!AD:AD))</f>
        <v>Incompleto</v>
      </c>
    </row>
    <row r="208" spans="17:17" x14ac:dyDescent="0.35">
      <c r="Q208" t="str">
        <f>IF((_xlfn.XLOOKUP(L208,BLTOTAL!B:B,BLTOTAL!AD:AD))= 0,"Incompleto",_xlfn.XLOOKUP(L208,BLTOTAL!B:B,BLTOTAL!AD:AD))</f>
        <v>Incompleto</v>
      </c>
    </row>
    <row r="209" spans="17:17" x14ac:dyDescent="0.35">
      <c r="Q209" t="str">
        <f>IF((_xlfn.XLOOKUP(L209,BLTOTAL!B:B,BLTOTAL!AD:AD))= 0,"Incompleto",_xlfn.XLOOKUP(L209,BLTOTAL!B:B,BLTOTAL!AD:AD))</f>
        <v>Incompleto</v>
      </c>
    </row>
    <row r="210" spans="17:17" x14ac:dyDescent="0.35">
      <c r="Q210" t="str">
        <f>IF((_xlfn.XLOOKUP(L210,BLTOTAL!B:B,BLTOTAL!AD:AD))= 0,"Incompleto",_xlfn.XLOOKUP(L210,BLTOTAL!B:B,BLTOTAL!AD:AD))</f>
        <v>Incompleto</v>
      </c>
    </row>
    <row r="211" spans="17:17" x14ac:dyDescent="0.35">
      <c r="Q211" t="str">
        <f>IF((_xlfn.XLOOKUP(L211,BLTOTAL!B:B,BLTOTAL!AD:AD))= 0,"Incompleto",_xlfn.XLOOKUP(L211,BLTOTAL!B:B,BLTOTAL!AD:AD))</f>
        <v>Incompleto</v>
      </c>
    </row>
    <row r="212" spans="17:17" x14ac:dyDescent="0.35">
      <c r="Q212" t="str">
        <f>IF((_xlfn.XLOOKUP(L212,BLTOTAL!B:B,BLTOTAL!AD:AD))= 0,"Incompleto",_xlfn.XLOOKUP(L212,BLTOTAL!B:B,BLTOTAL!AD:AD))</f>
        <v>Incompleto</v>
      </c>
    </row>
    <row r="213" spans="17:17" x14ac:dyDescent="0.35">
      <c r="Q213" t="str">
        <f>IF((_xlfn.XLOOKUP(L213,BLTOTAL!B:B,BLTOTAL!AD:AD))= 0,"Incompleto",_xlfn.XLOOKUP(L213,BLTOTAL!B:B,BLTOTAL!AD:AD))</f>
        <v>Incompleto</v>
      </c>
    </row>
    <row r="214" spans="17:17" x14ac:dyDescent="0.35">
      <c r="Q214" t="str">
        <f>IF((_xlfn.XLOOKUP(L214,BLTOTAL!B:B,BLTOTAL!AD:AD))= 0,"Incompleto",_xlfn.XLOOKUP(L214,BLTOTAL!B:B,BLTOTAL!AD:AD))</f>
        <v>Incompleto</v>
      </c>
    </row>
    <row r="215" spans="17:17" x14ac:dyDescent="0.35">
      <c r="Q215" t="str">
        <f>IF((_xlfn.XLOOKUP(L215,BLTOTAL!B:B,BLTOTAL!AD:AD))= 0,"Incompleto",_xlfn.XLOOKUP(L215,BLTOTAL!B:B,BLTOTAL!AD:AD))</f>
        <v>Incompleto</v>
      </c>
    </row>
    <row r="216" spans="17:17" x14ac:dyDescent="0.35">
      <c r="Q216" t="str">
        <f>IF((_xlfn.XLOOKUP(L216,BLTOTAL!B:B,BLTOTAL!AD:AD))= 0,"Incompleto",_xlfn.XLOOKUP(L216,BLTOTAL!B:B,BLTOTAL!AD:AD))</f>
        <v>Incompleto</v>
      </c>
    </row>
    <row r="217" spans="17:17" x14ac:dyDescent="0.35">
      <c r="Q217" t="str">
        <f>IF((_xlfn.XLOOKUP(L217,BLTOTAL!B:B,BLTOTAL!AD:AD))= 0,"Incompleto",_xlfn.XLOOKUP(L217,BLTOTAL!B:B,BLTOTAL!AD:AD))</f>
        <v>Incompleto</v>
      </c>
    </row>
    <row r="218" spans="17:17" x14ac:dyDescent="0.35">
      <c r="Q218" t="str">
        <f>IF((_xlfn.XLOOKUP(L218,BLTOTAL!B:B,BLTOTAL!AD:AD))= 0,"Incompleto",_xlfn.XLOOKUP(L218,BLTOTAL!B:B,BLTOTAL!AD:AD))</f>
        <v>Incompleto</v>
      </c>
    </row>
    <row r="219" spans="17:17" x14ac:dyDescent="0.35">
      <c r="Q219" t="str">
        <f>IF((_xlfn.XLOOKUP(L219,BLTOTAL!B:B,BLTOTAL!AD:AD))= 0,"Incompleto",_xlfn.XLOOKUP(L219,BLTOTAL!B:B,BLTOTAL!AD:AD))</f>
        <v>Incompleto</v>
      </c>
    </row>
    <row r="220" spans="17:17" x14ac:dyDescent="0.35">
      <c r="Q220" t="str">
        <f>IF((_xlfn.XLOOKUP(L220,BLTOTAL!B:B,BLTOTAL!AD:AD))= 0,"Incompleto",_xlfn.XLOOKUP(L220,BLTOTAL!B:B,BLTOTAL!AD:AD))</f>
        <v>Incompleto</v>
      </c>
    </row>
    <row r="221" spans="17:17" x14ac:dyDescent="0.35">
      <c r="Q221" t="str">
        <f>IF((_xlfn.XLOOKUP(L221,BLTOTAL!B:B,BLTOTAL!AD:AD))= 0,"Incompleto",_xlfn.XLOOKUP(L221,BLTOTAL!B:B,BLTOTAL!AD:AD))</f>
        <v>Incompleto</v>
      </c>
    </row>
    <row r="222" spans="17:17" x14ac:dyDescent="0.35">
      <c r="Q222" t="str">
        <f>IF((_xlfn.XLOOKUP(L222,BLTOTAL!B:B,BLTOTAL!AD:AD))= 0,"Incompleto",_xlfn.XLOOKUP(L222,BLTOTAL!B:B,BLTOTAL!AD:AD))</f>
        <v>Incompleto</v>
      </c>
    </row>
    <row r="223" spans="17:17" x14ac:dyDescent="0.35">
      <c r="Q223" t="str">
        <f>IF((_xlfn.XLOOKUP(L223,BLTOTAL!B:B,BLTOTAL!AD:AD))= 0,"Incompleto",_xlfn.XLOOKUP(L223,BLTOTAL!B:B,BLTOTAL!AD:AD))</f>
        <v>Incompleto</v>
      </c>
    </row>
    <row r="224" spans="17:17" x14ac:dyDescent="0.35">
      <c r="Q224" t="str">
        <f>IF((_xlfn.XLOOKUP(L224,BLTOTAL!B:B,BLTOTAL!AD:AD))= 0,"Incompleto",_xlfn.XLOOKUP(L224,BLTOTAL!B:B,BLTOTAL!AD:AD))</f>
        <v>Incompleto</v>
      </c>
    </row>
    <row r="225" spans="17:17" x14ac:dyDescent="0.35">
      <c r="Q225" t="str">
        <f>IF((_xlfn.XLOOKUP(L225,BLTOTAL!B:B,BLTOTAL!AD:AD))= 0,"Incompleto",_xlfn.XLOOKUP(L225,BLTOTAL!B:B,BLTOTAL!AD:AD))</f>
        <v>Incompleto</v>
      </c>
    </row>
    <row r="226" spans="17:17" x14ac:dyDescent="0.35">
      <c r="Q226" t="str">
        <f>IF((_xlfn.XLOOKUP(L226,BLTOTAL!B:B,BLTOTAL!AD:AD))= 0,"Incompleto",_xlfn.XLOOKUP(L226,BLTOTAL!B:B,BLTOTAL!AD:AD))</f>
        <v>Incompleto</v>
      </c>
    </row>
    <row r="227" spans="17:17" x14ac:dyDescent="0.35">
      <c r="Q227" t="str">
        <f>IF((_xlfn.XLOOKUP(L227,BLTOTAL!B:B,BLTOTAL!AD:AD))= 0,"Incompleto",_xlfn.XLOOKUP(L227,BLTOTAL!B:B,BLTOTAL!AD:AD))</f>
        <v>Incompleto</v>
      </c>
    </row>
    <row r="228" spans="17:17" x14ac:dyDescent="0.35">
      <c r="Q228" t="str">
        <f>IF((_xlfn.XLOOKUP(L228,BLTOTAL!B:B,BLTOTAL!AD:AD))= 0,"Incompleto",_xlfn.XLOOKUP(L228,BLTOTAL!B:B,BLTOTAL!AD:AD))</f>
        <v>Incompleto</v>
      </c>
    </row>
    <row r="229" spans="17:17" x14ac:dyDescent="0.35">
      <c r="Q229" t="str">
        <f>IF((_xlfn.XLOOKUP(L229,BLTOTAL!B:B,BLTOTAL!AD:AD))= 0,"Incompleto",_xlfn.XLOOKUP(L229,BLTOTAL!B:B,BLTOTAL!AD:AD))</f>
        <v>Incompleto</v>
      </c>
    </row>
    <row r="230" spans="17:17" x14ac:dyDescent="0.35">
      <c r="Q230" t="str">
        <f>IF((_xlfn.XLOOKUP(L230,BLTOTAL!B:B,BLTOTAL!AD:AD))= 0,"Incompleto",_xlfn.XLOOKUP(L230,BLTOTAL!B:B,BLTOTAL!AD:AD))</f>
        <v>Incompleto</v>
      </c>
    </row>
    <row r="231" spans="17:17" x14ac:dyDescent="0.35">
      <c r="Q231" t="str">
        <f>IF((_xlfn.XLOOKUP(L231,BLTOTAL!B:B,BLTOTAL!AD:AD))= 0,"Incompleto",_xlfn.XLOOKUP(L231,BLTOTAL!B:B,BLTOTAL!AD:AD))</f>
        <v>Incompleto</v>
      </c>
    </row>
    <row r="232" spans="17:17" x14ac:dyDescent="0.35">
      <c r="Q232" t="str">
        <f>IF((_xlfn.XLOOKUP(L232,BLTOTAL!B:B,BLTOTAL!AD:AD))= 0,"Incompleto",_xlfn.XLOOKUP(L232,BLTOTAL!B:B,BLTOTAL!AD:AD))</f>
        <v>Incompleto</v>
      </c>
    </row>
    <row r="233" spans="17:17" x14ac:dyDescent="0.35">
      <c r="Q233" t="str">
        <f>IF((_xlfn.XLOOKUP(L233,BLTOTAL!B:B,BLTOTAL!AD:AD))= 0,"Incompleto",_xlfn.XLOOKUP(L233,BLTOTAL!B:B,BLTOTAL!AD:AD))</f>
        <v>Incompleto</v>
      </c>
    </row>
    <row r="234" spans="17:17" x14ac:dyDescent="0.35">
      <c r="Q234" t="str">
        <f>IF((_xlfn.XLOOKUP(L234,BLTOTAL!B:B,BLTOTAL!AD:AD))= 0,"Incompleto",_xlfn.XLOOKUP(L234,BLTOTAL!B:B,BLTOTAL!AD:AD))</f>
        <v>Incompleto</v>
      </c>
    </row>
    <row r="235" spans="17:17" x14ac:dyDescent="0.35">
      <c r="Q235" t="str">
        <f>IF((_xlfn.XLOOKUP(L235,BLTOTAL!B:B,BLTOTAL!AD:AD))= 0,"Incompleto",_xlfn.XLOOKUP(L235,BLTOTAL!B:B,BLTOTAL!AD:AD))</f>
        <v>Incompleto</v>
      </c>
    </row>
    <row r="236" spans="17:17" x14ac:dyDescent="0.35">
      <c r="Q236" t="str">
        <f>IF((_xlfn.XLOOKUP(L236,BLTOTAL!B:B,BLTOTAL!AD:AD))= 0,"Incompleto",_xlfn.XLOOKUP(L236,BLTOTAL!B:B,BLTOTAL!AD:AD))</f>
        <v>Incompleto</v>
      </c>
    </row>
    <row r="237" spans="17:17" x14ac:dyDescent="0.35">
      <c r="Q237" t="str">
        <f>IF((_xlfn.XLOOKUP(L237,BLTOTAL!B:B,BLTOTAL!AD:AD))= 0,"Incompleto",_xlfn.XLOOKUP(L237,BLTOTAL!B:B,BLTOTAL!AD:AD))</f>
        <v>Incompleto</v>
      </c>
    </row>
    <row r="238" spans="17:17" x14ac:dyDescent="0.35">
      <c r="Q238" t="str">
        <f>IF((_xlfn.XLOOKUP(L238,BLTOTAL!B:B,BLTOTAL!AD:AD))= 0,"Incompleto",_xlfn.XLOOKUP(L238,BLTOTAL!B:B,BLTOTAL!AD:AD))</f>
        <v>Incompleto</v>
      </c>
    </row>
    <row r="239" spans="17:17" x14ac:dyDescent="0.35">
      <c r="Q239" t="str">
        <f>IF((_xlfn.XLOOKUP(L239,BLTOTAL!B:B,BLTOTAL!AD:AD))= 0,"Incompleto",_xlfn.XLOOKUP(L239,BLTOTAL!B:B,BLTOTAL!AD:AD))</f>
        <v>Incompleto</v>
      </c>
    </row>
    <row r="240" spans="17:17" x14ac:dyDescent="0.35">
      <c r="Q240" t="str">
        <f>IF((_xlfn.XLOOKUP(L240,BLTOTAL!B:B,BLTOTAL!AD:AD))= 0,"Incompleto",_xlfn.XLOOKUP(L240,BLTOTAL!B:B,BLTOTAL!AD:AD))</f>
        <v>Incompleto</v>
      </c>
    </row>
    <row r="241" spans="17:17" x14ac:dyDescent="0.35">
      <c r="Q241" t="str">
        <f>IF((_xlfn.XLOOKUP(L241,BLTOTAL!B:B,BLTOTAL!AD:AD))= 0,"Incompleto",_xlfn.XLOOKUP(L241,BLTOTAL!B:B,BLTOTAL!AD:AD))</f>
        <v>Incompleto</v>
      </c>
    </row>
    <row r="242" spans="17:17" x14ac:dyDescent="0.35">
      <c r="Q242" t="str">
        <f>IF((_xlfn.XLOOKUP(L242,BLTOTAL!B:B,BLTOTAL!AD:AD))= 0,"Incompleto",_xlfn.XLOOKUP(L242,BLTOTAL!B:B,BLTOTAL!AD:AD))</f>
        <v>Incompleto</v>
      </c>
    </row>
    <row r="243" spans="17:17" x14ac:dyDescent="0.35">
      <c r="Q243" t="str">
        <f>IF((_xlfn.XLOOKUP(L243,BLTOTAL!B:B,BLTOTAL!AD:AD))= 0,"Incompleto",_xlfn.XLOOKUP(L243,BLTOTAL!B:B,BLTOTAL!AD:AD))</f>
        <v>Incompleto</v>
      </c>
    </row>
    <row r="244" spans="17:17" x14ac:dyDescent="0.35">
      <c r="Q244" t="str">
        <f>IF((_xlfn.XLOOKUP(L244,BLTOTAL!B:B,BLTOTAL!AD:AD))= 0,"Incompleto",_xlfn.XLOOKUP(L244,BLTOTAL!B:B,BLTOTAL!AD:AD))</f>
        <v>Incompleto</v>
      </c>
    </row>
    <row r="245" spans="17:17" x14ac:dyDescent="0.35">
      <c r="Q245" t="str">
        <f>IF((_xlfn.XLOOKUP(L245,BLTOTAL!B:B,BLTOTAL!AD:AD))= 0,"Incompleto",_xlfn.XLOOKUP(L245,BLTOTAL!B:B,BLTOTAL!AD:AD))</f>
        <v>Incompleto</v>
      </c>
    </row>
    <row r="246" spans="17:17" x14ac:dyDescent="0.35">
      <c r="Q246" t="str">
        <f>IF((_xlfn.XLOOKUP(L246,BLTOTAL!B:B,BLTOTAL!AD:AD))= 0,"Incompleto",_xlfn.XLOOKUP(L246,BLTOTAL!B:B,BLTOTAL!AD:AD))</f>
        <v>Incompleto</v>
      </c>
    </row>
    <row r="247" spans="17:17" x14ac:dyDescent="0.35">
      <c r="Q247" t="str">
        <f>IF((_xlfn.XLOOKUP(L247,BLTOTAL!B:B,BLTOTAL!AD:AD))= 0,"Incompleto",_xlfn.XLOOKUP(L247,BLTOTAL!B:B,BLTOTAL!AD:AD))</f>
        <v>Incompleto</v>
      </c>
    </row>
    <row r="248" spans="17:17" x14ac:dyDescent="0.35">
      <c r="Q248" t="str">
        <f>IF((_xlfn.XLOOKUP(L248,BLTOTAL!B:B,BLTOTAL!AD:AD))= 0,"Incompleto",_xlfn.XLOOKUP(L248,BLTOTAL!B:B,BLTOTAL!AD:AD))</f>
        <v>Incompleto</v>
      </c>
    </row>
    <row r="249" spans="17:17" x14ac:dyDescent="0.35">
      <c r="Q249" t="str">
        <f>IF((_xlfn.XLOOKUP(L249,BLTOTAL!B:B,BLTOTAL!AD:AD))= 0,"Incompleto",_xlfn.XLOOKUP(L249,BLTOTAL!B:B,BLTOTAL!AD:AD))</f>
        <v>Incompleto</v>
      </c>
    </row>
    <row r="250" spans="17:17" x14ac:dyDescent="0.35">
      <c r="Q250" t="str">
        <f>IF((_xlfn.XLOOKUP(L250,BLTOTAL!B:B,BLTOTAL!AD:AD))= 0,"Incompleto",_xlfn.XLOOKUP(L250,BLTOTAL!B:B,BLTOTAL!AD:AD))</f>
        <v>Incompleto</v>
      </c>
    </row>
    <row r="251" spans="17:17" x14ac:dyDescent="0.35">
      <c r="Q251" t="str">
        <f>IF((_xlfn.XLOOKUP(L251,BLTOTAL!B:B,BLTOTAL!AD:AD))= 0,"Incompleto",_xlfn.XLOOKUP(L251,BLTOTAL!B:B,BLTOTAL!AD:AD))</f>
        <v>Incompleto</v>
      </c>
    </row>
    <row r="252" spans="17:17" x14ac:dyDescent="0.35">
      <c r="Q252" t="str">
        <f>IF((_xlfn.XLOOKUP(L252,BLTOTAL!B:B,BLTOTAL!AD:AD))= 0,"Incompleto",_xlfn.XLOOKUP(L252,BLTOTAL!B:B,BLTOTAL!AD:AD))</f>
        <v>Incompleto</v>
      </c>
    </row>
    <row r="253" spans="17:17" x14ac:dyDescent="0.35">
      <c r="Q253" t="str">
        <f>IF((_xlfn.XLOOKUP(L253,BLTOTAL!B:B,BLTOTAL!AD:AD))= 0,"Incompleto",_xlfn.XLOOKUP(L253,BLTOTAL!B:B,BLTOTAL!AD:AD))</f>
        <v>Incompleto</v>
      </c>
    </row>
    <row r="254" spans="17:17" x14ac:dyDescent="0.35">
      <c r="Q254" t="str">
        <f>IF((_xlfn.XLOOKUP(L254,BLTOTAL!B:B,BLTOTAL!AD:AD))= 0,"Incompleto",_xlfn.XLOOKUP(L254,BLTOTAL!B:B,BLTOTAL!AD:AD))</f>
        <v>Incompleto</v>
      </c>
    </row>
    <row r="255" spans="17:17" x14ac:dyDescent="0.35">
      <c r="Q255" t="str">
        <f>IF((_xlfn.XLOOKUP(L255,BLTOTAL!B:B,BLTOTAL!AD:AD))= 0,"Incompleto",_xlfn.XLOOKUP(L255,BLTOTAL!B:B,BLTOTAL!AD:AD))</f>
        <v>Incompleto</v>
      </c>
    </row>
    <row r="256" spans="17:17" x14ac:dyDescent="0.35">
      <c r="Q256" t="str">
        <f>IF((_xlfn.XLOOKUP(L256,BLTOTAL!B:B,BLTOTAL!AD:AD))= 0,"Incompleto",_xlfn.XLOOKUP(L256,BLTOTAL!B:B,BLTOTAL!AD:AD))</f>
        <v>Incompleto</v>
      </c>
    </row>
    <row r="257" spans="17:17" x14ac:dyDescent="0.35">
      <c r="Q257" t="str">
        <f>IF((_xlfn.XLOOKUP(L257,BLTOTAL!B:B,BLTOTAL!AD:AD))= 0,"Incompleto",_xlfn.XLOOKUP(L257,BLTOTAL!B:B,BLTOTAL!AD:AD))</f>
        <v>Incompleto</v>
      </c>
    </row>
    <row r="258" spans="17:17" x14ac:dyDescent="0.35">
      <c r="Q258" t="str">
        <f>IF((_xlfn.XLOOKUP(L258,BLTOTAL!B:B,BLTOTAL!AD:AD))= 0,"Incompleto",_xlfn.XLOOKUP(L258,BLTOTAL!B:B,BLTOTAL!AD:AD))</f>
        <v>Incompleto</v>
      </c>
    </row>
    <row r="259" spans="17:17" x14ac:dyDescent="0.35">
      <c r="Q259" t="str">
        <f>IF((_xlfn.XLOOKUP(L259,BLTOTAL!B:B,BLTOTAL!AD:AD))= 0,"Incompleto",_xlfn.XLOOKUP(L259,BLTOTAL!B:B,BLTOTAL!AD:AD))</f>
        <v>Incompleto</v>
      </c>
    </row>
    <row r="260" spans="17:17" x14ac:dyDescent="0.35">
      <c r="Q260" t="str">
        <f>IF((_xlfn.XLOOKUP(L260,BLTOTAL!B:B,BLTOTAL!AD:AD))= 0,"Incompleto",_xlfn.XLOOKUP(L260,BLTOTAL!B:B,BLTOTAL!AD:AD))</f>
        <v>Incompleto</v>
      </c>
    </row>
    <row r="261" spans="17:17" x14ac:dyDescent="0.35">
      <c r="Q261" t="str">
        <f>IF((_xlfn.XLOOKUP(L261,BLTOTAL!B:B,BLTOTAL!AD:AD))= 0,"Incompleto",_xlfn.XLOOKUP(L261,BLTOTAL!B:B,BLTOTAL!AD:AD))</f>
        <v>Incompleto</v>
      </c>
    </row>
    <row r="262" spans="17:17" x14ac:dyDescent="0.35">
      <c r="Q262" t="str">
        <f>IF((_xlfn.XLOOKUP(L262,BLTOTAL!B:B,BLTOTAL!AD:AD))= 0,"Incompleto",_xlfn.XLOOKUP(L262,BLTOTAL!B:B,BLTOTAL!AD:AD))</f>
        <v>Incompleto</v>
      </c>
    </row>
    <row r="263" spans="17:17" x14ac:dyDescent="0.35">
      <c r="Q263" t="str">
        <f>IF((_xlfn.XLOOKUP(L263,BLTOTAL!B:B,BLTOTAL!AD:AD))= 0,"Incompleto",_xlfn.XLOOKUP(L263,BLTOTAL!B:B,BLTOTAL!AD:AD))</f>
        <v>Incompleto</v>
      </c>
    </row>
    <row r="264" spans="17:17" x14ac:dyDescent="0.35">
      <c r="Q264" t="str">
        <f>IF((_xlfn.XLOOKUP(L264,BLTOTAL!B:B,BLTOTAL!AD:AD))= 0,"Incompleto",_xlfn.XLOOKUP(L264,BLTOTAL!B:B,BLTOTAL!AD:AD))</f>
        <v>Incompleto</v>
      </c>
    </row>
    <row r="265" spans="17:17" x14ac:dyDescent="0.35">
      <c r="Q265" t="str">
        <f>IF((_xlfn.XLOOKUP(L265,BLTOTAL!B:B,BLTOTAL!AD:AD))= 0,"Incompleto",_xlfn.XLOOKUP(L265,BLTOTAL!B:B,BLTOTAL!AD:AD))</f>
        <v>Incompleto</v>
      </c>
    </row>
    <row r="266" spans="17:17" x14ac:dyDescent="0.35">
      <c r="Q266" t="str">
        <f>IF((_xlfn.XLOOKUP(L266,BLTOTAL!B:B,BLTOTAL!AD:AD))= 0,"Incompleto",_xlfn.XLOOKUP(L266,BLTOTAL!B:B,BLTOTAL!AD:AD))</f>
        <v>Incompleto</v>
      </c>
    </row>
    <row r="267" spans="17:17" x14ac:dyDescent="0.35">
      <c r="Q267" t="str">
        <f>IF((_xlfn.XLOOKUP(L267,BLTOTAL!B:B,BLTOTAL!AD:AD))= 0,"Incompleto",_xlfn.XLOOKUP(L267,BLTOTAL!B:B,BLTOTAL!AD:AD))</f>
        <v>Incompleto</v>
      </c>
    </row>
    <row r="268" spans="17:17" x14ac:dyDescent="0.35">
      <c r="Q268" t="str">
        <f>IF((_xlfn.XLOOKUP(L268,BLTOTAL!B:B,BLTOTAL!AD:AD))= 0,"Incompleto",_xlfn.XLOOKUP(L268,BLTOTAL!B:B,BLTOTAL!AD:AD))</f>
        <v>Incompleto</v>
      </c>
    </row>
    <row r="269" spans="17:17" x14ac:dyDescent="0.35">
      <c r="Q269" t="str">
        <f>IF((_xlfn.XLOOKUP(L269,BLTOTAL!B:B,BLTOTAL!AD:AD))= 0,"Incompleto",_xlfn.XLOOKUP(L269,BLTOTAL!B:B,BLTOTAL!AD:AD))</f>
        <v>Incompleto</v>
      </c>
    </row>
    <row r="270" spans="17:17" x14ac:dyDescent="0.35">
      <c r="Q270" t="str">
        <f>IF((_xlfn.XLOOKUP(L270,BLTOTAL!B:B,BLTOTAL!AD:AD))= 0,"Incompleto",_xlfn.XLOOKUP(L270,BLTOTAL!B:B,BLTOTAL!AD:AD))</f>
        <v>Incompleto</v>
      </c>
    </row>
    <row r="271" spans="17:17" x14ac:dyDescent="0.35">
      <c r="Q271" t="str">
        <f>IF((_xlfn.XLOOKUP(L271,BLTOTAL!B:B,BLTOTAL!AD:AD))= 0,"Incompleto",_xlfn.XLOOKUP(L271,BLTOTAL!B:B,BLTOTAL!AD:AD))</f>
        <v>Incompleto</v>
      </c>
    </row>
    <row r="272" spans="17:17" x14ac:dyDescent="0.35">
      <c r="Q272" t="str">
        <f>IF((_xlfn.XLOOKUP(L272,BLTOTAL!B:B,BLTOTAL!AD:AD))= 0,"Incompleto",_xlfn.XLOOKUP(L272,BLTOTAL!B:B,BLTOTAL!AD:AD))</f>
        <v>Incompleto</v>
      </c>
    </row>
    <row r="273" spans="17:17" x14ac:dyDescent="0.35">
      <c r="Q273" t="str">
        <f>IF((_xlfn.XLOOKUP(L273,BLTOTAL!B:B,BLTOTAL!AD:AD))= 0,"Incompleto",_xlfn.XLOOKUP(L273,BLTOTAL!B:B,BLTOTAL!AD:AD))</f>
        <v>Incompleto</v>
      </c>
    </row>
    <row r="274" spans="17:17" x14ac:dyDescent="0.35">
      <c r="Q274" t="str">
        <f>IF((_xlfn.XLOOKUP(L274,BLTOTAL!B:B,BLTOTAL!AD:AD))= 0,"Incompleto",_xlfn.XLOOKUP(L274,BLTOTAL!B:B,BLTOTAL!AD:AD))</f>
        <v>Incompleto</v>
      </c>
    </row>
    <row r="275" spans="17:17" x14ac:dyDescent="0.35">
      <c r="Q275" t="str">
        <f>IF((_xlfn.XLOOKUP(L275,BLTOTAL!B:B,BLTOTAL!AD:AD))= 0,"Incompleto",_xlfn.XLOOKUP(L275,BLTOTAL!B:B,BLTOTAL!AD:AD))</f>
        <v>Incompleto</v>
      </c>
    </row>
    <row r="276" spans="17:17" x14ac:dyDescent="0.35">
      <c r="Q276" t="str">
        <f>IF((_xlfn.XLOOKUP(L276,BLTOTAL!B:B,BLTOTAL!AD:AD))= 0,"Incompleto",_xlfn.XLOOKUP(L276,BLTOTAL!B:B,BLTOTAL!AD:AD))</f>
        <v>Incompleto</v>
      </c>
    </row>
    <row r="277" spans="17:17" x14ac:dyDescent="0.35">
      <c r="Q277" t="str">
        <f>IF((_xlfn.XLOOKUP(L277,BLTOTAL!B:B,BLTOTAL!AD:AD))= 0,"Incompleto",_xlfn.XLOOKUP(L277,BLTOTAL!B:B,BLTOTAL!AD:AD))</f>
        <v>Incompleto</v>
      </c>
    </row>
    <row r="278" spans="17:17" x14ac:dyDescent="0.35">
      <c r="Q278" t="str">
        <f>IF((_xlfn.XLOOKUP(L278,BLTOTAL!B:B,BLTOTAL!AD:AD))= 0,"Incompleto",_xlfn.XLOOKUP(L278,BLTOTAL!B:B,BLTOTAL!AD:AD))</f>
        <v>Incompleto</v>
      </c>
    </row>
    <row r="279" spans="17:17" x14ac:dyDescent="0.35">
      <c r="Q279" t="str">
        <f>IF((_xlfn.XLOOKUP(L279,BLTOTAL!B:B,BLTOTAL!AD:AD))= 0,"Incompleto",_xlfn.XLOOKUP(L279,BLTOTAL!B:B,BLTOTAL!AD:AD))</f>
        <v>Incompleto</v>
      </c>
    </row>
    <row r="280" spans="17:17" x14ac:dyDescent="0.35">
      <c r="Q280" t="str">
        <f>IF((_xlfn.XLOOKUP(L280,BLTOTAL!B:B,BLTOTAL!AD:AD))= 0,"Incompleto",_xlfn.XLOOKUP(L280,BLTOTAL!B:B,BLTOTAL!AD:AD))</f>
        <v>Incompleto</v>
      </c>
    </row>
    <row r="281" spans="17:17" x14ac:dyDescent="0.35">
      <c r="Q281" t="str">
        <f>IF((_xlfn.XLOOKUP(L281,BLTOTAL!B:B,BLTOTAL!AD:AD))= 0,"Incompleto",_xlfn.XLOOKUP(L281,BLTOTAL!B:B,BLTOTAL!AD:AD))</f>
        <v>Incompleto</v>
      </c>
    </row>
    <row r="282" spans="17:17" x14ac:dyDescent="0.35">
      <c r="Q282" t="str">
        <f>IF((_xlfn.XLOOKUP(L282,BLTOTAL!B:B,BLTOTAL!AD:AD))= 0,"Incompleto",_xlfn.XLOOKUP(L282,BLTOTAL!B:B,BLTOTAL!AD:AD))</f>
        <v>Incompleto</v>
      </c>
    </row>
    <row r="283" spans="17:17" x14ac:dyDescent="0.35">
      <c r="Q283" t="str">
        <f>IF((_xlfn.XLOOKUP(L283,BLTOTAL!B:B,BLTOTAL!AD:AD))= 0,"Incompleto",_xlfn.XLOOKUP(L283,BLTOTAL!B:B,BLTOTAL!AD:AD))</f>
        <v>Incompleto</v>
      </c>
    </row>
    <row r="284" spans="17:17" x14ac:dyDescent="0.35">
      <c r="Q284" t="str">
        <f>IF((_xlfn.XLOOKUP(L284,BLTOTAL!B:B,BLTOTAL!AD:AD))= 0,"Incompleto",_xlfn.XLOOKUP(L284,BLTOTAL!B:B,BLTOTAL!AD:AD))</f>
        <v>Incompleto</v>
      </c>
    </row>
    <row r="285" spans="17:17" x14ac:dyDescent="0.35">
      <c r="Q285" t="str">
        <f>IF((_xlfn.XLOOKUP(L285,BLTOTAL!B:B,BLTOTAL!AD:AD))= 0,"Incompleto",_xlfn.XLOOKUP(L285,BLTOTAL!B:B,BLTOTAL!AD:AD))</f>
        <v>Incompleto</v>
      </c>
    </row>
    <row r="286" spans="17:17" x14ac:dyDescent="0.35">
      <c r="Q286" t="str">
        <f>IF((_xlfn.XLOOKUP(L286,BLTOTAL!B:B,BLTOTAL!AD:AD))= 0,"Incompleto",_xlfn.XLOOKUP(L286,BLTOTAL!B:B,BLTOTAL!AD:AD))</f>
        <v>Incompleto</v>
      </c>
    </row>
    <row r="287" spans="17:17" x14ac:dyDescent="0.35">
      <c r="Q287" t="str">
        <f>IF((_xlfn.XLOOKUP(L287,BLTOTAL!B:B,BLTOTAL!AD:AD))= 0,"Incompleto",_xlfn.XLOOKUP(L287,BLTOTAL!B:B,BLTOTAL!AD:AD))</f>
        <v>Incompleto</v>
      </c>
    </row>
    <row r="288" spans="17:17" x14ac:dyDescent="0.35">
      <c r="Q288" t="str">
        <f>IF((_xlfn.XLOOKUP(L288,BLTOTAL!B:B,BLTOTAL!AD:AD))= 0,"Incompleto",_xlfn.XLOOKUP(L288,BLTOTAL!B:B,BLTOTAL!AD:AD))</f>
        <v>Incompleto</v>
      </c>
    </row>
    <row r="289" spans="17:17" x14ac:dyDescent="0.35">
      <c r="Q289" t="str">
        <f>IF((_xlfn.XLOOKUP(L289,BLTOTAL!B:B,BLTOTAL!AD:AD))= 0,"Incompleto",_xlfn.XLOOKUP(L289,BLTOTAL!B:B,BLTOTAL!AD:AD))</f>
        <v>Incompleto</v>
      </c>
    </row>
    <row r="290" spans="17:17" x14ac:dyDescent="0.35">
      <c r="Q290" t="str">
        <f>IF((_xlfn.XLOOKUP(L290,BLTOTAL!B:B,BLTOTAL!AD:AD))= 0,"Incompleto",_xlfn.XLOOKUP(L290,BLTOTAL!B:B,BLTOTAL!AD:AD))</f>
        <v>Incompleto</v>
      </c>
    </row>
    <row r="291" spans="17:17" x14ac:dyDescent="0.35">
      <c r="Q291" t="str">
        <f>IF((_xlfn.XLOOKUP(L291,BLTOTAL!B:B,BLTOTAL!AD:AD))= 0,"Incompleto",_xlfn.XLOOKUP(L291,BLTOTAL!B:B,BLTOTAL!AD:AD))</f>
        <v>Incompleto</v>
      </c>
    </row>
    <row r="292" spans="17:17" x14ac:dyDescent="0.35">
      <c r="Q292" t="str">
        <f>IF((_xlfn.XLOOKUP(L292,BLTOTAL!B:B,BLTOTAL!AD:AD))= 0,"Incompleto",_xlfn.XLOOKUP(L292,BLTOTAL!B:B,BLTOTAL!AD:AD))</f>
        <v>Incompleto</v>
      </c>
    </row>
    <row r="293" spans="17:17" x14ac:dyDescent="0.35">
      <c r="Q293" t="str">
        <f>IF((_xlfn.XLOOKUP(L293,BLTOTAL!B:B,BLTOTAL!AD:AD))= 0,"Incompleto",_xlfn.XLOOKUP(L293,BLTOTAL!B:B,BLTOTAL!AD:AD))</f>
        <v>Incompleto</v>
      </c>
    </row>
    <row r="294" spans="17:17" x14ac:dyDescent="0.35">
      <c r="Q294" t="str">
        <f>IF((_xlfn.XLOOKUP(L294,BLTOTAL!B:B,BLTOTAL!AD:AD))= 0,"Incompleto",_xlfn.XLOOKUP(L294,BLTOTAL!B:B,BLTOTAL!AD:AD))</f>
        <v>Incompleto</v>
      </c>
    </row>
    <row r="295" spans="17:17" x14ac:dyDescent="0.35">
      <c r="Q295" t="str">
        <f>IF((_xlfn.XLOOKUP(L295,BLTOTAL!B:B,BLTOTAL!AD:AD))= 0,"Incompleto",_xlfn.XLOOKUP(L295,BLTOTAL!B:B,BLTOTAL!AD:AD))</f>
        <v>Incompleto</v>
      </c>
    </row>
    <row r="296" spans="17:17" x14ac:dyDescent="0.35">
      <c r="Q296" t="str">
        <f>IF((_xlfn.XLOOKUP(L296,BLTOTAL!B:B,BLTOTAL!AD:AD))= 0,"Incompleto",_xlfn.XLOOKUP(L296,BLTOTAL!B:B,BLTOTAL!AD:AD))</f>
        <v>Incompleto</v>
      </c>
    </row>
    <row r="297" spans="17:17" x14ac:dyDescent="0.35">
      <c r="Q297" t="str">
        <f>IF((_xlfn.XLOOKUP(L297,BLTOTAL!B:B,BLTOTAL!AD:AD))= 0,"Incompleto",_xlfn.XLOOKUP(L297,BLTOTAL!B:B,BLTOTAL!AD:AD))</f>
        <v>Incompleto</v>
      </c>
    </row>
    <row r="298" spans="17:17" x14ac:dyDescent="0.35">
      <c r="Q298" t="str">
        <f>IF((_xlfn.XLOOKUP(L298,BLTOTAL!B:B,BLTOTAL!AD:AD))= 0,"Incompleto",_xlfn.XLOOKUP(L298,BLTOTAL!B:B,BLTOTAL!AD:AD))</f>
        <v>Incompleto</v>
      </c>
    </row>
    <row r="299" spans="17:17" x14ac:dyDescent="0.35">
      <c r="Q299" t="str">
        <f>IF((_xlfn.XLOOKUP(L299,BLTOTAL!B:B,BLTOTAL!AD:AD))= 0,"Incompleto",_xlfn.XLOOKUP(L299,BLTOTAL!B:B,BLTOTAL!AD:AD))</f>
        <v>Incompleto</v>
      </c>
    </row>
    <row r="300" spans="17:17" x14ac:dyDescent="0.35">
      <c r="Q300" t="str">
        <f>IF((_xlfn.XLOOKUP(L300,BLTOTAL!B:B,BLTOTAL!AD:AD))= 0,"Incompleto",_xlfn.XLOOKUP(L300,BLTOTAL!B:B,BLTOTAL!AD:AD))</f>
        <v>Incompleto</v>
      </c>
    </row>
    <row r="301" spans="17:17" x14ac:dyDescent="0.35">
      <c r="Q301" t="str">
        <f>IF((_xlfn.XLOOKUP(L301,BLTOTAL!B:B,BLTOTAL!AD:AD))= 0,"Incompleto",_xlfn.XLOOKUP(L301,BLTOTAL!B:B,BLTOTAL!AD:AD))</f>
        <v>Incompleto</v>
      </c>
    </row>
    <row r="302" spans="17:17" x14ac:dyDescent="0.35">
      <c r="Q302" t="str">
        <f>IF((_xlfn.XLOOKUP(L302,BLTOTAL!B:B,BLTOTAL!AD:AD))= 0,"Incompleto",_xlfn.XLOOKUP(L302,BLTOTAL!B:B,BLTOTAL!AD:AD))</f>
        <v>Incompleto</v>
      </c>
    </row>
    <row r="303" spans="17:17" x14ac:dyDescent="0.35">
      <c r="Q303" t="str">
        <f>IF((_xlfn.XLOOKUP(L303,BLTOTAL!B:B,BLTOTAL!AD:AD))= 0,"Incompleto",_xlfn.XLOOKUP(L303,BLTOTAL!B:B,BLTOTAL!AD:AD))</f>
        <v>Incompleto</v>
      </c>
    </row>
    <row r="304" spans="17:17" x14ac:dyDescent="0.35">
      <c r="Q304" t="str">
        <f>IF((_xlfn.XLOOKUP(L304,BLTOTAL!B:B,BLTOTAL!AD:AD))= 0,"Incompleto",_xlfn.XLOOKUP(L304,BLTOTAL!B:B,BLTOTAL!AD:AD))</f>
        <v>Incompleto</v>
      </c>
    </row>
    <row r="305" spans="17:17" x14ac:dyDescent="0.35">
      <c r="Q305" t="str">
        <f>IF((_xlfn.XLOOKUP(L305,BLTOTAL!B:B,BLTOTAL!AD:AD))= 0,"Incompleto",_xlfn.XLOOKUP(L305,BLTOTAL!B:B,BLTOTAL!AD:AD))</f>
        <v>Incompleto</v>
      </c>
    </row>
    <row r="306" spans="17:17" x14ac:dyDescent="0.35">
      <c r="Q306" t="str">
        <f>IF((_xlfn.XLOOKUP(L306,BLTOTAL!B:B,BLTOTAL!AD:AD))= 0,"Incompleto",_xlfn.XLOOKUP(L306,BLTOTAL!B:B,BLTOTAL!AD:AD))</f>
        <v>Incompleto</v>
      </c>
    </row>
    <row r="307" spans="17:17" x14ac:dyDescent="0.35">
      <c r="Q307" t="str">
        <f>IF((_xlfn.XLOOKUP(L307,BLTOTAL!B:B,BLTOTAL!AD:AD))= 0,"Incompleto",_xlfn.XLOOKUP(L307,BLTOTAL!B:B,BLTOTAL!AD:AD))</f>
        <v>Incompleto</v>
      </c>
    </row>
    <row r="308" spans="17:17" x14ac:dyDescent="0.35">
      <c r="Q308" t="str">
        <f>IF((_xlfn.XLOOKUP(L308,BLTOTAL!B:B,BLTOTAL!AD:AD))= 0,"Incompleto",_xlfn.XLOOKUP(L308,BLTOTAL!B:B,BLTOTAL!AD:AD))</f>
        <v>Incompleto</v>
      </c>
    </row>
    <row r="309" spans="17:17" x14ac:dyDescent="0.35">
      <c r="Q309" t="str">
        <f>IF((_xlfn.XLOOKUP(L309,BLTOTAL!B:B,BLTOTAL!AD:AD))= 0,"Incompleto",_xlfn.XLOOKUP(L309,BLTOTAL!B:B,BLTOTAL!AD:AD))</f>
        <v>Incompleto</v>
      </c>
    </row>
    <row r="310" spans="17:17" x14ac:dyDescent="0.35">
      <c r="Q310" t="str">
        <f>IF((_xlfn.XLOOKUP(L310,BLTOTAL!B:B,BLTOTAL!AD:AD))= 0,"Incompleto",_xlfn.XLOOKUP(L310,BLTOTAL!B:B,BLTOTAL!AD:AD))</f>
        <v>Incompleto</v>
      </c>
    </row>
    <row r="311" spans="17:17" x14ac:dyDescent="0.35">
      <c r="Q311" t="str">
        <f>IF((_xlfn.XLOOKUP(L311,BLTOTAL!B:B,BLTOTAL!AD:AD))= 0,"Incompleto",_xlfn.XLOOKUP(L311,BLTOTAL!B:B,BLTOTAL!AD:AD))</f>
        <v>Incompleto</v>
      </c>
    </row>
    <row r="312" spans="17:17" x14ac:dyDescent="0.35">
      <c r="Q312" t="str">
        <f>IF((_xlfn.XLOOKUP(L312,BLTOTAL!B:B,BLTOTAL!AD:AD))= 0,"Incompleto",_xlfn.XLOOKUP(L312,BLTOTAL!B:B,BLTOTAL!AD:AD))</f>
        <v>Incompleto</v>
      </c>
    </row>
    <row r="313" spans="17:17" x14ac:dyDescent="0.35">
      <c r="Q313" t="str">
        <f>IF((_xlfn.XLOOKUP(L313,BLTOTAL!B:B,BLTOTAL!AD:AD))= 0,"Incompleto",_xlfn.XLOOKUP(L313,BLTOTAL!B:B,BLTOTAL!AD:AD))</f>
        <v>Incompleto</v>
      </c>
    </row>
    <row r="314" spans="17:17" x14ac:dyDescent="0.35">
      <c r="Q314" t="str">
        <f>IF((_xlfn.XLOOKUP(L314,BLTOTAL!B:B,BLTOTAL!AD:AD))= 0,"Incompleto",_xlfn.XLOOKUP(L314,BLTOTAL!B:B,BLTOTAL!AD:AD))</f>
        <v>Incompleto</v>
      </c>
    </row>
    <row r="315" spans="17:17" x14ac:dyDescent="0.35">
      <c r="Q315" t="str">
        <f>IF((_xlfn.XLOOKUP(L315,BLTOTAL!B:B,BLTOTAL!AD:AD))= 0,"Incompleto",_xlfn.XLOOKUP(L315,BLTOTAL!B:B,BLTOTAL!AD:AD))</f>
        <v>Incompleto</v>
      </c>
    </row>
    <row r="316" spans="17:17" x14ac:dyDescent="0.35">
      <c r="Q316" t="str">
        <f>IF((_xlfn.XLOOKUP(L316,BLTOTAL!B:B,BLTOTAL!AD:AD))= 0,"Incompleto",_xlfn.XLOOKUP(L316,BLTOTAL!B:B,BLTOTAL!AD:AD))</f>
        <v>Incompleto</v>
      </c>
    </row>
    <row r="317" spans="17:17" x14ac:dyDescent="0.35">
      <c r="Q317" t="str">
        <f>IF((_xlfn.XLOOKUP(L317,BLTOTAL!B:B,BLTOTAL!AD:AD))= 0,"Incompleto",_xlfn.XLOOKUP(L317,BLTOTAL!B:B,BLTOTAL!AD:AD))</f>
        <v>Incompleto</v>
      </c>
    </row>
    <row r="318" spans="17:17" x14ac:dyDescent="0.35">
      <c r="Q318" t="str">
        <f>IF((_xlfn.XLOOKUP(L318,BLTOTAL!B:B,BLTOTAL!AD:AD))= 0,"Incompleto",_xlfn.XLOOKUP(L318,BLTOTAL!B:B,BLTOTAL!AD:AD))</f>
        <v>Incompleto</v>
      </c>
    </row>
    <row r="319" spans="17:17" x14ac:dyDescent="0.35">
      <c r="Q319" t="str">
        <f>IF((_xlfn.XLOOKUP(L319,BLTOTAL!B:B,BLTOTAL!AD:AD))= 0,"Incompleto",_xlfn.XLOOKUP(L319,BLTOTAL!B:B,BLTOTAL!AD:AD))</f>
        <v>Incompleto</v>
      </c>
    </row>
    <row r="320" spans="17:17" x14ac:dyDescent="0.35">
      <c r="Q320" t="str">
        <f>IF((_xlfn.XLOOKUP(L320,BLTOTAL!B:B,BLTOTAL!AD:AD))= 0,"Incompleto",_xlfn.XLOOKUP(L320,BLTOTAL!B:B,BLTOTAL!AD:AD))</f>
        <v>Incompleto</v>
      </c>
    </row>
    <row r="321" spans="17:17" x14ac:dyDescent="0.35">
      <c r="Q321" t="str">
        <f>IF((_xlfn.XLOOKUP(L321,BLTOTAL!B:B,BLTOTAL!AD:AD))= 0,"Incompleto",_xlfn.XLOOKUP(L321,BLTOTAL!B:B,BLTOTAL!AD:AD))</f>
        <v>Incompleto</v>
      </c>
    </row>
    <row r="322" spans="17:17" x14ac:dyDescent="0.35">
      <c r="Q322" t="str">
        <f>IF((_xlfn.XLOOKUP(L322,BLTOTAL!B:B,BLTOTAL!AD:AD))= 0,"Incompleto",_xlfn.XLOOKUP(L322,BLTOTAL!B:B,BLTOTAL!AD:AD))</f>
        <v>Incompleto</v>
      </c>
    </row>
    <row r="323" spans="17:17" x14ac:dyDescent="0.35">
      <c r="Q323" t="str">
        <f>IF((_xlfn.XLOOKUP(L323,BLTOTAL!B:B,BLTOTAL!AD:AD))= 0,"Incompleto",_xlfn.XLOOKUP(L323,BLTOTAL!B:B,BLTOTAL!AD:AD))</f>
        <v>Incompleto</v>
      </c>
    </row>
    <row r="324" spans="17:17" x14ac:dyDescent="0.35">
      <c r="Q324" t="str">
        <f>IF((_xlfn.XLOOKUP(L324,BLTOTAL!B:B,BLTOTAL!AD:AD))= 0,"Incompleto",_xlfn.XLOOKUP(L324,BLTOTAL!B:B,BLTOTAL!AD:AD))</f>
        <v>Incompleto</v>
      </c>
    </row>
    <row r="325" spans="17:17" x14ac:dyDescent="0.35">
      <c r="Q325" t="str">
        <f>IF((_xlfn.XLOOKUP(L325,BLTOTAL!B:B,BLTOTAL!AD:AD))= 0,"Incompleto",_xlfn.XLOOKUP(L325,BLTOTAL!B:B,BLTOTAL!AD:AD))</f>
        <v>Incompleto</v>
      </c>
    </row>
    <row r="326" spans="17:17" x14ac:dyDescent="0.35">
      <c r="Q326" t="str">
        <f>IF((_xlfn.XLOOKUP(L326,BLTOTAL!B:B,BLTOTAL!AD:AD))= 0,"Incompleto",_xlfn.XLOOKUP(L326,BLTOTAL!B:B,BLTOTAL!AD:AD))</f>
        <v>Incompleto</v>
      </c>
    </row>
    <row r="327" spans="17:17" x14ac:dyDescent="0.35">
      <c r="Q327" t="str">
        <f>IF((_xlfn.XLOOKUP(L327,BLTOTAL!B:B,BLTOTAL!AD:AD))= 0,"Incompleto",_xlfn.XLOOKUP(L327,BLTOTAL!B:B,BLTOTAL!AD:AD))</f>
        <v>Incompleto</v>
      </c>
    </row>
    <row r="328" spans="17:17" x14ac:dyDescent="0.35">
      <c r="Q328" t="str">
        <f>IF((_xlfn.XLOOKUP(L328,BLTOTAL!B:B,BLTOTAL!AD:AD))= 0,"Incompleto",_xlfn.XLOOKUP(L328,BLTOTAL!B:B,BLTOTAL!AD:AD))</f>
        <v>Incompleto</v>
      </c>
    </row>
    <row r="329" spans="17:17" x14ac:dyDescent="0.35">
      <c r="Q329" t="str">
        <f>IF((_xlfn.XLOOKUP(L329,BLTOTAL!B:B,BLTOTAL!AD:AD))= 0,"Incompleto",_xlfn.XLOOKUP(L329,BLTOTAL!B:B,BLTOTAL!AD:AD))</f>
        <v>Incompleto</v>
      </c>
    </row>
    <row r="330" spans="17:17" x14ac:dyDescent="0.35">
      <c r="Q330" t="str">
        <f>IF((_xlfn.XLOOKUP(L330,BLTOTAL!B:B,BLTOTAL!AD:AD))= 0,"Incompleto",_xlfn.XLOOKUP(L330,BLTOTAL!B:B,BLTOTAL!AD:AD))</f>
        <v>Incompleto</v>
      </c>
    </row>
    <row r="331" spans="17:17" x14ac:dyDescent="0.35">
      <c r="Q331" t="str">
        <f>IF((_xlfn.XLOOKUP(L331,BLTOTAL!B:B,BLTOTAL!AD:AD))= 0,"Incompleto",_xlfn.XLOOKUP(L331,BLTOTAL!B:B,BLTOTAL!AD:AD))</f>
        <v>Incompleto</v>
      </c>
    </row>
    <row r="332" spans="17:17" x14ac:dyDescent="0.35">
      <c r="Q332" t="str">
        <f>IF((_xlfn.XLOOKUP(L332,BLTOTAL!B:B,BLTOTAL!AD:AD))= 0,"Incompleto",_xlfn.XLOOKUP(L332,BLTOTAL!B:B,BLTOTAL!AD:AD))</f>
        <v>Incompleto</v>
      </c>
    </row>
    <row r="333" spans="17:17" x14ac:dyDescent="0.35">
      <c r="Q333" t="str">
        <f>IF((_xlfn.XLOOKUP(L333,BLTOTAL!B:B,BLTOTAL!AD:AD))= 0,"Incompleto",_xlfn.XLOOKUP(L333,BLTOTAL!B:B,BLTOTAL!AD:AD))</f>
        <v>Incompleto</v>
      </c>
    </row>
    <row r="334" spans="17:17" x14ac:dyDescent="0.35">
      <c r="Q334" t="str">
        <f>IF((_xlfn.XLOOKUP(L334,BLTOTAL!B:B,BLTOTAL!AD:AD))= 0,"Incompleto",_xlfn.XLOOKUP(L334,BLTOTAL!B:B,BLTOTAL!AD:AD))</f>
        <v>Incompleto</v>
      </c>
    </row>
    <row r="335" spans="17:17" x14ac:dyDescent="0.35">
      <c r="Q335" t="str">
        <f>IF((_xlfn.XLOOKUP(L335,BLTOTAL!B:B,BLTOTAL!AD:AD))= 0,"Incompleto",_xlfn.XLOOKUP(L335,BLTOTAL!B:B,BLTOTAL!AD:AD))</f>
        <v>Incompleto</v>
      </c>
    </row>
    <row r="336" spans="17:17" x14ac:dyDescent="0.35">
      <c r="Q336" t="str">
        <f>IF((_xlfn.XLOOKUP(L336,BLTOTAL!B:B,BLTOTAL!AD:AD))= 0,"Incompleto",_xlfn.XLOOKUP(L336,BLTOTAL!B:B,BLTOTAL!AD:AD))</f>
        <v>Incompleto</v>
      </c>
    </row>
    <row r="337" spans="17:17" x14ac:dyDescent="0.35">
      <c r="Q337" t="str">
        <f>IF((_xlfn.XLOOKUP(L337,BLTOTAL!B:B,BLTOTAL!AD:AD))= 0,"Incompleto",_xlfn.XLOOKUP(L337,BLTOTAL!B:B,BLTOTAL!AD:AD))</f>
        <v>Incompleto</v>
      </c>
    </row>
    <row r="338" spans="17:17" x14ac:dyDescent="0.35">
      <c r="Q338" t="str">
        <f>IF((_xlfn.XLOOKUP(L338,BLTOTAL!B:B,BLTOTAL!AD:AD))= 0,"Incompleto",_xlfn.XLOOKUP(L338,BLTOTAL!B:B,BLTOTAL!AD:AD))</f>
        <v>Incompleto</v>
      </c>
    </row>
    <row r="339" spans="17:17" x14ac:dyDescent="0.35">
      <c r="Q339" t="str">
        <f>IF((_xlfn.XLOOKUP(L339,BLTOTAL!B:B,BLTOTAL!AD:AD))= 0,"Incompleto",_xlfn.XLOOKUP(L339,BLTOTAL!B:B,BLTOTAL!AD:AD))</f>
        <v>Incompleto</v>
      </c>
    </row>
    <row r="340" spans="17:17" x14ac:dyDescent="0.35">
      <c r="Q340" t="str">
        <f>IF((_xlfn.XLOOKUP(L340,BLTOTAL!B:B,BLTOTAL!AD:AD))= 0,"Incompleto",_xlfn.XLOOKUP(L340,BLTOTAL!B:B,BLTOTAL!AD:AD))</f>
        <v>Incompleto</v>
      </c>
    </row>
    <row r="341" spans="17:17" x14ac:dyDescent="0.35">
      <c r="Q341" t="str">
        <f>IF((_xlfn.XLOOKUP(L341,BLTOTAL!B:B,BLTOTAL!AD:AD))= 0,"Incompleto",_xlfn.XLOOKUP(L341,BLTOTAL!B:B,BLTOTAL!AD:AD))</f>
        <v>Incompleto</v>
      </c>
    </row>
    <row r="342" spans="17:17" x14ac:dyDescent="0.35">
      <c r="Q342" t="str">
        <f>IF((_xlfn.XLOOKUP(L342,BLTOTAL!B:B,BLTOTAL!AD:AD))= 0,"Incompleto",_xlfn.XLOOKUP(L342,BLTOTAL!B:B,BLTOTAL!AD:AD))</f>
        <v>Incompleto</v>
      </c>
    </row>
    <row r="343" spans="17:17" x14ac:dyDescent="0.35">
      <c r="Q343" t="str">
        <f>IF((_xlfn.XLOOKUP(L343,BLTOTAL!B:B,BLTOTAL!AD:AD))= 0,"Incompleto",_xlfn.XLOOKUP(L343,BLTOTAL!B:B,BLTOTAL!AD:AD))</f>
        <v>Incompleto</v>
      </c>
    </row>
    <row r="344" spans="17:17" x14ac:dyDescent="0.35">
      <c r="Q344" t="str">
        <f>IF((_xlfn.XLOOKUP(L344,BLTOTAL!B:B,BLTOTAL!AD:AD))= 0,"Incompleto",_xlfn.XLOOKUP(L344,BLTOTAL!B:B,BLTOTAL!AD:AD))</f>
        <v>Incompleto</v>
      </c>
    </row>
    <row r="345" spans="17:17" x14ac:dyDescent="0.35">
      <c r="Q345" t="str">
        <f>IF((_xlfn.XLOOKUP(L345,BLTOTAL!B:B,BLTOTAL!AD:AD))= 0,"Incompleto",_xlfn.XLOOKUP(L345,BLTOTAL!B:B,BLTOTAL!AD:AD))</f>
        <v>Incompleto</v>
      </c>
    </row>
    <row r="346" spans="17:17" x14ac:dyDescent="0.35">
      <c r="Q346" t="str">
        <f>IF((_xlfn.XLOOKUP(L346,BLTOTAL!B:B,BLTOTAL!AD:AD))= 0,"Incompleto",_xlfn.XLOOKUP(L346,BLTOTAL!B:B,BLTOTAL!AD:AD))</f>
        <v>Incompleto</v>
      </c>
    </row>
    <row r="347" spans="17:17" x14ac:dyDescent="0.35">
      <c r="Q347" t="str">
        <f>IF((_xlfn.XLOOKUP(L347,BLTOTAL!B:B,BLTOTAL!AD:AD))= 0,"Incompleto",_xlfn.XLOOKUP(L347,BLTOTAL!B:B,BLTOTAL!AD:AD))</f>
        <v>Incompleto</v>
      </c>
    </row>
    <row r="348" spans="17:17" x14ac:dyDescent="0.35">
      <c r="Q348" t="str">
        <f>IF((_xlfn.XLOOKUP(L348,BLTOTAL!B:B,BLTOTAL!AD:AD))= 0,"Incompleto",_xlfn.XLOOKUP(L348,BLTOTAL!B:B,BLTOTAL!AD:AD))</f>
        <v>Incompleto</v>
      </c>
    </row>
    <row r="349" spans="17:17" x14ac:dyDescent="0.35">
      <c r="Q349" t="str">
        <f>IF((_xlfn.XLOOKUP(L349,BLTOTAL!B:B,BLTOTAL!AD:AD))= 0,"Incompleto",_xlfn.XLOOKUP(L349,BLTOTAL!B:B,BLTOTAL!AD:AD))</f>
        <v>Incompleto</v>
      </c>
    </row>
    <row r="350" spans="17:17" x14ac:dyDescent="0.35">
      <c r="Q350" t="str">
        <f>IF((_xlfn.XLOOKUP(L350,BLTOTAL!B:B,BLTOTAL!AD:AD))= 0,"Incompleto",_xlfn.XLOOKUP(L350,BLTOTAL!B:B,BLTOTAL!AD:AD))</f>
        <v>Incompleto</v>
      </c>
    </row>
    <row r="351" spans="17:17" x14ac:dyDescent="0.35">
      <c r="Q351" t="str">
        <f>IF((_xlfn.XLOOKUP(L351,BLTOTAL!B:B,BLTOTAL!AD:AD))= 0,"Incompleto",_xlfn.XLOOKUP(L351,BLTOTAL!B:B,BLTOTAL!AD:AD))</f>
        <v>Incompleto</v>
      </c>
    </row>
    <row r="352" spans="17:17" x14ac:dyDescent="0.35">
      <c r="Q352" t="str">
        <f>IF((_xlfn.XLOOKUP(L352,BLTOTAL!B:B,BLTOTAL!AD:AD))= 0,"Incompleto",_xlfn.XLOOKUP(L352,BLTOTAL!B:B,BLTOTAL!AD:AD))</f>
        <v>Incompleto</v>
      </c>
    </row>
    <row r="353" spans="17:17" x14ac:dyDescent="0.35">
      <c r="Q353" t="str">
        <f>IF((_xlfn.XLOOKUP(L353,BLTOTAL!B:B,BLTOTAL!AD:AD))= 0,"Incompleto",_xlfn.XLOOKUP(L353,BLTOTAL!B:B,BLTOTAL!AD:AD))</f>
        <v>Incompleto</v>
      </c>
    </row>
    <row r="354" spans="17:17" x14ac:dyDescent="0.35">
      <c r="Q354" t="str">
        <f>IF((_xlfn.XLOOKUP(L354,BLTOTAL!B:B,BLTOTAL!AD:AD))= 0,"Incompleto",_xlfn.XLOOKUP(L354,BLTOTAL!B:B,BLTOTAL!AD:AD))</f>
        <v>Incompleto</v>
      </c>
    </row>
    <row r="355" spans="17:17" x14ac:dyDescent="0.35">
      <c r="Q355" t="str">
        <f>IF((_xlfn.XLOOKUP(L355,BLTOTAL!B:B,BLTOTAL!AD:AD))= 0,"Incompleto",_xlfn.XLOOKUP(L355,BLTOTAL!B:B,BLTOTAL!AD:AD))</f>
        <v>Incompleto</v>
      </c>
    </row>
    <row r="356" spans="17:17" x14ac:dyDescent="0.35">
      <c r="Q356" t="str">
        <f>IF((_xlfn.XLOOKUP(L356,BLTOTAL!B:B,BLTOTAL!AD:AD))= 0,"Incompleto",_xlfn.XLOOKUP(L356,BLTOTAL!B:B,BLTOTAL!AD:AD))</f>
        <v>Incompleto</v>
      </c>
    </row>
    <row r="357" spans="17:17" x14ac:dyDescent="0.35">
      <c r="Q357" t="str">
        <f>IF((_xlfn.XLOOKUP(L357,BLTOTAL!B:B,BLTOTAL!AD:AD))= 0,"Incompleto",_xlfn.XLOOKUP(L357,BLTOTAL!B:B,BLTOTAL!AD:AD))</f>
        <v>Incompleto</v>
      </c>
    </row>
    <row r="358" spans="17:17" x14ac:dyDescent="0.35">
      <c r="Q358" t="str">
        <f>IF((_xlfn.XLOOKUP(L358,BLTOTAL!B:B,BLTOTAL!AD:AD))= 0,"Incompleto",_xlfn.XLOOKUP(L358,BLTOTAL!B:B,BLTOTAL!AD:AD))</f>
        <v>Incompleto</v>
      </c>
    </row>
    <row r="359" spans="17:17" x14ac:dyDescent="0.35">
      <c r="Q359" t="str">
        <f>IF((_xlfn.XLOOKUP(L359,BLTOTAL!B:B,BLTOTAL!AD:AD))= 0,"Incompleto",_xlfn.XLOOKUP(L359,BLTOTAL!B:B,BLTOTAL!AD:AD))</f>
        <v>Incompleto</v>
      </c>
    </row>
    <row r="360" spans="17:17" x14ac:dyDescent="0.35">
      <c r="Q360" t="str">
        <f>IF((_xlfn.XLOOKUP(L360,BLTOTAL!B:B,BLTOTAL!AD:AD))= 0,"Incompleto",_xlfn.XLOOKUP(L360,BLTOTAL!B:B,BLTOTAL!AD:AD))</f>
        <v>Incompleto</v>
      </c>
    </row>
    <row r="361" spans="17:17" x14ac:dyDescent="0.35">
      <c r="Q361" t="str">
        <f>IF((_xlfn.XLOOKUP(L361,BLTOTAL!B:B,BLTOTAL!AD:AD))= 0,"Incompleto",_xlfn.XLOOKUP(L361,BLTOTAL!B:B,BLTOTAL!AD:AD))</f>
        <v>Incompleto</v>
      </c>
    </row>
    <row r="362" spans="17:17" x14ac:dyDescent="0.35">
      <c r="Q362" t="str">
        <f>IF((_xlfn.XLOOKUP(L362,BLTOTAL!B:B,BLTOTAL!AD:AD))= 0,"Incompleto",_xlfn.XLOOKUP(L362,BLTOTAL!B:B,BLTOTAL!AD:AD))</f>
        <v>Incompleto</v>
      </c>
    </row>
    <row r="363" spans="17:17" x14ac:dyDescent="0.35">
      <c r="Q363" t="str">
        <f>IF((_xlfn.XLOOKUP(L363,BLTOTAL!B:B,BLTOTAL!AD:AD))= 0,"Incompleto",_xlfn.XLOOKUP(L363,BLTOTAL!B:B,BLTOTAL!AD:AD))</f>
        <v>Incompleto</v>
      </c>
    </row>
    <row r="364" spans="17:17" x14ac:dyDescent="0.35">
      <c r="Q364" t="str">
        <f>IF((_xlfn.XLOOKUP(L364,BLTOTAL!B:B,BLTOTAL!AD:AD))= 0,"Incompleto",_xlfn.XLOOKUP(L364,BLTOTAL!B:B,BLTOTAL!AD:AD))</f>
        <v>Incompleto</v>
      </c>
    </row>
    <row r="365" spans="17:17" x14ac:dyDescent="0.35">
      <c r="Q365" t="str">
        <f>IF((_xlfn.XLOOKUP(L365,BLTOTAL!B:B,BLTOTAL!AD:AD))= 0,"Incompleto",_xlfn.XLOOKUP(L365,BLTOTAL!B:B,BLTOTAL!AD:AD))</f>
        <v>Incompleto</v>
      </c>
    </row>
    <row r="366" spans="17:17" x14ac:dyDescent="0.35">
      <c r="Q366" t="str">
        <f>IF((_xlfn.XLOOKUP(L366,BLTOTAL!B:B,BLTOTAL!AD:AD))= 0,"Incompleto",_xlfn.XLOOKUP(L366,BLTOTAL!B:B,BLTOTAL!AD:AD))</f>
        <v>Incompleto</v>
      </c>
    </row>
    <row r="367" spans="17:17" x14ac:dyDescent="0.35">
      <c r="Q367" t="str">
        <f>IF((_xlfn.XLOOKUP(L367,BLTOTAL!B:B,BLTOTAL!AD:AD))= 0,"Incompleto",_xlfn.XLOOKUP(L367,BLTOTAL!B:B,BLTOTAL!AD:AD))</f>
        <v>Incompleto</v>
      </c>
    </row>
    <row r="368" spans="17:17" x14ac:dyDescent="0.35">
      <c r="Q368" t="str">
        <f>IF((_xlfn.XLOOKUP(L368,BLTOTAL!B:B,BLTOTAL!AD:AD))= 0,"Incompleto",_xlfn.XLOOKUP(L368,BLTOTAL!B:B,BLTOTAL!AD:AD))</f>
        <v>Incompleto</v>
      </c>
    </row>
    <row r="369" spans="17:17" x14ac:dyDescent="0.35">
      <c r="Q369" t="str">
        <f>IF((_xlfn.XLOOKUP(L369,BLTOTAL!B:B,BLTOTAL!AD:AD))= 0,"Incompleto",_xlfn.XLOOKUP(L369,BLTOTAL!B:B,BLTOTAL!AD:AD))</f>
        <v>Incompleto</v>
      </c>
    </row>
    <row r="370" spans="17:17" x14ac:dyDescent="0.35">
      <c r="Q370" t="str">
        <f>IF((_xlfn.XLOOKUP(L370,BLTOTAL!B:B,BLTOTAL!AD:AD))= 0,"Incompleto",_xlfn.XLOOKUP(L370,BLTOTAL!B:B,BLTOTAL!AD:AD))</f>
        <v>Incompleto</v>
      </c>
    </row>
    <row r="371" spans="17:17" x14ac:dyDescent="0.35">
      <c r="Q371" t="str">
        <f>IF((_xlfn.XLOOKUP(L371,BLTOTAL!B:B,BLTOTAL!AD:AD))= 0,"Incompleto",_xlfn.XLOOKUP(L371,BLTOTAL!B:B,BLTOTAL!AD:AD))</f>
        <v>Incompleto</v>
      </c>
    </row>
    <row r="372" spans="17:17" x14ac:dyDescent="0.35">
      <c r="Q372" t="str">
        <f>IF((_xlfn.XLOOKUP(L372,BLTOTAL!B:B,BLTOTAL!AD:AD))= 0,"Incompleto",_xlfn.XLOOKUP(L372,BLTOTAL!B:B,BLTOTAL!AD:AD))</f>
        <v>Incompleto</v>
      </c>
    </row>
    <row r="373" spans="17:17" x14ac:dyDescent="0.35">
      <c r="Q373" t="str">
        <f>IF((_xlfn.XLOOKUP(L373,BLTOTAL!B:B,BLTOTAL!AD:AD))= 0,"Incompleto",_xlfn.XLOOKUP(L373,BLTOTAL!B:B,BLTOTAL!AD:AD))</f>
        <v>Incompleto</v>
      </c>
    </row>
    <row r="374" spans="17:17" x14ac:dyDescent="0.35">
      <c r="Q374" t="str">
        <f>IF((_xlfn.XLOOKUP(L374,BLTOTAL!B:B,BLTOTAL!AD:AD))= 0,"Incompleto",_xlfn.XLOOKUP(L374,BLTOTAL!B:B,BLTOTAL!AD:AD))</f>
        <v>Incompleto</v>
      </c>
    </row>
    <row r="375" spans="17:17" x14ac:dyDescent="0.35">
      <c r="Q375" t="str">
        <f>IF((_xlfn.XLOOKUP(L375,BLTOTAL!B:B,BLTOTAL!AD:AD))= 0,"Incompleto",_xlfn.XLOOKUP(L375,BLTOTAL!B:B,BLTOTAL!AD:AD))</f>
        <v>Incompleto</v>
      </c>
    </row>
    <row r="376" spans="17:17" x14ac:dyDescent="0.35">
      <c r="Q376" t="str">
        <f>IF((_xlfn.XLOOKUP(L376,BLTOTAL!B:B,BLTOTAL!AD:AD))= 0,"Incompleto",_xlfn.XLOOKUP(L376,BLTOTAL!B:B,BLTOTAL!AD:AD))</f>
        <v>Incompleto</v>
      </c>
    </row>
    <row r="377" spans="17:17" x14ac:dyDescent="0.35">
      <c r="Q377" t="str">
        <f>IF((_xlfn.XLOOKUP(L377,BLTOTAL!B:B,BLTOTAL!AD:AD))= 0,"Incompleto",_xlfn.XLOOKUP(L377,BLTOTAL!B:B,BLTOTAL!AD:AD))</f>
        <v>Incompleto</v>
      </c>
    </row>
    <row r="378" spans="17:17" x14ac:dyDescent="0.35">
      <c r="Q378" t="str">
        <f>IF((_xlfn.XLOOKUP(L378,BLTOTAL!B:B,BLTOTAL!AD:AD))= 0,"Incompleto",_xlfn.XLOOKUP(L378,BLTOTAL!B:B,BLTOTAL!AD:AD))</f>
        <v>Incompleto</v>
      </c>
    </row>
    <row r="379" spans="17:17" x14ac:dyDescent="0.35">
      <c r="Q379" t="str">
        <f>IF((_xlfn.XLOOKUP(L379,BLTOTAL!B:B,BLTOTAL!AD:AD))= 0,"Incompleto",_xlfn.XLOOKUP(L379,BLTOTAL!B:B,BLTOTAL!AD:AD))</f>
        <v>Incompleto</v>
      </c>
    </row>
    <row r="380" spans="17:17" x14ac:dyDescent="0.35">
      <c r="Q380" t="str">
        <f>IF((_xlfn.XLOOKUP(L380,BLTOTAL!B:B,BLTOTAL!AD:AD))= 0,"Incompleto",_xlfn.XLOOKUP(L380,BLTOTAL!B:B,BLTOTAL!AD:AD))</f>
        <v>Incompleto</v>
      </c>
    </row>
    <row r="381" spans="17:17" x14ac:dyDescent="0.35">
      <c r="Q381" t="str">
        <f>IF((_xlfn.XLOOKUP(L381,BLTOTAL!B:B,BLTOTAL!AD:AD))= 0,"Incompleto",_xlfn.XLOOKUP(L381,BLTOTAL!B:B,BLTOTAL!AD:AD))</f>
        <v>Incompleto</v>
      </c>
    </row>
    <row r="382" spans="17:17" x14ac:dyDescent="0.35">
      <c r="Q382" t="str">
        <f>IF((_xlfn.XLOOKUP(L382,BLTOTAL!B:B,BLTOTAL!AD:AD))= 0,"Incompleto",_xlfn.XLOOKUP(L382,BLTOTAL!B:B,BLTOTAL!AD:AD))</f>
        <v>Incompleto</v>
      </c>
    </row>
    <row r="383" spans="17:17" x14ac:dyDescent="0.35">
      <c r="Q383" t="str">
        <f>IF((_xlfn.XLOOKUP(L383,BLTOTAL!B:B,BLTOTAL!AD:AD))= 0,"Incompleto",_xlfn.XLOOKUP(L383,BLTOTAL!B:B,BLTOTAL!AD:AD))</f>
        <v>Incompleto</v>
      </c>
    </row>
    <row r="384" spans="17:17" x14ac:dyDescent="0.35">
      <c r="Q384" t="str">
        <f>IF((_xlfn.XLOOKUP(L384,BLTOTAL!B:B,BLTOTAL!AD:AD))= 0,"Incompleto",_xlfn.XLOOKUP(L384,BLTOTAL!B:B,BLTOTAL!AD:AD))</f>
        <v>Incompleto</v>
      </c>
    </row>
    <row r="385" spans="17:17" x14ac:dyDescent="0.35">
      <c r="Q385" t="str">
        <f>IF((_xlfn.XLOOKUP(L385,BLTOTAL!B:B,BLTOTAL!AD:AD))= 0,"Incompleto",_xlfn.XLOOKUP(L385,BLTOTAL!B:B,BLTOTAL!AD:AD))</f>
        <v>Incompleto</v>
      </c>
    </row>
    <row r="386" spans="17:17" x14ac:dyDescent="0.35">
      <c r="Q386" t="str">
        <f>IF((_xlfn.XLOOKUP(L386,BLTOTAL!B:B,BLTOTAL!AD:AD))= 0,"Incompleto",_xlfn.XLOOKUP(L386,BLTOTAL!B:B,BLTOTAL!AD:AD))</f>
        <v>Incompleto</v>
      </c>
    </row>
    <row r="387" spans="17:17" x14ac:dyDescent="0.35">
      <c r="Q387" t="str">
        <f>IF((_xlfn.XLOOKUP(L387,BLTOTAL!B:B,BLTOTAL!AD:AD))= 0,"Incompleto",_xlfn.XLOOKUP(L387,BLTOTAL!B:B,BLTOTAL!AD:AD))</f>
        <v>Incompleto</v>
      </c>
    </row>
    <row r="388" spans="17:17" x14ac:dyDescent="0.35">
      <c r="Q388" t="str">
        <f>IF((_xlfn.XLOOKUP(L388,BLTOTAL!B:B,BLTOTAL!AD:AD))= 0,"Incompleto",_xlfn.XLOOKUP(L388,BLTOTAL!B:B,BLTOTAL!AD:AD))</f>
        <v>Incompleto</v>
      </c>
    </row>
    <row r="389" spans="17:17" x14ac:dyDescent="0.35">
      <c r="Q389" t="str">
        <f>IF((_xlfn.XLOOKUP(L389,BLTOTAL!B:B,BLTOTAL!AD:AD))= 0,"Incompleto",_xlfn.XLOOKUP(L389,BLTOTAL!B:B,BLTOTAL!AD:AD))</f>
        <v>Incompleto</v>
      </c>
    </row>
    <row r="390" spans="17:17" x14ac:dyDescent="0.35">
      <c r="Q390" t="str">
        <f>IF((_xlfn.XLOOKUP(L390,BLTOTAL!B:B,BLTOTAL!AD:AD))= 0,"Incompleto",_xlfn.XLOOKUP(L390,BLTOTAL!B:B,BLTOTAL!AD:AD))</f>
        <v>Incompleto</v>
      </c>
    </row>
    <row r="391" spans="17:17" x14ac:dyDescent="0.35">
      <c r="Q391" t="str">
        <f>IF((_xlfn.XLOOKUP(L391,BLTOTAL!B:B,BLTOTAL!AD:AD))= 0,"Incompleto",_xlfn.XLOOKUP(L391,BLTOTAL!B:B,BLTOTAL!AD:AD))</f>
        <v>Incompleto</v>
      </c>
    </row>
    <row r="392" spans="17:17" x14ac:dyDescent="0.35">
      <c r="Q392" t="str">
        <f>IF((_xlfn.XLOOKUP(L392,BLTOTAL!B:B,BLTOTAL!AD:AD))= 0,"Incompleto",_xlfn.XLOOKUP(L392,BLTOTAL!B:B,BLTOTAL!AD:AD))</f>
        <v>Incompleto</v>
      </c>
    </row>
    <row r="393" spans="17:17" x14ac:dyDescent="0.35">
      <c r="Q393" t="str">
        <f>IF((_xlfn.XLOOKUP(L393,BLTOTAL!B:B,BLTOTAL!AD:AD))= 0,"Incompleto",_xlfn.XLOOKUP(L393,BLTOTAL!B:B,BLTOTAL!AD:AD))</f>
        <v>Incompleto</v>
      </c>
    </row>
    <row r="394" spans="17:17" x14ac:dyDescent="0.35">
      <c r="Q394" t="str">
        <f>IF((_xlfn.XLOOKUP(L394,BLTOTAL!B:B,BLTOTAL!AD:AD))= 0,"Incompleto",_xlfn.XLOOKUP(L394,BLTOTAL!B:B,BLTOTAL!AD:AD))</f>
        <v>Incompleto</v>
      </c>
    </row>
    <row r="395" spans="17:17" x14ac:dyDescent="0.35">
      <c r="Q395" t="str">
        <f>IF((_xlfn.XLOOKUP(L395,BLTOTAL!B:B,BLTOTAL!AD:AD))= 0,"Incompleto",_xlfn.XLOOKUP(L395,BLTOTAL!B:B,BLTOTAL!AD:AD))</f>
        <v>Incompleto</v>
      </c>
    </row>
    <row r="396" spans="17:17" x14ac:dyDescent="0.35">
      <c r="Q396" t="str">
        <f>IF((_xlfn.XLOOKUP(L396,BLTOTAL!B:B,BLTOTAL!AD:AD))= 0,"Incompleto",_xlfn.XLOOKUP(L396,BLTOTAL!B:B,BLTOTAL!AD:AD))</f>
        <v>Incompleto</v>
      </c>
    </row>
    <row r="397" spans="17:17" x14ac:dyDescent="0.35">
      <c r="Q397" t="str">
        <f>IF((_xlfn.XLOOKUP(L397,BLTOTAL!B:B,BLTOTAL!AD:AD))= 0,"Incompleto",_xlfn.XLOOKUP(L397,BLTOTAL!B:B,BLTOTAL!AD:AD))</f>
        <v>Incompleto</v>
      </c>
    </row>
    <row r="398" spans="17:17" x14ac:dyDescent="0.35">
      <c r="Q398" t="str">
        <f>IF((_xlfn.XLOOKUP(L398,BLTOTAL!B:B,BLTOTAL!AD:AD))= 0,"Incompleto",_xlfn.XLOOKUP(L398,BLTOTAL!B:B,BLTOTAL!AD:AD))</f>
        <v>Incompleto</v>
      </c>
    </row>
    <row r="399" spans="17:17" x14ac:dyDescent="0.35">
      <c r="Q399" t="str">
        <f>IF((_xlfn.XLOOKUP(L399,BLTOTAL!B:B,BLTOTAL!AD:AD))= 0,"Incompleto",_xlfn.XLOOKUP(L399,BLTOTAL!B:B,BLTOTAL!AD:AD))</f>
        <v>Incompleto</v>
      </c>
    </row>
    <row r="400" spans="17:17" x14ac:dyDescent="0.35">
      <c r="Q400" t="str">
        <f>IF((_xlfn.XLOOKUP(L400,BLTOTAL!B:B,BLTOTAL!AD:AD))= 0,"Incompleto",_xlfn.XLOOKUP(L400,BLTOTAL!B:B,BLTOTAL!AD:AD))</f>
        <v>Incompleto</v>
      </c>
    </row>
    <row r="401" spans="17:17" x14ac:dyDescent="0.35">
      <c r="Q401" t="str">
        <f>IF((_xlfn.XLOOKUP(L401,BLTOTAL!B:B,BLTOTAL!AD:AD))= 0,"Incompleto",_xlfn.XLOOKUP(L401,BLTOTAL!B:B,BLTOTAL!AD:AD))</f>
        <v>Incompleto</v>
      </c>
    </row>
    <row r="402" spans="17:17" x14ac:dyDescent="0.35">
      <c r="Q402" t="str">
        <f>IF((_xlfn.XLOOKUP(L402,BLTOTAL!B:B,BLTOTAL!AD:AD))= 0,"Incompleto",_xlfn.XLOOKUP(L402,BLTOTAL!B:B,BLTOTAL!AD:AD))</f>
        <v>Incompleto</v>
      </c>
    </row>
    <row r="403" spans="17:17" x14ac:dyDescent="0.35">
      <c r="Q403" t="str">
        <f>IF((_xlfn.XLOOKUP(L403,BLTOTAL!B:B,BLTOTAL!AD:AD))= 0,"Incompleto",_xlfn.XLOOKUP(L403,BLTOTAL!B:B,BLTOTAL!AD:AD))</f>
        <v>Incompleto</v>
      </c>
    </row>
    <row r="404" spans="17:17" x14ac:dyDescent="0.35">
      <c r="Q404" t="str">
        <f>IF((_xlfn.XLOOKUP(L404,BLTOTAL!B:B,BLTOTAL!AD:AD))= 0,"Incompleto",_xlfn.XLOOKUP(L404,BLTOTAL!B:B,BLTOTAL!AD:AD))</f>
        <v>Incompleto</v>
      </c>
    </row>
    <row r="405" spans="17:17" x14ac:dyDescent="0.35">
      <c r="Q405" t="str">
        <f>IF((_xlfn.XLOOKUP(L405,BLTOTAL!B:B,BLTOTAL!AD:AD))= 0,"Incompleto",_xlfn.XLOOKUP(L405,BLTOTAL!B:B,BLTOTAL!AD:AD))</f>
        <v>Incompleto</v>
      </c>
    </row>
    <row r="406" spans="17:17" x14ac:dyDescent="0.35">
      <c r="Q406" t="str">
        <f>IF((_xlfn.XLOOKUP(L406,BLTOTAL!B:B,BLTOTAL!AD:AD))= 0,"Incompleto",_xlfn.XLOOKUP(L406,BLTOTAL!B:B,BLTOTAL!AD:AD))</f>
        <v>Incompleto</v>
      </c>
    </row>
    <row r="407" spans="17:17" x14ac:dyDescent="0.35">
      <c r="Q407" t="str">
        <f>IF((_xlfn.XLOOKUP(L407,BLTOTAL!B:B,BLTOTAL!AD:AD))= 0,"Incompleto",_xlfn.XLOOKUP(L407,BLTOTAL!B:B,BLTOTAL!AD:AD))</f>
        <v>Incompleto</v>
      </c>
    </row>
    <row r="408" spans="17:17" x14ac:dyDescent="0.35">
      <c r="Q408" t="str">
        <f>IF((_xlfn.XLOOKUP(L408,BLTOTAL!B:B,BLTOTAL!AD:AD))= 0,"Incompleto",_xlfn.XLOOKUP(L408,BLTOTAL!B:B,BLTOTAL!AD:AD))</f>
        <v>Incompleto</v>
      </c>
    </row>
    <row r="409" spans="17:17" x14ac:dyDescent="0.35">
      <c r="Q409" t="str">
        <f>IF((_xlfn.XLOOKUP(L409,BLTOTAL!B:B,BLTOTAL!AD:AD))= 0,"Incompleto",_xlfn.XLOOKUP(L409,BLTOTAL!B:B,BLTOTAL!AD:AD))</f>
        <v>Incompleto</v>
      </c>
    </row>
    <row r="410" spans="17:17" x14ac:dyDescent="0.35">
      <c r="Q410" t="str">
        <f>IF((_xlfn.XLOOKUP(L410,BLTOTAL!B:B,BLTOTAL!AD:AD))= 0,"Incompleto",_xlfn.XLOOKUP(L410,BLTOTAL!B:B,BLTOTAL!AD:AD))</f>
        <v>Incompleto</v>
      </c>
    </row>
    <row r="411" spans="17:17" x14ac:dyDescent="0.35">
      <c r="Q411" t="str">
        <f>IF((_xlfn.XLOOKUP(L411,BLTOTAL!B:B,BLTOTAL!AD:AD))= 0,"Incompleto",_xlfn.XLOOKUP(L411,BLTOTAL!B:B,BLTOTAL!AD:AD))</f>
        <v>Incompleto</v>
      </c>
    </row>
    <row r="412" spans="17:17" x14ac:dyDescent="0.35">
      <c r="Q412" t="str">
        <f>IF((_xlfn.XLOOKUP(L412,BLTOTAL!B:B,BLTOTAL!AD:AD))= 0,"Incompleto",_xlfn.XLOOKUP(L412,BLTOTAL!B:B,BLTOTAL!AD:AD))</f>
        <v>Incompleto</v>
      </c>
    </row>
    <row r="413" spans="17:17" x14ac:dyDescent="0.35">
      <c r="Q413" t="str">
        <f>IF((_xlfn.XLOOKUP(L413,BLTOTAL!B:B,BLTOTAL!AD:AD))= 0,"Incompleto",_xlfn.XLOOKUP(L413,BLTOTAL!B:B,BLTOTAL!AD:AD))</f>
        <v>Incompleto</v>
      </c>
    </row>
    <row r="414" spans="17:17" x14ac:dyDescent="0.35">
      <c r="Q414" t="str">
        <f>IF((_xlfn.XLOOKUP(L414,BLTOTAL!B:B,BLTOTAL!AD:AD))= 0,"Incompleto",_xlfn.XLOOKUP(L414,BLTOTAL!B:B,BLTOTAL!AD:AD))</f>
        <v>Incompleto</v>
      </c>
    </row>
    <row r="415" spans="17:17" x14ac:dyDescent="0.35">
      <c r="Q415" t="str">
        <f>IF((_xlfn.XLOOKUP(L415,BLTOTAL!B:B,BLTOTAL!AD:AD))= 0,"Incompleto",_xlfn.XLOOKUP(L415,BLTOTAL!B:B,BLTOTAL!AD:AD))</f>
        <v>Incompleto</v>
      </c>
    </row>
    <row r="416" spans="17:17" x14ac:dyDescent="0.35">
      <c r="Q416" t="str">
        <f>IF((_xlfn.XLOOKUP(L416,BLTOTAL!B:B,BLTOTAL!AD:AD))= 0,"Incompleto",_xlfn.XLOOKUP(L416,BLTOTAL!B:B,BLTOTAL!AD:AD))</f>
        <v>Incompleto</v>
      </c>
    </row>
    <row r="417" spans="17:17" x14ac:dyDescent="0.35">
      <c r="Q417" t="str">
        <f>IF((_xlfn.XLOOKUP(L417,BLTOTAL!B:B,BLTOTAL!AD:AD))= 0,"Incompleto",_xlfn.XLOOKUP(L417,BLTOTAL!B:B,BLTOTAL!AD:AD))</f>
        <v>Incompleto</v>
      </c>
    </row>
    <row r="418" spans="17:17" x14ac:dyDescent="0.35">
      <c r="Q418" t="str">
        <f>IF((_xlfn.XLOOKUP(L418,BLTOTAL!B:B,BLTOTAL!AD:AD))= 0,"Incompleto",_xlfn.XLOOKUP(L418,BLTOTAL!B:B,BLTOTAL!AD:AD))</f>
        <v>Incompleto</v>
      </c>
    </row>
    <row r="419" spans="17:17" x14ac:dyDescent="0.35">
      <c r="Q419" t="str">
        <f>IF((_xlfn.XLOOKUP(L419,BLTOTAL!B:B,BLTOTAL!AD:AD))= 0,"Incompleto",_xlfn.XLOOKUP(L419,BLTOTAL!B:B,BLTOTAL!AD:AD))</f>
        <v>Incompleto</v>
      </c>
    </row>
    <row r="420" spans="17:17" x14ac:dyDescent="0.35">
      <c r="Q420" t="str">
        <f>IF((_xlfn.XLOOKUP(L420,BLTOTAL!B:B,BLTOTAL!AD:AD))= 0,"Incompleto",_xlfn.XLOOKUP(L420,BLTOTAL!B:B,BLTOTAL!AD:AD))</f>
        <v>Incompleto</v>
      </c>
    </row>
    <row r="421" spans="17:17" x14ac:dyDescent="0.35">
      <c r="Q421" t="str">
        <f>IF((_xlfn.XLOOKUP(L421,BLTOTAL!B:B,BLTOTAL!AD:AD))= 0,"Incompleto",_xlfn.XLOOKUP(L421,BLTOTAL!B:B,BLTOTAL!AD:AD))</f>
        <v>Incompleto</v>
      </c>
    </row>
    <row r="422" spans="17:17" x14ac:dyDescent="0.35">
      <c r="Q422" t="str">
        <f>IF((_xlfn.XLOOKUP(L422,BLTOTAL!B:B,BLTOTAL!AD:AD))= 0,"Incompleto",_xlfn.XLOOKUP(L422,BLTOTAL!B:B,BLTOTAL!AD:AD))</f>
        <v>Incompleto</v>
      </c>
    </row>
    <row r="423" spans="17:17" x14ac:dyDescent="0.35">
      <c r="Q423" t="str">
        <f>IF((_xlfn.XLOOKUP(L423,BLTOTAL!B:B,BLTOTAL!AD:AD))= 0,"Incompleto",_xlfn.XLOOKUP(L423,BLTOTAL!B:B,BLTOTAL!AD:AD))</f>
        <v>Incompleto</v>
      </c>
    </row>
    <row r="424" spans="17:17" x14ac:dyDescent="0.35">
      <c r="Q424" t="str">
        <f>IF((_xlfn.XLOOKUP(L424,BLTOTAL!B:B,BLTOTAL!AD:AD))= 0,"Incompleto",_xlfn.XLOOKUP(L424,BLTOTAL!B:B,BLTOTAL!AD:AD))</f>
        <v>Incompleto</v>
      </c>
    </row>
    <row r="425" spans="17:17" x14ac:dyDescent="0.35">
      <c r="Q425" t="str">
        <f>IF((_xlfn.XLOOKUP(L425,BLTOTAL!B:B,BLTOTAL!AD:AD))= 0,"Incompleto",_xlfn.XLOOKUP(L425,BLTOTAL!B:B,BLTOTAL!AD:AD))</f>
        <v>Incompleto</v>
      </c>
    </row>
    <row r="426" spans="17:17" x14ac:dyDescent="0.35">
      <c r="Q426" t="str">
        <f>IF((_xlfn.XLOOKUP(L426,BLTOTAL!B:B,BLTOTAL!AD:AD))= 0,"Incompleto",_xlfn.XLOOKUP(L426,BLTOTAL!B:B,BLTOTAL!AD:AD))</f>
        <v>Incompleto</v>
      </c>
    </row>
    <row r="427" spans="17:17" x14ac:dyDescent="0.35">
      <c r="Q427" t="str">
        <f>IF((_xlfn.XLOOKUP(L427,BLTOTAL!B:B,BLTOTAL!AD:AD))= 0,"Incompleto",_xlfn.XLOOKUP(L427,BLTOTAL!B:B,BLTOTAL!AD:AD))</f>
        <v>Incompleto</v>
      </c>
    </row>
    <row r="428" spans="17:17" x14ac:dyDescent="0.35">
      <c r="Q428" t="str">
        <f>IF((_xlfn.XLOOKUP(L428,BLTOTAL!B:B,BLTOTAL!AD:AD))= 0,"Incompleto",_xlfn.XLOOKUP(L428,BLTOTAL!B:B,BLTOTAL!AD:AD))</f>
        <v>Incompleto</v>
      </c>
    </row>
    <row r="429" spans="17:17" x14ac:dyDescent="0.35">
      <c r="Q429" t="str">
        <f>IF((_xlfn.XLOOKUP(L429,BLTOTAL!B:B,BLTOTAL!AD:AD))= 0,"Incompleto",_xlfn.XLOOKUP(L429,BLTOTAL!B:B,BLTOTAL!AD:AD))</f>
        <v>Incompleto</v>
      </c>
    </row>
    <row r="430" spans="17:17" x14ac:dyDescent="0.35">
      <c r="Q430" t="str">
        <f>IF((_xlfn.XLOOKUP(L430,BLTOTAL!B:B,BLTOTAL!AD:AD))= 0,"Incompleto",_xlfn.XLOOKUP(L430,BLTOTAL!B:B,BLTOTAL!AD:AD))</f>
        <v>Incompleto</v>
      </c>
    </row>
    <row r="431" spans="17:17" x14ac:dyDescent="0.35">
      <c r="Q431" t="str">
        <f>IF((_xlfn.XLOOKUP(L431,BLTOTAL!B:B,BLTOTAL!AD:AD))= 0,"Incompleto",_xlfn.XLOOKUP(L431,BLTOTAL!B:B,BLTOTAL!AD:AD))</f>
        <v>Incompleto</v>
      </c>
    </row>
    <row r="432" spans="17:17" x14ac:dyDescent="0.35">
      <c r="Q432" t="str">
        <f>IF((_xlfn.XLOOKUP(L432,BLTOTAL!B:B,BLTOTAL!AD:AD))= 0,"Incompleto",_xlfn.XLOOKUP(L432,BLTOTAL!B:B,BLTOTAL!AD:AD))</f>
        <v>Incompleto</v>
      </c>
    </row>
    <row r="433" spans="17:17" x14ac:dyDescent="0.35">
      <c r="Q433" t="str">
        <f>IF((_xlfn.XLOOKUP(L433,BLTOTAL!B:B,BLTOTAL!AD:AD))= 0,"Incompleto",_xlfn.XLOOKUP(L433,BLTOTAL!B:B,BLTOTAL!AD:AD))</f>
        <v>Incompleto</v>
      </c>
    </row>
    <row r="434" spans="17:17" x14ac:dyDescent="0.35">
      <c r="Q434" t="str">
        <f>IF((_xlfn.XLOOKUP(L434,BLTOTAL!B:B,BLTOTAL!AD:AD))= 0,"Incompleto",_xlfn.XLOOKUP(L434,BLTOTAL!B:B,BLTOTAL!AD:AD))</f>
        <v>Incompleto</v>
      </c>
    </row>
    <row r="435" spans="17:17" x14ac:dyDescent="0.35">
      <c r="Q435" t="str">
        <f>IF((_xlfn.XLOOKUP(L435,BLTOTAL!B:B,BLTOTAL!AD:AD))= 0,"Incompleto",_xlfn.XLOOKUP(L435,BLTOTAL!B:B,BLTOTAL!AD:AD))</f>
        <v>Incompleto</v>
      </c>
    </row>
    <row r="436" spans="17:17" x14ac:dyDescent="0.35">
      <c r="Q436" t="str">
        <f>IF((_xlfn.XLOOKUP(L436,BLTOTAL!B:B,BLTOTAL!AD:AD))= 0,"Incompleto",_xlfn.XLOOKUP(L436,BLTOTAL!B:B,BLTOTAL!AD:AD))</f>
        <v>Incompleto</v>
      </c>
    </row>
    <row r="437" spans="17:17" x14ac:dyDescent="0.35">
      <c r="Q437" t="str">
        <f>IF((_xlfn.XLOOKUP(L437,BLTOTAL!B:B,BLTOTAL!AD:AD))= 0,"Incompleto",_xlfn.XLOOKUP(L437,BLTOTAL!B:B,BLTOTAL!AD:AD))</f>
        <v>Incompleto</v>
      </c>
    </row>
    <row r="438" spans="17:17" x14ac:dyDescent="0.35">
      <c r="Q438" t="str">
        <f>IF((_xlfn.XLOOKUP(L438,BLTOTAL!B:B,BLTOTAL!AD:AD))= 0,"Incompleto",_xlfn.XLOOKUP(L438,BLTOTAL!B:B,BLTOTAL!AD:AD))</f>
        <v>Incompleto</v>
      </c>
    </row>
    <row r="439" spans="17:17" x14ac:dyDescent="0.35">
      <c r="Q439" t="str">
        <f>IF((_xlfn.XLOOKUP(L439,BLTOTAL!B:B,BLTOTAL!AD:AD))= 0,"Incompleto",_xlfn.XLOOKUP(L439,BLTOTAL!B:B,BLTOTAL!AD:AD))</f>
        <v>Incompleto</v>
      </c>
    </row>
    <row r="440" spans="17:17" x14ac:dyDescent="0.35">
      <c r="Q440" t="str">
        <f>IF((_xlfn.XLOOKUP(L440,BLTOTAL!B:B,BLTOTAL!AD:AD))= 0,"Incompleto",_xlfn.XLOOKUP(L440,BLTOTAL!B:B,BLTOTAL!AD:AD))</f>
        <v>Incompleto</v>
      </c>
    </row>
    <row r="441" spans="17:17" x14ac:dyDescent="0.35">
      <c r="Q441" t="str">
        <f>IF((_xlfn.XLOOKUP(L441,BLTOTAL!B:B,BLTOTAL!AD:AD))= 0,"Incompleto",_xlfn.XLOOKUP(L441,BLTOTAL!B:B,BLTOTAL!AD:AD))</f>
        <v>Incompleto</v>
      </c>
    </row>
    <row r="442" spans="17:17" x14ac:dyDescent="0.35">
      <c r="Q442" t="str">
        <f>IF((_xlfn.XLOOKUP(L442,BLTOTAL!B:B,BLTOTAL!AD:AD))= 0,"Incompleto",_xlfn.XLOOKUP(L442,BLTOTAL!B:B,BLTOTAL!AD:AD))</f>
        <v>Incompleto</v>
      </c>
    </row>
    <row r="443" spans="17:17" x14ac:dyDescent="0.35">
      <c r="Q443" t="str">
        <f>IF((_xlfn.XLOOKUP(L443,BLTOTAL!B:B,BLTOTAL!AD:AD))= 0,"Incompleto",_xlfn.XLOOKUP(L443,BLTOTAL!B:B,BLTOTAL!AD:AD))</f>
        <v>Incompleto</v>
      </c>
    </row>
    <row r="444" spans="17:17" x14ac:dyDescent="0.35">
      <c r="Q444" t="str">
        <f>IF((_xlfn.XLOOKUP(L444,BLTOTAL!B:B,BLTOTAL!AD:AD))= 0,"Incompleto",_xlfn.XLOOKUP(L444,BLTOTAL!B:B,BLTOTAL!AD:AD))</f>
        <v>Incompleto</v>
      </c>
    </row>
    <row r="445" spans="17:17" x14ac:dyDescent="0.35">
      <c r="Q445" t="str">
        <f>IF((_xlfn.XLOOKUP(L445,BLTOTAL!B:B,BLTOTAL!AD:AD))= 0,"Incompleto",_xlfn.XLOOKUP(L445,BLTOTAL!B:B,BLTOTAL!AD:AD))</f>
        <v>Incompleto</v>
      </c>
    </row>
    <row r="446" spans="17:17" x14ac:dyDescent="0.35">
      <c r="Q446" t="str">
        <f>IF((_xlfn.XLOOKUP(L446,BLTOTAL!B:B,BLTOTAL!AD:AD))= 0,"Incompleto",_xlfn.XLOOKUP(L446,BLTOTAL!B:B,BLTOTAL!AD:AD))</f>
        <v>Incompleto</v>
      </c>
    </row>
    <row r="447" spans="17:17" x14ac:dyDescent="0.35">
      <c r="Q447" t="str">
        <f>IF((_xlfn.XLOOKUP(L447,BLTOTAL!B:B,BLTOTAL!AD:AD))= 0,"Incompleto",_xlfn.XLOOKUP(L447,BLTOTAL!B:B,BLTOTAL!AD:AD))</f>
        <v>Incompleto</v>
      </c>
    </row>
    <row r="448" spans="17:17" x14ac:dyDescent="0.35">
      <c r="Q448" t="str">
        <f>IF((_xlfn.XLOOKUP(L448,BLTOTAL!B:B,BLTOTAL!AD:AD))= 0,"Incompleto",_xlfn.XLOOKUP(L448,BLTOTAL!B:B,BLTOTAL!AD:AD))</f>
        <v>Incompleto</v>
      </c>
    </row>
    <row r="449" spans="17:17" x14ac:dyDescent="0.35">
      <c r="Q449" t="str">
        <f>IF((_xlfn.XLOOKUP(L449,BLTOTAL!B:B,BLTOTAL!AD:AD))= 0,"Incompleto",_xlfn.XLOOKUP(L449,BLTOTAL!B:B,BLTOTAL!AD:AD))</f>
        <v>Incompleto</v>
      </c>
    </row>
    <row r="450" spans="17:17" x14ac:dyDescent="0.35">
      <c r="Q450" t="str">
        <f>IF((_xlfn.XLOOKUP(L450,BLTOTAL!B:B,BLTOTAL!AD:AD))= 0,"Incompleto",_xlfn.XLOOKUP(L450,BLTOTAL!B:B,BLTOTAL!AD:AD))</f>
        <v>Incompleto</v>
      </c>
    </row>
    <row r="451" spans="17:17" x14ac:dyDescent="0.35">
      <c r="Q451" t="str">
        <f>IF((_xlfn.XLOOKUP(L451,BLTOTAL!B:B,BLTOTAL!AD:AD))= 0,"Incompleto",_xlfn.XLOOKUP(L451,BLTOTAL!B:B,BLTOTAL!AD:AD))</f>
        <v>Incompleto</v>
      </c>
    </row>
    <row r="452" spans="17:17" x14ac:dyDescent="0.35">
      <c r="Q452" t="str">
        <f>IF((_xlfn.XLOOKUP(L452,BLTOTAL!B:B,BLTOTAL!AD:AD))= 0,"Incompleto",_xlfn.XLOOKUP(L452,BLTOTAL!B:B,BLTOTAL!AD:AD))</f>
        <v>Incompleto</v>
      </c>
    </row>
    <row r="453" spans="17:17" x14ac:dyDescent="0.35">
      <c r="Q453" t="str">
        <f>IF((_xlfn.XLOOKUP(L453,BLTOTAL!B:B,BLTOTAL!AD:AD))= 0,"Incompleto",_xlfn.XLOOKUP(L453,BLTOTAL!B:B,BLTOTAL!AD:AD))</f>
        <v>Incompleto</v>
      </c>
    </row>
    <row r="454" spans="17:17" x14ac:dyDescent="0.35">
      <c r="Q454" t="str">
        <f>IF((_xlfn.XLOOKUP(L454,BLTOTAL!B:B,BLTOTAL!AD:AD))= 0,"Incompleto",_xlfn.XLOOKUP(L454,BLTOTAL!B:B,BLTOTAL!AD:AD))</f>
        <v>Incompleto</v>
      </c>
    </row>
    <row r="455" spans="17:17" x14ac:dyDescent="0.35">
      <c r="Q455" t="str">
        <f>IF((_xlfn.XLOOKUP(L455,BLTOTAL!B:B,BLTOTAL!AD:AD))= 0,"Incompleto",_xlfn.XLOOKUP(L455,BLTOTAL!B:B,BLTOTAL!AD:AD))</f>
        <v>Incompleto</v>
      </c>
    </row>
    <row r="456" spans="17:17" x14ac:dyDescent="0.35">
      <c r="Q456" t="str">
        <f>IF((_xlfn.XLOOKUP(L456,BLTOTAL!B:B,BLTOTAL!AD:AD))= 0,"Incompleto",_xlfn.XLOOKUP(L456,BLTOTAL!B:B,BLTOTAL!AD:AD))</f>
        <v>Incompleto</v>
      </c>
    </row>
    <row r="457" spans="17:17" x14ac:dyDescent="0.35">
      <c r="Q457" t="str">
        <f>IF((_xlfn.XLOOKUP(L457,BLTOTAL!B:B,BLTOTAL!AD:AD))= 0,"Incompleto",_xlfn.XLOOKUP(L457,BLTOTAL!B:B,BLTOTAL!AD:AD))</f>
        <v>Incompleto</v>
      </c>
    </row>
    <row r="458" spans="17:17" x14ac:dyDescent="0.35">
      <c r="Q458" t="str">
        <f>IF((_xlfn.XLOOKUP(L458,BLTOTAL!B:B,BLTOTAL!AD:AD))= 0,"Incompleto",_xlfn.XLOOKUP(L458,BLTOTAL!B:B,BLTOTAL!AD:AD))</f>
        <v>Incompleto</v>
      </c>
    </row>
    <row r="459" spans="17:17" x14ac:dyDescent="0.35">
      <c r="Q459" t="str">
        <f>IF((_xlfn.XLOOKUP(L459,BLTOTAL!B:B,BLTOTAL!AD:AD))= 0,"Incompleto",_xlfn.XLOOKUP(L459,BLTOTAL!B:B,BLTOTAL!AD:AD))</f>
        <v>Incompleto</v>
      </c>
    </row>
    <row r="460" spans="17:17" x14ac:dyDescent="0.35">
      <c r="Q460" t="str">
        <f>IF((_xlfn.XLOOKUP(L460,BLTOTAL!B:B,BLTOTAL!AD:AD))= 0,"Incompleto",_xlfn.XLOOKUP(L460,BLTOTAL!B:B,BLTOTAL!AD:AD))</f>
        <v>Incompleto</v>
      </c>
    </row>
    <row r="461" spans="17:17" x14ac:dyDescent="0.35">
      <c r="Q461" t="str">
        <f>IF((_xlfn.XLOOKUP(L461,BLTOTAL!B:B,BLTOTAL!AD:AD))= 0,"Incompleto",_xlfn.XLOOKUP(L461,BLTOTAL!B:B,BLTOTAL!AD:AD))</f>
        <v>Incompleto</v>
      </c>
    </row>
    <row r="462" spans="17:17" x14ac:dyDescent="0.35">
      <c r="Q462" t="str">
        <f>IF((_xlfn.XLOOKUP(L462,BLTOTAL!B:B,BLTOTAL!AD:AD))= 0,"Incompleto",_xlfn.XLOOKUP(L462,BLTOTAL!B:B,BLTOTAL!AD:AD))</f>
        <v>Incompleto</v>
      </c>
    </row>
    <row r="463" spans="17:17" x14ac:dyDescent="0.35">
      <c r="Q463" t="str">
        <f>IF((_xlfn.XLOOKUP(L463,BLTOTAL!B:B,BLTOTAL!AD:AD))= 0,"Incompleto",_xlfn.XLOOKUP(L463,BLTOTAL!B:B,BLTOTAL!AD:AD))</f>
        <v>Incompleto</v>
      </c>
    </row>
    <row r="464" spans="17:17" x14ac:dyDescent="0.35">
      <c r="Q464" t="str">
        <f>IF((_xlfn.XLOOKUP(L464,BLTOTAL!B:B,BLTOTAL!AD:AD))= 0,"Incompleto",_xlfn.XLOOKUP(L464,BLTOTAL!B:B,BLTOTAL!AD:AD))</f>
        <v>Incompleto</v>
      </c>
    </row>
    <row r="465" spans="17:17" x14ac:dyDescent="0.35">
      <c r="Q465" t="str">
        <f>IF((_xlfn.XLOOKUP(L465,BLTOTAL!B:B,BLTOTAL!AD:AD))= 0,"Incompleto",_xlfn.XLOOKUP(L465,BLTOTAL!B:B,BLTOTAL!AD:AD))</f>
        <v>Incompleto</v>
      </c>
    </row>
    <row r="466" spans="17:17" x14ac:dyDescent="0.35">
      <c r="Q466" t="str">
        <f>IF((_xlfn.XLOOKUP(L466,BLTOTAL!B:B,BLTOTAL!AD:AD))= 0,"Incompleto",_xlfn.XLOOKUP(L466,BLTOTAL!B:B,BLTOTAL!AD:AD))</f>
        <v>Incompleto</v>
      </c>
    </row>
    <row r="467" spans="17:17" x14ac:dyDescent="0.35">
      <c r="Q467" t="str">
        <f>IF((_xlfn.XLOOKUP(L467,BLTOTAL!B:B,BLTOTAL!AD:AD))= 0,"Incompleto",_xlfn.XLOOKUP(L467,BLTOTAL!B:B,BLTOTAL!AD:AD))</f>
        <v>Incompleto</v>
      </c>
    </row>
    <row r="468" spans="17:17" x14ac:dyDescent="0.35">
      <c r="Q468" t="str">
        <f>IF((_xlfn.XLOOKUP(L468,BLTOTAL!B:B,BLTOTAL!AD:AD))= 0,"Incompleto",_xlfn.XLOOKUP(L468,BLTOTAL!B:B,BLTOTAL!AD:AD))</f>
        <v>Incompleto</v>
      </c>
    </row>
    <row r="469" spans="17:17" x14ac:dyDescent="0.35">
      <c r="Q469" t="str">
        <f>IF((_xlfn.XLOOKUP(L469,BLTOTAL!B:B,BLTOTAL!AD:AD))= 0,"Incompleto",_xlfn.XLOOKUP(L469,BLTOTAL!B:B,BLTOTAL!AD:AD))</f>
        <v>Incompleto</v>
      </c>
    </row>
    <row r="470" spans="17:17" x14ac:dyDescent="0.35">
      <c r="Q470" t="str">
        <f>IF((_xlfn.XLOOKUP(L470,BLTOTAL!B:B,BLTOTAL!AD:AD))= 0,"Incompleto",_xlfn.XLOOKUP(L470,BLTOTAL!B:B,BLTOTAL!AD:AD))</f>
        <v>Incompleto</v>
      </c>
    </row>
    <row r="471" spans="17:17" x14ac:dyDescent="0.35">
      <c r="Q471" t="str">
        <f>IF((_xlfn.XLOOKUP(L471,BLTOTAL!B:B,BLTOTAL!AD:AD))= 0,"Incompleto",_xlfn.XLOOKUP(L471,BLTOTAL!B:B,BLTOTAL!AD:AD))</f>
        <v>Incompleto</v>
      </c>
    </row>
    <row r="472" spans="17:17" x14ac:dyDescent="0.35">
      <c r="Q472" t="str">
        <f>IF((_xlfn.XLOOKUP(L472,BLTOTAL!B:B,BLTOTAL!AD:AD))= 0,"Incompleto",_xlfn.XLOOKUP(L472,BLTOTAL!B:B,BLTOTAL!AD:AD))</f>
        <v>Incompleto</v>
      </c>
    </row>
    <row r="473" spans="17:17" x14ac:dyDescent="0.35">
      <c r="Q473" t="str">
        <f>IF((_xlfn.XLOOKUP(L473,BLTOTAL!B:B,BLTOTAL!AD:AD))= 0,"Incompleto",_xlfn.XLOOKUP(L473,BLTOTAL!B:B,BLTOTAL!AD:AD))</f>
        <v>Incompleto</v>
      </c>
    </row>
    <row r="474" spans="17:17" x14ac:dyDescent="0.35">
      <c r="Q474" t="str">
        <f>IF((_xlfn.XLOOKUP(L474,BLTOTAL!B:B,BLTOTAL!AD:AD))= 0,"Incompleto",_xlfn.XLOOKUP(L474,BLTOTAL!B:B,BLTOTAL!AD:AD))</f>
        <v>Incompleto</v>
      </c>
    </row>
    <row r="475" spans="17:17" x14ac:dyDescent="0.35">
      <c r="Q475" t="str">
        <f>IF((_xlfn.XLOOKUP(L475,BLTOTAL!B:B,BLTOTAL!AD:AD))= 0,"Incompleto",_xlfn.XLOOKUP(L475,BLTOTAL!B:B,BLTOTAL!AD:AD))</f>
        <v>Incompleto</v>
      </c>
    </row>
    <row r="476" spans="17:17" x14ac:dyDescent="0.35">
      <c r="Q476" t="str">
        <f>IF((_xlfn.XLOOKUP(L476,BLTOTAL!B:B,BLTOTAL!AD:AD))= 0,"Incompleto",_xlfn.XLOOKUP(L476,BLTOTAL!B:B,BLTOTAL!AD:AD))</f>
        <v>Incompleto</v>
      </c>
    </row>
    <row r="477" spans="17:17" x14ac:dyDescent="0.35">
      <c r="Q477" t="str">
        <f>IF((_xlfn.XLOOKUP(L477,BLTOTAL!B:B,BLTOTAL!AD:AD))= 0,"Incompleto",_xlfn.XLOOKUP(L477,BLTOTAL!B:B,BLTOTAL!AD:AD))</f>
        <v>Incompleto</v>
      </c>
    </row>
    <row r="478" spans="17:17" x14ac:dyDescent="0.35">
      <c r="Q478" t="str">
        <f>IF((_xlfn.XLOOKUP(L478,BLTOTAL!B:B,BLTOTAL!AD:AD))= 0,"Incompleto",_xlfn.XLOOKUP(L478,BLTOTAL!B:B,BLTOTAL!AD:AD))</f>
        <v>Incompleto</v>
      </c>
    </row>
    <row r="479" spans="17:17" x14ac:dyDescent="0.35">
      <c r="Q479" t="str">
        <f>IF((_xlfn.XLOOKUP(L479,BLTOTAL!B:B,BLTOTAL!AD:AD))= 0,"Incompleto",_xlfn.XLOOKUP(L479,BLTOTAL!B:B,BLTOTAL!AD:AD))</f>
        <v>Incompleto</v>
      </c>
    </row>
    <row r="480" spans="17:17" x14ac:dyDescent="0.35">
      <c r="Q480" t="str">
        <f>IF((_xlfn.XLOOKUP(L480,BLTOTAL!B:B,BLTOTAL!AD:AD))= 0,"Incompleto",_xlfn.XLOOKUP(L480,BLTOTAL!B:B,BLTOTAL!AD:AD))</f>
        <v>Incompleto</v>
      </c>
    </row>
    <row r="481" spans="17:17" x14ac:dyDescent="0.35">
      <c r="Q481" t="str">
        <f>IF((_xlfn.XLOOKUP(L481,BLTOTAL!B:B,BLTOTAL!AD:AD))= 0,"Incompleto",_xlfn.XLOOKUP(L481,BLTOTAL!B:B,BLTOTAL!AD:AD))</f>
        <v>Incompleto</v>
      </c>
    </row>
    <row r="482" spans="17:17" x14ac:dyDescent="0.35">
      <c r="Q482" t="str">
        <f>IF((_xlfn.XLOOKUP(L482,BLTOTAL!B:B,BLTOTAL!AD:AD))= 0,"Incompleto",_xlfn.XLOOKUP(L482,BLTOTAL!B:B,BLTOTAL!AD:AD))</f>
        <v>Incompleto</v>
      </c>
    </row>
    <row r="483" spans="17:17" x14ac:dyDescent="0.35">
      <c r="Q483" t="str">
        <f>IF((_xlfn.XLOOKUP(L483,BLTOTAL!B:B,BLTOTAL!AD:AD))= 0,"Incompleto",_xlfn.XLOOKUP(L483,BLTOTAL!B:B,BLTOTAL!AD:AD))</f>
        <v>Incompleto</v>
      </c>
    </row>
    <row r="484" spans="17:17" x14ac:dyDescent="0.35">
      <c r="Q484" t="str">
        <f>IF((_xlfn.XLOOKUP(L484,BLTOTAL!B:B,BLTOTAL!AD:AD))= 0,"Incompleto",_xlfn.XLOOKUP(L484,BLTOTAL!B:B,BLTOTAL!AD:AD))</f>
        <v>Incompleto</v>
      </c>
    </row>
    <row r="485" spans="17:17" x14ac:dyDescent="0.35">
      <c r="Q485" t="str">
        <f>IF((_xlfn.XLOOKUP(L485,BLTOTAL!B:B,BLTOTAL!AD:AD))= 0,"Incompleto",_xlfn.XLOOKUP(L485,BLTOTAL!B:B,BLTOTAL!AD:AD))</f>
        <v>Incompleto</v>
      </c>
    </row>
    <row r="486" spans="17:17" x14ac:dyDescent="0.35">
      <c r="Q486" t="str">
        <f>IF((_xlfn.XLOOKUP(L486,BLTOTAL!B:B,BLTOTAL!AD:AD))= 0,"Incompleto",_xlfn.XLOOKUP(L486,BLTOTAL!B:B,BLTOTAL!AD:AD))</f>
        <v>Incompleto</v>
      </c>
    </row>
    <row r="487" spans="17:17" x14ac:dyDescent="0.35">
      <c r="Q487" t="str">
        <f>IF((_xlfn.XLOOKUP(L487,BLTOTAL!B:B,BLTOTAL!AD:AD))= 0,"Incompleto",_xlfn.XLOOKUP(L487,BLTOTAL!B:B,BLTOTAL!AD:AD))</f>
        <v>Incompleto</v>
      </c>
    </row>
    <row r="488" spans="17:17" x14ac:dyDescent="0.35">
      <c r="Q488" t="str">
        <f>IF((_xlfn.XLOOKUP(L488,BLTOTAL!B:B,BLTOTAL!AD:AD))= 0,"Incompleto",_xlfn.XLOOKUP(L488,BLTOTAL!B:B,BLTOTAL!AD:AD))</f>
        <v>Incompleto</v>
      </c>
    </row>
    <row r="489" spans="17:17" x14ac:dyDescent="0.35">
      <c r="Q489" t="str">
        <f>IF((_xlfn.XLOOKUP(L489,BLTOTAL!B:B,BLTOTAL!AD:AD))= 0,"Incompleto",_xlfn.XLOOKUP(L489,BLTOTAL!B:B,BLTOTAL!AD:AD))</f>
        <v>Incompleto</v>
      </c>
    </row>
    <row r="490" spans="17:17" x14ac:dyDescent="0.35">
      <c r="Q490" t="str">
        <f>IF((_xlfn.XLOOKUP(L490,BLTOTAL!B:B,BLTOTAL!AD:AD))= 0,"Incompleto",_xlfn.XLOOKUP(L490,BLTOTAL!B:B,BLTOTAL!AD:AD))</f>
        <v>Incompleto</v>
      </c>
    </row>
    <row r="491" spans="17:17" x14ac:dyDescent="0.35">
      <c r="Q491" t="str">
        <f>IF((_xlfn.XLOOKUP(L491,BLTOTAL!B:B,BLTOTAL!AD:AD))= 0,"Incompleto",_xlfn.XLOOKUP(L491,BLTOTAL!B:B,BLTOTAL!AD:AD))</f>
        <v>Incompleto</v>
      </c>
    </row>
    <row r="492" spans="17:17" x14ac:dyDescent="0.35">
      <c r="Q492" t="str">
        <f>IF((_xlfn.XLOOKUP(L492,BLTOTAL!B:B,BLTOTAL!AD:AD))= 0,"Incompleto",_xlfn.XLOOKUP(L492,BLTOTAL!B:B,BLTOTAL!AD:AD))</f>
        <v>Incompleto</v>
      </c>
    </row>
    <row r="493" spans="17:17" x14ac:dyDescent="0.35">
      <c r="Q493" t="str">
        <f>IF((_xlfn.XLOOKUP(L493,BLTOTAL!B:B,BLTOTAL!AD:AD))= 0,"Incompleto",_xlfn.XLOOKUP(L493,BLTOTAL!B:B,BLTOTAL!AD:AD))</f>
        <v>Incompleto</v>
      </c>
    </row>
    <row r="494" spans="17:17" x14ac:dyDescent="0.35">
      <c r="Q494" t="str">
        <f>IF((_xlfn.XLOOKUP(L494,BLTOTAL!B:B,BLTOTAL!AD:AD))= 0,"Incompleto",_xlfn.XLOOKUP(L494,BLTOTAL!B:B,BLTOTAL!AD:AD))</f>
        <v>Incompleto</v>
      </c>
    </row>
    <row r="495" spans="17:17" x14ac:dyDescent="0.35">
      <c r="Q495" t="str">
        <f>IF((_xlfn.XLOOKUP(L495,BLTOTAL!B:B,BLTOTAL!AD:AD))= 0,"Incompleto",_xlfn.XLOOKUP(L495,BLTOTAL!B:B,BLTOTAL!AD:AD))</f>
        <v>Incompleto</v>
      </c>
    </row>
    <row r="496" spans="17:17" x14ac:dyDescent="0.35">
      <c r="Q496" t="str">
        <f>IF((_xlfn.XLOOKUP(L496,BLTOTAL!B:B,BLTOTAL!AD:AD))= 0,"Incompleto",_xlfn.XLOOKUP(L496,BLTOTAL!B:B,BLTOTAL!AD:AD))</f>
        <v>Incompleto</v>
      </c>
    </row>
    <row r="497" spans="17:17" x14ac:dyDescent="0.35">
      <c r="Q497" t="str">
        <f>IF((_xlfn.XLOOKUP(L497,BLTOTAL!B:B,BLTOTAL!AD:AD))= 0,"Incompleto",_xlfn.XLOOKUP(L497,BLTOTAL!B:B,BLTOTAL!AD:AD))</f>
        <v>Incompleto</v>
      </c>
    </row>
    <row r="498" spans="17:17" x14ac:dyDescent="0.35">
      <c r="Q498" t="str">
        <f>IF((_xlfn.XLOOKUP(L498,BLTOTAL!B:B,BLTOTAL!AD:AD))= 0,"Incompleto",_xlfn.XLOOKUP(L498,BLTOTAL!B:B,BLTOTAL!AD:AD))</f>
        <v>Incompleto</v>
      </c>
    </row>
    <row r="499" spans="17:17" x14ac:dyDescent="0.35">
      <c r="Q499" t="str">
        <f>IF((_xlfn.XLOOKUP(L499,BLTOTAL!B:B,BLTOTAL!AD:AD))= 0,"Incompleto",_xlfn.XLOOKUP(L499,BLTOTAL!B:B,BLTOTAL!AD:AD))</f>
        <v>Incompleto</v>
      </c>
    </row>
    <row r="500" spans="17:17" x14ac:dyDescent="0.35">
      <c r="Q500" t="str">
        <f>IF((_xlfn.XLOOKUP(L500,BLTOTAL!B:B,BLTOTAL!AD:AD))= 0,"Incompleto",_xlfn.XLOOKUP(L500,BLTOTAL!B:B,BLTOTAL!AD:AD))</f>
        <v>Incompleto</v>
      </c>
    </row>
    <row r="501" spans="17:17" x14ac:dyDescent="0.35">
      <c r="Q501" t="str">
        <f>IF((_xlfn.XLOOKUP(L501,BLTOTAL!B:B,BLTOTAL!AD:AD))= 0,"Incompleto",_xlfn.XLOOKUP(L501,BLTOTAL!B:B,BLTOTAL!AD:AD))</f>
        <v>Incompleto</v>
      </c>
    </row>
    <row r="502" spans="17:17" x14ac:dyDescent="0.35">
      <c r="Q502" t="str">
        <f>IF((_xlfn.XLOOKUP(L502,BLTOTAL!B:B,BLTOTAL!AD:AD))= 0,"Incompleto",_xlfn.XLOOKUP(L502,BLTOTAL!B:B,BLTOTAL!AD:AD))</f>
        <v>Incompleto</v>
      </c>
    </row>
    <row r="503" spans="17:17" x14ac:dyDescent="0.35">
      <c r="Q503" t="str">
        <f>IF((_xlfn.XLOOKUP(L503,BLTOTAL!B:B,BLTOTAL!AD:AD))= 0,"Incompleto",_xlfn.XLOOKUP(L503,BLTOTAL!B:B,BLTOTAL!AD:AD))</f>
        <v>Incompleto</v>
      </c>
    </row>
    <row r="504" spans="17:17" x14ac:dyDescent="0.35">
      <c r="Q504" t="str">
        <f>IF((_xlfn.XLOOKUP(L504,BLTOTAL!B:B,BLTOTAL!AD:AD))= 0,"Incompleto",_xlfn.XLOOKUP(L504,BLTOTAL!B:B,BLTOTAL!AD:AD))</f>
        <v>Incompleto</v>
      </c>
    </row>
    <row r="505" spans="17:17" x14ac:dyDescent="0.35">
      <c r="Q505" t="str">
        <f>IF((_xlfn.XLOOKUP(L505,BLTOTAL!B:B,BLTOTAL!AD:AD))= 0,"Incompleto",_xlfn.XLOOKUP(L505,BLTOTAL!B:B,BLTOTAL!AD:AD))</f>
        <v>Incompleto</v>
      </c>
    </row>
    <row r="506" spans="17:17" x14ac:dyDescent="0.35">
      <c r="Q506" t="str">
        <f>IF((_xlfn.XLOOKUP(L506,BLTOTAL!B:B,BLTOTAL!AD:AD))= 0,"Incompleto",_xlfn.XLOOKUP(L506,BLTOTAL!B:B,BLTOTAL!AD:AD))</f>
        <v>Incompleto</v>
      </c>
    </row>
    <row r="507" spans="17:17" x14ac:dyDescent="0.35">
      <c r="Q507" t="str">
        <f>IF((_xlfn.XLOOKUP(L507,BLTOTAL!B:B,BLTOTAL!AD:AD))= 0,"Incompleto",_xlfn.XLOOKUP(L507,BLTOTAL!B:B,BLTOTAL!AD:AD))</f>
        <v>Incompleto</v>
      </c>
    </row>
    <row r="508" spans="17:17" x14ac:dyDescent="0.35">
      <c r="Q508" t="str">
        <f>IF((_xlfn.XLOOKUP(L508,BLTOTAL!B:B,BLTOTAL!AD:AD))= 0,"Incompleto",_xlfn.XLOOKUP(L508,BLTOTAL!B:B,BLTOTAL!AD:AD))</f>
        <v>Incompleto</v>
      </c>
    </row>
    <row r="509" spans="17:17" x14ac:dyDescent="0.35">
      <c r="Q509" t="str">
        <f>IF((_xlfn.XLOOKUP(L509,BLTOTAL!B:B,BLTOTAL!AD:AD))= 0,"Incompleto",_xlfn.XLOOKUP(L509,BLTOTAL!B:B,BLTOTAL!AD:AD))</f>
        <v>Incompleto</v>
      </c>
    </row>
    <row r="510" spans="17:17" x14ac:dyDescent="0.35">
      <c r="Q510" t="str">
        <f>IF((_xlfn.XLOOKUP(L510,BLTOTAL!B:B,BLTOTAL!AD:AD))= 0,"Incompleto",_xlfn.XLOOKUP(L510,BLTOTAL!B:B,BLTOTAL!AD:AD))</f>
        <v>Incompleto</v>
      </c>
    </row>
    <row r="511" spans="17:17" x14ac:dyDescent="0.35">
      <c r="Q511" t="str">
        <f>IF((_xlfn.XLOOKUP(L511,BLTOTAL!B:B,BLTOTAL!AD:AD))= 0,"Incompleto",_xlfn.XLOOKUP(L511,BLTOTAL!B:B,BLTOTAL!AD:AD))</f>
        <v>Incompleto</v>
      </c>
    </row>
    <row r="512" spans="17:17" x14ac:dyDescent="0.35">
      <c r="Q512" t="str">
        <f>IF((_xlfn.XLOOKUP(L512,BLTOTAL!B:B,BLTOTAL!AD:AD))= 0,"Incompleto",_xlfn.XLOOKUP(L512,BLTOTAL!B:B,BLTOTAL!AD:AD))</f>
        <v>Incompleto</v>
      </c>
    </row>
    <row r="513" spans="17:17" x14ac:dyDescent="0.35">
      <c r="Q513" t="str">
        <f>IF((_xlfn.XLOOKUP(L513,BLTOTAL!B:B,BLTOTAL!AD:AD))= 0,"Incompleto",_xlfn.XLOOKUP(L513,BLTOTAL!B:B,BLTOTAL!AD:AD))</f>
        <v>Incompleto</v>
      </c>
    </row>
    <row r="514" spans="17:17" x14ac:dyDescent="0.35">
      <c r="Q514" t="str">
        <f>IF((_xlfn.XLOOKUP(L514,BLTOTAL!B:B,BLTOTAL!AD:AD))= 0,"Incompleto",_xlfn.XLOOKUP(L514,BLTOTAL!B:B,BLTOTAL!AD:AD))</f>
        <v>Incompleto</v>
      </c>
    </row>
    <row r="515" spans="17:17" x14ac:dyDescent="0.35">
      <c r="Q515" t="str">
        <f>IF((_xlfn.XLOOKUP(L515,BLTOTAL!B:B,BLTOTAL!AD:AD))= 0,"Incompleto",_xlfn.XLOOKUP(L515,BLTOTAL!B:B,BLTOTAL!AD:AD))</f>
        <v>Incompleto</v>
      </c>
    </row>
    <row r="516" spans="17:17" x14ac:dyDescent="0.35">
      <c r="Q516" t="str">
        <f>IF((_xlfn.XLOOKUP(L516,BLTOTAL!B:B,BLTOTAL!AD:AD))= 0,"Incompleto",_xlfn.XLOOKUP(L516,BLTOTAL!B:B,BLTOTAL!AD:AD))</f>
        <v>Incompleto</v>
      </c>
    </row>
    <row r="517" spans="17:17" x14ac:dyDescent="0.35">
      <c r="Q517" t="str">
        <f>IF((_xlfn.XLOOKUP(L517,BLTOTAL!B:B,BLTOTAL!AD:AD))= 0,"Incompleto",_xlfn.XLOOKUP(L517,BLTOTAL!B:B,BLTOTAL!AD:AD))</f>
        <v>Incompleto</v>
      </c>
    </row>
    <row r="518" spans="17:17" x14ac:dyDescent="0.35">
      <c r="Q518" t="str">
        <f>IF((_xlfn.XLOOKUP(L518,BLTOTAL!B:B,BLTOTAL!AD:AD))= 0,"Incompleto",_xlfn.XLOOKUP(L518,BLTOTAL!B:B,BLTOTAL!AD:AD))</f>
        <v>Incompleto</v>
      </c>
    </row>
    <row r="519" spans="17:17" x14ac:dyDescent="0.35">
      <c r="Q519" t="str">
        <f>IF((_xlfn.XLOOKUP(L519,BLTOTAL!B:B,BLTOTAL!AD:AD))= 0,"Incompleto",_xlfn.XLOOKUP(L519,BLTOTAL!B:B,BLTOTAL!AD:AD))</f>
        <v>Incompleto</v>
      </c>
    </row>
    <row r="520" spans="17:17" x14ac:dyDescent="0.35">
      <c r="Q520" t="str">
        <f>IF((_xlfn.XLOOKUP(L520,BLTOTAL!B:B,BLTOTAL!AD:AD))= 0,"Incompleto",_xlfn.XLOOKUP(L520,BLTOTAL!B:B,BLTOTAL!AD:AD))</f>
        <v>Incompleto</v>
      </c>
    </row>
    <row r="521" spans="17:17" x14ac:dyDescent="0.35">
      <c r="Q521" t="str">
        <f>IF((_xlfn.XLOOKUP(L521,BLTOTAL!B:B,BLTOTAL!AD:AD))= 0,"Incompleto",_xlfn.XLOOKUP(L521,BLTOTAL!B:B,BLTOTAL!AD:AD))</f>
        <v>Incompleto</v>
      </c>
    </row>
    <row r="522" spans="17:17" x14ac:dyDescent="0.35">
      <c r="Q522" t="str">
        <f>IF((_xlfn.XLOOKUP(L522,BLTOTAL!B:B,BLTOTAL!AD:AD))= 0,"Incompleto",_xlfn.XLOOKUP(L522,BLTOTAL!B:B,BLTOTAL!AD:AD))</f>
        <v>Incompleto</v>
      </c>
    </row>
    <row r="523" spans="17:17" x14ac:dyDescent="0.35">
      <c r="Q523" t="str">
        <f>IF((_xlfn.XLOOKUP(L523,BLTOTAL!B:B,BLTOTAL!AD:AD))= 0,"Incompleto",_xlfn.XLOOKUP(L523,BLTOTAL!B:B,BLTOTAL!AD:AD))</f>
        <v>Incompleto</v>
      </c>
    </row>
    <row r="524" spans="17:17" x14ac:dyDescent="0.35">
      <c r="Q524" t="str">
        <f>IF((_xlfn.XLOOKUP(L524,BLTOTAL!B:B,BLTOTAL!AD:AD))= 0,"Incompleto",_xlfn.XLOOKUP(L524,BLTOTAL!B:B,BLTOTAL!AD:AD))</f>
        <v>Incompleto</v>
      </c>
    </row>
    <row r="525" spans="17:17" x14ac:dyDescent="0.35">
      <c r="Q525" t="str">
        <f>IF((_xlfn.XLOOKUP(L525,BLTOTAL!B:B,BLTOTAL!AD:AD))= 0,"Incompleto",_xlfn.XLOOKUP(L525,BLTOTAL!B:B,BLTOTAL!AD:AD))</f>
        <v>Incompleto</v>
      </c>
    </row>
    <row r="526" spans="17:17" x14ac:dyDescent="0.35">
      <c r="Q526" t="str">
        <f>IF((_xlfn.XLOOKUP(L526,BLTOTAL!B:B,BLTOTAL!AD:AD))= 0,"Incompleto",_xlfn.XLOOKUP(L526,BLTOTAL!B:B,BLTOTAL!AD:AD))</f>
        <v>Incompleto</v>
      </c>
    </row>
    <row r="527" spans="17:17" x14ac:dyDescent="0.35">
      <c r="Q527" t="str">
        <f>IF((_xlfn.XLOOKUP(L527,BLTOTAL!B:B,BLTOTAL!AD:AD))= 0,"Incompleto",_xlfn.XLOOKUP(L527,BLTOTAL!B:B,BLTOTAL!AD:AD))</f>
        <v>Incompleto</v>
      </c>
    </row>
    <row r="528" spans="17:17" x14ac:dyDescent="0.35">
      <c r="Q528" t="str">
        <f>IF((_xlfn.XLOOKUP(L528,BLTOTAL!B:B,BLTOTAL!AD:AD))= 0,"Incompleto",_xlfn.XLOOKUP(L528,BLTOTAL!B:B,BLTOTAL!AD:AD))</f>
        <v>Incompleto</v>
      </c>
    </row>
    <row r="529" spans="17:17" x14ac:dyDescent="0.35">
      <c r="Q529" t="str">
        <f>IF((_xlfn.XLOOKUP(L529,BLTOTAL!B:B,BLTOTAL!AD:AD))= 0,"Incompleto",_xlfn.XLOOKUP(L529,BLTOTAL!B:B,BLTOTAL!AD:AD))</f>
        <v>Incompleto</v>
      </c>
    </row>
    <row r="530" spans="17:17" x14ac:dyDescent="0.35">
      <c r="Q530" t="str">
        <f>IF((_xlfn.XLOOKUP(L530,BLTOTAL!B:B,BLTOTAL!AD:AD))= 0,"Incompleto",_xlfn.XLOOKUP(L530,BLTOTAL!B:B,BLTOTAL!AD:AD))</f>
        <v>Incompleto</v>
      </c>
    </row>
    <row r="531" spans="17:17" x14ac:dyDescent="0.35">
      <c r="Q531" t="str">
        <f>IF((_xlfn.XLOOKUP(L531,BLTOTAL!B:B,BLTOTAL!AD:AD))= 0,"Incompleto",_xlfn.XLOOKUP(L531,BLTOTAL!B:B,BLTOTAL!AD:AD))</f>
        <v>Incompleto</v>
      </c>
    </row>
    <row r="532" spans="17:17" x14ac:dyDescent="0.35">
      <c r="Q532" t="str">
        <f>IF((_xlfn.XLOOKUP(L532,BLTOTAL!B:B,BLTOTAL!AD:AD))= 0,"Incompleto",_xlfn.XLOOKUP(L532,BLTOTAL!B:B,BLTOTAL!AD:AD))</f>
        <v>Incompleto</v>
      </c>
    </row>
    <row r="533" spans="17:17" x14ac:dyDescent="0.35">
      <c r="Q533" t="str">
        <f>IF((_xlfn.XLOOKUP(L533,BLTOTAL!B:B,BLTOTAL!AD:AD))= 0,"Incompleto",_xlfn.XLOOKUP(L533,BLTOTAL!B:B,BLTOTAL!AD:AD))</f>
        <v>Incompleto</v>
      </c>
    </row>
    <row r="534" spans="17:17" x14ac:dyDescent="0.35">
      <c r="Q534" t="str">
        <f>IF((_xlfn.XLOOKUP(L534,BLTOTAL!B:B,BLTOTAL!AD:AD))= 0,"Incompleto",_xlfn.XLOOKUP(L534,BLTOTAL!B:B,BLTOTAL!AD:AD))</f>
        <v>Incompleto</v>
      </c>
    </row>
    <row r="535" spans="17:17" x14ac:dyDescent="0.35">
      <c r="Q535" t="str">
        <f>IF((_xlfn.XLOOKUP(L535,BLTOTAL!B:B,BLTOTAL!AD:AD))= 0,"Incompleto",_xlfn.XLOOKUP(L535,BLTOTAL!B:B,BLTOTAL!AD:AD))</f>
        <v>Incompleto</v>
      </c>
    </row>
    <row r="536" spans="17:17" x14ac:dyDescent="0.35">
      <c r="Q536" t="str">
        <f>IF((_xlfn.XLOOKUP(L536,BLTOTAL!B:B,BLTOTAL!AD:AD))= 0,"Incompleto",_xlfn.XLOOKUP(L536,BLTOTAL!B:B,BLTOTAL!AD:AD))</f>
        <v>Incompleto</v>
      </c>
    </row>
    <row r="537" spans="17:17" x14ac:dyDescent="0.35">
      <c r="Q537" t="str">
        <f>IF((_xlfn.XLOOKUP(L537,BLTOTAL!B:B,BLTOTAL!AD:AD))= 0,"Incompleto",_xlfn.XLOOKUP(L537,BLTOTAL!B:B,BLTOTAL!AD:AD))</f>
        <v>Incompleto</v>
      </c>
    </row>
    <row r="538" spans="17:17" x14ac:dyDescent="0.35">
      <c r="Q538" t="str">
        <f>IF((_xlfn.XLOOKUP(L538,BLTOTAL!B:B,BLTOTAL!AD:AD))= 0,"Incompleto",_xlfn.XLOOKUP(L538,BLTOTAL!B:B,BLTOTAL!AD:AD))</f>
        <v>Incompleto</v>
      </c>
    </row>
    <row r="539" spans="17:17" x14ac:dyDescent="0.35">
      <c r="Q539" t="str">
        <f>IF((_xlfn.XLOOKUP(L539,BLTOTAL!B:B,BLTOTAL!AD:AD))= 0,"Incompleto",_xlfn.XLOOKUP(L539,BLTOTAL!B:B,BLTOTAL!AD:AD))</f>
        <v>Incompleto</v>
      </c>
    </row>
    <row r="540" spans="17:17" x14ac:dyDescent="0.35">
      <c r="Q540" t="str">
        <f>IF((_xlfn.XLOOKUP(L540,BLTOTAL!B:B,BLTOTAL!AD:AD))= 0,"Incompleto",_xlfn.XLOOKUP(L540,BLTOTAL!B:B,BLTOTAL!AD:AD))</f>
        <v>Incompleto</v>
      </c>
    </row>
    <row r="541" spans="17:17" x14ac:dyDescent="0.35">
      <c r="Q541" t="str">
        <f>IF((_xlfn.XLOOKUP(L541,BLTOTAL!B:B,BLTOTAL!AD:AD))= 0,"Incompleto",_xlfn.XLOOKUP(L541,BLTOTAL!B:B,BLTOTAL!AD:AD))</f>
        <v>Incompleto</v>
      </c>
    </row>
    <row r="542" spans="17:17" x14ac:dyDescent="0.35">
      <c r="Q542" t="str">
        <f>IF((_xlfn.XLOOKUP(L542,BLTOTAL!B:B,BLTOTAL!AD:AD))= 0,"Incompleto",_xlfn.XLOOKUP(L542,BLTOTAL!B:B,BLTOTAL!AD:AD))</f>
        <v>Incompleto</v>
      </c>
    </row>
    <row r="543" spans="17:17" x14ac:dyDescent="0.35">
      <c r="Q543" t="str">
        <f>IF((_xlfn.XLOOKUP(L543,BLTOTAL!B:B,BLTOTAL!AD:AD))= 0,"Incompleto",_xlfn.XLOOKUP(L543,BLTOTAL!B:B,BLTOTAL!AD:AD))</f>
        <v>Incompleto</v>
      </c>
    </row>
    <row r="544" spans="17:17" x14ac:dyDescent="0.35">
      <c r="Q544" t="str">
        <f>IF((_xlfn.XLOOKUP(L544,BLTOTAL!B:B,BLTOTAL!AD:AD))= 0,"Incompleto",_xlfn.XLOOKUP(L544,BLTOTAL!B:B,BLTOTAL!AD:AD))</f>
        <v>Incompleto</v>
      </c>
    </row>
    <row r="545" spans="17:17" x14ac:dyDescent="0.35">
      <c r="Q545" t="str">
        <f>IF((_xlfn.XLOOKUP(L545,BLTOTAL!B:B,BLTOTAL!AD:AD))= 0,"Incompleto",_xlfn.XLOOKUP(L545,BLTOTAL!B:B,BLTOTAL!AD:AD))</f>
        <v>Incompleto</v>
      </c>
    </row>
    <row r="546" spans="17:17" x14ac:dyDescent="0.35">
      <c r="Q546" t="str">
        <f>IF((_xlfn.XLOOKUP(L546,BLTOTAL!B:B,BLTOTAL!AD:AD))= 0,"Incompleto",_xlfn.XLOOKUP(L546,BLTOTAL!B:B,BLTOTAL!AD:AD))</f>
        <v>Incompleto</v>
      </c>
    </row>
    <row r="547" spans="17:17" x14ac:dyDescent="0.35">
      <c r="Q547" t="str">
        <f>IF((_xlfn.XLOOKUP(L547,BLTOTAL!B:B,BLTOTAL!AD:AD))= 0,"Incompleto",_xlfn.XLOOKUP(L547,BLTOTAL!B:B,BLTOTAL!AD:AD))</f>
        <v>Incompleto</v>
      </c>
    </row>
    <row r="548" spans="17:17" x14ac:dyDescent="0.35">
      <c r="Q548" t="str">
        <f>IF((_xlfn.XLOOKUP(L548,BLTOTAL!B:B,BLTOTAL!AD:AD))= 0,"Incompleto",_xlfn.XLOOKUP(L548,BLTOTAL!B:B,BLTOTAL!AD:AD))</f>
        <v>Incompleto</v>
      </c>
    </row>
    <row r="549" spans="17:17" x14ac:dyDescent="0.35">
      <c r="Q549" t="str">
        <f>IF((_xlfn.XLOOKUP(L549,BLTOTAL!B:B,BLTOTAL!AD:AD))= 0,"Incompleto",_xlfn.XLOOKUP(L549,BLTOTAL!B:B,BLTOTAL!AD:AD))</f>
        <v>Incompleto</v>
      </c>
    </row>
    <row r="550" spans="17:17" x14ac:dyDescent="0.35">
      <c r="Q550" t="str">
        <f>IF((_xlfn.XLOOKUP(L550,BLTOTAL!B:B,BLTOTAL!AD:AD))= 0,"Incompleto",_xlfn.XLOOKUP(L550,BLTOTAL!B:B,BLTOTAL!AD:AD))</f>
        <v>Incompleto</v>
      </c>
    </row>
    <row r="551" spans="17:17" x14ac:dyDescent="0.35">
      <c r="Q551" t="str">
        <f>IF((_xlfn.XLOOKUP(L551,BLTOTAL!B:B,BLTOTAL!AD:AD))= 0,"Incompleto",_xlfn.XLOOKUP(L551,BLTOTAL!B:B,BLTOTAL!AD:AD))</f>
        <v>Incompleto</v>
      </c>
    </row>
    <row r="552" spans="17:17" x14ac:dyDescent="0.35">
      <c r="Q552" t="str">
        <f>IF((_xlfn.XLOOKUP(L552,BLTOTAL!B:B,BLTOTAL!AD:AD))= 0,"Incompleto",_xlfn.XLOOKUP(L552,BLTOTAL!B:B,BLTOTAL!AD:AD))</f>
        <v>Incompleto</v>
      </c>
    </row>
    <row r="553" spans="17:17" x14ac:dyDescent="0.35">
      <c r="Q553" t="str">
        <f>IF((_xlfn.XLOOKUP(L553,BLTOTAL!B:B,BLTOTAL!AD:AD))= 0,"Incompleto",_xlfn.XLOOKUP(L553,BLTOTAL!B:B,BLTOTAL!AD:AD))</f>
        <v>Incompleto</v>
      </c>
    </row>
    <row r="554" spans="17:17" x14ac:dyDescent="0.35">
      <c r="Q554" t="str">
        <f>IF((_xlfn.XLOOKUP(L554,BLTOTAL!B:B,BLTOTAL!AD:AD))= 0,"Incompleto",_xlfn.XLOOKUP(L554,BLTOTAL!B:B,BLTOTAL!AD:AD))</f>
        <v>Incompleto</v>
      </c>
    </row>
    <row r="555" spans="17:17" x14ac:dyDescent="0.35">
      <c r="Q555" t="str">
        <f>IF((_xlfn.XLOOKUP(L555,BLTOTAL!B:B,BLTOTAL!AD:AD))= 0,"Incompleto",_xlfn.XLOOKUP(L555,BLTOTAL!B:B,BLTOTAL!AD:AD))</f>
        <v>Incompleto</v>
      </c>
    </row>
    <row r="556" spans="17:17" x14ac:dyDescent="0.35">
      <c r="Q556" t="str">
        <f>IF((_xlfn.XLOOKUP(L556,BLTOTAL!B:B,BLTOTAL!AD:AD))= 0,"Incompleto",_xlfn.XLOOKUP(L556,BLTOTAL!B:B,BLTOTAL!AD:AD))</f>
        <v>Incompleto</v>
      </c>
    </row>
    <row r="557" spans="17:17" x14ac:dyDescent="0.35">
      <c r="Q557" t="str">
        <f>IF((_xlfn.XLOOKUP(L557,BLTOTAL!B:B,BLTOTAL!AD:AD))= 0,"Incompleto",_xlfn.XLOOKUP(L557,BLTOTAL!B:B,BLTOTAL!AD:AD))</f>
        <v>Incompleto</v>
      </c>
    </row>
    <row r="558" spans="17:17" x14ac:dyDescent="0.35">
      <c r="Q558" t="str">
        <f>IF((_xlfn.XLOOKUP(L558,BLTOTAL!B:B,BLTOTAL!AD:AD))= 0,"Incompleto",_xlfn.XLOOKUP(L558,BLTOTAL!B:B,BLTOTAL!AD:AD))</f>
        <v>Incompleto</v>
      </c>
    </row>
    <row r="559" spans="17:17" x14ac:dyDescent="0.35">
      <c r="Q559" t="str">
        <f>IF((_xlfn.XLOOKUP(L559,BLTOTAL!B:B,BLTOTAL!AD:AD))= 0,"Incompleto",_xlfn.XLOOKUP(L559,BLTOTAL!B:B,BLTOTAL!AD:AD))</f>
        <v>Incompleto</v>
      </c>
    </row>
    <row r="560" spans="17:17" x14ac:dyDescent="0.35">
      <c r="Q560" t="str">
        <f>IF((_xlfn.XLOOKUP(L560,BLTOTAL!B:B,BLTOTAL!AD:AD))= 0,"Incompleto",_xlfn.XLOOKUP(L560,BLTOTAL!B:B,BLTOTAL!AD:AD))</f>
        <v>Incompleto</v>
      </c>
    </row>
    <row r="561" spans="17:17" x14ac:dyDescent="0.35">
      <c r="Q561" t="str">
        <f>IF((_xlfn.XLOOKUP(L561,BLTOTAL!B:B,BLTOTAL!AD:AD))= 0,"Incompleto",_xlfn.XLOOKUP(L561,BLTOTAL!B:B,BLTOTAL!AD:AD))</f>
        <v>Incompleto</v>
      </c>
    </row>
    <row r="562" spans="17:17" x14ac:dyDescent="0.35">
      <c r="Q562" t="str">
        <f>IF((_xlfn.XLOOKUP(L562,BLTOTAL!B:B,BLTOTAL!AD:AD))= 0,"Incompleto",_xlfn.XLOOKUP(L562,BLTOTAL!B:B,BLTOTAL!AD:AD))</f>
        <v>Incompleto</v>
      </c>
    </row>
    <row r="563" spans="17:17" x14ac:dyDescent="0.35">
      <c r="Q563" t="str">
        <f>IF((_xlfn.XLOOKUP(L563,BLTOTAL!B:B,BLTOTAL!AD:AD))= 0,"Incompleto",_xlfn.XLOOKUP(L563,BLTOTAL!B:B,BLTOTAL!AD:AD))</f>
        <v>Incompleto</v>
      </c>
    </row>
    <row r="564" spans="17:17" x14ac:dyDescent="0.35">
      <c r="Q564" t="str">
        <f>IF((_xlfn.XLOOKUP(L564,BLTOTAL!B:B,BLTOTAL!AD:AD))= 0,"Incompleto",_xlfn.XLOOKUP(L564,BLTOTAL!B:B,BLTOTAL!AD:AD))</f>
        <v>Incompleto</v>
      </c>
    </row>
    <row r="565" spans="17:17" x14ac:dyDescent="0.35">
      <c r="Q565" t="str">
        <f>IF((_xlfn.XLOOKUP(L565,BLTOTAL!B:B,BLTOTAL!AD:AD))= 0,"Incompleto",_xlfn.XLOOKUP(L565,BLTOTAL!B:B,BLTOTAL!AD:AD))</f>
        <v>Incompleto</v>
      </c>
    </row>
    <row r="566" spans="17:17" x14ac:dyDescent="0.35">
      <c r="Q566" t="str">
        <f>IF((_xlfn.XLOOKUP(L566,BLTOTAL!B:B,BLTOTAL!AD:AD))= 0,"Incompleto",_xlfn.XLOOKUP(L566,BLTOTAL!B:B,BLTOTAL!AD:AD))</f>
        <v>Incompleto</v>
      </c>
    </row>
    <row r="567" spans="17:17" x14ac:dyDescent="0.35">
      <c r="Q567" t="str">
        <f>IF((_xlfn.XLOOKUP(L567,BLTOTAL!B:B,BLTOTAL!AD:AD))= 0,"Incompleto",_xlfn.XLOOKUP(L567,BLTOTAL!B:B,BLTOTAL!AD:AD))</f>
        <v>Incompleto</v>
      </c>
    </row>
    <row r="568" spans="17:17" x14ac:dyDescent="0.35">
      <c r="Q568" t="str">
        <f>IF((_xlfn.XLOOKUP(L568,BLTOTAL!B:B,BLTOTAL!AD:AD))= 0,"Incompleto",_xlfn.XLOOKUP(L568,BLTOTAL!B:B,BLTOTAL!AD:AD))</f>
        <v>Incompleto</v>
      </c>
    </row>
    <row r="569" spans="17:17" x14ac:dyDescent="0.35">
      <c r="Q569" t="str">
        <f>IF((_xlfn.XLOOKUP(L569,BLTOTAL!B:B,BLTOTAL!AD:AD))= 0,"Incompleto",_xlfn.XLOOKUP(L569,BLTOTAL!B:B,BLTOTAL!AD:AD))</f>
        <v>Incompleto</v>
      </c>
    </row>
    <row r="570" spans="17:17" x14ac:dyDescent="0.35">
      <c r="Q570" t="str">
        <f>IF((_xlfn.XLOOKUP(L570,BLTOTAL!B:B,BLTOTAL!AD:AD))= 0,"Incompleto",_xlfn.XLOOKUP(L570,BLTOTAL!B:B,BLTOTAL!AD:AD))</f>
        <v>Incompleto</v>
      </c>
    </row>
    <row r="571" spans="17:17" x14ac:dyDescent="0.35">
      <c r="Q571" t="str">
        <f>IF((_xlfn.XLOOKUP(L571,BLTOTAL!B:B,BLTOTAL!AD:AD))= 0,"Incompleto",_xlfn.XLOOKUP(L571,BLTOTAL!B:B,BLTOTAL!AD:AD))</f>
        <v>Incompleto</v>
      </c>
    </row>
    <row r="572" spans="17:17" x14ac:dyDescent="0.35">
      <c r="Q572" t="str">
        <f>IF((_xlfn.XLOOKUP(L572,BLTOTAL!B:B,BLTOTAL!AD:AD))= 0,"Incompleto",_xlfn.XLOOKUP(L572,BLTOTAL!B:B,BLTOTAL!AD:AD))</f>
        <v>Incompleto</v>
      </c>
    </row>
    <row r="573" spans="17:17" x14ac:dyDescent="0.35">
      <c r="Q573" t="str">
        <f>IF((_xlfn.XLOOKUP(L573,BLTOTAL!B:B,BLTOTAL!AD:AD))= 0,"Incompleto",_xlfn.XLOOKUP(L573,BLTOTAL!B:B,BLTOTAL!AD:AD))</f>
        <v>Incompleto</v>
      </c>
    </row>
    <row r="574" spans="17:17" x14ac:dyDescent="0.35">
      <c r="Q574" t="str">
        <f>IF((_xlfn.XLOOKUP(L574,BLTOTAL!B:B,BLTOTAL!AD:AD))= 0,"Incompleto",_xlfn.XLOOKUP(L574,BLTOTAL!B:B,BLTOTAL!AD:AD))</f>
        <v>Incompleto</v>
      </c>
    </row>
    <row r="575" spans="17:17" x14ac:dyDescent="0.35">
      <c r="Q575" t="str">
        <f>IF((_xlfn.XLOOKUP(L575,BLTOTAL!B:B,BLTOTAL!AD:AD))= 0,"Incompleto",_xlfn.XLOOKUP(L575,BLTOTAL!B:B,BLTOTAL!AD:AD))</f>
        <v>Incompleto</v>
      </c>
    </row>
    <row r="576" spans="17:17" x14ac:dyDescent="0.35">
      <c r="Q576" t="str">
        <f>IF((_xlfn.XLOOKUP(L576,BLTOTAL!B:B,BLTOTAL!AD:AD))= 0,"Incompleto",_xlfn.XLOOKUP(L576,BLTOTAL!B:B,BLTOTAL!AD:AD))</f>
        <v>Incompleto</v>
      </c>
    </row>
    <row r="577" spans="17:17" x14ac:dyDescent="0.35">
      <c r="Q577" t="str">
        <f>IF((_xlfn.XLOOKUP(L577,BLTOTAL!B:B,BLTOTAL!AD:AD))= 0,"Incompleto",_xlfn.XLOOKUP(L577,BLTOTAL!B:B,BLTOTAL!AD:AD))</f>
        <v>Incompleto</v>
      </c>
    </row>
    <row r="578" spans="17:17" x14ac:dyDescent="0.35">
      <c r="Q578" t="str">
        <f>IF((_xlfn.XLOOKUP(L578,BLTOTAL!B:B,BLTOTAL!AD:AD))= 0,"Incompleto",_xlfn.XLOOKUP(L578,BLTOTAL!B:B,BLTOTAL!AD:AD))</f>
        <v>Incompleto</v>
      </c>
    </row>
    <row r="579" spans="17:17" x14ac:dyDescent="0.35">
      <c r="Q579" t="str">
        <f>IF((_xlfn.XLOOKUP(L579,BLTOTAL!B:B,BLTOTAL!AD:AD))= 0,"Incompleto",_xlfn.XLOOKUP(L579,BLTOTAL!B:B,BLTOTAL!AD:AD))</f>
        <v>Incompleto</v>
      </c>
    </row>
    <row r="580" spans="17:17" x14ac:dyDescent="0.35">
      <c r="Q580" t="str">
        <f>IF((_xlfn.XLOOKUP(L580,BLTOTAL!B:B,BLTOTAL!AD:AD))= 0,"Incompleto",_xlfn.XLOOKUP(L580,BLTOTAL!B:B,BLTOTAL!AD:AD))</f>
        <v>Incompleto</v>
      </c>
    </row>
    <row r="581" spans="17:17" x14ac:dyDescent="0.35">
      <c r="Q581" t="str">
        <f>IF((_xlfn.XLOOKUP(L581,BLTOTAL!B:B,BLTOTAL!AD:AD))= 0,"Incompleto",_xlfn.XLOOKUP(L581,BLTOTAL!B:B,BLTOTAL!AD:AD))</f>
        <v>Incompleto</v>
      </c>
    </row>
    <row r="582" spans="17:17" x14ac:dyDescent="0.35">
      <c r="Q582" t="str">
        <f>IF((_xlfn.XLOOKUP(L582,BLTOTAL!B:B,BLTOTAL!AD:AD))= 0,"Incompleto",_xlfn.XLOOKUP(L582,BLTOTAL!B:B,BLTOTAL!AD:AD))</f>
        <v>Incompleto</v>
      </c>
    </row>
    <row r="583" spans="17:17" x14ac:dyDescent="0.35">
      <c r="Q583" t="str">
        <f>IF((_xlfn.XLOOKUP(L583,BLTOTAL!B:B,BLTOTAL!AD:AD))= 0,"Incompleto",_xlfn.XLOOKUP(L583,BLTOTAL!B:B,BLTOTAL!AD:AD))</f>
        <v>Incompleto</v>
      </c>
    </row>
    <row r="584" spans="17:17" x14ac:dyDescent="0.35">
      <c r="Q584" t="str">
        <f>IF((_xlfn.XLOOKUP(L584,BLTOTAL!B:B,BLTOTAL!AD:AD))= 0,"Incompleto",_xlfn.XLOOKUP(L584,BLTOTAL!B:B,BLTOTAL!AD:AD))</f>
        <v>Incompleto</v>
      </c>
    </row>
    <row r="585" spans="17:17" x14ac:dyDescent="0.35">
      <c r="Q585" t="str">
        <f>IF((_xlfn.XLOOKUP(L585,BLTOTAL!B:B,BLTOTAL!AD:AD))= 0,"Incompleto",_xlfn.XLOOKUP(L585,BLTOTAL!B:B,BLTOTAL!AD:AD))</f>
        <v>Incompleto</v>
      </c>
    </row>
    <row r="586" spans="17:17" x14ac:dyDescent="0.35">
      <c r="Q586" t="str">
        <f>IF((_xlfn.XLOOKUP(L586,BLTOTAL!B:B,BLTOTAL!AD:AD))= 0,"Incompleto",_xlfn.XLOOKUP(L586,BLTOTAL!B:B,BLTOTAL!AD:AD))</f>
        <v>Incompleto</v>
      </c>
    </row>
    <row r="587" spans="17:17" x14ac:dyDescent="0.35">
      <c r="Q587" t="str">
        <f>IF((_xlfn.XLOOKUP(L587,BLTOTAL!B:B,BLTOTAL!AD:AD))= 0,"Incompleto",_xlfn.XLOOKUP(L587,BLTOTAL!B:B,BLTOTAL!AD:AD))</f>
        <v>Incompleto</v>
      </c>
    </row>
    <row r="588" spans="17:17" x14ac:dyDescent="0.35">
      <c r="Q588" t="str">
        <f>IF((_xlfn.XLOOKUP(L588,BLTOTAL!B:B,BLTOTAL!AD:AD))= 0,"Incompleto",_xlfn.XLOOKUP(L588,BLTOTAL!B:B,BLTOTAL!AD:AD))</f>
        <v>Incompleto</v>
      </c>
    </row>
    <row r="589" spans="17:17" x14ac:dyDescent="0.35">
      <c r="Q589" t="str">
        <f>IF((_xlfn.XLOOKUP(L589,BLTOTAL!B:B,BLTOTAL!AD:AD))= 0,"Incompleto",_xlfn.XLOOKUP(L589,BLTOTAL!B:B,BLTOTAL!AD:AD))</f>
        <v>Incompleto</v>
      </c>
    </row>
    <row r="590" spans="17:17" x14ac:dyDescent="0.35">
      <c r="Q590" t="str">
        <f>IF((_xlfn.XLOOKUP(L590,BLTOTAL!B:B,BLTOTAL!AD:AD))= 0,"Incompleto",_xlfn.XLOOKUP(L590,BLTOTAL!B:B,BLTOTAL!AD:AD))</f>
        <v>Incompleto</v>
      </c>
    </row>
    <row r="591" spans="17:17" x14ac:dyDescent="0.35">
      <c r="Q591" t="str">
        <f>IF((_xlfn.XLOOKUP(L591,BLTOTAL!B:B,BLTOTAL!AD:AD))= 0,"Incompleto",_xlfn.XLOOKUP(L591,BLTOTAL!B:B,BLTOTAL!AD:AD))</f>
        <v>Incompleto</v>
      </c>
    </row>
    <row r="592" spans="17:17" x14ac:dyDescent="0.35">
      <c r="Q592" t="str">
        <f>IF((_xlfn.XLOOKUP(L592,BLTOTAL!B:B,BLTOTAL!AD:AD))= 0,"Incompleto",_xlfn.XLOOKUP(L592,BLTOTAL!B:B,BLTOTAL!AD:AD))</f>
        <v>Incompleto</v>
      </c>
    </row>
    <row r="593" spans="17:17" x14ac:dyDescent="0.35">
      <c r="Q593" t="str">
        <f>IF((_xlfn.XLOOKUP(L593,BLTOTAL!B:B,BLTOTAL!AD:AD))= 0,"Incompleto",_xlfn.XLOOKUP(L593,BLTOTAL!B:B,BLTOTAL!AD:AD))</f>
        <v>Incompleto</v>
      </c>
    </row>
    <row r="594" spans="17:17" x14ac:dyDescent="0.35">
      <c r="Q594" t="str">
        <f>IF((_xlfn.XLOOKUP(L594,BLTOTAL!B:B,BLTOTAL!AD:AD))= 0,"Incompleto",_xlfn.XLOOKUP(L594,BLTOTAL!B:B,BLTOTAL!AD:AD))</f>
        <v>Incompleto</v>
      </c>
    </row>
    <row r="595" spans="17:17" x14ac:dyDescent="0.35">
      <c r="Q595" t="str">
        <f>IF((_xlfn.XLOOKUP(L595,BLTOTAL!B:B,BLTOTAL!AD:AD))= 0,"Incompleto",_xlfn.XLOOKUP(L595,BLTOTAL!B:B,BLTOTAL!AD:AD))</f>
        <v>Incompleto</v>
      </c>
    </row>
    <row r="596" spans="17:17" x14ac:dyDescent="0.35">
      <c r="Q596" t="str">
        <f>IF((_xlfn.XLOOKUP(L596,BLTOTAL!B:B,BLTOTAL!AD:AD))= 0,"Incompleto",_xlfn.XLOOKUP(L596,BLTOTAL!B:B,BLTOTAL!AD:AD))</f>
        <v>Incompleto</v>
      </c>
    </row>
    <row r="597" spans="17:17" x14ac:dyDescent="0.35">
      <c r="Q597" t="str">
        <f>IF((_xlfn.XLOOKUP(L597,BLTOTAL!B:B,BLTOTAL!AD:AD))= 0,"Incompleto",_xlfn.XLOOKUP(L597,BLTOTAL!B:B,BLTOTAL!AD:AD))</f>
        <v>Incompleto</v>
      </c>
    </row>
    <row r="598" spans="17:17" x14ac:dyDescent="0.35">
      <c r="Q598" t="str">
        <f>IF((_xlfn.XLOOKUP(L598,BLTOTAL!B:B,BLTOTAL!AD:AD))= 0,"Incompleto",_xlfn.XLOOKUP(L598,BLTOTAL!B:B,BLTOTAL!AD:AD))</f>
        <v>Incompleto</v>
      </c>
    </row>
    <row r="599" spans="17:17" x14ac:dyDescent="0.35">
      <c r="Q599" t="str">
        <f>IF((_xlfn.XLOOKUP(L599,BLTOTAL!B:B,BLTOTAL!AD:AD))= 0,"Incompleto",_xlfn.XLOOKUP(L599,BLTOTAL!B:B,BLTOTAL!AD:AD))</f>
        <v>Incompleto</v>
      </c>
    </row>
    <row r="600" spans="17:17" x14ac:dyDescent="0.35">
      <c r="Q600" t="str">
        <f>IF((_xlfn.XLOOKUP(L600,BLTOTAL!B:B,BLTOTAL!AD:AD))= 0,"Incompleto",_xlfn.XLOOKUP(L600,BLTOTAL!B:B,BLTOTAL!AD:AD))</f>
        <v>Incompleto</v>
      </c>
    </row>
    <row r="601" spans="17:17" x14ac:dyDescent="0.35">
      <c r="Q601" t="str">
        <f>IF((_xlfn.XLOOKUP(L601,BLTOTAL!B:B,BLTOTAL!AD:AD))= 0,"Incompleto",_xlfn.XLOOKUP(L601,BLTOTAL!B:B,BLTOTAL!AD:AD))</f>
        <v>Incompleto</v>
      </c>
    </row>
    <row r="602" spans="17:17" x14ac:dyDescent="0.35">
      <c r="Q602" t="str">
        <f>IF((_xlfn.XLOOKUP(L602,BLTOTAL!B:B,BLTOTAL!AD:AD))= 0,"Incompleto",_xlfn.XLOOKUP(L602,BLTOTAL!B:B,BLTOTAL!AD:AD))</f>
        <v>Incompleto</v>
      </c>
    </row>
    <row r="603" spans="17:17" x14ac:dyDescent="0.35">
      <c r="Q603" t="str">
        <f>IF((_xlfn.XLOOKUP(L603,BLTOTAL!B:B,BLTOTAL!AD:AD))= 0,"Incompleto",_xlfn.XLOOKUP(L603,BLTOTAL!B:B,BLTOTAL!AD:AD))</f>
        <v>Incompleto</v>
      </c>
    </row>
    <row r="604" spans="17:17" x14ac:dyDescent="0.35">
      <c r="Q604" t="str">
        <f>IF((_xlfn.XLOOKUP(L604,BLTOTAL!B:B,BLTOTAL!AD:AD))= 0,"Incompleto",_xlfn.XLOOKUP(L604,BLTOTAL!B:B,BLTOTAL!AD:AD))</f>
        <v>Incompleto</v>
      </c>
    </row>
    <row r="605" spans="17:17" x14ac:dyDescent="0.35">
      <c r="Q605" t="str">
        <f>IF((_xlfn.XLOOKUP(L605,BLTOTAL!B:B,BLTOTAL!AD:AD))= 0,"Incompleto",_xlfn.XLOOKUP(L605,BLTOTAL!B:B,BLTOTAL!AD:AD))</f>
        <v>Incompleto</v>
      </c>
    </row>
    <row r="606" spans="17:17" x14ac:dyDescent="0.35">
      <c r="Q606" t="str">
        <f>IF((_xlfn.XLOOKUP(L606,BLTOTAL!B:B,BLTOTAL!AD:AD))= 0,"Incompleto",_xlfn.XLOOKUP(L606,BLTOTAL!B:B,BLTOTAL!AD:AD))</f>
        <v>Incompleto</v>
      </c>
    </row>
    <row r="607" spans="17:17" x14ac:dyDescent="0.35">
      <c r="Q607" t="str">
        <f>IF((_xlfn.XLOOKUP(L607,BLTOTAL!B:B,BLTOTAL!AD:AD))= 0,"Incompleto",_xlfn.XLOOKUP(L607,BLTOTAL!B:B,BLTOTAL!AD:AD))</f>
        <v>Incompleto</v>
      </c>
    </row>
    <row r="608" spans="17:17" x14ac:dyDescent="0.35">
      <c r="Q608" t="str">
        <f>IF((_xlfn.XLOOKUP(L608,BLTOTAL!B:B,BLTOTAL!AD:AD))= 0,"Incompleto",_xlfn.XLOOKUP(L608,BLTOTAL!B:B,BLTOTAL!AD:AD))</f>
        <v>Incompleto</v>
      </c>
    </row>
    <row r="609" spans="17:17" x14ac:dyDescent="0.35">
      <c r="Q609" t="str">
        <f>IF((_xlfn.XLOOKUP(L609,BLTOTAL!B:B,BLTOTAL!AD:AD))= 0,"Incompleto",_xlfn.XLOOKUP(L609,BLTOTAL!B:B,BLTOTAL!AD:AD))</f>
        <v>Incompleto</v>
      </c>
    </row>
    <row r="610" spans="17:17" x14ac:dyDescent="0.35">
      <c r="Q610" t="str">
        <f>IF((_xlfn.XLOOKUP(L610,BLTOTAL!B:B,BLTOTAL!AD:AD))= 0,"Incompleto",_xlfn.XLOOKUP(L610,BLTOTAL!B:B,BLTOTAL!AD:AD))</f>
        <v>Incompleto</v>
      </c>
    </row>
    <row r="611" spans="17:17" x14ac:dyDescent="0.35">
      <c r="Q611" t="str">
        <f>IF((_xlfn.XLOOKUP(L611,BLTOTAL!B:B,BLTOTAL!AD:AD))= 0,"Incompleto",_xlfn.XLOOKUP(L611,BLTOTAL!B:B,BLTOTAL!AD:AD))</f>
        <v>Incompleto</v>
      </c>
    </row>
    <row r="612" spans="17:17" x14ac:dyDescent="0.35">
      <c r="Q612" t="str">
        <f>IF((_xlfn.XLOOKUP(L612,BLTOTAL!B:B,BLTOTAL!AD:AD))= 0,"Incompleto",_xlfn.XLOOKUP(L612,BLTOTAL!B:B,BLTOTAL!AD:AD))</f>
        <v>Incompleto</v>
      </c>
    </row>
    <row r="613" spans="17:17" x14ac:dyDescent="0.35">
      <c r="Q613" t="str">
        <f>IF((_xlfn.XLOOKUP(L613,BLTOTAL!B:B,BLTOTAL!AD:AD))= 0,"Incompleto",_xlfn.XLOOKUP(L613,BLTOTAL!B:B,BLTOTAL!AD:AD))</f>
        <v>Incompleto</v>
      </c>
    </row>
    <row r="614" spans="17:17" x14ac:dyDescent="0.35">
      <c r="Q614" t="str">
        <f>IF((_xlfn.XLOOKUP(L614,BLTOTAL!B:B,BLTOTAL!AD:AD))= 0,"Incompleto",_xlfn.XLOOKUP(L614,BLTOTAL!B:B,BLTOTAL!AD:AD))</f>
        <v>Incompleto</v>
      </c>
    </row>
    <row r="615" spans="17:17" x14ac:dyDescent="0.35">
      <c r="Q615" t="str">
        <f>IF((_xlfn.XLOOKUP(L615,BLTOTAL!B:B,BLTOTAL!AD:AD))= 0,"Incompleto",_xlfn.XLOOKUP(L615,BLTOTAL!B:B,BLTOTAL!AD:AD))</f>
        <v>Incompleto</v>
      </c>
    </row>
    <row r="616" spans="17:17" x14ac:dyDescent="0.35">
      <c r="Q616" t="str">
        <f>IF((_xlfn.XLOOKUP(L616,BLTOTAL!B:B,BLTOTAL!AD:AD))= 0,"Incompleto",_xlfn.XLOOKUP(L616,BLTOTAL!B:B,BLTOTAL!AD:AD))</f>
        <v>Incompleto</v>
      </c>
    </row>
    <row r="617" spans="17:17" x14ac:dyDescent="0.35">
      <c r="Q617" t="str">
        <f>IF((_xlfn.XLOOKUP(L617,BLTOTAL!B:B,BLTOTAL!AD:AD))= 0,"Incompleto",_xlfn.XLOOKUP(L617,BLTOTAL!B:B,BLTOTAL!AD:AD))</f>
        <v>Incompleto</v>
      </c>
    </row>
    <row r="618" spans="17:17" x14ac:dyDescent="0.35">
      <c r="Q618" t="str">
        <f>IF((_xlfn.XLOOKUP(L618,BLTOTAL!B:B,BLTOTAL!AD:AD))= 0,"Incompleto",_xlfn.XLOOKUP(L618,BLTOTAL!B:B,BLTOTAL!AD:AD))</f>
        <v>Incompleto</v>
      </c>
    </row>
    <row r="619" spans="17:17" x14ac:dyDescent="0.35">
      <c r="Q619" t="str">
        <f>IF((_xlfn.XLOOKUP(L619,BLTOTAL!B:B,BLTOTAL!AD:AD))= 0,"Incompleto",_xlfn.XLOOKUP(L619,BLTOTAL!B:B,BLTOTAL!AD:AD))</f>
        <v>Incompleto</v>
      </c>
    </row>
    <row r="620" spans="17:17" x14ac:dyDescent="0.35">
      <c r="Q620" t="str">
        <f>IF((_xlfn.XLOOKUP(L620,BLTOTAL!B:B,BLTOTAL!AD:AD))= 0,"Incompleto",_xlfn.XLOOKUP(L620,BLTOTAL!B:B,BLTOTAL!AD:AD))</f>
        <v>Incompleto</v>
      </c>
    </row>
    <row r="621" spans="17:17" x14ac:dyDescent="0.35">
      <c r="Q621" t="str">
        <f>IF((_xlfn.XLOOKUP(L621,BLTOTAL!B:B,BLTOTAL!AD:AD))= 0,"Incompleto",_xlfn.XLOOKUP(L621,BLTOTAL!B:B,BLTOTAL!AD:AD))</f>
        <v>Incompleto</v>
      </c>
    </row>
    <row r="622" spans="17:17" x14ac:dyDescent="0.35">
      <c r="Q622" t="str">
        <f>IF((_xlfn.XLOOKUP(L622,BLTOTAL!B:B,BLTOTAL!AD:AD))= 0,"Incompleto",_xlfn.XLOOKUP(L622,BLTOTAL!B:B,BLTOTAL!AD:AD))</f>
        <v>Incompleto</v>
      </c>
    </row>
    <row r="623" spans="17:17" x14ac:dyDescent="0.35">
      <c r="Q623" t="str">
        <f>IF((_xlfn.XLOOKUP(L623,BLTOTAL!B:B,BLTOTAL!AD:AD))= 0,"Incompleto",_xlfn.XLOOKUP(L623,BLTOTAL!B:B,BLTOTAL!AD:AD))</f>
        <v>Incompleto</v>
      </c>
    </row>
    <row r="624" spans="17:17" x14ac:dyDescent="0.35">
      <c r="Q624" t="str">
        <f>IF((_xlfn.XLOOKUP(L624,BLTOTAL!B:B,BLTOTAL!AD:AD))= 0,"Incompleto",_xlfn.XLOOKUP(L624,BLTOTAL!B:B,BLTOTAL!AD:AD))</f>
        <v>Incompleto</v>
      </c>
    </row>
    <row r="625" spans="17:17" x14ac:dyDescent="0.35">
      <c r="Q625" t="str">
        <f>IF((_xlfn.XLOOKUP(L625,BLTOTAL!B:B,BLTOTAL!AD:AD))= 0,"Incompleto",_xlfn.XLOOKUP(L625,BLTOTAL!B:B,BLTOTAL!AD:AD))</f>
        <v>Incompleto</v>
      </c>
    </row>
    <row r="626" spans="17:17" x14ac:dyDescent="0.35">
      <c r="Q626" t="str">
        <f>IF((_xlfn.XLOOKUP(L626,BLTOTAL!B:B,BLTOTAL!AD:AD))= 0,"Incompleto",_xlfn.XLOOKUP(L626,BLTOTAL!B:B,BLTOTAL!AD:AD))</f>
        <v>Incompleto</v>
      </c>
    </row>
    <row r="627" spans="17:17" x14ac:dyDescent="0.35">
      <c r="Q627" t="str">
        <f>IF((_xlfn.XLOOKUP(L627,BLTOTAL!B:B,BLTOTAL!AD:AD))= 0,"Incompleto",_xlfn.XLOOKUP(L627,BLTOTAL!B:B,BLTOTAL!AD:AD))</f>
        <v>Incompleto</v>
      </c>
    </row>
    <row r="628" spans="17:17" x14ac:dyDescent="0.35">
      <c r="Q628" t="str">
        <f>IF((_xlfn.XLOOKUP(L628,BLTOTAL!B:B,BLTOTAL!AD:AD))= 0,"Incompleto",_xlfn.XLOOKUP(L628,BLTOTAL!B:B,BLTOTAL!AD:AD))</f>
        <v>Incompleto</v>
      </c>
    </row>
    <row r="629" spans="17:17" x14ac:dyDescent="0.35">
      <c r="Q629" t="str">
        <f>IF((_xlfn.XLOOKUP(L629,BLTOTAL!B:B,BLTOTAL!AD:AD))= 0,"Incompleto",_xlfn.XLOOKUP(L629,BLTOTAL!B:B,BLTOTAL!AD:AD))</f>
        <v>Incompleto</v>
      </c>
    </row>
    <row r="630" spans="17:17" x14ac:dyDescent="0.35">
      <c r="Q630" t="str">
        <f>IF((_xlfn.XLOOKUP(L630,BLTOTAL!B:B,BLTOTAL!AD:AD))= 0,"Incompleto",_xlfn.XLOOKUP(L630,BLTOTAL!B:B,BLTOTAL!AD:AD))</f>
        <v>Incompleto</v>
      </c>
    </row>
    <row r="631" spans="17:17" x14ac:dyDescent="0.35">
      <c r="Q631" t="str">
        <f>IF((_xlfn.XLOOKUP(L631,BLTOTAL!B:B,BLTOTAL!AD:AD))= 0,"Incompleto",_xlfn.XLOOKUP(L631,BLTOTAL!B:B,BLTOTAL!AD:AD))</f>
        <v>Incompleto</v>
      </c>
    </row>
    <row r="632" spans="17:17" x14ac:dyDescent="0.35">
      <c r="Q632" t="str">
        <f>IF((_xlfn.XLOOKUP(L632,BLTOTAL!B:B,BLTOTAL!AD:AD))= 0,"Incompleto",_xlfn.XLOOKUP(L632,BLTOTAL!B:B,BLTOTAL!AD:AD))</f>
        <v>Incompleto</v>
      </c>
    </row>
    <row r="633" spans="17:17" x14ac:dyDescent="0.35">
      <c r="Q633" t="str">
        <f>IF((_xlfn.XLOOKUP(L633,BLTOTAL!B:B,BLTOTAL!AD:AD))= 0,"Incompleto",_xlfn.XLOOKUP(L633,BLTOTAL!B:B,BLTOTAL!AD:AD))</f>
        <v>Incompleto</v>
      </c>
    </row>
    <row r="634" spans="17:17" x14ac:dyDescent="0.35">
      <c r="Q634" t="str">
        <f>IF((_xlfn.XLOOKUP(L634,BLTOTAL!B:B,BLTOTAL!AD:AD))= 0,"Incompleto",_xlfn.XLOOKUP(L634,BLTOTAL!B:B,BLTOTAL!AD:AD))</f>
        <v>Incompleto</v>
      </c>
    </row>
    <row r="635" spans="17:17" x14ac:dyDescent="0.35">
      <c r="Q635" t="str">
        <f>IF((_xlfn.XLOOKUP(L635,BLTOTAL!B:B,BLTOTAL!AD:AD))= 0,"Incompleto",_xlfn.XLOOKUP(L635,BLTOTAL!B:B,BLTOTAL!AD:AD))</f>
        <v>Incompleto</v>
      </c>
    </row>
    <row r="636" spans="17:17" x14ac:dyDescent="0.35">
      <c r="Q636" t="str">
        <f>IF((_xlfn.XLOOKUP(L636,BLTOTAL!B:B,BLTOTAL!AD:AD))= 0,"Incompleto",_xlfn.XLOOKUP(L636,BLTOTAL!B:B,BLTOTAL!AD:AD))</f>
        <v>Incompleto</v>
      </c>
    </row>
    <row r="637" spans="17:17" x14ac:dyDescent="0.35">
      <c r="Q637" t="str">
        <f>IF((_xlfn.XLOOKUP(L637,BLTOTAL!B:B,BLTOTAL!AD:AD))= 0,"Incompleto",_xlfn.XLOOKUP(L637,BLTOTAL!B:B,BLTOTAL!AD:AD))</f>
        <v>Incompleto</v>
      </c>
    </row>
    <row r="638" spans="17:17" x14ac:dyDescent="0.35">
      <c r="Q638" t="str">
        <f>IF((_xlfn.XLOOKUP(L638,BLTOTAL!B:B,BLTOTAL!AD:AD))= 0,"Incompleto",_xlfn.XLOOKUP(L638,BLTOTAL!B:B,BLTOTAL!AD:AD))</f>
        <v>Incompleto</v>
      </c>
    </row>
    <row r="639" spans="17:17" x14ac:dyDescent="0.35">
      <c r="Q639" t="str">
        <f>IF((_xlfn.XLOOKUP(L639,BLTOTAL!B:B,BLTOTAL!AD:AD))= 0,"Incompleto",_xlfn.XLOOKUP(L639,BLTOTAL!B:B,BLTOTAL!AD:AD))</f>
        <v>Incompleto</v>
      </c>
    </row>
    <row r="640" spans="17:17" x14ac:dyDescent="0.35">
      <c r="Q640" t="str">
        <f>IF((_xlfn.XLOOKUP(L640,BLTOTAL!B:B,BLTOTAL!AD:AD))= 0,"Incompleto",_xlfn.XLOOKUP(L640,BLTOTAL!B:B,BLTOTAL!AD:AD))</f>
        <v>Incompleto</v>
      </c>
    </row>
    <row r="641" spans="17:17" x14ac:dyDescent="0.35">
      <c r="Q641" t="str">
        <f>IF((_xlfn.XLOOKUP(L641,BLTOTAL!B:B,BLTOTAL!AD:AD))= 0,"Incompleto",_xlfn.XLOOKUP(L641,BLTOTAL!B:B,BLTOTAL!AD:AD))</f>
        <v>Incompleto</v>
      </c>
    </row>
    <row r="642" spans="17:17" x14ac:dyDescent="0.35">
      <c r="Q642" t="str">
        <f>IF((_xlfn.XLOOKUP(L642,BLTOTAL!B:B,BLTOTAL!AD:AD))= 0,"Incompleto",_xlfn.XLOOKUP(L642,BLTOTAL!B:B,BLTOTAL!AD:AD))</f>
        <v>Incompleto</v>
      </c>
    </row>
    <row r="643" spans="17:17" x14ac:dyDescent="0.35">
      <c r="Q643" t="str">
        <f>IF((_xlfn.XLOOKUP(L643,BLTOTAL!B:B,BLTOTAL!AD:AD))= 0,"Incompleto",_xlfn.XLOOKUP(L643,BLTOTAL!B:B,BLTOTAL!AD:AD))</f>
        <v>Incompleto</v>
      </c>
    </row>
    <row r="644" spans="17:17" x14ac:dyDescent="0.35">
      <c r="Q644" t="str">
        <f>IF((_xlfn.XLOOKUP(L644,BLTOTAL!B:B,BLTOTAL!AD:AD))= 0,"Incompleto",_xlfn.XLOOKUP(L644,BLTOTAL!B:B,BLTOTAL!AD:AD))</f>
        <v>Incompleto</v>
      </c>
    </row>
    <row r="645" spans="17:17" x14ac:dyDescent="0.35">
      <c r="Q645" t="str">
        <f>IF((_xlfn.XLOOKUP(L645,BLTOTAL!B:B,BLTOTAL!AD:AD))= 0,"Incompleto",_xlfn.XLOOKUP(L645,BLTOTAL!B:B,BLTOTAL!AD:AD))</f>
        <v>Incompleto</v>
      </c>
    </row>
    <row r="646" spans="17:17" x14ac:dyDescent="0.35">
      <c r="Q646" t="str">
        <f>IF((_xlfn.XLOOKUP(L646,BLTOTAL!B:B,BLTOTAL!AD:AD))= 0,"Incompleto",_xlfn.XLOOKUP(L646,BLTOTAL!B:B,BLTOTAL!AD:AD))</f>
        <v>Incompleto</v>
      </c>
    </row>
    <row r="647" spans="17:17" x14ac:dyDescent="0.35">
      <c r="Q647" t="str">
        <f>IF((_xlfn.XLOOKUP(L647,BLTOTAL!B:B,BLTOTAL!AD:AD))= 0,"Incompleto",_xlfn.XLOOKUP(L647,BLTOTAL!B:B,BLTOTAL!AD:AD))</f>
        <v>Incompleto</v>
      </c>
    </row>
    <row r="648" spans="17:17" x14ac:dyDescent="0.35">
      <c r="Q648" t="str">
        <f>IF((_xlfn.XLOOKUP(L648,BLTOTAL!B:B,BLTOTAL!AD:AD))= 0,"Incompleto",_xlfn.XLOOKUP(L648,BLTOTAL!B:B,BLTOTAL!AD:AD))</f>
        <v>Incompleto</v>
      </c>
    </row>
    <row r="649" spans="17:17" x14ac:dyDescent="0.35">
      <c r="Q649" t="str">
        <f>IF((_xlfn.XLOOKUP(L649,BLTOTAL!B:B,BLTOTAL!AD:AD))= 0,"Incompleto",_xlfn.XLOOKUP(L649,BLTOTAL!B:B,BLTOTAL!AD:AD))</f>
        <v>Incompleto</v>
      </c>
    </row>
    <row r="650" spans="17:17" x14ac:dyDescent="0.35">
      <c r="Q650" t="str">
        <f>IF((_xlfn.XLOOKUP(L650,BLTOTAL!B:B,BLTOTAL!AD:AD))= 0,"Incompleto",_xlfn.XLOOKUP(L650,BLTOTAL!B:B,BLTOTAL!AD:AD))</f>
        <v>Incompleto</v>
      </c>
    </row>
    <row r="651" spans="17:17" x14ac:dyDescent="0.35">
      <c r="Q651" t="str">
        <f>IF((_xlfn.XLOOKUP(L651,BLTOTAL!B:B,BLTOTAL!AD:AD))= 0,"Incompleto",_xlfn.XLOOKUP(L651,BLTOTAL!B:B,BLTOTAL!AD:AD))</f>
        <v>Incompleto</v>
      </c>
    </row>
    <row r="652" spans="17:17" x14ac:dyDescent="0.35">
      <c r="Q652" t="str">
        <f>IF((_xlfn.XLOOKUP(L652,BLTOTAL!B:B,BLTOTAL!AD:AD))= 0,"Incompleto",_xlfn.XLOOKUP(L652,BLTOTAL!B:B,BLTOTAL!AD:AD))</f>
        <v>Incompleto</v>
      </c>
    </row>
    <row r="653" spans="17:17" x14ac:dyDescent="0.35">
      <c r="Q653" t="str">
        <f>IF((_xlfn.XLOOKUP(L653,BLTOTAL!B:B,BLTOTAL!AD:AD))= 0,"Incompleto",_xlfn.XLOOKUP(L653,BLTOTAL!B:B,BLTOTAL!AD:AD))</f>
        <v>Incompleto</v>
      </c>
    </row>
    <row r="654" spans="17:17" x14ac:dyDescent="0.35">
      <c r="Q654" t="str">
        <f>IF((_xlfn.XLOOKUP(L654,BLTOTAL!B:B,BLTOTAL!AD:AD))= 0,"Incompleto",_xlfn.XLOOKUP(L654,BLTOTAL!B:B,BLTOTAL!AD:AD))</f>
        <v>Incompleto</v>
      </c>
    </row>
    <row r="655" spans="17:17" x14ac:dyDescent="0.35">
      <c r="Q655" t="str">
        <f>IF((_xlfn.XLOOKUP(L655,BLTOTAL!B:B,BLTOTAL!AD:AD))= 0,"Incompleto",_xlfn.XLOOKUP(L655,BLTOTAL!B:B,BLTOTAL!AD:AD))</f>
        <v>Incompleto</v>
      </c>
    </row>
    <row r="656" spans="17:17" x14ac:dyDescent="0.35">
      <c r="Q656" t="str">
        <f>IF((_xlfn.XLOOKUP(L656,BLTOTAL!B:B,BLTOTAL!AD:AD))= 0,"Incompleto",_xlfn.XLOOKUP(L656,BLTOTAL!B:B,BLTOTAL!AD:AD))</f>
        <v>Incompleto</v>
      </c>
    </row>
    <row r="657" spans="17:17" x14ac:dyDescent="0.35">
      <c r="Q657" t="str">
        <f>IF((_xlfn.XLOOKUP(L657,BLTOTAL!B:B,BLTOTAL!AD:AD))= 0,"Incompleto",_xlfn.XLOOKUP(L657,BLTOTAL!B:B,BLTOTAL!AD:AD))</f>
        <v>Incompleto</v>
      </c>
    </row>
    <row r="658" spans="17:17" x14ac:dyDescent="0.35">
      <c r="Q658" t="str">
        <f>IF((_xlfn.XLOOKUP(L658,BLTOTAL!B:B,BLTOTAL!AD:AD))= 0,"Incompleto",_xlfn.XLOOKUP(L658,BLTOTAL!B:B,BLTOTAL!AD:AD))</f>
        <v>Incompleto</v>
      </c>
    </row>
    <row r="659" spans="17:17" x14ac:dyDescent="0.35">
      <c r="Q659" t="str">
        <f>IF((_xlfn.XLOOKUP(L659,BLTOTAL!B:B,BLTOTAL!AD:AD))= 0,"Incompleto",_xlfn.XLOOKUP(L659,BLTOTAL!B:B,BLTOTAL!AD:AD))</f>
        <v>Incompleto</v>
      </c>
    </row>
    <row r="660" spans="17:17" x14ac:dyDescent="0.35">
      <c r="Q660" t="str">
        <f>IF((_xlfn.XLOOKUP(L660,BLTOTAL!B:B,BLTOTAL!AD:AD))= 0,"Incompleto",_xlfn.XLOOKUP(L660,BLTOTAL!B:B,BLTOTAL!AD:AD))</f>
        <v>Incompleto</v>
      </c>
    </row>
    <row r="661" spans="17:17" x14ac:dyDescent="0.35">
      <c r="Q661" t="str">
        <f>IF((_xlfn.XLOOKUP(L661,BLTOTAL!B:B,BLTOTAL!AD:AD))= 0,"Incompleto",_xlfn.XLOOKUP(L661,BLTOTAL!B:B,BLTOTAL!AD:AD))</f>
        <v>Incompleto</v>
      </c>
    </row>
    <row r="662" spans="17:17" x14ac:dyDescent="0.35">
      <c r="Q662" t="str">
        <f>IF((_xlfn.XLOOKUP(L662,BLTOTAL!B:B,BLTOTAL!AD:AD))= 0,"Incompleto",_xlfn.XLOOKUP(L662,BLTOTAL!B:B,BLTOTAL!AD:AD))</f>
        <v>Incompleto</v>
      </c>
    </row>
    <row r="663" spans="17:17" x14ac:dyDescent="0.35">
      <c r="Q663" t="str">
        <f>IF((_xlfn.XLOOKUP(L663,BLTOTAL!B:B,BLTOTAL!AD:AD))= 0,"Incompleto",_xlfn.XLOOKUP(L663,BLTOTAL!B:B,BLTOTAL!AD:AD))</f>
        <v>Incompleto</v>
      </c>
    </row>
    <row r="664" spans="17:17" x14ac:dyDescent="0.35">
      <c r="Q664" t="str">
        <f>IF((_xlfn.XLOOKUP(L664,BLTOTAL!B:B,BLTOTAL!AD:AD))= 0,"Incompleto",_xlfn.XLOOKUP(L664,BLTOTAL!B:B,BLTOTAL!AD:AD))</f>
        <v>Incompleto</v>
      </c>
    </row>
    <row r="665" spans="17:17" x14ac:dyDescent="0.35">
      <c r="Q665" t="str">
        <f>IF((_xlfn.XLOOKUP(L665,BLTOTAL!B:B,BLTOTAL!AD:AD))= 0,"Incompleto",_xlfn.XLOOKUP(L665,BLTOTAL!B:B,BLTOTAL!AD:AD))</f>
        <v>Incompleto</v>
      </c>
    </row>
    <row r="666" spans="17:17" x14ac:dyDescent="0.35">
      <c r="Q666" t="str">
        <f>IF((_xlfn.XLOOKUP(L666,BLTOTAL!B:B,BLTOTAL!AD:AD))= 0,"Incompleto",_xlfn.XLOOKUP(L666,BLTOTAL!B:B,BLTOTAL!AD:AD))</f>
        <v>Incompleto</v>
      </c>
    </row>
    <row r="667" spans="17:17" x14ac:dyDescent="0.35">
      <c r="Q667" t="str">
        <f>IF((_xlfn.XLOOKUP(L667,BLTOTAL!B:B,BLTOTAL!AD:AD))= 0,"Incompleto",_xlfn.XLOOKUP(L667,BLTOTAL!B:B,BLTOTAL!AD:AD))</f>
        <v>Incompleto</v>
      </c>
    </row>
    <row r="668" spans="17:17" x14ac:dyDescent="0.35">
      <c r="Q668" t="str">
        <f>IF((_xlfn.XLOOKUP(L668,BLTOTAL!B:B,BLTOTAL!AD:AD))= 0,"Incompleto",_xlfn.XLOOKUP(L668,BLTOTAL!B:B,BLTOTAL!AD:AD))</f>
        <v>Incompleto</v>
      </c>
    </row>
    <row r="669" spans="17:17" x14ac:dyDescent="0.35">
      <c r="Q669" t="str">
        <f>IF((_xlfn.XLOOKUP(L669,BLTOTAL!B:B,BLTOTAL!AD:AD))= 0,"Incompleto",_xlfn.XLOOKUP(L669,BLTOTAL!B:B,BLTOTAL!AD:AD))</f>
        <v>Incompleto</v>
      </c>
    </row>
    <row r="670" spans="17:17" x14ac:dyDescent="0.35">
      <c r="Q670" t="str">
        <f>IF((_xlfn.XLOOKUP(L670,BLTOTAL!B:B,BLTOTAL!AD:AD))= 0,"Incompleto",_xlfn.XLOOKUP(L670,BLTOTAL!B:B,BLTOTAL!AD:AD))</f>
        <v>Incompleto</v>
      </c>
    </row>
    <row r="671" spans="17:17" x14ac:dyDescent="0.35">
      <c r="Q671" t="str">
        <f>IF((_xlfn.XLOOKUP(L671,BLTOTAL!B:B,BLTOTAL!AD:AD))= 0,"Incompleto",_xlfn.XLOOKUP(L671,BLTOTAL!B:B,BLTOTAL!AD:AD))</f>
        <v>Incompleto</v>
      </c>
    </row>
    <row r="672" spans="17:17" x14ac:dyDescent="0.35">
      <c r="Q672" t="str">
        <f>IF((_xlfn.XLOOKUP(L672,BLTOTAL!B:B,BLTOTAL!AD:AD))= 0,"Incompleto",_xlfn.XLOOKUP(L672,BLTOTAL!B:B,BLTOTAL!AD:AD))</f>
        <v>Incompleto</v>
      </c>
    </row>
    <row r="673" spans="17:17" x14ac:dyDescent="0.35">
      <c r="Q673" t="str">
        <f>IF((_xlfn.XLOOKUP(L673,BLTOTAL!B:B,BLTOTAL!AD:AD))= 0,"Incompleto",_xlfn.XLOOKUP(L673,BLTOTAL!B:B,BLTOTAL!AD:AD))</f>
        <v>Incompleto</v>
      </c>
    </row>
    <row r="674" spans="17:17" x14ac:dyDescent="0.35">
      <c r="Q674" t="str">
        <f>IF((_xlfn.XLOOKUP(L674,BLTOTAL!B:B,BLTOTAL!AD:AD))= 0,"Incompleto",_xlfn.XLOOKUP(L674,BLTOTAL!B:B,BLTOTAL!AD:AD))</f>
        <v>Incompleto</v>
      </c>
    </row>
    <row r="675" spans="17:17" x14ac:dyDescent="0.35">
      <c r="Q675" t="str">
        <f>IF((_xlfn.XLOOKUP(L675,BLTOTAL!B:B,BLTOTAL!AD:AD))= 0,"Incompleto",_xlfn.XLOOKUP(L675,BLTOTAL!B:B,BLTOTAL!AD:AD))</f>
        <v>Incompleto</v>
      </c>
    </row>
    <row r="676" spans="17:17" x14ac:dyDescent="0.35">
      <c r="Q676" t="str">
        <f>IF((_xlfn.XLOOKUP(L676,BLTOTAL!B:B,BLTOTAL!AD:AD))= 0,"Incompleto",_xlfn.XLOOKUP(L676,BLTOTAL!B:B,BLTOTAL!AD:AD))</f>
        <v>Incompleto</v>
      </c>
    </row>
    <row r="677" spans="17:17" x14ac:dyDescent="0.35">
      <c r="Q677" t="str">
        <f>IF((_xlfn.XLOOKUP(L677,BLTOTAL!B:B,BLTOTAL!AD:AD))= 0,"Incompleto",_xlfn.XLOOKUP(L677,BLTOTAL!B:B,BLTOTAL!AD:AD))</f>
        <v>Incompleto</v>
      </c>
    </row>
    <row r="678" spans="17:17" x14ac:dyDescent="0.35">
      <c r="Q678" t="str">
        <f>IF((_xlfn.XLOOKUP(L678,BLTOTAL!B:B,BLTOTAL!AD:AD))= 0,"Incompleto",_xlfn.XLOOKUP(L678,BLTOTAL!B:B,BLTOTAL!AD:AD))</f>
        <v>Incompleto</v>
      </c>
    </row>
    <row r="679" spans="17:17" x14ac:dyDescent="0.35">
      <c r="Q679" t="str">
        <f>IF((_xlfn.XLOOKUP(L679,BLTOTAL!B:B,BLTOTAL!AD:AD))= 0,"Incompleto",_xlfn.XLOOKUP(L679,BLTOTAL!B:B,BLTOTAL!AD:AD))</f>
        <v>Incompleto</v>
      </c>
    </row>
    <row r="680" spans="17:17" x14ac:dyDescent="0.35">
      <c r="Q680" t="str">
        <f>IF((_xlfn.XLOOKUP(L680,BLTOTAL!B:B,BLTOTAL!AD:AD))= 0,"Incompleto",_xlfn.XLOOKUP(L680,BLTOTAL!B:B,BLTOTAL!AD:AD))</f>
        <v>Incompleto</v>
      </c>
    </row>
    <row r="681" spans="17:17" x14ac:dyDescent="0.35">
      <c r="Q681" t="str">
        <f>IF((_xlfn.XLOOKUP(L681,BLTOTAL!B:B,BLTOTAL!AD:AD))= 0,"Incompleto",_xlfn.XLOOKUP(L681,BLTOTAL!B:B,BLTOTAL!AD:AD))</f>
        <v>Incompleto</v>
      </c>
    </row>
    <row r="682" spans="17:17" x14ac:dyDescent="0.35">
      <c r="Q682" t="str">
        <f>IF((_xlfn.XLOOKUP(L682,BLTOTAL!B:B,BLTOTAL!AD:AD))= 0,"Incompleto",_xlfn.XLOOKUP(L682,BLTOTAL!B:B,BLTOTAL!AD:AD))</f>
        <v>Incompleto</v>
      </c>
    </row>
    <row r="683" spans="17:17" x14ac:dyDescent="0.35">
      <c r="Q683" t="str">
        <f>IF((_xlfn.XLOOKUP(L683,BLTOTAL!B:B,BLTOTAL!AD:AD))= 0,"Incompleto",_xlfn.XLOOKUP(L683,BLTOTAL!B:B,BLTOTAL!AD:AD))</f>
        <v>Incompleto</v>
      </c>
    </row>
    <row r="684" spans="17:17" x14ac:dyDescent="0.35">
      <c r="Q684" t="str">
        <f>IF((_xlfn.XLOOKUP(L684,BLTOTAL!B:B,BLTOTAL!AD:AD))= 0,"Incompleto",_xlfn.XLOOKUP(L684,BLTOTAL!B:B,BLTOTAL!AD:AD))</f>
        <v>Incompleto</v>
      </c>
    </row>
    <row r="685" spans="17:17" x14ac:dyDescent="0.35">
      <c r="Q685" t="str">
        <f>IF((_xlfn.XLOOKUP(L685,BLTOTAL!B:B,BLTOTAL!AD:AD))= 0,"Incompleto",_xlfn.XLOOKUP(L685,BLTOTAL!B:B,BLTOTAL!AD:AD))</f>
        <v>Incompleto</v>
      </c>
    </row>
    <row r="686" spans="17:17" x14ac:dyDescent="0.35">
      <c r="Q686" t="str">
        <f>IF((_xlfn.XLOOKUP(L686,BLTOTAL!B:B,BLTOTAL!AD:AD))= 0,"Incompleto",_xlfn.XLOOKUP(L686,BLTOTAL!B:B,BLTOTAL!AD:AD))</f>
        <v>Incompleto</v>
      </c>
    </row>
    <row r="687" spans="17:17" x14ac:dyDescent="0.35">
      <c r="Q687" t="str">
        <f>IF((_xlfn.XLOOKUP(L687,BLTOTAL!B:B,BLTOTAL!AD:AD))= 0,"Incompleto",_xlfn.XLOOKUP(L687,BLTOTAL!B:B,BLTOTAL!AD:AD))</f>
        <v>Incompleto</v>
      </c>
    </row>
    <row r="688" spans="17:17" x14ac:dyDescent="0.35">
      <c r="Q688" t="str">
        <f>IF((_xlfn.XLOOKUP(L688,BLTOTAL!B:B,BLTOTAL!AD:AD))= 0,"Incompleto",_xlfn.XLOOKUP(L688,BLTOTAL!B:B,BLTOTAL!AD:AD))</f>
        <v>Incompleto</v>
      </c>
    </row>
    <row r="689" spans="17:17" x14ac:dyDescent="0.35">
      <c r="Q689" t="str">
        <f>IF((_xlfn.XLOOKUP(L689,BLTOTAL!B:B,BLTOTAL!AD:AD))= 0,"Incompleto",_xlfn.XLOOKUP(L689,BLTOTAL!B:B,BLTOTAL!AD:AD))</f>
        <v>Incompleto</v>
      </c>
    </row>
    <row r="690" spans="17:17" x14ac:dyDescent="0.35">
      <c r="Q690" t="str">
        <f>IF((_xlfn.XLOOKUP(L690,BLTOTAL!B:B,BLTOTAL!AD:AD))= 0,"Incompleto",_xlfn.XLOOKUP(L690,BLTOTAL!B:B,BLTOTAL!AD:AD))</f>
        <v>Incompleto</v>
      </c>
    </row>
    <row r="691" spans="17:17" x14ac:dyDescent="0.35">
      <c r="Q691" t="str">
        <f>IF((_xlfn.XLOOKUP(L691,BLTOTAL!B:B,BLTOTAL!AD:AD))= 0,"Incompleto",_xlfn.XLOOKUP(L691,BLTOTAL!B:B,BLTOTAL!AD:AD))</f>
        <v>Incompleto</v>
      </c>
    </row>
    <row r="692" spans="17:17" x14ac:dyDescent="0.35">
      <c r="Q692" t="str">
        <f>IF((_xlfn.XLOOKUP(L692,BLTOTAL!B:B,BLTOTAL!AD:AD))= 0,"Incompleto",_xlfn.XLOOKUP(L692,BLTOTAL!B:B,BLTOTAL!AD:AD))</f>
        <v>Incompleto</v>
      </c>
    </row>
    <row r="693" spans="17:17" x14ac:dyDescent="0.35">
      <c r="Q693" t="str">
        <f>IF((_xlfn.XLOOKUP(L693,BLTOTAL!B:B,BLTOTAL!AD:AD))= 0,"Incompleto",_xlfn.XLOOKUP(L693,BLTOTAL!B:B,BLTOTAL!AD:AD))</f>
        <v>Incompleto</v>
      </c>
    </row>
    <row r="694" spans="17:17" x14ac:dyDescent="0.35">
      <c r="Q694" t="str">
        <f>IF((_xlfn.XLOOKUP(L694,BLTOTAL!B:B,BLTOTAL!AD:AD))= 0,"Incompleto",_xlfn.XLOOKUP(L694,BLTOTAL!B:B,BLTOTAL!AD:AD))</f>
        <v>Incompleto</v>
      </c>
    </row>
    <row r="695" spans="17:17" x14ac:dyDescent="0.35">
      <c r="Q695" t="str">
        <f>IF((_xlfn.XLOOKUP(L695,BLTOTAL!B:B,BLTOTAL!AD:AD))= 0,"Incompleto",_xlfn.XLOOKUP(L695,BLTOTAL!B:B,BLTOTAL!AD:AD))</f>
        <v>Incompleto</v>
      </c>
    </row>
    <row r="696" spans="17:17" x14ac:dyDescent="0.35">
      <c r="Q696" t="str">
        <f>IF((_xlfn.XLOOKUP(L696,BLTOTAL!B:B,BLTOTAL!AD:AD))= 0,"Incompleto",_xlfn.XLOOKUP(L696,BLTOTAL!B:B,BLTOTAL!AD:AD))</f>
        <v>Incompleto</v>
      </c>
    </row>
    <row r="697" spans="17:17" x14ac:dyDescent="0.35">
      <c r="Q697" t="str">
        <f>IF((_xlfn.XLOOKUP(L697,BLTOTAL!B:B,BLTOTAL!AD:AD))= 0,"Incompleto",_xlfn.XLOOKUP(L697,BLTOTAL!B:B,BLTOTAL!AD:AD))</f>
        <v>Incompleto</v>
      </c>
    </row>
    <row r="698" spans="17:17" x14ac:dyDescent="0.35">
      <c r="Q698" t="str">
        <f>IF((_xlfn.XLOOKUP(L698,BLTOTAL!B:B,BLTOTAL!AD:AD))= 0,"Incompleto",_xlfn.XLOOKUP(L698,BLTOTAL!B:B,BLTOTAL!AD:AD))</f>
        <v>Incompleto</v>
      </c>
    </row>
    <row r="699" spans="17:17" x14ac:dyDescent="0.35">
      <c r="Q699" t="str">
        <f>IF((_xlfn.XLOOKUP(L699,BLTOTAL!B:B,BLTOTAL!AD:AD))= 0,"Incompleto",_xlfn.XLOOKUP(L699,BLTOTAL!B:B,BLTOTAL!AD:AD))</f>
        <v>Incompleto</v>
      </c>
    </row>
    <row r="700" spans="17:17" x14ac:dyDescent="0.35">
      <c r="Q700" t="str">
        <f>IF((_xlfn.XLOOKUP(L700,BLTOTAL!B:B,BLTOTAL!AD:AD))= 0,"Incompleto",_xlfn.XLOOKUP(L700,BLTOTAL!B:B,BLTOTAL!AD:AD))</f>
        <v>Incompleto</v>
      </c>
    </row>
    <row r="701" spans="17:17" x14ac:dyDescent="0.35">
      <c r="Q701" t="str">
        <f>IF((_xlfn.XLOOKUP(L701,BLTOTAL!B:B,BLTOTAL!AD:AD))= 0,"Incompleto",_xlfn.XLOOKUP(L701,BLTOTAL!B:B,BLTOTAL!AD:AD))</f>
        <v>Incompleto</v>
      </c>
    </row>
    <row r="702" spans="17:17" x14ac:dyDescent="0.35">
      <c r="Q702" t="str">
        <f>IF((_xlfn.XLOOKUP(L702,BLTOTAL!B:B,BLTOTAL!AD:AD))= 0,"Incompleto",_xlfn.XLOOKUP(L702,BLTOTAL!B:B,BLTOTAL!AD:AD))</f>
        <v>Incompleto</v>
      </c>
    </row>
    <row r="703" spans="17:17" x14ac:dyDescent="0.35">
      <c r="Q703" t="str">
        <f>IF((_xlfn.XLOOKUP(L703,BLTOTAL!B:B,BLTOTAL!AD:AD))= 0,"Incompleto",_xlfn.XLOOKUP(L703,BLTOTAL!B:B,BLTOTAL!AD:AD))</f>
        <v>Incompleto</v>
      </c>
    </row>
    <row r="704" spans="17:17" x14ac:dyDescent="0.35">
      <c r="Q704" t="str">
        <f>IF((_xlfn.XLOOKUP(L704,BLTOTAL!B:B,BLTOTAL!AD:AD))= 0,"Incompleto",_xlfn.XLOOKUP(L704,BLTOTAL!B:B,BLTOTAL!AD:AD))</f>
        <v>Incompleto</v>
      </c>
    </row>
    <row r="705" spans="17:17" x14ac:dyDescent="0.35">
      <c r="Q705" t="str">
        <f>IF((_xlfn.XLOOKUP(L705,BLTOTAL!B:B,BLTOTAL!AD:AD))= 0,"Incompleto",_xlfn.XLOOKUP(L705,BLTOTAL!B:B,BLTOTAL!AD:AD))</f>
        <v>Incompleto</v>
      </c>
    </row>
    <row r="706" spans="17:17" x14ac:dyDescent="0.35">
      <c r="Q706" t="str">
        <f>IF((_xlfn.XLOOKUP(L706,BLTOTAL!B:B,BLTOTAL!AD:AD))= 0,"Incompleto",_xlfn.XLOOKUP(L706,BLTOTAL!B:B,BLTOTAL!AD:AD))</f>
        <v>Incompleto</v>
      </c>
    </row>
    <row r="707" spans="17:17" x14ac:dyDescent="0.35">
      <c r="Q707" t="str">
        <f>IF((_xlfn.XLOOKUP(L707,BLTOTAL!B:B,BLTOTAL!AD:AD))= 0,"Incompleto",_xlfn.XLOOKUP(L707,BLTOTAL!B:B,BLTOTAL!AD:AD))</f>
        <v>Incompleto</v>
      </c>
    </row>
    <row r="708" spans="17:17" x14ac:dyDescent="0.35">
      <c r="Q708" t="str">
        <f>IF((_xlfn.XLOOKUP(L708,BLTOTAL!B:B,BLTOTAL!AD:AD))= 0,"Incompleto",_xlfn.XLOOKUP(L708,BLTOTAL!B:B,BLTOTAL!AD:AD))</f>
        <v>Incompleto</v>
      </c>
    </row>
    <row r="709" spans="17:17" x14ac:dyDescent="0.35">
      <c r="Q709" t="str">
        <f>IF((_xlfn.XLOOKUP(L709,BLTOTAL!B:B,BLTOTAL!AD:AD))= 0,"Incompleto",_xlfn.XLOOKUP(L709,BLTOTAL!B:B,BLTOTAL!AD:AD))</f>
        <v>Incompleto</v>
      </c>
    </row>
    <row r="710" spans="17:17" x14ac:dyDescent="0.35">
      <c r="Q710" t="str">
        <f>IF((_xlfn.XLOOKUP(L710,BLTOTAL!B:B,BLTOTAL!AD:AD))= 0,"Incompleto",_xlfn.XLOOKUP(L710,BLTOTAL!B:B,BLTOTAL!AD:AD))</f>
        <v>Incompleto</v>
      </c>
    </row>
    <row r="711" spans="17:17" x14ac:dyDescent="0.35">
      <c r="Q711" t="str">
        <f>IF((_xlfn.XLOOKUP(L711,BLTOTAL!B:B,BLTOTAL!AD:AD))= 0,"Incompleto",_xlfn.XLOOKUP(L711,BLTOTAL!B:B,BLTOTAL!AD:AD))</f>
        <v>Incompleto</v>
      </c>
    </row>
    <row r="712" spans="17:17" x14ac:dyDescent="0.35">
      <c r="Q712" t="str">
        <f>IF((_xlfn.XLOOKUP(L712,BLTOTAL!B:B,BLTOTAL!AD:AD))= 0,"Incompleto",_xlfn.XLOOKUP(L712,BLTOTAL!B:B,BLTOTAL!AD:AD))</f>
        <v>Incompleto</v>
      </c>
    </row>
    <row r="713" spans="17:17" x14ac:dyDescent="0.35">
      <c r="Q713" t="str">
        <f>IF((_xlfn.XLOOKUP(L713,BLTOTAL!B:B,BLTOTAL!AD:AD))= 0,"Incompleto",_xlfn.XLOOKUP(L713,BLTOTAL!B:B,BLTOTAL!AD:AD))</f>
        <v>Incompleto</v>
      </c>
    </row>
    <row r="714" spans="17:17" x14ac:dyDescent="0.35">
      <c r="Q714" t="str">
        <f>IF((_xlfn.XLOOKUP(L714,BLTOTAL!B:B,BLTOTAL!AD:AD))= 0,"Incompleto",_xlfn.XLOOKUP(L714,BLTOTAL!B:B,BLTOTAL!AD:AD))</f>
        <v>Incompleto</v>
      </c>
    </row>
    <row r="715" spans="17:17" x14ac:dyDescent="0.35">
      <c r="Q715" t="str">
        <f>IF((_xlfn.XLOOKUP(L715,BLTOTAL!B:B,BLTOTAL!AD:AD))= 0,"Incompleto",_xlfn.XLOOKUP(L715,BLTOTAL!B:B,BLTOTAL!AD:AD))</f>
        <v>Incompleto</v>
      </c>
    </row>
    <row r="716" spans="17:17" x14ac:dyDescent="0.35">
      <c r="Q716" t="str">
        <f>IF((_xlfn.XLOOKUP(L716,BLTOTAL!B:B,BLTOTAL!AD:AD))= 0,"Incompleto",_xlfn.XLOOKUP(L716,BLTOTAL!B:B,BLTOTAL!AD:AD))</f>
        <v>Incompleto</v>
      </c>
    </row>
    <row r="717" spans="17:17" x14ac:dyDescent="0.35">
      <c r="Q717" t="str">
        <f>IF((_xlfn.XLOOKUP(L717,BLTOTAL!B:B,BLTOTAL!AD:AD))= 0,"Incompleto",_xlfn.XLOOKUP(L717,BLTOTAL!B:B,BLTOTAL!AD:AD))</f>
        <v>Incompleto</v>
      </c>
    </row>
    <row r="718" spans="17:17" x14ac:dyDescent="0.35">
      <c r="Q718" t="str">
        <f>IF((_xlfn.XLOOKUP(L718,BLTOTAL!B:B,BLTOTAL!AD:AD))= 0,"Incompleto",_xlfn.XLOOKUP(L718,BLTOTAL!B:B,BLTOTAL!AD:AD))</f>
        <v>Incompleto</v>
      </c>
    </row>
    <row r="719" spans="17:17" x14ac:dyDescent="0.35">
      <c r="Q719" t="str">
        <f>IF((_xlfn.XLOOKUP(L719,BLTOTAL!B:B,BLTOTAL!AD:AD))= 0,"Incompleto",_xlfn.XLOOKUP(L719,BLTOTAL!B:B,BLTOTAL!AD:AD))</f>
        <v>Incompleto</v>
      </c>
    </row>
    <row r="720" spans="17:17" x14ac:dyDescent="0.35">
      <c r="Q720" t="str">
        <f>IF((_xlfn.XLOOKUP(L720,BLTOTAL!B:B,BLTOTAL!AD:AD))= 0,"Incompleto",_xlfn.XLOOKUP(L720,BLTOTAL!B:B,BLTOTAL!AD:AD))</f>
        <v>Incompleto</v>
      </c>
    </row>
    <row r="721" spans="17:17" x14ac:dyDescent="0.35">
      <c r="Q721" t="str">
        <f>IF((_xlfn.XLOOKUP(L721,BLTOTAL!B:B,BLTOTAL!AD:AD))= 0,"Incompleto",_xlfn.XLOOKUP(L721,BLTOTAL!B:B,BLTOTAL!AD:AD))</f>
        <v>Incompleto</v>
      </c>
    </row>
    <row r="722" spans="17:17" x14ac:dyDescent="0.35">
      <c r="Q722" t="str">
        <f>IF((_xlfn.XLOOKUP(L722,BLTOTAL!B:B,BLTOTAL!AD:AD))= 0,"Incompleto",_xlfn.XLOOKUP(L722,BLTOTAL!B:B,BLTOTAL!AD:AD))</f>
        <v>Incompleto</v>
      </c>
    </row>
    <row r="723" spans="17:17" x14ac:dyDescent="0.35">
      <c r="Q723" t="str">
        <f>IF((_xlfn.XLOOKUP(L723,BLTOTAL!B:B,BLTOTAL!AD:AD))= 0,"Incompleto",_xlfn.XLOOKUP(L723,BLTOTAL!B:B,BLTOTAL!AD:AD))</f>
        <v>Incompleto</v>
      </c>
    </row>
    <row r="724" spans="17:17" x14ac:dyDescent="0.35">
      <c r="Q724" t="str">
        <f>IF((_xlfn.XLOOKUP(L724,BLTOTAL!B:B,BLTOTAL!AD:AD))= 0,"Incompleto",_xlfn.XLOOKUP(L724,BLTOTAL!B:B,BLTOTAL!AD:AD))</f>
        <v>Incompleto</v>
      </c>
    </row>
    <row r="725" spans="17:17" x14ac:dyDescent="0.35">
      <c r="Q725" t="str">
        <f>IF((_xlfn.XLOOKUP(L725,BLTOTAL!B:B,BLTOTAL!AD:AD))= 0,"Incompleto",_xlfn.XLOOKUP(L725,BLTOTAL!B:B,BLTOTAL!AD:AD))</f>
        <v>Incompleto</v>
      </c>
    </row>
    <row r="726" spans="17:17" x14ac:dyDescent="0.35">
      <c r="Q726" t="str">
        <f>IF((_xlfn.XLOOKUP(L726,BLTOTAL!B:B,BLTOTAL!AD:AD))= 0,"Incompleto",_xlfn.XLOOKUP(L726,BLTOTAL!B:B,BLTOTAL!AD:AD))</f>
        <v>Incompleto</v>
      </c>
    </row>
    <row r="727" spans="17:17" x14ac:dyDescent="0.35">
      <c r="Q727" t="str">
        <f>IF((_xlfn.XLOOKUP(L727,BLTOTAL!B:B,BLTOTAL!AD:AD))= 0,"Incompleto",_xlfn.XLOOKUP(L727,BLTOTAL!B:B,BLTOTAL!AD:AD))</f>
        <v>Incompleto</v>
      </c>
    </row>
    <row r="728" spans="17:17" x14ac:dyDescent="0.35">
      <c r="Q728" t="str">
        <f>IF((_xlfn.XLOOKUP(L728,BLTOTAL!B:B,BLTOTAL!AD:AD))= 0,"Incompleto",_xlfn.XLOOKUP(L728,BLTOTAL!B:B,BLTOTAL!AD:AD))</f>
        <v>Incompleto</v>
      </c>
    </row>
    <row r="729" spans="17:17" x14ac:dyDescent="0.35">
      <c r="Q729" t="str">
        <f>IF((_xlfn.XLOOKUP(L729,BLTOTAL!B:B,BLTOTAL!AD:AD))= 0,"Incompleto",_xlfn.XLOOKUP(L729,BLTOTAL!B:B,BLTOTAL!AD:AD))</f>
        <v>Incompleto</v>
      </c>
    </row>
    <row r="730" spans="17:17" x14ac:dyDescent="0.35">
      <c r="Q730" t="str">
        <f>IF((_xlfn.XLOOKUP(L730,BLTOTAL!B:B,BLTOTAL!AD:AD))= 0,"Incompleto",_xlfn.XLOOKUP(L730,BLTOTAL!B:B,BLTOTAL!AD:AD))</f>
        <v>Incompleto</v>
      </c>
    </row>
    <row r="731" spans="17:17" x14ac:dyDescent="0.35">
      <c r="Q731" t="str">
        <f>IF((_xlfn.XLOOKUP(L731,BLTOTAL!B:B,BLTOTAL!AD:AD))= 0,"Incompleto",_xlfn.XLOOKUP(L731,BLTOTAL!B:B,BLTOTAL!AD:AD))</f>
        <v>Incompleto</v>
      </c>
    </row>
    <row r="732" spans="17:17" x14ac:dyDescent="0.35">
      <c r="Q732" t="str">
        <f>IF((_xlfn.XLOOKUP(L732,BLTOTAL!B:B,BLTOTAL!AD:AD))= 0,"Incompleto",_xlfn.XLOOKUP(L732,BLTOTAL!B:B,BLTOTAL!AD:AD))</f>
        <v>Incompleto</v>
      </c>
    </row>
    <row r="733" spans="17:17" x14ac:dyDescent="0.35">
      <c r="Q733" t="str">
        <f>IF((_xlfn.XLOOKUP(L733,BLTOTAL!B:B,BLTOTAL!AD:AD))= 0,"Incompleto",_xlfn.XLOOKUP(L733,BLTOTAL!B:B,BLTOTAL!AD:AD))</f>
        <v>Incompleto</v>
      </c>
    </row>
    <row r="734" spans="17:17" x14ac:dyDescent="0.35">
      <c r="Q734" t="str">
        <f>IF((_xlfn.XLOOKUP(L734,BLTOTAL!B:B,BLTOTAL!AD:AD))= 0,"Incompleto",_xlfn.XLOOKUP(L734,BLTOTAL!B:B,BLTOTAL!AD:AD))</f>
        <v>Incompleto</v>
      </c>
    </row>
    <row r="735" spans="17:17" x14ac:dyDescent="0.35">
      <c r="Q735" t="str">
        <f>IF((_xlfn.XLOOKUP(L735,BLTOTAL!B:B,BLTOTAL!AD:AD))= 0,"Incompleto",_xlfn.XLOOKUP(L735,BLTOTAL!B:B,BLTOTAL!AD:AD))</f>
        <v>Incompleto</v>
      </c>
    </row>
    <row r="736" spans="17:17" x14ac:dyDescent="0.35">
      <c r="Q736" t="str">
        <f>IF((_xlfn.XLOOKUP(L736,BLTOTAL!B:B,BLTOTAL!AD:AD))= 0,"Incompleto",_xlfn.XLOOKUP(L736,BLTOTAL!B:B,BLTOTAL!AD:AD))</f>
        <v>Incompleto</v>
      </c>
    </row>
    <row r="737" spans="17:17" x14ac:dyDescent="0.35">
      <c r="Q737" t="str">
        <f>IF((_xlfn.XLOOKUP(L737,BLTOTAL!B:B,BLTOTAL!AD:AD))= 0,"Incompleto",_xlfn.XLOOKUP(L737,BLTOTAL!B:B,BLTOTAL!AD:AD))</f>
        <v>Incompleto</v>
      </c>
    </row>
    <row r="738" spans="17:17" x14ac:dyDescent="0.35">
      <c r="Q738" t="str">
        <f>IF((_xlfn.XLOOKUP(L738,BLTOTAL!B:B,BLTOTAL!AD:AD))= 0,"Incompleto",_xlfn.XLOOKUP(L738,BLTOTAL!B:B,BLTOTAL!AD:AD))</f>
        <v>Incompleto</v>
      </c>
    </row>
    <row r="739" spans="17:17" x14ac:dyDescent="0.35">
      <c r="Q739" t="str">
        <f>IF((_xlfn.XLOOKUP(L739,BLTOTAL!B:B,BLTOTAL!AD:AD))= 0,"Incompleto",_xlfn.XLOOKUP(L739,BLTOTAL!B:B,BLTOTAL!AD:AD))</f>
        <v>Incompleto</v>
      </c>
    </row>
    <row r="740" spans="17:17" x14ac:dyDescent="0.35">
      <c r="Q740" t="str">
        <f>IF((_xlfn.XLOOKUP(L740,BLTOTAL!B:B,BLTOTAL!AD:AD))= 0,"Incompleto",_xlfn.XLOOKUP(L740,BLTOTAL!B:B,BLTOTAL!AD:AD))</f>
        <v>Incompleto</v>
      </c>
    </row>
    <row r="741" spans="17:17" x14ac:dyDescent="0.35">
      <c r="Q741" t="str">
        <f>IF((_xlfn.XLOOKUP(L741,BLTOTAL!B:B,BLTOTAL!AD:AD))= 0,"Incompleto",_xlfn.XLOOKUP(L741,BLTOTAL!B:B,BLTOTAL!AD:AD))</f>
        <v>Incompleto</v>
      </c>
    </row>
    <row r="742" spans="17:17" x14ac:dyDescent="0.35">
      <c r="Q742" t="str">
        <f>IF((_xlfn.XLOOKUP(L742,BLTOTAL!B:B,BLTOTAL!AD:AD))= 0,"Incompleto",_xlfn.XLOOKUP(L742,BLTOTAL!B:B,BLTOTAL!AD:AD))</f>
        <v>Incompleto</v>
      </c>
    </row>
    <row r="743" spans="17:17" x14ac:dyDescent="0.35">
      <c r="Q743" t="str">
        <f>IF((_xlfn.XLOOKUP(L743,BLTOTAL!B:B,BLTOTAL!AD:AD))= 0,"Incompleto",_xlfn.XLOOKUP(L743,BLTOTAL!B:B,BLTOTAL!AD:AD))</f>
        <v>Incompleto</v>
      </c>
    </row>
    <row r="744" spans="17:17" x14ac:dyDescent="0.35">
      <c r="Q744" t="str">
        <f>IF((_xlfn.XLOOKUP(L744,BLTOTAL!B:B,BLTOTAL!AD:AD))= 0,"Incompleto",_xlfn.XLOOKUP(L744,BLTOTAL!B:B,BLTOTAL!AD:AD))</f>
        <v>Incompleto</v>
      </c>
    </row>
    <row r="745" spans="17:17" x14ac:dyDescent="0.35">
      <c r="Q745" t="str">
        <f>IF((_xlfn.XLOOKUP(L745,BLTOTAL!B:B,BLTOTAL!AD:AD))= 0,"Incompleto",_xlfn.XLOOKUP(L745,BLTOTAL!B:B,BLTOTAL!AD:AD))</f>
        <v>Incompleto</v>
      </c>
    </row>
    <row r="746" spans="17:17" x14ac:dyDescent="0.35">
      <c r="Q746" t="str">
        <f>IF((_xlfn.XLOOKUP(L746,BLTOTAL!B:B,BLTOTAL!AD:AD))= 0,"Incompleto",_xlfn.XLOOKUP(L746,BLTOTAL!B:B,BLTOTAL!AD:AD))</f>
        <v>Incompleto</v>
      </c>
    </row>
    <row r="747" spans="17:17" x14ac:dyDescent="0.35">
      <c r="Q747" t="str">
        <f>IF((_xlfn.XLOOKUP(L747,BLTOTAL!B:B,BLTOTAL!AD:AD))= 0,"Incompleto",_xlfn.XLOOKUP(L747,BLTOTAL!B:B,BLTOTAL!AD:AD))</f>
        <v>Incompleto</v>
      </c>
    </row>
    <row r="748" spans="17:17" x14ac:dyDescent="0.35">
      <c r="Q748" t="str">
        <f>IF((_xlfn.XLOOKUP(L748,BLTOTAL!B:B,BLTOTAL!AD:AD))= 0,"Incompleto",_xlfn.XLOOKUP(L748,BLTOTAL!B:B,BLTOTAL!AD:AD))</f>
        <v>Incompleto</v>
      </c>
    </row>
    <row r="749" spans="17:17" x14ac:dyDescent="0.35">
      <c r="Q749" t="str">
        <f>IF((_xlfn.XLOOKUP(L749,BLTOTAL!B:B,BLTOTAL!AD:AD))= 0,"Incompleto",_xlfn.XLOOKUP(L749,BLTOTAL!B:B,BLTOTAL!AD:AD))</f>
        <v>Incompleto</v>
      </c>
    </row>
    <row r="750" spans="17:17" x14ac:dyDescent="0.35">
      <c r="Q750" t="str">
        <f>IF((_xlfn.XLOOKUP(L750,BLTOTAL!B:B,BLTOTAL!AD:AD))= 0,"Incompleto",_xlfn.XLOOKUP(L750,BLTOTAL!B:B,BLTOTAL!AD:AD))</f>
        <v>Incompleto</v>
      </c>
    </row>
    <row r="751" spans="17:17" x14ac:dyDescent="0.35">
      <c r="Q751" t="str">
        <f>IF((_xlfn.XLOOKUP(L751,BLTOTAL!B:B,BLTOTAL!AD:AD))= 0,"Incompleto",_xlfn.XLOOKUP(L751,BLTOTAL!B:B,BLTOTAL!AD:AD))</f>
        <v>Incompleto</v>
      </c>
    </row>
    <row r="752" spans="17:17" x14ac:dyDescent="0.35">
      <c r="Q752" t="str">
        <f>IF((_xlfn.XLOOKUP(L752,BLTOTAL!B:B,BLTOTAL!AD:AD))= 0,"Incompleto",_xlfn.XLOOKUP(L752,BLTOTAL!B:B,BLTOTAL!AD:AD))</f>
        <v>Incompleto</v>
      </c>
    </row>
    <row r="753" spans="17:17" x14ac:dyDescent="0.35">
      <c r="Q753" t="str">
        <f>IF((_xlfn.XLOOKUP(L753,BLTOTAL!B:B,BLTOTAL!AD:AD))= 0,"Incompleto",_xlfn.XLOOKUP(L753,BLTOTAL!B:B,BLTOTAL!AD:AD))</f>
        <v>Incompleto</v>
      </c>
    </row>
    <row r="754" spans="17:17" x14ac:dyDescent="0.35">
      <c r="Q754" t="str">
        <f>IF((_xlfn.XLOOKUP(L754,BLTOTAL!B:B,BLTOTAL!AD:AD))= 0,"Incompleto",_xlfn.XLOOKUP(L754,BLTOTAL!B:B,BLTOTAL!AD:AD))</f>
        <v>Incompleto</v>
      </c>
    </row>
    <row r="755" spans="17:17" x14ac:dyDescent="0.35">
      <c r="Q755" t="str">
        <f>IF((_xlfn.XLOOKUP(L755,BLTOTAL!B:B,BLTOTAL!AD:AD))= 0,"Incompleto",_xlfn.XLOOKUP(L755,BLTOTAL!B:B,BLTOTAL!AD:AD))</f>
        <v>Incompleto</v>
      </c>
    </row>
    <row r="756" spans="17:17" x14ac:dyDescent="0.35">
      <c r="Q756" t="str">
        <f>IF((_xlfn.XLOOKUP(L756,BLTOTAL!B:B,BLTOTAL!AD:AD))= 0,"Incompleto",_xlfn.XLOOKUP(L756,BLTOTAL!B:B,BLTOTAL!AD:AD))</f>
        <v>Incompleto</v>
      </c>
    </row>
    <row r="757" spans="17:17" x14ac:dyDescent="0.35">
      <c r="Q757" t="str">
        <f>IF((_xlfn.XLOOKUP(L757,BLTOTAL!B:B,BLTOTAL!AD:AD))= 0,"Incompleto",_xlfn.XLOOKUP(L757,BLTOTAL!B:B,BLTOTAL!AD:AD))</f>
        <v>Incompleto</v>
      </c>
    </row>
    <row r="758" spans="17:17" x14ac:dyDescent="0.35">
      <c r="Q758" t="str">
        <f>IF((_xlfn.XLOOKUP(L758,BLTOTAL!B:B,BLTOTAL!AD:AD))= 0,"Incompleto",_xlfn.XLOOKUP(L758,BLTOTAL!B:B,BLTOTAL!AD:AD))</f>
        <v>Incompleto</v>
      </c>
    </row>
    <row r="759" spans="17:17" x14ac:dyDescent="0.35">
      <c r="Q759" t="str">
        <f>IF((_xlfn.XLOOKUP(L759,BLTOTAL!B:B,BLTOTAL!AD:AD))= 0,"Incompleto",_xlfn.XLOOKUP(L759,BLTOTAL!B:B,BLTOTAL!AD:AD))</f>
        <v>Incompleto</v>
      </c>
    </row>
    <row r="760" spans="17:17" x14ac:dyDescent="0.35">
      <c r="Q760" t="str">
        <f>IF((_xlfn.XLOOKUP(L760,BLTOTAL!B:B,BLTOTAL!AD:AD))= 0,"Incompleto",_xlfn.XLOOKUP(L760,BLTOTAL!B:B,BLTOTAL!AD:AD))</f>
        <v>Incompleto</v>
      </c>
    </row>
    <row r="761" spans="17:17" x14ac:dyDescent="0.35">
      <c r="Q761" t="str">
        <f>IF((_xlfn.XLOOKUP(L761,BLTOTAL!B:B,BLTOTAL!AD:AD))= 0,"Incompleto",_xlfn.XLOOKUP(L761,BLTOTAL!B:B,BLTOTAL!AD:AD))</f>
        <v>Incompleto</v>
      </c>
    </row>
    <row r="762" spans="17:17" x14ac:dyDescent="0.35">
      <c r="Q762" t="str">
        <f>IF((_xlfn.XLOOKUP(L762,BLTOTAL!B:B,BLTOTAL!AD:AD))= 0,"Incompleto",_xlfn.XLOOKUP(L762,BLTOTAL!B:B,BLTOTAL!AD:AD))</f>
        <v>Incompleto</v>
      </c>
    </row>
    <row r="763" spans="17:17" x14ac:dyDescent="0.35">
      <c r="Q763" t="str">
        <f>IF((_xlfn.XLOOKUP(L763,BLTOTAL!B:B,BLTOTAL!AD:AD))= 0,"Incompleto",_xlfn.XLOOKUP(L763,BLTOTAL!B:B,BLTOTAL!AD:AD))</f>
        <v>Incompleto</v>
      </c>
    </row>
    <row r="764" spans="17:17" x14ac:dyDescent="0.35">
      <c r="Q764" t="str">
        <f>IF((_xlfn.XLOOKUP(L764,BLTOTAL!B:B,BLTOTAL!AD:AD))= 0,"Incompleto",_xlfn.XLOOKUP(L764,BLTOTAL!B:B,BLTOTAL!AD:AD))</f>
        <v>Incompleto</v>
      </c>
    </row>
    <row r="765" spans="17:17" x14ac:dyDescent="0.35">
      <c r="Q765" t="str">
        <f>IF((_xlfn.XLOOKUP(L765,BLTOTAL!B:B,BLTOTAL!AD:AD))= 0,"Incompleto",_xlfn.XLOOKUP(L765,BLTOTAL!B:B,BLTOTAL!AD:AD))</f>
        <v>Incompleto</v>
      </c>
    </row>
    <row r="766" spans="17:17" x14ac:dyDescent="0.35">
      <c r="Q766" t="str">
        <f>IF((_xlfn.XLOOKUP(L766,BLTOTAL!B:B,BLTOTAL!AD:AD))= 0,"Incompleto",_xlfn.XLOOKUP(L766,BLTOTAL!B:B,BLTOTAL!AD:AD))</f>
        <v>Incompleto</v>
      </c>
    </row>
    <row r="767" spans="17:17" x14ac:dyDescent="0.35">
      <c r="Q767" t="str">
        <f>IF((_xlfn.XLOOKUP(L767,BLTOTAL!B:B,BLTOTAL!AD:AD))= 0,"Incompleto",_xlfn.XLOOKUP(L767,BLTOTAL!B:B,BLTOTAL!AD:AD))</f>
        <v>Incompleto</v>
      </c>
    </row>
    <row r="768" spans="17:17" x14ac:dyDescent="0.35">
      <c r="Q768" t="str">
        <f>IF((_xlfn.XLOOKUP(L768,BLTOTAL!B:B,BLTOTAL!AD:AD))= 0,"Incompleto",_xlfn.XLOOKUP(L768,BLTOTAL!B:B,BLTOTAL!AD:AD))</f>
        <v>Incompleto</v>
      </c>
    </row>
    <row r="769" spans="17:17" x14ac:dyDescent="0.35">
      <c r="Q769" t="str">
        <f>IF((_xlfn.XLOOKUP(L769,BLTOTAL!B:B,BLTOTAL!AD:AD))= 0,"Incompleto",_xlfn.XLOOKUP(L769,BLTOTAL!B:B,BLTOTAL!AD:AD))</f>
        <v>Incompleto</v>
      </c>
    </row>
    <row r="770" spans="17:17" x14ac:dyDescent="0.35">
      <c r="Q770" t="str">
        <f>IF((_xlfn.XLOOKUP(L770,BLTOTAL!B:B,BLTOTAL!AD:AD))= 0,"Incompleto",_xlfn.XLOOKUP(L770,BLTOTAL!B:B,BLTOTAL!AD:AD))</f>
        <v>Incompleto</v>
      </c>
    </row>
    <row r="771" spans="17:17" x14ac:dyDescent="0.35">
      <c r="Q771" t="str">
        <f>IF((_xlfn.XLOOKUP(L771,BLTOTAL!B:B,BLTOTAL!AD:AD))= 0,"Incompleto",_xlfn.XLOOKUP(L771,BLTOTAL!B:B,BLTOTAL!AD:AD))</f>
        <v>Incompleto</v>
      </c>
    </row>
    <row r="772" spans="17:17" x14ac:dyDescent="0.35">
      <c r="Q772" t="str">
        <f>IF((_xlfn.XLOOKUP(L772,BLTOTAL!B:B,BLTOTAL!AD:AD))= 0,"Incompleto",_xlfn.XLOOKUP(L772,BLTOTAL!B:B,BLTOTAL!AD:AD))</f>
        <v>Incompleto</v>
      </c>
    </row>
    <row r="773" spans="17:17" x14ac:dyDescent="0.35">
      <c r="Q773" t="str">
        <f>IF((_xlfn.XLOOKUP(L773,BLTOTAL!B:B,BLTOTAL!AD:AD))= 0,"Incompleto",_xlfn.XLOOKUP(L773,BLTOTAL!B:B,BLTOTAL!AD:AD))</f>
        <v>Incompleto</v>
      </c>
    </row>
    <row r="774" spans="17:17" x14ac:dyDescent="0.35">
      <c r="Q774" t="str">
        <f>IF((_xlfn.XLOOKUP(L774,BLTOTAL!B:B,BLTOTAL!AD:AD))= 0,"Incompleto",_xlfn.XLOOKUP(L774,BLTOTAL!B:B,BLTOTAL!AD:AD))</f>
        <v>Incompleto</v>
      </c>
    </row>
    <row r="775" spans="17:17" x14ac:dyDescent="0.35">
      <c r="Q775" t="str">
        <f>IF((_xlfn.XLOOKUP(L775,BLTOTAL!B:B,BLTOTAL!AD:AD))= 0,"Incompleto",_xlfn.XLOOKUP(L775,BLTOTAL!B:B,BLTOTAL!AD:AD))</f>
        <v>Incompleto</v>
      </c>
    </row>
    <row r="776" spans="17:17" x14ac:dyDescent="0.35">
      <c r="Q776" t="str">
        <f>IF((_xlfn.XLOOKUP(L776,BLTOTAL!B:B,BLTOTAL!AD:AD))= 0,"Incompleto",_xlfn.XLOOKUP(L776,BLTOTAL!B:B,BLTOTAL!AD:AD))</f>
        <v>Incompleto</v>
      </c>
    </row>
    <row r="777" spans="17:17" x14ac:dyDescent="0.35">
      <c r="Q777" t="str">
        <f>IF((_xlfn.XLOOKUP(L777,BLTOTAL!B:B,BLTOTAL!AD:AD))= 0,"Incompleto",_xlfn.XLOOKUP(L777,BLTOTAL!B:B,BLTOTAL!AD:AD))</f>
        <v>Incompleto</v>
      </c>
    </row>
    <row r="778" spans="17:17" x14ac:dyDescent="0.35">
      <c r="Q778" t="str">
        <f>IF((_xlfn.XLOOKUP(L778,BLTOTAL!B:B,BLTOTAL!AD:AD))= 0,"Incompleto",_xlfn.XLOOKUP(L778,BLTOTAL!B:B,BLTOTAL!AD:AD))</f>
        <v>Incompleto</v>
      </c>
    </row>
    <row r="779" spans="17:17" x14ac:dyDescent="0.35">
      <c r="Q779" t="str">
        <f>IF((_xlfn.XLOOKUP(L779,BLTOTAL!B:B,BLTOTAL!AD:AD))= 0,"Incompleto",_xlfn.XLOOKUP(L779,BLTOTAL!B:B,BLTOTAL!AD:AD))</f>
        <v>Incompleto</v>
      </c>
    </row>
    <row r="780" spans="17:17" x14ac:dyDescent="0.35">
      <c r="Q780" t="str">
        <f>IF((_xlfn.XLOOKUP(L780,BLTOTAL!B:B,BLTOTAL!AD:AD))= 0,"Incompleto",_xlfn.XLOOKUP(L780,BLTOTAL!B:B,BLTOTAL!AD:AD))</f>
        <v>Incompleto</v>
      </c>
    </row>
    <row r="781" spans="17:17" x14ac:dyDescent="0.35">
      <c r="Q781" t="str">
        <f>IF((_xlfn.XLOOKUP(L781,BLTOTAL!B:B,BLTOTAL!AD:AD))= 0,"Incompleto",_xlfn.XLOOKUP(L781,BLTOTAL!B:B,BLTOTAL!AD:AD))</f>
        <v>Incompleto</v>
      </c>
    </row>
    <row r="782" spans="17:17" x14ac:dyDescent="0.35">
      <c r="Q782" t="str">
        <f>IF((_xlfn.XLOOKUP(L782,BLTOTAL!B:B,BLTOTAL!AD:AD))= 0,"Incompleto",_xlfn.XLOOKUP(L782,BLTOTAL!B:B,BLTOTAL!AD:AD))</f>
        <v>Incompleto</v>
      </c>
    </row>
    <row r="783" spans="17:17" x14ac:dyDescent="0.35">
      <c r="Q783" t="str">
        <f>IF((_xlfn.XLOOKUP(L783,BLTOTAL!B:B,BLTOTAL!AD:AD))= 0,"Incompleto",_xlfn.XLOOKUP(L783,BLTOTAL!B:B,BLTOTAL!AD:AD))</f>
        <v>Incompleto</v>
      </c>
    </row>
    <row r="784" spans="17:17" x14ac:dyDescent="0.35">
      <c r="Q784" t="str">
        <f>IF((_xlfn.XLOOKUP(L784,BLTOTAL!B:B,BLTOTAL!AD:AD))= 0,"Incompleto",_xlfn.XLOOKUP(L784,BLTOTAL!B:B,BLTOTAL!AD:AD))</f>
        <v>Incompleto</v>
      </c>
    </row>
    <row r="785" spans="17:17" x14ac:dyDescent="0.35">
      <c r="Q785" t="str">
        <f>IF((_xlfn.XLOOKUP(L785,BLTOTAL!B:B,BLTOTAL!AD:AD))= 0,"Incompleto",_xlfn.XLOOKUP(L785,BLTOTAL!B:B,BLTOTAL!AD:AD))</f>
        <v>Incompleto</v>
      </c>
    </row>
    <row r="786" spans="17:17" x14ac:dyDescent="0.35">
      <c r="Q786" t="str">
        <f>IF((_xlfn.XLOOKUP(L786,BLTOTAL!B:B,BLTOTAL!AD:AD))= 0,"Incompleto",_xlfn.XLOOKUP(L786,BLTOTAL!B:B,BLTOTAL!AD:AD))</f>
        <v>Incompleto</v>
      </c>
    </row>
    <row r="787" spans="17:17" x14ac:dyDescent="0.35">
      <c r="Q787" t="str">
        <f>IF((_xlfn.XLOOKUP(L787,BLTOTAL!B:B,BLTOTAL!AD:AD))= 0,"Incompleto",_xlfn.XLOOKUP(L787,BLTOTAL!B:B,BLTOTAL!AD:AD))</f>
        <v>Incompleto</v>
      </c>
    </row>
    <row r="788" spans="17:17" x14ac:dyDescent="0.35">
      <c r="Q788" t="str">
        <f>IF((_xlfn.XLOOKUP(L788,BLTOTAL!B:B,BLTOTAL!AD:AD))= 0,"Incompleto",_xlfn.XLOOKUP(L788,BLTOTAL!B:B,BLTOTAL!AD:AD))</f>
        <v>Incompleto</v>
      </c>
    </row>
    <row r="789" spans="17:17" x14ac:dyDescent="0.35">
      <c r="Q789" t="str">
        <f>IF((_xlfn.XLOOKUP(L789,BLTOTAL!B:B,BLTOTAL!AD:AD))= 0,"Incompleto",_xlfn.XLOOKUP(L789,BLTOTAL!B:B,BLTOTAL!AD:AD))</f>
        <v>Incompleto</v>
      </c>
    </row>
    <row r="790" spans="17:17" x14ac:dyDescent="0.35">
      <c r="Q790" t="str">
        <f>IF((_xlfn.XLOOKUP(L790,BLTOTAL!B:B,BLTOTAL!AD:AD))= 0,"Incompleto",_xlfn.XLOOKUP(L790,BLTOTAL!B:B,BLTOTAL!AD:AD))</f>
        <v>Incompleto</v>
      </c>
    </row>
    <row r="791" spans="17:17" x14ac:dyDescent="0.35">
      <c r="Q791" t="str">
        <f>IF((_xlfn.XLOOKUP(L791,BLTOTAL!B:B,BLTOTAL!AD:AD))= 0,"Incompleto",_xlfn.XLOOKUP(L791,BLTOTAL!B:B,BLTOTAL!AD:AD))</f>
        <v>Incompleto</v>
      </c>
    </row>
    <row r="792" spans="17:17" x14ac:dyDescent="0.35">
      <c r="Q792" t="str">
        <f>IF((_xlfn.XLOOKUP(L792,BLTOTAL!B:B,BLTOTAL!AD:AD))= 0,"Incompleto",_xlfn.XLOOKUP(L792,BLTOTAL!B:B,BLTOTAL!AD:AD))</f>
        <v>Incompleto</v>
      </c>
    </row>
    <row r="793" spans="17:17" x14ac:dyDescent="0.35">
      <c r="Q793" t="str">
        <f>IF((_xlfn.XLOOKUP(L793,BLTOTAL!B:B,BLTOTAL!AD:AD))= 0,"Incompleto",_xlfn.XLOOKUP(L793,BLTOTAL!B:B,BLTOTAL!AD:AD))</f>
        <v>Incompleto</v>
      </c>
    </row>
    <row r="794" spans="17:17" x14ac:dyDescent="0.35">
      <c r="Q794" t="str">
        <f>IF((_xlfn.XLOOKUP(L794,BLTOTAL!B:B,BLTOTAL!AD:AD))= 0,"Incompleto",_xlfn.XLOOKUP(L794,BLTOTAL!B:B,BLTOTAL!AD:AD))</f>
        <v>Incompleto</v>
      </c>
    </row>
    <row r="795" spans="17:17" x14ac:dyDescent="0.35">
      <c r="Q795" t="str">
        <f>IF((_xlfn.XLOOKUP(L795,BLTOTAL!B:B,BLTOTAL!AD:AD))= 0,"Incompleto",_xlfn.XLOOKUP(L795,BLTOTAL!B:B,BLTOTAL!AD:AD))</f>
        <v>Incompleto</v>
      </c>
    </row>
    <row r="796" spans="17:17" x14ac:dyDescent="0.35">
      <c r="Q796" t="str">
        <f>IF((_xlfn.XLOOKUP(L796,BLTOTAL!B:B,BLTOTAL!AD:AD))= 0,"Incompleto",_xlfn.XLOOKUP(L796,BLTOTAL!B:B,BLTOTAL!AD:AD))</f>
        <v>Incompleto</v>
      </c>
    </row>
    <row r="797" spans="17:17" x14ac:dyDescent="0.35">
      <c r="Q797" t="str">
        <f>IF((_xlfn.XLOOKUP(L797,BLTOTAL!B:B,BLTOTAL!AD:AD))= 0,"Incompleto",_xlfn.XLOOKUP(L797,BLTOTAL!B:B,BLTOTAL!AD:AD))</f>
        <v>Incompleto</v>
      </c>
    </row>
    <row r="798" spans="17:17" x14ac:dyDescent="0.35">
      <c r="Q798" t="str">
        <f>IF((_xlfn.XLOOKUP(L798,BLTOTAL!B:B,BLTOTAL!AD:AD))= 0,"Incompleto",_xlfn.XLOOKUP(L798,BLTOTAL!B:B,BLTOTAL!AD:AD))</f>
        <v>Incompleto</v>
      </c>
    </row>
    <row r="799" spans="17:17" x14ac:dyDescent="0.35">
      <c r="Q799" t="str">
        <f>IF((_xlfn.XLOOKUP(L799,BLTOTAL!B:B,BLTOTAL!AD:AD))= 0,"Incompleto",_xlfn.XLOOKUP(L799,BLTOTAL!B:B,BLTOTAL!AD:AD))</f>
        <v>Incompleto</v>
      </c>
    </row>
    <row r="800" spans="17:17" x14ac:dyDescent="0.35">
      <c r="Q800" t="str">
        <f>IF((_xlfn.XLOOKUP(L800,BLTOTAL!B:B,BLTOTAL!AD:AD))= 0,"Incompleto",_xlfn.XLOOKUP(L800,BLTOTAL!B:B,BLTOTAL!AD:AD))</f>
        <v>Incompleto</v>
      </c>
    </row>
    <row r="801" spans="17:17" x14ac:dyDescent="0.35">
      <c r="Q801" t="str">
        <f>IF((_xlfn.XLOOKUP(L801,BLTOTAL!B:B,BLTOTAL!AD:AD))= 0,"Incompleto",_xlfn.XLOOKUP(L801,BLTOTAL!B:B,BLTOTAL!AD:AD))</f>
        <v>Incompleto</v>
      </c>
    </row>
    <row r="802" spans="17:17" x14ac:dyDescent="0.35">
      <c r="Q802" t="str">
        <f>IF((_xlfn.XLOOKUP(L802,BLTOTAL!B:B,BLTOTAL!AD:AD))= 0,"Incompleto",_xlfn.XLOOKUP(L802,BLTOTAL!B:B,BLTOTAL!AD:AD))</f>
        <v>Incompleto</v>
      </c>
    </row>
    <row r="803" spans="17:17" x14ac:dyDescent="0.35">
      <c r="Q803" t="str">
        <f>IF((_xlfn.XLOOKUP(L803,BLTOTAL!B:B,BLTOTAL!AD:AD))= 0,"Incompleto",_xlfn.XLOOKUP(L803,BLTOTAL!B:B,BLTOTAL!AD:AD))</f>
        <v>Incompleto</v>
      </c>
    </row>
    <row r="804" spans="17:17" x14ac:dyDescent="0.35">
      <c r="Q804" t="str">
        <f>IF((_xlfn.XLOOKUP(L804,BLTOTAL!B:B,BLTOTAL!AD:AD))= 0,"Incompleto",_xlfn.XLOOKUP(L804,BLTOTAL!B:B,BLTOTAL!AD:AD))</f>
        <v>Incompleto</v>
      </c>
    </row>
    <row r="805" spans="17:17" x14ac:dyDescent="0.35">
      <c r="Q805" t="str">
        <f>IF((_xlfn.XLOOKUP(L805,BLTOTAL!B:B,BLTOTAL!AD:AD))= 0,"Incompleto",_xlfn.XLOOKUP(L805,BLTOTAL!B:B,BLTOTAL!AD:AD))</f>
        <v>Incompleto</v>
      </c>
    </row>
    <row r="806" spans="17:17" x14ac:dyDescent="0.35">
      <c r="Q806" t="str">
        <f>IF((_xlfn.XLOOKUP(L806,BLTOTAL!B:B,BLTOTAL!AD:AD))= 0,"Incompleto",_xlfn.XLOOKUP(L806,BLTOTAL!B:B,BLTOTAL!AD:AD))</f>
        <v>Incompleto</v>
      </c>
    </row>
    <row r="807" spans="17:17" x14ac:dyDescent="0.35">
      <c r="Q807" t="str">
        <f>IF((_xlfn.XLOOKUP(L807,BLTOTAL!B:B,BLTOTAL!AD:AD))= 0,"Incompleto",_xlfn.XLOOKUP(L807,BLTOTAL!B:B,BLTOTAL!AD:AD))</f>
        <v>Incompleto</v>
      </c>
    </row>
    <row r="808" spans="17:17" x14ac:dyDescent="0.35">
      <c r="Q808" t="str">
        <f>IF((_xlfn.XLOOKUP(L808,BLTOTAL!B:B,BLTOTAL!AD:AD))= 0,"Incompleto",_xlfn.XLOOKUP(L808,BLTOTAL!B:B,BLTOTAL!AD:AD))</f>
        <v>Incompleto</v>
      </c>
    </row>
    <row r="809" spans="17:17" x14ac:dyDescent="0.35">
      <c r="Q809" t="str">
        <f>IF((_xlfn.XLOOKUP(L809,BLTOTAL!B:B,BLTOTAL!AD:AD))= 0,"Incompleto",_xlfn.XLOOKUP(L809,BLTOTAL!B:B,BLTOTAL!AD:AD))</f>
        <v>Incompleto</v>
      </c>
    </row>
    <row r="810" spans="17:17" x14ac:dyDescent="0.35">
      <c r="Q810" t="str">
        <f>IF((_xlfn.XLOOKUP(L810,BLTOTAL!B:B,BLTOTAL!AD:AD))= 0,"Incompleto",_xlfn.XLOOKUP(L810,BLTOTAL!B:B,BLTOTAL!AD:AD))</f>
        <v>Incompleto</v>
      </c>
    </row>
    <row r="811" spans="17:17" x14ac:dyDescent="0.35">
      <c r="Q811" t="str">
        <f>IF((_xlfn.XLOOKUP(L811,BLTOTAL!B:B,BLTOTAL!AD:AD))= 0,"Incompleto",_xlfn.XLOOKUP(L811,BLTOTAL!B:B,BLTOTAL!AD:AD))</f>
        <v>Incompleto</v>
      </c>
    </row>
    <row r="812" spans="17:17" x14ac:dyDescent="0.35">
      <c r="Q812" t="str">
        <f>IF((_xlfn.XLOOKUP(L812,BLTOTAL!B:B,BLTOTAL!AD:AD))= 0,"Incompleto",_xlfn.XLOOKUP(L812,BLTOTAL!B:B,BLTOTAL!AD:AD))</f>
        <v>Incompleto</v>
      </c>
    </row>
    <row r="813" spans="17:17" x14ac:dyDescent="0.35">
      <c r="Q813" t="str">
        <f>IF((_xlfn.XLOOKUP(L813,BLTOTAL!B:B,BLTOTAL!AD:AD))= 0,"Incompleto",_xlfn.XLOOKUP(L813,BLTOTAL!B:B,BLTOTAL!AD:AD))</f>
        <v>Incompleto</v>
      </c>
    </row>
    <row r="814" spans="17:17" x14ac:dyDescent="0.35">
      <c r="Q814" t="str">
        <f>IF((_xlfn.XLOOKUP(L814,BLTOTAL!B:B,BLTOTAL!AD:AD))= 0,"Incompleto",_xlfn.XLOOKUP(L814,BLTOTAL!B:B,BLTOTAL!AD:AD))</f>
        <v>Incompleto</v>
      </c>
    </row>
    <row r="815" spans="17:17" x14ac:dyDescent="0.35">
      <c r="Q815" t="str">
        <f>IF((_xlfn.XLOOKUP(L815,BLTOTAL!B:B,BLTOTAL!AD:AD))= 0,"Incompleto",_xlfn.XLOOKUP(L815,BLTOTAL!B:B,BLTOTAL!AD:AD))</f>
        <v>Incompleto</v>
      </c>
    </row>
    <row r="816" spans="17:17" x14ac:dyDescent="0.35">
      <c r="Q816" t="str">
        <f>IF((_xlfn.XLOOKUP(L816,BLTOTAL!B:B,BLTOTAL!AD:AD))= 0,"Incompleto",_xlfn.XLOOKUP(L816,BLTOTAL!B:B,BLTOTAL!AD:AD))</f>
        <v>Incompleto</v>
      </c>
    </row>
    <row r="817" spans="17:17" x14ac:dyDescent="0.35">
      <c r="Q817" t="str">
        <f>IF((_xlfn.XLOOKUP(L817,BLTOTAL!B:B,BLTOTAL!AD:AD))= 0,"Incompleto",_xlfn.XLOOKUP(L817,BLTOTAL!B:B,BLTOTAL!AD:AD))</f>
        <v>Incompleto</v>
      </c>
    </row>
    <row r="818" spans="17:17" x14ac:dyDescent="0.35">
      <c r="Q818" t="str">
        <f>IF((_xlfn.XLOOKUP(L818,BLTOTAL!B:B,BLTOTAL!AD:AD))= 0,"Incompleto",_xlfn.XLOOKUP(L818,BLTOTAL!B:B,BLTOTAL!AD:AD))</f>
        <v>Incompleto</v>
      </c>
    </row>
    <row r="819" spans="17:17" x14ac:dyDescent="0.35">
      <c r="Q819" t="str">
        <f>IF((_xlfn.XLOOKUP(L819,BLTOTAL!B:B,BLTOTAL!AD:AD))= 0,"Incompleto",_xlfn.XLOOKUP(L819,BLTOTAL!B:B,BLTOTAL!AD:AD))</f>
        <v>Incompleto</v>
      </c>
    </row>
    <row r="820" spans="17:17" x14ac:dyDescent="0.35">
      <c r="Q820" t="str">
        <f>IF((_xlfn.XLOOKUP(L820,BLTOTAL!B:B,BLTOTAL!AD:AD))= 0,"Incompleto",_xlfn.XLOOKUP(L820,BLTOTAL!B:B,BLTOTAL!AD:AD))</f>
        <v>Incompleto</v>
      </c>
    </row>
    <row r="821" spans="17:17" x14ac:dyDescent="0.35">
      <c r="Q821" t="str">
        <f>IF((_xlfn.XLOOKUP(L821,BLTOTAL!B:B,BLTOTAL!AD:AD))= 0,"Incompleto",_xlfn.XLOOKUP(L821,BLTOTAL!B:B,BLTOTAL!AD:AD))</f>
        <v>Incompleto</v>
      </c>
    </row>
    <row r="822" spans="17:17" x14ac:dyDescent="0.35">
      <c r="Q822" t="str">
        <f>IF((_xlfn.XLOOKUP(L822,BLTOTAL!B:B,BLTOTAL!AD:AD))= 0,"Incompleto",_xlfn.XLOOKUP(L822,BLTOTAL!B:B,BLTOTAL!AD:AD))</f>
        <v>Incompleto</v>
      </c>
    </row>
    <row r="823" spans="17:17" x14ac:dyDescent="0.35">
      <c r="Q823" t="str">
        <f>IF((_xlfn.XLOOKUP(L823,BLTOTAL!B:B,BLTOTAL!AD:AD))= 0,"Incompleto",_xlfn.XLOOKUP(L823,BLTOTAL!B:B,BLTOTAL!AD:AD))</f>
        <v>Incompleto</v>
      </c>
    </row>
    <row r="824" spans="17:17" x14ac:dyDescent="0.35">
      <c r="Q824" t="str">
        <f>IF((_xlfn.XLOOKUP(L824,BLTOTAL!B:B,BLTOTAL!AD:AD))= 0,"Incompleto",_xlfn.XLOOKUP(L824,BLTOTAL!B:B,BLTOTAL!AD:AD))</f>
        <v>Incompleto</v>
      </c>
    </row>
    <row r="825" spans="17:17" x14ac:dyDescent="0.35">
      <c r="Q825" t="str">
        <f>IF((_xlfn.XLOOKUP(L825,BLTOTAL!B:B,BLTOTAL!AD:AD))= 0,"Incompleto",_xlfn.XLOOKUP(L825,BLTOTAL!B:B,BLTOTAL!AD:AD))</f>
        <v>Incompleto</v>
      </c>
    </row>
    <row r="826" spans="17:17" x14ac:dyDescent="0.35">
      <c r="Q826" t="str">
        <f>IF((_xlfn.XLOOKUP(L826,BLTOTAL!B:B,BLTOTAL!AD:AD))= 0,"Incompleto",_xlfn.XLOOKUP(L826,BLTOTAL!B:B,BLTOTAL!AD:AD))</f>
        <v>Incompleto</v>
      </c>
    </row>
    <row r="827" spans="17:17" x14ac:dyDescent="0.35">
      <c r="Q827" t="str">
        <f>IF((_xlfn.XLOOKUP(L827,BLTOTAL!B:B,BLTOTAL!AD:AD))= 0,"Incompleto",_xlfn.XLOOKUP(L827,BLTOTAL!B:B,BLTOTAL!AD:AD))</f>
        <v>Incompleto</v>
      </c>
    </row>
    <row r="828" spans="17:17" x14ac:dyDescent="0.35">
      <c r="Q828" t="str">
        <f>IF((_xlfn.XLOOKUP(L828,BLTOTAL!B:B,BLTOTAL!AD:AD))= 0,"Incompleto",_xlfn.XLOOKUP(L828,BLTOTAL!B:B,BLTOTAL!AD:AD))</f>
        <v>Incompleto</v>
      </c>
    </row>
    <row r="829" spans="17:17" x14ac:dyDescent="0.35">
      <c r="Q829" t="str">
        <f>IF((_xlfn.XLOOKUP(L829,BLTOTAL!B:B,BLTOTAL!AD:AD))= 0,"Incompleto",_xlfn.XLOOKUP(L829,BLTOTAL!B:B,BLTOTAL!AD:AD))</f>
        <v>Incompleto</v>
      </c>
    </row>
    <row r="830" spans="17:17" x14ac:dyDescent="0.35">
      <c r="Q830" t="str">
        <f>IF((_xlfn.XLOOKUP(L830,BLTOTAL!B:B,BLTOTAL!AD:AD))= 0,"Incompleto",_xlfn.XLOOKUP(L830,BLTOTAL!B:B,BLTOTAL!AD:AD))</f>
        <v>Incompleto</v>
      </c>
    </row>
    <row r="831" spans="17:17" x14ac:dyDescent="0.35">
      <c r="Q831" t="str">
        <f>IF((_xlfn.XLOOKUP(L831,BLTOTAL!B:B,BLTOTAL!AD:AD))= 0,"Incompleto",_xlfn.XLOOKUP(L831,BLTOTAL!B:B,BLTOTAL!AD:AD))</f>
        <v>Incompleto</v>
      </c>
    </row>
    <row r="832" spans="17:17" x14ac:dyDescent="0.35">
      <c r="Q832" t="str">
        <f>IF((_xlfn.XLOOKUP(L832,BLTOTAL!B:B,BLTOTAL!AD:AD))= 0,"Incompleto",_xlfn.XLOOKUP(L832,BLTOTAL!B:B,BLTOTAL!AD:AD))</f>
        <v>Incompleto</v>
      </c>
    </row>
    <row r="833" spans="17:17" x14ac:dyDescent="0.35">
      <c r="Q833" t="str">
        <f>IF((_xlfn.XLOOKUP(L833,BLTOTAL!B:B,BLTOTAL!AD:AD))= 0,"Incompleto",_xlfn.XLOOKUP(L833,BLTOTAL!B:B,BLTOTAL!AD:AD))</f>
        <v>Incompleto</v>
      </c>
    </row>
    <row r="834" spans="17:17" x14ac:dyDescent="0.35">
      <c r="Q834" t="str">
        <f>IF((_xlfn.XLOOKUP(L834,BLTOTAL!B:B,BLTOTAL!AD:AD))= 0,"Incompleto",_xlfn.XLOOKUP(L834,BLTOTAL!B:B,BLTOTAL!AD:AD))</f>
        <v>Incompleto</v>
      </c>
    </row>
    <row r="835" spans="17:17" x14ac:dyDescent="0.35">
      <c r="Q835" t="str">
        <f>IF((_xlfn.XLOOKUP(L835,BLTOTAL!B:B,BLTOTAL!AD:AD))= 0,"Incompleto",_xlfn.XLOOKUP(L835,BLTOTAL!B:B,BLTOTAL!AD:AD))</f>
        <v>Incompleto</v>
      </c>
    </row>
    <row r="836" spans="17:17" x14ac:dyDescent="0.35">
      <c r="Q836" t="str">
        <f>IF((_xlfn.XLOOKUP(L836,BLTOTAL!B:B,BLTOTAL!AD:AD))= 0,"Incompleto",_xlfn.XLOOKUP(L836,BLTOTAL!B:B,BLTOTAL!AD:AD))</f>
        <v>Incompleto</v>
      </c>
    </row>
    <row r="837" spans="17:17" x14ac:dyDescent="0.35">
      <c r="Q837" t="str">
        <f>IF((_xlfn.XLOOKUP(L837,BLTOTAL!B:B,BLTOTAL!AD:AD))= 0,"Incompleto",_xlfn.XLOOKUP(L837,BLTOTAL!B:B,BLTOTAL!AD:AD))</f>
        <v>Incompleto</v>
      </c>
    </row>
    <row r="838" spans="17:17" x14ac:dyDescent="0.35">
      <c r="Q838" t="str">
        <f>IF((_xlfn.XLOOKUP(L838,BLTOTAL!B:B,BLTOTAL!AD:AD))= 0,"Incompleto",_xlfn.XLOOKUP(L838,BLTOTAL!B:B,BLTOTAL!AD:AD))</f>
        <v>Incompleto</v>
      </c>
    </row>
    <row r="839" spans="17:17" x14ac:dyDescent="0.35">
      <c r="Q839" t="str">
        <f>IF((_xlfn.XLOOKUP(L839,BLTOTAL!B:B,BLTOTAL!AD:AD))= 0,"Incompleto",_xlfn.XLOOKUP(L839,BLTOTAL!B:B,BLTOTAL!AD:AD))</f>
        <v>Incompleto</v>
      </c>
    </row>
    <row r="840" spans="17:17" x14ac:dyDescent="0.35">
      <c r="Q840" t="str">
        <f>IF((_xlfn.XLOOKUP(L840,BLTOTAL!B:B,BLTOTAL!AD:AD))= 0,"Incompleto",_xlfn.XLOOKUP(L840,BLTOTAL!B:B,BLTOTAL!AD:AD))</f>
        <v>Incompleto</v>
      </c>
    </row>
    <row r="841" spans="17:17" x14ac:dyDescent="0.35">
      <c r="Q841" t="str">
        <f>IF((_xlfn.XLOOKUP(L841,BLTOTAL!B:B,BLTOTAL!AD:AD))= 0,"Incompleto",_xlfn.XLOOKUP(L841,BLTOTAL!B:B,BLTOTAL!AD:AD))</f>
        <v>Incompleto</v>
      </c>
    </row>
    <row r="842" spans="17:17" x14ac:dyDescent="0.35">
      <c r="Q842" t="str">
        <f>IF((_xlfn.XLOOKUP(L842,BLTOTAL!B:B,BLTOTAL!AD:AD))= 0,"Incompleto",_xlfn.XLOOKUP(L842,BLTOTAL!B:B,BLTOTAL!AD:AD))</f>
        <v>Incompleto</v>
      </c>
    </row>
    <row r="843" spans="17:17" x14ac:dyDescent="0.35">
      <c r="Q843" t="str">
        <f>IF((_xlfn.XLOOKUP(L843,BLTOTAL!B:B,BLTOTAL!AD:AD))= 0,"Incompleto",_xlfn.XLOOKUP(L843,BLTOTAL!B:B,BLTOTAL!AD:AD))</f>
        <v>Incompleto</v>
      </c>
    </row>
    <row r="844" spans="17:17" x14ac:dyDescent="0.35">
      <c r="Q844" t="str">
        <f>IF((_xlfn.XLOOKUP(L844,BLTOTAL!B:B,BLTOTAL!AD:AD))= 0,"Incompleto",_xlfn.XLOOKUP(L844,BLTOTAL!B:B,BLTOTAL!AD:AD))</f>
        <v>Incompleto</v>
      </c>
    </row>
    <row r="845" spans="17:17" x14ac:dyDescent="0.35">
      <c r="Q845" t="str">
        <f>IF((_xlfn.XLOOKUP(L845,BLTOTAL!B:B,BLTOTAL!AD:AD))= 0,"Incompleto",_xlfn.XLOOKUP(L845,BLTOTAL!B:B,BLTOTAL!AD:AD))</f>
        <v>Incompleto</v>
      </c>
    </row>
    <row r="846" spans="17:17" x14ac:dyDescent="0.35">
      <c r="Q846" t="str">
        <f>IF((_xlfn.XLOOKUP(L846,BLTOTAL!B:B,BLTOTAL!AD:AD))= 0,"Incompleto",_xlfn.XLOOKUP(L846,BLTOTAL!B:B,BLTOTAL!AD:AD))</f>
        <v>Incompleto</v>
      </c>
    </row>
    <row r="847" spans="17:17" x14ac:dyDescent="0.35">
      <c r="Q847" t="str">
        <f>IF((_xlfn.XLOOKUP(L847,BLTOTAL!B:B,BLTOTAL!AD:AD))= 0,"Incompleto",_xlfn.XLOOKUP(L847,BLTOTAL!B:B,BLTOTAL!AD:AD))</f>
        <v>Incompleto</v>
      </c>
    </row>
    <row r="848" spans="17:17" x14ac:dyDescent="0.35">
      <c r="Q848" t="str">
        <f>IF((_xlfn.XLOOKUP(L848,BLTOTAL!B:B,BLTOTAL!AD:AD))= 0,"Incompleto",_xlfn.XLOOKUP(L848,BLTOTAL!B:B,BLTOTAL!AD:AD))</f>
        <v>Incompleto</v>
      </c>
    </row>
    <row r="849" spans="17:17" x14ac:dyDescent="0.35">
      <c r="Q849" t="str">
        <f>IF((_xlfn.XLOOKUP(L849,BLTOTAL!B:B,BLTOTAL!AD:AD))= 0,"Incompleto",_xlfn.XLOOKUP(L849,BLTOTAL!B:B,BLTOTAL!AD:AD))</f>
        <v>Incompleto</v>
      </c>
    </row>
    <row r="850" spans="17:17" x14ac:dyDescent="0.35">
      <c r="Q850" t="str">
        <f>IF((_xlfn.XLOOKUP(L850,BLTOTAL!B:B,BLTOTAL!AD:AD))= 0,"Incompleto",_xlfn.XLOOKUP(L850,BLTOTAL!B:B,BLTOTAL!AD:AD))</f>
        <v>Incompleto</v>
      </c>
    </row>
    <row r="851" spans="17:17" x14ac:dyDescent="0.35">
      <c r="Q851" t="str">
        <f>IF((_xlfn.XLOOKUP(L851,BLTOTAL!B:B,BLTOTAL!AD:AD))= 0,"Incompleto",_xlfn.XLOOKUP(L851,BLTOTAL!B:B,BLTOTAL!AD:AD))</f>
        <v>Incompleto</v>
      </c>
    </row>
    <row r="852" spans="17:17" x14ac:dyDescent="0.35">
      <c r="Q852" t="str">
        <f>IF((_xlfn.XLOOKUP(L852,BLTOTAL!B:B,BLTOTAL!AD:AD))= 0,"Incompleto",_xlfn.XLOOKUP(L852,BLTOTAL!B:B,BLTOTAL!AD:AD))</f>
        <v>Incompleto</v>
      </c>
    </row>
    <row r="853" spans="17:17" x14ac:dyDescent="0.35">
      <c r="Q853" t="str">
        <f>IF((_xlfn.XLOOKUP(L853,BLTOTAL!B:B,BLTOTAL!AD:AD))= 0,"Incompleto",_xlfn.XLOOKUP(L853,BLTOTAL!B:B,BLTOTAL!AD:AD))</f>
        <v>Incompleto</v>
      </c>
    </row>
    <row r="854" spans="17:17" x14ac:dyDescent="0.35">
      <c r="Q854" t="str">
        <f>IF((_xlfn.XLOOKUP(L854,BLTOTAL!B:B,BLTOTAL!AD:AD))= 0,"Incompleto",_xlfn.XLOOKUP(L854,BLTOTAL!B:B,BLTOTAL!AD:AD))</f>
        <v>Incompleto</v>
      </c>
    </row>
    <row r="855" spans="17:17" x14ac:dyDescent="0.35">
      <c r="Q855" t="str">
        <f>IF((_xlfn.XLOOKUP(L855,BLTOTAL!B:B,BLTOTAL!AD:AD))= 0,"Incompleto",_xlfn.XLOOKUP(L855,BLTOTAL!B:B,BLTOTAL!AD:AD))</f>
        <v>Incompleto</v>
      </c>
    </row>
    <row r="856" spans="17:17" x14ac:dyDescent="0.35">
      <c r="Q856" t="str">
        <f>IF((_xlfn.XLOOKUP(L856,BLTOTAL!B:B,BLTOTAL!AD:AD))= 0,"Incompleto",_xlfn.XLOOKUP(L856,BLTOTAL!B:B,BLTOTAL!AD:AD))</f>
        <v>Incompleto</v>
      </c>
    </row>
    <row r="857" spans="17:17" x14ac:dyDescent="0.35">
      <c r="Q857" t="str">
        <f>IF((_xlfn.XLOOKUP(L857,BLTOTAL!B:B,BLTOTAL!AD:AD))= 0,"Incompleto",_xlfn.XLOOKUP(L857,BLTOTAL!B:B,BLTOTAL!AD:AD))</f>
        <v>Incompleto</v>
      </c>
    </row>
    <row r="858" spans="17:17" x14ac:dyDescent="0.35">
      <c r="Q858" t="str">
        <f>IF((_xlfn.XLOOKUP(L858,BLTOTAL!B:B,BLTOTAL!AD:AD))= 0,"Incompleto",_xlfn.XLOOKUP(L858,BLTOTAL!B:B,BLTOTAL!AD:AD))</f>
        <v>Incompleto</v>
      </c>
    </row>
    <row r="859" spans="17:17" x14ac:dyDescent="0.35">
      <c r="Q859" t="str">
        <f>IF((_xlfn.XLOOKUP(L859,BLTOTAL!B:B,BLTOTAL!AD:AD))= 0,"Incompleto",_xlfn.XLOOKUP(L859,BLTOTAL!B:B,BLTOTAL!AD:AD))</f>
        <v>Incompleto</v>
      </c>
    </row>
    <row r="860" spans="17:17" x14ac:dyDescent="0.35">
      <c r="Q860" t="str">
        <f>IF((_xlfn.XLOOKUP(L860,BLTOTAL!B:B,BLTOTAL!AD:AD))= 0,"Incompleto",_xlfn.XLOOKUP(L860,BLTOTAL!B:B,BLTOTAL!AD:AD))</f>
        <v>Incompleto</v>
      </c>
    </row>
    <row r="861" spans="17:17" x14ac:dyDescent="0.35">
      <c r="Q861" t="str">
        <f>IF((_xlfn.XLOOKUP(L861,BLTOTAL!B:B,BLTOTAL!AD:AD))= 0,"Incompleto",_xlfn.XLOOKUP(L861,BLTOTAL!B:B,BLTOTAL!AD:AD))</f>
        <v>Incompleto</v>
      </c>
    </row>
    <row r="862" spans="17:17" x14ac:dyDescent="0.35">
      <c r="Q862" t="str">
        <f>IF((_xlfn.XLOOKUP(L862,BLTOTAL!B:B,BLTOTAL!AD:AD))= 0,"Incompleto",_xlfn.XLOOKUP(L862,BLTOTAL!B:B,BLTOTAL!AD:AD))</f>
        <v>Incompleto</v>
      </c>
    </row>
    <row r="863" spans="17:17" x14ac:dyDescent="0.35">
      <c r="Q863" t="str">
        <f>IF((_xlfn.XLOOKUP(L863,BLTOTAL!B:B,BLTOTAL!AD:AD))= 0,"Incompleto",_xlfn.XLOOKUP(L863,BLTOTAL!B:B,BLTOTAL!AD:AD))</f>
        <v>Incompleto</v>
      </c>
    </row>
    <row r="864" spans="17:17" x14ac:dyDescent="0.35">
      <c r="Q864" t="str">
        <f>IF((_xlfn.XLOOKUP(L864,BLTOTAL!B:B,BLTOTAL!AD:AD))= 0,"Incompleto",_xlfn.XLOOKUP(L864,BLTOTAL!B:B,BLTOTAL!AD:AD))</f>
        <v>Incompleto</v>
      </c>
    </row>
    <row r="865" spans="17:17" x14ac:dyDescent="0.35">
      <c r="Q865" t="str">
        <f>IF((_xlfn.XLOOKUP(L865,BLTOTAL!B:B,BLTOTAL!AD:AD))= 0,"Incompleto",_xlfn.XLOOKUP(L865,BLTOTAL!B:B,BLTOTAL!AD:AD))</f>
        <v>Incompleto</v>
      </c>
    </row>
    <row r="866" spans="17:17" x14ac:dyDescent="0.35">
      <c r="Q866" t="str">
        <f>IF((_xlfn.XLOOKUP(L866,BLTOTAL!B:B,BLTOTAL!AD:AD))= 0,"Incompleto",_xlfn.XLOOKUP(L866,BLTOTAL!B:B,BLTOTAL!AD:AD))</f>
        <v>Incompleto</v>
      </c>
    </row>
    <row r="867" spans="17:17" x14ac:dyDescent="0.35">
      <c r="Q867" t="str">
        <f>IF((_xlfn.XLOOKUP(L867,BLTOTAL!B:B,BLTOTAL!AD:AD))= 0,"Incompleto",_xlfn.XLOOKUP(L867,BLTOTAL!B:B,BLTOTAL!AD:AD))</f>
        <v>Incompleto</v>
      </c>
    </row>
    <row r="868" spans="17:17" x14ac:dyDescent="0.35">
      <c r="Q868" t="str">
        <f>IF((_xlfn.XLOOKUP(L868,BLTOTAL!B:B,BLTOTAL!AD:AD))= 0,"Incompleto",_xlfn.XLOOKUP(L868,BLTOTAL!B:B,BLTOTAL!AD:AD))</f>
        <v>Incompleto</v>
      </c>
    </row>
    <row r="869" spans="17:17" x14ac:dyDescent="0.35">
      <c r="Q869" t="str">
        <f>IF((_xlfn.XLOOKUP(L869,BLTOTAL!B:B,BLTOTAL!AD:AD))= 0,"Incompleto",_xlfn.XLOOKUP(L869,BLTOTAL!B:B,BLTOTAL!AD:AD))</f>
        <v>Incompleto</v>
      </c>
    </row>
    <row r="870" spans="17:17" x14ac:dyDescent="0.35">
      <c r="Q870" t="str">
        <f>IF((_xlfn.XLOOKUP(L870,BLTOTAL!B:B,BLTOTAL!AD:AD))= 0,"Incompleto",_xlfn.XLOOKUP(L870,BLTOTAL!B:B,BLTOTAL!AD:AD))</f>
        <v>Incompleto</v>
      </c>
    </row>
    <row r="871" spans="17:17" x14ac:dyDescent="0.35">
      <c r="Q871" t="str">
        <f>IF((_xlfn.XLOOKUP(L871,BLTOTAL!B:B,BLTOTAL!AD:AD))= 0,"Incompleto",_xlfn.XLOOKUP(L871,BLTOTAL!B:B,BLTOTAL!AD:AD))</f>
        <v>Incompleto</v>
      </c>
    </row>
    <row r="872" spans="17:17" x14ac:dyDescent="0.35">
      <c r="Q872" t="str">
        <f>IF((_xlfn.XLOOKUP(L872,BLTOTAL!B:B,BLTOTAL!AD:AD))= 0,"Incompleto",_xlfn.XLOOKUP(L872,BLTOTAL!B:B,BLTOTAL!AD:AD))</f>
        <v>Incompleto</v>
      </c>
    </row>
    <row r="873" spans="17:17" x14ac:dyDescent="0.35">
      <c r="Q873" t="str">
        <f>IF((_xlfn.XLOOKUP(L873,BLTOTAL!B:B,BLTOTAL!AD:AD))= 0,"Incompleto",_xlfn.XLOOKUP(L873,BLTOTAL!B:B,BLTOTAL!AD:AD))</f>
        <v>Incompleto</v>
      </c>
    </row>
    <row r="874" spans="17:17" x14ac:dyDescent="0.35">
      <c r="Q874" t="str">
        <f>IF((_xlfn.XLOOKUP(L874,BLTOTAL!B:B,BLTOTAL!AD:AD))= 0,"Incompleto",_xlfn.XLOOKUP(L874,BLTOTAL!B:B,BLTOTAL!AD:AD))</f>
        <v>Incompleto</v>
      </c>
    </row>
    <row r="875" spans="17:17" x14ac:dyDescent="0.35">
      <c r="Q875" t="str">
        <f>IF((_xlfn.XLOOKUP(L875,BLTOTAL!B:B,BLTOTAL!AD:AD))= 0,"Incompleto",_xlfn.XLOOKUP(L875,BLTOTAL!B:B,BLTOTAL!AD:AD))</f>
        <v>Incompleto</v>
      </c>
    </row>
    <row r="876" spans="17:17" x14ac:dyDescent="0.35">
      <c r="Q876" t="str">
        <f>IF((_xlfn.XLOOKUP(L876,BLTOTAL!B:B,BLTOTAL!AD:AD))= 0,"Incompleto",_xlfn.XLOOKUP(L876,BLTOTAL!B:B,BLTOTAL!AD:AD))</f>
        <v>Incompleto</v>
      </c>
    </row>
    <row r="877" spans="17:17" x14ac:dyDescent="0.35">
      <c r="Q877" t="str">
        <f>IF((_xlfn.XLOOKUP(L877,BLTOTAL!B:B,BLTOTAL!AD:AD))= 0,"Incompleto",_xlfn.XLOOKUP(L877,BLTOTAL!B:B,BLTOTAL!AD:AD))</f>
        <v>Incompleto</v>
      </c>
    </row>
    <row r="878" spans="17:17" x14ac:dyDescent="0.35">
      <c r="Q878" t="str">
        <f>IF((_xlfn.XLOOKUP(L878,BLTOTAL!B:B,BLTOTAL!AD:AD))= 0,"Incompleto",_xlfn.XLOOKUP(L878,BLTOTAL!B:B,BLTOTAL!AD:AD))</f>
        <v>Incompleto</v>
      </c>
    </row>
    <row r="879" spans="17:17" x14ac:dyDescent="0.35">
      <c r="Q879" t="str">
        <f>IF((_xlfn.XLOOKUP(L879,BLTOTAL!B:B,BLTOTAL!AD:AD))= 0,"Incompleto",_xlfn.XLOOKUP(L879,BLTOTAL!B:B,BLTOTAL!AD:AD))</f>
        <v>Incompleto</v>
      </c>
    </row>
    <row r="880" spans="17:17" x14ac:dyDescent="0.35">
      <c r="Q880" t="str">
        <f>IF((_xlfn.XLOOKUP(L880,BLTOTAL!B:B,BLTOTAL!AD:AD))= 0,"Incompleto",_xlfn.XLOOKUP(L880,BLTOTAL!B:B,BLTOTAL!AD:AD))</f>
        <v>Incompleto</v>
      </c>
    </row>
    <row r="881" spans="17:17" x14ac:dyDescent="0.35">
      <c r="Q881" t="str">
        <f>IF((_xlfn.XLOOKUP(L881,BLTOTAL!B:B,BLTOTAL!AD:AD))= 0,"Incompleto",_xlfn.XLOOKUP(L881,BLTOTAL!B:B,BLTOTAL!AD:AD))</f>
        <v>Incompleto</v>
      </c>
    </row>
    <row r="882" spans="17:17" x14ac:dyDescent="0.35">
      <c r="Q882" t="str">
        <f>IF((_xlfn.XLOOKUP(L882,BLTOTAL!B:B,BLTOTAL!AD:AD))= 0,"Incompleto",_xlfn.XLOOKUP(L882,BLTOTAL!B:B,BLTOTAL!AD:AD))</f>
        <v>Incompleto</v>
      </c>
    </row>
    <row r="883" spans="17:17" x14ac:dyDescent="0.35">
      <c r="Q883" t="str">
        <f>IF((_xlfn.XLOOKUP(L883,BLTOTAL!B:B,BLTOTAL!AD:AD))= 0,"Incompleto",_xlfn.XLOOKUP(L883,BLTOTAL!B:B,BLTOTAL!AD:AD))</f>
        <v>Incompleto</v>
      </c>
    </row>
    <row r="884" spans="17:17" x14ac:dyDescent="0.35">
      <c r="Q884" t="str">
        <f>IF((_xlfn.XLOOKUP(L884,BLTOTAL!B:B,BLTOTAL!AD:AD))= 0,"Incompleto",_xlfn.XLOOKUP(L884,BLTOTAL!B:B,BLTOTAL!AD:AD))</f>
        <v>Incompleto</v>
      </c>
    </row>
    <row r="885" spans="17:17" x14ac:dyDescent="0.35">
      <c r="Q885" t="str">
        <f>IF((_xlfn.XLOOKUP(L885,BLTOTAL!B:B,BLTOTAL!AD:AD))= 0,"Incompleto",_xlfn.XLOOKUP(L885,BLTOTAL!B:B,BLTOTAL!AD:AD))</f>
        <v>Incompleto</v>
      </c>
    </row>
    <row r="886" spans="17:17" x14ac:dyDescent="0.35">
      <c r="Q886" t="str">
        <f>IF((_xlfn.XLOOKUP(L886,BLTOTAL!B:B,BLTOTAL!AD:AD))= 0,"Incompleto",_xlfn.XLOOKUP(L886,BLTOTAL!B:B,BLTOTAL!AD:AD))</f>
        <v>Incompleto</v>
      </c>
    </row>
    <row r="887" spans="17:17" x14ac:dyDescent="0.35">
      <c r="Q887" t="str">
        <f>IF((_xlfn.XLOOKUP(L887,BLTOTAL!B:B,BLTOTAL!AD:AD))= 0,"Incompleto",_xlfn.XLOOKUP(L887,BLTOTAL!B:B,BLTOTAL!AD:AD))</f>
        <v>Incompleto</v>
      </c>
    </row>
    <row r="888" spans="17:17" x14ac:dyDescent="0.35">
      <c r="Q888" t="str">
        <f>IF((_xlfn.XLOOKUP(L888,BLTOTAL!B:B,BLTOTAL!AD:AD))= 0,"Incompleto",_xlfn.XLOOKUP(L888,BLTOTAL!B:B,BLTOTAL!AD:AD))</f>
        <v>Incompleto</v>
      </c>
    </row>
    <row r="889" spans="17:17" x14ac:dyDescent="0.35">
      <c r="Q889" t="str">
        <f>IF((_xlfn.XLOOKUP(L889,BLTOTAL!B:B,BLTOTAL!AD:AD))= 0,"Incompleto",_xlfn.XLOOKUP(L889,BLTOTAL!B:B,BLTOTAL!AD:AD))</f>
        <v>Incompleto</v>
      </c>
    </row>
    <row r="890" spans="17:17" x14ac:dyDescent="0.35">
      <c r="Q890" t="str">
        <f>IF((_xlfn.XLOOKUP(L890,BLTOTAL!B:B,BLTOTAL!AD:AD))= 0,"Incompleto",_xlfn.XLOOKUP(L890,BLTOTAL!B:B,BLTOTAL!AD:AD))</f>
        <v>Incompleto</v>
      </c>
    </row>
    <row r="891" spans="17:17" x14ac:dyDescent="0.35">
      <c r="Q891" t="str">
        <f>IF((_xlfn.XLOOKUP(L891,BLTOTAL!B:B,BLTOTAL!AD:AD))= 0,"Incompleto",_xlfn.XLOOKUP(L891,BLTOTAL!B:B,BLTOTAL!AD:AD))</f>
        <v>Incompleto</v>
      </c>
    </row>
    <row r="892" spans="17:17" x14ac:dyDescent="0.35">
      <c r="Q892" t="str">
        <f>IF((_xlfn.XLOOKUP(L892,BLTOTAL!B:B,BLTOTAL!AD:AD))= 0,"Incompleto",_xlfn.XLOOKUP(L892,BLTOTAL!B:B,BLTOTAL!AD:AD))</f>
        <v>Incompleto</v>
      </c>
    </row>
    <row r="893" spans="17:17" x14ac:dyDescent="0.35">
      <c r="Q893" t="str">
        <f>IF((_xlfn.XLOOKUP(L893,BLTOTAL!B:B,BLTOTAL!AD:AD))= 0,"Incompleto",_xlfn.XLOOKUP(L893,BLTOTAL!B:B,BLTOTAL!AD:AD))</f>
        <v>Incompleto</v>
      </c>
    </row>
    <row r="894" spans="17:17" x14ac:dyDescent="0.35">
      <c r="Q894" t="str">
        <f>IF((_xlfn.XLOOKUP(L894,BLTOTAL!B:B,BLTOTAL!AD:AD))= 0,"Incompleto",_xlfn.XLOOKUP(L894,BLTOTAL!B:B,BLTOTAL!AD:AD))</f>
        <v>Incompleto</v>
      </c>
    </row>
    <row r="895" spans="17:17" x14ac:dyDescent="0.35">
      <c r="Q895" t="str">
        <f>IF((_xlfn.XLOOKUP(L895,BLTOTAL!B:B,BLTOTAL!AD:AD))= 0,"Incompleto",_xlfn.XLOOKUP(L895,BLTOTAL!B:B,BLTOTAL!AD:AD))</f>
        <v>Incompleto</v>
      </c>
    </row>
    <row r="896" spans="17:17" x14ac:dyDescent="0.35">
      <c r="Q896" t="str">
        <f>IF((_xlfn.XLOOKUP(L896,BLTOTAL!B:B,BLTOTAL!AD:AD))= 0,"Incompleto",_xlfn.XLOOKUP(L896,BLTOTAL!B:B,BLTOTAL!AD:AD))</f>
        <v>Incompleto</v>
      </c>
    </row>
    <row r="897" spans="17:17" x14ac:dyDescent="0.35">
      <c r="Q897" t="str">
        <f>IF((_xlfn.XLOOKUP(L897,BLTOTAL!B:B,BLTOTAL!AD:AD))= 0,"Incompleto",_xlfn.XLOOKUP(L897,BLTOTAL!B:B,BLTOTAL!AD:AD))</f>
        <v>Incompleto</v>
      </c>
    </row>
    <row r="898" spans="17:17" x14ac:dyDescent="0.35">
      <c r="Q898" t="str">
        <f>IF((_xlfn.XLOOKUP(L898,BLTOTAL!B:B,BLTOTAL!AD:AD))= 0,"Incompleto",_xlfn.XLOOKUP(L898,BLTOTAL!B:B,BLTOTAL!AD:AD))</f>
        <v>Incompleto</v>
      </c>
    </row>
    <row r="899" spans="17:17" x14ac:dyDescent="0.35">
      <c r="Q899" t="str">
        <f>IF((_xlfn.XLOOKUP(L899,BLTOTAL!B:B,BLTOTAL!AD:AD))= 0,"Incompleto",_xlfn.XLOOKUP(L899,BLTOTAL!B:B,BLTOTAL!AD:AD))</f>
        <v>Incompleto</v>
      </c>
    </row>
    <row r="900" spans="17:17" x14ac:dyDescent="0.35">
      <c r="Q900" t="str">
        <f>IF((_xlfn.XLOOKUP(L900,BLTOTAL!B:B,BLTOTAL!AD:AD))= 0,"Incompleto",_xlfn.XLOOKUP(L900,BLTOTAL!B:B,BLTOTAL!AD:AD))</f>
        <v>Incompleto</v>
      </c>
    </row>
    <row r="901" spans="17:17" x14ac:dyDescent="0.35">
      <c r="Q901" t="str">
        <f>IF((_xlfn.XLOOKUP(L901,BLTOTAL!B:B,BLTOTAL!AD:AD))= 0,"Incompleto",_xlfn.XLOOKUP(L901,BLTOTAL!B:B,BLTOTAL!AD:AD))</f>
        <v>Incompleto</v>
      </c>
    </row>
    <row r="902" spans="17:17" x14ac:dyDescent="0.35">
      <c r="Q902" t="str">
        <f>IF((_xlfn.XLOOKUP(L902,BLTOTAL!B:B,BLTOTAL!AD:AD))= 0,"Incompleto",_xlfn.XLOOKUP(L902,BLTOTAL!B:B,BLTOTAL!AD:AD))</f>
        <v>Incompleto</v>
      </c>
    </row>
    <row r="903" spans="17:17" x14ac:dyDescent="0.35">
      <c r="Q903" t="str">
        <f>IF((_xlfn.XLOOKUP(L903,BLTOTAL!B:B,BLTOTAL!AD:AD))= 0,"Incompleto",_xlfn.XLOOKUP(L903,BLTOTAL!B:B,BLTOTAL!AD:AD))</f>
        <v>Incompleto</v>
      </c>
    </row>
    <row r="904" spans="17:17" x14ac:dyDescent="0.35">
      <c r="Q904" t="str">
        <f>IF((_xlfn.XLOOKUP(L904,BLTOTAL!B:B,BLTOTAL!AD:AD))= 0,"Incompleto",_xlfn.XLOOKUP(L904,BLTOTAL!B:B,BLTOTAL!AD:AD))</f>
        <v>Incompleto</v>
      </c>
    </row>
    <row r="905" spans="17:17" x14ac:dyDescent="0.35">
      <c r="Q905" t="str">
        <f>IF((_xlfn.XLOOKUP(L905,BLTOTAL!B:B,BLTOTAL!AD:AD))= 0,"Incompleto",_xlfn.XLOOKUP(L905,BLTOTAL!B:B,BLTOTAL!AD:AD))</f>
        <v>Incompleto</v>
      </c>
    </row>
    <row r="906" spans="17:17" x14ac:dyDescent="0.35">
      <c r="Q906" t="str">
        <f>IF((_xlfn.XLOOKUP(L906,BLTOTAL!B:B,BLTOTAL!AD:AD))= 0,"Incompleto",_xlfn.XLOOKUP(L906,BLTOTAL!B:B,BLTOTAL!AD:AD))</f>
        <v>Incompleto</v>
      </c>
    </row>
    <row r="907" spans="17:17" x14ac:dyDescent="0.35">
      <c r="Q907" t="str">
        <f>IF((_xlfn.XLOOKUP(L907,BLTOTAL!B:B,BLTOTAL!AD:AD))= 0,"Incompleto",_xlfn.XLOOKUP(L907,BLTOTAL!B:B,BLTOTAL!AD:AD))</f>
        <v>Incompleto</v>
      </c>
    </row>
    <row r="908" spans="17:17" x14ac:dyDescent="0.35">
      <c r="Q908" t="str">
        <f>IF((_xlfn.XLOOKUP(L908,BLTOTAL!B:B,BLTOTAL!AD:AD))= 0,"Incompleto",_xlfn.XLOOKUP(L908,BLTOTAL!B:B,BLTOTAL!AD:AD))</f>
        <v>Incompleto</v>
      </c>
    </row>
    <row r="909" spans="17:17" x14ac:dyDescent="0.35">
      <c r="Q909" t="str">
        <f>IF((_xlfn.XLOOKUP(L909,BLTOTAL!B:B,BLTOTAL!AD:AD))= 0,"Incompleto",_xlfn.XLOOKUP(L909,BLTOTAL!B:B,BLTOTAL!AD:AD))</f>
        <v>Incompleto</v>
      </c>
    </row>
    <row r="910" spans="17:17" x14ac:dyDescent="0.35">
      <c r="Q910" t="str">
        <f>IF((_xlfn.XLOOKUP(L910,BLTOTAL!B:B,BLTOTAL!AD:AD))= 0,"Incompleto",_xlfn.XLOOKUP(L910,BLTOTAL!B:B,BLTOTAL!AD:AD))</f>
        <v>Incompleto</v>
      </c>
    </row>
    <row r="911" spans="17:17" x14ac:dyDescent="0.35">
      <c r="Q911" t="str">
        <f>IF((_xlfn.XLOOKUP(L911,BLTOTAL!B:B,BLTOTAL!AD:AD))= 0,"Incompleto",_xlfn.XLOOKUP(L911,BLTOTAL!B:B,BLTOTAL!AD:AD))</f>
        <v>Incompleto</v>
      </c>
    </row>
    <row r="912" spans="17:17" x14ac:dyDescent="0.35">
      <c r="Q912" t="str">
        <f>IF((_xlfn.XLOOKUP(L912,BLTOTAL!B:B,BLTOTAL!AD:AD))= 0,"Incompleto",_xlfn.XLOOKUP(L912,BLTOTAL!B:B,BLTOTAL!AD:AD))</f>
        <v>Incompleto</v>
      </c>
    </row>
    <row r="913" spans="17:17" x14ac:dyDescent="0.35">
      <c r="Q913" t="str">
        <f>IF((_xlfn.XLOOKUP(L913,BLTOTAL!B:B,BLTOTAL!AD:AD))= 0,"Incompleto",_xlfn.XLOOKUP(L913,BLTOTAL!B:B,BLTOTAL!AD:AD))</f>
        <v>Incompleto</v>
      </c>
    </row>
    <row r="914" spans="17:17" x14ac:dyDescent="0.35">
      <c r="Q914" t="str">
        <f>IF((_xlfn.XLOOKUP(L914,BLTOTAL!B:B,BLTOTAL!AD:AD))= 0,"Incompleto",_xlfn.XLOOKUP(L914,BLTOTAL!B:B,BLTOTAL!AD:AD))</f>
        <v>Incompleto</v>
      </c>
    </row>
    <row r="915" spans="17:17" x14ac:dyDescent="0.35">
      <c r="Q915" t="str">
        <f>IF((_xlfn.XLOOKUP(L915,BLTOTAL!B:B,BLTOTAL!AD:AD))= 0,"Incompleto",_xlfn.XLOOKUP(L915,BLTOTAL!B:B,BLTOTAL!AD:AD))</f>
        <v>Incompleto</v>
      </c>
    </row>
    <row r="916" spans="17:17" x14ac:dyDescent="0.35">
      <c r="Q916" t="str">
        <f>IF((_xlfn.XLOOKUP(L916,BLTOTAL!B:B,BLTOTAL!AD:AD))= 0,"Incompleto",_xlfn.XLOOKUP(L916,BLTOTAL!B:B,BLTOTAL!AD:AD))</f>
        <v>Incompleto</v>
      </c>
    </row>
    <row r="917" spans="17:17" x14ac:dyDescent="0.35">
      <c r="Q917" t="str">
        <f>IF((_xlfn.XLOOKUP(L917,BLTOTAL!B:B,BLTOTAL!AD:AD))= 0,"Incompleto",_xlfn.XLOOKUP(L917,BLTOTAL!B:B,BLTOTAL!AD:AD))</f>
        <v>Incompleto</v>
      </c>
    </row>
    <row r="918" spans="17:17" x14ac:dyDescent="0.35">
      <c r="Q918" t="str">
        <f>IF((_xlfn.XLOOKUP(L918,BLTOTAL!B:B,BLTOTAL!AD:AD))= 0,"Incompleto",_xlfn.XLOOKUP(L918,BLTOTAL!B:B,BLTOTAL!AD:AD))</f>
        <v>Incompleto</v>
      </c>
    </row>
    <row r="919" spans="17:17" x14ac:dyDescent="0.35">
      <c r="Q919" t="str">
        <f>IF((_xlfn.XLOOKUP(L919,BLTOTAL!B:B,BLTOTAL!AD:AD))= 0,"Incompleto",_xlfn.XLOOKUP(L919,BLTOTAL!B:B,BLTOTAL!AD:AD))</f>
        <v>Incompleto</v>
      </c>
    </row>
    <row r="920" spans="17:17" x14ac:dyDescent="0.35">
      <c r="Q920" t="str">
        <f>IF((_xlfn.XLOOKUP(L920,BLTOTAL!B:B,BLTOTAL!AD:AD))= 0,"Incompleto",_xlfn.XLOOKUP(L920,BLTOTAL!B:B,BLTOTAL!AD:AD))</f>
        <v>Incompleto</v>
      </c>
    </row>
    <row r="921" spans="17:17" x14ac:dyDescent="0.35">
      <c r="Q921" t="str">
        <f>IF((_xlfn.XLOOKUP(L921,BLTOTAL!B:B,BLTOTAL!AD:AD))= 0,"Incompleto",_xlfn.XLOOKUP(L921,BLTOTAL!B:B,BLTOTAL!AD:AD))</f>
        <v>Incompleto</v>
      </c>
    </row>
    <row r="922" spans="17:17" x14ac:dyDescent="0.35">
      <c r="Q922" t="str">
        <f>IF((_xlfn.XLOOKUP(L922,BLTOTAL!B:B,BLTOTAL!AD:AD))= 0,"Incompleto",_xlfn.XLOOKUP(L922,BLTOTAL!B:B,BLTOTAL!AD:AD))</f>
        <v>Incompleto</v>
      </c>
    </row>
    <row r="923" spans="17:17" x14ac:dyDescent="0.35">
      <c r="Q923" t="str">
        <f>IF((_xlfn.XLOOKUP(L923,BLTOTAL!B:B,BLTOTAL!AD:AD))= 0,"Incompleto",_xlfn.XLOOKUP(L923,BLTOTAL!B:B,BLTOTAL!AD:AD))</f>
        <v>Incompleto</v>
      </c>
    </row>
    <row r="924" spans="17:17" x14ac:dyDescent="0.35">
      <c r="Q924" t="str">
        <f>IF((_xlfn.XLOOKUP(L924,BLTOTAL!B:B,BLTOTAL!AD:AD))= 0,"Incompleto",_xlfn.XLOOKUP(L924,BLTOTAL!B:B,BLTOTAL!AD:AD))</f>
        <v>Incompleto</v>
      </c>
    </row>
    <row r="925" spans="17:17" x14ac:dyDescent="0.35">
      <c r="Q925" t="str">
        <f>IF((_xlfn.XLOOKUP(L925,BLTOTAL!B:B,BLTOTAL!AD:AD))= 0,"Incompleto",_xlfn.XLOOKUP(L925,BLTOTAL!B:B,BLTOTAL!AD:AD))</f>
        <v>Incompleto</v>
      </c>
    </row>
    <row r="926" spans="17:17" x14ac:dyDescent="0.35">
      <c r="Q926" t="str">
        <f>IF((_xlfn.XLOOKUP(L926,BLTOTAL!B:B,BLTOTAL!AD:AD))= 0,"Incompleto",_xlfn.XLOOKUP(L926,BLTOTAL!B:B,BLTOTAL!AD:AD))</f>
        <v>Incompleto</v>
      </c>
    </row>
    <row r="927" spans="17:17" x14ac:dyDescent="0.35">
      <c r="Q927" t="str">
        <f>IF((_xlfn.XLOOKUP(L927,BLTOTAL!B:B,BLTOTAL!AD:AD))= 0,"Incompleto",_xlfn.XLOOKUP(L927,BLTOTAL!B:B,BLTOTAL!AD:AD))</f>
        <v>Incompleto</v>
      </c>
    </row>
    <row r="928" spans="17:17" x14ac:dyDescent="0.35">
      <c r="Q928" t="str">
        <f>IF((_xlfn.XLOOKUP(L928,BLTOTAL!B:B,BLTOTAL!AD:AD))= 0,"Incompleto",_xlfn.XLOOKUP(L928,BLTOTAL!B:B,BLTOTAL!AD:AD))</f>
        <v>Incompleto</v>
      </c>
    </row>
    <row r="929" spans="17:17" x14ac:dyDescent="0.35">
      <c r="Q929" t="str">
        <f>IF((_xlfn.XLOOKUP(L929,BLTOTAL!B:B,BLTOTAL!AD:AD))= 0,"Incompleto",_xlfn.XLOOKUP(L929,BLTOTAL!B:B,BLTOTAL!AD:AD))</f>
        <v>Incompleto</v>
      </c>
    </row>
    <row r="930" spans="17:17" x14ac:dyDescent="0.35">
      <c r="Q930" t="str">
        <f>IF((_xlfn.XLOOKUP(L930,BLTOTAL!B:B,BLTOTAL!AD:AD))= 0,"Incompleto",_xlfn.XLOOKUP(L930,BLTOTAL!B:B,BLTOTAL!AD:AD))</f>
        <v>Incompleto</v>
      </c>
    </row>
    <row r="931" spans="17:17" x14ac:dyDescent="0.35">
      <c r="Q931" t="str">
        <f>IF((_xlfn.XLOOKUP(L931,BLTOTAL!B:B,BLTOTAL!AD:AD))= 0,"Incompleto",_xlfn.XLOOKUP(L931,BLTOTAL!B:B,BLTOTAL!AD:AD))</f>
        <v>Incompleto</v>
      </c>
    </row>
    <row r="932" spans="17:17" x14ac:dyDescent="0.35">
      <c r="Q932" t="str">
        <f>IF((_xlfn.XLOOKUP(L932,BLTOTAL!B:B,BLTOTAL!AD:AD))= 0,"Incompleto",_xlfn.XLOOKUP(L932,BLTOTAL!B:B,BLTOTAL!AD:AD))</f>
        <v>Incompleto</v>
      </c>
    </row>
    <row r="933" spans="17:17" x14ac:dyDescent="0.35">
      <c r="Q933" t="str">
        <f>IF((_xlfn.XLOOKUP(L933,BLTOTAL!B:B,BLTOTAL!AD:AD))= 0,"Incompleto",_xlfn.XLOOKUP(L933,BLTOTAL!B:B,BLTOTAL!AD:AD))</f>
        <v>Incompleto</v>
      </c>
    </row>
    <row r="934" spans="17:17" x14ac:dyDescent="0.35">
      <c r="Q934" t="str">
        <f>IF((_xlfn.XLOOKUP(L934,BLTOTAL!B:B,BLTOTAL!AD:AD))= 0,"Incompleto",_xlfn.XLOOKUP(L934,BLTOTAL!B:B,BLTOTAL!AD:AD))</f>
        <v>Incompleto</v>
      </c>
    </row>
    <row r="935" spans="17:17" x14ac:dyDescent="0.35">
      <c r="Q935" t="str">
        <f>IF((_xlfn.XLOOKUP(L935,BLTOTAL!B:B,BLTOTAL!AD:AD))= 0,"Incompleto",_xlfn.XLOOKUP(L935,BLTOTAL!B:B,BLTOTAL!AD:AD))</f>
        <v>Incompleto</v>
      </c>
    </row>
    <row r="936" spans="17:17" x14ac:dyDescent="0.35">
      <c r="Q936" t="str">
        <f>IF((_xlfn.XLOOKUP(L936,BLTOTAL!B:B,BLTOTAL!AD:AD))= 0,"Incompleto",_xlfn.XLOOKUP(L936,BLTOTAL!B:B,BLTOTAL!AD:AD))</f>
        <v>Incompleto</v>
      </c>
    </row>
    <row r="937" spans="17:17" x14ac:dyDescent="0.35">
      <c r="Q937" t="str">
        <f>IF((_xlfn.XLOOKUP(L937,BLTOTAL!B:B,BLTOTAL!AD:AD))= 0,"Incompleto",_xlfn.XLOOKUP(L937,BLTOTAL!B:B,BLTOTAL!AD:AD))</f>
        <v>Incompleto</v>
      </c>
    </row>
    <row r="938" spans="17:17" x14ac:dyDescent="0.35">
      <c r="Q938" t="str">
        <f>IF((_xlfn.XLOOKUP(L938,BLTOTAL!B:B,BLTOTAL!AD:AD))= 0,"Incompleto",_xlfn.XLOOKUP(L938,BLTOTAL!B:B,BLTOTAL!AD:AD))</f>
        <v>Incompleto</v>
      </c>
    </row>
    <row r="939" spans="17:17" x14ac:dyDescent="0.35">
      <c r="Q939" t="str">
        <f>IF((_xlfn.XLOOKUP(L939,BLTOTAL!B:B,BLTOTAL!AD:AD))= 0,"Incompleto",_xlfn.XLOOKUP(L939,BLTOTAL!B:B,BLTOTAL!AD:AD))</f>
        <v>Incompleto</v>
      </c>
    </row>
    <row r="940" spans="17:17" x14ac:dyDescent="0.35">
      <c r="Q940" t="str">
        <f>IF((_xlfn.XLOOKUP(L940,BLTOTAL!B:B,BLTOTAL!AD:AD))= 0,"Incompleto",_xlfn.XLOOKUP(L940,BLTOTAL!B:B,BLTOTAL!AD:AD))</f>
        <v>Incompleto</v>
      </c>
    </row>
    <row r="941" spans="17:17" x14ac:dyDescent="0.35">
      <c r="Q941" t="str">
        <f>IF((_xlfn.XLOOKUP(L941,BLTOTAL!B:B,BLTOTAL!AD:AD))= 0,"Incompleto",_xlfn.XLOOKUP(L941,BLTOTAL!B:B,BLTOTAL!AD:AD))</f>
        <v>Incompleto</v>
      </c>
    </row>
    <row r="942" spans="17:17" x14ac:dyDescent="0.35">
      <c r="Q942" t="str">
        <f>IF((_xlfn.XLOOKUP(L942,BLTOTAL!B:B,BLTOTAL!AD:AD))= 0,"Incompleto",_xlfn.XLOOKUP(L942,BLTOTAL!B:B,BLTOTAL!AD:AD))</f>
        <v>Incompleto</v>
      </c>
    </row>
    <row r="943" spans="17:17" x14ac:dyDescent="0.35">
      <c r="Q943" t="str">
        <f>IF((_xlfn.XLOOKUP(L943,BLTOTAL!B:B,BLTOTAL!AD:AD))= 0,"Incompleto",_xlfn.XLOOKUP(L943,BLTOTAL!B:B,BLTOTAL!AD:AD))</f>
        <v>Incompleto</v>
      </c>
    </row>
    <row r="944" spans="17:17" x14ac:dyDescent="0.35">
      <c r="Q944" t="str">
        <f>IF((_xlfn.XLOOKUP(L944,BLTOTAL!B:B,BLTOTAL!AD:AD))= 0,"Incompleto",_xlfn.XLOOKUP(L944,BLTOTAL!B:B,BLTOTAL!AD:AD))</f>
        <v>Incompleto</v>
      </c>
    </row>
    <row r="945" spans="17:17" x14ac:dyDescent="0.35">
      <c r="Q945" t="str">
        <f>IF((_xlfn.XLOOKUP(L945,BLTOTAL!B:B,BLTOTAL!AD:AD))= 0,"Incompleto",_xlfn.XLOOKUP(L945,BLTOTAL!B:B,BLTOTAL!AD:AD))</f>
        <v>Incompleto</v>
      </c>
    </row>
    <row r="946" spans="17:17" x14ac:dyDescent="0.35">
      <c r="Q946" t="str">
        <f>IF((_xlfn.XLOOKUP(L946,BLTOTAL!B:B,BLTOTAL!AD:AD))= 0,"Incompleto",_xlfn.XLOOKUP(L946,BLTOTAL!B:B,BLTOTAL!AD:AD))</f>
        <v>Incompleto</v>
      </c>
    </row>
    <row r="947" spans="17:17" x14ac:dyDescent="0.35">
      <c r="Q947" t="str">
        <f>IF((_xlfn.XLOOKUP(L947,BLTOTAL!B:B,BLTOTAL!AD:AD))= 0,"Incompleto",_xlfn.XLOOKUP(L947,BLTOTAL!B:B,BLTOTAL!AD:AD))</f>
        <v>Incompleto</v>
      </c>
    </row>
    <row r="948" spans="17:17" x14ac:dyDescent="0.35">
      <c r="Q948" t="str">
        <f>IF((_xlfn.XLOOKUP(L948,BLTOTAL!B:B,BLTOTAL!AD:AD))= 0,"Incompleto",_xlfn.XLOOKUP(L948,BLTOTAL!B:B,BLTOTAL!AD:AD))</f>
        <v>Incompleto</v>
      </c>
    </row>
    <row r="949" spans="17:17" x14ac:dyDescent="0.35">
      <c r="Q949" t="str">
        <f>IF((_xlfn.XLOOKUP(L949,BLTOTAL!B:B,BLTOTAL!AD:AD))= 0,"Incompleto",_xlfn.XLOOKUP(L949,BLTOTAL!B:B,BLTOTAL!AD:AD))</f>
        <v>Incompleto</v>
      </c>
    </row>
    <row r="950" spans="17:17" x14ac:dyDescent="0.35">
      <c r="Q950" t="str">
        <f>IF((_xlfn.XLOOKUP(L950,BLTOTAL!B:B,BLTOTAL!AD:AD))= 0,"Incompleto",_xlfn.XLOOKUP(L950,BLTOTAL!B:B,BLTOTAL!AD:AD))</f>
        <v>Incompleto</v>
      </c>
    </row>
    <row r="951" spans="17:17" x14ac:dyDescent="0.35">
      <c r="Q951" t="str">
        <f>IF((_xlfn.XLOOKUP(L951,BLTOTAL!B:B,BLTOTAL!AD:AD))= 0,"Incompleto",_xlfn.XLOOKUP(L951,BLTOTAL!B:B,BLTOTAL!AD:AD))</f>
        <v>Incompleto</v>
      </c>
    </row>
    <row r="952" spans="17:17" x14ac:dyDescent="0.35">
      <c r="Q952" t="str">
        <f>IF((_xlfn.XLOOKUP(L952,BLTOTAL!B:B,BLTOTAL!AD:AD))= 0,"Incompleto",_xlfn.XLOOKUP(L952,BLTOTAL!B:B,BLTOTAL!AD:AD))</f>
        <v>Incompleto</v>
      </c>
    </row>
    <row r="953" spans="17:17" x14ac:dyDescent="0.35">
      <c r="Q953" t="str">
        <f>IF((_xlfn.XLOOKUP(L953,BLTOTAL!B:B,BLTOTAL!AD:AD))= 0,"Incompleto",_xlfn.XLOOKUP(L953,BLTOTAL!B:B,BLTOTAL!AD:AD))</f>
        <v>Incompleto</v>
      </c>
    </row>
    <row r="954" spans="17:17" x14ac:dyDescent="0.35">
      <c r="Q954" t="str">
        <f>IF((_xlfn.XLOOKUP(L954,BLTOTAL!B:B,BLTOTAL!AD:AD))= 0,"Incompleto",_xlfn.XLOOKUP(L954,BLTOTAL!B:B,BLTOTAL!AD:AD))</f>
        <v>Incompleto</v>
      </c>
    </row>
    <row r="955" spans="17:17" x14ac:dyDescent="0.35">
      <c r="Q955" t="str">
        <f>IF((_xlfn.XLOOKUP(L955,BLTOTAL!B:B,BLTOTAL!AD:AD))= 0,"Incompleto",_xlfn.XLOOKUP(L955,BLTOTAL!B:B,BLTOTAL!AD:AD))</f>
        <v>Incompleto</v>
      </c>
    </row>
    <row r="956" spans="17:17" x14ac:dyDescent="0.35">
      <c r="Q956" t="str">
        <f>IF((_xlfn.XLOOKUP(L956,BLTOTAL!B:B,BLTOTAL!AD:AD))= 0,"Incompleto",_xlfn.XLOOKUP(L956,BLTOTAL!B:B,BLTOTAL!AD:AD))</f>
        <v>Incompleto</v>
      </c>
    </row>
    <row r="957" spans="17:17" x14ac:dyDescent="0.35">
      <c r="Q957" t="str">
        <f>IF((_xlfn.XLOOKUP(L957,BLTOTAL!B:B,BLTOTAL!AD:AD))= 0,"Incompleto",_xlfn.XLOOKUP(L957,BLTOTAL!B:B,BLTOTAL!AD:AD))</f>
        <v>Incompleto</v>
      </c>
    </row>
    <row r="958" spans="17:17" x14ac:dyDescent="0.35">
      <c r="Q958" t="str">
        <f>IF((_xlfn.XLOOKUP(L958,BLTOTAL!B:B,BLTOTAL!AD:AD))= 0,"Incompleto",_xlfn.XLOOKUP(L958,BLTOTAL!B:B,BLTOTAL!AD:AD))</f>
        <v>Incompleto</v>
      </c>
    </row>
    <row r="959" spans="17:17" x14ac:dyDescent="0.35">
      <c r="Q959" t="str">
        <f>IF((_xlfn.XLOOKUP(L959,BLTOTAL!B:B,BLTOTAL!AD:AD))= 0,"Incompleto",_xlfn.XLOOKUP(L959,BLTOTAL!B:B,BLTOTAL!AD:AD))</f>
        <v>Incompleto</v>
      </c>
    </row>
    <row r="960" spans="17:17" x14ac:dyDescent="0.35">
      <c r="Q960" t="str">
        <f>IF((_xlfn.XLOOKUP(L960,BLTOTAL!B:B,BLTOTAL!AD:AD))= 0,"Incompleto",_xlfn.XLOOKUP(L960,BLTOTAL!B:B,BLTOTAL!AD:AD))</f>
        <v>Incompleto</v>
      </c>
    </row>
    <row r="961" spans="17:17" x14ac:dyDescent="0.35">
      <c r="Q961" t="str">
        <f>IF((_xlfn.XLOOKUP(L961,BLTOTAL!B:B,BLTOTAL!AD:AD))= 0,"Incompleto",_xlfn.XLOOKUP(L961,BLTOTAL!B:B,BLTOTAL!AD:AD))</f>
        <v>Incompleto</v>
      </c>
    </row>
    <row r="962" spans="17:17" x14ac:dyDescent="0.35">
      <c r="Q962" t="str">
        <f>IF((_xlfn.XLOOKUP(L962,BLTOTAL!B:B,BLTOTAL!AD:AD))= 0,"Incompleto",_xlfn.XLOOKUP(L962,BLTOTAL!B:B,BLTOTAL!AD:AD))</f>
        <v>Incompleto</v>
      </c>
    </row>
    <row r="963" spans="17:17" x14ac:dyDescent="0.35">
      <c r="Q963" t="str">
        <f>IF((_xlfn.XLOOKUP(L963,BLTOTAL!B:B,BLTOTAL!AD:AD))= 0,"Incompleto",_xlfn.XLOOKUP(L963,BLTOTAL!B:B,BLTOTAL!AD:AD))</f>
        <v>Incompleto</v>
      </c>
    </row>
    <row r="964" spans="17:17" x14ac:dyDescent="0.35">
      <c r="Q964" t="str">
        <f>IF((_xlfn.XLOOKUP(L964,BLTOTAL!B:B,BLTOTAL!AD:AD))= 0,"Incompleto",_xlfn.XLOOKUP(L964,BLTOTAL!B:B,BLTOTAL!AD:AD))</f>
        <v>Incompleto</v>
      </c>
    </row>
    <row r="965" spans="17:17" x14ac:dyDescent="0.35">
      <c r="Q965" t="str">
        <f>IF((_xlfn.XLOOKUP(L965,BLTOTAL!B:B,BLTOTAL!AD:AD))= 0,"Incompleto",_xlfn.XLOOKUP(L965,BLTOTAL!B:B,BLTOTAL!AD:AD))</f>
        <v>Incompleto</v>
      </c>
    </row>
    <row r="966" spans="17:17" x14ac:dyDescent="0.35">
      <c r="Q966" t="str">
        <f>IF((_xlfn.XLOOKUP(L966,BLTOTAL!B:B,BLTOTAL!AD:AD))= 0,"Incompleto",_xlfn.XLOOKUP(L966,BLTOTAL!B:B,BLTOTAL!AD:AD))</f>
        <v>Incompleto</v>
      </c>
    </row>
    <row r="967" spans="17:17" x14ac:dyDescent="0.35">
      <c r="Q967" t="str">
        <f>IF((_xlfn.XLOOKUP(L967,BLTOTAL!B:B,BLTOTAL!AD:AD))= 0,"Incompleto",_xlfn.XLOOKUP(L967,BLTOTAL!B:B,BLTOTAL!AD:AD))</f>
        <v>Incompleto</v>
      </c>
    </row>
    <row r="968" spans="17:17" x14ac:dyDescent="0.35">
      <c r="Q968" t="str">
        <f>IF((_xlfn.XLOOKUP(L968,BLTOTAL!B:B,BLTOTAL!AD:AD))= 0,"Incompleto",_xlfn.XLOOKUP(L968,BLTOTAL!B:B,BLTOTAL!AD:AD))</f>
        <v>Incompleto</v>
      </c>
    </row>
    <row r="969" spans="17:17" x14ac:dyDescent="0.35">
      <c r="Q969" t="str">
        <f>IF((_xlfn.XLOOKUP(L969,BLTOTAL!B:B,BLTOTAL!AD:AD))= 0,"Incompleto",_xlfn.XLOOKUP(L969,BLTOTAL!B:B,BLTOTAL!AD:AD))</f>
        <v>Incompleto</v>
      </c>
    </row>
    <row r="970" spans="17:17" x14ac:dyDescent="0.35">
      <c r="Q970" t="str">
        <f>IF((_xlfn.XLOOKUP(L970,BLTOTAL!B:B,BLTOTAL!AD:AD))= 0,"Incompleto",_xlfn.XLOOKUP(L970,BLTOTAL!B:B,BLTOTAL!AD:AD))</f>
        <v>Incompleto</v>
      </c>
    </row>
    <row r="971" spans="17:17" x14ac:dyDescent="0.35">
      <c r="Q971" t="str">
        <f>IF((_xlfn.XLOOKUP(L971,BLTOTAL!B:B,BLTOTAL!AD:AD))= 0,"Incompleto",_xlfn.XLOOKUP(L971,BLTOTAL!B:B,BLTOTAL!AD:AD))</f>
        <v>Incompleto</v>
      </c>
    </row>
    <row r="972" spans="17:17" x14ac:dyDescent="0.35">
      <c r="Q972" t="str">
        <f>IF((_xlfn.XLOOKUP(L972,BLTOTAL!B:B,BLTOTAL!AD:AD))= 0,"Incompleto",_xlfn.XLOOKUP(L972,BLTOTAL!B:B,BLTOTAL!AD:AD))</f>
        <v>Incompleto</v>
      </c>
    </row>
    <row r="973" spans="17:17" x14ac:dyDescent="0.35">
      <c r="Q973" t="str">
        <f>IF((_xlfn.XLOOKUP(L973,BLTOTAL!B:B,BLTOTAL!AD:AD))= 0,"Incompleto",_xlfn.XLOOKUP(L973,BLTOTAL!B:B,BLTOTAL!AD:AD))</f>
        <v>Incompleto</v>
      </c>
    </row>
    <row r="974" spans="17:17" x14ac:dyDescent="0.35">
      <c r="Q974" t="str">
        <f>IF((_xlfn.XLOOKUP(L974,BLTOTAL!B:B,BLTOTAL!AD:AD))= 0,"Incompleto",_xlfn.XLOOKUP(L974,BLTOTAL!B:B,BLTOTAL!AD:AD))</f>
        <v>Incompleto</v>
      </c>
    </row>
    <row r="975" spans="17:17" x14ac:dyDescent="0.35">
      <c r="Q975" t="str">
        <f>IF((_xlfn.XLOOKUP(L975,BLTOTAL!B:B,BLTOTAL!AD:AD))= 0,"Incompleto",_xlfn.XLOOKUP(L975,BLTOTAL!B:B,BLTOTAL!AD:AD))</f>
        <v>Incompleto</v>
      </c>
    </row>
    <row r="976" spans="17:17" x14ac:dyDescent="0.35">
      <c r="Q976" t="str">
        <f>IF((_xlfn.XLOOKUP(L976,BLTOTAL!B:B,BLTOTAL!AD:AD))= 0,"Incompleto",_xlfn.XLOOKUP(L976,BLTOTAL!B:B,BLTOTAL!AD:AD))</f>
        <v>Incompleto</v>
      </c>
    </row>
    <row r="977" spans="17:17" x14ac:dyDescent="0.35">
      <c r="Q977" t="str">
        <f>IF((_xlfn.XLOOKUP(L977,BLTOTAL!B:B,BLTOTAL!AD:AD))= 0,"Incompleto",_xlfn.XLOOKUP(L977,BLTOTAL!B:B,BLTOTAL!AD:AD))</f>
        <v>Incompleto</v>
      </c>
    </row>
    <row r="978" spans="17:17" x14ac:dyDescent="0.35">
      <c r="Q978" t="str">
        <f>IF((_xlfn.XLOOKUP(L978,BLTOTAL!B:B,BLTOTAL!AD:AD))= 0,"Incompleto",_xlfn.XLOOKUP(L978,BLTOTAL!B:B,BLTOTAL!AD:AD))</f>
        <v>Incompleto</v>
      </c>
    </row>
    <row r="979" spans="17:17" x14ac:dyDescent="0.35">
      <c r="Q979" t="str">
        <f>IF((_xlfn.XLOOKUP(L979,BLTOTAL!B:B,BLTOTAL!AD:AD))= 0,"Incompleto",_xlfn.XLOOKUP(L979,BLTOTAL!B:B,BLTOTAL!AD:AD))</f>
        <v>Incompleto</v>
      </c>
    </row>
    <row r="980" spans="17:17" x14ac:dyDescent="0.35">
      <c r="Q980" t="str">
        <f>IF((_xlfn.XLOOKUP(L980,BLTOTAL!B:B,BLTOTAL!AD:AD))= 0,"Incompleto",_xlfn.XLOOKUP(L980,BLTOTAL!B:B,BLTOTAL!AD:AD))</f>
        <v>Incompleto</v>
      </c>
    </row>
    <row r="981" spans="17:17" x14ac:dyDescent="0.35">
      <c r="Q981" t="str">
        <f>IF((_xlfn.XLOOKUP(L981,BLTOTAL!B:B,BLTOTAL!AD:AD))= 0,"Incompleto",_xlfn.XLOOKUP(L981,BLTOTAL!B:B,BLTOTAL!AD:AD))</f>
        <v>Incompleto</v>
      </c>
    </row>
    <row r="982" spans="17:17" x14ac:dyDescent="0.35">
      <c r="Q982" t="str">
        <f>IF((_xlfn.XLOOKUP(L982,BLTOTAL!B:B,BLTOTAL!AD:AD))= 0,"Incompleto",_xlfn.XLOOKUP(L982,BLTOTAL!B:B,BLTOTAL!AD:AD))</f>
        <v>Incompleto</v>
      </c>
    </row>
    <row r="983" spans="17:17" x14ac:dyDescent="0.35">
      <c r="Q983" t="str">
        <f>IF((_xlfn.XLOOKUP(L983,BLTOTAL!B:B,BLTOTAL!AD:AD))= 0,"Incompleto",_xlfn.XLOOKUP(L983,BLTOTAL!B:B,BLTOTAL!AD:AD))</f>
        <v>Incompleto</v>
      </c>
    </row>
    <row r="984" spans="17:17" x14ac:dyDescent="0.35">
      <c r="Q984" t="str">
        <f>IF((_xlfn.XLOOKUP(L984,BLTOTAL!B:B,BLTOTAL!AD:AD))= 0,"Incompleto",_xlfn.XLOOKUP(L984,BLTOTAL!B:B,BLTOTAL!AD:AD))</f>
        <v>Incompleto</v>
      </c>
    </row>
    <row r="985" spans="17:17" x14ac:dyDescent="0.35">
      <c r="Q985" t="str">
        <f>IF((_xlfn.XLOOKUP(L985,BLTOTAL!B:B,BLTOTAL!AD:AD))= 0,"Incompleto",_xlfn.XLOOKUP(L985,BLTOTAL!B:B,BLTOTAL!AD:AD))</f>
        <v>Incompleto</v>
      </c>
    </row>
    <row r="986" spans="17:17" x14ac:dyDescent="0.35">
      <c r="Q986" t="str">
        <f>IF((_xlfn.XLOOKUP(L986,BLTOTAL!B:B,BLTOTAL!AD:AD))= 0,"Incompleto",_xlfn.XLOOKUP(L986,BLTOTAL!B:B,BLTOTAL!AD:AD))</f>
        <v>Incompleto</v>
      </c>
    </row>
    <row r="987" spans="17:17" x14ac:dyDescent="0.35">
      <c r="Q987" t="str">
        <f>IF((_xlfn.XLOOKUP(L987,BLTOTAL!B:B,BLTOTAL!AD:AD))= 0,"Incompleto",_xlfn.XLOOKUP(L987,BLTOTAL!B:B,BLTOTAL!AD:AD))</f>
        <v>Incompleto</v>
      </c>
    </row>
    <row r="988" spans="17:17" x14ac:dyDescent="0.35">
      <c r="Q988" t="str">
        <f>IF((_xlfn.XLOOKUP(L988,BLTOTAL!B:B,BLTOTAL!AD:AD))= 0,"Incompleto",_xlfn.XLOOKUP(L988,BLTOTAL!B:B,BLTOTAL!AD:AD))</f>
        <v>Incompleto</v>
      </c>
    </row>
    <row r="989" spans="17:17" x14ac:dyDescent="0.35">
      <c r="Q989" t="str">
        <f>IF((_xlfn.XLOOKUP(L989,BLTOTAL!B:B,BLTOTAL!AD:AD))= 0,"Incompleto",_xlfn.XLOOKUP(L989,BLTOTAL!B:B,BLTOTAL!AD:AD))</f>
        <v>Incompleto</v>
      </c>
    </row>
    <row r="990" spans="17:17" x14ac:dyDescent="0.35">
      <c r="Q990" t="str">
        <f>IF((_xlfn.XLOOKUP(L990,BLTOTAL!B:B,BLTOTAL!AD:AD))= 0,"Incompleto",_xlfn.XLOOKUP(L990,BLTOTAL!B:B,BLTOTAL!AD:AD))</f>
        <v>Incompleto</v>
      </c>
    </row>
    <row r="991" spans="17:17" x14ac:dyDescent="0.35">
      <c r="Q991" t="str">
        <f>IF((_xlfn.XLOOKUP(L991,BLTOTAL!B:B,BLTOTAL!AD:AD))= 0,"Incompleto",_xlfn.XLOOKUP(L991,BLTOTAL!B:B,BLTOTAL!AD:AD))</f>
        <v>Incompleto</v>
      </c>
    </row>
    <row r="992" spans="17:17" x14ac:dyDescent="0.35">
      <c r="Q992" t="str">
        <f>IF((_xlfn.XLOOKUP(L992,BLTOTAL!B:B,BLTOTAL!AD:AD))= 0,"Incompleto",_xlfn.XLOOKUP(L992,BLTOTAL!B:B,BLTOTAL!AD:AD))</f>
        <v>Incompleto</v>
      </c>
    </row>
    <row r="993" spans="17:17" x14ac:dyDescent="0.35">
      <c r="Q993" t="str">
        <f>IF((_xlfn.XLOOKUP(L993,BLTOTAL!B:B,BLTOTAL!AD:AD))= 0,"Incompleto",_xlfn.XLOOKUP(L993,BLTOTAL!B:B,BLTOTAL!AD:AD))</f>
        <v>Incompleto</v>
      </c>
    </row>
    <row r="994" spans="17:17" x14ac:dyDescent="0.35">
      <c r="Q994" t="str">
        <f>IF((_xlfn.XLOOKUP(L994,BLTOTAL!B:B,BLTOTAL!AD:AD))= 0,"Incompleto",_xlfn.XLOOKUP(L994,BLTOTAL!B:B,BLTOTAL!AD:AD))</f>
        <v>Incompleto</v>
      </c>
    </row>
    <row r="995" spans="17:17" x14ac:dyDescent="0.35">
      <c r="Q995" t="str">
        <f>IF((_xlfn.XLOOKUP(L995,BLTOTAL!B:B,BLTOTAL!AD:AD))= 0,"Incompleto",_xlfn.XLOOKUP(L995,BLTOTAL!B:B,BLTOTAL!AD:AD))</f>
        <v>Incompleto</v>
      </c>
    </row>
    <row r="996" spans="17:17" x14ac:dyDescent="0.35">
      <c r="Q996" t="str">
        <f>IF((_xlfn.XLOOKUP(L996,BLTOTAL!B:B,BLTOTAL!AD:AD))= 0,"Incompleto",_xlfn.XLOOKUP(L996,BLTOTAL!B:B,BLTOTAL!AD:AD))</f>
        <v>Incompleto</v>
      </c>
    </row>
    <row r="997" spans="17:17" x14ac:dyDescent="0.35">
      <c r="Q997" t="str">
        <f>IF((_xlfn.XLOOKUP(L997,BLTOTAL!B:B,BLTOTAL!AD:AD))= 0,"Incompleto",_xlfn.XLOOKUP(L997,BLTOTAL!B:B,BLTOTAL!AD:AD))</f>
        <v>Incompleto</v>
      </c>
    </row>
    <row r="998" spans="17:17" x14ac:dyDescent="0.35">
      <c r="Q998" t="str">
        <f>IF((_xlfn.XLOOKUP(L998,BLTOTAL!B:B,BLTOTAL!AD:AD))= 0,"Incompleto",_xlfn.XLOOKUP(L998,BLTOTAL!B:B,BLTOTAL!AD:AD))</f>
        <v>Incompleto</v>
      </c>
    </row>
    <row r="999" spans="17:17" x14ac:dyDescent="0.35">
      <c r="Q999" t="str">
        <f>IF((_xlfn.XLOOKUP(L999,BLTOTAL!B:B,BLTOTAL!AD:AD))= 0,"Incompleto",_xlfn.XLOOKUP(L999,BLTOTAL!B:B,BLTOTAL!AD:AD))</f>
        <v>Incompleto</v>
      </c>
    </row>
    <row r="1000" spans="17:17" x14ac:dyDescent="0.35">
      <c r="Q1000" t="str">
        <f>IF((_xlfn.XLOOKUP(L1000,BLTOTAL!B:B,BLTOTAL!AD:AD))= 0,"Incompleto",_xlfn.XLOOKUP(L1000,BLTOTAL!B:B,BLTOTAL!AD:AD))</f>
        <v>Incompleto</v>
      </c>
    </row>
    <row r="1001" spans="17:17" x14ac:dyDescent="0.35">
      <c r="Q1001" t="str">
        <f>IF((_xlfn.XLOOKUP(L1001,BLTOTAL!B:B,BLTOTAL!AD:AD))= 0,"Incompleto",_xlfn.XLOOKUP(L1001,BLTOTAL!B:B,BLTOTAL!AD:AD))</f>
        <v>Incompleto</v>
      </c>
    </row>
    <row r="1002" spans="17:17" x14ac:dyDescent="0.35">
      <c r="Q1002" t="str">
        <f>IF((_xlfn.XLOOKUP(L1002,BLTOTAL!B:B,BLTOTAL!AD:AD))= 0,"Incompleto",_xlfn.XLOOKUP(L1002,BLTOTAL!B:B,BLTOTAL!AD:AD))</f>
        <v>Incompleto</v>
      </c>
    </row>
    <row r="1003" spans="17:17" x14ac:dyDescent="0.35">
      <c r="Q1003" t="str">
        <f>IF((_xlfn.XLOOKUP(L1003,BLTOTAL!B:B,BLTOTAL!AD:AD))= 0,"Incompleto",_xlfn.XLOOKUP(L1003,BLTOTAL!B:B,BLTOTAL!AD:AD))</f>
        <v>Incompleto</v>
      </c>
    </row>
    <row r="1004" spans="17:17" x14ac:dyDescent="0.35">
      <c r="Q1004" t="str">
        <f>IF((_xlfn.XLOOKUP(L1004,BLTOTAL!B:B,BLTOTAL!AD:AD))= 0,"Incompleto",_xlfn.XLOOKUP(L1004,BLTOTAL!B:B,BLTOTAL!AD:AD))</f>
        <v>Incompleto</v>
      </c>
    </row>
    <row r="1005" spans="17:17" x14ac:dyDescent="0.35">
      <c r="Q1005" t="str">
        <f>IF((_xlfn.XLOOKUP(L1005,BLTOTAL!B:B,BLTOTAL!AD:AD))= 0,"Incompleto",_xlfn.XLOOKUP(L1005,BLTOTAL!B:B,BLTOTAL!AD:AD))</f>
        <v>Incompleto</v>
      </c>
    </row>
    <row r="1006" spans="17:17" x14ac:dyDescent="0.35">
      <c r="Q1006" t="str">
        <f>IF((_xlfn.XLOOKUP(L1006,BLTOTAL!B:B,BLTOTAL!AD:AD))= 0,"Incompleto",_xlfn.XLOOKUP(L1006,BLTOTAL!B:B,BLTOTAL!AD:AD))</f>
        <v>Incompleto</v>
      </c>
    </row>
    <row r="1007" spans="17:17" x14ac:dyDescent="0.35">
      <c r="Q1007" t="str">
        <f>IF((_xlfn.XLOOKUP(L1007,BLTOTAL!B:B,BLTOTAL!AD:AD))= 0,"Incompleto",_xlfn.XLOOKUP(L1007,BLTOTAL!B:B,BLTOTAL!AD:AD))</f>
        <v>Incompleto</v>
      </c>
    </row>
    <row r="1008" spans="17:17" x14ac:dyDescent="0.35">
      <c r="Q1008" t="str">
        <f>IF((_xlfn.XLOOKUP(L1008,BLTOTAL!B:B,BLTOTAL!AD:AD))= 0,"Incompleto",_xlfn.XLOOKUP(L1008,BLTOTAL!B:B,BLTOTAL!AD:AD))</f>
        <v>Incompleto</v>
      </c>
    </row>
    <row r="1009" spans="17:17" x14ac:dyDescent="0.35">
      <c r="Q1009" t="str">
        <f>IF((_xlfn.XLOOKUP(L1009,BLTOTAL!B:B,BLTOTAL!AD:AD))= 0,"Incompleto",_xlfn.XLOOKUP(L1009,BLTOTAL!B:B,BLTOTAL!AD:AD))</f>
        <v>Incompleto</v>
      </c>
    </row>
    <row r="1010" spans="17:17" x14ac:dyDescent="0.35">
      <c r="Q1010" t="str">
        <f>IF((_xlfn.XLOOKUP(L1010,BLTOTAL!B:B,BLTOTAL!AD:AD))= 0,"Incompleto",_xlfn.XLOOKUP(L1010,BLTOTAL!B:B,BLTOTAL!AD:AD))</f>
        <v>Incompleto</v>
      </c>
    </row>
    <row r="1011" spans="17:17" x14ac:dyDescent="0.35">
      <c r="Q1011" t="str">
        <f>IF((_xlfn.XLOOKUP(L1011,BLTOTAL!B:B,BLTOTAL!AD:AD))= 0,"Incompleto",_xlfn.XLOOKUP(L1011,BLTOTAL!B:B,BLTOTAL!AD:AD))</f>
        <v>Incompleto</v>
      </c>
    </row>
    <row r="1012" spans="17:17" x14ac:dyDescent="0.35">
      <c r="Q1012" t="str">
        <f>IF((_xlfn.XLOOKUP(L1012,BLTOTAL!B:B,BLTOTAL!AD:AD))= 0,"Incompleto",_xlfn.XLOOKUP(L1012,BLTOTAL!B:B,BLTOTAL!AD:AD))</f>
        <v>Incompleto</v>
      </c>
    </row>
    <row r="1013" spans="17:17" x14ac:dyDescent="0.35">
      <c r="Q1013" t="str">
        <f>IF((_xlfn.XLOOKUP(L1013,BLTOTAL!B:B,BLTOTAL!AD:AD))= 0,"Incompleto",_xlfn.XLOOKUP(L1013,BLTOTAL!B:B,BLTOTAL!AD:AD))</f>
        <v>Incompleto</v>
      </c>
    </row>
    <row r="1014" spans="17:17" x14ac:dyDescent="0.35">
      <c r="Q1014" t="str">
        <f>IF((_xlfn.XLOOKUP(L1014,BLTOTAL!B:B,BLTOTAL!AD:AD))= 0,"Incompleto",_xlfn.XLOOKUP(L1014,BLTOTAL!B:B,BLTOTAL!AD:AD))</f>
        <v>Incompleto</v>
      </c>
    </row>
    <row r="1015" spans="17:17" x14ac:dyDescent="0.35">
      <c r="Q1015" t="str">
        <f>IF((_xlfn.XLOOKUP(L1015,BLTOTAL!B:B,BLTOTAL!AD:AD))= 0,"Incompleto",_xlfn.XLOOKUP(L1015,BLTOTAL!B:B,BLTOTAL!AD:AD))</f>
        <v>Incompleto</v>
      </c>
    </row>
    <row r="1016" spans="17:17" x14ac:dyDescent="0.35">
      <c r="Q1016" t="str">
        <f>IF((_xlfn.XLOOKUP(L1016,BLTOTAL!B:B,BLTOTAL!AD:AD))= 0,"Incompleto",_xlfn.XLOOKUP(L1016,BLTOTAL!B:B,BLTOTAL!AD:AD))</f>
        <v>Incompleto</v>
      </c>
    </row>
    <row r="1017" spans="17:17" x14ac:dyDescent="0.35">
      <c r="Q1017" t="str">
        <f>IF((_xlfn.XLOOKUP(L1017,BLTOTAL!B:B,BLTOTAL!AD:AD))= 0,"Incompleto",_xlfn.XLOOKUP(L1017,BLTOTAL!B:B,BLTOTAL!AD:AD))</f>
        <v>Incompleto</v>
      </c>
    </row>
    <row r="1018" spans="17:17" x14ac:dyDescent="0.35">
      <c r="Q1018" t="str">
        <f>IF((_xlfn.XLOOKUP(L1018,BLTOTAL!B:B,BLTOTAL!AD:AD))= 0,"Incompleto",_xlfn.XLOOKUP(L1018,BLTOTAL!B:B,BLTOTAL!AD:AD))</f>
        <v>Incompleto</v>
      </c>
    </row>
    <row r="1019" spans="17:17" x14ac:dyDescent="0.35">
      <c r="Q1019" t="str">
        <f>IF((_xlfn.XLOOKUP(L1019,BLTOTAL!B:B,BLTOTAL!AD:AD))= 0,"Incompleto",_xlfn.XLOOKUP(L1019,BLTOTAL!B:B,BLTOTAL!AD:AD))</f>
        <v>Incompleto</v>
      </c>
    </row>
    <row r="1020" spans="17:17" x14ac:dyDescent="0.35">
      <c r="Q1020" t="str">
        <f>IF((_xlfn.XLOOKUP(L1020,BLTOTAL!B:B,BLTOTAL!AD:AD))= 0,"Incompleto",_xlfn.XLOOKUP(L1020,BLTOTAL!B:B,BLTOTAL!AD:AD))</f>
        <v>Incompleto</v>
      </c>
    </row>
    <row r="1021" spans="17:17" x14ac:dyDescent="0.35">
      <c r="Q1021" t="str">
        <f>IF((_xlfn.XLOOKUP(L1021,BLTOTAL!B:B,BLTOTAL!AD:AD))= 0,"Incompleto",_xlfn.XLOOKUP(L1021,BLTOTAL!B:B,BLTOTAL!AD:AD))</f>
        <v>Incompleto</v>
      </c>
    </row>
    <row r="1022" spans="17:17" x14ac:dyDescent="0.35">
      <c r="Q1022" t="str">
        <f>IF((_xlfn.XLOOKUP(L1022,BLTOTAL!B:B,BLTOTAL!AD:AD))= 0,"Incompleto",_xlfn.XLOOKUP(L1022,BLTOTAL!B:B,BLTOTAL!AD:AD))</f>
        <v>Incompleto</v>
      </c>
    </row>
    <row r="1023" spans="17:17" x14ac:dyDescent="0.35">
      <c r="Q1023" t="str">
        <f>IF((_xlfn.XLOOKUP(L1023,BLTOTAL!B:B,BLTOTAL!AD:AD))= 0,"Incompleto",_xlfn.XLOOKUP(L1023,BLTOTAL!B:B,BLTOTAL!AD:AD))</f>
        <v>Incompleto</v>
      </c>
    </row>
    <row r="1024" spans="17:17" x14ac:dyDescent="0.35">
      <c r="Q1024" t="str">
        <f>IF((_xlfn.XLOOKUP(L1024,BLTOTAL!B:B,BLTOTAL!AD:AD))= 0,"Incompleto",_xlfn.XLOOKUP(L1024,BLTOTAL!B:B,BLTOTAL!AD:AD))</f>
        <v>Incompleto</v>
      </c>
    </row>
    <row r="1025" spans="17:17" x14ac:dyDescent="0.35">
      <c r="Q1025" t="str">
        <f>IF((_xlfn.XLOOKUP(L1025,BLTOTAL!B:B,BLTOTAL!AD:AD))= 0,"Incompleto",_xlfn.XLOOKUP(L1025,BLTOTAL!B:B,BLTOTAL!AD:AD))</f>
        <v>Incompleto</v>
      </c>
    </row>
    <row r="1026" spans="17:17" x14ac:dyDescent="0.35">
      <c r="Q1026" t="str">
        <f>IF((_xlfn.XLOOKUP(L1026,BLTOTAL!B:B,BLTOTAL!AD:AD))= 0,"Incompleto",_xlfn.XLOOKUP(L1026,BLTOTAL!B:B,BLTOTAL!AD:AD))</f>
        <v>Incompleto</v>
      </c>
    </row>
    <row r="1027" spans="17:17" x14ac:dyDescent="0.35">
      <c r="Q1027" t="str">
        <f>IF((_xlfn.XLOOKUP(L1027,BLTOTAL!B:B,BLTOTAL!AD:AD))= 0,"Incompleto",_xlfn.XLOOKUP(L1027,BLTOTAL!B:B,BLTOTAL!AD:AD))</f>
        <v>Incompleto</v>
      </c>
    </row>
    <row r="1028" spans="17:17" x14ac:dyDescent="0.35">
      <c r="Q1028" t="str">
        <f>IF((_xlfn.XLOOKUP(L1028,BLTOTAL!B:B,BLTOTAL!AD:AD))= 0,"Incompleto",_xlfn.XLOOKUP(L1028,BLTOTAL!B:B,BLTOTAL!AD:AD))</f>
        <v>Incompleto</v>
      </c>
    </row>
    <row r="1029" spans="17:17" x14ac:dyDescent="0.35">
      <c r="Q1029" t="str">
        <f>IF((_xlfn.XLOOKUP(L1029,BLTOTAL!B:B,BLTOTAL!AD:AD))= 0,"Incompleto",_xlfn.XLOOKUP(L1029,BLTOTAL!B:B,BLTOTAL!AD:AD))</f>
        <v>Incompleto</v>
      </c>
    </row>
    <row r="1030" spans="17:17" x14ac:dyDescent="0.35">
      <c r="Q1030" t="str">
        <f>IF((_xlfn.XLOOKUP(L1030,BLTOTAL!B:B,BLTOTAL!AD:AD))= 0,"Incompleto",_xlfn.XLOOKUP(L1030,BLTOTAL!B:B,BLTOTAL!AD:AD))</f>
        <v>Incompleto</v>
      </c>
    </row>
    <row r="1031" spans="17:17" x14ac:dyDescent="0.35">
      <c r="Q1031" t="str">
        <f>IF((_xlfn.XLOOKUP(L1031,BLTOTAL!B:B,BLTOTAL!AD:AD))= 0,"Incompleto",_xlfn.XLOOKUP(L1031,BLTOTAL!B:B,BLTOTAL!AD:AD))</f>
        <v>Incompleto</v>
      </c>
    </row>
    <row r="1032" spans="17:17" x14ac:dyDescent="0.35">
      <c r="Q1032" t="str">
        <f>IF((_xlfn.XLOOKUP(L1032,BLTOTAL!B:B,BLTOTAL!AD:AD))= 0,"Incompleto",_xlfn.XLOOKUP(L1032,BLTOTAL!B:B,BLTOTAL!AD:AD))</f>
        <v>Incompleto</v>
      </c>
    </row>
    <row r="1033" spans="17:17" x14ac:dyDescent="0.35">
      <c r="Q1033" t="str">
        <f>IF((_xlfn.XLOOKUP(L1033,BLTOTAL!B:B,BLTOTAL!AD:AD))= 0,"Incompleto",_xlfn.XLOOKUP(L1033,BLTOTAL!B:B,BLTOTAL!AD:AD))</f>
        <v>Incompleto</v>
      </c>
    </row>
    <row r="1034" spans="17:17" x14ac:dyDescent="0.35">
      <c r="Q1034" t="str">
        <f>IF((_xlfn.XLOOKUP(L1034,BLTOTAL!B:B,BLTOTAL!AD:AD))= 0,"Incompleto",_xlfn.XLOOKUP(L1034,BLTOTAL!B:B,BLTOTAL!AD:AD))</f>
        <v>Incompleto</v>
      </c>
    </row>
    <row r="1035" spans="17:17" x14ac:dyDescent="0.35">
      <c r="Q1035" t="str">
        <f>IF((_xlfn.XLOOKUP(L1035,BLTOTAL!B:B,BLTOTAL!AD:AD))= 0,"Incompleto",_xlfn.XLOOKUP(L1035,BLTOTAL!B:B,BLTOTAL!AD:AD))</f>
        <v>Incompleto</v>
      </c>
    </row>
    <row r="1036" spans="17:17" x14ac:dyDescent="0.35">
      <c r="Q1036" t="str">
        <f>IF((_xlfn.XLOOKUP(L1036,BLTOTAL!B:B,BLTOTAL!AD:AD))= 0,"Incompleto",_xlfn.XLOOKUP(L1036,BLTOTAL!B:B,BLTOTAL!AD:AD))</f>
        <v>Incompleto</v>
      </c>
    </row>
    <row r="1037" spans="17:17" x14ac:dyDescent="0.35">
      <c r="Q1037" t="str">
        <f>IF((_xlfn.XLOOKUP(L1037,BLTOTAL!B:B,BLTOTAL!AD:AD))= 0,"Incompleto",_xlfn.XLOOKUP(L1037,BLTOTAL!B:B,BLTOTAL!AD:AD))</f>
        <v>Incompleto</v>
      </c>
    </row>
    <row r="1038" spans="17:17" x14ac:dyDescent="0.35">
      <c r="Q1038" t="str">
        <f>IF((_xlfn.XLOOKUP(L1038,BLTOTAL!B:B,BLTOTAL!AD:AD))= 0,"Incompleto",_xlfn.XLOOKUP(L1038,BLTOTAL!B:B,BLTOTAL!AD:AD))</f>
        <v>Incompleto</v>
      </c>
    </row>
    <row r="1039" spans="17:17" x14ac:dyDescent="0.35">
      <c r="Q1039" t="str">
        <f>IF((_xlfn.XLOOKUP(L1039,BLTOTAL!B:B,BLTOTAL!AD:AD))= 0,"Incompleto",_xlfn.XLOOKUP(L1039,BLTOTAL!B:B,BLTOTAL!AD:AD))</f>
        <v>Incompleto</v>
      </c>
    </row>
    <row r="1040" spans="17:17" x14ac:dyDescent="0.35">
      <c r="Q1040" t="str">
        <f>IF((_xlfn.XLOOKUP(L1040,BLTOTAL!B:B,BLTOTAL!AD:AD))= 0,"Incompleto",_xlfn.XLOOKUP(L1040,BLTOTAL!B:B,BLTOTAL!AD:AD))</f>
        <v>Incompleto</v>
      </c>
    </row>
    <row r="1041" spans="17:17" x14ac:dyDescent="0.35">
      <c r="Q1041" t="str">
        <f>IF((_xlfn.XLOOKUP(L1041,BLTOTAL!B:B,BLTOTAL!AD:AD))= 0,"Incompleto",_xlfn.XLOOKUP(L1041,BLTOTAL!B:B,BLTOTAL!AD:AD))</f>
        <v>Incompleto</v>
      </c>
    </row>
    <row r="1042" spans="17:17" x14ac:dyDescent="0.35">
      <c r="Q1042" t="str">
        <f>IF((_xlfn.XLOOKUP(L1042,BLTOTAL!B:B,BLTOTAL!AD:AD))= 0,"Incompleto",_xlfn.XLOOKUP(L1042,BLTOTAL!B:B,BLTOTAL!AD:AD))</f>
        <v>Incompleto</v>
      </c>
    </row>
    <row r="1043" spans="17:17" x14ac:dyDescent="0.35">
      <c r="Q1043" t="str">
        <f>IF((_xlfn.XLOOKUP(L1043,BLTOTAL!B:B,BLTOTAL!AD:AD))= 0,"Incompleto",_xlfn.XLOOKUP(L1043,BLTOTAL!B:B,BLTOTAL!AD:AD))</f>
        <v>Incompleto</v>
      </c>
    </row>
    <row r="1044" spans="17:17" x14ac:dyDescent="0.35">
      <c r="Q1044" t="str">
        <f>IF((_xlfn.XLOOKUP(L1044,BLTOTAL!B:B,BLTOTAL!AD:AD))= 0,"Incompleto",_xlfn.XLOOKUP(L1044,BLTOTAL!B:B,BLTOTAL!AD:AD))</f>
        <v>Incompleto</v>
      </c>
    </row>
    <row r="1045" spans="17:17" x14ac:dyDescent="0.35">
      <c r="Q1045" t="str">
        <f>IF((_xlfn.XLOOKUP(L1045,BLTOTAL!B:B,BLTOTAL!AD:AD))= 0,"Incompleto",_xlfn.XLOOKUP(L1045,BLTOTAL!B:B,BLTOTAL!AD:AD))</f>
        <v>Incompleto</v>
      </c>
    </row>
    <row r="1046" spans="17:17" x14ac:dyDescent="0.35">
      <c r="Q1046" t="str">
        <f>IF((_xlfn.XLOOKUP(L1046,BLTOTAL!B:B,BLTOTAL!AD:AD))= 0,"Incompleto",_xlfn.XLOOKUP(L1046,BLTOTAL!B:B,BLTOTAL!AD:AD))</f>
        <v>Incompleto</v>
      </c>
    </row>
    <row r="1047" spans="17:17" x14ac:dyDescent="0.35">
      <c r="Q1047" t="str">
        <f>IF((_xlfn.XLOOKUP(L1047,BLTOTAL!B:B,BLTOTAL!AD:AD))= 0,"Incompleto",_xlfn.XLOOKUP(L1047,BLTOTAL!B:B,BLTOTAL!AD:AD))</f>
        <v>Incompleto</v>
      </c>
    </row>
    <row r="1048" spans="17:17" x14ac:dyDescent="0.35">
      <c r="Q1048" t="str">
        <f>IF((_xlfn.XLOOKUP(L1048,BLTOTAL!B:B,BLTOTAL!AD:AD))= 0,"Incompleto",_xlfn.XLOOKUP(L1048,BLTOTAL!B:B,BLTOTAL!AD:AD))</f>
        <v>Incompleto</v>
      </c>
    </row>
    <row r="1049" spans="17:17" x14ac:dyDescent="0.35">
      <c r="Q1049" t="str">
        <f>IF((_xlfn.XLOOKUP(L1049,BLTOTAL!B:B,BLTOTAL!AD:AD))= 0,"Incompleto",_xlfn.XLOOKUP(L1049,BLTOTAL!B:B,BLTOTAL!AD:AD))</f>
        <v>Incompleto</v>
      </c>
    </row>
    <row r="1050" spans="17:17" x14ac:dyDescent="0.35">
      <c r="Q1050" t="str">
        <f>IF((_xlfn.XLOOKUP(L1050,BLTOTAL!B:B,BLTOTAL!AD:AD))= 0,"Incompleto",_xlfn.XLOOKUP(L1050,BLTOTAL!B:B,BLTOTAL!AD:AD))</f>
        <v>Incompleto</v>
      </c>
    </row>
    <row r="1051" spans="17:17" x14ac:dyDescent="0.35">
      <c r="Q1051" t="str">
        <f>IF((_xlfn.XLOOKUP(L1051,BLTOTAL!B:B,BLTOTAL!AD:AD))= 0,"Incompleto",_xlfn.XLOOKUP(L1051,BLTOTAL!B:B,BLTOTAL!AD:AD))</f>
        <v>Incompleto</v>
      </c>
    </row>
    <row r="1052" spans="17:17" x14ac:dyDescent="0.35">
      <c r="Q1052" t="str">
        <f>IF((_xlfn.XLOOKUP(L1052,BLTOTAL!B:B,BLTOTAL!AD:AD))= 0,"Incompleto",_xlfn.XLOOKUP(L1052,BLTOTAL!B:B,BLTOTAL!AD:AD))</f>
        <v>Incompleto</v>
      </c>
    </row>
    <row r="1053" spans="17:17" x14ac:dyDescent="0.35">
      <c r="Q1053" t="str">
        <f>IF((_xlfn.XLOOKUP(L1053,BLTOTAL!B:B,BLTOTAL!AD:AD))= 0,"Incompleto",_xlfn.XLOOKUP(L1053,BLTOTAL!B:B,BLTOTAL!AD:AD))</f>
        <v>Incompleto</v>
      </c>
    </row>
    <row r="1054" spans="17:17" x14ac:dyDescent="0.35">
      <c r="Q1054" t="str">
        <f>IF((_xlfn.XLOOKUP(L1054,BLTOTAL!B:B,BLTOTAL!AD:AD))= 0,"Incompleto",_xlfn.XLOOKUP(L1054,BLTOTAL!B:B,BLTOTAL!AD:AD))</f>
        <v>Incompleto</v>
      </c>
    </row>
    <row r="1055" spans="17:17" x14ac:dyDescent="0.35">
      <c r="Q1055" t="str">
        <f>IF((_xlfn.XLOOKUP(L1055,BLTOTAL!B:B,BLTOTAL!AD:AD))= 0,"Incompleto",_xlfn.XLOOKUP(L1055,BLTOTAL!B:B,BLTOTAL!AD:AD))</f>
        <v>Incompleto</v>
      </c>
    </row>
    <row r="1056" spans="17:17" x14ac:dyDescent="0.35">
      <c r="Q1056" t="str">
        <f>IF((_xlfn.XLOOKUP(L1056,BLTOTAL!B:B,BLTOTAL!AD:AD))= 0,"Incompleto",_xlfn.XLOOKUP(L1056,BLTOTAL!B:B,BLTOTAL!AD:AD))</f>
        <v>Incompleto</v>
      </c>
    </row>
    <row r="1057" spans="17:17" x14ac:dyDescent="0.35">
      <c r="Q1057" t="str">
        <f>IF((_xlfn.XLOOKUP(L1057,BLTOTAL!B:B,BLTOTAL!AD:AD))= 0,"Incompleto",_xlfn.XLOOKUP(L1057,BLTOTAL!B:B,BLTOTAL!AD:AD))</f>
        <v>Incompleto</v>
      </c>
    </row>
    <row r="1058" spans="17:17" x14ac:dyDescent="0.35">
      <c r="Q1058" t="str">
        <f>IF((_xlfn.XLOOKUP(L1058,BLTOTAL!B:B,BLTOTAL!AD:AD))= 0,"Incompleto",_xlfn.XLOOKUP(L1058,BLTOTAL!B:B,BLTOTAL!AD:AD))</f>
        <v>Incompleto</v>
      </c>
    </row>
    <row r="1059" spans="17:17" x14ac:dyDescent="0.35">
      <c r="Q1059" t="str">
        <f>IF((_xlfn.XLOOKUP(L1059,BLTOTAL!B:B,BLTOTAL!AD:AD))= 0,"Incompleto",_xlfn.XLOOKUP(L1059,BLTOTAL!B:B,BLTOTAL!AD:AD))</f>
        <v>Incompleto</v>
      </c>
    </row>
    <row r="1060" spans="17:17" x14ac:dyDescent="0.35">
      <c r="Q1060" t="str">
        <f>IF((_xlfn.XLOOKUP(L1060,BLTOTAL!B:B,BLTOTAL!AD:AD))= 0,"Incompleto",_xlfn.XLOOKUP(L1060,BLTOTAL!B:B,BLTOTAL!AD:AD))</f>
        <v>Incompleto</v>
      </c>
    </row>
    <row r="1061" spans="17:17" x14ac:dyDescent="0.35">
      <c r="Q1061" t="str">
        <f>IF((_xlfn.XLOOKUP(L1061,BLTOTAL!B:B,BLTOTAL!AD:AD))= 0,"Incompleto",_xlfn.XLOOKUP(L1061,BLTOTAL!B:B,BLTOTAL!AD:AD))</f>
        <v>Incompleto</v>
      </c>
    </row>
    <row r="1062" spans="17:17" x14ac:dyDescent="0.35">
      <c r="Q1062" t="str">
        <f>IF((_xlfn.XLOOKUP(L1062,BLTOTAL!B:B,BLTOTAL!AD:AD))= 0,"Incompleto",_xlfn.XLOOKUP(L1062,BLTOTAL!B:B,BLTOTAL!AD:AD))</f>
        <v>Incompleto</v>
      </c>
    </row>
    <row r="1063" spans="17:17" x14ac:dyDescent="0.35">
      <c r="Q1063" t="str">
        <f>IF((_xlfn.XLOOKUP(L1063,BLTOTAL!B:B,BLTOTAL!AD:AD))= 0,"Incompleto",_xlfn.XLOOKUP(L1063,BLTOTAL!B:B,BLTOTAL!AD:AD))</f>
        <v>Incompleto</v>
      </c>
    </row>
    <row r="1064" spans="17:17" x14ac:dyDescent="0.35">
      <c r="Q1064" t="str">
        <f>IF((_xlfn.XLOOKUP(L1064,BLTOTAL!B:B,BLTOTAL!AD:AD))= 0,"Incompleto",_xlfn.XLOOKUP(L1064,BLTOTAL!B:B,BLTOTAL!AD:AD))</f>
        <v>Incompleto</v>
      </c>
    </row>
    <row r="1065" spans="17:17" x14ac:dyDescent="0.35">
      <c r="Q1065" t="str">
        <f>IF((_xlfn.XLOOKUP(L1065,BLTOTAL!B:B,BLTOTAL!AD:AD))= 0,"Incompleto",_xlfn.XLOOKUP(L1065,BLTOTAL!B:B,BLTOTAL!AD:AD))</f>
        <v>Incompleto</v>
      </c>
    </row>
    <row r="1066" spans="17:17" x14ac:dyDescent="0.35">
      <c r="Q1066" t="str">
        <f>IF((_xlfn.XLOOKUP(L1066,BLTOTAL!B:B,BLTOTAL!AD:AD))= 0,"Incompleto",_xlfn.XLOOKUP(L1066,BLTOTAL!B:B,BLTOTAL!AD:AD))</f>
        <v>Incompleto</v>
      </c>
    </row>
    <row r="1067" spans="17:17" x14ac:dyDescent="0.35">
      <c r="Q1067" t="str">
        <f>IF((_xlfn.XLOOKUP(L1067,BLTOTAL!B:B,BLTOTAL!AD:AD))= 0,"Incompleto",_xlfn.XLOOKUP(L1067,BLTOTAL!B:B,BLTOTAL!AD:AD))</f>
        <v>Incompleto</v>
      </c>
    </row>
    <row r="1068" spans="17:17" x14ac:dyDescent="0.35">
      <c r="Q1068" t="str">
        <f>IF((_xlfn.XLOOKUP(L1068,BLTOTAL!B:B,BLTOTAL!AD:AD))= 0,"Incompleto",_xlfn.XLOOKUP(L1068,BLTOTAL!B:B,BLTOTAL!AD:AD))</f>
        <v>Incompleto</v>
      </c>
    </row>
    <row r="1069" spans="17:17" x14ac:dyDescent="0.35">
      <c r="Q1069" t="str">
        <f>IF((_xlfn.XLOOKUP(L1069,BLTOTAL!B:B,BLTOTAL!AD:AD))= 0,"Incompleto",_xlfn.XLOOKUP(L1069,BLTOTAL!B:B,BLTOTAL!AD:AD))</f>
        <v>Incompleto</v>
      </c>
    </row>
    <row r="1070" spans="17:17" x14ac:dyDescent="0.35">
      <c r="Q1070" t="str">
        <f>IF((_xlfn.XLOOKUP(L1070,BLTOTAL!B:B,BLTOTAL!AD:AD))= 0,"Incompleto",_xlfn.XLOOKUP(L1070,BLTOTAL!B:B,BLTOTAL!AD:AD))</f>
        <v>Incompleto</v>
      </c>
    </row>
    <row r="1071" spans="17:17" x14ac:dyDescent="0.35">
      <c r="Q1071" t="str">
        <f>IF((_xlfn.XLOOKUP(L1071,BLTOTAL!B:B,BLTOTAL!AD:AD))= 0,"Incompleto",_xlfn.XLOOKUP(L1071,BLTOTAL!B:B,BLTOTAL!AD:AD))</f>
        <v>Incompleto</v>
      </c>
    </row>
    <row r="1072" spans="17:17" x14ac:dyDescent="0.35">
      <c r="Q1072" t="str">
        <f>IF((_xlfn.XLOOKUP(L1072,BLTOTAL!B:B,BLTOTAL!AD:AD))= 0,"Incompleto",_xlfn.XLOOKUP(L1072,BLTOTAL!B:B,BLTOTAL!AD:AD))</f>
        <v>Incompleto</v>
      </c>
    </row>
    <row r="1073" spans="17:17" x14ac:dyDescent="0.35">
      <c r="Q1073" t="str">
        <f>IF((_xlfn.XLOOKUP(L1073,BLTOTAL!B:B,BLTOTAL!AD:AD))= 0,"Incompleto",_xlfn.XLOOKUP(L1073,BLTOTAL!B:B,BLTOTAL!AD:AD))</f>
        <v>Incompleto</v>
      </c>
    </row>
    <row r="1074" spans="17:17" x14ac:dyDescent="0.35">
      <c r="Q1074" t="str">
        <f>IF((_xlfn.XLOOKUP(L1074,BLTOTAL!B:B,BLTOTAL!AD:AD))= 0,"Incompleto",_xlfn.XLOOKUP(L1074,BLTOTAL!B:B,BLTOTAL!AD:AD))</f>
        <v>Incompleto</v>
      </c>
    </row>
    <row r="1075" spans="17:17" x14ac:dyDescent="0.35">
      <c r="Q1075" t="str">
        <f>IF((_xlfn.XLOOKUP(L1075,BLTOTAL!B:B,BLTOTAL!AD:AD))= 0,"Incompleto",_xlfn.XLOOKUP(L1075,BLTOTAL!B:B,BLTOTAL!AD:AD))</f>
        <v>Incompleto</v>
      </c>
    </row>
    <row r="1076" spans="17:17" x14ac:dyDescent="0.35">
      <c r="Q1076" t="str">
        <f>IF((_xlfn.XLOOKUP(L1076,BLTOTAL!B:B,BLTOTAL!AD:AD))= 0,"Incompleto",_xlfn.XLOOKUP(L1076,BLTOTAL!B:B,BLTOTAL!AD:AD))</f>
        <v>Incompleto</v>
      </c>
    </row>
    <row r="1077" spans="17:17" x14ac:dyDescent="0.35">
      <c r="Q1077" t="str">
        <f>IF((_xlfn.XLOOKUP(L1077,BLTOTAL!B:B,BLTOTAL!AD:AD))= 0,"Incompleto",_xlfn.XLOOKUP(L1077,BLTOTAL!B:B,BLTOTAL!AD:AD))</f>
        <v>Incompleto</v>
      </c>
    </row>
    <row r="1078" spans="17:17" x14ac:dyDescent="0.35">
      <c r="Q1078" t="str">
        <f>IF((_xlfn.XLOOKUP(L1078,BLTOTAL!B:B,BLTOTAL!AD:AD))= 0,"Incompleto",_xlfn.XLOOKUP(L1078,BLTOTAL!B:B,BLTOTAL!AD:AD))</f>
        <v>Incompleto</v>
      </c>
    </row>
    <row r="1079" spans="17:17" x14ac:dyDescent="0.35">
      <c r="Q1079" t="str">
        <f>IF((_xlfn.XLOOKUP(L1079,BLTOTAL!B:B,BLTOTAL!AD:AD))= 0,"Incompleto",_xlfn.XLOOKUP(L1079,BLTOTAL!B:B,BLTOTAL!AD:AD))</f>
        <v>Incompleto</v>
      </c>
    </row>
    <row r="1080" spans="17:17" x14ac:dyDescent="0.35">
      <c r="Q1080" t="str">
        <f>IF((_xlfn.XLOOKUP(L1080,BLTOTAL!B:B,BLTOTAL!AD:AD))= 0,"Incompleto",_xlfn.XLOOKUP(L1080,BLTOTAL!B:B,BLTOTAL!AD:AD))</f>
        <v>Incompleto</v>
      </c>
    </row>
    <row r="1081" spans="17:17" x14ac:dyDescent="0.35">
      <c r="Q1081" t="str">
        <f>IF((_xlfn.XLOOKUP(L1081,BLTOTAL!B:B,BLTOTAL!AD:AD))= 0,"Incompleto",_xlfn.XLOOKUP(L1081,BLTOTAL!B:B,BLTOTAL!AD:AD))</f>
        <v>Incompleto</v>
      </c>
    </row>
    <row r="1082" spans="17:17" x14ac:dyDescent="0.35">
      <c r="Q1082" t="str">
        <f>IF((_xlfn.XLOOKUP(L1082,BLTOTAL!B:B,BLTOTAL!AD:AD))= 0,"Incompleto",_xlfn.XLOOKUP(L1082,BLTOTAL!B:B,BLTOTAL!AD:AD))</f>
        <v>Incompleto</v>
      </c>
    </row>
    <row r="1083" spans="17:17" x14ac:dyDescent="0.35">
      <c r="Q1083" t="str">
        <f>IF((_xlfn.XLOOKUP(L1083,BLTOTAL!B:B,BLTOTAL!AD:AD))= 0,"Incompleto",_xlfn.XLOOKUP(L1083,BLTOTAL!B:B,BLTOTAL!AD:AD))</f>
        <v>Incompleto</v>
      </c>
    </row>
    <row r="1084" spans="17:17" x14ac:dyDescent="0.35">
      <c r="Q1084" t="str">
        <f>IF((_xlfn.XLOOKUP(L1084,BLTOTAL!B:B,BLTOTAL!AD:AD))= 0,"Incompleto",_xlfn.XLOOKUP(L1084,BLTOTAL!B:B,BLTOTAL!AD:AD))</f>
        <v>Incompleto</v>
      </c>
    </row>
    <row r="1085" spans="17:17" x14ac:dyDescent="0.35">
      <c r="Q1085" t="str">
        <f>IF((_xlfn.XLOOKUP(L1085,BLTOTAL!B:B,BLTOTAL!AD:AD))= 0,"Incompleto",_xlfn.XLOOKUP(L1085,BLTOTAL!B:B,BLTOTAL!AD:AD))</f>
        <v>Incompleto</v>
      </c>
    </row>
    <row r="1086" spans="17:17" x14ac:dyDescent="0.35">
      <c r="Q1086" t="str">
        <f>IF((_xlfn.XLOOKUP(L1086,BLTOTAL!B:B,BLTOTAL!AD:AD))= 0,"Incompleto",_xlfn.XLOOKUP(L1086,BLTOTAL!B:B,BLTOTAL!AD:AD))</f>
        <v>Incompleto</v>
      </c>
    </row>
    <row r="1087" spans="17:17" x14ac:dyDescent="0.35">
      <c r="Q1087" t="str">
        <f>IF((_xlfn.XLOOKUP(L1087,BLTOTAL!B:B,BLTOTAL!AD:AD))= 0,"Incompleto",_xlfn.XLOOKUP(L1087,BLTOTAL!B:B,BLTOTAL!AD:AD))</f>
        <v>Incompleto</v>
      </c>
    </row>
    <row r="1088" spans="17:17" x14ac:dyDescent="0.35">
      <c r="Q1088" t="str">
        <f>IF((_xlfn.XLOOKUP(L1088,BLTOTAL!B:B,BLTOTAL!AD:AD))= 0,"Incompleto",_xlfn.XLOOKUP(L1088,BLTOTAL!B:B,BLTOTAL!AD:AD))</f>
        <v>Incompleto</v>
      </c>
    </row>
    <row r="1089" spans="17:17" x14ac:dyDescent="0.35">
      <c r="Q1089" t="str">
        <f>IF((_xlfn.XLOOKUP(L1089,BLTOTAL!B:B,BLTOTAL!AD:AD))= 0,"Incompleto",_xlfn.XLOOKUP(L1089,BLTOTAL!B:B,BLTOTAL!AD:AD))</f>
        <v>Incompleto</v>
      </c>
    </row>
    <row r="1090" spans="17:17" x14ac:dyDescent="0.35">
      <c r="Q1090" t="str">
        <f>IF((_xlfn.XLOOKUP(L1090,BLTOTAL!B:B,BLTOTAL!AD:AD))= 0,"Incompleto",_xlfn.XLOOKUP(L1090,BLTOTAL!B:B,BLTOTAL!AD:AD))</f>
        <v>Incompleto</v>
      </c>
    </row>
    <row r="1091" spans="17:17" x14ac:dyDescent="0.35">
      <c r="Q1091" t="str">
        <f>IF((_xlfn.XLOOKUP(L1091,BLTOTAL!B:B,BLTOTAL!AD:AD))= 0,"Incompleto",_xlfn.XLOOKUP(L1091,BLTOTAL!B:B,BLTOTAL!AD:AD))</f>
        <v>Incompleto</v>
      </c>
    </row>
    <row r="1092" spans="17:17" x14ac:dyDescent="0.35">
      <c r="Q1092" t="str">
        <f>IF((_xlfn.XLOOKUP(L1092,BLTOTAL!B:B,BLTOTAL!AD:AD))= 0,"Incompleto",_xlfn.XLOOKUP(L1092,BLTOTAL!B:B,BLTOTAL!AD:AD))</f>
        <v>Incompleto</v>
      </c>
    </row>
    <row r="1093" spans="17:17" x14ac:dyDescent="0.35">
      <c r="Q1093" t="str">
        <f>IF((_xlfn.XLOOKUP(L1093,BLTOTAL!B:B,BLTOTAL!AD:AD))= 0,"Incompleto",_xlfn.XLOOKUP(L1093,BLTOTAL!B:B,BLTOTAL!AD:AD))</f>
        <v>Incompleto</v>
      </c>
    </row>
    <row r="1094" spans="17:17" x14ac:dyDescent="0.35">
      <c r="Q1094" t="str">
        <f>IF((_xlfn.XLOOKUP(L1094,BLTOTAL!B:B,BLTOTAL!AD:AD))= 0,"Incompleto",_xlfn.XLOOKUP(L1094,BLTOTAL!B:B,BLTOTAL!AD:AD))</f>
        <v>Incompleto</v>
      </c>
    </row>
    <row r="1095" spans="17:17" x14ac:dyDescent="0.35">
      <c r="Q1095" t="str">
        <f>IF((_xlfn.XLOOKUP(L1095,BLTOTAL!B:B,BLTOTAL!AD:AD))= 0,"Incompleto",_xlfn.XLOOKUP(L1095,BLTOTAL!B:B,BLTOTAL!AD:AD))</f>
        <v>Incompleto</v>
      </c>
    </row>
    <row r="1096" spans="17:17" x14ac:dyDescent="0.35">
      <c r="Q1096" t="str">
        <f>IF((_xlfn.XLOOKUP(L1096,BLTOTAL!B:B,BLTOTAL!AD:AD))= 0,"Incompleto",_xlfn.XLOOKUP(L1096,BLTOTAL!B:B,BLTOTAL!AD:AD))</f>
        <v>Incompleto</v>
      </c>
    </row>
    <row r="1097" spans="17:17" x14ac:dyDescent="0.35">
      <c r="Q1097" t="str">
        <f>IF((_xlfn.XLOOKUP(L1097,BLTOTAL!B:B,BLTOTAL!AD:AD))= 0,"Incompleto",_xlfn.XLOOKUP(L1097,BLTOTAL!B:B,BLTOTAL!AD:AD))</f>
        <v>Incompleto</v>
      </c>
    </row>
    <row r="1098" spans="17:17" x14ac:dyDescent="0.35">
      <c r="Q1098" t="str">
        <f>IF((_xlfn.XLOOKUP(L1098,BLTOTAL!B:B,BLTOTAL!AD:AD))= 0,"Incompleto",_xlfn.XLOOKUP(L1098,BLTOTAL!B:B,BLTOTAL!AD:AD))</f>
        <v>Incompleto</v>
      </c>
    </row>
    <row r="1099" spans="17:17" x14ac:dyDescent="0.35">
      <c r="Q1099" t="str">
        <f>IF((_xlfn.XLOOKUP(L1099,BLTOTAL!B:B,BLTOTAL!AD:AD))= 0,"Incompleto",_xlfn.XLOOKUP(L1099,BLTOTAL!B:B,BLTOTAL!AD:AD))</f>
        <v>Incompleto</v>
      </c>
    </row>
    <row r="1100" spans="17:17" x14ac:dyDescent="0.35">
      <c r="Q1100" t="str">
        <f>IF((_xlfn.XLOOKUP(L1100,BLTOTAL!B:B,BLTOTAL!AD:AD))= 0,"Incompleto",_xlfn.XLOOKUP(L1100,BLTOTAL!B:B,BLTOTAL!AD:AD))</f>
        <v>Incompleto</v>
      </c>
    </row>
    <row r="1101" spans="17:17" x14ac:dyDescent="0.35">
      <c r="Q1101" t="str">
        <f>IF((_xlfn.XLOOKUP(L1101,BLTOTAL!B:B,BLTOTAL!AD:AD))= 0,"Incompleto",_xlfn.XLOOKUP(L1101,BLTOTAL!B:B,BLTOTAL!AD:AD))</f>
        <v>Incompleto</v>
      </c>
    </row>
    <row r="1102" spans="17:17" x14ac:dyDescent="0.35">
      <c r="Q1102" t="str">
        <f>IF((_xlfn.XLOOKUP(L1102,BLTOTAL!B:B,BLTOTAL!AD:AD))= 0,"Incompleto",_xlfn.XLOOKUP(L1102,BLTOTAL!B:B,BLTOTAL!AD:AD))</f>
        <v>Incompleto</v>
      </c>
    </row>
    <row r="1103" spans="17:17" x14ac:dyDescent="0.35">
      <c r="Q1103" t="str">
        <f>IF((_xlfn.XLOOKUP(L1103,BLTOTAL!B:B,BLTOTAL!AD:AD))= 0,"Incompleto",_xlfn.XLOOKUP(L1103,BLTOTAL!B:B,BLTOTAL!AD:AD))</f>
        <v>Incompleto</v>
      </c>
    </row>
    <row r="1104" spans="17:17" x14ac:dyDescent="0.35">
      <c r="Q1104" t="str">
        <f>IF((_xlfn.XLOOKUP(L1104,BLTOTAL!B:B,BLTOTAL!AD:AD))= 0,"Incompleto",_xlfn.XLOOKUP(L1104,BLTOTAL!B:B,BLTOTAL!AD:AD))</f>
        <v>Incompleto</v>
      </c>
    </row>
    <row r="1105" spans="17:17" x14ac:dyDescent="0.35">
      <c r="Q1105" t="str">
        <f>IF((_xlfn.XLOOKUP(L1105,BLTOTAL!B:B,BLTOTAL!AD:AD))= 0,"Incompleto",_xlfn.XLOOKUP(L1105,BLTOTAL!B:B,BLTOTAL!AD:AD))</f>
        <v>Incompleto</v>
      </c>
    </row>
    <row r="1106" spans="17:17" x14ac:dyDescent="0.35">
      <c r="Q1106" t="str">
        <f>IF((_xlfn.XLOOKUP(L1106,BLTOTAL!B:B,BLTOTAL!AD:AD))= 0,"Incompleto",_xlfn.XLOOKUP(L1106,BLTOTAL!B:B,BLTOTAL!AD:AD))</f>
        <v>Incompleto</v>
      </c>
    </row>
    <row r="1107" spans="17:17" x14ac:dyDescent="0.35">
      <c r="Q1107" t="str">
        <f>IF((_xlfn.XLOOKUP(L1107,BLTOTAL!B:B,BLTOTAL!AD:AD))= 0,"Incompleto",_xlfn.XLOOKUP(L1107,BLTOTAL!B:B,BLTOTAL!AD:AD))</f>
        <v>Incompleto</v>
      </c>
    </row>
    <row r="1108" spans="17:17" x14ac:dyDescent="0.35">
      <c r="Q1108" t="str">
        <f>IF((_xlfn.XLOOKUP(L1108,BLTOTAL!B:B,BLTOTAL!AD:AD))= 0,"Incompleto",_xlfn.XLOOKUP(L1108,BLTOTAL!B:B,BLTOTAL!AD:AD))</f>
        <v>Incompleto</v>
      </c>
    </row>
    <row r="1109" spans="17:17" x14ac:dyDescent="0.35">
      <c r="Q1109" t="str">
        <f>IF((_xlfn.XLOOKUP(L1109,BLTOTAL!B:B,BLTOTAL!AD:AD))= 0,"Incompleto",_xlfn.XLOOKUP(L1109,BLTOTAL!B:B,BLTOTAL!AD:AD))</f>
        <v>Incompleto</v>
      </c>
    </row>
    <row r="1110" spans="17:17" x14ac:dyDescent="0.35">
      <c r="Q1110" t="str">
        <f>IF((_xlfn.XLOOKUP(L1110,BLTOTAL!B:B,BLTOTAL!AD:AD))= 0,"Incompleto",_xlfn.XLOOKUP(L1110,BLTOTAL!B:B,BLTOTAL!AD:AD))</f>
        <v>Incompleto</v>
      </c>
    </row>
    <row r="1111" spans="17:17" x14ac:dyDescent="0.35">
      <c r="Q1111" t="str">
        <f>IF((_xlfn.XLOOKUP(L1111,BLTOTAL!B:B,BLTOTAL!AD:AD))= 0,"Incompleto",_xlfn.XLOOKUP(L1111,BLTOTAL!B:B,BLTOTAL!AD:AD))</f>
        <v>Incompleto</v>
      </c>
    </row>
    <row r="1112" spans="17:17" x14ac:dyDescent="0.35">
      <c r="Q1112" t="str">
        <f>IF((_xlfn.XLOOKUP(L1112,BLTOTAL!B:B,BLTOTAL!AD:AD))= 0,"Incompleto",_xlfn.XLOOKUP(L1112,BLTOTAL!B:B,BLTOTAL!AD:AD))</f>
        <v>Incompleto</v>
      </c>
    </row>
    <row r="1113" spans="17:17" x14ac:dyDescent="0.35">
      <c r="Q1113" t="str">
        <f>IF((_xlfn.XLOOKUP(L1113,BLTOTAL!B:B,BLTOTAL!AD:AD))= 0,"Incompleto",_xlfn.XLOOKUP(L1113,BLTOTAL!B:B,BLTOTAL!AD:AD))</f>
        <v>Incompleto</v>
      </c>
    </row>
    <row r="1114" spans="17:17" x14ac:dyDescent="0.35">
      <c r="Q1114" t="str">
        <f>IF((_xlfn.XLOOKUP(L1114,BLTOTAL!B:B,BLTOTAL!AD:AD))= 0,"Incompleto",_xlfn.XLOOKUP(L1114,BLTOTAL!B:B,BLTOTAL!AD:AD))</f>
        <v>Incompleto</v>
      </c>
    </row>
    <row r="1115" spans="17:17" x14ac:dyDescent="0.35">
      <c r="Q1115" t="str">
        <f>IF((_xlfn.XLOOKUP(L1115,BLTOTAL!B:B,BLTOTAL!AD:AD))= 0,"Incompleto",_xlfn.XLOOKUP(L1115,BLTOTAL!B:B,BLTOTAL!AD:AD))</f>
        <v>Incompleto</v>
      </c>
    </row>
    <row r="1116" spans="17:17" x14ac:dyDescent="0.35">
      <c r="Q1116" t="str">
        <f>IF((_xlfn.XLOOKUP(L1116,BLTOTAL!B:B,BLTOTAL!AD:AD))= 0,"Incompleto",_xlfn.XLOOKUP(L1116,BLTOTAL!B:B,BLTOTAL!AD:AD))</f>
        <v>Incompleto</v>
      </c>
    </row>
    <row r="1117" spans="17:17" x14ac:dyDescent="0.35">
      <c r="Q1117" t="str">
        <f>IF((_xlfn.XLOOKUP(L1117,BLTOTAL!B:B,BLTOTAL!AD:AD))= 0,"Incompleto",_xlfn.XLOOKUP(L1117,BLTOTAL!B:B,BLTOTAL!AD:AD))</f>
        <v>Incompleto</v>
      </c>
    </row>
    <row r="1118" spans="17:17" x14ac:dyDescent="0.35">
      <c r="Q1118" t="str">
        <f>IF((_xlfn.XLOOKUP(L1118,BLTOTAL!B:B,BLTOTAL!AD:AD))= 0,"Incompleto",_xlfn.XLOOKUP(L1118,BLTOTAL!B:B,BLTOTAL!AD:AD))</f>
        <v>Incompleto</v>
      </c>
    </row>
    <row r="1119" spans="17:17" x14ac:dyDescent="0.35">
      <c r="Q1119" t="str">
        <f>IF((_xlfn.XLOOKUP(L1119,BLTOTAL!B:B,BLTOTAL!AD:AD))= 0,"Incompleto",_xlfn.XLOOKUP(L1119,BLTOTAL!B:B,BLTOTAL!AD:AD))</f>
        <v>Incompleto</v>
      </c>
    </row>
    <row r="1120" spans="17:17" x14ac:dyDescent="0.35">
      <c r="Q1120" t="str">
        <f>IF((_xlfn.XLOOKUP(L1120,BLTOTAL!B:B,BLTOTAL!AD:AD))= 0,"Incompleto",_xlfn.XLOOKUP(L1120,BLTOTAL!B:B,BLTOTAL!AD:AD))</f>
        <v>Incompleto</v>
      </c>
    </row>
    <row r="1121" spans="17:17" x14ac:dyDescent="0.35">
      <c r="Q1121" t="str">
        <f>IF((_xlfn.XLOOKUP(L1121,BLTOTAL!B:B,BLTOTAL!AD:AD))= 0,"Incompleto",_xlfn.XLOOKUP(L1121,BLTOTAL!B:B,BLTOTAL!AD:AD))</f>
        <v>Incompleto</v>
      </c>
    </row>
    <row r="1122" spans="17:17" x14ac:dyDescent="0.35">
      <c r="Q1122" t="str">
        <f>IF((_xlfn.XLOOKUP(L1122,BLTOTAL!B:B,BLTOTAL!AD:AD))= 0,"Incompleto",_xlfn.XLOOKUP(L1122,BLTOTAL!B:B,BLTOTAL!AD:AD))</f>
        <v>Incompleto</v>
      </c>
    </row>
    <row r="1123" spans="17:17" x14ac:dyDescent="0.35">
      <c r="Q1123" t="str">
        <f>IF((_xlfn.XLOOKUP(L1123,BLTOTAL!B:B,BLTOTAL!AD:AD))= 0,"Incompleto",_xlfn.XLOOKUP(L1123,BLTOTAL!B:B,BLTOTAL!AD:AD))</f>
        <v>Incompleto</v>
      </c>
    </row>
    <row r="1124" spans="17:17" x14ac:dyDescent="0.35">
      <c r="Q1124" t="str">
        <f>IF((_xlfn.XLOOKUP(L1124,BLTOTAL!B:B,BLTOTAL!AD:AD))= 0,"Incompleto",_xlfn.XLOOKUP(L1124,BLTOTAL!B:B,BLTOTAL!AD:AD))</f>
        <v>Incompleto</v>
      </c>
    </row>
    <row r="1125" spans="17:17" x14ac:dyDescent="0.35">
      <c r="Q1125" t="str">
        <f>IF((_xlfn.XLOOKUP(L1125,BLTOTAL!B:B,BLTOTAL!AD:AD))= 0,"Incompleto",_xlfn.XLOOKUP(L1125,BLTOTAL!B:B,BLTOTAL!AD:AD))</f>
        <v>Incompleto</v>
      </c>
    </row>
    <row r="1126" spans="17:17" x14ac:dyDescent="0.35">
      <c r="Q1126" t="str">
        <f>IF((_xlfn.XLOOKUP(L1126,BLTOTAL!B:B,BLTOTAL!AD:AD))= 0,"Incompleto",_xlfn.XLOOKUP(L1126,BLTOTAL!B:B,BLTOTAL!AD:AD))</f>
        <v>Incompleto</v>
      </c>
    </row>
    <row r="1127" spans="17:17" x14ac:dyDescent="0.35">
      <c r="Q1127" t="str">
        <f>IF((_xlfn.XLOOKUP(L1127,BLTOTAL!B:B,BLTOTAL!AD:AD))= 0,"Incompleto",_xlfn.XLOOKUP(L1127,BLTOTAL!B:B,BLTOTAL!AD:AD))</f>
        <v>Incompleto</v>
      </c>
    </row>
    <row r="1128" spans="17:17" x14ac:dyDescent="0.35">
      <c r="Q1128" t="str">
        <f>IF((_xlfn.XLOOKUP(L1128,BLTOTAL!B:B,BLTOTAL!AD:AD))= 0,"Incompleto",_xlfn.XLOOKUP(L1128,BLTOTAL!B:B,BLTOTAL!AD:AD))</f>
        <v>Incompleto</v>
      </c>
    </row>
    <row r="1129" spans="17:17" x14ac:dyDescent="0.35">
      <c r="Q1129" t="str">
        <f>IF((_xlfn.XLOOKUP(L1129,BLTOTAL!B:B,BLTOTAL!AD:AD))= 0,"Incompleto",_xlfn.XLOOKUP(L1129,BLTOTAL!B:B,BLTOTAL!AD:AD))</f>
        <v>Incompleto</v>
      </c>
    </row>
    <row r="1130" spans="17:17" x14ac:dyDescent="0.35">
      <c r="Q1130" t="str">
        <f>IF((_xlfn.XLOOKUP(L1130,BLTOTAL!B:B,BLTOTAL!AD:AD))= 0,"Incompleto",_xlfn.XLOOKUP(L1130,BLTOTAL!B:B,BLTOTAL!AD:AD))</f>
        <v>Incompleto</v>
      </c>
    </row>
    <row r="1131" spans="17:17" x14ac:dyDescent="0.35">
      <c r="Q1131" t="str">
        <f>IF((_xlfn.XLOOKUP(L1131,BLTOTAL!B:B,BLTOTAL!AD:AD))= 0,"Incompleto",_xlfn.XLOOKUP(L1131,BLTOTAL!B:B,BLTOTAL!AD:AD))</f>
        <v>Incompleto</v>
      </c>
    </row>
    <row r="1132" spans="17:17" x14ac:dyDescent="0.35">
      <c r="Q1132" t="str">
        <f>IF((_xlfn.XLOOKUP(L1132,BLTOTAL!B:B,BLTOTAL!AD:AD))= 0,"Incompleto",_xlfn.XLOOKUP(L1132,BLTOTAL!B:B,BLTOTAL!AD:AD))</f>
        <v>Incompleto</v>
      </c>
    </row>
    <row r="1133" spans="17:17" x14ac:dyDescent="0.35">
      <c r="Q1133" t="str">
        <f>IF((_xlfn.XLOOKUP(L1133,BLTOTAL!B:B,BLTOTAL!AD:AD))= 0,"Incompleto",_xlfn.XLOOKUP(L1133,BLTOTAL!B:B,BLTOTAL!AD:AD))</f>
        <v>Incompleto</v>
      </c>
    </row>
    <row r="1134" spans="17:17" x14ac:dyDescent="0.35">
      <c r="Q1134" t="str">
        <f>IF((_xlfn.XLOOKUP(L1134,BLTOTAL!B:B,BLTOTAL!AD:AD))= 0,"Incompleto",_xlfn.XLOOKUP(L1134,BLTOTAL!B:B,BLTOTAL!AD:AD))</f>
        <v>Incompleto</v>
      </c>
    </row>
    <row r="1135" spans="17:17" x14ac:dyDescent="0.35">
      <c r="Q1135" t="str">
        <f>IF((_xlfn.XLOOKUP(L1135,BLTOTAL!B:B,BLTOTAL!AD:AD))= 0,"Incompleto",_xlfn.XLOOKUP(L1135,BLTOTAL!B:B,BLTOTAL!AD:AD))</f>
        <v>Incompleto</v>
      </c>
    </row>
    <row r="1136" spans="17:17" x14ac:dyDescent="0.35">
      <c r="Q1136" t="str">
        <f>IF((_xlfn.XLOOKUP(L1136,BLTOTAL!B:B,BLTOTAL!AD:AD))= 0,"Incompleto",_xlfn.XLOOKUP(L1136,BLTOTAL!B:B,BLTOTAL!AD:AD))</f>
        <v>Incompleto</v>
      </c>
    </row>
    <row r="1137" spans="17:17" x14ac:dyDescent="0.35">
      <c r="Q1137" t="str">
        <f>IF((_xlfn.XLOOKUP(L1137,BLTOTAL!B:B,BLTOTAL!AD:AD))= 0,"Incompleto",_xlfn.XLOOKUP(L1137,BLTOTAL!B:B,BLTOTAL!AD:AD))</f>
        <v>Incompleto</v>
      </c>
    </row>
    <row r="1138" spans="17:17" x14ac:dyDescent="0.35">
      <c r="Q1138" t="str">
        <f>IF((_xlfn.XLOOKUP(L1138,BLTOTAL!B:B,BLTOTAL!AD:AD))= 0,"Incompleto",_xlfn.XLOOKUP(L1138,BLTOTAL!B:B,BLTOTAL!AD:AD))</f>
        <v>Incompleto</v>
      </c>
    </row>
    <row r="1139" spans="17:17" x14ac:dyDescent="0.35">
      <c r="Q1139" t="str">
        <f>IF((_xlfn.XLOOKUP(L1139,BLTOTAL!B:B,BLTOTAL!AD:AD))= 0,"Incompleto",_xlfn.XLOOKUP(L1139,BLTOTAL!B:B,BLTOTAL!AD:AD))</f>
        <v>Incompleto</v>
      </c>
    </row>
    <row r="1140" spans="17:17" x14ac:dyDescent="0.35">
      <c r="Q1140" t="str">
        <f>IF((_xlfn.XLOOKUP(L1140,BLTOTAL!B:B,BLTOTAL!AD:AD))= 0,"Incompleto",_xlfn.XLOOKUP(L1140,BLTOTAL!B:B,BLTOTAL!AD:AD))</f>
        <v>Incompleto</v>
      </c>
    </row>
    <row r="1141" spans="17:17" x14ac:dyDescent="0.35">
      <c r="Q1141" t="str">
        <f>IF((_xlfn.XLOOKUP(L1141,BLTOTAL!B:B,BLTOTAL!AD:AD))= 0,"Incompleto",_xlfn.XLOOKUP(L1141,BLTOTAL!B:B,BLTOTAL!AD:AD))</f>
        <v>Incompleto</v>
      </c>
    </row>
    <row r="1142" spans="17:17" x14ac:dyDescent="0.35">
      <c r="Q1142" t="str">
        <f>IF((_xlfn.XLOOKUP(L1142,BLTOTAL!B:B,BLTOTAL!AD:AD))= 0,"Incompleto",_xlfn.XLOOKUP(L1142,BLTOTAL!B:B,BLTOTAL!AD:AD))</f>
        <v>Incompleto</v>
      </c>
    </row>
    <row r="1143" spans="17:17" x14ac:dyDescent="0.35">
      <c r="Q1143" t="str">
        <f>IF((_xlfn.XLOOKUP(L1143,BLTOTAL!B:B,BLTOTAL!AD:AD))= 0,"Incompleto",_xlfn.XLOOKUP(L1143,BLTOTAL!B:B,BLTOTAL!AD:AD))</f>
        <v>Incompleto</v>
      </c>
    </row>
    <row r="1144" spans="17:17" x14ac:dyDescent="0.35">
      <c r="Q1144" t="str">
        <f>IF((_xlfn.XLOOKUP(L1144,BLTOTAL!B:B,BLTOTAL!AD:AD))= 0,"Incompleto",_xlfn.XLOOKUP(L1144,BLTOTAL!B:B,BLTOTAL!AD:AD))</f>
        <v>Incompleto</v>
      </c>
    </row>
    <row r="1145" spans="17:17" x14ac:dyDescent="0.35">
      <c r="Q1145" t="str">
        <f>IF((_xlfn.XLOOKUP(L1145,BLTOTAL!B:B,BLTOTAL!AD:AD))= 0,"Incompleto",_xlfn.XLOOKUP(L1145,BLTOTAL!B:B,BLTOTAL!AD:AD))</f>
        <v>Incompleto</v>
      </c>
    </row>
    <row r="1146" spans="17:17" x14ac:dyDescent="0.35">
      <c r="Q1146" t="str">
        <f>IF((_xlfn.XLOOKUP(L1146,BLTOTAL!B:B,BLTOTAL!AD:AD))= 0,"Incompleto",_xlfn.XLOOKUP(L1146,BLTOTAL!B:B,BLTOTAL!AD:AD))</f>
        <v>Incompleto</v>
      </c>
    </row>
    <row r="1147" spans="17:17" x14ac:dyDescent="0.35">
      <c r="Q1147" t="str">
        <f>IF((_xlfn.XLOOKUP(L1147,BLTOTAL!B:B,BLTOTAL!AD:AD))= 0,"Incompleto",_xlfn.XLOOKUP(L1147,BLTOTAL!B:B,BLTOTAL!AD:AD))</f>
        <v>Incompleto</v>
      </c>
    </row>
    <row r="1148" spans="17:17" x14ac:dyDescent="0.35">
      <c r="Q1148" t="str">
        <f>IF((_xlfn.XLOOKUP(L1148,BLTOTAL!B:B,BLTOTAL!AD:AD))= 0,"Incompleto",_xlfn.XLOOKUP(L1148,BLTOTAL!B:B,BLTOTAL!AD:AD))</f>
        <v>Incompleto</v>
      </c>
    </row>
    <row r="1149" spans="17:17" x14ac:dyDescent="0.35">
      <c r="Q1149" t="str">
        <f>IF((_xlfn.XLOOKUP(L1149,BLTOTAL!B:B,BLTOTAL!AD:AD))= 0,"Incompleto",_xlfn.XLOOKUP(L1149,BLTOTAL!B:B,BLTOTAL!AD:AD))</f>
        <v>Incompleto</v>
      </c>
    </row>
    <row r="1150" spans="17:17" x14ac:dyDescent="0.35">
      <c r="Q1150" t="str">
        <f>IF((_xlfn.XLOOKUP(L1150,BLTOTAL!B:B,BLTOTAL!AD:AD))= 0,"Incompleto",_xlfn.XLOOKUP(L1150,BLTOTAL!B:B,BLTOTAL!AD:AD))</f>
        <v>Incompleto</v>
      </c>
    </row>
    <row r="1151" spans="17:17" x14ac:dyDescent="0.35">
      <c r="Q1151" t="str">
        <f>IF((_xlfn.XLOOKUP(L1151,BLTOTAL!B:B,BLTOTAL!AD:AD))= 0,"Incompleto",_xlfn.XLOOKUP(L1151,BLTOTAL!B:B,BLTOTAL!AD:AD))</f>
        <v>Incompleto</v>
      </c>
    </row>
    <row r="1152" spans="17:17" x14ac:dyDescent="0.35">
      <c r="Q1152" t="str">
        <f>IF((_xlfn.XLOOKUP(L1152,BLTOTAL!B:B,BLTOTAL!AD:AD))= 0,"Incompleto",_xlfn.XLOOKUP(L1152,BLTOTAL!B:B,BLTOTAL!AD:AD))</f>
        <v>Incompleto</v>
      </c>
    </row>
    <row r="1153" spans="17:17" x14ac:dyDescent="0.35">
      <c r="Q1153" t="str">
        <f>IF((_xlfn.XLOOKUP(L1153,BLTOTAL!B:B,BLTOTAL!AD:AD))= 0,"Incompleto",_xlfn.XLOOKUP(L1153,BLTOTAL!B:B,BLTOTAL!AD:AD))</f>
        <v>Incompleto</v>
      </c>
    </row>
    <row r="1154" spans="17:17" x14ac:dyDescent="0.35">
      <c r="Q1154" t="str">
        <f>IF((_xlfn.XLOOKUP(L1154,BLTOTAL!B:B,BLTOTAL!AD:AD))= 0,"Incompleto",_xlfn.XLOOKUP(L1154,BLTOTAL!B:B,BLTOTAL!AD:AD))</f>
        <v>Incompleto</v>
      </c>
    </row>
    <row r="1155" spans="17:17" x14ac:dyDescent="0.35">
      <c r="Q1155" t="str">
        <f>IF((_xlfn.XLOOKUP(L1155,BLTOTAL!B:B,BLTOTAL!AD:AD))= 0,"Incompleto",_xlfn.XLOOKUP(L1155,BLTOTAL!B:B,BLTOTAL!AD:AD))</f>
        <v>Incompleto</v>
      </c>
    </row>
    <row r="1156" spans="17:17" x14ac:dyDescent="0.35">
      <c r="Q1156" t="str">
        <f>IF((_xlfn.XLOOKUP(L1156,BLTOTAL!B:B,BLTOTAL!AD:AD))= 0,"Incompleto",_xlfn.XLOOKUP(L1156,BLTOTAL!B:B,BLTOTAL!AD:AD))</f>
        <v>Incompleto</v>
      </c>
    </row>
    <row r="1157" spans="17:17" x14ac:dyDescent="0.35">
      <c r="Q1157" t="str">
        <f>IF((_xlfn.XLOOKUP(L1157,BLTOTAL!B:B,BLTOTAL!AD:AD))= 0,"Incompleto",_xlfn.XLOOKUP(L1157,BLTOTAL!B:B,BLTOTAL!AD:AD))</f>
        <v>Incompleto</v>
      </c>
    </row>
    <row r="1158" spans="17:17" x14ac:dyDescent="0.35">
      <c r="Q1158" t="str">
        <f>IF((_xlfn.XLOOKUP(L1158,BLTOTAL!B:B,BLTOTAL!AD:AD))= 0,"Incompleto",_xlfn.XLOOKUP(L1158,BLTOTAL!B:B,BLTOTAL!AD:AD))</f>
        <v>Incompleto</v>
      </c>
    </row>
    <row r="1159" spans="17:17" x14ac:dyDescent="0.35">
      <c r="Q1159" t="str">
        <f>IF((_xlfn.XLOOKUP(L1159,BLTOTAL!B:B,BLTOTAL!AD:AD))= 0,"Incompleto",_xlfn.XLOOKUP(L1159,BLTOTAL!B:B,BLTOTAL!AD:AD))</f>
        <v>Incompleto</v>
      </c>
    </row>
    <row r="1160" spans="17:17" x14ac:dyDescent="0.35">
      <c r="Q1160" t="str">
        <f>IF((_xlfn.XLOOKUP(L1160,BLTOTAL!B:B,BLTOTAL!AD:AD))= 0,"Incompleto",_xlfn.XLOOKUP(L1160,BLTOTAL!B:B,BLTOTAL!AD:AD))</f>
        <v>Incompleto</v>
      </c>
    </row>
    <row r="1161" spans="17:17" x14ac:dyDescent="0.35">
      <c r="Q1161" t="str">
        <f>IF((_xlfn.XLOOKUP(L1161,BLTOTAL!B:B,BLTOTAL!AD:AD))= 0,"Incompleto",_xlfn.XLOOKUP(L1161,BLTOTAL!B:B,BLTOTAL!AD:AD))</f>
        <v>Incompleto</v>
      </c>
    </row>
    <row r="1162" spans="17:17" x14ac:dyDescent="0.35">
      <c r="Q1162" t="str">
        <f>IF((_xlfn.XLOOKUP(L1162,BLTOTAL!B:B,BLTOTAL!AD:AD))= 0,"Incompleto",_xlfn.XLOOKUP(L1162,BLTOTAL!B:B,BLTOTAL!AD:AD))</f>
        <v>Incompleto</v>
      </c>
    </row>
    <row r="1163" spans="17:17" x14ac:dyDescent="0.35">
      <c r="Q1163" t="str">
        <f>IF((_xlfn.XLOOKUP(L1163,BLTOTAL!B:B,BLTOTAL!AD:AD))= 0,"Incompleto",_xlfn.XLOOKUP(L1163,BLTOTAL!B:B,BLTOTAL!AD:AD))</f>
        <v>Incompleto</v>
      </c>
    </row>
    <row r="1164" spans="17:17" x14ac:dyDescent="0.35">
      <c r="Q1164" t="str">
        <f>IF((_xlfn.XLOOKUP(L1164,BLTOTAL!B:B,BLTOTAL!AD:AD))= 0,"Incompleto",_xlfn.XLOOKUP(L1164,BLTOTAL!B:B,BLTOTAL!AD:AD))</f>
        <v>Incompleto</v>
      </c>
    </row>
    <row r="1165" spans="17:17" x14ac:dyDescent="0.35">
      <c r="Q1165" t="str">
        <f>IF((_xlfn.XLOOKUP(L1165,BLTOTAL!B:B,BLTOTAL!AD:AD))= 0,"Incompleto",_xlfn.XLOOKUP(L1165,BLTOTAL!B:B,BLTOTAL!AD:AD))</f>
        <v>Incompleto</v>
      </c>
    </row>
    <row r="1166" spans="17:17" x14ac:dyDescent="0.35">
      <c r="Q1166" t="str">
        <f>IF((_xlfn.XLOOKUP(L1166,BLTOTAL!B:B,BLTOTAL!AD:AD))= 0,"Incompleto",_xlfn.XLOOKUP(L1166,BLTOTAL!B:B,BLTOTAL!AD:AD))</f>
        <v>Incompleto</v>
      </c>
    </row>
    <row r="1167" spans="17:17" x14ac:dyDescent="0.35">
      <c r="Q1167" t="str">
        <f>IF((_xlfn.XLOOKUP(L1167,BLTOTAL!B:B,BLTOTAL!AD:AD))= 0,"Incompleto",_xlfn.XLOOKUP(L1167,BLTOTAL!B:B,BLTOTAL!AD:AD))</f>
        <v>Incompleto</v>
      </c>
    </row>
    <row r="1168" spans="17:17" x14ac:dyDescent="0.35">
      <c r="Q1168" t="str">
        <f>IF((_xlfn.XLOOKUP(L1168,BLTOTAL!B:B,BLTOTAL!AD:AD))= 0,"Incompleto",_xlfn.XLOOKUP(L1168,BLTOTAL!B:B,BLTOTAL!AD:AD))</f>
        <v>Incompleto</v>
      </c>
    </row>
    <row r="1169" spans="17:17" x14ac:dyDescent="0.35">
      <c r="Q1169" t="str">
        <f>IF((_xlfn.XLOOKUP(L1169,BLTOTAL!B:B,BLTOTAL!AD:AD))= 0,"Incompleto",_xlfn.XLOOKUP(L1169,BLTOTAL!B:B,BLTOTAL!AD:AD))</f>
        <v>Incompleto</v>
      </c>
    </row>
    <row r="1170" spans="17:17" x14ac:dyDescent="0.35">
      <c r="Q1170" t="str">
        <f>IF((_xlfn.XLOOKUP(L1170,BLTOTAL!B:B,BLTOTAL!AD:AD))= 0,"Incompleto",_xlfn.XLOOKUP(L1170,BLTOTAL!B:B,BLTOTAL!AD:AD))</f>
        <v>Incompleto</v>
      </c>
    </row>
    <row r="1171" spans="17:17" x14ac:dyDescent="0.35">
      <c r="Q1171" t="str">
        <f>IF((_xlfn.XLOOKUP(L1171,BLTOTAL!B:B,BLTOTAL!AD:AD))= 0,"Incompleto",_xlfn.XLOOKUP(L1171,BLTOTAL!B:B,BLTOTAL!AD:AD))</f>
        <v>Incompleto</v>
      </c>
    </row>
    <row r="1172" spans="17:17" x14ac:dyDescent="0.35">
      <c r="Q1172" t="str">
        <f>IF((_xlfn.XLOOKUP(L1172,BLTOTAL!B:B,BLTOTAL!AD:AD))= 0,"Incompleto",_xlfn.XLOOKUP(L1172,BLTOTAL!B:B,BLTOTAL!AD:AD))</f>
        <v>Incompleto</v>
      </c>
    </row>
    <row r="1173" spans="17:17" x14ac:dyDescent="0.35">
      <c r="Q1173" t="str">
        <f>IF((_xlfn.XLOOKUP(L1173,BLTOTAL!B:B,BLTOTAL!AD:AD))= 0,"Incompleto",_xlfn.XLOOKUP(L1173,BLTOTAL!B:B,BLTOTAL!AD:AD))</f>
        <v>Incompleto</v>
      </c>
    </row>
    <row r="1174" spans="17:17" x14ac:dyDescent="0.35">
      <c r="Q1174" t="str">
        <f>IF((_xlfn.XLOOKUP(L1174,BLTOTAL!B:B,BLTOTAL!AD:AD))= 0,"Incompleto",_xlfn.XLOOKUP(L1174,BLTOTAL!B:B,BLTOTAL!AD:AD))</f>
        <v>Incompleto</v>
      </c>
    </row>
    <row r="1175" spans="17:17" x14ac:dyDescent="0.35">
      <c r="Q1175" t="str">
        <f>IF((_xlfn.XLOOKUP(L1175,BLTOTAL!B:B,BLTOTAL!AD:AD))= 0,"Incompleto",_xlfn.XLOOKUP(L1175,BLTOTAL!B:B,BLTOTAL!AD:AD))</f>
        <v>Incompleto</v>
      </c>
    </row>
    <row r="1176" spans="17:17" x14ac:dyDescent="0.35">
      <c r="Q1176" t="str">
        <f>IF((_xlfn.XLOOKUP(L1176,BLTOTAL!B:B,BLTOTAL!AD:AD))= 0,"Incompleto",_xlfn.XLOOKUP(L1176,BLTOTAL!B:B,BLTOTAL!AD:AD))</f>
        <v>Incompleto</v>
      </c>
    </row>
    <row r="1177" spans="17:17" x14ac:dyDescent="0.35">
      <c r="Q1177" t="str">
        <f>IF((_xlfn.XLOOKUP(L1177,BLTOTAL!B:B,BLTOTAL!AD:AD))= 0,"Incompleto",_xlfn.XLOOKUP(L1177,BLTOTAL!B:B,BLTOTAL!AD:AD))</f>
        <v>Incompleto</v>
      </c>
    </row>
    <row r="1178" spans="17:17" x14ac:dyDescent="0.35">
      <c r="Q1178" t="str">
        <f>IF((_xlfn.XLOOKUP(L1178,BLTOTAL!B:B,BLTOTAL!AD:AD))= 0,"Incompleto",_xlfn.XLOOKUP(L1178,BLTOTAL!B:B,BLTOTAL!AD:AD))</f>
        <v>Incompleto</v>
      </c>
    </row>
    <row r="1179" spans="17:17" x14ac:dyDescent="0.35">
      <c r="Q1179" t="str">
        <f>IF((_xlfn.XLOOKUP(L1179,BLTOTAL!B:B,BLTOTAL!AD:AD))= 0,"Incompleto",_xlfn.XLOOKUP(L1179,BLTOTAL!B:B,BLTOTAL!AD:AD))</f>
        <v>Incompleto</v>
      </c>
    </row>
    <row r="1180" spans="17:17" x14ac:dyDescent="0.35">
      <c r="Q1180" t="str">
        <f>IF((_xlfn.XLOOKUP(L1180,BLTOTAL!B:B,BLTOTAL!AD:AD))= 0,"Incompleto",_xlfn.XLOOKUP(L1180,BLTOTAL!B:B,BLTOTAL!AD:AD))</f>
        <v>Incompleto</v>
      </c>
    </row>
    <row r="1181" spans="17:17" x14ac:dyDescent="0.35">
      <c r="Q1181" t="str">
        <f>IF((_xlfn.XLOOKUP(L1181,BLTOTAL!B:B,BLTOTAL!AD:AD))= 0,"Incompleto",_xlfn.XLOOKUP(L1181,BLTOTAL!B:B,BLTOTAL!AD:AD))</f>
        <v>Incompleto</v>
      </c>
    </row>
    <row r="1182" spans="17:17" x14ac:dyDescent="0.35">
      <c r="Q1182" t="str">
        <f>IF((_xlfn.XLOOKUP(L1182,BLTOTAL!B:B,BLTOTAL!AD:AD))= 0,"Incompleto",_xlfn.XLOOKUP(L1182,BLTOTAL!B:B,BLTOTAL!AD:AD))</f>
        <v>Incompleto</v>
      </c>
    </row>
    <row r="1183" spans="17:17" x14ac:dyDescent="0.35">
      <c r="Q1183" t="str">
        <f>IF((_xlfn.XLOOKUP(L1183,BLTOTAL!B:B,BLTOTAL!AD:AD))= 0,"Incompleto",_xlfn.XLOOKUP(L1183,BLTOTAL!B:B,BLTOTAL!AD:AD))</f>
        <v>Incompleto</v>
      </c>
    </row>
    <row r="1184" spans="17:17" x14ac:dyDescent="0.35">
      <c r="Q1184" t="str">
        <f>IF((_xlfn.XLOOKUP(L1184,BLTOTAL!B:B,BLTOTAL!AD:AD))= 0,"Incompleto",_xlfn.XLOOKUP(L1184,BLTOTAL!B:B,BLTOTAL!AD:AD))</f>
        <v>Incompleto</v>
      </c>
    </row>
    <row r="1185" spans="17:17" x14ac:dyDescent="0.35">
      <c r="Q1185" t="str">
        <f>IF((_xlfn.XLOOKUP(L1185,BLTOTAL!B:B,BLTOTAL!AD:AD))= 0,"Incompleto",_xlfn.XLOOKUP(L1185,BLTOTAL!B:B,BLTOTAL!AD:AD))</f>
        <v>Incompleto</v>
      </c>
    </row>
    <row r="1186" spans="17:17" x14ac:dyDescent="0.35">
      <c r="Q1186" t="str">
        <f>IF((_xlfn.XLOOKUP(L1186,BLTOTAL!B:B,BLTOTAL!AD:AD))= 0,"Incompleto",_xlfn.XLOOKUP(L1186,BLTOTAL!B:B,BLTOTAL!AD:AD))</f>
        <v>Incompleto</v>
      </c>
    </row>
    <row r="1187" spans="17:17" x14ac:dyDescent="0.35">
      <c r="Q1187" t="str">
        <f>IF((_xlfn.XLOOKUP(L1187,BLTOTAL!B:B,BLTOTAL!AD:AD))= 0,"Incompleto",_xlfn.XLOOKUP(L1187,BLTOTAL!B:B,BLTOTAL!AD:AD))</f>
        <v>Incompleto</v>
      </c>
    </row>
    <row r="1188" spans="17:17" x14ac:dyDescent="0.35">
      <c r="Q1188" t="str">
        <f>IF((_xlfn.XLOOKUP(L1188,BLTOTAL!B:B,BLTOTAL!AD:AD))= 0,"Incompleto",_xlfn.XLOOKUP(L1188,BLTOTAL!B:B,BLTOTAL!AD:AD))</f>
        <v>Incompleto</v>
      </c>
    </row>
    <row r="1189" spans="17:17" x14ac:dyDescent="0.35">
      <c r="Q1189" t="str">
        <f>IF((_xlfn.XLOOKUP(L1189,BLTOTAL!B:B,BLTOTAL!AD:AD))= 0,"Incompleto",_xlfn.XLOOKUP(L1189,BLTOTAL!B:B,BLTOTAL!AD:AD))</f>
        <v>Incompleto</v>
      </c>
    </row>
    <row r="1190" spans="17:17" x14ac:dyDescent="0.35">
      <c r="Q1190" t="str">
        <f>IF((_xlfn.XLOOKUP(L1190,BLTOTAL!B:B,BLTOTAL!AD:AD))= 0,"Incompleto",_xlfn.XLOOKUP(L1190,BLTOTAL!B:B,BLTOTAL!AD:AD))</f>
        <v>Incompleto</v>
      </c>
    </row>
    <row r="1191" spans="17:17" x14ac:dyDescent="0.35">
      <c r="Q1191" t="str">
        <f>IF((_xlfn.XLOOKUP(L1191,BLTOTAL!B:B,BLTOTAL!AD:AD))= 0,"Incompleto",_xlfn.XLOOKUP(L1191,BLTOTAL!B:B,BLTOTAL!AD:AD))</f>
        <v>Incompleto</v>
      </c>
    </row>
    <row r="1192" spans="17:17" x14ac:dyDescent="0.35">
      <c r="Q1192" t="str">
        <f>IF((_xlfn.XLOOKUP(L1192,BLTOTAL!B:B,BLTOTAL!AD:AD))= 0,"Incompleto",_xlfn.XLOOKUP(L1192,BLTOTAL!B:B,BLTOTAL!AD:AD))</f>
        <v>Incompleto</v>
      </c>
    </row>
    <row r="1193" spans="17:17" x14ac:dyDescent="0.35">
      <c r="Q1193" t="str">
        <f>IF((_xlfn.XLOOKUP(L1193,BLTOTAL!B:B,BLTOTAL!AD:AD))= 0,"Incompleto",_xlfn.XLOOKUP(L1193,BLTOTAL!B:B,BLTOTAL!AD:AD))</f>
        <v>Incompleto</v>
      </c>
    </row>
    <row r="1194" spans="17:17" x14ac:dyDescent="0.35">
      <c r="Q1194" t="str">
        <f>IF((_xlfn.XLOOKUP(L1194,BLTOTAL!B:B,BLTOTAL!AD:AD))= 0,"Incompleto",_xlfn.XLOOKUP(L1194,BLTOTAL!B:B,BLTOTAL!AD:AD))</f>
        <v>Incompleto</v>
      </c>
    </row>
    <row r="1195" spans="17:17" x14ac:dyDescent="0.35">
      <c r="Q1195" t="str">
        <f>IF((_xlfn.XLOOKUP(L1195,BLTOTAL!B:B,BLTOTAL!AD:AD))= 0,"Incompleto",_xlfn.XLOOKUP(L1195,BLTOTAL!B:B,BLTOTAL!AD:AD))</f>
        <v>Incompleto</v>
      </c>
    </row>
    <row r="1196" spans="17:17" x14ac:dyDescent="0.35">
      <c r="Q1196" t="str">
        <f>IF((_xlfn.XLOOKUP(L1196,BLTOTAL!B:B,BLTOTAL!AD:AD))= 0,"Incompleto",_xlfn.XLOOKUP(L1196,BLTOTAL!B:B,BLTOTAL!AD:AD))</f>
        <v>Incompleto</v>
      </c>
    </row>
    <row r="1197" spans="17:17" x14ac:dyDescent="0.35">
      <c r="Q1197" t="str">
        <f>IF((_xlfn.XLOOKUP(L1197,BLTOTAL!B:B,BLTOTAL!AD:AD))= 0,"Incompleto",_xlfn.XLOOKUP(L1197,BLTOTAL!B:B,BLTOTAL!AD:AD))</f>
        <v>Incompleto</v>
      </c>
    </row>
    <row r="1198" spans="17:17" x14ac:dyDescent="0.35">
      <c r="Q1198" t="str">
        <f>IF((_xlfn.XLOOKUP(L1198,BLTOTAL!B:B,BLTOTAL!AD:AD))= 0,"Incompleto",_xlfn.XLOOKUP(L1198,BLTOTAL!B:B,BLTOTAL!AD:AD))</f>
        <v>Incompleto</v>
      </c>
    </row>
    <row r="1199" spans="17:17" x14ac:dyDescent="0.35">
      <c r="Q1199" t="str">
        <f>IF((_xlfn.XLOOKUP(L1199,BLTOTAL!B:B,BLTOTAL!AD:AD))= 0,"Incompleto",_xlfn.XLOOKUP(L1199,BLTOTAL!B:B,BLTOTAL!AD:AD))</f>
        <v>Incompleto</v>
      </c>
    </row>
    <row r="1200" spans="17:17" x14ac:dyDescent="0.35">
      <c r="Q1200" t="str">
        <f>IF((_xlfn.XLOOKUP(L1200,BLTOTAL!B:B,BLTOTAL!AD:AD))= 0,"Incompleto",_xlfn.XLOOKUP(L1200,BLTOTAL!B:B,BLTOTAL!AD:AD))</f>
        <v>Incompleto</v>
      </c>
    </row>
    <row r="1201" spans="17:17" x14ac:dyDescent="0.35">
      <c r="Q1201" t="str">
        <f>IF((_xlfn.XLOOKUP(L1201,BLTOTAL!B:B,BLTOTAL!AD:AD))= 0,"Incompleto",_xlfn.XLOOKUP(L1201,BLTOTAL!B:B,BLTOTAL!AD:AD))</f>
        <v>Incompleto</v>
      </c>
    </row>
    <row r="1202" spans="17:17" x14ac:dyDescent="0.35">
      <c r="Q1202" t="str">
        <f>IF((_xlfn.XLOOKUP(L1202,BLTOTAL!B:B,BLTOTAL!AD:AD))= 0,"Incompleto",_xlfn.XLOOKUP(L1202,BLTOTAL!B:B,BLTOTAL!AD:AD))</f>
        <v>Incompleto</v>
      </c>
    </row>
    <row r="1203" spans="17:17" x14ac:dyDescent="0.35">
      <c r="Q1203" t="str">
        <f>IF((_xlfn.XLOOKUP(L1203,BLTOTAL!B:B,BLTOTAL!AD:AD))= 0,"Incompleto",_xlfn.XLOOKUP(L1203,BLTOTAL!B:B,BLTOTAL!AD:AD))</f>
        <v>Incompleto</v>
      </c>
    </row>
    <row r="1204" spans="17:17" x14ac:dyDescent="0.35">
      <c r="Q1204" t="str">
        <f>IF((_xlfn.XLOOKUP(L1204,BLTOTAL!B:B,BLTOTAL!AD:AD))= 0,"Incompleto",_xlfn.XLOOKUP(L1204,BLTOTAL!B:B,BLTOTAL!AD:AD))</f>
        <v>Incompleto</v>
      </c>
    </row>
    <row r="1205" spans="17:17" x14ac:dyDescent="0.35">
      <c r="Q1205" t="str">
        <f>IF((_xlfn.XLOOKUP(L1205,BLTOTAL!B:B,BLTOTAL!AD:AD))= 0,"Incompleto",_xlfn.XLOOKUP(L1205,BLTOTAL!B:B,BLTOTAL!AD:AD))</f>
        <v>Incompleto</v>
      </c>
    </row>
    <row r="1206" spans="17:17" x14ac:dyDescent="0.35">
      <c r="Q1206" t="str">
        <f>IF((_xlfn.XLOOKUP(L1206,BLTOTAL!B:B,BLTOTAL!AD:AD))= 0,"Incompleto",_xlfn.XLOOKUP(L1206,BLTOTAL!B:B,BLTOTAL!AD:AD))</f>
        <v>Incompleto</v>
      </c>
    </row>
    <row r="1207" spans="17:17" x14ac:dyDescent="0.35">
      <c r="Q1207" t="str">
        <f>IF((_xlfn.XLOOKUP(L1207,BLTOTAL!B:B,BLTOTAL!AD:AD))= 0,"Incompleto",_xlfn.XLOOKUP(L1207,BLTOTAL!B:B,BLTOTAL!AD:AD))</f>
        <v>Incompleto</v>
      </c>
    </row>
    <row r="1208" spans="17:17" x14ac:dyDescent="0.35">
      <c r="Q1208" t="str">
        <f>IF((_xlfn.XLOOKUP(L1208,BLTOTAL!B:B,BLTOTAL!AD:AD))= 0,"Incompleto",_xlfn.XLOOKUP(L1208,BLTOTAL!B:B,BLTOTAL!AD:AD))</f>
        <v>Incompleto</v>
      </c>
    </row>
    <row r="1209" spans="17:17" x14ac:dyDescent="0.35">
      <c r="Q1209" t="str">
        <f>IF((_xlfn.XLOOKUP(L1209,BLTOTAL!B:B,BLTOTAL!AD:AD))= 0,"Incompleto",_xlfn.XLOOKUP(L1209,BLTOTAL!B:B,BLTOTAL!AD:AD))</f>
        <v>Incompleto</v>
      </c>
    </row>
    <row r="1210" spans="17:17" x14ac:dyDescent="0.35">
      <c r="Q1210" t="str">
        <f>IF((_xlfn.XLOOKUP(L1210,BLTOTAL!B:B,BLTOTAL!AD:AD))= 0,"Incompleto",_xlfn.XLOOKUP(L1210,BLTOTAL!B:B,BLTOTAL!AD:AD))</f>
        <v>Incompleto</v>
      </c>
    </row>
    <row r="1211" spans="17:17" x14ac:dyDescent="0.35">
      <c r="Q1211" t="str">
        <f>IF((_xlfn.XLOOKUP(L1211,BLTOTAL!B:B,BLTOTAL!AD:AD))= 0,"Incompleto",_xlfn.XLOOKUP(L1211,BLTOTAL!B:B,BLTOTAL!AD:AD))</f>
        <v>Incompleto</v>
      </c>
    </row>
    <row r="1212" spans="17:17" x14ac:dyDescent="0.35">
      <c r="Q1212" t="str">
        <f>IF((_xlfn.XLOOKUP(L1212,BLTOTAL!B:B,BLTOTAL!AD:AD))= 0,"Incompleto",_xlfn.XLOOKUP(L1212,BLTOTAL!B:B,BLTOTAL!AD:AD))</f>
        <v>Incompleto</v>
      </c>
    </row>
    <row r="1213" spans="17:17" x14ac:dyDescent="0.35">
      <c r="Q1213" t="str">
        <f>IF((_xlfn.XLOOKUP(L1213,BLTOTAL!B:B,BLTOTAL!AD:AD))= 0,"Incompleto",_xlfn.XLOOKUP(L1213,BLTOTAL!B:B,BLTOTAL!AD:AD))</f>
        <v>Incompleto</v>
      </c>
    </row>
    <row r="1214" spans="17:17" x14ac:dyDescent="0.35">
      <c r="Q1214" t="str">
        <f>IF((_xlfn.XLOOKUP(L1214,BLTOTAL!B:B,BLTOTAL!AD:AD))= 0,"Incompleto",_xlfn.XLOOKUP(L1214,BLTOTAL!B:B,BLTOTAL!AD:AD))</f>
        <v>Incompleto</v>
      </c>
    </row>
    <row r="1215" spans="17:17" x14ac:dyDescent="0.35">
      <c r="Q1215" t="str">
        <f>IF((_xlfn.XLOOKUP(L1215,BLTOTAL!B:B,BLTOTAL!AD:AD))= 0,"Incompleto",_xlfn.XLOOKUP(L1215,BLTOTAL!B:B,BLTOTAL!AD:AD))</f>
        <v>Incompleto</v>
      </c>
    </row>
    <row r="1216" spans="17:17" x14ac:dyDescent="0.35">
      <c r="Q1216" t="str">
        <f>IF((_xlfn.XLOOKUP(L1216,BLTOTAL!B:B,BLTOTAL!AD:AD))= 0,"Incompleto",_xlfn.XLOOKUP(L1216,BLTOTAL!B:B,BLTOTAL!AD:AD))</f>
        <v>Incompleto</v>
      </c>
    </row>
    <row r="1217" spans="17:17" x14ac:dyDescent="0.35">
      <c r="Q1217" t="str">
        <f>IF((_xlfn.XLOOKUP(L1217,BLTOTAL!B:B,BLTOTAL!AD:AD))= 0,"Incompleto",_xlfn.XLOOKUP(L1217,BLTOTAL!B:B,BLTOTAL!AD:AD))</f>
        <v>Incompleto</v>
      </c>
    </row>
    <row r="1218" spans="17:17" x14ac:dyDescent="0.35">
      <c r="Q1218" t="str">
        <f>IF((_xlfn.XLOOKUP(L1218,BLTOTAL!B:B,BLTOTAL!AD:AD))= 0,"Incompleto",_xlfn.XLOOKUP(L1218,BLTOTAL!B:B,BLTOTAL!AD:AD))</f>
        <v>Incompleto</v>
      </c>
    </row>
    <row r="1219" spans="17:17" x14ac:dyDescent="0.35">
      <c r="Q1219" t="str">
        <f>IF((_xlfn.XLOOKUP(L1219,BLTOTAL!B:B,BLTOTAL!AD:AD))= 0,"Incompleto",_xlfn.XLOOKUP(L1219,BLTOTAL!B:B,BLTOTAL!AD:AD))</f>
        <v>Incompleto</v>
      </c>
    </row>
    <row r="1220" spans="17:17" x14ac:dyDescent="0.35">
      <c r="Q1220" t="str">
        <f>IF((_xlfn.XLOOKUP(L1220,BLTOTAL!B:B,BLTOTAL!AD:AD))= 0,"Incompleto",_xlfn.XLOOKUP(L1220,BLTOTAL!B:B,BLTOTAL!AD:AD))</f>
        <v>Incompleto</v>
      </c>
    </row>
    <row r="1221" spans="17:17" x14ac:dyDescent="0.35">
      <c r="Q1221" t="str">
        <f>IF((_xlfn.XLOOKUP(L1221,BLTOTAL!B:B,BLTOTAL!AD:AD))= 0,"Incompleto",_xlfn.XLOOKUP(L1221,BLTOTAL!B:B,BLTOTAL!AD:AD))</f>
        <v>Incompleto</v>
      </c>
    </row>
    <row r="1222" spans="17:17" x14ac:dyDescent="0.35">
      <c r="Q1222" t="str">
        <f>IF((_xlfn.XLOOKUP(L1222,BLTOTAL!B:B,BLTOTAL!AD:AD))= 0,"Incompleto",_xlfn.XLOOKUP(L1222,BLTOTAL!B:B,BLTOTAL!AD:AD))</f>
        <v>Incompleto</v>
      </c>
    </row>
    <row r="1223" spans="17:17" x14ac:dyDescent="0.35">
      <c r="Q1223" t="str">
        <f>IF((_xlfn.XLOOKUP(L1223,BLTOTAL!B:B,BLTOTAL!AD:AD))= 0,"Incompleto",_xlfn.XLOOKUP(L1223,BLTOTAL!B:B,BLTOTAL!AD:AD))</f>
        <v>Incompleto</v>
      </c>
    </row>
    <row r="1224" spans="17:17" x14ac:dyDescent="0.35">
      <c r="Q1224" t="str">
        <f>IF((_xlfn.XLOOKUP(L1224,BLTOTAL!B:B,BLTOTAL!AD:AD))= 0,"Incompleto",_xlfn.XLOOKUP(L1224,BLTOTAL!B:B,BLTOTAL!AD:AD))</f>
        <v>Incompleto</v>
      </c>
    </row>
    <row r="1225" spans="17:17" x14ac:dyDescent="0.35">
      <c r="Q1225" t="str">
        <f>IF((_xlfn.XLOOKUP(L1225,BLTOTAL!B:B,BLTOTAL!AD:AD))= 0,"Incompleto",_xlfn.XLOOKUP(L1225,BLTOTAL!B:B,BLTOTAL!AD:AD))</f>
        <v>Incompleto</v>
      </c>
    </row>
    <row r="1226" spans="17:17" x14ac:dyDescent="0.35">
      <c r="Q1226" t="str">
        <f>IF((_xlfn.XLOOKUP(L1226,BLTOTAL!B:B,BLTOTAL!AD:AD))= 0,"Incompleto",_xlfn.XLOOKUP(L1226,BLTOTAL!B:B,BLTOTAL!AD:AD))</f>
        <v>Incompleto</v>
      </c>
    </row>
    <row r="1227" spans="17:17" x14ac:dyDescent="0.35">
      <c r="Q1227" t="str">
        <f>IF((_xlfn.XLOOKUP(L1227,BLTOTAL!B:B,BLTOTAL!AD:AD))= 0,"Incompleto",_xlfn.XLOOKUP(L1227,BLTOTAL!B:B,BLTOTAL!AD:AD))</f>
        <v>Incompleto</v>
      </c>
    </row>
    <row r="1228" spans="17:17" x14ac:dyDescent="0.35">
      <c r="Q1228" t="str">
        <f>IF((_xlfn.XLOOKUP(L1228,BLTOTAL!B:B,BLTOTAL!AD:AD))= 0,"Incompleto",_xlfn.XLOOKUP(L1228,BLTOTAL!B:B,BLTOTAL!AD:AD))</f>
        <v>Incompleto</v>
      </c>
    </row>
    <row r="1229" spans="17:17" x14ac:dyDescent="0.35">
      <c r="Q1229" t="str">
        <f>IF((_xlfn.XLOOKUP(L1229,BLTOTAL!B:B,BLTOTAL!AD:AD))= 0,"Incompleto",_xlfn.XLOOKUP(L1229,BLTOTAL!B:B,BLTOTAL!AD:AD))</f>
        <v>Incompleto</v>
      </c>
    </row>
    <row r="1230" spans="17:17" x14ac:dyDescent="0.35">
      <c r="Q1230" t="str">
        <f>IF((_xlfn.XLOOKUP(L1230,BLTOTAL!B:B,BLTOTAL!AD:AD))= 0,"Incompleto",_xlfn.XLOOKUP(L1230,BLTOTAL!B:B,BLTOTAL!AD:AD))</f>
        <v>Incompleto</v>
      </c>
    </row>
    <row r="1231" spans="17:17" x14ac:dyDescent="0.35">
      <c r="Q1231" t="str">
        <f>IF((_xlfn.XLOOKUP(L1231,BLTOTAL!B:B,BLTOTAL!AD:AD))= 0,"Incompleto",_xlfn.XLOOKUP(L1231,BLTOTAL!B:B,BLTOTAL!AD:AD))</f>
        <v>Incompleto</v>
      </c>
    </row>
    <row r="1232" spans="17:17" x14ac:dyDescent="0.35">
      <c r="Q1232" t="str">
        <f>IF((_xlfn.XLOOKUP(L1232,BLTOTAL!B:B,BLTOTAL!AD:AD))= 0,"Incompleto",_xlfn.XLOOKUP(L1232,BLTOTAL!B:B,BLTOTAL!AD:AD))</f>
        <v>Incompleto</v>
      </c>
    </row>
    <row r="1233" spans="17:17" x14ac:dyDescent="0.35">
      <c r="Q1233" t="str">
        <f>IF((_xlfn.XLOOKUP(L1233,BLTOTAL!B:B,BLTOTAL!AD:AD))= 0,"Incompleto",_xlfn.XLOOKUP(L1233,BLTOTAL!B:B,BLTOTAL!AD:AD))</f>
        <v>Incompleto</v>
      </c>
    </row>
    <row r="1234" spans="17:17" x14ac:dyDescent="0.35">
      <c r="Q1234" t="str">
        <f>IF((_xlfn.XLOOKUP(L1234,BLTOTAL!B:B,BLTOTAL!AD:AD))= 0,"Incompleto",_xlfn.XLOOKUP(L1234,BLTOTAL!B:B,BLTOTAL!AD:AD))</f>
        <v>Incompleto</v>
      </c>
    </row>
    <row r="1235" spans="17:17" x14ac:dyDescent="0.35">
      <c r="Q1235" t="str">
        <f>IF((_xlfn.XLOOKUP(L1235,BLTOTAL!B:B,BLTOTAL!AD:AD))= 0,"Incompleto",_xlfn.XLOOKUP(L1235,BLTOTAL!B:B,BLTOTAL!AD:AD))</f>
        <v>Incompleto</v>
      </c>
    </row>
    <row r="1236" spans="17:17" x14ac:dyDescent="0.35">
      <c r="Q1236" t="str">
        <f>IF((_xlfn.XLOOKUP(L1236,BLTOTAL!B:B,BLTOTAL!AD:AD))= 0,"Incompleto",_xlfn.XLOOKUP(L1236,BLTOTAL!B:B,BLTOTAL!AD:AD))</f>
        <v>Incompleto</v>
      </c>
    </row>
    <row r="1237" spans="17:17" x14ac:dyDescent="0.35">
      <c r="Q1237" t="str">
        <f>IF((_xlfn.XLOOKUP(L1237,BLTOTAL!B:B,BLTOTAL!AD:AD))= 0,"Incompleto",_xlfn.XLOOKUP(L1237,BLTOTAL!B:B,BLTOTAL!AD:AD))</f>
        <v>Incompleto</v>
      </c>
    </row>
    <row r="1238" spans="17:17" x14ac:dyDescent="0.35">
      <c r="Q1238" t="str">
        <f>IF((_xlfn.XLOOKUP(L1238,BLTOTAL!B:B,BLTOTAL!AD:AD))= 0,"Incompleto",_xlfn.XLOOKUP(L1238,BLTOTAL!B:B,BLTOTAL!AD:AD))</f>
        <v>Incompleto</v>
      </c>
    </row>
    <row r="1239" spans="17:17" x14ac:dyDescent="0.35">
      <c r="Q1239" t="str">
        <f>IF((_xlfn.XLOOKUP(L1239,BLTOTAL!B:B,BLTOTAL!AD:AD))= 0,"Incompleto",_xlfn.XLOOKUP(L1239,BLTOTAL!B:B,BLTOTAL!AD:AD))</f>
        <v>Incompleto</v>
      </c>
    </row>
    <row r="1240" spans="17:17" x14ac:dyDescent="0.35">
      <c r="Q1240" t="str">
        <f>IF((_xlfn.XLOOKUP(L1240,BLTOTAL!B:B,BLTOTAL!AD:AD))= 0,"Incompleto",_xlfn.XLOOKUP(L1240,BLTOTAL!B:B,BLTOTAL!AD:AD))</f>
        <v>Incompleto</v>
      </c>
    </row>
    <row r="1241" spans="17:17" x14ac:dyDescent="0.35">
      <c r="Q1241" t="str">
        <f>IF((_xlfn.XLOOKUP(L1241,BLTOTAL!B:B,BLTOTAL!AD:AD))= 0,"Incompleto",_xlfn.XLOOKUP(L1241,BLTOTAL!B:B,BLTOTAL!AD:AD))</f>
        <v>Incompleto</v>
      </c>
    </row>
    <row r="1242" spans="17:17" x14ac:dyDescent="0.35">
      <c r="Q1242" t="str">
        <f>IF((_xlfn.XLOOKUP(L1242,BLTOTAL!B:B,BLTOTAL!AD:AD))= 0,"Incompleto",_xlfn.XLOOKUP(L1242,BLTOTAL!B:B,BLTOTAL!AD:AD))</f>
        <v>Incompleto</v>
      </c>
    </row>
    <row r="1243" spans="17:17" x14ac:dyDescent="0.35">
      <c r="Q1243" t="str">
        <f>IF((_xlfn.XLOOKUP(L1243,BLTOTAL!B:B,BLTOTAL!AD:AD))= 0,"Incompleto",_xlfn.XLOOKUP(L1243,BLTOTAL!B:B,BLTOTAL!AD:AD))</f>
        <v>Incompleto</v>
      </c>
    </row>
    <row r="1244" spans="17:17" x14ac:dyDescent="0.35">
      <c r="Q1244" t="str">
        <f>IF((_xlfn.XLOOKUP(L1244,BLTOTAL!B:B,BLTOTAL!AD:AD))= 0,"Incompleto",_xlfn.XLOOKUP(L1244,BLTOTAL!B:B,BLTOTAL!AD:AD))</f>
        <v>Incompleto</v>
      </c>
    </row>
    <row r="1245" spans="17:17" x14ac:dyDescent="0.35">
      <c r="Q1245" t="str">
        <f>IF((_xlfn.XLOOKUP(L1245,BLTOTAL!B:B,BLTOTAL!AD:AD))= 0,"Incompleto",_xlfn.XLOOKUP(L1245,BLTOTAL!B:B,BLTOTAL!AD:AD))</f>
        <v>Incompleto</v>
      </c>
    </row>
    <row r="1246" spans="17:17" x14ac:dyDescent="0.35">
      <c r="Q1246" t="str">
        <f>IF((_xlfn.XLOOKUP(L1246,BLTOTAL!B:B,BLTOTAL!AD:AD))= 0,"Incompleto",_xlfn.XLOOKUP(L1246,BLTOTAL!B:B,BLTOTAL!AD:AD))</f>
        <v>Incompleto</v>
      </c>
    </row>
    <row r="1247" spans="17:17" x14ac:dyDescent="0.35">
      <c r="Q1247" t="str">
        <f>IF((_xlfn.XLOOKUP(L1247,BLTOTAL!B:B,BLTOTAL!AD:AD))= 0,"Incompleto",_xlfn.XLOOKUP(L1247,BLTOTAL!B:B,BLTOTAL!AD:AD))</f>
        <v>Incompleto</v>
      </c>
    </row>
    <row r="1248" spans="17:17" x14ac:dyDescent="0.35">
      <c r="Q1248" t="str">
        <f>IF((_xlfn.XLOOKUP(L1248,BLTOTAL!B:B,BLTOTAL!AD:AD))= 0,"Incompleto",_xlfn.XLOOKUP(L1248,BLTOTAL!B:B,BLTOTAL!AD:AD))</f>
        <v>Incompleto</v>
      </c>
    </row>
    <row r="1249" spans="17:17" x14ac:dyDescent="0.35">
      <c r="Q1249" t="str">
        <f>IF((_xlfn.XLOOKUP(L1249,BLTOTAL!B:B,BLTOTAL!AD:AD))= 0,"Incompleto",_xlfn.XLOOKUP(L1249,BLTOTAL!B:B,BLTOTAL!AD:AD))</f>
        <v>Incompleto</v>
      </c>
    </row>
    <row r="1250" spans="17:17" x14ac:dyDescent="0.35">
      <c r="Q1250" t="str">
        <f>IF((_xlfn.XLOOKUP(L1250,BLTOTAL!B:B,BLTOTAL!AD:AD))= 0,"Incompleto",_xlfn.XLOOKUP(L1250,BLTOTAL!B:B,BLTOTAL!AD:AD))</f>
        <v>Incompleto</v>
      </c>
    </row>
    <row r="1251" spans="17:17" x14ac:dyDescent="0.35">
      <c r="Q1251" t="str">
        <f>IF((_xlfn.XLOOKUP(L1251,BLTOTAL!B:B,BLTOTAL!AD:AD))= 0,"Incompleto",_xlfn.XLOOKUP(L1251,BLTOTAL!B:B,BLTOTAL!AD:AD))</f>
        <v>Incompleto</v>
      </c>
    </row>
    <row r="1252" spans="17:17" x14ac:dyDescent="0.35">
      <c r="Q1252" t="str">
        <f>IF((_xlfn.XLOOKUP(L1252,BLTOTAL!B:B,BLTOTAL!AD:AD))= 0,"Incompleto",_xlfn.XLOOKUP(L1252,BLTOTAL!B:B,BLTOTAL!AD:AD))</f>
        <v>Incompleto</v>
      </c>
    </row>
    <row r="1253" spans="17:17" x14ac:dyDescent="0.35">
      <c r="Q1253" t="str">
        <f>IF((_xlfn.XLOOKUP(L1253,BLTOTAL!B:B,BLTOTAL!AD:AD))= 0,"Incompleto",_xlfn.XLOOKUP(L1253,BLTOTAL!B:B,BLTOTAL!AD:AD))</f>
        <v>Incompleto</v>
      </c>
    </row>
    <row r="1254" spans="17:17" x14ac:dyDescent="0.35">
      <c r="Q1254" t="str">
        <f>IF((_xlfn.XLOOKUP(L1254,BLTOTAL!B:B,BLTOTAL!AD:AD))= 0,"Incompleto",_xlfn.XLOOKUP(L1254,BLTOTAL!B:B,BLTOTAL!AD:AD))</f>
        <v>Incompleto</v>
      </c>
    </row>
    <row r="1255" spans="17:17" x14ac:dyDescent="0.35">
      <c r="Q1255" t="str">
        <f>IF((_xlfn.XLOOKUP(L1255,BLTOTAL!B:B,BLTOTAL!AD:AD))= 0,"Incompleto",_xlfn.XLOOKUP(L1255,BLTOTAL!B:B,BLTOTAL!AD:AD))</f>
        <v>Incompleto</v>
      </c>
    </row>
    <row r="1256" spans="17:17" x14ac:dyDescent="0.35">
      <c r="Q1256" t="str">
        <f>IF((_xlfn.XLOOKUP(L1256,BLTOTAL!B:B,BLTOTAL!AD:AD))= 0,"Incompleto",_xlfn.XLOOKUP(L1256,BLTOTAL!B:B,BLTOTAL!AD:AD))</f>
        <v>Incompleto</v>
      </c>
    </row>
    <row r="1257" spans="17:17" x14ac:dyDescent="0.35">
      <c r="Q1257" t="str">
        <f>IF((_xlfn.XLOOKUP(L1257,BLTOTAL!B:B,BLTOTAL!AD:AD))= 0,"Incompleto",_xlfn.XLOOKUP(L1257,BLTOTAL!B:B,BLTOTAL!AD:AD))</f>
        <v>Incompleto</v>
      </c>
    </row>
    <row r="1258" spans="17:17" x14ac:dyDescent="0.35">
      <c r="Q1258" t="str">
        <f>IF((_xlfn.XLOOKUP(L1258,BLTOTAL!B:B,BLTOTAL!AD:AD))= 0,"Incompleto",_xlfn.XLOOKUP(L1258,BLTOTAL!B:B,BLTOTAL!AD:AD))</f>
        <v>Incompleto</v>
      </c>
    </row>
    <row r="1259" spans="17:17" x14ac:dyDescent="0.35">
      <c r="Q1259" t="str">
        <f>IF((_xlfn.XLOOKUP(L1259,BLTOTAL!B:B,BLTOTAL!AD:AD))= 0,"Incompleto",_xlfn.XLOOKUP(L1259,BLTOTAL!B:B,BLTOTAL!AD:AD))</f>
        <v>Incompleto</v>
      </c>
    </row>
    <row r="1260" spans="17:17" x14ac:dyDescent="0.35">
      <c r="Q1260" t="str">
        <f>IF((_xlfn.XLOOKUP(L1260,BLTOTAL!B:B,BLTOTAL!AD:AD))= 0,"Incompleto",_xlfn.XLOOKUP(L1260,BLTOTAL!B:B,BLTOTAL!AD:AD))</f>
        <v>Incompleto</v>
      </c>
    </row>
    <row r="1261" spans="17:17" x14ac:dyDescent="0.35">
      <c r="Q1261" t="str">
        <f>IF((_xlfn.XLOOKUP(L1261,BLTOTAL!B:B,BLTOTAL!AD:AD))= 0,"Incompleto",_xlfn.XLOOKUP(L1261,BLTOTAL!B:B,BLTOTAL!AD:AD))</f>
        <v>Incompleto</v>
      </c>
    </row>
    <row r="1262" spans="17:17" x14ac:dyDescent="0.35">
      <c r="Q1262" t="str">
        <f>IF((_xlfn.XLOOKUP(L1262,BLTOTAL!B:B,BLTOTAL!AD:AD))= 0,"Incompleto",_xlfn.XLOOKUP(L1262,BLTOTAL!B:B,BLTOTAL!AD:AD))</f>
        <v>Incompleto</v>
      </c>
    </row>
    <row r="1263" spans="17:17" x14ac:dyDescent="0.35">
      <c r="Q1263" t="str">
        <f>IF((_xlfn.XLOOKUP(L1263,BLTOTAL!B:B,BLTOTAL!AD:AD))= 0,"Incompleto",_xlfn.XLOOKUP(L1263,BLTOTAL!B:B,BLTOTAL!AD:AD))</f>
        <v>Incompleto</v>
      </c>
    </row>
    <row r="1264" spans="17:17" x14ac:dyDescent="0.35">
      <c r="Q1264" t="str">
        <f>IF((_xlfn.XLOOKUP(L1264,BLTOTAL!B:B,BLTOTAL!AD:AD))= 0,"Incompleto",_xlfn.XLOOKUP(L1264,BLTOTAL!B:B,BLTOTAL!AD:AD))</f>
        <v>Incompleto</v>
      </c>
    </row>
    <row r="1265" spans="17:17" x14ac:dyDescent="0.35">
      <c r="Q1265" t="str">
        <f>IF((_xlfn.XLOOKUP(L1265,BLTOTAL!B:B,BLTOTAL!AD:AD))= 0,"Incompleto",_xlfn.XLOOKUP(L1265,BLTOTAL!B:B,BLTOTAL!AD:AD))</f>
        <v>Incompleto</v>
      </c>
    </row>
    <row r="1266" spans="17:17" x14ac:dyDescent="0.35">
      <c r="Q1266" t="str">
        <f>IF((_xlfn.XLOOKUP(L1266,BLTOTAL!B:B,BLTOTAL!AD:AD))= 0,"Incompleto",_xlfn.XLOOKUP(L1266,BLTOTAL!B:B,BLTOTAL!AD:AD))</f>
        <v>Incompleto</v>
      </c>
    </row>
    <row r="1267" spans="17:17" x14ac:dyDescent="0.35">
      <c r="Q1267" t="str">
        <f>IF((_xlfn.XLOOKUP(L1267,BLTOTAL!B:B,BLTOTAL!AD:AD))= 0,"Incompleto",_xlfn.XLOOKUP(L1267,BLTOTAL!B:B,BLTOTAL!AD:AD))</f>
        <v>Incompleto</v>
      </c>
    </row>
    <row r="1268" spans="17:17" x14ac:dyDescent="0.35">
      <c r="Q1268" t="str">
        <f>IF((_xlfn.XLOOKUP(L1268,BLTOTAL!B:B,BLTOTAL!AD:AD))= 0,"Incompleto",_xlfn.XLOOKUP(L1268,BLTOTAL!B:B,BLTOTAL!AD:AD))</f>
        <v>Incompleto</v>
      </c>
    </row>
    <row r="1269" spans="17:17" x14ac:dyDescent="0.35">
      <c r="Q1269" t="str">
        <f>IF((_xlfn.XLOOKUP(L1269,BLTOTAL!B:B,BLTOTAL!AD:AD))= 0,"Incompleto",_xlfn.XLOOKUP(L1269,BLTOTAL!B:B,BLTOTAL!AD:AD))</f>
        <v>Incompleto</v>
      </c>
    </row>
    <row r="1270" spans="17:17" x14ac:dyDescent="0.35">
      <c r="Q1270" t="str">
        <f>IF((_xlfn.XLOOKUP(L1270,BLTOTAL!B:B,BLTOTAL!AD:AD))= 0,"Incompleto",_xlfn.XLOOKUP(L1270,BLTOTAL!B:B,BLTOTAL!AD:AD))</f>
        <v>Incompleto</v>
      </c>
    </row>
    <row r="1271" spans="17:17" x14ac:dyDescent="0.35">
      <c r="Q1271" t="str">
        <f>IF((_xlfn.XLOOKUP(L1271,BLTOTAL!B:B,BLTOTAL!AD:AD))= 0,"Incompleto",_xlfn.XLOOKUP(L1271,BLTOTAL!B:B,BLTOTAL!AD:AD))</f>
        <v>Incompleto</v>
      </c>
    </row>
    <row r="1272" spans="17:17" x14ac:dyDescent="0.35">
      <c r="Q1272" t="str">
        <f>IF((_xlfn.XLOOKUP(L1272,BLTOTAL!B:B,BLTOTAL!AD:AD))= 0,"Incompleto",_xlfn.XLOOKUP(L1272,BLTOTAL!B:B,BLTOTAL!AD:AD))</f>
        <v>Incompleto</v>
      </c>
    </row>
    <row r="1273" spans="17:17" x14ac:dyDescent="0.35">
      <c r="Q1273" t="str">
        <f>IF((_xlfn.XLOOKUP(L1273,BLTOTAL!B:B,BLTOTAL!AD:AD))= 0,"Incompleto",_xlfn.XLOOKUP(L1273,BLTOTAL!B:B,BLTOTAL!AD:AD))</f>
        <v>Incompleto</v>
      </c>
    </row>
    <row r="1274" spans="17:17" x14ac:dyDescent="0.35">
      <c r="Q1274" t="str">
        <f>IF((_xlfn.XLOOKUP(L1274,BLTOTAL!B:B,BLTOTAL!AD:AD))= 0,"Incompleto",_xlfn.XLOOKUP(L1274,BLTOTAL!B:B,BLTOTAL!AD:AD))</f>
        <v>Incompleto</v>
      </c>
    </row>
    <row r="1275" spans="17:17" x14ac:dyDescent="0.35">
      <c r="Q1275" t="str">
        <f>IF((_xlfn.XLOOKUP(L1275,BLTOTAL!B:B,BLTOTAL!AD:AD))= 0,"Incompleto",_xlfn.XLOOKUP(L1275,BLTOTAL!B:B,BLTOTAL!AD:AD))</f>
        <v>Incompleto</v>
      </c>
    </row>
    <row r="1276" spans="17:17" x14ac:dyDescent="0.35">
      <c r="Q1276" t="str">
        <f>IF((_xlfn.XLOOKUP(L1276,BLTOTAL!B:B,BLTOTAL!AD:AD))= 0,"Incompleto",_xlfn.XLOOKUP(L1276,BLTOTAL!B:B,BLTOTAL!AD:AD))</f>
        <v>Incompleto</v>
      </c>
    </row>
    <row r="1277" spans="17:17" x14ac:dyDescent="0.35">
      <c r="Q1277" t="str">
        <f>IF((_xlfn.XLOOKUP(L1277,BLTOTAL!B:B,BLTOTAL!AD:AD))= 0,"Incompleto",_xlfn.XLOOKUP(L1277,BLTOTAL!B:B,BLTOTAL!AD:AD))</f>
        <v>Incompleto</v>
      </c>
    </row>
    <row r="1278" spans="17:17" x14ac:dyDescent="0.35">
      <c r="Q1278" t="str">
        <f>IF((_xlfn.XLOOKUP(L1278,BLTOTAL!B:B,BLTOTAL!AD:AD))= 0,"Incompleto",_xlfn.XLOOKUP(L1278,BLTOTAL!B:B,BLTOTAL!AD:AD))</f>
        <v>Incompleto</v>
      </c>
    </row>
    <row r="1279" spans="17:17" x14ac:dyDescent="0.35">
      <c r="Q1279" t="str">
        <f>IF((_xlfn.XLOOKUP(L1279,BLTOTAL!B:B,BLTOTAL!AD:AD))= 0,"Incompleto",_xlfn.XLOOKUP(L1279,BLTOTAL!B:B,BLTOTAL!AD:AD))</f>
        <v>Incompleto</v>
      </c>
    </row>
    <row r="1280" spans="17:17" x14ac:dyDescent="0.35">
      <c r="Q1280" t="str">
        <f>IF((_xlfn.XLOOKUP(L1280,BLTOTAL!B:B,BLTOTAL!AD:AD))= 0,"Incompleto",_xlfn.XLOOKUP(L1280,BLTOTAL!B:B,BLTOTAL!AD:AD))</f>
        <v>Incompleto</v>
      </c>
    </row>
    <row r="1281" spans="17:17" x14ac:dyDescent="0.35">
      <c r="Q1281" t="str">
        <f>IF((_xlfn.XLOOKUP(L1281,BLTOTAL!B:B,BLTOTAL!AD:AD))= 0,"Incompleto",_xlfn.XLOOKUP(L1281,BLTOTAL!B:B,BLTOTAL!AD:AD))</f>
        <v>Incompleto</v>
      </c>
    </row>
    <row r="1282" spans="17:17" x14ac:dyDescent="0.35">
      <c r="Q1282" t="str">
        <f>IF((_xlfn.XLOOKUP(L1282,BLTOTAL!B:B,BLTOTAL!AD:AD))= 0,"Incompleto",_xlfn.XLOOKUP(L1282,BLTOTAL!B:B,BLTOTAL!AD:AD))</f>
        <v>Incompleto</v>
      </c>
    </row>
    <row r="1283" spans="17:17" x14ac:dyDescent="0.35">
      <c r="Q1283" t="str">
        <f>IF((_xlfn.XLOOKUP(L1283,BLTOTAL!B:B,BLTOTAL!AD:AD))= 0,"Incompleto",_xlfn.XLOOKUP(L1283,BLTOTAL!B:B,BLTOTAL!AD:AD))</f>
        <v>Incompleto</v>
      </c>
    </row>
    <row r="1284" spans="17:17" x14ac:dyDescent="0.35">
      <c r="Q1284" t="str">
        <f>IF((_xlfn.XLOOKUP(L1284,BLTOTAL!B:B,BLTOTAL!AD:AD))= 0,"Incompleto",_xlfn.XLOOKUP(L1284,BLTOTAL!B:B,BLTOTAL!AD:AD))</f>
        <v>Incompleto</v>
      </c>
    </row>
    <row r="1285" spans="17:17" x14ac:dyDescent="0.35">
      <c r="Q1285" t="str">
        <f>IF((_xlfn.XLOOKUP(L1285,BLTOTAL!B:B,BLTOTAL!AD:AD))= 0,"Incompleto",_xlfn.XLOOKUP(L1285,BLTOTAL!B:B,BLTOTAL!AD:AD))</f>
        <v>Incompleto</v>
      </c>
    </row>
    <row r="1286" spans="17:17" x14ac:dyDescent="0.35">
      <c r="Q1286" t="str">
        <f>IF((_xlfn.XLOOKUP(L1286,BLTOTAL!B:B,BLTOTAL!AD:AD))= 0,"Incompleto",_xlfn.XLOOKUP(L1286,BLTOTAL!B:B,BLTOTAL!AD:AD))</f>
        <v>Incompleto</v>
      </c>
    </row>
    <row r="1287" spans="17:17" x14ac:dyDescent="0.35">
      <c r="Q1287" t="str">
        <f>IF((_xlfn.XLOOKUP(L1287,BLTOTAL!B:B,BLTOTAL!AD:AD))= 0,"Incompleto",_xlfn.XLOOKUP(L1287,BLTOTAL!B:B,BLTOTAL!AD:AD))</f>
        <v>Incompleto</v>
      </c>
    </row>
    <row r="1288" spans="17:17" x14ac:dyDescent="0.35">
      <c r="Q1288" t="str">
        <f>IF((_xlfn.XLOOKUP(L1288,BLTOTAL!B:B,BLTOTAL!AD:AD))= 0,"Incompleto",_xlfn.XLOOKUP(L1288,BLTOTAL!B:B,BLTOTAL!AD:AD))</f>
        <v>Incompleto</v>
      </c>
    </row>
    <row r="1289" spans="17:17" x14ac:dyDescent="0.35">
      <c r="Q1289" t="str">
        <f>IF((_xlfn.XLOOKUP(L1289,BLTOTAL!B:B,BLTOTAL!AD:AD))= 0,"Incompleto",_xlfn.XLOOKUP(L1289,BLTOTAL!B:B,BLTOTAL!AD:AD))</f>
        <v>Incompleto</v>
      </c>
    </row>
    <row r="1290" spans="17:17" x14ac:dyDescent="0.35">
      <c r="Q1290" t="str">
        <f>IF((_xlfn.XLOOKUP(L1290,BLTOTAL!B:B,BLTOTAL!AD:AD))= 0,"Incompleto",_xlfn.XLOOKUP(L1290,BLTOTAL!B:B,BLTOTAL!AD:AD))</f>
        <v>Incompleto</v>
      </c>
    </row>
    <row r="1291" spans="17:17" x14ac:dyDescent="0.35">
      <c r="Q1291" t="str">
        <f>IF((_xlfn.XLOOKUP(L1291,BLTOTAL!B:B,BLTOTAL!AD:AD))= 0,"Incompleto",_xlfn.XLOOKUP(L1291,BLTOTAL!B:B,BLTOTAL!AD:AD))</f>
        <v>Incompleto</v>
      </c>
    </row>
    <row r="1292" spans="17:17" x14ac:dyDescent="0.35">
      <c r="Q1292" t="str">
        <f>IF((_xlfn.XLOOKUP(L1292,BLTOTAL!B:B,BLTOTAL!AD:AD))= 0,"Incompleto",_xlfn.XLOOKUP(L1292,BLTOTAL!B:B,BLTOTAL!AD:AD))</f>
        <v>Incompleto</v>
      </c>
    </row>
    <row r="1293" spans="17:17" x14ac:dyDescent="0.35">
      <c r="Q1293" t="str">
        <f>IF((_xlfn.XLOOKUP(L1293,BLTOTAL!B:B,BLTOTAL!AD:AD))= 0,"Incompleto",_xlfn.XLOOKUP(L1293,BLTOTAL!B:B,BLTOTAL!AD:AD))</f>
        <v>Incompleto</v>
      </c>
    </row>
    <row r="1294" spans="17:17" x14ac:dyDescent="0.35">
      <c r="Q1294" t="str">
        <f>IF((_xlfn.XLOOKUP(L1294,BLTOTAL!B:B,BLTOTAL!AD:AD))= 0,"Incompleto",_xlfn.XLOOKUP(L1294,BLTOTAL!B:B,BLTOTAL!AD:AD))</f>
        <v>Incompleto</v>
      </c>
    </row>
    <row r="1295" spans="17:17" x14ac:dyDescent="0.35">
      <c r="Q1295" t="str">
        <f>IF((_xlfn.XLOOKUP(L1295,BLTOTAL!B:B,BLTOTAL!AD:AD))= 0,"Incompleto",_xlfn.XLOOKUP(L1295,BLTOTAL!B:B,BLTOTAL!AD:AD))</f>
        <v>Incompleto</v>
      </c>
    </row>
    <row r="1296" spans="17:17" x14ac:dyDescent="0.35">
      <c r="Q1296" t="str">
        <f>IF((_xlfn.XLOOKUP(L1296,BLTOTAL!B:B,BLTOTAL!AD:AD))= 0,"Incompleto",_xlfn.XLOOKUP(L1296,BLTOTAL!B:B,BLTOTAL!AD:AD))</f>
        <v>Incompleto</v>
      </c>
    </row>
    <row r="1297" spans="17:17" x14ac:dyDescent="0.35">
      <c r="Q1297" t="str">
        <f>IF((_xlfn.XLOOKUP(L1297,BLTOTAL!B:B,BLTOTAL!AD:AD))= 0,"Incompleto",_xlfn.XLOOKUP(L1297,BLTOTAL!B:B,BLTOTAL!AD:AD))</f>
        <v>Incompleto</v>
      </c>
    </row>
    <row r="1298" spans="17:17" x14ac:dyDescent="0.35">
      <c r="Q1298" t="str">
        <f>IF((_xlfn.XLOOKUP(L1298,BLTOTAL!B:B,BLTOTAL!AD:AD))= 0,"Incompleto",_xlfn.XLOOKUP(L1298,BLTOTAL!B:B,BLTOTAL!AD:AD))</f>
        <v>Incompleto</v>
      </c>
    </row>
    <row r="1299" spans="17:17" x14ac:dyDescent="0.35">
      <c r="Q1299" t="str">
        <f>IF((_xlfn.XLOOKUP(L1299,BLTOTAL!B:B,BLTOTAL!AD:AD))= 0,"Incompleto",_xlfn.XLOOKUP(L1299,BLTOTAL!B:B,BLTOTAL!AD:AD))</f>
        <v>Incompleto</v>
      </c>
    </row>
    <row r="1300" spans="17:17" x14ac:dyDescent="0.35">
      <c r="Q1300" t="str">
        <f>IF((_xlfn.XLOOKUP(L1300,BLTOTAL!B:B,BLTOTAL!AD:AD))= 0,"Incompleto",_xlfn.XLOOKUP(L1300,BLTOTAL!B:B,BLTOTAL!AD:AD))</f>
        <v>Incompleto</v>
      </c>
    </row>
    <row r="1301" spans="17:17" x14ac:dyDescent="0.35">
      <c r="Q1301" t="str">
        <f>IF((_xlfn.XLOOKUP(L1301,BLTOTAL!B:B,BLTOTAL!AD:AD))= 0,"Incompleto",_xlfn.XLOOKUP(L1301,BLTOTAL!B:B,BLTOTAL!AD:AD))</f>
        <v>Incompleto</v>
      </c>
    </row>
    <row r="1302" spans="17:17" x14ac:dyDescent="0.35">
      <c r="Q1302" t="str">
        <f>IF((_xlfn.XLOOKUP(L1302,BLTOTAL!B:B,BLTOTAL!AD:AD))= 0,"Incompleto",_xlfn.XLOOKUP(L1302,BLTOTAL!B:B,BLTOTAL!AD:AD))</f>
        <v>Incompleto</v>
      </c>
    </row>
    <row r="1303" spans="17:17" x14ac:dyDescent="0.35">
      <c r="Q1303" t="str">
        <f>IF((_xlfn.XLOOKUP(L1303,BLTOTAL!B:B,BLTOTAL!AD:AD))= 0,"Incompleto",_xlfn.XLOOKUP(L1303,BLTOTAL!B:B,BLTOTAL!AD:AD))</f>
        <v>Incompleto</v>
      </c>
    </row>
    <row r="1304" spans="17:17" x14ac:dyDescent="0.35">
      <c r="Q1304" t="str">
        <f>IF((_xlfn.XLOOKUP(L1304,BLTOTAL!B:B,BLTOTAL!AD:AD))= 0,"Incompleto",_xlfn.XLOOKUP(L1304,BLTOTAL!B:B,BLTOTAL!AD:AD))</f>
        <v>Incompleto</v>
      </c>
    </row>
    <row r="1305" spans="17:17" x14ac:dyDescent="0.35">
      <c r="Q1305" t="str">
        <f>IF((_xlfn.XLOOKUP(L1305,BLTOTAL!B:B,BLTOTAL!AD:AD))= 0,"Incompleto",_xlfn.XLOOKUP(L1305,BLTOTAL!B:B,BLTOTAL!AD:AD))</f>
        <v>Incompleto</v>
      </c>
    </row>
    <row r="1306" spans="17:17" x14ac:dyDescent="0.35">
      <c r="Q1306" t="str">
        <f>IF((_xlfn.XLOOKUP(L1306,BLTOTAL!B:B,BLTOTAL!AD:AD))= 0,"Incompleto",_xlfn.XLOOKUP(L1306,BLTOTAL!B:B,BLTOTAL!AD:AD))</f>
        <v>Incompleto</v>
      </c>
    </row>
    <row r="1307" spans="17:17" x14ac:dyDescent="0.35">
      <c r="Q1307" t="str">
        <f>IF((_xlfn.XLOOKUP(L1307,BLTOTAL!B:B,BLTOTAL!AD:AD))= 0,"Incompleto",_xlfn.XLOOKUP(L1307,BLTOTAL!B:B,BLTOTAL!AD:AD))</f>
        <v>Incompleto</v>
      </c>
    </row>
    <row r="1308" spans="17:17" x14ac:dyDescent="0.35">
      <c r="Q1308" t="str">
        <f>IF((_xlfn.XLOOKUP(L1308,BLTOTAL!B:B,BLTOTAL!AD:AD))= 0,"Incompleto",_xlfn.XLOOKUP(L1308,BLTOTAL!B:B,BLTOTAL!AD:AD))</f>
        <v>Incompleto</v>
      </c>
    </row>
    <row r="1309" spans="17:17" x14ac:dyDescent="0.35">
      <c r="Q1309" t="str">
        <f>IF((_xlfn.XLOOKUP(L1309,BLTOTAL!B:B,BLTOTAL!AD:AD))= 0,"Incompleto",_xlfn.XLOOKUP(L1309,BLTOTAL!B:B,BLTOTAL!AD:AD))</f>
        <v>Incompleto</v>
      </c>
    </row>
    <row r="1310" spans="17:17" x14ac:dyDescent="0.35">
      <c r="Q1310" t="str">
        <f>IF((_xlfn.XLOOKUP(L1310,BLTOTAL!B:B,BLTOTAL!AD:AD))= 0,"Incompleto",_xlfn.XLOOKUP(L1310,BLTOTAL!B:B,BLTOTAL!AD:AD))</f>
        <v>Incompleto</v>
      </c>
    </row>
    <row r="1311" spans="17:17" x14ac:dyDescent="0.35">
      <c r="Q1311" t="str">
        <f>IF((_xlfn.XLOOKUP(L1311,BLTOTAL!B:B,BLTOTAL!AD:AD))= 0,"Incompleto",_xlfn.XLOOKUP(L1311,BLTOTAL!B:B,BLTOTAL!AD:AD))</f>
        <v>Incompleto</v>
      </c>
    </row>
    <row r="1312" spans="17:17" x14ac:dyDescent="0.35">
      <c r="Q1312" t="str">
        <f>IF((_xlfn.XLOOKUP(L1312,BLTOTAL!B:B,BLTOTAL!AD:AD))= 0,"Incompleto",_xlfn.XLOOKUP(L1312,BLTOTAL!B:B,BLTOTAL!AD:AD))</f>
        <v>Incompleto</v>
      </c>
    </row>
    <row r="1313" spans="17:17" x14ac:dyDescent="0.35">
      <c r="Q1313" t="str">
        <f>IF((_xlfn.XLOOKUP(L1313,BLTOTAL!B:B,BLTOTAL!AD:AD))= 0,"Incompleto",_xlfn.XLOOKUP(L1313,BLTOTAL!B:B,BLTOTAL!AD:AD))</f>
        <v>Incompleto</v>
      </c>
    </row>
    <row r="1314" spans="17:17" x14ac:dyDescent="0.35">
      <c r="Q1314" t="str">
        <f>IF((_xlfn.XLOOKUP(L1314,BLTOTAL!B:B,BLTOTAL!AD:AD))= 0,"Incompleto",_xlfn.XLOOKUP(L1314,BLTOTAL!B:B,BLTOTAL!AD:AD))</f>
        <v>Incompleto</v>
      </c>
    </row>
    <row r="1315" spans="17:17" x14ac:dyDescent="0.35">
      <c r="Q1315" t="str">
        <f>IF((_xlfn.XLOOKUP(L1315,BLTOTAL!B:B,BLTOTAL!AD:AD))= 0,"Incompleto",_xlfn.XLOOKUP(L1315,BLTOTAL!B:B,BLTOTAL!AD:AD))</f>
        <v>Incompleto</v>
      </c>
    </row>
    <row r="1316" spans="17:17" x14ac:dyDescent="0.35">
      <c r="Q1316" t="str">
        <f>IF((_xlfn.XLOOKUP(L1316,BLTOTAL!B:B,BLTOTAL!AD:AD))= 0,"Incompleto",_xlfn.XLOOKUP(L1316,BLTOTAL!B:B,BLTOTAL!AD:AD))</f>
        <v>Incompleto</v>
      </c>
    </row>
    <row r="1317" spans="17:17" x14ac:dyDescent="0.35">
      <c r="Q1317" t="str">
        <f>IF((_xlfn.XLOOKUP(L1317,BLTOTAL!B:B,BLTOTAL!AD:AD))= 0,"Incompleto",_xlfn.XLOOKUP(L1317,BLTOTAL!B:B,BLTOTAL!AD:AD))</f>
        <v>Incompleto</v>
      </c>
    </row>
    <row r="1318" spans="17:17" x14ac:dyDescent="0.35">
      <c r="Q1318" t="str">
        <f>IF((_xlfn.XLOOKUP(L1318,BLTOTAL!B:B,BLTOTAL!AD:AD))= 0,"Incompleto",_xlfn.XLOOKUP(L1318,BLTOTAL!B:B,BLTOTAL!AD:AD))</f>
        <v>Incompleto</v>
      </c>
    </row>
    <row r="1319" spans="17:17" x14ac:dyDescent="0.35">
      <c r="Q1319" t="str">
        <f>IF((_xlfn.XLOOKUP(L1319,BLTOTAL!B:B,BLTOTAL!AD:AD))= 0,"Incompleto",_xlfn.XLOOKUP(L1319,BLTOTAL!B:B,BLTOTAL!AD:AD))</f>
        <v>Incompleto</v>
      </c>
    </row>
    <row r="1320" spans="17:17" x14ac:dyDescent="0.35">
      <c r="Q1320" t="str">
        <f>IF((_xlfn.XLOOKUP(L1320,BLTOTAL!B:B,BLTOTAL!AD:AD))= 0,"Incompleto",_xlfn.XLOOKUP(L1320,BLTOTAL!B:B,BLTOTAL!AD:AD))</f>
        <v>Incompleto</v>
      </c>
    </row>
    <row r="1321" spans="17:17" x14ac:dyDescent="0.35">
      <c r="Q1321" t="str">
        <f>IF((_xlfn.XLOOKUP(L1321,BLTOTAL!B:B,BLTOTAL!AD:AD))= 0,"Incompleto",_xlfn.XLOOKUP(L1321,BLTOTAL!B:B,BLTOTAL!AD:AD))</f>
        <v>Incompleto</v>
      </c>
    </row>
    <row r="1322" spans="17:17" x14ac:dyDescent="0.35">
      <c r="Q1322" t="str">
        <f>IF((_xlfn.XLOOKUP(L1322,BLTOTAL!B:B,BLTOTAL!AD:AD))= 0,"Incompleto",_xlfn.XLOOKUP(L1322,BLTOTAL!B:B,BLTOTAL!AD:AD))</f>
        <v>Incompleto</v>
      </c>
    </row>
    <row r="1323" spans="17:17" x14ac:dyDescent="0.35">
      <c r="Q1323" t="str">
        <f>IF((_xlfn.XLOOKUP(L1323,BLTOTAL!B:B,BLTOTAL!AD:AD))= 0,"Incompleto",_xlfn.XLOOKUP(L1323,BLTOTAL!B:B,BLTOTAL!AD:AD))</f>
        <v>Incompleto</v>
      </c>
    </row>
    <row r="1324" spans="17:17" x14ac:dyDescent="0.35">
      <c r="Q1324" t="str">
        <f>IF((_xlfn.XLOOKUP(L1324,BLTOTAL!B:B,BLTOTAL!AD:AD))= 0,"Incompleto",_xlfn.XLOOKUP(L1324,BLTOTAL!B:B,BLTOTAL!AD:AD))</f>
        <v>Incompleto</v>
      </c>
    </row>
    <row r="1325" spans="17:17" x14ac:dyDescent="0.35">
      <c r="Q1325" t="str">
        <f>IF((_xlfn.XLOOKUP(L1325,BLTOTAL!B:B,BLTOTAL!AD:AD))= 0,"Incompleto",_xlfn.XLOOKUP(L1325,BLTOTAL!B:B,BLTOTAL!AD:AD))</f>
        <v>Incompleto</v>
      </c>
    </row>
    <row r="1326" spans="17:17" x14ac:dyDescent="0.35">
      <c r="Q1326" t="str">
        <f>IF((_xlfn.XLOOKUP(L1326,BLTOTAL!B:B,BLTOTAL!AD:AD))= 0,"Incompleto",_xlfn.XLOOKUP(L1326,BLTOTAL!B:B,BLTOTAL!AD:AD))</f>
        <v>Incompleto</v>
      </c>
    </row>
    <row r="1327" spans="17:17" x14ac:dyDescent="0.35">
      <c r="Q1327" t="str">
        <f>IF((_xlfn.XLOOKUP(L1327,BLTOTAL!B:B,BLTOTAL!AD:AD))= 0,"Incompleto",_xlfn.XLOOKUP(L1327,BLTOTAL!B:B,BLTOTAL!AD:AD))</f>
        <v>Incompleto</v>
      </c>
    </row>
    <row r="1328" spans="17:17" x14ac:dyDescent="0.35">
      <c r="Q1328" t="str">
        <f>IF((_xlfn.XLOOKUP(L1328,BLTOTAL!B:B,BLTOTAL!AD:AD))= 0,"Incompleto",_xlfn.XLOOKUP(L1328,BLTOTAL!B:B,BLTOTAL!AD:AD))</f>
        <v>Incompleto</v>
      </c>
    </row>
    <row r="1329" spans="17:17" x14ac:dyDescent="0.35">
      <c r="Q1329" t="str">
        <f>IF((_xlfn.XLOOKUP(L1329,BLTOTAL!B:B,BLTOTAL!AD:AD))= 0,"Incompleto",_xlfn.XLOOKUP(L1329,BLTOTAL!B:B,BLTOTAL!AD:AD))</f>
        <v>Incompleto</v>
      </c>
    </row>
    <row r="1330" spans="17:17" x14ac:dyDescent="0.35">
      <c r="Q1330" t="str">
        <f>IF((_xlfn.XLOOKUP(L1330,BLTOTAL!B:B,BLTOTAL!AD:AD))= 0,"Incompleto",_xlfn.XLOOKUP(L1330,BLTOTAL!B:B,BLTOTAL!AD:AD))</f>
        <v>Incompleto</v>
      </c>
    </row>
    <row r="1331" spans="17:17" x14ac:dyDescent="0.35">
      <c r="Q1331" t="str">
        <f>IF((_xlfn.XLOOKUP(L1331,BLTOTAL!B:B,BLTOTAL!AD:AD))= 0,"Incompleto",_xlfn.XLOOKUP(L1331,BLTOTAL!B:B,BLTOTAL!AD:AD))</f>
        <v>Incompleto</v>
      </c>
    </row>
    <row r="1332" spans="17:17" x14ac:dyDescent="0.35">
      <c r="Q1332" t="str">
        <f>IF((_xlfn.XLOOKUP(L1332,BLTOTAL!B:B,BLTOTAL!AD:AD))= 0,"Incompleto",_xlfn.XLOOKUP(L1332,BLTOTAL!B:B,BLTOTAL!AD:AD))</f>
        <v>Incompleto</v>
      </c>
    </row>
    <row r="1333" spans="17:17" x14ac:dyDescent="0.35">
      <c r="Q1333" t="str">
        <f>IF((_xlfn.XLOOKUP(L1333,BLTOTAL!B:B,BLTOTAL!AD:AD))= 0,"Incompleto",_xlfn.XLOOKUP(L1333,BLTOTAL!B:B,BLTOTAL!AD:AD))</f>
        <v>Incompleto</v>
      </c>
    </row>
    <row r="1334" spans="17:17" x14ac:dyDescent="0.35">
      <c r="Q1334" t="str">
        <f>IF((_xlfn.XLOOKUP(L1334,BLTOTAL!B:B,BLTOTAL!AD:AD))= 0,"Incompleto",_xlfn.XLOOKUP(L1334,BLTOTAL!B:B,BLTOTAL!AD:AD))</f>
        <v>Incompleto</v>
      </c>
    </row>
    <row r="1335" spans="17:17" x14ac:dyDescent="0.35">
      <c r="Q1335" t="str">
        <f>IF((_xlfn.XLOOKUP(L1335,BLTOTAL!B:B,BLTOTAL!AD:AD))= 0,"Incompleto",_xlfn.XLOOKUP(L1335,BLTOTAL!B:B,BLTOTAL!AD:AD))</f>
        <v>Incompleto</v>
      </c>
    </row>
    <row r="1336" spans="17:17" x14ac:dyDescent="0.35">
      <c r="Q1336" t="str">
        <f>IF((_xlfn.XLOOKUP(L1336,BLTOTAL!B:B,BLTOTAL!AD:AD))= 0,"Incompleto",_xlfn.XLOOKUP(L1336,BLTOTAL!B:B,BLTOTAL!AD:AD))</f>
        <v>Incompleto</v>
      </c>
    </row>
    <row r="1337" spans="17:17" x14ac:dyDescent="0.35">
      <c r="Q1337" t="str">
        <f>IF((_xlfn.XLOOKUP(L1337,BLTOTAL!B:B,BLTOTAL!AD:AD))= 0,"Incompleto",_xlfn.XLOOKUP(L1337,BLTOTAL!B:B,BLTOTAL!AD:AD))</f>
        <v>Incompleto</v>
      </c>
    </row>
    <row r="1338" spans="17:17" x14ac:dyDescent="0.35">
      <c r="Q1338" t="str">
        <f>IF((_xlfn.XLOOKUP(L1338,BLTOTAL!B:B,BLTOTAL!AD:AD))= 0,"Incompleto",_xlfn.XLOOKUP(L1338,BLTOTAL!B:B,BLTOTAL!AD:AD))</f>
        <v>Incompleto</v>
      </c>
    </row>
    <row r="1339" spans="17:17" x14ac:dyDescent="0.35">
      <c r="Q1339" t="str">
        <f>IF((_xlfn.XLOOKUP(L1339,BLTOTAL!B:B,BLTOTAL!AD:AD))= 0,"Incompleto",_xlfn.XLOOKUP(L1339,BLTOTAL!B:B,BLTOTAL!AD:AD))</f>
        <v>Incompleto</v>
      </c>
    </row>
    <row r="1340" spans="17:17" x14ac:dyDescent="0.35">
      <c r="Q1340" t="str">
        <f>IF((_xlfn.XLOOKUP(L1340,BLTOTAL!B:B,BLTOTAL!AD:AD))= 0,"Incompleto",_xlfn.XLOOKUP(L1340,BLTOTAL!B:B,BLTOTAL!AD:AD))</f>
        <v>Incompleto</v>
      </c>
    </row>
    <row r="1341" spans="17:17" x14ac:dyDescent="0.35">
      <c r="Q1341" t="str">
        <f>IF((_xlfn.XLOOKUP(L1341,BLTOTAL!B:B,BLTOTAL!AD:AD))= 0,"Incompleto",_xlfn.XLOOKUP(L1341,BLTOTAL!B:B,BLTOTAL!AD:AD))</f>
        <v>Incompleto</v>
      </c>
    </row>
    <row r="1342" spans="17:17" x14ac:dyDescent="0.35">
      <c r="Q1342" t="str">
        <f>IF((_xlfn.XLOOKUP(L1342,BLTOTAL!B:B,BLTOTAL!AD:AD))= 0,"Incompleto",_xlfn.XLOOKUP(L1342,BLTOTAL!B:B,BLTOTAL!AD:AD))</f>
        <v>Incompleto</v>
      </c>
    </row>
    <row r="1343" spans="17:17" x14ac:dyDescent="0.35">
      <c r="Q1343" t="str">
        <f>IF((_xlfn.XLOOKUP(L1343,BLTOTAL!B:B,BLTOTAL!AD:AD))= 0,"Incompleto",_xlfn.XLOOKUP(L1343,BLTOTAL!B:B,BLTOTAL!AD:AD))</f>
        <v>Incompleto</v>
      </c>
    </row>
    <row r="1344" spans="17:17" x14ac:dyDescent="0.35">
      <c r="Q1344" t="str">
        <f>IF((_xlfn.XLOOKUP(L1344,BLTOTAL!B:B,BLTOTAL!AD:AD))= 0,"Incompleto",_xlfn.XLOOKUP(L1344,BLTOTAL!B:B,BLTOTAL!AD:AD))</f>
        <v>Incompleto</v>
      </c>
    </row>
    <row r="1345" spans="17:17" x14ac:dyDescent="0.35">
      <c r="Q1345" t="str">
        <f>IF((_xlfn.XLOOKUP(L1345,BLTOTAL!B:B,BLTOTAL!AD:AD))= 0,"Incompleto",_xlfn.XLOOKUP(L1345,BLTOTAL!B:B,BLTOTAL!AD:AD))</f>
        <v>Incompleto</v>
      </c>
    </row>
    <row r="1346" spans="17:17" x14ac:dyDescent="0.35">
      <c r="Q1346" t="str">
        <f>IF((_xlfn.XLOOKUP(L1346,BLTOTAL!B:B,BLTOTAL!AD:AD))= 0,"Incompleto",_xlfn.XLOOKUP(L1346,BLTOTAL!B:B,BLTOTAL!AD:AD))</f>
        <v>Incompleto</v>
      </c>
    </row>
    <row r="1347" spans="17:17" x14ac:dyDescent="0.35">
      <c r="Q1347" t="str">
        <f>IF((_xlfn.XLOOKUP(L1347,BLTOTAL!B:B,BLTOTAL!AD:AD))= 0,"Incompleto",_xlfn.XLOOKUP(L1347,BLTOTAL!B:B,BLTOTAL!AD:AD))</f>
        <v>Incompleto</v>
      </c>
    </row>
    <row r="1348" spans="17:17" x14ac:dyDescent="0.35">
      <c r="Q1348" t="str">
        <f>IF((_xlfn.XLOOKUP(L1348,BLTOTAL!B:B,BLTOTAL!AD:AD))= 0,"Incompleto",_xlfn.XLOOKUP(L1348,BLTOTAL!B:B,BLTOTAL!AD:AD))</f>
        <v>Incompleto</v>
      </c>
    </row>
    <row r="1349" spans="17:17" x14ac:dyDescent="0.35">
      <c r="Q1349" t="str">
        <f>IF((_xlfn.XLOOKUP(L1349,BLTOTAL!B:B,BLTOTAL!AD:AD))= 0,"Incompleto",_xlfn.XLOOKUP(L1349,BLTOTAL!B:B,BLTOTAL!AD:AD))</f>
        <v>Incompleto</v>
      </c>
    </row>
    <row r="1350" spans="17:17" x14ac:dyDescent="0.35">
      <c r="Q1350" t="str">
        <f>IF((_xlfn.XLOOKUP(L1350,BLTOTAL!B:B,BLTOTAL!AD:AD))= 0,"Incompleto",_xlfn.XLOOKUP(L1350,BLTOTAL!B:B,BLTOTAL!AD:AD))</f>
        <v>Incompleto</v>
      </c>
    </row>
    <row r="1351" spans="17:17" x14ac:dyDescent="0.35">
      <c r="Q1351" t="str">
        <f>IF((_xlfn.XLOOKUP(L1351,BLTOTAL!B:B,BLTOTAL!AD:AD))= 0,"Incompleto",_xlfn.XLOOKUP(L1351,BLTOTAL!B:B,BLTOTAL!AD:AD))</f>
        <v>Incompleto</v>
      </c>
    </row>
    <row r="1352" spans="17:17" x14ac:dyDescent="0.35">
      <c r="Q1352" t="str">
        <f>IF((_xlfn.XLOOKUP(L1352,BLTOTAL!B:B,BLTOTAL!AD:AD))= 0,"Incompleto",_xlfn.XLOOKUP(L1352,BLTOTAL!B:B,BLTOTAL!AD:AD))</f>
        <v>Incompleto</v>
      </c>
    </row>
    <row r="1353" spans="17:17" x14ac:dyDescent="0.35">
      <c r="Q1353" t="str">
        <f>IF((_xlfn.XLOOKUP(L1353,BLTOTAL!B:B,BLTOTAL!AD:AD))= 0,"Incompleto",_xlfn.XLOOKUP(L1353,BLTOTAL!B:B,BLTOTAL!AD:AD))</f>
        <v>Incompleto</v>
      </c>
    </row>
    <row r="1354" spans="17:17" x14ac:dyDescent="0.35">
      <c r="Q1354" t="str">
        <f>IF((_xlfn.XLOOKUP(L1354,BLTOTAL!B:B,BLTOTAL!AD:AD))= 0,"Incompleto",_xlfn.XLOOKUP(L1354,BLTOTAL!B:B,BLTOTAL!AD:AD))</f>
        <v>Incompleto</v>
      </c>
    </row>
    <row r="1355" spans="17:17" x14ac:dyDescent="0.35">
      <c r="Q1355" t="str">
        <f>IF((_xlfn.XLOOKUP(L1355,BLTOTAL!B:B,BLTOTAL!AD:AD))= 0,"Incompleto",_xlfn.XLOOKUP(L1355,BLTOTAL!B:B,BLTOTAL!AD:AD))</f>
        <v>Incompleto</v>
      </c>
    </row>
    <row r="1356" spans="17:17" x14ac:dyDescent="0.35">
      <c r="Q1356" t="str">
        <f>IF((_xlfn.XLOOKUP(L1356,BLTOTAL!B:B,BLTOTAL!AD:AD))= 0,"Incompleto",_xlfn.XLOOKUP(L1356,BLTOTAL!B:B,BLTOTAL!AD:AD))</f>
        <v>Incompleto</v>
      </c>
    </row>
    <row r="1357" spans="17:17" x14ac:dyDescent="0.35">
      <c r="Q1357" t="str">
        <f>IF((_xlfn.XLOOKUP(L1357,BLTOTAL!B:B,BLTOTAL!AD:AD))= 0,"Incompleto",_xlfn.XLOOKUP(L1357,BLTOTAL!B:B,BLTOTAL!AD:AD))</f>
        <v>Incompleto</v>
      </c>
    </row>
    <row r="1358" spans="17:17" x14ac:dyDescent="0.35">
      <c r="Q1358" t="str">
        <f>IF((_xlfn.XLOOKUP(L1358,BLTOTAL!B:B,BLTOTAL!AD:AD))= 0,"Incompleto",_xlfn.XLOOKUP(L1358,BLTOTAL!B:B,BLTOTAL!AD:AD))</f>
        <v>Incompleto</v>
      </c>
    </row>
    <row r="1359" spans="17:17" x14ac:dyDescent="0.35">
      <c r="Q1359" t="str">
        <f>IF((_xlfn.XLOOKUP(L1359,BLTOTAL!B:B,BLTOTAL!AD:AD))= 0,"Incompleto",_xlfn.XLOOKUP(L1359,BLTOTAL!B:B,BLTOTAL!AD:AD))</f>
        <v>Incompleto</v>
      </c>
    </row>
    <row r="1360" spans="17:17" x14ac:dyDescent="0.35">
      <c r="Q1360" t="str">
        <f>IF((_xlfn.XLOOKUP(L1360,BLTOTAL!B:B,BLTOTAL!AD:AD))= 0,"Incompleto",_xlfn.XLOOKUP(L1360,BLTOTAL!B:B,BLTOTAL!AD:AD))</f>
        <v>Incompleto</v>
      </c>
    </row>
    <row r="1361" spans="17:17" x14ac:dyDescent="0.35">
      <c r="Q1361" t="str">
        <f>IF((_xlfn.XLOOKUP(L1361,BLTOTAL!B:B,BLTOTAL!AD:AD))= 0,"Incompleto",_xlfn.XLOOKUP(L1361,BLTOTAL!B:B,BLTOTAL!AD:AD))</f>
        <v>Incompleto</v>
      </c>
    </row>
    <row r="1362" spans="17:17" x14ac:dyDescent="0.35">
      <c r="Q1362" t="str">
        <f>IF((_xlfn.XLOOKUP(L1362,BLTOTAL!B:B,BLTOTAL!AD:AD))= 0,"Incompleto",_xlfn.XLOOKUP(L1362,BLTOTAL!B:B,BLTOTAL!AD:AD))</f>
        <v>Incompleto</v>
      </c>
    </row>
    <row r="1363" spans="17:17" x14ac:dyDescent="0.35">
      <c r="Q1363" t="str">
        <f>IF((_xlfn.XLOOKUP(L1363,BLTOTAL!B:B,BLTOTAL!AD:AD))= 0,"Incompleto",_xlfn.XLOOKUP(L1363,BLTOTAL!B:B,BLTOTAL!AD:AD))</f>
        <v>Incompleto</v>
      </c>
    </row>
    <row r="1364" spans="17:17" x14ac:dyDescent="0.35">
      <c r="Q1364" t="str">
        <f>IF((_xlfn.XLOOKUP(L1364,BLTOTAL!B:B,BLTOTAL!AD:AD))= 0,"Incompleto",_xlfn.XLOOKUP(L1364,BLTOTAL!B:B,BLTOTAL!AD:AD))</f>
        <v>Incompleto</v>
      </c>
    </row>
    <row r="1365" spans="17:17" x14ac:dyDescent="0.35">
      <c r="Q1365" t="str">
        <f>IF((_xlfn.XLOOKUP(L1365,BLTOTAL!B:B,BLTOTAL!AD:AD))= 0,"Incompleto",_xlfn.XLOOKUP(L1365,BLTOTAL!B:B,BLTOTAL!AD:AD))</f>
        <v>Incompleto</v>
      </c>
    </row>
    <row r="1366" spans="17:17" x14ac:dyDescent="0.35">
      <c r="Q1366" t="str">
        <f>IF((_xlfn.XLOOKUP(L1366,BLTOTAL!B:B,BLTOTAL!AD:AD))= 0,"Incompleto",_xlfn.XLOOKUP(L1366,BLTOTAL!B:B,BLTOTAL!AD:AD))</f>
        <v>Incompleto</v>
      </c>
    </row>
    <row r="1367" spans="17:17" x14ac:dyDescent="0.35">
      <c r="Q1367" t="str">
        <f>IF((_xlfn.XLOOKUP(L1367,BLTOTAL!B:B,BLTOTAL!AD:AD))= 0,"Incompleto",_xlfn.XLOOKUP(L1367,BLTOTAL!B:B,BLTOTAL!AD:AD))</f>
        <v>Incompleto</v>
      </c>
    </row>
    <row r="1368" spans="17:17" x14ac:dyDescent="0.35">
      <c r="Q1368" t="str">
        <f>IF((_xlfn.XLOOKUP(L1368,BLTOTAL!B:B,BLTOTAL!AD:AD))= 0,"Incompleto",_xlfn.XLOOKUP(L1368,BLTOTAL!B:B,BLTOTAL!AD:AD))</f>
        <v>Incompleto</v>
      </c>
    </row>
    <row r="1369" spans="17:17" x14ac:dyDescent="0.35">
      <c r="Q1369" t="str">
        <f>IF((_xlfn.XLOOKUP(L1369,BLTOTAL!B:B,BLTOTAL!AD:AD))= 0,"Incompleto",_xlfn.XLOOKUP(L1369,BLTOTAL!B:B,BLTOTAL!AD:AD))</f>
        <v>Incompleto</v>
      </c>
    </row>
    <row r="1370" spans="17:17" x14ac:dyDescent="0.35">
      <c r="Q1370" t="str">
        <f>IF((_xlfn.XLOOKUP(L1370,BLTOTAL!B:B,BLTOTAL!AD:AD))= 0,"Incompleto",_xlfn.XLOOKUP(L1370,BLTOTAL!B:B,BLTOTAL!AD:AD))</f>
        <v>Incompleto</v>
      </c>
    </row>
    <row r="1371" spans="17:17" x14ac:dyDescent="0.35">
      <c r="Q1371" t="str">
        <f>IF((_xlfn.XLOOKUP(L1371,BLTOTAL!B:B,BLTOTAL!AD:AD))= 0,"Incompleto",_xlfn.XLOOKUP(L1371,BLTOTAL!B:B,BLTOTAL!AD:AD))</f>
        <v>Incompleto</v>
      </c>
    </row>
    <row r="1372" spans="17:17" x14ac:dyDescent="0.35">
      <c r="Q1372" t="str">
        <f>IF((_xlfn.XLOOKUP(L1372,BLTOTAL!B:B,BLTOTAL!AD:AD))= 0,"Incompleto",_xlfn.XLOOKUP(L1372,BLTOTAL!B:B,BLTOTAL!AD:AD))</f>
        <v>Incompleto</v>
      </c>
    </row>
    <row r="1373" spans="17:17" x14ac:dyDescent="0.35">
      <c r="Q1373" t="str">
        <f>IF((_xlfn.XLOOKUP(L1373,BLTOTAL!B:B,BLTOTAL!AD:AD))= 0,"Incompleto",_xlfn.XLOOKUP(L1373,BLTOTAL!B:B,BLTOTAL!AD:AD))</f>
        <v>Incompleto</v>
      </c>
    </row>
    <row r="1374" spans="17:17" x14ac:dyDescent="0.35">
      <c r="Q1374" t="str">
        <f>IF((_xlfn.XLOOKUP(L1374,BLTOTAL!B:B,BLTOTAL!AD:AD))= 0,"Incompleto",_xlfn.XLOOKUP(L1374,BLTOTAL!B:B,BLTOTAL!AD:AD))</f>
        <v>Incompleto</v>
      </c>
    </row>
    <row r="1375" spans="17:17" x14ac:dyDescent="0.35">
      <c r="Q1375" t="str">
        <f>IF((_xlfn.XLOOKUP(L1375,BLTOTAL!B:B,BLTOTAL!AD:AD))= 0,"Incompleto",_xlfn.XLOOKUP(L1375,BLTOTAL!B:B,BLTOTAL!AD:AD))</f>
        <v>Incompleto</v>
      </c>
    </row>
    <row r="1376" spans="17:17" x14ac:dyDescent="0.35">
      <c r="Q1376" t="str">
        <f>IF((_xlfn.XLOOKUP(L1376,BLTOTAL!B:B,BLTOTAL!AD:AD))= 0,"Incompleto",_xlfn.XLOOKUP(L1376,BLTOTAL!B:B,BLTOTAL!AD:AD))</f>
        <v>Incompleto</v>
      </c>
    </row>
    <row r="1377" spans="17:17" x14ac:dyDescent="0.35">
      <c r="Q1377" t="str">
        <f>IF((_xlfn.XLOOKUP(L1377,BLTOTAL!B:B,BLTOTAL!AD:AD))= 0,"Incompleto",_xlfn.XLOOKUP(L1377,BLTOTAL!B:B,BLTOTAL!AD:AD))</f>
        <v>Incompleto</v>
      </c>
    </row>
    <row r="1378" spans="17:17" x14ac:dyDescent="0.35">
      <c r="Q1378" t="str">
        <f>IF((_xlfn.XLOOKUP(L1378,BLTOTAL!B:B,BLTOTAL!AD:AD))= 0,"Incompleto",_xlfn.XLOOKUP(L1378,BLTOTAL!B:B,BLTOTAL!AD:AD))</f>
        <v>Incompleto</v>
      </c>
    </row>
    <row r="1379" spans="17:17" x14ac:dyDescent="0.35">
      <c r="Q1379" t="str">
        <f>IF((_xlfn.XLOOKUP(L1379,BLTOTAL!B:B,BLTOTAL!AD:AD))= 0,"Incompleto",_xlfn.XLOOKUP(L1379,BLTOTAL!B:B,BLTOTAL!AD:AD))</f>
        <v>Incompleto</v>
      </c>
    </row>
    <row r="1380" spans="17:17" x14ac:dyDescent="0.35">
      <c r="Q1380" t="str">
        <f>IF((_xlfn.XLOOKUP(L1380,BLTOTAL!B:B,BLTOTAL!AD:AD))= 0,"Incompleto",_xlfn.XLOOKUP(L1380,BLTOTAL!B:B,BLTOTAL!AD:AD))</f>
        <v>Incompleto</v>
      </c>
    </row>
    <row r="1381" spans="17:17" x14ac:dyDescent="0.35">
      <c r="Q1381" t="str">
        <f>IF((_xlfn.XLOOKUP(L1381,BLTOTAL!B:B,BLTOTAL!AD:AD))= 0,"Incompleto",_xlfn.XLOOKUP(L1381,BLTOTAL!B:B,BLTOTAL!AD:AD))</f>
        <v>Incompleto</v>
      </c>
    </row>
    <row r="1382" spans="17:17" x14ac:dyDescent="0.35">
      <c r="Q1382" t="str">
        <f>IF((_xlfn.XLOOKUP(L1382,BLTOTAL!B:B,BLTOTAL!AD:AD))= 0,"Incompleto",_xlfn.XLOOKUP(L1382,BLTOTAL!B:B,BLTOTAL!AD:AD))</f>
        <v>Incompleto</v>
      </c>
    </row>
    <row r="1383" spans="17:17" x14ac:dyDescent="0.35">
      <c r="Q1383" t="str">
        <f>IF((_xlfn.XLOOKUP(L1383,BLTOTAL!B:B,BLTOTAL!AD:AD))= 0,"Incompleto",_xlfn.XLOOKUP(L1383,BLTOTAL!B:B,BLTOTAL!AD:AD))</f>
        <v>Incompleto</v>
      </c>
    </row>
    <row r="1384" spans="17:17" x14ac:dyDescent="0.35">
      <c r="Q1384" t="str">
        <f>IF((_xlfn.XLOOKUP(L1384,BLTOTAL!B:B,BLTOTAL!AD:AD))= 0,"Incompleto",_xlfn.XLOOKUP(L1384,BLTOTAL!B:B,BLTOTAL!AD:AD))</f>
        <v>Incompleto</v>
      </c>
    </row>
    <row r="1385" spans="17:17" x14ac:dyDescent="0.35">
      <c r="Q1385" t="str">
        <f>IF((_xlfn.XLOOKUP(L1385,BLTOTAL!B:B,BLTOTAL!AD:AD))= 0,"Incompleto",_xlfn.XLOOKUP(L1385,BLTOTAL!B:B,BLTOTAL!AD:AD))</f>
        <v>Incompleto</v>
      </c>
    </row>
    <row r="1386" spans="17:17" x14ac:dyDescent="0.35">
      <c r="Q1386" t="str">
        <f>IF((_xlfn.XLOOKUP(L1386,BLTOTAL!B:B,BLTOTAL!AD:AD))= 0,"Incompleto",_xlfn.XLOOKUP(L1386,BLTOTAL!B:B,BLTOTAL!AD:AD))</f>
        <v>Incompleto</v>
      </c>
    </row>
    <row r="1387" spans="17:17" x14ac:dyDescent="0.35">
      <c r="Q1387" t="str">
        <f>IF((_xlfn.XLOOKUP(L1387,BLTOTAL!B:B,BLTOTAL!AD:AD))= 0,"Incompleto",_xlfn.XLOOKUP(L1387,BLTOTAL!B:B,BLTOTAL!AD:AD))</f>
        <v>Incompleto</v>
      </c>
    </row>
    <row r="1388" spans="17:17" x14ac:dyDescent="0.35">
      <c r="Q1388" t="str">
        <f>IF((_xlfn.XLOOKUP(L1388,BLTOTAL!B:B,BLTOTAL!AD:AD))= 0,"Incompleto",_xlfn.XLOOKUP(L1388,BLTOTAL!B:B,BLTOTAL!AD:AD))</f>
        <v>Incompleto</v>
      </c>
    </row>
    <row r="1389" spans="17:17" x14ac:dyDescent="0.35">
      <c r="Q1389" t="str">
        <f>IF((_xlfn.XLOOKUP(L1389,BLTOTAL!B:B,BLTOTAL!AD:AD))= 0,"Incompleto",_xlfn.XLOOKUP(L1389,BLTOTAL!B:B,BLTOTAL!AD:AD))</f>
        <v>Incompleto</v>
      </c>
    </row>
    <row r="1390" spans="17:17" x14ac:dyDescent="0.35">
      <c r="Q1390" t="str">
        <f>IF((_xlfn.XLOOKUP(L1390,BLTOTAL!B:B,BLTOTAL!AD:AD))= 0,"Incompleto",_xlfn.XLOOKUP(L1390,BLTOTAL!B:B,BLTOTAL!AD:AD))</f>
        <v>Incompleto</v>
      </c>
    </row>
    <row r="1391" spans="17:17" x14ac:dyDescent="0.35">
      <c r="Q1391" t="str">
        <f>IF((_xlfn.XLOOKUP(L1391,BLTOTAL!B:B,BLTOTAL!AD:AD))= 0,"Incompleto",_xlfn.XLOOKUP(L1391,BLTOTAL!B:B,BLTOTAL!AD:AD))</f>
        <v>Incompleto</v>
      </c>
    </row>
    <row r="1392" spans="17:17" x14ac:dyDescent="0.35">
      <c r="Q1392" t="str">
        <f>IF((_xlfn.XLOOKUP(L1392,BLTOTAL!B:B,BLTOTAL!AD:AD))= 0,"Incompleto",_xlfn.XLOOKUP(L1392,BLTOTAL!B:B,BLTOTAL!AD:AD))</f>
        <v>Incompleto</v>
      </c>
    </row>
    <row r="1393" spans="17:17" x14ac:dyDescent="0.35">
      <c r="Q1393" t="str">
        <f>IF((_xlfn.XLOOKUP(L1393,BLTOTAL!B:B,BLTOTAL!AD:AD))= 0,"Incompleto",_xlfn.XLOOKUP(L1393,BLTOTAL!B:B,BLTOTAL!AD:AD))</f>
        <v>Incompleto</v>
      </c>
    </row>
    <row r="1394" spans="17:17" x14ac:dyDescent="0.35">
      <c r="Q1394" t="str">
        <f>IF((_xlfn.XLOOKUP(L1394,BLTOTAL!B:B,BLTOTAL!AD:AD))= 0,"Incompleto",_xlfn.XLOOKUP(L1394,BLTOTAL!B:B,BLTOTAL!AD:AD))</f>
        <v>Incompleto</v>
      </c>
    </row>
    <row r="1395" spans="17:17" x14ac:dyDescent="0.35">
      <c r="Q1395" t="str">
        <f>IF((_xlfn.XLOOKUP(L1395,BLTOTAL!B:B,BLTOTAL!AD:AD))= 0,"Incompleto",_xlfn.XLOOKUP(L1395,BLTOTAL!B:B,BLTOTAL!AD:AD))</f>
        <v>Incompleto</v>
      </c>
    </row>
    <row r="1396" spans="17:17" x14ac:dyDescent="0.35">
      <c r="Q1396" t="str">
        <f>IF((_xlfn.XLOOKUP(L1396,BLTOTAL!B:B,BLTOTAL!AD:AD))= 0,"Incompleto",_xlfn.XLOOKUP(L1396,BLTOTAL!B:B,BLTOTAL!AD:AD))</f>
        <v>Incompleto</v>
      </c>
    </row>
    <row r="1397" spans="17:17" x14ac:dyDescent="0.35">
      <c r="Q1397" t="str">
        <f>IF((_xlfn.XLOOKUP(L1397,BLTOTAL!B:B,BLTOTAL!AD:AD))= 0,"Incompleto",_xlfn.XLOOKUP(L1397,BLTOTAL!B:B,BLTOTAL!AD:AD))</f>
        <v>Incompleto</v>
      </c>
    </row>
    <row r="1398" spans="17:17" x14ac:dyDescent="0.35">
      <c r="Q1398" t="str">
        <f>IF((_xlfn.XLOOKUP(L1398,BLTOTAL!B:B,BLTOTAL!AD:AD))= 0,"Incompleto",_xlfn.XLOOKUP(L1398,BLTOTAL!B:B,BLTOTAL!AD:AD))</f>
        <v>Incompleto</v>
      </c>
    </row>
    <row r="1399" spans="17:17" x14ac:dyDescent="0.35">
      <c r="Q1399" t="str">
        <f>IF((_xlfn.XLOOKUP(L1399,BLTOTAL!B:B,BLTOTAL!AD:AD))= 0,"Incompleto",_xlfn.XLOOKUP(L1399,BLTOTAL!B:B,BLTOTAL!AD:AD))</f>
        <v>Incompleto</v>
      </c>
    </row>
    <row r="1400" spans="17:17" x14ac:dyDescent="0.35">
      <c r="Q1400" t="str">
        <f>IF((_xlfn.XLOOKUP(L1400,BLTOTAL!B:B,BLTOTAL!AD:AD))= 0,"Incompleto",_xlfn.XLOOKUP(L1400,BLTOTAL!B:B,BLTOTAL!AD:AD))</f>
        <v>Incompleto</v>
      </c>
    </row>
    <row r="1401" spans="17:17" x14ac:dyDescent="0.35">
      <c r="Q1401" t="str">
        <f>IF((_xlfn.XLOOKUP(L1401,BLTOTAL!B:B,BLTOTAL!AD:AD))= 0,"Incompleto",_xlfn.XLOOKUP(L1401,BLTOTAL!B:B,BLTOTAL!AD:AD))</f>
        <v>Incompleto</v>
      </c>
    </row>
    <row r="1402" spans="17:17" x14ac:dyDescent="0.35">
      <c r="Q1402" t="str">
        <f>IF((_xlfn.XLOOKUP(L1402,BLTOTAL!B:B,BLTOTAL!AD:AD))= 0,"Incompleto",_xlfn.XLOOKUP(L1402,BLTOTAL!B:B,BLTOTAL!AD:AD))</f>
        <v>Incompleto</v>
      </c>
    </row>
    <row r="1403" spans="17:17" x14ac:dyDescent="0.35">
      <c r="Q1403" t="str">
        <f>IF((_xlfn.XLOOKUP(L1403,BLTOTAL!B:B,BLTOTAL!AD:AD))= 0,"Incompleto",_xlfn.XLOOKUP(L1403,BLTOTAL!B:B,BLTOTAL!AD:AD))</f>
        <v>Incompleto</v>
      </c>
    </row>
    <row r="1404" spans="17:17" x14ac:dyDescent="0.35">
      <c r="Q1404" t="str">
        <f>IF((_xlfn.XLOOKUP(L1404,BLTOTAL!B:B,BLTOTAL!AD:AD))= 0,"Incompleto",_xlfn.XLOOKUP(L1404,BLTOTAL!B:B,BLTOTAL!AD:AD))</f>
        <v>Incompleto</v>
      </c>
    </row>
    <row r="1405" spans="17:17" x14ac:dyDescent="0.35">
      <c r="Q1405" t="str">
        <f>IF((_xlfn.XLOOKUP(L1405,BLTOTAL!B:B,BLTOTAL!AD:AD))= 0,"Incompleto",_xlfn.XLOOKUP(L1405,BLTOTAL!B:B,BLTOTAL!AD:AD))</f>
        <v>Incompleto</v>
      </c>
    </row>
    <row r="1406" spans="17:17" x14ac:dyDescent="0.35">
      <c r="Q1406" t="str">
        <f>IF((_xlfn.XLOOKUP(L1406,BLTOTAL!B:B,BLTOTAL!AD:AD))= 0,"Incompleto",_xlfn.XLOOKUP(L1406,BLTOTAL!B:B,BLTOTAL!AD:AD))</f>
        <v>Incompleto</v>
      </c>
    </row>
    <row r="1407" spans="17:17" x14ac:dyDescent="0.35">
      <c r="Q1407" t="str">
        <f>IF((_xlfn.XLOOKUP(L1407,BLTOTAL!B:B,BLTOTAL!AD:AD))= 0,"Incompleto",_xlfn.XLOOKUP(L1407,BLTOTAL!B:B,BLTOTAL!AD:AD))</f>
        <v>Incompleto</v>
      </c>
    </row>
    <row r="1408" spans="17:17" x14ac:dyDescent="0.35">
      <c r="Q1408" t="str">
        <f>IF((_xlfn.XLOOKUP(L1408,BLTOTAL!B:B,BLTOTAL!AD:AD))= 0,"Incompleto",_xlfn.XLOOKUP(L1408,BLTOTAL!B:B,BLTOTAL!AD:AD))</f>
        <v>Incompleto</v>
      </c>
    </row>
    <row r="1409" spans="17:17" x14ac:dyDescent="0.35">
      <c r="Q1409" t="str">
        <f>IF((_xlfn.XLOOKUP(L1409,BLTOTAL!B:B,BLTOTAL!AD:AD))= 0,"Incompleto",_xlfn.XLOOKUP(L1409,BLTOTAL!B:B,BLTOTAL!AD:AD))</f>
        <v>Incompleto</v>
      </c>
    </row>
    <row r="1410" spans="17:17" x14ac:dyDescent="0.35">
      <c r="Q1410" t="str">
        <f>IF((_xlfn.XLOOKUP(L1410,BLTOTAL!B:B,BLTOTAL!AD:AD))= 0,"Incompleto",_xlfn.XLOOKUP(L1410,BLTOTAL!B:B,BLTOTAL!AD:AD))</f>
        <v>Incompleto</v>
      </c>
    </row>
    <row r="1411" spans="17:17" x14ac:dyDescent="0.35">
      <c r="Q1411" t="str">
        <f>IF((_xlfn.XLOOKUP(L1411,BLTOTAL!B:B,BLTOTAL!AD:AD))= 0,"Incompleto",_xlfn.XLOOKUP(L1411,BLTOTAL!B:B,BLTOTAL!AD:AD))</f>
        <v>Incompleto</v>
      </c>
    </row>
    <row r="1412" spans="17:17" x14ac:dyDescent="0.35">
      <c r="Q1412" t="str">
        <f>IF((_xlfn.XLOOKUP(L1412,BLTOTAL!B:B,BLTOTAL!AD:AD))= 0,"Incompleto",_xlfn.XLOOKUP(L1412,BLTOTAL!B:B,BLTOTAL!AD:AD))</f>
        <v>Incompleto</v>
      </c>
    </row>
    <row r="1413" spans="17:17" x14ac:dyDescent="0.35">
      <c r="Q1413" t="str">
        <f>IF((_xlfn.XLOOKUP(L1413,BLTOTAL!B:B,BLTOTAL!AD:AD))= 0,"Incompleto",_xlfn.XLOOKUP(L1413,BLTOTAL!B:B,BLTOTAL!AD:AD))</f>
        <v>Incompleto</v>
      </c>
    </row>
    <row r="1414" spans="17:17" x14ac:dyDescent="0.35">
      <c r="Q1414" t="str">
        <f>IF((_xlfn.XLOOKUP(L1414,BLTOTAL!B:B,BLTOTAL!AD:AD))= 0,"Incompleto",_xlfn.XLOOKUP(L1414,BLTOTAL!B:B,BLTOTAL!AD:AD))</f>
        <v>Incompleto</v>
      </c>
    </row>
    <row r="1415" spans="17:17" x14ac:dyDescent="0.35">
      <c r="Q1415" t="str">
        <f>IF((_xlfn.XLOOKUP(L1415,BLTOTAL!B:B,BLTOTAL!AD:AD))= 0,"Incompleto",_xlfn.XLOOKUP(L1415,BLTOTAL!B:B,BLTOTAL!AD:AD))</f>
        <v>Incompleto</v>
      </c>
    </row>
    <row r="1416" spans="17:17" x14ac:dyDescent="0.35">
      <c r="Q1416" t="str">
        <f>IF((_xlfn.XLOOKUP(L1416,BLTOTAL!B:B,BLTOTAL!AD:AD))= 0,"Incompleto",_xlfn.XLOOKUP(L1416,BLTOTAL!B:B,BLTOTAL!AD:AD))</f>
        <v>Incompleto</v>
      </c>
    </row>
    <row r="1417" spans="17:17" x14ac:dyDescent="0.35">
      <c r="Q1417" t="str">
        <f>IF((_xlfn.XLOOKUP(L1417,BLTOTAL!B:B,BLTOTAL!AD:AD))= 0,"Incompleto",_xlfn.XLOOKUP(L1417,BLTOTAL!B:B,BLTOTAL!AD:AD))</f>
        <v>Incompleto</v>
      </c>
    </row>
    <row r="1418" spans="17:17" x14ac:dyDescent="0.35">
      <c r="Q1418" t="str">
        <f>IF((_xlfn.XLOOKUP(L1418,BLTOTAL!B:B,BLTOTAL!AD:AD))= 0,"Incompleto",_xlfn.XLOOKUP(L1418,BLTOTAL!B:B,BLTOTAL!AD:AD))</f>
        <v>Incompleto</v>
      </c>
    </row>
    <row r="1419" spans="17:17" x14ac:dyDescent="0.35">
      <c r="Q1419" t="str">
        <f>IF((_xlfn.XLOOKUP(L1419,BLTOTAL!B:B,BLTOTAL!AD:AD))= 0,"Incompleto",_xlfn.XLOOKUP(L1419,BLTOTAL!B:B,BLTOTAL!AD:AD))</f>
        <v>Incompleto</v>
      </c>
    </row>
    <row r="1420" spans="17:17" x14ac:dyDescent="0.35">
      <c r="Q1420" t="str">
        <f>IF((_xlfn.XLOOKUP(L1420,BLTOTAL!B:B,BLTOTAL!AD:AD))= 0,"Incompleto",_xlfn.XLOOKUP(L1420,BLTOTAL!B:B,BLTOTAL!AD:AD))</f>
        <v>Incompleto</v>
      </c>
    </row>
    <row r="1421" spans="17:17" x14ac:dyDescent="0.35">
      <c r="Q1421" t="str">
        <f>IF((_xlfn.XLOOKUP(L1421,BLTOTAL!B:B,BLTOTAL!AD:AD))= 0,"Incompleto",_xlfn.XLOOKUP(L1421,BLTOTAL!B:B,BLTOTAL!AD:AD))</f>
        <v>Incompleto</v>
      </c>
    </row>
    <row r="1422" spans="17:17" x14ac:dyDescent="0.35">
      <c r="Q1422" t="str">
        <f>IF((_xlfn.XLOOKUP(L1422,BLTOTAL!B:B,BLTOTAL!AD:AD))= 0,"Incompleto",_xlfn.XLOOKUP(L1422,BLTOTAL!B:B,BLTOTAL!AD:AD))</f>
        <v>Incompleto</v>
      </c>
    </row>
    <row r="1423" spans="17:17" x14ac:dyDescent="0.35">
      <c r="Q1423" t="str">
        <f>IF((_xlfn.XLOOKUP(L1423,BLTOTAL!B:B,BLTOTAL!AD:AD))= 0,"Incompleto",_xlfn.XLOOKUP(L1423,BLTOTAL!B:B,BLTOTAL!AD:AD))</f>
        <v>Incompleto</v>
      </c>
    </row>
    <row r="1424" spans="17:17" x14ac:dyDescent="0.35">
      <c r="Q1424" t="str">
        <f>IF((_xlfn.XLOOKUP(L1424,BLTOTAL!B:B,BLTOTAL!AD:AD))= 0,"Incompleto",_xlfn.XLOOKUP(L1424,BLTOTAL!B:B,BLTOTAL!AD:AD))</f>
        <v>Incompleto</v>
      </c>
    </row>
    <row r="1425" spans="17:17" x14ac:dyDescent="0.35">
      <c r="Q1425" t="str">
        <f>IF((_xlfn.XLOOKUP(L1425,BLTOTAL!B:B,BLTOTAL!AD:AD))= 0,"Incompleto",_xlfn.XLOOKUP(L1425,BLTOTAL!B:B,BLTOTAL!AD:AD))</f>
        <v>Incompleto</v>
      </c>
    </row>
    <row r="1426" spans="17:17" x14ac:dyDescent="0.35">
      <c r="Q1426" t="str">
        <f>IF((_xlfn.XLOOKUP(L1426,BLTOTAL!B:B,BLTOTAL!AD:AD))= 0,"Incompleto",_xlfn.XLOOKUP(L1426,BLTOTAL!B:B,BLTOTAL!AD:AD))</f>
        <v>Incompleto</v>
      </c>
    </row>
    <row r="1427" spans="17:17" x14ac:dyDescent="0.35">
      <c r="Q1427" t="str">
        <f>IF((_xlfn.XLOOKUP(L1427,BLTOTAL!B:B,BLTOTAL!AD:AD))= 0,"Incompleto",_xlfn.XLOOKUP(L1427,BLTOTAL!B:B,BLTOTAL!AD:AD))</f>
        <v>Incompleto</v>
      </c>
    </row>
    <row r="1428" spans="17:17" x14ac:dyDescent="0.35">
      <c r="Q1428" t="str">
        <f>IF((_xlfn.XLOOKUP(L1428,BLTOTAL!B:B,BLTOTAL!AD:AD))= 0,"Incompleto",_xlfn.XLOOKUP(L1428,BLTOTAL!B:B,BLTOTAL!AD:AD))</f>
        <v>Incompleto</v>
      </c>
    </row>
    <row r="1429" spans="17:17" x14ac:dyDescent="0.35">
      <c r="Q1429" t="str">
        <f>IF((_xlfn.XLOOKUP(L1429,BLTOTAL!B:B,BLTOTAL!AD:AD))= 0,"Incompleto",_xlfn.XLOOKUP(L1429,BLTOTAL!B:B,BLTOTAL!AD:AD))</f>
        <v>Incompleto</v>
      </c>
    </row>
    <row r="1430" spans="17:17" x14ac:dyDescent="0.35">
      <c r="Q1430" t="str">
        <f>IF((_xlfn.XLOOKUP(L1430,BLTOTAL!B:B,BLTOTAL!AD:AD))= 0,"Incompleto",_xlfn.XLOOKUP(L1430,BLTOTAL!B:B,BLTOTAL!AD:AD))</f>
        <v>Incompleto</v>
      </c>
    </row>
    <row r="1431" spans="17:17" x14ac:dyDescent="0.35">
      <c r="Q1431" t="str">
        <f>IF((_xlfn.XLOOKUP(L1431,BLTOTAL!B:B,BLTOTAL!AD:AD))= 0,"Incompleto",_xlfn.XLOOKUP(L1431,BLTOTAL!B:B,BLTOTAL!AD:AD))</f>
        <v>Incompleto</v>
      </c>
    </row>
    <row r="1432" spans="17:17" x14ac:dyDescent="0.35">
      <c r="Q1432" t="str">
        <f>IF((_xlfn.XLOOKUP(L1432,BLTOTAL!B:B,BLTOTAL!AD:AD))= 0,"Incompleto",_xlfn.XLOOKUP(L1432,BLTOTAL!B:B,BLTOTAL!AD:AD))</f>
        <v>Incompleto</v>
      </c>
    </row>
    <row r="1433" spans="17:17" x14ac:dyDescent="0.35">
      <c r="Q1433" t="str">
        <f>IF((_xlfn.XLOOKUP(L1433,BLTOTAL!B:B,BLTOTAL!AD:AD))= 0,"Incompleto",_xlfn.XLOOKUP(L1433,BLTOTAL!B:B,BLTOTAL!AD:AD))</f>
        <v>Incompleto</v>
      </c>
    </row>
    <row r="1434" spans="17:17" x14ac:dyDescent="0.35">
      <c r="Q1434" t="str">
        <f>IF((_xlfn.XLOOKUP(L1434,BLTOTAL!B:B,BLTOTAL!AD:AD))= 0,"Incompleto",_xlfn.XLOOKUP(L1434,BLTOTAL!B:B,BLTOTAL!AD:AD))</f>
        <v>Incompleto</v>
      </c>
    </row>
    <row r="1435" spans="17:17" x14ac:dyDescent="0.35">
      <c r="Q1435" t="str">
        <f>IF((_xlfn.XLOOKUP(L1435,BLTOTAL!B:B,BLTOTAL!AD:AD))= 0,"Incompleto",_xlfn.XLOOKUP(L1435,BLTOTAL!B:B,BLTOTAL!AD:AD))</f>
        <v>Incompleto</v>
      </c>
    </row>
    <row r="1436" spans="17:17" x14ac:dyDescent="0.35">
      <c r="Q1436" t="str">
        <f>IF((_xlfn.XLOOKUP(L1436,BLTOTAL!B:B,BLTOTAL!AD:AD))= 0,"Incompleto",_xlfn.XLOOKUP(L1436,BLTOTAL!B:B,BLTOTAL!AD:AD))</f>
        <v>Incompleto</v>
      </c>
    </row>
    <row r="1437" spans="17:17" x14ac:dyDescent="0.35">
      <c r="Q1437" t="str">
        <f>IF((_xlfn.XLOOKUP(L1437,BLTOTAL!B:B,BLTOTAL!AD:AD))= 0,"Incompleto",_xlfn.XLOOKUP(L1437,BLTOTAL!B:B,BLTOTAL!AD:AD))</f>
        <v>Incompleto</v>
      </c>
    </row>
    <row r="1438" spans="17:17" x14ac:dyDescent="0.35">
      <c r="Q1438" t="str">
        <f>IF((_xlfn.XLOOKUP(L1438,BLTOTAL!B:B,BLTOTAL!AD:AD))= 0,"Incompleto",_xlfn.XLOOKUP(L1438,BLTOTAL!B:B,BLTOTAL!AD:AD))</f>
        <v>Incompleto</v>
      </c>
    </row>
    <row r="1439" spans="17:17" x14ac:dyDescent="0.35">
      <c r="Q1439" t="str">
        <f>IF((_xlfn.XLOOKUP(L1439,BLTOTAL!B:B,BLTOTAL!AD:AD))= 0,"Incompleto",_xlfn.XLOOKUP(L1439,BLTOTAL!B:B,BLTOTAL!AD:AD))</f>
        <v>Incompleto</v>
      </c>
    </row>
    <row r="1440" spans="17:17" x14ac:dyDescent="0.35">
      <c r="Q1440" t="str">
        <f>IF((_xlfn.XLOOKUP(L1440,BLTOTAL!B:B,BLTOTAL!AD:AD))= 0,"Incompleto",_xlfn.XLOOKUP(L1440,BLTOTAL!B:B,BLTOTAL!AD:AD))</f>
        <v>Incompleto</v>
      </c>
    </row>
    <row r="1441" spans="17:17" x14ac:dyDescent="0.35">
      <c r="Q1441" t="str">
        <f>IF((_xlfn.XLOOKUP(L1441,BLTOTAL!B:B,BLTOTAL!AD:AD))= 0,"Incompleto",_xlfn.XLOOKUP(L1441,BLTOTAL!B:B,BLTOTAL!AD:AD))</f>
        <v>Incompleto</v>
      </c>
    </row>
    <row r="1442" spans="17:17" x14ac:dyDescent="0.35">
      <c r="Q1442" t="str">
        <f>IF((_xlfn.XLOOKUP(L1442,BLTOTAL!B:B,BLTOTAL!AD:AD))= 0,"Incompleto",_xlfn.XLOOKUP(L1442,BLTOTAL!B:B,BLTOTAL!AD:AD))</f>
        <v>Incompleto</v>
      </c>
    </row>
    <row r="1443" spans="17:17" x14ac:dyDescent="0.35">
      <c r="Q1443" t="str">
        <f>IF((_xlfn.XLOOKUP(L1443,BLTOTAL!B:B,BLTOTAL!AD:AD))= 0,"Incompleto",_xlfn.XLOOKUP(L1443,BLTOTAL!B:B,BLTOTAL!AD:AD))</f>
        <v>Incompleto</v>
      </c>
    </row>
    <row r="1444" spans="17:17" x14ac:dyDescent="0.35">
      <c r="Q1444" t="str">
        <f>IF((_xlfn.XLOOKUP(L1444,BLTOTAL!B:B,BLTOTAL!AD:AD))= 0,"Incompleto",_xlfn.XLOOKUP(L1444,BLTOTAL!B:B,BLTOTAL!AD:AD))</f>
        <v>Incompleto</v>
      </c>
    </row>
    <row r="1445" spans="17:17" x14ac:dyDescent="0.35">
      <c r="Q1445" t="str">
        <f>IF((_xlfn.XLOOKUP(L1445,BLTOTAL!B:B,BLTOTAL!AD:AD))= 0,"Incompleto",_xlfn.XLOOKUP(L1445,BLTOTAL!B:B,BLTOTAL!AD:AD))</f>
        <v>Incompleto</v>
      </c>
    </row>
    <row r="1446" spans="17:17" x14ac:dyDescent="0.35">
      <c r="Q1446" t="str">
        <f>IF((_xlfn.XLOOKUP(L1446,BLTOTAL!B:B,BLTOTAL!AD:AD))= 0,"Incompleto",_xlfn.XLOOKUP(L1446,BLTOTAL!B:B,BLTOTAL!AD:AD))</f>
        <v>Incompleto</v>
      </c>
    </row>
    <row r="1447" spans="17:17" x14ac:dyDescent="0.35">
      <c r="Q1447" t="str">
        <f>IF((_xlfn.XLOOKUP(L1447,BLTOTAL!B:B,BLTOTAL!AD:AD))= 0,"Incompleto",_xlfn.XLOOKUP(L1447,BLTOTAL!B:B,BLTOTAL!AD:AD))</f>
        <v>Incompleto</v>
      </c>
    </row>
    <row r="1448" spans="17:17" x14ac:dyDescent="0.35">
      <c r="Q1448" t="str">
        <f>IF((_xlfn.XLOOKUP(L1448,BLTOTAL!B:B,BLTOTAL!AD:AD))= 0,"Incompleto",_xlfn.XLOOKUP(L1448,BLTOTAL!B:B,BLTOTAL!AD:AD))</f>
        <v>Incompleto</v>
      </c>
    </row>
    <row r="1449" spans="17:17" x14ac:dyDescent="0.35">
      <c r="Q1449" t="str">
        <f>IF((_xlfn.XLOOKUP(L1449,BLTOTAL!B:B,BLTOTAL!AD:AD))= 0,"Incompleto",_xlfn.XLOOKUP(L1449,BLTOTAL!B:B,BLTOTAL!AD:AD))</f>
        <v>Incompleto</v>
      </c>
    </row>
    <row r="1450" spans="17:17" x14ac:dyDescent="0.35">
      <c r="Q1450" t="str">
        <f>IF((_xlfn.XLOOKUP(L1450,BLTOTAL!B:B,BLTOTAL!AD:AD))= 0,"Incompleto",_xlfn.XLOOKUP(L1450,BLTOTAL!B:B,BLTOTAL!AD:AD))</f>
        <v>Incompleto</v>
      </c>
    </row>
    <row r="1451" spans="17:17" x14ac:dyDescent="0.35">
      <c r="Q1451" t="str">
        <f>IF((_xlfn.XLOOKUP(L1451,BLTOTAL!B:B,BLTOTAL!AD:AD))= 0,"Incompleto",_xlfn.XLOOKUP(L1451,BLTOTAL!B:B,BLTOTAL!AD:AD))</f>
        <v>Incompleto</v>
      </c>
    </row>
    <row r="1452" spans="17:17" x14ac:dyDescent="0.35">
      <c r="Q1452" t="str">
        <f>IF((_xlfn.XLOOKUP(L1452,BLTOTAL!B:B,BLTOTAL!AD:AD))= 0,"Incompleto",_xlfn.XLOOKUP(L1452,BLTOTAL!B:B,BLTOTAL!AD:AD))</f>
        <v>Incompleto</v>
      </c>
    </row>
    <row r="1453" spans="17:17" x14ac:dyDescent="0.35">
      <c r="Q1453" t="str">
        <f>IF((_xlfn.XLOOKUP(L1453,BLTOTAL!B:B,BLTOTAL!AD:AD))= 0,"Incompleto",_xlfn.XLOOKUP(L1453,BLTOTAL!B:B,BLTOTAL!AD:AD))</f>
        <v>Incompleto</v>
      </c>
    </row>
    <row r="1454" spans="17:17" x14ac:dyDescent="0.35">
      <c r="Q1454" t="str">
        <f>IF((_xlfn.XLOOKUP(L1454,BLTOTAL!B:B,BLTOTAL!AD:AD))= 0,"Incompleto",_xlfn.XLOOKUP(L1454,BLTOTAL!B:B,BLTOTAL!AD:AD))</f>
        <v>Incompleto</v>
      </c>
    </row>
    <row r="1455" spans="17:17" x14ac:dyDescent="0.35">
      <c r="Q1455" t="str">
        <f>IF((_xlfn.XLOOKUP(L1455,BLTOTAL!B:B,BLTOTAL!AD:AD))= 0,"Incompleto",_xlfn.XLOOKUP(L1455,BLTOTAL!B:B,BLTOTAL!AD:AD))</f>
        <v>Incompleto</v>
      </c>
    </row>
    <row r="1456" spans="17:17" x14ac:dyDescent="0.35">
      <c r="Q1456" t="str">
        <f>IF((_xlfn.XLOOKUP(L1456,BLTOTAL!B:B,BLTOTAL!AD:AD))= 0,"Incompleto",_xlfn.XLOOKUP(L1456,BLTOTAL!B:B,BLTOTAL!AD:AD))</f>
        <v>Incompleto</v>
      </c>
    </row>
    <row r="1457" spans="17:17" x14ac:dyDescent="0.35">
      <c r="Q1457" t="str">
        <f>IF((_xlfn.XLOOKUP(L1457,BLTOTAL!B:B,BLTOTAL!AD:AD))= 0,"Incompleto",_xlfn.XLOOKUP(L1457,BLTOTAL!B:B,BLTOTAL!AD:AD))</f>
        <v>Incompleto</v>
      </c>
    </row>
    <row r="1458" spans="17:17" x14ac:dyDescent="0.35">
      <c r="Q1458" t="str">
        <f>IF((_xlfn.XLOOKUP(L1458,BLTOTAL!B:B,BLTOTAL!AD:AD))= 0,"Incompleto",_xlfn.XLOOKUP(L1458,BLTOTAL!B:B,BLTOTAL!AD:AD))</f>
        <v>Incompleto</v>
      </c>
    </row>
    <row r="1459" spans="17:17" x14ac:dyDescent="0.35">
      <c r="Q1459" t="str">
        <f>IF((_xlfn.XLOOKUP(L1459,BLTOTAL!B:B,BLTOTAL!AD:AD))= 0,"Incompleto",_xlfn.XLOOKUP(L1459,BLTOTAL!B:B,BLTOTAL!AD:AD))</f>
        <v>Incompleto</v>
      </c>
    </row>
    <row r="1460" spans="17:17" x14ac:dyDescent="0.35">
      <c r="Q1460" t="str">
        <f>IF((_xlfn.XLOOKUP(L1460,BLTOTAL!B:B,BLTOTAL!AD:AD))= 0,"Incompleto",_xlfn.XLOOKUP(L1460,BLTOTAL!B:B,BLTOTAL!AD:AD))</f>
        <v>Incompleto</v>
      </c>
    </row>
    <row r="1461" spans="17:17" x14ac:dyDescent="0.35">
      <c r="Q1461" t="str">
        <f>IF((_xlfn.XLOOKUP(L1461,BLTOTAL!B:B,BLTOTAL!AD:AD))= 0,"Incompleto",_xlfn.XLOOKUP(L1461,BLTOTAL!B:B,BLTOTAL!AD:AD))</f>
        <v>Incompleto</v>
      </c>
    </row>
    <row r="1462" spans="17:17" x14ac:dyDescent="0.35">
      <c r="Q1462" t="str">
        <f>IF((_xlfn.XLOOKUP(L1462,BLTOTAL!B:B,BLTOTAL!AD:AD))= 0,"Incompleto",_xlfn.XLOOKUP(L1462,BLTOTAL!B:B,BLTOTAL!AD:AD))</f>
        <v>Incompleto</v>
      </c>
    </row>
    <row r="1463" spans="17:17" x14ac:dyDescent="0.35">
      <c r="Q1463" t="str">
        <f>IF((_xlfn.XLOOKUP(L1463,BLTOTAL!B:B,BLTOTAL!AD:AD))= 0,"Incompleto",_xlfn.XLOOKUP(L1463,BLTOTAL!B:B,BLTOTAL!AD:AD))</f>
        <v>Incompleto</v>
      </c>
    </row>
    <row r="1464" spans="17:17" x14ac:dyDescent="0.35">
      <c r="Q1464" t="str">
        <f>IF((_xlfn.XLOOKUP(L1464,BLTOTAL!B:B,BLTOTAL!AD:AD))= 0,"Incompleto",_xlfn.XLOOKUP(L1464,BLTOTAL!B:B,BLTOTAL!AD:AD))</f>
        <v>Incompleto</v>
      </c>
    </row>
    <row r="1465" spans="17:17" x14ac:dyDescent="0.35">
      <c r="Q1465" t="str">
        <f>IF((_xlfn.XLOOKUP(L1465,BLTOTAL!B:B,BLTOTAL!AD:AD))= 0,"Incompleto",_xlfn.XLOOKUP(L1465,BLTOTAL!B:B,BLTOTAL!AD:AD))</f>
        <v>Incompleto</v>
      </c>
    </row>
    <row r="1466" spans="17:17" x14ac:dyDescent="0.35">
      <c r="Q1466" t="str">
        <f>IF((_xlfn.XLOOKUP(L1466,BLTOTAL!B:B,BLTOTAL!AD:AD))= 0,"Incompleto",_xlfn.XLOOKUP(L1466,BLTOTAL!B:B,BLTOTAL!AD:AD))</f>
        <v>Incompleto</v>
      </c>
    </row>
    <row r="1467" spans="17:17" x14ac:dyDescent="0.35">
      <c r="Q1467" t="str">
        <f>IF((_xlfn.XLOOKUP(L1467,BLTOTAL!B:B,BLTOTAL!AD:AD))= 0,"Incompleto",_xlfn.XLOOKUP(L1467,BLTOTAL!B:B,BLTOTAL!AD:AD))</f>
        <v>Incompleto</v>
      </c>
    </row>
    <row r="1468" spans="17:17" x14ac:dyDescent="0.35">
      <c r="Q1468" t="str">
        <f>IF((_xlfn.XLOOKUP(L1468,BLTOTAL!B:B,BLTOTAL!AD:AD))= 0,"Incompleto",_xlfn.XLOOKUP(L1468,BLTOTAL!B:B,BLTOTAL!AD:AD))</f>
        <v>Incompleto</v>
      </c>
    </row>
    <row r="1469" spans="17:17" x14ac:dyDescent="0.35">
      <c r="Q1469" t="str">
        <f>IF((_xlfn.XLOOKUP(L1469,BLTOTAL!B:B,BLTOTAL!AD:AD))= 0,"Incompleto",_xlfn.XLOOKUP(L1469,BLTOTAL!B:B,BLTOTAL!AD:AD))</f>
        <v>Incompleto</v>
      </c>
    </row>
    <row r="1470" spans="17:17" x14ac:dyDescent="0.35">
      <c r="Q1470" t="str">
        <f>IF((_xlfn.XLOOKUP(L1470,BLTOTAL!B:B,BLTOTAL!AD:AD))= 0,"Incompleto",_xlfn.XLOOKUP(L1470,BLTOTAL!B:B,BLTOTAL!AD:AD))</f>
        <v>Incompleto</v>
      </c>
    </row>
    <row r="1471" spans="17:17" x14ac:dyDescent="0.35">
      <c r="Q1471" t="str">
        <f>IF((_xlfn.XLOOKUP(L1471,BLTOTAL!B:B,BLTOTAL!AD:AD))= 0,"Incompleto",_xlfn.XLOOKUP(L1471,BLTOTAL!B:B,BLTOTAL!AD:AD))</f>
        <v>Incompleto</v>
      </c>
    </row>
    <row r="1472" spans="17:17" x14ac:dyDescent="0.35">
      <c r="Q1472" t="str">
        <f>IF((_xlfn.XLOOKUP(L1472,BLTOTAL!B:B,BLTOTAL!AD:AD))= 0,"Incompleto",_xlfn.XLOOKUP(L1472,BLTOTAL!B:B,BLTOTAL!AD:AD))</f>
        <v>Incompleto</v>
      </c>
    </row>
    <row r="1473" spans="17:17" x14ac:dyDescent="0.35">
      <c r="Q1473" t="str">
        <f>IF((_xlfn.XLOOKUP(L1473,BLTOTAL!B:B,BLTOTAL!AD:AD))= 0,"Incompleto",_xlfn.XLOOKUP(L1473,BLTOTAL!B:B,BLTOTAL!AD:AD))</f>
        <v>Incompleto</v>
      </c>
    </row>
    <row r="1474" spans="17:17" x14ac:dyDescent="0.35">
      <c r="Q1474" t="str">
        <f>IF((_xlfn.XLOOKUP(L1474,BLTOTAL!B:B,BLTOTAL!AD:AD))= 0,"Incompleto",_xlfn.XLOOKUP(L1474,BLTOTAL!B:B,BLTOTAL!AD:AD))</f>
        <v>Incompleto</v>
      </c>
    </row>
    <row r="1475" spans="17:17" x14ac:dyDescent="0.35">
      <c r="Q1475" t="str">
        <f>IF((_xlfn.XLOOKUP(L1475,BLTOTAL!B:B,BLTOTAL!AD:AD))= 0,"Incompleto",_xlfn.XLOOKUP(L1475,BLTOTAL!B:B,BLTOTAL!AD:AD))</f>
        <v>Incompleto</v>
      </c>
    </row>
    <row r="1476" spans="17:17" x14ac:dyDescent="0.35">
      <c r="Q1476" t="str">
        <f>IF((_xlfn.XLOOKUP(L1476,BLTOTAL!B:B,BLTOTAL!AD:AD))= 0,"Incompleto",_xlfn.XLOOKUP(L1476,BLTOTAL!B:B,BLTOTAL!AD:AD))</f>
        <v>Incompleto</v>
      </c>
    </row>
    <row r="1477" spans="17:17" x14ac:dyDescent="0.35">
      <c r="Q1477" t="str">
        <f>IF((_xlfn.XLOOKUP(L1477,BLTOTAL!B:B,BLTOTAL!AD:AD))= 0,"Incompleto",_xlfn.XLOOKUP(L1477,BLTOTAL!B:B,BLTOTAL!AD:AD))</f>
        <v>Incompleto</v>
      </c>
    </row>
    <row r="1478" spans="17:17" x14ac:dyDescent="0.35">
      <c r="Q1478" t="str">
        <f>IF((_xlfn.XLOOKUP(L1478,BLTOTAL!B:B,BLTOTAL!AD:AD))= 0,"Incompleto",_xlfn.XLOOKUP(L1478,BLTOTAL!B:B,BLTOTAL!AD:AD))</f>
        <v>Incompleto</v>
      </c>
    </row>
    <row r="1479" spans="17:17" x14ac:dyDescent="0.35">
      <c r="Q1479" t="str">
        <f>IF((_xlfn.XLOOKUP(L1479,BLTOTAL!B:B,BLTOTAL!AD:AD))= 0,"Incompleto",_xlfn.XLOOKUP(L1479,BLTOTAL!B:B,BLTOTAL!AD:AD))</f>
        <v>Incompleto</v>
      </c>
    </row>
    <row r="1480" spans="17:17" x14ac:dyDescent="0.35">
      <c r="Q1480" t="str">
        <f>IF((_xlfn.XLOOKUP(L1480,BLTOTAL!B:B,BLTOTAL!AD:AD))= 0,"Incompleto",_xlfn.XLOOKUP(L1480,BLTOTAL!B:B,BLTOTAL!AD:AD))</f>
        <v>Incompleto</v>
      </c>
    </row>
    <row r="1481" spans="17:17" x14ac:dyDescent="0.35">
      <c r="Q1481" t="str">
        <f>IF((_xlfn.XLOOKUP(L1481,BLTOTAL!B:B,BLTOTAL!AD:AD))= 0,"Incompleto",_xlfn.XLOOKUP(L1481,BLTOTAL!B:B,BLTOTAL!AD:AD))</f>
        <v>Incompleto</v>
      </c>
    </row>
    <row r="1482" spans="17:17" x14ac:dyDescent="0.35">
      <c r="Q1482" t="str">
        <f>IF((_xlfn.XLOOKUP(L1482,BLTOTAL!B:B,BLTOTAL!AD:AD))= 0,"Incompleto",_xlfn.XLOOKUP(L1482,BLTOTAL!B:B,BLTOTAL!AD:AD))</f>
        <v>Incompleto</v>
      </c>
    </row>
    <row r="1483" spans="17:17" x14ac:dyDescent="0.35">
      <c r="Q1483" t="str">
        <f>IF((_xlfn.XLOOKUP(L1483,BLTOTAL!B:B,BLTOTAL!AD:AD))= 0,"Incompleto",_xlfn.XLOOKUP(L1483,BLTOTAL!B:B,BLTOTAL!AD:AD))</f>
        <v>Incompleto</v>
      </c>
    </row>
    <row r="1484" spans="17:17" x14ac:dyDescent="0.35">
      <c r="Q1484" t="str">
        <f>IF((_xlfn.XLOOKUP(L1484,BLTOTAL!B:B,BLTOTAL!AD:AD))= 0,"Incompleto",_xlfn.XLOOKUP(L1484,BLTOTAL!B:B,BLTOTAL!AD:AD))</f>
        <v>Incompleto</v>
      </c>
    </row>
    <row r="1485" spans="17:17" x14ac:dyDescent="0.35">
      <c r="Q1485" t="str">
        <f>IF((_xlfn.XLOOKUP(L1485,BLTOTAL!B:B,BLTOTAL!AD:AD))= 0,"Incompleto",_xlfn.XLOOKUP(L1485,BLTOTAL!B:B,BLTOTAL!AD:AD))</f>
        <v>Incompleto</v>
      </c>
    </row>
    <row r="1486" spans="17:17" x14ac:dyDescent="0.35">
      <c r="Q1486" t="str">
        <f>IF((_xlfn.XLOOKUP(L1486,BLTOTAL!B:B,BLTOTAL!AD:AD))= 0,"Incompleto",_xlfn.XLOOKUP(L1486,BLTOTAL!B:B,BLTOTAL!AD:AD))</f>
        <v>Incompleto</v>
      </c>
    </row>
    <row r="1487" spans="17:17" x14ac:dyDescent="0.35">
      <c r="Q1487" t="str">
        <f>IF((_xlfn.XLOOKUP(L1487,BLTOTAL!B:B,BLTOTAL!AD:AD))= 0,"Incompleto",_xlfn.XLOOKUP(L1487,BLTOTAL!B:B,BLTOTAL!AD:AD))</f>
        <v>Incompleto</v>
      </c>
    </row>
    <row r="1488" spans="17:17" x14ac:dyDescent="0.35">
      <c r="Q1488" t="str">
        <f>IF((_xlfn.XLOOKUP(L1488,BLTOTAL!B:B,BLTOTAL!AD:AD))= 0,"Incompleto",_xlfn.XLOOKUP(L1488,BLTOTAL!B:B,BLTOTAL!AD:AD))</f>
        <v>Incompleto</v>
      </c>
    </row>
    <row r="1489" spans="17:17" x14ac:dyDescent="0.35">
      <c r="Q1489" t="str">
        <f>IF((_xlfn.XLOOKUP(L1489,BLTOTAL!B:B,BLTOTAL!AD:AD))= 0,"Incompleto",_xlfn.XLOOKUP(L1489,BLTOTAL!B:B,BLTOTAL!AD:AD))</f>
        <v>Incompleto</v>
      </c>
    </row>
    <row r="1490" spans="17:17" x14ac:dyDescent="0.35">
      <c r="Q1490" t="str">
        <f>IF((_xlfn.XLOOKUP(L1490,BLTOTAL!B:B,BLTOTAL!AD:AD))= 0,"Incompleto",_xlfn.XLOOKUP(L1490,BLTOTAL!B:B,BLTOTAL!AD:AD))</f>
        <v>Incompleto</v>
      </c>
    </row>
    <row r="1491" spans="17:17" x14ac:dyDescent="0.35">
      <c r="Q1491" t="str">
        <f>IF((_xlfn.XLOOKUP(L1491,BLTOTAL!B:B,BLTOTAL!AD:AD))= 0,"Incompleto",_xlfn.XLOOKUP(L1491,BLTOTAL!B:B,BLTOTAL!AD:AD))</f>
        <v>Incompleto</v>
      </c>
    </row>
    <row r="1492" spans="17:17" x14ac:dyDescent="0.35">
      <c r="Q1492" t="str">
        <f>IF((_xlfn.XLOOKUP(L1492,BLTOTAL!B:B,BLTOTAL!AD:AD))= 0,"Incompleto",_xlfn.XLOOKUP(L1492,BLTOTAL!B:B,BLTOTAL!AD:AD))</f>
        <v>Incompleto</v>
      </c>
    </row>
    <row r="1493" spans="17:17" x14ac:dyDescent="0.35">
      <c r="Q1493" t="str">
        <f>IF((_xlfn.XLOOKUP(L1493,BLTOTAL!B:B,BLTOTAL!AD:AD))= 0,"Incompleto",_xlfn.XLOOKUP(L1493,BLTOTAL!B:B,BLTOTAL!AD:AD))</f>
        <v>Incompleto</v>
      </c>
    </row>
    <row r="1494" spans="17:17" x14ac:dyDescent="0.35">
      <c r="Q1494" t="str">
        <f>IF((_xlfn.XLOOKUP(L1494,BLTOTAL!B:B,BLTOTAL!AD:AD))= 0,"Incompleto",_xlfn.XLOOKUP(L1494,BLTOTAL!B:B,BLTOTAL!AD:AD))</f>
        <v>Incompleto</v>
      </c>
    </row>
    <row r="1495" spans="17:17" x14ac:dyDescent="0.35">
      <c r="Q1495" t="str">
        <f>IF((_xlfn.XLOOKUP(L1495,BLTOTAL!B:B,BLTOTAL!AD:AD))= 0,"Incompleto",_xlfn.XLOOKUP(L1495,BLTOTAL!B:B,BLTOTAL!AD:AD))</f>
        <v>Incompleto</v>
      </c>
    </row>
    <row r="1496" spans="17:17" x14ac:dyDescent="0.35">
      <c r="Q1496" t="str">
        <f>IF((_xlfn.XLOOKUP(L1496,BLTOTAL!B:B,BLTOTAL!AD:AD))= 0,"Incompleto",_xlfn.XLOOKUP(L1496,BLTOTAL!B:B,BLTOTAL!AD:AD))</f>
        <v>Incompleto</v>
      </c>
    </row>
    <row r="1497" spans="17:17" x14ac:dyDescent="0.35">
      <c r="Q1497" t="str">
        <f>IF((_xlfn.XLOOKUP(L1497,BLTOTAL!B:B,BLTOTAL!AD:AD))= 0,"Incompleto",_xlfn.XLOOKUP(L1497,BLTOTAL!B:B,BLTOTAL!AD:AD))</f>
        <v>Incompleto</v>
      </c>
    </row>
    <row r="1498" spans="17:17" x14ac:dyDescent="0.35">
      <c r="Q1498" t="str">
        <f>IF((_xlfn.XLOOKUP(L1498,BLTOTAL!B:B,BLTOTAL!AD:AD))= 0,"Incompleto",_xlfn.XLOOKUP(L1498,BLTOTAL!B:B,BLTOTAL!AD:AD))</f>
        <v>Incompleto</v>
      </c>
    </row>
    <row r="1499" spans="17:17" x14ac:dyDescent="0.35">
      <c r="Q1499" t="str">
        <f>IF((_xlfn.XLOOKUP(L1499,BLTOTAL!B:B,BLTOTAL!AD:AD))= 0,"Incompleto",_xlfn.XLOOKUP(L1499,BLTOTAL!B:B,BLTOTAL!AD:AD))</f>
        <v>Incompleto</v>
      </c>
    </row>
    <row r="1500" spans="17:17" x14ac:dyDescent="0.35">
      <c r="Q1500" t="str">
        <f>IF((_xlfn.XLOOKUP(L1500,BLTOTAL!B:B,BLTOTAL!AD:AD))= 0,"Incompleto",_xlfn.XLOOKUP(L1500,BLTOTAL!B:B,BLTOTAL!AD:AD))</f>
        <v>Incompleto</v>
      </c>
    </row>
    <row r="1501" spans="17:17" x14ac:dyDescent="0.35">
      <c r="Q1501" t="str">
        <f>IF((_xlfn.XLOOKUP(L1501,BLTOTAL!B:B,BLTOTAL!AD:AD))= 0,"Incompleto",_xlfn.XLOOKUP(L1501,BLTOTAL!B:B,BLTOTAL!AD:AD))</f>
        <v>Incompleto</v>
      </c>
    </row>
    <row r="1502" spans="17:17" x14ac:dyDescent="0.35">
      <c r="Q1502" t="str">
        <f>IF((_xlfn.XLOOKUP(L1502,BLTOTAL!B:B,BLTOTAL!AD:AD))= 0,"Incompleto",_xlfn.XLOOKUP(L1502,BLTOTAL!B:B,BLTOTAL!AD:AD))</f>
        <v>Incompleto</v>
      </c>
    </row>
    <row r="1503" spans="17:17" x14ac:dyDescent="0.35">
      <c r="Q1503" t="str">
        <f>IF((_xlfn.XLOOKUP(L1503,BLTOTAL!B:B,BLTOTAL!AD:AD))= 0,"Incompleto",_xlfn.XLOOKUP(L1503,BLTOTAL!B:B,BLTOTAL!AD:AD))</f>
        <v>Incompleto</v>
      </c>
    </row>
    <row r="1504" spans="17:17" x14ac:dyDescent="0.35">
      <c r="Q1504" t="str">
        <f>IF((_xlfn.XLOOKUP(L1504,BLTOTAL!B:B,BLTOTAL!AD:AD))= 0,"Incompleto",_xlfn.XLOOKUP(L1504,BLTOTAL!B:B,BLTOTAL!AD:AD))</f>
        <v>Incompleto</v>
      </c>
    </row>
    <row r="1505" spans="17:17" x14ac:dyDescent="0.35">
      <c r="Q1505" t="str">
        <f>IF((_xlfn.XLOOKUP(L1505,BLTOTAL!B:B,BLTOTAL!AD:AD))= 0,"Incompleto",_xlfn.XLOOKUP(L1505,BLTOTAL!B:B,BLTOTAL!AD:AD))</f>
        <v>Incompleto</v>
      </c>
    </row>
    <row r="1506" spans="17:17" x14ac:dyDescent="0.35">
      <c r="Q1506" t="str">
        <f>IF((_xlfn.XLOOKUP(L1506,BLTOTAL!B:B,BLTOTAL!AD:AD))= 0,"Incompleto",_xlfn.XLOOKUP(L1506,BLTOTAL!B:B,BLTOTAL!AD:AD))</f>
        <v>Incompleto</v>
      </c>
    </row>
    <row r="1507" spans="17:17" x14ac:dyDescent="0.35">
      <c r="Q1507" t="str">
        <f>IF((_xlfn.XLOOKUP(L1507,BLTOTAL!B:B,BLTOTAL!AD:AD))= 0,"Incompleto",_xlfn.XLOOKUP(L1507,BLTOTAL!B:B,BLTOTAL!AD:AD))</f>
        <v>Incompleto</v>
      </c>
    </row>
    <row r="1508" spans="17:17" x14ac:dyDescent="0.35">
      <c r="Q1508" t="str">
        <f>IF((_xlfn.XLOOKUP(L1508,BLTOTAL!B:B,BLTOTAL!AD:AD))= 0,"Incompleto",_xlfn.XLOOKUP(L1508,BLTOTAL!B:B,BLTOTAL!AD:AD))</f>
        <v>Incompleto</v>
      </c>
    </row>
    <row r="1509" spans="17:17" x14ac:dyDescent="0.35">
      <c r="Q1509" t="str">
        <f>IF((_xlfn.XLOOKUP(L1509,BLTOTAL!B:B,BLTOTAL!AD:AD))= 0,"Incompleto",_xlfn.XLOOKUP(L1509,BLTOTAL!B:B,BLTOTAL!AD:AD))</f>
        <v>Incompleto</v>
      </c>
    </row>
    <row r="1510" spans="17:17" x14ac:dyDescent="0.35">
      <c r="Q1510" t="str">
        <f>IF((_xlfn.XLOOKUP(L1510,BLTOTAL!B:B,BLTOTAL!AD:AD))= 0,"Incompleto",_xlfn.XLOOKUP(L1510,BLTOTAL!B:B,BLTOTAL!AD:AD))</f>
        <v>Incompleto</v>
      </c>
    </row>
    <row r="1511" spans="17:17" x14ac:dyDescent="0.35">
      <c r="Q1511" t="str">
        <f>IF((_xlfn.XLOOKUP(L1511,BLTOTAL!B:B,BLTOTAL!AD:AD))= 0,"Incompleto",_xlfn.XLOOKUP(L1511,BLTOTAL!B:B,BLTOTAL!AD:AD))</f>
        <v>Incompleto</v>
      </c>
    </row>
    <row r="1512" spans="17:17" x14ac:dyDescent="0.35">
      <c r="Q1512" t="str">
        <f>IF((_xlfn.XLOOKUP(L1512,BLTOTAL!B:B,BLTOTAL!AD:AD))= 0,"Incompleto",_xlfn.XLOOKUP(L1512,BLTOTAL!B:B,BLTOTAL!AD:AD))</f>
        <v>Incompleto</v>
      </c>
    </row>
    <row r="1513" spans="17:17" x14ac:dyDescent="0.35">
      <c r="Q1513" t="str">
        <f>IF((_xlfn.XLOOKUP(L1513,BLTOTAL!B:B,BLTOTAL!AD:AD))= 0,"Incompleto",_xlfn.XLOOKUP(L1513,BLTOTAL!B:B,BLTOTAL!AD:AD))</f>
        <v>Incompleto</v>
      </c>
    </row>
    <row r="1514" spans="17:17" x14ac:dyDescent="0.35">
      <c r="Q1514" t="str">
        <f>IF((_xlfn.XLOOKUP(L1514,BLTOTAL!B:B,BLTOTAL!AD:AD))= 0,"Incompleto",_xlfn.XLOOKUP(L1514,BLTOTAL!B:B,BLTOTAL!AD:AD))</f>
        <v>Incompleto</v>
      </c>
    </row>
    <row r="1515" spans="17:17" x14ac:dyDescent="0.35">
      <c r="Q1515" t="str">
        <f>IF((_xlfn.XLOOKUP(L1515,BLTOTAL!B:B,BLTOTAL!AD:AD))= 0,"Incompleto",_xlfn.XLOOKUP(L1515,BLTOTAL!B:B,BLTOTAL!AD:AD))</f>
        <v>Incompleto</v>
      </c>
    </row>
    <row r="1516" spans="17:17" x14ac:dyDescent="0.35">
      <c r="Q1516" t="str">
        <f>IF((_xlfn.XLOOKUP(L1516,BLTOTAL!B:B,BLTOTAL!AD:AD))= 0,"Incompleto",_xlfn.XLOOKUP(L1516,BLTOTAL!B:B,BLTOTAL!AD:AD))</f>
        <v>Incompleto</v>
      </c>
    </row>
    <row r="1517" spans="17:17" x14ac:dyDescent="0.35">
      <c r="Q1517" t="str">
        <f>IF((_xlfn.XLOOKUP(L1517,BLTOTAL!B:B,BLTOTAL!AD:AD))= 0,"Incompleto",_xlfn.XLOOKUP(L1517,BLTOTAL!B:B,BLTOTAL!AD:AD))</f>
        <v>Incompleto</v>
      </c>
    </row>
    <row r="1518" spans="17:17" x14ac:dyDescent="0.35">
      <c r="Q1518" t="str">
        <f>IF((_xlfn.XLOOKUP(L1518,BLTOTAL!B:B,BLTOTAL!AD:AD))= 0,"Incompleto",_xlfn.XLOOKUP(L1518,BLTOTAL!B:B,BLTOTAL!AD:AD))</f>
        <v>Incompleto</v>
      </c>
    </row>
    <row r="1519" spans="17:17" x14ac:dyDescent="0.35">
      <c r="Q1519" t="str">
        <f>IF((_xlfn.XLOOKUP(L1519,BLTOTAL!B:B,BLTOTAL!AD:AD))= 0,"Incompleto",_xlfn.XLOOKUP(L1519,BLTOTAL!B:B,BLTOTAL!AD:AD))</f>
        <v>Incompleto</v>
      </c>
    </row>
    <row r="1520" spans="17:17" x14ac:dyDescent="0.35">
      <c r="Q1520" t="str">
        <f>IF((_xlfn.XLOOKUP(L1520,BLTOTAL!B:B,BLTOTAL!AD:AD))= 0,"Incompleto",_xlfn.XLOOKUP(L1520,BLTOTAL!B:B,BLTOTAL!AD:AD))</f>
        <v>Incompleto</v>
      </c>
    </row>
    <row r="1521" spans="17:17" x14ac:dyDescent="0.35">
      <c r="Q1521" t="str">
        <f>IF((_xlfn.XLOOKUP(L1521,BLTOTAL!B:B,BLTOTAL!AD:AD))= 0,"Incompleto",_xlfn.XLOOKUP(L1521,BLTOTAL!B:B,BLTOTAL!AD:AD))</f>
        <v>Incompleto</v>
      </c>
    </row>
    <row r="1522" spans="17:17" x14ac:dyDescent="0.35">
      <c r="Q1522" t="str">
        <f>IF((_xlfn.XLOOKUP(L1522,BLTOTAL!B:B,BLTOTAL!AD:AD))= 0,"Incompleto",_xlfn.XLOOKUP(L1522,BLTOTAL!B:B,BLTOTAL!AD:AD))</f>
        <v>Incompleto</v>
      </c>
    </row>
    <row r="1523" spans="17:17" x14ac:dyDescent="0.35">
      <c r="Q1523" t="str">
        <f>IF((_xlfn.XLOOKUP(L1523,BLTOTAL!B:B,BLTOTAL!AD:AD))= 0,"Incompleto",_xlfn.XLOOKUP(L1523,BLTOTAL!B:B,BLTOTAL!AD:AD))</f>
        <v>Incompleto</v>
      </c>
    </row>
    <row r="1524" spans="17:17" x14ac:dyDescent="0.35">
      <c r="Q1524" t="str">
        <f>IF((_xlfn.XLOOKUP(L1524,BLTOTAL!B:B,BLTOTAL!AD:AD))= 0,"Incompleto",_xlfn.XLOOKUP(L1524,BLTOTAL!B:B,BLTOTAL!AD:AD))</f>
        <v>Incompleto</v>
      </c>
    </row>
    <row r="1525" spans="17:17" x14ac:dyDescent="0.35">
      <c r="Q1525" t="str">
        <f>IF((_xlfn.XLOOKUP(L1525,BLTOTAL!B:B,BLTOTAL!AD:AD))= 0,"Incompleto",_xlfn.XLOOKUP(L1525,BLTOTAL!B:B,BLTOTAL!AD:AD))</f>
        <v>Incompleto</v>
      </c>
    </row>
    <row r="1526" spans="17:17" x14ac:dyDescent="0.35">
      <c r="Q1526" t="str">
        <f>IF((_xlfn.XLOOKUP(L1526,BLTOTAL!B:B,BLTOTAL!AD:AD))= 0,"Incompleto",_xlfn.XLOOKUP(L1526,BLTOTAL!B:B,BLTOTAL!AD:AD))</f>
        <v>Incompleto</v>
      </c>
    </row>
    <row r="1527" spans="17:17" x14ac:dyDescent="0.35">
      <c r="Q1527" t="str">
        <f>IF((_xlfn.XLOOKUP(L1527,BLTOTAL!B:B,BLTOTAL!AD:AD))= 0,"Incompleto",_xlfn.XLOOKUP(L1527,BLTOTAL!B:B,BLTOTAL!AD:AD))</f>
        <v>Incompleto</v>
      </c>
    </row>
    <row r="1528" spans="17:17" x14ac:dyDescent="0.35">
      <c r="Q1528" t="str">
        <f>IF((_xlfn.XLOOKUP(L1528,BLTOTAL!B:B,BLTOTAL!AD:AD))= 0,"Incompleto",_xlfn.XLOOKUP(L1528,BLTOTAL!B:B,BLTOTAL!AD:AD))</f>
        <v>Incompleto</v>
      </c>
    </row>
    <row r="1529" spans="17:17" x14ac:dyDescent="0.35">
      <c r="Q1529" t="str">
        <f>IF((_xlfn.XLOOKUP(L1529,BLTOTAL!B:B,BLTOTAL!AD:AD))= 0,"Incompleto",_xlfn.XLOOKUP(L1529,BLTOTAL!B:B,BLTOTAL!AD:AD))</f>
        <v>Incompleto</v>
      </c>
    </row>
    <row r="1530" spans="17:17" x14ac:dyDescent="0.35">
      <c r="Q1530" t="str">
        <f>IF((_xlfn.XLOOKUP(L1530,BLTOTAL!B:B,BLTOTAL!AD:AD))= 0,"Incompleto",_xlfn.XLOOKUP(L1530,BLTOTAL!B:B,BLTOTAL!AD:AD))</f>
        <v>Incompleto</v>
      </c>
    </row>
    <row r="1531" spans="17:17" x14ac:dyDescent="0.35">
      <c r="Q1531" t="str">
        <f>IF((_xlfn.XLOOKUP(L1531,BLTOTAL!B:B,BLTOTAL!AD:AD))= 0,"Incompleto",_xlfn.XLOOKUP(L1531,BLTOTAL!B:B,BLTOTAL!AD:AD))</f>
        <v>Incompleto</v>
      </c>
    </row>
    <row r="1532" spans="17:17" x14ac:dyDescent="0.35">
      <c r="Q1532" t="str">
        <f>IF((_xlfn.XLOOKUP(L1532,BLTOTAL!B:B,BLTOTAL!AD:AD))= 0,"Incompleto",_xlfn.XLOOKUP(L1532,BLTOTAL!B:B,BLTOTAL!AD:AD))</f>
        <v>Incompleto</v>
      </c>
    </row>
    <row r="1533" spans="17:17" x14ac:dyDescent="0.35">
      <c r="Q1533" t="str">
        <f>IF((_xlfn.XLOOKUP(L1533,BLTOTAL!B:B,BLTOTAL!AD:AD))= 0,"Incompleto",_xlfn.XLOOKUP(L1533,BLTOTAL!B:B,BLTOTAL!AD:AD))</f>
        <v>Incompleto</v>
      </c>
    </row>
    <row r="1534" spans="17:17" x14ac:dyDescent="0.35">
      <c r="Q1534" t="str">
        <f>IF((_xlfn.XLOOKUP(L1534,BLTOTAL!B:B,BLTOTAL!AD:AD))= 0,"Incompleto",_xlfn.XLOOKUP(L1534,BLTOTAL!B:B,BLTOTAL!AD:AD))</f>
        <v>Incompleto</v>
      </c>
    </row>
    <row r="1535" spans="17:17" x14ac:dyDescent="0.35">
      <c r="Q1535" t="str">
        <f>IF((_xlfn.XLOOKUP(L1535,BLTOTAL!B:B,BLTOTAL!AD:AD))= 0,"Incompleto",_xlfn.XLOOKUP(L1535,BLTOTAL!B:B,BLTOTAL!AD:AD))</f>
        <v>Incompleto</v>
      </c>
    </row>
    <row r="1536" spans="17:17" x14ac:dyDescent="0.35">
      <c r="Q1536" t="str">
        <f>IF((_xlfn.XLOOKUP(L1536,BLTOTAL!B:B,BLTOTAL!AD:AD))= 0,"Incompleto",_xlfn.XLOOKUP(L1536,BLTOTAL!B:B,BLTOTAL!AD:AD))</f>
        <v>Incompleto</v>
      </c>
    </row>
    <row r="1537" spans="17:17" x14ac:dyDescent="0.35">
      <c r="Q1537" t="str">
        <f>IF((_xlfn.XLOOKUP(L1537,BLTOTAL!B:B,BLTOTAL!AD:AD))= 0,"Incompleto",_xlfn.XLOOKUP(L1537,BLTOTAL!B:B,BLTOTAL!AD:AD))</f>
        <v>Incompleto</v>
      </c>
    </row>
    <row r="1538" spans="17:17" x14ac:dyDescent="0.35">
      <c r="Q1538" t="str">
        <f>IF((_xlfn.XLOOKUP(L1538,BLTOTAL!B:B,BLTOTAL!AD:AD))= 0,"Incompleto",_xlfn.XLOOKUP(L1538,BLTOTAL!B:B,BLTOTAL!AD:AD))</f>
        <v>Incompleto</v>
      </c>
    </row>
    <row r="1539" spans="17:17" x14ac:dyDescent="0.35">
      <c r="Q1539" t="str">
        <f>IF((_xlfn.XLOOKUP(L1539,BLTOTAL!B:B,BLTOTAL!AD:AD))= 0,"Incompleto",_xlfn.XLOOKUP(L1539,BLTOTAL!B:B,BLTOTAL!AD:AD))</f>
        <v>Incompleto</v>
      </c>
    </row>
    <row r="1540" spans="17:17" x14ac:dyDescent="0.35">
      <c r="Q1540" t="str">
        <f>IF((_xlfn.XLOOKUP(L1540,BLTOTAL!B:B,BLTOTAL!AD:AD))= 0,"Incompleto",_xlfn.XLOOKUP(L1540,BLTOTAL!B:B,BLTOTAL!AD:AD))</f>
        <v>Incompleto</v>
      </c>
    </row>
    <row r="1541" spans="17:17" x14ac:dyDescent="0.35">
      <c r="Q1541" t="str">
        <f>IF((_xlfn.XLOOKUP(L1541,BLTOTAL!B:B,BLTOTAL!AD:AD))= 0,"Incompleto",_xlfn.XLOOKUP(L1541,BLTOTAL!B:B,BLTOTAL!AD:AD))</f>
        <v>Incompleto</v>
      </c>
    </row>
    <row r="1542" spans="17:17" x14ac:dyDescent="0.35">
      <c r="Q1542" t="str">
        <f>IF((_xlfn.XLOOKUP(L1542,BLTOTAL!B:B,BLTOTAL!AD:AD))= 0,"Incompleto",_xlfn.XLOOKUP(L1542,BLTOTAL!B:B,BLTOTAL!AD:AD))</f>
        <v>Incompleto</v>
      </c>
    </row>
    <row r="1543" spans="17:17" x14ac:dyDescent="0.35">
      <c r="Q1543" t="str">
        <f>IF((_xlfn.XLOOKUP(L1543,BLTOTAL!B:B,BLTOTAL!AD:AD))= 0,"Incompleto",_xlfn.XLOOKUP(L1543,BLTOTAL!B:B,BLTOTAL!AD:AD))</f>
        <v>Incompleto</v>
      </c>
    </row>
    <row r="1544" spans="17:17" x14ac:dyDescent="0.35">
      <c r="Q1544" t="str">
        <f>IF((_xlfn.XLOOKUP(L1544,BLTOTAL!B:B,BLTOTAL!AD:AD))= 0,"Incompleto",_xlfn.XLOOKUP(L1544,BLTOTAL!B:B,BLTOTAL!AD:AD))</f>
        <v>Incompleto</v>
      </c>
    </row>
    <row r="1545" spans="17:17" x14ac:dyDescent="0.35">
      <c r="Q1545" t="str">
        <f>IF((_xlfn.XLOOKUP(L1545,BLTOTAL!B:B,BLTOTAL!AD:AD))= 0,"Incompleto",_xlfn.XLOOKUP(L1545,BLTOTAL!B:B,BLTOTAL!AD:AD))</f>
        <v>Incompleto</v>
      </c>
    </row>
    <row r="1546" spans="17:17" x14ac:dyDescent="0.35">
      <c r="Q1546" t="str">
        <f>IF((_xlfn.XLOOKUP(L1546,BLTOTAL!B:B,BLTOTAL!AD:AD))= 0,"Incompleto",_xlfn.XLOOKUP(L1546,BLTOTAL!B:B,BLTOTAL!AD:AD))</f>
        <v>Incompleto</v>
      </c>
    </row>
    <row r="1547" spans="17:17" x14ac:dyDescent="0.35">
      <c r="Q1547" t="str">
        <f>IF((_xlfn.XLOOKUP(L1547,BLTOTAL!B:B,BLTOTAL!AD:AD))= 0,"Incompleto",_xlfn.XLOOKUP(L1547,BLTOTAL!B:B,BLTOTAL!AD:AD))</f>
        <v>Incompleto</v>
      </c>
    </row>
    <row r="1548" spans="17:17" x14ac:dyDescent="0.35">
      <c r="Q1548" t="str">
        <f>IF((_xlfn.XLOOKUP(L1548,BLTOTAL!B:B,BLTOTAL!AD:AD))= 0,"Incompleto",_xlfn.XLOOKUP(L1548,BLTOTAL!B:B,BLTOTAL!AD:AD))</f>
        <v>Incompleto</v>
      </c>
    </row>
    <row r="1549" spans="17:17" x14ac:dyDescent="0.35">
      <c r="Q1549" t="str">
        <f>IF((_xlfn.XLOOKUP(L1549,BLTOTAL!B:B,BLTOTAL!AD:AD))= 0,"Incompleto",_xlfn.XLOOKUP(L1549,BLTOTAL!B:B,BLTOTAL!AD:AD))</f>
        <v>Incompleto</v>
      </c>
    </row>
    <row r="1550" spans="17:17" x14ac:dyDescent="0.35">
      <c r="Q1550" t="str">
        <f>IF((_xlfn.XLOOKUP(L1550,BLTOTAL!B:B,BLTOTAL!AD:AD))= 0,"Incompleto",_xlfn.XLOOKUP(L1550,BLTOTAL!B:B,BLTOTAL!AD:AD))</f>
        <v>Incompleto</v>
      </c>
    </row>
    <row r="1551" spans="17:17" x14ac:dyDescent="0.35">
      <c r="Q1551" t="str">
        <f>IF((_xlfn.XLOOKUP(L1551,BLTOTAL!B:B,BLTOTAL!AD:AD))= 0,"Incompleto",_xlfn.XLOOKUP(L1551,BLTOTAL!B:B,BLTOTAL!AD:AD))</f>
        <v>Incompleto</v>
      </c>
    </row>
    <row r="1552" spans="17:17" x14ac:dyDescent="0.35">
      <c r="Q1552" t="str">
        <f>IF((_xlfn.XLOOKUP(L1552,BLTOTAL!B:B,BLTOTAL!AD:AD))= 0,"Incompleto",_xlfn.XLOOKUP(L1552,BLTOTAL!B:B,BLTOTAL!AD:AD))</f>
        <v>Incompleto</v>
      </c>
    </row>
    <row r="1553" spans="17:17" x14ac:dyDescent="0.35">
      <c r="Q1553" t="str">
        <f>IF((_xlfn.XLOOKUP(L1553,BLTOTAL!B:B,BLTOTAL!AD:AD))= 0,"Incompleto",_xlfn.XLOOKUP(L1553,BLTOTAL!B:B,BLTOTAL!AD:AD))</f>
        <v>Incompleto</v>
      </c>
    </row>
    <row r="1554" spans="17:17" x14ac:dyDescent="0.35">
      <c r="Q1554" t="str">
        <f>IF((_xlfn.XLOOKUP(L1554,BLTOTAL!B:B,BLTOTAL!AD:AD))= 0,"Incompleto",_xlfn.XLOOKUP(L1554,BLTOTAL!B:B,BLTOTAL!AD:AD))</f>
        <v>Incompleto</v>
      </c>
    </row>
    <row r="1555" spans="17:17" x14ac:dyDescent="0.35">
      <c r="Q1555" t="str">
        <f>IF((_xlfn.XLOOKUP(L1555,BLTOTAL!B:B,BLTOTAL!AD:AD))= 0,"Incompleto",_xlfn.XLOOKUP(L1555,BLTOTAL!B:B,BLTOTAL!AD:AD))</f>
        <v>Incompleto</v>
      </c>
    </row>
    <row r="1556" spans="17:17" x14ac:dyDescent="0.35">
      <c r="Q1556" t="str">
        <f>IF((_xlfn.XLOOKUP(L1556,BLTOTAL!B:B,BLTOTAL!AD:AD))= 0,"Incompleto",_xlfn.XLOOKUP(L1556,BLTOTAL!B:B,BLTOTAL!AD:AD))</f>
        <v>Incompleto</v>
      </c>
    </row>
    <row r="1557" spans="17:17" x14ac:dyDescent="0.35">
      <c r="Q1557" t="str">
        <f>IF((_xlfn.XLOOKUP(L1557,BLTOTAL!B:B,BLTOTAL!AD:AD))= 0,"Incompleto",_xlfn.XLOOKUP(L1557,BLTOTAL!B:B,BLTOTAL!AD:AD))</f>
        <v>Incompleto</v>
      </c>
    </row>
    <row r="1558" spans="17:17" x14ac:dyDescent="0.35">
      <c r="Q1558" t="str">
        <f>IF((_xlfn.XLOOKUP(L1558,BLTOTAL!B:B,BLTOTAL!AD:AD))= 0,"Incompleto",_xlfn.XLOOKUP(L1558,BLTOTAL!B:B,BLTOTAL!AD:AD))</f>
        <v>Incompleto</v>
      </c>
    </row>
    <row r="1559" spans="17:17" x14ac:dyDescent="0.35">
      <c r="Q1559" t="str">
        <f>IF((_xlfn.XLOOKUP(L1559,BLTOTAL!B:B,BLTOTAL!AD:AD))= 0,"Incompleto",_xlfn.XLOOKUP(L1559,BLTOTAL!B:B,BLTOTAL!AD:AD))</f>
        <v>Incompleto</v>
      </c>
    </row>
    <row r="1560" spans="17:17" x14ac:dyDescent="0.35">
      <c r="Q1560" t="str">
        <f>IF((_xlfn.XLOOKUP(L1560,BLTOTAL!B:B,BLTOTAL!AD:AD))= 0,"Incompleto",_xlfn.XLOOKUP(L1560,BLTOTAL!B:B,BLTOTAL!AD:AD))</f>
        <v>Incompleto</v>
      </c>
    </row>
    <row r="1561" spans="17:17" x14ac:dyDescent="0.35">
      <c r="Q1561" t="str">
        <f>IF((_xlfn.XLOOKUP(L1561,BLTOTAL!B:B,BLTOTAL!AD:AD))= 0,"Incompleto",_xlfn.XLOOKUP(L1561,BLTOTAL!B:B,BLTOTAL!AD:AD))</f>
        <v>Incompleto</v>
      </c>
    </row>
    <row r="1562" spans="17:17" x14ac:dyDescent="0.35">
      <c r="Q1562" t="str">
        <f>IF((_xlfn.XLOOKUP(L1562,BLTOTAL!B:B,BLTOTAL!AD:AD))= 0,"Incompleto",_xlfn.XLOOKUP(L1562,BLTOTAL!B:B,BLTOTAL!AD:AD))</f>
        <v>Incompleto</v>
      </c>
    </row>
    <row r="1563" spans="17:17" x14ac:dyDescent="0.35">
      <c r="Q1563" t="str">
        <f>IF((_xlfn.XLOOKUP(L1563,BLTOTAL!B:B,BLTOTAL!AD:AD))= 0,"Incompleto",_xlfn.XLOOKUP(L1563,BLTOTAL!B:B,BLTOTAL!AD:AD))</f>
        <v>Incompleto</v>
      </c>
    </row>
    <row r="1564" spans="17:17" x14ac:dyDescent="0.35">
      <c r="Q1564" t="str">
        <f>IF((_xlfn.XLOOKUP(L1564,BLTOTAL!B:B,BLTOTAL!AD:AD))= 0,"Incompleto",_xlfn.XLOOKUP(L1564,BLTOTAL!B:B,BLTOTAL!AD:AD))</f>
        <v>Incompleto</v>
      </c>
    </row>
    <row r="1565" spans="17:17" x14ac:dyDescent="0.35">
      <c r="Q1565" t="str">
        <f>IF((_xlfn.XLOOKUP(L1565,BLTOTAL!B:B,BLTOTAL!AD:AD))= 0,"Incompleto",_xlfn.XLOOKUP(L1565,BLTOTAL!B:B,BLTOTAL!AD:AD))</f>
        <v>Incompleto</v>
      </c>
    </row>
    <row r="1566" spans="17:17" x14ac:dyDescent="0.35">
      <c r="Q1566" t="str">
        <f>IF((_xlfn.XLOOKUP(L1566,BLTOTAL!B:B,BLTOTAL!AD:AD))= 0,"Incompleto",_xlfn.XLOOKUP(L1566,BLTOTAL!B:B,BLTOTAL!AD:AD))</f>
        <v>Incompleto</v>
      </c>
    </row>
    <row r="1567" spans="17:17" x14ac:dyDescent="0.35">
      <c r="Q1567" t="str">
        <f>IF((_xlfn.XLOOKUP(L1567,BLTOTAL!B:B,BLTOTAL!AD:AD))= 0,"Incompleto",_xlfn.XLOOKUP(L1567,BLTOTAL!B:B,BLTOTAL!AD:AD))</f>
        <v>Incompleto</v>
      </c>
    </row>
    <row r="1568" spans="17:17" x14ac:dyDescent="0.35">
      <c r="Q1568" t="str">
        <f>IF((_xlfn.XLOOKUP(L1568,BLTOTAL!B:B,BLTOTAL!AD:AD))= 0,"Incompleto",_xlfn.XLOOKUP(L1568,BLTOTAL!B:B,BLTOTAL!AD:AD))</f>
        <v>Incompleto</v>
      </c>
    </row>
    <row r="1569" spans="17:17" x14ac:dyDescent="0.35">
      <c r="Q1569" t="str">
        <f>IF((_xlfn.XLOOKUP(L1569,BLTOTAL!B:B,BLTOTAL!AD:AD))= 0,"Incompleto",_xlfn.XLOOKUP(L1569,BLTOTAL!B:B,BLTOTAL!AD:AD))</f>
        <v>Incompleto</v>
      </c>
    </row>
    <row r="1570" spans="17:17" x14ac:dyDescent="0.35">
      <c r="Q1570" t="str">
        <f>IF((_xlfn.XLOOKUP(L1570,BLTOTAL!B:B,BLTOTAL!AD:AD))= 0,"Incompleto",_xlfn.XLOOKUP(L1570,BLTOTAL!B:B,BLTOTAL!AD:AD))</f>
        <v>Incompleto</v>
      </c>
    </row>
    <row r="1571" spans="17:17" x14ac:dyDescent="0.35">
      <c r="Q1571" t="str">
        <f>IF((_xlfn.XLOOKUP(L1571,BLTOTAL!B:B,BLTOTAL!AD:AD))= 0,"Incompleto",_xlfn.XLOOKUP(L1571,BLTOTAL!B:B,BLTOTAL!AD:AD))</f>
        <v>Incompleto</v>
      </c>
    </row>
    <row r="1572" spans="17:17" x14ac:dyDescent="0.35">
      <c r="Q1572" t="str">
        <f>IF((_xlfn.XLOOKUP(L1572,BLTOTAL!B:B,BLTOTAL!AD:AD))= 0,"Incompleto",_xlfn.XLOOKUP(L1572,BLTOTAL!B:B,BLTOTAL!AD:AD))</f>
        <v>Incompleto</v>
      </c>
    </row>
    <row r="1573" spans="17:17" x14ac:dyDescent="0.35">
      <c r="Q1573" t="str">
        <f>IF((_xlfn.XLOOKUP(L1573,BLTOTAL!B:B,BLTOTAL!AD:AD))= 0,"Incompleto",_xlfn.XLOOKUP(L1573,BLTOTAL!B:B,BLTOTAL!AD:AD))</f>
        <v>Incompleto</v>
      </c>
    </row>
    <row r="1574" spans="17:17" x14ac:dyDescent="0.35">
      <c r="Q1574" t="str">
        <f>IF((_xlfn.XLOOKUP(L1574,BLTOTAL!B:B,BLTOTAL!AD:AD))= 0,"Incompleto",_xlfn.XLOOKUP(L1574,BLTOTAL!B:B,BLTOTAL!AD:AD))</f>
        <v>Incompleto</v>
      </c>
    </row>
    <row r="1575" spans="17:17" x14ac:dyDescent="0.35">
      <c r="Q1575" t="str">
        <f>IF((_xlfn.XLOOKUP(L1575,BLTOTAL!B:B,BLTOTAL!AD:AD))= 0,"Incompleto",_xlfn.XLOOKUP(L1575,BLTOTAL!B:B,BLTOTAL!AD:AD))</f>
        <v>Incompleto</v>
      </c>
    </row>
    <row r="1576" spans="17:17" x14ac:dyDescent="0.35">
      <c r="Q1576" t="str">
        <f>IF((_xlfn.XLOOKUP(L1576,BLTOTAL!B:B,BLTOTAL!AD:AD))= 0,"Incompleto",_xlfn.XLOOKUP(L1576,BLTOTAL!B:B,BLTOTAL!AD:AD))</f>
        <v>Incompleto</v>
      </c>
    </row>
    <row r="1577" spans="17:17" x14ac:dyDescent="0.35">
      <c r="Q1577" t="str">
        <f>IF((_xlfn.XLOOKUP(L1577,BLTOTAL!B:B,BLTOTAL!AD:AD))= 0,"Incompleto",_xlfn.XLOOKUP(L1577,BLTOTAL!B:B,BLTOTAL!AD:AD))</f>
        <v>Incompleto</v>
      </c>
    </row>
    <row r="1578" spans="17:17" x14ac:dyDescent="0.35">
      <c r="Q1578" t="str">
        <f>IF((_xlfn.XLOOKUP(L1578,BLTOTAL!B:B,BLTOTAL!AD:AD))= 0,"Incompleto",_xlfn.XLOOKUP(L1578,BLTOTAL!B:B,BLTOTAL!AD:AD))</f>
        <v>Incompleto</v>
      </c>
    </row>
    <row r="1579" spans="17:17" x14ac:dyDescent="0.35">
      <c r="Q1579" t="str">
        <f>IF((_xlfn.XLOOKUP(L1579,BLTOTAL!B:B,BLTOTAL!AD:AD))= 0,"Incompleto",_xlfn.XLOOKUP(L1579,BLTOTAL!B:B,BLTOTAL!AD:AD))</f>
        <v>Incompleto</v>
      </c>
    </row>
    <row r="1580" spans="17:17" x14ac:dyDescent="0.35">
      <c r="Q1580" t="str">
        <f>IF((_xlfn.XLOOKUP(L1580,BLTOTAL!B:B,BLTOTAL!AD:AD))= 0,"Incompleto",_xlfn.XLOOKUP(L1580,BLTOTAL!B:B,BLTOTAL!AD:AD))</f>
        <v>Incompleto</v>
      </c>
    </row>
    <row r="1581" spans="17:17" x14ac:dyDescent="0.35">
      <c r="Q1581" t="str">
        <f>IF((_xlfn.XLOOKUP(L1581,BLTOTAL!B:B,BLTOTAL!AD:AD))= 0,"Incompleto",_xlfn.XLOOKUP(L1581,BLTOTAL!B:B,BLTOTAL!AD:AD))</f>
        <v>Incompleto</v>
      </c>
    </row>
    <row r="1582" spans="17:17" x14ac:dyDescent="0.35">
      <c r="Q1582" t="str">
        <f>IF((_xlfn.XLOOKUP(L1582,BLTOTAL!B:B,BLTOTAL!AD:AD))= 0,"Incompleto",_xlfn.XLOOKUP(L1582,BLTOTAL!B:B,BLTOTAL!AD:AD))</f>
        <v>Incompleto</v>
      </c>
    </row>
    <row r="1583" spans="17:17" x14ac:dyDescent="0.35">
      <c r="Q1583" t="str">
        <f>IF((_xlfn.XLOOKUP(L1583,BLTOTAL!B:B,BLTOTAL!AD:AD))= 0,"Incompleto",_xlfn.XLOOKUP(L1583,BLTOTAL!B:B,BLTOTAL!AD:AD))</f>
        <v>Incompleto</v>
      </c>
    </row>
    <row r="1584" spans="17:17" x14ac:dyDescent="0.35">
      <c r="Q1584" t="str">
        <f>IF((_xlfn.XLOOKUP(L1584,BLTOTAL!B:B,BLTOTAL!AD:AD))= 0,"Incompleto",_xlfn.XLOOKUP(L1584,BLTOTAL!B:B,BLTOTAL!AD:AD))</f>
        <v>Incompleto</v>
      </c>
    </row>
    <row r="1585" spans="17:17" x14ac:dyDescent="0.35">
      <c r="Q1585" t="str">
        <f>IF((_xlfn.XLOOKUP(L1585,BLTOTAL!B:B,BLTOTAL!AD:AD))= 0,"Incompleto",_xlfn.XLOOKUP(L1585,BLTOTAL!B:B,BLTOTAL!AD:AD))</f>
        <v>Incompleto</v>
      </c>
    </row>
    <row r="1586" spans="17:17" x14ac:dyDescent="0.35">
      <c r="Q1586" t="str">
        <f>IF((_xlfn.XLOOKUP(L1586,BLTOTAL!B:B,BLTOTAL!AD:AD))= 0,"Incompleto",_xlfn.XLOOKUP(L1586,BLTOTAL!B:B,BLTOTAL!AD:AD))</f>
        <v>Incompleto</v>
      </c>
    </row>
    <row r="1587" spans="17:17" x14ac:dyDescent="0.35">
      <c r="Q1587" t="str">
        <f>IF((_xlfn.XLOOKUP(L1587,BLTOTAL!B:B,BLTOTAL!AD:AD))= 0,"Incompleto",_xlfn.XLOOKUP(L1587,BLTOTAL!B:B,BLTOTAL!AD:AD))</f>
        <v>Incompleto</v>
      </c>
    </row>
    <row r="1588" spans="17:17" x14ac:dyDescent="0.35">
      <c r="Q1588" t="str">
        <f>IF((_xlfn.XLOOKUP(L1588,BLTOTAL!B:B,BLTOTAL!AD:AD))= 0,"Incompleto",_xlfn.XLOOKUP(L1588,BLTOTAL!B:B,BLTOTAL!AD:AD))</f>
        <v>Incompleto</v>
      </c>
    </row>
    <row r="1589" spans="17:17" x14ac:dyDescent="0.35">
      <c r="Q1589" t="str">
        <f>IF((_xlfn.XLOOKUP(L1589,BLTOTAL!B:B,BLTOTAL!AD:AD))= 0,"Incompleto",_xlfn.XLOOKUP(L1589,BLTOTAL!B:B,BLTOTAL!AD:AD))</f>
        <v>Incompleto</v>
      </c>
    </row>
    <row r="1590" spans="17:17" x14ac:dyDescent="0.35">
      <c r="Q1590" t="str">
        <f>IF((_xlfn.XLOOKUP(L1590,BLTOTAL!B:B,BLTOTAL!AD:AD))= 0,"Incompleto",_xlfn.XLOOKUP(L1590,BLTOTAL!B:B,BLTOTAL!AD:AD))</f>
        <v>Incompleto</v>
      </c>
    </row>
    <row r="1591" spans="17:17" x14ac:dyDescent="0.35">
      <c r="Q1591" t="str">
        <f>IF((_xlfn.XLOOKUP(L1591,BLTOTAL!B:B,BLTOTAL!AD:AD))= 0,"Incompleto",_xlfn.XLOOKUP(L1591,BLTOTAL!B:B,BLTOTAL!AD:AD))</f>
        <v>Incompleto</v>
      </c>
    </row>
    <row r="1592" spans="17:17" x14ac:dyDescent="0.35">
      <c r="Q1592" t="str">
        <f>IF((_xlfn.XLOOKUP(L1592,BLTOTAL!B:B,BLTOTAL!AD:AD))= 0,"Incompleto",_xlfn.XLOOKUP(L1592,BLTOTAL!B:B,BLTOTAL!AD:AD))</f>
        <v>Incompleto</v>
      </c>
    </row>
    <row r="1593" spans="17:17" x14ac:dyDescent="0.35">
      <c r="Q1593" t="str">
        <f>IF((_xlfn.XLOOKUP(L1593,BLTOTAL!B:B,BLTOTAL!AD:AD))= 0,"Incompleto",_xlfn.XLOOKUP(L1593,BLTOTAL!B:B,BLTOTAL!AD:AD))</f>
        <v>Incompleto</v>
      </c>
    </row>
    <row r="1594" spans="17:17" x14ac:dyDescent="0.35">
      <c r="Q1594" t="str">
        <f>IF((_xlfn.XLOOKUP(L1594,BLTOTAL!B:B,BLTOTAL!AD:AD))= 0,"Incompleto",_xlfn.XLOOKUP(L1594,BLTOTAL!B:B,BLTOTAL!AD:AD))</f>
        <v>Incompleto</v>
      </c>
    </row>
    <row r="1595" spans="17:17" x14ac:dyDescent="0.35">
      <c r="Q1595" t="str">
        <f>IF((_xlfn.XLOOKUP(L1595,BLTOTAL!B:B,BLTOTAL!AD:AD))= 0,"Incompleto",_xlfn.XLOOKUP(L1595,BLTOTAL!B:B,BLTOTAL!AD:AD))</f>
        <v>Incompleto</v>
      </c>
    </row>
    <row r="1596" spans="17:17" x14ac:dyDescent="0.35">
      <c r="Q1596" t="str">
        <f>IF((_xlfn.XLOOKUP(L1596,BLTOTAL!B:B,BLTOTAL!AD:AD))= 0,"Incompleto",_xlfn.XLOOKUP(L1596,BLTOTAL!B:B,BLTOTAL!AD:AD))</f>
        <v>Incompleto</v>
      </c>
    </row>
    <row r="1597" spans="17:17" x14ac:dyDescent="0.35">
      <c r="Q1597" t="str">
        <f>IF((_xlfn.XLOOKUP(L1597,BLTOTAL!B:B,BLTOTAL!AD:AD))= 0,"Incompleto",_xlfn.XLOOKUP(L1597,BLTOTAL!B:B,BLTOTAL!AD:AD))</f>
        <v>Incompleto</v>
      </c>
    </row>
    <row r="1598" spans="17:17" x14ac:dyDescent="0.35">
      <c r="Q1598" t="str">
        <f>IF((_xlfn.XLOOKUP(L1598,BLTOTAL!B:B,BLTOTAL!AD:AD))= 0,"Incompleto",_xlfn.XLOOKUP(L1598,BLTOTAL!B:B,BLTOTAL!AD:AD))</f>
        <v>Incompleto</v>
      </c>
    </row>
    <row r="1599" spans="17:17" x14ac:dyDescent="0.35">
      <c r="Q1599" t="str">
        <f>IF((_xlfn.XLOOKUP(L1599,BLTOTAL!B:B,BLTOTAL!AD:AD))= 0,"Incompleto",_xlfn.XLOOKUP(L1599,BLTOTAL!B:B,BLTOTAL!AD:AD))</f>
        <v>Incompleto</v>
      </c>
    </row>
    <row r="1600" spans="17:17" x14ac:dyDescent="0.35">
      <c r="Q1600" t="str">
        <f>IF((_xlfn.XLOOKUP(L1600,BLTOTAL!B:B,BLTOTAL!AD:AD))= 0,"Incompleto",_xlfn.XLOOKUP(L1600,BLTOTAL!B:B,BLTOTAL!AD:AD))</f>
        <v>Incompleto</v>
      </c>
    </row>
    <row r="1601" spans="17:17" x14ac:dyDescent="0.35">
      <c r="Q1601" t="str">
        <f>IF((_xlfn.XLOOKUP(L1601,BLTOTAL!B:B,BLTOTAL!AD:AD))= 0,"Incompleto",_xlfn.XLOOKUP(L1601,BLTOTAL!B:B,BLTOTAL!AD:AD))</f>
        <v>Incompleto</v>
      </c>
    </row>
    <row r="1602" spans="17:17" x14ac:dyDescent="0.35">
      <c r="Q1602" t="str">
        <f>IF((_xlfn.XLOOKUP(L1602,BLTOTAL!B:B,BLTOTAL!AD:AD))= 0,"Incompleto",_xlfn.XLOOKUP(L1602,BLTOTAL!B:B,BLTOTAL!AD:AD))</f>
        <v>Incompleto</v>
      </c>
    </row>
    <row r="1603" spans="17:17" x14ac:dyDescent="0.35">
      <c r="Q1603" t="str">
        <f>IF((_xlfn.XLOOKUP(L1603,BLTOTAL!B:B,BLTOTAL!AD:AD))= 0,"Incompleto",_xlfn.XLOOKUP(L1603,BLTOTAL!B:B,BLTOTAL!AD:AD))</f>
        <v>Incompleto</v>
      </c>
    </row>
    <row r="1604" spans="17:17" x14ac:dyDescent="0.35">
      <c r="Q1604" t="str">
        <f>IF((_xlfn.XLOOKUP(L1604,BLTOTAL!B:B,BLTOTAL!AD:AD))= 0,"Incompleto",_xlfn.XLOOKUP(L1604,BLTOTAL!B:B,BLTOTAL!AD:AD))</f>
        <v>Incompleto</v>
      </c>
    </row>
    <row r="1605" spans="17:17" x14ac:dyDescent="0.35">
      <c r="Q1605" t="str">
        <f>IF((_xlfn.XLOOKUP(L1605,BLTOTAL!B:B,BLTOTAL!AD:AD))= 0,"Incompleto",_xlfn.XLOOKUP(L1605,BLTOTAL!B:B,BLTOTAL!AD:AD))</f>
        <v>Incompleto</v>
      </c>
    </row>
    <row r="1606" spans="17:17" x14ac:dyDescent="0.35">
      <c r="Q1606" t="str">
        <f>IF((_xlfn.XLOOKUP(L1606,BLTOTAL!B:B,BLTOTAL!AD:AD))= 0,"Incompleto",_xlfn.XLOOKUP(L1606,BLTOTAL!B:B,BLTOTAL!AD:AD))</f>
        <v>Incompleto</v>
      </c>
    </row>
    <row r="1607" spans="17:17" x14ac:dyDescent="0.35">
      <c r="Q1607" t="str">
        <f>IF((_xlfn.XLOOKUP(L1607,BLTOTAL!B:B,BLTOTAL!AD:AD))= 0,"Incompleto",_xlfn.XLOOKUP(L1607,BLTOTAL!B:B,BLTOTAL!AD:AD))</f>
        <v>Incompleto</v>
      </c>
    </row>
    <row r="1608" spans="17:17" x14ac:dyDescent="0.35">
      <c r="Q1608" t="str">
        <f>IF((_xlfn.XLOOKUP(L1608,BLTOTAL!B:B,BLTOTAL!AD:AD))= 0,"Incompleto",_xlfn.XLOOKUP(L1608,BLTOTAL!B:B,BLTOTAL!AD:AD))</f>
        <v>Incompleto</v>
      </c>
    </row>
    <row r="1609" spans="17:17" x14ac:dyDescent="0.35">
      <c r="Q1609" t="str">
        <f>IF((_xlfn.XLOOKUP(L1609,BLTOTAL!B:B,BLTOTAL!AD:AD))= 0,"Incompleto",_xlfn.XLOOKUP(L1609,BLTOTAL!B:B,BLTOTAL!AD:AD))</f>
        <v>Incompleto</v>
      </c>
    </row>
    <row r="1610" spans="17:17" x14ac:dyDescent="0.35">
      <c r="Q1610" t="str">
        <f>IF((_xlfn.XLOOKUP(L1610,BLTOTAL!B:B,BLTOTAL!AD:AD))= 0,"Incompleto",_xlfn.XLOOKUP(L1610,BLTOTAL!B:B,BLTOTAL!AD:AD))</f>
        <v>Incompleto</v>
      </c>
    </row>
    <row r="1611" spans="17:17" x14ac:dyDescent="0.35">
      <c r="Q1611" t="str">
        <f>IF((_xlfn.XLOOKUP(L1611,BLTOTAL!B:B,BLTOTAL!AD:AD))= 0,"Incompleto",_xlfn.XLOOKUP(L1611,BLTOTAL!B:B,BLTOTAL!AD:AD))</f>
        <v>Incompleto</v>
      </c>
    </row>
    <row r="1612" spans="17:17" x14ac:dyDescent="0.35">
      <c r="Q1612" t="str">
        <f>IF((_xlfn.XLOOKUP(L1612,BLTOTAL!B:B,BLTOTAL!AD:AD))= 0,"Incompleto",_xlfn.XLOOKUP(L1612,BLTOTAL!B:B,BLTOTAL!AD:AD))</f>
        <v>Incompleto</v>
      </c>
    </row>
    <row r="1613" spans="17:17" x14ac:dyDescent="0.35">
      <c r="Q1613" t="str">
        <f>IF((_xlfn.XLOOKUP(L1613,BLTOTAL!B:B,BLTOTAL!AD:AD))= 0,"Incompleto",_xlfn.XLOOKUP(L1613,BLTOTAL!B:B,BLTOTAL!AD:AD))</f>
        <v>Incompleto</v>
      </c>
    </row>
    <row r="1614" spans="17:17" x14ac:dyDescent="0.35">
      <c r="Q1614" t="str">
        <f>IF((_xlfn.XLOOKUP(L1614,BLTOTAL!B:B,BLTOTAL!AD:AD))= 0,"Incompleto",_xlfn.XLOOKUP(L1614,BLTOTAL!B:B,BLTOTAL!AD:AD))</f>
        <v>Incompleto</v>
      </c>
    </row>
    <row r="1615" spans="17:17" x14ac:dyDescent="0.35">
      <c r="Q1615" t="str">
        <f>IF((_xlfn.XLOOKUP(L1615,BLTOTAL!B:B,BLTOTAL!AD:AD))= 0,"Incompleto",_xlfn.XLOOKUP(L1615,BLTOTAL!B:B,BLTOTAL!AD:AD))</f>
        <v>Incompleto</v>
      </c>
    </row>
    <row r="1616" spans="17:17" x14ac:dyDescent="0.35">
      <c r="Q1616" t="str">
        <f>IF((_xlfn.XLOOKUP(L1616,BLTOTAL!B:B,BLTOTAL!AD:AD))= 0,"Incompleto",_xlfn.XLOOKUP(L1616,BLTOTAL!B:B,BLTOTAL!AD:AD))</f>
        <v>Incompleto</v>
      </c>
    </row>
    <row r="1617" spans="17:17" x14ac:dyDescent="0.35">
      <c r="Q1617" t="str">
        <f>IF((_xlfn.XLOOKUP(L1617,BLTOTAL!B:B,BLTOTAL!AD:AD))= 0,"Incompleto",_xlfn.XLOOKUP(L1617,BLTOTAL!B:B,BLTOTAL!AD:AD))</f>
        <v>Incompleto</v>
      </c>
    </row>
    <row r="1618" spans="17:17" x14ac:dyDescent="0.35">
      <c r="Q1618" t="str">
        <f>IF((_xlfn.XLOOKUP(L1618,BLTOTAL!B:B,BLTOTAL!AD:AD))= 0,"Incompleto",_xlfn.XLOOKUP(L1618,BLTOTAL!B:B,BLTOTAL!AD:AD))</f>
        <v>Incompleto</v>
      </c>
    </row>
    <row r="1619" spans="17:17" x14ac:dyDescent="0.35">
      <c r="Q1619" t="str">
        <f>IF((_xlfn.XLOOKUP(L1619,BLTOTAL!B:B,BLTOTAL!AD:AD))= 0,"Incompleto",_xlfn.XLOOKUP(L1619,BLTOTAL!B:B,BLTOTAL!AD:AD))</f>
        <v>Incompleto</v>
      </c>
    </row>
    <row r="1620" spans="17:17" x14ac:dyDescent="0.35">
      <c r="Q1620" t="str">
        <f>IF((_xlfn.XLOOKUP(L1620,BLTOTAL!B:B,BLTOTAL!AD:AD))= 0,"Incompleto",_xlfn.XLOOKUP(L1620,BLTOTAL!B:B,BLTOTAL!AD:AD))</f>
        <v>Incompleto</v>
      </c>
    </row>
    <row r="1621" spans="17:17" x14ac:dyDescent="0.35">
      <c r="Q1621" t="str">
        <f>IF((_xlfn.XLOOKUP(L1621,BLTOTAL!B:B,BLTOTAL!AD:AD))= 0,"Incompleto",_xlfn.XLOOKUP(L1621,BLTOTAL!B:B,BLTOTAL!AD:AD))</f>
        <v>Incompleto</v>
      </c>
    </row>
    <row r="1622" spans="17:17" x14ac:dyDescent="0.35">
      <c r="Q1622" t="str">
        <f>IF((_xlfn.XLOOKUP(L1622,BLTOTAL!B:B,BLTOTAL!AD:AD))= 0,"Incompleto",_xlfn.XLOOKUP(L1622,BLTOTAL!B:B,BLTOTAL!AD:AD))</f>
        <v>Incompleto</v>
      </c>
    </row>
    <row r="1623" spans="17:17" x14ac:dyDescent="0.35">
      <c r="Q1623" t="str">
        <f>IF((_xlfn.XLOOKUP(L1623,BLTOTAL!B:B,BLTOTAL!AD:AD))= 0,"Incompleto",_xlfn.XLOOKUP(L1623,BLTOTAL!B:B,BLTOTAL!AD:AD))</f>
        <v>Incompleto</v>
      </c>
    </row>
    <row r="1624" spans="17:17" x14ac:dyDescent="0.35">
      <c r="Q1624" t="str">
        <f>IF((_xlfn.XLOOKUP(L1624,BLTOTAL!B:B,BLTOTAL!AD:AD))= 0,"Incompleto",_xlfn.XLOOKUP(L1624,BLTOTAL!B:B,BLTOTAL!AD:AD))</f>
        <v>Incompleto</v>
      </c>
    </row>
    <row r="1625" spans="17:17" x14ac:dyDescent="0.35">
      <c r="Q1625" t="str">
        <f>IF((_xlfn.XLOOKUP(L1625,BLTOTAL!B:B,BLTOTAL!AD:AD))= 0,"Incompleto",_xlfn.XLOOKUP(L1625,BLTOTAL!B:B,BLTOTAL!AD:AD))</f>
        <v>Incompleto</v>
      </c>
    </row>
    <row r="1626" spans="17:17" x14ac:dyDescent="0.35">
      <c r="Q1626" t="str">
        <f>IF((_xlfn.XLOOKUP(L1626,BLTOTAL!B:B,BLTOTAL!AD:AD))= 0,"Incompleto",_xlfn.XLOOKUP(L1626,BLTOTAL!B:B,BLTOTAL!AD:AD))</f>
        <v>Incompleto</v>
      </c>
    </row>
    <row r="1627" spans="17:17" x14ac:dyDescent="0.35">
      <c r="Q1627" t="str">
        <f>IF((_xlfn.XLOOKUP(L1627,BLTOTAL!B:B,BLTOTAL!AD:AD))= 0,"Incompleto",_xlfn.XLOOKUP(L1627,BLTOTAL!B:B,BLTOTAL!AD:AD))</f>
        <v>Incompleto</v>
      </c>
    </row>
    <row r="1628" spans="17:17" x14ac:dyDescent="0.35">
      <c r="Q1628" t="str">
        <f>IF((_xlfn.XLOOKUP(L1628,BLTOTAL!B:B,BLTOTAL!AD:AD))= 0,"Incompleto",_xlfn.XLOOKUP(L1628,BLTOTAL!B:B,BLTOTAL!AD:AD))</f>
        <v>Incompleto</v>
      </c>
    </row>
    <row r="1629" spans="17:17" x14ac:dyDescent="0.35">
      <c r="Q1629" t="str">
        <f>IF((_xlfn.XLOOKUP(L1629,BLTOTAL!B:B,BLTOTAL!AD:AD))= 0,"Incompleto",_xlfn.XLOOKUP(L1629,BLTOTAL!B:B,BLTOTAL!AD:AD))</f>
        <v>Incompleto</v>
      </c>
    </row>
    <row r="1630" spans="17:17" x14ac:dyDescent="0.35">
      <c r="Q1630" t="str">
        <f>IF((_xlfn.XLOOKUP(L1630,BLTOTAL!B:B,BLTOTAL!AD:AD))= 0,"Incompleto",_xlfn.XLOOKUP(L1630,BLTOTAL!B:B,BLTOTAL!AD:AD))</f>
        <v>Incompleto</v>
      </c>
    </row>
    <row r="1631" spans="17:17" x14ac:dyDescent="0.35">
      <c r="Q1631" t="str">
        <f>IF((_xlfn.XLOOKUP(L1631,BLTOTAL!B:B,BLTOTAL!AD:AD))= 0,"Incompleto",_xlfn.XLOOKUP(L1631,BLTOTAL!B:B,BLTOTAL!AD:AD))</f>
        <v>Incompleto</v>
      </c>
    </row>
    <row r="1632" spans="17:17" x14ac:dyDescent="0.35">
      <c r="Q1632" t="str">
        <f>IF((_xlfn.XLOOKUP(L1632,BLTOTAL!B:B,BLTOTAL!AD:AD))= 0,"Incompleto",_xlfn.XLOOKUP(L1632,BLTOTAL!B:B,BLTOTAL!AD:AD))</f>
        <v>Incompleto</v>
      </c>
    </row>
    <row r="1633" spans="17:17" x14ac:dyDescent="0.35">
      <c r="Q1633" t="str">
        <f>IF((_xlfn.XLOOKUP(L1633,BLTOTAL!B:B,BLTOTAL!AD:AD))= 0,"Incompleto",_xlfn.XLOOKUP(L1633,BLTOTAL!B:B,BLTOTAL!AD:AD))</f>
        <v>Incompleto</v>
      </c>
    </row>
    <row r="1634" spans="17:17" x14ac:dyDescent="0.35">
      <c r="Q1634" t="str">
        <f>IF((_xlfn.XLOOKUP(L1634,BLTOTAL!B:B,BLTOTAL!AD:AD))= 0,"Incompleto",_xlfn.XLOOKUP(L1634,BLTOTAL!B:B,BLTOTAL!AD:AD))</f>
        <v>Incompleto</v>
      </c>
    </row>
    <row r="1635" spans="17:17" x14ac:dyDescent="0.35">
      <c r="Q1635" t="str">
        <f>IF((_xlfn.XLOOKUP(L1635,BLTOTAL!B:B,BLTOTAL!AD:AD))= 0,"Incompleto",_xlfn.XLOOKUP(L1635,BLTOTAL!B:B,BLTOTAL!AD:AD))</f>
        <v>Incompleto</v>
      </c>
    </row>
    <row r="1636" spans="17:17" x14ac:dyDescent="0.35">
      <c r="Q1636" t="str">
        <f>IF((_xlfn.XLOOKUP(L1636,BLTOTAL!B:B,BLTOTAL!AD:AD))= 0,"Incompleto",_xlfn.XLOOKUP(L1636,BLTOTAL!B:B,BLTOTAL!AD:AD))</f>
        <v>Incompleto</v>
      </c>
    </row>
    <row r="1637" spans="17:17" x14ac:dyDescent="0.35">
      <c r="Q1637" t="str">
        <f>IF((_xlfn.XLOOKUP(L1637,BLTOTAL!B:B,BLTOTAL!AD:AD))= 0,"Incompleto",_xlfn.XLOOKUP(L1637,BLTOTAL!B:B,BLTOTAL!AD:AD))</f>
        <v>Incompleto</v>
      </c>
    </row>
    <row r="1638" spans="17:17" x14ac:dyDescent="0.35">
      <c r="Q1638" t="str">
        <f>IF((_xlfn.XLOOKUP(L1638,BLTOTAL!B:B,BLTOTAL!AD:AD))= 0,"Incompleto",_xlfn.XLOOKUP(L1638,BLTOTAL!B:B,BLTOTAL!AD:AD))</f>
        <v>Incompleto</v>
      </c>
    </row>
    <row r="1639" spans="17:17" x14ac:dyDescent="0.35">
      <c r="Q1639" t="str">
        <f>IF((_xlfn.XLOOKUP(L1639,BLTOTAL!B:B,BLTOTAL!AD:AD))= 0,"Incompleto",_xlfn.XLOOKUP(L1639,BLTOTAL!B:B,BLTOTAL!AD:AD))</f>
        <v>Incompleto</v>
      </c>
    </row>
    <row r="1640" spans="17:17" x14ac:dyDescent="0.35">
      <c r="Q1640" t="str">
        <f>IF((_xlfn.XLOOKUP(L1640,BLTOTAL!B:B,BLTOTAL!AD:AD))= 0,"Incompleto",_xlfn.XLOOKUP(L1640,BLTOTAL!B:B,BLTOTAL!AD:AD))</f>
        <v>Incompleto</v>
      </c>
    </row>
    <row r="1641" spans="17:17" x14ac:dyDescent="0.35">
      <c r="Q1641" t="str">
        <f>IF((_xlfn.XLOOKUP(L1641,BLTOTAL!B:B,BLTOTAL!AD:AD))= 0,"Incompleto",_xlfn.XLOOKUP(L1641,BLTOTAL!B:B,BLTOTAL!AD:AD))</f>
        <v>Incompleto</v>
      </c>
    </row>
    <row r="1642" spans="17:17" x14ac:dyDescent="0.35">
      <c r="Q1642" t="str">
        <f>IF((_xlfn.XLOOKUP(L1642,BLTOTAL!B:B,BLTOTAL!AD:AD))= 0,"Incompleto",_xlfn.XLOOKUP(L1642,BLTOTAL!B:B,BLTOTAL!AD:AD))</f>
        <v>Incompleto</v>
      </c>
    </row>
    <row r="1643" spans="17:17" x14ac:dyDescent="0.35">
      <c r="Q1643" t="str">
        <f>IF((_xlfn.XLOOKUP(L1643,BLTOTAL!B:B,BLTOTAL!AD:AD))= 0,"Incompleto",_xlfn.XLOOKUP(L1643,BLTOTAL!B:B,BLTOTAL!AD:AD))</f>
        <v>Incompleto</v>
      </c>
    </row>
    <row r="1644" spans="17:17" x14ac:dyDescent="0.35">
      <c r="Q1644" t="str">
        <f>IF((_xlfn.XLOOKUP(L1644,BLTOTAL!B:B,BLTOTAL!AD:AD))= 0,"Incompleto",_xlfn.XLOOKUP(L1644,BLTOTAL!B:B,BLTOTAL!AD:AD))</f>
        <v>Incompleto</v>
      </c>
    </row>
    <row r="1645" spans="17:17" x14ac:dyDescent="0.35">
      <c r="Q1645" t="str">
        <f>IF((_xlfn.XLOOKUP(L1645,BLTOTAL!B:B,BLTOTAL!AD:AD))= 0,"Incompleto",_xlfn.XLOOKUP(L1645,BLTOTAL!B:B,BLTOTAL!AD:AD))</f>
        <v>Incompleto</v>
      </c>
    </row>
    <row r="1646" spans="17:17" x14ac:dyDescent="0.35">
      <c r="Q1646" t="str">
        <f>IF((_xlfn.XLOOKUP(L1646,BLTOTAL!B:B,BLTOTAL!AD:AD))= 0,"Incompleto",_xlfn.XLOOKUP(L1646,BLTOTAL!B:B,BLTOTAL!AD:AD))</f>
        <v>Incompleto</v>
      </c>
    </row>
    <row r="1647" spans="17:17" x14ac:dyDescent="0.35">
      <c r="Q1647" t="str">
        <f>IF((_xlfn.XLOOKUP(L1647,BLTOTAL!B:B,BLTOTAL!AD:AD))= 0,"Incompleto",_xlfn.XLOOKUP(L1647,BLTOTAL!B:B,BLTOTAL!AD:AD))</f>
        <v>Incompleto</v>
      </c>
    </row>
    <row r="1648" spans="17:17" x14ac:dyDescent="0.35">
      <c r="Q1648" t="str">
        <f>IF((_xlfn.XLOOKUP(L1648,BLTOTAL!B:B,BLTOTAL!AD:AD))= 0,"Incompleto",_xlfn.XLOOKUP(L1648,BLTOTAL!B:B,BLTOTAL!AD:AD))</f>
        <v>Incompleto</v>
      </c>
    </row>
    <row r="1649" spans="17:17" x14ac:dyDescent="0.35">
      <c r="Q1649" t="str">
        <f>IF((_xlfn.XLOOKUP(L1649,BLTOTAL!B:B,BLTOTAL!AD:AD))= 0,"Incompleto",_xlfn.XLOOKUP(L1649,BLTOTAL!B:B,BLTOTAL!AD:AD))</f>
        <v>Incompleto</v>
      </c>
    </row>
    <row r="1650" spans="17:17" x14ac:dyDescent="0.35">
      <c r="Q1650" t="str">
        <f>IF((_xlfn.XLOOKUP(L1650,BLTOTAL!B:B,BLTOTAL!AD:AD))= 0,"Incompleto",_xlfn.XLOOKUP(L1650,BLTOTAL!B:B,BLTOTAL!AD:AD))</f>
        <v>Incompleto</v>
      </c>
    </row>
    <row r="1651" spans="17:17" x14ac:dyDescent="0.35">
      <c r="Q1651" t="str">
        <f>IF((_xlfn.XLOOKUP(L1651,BLTOTAL!B:B,BLTOTAL!AD:AD))= 0,"Incompleto",_xlfn.XLOOKUP(L1651,BLTOTAL!B:B,BLTOTAL!AD:AD))</f>
        <v>Incompleto</v>
      </c>
    </row>
    <row r="1652" spans="17:17" x14ac:dyDescent="0.35">
      <c r="Q1652" t="str">
        <f>IF((_xlfn.XLOOKUP(L1652,BLTOTAL!B:B,BLTOTAL!AD:AD))= 0,"Incompleto",_xlfn.XLOOKUP(L1652,BLTOTAL!B:B,BLTOTAL!AD:AD))</f>
        <v>Incompleto</v>
      </c>
    </row>
    <row r="1653" spans="17:17" x14ac:dyDescent="0.35">
      <c r="Q1653" t="str">
        <f>IF((_xlfn.XLOOKUP(L1653,BLTOTAL!B:B,BLTOTAL!AD:AD))= 0,"Incompleto",_xlfn.XLOOKUP(L1653,BLTOTAL!B:B,BLTOTAL!AD:AD))</f>
        <v>Incompleto</v>
      </c>
    </row>
    <row r="1654" spans="17:17" x14ac:dyDescent="0.35">
      <c r="Q1654" t="str">
        <f>IF((_xlfn.XLOOKUP(L1654,BLTOTAL!B:B,BLTOTAL!AD:AD))= 0,"Incompleto",_xlfn.XLOOKUP(L1654,BLTOTAL!B:B,BLTOTAL!AD:AD))</f>
        <v>Incompleto</v>
      </c>
    </row>
    <row r="1655" spans="17:17" x14ac:dyDescent="0.35">
      <c r="Q1655" t="str">
        <f>IF((_xlfn.XLOOKUP(L1655,BLTOTAL!B:B,BLTOTAL!AD:AD))= 0,"Incompleto",_xlfn.XLOOKUP(L1655,BLTOTAL!B:B,BLTOTAL!AD:AD))</f>
        <v>Incompleto</v>
      </c>
    </row>
    <row r="1656" spans="17:17" x14ac:dyDescent="0.35">
      <c r="Q1656" t="str">
        <f>IF((_xlfn.XLOOKUP(L1656,BLTOTAL!B:B,BLTOTAL!AD:AD))= 0,"Incompleto",_xlfn.XLOOKUP(L1656,BLTOTAL!B:B,BLTOTAL!AD:AD))</f>
        <v>Incompleto</v>
      </c>
    </row>
    <row r="1657" spans="17:17" x14ac:dyDescent="0.35">
      <c r="Q1657" t="str">
        <f>IF((_xlfn.XLOOKUP(L1657,BLTOTAL!B:B,BLTOTAL!AD:AD))= 0,"Incompleto",_xlfn.XLOOKUP(L1657,BLTOTAL!B:B,BLTOTAL!AD:AD))</f>
        <v>Incompleto</v>
      </c>
    </row>
    <row r="1658" spans="17:17" x14ac:dyDescent="0.35">
      <c r="Q1658" t="str">
        <f>IF((_xlfn.XLOOKUP(L1658,BLTOTAL!B:B,BLTOTAL!AD:AD))= 0,"Incompleto",_xlfn.XLOOKUP(L1658,BLTOTAL!B:B,BLTOTAL!AD:AD))</f>
        <v>Incompleto</v>
      </c>
    </row>
    <row r="1659" spans="17:17" x14ac:dyDescent="0.35">
      <c r="Q1659" t="str">
        <f>IF((_xlfn.XLOOKUP(L1659,BLTOTAL!B:B,BLTOTAL!AD:AD))= 0,"Incompleto",_xlfn.XLOOKUP(L1659,BLTOTAL!B:B,BLTOTAL!AD:AD))</f>
        <v>Incompleto</v>
      </c>
    </row>
    <row r="1660" spans="17:17" x14ac:dyDescent="0.35">
      <c r="Q1660" t="str">
        <f>IF((_xlfn.XLOOKUP(L1660,BLTOTAL!B:B,BLTOTAL!AD:AD))= 0,"Incompleto",_xlfn.XLOOKUP(L1660,BLTOTAL!B:B,BLTOTAL!AD:AD))</f>
        <v>Incompleto</v>
      </c>
    </row>
    <row r="1661" spans="17:17" x14ac:dyDescent="0.35">
      <c r="Q1661" t="str">
        <f>IF((_xlfn.XLOOKUP(L1661,BLTOTAL!B:B,BLTOTAL!AD:AD))= 0,"Incompleto",_xlfn.XLOOKUP(L1661,BLTOTAL!B:B,BLTOTAL!AD:AD))</f>
        <v>Incompleto</v>
      </c>
    </row>
    <row r="1662" spans="17:17" x14ac:dyDescent="0.35">
      <c r="Q1662" t="str">
        <f>IF((_xlfn.XLOOKUP(L1662,BLTOTAL!B:B,BLTOTAL!AD:AD))= 0,"Incompleto",_xlfn.XLOOKUP(L1662,BLTOTAL!B:B,BLTOTAL!AD:AD))</f>
        <v>Incompleto</v>
      </c>
    </row>
    <row r="1663" spans="17:17" x14ac:dyDescent="0.35">
      <c r="Q1663" t="str">
        <f>IF((_xlfn.XLOOKUP(L1663,BLTOTAL!B:B,BLTOTAL!AD:AD))= 0,"Incompleto",_xlfn.XLOOKUP(L1663,BLTOTAL!B:B,BLTOTAL!AD:AD))</f>
        <v>Incompleto</v>
      </c>
    </row>
    <row r="1664" spans="17:17" x14ac:dyDescent="0.35">
      <c r="Q1664" t="str">
        <f>IF((_xlfn.XLOOKUP(L1664,BLTOTAL!B:B,BLTOTAL!AD:AD))= 0,"Incompleto",_xlfn.XLOOKUP(L1664,BLTOTAL!B:B,BLTOTAL!AD:AD))</f>
        <v>Incompleto</v>
      </c>
    </row>
    <row r="1665" spans="17:17" x14ac:dyDescent="0.35">
      <c r="Q1665" t="str">
        <f>IF((_xlfn.XLOOKUP(L1665,BLTOTAL!B:B,BLTOTAL!AD:AD))= 0,"Incompleto",_xlfn.XLOOKUP(L1665,BLTOTAL!B:B,BLTOTAL!AD:AD))</f>
        <v>Incompleto</v>
      </c>
    </row>
    <row r="1666" spans="17:17" x14ac:dyDescent="0.35">
      <c r="Q1666" t="str">
        <f>IF((_xlfn.XLOOKUP(L1666,BLTOTAL!B:B,BLTOTAL!AD:AD))= 0,"Incompleto",_xlfn.XLOOKUP(L1666,BLTOTAL!B:B,BLTOTAL!AD:AD))</f>
        <v>Incompleto</v>
      </c>
    </row>
    <row r="1667" spans="17:17" x14ac:dyDescent="0.35">
      <c r="Q1667" t="str">
        <f>IF((_xlfn.XLOOKUP(L1667,BLTOTAL!B:B,BLTOTAL!AD:AD))= 0,"Incompleto",_xlfn.XLOOKUP(L1667,BLTOTAL!B:B,BLTOTAL!AD:AD))</f>
        <v>Incompleto</v>
      </c>
    </row>
    <row r="1668" spans="17:17" x14ac:dyDescent="0.35">
      <c r="Q1668" t="str">
        <f>IF((_xlfn.XLOOKUP(L1668,BLTOTAL!B:B,BLTOTAL!AD:AD))= 0,"Incompleto",_xlfn.XLOOKUP(L1668,BLTOTAL!B:B,BLTOTAL!AD:AD))</f>
        <v>Incompleto</v>
      </c>
    </row>
    <row r="1669" spans="17:17" x14ac:dyDescent="0.35">
      <c r="Q1669" t="str">
        <f>IF((_xlfn.XLOOKUP(L1669,BLTOTAL!B:B,BLTOTAL!AD:AD))= 0,"Incompleto",_xlfn.XLOOKUP(L1669,BLTOTAL!B:B,BLTOTAL!AD:AD))</f>
        <v>Incompleto</v>
      </c>
    </row>
    <row r="1670" spans="17:17" x14ac:dyDescent="0.35">
      <c r="Q1670" t="str">
        <f>IF((_xlfn.XLOOKUP(L1670,BLTOTAL!B:B,BLTOTAL!AD:AD))= 0,"Incompleto",_xlfn.XLOOKUP(L1670,BLTOTAL!B:B,BLTOTAL!AD:AD))</f>
        <v>Incompleto</v>
      </c>
    </row>
    <row r="1671" spans="17:17" x14ac:dyDescent="0.35">
      <c r="Q1671" t="str">
        <f>IF((_xlfn.XLOOKUP(L1671,BLTOTAL!B:B,BLTOTAL!AD:AD))= 0,"Incompleto",_xlfn.XLOOKUP(L1671,BLTOTAL!B:B,BLTOTAL!AD:AD))</f>
        <v>Incompleto</v>
      </c>
    </row>
    <row r="1672" spans="17:17" x14ac:dyDescent="0.35">
      <c r="Q1672" t="str">
        <f>IF((_xlfn.XLOOKUP(L1672,BLTOTAL!B:B,BLTOTAL!AD:AD))= 0,"Incompleto",_xlfn.XLOOKUP(L1672,BLTOTAL!B:B,BLTOTAL!AD:AD))</f>
        <v>Incompleto</v>
      </c>
    </row>
    <row r="1673" spans="17:17" x14ac:dyDescent="0.35">
      <c r="Q1673" t="str">
        <f>IF((_xlfn.XLOOKUP(L1673,BLTOTAL!B:B,BLTOTAL!AD:AD))= 0,"Incompleto",_xlfn.XLOOKUP(L1673,BLTOTAL!B:B,BLTOTAL!AD:AD))</f>
        <v>Incompleto</v>
      </c>
    </row>
    <row r="1674" spans="17:17" x14ac:dyDescent="0.35">
      <c r="Q1674" t="str">
        <f>IF((_xlfn.XLOOKUP(L1674,BLTOTAL!B:B,BLTOTAL!AD:AD))= 0,"Incompleto",_xlfn.XLOOKUP(L1674,BLTOTAL!B:B,BLTOTAL!AD:AD))</f>
        <v>Incompleto</v>
      </c>
    </row>
    <row r="1675" spans="17:17" x14ac:dyDescent="0.35">
      <c r="Q1675" t="str">
        <f>IF((_xlfn.XLOOKUP(L1675,BLTOTAL!B:B,BLTOTAL!AD:AD))= 0,"Incompleto",_xlfn.XLOOKUP(L1675,BLTOTAL!B:B,BLTOTAL!AD:AD))</f>
        <v>Incompleto</v>
      </c>
    </row>
    <row r="1676" spans="17:17" x14ac:dyDescent="0.35">
      <c r="Q1676" t="str">
        <f>IF((_xlfn.XLOOKUP(L1676,BLTOTAL!B:B,BLTOTAL!AD:AD))= 0,"Incompleto",_xlfn.XLOOKUP(L1676,BLTOTAL!B:B,BLTOTAL!AD:AD))</f>
        <v>Incompleto</v>
      </c>
    </row>
    <row r="1677" spans="17:17" x14ac:dyDescent="0.35">
      <c r="Q1677" t="str">
        <f>IF((_xlfn.XLOOKUP(L1677,BLTOTAL!B:B,BLTOTAL!AD:AD))= 0,"Incompleto",_xlfn.XLOOKUP(L1677,BLTOTAL!B:B,BLTOTAL!AD:AD))</f>
        <v>Incompleto</v>
      </c>
    </row>
    <row r="1678" spans="17:17" x14ac:dyDescent="0.35">
      <c r="Q1678" t="str">
        <f>IF((_xlfn.XLOOKUP(L1678,BLTOTAL!B:B,BLTOTAL!AD:AD))= 0,"Incompleto",_xlfn.XLOOKUP(L1678,BLTOTAL!B:B,BLTOTAL!AD:AD))</f>
        <v>Incompleto</v>
      </c>
    </row>
    <row r="1679" spans="17:17" x14ac:dyDescent="0.35">
      <c r="Q1679" t="str">
        <f>IF((_xlfn.XLOOKUP(L1679,BLTOTAL!B:B,BLTOTAL!AD:AD))= 0,"Incompleto",_xlfn.XLOOKUP(L1679,BLTOTAL!B:B,BLTOTAL!AD:AD))</f>
        <v>Incompleto</v>
      </c>
    </row>
    <row r="1680" spans="17:17" x14ac:dyDescent="0.35">
      <c r="Q1680" t="str">
        <f>IF((_xlfn.XLOOKUP(L1680,BLTOTAL!B:B,BLTOTAL!AD:AD))= 0,"Incompleto",_xlfn.XLOOKUP(L1680,BLTOTAL!B:B,BLTOTAL!AD:AD))</f>
        <v>Incompleto</v>
      </c>
    </row>
    <row r="1681" spans="17:17" x14ac:dyDescent="0.35">
      <c r="Q1681" t="str">
        <f>IF((_xlfn.XLOOKUP(L1681,BLTOTAL!B:B,BLTOTAL!AD:AD))= 0,"Incompleto",_xlfn.XLOOKUP(L1681,BLTOTAL!B:B,BLTOTAL!AD:AD))</f>
        <v>Incompleto</v>
      </c>
    </row>
    <row r="1682" spans="17:17" x14ac:dyDescent="0.35">
      <c r="Q1682" t="str">
        <f>IF((_xlfn.XLOOKUP(L1682,BLTOTAL!B:B,BLTOTAL!AD:AD))= 0,"Incompleto",_xlfn.XLOOKUP(L1682,BLTOTAL!B:B,BLTOTAL!AD:AD))</f>
        <v>Incompleto</v>
      </c>
    </row>
    <row r="1683" spans="17:17" x14ac:dyDescent="0.35">
      <c r="Q1683" t="str">
        <f>IF((_xlfn.XLOOKUP(L1683,BLTOTAL!B:B,BLTOTAL!AD:AD))= 0,"Incompleto",_xlfn.XLOOKUP(L1683,BLTOTAL!B:B,BLTOTAL!AD:AD))</f>
        <v>Incompleto</v>
      </c>
    </row>
    <row r="1684" spans="17:17" x14ac:dyDescent="0.35">
      <c r="Q1684" t="str">
        <f>IF((_xlfn.XLOOKUP(L1684,BLTOTAL!B:B,BLTOTAL!AD:AD))= 0,"Incompleto",_xlfn.XLOOKUP(L1684,BLTOTAL!B:B,BLTOTAL!AD:AD))</f>
        <v>Incompleto</v>
      </c>
    </row>
    <row r="1685" spans="17:17" x14ac:dyDescent="0.35">
      <c r="Q1685" t="str">
        <f>IF((_xlfn.XLOOKUP(L1685,BLTOTAL!B:B,BLTOTAL!AD:AD))= 0,"Incompleto",_xlfn.XLOOKUP(L1685,BLTOTAL!B:B,BLTOTAL!AD:AD))</f>
        <v>Incompleto</v>
      </c>
    </row>
    <row r="1686" spans="17:17" x14ac:dyDescent="0.35">
      <c r="Q1686" t="str">
        <f>IF((_xlfn.XLOOKUP(L1686,BLTOTAL!B:B,BLTOTAL!AD:AD))= 0,"Incompleto",_xlfn.XLOOKUP(L1686,BLTOTAL!B:B,BLTOTAL!AD:AD))</f>
        <v>Incompleto</v>
      </c>
    </row>
    <row r="1687" spans="17:17" x14ac:dyDescent="0.35">
      <c r="Q1687" t="str">
        <f>IF((_xlfn.XLOOKUP(L1687,BLTOTAL!B:B,BLTOTAL!AD:AD))= 0,"Incompleto",_xlfn.XLOOKUP(L1687,BLTOTAL!B:B,BLTOTAL!AD:AD))</f>
        <v>Incompleto</v>
      </c>
    </row>
    <row r="1688" spans="17:17" x14ac:dyDescent="0.35">
      <c r="Q1688" t="str">
        <f>IF((_xlfn.XLOOKUP(L1688,BLTOTAL!B:B,BLTOTAL!AD:AD))= 0,"Incompleto",_xlfn.XLOOKUP(L1688,BLTOTAL!B:B,BLTOTAL!AD:AD))</f>
        <v>Incompleto</v>
      </c>
    </row>
    <row r="1689" spans="17:17" x14ac:dyDescent="0.35">
      <c r="Q1689" t="str">
        <f>IF((_xlfn.XLOOKUP(L1689,BLTOTAL!B:B,BLTOTAL!AD:AD))= 0,"Incompleto",_xlfn.XLOOKUP(L1689,BLTOTAL!B:B,BLTOTAL!AD:AD))</f>
        <v>Incompleto</v>
      </c>
    </row>
    <row r="1690" spans="17:17" x14ac:dyDescent="0.35">
      <c r="Q1690" t="str">
        <f>IF((_xlfn.XLOOKUP(L1690,BLTOTAL!B:B,BLTOTAL!AD:AD))= 0,"Incompleto",_xlfn.XLOOKUP(L1690,BLTOTAL!B:B,BLTOTAL!AD:AD))</f>
        <v>Incompleto</v>
      </c>
    </row>
    <row r="1691" spans="17:17" x14ac:dyDescent="0.35">
      <c r="Q1691" t="str">
        <f>IF((_xlfn.XLOOKUP(L1691,BLTOTAL!B:B,BLTOTAL!AD:AD))= 0,"Incompleto",_xlfn.XLOOKUP(L1691,BLTOTAL!B:B,BLTOTAL!AD:AD))</f>
        <v>Incompleto</v>
      </c>
    </row>
    <row r="1692" spans="17:17" x14ac:dyDescent="0.35">
      <c r="Q1692" t="str">
        <f>IF((_xlfn.XLOOKUP(L1692,BLTOTAL!B:B,BLTOTAL!AD:AD))= 0,"Incompleto",_xlfn.XLOOKUP(L1692,BLTOTAL!B:B,BLTOTAL!AD:AD))</f>
        <v>Incompleto</v>
      </c>
    </row>
    <row r="1693" spans="17:17" x14ac:dyDescent="0.35">
      <c r="Q1693" t="str">
        <f>IF((_xlfn.XLOOKUP(L1693,BLTOTAL!B:B,BLTOTAL!AD:AD))= 0,"Incompleto",_xlfn.XLOOKUP(L1693,BLTOTAL!B:B,BLTOTAL!AD:AD))</f>
        <v>Incompleto</v>
      </c>
    </row>
    <row r="1694" spans="17:17" x14ac:dyDescent="0.35">
      <c r="Q1694" t="str">
        <f>IF((_xlfn.XLOOKUP(L1694,BLTOTAL!B:B,BLTOTAL!AD:AD))= 0,"Incompleto",_xlfn.XLOOKUP(L1694,BLTOTAL!B:B,BLTOTAL!AD:AD))</f>
        <v>Incompleto</v>
      </c>
    </row>
    <row r="1695" spans="17:17" x14ac:dyDescent="0.35">
      <c r="Q1695" t="str">
        <f>IF((_xlfn.XLOOKUP(L1695,BLTOTAL!B:B,BLTOTAL!AD:AD))= 0,"Incompleto",_xlfn.XLOOKUP(L1695,BLTOTAL!B:B,BLTOTAL!AD:AD))</f>
        <v>Incompleto</v>
      </c>
    </row>
    <row r="1696" spans="17:17" x14ac:dyDescent="0.35">
      <c r="Q1696" t="str">
        <f>IF((_xlfn.XLOOKUP(L1696,BLTOTAL!B:B,BLTOTAL!AD:AD))= 0,"Incompleto",_xlfn.XLOOKUP(L1696,BLTOTAL!B:B,BLTOTAL!AD:AD))</f>
        <v>Incompleto</v>
      </c>
    </row>
    <row r="1697" spans="17:17" x14ac:dyDescent="0.35">
      <c r="Q1697" t="str">
        <f>IF((_xlfn.XLOOKUP(L1697,BLTOTAL!B:B,BLTOTAL!AD:AD))= 0,"Incompleto",_xlfn.XLOOKUP(L1697,BLTOTAL!B:B,BLTOTAL!AD:AD))</f>
        <v>Incompleto</v>
      </c>
    </row>
    <row r="1698" spans="17:17" x14ac:dyDescent="0.35">
      <c r="Q1698" t="str">
        <f>IF((_xlfn.XLOOKUP(L1698,BLTOTAL!B:B,BLTOTAL!AD:AD))= 0,"Incompleto",_xlfn.XLOOKUP(L1698,BLTOTAL!B:B,BLTOTAL!AD:AD))</f>
        <v>Incompleto</v>
      </c>
    </row>
    <row r="1699" spans="17:17" x14ac:dyDescent="0.35">
      <c r="Q1699" t="str">
        <f>IF((_xlfn.XLOOKUP(L1699,BLTOTAL!B:B,BLTOTAL!AD:AD))= 0,"Incompleto",_xlfn.XLOOKUP(L1699,BLTOTAL!B:B,BLTOTAL!AD:AD))</f>
        <v>Incompleto</v>
      </c>
    </row>
    <row r="1700" spans="17:17" x14ac:dyDescent="0.35">
      <c r="Q1700" t="str">
        <f>IF((_xlfn.XLOOKUP(L1700,BLTOTAL!B:B,BLTOTAL!AD:AD))= 0,"Incompleto",_xlfn.XLOOKUP(L1700,BLTOTAL!B:B,BLTOTAL!AD:AD))</f>
        <v>Incompleto</v>
      </c>
    </row>
    <row r="1701" spans="17:17" x14ac:dyDescent="0.35">
      <c r="Q1701" t="str">
        <f>IF((_xlfn.XLOOKUP(L1701,BLTOTAL!B:B,BLTOTAL!AD:AD))= 0,"Incompleto",_xlfn.XLOOKUP(L1701,BLTOTAL!B:B,BLTOTAL!AD:AD))</f>
        <v>Incompleto</v>
      </c>
    </row>
    <row r="1702" spans="17:17" x14ac:dyDescent="0.35">
      <c r="Q1702" t="str">
        <f>IF((_xlfn.XLOOKUP(L1702,BLTOTAL!B:B,BLTOTAL!AD:AD))= 0,"Incompleto",_xlfn.XLOOKUP(L1702,BLTOTAL!B:B,BLTOTAL!AD:AD))</f>
        <v>Incompleto</v>
      </c>
    </row>
    <row r="1703" spans="17:17" x14ac:dyDescent="0.35">
      <c r="Q1703" t="str">
        <f>IF((_xlfn.XLOOKUP(L1703,BLTOTAL!B:B,BLTOTAL!AD:AD))= 0,"Incompleto",_xlfn.XLOOKUP(L1703,BLTOTAL!B:B,BLTOTAL!AD:AD))</f>
        <v>Incompleto</v>
      </c>
    </row>
    <row r="1704" spans="17:17" x14ac:dyDescent="0.35">
      <c r="Q1704" t="str">
        <f>IF((_xlfn.XLOOKUP(L1704,BLTOTAL!B:B,BLTOTAL!AD:AD))= 0,"Incompleto",_xlfn.XLOOKUP(L1704,BLTOTAL!B:B,BLTOTAL!AD:AD))</f>
        <v>Incompleto</v>
      </c>
    </row>
    <row r="1705" spans="17:17" x14ac:dyDescent="0.35">
      <c r="Q1705" t="str">
        <f>IF((_xlfn.XLOOKUP(L1705,BLTOTAL!B:B,BLTOTAL!AD:AD))= 0,"Incompleto",_xlfn.XLOOKUP(L1705,BLTOTAL!B:B,BLTOTAL!AD:AD))</f>
        <v>Incompleto</v>
      </c>
    </row>
    <row r="1706" spans="17:17" x14ac:dyDescent="0.35">
      <c r="Q1706" t="str">
        <f>IF((_xlfn.XLOOKUP(L1706,BLTOTAL!B:B,BLTOTAL!AD:AD))= 0,"Incompleto",_xlfn.XLOOKUP(L1706,BLTOTAL!B:B,BLTOTAL!AD:AD))</f>
        <v>Incompleto</v>
      </c>
    </row>
    <row r="1707" spans="17:17" x14ac:dyDescent="0.35">
      <c r="Q1707" t="str">
        <f>IF((_xlfn.XLOOKUP(L1707,BLTOTAL!B:B,BLTOTAL!AD:AD))= 0,"Incompleto",_xlfn.XLOOKUP(L1707,BLTOTAL!B:B,BLTOTAL!AD:AD))</f>
        <v>Incompleto</v>
      </c>
    </row>
    <row r="1708" spans="17:17" x14ac:dyDescent="0.35">
      <c r="Q1708" t="str">
        <f>IF((_xlfn.XLOOKUP(L1708,BLTOTAL!B:B,BLTOTAL!AD:AD))= 0,"Incompleto",_xlfn.XLOOKUP(L1708,BLTOTAL!B:B,BLTOTAL!AD:AD))</f>
        <v>Incompleto</v>
      </c>
    </row>
    <row r="1709" spans="17:17" x14ac:dyDescent="0.35">
      <c r="Q1709" t="str">
        <f>IF((_xlfn.XLOOKUP(L1709,BLTOTAL!B:B,BLTOTAL!AD:AD))= 0,"Incompleto",_xlfn.XLOOKUP(L1709,BLTOTAL!B:B,BLTOTAL!AD:AD))</f>
        <v>Incompleto</v>
      </c>
    </row>
    <row r="1710" spans="17:17" x14ac:dyDescent="0.35">
      <c r="Q1710" t="str">
        <f>IF((_xlfn.XLOOKUP(L1710,BLTOTAL!B:B,BLTOTAL!AD:AD))= 0,"Incompleto",_xlfn.XLOOKUP(L1710,BLTOTAL!B:B,BLTOTAL!AD:AD))</f>
        <v>Incompleto</v>
      </c>
    </row>
    <row r="1711" spans="17:17" x14ac:dyDescent="0.35">
      <c r="Q1711" t="str">
        <f>IF((_xlfn.XLOOKUP(L1711,BLTOTAL!B:B,BLTOTAL!AD:AD))= 0,"Incompleto",_xlfn.XLOOKUP(L1711,BLTOTAL!B:B,BLTOTAL!AD:AD))</f>
        <v>Incompleto</v>
      </c>
    </row>
    <row r="1712" spans="17:17" x14ac:dyDescent="0.35">
      <c r="Q1712" t="str">
        <f>IF((_xlfn.XLOOKUP(L1712,BLTOTAL!B:B,BLTOTAL!AD:AD))= 0,"Incompleto",_xlfn.XLOOKUP(L1712,BLTOTAL!B:B,BLTOTAL!AD:AD))</f>
        <v>Incompleto</v>
      </c>
    </row>
    <row r="1713" spans="17:17" x14ac:dyDescent="0.35">
      <c r="Q1713" t="str">
        <f>IF((_xlfn.XLOOKUP(L1713,BLTOTAL!B:B,BLTOTAL!AD:AD))= 0,"Incompleto",_xlfn.XLOOKUP(L1713,BLTOTAL!B:B,BLTOTAL!AD:AD))</f>
        <v>Incompleto</v>
      </c>
    </row>
    <row r="1714" spans="17:17" x14ac:dyDescent="0.35">
      <c r="Q1714" t="str">
        <f>IF((_xlfn.XLOOKUP(L1714,BLTOTAL!B:B,BLTOTAL!AD:AD))= 0,"Incompleto",_xlfn.XLOOKUP(L1714,BLTOTAL!B:B,BLTOTAL!AD:AD))</f>
        <v>Incompleto</v>
      </c>
    </row>
    <row r="1715" spans="17:17" x14ac:dyDescent="0.35">
      <c r="Q1715" t="str">
        <f>IF((_xlfn.XLOOKUP(L1715,BLTOTAL!B:B,BLTOTAL!AD:AD))= 0,"Incompleto",_xlfn.XLOOKUP(L1715,BLTOTAL!B:B,BLTOTAL!AD:AD))</f>
        <v>Incompleto</v>
      </c>
    </row>
    <row r="1716" spans="17:17" x14ac:dyDescent="0.35">
      <c r="Q1716" t="str">
        <f>IF((_xlfn.XLOOKUP(L1716,BLTOTAL!B:B,BLTOTAL!AD:AD))= 0,"Incompleto",_xlfn.XLOOKUP(L1716,BLTOTAL!B:B,BLTOTAL!AD:AD))</f>
        <v>Incompleto</v>
      </c>
    </row>
    <row r="1717" spans="17:17" x14ac:dyDescent="0.35">
      <c r="Q1717" t="str">
        <f>IF((_xlfn.XLOOKUP(L1717,BLTOTAL!B:B,BLTOTAL!AD:AD))= 0,"Incompleto",_xlfn.XLOOKUP(L1717,BLTOTAL!B:B,BLTOTAL!AD:AD))</f>
        <v>Incompleto</v>
      </c>
    </row>
    <row r="1718" spans="17:17" x14ac:dyDescent="0.35">
      <c r="Q1718" t="str">
        <f>IF((_xlfn.XLOOKUP(L1718,BLTOTAL!B:B,BLTOTAL!AD:AD))= 0,"Incompleto",_xlfn.XLOOKUP(L1718,BLTOTAL!B:B,BLTOTAL!AD:AD))</f>
        <v>Incompleto</v>
      </c>
    </row>
    <row r="1719" spans="17:17" x14ac:dyDescent="0.35">
      <c r="Q1719" t="str">
        <f>IF((_xlfn.XLOOKUP(L1719,BLTOTAL!B:B,BLTOTAL!AD:AD))= 0,"Incompleto",_xlfn.XLOOKUP(L1719,BLTOTAL!B:B,BLTOTAL!AD:AD))</f>
        <v>Incompleto</v>
      </c>
    </row>
    <row r="1720" spans="17:17" x14ac:dyDescent="0.35">
      <c r="Q1720" t="str">
        <f>IF((_xlfn.XLOOKUP(L1720,BLTOTAL!B:B,BLTOTAL!AD:AD))= 0,"Incompleto",_xlfn.XLOOKUP(L1720,BLTOTAL!B:B,BLTOTAL!AD:AD))</f>
        <v>Incompleto</v>
      </c>
    </row>
    <row r="1721" spans="17:17" x14ac:dyDescent="0.35">
      <c r="Q1721" t="str">
        <f>IF((_xlfn.XLOOKUP(L1721,BLTOTAL!B:B,BLTOTAL!AD:AD))= 0,"Incompleto",_xlfn.XLOOKUP(L1721,BLTOTAL!B:B,BLTOTAL!AD:AD))</f>
        <v>Incompleto</v>
      </c>
    </row>
    <row r="1722" spans="17:17" x14ac:dyDescent="0.35">
      <c r="Q1722" t="str">
        <f>IF((_xlfn.XLOOKUP(L1722,BLTOTAL!B:B,BLTOTAL!AD:AD))= 0,"Incompleto",_xlfn.XLOOKUP(L1722,BLTOTAL!B:B,BLTOTAL!AD:AD))</f>
        <v>Incompleto</v>
      </c>
    </row>
    <row r="1723" spans="17:17" x14ac:dyDescent="0.35">
      <c r="Q1723" t="str">
        <f>IF((_xlfn.XLOOKUP(L1723,BLTOTAL!B:B,BLTOTAL!AD:AD))= 0,"Incompleto",_xlfn.XLOOKUP(L1723,BLTOTAL!B:B,BLTOTAL!AD:AD))</f>
        <v>Incompleto</v>
      </c>
    </row>
    <row r="1724" spans="17:17" x14ac:dyDescent="0.35">
      <c r="Q1724" t="str">
        <f>IF((_xlfn.XLOOKUP(L1724,BLTOTAL!B:B,BLTOTAL!AD:AD))= 0,"Incompleto",_xlfn.XLOOKUP(L1724,BLTOTAL!B:B,BLTOTAL!AD:AD))</f>
        <v>Incompleto</v>
      </c>
    </row>
    <row r="1725" spans="17:17" x14ac:dyDescent="0.35">
      <c r="Q1725" t="str">
        <f>IF((_xlfn.XLOOKUP(L1725,BLTOTAL!B:B,BLTOTAL!AD:AD))= 0,"Incompleto",_xlfn.XLOOKUP(L1725,BLTOTAL!B:B,BLTOTAL!AD:AD))</f>
        <v>Incompleto</v>
      </c>
    </row>
    <row r="1726" spans="17:17" x14ac:dyDescent="0.35">
      <c r="Q1726" t="str">
        <f>IF((_xlfn.XLOOKUP(L1726,BLTOTAL!B:B,BLTOTAL!AD:AD))= 0,"Incompleto",_xlfn.XLOOKUP(L1726,BLTOTAL!B:B,BLTOTAL!AD:AD))</f>
        <v>Incompleto</v>
      </c>
    </row>
    <row r="1727" spans="17:17" x14ac:dyDescent="0.35">
      <c r="Q1727" t="str">
        <f>IF((_xlfn.XLOOKUP(L1727,BLTOTAL!B:B,BLTOTAL!AD:AD))= 0,"Incompleto",_xlfn.XLOOKUP(L1727,BLTOTAL!B:B,BLTOTAL!AD:AD))</f>
        <v>Incompleto</v>
      </c>
    </row>
    <row r="1728" spans="17:17" x14ac:dyDescent="0.35">
      <c r="Q1728" t="str">
        <f>IF((_xlfn.XLOOKUP(L1728,BLTOTAL!B:B,BLTOTAL!AD:AD))= 0,"Incompleto",_xlfn.XLOOKUP(L1728,BLTOTAL!B:B,BLTOTAL!AD:AD))</f>
        <v>Incompleto</v>
      </c>
    </row>
    <row r="1729" spans="17:17" x14ac:dyDescent="0.35">
      <c r="Q1729" t="str">
        <f>IF((_xlfn.XLOOKUP(L1729,BLTOTAL!B:B,BLTOTAL!AD:AD))= 0,"Incompleto",_xlfn.XLOOKUP(L1729,BLTOTAL!B:B,BLTOTAL!AD:AD))</f>
        <v>Incompleto</v>
      </c>
    </row>
    <row r="1730" spans="17:17" x14ac:dyDescent="0.35">
      <c r="Q1730" t="str">
        <f>IF((_xlfn.XLOOKUP(L1730,BLTOTAL!B:B,BLTOTAL!AD:AD))= 0,"Incompleto",_xlfn.XLOOKUP(L1730,BLTOTAL!B:B,BLTOTAL!AD:AD))</f>
        <v>Incompleto</v>
      </c>
    </row>
    <row r="1731" spans="17:17" x14ac:dyDescent="0.35">
      <c r="Q1731" t="str">
        <f>IF((_xlfn.XLOOKUP(L1731,BLTOTAL!B:B,BLTOTAL!AD:AD))= 0,"Incompleto",_xlfn.XLOOKUP(L1731,BLTOTAL!B:B,BLTOTAL!AD:AD))</f>
        <v>Incompleto</v>
      </c>
    </row>
    <row r="1732" spans="17:17" x14ac:dyDescent="0.35">
      <c r="Q1732" t="str">
        <f>IF((_xlfn.XLOOKUP(L1732,BLTOTAL!B:B,BLTOTAL!AD:AD))= 0,"Incompleto",_xlfn.XLOOKUP(L1732,BLTOTAL!B:B,BLTOTAL!AD:AD))</f>
        <v>Incompleto</v>
      </c>
    </row>
    <row r="1733" spans="17:17" x14ac:dyDescent="0.35">
      <c r="Q1733" t="str">
        <f>IF((_xlfn.XLOOKUP(L1733,BLTOTAL!B:B,BLTOTAL!AD:AD))= 0,"Incompleto",_xlfn.XLOOKUP(L1733,BLTOTAL!B:B,BLTOTAL!AD:AD))</f>
        <v>Incompleto</v>
      </c>
    </row>
    <row r="1734" spans="17:17" x14ac:dyDescent="0.35">
      <c r="Q1734" t="str">
        <f>IF((_xlfn.XLOOKUP(L1734,BLTOTAL!B:B,BLTOTAL!AD:AD))= 0,"Incompleto",_xlfn.XLOOKUP(L1734,BLTOTAL!B:B,BLTOTAL!AD:AD))</f>
        <v>Incompleto</v>
      </c>
    </row>
    <row r="1735" spans="17:17" x14ac:dyDescent="0.35">
      <c r="Q1735" t="str">
        <f>IF((_xlfn.XLOOKUP(L1735,BLTOTAL!B:B,BLTOTAL!AD:AD))= 0,"Incompleto",_xlfn.XLOOKUP(L1735,BLTOTAL!B:B,BLTOTAL!AD:AD))</f>
        <v>Incompleto</v>
      </c>
    </row>
    <row r="1736" spans="17:17" x14ac:dyDescent="0.35">
      <c r="Q1736" t="str">
        <f>IF((_xlfn.XLOOKUP(L1736,BLTOTAL!B:B,BLTOTAL!AD:AD))= 0,"Incompleto",_xlfn.XLOOKUP(L1736,BLTOTAL!B:B,BLTOTAL!AD:AD))</f>
        <v>Incompleto</v>
      </c>
    </row>
    <row r="1737" spans="17:17" x14ac:dyDescent="0.35">
      <c r="Q1737" t="str">
        <f>IF((_xlfn.XLOOKUP(L1737,BLTOTAL!B:B,BLTOTAL!AD:AD))= 0,"Incompleto",_xlfn.XLOOKUP(L1737,BLTOTAL!B:B,BLTOTAL!AD:AD))</f>
        <v>Incompleto</v>
      </c>
    </row>
    <row r="1738" spans="17:17" x14ac:dyDescent="0.35">
      <c r="Q1738" t="str">
        <f>IF((_xlfn.XLOOKUP(L1738,BLTOTAL!B:B,BLTOTAL!AD:AD))= 0,"Incompleto",_xlfn.XLOOKUP(L1738,BLTOTAL!B:B,BLTOTAL!AD:AD))</f>
        <v>Incompleto</v>
      </c>
    </row>
    <row r="1739" spans="17:17" x14ac:dyDescent="0.35">
      <c r="Q1739" t="str">
        <f>IF((_xlfn.XLOOKUP(L1739,BLTOTAL!B:B,BLTOTAL!AD:AD))= 0,"Incompleto",_xlfn.XLOOKUP(L1739,BLTOTAL!B:B,BLTOTAL!AD:AD))</f>
        <v>Incompleto</v>
      </c>
    </row>
    <row r="1740" spans="17:17" x14ac:dyDescent="0.35">
      <c r="Q1740" t="str">
        <f>IF((_xlfn.XLOOKUP(L1740,BLTOTAL!B:B,BLTOTAL!AD:AD))= 0,"Incompleto",_xlfn.XLOOKUP(L1740,BLTOTAL!B:B,BLTOTAL!AD:AD))</f>
        <v>Incompleto</v>
      </c>
    </row>
    <row r="1741" spans="17:17" x14ac:dyDescent="0.35">
      <c r="Q1741" t="str">
        <f>IF((_xlfn.XLOOKUP(L1741,BLTOTAL!B:B,BLTOTAL!AD:AD))= 0,"Incompleto",_xlfn.XLOOKUP(L1741,BLTOTAL!B:B,BLTOTAL!AD:AD))</f>
        <v>Incompleto</v>
      </c>
    </row>
    <row r="1742" spans="17:17" x14ac:dyDescent="0.35">
      <c r="Q1742" t="str">
        <f>IF((_xlfn.XLOOKUP(L1742,BLTOTAL!B:B,BLTOTAL!AD:AD))= 0,"Incompleto",_xlfn.XLOOKUP(L1742,BLTOTAL!B:B,BLTOTAL!AD:AD))</f>
        <v>Incompleto</v>
      </c>
    </row>
    <row r="1743" spans="17:17" x14ac:dyDescent="0.35">
      <c r="Q1743" t="str">
        <f>IF((_xlfn.XLOOKUP(L1743,BLTOTAL!B:B,BLTOTAL!AD:AD))= 0,"Incompleto",_xlfn.XLOOKUP(L1743,BLTOTAL!B:B,BLTOTAL!AD:AD))</f>
        <v>Incompleto</v>
      </c>
    </row>
    <row r="1744" spans="17:17" x14ac:dyDescent="0.35">
      <c r="Q1744" t="str">
        <f>IF((_xlfn.XLOOKUP(L1744,BLTOTAL!B:B,BLTOTAL!AD:AD))= 0,"Incompleto",_xlfn.XLOOKUP(L1744,BLTOTAL!B:B,BLTOTAL!AD:AD))</f>
        <v>Incompleto</v>
      </c>
    </row>
    <row r="1745" spans="17:17" x14ac:dyDescent="0.35">
      <c r="Q1745" t="str">
        <f>IF((_xlfn.XLOOKUP(L1745,BLTOTAL!B:B,BLTOTAL!AD:AD))= 0,"Incompleto",_xlfn.XLOOKUP(L1745,BLTOTAL!B:B,BLTOTAL!AD:AD))</f>
        <v>Incompleto</v>
      </c>
    </row>
    <row r="1746" spans="17:17" x14ac:dyDescent="0.35">
      <c r="Q1746" t="str">
        <f>IF((_xlfn.XLOOKUP(L1746,BLTOTAL!B:B,BLTOTAL!AD:AD))= 0,"Incompleto",_xlfn.XLOOKUP(L1746,BLTOTAL!B:B,BLTOTAL!AD:AD))</f>
        <v>Incompleto</v>
      </c>
    </row>
    <row r="1747" spans="17:17" x14ac:dyDescent="0.35">
      <c r="Q1747" t="str">
        <f>IF((_xlfn.XLOOKUP(L1747,BLTOTAL!B:B,BLTOTAL!AD:AD))= 0,"Incompleto",_xlfn.XLOOKUP(L1747,BLTOTAL!B:B,BLTOTAL!AD:AD))</f>
        <v>Incompleto</v>
      </c>
    </row>
    <row r="1748" spans="17:17" x14ac:dyDescent="0.35">
      <c r="Q1748" t="str">
        <f>IF((_xlfn.XLOOKUP(L1748,BLTOTAL!B:B,BLTOTAL!AD:AD))= 0,"Incompleto",_xlfn.XLOOKUP(L1748,BLTOTAL!B:B,BLTOTAL!AD:AD))</f>
        <v>Incompleto</v>
      </c>
    </row>
    <row r="1749" spans="17:17" x14ac:dyDescent="0.35">
      <c r="Q1749" t="str">
        <f>IF((_xlfn.XLOOKUP(L1749,BLTOTAL!B:B,BLTOTAL!AD:AD))= 0,"Incompleto",_xlfn.XLOOKUP(L1749,BLTOTAL!B:B,BLTOTAL!AD:AD))</f>
        <v>Incompleto</v>
      </c>
    </row>
    <row r="1750" spans="17:17" x14ac:dyDescent="0.35">
      <c r="Q1750" t="str">
        <f>IF((_xlfn.XLOOKUP(L1750,BLTOTAL!B:B,BLTOTAL!AD:AD))= 0,"Incompleto",_xlfn.XLOOKUP(L1750,BLTOTAL!B:B,BLTOTAL!AD:AD))</f>
        <v>Incompleto</v>
      </c>
    </row>
    <row r="1751" spans="17:17" x14ac:dyDescent="0.35">
      <c r="Q1751" t="str">
        <f>IF((_xlfn.XLOOKUP(L1751,BLTOTAL!B:B,BLTOTAL!AD:AD))= 0,"Incompleto",_xlfn.XLOOKUP(L1751,BLTOTAL!B:B,BLTOTAL!AD:AD))</f>
        <v>Incompleto</v>
      </c>
    </row>
    <row r="1752" spans="17:17" x14ac:dyDescent="0.35">
      <c r="Q1752" t="str">
        <f>IF((_xlfn.XLOOKUP(L1752,BLTOTAL!B:B,BLTOTAL!AD:AD))= 0,"Incompleto",_xlfn.XLOOKUP(L1752,BLTOTAL!B:B,BLTOTAL!AD:AD))</f>
        <v>Incompleto</v>
      </c>
    </row>
    <row r="1753" spans="17:17" x14ac:dyDescent="0.35">
      <c r="Q1753" t="str">
        <f>IF((_xlfn.XLOOKUP(L1753,BLTOTAL!B:B,BLTOTAL!AD:AD))= 0,"Incompleto",_xlfn.XLOOKUP(L1753,BLTOTAL!B:B,BLTOTAL!AD:AD))</f>
        <v>Incompleto</v>
      </c>
    </row>
    <row r="1754" spans="17:17" x14ac:dyDescent="0.35">
      <c r="Q1754" t="str">
        <f>IF((_xlfn.XLOOKUP(L1754,BLTOTAL!B:B,BLTOTAL!AD:AD))= 0,"Incompleto",_xlfn.XLOOKUP(L1754,BLTOTAL!B:B,BLTOTAL!AD:AD))</f>
        <v>Incompleto</v>
      </c>
    </row>
    <row r="1755" spans="17:17" x14ac:dyDescent="0.35">
      <c r="Q1755" t="str">
        <f>IF((_xlfn.XLOOKUP(L1755,BLTOTAL!B:B,BLTOTAL!AD:AD))= 0,"Incompleto",_xlfn.XLOOKUP(L1755,BLTOTAL!B:B,BLTOTAL!AD:AD))</f>
        <v>Incompleto</v>
      </c>
    </row>
    <row r="1756" spans="17:17" x14ac:dyDescent="0.35">
      <c r="Q1756" t="str">
        <f>IF((_xlfn.XLOOKUP(L1756,BLTOTAL!B:B,BLTOTAL!AD:AD))= 0,"Incompleto",_xlfn.XLOOKUP(L1756,BLTOTAL!B:B,BLTOTAL!AD:AD))</f>
        <v>Incompleto</v>
      </c>
    </row>
    <row r="1757" spans="17:17" x14ac:dyDescent="0.35">
      <c r="Q1757" t="str">
        <f>IF((_xlfn.XLOOKUP(L1757,BLTOTAL!B:B,BLTOTAL!AD:AD))= 0,"Incompleto",_xlfn.XLOOKUP(L1757,BLTOTAL!B:B,BLTOTAL!AD:AD))</f>
        <v>Incompleto</v>
      </c>
    </row>
    <row r="1758" spans="17:17" x14ac:dyDescent="0.35">
      <c r="Q1758" t="str">
        <f>IF((_xlfn.XLOOKUP(L1758,BLTOTAL!B:B,BLTOTAL!AD:AD))= 0,"Incompleto",_xlfn.XLOOKUP(L1758,BLTOTAL!B:B,BLTOTAL!AD:AD))</f>
        <v>Incompleto</v>
      </c>
    </row>
    <row r="1759" spans="17:17" x14ac:dyDescent="0.35">
      <c r="Q1759" t="str">
        <f>IF((_xlfn.XLOOKUP(L1759,BLTOTAL!B:B,BLTOTAL!AD:AD))= 0,"Incompleto",_xlfn.XLOOKUP(L1759,BLTOTAL!B:B,BLTOTAL!AD:AD))</f>
        <v>Incompleto</v>
      </c>
    </row>
    <row r="1760" spans="17:17" x14ac:dyDescent="0.35">
      <c r="Q1760" t="str">
        <f>IF((_xlfn.XLOOKUP(L1760,BLTOTAL!B:B,BLTOTAL!AD:AD))= 0,"Incompleto",_xlfn.XLOOKUP(L1760,BLTOTAL!B:B,BLTOTAL!AD:AD))</f>
        <v>Incompleto</v>
      </c>
    </row>
    <row r="1761" spans="17:17" x14ac:dyDescent="0.35">
      <c r="Q1761" t="str">
        <f>IF((_xlfn.XLOOKUP(L1761,BLTOTAL!B:B,BLTOTAL!AD:AD))= 0,"Incompleto",_xlfn.XLOOKUP(L1761,BLTOTAL!B:B,BLTOTAL!AD:AD))</f>
        <v>Incompleto</v>
      </c>
    </row>
    <row r="1762" spans="17:17" x14ac:dyDescent="0.35">
      <c r="Q1762" t="str">
        <f>IF((_xlfn.XLOOKUP(L1762,BLTOTAL!B:B,BLTOTAL!AD:AD))= 0,"Incompleto",_xlfn.XLOOKUP(L1762,BLTOTAL!B:B,BLTOTAL!AD:AD))</f>
        <v>Incompleto</v>
      </c>
    </row>
    <row r="1763" spans="17:17" x14ac:dyDescent="0.35">
      <c r="Q1763" t="str">
        <f>IF((_xlfn.XLOOKUP(L1763,BLTOTAL!B:B,BLTOTAL!AD:AD))= 0,"Incompleto",_xlfn.XLOOKUP(L1763,BLTOTAL!B:B,BLTOTAL!AD:AD))</f>
        <v>Incompleto</v>
      </c>
    </row>
    <row r="1764" spans="17:17" x14ac:dyDescent="0.35">
      <c r="Q1764" t="str">
        <f>IF((_xlfn.XLOOKUP(L1764,BLTOTAL!B:B,BLTOTAL!AD:AD))= 0,"Incompleto",_xlfn.XLOOKUP(L1764,BLTOTAL!B:B,BLTOTAL!AD:AD))</f>
        <v>Incompleto</v>
      </c>
    </row>
    <row r="1765" spans="17:17" x14ac:dyDescent="0.35">
      <c r="Q1765" t="str">
        <f>IF((_xlfn.XLOOKUP(L1765,BLTOTAL!B:B,BLTOTAL!AD:AD))= 0,"Incompleto",_xlfn.XLOOKUP(L1765,BLTOTAL!B:B,BLTOTAL!AD:AD))</f>
        <v>Incompleto</v>
      </c>
    </row>
    <row r="1766" spans="17:17" x14ac:dyDescent="0.35">
      <c r="Q1766" t="str">
        <f>IF((_xlfn.XLOOKUP(L1766,BLTOTAL!B:B,BLTOTAL!AD:AD))= 0,"Incompleto",_xlfn.XLOOKUP(L1766,BLTOTAL!B:B,BLTOTAL!AD:AD))</f>
        <v>Incompleto</v>
      </c>
    </row>
    <row r="1767" spans="17:17" x14ac:dyDescent="0.35">
      <c r="Q1767" t="str">
        <f>IF((_xlfn.XLOOKUP(L1767,BLTOTAL!B:B,BLTOTAL!AD:AD))= 0,"Incompleto",_xlfn.XLOOKUP(L1767,BLTOTAL!B:B,BLTOTAL!AD:AD))</f>
        <v>Incompleto</v>
      </c>
    </row>
    <row r="1768" spans="17:17" x14ac:dyDescent="0.35">
      <c r="Q1768" t="str">
        <f>IF((_xlfn.XLOOKUP(L1768,BLTOTAL!B:B,BLTOTAL!AD:AD))= 0,"Incompleto",_xlfn.XLOOKUP(L1768,BLTOTAL!B:B,BLTOTAL!AD:AD))</f>
        <v>Incompleto</v>
      </c>
    </row>
    <row r="1769" spans="17:17" x14ac:dyDescent="0.35">
      <c r="Q1769" t="str">
        <f>IF((_xlfn.XLOOKUP(L1769,BLTOTAL!B:B,BLTOTAL!AD:AD))= 0,"Incompleto",_xlfn.XLOOKUP(L1769,BLTOTAL!B:B,BLTOTAL!AD:AD))</f>
        <v>Incompleto</v>
      </c>
    </row>
    <row r="1770" spans="17:17" x14ac:dyDescent="0.35">
      <c r="Q1770" t="str">
        <f>IF((_xlfn.XLOOKUP(L1770,BLTOTAL!B:B,BLTOTAL!AD:AD))= 0,"Incompleto",_xlfn.XLOOKUP(L1770,BLTOTAL!B:B,BLTOTAL!AD:AD))</f>
        <v>Incompleto</v>
      </c>
    </row>
    <row r="1771" spans="17:17" x14ac:dyDescent="0.35">
      <c r="Q1771" t="str">
        <f>IF((_xlfn.XLOOKUP(L1771,BLTOTAL!B:B,BLTOTAL!AD:AD))= 0,"Incompleto",_xlfn.XLOOKUP(L1771,BLTOTAL!B:B,BLTOTAL!AD:AD))</f>
        <v>Incompleto</v>
      </c>
    </row>
    <row r="1772" spans="17:17" x14ac:dyDescent="0.35">
      <c r="Q1772" t="str">
        <f>IF((_xlfn.XLOOKUP(L1772,BLTOTAL!B:B,BLTOTAL!AD:AD))= 0,"Incompleto",_xlfn.XLOOKUP(L1772,BLTOTAL!B:B,BLTOTAL!AD:AD))</f>
        <v>Incompleto</v>
      </c>
    </row>
    <row r="1773" spans="17:17" x14ac:dyDescent="0.35">
      <c r="Q1773" t="str">
        <f>IF((_xlfn.XLOOKUP(L1773,BLTOTAL!B:B,BLTOTAL!AD:AD))= 0,"Incompleto",_xlfn.XLOOKUP(L1773,BLTOTAL!B:B,BLTOTAL!AD:AD))</f>
        <v>Incompleto</v>
      </c>
    </row>
    <row r="1774" spans="17:17" x14ac:dyDescent="0.35">
      <c r="Q1774" t="str">
        <f>IF((_xlfn.XLOOKUP(L1774,BLTOTAL!B:B,BLTOTAL!AD:AD))= 0,"Incompleto",_xlfn.XLOOKUP(L1774,BLTOTAL!B:B,BLTOTAL!AD:AD))</f>
        <v>Incompleto</v>
      </c>
    </row>
    <row r="1775" spans="17:17" x14ac:dyDescent="0.35">
      <c r="Q1775" t="str">
        <f>IF((_xlfn.XLOOKUP(L1775,BLTOTAL!B:B,BLTOTAL!AD:AD))= 0,"Incompleto",_xlfn.XLOOKUP(L1775,BLTOTAL!B:B,BLTOTAL!AD:AD))</f>
        <v>Incompleto</v>
      </c>
    </row>
    <row r="1776" spans="17:17" x14ac:dyDescent="0.35">
      <c r="Q1776" t="str">
        <f>IF((_xlfn.XLOOKUP(L1776,BLTOTAL!B:B,BLTOTAL!AD:AD))= 0,"Incompleto",_xlfn.XLOOKUP(L1776,BLTOTAL!B:B,BLTOTAL!AD:AD))</f>
        <v>Incompleto</v>
      </c>
    </row>
    <row r="1777" spans="17:17" x14ac:dyDescent="0.35">
      <c r="Q1777" t="str">
        <f>IF((_xlfn.XLOOKUP(L1777,BLTOTAL!B:B,BLTOTAL!AD:AD))= 0,"Incompleto",_xlfn.XLOOKUP(L1777,BLTOTAL!B:B,BLTOTAL!AD:AD))</f>
        <v>Incompleto</v>
      </c>
    </row>
    <row r="1778" spans="17:17" x14ac:dyDescent="0.35">
      <c r="Q1778" t="str">
        <f>IF((_xlfn.XLOOKUP(L1778,BLTOTAL!B:B,BLTOTAL!AD:AD))= 0,"Incompleto",_xlfn.XLOOKUP(L1778,BLTOTAL!B:B,BLTOTAL!AD:AD))</f>
        <v>Incompleto</v>
      </c>
    </row>
    <row r="1779" spans="17:17" x14ac:dyDescent="0.35">
      <c r="Q1779" t="str">
        <f>IF((_xlfn.XLOOKUP(L1779,BLTOTAL!B:B,BLTOTAL!AD:AD))= 0,"Incompleto",_xlfn.XLOOKUP(L1779,BLTOTAL!B:B,BLTOTAL!AD:AD))</f>
        <v>Incompleto</v>
      </c>
    </row>
    <row r="1780" spans="17:17" x14ac:dyDescent="0.35">
      <c r="Q1780" t="str">
        <f>IF((_xlfn.XLOOKUP(L1780,BLTOTAL!B:B,BLTOTAL!AD:AD))= 0,"Incompleto",_xlfn.XLOOKUP(L1780,BLTOTAL!B:B,BLTOTAL!AD:AD))</f>
        <v>Incompleto</v>
      </c>
    </row>
    <row r="1781" spans="17:17" x14ac:dyDescent="0.35">
      <c r="Q1781" t="str">
        <f>IF((_xlfn.XLOOKUP(L1781,BLTOTAL!B:B,BLTOTAL!AD:AD))= 0,"Incompleto",_xlfn.XLOOKUP(L1781,BLTOTAL!B:B,BLTOTAL!AD:AD))</f>
        <v>Incompleto</v>
      </c>
    </row>
    <row r="1782" spans="17:17" x14ac:dyDescent="0.35">
      <c r="Q1782" t="str">
        <f>IF((_xlfn.XLOOKUP(L1782,BLTOTAL!B:B,BLTOTAL!AD:AD))= 0,"Incompleto",_xlfn.XLOOKUP(L1782,BLTOTAL!B:B,BLTOTAL!AD:AD))</f>
        <v>Incompleto</v>
      </c>
    </row>
    <row r="1783" spans="17:17" x14ac:dyDescent="0.35">
      <c r="Q1783" t="str">
        <f>IF((_xlfn.XLOOKUP(L1783,BLTOTAL!B:B,BLTOTAL!AD:AD))= 0,"Incompleto",_xlfn.XLOOKUP(L1783,BLTOTAL!B:B,BLTOTAL!AD:AD))</f>
        <v>Incompleto</v>
      </c>
    </row>
    <row r="1784" spans="17:17" x14ac:dyDescent="0.35">
      <c r="Q1784" t="str">
        <f>IF((_xlfn.XLOOKUP(L1784,BLTOTAL!B:B,BLTOTAL!AD:AD))= 0,"Incompleto",_xlfn.XLOOKUP(L1784,BLTOTAL!B:B,BLTOTAL!AD:AD))</f>
        <v>Incompleto</v>
      </c>
    </row>
    <row r="1785" spans="17:17" x14ac:dyDescent="0.35">
      <c r="Q1785" t="str">
        <f>IF((_xlfn.XLOOKUP(L1785,BLTOTAL!B:B,BLTOTAL!AD:AD))= 0,"Incompleto",_xlfn.XLOOKUP(L1785,BLTOTAL!B:B,BLTOTAL!AD:AD))</f>
        <v>Incompleto</v>
      </c>
    </row>
    <row r="1786" spans="17:17" x14ac:dyDescent="0.35">
      <c r="Q1786" t="str">
        <f>IF((_xlfn.XLOOKUP(L1786,BLTOTAL!B:B,BLTOTAL!AD:AD))= 0,"Incompleto",_xlfn.XLOOKUP(L1786,BLTOTAL!B:B,BLTOTAL!AD:AD))</f>
        <v>Incompleto</v>
      </c>
    </row>
    <row r="1787" spans="17:17" x14ac:dyDescent="0.35">
      <c r="Q1787" t="str">
        <f>IF((_xlfn.XLOOKUP(L1787,BLTOTAL!B:B,BLTOTAL!AD:AD))= 0,"Incompleto",_xlfn.XLOOKUP(L1787,BLTOTAL!B:B,BLTOTAL!AD:AD))</f>
        <v>Incompleto</v>
      </c>
    </row>
    <row r="1788" spans="17:17" x14ac:dyDescent="0.35">
      <c r="Q1788" t="str">
        <f>IF((_xlfn.XLOOKUP(L1788,BLTOTAL!B:B,BLTOTAL!AD:AD))= 0,"Incompleto",_xlfn.XLOOKUP(L1788,BLTOTAL!B:B,BLTOTAL!AD:AD))</f>
        <v>Incompleto</v>
      </c>
    </row>
    <row r="1789" spans="17:17" x14ac:dyDescent="0.35">
      <c r="Q1789" t="str">
        <f>IF((_xlfn.XLOOKUP(L1789,BLTOTAL!B:B,BLTOTAL!AD:AD))= 0,"Incompleto",_xlfn.XLOOKUP(L1789,BLTOTAL!B:B,BLTOTAL!AD:AD))</f>
        <v>Incompleto</v>
      </c>
    </row>
    <row r="1790" spans="17:17" x14ac:dyDescent="0.35">
      <c r="Q1790" t="str">
        <f>IF((_xlfn.XLOOKUP(L1790,BLTOTAL!B:B,BLTOTAL!AD:AD))= 0,"Incompleto",_xlfn.XLOOKUP(L1790,BLTOTAL!B:B,BLTOTAL!AD:AD))</f>
        <v>Incompleto</v>
      </c>
    </row>
    <row r="1791" spans="17:17" x14ac:dyDescent="0.35">
      <c r="Q1791" t="str">
        <f>IF((_xlfn.XLOOKUP(L1791,BLTOTAL!B:B,BLTOTAL!AD:AD))= 0,"Incompleto",_xlfn.XLOOKUP(L1791,BLTOTAL!B:B,BLTOTAL!AD:AD))</f>
        <v>Incompleto</v>
      </c>
    </row>
    <row r="1792" spans="17:17" x14ac:dyDescent="0.35">
      <c r="Q1792" t="str">
        <f>IF((_xlfn.XLOOKUP(L1792,BLTOTAL!B:B,BLTOTAL!AD:AD))= 0,"Incompleto",_xlfn.XLOOKUP(L1792,BLTOTAL!B:B,BLTOTAL!AD:AD))</f>
        <v>Incompleto</v>
      </c>
    </row>
    <row r="1793" spans="17:17" x14ac:dyDescent="0.35">
      <c r="Q1793" t="str">
        <f>IF((_xlfn.XLOOKUP(L1793,BLTOTAL!B:B,BLTOTAL!AD:AD))= 0,"Incompleto",_xlfn.XLOOKUP(L1793,BLTOTAL!B:B,BLTOTAL!AD:AD))</f>
        <v>Incompleto</v>
      </c>
    </row>
    <row r="1794" spans="17:17" x14ac:dyDescent="0.35">
      <c r="Q1794" t="str">
        <f>IF((_xlfn.XLOOKUP(L1794,BLTOTAL!B:B,BLTOTAL!AD:AD))= 0,"Incompleto",_xlfn.XLOOKUP(L1794,BLTOTAL!B:B,BLTOTAL!AD:AD))</f>
        <v>Incompleto</v>
      </c>
    </row>
    <row r="1795" spans="17:17" x14ac:dyDescent="0.35">
      <c r="Q1795" t="str">
        <f>IF((_xlfn.XLOOKUP(L1795,BLTOTAL!B:B,BLTOTAL!AD:AD))= 0,"Incompleto",_xlfn.XLOOKUP(L1795,BLTOTAL!B:B,BLTOTAL!AD:AD))</f>
        <v>Incompleto</v>
      </c>
    </row>
    <row r="1796" spans="17:17" x14ac:dyDescent="0.35">
      <c r="Q1796" t="str">
        <f>IF((_xlfn.XLOOKUP(L1796,BLTOTAL!B:B,BLTOTAL!AD:AD))= 0,"Incompleto",_xlfn.XLOOKUP(L1796,BLTOTAL!B:B,BLTOTAL!AD:AD))</f>
        <v>Incompleto</v>
      </c>
    </row>
    <row r="1797" spans="17:17" x14ac:dyDescent="0.35">
      <c r="Q1797" t="str">
        <f>IF((_xlfn.XLOOKUP(L1797,BLTOTAL!B:B,BLTOTAL!AD:AD))= 0,"Incompleto",_xlfn.XLOOKUP(L1797,BLTOTAL!B:B,BLTOTAL!AD:AD))</f>
        <v>Incompleto</v>
      </c>
    </row>
    <row r="1798" spans="17:17" x14ac:dyDescent="0.35">
      <c r="Q1798" t="str">
        <f>IF((_xlfn.XLOOKUP(L1798,BLTOTAL!B:B,BLTOTAL!AD:AD))= 0,"Incompleto",_xlfn.XLOOKUP(L1798,BLTOTAL!B:B,BLTOTAL!AD:AD))</f>
        <v>Incompleto</v>
      </c>
    </row>
    <row r="1799" spans="17:17" x14ac:dyDescent="0.35">
      <c r="Q1799" t="str">
        <f>IF((_xlfn.XLOOKUP(L1799,BLTOTAL!B:B,BLTOTAL!AD:AD))= 0,"Incompleto",_xlfn.XLOOKUP(L1799,BLTOTAL!B:B,BLTOTAL!AD:AD))</f>
        <v>Incompleto</v>
      </c>
    </row>
    <row r="1800" spans="17:17" x14ac:dyDescent="0.35">
      <c r="Q1800" t="str">
        <f>IF((_xlfn.XLOOKUP(L1800,BLTOTAL!B:B,BLTOTAL!AD:AD))= 0,"Incompleto",_xlfn.XLOOKUP(L1800,BLTOTAL!B:B,BLTOTAL!AD:AD))</f>
        <v>Incompleto</v>
      </c>
    </row>
    <row r="1801" spans="17:17" x14ac:dyDescent="0.35">
      <c r="Q1801" t="str">
        <f>IF((_xlfn.XLOOKUP(L1801,BLTOTAL!B:B,BLTOTAL!AD:AD))= 0,"Incompleto",_xlfn.XLOOKUP(L1801,BLTOTAL!B:B,BLTOTAL!AD:AD))</f>
        <v>Incompleto</v>
      </c>
    </row>
    <row r="1802" spans="17:17" x14ac:dyDescent="0.35">
      <c r="Q1802" t="str">
        <f>IF((_xlfn.XLOOKUP(L1802,BLTOTAL!B:B,BLTOTAL!AD:AD))= 0,"Incompleto",_xlfn.XLOOKUP(L1802,BLTOTAL!B:B,BLTOTAL!AD:AD))</f>
        <v>Incompleto</v>
      </c>
    </row>
    <row r="1803" spans="17:17" x14ac:dyDescent="0.35">
      <c r="Q1803" t="str">
        <f>IF((_xlfn.XLOOKUP(L1803,BLTOTAL!B:B,BLTOTAL!AD:AD))= 0,"Incompleto",_xlfn.XLOOKUP(L1803,BLTOTAL!B:B,BLTOTAL!AD:AD))</f>
        <v>Incompleto</v>
      </c>
    </row>
    <row r="1804" spans="17:17" x14ac:dyDescent="0.35">
      <c r="Q1804" t="str">
        <f>IF((_xlfn.XLOOKUP(L1804,BLTOTAL!B:B,BLTOTAL!AD:AD))= 0,"Incompleto",_xlfn.XLOOKUP(L1804,BLTOTAL!B:B,BLTOTAL!AD:AD))</f>
        <v>Incompleto</v>
      </c>
    </row>
    <row r="1805" spans="17:17" x14ac:dyDescent="0.35">
      <c r="Q1805" t="str">
        <f>IF((_xlfn.XLOOKUP(L1805,BLTOTAL!B:B,BLTOTAL!AD:AD))= 0,"Incompleto",_xlfn.XLOOKUP(L1805,BLTOTAL!B:B,BLTOTAL!AD:AD))</f>
        <v>Incompleto</v>
      </c>
    </row>
    <row r="1806" spans="17:17" x14ac:dyDescent="0.35">
      <c r="Q1806" t="str">
        <f>IF((_xlfn.XLOOKUP(L1806,BLTOTAL!B:B,BLTOTAL!AD:AD))= 0,"Incompleto",_xlfn.XLOOKUP(L1806,BLTOTAL!B:B,BLTOTAL!AD:AD))</f>
        <v>Incompleto</v>
      </c>
    </row>
    <row r="1807" spans="17:17" x14ac:dyDescent="0.35">
      <c r="Q1807" t="str">
        <f>IF((_xlfn.XLOOKUP(L1807,BLTOTAL!B:B,BLTOTAL!AD:AD))= 0,"Incompleto",_xlfn.XLOOKUP(L1807,BLTOTAL!B:B,BLTOTAL!AD:AD))</f>
        <v>Incompleto</v>
      </c>
    </row>
    <row r="1808" spans="17:17" x14ac:dyDescent="0.35">
      <c r="Q1808" t="str">
        <f>IF((_xlfn.XLOOKUP(L1808,BLTOTAL!B:B,BLTOTAL!AD:AD))= 0,"Incompleto",_xlfn.XLOOKUP(L1808,BLTOTAL!B:B,BLTOTAL!AD:AD))</f>
        <v>Incompleto</v>
      </c>
    </row>
    <row r="1809" spans="17:17" x14ac:dyDescent="0.35">
      <c r="Q1809" t="str">
        <f>IF((_xlfn.XLOOKUP(L1809,BLTOTAL!B:B,BLTOTAL!AD:AD))= 0,"Incompleto",_xlfn.XLOOKUP(L1809,BLTOTAL!B:B,BLTOTAL!AD:AD))</f>
        <v>Incompleto</v>
      </c>
    </row>
    <row r="1810" spans="17:17" x14ac:dyDescent="0.35">
      <c r="Q1810" t="str">
        <f>IF((_xlfn.XLOOKUP(L1810,BLTOTAL!B:B,BLTOTAL!AD:AD))= 0,"Incompleto",_xlfn.XLOOKUP(L1810,BLTOTAL!B:B,BLTOTAL!AD:AD))</f>
        <v>Incompleto</v>
      </c>
    </row>
    <row r="1811" spans="17:17" x14ac:dyDescent="0.35">
      <c r="Q1811" t="str">
        <f>IF((_xlfn.XLOOKUP(L1811,BLTOTAL!B:B,BLTOTAL!AD:AD))= 0,"Incompleto",_xlfn.XLOOKUP(L1811,BLTOTAL!B:B,BLTOTAL!AD:AD))</f>
        <v>Incompleto</v>
      </c>
    </row>
    <row r="1812" spans="17:17" x14ac:dyDescent="0.35">
      <c r="Q1812" t="str">
        <f>IF((_xlfn.XLOOKUP(L1812,BLTOTAL!B:B,BLTOTAL!AD:AD))= 0,"Incompleto",_xlfn.XLOOKUP(L1812,BLTOTAL!B:B,BLTOTAL!AD:AD))</f>
        <v>Incompleto</v>
      </c>
    </row>
    <row r="1813" spans="17:17" x14ac:dyDescent="0.35">
      <c r="Q1813" t="str">
        <f>IF((_xlfn.XLOOKUP(L1813,BLTOTAL!B:B,BLTOTAL!AD:AD))= 0,"Incompleto",_xlfn.XLOOKUP(L1813,BLTOTAL!B:B,BLTOTAL!AD:AD))</f>
        <v>Incompleto</v>
      </c>
    </row>
    <row r="1814" spans="17:17" x14ac:dyDescent="0.35">
      <c r="Q1814" t="str">
        <f>IF((_xlfn.XLOOKUP(L1814,BLTOTAL!B:B,BLTOTAL!AD:AD))= 0,"Incompleto",_xlfn.XLOOKUP(L1814,BLTOTAL!B:B,BLTOTAL!AD:AD))</f>
        <v>Incompleto</v>
      </c>
    </row>
    <row r="1815" spans="17:17" x14ac:dyDescent="0.35">
      <c r="Q1815" t="str">
        <f>IF((_xlfn.XLOOKUP(L1815,BLTOTAL!B:B,BLTOTAL!AD:AD))= 0,"Incompleto",_xlfn.XLOOKUP(L1815,BLTOTAL!B:B,BLTOTAL!AD:AD))</f>
        <v>Incompleto</v>
      </c>
    </row>
    <row r="1816" spans="17:17" x14ac:dyDescent="0.35">
      <c r="Q1816" t="str">
        <f>IF((_xlfn.XLOOKUP(L1816,BLTOTAL!B:B,BLTOTAL!AD:AD))= 0,"Incompleto",_xlfn.XLOOKUP(L1816,BLTOTAL!B:B,BLTOTAL!AD:AD))</f>
        <v>Incompleto</v>
      </c>
    </row>
    <row r="1817" spans="17:17" x14ac:dyDescent="0.35">
      <c r="Q1817" t="str">
        <f>IF((_xlfn.XLOOKUP(L1817,BLTOTAL!B:B,BLTOTAL!AD:AD))= 0,"Incompleto",_xlfn.XLOOKUP(L1817,BLTOTAL!B:B,BLTOTAL!AD:AD))</f>
        <v>Incompleto</v>
      </c>
    </row>
    <row r="1818" spans="17:17" x14ac:dyDescent="0.35">
      <c r="Q1818" t="str">
        <f>IF((_xlfn.XLOOKUP(L1818,BLTOTAL!B:B,BLTOTAL!AD:AD))= 0,"Incompleto",_xlfn.XLOOKUP(L1818,BLTOTAL!B:B,BLTOTAL!AD:AD))</f>
        <v>Incompleto</v>
      </c>
    </row>
    <row r="1819" spans="17:17" x14ac:dyDescent="0.35">
      <c r="Q1819" t="str">
        <f>IF((_xlfn.XLOOKUP(L1819,BLTOTAL!B:B,BLTOTAL!AD:AD))= 0,"Incompleto",_xlfn.XLOOKUP(L1819,BLTOTAL!B:B,BLTOTAL!AD:AD))</f>
        <v>Incompleto</v>
      </c>
    </row>
    <row r="1820" spans="17:17" x14ac:dyDescent="0.35">
      <c r="Q1820" t="str">
        <f>IF((_xlfn.XLOOKUP(L1820,BLTOTAL!B:B,BLTOTAL!AD:AD))= 0,"Incompleto",_xlfn.XLOOKUP(L1820,BLTOTAL!B:B,BLTOTAL!AD:AD))</f>
        <v>Incompleto</v>
      </c>
    </row>
    <row r="1821" spans="17:17" x14ac:dyDescent="0.35">
      <c r="Q1821" t="str">
        <f>IF((_xlfn.XLOOKUP(L1821,BLTOTAL!B:B,BLTOTAL!AD:AD))= 0,"Incompleto",_xlfn.XLOOKUP(L1821,BLTOTAL!B:B,BLTOTAL!AD:AD))</f>
        <v>Incompleto</v>
      </c>
    </row>
    <row r="1822" spans="17:17" x14ac:dyDescent="0.35">
      <c r="Q1822" t="str">
        <f>IF((_xlfn.XLOOKUP(L1822,BLTOTAL!B:B,BLTOTAL!AD:AD))= 0,"Incompleto",_xlfn.XLOOKUP(L1822,BLTOTAL!B:B,BLTOTAL!AD:AD))</f>
        <v>Incompleto</v>
      </c>
    </row>
    <row r="1823" spans="17:17" x14ac:dyDescent="0.35">
      <c r="Q1823" t="str">
        <f>IF((_xlfn.XLOOKUP(L1823,BLTOTAL!B:B,BLTOTAL!AD:AD))= 0,"Incompleto",_xlfn.XLOOKUP(L1823,BLTOTAL!B:B,BLTOTAL!AD:AD))</f>
        <v>Incompleto</v>
      </c>
    </row>
    <row r="1824" spans="17:17" x14ac:dyDescent="0.35">
      <c r="Q1824" t="str">
        <f>IF((_xlfn.XLOOKUP(L1824,BLTOTAL!B:B,BLTOTAL!AD:AD))= 0,"Incompleto",_xlfn.XLOOKUP(L1824,BLTOTAL!B:B,BLTOTAL!AD:AD))</f>
        <v>Incompleto</v>
      </c>
    </row>
    <row r="1825" spans="17:17" x14ac:dyDescent="0.35">
      <c r="Q1825" t="str">
        <f>IF((_xlfn.XLOOKUP(L1825,BLTOTAL!B:B,BLTOTAL!AD:AD))= 0,"Incompleto",_xlfn.XLOOKUP(L1825,BLTOTAL!B:B,BLTOTAL!AD:AD))</f>
        <v>Incompleto</v>
      </c>
    </row>
    <row r="1826" spans="17:17" x14ac:dyDescent="0.35">
      <c r="Q1826" t="str">
        <f>IF((_xlfn.XLOOKUP(L1826,BLTOTAL!B:B,BLTOTAL!AD:AD))= 0,"Incompleto",_xlfn.XLOOKUP(L1826,BLTOTAL!B:B,BLTOTAL!AD:AD))</f>
        <v>Incompleto</v>
      </c>
    </row>
    <row r="1827" spans="17:17" x14ac:dyDescent="0.35">
      <c r="Q1827" t="str">
        <f>IF((_xlfn.XLOOKUP(L1827,BLTOTAL!B:B,BLTOTAL!AD:AD))= 0,"Incompleto",_xlfn.XLOOKUP(L1827,BLTOTAL!B:B,BLTOTAL!AD:AD))</f>
        <v>Incompleto</v>
      </c>
    </row>
    <row r="1828" spans="17:17" x14ac:dyDescent="0.35">
      <c r="Q1828" t="str">
        <f>IF((_xlfn.XLOOKUP(L1828,BLTOTAL!B:B,BLTOTAL!AD:AD))= 0,"Incompleto",_xlfn.XLOOKUP(L1828,BLTOTAL!B:B,BLTOTAL!AD:AD))</f>
        <v>Incompleto</v>
      </c>
    </row>
    <row r="1829" spans="17:17" x14ac:dyDescent="0.35">
      <c r="Q1829" t="str">
        <f>IF((_xlfn.XLOOKUP(L1829,BLTOTAL!B:B,BLTOTAL!AD:AD))= 0,"Incompleto",_xlfn.XLOOKUP(L1829,BLTOTAL!B:B,BLTOTAL!AD:AD))</f>
        <v>Incompleto</v>
      </c>
    </row>
    <row r="1830" spans="17:17" x14ac:dyDescent="0.35">
      <c r="Q1830" t="str">
        <f>IF((_xlfn.XLOOKUP(L1830,BLTOTAL!B:B,BLTOTAL!AD:AD))= 0,"Incompleto",_xlfn.XLOOKUP(L1830,BLTOTAL!B:B,BLTOTAL!AD:AD))</f>
        <v>Incompleto</v>
      </c>
    </row>
    <row r="1831" spans="17:17" x14ac:dyDescent="0.35">
      <c r="Q1831" t="str">
        <f>IF((_xlfn.XLOOKUP(L1831,BLTOTAL!B:B,BLTOTAL!AD:AD))= 0,"Incompleto",_xlfn.XLOOKUP(L1831,BLTOTAL!B:B,BLTOTAL!AD:AD))</f>
        <v>Incompleto</v>
      </c>
    </row>
    <row r="1832" spans="17:17" x14ac:dyDescent="0.35">
      <c r="Q1832" t="str">
        <f>IF((_xlfn.XLOOKUP(L1832,BLTOTAL!B:B,BLTOTAL!AD:AD))= 0,"Incompleto",_xlfn.XLOOKUP(L1832,BLTOTAL!B:B,BLTOTAL!AD:AD))</f>
        <v>Incompleto</v>
      </c>
    </row>
    <row r="1833" spans="17:17" x14ac:dyDescent="0.35">
      <c r="Q1833" t="str">
        <f>IF((_xlfn.XLOOKUP(L1833,BLTOTAL!B:B,BLTOTAL!AD:AD))= 0,"Incompleto",_xlfn.XLOOKUP(L1833,BLTOTAL!B:B,BLTOTAL!AD:AD))</f>
        <v>Incompleto</v>
      </c>
    </row>
    <row r="1834" spans="17:17" x14ac:dyDescent="0.35">
      <c r="Q1834" t="str">
        <f>IF((_xlfn.XLOOKUP(L1834,BLTOTAL!B:B,BLTOTAL!AD:AD))= 0,"Incompleto",_xlfn.XLOOKUP(L1834,BLTOTAL!B:B,BLTOTAL!AD:AD))</f>
        <v>Incompleto</v>
      </c>
    </row>
    <row r="1835" spans="17:17" x14ac:dyDescent="0.35">
      <c r="Q1835" t="str">
        <f>IF((_xlfn.XLOOKUP(L1835,BLTOTAL!B:B,BLTOTAL!AD:AD))= 0,"Incompleto",_xlfn.XLOOKUP(L1835,BLTOTAL!B:B,BLTOTAL!AD:AD))</f>
        <v>Incompleto</v>
      </c>
    </row>
    <row r="1836" spans="17:17" x14ac:dyDescent="0.35">
      <c r="Q1836" t="str">
        <f>IF((_xlfn.XLOOKUP(L1836,BLTOTAL!B:B,BLTOTAL!AD:AD))= 0,"Incompleto",_xlfn.XLOOKUP(L1836,BLTOTAL!B:B,BLTOTAL!AD:AD))</f>
        <v>Incompleto</v>
      </c>
    </row>
    <row r="1837" spans="17:17" x14ac:dyDescent="0.35">
      <c r="Q1837" t="str">
        <f>IF((_xlfn.XLOOKUP(L1837,BLTOTAL!B:B,BLTOTAL!AD:AD))= 0,"Incompleto",_xlfn.XLOOKUP(L1837,BLTOTAL!B:B,BLTOTAL!AD:AD))</f>
        <v>Incompleto</v>
      </c>
    </row>
    <row r="1838" spans="17:17" x14ac:dyDescent="0.35">
      <c r="Q1838" t="str">
        <f>IF((_xlfn.XLOOKUP(L1838,BLTOTAL!B:B,BLTOTAL!AD:AD))= 0,"Incompleto",_xlfn.XLOOKUP(L1838,BLTOTAL!B:B,BLTOTAL!AD:AD))</f>
        <v>Incompleto</v>
      </c>
    </row>
    <row r="1839" spans="17:17" x14ac:dyDescent="0.35">
      <c r="Q1839" t="str">
        <f>IF((_xlfn.XLOOKUP(L1839,BLTOTAL!B:B,BLTOTAL!AD:AD))= 0,"Incompleto",_xlfn.XLOOKUP(L1839,BLTOTAL!B:B,BLTOTAL!AD:AD))</f>
        <v>Incompleto</v>
      </c>
    </row>
    <row r="1840" spans="17:17" x14ac:dyDescent="0.35">
      <c r="Q1840" t="str">
        <f>IF((_xlfn.XLOOKUP(L1840,BLTOTAL!B:B,BLTOTAL!AD:AD))= 0,"Incompleto",_xlfn.XLOOKUP(L1840,BLTOTAL!B:B,BLTOTAL!AD:AD))</f>
        <v>Incompleto</v>
      </c>
    </row>
    <row r="1841" spans="17:17" x14ac:dyDescent="0.35">
      <c r="Q1841" t="str">
        <f>IF((_xlfn.XLOOKUP(L1841,BLTOTAL!B:B,BLTOTAL!AD:AD))= 0,"Incompleto",_xlfn.XLOOKUP(L1841,BLTOTAL!B:B,BLTOTAL!AD:AD))</f>
        <v>Incompleto</v>
      </c>
    </row>
    <row r="1842" spans="17:17" x14ac:dyDescent="0.35">
      <c r="Q1842" t="str">
        <f>IF((_xlfn.XLOOKUP(L1842,BLTOTAL!B:B,BLTOTAL!AD:AD))= 0,"Incompleto",_xlfn.XLOOKUP(L1842,BLTOTAL!B:B,BLTOTAL!AD:AD))</f>
        <v>Incompleto</v>
      </c>
    </row>
    <row r="1843" spans="17:17" x14ac:dyDescent="0.35">
      <c r="Q1843" t="str">
        <f>IF((_xlfn.XLOOKUP(L1843,BLTOTAL!B:B,BLTOTAL!AD:AD))= 0,"Incompleto",_xlfn.XLOOKUP(L1843,BLTOTAL!B:B,BLTOTAL!AD:AD))</f>
        <v>Incompleto</v>
      </c>
    </row>
    <row r="1844" spans="17:17" x14ac:dyDescent="0.35">
      <c r="Q1844" t="str">
        <f>IF((_xlfn.XLOOKUP(L1844,BLTOTAL!B:B,BLTOTAL!AD:AD))= 0,"Incompleto",_xlfn.XLOOKUP(L1844,BLTOTAL!B:B,BLTOTAL!AD:AD))</f>
        <v>Incompleto</v>
      </c>
    </row>
    <row r="1845" spans="17:17" x14ac:dyDescent="0.35">
      <c r="Q1845" t="str">
        <f>IF((_xlfn.XLOOKUP(L1845,BLTOTAL!B:B,BLTOTAL!AD:AD))= 0,"Incompleto",_xlfn.XLOOKUP(L1845,BLTOTAL!B:B,BLTOTAL!AD:AD))</f>
        <v>Incompleto</v>
      </c>
    </row>
    <row r="1846" spans="17:17" x14ac:dyDescent="0.35">
      <c r="Q1846" t="str">
        <f>IF((_xlfn.XLOOKUP(L1846,BLTOTAL!B:B,BLTOTAL!AD:AD))= 0,"Incompleto",_xlfn.XLOOKUP(L1846,BLTOTAL!B:B,BLTOTAL!AD:AD))</f>
        <v>Incompleto</v>
      </c>
    </row>
    <row r="1847" spans="17:17" x14ac:dyDescent="0.35">
      <c r="Q1847" t="str">
        <f>IF((_xlfn.XLOOKUP(L1847,BLTOTAL!B:B,BLTOTAL!AD:AD))= 0,"Incompleto",_xlfn.XLOOKUP(L1847,BLTOTAL!B:B,BLTOTAL!AD:AD))</f>
        <v>Incompleto</v>
      </c>
    </row>
    <row r="1848" spans="17:17" x14ac:dyDescent="0.35">
      <c r="Q1848" t="str">
        <f>IF((_xlfn.XLOOKUP(L1848,BLTOTAL!B:B,BLTOTAL!AD:AD))= 0,"Incompleto",_xlfn.XLOOKUP(L1848,BLTOTAL!B:B,BLTOTAL!AD:AD))</f>
        <v>Incompleto</v>
      </c>
    </row>
    <row r="1849" spans="17:17" x14ac:dyDescent="0.35">
      <c r="Q1849" t="str">
        <f>IF((_xlfn.XLOOKUP(L1849,BLTOTAL!B:B,BLTOTAL!AD:AD))= 0,"Incompleto",_xlfn.XLOOKUP(L1849,BLTOTAL!B:B,BLTOTAL!AD:AD))</f>
        <v>Incompleto</v>
      </c>
    </row>
    <row r="1850" spans="17:17" x14ac:dyDescent="0.35">
      <c r="Q1850" t="str">
        <f>IF((_xlfn.XLOOKUP(L1850,BLTOTAL!B:B,BLTOTAL!AD:AD))= 0,"Incompleto",_xlfn.XLOOKUP(L1850,BLTOTAL!B:B,BLTOTAL!AD:AD))</f>
        <v>Incompleto</v>
      </c>
    </row>
    <row r="1851" spans="17:17" x14ac:dyDescent="0.35">
      <c r="Q1851" t="str">
        <f>IF((_xlfn.XLOOKUP(L1851,BLTOTAL!B:B,BLTOTAL!AD:AD))= 0,"Incompleto",_xlfn.XLOOKUP(L1851,BLTOTAL!B:B,BLTOTAL!AD:AD))</f>
        <v>Incompleto</v>
      </c>
    </row>
    <row r="1852" spans="17:17" x14ac:dyDescent="0.35">
      <c r="Q1852" t="str">
        <f>IF((_xlfn.XLOOKUP(L1852,BLTOTAL!B:B,BLTOTAL!AD:AD))= 0,"Incompleto",_xlfn.XLOOKUP(L1852,BLTOTAL!B:B,BLTOTAL!AD:AD))</f>
        <v>Incompleto</v>
      </c>
    </row>
    <row r="1853" spans="17:17" x14ac:dyDescent="0.35">
      <c r="Q1853" t="str">
        <f>IF((_xlfn.XLOOKUP(L1853,BLTOTAL!B:B,BLTOTAL!AD:AD))= 0,"Incompleto",_xlfn.XLOOKUP(L1853,BLTOTAL!B:B,BLTOTAL!AD:AD))</f>
        <v>Incompleto</v>
      </c>
    </row>
    <row r="1854" spans="17:17" x14ac:dyDescent="0.35">
      <c r="Q1854" t="str">
        <f>IF((_xlfn.XLOOKUP(L1854,BLTOTAL!B:B,BLTOTAL!AD:AD))= 0,"Incompleto",_xlfn.XLOOKUP(L1854,BLTOTAL!B:B,BLTOTAL!AD:AD))</f>
        <v>Incompleto</v>
      </c>
    </row>
    <row r="1855" spans="17:17" x14ac:dyDescent="0.35">
      <c r="Q1855" t="str">
        <f>IF((_xlfn.XLOOKUP(L1855,BLTOTAL!B:B,BLTOTAL!AD:AD))= 0,"Incompleto",_xlfn.XLOOKUP(L1855,BLTOTAL!B:B,BLTOTAL!AD:AD))</f>
        <v>Incompleto</v>
      </c>
    </row>
    <row r="1856" spans="17:17" x14ac:dyDescent="0.35">
      <c r="Q1856" t="str">
        <f>IF((_xlfn.XLOOKUP(L1856,BLTOTAL!B:B,BLTOTAL!AD:AD))= 0,"Incompleto",_xlfn.XLOOKUP(L1856,BLTOTAL!B:B,BLTOTAL!AD:AD))</f>
        <v>Incompleto</v>
      </c>
    </row>
    <row r="1857" spans="17:17" x14ac:dyDescent="0.35">
      <c r="Q1857" t="str">
        <f>IF((_xlfn.XLOOKUP(L1857,BLTOTAL!B:B,BLTOTAL!AD:AD))= 0,"Incompleto",_xlfn.XLOOKUP(L1857,BLTOTAL!B:B,BLTOTAL!AD:AD))</f>
        <v>Incompleto</v>
      </c>
    </row>
    <row r="1858" spans="17:17" x14ac:dyDescent="0.35">
      <c r="Q1858" t="str">
        <f>IF((_xlfn.XLOOKUP(L1858,BLTOTAL!B:B,BLTOTAL!AD:AD))= 0,"Incompleto",_xlfn.XLOOKUP(L1858,BLTOTAL!B:B,BLTOTAL!AD:AD))</f>
        <v>Incompleto</v>
      </c>
    </row>
    <row r="1859" spans="17:17" x14ac:dyDescent="0.35">
      <c r="Q1859" t="str">
        <f>IF((_xlfn.XLOOKUP(L1859,BLTOTAL!B:B,BLTOTAL!AD:AD))= 0,"Incompleto",_xlfn.XLOOKUP(L1859,BLTOTAL!B:B,BLTOTAL!AD:AD))</f>
        <v>Incompleto</v>
      </c>
    </row>
    <row r="1860" spans="17:17" x14ac:dyDescent="0.35">
      <c r="Q1860" t="str">
        <f>IF((_xlfn.XLOOKUP(L1860,BLTOTAL!B:B,BLTOTAL!AD:AD))= 0,"Incompleto",_xlfn.XLOOKUP(L1860,BLTOTAL!B:B,BLTOTAL!AD:AD))</f>
        <v>Incompleto</v>
      </c>
    </row>
    <row r="1861" spans="17:17" x14ac:dyDescent="0.35">
      <c r="Q1861" t="str">
        <f>IF((_xlfn.XLOOKUP(L1861,BLTOTAL!B:B,BLTOTAL!AD:AD))= 0,"Incompleto",_xlfn.XLOOKUP(L1861,BLTOTAL!B:B,BLTOTAL!AD:AD))</f>
        <v>Incompleto</v>
      </c>
    </row>
    <row r="1862" spans="17:17" x14ac:dyDescent="0.35">
      <c r="Q1862" t="str">
        <f>IF((_xlfn.XLOOKUP(L1862,BLTOTAL!B:B,BLTOTAL!AD:AD))= 0,"Incompleto",_xlfn.XLOOKUP(L1862,BLTOTAL!B:B,BLTOTAL!AD:AD))</f>
        <v>Incompleto</v>
      </c>
    </row>
    <row r="1863" spans="17:17" x14ac:dyDescent="0.35">
      <c r="Q1863" t="str">
        <f>IF((_xlfn.XLOOKUP(L1863,BLTOTAL!B:B,BLTOTAL!AD:AD))= 0,"Incompleto",_xlfn.XLOOKUP(L1863,BLTOTAL!B:B,BLTOTAL!AD:AD))</f>
        <v>Incompleto</v>
      </c>
    </row>
    <row r="1864" spans="17:17" x14ac:dyDescent="0.35">
      <c r="Q1864" t="str">
        <f>IF((_xlfn.XLOOKUP(L1864,BLTOTAL!B:B,BLTOTAL!AD:AD))= 0,"Incompleto",_xlfn.XLOOKUP(L1864,BLTOTAL!B:B,BLTOTAL!AD:AD))</f>
        <v>Incompleto</v>
      </c>
    </row>
    <row r="1865" spans="17:17" x14ac:dyDescent="0.35">
      <c r="Q1865" t="str">
        <f>IF((_xlfn.XLOOKUP(L1865,BLTOTAL!B:B,BLTOTAL!AD:AD))= 0,"Incompleto",_xlfn.XLOOKUP(L1865,BLTOTAL!B:B,BLTOTAL!AD:AD))</f>
        <v>Incompleto</v>
      </c>
    </row>
    <row r="1866" spans="17:17" x14ac:dyDescent="0.35">
      <c r="Q1866" t="str">
        <f>IF((_xlfn.XLOOKUP(L1866,BLTOTAL!B:B,BLTOTAL!AD:AD))= 0,"Incompleto",_xlfn.XLOOKUP(L1866,BLTOTAL!B:B,BLTOTAL!AD:AD))</f>
        <v>Incompleto</v>
      </c>
    </row>
    <row r="1867" spans="17:17" x14ac:dyDescent="0.35">
      <c r="Q1867" t="str">
        <f>IF((_xlfn.XLOOKUP(L1867,BLTOTAL!B:B,BLTOTAL!AD:AD))= 0,"Incompleto",_xlfn.XLOOKUP(L1867,BLTOTAL!B:B,BLTOTAL!AD:AD))</f>
        <v>Incompleto</v>
      </c>
    </row>
    <row r="1868" spans="17:17" x14ac:dyDescent="0.35">
      <c r="Q1868" t="str">
        <f>IF((_xlfn.XLOOKUP(L1868,BLTOTAL!B:B,BLTOTAL!AD:AD))= 0,"Incompleto",_xlfn.XLOOKUP(L1868,BLTOTAL!B:B,BLTOTAL!AD:AD))</f>
        <v>Incompleto</v>
      </c>
    </row>
    <row r="1869" spans="17:17" x14ac:dyDescent="0.35">
      <c r="Q1869" t="str">
        <f>IF((_xlfn.XLOOKUP(L1869,BLTOTAL!B:B,BLTOTAL!AD:AD))= 0,"Incompleto",_xlfn.XLOOKUP(L1869,BLTOTAL!B:B,BLTOTAL!AD:AD))</f>
        <v>Incompleto</v>
      </c>
    </row>
    <row r="1870" spans="17:17" x14ac:dyDescent="0.35">
      <c r="Q1870" t="str">
        <f>IF((_xlfn.XLOOKUP(L1870,BLTOTAL!B:B,BLTOTAL!AD:AD))= 0,"Incompleto",_xlfn.XLOOKUP(L1870,BLTOTAL!B:B,BLTOTAL!AD:AD))</f>
        <v>Incompleto</v>
      </c>
    </row>
    <row r="1871" spans="17:17" x14ac:dyDescent="0.35">
      <c r="Q1871" t="str">
        <f>IF((_xlfn.XLOOKUP(L1871,BLTOTAL!B:B,BLTOTAL!AD:AD))= 0,"Incompleto",_xlfn.XLOOKUP(L1871,BLTOTAL!B:B,BLTOTAL!AD:AD))</f>
        <v>Incompleto</v>
      </c>
    </row>
    <row r="1872" spans="17:17" x14ac:dyDescent="0.35">
      <c r="Q1872" t="str">
        <f>IF((_xlfn.XLOOKUP(L1872,BLTOTAL!B:B,BLTOTAL!AD:AD))= 0,"Incompleto",_xlfn.XLOOKUP(L1872,BLTOTAL!B:B,BLTOTAL!AD:AD))</f>
        <v>Incompleto</v>
      </c>
    </row>
    <row r="1873" spans="17:17" x14ac:dyDescent="0.35">
      <c r="Q1873" t="str">
        <f>IF((_xlfn.XLOOKUP(L1873,BLTOTAL!B:B,BLTOTAL!AD:AD))= 0,"Incompleto",_xlfn.XLOOKUP(L1873,BLTOTAL!B:B,BLTOTAL!AD:AD))</f>
        <v>Incompleto</v>
      </c>
    </row>
    <row r="1874" spans="17:17" x14ac:dyDescent="0.35">
      <c r="Q1874" t="str">
        <f>IF((_xlfn.XLOOKUP(L1874,BLTOTAL!B:B,BLTOTAL!AD:AD))= 0,"Incompleto",_xlfn.XLOOKUP(L1874,BLTOTAL!B:B,BLTOTAL!AD:AD))</f>
        <v>Incompleto</v>
      </c>
    </row>
    <row r="1875" spans="17:17" x14ac:dyDescent="0.35">
      <c r="Q1875" t="str">
        <f>IF((_xlfn.XLOOKUP(L1875,BLTOTAL!B:B,BLTOTAL!AD:AD))= 0,"Incompleto",_xlfn.XLOOKUP(L1875,BLTOTAL!B:B,BLTOTAL!AD:AD))</f>
        <v>Incompleto</v>
      </c>
    </row>
    <row r="1876" spans="17:17" x14ac:dyDescent="0.35">
      <c r="Q1876" t="str">
        <f>IF((_xlfn.XLOOKUP(L1876,BLTOTAL!B:B,BLTOTAL!AD:AD))= 0,"Incompleto",_xlfn.XLOOKUP(L1876,BLTOTAL!B:B,BLTOTAL!AD:AD))</f>
        <v>Incompleto</v>
      </c>
    </row>
    <row r="1877" spans="17:17" x14ac:dyDescent="0.35">
      <c r="Q1877" t="str">
        <f>IF((_xlfn.XLOOKUP(L1877,BLTOTAL!B:B,BLTOTAL!AD:AD))= 0,"Incompleto",_xlfn.XLOOKUP(L1877,BLTOTAL!B:B,BLTOTAL!AD:AD))</f>
        <v>Incompleto</v>
      </c>
    </row>
    <row r="1878" spans="17:17" x14ac:dyDescent="0.35">
      <c r="Q1878" t="str">
        <f>IF((_xlfn.XLOOKUP(L1878,BLTOTAL!B:B,BLTOTAL!AD:AD))= 0,"Incompleto",_xlfn.XLOOKUP(L1878,BLTOTAL!B:B,BLTOTAL!AD:AD))</f>
        <v>Incompleto</v>
      </c>
    </row>
    <row r="1879" spans="17:17" x14ac:dyDescent="0.35">
      <c r="Q1879" t="str">
        <f>IF((_xlfn.XLOOKUP(L1879,BLTOTAL!B:B,BLTOTAL!AD:AD))= 0,"Incompleto",_xlfn.XLOOKUP(L1879,BLTOTAL!B:B,BLTOTAL!AD:AD))</f>
        <v>Incompleto</v>
      </c>
    </row>
    <row r="1880" spans="17:17" x14ac:dyDescent="0.35">
      <c r="Q1880" t="str">
        <f>IF((_xlfn.XLOOKUP(L1880,BLTOTAL!B:B,BLTOTAL!AD:AD))= 0,"Incompleto",_xlfn.XLOOKUP(L1880,BLTOTAL!B:B,BLTOTAL!AD:AD))</f>
        <v>Incompleto</v>
      </c>
    </row>
    <row r="1881" spans="17:17" x14ac:dyDescent="0.35">
      <c r="Q1881" t="str">
        <f>IF((_xlfn.XLOOKUP(L1881,BLTOTAL!B:B,BLTOTAL!AD:AD))= 0,"Incompleto",_xlfn.XLOOKUP(L1881,BLTOTAL!B:B,BLTOTAL!AD:AD))</f>
        <v>Incompleto</v>
      </c>
    </row>
    <row r="1882" spans="17:17" x14ac:dyDescent="0.35">
      <c r="Q1882" t="str">
        <f>IF((_xlfn.XLOOKUP(L1882,BLTOTAL!B:B,BLTOTAL!AD:AD))= 0,"Incompleto",_xlfn.XLOOKUP(L1882,BLTOTAL!B:B,BLTOTAL!AD:AD))</f>
        <v>Incompleto</v>
      </c>
    </row>
    <row r="1883" spans="17:17" x14ac:dyDescent="0.35">
      <c r="Q1883" t="str">
        <f>IF((_xlfn.XLOOKUP(L1883,BLTOTAL!B:B,BLTOTAL!AD:AD))= 0,"Incompleto",_xlfn.XLOOKUP(L1883,BLTOTAL!B:B,BLTOTAL!AD:AD))</f>
        <v>Incompleto</v>
      </c>
    </row>
    <row r="1884" spans="17:17" x14ac:dyDescent="0.35">
      <c r="Q1884" t="str">
        <f>IF((_xlfn.XLOOKUP(L1884,BLTOTAL!B:B,BLTOTAL!AD:AD))= 0,"Incompleto",_xlfn.XLOOKUP(L1884,BLTOTAL!B:B,BLTOTAL!AD:AD))</f>
        <v>Incompleto</v>
      </c>
    </row>
    <row r="1885" spans="17:17" x14ac:dyDescent="0.35">
      <c r="Q1885" t="str">
        <f>IF((_xlfn.XLOOKUP(L1885,BLTOTAL!B:B,BLTOTAL!AD:AD))= 0,"Incompleto",_xlfn.XLOOKUP(L1885,BLTOTAL!B:B,BLTOTAL!AD:AD))</f>
        <v>Incompleto</v>
      </c>
    </row>
    <row r="1886" spans="17:17" x14ac:dyDescent="0.35">
      <c r="Q1886" t="str">
        <f>IF((_xlfn.XLOOKUP(L1886,BLTOTAL!B:B,BLTOTAL!AD:AD))= 0,"Incompleto",_xlfn.XLOOKUP(L1886,BLTOTAL!B:B,BLTOTAL!AD:AD))</f>
        <v>Incompleto</v>
      </c>
    </row>
    <row r="1887" spans="17:17" x14ac:dyDescent="0.35">
      <c r="Q1887" t="str">
        <f>IF((_xlfn.XLOOKUP(L1887,BLTOTAL!B:B,BLTOTAL!AD:AD))= 0,"Incompleto",_xlfn.XLOOKUP(L1887,BLTOTAL!B:B,BLTOTAL!AD:AD))</f>
        <v>Incompleto</v>
      </c>
    </row>
    <row r="1888" spans="17:17" x14ac:dyDescent="0.35">
      <c r="Q1888" t="str">
        <f>IF((_xlfn.XLOOKUP(L1888,BLTOTAL!B:B,BLTOTAL!AD:AD))= 0,"Incompleto",_xlfn.XLOOKUP(L1888,BLTOTAL!B:B,BLTOTAL!AD:AD))</f>
        <v>Incompleto</v>
      </c>
    </row>
    <row r="1889" spans="17:17" x14ac:dyDescent="0.35">
      <c r="Q1889" t="str">
        <f>IF((_xlfn.XLOOKUP(L1889,BLTOTAL!B:B,BLTOTAL!AD:AD))= 0,"Incompleto",_xlfn.XLOOKUP(L1889,BLTOTAL!B:B,BLTOTAL!AD:AD))</f>
        <v>Incompleto</v>
      </c>
    </row>
    <row r="1890" spans="17:17" x14ac:dyDescent="0.35">
      <c r="Q1890" t="str">
        <f>IF((_xlfn.XLOOKUP(L1890,BLTOTAL!B:B,BLTOTAL!AD:AD))= 0,"Incompleto",_xlfn.XLOOKUP(L1890,BLTOTAL!B:B,BLTOTAL!AD:AD))</f>
        <v>Incompleto</v>
      </c>
    </row>
    <row r="1891" spans="17:17" x14ac:dyDescent="0.35">
      <c r="Q1891" t="str">
        <f>IF((_xlfn.XLOOKUP(L1891,BLTOTAL!B:B,BLTOTAL!AD:AD))= 0,"Incompleto",_xlfn.XLOOKUP(L1891,BLTOTAL!B:B,BLTOTAL!AD:AD))</f>
        <v>Incompleto</v>
      </c>
    </row>
    <row r="1892" spans="17:17" x14ac:dyDescent="0.35">
      <c r="Q1892" t="str">
        <f>IF((_xlfn.XLOOKUP(L1892,BLTOTAL!B:B,BLTOTAL!AD:AD))= 0,"Incompleto",_xlfn.XLOOKUP(L1892,BLTOTAL!B:B,BLTOTAL!AD:AD))</f>
        <v>Incompleto</v>
      </c>
    </row>
    <row r="1893" spans="17:17" x14ac:dyDescent="0.35">
      <c r="Q1893" t="str">
        <f>IF((_xlfn.XLOOKUP(L1893,BLTOTAL!B:B,BLTOTAL!AD:AD))= 0,"Incompleto",_xlfn.XLOOKUP(L1893,BLTOTAL!B:B,BLTOTAL!AD:AD))</f>
        <v>Incompleto</v>
      </c>
    </row>
    <row r="1894" spans="17:17" x14ac:dyDescent="0.35">
      <c r="Q1894" t="str">
        <f>IF((_xlfn.XLOOKUP(L1894,BLTOTAL!B:B,BLTOTAL!AD:AD))= 0,"Incompleto",_xlfn.XLOOKUP(L1894,BLTOTAL!B:B,BLTOTAL!AD:AD))</f>
        <v>Incompleto</v>
      </c>
    </row>
    <row r="1895" spans="17:17" x14ac:dyDescent="0.35">
      <c r="Q1895" t="str">
        <f>IF((_xlfn.XLOOKUP(L1895,BLTOTAL!B:B,BLTOTAL!AD:AD))= 0,"Incompleto",_xlfn.XLOOKUP(L1895,BLTOTAL!B:B,BLTOTAL!AD:AD))</f>
        <v>Incompleto</v>
      </c>
    </row>
    <row r="1896" spans="17:17" x14ac:dyDescent="0.35">
      <c r="Q1896" t="str">
        <f>IF((_xlfn.XLOOKUP(L1896,BLTOTAL!B:B,BLTOTAL!AD:AD))= 0,"Incompleto",_xlfn.XLOOKUP(L1896,BLTOTAL!B:B,BLTOTAL!AD:AD))</f>
        <v>Incompleto</v>
      </c>
    </row>
    <row r="1897" spans="17:17" x14ac:dyDescent="0.35">
      <c r="Q1897" t="str">
        <f>IF((_xlfn.XLOOKUP(L1897,BLTOTAL!B:B,BLTOTAL!AD:AD))= 0,"Incompleto",_xlfn.XLOOKUP(L1897,BLTOTAL!B:B,BLTOTAL!AD:AD))</f>
        <v>Incompleto</v>
      </c>
    </row>
    <row r="1898" spans="17:17" x14ac:dyDescent="0.35">
      <c r="Q1898" t="str">
        <f>IF((_xlfn.XLOOKUP(L1898,BLTOTAL!B:B,BLTOTAL!AD:AD))= 0,"Incompleto",_xlfn.XLOOKUP(L1898,BLTOTAL!B:B,BLTOTAL!AD:AD))</f>
        <v>Incompleto</v>
      </c>
    </row>
    <row r="1899" spans="17:17" x14ac:dyDescent="0.35">
      <c r="Q1899" t="str">
        <f>IF((_xlfn.XLOOKUP(L1899,BLTOTAL!B:B,BLTOTAL!AD:AD))= 0,"Incompleto",_xlfn.XLOOKUP(L1899,BLTOTAL!B:B,BLTOTAL!AD:AD))</f>
        <v>Incompleto</v>
      </c>
    </row>
    <row r="1900" spans="17:17" x14ac:dyDescent="0.35">
      <c r="Q1900" t="str">
        <f>IF((_xlfn.XLOOKUP(L1900,BLTOTAL!B:B,BLTOTAL!AD:AD))= 0,"Incompleto",_xlfn.XLOOKUP(L1900,BLTOTAL!B:B,BLTOTAL!AD:AD))</f>
        <v>Incompleto</v>
      </c>
    </row>
    <row r="1901" spans="17:17" x14ac:dyDescent="0.35">
      <c r="Q1901" t="str">
        <f>IF((_xlfn.XLOOKUP(L1901,BLTOTAL!B:B,BLTOTAL!AD:AD))= 0,"Incompleto",_xlfn.XLOOKUP(L1901,BLTOTAL!B:B,BLTOTAL!AD:AD))</f>
        <v>Incompleto</v>
      </c>
    </row>
    <row r="1902" spans="17:17" x14ac:dyDescent="0.35">
      <c r="Q1902" t="str">
        <f>IF((_xlfn.XLOOKUP(L1902,BLTOTAL!B:B,BLTOTAL!AD:AD))= 0,"Incompleto",_xlfn.XLOOKUP(L1902,BLTOTAL!B:B,BLTOTAL!AD:AD))</f>
        <v>Incompleto</v>
      </c>
    </row>
    <row r="1903" spans="17:17" x14ac:dyDescent="0.35">
      <c r="Q1903" t="str">
        <f>IF((_xlfn.XLOOKUP(L1903,BLTOTAL!B:B,BLTOTAL!AD:AD))= 0,"Incompleto",_xlfn.XLOOKUP(L1903,BLTOTAL!B:B,BLTOTAL!AD:AD))</f>
        <v>Incompleto</v>
      </c>
    </row>
    <row r="1904" spans="17:17" x14ac:dyDescent="0.35">
      <c r="Q1904" t="str">
        <f>IF((_xlfn.XLOOKUP(L1904,BLTOTAL!B:B,BLTOTAL!AD:AD))= 0,"Incompleto",_xlfn.XLOOKUP(L1904,BLTOTAL!B:B,BLTOTAL!AD:AD))</f>
        <v>Incompleto</v>
      </c>
    </row>
    <row r="1905" spans="17:17" x14ac:dyDescent="0.35">
      <c r="Q1905" t="str">
        <f>IF((_xlfn.XLOOKUP(L1905,BLTOTAL!B:B,BLTOTAL!AD:AD))= 0,"Incompleto",_xlfn.XLOOKUP(L1905,BLTOTAL!B:B,BLTOTAL!AD:AD))</f>
        <v>Incompleto</v>
      </c>
    </row>
    <row r="1906" spans="17:17" x14ac:dyDescent="0.35">
      <c r="Q1906" t="str">
        <f>IF((_xlfn.XLOOKUP(L1906,BLTOTAL!B:B,BLTOTAL!AD:AD))= 0,"Incompleto",_xlfn.XLOOKUP(L1906,BLTOTAL!B:B,BLTOTAL!AD:AD))</f>
        <v>Incompleto</v>
      </c>
    </row>
    <row r="1907" spans="17:17" x14ac:dyDescent="0.35">
      <c r="Q1907" t="str">
        <f>IF((_xlfn.XLOOKUP(L1907,BLTOTAL!B:B,BLTOTAL!AD:AD))= 0,"Incompleto",_xlfn.XLOOKUP(L1907,BLTOTAL!B:B,BLTOTAL!AD:AD))</f>
        <v>Incompleto</v>
      </c>
    </row>
    <row r="1908" spans="17:17" x14ac:dyDescent="0.35">
      <c r="Q1908" t="str">
        <f>IF((_xlfn.XLOOKUP(L1908,BLTOTAL!B:B,BLTOTAL!AD:AD))= 0,"Incompleto",_xlfn.XLOOKUP(L1908,BLTOTAL!B:B,BLTOTAL!AD:AD))</f>
        <v>Incompleto</v>
      </c>
    </row>
    <row r="1909" spans="17:17" x14ac:dyDescent="0.35">
      <c r="Q1909" t="str">
        <f>IF((_xlfn.XLOOKUP(L1909,BLTOTAL!B:B,BLTOTAL!AD:AD))= 0,"Incompleto",_xlfn.XLOOKUP(L1909,BLTOTAL!B:B,BLTOTAL!AD:AD))</f>
        <v>Incompleto</v>
      </c>
    </row>
    <row r="1910" spans="17:17" x14ac:dyDescent="0.35">
      <c r="Q1910" t="str">
        <f>IF((_xlfn.XLOOKUP(L1910,BLTOTAL!B:B,BLTOTAL!AD:AD))= 0,"Incompleto",_xlfn.XLOOKUP(L1910,BLTOTAL!B:B,BLTOTAL!AD:AD))</f>
        <v>Incompleto</v>
      </c>
    </row>
    <row r="1911" spans="17:17" x14ac:dyDescent="0.35">
      <c r="Q1911" t="str">
        <f>IF((_xlfn.XLOOKUP(L1911,BLTOTAL!B:B,BLTOTAL!AD:AD))= 0,"Incompleto",_xlfn.XLOOKUP(L1911,BLTOTAL!B:B,BLTOTAL!AD:AD))</f>
        <v>Incompleto</v>
      </c>
    </row>
    <row r="1912" spans="17:17" x14ac:dyDescent="0.35">
      <c r="Q1912" t="str">
        <f>IF((_xlfn.XLOOKUP(L1912,BLTOTAL!B:B,BLTOTAL!AD:AD))= 0,"Incompleto",_xlfn.XLOOKUP(L1912,BLTOTAL!B:B,BLTOTAL!AD:AD))</f>
        <v>Incompleto</v>
      </c>
    </row>
    <row r="1913" spans="17:17" x14ac:dyDescent="0.35">
      <c r="Q1913" t="str">
        <f>IF((_xlfn.XLOOKUP(L1913,BLTOTAL!B:B,BLTOTAL!AD:AD))= 0,"Incompleto",_xlfn.XLOOKUP(L1913,BLTOTAL!B:B,BLTOTAL!AD:AD))</f>
        <v>Incompleto</v>
      </c>
    </row>
    <row r="1914" spans="17:17" x14ac:dyDescent="0.35">
      <c r="Q1914" t="str">
        <f>IF((_xlfn.XLOOKUP(L1914,BLTOTAL!B:B,BLTOTAL!AD:AD))= 0,"Incompleto",_xlfn.XLOOKUP(L1914,BLTOTAL!B:B,BLTOTAL!AD:AD))</f>
        <v>Incompleto</v>
      </c>
    </row>
    <row r="1915" spans="17:17" x14ac:dyDescent="0.35">
      <c r="Q1915" t="str">
        <f>IF((_xlfn.XLOOKUP(L1915,BLTOTAL!B:B,BLTOTAL!AD:AD))= 0,"Incompleto",_xlfn.XLOOKUP(L1915,BLTOTAL!B:B,BLTOTAL!AD:AD))</f>
        <v>Incompleto</v>
      </c>
    </row>
    <row r="1916" spans="17:17" x14ac:dyDescent="0.35">
      <c r="Q1916" t="str">
        <f>IF((_xlfn.XLOOKUP(L1916,BLTOTAL!B:B,BLTOTAL!AD:AD))= 0,"Incompleto",_xlfn.XLOOKUP(L1916,BLTOTAL!B:B,BLTOTAL!AD:AD))</f>
        <v>Incompleto</v>
      </c>
    </row>
    <row r="1917" spans="17:17" x14ac:dyDescent="0.35">
      <c r="Q1917" t="str">
        <f>IF((_xlfn.XLOOKUP(L1917,BLTOTAL!B:B,BLTOTAL!AD:AD))= 0,"Incompleto",_xlfn.XLOOKUP(L1917,BLTOTAL!B:B,BLTOTAL!AD:AD))</f>
        <v>Incompleto</v>
      </c>
    </row>
    <row r="1918" spans="17:17" x14ac:dyDescent="0.35">
      <c r="Q1918" t="str">
        <f>IF((_xlfn.XLOOKUP(L1918,BLTOTAL!B:B,BLTOTAL!AD:AD))= 0,"Incompleto",_xlfn.XLOOKUP(L1918,BLTOTAL!B:B,BLTOTAL!AD:AD))</f>
        <v>Incompleto</v>
      </c>
    </row>
    <row r="1919" spans="17:17" x14ac:dyDescent="0.35">
      <c r="Q1919" t="str">
        <f>IF((_xlfn.XLOOKUP(L1919,BLTOTAL!B:B,BLTOTAL!AD:AD))= 0,"Incompleto",_xlfn.XLOOKUP(L1919,BLTOTAL!B:B,BLTOTAL!AD:AD))</f>
        <v>Incompleto</v>
      </c>
    </row>
    <row r="1920" spans="17:17" x14ac:dyDescent="0.35">
      <c r="Q1920" t="str">
        <f>IF((_xlfn.XLOOKUP(L1920,BLTOTAL!B:B,BLTOTAL!AD:AD))= 0,"Incompleto",_xlfn.XLOOKUP(L1920,BLTOTAL!B:B,BLTOTAL!AD:AD))</f>
        <v>Incompleto</v>
      </c>
    </row>
    <row r="1921" spans="17:17" x14ac:dyDescent="0.35">
      <c r="Q1921" t="str">
        <f>IF((_xlfn.XLOOKUP(L1921,BLTOTAL!B:B,BLTOTAL!AD:AD))= 0,"Incompleto",_xlfn.XLOOKUP(L1921,BLTOTAL!B:B,BLTOTAL!AD:AD))</f>
        <v>Incompleto</v>
      </c>
    </row>
    <row r="1922" spans="17:17" x14ac:dyDescent="0.35">
      <c r="Q1922" t="str">
        <f>IF((_xlfn.XLOOKUP(L1922,BLTOTAL!B:B,BLTOTAL!AD:AD))= 0,"Incompleto",_xlfn.XLOOKUP(L1922,BLTOTAL!B:B,BLTOTAL!AD:AD))</f>
        <v>Incompleto</v>
      </c>
    </row>
    <row r="1923" spans="17:17" x14ac:dyDescent="0.35">
      <c r="Q1923" t="str">
        <f>IF((_xlfn.XLOOKUP(L1923,BLTOTAL!B:B,BLTOTAL!AD:AD))= 0,"Incompleto",_xlfn.XLOOKUP(L1923,BLTOTAL!B:B,BLTOTAL!AD:AD))</f>
        <v>Incompleto</v>
      </c>
    </row>
    <row r="1924" spans="17:17" x14ac:dyDescent="0.35">
      <c r="Q1924" t="str">
        <f>IF((_xlfn.XLOOKUP(L1924,BLTOTAL!B:B,BLTOTAL!AD:AD))= 0,"Incompleto",_xlfn.XLOOKUP(L1924,BLTOTAL!B:B,BLTOTAL!AD:AD))</f>
        <v>Incompleto</v>
      </c>
    </row>
    <row r="1925" spans="17:17" x14ac:dyDescent="0.35">
      <c r="Q1925" t="str">
        <f>IF((_xlfn.XLOOKUP(L1925,BLTOTAL!B:B,BLTOTAL!AD:AD))= 0,"Incompleto",_xlfn.XLOOKUP(L1925,BLTOTAL!B:B,BLTOTAL!AD:AD))</f>
        <v>Incompleto</v>
      </c>
    </row>
    <row r="1926" spans="17:17" x14ac:dyDescent="0.35">
      <c r="Q1926" t="str">
        <f>IF((_xlfn.XLOOKUP(L1926,BLTOTAL!B:B,BLTOTAL!AD:AD))= 0,"Incompleto",_xlfn.XLOOKUP(L1926,BLTOTAL!B:B,BLTOTAL!AD:AD))</f>
        <v>Incompleto</v>
      </c>
    </row>
    <row r="1927" spans="17:17" x14ac:dyDescent="0.35">
      <c r="Q1927" t="str">
        <f>IF((_xlfn.XLOOKUP(L1927,BLTOTAL!B:B,BLTOTAL!AD:AD))= 0,"Incompleto",_xlfn.XLOOKUP(L1927,BLTOTAL!B:B,BLTOTAL!AD:AD))</f>
        <v>Incompleto</v>
      </c>
    </row>
    <row r="1928" spans="17:17" x14ac:dyDescent="0.35">
      <c r="Q1928" t="str">
        <f>IF((_xlfn.XLOOKUP(L1928,BLTOTAL!B:B,BLTOTAL!AD:AD))= 0,"Incompleto",_xlfn.XLOOKUP(L1928,BLTOTAL!B:B,BLTOTAL!AD:AD))</f>
        <v>Incompleto</v>
      </c>
    </row>
    <row r="1929" spans="17:17" x14ac:dyDescent="0.35">
      <c r="Q1929" t="str">
        <f>IF((_xlfn.XLOOKUP(L1929,BLTOTAL!B:B,BLTOTAL!AD:AD))= 0,"Incompleto",_xlfn.XLOOKUP(L1929,BLTOTAL!B:B,BLTOTAL!AD:AD))</f>
        <v>Incompleto</v>
      </c>
    </row>
    <row r="1930" spans="17:17" x14ac:dyDescent="0.35">
      <c r="Q1930" t="str">
        <f>IF((_xlfn.XLOOKUP(L1930,BLTOTAL!B:B,BLTOTAL!AD:AD))= 0,"Incompleto",_xlfn.XLOOKUP(L1930,BLTOTAL!B:B,BLTOTAL!AD:AD))</f>
        <v>Incompleto</v>
      </c>
    </row>
    <row r="1931" spans="17:17" x14ac:dyDescent="0.35">
      <c r="Q1931" t="str">
        <f>IF((_xlfn.XLOOKUP(L1931,BLTOTAL!B:B,BLTOTAL!AD:AD))= 0,"Incompleto",_xlfn.XLOOKUP(L1931,BLTOTAL!B:B,BLTOTAL!AD:AD))</f>
        <v>Incompleto</v>
      </c>
    </row>
    <row r="1932" spans="17:17" x14ac:dyDescent="0.35">
      <c r="Q1932" t="str">
        <f>IF((_xlfn.XLOOKUP(L1932,BLTOTAL!B:B,BLTOTAL!AD:AD))= 0,"Incompleto",_xlfn.XLOOKUP(L1932,BLTOTAL!B:B,BLTOTAL!AD:AD))</f>
        <v>Incompleto</v>
      </c>
    </row>
    <row r="1933" spans="17:17" x14ac:dyDescent="0.35">
      <c r="Q1933" t="str">
        <f>IF((_xlfn.XLOOKUP(L1933,BLTOTAL!B:B,BLTOTAL!AD:AD))= 0,"Incompleto",_xlfn.XLOOKUP(L1933,BLTOTAL!B:B,BLTOTAL!AD:AD))</f>
        <v>Incompleto</v>
      </c>
    </row>
    <row r="1934" spans="17:17" x14ac:dyDescent="0.35">
      <c r="Q1934" t="str">
        <f>IF((_xlfn.XLOOKUP(L1934,BLTOTAL!B:B,BLTOTAL!AD:AD))= 0,"Incompleto",_xlfn.XLOOKUP(L1934,BLTOTAL!B:B,BLTOTAL!AD:AD))</f>
        <v>Incompleto</v>
      </c>
    </row>
    <row r="1935" spans="17:17" x14ac:dyDescent="0.35">
      <c r="Q1935" t="str">
        <f>IF((_xlfn.XLOOKUP(L1935,BLTOTAL!B:B,BLTOTAL!AD:AD))= 0,"Incompleto",_xlfn.XLOOKUP(L1935,BLTOTAL!B:B,BLTOTAL!AD:AD))</f>
        <v>Incompleto</v>
      </c>
    </row>
    <row r="1936" spans="17:17" x14ac:dyDescent="0.35">
      <c r="Q1936" t="str">
        <f>IF((_xlfn.XLOOKUP(L1936,BLTOTAL!B:B,BLTOTAL!AD:AD))= 0,"Incompleto",_xlfn.XLOOKUP(L1936,BLTOTAL!B:B,BLTOTAL!AD:AD))</f>
        <v>Incompleto</v>
      </c>
    </row>
    <row r="1937" spans="17:17" x14ac:dyDescent="0.35">
      <c r="Q1937" t="str">
        <f>IF((_xlfn.XLOOKUP(L1937,BLTOTAL!B:B,BLTOTAL!AD:AD))= 0,"Incompleto",_xlfn.XLOOKUP(L1937,BLTOTAL!B:B,BLTOTAL!AD:AD))</f>
        <v>Incompleto</v>
      </c>
    </row>
    <row r="1938" spans="17:17" x14ac:dyDescent="0.35">
      <c r="Q1938" t="str">
        <f>IF((_xlfn.XLOOKUP(L1938,BLTOTAL!B:B,BLTOTAL!AD:AD))= 0,"Incompleto",_xlfn.XLOOKUP(L1938,BLTOTAL!B:B,BLTOTAL!AD:AD))</f>
        <v>Incompleto</v>
      </c>
    </row>
    <row r="1939" spans="17:17" x14ac:dyDescent="0.35">
      <c r="Q1939" t="str">
        <f>IF((_xlfn.XLOOKUP(L1939,BLTOTAL!B:B,BLTOTAL!AD:AD))= 0,"Incompleto",_xlfn.XLOOKUP(L1939,BLTOTAL!B:B,BLTOTAL!AD:AD))</f>
        <v>Incompleto</v>
      </c>
    </row>
    <row r="1940" spans="17:17" x14ac:dyDescent="0.35">
      <c r="Q1940" t="str">
        <f>IF((_xlfn.XLOOKUP(L1940,BLTOTAL!B:B,BLTOTAL!AD:AD))= 0,"Incompleto",_xlfn.XLOOKUP(L1940,BLTOTAL!B:B,BLTOTAL!AD:AD))</f>
        <v>Incompleto</v>
      </c>
    </row>
    <row r="1941" spans="17:17" x14ac:dyDescent="0.35">
      <c r="Q1941" t="str">
        <f>IF((_xlfn.XLOOKUP(L1941,BLTOTAL!B:B,BLTOTAL!AD:AD))= 0,"Incompleto",_xlfn.XLOOKUP(L1941,BLTOTAL!B:B,BLTOTAL!AD:AD))</f>
        <v>Incompleto</v>
      </c>
    </row>
    <row r="1942" spans="17:17" x14ac:dyDescent="0.35">
      <c r="Q1942" t="str">
        <f>IF((_xlfn.XLOOKUP(L1942,BLTOTAL!B:B,BLTOTAL!AD:AD))= 0,"Incompleto",_xlfn.XLOOKUP(L1942,BLTOTAL!B:B,BLTOTAL!AD:AD))</f>
        <v>Incompleto</v>
      </c>
    </row>
    <row r="1943" spans="17:17" x14ac:dyDescent="0.35">
      <c r="Q1943" t="str">
        <f>IF((_xlfn.XLOOKUP(L1943,BLTOTAL!B:B,BLTOTAL!AD:AD))= 0,"Incompleto",_xlfn.XLOOKUP(L1943,BLTOTAL!B:B,BLTOTAL!AD:AD))</f>
        <v>Incompleto</v>
      </c>
    </row>
    <row r="1944" spans="17:17" x14ac:dyDescent="0.35">
      <c r="Q1944" t="str">
        <f>IF((_xlfn.XLOOKUP(L1944,BLTOTAL!B:B,BLTOTAL!AD:AD))= 0,"Incompleto",_xlfn.XLOOKUP(L1944,BLTOTAL!B:B,BLTOTAL!AD:AD))</f>
        <v>Incompleto</v>
      </c>
    </row>
    <row r="1945" spans="17:17" x14ac:dyDescent="0.35">
      <c r="Q1945" t="str">
        <f>IF((_xlfn.XLOOKUP(L1945,BLTOTAL!B:B,BLTOTAL!AD:AD))= 0,"Incompleto",_xlfn.XLOOKUP(L1945,BLTOTAL!B:B,BLTOTAL!AD:AD))</f>
        <v>Incompleto</v>
      </c>
    </row>
    <row r="1946" spans="17:17" x14ac:dyDescent="0.35">
      <c r="Q1946" t="str">
        <f>IF((_xlfn.XLOOKUP(L1946,BLTOTAL!B:B,BLTOTAL!AD:AD))= 0,"Incompleto",_xlfn.XLOOKUP(L1946,BLTOTAL!B:B,BLTOTAL!AD:AD))</f>
        <v>Incompleto</v>
      </c>
    </row>
    <row r="1947" spans="17:17" x14ac:dyDescent="0.35">
      <c r="Q1947" t="str">
        <f>IF((_xlfn.XLOOKUP(L1947,BLTOTAL!B:B,BLTOTAL!AD:AD))= 0,"Incompleto",_xlfn.XLOOKUP(L1947,BLTOTAL!B:B,BLTOTAL!AD:AD))</f>
        <v>Incompleto</v>
      </c>
    </row>
    <row r="1948" spans="17:17" x14ac:dyDescent="0.35">
      <c r="Q1948" t="str">
        <f>IF((_xlfn.XLOOKUP(L1948,BLTOTAL!B:B,BLTOTAL!AD:AD))= 0,"Incompleto",_xlfn.XLOOKUP(L1948,BLTOTAL!B:B,BLTOTAL!AD:AD))</f>
        <v>Incompleto</v>
      </c>
    </row>
    <row r="1949" spans="17:17" x14ac:dyDescent="0.35">
      <c r="Q1949" t="str">
        <f>IF((_xlfn.XLOOKUP(L1949,BLTOTAL!B:B,BLTOTAL!AD:AD))= 0,"Incompleto",_xlfn.XLOOKUP(L1949,BLTOTAL!B:B,BLTOTAL!AD:AD))</f>
        <v>Incompleto</v>
      </c>
    </row>
    <row r="1950" spans="17:17" x14ac:dyDescent="0.35">
      <c r="Q1950" t="str">
        <f>IF((_xlfn.XLOOKUP(L1950,BLTOTAL!B:B,BLTOTAL!AD:AD))= 0,"Incompleto",_xlfn.XLOOKUP(L1950,BLTOTAL!B:B,BLTOTAL!AD:AD))</f>
        <v>Incompleto</v>
      </c>
    </row>
    <row r="1951" spans="17:17" x14ac:dyDescent="0.35">
      <c r="Q1951" t="str">
        <f>IF((_xlfn.XLOOKUP(L1951,BLTOTAL!B:B,BLTOTAL!AD:AD))= 0,"Incompleto",_xlfn.XLOOKUP(L1951,BLTOTAL!B:B,BLTOTAL!AD:AD))</f>
        <v>Incompleto</v>
      </c>
    </row>
    <row r="1952" spans="17:17" x14ac:dyDescent="0.35">
      <c r="Q1952" t="str">
        <f>IF((_xlfn.XLOOKUP(L1952,BLTOTAL!B:B,BLTOTAL!AD:AD))= 0,"Incompleto",_xlfn.XLOOKUP(L1952,BLTOTAL!B:B,BLTOTAL!AD:AD))</f>
        <v>Incompleto</v>
      </c>
    </row>
    <row r="1953" spans="17:17" x14ac:dyDescent="0.35">
      <c r="Q1953" t="str">
        <f>IF((_xlfn.XLOOKUP(L1953,BLTOTAL!B:B,BLTOTAL!AD:AD))= 0,"Incompleto",_xlfn.XLOOKUP(L1953,BLTOTAL!B:B,BLTOTAL!AD:AD))</f>
        <v>Incompleto</v>
      </c>
    </row>
    <row r="1954" spans="17:17" x14ac:dyDescent="0.35">
      <c r="Q1954" t="str">
        <f>IF((_xlfn.XLOOKUP(L1954,BLTOTAL!B:B,BLTOTAL!AD:AD))= 0,"Incompleto",_xlfn.XLOOKUP(L1954,BLTOTAL!B:B,BLTOTAL!AD:AD))</f>
        <v>Incompleto</v>
      </c>
    </row>
    <row r="1955" spans="17:17" x14ac:dyDescent="0.35">
      <c r="Q1955" t="str">
        <f>IF((_xlfn.XLOOKUP(L1955,BLTOTAL!B:B,BLTOTAL!AD:AD))= 0,"Incompleto",_xlfn.XLOOKUP(L1955,BLTOTAL!B:B,BLTOTAL!AD:AD))</f>
        <v>Incompleto</v>
      </c>
    </row>
    <row r="1956" spans="17:17" x14ac:dyDescent="0.35">
      <c r="Q1956" t="str">
        <f>IF((_xlfn.XLOOKUP(L1956,BLTOTAL!B:B,BLTOTAL!AD:AD))= 0,"Incompleto",_xlfn.XLOOKUP(L1956,BLTOTAL!B:B,BLTOTAL!AD:AD))</f>
        <v>Incompleto</v>
      </c>
    </row>
    <row r="1957" spans="17:17" x14ac:dyDescent="0.35">
      <c r="Q1957" t="str">
        <f>IF((_xlfn.XLOOKUP(L1957,BLTOTAL!B:B,BLTOTAL!AD:AD))= 0,"Incompleto",_xlfn.XLOOKUP(L1957,BLTOTAL!B:B,BLTOTAL!AD:AD))</f>
        <v>Incompleto</v>
      </c>
    </row>
    <row r="1958" spans="17:17" x14ac:dyDescent="0.35">
      <c r="Q1958" t="str">
        <f>IF((_xlfn.XLOOKUP(L1958,BLTOTAL!B:B,BLTOTAL!AD:AD))= 0,"Incompleto",_xlfn.XLOOKUP(L1958,BLTOTAL!B:B,BLTOTAL!AD:AD))</f>
        <v>Incompleto</v>
      </c>
    </row>
    <row r="1959" spans="17:17" x14ac:dyDescent="0.35">
      <c r="Q1959" t="str">
        <f>IF((_xlfn.XLOOKUP(L1959,BLTOTAL!B:B,BLTOTAL!AD:AD))= 0,"Incompleto",_xlfn.XLOOKUP(L1959,BLTOTAL!B:B,BLTOTAL!AD:AD))</f>
        <v>Incompleto</v>
      </c>
    </row>
    <row r="1960" spans="17:17" x14ac:dyDescent="0.35">
      <c r="Q1960" t="str">
        <f>IF((_xlfn.XLOOKUP(L1960,BLTOTAL!B:B,BLTOTAL!AD:AD))= 0,"Incompleto",_xlfn.XLOOKUP(L1960,BLTOTAL!B:B,BLTOTAL!AD:AD))</f>
        <v>Incompleto</v>
      </c>
    </row>
    <row r="1961" spans="17:17" x14ac:dyDescent="0.35">
      <c r="Q1961" t="str">
        <f>IF((_xlfn.XLOOKUP(L1961,BLTOTAL!B:B,BLTOTAL!AD:AD))= 0,"Incompleto",_xlfn.XLOOKUP(L1961,BLTOTAL!B:B,BLTOTAL!AD:AD))</f>
        <v>Incompleto</v>
      </c>
    </row>
    <row r="1962" spans="17:17" x14ac:dyDescent="0.35">
      <c r="Q1962" t="str">
        <f>IF((_xlfn.XLOOKUP(L1962,BLTOTAL!B:B,BLTOTAL!AD:AD))= 0,"Incompleto",_xlfn.XLOOKUP(L1962,BLTOTAL!B:B,BLTOTAL!AD:AD))</f>
        <v>Incompleto</v>
      </c>
    </row>
    <row r="1963" spans="17:17" x14ac:dyDescent="0.35">
      <c r="Q1963" t="str">
        <f>IF((_xlfn.XLOOKUP(L1963,BLTOTAL!B:B,BLTOTAL!AD:AD))= 0,"Incompleto",_xlfn.XLOOKUP(L1963,BLTOTAL!B:B,BLTOTAL!AD:AD))</f>
        <v>Incompleto</v>
      </c>
    </row>
    <row r="1964" spans="17:17" x14ac:dyDescent="0.35">
      <c r="Q1964" t="str">
        <f>IF((_xlfn.XLOOKUP(L1964,BLTOTAL!B:B,BLTOTAL!AD:AD))= 0,"Incompleto",_xlfn.XLOOKUP(L1964,BLTOTAL!B:B,BLTOTAL!AD:AD))</f>
        <v>Incompleto</v>
      </c>
    </row>
    <row r="1965" spans="17:17" x14ac:dyDescent="0.35">
      <c r="Q1965" t="str">
        <f>IF((_xlfn.XLOOKUP(L1965,BLTOTAL!B:B,BLTOTAL!AD:AD))= 0,"Incompleto",_xlfn.XLOOKUP(L1965,BLTOTAL!B:B,BLTOTAL!AD:AD))</f>
        <v>Incompleto</v>
      </c>
    </row>
    <row r="1966" spans="17:17" x14ac:dyDescent="0.35">
      <c r="Q1966" t="str">
        <f>IF((_xlfn.XLOOKUP(L1966,BLTOTAL!B:B,BLTOTAL!AD:AD))= 0,"Incompleto",_xlfn.XLOOKUP(L1966,BLTOTAL!B:B,BLTOTAL!AD:AD))</f>
        <v>Incompleto</v>
      </c>
    </row>
    <row r="1967" spans="17:17" x14ac:dyDescent="0.35">
      <c r="Q1967" t="str">
        <f>IF((_xlfn.XLOOKUP(L1967,BLTOTAL!B:B,BLTOTAL!AD:AD))= 0,"Incompleto",_xlfn.XLOOKUP(L1967,BLTOTAL!B:B,BLTOTAL!AD:AD))</f>
        <v>Incompleto</v>
      </c>
    </row>
    <row r="1968" spans="17:17" x14ac:dyDescent="0.35">
      <c r="Q1968" t="str">
        <f>IF((_xlfn.XLOOKUP(L1968,BLTOTAL!B:B,BLTOTAL!AD:AD))= 0,"Incompleto",_xlfn.XLOOKUP(L1968,BLTOTAL!B:B,BLTOTAL!AD:AD))</f>
        <v>Incompleto</v>
      </c>
    </row>
    <row r="1969" spans="17:17" x14ac:dyDescent="0.35">
      <c r="Q1969" t="str">
        <f>IF((_xlfn.XLOOKUP(L1969,BLTOTAL!B:B,BLTOTAL!AD:AD))= 0,"Incompleto",_xlfn.XLOOKUP(L1969,BLTOTAL!B:B,BLTOTAL!AD:AD))</f>
        <v>Incompleto</v>
      </c>
    </row>
    <row r="1970" spans="17:17" x14ac:dyDescent="0.35">
      <c r="Q1970" t="str">
        <f>IF((_xlfn.XLOOKUP(L1970,BLTOTAL!B:B,BLTOTAL!AD:AD))= 0,"Incompleto",_xlfn.XLOOKUP(L1970,BLTOTAL!B:B,BLTOTAL!AD:AD))</f>
        <v>Incompleto</v>
      </c>
    </row>
    <row r="1971" spans="17:17" x14ac:dyDescent="0.35">
      <c r="Q1971" t="str">
        <f>IF((_xlfn.XLOOKUP(L1971,BLTOTAL!B:B,BLTOTAL!AD:AD))= 0,"Incompleto",_xlfn.XLOOKUP(L1971,BLTOTAL!B:B,BLTOTAL!AD:AD))</f>
        <v>Incompleto</v>
      </c>
    </row>
    <row r="1972" spans="17:17" x14ac:dyDescent="0.35">
      <c r="Q1972" t="str">
        <f>IF((_xlfn.XLOOKUP(L1972,BLTOTAL!B:B,BLTOTAL!AD:AD))= 0,"Incompleto",_xlfn.XLOOKUP(L1972,BLTOTAL!B:B,BLTOTAL!AD:AD))</f>
        <v>Incompleto</v>
      </c>
    </row>
    <row r="1973" spans="17:17" x14ac:dyDescent="0.35">
      <c r="Q1973" t="str">
        <f>IF((_xlfn.XLOOKUP(L1973,BLTOTAL!B:B,BLTOTAL!AD:AD))= 0,"Incompleto",_xlfn.XLOOKUP(L1973,BLTOTAL!B:B,BLTOTAL!AD:AD))</f>
        <v>Incompleto</v>
      </c>
    </row>
    <row r="1974" spans="17:17" x14ac:dyDescent="0.35">
      <c r="Q1974" t="str">
        <f>IF((_xlfn.XLOOKUP(L1974,BLTOTAL!B:B,BLTOTAL!AD:AD))= 0,"Incompleto",_xlfn.XLOOKUP(L1974,BLTOTAL!B:B,BLTOTAL!AD:AD))</f>
        <v>Incompleto</v>
      </c>
    </row>
    <row r="1975" spans="17:17" x14ac:dyDescent="0.35">
      <c r="Q1975" t="str">
        <f>IF((_xlfn.XLOOKUP(L1975,BLTOTAL!B:B,BLTOTAL!AD:AD))= 0,"Incompleto",_xlfn.XLOOKUP(L1975,BLTOTAL!B:B,BLTOTAL!AD:AD))</f>
        <v>Incompleto</v>
      </c>
    </row>
    <row r="1976" spans="17:17" x14ac:dyDescent="0.35">
      <c r="Q1976" t="str">
        <f>IF((_xlfn.XLOOKUP(L1976,BLTOTAL!B:B,BLTOTAL!AD:AD))= 0,"Incompleto",_xlfn.XLOOKUP(L1976,BLTOTAL!B:B,BLTOTAL!AD:AD))</f>
        <v>Incompleto</v>
      </c>
    </row>
    <row r="1977" spans="17:17" x14ac:dyDescent="0.35">
      <c r="Q1977" t="str">
        <f>IF((_xlfn.XLOOKUP(L1977,BLTOTAL!B:B,BLTOTAL!AD:AD))= 0,"Incompleto",_xlfn.XLOOKUP(L1977,BLTOTAL!B:B,BLTOTAL!AD:AD))</f>
        <v>Incompleto</v>
      </c>
    </row>
    <row r="1978" spans="17:17" x14ac:dyDescent="0.35">
      <c r="Q1978" t="str">
        <f>IF((_xlfn.XLOOKUP(L1978,BLTOTAL!B:B,BLTOTAL!AD:AD))= 0,"Incompleto",_xlfn.XLOOKUP(L1978,BLTOTAL!B:B,BLTOTAL!AD:AD))</f>
        <v>Incompleto</v>
      </c>
    </row>
    <row r="1979" spans="17:17" x14ac:dyDescent="0.35">
      <c r="Q1979" t="str">
        <f>IF((_xlfn.XLOOKUP(L1979,BLTOTAL!B:B,BLTOTAL!AD:AD))= 0,"Incompleto",_xlfn.XLOOKUP(L1979,BLTOTAL!B:B,BLTOTAL!AD:AD))</f>
        <v>Incompleto</v>
      </c>
    </row>
    <row r="1980" spans="17:17" x14ac:dyDescent="0.35">
      <c r="Q1980" t="str">
        <f>IF((_xlfn.XLOOKUP(L1980,BLTOTAL!B:B,BLTOTAL!AD:AD))= 0,"Incompleto",_xlfn.XLOOKUP(L1980,BLTOTAL!B:B,BLTOTAL!AD:AD))</f>
        <v>Incompleto</v>
      </c>
    </row>
    <row r="1981" spans="17:17" x14ac:dyDescent="0.35">
      <c r="Q1981" t="str">
        <f>IF((_xlfn.XLOOKUP(L1981,BLTOTAL!B:B,BLTOTAL!AD:AD))= 0,"Incompleto",_xlfn.XLOOKUP(L1981,BLTOTAL!B:B,BLTOTAL!AD:AD))</f>
        <v>Incompleto</v>
      </c>
    </row>
    <row r="1982" spans="17:17" x14ac:dyDescent="0.35">
      <c r="Q1982" t="str">
        <f>IF((_xlfn.XLOOKUP(L1982,BLTOTAL!B:B,BLTOTAL!AD:AD))= 0,"Incompleto",_xlfn.XLOOKUP(L1982,BLTOTAL!B:B,BLTOTAL!AD:AD))</f>
        <v>Incompleto</v>
      </c>
    </row>
    <row r="1983" spans="17:17" x14ac:dyDescent="0.35">
      <c r="Q1983" t="str">
        <f>IF((_xlfn.XLOOKUP(L1983,BLTOTAL!B:B,BLTOTAL!AD:AD))= 0,"Incompleto",_xlfn.XLOOKUP(L1983,BLTOTAL!B:B,BLTOTAL!AD:AD))</f>
        <v>Incompleto</v>
      </c>
    </row>
    <row r="1984" spans="17:17" x14ac:dyDescent="0.35">
      <c r="Q1984" t="str">
        <f>IF((_xlfn.XLOOKUP(L1984,BLTOTAL!B:B,BLTOTAL!AD:AD))= 0,"Incompleto",_xlfn.XLOOKUP(L1984,BLTOTAL!B:B,BLTOTAL!AD:AD))</f>
        <v>Incompleto</v>
      </c>
    </row>
    <row r="1985" spans="17:17" x14ac:dyDescent="0.35">
      <c r="Q1985" t="str">
        <f>IF((_xlfn.XLOOKUP(L1985,BLTOTAL!B:B,BLTOTAL!AD:AD))= 0,"Incompleto",_xlfn.XLOOKUP(L1985,BLTOTAL!B:B,BLTOTAL!AD:AD))</f>
        <v>Incompleto</v>
      </c>
    </row>
    <row r="1986" spans="17:17" x14ac:dyDescent="0.35">
      <c r="Q1986" t="str">
        <f>IF((_xlfn.XLOOKUP(L1986,BLTOTAL!B:B,BLTOTAL!AD:AD))= 0,"Incompleto",_xlfn.XLOOKUP(L1986,BLTOTAL!B:B,BLTOTAL!AD:AD))</f>
        <v>Incompleto</v>
      </c>
    </row>
    <row r="1987" spans="17:17" x14ac:dyDescent="0.35">
      <c r="Q1987" t="str">
        <f>IF((_xlfn.XLOOKUP(L1987,BLTOTAL!B:B,BLTOTAL!AD:AD))= 0,"Incompleto",_xlfn.XLOOKUP(L1987,BLTOTAL!B:B,BLTOTAL!AD:AD))</f>
        <v>Incompleto</v>
      </c>
    </row>
    <row r="1988" spans="17:17" x14ac:dyDescent="0.35">
      <c r="Q1988" t="str">
        <f>IF((_xlfn.XLOOKUP(L1988,BLTOTAL!B:B,BLTOTAL!AD:AD))= 0,"Incompleto",_xlfn.XLOOKUP(L1988,BLTOTAL!B:B,BLTOTAL!AD:AD))</f>
        <v>Incompleto</v>
      </c>
    </row>
    <row r="1989" spans="17:17" x14ac:dyDescent="0.35">
      <c r="Q1989" t="str">
        <f>IF((_xlfn.XLOOKUP(L1989,BLTOTAL!B:B,BLTOTAL!AD:AD))= 0,"Incompleto",_xlfn.XLOOKUP(L1989,BLTOTAL!B:B,BLTOTAL!AD:AD))</f>
        <v>Incompleto</v>
      </c>
    </row>
    <row r="1990" spans="17:17" x14ac:dyDescent="0.35">
      <c r="Q1990" t="str">
        <f>IF((_xlfn.XLOOKUP(L1990,BLTOTAL!B:B,BLTOTAL!AD:AD))= 0,"Incompleto",_xlfn.XLOOKUP(L1990,BLTOTAL!B:B,BLTOTAL!AD:AD))</f>
        <v>Incompleto</v>
      </c>
    </row>
    <row r="1991" spans="17:17" x14ac:dyDescent="0.35">
      <c r="Q1991" t="str">
        <f>IF((_xlfn.XLOOKUP(L1991,BLTOTAL!B:B,BLTOTAL!AD:AD))= 0,"Incompleto",_xlfn.XLOOKUP(L1991,BLTOTAL!B:B,BLTOTAL!AD:AD))</f>
        <v>Incompleto</v>
      </c>
    </row>
    <row r="1992" spans="17:17" x14ac:dyDescent="0.35">
      <c r="Q1992" t="str">
        <f>IF((_xlfn.XLOOKUP(L1992,BLTOTAL!B:B,BLTOTAL!AD:AD))= 0,"Incompleto",_xlfn.XLOOKUP(L1992,BLTOTAL!B:B,BLTOTAL!AD:AD))</f>
        <v>Incompleto</v>
      </c>
    </row>
    <row r="1993" spans="17:17" x14ac:dyDescent="0.35">
      <c r="Q1993" t="str">
        <f>IF((_xlfn.XLOOKUP(L1993,BLTOTAL!B:B,BLTOTAL!AD:AD))= 0,"Incompleto",_xlfn.XLOOKUP(L1993,BLTOTAL!B:B,BLTOTAL!AD:AD))</f>
        <v>Incompleto</v>
      </c>
    </row>
    <row r="1994" spans="17:17" x14ac:dyDescent="0.35">
      <c r="Q1994" t="str">
        <f>IF((_xlfn.XLOOKUP(L1994,BLTOTAL!B:B,BLTOTAL!AD:AD))= 0,"Incompleto",_xlfn.XLOOKUP(L1994,BLTOTAL!B:B,BLTOTAL!AD:AD))</f>
        <v>Incompleto</v>
      </c>
    </row>
    <row r="1995" spans="17:17" x14ac:dyDescent="0.35">
      <c r="Q1995" t="str">
        <f>IF((_xlfn.XLOOKUP(L1995,BLTOTAL!B:B,BLTOTAL!AD:AD))= 0,"Incompleto",_xlfn.XLOOKUP(L1995,BLTOTAL!B:B,BLTOTAL!AD:AD))</f>
        <v>Incompleto</v>
      </c>
    </row>
    <row r="1996" spans="17:17" x14ac:dyDescent="0.35">
      <c r="Q1996" t="str">
        <f>IF((_xlfn.XLOOKUP(L1996,BLTOTAL!B:B,BLTOTAL!AD:AD))= 0,"Incompleto",_xlfn.XLOOKUP(L1996,BLTOTAL!B:B,BLTOTAL!AD:AD))</f>
        <v>Incompleto</v>
      </c>
    </row>
    <row r="1997" spans="17:17" x14ac:dyDescent="0.35">
      <c r="Q1997" t="str">
        <f>IF((_xlfn.XLOOKUP(L1997,BLTOTAL!B:B,BLTOTAL!AD:AD))= 0,"Incompleto",_xlfn.XLOOKUP(L1997,BLTOTAL!B:B,BLTOTAL!AD:AD))</f>
        <v>Incompleto</v>
      </c>
    </row>
    <row r="1998" spans="17:17" x14ac:dyDescent="0.35">
      <c r="Q1998" t="str">
        <f>IF((_xlfn.XLOOKUP(L1998,BLTOTAL!B:B,BLTOTAL!AD:AD))= 0,"Incompleto",_xlfn.XLOOKUP(L1998,BLTOTAL!B:B,BLTOTAL!AD:AD))</f>
        <v>Incompleto</v>
      </c>
    </row>
    <row r="1999" spans="17:17" x14ac:dyDescent="0.35">
      <c r="Q1999" t="str">
        <f>IF((_xlfn.XLOOKUP(L1999,BLTOTAL!B:B,BLTOTAL!AD:AD))= 0,"Incompleto",_xlfn.XLOOKUP(L1999,BLTOTAL!B:B,BLTOTAL!AD:AD))</f>
        <v>Incompleto</v>
      </c>
    </row>
    <row r="2000" spans="17:17" x14ac:dyDescent="0.35">
      <c r="Q2000" t="str">
        <f>IF((_xlfn.XLOOKUP(L2000,BLTOTAL!B:B,BLTOTAL!AD:AD))= 0,"Incompleto",_xlfn.XLOOKUP(L2000,BLTOTAL!B:B,BLTOTAL!AD:AD))</f>
        <v>Incompleto</v>
      </c>
    </row>
    <row r="2001" spans="17:17" x14ac:dyDescent="0.35">
      <c r="Q2001" t="str">
        <f>IF((_xlfn.XLOOKUP(L2001,BLTOTAL!B:B,BLTOTAL!AD:AD))= 0,"Incompleto",_xlfn.XLOOKUP(L2001,BLTOTAL!B:B,BLTOTAL!AD:AD))</f>
        <v>Incompleto</v>
      </c>
    </row>
    <row r="2002" spans="17:17" x14ac:dyDescent="0.35">
      <c r="Q2002" t="str">
        <f>IF((_xlfn.XLOOKUP(L2002,BLTOTAL!B:B,BLTOTAL!AD:AD))= 0,"Incompleto",_xlfn.XLOOKUP(L2002,BLTOTAL!B:B,BLTOTAL!AD:AD))</f>
        <v>Incompleto</v>
      </c>
    </row>
    <row r="2003" spans="17:17" x14ac:dyDescent="0.35">
      <c r="Q2003" t="str">
        <f>IF((_xlfn.XLOOKUP(L2003,BLTOTAL!B:B,BLTOTAL!AD:AD))= 0,"Incompleto",_xlfn.XLOOKUP(L2003,BLTOTAL!B:B,BLTOTAL!AD:AD))</f>
        <v>Incompleto</v>
      </c>
    </row>
    <row r="2004" spans="17:17" x14ac:dyDescent="0.35">
      <c r="Q2004" t="str">
        <f>IF((_xlfn.XLOOKUP(L2004,BLTOTAL!B:B,BLTOTAL!AD:AD))= 0,"Incompleto",_xlfn.XLOOKUP(L2004,BLTOTAL!B:B,BLTOTAL!AD:AD))</f>
        <v>Incompleto</v>
      </c>
    </row>
    <row r="2005" spans="17:17" x14ac:dyDescent="0.35">
      <c r="Q2005" t="str">
        <f>IF((_xlfn.XLOOKUP(L2005,BLTOTAL!B:B,BLTOTAL!AD:AD))= 0,"Incompleto",_xlfn.XLOOKUP(L2005,BLTOTAL!B:B,BLTOTAL!AD:AD))</f>
        <v>Incompleto</v>
      </c>
    </row>
    <row r="2006" spans="17:17" x14ac:dyDescent="0.35">
      <c r="Q2006" t="str">
        <f>IF((_xlfn.XLOOKUP(L2006,BLTOTAL!B:B,BLTOTAL!AD:AD))= 0,"Incompleto",_xlfn.XLOOKUP(L2006,BLTOTAL!B:B,BLTOTAL!AD:AD))</f>
        <v>Incompleto</v>
      </c>
    </row>
    <row r="2007" spans="17:17" x14ac:dyDescent="0.35">
      <c r="Q2007" t="str">
        <f>IF((_xlfn.XLOOKUP(L2007,BLTOTAL!B:B,BLTOTAL!AD:AD))= 0,"Incompleto",_xlfn.XLOOKUP(L2007,BLTOTAL!B:B,BLTOTAL!AD:AD))</f>
        <v>Incompleto</v>
      </c>
    </row>
    <row r="2008" spans="17:17" x14ac:dyDescent="0.35">
      <c r="Q2008" t="str">
        <f>IF((_xlfn.XLOOKUP(L2008,BLTOTAL!B:B,BLTOTAL!AD:AD))= 0,"Incompleto",_xlfn.XLOOKUP(L2008,BLTOTAL!B:B,BLTOTAL!AD:AD))</f>
        <v>Incompleto</v>
      </c>
    </row>
    <row r="2009" spans="17:17" x14ac:dyDescent="0.35">
      <c r="Q2009" t="str">
        <f>IF((_xlfn.XLOOKUP(L2009,BLTOTAL!B:B,BLTOTAL!AD:AD))= 0,"Incompleto",_xlfn.XLOOKUP(L2009,BLTOTAL!B:B,BLTOTAL!AD:AD))</f>
        <v>Incompleto</v>
      </c>
    </row>
    <row r="2010" spans="17:17" x14ac:dyDescent="0.35">
      <c r="Q2010" t="str">
        <f>IF((_xlfn.XLOOKUP(L2010,BLTOTAL!B:B,BLTOTAL!AD:AD))= 0,"Incompleto",_xlfn.XLOOKUP(L2010,BLTOTAL!B:B,BLTOTAL!AD:AD))</f>
        <v>Incompleto</v>
      </c>
    </row>
    <row r="2011" spans="17:17" x14ac:dyDescent="0.35">
      <c r="Q2011" t="str">
        <f>IF((_xlfn.XLOOKUP(L2011,BLTOTAL!B:B,BLTOTAL!AD:AD))= 0,"Incompleto",_xlfn.XLOOKUP(L2011,BLTOTAL!B:B,BLTOTAL!AD:AD))</f>
        <v>Incompleto</v>
      </c>
    </row>
    <row r="2012" spans="17:17" x14ac:dyDescent="0.35">
      <c r="Q2012" t="str">
        <f>IF((_xlfn.XLOOKUP(L2012,BLTOTAL!B:B,BLTOTAL!AD:AD))= 0,"Incompleto",_xlfn.XLOOKUP(L2012,BLTOTAL!B:B,BLTOTAL!AD:AD))</f>
        <v>Incompleto</v>
      </c>
    </row>
    <row r="2013" spans="17:17" x14ac:dyDescent="0.35">
      <c r="Q2013" t="str">
        <f>IF((_xlfn.XLOOKUP(L2013,BLTOTAL!B:B,BLTOTAL!AD:AD))= 0,"Incompleto",_xlfn.XLOOKUP(L2013,BLTOTAL!B:B,BLTOTAL!AD:AD))</f>
        <v>Incompleto</v>
      </c>
    </row>
    <row r="2014" spans="17:17" x14ac:dyDescent="0.35">
      <c r="Q2014" t="str">
        <f>IF((_xlfn.XLOOKUP(L2014,BLTOTAL!B:B,BLTOTAL!AD:AD))= 0,"Incompleto",_xlfn.XLOOKUP(L2014,BLTOTAL!B:B,BLTOTAL!AD:AD))</f>
        <v>Incompleto</v>
      </c>
    </row>
    <row r="2015" spans="17:17" x14ac:dyDescent="0.35">
      <c r="Q2015" t="str">
        <f>IF((_xlfn.XLOOKUP(L2015,BLTOTAL!B:B,BLTOTAL!AD:AD))= 0,"Incompleto",_xlfn.XLOOKUP(L2015,BLTOTAL!B:B,BLTOTAL!AD:AD))</f>
        <v>Incompleto</v>
      </c>
    </row>
    <row r="2016" spans="17:17" x14ac:dyDescent="0.35">
      <c r="Q2016" t="str">
        <f>IF((_xlfn.XLOOKUP(L2016,BLTOTAL!B:B,BLTOTAL!AD:AD))= 0,"Incompleto",_xlfn.XLOOKUP(L2016,BLTOTAL!B:B,BLTOTAL!AD:AD))</f>
        <v>Incompleto</v>
      </c>
    </row>
    <row r="2017" spans="17:17" x14ac:dyDescent="0.35">
      <c r="Q2017" t="str">
        <f>IF((_xlfn.XLOOKUP(L2017,BLTOTAL!B:B,BLTOTAL!AD:AD))= 0,"Incompleto",_xlfn.XLOOKUP(L2017,BLTOTAL!B:B,BLTOTAL!AD:AD))</f>
        <v>Incompleto</v>
      </c>
    </row>
    <row r="2018" spans="17:17" x14ac:dyDescent="0.35">
      <c r="Q2018" t="str">
        <f>IF((_xlfn.XLOOKUP(L2018,BLTOTAL!B:B,BLTOTAL!AD:AD))= 0,"Incompleto",_xlfn.XLOOKUP(L2018,BLTOTAL!B:B,BLTOTAL!AD:AD))</f>
        <v>Incompleto</v>
      </c>
    </row>
    <row r="2019" spans="17:17" x14ac:dyDescent="0.35">
      <c r="Q2019" t="str">
        <f>IF((_xlfn.XLOOKUP(L2019,BLTOTAL!B:B,BLTOTAL!AD:AD))= 0,"Incompleto",_xlfn.XLOOKUP(L2019,BLTOTAL!B:B,BLTOTAL!AD:AD))</f>
        <v>Incompleto</v>
      </c>
    </row>
    <row r="2020" spans="17:17" x14ac:dyDescent="0.35">
      <c r="Q2020" t="str">
        <f>IF((_xlfn.XLOOKUP(L2020,BLTOTAL!B:B,BLTOTAL!AD:AD))= 0,"Incompleto",_xlfn.XLOOKUP(L2020,BLTOTAL!B:B,BLTOTAL!AD:AD))</f>
        <v>Incompleto</v>
      </c>
    </row>
    <row r="2021" spans="17:17" x14ac:dyDescent="0.35">
      <c r="Q2021" t="str">
        <f>IF((_xlfn.XLOOKUP(L2021,BLTOTAL!B:B,BLTOTAL!AD:AD))= 0,"Incompleto",_xlfn.XLOOKUP(L2021,BLTOTAL!B:B,BLTOTAL!AD:AD))</f>
        <v>Incompleto</v>
      </c>
    </row>
    <row r="2022" spans="17:17" x14ac:dyDescent="0.35">
      <c r="Q2022" t="str">
        <f>IF((_xlfn.XLOOKUP(L2022,BLTOTAL!B:B,BLTOTAL!AD:AD))= 0,"Incompleto",_xlfn.XLOOKUP(L2022,BLTOTAL!B:B,BLTOTAL!AD:AD))</f>
        <v>Incompleto</v>
      </c>
    </row>
    <row r="2023" spans="17:17" x14ac:dyDescent="0.35">
      <c r="Q2023" t="str">
        <f>IF((_xlfn.XLOOKUP(L2023,BLTOTAL!B:B,BLTOTAL!AD:AD))= 0,"Incompleto",_xlfn.XLOOKUP(L2023,BLTOTAL!B:B,BLTOTAL!AD:AD))</f>
        <v>Incompleto</v>
      </c>
    </row>
    <row r="2024" spans="17:17" x14ac:dyDescent="0.35">
      <c r="Q2024" t="str">
        <f>IF((_xlfn.XLOOKUP(L2024,BLTOTAL!B:B,BLTOTAL!AD:AD))= 0,"Incompleto",_xlfn.XLOOKUP(L2024,BLTOTAL!B:B,BLTOTAL!AD:AD))</f>
        <v>Incompleto</v>
      </c>
    </row>
    <row r="2025" spans="17:17" x14ac:dyDescent="0.35">
      <c r="Q2025" t="str">
        <f>IF((_xlfn.XLOOKUP(L2025,BLTOTAL!B:B,BLTOTAL!AD:AD))= 0,"Incompleto",_xlfn.XLOOKUP(L2025,BLTOTAL!B:B,BLTOTAL!AD:AD))</f>
        <v>Incompleto</v>
      </c>
    </row>
    <row r="2026" spans="17:17" x14ac:dyDescent="0.35">
      <c r="Q2026" t="str">
        <f>IF((_xlfn.XLOOKUP(L2026,BLTOTAL!B:B,BLTOTAL!AD:AD))= 0,"Incompleto",_xlfn.XLOOKUP(L2026,BLTOTAL!B:B,BLTOTAL!AD:AD))</f>
        <v>Incompleto</v>
      </c>
    </row>
    <row r="2027" spans="17:17" x14ac:dyDescent="0.35">
      <c r="Q2027" t="str">
        <f>IF((_xlfn.XLOOKUP(L2027,BLTOTAL!B:B,BLTOTAL!AD:AD))= 0,"Incompleto",_xlfn.XLOOKUP(L2027,BLTOTAL!B:B,BLTOTAL!AD:AD))</f>
        <v>Incompleto</v>
      </c>
    </row>
    <row r="2028" spans="17:17" x14ac:dyDescent="0.35">
      <c r="Q2028" t="str">
        <f>IF((_xlfn.XLOOKUP(L2028,BLTOTAL!B:B,BLTOTAL!AD:AD))= 0,"Incompleto",_xlfn.XLOOKUP(L2028,BLTOTAL!B:B,BLTOTAL!AD:AD))</f>
        <v>Incompleto</v>
      </c>
    </row>
    <row r="2029" spans="17:17" x14ac:dyDescent="0.35">
      <c r="Q2029" t="str">
        <f>IF((_xlfn.XLOOKUP(L2029,BLTOTAL!B:B,BLTOTAL!AD:AD))= 0,"Incompleto",_xlfn.XLOOKUP(L2029,BLTOTAL!B:B,BLTOTAL!AD:AD))</f>
        <v>Incompleto</v>
      </c>
    </row>
    <row r="2030" spans="17:17" x14ac:dyDescent="0.35">
      <c r="Q2030" t="str">
        <f>IF((_xlfn.XLOOKUP(L2030,BLTOTAL!B:B,BLTOTAL!AD:AD))= 0,"Incompleto",_xlfn.XLOOKUP(L2030,BLTOTAL!B:B,BLTOTAL!AD:AD))</f>
        <v>Incompleto</v>
      </c>
    </row>
    <row r="2031" spans="17:17" x14ac:dyDescent="0.35">
      <c r="Q2031" t="str">
        <f>IF((_xlfn.XLOOKUP(L2031,BLTOTAL!B:B,BLTOTAL!AD:AD))= 0,"Incompleto",_xlfn.XLOOKUP(L2031,BLTOTAL!B:B,BLTOTAL!AD:AD))</f>
        <v>Incompleto</v>
      </c>
    </row>
    <row r="2032" spans="17:17" x14ac:dyDescent="0.35">
      <c r="Q2032" t="str">
        <f>IF((_xlfn.XLOOKUP(L2032,BLTOTAL!B:B,BLTOTAL!AD:AD))= 0,"Incompleto",_xlfn.XLOOKUP(L2032,BLTOTAL!B:B,BLTOTAL!AD:AD))</f>
        <v>Incompleto</v>
      </c>
    </row>
    <row r="2033" spans="17:17" x14ac:dyDescent="0.35">
      <c r="Q2033" t="str">
        <f>IF((_xlfn.XLOOKUP(L2033,BLTOTAL!B:B,BLTOTAL!AD:AD))= 0,"Incompleto",_xlfn.XLOOKUP(L2033,BLTOTAL!B:B,BLTOTAL!AD:AD))</f>
        <v>Incompleto</v>
      </c>
    </row>
    <row r="2034" spans="17:17" x14ac:dyDescent="0.35">
      <c r="Q2034" t="str">
        <f>IF((_xlfn.XLOOKUP(L2034,BLTOTAL!B:B,BLTOTAL!AD:AD))= 0,"Incompleto",_xlfn.XLOOKUP(L2034,BLTOTAL!B:B,BLTOTAL!AD:AD))</f>
        <v>Incompleto</v>
      </c>
    </row>
    <row r="2035" spans="17:17" x14ac:dyDescent="0.35">
      <c r="Q2035" t="str">
        <f>IF((_xlfn.XLOOKUP(L2035,BLTOTAL!B:B,BLTOTAL!AD:AD))= 0,"Incompleto",_xlfn.XLOOKUP(L2035,BLTOTAL!B:B,BLTOTAL!AD:AD))</f>
        <v>Incompleto</v>
      </c>
    </row>
    <row r="2036" spans="17:17" x14ac:dyDescent="0.35">
      <c r="Q2036" t="str">
        <f>IF((_xlfn.XLOOKUP(L2036,BLTOTAL!B:B,BLTOTAL!AD:AD))= 0,"Incompleto",_xlfn.XLOOKUP(L2036,BLTOTAL!B:B,BLTOTAL!AD:AD))</f>
        <v>Incompleto</v>
      </c>
    </row>
    <row r="2037" spans="17:17" x14ac:dyDescent="0.35">
      <c r="Q2037" t="str">
        <f>IF((_xlfn.XLOOKUP(L2037,BLTOTAL!B:B,BLTOTAL!AD:AD))= 0,"Incompleto",_xlfn.XLOOKUP(L2037,BLTOTAL!B:B,BLTOTAL!AD:AD))</f>
        <v>Incompleto</v>
      </c>
    </row>
    <row r="2038" spans="17:17" x14ac:dyDescent="0.35">
      <c r="Q2038" t="str">
        <f>IF((_xlfn.XLOOKUP(L2038,BLTOTAL!B:B,BLTOTAL!AD:AD))= 0,"Incompleto",_xlfn.XLOOKUP(L2038,BLTOTAL!B:B,BLTOTAL!AD:AD))</f>
        <v>Incompleto</v>
      </c>
    </row>
    <row r="2039" spans="17:17" x14ac:dyDescent="0.35">
      <c r="Q2039" t="str">
        <f>IF((_xlfn.XLOOKUP(L2039,BLTOTAL!B:B,BLTOTAL!AD:AD))= 0,"Incompleto",_xlfn.XLOOKUP(L2039,BLTOTAL!B:B,BLTOTAL!AD:AD))</f>
        <v>Incompleto</v>
      </c>
    </row>
    <row r="2040" spans="17:17" x14ac:dyDescent="0.35">
      <c r="Q2040" t="str">
        <f>IF((_xlfn.XLOOKUP(L2040,BLTOTAL!B:B,BLTOTAL!AD:AD))= 0,"Incompleto",_xlfn.XLOOKUP(L2040,BLTOTAL!B:B,BLTOTAL!AD:AD))</f>
        <v>Incompleto</v>
      </c>
    </row>
    <row r="2041" spans="17:17" x14ac:dyDescent="0.35">
      <c r="Q2041" t="str">
        <f>IF((_xlfn.XLOOKUP(L2041,BLTOTAL!B:B,BLTOTAL!AD:AD))= 0,"Incompleto",_xlfn.XLOOKUP(L2041,BLTOTAL!B:B,BLTOTAL!AD:AD))</f>
        <v>Incompleto</v>
      </c>
    </row>
    <row r="2042" spans="17:17" x14ac:dyDescent="0.35">
      <c r="Q2042" t="str">
        <f>IF((_xlfn.XLOOKUP(L2042,BLTOTAL!B:B,BLTOTAL!AD:AD))= 0,"Incompleto",_xlfn.XLOOKUP(L2042,BLTOTAL!B:B,BLTOTAL!AD:AD))</f>
        <v>Incompleto</v>
      </c>
    </row>
    <row r="2043" spans="17:17" x14ac:dyDescent="0.35">
      <c r="Q2043" t="str">
        <f>IF((_xlfn.XLOOKUP(L2043,BLTOTAL!B:B,BLTOTAL!AD:AD))= 0,"Incompleto",_xlfn.XLOOKUP(L2043,BLTOTAL!B:B,BLTOTAL!AD:AD))</f>
        <v>Incompleto</v>
      </c>
    </row>
    <row r="2044" spans="17:17" x14ac:dyDescent="0.35">
      <c r="Q2044" t="str">
        <f>IF((_xlfn.XLOOKUP(L2044,BLTOTAL!B:B,BLTOTAL!AD:AD))= 0,"Incompleto",_xlfn.XLOOKUP(L2044,BLTOTAL!B:B,BLTOTAL!AD:AD))</f>
        <v>Incompleto</v>
      </c>
    </row>
    <row r="2045" spans="17:17" x14ac:dyDescent="0.35">
      <c r="Q2045" t="str">
        <f>IF((_xlfn.XLOOKUP(L2045,BLTOTAL!B:B,BLTOTAL!AD:AD))= 0,"Incompleto",_xlfn.XLOOKUP(L2045,BLTOTAL!B:B,BLTOTAL!AD:AD))</f>
        <v>Incompleto</v>
      </c>
    </row>
    <row r="2046" spans="17:17" x14ac:dyDescent="0.35">
      <c r="Q2046" t="str">
        <f>IF((_xlfn.XLOOKUP(L2046,BLTOTAL!B:B,BLTOTAL!AD:AD))= 0,"Incompleto",_xlfn.XLOOKUP(L2046,BLTOTAL!B:B,BLTOTAL!AD:AD))</f>
        <v>Incompleto</v>
      </c>
    </row>
    <row r="2047" spans="17:17" x14ac:dyDescent="0.35">
      <c r="Q2047" t="str">
        <f>IF((_xlfn.XLOOKUP(L2047,BLTOTAL!B:B,BLTOTAL!AD:AD))= 0,"Incompleto",_xlfn.XLOOKUP(L2047,BLTOTAL!B:B,BLTOTAL!AD:AD))</f>
        <v>Incompleto</v>
      </c>
    </row>
    <row r="2048" spans="17:17" x14ac:dyDescent="0.35">
      <c r="Q2048" t="str">
        <f>IF((_xlfn.XLOOKUP(L2048,BLTOTAL!B:B,BLTOTAL!AD:AD))= 0,"Incompleto",_xlfn.XLOOKUP(L2048,BLTOTAL!B:B,BLTOTAL!AD:AD))</f>
        <v>Incompleto</v>
      </c>
    </row>
    <row r="2049" spans="17:17" x14ac:dyDescent="0.35">
      <c r="Q2049" t="str">
        <f>IF((_xlfn.XLOOKUP(L2049,BLTOTAL!B:B,BLTOTAL!AD:AD))= 0,"Incompleto",_xlfn.XLOOKUP(L2049,BLTOTAL!B:B,BLTOTAL!AD:AD))</f>
        <v>Incompleto</v>
      </c>
    </row>
    <row r="2050" spans="17:17" x14ac:dyDescent="0.35">
      <c r="Q2050" t="str">
        <f>IF((_xlfn.XLOOKUP(L2050,BLTOTAL!B:B,BLTOTAL!AD:AD))= 0,"Incompleto",_xlfn.XLOOKUP(L2050,BLTOTAL!B:B,BLTOTAL!AD:AD))</f>
        <v>Incompleto</v>
      </c>
    </row>
    <row r="2051" spans="17:17" x14ac:dyDescent="0.35">
      <c r="Q2051" t="str">
        <f>IF((_xlfn.XLOOKUP(L2051,BLTOTAL!B:B,BLTOTAL!AD:AD))= 0,"Incompleto",_xlfn.XLOOKUP(L2051,BLTOTAL!B:B,BLTOTAL!AD:AD))</f>
        <v>Incompleto</v>
      </c>
    </row>
    <row r="2052" spans="17:17" x14ac:dyDescent="0.35">
      <c r="Q2052" t="str">
        <f>IF((_xlfn.XLOOKUP(L2052,BLTOTAL!B:B,BLTOTAL!AD:AD))= 0,"Incompleto",_xlfn.XLOOKUP(L2052,BLTOTAL!B:B,BLTOTAL!AD:AD))</f>
        <v>Incompleto</v>
      </c>
    </row>
    <row r="2053" spans="17:17" x14ac:dyDescent="0.35">
      <c r="Q2053" t="str">
        <f>IF((_xlfn.XLOOKUP(L2053,BLTOTAL!B:B,BLTOTAL!AD:AD))= 0,"Incompleto",_xlfn.XLOOKUP(L2053,BLTOTAL!B:B,BLTOTAL!AD:AD))</f>
        <v>Incompleto</v>
      </c>
    </row>
    <row r="2054" spans="17:17" x14ac:dyDescent="0.35">
      <c r="Q2054" t="str">
        <f>IF((_xlfn.XLOOKUP(L2054,BLTOTAL!B:B,BLTOTAL!AD:AD))= 0,"Incompleto",_xlfn.XLOOKUP(L2054,BLTOTAL!B:B,BLTOTAL!AD:AD))</f>
        <v>Incompleto</v>
      </c>
    </row>
    <row r="2055" spans="17:17" x14ac:dyDescent="0.35">
      <c r="Q2055" t="str">
        <f>IF((_xlfn.XLOOKUP(L2055,BLTOTAL!B:B,BLTOTAL!AD:AD))= 0,"Incompleto",_xlfn.XLOOKUP(L2055,BLTOTAL!B:B,BLTOTAL!AD:AD))</f>
        <v>Incompleto</v>
      </c>
    </row>
    <row r="2056" spans="17:17" x14ac:dyDescent="0.35">
      <c r="Q2056" t="str">
        <f>IF((_xlfn.XLOOKUP(L2056,BLTOTAL!B:B,BLTOTAL!AD:AD))= 0,"Incompleto",_xlfn.XLOOKUP(L2056,BLTOTAL!B:B,BLTOTAL!AD:AD))</f>
        <v>Incompleto</v>
      </c>
    </row>
    <row r="2057" spans="17:17" x14ac:dyDescent="0.35">
      <c r="Q2057" t="str">
        <f>IF((_xlfn.XLOOKUP(L2057,BLTOTAL!B:B,BLTOTAL!AD:AD))= 0,"Incompleto",_xlfn.XLOOKUP(L2057,BLTOTAL!B:B,BLTOTAL!AD:AD))</f>
        <v>Incompleto</v>
      </c>
    </row>
    <row r="2058" spans="17:17" x14ac:dyDescent="0.35">
      <c r="Q2058" t="str">
        <f>IF((_xlfn.XLOOKUP(L2058,BLTOTAL!B:B,BLTOTAL!AD:AD))= 0,"Incompleto",_xlfn.XLOOKUP(L2058,BLTOTAL!B:B,BLTOTAL!AD:AD))</f>
        <v>Incompleto</v>
      </c>
    </row>
    <row r="2059" spans="17:17" x14ac:dyDescent="0.35">
      <c r="Q2059" t="str">
        <f>IF((_xlfn.XLOOKUP(L2059,BLTOTAL!B:B,BLTOTAL!AD:AD))= 0,"Incompleto",_xlfn.XLOOKUP(L2059,BLTOTAL!B:B,BLTOTAL!AD:AD))</f>
        <v>Incompleto</v>
      </c>
    </row>
    <row r="2060" spans="17:17" x14ac:dyDescent="0.35">
      <c r="Q2060" t="str">
        <f>IF((_xlfn.XLOOKUP(L2060,BLTOTAL!B:B,BLTOTAL!AD:AD))= 0,"Incompleto",_xlfn.XLOOKUP(L2060,BLTOTAL!B:B,BLTOTAL!AD:AD))</f>
        <v>Incompleto</v>
      </c>
    </row>
    <row r="2061" spans="17:17" x14ac:dyDescent="0.35">
      <c r="Q2061" t="str">
        <f>IF((_xlfn.XLOOKUP(L2061,BLTOTAL!B:B,BLTOTAL!AD:AD))= 0,"Incompleto",_xlfn.XLOOKUP(L2061,BLTOTAL!B:B,BLTOTAL!AD:AD))</f>
        <v>Incompleto</v>
      </c>
    </row>
    <row r="2062" spans="17:17" x14ac:dyDescent="0.35">
      <c r="Q2062" t="str">
        <f>IF((_xlfn.XLOOKUP(L2062,BLTOTAL!B:B,BLTOTAL!AD:AD))= 0,"Incompleto",_xlfn.XLOOKUP(L2062,BLTOTAL!B:B,BLTOTAL!AD:AD))</f>
        <v>Incompleto</v>
      </c>
    </row>
    <row r="2063" spans="17:17" x14ac:dyDescent="0.35">
      <c r="Q2063" t="str">
        <f>IF((_xlfn.XLOOKUP(L2063,BLTOTAL!B:B,BLTOTAL!AD:AD))= 0,"Incompleto",_xlfn.XLOOKUP(L2063,BLTOTAL!B:B,BLTOTAL!AD:AD))</f>
        <v>Incompleto</v>
      </c>
    </row>
    <row r="2064" spans="17:17" x14ac:dyDescent="0.35">
      <c r="Q2064" t="str">
        <f>IF((_xlfn.XLOOKUP(L2064,BLTOTAL!B:B,BLTOTAL!AD:AD))= 0,"Incompleto",_xlfn.XLOOKUP(L2064,BLTOTAL!B:B,BLTOTAL!AD:AD))</f>
        <v>Incompleto</v>
      </c>
    </row>
    <row r="2065" spans="17:17" x14ac:dyDescent="0.35">
      <c r="Q2065" t="str">
        <f>IF((_xlfn.XLOOKUP(L2065,BLTOTAL!B:B,BLTOTAL!AD:AD))= 0,"Incompleto",_xlfn.XLOOKUP(L2065,BLTOTAL!B:B,BLTOTAL!AD:AD))</f>
        <v>Incompleto</v>
      </c>
    </row>
    <row r="2066" spans="17:17" x14ac:dyDescent="0.35">
      <c r="Q2066" t="str">
        <f>IF((_xlfn.XLOOKUP(L2066,BLTOTAL!B:B,BLTOTAL!AD:AD))= 0,"Incompleto",_xlfn.XLOOKUP(L2066,BLTOTAL!B:B,BLTOTAL!AD:AD))</f>
        <v>Incompleto</v>
      </c>
    </row>
    <row r="2067" spans="17:17" x14ac:dyDescent="0.35">
      <c r="Q2067" t="str">
        <f>IF((_xlfn.XLOOKUP(L2067,BLTOTAL!B:B,BLTOTAL!AD:AD))= 0,"Incompleto",_xlfn.XLOOKUP(L2067,BLTOTAL!B:B,BLTOTAL!AD:AD))</f>
        <v>Incompleto</v>
      </c>
    </row>
    <row r="2068" spans="17:17" x14ac:dyDescent="0.35">
      <c r="Q2068" t="str">
        <f>IF((_xlfn.XLOOKUP(L2068,BLTOTAL!B:B,BLTOTAL!AD:AD))= 0,"Incompleto",_xlfn.XLOOKUP(L2068,BLTOTAL!B:B,BLTOTAL!AD:AD))</f>
        <v>Incompleto</v>
      </c>
    </row>
    <row r="2069" spans="17:17" x14ac:dyDescent="0.35">
      <c r="Q2069" t="str">
        <f>IF((_xlfn.XLOOKUP(L2069,BLTOTAL!B:B,BLTOTAL!AD:AD))= 0,"Incompleto",_xlfn.XLOOKUP(L2069,BLTOTAL!B:B,BLTOTAL!AD:AD))</f>
        <v>Incompleto</v>
      </c>
    </row>
    <row r="2070" spans="17:17" x14ac:dyDescent="0.35">
      <c r="Q2070" t="str">
        <f>IF((_xlfn.XLOOKUP(L2070,BLTOTAL!B:B,BLTOTAL!AD:AD))= 0,"Incompleto",_xlfn.XLOOKUP(L2070,BLTOTAL!B:B,BLTOTAL!AD:AD))</f>
        <v>Incompleto</v>
      </c>
    </row>
    <row r="2071" spans="17:17" x14ac:dyDescent="0.35">
      <c r="Q2071" t="str">
        <f>IF((_xlfn.XLOOKUP(L2071,BLTOTAL!B:B,BLTOTAL!AD:AD))= 0,"Incompleto",_xlfn.XLOOKUP(L2071,BLTOTAL!B:B,BLTOTAL!AD:AD))</f>
        <v>Incompleto</v>
      </c>
    </row>
    <row r="2072" spans="17:17" x14ac:dyDescent="0.35">
      <c r="Q2072" t="str">
        <f>IF((_xlfn.XLOOKUP(L2072,BLTOTAL!B:B,BLTOTAL!AD:AD))= 0,"Incompleto",_xlfn.XLOOKUP(L2072,BLTOTAL!B:B,BLTOTAL!AD:AD))</f>
        <v>Incompleto</v>
      </c>
    </row>
    <row r="2073" spans="17:17" x14ac:dyDescent="0.35">
      <c r="Q2073" t="str">
        <f>IF((_xlfn.XLOOKUP(L2073,BLTOTAL!B:B,BLTOTAL!AD:AD))= 0,"Incompleto",_xlfn.XLOOKUP(L2073,BLTOTAL!B:B,BLTOTAL!AD:AD))</f>
        <v>Incompleto</v>
      </c>
    </row>
    <row r="2074" spans="17:17" x14ac:dyDescent="0.35">
      <c r="Q2074" t="str">
        <f>IF((_xlfn.XLOOKUP(L2074,BLTOTAL!B:B,BLTOTAL!AD:AD))= 0,"Incompleto",_xlfn.XLOOKUP(L2074,BLTOTAL!B:B,BLTOTAL!AD:AD))</f>
        <v>Incompleto</v>
      </c>
    </row>
    <row r="2075" spans="17:17" x14ac:dyDescent="0.35">
      <c r="Q2075" t="str">
        <f>IF((_xlfn.XLOOKUP(L2075,BLTOTAL!B:B,BLTOTAL!AD:AD))= 0,"Incompleto",_xlfn.XLOOKUP(L2075,BLTOTAL!B:B,BLTOTAL!AD:AD))</f>
        <v>Incompleto</v>
      </c>
    </row>
    <row r="2076" spans="17:17" x14ac:dyDescent="0.35">
      <c r="Q2076" t="str">
        <f>IF((_xlfn.XLOOKUP(L2076,BLTOTAL!B:B,BLTOTAL!AD:AD))= 0,"Incompleto",_xlfn.XLOOKUP(L2076,BLTOTAL!B:B,BLTOTAL!AD:AD))</f>
        <v>Incompleto</v>
      </c>
    </row>
    <row r="2077" spans="17:17" x14ac:dyDescent="0.35">
      <c r="Q2077" t="str">
        <f>IF((_xlfn.XLOOKUP(L2077,BLTOTAL!B:B,BLTOTAL!AD:AD))= 0,"Incompleto",_xlfn.XLOOKUP(L2077,BLTOTAL!B:B,BLTOTAL!AD:AD))</f>
        <v>Incompleto</v>
      </c>
    </row>
    <row r="2078" spans="17:17" x14ac:dyDescent="0.35">
      <c r="Q2078" t="str">
        <f>IF((_xlfn.XLOOKUP(L2078,BLTOTAL!B:B,BLTOTAL!AD:AD))= 0,"Incompleto",_xlfn.XLOOKUP(L2078,BLTOTAL!B:B,BLTOTAL!AD:AD))</f>
        <v>Incompleto</v>
      </c>
    </row>
    <row r="2079" spans="17:17" x14ac:dyDescent="0.35">
      <c r="Q2079" t="str">
        <f>IF((_xlfn.XLOOKUP(L2079,BLTOTAL!B:B,BLTOTAL!AD:AD))= 0,"Incompleto",_xlfn.XLOOKUP(L2079,BLTOTAL!B:B,BLTOTAL!AD:AD))</f>
        <v>Incompleto</v>
      </c>
    </row>
    <row r="2080" spans="17:17" x14ac:dyDescent="0.35">
      <c r="Q2080" t="str">
        <f>IF((_xlfn.XLOOKUP(L2080,BLTOTAL!B:B,BLTOTAL!AD:AD))= 0,"Incompleto",_xlfn.XLOOKUP(L2080,BLTOTAL!B:B,BLTOTAL!AD:AD))</f>
        <v>Incompleto</v>
      </c>
    </row>
    <row r="2081" spans="17:17" x14ac:dyDescent="0.35">
      <c r="Q2081" t="str">
        <f>IF((_xlfn.XLOOKUP(L2081,BLTOTAL!B:B,BLTOTAL!AD:AD))= 0,"Incompleto",_xlfn.XLOOKUP(L2081,BLTOTAL!B:B,BLTOTAL!AD:AD))</f>
        <v>Incompleto</v>
      </c>
    </row>
    <row r="2082" spans="17:17" x14ac:dyDescent="0.35">
      <c r="Q2082" t="str">
        <f>IF((_xlfn.XLOOKUP(L2082,BLTOTAL!B:B,BLTOTAL!AD:AD))= 0,"Incompleto",_xlfn.XLOOKUP(L2082,BLTOTAL!B:B,BLTOTAL!AD:AD))</f>
        <v>Incompleto</v>
      </c>
    </row>
    <row r="2083" spans="17:17" x14ac:dyDescent="0.35">
      <c r="Q2083" t="str">
        <f>IF((_xlfn.XLOOKUP(L2083,BLTOTAL!B:B,BLTOTAL!AD:AD))= 0,"Incompleto",_xlfn.XLOOKUP(L2083,BLTOTAL!B:B,BLTOTAL!AD:AD))</f>
        <v>Incompleto</v>
      </c>
    </row>
    <row r="2084" spans="17:17" x14ac:dyDescent="0.35">
      <c r="Q2084" t="str">
        <f>IF((_xlfn.XLOOKUP(L2084,BLTOTAL!B:B,BLTOTAL!AD:AD))= 0,"Incompleto",_xlfn.XLOOKUP(L2084,BLTOTAL!B:B,BLTOTAL!AD:AD))</f>
        <v>Incompleto</v>
      </c>
    </row>
    <row r="2085" spans="17:17" x14ac:dyDescent="0.35">
      <c r="Q2085" t="str">
        <f>IF((_xlfn.XLOOKUP(L2085,BLTOTAL!B:B,BLTOTAL!AD:AD))= 0,"Incompleto",_xlfn.XLOOKUP(L2085,BLTOTAL!B:B,BLTOTAL!AD:AD))</f>
        <v>Incompleto</v>
      </c>
    </row>
    <row r="2086" spans="17:17" x14ac:dyDescent="0.35">
      <c r="Q2086" t="str">
        <f>IF((_xlfn.XLOOKUP(L2086,BLTOTAL!B:B,BLTOTAL!AD:AD))= 0,"Incompleto",_xlfn.XLOOKUP(L2086,BLTOTAL!B:B,BLTOTAL!AD:AD))</f>
        <v>Incompleto</v>
      </c>
    </row>
    <row r="2087" spans="17:17" x14ac:dyDescent="0.35">
      <c r="Q2087" t="str">
        <f>IF((_xlfn.XLOOKUP(L2087,BLTOTAL!B:B,BLTOTAL!AD:AD))= 0,"Incompleto",_xlfn.XLOOKUP(L2087,BLTOTAL!B:B,BLTOTAL!AD:AD))</f>
        <v>Incompleto</v>
      </c>
    </row>
    <row r="2088" spans="17:17" x14ac:dyDescent="0.35">
      <c r="Q2088" t="str">
        <f>IF((_xlfn.XLOOKUP(L2088,BLTOTAL!B:B,BLTOTAL!AD:AD))= 0,"Incompleto",_xlfn.XLOOKUP(L2088,BLTOTAL!B:B,BLTOTAL!AD:AD))</f>
        <v>Incompleto</v>
      </c>
    </row>
    <row r="2089" spans="17:17" x14ac:dyDescent="0.35">
      <c r="Q2089" t="str">
        <f>IF((_xlfn.XLOOKUP(L2089,BLTOTAL!B:B,BLTOTAL!AD:AD))= 0,"Incompleto",_xlfn.XLOOKUP(L2089,BLTOTAL!B:B,BLTOTAL!AD:AD))</f>
        <v>Incompleto</v>
      </c>
    </row>
    <row r="2090" spans="17:17" x14ac:dyDescent="0.35">
      <c r="Q2090" t="str">
        <f>IF((_xlfn.XLOOKUP(L2090,BLTOTAL!B:B,BLTOTAL!AD:AD))= 0,"Incompleto",_xlfn.XLOOKUP(L2090,BLTOTAL!B:B,BLTOTAL!AD:AD))</f>
        <v>Incompleto</v>
      </c>
    </row>
    <row r="2091" spans="17:17" x14ac:dyDescent="0.35">
      <c r="Q2091" t="str">
        <f>IF((_xlfn.XLOOKUP(L2091,BLTOTAL!B:B,BLTOTAL!AD:AD))= 0,"Incompleto",_xlfn.XLOOKUP(L2091,BLTOTAL!B:B,BLTOTAL!AD:AD))</f>
        <v>Incompleto</v>
      </c>
    </row>
    <row r="2092" spans="17:17" x14ac:dyDescent="0.35">
      <c r="Q2092" t="str">
        <f>IF((_xlfn.XLOOKUP(L2092,BLTOTAL!B:B,BLTOTAL!AD:AD))= 0,"Incompleto",_xlfn.XLOOKUP(L2092,BLTOTAL!B:B,BLTOTAL!AD:AD))</f>
        <v>Incompleto</v>
      </c>
    </row>
    <row r="2093" spans="17:17" x14ac:dyDescent="0.35">
      <c r="Q2093" t="str">
        <f>IF((_xlfn.XLOOKUP(L2093,BLTOTAL!B:B,BLTOTAL!AD:AD))= 0,"Incompleto",_xlfn.XLOOKUP(L2093,BLTOTAL!B:B,BLTOTAL!AD:AD))</f>
        <v>Incompleto</v>
      </c>
    </row>
    <row r="2094" spans="17:17" x14ac:dyDescent="0.35">
      <c r="Q2094" t="str">
        <f>IF((_xlfn.XLOOKUP(L2094,BLTOTAL!B:B,BLTOTAL!AD:AD))= 0,"Incompleto",_xlfn.XLOOKUP(L2094,BLTOTAL!B:B,BLTOTAL!AD:AD))</f>
        <v>Incompleto</v>
      </c>
    </row>
    <row r="2095" spans="17:17" x14ac:dyDescent="0.35">
      <c r="Q2095" t="str">
        <f>IF((_xlfn.XLOOKUP(L2095,BLTOTAL!B:B,BLTOTAL!AD:AD))= 0,"Incompleto",_xlfn.XLOOKUP(L2095,BLTOTAL!B:B,BLTOTAL!AD:AD))</f>
        <v>Incompleto</v>
      </c>
    </row>
    <row r="2096" spans="17:17" x14ac:dyDescent="0.35">
      <c r="Q2096" t="str">
        <f>IF((_xlfn.XLOOKUP(L2096,BLTOTAL!B:B,BLTOTAL!AD:AD))= 0,"Incompleto",_xlfn.XLOOKUP(L2096,BLTOTAL!B:B,BLTOTAL!AD:AD))</f>
        <v>Incompleto</v>
      </c>
    </row>
    <row r="2097" spans="17:17" x14ac:dyDescent="0.35">
      <c r="Q2097" t="str">
        <f>IF((_xlfn.XLOOKUP(L2097,BLTOTAL!B:B,BLTOTAL!AD:AD))= 0,"Incompleto",_xlfn.XLOOKUP(L2097,BLTOTAL!B:B,BLTOTAL!AD:AD))</f>
        <v>Incompleto</v>
      </c>
    </row>
    <row r="2098" spans="17:17" x14ac:dyDescent="0.35">
      <c r="Q2098" t="str">
        <f>IF((_xlfn.XLOOKUP(L2098,BLTOTAL!B:B,BLTOTAL!AD:AD))= 0,"Incompleto",_xlfn.XLOOKUP(L2098,BLTOTAL!B:B,BLTOTAL!AD:AD))</f>
        <v>Incompleto</v>
      </c>
    </row>
    <row r="2099" spans="17:17" x14ac:dyDescent="0.35">
      <c r="Q2099" t="str">
        <f>IF((_xlfn.XLOOKUP(L2099,BLTOTAL!B:B,BLTOTAL!AD:AD))= 0,"Incompleto",_xlfn.XLOOKUP(L2099,BLTOTAL!B:B,BLTOTAL!AD:AD))</f>
        <v>Incompleto</v>
      </c>
    </row>
    <row r="2100" spans="17:17" x14ac:dyDescent="0.35">
      <c r="Q2100" t="str">
        <f>IF((_xlfn.XLOOKUP(L2100,BLTOTAL!B:B,BLTOTAL!AD:AD))= 0,"Incompleto",_xlfn.XLOOKUP(L2100,BLTOTAL!B:B,BLTOTAL!AD:AD))</f>
        <v>Incompleto</v>
      </c>
    </row>
    <row r="2101" spans="17:17" x14ac:dyDescent="0.35">
      <c r="Q2101" t="str">
        <f>IF((_xlfn.XLOOKUP(L2101,BLTOTAL!B:B,BLTOTAL!AD:AD))= 0,"Incompleto",_xlfn.XLOOKUP(L2101,BLTOTAL!B:B,BLTOTAL!AD:AD))</f>
        <v>Incompleto</v>
      </c>
    </row>
    <row r="2102" spans="17:17" x14ac:dyDescent="0.35">
      <c r="Q2102" t="str">
        <f>IF((_xlfn.XLOOKUP(L2102,BLTOTAL!B:B,BLTOTAL!AD:AD))= 0,"Incompleto",_xlfn.XLOOKUP(L2102,BLTOTAL!B:B,BLTOTAL!AD:AD))</f>
        <v>Incompleto</v>
      </c>
    </row>
    <row r="2103" spans="17:17" x14ac:dyDescent="0.35">
      <c r="Q2103" t="str">
        <f>IF((_xlfn.XLOOKUP(L2103,BLTOTAL!B:B,BLTOTAL!AD:AD))= 0,"Incompleto",_xlfn.XLOOKUP(L2103,BLTOTAL!B:B,BLTOTAL!AD:AD))</f>
        <v>Incompleto</v>
      </c>
    </row>
    <row r="2104" spans="17:17" x14ac:dyDescent="0.35">
      <c r="Q2104" t="str">
        <f>IF((_xlfn.XLOOKUP(L2104,BLTOTAL!B:B,BLTOTAL!AD:AD))= 0,"Incompleto",_xlfn.XLOOKUP(L2104,BLTOTAL!B:B,BLTOTAL!AD:AD))</f>
        <v>Incompleto</v>
      </c>
    </row>
    <row r="2105" spans="17:17" x14ac:dyDescent="0.35">
      <c r="Q2105" t="str">
        <f>IF((_xlfn.XLOOKUP(L2105,BLTOTAL!B:B,BLTOTAL!AD:AD))= 0,"Incompleto",_xlfn.XLOOKUP(L2105,BLTOTAL!B:B,BLTOTAL!AD:AD))</f>
        <v>Incompleto</v>
      </c>
    </row>
    <row r="2106" spans="17:17" x14ac:dyDescent="0.35">
      <c r="Q2106" t="str">
        <f>IF((_xlfn.XLOOKUP(L2106,BLTOTAL!B:B,BLTOTAL!AD:AD))= 0,"Incompleto",_xlfn.XLOOKUP(L2106,BLTOTAL!B:B,BLTOTAL!AD:AD))</f>
        <v>Incompleto</v>
      </c>
    </row>
    <row r="2107" spans="17:17" x14ac:dyDescent="0.35">
      <c r="Q2107" t="str">
        <f>IF((_xlfn.XLOOKUP(L2107,BLTOTAL!B:B,BLTOTAL!AD:AD))= 0,"Incompleto",_xlfn.XLOOKUP(L2107,BLTOTAL!B:B,BLTOTAL!AD:AD))</f>
        <v>Incompleto</v>
      </c>
    </row>
    <row r="2108" spans="17:17" x14ac:dyDescent="0.35">
      <c r="Q2108" t="str">
        <f>IF((_xlfn.XLOOKUP(L2108,BLTOTAL!B:B,BLTOTAL!AD:AD))= 0,"Incompleto",_xlfn.XLOOKUP(L2108,BLTOTAL!B:B,BLTOTAL!AD:AD))</f>
        <v>Incompleto</v>
      </c>
    </row>
    <row r="2109" spans="17:17" x14ac:dyDescent="0.35">
      <c r="Q2109" t="str">
        <f>IF((_xlfn.XLOOKUP(L2109,BLTOTAL!B:B,BLTOTAL!AD:AD))= 0,"Incompleto",_xlfn.XLOOKUP(L2109,BLTOTAL!B:B,BLTOTAL!AD:AD))</f>
        <v>Incompleto</v>
      </c>
    </row>
    <row r="2110" spans="17:17" x14ac:dyDescent="0.35">
      <c r="Q2110" t="str">
        <f>IF((_xlfn.XLOOKUP(L2110,BLTOTAL!B:B,BLTOTAL!AD:AD))= 0,"Incompleto",_xlfn.XLOOKUP(L2110,BLTOTAL!B:B,BLTOTAL!AD:AD))</f>
        <v>Incompleto</v>
      </c>
    </row>
    <row r="2111" spans="17:17" x14ac:dyDescent="0.35">
      <c r="Q2111" t="str">
        <f>IF((_xlfn.XLOOKUP(L2111,BLTOTAL!B:B,BLTOTAL!AD:AD))= 0,"Incompleto",_xlfn.XLOOKUP(L2111,BLTOTAL!B:B,BLTOTAL!AD:AD))</f>
        <v>Incompleto</v>
      </c>
    </row>
    <row r="2112" spans="17:17" x14ac:dyDescent="0.35">
      <c r="Q2112" t="str">
        <f>IF((_xlfn.XLOOKUP(L2112,BLTOTAL!B:B,BLTOTAL!AD:AD))= 0,"Incompleto",_xlfn.XLOOKUP(L2112,BLTOTAL!B:B,BLTOTAL!AD:AD))</f>
        <v>Incompleto</v>
      </c>
    </row>
    <row r="2113" spans="17:17" x14ac:dyDescent="0.35">
      <c r="Q2113" t="str">
        <f>IF((_xlfn.XLOOKUP(L2113,BLTOTAL!B:B,BLTOTAL!AD:AD))= 0,"Incompleto",_xlfn.XLOOKUP(L2113,BLTOTAL!B:B,BLTOTAL!AD:AD))</f>
        <v>Incompleto</v>
      </c>
    </row>
    <row r="2114" spans="17:17" x14ac:dyDescent="0.35">
      <c r="Q2114" t="str">
        <f>IF((_xlfn.XLOOKUP(L2114,BLTOTAL!B:B,BLTOTAL!AD:AD))= 0,"Incompleto",_xlfn.XLOOKUP(L2114,BLTOTAL!B:B,BLTOTAL!AD:AD))</f>
        <v>Incompleto</v>
      </c>
    </row>
    <row r="2115" spans="17:17" x14ac:dyDescent="0.35">
      <c r="Q2115" t="str">
        <f>IF((_xlfn.XLOOKUP(L2115,BLTOTAL!B:B,BLTOTAL!AD:AD))= 0,"Incompleto",_xlfn.XLOOKUP(L2115,BLTOTAL!B:B,BLTOTAL!AD:AD))</f>
        <v>Incompleto</v>
      </c>
    </row>
    <row r="2116" spans="17:17" x14ac:dyDescent="0.35">
      <c r="Q2116" t="str">
        <f>IF((_xlfn.XLOOKUP(L2116,BLTOTAL!B:B,BLTOTAL!AD:AD))= 0,"Incompleto",_xlfn.XLOOKUP(L2116,BLTOTAL!B:B,BLTOTAL!AD:AD))</f>
        <v>Incompleto</v>
      </c>
    </row>
    <row r="2117" spans="17:17" x14ac:dyDescent="0.35">
      <c r="Q2117" t="str">
        <f>IF((_xlfn.XLOOKUP(L2117,BLTOTAL!B:B,BLTOTAL!AD:AD))= 0,"Incompleto",_xlfn.XLOOKUP(L2117,BLTOTAL!B:B,BLTOTAL!AD:AD))</f>
        <v>Incompleto</v>
      </c>
    </row>
    <row r="2118" spans="17:17" x14ac:dyDescent="0.35">
      <c r="Q2118" t="str">
        <f>IF((_xlfn.XLOOKUP(L2118,BLTOTAL!B:B,BLTOTAL!AD:AD))= 0,"Incompleto",_xlfn.XLOOKUP(L2118,BLTOTAL!B:B,BLTOTAL!AD:AD))</f>
        <v>Incompleto</v>
      </c>
    </row>
    <row r="2119" spans="17:17" x14ac:dyDescent="0.35">
      <c r="Q2119" t="str">
        <f>IF((_xlfn.XLOOKUP(L2119,BLTOTAL!B:B,BLTOTAL!AD:AD))= 0,"Incompleto",_xlfn.XLOOKUP(L2119,BLTOTAL!B:B,BLTOTAL!AD:AD))</f>
        <v>Incompleto</v>
      </c>
    </row>
    <row r="2120" spans="17:17" x14ac:dyDescent="0.35">
      <c r="Q2120" t="str">
        <f>IF((_xlfn.XLOOKUP(L2120,BLTOTAL!B:B,BLTOTAL!AD:AD))= 0,"Incompleto",_xlfn.XLOOKUP(L2120,BLTOTAL!B:B,BLTOTAL!AD:AD))</f>
        <v>Incompleto</v>
      </c>
    </row>
    <row r="2121" spans="17:17" x14ac:dyDescent="0.35">
      <c r="Q2121" t="str">
        <f>IF((_xlfn.XLOOKUP(L2121,BLTOTAL!B:B,BLTOTAL!AD:AD))= 0,"Incompleto",_xlfn.XLOOKUP(L2121,BLTOTAL!B:B,BLTOTAL!AD:AD))</f>
        <v>Incompleto</v>
      </c>
    </row>
    <row r="2122" spans="17:17" x14ac:dyDescent="0.35">
      <c r="Q2122" t="str">
        <f>IF((_xlfn.XLOOKUP(L2122,BLTOTAL!B:B,BLTOTAL!AD:AD))= 0,"Incompleto",_xlfn.XLOOKUP(L2122,BLTOTAL!B:B,BLTOTAL!AD:AD))</f>
        <v>Incompleto</v>
      </c>
    </row>
    <row r="2123" spans="17:17" x14ac:dyDescent="0.35">
      <c r="Q2123" t="str">
        <f>IF((_xlfn.XLOOKUP(L2123,BLTOTAL!B:B,BLTOTAL!AD:AD))= 0,"Incompleto",_xlfn.XLOOKUP(L2123,BLTOTAL!B:B,BLTOTAL!AD:AD))</f>
        <v>Incompleto</v>
      </c>
    </row>
    <row r="2124" spans="17:17" x14ac:dyDescent="0.35">
      <c r="Q2124" t="str">
        <f>IF((_xlfn.XLOOKUP(L2124,BLTOTAL!B:B,BLTOTAL!AD:AD))= 0,"Incompleto",_xlfn.XLOOKUP(L2124,BLTOTAL!B:B,BLTOTAL!AD:AD))</f>
        <v>Incompleto</v>
      </c>
    </row>
    <row r="2125" spans="17:17" x14ac:dyDescent="0.35">
      <c r="Q2125" t="str">
        <f>IF((_xlfn.XLOOKUP(L2125,BLTOTAL!B:B,BLTOTAL!AD:AD))= 0,"Incompleto",_xlfn.XLOOKUP(L2125,BLTOTAL!B:B,BLTOTAL!AD:AD))</f>
        <v>Incompleto</v>
      </c>
    </row>
    <row r="2126" spans="17:17" x14ac:dyDescent="0.35">
      <c r="Q2126" t="str">
        <f>IF((_xlfn.XLOOKUP(L2126,BLTOTAL!B:B,BLTOTAL!AD:AD))= 0,"Incompleto",_xlfn.XLOOKUP(L2126,BLTOTAL!B:B,BLTOTAL!AD:AD))</f>
        <v>Incompleto</v>
      </c>
    </row>
    <row r="2127" spans="17:17" x14ac:dyDescent="0.35">
      <c r="Q2127" t="str">
        <f>IF((_xlfn.XLOOKUP(L2127,BLTOTAL!B:B,BLTOTAL!AD:AD))= 0,"Incompleto",_xlfn.XLOOKUP(L2127,BLTOTAL!B:B,BLTOTAL!AD:AD))</f>
        <v>Incompleto</v>
      </c>
    </row>
    <row r="2128" spans="17:17" x14ac:dyDescent="0.35">
      <c r="Q2128" t="str">
        <f>IF((_xlfn.XLOOKUP(L2128,BLTOTAL!B:B,BLTOTAL!AD:AD))= 0,"Incompleto",_xlfn.XLOOKUP(L2128,BLTOTAL!B:B,BLTOTAL!AD:AD))</f>
        <v>Incompleto</v>
      </c>
    </row>
    <row r="2129" spans="17:17" x14ac:dyDescent="0.35">
      <c r="Q2129" t="str">
        <f>IF((_xlfn.XLOOKUP(L2129,BLTOTAL!B:B,BLTOTAL!AD:AD))= 0,"Incompleto",_xlfn.XLOOKUP(L2129,BLTOTAL!B:B,BLTOTAL!AD:AD))</f>
        <v>Incompleto</v>
      </c>
    </row>
    <row r="2130" spans="17:17" x14ac:dyDescent="0.35">
      <c r="Q2130" t="str">
        <f>IF((_xlfn.XLOOKUP(L2130,BLTOTAL!B:B,BLTOTAL!AD:AD))= 0,"Incompleto",_xlfn.XLOOKUP(L2130,BLTOTAL!B:B,BLTOTAL!AD:AD))</f>
        <v>Incompleto</v>
      </c>
    </row>
    <row r="2131" spans="17:17" x14ac:dyDescent="0.35">
      <c r="Q2131" t="str">
        <f>IF((_xlfn.XLOOKUP(L2131,BLTOTAL!B:B,BLTOTAL!AD:AD))= 0,"Incompleto",_xlfn.XLOOKUP(L2131,BLTOTAL!B:B,BLTOTAL!AD:AD))</f>
        <v>Incompleto</v>
      </c>
    </row>
    <row r="2132" spans="17:17" x14ac:dyDescent="0.35">
      <c r="Q2132" t="str">
        <f>IF((_xlfn.XLOOKUP(L2132,BLTOTAL!B:B,BLTOTAL!AD:AD))= 0,"Incompleto",_xlfn.XLOOKUP(L2132,BLTOTAL!B:B,BLTOTAL!AD:AD))</f>
        <v>Incompleto</v>
      </c>
    </row>
    <row r="2133" spans="17:17" x14ac:dyDescent="0.35">
      <c r="Q2133" t="str">
        <f>IF((_xlfn.XLOOKUP(L2133,BLTOTAL!B:B,BLTOTAL!AD:AD))= 0,"Incompleto",_xlfn.XLOOKUP(L2133,BLTOTAL!B:B,BLTOTAL!AD:AD))</f>
        <v>Incompleto</v>
      </c>
    </row>
    <row r="2134" spans="17:17" x14ac:dyDescent="0.35">
      <c r="Q2134" t="str">
        <f>IF((_xlfn.XLOOKUP(L2134,BLTOTAL!B:B,BLTOTAL!AD:AD))= 0,"Incompleto",_xlfn.XLOOKUP(L2134,BLTOTAL!B:B,BLTOTAL!AD:AD))</f>
        <v>Incompleto</v>
      </c>
    </row>
    <row r="2135" spans="17:17" x14ac:dyDescent="0.35">
      <c r="Q2135" t="str">
        <f>IF((_xlfn.XLOOKUP(L2135,BLTOTAL!B:B,BLTOTAL!AD:AD))= 0,"Incompleto",_xlfn.XLOOKUP(L2135,BLTOTAL!B:B,BLTOTAL!AD:AD))</f>
        <v>Incompleto</v>
      </c>
    </row>
    <row r="2136" spans="17:17" x14ac:dyDescent="0.35">
      <c r="Q2136" t="str">
        <f>IF((_xlfn.XLOOKUP(L2136,BLTOTAL!B:B,BLTOTAL!AD:AD))= 0,"Incompleto",_xlfn.XLOOKUP(L2136,BLTOTAL!B:B,BLTOTAL!AD:AD))</f>
        <v>Incompleto</v>
      </c>
    </row>
    <row r="2137" spans="17:17" x14ac:dyDescent="0.35">
      <c r="Q2137" t="str">
        <f>IF((_xlfn.XLOOKUP(L2137,BLTOTAL!B:B,BLTOTAL!AD:AD))= 0,"Incompleto",_xlfn.XLOOKUP(L2137,BLTOTAL!B:B,BLTOTAL!AD:AD))</f>
        <v>Incompleto</v>
      </c>
    </row>
    <row r="2138" spans="17:17" x14ac:dyDescent="0.35">
      <c r="Q2138" t="str">
        <f>IF((_xlfn.XLOOKUP(L2138,BLTOTAL!B:B,BLTOTAL!AD:AD))= 0,"Incompleto",_xlfn.XLOOKUP(L2138,BLTOTAL!B:B,BLTOTAL!AD:AD))</f>
        <v>Incompleto</v>
      </c>
    </row>
    <row r="2139" spans="17:17" x14ac:dyDescent="0.35">
      <c r="Q2139" t="str">
        <f>IF((_xlfn.XLOOKUP(L2139,BLTOTAL!B:B,BLTOTAL!AD:AD))= 0,"Incompleto",_xlfn.XLOOKUP(L2139,BLTOTAL!B:B,BLTOTAL!AD:AD))</f>
        <v>Incompleto</v>
      </c>
    </row>
    <row r="2140" spans="17:17" x14ac:dyDescent="0.35">
      <c r="Q2140" t="str">
        <f>IF((_xlfn.XLOOKUP(L2140,BLTOTAL!B:B,BLTOTAL!AD:AD))= 0,"Incompleto",_xlfn.XLOOKUP(L2140,BLTOTAL!B:B,BLTOTAL!AD:AD))</f>
        <v>Incompleto</v>
      </c>
    </row>
    <row r="2141" spans="17:17" x14ac:dyDescent="0.35">
      <c r="Q2141" t="str">
        <f>IF((_xlfn.XLOOKUP(L2141,BLTOTAL!B:B,BLTOTAL!AD:AD))= 0,"Incompleto",_xlfn.XLOOKUP(L2141,BLTOTAL!B:B,BLTOTAL!AD:AD))</f>
        <v>Incompleto</v>
      </c>
    </row>
    <row r="2142" spans="17:17" x14ac:dyDescent="0.35">
      <c r="Q2142" t="str">
        <f>IF((_xlfn.XLOOKUP(L2142,BLTOTAL!B:B,BLTOTAL!AD:AD))= 0,"Incompleto",_xlfn.XLOOKUP(L2142,BLTOTAL!B:B,BLTOTAL!AD:AD))</f>
        <v>Incompleto</v>
      </c>
    </row>
    <row r="2143" spans="17:17" x14ac:dyDescent="0.35">
      <c r="Q2143" t="str">
        <f>IF((_xlfn.XLOOKUP(L2143,BLTOTAL!B:B,BLTOTAL!AD:AD))= 0,"Incompleto",_xlfn.XLOOKUP(L2143,BLTOTAL!B:B,BLTOTAL!AD:AD))</f>
        <v>Incompleto</v>
      </c>
    </row>
    <row r="2144" spans="17:17" x14ac:dyDescent="0.35">
      <c r="Q2144" t="str">
        <f>IF((_xlfn.XLOOKUP(L2144,BLTOTAL!B:B,BLTOTAL!AD:AD))= 0,"Incompleto",_xlfn.XLOOKUP(L2144,BLTOTAL!B:B,BLTOTAL!AD:AD))</f>
        <v>Incompleto</v>
      </c>
    </row>
    <row r="2145" spans="17:17" x14ac:dyDescent="0.35">
      <c r="Q2145" t="str">
        <f>IF((_xlfn.XLOOKUP(L2145,BLTOTAL!B:B,BLTOTAL!AD:AD))= 0,"Incompleto",_xlfn.XLOOKUP(L2145,BLTOTAL!B:B,BLTOTAL!AD:AD))</f>
        <v>Incompleto</v>
      </c>
    </row>
    <row r="2146" spans="17:17" x14ac:dyDescent="0.35">
      <c r="Q2146" t="str">
        <f>IF((_xlfn.XLOOKUP(L2146,BLTOTAL!B:B,BLTOTAL!AD:AD))= 0,"Incompleto",_xlfn.XLOOKUP(L2146,BLTOTAL!B:B,BLTOTAL!AD:AD))</f>
        <v>Incompleto</v>
      </c>
    </row>
    <row r="2147" spans="17:17" x14ac:dyDescent="0.35">
      <c r="Q2147" t="str">
        <f>IF((_xlfn.XLOOKUP(L2147,BLTOTAL!B:B,BLTOTAL!AD:AD))= 0,"Incompleto",_xlfn.XLOOKUP(L2147,BLTOTAL!B:B,BLTOTAL!AD:AD))</f>
        <v>Incompleto</v>
      </c>
    </row>
    <row r="2148" spans="17:17" x14ac:dyDescent="0.35">
      <c r="Q2148" t="str">
        <f>IF((_xlfn.XLOOKUP(L2148,BLTOTAL!B:B,BLTOTAL!AD:AD))= 0,"Incompleto",_xlfn.XLOOKUP(L2148,BLTOTAL!B:B,BLTOTAL!AD:AD))</f>
        <v>Incompleto</v>
      </c>
    </row>
    <row r="2149" spans="17:17" x14ac:dyDescent="0.35">
      <c r="Q2149" t="str">
        <f>IF((_xlfn.XLOOKUP(L2149,BLTOTAL!B:B,BLTOTAL!AD:AD))= 0,"Incompleto",_xlfn.XLOOKUP(L2149,BLTOTAL!B:B,BLTOTAL!AD:AD))</f>
        <v>Incompleto</v>
      </c>
    </row>
    <row r="2150" spans="17:17" x14ac:dyDescent="0.35">
      <c r="Q2150" t="str">
        <f>IF((_xlfn.XLOOKUP(L2150,BLTOTAL!B:B,BLTOTAL!AD:AD))= 0,"Incompleto",_xlfn.XLOOKUP(L2150,BLTOTAL!B:B,BLTOTAL!AD:AD))</f>
        <v>Incompleto</v>
      </c>
    </row>
    <row r="2151" spans="17:17" x14ac:dyDescent="0.35">
      <c r="Q2151" t="str">
        <f>IF((_xlfn.XLOOKUP(L2151,BLTOTAL!B:B,BLTOTAL!AD:AD))= 0,"Incompleto",_xlfn.XLOOKUP(L2151,BLTOTAL!B:B,BLTOTAL!AD:AD))</f>
        <v>Incompleto</v>
      </c>
    </row>
    <row r="2152" spans="17:17" x14ac:dyDescent="0.35">
      <c r="Q2152" t="str">
        <f>IF((_xlfn.XLOOKUP(L2152,BLTOTAL!B:B,BLTOTAL!AD:AD))= 0,"Incompleto",_xlfn.XLOOKUP(L2152,BLTOTAL!B:B,BLTOTAL!AD:AD))</f>
        <v>Incompleto</v>
      </c>
    </row>
    <row r="2153" spans="17:17" x14ac:dyDescent="0.35">
      <c r="Q2153" t="str">
        <f>IF((_xlfn.XLOOKUP(L2153,BLTOTAL!B:B,BLTOTAL!AD:AD))= 0,"Incompleto",_xlfn.XLOOKUP(L2153,BLTOTAL!B:B,BLTOTAL!AD:AD))</f>
        <v>Incompleto</v>
      </c>
    </row>
    <row r="2154" spans="17:17" x14ac:dyDescent="0.35">
      <c r="Q2154" t="str">
        <f>IF((_xlfn.XLOOKUP(L2154,BLTOTAL!B:B,BLTOTAL!AD:AD))= 0,"Incompleto",_xlfn.XLOOKUP(L2154,BLTOTAL!B:B,BLTOTAL!AD:AD))</f>
        <v>Incompleto</v>
      </c>
    </row>
    <row r="2155" spans="17:17" x14ac:dyDescent="0.35">
      <c r="Q2155" t="str">
        <f>IF((_xlfn.XLOOKUP(L2155,BLTOTAL!B:B,BLTOTAL!AD:AD))= 0,"Incompleto",_xlfn.XLOOKUP(L2155,BLTOTAL!B:B,BLTOTAL!AD:AD))</f>
        <v>Incompleto</v>
      </c>
    </row>
    <row r="2156" spans="17:17" x14ac:dyDescent="0.35">
      <c r="Q2156" t="str">
        <f>IF((_xlfn.XLOOKUP(L2156,BLTOTAL!B:B,BLTOTAL!AD:AD))= 0,"Incompleto",_xlfn.XLOOKUP(L2156,BLTOTAL!B:B,BLTOTAL!AD:AD))</f>
        <v>Incompleto</v>
      </c>
    </row>
    <row r="2157" spans="17:17" x14ac:dyDescent="0.35">
      <c r="Q2157" t="str">
        <f>IF((_xlfn.XLOOKUP(L2157,BLTOTAL!B:B,BLTOTAL!AD:AD))= 0,"Incompleto",_xlfn.XLOOKUP(L2157,BLTOTAL!B:B,BLTOTAL!AD:AD))</f>
        <v>Incompleto</v>
      </c>
    </row>
    <row r="2158" spans="17:17" x14ac:dyDescent="0.35">
      <c r="Q2158" t="str">
        <f>IF((_xlfn.XLOOKUP(L2158,BLTOTAL!B:B,BLTOTAL!AD:AD))= 0,"Incompleto",_xlfn.XLOOKUP(L2158,BLTOTAL!B:B,BLTOTAL!AD:AD))</f>
        <v>Incompleto</v>
      </c>
    </row>
    <row r="2159" spans="17:17" x14ac:dyDescent="0.35">
      <c r="Q2159" t="str">
        <f>IF((_xlfn.XLOOKUP(L2159,BLTOTAL!B:B,BLTOTAL!AD:AD))= 0,"Incompleto",_xlfn.XLOOKUP(L2159,BLTOTAL!B:B,BLTOTAL!AD:AD))</f>
        <v>Incompleto</v>
      </c>
    </row>
    <row r="2160" spans="17:17" x14ac:dyDescent="0.35">
      <c r="Q2160" t="str">
        <f>IF((_xlfn.XLOOKUP(L2160,BLTOTAL!B:B,BLTOTAL!AD:AD))= 0,"Incompleto",_xlfn.XLOOKUP(L2160,BLTOTAL!B:B,BLTOTAL!AD:AD))</f>
        <v>Incompleto</v>
      </c>
    </row>
    <row r="2161" spans="17:17" x14ac:dyDescent="0.35">
      <c r="Q2161" t="str">
        <f>IF((_xlfn.XLOOKUP(L2161,BLTOTAL!B:B,BLTOTAL!AD:AD))= 0,"Incompleto",_xlfn.XLOOKUP(L2161,BLTOTAL!B:B,BLTOTAL!AD:AD))</f>
        <v>Incompleto</v>
      </c>
    </row>
    <row r="2162" spans="17:17" x14ac:dyDescent="0.35">
      <c r="Q2162" t="str">
        <f>IF((_xlfn.XLOOKUP(L2162,BLTOTAL!B:B,BLTOTAL!AD:AD))= 0,"Incompleto",_xlfn.XLOOKUP(L2162,BLTOTAL!B:B,BLTOTAL!AD:AD))</f>
        <v>Incompleto</v>
      </c>
    </row>
    <row r="2163" spans="17:17" x14ac:dyDescent="0.35">
      <c r="Q2163" t="str">
        <f>IF((_xlfn.XLOOKUP(L2163,BLTOTAL!B:B,BLTOTAL!AD:AD))= 0,"Incompleto",_xlfn.XLOOKUP(L2163,BLTOTAL!B:B,BLTOTAL!AD:AD))</f>
        <v>Incompleto</v>
      </c>
    </row>
    <row r="2164" spans="17:17" x14ac:dyDescent="0.35">
      <c r="Q2164" t="str">
        <f>IF((_xlfn.XLOOKUP(L2164,BLTOTAL!B:B,BLTOTAL!AD:AD))= 0,"Incompleto",_xlfn.XLOOKUP(L2164,BLTOTAL!B:B,BLTOTAL!AD:AD))</f>
        <v>Incompleto</v>
      </c>
    </row>
    <row r="2165" spans="17:17" x14ac:dyDescent="0.35">
      <c r="Q2165" t="str">
        <f>IF((_xlfn.XLOOKUP(L2165,BLTOTAL!B:B,BLTOTAL!AD:AD))= 0,"Incompleto",_xlfn.XLOOKUP(L2165,BLTOTAL!B:B,BLTOTAL!AD:AD))</f>
        <v>Incompleto</v>
      </c>
    </row>
    <row r="2166" spans="17:17" x14ac:dyDescent="0.35">
      <c r="Q2166" t="str">
        <f>IF((_xlfn.XLOOKUP(L2166,BLTOTAL!B:B,BLTOTAL!AD:AD))= 0,"Incompleto",_xlfn.XLOOKUP(L2166,BLTOTAL!B:B,BLTOTAL!AD:AD))</f>
        <v>Incompleto</v>
      </c>
    </row>
    <row r="2167" spans="17:17" x14ac:dyDescent="0.35">
      <c r="Q2167" t="str">
        <f>IF((_xlfn.XLOOKUP(L2167,BLTOTAL!B:B,BLTOTAL!AD:AD))= 0,"Incompleto",_xlfn.XLOOKUP(L2167,BLTOTAL!B:B,BLTOTAL!AD:AD))</f>
        <v>Incompleto</v>
      </c>
    </row>
    <row r="2168" spans="17:17" x14ac:dyDescent="0.35">
      <c r="Q2168" t="str">
        <f>IF((_xlfn.XLOOKUP(L2168,BLTOTAL!B:B,BLTOTAL!AD:AD))= 0,"Incompleto",_xlfn.XLOOKUP(L2168,BLTOTAL!B:B,BLTOTAL!AD:AD))</f>
        <v>Incompleto</v>
      </c>
    </row>
    <row r="2169" spans="17:17" x14ac:dyDescent="0.35">
      <c r="Q2169" t="str">
        <f>IF((_xlfn.XLOOKUP(L2169,BLTOTAL!B:B,BLTOTAL!AD:AD))= 0,"Incompleto",_xlfn.XLOOKUP(L2169,BLTOTAL!B:B,BLTOTAL!AD:AD))</f>
        <v>Incompleto</v>
      </c>
    </row>
    <row r="2170" spans="17:17" x14ac:dyDescent="0.35">
      <c r="Q2170" t="str">
        <f>IF((_xlfn.XLOOKUP(L2170,BLTOTAL!B:B,BLTOTAL!AD:AD))= 0,"Incompleto",_xlfn.XLOOKUP(L2170,BLTOTAL!B:B,BLTOTAL!AD:AD))</f>
        <v>Incompleto</v>
      </c>
    </row>
    <row r="2171" spans="17:17" x14ac:dyDescent="0.35">
      <c r="Q2171" t="str">
        <f>IF((_xlfn.XLOOKUP(L2171,BLTOTAL!B:B,BLTOTAL!AD:AD))= 0,"Incompleto",_xlfn.XLOOKUP(L2171,BLTOTAL!B:B,BLTOTAL!AD:AD))</f>
        <v>Incompleto</v>
      </c>
    </row>
    <row r="2172" spans="17:17" x14ac:dyDescent="0.35">
      <c r="Q2172" t="str">
        <f>IF((_xlfn.XLOOKUP(L2172,BLTOTAL!B:B,BLTOTAL!AD:AD))= 0,"Incompleto",_xlfn.XLOOKUP(L2172,BLTOTAL!B:B,BLTOTAL!AD:AD))</f>
        <v>Incompleto</v>
      </c>
    </row>
    <row r="2173" spans="17:17" x14ac:dyDescent="0.35">
      <c r="Q2173" t="str">
        <f>IF((_xlfn.XLOOKUP(L2173,BLTOTAL!B:B,BLTOTAL!AD:AD))= 0,"Incompleto",_xlfn.XLOOKUP(L2173,BLTOTAL!B:B,BLTOTAL!AD:AD))</f>
        <v>Incompleto</v>
      </c>
    </row>
    <row r="2174" spans="17:17" x14ac:dyDescent="0.35">
      <c r="Q2174" t="str">
        <f>IF((_xlfn.XLOOKUP(L2174,BLTOTAL!B:B,BLTOTAL!AD:AD))= 0,"Incompleto",_xlfn.XLOOKUP(L2174,BLTOTAL!B:B,BLTOTAL!AD:AD))</f>
        <v>Incompleto</v>
      </c>
    </row>
    <row r="2175" spans="17:17" x14ac:dyDescent="0.35">
      <c r="Q2175" t="str">
        <f>IF((_xlfn.XLOOKUP(L2175,BLTOTAL!B:B,BLTOTAL!AD:AD))= 0,"Incompleto",_xlfn.XLOOKUP(L2175,BLTOTAL!B:B,BLTOTAL!AD:AD))</f>
        <v>Incompleto</v>
      </c>
    </row>
    <row r="2176" spans="17:17" x14ac:dyDescent="0.35">
      <c r="Q2176" t="str">
        <f>IF((_xlfn.XLOOKUP(L2176,BLTOTAL!B:B,BLTOTAL!AD:AD))= 0,"Incompleto",_xlfn.XLOOKUP(L2176,BLTOTAL!B:B,BLTOTAL!AD:AD))</f>
        <v>Incompleto</v>
      </c>
    </row>
    <row r="2177" spans="17:17" x14ac:dyDescent="0.35">
      <c r="Q2177" t="str">
        <f>IF((_xlfn.XLOOKUP(L2177,BLTOTAL!B:B,BLTOTAL!AD:AD))= 0,"Incompleto",_xlfn.XLOOKUP(L2177,BLTOTAL!B:B,BLTOTAL!AD:AD))</f>
        <v>Incompleto</v>
      </c>
    </row>
    <row r="2178" spans="17:17" x14ac:dyDescent="0.35">
      <c r="Q2178" t="str">
        <f>IF((_xlfn.XLOOKUP(L2178,BLTOTAL!B:B,BLTOTAL!AD:AD))= 0,"Incompleto",_xlfn.XLOOKUP(L2178,BLTOTAL!B:B,BLTOTAL!AD:AD))</f>
        <v>Incompleto</v>
      </c>
    </row>
    <row r="2179" spans="17:17" x14ac:dyDescent="0.35">
      <c r="Q2179" t="str">
        <f>IF((_xlfn.XLOOKUP(L2179,BLTOTAL!B:B,BLTOTAL!AD:AD))= 0,"Incompleto",_xlfn.XLOOKUP(L2179,BLTOTAL!B:B,BLTOTAL!AD:AD))</f>
        <v>Incompleto</v>
      </c>
    </row>
    <row r="2180" spans="17:17" x14ac:dyDescent="0.35">
      <c r="Q2180" t="str">
        <f>IF((_xlfn.XLOOKUP(L2180,BLTOTAL!B:B,BLTOTAL!AD:AD))= 0,"Incompleto",_xlfn.XLOOKUP(L2180,BLTOTAL!B:B,BLTOTAL!AD:AD))</f>
        <v>Incompleto</v>
      </c>
    </row>
    <row r="2181" spans="17:17" x14ac:dyDescent="0.35">
      <c r="Q2181" t="str">
        <f>IF((_xlfn.XLOOKUP(L2181,BLTOTAL!B:B,BLTOTAL!AD:AD))= 0,"Incompleto",_xlfn.XLOOKUP(L2181,BLTOTAL!B:B,BLTOTAL!AD:AD))</f>
        <v>Incompleto</v>
      </c>
    </row>
    <row r="2182" spans="17:17" x14ac:dyDescent="0.35">
      <c r="Q2182" t="str">
        <f>IF((_xlfn.XLOOKUP(L2182,BLTOTAL!B:B,BLTOTAL!AD:AD))= 0,"Incompleto",_xlfn.XLOOKUP(L2182,BLTOTAL!B:B,BLTOTAL!AD:AD))</f>
        <v>Incompleto</v>
      </c>
    </row>
    <row r="2183" spans="17:17" x14ac:dyDescent="0.35">
      <c r="Q2183" t="str">
        <f>IF((_xlfn.XLOOKUP(L2183,BLTOTAL!B:B,BLTOTAL!AD:AD))= 0,"Incompleto",_xlfn.XLOOKUP(L2183,BLTOTAL!B:B,BLTOTAL!AD:AD))</f>
        <v>Incompleto</v>
      </c>
    </row>
    <row r="2184" spans="17:17" x14ac:dyDescent="0.35">
      <c r="Q2184" t="str">
        <f>IF((_xlfn.XLOOKUP(L2184,BLTOTAL!B:B,BLTOTAL!AD:AD))= 0,"Incompleto",_xlfn.XLOOKUP(L2184,BLTOTAL!B:B,BLTOTAL!AD:AD))</f>
        <v>Incompleto</v>
      </c>
    </row>
    <row r="2185" spans="17:17" x14ac:dyDescent="0.35">
      <c r="Q2185" t="str">
        <f>IF((_xlfn.XLOOKUP(L2185,BLTOTAL!B:B,BLTOTAL!AD:AD))= 0,"Incompleto",_xlfn.XLOOKUP(L2185,BLTOTAL!B:B,BLTOTAL!AD:AD))</f>
        <v>Incompleto</v>
      </c>
    </row>
    <row r="2186" spans="17:17" x14ac:dyDescent="0.35">
      <c r="Q2186" t="str">
        <f>IF((_xlfn.XLOOKUP(L2186,BLTOTAL!B:B,BLTOTAL!AD:AD))= 0,"Incompleto",_xlfn.XLOOKUP(L2186,BLTOTAL!B:B,BLTOTAL!AD:AD))</f>
        <v>Incompleto</v>
      </c>
    </row>
    <row r="2187" spans="17:17" x14ac:dyDescent="0.35">
      <c r="Q2187" t="str">
        <f>IF((_xlfn.XLOOKUP(L2187,BLTOTAL!B:B,BLTOTAL!AD:AD))= 0,"Incompleto",_xlfn.XLOOKUP(L2187,BLTOTAL!B:B,BLTOTAL!AD:AD))</f>
        <v>Incompleto</v>
      </c>
    </row>
    <row r="2188" spans="17:17" x14ac:dyDescent="0.35">
      <c r="Q2188" t="str">
        <f>IF((_xlfn.XLOOKUP(L2188,BLTOTAL!B:B,BLTOTAL!AD:AD))= 0,"Incompleto",_xlfn.XLOOKUP(L2188,BLTOTAL!B:B,BLTOTAL!AD:AD))</f>
        <v>Incompleto</v>
      </c>
    </row>
    <row r="2189" spans="17:17" x14ac:dyDescent="0.35">
      <c r="Q2189" t="str">
        <f>IF((_xlfn.XLOOKUP(L2189,BLTOTAL!B:B,BLTOTAL!AD:AD))= 0,"Incompleto",_xlfn.XLOOKUP(L2189,BLTOTAL!B:B,BLTOTAL!AD:AD))</f>
        <v>Incompleto</v>
      </c>
    </row>
    <row r="2190" spans="17:17" x14ac:dyDescent="0.35">
      <c r="Q2190" t="str">
        <f>IF((_xlfn.XLOOKUP(L2190,BLTOTAL!B:B,BLTOTAL!AD:AD))= 0,"Incompleto",_xlfn.XLOOKUP(L2190,BLTOTAL!B:B,BLTOTAL!AD:AD))</f>
        <v>Incompleto</v>
      </c>
    </row>
    <row r="2191" spans="17:17" x14ac:dyDescent="0.35">
      <c r="Q2191" t="str">
        <f>IF((_xlfn.XLOOKUP(L2191,BLTOTAL!B:B,BLTOTAL!AD:AD))= 0,"Incompleto",_xlfn.XLOOKUP(L2191,BLTOTAL!B:B,BLTOTAL!AD:AD))</f>
        <v>Incompleto</v>
      </c>
    </row>
    <row r="2192" spans="17:17" x14ac:dyDescent="0.35">
      <c r="Q2192" t="str">
        <f>IF((_xlfn.XLOOKUP(L2192,BLTOTAL!B:B,BLTOTAL!AD:AD))= 0,"Incompleto",_xlfn.XLOOKUP(L2192,BLTOTAL!B:B,BLTOTAL!AD:AD))</f>
        <v>Incompleto</v>
      </c>
    </row>
    <row r="2193" spans="17:17" x14ac:dyDescent="0.35">
      <c r="Q2193" t="str">
        <f>IF((_xlfn.XLOOKUP(L2193,BLTOTAL!B:B,BLTOTAL!AD:AD))= 0,"Incompleto",_xlfn.XLOOKUP(L2193,BLTOTAL!B:B,BLTOTAL!AD:AD))</f>
        <v>Incompleto</v>
      </c>
    </row>
    <row r="2194" spans="17:17" x14ac:dyDescent="0.35">
      <c r="Q2194" t="str">
        <f>IF((_xlfn.XLOOKUP(L2194,BLTOTAL!B:B,BLTOTAL!AD:AD))= 0,"Incompleto",_xlfn.XLOOKUP(L2194,BLTOTAL!B:B,BLTOTAL!AD:AD))</f>
        <v>Incompleto</v>
      </c>
    </row>
    <row r="2195" spans="17:17" x14ac:dyDescent="0.35">
      <c r="Q2195" t="str">
        <f>IF((_xlfn.XLOOKUP(L2195,BLTOTAL!B:B,BLTOTAL!AD:AD))= 0,"Incompleto",_xlfn.XLOOKUP(L2195,BLTOTAL!B:B,BLTOTAL!AD:AD))</f>
        <v>Incompleto</v>
      </c>
    </row>
    <row r="2196" spans="17:17" x14ac:dyDescent="0.35">
      <c r="Q2196" t="str">
        <f>IF((_xlfn.XLOOKUP(L2196,BLTOTAL!B:B,BLTOTAL!AD:AD))= 0,"Incompleto",_xlfn.XLOOKUP(L2196,BLTOTAL!B:B,BLTOTAL!AD:AD))</f>
        <v>Incompleto</v>
      </c>
    </row>
    <row r="2197" spans="17:17" x14ac:dyDescent="0.35">
      <c r="Q2197" t="str">
        <f>IF((_xlfn.XLOOKUP(L2197,BLTOTAL!B:B,BLTOTAL!AD:AD))= 0,"Incompleto",_xlfn.XLOOKUP(L2197,BLTOTAL!B:B,BLTOTAL!AD:AD))</f>
        <v>Incompleto</v>
      </c>
    </row>
    <row r="2198" spans="17:17" x14ac:dyDescent="0.35">
      <c r="Q2198" t="str">
        <f>IF((_xlfn.XLOOKUP(L2198,BLTOTAL!B:B,BLTOTAL!AD:AD))= 0,"Incompleto",_xlfn.XLOOKUP(L2198,BLTOTAL!B:B,BLTOTAL!AD:AD))</f>
        <v>Incompleto</v>
      </c>
    </row>
    <row r="2199" spans="17:17" x14ac:dyDescent="0.35">
      <c r="Q2199" t="str">
        <f>IF((_xlfn.XLOOKUP(L2199,BLTOTAL!B:B,BLTOTAL!AD:AD))= 0,"Incompleto",_xlfn.XLOOKUP(L2199,BLTOTAL!B:B,BLTOTAL!AD:AD))</f>
        <v>Incompleto</v>
      </c>
    </row>
    <row r="2200" spans="17:17" x14ac:dyDescent="0.35">
      <c r="Q2200" t="str">
        <f>IF((_xlfn.XLOOKUP(L2200,BLTOTAL!B:B,BLTOTAL!AD:AD))= 0,"Incompleto",_xlfn.XLOOKUP(L2200,BLTOTAL!B:B,BLTOTAL!AD:AD))</f>
        <v>Incompleto</v>
      </c>
    </row>
    <row r="2201" spans="17:17" x14ac:dyDescent="0.35">
      <c r="Q2201" t="str">
        <f>IF((_xlfn.XLOOKUP(L2201,BLTOTAL!B:B,BLTOTAL!AD:AD))= 0,"Incompleto",_xlfn.XLOOKUP(L2201,BLTOTAL!B:B,BLTOTAL!AD:AD))</f>
        <v>Incompleto</v>
      </c>
    </row>
    <row r="2202" spans="17:17" x14ac:dyDescent="0.35">
      <c r="Q2202" t="str">
        <f>IF((_xlfn.XLOOKUP(L2202,BLTOTAL!B:B,BLTOTAL!AD:AD))= 0,"Incompleto",_xlfn.XLOOKUP(L2202,BLTOTAL!B:B,BLTOTAL!AD:AD))</f>
        <v>Incompleto</v>
      </c>
    </row>
    <row r="2203" spans="17:17" x14ac:dyDescent="0.35">
      <c r="Q2203" t="str">
        <f>IF((_xlfn.XLOOKUP(L2203,BLTOTAL!B:B,BLTOTAL!AD:AD))= 0,"Incompleto",_xlfn.XLOOKUP(L2203,BLTOTAL!B:B,BLTOTAL!AD:AD))</f>
        <v>Incompleto</v>
      </c>
    </row>
    <row r="2204" spans="17:17" x14ac:dyDescent="0.35">
      <c r="Q2204" t="str">
        <f>IF((_xlfn.XLOOKUP(L2204,BLTOTAL!B:B,BLTOTAL!AD:AD))= 0,"Incompleto",_xlfn.XLOOKUP(L2204,BLTOTAL!B:B,BLTOTAL!AD:AD))</f>
        <v>Incompleto</v>
      </c>
    </row>
    <row r="2205" spans="17:17" x14ac:dyDescent="0.35">
      <c r="Q2205" t="str">
        <f>IF((_xlfn.XLOOKUP(L2205,BLTOTAL!B:B,BLTOTAL!AD:AD))= 0,"Incompleto",_xlfn.XLOOKUP(L2205,BLTOTAL!B:B,BLTOTAL!AD:AD))</f>
        <v>Incompleto</v>
      </c>
    </row>
    <row r="2206" spans="17:17" x14ac:dyDescent="0.35">
      <c r="Q2206" t="str">
        <f>IF((_xlfn.XLOOKUP(L2206,BLTOTAL!B:B,BLTOTAL!AD:AD))= 0,"Incompleto",_xlfn.XLOOKUP(L2206,BLTOTAL!B:B,BLTOTAL!AD:AD))</f>
        <v>Incompleto</v>
      </c>
    </row>
    <row r="2207" spans="17:17" x14ac:dyDescent="0.35">
      <c r="Q2207" t="str">
        <f>IF((_xlfn.XLOOKUP(L2207,BLTOTAL!B:B,BLTOTAL!AD:AD))= 0,"Incompleto",_xlfn.XLOOKUP(L2207,BLTOTAL!B:B,BLTOTAL!AD:AD))</f>
        <v>Incompleto</v>
      </c>
    </row>
    <row r="2208" spans="17:17" x14ac:dyDescent="0.35">
      <c r="Q2208" t="str">
        <f>IF((_xlfn.XLOOKUP(L2208,BLTOTAL!B:B,BLTOTAL!AD:AD))= 0,"Incompleto",_xlfn.XLOOKUP(L2208,BLTOTAL!B:B,BLTOTAL!AD:AD))</f>
        <v>Incompleto</v>
      </c>
    </row>
    <row r="2209" spans="17:17" x14ac:dyDescent="0.35">
      <c r="Q2209" t="str">
        <f>IF((_xlfn.XLOOKUP(L2209,BLTOTAL!B:B,BLTOTAL!AD:AD))= 0,"Incompleto",_xlfn.XLOOKUP(L2209,BLTOTAL!B:B,BLTOTAL!AD:AD))</f>
        <v>Incompleto</v>
      </c>
    </row>
    <row r="2210" spans="17:17" x14ac:dyDescent="0.35">
      <c r="Q2210" t="str">
        <f>IF((_xlfn.XLOOKUP(L2210,BLTOTAL!B:B,BLTOTAL!AD:AD))= 0,"Incompleto",_xlfn.XLOOKUP(L2210,BLTOTAL!B:B,BLTOTAL!AD:AD))</f>
        <v>Incompleto</v>
      </c>
    </row>
    <row r="2211" spans="17:17" x14ac:dyDescent="0.35">
      <c r="Q2211" t="str">
        <f>IF((_xlfn.XLOOKUP(L2211,BLTOTAL!B:B,BLTOTAL!AD:AD))= 0,"Incompleto",_xlfn.XLOOKUP(L2211,BLTOTAL!B:B,BLTOTAL!AD:AD))</f>
        <v>Incompleto</v>
      </c>
    </row>
    <row r="2212" spans="17:17" x14ac:dyDescent="0.35">
      <c r="Q2212" t="str">
        <f>IF((_xlfn.XLOOKUP(L2212,BLTOTAL!B:B,BLTOTAL!AD:AD))= 0,"Incompleto",_xlfn.XLOOKUP(L2212,BLTOTAL!B:B,BLTOTAL!AD:AD))</f>
        <v>Incompleto</v>
      </c>
    </row>
    <row r="2213" spans="17:17" x14ac:dyDescent="0.35">
      <c r="Q2213" t="str">
        <f>IF((_xlfn.XLOOKUP(L2213,BLTOTAL!B:B,BLTOTAL!AD:AD))= 0,"Incompleto",_xlfn.XLOOKUP(L2213,BLTOTAL!B:B,BLTOTAL!AD:AD))</f>
        <v>Incompleto</v>
      </c>
    </row>
    <row r="2214" spans="17:17" x14ac:dyDescent="0.35">
      <c r="Q2214" t="str">
        <f>IF((_xlfn.XLOOKUP(L2214,BLTOTAL!B:B,BLTOTAL!AD:AD))= 0,"Incompleto",_xlfn.XLOOKUP(L2214,BLTOTAL!B:B,BLTOTAL!AD:AD))</f>
        <v>Incompleto</v>
      </c>
    </row>
    <row r="2215" spans="17:17" x14ac:dyDescent="0.35">
      <c r="Q2215" t="str">
        <f>IF((_xlfn.XLOOKUP(L2215,BLTOTAL!B:B,BLTOTAL!AD:AD))= 0,"Incompleto",_xlfn.XLOOKUP(L2215,BLTOTAL!B:B,BLTOTAL!AD:AD))</f>
        <v>Incompleto</v>
      </c>
    </row>
    <row r="2216" spans="17:17" x14ac:dyDescent="0.35">
      <c r="Q2216" t="str">
        <f>IF((_xlfn.XLOOKUP(L2216,BLTOTAL!B:B,BLTOTAL!AD:AD))= 0,"Incompleto",_xlfn.XLOOKUP(L2216,BLTOTAL!B:B,BLTOTAL!AD:AD))</f>
        <v>Incompleto</v>
      </c>
    </row>
    <row r="2217" spans="17:17" x14ac:dyDescent="0.35">
      <c r="Q2217" t="str">
        <f>IF((_xlfn.XLOOKUP(L2217,BLTOTAL!B:B,BLTOTAL!AD:AD))= 0,"Incompleto",_xlfn.XLOOKUP(L2217,BLTOTAL!B:B,BLTOTAL!AD:AD))</f>
        <v>Incompleto</v>
      </c>
    </row>
    <row r="2218" spans="17:17" x14ac:dyDescent="0.35">
      <c r="Q2218" t="str">
        <f>IF((_xlfn.XLOOKUP(L2218,BLTOTAL!B:B,BLTOTAL!AD:AD))= 0,"Incompleto",_xlfn.XLOOKUP(L2218,BLTOTAL!B:B,BLTOTAL!AD:AD))</f>
        <v>Incompleto</v>
      </c>
    </row>
    <row r="2219" spans="17:17" x14ac:dyDescent="0.35">
      <c r="Q2219" t="str">
        <f>IF((_xlfn.XLOOKUP(L2219,BLTOTAL!B:B,BLTOTAL!AD:AD))= 0,"Incompleto",_xlfn.XLOOKUP(L2219,BLTOTAL!B:B,BLTOTAL!AD:AD))</f>
        <v>Incompleto</v>
      </c>
    </row>
    <row r="2220" spans="17:17" x14ac:dyDescent="0.35">
      <c r="Q2220" t="str">
        <f>IF((_xlfn.XLOOKUP(L2220,BLTOTAL!B:B,BLTOTAL!AD:AD))= 0,"Incompleto",_xlfn.XLOOKUP(L2220,BLTOTAL!B:B,BLTOTAL!AD:AD))</f>
        <v>Incompleto</v>
      </c>
    </row>
    <row r="2221" spans="17:17" x14ac:dyDescent="0.35">
      <c r="Q2221" t="str">
        <f>IF((_xlfn.XLOOKUP(L2221,BLTOTAL!B:B,BLTOTAL!AD:AD))= 0,"Incompleto",_xlfn.XLOOKUP(L2221,BLTOTAL!B:B,BLTOTAL!AD:AD))</f>
        <v>Incompleto</v>
      </c>
    </row>
    <row r="2222" spans="17:17" x14ac:dyDescent="0.35">
      <c r="Q2222" t="str">
        <f>IF((_xlfn.XLOOKUP(L2222,BLTOTAL!B:B,BLTOTAL!AD:AD))= 0,"Incompleto",_xlfn.XLOOKUP(L2222,BLTOTAL!B:B,BLTOTAL!AD:AD))</f>
        <v>Incompleto</v>
      </c>
    </row>
    <row r="2223" spans="17:17" x14ac:dyDescent="0.35">
      <c r="Q2223" t="str">
        <f>IF((_xlfn.XLOOKUP(L2223,BLTOTAL!B:B,BLTOTAL!AD:AD))= 0,"Incompleto",_xlfn.XLOOKUP(L2223,BLTOTAL!B:B,BLTOTAL!AD:AD))</f>
        <v>Incompleto</v>
      </c>
    </row>
    <row r="2224" spans="17:17" x14ac:dyDescent="0.35">
      <c r="Q2224" t="str">
        <f>IF((_xlfn.XLOOKUP(L2224,BLTOTAL!B:B,BLTOTAL!AD:AD))= 0,"Incompleto",_xlfn.XLOOKUP(L2224,BLTOTAL!B:B,BLTOTAL!AD:AD))</f>
        <v>Incompleto</v>
      </c>
    </row>
    <row r="2225" spans="17:17" x14ac:dyDescent="0.35">
      <c r="Q2225" t="str">
        <f>IF((_xlfn.XLOOKUP(L2225,BLTOTAL!B:B,BLTOTAL!AD:AD))= 0,"Incompleto",_xlfn.XLOOKUP(L2225,BLTOTAL!B:B,BLTOTAL!AD:AD))</f>
        <v>Incompleto</v>
      </c>
    </row>
    <row r="2226" spans="17:17" x14ac:dyDescent="0.35">
      <c r="Q2226" t="str">
        <f>IF((_xlfn.XLOOKUP(L2226,BLTOTAL!B:B,BLTOTAL!AD:AD))= 0,"Incompleto",_xlfn.XLOOKUP(L2226,BLTOTAL!B:B,BLTOTAL!AD:AD))</f>
        <v>Incompleto</v>
      </c>
    </row>
    <row r="2227" spans="17:17" x14ac:dyDescent="0.35">
      <c r="Q2227" t="str">
        <f>IF((_xlfn.XLOOKUP(L2227,BLTOTAL!B:B,BLTOTAL!AD:AD))= 0,"Incompleto",_xlfn.XLOOKUP(L2227,BLTOTAL!B:B,BLTOTAL!AD:AD))</f>
        <v>Incompleto</v>
      </c>
    </row>
    <row r="2228" spans="17:17" x14ac:dyDescent="0.35">
      <c r="Q2228" t="str">
        <f>IF((_xlfn.XLOOKUP(L2228,BLTOTAL!B:B,BLTOTAL!AD:AD))= 0,"Incompleto",_xlfn.XLOOKUP(L2228,BLTOTAL!B:B,BLTOTAL!AD:AD))</f>
        <v>Incompleto</v>
      </c>
    </row>
    <row r="2229" spans="17:17" x14ac:dyDescent="0.35">
      <c r="Q2229" t="str">
        <f>IF((_xlfn.XLOOKUP(L2229,BLTOTAL!B:B,BLTOTAL!AD:AD))= 0,"Incompleto",_xlfn.XLOOKUP(L2229,BLTOTAL!B:B,BLTOTAL!AD:AD))</f>
        <v>Incompleto</v>
      </c>
    </row>
    <row r="2230" spans="17:17" x14ac:dyDescent="0.35">
      <c r="Q2230" t="str">
        <f>IF((_xlfn.XLOOKUP(L2230,BLTOTAL!B:B,BLTOTAL!AD:AD))= 0,"Incompleto",_xlfn.XLOOKUP(L2230,BLTOTAL!B:B,BLTOTAL!AD:AD))</f>
        <v>Incompleto</v>
      </c>
    </row>
    <row r="2231" spans="17:17" x14ac:dyDescent="0.35">
      <c r="Q2231" t="str">
        <f>IF((_xlfn.XLOOKUP(L2231,BLTOTAL!B:B,BLTOTAL!AD:AD))= 0,"Incompleto",_xlfn.XLOOKUP(L2231,BLTOTAL!B:B,BLTOTAL!AD:AD))</f>
        <v>Incompleto</v>
      </c>
    </row>
    <row r="2232" spans="17:17" x14ac:dyDescent="0.35">
      <c r="Q2232" t="str">
        <f>IF((_xlfn.XLOOKUP(L2232,BLTOTAL!B:B,BLTOTAL!AD:AD))= 0,"Incompleto",_xlfn.XLOOKUP(L2232,BLTOTAL!B:B,BLTOTAL!AD:AD))</f>
        <v>Incompleto</v>
      </c>
    </row>
    <row r="2233" spans="17:17" x14ac:dyDescent="0.35">
      <c r="Q2233" t="str">
        <f>IF((_xlfn.XLOOKUP(L2233,BLTOTAL!B:B,BLTOTAL!AD:AD))= 0,"Incompleto",_xlfn.XLOOKUP(L2233,BLTOTAL!B:B,BLTOTAL!AD:AD))</f>
        <v>Incompleto</v>
      </c>
    </row>
    <row r="2234" spans="17:17" x14ac:dyDescent="0.35">
      <c r="Q2234" t="str">
        <f>IF((_xlfn.XLOOKUP(L2234,BLTOTAL!B:B,BLTOTAL!AD:AD))= 0,"Incompleto",_xlfn.XLOOKUP(L2234,BLTOTAL!B:B,BLTOTAL!AD:AD))</f>
        <v>Incompleto</v>
      </c>
    </row>
    <row r="2235" spans="17:17" x14ac:dyDescent="0.35">
      <c r="Q2235" t="str">
        <f>IF((_xlfn.XLOOKUP(L2235,BLTOTAL!B:B,BLTOTAL!AD:AD))= 0,"Incompleto",_xlfn.XLOOKUP(L2235,BLTOTAL!B:B,BLTOTAL!AD:AD))</f>
        <v>Incompleto</v>
      </c>
    </row>
    <row r="2236" spans="17:17" x14ac:dyDescent="0.35">
      <c r="Q2236" t="str">
        <f>IF((_xlfn.XLOOKUP(L2236,BLTOTAL!B:B,BLTOTAL!AD:AD))= 0,"Incompleto",_xlfn.XLOOKUP(L2236,BLTOTAL!B:B,BLTOTAL!AD:AD))</f>
        <v>Incompleto</v>
      </c>
    </row>
    <row r="2237" spans="17:17" x14ac:dyDescent="0.35">
      <c r="Q2237" t="str">
        <f>IF((_xlfn.XLOOKUP(L2237,BLTOTAL!B:B,BLTOTAL!AD:AD))= 0,"Incompleto",_xlfn.XLOOKUP(L2237,BLTOTAL!B:B,BLTOTAL!AD:AD))</f>
        <v>Incompleto</v>
      </c>
    </row>
    <row r="2238" spans="17:17" x14ac:dyDescent="0.35">
      <c r="Q2238" t="str">
        <f>IF((_xlfn.XLOOKUP(L2238,BLTOTAL!B:B,BLTOTAL!AD:AD))= 0,"Incompleto",_xlfn.XLOOKUP(L2238,BLTOTAL!B:B,BLTOTAL!AD:AD))</f>
        <v>Incompleto</v>
      </c>
    </row>
    <row r="2239" spans="17:17" x14ac:dyDescent="0.35">
      <c r="Q2239" t="str">
        <f>IF((_xlfn.XLOOKUP(L2239,BLTOTAL!B:B,BLTOTAL!AD:AD))= 0,"Incompleto",_xlfn.XLOOKUP(L2239,BLTOTAL!B:B,BLTOTAL!AD:AD))</f>
        <v>Incompleto</v>
      </c>
    </row>
    <row r="2240" spans="17:17" x14ac:dyDescent="0.35">
      <c r="Q2240" t="str">
        <f>IF((_xlfn.XLOOKUP(L2240,BLTOTAL!B:B,BLTOTAL!AD:AD))= 0,"Incompleto",_xlfn.XLOOKUP(L2240,BLTOTAL!B:B,BLTOTAL!AD:AD))</f>
        <v>Incompleto</v>
      </c>
    </row>
    <row r="2241" spans="17:17" x14ac:dyDescent="0.35">
      <c r="Q2241" t="str">
        <f>IF((_xlfn.XLOOKUP(L2241,BLTOTAL!B:B,BLTOTAL!AD:AD))= 0,"Incompleto",_xlfn.XLOOKUP(L2241,BLTOTAL!B:B,BLTOTAL!AD:AD))</f>
        <v>Incompleto</v>
      </c>
    </row>
    <row r="2242" spans="17:17" x14ac:dyDescent="0.35">
      <c r="Q2242" t="str">
        <f>IF((_xlfn.XLOOKUP(L2242,BLTOTAL!B:B,BLTOTAL!AD:AD))= 0,"Incompleto",_xlfn.XLOOKUP(L2242,BLTOTAL!B:B,BLTOTAL!AD:AD))</f>
        <v>Incompleto</v>
      </c>
    </row>
    <row r="2243" spans="17:17" x14ac:dyDescent="0.35">
      <c r="Q2243" t="str">
        <f>IF((_xlfn.XLOOKUP(L2243,BLTOTAL!B:B,BLTOTAL!AD:AD))= 0,"Incompleto",_xlfn.XLOOKUP(L2243,BLTOTAL!B:B,BLTOTAL!AD:AD))</f>
        <v>Incompleto</v>
      </c>
    </row>
    <row r="2244" spans="17:17" x14ac:dyDescent="0.35">
      <c r="Q2244" t="str">
        <f>IF((_xlfn.XLOOKUP(L2244,BLTOTAL!B:B,BLTOTAL!AD:AD))= 0,"Incompleto",_xlfn.XLOOKUP(L2244,BLTOTAL!B:B,BLTOTAL!AD:AD))</f>
        <v>Incompleto</v>
      </c>
    </row>
    <row r="2245" spans="17:17" x14ac:dyDescent="0.35">
      <c r="Q2245" t="str">
        <f>IF((_xlfn.XLOOKUP(L2245,BLTOTAL!B:B,BLTOTAL!AD:AD))= 0,"Incompleto",_xlfn.XLOOKUP(L2245,BLTOTAL!B:B,BLTOTAL!AD:AD))</f>
        <v>Incompleto</v>
      </c>
    </row>
    <row r="2246" spans="17:17" x14ac:dyDescent="0.35">
      <c r="Q2246" t="str">
        <f>IF((_xlfn.XLOOKUP(L2246,BLTOTAL!B:B,BLTOTAL!AD:AD))= 0,"Incompleto",_xlfn.XLOOKUP(L2246,BLTOTAL!B:B,BLTOTAL!AD:AD))</f>
        <v>Incompleto</v>
      </c>
    </row>
    <row r="2247" spans="17:17" x14ac:dyDescent="0.35">
      <c r="Q2247" t="str">
        <f>IF((_xlfn.XLOOKUP(L2247,BLTOTAL!B:B,BLTOTAL!AD:AD))= 0,"Incompleto",_xlfn.XLOOKUP(L2247,BLTOTAL!B:B,BLTOTAL!AD:AD))</f>
        <v>Incompleto</v>
      </c>
    </row>
    <row r="2248" spans="17:17" x14ac:dyDescent="0.35">
      <c r="Q2248" t="str">
        <f>IF((_xlfn.XLOOKUP(L2248,BLTOTAL!B:B,BLTOTAL!AD:AD))= 0,"Incompleto",_xlfn.XLOOKUP(L2248,BLTOTAL!B:B,BLTOTAL!AD:AD))</f>
        <v>Incompleto</v>
      </c>
    </row>
    <row r="2249" spans="17:17" x14ac:dyDescent="0.35">
      <c r="Q2249" t="str">
        <f>IF((_xlfn.XLOOKUP(L2249,BLTOTAL!B:B,BLTOTAL!AD:AD))= 0,"Incompleto",_xlfn.XLOOKUP(L2249,BLTOTAL!B:B,BLTOTAL!AD:AD))</f>
        <v>Incompleto</v>
      </c>
    </row>
    <row r="2250" spans="17:17" x14ac:dyDescent="0.35">
      <c r="Q2250" t="str">
        <f>IF((_xlfn.XLOOKUP(L2250,BLTOTAL!B:B,BLTOTAL!AD:AD))= 0,"Incompleto",_xlfn.XLOOKUP(L2250,BLTOTAL!B:B,BLTOTAL!AD:AD))</f>
        <v>Incompleto</v>
      </c>
    </row>
    <row r="2251" spans="17:17" x14ac:dyDescent="0.35">
      <c r="Q2251" t="str">
        <f>IF((_xlfn.XLOOKUP(L2251,BLTOTAL!B:B,BLTOTAL!AD:AD))= 0,"Incompleto",_xlfn.XLOOKUP(L2251,BLTOTAL!B:B,BLTOTAL!AD:AD))</f>
        <v>Incompleto</v>
      </c>
    </row>
    <row r="2252" spans="17:17" x14ac:dyDescent="0.35">
      <c r="Q2252" t="str">
        <f>IF((_xlfn.XLOOKUP(L2252,BLTOTAL!B:B,BLTOTAL!AD:AD))= 0,"Incompleto",_xlfn.XLOOKUP(L2252,BLTOTAL!B:B,BLTOTAL!AD:AD))</f>
        <v>Incompleto</v>
      </c>
    </row>
    <row r="2253" spans="17:17" x14ac:dyDescent="0.35">
      <c r="Q2253" t="str">
        <f>IF((_xlfn.XLOOKUP(L2253,BLTOTAL!B:B,BLTOTAL!AD:AD))= 0,"Incompleto",_xlfn.XLOOKUP(L2253,BLTOTAL!B:B,BLTOTAL!AD:AD))</f>
        <v>Incompleto</v>
      </c>
    </row>
    <row r="2254" spans="17:17" x14ac:dyDescent="0.35">
      <c r="Q2254" t="str">
        <f>IF((_xlfn.XLOOKUP(L2254,BLTOTAL!B:B,BLTOTAL!AD:AD))= 0,"Incompleto",_xlfn.XLOOKUP(L2254,BLTOTAL!B:B,BLTOTAL!AD:AD))</f>
        <v>Incompleto</v>
      </c>
    </row>
    <row r="2255" spans="17:17" x14ac:dyDescent="0.35">
      <c r="Q2255" t="str">
        <f>IF((_xlfn.XLOOKUP(L2255,BLTOTAL!B:B,BLTOTAL!AD:AD))= 0,"Incompleto",_xlfn.XLOOKUP(L2255,BLTOTAL!B:B,BLTOTAL!AD:AD))</f>
        <v>Incompleto</v>
      </c>
    </row>
    <row r="2256" spans="17:17" x14ac:dyDescent="0.35">
      <c r="Q2256" t="str">
        <f>IF((_xlfn.XLOOKUP(L2256,BLTOTAL!B:B,BLTOTAL!AD:AD))= 0,"Incompleto",_xlfn.XLOOKUP(L2256,BLTOTAL!B:B,BLTOTAL!AD:AD))</f>
        <v>Incompleto</v>
      </c>
    </row>
    <row r="2257" spans="17:17" x14ac:dyDescent="0.35">
      <c r="Q2257" t="str">
        <f>IF((_xlfn.XLOOKUP(L2257,BLTOTAL!B:B,BLTOTAL!AD:AD))= 0,"Incompleto",_xlfn.XLOOKUP(L2257,BLTOTAL!B:B,BLTOTAL!AD:AD))</f>
        <v>Incompleto</v>
      </c>
    </row>
    <row r="2258" spans="17:17" x14ac:dyDescent="0.35">
      <c r="Q2258" t="str">
        <f>IF((_xlfn.XLOOKUP(L2258,BLTOTAL!B:B,BLTOTAL!AD:AD))= 0,"Incompleto",_xlfn.XLOOKUP(L2258,BLTOTAL!B:B,BLTOTAL!AD:AD))</f>
        <v>Incompleto</v>
      </c>
    </row>
    <row r="2259" spans="17:17" x14ac:dyDescent="0.35">
      <c r="Q2259" t="str">
        <f>IF((_xlfn.XLOOKUP(L2259,BLTOTAL!B:B,BLTOTAL!AD:AD))= 0,"Incompleto",_xlfn.XLOOKUP(L2259,BLTOTAL!B:B,BLTOTAL!AD:AD))</f>
        <v>Incompleto</v>
      </c>
    </row>
    <row r="2260" spans="17:17" x14ac:dyDescent="0.35">
      <c r="Q2260" t="str">
        <f>IF((_xlfn.XLOOKUP(L2260,BLTOTAL!B:B,BLTOTAL!AD:AD))= 0,"Incompleto",_xlfn.XLOOKUP(L2260,BLTOTAL!B:B,BLTOTAL!AD:AD))</f>
        <v>Incompleto</v>
      </c>
    </row>
    <row r="2261" spans="17:17" x14ac:dyDescent="0.35">
      <c r="Q2261" t="str">
        <f>IF((_xlfn.XLOOKUP(L2261,BLTOTAL!B:B,BLTOTAL!AD:AD))= 0,"Incompleto",_xlfn.XLOOKUP(L2261,BLTOTAL!B:B,BLTOTAL!AD:AD))</f>
        <v>Incompleto</v>
      </c>
    </row>
    <row r="2262" spans="17:17" x14ac:dyDescent="0.35">
      <c r="Q2262" t="str">
        <f>IF((_xlfn.XLOOKUP(L2262,BLTOTAL!B:B,BLTOTAL!AD:AD))= 0,"Incompleto",_xlfn.XLOOKUP(L2262,BLTOTAL!B:B,BLTOTAL!AD:AD))</f>
        <v>Incompleto</v>
      </c>
    </row>
    <row r="2263" spans="17:17" x14ac:dyDescent="0.35">
      <c r="Q2263" t="str">
        <f>IF((_xlfn.XLOOKUP(L2263,BLTOTAL!B:B,BLTOTAL!AD:AD))= 0,"Incompleto",_xlfn.XLOOKUP(L2263,BLTOTAL!B:B,BLTOTAL!AD:AD))</f>
        <v>Incompleto</v>
      </c>
    </row>
    <row r="2264" spans="17:17" x14ac:dyDescent="0.35">
      <c r="Q2264" t="str">
        <f>IF((_xlfn.XLOOKUP(L2264,BLTOTAL!B:B,BLTOTAL!AD:AD))= 0,"Incompleto",_xlfn.XLOOKUP(L2264,BLTOTAL!B:B,BLTOTAL!AD:AD))</f>
        <v>Incompleto</v>
      </c>
    </row>
    <row r="2265" spans="17:17" x14ac:dyDescent="0.35">
      <c r="Q2265" t="str">
        <f>IF((_xlfn.XLOOKUP(L2265,BLTOTAL!B:B,BLTOTAL!AD:AD))= 0,"Incompleto",_xlfn.XLOOKUP(L2265,BLTOTAL!B:B,BLTOTAL!AD:AD))</f>
        <v>Incompleto</v>
      </c>
    </row>
    <row r="2266" spans="17:17" x14ac:dyDescent="0.35">
      <c r="Q2266" t="str">
        <f>IF((_xlfn.XLOOKUP(L2266,BLTOTAL!B:B,BLTOTAL!AD:AD))= 0,"Incompleto",_xlfn.XLOOKUP(L2266,BLTOTAL!B:B,BLTOTAL!AD:AD))</f>
        <v>Incompleto</v>
      </c>
    </row>
    <row r="2267" spans="17:17" x14ac:dyDescent="0.35">
      <c r="Q2267" t="str">
        <f>IF((_xlfn.XLOOKUP(L2267,BLTOTAL!B:B,BLTOTAL!AD:AD))= 0,"Incompleto",_xlfn.XLOOKUP(L2267,BLTOTAL!B:B,BLTOTAL!AD:AD))</f>
        <v>Incompleto</v>
      </c>
    </row>
    <row r="2268" spans="17:17" x14ac:dyDescent="0.35">
      <c r="Q2268" t="str">
        <f>IF((_xlfn.XLOOKUP(L2268,BLTOTAL!B:B,BLTOTAL!AD:AD))= 0,"Incompleto",_xlfn.XLOOKUP(L2268,BLTOTAL!B:B,BLTOTAL!AD:AD))</f>
        <v>Incompleto</v>
      </c>
    </row>
    <row r="2269" spans="17:17" x14ac:dyDescent="0.35">
      <c r="Q2269" t="str">
        <f>IF((_xlfn.XLOOKUP(L2269,BLTOTAL!B:B,BLTOTAL!AD:AD))= 0,"Incompleto",_xlfn.XLOOKUP(L2269,BLTOTAL!B:B,BLTOTAL!AD:AD))</f>
        <v>Incompleto</v>
      </c>
    </row>
    <row r="2270" spans="17:17" x14ac:dyDescent="0.35">
      <c r="Q2270" t="str">
        <f>IF((_xlfn.XLOOKUP(L2270,BLTOTAL!B:B,BLTOTAL!AD:AD))= 0,"Incompleto",_xlfn.XLOOKUP(L2270,BLTOTAL!B:B,BLTOTAL!AD:AD))</f>
        <v>Incompleto</v>
      </c>
    </row>
    <row r="2271" spans="17:17" x14ac:dyDescent="0.35">
      <c r="Q2271" t="str">
        <f>IF((_xlfn.XLOOKUP(L2271,BLTOTAL!B:B,BLTOTAL!AD:AD))= 0,"Incompleto",_xlfn.XLOOKUP(L2271,BLTOTAL!B:B,BLTOTAL!AD:AD))</f>
        <v>Incompleto</v>
      </c>
    </row>
    <row r="2272" spans="17:17" x14ac:dyDescent="0.35">
      <c r="Q2272" t="str">
        <f>IF((_xlfn.XLOOKUP(L2272,BLTOTAL!B:B,BLTOTAL!AD:AD))= 0,"Incompleto",_xlfn.XLOOKUP(L2272,BLTOTAL!B:B,BLTOTAL!AD:AD))</f>
        <v>Incompleto</v>
      </c>
    </row>
    <row r="2273" spans="17:17" x14ac:dyDescent="0.35">
      <c r="Q2273" t="str">
        <f>IF((_xlfn.XLOOKUP(L2273,BLTOTAL!B:B,BLTOTAL!AD:AD))= 0,"Incompleto",_xlfn.XLOOKUP(L2273,BLTOTAL!B:B,BLTOTAL!AD:AD))</f>
        <v>Incompleto</v>
      </c>
    </row>
    <row r="2274" spans="17:17" x14ac:dyDescent="0.35">
      <c r="Q2274" t="str">
        <f>IF((_xlfn.XLOOKUP(L2274,BLTOTAL!B:B,BLTOTAL!AD:AD))= 0,"Incompleto",_xlfn.XLOOKUP(L2274,BLTOTAL!B:B,BLTOTAL!AD:AD))</f>
        <v>Incompleto</v>
      </c>
    </row>
    <row r="2275" spans="17:17" x14ac:dyDescent="0.35">
      <c r="Q2275" t="str">
        <f>IF((_xlfn.XLOOKUP(L2275,BLTOTAL!B:B,BLTOTAL!AD:AD))= 0,"Incompleto",_xlfn.XLOOKUP(L2275,BLTOTAL!B:B,BLTOTAL!AD:AD))</f>
        <v>Incompleto</v>
      </c>
    </row>
    <row r="2276" spans="17:17" x14ac:dyDescent="0.35">
      <c r="Q2276" t="str">
        <f>IF((_xlfn.XLOOKUP(L2276,BLTOTAL!B:B,BLTOTAL!AD:AD))= 0,"Incompleto",_xlfn.XLOOKUP(L2276,BLTOTAL!B:B,BLTOTAL!AD:AD))</f>
        <v>Incompleto</v>
      </c>
    </row>
    <row r="2277" spans="17:17" x14ac:dyDescent="0.35">
      <c r="Q2277" t="str">
        <f>IF((_xlfn.XLOOKUP(L2277,BLTOTAL!B:B,BLTOTAL!AD:AD))= 0,"Incompleto",_xlfn.XLOOKUP(L2277,BLTOTAL!B:B,BLTOTAL!AD:AD))</f>
        <v>Incompleto</v>
      </c>
    </row>
    <row r="2278" spans="17:17" x14ac:dyDescent="0.35">
      <c r="Q2278" t="str">
        <f>IF((_xlfn.XLOOKUP(L2278,BLTOTAL!B:B,BLTOTAL!AD:AD))= 0,"Incompleto",_xlfn.XLOOKUP(L2278,BLTOTAL!B:B,BLTOTAL!AD:AD))</f>
        <v>Incompleto</v>
      </c>
    </row>
    <row r="2279" spans="17:17" x14ac:dyDescent="0.35">
      <c r="Q2279" t="str">
        <f>IF((_xlfn.XLOOKUP(L2279,BLTOTAL!B:B,BLTOTAL!AD:AD))= 0,"Incompleto",_xlfn.XLOOKUP(L2279,BLTOTAL!B:B,BLTOTAL!AD:AD))</f>
        <v>Incompleto</v>
      </c>
    </row>
    <row r="2280" spans="17:17" x14ac:dyDescent="0.35">
      <c r="Q2280" t="str">
        <f>IF((_xlfn.XLOOKUP(L2280,BLTOTAL!B:B,BLTOTAL!AD:AD))= 0,"Incompleto",_xlfn.XLOOKUP(L2280,BLTOTAL!B:B,BLTOTAL!AD:AD))</f>
        <v>Incompleto</v>
      </c>
    </row>
    <row r="2281" spans="17:17" x14ac:dyDescent="0.35">
      <c r="Q2281" t="str">
        <f>IF((_xlfn.XLOOKUP(L2281,BLTOTAL!B:B,BLTOTAL!AD:AD))= 0,"Incompleto",_xlfn.XLOOKUP(L2281,BLTOTAL!B:B,BLTOTAL!AD:AD))</f>
        <v>Incompleto</v>
      </c>
    </row>
    <row r="2282" spans="17:17" x14ac:dyDescent="0.35">
      <c r="Q2282" t="str">
        <f>IF((_xlfn.XLOOKUP(L2282,BLTOTAL!B:B,BLTOTAL!AD:AD))= 0,"Incompleto",_xlfn.XLOOKUP(L2282,BLTOTAL!B:B,BLTOTAL!AD:AD))</f>
        <v>Incompleto</v>
      </c>
    </row>
    <row r="2283" spans="17:17" x14ac:dyDescent="0.35">
      <c r="Q2283" t="str">
        <f>IF((_xlfn.XLOOKUP(L2283,BLTOTAL!B:B,BLTOTAL!AD:AD))= 0,"Incompleto",_xlfn.XLOOKUP(L2283,BLTOTAL!B:B,BLTOTAL!AD:AD))</f>
        <v>Incompleto</v>
      </c>
    </row>
    <row r="2284" spans="17:17" x14ac:dyDescent="0.35">
      <c r="Q2284" t="str">
        <f>IF((_xlfn.XLOOKUP(L2284,BLTOTAL!B:B,BLTOTAL!AD:AD))= 0,"Incompleto",_xlfn.XLOOKUP(L2284,BLTOTAL!B:B,BLTOTAL!AD:AD))</f>
        <v>Incompleto</v>
      </c>
    </row>
    <row r="2285" spans="17:17" x14ac:dyDescent="0.35">
      <c r="Q2285" t="str">
        <f>IF((_xlfn.XLOOKUP(L2285,BLTOTAL!B:B,BLTOTAL!AD:AD))= 0,"Incompleto",_xlfn.XLOOKUP(L2285,BLTOTAL!B:B,BLTOTAL!AD:AD))</f>
        <v>Incompleto</v>
      </c>
    </row>
    <row r="2286" spans="17:17" x14ac:dyDescent="0.35">
      <c r="Q2286" t="str">
        <f>IF((_xlfn.XLOOKUP(L2286,BLTOTAL!B:B,BLTOTAL!AD:AD))= 0,"Incompleto",_xlfn.XLOOKUP(L2286,BLTOTAL!B:B,BLTOTAL!AD:AD))</f>
        <v>Incompleto</v>
      </c>
    </row>
    <row r="2287" spans="17:17" x14ac:dyDescent="0.35">
      <c r="Q2287" t="str">
        <f>IF((_xlfn.XLOOKUP(L2287,BLTOTAL!B:B,BLTOTAL!AD:AD))= 0,"Incompleto",_xlfn.XLOOKUP(L2287,BLTOTAL!B:B,BLTOTAL!AD:AD))</f>
        <v>Incompleto</v>
      </c>
    </row>
    <row r="2288" spans="17:17" x14ac:dyDescent="0.35">
      <c r="Q2288" t="str">
        <f>IF((_xlfn.XLOOKUP(L2288,BLTOTAL!B:B,BLTOTAL!AD:AD))= 0,"Incompleto",_xlfn.XLOOKUP(L2288,BLTOTAL!B:B,BLTOTAL!AD:AD))</f>
        <v>Incompleto</v>
      </c>
    </row>
    <row r="2289" spans="17:17" x14ac:dyDescent="0.35">
      <c r="Q2289" t="str">
        <f>IF((_xlfn.XLOOKUP(L2289,BLTOTAL!B:B,BLTOTAL!AD:AD))= 0,"Incompleto",_xlfn.XLOOKUP(L2289,BLTOTAL!B:B,BLTOTAL!AD:AD))</f>
        <v>Incompleto</v>
      </c>
    </row>
    <row r="2290" spans="17:17" x14ac:dyDescent="0.35">
      <c r="Q2290" t="str">
        <f>IF((_xlfn.XLOOKUP(L2290,BLTOTAL!B:B,BLTOTAL!AD:AD))= 0,"Incompleto",_xlfn.XLOOKUP(L2290,BLTOTAL!B:B,BLTOTAL!AD:AD))</f>
        <v>Incompleto</v>
      </c>
    </row>
    <row r="2291" spans="17:17" x14ac:dyDescent="0.35">
      <c r="Q2291" t="str">
        <f>IF((_xlfn.XLOOKUP(L2291,BLTOTAL!B:B,BLTOTAL!AD:AD))= 0,"Incompleto",_xlfn.XLOOKUP(L2291,BLTOTAL!B:B,BLTOTAL!AD:AD))</f>
        <v>Incompleto</v>
      </c>
    </row>
    <row r="2292" spans="17:17" x14ac:dyDescent="0.35">
      <c r="Q2292" t="str">
        <f>IF((_xlfn.XLOOKUP(L2292,BLTOTAL!B:B,BLTOTAL!AD:AD))= 0,"Incompleto",_xlfn.XLOOKUP(L2292,BLTOTAL!B:B,BLTOTAL!AD:AD))</f>
        <v>Incompleto</v>
      </c>
    </row>
    <row r="2293" spans="17:17" x14ac:dyDescent="0.35">
      <c r="Q2293" t="str">
        <f>IF((_xlfn.XLOOKUP(L2293,BLTOTAL!B:B,BLTOTAL!AD:AD))= 0,"Incompleto",_xlfn.XLOOKUP(L2293,BLTOTAL!B:B,BLTOTAL!AD:AD))</f>
        <v>Incompleto</v>
      </c>
    </row>
    <row r="2294" spans="17:17" x14ac:dyDescent="0.35">
      <c r="Q2294" t="str">
        <f>IF((_xlfn.XLOOKUP(L2294,BLTOTAL!B:B,BLTOTAL!AD:AD))= 0,"Incompleto",_xlfn.XLOOKUP(L2294,BLTOTAL!B:B,BLTOTAL!AD:AD))</f>
        <v>Incompleto</v>
      </c>
    </row>
    <row r="2295" spans="17:17" x14ac:dyDescent="0.35">
      <c r="Q2295" t="str">
        <f>IF((_xlfn.XLOOKUP(L2295,BLTOTAL!B:B,BLTOTAL!AD:AD))= 0,"Incompleto",_xlfn.XLOOKUP(L2295,BLTOTAL!B:B,BLTOTAL!AD:AD))</f>
        <v>Incompleto</v>
      </c>
    </row>
    <row r="2296" spans="17:17" x14ac:dyDescent="0.35">
      <c r="Q2296" t="str">
        <f>IF((_xlfn.XLOOKUP(L2296,BLTOTAL!B:B,BLTOTAL!AD:AD))= 0,"Incompleto",_xlfn.XLOOKUP(L2296,BLTOTAL!B:B,BLTOTAL!AD:AD))</f>
        <v>Incompleto</v>
      </c>
    </row>
    <row r="2297" spans="17:17" x14ac:dyDescent="0.35">
      <c r="Q2297" t="str">
        <f>IF((_xlfn.XLOOKUP(L2297,BLTOTAL!B:B,BLTOTAL!AD:AD))= 0,"Incompleto",_xlfn.XLOOKUP(L2297,BLTOTAL!B:B,BLTOTAL!AD:AD))</f>
        <v>Incompleto</v>
      </c>
    </row>
    <row r="2298" spans="17:17" x14ac:dyDescent="0.35">
      <c r="Q2298" t="str">
        <f>IF((_xlfn.XLOOKUP(L2298,BLTOTAL!B:B,BLTOTAL!AD:AD))= 0,"Incompleto",_xlfn.XLOOKUP(L2298,BLTOTAL!B:B,BLTOTAL!AD:AD))</f>
        <v>Incompleto</v>
      </c>
    </row>
    <row r="2299" spans="17:17" x14ac:dyDescent="0.35">
      <c r="Q2299" t="str">
        <f>IF((_xlfn.XLOOKUP(L2299,BLTOTAL!B:B,BLTOTAL!AD:AD))= 0,"Incompleto",_xlfn.XLOOKUP(L2299,BLTOTAL!B:B,BLTOTAL!AD:AD))</f>
        <v>Incompleto</v>
      </c>
    </row>
    <row r="2300" spans="17:17" x14ac:dyDescent="0.35">
      <c r="Q2300" t="str">
        <f>IF((_xlfn.XLOOKUP(L2300,BLTOTAL!B:B,BLTOTAL!AD:AD))= 0,"Incompleto",_xlfn.XLOOKUP(L2300,BLTOTAL!B:B,BLTOTAL!AD:AD))</f>
        <v>Incompleto</v>
      </c>
    </row>
    <row r="2301" spans="17:17" x14ac:dyDescent="0.35">
      <c r="Q2301" t="str">
        <f>IF((_xlfn.XLOOKUP(L2301,BLTOTAL!B:B,BLTOTAL!AD:AD))= 0,"Incompleto",_xlfn.XLOOKUP(L2301,BLTOTAL!B:B,BLTOTAL!AD:AD))</f>
        <v>Incompleto</v>
      </c>
    </row>
    <row r="2302" spans="17:17" x14ac:dyDescent="0.35">
      <c r="Q2302" t="str">
        <f>IF((_xlfn.XLOOKUP(L2302,BLTOTAL!B:B,BLTOTAL!AD:AD))= 0,"Incompleto",_xlfn.XLOOKUP(L2302,BLTOTAL!B:B,BLTOTAL!AD:AD))</f>
        <v>Incompleto</v>
      </c>
    </row>
    <row r="2303" spans="17:17" x14ac:dyDescent="0.35">
      <c r="Q2303" t="str">
        <f>IF((_xlfn.XLOOKUP(L2303,BLTOTAL!B:B,BLTOTAL!AD:AD))= 0,"Incompleto",_xlfn.XLOOKUP(L2303,BLTOTAL!B:B,BLTOTAL!AD:AD))</f>
        <v>Incompleto</v>
      </c>
    </row>
    <row r="2304" spans="17:17" x14ac:dyDescent="0.35">
      <c r="Q2304" t="str">
        <f>IF((_xlfn.XLOOKUP(L2304,BLTOTAL!B:B,BLTOTAL!AD:AD))= 0,"Incompleto",_xlfn.XLOOKUP(L2304,BLTOTAL!B:B,BLTOTAL!AD:AD))</f>
        <v>Incompleto</v>
      </c>
    </row>
    <row r="2305" spans="17:17" x14ac:dyDescent="0.35">
      <c r="Q2305" t="str">
        <f>IF((_xlfn.XLOOKUP(L2305,BLTOTAL!B:B,BLTOTAL!AD:AD))= 0,"Incompleto",_xlfn.XLOOKUP(L2305,BLTOTAL!B:B,BLTOTAL!AD:AD))</f>
        <v>Incompleto</v>
      </c>
    </row>
    <row r="2306" spans="17:17" x14ac:dyDescent="0.35">
      <c r="Q2306" t="str">
        <f>IF((_xlfn.XLOOKUP(L2306,BLTOTAL!B:B,BLTOTAL!AD:AD))= 0,"Incompleto",_xlfn.XLOOKUP(L2306,BLTOTAL!B:B,BLTOTAL!AD:AD))</f>
        <v>Incompleto</v>
      </c>
    </row>
    <row r="2307" spans="17:17" x14ac:dyDescent="0.35">
      <c r="Q2307" t="str">
        <f>IF((_xlfn.XLOOKUP(L2307,BLTOTAL!B:B,BLTOTAL!AD:AD))= 0,"Incompleto",_xlfn.XLOOKUP(L2307,BLTOTAL!B:B,BLTOTAL!AD:AD))</f>
        <v>Incompleto</v>
      </c>
    </row>
    <row r="2308" spans="17:17" x14ac:dyDescent="0.35">
      <c r="Q2308" t="str">
        <f>IF((_xlfn.XLOOKUP(L2308,BLTOTAL!B:B,BLTOTAL!AD:AD))= 0,"Incompleto",_xlfn.XLOOKUP(L2308,BLTOTAL!B:B,BLTOTAL!AD:AD))</f>
        <v>Incompleto</v>
      </c>
    </row>
    <row r="2309" spans="17:17" x14ac:dyDescent="0.35">
      <c r="Q2309" t="str">
        <f>IF((_xlfn.XLOOKUP(L2309,BLTOTAL!B:B,BLTOTAL!AD:AD))= 0,"Incompleto",_xlfn.XLOOKUP(L2309,BLTOTAL!B:B,BLTOTAL!AD:AD))</f>
        <v>Incompleto</v>
      </c>
    </row>
    <row r="2310" spans="17:17" x14ac:dyDescent="0.35">
      <c r="Q2310" t="str">
        <f>IF((_xlfn.XLOOKUP(L2310,BLTOTAL!B:B,BLTOTAL!AD:AD))= 0,"Incompleto",_xlfn.XLOOKUP(L2310,BLTOTAL!B:B,BLTOTAL!AD:AD))</f>
        <v>Incompleto</v>
      </c>
    </row>
    <row r="2311" spans="17:17" x14ac:dyDescent="0.35">
      <c r="Q2311" t="str">
        <f>IF((_xlfn.XLOOKUP(L2311,BLTOTAL!B:B,BLTOTAL!AD:AD))= 0,"Incompleto",_xlfn.XLOOKUP(L2311,BLTOTAL!B:B,BLTOTAL!AD:AD))</f>
        <v>Incompleto</v>
      </c>
    </row>
    <row r="2312" spans="17:17" x14ac:dyDescent="0.35">
      <c r="Q2312" t="str">
        <f>IF((_xlfn.XLOOKUP(L2312,BLTOTAL!B:B,BLTOTAL!AD:AD))= 0,"Incompleto",_xlfn.XLOOKUP(L2312,BLTOTAL!B:B,BLTOTAL!AD:AD))</f>
        <v>Incompleto</v>
      </c>
    </row>
    <row r="2313" spans="17:17" x14ac:dyDescent="0.35">
      <c r="Q2313" t="str">
        <f>IF((_xlfn.XLOOKUP(L2313,BLTOTAL!B:B,BLTOTAL!AD:AD))= 0,"Incompleto",_xlfn.XLOOKUP(L2313,BLTOTAL!B:B,BLTOTAL!AD:AD))</f>
        <v>Incompleto</v>
      </c>
    </row>
    <row r="2314" spans="17:17" x14ac:dyDescent="0.35">
      <c r="Q2314" t="str">
        <f>IF((_xlfn.XLOOKUP(L2314,BLTOTAL!B:B,BLTOTAL!AD:AD))= 0,"Incompleto",_xlfn.XLOOKUP(L2314,BLTOTAL!B:B,BLTOTAL!AD:AD))</f>
        <v>Incompleto</v>
      </c>
    </row>
    <row r="2315" spans="17:17" x14ac:dyDescent="0.35">
      <c r="Q2315" t="str">
        <f>IF((_xlfn.XLOOKUP(L2315,BLTOTAL!B:B,BLTOTAL!AD:AD))= 0,"Incompleto",_xlfn.XLOOKUP(L2315,BLTOTAL!B:B,BLTOTAL!AD:AD))</f>
        <v>Incompleto</v>
      </c>
    </row>
    <row r="2316" spans="17:17" x14ac:dyDescent="0.35">
      <c r="Q2316" t="str">
        <f>IF((_xlfn.XLOOKUP(L2316,BLTOTAL!B:B,BLTOTAL!AD:AD))= 0,"Incompleto",_xlfn.XLOOKUP(L2316,BLTOTAL!B:B,BLTOTAL!AD:AD))</f>
        <v>Incompleto</v>
      </c>
    </row>
    <row r="2317" spans="17:17" x14ac:dyDescent="0.35">
      <c r="Q2317" t="str">
        <f>IF((_xlfn.XLOOKUP(L2317,BLTOTAL!B:B,BLTOTAL!AD:AD))= 0,"Incompleto",_xlfn.XLOOKUP(L2317,BLTOTAL!B:B,BLTOTAL!AD:AD))</f>
        <v>Incompleto</v>
      </c>
    </row>
    <row r="2318" spans="17:17" x14ac:dyDescent="0.35">
      <c r="Q2318" t="str">
        <f>IF((_xlfn.XLOOKUP(L2318,BLTOTAL!B:B,BLTOTAL!AD:AD))= 0,"Incompleto",_xlfn.XLOOKUP(L2318,BLTOTAL!B:B,BLTOTAL!AD:AD))</f>
        <v>Incompleto</v>
      </c>
    </row>
    <row r="2319" spans="17:17" x14ac:dyDescent="0.35">
      <c r="Q2319" t="str">
        <f>IF((_xlfn.XLOOKUP(L2319,BLTOTAL!B:B,BLTOTAL!AD:AD))= 0,"Incompleto",_xlfn.XLOOKUP(L2319,BLTOTAL!B:B,BLTOTAL!AD:AD))</f>
        <v>Incompleto</v>
      </c>
    </row>
    <row r="2320" spans="17:17" x14ac:dyDescent="0.35">
      <c r="Q2320" t="str">
        <f>IF((_xlfn.XLOOKUP(L2320,BLTOTAL!B:B,BLTOTAL!AD:AD))= 0,"Incompleto",_xlfn.XLOOKUP(L2320,BLTOTAL!B:B,BLTOTAL!AD:AD))</f>
        <v>Incompleto</v>
      </c>
    </row>
    <row r="2321" spans="17:17" x14ac:dyDescent="0.35">
      <c r="Q2321" t="str">
        <f>IF((_xlfn.XLOOKUP(L2321,BLTOTAL!B:B,BLTOTAL!AD:AD))= 0,"Incompleto",_xlfn.XLOOKUP(L2321,BLTOTAL!B:B,BLTOTAL!AD:AD))</f>
        <v>Incompleto</v>
      </c>
    </row>
    <row r="2322" spans="17:17" x14ac:dyDescent="0.35">
      <c r="Q2322" t="str">
        <f>IF((_xlfn.XLOOKUP(L2322,BLTOTAL!B:B,BLTOTAL!AD:AD))= 0,"Incompleto",_xlfn.XLOOKUP(L2322,BLTOTAL!B:B,BLTOTAL!AD:AD))</f>
        <v>Incompleto</v>
      </c>
    </row>
    <row r="2323" spans="17:17" x14ac:dyDescent="0.35">
      <c r="Q2323" t="str">
        <f>IF((_xlfn.XLOOKUP(L2323,BLTOTAL!B:B,BLTOTAL!AD:AD))= 0,"Incompleto",_xlfn.XLOOKUP(L2323,BLTOTAL!B:B,BLTOTAL!AD:AD))</f>
        <v>Incompleto</v>
      </c>
    </row>
    <row r="2324" spans="17:17" x14ac:dyDescent="0.35">
      <c r="Q2324" t="str">
        <f>IF((_xlfn.XLOOKUP(L2324,BLTOTAL!B:B,BLTOTAL!AD:AD))= 0,"Incompleto",_xlfn.XLOOKUP(L2324,BLTOTAL!B:B,BLTOTAL!AD:AD))</f>
        <v>Incompleto</v>
      </c>
    </row>
    <row r="2325" spans="17:17" x14ac:dyDescent="0.35">
      <c r="Q2325" t="str">
        <f>IF((_xlfn.XLOOKUP(L2325,BLTOTAL!B:B,BLTOTAL!AD:AD))= 0,"Incompleto",_xlfn.XLOOKUP(L2325,BLTOTAL!B:B,BLTOTAL!AD:AD))</f>
        <v>Incompleto</v>
      </c>
    </row>
    <row r="2326" spans="17:17" x14ac:dyDescent="0.35">
      <c r="Q2326" t="str">
        <f>IF((_xlfn.XLOOKUP(L2326,BLTOTAL!B:B,BLTOTAL!AD:AD))= 0,"Incompleto",_xlfn.XLOOKUP(L2326,BLTOTAL!B:B,BLTOTAL!AD:AD))</f>
        <v>Incompleto</v>
      </c>
    </row>
    <row r="2327" spans="17:17" x14ac:dyDescent="0.35">
      <c r="Q2327" t="str">
        <f>IF((_xlfn.XLOOKUP(L2327,BLTOTAL!B:B,BLTOTAL!AD:AD))= 0,"Incompleto",_xlfn.XLOOKUP(L2327,BLTOTAL!B:B,BLTOTAL!AD:AD))</f>
        <v>Incompleto</v>
      </c>
    </row>
    <row r="2328" spans="17:17" x14ac:dyDescent="0.35">
      <c r="Q2328" t="str">
        <f>IF((_xlfn.XLOOKUP(L2328,BLTOTAL!B:B,BLTOTAL!AD:AD))= 0,"Incompleto",_xlfn.XLOOKUP(L2328,BLTOTAL!B:B,BLTOTAL!AD:AD))</f>
        <v>Incompleto</v>
      </c>
    </row>
    <row r="2329" spans="17:17" x14ac:dyDescent="0.35">
      <c r="Q2329" t="str">
        <f>IF((_xlfn.XLOOKUP(L2329,BLTOTAL!B:B,BLTOTAL!AD:AD))= 0,"Incompleto",_xlfn.XLOOKUP(L2329,BLTOTAL!B:B,BLTOTAL!AD:AD))</f>
        <v>Incompleto</v>
      </c>
    </row>
    <row r="2330" spans="17:17" x14ac:dyDescent="0.35">
      <c r="Q2330" t="str">
        <f>IF((_xlfn.XLOOKUP(L2330,BLTOTAL!B:B,BLTOTAL!AD:AD))= 0,"Incompleto",_xlfn.XLOOKUP(L2330,BLTOTAL!B:B,BLTOTAL!AD:AD))</f>
        <v>Incompleto</v>
      </c>
    </row>
    <row r="2331" spans="17:17" x14ac:dyDescent="0.35">
      <c r="Q2331" t="str">
        <f>IF((_xlfn.XLOOKUP(L2331,BLTOTAL!B:B,BLTOTAL!AD:AD))= 0,"Incompleto",_xlfn.XLOOKUP(L2331,BLTOTAL!B:B,BLTOTAL!AD:AD))</f>
        <v>Incompleto</v>
      </c>
    </row>
    <row r="2332" spans="17:17" x14ac:dyDescent="0.35">
      <c r="Q2332" t="str">
        <f>IF((_xlfn.XLOOKUP(L2332,BLTOTAL!B:B,BLTOTAL!AD:AD))= 0,"Incompleto",_xlfn.XLOOKUP(L2332,BLTOTAL!B:B,BLTOTAL!AD:AD))</f>
        <v>Incompleto</v>
      </c>
    </row>
    <row r="2333" spans="17:17" x14ac:dyDescent="0.35">
      <c r="Q2333" t="str">
        <f>IF((_xlfn.XLOOKUP(L2333,BLTOTAL!B:B,BLTOTAL!AD:AD))= 0,"Incompleto",_xlfn.XLOOKUP(L2333,BLTOTAL!B:B,BLTOTAL!AD:AD))</f>
        <v>Incompleto</v>
      </c>
    </row>
    <row r="2334" spans="17:17" x14ac:dyDescent="0.35">
      <c r="Q2334" t="str">
        <f>IF((_xlfn.XLOOKUP(L2334,BLTOTAL!B:B,BLTOTAL!AD:AD))= 0,"Incompleto",_xlfn.XLOOKUP(L2334,BLTOTAL!B:B,BLTOTAL!AD:AD))</f>
        <v>Incompleto</v>
      </c>
    </row>
    <row r="2335" spans="17:17" x14ac:dyDescent="0.35">
      <c r="Q2335" t="str">
        <f>IF((_xlfn.XLOOKUP(L2335,BLTOTAL!B:B,BLTOTAL!AD:AD))= 0,"Incompleto",_xlfn.XLOOKUP(L2335,BLTOTAL!B:B,BLTOTAL!AD:AD))</f>
        <v>Incompleto</v>
      </c>
    </row>
    <row r="2336" spans="17:17" x14ac:dyDescent="0.35">
      <c r="Q2336" t="str">
        <f>IF((_xlfn.XLOOKUP(L2336,BLTOTAL!B:B,BLTOTAL!AD:AD))= 0,"Incompleto",_xlfn.XLOOKUP(L2336,BLTOTAL!B:B,BLTOTAL!AD:AD))</f>
        <v>Incompleto</v>
      </c>
    </row>
    <row r="2337" spans="17:17" x14ac:dyDescent="0.35">
      <c r="Q2337" t="str">
        <f>IF((_xlfn.XLOOKUP(L2337,BLTOTAL!B:B,BLTOTAL!AD:AD))= 0,"Incompleto",_xlfn.XLOOKUP(L2337,BLTOTAL!B:B,BLTOTAL!AD:AD))</f>
        <v>Incompleto</v>
      </c>
    </row>
    <row r="2338" spans="17:17" x14ac:dyDescent="0.35">
      <c r="Q2338" t="str">
        <f>IF((_xlfn.XLOOKUP(L2338,BLTOTAL!B:B,BLTOTAL!AD:AD))= 0,"Incompleto",_xlfn.XLOOKUP(L2338,BLTOTAL!B:B,BLTOTAL!AD:AD))</f>
        <v>Incompleto</v>
      </c>
    </row>
    <row r="2339" spans="17:17" x14ac:dyDescent="0.35">
      <c r="Q2339" t="str">
        <f>IF((_xlfn.XLOOKUP(L2339,BLTOTAL!B:B,BLTOTAL!AD:AD))= 0,"Incompleto",_xlfn.XLOOKUP(L2339,BLTOTAL!B:B,BLTOTAL!AD:AD))</f>
        <v>Incompleto</v>
      </c>
    </row>
    <row r="2340" spans="17:17" x14ac:dyDescent="0.35">
      <c r="Q2340" t="str">
        <f>IF((_xlfn.XLOOKUP(L2340,BLTOTAL!B:B,BLTOTAL!AD:AD))= 0,"Incompleto",_xlfn.XLOOKUP(L2340,BLTOTAL!B:B,BLTOTAL!AD:AD))</f>
        <v>Incompleto</v>
      </c>
    </row>
    <row r="2341" spans="17:17" x14ac:dyDescent="0.35">
      <c r="Q2341" t="str">
        <f>IF((_xlfn.XLOOKUP(L2341,BLTOTAL!B:B,BLTOTAL!AD:AD))= 0,"Incompleto",_xlfn.XLOOKUP(L2341,BLTOTAL!B:B,BLTOTAL!AD:AD))</f>
        <v>Incompleto</v>
      </c>
    </row>
    <row r="2342" spans="17:17" x14ac:dyDescent="0.35">
      <c r="Q2342" t="str">
        <f>IF((_xlfn.XLOOKUP(L2342,BLTOTAL!B:B,BLTOTAL!AD:AD))= 0,"Incompleto",_xlfn.XLOOKUP(L2342,BLTOTAL!B:B,BLTOTAL!AD:AD))</f>
        <v>Incompleto</v>
      </c>
    </row>
    <row r="2343" spans="17:17" x14ac:dyDescent="0.35">
      <c r="Q2343" t="str">
        <f>IF((_xlfn.XLOOKUP(L2343,BLTOTAL!B:B,BLTOTAL!AD:AD))= 0,"Incompleto",_xlfn.XLOOKUP(L2343,BLTOTAL!B:B,BLTOTAL!AD:AD))</f>
        <v>Incompleto</v>
      </c>
    </row>
    <row r="2344" spans="17:17" x14ac:dyDescent="0.35">
      <c r="Q2344" t="str">
        <f>IF((_xlfn.XLOOKUP(L2344,BLTOTAL!B:B,BLTOTAL!AD:AD))= 0,"Incompleto",_xlfn.XLOOKUP(L2344,BLTOTAL!B:B,BLTOTAL!AD:AD))</f>
        <v>Incompleto</v>
      </c>
    </row>
    <row r="2345" spans="17:17" x14ac:dyDescent="0.35">
      <c r="Q2345" t="str">
        <f>IF((_xlfn.XLOOKUP(L2345,BLTOTAL!B:B,BLTOTAL!AD:AD))= 0,"Incompleto",_xlfn.XLOOKUP(L2345,BLTOTAL!B:B,BLTOTAL!AD:AD))</f>
        <v>Incompleto</v>
      </c>
    </row>
    <row r="2346" spans="17:17" x14ac:dyDescent="0.35">
      <c r="Q2346" t="str">
        <f>IF((_xlfn.XLOOKUP(L2346,BLTOTAL!B:B,BLTOTAL!AD:AD))= 0,"Incompleto",_xlfn.XLOOKUP(L2346,BLTOTAL!B:B,BLTOTAL!AD:AD))</f>
        <v>Incompleto</v>
      </c>
    </row>
    <row r="2347" spans="17:17" x14ac:dyDescent="0.35">
      <c r="Q2347" t="str">
        <f>IF((_xlfn.XLOOKUP(L2347,BLTOTAL!B:B,BLTOTAL!AD:AD))= 0,"Incompleto",_xlfn.XLOOKUP(L2347,BLTOTAL!B:B,BLTOTAL!AD:AD))</f>
        <v>Incompleto</v>
      </c>
    </row>
    <row r="2348" spans="17:17" x14ac:dyDescent="0.35">
      <c r="Q2348" t="str">
        <f>IF((_xlfn.XLOOKUP(L2348,BLTOTAL!B:B,BLTOTAL!AD:AD))= 0,"Incompleto",_xlfn.XLOOKUP(L2348,BLTOTAL!B:B,BLTOTAL!AD:AD))</f>
        <v>Incompleto</v>
      </c>
    </row>
    <row r="2349" spans="17:17" x14ac:dyDescent="0.35">
      <c r="Q2349" t="str">
        <f>IF((_xlfn.XLOOKUP(L2349,BLTOTAL!B:B,BLTOTAL!AD:AD))= 0,"Incompleto",_xlfn.XLOOKUP(L2349,BLTOTAL!B:B,BLTOTAL!AD:AD))</f>
        <v>Incompleto</v>
      </c>
    </row>
    <row r="2350" spans="17:17" x14ac:dyDescent="0.35">
      <c r="Q2350" t="str">
        <f>IF((_xlfn.XLOOKUP(L2350,BLTOTAL!B:B,BLTOTAL!AD:AD))= 0,"Incompleto",_xlfn.XLOOKUP(L2350,BLTOTAL!B:B,BLTOTAL!AD:AD))</f>
        <v>Incompleto</v>
      </c>
    </row>
    <row r="2351" spans="17:17" x14ac:dyDescent="0.35">
      <c r="Q2351" t="str">
        <f>IF((_xlfn.XLOOKUP(L2351,BLTOTAL!B:B,BLTOTAL!AD:AD))= 0,"Incompleto",_xlfn.XLOOKUP(L2351,BLTOTAL!B:B,BLTOTAL!AD:AD))</f>
        <v>Incompleto</v>
      </c>
    </row>
    <row r="2352" spans="17:17" x14ac:dyDescent="0.35">
      <c r="Q2352" t="str">
        <f>IF((_xlfn.XLOOKUP(L2352,BLTOTAL!B:B,BLTOTAL!AD:AD))= 0,"Incompleto",_xlfn.XLOOKUP(L2352,BLTOTAL!B:B,BLTOTAL!AD:AD))</f>
        <v>Incompleto</v>
      </c>
    </row>
    <row r="2353" spans="17:17" x14ac:dyDescent="0.35">
      <c r="Q2353" t="str">
        <f>IF((_xlfn.XLOOKUP(L2353,BLTOTAL!B:B,BLTOTAL!AD:AD))= 0,"Incompleto",_xlfn.XLOOKUP(L2353,BLTOTAL!B:B,BLTOTAL!AD:AD))</f>
        <v>Incompleto</v>
      </c>
    </row>
    <row r="2354" spans="17:17" x14ac:dyDescent="0.35">
      <c r="Q2354" t="str">
        <f>IF((_xlfn.XLOOKUP(L2354,BLTOTAL!B:B,BLTOTAL!AD:AD))= 0,"Incompleto",_xlfn.XLOOKUP(L2354,BLTOTAL!B:B,BLTOTAL!AD:AD))</f>
        <v>Incompleto</v>
      </c>
    </row>
    <row r="2355" spans="17:17" x14ac:dyDescent="0.35">
      <c r="Q2355" t="str">
        <f>IF((_xlfn.XLOOKUP(L2355,BLTOTAL!B:B,BLTOTAL!AD:AD))= 0,"Incompleto",_xlfn.XLOOKUP(L2355,BLTOTAL!B:B,BLTOTAL!AD:AD))</f>
        <v>Incompleto</v>
      </c>
    </row>
    <row r="2356" spans="17:17" x14ac:dyDescent="0.35">
      <c r="Q2356" t="str">
        <f>IF((_xlfn.XLOOKUP(L2356,BLTOTAL!B:B,BLTOTAL!AD:AD))= 0,"Incompleto",_xlfn.XLOOKUP(L2356,BLTOTAL!B:B,BLTOTAL!AD:AD))</f>
        <v>Incompleto</v>
      </c>
    </row>
    <row r="2357" spans="17:17" x14ac:dyDescent="0.35">
      <c r="Q2357" t="str">
        <f>IF((_xlfn.XLOOKUP(L2357,BLTOTAL!B:B,BLTOTAL!AD:AD))= 0,"Incompleto",_xlfn.XLOOKUP(L2357,BLTOTAL!B:B,BLTOTAL!AD:AD))</f>
        <v>Incompleto</v>
      </c>
    </row>
    <row r="2358" spans="17:17" x14ac:dyDescent="0.35">
      <c r="Q2358" t="str">
        <f>IF((_xlfn.XLOOKUP(L2358,BLTOTAL!B:B,BLTOTAL!AD:AD))= 0,"Incompleto",_xlfn.XLOOKUP(L2358,BLTOTAL!B:B,BLTOTAL!AD:AD))</f>
        <v>Incompleto</v>
      </c>
    </row>
    <row r="2359" spans="17:17" x14ac:dyDescent="0.35">
      <c r="Q2359" t="str">
        <f>IF((_xlfn.XLOOKUP(L2359,BLTOTAL!B:B,BLTOTAL!AD:AD))= 0,"Incompleto",_xlfn.XLOOKUP(L2359,BLTOTAL!B:B,BLTOTAL!AD:AD))</f>
        <v>Incompleto</v>
      </c>
    </row>
    <row r="2360" spans="17:17" x14ac:dyDescent="0.35">
      <c r="Q2360" t="str">
        <f>IF((_xlfn.XLOOKUP(L2360,BLTOTAL!B:B,BLTOTAL!AD:AD))= 0,"Incompleto",_xlfn.XLOOKUP(L2360,BLTOTAL!B:B,BLTOTAL!AD:AD))</f>
        <v>Incompleto</v>
      </c>
    </row>
    <row r="2361" spans="17:17" x14ac:dyDescent="0.35">
      <c r="Q2361" t="str">
        <f>IF((_xlfn.XLOOKUP(L2361,BLTOTAL!B:B,BLTOTAL!AD:AD))= 0,"Incompleto",_xlfn.XLOOKUP(L2361,BLTOTAL!B:B,BLTOTAL!AD:AD))</f>
        <v>Incompleto</v>
      </c>
    </row>
    <row r="2362" spans="17:17" x14ac:dyDescent="0.35">
      <c r="Q2362" t="str">
        <f>IF((_xlfn.XLOOKUP(L2362,BLTOTAL!B:B,BLTOTAL!AD:AD))= 0,"Incompleto",_xlfn.XLOOKUP(L2362,BLTOTAL!B:B,BLTOTAL!AD:AD))</f>
        <v>Incompleto</v>
      </c>
    </row>
    <row r="2363" spans="17:17" x14ac:dyDescent="0.35">
      <c r="Q2363" t="str">
        <f>IF((_xlfn.XLOOKUP(L2363,BLTOTAL!B:B,BLTOTAL!AD:AD))= 0,"Incompleto",_xlfn.XLOOKUP(L2363,BLTOTAL!B:B,BLTOTAL!AD:AD))</f>
        <v>Incompleto</v>
      </c>
    </row>
    <row r="2364" spans="17:17" x14ac:dyDescent="0.35">
      <c r="Q2364" t="str">
        <f>IF((_xlfn.XLOOKUP(L2364,BLTOTAL!B:B,BLTOTAL!AD:AD))= 0,"Incompleto",_xlfn.XLOOKUP(L2364,BLTOTAL!B:B,BLTOTAL!AD:AD))</f>
        <v>Incompleto</v>
      </c>
    </row>
    <row r="2365" spans="17:17" x14ac:dyDescent="0.35">
      <c r="Q2365" t="str">
        <f>IF((_xlfn.XLOOKUP(L2365,BLTOTAL!B:B,BLTOTAL!AD:AD))= 0,"Incompleto",_xlfn.XLOOKUP(L2365,BLTOTAL!B:B,BLTOTAL!AD:AD))</f>
        <v>Incompleto</v>
      </c>
    </row>
    <row r="2366" spans="17:17" x14ac:dyDescent="0.35">
      <c r="Q2366" t="str">
        <f>IF((_xlfn.XLOOKUP(L2366,BLTOTAL!B:B,BLTOTAL!AD:AD))= 0,"Incompleto",_xlfn.XLOOKUP(L2366,BLTOTAL!B:B,BLTOTAL!AD:AD))</f>
        <v>Incompleto</v>
      </c>
    </row>
    <row r="2367" spans="17:17" x14ac:dyDescent="0.35">
      <c r="Q2367" t="str">
        <f>IF((_xlfn.XLOOKUP(L2367,BLTOTAL!B:B,BLTOTAL!AD:AD))= 0,"Incompleto",_xlfn.XLOOKUP(L2367,BLTOTAL!B:B,BLTOTAL!AD:AD))</f>
        <v>Incompleto</v>
      </c>
    </row>
    <row r="2368" spans="17:17" x14ac:dyDescent="0.35">
      <c r="Q2368" t="str">
        <f>IF((_xlfn.XLOOKUP(L2368,BLTOTAL!B:B,BLTOTAL!AD:AD))= 0,"Incompleto",_xlfn.XLOOKUP(L2368,BLTOTAL!B:B,BLTOTAL!AD:AD))</f>
        <v>Incompleto</v>
      </c>
    </row>
    <row r="2369" spans="17:17" x14ac:dyDescent="0.35">
      <c r="Q2369" t="str">
        <f>IF((_xlfn.XLOOKUP(L2369,BLTOTAL!B:B,BLTOTAL!AD:AD))= 0,"Incompleto",_xlfn.XLOOKUP(L2369,BLTOTAL!B:B,BLTOTAL!AD:AD))</f>
        <v>Incompleto</v>
      </c>
    </row>
    <row r="2370" spans="17:17" x14ac:dyDescent="0.35">
      <c r="Q2370" t="str">
        <f>IF((_xlfn.XLOOKUP(L2370,BLTOTAL!B:B,BLTOTAL!AD:AD))= 0,"Incompleto",_xlfn.XLOOKUP(L2370,BLTOTAL!B:B,BLTOTAL!AD:AD))</f>
        <v>Incompleto</v>
      </c>
    </row>
    <row r="2371" spans="17:17" x14ac:dyDescent="0.35">
      <c r="Q2371" t="str">
        <f>IF((_xlfn.XLOOKUP(L2371,BLTOTAL!B:B,BLTOTAL!AD:AD))= 0,"Incompleto",_xlfn.XLOOKUP(L2371,BLTOTAL!B:B,BLTOTAL!AD:AD))</f>
        <v>Incompleto</v>
      </c>
    </row>
    <row r="2372" spans="17:17" x14ac:dyDescent="0.35">
      <c r="Q2372" t="str">
        <f>IF((_xlfn.XLOOKUP(L2372,BLTOTAL!B:B,BLTOTAL!AD:AD))= 0,"Incompleto",_xlfn.XLOOKUP(L2372,BLTOTAL!B:B,BLTOTAL!AD:AD))</f>
        <v>Incompleto</v>
      </c>
    </row>
    <row r="2373" spans="17:17" x14ac:dyDescent="0.35">
      <c r="Q2373" t="str">
        <f>IF((_xlfn.XLOOKUP(L2373,BLTOTAL!B:B,BLTOTAL!AD:AD))= 0,"Incompleto",_xlfn.XLOOKUP(L2373,BLTOTAL!B:B,BLTOTAL!AD:AD))</f>
        <v>Incompleto</v>
      </c>
    </row>
    <row r="2374" spans="17:17" x14ac:dyDescent="0.35">
      <c r="Q2374" t="str">
        <f>IF((_xlfn.XLOOKUP(L2374,BLTOTAL!B:B,BLTOTAL!AD:AD))= 0,"Incompleto",_xlfn.XLOOKUP(L2374,BLTOTAL!B:B,BLTOTAL!AD:AD))</f>
        <v>Incompleto</v>
      </c>
    </row>
    <row r="2375" spans="17:17" x14ac:dyDescent="0.35">
      <c r="Q2375" t="str">
        <f>IF((_xlfn.XLOOKUP(L2375,BLTOTAL!B:B,BLTOTAL!AD:AD))= 0,"Incompleto",_xlfn.XLOOKUP(L2375,BLTOTAL!B:B,BLTOTAL!AD:AD))</f>
        <v>Incompleto</v>
      </c>
    </row>
    <row r="2376" spans="17:17" x14ac:dyDescent="0.35">
      <c r="Q2376" t="str">
        <f>IF((_xlfn.XLOOKUP(L2376,BLTOTAL!B:B,BLTOTAL!AD:AD))= 0,"Incompleto",_xlfn.XLOOKUP(L2376,BLTOTAL!B:B,BLTOTAL!AD:AD))</f>
        <v>Incompleto</v>
      </c>
    </row>
    <row r="2377" spans="17:17" x14ac:dyDescent="0.35">
      <c r="Q2377" t="str">
        <f>IF((_xlfn.XLOOKUP(L2377,BLTOTAL!B:B,BLTOTAL!AD:AD))= 0,"Incompleto",_xlfn.XLOOKUP(L2377,BLTOTAL!B:B,BLTOTAL!AD:AD))</f>
        <v>Incompleto</v>
      </c>
    </row>
    <row r="2378" spans="17:17" x14ac:dyDescent="0.35">
      <c r="Q2378" t="str">
        <f>IF((_xlfn.XLOOKUP(L2378,BLTOTAL!B:B,BLTOTAL!AD:AD))= 0,"Incompleto",_xlfn.XLOOKUP(L2378,BLTOTAL!B:B,BLTOTAL!AD:AD))</f>
        <v>Incompleto</v>
      </c>
    </row>
    <row r="2379" spans="17:17" x14ac:dyDescent="0.35">
      <c r="Q2379" t="str">
        <f>IF((_xlfn.XLOOKUP(L2379,BLTOTAL!B:B,BLTOTAL!AD:AD))= 0,"Incompleto",_xlfn.XLOOKUP(L2379,BLTOTAL!B:B,BLTOTAL!AD:AD))</f>
        <v>Incompleto</v>
      </c>
    </row>
    <row r="2380" spans="17:17" x14ac:dyDescent="0.35">
      <c r="Q2380" t="str">
        <f>IF((_xlfn.XLOOKUP(L2380,BLTOTAL!B:B,BLTOTAL!AD:AD))= 0,"Incompleto",_xlfn.XLOOKUP(L2380,BLTOTAL!B:B,BLTOTAL!AD:AD))</f>
        <v>Incompleto</v>
      </c>
    </row>
    <row r="2381" spans="17:17" x14ac:dyDescent="0.35">
      <c r="Q2381" t="str">
        <f>IF((_xlfn.XLOOKUP(L2381,BLTOTAL!B:B,BLTOTAL!AD:AD))= 0,"Incompleto",_xlfn.XLOOKUP(L2381,BLTOTAL!B:B,BLTOTAL!AD:AD))</f>
        <v>Incompleto</v>
      </c>
    </row>
    <row r="2382" spans="17:17" x14ac:dyDescent="0.35">
      <c r="Q2382" t="str">
        <f>IF((_xlfn.XLOOKUP(L2382,BLTOTAL!B:B,BLTOTAL!AD:AD))= 0,"Incompleto",_xlfn.XLOOKUP(L2382,BLTOTAL!B:B,BLTOTAL!AD:AD))</f>
        <v>Incompleto</v>
      </c>
    </row>
    <row r="2383" spans="17:17" x14ac:dyDescent="0.35">
      <c r="Q2383" t="str">
        <f>IF((_xlfn.XLOOKUP(L2383,BLTOTAL!B:B,BLTOTAL!AD:AD))= 0,"Incompleto",_xlfn.XLOOKUP(L2383,BLTOTAL!B:B,BLTOTAL!AD:AD))</f>
        <v>Incompleto</v>
      </c>
    </row>
    <row r="2384" spans="17:17" x14ac:dyDescent="0.35">
      <c r="Q2384" t="str">
        <f>IF((_xlfn.XLOOKUP(L2384,BLTOTAL!B:B,BLTOTAL!AD:AD))= 0,"Incompleto",_xlfn.XLOOKUP(L2384,BLTOTAL!B:B,BLTOTAL!AD:AD))</f>
        <v>Incompleto</v>
      </c>
    </row>
    <row r="2385" spans="17:17" x14ac:dyDescent="0.35">
      <c r="Q2385" t="str">
        <f>IF((_xlfn.XLOOKUP(L2385,BLTOTAL!B:B,BLTOTAL!AD:AD))= 0,"Incompleto",_xlfn.XLOOKUP(L2385,BLTOTAL!B:B,BLTOTAL!AD:AD))</f>
        <v>Incompleto</v>
      </c>
    </row>
    <row r="2386" spans="17:17" x14ac:dyDescent="0.35">
      <c r="Q2386" t="str">
        <f>IF((_xlfn.XLOOKUP(L2386,BLTOTAL!B:B,BLTOTAL!AD:AD))= 0,"Incompleto",_xlfn.XLOOKUP(L2386,BLTOTAL!B:B,BLTOTAL!AD:AD))</f>
        <v>Incompleto</v>
      </c>
    </row>
    <row r="2387" spans="17:17" x14ac:dyDescent="0.35">
      <c r="Q2387" t="str">
        <f>IF((_xlfn.XLOOKUP(L2387,BLTOTAL!B:B,BLTOTAL!AD:AD))= 0,"Incompleto",_xlfn.XLOOKUP(L2387,BLTOTAL!B:B,BLTOTAL!AD:AD))</f>
        <v>Incompleto</v>
      </c>
    </row>
    <row r="2388" spans="17:17" x14ac:dyDescent="0.35">
      <c r="Q2388" t="str">
        <f>IF((_xlfn.XLOOKUP(L2388,BLTOTAL!B:B,BLTOTAL!AD:AD))= 0,"Incompleto",_xlfn.XLOOKUP(L2388,BLTOTAL!B:B,BLTOTAL!AD:AD))</f>
        <v>Incompleto</v>
      </c>
    </row>
    <row r="2389" spans="17:17" x14ac:dyDescent="0.35">
      <c r="Q2389" t="str">
        <f>IF((_xlfn.XLOOKUP(L2389,BLTOTAL!B:B,BLTOTAL!AD:AD))= 0,"Incompleto",_xlfn.XLOOKUP(L2389,BLTOTAL!B:B,BLTOTAL!AD:AD))</f>
        <v>Incompleto</v>
      </c>
    </row>
    <row r="2390" spans="17:17" x14ac:dyDescent="0.35">
      <c r="Q2390" t="str">
        <f>IF((_xlfn.XLOOKUP(L2390,BLTOTAL!B:B,BLTOTAL!AD:AD))= 0,"Incompleto",_xlfn.XLOOKUP(L2390,BLTOTAL!B:B,BLTOTAL!AD:AD))</f>
        <v>Incompleto</v>
      </c>
    </row>
    <row r="2391" spans="17:17" x14ac:dyDescent="0.35">
      <c r="Q2391" t="str">
        <f>IF((_xlfn.XLOOKUP(L2391,BLTOTAL!B:B,BLTOTAL!AD:AD))= 0,"Incompleto",_xlfn.XLOOKUP(L2391,BLTOTAL!B:B,BLTOTAL!AD:AD))</f>
        <v>Incompleto</v>
      </c>
    </row>
    <row r="2392" spans="17:17" x14ac:dyDescent="0.35">
      <c r="Q2392" t="str">
        <f>IF((_xlfn.XLOOKUP(L2392,BLTOTAL!B:B,BLTOTAL!AD:AD))= 0,"Incompleto",_xlfn.XLOOKUP(L2392,BLTOTAL!B:B,BLTOTAL!AD:AD))</f>
        <v>Incompleto</v>
      </c>
    </row>
    <row r="2393" spans="17:17" x14ac:dyDescent="0.35">
      <c r="Q2393" t="str">
        <f>IF((_xlfn.XLOOKUP(L2393,BLTOTAL!B:B,BLTOTAL!AD:AD))= 0,"Incompleto",_xlfn.XLOOKUP(L2393,BLTOTAL!B:B,BLTOTAL!AD:AD))</f>
        <v>Incompleto</v>
      </c>
    </row>
    <row r="2394" spans="17:17" x14ac:dyDescent="0.35">
      <c r="Q2394" t="str">
        <f>IF((_xlfn.XLOOKUP(L2394,BLTOTAL!B:B,BLTOTAL!AD:AD))= 0,"Incompleto",_xlfn.XLOOKUP(L2394,BLTOTAL!B:B,BLTOTAL!AD:AD))</f>
        <v>Incompleto</v>
      </c>
    </row>
    <row r="2395" spans="17:17" x14ac:dyDescent="0.35">
      <c r="Q2395" t="str">
        <f>IF((_xlfn.XLOOKUP(L2395,BLTOTAL!B:B,BLTOTAL!AD:AD))= 0,"Incompleto",_xlfn.XLOOKUP(L2395,BLTOTAL!B:B,BLTOTAL!AD:AD))</f>
        <v>Incompleto</v>
      </c>
    </row>
    <row r="2396" spans="17:17" x14ac:dyDescent="0.35">
      <c r="Q2396" t="str">
        <f>IF((_xlfn.XLOOKUP(L2396,BLTOTAL!B:B,BLTOTAL!AD:AD))= 0,"Incompleto",_xlfn.XLOOKUP(L2396,BLTOTAL!B:B,BLTOTAL!AD:AD))</f>
        <v>Incompleto</v>
      </c>
    </row>
    <row r="2397" spans="17:17" x14ac:dyDescent="0.35">
      <c r="Q2397" t="str">
        <f>IF((_xlfn.XLOOKUP(L2397,BLTOTAL!B:B,BLTOTAL!AD:AD))= 0,"Incompleto",_xlfn.XLOOKUP(L2397,BLTOTAL!B:B,BLTOTAL!AD:AD))</f>
        <v>Incompleto</v>
      </c>
    </row>
    <row r="2398" spans="17:17" x14ac:dyDescent="0.35">
      <c r="Q2398" t="str">
        <f>IF((_xlfn.XLOOKUP(L2398,BLTOTAL!B:B,BLTOTAL!AD:AD))= 0,"Incompleto",_xlfn.XLOOKUP(L2398,BLTOTAL!B:B,BLTOTAL!AD:AD))</f>
        <v>Incompleto</v>
      </c>
    </row>
    <row r="2399" spans="17:17" x14ac:dyDescent="0.35">
      <c r="Q2399" t="str">
        <f>IF((_xlfn.XLOOKUP(L2399,BLTOTAL!B:B,BLTOTAL!AD:AD))= 0,"Incompleto",_xlfn.XLOOKUP(L2399,BLTOTAL!B:B,BLTOTAL!AD:AD))</f>
        <v>Incompleto</v>
      </c>
    </row>
    <row r="2400" spans="17:17" x14ac:dyDescent="0.35">
      <c r="Q2400" t="str">
        <f>IF((_xlfn.XLOOKUP(L2400,BLTOTAL!B:B,BLTOTAL!AD:AD))= 0,"Incompleto",_xlfn.XLOOKUP(L2400,BLTOTAL!B:B,BLTOTAL!AD:AD))</f>
        <v>Incompleto</v>
      </c>
    </row>
    <row r="2401" spans="17:17" x14ac:dyDescent="0.35">
      <c r="Q2401" t="str">
        <f>IF((_xlfn.XLOOKUP(L2401,BLTOTAL!B:B,BLTOTAL!AD:AD))= 0,"Incompleto",_xlfn.XLOOKUP(L2401,BLTOTAL!B:B,BLTOTAL!AD:AD))</f>
        <v>Incompleto</v>
      </c>
    </row>
    <row r="2402" spans="17:17" x14ac:dyDescent="0.35">
      <c r="Q2402" t="str">
        <f>IF((_xlfn.XLOOKUP(L2402,BLTOTAL!B:B,BLTOTAL!AD:AD))= 0,"Incompleto",_xlfn.XLOOKUP(L2402,BLTOTAL!B:B,BLTOTAL!AD:AD))</f>
        <v>Incompleto</v>
      </c>
    </row>
    <row r="2403" spans="17:17" x14ac:dyDescent="0.35">
      <c r="Q2403" t="str">
        <f>IF((_xlfn.XLOOKUP(L2403,BLTOTAL!B:B,BLTOTAL!AD:AD))= 0,"Incompleto",_xlfn.XLOOKUP(L2403,BLTOTAL!B:B,BLTOTAL!AD:AD))</f>
        <v>Incompleto</v>
      </c>
    </row>
    <row r="2404" spans="17:17" x14ac:dyDescent="0.35">
      <c r="Q2404" t="str">
        <f>IF((_xlfn.XLOOKUP(L2404,BLTOTAL!B:B,BLTOTAL!AD:AD))= 0,"Incompleto",_xlfn.XLOOKUP(L2404,BLTOTAL!B:B,BLTOTAL!AD:AD))</f>
        <v>Incompleto</v>
      </c>
    </row>
    <row r="2405" spans="17:17" x14ac:dyDescent="0.35">
      <c r="Q2405" t="str">
        <f>IF((_xlfn.XLOOKUP(L2405,BLTOTAL!B:B,BLTOTAL!AD:AD))= 0,"Incompleto",_xlfn.XLOOKUP(L2405,BLTOTAL!B:B,BLTOTAL!AD:AD))</f>
        <v>Incompleto</v>
      </c>
    </row>
    <row r="2406" spans="17:17" x14ac:dyDescent="0.35">
      <c r="Q2406" t="str">
        <f>IF((_xlfn.XLOOKUP(L2406,BLTOTAL!B:B,BLTOTAL!AD:AD))= 0,"Incompleto",_xlfn.XLOOKUP(L2406,BLTOTAL!B:B,BLTOTAL!AD:AD))</f>
        <v>Incompleto</v>
      </c>
    </row>
    <row r="2407" spans="17:17" x14ac:dyDescent="0.35">
      <c r="Q2407" t="str">
        <f>IF((_xlfn.XLOOKUP(L2407,BLTOTAL!B:B,BLTOTAL!AD:AD))= 0,"Incompleto",_xlfn.XLOOKUP(L2407,BLTOTAL!B:B,BLTOTAL!AD:AD))</f>
        <v>Incompleto</v>
      </c>
    </row>
    <row r="2408" spans="17:17" x14ac:dyDescent="0.35">
      <c r="Q2408" t="str">
        <f>IF((_xlfn.XLOOKUP(L2408,BLTOTAL!B:B,BLTOTAL!AD:AD))= 0,"Incompleto",_xlfn.XLOOKUP(L2408,BLTOTAL!B:B,BLTOTAL!AD:AD))</f>
        <v>Incompleto</v>
      </c>
    </row>
    <row r="2409" spans="17:17" x14ac:dyDescent="0.35">
      <c r="Q2409" t="str">
        <f>IF((_xlfn.XLOOKUP(L2409,BLTOTAL!B:B,BLTOTAL!AD:AD))= 0,"Incompleto",_xlfn.XLOOKUP(L2409,BLTOTAL!B:B,BLTOTAL!AD:AD))</f>
        <v>Incompleto</v>
      </c>
    </row>
    <row r="2410" spans="17:17" x14ac:dyDescent="0.35">
      <c r="Q2410" t="str">
        <f>IF((_xlfn.XLOOKUP(L2410,BLTOTAL!B:B,BLTOTAL!AD:AD))= 0,"Incompleto",_xlfn.XLOOKUP(L2410,BLTOTAL!B:B,BLTOTAL!AD:AD))</f>
        <v>Incompleto</v>
      </c>
    </row>
    <row r="2411" spans="17:17" x14ac:dyDescent="0.35">
      <c r="Q2411" t="str">
        <f>IF((_xlfn.XLOOKUP(L2411,BLTOTAL!B:B,BLTOTAL!AD:AD))= 0,"Incompleto",_xlfn.XLOOKUP(L2411,BLTOTAL!B:B,BLTOTAL!AD:AD))</f>
        <v>Incompleto</v>
      </c>
    </row>
    <row r="2412" spans="17:17" x14ac:dyDescent="0.35">
      <c r="Q2412" t="str">
        <f>IF((_xlfn.XLOOKUP(L2412,BLTOTAL!B:B,BLTOTAL!AD:AD))= 0,"Incompleto",_xlfn.XLOOKUP(L2412,BLTOTAL!B:B,BLTOTAL!AD:AD))</f>
        <v>Incompleto</v>
      </c>
    </row>
    <row r="2413" spans="17:17" x14ac:dyDescent="0.35">
      <c r="Q2413" t="str">
        <f>IF((_xlfn.XLOOKUP(L2413,BLTOTAL!B:B,BLTOTAL!AD:AD))= 0,"Incompleto",_xlfn.XLOOKUP(L2413,BLTOTAL!B:B,BLTOTAL!AD:AD))</f>
        <v>Incompleto</v>
      </c>
    </row>
    <row r="2414" spans="17:17" x14ac:dyDescent="0.35">
      <c r="Q2414" t="str">
        <f>IF((_xlfn.XLOOKUP(L2414,BLTOTAL!B:B,BLTOTAL!AD:AD))= 0,"Incompleto",_xlfn.XLOOKUP(L2414,BLTOTAL!B:B,BLTOTAL!AD:AD))</f>
        <v>Incompleto</v>
      </c>
    </row>
    <row r="2415" spans="17:17" x14ac:dyDescent="0.35">
      <c r="Q2415" t="str">
        <f>IF((_xlfn.XLOOKUP(L2415,BLTOTAL!B:B,BLTOTAL!AD:AD))= 0,"Incompleto",_xlfn.XLOOKUP(L2415,BLTOTAL!B:B,BLTOTAL!AD:AD))</f>
        <v>Incompleto</v>
      </c>
    </row>
    <row r="2416" spans="17:17" x14ac:dyDescent="0.35">
      <c r="Q2416" t="str">
        <f>IF((_xlfn.XLOOKUP(L2416,BLTOTAL!B:B,BLTOTAL!AD:AD))= 0,"Incompleto",_xlfn.XLOOKUP(L2416,BLTOTAL!B:B,BLTOTAL!AD:AD))</f>
        <v>Incompleto</v>
      </c>
    </row>
    <row r="2417" spans="17:17" x14ac:dyDescent="0.35">
      <c r="Q2417" t="str">
        <f>IF((_xlfn.XLOOKUP(L2417,BLTOTAL!B:B,BLTOTAL!AD:AD))= 0,"Incompleto",_xlfn.XLOOKUP(L2417,BLTOTAL!B:B,BLTOTAL!AD:AD))</f>
        <v>Incompleto</v>
      </c>
    </row>
    <row r="2418" spans="17:17" x14ac:dyDescent="0.35">
      <c r="Q2418" t="str">
        <f>IF((_xlfn.XLOOKUP(L2418,BLTOTAL!B:B,BLTOTAL!AD:AD))= 0,"Incompleto",_xlfn.XLOOKUP(L2418,BLTOTAL!B:B,BLTOTAL!AD:AD))</f>
        <v>Incompleto</v>
      </c>
    </row>
    <row r="2419" spans="17:17" x14ac:dyDescent="0.35">
      <c r="Q2419" t="str">
        <f>IF((_xlfn.XLOOKUP(L2419,BLTOTAL!B:B,BLTOTAL!AD:AD))= 0,"Incompleto",_xlfn.XLOOKUP(L2419,BLTOTAL!B:B,BLTOTAL!AD:AD))</f>
        <v>Incompleto</v>
      </c>
    </row>
    <row r="2420" spans="17:17" x14ac:dyDescent="0.35">
      <c r="Q2420" t="str">
        <f>IF((_xlfn.XLOOKUP(L2420,BLTOTAL!B:B,BLTOTAL!AD:AD))= 0,"Incompleto",_xlfn.XLOOKUP(L2420,BLTOTAL!B:B,BLTOTAL!AD:AD))</f>
        <v>Incompleto</v>
      </c>
    </row>
    <row r="2421" spans="17:17" x14ac:dyDescent="0.35">
      <c r="Q2421" t="str">
        <f>IF((_xlfn.XLOOKUP(L2421,BLTOTAL!B:B,BLTOTAL!AD:AD))= 0,"Incompleto",_xlfn.XLOOKUP(L2421,BLTOTAL!B:B,BLTOTAL!AD:AD))</f>
        <v>Incompleto</v>
      </c>
    </row>
    <row r="2422" spans="17:17" x14ac:dyDescent="0.35">
      <c r="Q2422" t="str">
        <f>IF((_xlfn.XLOOKUP(L2422,BLTOTAL!B:B,BLTOTAL!AD:AD))= 0,"Incompleto",_xlfn.XLOOKUP(L2422,BLTOTAL!B:B,BLTOTAL!AD:AD))</f>
        <v>Incompleto</v>
      </c>
    </row>
    <row r="2423" spans="17:17" x14ac:dyDescent="0.35">
      <c r="Q2423" t="str">
        <f>IF((_xlfn.XLOOKUP(L2423,BLTOTAL!B:B,BLTOTAL!AD:AD))= 0,"Incompleto",_xlfn.XLOOKUP(L2423,BLTOTAL!B:B,BLTOTAL!AD:AD))</f>
        <v>Incompleto</v>
      </c>
    </row>
    <row r="2424" spans="17:17" x14ac:dyDescent="0.35">
      <c r="Q2424" t="str">
        <f>IF((_xlfn.XLOOKUP(L2424,BLTOTAL!B:B,BLTOTAL!AD:AD))= 0,"Incompleto",_xlfn.XLOOKUP(L2424,BLTOTAL!B:B,BLTOTAL!AD:AD))</f>
        <v>Incompleto</v>
      </c>
    </row>
    <row r="2425" spans="17:17" x14ac:dyDescent="0.35">
      <c r="Q2425" t="str">
        <f>IF((_xlfn.XLOOKUP(L2425,BLTOTAL!B:B,BLTOTAL!AD:AD))= 0,"Incompleto",_xlfn.XLOOKUP(L2425,BLTOTAL!B:B,BLTOTAL!AD:AD))</f>
        <v>Incompleto</v>
      </c>
    </row>
    <row r="2426" spans="17:17" x14ac:dyDescent="0.35">
      <c r="Q2426" t="str">
        <f>IF((_xlfn.XLOOKUP(L2426,BLTOTAL!B:B,BLTOTAL!AD:AD))= 0,"Incompleto",_xlfn.XLOOKUP(L2426,BLTOTAL!B:B,BLTOTAL!AD:AD))</f>
        <v>Incompleto</v>
      </c>
    </row>
    <row r="2427" spans="17:17" x14ac:dyDescent="0.35">
      <c r="Q2427" t="str">
        <f>IF((_xlfn.XLOOKUP(L2427,BLTOTAL!B:B,BLTOTAL!AD:AD))= 0,"Incompleto",_xlfn.XLOOKUP(L2427,BLTOTAL!B:B,BLTOTAL!AD:AD))</f>
        <v>Incompleto</v>
      </c>
    </row>
    <row r="2428" spans="17:17" x14ac:dyDescent="0.35">
      <c r="Q2428" t="str">
        <f>IF((_xlfn.XLOOKUP(L2428,BLTOTAL!B:B,BLTOTAL!AD:AD))= 0,"Incompleto",_xlfn.XLOOKUP(L2428,BLTOTAL!B:B,BLTOTAL!AD:AD))</f>
        <v>Incompleto</v>
      </c>
    </row>
    <row r="2429" spans="17:17" x14ac:dyDescent="0.35">
      <c r="Q2429" t="str">
        <f>IF((_xlfn.XLOOKUP(L2429,BLTOTAL!B:B,BLTOTAL!AD:AD))= 0,"Incompleto",_xlfn.XLOOKUP(L2429,BLTOTAL!B:B,BLTOTAL!AD:AD))</f>
        <v>Incompleto</v>
      </c>
    </row>
    <row r="2430" spans="17:17" x14ac:dyDescent="0.35">
      <c r="Q2430" t="str">
        <f>IF((_xlfn.XLOOKUP(L2430,BLTOTAL!B:B,BLTOTAL!AD:AD))= 0,"Incompleto",_xlfn.XLOOKUP(L2430,BLTOTAL!B:B,BLTOTAL!AD:AD))</f>
        <v>Incompleto</v>
      </c>
    </row>
    <row r="2431" spans="17:17" x14ac:dyDescent="0.35">
      <c r="Q2431" t="str">
        <f>IF((_xlfn.XLOOKUP(L2431,BLTOTAL!B:B,BLTOTAL!AD:AD))= 0,"Incompleto",_xlfn.XLOOKUP(L2431,BLTOTAL!B:B,BLTOTAL!AD:AD))</f>
        <v>Incompleto</v>
      </c>
    </row>
    <row r="2432" spans="17:17" x14ac:dyDescent="0.35">
      <c r="Q2432" t="str">
        <f>IF((_xlfn.XLOOKUP(L2432,BLTOTAL!B:B,BLTOTAL!AD:AD))= 0,"Incompleto",_xlfn.XLOOKUP(L2432,BLTOTAL!B:B,BLTOTAL!AD:AD))</f>
        <v>Incompleto</v>
      </c>
    </row>
    <row r="2433" spans="17:17" x14ac:dyDescent="0.35">
      <c r="Q2433" t="str">
        <f>IF((_xlfn.XLOOKUP(L2433,BLTOTAL!B:B,BLTOTAL!AD:AD))= 0,"Incompleto",_xlfn.XLOOKUP(L2433,BLTOTAL!B:B,BLTOTAL!AD:AD))</f>
        <v>Incompleto</v>
      </c>
    </row>
    <row r="2434" spans="17:17" x14ac:dyDescent="0.35">
      <c r="Q2434" t="str">
        <f>IF((_xlfn.XLOOKUP(L2434,BLTOTAL!B:B,BLTOTAL!AD:AD))= 0,"Incompleto",_xlfn.XLOOKUP(L2434,BLTOTAL!B:B,BLTOTAL!AD:AD))</f>
        <v>Incompleto</v>
      </c>
    </row>
    <row r="2435" spans="17:17" x14ac:dyDescent="0.35">
      <c r="Q2435" t="str">
        <f>IF((_xlfn.XLOOKUP(L2435,BLTOTAL!B:B,BLTOTAL!AD:AD))= 0,"Incompleto",_xlfn.XLOOKUP(L2435,BLTOTAL!B:B,BLTOTAL!AD:AD))</f>
        <v>Incompleto</v>
      </c>
    </row>
    <row r="2436" spans="17:17" x14ac:dyDescent="0.35">
      <c r="Q2436" t="str">
        <f>IF((_xlfn.XLOOKUP(L2436,BLTOTAL!B:B,BLTOTAL!AD:AD))= 0,"Incompleto",_xlfn.XLOOKUP(L2436,BLTOTAL!B:B,BLTOTAL!AD:AD))</f>
        <v>Incompleto</v>
      </c>
    </row>
    <row r="2437" spans="17:17" x14ac:dyDescent="0.35">
      <c r="Q2437" t="str">
        <f>IF((_xlfn.XLOOKUP(L2437,BLTOTAL!B:B,BLTOTAL!AD:AD))= 0,"Incompleto",_xlfn.XLOOKUP(L2437,BLTOTAL!B:B,BLTOTAL!AD:AD))</f>
        <v>Incompleto</v>
      </c>
    </row>
    <row r="2438" spans="17:17" x14ac:dyDescent="0.35">
      <c r="Q2438" t="str">
        <f>IF((_xlfn.XLOOKUP(L2438,BLTOTAL!B:B,BLTOTAL!AD:AD))= 0,"Incompleto",_xlfn.XLOOKUP(L2438,BLTOTAL!B:B,BLTOTAL!AD:AD))</f>
        <v>Incompleto</v>
      </c>
    </row>
    <row r="2439" spans="17:17" x14ac:dyDescent="0.35">
      <c r="Q2439" t="str">
        <f>IF((_xlfn.XLOOKUP(L2439,BLTOTAL!B:B,BLTOTAL!AD:AD))= 0,"Incompleto",_xlfn.XLOOKUP(L2439,BLTOTAL!B:B,BLTOTAL!AD:AD))</f>
        <v>Incompleto</v>
      </c>
    </row>
    <row r="2440" spans="17:17" x14ac:dyDescent="0.35">
      <c r="Q2440" t="str">
        <f>IF((_xlfn.XLOOKUP(L2440,BLTOTAL!B:B,BLTOTAL!AD:AD))= 0,"Incompleto",_xlfn.XLOOKUP(L2440,BLTOTAL!B:B,BLTOTAL!AD:AD))</f>
        <v>Incompleto</v>
      </c>
    </row>
    <row r="2441" spans="17:17" x14ac:dyDescent="0.35">
      <c r="Q2441" t="str">
        <f>IF((_xlfn.XLOOKUP(L2441,BLTOTAL!B:B,BLTOTAL!AD:AD))= 0,"Incompleto",_xlfn.XLOOKUP(L2441,BLTOTAL!B:B,BLTOTAL!AD:AD))</f>
        <v>Incompleto</v>
      </c>
    </row>
    <row r="2442" spans="17:17" x14ac:dyDescent="0.35">
      <c r="Q2442" t="str">
        <f>IF((_xlfn.XLOOKUP(L2442,BLTOTAL!B:B,BLTOTAL!AD:AD))= 0,"Incompleto",_xlfn.XLOOKUP(L2442,BLTOTAL!B:B,BLTOTAL!AD:AD))</f>
        <v>Incompleto</v>
      </c>
    </row>
    <row r="2443" spans="17:17" x14ac:dyDescent="0.35">
      <c r="Q2443" t="str">
        <f>IF((_xlfn.XLOOKUP(L2443,BLTOTAL!B:B,BLTOTAL!AD:AD))= 0,"Incompleto",_xlfn.XLOOKUP(L2443,BLTOTAL!B:B,BLTOTAL!AD:AD))</f>
        <v>Incompleto</v>
      </c>
    </row>
    <row r="2444" spans="17:17" x14ac:dyDescent="0.35">
      <c r="Q2444" t="str">
        <f>IF((_xlfn.XLOOKUP(L2444,BLTOTAL!B:B,BLTOTAL!AD:AD))= 0,"Incompleto",_xlfn.XLOOKUP(L2444,BLTOTAL!B:B,BLTOTAL!AD:AD))</f>
        <v>Incompleto</v>
      </c>
    </row>
    <row r="2445" spans="17:17" x14ac:dyDescent="0.35">
      <c r="Q2445" t="str">
        <f>IF((_xlfn.XLOOKUP(L2445,BLTOTAL!B:B,BLTOTAL!AD:AD))= 0,"Incompleto",_xlfn.XLOOKUP(L2445,BLTOTAL!B:B,BLTOTAL!AD:AD))</f>
        <v>Incompleto</v>
      </c>
    </row>
    <row r="2446" spans="17:17" x14ac:dyDescent="0.35">
      <c r="Q2446" t="str">
        <f>IF((_xlfn.XLOOKUP(L2446,BLTOTAL!B:B,BLTOTAL!AD:AD))= 0,"Incompleto",_xlfn.XLOOKUP(L2446,BLTOTAL!B:B,BLTOTAL!AD:AD))</f>
        <v>Incompleto</v>
      </c>
    </row>
    <row r="2447" spans="17:17" x14ac:dyDescent="0.35">
      <c r="Q2447" t="str">
        <f>IF((_xlfn.XLOOKUP(L2447,BLTOTAL!B:B,BLTOTAL!AD:AD))= 0,"Incompleto",_xlfn.XLOOKUP(L2447,BLTOTAL!B:B,BLTOTAL!AD:AD))</f>
        <v>Incompleto</v>
      </c>
    </row>
    <row r="2448" spans="17:17" x14ac:dyDescent="0.35">
      <c r="Q2448" t="str">
        <f>IF((_xlfn.XLOOKUP(L2448,BLTOTAL!B:B,BLTOTAL!AD:AD))= 0,"Incompleto",_xlfn.XLOOKUP(L2448,BLTOTAL!B:B,BLTOTAL!AD:AD))</f>
        <v>Incompleto</v>
      </c>
    </row>
    <row r="2449" spans="17:17" x14ac:dyDescent="0.35">
      <c r="Q2449" t="str">
        <f>IF((_xlfn.XLOOKUP(L2449,BLTOTAL!B:B,BLTOTAL!AD:AD))= 0,"Incompleto",_xlfn.XLOOKUP(L2449,BLTOTAL!B:B,BLTOTAL!AD:AD))</f>
        <v>Incompleto</v>
      </c>
    </row>
    <row r="2450" spans="17:17" x14ac:dyDescent="0.35">
      <c r="Q2450" t="str">
        <f>IF((_xlfn.XLOOKUP(L2450,BLTOTAL!B:B,BLTOTAL!AD:AD))= 0,"Incompleto",_xlfn.XLOOKUP(L2450,BLTOTAL!B:B,BLTOTAL!AD:AD))</f>
        <v>Incompleto</v>
      </c>
    </row>
    <row r="2451" spans="17:17" x14ac:dyDescent="0.35">
      <c r="Q2451" t="str">
        <f>IF((_xlfn.XLOOKUP(L2451,BLTOTAL!B:B,BLTOTAL!AD:AD))= 0,"Incompleto",_xlfn.XLOOKUP(L2451,BLTOTAL!B:B,BLTOTAL!AD:AD))</f>
        <v>Incompleto</v>
      </c>
    </row>
    <row r="2452" spans="17:17" x14ac:dyDescent="0.35">
      <c r="Q2452" t="str">
        <f>IF((_xlfn.XLOOKUP(L2452,BLTOTAL!B:B,BLTOTAL!AD:AD))= 0,"Incompleto",_xlfn.XLOOKUP(L2452,BLTOTAL!B:B,BLTOTAL!AD:AD))</f>
        <v>Incompleto</v>
      </c>
    </row>
    <row r="2453" spans="17:17" x14ac:dyDescent="0.35">
      <c r="Q2453" t="str">
        <f>IF((_xlfn.XLOOKUP(L2453,BLTOTAL!B:B,BLTOTAL!AD:AD))= 0,"Incompleto",_xlfn.XLOOKUP(L2453,BLTOTAL!B:B,BLTOTAL!AD:AD))</f>
        <v>Incompleto</v>
      </c>
    </row>
    <row r="2454" spans="17:17" x14ac:dyDescent="0.35">
      <c r="Q2454" t="str">
        <f>IF((_xlfn.XLOOKUP(L2454,BLTOTAL!B:B,BLTOTAL!AD:AD))= 0,"Incompleto",_xlfn.XLOOKUP(L2454,BLTOTAL!B:B,BLTOTAL!AD:AD))</f>
        <v>Incompleto</v>
      </c>
    </row>
    <row r="2455" spans="17:17" x14ac:dyDescent="0.35">
      <c r="Q2455" t="str">
        <f>IF((_xlfn.XLOOKUP(L2455,BLTOTAL!B:B,BLTOTAL!AD:AD))= 0,"Incompleto",_xlfn.XLOOKUP(L2455,BLTOTAL!B:B,BLTOTAL!AD:AD))</f>
        <v>Incompleto</v>
      </c>
    </row>
    <row r="2456" spans="17:17" x14ac:dyDescent="0.35">
      <c r="Q2456" t="str">
        <f>IF((_xlfn.XLOOKUP(L2456,BLTOTAL!B:B,BLTOTAL!AD:AD))= 0,"Incompleto",_xlfn.XLOOKUP(L2456,BLTOTAL!B:B,BLTOTAL!AD:AD))</f>
        <v>Incompleto</v>
      </c>
    </row>
    <row r="2457" spans="17:17" x14ac:dyDescent="0.35">
      <c r="Q2457" t="str">
        <f>IF((_xlfn.XLOOKUP(L2457,BLTOTAL!B:B,BLTOTAL!AD:AD))= 0,"Incompleto",_xlfn.XLOOKUP(L2457,BLTOTAL!B:B,BLTOTAL!AD:AD))</f>
        <v>Incompleto</v>
      </c>
    </row>
    <row r="2458" spans="17:17" x14ac:dyDescent="0.35">
      <c r="Q2458" t="str">
        <f>IF((_xlfn.XLOOKUP(L2458,BLTOTAL!B:B,BLTOTAL!AD:AD))= 0,"Incompleto",_xlfn.XLOOKUP(L2458,BLTOTAL!B:B,BLTOTAL!AD:AD))</f>
        <v>Incompleto</v>
      </c>
    </row>
    <row r="2459" spans="17:17" x14ac:dyDescent="0.35">
      <c r="Q2459" t="str">
        <f>IF((_xlfn.XLOOKUP(L2459,BLTOTAL!B:B,BLTOTAL!AD:AD))= 0,"Incompleto",_xlfn.XLOOKUP(L2459,BLTOTAL!B:B,BLTOTAL!AD:AD))</f>
        <v>Incompleto</v>
      </c>
    </row>
    <row r="2460" spans="17:17" x14ac:dyDescent="0.35">
      <c r="Q2460" t="str">
        <f>IF((_xlfn.XLOOKUP(L2460,BLTOTAL!B:B,BLTOTAL!AD:AD))= 0,"Incompleto",_xlfn.XLOOKUP(L2460,BLTOTAL!B:B,BLTOTAL!AD:AD))</f>
        <v>Incompleto</v>
      </c>
    </row>
    <row r="2461" spans="17:17" x14ac:dyDescent="0.35">
      <c r="Q2461" t="str">
        <f>IF((_xlfn.XLOOKUP(L2461,BLTOTAL!B:B,BLTOTAL!AD:AD))= 0,"Incompleto",_xlfn.XLOOKUP(L2461,BLTOTAL!B:B,BLTOTAL!AD:AD))</f>
        <v>Incompleto</v>
      </c>
    </row>
    <row r="2462" spans="17:17" x14ac:dyDescent="0.35">
      <c r="Q2462" t="str">
        <f>IF((_xlfn.XLOOKUP(L2462,BLTOTAL!B:B,BLTOTAL!AD:AD))= 0,"Incompleto",_xlfn.XLOOKUP(L2462,BLTOTAL!B:B,BLTOTAL!AD:AD))</f>
        <v>Incompleto</v>
      </c>
    </row>
    <row r="2463" spans="17:17" x14ac:dyDescent="0.35">
      <c r="Q2463" t="str">
        <f>IF((_xlfn.XLOOKUP(L2463,BLTOTAL!B:B,BLTOTAL!AD:AD))= 0,"Incompleto",_xlfn.XLOOKUP(L2463,BLTOTAL!B:B,BLTOTAL!AD:AD))</f>
        <v>Incompleto</v>
      </c>
    </row>
    <row r="2464" spans="17:17" x14ac:dyDescent="0.35">
      <c r="Q2464" t="str">
        <f>IF((_xlfn.XLOOKUP(L2464,BLTOTAL!B:B,BLTOTAL!AD:AD))= 0,"Incompleto",_xlfn.XLOOKUP(L2464,BLTOTAL!B:B,BLTOTAL!AD:AD))</f>
        <v>Incompleto</v>
      </c>
    </row>
    <row r="2465" spans="17:17" x14ac:dyDescent="0.35">
      <c r="Q2465" t="str">
        <f>IF((_xlfn.XLOOKUP(L2465,BLTOTAL!B:B,BLTOTAL!AD:AD))= 0,"Incompleto",_xlfn.XLOOKUP(L2465,BLTOTAL!B:B,BLTOTAL!AD:AD))</f>
        <v>Incompleto</v>
      </c>
    </row>
    <row r="2466" spans="17:17" x14ac:dyDescent="0.35">
      <c r="Q2466" t="str">
        <f>IF((_xlfn.XLOOKUP(L2466,BLTOTAL!B:B,BLTOTAL!AD:AD))= 0,"Incompleto",_xlfn.XLOOKUP(L2466,BLTOTAL!B:B,BLTOTAL!AD:AD))</f>
        <v>Incompleto</v>
      </c>
    </row>
    <row r="2467" spans="17:17" x14ac:dyDescent="0.35">
      <c r="Q2467" t="str">
        <f>IF((_xlfn.XLOOKUP(L2467,BLTOTAL!B:B,BLTOTAL!AD:AD))= 0,"Incompleto",_xlfn.XLOOKUP(L2467,BLTOTAL!B:B,BLTOTAL!AD:AD))</f>
        <v>Incompleto</v>
      </c>
    </row>
    <row r="2468" spans="17:17" x14ac:dyDescent="0.35">
      <c r="Q2468" t="str">
        <f>IF((_xlfn.XLOOKUP(L2468,BLTOTAL!B:B,BLTOTAL!AD:AD))= 0,"Incompleto",_xlfn.XLOOKUP(L2468,BLTOTAL!B:B,BLTOTAL!AD:AD))</f>
        <v>Incompleto</v>
      </c>
    </row>
    <row r="2469" spans="17:17" x14ac:dyDescent="0.35">
      <c r="Q2469" t="str">
        <f>IF((_xlfn.XLOOKUP(L2469,BLTOTAL!B:B,BLTOTAL!AD:AD))= 0,"Incompleto",_xlfn.XLOOKUP(L2469,BLTOTAL!B:B,BLTOTAL!AD:AD))</f>
        <v>Incompleto</v>
      </c>
    </row>
    <row r="2470" spans="17:17" x14ac:dyDescent="0.35">
      <c r="Q2470" t="str">
        <f>IF((_xlfn.XLOOKUP(L2470,BLTOTAL!B:B,BLTOTAL!AD:AD))= 0,"Incompleto",_xlfn.XLOOKUP(L2470,BLTOTAL!B:B,BLTOTAL!AD:AD))</f>
        <v>Incompleto</v>
      </c>
    </row>
    <row r="2471" spans="17:17" x14ac:dyDescent="0.35">
      <c r="Q2471" t="str">
        <f>IF((_xlfn.XLOOKUP(L2471,BLTOTAL!B:B,BLTOTAL!AD:AD))= 0,"Incompleto",_xlfn.XLOOKUP(L2471,BLTOTAL!B:B,BLTOTAL!AD:AD))</f>
        <v>Incompleto</v>
      </c>
    </row>
    <row r="2472" spans="17:17" x14ac:dyDescent="0.35">
      <c r="Q2472" t="str">
        <f>IF((_xlfn.XLOOKUP(L2472,BLTOTAL!B:B,BLTOTAL!AD:AD))= 0,"Incompleto",_xlfn.XLOOKUP(L2472,BLTOTAL!B:B,BLTOTAL!AD:AD))</f>
        <v>Incompleto</v>
      </c>
    </row>
    <row r="2473" spans="17:17" x14ac:dyDescent="0.35">
      <c r="Q2473" t="str">
        <f>IF((_xlfn.XLOOKUP(L2473,BLTOTAL!B:B,BLTOTAL!AD:AD))= 0,"Incompleto",_xlfn.XLOOKUP(L2473,BLTOTAL!B:B,BLTOTAL!AD:AD))</f>
        <v>Incompleto</v>
      </c>
    </row>
    <row r="2474" spans="17:17" x14ac:dyDescent="0.35">
      <c r="Q2474" t="str">
        <f>IF((_xlfn.XLOOKUP(L2474,BLTOTAL!B:B,BLTOTAL!AD:AD))= 0,"Incompleto",_xlfn.XLOOKUP(L2474,BLTOTAL!B:B,BLTOTAL!AD:AD))</f>
        <v>Incompleto</v>
      </c>
    </row>
    <row r="2475" spans="17:17" x14ac:dyDescent="0.35">
      <c r="Q2475" t="str">
        <f>IF((_xlfn.XLOOKUP(L2475,BLTOTAL!B:B,BLTOTAL!AD:AD))= 0,"Incompleto",_xlfn.XLOOKUP(L2475,BLTOTAL!B:B,BLTOTAL!AD:AD))</f>
        <v>Incompleto</v>
      </c>
    </row>
    <row r="2476" spans="17:17" x14ac:dyDescent="0.35">
      <c r="Q2476" t="str">
        <f>IF((_xlfn.XLOOKUP(L2476,BLTOTAL!B:B,BLTOTAL!AD:AD))= 0,"Incompleto",_xlfn.XLOOKUP(L2476,BLTOTAL!B:B,BLTOTAL!AD:AD))</f>
        <v>Incompleto</v>
      </c>
    </row>
    <row r="2477" spans="17:17" x14ac:dyDescent="0.35">
      <c r="Q2477" t="str">
        <f>IF((_xlfn.XLOOKUP(L2477,BLTOTAL!B:B,BLTOTAL!AD:AD))= 0,"Incompleto",_xlfn.XLOOKUP(L2477,BLTOTAL!B:B,BLTOTAL!AD:AD))</f>
        <v>Incompleto</v>
      </c>
    </row>
    <row r="2478" spans="17:17" x14ac:dyDescent="0.35">
      <c r="Q2478" t="str">
        <f>IF((_xlfn.XLOOKUP(L2478,BLTOTAL!B:B,BLTOTAL!AD:AD))= 0,"Incompleto",_xlfn.XLOOKUP(L2478,BLTOTAL!B:B,BLTOTAL!AD:AD))</f>
        <v>Incompleto</v>
      </c>
    </row>
    <row r="2479" spans="17:17" x14ac:dyDescent="0.35">
      <c r="Q2479" t="str">
        <f>IF((_xlfn.XLOOKUP(L2479,BLTOTAL!B:B,BLTOTAL!AD:AD))= 0,"Incompleto",_xlfn.XLOOKUP(L2479,BLTOTAL!B:B,BLTOTAL!AD:AD))</f>
        <v>Incompleto</v>
      </c>
    </row>
    <row r="2480" spans="17:17" x14ac:dyDescent="0.35">
      <c r="Q2480" t="str">
        <f>IF((_xlfn.XLOOKUP(L2480,BLTOTAL!B:B,BLTOTAL!AD:AD))= 0,"Incompleto",_xlfn.XLOOKUP(L2480,BLTOTAL!B:B,BLTOTAL!AD:AD))</f>
        <v>Incompleto</v>
      </c>
    </row>
    <row r="2481" spans="17:17" x14ac:dyDescent="0.35">
      <c r="Q2481" t="str">
        <f>IF((_xlfn.XLOOKUP(L2481,BLTOTAL!B:B,BLTOTAL!AD:AD))= 0,"Incompleto",_xlfn.XLOOKUP(L2481,BLTOTAL!B:B,BLTOTAL!AD:AD))</f>
        <v>Incompleto</v>
      </c>
    </row>
    <row r="2482" spans="17:17" x14ac:dyDescent="0.35">
      <c r="Q2482" t="str">
        <f>IF((_xlfn.XLOOKUP(L2482,BLTOTAL!B:B,BLTOTAL!AD:AD))= 0,"Incompleto",_xlfn.XLOOKUP(L2482,BLTOTAL!B:B,BLTOTAL!AD:AD))</f>
        <v>Incompleto</v>
      </c>
    </row>
    <row r="2483" spans="17:17" x14ac:dyDescent="0.35">
      <c r="Q2483" t="str">
        <f>IF((_xlfn.XLOOKUP(L2483,BLTOTAL!B:B,BLTOTAL!AD:AD))= 0,"Incompleto",_xlfn.XLOOKUP(L2483,BLTOTAL!B:B,BLTOTAL!AD:AD))</f>
        <v>Incompleto</v>
      </c>
    </row>
    <row r="2484" spans="17:17" x14ac:dyDescent="0.35">
      <c r="Q2484" t="str">
        <f>IF((_xlfn.XLOOKUP(L2484,BLTOTAL!B:B,BLTOTAL!AD:AD))= 0,"Incompleto",_xlfn.XLOOKUP(L2484,BLTOTAL!B:B,BLTOTAL!AD:AD))</f>
        <v>Incompleto</v>
      </c>
    </row>
    <row r="2485" spans="17:17" x14ac:dyDescent="0.35">
      <c r="Q2485" t="str">
        <f>IF((_xlfn.XLOOKUP(L2485,BLTOTAL!B:B,BLTOTAL!AD:AD))= 0,"Incompleto",_xlfn.XLOOKUP(L2485,BLTOTAL!B:B,BLTOTAL!AD:AD))</f>
        <v>Incompleto</v>
      </c>
    </row>
    <row r="2486" spans="17:17" x14ac:dyDescent="0.35">
      <c r="Q2486" t="str">
        <f>IF((_xlfn.XLOOKUP(L2486,BLTOTAL!B:B,BLTOTAL!AD:AD))= 0,"Incompleto",_xlfn.XLOOKUP(L2486,BLTOTAL!B:B,BLTOTAL!AD:AD))</f>
        <v>Incompleto</v>
      </c>
    </row>
    <row r="2487" spans="17:17" x14ac:dyDescent="0.35">
      <c r="Q2487" t="str">
        <f>IF((_xlfn.XLOOKUP(L2487,BLTOTAL!B:B,BLTOTAL!AD:AD))= 0,"Incompleto",_xlfn.XLOOKUP(L2487,BLTOTAL!B:B,BLTOTAL!AD:AD))</f>
        <v>Incompleto</v>
      </c>
    </row>
    <row r="2488" spans="17:17" x14ac:dyDescent="0.35">
      <c r="Q2488" t="str">
        <f>IF((_xlfn.XLOOKUP(L2488,BLTOTAL!B:B,BLTOTAL!AD:AD))= 0,"Incompleto",_xlfn.XLOOKUP(L2488,BLTOTAL!B:B,BLTOTAL!AD:AD))</f>
        <v>Incompleto</v>
      </c>
    </row>
    <row r="2489" spans="17:17" x14ac:dyDescent="0.35">
      <c r="Q2489" t="str">
        <f>IF((_xlfn.XLOOKUP(L2489,BLTOTAL!B:B,BLTOTAL!AD:AD))= 0,"Incompleto",_xlfn.XLOOKUP(L2489,BLTOTAL!B:B,BLTOTAL!AD:AD))</f>
        <v>Incompleto</v>
      </c>
    </row>
    <row r="2490" spans="17:17" x14ac:dyDescent="0.35">
      <c r="Q2490" t="str">
        <f>IF((_xlfn.XLOOKUP(L2490,BLTOTAL!B:B,BLTOTAL!AD:AD))= 0,"Incompleto",_xlfn.XLOOKUP(L2490,BLTOTAL!B:B,BLTOTAL!AD:AD))</f>
        <v>Incompleto</v>
      </c>
    </row>
    <row r="2491" spans="17:17" x14ac:dyDescent="0.35">
      <c r="Q2491" t="str">
        <f>IF((_xlfn.XLOOKUP(L2491,BLTOTAL!B:B,BLTOTAL!AD:AD))= 0,"Incompleto",_xlfn.XLOOKUP(L2491,BLTOTAL!B:B,BLTOTAL!AD:AD))</f>
        <v>Incompleto</v>
      </c>
    </row>
    <row r="2492" spans="17:17" x14ac:dyDescent="0.35">
      <c r="Q2492" t="str">
        <f>IF((_xlfn.XLOOKUP(L2492,BLTOTAL!B:B,BLTOTAL!AD:AD))= 0,"Incompleto",_xlfn.XLOOKUP(L2492,BLTOTAL!B:B,BLTOTAL!AD:AD))</f>
        <v>Incompleto</v>
      </c>
    </row>
    <row r="2493" spans="17:17" x14ac:dyDescent="0.35">
      <c r="Q2493" t="str">
        <f>IF((_xlfn.XLOOKUP(L2493,BLTOTAL!B:B,BLTOTAL!AD:AD))= 0,"Incompleto",_xlfn.XLOOKUP(L2493,BLTOTAL!B:B,BLTOTAL!AD:AD))</f>
        <v>Incompleto</v>
      </c>
    </row>
    <row r="2494" spans="17:17" x14ac:dyDescent="0.35">
      <c r="Q2494" t="str">
        <f>IF((_xlfn.XLOOKUP(L2494,BLTOTAL!B:B,BLTOTAL!AD:AD))= 0,"Incompleto",_xlfn.XLOOKUP(L2494,BLTOTAL!B:B,BLTOTAL!AD:AD))</f>
        <v>Incompleto</v>
      </c>
    </row>
    <row r="2495" spans="17:17" x14ac:dyDescent="0.35">
      <c r="Q2495" t="str">
        <f>IF((_xlfn.XLOOKUP(L2495,BLTOTAL!B:B,BLTOTAL!AD:AD))= 0,"Incompleto",_xlfn.XLOOKUP(L2495,BLTOTAL!B:B,BLTOTAL!AD:AD))</f>
        <v>Incompleto</v>
      </c>
    </row>
    <row r="2496" spans="17:17" x14ac:dyDescent="0.35">
      <c r="Q2496" t="str">
        <f>IF((_xlfn.XLOOKUP(L2496,BLTOTAL!B:B,BLTOTAL!AD:AD))= 0,"Incompleto",_xlfn.XLOOKUP(L2496,BLTOTAL!B:B,BLTOTAL!AD:AD))</f>
        <v>Incompleto</v>
      </c>
    </row>
    <row r="2497" spans="17:17" x14ac:dyDescent="0.35">
      <c r="Q2497" t="str">
        <f>IF((_xlfn.XLOOKUP(L2497,BLTOTAL!B:B,BLTOTAL!AD:AD))= 0,"Incompleto",_xlfn.XLOOKUP(L2497,BLTOTAL!B:B,BLTOTAL!AD:AD))</f>
        <v>Incompleto</v>
      </c>
    </row>
    <row r="2498" spans="17:17" x14ac:dyDescent="0.35">
      <c r="Q2498" t="str">
        <f>IF((_xlfn.XLOOKUP(L2498,BLTOTAL!B:B,BLTOTAL!AD:AD))= 0,"Incompleto",_xlfn.XLOOKUP(L2498,BLTOTAL!B:B,BLTOTAL!AD:AD))</f>
        <v>Incompleto</v>
      </c>
    </row>
    <row r="2499" spans="17:17" x14ac:dyDescent="0.35">
      <c r="Q2499" t="str">
        <f>IF((_xlfn.XLOOKUP(L2499,BLTOTAL!B:B,BLTOTAL!AD:AD))= 0,"Incompleto",_xlfn.XLOOKUP(L2499,BLTOTAL!B:B,BLTOTAL!AD:AD))</f>
        <v>Incompleto</v>
      </c>
    </row>
    <row r="2500" spans="17:17" x14ac:dyDescent="0.35">
      <c r="Q2500" t="str">
        <f>IF((_xlfn.XLOOKUP(L2500,BLTOTAL!B:B,BLTOTAL!AD:AD))= 0,"Incompleto",_xlfn.XLOOKUP(L2500,BLTOTAL!B:B,BLTOTAL!AD:AD))</f>
        <v>Incompleto</v>
      </c>
    </row>
    <row r="2501" spans="17:17" x14ac:dyDescent="0.35">
      <c r="Q2501" t="str">
        <f>IF((_xlfn.XLOOKUP(L2501,BLTOTAL!B:B,BLTOTAL!AD:AD))= 0,"Incompleto",_xlfn.XLOOKUP(L2501,BLTOTAL!B:B,BLTOTAL!AD:AD))</f>
        <v>Incompleto</v>
      </c>
    </row>
    <row r="2502" spans="17:17" x14ac:dyDescent="0.35">
      <c r="Q2502" t="str">
        <f>IF((_xlfn.XLOOKUP(L2502,BLTOTAL!B:B,BLTOTAL!AD:AD))= 0,"Incompleto",_xlfn.XLOOKUP(L2502,BLTOTAL!B:B,BLTOTAL!AD:AD))</f>
        <v>Incompleto</v>
      </c>
    </row>
    <row r="2503" spans="17:17" x14ac:dyDescent="0.35">
      <c r="Q2503" t="str">
        <f>IF((_xlfn.XLOOKUP(L2503,BLTOTAL!B:B,BLTOTAL!AD:AD))= 0,"Incompleto",_xlfn.XLOOKUP(L2503,BLTOTAL!B:B,BLTOTAL!AD:AD))</f>
        <v>Incompleto</v>
      </c>
    </row>
    <row r="2504" spans="17:17" x14ac:dyDescent="0.35">
      <c r="Q2504" t="str">
        <f>IF((_xlfn.XLOOKUP(L2504,BLTOTAL!B:B,BLTOTAL!AD:AD))= 0,"Incompleto",_xlfn.XLOOKUP(L2504,BLTOTAL!B:B,BLTOTAL!AD:AD))</f>
        <v>Incompleto</v>
      </c>
    </row>
    <row r="2505" spans="17:17" x14ac:dyDescent="0.35">
      <c r="Q2505" t="str">
        <f>IF((_xlfn.XLOOKUP(L2505,BLTOTAL!B:B,BLTOTAL!AD:AD))= 0,"Incompleto",_xlfn.XLOOKUP(L2505,BLTOTAL!B:B,BLTOTAL!AD:AD))</f>
        <v>Incompleto</v>
      </c>
    </row>
    <row r="2506" spans="17:17" x14ac:dyDescent="0.35">
      <c r="Q2506" t="str">
        <f>IF((_xlfn.XLOOKUP(L2506,BLTOTAL!B:B,BLTOTAL!AD:AD))= 0,"Incompleto",_xlfn.XLOOKUP(L2506,BLTOTAL!B:B,BLTOTAL!AD:AD))</f>
        <v>Incompleto</v>
      </c>
    </row>
    <row r="2507" spans="17:17" x14ac:dyDescent="0.35">
      <c r="Q2507" t="str">
        <f>IF((_xlfn.XLOOKUP(L2507,BLTOTAL!B:B,BLTOTAL!AD:AD))= 0,"Incompleto",_xlfn.XLOOKUP(L2507,BLTOTAL!B:B,BLTOTAL!AD:AD))</f>
        <v>Incompleto</v>
      </c>
    </row>
    <row r="2508" spans="17:17" x14ac:dyDescent="0.35">
      <c r="Q2508" t="str">
        <f>IF((_xlfn.XLOOKUP(L2508,BLTOTAL!B:B,BLTOTAL!AD:AD))= 0,"Incompleto",_xlfn.XLOOKUP(L2508,BLTOTAL!B:B,BLTOTAL!AD:AD))</f>
        <v>Incompleto</v>
      </c>
    </row>
    <row r="2509" spans="17:17" x14ac:dyDescent="0.35">
      <c r="Q2509" t="str">
        <f>IF((_xlfn.XLOOKUP(L2509,BLTOTAL!B:B,BLTOTAL!AD:AD))= 0,"Incompleto",_xlfn.XLOOKUP(L2509,BLTOTAL!B:B,BLTOTAL!AD:AD))</f>
        <v>Incompleto</v>
      </c>
    </row>
    <row r="2510" spans="17:17" x14ac:dyDescent="0.35">
      <c r="Q2510" t="str">
        <f>IF((_xlfn.XLOOKUP(L2510,BLTOTAL!B:B,BLTOTAL!AD:AD))= 0,"Incompleto",_xlfn.XLOOKUP(L2510,BLTOTAL!B:B,BLTOTAL!AD:AD))</f>
        <v>Incompleto</v>
      </c>
    </row>
    <row r="2511" spans="17:17" x14ac:dyDescent="0.35">
      <c r="Q2511" t="str">
        <f>IF((_xlfn.XLOOKUP(L2511,BLTOTAL!B:B,BLTOTAL!AD:AD))= 0,"Incompleto",_xlfn.XLOOKUP(L2511,BLTOTAL!B:B,BLTOTAL!AD:AD))</f>
        <v>Incompleto</v>
      </c>
    </row>
    <row r="2512" spans="17:17" x14ac:dyDescent="0.35">
      <c r="Q2512" t="str">
        <f>IF((_xlfn.XLOOKUP(L2512,BLTOTAL!B:B,BLTOTAL!AD:AD))= 0,"Incompleto",_xlfn.XLOOKUP(L2512,BLTOTAL!B:B,BLTOTAL!AD:AD))</f>
        <v>Incompleto</v>
      </c>
    </row>
    <row r="2513" spans="17:17" x14ac:dyDescent="0.35">
      <c r="Q2513" t="str">
        <f>IF((_xlfn.XLOOKUP(L2513,BLTOTAL!B:B,BLTOTAL!AD:AD))= 0,"Incompleto",_xlfn.XLOOKUP(L2513,BLTOTAL!B:B,BLTOTAL!AD:AD))</f>
        <v>Incompleto</v>
      </c>
    </row>
    <row r="2514" spans="17:17" x14ac:dyDescent="0.35">
      <c r="Q2514" t="str">
        <f>IF((_xlfn.XLOOKUP(L2514,BLTOTAL!B:B,BLTOTAL!AD:AD))= 0,"Incompleto",_xlfn.XLOOKUP(L2514,BLTOTAL!B:B,BLTOTAL!AD:AD))</f>
        <v>Incompleto</v>
      </c>
    </row>
    <row r="2515" spans="17:17" x14ac:dyDescent="0.35">
      <c r="Q2515" t="str">
        <f>IF((_xlfn.XLOOKUP(L2515,BLTOTAL!B:B,BLTOTAL!AD:AD))= 0,"Incompleto",_xlfn.XLOOKUP(L2515,BLTOTAL!B:B,BLTOTAL!AD:AD))</f>
        <v>Incompleto</v>
      </c>
    </row>
    <row r="2516" spans="17:17" x14ac:dyDescent="0.35">
      <c r="Q2516" t="str">
        <f>IF((_xlfn.XLOOKUP(L2516,BLTOTAL!B:B,BLTOTAL!AD:AD))= 0,"Incompleto",_xlfn.XLOOKUP(L2516,BLTOTAL!B:B,BLTOTAL!AD:AD))</f>
        <v>Incompleto</v>
      </c>
    </row>
    <row r="2517" spans="17:17" x14ac:dyDescent="0.35">
      <c r="Q2517" t="str">
        <f>IF((_xlfn.XLOOKUP(L2517,BLTOTAL!B:B,BLTOTAL!AD:AD))= 0,"Incompleto",_xlfn.XLOOKUP(L2517,BLTOTAL!B:B,BLTOTAL!AD:AD))</f>
        <v>Incompleto</v>
      </c>
    </row>
    <row r="2518" spans="17:17" x14ac:dyDescent="0.35">
      <c r="Q2518" t="str">
        <f>IF((_xlfn.XLOOKUP(L2518,BLTOTAL!B:B,BLTOTAL!AD:AD))= 0,"Incompleto",_xlfn.XLOOKUP(L2518,BLTOTAL!B:B,BLTOTAL!AD:AD))</f>
        <v>Incompleto</v>
      </c>
    </row>
    <row r="2519" spans="17:17" x14ac:dyDescent="0.35">
      <c r="Q2519" t="str">
        <f>IF((_xlfn.XLOOKUP(L2519,BLTOTAL!B:B,BLTOTAL!AD:AD))= 0,"Incompleto",_xlfn.XLOOKUP(L2519,BLTOTAL!B:B,BLTOTAL!AD:AD))</f>
        <v>Incompleto</v>
      </c>
    </row>
    <row r="2520" spans="17:17" x14ac:dyDescent="0.35">
      <c r="Q2520" t="str">
        <f>IF((_xlfn.XLOOKUP(L2520,BLTOTAL!B:B,BLTOTAL!AD:AD))= 0,"Incompleto",_xlfn.XLOOKUP(L2520,BLTOTAL!B:B,BLTOTAL!AD:AD))</f>
        <v>Incompleto</v>
      </c>
    </row>
    <row r="2521" spans="17:17" x14ac:dyDescent="0.35">
      <c r="Q2521" t="str">
        <f>IF((_xlfn.XLOOKUP(L2521,BLTOTAL!B:B,BLTOTAL!AD:AD))= 0,"Incompleto",_xlfn.XLOOKUP(L2521,BLTOTAL!B:B,BLTOTAL!AD:AD))</f>
        <v>Incompleto</v>
      </c>
    </row>
    <row r="2522" spans="17:17" x14ac:dyDescent="0.35">
      <c r="Q2522" t="str">
        <f>IF((_xlfn.XLOOKUP(L2522,BLTOTAL!B:B,BLTOTAL!AD:AD))= 0,"Incompleto",_xlfn.XLOOKUP(L2522,BLTOTAL!B:B,BLTOTAL!AD:AD))</f>
        <v>Incompleto</v>
      </c>
    </row>
    <row r="2523" spans="17:17" x14ac:dyDescent="0.35">
      <c r="Q2523" t="str">
        <f>IF((_xlfn.XLOOKUP(L2523,BLTOTAL!B:B,BLTOTAL!AD:AD))= 0,"Incompleto",_xlfn.XLOOKUP(L2523,BLTOTAL!B:B,BLTOTAL!AD:AD))</f>
        <v>Incompleto</v>
      </c>
    </row>
    <row r="2524" spans="17:17" x14ac:dyDescent="0.35">
      <c r="Q2524" t="str">
        <f>IF((_xlfn.XLOOKUP(L2524,BLTOTAL!B:B,BLTOTAL!AD:AD))= 0,"Incompleto",_xlfn.XLOOKUP(L2524,BLTOTAL!B:B,BLTOTAL!AD:AD))</f>
        <v>Incompleto</v>
      </c>
    </row>
    <row r="2525" spans="17:17" x14ac:dyDescent="0.35">
      <c r="Q2525" t="str">
        <f>IF((_xlfn.XLOOKUP(L2525,BLTOTAL!B:B,BLTOTAL!AD:AD))= 0,"Incompleto",_xlfn.XLOOKUP(L2525,BLTOTAL!B:B,BLTOTAL!AD:AD))</f>
        <v>Incompleto</v>
      </c>
    </row>
    <row r="2526" spans="17:17" x14ac:dyDescent="0.35">
      <c r="Q2526" t="str">
        <f>IF((_xlfn.XLOOKUP(L2526,BLTOTAL!B:B,BLTOTAL!AD:AD))= 0,"Incompleto",_xlfn.XLOOKUP(L2526,BLTOTAL!B:B,BLTOTAL!AD:AD))</f>
        <v>Incompleto</v>
      </c>
    </row>
    <row r="2527" spans="17:17" x14ac:dyDescent="0.35">
      <c r="Q2527" t="str">
        <f>IF((_xlfn.XLOOKUP(L2527,BLTOTAL!B:B,BLTOTAL!AD:AD))= 0,"Incompleto",_xlfn.XLOOKUP(L2527,BLTOTAL!B:B,BLTOTAL!AD:AD))</f>
        <v>Incompleto</v>
      </c>
    </row>
    <row r="2528" spans="17:17" x14ac:dyDescent="0.35">
      <c r="Q2528" t="str">
        <f>IF((_xlfn.XLOOKUP(L2528,BLTOTAL!B:B,BLTOTAL!AD:AD))= 0,"Incompleto",_xlfn.XLOOKUP(L2528,BLTOTAL!B:B,BLTOTAL!AD:AD))</f>
        <v>Incompleto</v>
      </c>
    </row>
    <row r="2529" spans="17:17" x14ac:dyDescent="0.35">
      <c r="Q2529" t="str">
        <f>IF((_xlfn.XLOOKUP(L2529,BLTOTAL!B:B,BLTOTAL!AD:AD))= 0,"Incompleto",_xlfn.XLOOKUP(L2529,BLTOTAL!B:B,BLTOTAL!AD:AD))</f>
        <v>Incompleto</v>
      </c>
    </row>
    <row r="2530" spans="17:17" x14ac:dyDescent="0.35">
      <c r="Q2530" t="str">
        <f>IF((_xlfn.XLOOKUP(L2530,BLTOTAL!B:B,BLTOTAL!AD:AD))= 0,"Incompleto",_xlfn.XLOOKUP(L2530,BLTOTAL!B:B,BLTOTAL!AD:AD))</f>
        <v>Incompleto</v>
      </c>
    </row>
    <row r="2531" spans="17:17" x14ac:dyDescent="0.35">
      <c r="Q2531" t="str">
        <f>IF((_xlfn.XLOOKUP(L2531,BLTOTAL!B:B,BLTOTAL!AD:AD))= 0,"Incompleto",_xlfn.XLOOKUP(L2531,BLTOTAL!B:B,BLTOTAL!AD:AD))</f>
        <v>Incompleto</v>
      </c>
    </row>
    <row r="2532" spans="17:17" x14ac:dyDescent="0.35">
      <c r="Q2532" t="str">
        <f>IF((_xlfn.XLOOKUP(L2532,BLTOTAL!B:B,BLTOTAL!AD:AD))= 0,"Incompleto",_xlfn.XLOOKUP(L2532,BLTOTAL!B:B,BLTOTAL!AD:AD))</f>
        <v>Incompleto</v>
      </c>
    </row>
    <row r="2533" spans="17:17" x14ac:dyDescent="0.35">
      <c r="Q2533" t="str">
        <f>IF((_xlfn.XLOOKUP(L2533,BLTOTAL!B:B,BLTOTAL!AD:AD))= 0,"Incompleto",_xlfn.XLOOKUP(L2533,BLTOTAL!B:B,BLTOTAL!AD:AD))</f>
        <v>Incompleto</v>
      </c>
    </row>
    <row r="2534" spans="17:17" x14ac:dyDescent="0.35">
      <c r="Q2534" t="str">
        <f>IF((_xlfn.XLOOKUP(L2534,BLTOTAL!B:B,BLTOTAL!AD:AD))= 0,"Incompleto",_xlfn.XLOOKUP(L2534,BLTOTAL!B:B,BLTOTAL!AD:AD))</f>
        <v>Incompleto</v>
      </c>
    </row>
    <row r="2535" spans="17:17" x14ac:dyDescent="0.35">
      <c r="Q2535" t="str">
        <f>IF((_xlfn.XLOOKUP(L2535,BLTOTAL!B:B,BLTOTAL!AD:AD))= 0,"Incompleto",_xlfn.XLOOKUP(L2535,BLTOTAL!B:B,BLTOTAL!AD:AD))</f>
        <v>Incompleto</v>
      </c>
    </row>
    <row r="2536" spans="17:17" x14ac:dyDescent="0.35">
      <c r="Q2536" t="str">
        <f>IF((_xlfn.XLOOKUP(L2536,BLTOTAL!B:B,BLTOTAL!AD:AD))= 0,"Incompleto",_xlfn.XLOOKUP(L2536,BLTOTAL!B:B,BLTOTAL!AD:AD))</f>
        <v>Incompleto</v>
      </c>
    </row>
    <row r="2537" spans="17:17" x14ac:dyDescent="0.35">
      <c r="Q2537" t="str">
        <f>IF((_xlfn.XLOOKUP(L2537,BLTOTAL!B:B,BLTOTAL!AD:AD))= 0,"Incompleto",_xlfn.XLOOKUP(L2537,BLTOTAL!B:B,BLTOTAL!AD:AD))</f>
        <v>Incompleto</v>
      </c>
    </row>
    <row r="2538" spans="17:17" x14ac:dyDescent="0.35">
      <c r="Q2538" t="str">
        <f>IF((_xlfn.XLOOKUP(L2538,BLTOTAL!B:B,BLTOTAL!AD:AD))= 0,"Incompleto",_xlfn.XLOOKUP(L2538,BLTOTAL!B:B,BLTOTAL!AD:AD))</f>
        <v>Incompleto</v>
      </c>
    </row>
    <row r="2539" spans="17:17" x14ac:dyDescent="0.35">
      <c r="Q2539" t="str">
        <f>IF((_xlfn.XLOOKUP(L2539,BLTOTAL!B:B,BLTOTAL!AD:AD))= 0,"Incompleto",_xlfn.XLOOKUP(L2539,BLTOTAL!B:B,BLTOTAL!AD:AD))</f>
        <v>Incompleto</v>
      </c>
    </row>
    <row r="2540" spans="17:17" x14ac:dyDescent="0.35">
      <c r="Q2540" t="str">
        <f>IF((_xlfn.XLOOKUP(L2540,BLTOTAL!B:B,BLTOTAL!AD:AD))= 0,"Incompleto",_xlfn.XLOOKUP(L2540,BLTOTAL!B:B,BLTOTAL!AD:AD))</f>
        <v>Incompleto</v>
      </c>
    </row>
    <row r="2541" spans="17:17" x14ac:dyDescent="0.35">
      <c r="Q2541" t="str">
        <f>IF((_xlfn.XLOOKUP(L2541,BLTOTAL!B:B,BLTOTAL!AD:AD))= 0,"Incompleto",_xlfn.XLOOKUP(L2541,BLTOTAL!B:B,BLTOTAL!AD:AD))</f>
        <v>Incompleto</v>
      </c>
    </row>
    <row r="2542" spans="17:17" x14ac:dyDescent="0.35">
      <c r="Q2542" t="str">
        <f>IF((_xlfn.XLOOKUP(L2542,BLTOTAL!B:B,BLTOTAL!AD:AD))= 0,"Incompleto",_xlfn.XLOOKUP(L2542,BLTOTAL!B:B,BLTOTAL!AD:AD))</f>
        <v>Incompleto</v>
      </c>
    </row>
    <row r="2543" spans="17:17" x14ac:dyDescent="0.35">
      <c r="Q2543" t="str">
        <f>IF((_xlfn.XLOOKUP(L2543,BLTOTAL!B:B,BLTOTAL!AD:AD))= 0,"Incompleto",_xlfn.XLOOKUP(L2543,BLTOTAL!B:B,BLTOTAL!AD:AD))</f>
        <v>Incompleto</v>
      </c>
    </row>
    <row r="2544" spans="17:17" x14ac:dyDescent="0.35">
      <c r="Q2544" t="str">
        <f>IF((_xlfn.XLOOKUP(L2544,BLTOTAL!B:B,BLTOTAL!AD:AD))= 0,"Incompleto",_xlfn.XLOOKUP(L2544,BLTOTAL!B:B,BLTOTAL!AD:AD))</f>
        <v>Incompleto</v>
      </c>
    </row>
    <row r="2545" spans="17:17" x14ac:dyDescent="0.35">
      <c r="Q2545" t="str">
        <f>IF((_xlfn.XLOOKUP(L2545,BLTOTAL!B:B,BLTOTAL!AD:AD))= 0,"Incompleto",_xlfn.XLOOKUP(L2545,BLTOTAL!B:B,BLTOTAL!AD:AD))</f>
        <v>Incompleto</v>
      </c>
    </row>
    <row r="2546" spans="17:17" x14ac:dyDescent="0.35">
      <c r="Q2546" t="str">
        <f>IF((_xlfn.XLOOKUP(L2546,BLTOTAL!B:B,BLTOTAL!AD:AD))= 0,"Incompleto",_xlfn.XLOOKUP(L2546,BLTOTAL!B:B,BLTOTAL!AD:AD))</f>
        <v>Incompleto</v>
      </c>
    </row>
    <row r="2547" spans="17:17" x14ac:dyDescent="0.35">
      <c r="Q2547" t="str">
        <f>IF((_xlfn.XLOOKUP(L2547,BLTOTAL!B:B,BLTOTAL!AD:AD))= 0,"Incompleto",_xlfn.XLOOKUP(L2547,BLTOTAL!B:B,BLTOTAL!AD:AD))</f>
        <v>Incompleto</v>
      </c>
    </row>
    <row r="2548" spans="17:17" x14ac:dyDescent="0.35">
      <c r="Q2548" t="str">
        <f>IF((_xlfn.XLOOKUP(L2548,BLTOTAL!B:B,BLTOTAL!AD:AD))= 0,"Incompleto",_xlfn.XLOOKUP(L2548,BLTOTAL!B:B,BLTOTAL!AD:AD))</f>
        <v>Incompleto</v>
      </c>
    </row>
    <row r="2549" spans="17:17" x14ac:dyDescent="0.35">
      <c r="Q2549" t="str">
        <f>IF((_xlfn.XLOOKUP(L2549,BLTOTAL!B:B,BLTOTAL!AD:AD))= 0,"Incompleto",_xlfn.XLOOKUP(L2549,BLTOTAL!B:B,BLTOTAL!AD:AD))</f>
        <v>Incompleto</v>
      </c>
    </row>
    <row r="2550" spans="17:17" x14ac:dyDescent="0.35">
      <c r="Q2550" t="str">
        <f>IF((_xlfn.XLOOKUP(L2550,BLTOTAL!B:B,BLTOTAL!AD:AD))= 0,"Incompleto",_xlfn.XLOOKUP(L2550,BLTOTAL!B:B,BLTOTAL!AD:AD))</f>
        <v>Incompleto</v>
      </c>
    </row>
    <row r="2551" spans="17:17" x14ac:dyDescent="0.35">
      <c r="Q2551" t="str">
        <f>IF((_xlfn.XLOOKUP(L2551,BLTOTAL!B:B,BLTOTAL!AD:AD))= 0,"Incompleto",_xlfn.XLOOKUP(L2551,BLTOTAL!B:B,BLTOTAL!AD:AD))</f>
        <v>Incompleto</v>
      </c>
    </row>
    <row r="2552" spans="17:17" x14ac:dyDescent="0.35">
      <c r="Q2552" t="str">
        <f>IF((_xlfn.XLOOKUP(L2552,BLTOTAL!B:B,BLTOTAL!AD:AD))= 0,"Incompleto",_xlfn.XLOOKUP(L2552,BLTOTAL!B:B,BLTOTAL!AD:AD))</f>
        <v>Incompleto</v>
      </c>
    </row>
    <row r="2553" spans="17:17" x14ac:dyDescent="0.35">
      <c r="Q2553" t="str">
        <f>IF((_xlfn.XLOOKUP(L2553,BLTOTAL!B:B,BLTOTAL!AD:AD))= 0,"Incompleto",_xlfn.XLOOKUP(L2553,BLTOTAL!B:B,BLTOTAL!AD:AD))</f>
        <v>Incompleto</v>
      </c>
    </row>
    <row r="2554" spans="17:17" x14ac:dyDescent="0.35">
      <c r="Q2554" t="str">
        <f>IF((_xlfn.XLOOKUP(L2554,BLTOTAL!B:B,BLTOTAL!AD:AD))= 0,"Incompleto",_xlfn.XLOOKUP(L2554,BLTOTAL!B:B,BLTOTAL!AD:AD))</f>
        <v>Incompleto</v>
      </c>
    </row>
    <row r="2555" spans="17:17" x14ac:dyDescent="0.35">
      <c r="Q2555" t="str">
        <f>IF((_xlfn.XLOOKUP(L2555,BLTOTAL!B:B,BLTOTAL!AD:AD))= 0,"Incompleto",_xlfn.XLOOKUP(L2555,BLTOTAL!B:B,BLTOTAL!AD:AD))</f>
        <v>Incompleto</v>
      </c>
    </row>
    <row r="2556" spans="17:17" x14ac:dyDescent="0.35">
      <c r="Q2556" t="str">
        <f>IF((_xlfn.XLOOKUP(L2556,BLTOTAL!B:B,BLTOTAL!AD:AD))= 0,"Incompleto",_xlfn.XLOOKUP(L2556,BLTOTAL!B:B,BLTOTAL!AD:AD))</f>
        <v>Incompleto</v>
      </c>
    </row>
    <row r="2557" spans="17:17" x14ac:dyDescent="0.35">
      <c r="Q2557" t="str">
        <f>IF((_xlfn.XLOOKUP(L2557,BLTOTAL!B:B,BLTOTAL!AD:AD))= 0,"Incompleto",_xlfn.XLOOKUP(L2557,BLTOTAL!B:B,BLTOTAL!AD:AD))</f>
        <v>Incompleto</v>
      </c>
    </row>
    <row r="2558" spans="17:17" x14ac:dyDescent="0.35">
      <c r="Q2558" t="str">
        <f>IF((_xlfn.XLOOKUP(L2558,BLTOTAL!B:B,BLTOTAL!AD:AD))= 0,"Incompleto",_xlfn.XLOOKUP(L2558,BLTOTAL!B:B,BLTOTAL!AD:AD))</f>
        <v>Incompleto</v>
      </c>
    </row>
    <row r="2559" spans="17:17" x14ac:dyDescent="0.35">
      <c r="Q2559" t="str">
        <f>IF((_xlfn.XLOOKUP(L2559,BLTOTAL!B:B,BLTOTAL!AD:AD))= 0,"Incompleto",_xlfn.XLOOKUP(L2559,BLTOTAL!B:B,BLTOTAL!AD:AD))</f>
        <v>Incompleto</v>
      </c>
    </row>
    <row r="2560" spans="17:17" x14ac:dyDescent="0.35">
      <c r="Q2560" t="str">
        <f>IF((_xlfn.XLOOKUP(L2560,BLTOTAL!B:B,BLTOTAL!AD:AD))= 0,"Incompleto",_xlfn.XLOOKUP(L2560,BLTOTAL!B:B,BLTOTAL!AD:AD))</f>
        <v>Incompleto</v>
      </c>
    </row>
    <row r="2561" spans="17:17" x14ac:dyDescent="0.35">
      <c r="Q2561" t="str">
        <f>IF((_xlfn.XLOOKUP(L2561,BLTOTAL!B:B,BLTOTAL!AD:AD))= 0,"Incompleto",_xlfn.XLOOKUP(L2561,BLTOTAL!B:B,BLTOTAL!AD:AD))</f>
        <v>Incompleto</v>
      </c>
    </row>
    <row r="2562" spans="17:17" x14ac:dyDescent="0.35">
      <c r="Q2562" t="str">
        <f>IF((_xlfn.XLOOKUP(L2562,BLTOTAL!B:B,BLTOTAL!AD:AD))= 0,"Incompleto",_xlfn.XLOOKUP(L2562,BLTOTAL!B:B,BLTOTAL!AD:AD))</f>
        <v>Incompleto</v>
      </c>
    </row>
    <row r="2563" spans="17:17" x14ac:dyDescent="0.35">
      <c r="Q2563" t="str">
        <f>IF((_xlfn.XLOOKUP(L2563,BLTOTAL!B:B,BLTOTAL!AD:AD))= 0,"Incompleto",_xlfn.XLOOKUP(L2563,BLTOTAL!B:B,BLTOTAL!AD:AD))</f>
        <v>Incompleto</v>
      </c>
    </row>
    <row r="2564" spans="17:17" x14ac:dyDescent="0.35">
      <c r="Q2564" t="str">
        <f>IF((_xlfn.XLOOKUP(L2564,BLTOTAL!B:B,BLTOTAL!AD:AD))= 0,"Incompleto",_xlfn.XLOOKUP(L2564,BLTOTAL!B:B,BLTOTAL!AD:AD))</f>
        <v>Incompleto</v>
      </c>
    </row>
    <row r="2565" spans="17:17" x14ac:dyDescent="0.35">
      <c r="Q2565" t="str">
        <f>IF((_xlfn.XLOOKUP(L2565,BLTOTAL!B:B,BLTOTAL!AD:AD))= 0,"Incompleto",_xlfn.XLOOKUP(L2565,BLTOTAL!B:B,BLTOTAL!AD:AD))</f>
        <v>Incompleto</v>
      </c>
    </row>
    <row r="2566" spans="17:17" x14ac:dyDescent="0.35">
      <c r="Q2566" t="str">
        <f>IF((_xlfn.XLOOKUP(L2566,BLTOTAL!B:B,BLTOTAL!AD:AD))= 0,"Incompleto",_xlfn.XLOOKUP(L2566,BLTOTAL!B:B,BLTOTAL!AD:AD))</f>
        <v>Incompleto</v>
      </c>
    </row>
    <row r="2567" spans="17:17" x14ac:dyDescent="0.35">
      <c r="Q2567" t="str">
        <f>IF((_xlfn.XLOOKUP(L2567,BLTOTAL!B:B,BLTOTAL!AD:AD))= 0,"Incompleto",_xlfn.XLOOKUP(L2567,BLTOTAL!B:B,BLTOTAL!AD:AD))</f>
        <v>Incompleto</v>
      </c>
    </row>
    <row r="2568" spans="17:17" x14ac:dyDescent="0.35">
      <c r="Q2568" t="str">
        <f>IF((_xlfn.XLOOKUP(L2568,BLTOTAL!B:B,BLTOTAL!AD:AD))= 0,"Incompleto",_xlfn.XLOOKUP(L2568,BLTOTAL!B:B,BLTOTAL!AD:AD))</f>
        <v>Incompleto</v>
      </c>
    </row>
    <row r="2569" spans="17:17" x14ac:dyDescent="0.35">
      <c r="Q2569" t="str">
        <f>IF((_xlfn.XLOOKUP(L2569,BLTOTAL!B:B,BLTOTAL!AD:AD))= 0,"Incompleto",_xlfn.XLOOKUP(L2569,BLTOTAL!B:B,BLTOTAL!AD:AD))</f>
        <v>Incompleto</v>
      </c>
    </row>
    <row r="2570" spans="17:17" x14ac:dyDescent="0.35">
      <c r="Q2570" t="str">
        <f>IF((_xlfn.XLOOKUP(L2570,BLTOTAL!B:B,BLTOTAL!AD:AD))= 0,"Incompleto",_xlfn.XLOOKUP(L2570,BLTOTAL!B:B,BLTOTAL!AD:AD))</f>
        <v>Incompleto</v>
      </c>
    </row>
    <row r="2571" spans="17:17" x14ac:dyDescent="0.35">
      <c r="Q2571" t="str">
        <f>IF((_xlfn.XLOOKUP(L2571,BLTOTAL!B:B,BLTOTAL!AD:AD))= 0,"Incompleto",_xlfn.XLOOKUP(L2571,BLTOTAL!B:B,BLTOTAL!AD:AD))</f>
        <v>Incompleto</v>
      </c>
    </row>
    <row r="2572" spans="17:17" x14ac:dyDescent="0.35">
      <c r="Q2572" t="str">
        <f>IF((_xlfn.XLOOKUP(L2572,BLTOTAL!B:B,BLTOTAL!AD:AD))= 0,"Incompleto",_xlfn.XLOOKUP(L2572,BLTOTAL!B:B,BLTOTAL!AD:AD))</f>
        <v>Incompleto</v>
      </c>
    </row>
    <row r="2573" spans="17:17" x14ac:dyDescent="0.35">
      <c r="Q2573" t="str">
        <f>IF((_xlfn.XLOOKUP(L2573,BLTOTAL!B:B,BLTOTAL!AD:AD))= 0,"Incompleto",_xlfn.XLOOKUP(L2573,BLTOTAL!B:B,BLTOTAL!AD:AD))</f>
        <v>Incompleto</v>
      </c>
    </row>
    <row r="2574" spans="17:17" x14ac:dyDescent="0.35">
      <c r="Q2574" t="str">
        <f>IF((_xlfn.XLOOKUP(L2574,BLTOTAL!B:B,BLTOTAL!AD:AD))= 0,"Incompleto",_xlfn.XLOOKUP(L2574,BLTOTAL!B:B,BLTOTAL!AD:AD))</f>
        <v>Incompleto</v>
      </c>
    </row>
    <row r="2575" spans="17:17" x14ac:dyDescent="0.35">
      <c r="Q2575" t="str">
        <f>IF((_xlfn.XLOOKUP(L2575,BLTOTAL!B:B,BLTOTAL!AD:AD))= 0,"Incompleto",_xlfn.XLOOKUP(L2575,BLTOTAL!B:B,BLTOTAL!AD:AD))</f>
        <v>Incompleto</v>
      </c>
    </row>
    <row r="2576" spans="17:17" x14ac:dyDescent="0.35">
      <c r="Q2576" t="str">
        <f>IF((_xlfn.XLOOKUP(L2576,BLTOTAL!B:B,BLTOTAL!AD:AD))= 0,"Incompleto",_xlfn.XLOOKUP(L2576,BLTOTAL!B:B,BLTOTAL!AD:AD))</f>
        <v>Incompleto</v>
      </c>
    </row>
    <row r="2577" spans="17:17" x14ac:dyDescent="0.35">
      <c r="Q2577" t="str">
        <f>IF((_xlfn.XLOOKUP(L2577,BLTOTAL!B:B,BLTOTAL!AD:AD))= 0,"Incompleto",_xlfn.XLOOKUP(L2577,BLTOTAL!B:B,BLTOTAL!AD:AD))</f>
        <v>Incompleto</v>
      </c>
    </row>
    <row r="2578" spans="17:17" x14ac:dyDescent="0.35">
      <c r="Q2578" t="str">
        <f>IF((_xlfn.XLOOKUP(L2578,BLTOTAL!B:B,BLTOTAL!AD:AD))= 0,"Incompleto",_xlfn.XLOOKUP(L2578,BLTOTAL!B:B,BLTOTAL!AD:AD))</f>
        <v>Incompleto</v>
      </c>
    </row>
    <row r="2579" spans="17:17" x14ac:dyDescent="0.35">
      <c r="Q2579" t="str">
        <f>IF((_xlfn.XLOOKUP(L2579,BLTOTAL!B:B,BLTOTAL!AD:AD))= 0,"Incompleto",_xlfn.XLOOKUP(L2579,BLTOTAL!B:B,BLTOTAL!AD:AD))</f>
        <v>Incompleto</v>
      </c>
    </row>
    <row r="2580" spans="17:17" x14ac:dyDescent="0.35">
      <c r="Q2580" t="str">
        <f>IF((_xlfn.XLOOKUP(L2580,BLTOTAL!B:B,BLTOTAL!AD:AD))= 0,"Incompleto",_xlfn.XLOOKUP(L2580,BLTOTAL!B:B,BLTOTAL!AD:AD))</f>
        <v>Incompleto</v>
      </c>
    </row>
    <row r="2581" spans="17:17" x14ac:dyDescent="0.35">
      <c r="Q2581" t="str">
        <f>IF((_xlfn.XLOOKUP(L2581,BLTOTAL!B:B,BLTOTAL!AD:AD))= 0,"Incompleto",_xlfn.XLOOKUP(L2581,BLTOTAL!B:B,BLTOTAL!AD:AD))</f>
        <v>Incompleto</v>
      </c>
    </row>
    <row r="2582" spans="17:17" x14ac:dyDescent="0.35">
      <c r="Q2582" t="str">
        <f>IF((_xlfn.XLOOKUP(L2582,BLTOTAL!B:B,BLTOTAL!AD:AD))= 0,"Incompleto",_xlfn.XLOOKUP(L2582,BLTOTAL!B:B,BLTOTAL!AD:AD))</f>
        <v>Incompleto</v>
      </c>
    </row>
    <row r="2583" spans="17:17" x14ac:dyDescent="0.35">
      <c r="Q2583" t="str">
        <f>IF((_xlfn.XLOOKUP(L2583,BLTOTAL!B:B,BLTOTAL!AD:AD))= 0,"Incompleto",_xlfn.XLOOKUP(L2583,BLTOTAL!B:B,BLTOTAL!AD:AD))</f>
        <v>Incompleto</v>
      </c>
    </row>
    <row r="2584" spans="17:17" x14ac:dyDescent="0.35">
      <c r="Q2584" t="str">
        <f>IF((_xlfn.XLOOKUP(L2584,BLTOTAL!B:B,BLTOTAL!AD:AD))= 0,"Incompleto",_xlfn.XLOOKUP(L2584,BLTOTAL!B:B,BLTOTAL!AD:AD))</f>
        <v>Incompleto</v>
      </c>
    </row>
    <row r="2585" spans="17:17" x14ac:dyDescent="0.35">
      <c r="Q2585" t="str">
        <f>IF((_xlfn.XLOOKUP(L2585,BLTOTAL!B:B,BLTOTAL!AD:AD))= 0,"Incompleto",_xlfn.XLOOKUP(L2585,BLTOTAL!B:B,BLTOTAL!AD:AD))</f>
        <v>Incompleto</v>
      </c>
    </row>
    <row r="2586" spans="17:17" x14ac:dyDescent="0.35">
      <c r="Q2586" t="str">
        <f>IF((_xlfn.XLOOKUP(L2586,BLTOTAL!B:B,BLTOTAL!AD:AD))= 0,"Incompleto",_xlfn.XLOOKUP(L2586,BLTOTAL!B:B,BLTOTAL!AD:AD))</f>
        <v>Incompleto</v>
      </c>
    </row>
    <row r="2587" spans="17:17" x14ac:dyDescent="0.35">
      <c r="Q2587" t="str">
        <f>IF((_xlfn.XLOOKUP(L2587,BLTOTAL!B:B,BLTOTAL!AD:AD))= 0,"Incompleto",_xlfn.XLOOKUP(L2587,BLTOTAL!B:B,BLTOTAL!AD:AD))</f>
        <v>Incompleto</v>
      </c>
    </row>
    <row r="2588" spans="17:17" x14ac:dyDescent="0.35">
      <c r="Q2588" t="str">
        <f>IF((_xlfn.XLOOKUP(L2588,BLTOTAL!B:B,BLTOTAL!AD:AD))= 0,"Incompleto",_xlfn.XLOOKUP(L2588,BLTOTAL!B:B,BLTOTAL!AD:AD))</f>
        <v>Incompleto</v>
      </c>
    </row>
    <row r="2589" spans="17:17" x14ac:dyDescent="0.35">
      <c r="Q2589" t="str">
        <f>IF((_xlfn.XLOOKUP(L2589,BLTOTAL!B:B,BLTOTAL!AD:AD))= 0,"Incompleto",_xlfn.XLOOKUP(L2589,BLTOTAL!B:B,BLTOTAL!AD:AD))</f>
        <v>Incompleto</v>
      </c>
    </row>
    <row r="2590" spans="17:17" x14ac:dyDescent="0.35">
      <c r="Q2590" t="str">
        <f>IF((_xlfn.XLOOKUP(L2590,BLTOTAL!B:B,BLTOTAL!AD:AD))= 0,"Incompleto",_xlfn.XLOOKUP(L2590,BLTOTAL!B:B,BLTOTAL!AD:AD))</f>
        <v>Incompleto</v>
      </c>
    </row>
    <row r="2591" spans="17:17" x14ac:dyDescent="0.35">
      <c r="Q2591" t="str">
        <f>IF((_xlfn.XLOOKUP(L2591,BLTOTAL!B:B,BLTOTAL!AD:AD))= 0,"Incompleto",_xlfn.XLOOKUP(L2591,BLTOTAL!B:B,BLTOTAL!AD:AD))</f>
        <v>Incompleto</v>
      </c>
    </row>
    <row r="2592" spans="17:17" x14ac:dyDescent="0.35">
      <c r="Q2592" t="str">
        <f>IF((_xlfn.XLOOKUP(L2592,BLTOTAL!B:B,BLTOTAL!AD:AD))= 0,"Incompleto",_xlfn.XLOOKUP(L2592,BLTOTAL!B:B,BLTOTAL!AD:AD))</f>
        <v>Incompleto</v>
      </c>
    </row>
    <row r="2593" spans="17:17" x14ac:dyDescent="0.35">
      <c r="Q2593" t="str">
        <f>IF((_xlfn.XLOOKUP(L2593,BLTOTAL!B:B,BLTOTAL!AD:AD))= 0,"Incompleto",_xlfn.XLOOKUP(L2593,BLTOTAL!B:B,BLTOTAL!AD:AD))</f>
        <v>Incompleto</v>
      </c>
    </row>
    <row r="2594" spans="17:17" x14ac:dyDescent="0.35">
      <c r="Q2594" t="str">
        <f>IF((_xlfn.XLOOKUP(L2594,BLTOTAL!B:B,BLTOTAL!AD:AD))= 0,"Incompleto",_xlfn.XLOOKUP(L2594,BLTOTAL!B:B,BLTOTAL!AD:AD))</f>
        <v>Incompleto</v>
      </c>
    </row>
    <row r="2595" spans="17:17" x14ac:dyDescent="0.35">
      <c r="Q2595" t="str">
        <f>IF((_xlfn.XLOOKUP(L2595,BLTOTAL!B:B,BLTOTAL!AD:AD))= 0,"Incompleto",_xlfn.XLOOKUP(L2595,BLTOTAL!B:B,BLTOTAL!AD:AD))</f>
        <v>Incompleto</v>
      </c>
    </row>
    <row r="2596" spans="17:17" x14ac:dyDescent="0.35">
      <c r="Q2596" t="str">
        <f>IF((_xlfn.XLOOKUP(L2596,BLTOTAL!B:B,BLTOTAL!AD:AD))= 0,"Incompleto",_xlfn.XLOOKUP(L2596,BLTOTAL!B:B,BLTOTAL!AD:AD))</f>
        <v>Incompleto</v>
      </c>
    </row>
    <row r="2597" spans="17:17" x14ac:dyDescent="0.35">
      <c r="Q2597" t="str">
        <f>IF((_xlfn.XLOOKUP(L2597,BLTOTAL!B:B,BLTOTAL!AD:AD))= 0,"Incompleto",_xlfn.XLOOKUP(L2597,BLTOTAL!B:B,BLTOTAL!AD:AD))</f>
        <v>Incompleto</v>
      </c>
    </row>
    <row r="2598" spans="17:17" x14ac:dyDescent="0.35">
      <c r="Q2598" t="str">
        <f>IF((_xlfn.XLOOKUP(L2598,BLTOTAL!B:B,BLTOTAL!AD:AD))= 0,"Incompleto",_xlfn.XLOOKUP(L2598,BLTOTAL!B:B,BLTOTAL!AD:AD))</f>
        <v>Incompleto</v>
      </c>
    </row>
    <row r="2599" spans="17:17" x14ac:dyDescent="0.35">
      <c r="Q2599" t="str">
        <f>IF((_xlfn.XLOOKUP(L2599,BLTOTAL!B:B,BLTOTAL!AD:AD))= 0,"Incompleto",_xlfn.XLOOKUP(L2599,BLTOTAL!B:B,BLTOTAL!AD:AD))</f>
        <v>Incompleto</v>
      </c>
    </row>
    <row r="2600" spans="17:17" x14ac:dyDescent="0.35">
      <c r="Q2600" t="str">
        <f>IF((_xlfn.XLOOKUP(L2600,BLTOTAL!B:B,BLTOTAL!AD:AD))= 0,"Incompleto",_xlfn.XLOOKUP(L2600,BLTOTAL!B:B,BLTOTAL!AD:AD))</f>
        <v>Incompleto</v>
      </c>
    </row>
    <row r="2601" spans="17:17" x14ac:dyDescent="0.35">
      <c r="Q2601" t="str">
        <f>IF((_xlfn.XLOOKUP(L2601,BLTOTAL!B:B,BLTOTAL!AD:AD))= 0,"Incompleto",_xlfn.XLOOKUP(L2601,BLTOTAL!B:B,BLTOTAL!AD:AD))</f>
        <v>Incompleto</v>
      </c>
    </row>
    <row r="2602" spans="17:17" x14ac:dyDescent="0.35">
      <c r="Q2602" t="str">
        <f>IF((_xlfn.XLOOKUP(L2602,BLTOTAL!B:B,BLTOTAL!AD:AD))= 0,"Incompleto",_xlfn.XLOOKUP(L2602,BLTOTAL!B:B,BLTOTAL!AD:AD))</f>
        <v>Incompleto</v>
      </c>
    </row>
    <row r="2603" spans="17:17" x14ac:dyDescent="0.35">
      <c r="Q2603" t="str">
        <f>IF((_xlfn.XLOOKUP(L2603,BLTOTAL!B:B,BLTOTAL!AD:AD))= 0,"Incompleto",_xlfn.XLOOKUP(L2603,BLTOTAL!B:B,BLTOTAL!AD:AD))</f>
        <v>Incompleto</v>
      </c>
    </row>
    <row r="2604" spans="17:17" x14ac:dyDescent="0.35">
      <c r="Q2604" t="str">
        <f>IF((_xlfn.XLOOKUP(L2604,BLTOTAL!B:B,BLTOTAL!AD:AD))= 0,"Incompleto",_xlfn.XLOOKUP(L2604,BLTOTAL!B:B,BLTOTAL!AD:AD))</f>
        <v>Incompleto</v>
      </c>
    </row>
    <row r="2605" spans="17:17" x14ac:dyDescent="0.35">
      <c r="Q2605" t="str">
        <f>IF((_xlfn.XLOOKUP(L2605,BLTOTAL!B:B,BLTOTAL!AD:AD))= 0,"Incompleto",_xlfn.XLOOKUP(L2605,BLTOTAL!B:B,BLTOTAL!AD:AD))</f>
        <v>Incompleto</v>
      </c>
    </row>
    <row r="2606" spans="17:17" x14ac:dyDescent="0.35">
      <c r="Q2606" t="str">
        <f>IF((_xlfn.XLOOKUP(L2606,BLTOTAL!B:B,BLTOTAL!AD:AD))= 0,"Incompleto",_xlfn.XLOOKUP(L2606,BLTOTAL!B:B,BLTOTAL!AD:AD))</f>
        <v>Incompleto</v>
      </c>
    </row>
    <row r="2607" spans="17:17" x14ac:dyDescent="0.35">
      <c r="Q2607" t="str">
        <f>IF((_xlfn.XLOOKUP(L2607,BLTOTAL!B:B,BLTOTAL!AD:AD))= 0,"Incompleto",_xlfn.XLOOKUP(L2607,BLTOTAL!B:B,BLTOTAL!AD:AD))</f>
        <v>Incompleto</v>
      </c>
    </row>
    <row r="2608" spans="17:17" x14ac:dyDescent="0.35">
      <c r="Q2608" t="str">
        <f>IF((_xlfn.XLOOKUP(L2608,BLTOTAL!B:B,BLTOTAL!AD:AD))= 0,"Incompleto",_xlfn.XLOOKUP(L2608,BLTOTAL!B:B,BLTOTAL!AD:AD))</f>
        <v>Incompleto</v>
      </c>
    </row>
    <row r="2609" spans="17:17" x14ac:dyDescent="0.35">
      <c r="Q2609" t="str">
        <f>IF((_xlfn.XLOOKUP(L2609,BLTOTAL!B:B,BLTOTAL!AD:AD))= 0,"Incompleto",_xlfn.XLOOKUP(L2609,BLTOTAL!B:B,BLTOTAL!AD:AD))</f>
        <v>Incompleto</v>
      </c>
    </row>
    <row r="2610" spans="17:17" x14ac:dyDescent="0.35">
      <c r="Q2610" t="str">
        <f>IF((_xlfn.XLOOKUP(L2610,BLTOTAL!B:B,BLTOTAL!AD:AD))= 0,"Incompleto",_xlfn.XLOOKUP(L2610,BLTOTAL!B:B,BLTOTAL!AD:AD))</f>
        <v>Incompleto</v>
      </c>
    </row>
    <row r="2611" spans="17:17" x14ac:dyDescent="0.35">
      <c r="Q2611" t="str">
        <f>IF((_xlfn.XLOOKUP(L2611,BLTOTAL!B:B,BLTOTAL!AD:AD))= 0,"Incompleto",_xlfn.XLOOKUP(L2611,BLTOTAL!B:B,BLTOTAL!AD:AD))</f>
        <v>Incompleto</v>
      </c>
    </row>
    <row r="2612" spans="17:17" x14ac:dyDescent="0.35">
      <c r="Q2612" t="str">
        <f>IF((_xlfn.XLOOKUP(L2612,BLTOTAL!B:B,BLTOTAL!AD:AD))= 0,"Incompleto",_xlfn.XLOOKUP(L2612,BLTOTAL!B:B,BLTOTAL!AD:AD))</f>
        <v>Incompleto</v>
      </c>
    </row>
    <row r="2613" spans="17:17" x14ac:dyDescent="0.35">
      <c r="Q2613" t="str">
        <f>IF((_xlfn.XLOOKUP(L2613,BLTOTAL!B:B,BLTOTAL!AD:AD))= 0,"Incompleto",_xlfn.XLOOKUP(L2613,BLTOTAL!B:B,BLTOTAL!AD:AD))</f>
        <v>Incompleto</v>
      </c>
    </row>
    <row r="2614" spans="17:17" x14ac:dyDescent="0.35">
      <c r="Q2614" t="str">
        <f>IF((_xlfn.XLOOKUP(L2614,BLTOTAL!B:B,BLTOTAL!AD:AD))= 0,"Incompleto",_xlfn.XLOOKUP(L2614,BLTOTAL!B:B,BLTOTAL!AD:AD))</f>
        <v>Incompleto</v>
      </c>
    </row>
    <row r="2615" spans="17:17" x14ac:dyDescent="0.35">
      <c r="Q2615" t="str">
        <f>IF((_xlfn.XLOOKUP(L2615,BLTOTAL!B:B,BLTOTAL!AD:AD))= 0,"Incompleto",_xlfn.XLOOKUP(L2615,BLTOTAL!B:B,BLTOTAL!AD:AD))</f>
        <v>Incompleto</v>
      </c>
    </row>
    <row r="2616" spans="17:17" x14ac:dyDescent="0.35">
      <c r="Q2616" t="str">
        <f>IF((_xlfn.XLOOKUP(L2616,BLTOTAL!B:B,BLTOTAL!AD:AD))= 0,"Incompleto",_xlfn.XLOOKUP(L2616,BLTOTAL!B:B,BLTOTAL!AD:AD))</f>
        <v>Incompleto</v>
      </c>
    </row>
    <row r="2617" spans="17:17" x14ac:dyDescent="0.35">
      <c r="Q2617" t="str">
        <f>IF((_xlfn.XLOOKUP(L2617,BLTOTAL!B:B,BLTOTAL!AD:AD))= 0,"Incompleto",_xlfn.XLOOKUP(L2617,BLTOTAL!B:B,BLTOTAL!AD:AD))</f>
        <v>Incompleto</v>
      </c>
    </row>
    <row r="2618" spans="17:17" x14ac:dyDescent="0.35">
      <c r="Q2618" t="str">
        <f>IF((_xlfn.XLOOKUP(L2618,BLTOTAL!B:B,BLTOTAL!AD:AD))= 0,"Incompleto",_xlfn.XLOOKUP(L2618,BLTOTAL!B:B,BLTOTAL!AD:AD))</f>
        <v>Incompleto</v>
      </c>
    </row>
    <row r="2619" spans="17:17" x14ac:dyDescent="0.35">
      <c r="Q2619" t="str">
        <f>IF((_xlfn.XLOOKUP(L2619,BLTOTAL!B:B,BLTOTAL!AD:AD))= 0,"Incompleto",_xlfn.XLOOKUP(L2619,BLTOTAL!B:B,BLTOTAL!AD:AD))</f>
        <v>Incompleto</v>
      </c>
    </row>
    <row r="2620" spans="17:17" x14ac:dyDescent="0.35">
      <c r="Q2620" t="str">
        <f>IF((_xlfn.XLOOKUP(L2620,BLTOTAL!B:B,BLTOTAL!AD:AD))= 0,"Incompleto",_xlfn.XLOOKUP(L2620,BLTOTAL!B:B,BLTOTAL!AD:AD))</f>
        <v>Incompleto</v>
      </c>
    </row>
    <row r="2621" spans="17:17" x14ac:dyDescent="0.35">
      <c r="Q2621" t="str">
        <f>IF((_xlfn.XLOOKUP(L2621,BLTOTAL!B:B,BLTOTAL!AD:AD))= 0,"Incompleto",_xlfn.XLOOKUP(L2621,BLTOTAL!B:B,BLTOTAL!AD:AD))</f>
        <v>Incompleto</v>
      </c>
    </row>
    <row r="2622" spans="17:17" x14ac:dyDescent="0.35">
      <c r="Q2622" t="str">
        <f>IF((_xlfn.XLOOKUP(L2622,BLTOTAL!B:B,BLTOTAL!AD:AD))= 0,"Incompleto",_xlfn.XLOOKUP(L2622,BLTOTAL!B:B,BLTOTAL!AD:AD))</f>
        <v>Incompleto</v>
      </c>
    </row>
    <row r="2623" spans="17:17" x14ac:dyDescent="0.35">
      <c r="Q2623" t="str">
        <f>IF((_xlfn.XLOOKUP(L2623,BLTOTAL!B:B,BLTOTAL!AD:AD))= 0,"Incompleto",_xlfn.XLOOKUP(L2623,BLTOTAL!B:B,BLTOTAL!AD:AD))</f>
        <v>Incompleto</v>
      </c>
    </row>
    <row r="2624" spans="17:17" x14ac:dyDescent="0.35">
      <c r="Q2624" t="str">
        <f>IF((_xlfn.XLOOKUP(L2624,BLTOTAL!B:B,BLTOTAL!AD:AD))= 0,"Incompleto",_xlfn.XLOOKUP(L2624,BLTOTAL!B:B,BLTOTAL!AD:AD))</f>
        <v>Incompleto</v>
      </c>
    </row>
    <row r="2625" spans="17:17" x14ac:dyDescent="0.35">
      <c r="Q2625" t="str">
        <f>IF((_xlfn.XLOOKUP(L2625,BLTOTAL!B:B,BLTOTAL!AD:AD))= 0,"Incompleto",_xlfn.XLOOKUP(L2625,BLTOTAL!B:B,BLTOTAL!AD:AD))</f>
        <v>Incompleto</v>
      </c>
    </row>
    <row r="2626" spans="17:17" x14ac:dyDescent="0.35">
      <c r="Q2626" t="str">
        <f>IF((_xlfn.XLOOKUP(L2626,BLTOTAL!B:B,BLTOTAL!AD:AD))= 0,"Incompleto",_xlfn.XLOOKUP(L2626,BLTOTAL!B:B,BLTOTAL!AD:AD))</f>
        <v>Incompleto</v>
      </c>
    </row>
    <row r="2627" spans="17:17" x14ac:dyDescent="0.35">
      <c r="Q2627" t="str">
        <f>IF((_xlfn.XLOOKUP(L2627,BLTOTAL!B:B,BLTOTAL!AD:AD))= 0,"Incompleto",_xlfn.XLOOKUP(L2627,BLTOTAL!B:B,BLTOTAL!AD:AD))</f>
        <v>Incompleto</v>
      </c>
    </row>
    <row r="2628" spans="17:17" x14ac:dyDescent="0.35">
      <c r="Q2628" t="str">
        <f>IF((_xlfn.XLOOKUP(L2628,BLTOTAL!B:B,BLTOTAL!AD:AD))= 0,"Incompleto",_xlfn.XLOOKUP(L2628,BLTOTAL!B:B,BLTOTAL!AD:AD))</f>
        <v>Incompleto</v>
      </c>
    </row>
    <row r="2629" spans="17:17" x14ac:dyDescent="0.35">
      <c r="Q2629" t="str">
        <f>IF((_xlfn.XLOOKUP(L2629,BLTOTAL!B:B,BLTOTAL!AD:AD))= 0,"Incompleto",_xlfn.XLOOKUP(L2629,BLTOTAL!B:B,BLTOTAL!AD:AD))</f>
        <v>Incompleto</v>
      </c>
    </row>
    <row r="2630" spans="17:17" x14ac:dyDescent="0.35">
      <c r="Q2630" t="str">
        <f>IF((_xlfn.XLOOKUP(L2630,BLTOTAL!B:B,BLTOTAL!AD:AD))= 0,"Incompleto",_xlfn.XLOOKUP(L2630,BLTOTAL!B:B,BLTOTAL!AD:AD))</f>
        <v>Incompleto</v>
      </c>
    </row>
    <row r="2631" spans="17:17" x14ac:dyDescent="0.35">
      <c r="Q2631" t="str">
        <f>IF((_xlfn.XLOOKUP(L2631,BLTOTAL!B:B,BLTOTAL!AD:AD))= 0,"Incompleto",_xlfn.XLOOKUP(L2631,BLTOTAL!B:B,BLTOTAL!AD:AD))</f>
        <v>Incompleto</v>
      </c>
    </row>
    <row r="2632" spans="17:17" x14ac:dyDescent="0.35">
      <c r="Q2632" t="str">
        <f>IF((_xlfn.XLOOKUP(L2632,BLTOTAL!B:B,BLTOTAL!AD:AD))= 0,"Incompleto",_xlfn.XLOOKUP(L2632,BLTOTAL!B:B,BLTOTAL!AD:AD))</f>
        <v>Incompleto</v>
      </c>
    </row>
    <row r="2633" spans="17:17" x14ac:dyDescent="0.35">
      <c r="Q2633" t="str">
        <f>IF((_xlfn.XLOOKUP(L2633,BLTOTAL!B:B,BLTOTAL!AD:AD))= 0,"Incompleto",_xlfn.XLOOKUP(L2633,BLTOTAL!B:B,BLTOTAL!AD:AD))</f>
        <v>Incompleto</v>
      </c>
    </row>
    <row r="2634" spans="17:17" x14ac:dyDescent="0.35">
      <c r="Q2634" t="str">
        <f>IF((_xlfn.XLOOKUP(L2634,BLTOTAL!B:B,BLTOTAL!AD:AD))= 0,"Incompleto",_xlfn.XLOOKUP(L2634,BLTOTAL!B:B,BLTOTAL!AD:AD))</f>
        <v>Incompleto</v>
      </c>
    </row>
    <row r="2635" spans="17:17" x14ac:dyDescent="0.35">
      <c r="Q2635" t="str">
        <f>IF((_xlfn.XLOOKUP(L2635,BLTOTAL!B:B,BLTOTAL!AD:AD))= 0,"Incompleto",_xlfn.XLOOKUP(L2635,BLTOTAL!B:B,BLTOTAL!AD:AD))</f>
        <v>Incompleto</v>
      </c>
    </row>
    <row r="2636" spans="17:17" x14ac:dyDescent="0.35">
      <c r="Q2636" t="str">
        <f>IF((_xlfn.XLOOKUP(L2636,BLTOTAL!B:B,BLTOTAL!AD:AD))= 0,"Incompleto",_xlfn.XLOOKUP(L2636,BLTOTAL!B:B,BLTOTAL!AD:AD))</f>
        <v>Incompleto</v>
      </c>
    </row>
    <row r="2637" spans="17:17" x14ac:dyDescent="0.35">
      <c r="Q2637" t="str">
        <f>IF((_xlfn.XLOOKUP(L2637,BLTOTAL!B:B,BLTOTAL!AD:AD))= 0,"Incompleto",_xlfn.XLOOKUP(L2637,BLTOTAL!B:B,BLTOTAL!AD:AD))</f>
        <v>Incompleto</v>
      </c>
    </row>
    <row r="2638" spans="17:17" x14ac:dyDescent="0.35">
      <c r="Q2638" t="str">
        <f>IF((_xlfn.XLOOKUP(L2638,BLTOTAL!B:B,BLTOTAL!AD:AD))= 0,"Incompleto",_xlfn.XLOOKUP(L2638,BLTOTAL!B:B,BLTOTAL!AD:AD))</f>
        <v>Incompleto</v>
      </c>
    </row>
    <row r="2639" spans="17:17" x14ac:dyDescent="0.35">
      <c r="Q2639" t="str">
        <f>IF((_xlfn.XLOOKUP(L2639,BLTOTAL!B:B,BLTOTAL!AD:AD))= 0,"Incompleto",_xlfn.XLOOKUP(L2639,BLTOTAL!B:B,BLTOTAL!AD:AD))</f>
        <v>Incompleto</v>
      </c>
    </row>
    <row r="2640" spans="17:17" x14ac:dyDescent="0.35">
      <c r="Q2640" t="str">
        <f>IF((_xlfn.XLOOKUP(L2640,BLTOTAL!B:B,BLTOTAL!AD:AD))= 0,"Incompleto",_xlfn.XLOOKUP(L2640,BLTOTAL!B:B,BLTOTAL!AD:AD))</f>
        <v>Incompleto</v>
      </c>
    </row>
    <row r="2641" spans="17:17" x14ac:dyDescent="0.35">
      <c r="Q2641" t="str">
        <f>IF((_xlfn.XLOOKUP(L2641,BLTOTAL!B:B,BLTOTAL!AD:AD))= 0,"Incompleto",_xlfn.XLOOKUP(L2641,BLTOTAL!B:B,BLTOTAL!AD:AD))</f>
        <v>Incompleto</v>
      </c>
    </row>
    <row r="2642" spans="17:17" x14ac:dyDescent="0.35">
      <c r="Q2642" t="str">
        <f>IF((_xlfn.XLOOKUP(L2642,BLTOTAL!B:B,BLTOTAL!AD:AD))= 0,"Incompleto",_xlfn.XLOOKUP(L2642,BLTOTAL!B:B,BLTOTAL!AD:AD))</f>
        <v>Incompleto</v>
      </c>
    </row>
    <row r="2643" spans="17:17" x14ac:dyDescent="0.35">
      <c r="Q2643" t="str">
        <f>IF((_xlfn.XLOOKUP(L2643,BLTOTAL!B:B,BLTOTAL!AD:AD))= 0,"Incompleto",_xlfn.XLOOKUP(L2643,BLTOTAL!B:B,BLTOTAL!AD:AD))</f>
        <v>Incompleto</v>
      </c>
    </row>
    <row r="2644" spans="17:17" x14ac:dyDescent="0.35">
      <c r="Q2644" t="str">
        <f>IF((_xlfn.XLOOKUP(L2644,BLTOTAL!B:B,BLTOTAL!AD:AD))= 0,"Incompleto",_xlfn.XLOOKUP(L2644,BLTOTAL!B:B,BLTOTAL!AD:AD))</f>
        <v>Incompleto</v>
      </c>
    </row>
    <row r="2645" spans="17:17" x14ac:dyDescent="0.35">
      <c r="Q2645" t="str">
        <f>IF((_xlfn.XLOOKUP(L2645,BLTOTAL!B:B,BLTOTAL!AD:AD))= 0,"Incompleto",_xlfn.XLOOKUP(L2645,BLTOTAL!B:B,BLTOTAL!AD:AD))</f>
        <v>Incompleto</v>
      </c>
    </row>
    <row r="2646" spans="17:17" x14ac:dyDescent="0.35">
      <c r="Q2646" t="str">
        <f>IF((_xlfn.XLOOKUP(L2646,BLTOTAL!B:B,BLTOTAL!AD:AD))= 0,"Incompleto",_xlfn.XLOOKUP(L2646,BLTOTAL!B:B,BLTOTAL!AD:AD))</f>
        <v>Incompleto</v>
      </c>
    </row>
    <row r="2647" spans="17:17" x14ac:dyDescent="0.35">
      <c r="Q2647" t="str">
        <f>IF((_xlfn.XLOOKUP(L2647,BLTOTAL!B:B,BLTOTAL!AD:AD))= 0,"Incompleto",_xlfn.XLOOKUP(L2647,BLTOTAL!B:B,BLTOTAL!AD:AD))</f>
        <v>Incompleto</v>
      </c>
    </row>
    <row r="2648" spans="17:17" x14ac:dyDescent="0.35">
      <c r="Q2648" t="str">
        <f>IF((_xlfn.XLOOKUP(L2648,BLTOTAL!B:B,BLTOTAL!AD:AD))= 0,"Incompleto",_xlfn.XLOOKUP(L2648,BLTOTAL!B:B,BLTOTAL!AD:AD))</f>
        <v>Incompleto</v>
      </c>
    </row>
    <row r="2649" spans="17:17" x14ac:dyDescent="0.35">
      <c r="Q2649" t="str">
        <f>IF((_xlfn.XLOOKUP(L2649,BLTOTAL!B:B,BLTOTAL!AD:AD))= 0,"Incompleto",_xlfn.XLOOKUP(L2649,BLTOTAL!B:B,BLTOTAL!AD:AD))</f>
        <v>Incompleto</v>
      </c>
    </row>
    <row r="2650" spans="17:17" x14ac:dyDescent="0.35">
      <c r="Q2650" t="str">
        <f>IF((_xlfn.XLOOKUP(L2650,BLTOTAL!B:B,BLTOTAL!AD:AD))= 0,"Incompleto",_xlfn.XLOOKUP(L2650,BLTOTAL!B:B,BLTOTAL!AD:AD))</f>
        <v>Incompleto</v>
      </c>
    </row>
    <row r="2651" spans="17:17" x14ac:dyDescent="0.35">
      <c r="Q2651" t="str">
        <f>IF((_xlfn.XLOOKUP(L2651,BLTOTAL!B:B,BLTOTAL!AD:AD))= 0,"Incompleto",_xlfn.XLOOKUP(L2651,BLTOTAL!B:B,BLTOTAL!AD:AD))</f>
        <v>Incompleto</v>
      </c>
    </row>
    <row r="2652" spans="17:17" x14ac:dyDescent="0.35">
      <c r="Q2652" t="str">
        <f>IF((_xlfn.XLOOKUP(L2652,BLTOTAL!B:B,BLTOTAL!AD:AD))= 0,"Incompleto",_xlfn.XLOOKUP(L2652,BLTOTAL!B:B,BLTOTAL!AD:AD))</f>
        <v>Incompleto</v>
      </c>
    </row>
    <row r="2653" spans="17:17" x14ac:dyDescent="0.35">
      <c r="Q2653" t="str">
        <f>IF((_xlfn.XLOOKUP(L2653,BLTOTAL!B:B,BLTOTAL!AD:AD))= 0,"Incompleto",_xlfn.XLOOKUP(L2653,BLTOTAL!B:B,BLTOTAL!AD:AD))</f>
        <v>Incompleto</v>
      </c>
    </row>
    <row r="2654" spans="17:17" x14ac:dyDescent="0.35">
      <c r="Q2654" t="str">
        <f>IF((_xlfn.XLOOKUP(L2654,BLTOTAL!B:B,BLTOTAL!AD:AD))= 0,"Incompleto",_xlfn.XLOOKUP(L2654,BLTOTAL!B:B,BLTOTAL!AD:AD))</f>
        <v>Incompleto</v>
      </c>
    </row>
    <row r="2655" spans="17:17" x14ac:dyDescent="0.35">
      <c r="Q2655" t="str">
        <f>IF((_xlfn.XLOOKUP(L2655,BLTOTAL!B:B,BLTOTAL!AD:AD))= 0,"Incompleto",_xlfn.XLOOKUP(L2655,BLTOTAL!B:B,BLTOTAL!AD:AD))</f>
        <v>Incompleto</v>
      </c>
    </row>
    <row r="2656" spans="17:17" x14ac:dyDescent="0.35">
      <c r="Q2656" t="str">
        <f>IF((_xlfn.XLOOKUP(L2656,BLTOTAL!B:B,BLTOTAL!AD:AD))= 0,"Incompleto",_xlfn.XLOOKUP(L2656,BLTOTAL!B:B,BLTOTAL!AD:AD))</f>
        <v>Incompleto</v>
      </c>
    </row>
    <row r="2657" spans="17:17" x14ac:dyDescent="0.35">
      <c r="Q2657" t="str">
        <f>IF((_xlfn.XLOOKUP(L2657,BLTOTAL!B:B,BLTOTAL!AD:AD))= 0,"Incompleto",_xlfn.XLOOKUP(L2657,BLTOTAL!B:B,BLTOTAL!AD:AD))</f>
        <v>Incompleto</v>
      </c>
    </row>
    <row r="2658" spans="17:17" x14ac:dyDescent="0.35">
      <c r="Q2658" t="str">
        <f>IF((_xlfn.XLOOKUP(L2658,BLTOTAL!B:B,BLTOTAL!AD:AD))= 0,"Incompleto",_xlfn.XLOOKUP(L2658,BLTOTAL!B:B,BLTOTAL!AD:AD))</f>
        <v>Incompleto</v>
      </c>
    </row>
    <row r="2659" spans="17:17" x14ac:dyDescent="0.35">
      <c r="Q2659" t="str">
        <f>IF((_xlfn.XLOOKUP(L2659,BLTOTAL!B:B,BLTOTAL!AD:AD))= 0,"Incompleto",_xlfn.XLOOKUP(L2659,BLTOTAL!B:B,BLTOTAL!AD:AD))</f>
        <v>Incompleto</v>
      </c>
    </row>
    <row r="2660" spans="17:17" x14ac:dyDescent="0.35">
      <c r="Q2660" t="str">
        <f>IF((_xlfn.XLOOKUP(L2660,BLTOTAL!B:B,BLTOTAL!AD:AD))= 0,"Incompleto",_xlfn.XLOOKUP(L2660,BLTOTAL!B:B,BLTOTAL!AD:AD))</f>
        <v>Incompleto</v>
      </c>
    </row>
    <row r="2661" spans="17:17" x14ac:dyDescent="0.35">
      <c r="Q2661" t="str">
        <f>IF((_xlfn.XLOOKUP(L2661,BLTOTAL!B:B,BLTOTAL!AD:AD))= 0,"Incompleto",_xlfn.XLOOKUP(L2661,BLTOTAL!B:B,BLTOTAL!AD:AD))</f>
        <v>Incompleto</v>
      </c>
    </row>
    <row r="2662" spans="17:17" x14ac:dyDescent="0.35">
      <c r="Q2662" t="str">
        <f>IF((_xlfn.XLOOKUP(L2662,BLTOTAL!B:B,BLTOTAL!AD:AD))= 0,"Incompleto",_xlfn.XLOOKUP(L2662,BLTOTAL!B:B,BLTOTAL!AD:AD))</f>
        <v>Incompleto</v>
      </c>
    </row>
    <row r="2663" spans="17:17" x14ac:dyDescent="0.35">
      <c r="Q2663" t="str">
        <f>IF((_xlfn.XLOOKUP(L2663,BLTOTAL!B:B,BLTOTAL!AD:AD))= 0,"Incompleto",_xlfn.XLOOKUP(L2663,BLTOTAL!B:B,BLTOTAL!AD:AD))</f>
        <v>Incompleto</v>
      </c>
    </row>
    <row r="2664" spans="17:17" x14ac:dyDescent="0.35">
      <c r="Q2664" t="str">
        <f>IF((_xlfn.XLOOKUP(L2664,BLTOTAL!B:B,BLTOTAL!AD:AD))= 0,"Incompleto",_xlfn.XLOOKUP(L2664,BLTOTAL!B:B,BLTOTAL!AD:AD))</f>
        <v>Incompleto</v>
      </c>
    </row>
    <row r="2665" spans="17:17" x14ac:dyDescent="0.35">
      <c r="Q2665" t="str">
        <f>IF((_xlfn.XLOOKUP(L2665,BLTOTAL!B:B,BLTOTAL!AD:AD))= 0,"Incompleto",_xlfn.XLOOKUP(L2665,BLTOTAL!B:B,BLTOTAL!AD:AD))</f>
        <v>Incompleto</v>
      </c>
    </row>
    <row r="2666" spans="17:17" x14ac:dyDescent="0.35">
      <c r="Q2666" t="str">
        <f>IF((_xlfn.XLOOKUP(L2666,BLTOTAL!B:B,BLTOTAL!AD:AD))= 0,"Incompleto",_xlfn.XLOOKUP(L2666,BLTOTAL!B:B,BLTOTAL!AD:AD))</f>
        <v>Incompleto</v>
      </c>
    </row>
    <row r="2667" spans="17:17" x14ac:dyDescent="0.35">
      <c r="Q2667" t="str">
        <f>IF((_xlfn.XLOOKUP(L2667,BLTOTAL!B:B,BLTOTAL!AD:AD))= 0,"Incompleto",_xlfn.XLOOKUP(L2667,BLTOTAL!B:B,BLTOTAL!AD:AD))</f>
        <v>Incompleto</v>
      </c>
    </row>
    <row r="2668" spans="17:17" x14ac:dyDescent="0.35">
      <c r="Q2668" t="str">
        <f>IF((_xlfn.XLOOKUP(L2668,BLTOTAL!B:B,BLTOTAL!AD:AD))= 0,"Incompleto",_xlfn.XLOOKUP(L2668,BLTOTAL!B:B,BLTOTAL!AD:AD))</f>
        <v>Incompleto</v>
      </c>
    </row>
    <row r="2669" spans="17:17" x14ac:dyDescent="0.35">
      <c r="Q2669" t="str">
        <f>IF((_xlfn.XLOOKUP(L2669,BLTOTAL!B:B,BLTOTAL!AD:AD))= 0,"Incompleto",_xlfn.XLOOKUP(L2669,BLTOTAL!B:B,BLTOTAL!AD:AD))</f>
        <v>Incompleto</v>
      </c>
    </row>
    <row r="2670" spans="17:17" x14ac:dyDescent="0.35">
      <c r="Q2670" t="str">
        <f>IF((_xlfn.XLOOKUP(L2670,BLTOTAL!B:B,BLTOTAL!AD:AD))= 0,"Incompleto",_xlfn.XLOOKUP(L2670,BLTOTAL!B:B,BLTOTAL!AD:AD))</f>
        <v>Incompleto</v>
      </c>
    </row>
    <row r="2671" spans="17:17" x14ac:dyDescent="0.35">
      <c r="Q2671" t="str">
        <f>IF((_xlfn.XLOOKUP(L2671,BLTOTAL!B:B,BLTOTAL!AD:AD))= 0,"Incompleto",_xlfn.XLOOKUP(L2671,BLTOTAL!B:B,BLTOTAL!AD:AD))</f>
        <v>Incompleto</v>
      </c>
    </row>
    <row r="2672" spans="17:17" x14ac:dyDescent="0.35">
      <c r="Q2672" t="str">
        <f>IF((_xlfn.XLOOKUP(L2672,BLTOTAL!B:B,BLTOTAL!AD:AD))= 0,"Incompleto",_xlfn.XLOOKUP(L2672,BLTOTAL!B:B,BLTOTAL!AD:AD))</f>
        <v>Incompleto</v>
      </c>
    </row>
    <row r="2673" spans="17:17" x14ac:dyDescent="0.35">
      <c r="Q2673" t="str">
        <f>IF((_xlfn.XLOOKUP(L2673,BLTOTAL!B:B,BLTOTAL!AD:AD))= 0,"Incompleto",_xlfn.XLOOKUP(L2673,BLTOTAL!B:B,BLTOTAL!AD:AD))</f>
        <v>Incompleto</v>
      </c>
    </row>
    <row r="2674" spans="17:17" x14ac:dyDescent="0.35">
      <c r="Q2674" t="str">
        <f>IF((_xlfn.XLOOKUP(L2674,BLTOTAL!B:B,BLTOTAL!AD:AD))= 0,"Incompleto",_xlfn.XLOOKUP(L2674,BLTOTAL!B:B,BLTOTAL!AD:AD))</f>
        <v>Incompleto</v>
      </c>
    </row>
    <row r="2675" spans="17:17" x14ac:dyDescent="0.35">
      <c r="Q2675" t="str">
        <f>IF((_xlfn.XLOOKUP(L2675,BLTOTAL!B:B,BLTOTAL!AD:AD))= 0,"Incompleto",_xlfn.XLOOKUP(L2675,BLTOTAL!B:B,BLTOTAL!AD:AD))</f>
        <v>Incompleto</v>
      </c>
    </row>
    <row r="2676" spans="17:17" x14ac:dyDescent="0.35">
      <c r="Q2676" t="str">
        <f>IF((_xlfn.XLOOKUP(L2676,BLTOTAL!B:B,BLTOTAL!AD:AD))= 0,"Incompleto",_xlfn.XLOOKUP(L2676,BLTOTAL!B:B,BLTOTAL!AD:AD))</f>
        <v>Incompleto</v>
      </c>
    </row>
    <row r="2677" spans="17:17" x14ac:dyDescent="0.35">
      <c r="Q2677" t="str">
        <f>IF((_xlfn.XLOOKUP(L2677,BLTOTAL!B:B,BLTOTAL!AD:AD))= 0,"Incompleto",_xlfn.XLOOKUP(L2677,BLTOTAL!B:B,BLTOTAL!AD:AD))</f>
        <v>Incompleto</v>
      </c>
    </row>
    <row r="2678" spans="17:17" x14ac:dyDescent="0.35">
      <c r="Q2678" t="str">
        <f>IF((_xlfn.XLOOKUP(L2678,BLTOTAL!B:B,BLTOTAL!AD:AD))= 0,"Incompleto",_xlfn.XLOOKUP(L2678,BLTOTAL!B:B,BLTOTAL!AD:AD))</f>
        <v>Incompleto</v>
      </c>
    </row>
    <row r="2679" spans="17:17" x14ac:dyDescent="0.35">
      <c r="Q2679" t="str">
        <f>IF((_xlfn.XLOOKUP(L2679,BLTOTAL!B:B,BLTOTAL!AD:AD))= 0,"Incompleto",_xlfn.XLOOKUP(L2679,BLTOTAL!B:B,BLTOTAL!AD:AD))</f>
        <v>Incompleto</v>
      </c>
    </row>
    <row r="2680" spans="17:17" x14ac:dyDescent="0.35">
      <c r="Q2680" t="str">
        <f>IF((_xlfn.XLOOKUP(L2680,BLTOTAL!B:B,BLTOTAL!AD:AD))= 0,"Incompleto",_xlfn.XLOOKUP(L2680,BLTOTAL!B:B,BLTOTAL!AD:AD))</f>
        <v>Incompleto</v>
      </c>
    </row>
    <row r="2681" spans="17:17" x14ac:dyDescent="0.35">
      <c r="Q2681" t="str">
        <f>IF((_xlfn.XLOOKUP(L2681,BLTOTAL!B:B,BLTOTAL!AD:AD))= 0,"Incompleto",_xlfn.XLOOKUP(L2681,BLTOTAL!B:B,BLTOTAL!AD:AD))</f>
        <v>Incompleto</v>
      </c>
    </row>
    <row r="2682" spans="17:17" x14ac:dyDescent="0.35">
      <c r="Q2682" t="str">
        <f>IF((_xlfn.XLOOKUP(L2682,BLTOTAL!B:B,BLTOTAL!AD:AD))= 0,"Incompleto",_xlfn.XLOOKUP(L2682,BLTOTAL!B:B,BLTOTAL!AD:AD))</f>
        <v>Incompleto</v>
      </c>
    </row>
    <row r="2683" spans="17:17" x14ac:dyDescent="0.35">
      <c r="Q2683" t="str">
        <f>IF((_xlfn.XLOOKUP(L2683,BLTOTAL!B:B,BLTOTAL!AD:AD))= 0,"Incompleto",_xlfn.XLOOKUP(L2683,BLTOTAL!B:B,BLTOTAL!AD:AD))</f>
        <v>Incompleto</v>
      </c>
    </row>
    <row r="2684" spans="17:17" x14ac:dyDescent="0.35">
      <c r="Q2684" t="str">
        <f>IF((_xlfn.XLOOKUP(L2684,BLTOTAL!B:B,BLTOTAL!AD:AD))= 0,"Incompleto",_xlfn.XLOOKUP(L2684,BLTOTAL!B:B,BLTOTAL!AD:AD))</f>
        <v>Incompleto</v>
      </c>
    </row>
    <row r="2685" spans="17:17" x14ac:dyDescent="0.35">
      <c r="Q2685" t="str">
        <f>IF((_xlfn.XLOOKUP(L2685,BLTOTAL!B:B,BLTOTAL!AD:AD))= 0,"Incompleto",_xlfn.XLOOKUP(L2685,BLTOTAL!B:B,BLTOTAL!AD:AD))</f>
        <v>Incompleto</v>
      </c>
    </row>
    <row r="2686" spans="17:17" x14ac:dyDescent="0.35">
      <c r="Q2686" t="str">
        <f>IF((_xlfn.XLOOKUP(L2686,BLTOTAL!B:B,BLTOTAL!AD:AD))= 0,"Incompleto",_xlfn.XLOOKUP(L2686,BLTOTAL!B:B,BLTOTAL!AD:AD))</f>
        <v>Incompleto</v>
      </c>
    </row>
    <row r="2687" spans="17:17" x14ac:dyDescent="0.35">
      <c r="Q2687" t="str">
        <f>IF((_xlfn.XLOOKUP(L2687,BLTOTAL!B:B,BLTOTAL!AD:AD))= 0,"Incompleto",_xlfn.XLOOKUP(L2687,BLTOTAL!B:B,BLTOTAL!AD:AD))</f>
        <v>Incompleto</v>
      </c>
    </row>
    <row r="2688" spans="17:17" x14ac:dyDescent="0.35">
      <c r="Q2688" t="str">
        <f>IF((_xlfn.XLOOKUP(L2688,BLTOTAL!B:B,BLTOTAL!AD:AD))= 0,"Incompleto",_xlfn.XLOOKUP(L2688,BLTOTAL!B:B,BLTOTAL!AD:AD))</f>
        <v>Incompleto</v>
      </c>
    </row>
    <row r="2689" spans="17:17" x14ac:dyDescent="0.35">
      <c r="Q2689" t="str">
        <f>IF((_xlfn.XLOOKUP(L2689,BLTOTAL!B:B,BLTOTAL!AD:AD))= 0,"Incompleto",_xlfn.XLOOKUP(L2689,BLTOTAL!B:B,BLTOTAL!AD:AD))</f>
        <v>Incompleto</v>
      </c>
    </row>
    <row r="2690" spans="17:17" x14ac:dyDescent="0.35">
      <c r="Q2690" t="str">
        <f>IF((_xlfn.XLOOKUP(L2690,BLTOTAL!B:B,BLTOTAL!AD:AD))= 0,"Incompleto",_xlfn.XLOOKUP(L2690,BLTOTAL!B:B,BLTOTAL!AD:AD))</f>
        <v>Incompleto</v>
      </c>
    </row>
    <row r="2691" spans="17:17" x14ac:dyDescent="0.35">
      <c r="Q2691" t="str">
        <f>IF((_xlfn.XLOOKUP(L2691,BLTOTAL!B:B,BLTOTAL!AD:AD))= 0,"Incompleto",_xlfn.XLOOKUP(L2691,BLTOTAL!B:B,BLTOTAL!AD:AD))</f>
        <v>Incompleto</v>
      </c>
    </row>
    <row r="2692" spans="17:17" x14ac:dyDescent="0.35">
      <c r="Q2692" t="str">
        <f>IF((_xlfn.XLOOKUP(L2692,BLTOTAL!B:B,BLTOTAL!AD:AD))= 0,"Incompleto",_xlfn.XLOOKUP(L2692,BLTOTAL!B:B,BLTOTAL!AD:AD))</f>
        <v>Incompleto</v>
      </c>
    </row>
    <row r="2693" spans="17:17" x14ac:dyDescent="0.35">
      <c r="Q2693" t="str">
        <f>IF((_xlfn.XLOOKUP(L2693,BLTOTAL!B:B,BLTOTAL!AD:AD))= 0,"Incompleto",_xlfn.XLOOKUP(L2693,BLTOTAL!B:B,BLTOTAL!AD:AD))</f>
        <v>Incompleto</v>
      </c>
    </row>
    <row r="2694" spans="17:17" x14ac:dyDescent="0.35">
      <c r="Q2694" t="str">
        <f>IF((_xlfn.XLOOKUP(L2694,BLTOTAL!B:B,BLTOTAL!AD:AD))= 0,"Incompleto",_xlfn.XLOOKUP(L2694,BLTOTAL!B:B,BLTOTAL!AD:AD))</f>
        <v>Incompleto</v>
      </c>
    </row>
    <row r="2695" spans="17:17" x14ac:dyDescent="0.35">
      <c r="Q2695" t="str">
        <f>IF((_xlfn.XLOOKUP(L2695,BLTOTAL!B:B,BLTOTAL!AD:AD))= 0,"Incompleto",_xlfn.XLOOKUP(L2695,BLTOTAL!B:B,BLTOTAL!AD:AD))</f>
        <v>Incompleto</v>
      </c>
    </row>
    <row r="2696" spans="17:17" x14ac:dyDescent="0.35">
      <c r="Q2696" t="str">
        <f>IF((_xlfn.XLOOKUP(L2696,BLTOTAL!B:B,BLTOTAL!AD:AD))= 0,"Incompleto",_xlfn.XLOOKUP(L2696,BLTOTAL!B:B,BLTOTAL!AD:AD))</f>
        <v>Incompleto</v>
      </c>
    </row>
    <row r="2697" spans="17:17" x14ac:dyDescent="0.35">
      <c r="Q2697" t="str">
        <f>IF((_xlfn.XLOOKUP(L2697,BLTOTAL!B:B,BLTOTAL!AD:AD))= 0,"Incompleto",_xlfn.XLOOKUP(L2697,BLTOTAL!B:B,BLTOTAL!AD:AD))</f>
        <v>Incompleto</v>
      </c>
    </row>
    <row r="2698" spans="17:17" x14ac:dyDescent="0.35">
      <c r="Q2698" t="str">
        <f>IF((_xlfn.XLOOKUP(L2698,BLTOTAL!B:B,BLTOTAL!AD:AD))= 0,"Incompleto",_xlfn.XLOOKUP(L2698,BLTOTAL!B:B,BLTOTAL!AD:AD))</f>
        <v>Incompleto</v>
      </c>
    </row>
    <row r="2699" spans="17:17" x14ac:dyDescent="0.35">
      <c r="Q2699" t="str">
        <f>IF((_xlfn.XLOOKUP(L2699,BLTOTAL!B:B,BLTOTAL!AD:AD))= 0,"Incompleto",_xlfn.XLOOKUP(L2699,BLTOTAL!B:B,BLTOTAL!AD:AD))</f>
        <v>Incompleto</v>
      </c>
    </row>
    <row r="2700" spans="17:17" x14ac:dyDescent="0.35">
      <c r="Q2700" t="str">
        <f>IF((_xlfn.XLOOKUP(L2700,BLTOTAL!B:B,BLTOTAL!AD:AD))= 0,"Incompleto",_xlfn.XLOOKUP(L2700,BLTOTAL!B:B,BLTOTAL!AD:AD))</f>
        <v>Incompleto</v>
      </c>
    </row>
    <row r="2701" spans="17:17" x14ac:dyDescent="0.35">
      <c r="Q2701" t="str">
        <f>IF((_xlfn.XLOOKUP(L2701,BLTOTAL!B:B,BLTOTAL!AD:AD))= 0,"Incompleto",_xlfn.XLOOKUP(L2701,BLTOTAL!B:B,BLTOTAL!AD:AD))</f>
        <v>Incompleto</v>
      </c>
    </row>
    <row r="2702" spans="17:17" x14ac:dyDescent="0.35">
      <c r="Q2702" t="str">
        <f>IF((_xlfn.XLOOKUP(L2702,BLTOTAL!B:B,BLTOTAL!AD:AD))= 0,"Incompleto",_xlfn.XLOOKUP(L2702,BLTOTAL!B:B,BLTOTAL!AD:AD))</f>
        <v>Incompleto</v>
      </c>
    </row>
    <row r="2703" spans="17:17" x14ac:dyDescent="0.35">
      <c r="Q2703" t="str">
        <f>IF((_xlfn.XLOOKUP(L2703,BLTOTAL!B:B,BLTOTAL!AD:AD))= 0,"Incompleto",_xlfn.XLOOKUP(L2703,BLTOTAL!B:B,BLTOTAL!AD:AD))</f>
        <v>Incompleto</v>
      </c>
    </row>
    <row r="2704" spans="17:17" x14ac:dyDescent="0.35">
      <c r="Q2704" t="str">
        <f>IF((_xlfn.XLOOKUP(L2704,BLTOTAL!B:B,BLTOTAL!AD:AD))= 0,"Incompleto",_xlfn.XLOOKUP(L2704,BLTOTAL!B:B,BLTOTAL!AD:AD))</f>
        <v>Incompleto</v>
      </c>
    </row>
    <row r="2705" spans="17:17" x14ac:dyDescent="0.35">
      <c r="Q2705" t="str">
        <f>IF((_xlfn.XLOOKUP(L2705,BLTOTAL!B:B,BLTOTAL!AD:AD))= 0,"Incompleto",_xlfn.XLOOKUP(L2705,BLTOTAL!B:B,BLTOTAL!AD:AD))</f>
        <v>Incompleto</v>
      </c>
    </row>
    <row r="2706" spans="17:17" x14ac:dyDescent="0.35">
      <c r="Q2706" t="str">
        <f>IF((_xlfn.XLOOKUP(L2706,BLTOTAL!B:B,BLTOTAL!AD:AD))= 0,"Incompleto",_xlfn.XLOOKUP(L2706,BLTOTAL!B:B,BLTOTAL!AD:AD))</f>
        <v>Incompleto</v>
      </c>
    </row>
    <row r="2707" spans="17:17" x14ac:dyDescent="0.35">
      <c r="Q2707" t="str">
        <f>IF((_xlfn.XLOOKUP(L2707,BLTOTAL!B:B,BLTOTAL!AD:AD))= 0,"Incompleto",_xlfn.XLOOKUP(L2707,BLTOTAL!B:B,BLTOTAL!AD:AD))</f>
        <v>Incompleto</v>
      </c>
    </row>
    <row r="2708" spans="17:17" x14ac:dyDescent="0.35">
      <c r="Q2708" t="str">
        <f>IF((_xlfn.XLOOKUP(L2708,BLTOTAL!B:B,BLTOTAL!AD:AD))= 0,"Incompleto",_xlfn.XLOOKUP(L2708,BLTOTAL!B:B,BLTOTAL!AD:AD))</f>
        <v>Incompleto</v>
      </c>
    </row>
    <row r="2709" spans="17:17" x14ac:dyDescent="0.35">
      <c r="Q2709" t="str">
        <f>IF((_xlfn.XLOOKUP(L2709,BLTOTAL!B:B,BLTOTAL!AD:AD))= 0,"Incompleto",_xlfn.XLOOKUP(L2709,BLTOTAL!B:B,BLTOTAL!AD:AD))</f>
        <v>Incompleto</v>
      </c>
    </row>
    <row r="2710" spans="17:17" x14ac:dyDescent="0.35">
      <c r="Q2710" t="str">
        <f>IF((_xlfn.XLOOKUP(L2710,BLTOTAL!B:B,BLTOTAL!AD:AD))= 0,"Incompleto",_xlfn.XLOOKUP(L2710,BLTOTAL!B:B,BLTOTAL!AD:AD))</f>
        <v>Incompleto</v>
      </c>
    </row>
    <row r="2711" spans="17:17" x14ac:dyDescent="0.35">
      <c r="Q2711" t="str">
        <f>IF((_xlfn.XLOOKUP(L2711,BLTOTAL!B:B,BLTOTAL!AD:AD))= 0,"Incompleto",_xlfn.XLOOKUP(L2711,BLTOTAL!B:B,BLTOTAL!AD:AD))</f>
        <v>Incompleto</v>
      </c>
    </row>
    <row r="2712" spans="17:17" x14ac:dyDescent="0.35">
      <c r="Q2712" t="str">
        <f>IF((_xlfn.XLOOKUP(L2712,BLTOTAL!B:B,BLTOTAL!AD:AD))= 0,"Incompleto",_xlfn.XLOOKUP(L2712,BLTOTAL!B:B,BLTOTAL!AD:AD))</f>
        <v>Incompleto</v>
      </c>
    </row>
    <row r="2713" spans="17:17" x14ac:dyDescent="0.35">
      <c r="Q2713" t="str">
        <f>IF((_xlfn.XLOOKUP(L2713,BLTOTAL!B:B,BLTOTAL!AD:AD))= 0,"Incompleto",_xlfn.XLOOKUP(L2713,BLTOTAL!B:B,BLTOTAL!AD:AD))</f>
        <v>Incompleto</v>
      </c>
    </row>
    <row r="2714" spans="17:17" x14ac:dyDescent="0.35">
      <c r="Q2714" t="str">
        <f>IF((_xlfn.XLOOKUP(L2714,BLTOTAL!B:B,BLTOTAL!AD:AD))= 0,"Incompleto",_xlfn.XLOOKUP(L2714,BLTOTAL!B:B,BLTOTAL!AD:AD))</f>
        <v>Incompleto</v>
      </c>
    </row>
    <row r="2715" spans="17:17" x14ac:dyDescent="0.35">
      <c r="Q2715" t="str">
        <f>IF((_xlfn.XLOOKUP(L2715,BLTOTAL!B:B,BLTOTAL!AD:AD))= 0,"Incompleto",_xlfn.XLOOKUP(L2715,BLTOTAL!B:B,BLTOTAL!AD:AD))</f>
        <v>Incompleto</v>
      </c>
    </row>
    <row r="2716" spans="17:17" x14ac:dyDescent="0.35">
      <c r="Q2716" t="str">
        <f>IF((_xlfn.XLOOKUP(L2716,BLTOTAL!B:B,BLTOTAL!AD:AD))= 0,"Incompleto",_xlfn.XLOOKUP(L2716,BLTOTAL!B:B,BLTOTAL!AD:AD))</f>
        <v>Incompleto</v>
      </c>
    </row>
    <row r="2717" spans="17:17" x14ac:dyDescent="0.35">
      <c r="Q2717" t="str">
        <f>IF((_xlfn.XLOOKUP(L2717,BLTOTAL!B:B,BLTOTAL!AD:AD))= 0,"Incompleto",_xlfn.XLOOKUP(L2717,BLTOTAL!B:B,BLTOTAL!AD:AD))</f>
        <v>Incompleto</v>
      </c>
    </row>
    <row r="2718" spans="17:17" x14ac:dyDescent="0.35">
      <c r="Q2718" t="str">
        <f>IF((_xlfn.XLOOKUP(L2718,BLTOTAL!B:B,BLTOTAL!AD:AD))= 0,"Incompleto",_xlfn.XLOOKUP(L2718,BLTOTAL!B:B,BLTOTAL!AD:AD))</f>
        <v>Incompleto</v>
      </c>
    </row>
    <row r="2719" spans="17:17" x14ac:dyDescent="0.35">
      <c r="Q2719" t="str">
        <f>IF((_xlfn.XLOOKUP(L2719,BLTOTAL!B:B,BLTOTAL!AD:AD))= 0,"Incompleto",_xlfn.XLOOKUP(L2719,BLTOTAL!B:B,BLTOTAL!AD:AD))</f>
        <v>Incompleto</v>
      </c>
    </row>
    <row r="2720" spans="17:17" x14ac:dyDescent="0.35">
      <c r="Q2720" t="str">
        <f>IF((_xlfn.XLOOKUP(L2720,BLTOTAL!B:B,BLTOTAL!AD:AD))= 0,"Incompleto",_xlfn.XLOOKUP(L2720,BLTOTAL!B:B,BLTOTAL!AD:AD))</f>
        <v>Incompleto</v>
      </c>
    </row>
    <row r="2721" spans="17:17" x14ac:dyDescent="0.35">
      <c r="Q2721" t="str">
        <f>IF((_xlfn.XLOOKUP(L2721,BLTOTAL!B:B,BLTOTAL!AD:AD))= 0,"Incompleto",_xlfn.XLOOKUP(L2721,BLTOTAL!B:B,BLTOTAL!AD:AD))</f>
        <v>Incompleto</v>
      </c>
    </row>
    <row r="2722" spans="17:17" x14ac:dyDescent="0.35">
      <c r="Q2722" t="str">
        <f>IF((_xlfn.XLOOKUP(L2722,BLTOTAL!B:B,BLTOTAL!AD:AD))= 0,"Incompleto",_xlfn.XLOOKUP(L2722,BLTOTAL!B:B,BLTOTAL!AD:AD))</f>
        <v>Incompleto</v>
      </c>
    </row>
    <row r="2723" spans="17:17" x14ac:dyDescent="0.35">
      <c r="Q2723" t="str">
        <f>IF((_xlfn.XLOOKUP(L2723,BLTOTAL!B:B,BLTOTAL!AD:AD))= 0,"Incompleto",_xlfn.XLOOKUP(L2723,BLTOTAL!B:B,BLTOTAL!AD:AD))</f>
        <v>Incompleto</v>
      </c>
    </row>
    <row r="2724" spans="17:17" x14ac:dyDescent="0.35">
      <c r="Q2724" t="str">
        <f>IF((_xlfn.XLOOKUP(L2724,BLTOTAL!B:B,BLTOTAL!AD:AD))= 0,"Incompleto",_xlfn.XLOOKUP(L2724,BLTOTAL!B:B,BLTOTAL!AD:AD))</f>
        <v>Incompleto</v>
      </c>
    </row>
    <row r="2725" spans="17:17" x14ac:dyDescent="0.35">
      <c r="Q2725" t="str">
        <f>IF((_xlfn.XLOOKUP(L2725,BLTOTAL!B:B,BLTOTAL!AD:AD))= 0,"Incompleto",_xlfn.XLOOKUP(L2725,BLTOTAL!B:B,BLTOTAL!AD:AD))</f>
        <v>Incompleto</v>
      </c>
    </row>
    <row r="2726" spans="17:17" x14ac:dyDescent="0.35">
      <c r="Q2726" t="str">
        <f>IF((_xlfn.XLOOKUP(L2726,BLTOTAL!B:B,BLTOTAL!AD:AD))= 0,"Incompleto",_xlfn.XLOOKUP(L2726,BLTOTAL!B:B,BLTOTAL!AD:AD))</f>
        <v>Incompleto</v>
      </c>
    </row>
    <row r="2727" spans="17:17" x14ac:dyDescent="0.35">
      <c r="Q2727" t="str">
        <f>IF((_xlfn.XLOOKUP(L2727,BLTOTAL!B:B,BLTOTAL!AD:AD))= 0,"Incompleto",_xlfn.XLOOKUP(L2727,BLTOTAL!B:B,BLTOTAL!AD:AD))</f>
        <v>Incompleto</v>
      </c>
    </row>
    <row r="2728" spans="17:17" x14ac:dyDescent="0.35">
      <c r="Q2728" t="str">
        <f>IF((_xlfn.XLOOKUP(L2728,BLTOTAL!B:B,BLTOTAL!AD:AD))= 0,"Incompleto",_xlfn.XLOOKUP(L2728,BLTOTAL!B:B,BLTOTAL!AD:AD))</f>
        <v>Incompleto</v>
      </c>
    </row>
    <row r="2729" spans="17:17" x14ac:dyDescent="0.35">
      <c r="Q2729" t="str">
        <f>IF((_xlfn.XLOOKUP(L2729,BLTOTAL!B:B,BLTOTAL!AD:AD))= 0,"Incompleto",_xlfn.XLOOKUP(L2729,BLTOTAL!B:B,BLTOTAL!AD:AD))</f>
        <v>Incompleto</v>
      </c>
    </row>
    <row r="2730" spans="17:17" x14ac:dyDescent="0.35">
      <c r="Q2730" t="str">
        <f>IF((_xlfn.XLOOKUP(L2730,BLTOTAL!B:B,BLTOTAL!AD:AD))= 0,"Incompleto",_xlfn.XLOOKUP(L2730,BLTOTAL!B:B,BLTOTAL!AD:AD))</f>
        <v>Incompleto</v>
      </c>
    </row>
    <row r="2731" spans="17:17" x14ac:dyDescent="0.35">
      <c r="Q2731" t="str">
        <f>IF((_xlfn.XLOOKUP(L2731,BLTOTAL!B:B,BLTOTAL!AD:AD))= 0,"Incompleto",_xlfn.XLOOKUP(L2731,BLTOTAL!B:B,BLTOTAL!AD:AD))</f>
        <v>Incompleto</v>
      </c>
    </row>
    <row r="2732" spans="17:17" x14ac:dyDescent="0.35">
      <c r="Q2732" t="str">
        <f>IF((_xlfn.XLOOKUP(L2732,BLTOTAL!B:B,BLTOTAL!AD:AD))= 0,"Incompleto",_xlfn.XLOOKUP(L2732,BLTOTAL!B:B,BLTOTAL!AD:AD))</f>
        <v>Incompleto</v>
      </c>
    </row>
    <row r="2733" spans="17:17" x14ac:dyDescent="0.35">
      <c r="Q2733" t="str">
        <f>IF((_xlfn.XLOOKUP(L2733,BLTOTAL!B:B,BLTOTAL!AD:AD))= 0,"Incompleto",_xlfn.XLOOKUP(L2733,BLTOTAL!B:B,BLTOTAL!AD:AD))</f>
        <v>Incompleto</v>
      </c>
    </row>
    <row r="2734" spans="17:17" x14ac:dyDescent="0.35">
      <c r="Q2734" t="str">
        <f>IF((_xlfn.XLOOKUP(L2734,BLTOTAL!B:B,BLTOTAL!AD:AD))= 0,"Incompleto",_xlfn.XLOOKUP(L2734,BLTOTAL!B:B,BLTOTAL!AD:AD))</f>
        <v>Incompleto</v>
      </c>
    </row>
    <row r="2735" spans="17:17" x14ac:dyDescent="0.35">
      <c r="Q2735" t="str">
        <f>IF((_xlfn.XLOOKUP(L2735,BLTOTAL!B:B,BLTOTAL!AD:AD))= 0,"Incompleto",_xlfn.XLOOKUP(L2735,BLTOTAL!B:B,BLTOTAL!AD:AD))</f>
        <v>Incompleto</v>
      </c>
    </row>
    <row r="2736" spans="17:17" x14ac:dyDescent="0.35">
      <c r="Q2736" t="str">
        <f>IF((_xlfn.XLOOKUP(L2736,BLTOTAL!B:B,BLTOTAL!AD:AD))= 0,"Incompleto",_xlfn.XLOOKUP(L2736,BLTOTAL!B:B,BLTOTAL!AD:AD))</f>
        <v>Incompleto</v>
      </c>
    </row>
    <row r="2737" spans="17:17" x14ac:dyDescent="0.35">
      <c r="Q2737" t="str">
        <f>IF((_xlfn.XLOOKUP(L2737,BLTOTAL!B:B,BLTOTAL!AD:AD))= 0,"Incompleto",_xlfn.XLOOKUP(L2737,BLTOTAL!B:B,BLTOTAL!AD:AD))</f>
        <v>Incompleto</v>
      </c>
    </row>
    <row r="2738" spans="17:17" x14ac:dyDescent="0.35">
      <c r="Q2738" t="str">
        <f>IF((_xlfn.XLOOKUP(L2738,BLTOTAL!B:B,BLTOTAL!AD:AD))= 0,"Incompleto",_xlfn.XLOOKUP(L2738,BLTOTAL!B:B,BLTOTAL!AD:AD))</f>
        <v>Incompleto</v>
      </c>
    </row>
    <row r="2739" spans="17:17" x14ac:dyDescent="0.35">
      <c r="Q2739" t="str">
        <f>IF((_xlfn.XLOOKUP(L2739,BLTOTAL!B:B,BLTOTAL!AD:AD))= 0,"Incompleto",_xlfn.XLOOKUP(L2739,BLTOTAL!B:B,BLTOTAL!AD:AD))</f>
        <v>Incompleto</v>
      </c>
    </row>
    <row r="2740" spans="17:17" x14ac:dyDescent="0.35">
      <c r="Q2740" t="str">
        <f>IF((_xlfn.XLOOKUP(L2740,BLTOTAL!B:B,BLTOTAL!AD:AD))= 0,"Incompleto",_xlfn.XLOOKUP(L2740,BLTOTAL!B:B,BLTOTAL!AD:AD))</f>
        <v>Incompleto</v>
      </c>
    </row>
    <row r="2741" spans="17:17" x14ac:dyDescent="0.35">
      <c r="Q2741" t="str">
        <f>IF((_xlfn.XLOOKUP(L2741,BLTOTAL!B:B,BLTOTAL!AD:AD))= 0,"Incompleto",_xlfn.XLOOKUP(L2741,BLTOTAL!B:B,BLTOTAL!AD:AD))</f>
        <v>Incompleto</v>
      </c>
    </row>
    <row r="2742" spans="17:17" x14ac:dyDescent="0.35">
      <c r="Q2742" t="str">
        <f>IF((_xlfn.XLOOKUP(L2742,BLTOTAL!B:B,BLTOTAL!AD:AD))= 0,"Incompleto",_xlfn.XLOOKUP(L2742,BLTOTAL!B:B,BLTOTAL!AD:AD))</f>
        <v>Incompleto</v>
      </c>
    </row>
    <row r="2743" spans="17:17" x14ac:dyDescent="0.35">
      <c r="Q2743" t="str">
        <f>IF((_xlfn.XLOOKUP(L2743,BLTOTAL!B:B,BLTOTAL!AD:AD))= 0,"Incompleto",_xlfn.XLOOKUP(L2743,BLTOTAL!B:B,BLTOTAL!AD:AD))</f>
        <v>Incompleto</v>
      </c>
    </row>
    <row r="2744" spans="17:17" x14ac:dyDescent="0.35">
      <c r="Q2744" t="str">
        <f>IF((_xlfn.XLOOKUP(L2744,BLTOTAL!B:B,BLTOTAL!AD:AD))= 0,"Incompleto",_xlfn.XLOOKUP(L2744,BLTOTAL!B:B,BLTOTAL!AD:AD))</f>
        <v>Incompleto</v>
      </c>
    </row>
    <row r="2745" spans="17:17" x14ac:dyDescent="0.35">
      <c r="Q2745" t="str">
        <f>IF((_xlfn.XLOOKUP(L2745,BLTOTAL!B:B,BLTOTAL!AD:AD))= 0,"Incompleto",_xlfn.XLOOKUP(L2745,BLTOTAL!B:B,BLTOTAL!AD:AD))</f>
        <v>Incompleto</v>
      </c>
    </row>
    <row r="2746" spans="17:17" x14ac:dyDescent="0.35">
      <c r="Q2746" t="str">
        <f>IF((_xlfn.XLOOKUP(L2746,BLTOTAL!B:B,BLTOTAL!AD:AD))= 0,"Incompleto",_xlfn.XLOOKUP(L2746,BLTOTAL!B:B,BLTOTAL!AD:AD))</f>
        <v>Incompleto</v>
      </c>
    </row>
    <row r="2747" spans="17:17" x14ac:dyDescent="0.35">
      <c r="Q2747" t="str">
        <f>IF((_xlfn.XLOOKUP(L2747,BLTOTAL!B:B,BLTOTAL!AD:AD))= 0,"Incompleto",_xlfn.XLOOKUP(L2747,BLTOTAL!B:B,BLTOTAL!AD:AD))</f>
        <v>Incompleto</v>
      </c>
    </row>
    <row r="2748" spans="17:17" x14ac:dyDescent="0.35">
      <c r="Q2748" t="str">
        <f>IF((_xlfn.XLOOKUP(L2748,BLTOTAL!B:B,BLTOTAL!AD:AD))= 0,"Incompleto",_xlfn.XLOOKUP(L2748,BLTOTAL!B:B,BLTOTAL!AD:AD))</f>
        <v>Incompleto</v>
      </c>
    </row>
    <row r="2749" spans="17:17" x14ac:dyDescent="0.35">
      <c r="Q2749" t="str">
        <f>IF((_xlfn.XLOOKUP(L2749,BLTOTAL!B:B,BLTOTAL!AD:AD))= 0,"Incompleto",_xlfn.XLOOKUP(L2749,BLTOTAL!B:B,BLTOTAL!AD:AD))</f>
        <v>Incompleto</v>
      </c>
    </row>
    <row r="2750" spans="17:17" x14ac:dyDescent="0.35">
      <c r="Q2750" t="str">
        <f>IF((_xlfn.XLOOKUP(L2750,BLTOTAL!B:B,BLTOTAL!AD:AD))= 0,"Incompleto",_xlfn.XLOOKUP(L2750,BLTOTAL!B:B,BLTOTAL!AD:AD))</f>
        <v>Incompleto</v>
      </c>
    </row>
    <row r="2751" spans="17:17" x14ac:dyDescent="0.35">
      <c r="Q2751" t="str">
        <f>IF((_xlfn.XLOOKUP(L2751,BLTOTAL!B:B,BLTOTAL!AD:AD))= 0,"Incompleto",_xlfn.XLOOKUP(L2751,BLTOTAL!B:B,BLTOTAL!AD:AD))</f>
        <v>Incompleto</v>
      </c>
    </row>
    <row r="2752" spans="17:17" x14ac:dyDescent="0.35">
      <c r="Q2752" t="str">
        <f>IF((_xlfn.XLOOKUP(L2752,BLTOTAL!B:B,BLTOTAL!AD:AD))= 0,"Incompleto",_xlfn.XLOOKUP(L2752,BLTOTAL!B:B,BLTOTAL!AD:AD))</f>
        <v>Incompleto</v>
      </c>
    </row>
    <row r="2753" spans="17:17" x14ac:dyDescent="0.35">
      <c r="Q2753" t="str">
        <f>IF((_xlfn.XLOOKUP(L2753,BLTOTAL!B:B,BLTOTAL!AD:AD))= 0,"Incompleto",_xlfn.XLOOKUP(L2753,BLTOTAL!B:B,BLTOTAL!AD:AD))</f>
        <v>Incompleto</v>
      </c>
    </row>
    <row r="2754" spans="17:17" x14ac:dyDescent="0.35">
      <c r="Q2754" t="str">
        <f>IF((_xlfn.XLOOKUP(L2754,BLTOTAL!B:B,BLTOTAL!AD:AD))= 0,"Incompleto",_xlfn.XLOOKUP(L2754,BLTOTAL!B:B,BLTOTAL!AD:AD))</f>
        <v>Incompleto</v>
      </c>
    </row>
    <row r="2755" spans="17:17" x14ac:dyDescent="0.35">
      <c r="Q2755" t="str">
        <f>IF((_xlfn.XLOOKUP(L2755,BLTOTAL!B:B,BLTOTAL!AD:AD))= 0,"Incompleto",_xlfn.XLOOKUP(L2755,BLTOTAL!B:B,BLTOTAL!AD:AD))</f>
        <v>Incompleto</v>
      </c>
    </row>
    <row r="2756" spans="17:17" x14ac:dyDescent="0.35">
      <c r="Q2756" t="str">
        <f>IF((_xlfn.XLOOKUP(L2756,BLTOTAL!B:B,BLTOTAL!AD:AD))= 0,"Incompleto",_xlfn.XLOOKUP(L2756,BLTOTAL!B:B,BLTOTAL!AD:AD))</f>
        <v>Incompleto</v>
      </c>
    </row>
    <row r="2757" spans="17:17" x14ac:dyDescent="0.35">
      <c r="Q2757" t="str">
        <f>IF((_xlfn.XLOOKUP(L2757,BLTOTAL!B:B,BLTOTAL!AD:AD))= 0,"Incompleto",_xlfn.XLOOKUP(L2757,BLTOTAL!B:B,BLTOTAL!AD:AD))</f>
        <v>Incompleto</v>
      </c>
    </row>
    <row r="2758" spans="17:17" x14ac:dyDescent="0.35">
      <c r="Q2758" t="str">
        <f>IF((_xlfn.XLOOKUP(L2758,BLTOTAL!B:B,BLTOTAL!AD:AD))= 0,"Incompleto",_xlfn.XLOOKUP(L2758,BLTOTAL!B:B,BLTOTAL!AD:AD))</f>
        <v>Incompleto</v>
      </c>
    </row>
    <row r="2759" spans="17:17" x14ac:dyDescent="0.35">
      <c r="Q2759" t="str">
        <f>IF((_xlfn.XLOOKUP(L2759,BLTOTAL!B:B,BLTOTAL!AD:AD))= 0,"Incompleto",_xlfn.XLOOKUP(L2759,BLTOTAL!B:B,BLTOTAL!AD:AD))</f>
        <v>Incompleto</v>
      </c>
    </row>
    <row r="2760" spans="17:17" x14ac:dyDescent="0.35">
      <c r="Q2760" t="str">
        <f>IF((_xlfn.XLOOKUP(L2760,BLTOTAL!B:B,BLTOTAL!AD:AD))= 0,"Incompleto",_xlfn.XLOOKUP(L2760,BLTOTAL!B:B,BLTOTAL!AD:AD))</f>
        <v>Incompleto</v>
      </c>
    </row>
    <row r="2761" spans="17:17" x14ac:dyDescent="0.35">
      <c r="Q2761" t="str">
        <f>IF((_xlfn.XLOOKUP(L2761,BLTOTAL!B:B,BLTOTAL!AD:AD))= 0,"Incompleto",_xlfn.XLOOKUP(L2761,BLTOTAL!B:B,BLTOTAL!AD:AD))</f>
        <v>Incompleto</v>
      </c>
    </row>
    <row r="2762" spans="17:17" x14ac:dyDescent="0.35">
      <c r="Q2762" t="str">
        <f>IF((_xlfn.XLOOKUP(L2762,BLTOTAL!B:B,BLTOTAL!AD:AD))= 0,"Incompleto",_xlfn.XLOOKUP(L2762,BLTOTAL!B:B,BLTOTAL!AD:AD))</f>
        <v>Incompleto</v>
      </c>
    </row>
    <row r="2763" spans="17:17" x14ac:dyDescent="0.35">
      <c r="Q2763" t="str">
        <f>IF((_xlfn.XLOOKUP(L2763,BLTOTAL!B:B,BLTOTAL!AD:AD))= 0,"Incompleto",_xlfn.XLOOKUP(L2763,BLTOTAL!B:B,BLTOTAL!AD:AD))</f>
        <v>Incompleto</v>
      </c>
    </row>
    <row r="2764" spans="17:17" x14ac:dyDescent="0.35">
      <c r="Q2764" t="str">
        <f>IF((_xlfn.XLOOKUP(L2764,BLTOTAL!B:B,BLTOTAL!AD:AD))= 0,"Incompleto",_xlfn.XLOOKUP(L2764,BLTOTAL!B:B,BLTOTAL!AD:AD))</f>
        <v>Incompleto</v>
      </c>
    </row>
    <row r="2765" spans="17:17" x14ac:dyDescent="0.35">
      <c r="Q2765" t="str">
        <f>IF((_xlfn.XLOOKUP(L2765,BLTOTAL!B:B,BLTOTAL!AD:AD))= 0,"Incompleto",_xlfn.XLOOKUP(L2765,BLTOTAL!B:B,BLTOTAL!AD:AD))</f>
        <v>Incompleto</v>
      </c>
    </row>
    <row r="2766" spans="17:17" x14ac:dyDescent="0.35">
      <c r="Q2766" t="str">
        <f>IF((_xlfn.XLOOKUP(L2766,BLTOTAL!B:B,BLTOTAL!AD:AD))= 0,"Incompleto",_xlfn.XLOOKUP(L2766,BLTOTAL!B:B,BLTOTAL!AD:AD))</f>
        <v>Incompleto</v>
      </c>
    </row>
    <row r="2767" spans="17:17" x14ac:dyDescent="0.35">
      <c r="Q2767" t="str">
        <f>IF((_xlfn.XLOOKUP(L2767,BLTOTAL!B:B,BLTOTAL!AD:AD))= 0,"Incompleto",_xlfn.XLOOKUP(L2767,BLTOTAL!B:B,BLTOTAL!AD:AD))</f>
        <v>Incompleto</v>
      </c>
    </row>
    <row r="2768" spans="17:17" x14ac:dyDescent="0.35">
      <c r="Q2768" t="str">
        <f>IF((_xlfn.XLOOKUP(L2768,BLTOTAL!B:B,BLTOTAL!AD:AD))= 0,"Incompleto",_xlfn.XLOOKUP(L2768,BLTOTAL!B:B,BLTOTAL!AD:AD))</f>
        <v>Incompleto</v>
      </c>
    </row>
    <row r="2769" spans="17:17" x14ac:dyDescent="0.35">
      <c r="Q2769" t="str">
        <f>IF((_xlfn.XLOOKUP(L2769,BLTOTAL!B:B,BLTOTAL!AD:AD))= 0,"Incompleto",_xlfn.XLOOKUP(L2769,BLTOTAL!B:B,BLTOTAL!AD:AD))</f>
        <v>Incompleto</v>
      </c>
    </row>
    <row r="2770" spans="17:17" x14ac:dyDescent="0.35">
      <c r="Q2770" t="str">
        <f>IF((_xlfn.XLOOKUP(L2770,BLTOTAL!B:B,BLTOTAL!AD:AD))= 0,"Incompleto",_xlfn.XLOOKUP(L2770,BLTOTAL!B:B,BLTOTAL!AD:AD))</f>
        <v>Incompleto</v>
      </c>
    </row>
    <row r="2771" spans="17:17" x14ac:dyDescent="0.35">
      <c r="Q2771" t="str">
        <f>IF((_xlfn.XLOOKUP(L2771,BLTOTAL!B:B,BLTOTAL!AD:AD))= 0,"Incompleto",_xlfn.XLOOKUP(L2771,BLTOTAL!B:B,BLTOTAL!AD:AD))</f>
        <v>Incompleto</v>
      </c>
    </row>
    <row r="2772" spans="17:17" x14ac:dyDescent="0.35">
      <c r="Q2772" t="str">
        <f>IF((_xlfn.XLOOKUP(L2772,BLTOTAL!B:B,BLTOTAL!AD:AD))= 0,"Incompleto",_xlfn.XLOOKUP(L2772,BLTOTAL!B:B,BLTOTAL!AD:AD))</f>
        <v>Incompleto</v>
      </c>
    </row>
    <row r="2773" spans="17:17" x14ac:dyDescent="0.35">
      <c r="Q2773" t="str">
        <f>IF((_xlfn.XLOOKUP(L2773,BLTOTAL!B:B,BLTOTAL!AD:AD))= 0,"Incompleto",_xlfn.XLOOKUP(L2773,BLTOTAL!B:B,BLTOTAL!AD:AD))</f>
        <v>Incompleto</v>
      </c>
    </row>
    <row r="2774" spans="17:17" x14ac:dyDescent="0.35">
      <c r="Q2774" t="str">
        <f>IF((_xlfn.XLOOKUP(L2774,BLTOTAL!B:B,BLTOTAL!AD:AD))= 0,"Incompleto",_xlfn.XLOOKUP(L2774,BLTOTAL!B:B,BLTOTAL!AD:AD))</f>
        <v>Incompleto</v>
      </c>
    </row>
    <row r="2775" spans="17:17" x14ac:dyDescent="0.35">
      <c r="Q2775" t="str">
        <f>IF((_xlfn.XLOOKUP(L2775,BLTOTAL!B:B,BLTOTAL!AD:AD))= 0,"Incompleto",_xlfn.XLOOKUP(L2775,BLTOTAL!B:B,BLTOTAL!AD:AD))</f>
        <v>Incompleto</v>
      </c>
    </row>
    <row r="2776" spans="17:17" x14ac:dyDescent="0.35">
      <c r="Q2776" t="str">
        <f>IF((_xlfn.XLOOKUP(L2776,BLTOTAL!B:B,BLTOTAL!AD:AD))= 0,"Incompleto",_xlfn.XLOOKUP(L2776,BLTOTAL!B:B,BLTOTAL!AD:AD))</f>
        <v>Incompleto</v>
      </c>
    </row>
    <row r="2777" spans="17:17" x14ac:dyDescent="0.35">
      <c r="Q2777" t="str">
        <f>IF((_xlfn.XLOOKUP(L2777,BLTOTAL!B:B,BLTOTAL!AD:AD))= 0,"Incompleto",_xlfn.XLOOKUP(L2777,BLTOTAL!B:B,BLTOTAL!AD:AD))</f>
        <v>Incompleto</v>
      </c>
    </row>
    <row r="2778" spans="17:17" x14ac:dyDescent="0.35">
      <c r="Q2778" t="str">
        <f>IF((_xlfn.XLOOKUP(L2778,BLTOTAL!B:B,BLTOTAL!AD:AD))= 0,"Incompleto",_xlfn.XLOOKUP(L2778,BLTOTAL!B:B,BLTOTAL!AD:AD))</f>
        <v>Incompleto</v>
      </c>
    </row>
    <row r="2779" spans="17:17" x14ac:dyDescent="0.35">
      <c r="Q2779" t="str">
        <f>IF((_xlfn.XLOOKUP(L2779,BLTOTAL!B:B,BLTOTAL!AD:AD))= 0,"Incompleto",_xlfn.XLOOKUP(L2779,BLTOTAL!B:B,BLTOTAL!AD:AD))</f>
        <v>Incompleto</v>
      </c>
    </row>
    <row r="2780" spans="17:17" x14ac:dyDescent="0.35">
      <c r="Q2780" t="str">
        <f>IF((_xlfn.XLOOKUP(L2780,BLTOTAL!B:B,BLTOTAL!AD:AD))= 0,"Incompleto",_xlfn.XLOOKUP(L2780,BLTOTAL!B:B,BLTOTAL!AD:AD))</f>
        <v>Incompleto</v>
      </c>
    </row>
    <row r="2781" spans="17:17" x14ac:dyDescent="0.35">
      <c r="Q2781" t="str">
        <f>IF((_xlfn.XLOOKUP(L2781,BLTOTAL!B:B,BLTOTAL!AD:AD))= 0,"Incompleto",_xlfn.XLOOKUP(L2781,BLTOTAL!B:B,BLTOTAL!AD:AD))</f>
        <v>Incompleto</v>
      </c>
    </row>
    <row r="2782" spans="17:17" x14ac:dyDescent="0.35">
      <c r="Q2782" t="str">
        <f>IF((_xlfn.XLOOKUP(L2782,BLTOTAL!B:B,BLTOTAL!AD:AD))= 0,"Incompleto",_xlfn.XLOOKUP(L2782,BLTOTAL!B:B,BLTOTAL!AD:AD))</f>
        <v>Incompleto</v>
      </c>
    </row>
    <row r="2783" spans="17:17" x14ac:dyDescent="0.35">
      <c r="Q2783" t="str">
        <f>IF((_xlfn.XLOOKUP(L2783,BLTOTAL!B:B,BLTOTAL!AD:AD))= 0,"Incompleto",_xlfn.XLOOKUP(L2783,BLTOTAL!B:B,BLTOTAL!AD:AD))</f>
        <v>Incompleto</v>
      </c>
    </row>
    <row r="2784" spans="17:17" x14ac:dyDescent="0.35">
      <c r="Q2784" t="str">
        <f>IF((_xlfn.XLOOKUP(L2784,BLTOTAL!B:B,BLTOTAL!AD:AD))= 0,"Incompleto",_xlfn.XLOOKUP(L2784,BLTOTAL!B:B,BLTOTAL!AD:AD))</f>
        <v>Incompleto</v>
      </c>
    </row>
    <row r="2785" spans="17:17" x14ac:dyDescent="0.35">
      <c r="Q2785" t="str">
        <f>IF((_xlfn.XLOOKUP(L2785,BLTOTAL!B:B,BLTOTAL!AD:AD))= 0,"Incompleto",_xlfn.XLOOKUP(L2785,BLTOTAL!B:B,BLTOTAL!AD:AD))</f>
        <v>Incompleto</v>
      </c>
    </row>
    <row r="2786" spans="17:17" x14ac:dyDescent="0.35">
      <c r="Q2786" t="str">
        <f>IF((_xlfn.XLOOKUP(L2786,BLTOTAL!B:B,BLTOTAL!AD:AD))= 0,"Incompleto",_xlfn.XLOOKUP(L2786,BLTOTAL!B:B,BLTOTAL!AD:AD))</f>
        <v>Incompleto</v>
      </c>
    </row>
    <row r="2787" spans="17:17" x14ac:dyDescent="0.35">
      <c r="Q2787" t="str">
        <f>IF((_xlfn.XLOOKUP(L2787,BLTOTAL!B:B,BLTOTAL!AD:AD))= 0,"Incompleto",_xlfn.XLOOKUP(L2787,BLTOTAL!B:B,BLTOTAL!AD:AD))</f>
        <v>Incompleto</v>
      </c>
    </row>
    <row r="2788" spans="17:17" x14ac:dyDescent="0.35">
      <c r="Q2788" t="str">
        <f>IF((_xlfn.XLOOKUP(L2788,BLTOTAL!B:B,BLTOTAL!AD:AD))= 0,"Incompleto",_xlfn.XLOOKUP(L2788,BLTOTAL!B:B,BLTOTAL!AD:AD))</f>
        <v>Incompleto</v>
      </c>
    </row>
    <row r="2789" spans="17:17" x14ac:dyDescent="0.35">
      <c r="Q2789" t="str">
        <f>IF((_xlfn.XLOOKUP(L2789,BLTOTAL!B:B,BLTOTAL!AD:AD))= 0,"Incompleto",_xlfn.XLOOKUP(L2789,BLTOTAL!B:B,BLTOTAL!AD:AD))</f>
        <v>Incompleto</v>
      </c>
    </row>
    <row r="2790" spans="17:17" x14ac:dyDescent="0.35">
      <c r="Q2790" t="str">
        <f>IF((_xlfn.XLOOKUP(L2790,BLTOTAL!B:B,BLTOTAL!AD:AD))= 0,"Incompleto",_xlfn.XLOOKUP(L2790,BLTOTAL!B:B,BLTOTAL!AD:AD))</f>
        <v>Incompleto</v>
      </c>
    </row>
    <row r="2791" spans="17:17" x14ac:dyDescent="0.35">
      <c r="Q2791" t="str">
        <f>IF((_xlfn.XLOOKUP(L2791,BLTOTAL!B:B,BLTOTAL!AD:AD))= 0,"Incompleto",_xlfn.XLOOKUP(L2791,BLTOTAL!B:B,BLTOTAL!AD:AD))</f>
        <v>Incompleto</v>
      </c>
    </row>
    <row r="2792" spans="17:17" x14ac:dyDescent="0.35">
      <c r="Q2792" t="str">
        <f>IF((_xlfn.XLOOKUP(L2792,BLTOTAL!B:B,BLTOTAL!AD:AD))= 0,"Incompleto",_xlfn.XLOOKUP(L2792,BLTOTAL!B:B,BLTOTAL!AD:AD))</f>
        <v>Incompleto</v>
      </c>
    </row>
    <row r="2793" spans="17:17" x14ac:dyDescent="0.35">
      <c r="Q2793" t="str">
        <f>IF((_xlfn.XLOOKUP(L2793,BLTOTAL!B:B,BLTOTAL!AD:AD))= 0,"Incompleto",_xlfn.XLOOKUP(L2793,BLTOTAL!B:B,BLTOTAL!AD:AD))</f>
        <v>Incompleto</v>
      </c>
    </row>
    <row r="2794" spans="17:17" x14ac:dyDescent="0.35">
      <c r="Q2794" t="str">
        <f>IF((_xlfn.XLOOKUP(L2794,BLTOTAL!B:B,BLTOTAL!AD:AD))= 0,"Incompleto",_xlfn.XLOOKUP(L2794,BLTOTAL!B:B,BLTOTAL!AD:AD))</f>
        <v>Incompleto</v>
      </c>
    </row>
    <row r="2795" spans="17:17" x14ac:dyDescent="0.35">
      <c r="Q2795" t="str">
        <f>IF((_xlfn.XLOOKUP(L2795,BLTOTAL!B:B,BLTOTAL!AD:AD))= 0,"Incompleto",_xlfn.XLOOKUP(L2795,BLTOTAL!B:B,BLTOTAL!AD:AD))</f>
        <v>Incompleto</v>
      </c>
    </row>
    <row r="2796" spans="17:17" x14ac:dyDescent="0.35">
      <c r="Q2796" t="str">
        <f>IF((_xlfn.XLOOKUP(L2796,BLTOTAL!B:B,BLTOTAL!AD:AD))= 0,"Incompleto",_xlfn.XLOOKUP(L2796,BLTOTAL!B:B,BLTOTAL!AD:AD))</f>
        <v>Incompleto</v>
      </c>
    </row>
    <row r="2797" spans="17:17" x14ac:dyDescent="0.35">
      <c r="Q2797" t="str">
        <f>IF((_xlfn.XLOOKUP(L2797,BLTOTAL!B:B,BLTOTAL!AD:AD))= 0,"Incompleto",_xlfn.XLOOKUP(L2797,BLTOTAL!B:B,BLTOTAL!AD:AD))</f>
        <v>Incompleto</v>
      </c>
    </row>
    <row r="2798" spans="17:17" x14ac:dyDescent="0.35">
      <c r="Q2798" t="str">
        <f>IF((_xlfn.XLOOKUP(L2798,BLTOTAL!B:B,BLTOTAL!AD:AD))= 0,"Incompleto",_xlfn.XLOOKUP(L2798,BLTOTAL!B:B,BLTOTAL!AD:AD))</f>
        <v>Incompleto</v>
      </c>
    </row>
    <row r="2799" spans="17:17" x14ac:dyDescent="0.35">
      <c r="Q2799" t="str">
        <f>IF((_xlfn.XLOOKUP(L2799,BLTOTAL!B:B,BLTOTAL!AD:AD))= 0,"Incompleto",_xlfn.XLOOKUP(L2799,BLTOTAL!B:B,BLTOTAL!AD:AD))</f>
        <v>Incompleto</v>
      </c>
    </row>
    <row r="2800" spans="17:17" x14ac:dyDescent="0.35">
      <c r="Q2800" t="str">
        <f>IF((_xlfn.XLOOKUP(L2800,BLTOTAL!B:B,BLTOTAL!AD:AD))= 0,"Incompleto",_xlfn.XLOOKUP(L2800,BLTOTAL!B:B,BLTOTAL!AD:AD))</f>
        <v>Incompleto</v>
      </c>
    </row>
    <row r="2801" spans="17:17" x14ac:dyDescent="0.35">
      <c r="Q2801" t="str">
        <f>IF((_xlfn.XLOOKUP(L2801,BLTOTAL!B:B,BLTOTAL!AD:AD))= 0,"Incompleto",_xlfn.XLOOKUP(L2801,BLTOTAL!B:B,BLTOTAL!AD:AD))</f>
        <v>Incompleto</v>
      </c>
    </row>
    <row r="2802" spans="17:17" x14ac:dyDescent="0.35">
      <c r="Q2802" t="str">
        <f>IF((_xlfn.XLOOKUP(L2802,BLTOTAL!B:B,BLTOTAL!AD:AD))= 0,"Incompleto",_xlfn.XLOOKUP(L2802,BLTOTAL!B:B,BLTOTAL!AD:AD))</f>
        <v>Incompleto</v>
      </c>
    </row>
    <row r="2803" spans="17:17" x14ac:dyDescent="0.35">
      <c r="Q2803" t="str">
        <f>IF((_xlfn.XLOOKUP(L2803,BLTOTAL!B:B,BLTOTAL!AD:AD))= 0,"Incompleto",_xlfn.XLOOKUP(L2803,BLTOTAL!B:B,BLTOTAL!AD:AD))</f>
        <v>Incompleto</v>
      </c>
    </row>
    <row r="2804" spans="17:17" x14ac:dyDescent="0.35">
      <c r="Q2804" t="str">
        <f>IF((_xlfn.XLOOKUP(L2804,BLTOTAL!B:B,BLTOTAL!AD:AD))= 0,"Incompleto",_xlfn.XLOOKUP(L2804,BLTOTAL!B:B,BLTOTAL!AD:AD))</f>
        <v>Incompleto</v>
      </c>
    </row>
    <row r="2805" spans="17:17" x14ac:dyDescent="0.35">
      <c r="Q2805" t="str">
        <f>IF((_xlfn.XLOOKUP(L2805,BLTOTAL!B:B,BLTOTAL!AD:AD))= 0,"Incompleto",_xlfn.XLOOKUP(L2805,BLTOTAL!B:B,BLTOTAL!AD:AD))</f>
        <v>Incompleto</v>
      </c>
    </row>
    <row r="2806" spans="17:17" x14ac:dyDescent="0.35">
      <c r="Q2806" t="str">
        <f>IF((_xlfn.XLOOKUP(L2806,BLTOTAL!B:B,BLTOTAL!AD:AD))= 0,"Incompleto",_xlfn.XLOOKUP(L2806,BLTOTAL!B:B,BLTOTAL!AD:AD))</f>
        <v>Incompleto</v>
      </c>
    </row>
    <row r="2807" spans="17:17" x14ac:dyDescent="0.35">
      <c r="Q2807" t="str">
        <f>IF((_xlfn.XLOOKUP(L2807,BLTOTAL!B:B,BLTOTAL!AD:AD))= 0,"Incompleto",_xlfn.XLOOKUP(L2807,BLTOTAL!B:B,BLTOTAL!AD:AD))</f>
        <v>Incompleto</v>
      </c>
    </row>
    <row r="2808" spans="17:17" x14ac:dyDescent="0.35">
      <c r="Q2808" t="str">
        <f>IF((_xlfn.XLOOKUP(L2808,BLTOTAL!B:B,BLTOTAL!AD:AD))= 0,"Incompleto",_xlfn.XLOOKUP(L2808,BLTOTAL!B:B,BLTOTAL!AD:AD))</f>
        <v>Incompleto</v>
      </c>
    </row>
    <row r="2809" spans="17:17" x14ac:dyDescent="0.35">
      <c r="Q2809" t="str">
        <f>IF((_xlfn.XLOOKUP(L2809,BLTOTAL!B:B,BLTOTAL!AD:AD))= 0,"Incompleto",_xlfn.XLOOKUP(L2809,BLTOTAL!B:B,BLTOTAL!AD:AD))</f>
        <v>Incompleto</v>
      </c>
    </row>
    <row r="2810" spans="17:17" x14ac:dyDescent="0.35">
      <c r="Q2810" t="str">
        <f>IF((_xlfn.XLOOKUP(L2810,BLTOTAL!B:B,BLTOTAL!AD:AD))= 0,"Incompleto",_xlfn.XLOOKUP(L2810,BLTOTAL!B:B,BLTOTAL!AD:AD))</f>
        <v>Incompleto</v>
      </c>
    </row>
    <row r="2811" spans="17:17" x14ac:dyDescent="0.35">
      <c r="Q2811" t="str">
        <f>IF((_xlfn.XLOOKUP(L2811,BLTOTAL!B:B,BLTOTAL!AD:AD))= 0,"Incompleto",_xlfn.XLOOKUP(L2811,BLTOTAL!B:B,BLTOTAL!AD:AD))</f>
        <v>Incompleto</v>
      </c>
    </row>
    <row r="2812" spans="17:17" x14ac:dyDescent="0.35">
      <c r="Q2812" t="str">
        <f>IF((_xlfn.XLOOKUP(L2812,BLTOTAL!B:B,BLTOTAL!AD:AD))= 0,"Incompleto",_xlfn.XLOOKUP(L2812,BLTOTAL!B:B,BLTOTAL!AD:AD))</f>
        <v>Incompleto</v>
      </c>
    </row>
    <row r="2813" spans="17:17" x14ac:dyDescent="0.35">
      <c r="Q2813" t="str">
        <f>IF((_xlfn.XLOOKUP(L2813,BLTOTAL!B:B,BLTOTAL!AD:AD))= 0,"Incompleto",_xlfn.XLOOKUP(L2813,BLTOTAL!B:B,BLTOTAL!AD:AD))</f>
        <v>Incompleto</v>
      </c>
    </row>
    <row r="2814" spans="17:17" x14ac:dyDescent="0.35">
      <c r="Q2814" t="str">
        <f>IF((_xlfn.XLOOKUP(L2814,BLTOTAL!B:B,BLTOTAL!AD:AD))= 0,"Incompleto",_xlfn.XLOOKUP(L2814,BLTOTAL!B:B,BLTOTAL!AD:AD))</f>
        <v>Incompleto</v>
      </c>
    </row>
    <row r="2815" spans="17:17" x14ac:dyDescent="0.35">
      <c r="Q2815" t="str">
        <f>IF((_xlfn.XLOOKUP(L2815,BLTOTAL!B:B,BLTOTAL!AD:AD))= 0,"Incompleto",_xlfn.XLOOKUP(L2815,BLTOTAL!B:B,BLTOTAL!AD:AD))</f>
        <v>Incompleto</v>
      </c>
    </row>
    <row r="2816" spans="17:17" x14ac:dyDescent="0.35">
      <c r="Q2816" t="str">
        <f>IF((_xlfn.XLOOKUP(L2816,BLTOTAL!B:B,BLTOTAL!AD:AD))= 0,"Incompleto",_xlfn.XLOOKUP(L2816,BLTOTAL!B:B,BLTOTAL!AD:AD))</f>
        <v>Incompleto</v>
      </c>
    </row>
    <row r="2817" spans="17:17" x14ac:dyDescent="0.35">
      <c r="Q2817" t="str">
        <f>IF((_xlfn.XLOOKUP(L2817,BLTOTAL!B:B,BLTOTAL!AD:AD))= 0,"Incompleto",_xlfn.XLOOKUP(L2817,BLTOTAL!B:B,BLTOTAL!AD:AD))</f>
        <v>Incompleto</v>
      </c>
    </row>
    <row r="2818" spans="17:17" x14ac:dyDescent="0.35">
      <c r="Q2818" t="str">
        <f>IF((_xlfn.XLOOKUP(L2818,BLTOTAL!B:B,BLTOTAL!AD:AD))= 0,"Incompleto",_xlfn.XLOOKUP(L2818,BLTOTAL!B:B,BLTOTAL!AD:AD))</f>
        <v>Incompleto</v>
      </c>
    </row>
    <row r="2819" spans="17:17" x14ac:dyDescent="0.35">
      <c r="Q2819" t="str">
        <f>IF((_xlfn.XLOOKUP(L2819,BLTOTAL!B:B,BLTOTAL!AD:AD))= 0,"Incompleto",_xlfn.XLOOKUP(L2819,BLTOTAL!B:B,BLTOTAL!AD:AD))</f>
        <v>Incompleto</v>
      </c>
    </row>
    <row r="2820" spans="17:17" x14ac:dyDescent="0.35">
      <c r="Q2820" t="str">
        <f>IF((_xlfn.XLOOKUP(L2820,BLTOTAL!B:B,BLTOTAL!AD:AD))= 0,"Incompleto",_xlfn.XLOOKUP(L2820,BLTOTAL!B:B,BLTOTAL!AD:AD))</f>
        <v>Incompleto</v>
      </c>
    </row>
    <row r="2821" spans="17:17" x14ac:dyDescent="0.35">
      <c r="Q2821" t="str">
        <f>IF((_xlfn.XLOOKUP(L2821,BLTOTAL!B:B,BLTOTAL!AD:AD))= 0,"Incompleto",_xlfn.XLOOKUP(L2821,BLTOTAL!B:B,BLTOTAL!AD:AD))</f>
        <v>Incompleto</v>
      </c>
    </row>
    <row r="2822" spans="17:17" x14ac:dyDescent="0.35">
      <c r="Q2822" t="str">
        <f>IF((_xlfn.XLOOKUP(L2822,BLTOTAL!B:B,BLTOTAL!AD:AD))= 0,"Incompleto",_xlfn.XLOOKUP(L2822,BLTOTAL!B:B,BLTOTAL!AD:AD))</f>
        <v>Incompleto</v>
      </c>
    </row>
    <row r="2823" spans="17:17" x14ac:dyDescent="0.35">
      <c r="Q2823" t="str">
        <f>IF((_xlfn.XLOOKUP(L2823,BLTOTAL!B:B,BLTOTAL!AD:AD))= 0,"Incompleto",_xlfn.XLOOKUP(L2823,BLTOTAL!B:B,BLTOTAL!AD:AD))</f>
        <v>Incompleto</v>
      </c>
    </row>
    <row r="2824" spans="17:17" x14ac:dyDescent="0.35">
      <c r="Q2824" t="str">
        <f>IF((_xlfn.XLOOKUP(L2824,BLTOTAL!B:B,BLTOTAL!AD:AD))= 0,"Incompleto",_xlfn.XLOOKUP(L2824,BLTOTAL!B:B,BLTOTAL!AD:AD))</f>
        <v>Incompleto</v>
      </c>
    </row>
    <row r="2825" spans="17:17" x14ac:dyDescent="0.35">
      <c r="Q2825" t="str">
        <f>IF((_xlfn.XLOOKUP(L2825,BLTOTAL!B:B,BLTOTAL!AD:AD))= 0,"Incompleto",_xlfn.XLOOKUP(L2825,BLTOTAL!B:B,BLTOTAL!AD:AD))</f>
        <v>Incompleto</v>
      </c>
    </row>
    <row r="2826" spans="17:17" x14ac:dyDescent="0.35">
      <c r="Q2826" t="str">
        <f>IF((_xlfn.XLOOKUP(L2826,BLTOTAL!B:B,BLTOTAL!AD:AD))= 0,"Incompleto",_xlfn.XLOOKUP(L2826,BLTOTAL!B:B,BLTOTAL!AD:AD))</f>
        <v>Incompleto</v>
      </c>
    </row>
    <row r="2827" spans="17:17" x14ac:dyDescent="0.35">
      <c r="Q2827" t="str">
        <f>IF((_xlfn.XLOOKUP(L2827,BLTOTAL!B:B,BLTOTAL!AD:AD))= 0,"Incompleto",_xlfn.XLOOKUP(L2827,BLTOTAL!B:B,BLTOTAL!AD:AD))</f>
        <v>Incompleto</v>
      </c>
    </row>
    <row r="2828" spans="17:17" x14ac:dyDescent="0.35">
      <c r="Q2828" t="str">
        <f>IF((_xlfn.XLOOKUP(L2828,BLTOTAL!B:B,BLTOTAL!AD:AD))= 0,"Incompleto",_xlfn.XLOOKUP(L2828,BLTOTAL!B:B,BLTOTAL!AD:AD))</f>
        <v>Incompleto</v>
      </c>
    </row>
    <row r="2829" spans="17:17" x14ac:dyDescent="0.35">
      <c r="Q2829" t="str">
        <f>IF((_xlfn.XLOOKUP(L2829,BLTOTAL!B:B,BLTOTAL!AD:AD))= 0,"Incompleto",_xlfn.XLOOKUP(L2829,BLTOTAL!B:B,BLTOTAL!AD:AD))</f>
        <v>Incompleto</v>
      </c>
    </row>
    <row r="2830" spans="17:17" x14ac:dyDescent="0.35">
      <c r="Q2830" t="str">
        <f>IF((_xlfn.XLOOKUP(L2830,BLTOTAL!B:B,BLTOTAL!AD:AD))= 0,"Incompleto",_xlfn.XLOOKUP(L2830,BLTOTAL!B:B,BLTOTAL!AD:AD))</f>
        <v>Incompleto</v>
      </c>
    </row>
    <row r="2831" spans="17:17" x14ac:dyDescent="0.35">
      <c r="Q2831" t="str">
        <f>IF((_xlfn.XLOOKUP(L2831,BLTOTAL!B:B,BLTOTAL!AD:AD))= 0,"Incompleto",_xlfn.XLOOKUP(L2831,BLTOTAL!B:B,BLTOTAL!AD:AD))</f>
        <v>Incompleto</v>
      </c>
    </row>
    <row r="2832" spans="17:17" x14ac:dyDescent="0.35">
      <c r="Q2832" t="str">
        <f>IF((_xlfn.XLOOKUP(L2832,BLTOTAL!B:B,BLTOTAL!AD:AD))= 0,"Incompleto",_xlfn.XLOOKUP(L2832,BLTOTAL!B:B,BLTOTAL!AD:AD))</f>
        <v>Incompleto</v>
      </c>
    </row>
    <row r="2833" spans="17:17" x14ac:dyDescent="0.35">
      <c r="Q2833" t="str">
        <f>IF((_xlfn.XLOOKUP(L2833,BLTOTAL!B:B,BLTOTAL!AD:AD))= 0,"Incompleto",_xlfn.XLOOKUP(L2833,BLTOTAL!B:B,BLTOTAL!AD:AD))</f>
        <v>Incompleto</v>
      </c>
    </row>
    <row r="2834" spans="17:17" x14ac:dyDescent="0.35">
      <c r="Q2834" t="str">
        <f>IF((_xlfn.XLOOKUP(L2834,BLTOTAL!B:B,BLTOTAL!AD:AD))= 0,"Incompleto",_xlfn.XLOOKUP(L2834,BLTOTAL!B:B,BLTOTAL!AD:AD))</f>
        <v>Incompleto</v>
      </c>
    </row>
    <row r="2835" spans="17:17" x14ac:dyDescent="0.35">
      <c r="Q2835" t="str">
        <f>IF((_xlfn.XLOOKUP(L2835,BLTOTAL!B:B,BLTOTAL!AD:AD))= 0,"Incompleto",_xlfn.XLOOKUP(L2835,BLTOTAL!B:B,BLTOTAL!AD:AD))</f>
        <v>Incompleto</v>
      </c>
    </row>
    <row r="2836" spans="17:17" x14ac:dyDescent="0.35">
      <c r="Q2836" t="str">
        <f>IF((_xlfn.XLOOKUP(L2836,BLTOTAL!B:B,BLTOTAL!AD:AD))= 0,"Incompleto",_xlfn.XLOOKUP(L2836,BLTOTAL!B:B,BLTOTAL!AD:AD))</f>
        <v>Incompleto</v>
      </c>
    </row>
    <row r="2837" spans="17:17" x14ac:dyDescent="0.35">
      <c r="Q2837" t="str">
        <f>IF((_xlfn.XLOOKUP(L2837,BLTOTAL!B:B,BLTOTAL!AD:AD))= 0,"Incompleto",_xlfn.XLOOKUP(L2837,BLTOTAL!B:B,BLTOTAL!AD:AD))</f>
        <v>Incompleto</v>
      </c>
    </row>
    <row r="2838" spans="17:17" x14ac:dyDescent="0.35">
      <c r="Q2838" t="str">
        <f>IF((_xlfn.XLOOKUP(L2838,BLTOTAL!B:B,BLTOTAL!AD:AD))= 0,"Incompleto",_xlfn.XLOOKUP(L2838,BLTOTAL!B:B,BLTOTAL!AD:AD))</f>
        <v>Incompleto</v>
      </c>
    </row>
    <row r="2839" spans="17:17" x14ac:dyDescent="0.35">
      <c r="Q2839" t="str">
        <f>IF((_xlfn.XLOOKUP(L2839,BLTOTAL!B:B,BLTOTAL!AD:AD))= 0,"Incompleto",_xlfn.XLOOKUP(L2839,BLTOTAL!B:B,BLTOTAL!AD:AD))</f>
        <v>Incompleto</v>
      </c>
    </row>
    <row r="2840" spans="17:17" x14ac:dyDescent="0.35">
      <c r="Q2840" t="str">
        <f>IF((_xlfn.XLOOKUP(L2840,BLTOTAL!B:B,BLTOTAL!AD:AD))= 0,"Incompleto",_xlfn.XLOOKUP(L2840,BLTOTAL!B:B,BLTOTAL!AD:AD))</f>
        <v>Incompleto</v>
      </c>
    </row>
    <row r="2841" spans="17:17" x14ac:dyDescent="0.35">
      <c r="Q2841" t="str">
        <f>IF((_xlfn.XLOOKUP(L2841,BLTOTAL!B:B,BLTOTAL!AD:AD))= 0,"Incompleto",_xlfn.XLOOKUP(L2841,BLTOTAL!B:B,BLTOTAL!AD:AD))</f>
        <v>Incompleto</v>
      </c>
    </row>
    <row r="2842" spans="17:17" x14ac:dyDescent="0.35">
      <c r="Q2842" t="str">
        <f>IF((_xlfn.XLOOKUP(L2842,BLTOTAL!B:B,BLTOTAL!AD:AD))= 0,"Incompleto",_xlfn.XLOOKUP(L2842,BLTOTAL!B:B,BLTOTAL!AD:AD))</f>
        <v>Incompleto</v>
      </c>
    </row>
    <row r="2843" spans="17:17" x14ac:dyDescent="0.35">
      <c r="Q2843" t="str">
        <f>IF((_xlfn.XLOOKUP(L2843,BLTOTAL!B:B,BLTOTAL!AD:AD))= 0,"Incompleto",_xlfn.XLOOKUP(L2843,BLTOTAL!B:B,BLTOTAL!AD:AD))</f>
        <v>Incompleto</v>
      </c>
    </row>
    <row r="2844" spans="17:17" x14ac:dyDescent="0.35">
      <c r="Q2844" t="str">
        <f>IF((_xlfn.XLOOKUP(L2844,BLTOTAL!B:B,BLTOTAL!AD:AD))= 0,"Incompleto",_xlfn.XLOOKUP(L2844,BLTOTAL!B:B,BLTOTAL!AD:AD))</f>
        <v>Incompleto</v>
      </c>
    </row>
    <row r="2845" spans="17:17" x14ac:dyDescent="0.35">
      <c r="Q2845" t="str">
        <f>IF((_xlfn.XLOOKUP(L2845,BLTOTAL!B:B,BLTOTAL!AD:AD))= 0,"Incompleto",_xlfn.XLOOKUP(L2845,BLTOTAL!B:B,BLTOTAL!AD:AD))</f>
        <v>Incompleto</v>
      </c>
    </row>
    <row r="2846" spans="17:17" x14ac:dyDescent="0.35">
      <c r="Q2846" t="str">
        <f>IF((_xlfn.XLOOKUP(L2846,BLTOTAL!B:B,BLTOTAL!AD:AD))= 0,"Incompleto",_xlfn.XLOOKUP(L2846,BLTOTAL!B:B,BLTOTAL!AD:AD))</f>
        <v>Incompleto</v>
      </c>
    </row>
    <row r="2847" spans="17:17" x14ac:dyDescent="0.35">
      <c r="Q2847" t="str">
        <f>IF((_xlfn.XLOOKUP(L2847,BLTOTAL!B:B,BLTOTAL!AD:AD))= 0,"Incompleto",_xlfn.XLOOKUP(L2847,BLTOTAL!B:B,BLTOTAL!AD:AD))</f>
        <v>Incompleto</v>
      </c>
    </row>
    <row r="2848" spans="17:17" x14ac:dyDescent="0.35">
      <c r="Q2848" t="str">
        <f>IF((_xlfn.XLOOKUP(L2848,BLTOTAL!B:B,BLTOTAL!AD:AD))= 0,"Incompleto",_xlfn.XLOOKUP(L2848,BLTOTAL!B:B,BLTOTAL!AD:AD))</f>
        <v>Incompleto</v>
      </c>
    </row>
    <row r="2849" spans="17:17" x14ac:dyDescent="0.35">
      <c r="Q2849" t="str">
        <f>IF((_xlfn.XLOOKUP(L2849,BLTOTAL!B:B,BLTOTAL!AD:AD))= 0,"Incompleto",_xlfn.XLOOKUP(L2849,BLTOTAL!B:B,BLTOTAL!AD:AD))</f>
        <v>Incompleto</v>
      </c>
    </row>
    <row r="2850" spans="17:17" x14ac:dyDescent="0.35">
      <c r="Q2850" t="str">
        <f>IF((_xlfn.XLOOKUP(L2850,BLTOTAL!B:B,BLTOTAL!AD:AD))= 0,"Incompleto",_xlfn.XLOOKUP(L2850,BLTOTAL!B:B,BLTOTAL!AD:AD))</f>
        <v>Incompleto</v>
      </c>
    </row>
    <row r="2851" spans="17:17" x14ac:dyDescent="0.35">
      <c r="Q2851" t="str">
        <f>IF((_xlfn.XLOOKUP(L2851,BLTOTAL!B:B,BLTOTAL!AD:AD))= 0,"Incompleto",_xlfn.XLOOKUP(L2851,BLTOTAL!B:B,BLTOTAL!AD:AD))</f>
        <v>Incompleto</v>
      </c>
    </row>
    <row r="2852" spans="17:17" x14ac:dyDescent="0.35">
      <c r="Q2852" t="str">
        <f>IF((_xlfn.XLOOKUP(L2852,BLTOTAL!B:B,BLTOTAL!AD:AD))= 0,"Incompleto",_xlfn.XLOOKUP(L2852,BLTOTAL!B:B,BLTOTAL!AD:AD))</f>
        <v>Incompleto</v>
      </c>
    </row>
    <row r="2853" spans="17:17" x14ac:dyDescent="0.35">
      <c r="Q2853" t="str">
        <f>IF((_xlfn.XLOOKUP(L2853,BLTOTAL!B:B,BLTOTAL!AD:AD))= 0,"Incompleto",_xlfn.XLOOKUP(L2853,BLTOTAL!B:B,BLTOTAL!AD:AD))</f>
        <v>Incompleto</v>
      </c>
    </row>
    <row r="2854" spans="17:17" x14ac:dyDescent="0.35">
      <c r="Q2854" t="str">
        <f>IF((_xlfn.XLOOKUP(L2854,BLTOTAL!B:B,BLTOTAL!AD:AD))= 0,"Incompleto",_xlfn.XLOOKUP(L2854,BLTOTAL!B:B,BLTOTAL!AD:AD))</f>
        <v>Incompleto</v>
      </c>
    </row>
    <row r="2855" spans="17:17" x14ac:dyDescent="0.35">
      <c r="Q2855" t="str">
        <f>IF((_xlfn.XLOOKUP(L2855,BLTOTAL!B:B,BLTOTAL!AD:AD))= 0,"Incompleto",_xlfn.XLOOKUP(L2855,BLTOTAL!B:B,BLTOTAL!AD:AD))</f>
        <v>Incompleto</v>
      </c>
    </row>
    <row r="2856" spans="17:17" x14ac:dyDescent="0.35">
      <c r="Q2856" t="str">
        <f>IF((_xlfn.XLOOKUP(L2856,BLTOTAL!B:B,BLTOTAL!AD:AD))= 0,"Incompleto",_xlfn.XLOOKUP(L2856,BLTOTAL!B:B,BLTOTAL!AD:AD))</f>
        <v>Incompleto</v>
      </c>
    </row>
    <row r="2857" spans="17:17" x14ac:dyDescent="0.35">
      <c r="Q2857" t="str">
        <f>IF((_xlfn.XLOOKUP(L2857,BLTOTAL!B:B,BLTOTAL!AD:AD))= 0,"Incompleto",_xlfn.XLOOKUP(L2857,BLTOTAL!B:B,BLTOTAL!AD:AD))</f>
        <v>Incompleto</v>
      </c>
    </row>
    <row r="2858" spans="17:17" x14ac:dyDescent="0.35">
      <c r="Q2858" t="str">
        <f>IF((_xlfn.XLOOKUP(L2858,BLTOTAL!B:B,BLTOTAL!AD:AD))= 0,"Incompleto",_xlfn.XLOOKUP(L2858,BLTOTAL!B:B,BLTOTAL!AD:AD))</f>
        <v>Incompleto</v>
      </c>
    </row>
    <row r="2859" spans="17:17" x14ac:dyDescent="0.35">
      <c r="Q2859" t="str">
        <f>IF((_xlfn.XLOOKUP(L2859,BLTOTAL!B:B,BLTOTAL!AD:AD))= 0,"Incompleto",_xlfn.XLOOKUP(L2859,BLTOTAL!B:B,BLTOTAL!AD:AD))</f>
        <v>Incompleto</v>
      </c>
    </row>
    <row r="2860" spans="17:17" x14ac:dyDescent="0.35">
      <c r="Q2860" t="str">
        <f>IF((_xlfn.XLOOKUP(L2860,BLTOTAL!B:B,BLTOTAL!AD:AD))= 0,"Incompleto",_xlfn.XLOOKUP(L2860,BLTOTAL!B:B,BLTOTAL!AD:AD))</f>
        <v>Incompleto</v>
      </c>
    </row>
    <row r="2861" spans="17:17" x14ac:dyDescent="0.35">
      <c r="Q2861" t="str">
        <f>IF((_xlfn.XLOOKUP(L2861,BLTOTAL!B:B,BLTOTAL!AD:AD))= 0,"Incompleto",_xlfn.XLOOKUP(L2861,BLTOTAL!B:B,BLTOTAL!AD:AD))</f>
        <v>Incompleto</v>
      </c>
    </row>
    <row r="2862" spans="17:17" x14ac:dyDescent="0.35">
      <c r="Q2862" t="str">
        <f>IF((_xlfn.XLOOKUP(L2862,BLTOTAL!B:B,BLTOTAL!AD:AD))= 0,"Incompleto",_xlfn.XLOOKUP(L2862,BLTOTAL!B:B,BLTOTAL!AD:AD))</f>
        <v>Incompleto</v>
      </c>
    </row>
    <row r="2863" spans="17:17" x14ac:dyDescent="0.35">
      <c r="Q2863" t="str">
        <f>IF((_xlfn.XLOOKUP(L2863,BLTOTAL!B:B,BLTOTAL!AD:AD))= 0,"Incompleto",_xlfn.XLOOKUP(L2863,BLTOTAL!B:B,BLTOTAL!AD:AD))</f>
        <v>Incompleto</v>
      </c>
    </row>
    <row r="2864" spans="17:17" x14ac:dyDescent="0.35">
      <c r="Q2864" t="str">
        <f>IF((_xlfn.XLOOKUP(L2864,BLTOTAL!B:B,BLTOTAL!AD:AD))= 0,"Incompleto",_xlfn.XLOOKUP(L2864,BLTOTAL!B:B,BLTOTAL!AD:AD))</f>
        <v>Incompleto</v>
      </c>
    </row>
    <row r="2865" spans="17:17" x14ac:dyDescent="0.35">
      <c r="Q2865" t="str">
        <f>IF((_xlfn.XLOOKUP(L2865,BLTOTAL!B:B,BLTOTAL!AD:AD))= 0,"Incompleto",_xlfn.XLOOKUP(L2865,BLTOTAL!B:B,BLTOTAL!AD:AD))</f>
        <v>Incompleto</v>
      </c>
    </row>
    <row r="2866" spans="17:17" x14ac:dyDescent="0.35">
      <c r="Q2866" t="str">
        <f>IF((_xlfn.XLOOKUP(L2866,BLTOTAL!B:B,BLTOTAL!AD:AD))= 0,"Incompleto",_xlfn.XLOOKUP(L2866,BLTOTAL!B:B,BLTOTAL!AD:AD))</f>
        <v>Incompleto</v>
      </c>
    </row>
    <row r="2867" spans="17:17" x14ac:dyDescent="0.35">
      <c r="Q2867" t="str">
        <f>IF((_xlfn.XLOOKUP(L2867,BLTOTAL!B:B,BLTOTAL!AD:AD))= 0,"Incompleto",_xlfn.XLOOKUP(L2867,BLTOTAL!B:B,BLTOTAL!AD:AD))</f>
        <v>Incompleto</v>
      </c>
    </row>
    <row r="2868" spans="17:17" x14ac:dyDescent="0.35">
      <c r="Q2868" t="str">
        <f>IF((_xlfn.XLOOKUP(L2868,BLTOTAL!B:B,BLTOTAL!AD:AD))= 0,"Incompleto",_xlfn.XLOOKUP(L2868,BLTOTAL!B:B,BLTOTAL!AD:AD))</f>
        <v>Incompleto</v>
      </c>
    </row>
    <row r="2869" spans="17:17" x14ac:dyDescent="0.35">
      <c r="Q2869" t="str">
        <f>IF((_xlfn.XLOOKUP(L2869,BLTOTAL!B:B,BLTOTAL!AD:AD))= 0,"Incompleto",_xlfn.XLOOKUP(L2869,BLTOTAL!B:B,BLTOTAL!AD:AD))</f>
        <v>Incompleto</v>
      </c>
    </row>
    <row r="2870" spans="17:17" x14ac:dyDescent="0.35">
      <c r="Q2870" t="str">
        <f>IF((_xlfn.XLOOKUP(L2870,BLTOTAL!B:B,BLTOTAL!AD:AD))= 0,"Incompleto",_xlfn.XLOOKUP(L2870,BLTOTAL!B:B,BLTOTAL!AD:AD))</f>
        <v>Incompleto</v>
      </c>
    </row>
    <row r="2871" spans="17:17" x14ac:dyDescent="0.35">
      <c r="Q2871" t="str">
        <f>IF((_xlfn.XLOOKUP(L2871,BLTOTAL!B:B,BLTOTAL!AD:AD))= 0,"Incompleto",_xlfn.XLOOKUP(L2871,BLTOTAL!B:B,BLTOTAL!AD:AD))</f>
        <v>Incompleto</v>
      </c>
    </row>
    <row r="2872" spans="17:17" x14ac:dyDescent="0.35">
      <c r="Q2872" t="str">
        <f>IF((_xlfn.XLOOKUP(L2872,BLTOTAL!B:B,BLTOTAL!AD:AD))= 0,"Incompleto",_xlfn.XLOOKUP(L2872,BLTOTAL!B:B,BLTOTAL!AD:AD))</f>
        <v>Incompleto</v>
      </c>
    </row>
    <row r="2873" spans="17:17" x14ac:dyDescent="0.35">
      <c r="Q2873" t="str">
        <f>IF((_xlfn.XLOOKUP(L2873,BLTOTAL!B:B,BLTOTAL!AD:AD))= 0,"Incompleto",_xlfn.XLOOKUP(L2873,BLTOTAL!B:B,BLTOTAL!AD:AD))</f>
        <v>Incompleto</v>
      </c>
    </row>
    <row r="2874" spans="17:17" x14ac:dyDescent="0.35">
      <c r="Q2874" t="str">
        <f>IF((_xlfn.XLOOKUP(L2874,BLTOTAL!B:B,BLTOTAL!AD:AD))= 0,"Incompleto",_xlfn.XLOOKUP(L2874,BLTOTAL!B:B,BLTOTAL!AD:AD))</f>
        <v>Incompleto</v>
      </c>
    </row>
    <row r="2875" spans="17:17" x14ac:dyDescent="0.35">
      <c r="Q2875" t="str">
        <f>IF((_xlfn.XLOOKUP(L2875,BLTOTAL!B:B,BLTOTAL!AD:AD))= 0,"Incompleto",_xlfn.XLOOKUP(L2875,BLTOTAL!B:B,BLTOTAL!AD:AD))</f>
        <v>Incompleto</v>
      </c>
    </row>
    <row r="2876" spans="17:17" x14ac:dyDescent="0.35">
      <c r="Q2876" t="str">
        <f>IF((_xlfn.XLOOKUP(L2876,BLTOTAL!B:B,BLTOTAL!AD:AD))= 0,"Incompleto",_xlfn.XLOOKUP(L2876,BLTOTAL!B:B,BLTOTAL!AD:AD))</f>
        <v>Incompleto</v>
      </c>
    </row>
    <row r="2877" spans="17:17" x14ac:dyDescent="0.35">
      <c r="Q2877" t="str">
        <f>IF((_xlfn.XLOOKUP(L2877,BLTOTAL!B:B,BLTOTAL!AD:AD))= 0,"Incompleto",_xlfn.XLOOKUP(L2877,BLTOTAL!B:B,BLTOTAL!AD:AD))</f>
        <v>Incompleto</v>
      </c>
    </row>
    <row r="2878" spans="17:17" x14ac:dyDescent="0.35">
      <c r="Q2878" t="str">
        <f>IF((_xlfn.XLOOKUP(L2878,BLTOTAL!B:B,BLTOTAL!AD:AD))= 0,"Incompleto",_xlfn.XLOOKUP(L2878,BLTOTAL!B:B,BLTOTAL!AD:AD))</f>
        <v>Incompleto</v>
      </c>
    </row>
    <row r="2879" spans="17:17" x14ac:dyDescent="0.35">
      <c r="Q2879" t="str">
        <f>IF((_xlfn.XLOOKUP(L2879,BLTOTAL!B:B,BLTOTAL!AD:AD))= 0,"Incompleto",_xlfn.XLOOKUP(L2879,BLTOTAL!B:B,BLTOTAL!AD:AD))</f>
        <v>Incompleto</v>
      </c>
    </row>
    <row r="2880" spans="17:17" x14ac:dyDescent="0.35">
      <c r="Q2880" t="str">
        <f>IF((_xlfn.XLOOKUP(L2880,BLTOTAL!B:B,BLTOTAL!AD:AD))= 0,"Incompleto",_xlfn.XLOOKUP(L2880,BLTOTAL!B:B,BLTOTAL!AD:AD))</f>
        <v>Incompleto</v>
      </c>
    </row>
    <row r="2881" spans="17:17" x14ac:dyDescent="0.35">
      <c r="Q2881" t="str">
        <f>IF((_xlfn.XLOOKUP(L2881,BLTOTAL!B:B,BLTOTAL!AD:AD))= 0,"Incompleto",_xlfn.XLOOKUP(L2881,BLTOTAL!B:B,BLTOTAL!AD:AD))</f>
        <v>Incompleto</v>
      </c>
    </row>
    <row r="2882" spans="17:17" x14ac:dyDescent="0.35">
      <c r="Q2882" t="str">
        <f>IF((_xlfn.XLOOKUP(L2882,BLTOTAL!B:B,BLTOTAL!AD:AD))= 0,"Incompleto",_xlfn.XLOOKUP(L2882,BLTOTAL!B:B,BLTOTAL!AD:AD))</f>
        <v>Incompleto</v>
      </c>
    </row>
    <row r="2883" spans="17:17" x14ac:dyDescent="0.35">
      <c r="Q2883" t="str">
        <f>IF((_xlfn.XLOOKUP(L2883,BLTOTAL!B:B,BLTOTAL!AD:AD))= 0,"Incompleto",_xlfn.XLOOKUP(L2883,BLTOTAL!B:B,BLTOTAL!AD:AD))</f>
        <v>Incompleto</v>
      </c>
    </row>
    <row r="2884" spans="17:17" x14ac:dyDescent="0.35">
      <c r="Q2884" t="str">
        <f>IF((_xlfn.XLOOKUP(L2884,BLTOTAL!B:B,BLTOTAL!AD:AD))= 0,"Incompleto",_xlfn.XLOOKUP(L2884,BLTOTAL!B:B,BLTOTAL!AD:AD))</f>
        <v>Incompleto</v>
      </c>
    </row>
    <row r="2885" spans="17:17" x14ac:dyDescent="0.35">
      <c r="Q2885" t="str">
        <f>IF((_xlfn.XLOOKUP(L2885,BLTOTAL!B:B,BLTOTAL!AD:AD))= 0,"Incompleto",_xlfn.XLOOKUP(L2885,BLTOTAL!B:B,BLTOTAL!AD:AD))</f>
        <v>Incompleto</v>
      </c>
    </row>
    <row r="2886" spans="17:17" x14ac:dyDescent="0.35">
      <c r="Q2886" t="str">
        <f>IF((_xlfn.XLOOKUP(L2886,BLTOTAL!B:B,BLTOTAL!AD:AD))= 0,"Incompleto",_xlfn.XLOOKUP(L2886,BLTOTAL!B:B,BLTOTAL!AD:AD))</f>
        <v>Incompleto</v>
      </c>
    </row>
    <row r="2887" spans="17:17" x14ac:dyDescent="0.35">
      <c r="Q2887" t="str">
        <f>IF((_xlfn.XLOOKUP(L2887,BLTOTAL!B:B,BLTOTAL!AD:AD))= 0,"Incompleto",_xlfn.XLOOKUP(L2887,BLTOTAL!B:B,BLTOTAL!AD:AD))</f>
        <v>Incompleto</v>
      </c>
    </row>
    <row r="2888" spans="17:17" x14ac:dyDescent="0.35">
      <c r="Q2888" t="str">
        <f>IF((_xlfn.XLOOKUP(L2888,BLTOTAL!B:B,BLTOTAL!AD:AD))= 0,"Incompleto",_xlfn.XLOOKUP(L2888,BLTOTAL!B:B,BLTOTAL!AD:AD))</f>
        <v>Incompleto</v>
      </c>
    </row>
    <row r="2889" spans="17:17" x14ac:dyDescent="0.35">
      <c r="Q2889" t="str">
        <f>IF((_xlfn.XLOOKUP(L2889,BLTOTAL!B:B,BLTOTAL!AD:AD))= 0,"Incompleto",_xlfn.XLOOKUP(L2889,BLTOTAL!B:B,BLTOTAL!AD:AD))</f>
        <v>Incompleto</v>
      </c>
    </row>
    <row r="2890" spans="17:17" x14ac:dyDescent="0.35">
      <c r="Q2890" t="str">
        <f>IF((_xlfn.XLOOKUP(L2890,BLTOTAL!B:B,BLTOTAL!AD:AD))= 0,"Incompleto",_xlfn.XLOOKUP(L2890,BLTOTAL!B:B,BLTOTAL!AD:AD))</f>
        <v>Incompleto</v>
      </c>
    </row>
    <row r="2891" spans="17:17" x14ac:dyDescent="0.35">
      <c r="Q2891" t="str">
        <f>IF((_xlfn.XLOOKUP(L2891,BLTOTAL!B:B,BLTOTAL!AD:AD))= 0,"Incompleto",_xlfn.XLOOKUP(L2891,BLTOTAL!B:B,BLTOTAL!AD:AD))</f>
        <v>Incompleto</v>
      </c>
    </row>
    <row r="2892" spans="17:17" x14ac:dyDescent="0.35">
      <c r="Q2892" t="str">
        <f>IF((_xlfn.XLOOKUP(L2892,BLTOTAL!B:B,BLTOTAL!AD:AD))= 0,"Incompleto",_xlfn.XLOOKUP(L2892,BLTOTAL!B:B,BLTOTAL!AD:AD))</f>
        <v>Incompleto</v>
      </c>
    </row>
    <row r="2893" spans="17:17" x14ac:dyDescent="0.35">
      <c r="Q2893" t="str">
        <f>IF((_xlfn.XLOOKUP(L2893,BLTOTAL!B:B,BLTOTAL!AD:AD))= 0,"Incompleto",_xlfn.XLOOKUP(L2893,BLTOTAL!B:B,BLTOTAL!AD:AD))</f>
        <v>Incompleto</v>
      </c>
    </row>
    <row r="2894" spans="17:17" x14ac:dyDescent="0.35">
      <c r="Q2894" t="str">
        <f>IF((_xlfn.XLOOKUP(L2894,BLTOTAL!B:B,BLTOTAL!AD:AD))= 0,"Incompleto",_xlfn.XLOOKUP(L2894,BLTOTAL!B:B,BLTOTAL!AD:AD))</f>
        <v>Incompleto</v>
      </c>
    </row>
    <row r="2895" spans="17:17" x14ac:dyDescent="0.35">
      <c r="Q2895" t="str">
        <f>IF((_xlfn.XLOOKUP(L2895,BLTOTAL!B:B,BLTOTAL!AD:AD))= 0,"Incompleto",_xlfn.XLOOKUP(L2895,BLTOTAL!B:B,BLTOTAL!AD:AD))</f>
        <v>Incompleto</v>
      </c>
    </row>
    <row r="2896" spans="17:17" x14ac:dyDescent="0.35">
      <c r="Q2896" t="str">
        <f>IF((_xlfn.XLOOKUP(L2896,BLTOTAL!B:B,BLTOTAL!AD:AD))= 0,"Incompleto",_xlfn.XLOOKUP(L2896,BLTOTAL!B:B,BLTOTAL!AD:AD))</f>
        <v>Incompleto</v>
      </c>
    </row>
    <row r="2897" spans="17:17" x14ac:dyDescent="0.35">
      <c r="Q2897" t="str">
        <f>IF((_xlfn.XLOOKUP(L2897,BLTOTAL!B:B,BLTOTAL!AD:AD))= 0,"Incompleto",_xlfn.XLOOKUP(L2897,BLTOTAL!B:B,BLTOTAL!AD:AD))</f>
        <v>Incompleto</v>
      </c>
    </row>
    <row r="2898" spans="17:17" x14ac:dyDescent="0.35">
      <c r="Q2898" t="str">
        <f>IF((_xlfn.XLOOKUP(L2898,BLTOTAL!B:B,BLTOTAL!AD:AD))= 0,"Incompleto",_xlfn.XLOOKUP(L2898,BLTOTAL!B:B,BLTOTAL!AD:AD))</f>
        <v>Incompleto</v>
      </c>
    </row>
    <row r="2899" spans="17:17" x14ac:dyDescent="0.35">
      <c r="Q2899" t="str">
        <f>IF((_xlfn.XLOOKUP(L2899,BLTOTAL!B:B,BLTOTAL!AD:AD))= 0,"Incompleto",_xlfn.XLOOKUP(L2899,BLTOTAL!B:B,BLTOTAL!AD:AD))</f>
        <v>Incompleto</v>
      </c>
    </row>
    <row r="2900" spans="17:17" x14ac:dyDescent="0.35">
      <c r="Q2900" t="str">
        <f>IF((_xlfn.XLOOKUP(L2900,BLTOTAL!B:B,BLTOTAL!AD:AD))= 0,"Incompleto",_xlfn.XLOOKUP(L2900,BLTOTAL!B:B,BLTOTAL!AD:AD))</f>
        <v>Incompleto</v>
      </c>
    </row>
    <row r="2901" spans="17:17" x14ac:dyDescent="0.35">
      <c r="Q2901" t="str">
        <f>IF((_xlfn.XLOOKUP(L2901,BLTOTAL!B:B,BLTOTAL!AD:AD))= 0,"Incompleto",_xlfn.XLOOKUP(L2901,BLTOTAL!B:B,BLTOTAL!AD:AD))</f>
        <v>Incompleto</v>
      </c>
    </row>
    <row r="2902" spans="17:17" x14ac:dyDescent="0.35">
      <c r="Q2902" t="str">
        <f>IF((_xlfn.XLOOKUP(L2902,BLTOTAL!B:B,BLTOTAL!AD:AD))= 0,"Incompleto",_xlfn.XLOOKUP(L2902,BLTOTAL!B:B,BLTOTAL!AD:AD))</f>
        <v>Incompleto</v>
      </c>
    </row>
    <row r="2903" spans="17:17" x14ac:dyDescent="0.35">
      <c r="Q2903" t="str">
        <f>IF((_xlfn.XLOOKUP(L2903,BLTOTAL!B:B,BLTOTAL!AD:AD))= 0,"Incompleto",_xlfn.XLOOKUP(L2903,BLTOTAL!B:B,BLTOTAL!AD:AD))</f>
        <v>Incompleto</v>
      </c>
    </row>
    <row r="2904" spans="17:17" x14ac:dyDescent="0.35">
      <c r="Q2904" t="str">
        <f>IF((_xlfn.XLOOKUP(L2904,BLTOTAL!B:B,BLTOTAL!AD:AD))= 0,"Incompleto",_xlfn.XLOOKUP(L2904,BLTOTAL!B:B,BLTOTAL!AD:AD))</f>
        <v>Incompleto</v>
      </c>
    </row>
    <row r="2905" spans="17:17" x14ac:dyDescent="0.35">
      <c r="Q2905" t="str">
        <f>IF((_xlfn.XLOOKUP(L2905,BLTOTAL!B:B,BLTOTAL!AD:AD))= 0,"Incompleto",_xlfn.XLOOKUP(L2905,BLTOTAL!B:B,BLTOTAL!AD:AD))</f>
        <v>Incompleto</v>
      </c>
    </row>
    <row r="2906" spans="17:17" x14ac:dyDescent="0.35">
      <c r="Q2906" t="str">
        <f>IF((_xlfn.XLOOKUP(L2906,BLTOTAL!B:B,BLTOTAL!AD:AD))= 0,"Incompleto",_xlfn.XLOOKUP(L2906,BLTOTAL!B:B,BLTOTAL!AD:AD))</f>
        <v>Incompleto</v>
      </c>
    </row>
    <row r="2907" spans="17:17" x14ac:dyDescent="0.35">
      <c r="Q2907" t="str">
        <f>IF((_xlfn.XLOOKUP(L2907,BLTOTAL!B:B,BLTOTAL!AD:AD))= 0,"Incompleto",_xlfn.XLOOKUP(L2907,BLTOTAL!B:B,BLTOTAL!AD:AD))</f>
        <v>Incompleto</v>
      </c>
    </row>
    <row r="2908" spans="17:17" x14ac:dyDescent="0.35">
      <c r="Q2908" t="str">
        <f>IF((_xlfn.XLOOKUP(L2908,BLTOTAL!B:B,BLTOTAL!AD:AD))= 0,"Incompleto",_xlfn.XLOOKUP(L2908,BLTOTAL!B:B,BLTOTAL!AD:AD))</f>
        <v>Incompleto</v>
      </c>
    </row>
    <row r="2909" spans="17:17" x14ac:dyDescent="0.35">
      <c r="Q2909" t="str">
        <f>IF((_xlfn.XLOOKUP(L2909,BLTOTAL!B:B,BLTOTAL!AD:AD))= 0,"Incompleto",_xlfn.XLOOKUP(L2909,BLTOTAL!B:B,BLTOTAL!AD:AD))</f>
        <v>Incompleto</v>
      </c>
    </row>
    <row r="2910" spans="17:17" x14ac:dyDescent="0.35">
      <c r="Q2910" t="str">
        <f>IF((_xlfn.XLOOKUP(L2910,BLTOTAL!B:B,BLTOTAL!AD:AD))= 0,"Incompleto",_xlfn.XLOOKUP(L2910,BLTOTAL!B:B,BLTOTAL!AD:AD))</f>
        <v>Incompleto</v>
      </c>
    </row>
    <row r="2911" spans="17:17" x14ac:dyDescent="0.35">
      <c r="Q2911" t="str">
        <f>IF((_xlfn.XLOOKUP(L2911,BLTOTAL!B:B,BLTOTAL!AD:AD))= 0,"Incompleto",_xlfn.XLOOKUP(L2911,BLTOTAL!B:B,BLTOTAL!AD:AD))</f>
        <v>Incompleto</v>
      </c>
    </row>
    <row r="2912" spans="17:17" x14ac:dyDescent="0.35">
      <c r="Q2912" t="str">
        <f>IF((_xlfn.XLOOKUP(L2912,BLTOTAL!B:B,BLTOTAL!AD:AD))= 0,"Incompleto",_xlfn.XLOOKUP(L2912,BLTOTAL!B:B,BLTOTAL!AD:AD))</f>
        <v>Incompleto</v>
      </c>
    </row>
    <row r="2913" spans="17:17" x14ac:dyDescent="0.35">
      <c r="Q2913" t="str">
        <f>IF((_xlfn.XLOOKUP(L2913,BLTOTAL!B:B,BLTOTAL!AD:AD))= 0,"Incompleto",_xlfn.XLOOKUP(L2913,BLTOTAL!B:B,BLTOTAL!AD:AD))</f>
        <v>Incompleto</v>
      </c>
    </row>
    <row r="2914" spans="17:17" x14ac:dyDescent="0.35">
      <c r="Q2914" t="str">
        <f>IF((_xlfn.XLOOKUP(L2914,BLTOTAL!B:B,BLTOTAL!AD:AD))= 0,"Incompleto",_xlfn.XLOOKUP(L2914,BLTOTAL!B:B,BLTOTAL!AD:AD))</f>
        <v>Incompleto</v>
      </c>
    </row>
    <row r="2915" spans="17:17" x14ac:dyDescent="0.35">
      <c r="Q2915" t="str">
        <f>IF((_xlfn.XLOOKUP(L2915,BLTOTAL!B:B,BLTOTAL!AD:AD))= 0,"Incompleto",_xlfn.XLOOKUP(L2915,BLTOTAL!B:B,BLTOTAL!AD:AD))</f>
        <v>Incompleto</v>
      </c>
    </row>
    <row r="2916" spans="17:17" x14ac:dyDescent="0.35">
      <c r="Q2916" t="str">
        <f>IF((_xlfn.XLOOKUP(L2916,BLTOTAL!B:B,BLTOTAL!AD:AD))= 0,"Incompleto",_xlfn.XLOOKUP(L2916,BLTOTAL!B:B,BLTOTAL!AD:AD))</f>
        <v>Incompleto</v>
      </c>
    </row>
    <row r="2917" spans="17:17" x14ac:dyDescent="0.35">
      <c r="Q2917" t="str">
        <f>IF((_xlfn.XLOOKUP(L2917,BLTOTAL!B:B,BLTOTAL!AD:AD))= 0,"Incompleto",_xlfn.XLOOKUP(L2917,BLTOTAL!B:B,BLTOTAL!AD:AD))</f>
        <v>Incompleto</v>
      </c>
    </row>
    <row r="2918" spans="17:17" x14ac:dyDescent="0.35">
      <c r="Q2918" t="str">
        <f>IF((_xlfn.XLOOKUP(L2918,BLTOTAL!B:B,BLTOTAL!AD:AD))= 0,"Incompleto",_xlfn.XLOOKUP(L2918,BLTOTAL!B:B,BLTOTAL!AD:AD))</f>
        <v>Incompleto</v>
      </c>
    </row>
    <row r="2919" spans="17:17" x14ac:dyDescent="0.35">
      <c r="Q2919" t="str">
        <f>IF((_xlfn.XLOOKUP(L2919,BLTOTAL!B:B,BLTOTAL!AD:AD))= 0,"Incompleto",_xlfn.XLOOKUP(L2919,BLTOTAL!B:B,BLTOTAL!AD:AD))</f>
        <v>Incompleto</v>
      </c>
    </row>
    <row r="2920" spans="17:17" x14ac:dyDescent="0.35">
      <c r="Q2920" t="str">
        <f>IF((_xlfn.XLOOKUP(L2920,BLTOTAL!B:B,BLTOTAL!AD:AD))= 0,"Incompleto",_xlfn.XLOOKUP(L2920,BLTOTAL!B:B,BLTOTAL!AD:AD))</f>
        <v>Incompleto</v>
      </c>
    </row>
    <row r="2921" spans="17:17" x14ac:dyDescent="0.35">
      <c r="Q2921" t="str">
        <f>IF((_xlfn.XLOOKUP(L2921,BLTOTAL!B:B,BLTOTAL!AD:AD))= 0,"Incompleto",_xlfn.XLOOKUP(L2921,BLTOTAL!B:B,BLTOTAL!AD:AD))</f>
        <v>Incompleto</v>
      </c>
    </row>
    <row r="2922" spans="17:17" x14ac:dyDescent="0.35">
      <c r="Q2922" t="str">
        <f>IF((_xlfn.XLOOKUP(L2922,BLTOTAL!B:B,BLTOTAL!AD:AD))= 0,"Incompleto",_xlfn.XLOOKUP(L2922,BLTOTAL!B:B,BLTOTAL!AD:AD))</f>
        <v>Incompleto</v>
      </c>
    </row>
    <row r="2923" spans="17:17" x14ac:dyDescent="0.35">
      <c r="Q2923" t="str">
        <f>IF((_xlfn.XLOOKUP(L2923,BLTOTAL!B:B,BLTOTAL!AD:AD))= 0,"Incompleto",_xlfn.XLOOKUP(L2923,BLTOTAL!B:B,BLTOTAL!AD:AD))</f>
        <v>Incompleto</v>
      </c>
    </row>
    <row r="2924" spans="17:17" x14ac:dyDescent="0.35">
      <c r="Q2924" t="str">
        <f>IF((_xlfn.XLOOKUP(L2924,BLTOTAL!B:B,BLTOTAL!AD:AD))= 0,"Incompleto",_xlfn.XLOOKUP(L2924,BLTOTAL!B:B,BLTOTAL!AD:AD))</f>
        <v>Incompleto</v>
      </c>
    </row>
    <row r="2925" spans="17:17" x14ac:dyDescent="0.35">
      <c r="Q2925" t="str">
        <f>IF((_xlfn.XLOOKUP(L2925,BLTOTAL!B:B,BLTOTAL!AD:AD))= 0,"Incompleto",_xlfn.XLOOKUP(L2925,BLTOTAL!B:B,BLTOTAL!AD:AD))</f>
        <v>Incompleto</v>
      </c>
    </row>
    <row r="2926" spans="17:17" x14ac:dyDescent="0.35">
      <c r="Q2926" t="str">
        <f>IF((_xlfn.XLOOKUP(L2926,BLTOTAL!B:B,BLTOTAL!AD:AD))= 0,"Incompleto",_xlfn.XLOOKUP(L2926,BLTOTAL!B:B,BLTOTAL!AD:AD))</f>
        <v>Incompleto</v>
      </c>
    </row>
    <row r="2927" spans="17:17" x14ac:dyDescent="0.35">
      <c r="Q2927" t="str">
        <f>IF((_xlfn.XLOOKUP(L2927,BLTOTAL!B:B,BLTOTAL!AD:AD))= 0,"Incompleto",_xlfn.XLOOKUP(L2927,BLTOTAL!B:B,BLTOTAL!AD:AD))</f>
        <v>Incompleto</v>
      </c>
    </row>
    <row r="2928" spans="17:17" x14ac:dyDescent="0.35">
      <c r="Q2928" t="str">
        <f>IF((_xlfn.XLOOKUP(L2928,BLTOTAL!B:B,BLTOTAL!AD:AD))= 0,"Incompleto",_xlfn.XLOOKUP(L2928,BLTOTAL!B:B,BLTOTAL!AD:AD))</f>
        <v>Incompleto</v>
      </c>
    </row>
    <row r="2929" spans="17:17" x14ac:dyDescent="0.35">
      <c r="Q2929" t="str">
        <f>IF((_xlfn.XLOOKUP(L2929,BLTOTAL!B:B,BLTOTAL!AD:AD))= 0,"Incompleto",_xlfn.XLOOKUP(L2929,BLTOTAL!B:B,BLTOTAL!AD:AD))</f>
        <v>Incompleto</v>
      </c>
    </row>
    <row r="2930" spans="17:17" x14ac:dyDescent="0.35">
      <c r="Q2930" t="str">
        <f>IF((_xlfn.XLOOKUP(L2930,BLTOTAL!B:B,BLTOTAL!AD:AD))= 0,"Incompleto",_xlfn.XLOOKUP(L2930,BLTOTAL!B:B,BLTOTAL!AD:AD))</f>
        <v>Incompleto</v>
      </c>
    </row>
    <row r="2931" spans="17:17" x14ac:dyDescent="0.35">
      <c r="Q2931" t="str">
        <f>IF((_xlfn.XLOOKUP(L2931,BLTOTAL!B:B,BLTOTAL!AD:AD))= 0,"Incompleto",_xlfn.XLOOKUP(L2931,BLTOTAL!B:B,BLTOTAL!AD:AD))</f>
        <v>Incompleto</v>
      </c>
    </row>
    <row r="2932" spans="17:17" x14ac:dyDescent="0.35">
      <c r="Q2932" t="str">
        <f>IF((_xlfn.XLOOKUP(L2932,BLTOTAL!B:B,BLTOTAL!AD:AD))= 0,"Incompleto",_xlfn.XLOOKUP(L2932,BLTOTAL!B:B,BLTOTAL!AD:AD))</f>
        <v>Incompleto</v>
      </c>
    </row>
    <row r="2933" spans="17:17" x14ac:dyDescent="0.35">
      <c r="Q2933" t="str">
        <f>IF((_xlfn.XLOOKUP(L2933,BLTOTAL!B:B,BLTOTAL!AD:AD))= 0,"Incompleto",_xlfn.XLOOKUP(L2933,BLTOTAL!B:B,BLTOTAL!AD:AD))</f>
        <v>Incompleto</v>
      </c>
    </row>
    <row r="2934" spans="17:17" x14ac:dyDescent="0.35">
      <c r="Q2934" t="str">
        <f>IF((_xlfn.XLOOKUP(L2934,BLTOTAL!B:B,BLTOTAL!AD:AD))= 0,"Incompleto",_xlfn.XLOOKUP(L2934,BLTOTAL!B:B,BLTOTAL!AD:AD))</f>
        <v>Incompleto</v>
      </c>
    </row>
    <row r="2935" spans="17:17" x14ac:dyDescent="0.35">
      <c r="Q2935" t="str">
        <f>IF((_xlfn.XLOOKUP(L2935,BLTOTAL!B:B,BLTOTAL!AD:AD))= 0,"Incompleto",_xlfn.XLOOKUP(L2935,BLTOTAL!B:B,BLTOTAL!AD:AD))</f>
        <v>Incompleto</v>
      </c>
    </row>
    <row r="2936" spans="17:17" x14ac:dyDescent="0.35">
      <c r="Q2936" t="str">
        <f>IF((_xlfn.XLOOKUP(L2936,BLTOTAL!B:B,BLTOTAL!AD:AD))= 0,"Incompleto",_xlfn.XLOOKUP(L2936,BLTOTAL!B:B,BLTOTAL!AD:AD))</f>
        <v>Incompleto</v>
      </c>
    </row>
    <row r="2937" spans="17:17" x14ac:dyDescent="0.35">
      <c r="Q2937" t="str">
        <f>IF((_xlfn.XLOOKUP(L2937,BLTOTAL!B:B,BLTOTAL!AD:AD))= 0,"Incompleto",_xlfn.XLOOKUP(L2937,BLTOTAL!B:B,BLTOTAL!AD:AD))</f>
        <v>Incompleto</v>
      </c>
    </row>
    <row r="2938" spans="17:17" x14ac:dyDescent="0.35">
      <c r="Q2938" t="str">
        <f>IF((_xlfn.XLOOKUP(L2938,BLTOTAL!B:B,BLTOTAL!AD:AD))= 0,"Incompleto",_xlfn.XLOOKUP(L2938,BLTOTAL!B:B,BLTOTAL!AD:AD))</f>
        <v>Incompleto</v>
      </c>
    </row>
    <row r="2939" spans="17:17" x14ac:dyDescent="0.35">
      <c r="Q2939" t="str">
        <f>IF((_xlfn.XLOOKUP(L2939,BLTOTAL!B:B,BLTOTAL!AD:AD))= 0,"Incompleto",_xlfn.XLOOKUP(L2939,BLTOTAL!B:B,BLTOTAL!AD:AD))</f>
        <v>Incompleto</v>
      </c>
    </row>
    <row r="2940" spans="17:17" x14ac:dyDescent="0.35">
      <c r="Q2940" t="str">
        <f>IF((_xlfn.XLOOKUP(L2940,BLTOTAL!B:B,BLTOTAL!AD:AD))= 0,"Incompleto",_xlfn.XLOOKUP(L2940,BLTOTAL!B:B,BLTOTAL!AD:AD))</f>
        <v>Incompleto</v>
      </c>
    </row>
    <row r="2941" spans="17:17" x14ac:dyDescent="0.35">
      <c r="Q2941" t="str">
        <f>IF((_xlfn.XLOOKUP(L2941,BLTOTAL!B:B,BLTOTAL!AD:AD))= 0,"Incompleto",_xlfn.XLOOKUP(L2941,BLTOTAL!B:B,BLTOTAL!AD:AD))</f>
        <v>Incompleto</v>
      </c>
    </row>
    <row r="2942" spans="17:17" x14ac:dyDescent="0.35">
      <c r="Q2942" t="str">
        <f>IF((_xlfn.XLOOKUP(L2942,BLTOTAL!B:B,BLTOTAL!AD:AD))= 0,"Incompleto",_xlfn.XLOOKUP(L2942,BLTOTAL!B:B,BLTOTAL!AD:AD))</f>
        <v>Incompleto</v>
      </c>
    </row>
    <row r="2943" spans="17:17" x14ac:dyDescent="0.35">
      <c r="Q2943" t="str">
        <f>IF((_xlfn.XLOOKUP(L2943,BLTOTAL!B:B,BLTOTAL!AD:AD))= 0,"Incompleto",_xlfn.XLOOKUP(L2943,BLTOTAL!B:B,BLTOTAL!AD:AD))</f>
        <v>Incompleto</v>
      </c>
    </row>
    <row r="2944" spans="17:17" x14ac:dyDescent="0.35">
      <c r="Q2944" t="str">
        <f>IF((_xlfn.XLOOKUP(L2944,BLTOTAL!B:B,BLTOTAL!AD:AD))= 0,"Incompleto",_xlfn.XLOOKUP(L2944,BLTOTAL!B:B,BLTOTAL!AD:AD))</f>
        <v>Incompleto</v>
      </c>
    </row>
    <row r="2945" spans="17:17" x14ac:dyDescent="0.35">
      <c r="Q2945" t="str">
        <f>IF((_xlfn.XLOOKUP(L2945,BLTOTAL!B:B,BLTOTAL!AD:AD))= 0,"Incompleto",_xlfn.XLOOKUP(L2945,BLTOTAL!B:B,BLTOTAL!AD:AD))</f>
        <v>Incompleto</v>
      </c>
    </row>
    <row r="2946" spans="17:17" x14ac:dyDescent="0.35">
      <c r="Q2946" t="str">
        <f>IF((_xlfn.XLOOKUP(L2946,BLTOTAL!B:B,BLTOTAL!AD:AD))= 0,"Incompleto",_xlfn.XLOOKUP(L2946,BLTOTAL!B:B,BLTOTAL!AD:AD))</f>
        <v>Incompleto</v>
      </c>
    </row>
    <row r="2947" spans="17:17" x14ac:dyDescent="0.35">
      <c r="Q2947" t="str">
        <f>IF((_xlfn.XLOOKUP(L2947,BLTOTAL!B:B,BLTOTAL!AD:AD))= 0,"Incompleto",_xlfn.XLOOKUP(L2947,BLTOTAL!B:B,BLTOTAL!AD:AD))</f>
        <v>Incompleto</v>
      </c>
    </row>
    <row r="2948" spans="17:17" x14ac:dyDescent="0.35">
      <c r="Q2948" t="str">
        <f>IF((_xlfn.XLOOKUP(L2948,BLTOTAL!B:B,BLTOTAL!AD:AD))= 0,"Incompleto",_xlfn.XLOOKUP(L2948,BLTOTAL!B:B,BLTOTAL!AD:AD))</f>
        <v>Incompleto</v>
      </c>
    </row>
    <row r="2949" spans="17:17" x14ac:dyDescent="0.35">
      <c r="Q2949" t="str">
        <f>IF((_xlfn.XLOOKUP(L2949,BLTOTAL!B:B,BLTOTAL!AD:AD))= 0,"Incompleto",_xlfn.XLOOKUP(L2949,BLTOTAL!B:B,BLTOTAL!AD:AD))</f>
        <v>Incompleto</v>
      </c>
    </row>
    <row r="2950" spans="17:17" x14ac:dyDescent="0.35">
      <c r="Q2950" t="str">
        <f>IF((_xlfn.XLOOKUP(L2950,BLTOTAL!B:B,BLTOTAL!AD:AD))= 0,"Incompleto",_xlfn.XLOOKUP(L2950,BLTOTAL!B:B,BLTOTAL!AD:AD))</f>
        <v>Incompleto</v>
      </c>
    </row>
    <row r="2951" spans="17:17" x14ac:dyDescent="0.35">
      <c r="Q2951" t="str">
        <f>IF((_xlfn.XLOOKUP(L2951,BLTOTAL!B:B,BLTOTAL!AD:AD))= 0,"Incompleto",_xlfn.XLOOKUP(L2951,BLTOTAL!B:B,BLTOTAL!AD:AD))</f>
        <v>Incompleto</v>
      </c>
    </row>
    <row r="2952" spans="17:17" x14ac:dyDescent="0.35">
      <c r="Q2952" t="str">
        <f>IF((_xlfn.XLOOKUP(L2952,BLTOTAL!B:B,BLTOTAL!AD:AD))= 0,"Incompleto",_xlfn.XLOOKUP(L2952,BLTOTAL!B:B,BLTOTAL!AD:AD))</f>
        <v>Incompleto</v>
      </c>
    </row>
    <row r="2953" spans="17:17" x14ac:dyDescent="0.35">
      <c r="Q2953" t="str">
        <f>IF((_xlfn.XLOOKUP(L2953,BLTOTAL!B:B,BLTOTAL!AD:AD))= 0,"Incompleto",_xlfn.XLOOKUP(L2953,BLTOTAL!B:B,BLTOTAL!AD:AD))</f>
        <v>Incompleto</v>
      </c>
    </row>
    <row r="2954" spans="17:17" x14ac:dyDescent="0.35">
      <c r="Q2954" t="str">
        <f>IF((_xlfn.XLOOKUP(L2954,BLTOTAL!B:B,BLTOTAL!AD:AD))= 0,"Incompleto",_xlfn.XLOOKUP(L2954,BLTOTAL!B:B,BLTOTAL!AD:AD))</f>
        <v>Incompleto</v>
      </c>
    </row>
    <row r="2955" spans="17:17" x14ac:dyDescent="0.35">
      <c r="Q2955" t="str">
        <f>IF((_xlfn.XLOOKUP(L2955,BLTOTAL!B:B,BLTOTAL!AD:AD))= 0,"Incompleto",_xlfn.XLOOKUP(L2955,BLTOTAL!B:B,BLTOTAL!AD:AD))</f>
        <v>Incompleto</v>
      </c>
    </row>
    <row r="2956" spans="17:17" x14ac:dyDescent="0.35">
      <c r="Q2956" t="str">
        <f>IF((_xlfn.XLOOKUP(L2956,BLTOTAL!B:B,BLTOTAL!AD:AD))= 0,"Incompleto",_xlfn.XLOOKUP(L2956,BLTOTAL!B:B,BLTOTAL!AD:AD))</f>
        <v>Incompleto</v>
      </c>
    </row>
    <row r="2957" spans="17:17" x14ac:dyDescent="0.35">
      <c r="Q2957" t="str">
        <f>IF((_xlfn.XLOOKUP(L2957,BLTOTAL!B:B,BLTOTAL!AD:AD))= 0,"Incompleto",_xlfn.XLOOKUP(L2957,BLTOTAL!B:B,BLTOTAL!AD:AD))</f>
        <v>Incompleto</v>
      </c>
    </row>
    <row r="2958" spans="17:17" x14ac:dyDescent="0.35">
      <c r="Q2958" t="str">
        <f>IF((_xlfn.XLOOKUP(L2958,BLTOTAL!B:B,BLTOTAL!AD:AD))= 0,"Incompleto",_xlfn.XLOOKUP(L2958,BLTOTAL!B:B,BLTOTAL!AD:AD))</f>
        <v>Incompleto</v>
      </c>
    </row>
    <row r="2959" spans="17:17" x14ac:dyDescent="0.35">
      <c r="Q2959" t="str">
        <f>IF((_xlfn.XLOOKUP(L2959,BLTOTAL!B:B,BLTOTAL!AD:AD))= 0,"Incompleto",_xlfn.XLOOKUP(L2959,BLTOTAL!B:B,BLTOTAL!AD:AD))</f>
        <v>Incompleto</v>
      </c>
    </row>
    <row r="2960" spans="17:17" x14ac:dyDescent="0.35">
      <c r="Q2960" t="str">
        <f>IF((_xlfn.XLOOKUP(L2960,BLTOTAL!B:B,BLTOTAL!AD:AD))= 0,"Incompleto",_xlfn.XLOOKUP(L2960,BLTOTAL!B:B,BLTOTAL!AD:AD))</f>
        <v>Incompleto</v>
      </c>
    </row>
    <row r="2961" spans="17:17" x14ac:dyDescent="0.35">
      <c r="Q2961" t="str">
        <f>IF((_xlfn.XLOOKUP(L2961,BLTOTAL!B:B,BLTOTAL!AD:AD))= 0,"Incompleto",_xlfn.XLOOKUP(L2961,BLTOTAL!B:B,BLTOTAL!AD:AD))</f>
        <v>Incompleto</v>
      </c>
    </row>
    <row r="2962" spans="17:17" x14ac:dyDescent="0.35">
      <c r="Q2962" t="str">
        <f>IF((_xlfn.XLOOKUP(L2962,BLTOTAL!B:B,BLTOTAL!AD:AD))= 0,"Incompleto",_xlfn.XLOOKUP(L2962,BLTOTAL!B:B,BLTOTAL!AD:AD))</f>
        <v>Incompleto</v>
      </c>
    </row>
    <row r="2963" spans="17:17" x14ac:dyDescent="0.35">
      <c r="Q2963" t="str">
        <f>IF((_xlfn.XLOOKUP(L2963,BLTOTAL!B:B,BLTOTAL!AD:AD))= 0,"Incompleto",_xlfn.XLOOKUP(L2963,BLTOTAL!B:B,BLTOTAL!AD:AD))</f>
        <v>Incompleto</v>
      </c>
    </row>
    <row r="2964" spans="17:17" x14ac:dyDescent="0.35">
      <c r="Q2964" t="str">
        <f>IF((_xlfn.XLOOKUP(L2964,BLTOTAL!B:B,BLTOTAL!AD:AD))= 0,"Incompleto",_xlfn.XLOOKUP(L2964,BLTOTAL!B:B,BLTOTAL!AD:AD))</f>
        <v>Incompleto</v>
      </c>
    </row>
    <row r="2965" spans="17:17" x14ac:dyDescent="0.35">
      <c r="Q2965" t="str">
        <f>IF((_xlfn.XLOOKUP(L2965,BLTOTAL!B:B,BLTOTAL!AD:AD))= 0,"Incompleto",_xlfn.XLOOKUP(L2965,BLTOTAL!B:B,BLTOTAL!AD:AD))</f>
        <v>Incompleto</v>
      </c>
    </row>
    <row r="2966" spans="17:17" x14ac:dyDescent="0.35">
      <c r="Q2966" t="str">
        <f>IF((_xlfn.XLOOKUP(L2966,BLTOTAL!B:B,BLTOTAL!AD:AD))= 0,"Incompleto",_xlfn.XLOOKUP(L2966,BLTOTAL!B:B,BLTOTAL!AD:AD))</f>
        <v>Incompleto</v>
      </c>
    </row>
    <row r="2967" spans="17:17" x14ac:dyDescent="0.35">
      <c r="Q2967" t="str">
        <f>IF((_xlfn.XLOOKUP(L2967,BLTOTAL!B:B,BLTOTAL!AD:AD))= 0,"Incompleto",_xlfn.XLOOKUP(L2967,BLTOTAL!B:B,BLTOTAL!AD:AD))</f>
        <v>Incompleto</v>
      </c>
    </row>
    <row r="2968" spans="17:17" x14ac:dyDescent="0.35">
      <c r="Q2968" t="str">
        <f>IF((_xlfn.XLOOKUP(L2968,BLTOTAL!B:B,BLTOTAL!AD:AD))= 0,"Incompleto",_xlfn.XLOOKUP(L2968,BLTOTAL!B:B,BLTOTAL!AD:AD))</f>
        <v>Incompleto</v>
      </c>
    </row>
    <row r="2969" spans="17:17" x14ac:dyDescent="0.35">
      <c r="Q2969" t="str">
        <f>IF((_xlfn.XLOOKUP(L2969,BLTOTAL!B:B,BLTOTAL!AD:AD))= 0,"Incompleto",_xlfn.XLOOKUP(L2969,BLTOTAL!B:B,BLTOTAL!AD:AD))</f>
        <v>Incompleto</v>
      </c>
    </row>
    <row r="2970" spans="17:17" x14ac:dyDescent="0.35">
      <c r="Q2970" t="str">
        <f>IF((_xlfn.XLOOKUP(L2970,BLTOTAL!B:B,BLTOTAL!AD:AD))= 0,"Incompleto",_xlfn.XLOOKUP(L2970,BLTOTAL!B:B,BLTOTAL!AD:AD))</f>
        <v>Incompleto</v>
      </c>
    </row>
    <row r="2971" spans="17:17" x14ac:dyDescent="0.35">
      <c r="Q2971" t="str">
        <f>IF((_xlfn.XLOOKUP(L2971,BLTOTAL!B:B,BLTOTAL!AD:AD))= 0,"Incompleto",_xlfn.XLOOKUP(L2971,BLTOTAL!B:B,BLTOTAL!AD:AD))</f>
        <v>Incompleto</v>
      </c>
    </row>
    <row r="2972" spans="17:17" x14ac:dyDescent="0.35">
      <c r="Q2972" t="str">
        <f>IF((_xlfn.XLOOKUP(L2972,BLTOTAL!B:B,BLTOTAL!AD:AD))= 0,"Incompleto",_xlfn.XLOOKUP(L2972,BLTOTAL!B:B,BLTOTAL!AD:AD))</f>
        <v>Incompleto</v>
      </c>
    </row>
    <row r="2973" spans="17:17" x14ac:dyDescent="0.35">
      <c r="Q2973" t="str">
        <f>IF((_xlfn.XLOOKUP(L2973,BLTOTAL!B:B,BLTOTAL!AD:AD))= 0,"Incompleto",_xlfn.XLOOKUP(L2973,BLTOTAL!B:B,BLTOTAL!AD:AD))</f>
        <v>Incompleto</v>
      </c>
    </row>
    <row r="2974" spans="17:17" x14ac:dyDescent="0.35">
      <c r="Q2974" t="str">
        <f>IF((_xlfn.XLOOKUP(L2974,BLTOTAL!B:B,BLTOTAL!AD:AD))= 0,"Incompleto",_xlfn.XLOOKUP(L2974,BLTOTAL!B:B,BLTOTAL!AD:AD))</f>
        <v>Incompleto</v>
      </c>
    </row>
    <row r="2975" spans="17:17" x14ac:dyDescent="0.35">
      <c r="Q2975" t="str">
        <f>IF((_xlfn.XLOOKUP(L2975,BLTOTAL!B:B,BLTOTAL!AD:AD))= 0,"Incompleto",_xlfn.XLOOKUP(L2975,BLTOTAL!B:B,BLTOTAL!AD:AD))</f>
        <v>Incompleto</v>
      </c>
    </row>
    <row r="2976" spans="17:17" x14ac:dyDescent="0.35">
      <c r="Q2976" t="str">
        <f>IF((_xlfn.XLOOKUP(L2976,BLTOTAL!B:B,BLTOTAL!AD:AD))= 0,"Incompleto",_xlfn.XLOOKUP(L2976,BLTOTAL!B:B,BLTOTAL!AD:AD))</f>
        <v>Incompleto</v>
      </c>
    </row>
    <row r="2977" spans="17:17" x14ac:dyDescent="0.35">
      <c r="Q2977" t="str">
        <f>IF((_xlfn.XLOOKUP(L2977,BLTOTAL!B:B,BLTOTAL!AD:AD))= 0,"Incompleto",_xlfn.XLOOKUP(L2977,BLTOTAL!B:B,BLTOTAL!AD:AD))</f>
        <v>Incompleto</v>
      </c>
    </row>
    <row r="2978" spans="17:17" x14ac:dyDescent="0.35">
      <c r="Q2978" t="str">
        <f>IF((_xlfn.XLOOKUP(L2978,BLTOTAL!B:B,BLTOTAL!AD:AD))= 0,"Incompleto",_xlfn.XLOOKUP(L2978,BLTOTAL!B:B,BLTOTAL!AD:AD))</f>
        <v>Incompleto</v>
      </c>
    </row>
    <row r="2979" spans="17:17" x14ac:dyDescent="0.35">
      <c r="Q2979" t="str">
        <f>IF((_xlfn.XLOOKUP(L2979,BLTOTAL!B:B,BLTOTAL!AD:AD))= 0,"Incompleto",_xlfn.XLOOKUP(L2979,BLTOTAL!B:B,BLTOTAL!AD:AD))</f>
        <v>Incompleto</v>
      </c>
    </row>
    <row r="2980" spans="17:17" x14ac:dyDescent="0.35">
      <c r="Q2980" t="str">
        <f>IF((_xlfn.XLOOKUP(L2980,BLTOTAL!B:B,BLTOTAL!AD:AD))= 0,"Incompleto",_xlfn.XLOOKUP(L2980,BLTOTAL!B:B,BLTOTAL!AD:AD))</f>
        <v>Incompleto</v>
      </c>
    </row>
    <row r="2981" spans="17:17" x14ac:dyDescent="0.35">
      <c r="Q2981" t="str">
        <f>IF((_xlfn.XLOOKUP(L2981,BLTOTAL!B:B,BLTOTAL!AD:AD))= 0,"Incompleto",_xlfn.XLOOKUP(L2981,BLTOTAL!B:B,BLTOTAL!AD:AD))</f>
        <v>Incompleto</v>
      </c>
    </row>
    <row r="2982" spans="17:17" x14ac:dyDescent="0.35">
      <c r="Q2982" t="str">
        <f>IF((_xlfn.XLOOKUP(L2982,BLTOTAL!B:B,BLTOTAL!AD:AD))= 0,"Incompleto",_xlfn.XLOOKUP(L2982,BLTOTAL!B:B,BLTOTAL!AD:AD))</f>
        <v>Incompleto</v>
      </c>
    </row>
    <row r="2983" spans="17:17" x14ac:dyDescent="0.35">
      <c r="Q2983" t="str">
        <f>IF((_xlfn.XLOOKUP(L2983,BLTOTAL!B:B,BLTOTAL!AD:AD))= 0,"Incompleto",_xlfn.XLOOKUP(L2983,BLTOTAL!B:B,BLTOTAL!AD:AD))</f>
        <v>Incompleto</v>
      </c>
    </row>
    <row r="2984" spans="17:17" x14ac:dyDescent="0.35">
      <c r="Q2984" t="str">
        <f>IF((_xlfn.XLOOKUP(L2984,BLTOTAL!B:B,BLTOTAL!AD:AD))= 0,"Incompleto",_xlfn.XLOOKUP(L2984,BLTOTAL!B:B,BLTOTAL!AD:AD))</f>
        <v>Incompleto</v>
      </c>
    </row>
    <row r="2985" spans="17:17" x14ac:dyDescent="0.35">
      <c r="Q2985" t="str">
        <f>IF((_xlfn.XLOOKUP(L2985,BLTOTAL!B:B,BLTOTAL!AD:AD))= 0,"Incompleto",_xlfn.XLOOKUP(L2985,BLTOTAL!B:B,BLTOTAL!AD:AD))</f>
        <v>Incompleto</v>
      </c>
    </row>
    <row r="2986" spans="17:17" x14ac:dyDescent="0.35">
      <c r="Q2986" t="str">
        <f>IF((_xlfn.XLOOKUP(L2986,BLTOTAL!B:B,BLTOTAL!AD:AD))= 0,"Incompleto",_xlfn.XLOOKUP(L2986,BLTOTAL!B:B,BLTOTAL!AD:AD))</f>
        <v>Incompleto</v>
      </c>
    </row>
    <row r="2987" spans="17:17" x14ac:dyDescent="0.35">
      <c r="Q2987" t="str">
        <f>IF((_xlfn.XLOOKUP(L2987,BLTOTAL!B:B,BLTOTAL!AD:AD))= 0,"Incompleto",_xlfn.XLOOKUP(L2987,BLTOTAL!B:B,BLTOTAL!AD:AD))</f>
        <v>Incompleto</v>
      </c>
    </row>
    <row r="2988" spans="17:17" x14ac:dyDescent="0.35">
      <c r="Q2988" t="str">
        <f>IF((_xlfn.XLOOKUP(L2988,BLTOTAL!B:B,BLTOTAL!AD:AD))= 0,"Incompleto",_xlfn.XLOOKUP(L2988,BLTOTAL!B:B,BLTOTAL!AD:AD))</f>
        <v>Incompleto</v>
      </c>
    </row>
    <row r="2989" spans="17:17" x14ac:dyDescent="0.35">
      <c r="Q2989" t="str">
        <f>IF((_xlfn.XLOOKUP(L2989,BLTOTAL!B:B,BLTOTAL!AD:AD))= 0,"Incompleto",_xlfn.XLOOKUP(L2989,BLTOTAL!B:B,BLTOTAL!AD:AD))</f>
        <v>Incompleto</v>
      </c>
    </row>
    <row r="2990" spans="17:17" x14ac:dyDescent="0.35">
      <c r="Q2990" t="str">
        <f>IF((_xlfn.XLOOKUP(L2990,BLTOTAL!B:B,BLTOTAL!AD:AD))= 0,"Incompleto",_xlfn.XLOOKUP(L2990,BLTOTAL!B:B,BLTOTAL!AD:AD))</f>
        <v>Incompleto</v>
      </c>
    </row>
    <row r="2991" spans="17:17" x14ac:dyDescent="0.35">
      <c r="Q2991" t="str">
        <f>IF((_xlfn.XLOOKUP(L2991,BLTOTAL!B:B,BLTOTAL!AD:AD))= 0,"Incompleto",_xlfn.XLOOKUP(L2991,BLTOTAL!B:B,BLTOTAL!AD:AD))</f>
        <v>Incompleto</v>
      </c>
    </row>
    <row r="2992" spans="17:17" x14ac:dyDescent="0.35">
      <c r="Q2992" t="str">
        <f>IF((_xlfn.XLOOKUP(L2992,BLTOTAL!B:B,BLTOTAL!AD:AD))= 0,"Incompleto",_xlfn.XLOOKUP(L2992,BLTOTAL!B:B,BLTOTAL!AD:AD))</f>
        <v>Incompleto</v>
      </c>
    </row>
    <row r="2993" spans="17:17" x14ac:dyDescent="0.35">
      <c r="Q2993" t="str">
        <f>IF((_xlfn.XLOOKUP(L2993,BLTOTAL!B:B,BLTOTAL!AD:AD))= 0,"Incompleto",_xlfn.XLOOKUP(L2993,BLTOTAL!B:B,BLTOTAL!AD:AD))</f>
        <v>Incompleto</v>
      </c>
    </row>
    <row r="2994" spans="17:17" x14ac:dyDescent="0.35">
      <c r="Q2994" t="str">
        <f>IF((_xlfn.XLOOKUP(L2994,BLTOTAL!B:B,BLTOTAL!AD:AD))= 0,"Incompleto",_xlfn.XLOOKUP(L2994,BLTOTAL!B:B,BLTOTAL!AD:AD))</f>
        <v>Incompleto</v>
      </c>
    </row>
    <row r="2995" spans="17:17" x14ac:dyDescent="0.35">
      <c r="Q2995" t="str">
        <f>IF((_xlfn.XLOOKUP(L2995,BLTOTAL!B:B,BLTOTAL!AD:AD))= 0,"Incompleto",_xlfn.XLOOKUP(L2995,BLTOTAL!B:B,BLTOTAL!AD:AD))</f>
        <v>Incompleto</v>
      </c>
    </row>
    <row r="2996" spans="17:17" x14ac:dyDescent="0.35">
      <c r="Q2996" t="str">
        <f>IF((_xlfn.XLOOKUP(L2996,BLTOTAL!B:B,BLTOTAL!AD:AD))= 0,"Incompleto",_xlfn.XLOOKUP(L2996,BLTOTAL!B:B,BLTOTAL!AD:AD))</f>
        <v>Incompleto</v>
      </c>
    </row>
    <row r="2997" spans="17:17" x14ac:dyDescent="0.35">
      <c r="Q2997" t="str">
        <f>IF((_xlfn.XLOOKUP(L2997,BLTOTAL!B:B,BLTOTAL!AD:AD))= 0,"Incompleto",_xlfn.XLOOKUP(L2997,BLTOTAL!B:B,BLTOTAL!AD:AD))</f>
        <v>Incompleto</v>
      </c>
    </row>
    <row r="2998" spans="17:17" x14ac:dyDescent="0.35">
      <c r="Q2998" t="str">
        <f>IF((_xlfn.XLOOKUP(L2998,BLTOTAL!B:B,BLTOTAL!AD:AD))= 0,"Incompleto",_xlfn.XLOOKUP(L2998,BLTOTAL!B:B,BLTOTAL!AD:AD))</f>
        <v>Incompleto</v>
      </c>
    </row>
    <row r="2999" spans="17:17" x14ac:dyDescent="0.35">
      <c r="Q2999" t="str">
        <f>IF((_xlfn.XLOOKUP(L2999,BLTOTAL!B:B,BLTOTAL!AD:AD))= 0,"Incompleto",_xlfn.XLOOKUP(L2999,BLTOTAL!B:B,BLTOTAL!AD:AD))</f>
        <v>Incompleto</v>
      </c>
    </row>
    <row r="3000" spans="17:17" x14ac:dyDescent="0.35">
      <c r="Q3000" t="str">
        <f>IF((_xlfn.XLOOKUP(L3000,BLTOTAL!B:B,BLTOTAL!AD:AD))= 0,"Incompleto",_xlfn.XLOOKUP(L3000,BLTOTAL!B:B,BLTOTAL!AD:AD))</f>
        <v>Incompleto</v>
      </c>
    </row>
    <row r="3001" spans="17:17" x14ac:dyDescent="0.35">
      <c r="Q3001" t="str">
        <f>IF((_xlfn.XLOOKUP(L3001,BLTOTAL!B:B,BLTOTAL!AD:AD))= 0,"Incompleto",_xlfn.XLOOKUP(L3001,BLTOTAL!B:B,BLTOTAL!AD:AD))</f>
        <v>Incompleto</v>
      </c>
    </row>
    <row r="3002" spans="17:17" x14ac:dyDescent="0.35">
      <c r="Q3002" t="str">
        <f>IF((_xlfn.XLOOKUP(L3002,BLTOTAL!B:B,BLTOTAL!AD:AD))= 0,"Incompleto",_xlfn.XLOOKUP(L3002,BLTOTAL!B:B,BLTOTAL!AD:AD))</f>
        <v>Incompleto</v>
      </c>
    </row>
    <row r="3003" spans="17:17" x14ac:dyDescent="0.35">
      <c r="Q3003" t="str">
        <f>IF((_xlfn.XLOOKUP(L3003,BLTOTAL!B:B,BLTOTAL!AD:AD))= 0,"Incompleto",_xlfn.XLOOKUP(L3003,BLTOTAL!B:B,BLTOTAL!AD:AD))</f>
        <v>Incompleto</v>
      </c>
    </row>
    <row r="3004" spans="17:17" x14ac:dyDescent="0.35">
      <c r="Q3004" t="str">
        <f>IF((_xlfn.XLOOKUP(L3004,BLTOTAL!B:B,BLTOTAL!AD:AD))= 0,"Incompleto",_xlfn.XLOOKUP(L3004,BLTOTAL!B:B,BLTOTAL!AD:AD))</f>
        <v>Incompleto</v>
      </c>
    </row>
    <row r="3005" spans="17:17" x14ac:dyDescent="0.35">
      <c r="Q3005" t="str">
        <f>IF((_xlfn.XLOOKUP(L3005,BLTOTAL!B:B,BLTOTAL!AD:AD))= 0,"Incompleto",_xlfn.XLOOKUP(L3005,BLTOTAL!B:B,BLTOTAL!AD:AD))</f>
        <v>Incompleto</v>
      </c>
    </row>
    <row r="3006" spans="17:17" x14ac:dyDescent="0.35">
      <c r="Q3006" t="str">
        <f>IF((_xlfn.XLOOKUP(L3006,BLTOTAL!B:B,BLTOTAL!AD:AD))= 0,"Incompleto",_xlfn.XLOOKUP(L3006,BLTOTAL!B:B,BLTOTAL!AD:AD))</f>
        <v>Incompleto</v>
      </c>
    </row>
    <row r="3007" spans="17:17" x14ac:dyDescent="0.35">
      <c r="Q3007" t="str">
        <f>IF((_xlfn.XLOOKUP(L3007,BLTOTAL!B:B,BLTOTAL!AD:AD))= 0,"Incompleto",_xlfn.XLOOKUP(L3007,BLTOTAL!B:B,BLTOTAL!AD:AD))</f>
        <v>Incompleto</v>
      </c>
    </row>
    <row r="3008" spans="17:17" x14ac:dyDescent="0.35">
      <c r="Q3008" t="str">
        <f>IF((_xlfn.XLOOKUP(L3008,BLTOTAL!B:B,BLTOTAL!AD:AD))= 0,"Incompleto",_xlfn.XLOOKUP(L3008,BLTOTAL!B:B,BLTOTAL!AD:AD))</f>
        <v>Incompleto</v>
      </c>
    </row>
    <row r="3009" spans="17:17" x14ac:dyDescent="0.35">
      <c r="Q3009" t="str">
        <f>IF((_xlfn.XLOOKUP(L3009,BLTOTAL!B:B,BLTOTAL!AD:AD))= 0,"Incompleto",_xlfn.XLOOKUP(L3009,BLTOTAL!B:B,BLTOTAL!AD:AD))</f>
        <v>Incompleto</v>
      </c>
    </row>
    <row r="3010" spans="17:17" x14ac:dyDescent="0.35">
      <c r="Q3010" t="str">
        <f>IF((_xlfn.XLOOKUP(L3010,BLTOTAL!B:B,BLTOTAL!AD:AD))= 0,"Incompleto",_xlfn.XLOOKUP(L3010,BLTOTAL!B:B,BLTOTAL!AD:AD))</f>
        <v>Incompleto</v>
      </c>
    </row>
    <row r="3011" spans="17:17" x14ac:dyDescent="0.35">
      <c r="Q3011" t="str">
        <f>IF((_xlfn.XLOOKUP(L3011,BLTOTAL!B:B,BLTOTAL!AD:AD))= 0,"Incompleto",_xlfn.XLOOKUP(L3011,BLTOTAL!B:B,BLTOTAL!AD:AD))</f>
        <v>Incompleto</v>
      </c>
    </row>
    <row r="3012" spans="17:17" x14ac:dyDescent="0.35">
      <c r="Q3012" t="str">
        <f>IF((_xlfn.XLOOKUP(L3012,BLTOTAL!B:B,BLTOTAL!AD:AD))= 0,"Incompleto",_xlfn.XLOOKUP(L3012,BLTOTAL!B:B,BLTOTAL!AD:AD))</f>
        <v>Incompleto</v>
      </c>
    </row>
    <row r="3013" spans="17:17" x14ac:dyDescent="0.35">
      <c r="Q3013" t="str">
        <f>IF((_xlfn.XLOOKUP(L3013,BLTOTAL!B:B,BLTOTAL!AD:AD))= 0,"Incompleto",_xlfn.XLOOKUP(L3013,BLTOTAL!B:B,BLTOTAL!AD:AD))</f>
        <v>Incompleto</v>
      </c>
    </row>
    <row r="3014" spans="17:17" x14ac:dyDescent="0.35">
      <c r="Q3014" t="str">
        <f>IF((_xlfn.XLOOKUP(L3014,BLTOTAL!B:B,BLTOTAL!AD:AD))= 0,"Incompleto",_xlfn.XLOOKUP(L3014,BLTOTAL!B:B,BLTOTAL!AD:AD))</f>
        <v>Incompleto</v>
      </c>
    </row>
    <row r="3015" spans="17:17" x14ac:dyDescent="0.35">
      <c r="Q3015" t="str">
        <f>IF((_xlfn.XLOOKUP(L3015,BLTOTAL!B:B,BLTOTAL!AD:AD))= 0,"Incompleto",_xlfn.XLOOKUP(L3015,BLTOTAL!B:B,BLTOTAL!AD:AD))</f>
        <v>Incompleto</v>
      </c>
    </row>
    <row r="3016" spans="17:17" x14ac:dyDescent="0.35">
      <c r="Q3016" t="str">
        <f>IF((_xlfn.XLOOKUP(L3016,BLTOTAL!B:B,BLTOTAL!AD:AD))= 0,"Incompleto",_xlfn.XLOOKUP(L3016,BLTOTAL!B:B,BLTOTAL!AD:AD))</f>
        <v>Incompleto</v>
      </c>
    </row>
    <row r="3017" spans="17:17" x14ac:dyDescent="0.35">
      <c r="Q3017" t="str">
        <f>IF((_xlfn.XLOOKUP(L3017,BLTOTAL!B:B,BLTOTAL!AD:AD))= 0,"Incompleto",_xlfn.XLOOKUP(L3017,BLTOTAL!B:B,BLTOTAL!AD:AD))</f>
        <v>Incompleto</v>
      </c>
    </row>
    <row r="3018" spans="17:17" x14ac:dyDescent="0.35">
      <c r="Q3018" t="str">
        <f>IF((_xlfn.XLOOKUP(L3018,BLTOTAL!B:B,BLTOTAL!AD:AD))= 0,"Incompleto",_xlfn.XLOOKUP(L3018,BLTOTAL!B:B,BLTOTAL!AD:AD))</f>
        <v>Incompleto</v>
      </c>
    </row>
    <row r="3019" spans="17:17" x14ac:dyDescent="0.35">
      <c r="Q3019" t="str">
        <f>IF((_xlfn.XLOOKUP(L3019,BLTOTAL!B:B,BLTOTAL!AD:AD))= 0,"Incompleto",_xlfn.XLOOKUP(L3019,BLTOTAL!B:B,BLTOTAL!AD:AD))</f>
        <v>Incompleto</v>
      </c>
    </row>
    <row r="3020" spans="17:17" x14ac:dyDescent="0.35">
      <c r="Q3020" t="str">
        <f>IF((_xlfn.XLOOKUP(L3020,BLTOTAL!B:B,BLTOTAL!AD:AD))= 0,"Incompleto",_xlfn.XLOOKUP(L3020,BLTOTAL!B:B,BLTOTAL!AD:AD))</f>
        <v>Incompleto</v>
      </c>
    </row>
    <row r="3021" spans="17:17" x14ac:dyDescent="0.35">
      <c r="Q3021" t="str">
        <f>IF((_xlfn.XLOOKUP(L3021,BLTOTAL!B:B,BLTOTAL!AD:AD))= 0,"Incompleto",_xlfn.XLOOKUP(L3021,BLTOTAL!B:B,BLTOTAL!AD:AD))</f>
        <v>Incompleto</v>
      </c>
    </row>
    <row r="3022" spans="17:17" x14ac:dyDescent="0.35">
      <c r="Q3022" t="str">
        <f>IF((_xlfn.XLOOKUP(L3022,BLTOTAL!B:B,BLTOTAL!AD:AD))= 0,"Incompleto",_xlfn.XLOOKUP(L3022,BLTOTAL!B:B,BLTOTAL!AD:AD))</f>
        <v>Incompleto</v>
      </c>
    </row>
    <row r="3023" spans="17:17" x14ac:dyDescent="0.35">
      <c r="Q3023" t="str">
        <f>IF((_xlfn.XLOOKUP(L3023,BLTOTAL!B:B,BLTOTAL!AD:AD))= 0,"Incompleto",_xlfn.XLOOKUP(L3023,BLTOTAL!B:B,BLTOTAL!AD:AD))</f>
        <v>Incompleto</v>
      </c>
    </row>
    <row r="3024" spans="17:17" x14ac:dyDescent="0.35">
      <c r="Q3024" t="str">
        <f>IF((_xlfn.XLOOKUP(L3024,BLTOTAL!B:B,BLTOTAL!AD:AD))= 0,"Incompleto",_xlfn.XLOOKUP(L3024,BLTOTAL!B:B,BLTOTAL!AD:AD))</f>
        <v>Incompleto</v>
      </c>
    </row>
    <row r="3025" spans="17:17" x14ac:dyDescent="0.35">
      <c r="Q3025" t="str">
        <f>IF((_xlfn.XLOOKUP(L3025,BLTOTAL!B:B,BLTOTAL!AD:AD))= 0,"Incompleto",_xlfn.XLOOKUP(L3025,BLTOTAL!B:B,BLTOTAL!AD:AD))</f>
        <v>Incompleto</v>
      </c>
    </row>
    <row r="3026" spans="17:17" x14ac:dyDescent="0.35">
      <c r="Q3026" t="str">
        <f>IF((_xlfn.XLOOKUP(L3026,BLTOTAL!B:B,BLTOTAL!AD:AD))= 0,"Incompleto",_xlfn.XLOOKUP(L3026,BLTOTAL!B:B,BLTOTAL!AD:AD))</f>
        <v>Incompleto</v>
      </c>
    </row>
    <row r="3027" spans="17:17" x14ac:dyDescent="0.35">
      <c r="Q3027" t="str">
        <f>IF((_xlfn.XLOOKUP(L3027,BLTOTAL!B:B,BLTOTAL!AD:AD))= 0,"Incompleto",_xlfn.XLOOKUP(L3027,BLTOTAL!B:B,BLTOTAL!AD:AD))</f>
        <v>Incompleto</v>
      </c>
    </row>
    <row r="3028" spans="17:17" x14ac:dyDescent="0.35">
      <c r="Q3028" t="str">
        <f>IF((_xlfn.XLOOKUP(L3028,BLTOTAL!B:B,BLTOTAL!AD:AD))= 0,"Incompleto",_xlfn.XLOOKUP(L3028,BLTOTAL!B:B,BLTOTAL!AD:AD))</f>
        <v>Incompleto</v>
      </c>
    </row>
    <row r="3029" spans="17:17" x14ac:dyDescent="0.35">
      <c r="Q3029" t="str">
        <f>IF((_xlfn.XLOOKUP(L3029,BLTOTAL!B:B,BLTOTAL!AD:AD))= 0,"Incompleto",_xlfn.XLOOKUP(L3029,BLTOTAL!B:B,BLTOTAL!AD:AD))</f>
        <v>Incompleto</v>
      </c>
    </row>
    <row r="3030" spans="17:17" x14ac:dyDescent="0.35">
      <c r="Q3030" t="str">
        <f>IF((_xlfn.XLOOKUP(L3030,BLTOTAL!B:B,BLTOTAL!AD:AD))= 0,"Incompleto",_xlfn.XLOOKUP(L3030,BLTOTAL!B:B,BLTOTAL!AD:AD))</f>
        <v>Incompleto</v>
      </c>
    </row>
    <row r="3031" spans="17:17" x14ac:dyDescent="0.35">
      <c r="Q3031" t="str">
        <f>IF((_xlfn.XLOOKUP(L3031,BLTOTAL!B:B,BLTOTAL!AD:AD))= 0,"Incompleto",_xlfn.XLOOKUP(L3031,BLTOTAL!B:B,BLTOTAL!AD:AD))</f>
        <v>Incompleto</v>
      </c>
    </row>
    <row r="3032" spans="17:17" x14ac:dyDescent="0.35">
      <c r="Q3032" t="str">
        <f>IF((_xlfn.XLOOKUP(L3032,BLTOTAL!B:B,BLTOTAL!AD:AD))= 0,"Incompleto",_xlfn.XLOOKUP(L3032,BLTOTAL!B:B,BLTOTAL!AD:AD))</f>
        <v>Incompleto</v>
      </c>
    </row>
    <row r="3033" spans="17:17" x14ac:dyDescent="0.35">
      <c r="Q3033" t="str">
        <f>IF((_xlfn.XLOOKUP(L3033,BLTOTAL!B:B,BLTOTAL!AD:AD))= 0,"Incompleto",_xlfn.XLOOKUP(L3033,BLTOTAL!B:B,BLTOTAL!AD:AD))</f>
        <v>Incompleto</v>
      </c>
    </row>
    <row r="3034" spans="17:17" x14ac:dyDescent="0.35">
      <c r="Q3034" t="str">
        <f>IF((_xlfn.XLOOKUP(L3034,BLTOTAL!B:B,BLTOTAL!AD:AD))= 0,"Incompleto",_xlfn.XLOOKUP(L3034,BLTOTAL!B:B,BLTOTAL!AD:AD))</f>
        <v>Incompleto</v>
      </c>
    </row>
    <row r="3035" spans="17:17" x14ac:dyDescent="0.35">
      <c r="Q3035" t="str">
        <f>IF((_xlfn.XLOOKUP(L3035,BLTOTAL!B:B,BLTOTAL!AD:AD))= 0,"Incompleto",_xlfn.XLOOKUP(L3035,BLTOTAL!B:B,BLTOTAL!AD:AD))</f>
        <v>Incompleto</v>
      </c>
    </row>
    <row r="3036" spans="17:17" x14ac:dyDescent="0.35">
      <c r="Q3036" t="str">
        <f>IF((_xlfn.XLOOKUP(L3036,BLTOTAL!B:B,BLTOTAL!AD:AD))= 0,"Incompleto",_xlfn.XLOOKUP(L3036,BLTOTAL!B:B,BLTOTAL!AD:AD))</f>
        <v>Incompleto</v>
      </c>
    </row>
    <row r="3037" spans="17:17" x14ac:dyDescent="0.35">
      <c r="Q3037" t="str">
        <f>IF((_xlfn.XLOOKUP(L3037,BLTOTAL!B:B,BLTOTAL!AD:AD))= 0,"Incompleto",_xlfn.XLOOKUP(L3037,BLTOTAL!B:B,BLTOTAL!AD:AD))</f>
        <v>Incompleto</v>
      </c>
    </row>
    <row r="3038" spans="17:17" x14ac:dyDescent="0.35">
      <c r="Q3038" t="str">
        <f>IF((_xlfn.XLOOKUP(L3038,BLTOTAL!B:B,BLTOTAL!AD:AD))= 0,"Incompleto",_xlfn.XLOOKUP(L3038,BLTOTAL!B:B,BLTOTAL!AD:AD))</f>
        <v>Incompleto</v>
      </c>
    </row>
    <row r="3039" spans="17:17" x14ac:dyDescent="0.35">
      <c r="Q3039" t="str">
        <f>IF((_xlfn.XLOOKUP(L3039,BLTOTAL!B:B,BLTOTAL!AD:AD))= 0,"Incompleto",_xlfn.XLOOKUP(L3039,BLTOTAL!B:B,BLTOTAL!AD:AD))</f>
        <v>Incompleto</v>
      </c>
    </row>
    <row r="3040" spans="17:17" x14ac:dyDescent="0.35">
      <c r="Q3040" t="str">
        <f>IF((_xlfn.XLOOKUP(L3040,BLTOTAL!B:B,BLTOTAL!AD:AD))= 0,"Incompleto",_xlfn.XLOOKUP(L3040,BLTOTAL!B:B,BLTOTAL!AD:AD))</f>
        <v>Incompleto</v>
      </c>
    </row>
    <row r="3041" spans="17:17" x14ac:dyDescent="0.35">
      <c r="Q3041" t="str">
        <f>IF((_xlfn.XLOOKUP(L3041,BLTOTAL!B:B,BLTOTAL!AD:AD))= 0,"Incompleto",_xlfn.XLOOKUP(L3041,BLTOTAL!B:B,BLTOTAL!AD:AD))</f>
        <v>Incompleto</v>
      </c>
    </row>
    <row r="3042" spans="17:17" x14ac:dyDescent="0.35">
      <c r="Q3042" t="str">
        <f>IF((_xlfn.XLOOKUP(L3042,BLTOTAL!B:B,BLTOTAL!AD:AD))= 0,"Incompleto",_xlfn.XLOOKUP(L3042,BLTOTAL!B:B,BLTOTAL!AD:AD))</f>
        <v>Incompleto</v>
      </c>
    </row>
    <row r="3043" spans="17:17" x14ac:dyDescent="0.35">
      <c r="Q3043" t="str">
        <f>IF((_xlfn.XLOOKUP(L3043,BLTOTAL!B:B,BLTOTAL!AD:AD))= 0,"Incompleto",_xlfn.XLOOKUP(L3043,BLTOTAL!B:B,BLTOTAL!AD:AD))</f>
        <v>Incompleto</v>
      </c>
    </row>
    <row r="3044" spans="17:17" x14ac:dyDescent="0.35">
      <c r="Q3044" t="str">
        <f>IF((_xlfn.XLOOKUP(L3044,BLTOTAL!B:B,BLTOTAL!AD:AD))= 0,"Incompleto",_xlfn.XLOOKUP(L3044,BLTOTAL!B:B,BLTOTAL!AD:AD))</f>
        <v>Incompleto</v>
      </c>
    </row>
    <row r="3045" spans="17:17" x14ac:dyDescent="0.35">
      <c r="Q3045" t="str">
        <f>IF((_xlfn.XLOOKUP(L3045,BLTOTAL!B:B,BLTOTAL!AD:AD))= 0,"Incompleto",_xlfn.XLOOKUP(L3045,BLTOTAL!B:B,BLTOTAL!AD:AD))</f>
        <v>Incompleto</v>
      </c>
    </row>
    <row r="3046" spans="17:17" x14ac:dyDescent="0.35">
      <c r="Q3046" t="str">
        <f>IF((_xlfn.XLOOKUP(L3046,BLTOTAL!B:B,BLTOTAL!AD:AD))= 0,"Incompleto",_xlfn.XLOOKUP(L3046,BLTOTAL!B:B,BLTOTAL!AD:AD))</f>
        <v>Incompleto</v>
      </c>
    </row>
    <row r="3047" spans="17:17" x14ac:dyDescent="0.35">
      <c r="Q3047" t="str">
        <f>IF((_xlfn.XLOOKUP(L3047,BLTOTAL!B:B,BLTOTAL!AD:AD))= 0,"Incompleto",_xlfn.XLOOKUP(L3047,BLTOTAL!B:B,BLTOTAL!AD:AD))</f>
        <v>Incompleto</v>
      </c>
    </row>
    <row r="3048" spans="17:17" x14ac:dyDescent="0.35">
      <c r="Q3048" t="str">
        <f>IF((_xlfn.XLOOKUP(L3048,BLTOTAL!B:B,BLTOTAL!AD:AD))= 0,"Incompleto",_xlfn.XLOOKUP(L3048,BLTOTAL!B:B,BLTOTAL!AD:AD))</f>
        <v>Incompleto</v>
      </c>
    </row>
    <row r="3049" spans="17:17" x14ac:dyDescent="0.35">
      <c r="Q3049" t="str">
        <f>IF((_xlfn.XLOOKUP(L3049,BLTOTAL!B:B,BLTOTAL!AD:AD))= 0,"Incompleto",_xlfn.XLOOKUP(L3049,BLTOTAL!B:B,BLTOTAL!AD:AD))</f>
        <v>Incompleto</v>
      </c>
    </row>
    <row r="3050" spans="17:17" x14ac:dyDescent="0.35">
      <c r="Q3050" t="str">
        <f>IF((_xlfn.XLOOKUP(L3050,BLTOTAL!B:B,BLTOTAL!AD:AD))= 0,"Incompleto",_xlfn.XLOOKUP(L3050,BLTOTAL!B:B,BLTOTAL!AD:AD))</f>
        <v>Incompleto</v>
      </c>
    </row>
    <row r="3051" spans="17:17" x14ac:dyDescent="0.35">
      <c r="Q3051" t="str">
        <f>IF((_xlfn.XLOOKUP(L3051,BLTOTAL!B:B,BLTOTAL!AD:AD))= 0,"Incompleto",_xlfn.XLOOKUP(L3051,BLTOTAL!B:B,BLTOTAL!AD:AD))</f>
        <v>Incompleto</v>
      </c>
    </row>
    <row r="3052" spans="17:17" x14ac:dyDescent="0.35">
      <c r="Q3052" t="str">
        <f>IF((_xlfn.XLOOKUP(L3052,BLTOTAL!B:B,BLTOTAL!AD:AD))= 0,"Incompleto",_xlfn.XLOOKUP(L3052,BLTOTAL!B:B,BLTOTAL!AD:AD))</f>
        <v>Incompleto</v>
      </c>
    </row>
    <row r="3053" spans="17:17" x14ac:dyDescent="0.35">
      <c r="Q3053" t="str">
        <f>IF((_xlfn.XLOOKUP(L3053,BLTOTAL!B:B,BLTOTAL!AD:AD))= 0,"Incompleto",_xlfn.XLOOKUP(L3053,BLTOTAL!B:B,BLTOTAL!AD:AD))</f>
        <v>Incompleto</v>
      </c>
    </row>
    <row r="3054" spans="17:17" x14ac:dyDescent="0.35">
      <c r="Q3054" t="str">
        <f>IF((_xlfn.XLOOKUP(L3054,BLTOTAL!B:B,BLTOTAL!AD:AD))= 0,"Incompleto",_xlfn.XLOOKUP(L3054,BLTOTAL!B:B,BLTOTAL!AD:AD))</f>
        <v>Incompleto</v>
      </c>
    </row>
    <row r="3055" spans="17:17" x14ac:dyDescent="0.35">
      <c r="Q3055" t="str">
        <f>IF((_xlfn.XLOOKUP(L3055,BLTOTAL!B:B,BLTOTAL!AD:AD))= 0,"Incompleto",_xlfn.XLOOKUP(L3055,BLTOTAL!B:B,BLTOTAL!AD:AD))</f>
        <v>Incompleto</v>
      </c>
    </row>
    <row r="3056" spans="17:17" x14ac:dyDescent="0.35">
      <c r="Q3056" t="str">
        <f>IF((_xlfn.XLOOKUP(L3056,BLTOTAL!B:B,BLTOTAL!AD:AD))= 0,"Incompleto",_xlfn.XLOOKUP(L3056,BLTOTAL!B:B,BLTOTAL!AD:AD))</f>
        <v>Incompleto</v>
      </c>
    </row>
    <row r="3057" spans="17:17" x14ac:dyDescent="0.35">
      <c r="Q3057" t="str">
        <f>IF((_xlfn.XLOOKUP(L3057,BLTOTAL!B:B,BLTOTAL!AD:AD))= 0,"Incompleto",_xlfn.XLOOKUP(L3057,BLTOTAL!B:B,BLTOTAL!AD:AD))</f>
        <v>Incompleto</v>
      </c>
    </row>
    <row r="3058" spans="17:17" x14ac:dyDescent="0.35">
      <c r="Q3058" t="str">
        <f>IF((_xlfn.XLOOKUP(L3058,BLTOTAL!B:B,BLTOTAL!AD:AD))= 0,"Incompleto",_xlfn.XLOOKUP(L3058,BLTOTAL!B:B,BLTOTAL!AD:AD))</f>
        <v>Incompleto</v>
      </c>
    </row>
    <row r="3059" spans="17:17" x14ac:dyDescent="0.35">
      <c r="Q3059" t="str">
        <f>IF((_xlfn.XLOOKUP(L3059,BLTOTAL!B:B,BLTOTAL!AD:AD))= 0,"Incompleto",_xlfn.XLOOKUP(L3059,BLTOTAL!B:B,BLTOTAL!AD:AD))</f>
        <v>Incompleto</v>
      </c>
    </row>
    <row r="3060" spans="17:17" x14ac:dyDescent="0.35">
      <c r="Q3060" t="str">
        <f>IF((_xlfn.XLOOKUP(L3060,BLTOTAL!B:B,BLTOTAL!AD:AD))= 0,"Incompleto",_xlfn.XLOOKUP(L3060,BLTOTAL!B:B,BLTOTAL!AD:AD))</f>
        <v>Incompleto</v>
      </c>
    </row>
    <row r="3061" spans="17:17" x14ac:dyDescent="0.35">
      <c r="Q3061" t="str">
        <f>IF((_xlfn.XLOOKUP(L3061,BLTOTAL!B:B,BLTOTAL!AD:AD))= 0,"Incompleto",_xlfn.XLOOKUP(L3061,BLTOTAL!B:B,BLTOTAL!AD:AD))</f>
        <v>Incompleto</v>
      </c>
    </row>
    <row r="3062" spans="17:17" x14ac:dyDescent="0.35">
      <c r="Q3062" t="str">
        <f>IF((_xlfn.XLOOKUP(L3062,BLTOTAL!B:B,BLTOTAL!AD:AD))= 0,"Incompleto",_xlfn.XLOOKUP(L3062,BLTOTAL!B:B,BLTOTAL!AD:AD))</f>
        <v>Incompleto</v>
      </c>
    </row>
    <row r="3063" spans="17:17" x14ac:dyDescent="0.35">
      <c r="Q3063" t="str">
        <f>IF((_xlfn.XLOOKUP(L3063,BLTOTAL!B:B,BLTOTAL!AD:AD))= 0,"Incompleto",_xlfn.XLOOKUP(L3063,BLTOTAL!B:B,BLTOTAL!AD:AD))</f>
        <v>Incompleto</v>
      </c>
    </row>
    <row r="3064" spans="17:17" x14ac:dyDescent="0.35">
      <c r="Q3064" t="str">
        <f>IF((_xlfn.XLOOKUP(L3064,BLTOTAL!B:B,BLTOTAL!AD:AD))= 0,"Incompleto",_xlfn.XLOOKUP(L3064,BLTOTAL!B:B,BLTOTAL!AD:AD))</f>
        <v>Incompleto</v>
      </c>
    </row>
    <row r="3065" spans="17:17" x14ac:dyDescent="0.35">
      <c r="Q3065" t="str">
        <f>IF((_xlfn.XLOOKUP(L3065,BLTOTAL!B:B,BLTOTAL!AD:AD))= 0,"Incompleto",_xlfn.XLOOKUP(L3065,BLTOTAL!B:B,BLTOTAL!AD:AD))</f>
        <v>Incompleto</v>
      </c>
    </row>
    <row r="3066" spans="17:17" x14ac:dyDescent="0.35">
      <c r="Q3066" t="str">
        <f>IF((_xlfn.XLOOKUP(L3066,BLTOTAL!B:B,BLTOTAL!AD:AD))= 0,"Incompleto",_xlfn.XLOOKUP(L3066,BLTOTAL!B:B,BLTOTAL!AD:AD))</f>
        <v>Incompleto</v>
      </c>
    </row>
    <row r="3067" spans="17:17" x14ac:dyDescent="0.35">
      <c r="Q3067" t="str">
        <f>IF((_xlfn.XLOOKUP(L3067,BLTOTAL!B:B,BLTOTAL!AD:AD))= 0,"Incompleto",_xlfn.XLOOKUP(L3067,BLTOTAL!B:B,BLTOTAL!AD:AD))</f>
        <v>Incompleto</v>
      </c>
    </row>
    <row r="3068" spans="17:17" x14ac:dyDescent="0.35">
      <c r="Q3068" t="str">
        <f>IF((_xlfn.XLOOKUP(L3068,BLTOTAL!B:B,BLTOTAL!AD:AD))= 0,"Incompleto",_xlfn.XLOOKUP(L3068,BLTOTAL!B:B,BLTOTAL!AD:AD))</f>
        <v>Incompleto</v>
      </c>
    </row>
    <row r="3069" spans="17:17" x14ac:dyDescent="0.35">
      <c r="Q3069" t="str">
        <f>IF((_xlfn.XLOOKUP(L3069,BLTOTAL!B:B,BLTOTAL!AD:AD))= 0,"Incompleto",_xlfn.XLOOKUP(L3069,BLTOTAL!B:B,BLTOTAL!AD:AD))</f>
        <v>Incompleto</v>
      </c>
    </row>
    <row r="3070" spans="17:17" x14ac:dyDescent="0.35">
      <c r="Q3070" t="str">
        <f>IF((_xlfn.XLOOKUP(L3070,BLTOTAL!B:B,BLTOTAL!AD:AD))= 0,"Incompleto",_xlfn.XLOOKUP(L3070,BLTOTAL!B:B,BLTOTAL!AD:AD))</f>
        <v>Incompleto</v>
      </c>
    </row>
    <row r="3071" spans="17:17" x14ac:dyDescent="0.35">
      <c r="Q3071" t="str">
        <f>IF((_xlfn.XLOOKUP(L3071,BLTOTAL!B:B,BLTOTAL!AD:AD))= 0,"Incompleto",_xlfn.XLOOKUP(L3071,BLTOTAL!B:B,BLTOTAL!AD:AD))</f>
        <v>Incompleto</v>
      </c>
    </row>
    <row r="3072" spans="17:17" x14ac:dyDescent="0.35">
      <c r="Q3072" t="str">
        <f>IF((_xlfn.XLOOKUP(L3072,BLTOTAL!B:B,BLTOTAL!AD:AD))= 0,"Incompleto",_xlfn.XLOOKUP(L3072,BLTOTAL!B:B,BLTOTAL!AD:AD))</f>
        <v>Incompleto</v>
      </c>
    </row>
    <row r="3073" spans="17:17" x14ac:dyDescent="0.35">
      <c r="Q3073" t="str">
        <f>IF((_xlfn.XLOOKUP(L3073,BLTOTAL!B:B,BLTOTAL!AD:AD))= 0,"Incompleto",_xlfn.XLOOKUP(L3073,BLTOTAL!B:B,BLTOTAL!AD:AD))</f>
        <v>Incompleto</v>
      </c>
    </row>
    <row r="3074" spans="17:17" x14ac:dyDescent="0.35">
      <c r="Q3074" t="str">
        <f>IF((_xlfn.XLOOKUP(L3074,BLTOTAL!B:B,BLTOTAL!AD:AD))= 0,"Incompleto",_xlfn.XLOOKUP(L3074,BLTOTAL!B:B,BLTOTAL!AD:AD))</f>
        <v>Incompleto</v>
      </c>
    </row>
    <row r="3075" spans="17:17" x14ac:dyDescent="0.35">
      <c r="Q3075" t="str">
        <f>IF((_xlfn.XLOOKUP(L3075,BLTOTAL!B:B,BLTOTAL!AD:AD))= 0,"Incompleto",_xlfn.XLOOKUP(L3075,BLTOTAL!B:B,BLTOTAL!AD:AD))</f>
        <v>Incompleto</v>
      </c>
    </row>
    <row r="3076" spans="17:17" x14ac:dyDescent="0.35">
      <c r="Q3076" t="str">
        <f>IF((_xlfn.XLOOKUP(L3076,BLTOTAL!B:B,BLTOTAL!AD:AD))= 0,"Incompleto",_xlfn.XLOOKUP(L3076,BLTOTAL!B:B,BLTOTAL!AD:AD))</f>
        <v>Incompleto</v>
      </c>
    </row>
    <row r="3077" spans="17:17" x14ac:dyDescent="0.35">
      <c r="Q3077" t="str">
        <f>IF((_xlfn.XLOOKUP(L3077,BLTOTAL!B:B,BLTOTAL!AD:AD))= 0,"Incompleto",_xlfn.XLOOKUP(L3077,BLTOTAL!B:B,BLTOTAL!AD:AD))</f>
        <v>Incompleto</v>
      </c>
    </row>
    <row r="3078" spans="17:17" x14ac:dyDescent="0.35">
      <c r="Q3078" t="str">
        <f>IF((_xlfn.XLOOKUP(L3078,BLTOTAL!B:B,BLTOTAL!AD:AD))= 0,"Incompleto",_xlfn.XLOOKUP(L3078,BLTOTAL!B:B,BLTOTAL!AD:AD))</f>
        <v>Incompleto</v>
      </c>
    </row>
    <row r="3079" spans="17:17" x14ac:dyDescent="0.35">
      <c r="Q3079" t="str">
        <f>IF((_xlfn.XLOOKUP(L3079,BLTOTAL!B:B,BLTOTAL!AD:AD))= 0,"Incompleto",_xlfn.XLOOKUP(L3079,BLTOTAL!B:B,BLTOTAL!AD:AD))</f>
        <v>Incompleto</v>
      </c>
    </row>
    <row r="3080" spans="17:17" x14ac:dyDescent="0.35">
      <c r="Q3080" t="str">
        <f>IF((_xlfn.XLOOKUP(L3080,BLTOTAL!B:B,BLTOTAL!AD:AD))= 0,"Incompleto",_xlfn.XLOOKUP(L3080,BLTOTAL!B:B,BLTOTAL!AD:AD))</f>
        <v>Incompleto</v>
      </c>
    </row>
    <row r="3081" spans="17:17" x14ac:dyDescent="0.35">
      <c r="Q3081" t="str">
        <f>IF((_xlfn.XLOOKUP(L3081,BLTOTAL!B:B,BLTOTAL!AD:AD))= 0,"Incompleto",_xlfn.XLOOKUP(L3081,BLTOTAL!B:B,BLTOTAL!AD:AD))</f>
        <v>Incompleto</v>
      </c>
    </row>
    <row r="3082" spans="17:17" x14ac:dyDescent="0.35">
      <c r="Q3082" t="str">
        <f>IF((_xlfn.XLOOKUP(L3082,BLTOTAL!B:B,BLTOTAL!AD:AD))= 0,"Incompleto",_xlfn.XLOOKUP(L3082,BLTOTAL!B:B,BLTOTAL!AD:AD))</f>
        <v>Incompleto</v>
      </c>
    </row>
    <row r="3083" spans="17:17" x14ac:dyDescent="0.35">
      <c r="Q3083" t="str">
        <f>IF((_xlfn.XLOOKUP(L3083,BLTOTAL!B:B,BLTOTAL!AD:AD))= 0,"Incompleto",_xlfn.XLOOKUP(L3083,BLTOTAL!B:B,BLTOTAL!AD:AD))</f>
        <v>Incompleto</v>
      </c>
    </row>
    <row r="3084" spans="17:17" x14ac:dyDescent="0.35">
      <c r="Q3084" t="str">
        <f>IF((_xlfn.XLOOKUP(L3084,BLTOTAL!B:B,BLTOTAL!AD:AD))= 0,"Incompleto",_xlfn.XLOOKUP(L3084,BLTOTAL!B:B,BLTOTAL!AD:AD))</f>
        <v>Incompleto</v>
      </c>
    </row>
    <row r="3085" spans="17:17" x14ac:dyDescent="0.35">
      <c r="Q3085" t="str">
        <f>IF((_xlfn.XLOOKUP(L3085,BLTOTAL!B:B,BLTOTAL!AD:AD))= 0,"Incompleto",_xlfn.XLOOKUP(L3085,BLTOTAL!B:B,BLTOTAL!AD:AD))</f>
        <v>Incompleto</v>
      </c>
    </row>
    <row r="3086" spans="17:17" x14ac:dyDescent="0.35">
      <c r="Q3086" t="str">
        <f>IF((_xlfn.XLOOKUP(L3086,BLTOTAL!B:B,BLTOTAL!AD:AD))= 0,"Incompleto",_xlfn.XLOOKUP(L3086,BLTOTAL!B:B,BLTOTAL!AD:AD))</f>
        <v>Incompleto</v>
      </c>
    </row>
    <row r="3087" spans="17:17" x14ac:dyDescent="0.35">
      <c r="Q3087" t="str">
        <f>IF((_xlfn.XLOOKUP(L3087,BLTOTAL!B:B,BLTOTAL!AD:AD))= 0,"Incompleto",_xlfn.XLOOKUP(L3087,BLTOTAL!B:B,BLTOTAL!AD:AD))</f>
        <v>Incompleto</v>
      </c>
    </row>
    <row r="3088" spans="17:17" x14ac:dyDescent="0.35">
      <c r="Q3088" t="str">
        <f>IF((_xlfn.XLOOKUP(L3088,BLTOTAL!B:B,BLTOTAL!AD:AD))= 0,"Incompleto",_xlfn.XLOOKUP(L3088,BLTOTAL!B:B,BLTOTAL!AD:AD))</f>
        <v>Incompleto</v>
      </c>
    </row>
    <row r="3089" spans="17:17" x14ac:dyDescent="0.35">
      <c r="Q3089" t="str">
        <f>IF((_xlfn.XLOOKUP(L3089,BLTOTAL!B:B,BLTOTAL!AD:AD))= 0,"Incompleto",_xlfn.XLOOKUP(L3089,BLTOTAL!B:B,BLTOTAL!AD:AD))</f>
        <v>Incompleto</v>
      </c>
    </row>
    <row r="3090" spans="17:17" x14ac:dyDescent="0.35">
      <c r="Q3090" t="str">
        <f>IF((_xlfn.XLOOKUP(L3090,BLTOTAL!B:B,BLTOTAL!AD:AD))= 0,"Incompleto",_xlfn.XLOOKUP(L3090,BLTOTAL!B:B,BLTOTAL!AD:AD))</f>
        <v>Incompleto</v>
      </c>
    </row>
    <row r="3091" spans="17:17" x14ac:dyDescent="0.35">
      <c r="Q3091" t="str">
        <f>IF((_xlfn.XLOOKUP(L3091,BLTOTAL!B:B,BLTOTAL!AD:AD))= 0,"Incompleto",_xlfn.XLOOKUP(L3091,BLTOTAL!B:B,BLTOTAL!AD:AD))</f>
        <v>Incompleto</v>
      </c>
    </row>
    <row r="3092" spans="17:17" x14ac:dyDescent="0.35">
      <c r="Q3092" t="str">
        <f>IF((_xlfn.XLOOKUP(L3092,BLTOTAL!B:B,BLTOTAL!AD:AD))= 0,"Incompleto",_xlfn.XLOOKUP(L3092,BLTOTAL!B:B,BLTOTAL!AD:AD))</f>
        <v>Incompleto</v>
      </c>
    </row>
    <row r="3093" spans="17:17" x14ac:dyDescent="0.35">
      <c r="Q3093" t="str">
        <f>IF((_xlfn.XLOOKUP(L3093,BLTOTAL!B:B,BLTOTAL!AD:AD))= 0,"Incompleto",_xlfn.XLOOKUP(L3093,BLTOTAL!B:B,BLTOTAL!AD:AD))</f>
        <v>Incompleto</v>
      </c>
    </row>
    <row r="3094" spans="17:17" x14ac:dyDescent="0.35">
      <c r="Q3094" t="str">
        <f>IF((_xlfn.XLOOKUP(L3094,BLTOTAL!B:B,BLTOTAL!AD:AD))= 0,"Incompleto",_xlfn.XLOOKUP(L3094,BLTOTAL!B:B,BLTOTAL!AD:AD))</f>
        <v>Incompleto</v>
      </c>
    </row>
    <row r="3095" spans="17:17" x14ac:dyDescent="0.35">
      <c r="Q3095" t="str">
        <f>IF((_xlfn.XLOOKUP(L3095,BLTOTAL!B:B,BLTOTAL!AD:AD))= 0,"Incompleto",_xlfn.XLOOKUP(L3095,BLTOTAL!B:B,BLTOTAL!AD:AD))</f>
        <v>Incompleto</v>
      </c>
    </row>
    <row r="3096" spans="17:17" x14ac:dyDescent="0.35">
      <c r="Q3096" t="str">
        <f>IF((_xlfn.XLOOKUP(L3096,BLTOTAL!B:B,BLTOTAL!AD:AD))= 0,"Incompleto",_xlfn.XLOOKUP(L3096,BLTOTAL!B:B,BLTOTAL!AD:AD))</f>
        <v>Incompleto</v>
      </c>
    </row>
    <row r="3097" spans="17:17" x14ac:dyDescent="0.35">
      <c r="Q3097" t="str">
        <f>IF((_xlfn.XLOOKUP(L3097,BLTOTAL!B:B,BLTOTAL!AD:AD))= 0,"Incompleto",_xlfn.XLOOKUP(L3097,BLTOTAL!B:B,BLTOTAL!AD:AD))</f>
        <v>Incompleto</v>
      </c>
    </row>
    <row r="3098" spans="17:17" x14ac:dyDescent="0.35">
      <c r="Q3098" t="str">
        <f>IF((_xlfn.XLOOKUP(L3098,BLTOTAL!B:B,BLTOTAL!AD:AD))= 0,"Incompleto",_xlfn.XLOOKUP(L3098,BLTOTAL!B:B,BLTOTAL!AD:AD))</f>
        <v>Incompleto</v>
      </c>
    </row>
    <row r="3099" spans="17:17" x14ac:dyDescent="0.35">
      <c r="Q3099" t="str">
        <f>IF((_xlfn.XLOOKUP(L3099,BLTOTAL!B:B,BLTOTAL!AD:AD))= 0,"Incompleto",_xlfn.XLOOKUP(L3099,BLTOTAL!B:B,BLTOTAL!AD:AD))</f>
        <v>Incompleto</v>
      </c>
    </row>
    <row r="3100" spans="17:17" x14ac:dyDescent="0.35">
      <c r="Q3100" t="str">
        <f>IF((_xlfn.XLOOKUP(L3100,BLTOTAL!B:B,BLTOTAL!AD:AD))= 0,"Incompleto",_xlfn.XLOOKUP(L3100,BLTOTAL!B:B,BLTOTAL!AD:AD))</f>
        <v>Incompleto</v>
      </c>
    </row>
    <row r="3101" spans="17:17" x14ac:dyDescent="0.35">
      <c r="Q3101" t="str">
        <f>IF((_xlfn.XLOOKUP(L3101,BLTOTAL!B:B,BLTOTAL!AD:AD))= 0,"Incompleto",_xlfn.XLOOKUP(L3101,BLTOTAL!B:B,BLTOTAL!AD:AD))</f>
        <v>Incompleto</v>
      </c>
    </row>
    <row r="3102" spans="17:17" x14ac:dyDescent="0.35">
      <c r="Q3102" t="str">
        <f>IF((_xlfn.XLOOKUP(L3102,BLTOTAL!B:B,BLTOTAL!AD:AD))= 0,"Incompleto",_xlfn.XLOOKUP(L3102,BLTOTAL!B:B,BLTOTAL!AD:AD))</f>
        <v>Incompleto</v>
      </c>
    </row>
    <row r="3103" spans="17:17" x14ac:dyDescent="0.35">
      <c r="Q3103" t="str">
        <f>IF((_xlfn.XLOOKUP(L3103,BLTOTAL!B:B,BLTOTAL!AD:AD))= 0,"Incompleto",_xlfn.XLOOKUP(L3103,BLTOTAL!B:B,BLTOTAL!AD:AD))</f>
        <v>Incompleto</v>
      </c>
    </row>
    <row r="3104" spans="17:17" x14ac:dyDescent="0.35">
      <c r="Q3104" t="str">
        <f>IF((_xlfn.XLOOKUP(L3104,BLTOTAL!B:B,BLTOTAL!AD:AD))= 0,"Incompleto",_xlfn.XLOOKUP(L3104,BLTOTAL!B:B,BLTOTAL!AD:AD))</f>
        <v>Incompleto</v>
      </c>
    </row>
    <row r="3105" spans="17:17" x14ac:dyDescent="0.35">
      <c r="Q3105" t="str">
        <f>IF((_xlfn.XLOOKUP(L3105,BLTOTAL!B:B,BLTOTAL!AD:AD))= 0,"Incompleto",_xlfn.XLOOKUP(L3105,BLTOTAL!B:B,BLTOTAL!AD:AD))</f>
        <v>Incompleto</v>
      </c>
    </row>
    <row r="3106" spans="17:17" x14ac:dyDescent="0.35">
      <c r="Q3106" t="str">
        <f>IF((_xlfn.XLOOKUP(L3106,BLTOTAL!B:B,BLTOTAL!AD:AD))= 0,"Incompleto",_xlfn.XLOOKUP(L3106,BLTOTAL!B:B,BLTOTAL!AD:AD))</f>
        <v>Incompleto</v>
      </c>
    </row>
    <row r="3107" spans="17:17" x14ac:dyDescent="0.35">
      <c r="Q3107" t="str">
        <f>IF((_xlfn.XLOOKUP(L3107,BLTOTAL!B:B,BLTOTAL!AD:AD))= 0,"Incompleto",_xlfn.XLOOKUP(L3107,BLTOTAL!B:B,BLTOTAL!AD:AD))</f>
        <v>Incompleto</v>
      </c>
    </row>
    <row r="3108" spans="17:17" x14ac:dyDescent="0.35">
      <c r="Q3108" t="str">
        <f>IF((_xlfn.XLOOKUP(L3108,BLTOTAL!B:B,BLTOTAL!AD:AD))= 0,"Incompleto",_xlfn.XLOOKUP(L3108,BLTOTAL!B:B,BLTOTAL!AD:AD))</f>
        <v>Incompleto</v>
      </c>
    </row>
    <row r="3109" spans="17:17" x14ac:dyDescent="0.35">
      <c r="Q3109" t="str">
        <f>IF((_xlfn.XLOOKUP(L3109,BLTOTAL!B:B,BLTOTAL!AD:AD))= 0,"Incompleto",_xlfn.XLOOKUP(L3109,BLTOTAL!B:B,BLTOTAL!AD:AD))</f>
        <v>Incompleto</v>
      </c>
    </row>
    <row r="3110" spans="17:17" x14ac:dyDescent="0.35">
      <c r="Q3110" t="str">
        <f>IF((_xlfn.XLOOKUP(L3110,BLTOTAL!B:B,BLTOTAL!AD:AD))= 0,"Incompleto",_xlfn.XLOOKUP(L3110,BLTOTAL!B:B,BLTOTAL!AD:AD))</f>
        <v>Incompleto</v>
      </c>
    </row>
    <row r="3111" spans="17:17" x14ac:dyDescent="0.35">
      <c r="Q3111" t="str">
        <f>IF((_xlfn.XLOOKUP(L3111,BLTOTAL!B:B,BLTOTAL!AD:AD))= 0,"Incompleto",_xlfn.XLOOKUP(L3111,BLTOTAL!B:B,BLTOTAL!AD:AD))</f>
        <v>Incompleto</v>
      </c>
    </row>
    <row r="3112" spans="17:17" x14ac:dyDescent="0.35">
      <c r="Q3112" t="str">
        <f>IF((_xlfn.XLOOKUP(L3112,BLTOTAL!B:B,BLTOTAL!AD:AD))= 0,"Incompleto",_xlfn.XLOOKUP(L3112,BLTOTAL!B:B,BLTOTAL!AD:AD))</f>
        <v>Incompleto</v>
      </c>
    </row>
    <row r="3113" spans="17:17" x14ac:dyDescent="0.35">
      <c r="Q3113" t="str">
        <f>IF((_xlfn.XLOOKUP(L3113,BLTOTAL!B:B,BLTOTAL!AD:AD))= 0,"Incompleto",_xlfn.XLOOKUP(L3113,BLTOTAL!B:B,BLTOTAL!AD:AD))</f>
        <v>Incompleto</v>
      </c>
    </row>
    <row r="3114" spans="17:17" x14ac:dyDescent="0.35">
      <c r="Q3114" t="str">
        <f>IF((_xlfn.XLOOKUP(L3114,BLTOTAL!B:B,BLTOTAL!AD:AD))= 0,"Incompleto",_xlfn.XLOOKUP(L3114,BLTOTAL!B:B,BLTOTAL!AD:AD))</f>
        <v>Incompleto</v>
      </c>
    </row>
    <row r="3115" spans="17:17" x14ac:dyDescent="0.35">
      <c r="Q3115" t="str">
        <f>IF((_xlfn.XLOOKUP(L3115,BLTOTAL!B:B,BLTOTAL!AD:AD))= 0,"Incompleto",_xlfn.XLOOKUP(L3115,BLTOTAL!B:B,BLTOTAL!AD:AD))</f>
        <v>Incompleto</v>
      </c>
    </row>
    <row r="3116" spans="17:17" x14ac:dyDescent="0.35">
      <c r="Q3116" t="str">
        <f>IF((_xlfn.XLOOKUP(L3116,BLTOTAL!B:B,BLTOTAL!AD:AD))= 0,"Incompleto",_xlfn.XLOOKUP(L3116,BLTOTAL!B:B,BLTOTAL!AD:AD))</f>
        <v>Incompleto</v>
      </c>
    </row>
    <row r="3117" spans="17:17" x14ac:dyDescent="0.35">
      <c r="Q3117" t="str">
        <f>IF((_xlfn.XLOOKUP(L3117,BLTOTAL!B:B,BLTOTAL!AD:AD))= 0,"Incompleto",_xlfn.XLOOKUP(L3117,BLTOTAL!B:B,BLTOTAL!AD:AD))</f>
        <v>Incompleto</v>
      </c>
    </row>
    <row r="3118" spans="17:17" x14ac:dyDescent="0.35">
      <c r="Q3118" t="str">
        <f>IF((_xlfn.XLOOKUP(L3118,BLTOTAL!B:B,BLTOTAL!AD:AD))= 0,"Incompleto",_xlfn.XLOOKUP(L3118,BLTOTAL!B:B,BLTOTAL!AD:AD))</f>
        <v>Incompleto</v>
      </c>
    </row>
    <row r="3119" spans="17:17" x14ac:dyDescent="0.35">
      <c r="Q3119" t="str">
        <f>IF((_xlfn.XLOOKUP(L3119,BLTOTAL!B:B,BLTOTAL!AD:AD))= 0,"Incompleto",_xlfn.XLOOKUP(L3119,BLTOTAL!B:B,BLTOTAL!AD:AD))</f>
        <v>Incompleto</v>
      </c>
    </row>
    <row r="3120" spans="17:17" x14ac:dyDescent="0.35">
      <c r="Q3120" t="str">
        <f>IF((_xlfn.XLOOKUP(L3120,BLTOTAL!B:B,BLTOTAL!AD:AD))= 0,"Incompleto",_xlfn.XLOOKUP(L3120,BLTOTAL!B:B,BLTOTAL!AD:AD))</f>
        <v>Incompleto</v>
      </c>
    </row>
    <row r="3121" spans="17:17" x14ac:dyDescent="0.35">
      <c r="Q3121" t="str">
        <f>IF((_xlfn.XLOOKUP(L3121,BLTOTAL!B:B,BLTOTAL!AD:AD))= 0,"Incompleto",_xlfn.XLOOKUP(L3121,BLTOTAL!B:B,BLTOTAL!AD:AD))</f>
        <v>Incompleto</v>
      </c>
    </row>
    <row r="3122" spans="17:17" x14ac:dyDescent="0.35">
      <c r="Q3122" t="str">
        <f>IF((_xlfn.XLOOKUP(L3122,BLTOTAL!B:B,BLTOTAL!AD:AD))= 0,"Incompleto",_xlfn.XLOOKUP(L3122,BLTOTAL!B:B,BLTOTAL!AD:AD))</f>
        <v>Incompleto</v>
      </c>
    </row>
    <row r="3123" spans="17:17" x14ac:dyDescent="0.35">
      <c r="Q3123" t="str">
        <f>IF((_xlfn.XLOOKUP(L3123,BLTOTAL!B:B,BLTOTAL!AD:AD))= 0,"Incompleto",_xlfn.XLOOKUP(L3123,BLTOTAL!B:B,BLTOTAL!AD:AD))</f>
        <v>Incompleto</v>
      </c>
    </row>
    <row r="3124" spans="17:17" x14ac:dyDescent="0.35">
      <c r="Q3124" t="str">
        <f>IF((_xlfn.XLOOKUP(L3124,BLTOTAL!B:B,BLTOTAL!AD:AD))= 0,"Incompleto",_xlfn.XLOOKUP(L3124,BLTOTAL!B:B,BLTOTAL!AD:AD))</f>
        <v>Incompleto</v>
      </c>
    </row>
    <row r="3125" spans="17:17" x14ac:dyDescent="0.35">
      <c r="Q3125" t="str">
        <f>IF((_xlfn.XLOOKUP(L3125,BLTOTAL!B:B,BLTOTAL!AD:AD))= 0,"Incompleto",_xlfn.XLOOKUP(L3125,BLTOTAL!B:B,BLTOTAL!AD:AD))</f>
        <v>Incompleto</v>
      </c>
    </row>
    <row r="3126" spans="17:17" x14ac:dyDescent="0.35">
      <c r="Q3126" t="str">
        <f>IF((_xlfn.XLOOKUP(L3126,BLTOTAL!B:B,BLTOTAL!AD:AD))= 0,"Incompleto",_xlfn.XLOOKUP(L3126,BLTOTAL!B:B,BLTOTAL!AD:AD))</f>
        <v>Incompleto</v>
      </c>
    </row>
    <row r="3127" spans="17:17" x14ac:dyDescent="0.35">
      <c r="Q3127" t="str">
        <f>IF((_xlfn.XLOOKUP(L3127,BLTOTAL!B:B,BLTOTAL!AD:AD))= 0,"Incompleto",_xlfn.XLOOKUP(L3127,BLTOTAL!B:B,BLTOTAL!AD:AD))</f>
        <v>Incompleto</v>
      </c>
    </row>
    <row r="3128" spans="17:17" x14ac:dyDescent="0.35">
      <c r="Q3128" t="str">
        <f>IF((_xlfn.XLOOKUP(L3128,BLTOTAL!B:B,BLTOTAL!AD:AD))= 0,"Incompleto",_xlfn.XLOOKUP(L3128,BLTOTAL!B:B,BLTOTAL!AD:AD))</f>
        <v>Incompleto</v>
      </c>
    </row>
    <row r="3129" spans="17:17" x14ac:dyDescent="0.35">
      <c r="Q3129" t="str">
        <f>IF((_xlfn.XLOOKUP(L3129,BLTOTAL!B:B,BLTOTAL!AD:AD))= 0,"Incompleto",_xlfn.XLOOKUP(L3129,BLTOTAL!B:B,BLTOTAL!AD:AD))</f>
        <v>Incompleto</v>
      </c>
    </row>
    <row r="3130" spans="17:17" x14ac:dyDescent="0.35">
      <c r="Q3130" t="str">
        <f>IF((_xlfn.XLOOKUP(L3130,BLTOTAL!B:B,BLTOTAL!AD:AD))= 0,"Incompleto",_xlfn.XLOOKUP(L3130,BLTOTAL!B:B,BLTOTAL!AD:AD))</f>
        <v>Incompleto</v>
      </c>
    </row>
    <row r="3131" spans="17:17" x14ac:dyDescent="0.35">
      <c r="Q3131" t="str">
        <f>IF((_xlfn.XLOOKUP(L3131,BLTOTAL!B:B,BLTOTAL!AD:AD))= 0,"Incompleto",_xlfn.XLOOKUP(L3131,BLTOTAL!B:B,BLTOTAL!AD:AD))</f>
        <v>Incompleto</v>
      </c>
    </row>
    <row r="3132" spans="17:17" x14ac:dyDescent="0.35">
      <c r="Q3132" t="str">
        <f>IF((_xlfn.XLOOKUP(L3132,BLTOTAL!B:B,BLTOTAL!AD:AD))= 0,"Incompleto",_xlfn.XLOOKUP(L3132,BLTOTAL!B:B,BLTOTAL!AD:AD))</f>
        <v>Incompleto</v>
      </c>
    </row>
    <row r="3133" spans="17:17" x14ac:dyDescent="0.35">
      <c r="Q3133" t="str">
        <f>IF((_xlfn.XLOOKUP(L3133,BLTOTAL!B:B,BLTOTAL!AD:AD))= 0,"Incompleto",_xlfn.XLOOKUP(L3133,BLTOTAL!B:B,BLTOTAL!AD:AD))</f>
        <v>Incompleto</v>
      </c>
    </row>
    <row r="3134" spans="17:17" x14ac:dyDescent="0.35">
      <c r="Q3134" t="str">
        <f>IF((_xlfn.XLOOKUP(L3134,BLTOTAL!B:B,BLTOTAL!AD:AD))= 0,"Incompleto",_xlfn.XLOOKUP(L3134,BLTOTAL!B:B,BLTOTAL!AD:AD))</f>
        <v>Incompleto</v>
      </c>
    </row>
    <row r="3135" spans="17:17" x14ac:dyDescent="0.35">
      <c r="Q3135" t="str">
        <f>IF((_xlfn.XLOOKUP(L3135,BLTOTAL!B:B,BLTOTAL!AD:AD))= 0,"Incompleto",_xlfn.XLOOKUP(L3135,BLTOTAL!B:B,BLTOTAL!AD:AD))</f>
        <v>Incompleto</v>
      </c>
    </row>
    <row r="3136" spans="17:17" x14ac:dyDescent="0.35">
      <c r="Q3136" t="str">
        <f>IF((_xlfn.XLOOKUP(L3136,BLTOTAL!B:B,BLTOTAL!AD:AD))= 0,"Incompleto",_xlfn.XLOOKUP(L3136,BLTOTAL!B:B,BLTOTAL!AD:AD))</f>
        <v>Incompleto</v>
      </c>
    </row>
    <row r="3137" spans="17:17" x14ac:dyDescent="0.35">
      <c r="Q3137" t="str">
        <f>IF((_xlfn.XLOOKUP(L3137,BLTOTAL!B:B,BLTOTAL!AD:AD))= 0,"Incompleto",_xlfn.XLOOKUP(L3137,BLTOTAL!B:B,BLTOTAL!AD:AD))</f>
        <v>Incompleto</v>
      </c>
    </row>
    <row r="3138" spans="17:17" x14ac:dyDescent="0.35">
      <c r="Q3138" t="str">
        <f>IF((_xlfn.XLOOKUP(L3138,BLTOTAL!B:B,BLTOTAL!AD:AD))= 0,"Incompleto",_xlfn.XLOOKUP(L3138,BLTOTAL!B:B,BLTOTAL!AD:AD))</f>
        <v>Incompleto</v>
      </c>
    </row>
    <row r="3139" spans="17:17" x14ac:dyDescent="0.35">
      <c r="Q3139" t="str">
        <f>IF((_xlfn.XLOOKUP(L3139,BLTOTAL!B:B,BLTOTAL!AD:AD))= 0,"Incompleto",_xlfn.XLOOKUP(L3139,BLTOTAL!B:B,BLTOTAL!AD:AD))</f>
        <v>Incompleto</v>
      </c>
    </row>
    <row r="3140" spans="17:17" x14ac:dyDescent="0.35">
      <c r="Q3140" t="str">
        <f>IF((_xlfn.XLOOKUP(L3140,BLTOTAL!B:B,BLTOTAL!AD:AD))= 0,"Incompleto",_xlfn.XLOOKUP(L3140,BLTOTAL!B:B,BLTOTAL!AD:AD))</f>
        <v>Incompleto</v>
      </c>
    </row>
    <row r="3141" spans="17:17" x14ac:dyDescent="0.35">
      <c r="Q3141" t="str">
        <f>IF((_xlfn.XLOOKUP(L3141,BLTOTAL!B:B,BLTOTAL!AD:AD))= 0,"Incompleto",_xlfn.XLOOKUP(L3141,BLTOTAL!B:B,BLTOTAL!AD:AD))</f>
        <v>Incompleto</v>
      </c>
    </row>
    <row r="3142" spans="17:17" x14ac:dyDescent="0.35">
      <c r="Q3142" t="str">
        <f>IF((_xlfn.XLOOKUP(L3142,BLTOTAL!B:B,BLTOTAL!AD:AD))= 0,"Incompleto",_xlfn.XLOOKUP(L3142,BLTOTAL!B:B,BLTOTAL!AD:AD))</f>
        <v>Incompleto</v>
      </c>
    </row>
    <row r="3143" spans="17:17" x14ac:dyDescent="0.35">
      <c r="Q3143" t="str">
        <f>IF((_xlfn.XLOOKUP(L3143,BLTOTAL!B:B,BLTOTAL!AD:AD))= 0,"Incompleto",_xlfn.XLOOKUP(L3143,BLTOTAL!B:B,BLTOTAL!AD:AD))</f>
        <v>Incompleto</v>
      </c>
    </row>
    <row r="3144" spans="17:17" x14ac:dyDescent="0.35">
      <c r="Q3144" t="str">
        <f>IF((_xlfn.XLOOKUP(L3144,BLTOTAL!B:B,BLTOTAL!AD:AD))= 0,"Incompleto",_xlfn.XLOOKUP(L3144,BLTOTAL!B:B,BLTOTAL!AD:AD))</f>
        <v>Incompleto</v>
      </c>
    </row>
    <row r="3145" spans="17:17" x14ac:dyDescent="0.35">
      <c r="Q3145" t="str">
        <f>IF((_xlfn.XLOOKUP(L3145,BLTOTAL!B:B,BLTOTAL!AD:AD))= 0,"Incompleto",_xlfn.XLOOKUP(L3145,BLTOTAL!B:B,BLTOTAL!AD:AD))</f>
        <v>Incompleto</v>
      </c>
    </row>
    <row r="3146" spans="17:17" x14ac:dyDescent="0.35">
      <c r="Q3146" t="str">
        <f>IF((_xlfn.XLOOKUP(L3146,BLTOTAL!B:B,BLTOTAL!AD:AD))= 0,"Incompleto",_xlfn.XLOOKUP(L3146,BLTOTAL!B:B,BLTOTAL!AD:AD))</f>
        <v>Incompleto</v>
      </c>
    </row>
    <row r="3147" spans="17:17" x14ac:dyDescent="0.35">
      <c r="Q3147" t="str">
        <f>IF((_xlfn.XLOOKUP(L3147,BLTOTAL!B:B,BLTOTAL!AD:AD))= 0,"Incompleto",_xlfn.XLOOKUP(L3147,BLTOTAL!B:B,BLTOTAL!AD:AD))</f>
        <v>Incompleto</v>
      </c>
    </row>
    <row r="3148" spans="17:17" x14ac:dyDescent="0.35">
      <c r="Q3148" t="str">
        <f>IF((_xlfn.XLOOKUP(L3148,BLTOTAL!B:B,BLTOTAL!AD:AD))= 0,"Incompleto",_xlfn.XLOOKUP(L3148,BLTOTAL!B:B,BLTOTAL!AD:AD))</f>
        <v>Incompleto</v>
      </c>
    </row>
    <row r="3149" spans="17:17" x14ac:dyDescent="0.35">
      <c r="Q3149" t="str">
        <f>IF((_xlfn.XLOOKUP(L3149,BLTOTAL!B:B,BLTOTAL!AD:AD))= 0,"Incompleto",_xlfn.XLOOKUP(L3149,BLTOTAL!B:B,BLTOTAL!AD:AD))</f>
        <v>Incompleto</v>
      </c>
    </row>
    <row r="3150" spans="17:17" x14ac:dyDescent="0.35">
      <c r="Q3150" t="str">
        <f>IF((_xlfn.XLOOKUP(L3150,BLTOTAL!B:B,BLTOTAL!AD:AD))= 0,"Incompleto",_xlfn.XLOOKUP(L3150,BLTOTAL!B:B,BLTOTAL!AD:AD))</f>
        <v>Incompleto</v>
      </c>
    </row>
    <row r="3151" spans="17:17" x14ac:dyDescent="0.35">
      <c r="Q3151" t="str">
        <f>IF((_xlfn.XLOOKUP(L3151,BLTOTAL!B:B,BLTOTAL!AD:AD))= 0,"Incompleto",_xlfn.XLOOKUP(L3151,BLTOTAL!B:B,BLTOTAL!AD:AD))</f>
        <v>Incompleto</v>
      </c>
    </row>
    <row r="3152" spans="17:17" x14ac:dyDescent="0.35">
      <c r="Q3152" t="str">
        <f>IF((_xlfn.XLOOKUP(L3152,BLTOTAL!B:B,BLTOTAL!AD:AD))= 0,"Incompleto",_xlfn.XLOOKUP(L3152,BLTOTAL!B:B,BLTOTAL!AD:AD))</f>
        <v>Incompleto</v>
      </c>
    </row>
    <row r="3153" spans="17:17" x14ac:dyDescent="0.35">
      <c r="Q3153" t="str">
        <f>IF((_xlfn.XLOOKUP(L3153,BLTOTAL!B:B,BLTOTAL!AD:AD))= 0,"Incompleto",_xlfn.XLOOKUP(L3153,BLTOTAL!B:B,BLTOTAL!AD:AD))</f>
        <v>Incompleto</v>
      </c>
    </row>
    <row r="3154" spans="17:17" x14ac:dyDescent="0.35">
      <c r="Q3154" t="str">
        <f>IF((_xlfn.XLOOKUP(L3154,BLTOTAL!B:B,BLTOTAL!AD:AD))= 0,"Incompleto",_xlfn.XLOOKUP(L3154,BLTOTAL!B:B,BLTOTAL!AD:AD))</f>
        <v>Incompleto</v>
      </c>
    </row>
    <row r="3155" spans="17:17" x14ac:dyDescent="0.35">
      <c r="Q3155" t="str">
        <f>IF((_xlfn.XLOOKUP(L3155,BLTOTAL!B:B,BLTOTAL!AD:AD))= 0,"Incompleto",_xlfn.XLOOKUP(L3155,BLTOTAL!B:B,BLTOTAL!AD:AD))</f>
        <v>Incompleto</v>
      </c>
    </row>
    <row r="3156" spans="17:17" x14ac:dyDescent="0.35">
      <c r="Q3156" t="str">
        <f>IF((_xlfn.XLOOKUP(L3156,BLTOTAL!B:B,BLTOTAL!AD:AD))= 0,"Incompleto",_xlfn.XLOOKUP(L3156,BLTOTAL!B:B,BLTOTAL!AD:AD))</f>
        <v>Incompleto</v>
      </c>
    </row>
    <row r="3157" spans="17:17" x14ac:dyDescent="0.35">
      <c r="Q3157" t="str">
        <f>IF((_xlfn.XLOOKUP(L3157,BLTOTAL!B:B,BLTOTAL!AD:AD))= 0,"Incompleto",_xlfn.XLOOKUP(L3157,BLTOTAL!B:B,BLTOTAL!AD:AD))</f>
        <v>Incompleto</v>
      </c>
    </row>
    <row r="3158" spans="17:17" x14ac:dyDescent="0.35">
      <c r="Q3158" t="str">
        <f>IF((_xlfn.XLOOKUP(L3158,BLTOTAL!B:B,BLTOTAL!AD:AD))= 0,"Incompleto",_xlfn.XLOOKUP(L3158,BLTOTAL!B:B,BLTOTAL!AD:AD))</f>
        <v>Incompleto</v>
      </c>
    </row>
    <row r="3159" spans="17:17" x14ac:dyDescent="0.35">
      <c r="Q3159" t="str">
        <f>IF((_xlfn.XLOOKUP(L3159,BLTOTAL!B:B,BLTOTAL!AD:AD))= 0,"Incompleto",_xlfn.XLOOKUP(L3159,BLTOTAL!B:B,BLTOTAL!AD:AD))</f>
        <v>Incompleto</v>
      </c>
    </row>
    <row r="3160" spans="17:17" x14ac:dyDescent="0.35">
      <c r="Q3160" t="str">
        <f>IF((_xlfn.XLOOKUP(L3160,BLTOTAL!B:B,BLTOTAL!AD:AD))= 0,"Incompleto",_xlfn.XLOOKUP(L3160,BLTOTAL!B:B,BLTOTAL!AD:AD))</f>
        <v>Incompleto</v>
      </c>
    </row>
    <row r="3161" spans="17:17" x14ac:dyDescent="0.35">
      <c r="Q3161" t="str">
        <f>IF((_xlfn.XLOOKUP(L3161,BLTOTAL!B:B,BLTOTAL!AD:AD))= 0,"Incompleto",_xlfn.XLOOKUP(L3161,BLTOTAL!B:B,BLTOTAL!AD:AD))</f>
        <v>Incompleto</v>
      </c>
    </row>
    <row r="3162" spans="17:17" x14ac:dyDescent="0.35">
      <c r="Q3162" t="str">
        <f>IF((_xlfn.XLOOKUP(L3162,BLTOTAL!B:B,BLTOTAL!AD:AD))= 0,"Incompleto",_xlfn.XLOOKUP(L3162,BLTOTAL!B:B,BLTOTAL!AD:AD))</f>
        <v>Incompleto</v>
      </c>
    </row>
    <row r="3163" spans="17:17" x14ac:dyDescent="0.35">
      <c r="Q3163" t="str">
        <f>IF((_xlfn.XLOOKUP(L3163,BLTOTAL!B:B,BLTOTAL!AD:AD))= 0,"Incompleto",_xlfn.XLOOKUP(L3163,BLTOTAL!B:B,BLTOTAL!AD:AD))</f>
        <v>Incompleto</v>
      </c>
    </row>
    <row r="3164" spans="17:17" x14ac:dyDescent="0.35">
      <c r="Q3164" t="str">
        <f>IF((_xlfn.XLOOKUP(L3164,BLTOTAL!B:B,BLTOTAL!AD:AD))= 0,"Incompleto",_xlfn.XLOOKUP(L3164,BLTOTAL!B:B,BLTOTAL!AD:AD))</f>
        <v>Incompleto</v>
      </c>
    </row>
    <row r="3165" spans="17:17" x14ac:dyDescent="0.35">
      <c r="Q3165" t="str">
        <f>IF((_xlfn.XLOOKUP(L3165,BLTOTAL!B:B,BLTOTAL!AD:AD))= 0,"Incompleto",_xlfn.XLOOKUP(L3165,BLTOTAL!B:B,BLTOTAL!AD:AD))</f>
        <v>Incompleto</v>
      </c>
    </row>
    <row r="3166" spans="17:17" x14ac:dyDescent="0.35">
      <c r="Q3166" t="str">
        <f>IF((_xlfn.XLOOKUP(L3166,BLTOTAL!B:B,BLTOTAL!AD:AD))= 0,"Incompleto",_xlfn.XLOOKUP(L3166,BLTOTAL!B:B,BLTOTAL!AD:AD))</f>
        <v>Incompleto</v>
      </c>
    </row>
    <row r="3167" spans="17:17" x14ac:dyDescent="0.35">
      <c r="Q3167" t="str">
        <f>IF((_xlfn.XLOOKUP(L3167,BLTOTAL!B:B,BLTOTAL!AD:AD))= 0,"Incompleto",_xlfn.XLOOKUP(L3167,BLTOTAL!B:B,BLTOTAL!AD:AD))</f>
        <v>Incompleto</v>
      </c>
    </row>
    <row r="3168" spans="17:17" x14ac:dyDescent="0.35">
      <c r="Q3168" t="str">
        <f>IF((_xlfn.XLOOKUP(L3168,BLTOTAL!B:B,BLTOTAL!AD:AD))= 0,"Incompleto",_xlfn.XLOOKUP(L3168,BLTOTAL!B:B,BLTOTAL!AD:AD))</f>
        <v>Incompleto</v>
      </c>
    </row>
    <row r="3169" spans="17:17" x14ac:dyDescent="0.35">
      <c r="Q3169" t="str">
        <f>IF((_xlfn.XLOOKUP(L3169,BLTOTAL!B:B,BLTOTAL!AD:AD))= 0,"Incompleto",_xlfn.XLOOKUP(L3169,BLTOTAL!B:B,BLTOTAL!AD:AD))</f>
        <v>Incompleto</v>
      </c>
    </row>
    <row r="3170" spans="17:17" x14ac:dyDescent="0.35">
      <c r="Q3170" t="str">
        <f>IF((_xlfn.XLOOKUP(L3170,BLTOTAL!B:B,BLTOTAL!AD:AD))= 0,"Incompleto",_xlfn.XLOOKUP(L3170,BLTOTAL!B:B,BLTOTAL!AD:AD))</f>
        <v>Incompleto</v>
      </c>
    </row>
    <row r="3171" spans="17:17" x14ac:dyDescent="0.35">
      <c r="Q3171" t="str">
        <f>IF((_xlfn.XLOOKUP(L3171,BLTOTAL!B:B,BLTOTAL!AD:AD))= 0,"Incompleto",_xlfn.XLOOKUP(L3171,BLTOTAL!B:B,BLTOTAL!AD:AD))</f>
        <v>Incompleto</v>
      </c>
    </row>
    <row r="3172" spans="17:17" x14ac:dyDescent="0.35">
      <c r="Q3172" t="str">
        <f>IF((_xlfn.XLOOKUP(L3172,BLTOTAL!B:B,BLTOTAL!AD:AD))= 0,"Incompleto",_xlfn.XLOOKUP(L3172,BLTOTAL!B:B,BLTOTAL!AD:AD))</f>
        <v>Incompleto</v>
      </c>
    </row>
    <row r="3173" spans="17:17" x14ac:dyDescent="0.35">
      <c r="Q3173" t="str">
        <f>IF((_xlfn.XLOOKUP(L3173,BLTOTAL!B:B,BLTOTAL!AD:AD))= 0,"Incompleto",_xlfn.XLOOKUP(L3173,BLTOTAL!B:B,BLTOTAL!AD:AD))</f>
        <v>Incompleto</v>
      </c>
    </row>
    <row r="3174" spans="17:17" x14ac:dyDescent="0.35">
      <c r="Q3174" t="str">
        <f>IF((_xlfn.XLOOKUP(L3174,BLTOTAL!B:B,BLTOTAL!AD:AD))= 0,"Incompleto",_xlfn.XLOOKUP(L3174,BLTOTAL!B:B,BLTOTAL!AD:AD))</f>
        <v>Incompleto</v>
      </c>
    </row>
    <row r="3175" spans="17:17" x14ac:dyDescent="0.35">
      <c r="Q3175" t="str">
        <f>IF((_xlfn.XLOOKUP(L3175,BLTOTAL!B:B,BLTOTAL!AD:AD))= 0,"Incompleto",_xlfn.XLOOKUP(L3175,BLTOTAL!B:B,BLTOTAL!AD:AD))</f>
        <v>Incompleto</v>
      </c>
    </row>
    <row r="3176" spans="17:17" x14ac:dyDescent="0.35">
      <c r="Q3176" t="str">
        <f>IF((_xlfn.XLOOKUP(L3176,BLTOTAL!B:B,BLTOTAL!AD:AD))= 0,"Incompleto",_xlfn.XLOOKUP(L3176,BLTOTAL!B:B,BLTOTAL!AD:AD))</f>
        <v>Incompleto</v>
      </c>
    </row>
    <row r="3177" spans="17:17" x14ac:dyDescent="0.35">
      <c r="Q3177" t="str">
        <f>IF((_xlfn.XLOOKUP(L3177,BLTOTAL!B:B,BLTOTAL!AD:AD))= 0,"Incompleto",_xlfn.XLOOKUP(L3177,BLTOTAL!B:B,BLTOTAL!AD:AD))</f>
        <v>Incompleto</v>
      </c>
    </row>
    <row r="3178" spans="17:17" x14ac:dyDescent="0.35">
      <c r="Q3178" t="str">
        <f>IF((_xlfn.XLOOKUP(L3178,BLTOTAL!B:B,BLTOTAL!AD:AD))= 0,"Incompleto",_xlfn.XLOOKUP(L3178,BLTOTAL!B:B,BLTOTAL!AD:AD))</f>
        <v>Incompleto</v>
      </c>
    </row>
    <row r="3179" spans="17:17" x14ac:dyDescent="0.35">
      <c r="Q3179" t="str">
        <f>IF((_xlfn.XLOOKUP(L3179,BLTOTAL!B:B,BLTOTAL!AD:AD))= 0,"Incompleto",_xlfn.XLOOKUP(L3179,BLTOTAL!B:B,BLTOTAL!AD:AD))</f>
        <v>Incompleto</v>
      </c>
    </row>
    <row r="3180" spans="17:17" x14ac:dyDescent="0.35">
      <c r="Q3180" t="str">
        <f>IF((_xlfn.XLOOKUP(L3180,BLTOTAL!B:B,BLTOTAL!AD:AD))= 0,"Incompleto",_xlfn.XLOOKUP(L3180,BLTOTAL!B:B,BLTOTAL!AD:AD))</f>
        <v>Incompleto</v>
      </c>
    </row>
    <row r="3181" spans="17:17" x14ac:dyDescent="0.35">
      <c r="Q3181" t="str">
        <f>IF((_xlfn.XLOOKUP(L3181,BLTOTAL!B:B,BLTOTAL!AD:AD))= 0,"Incompleto",_xlfn.XLOOKUP(L3181,BLTOTAL!B:B,BLTOTAL!AD:AD))</f>
        <v>Incompleto</v>
      </c>
    </row>
    <row r="3182" spans="17:17" x14ac:dyDescent="0.35">
      <c r="Q3182" t="str">
        <f>IF((_xlfn.XLOOKUP(L3182,BLTOTAL!B:B,BLTOTAL!AD:AD))= 0,"Incompleto",_xlfn.XLOOKUP(L3182,BLTOTAL!B:B,BLTOTAL!AD:AD))</f>
        <v>Incompleto</v>
      </c>
    </row>
    <row r="3183" spans="17:17" x14ac:dyDescent="0.35">
      <c r="Q3183" t="str">
        <f>IF((_xlfn.XLOOKUP(L3183,BLTOTAL!B:B,BLTOTAL!AD:AD))= 0,"Incompleto",_xlfn.XLOOKUP(L3183,BLTOTAL!B:B,BLTOTAL!AD:AD))</f>
        <v>Incompleto</v>
      </c>
    </row>
    <row r="3184" spans="17:17" x14ac:dyDescent="0.35">
      <c r="Q3184" t="str">
        <f>IF((_xlfn.XLOOKUP(L3184,BLTOTAL!B:B,BLTOTAL!AD:AD))= 0,"Incompleto",_xlfn.XLOOKUP(L3184,BLTOTAL!B:B,BLTOTAL!AD:AD))</f>
        <v>Incompleto</v>
      </c>
    </row>
    <row r="3185" spans="17:17" x14ac:dyDescent="0.35">
      <c r="Q3185" t="str">
        <f>IF((_xlfn.XLOOKUP(L3185,BLTOTAL!B:B,BLTOTAL!AD:AD))= 0,"Incompleto",_xlfn.XLOOKUP(L3185,BLTOTAL!B:B,BLTOTAL!AD:AD))</f>
        <v>Incompleto</v>
      </c>
    </row>
    <row r="3186" spans="17:17" x14ac:dyDescent="0.35">
      <c r="Q3186" t="str">
        <f>IF((_xlfn.XLOOKUP(L3186,BLTOTAL!B:B,BLTOTAL!AD:AD))= 0,"Incompleto",_xlfn.XLOOKUP(L3186,BLTOTAL!B:B,BLTOTAL!AD:AD))</f>
        <v>Incompleto</v>
      </c>
    </row>
    <row r="3187" spans="17:17" x14ac:dyDescent="0.35">
      <c r="Q3187" t="str">
        <f>IF((_xlfn.XLOOKUP(L3187,BLTOTAL!B:B,BLTOTAL!AD:AD))= 0,"Incompleto",_xlfn.XLOOKUP(L3187,BLTOTAL!B:B,BLTOTAL!AD:AD))</f>
        <v>Incompleto</v>
      </c>
    </row>
    <row r="3188" spans="17:17" x14ac:dyDescent="0.35">
      <c r="Q3188" t="str">
        <f>IF((_xlfn.XLOOKUP(L3188,BLTOTAL!B:B,BLTOTAL!AD:AD))= 0,"Incompleto",_xlfn.XLOOKUP(L3188,BLTOTAL!B:B,BLTOTAL!AD:AD))</f>
        <v>Incompleto</v>
      </c>
    </row>
    <row r="3189" spans="17:17" x14ac:dyDescent="0.35">
      <c r="Q3189" t="str">
        <f>IF((_xlfn.XLOOKUP(L3189,BLTOTAL!B:B,BLTOTAL!AD:AD))= 0,"Incompleto",_xlfn.XLOOKUP(L3189,BLTOTAL!B:B,BLTOTAL!AD:AD))</f>
        <v>Incompleto</v>
      </c>
    </row>
    <row r="3190" spans="17:17" x14ac:dyDescent="0.35">
      <c r="Q3190" t="str">
        <f>IF((_xlfn.XLOOKUP(L3190,BLTOTAL!B:B,BLTOTAL!AD:AD))= 0,"Incompleto",_xlfn.XLOOKUP(L3190,BLTOTAL!B:B,BLTOTAL!AD:AD))</f>
        <v>Incompleto</v>
      </c>
    </row>
    <row r="3191" spans="17:17" x14ac:dyDescent="0.35">
      <c r="Q3191" t="str">
        <f>IF((_xlfn.XLOOKUP(L3191,BLTOTAL!B:B,BLTOTAL!AD:AD))= 0,"Incompleto",_xlfn.XLOOKUP(L3191,BLTOTAL!B:B,BLTOTAL!AD:AD))</f>
        <v>Incompleto</v>
      </c>
    </row>
    <row r="3192" spans="17:17" x14ac:dyDescent="0.35">
      <c r="Q3192" t="str">
        <f>IF((_xlfn.XLOOKUP(L3192,BLTOTAL!B:B,BLTOTAL!AD:AD))= 0,"Incompleto",_xlfn.XLOOKUP(L3192,BLTOTAL!B:B,BLTOTAL!AD:AD))</f>
        <v>Incompleto</v>
      </c>
    </row>
    <row r="3193" spans="17:17" x14ac:dyDescent="0.35">
      <c r="Q3193" t="str">
        <f>IF((_xlfn.XLOOKUP(L3193,BLTOTAL!B:B,BLTOTAL!AD:AD))= 0,"Incompleto",_xlfn.XLOOKUP(L3193,BLTOTAL!B:B,BLTOTAL!AD:AD))</f>
        <v>Incompleto</v>
      </c>
    </row>
    <row r="3194" spans="17:17" x14ac:dyDescent="0.35">
      <c r="Q3194" t="str">
        <f>IF((_xlfn.XLOOKUP(L3194,BLTOTAL!B:B,BLTOTAL!AD:AD))= 0,"Incompleto",_xlfn.XLOOKUP(L3194,BLTOTAL!B:B,BLTOTAL!AD:AD))</f>
        <v>Incompleto</v>
      </c>
    </row>
    <row r="3195" spans="17:17" x14ac:dyDescent="0.35">
      <c r="Q3195" t="str">
        <f>IF((_xlfn.XLOOKUP(L3195,BLTOTAL!B:B,BLTOTAL!AD:AD))= 0,"Incompleto",_xlfn.XLOOKUP(L3195,BLTOTAL!B:B,BLTOTAL!AD:AD))</f>
        <v>Incompleto</v>
      </c>
    </row>
    <row r="3196" spans="17:17" x14ac:dyDescent="0.35">
      <c r="Q3196" t="str">
        <f>IF((_xlfn.XLOOKUP(L3196,BLTOTAL!B:B,BLTOTAL!AD:AD))= 0,"Incompleto",_xlfn.XLOOKUP(L3196,BLTOTAL!B:B,BLTOTAL!AD:AD))</f>
        <v>Incompleto</v>
      </c>
    </row>
    <row r="3197" spans="17:17" x14ac:dyDescent="0.35">
      <c r="Q3197" t="str">
        <f>IF((_xlfn.XLOOKUP(L3197,BLTOTAL!B:B,BLTOTAL!AD:AD))= 0,"Incompleto",_xlfn.XLOOKUP(L3197,BLTOTAL!B:B,BLTOTAL!AD:AD))</f>
        <v>Incompleto</v>
      </c>
    </row>
    <row r="3198" spans="17:17" x14ac:dyDescent="0.35">
      <c r="Q3198" t="str">
        <f>IF((_xlfn.XLOOKUP(L3198,BLTOTAL!B:B,BLTOTAL!AD:AD))= 0,"Incompleto",_xlfn.XLOOKUP(L3198,BLTOTAL!B:B,BLTOTAL!AD:AD))</f>
        <v>Incompleto</v>
      </c>
    </row>
    <row r="3199" spans="17:17" x14ac:dyDescent="0.35">
      <c r="Q3199" t="str">
        <f>IF((_xlfn.XLOOKUP(L3199,BLTOTAL!B:B,BLTOTAL!AD:AD))= 0,"Incompleto",_xlfn.XLOOKUP(L3199,BLTOTAL!B:B,BLTOTAL!AD:AD))</f>
        <v>Incompleto</v>
      </c>
    </row>
    <row r="3200" spans="17:17" x14ac:dyDescent="0.35">
      <c r="Q3200" t="str">
        <f>IF((_xlfn.XLOOKUP(L3200,BLTOTAL!B:B,BLTOTAL!AD:AD))= 0,"Incompleto",_xlfn.XLOOKUP(L3200,BLTOTAL!B:B,BLTOTAL!AD:AD))</f>
        <v>Incompleto</v>
      </c>
    </row>
    <row r="3201" spans="17:17" x14ac:dyDescent="0.35">
      <c r="Q3201" t="str">
        <f>IF((_xlfn.XLOOKUP(L3201,BLTOTAL!B:B,BLTOTAL!AD:AD))= 0,"Incompleto",_xlfn.XLOOKUP(L3201,BLTOTAL!B:B,BLTOTAL!AD:AD))</f>
        <v>Incompleto</v>
      </c>
    </row>
    <row r="3202" spans="17:17" x14ac:dyDescent="0.35">
      <c r="Q3202" t="str">
        <f>IF((_xlfn.XLOOKUP(L3202,BLTOTAL!B:B,BLTOTAL!AD:AD))= 0,"Incompleto",_xlfn.XLOOKUP(L3202,BLTOTAL!B:B,BLTOTAL!AD:AD))</f>
        <v>Incompleto</v>
      </c>
    </row>
    <row r="3203" spans="17:17" x14ac:dyDescent="0.35">
      <c r="Q3203" t="str">
        <f>IF((_xlfn.XLOOKUP(L3203,BLTOTAL!B:B,BLTOTAL!AD:AD))= 0,"Incompleto",_xlfn.XLOOKUP(L3203,BLTOTAL!B:B,BLTOTAL!AD:AD))</f>
        <v>Incompleto</v>
      </c>
    </row>
    <row r="3204" spans="17:17" x14ac:dyDescent="0.35">
      <c r="Q3204" t="str">
        <f>IF((_xlfn.XLOOKUP(L3204,BLTOTAL!B:B,BLTOTAL!AD:AD))= 0,"Incompleto",_xlfn.XLOOKUP(L3204,BLTOTAL!B:B,BLTOTAL!AD:AD))</f>
        <v>Incompleto</v>
      </c>
    </row>
    <row r="3205" spans="17:17" x14ac:dyDescent="0.35">
      <c r="Q3205" t="str">
        <f>IF((_xlfn.XLOOKUP(L3205,BLTOTAL!B:B,BLTOTAL!AD:AD))= 0,"Incompleto",_xlfn.XLOOKUP(L3205,BLTOTAL!B:B,BLTOTAL!AD:AD))</f>
        <v>Incompleto</v>
      </c>
    </row>
    <row r="3206" spans="17:17" x14ac:dyDescent="0.35">
      <c r="Q3206" t="str">
        <f>IF((_xlfn.XLOOKUP(L3206,BLTOTAL!B:B,BLTOTAL!AD:AD))= 0,"Incompleto",_xlfn.XLOOKUP(L3206,BLTOTAL!B:B,BLTOTAL!AD:AD))</f>
        <v>Incompleto</v>
      </c>
    </row>
    <row r="3207" spans="17:17" x14ac:dyDescent="0.35">
      <c r="Q3207" t="str">
        <f>IF((_xlfn.XLOOKUP(L3207,BLTOTAL!B:B,BLTOTAL!AD:AD))= 0,"Incompleto",_xlfn.XLOOKUP(L3207,BLTOTAL!B:B,BLTOTAL!AD:AD))</f>
        <v>Incompleto</v>
      </c>
    </row>
    <row r="3208" spans="17:17" x14ac:dyDescent="0.35">
      <c r="Q3208" t="str">
        <f>IF((_xlfn.XLOOKUP(L3208,BLTOTAL!B:B,BLTOTAL!AD:AD))= 0,"Incompleto",_xlfn.XLOOKUP(L3208,BLTOTAL!B:B,BLTOTAL!AD:AD))</f>
        <v>Incompleto</v>
      </c>
    </row>
    <row r="3209" spans="17:17" x14ac:dyDescent="0.35">
      <c r="Q3209" t="str">
        <f>IF((_xlfn.XLOOKUP(L3209,BLTOTAL!B:B,BLTOTAL!AD:AD))= 0,"Incompleto",_xlfn.XLOOKUP(L3209,BLTOTAL!B:B,BLTOTAL!AD:AD))</f>
        <v>Incompleto</v>
      </c>
    </row>
    <row r="3210" spans="17:17" x14ac:dyDescent="0.35">
      <c r="Q3210" t="str">
        <f>IF((_xlfn.XLOOKUP(L3210,BLTOTAL!B:B,BLTOTAL!AD:AD))= 0,"Incompleto",_xlfn.XLOOKUP(L3210,BLTOTAL!B:B,BLTOTAL!AD:AD))</f>
        <v>Incompleto</v>
      </c>
    </row>
    <row r="3211" spans="17:17" x14ac:dyDescent="0.35">
      <c r="Q3211" t="str">
        <f>IF((_xlfn.XLOOKUP(L3211,BLTOTAL!B:B,BLTOTAL!AD:AD))= 0,"Incompleto",_xlfn.XLOOKUP(L3211,BLTOTAL!B:B,BLTOTAL!AD:AD))</f>
        <v>Incompleto</v>
      </c>
    </row>
    <row r="3212" spans="17:17" x14ac:dyDescent="0.35">
      <c r="Q3212" t="str">
        <f>IF((_xlfn.XLOOKUP(L3212,BLTOTAL!B:B,BLTOTAL!AD:AD))= 0,"Incompleto",_xlfn.XLOOKUP(L3212,BLTOTAL!B:B,BLTOTAL!AD:AD))</f>
        <v>Incompleto</v>
      </c>
    </row>
    <row r="3213" spans="17:17" x14ac:dyDescent="0.35">
      <c r="Q3213" t="str">
        <f>IF((_xlfn.XLOOKUP(L3213,BLTOTAL!B:B,BLTOTAL!AD:AD))= 0,"Incompleto",_xlfn.XLOOKUP(L3213,BLTOTAL!B:B,BLTOTAL!AD:AD))</f>
        <v>Incompleto</v>
      </c>
    </row>
    <row r="3214" spans="17:17" x14ac:dyDescent="0.35">
      <c r="Q3214" t="str">
        <f>IF((_xlfn.XLOOKUP(L3214,BLTOTAL!B:B,BLTOTAL!AD:AD))= 0,"Incompleto",_xlfn.XLOOKUP(L3214,BLTOTAL!B:B,BLTOTAL!AD:AD))</f>
        <v>Incompleto</v>
      </c>
    </row>
    <row r="3215" spans="17:17" x14ac:dyDescent="0.35">
      <c r="Q3215" t="str">
        <f>IF((_xlfn.XLOOKUP(L3215,BLTOTAL!B:B,BLTOTAL!AD:AD))= 0,"Incompleto",_xlfn.XLOOKUP(L3215,BLTOTAL!B:B,BLTOTAL!AD:AD))</f>
        <v>Incompleto</v>
      </c>
    </row>
    <row r="3216" spans="17:17" x14ac:dyDescent="0.35">
      <c r="Q3216" t="str">
        <f>IF((_xlfn.XLOOKUP(L3216,BLTOTAL!B:B,BLTOTAL!AD:AD))= 0,"Incompleto",_xlfn.XLOOKUP(L3216,BLTOTAL!B:B,BLTOTAL!AD:AD))</f>
        <v>Incompleto</v>
      </c>
    </row>
    <row r="3217" spans="17:17" x14ac:dyDescent="0.35">
      <c r="Q3217" t="str">
        <f>IF((_xlfn.XLOOKUP(L3217,BLTOTAL!B:B,BLTOTAL!AD:AD))= 0,"Incompleto",_xlfn.XLOOKUP(L3217,BLTOTAL!B:B,BLTOTAL!AD:AD))</f>
        <v>Incompleto</v>
      </c>
    </row>
    <row r="3218" spans="17:17" x14ac:dyDescent="0.35">
      <c r="Q3218" t="str">
        <f>IF((_xlfn.XLOOKUP(L3218,BLTOTAL!B:B,BLTOTAL!AD:AD))= 0,"Incompleto",_xlfn.XLOOKUP(L3218,BLTOTAL!B:B,BLTOTAL!AD:AD))</f>
        <v>Incompleto</v>
      </c>
    </row>
    <row r="3219" spans="17:17" x14ac:dyDescent="0.35">
      <c r="Q3219" t="str">
        <f>IF((_xlfn.XLOOKUP(L3219,BLTOTAL!B:B,BLTOTAL!AD:AD))= 0,"Incompleto",_xlfn.XLOOKUP(L3219,BLTOTAL!B:B,BLTOTAL!AD:AD))</f>
        <v>Incompleto</v>
      </c>
    </row>
    <row r="3220" spans="17:17" x14ac:dyDescent="0.35">
      <c r="Q3220" t="str">
        <f>IF((_xlfn.XLOOKUP(L3220,BLTOTAL!B:B,BLTOTAL!AD:AD))= 0,"Incompleto",_xlfn.XLOOKUP(L3220,BLTOTAL!B:B,BLTOTAL!AD:AD))</f>
        <v>Incompleto</v>
      </c>
    </row>
    <row r="3221" spans="17:17" x14ac:dyDescent="0.35">
      <c r="Q3221" t="str">
        <f>IF((_xlfn.XLOOKUP(L3221,BLTOTAL!B:B,BLTOTAL!AD:AD))= 0,"Incompleto",_xlfn.XLOOKUP(L3221,BLTOTAL!B:B,BLTOTAL!AD:AD))</f>
        <v>Incompleto</v>
      </c>
    </row>
    <row r="3222" spans="17:17" x14ac:dyDescent="0.35">
      <c r="Q3222" t="str">
        <f>IF((_xlfn.XLOOKUP(L3222,BLTOTAL!B:B,BLTOTAL!AD:AD))= 0,"Incompleto",_xlfn.XLOOKUP(L3222,BLTOTAL!B:B,BLTOTAL!AD:AD))</f>
        <v>Incompleto</v>
      </c>
    </row>
    <row r="3223" spans="17:17" x14ac:dyDescent="0.35">
      <c r="Q3223" t="str">
        <f>IF((_xlfn.XLOOKUP(L3223,BLTOTAL!B:B,BLTOTAL!AD:AD))= 0,"Incompleto",_xlfn.XLOOKUP(L3223,BLTOTAL!B:B,BLTOTAL!AD:AD))</f>
        <v>Incompleto</v>
      </c>
    </row>
    <row r="3224" spans="17:17" x14ac:dyDescent="0.35">
      <c r="Q3224" t="str">
        <f>IF((_xlfn.XLOOKUP(L3224,BLTOTAL!B:B,BLTOTAL!AD:AD))= 0,"Incompleto",_xlfn.XLOOKUP(L3224,BLTOTAL!B:B,BLTOTAL!AD:AD))</f>
        <v>Incompleto</v>
      </c>
    </row>
    <row r="3225" spans="17:17" x14ac:dyDescent="0.35">
      <c r="Q3225" t="str">
        <f>IF((_xlfn.XLOOKUP(L3225,BLTOTAL!B:B,BLTOTAL!AD:AD))= 0,"Incompleto",_xlfn.XLOOKUP(L3225,BLTOTAL!B:B,BLTOTAL!AD:AD))</f>
        <v>Incompleto</v>
      </c>
    </row>
    <row r="3226" spans="17:17" x14ac:dyDescent="0.35">
      <c r="Q3226" t="str">
        <f>IF((_xlfn.XLOOKUP(L3226,BLTOTAL!B:B,BLTOTAL!AD:AD))= 0,"Incompleto",_xlfn.XLOOKUP(L3226,BLTOTAL!B:B,BLTOTAL!AD:AD))</f>
        <v>Incompleto</v>
      </c>
    </row>
    <row r="3227" spans="17:17" x14ac:dyDescent="0.35">
      <c r="Q3227" t="str">
        <f>IF((_xlfn.XLOOKUP(L3227,BLTOTAL!B:B,BLTOTAL!AD:AD))= 0,"Incompleto",_xlfn.XLOOKUP(L3227,BLTOTAL!B:B,BLTOTAL!AD:AD))</f>
        <v>Incompleto</v>
      </c>
    </row>
    <row r="3228" spans="17:17" x14ac:dyDescent="0.35">
      <c r="Q3228" t="str">
        <f>IF((_xlfn.XLOOKUP(L3228,BLTOTAL!B:B,BLTOTAL!AD:AD))= 0,"Incompleto",_xlfn.XLOOKUP(L3228,BLTOTAL!B:B,BLTOTAL!AD:AD))</f>
        <v>Incompleto</v>
      </c>
    </row>
    <row r="3229" spans="17:17" x14ac:dyDescent="0.35">
      <c r="Q3229" t="str">
        <f>IF((_xlfn.XLOOKUP(L3229,BLTOTAL!B:B,BLTOTAL!AD:AD))= 0,"Incompleto",_xlfn.XLOOKUP(L3229,BLTOTAL!B:B,BLTOTAL!AD:AD))</f>
        <v>Incompleto</v>
      </c>
    </row>
    <row r="3230" spans="17:17" x14ac:dyDescent="0.35">
      <c r="Q3230" t="str">
        <f>IF((_xlfn.XLOOKUP(L3230,BLTOTAL!B:B,BLTOTAL!AD:AD))= 0,"Incompleto",_xlfn.XLOOKUP(L3230,BLTOTAL!B:B,BLTOTAL!AD:AD))</f>
        <v>Incompleto</v>
      </c>
    </row>
    <row r="3231" spans="17:17" x14ac:dyDescent="0.35">
      <c r="Q3231" t="str">
        <f>IF((_xlfn.XLOOKUP(L3231,BLTOTAL!B:B,BLTOTAL!AD:AD))= 0,"Incompleto",_xlfn.XLOOKUP(L3231,BLTOTAL!B:B,BLTOTAL!AD:AD))</f>
        <v>Incompleto</v>
      </c>
    </row>
    <row r="3232" spans="17:17" x14ac:dyDescent="0.35">
      <c r="Q3232" t="str">
        <f>IF((_xlfn.XLOOKUP(L3232,BLTOTAL!B:B,BLTOTAL!AD:AD))= 0,"Incompleto",_xlfn.XLOOKUP(L3232,BLTOTAL!B:B,BLTOTAL!AD:AD))</f>
        <v>Incompleto</v>
      </c>
    </row>
    <row r="3233" spans="17:17" x14ac:dyDescent="0.35">
      <c r="Q3233" t="str">
        <f>IF((_xlfn.XLOOKUP(L3233,BLTOTAL!B:B,BLTOTAL!AD:AD))= 0,"Incompleto",_xlfn.XLOOKUP(L3233,BLTOTAL!B:B,BLTOTAL!AD:AD))</f>
        <v>Incompleto</v>
      </c>
    </row>
    <row r="3234" spans="17:17" x14ac:dyDescent="0.35">
      <c r="Q3234" t="str">
        <f>IF((_xlfn.XLOOKUP(L3234,BLTOTAL!B:B,BLTOTAL!AD:AD))= 0,"Incompleto",_xlfn.XLOOKUP(L3234,BLTOTAL!B:B,BLTOTAL!AD:AD))</f>
        <v>Incompleto</v>
      </c>
    </row>
    <row r="3235" spans="17:17" x14ac:dyDescent="0.35">
      <c r="Q3235" t="str">
        <f>IF((_xlfn.XLOOKUP(L3235,BLTOTAL!B:B,BLTOTAL!AD:AD))= 0,"Incompleto",_xlfn.XLOOKUP(L3235,BLTOTAL!B:B,BLTOTAL!AD:AD))</f>
        <v>Incompleto</v>
      </c>
    </row>
    <row r="3236" spans="17:17" x14ac:dyDescent="0.35">
      <c r="Q3236" t="str">
        <f>IF((_xlfn.XLOOKUP(L3236,BLTOTAL!B:B,BLTOTAL!AD:AD))= 0,"Incompleto",_xlfn.XLOOKUP(L3236,BLTOTAL!B:B,BLTOTAL!AD:AD))</f>
        <v>Incompleto</v>
      </c>
    </row>
    <row r="3237" spans="17:17" x14ac:dyDescent="0.35">
      <c r="Q3237" t="str">
        <f>IF((_xlfn.XLOOKUP(L3237,BLTOTAL!B:B,BLTOTAL!AD:AD))= 0,"Incompleto",_xlfn.XLOOKUP(L3237,BLTOTAL!B:B,BLTOTAL!AD:AD))</f>
        <v>Incompleto</v>
      </c>
    </row>
    <row r="3238" spans="17:17" x14ac:dyDescent="0.35">
      <c r="Q3238" t="str">
        <f>IF((_xlfn.XLOOKUP(L3238,BLTOTAL!B:B,BLTOTAL!AD:AD))= 0,"Incompleto",_xlfn.XLOOKUP(L3238,BLTOTAL!B:B,BLTOTAL!AD:AD))</f>
        <v>Incompleto</v>
      </c>
    </row>
    <row r="3239" spans="17:17" x14ac:dyDescent="0.35">
      <c r="Q3239" t="str">
        <f>IF((_xlfn.XLOOKUP(L3239,BLTOTAL!B:B,BLTOTAL!AD:AD))= 0,"Incompleto",_xlfn.XLOOKUP(L3239,BLTOTAL!B:B,BLTOTAL!AD:AD))</f>
        <v>Incompleto</v>
      </c>
    </row>
    <row r="3240" spans="17:17" x14ac:dyDescent="0.35">
      <c r="Q3240" t="str">
        <f>IF((_xlfn.XLOOKUP(L3240,BLTOTAL!B:B,BLTOTAL!AD:AD))= 0,"Incompleto",_xlfn.XLOOKUP(L3240,BLTOTAL!B:B,BLTOTAL!AD:AD))</f>
        <v>Incompleto</v>
      </c>
    </row>
    <row r="3241" spans="17:17" x14ac:dyDescent="0.35">
      <c r="Q3241" t="str">
        <f>IF((_xlfn.XLOOKUP(L3241,BLTOTAL!B:B,BLTOTAL!AD:AD))= 0,"Incompleto",_xlfn.XLOOKUP(L3241,BLTOTAL!B:B,BLTOTAL!AD:AD))</f>
        <v>Incompleto</v>
      </c>
    </row>
    <row r="3242" spans="17:17" x14ac:dyDescent="0.35">
      <c r="Q3242" t="str">
        <f>IF((_xlfn.XLOOKUP(L3242,BLTOTAL!B:B,BLTOTAL!AD:AD))= 0,"Incompleto",_xlfn.XLOOKUP(L3242,BLTOTAL!B:B,BLTOTAL!AD:AD))</f>
        <v>Incompleto</v>
      </c>
    </row>
    <row r="3243" spans="17:17" x14ac:dyDescent="0.35">
      <c r="Q3243" t="str">
        <f>IF((_xlfn.XLOOKUP(L3243,BLTOTAL!B:B,BLTOTAL!AD:AD))= 0,"Incompleto",_xlfn.XLOOKUP(L3243,BLTOTAL!B:B,BLTOTAL!AD:AD))</f>
        <v>Incompleto</v>
      </c>
    </row>
    <row r="3244" spans="17:17" x14ac:dyDescent="0.35">
      <c r="Q3244" t="str">
        <f>IF((_xlfn.XLOOKUP(L3244,BLTOTAL!B:B,BLTOTAL!AD:AD))= 0,"Incompleto",_xlfn.XLOOKUP(L3244,BLTOTAL!B:B,BLTOTAL!AD:AD))</f>
        <v>Incompleto</v>
      </c>
    </row>
    <row r="3245" spans="17:17" x14ac:dyDescent="0.35">
      <c r="Q3245" t="str">
        <f>IF((_xlfn.XLOOKUP(L3245,BLTOTAL!B:B,BLTOTAL!AD:AD))= 0,"Incompleto",_xlfn.XLOOKUP(L3245,BLTOTAL!B:B,BLTOTAL!AD:AD))</f>
        <v>Incompleto</v>
      </c>
    </row>
    <row r="3246" spans="17:17" x14ac:dyDescent="0.35">
      <c r="Q3246" t="str">
        <f>IF((_xlfn.XLOOKUP(L3246,BLTOTAL!B:B,BLTOTAL!AD:AD))= 0,"Incompleto",_xlfn.XLOOKUP(L3246,BLTOTAL!B:B,BLTOTAL!AD:AD))</f>
        <v>Incompleto</v>
      </c>
    </row>
    <row r="3247" spans="17:17" x14ac:dyDescent="0.35">
      <c r="Q3247" t="str">
        <f>IF((_xlfn.XLOOKUP(L3247,BLTOTAL!B:B,BLTOTAL!AD:AD))= 0,"Incompleto",_xlfn.XLOOKUP(L3247,BLTOTAL!B:B,BLTOTAL!AD:AD))</f>
        <v>Incompleto</v>
      </c>
    </row>
    <row r="3248" spans="17:17" x14ac:dyDescent="0.35">
      <c r="Q3248" t="str">
        <f>IF((_xlfn.XLOOKUP(L3248,BLTOTAL!B:B,BLTOTAL!AD:AD))= 0,"Incompleto",_xlfn.XLOOKUP(L3248,BLTOTAL!B:B,BLTOTAL!AD:AD))</f>
        <v>Incompleto</v>
      </c>
    </row>
    <row r="3249" spans="17:17" x14ac:dyDescent="0.35">
      <c r="Q3249" t="str">
        <f>IF((_xlfn.XLOOKUP(L3249,BLTOTAL!B:B,BLTOTAL!AD:AD))= 0,"Incompleto",_xlfn.XLOOKUP(L3249,BLTOTAL!B:B,BLTOTAL!AD:AD))</f>
        <v>Incompleto</v>
      </c>
    </row>
    <row r="3250" spans="17:17" x14ac:dyDescent="0.35">
      <c r="Q3250" t="str">
        <f>IF((_xlfn.XLOOKUP(L3250,BLTOTAL!B:B,BLTOTAL!AD:AD))= 0,"Incompleto",_xlfn.XLOOKUP(L3250,BLTOTAL!B:B,BLTOTAL!AD:AD))</f>
        <v>Incompleto</v>
      </c>
    </row>
    <row r="3251" spans="17:17" x14ac:dyDescent="0.35">
      <c r="Q3251" t="str">
        <f>IF((_xlfn.XLOOKUP(L3251,BLTOTAL!B:B,BLTOTAL!AD:AD))= 0,"Incompleto",_xlfn.XLOOKUP(L3251,BLTOTAL!B:B,BLTOTAL!AD:AD))</f>
        <v>Incompleto</v>
      </c>
    </row>
    <row r="3252" spans="17:17" x14ac:dyDescent="0.35">
      <c r="Q3252" t="str">
        <f>IF((_xlfn.XLOOKUP(L3252,BLTOTAL!B:B,BLTOTAL!AD:AD))= 0,"Incompleto",_xlfn.XLOOKUP(L3252,BLTOTAL!B:B,BLTOTAL!AD:AD))</f>
        <v>Incompleto</v>
      </c>
    </row>
    <row r="3253" spans="17:17" x14ac:dyDescent="0.35">
      <c r="Q3253" t="str">
        <f>IF((_xlfn.XLOOKUP(L3253,BLTOTAL!B:B,BLTOTAL!AD:AD))= 0,"Incompleto",_xlfn.XLOOKUP(L3253,BLTOTAL!B:B,BLTOTAL!AD:AD))</f>
        <v>Incompleto</v>
      </c>
    </row>
    <row r="3254" spans="17:17" x14ac:dyDescent="0.35">
      <c r="Q3254" t="str">
        <f>IF((_xlfn.XLOOKUP(L3254,BLTOTAL!B:B,BLTOTAL!AD:AD))= 0,"Incompleto",_xlfn.XLOOKUP(L3254,BLTOTAL!B:B,BLTOTAL!AD:AD))</f>
        <v>Incompleto</v>
      </c>
    </row>
    <row r="3255" spans="17:17" x14ac:dyDescent="0.35">
      <c r="Q3255" t="str">
        <f>IF((_xlfn.XLOOKUP(L3255,BLTOTAL!B:B,BLTOTAL!AD:AD))= 0,"Incompleto",_xlfn.XLOOKUP(L3255,BLTOTAL!B:B,BLTOTAL!AD:AD))</f>
        <v>Incompleto</v>
      </c>
    </row>
    <row r="3256" spans="17:17" x14ac:dyDescent="0.35">
      <c r="Q3256" t="str">
        <f>IF((_xlfn.XLOOKUP(L3256,BLTOTAL!B:B,BLTOTAL!AD:AD))= 0,"Incompleto",_xlfn.XLOOKUP(L3256,BLTOTAL!B:B,BLTOTAL!AD:AD))</f>
        <v>Incompleto</v>
      </c>
    </row>
    <row r="3257" spans="17:17" x14ac:dyDescent="0.35">
      <c r="Q3257" t="str">
        <f>IF((_xlfn.XLOOKUP(L3257,BLTOTAL!B:B,BLTOTAL!AD:AD))= 0,"Incompleto",_xlfn.XLOOKUP(L3257,BLTOTAL!B:B,BLTOTAL!AD:AD))</f>
        <v>Incompleto</v>
      </c>
    </row>
    <row r="3258" spans="17:17" x14ac:dyDescent="0.35">
      <c r="Q3258" t="str">
        <f>IF((_xlfn.XLOOKUP(L3258,BLTOTAL!B:B,BLTOTAL!AD:AD))= 0,"Incompleto",_xlfn.XLOOKUP(L3258,BLTOTAL!B:B,BLTOTAL!AD:AD))</f>
        <v>Incompleto</v>
      </c>
    </row>
    <row r="3259" spans="17:17" x14ac:dyDescent="0.35">
      <c r="Q3259" t="str">
        <f>IF((_xlfn.XLOOKUP(L3259,BLTOTAL!B:B,BLTOTAL!AD:AD))= 0,"Incompleto",_xlfn.XLOOKUP(L3259,BLTOTAL!B:B,BLTOTAL!AD:AD))</f>
        <v>Incompleto</v>
      </c>
    </row>
    <row r="3260" spans="17:17" x14ac:dyDescent="0.35">
      <c r="Q3260" t="str">
        <f>IF((_xlfn.XLOOKUP(L3260,BLTOTAL!B:B,BLTOTAL!AD:AD))= 0,"Incompleto",_xlfn.XLOOKUP(L3260,BLTOTAL!B:B,BLTOTAL!AD:AD))</f>
        <v>Incompleto</v>
      </c>
    </row>
    <row r="3261" spans="17:17" x14ac:dyDescent="0.35">
      <c r="Q3261" t="str">
        <f>IF((_xlfn.XLOOKUP(L3261,BLTOTAL!B:B,BLTOTAL!AD:AD))= 0,"Incompleto",_xlfn.XLOOKUP(L3261,BLTOTAL!B:B,BLTOTAL!AD:AD))</f>
        <v>Incompleto</v>
      </c>
    </row>
    <row r="3262" spans="17:17" x14ac:dyDescent="0.35">
      <c r="Q3262" t="str">
        <f>IF((_xlfn.XLOOKUP(L3262,BLTOTAL!B:B,BLTOTAL!AD:AD))= 0,"Incompleto",_xlfn.XLOOKUP(L3262,BLTOTAL!B:B,BLTOTAL!AD:AD))</f>
        <v>Incompleto</v>
      </c>
    </row>
    <row r="3263" spans="17:17" x14ac:dyDescent="0.35">
      <c r="Q3263" t="str">
        <f>IF((_xlfn.XLOOKUP(L3263,BLTOTAL!B:B,BLTOTAL!AD:AD))= 0,"Incompleto",_xlfn.XLOOKUP(L3263,BLTOTAL!B:B,BLTOTAL!AD:AD))</f>
        <v>Incompleto</v>
      </c>
    </row>
    <row r="3264" spans="17:17" x14ac:dyDescent="0.35">
      <c r="Q3264" t="str">
        <f>IF((_xlfn.XLOOKUP(L3264,BLTOTAL!B:B,BLTOTAL!AD:AD))= 0,"Incompleto",_xlfn.XLOOKUP(L3264,BLTOTAL!B:B,BLTOTAL!AD:AD))</f>
        <v>Incompleto</v>
      </c>
    </row>
    <row r="3265" spans="17:17" x14ac:dyDescent="0.35">
      <c r="Q3265" t="str">
        <f>IF((_xlfn.XLOOKUP(L3265,BLTOTAL!B:B,BLTOTAL!AD:AD))= 0,"Incompleto",_xlfn.XLOOKUP(L3265,BLTOTAL!B:B,BLTOTAL!AD:AD))</f>
        <v>Incompleto</v>
      </c>
    </row>
    <row r="3266" spans="17:17" x14ac:dyDescent="0.35">
      <c r="Q3266" t="str">
        <f>IF((_xlfn.XLOOKUP(L3266,BLTOTAL!B:B,BLTOTAL!AD:AD))= 0,"Incompleto",_xlfn.XLOOKUP(L3266,BLTOTAL!B:B,BLTOTAL!AD:AD))</f>
        <v>Incompleto</v>
      </c>
    </row>
    <row r="3267" spans="17:17" x14ac:dyDescent="0.35">
      <c r="Q3267" t="str">
        <f>IF((_xlfn.XLOOKUP(L3267,BLTOTAL!B:B,BLTOTAL!AD:AD))= 0,"Incompleto",_xlfn.XLOOKUP(L3267,BLTOTAL!B:B,BLTOTAL!AD:AD))</f>
        <v>Incompleto</v>
      </c>
    </row>
    <row r="3268" spans="17:17" x14ac:dyDescent="0.35">
      <c r="Q3268" t="str">
        <f>IF((_xlfn.XLOOKUP(L3268,BLTOTAL!B:B,BLTOTAL!AD:AD))= 0,"Incompleto",_xlfn.XLOOKUP(L3268,BLTOTAL!B:B,BLTOTAL!AD:AD))</f>
        <v>Incompleto</v>
      </c>
    </row>
    <row r="3269" spans="17:17" x14ac:dyDescent="0.35">
      <c r="Q3269" t="str">
        <f>IF((_xlfn.XLOOKUP(L3269,BLTOTAL!B:B,BLTOTAL!AD:AD))= 0,"Incompleto",_xlfn.XLOOKUP(L3269,BLTOTAL!B:B,BLTOTAL!AD:AD))</f>
        <v>Incompleto</v>
      </c>
    </row>
    <row r="3270" spans="17:17" x14ac:dyDescent="0.35">
      <c r="Q3270" t="str">
        <f>IF((_xlfn.XLOOKUP(L3270,BLTOTAL!B:B,BLTOTAL!AD:AD))= 0,"Incompleto",_xlfn.XLOOKUP(L3270,BLTOTAL!B:B,BLTOTAL!AD:AD))</f>
        <v>Incompleto</v>
      </c>
    </row>
    <row r="3271" spans="17:17" x14ac:dyDescent="0.35">
      <c r="Q3271" t="str">
        <f>IF((_xlfn.XLOOKUP(L3271,BLTOTAL!B:B,BLTOTAL!AD:AD))= 0,"Incompleto",_xlfn.XLOOKUP(L3271,BLTOTAL!B:B,BLTOTAL!AD:AD))</f>
        <v>Incompleto</v>
      </c>
    </row>
    <row r="3272" spans="17:17" x14ac:dyDescent="0.35">
      <c r="Q3272" t="str">
        <f>IF((_xlfn.XLOOKUP(L3272,BLTOTAL!B:B,BLTOTAL!AD:AD))= 0,"Incompleto",_xlfn.XLOOKUP(L3272,BLTOTAL!B:B,BLTOTAL!AD:AD))</f>
        <v>Incompleto</v>
      </c>
    </row>
    <row r="3273" spans="17:17" x14ac:dyDescent="0.35">
      <c r="Q3273" t="str">
        <f>IF((_xlfn.XLOOKUP(L3273,BLTOTAL!B:B,BLTOTAL!AD:AD))= 0,"Incompleto",_xlfn.XLOOKUP(L3273,BLTOTAL!B:B,BLTOTAL!AD:AD))</f>
        <v>Incompleto</v>
      </c>
    </row>
    <row r="3274" spans="17:17" x14ac:dyDescent="0.35">
      <c r="Q3274" t="str">
        <f>IF((_xlfn.XLOOKUP(L3274,BLTOTAL!B:B,BLTOTAL!AD:AD))= 0,"Incompleto",_xlfn.XLOOKUP(L3274,BLTOTAL!B:B,BLTOTAL!AD:AD))</f>
        <v>Incompleto</v>
      </c>
    </row>
    <row r="3275" spans="17:17" x14ac:dyDescent="0.35">
      <c r="Q3275" t="str">
        <f>IF((_xlfn.XLOOKUP(L3275,BLTOTAL!B:B,BLTOTAL!AD:AD))= 0,"Incompleto",_xlfn.XLOOKUP(L3275,BLTOTAL!B:B,BLTOTAL!AD:AD))</f>
        <v>Incompleto</v>
      </c>
    </row>
    <row r="3276" spans="17:17" x14ac:dyDescent="0.35">
      <c r="Q3276" t="str">
        <f>IF((_xlfn.XLOOKUP(L3276,BLTOTAL!B:B,BLTOTAL!AD:AD))= 0,"Incompleto",_xlfn.XLOOKUP(L3276,BLTOTAL!B:B,BLTOTAL!AD:AD))</f>
        <v>Incompleto</v>
      </c>
    </row>
    <row r="3277" spans="17:17" x14ac:dyDescent="0.35">
      <c r="Q3277" t="str">
        <f>IF((_xlfn.XLOOKUP(L3277,BLTOTAL!B:B,BLTOTAL!AD:AD))= 0,"Incompleto",_xlfn.XLOOKUP(L3277,BLTOTAL!B:B,BLTOTAL!AD:AD))</f>
        <v>Incompleto</v>
      </c>
    </row>
    <row r="3278" spans="17:17" x14ac:dyDescent="0.35">
      <c r="Q3278" t="str">
        <f>IF((_xlfn.XLOOKUP(L3278,BLTOTAL!B:B,BLTOTAL!AD:AD))= 0,"Incompleto",_xlfn.XLOOKUP(L3278,BLTOTAL!B:B,BLTOTAL!AD:AD))</f>
        <v>Incompleto</v>
      </c>
    </row>
    <row r="3279" spans="17:17" x14ac:dyDescent="0.35">
      <c r="Q3279" t="str">
        <f>IF((_xlfn.XLOOKUP(L3279,BLTOTAL!B:B,BLTOTAL!AD:AD))= 0,"Incompleto",_xlfn.XLOOKUP(L3279,BLTOTAL!B:B,BLTOTAL!AD:AD))</f>
        <v>Incompleto</v>
      </c>
    </row>
    <row r="3280" spans="17:17" x14ac:dyDescent="0.35">
      <c r="Q3280" t="str">
        <f>IF((_xlfn.XLOOKUP(L3280,BLTOTAL!B:B,BLTOTAL!AD:AD))= 0,"Incompleto",_xlfn.XLOOKUP(L3280,BLTOTAL!B:B,BLTOTAL!AD:AD))</f>
        <v>Incompleto</v>
      </c>
    </row>
    <row r="3281" spans="17:17" x14ac:dyDescent="0.35">
      <c r="Q3281" t="str">
        <f>IF((_xlfn.XLOOKUP(L3281,BLTOTAL!B:B,BLTOTAL!AD:AD))= 0,"Incompleto",_xlfn.XLOOKUP(L3281,BLTOTAL!B:B,BLTOTAL!AD:AD))</f>
        <v>Incompleto</v>
      </c>
    </row>
    <row r="3282" spans="17:17" x14ac:dyDescent="0.35">
      <c r="Q3282" t="str">
        <f>IF((_xlfn.XLOOKUP(L3282,BLTOTAL!B:B,BLTOTAL!AD:AD))= 0,"Incompleto",_xlfn.XLOOKUP(L3282,BLTOTAL!B:B,BLTOTAL!AD:AD))</f>
        <v>Incompleto</v>
      </c>
    </row>
    <row r="3283" spans="17:17" x14ac:dyDescent="0.35">
      <c r="Q3283" t="str">
        <f>IF((_xlfn.XLOOKUP(L3283,BLTOTAL!B:B,BLTOTAL!AD:AD))= 0,"Incompleto",_xlfn.XLOOKUP(L3283,BLTOTAL!B:B,BLTOTAL!AD:AD))</f>
        <v>Incompleto</v>
      </c>
    </row>
    <row r="3284" spans="17:17" x14ac:dyDescent="0.35">
      <c r="Q3284" t="str">
        <f>IF((_xlfn.XLOOKUP(L3284,BLTOTAL!B:B,BLTOTAL!AD:AD))= 0,"Incompleto",_xlfn.XLOOKUP(L3284,BLTOTAL!B:B,BLTOTAL!AD:AD))</f>
        <v>Incompleto</v>
      </c>
    </row>
    <row r="3285" spans="17:17" x14ac:dyDescent="0.35">
      <c r="Q3285" t="str">
        <f>IF((_xlfn.XLOOKUP(L3285,BLTOTAL!B:B,BLTOTAL!AD:AD))= 0,"Incompleto",_xlfn.XLOOKUP(L3285,BLTOTAL!B:B,BLTOTAL!AD:AD))</f>
        <v>Incompleto</v>
      </c>
    </row>
    <row r="3286" spans="17:17" x14ac:dyDescent="0.35">
      <c r="Q3286" t="str">
        <f>IF((_xlfn.XLOOKUP(L3286,BLTOTAL!B:B,BLTOTAL!AD:AD))= 0,"Incompleto",_xlfn.XLOOKUP(L3286,BLTOTAL!B:B,BLTOTAL!AD:AD))</f>
        <v>Incompleto</v>
      </c>
    </row>
    <row r="3287" spans="17:17" x14ac:dyDescent="0.35">
      <c r="Q3287" t="str">
        <f>IF((_xlfn.XLOOKUP(L3287,BLTOTAL!B:B,BLTOTAL!AD:AD))= 0,"Incompleto",_xlfn.XLOOKUP(L3287,BLTOTAL!B:B,BLTOTAL!AD:AD))</f>
        <v>Incompleto</v>
      </c>
    </row>
    <row r="3288" spans="17:17" x14ac:dyDescent="0.35">
      <c r="Q3288" t="str">
        <f>IF((_xlfn.XLOOKUP(L3288,BLTOTAL!B:B,BLTOTAL!AD:AD))= 0,"Incompleto",_xlfn.XLOOKUP(L3288,BLTOTAL!B:B,BLTOTAL!AD:AD))</f>
        <v>Incompleto</v>
      </c>
    </row>
    <row r="3289" spans="17:17" x14ac:dyDescent="0.35">
      <c r="Q3289" t="str">
        <f>IF((_xlfn.XLOOKUP(L3289,BLTOTAL!B:B,BLTOTAL!AD:AD))= 0,"Incompleto",_xlfn.XLOOKUP(L3289,BLTOTAL!B:B,BLTOTAL!AD:AD))</f>
        <v>Incompleto</v>
      </c>
    </row>
    <row r="3290" spans="17:17" x14ac:dyDescent="0.35">
      <c r="Q3290" t="str">
        <f>IF((_xlfn.XLOOKUP(L3290,BLTOTAL!B:B,BLTOTAL!AD:AD))= 0,"Incompleto",_xlfn.XLOOKUP(L3290,BLTOTAL!B:B,BLTOTAL!AD:AD))</f>
        <v>Incompleto</v>
      </c>
    </row>
    <row r="3291" spans="17:17" x14ac:dyDescent="0.35">
      <c r="Q3291" t="str">
        <f>IF((_xlfn.XLOOKUP(L3291,BLTOTAL!B:B,BLTOTAL!AD:AD))= 0,"Incompleto",_xlfn.XLOOKUP(L3291,BLTOTAL!B:B,BLTOTAL!AD:AD))</f>
        <v>Incompleto</v>
      </c>
    </row>
    <row r="3292" spans="17:17" x14ac:dyDescent="0.35">
      <c r="Q3292" t="str">
        <f>IF((_xlfn.XLOOKUP(L3292,BLTOTAL!B:B,BLTOTAL!AD:AD))= 0,"Incompleto",_xlfn.XLOOKUP(L3292,BLTOTAL!B:B,BLTOTAL!AD:AD))</f>
        <v>Incompleto</v>
      </c>
    </row>
    <row r="3293" spans="17:17" x14ac:dyDescent="0.35">
      <c r="Q3293" t="str">
        <f>IF((_xlfn.XLOOKUP(L3293,BLTOTAL!B:B,BLTOTAL!AD:AD))= 0,"Incompleto",_xlfn.XLOOKUP(L3293,BLTOTAL!B:B,BLTOTAL!AD:AD))</f>
        <v>Incompleto</v>
      </c>
    </row>
    <row r="3294" spans="17:17" x14ac:dyDescent="0.35">
      <c r="Q3294" t="str">
        <f>IF((_xlfn.XLOOKUP(L3294,BLTOTAL!B:B,BLTOTAL!AD:AD))= 0,"Incompleto",_xlfn.XLOOKUP(L3294,BLTOTAL!B:B,BLTOTAL!AD:AD))</f>
        <v>Incompleto</v>
      </c>
    </row>
    <row r="3295" spans="17:17" x14ac:dyDescent="0.35">
      <c r="Q3295" t="str">
        <f>IF((_xlfn.XLOOKUP(L3295,BLTOTAL!B:B,BLTOTAL!AD:AD))= 0,"Incompleto",_xlfn.XLOOKUP(L3295,BLTOTAL!B:B,BLTOTAL!AD:AD))</f>
        <v>Incompleto</v>
      </c>
    </row>
    <row r="3296" spans="17:17" x14ac:dyDescent="0.35">
      <c r="Q3296" t="str">
        <f>IF((_xlfn.XLOOKUP(L3296,BLTOTAL!B:B,BLTOTAL!AD:AD))= 0,"Incompleto",_xlfn.XLOOKUP(L3296,BLTOTAL!B:B,BLTOTAL!AD:AD))</f>
        <v>Incompleto</v>
      </c>
    </row>
    <row r="3297" spans="17:17" x14ac:dyDescent="0.35">
      <c r="Q3297" t="str">
        <f>IF((_xlfn.XLOOKUP(L3297,BLTOTAL!B:B,BLTOTAL!AD:AD))= 0,"Incompleto",_xlfn.XLOOKUP(L3297,BLTOTAL!B:B,BLTOTAL!AD:AD))</f>
        <v>Incompleto</v>
      </c>
    </row>
    <row r="3298" spans="17:17" x14ac:dyDescent="0.35">
      <c r="Q3298" t="str">
        <f>IF((_xlfn.XLOOKUP(L3298,BLTOTAL!B:B,BLTOTAL!AD:AD))= 0,"Incompleto",_xlfn.XLOOKUP(L3298,BLTOTAL!B:B,BLTOTAL!AD:AD))</f>
        <v>Incompleto</v>
      </c>
    </row>
    <row r="3299" spans="17:17" x14ac:dyDescent="0.35">
      <c r="Q3299" t="str">
        <f>IF((_xlfn.XLOOKUP(L3299,BLTOTAL!B:B,BLTOTAL!AD:AD))= 0,"Incompleto",_xlfn.XLOOKUP(L3299,BLTOTAL!B:B,BLTOTAL!AD:AD))</f>
        <v>Incompleto</v>
      </c>
    </row>
    <row r="3300" spans="17:17" x14ac:dyDescent="0.35">
      <c r="Q3300" t="str">
        <f>IF((_xlfn.XLOOKUP(L3300,BLTOTAL!B:B,BLTOTAL!AD:AD))= 0,"Incompleto",_xlfn.XLOOKUP(L3300,BLTOTAL!B:B,BLTOTAL!AD:AD))</f>
        <v>Incompleto</v>
      </c>
    </row>
    <row r="3301" spans="17:17" x14ac:dyDescent="0.35">
      <c r="Q3301" t="str">
        <f>IF((_xlfn.XLOOKUP(L3301,BLTOTAL!B:B,BLTOTAL!AD:AD))= 0,"Incompleto",_xlfn.XLOOKUP(L3301,BLTOTAL!B:B,BLTOTAL!AD:AD))</f>
        <v>Incompleto</v>
      </c>
    </row>
    <row r="3302" spans="17:17" x14ac:dyDescent="0.35">
      <c r="Q3302" t="str">
        <f>IF((_xlfn.XLOOKUP(L3302,BLTOTAL!B:B,BLTOTAL!AD:AD))= 0,"Incompleto",_xlfn.XLOOKUP(L3302,BLTOTAL!B:B,BLTOTAL!AD:AD))</f>
        <v>Incompleto</v>
      </c>
    </row>
    <row r="3303" spans="17:17" x14ac:dyDescent="0.35">
      <c r="Q3303" t="str">
        <f>IF((_xlfn.XLOOKUP(L3303,BLTOTAL!B:B,BLTOTAL!AD:AD))= 0,"Incompleto",_xlfn.XLOOKUP(L3303,BLTOTAL!B:B,BLTOTAL!AD:AD))</f>
        <v>Incompleto</v>
      </c>
    </row>
    <row r="3304" spans="17:17" x14ac:dyDescent="0.35">
      <c r="Q3304" t="str">
        <f>IF((_xlfn.XLOOKUP(L3304,BLTOTAL!B:B,BLTOTAL!AD:AD))= 0,"Incompleto",_xlfn.XLOOKUP(L3304,BLTOTAL!B:B,BLTOTAL!AD:AD))</f>
        <v>Incompleto</v>
      </c>
    </row>
    <row r="3305" spans="17:17" x14ac:dyDescent="0.35">
      <c r="Q3305" t="str">
        <f>IF((_xlfn.XLOOKUP(L3305,BLTOTAL!B:B,BLTOTAL!AD:AD))= 0,"Incompleto",_xlfn.XLOOKUP(L3305,BLTOTAL!B:B,BLTOTAL!AD:AD))</f>
        <v>Incompleto</v>
      </c>
    </row>
    <row r="3306" spans="17:17" x14ac:dyDescent="0.35">
      <c r="Q3306" t="str">
        <f>IF((_xlfn.XLOOKUP(L3306,BLTOTAL!B:B,BLTOTAL!AD:AD))= 0,"Incompleto",_xlfn.XLOOKUP(L3306,BLTOTAL!B:B,BLTOTAL!AD:AD))</f>
        <v>Incompleto</v>
      </c>
    </row>
    <row r="3307" spans="17:17" x14ac:dyDescent="0.35">
      <c r="Q3307" t="str">
        <f>IF((_xlfn.XLOOKUP(L3307,BLTOTAL!B:B,BLTOTAL!AD:AD))= 0,"Incompleto",_xlfn.XLOOKUP(L3307,BLTOTAL!B:B,BLTOTAL!AD:AD))</f>
        <v>Incompleto</v>
      </c>
    </row>
    <row r="3308" spans="17:17" x14ac:dyDescent="0.35">
      <c r="Q3308" t="str">
        <f>IF((_xlfn.XLOOKUP(L3308,BLTOTAL!B:B,BLTOTAL!AD:AD))= 0,"Incompleto",_xlfn.XLOOKUP(L3308,BLTOTAL!B:B,BLTOTAL!AD:AD))</f>
        <v>Incompleto</v>
      </c>
    </row>
    <row r="3309" spans="17:17" x14ac:dyDescent="0.35">
      <c r="Q3309" t="str">
        <f>IF((_xlfn.XLOOKUP(L3309,BLTOTAL!B:B,BLTOTAL!AD:AD))= 0,"Incompleto",_xlfn.XLOOKUP(L3309,BLTOTAL!B:B,BLTOTAL!AD:AD))</f>
        <v>Incompleto</v>
      </c>
    </row>
    <row r="3310" spans="17:17" x14ac:dyDescent="0.35">
      <c r="Q3310" t="str">
        <f>IF((_xlfn.XLOOKUP(L3310,BLTOTAL!B:B,BLTOTAL!AD:AD))= 0,"Incompleto",_xlfn.XLOOKUP(L3310,BLTOTAL!B:B,BLTOTAL!AD:AD))</f>
        <v>Incompleto</v>
      </c>
    </row>
    <row r="3311" spans="17:17" x14ac:dyDescent="0.35">
      <c r="Q3311" t="str">
        <f>IF((_xlfn.XLOOKUP(L3311,BLTOTAL!B:B,BLTOTAL!AD:AD))= 0,"Incompleto",_xlfn.XLOOKUP(L3311,BLTOTAL!B:B,BLTOTAL!AD:AD))</f>
        <v>Incompleto</v>
      </c>
    </row>
    <row r="3312" spans="17:17" x14ac:dyDescent="0.35">
      <c r="Q3312" t="str">
        <f>IF((_xlfn.XLOOKUP(L3312,BLTOTAL!B:B,BLTOTAL!AD:AD))= 0,"Incompleto",_xlfn.XLOOKUP(L3312,BLTOTAL!B:B,BLTOTAL!AD:AD))</f>
        <v>Incompleto</v>
      </c>
    </row>
    <row r="3313" spans="17:17" x14ac:dyDescent="0.35">
      <c r="Q3313" t="str">
        <f>IF((_xlfn.XLOOKUP(L3313,BLTOTAL!B:B,BLTOTAL!AD:AD))= 0,"Incompleto",_xlfn.XLOOKUP(L3313,BLTOTAL!B:B,BLTOTAL!AD:AD))</f>
        <v>Incompleto</v>
      </c>
    </row>
    <row r="3314" spans="17:17" x14ac:dyDescent="0.35">
      <c r="Q3314" t="str">
        <f>IF((_xlfn.XLOOKUP(L3314,BLTOTAL!B:B,BLTOTAL!AD:AD))= 0,"Incompleto",_xlfn.XLOOKUP(L3314,BLTOTAL!B:B,BLTOTAL!AD:AD))</f>
        <v>Incompleto</v>
      </c>
    </row>
    <row r="3315" spans="17:17" x14ac:dyDescent="0.35">
      <c r="Q3315" t="str">
        <f>IF((_xlfn.XLOOKUP(L3315,BLTOTAL!B:B,BLTOTAL!AD:AD))= 0,"Incompleto",_xlfn.XLOOKUP(L3315,BLTOTAL!B:B,BLTOTAL!AD:AD))</f>
        <v>Incompleto</v>
      </c>
    </row>
    <row r="3316" spans="17:17" x14ac:dyDescent="0.35">
      <c r="Q3316" t="str">
        <f>IF((_xlfn.XLOOKUP(L3316,BLTOTAL!B:B,BLTOTAL!AD:AD))= 0,"Incompleto",_xlfn.XLOOKUP(L3316,BLTOTAL!B:B,BLTOTAL!AD:AD))</f>
        <v>Incompleto</v>
      </c>
    </row>
    <row r="3317" spans="17:17" x14ac:dyDescent="0.35">
      <c r="Q3317" t="str">
        <f>IF((_xlfn.XLOOKUP(L3317,BLTOTAL!B:B,BLTOTAL!AD:AD))= 0,"Incompleto",_xlfn.XLOOKUP(L3317,BLTOTAL!B:B,BLTOTAL!AD:AD))</f>
        <v>Incompleto</v>
      </c>
    </row>
    <row r="3318" spans="17:17" x14ac:dyDescent="0.35">
      <c r="Q3318" t="str">
        <f>IF((_xlfn.XLOOKUP(L3318,BLTOTAL!B:B,BLTOTAL!AD:AD))= 0,"Incompleto",_xlfn.XLOOKUP(L3318,BLTOTAL!B:B,BLTOTAL!AD:AD))</f>
        <v>Incompleto</v>
      </c>
    </row>
    <row r="3319" spans="17:17" x14ac:dyDescent="0.35">
      <c r="Q3319" t="str">
        <f>IF((_xlfn.XLOOKUP(L3319,BLTOTAL!B:B,BLTOTAL!AD:AD))= 0,"Incompleto",_xlfn.XLOOKUP(L3319,BLTOTAL!B:B,BLTOTAL!AD:AD))</f>
        <v>Incompleto</v>
      </c>
    </row>
    <row r="3320" spans="17:17" x14ac:dyDescent="0.35">
      <c r="Q3320" t="str">
        <f>IF((_xlfn.XLOOKUP(L3320,BLTOTAL!B:B,BLTOTAL!AD:AD))= 0,"Incompleto",_xlfn.XLOOKUP(L3320,BLTOTAL!B:B,BLTOTAL!AD:AD))</f>
        <v>Incompleto</v>
      </c>
    </row>
    <row r="3321" spans="17:17" x14ac:dyDescent="0.35">
      <c r="Q3321" t="str">
        <f>IF((_xlfn.XLOOKUP(L3321,BLTOTAL!B:B,BLTOTAL!AD:AD))= 0,"Incompleto",_xlfn.XLOOKUP(L3321,BLTOTAL!B:B,BLTOTAL!AD:AD))</f>
        <v>Incompleto</v>
      </c>
    </row>
    <row r="3322" spans="17:17" x14ac:dyDescent="0.35">
      <c r="Q3322" t="str">
        <f>IF((_xlfn.XLOOKUP(L3322,BLTOTAL!B:B,BLTOTAL!AD:AD))= 0,"Incompleto",_xlfn.XLOOKUP(L3322,BLTOTAL!B:B,BLTOTAL!AD:AD))</f>
        <v>Incompleto</v>
      </c>
    </row>
    <row r="3323" spans="17:17" x14ac:dyDescent="0.35">
      <c r="Q3323" t="str">
        <f>IF((_xlfn.XLOOKUP(L3323,BLTOTAL!B:B,BLTOTAL!AD:AD))= 0,"Incompleto",_xlfn.XLOOKUP(L3323,BLTOTAL!B:B,BLTOTAL!AD:AD))</f>
        <v>Incompleto</v>
      </c>
    </row>
    <row r="3324" spans="17:17" x14ac:dyDescent="0.35">
      <c r="Q3324" t="str">
        <f>IF((_xlfn.XLOOKUP(L3324,BLTOTAL!B:B,BLTOTAL!AD:AD))= 0,"Incompleto",_xlfn.XLOOKUP(L3324,BLTOTAL!B:B,BLTOTAL!AD:AD))</f>
        <v>Incompleto</v>
      </c>
    </row>
    <row r="3325" spans="17:17" x14ac:dyDescent="0.35">
      <c r="Q3325" t="str">
        <f>IF((_xlfn.XLOOKUP(L3325,BLTOTAL!B:B,BLTOTAL!AD:AD))= 0,"Incompleto",_xlfn.XLOOKUP(L3325,BLTOTAL!B:B,BLTOTAL!AD:AD))</f>
        <v>Incompleto</v>
      </c>
    </row>
    <row r="3326" spans="17:17" x14ac:dyDescent="0.35">
      <c r="Q3326" t="str">
        <f>IF((_xlfn.XLOOKUP(L3326,BLTOTAL!B:B,BLTOTAL!AD:AD))= 0,"Incompleto",_xlfn.XLOOKUP(L3326,BLTOTAL!B:B,BLTOTAL!AD:AD))</f>
        <v>Incompleto</v>
      </c>
    </row>
    <row r="3327" spans="17:17" x14ac:dyDescent="0.35">
      <c r="Q3327" t="str">
        <f>IF((_xlfn.XLOOKUP(L3327,BLTOTAL!B:B,BLTOTAL!AD:AD))= 0,"Incompleto",_xlfn.XLOOKUP(L3327,BLTOTAL!B:B,BLTOTAL!AD:AD))</f>
        <v>Incompleto</v>
      </c>
    </row>
    <row r="3328" spans="17:17" x14ac:dyDescent="0.35">
      <c r="Q3328" t="str">
        <f>IF((_xlfn.XLOOKUP(L3328,BLTOTAL!B:B,BLTOTAL!AD:AD))= 0,"Incompleto",_xlfn.XLOOKUP(L3328,BLTOTAL!B:B,BLTOTAL!AD:AD))</f>
        <v>Incompleto</v>
      </c>
    </row>
    <row r="3329" spans="17:17" x14ac:dyDescent="0.35">
      <c r="Q3329" t="str">
        <f>IF((_xlfn.XLOOKUP(L3329,BLTOTAL!B:B,BLTOTAL!AD:AD))= 0,"Incompleto",_xlfn.XLOOKUP(L3329,BLTOTAL!B:B,BLTOTAL!AD:AD))</f>
        <v>Incompleto</v>
      </c>
    </row>
    <row r="3330" spans="17:17" x14ac:dyDescent="0.35">
      <c r="Q3330" t="str">
        <f>IF((_xlfn.XLOOKUP(L3330,BLTOTAL!B:B,BLTOTAL!AD:AD))= 0,"Incompleto",_xlfn.XLOOKUP(L3330,BLTOTAL!B:B,BLTOTAL!AD:AD))</f>
        <v>Incompleto</v>
      </c>
    </row>
    <row r="3331" spans="17:17" x14ac:dyDescent="0.35">
      <c r="Q3331" t="str">
        <f>IF((_xlfn.XLOOKUP(L3331,BLTOTAL!B:B,BLTOTAL!AD:AD))= 0,"Incompleto",_xlfn.XLOOKUP(L3331,BLTOTAL!B:B,BLTOTAL!AD:AD))</f>
        <v>Incompleto</v>
      </c>
    </row>
    <row r="3332" spans="17:17" x14ac:dyDescent="0.35">
      <c r="Q3332" t="str">
        <f>IF((_xlfn.XLOOKUP(L3332,BLTOTAL!B:B,BLTOTAL!AD:AD))= 0,"Incompleto",_xlfn.XLOOKUP(L3332,BLTOTAL!B:B,BLTOTAL!AD:AD))</f>
        <v>Incompleto</v>
      </c>
    </row>
    <row r="3333" spans="17:17" x14ac:dyDescent="0.35">
      <c r="Q3333" t="str">
        <f>IF((_xlfn.XLOOKUP(L3333,BLTOTAL!B:B,BLTOTAL!AD:AD))= 0,"Incompleto",_xlfn.XLOOKUP(L3333,BLTOTAL!B:B,BLTOTAL!AD:AD))</f>
        <v>Incompleto</v>
      </c>
    </row>
    <row r="3334" spans="17:17" x14ac:dyDescent="0.35">
      <c r="Q3334" t="str">
        <f>IF((_xlfn.XLOOKUP(L3334,BLTOTAL!B:B,BLTOTAL!AD:AD))= 0,"Incompleto",_xlfn.XLOOKUP(L3334,BLTOTAL!B:B,BLTOTAL!AD:AD))</f>
        <v>Incompleto</v>
      </c>
    </row>
    <row r="3335" spans="17:17" x14ac:dyDescent="0.35">
      <c r="Q3335" t="str">
        <f>IF((_xlfn.XLOOKUP(L3335,BLTOTAL!B:B,BLTOTAL!AD:AD))= 0,"Incompleto",_xlfn.XLOOKUP(L3335,BLTOTAL!B:B,BLTOTAL!AD:AD))</f>
        <v>Incompleto</v>
      </c>
    </row>
    <row r="3336" spans="17:17" x14ac:dyDescent="0.35">
      <c r="Q3336" t="str">
        <f>IF((_xlfn.XLOOKUP(L3336,BLTOTAL!B:B,BLTOTAL!AD:AD))= 0,"Incompleto",_xlfn.XLOOKUP(L3336,BLTOTAL!B:B,BLTOTAL!AD:AD))</f>
        <v>Incompleto</v>
      </c>
    </row>
    <row r="3337" spans="17:17" x14ac:dyDescent="0.35">
      <c r="Q3337" t="str">
        <f>IF((_xlfn.XLOOKUP(L3337,BLTOTAL!B:B,BLTOTAL!AD:AD))= 0,"Incompleto",_xlfn.XLOOKUP(L3337,BLTOTAL!B:B,BLTOTAL!AD:AD))</f>
        <v>Incompleto</v>
      </c>
    </row>
    <row r="3338" spans="17:17" x14ac:dyDescent="0.35">
      <c r="Q3338" t="str">
        <f>IF((_xlfn.XLOOKUP(L3338,BLTOTAL!B:B,BLTOTAL!AD:AD))= 0,"Incompleto",_xlfn.XLOOKUP(L3338,BLTOTAL!B:B,BLTOTAL!AD:AD))</f>
        <v>Incompleto</v>
      </c>
    </row>
    <row r="3339" spans="17:17" x14ac:dyDescent="0.35">
      <c r="Q3339" t="str">
        <f>IF((_xlfn.XLOOKUP(L3339,BLTOTAL!B:B,BLTOTAL!AD:AD))= 0,"Incompleto",_xlfn.XLOOKUP(L3339,BLTOTAL!B:B,BLTOTAL!AD:AD))</f>
        <v>Incompleto</v>
      </c>
    </row>
    <row r="3340" spans="17:17" x14ac:dyDescent="0.35">
      <c r="Q3340" t="str">
        <f>IF((_xlfn.XLOOKUP(L3340,BLTOTAL!B:B,BLTOTAL!AD:AD))= 0,"Incompleto",_xlfn.XLOOKUP(L3340,BLTOTAL!B:B,BLTOTAL!AD:AD))</f>
        <v>Incompleto</v>
      </c>
    </row>
    <row r="3341" spans="17:17" x14ac:dyDescent="0.35">
      <c r="Q3341" t="str">
        <f>IF((_xlfn.XLOOKUP(L3341,BLTOTAL!B:B,BLTOTAL!AD:AD))= 0,"Incompleto",_xlfn.XLOOKUP(L3341,BLTOTAL!B:B,BLTOTAL!AD:AD))</f>
        <v>Incompleto</v>
      </c>
    </row>
    <row r="3342" spans="17:17" x14ac:dyDescent="0.35">
      <c r="Q3342" t="str">
        <f>IF((_xlfn.XLOOKUP(L3342,BLTOTAL!B:B,BLTOTAL!AD:AD))= 0,"Incompleto",_xlfn.XLOOKUP(L3342,BLTOTAL!B:B,BLTOTAL!AD:AD))</f>
        <v>Incompleto</v>
      </c>
    </row>
    <row r="3343" spans="17:17" x14ac:dyDescent="0.35">
      <c r="Q3343" t="str">
        <f>IF((_xlfn.XLOOKUP(L3343,BLTOTAL!B:B,BLTOTAL!AD:AD))= 0,"Incompleto",_xlfn.XLOOKUP(L3343,BLTOTAL!B:B,BLTOTAL!AD:AD))</f>
        <v>Incompleto</v>
      </c>
    </row>
    <row r="3344" spans="17:17" x14ac:dyDescent="0.35">
      <c r="Q3344" t="str">
        <f>IF((_xlfn.XLOOKUP(L3344,BLTOTAL!B:B,BLTOTAL!AD:AD))= 0,"Incompleto",_xlfn.XLOOKUP(L3344,BLTOTAL!B:B,BLTOTAL!AD:AD))</f>
        <v>Incompleto</v>
      </c>
    </row>
    <row r="3345" spans="17:17" x14ac:dyDescent="0.35">
      <c r="Q3345" t="str">
        <f>IF((_xlfn.XLOOKUP(L3345,BLTOTAL!B:B,BLTOTAL!AD:AD))= 0,"Incompleto",_xlfn.XLOOKUP(L3345,BLTOTAL!B:B,BLTOTAL!AD:AD))</f>
        <v>Incompleto</v>
      </c>
    </row>
    <row r="3346" spans="17:17" x14ac:dyDescent="0.35">
      <c r="Q3346" t="str">
        <f>IF((_xlfn.XLOOKUP(L3346,BLTOTAL!B:B,BLTOTAL!AD:AD))= 0,"Incompleto",_xlfn.XLOOKUP(L3346,BLTOTAL!B:B,BLTOTAL!AD:AD))</f>
        <v>Incompleto</v>
      </c>
    </row>
    <row r="3347" spans="17:17" x14ac:dyDescent="0.35">
      <c r="Q3347" t="str">
        <f>IF((_xlfn.XLOOKUP(L3347,BLTOTAL!B:B,BLTOTAL!AD:AD))= 0,"Incompleto",_xlfn.XLOOKUP(L3347,BLTOTAL!B:B,BLTOTAL!AD:AD))</f>
        <v>Incompleto</v>
      </c>
    </row>
    <row r="3348" spans="17:17" x14ac:dyDescent="0.35">
      <c r="Q3348" t="str">
        <f>IF((_xlfn.XLOOKUP(L3348,BLTOTAL!B:B,BLTOTAL!AD:AD))= 0,"Incompleto",_xlfn.XLOOKUP(L3348,BLTOTAL!B:B,BLTOTAL!AD:AD))</f>
        <v>Incompleto</v>
      </c>
    </row>
    <row r="3349" spans="17:17" x14ac:dyDescent="0.35">
      <c r="Q3349" t="str">
        <f>IF((_xlfn.XLOOKUP(L3349,BLTOTAL!B:B,BLTOTAL!AD:AD))= 0,"Incompleto",_xlfn.XLOOKUP(L3349,BLTOTAL!B:B,BLTOTAL!AD:AD))</f>
        <v>Incompleto</v>
      </c>
    </row>
    <row r="3350" spans="17:17" x14ac:dyDescent="0.35">
      <c r="Q3350" t="str">
        <f>IF((_xlfn.XLOOKUP(L3350,BLTOTAL!B:B,BLTOTAL!AD:AD))= 0,"Incompleto",_xlfn.XLOOKUP(L3350,BLTOTAL!B:B,BLTOTAL!AD:AD))</f>
        <v>Incompleto</v>
      </c>
    </row>
    <row r="3351" spans="17:17" x14ac:dyDescent="0.35">
      <c r="Q3351" t="str">
        <f>IF((_xlfn.XLOOKUP(L3351,BLTOTAL!B:B,BLTOTAL!AD:AD))= 0,"Incompleto",_xlfn.XLOOKUP(L3351,BLTOTAL!B:B,BLTOTAL!AD:AD))</f>
        <v>Incompleto</v>
      </c>
    </row>
    <row r="3352" spans="17:17" x14ac:dyDescent="0.35">
      <c r="Q3352" t="str">
        <f>IF((_xlfn.XLOOKUP(L3352,BLTOTAL!B:B,BLTOTAL!AD:AD))= 0,"Incompleto",_xlfn.XLOOKUP(L3352,BLTOTAL!B:B,BLTOTAL!AD:AD))</f>
        <v>Incompleto</v>
      </c>
    </row>
    <row r="3353" spans="17:17" x14ac:dyDescent="0.35">
      <c r="Q3353" t="str">
        <f>IF((_xlfn.XLOOKUP(L3353,BLTOTAL!B:B,BLTOTAL!AD:AD))= 0,"Incompleto",_xlfn.XLOOKUP(L3353,BLTOTAL!B:B,BLTOTAL!AD:AD))</f>
        <v>Incompleto</v>
      </c>
    </row>
    <row r="3354" spans="17:17" x14ac:dyDescent="0.35">
      <c r="Q3354" t="str">
        <f>IF((_xlfn.XLOOKUP(L3354,BLTOTAL!B:B,BLTOTAL!AD:AD))= 0,"Incompleto",_xlfn.XLOOKUP(L3354,BLTOTAL!B:B,BLTOTAL!AD:AD))</f>
        <v>Incompleto</v>
      </c>
    </row>
    <row r="3355" spans="17:17" x14ac:dyDescent="0.35">
      <c r="Q3355" t="str">
        <f>IF((_xlfn.XLOOKUP(L3355,BLTOTAL!B:B,BLTOTAL!AD:AD))= 0,"Incompleto",_xlfn.XLOOKUP(L3355,BLTOTAL!B:B,BLTOTAL!AD:AD))</f>
        <v>Incompleto</v>
      </c>
    </row>
    <row r="3356" spans="17:17" x14ac:dyDescent="0.35">
      <c r="Q3356" t="str">
        <f>IF((_xlfn.XLOOKUP(L3356,BLTOTAL!B:B,BLTOTAL!AD:AD))= 0,"Incompleto",_xlfn.XLOOKUP(L3356,BLTOTAL!B:B,BLTOTAL!AD:AD))</f>
        <v>Incompleto</v>
      </c>
    </row>
    <row r="3357" spans="17:17" x14ac:dyDescent="0.35">
      <c r="Q3357" t="str">
        <f>IF((_xlfn.XLOOKUP(L3357,BLTOTAL!B:B,BLTOTAL!AD:AD))= 0,"Incompleto",_xlfn.XLOOKUP(L3357,BLTOTAL!B:B,BLTOTAL!AD:AD))</f>
        <v>Incompleto</v>
      </c>
    </row>
    <row r="3358" spans="17:17" x14ac:dyDescent="0.35">
      <c r="Q3358" t="str">
        <f>IF((_xlfn.XLOOKUP(L3358,BLTOTAL!B:B,BLTOTAL!AD:AD))= 0,"Incompleto",_xlfn.XLOOKUP(L3358,BLTOTAL!B:B,BLTOTAL!AD:AD))</f>
        <v>Incompleto</v>
      </c>
    </row>
    <row r="3359" spans="17:17" x14ac:dyDescent="0.35">
      <c r="Q3359" t="str">
        <f>IF((_xlfn.XLOOKUP(L3359,BLTOTAL!B:B,BLTOTAL!AD:AD))= 0,"Incompleto",_xlfn.XLOOKUP(L3359,BLTOTAL!B:B,BLTOTAL!AD:AD))</f>
        <v>Incompleto</v>
      </c>
    </row>
    <row r="3360" spans="17:17" x14ac:dyDescent="0.35">
      <c r="Q3360" t="str">
        <f>IF((_xlfn.XLOOKUP(L3360,BLTOTAL!B:B,BLTOTAL!AD:AD))= 0,"Incompleto",_xlfn.XLOOKUP(L3360,BLTOTAL!B:B,BLTOTAL!AD:AD))</f>
        <v>Incompleto</v>
      </c>
    </row>
    <row r="3361" spans="17:17" x14ac:dyDescent="0.35">
      <c r="Q3361" t="str">
        <f>IF((_xlfn.XLOOKUP(L3361,BLTOTAL!B:B,BLTOTAL!AD:AD))= 0,"Incompleto",_xlfn.XLOOKUP(L3361,BLTOTAL!B:B,BLTOTAL!AD:AD))</f>
        <v>Incompleto</v>
      </c>
    </row>
    <row r="3362" spans="17:17" x14ac:dyDescent="0.35">
      <c r="Q3362" t="str">
        <f>IF((_xlfn.XLOOKUP(L3362,BLTOTAL!B:B,BLTOTAL!AD:AD))= 0,"Incompleto",_xlfn.XLOOKUP(L3362,BLTOTAL!B:B,BLTOTAL!AD:AD))</f>
        <v>Incompleto</v>
      </c>
    </row>
    <row r="3363" spans="17:17" x14ac:dyDescent="0.35">
      <c r="Q3363" t="str">
        <f>IF((_xlfn.XLOOKUP(L3363,BLTOTAL!B:B,BLTOTAL!AD:AD))= 0,"Incompleto",_xlfn.XLOOKUP(L3363,BLTOTAL!B:B,BLTOTAL!AD:AD))</f>
        <v>Incompleto</v>
      </c>
    </row>
    <row r="3364" spans="17:17" x14ac:dyDescent="0.35">
      <c r="Q3364" t="str">
        <f>IF((_xlfn.XLOOKUP(L3364,BLTOTAL!B:B,BLTOTAL!AD:AD))= 0,"Incompleto",_xlfn.XLOOKUP(L3364,BLTOTAL!B:B,BLTOTAL!AD:AD))</f>
        <v>Incompleto</v>
      </c>
    </row>
    <row r="3365" spans="17:17" x14ac:dyDescent="0.35">
      <c r="Q3365" t="str">
        <f>IF((_xlfn.XLOOKUP(L3365,BLTOTAL!B:B,BLTOTAL!AD:AD))= 0,"Incompleto",_xlfn.XLOOKUP(L3365,BLTOTAL!B:B,BLTOTAL!AD:AD))</f>
        <v>Incompleto</v>
      </c>
    </row>
    <row r="3366" spans="17:17" x14ac:dyDescent="0.35">
      <c r="Q3366" t="str">
        <f>IF((_xlfn.XLOOKUP(L3366,BLTOTAL!B:B,BLTOTAL!AD:AD))= 0,"Incompleto",_xlfn.XLOOKUP(L3366,BLTOTAL!B:B,BLTOTAL!AD:AD))</f>
        <v>Incompleto</v>
      </c>
    </row>
    <row r="3367" spans="17:17" x14ac:dyDescent="0.35">
      <c r="Q3367" t="str">
        <f>IF((_xlfn.XLOOKUP(L3367,BLTOTAL!B:B,BLTOTAL!AD:AD))= 0,"Incompleto",_xlfn.XLOOKUP(L3367,BLTOTAL!B:B,BLTOTAL!AD:AD))</f>
        <v>Incompleto</v>
      </c>
    </row>
    <row r="3368" spans="17:17" x14ac:dyDescent="0.35">
      <c r="Q3368" t="str">
        <f>IF((_xlfn.XLOOKUP(L3368,BLTOTAL!B:B,BLTOTAL!AD:AD))= 0,"Incompleto",_xlfn.XLOOKUP(L3368,BLTOTAL!B:B,BLTOTAL!AD:AD))</f>
        <v>Incompleto</v>
      </c>
    </row>
    <row r="3369" spans="17:17" x14ac:dyDescent="0.35">
      <c r="Q3369" t="str">
        <f>IF((_xlfn.XLOOKUP(L3369,BLTOTAL!B:B,BLTOTAL!AD:AD))= 0,"Incompleto",_xlfn.XLOOKUP(L3369,BLTOTAL!B:B,BLTOTAL!AD:AD))</f>
        <v>Incompleto</v>
      </c>
    </row>
    <row r="3370" spans="17:17" x14ac:dyDescent="0.35">
      <c r="Q3370" t="str">
        <f>IF((_xlfn.XLOOKUP(L3370,BLTOTAL!B:B,BLTOTAL!AD:AD))= 0,"Incompleto",_xlfn.XLOOKUP(L3370,BLTOTAL!B:B,BLTOTAL!AD:AD))</f>
        <v>Incompleto</v>
      </c>
    </row>
    <row r="3371" spans="17:17" x14ac:dyDescent="0.35">
      <c r="Q3371" t="str">
        <f>IF((_xlfn.XLOOKUP(L3371,BLTOTAL!B:B,BLTOTAL!AD:AD))= 0,"Incompleto",_xlfn.XLOOKUP(L3371,BLTOTAL!B:B,BLTOTAL!AD:AD))</f>
        <v>Incompleto</v>
      </c>
    </row>
    <row r="3372" spans="17:17" x14ac:dyDescent="0.35">
      <c r="Q3372" t="str">
        <f>IF((_xlfn.XLOOKUP(L3372,BLTOTAL!B:B,BLTOTAL!AD:AD))= 0,"Incompleto",_xlfn.XLOOKUP(L3372,BLTOTAL!B:B,BLTOTAL!AD:AD))</f>
        <v>Incompleto</v>
      </c>
    </row>
    <row r="3373" spans="17:17" x14ac:dyDescent="0.35">
      <c r="Q3373" t="str">
        <f>IF((_xlfn.XLOOKUP(L3373,BLTOTAL!B:B,BLTOTAL!AD:AD))= 0,"Incompleto",_xlfn.XLOOKUP(L3373,BLTOTAL!B:B,BLTOTAL!AD:AD))</f>
        <v>Incompleto</v>
      </c>
    </row>
    <row r="3374" spans="17:17" x14ac:dyDescent="0.35">
      <c r="Q3374" t="str">
        <f>IF((_xlfn.XLOOKUP(L3374,BLTOTAL!B:B,BLTOTAL!AD:AD))= 0,"Incompleto",_xlfn.XLOOKUP(L3374,BLTOTAL!B:B,BLTOTAL!AD:AD))</f>
        <v>Incompleto</v>
      </c>
    </row>
    <row r="3375" spans="17:17" x14ac:dyDescent="0.35">
      <c r="Q3375" t="str">
        <f>IF((_xlfn.XLOOKUP(L3375,BLTOTAL!B:B,BLTOTAL!AD:AD))= 0,"Incompleto",_xlfn.XLOOKUP(L3375,BLTOTAL!B:B,BLTOTAL!AD:AD))</f>
        <v>Incompleto</v>
      </c>
    </row>
    <row r="3376" spans="17:17" x14ac:dyDescent="0.35">
      <c r="Q3376" t="str">
        <f>IF((_xlfn.XLOOKUP(L3376,BLTOTAL!B:B,BLTOTAL!AD:AD))= 0,"Incompleto",_xlfn.XLOOKUP(L3376,BLTOTAL!B:B,BLTOTAL!AD:AD))</f>
        <v>Incompleto</v>
      </c>
    </row>
    <row r="3377" spans="17:17" x14ac:dyDescent="0.35">
      <c r="Q3377" t="str">
        <f>IF((_xlfn.XLOOKUP(L3377,BLTOTAL!B:B,BLTOTAL!AD:AD))= 0,"Incompleto",_xlfn.XLOOKUP(L3377,BLTOTAL!B:B,BLTOTAL!AD:AD))</f>
        <v>Incompleto</v>
      </c>
    </row>
    <row r="3378" spans="17:17" x14ac:dyDescent="0.35">
      <c r="Q3378" t="str">
        <f>IF((_xlfn.XLOOKUP(L3378,BLTOTAL!B:B,BLTOTAL!AD:AD))= 0,"Incompleto",_xlfn.XLOOKUP(L3378,BLTOTAL!B:B,BLTOTAL!AD:AD))</f>
        <v>Incompleto</v>
      </c>
    </row>
    <row r="3379" spans="17:17" x14ac:dyDescent="0.35">
      <c r="Q3379" t="str">
        <f>IF((_xlfn.XLOOKUP(L3379,BLTOTAL!B:B,BLTOTAL!AD:AD))= 0,"Incompleto",_xlfn.XLOOKUP(L3379,BLTOTAL!B:B,BLTOTAL!AD:AD))</f>
        <v>Incompleto</v>
      </c>
    </row>
    <row r="3380" spans="17:17" x14ac:dyDescent="0.35">
      <c r="Q3380" t="str">
        <f>IF((_xlfn.XLOOKUP(L3380,BLTOTAL!B:B,BLTOTAL!AD:AD))= 0,"Incompleto",_xlfn.XLOOKUP(L3380,BLTOTAL!B:B,BLTOTAL!AD:AD))</f>
        <v>Incompleto</v>
      </c>
    </row>
    <row r="3381" spans="17:17" x14ac:dyDescent="0.35">
      <c r="Q3381" t="str">
        <f>IF((_xlfn.XLOOKUP(L3381,BLTOTAL!B:B,BLTOTAL!AD:AD))= 0,"Incompleto",_xlfn.XLOOKUP(L3381,BLTOTAL!B:B,BLTOTAL!AD:AD))</f>
        <v>Incompleto</v>
      </c>
    </row>
    <row r="3382" spans="17:17" x14ac:dyDescent="0.35">
      <c r="Q3382" t="str">
        <f>IF((_xlfn.XLOOKUP(L3382,BLTOTAL!B:B,BLTOTAL!AD:AD))= 0,"Incompleto",_xlfn.XLOOKUP(L3382,BLTOTAL!B:B,BLTOTAL!AD:AD))</f>
        <v>Incompleto</v>
      </c>
    </row>
    <row r="3383" spans="17:17" x14ac:dyDescent="0.35">
      <c r="Q3383" t="str">
        <f>IF((_xlfn.XLOOKUP(L3383,BLTOTAL!B:B,BLTOTAL!AD:AD))= 0,"Incompleto",_xlfn.XLOOKUP(L3383,BLTOTAL!B:B,BLTOTAL!AD:AD))</f>
        <v>Incompleto</v>
      </c>
    </row>
    <row r="3384" spans="17:17" x14ac:dyDescent="0.35">
      <c r="Q3384" t="str">
        <f>IF((_xlfn.XLOOKUP(L3384,BLTOTAL!B:B,BLTOTAL!AD:AD))= 0,"Incompleto",_xlfn.XLOOKUP(L3384,BLTOTAL!B:B,BLTOTAL!AD:AD))</f>
        <v>Incompleto</v>
      </c>
    </row>
    <row r="3385" spans="17:17" x14ac:dyDescent="0.35">
      <c r="Q3385" t="str">
        <f>IF((_xlfn.XLOOKUP(L3385,BLTOTAL!B:B,BLTOTAL!AD:AD))= 0,"Incompleto",_xlfn.XLOOKUP(L3385,BLTOTAL!B:B,BLTOTAL!AD:AD))</f>
        <v>Incompleto</v>
      </c>
    </row>
    <row r="3386" spans="17:17" x14ac:dyDescent="0.35">
      <c r="Q3386" t="str">
        <f>IF((_xlfn.XLOOKUP(L3386,BLTOTAL!B:B,BLTOTAL!AD:AD))= 0,"Incompleto",_xlfn.XLOOKUP(L3386,BLTOTAL!B:B,BLTOTAL!AD:AD))</f>
        <v>Incompleto</v>
      </c>
    </row>
    <row r="3387" spans="17:17" x14ac:dyDescent="0.35">
      <c r="Q3387" t="str">
        <f>IF((_xlfn.XLOOKUP(L3387,BLTOTAL!B:B,BLTOTAL!AD:AD))= 0,"Incompleto",_xlfn.XLOOKUP(L3387,BLTOTAL!B:B,BLTOTAL!AD:AD))</f>
        <v>Incompleto</v>
      </c>
    </row>
    <row r="3388" spans="17:17" x14ac:dyDescent="0.35">
      <c r="Q3388" t="str">
        <f>IF((_xlfn.XLOOKUP(L3388,BLTOTAL!B:B,BLTOTAL!AD:AD))= 0,"Incompleto",_xlfn.XLOOKUP(L3388,BLTOTAL!B:B,BLTOTAL!AD:AD))</f>
        <v>Incompleto</v>
      </c>
    </row>
    <row r="3389" spans="17:17" x14ac:dyDescent="0.35">
      <c r="Q3389" t="str">
        <f>IF((_xlfn.XLOOKUP(L3389,BLTOTAL!B:B,BLTOTAL!AD:AD))= 0,"Incompleto",_xlfn.XLOOKUP(L3389,BLTOTAL!B:B,BLTOTAL!AD:AD))</f>
        <v>Incompleto</v>
      </c>
    </row>
    <row r="3390" spans="17:17" x14ac:dyDescent="0.35">
      <c r="Q3390" t="str">
        <f>IF((_xlfn.XLOOKUP(L3390,BLTOTAL!B:B,BLTOTAL!AD:AD))= 0,"Incompleto",_xlfn.XLOOKUP(L3390,BLTOTAL!B:B,BLTOTAL!AD:AD))</f>
        <v>Incompleto</v>
      </c>
    </row>
    <row r="3391" spans="17:17" x14ac:dyDescent="0.35">
      <c r="Q3391" t="str">
        <f>IF((_xlfn.XLOOKUP(L3391,BLTOTAL!B:B,BLTOTAL!AD:AD))= 0,"Incompleto",_xlfn.XLOOKUP(L3391,BLTOTAL!B:B,BLTOTAL!AD:AD))</f>
        <v>Incompleto</v>
      </c>
    </row>
    <row r="3392" spans="17:17" x14ac:dyDescent="0.35">
      <c r="Q3392" t="str">
        <f>IF((_xlfn.XLOOKUP(L3392,BLTOTAL!B:B,BLTOTAL!AD:AD))= 0,"Incompleto",_xlfn.XLOOKUP(L3392,BLTOTAL!B:B,BLTOTAL!AD:AD))</f>
        <v>Incompleto</v>
      </c>
    </row>
    <row r="3393" spans="17:17" x14ac:dyDescent="0.35">
      <c r="Q3393" t="str">
        <f>IF((_xlfn.XLOOKUP(L3393,BLTOTAL!B:B,BLTOTAL!AD:AD))= 0,"Incompleto",_xlfn.XLOOKUP(L3393,BLTOTAL!B:B,BLTOTAL!AD:AD))</f>
        <v>Incompleto</v>
      </c>
    </row>
    <row r="3394" spans="17:17" x14ac:dyDescent="0.35">
      <c r="Q3394" t="str">
        <f>IF((_xlfn.XLOOKUP(L3394,BLTOTAL!B:B,BLTOTAL!AD:AD))= 0,"Incompleto",_xlfn.XLOOKUP(L3394,BLTOTAL!B:B,BLTOTAL!AD:AD))</f>
        <v>Incompleto</v>
      </c>
    </row>
    <row r="3395" spans="17:17" x14ac:dyDescent="0.35">
      <c r="Q3395" t="str">
        <f>IF((_xlfn.XLOOKUP(L3395,BLTOTAL!B:B,BLTOTAL!AD:AD))= 0,"Incompleto",_xlfn.XLOOKUP(L3395,BLTOTAL!B:B,BLTOTAL!AD:AD))</f>
        <v>Incompleto</v>
      </c>
    </row>
    <row r="3396" spans="17:17" x14ac:dyDescent="0.35">
      <c r="Q3396" t="str">
        <f>IF((_xlfn.XLOOKUP(L3396,BLTOTAL!B:B,BLTOTAL!AD:AD))= 0,"Incompleto",_xlfn.XLOOKUP(L3396,BLTOTAL!B:B,BLTOTAL!AD:AD))</f>
        <v>Incompleto</v>
      </c>
    </row>
    <row r="3397" spans="17:17" x14ac:dyDescent="0.35">
      <c r="Q3397" t="str">
        <f>IF((_xlfn.XLOOKUP(L3397,BLTOTAL!B:B,BLTOTAL!AD:AD))= 0,"Incompleto",_xlfn.XLOOKUP(L3397,BLTOTAL!B:B,BLTOTAL!AD:AD))</f>
        <v>Incompleto</v>
      </c>
    </row>
    <row r="3398" spans="17:17" x14ac:dyDescent="0.35">
      <c r="Q3398" t="str">
        <f>IF((_xlfn.XLOOKUP(L3398,BLTOTAL!B:B,BLTOTAL!AD:AD))= 0,"Incompleto",_xlfn.XLOOKUP(L3398,BLTOTAL!B:B,BLTOTAL!AD:AD))</f>
        <v>Incompleto</v>
      </c>
    </row>
    <row r="3399" spans="17:17" x14ac:dyDescent="0.35">
      <c r="Q3399" t="str">
        <f>IF((_xlfn.XLOOKUP(L3399,BLTOTAL!B:B,BLTOTAL!AD:AD))= 0,"Incompleto",_xlfn.XLOOKUP(L3399,BLTOTAL!B:B,BLTOTAL!AD:AD))</f>
        <v>Incompleto</v>
      </c>
    </row>
    <row r="3400" spans="17:17" x14ac:dyDescent="0.35">
      <c r="Q3400" t="str">
        <f>IF((_xlfn.XLOOKUP(L3400,BLTOTAL!B:B,BLTOTAL!AD:AD))= 0,"Incompleto",_xlfn.XLOOKUP(L3400,BLTOTAL!B:B,BLTOTAL!AD:AD))</f>
        <v>Incompleto</v>
      </c>
    </row>
    <row r="3401" spans="17:17" x14ac:dyDescent="0.35">
      <c r="Q3401" t="str">
        <f>IF((_xlfn.XLOOKUP(L3401,BLTOTAL!B:B,BLTOTAL!AD:AD))= 0,"Incompleto",_xlfn.XLOOKUP(L3401,BLTOTAL!B:B,BLTOTAL!AD:AD))</f>
        <v>Incompleto</v>
      </c>
    </row>
    <row r="3402" spans="17:17" x14ac:dyDescent="0.35">
      <c r="Q3402" t="str">
        <f>IF((_xlfn.XLOOKUP(L3402,BLTOTAL!B:B,BLTOTAL!AD:AD))= 0,"Incompleto",_xlfn.XLOOKUP(L3402,BLTOTAL!B:B,BLTOTAL!AD:AD))</f>
        <v>Incompleto</v>
      </c>
    </row>
    <row r="3403" spans="17:17" x14ac:dyDescent="0.35">
      <c r="Q3403" t="str">
        <f>IF((_xlfn.XLOOKUP(L3403,BLTOTAL!B:B,BLTOTAL!AD:AD))= 0,"Incompleto",_xlfn.XLOOKUP(L3403,BLTOTAL!B:B,BLTOTAL!AD:AD))</f>
        <v>Incompleto</v>
      </c>
    </row>
    <row r="3404" spans="17:17" x14ac:dyDescent="0.35">
      <c r="Q3404" t="str">
        <f>IF((_xlfn.XLOOKUP(L3404,BLTOTAL!B:B,BLTOTAL!AD:AD))= 0,"Incompleto",_xlfn.XLOOKUP(L3404,BLTOTAL!B:B,BLTOTAL!AD:AD))</f>
        <v>Incompleto</v>
      </c>
    </row>
    <row r="3405" spans="17:17" x14ac:dyDescent="0.35">
      <c r="Q3405" t="str">
        <f>IF((_xlfn.XLOOKUP(L3405,BLTOTAL!B:B,BLTOTAL!AD:AD))= 0,"Incompleto",_xlfn.XLOOKUP(L3405,BLTOTAL!B:B,BLTOTAL!AD:AD))</f>
        <v>Incompleto</v>
      </c>
    </row>
    <row r="3406" spans="17:17" x14ac:dyDescent="0.35">
      <c r="Q3406" t="str">
        <f>IF((_xlfn.XLOOKUP(L3406,BLTOTAL!B:B,BLTOTAL!AD:AD))= 0,"Incompleto",_xlfn.XLOOKUP(L3406,BLTOTAL!B:B,BLTOTAL!AD:AD))</f>
        <v>Incompleto</v>
      </c>
    </row>
    <row r="3407" spans="17:17" x14ac:dyDescent="0.35">
      <c r="Q3407" t="str">
        <f>IF((_xlfn.XLOOKUP(L3407,BLTOTAL!B:B,BLTOTAL!AD:AD))= 0,"Incompleto",_xlfn.XLOOKUP(L3407,BLTOTAL!B:B,BLTOTAL!AD:AD))</f>
        <v>Incompleto</v>
      </c>
    </row>
    <row r="3408" spans="17:17" x14ac:dyDescent="0.35">
      <c r="Q3408" t="str">
        <f>IF((_xlfn.XLOOKUP(L3408,BLTOTAL!B:B,BLTOTAL!AD:AD))= 0,"Incompleto",_xlfn.XLOOKUP(L3408,BLTOTAL!B:B,BLTOTAL!AD:AD))</f>
        <v>Incompleto</v>
      </c>
    </row>
    <row r="3409" spans="17:17" x14ac:dyDescent="0.35">
      <c r="Q3409" t="str">
        <f>IF((_xlfn.XLOOKUP(L3409,BLTOTAL!B:B,BLTOTAL!AD:AD))= 0,"Incompleto",_xlfn.XLOOKUP(L3409,BLTOTAL!B:B,BLTOTAL!AD:AD))</f>
        <v>Incompleto</v>
      </c>
    </row>
    <row r="3410" spans="17:17" x14ac:dyDescent="0.35">
      <c r="Q3410" t="str">
        <f>IF((_xlfn.XLOOKUP(L3410,BLTOTAL!B:B,BLTOTAL!AD:AD))= 0,"Incompleto",_xlfn.XLOOKUP(L3410,BLTOTAL!B:B,BLTOTAL!AD:AD))</f>
        <v>Incompleto</v>
      </c>
    </row>
    <row r="3411" spans="17:17" x14ac:dyDescent="0.35">
      <c r="Q3411" t="str">
        <f>IF((_xlfn.XLOOKUP(L3411,BLTOTAL!B:B,BLTOTAL!AD:AD))= 0,"Incompleto",_xlfn.XLOOKUP(L3411,BLTOTAL!B:B,BLTOTAL!AD:AD))</f>
        <v>Incompleto</v>
      </c>
    </row>
    <row r="3412" spans="17:17" x14ac:dyDescent="0.35">
      <c r="Q3412" t="str">
        <f>IF((_xlfn.XLOOKUP(L3412,BLTOTAL!B:B,BLTOTAL!AD:AD))= 0,"Incompleto",_xlfn.XLOOKUP(L3412,BLTOTAL!B:B,BLTOTAL!AD:AD))</f>
        <v>Incompleto</v>
      </c>
    </row>
    <row r="3413" spans="17:17" x14ac:dyDescent="0.35">
      <c r="Q3413" t="str">
        <f>IF((_xlfn.XLOOKUP(L3413,BLTOTAL!B:B,BLTOTAL!AD:AD))= 0,"Incompleto",_xlfn.XLOOKUP(L3413,BLTOTAL!B:B,BLTOTAL!AD:AD))</f>
        <v>Incompleto</v>
      </c>
    </row>
    <row r="3414" spans="17:17" x14ac:dyDescent="0.35">
      <c r="Q3414" t="str">
        <f>IF((_xlfn.XLOOKUP(L3414,BLTOTAL!B:B,BLTOTAL!AD:AD))= 0,"Incompleto",_xlfn.XLOOKUP(L3414,BLTOTAL!B:B,BLTOTAL!AD:AD))</f>
        <v>Incompleto</v>
      </c>
    </row>
    <row r="3415" spans="17:17" x14ac:dyDescent="0.35">
      <c r="Q3415" t="str">
        <f>IF((_xlfn.XLOOKUP(L3415,BLTOTAL!B:B,BLTOTAL!AD:AD))= 0,"Incompleto",_xlfn.XLOOKUP(L3415,BLTOTAL!B:B,BLTOTAL!AD:AD))</f>
        <v>Incompleto</v>
      </c>
    </row>
    <row r="3416" spans="17:17" x14ac:dyDescent="0.35">
      <c r="Q3416" t="str">
        <f>IF((_xlfn.XLOOKUP(L3416,BLTOTAL!B:B,BLTOTAL!AD:AD))= 0,"Incompleto",_xlfn.XLOOKUP(L3416,BLTOTAL!B:B,BLTOTAL!AD:AD))</f>
        <v>Incompleto</v>
      </c>
    </row>
    <row r="3417" spans="17:17" x14ac:dyDescent="0.35">
      <c r="Q3417" t="str">
        <f>IF((_xlfn.XLOOKUP(L3417,BLTOTAL!B:B,BLTOTAL!AD:AD))= 0,"Incompleto",_xlfn.XLOOKUP(L3417,BLTOTAL!B:B,BLTOTAL!AD:AD))</f>
        <v>Incompleto</v>
      </c>
    </row>
    <row r="3418" spans="17:17" x14ac:dyDescent="0.35">
      <c r="Q3418" t="str">
        <f>IF((_xlfn.XLOOKUP(L3418,BLTOTAL!B:B,BLTOTAL!AD:AD))= 0,"Incompleto",_xlfn.XLOOKUP(L3418,BLTOTAL!B:B,BLTOTAL!AD:AD))</f>
        <v>Incompleto</v>
      </c>
    </row>
    <row r="3419" spans="17:17" x14ac:dyDescent="0.35">
      <c r="Q3419" t="str">
        <f>IF((_xlfn.XLOOKUP(L3419,BLTOTAL!B:B,BLTOTAL!AD:AD))= 0,"Incompleto",_xlfn.XLOOKUP(L3419,BLTOTAL!B:B,BLTOTAL!AD:AD))</f>
        <v>Incompleto</v>
      </c>
    </row>
    <row r="3420" spans="17:17" x14ac:dyDescent="0.35">
      <c r="Q3420" t="str">
        <f>IF((_xlfn.XLOOKUP(L3420,BLTOTAL!B:B,BLTOTAL!AD:AD))= 0,"Incompleto",_xlfn.XLOOKUP(L3420,BLTOTAL!B:B,BLTOTAL!AD:AD))</f>
        <v>Incompleto</v>
      </c>
    </row>
    <row r="3421" spans="17:17" x14ac:dyDescent="0.35">
      <c r="Q3421" t="str">
        <f>IF((_xlfn.XLOOKUP(L3421,BLTOTAL!B:B,BLTOTAL!AD:AD))= 0,"Incompleto",_xlfn.XLOOKUP(L3421,BLTOTAL!B:B,BLTOTAL!AD:AD))</f>
        <v>Incompleto</v>
      </c>
    </row>
    <row r="3422" spans="17:17" x14ac:dyDescent="0.35">
      <c r="Q3422" t="str">
        <f>IF((_xlfn.XLOOKUP(L3422,BLTOTAL!B:B,BLTOTAL!AD:AD))= 0,"Incompleto",_xlfn.XLOOKUP(L3422,BLTOTAL!B:B,BLTOTAL!AD:AD))</f>
        <v>Incompleto</v>
      </c>
    </row>
    <row r="3423" spans="17:17" x14ac:dyDescent="0.35">
      <c r="Q3423" t="str">
        <f>IF((_xlfn.XLOOKUP(L3423,BLTOTAL!B:B,BLTOTAL!AD:AD))= 0,"Incompleto",_xlfn.XLOOKUP(L3423,BLTOTAL!B:B,BLTOTAL!AD:AD))</f>
        <v>Incompleto</v>
      </c>
    </row>
    <row r="3424" spans="17:17" x14ac:dyDescent="0.35">
      <c r="Q3424" t="str">
        <f>IF((_xlfn.XLOOKUP(L3424,BLTOTAL!B:B,BLTOTAL!AD:AD))= 0,"Incompleto",_xlfn.XLOOKUP(L3424,BLTOTAL!B:B,BLTOTAL!AD:AD))</f>
        <v>Incompleto</v>
      </c>
    </row>
    <row r="3425" spans="17:17" x14ac:dyDescent="0.35">
      <c r="Q3425" t="str">
        <f>IF((_xlfn.XLOOKUP(L3425,BLTOTAL!B:B,BLTOTAL!AD:AD))= 0,"Incompleto",_xlfn.XLOOKUP(L3425,BLTOTAL!B:B,BLTOTAL!AD:AD))</f>
        <v>Incompleto</v>
      </c>
    </row>
    <row r="3426" spans="17:17" x14ac:dyDescent="0.35">
      <c r="Q3426" t="str">
        <f>IF((_xlfn.XLOOKUP(L3426,BLTOTAL!B:B,BLTOTAL!AD:AD))= 0,"Incompleto",_xlfn.XLOOKUP(L3426,BLTOTAL!B:B,BLTOTAL!AD:AD))</f>
        <v>Incompleto</v>
      </c>
    </row>
    <row r="3427" spans="17:17" x14ac:dyDescent="0.35">
      <c r="Q3427" t="str">
        <f>IF((_xlfn.XLOOKUP(L3427,BLTOTAL!B:B,BLTOTAL!AD:AD))= 0,"Incompleto",_xlfn.XLOOKUP(L3427,BLTOTAL!B:B,BLTOTAL!AD:AD))</f>
        <v>Incompleto</v>
      </c>
    </row>
    <row r="3428" spans="17:17" x14ac:dyDescent="0.35">
      <c r="Q3428" t="str">
        <f>IF((_xlfn.XLOOKUP(L3428,BLTOTAL!B:B,BLTOTAL!AD:AD))= 0,"Incompleto",_xlfn.XLOOKUP(L3428,BLTOTAL!B:B,BLTOTAL!AD:AD))</f>
        <v>Incompleto</v>
      </c>
    </row>
    <row r="3429" spans="17:17" x14ac:dyDescent="0.35">
      <c r="Q3429" t="str">
        <f>IF((_xlfn.XLOOKUP(L3429,BLTOTAL!B:B,BLTOTAL!AD:AD))= 0,"Incompleto",_xlfn.XLOOKUP(L3429,BLTOTAL!B:B,BLTOTAL!AD:AD))</f>
        <v>Incompleto</v>
      </c>
    </row>
    <row r="3430" spans="17:17" x14ac:dyDescent="0.35">
      <c r="Q3430" t="str">
        <f>IF((_xlfn.XLOOKUP(L3430,BLTOTAL!B:B,BLTOTAL!AD:AD))= 0,"Incompleto",_xlfn.XLOOKUP(L3430,BLTOTAL!B:B,BLTOTAL!AD:AD))</f>
        <v>Incompleto</v>
      </c>
    </row>
    <row r="3431" spans="17:17" x14ac:dyDescent="0.35">
      <c r="Q3431" t="str">
        <f>IF((_xlfn.XLOOKUP(L3431,BLTOTAL!B:B,BLTOTAL!AD:AD))= 0,"Incompleto",_xlfn.XLOOKUP(L3431,BLTOTAL!B:B,BLTOTAL!AD:AD))</f>
        <v>Incompleto</v>
      </c>
    </row>
    <row r="3432" spans="17:17" x14ac:dyDescent="0.35">
      <c r="Q3432" t="str">
        <f>IF((_xlfn.XLOOKUP(L3432,BLTOTAL!B:B,BLTOTAL!AD:AD))= 0,"Incompleto",_xlfn.XLOOKUP(L3432,BLTOTAL!B:B,BLTOTAL!AD:AD))</f>
        <v>Incompleto</v>
      </c>
    </row>
    <row r="3433" spans="17:17" x14ac:dyDescent="0.35">
      <c r="Q3433" t="str">
        <f>IF((_xlfn.XLOOKUP(L3433,BLTOTAL!B:B,BLTOTAL!AD:AD))= 0,"Incompleto",_xlfn.XLOOKUP(L3433,BLTOTAL!B:B,BLTOTAL!AD:AD))</f>
        <v>Incompleto</v>
      </c>
    </row>
    <row r="3434" spans="17:17" x14ac:dyDescent="0.35">
      <c r="Q3434" t="str">
        <f>IF((_xlfn.XLOOKUP(L3434,BLTOTAL!B:B,BLTOTAL!AD:AD))= 0,"Incompleto",_xlfn.XLOOKUP(L3434,BLTOTAL!B:B,BLTOTAL!AD:AD))</f>
        <v>Incompleto</v>
      </c>
    </row>
    <row r="3435" spans="17:17" x14ac:dyDescent="0.35">
      <c r="Q3435" t="str">
        <f>IF((_xlfn.XLOOKUP(L3435,BLTOTAL!B:B,BLTOTAL!AD:AD))= 0,"Incompleto",_xlfn.XLOOKUP(L3435,BLTOTAL!B:B,BLTOTAL!AD:AD))</f>
        <v>Incompleto</v>
      </c>
    </row>
    <row r="3436" spans="17:17" x14ac:dyDescent="0.35">
      <c r="Q3436" t="str">
        <f>IF((_xlfn.XLOOKUP(L3436,BLTOTAL!B:B,BLTOTAL!AD:AD))= 0,"Incompleto",_xlfn.XLOOKUP(L3436,BLTOTAL!B:B,BLTOTAL!AD:AD))</f>
        <v>Incompleto</v>
      </c>
    </row>
    <row r="3437" spans="17:17" x14ac:dyDescent="0.35">
      <c r="Q3437" t="str">
        <f>IF((_xlfn.XLOOKUP(L3437,BLTOTAL!B:B,BLTOTAL!AD:AD))= 0,"Incompleto",_xlfn.XLOOKUP(L3437,BLTOTAL!B:B,BLTOTAL!AD:AD))</f>
        <v>Incompleto</v>
      </c>
    </row>
    <row r="3438" spans="17:17" x14ac:dyDescent="0.35">
      <c r="Q3438" t="str">
        <f>IF((_xlfn.XLOOKUP(L3438,BLTOTAL!B:B,BLTOTAL!AD:AD))= 0,"Incompleto",_xlfn.XLOOKUP(L3438,BLTOTAL!B:B,BLTOTAL!AD:AD))</f>
        <v>Incompleto</v>
      </c>
    </row>
    <row r="3439" spans="17:17" x14ac:dyDescent="0.35">
      <c r="Q3439" t="str">
        <f>IF((_xlfn.XLOOKUP(L3439,BLTOTAL!B:B,BLTOTAL!AD:AD))= 0,"Incompleto",_xlfn.XLOOKUP(L3439,BLTOTAL!B:B,BLTOTAL!AD:AD))</f>
        <v>Incompleto</v>
      </c>
    </row>
    <row r="3440" spans="17:17" x14ac:dyDescent="0.35">
      <c r="Q3440" t="str">
        <f>IF((_xlfn.XLOOKUP(L3440,BLTOTAL!B:B,BLTOTAL!AD:AD))= 0,"Incompleto",_xlfn.XLOOKUP(L3440,BLTOTAL!B:B,BLTOTAL!AD:AD))</f>
        <v>Incompleto</v>
      </c>
    </row>
    <row r="3441" spans="17:17" x14ac:dyDescent="0.35">
      <c r="Q3441" t="str">
        <f>IF((_xlfn.XLOOKUP(L3441,BLTOTAL!B:B,BLTOTAL!AD:AD))= 0,"Incompleto",_xlfn.XLOOKUP(L3441,BLTOTAL!B:B,BLTOTAL!AD:AD))</f>
        <v>Incompleto</v>
      </c>
    </row>
    <row r="3442" spans="17:17" x14ac:dyDescent="0.35">
      <c r="Q3442" t="str">
        <f>IF((_xlfn.XLOOKUP(L3442,BLTOTAL!B:B,BLTOTAL!AD:AD))= 0,"Incompleto",_xlfn.XLOOKUP(L3442,BLTOTAL!B:B,BLTOTAL!AD:AD))</f>
        <v>Incompleto</v>
      </c>
    </row>
    <row r="3443" spans="17:17" x14ac:dyDescent="0.35">
      <c r="Q3443" t="str">
        <f>IF((_xlfn.XLOOKUP(L3443,BLTOTAL!B:B,BLTOTAL!AD:AD))= 0,"Incompleto",_xlfn.XLOOKUP(L3443,BLTOTAL!B:B,BLTOTAL!AD:AD))</f>
        <v>Incompleto</v>
      </c>
    </row>
    <row r="3444" spans="17:17" x14ac:dyDescent="0.35">
      <c r="Q3444" t="str">
        <f>IF((_xlfn.XLOOKUP(L3444,BLTOTAL!B:B,BLTOTAL!AD:AD))= 0,"Incompleto",_xlfn.XLOOKUP(L3444,BLTOTAL!B:B,BLTOTAL!AD:AD))</f>
        <v>Incompleto</v>
      </c>
    </row>
    <row r="3445" spans="17:17" x14ac:dyDescent="0.35">
      <c r="Q3445" t="str">
        <f>IF((_xlfn.XLOOKUP(L3445,BLTOTAL!B:B,BLTOTAL!AD:AD))= 0,"Incompleto",_xlfn.XLOOKUP(L3445,BLTOTAL!B:B,BLTOTAL!AD:AD))</f>
        <v>Incompleto</v>
      </c>
    </row>
    <row r="3446" spans="17:17" x14ac:dyDescent="0.35">
      <c r="Q3446" t="str">
        <f>IF((_xlfn.XLOOKUP(L3446,BLTOTAL!B:B,BLTOTAL!AD:AD))= 0,"Incompleto",_xlfn.XLOOKUP(L3446,BLTOTAL!B:B,BLTOTAL!AD:AD))</f>
        <v>Incompleto</v>
      </c>
    </row>
    <row r="3447" spans="17:17" x14ac:dyDescent="0.35">
      <c r="Q3447" t="str">
        <f>IF((_xlfn.XLOOKUP(L3447,BLTOTAL!B:B,BLTOTAL!AD:AD))= 0,"Incompleto",_xlfn.XLOOKUP(L3447,BLTOTAL!B:B,BLTOTAL!AD:AD))</f>
        <v>Incompleto</v>
      </c>
    </row>
    <row r="3448" spans="17:17" x14ac:dyDescent="0.35">
      <c r="Q3448" t="str">
        <f>IF((_xlfn.XLOOKUP(L3448,BLTOTAL!B:B,BLTOTAL!AD:AD))= 0,"Incompleto",_xlfn.XLOOKUP(L3448,BLTOTAL!B:B,BLTOTAL!AD:AD))</f>
        <v>Incompleto</v>
      </c>
    </row>
    <row r="3449" spans="17:17" x14ac:dyDescent="0.35">
      <c r="Q3449" t="str">
        <f>IF((_xlfn.XLOOKUP(L3449,BLTOTAL!B:B,BLTOTAL!AD:AD))= 0,"Incompleto",_xlfn.XLOOKUP(L3449,BLTOTAL!B:B,BLTOTAL!AD:AD))</f>
        <v>Incompleto</v>
      </c>
    </row>
    <row r="3450" spans="17:17" x14ac:dyDescent="0.35">
      <c r="Q3450" t="str">
        <f>IF((_xlfn.XLOOKUP(L3450,BLTOTAL!B:B,BLTOTAL!AD:AD))= 0,"Incompleto",_xlfn.XLOOKUP(L3450,BLTOTAL!B:B,BLTOTAL!AD:AD))</f>
        <v>Incompleto</v>
      </c>
    </row>
    <row r="3451" spans="17:17" x14ac:dyDescent="0.35">
      <c r="Q3451" t="str">
        <f>IF((_xlfn.XLOOKUP(L3451,BLTOTAL!B:B,BLTOTAL!AD:AD))= 0,"Incompleto",_xlfn.XLOOKUP(L3451,BLTOTAL!B:B,BLTOTAL!AD:AD))</f>
        <v>Incompleto</v>
      </c>
    </row>
    <row r="3452" spans="17:17" x14ac:dyDescent="0.35">
      <c r="Q3452" t="str">
        <f>IF((_xlfn.XLOOKUP(L3452,BLTOTAL!B:B,BLTOTAL!AD:AD))= 0,"Incompleto",_xlfn.XLOOKUP(L3452,BLTOTAL!B:B,BLTOTAL!AD:AD))</f>
        <v>Incompleto</v>
      </c>
    </row>
    <row r="3453" spans="17:17" x14ac:dyDescent="0.35">
      <c r="Q3453" t="str">
        <f>IF((_xlfn.XLOOKUP(L3453,BLTOTAL!B:B,BLTOTAL!AD:AD))= 0,"Incompleto",_xlfn.XLOOKUP(L3453,BLTOTAL!B:B,BLTOTAL!AD:AD))</f>
        <v>Incompleto</v>
      </c>
    </row>
    <row r="3454" spans="17:17" x14ac:dyDescent="0.35">
      <c r="Q3454" t="str">
        <f>IF((_xlfn.XLOOKUP(L3454,BLTOTAL!B:B,BLTOTAL!AD:AD))= 0,"Incompleto",_xlfn.XLOOKUP(L3454,BLTOTAL!B:B,BLTOTAL!AD:AD))</f>
        <v>Incompleto</v>
      </c>
    </row>
    <row r="3455" spans="17:17" x14ac:dyDescent="0.35">
      <c r="Q3455" t="str">
        <f>IF((_xlfn.XLOOKUP(L3455,BLTOTAL!B:B,BLTOTAL!AD:AD))= 0,"Incompleto",_xlfn.XLOOKUP(L3455,BLTOTAL!B:B,BLTOTAL!AD:AD))</f>
        <v>Incompleto</v>
      </c>
    </row>
    <row r="3456" spans="17:17" x14ac:dyDescent="0.35">
      <c r="Q3456" t="str">
        <f>IF((_xlfn.XLOOKUP(L3456,BLTOTAL!B:B,BLTOTAL!AD:AD))= 0,"Incompleto",_xlfn.XLOOKUP(L3456,BLTOTAL!B:B,BLTOTAL!AD:AD))</f>
        <v>Incompleto</v>
      </c>
    </row>
    <row r="3457" spans="17:17" x14ac:dyDescent="0.35">
      <c r="Q3457" t="str">
        <f>IF((_xlfn.XLOOKUP(L3457,BLTOTAL!B:B,BLTOTAL!AD:AD))= 0,"Incompleto",_xlfn.XLOOKUP(L3457,BLTOTAL!B:B,BLTOTAL!AD:AD))</f>
        <v>Incompleto</v>
      </c>
    </row>
    <row r="3458" spans="17:17" x14ac:dyDescent="0.35">
      <c r="Q3458" t="str">
        <f>IF((_xlfn.XLOOKUP(L3458,BLTOTAL!B:B,BLTOTAL!AD:AD))= 0,"Incompleto",_xlfn.XLOOKUP(L3458,BLTOTAL!B:B,BLTOTAL!AD:AD))</f>
        <v>Incompleto</v>
      </c>
    </row>
    <row r="3459" spans="17:17" x14ac:dyDescent="0.35">
      <c r="Q3459" t="str">
        <f>IF((_xlfn.XLOOKUP(L3459,BLTOTAL!B:B,BLTOTAL!AD:AD))= 0,"Incompleto",_xlfn.XLOOKUP(L3459,BLTOTAL!B:B,BLTOTAL!AD:AD))</f>
        <v>Incompleto</v>
      </c>
    </row>
    <row r="3460" spans="17:17" x14ac:dyDescent="0.35">
      <c r="Q3460" t="str">
        <f>IF((_xlfn.XLOOKUP(L3460,BLTOTAL!B:B,BLTOTAL!AD:AD))= 0,"Incompleto",_xlfn.XLOOKUP(L3460,BLTOTAL!B:B,BLTOTAL!AD:AD))</f>
        <v>Incompleto</v>
      </c>
    </row>
    <row r="3461" spans="17:17" x14ac:dyDescent="0.35">
      <c r="Q3461" t="str">
        <f>IF((_xlfn.XLOOKUP(L3461,BLTOTAL!B:B,BLTOTAL!AD:AD))= 0,"Incompleto",_xlfn.XLOOKUP(L3461,BLTOTAL!B:B,BLTOTAL!AD:AD))</f>
        <v>Incompleto</v>
      </c>
    </row>
    <row r="3462" spans="17:17" x14ac:dyDescent="0.35">
      <c r="Q3462" t="str">
        <f>IF((_xlfn.XLOOKUP(L3462,BLTOTAL!B:B,BLTOTAL!AD:AD))= 0,"Incompleto",_xlfn.XLOOKUP(L3462,BLTOTAL!B:B,BLTOTAL!AD:AD))</f>
        <v>Incompleto</v>
      </c>
    </row>
    <row r="3463" spans="17:17" x14ac:dyDescent="0.35">
      <c r="Q3463" t="str">
        <f>IF((_xlfn.XLOOKUP(L3463,BLTOTAL!B:B,BLTOTAL!AD:AD))= 0,"Incompleto",_xlfn.XLOOKUP(L3463,BLTOTAL!B:B,BLTOTAL!AD:AD))</f>
        <v>Incompleto</v>
      </c>
    </row>
    <row r="3464" spans="17:17" x14ac:dyDescent="0.35">
      <c r="Q3464" t="str">
        <f>IF((_xlfn.XLOOKUP(L3464,BLTOTAL!B:B,BLTOTAL!AD:AD))= 0,"Incompleto",_xlfn.XLOOKUP(L3464,BLTOTAL!B:B,BLTOTAL!AD:AD))</f>
        <v>Incompleto</v>
      </c>
    </row>
    <row r="3465" spans="17:17" x14ac:dyDescent="0.35">
      <c r="Q3465" t="str">
        <f>IF((_xlfn.XLOOKUP(L3465,BLTOTAL!B:B,BLTOTAL!AD:AD))= 0,"Incompleto",_xlfn.XLOOKUP(L3465,BLTOTAL!B:B,BLTOTAL!AD:AD))</f>
        <v>Incompleto</v>
      </c>
    </row>
    <row r="3466" spans="17:17" x14ac:dyDescent="0.35">
      <c r="Q3466" t="str">
        <f>IF((_xlfn.XLOOKUP(L3466,BLTOTAL!B:B,BLTOTAL!AD:AD))= 0,"Incompleto",_xlfn.XLOOKUP(L3466,BLTOTAL!B:B,BLTOTAL!AD:AD))</f>
        <v>Incompleto</v>
      </c>
    </row>
    <row r="3467" spans="17:17" x14ac:dyDescent="0.35">
      <c r="Q3467" t="str">
        <f>IF((_xlfn.XLOOKUP(L3467,BLTOTAL!B:B,BLTOTAL!AD:AD))= 0,"Incompleto",_xlfn.XLOOKUP(L3467,BLTOTAL!B:B,BLTOTAL!AD:AD))</f>
        <v>Incompleto</v>
      </c>
    </row>
    <row r="3468" spans="17:17" x14ac:dyDescent="0.35">
      <c r="Q3468" t="str">
        <f>IF((_xlfn.XLOOKUP(L3468,BLTOTAL!B:B,BLTOTAL!AD:AD))= 0,"Incompleto",_xlfn.XLOOKUP(L3468,BLTOTAL!B:B,BLTOTAL!AD:AD))</f>
        <v>Incompleto</v>
      </c>
    </row>
    <row r="3469" spans="17:17" x14ac:dyDescent="0.35">
      <c r="Q3469" t="str">
        <f>IF((_xlfn.XLOOKUP(L3469,BLTOTAL!B:B,BLTOTAL!AD:AD))= 0,"Incompleto",_xlfn.XLOOKUP(L3469,BLTOTAL!B:B,BLTOTAL!AD:AD))</f>
        <v>Incompleto</v>
      </c>
    </row>
    <row r="3470" spans="17:17" x14ac:dyDescent="0.35">
      <c r="Q3470" t="str">
        <f>IF((_xlfn.XLOOKUP(L3470,BLTOTAL!B:B,BLTOTAL!AD:AD))= 0,"Incompleto",_xlfn.XLOOKUP(L3470,BLTOTAL!B:B,BLTOTAL!AD:AD))</f>
        <v>Incompleto</v>
      </c>
    </row>
    <row r="3471" spans="17:17" x14ac:dyDescent="0.35">
      <c r="Q3471" t="str">
        <f>IF((_xlfn.XLOOKUP(L3471,BLTOTAL!B:B,BLTOTAL!AD:AD))= 0,"Incompleto",_xlfn.XLOOKUP(L3471,BLTOTAL!B:B,BLTOTAL!AD:AD))</f>
        <v>Incompleto</v>
      </c>
    </row>
    <row r="3472" spans="17:17" x14ac:dyDescent="0.35">
      <c r="Q3472" t="str">
        <f>IF((_xlfn.XLOOKUP(L3472,BLTOTAL!B:B,BLTOTAL!AD:AD))= 0,"Incompleto",_xlfn.XLOOKUP(L3472,BLTOTAL!B:B,BLTOTAL!AD:AD))</f>
        <v>Incompleto</v>
      </c>
    </row>
    <row r="3473" spans="17:17" x14ac:dyDescent="0.35">
      <c r="Q3473" t="str">
        <f>IF((_xlfn.XLOOKUP(L3473,BLTOTAL!B:B,BLTOTAL!AD:AD))= 0,"Incompleto",_xlfn.XLOOKUP(L3473,BLTOTAL!B:B,BLTOTAL!AD:AD))</f>
        <v>Incompleto</v>
      </c>
    </row>
    <row r="3474" spans="17:17" x14ac:dyDescent="0.35">
      <c r="Q3474" t="str">
        <f>IF((_xlfn.XLOOKUP(L3474,BLTOTAL!B:B,BLTOTAL!AD:AD))= 0,"Incompleto",_xlfn.XLOOKUP(L3474,BLTOTAL!B:B,BLTOTAL!AD:AD))</f>
        <v>Incompleto</v>
      </c>
    </row>
    <row r="3475" spans="17:17" x14ac:dyDescent="0.35">
      <c r="Q3475" t="str">
        <f>IF((_xlfn.XLOOKUP(L3475,BLTOTAL!B:B,BLTOTAL!AD:AD))= 0,"Incompleto",_xlfn.XLOOKUP(L3475,BLTOTAL!B:B,BLTOTAL!AD:AD))</f>
        <v>Incompleto</v>
      </c>
    </row>
    <row r="3476" spans="17:17" x14ac:dyDescent="0.35">
      <c r="Q3476" t="str">
        <f>IF((_xlfn.XLOOKUP(L3476,BLTOTAL!B:B,BLTOTAL!AD:AD))= 0,"Incompleto",_xlfn.XLOOKUP(L3476,BLTOTAL!B:B,BLTOTAL!AD:AD))</f>
        <v>Incompleto</v>
      </c>
    </row>
    <row r="3477" spans="17:17" x14ac:dyDescent="0.35">
      <c r="Q3477" t="str">
        <f>IF((_xlfn.XLOOKUP(L3477,BLTOTAL!B:B,BLTOTAL!AD:AD))= 0,"Incompleto",_xlfn.XLOOKUP(L3477,BLTOTAL!B:B,BLTOTAL!AD:AD))</f>
        <v>Incompleto</v>
      </c>
    </row>
    <row r="3478" spans="17:17" x14ac:dyDescent="0.35">
      <c r="Q3478" t="str">
        <f>IF((_xlfn.XLOOKUP(L3478,BLTOTAL!B:B,BLTOTAL!AD:AD))= 0,"Incompleto",_xlfn.XLOOKUP(L3478,BLTOTAL!B:B,BLTOTAL!AD:AD))</f>
        <v>Incompleto</v>
      </c>
    </row>
    <row r="3479" spans="17:17" x14ac:dyDescent="0.35">
      <c r="Q3479" t="str">
        <f>IF((_xlfn.XLOOKUP(L3479,BLTOTAL!B:B,BLTOTAL!AD:AD))= 0,"Incompleto",_xlfn.XLOOKUP(L3479,BLTOTAL!B:B,BLTOTAL!AD:AD))</f>
        <v>Incompleto</v>
      </c>
    </row>
    <row r="3480" spans="17:17" x14ac:dyDescent="0.35">
      <c r="Q3480" t="str">
        <f>IF((_xlfn.XLOOKUP(L3480,BLTOTAL!B:B,BLTOTAL!AD:AD))= 0,"Incompleto",_xlfn.XLOOKUP(L3480,BLTOTAL!B:B,BLTOTAL!AD:AD))</f>
        <v>Incompleto</v>
      </c>
    </row>
    <row r="3481" spans="17:17" x14ac:dyDescent="0.35">
      <c r="Q3481" t="str">
        <f>IF((_xlfn.XLOOKUP(L3481,BLTOTAL!B:B,BLTOTAL!AD:AD))= 0,"Incompleto",_xlfn.XLOOKUP(L3481,BLTOTAL!B:B,BLTOTAL!AD:AD))</f>
        <v>Incompleto</v>
      </c>
    </row>
    <row r="3482" spans="17:17" x14ac:dyDescent="0.35">
      <c r="Q3482" t="str">
        <f>IF((_xlfn.XLOOKUP(L3482,BLTOTAL!B:B,BLTOTAL!AD:AD))= 0,"Incompleto",_xlfn.XLOOKUP(L3482,BLTOTAL!B:B,BLTOTAL!AD:AD))</f>
        <v>Incompleto</v>
      </c>
    </row>
    <row r="3483" spans="17:17" x14ac:dyDescent="0.35">
      <c r="Q3483" t="str">
        <f>IF((_xlfn.XLOOKUP(L3483,BLTOTAL!B:B,BLTOTAL!AD:AD))= 0,"Incompleto",_xlfn.XLOOKUP(L3483,BLTOTAL!B:B,BLTOTAL!AD:AD))</f>
        <v>Incompleto</v>
      </c>
    </row>
    <row r="3484" spans="17:17" x14ac:dyDescent="0.35">
      <c r="Q3484" t="str">
        <f>IF((_xlfn.XLOOKUP(L3484,BLTOTAL!B:B,BLTOTAL!AD:AD))= 0,"Incompleto",_xlfn.XLOOKUP(L3484,BLTOTAL!B:B,BLTOTAL!AD:AD))</f>
        <v>Incompleto</v>
      </c>
    </row>
    <row r="3485" spans="17:17" x14ac:dyDescent="0.35">
      <c r="Q3485" t="str">
        <f>IF((_xlfn.XLOOKUP(L3485,BLTOTAL!B:B,BLTOTAL!AD:AD))= 0,"Incompleto",_xlfn.XLOOKUP(L3485,BLTOTAL!B:B,BLTOTAL!AD:AD))</f>
        <v>Incompleto</v>
      </c>
    </row>
    <row r="3486" spans="17:17" x14ac:dyDescent="0.35">
      <c r="Q3486" t="str">
        <f>IF((_xlfn.XLOOKUP(L3486,BLTOTAL!B:B,BLTOTAL!AD:AD))= 0,"Incompleto",_xlfn.XLOOKUP(L3486,BLTOTAL!B:B,BLTOTAL!AD:AD))</f>
        <v>Incompleto</v>
      </c>
    </row>
    <row r="3487" spans="17:17" x14ac:dyDescent="0.35">
      <c r="Q3487" t="str">
        <f>IF((_xlfn.XLOOKUP(L3487,BLTOTAL!B:B,BLTOTAL!AD:AD))= 0,"Incompleto",_xlfn.XLOOKUP(L3487,BLTOTAL!B:B,BLTOTAL!AD:AD))</f>
        <v>Incompleto</v>
      </c>
    </row>
    <row r="3488" spans="17:17" x14ac:dyDescent="0.35">
      <c r="Q3488" t="str">
        <f>IF((_xlfn.XLOOKUP(L3488,BLTOTAL!B:B,BLTOTAL!AD:AD))= 0,"Incompleto",_xlfn.XLOOKUP(L3488,BLTOTAL!B:B,BLTOTAL!AD:AD))</f>
        <v>Incompleto</v>
      </c>
    </row>
    <row r="3489" spans="17:17" x14ac:dyDescent="0.35">
      <c r="Q3489" t="str">
        <f>IF((_xlfn.XLOOKUP(L3489,BLTOTAL!B:B,BLTOTAL!AD:AD))= 0,"Incompleto",_xlfn.XLOOKUP(L3489,BLTOTAL!B:B,BLTOTAL!AD:AD))</f>
        <v>Incompleto</v>
      </c>
    </row>
    <row r="3490" spans="17:17" x14ac:dyDescent="0.35">
      <c r="Q3490" t="str">
        <f>IF((_xlfn.XLOOKUP(L3490,BLTOTAL!B:B,BLTOTAL!AD:AD))= 0,"Incompleto",_xlfn.XLOOKUP(L3490,BLTOTAL!B:B,BLTOTAL!AD:AD))</f>
        <v>Incompleto</v>
      </c>
    </row>
    <row r="3491" spans="17:17" x14ac:dyDescent="0.35">
      <c r="Q3491" t="str">
        <f>IF((_xlfn.XLOOKUP(L3491,BLTOTAL!B:B,BLTOTAL!AD:AD))= 0,"Incompleto",_xlfn.XLOOKUP(L3491,BLTOTAL!B:B,BLTOTAL!AD:AD))</f>
        <v>Incompleto</v>
      </c>
    </row>
    <row r="3492" spans="17:17" x14ac:dyDescent="0.35">
      <c r="Q3492" t="str">
        <f>IF((_xlfn.XLOOKUP(L3492,BLTOTAL!B:B,BLTOTAL!AD:AD))= 0,"Incompleto",_xlfn.XLOOKUP(L3492,BLTOTAL!B:B,BLTOTAL!AD:AD))</f>
        <v>Incompleto</v>
      </c>
    </row>
    <row r="3493" spans="17:17" x14ac:dyDescent="0.35">
      <c r="Q3493" t="str">
        <f>IF((_xlfn.XLOOKUP(L3493,BLTOTAL!B:B,BLTOTAL!AD:AD))= 0,"Incompleto",_xlfn.XLOOKUP(L3493,BLTOTAL!B:B,BLTOTAL!AD:AD))</f>
        <v>Incompleto</v>
      </c>
    </row>
    <row r="3494" spans="17:17" x14ac:dyDescent="0.35">
      <c r="Q3494" t="str">
        <f>IF((_xlfn.XLOOKUP(L3494,BLTOTAL!B:B,BLTOTAL!AD:AD))= 0,"Incompleto",_xlfn.XLOOKUP(L3494,BLTOTAL!B:B,BLTOTAL!AD:AD))</f>
        <v>Incompleto</v>
      </c>
    </row>
    <row r="3495" spans="17:17" x14ac:dyDescent="0.35">
      <c r="Q3495" t="str">
        <f>IF((_xlfn.XLOOKUP(L3495,BLTOTAL!B:B,BLTOTAL!AD:AD))= 0,"Incompleto",_xlfn.XLOOKUP(L3495,BLTOTAL!B:B,BLTOTAL!AD:AD))</f>
        <v>Incompleto</v>
      </c>
    </row>
    <row r="3496" spans="17:17" x14ac:dyDescent="0.35">
      <c r="Q3496" t="str">
        <f>IF((_xlfn.XLOOKUP(L3496,BLTOTAL!B:B,BLTOTAL!AD:AD))= 0,"Incompleto",_xlfn.XLOOKUP(L3496,BLTOTAL!B:B,BLTOTAL!AD:AD))</f>
        <v>Incompleto</v>
      </c>
    </row>
    <row r="3497" spans="17:17" x14ac:dyDescent="0.35">
      <c r="Q3497" t="str">
        <f>IF((_xlfn.XLOOKUP(L3497,BLTOTAL!B:B,BLTOTAL!AD:AD))= 0,"Incompleto",_xlfn.XLOOKUP(L3497,BLTOTAL!B:B,BLTOTAL!AD:AD))</f>
        <v>Incompleto</v>
      </c>
    </row>
    <row r="3498" spans="17:17" x14ac:dyDescent="0.35">
      <c r="Q3498" t="str">
        <f>IF((_xlfn.XLOOKUP(L3498,BLTOTAL!B:B,BLTOTAL!AD:AD))= 0,"Incompleto",_xlfn.XLOOKUP(L3498,BLTOTAL!B:B,BLTOTAL!AD:AD))</f>
        <v>Incompleto</v>
      </c>
    </row>
    <row r="3499" spans="17:17" x14ac:dyDescent="0.35">
      <c r="Q3499" t="str">
        <f>IF((_xlfn.XLOOKUP(L3499,BLTOTAL!B:B,BLTOTAL!AD:AD))= 0,"Incompleto",_xlfn.XLOOKUP(L3499,BLTOTAL!B:B,BLTOTAL!AD:AD))</f>
        <v>Incompleto</v>
      </c>
    </row>
    <row r="3500" spans="17:17" x14ac:dyDescent="0.35">
      <c r="Q3500" t="str">
        <f>IF((_xlfn.XLOOKUP(L3500,BLTOTAL!B:B,BLTOTAL!AD:AD))= 0,"Incompleto",_xlfn.XLOOKUP(L3500,BLTOTAL!B:B,BLTOTAL!AD:AD))</f>
        <v>Incompleto</v>
      </c>
    </row>
    <row r="3501" spans="17:17" x14ac:dyDescent="0.35">
      <c r="Q3501" t="str">
        <f>IF((_xlfn.XLOOKUP(L3501,BLTOTAL!B:B,BLTOTAL!AD:AD))= 0,"Incompleto",_xlfn.XLOOKUP(L3501,BLTOTAL!B:B,BLTOTAL!AD:AD))</f>
        <v>Incompleto</v>
      </c>
    </row>
    <row r="3502" spans="17:17" x14ac:dyDescent="0.35">
      <c r="Q3502" t="str">
        <f>IF((_xlfn.XLOOKUP(L3502,BLTOTAL!B:B,BLTOTAL!AD:AD))= 0,"Incompleto",_xlfn.XLOOKUP(L3502,BLTOTAL!B:B,BLTOTAL!AD:AD))</f>
        <v>Incompleto</v>
      </c>
    </row>
    <row r="3503" spans="17:17" x14ac:dyDescent="0.35">
      <c r="Q3503" t="str">
        <f>IF((_xlfn.XLOOKUP(L3503,BLTOTAL!B:B,BLTOTAL!AD:AD))= 0,"Incompleto",_xlfn.XLOOKUP(L3503,BLTOTAL!B:B,BLTOTAL!AD:AD))</f>
        <v>Incompleto</v>
      </c>
    </row>
    <row r="3504" spans="17:17" x14ac:dyDescent="0.35">
      <c r="Q3504" t="str">
        <f>IF((_xlfn.XLOOKUP(L3504,BLTOTAL!B:B,BLTOTAL!AD:AD))= 0,"Incompleto",_xlfn.XLOOKUP(L3504,BLTOTAL!B:B,BLTOTAL!AD:AD))</f>
        <v>Incompleto</v>
      </c>
    </row>
    <row r="3505" spans="17:17" x14ac:dyDescent="0.35">
      <c r="Q3505" t="str">
        <f>IF((_xlfn.XLOOKUP(L3505,BLTOTAL!B:B,BLTOTAL!AD:AD))= 0,"Incompleto",_xlfn.XLOOKUP(L3505,BLTOTAL!B:B,BLTOTAL!AD:AD))</f>
        <v>Incompleto</v>
      </c>
    </row>
    <row r="3506" spans="17:17" x14ac:dyDescent="0.35">
      <c r="Q3506" t="str">
        <f>IF((_xlfn.XLOOKUP(L3506,BLTOTAL!B:B,BLTOTAL!AD:AD))= 0,"Incompleto",_xlfn.XLOOKUP(L3506,BLTOTAL!B:B,BLTOTAL!AD:AD))</f>
        <v>Incompleto</v>
      </c>
    </row>
    <row r="3507" spans="17:17" x14ac:dyDescent="0.35">
      <c r="Q3507" t="str">
        <f>IF((_xlfn.XLOOKUP(L3507,BLTOTAL!B:B,BLTOTAL!AD:AD))= 0,"Incompleto",_xlfn.XLOOKUP(L3507,BLTOTAL!B:B,BLTOTAL!AD:AD))</f>
        <v>Incompleto</v>
      </c>
    </row>
    <row r="3508" spans="17:17" x14ac:dyDescent="0.35">
      <c r="Q3508" t="str">
        <f>IF((_xlfn.XLOOKUP(L3508,BLTOTAL!B:B,BLTOTAL!AD:AD))= 0,"Incompleto",_xlfn.XLOOKUP(L3508,BLTOTAL!B:B,BLTOTAL!AD:AD))</f>
        <v>Incompleto</v>
      </c>
    </row>
    <row r="3509" spans="17:17" x14ac:dyDescent="0.35">
      <c r="Q3509" t="str">
        <f>IF((_xlfn.XLOOKUP(L3509,BLTOTAL!B:B,BLTOTAL!AD:AD))= 0,"Incompleto",_xlfn.XLOOKUP(L3509,BLTOTAL!B:B,BLTOTAL!AD:AD))</f>
        <v>Incompleto</v>
      </c>
    </row>
    <row r="3510" spans="17:17" x14ac:dyDescent="0.35">
      <c r="Q3510" t="str">
        <f>IF((_xlfn.XLOOKUP(L3510,BLTOTAL!B:B,BLTOTAL!AD:AD))= 0,"Incompleto",_xlfn.XLOOKUP(L3510,BLTOTAL!B:B,BLTOTAL!AD:AD))</f>
        <v>Incompleto</v>
      </c>
    </row>
    <row r="3511" spans="17:17" x14ac:dyDescent="0.35">
      <c r="Q3511" t="str">
        <f>IF((_xlfn.XLOOKUP(L3511,BLTOTAL!B:B,BLTOTAL!AD:AD))= 0,"Incompleto",_xlfn.XLOOKUP(L3511,BLTOTAL!B:B,BLTOTAL!AD:AD))</f>
        <v>Incompleto</v>
      </c>
    </row>
    <row r="3512" spans="17:17" x14ac:dyDescent="0.35">
      <c r="Q3512" t="str">
        <f>IF((_xlfn.XLOOKUP(L3512,BLTOTAL!B:B,BLTOTAL!AD:AD))= 0,"Incompleto",_xlfn.XLOOKUP(L3512,BLTOTAL!B:B,BLTOTAL!AD:AD))</f>
        <v>Incompleto</v>
      </c>
    </row>
    <row r="3513" spans="17:17" x14ac:dyDescent="0.35">
      <c r="Q3513" t="str">
        <f>IF((_xlfn.XLOOKUP(L3513,BLTOTAL!B:B,BLTOTAL!AD:AD))= 0,"Incompleto",_xlfn.XLOOKUP(L3513,BLTOTAL!B:B,BLTOTAL!AD:AD))</f>
        <v>Incompleto</v>
      </c>
    </row>
    <row r="3514" spans="17:17" x14ac:dyDescent="0.35">
      <c r="Q3514" t="str">
        <f>IF((_xlfn.XLOOKUP(L3514,BLTOTAL!B:B,BLTOTAL!AD:AD))= 0,"Incompleto",_xlfn.XLOOKUP(L3514,BLTOTAL!B:B,BLTOTAL!AD:AD))</f>
        <v>Incompleto</v>
      </c>
    </row>
    <row r="3515" spans="17:17" x14ac:dyDescent="0.35">
      <c r="Q3515" t="str">
        <f>IF((_xlfn.XLOOKUP(L3515,BLTOTAL!B:B,BLTOTAL!AD:AD))= 0,"Incompleto",_xlfn.XLOOKUP(L3515,BLTOTAL!B:B,BLTOTAL!AD:AD))</f>
        <v>Incompleto</v>
      </c>
    </row>
    <row r="3516" spans="17:17" x14ac:dyDescent="0.35">
      <c r="Q3516" t="str">
        <f>IF((_xlfn.XLOOKUP(L3516,BLTOTAL!B:B,BLTOTAL!AD:AD))= 0,"Incompleto",_xlfn.XLOOKUP(L3516,BLTOTAL!B:B,BLTOTAL!AD:AD))</f>
        <v>Incompleto</v>
      </c>
    </row>
    <row r="3517" spans="17:17" x14ac:dyDescent="0.35">
      <c r="Q3517" t="str">
        <f>IF((_xlfn.XLOOKUP(L3517,BLTOTAL!B:B,BLTOTAL!AD:AD))= 0,"Incompleto",_xlfn.XLOOKUP(L3517,BLTOTAL!B:B,BLTOTAL!AD:AD))</f>
        <v>Incompleto</v>
      </c>
    </row>
    <row r="3518" spans="17:17" x14ac:dyDescent="0.35">
      <c r="Q3518" t="str">
        <f>IF((_xlfn.XLOOKUP(L3518,BLTOTAL!B:B,BLTOTAL!AD:AD))= 0,"Incompleto",_xlfn.XLOOKUP(L3518,BLTOTAL!B:B,BLTOTAL!AD:AD))</f>
        <v>Incompleto</v>
      </c>
    </row>
    <row r="3519" spans="17:17" x14ac:dyDescent="0.35">
      <c r="Q3519" t="str">
        <f>IF((_xlfn.XLOOKUP(L3519,BLTOTAL!B:B,BLTOTAL!AD:AD))= 0,"Incompleto",_xlfn.XLOOKUP(L3519,BLTOTAL!B:B,BLTOTAL!AD:AD))</f>
        <v>Incompleto</v>
      </c>
    </row>
    <row r="3520" spans="17:17" x14ac:dyDescent="0.35">
      <c r="Q3520" t="str">
        <f>IF((_xlfn.XLOOKUP(L3520,BLTOTAL!B:B,BLTOTAL!AD:AD))= 0,"Incompleto",_xlfn.XLOOKUP(L3520,BLTOTAL!B:B,BLTOTAL!AD:AD))</f>
        <v>Incompleto</v>
      </c>
    </row>
    <row r="3521" spans="17:17" x14ac:dyDescent="0.35">
      <c r="Q3521" t="str">
        <f>IF((_xlfn.XLOOKUP(L3521,BLTOTAL!B:B,BLTOTAL!AD:AD))= 0,"Incompleto",_xlfn.XLOOKUP(L3521,BLTOTAL!B:B,BLTOTAL!AD:AD))</f>
        <v>Incompleto</v>
      </c>
    </row>
    <row r="3522" spans="17:17" x14ac:dyDescent="0.35">
      <c r="Q3522" t="str">
        <f>IF((_xlfn.XLOOKUP(L3522,BLTOTAL!B:B,BLTOTAL!AD:AD))= 0,"Incompleto",_xlfn.XLOOKUP(L3522,BLTOTAL!B:B,BLTOTAL!AD:AD))</f>
        <v>Incompleto</v>
      </c>
    </row>
    <row r="3523" spans="17:17" x14ac:dyDescent="0.35">
      <c r="Q3523" t="str">
        <f>IF((_xlfn.XLOOKUP(L3523,BLTOTAL!B:B,BLTOTAL!AD:AD))= 0,"Incompleto",_xlfn.XLOOKUP(L3523,BLTOTAL!B:B,BLTOTAL!AD:AD))</f>
        <v>Incompleto</v>
      </c>
    </row>
    <row r="3524" spans="17:17" x14ac:dyDescent="0.35">
      <c r="Q3524" t="str">
        <f>IF((_xlfn.XLOOKUP(L3524,BLTOTAL!B:B,BLTOTAL!AD:AD))= 0,"Incompleto",_xlfn.XLOOKUP(L3524,BLTOTAL!B:B,BLTOTAL!AD:AD))</f>
        <v>Incompleto</v>
      </c>
    </row>
    <row r="3525" spans="17:17" x14ac:dyDescent="0.35">
      <c r="Q3525" t="str">
        <f>IF((_xlfn.XLOOKUP(L3525,BLTOTAL!B:B,BLTOTAL!AD:AD))= 0,"Incompleto",_xlfn.XLOOKUP(L3525,BLTOTAL!B:B,BLTOTAL!AD:AD))</f>
        <v>Incompleto</v>
      </c>
    </row>
    <row r="3526" spans="17:17" x14ac:dyDescent="0.35">
      <c r="Q3526" t="str">
        <f>IF((_xlfn.XLOOKUP(L3526,BLTOTAL!B:B,BLTOTAL!AD:AD))= 0,"Incompleto",_xlfn.XLOOKUP(L3526,BLTOTAL!B:B,BLTOTAL!AD:AD))</f>
        <v>Incompleto</v>
      </c>
    </row>
    <row r="3527" spans="17:17" x14ac:dyDescent="0.35">
      <c r="Q3527" t="str">
        <f>IF((_xlfn.XLOOKUP(L3527,BLTOTAL!B:B,BLTOTAL!AD:AD))= 0,"Incompleto",_xlfn.XLOOKUP(L3527,BLTOTAL!B:B,BLTOTAL!AD:AD))</f>
        <v>Incompleto</v>
      </c>
    </row>
    <row r="3528" spans="17:17" x14ac:dyDescent="0.35">
      <c r="Q3528" t="str">
        <f>IF((_xlfn.XLOOKUP(L3528,BLTOTAL!B:B,BLTOTAL!AD:AD))= 0,"Incompleto",_xlfn.XLOOKUP(L3528,BLTOTAL!B:B,BLTOTAL!AD:AD))</f>
        <v>Incompleto</v>
      </c>
    </row>
    <row r="3529" spans="17:17" x14ac:dyDescent="0.35">
      <c r="Q3529" t="str">
        <f>IF((_xlfn.XLOOKUP(L3529,BLTOTAL!B:B,BLTOTAL!AD:AD))= 0,"Incompleto",_xlfn.XLOOKUP(L3529,BLTOTAL!B:B,BLTOTAL!AD:AD))</f>
        <v>Incompleto</v>
      </c>
    </row>
    <row r="3530" spans="17:17" x14ac:dyDescent="0.35">
      <c r="Q3530" t="str">
        <f>IF((_xlfn.XLOOKUP(L3530,BLTOTAL!B:B,BLTOTAL!AD:AD))= 0,"Incompleto",_xlfn.XLOOKUP(L3530,BLTOTAL!B:B,BLTOTAL!AD:AD))</f>
        <v>Incompleto</v>
      </c>
    </row>
    <row r="3531" spans="17:17" x14ac:dyDescent="0.35">
      <c r="Q3531" t="str">
        <f>IF((_xlfn.XLOOKUP(L3531,BLTOTAL!B:B,BLTOTAL!AD:AD))= 0,"Incompleto",_xlfn.XLOOKUP(L3531,BLTOTAL!B:B,BLTOTAL!AD:AD))</f>
        <v>Incompleto</v>
      </c>
    </row>
    <row r="3532" spans="17:17" x14ac:dyDescent="0.35">
      <c r="Q3532" t="str">
        <f>IF((_xlfn.XLOOKUP(L3532,BLTOTAL!B:B,BLTOTAL!AD:AD))= 0,"Incompleto",_xlfn.XLOOKUP(L3532,BLTOTAL!B:B,BLTOTAL!AD:AD))</f>
        <v>Incompleto</v>
      </c>
    </row>
    <row r="3533" spans="17:17" x14ac:dyDescent="0.35">
      <c r="Q3533" t="str">
        <f>IF((_xlfn.XLOOKUP(L3533,BLTOTAL!B:B,BLTOTAL!AD:AD))= 0,"Incompleto",_xlfn.XLOOKUP(L3533,BLTOTAL!B:B,BLTOTAL!AD:AD))</f>
        <v>Incompleto</v>
      </c>
    </row>
    <row r="3534" spans="17:17" x14ac:dyDescent="0.35">
      <c r="Q3534" t="str">
        <f>IF((_xlfn.XLOOKUP(L3534,BLTOTAL!B:B,BLTOTAL!AD:AD))= 0,"Incompleto",_xlfn.XLOOKUP(L3534,BLTOTAL!B:B,BLTOTAL!AD:AD))</f>
        <v>Incompleto</v>
      </c>
    </row>
    <row r="3535" spans="17:17" x14ac:dyDescent="0.35">
      <c r="Q3535" t="str">
        <f>IF((_xlfn.XLOOKUP(L3535,BLTOTAL!B:B,BLTOTAL!AD:AD))= 0,"Incompleto",_xlfn.XLOOKUP(L3535,BLTOTAL!B:B,BLTOTAL!AD:AD))</f>
        <v>Incompleto</v>
      </c>
    </row>
    <row r="3536" spans="17:17" x14ac:dyDescent="0.35">
      <c r="Q3536" t="str">
        <f>IF((_xlfn.XLOOKUP(L3536,BLTOTAL!B:B,BLTOTAL!AD:AD))= 0,"Incompleto",_xlfn.XLOOKUP(L3536,BLTOTAL!B:B,BLTOTAL!AD:AD))</f>
        <v>Incompleto</v>
      </c>
    </row>
    <row r="3537" spans="17:17" x14ac:dyDescent="0.35">
      <c r="Q3537" t="str">
        <f>IF((_xlfn.XLOOKUP(L3537,BLTOTAL!B:B,BLTOTAL!AD:AD))= 0,"Incompleto",_xlfn.XLOOKUP(L3537,BLTOTAL!B:B,BLTOTAL!AD:AD))</f>
        <v>Incompleto</v>
      </c>
    </row>
    <row r="3538" spans="17:17" x14ac:dyDescent="0.35">
      <c r="Q3538" t="str">
        <f>IF((_xlfn.XLOOKUP(L3538,BLTOTAL!B:B,BLTOTAL!AD:AD))= 0,"Incompleto",_xlfn.XLOOKUP(L3538,BLTOTAL!B:B,BLTOTAL!AD:AD))</f>
        <v>Incompleto</v>
      </c>
    </row>
    <row r="3539" spans="17:17" x14ac:dyDescent="0.35">
      <c r="Q3539" t="str">
        <f>IF((_xlfn.XLOOKUP(L3539,BLTOTAL!B:B,BLTOTAL!AD:AD))= 0,"Incompleto",_xlfn.XLOOKUP(L3539,BLTOTAL!B:B,BLTOTAL!AD:AD))</f>
        <v>Incompleto</v>
      </c>
    </row>
    <row r="3540" spans="17:17" x14ac:dyDescent="0.35">
      <c r="Q3540" t="str">
        <f>IF((_xlfn.XLOOKUP(L3540,BLTOTAL!B:B,BLTOTAL!AD:AD))= 0,"Incompleto",_xlfn.XLOOKUP(L3540,BLTOTAL!B:B,BLTOTAL!AD:AD))</f>
        <v>Incompleto</v>
      </c>
    </row>
    <row r="3541" spans="17:17" x14ac:dyDescent="0.35">
      <c r="Q3541" t="str">
        <f>IF((_xlfn.XLOOKUP(L3541,BLTOTAL!B:B,BLTOTAL!AD:AD))= 0,"Incompleto",_xlfn.XLOOKUP(L3541,BLTOTAL!B:B,BLTOTAL!AD:AD))</f>
        <v>Incompleto</v>
      </c>
    </row>
    <row r="3542" spans="17:17" x14ac:dyDescent="0.35">
      <c r="Q3542" t="str">
        <f>IF((_xlfn.XLOOKUP(L3542,BLTOTAL!B:B,BLTOTAL!AD:AD))= 0,"Incompleto",_xlfn.XLOOKUP(L3542,BLTOTAL!B:B,BLTOTAL!AD:AD))</f>
        <v>Incompleto</v>
      </c>
    </row>
    <row r="3543" spans="17:17" x14ac:dyDescent="0.35">
      <c r="Q3543" t="str">
        <f>IF((_xlfn.XLOOKUP(L3543,BLTOTAL!B:B,BLTOTAL!AD:AD))= 0,"Incompleto",_xlfn.XLOOKUP(L3543,BLTOTAL!B:B,BLTOTAL!AD:AD))</f>
        <v>Incompleto</v>
      </c>
    </row>
    <row r="3544" spans="17:17" x14ac:dyDescent="0.35">
      <c r="Q3544" t="str">
        <f>IF((_xlfn.XLOOKUP(L3544,BLTOTAL!B:B,BLTOTAL!AD:AD))= 0,"Incompleto",_xlfn.XLOOKUP(L3544,BLTOTAL!B:B,BLTOTAL!AD:AD))</f>
        <v>Incompleto</v>
      </c>
    </row>
    <row r="3545" spans="17:17" x14ac:dyDescent="0.35">
      <c r="Q3545" t="str">
        <f>IF((_xlfn.XLOOKUP(L3545,BLTOTAL!B:B,BLTOTAL!AD:AD))= 0,"Incompleto",_xlfn.XLOOKUP(L3545,BLTOTAL!B:B,BLTOTAL!AD:AD))</f>
        <v>Incompleto</v>
      </c>
    </row>
    <row r="3546" spans="17:17" x14ac:dyDescent="0.35">
      <c r="Q3546" t="str">
        <f>IF((_xlfn.XLOOKUP(L3546,BLTOTAL!B:B,BLTOTAL!AD:AD))= 0,"Incompleto",_xlfn.XLOOKUP(L3546,BLTOTAL!B:B,BLTOTAL!AD:AD))</f>
        <v>Incompleto</v>
      </c>
    </row>
    <row r="3547" spans="17:17" x14ac:dyDescent="0.35">
      <c r="Q3547" t="str">
        <f>IF((_xlfn.XLOOKUP(L3547,BLTOTAL!B:B,BLTOTAL!AD:AD))= 0,"Incompleto",_xlfn.XLOOKUP(L3547,BLTOTAL!B:B,BLTOTAL!AD:AD))</f>
        <v>Incompleto</v>
      </c>
    </row>
    <row r="3548" spans="17:17" x14ac:dyDescent="0.35">
      <c r="Q3548" t="str">
        <f>IF((_xlfn.XLOOKUP(L3548,BLTOTAL!B:B,BLTOTAL!AD:AD))= 0,"Incompleto",_xlfn.XLOOKUP(L3548,BLTOTAL!B:B,BLTOTAL!AD:AD))</f>
        <v>Incompleto</v>
      </c>
    </row>
    <row r="3549" spans="17:17" x14ac:dyDescent="0.35">
      <c r="Q3549" t="str">
        <f>IF((_xlfn.XLOOKUP(L3549,BLTOTAL!B:B,BLTOTAL!AD:AD))= 0,"Incompleto",_xlfn.XLOOKUP(L3549,BLTOTAL!B:B,BLTOTAL!AD:AD))</f>
        <v>Incompleto</v>
      </c>
    </row>
    <row r="3550" spans="17:17" x14ac:dyDescent="0.35">
      <c r="Q3550" t="str">
        <f>IF((_xlfn.XLOOKUP(L3550,BLTOTAL!B:B,BLTOTAL!AD:AD))= 0,"Incompleto",_xlfn.XLOOKUP(L3550,BLTOTAL!B:B,BLTOTAL!AD:AD))</f>
        <v>Incompleto</v>
      </c>
    </row>
    <row r="3551" spans="17:17" x14ac:dyDescent="0.35">
      <c r="Q3551" t="str">
        <f>IF((_xlfn.XLOOKUP(L3551,BLTOTAL!B:B,BLTOTAL!AD:AD))= 0,"Incompleto",_xlfn.XLOOKUP(L3551,BLTOTAL!B:B,BLTOTAL!AD:AD))</f>
        <v>Incompleto</v>
      </c>
    </row>
    <row r="3552" spans="17:17" x14ac:dyDescent="0.35">
      <c r="Q3552" t="str">
        <f>IF((_xlfn.XLOOKUP(L3552,BLTOTAL!B:B,BLTOTAL!AD:AD))= 0,"Incompleto",_xlfn.XLOOKUP(L3552,BLTOTAL!B:B,BLTOTAL!AD:AD))</f>
        <v>Incompleto</v>
      </c>
    </row>
    <row r="3553" spans="17:17" x14ac:dyDescent="0.35">
      <c r="Q3553" t="str">
        <f>IF((_xlfn.XLOOKUP(L3553,BLTOTAL!B:B,BLTOTAL!AD:AD))= 0,"Incompleto",_xlfn.XLOOKUP(L3553,BLTOTAL!B:B,BLTOTAL!AD:AD))</f>
        <v>Incompleto</v>
      </c>
    </row>
    <row r="3554" spans="17:17" x14ac:dyDescent="0.35">
      <c r="Q3554" t="str">
        <f>IF((_xlfn.XLOOKUP(L3554,BLTOTAL!B:B,BLTOTAL!AD:AD))= 0,"Incompleto",_xlfn.XLOOKUP(L3554,BLTOTAL!B:B,BLTOTAL!AD:AD))</f>
        <v>Incompleto</v>
      </c>
    </row>
    <row r="3555" spans="17:17" x14ac:dyDescent="0.35">
      <c r="Q3555" t="str">
        <f>IF((_xlfn.XLOOKUP(L3555,BLTOTAL!B:B,BLTOTAL!AD:AD))= 0,"Incompleto",_xlfn.XLOOKUP(L3555,BLTOTAL!B:B,BLTOTAL!AD:AD))</f>
        <v>Incompleto</v>
      </c>
    </row>
    <row r="3556" spans="17:17" x14ac:dyDescent="0.35">
      <c r="Q3556" t="str">
        <f>IF((_xlfn.XLOOKUP(L3556,BLTOTAL!B:B,BLTOTAL!AD:AD))= 0,"Incompleto",_xlfn.XLOOKUP(L3556,BLTOTAL!B:B,BLTOTAL!AD:AD))</f>
        <v>Incompleto</v>
      </c>
    </row>
    <row r="3557" spans="17:17" x14ac:dyDescent="0.35">
      <c r="Q3557" t="str">
        <f>IF((_xlfn.XLOOKUP(L3557,BLTOTAL!B:B,BLTOTAL!AD:AD))= 0,"Incompleto",_xlfn.XLOOKUP(L3557,BLTOTAL!B:B,BLTOTAL!AD:AD))</f>
        <v>Incompleto</v>
      </c>
    </row>
    <row r="3558" spans="17:17" x14ac:dyDescent="0.35">
      <c r="Q3558" t="str">
        <f>IF((_xlfn.XLOOKUP(L3558,BLTOTAL!B:B,BLTOTAL!AD:AD))= 0,"Incompleto",_xlfn.XLOOKUP(L3558,BLTOTAL!B:B,BLTOTAL!AD:AD))</f>
        <v>Incompleto</v>
      </c>
    </row>
    <row r="3559" spans="17:17" x14ac:dyDescent="0.35">
      <c r="Q3559" t="str">
        <f>IF((_xlfn.XLOOKUP(L3559,BLTOTAL!B:B,BLTOTAL!AD:AD))= 0,"Incompleto",_xlfn.XLOOKUP(L3559,BLTOTAL!B:B,BLTOTAL!AD:AD))</f>
        <v>Incompleto</v>
      </c>
    </row>
    <row r="3560" spans="17:17" x14ac:dyDescent="0.35">
      <c r="Q3560" t="str">
        <f>IF((_xlfn.XLOOKUP(L3560,BLTOTAL!B:B,BLTOTAL!AD:AD))= 0,"Incompleto",_xlfn.XLOOKUP(L3560,BLTOTAL!B:B,BLTOTAL!AD:AD))</f>
        <v>Incompleto</v>
      </c>
    </row>
    <row r="3561" spans="17:17" x14ac:dyDescent="0.35">
      <c r="Q3561" t="str">
        <f>IF((_xlfn.XLOOKUP(L3561,BLTOTAL!B:B,BLTOTAL!AD:AD))= 0,"Incompleto",_xlfn.XLOOKUP(L3561,BLTOTAL!B:B,BLTOTAL!AD:AD))</f>
        <v>Incompleto</v>
      </c>
    </row>
    <row r="3562" spans="17:17" x14ac:dyDescent="0.35">
      <c r="Q3562" t="str">
        <f>IF((_xlfn.XLOOKUP(L3562,BLTOTAL!B:B,BLTOTAL!AD:AD))= 0,"Incompleto",_xlfn.XLOOKUP(L3562,BLTOTAL!B:B,BLTOTAL!AD:AD))</f>
        <v>Incompleto</v>
      </c>
    </row>
    <row r="3563" spans="17:17" x14ac:dyDescent="0.35">
      <c r="Q3563" t="str">
        <f>IF((_xlfn.XLOOKUP(L3563,BLTOTAL!B:B,BLTOTAL!AD:AD))= 0,"Incompleto",_xlfn.XLOOKUP(L3563,BLTOTAL!B:B,BLTOTAL!AD:AD))</f>
        <v>Incompleto</v>
      </c>
    </row>
    <row r="3564" spans="17:17" x14ac:dyDescent="0.35">
      <c r="Q3564" t="str">
        <f>IF((_xlfn.XLOOKUP(L3564,BLTOTAL!B:B,BLTOTAL!AD:AD))= 0,"Incompleto",_xlfn.XLOOKUP(L3564,BLTOTAL!B:B,BLTOTAL!AD:AD))</f>
        <v>Incompleto</v>
      </c>
    </row>
    <row r="3565" spans="17:17" x14ac:dyDescent="0.35">
      <c r="Q3565" t="str">
        <f>IF((_xlfn.XLOOKUP(L3565,BLTOTAL!B:B,BLTOTAL!AD:AD))= 0,"Incompleto",_xlfn.XLOOKUP(L3565,BLTOTAL!B:B,BLTOTAL!AD:AD))</f>
        <v>Incompleto</v>
      </c>
    </row>
    <row r="3566" spans="17:17" x14ac:dyDescent="0.35">
      <c r="Q3566" t="str">
        <f>IF((_xlfn.XLOOKUP(L3566,BLTOTAL!B:B,BLTOTAL!AD:AD))= 0,"Incompleto",_xlfn.XLOOKUP(L3566,BLTOTAL!B:B,BLTOTAL!AD:AD))</f>
        <v>Incompleto</v>
      </c>
    </row>
    <row r="3567" spans="17:17" x14ac:dyDescent="0.35">
      <c r="Q3567" t="str">
        <f>IF((_xlfn.XLOOKUP(L3567,BLTOTAL!B:B,BLTOTAL!AD:AD))= 0,"Incompleto",_xlfn.XLOOKUP(L3567,BLTOTAL!B:B,BLTOTAL!AD:AD))</f>
        <v>Incompleto</v>
      </c>
    </row>
    <row r="3568" spans="17:17" x14ac:dyDescent="0.35">
      <c r="Q3568" t="str">
        <f>IF((_xlfn.XLOOKUP(L3568,BLTOTAL!B:B,BLTOTAL!AD:AD))= 0,"Incompleto",_xlfn.XLOOKUP(L3568,BLTOTAL!B:B,BLTOTAL!AD:AD))</f>
        <v>Incompleto</v>
      </c>
    </row>
    <row r="3569" spans="17:17" x14ac:dyDescent="0.35">
      <c r="Q3569" t="str">
        <f>IF((_xlfn.XLOOKUP(L3569,BLTOTAL!B:B,BLTOTAL!AD:AD))= 0,"Incompleto",_xlfn.XLOOKUP(L3569,BLTOTAL!B:B,BLTOTAL!AD:AD))</f>
        <v>Incompleto</v>
      </c>
    </row>
    <row r="3570" spans="17:17" x14ac:dyDescent="0.35">
      <c r="Q3570" t="str">
        <f>IF((_xlfn.XLOOKUP(L3570,BLTOTAL!B:B,BLTOTAL!AD:AD))= 0,"Incompleto",_xlfn.XLOOKUP(L3570,BLTOTAL!B:B,BLTOTAL!AD:AD))</f>
        <v>Incompleto</v>
      </c>
    </row>
    <row r="3571" spans="17:17" x14ac:dyDescent="0.35">
      <c r="Q3571" t="str">
        <f>IF((_xlfn.XLOOKUP(L3571,BLTOTAL!B:B,BLTOTAL!AD:AD))= 0,"Incompleto",_xlfn.XLOOKUP(L3571,BLTOTAL!B:B,BLTOTAL!AD:AD))</f>
        <v>Incompleto</v>
      </c>
    </row>
    <row r="3572" spans="17:17" x14ac:dyDescent="0.35">
      <c r="Q3572" t="str">
        <f>IF((_xlfn.XLOOKUP(L3572,BLTOTAL!B:B,BLTOTAL!AD:AD))= 0,"Incompleto",_xlfn.XLOOKUP(L3572,BLTOTAL!B:B,BLTOTAL!AD:AD))</f>
        <v>Incompleto</v>
      </c>
    </row>
    <row r="3573" spans="17:17" x14ac:dyDescent="0.35">
      <c r="Q3573" t="str">
        <f>IF((_xlfn.XLOOKUP(L3573,BLTOTAL!B:B,BLTOTAL!AD:AD))= 0,"Incompleto",_xlfn.XLOOKUP(L3573,BLTOTAL!B:B,BLTOTAL!AD:AD))</f>
        <v>Incompleto</v>
      </c>
    </row>
    <row r="3574" spans="17:17" x14ac:dyDescent="0.35">
      <c r="Q3574" t="str">
        <f>IF((_xlfn.XLOOKUP(L3574,BLTOTAL!B:B,BLTOTAL!AD:AD))= 0,"Incompleto",_xlfn.XLOOKUP(L3574,BLTOTAL!B:B,BLTOTAL!AD:AD))</f>
        <v>Incompleto</v>
      </c>
    </row>
    <row r="3575" spans="17:17" x14ac:dyDescent="0.35">
      <c r="Q3575" t="str">
        <f>IF((_xlfn.XLOOKUP(L3575,BLTOTAL!B:B,BLTOTAL!AD:AD))= 0,"Incompleto",_xlfn.XLOOKUP(L3575,BLTOTAL!B:B,BLTOTAL!AD:AD))</f>
        <v>Incompleto</v>
      </c>
    </row>
    <row r="3576" spans="17:17" x14ac:dyDescent="0.35">
      <c r="Q3576" t="str">
        <f>IF((_xlfn.XLOOKUP(L3576,BLTOTAL!B:B,BLTOTAL!AD:AD))= 0,"Incompleto",_xlfn.XLOOKUP(L3576,BLTOTAL!B:B,BLTOTAL!AD:AD))</f>
        <v>Incompleto</v>
      </c>
    </row>
    <row r="3577" spans="17:17" x14ac:dyDescent="0.35">
      <c r="Q3577" t="str">
        <f>IF((_xlfn.XLOOKUP(L3577,BLTOTAL!B:B,BLTOTAL!AD:AD))= 0,"Incompleto",_xlfn.XLOOKUP(L3577,BLTOTAL!B:B,BLTOTAL!AD:AD))</f>
        <v>Incompleto</v>
      </c>
    </row>
    <row r="3578" spans="17:17" x14ac:dyDescent="0.35">
      <c r="Q3578" t="str">
        <f>IF((_xlfn.XLOOKUP(L3578,BLTOTAL!B:B,BLTOTAL!AD:AD))= 0,"Incompleto",_xlfn.XLOOKUP(L3578,BLTOTAL!B:B,BLTOTAL!AD:AD))</f>
        <v>Incompleto</v>
      </c>
    </row>
    <row r="3579" spans="17:17" x14ac:dyDescent="0.35">
      <c r="Q3579" t="str">
        <f>IF((_xlfn.XLOOKUP(L3579,BLTOTAL!B:B,BLTOTAL!AD:AD))= 0,"Incompleto",_xlfn.XLOOKUP(L3579,BLTOTAL!B:B,BLTOTAL!AD:AD))</f>
        <v>Incompleto</v>
      </c>
    </row>
    <row r="3580" spans="17:17" x14ac:dyDescent="0.35">
      <c r="Q3580" t="str">
        <f>IF((_xlfn.XLOOKUP(L3580,BLTOTAL!B:B,BLTOTAL!AD:AD))= 0,"Incompleto",_xlfn.XLOOKUP(L3580,BLTOTAL!B:B,BLTOTAL!AD:AD))</f>
        <v>Incompleto</v>
      </c>
    </row>
    <row r="3581" spans="17:17" x14ac:dyDescent="0.35">
      <c r="Q3581" t="str">
        <f>IF((_xlfn.XLOOKUP(L3581,BLTOTAL!B:B,BLTOTAL!AD:AD))= 0,"Incompleto",_xlfn.XLOOKUP(L3581,BLTOTAL!B:B,BLTOTAL!AD:AD))</f>
        <v>Incompleto</v>
      </c>
    </row>
    <row r="3582" spans="17:17" x14ac:dyDescent="0.35">
      <c r="Q3582" t="str">
        <f>IF((_xlfn.XLOOKUP(L3582,BLTOTAL!B:B,BLTOTAL!AD:AD))= 0,"Incompleto",_xlfn.XLOOKUP(L3582,BLTOTAL!B:B,BLTOTAL!AD:AD))</f>
        <v>Incompleto</v>
      </c>
    </row>
    <row r="3583" spans="17:17" x14ac:dyDescent="0.35">
      <c r="Q3583" t="str">
        <f>IF((_xlfn.XLOOKUP(L3583,BLTOTAL!B:B,BLTOTAL!AD:AD))= 0,"Incompleto",_xlfn.XLOOKUP(L3583,BLTOTAL!B:B,BLTOTAL!AD:AD))</f>
        <v>Incompleto</v>
      </c>
    </row>
    <row r="3584" spans="17:17" x14ac:dyDescent="0.35">
      <c r="Q3584" t="str">
        <f>IF((_xlfn.XLOOKUP(L3584,BLTOTAL!B:B,BLTOTAL!AD:AD))= 0,"Incompleto",_xlfn.XLOOKUP(L3584,BLTOTAL!B:B,BLTOTAL!AD:AD))</f>
        <v>Incompleto</v>
      </c>
    </row>
    <row r="3585" spans="17:17" x14ac:dyDescent="0.35">
      <c r="Q3585" t="str">
        <f>IF((_xlfn.XLOOKUP(L3585,BLTOTAL!B:B,BLTOTAL!AD:AD))= 0,"Incompleto",_xlfn.XLOOKUP(L3585,BLTOTAL!B:B,BLTOTAL!AD:AD))</f>
        <v>Incompleto</v>
      </c>
    </row>
    <row r="3586" spans="17:17" x14ac:dyDescent="0.35">
      <c r="Q3586" t="str">
        <f>IF((_xlfn.XLOOKUP(L3586,BLTOTAL!B:B,BLTOTAL!AD:AD))= 0,"Incompleto",_xlfn.XLOOKUP(L3586,BLTOTAL!B:B,BLTOTAL!AD:AD))</f>
        <v>Incompleto</v>
      </c>
    </row>
    <row r="3587" spans="17:17" x14ac:dyDescent="0.35">
      <c r="Q3587" t="str">
        <f>IF((_xlfn.XLOOKUP(L3587,BLTOTAL!B:B,BLTOTAL!AD:AD))= 0,"Incompleto",_xlfn.XLOOKUP(L3587,BLTOTAL!B:B,BLTOTAL!AD:AD))</f>
        <v>Incompleto</v>
      </c>
    </row>
    <row r="3588" spans="17:17" x14ac:dyDescent="0.35">
      <c r="Q3588" t="str">
        <f>IF((_xlfn.XLOOKUP(L3588,BLTOTAL!B:B,BLTOTAL!AD:AD))= 0,"Incompleto",_xlfn.XLOOKUP(L3588,BLTOTAL!B:B,BLTOTAL!AD:AD))</f>
        <v>Incompleto</v>
      </c>
    </row>
    <row r="3589" spans="17:17" x14ac:dyDescent="0.35">
      <c r="Q3589" t="str">
        <f>IF((_xlfn.XLOOKUP(L3589,BLTOTAL!B:B,BLTOTAL!AD:AD))= 0,"Incompleto",_xlfn.XLOOKUP(L3589,BLTOTAL!B:B,BLTOTAL!AD:AD))</f>
        <v>Incompleto</v>
      </c>
    </row>
    <row r="3590" spans="17:17" x14ac:dyDescent="0.35">
      <c r="Q3590" t="str">
        <f>IF((_xlfn.XLOOKUP(L3590,BLTOTAL!B:B,BLTOTAL!AD:AD))= 0,"Incompleto",_xlfn.XLOOKUP(L3590,BLTOTAL!B:B,BLTOTAL!AD:AD))</f>
        <v>Incompleto</v>
      </c>
    </row>
    <row r="3591" spans="17:17" x14ac:dyDescent="0.35">
      <c r="Q3591" t="str">
        <f>IF((_xlfn.XLOOKUP(L3591,BLTOTAL!B:B,BLTOTAL!AD:AD))= 0,"Incompleto",_xlfn.XLOOKUP(L3591,BLTOTAL!B:B,BLTOTAL!AD:AD))</f>
        <v>Incompleto</v>
      </c>
    </row>
    <row r="3592" spans="17:17" x14ac:dyDescent="0.35">
      <c r="Q3592" t="str">
        <f>IF((_xlfn.XLOOKUP(L3592,BLTOTAL!B:B,BLTOTAL!AD:AD))= 0,"Incompleto",_xlfn.XLOOKUP(L3592,BLTOTAL!B:B,BLTOTAL!AD:AD))</f>
        <v>Incompleto</v>
      </c>
    </row>
    <row r="3593" spans="17:17" x14ac:dyDescent="0.35">
      <c r="Q3593" t="str">
        <f>IF((_xlfn.XLOOKUP(L3593,BLTOTAL!B:B,BLTOTAL!AD:AD))= 0,"Incompleto",_xlfn.XLOOKUP(L3593,BLTOTAL!B:B,BLTOTAL!AD:AD))</f>
        <v>Incompleto</v>
      </c>
    </row>
    <row r="3594" spans="17:17" x14ac:dyDescent="0.35">
      <c r="Q3594" t="str">
        <f>IF((_xlfn.XLOOKUP(L3594,BLTOTAL!B:B,BLTOTAL!AD:AD))= 0,"Incompleto",_xlfn.XLOOKUP(L3594,BLTOTAL!B:B,BLTOTAL!AD:AD))</f>
        <v>Incompleto</v>
      </c>
    </row>
    <row r="3595" spans="17:17" x14ac:dyDescent="0.35">
      <c r="Q3595" t="str">
        <f>IF((_xlfn.XLOOKUP(L3595,BLTOTAL!B:B,BLTOTAL!AD:AD))= 0,"Incompleto",_xlfn.XLOOKUP(L3595,BLTOTAL!B:B,BLTOTAL!AD:AD))</f>
        <v>Incompleto</v>
      </c>
    </row>
    <row r="3596" spans="17:17" x14ac:dyDescent="0.35">
      <c r="Q3596" t="str">
        <f>IF((_xlfn.XLOOKUP(L3596,BLTOTAL!B:B,BLTOTAL!AD:AD))= 0,"Incompleto",_xlfn.XLOOKUP(L3596,BLTOTAL!B:B,BLTOTAL!AD:AD))</f>
        <v>Incompleto</v>
      </c>
    </row>
    <row r="3597" spans="17:17" x14ac:dyDescent="0.35">
      <c r="Q3597" t="str">
        <f>IF((_xlfn.XLOOKUP(L3597,BLTOTAL!B:B,BLTOTAL!AD:AD))= 0,"Incompleto",_xlfn.XLOOKUP(L3597,BLTOTAL!B:B,BLTOTAL!AD:AD))</f>
        <v>Incompleto</v>
      </c>
    </row>
    <row r="3598" spans="17:17" x14ac:dyDescent="0.35">
      <c r="Q3598" t="str">
        <f>IF((_xlfn.XLOOKUP(L3598,BLTOTAL!B:B,BLTOTAL!AD:AD))= 0,"Incompleto",_xlfn.XLOOKUP(L3598,BLTOTAL!B:B,BLTOTAL!AD:AD))</f>
        <v>Incompleto</v>
      </c>
    </row>
    <row r="3599" spans="17:17" x14ac:dyDescent="0.35">
      <c r="Q3599" t="str">
        <f>IF((_xlfn.XLOOKUP(L3599,BLTOTAL!B:B,BLTOTAL!AD:AD))= 0,"Incompleto",_xlfn.XLOOKUP(L3599,BLTOTAL!B:B,BLTOTAL!AD:AD))</f>
        <v>Incompleto</v>
      </c>
    </row>
    <row r="3600" spans="17:17" x14ac:dyDescent="0.35">
      <c r="Q3600" t="str">
        <f>IF((_xlfn.XLOOKUP(L3600,BLTOTAL!B:B,BLTOTAL!AD:AD))= 0,"Incompleto",_xlfn.XLOOKUP(L3600,BLTOTAL!B:B,BLTOTAL!AD:AD))</f>
        <v>Incompleto</v>
      </c>
    </row>
    <row r="3601" spans="17:17" x14ac:dyDescent="0.35">
      <c r="Q3601" t="str">
        <f>IF((_xlfn.XLOOKUP(L3601,BLTOTAL!B:B,BLTOTAL!AD:AD))= 0,"Incompleto",_xlfn.XLOOKUP(L3601,BLTOTAL!B:B,BLTOTAL!AD:AD))</f>
        <v>Incompleto</v>
      </c>
    </row>
    <row r="3602" spans="17:17" x14ac:dyDescent="0.35">
      <c r="Q3602" t="str">
        <f>IF((_xlfn.XLOOKUP(L3602,BLTOTAL!B:B,BLTOTAL!AD:AD))= 0,"Incompleto",_xlfn.XLOOKUP(L3602,BLTOTAL!B:B,BLTOTAL!AD:AD))</f>
        <v>Incompleto</v>
      </c>
    </row>
    <row r="3603" spans="17:17" x14ac:dyDescent="0.35">
      <c r="Q3603" t="str">
        <f>IF((_xlfn.XLOOKUP(L3603,BLTOTAL!B:B,BLTOTAL!AD:AD))= 0,"Incompleto",_xlfn.XLOOKUP(L3603,BLTOTAL!B:B,BLTOTAL!AD:AD))</f>
        <v>Incompleto</v>
      </c>
    </row>
    <row r="3604" spans="17:17" x14ac:dyDescent="0.35">
      <c r="Q3604" t="str">
        <f>IF((_xlfn.XLOOKUP(L3604,BLTOTAL!B:B,BLTOTAL!AD:AD))= 0,"Incompleto",_xlfn.XLOOKUP(L3604,BLTOTAL!B:B,BLTOTAL!AD:AD))</f>
        <v>Incompleto</v>
      </c>
    </row>
    <row r="3605" spans="17:17" x14ac:dyDescent="0.35">
      <c r="Q3605" t="str">
        <f>IF((_xlfn.XLOOKUP(L3605,BLTOTAL!B:B,BLTOTAL!AD:AD))= 0,"Incompleto",_xlfn.XLOOKUP(L3605,BLTOTAL!B:B,BLTOTAL!AD:AD))</f>
        <v>Incompleto</v>
      </c>
    </row>
    <row r="3606" spans="17:17" x14ac:dyDescent="0.35">
      <c r="Q3606" t="str">
        <f>IF((_xlfn.XLOOKUP(L3606,BLTOTAL!B:B,BLTOTAL!AD:AD))= 0,"Incompleto",_xlfn.XLOOKUP(L3606,BLTOTAL!B:B,BLTOTAL!AD:AD))</f>
        <v>Incompleto</v>
      </c>
    </row>
    <row r="3607" spans="17:17" x14ac:dyDescent="0.35">
      <c r="Q3607" t="str">
        <f>IF((_xlfn.XLOOKUP(L3607,BLTOTAL!B:B,BLTOTAL!AD:AD))= 0,"Incompleto",_xlfn.XLOOKUP(L3607,BLTOTAL!B:B,BLTOTAL!AD:AD))</f>
        <v>Incompleto</v>
      </c>
    </row>
    <row r="3608" spans="17:17" x14ac:dyDescent="0.35">
      <c r="Q3608" t="str">
        <f>IF((_xlfn.XLOOKUP(L3608,BLTOTAL!B:B,BLTOTAL!AD:AD))= 0,"Incompleto",_xlfn.XLOOKUP(L3608,BLTOTAL!B:B,BLTOTAL!AD:AD))</f>
        <v>Incompleto</v>
      </c>
    </row>
    <row r="3609" spans="17:17" x14ac:dyDescent="0.35">
      <c r="Q3609" t="str">
        <f>IF((_xlfn.XLOOKUP(L3609,BLTOTAL!B:B,BLTOTAL!AD:AD))= 0,"Incompleto",_xlfn.XLOOKUP(L3609,BLTOTAL!B:B,BLTOTAL!AD:AD))</f>
        <v>Incompleto</v>
      </c>
    </row>
    <row r="3610" spans="17:17" x14ac:dyDescent="0.35">
      <c r="Q3610" t="str">
        <f>IF((_xlfn.XLOOKUP(L3610,BLTOTAL!B:B,BLTOTAL!AD:AD))= 0,"Incompleto",_xlfn.XLOOKUP(L3610,BLTOTAL!B:B,BLTOTAL!AD:AD))</f>
        <v>Incompleto</v>
      </c>
    </row>
    <row r="3611" spans="17:17" x14ac:dyDescent="0.35">
      <c r="Q3611" t="str">
        <f>IF((_xlfn.XLOOKUP(L3611,BLTOTAL!B:B,BLTOTAL!AD:AD))= 0,"Incompleto",_xlfn.XLOOKUP(L3611,BLTOTAL!B:B,BLTOTAL!AD:AD))</f>
        <v>Incompleto</v>
      </c>
    </row>
    <row r="3612" spans="17:17" x14ac:dyDescent="0.35">
      <c r="Q3612" t="str">
        <f>IF((_xlfn.XLOOKUP(L3612,BLTOTAL!B:B,BLTOTAL!AD:AD))= 0,"Incompleto",_xlfn.XLOOKUP(L3612,BLTOTAL!B:B,BLTOTAL!AD:AD))</f>
        <v>Incompleto</v>
      </c>
    </row>
    <row r="3613" spans="17:17" x14ac:dyDescent="0.35">
      <c r="Q3613" t="str">
        <f>IF((_xlfn.XLOOKUP(L3613,BLTOTAL!B:B,BLTOTAL!AD:AD))= 0,"Incompleto",_xlfn.XLOOKUP(L3613,BLTOTAL!B:B,BLTOTAL!AD:AD))</f>
        <v>Incompleto</v>
      </c>
    </row>
    <row r="3614" spans="17:17" x14ac:dyDescent="0.35">
      <c r="Q3614" t="str">
        <f>IF((_xlfn.XLOOKUP(L3614,BLTOTAL!B:B,BLTOTAL!AD:AD))= 0,"Incompleto",_xlfn.XLOOKUP(L3614,BLTOTAL!B:B,BLTOTAL!AD:AD))</f>
        <v>Incompleto</v>
      </c>
    </row>
    <row r="3615" spans="17:17" x14ac:dyDescent="0.35">
      <c r="Q3615" t="str">
        <f>IF((_xlfn.XLOOKUP(L3615,BLTOTAL!B:B,BLTOTAL!AD:AD))= 0,"Incompleto",_xlfn.XLOOKUP(L3615,BLTOTAL!B:B,BLTOTAL!AD:AD))</f>
        <v>Incompleto</v>
      </c>
    </row>
    <row r="3616" spans="17:17" x14ac:dyDescent="0.35">
      <c r="Q3616" t="str">
        <f>IF((_xlfn.XLOOKUP(L3616,BLTOTAL!B:B,BLTOTAL!AD:AD))= 0,"Incompleto",_xlfn.XLOOKUP(L3616,BLTOTAL!B:B,BLTOTAL!AD:AD))</f>
        <v>Incompleto</v>
      </c>
    </row>
    <row r="3617" spans="17:17" x14ac:dyDescent="0.35">
      <c r="Q3617" t="str">
        <f>IF((_xlfn.XLOOKUP(L3617,BLTOTAL!B:B,BLTOTAL!AD:AD))= 0,"Incompleto",_xlfn.XLOOKUP(L3617,BLTOTAL!B:B,BLTOTAL!AD:AD))</f>
        <v>Incompleto</v>
      </c>
    </row>
    <row r="3618" spans="17:17" x14ac:dyDescent="0.35">
      <c r="Q3618" t="str">
        <f>IF((_xlfn.XLOOKUP(L3618,BLTOTAL!B:B,BLTOTAL!AD:AD))= 0,"Incompleto",_xlfn.XLOOKUP(L3618,BLTOTAL!B:B,BLTOTAL!AD:AD))</f>
        <v>Incompleto</v>
      </c>
    </row>
    <row r="3619" spans="17:17" x14ac:dyDescent="0.35">
      <c r="Q3619" t="str">
        <f>IF((_xlfn.XLOOKUP(L3619,BLTOTAL!B:B,BLTOTAL!AD:AD))= 0,"Incompleto",_xlfn.XLOOKUP(L3619,BLTOTAL!B:B,BLTOTAL!AD:AD))</f>
        <v>Incompleto</v>
      </c>
    </row>
    <row r="3620" spans="17:17" x14ac:dyDescent="0.35">
      <c r="Q3620" t="str">
        <f>IF((_xlfn.XLOOKUP(L3620,BLTOTAL!B:B,BLTOTAL!AD:AD))= 0,"Incompleto",_xlfn.XLOOKUP(L3620,BLTOTAL!B:B,BLTOTAL!AD:AD))</f>
        <v>Incompleto</v>
      </c>
    </row>
    <row r="3621" spans="17:17" x14ac:dyDescent="0.35">
      <c r="Q3621" t="str">
        <f>IF((_xlfn.XLOOKUP(L3621,BLTOTAL!B:B,BLTOTAL!AD:AD))= 0,"Incompleto",_xlfn.XLOOKUP(L3621,BLTOTAL!B:B,BLTOTAL!AD:AD))</f>
        <v>Incompleto</v>
      </c>
    </row>
    <row r="3622" spans="17:17" x14ac:dyDescent="0.35">
      <c r="Q3622" t="str">
        <f>IF((_xlfn.XLOOKUP(L3622,BLTOTAL!B:B,BLTOTAL!AD:AD))= 0,"Incompleto",_xlfn.XLOOKUP(L3622,BLTOTAL!B:B,BLTOTAL!AD:AD))</f>
        <v>Incompleto</v>
      </c>
    </row>
    <row r="3623" spans="17:17" x14ac:dyDescent="0.35">
      <c r="Q3623" t="str">
        <f>IF((_xlfn.XLOOKUP(L3623,BLTOTAL!B:B,BLTOTAL!AD:AD))= 0,"Incompleto",_xlfn.XLOOKUP(L3623,BLTOTAL!B:B,BLTOTAL!AD:AD))</f>
        <v>Incompleto</v>
      </c>
    </row>
    <row r="3624" spans="17:17" x14ac:dyDescent="0.35">
      <c r="Q3624" t="str">
        <f>IF((_xlfn.XLOOKUP(L3624,BLTOTAL!B:B,BLTOTAL!AD:AD))= 0,"Incompleto",_xlfn.XLOOKUP(L3624,BLTOTAL!B:B,BLTOTAL!AD:AD))</f>
        <v>Incompleto</v>
      </c>
    </row>
    <row r="3625" spans="17:17" x14ac:dyDescent="0.35">
      <c r="Q3625" t="str">
        <f>IF((_xlfn.XLOOKUP(L3625,BLTOTAL!B:B,BLTOTAL!AD:AD))= 0,"Incompleto",_xlfn.XLOOKUP(L3625,BLTOTAL!B:B,BLTOTAL!AD:AD))</f>
        <v>Incompleto</v>
      </c>
    </row>
    <row r="3626" spans="17:17" x14ac:dyDescent="0.35">
      <c r="Q3626" t="str">
        <f>IF((_xlfn.XLOOKUP(L3626,BLTOTAL!B:B,BLTOTAL!AD:AD))= 0,"Incompleto",_xlfn.XLOOKUP(L3626,BLTOTAL!B:B,BLTOTAL!AD:AD))</f>
        <v>Incompleto</v>
      </c>
    </row>
    <row r="3627" spans="17:17" x14ac:dyDescent="0.35">
      <c r="Q3627" t="str">
        <f>IF((_xlfn.XLOOKUP(L3627,BLTOTAL!B:B,BLTOTAL!AD:AD))= 0,"Incompleto",_xlfn.XLOOKUP(L3627,BLTOTAL!B:B,BLTOTAL!AD:AD))</f>
        <v>Incompleto</v>
      </c>
    </row>
    <row r="3628" spans="17:17" x14ac:dyDescent="0.35">
      <c r="Q3628" t="str">
        <f>IF((_xlfn.XLOOKUP(L3628,BLTOTAL!B:B,BLTOTAL!AD:AD))= 0,"Incompleto",_xlfn.XLOOKUP(L3628,BLTOTAL!B:B,BLTOTAL!AD:AD))</f>
        <v>Incompleto</v>
      </c>
    </row>
    <row r="3629" spans="17:17" x14ac:dyDescent="0.35">
      <c r="Q3629" t="str">
        <f>IF((_xlfn.XLOOKUP(L3629,BLTOTAL!B:B,BLTOTAL!AD:AD))= 0,"Incompleto",_xlfn.XLOOKUP(L3629,BLTOTAL!B:B,BLTOTAL!AD:AD))</f>
        <v>Incompleto</v>
      </c>
    </row>
    <row r="3630" spans="17:17" x14ac:dyDescent="0.35">
      <c r="Q3630" t="str">
        <f>IF((_xlfn.XLOOKUP(L3630,BLTOTAL!B:B,BLTOTAL!AD:AD))= 0,"Incompleto",_xlfn.XLOOKUP(L3630,BLTOTAL!B:B,BLTOTAL!AD:AD))</f>
        <v>Incompleto</v>
      </c>
    </row>
    <row r="3631" spans="17:17" x14ac:dyDescent="0.35">
      <c r="Q3631" t="str">
        <f>IF((_xlfn.XLOOKUP(L3631,BLTOTAL!B:B,BLTOTAL!AD:AD))= 0,"Incompleto",_xlfn.XLOOKUP(L3631,BLTOTAL!B:B,BLTOTAL!AD:AD))</f>
        <v>Incompleto</v>
      </c>
    </row>
    <row r="3632" spans="17:17" x14ac:dyDescent="0.35">
      <c r="Q3632" t="str">
        <f>IF((_xlfn.XLOOKUP(L3632,BLTOTAL!B:B,BLTOTAL!AD:AD))= 0,"Incompleto",_xlfn.XLOOKUP(L3632,BLTOTAL!B:B,BLTOTAL!AD:AD))</f>
        <v>Incompleto</v>
      </c>
    </row>
    <row r="3633" spans="17:17" x14ac:dyDescent="0.35">
      <c r="Q3633" t="str">
        <f>IF((_xlfn.XLOOKUP(L3633,BLTOTAL!B:B,BLTOTAL!AD:AD))= 0,"Incompleto",_xlfn.XLOOKUP(L3633,BLTOTAL!B:B,BLTOTAL!AD:AD))</f>
        <v>Incompleto</v>
      </c>
    </row>
    <row r="3634" spans="17:17" x14ac:dyDescent="0.35">
      <c r="Q3634" t="str">
        <f>IF((_xlfn.XLOOKUP(L3634,BLTOTAL!B:B,BLTOTAL!AD:AD))= 0,"Incompleto",_xlfn.XLOOKUP(L3634,BLTOTAL!B:B,BLTOTAL!AD:AD))</f>
        <v>Incompleto</v>
      </c>
    </row>
    <row r="3635" spans="17:17" x14ac:dyDescent="0.35">
      <c r="Q3635" t="str">
        <f>IF((_xlfn.XLOOKUP(L3635,BLTOTAL!B:B,BLTOTAL!AD:AD))= 0,"Incompleto",_xlfn.XLOOKUP(L3635,BLTOTAL!B:B,BLTOTAL!AD:AD))</f>
        <v>Incompleto</v>
      </c>
    </row>
    <row r="3636" spans="17:17" x14ac:dyDescent="0.35">
      <c r="Q3636" t="str">
        <f>IF((_xlfn.XLOOKUP(L3636,BLTOTAL!B:B,BLTOTAL!AD:AD))= 0,"Incompleto",_xlfn.XLOOKUP(L3636,BLTOTAL!B:B,BLTOTAL!AD:AD))</f>
        <v>Incompleto</v>
      </c>
    </row>
    <row r="3637" spans="17:17" x14ac:dyDescent="0.35">
      <c r="Q3637" t="str">
        <f>IF((_xlfn.XLOOKUP(L3637,BLTOTAL!B:B,BLTOTAL!AD:AD))= 0,"Incompleto",_xlfn.XLOOKUP(L3637,BLTOTAL!B:B,BLTOTAL!AD:AD))</f>
        <v>Incompleto</v>
      </c>
    </row>
    <row r="3638" spans="17:17" x14ac:dyDescent="0.35">
      <c r="Q3638" t="str">
        <f>IF((_xlfn.XLOOKUP(L3638,BLTOTAL!B:B,BLTOTAL!AD:AD))= 0,"Incompleto",_xlfn.XLOOKUP(L3638,BLTOTAL!B:B,BLTOTAL!AD:AD))</f>
        <v>Incompleto</v>
      </c>
    </row>
    <row r="3639" spans="17:17" x14ac:dyDescent="0.35">
      <c r="Q3639" t="str">
        <f>IF((_xlfn.XLOOKUP(L3639,BLTOTAL!B:B,BLTOTAL!AD:AD))= 0,"Incompleto",_xlfn.XLOOKUP(L3639,BLTOTAL!B:B,BLTOTAL!AD:AD))</f>
        <v>Incompleto</v>
      </c>
    </row>
    <row r="3640" spans="17:17" x14ac:dyDescent="0.35">
      <c r="Q3640" t="str">
        <f>IF((_xlfn.XLOOKUP(L3640,BLTOTAL!B:B,BLTOTAL!AD:AD))= 0,"Incompleto",_xlfn.XLOOKUP(L3640,BLTOTAL!B:B,BLTOTAL!AD:AD))</f>
        <v>Incompleto</v>
      </c>
    </row>
    <row r="3641" spans="17:17" x14ac:dyDescent="0.35">
      <c r="Q3641" t="str">
        <f>IF((_xlfn.XLOOKUP(L3641,BLTOTAL!B:B,BLTOTAL!AD:AD))= 0,"Incompleto",_xlfn.XLOOKUP(L3641,BLTOTAL!B:B,BLTOTAL!AD:AD))</f>
        <v>Incompleto</v>
      </c>
    </row>
    <row r="3642" spans="17:17" x14ac:dyDescent="0.35">
      <c r="Q3642" t="str">
        <f>IF((_xlfn.XLOOKUP(L3642,BLTOTAL!B:B,BLTOTAL!AD:AD))= 0,"Incompleto",_xlfn.XLOOKUP(L3642,BLTOTAL!B:B,BLTOTAL!AD:AD))</f>
        <v>Incompleto</v>
      </c>
    </row>
    <row r="3643" spans="17:17" x14ac:dyDescent="0.35">
      <c r="Q3643" t="str">
        <f>IF((_xlfn.XLOOKUP(L3643,BLTOTAL!B:B,BLTOTAL!AD:AD))= 0,"Incompleto",_xlfn.XLOOKUP(L3643,BLTOTAL!B:B,BLTOTAL!AD:AD))</f>
        <v>Incompleto</v>
      </c>
    </row>
    <row r="3644" spans="17:17" x14ac:dyDescent="0.35">
      <c r="Q3644" t="str">
        <f>IF((_xlfn.XLOOKUP(L3644,BLTOTAL!B:B,BLTOTAL!AD:AD))= 0,"Incompleto",_xlfn.XLOOKUP(L3644,BLTOTAL!B:B,BLTOTAL!AD:AD))</f>
        <v>Incompleto</v>
      </c>
    </row>
    <row r="3645" spans="17:17" x14ac:dyDescent="0.35">
      <c r="Q3645" t="str">
        <f>IF((_xlfn.XLOOKUP(L3645,BLTOTAL!B:B,BLTOTAL!AD:AD))= 0,"Incompleto",_xlfn.XLOOKUP(L3645,BLTOTAL!B:B,BLTOTAL!AD:AD))</f>
        <v>Incompleto</v>
      </c>
    </row>
    <row r="3646" spans="17:17" x14ac:dyDescent="0.35">
      <c r="Q3646" t="str">
        <f>IF((_xlfn.XLOOKUP(L3646,BLTOTAL!B:B,BLTOTAL!AD:AD))= 0,"Incompleto",_xlfn.XLOOKUP(L3646,BLTOTAL!B:B,BLTOTAL!AD:AD))</f>
        <v>Incompleto</v>
      </c>
    </row>
    <row r="3647" spans="17:17" x14ac:dyDescent="0.35">
      <c r="Q3647" t="str">
        <f>IF((_xlfn.XLOOKUP(L3647,BLTOTAL!B:B,BLTOTAL!AD:AD))= 0,"Incompleto",_xlfn.XLOOKUP(L3647,BLTOTAL!B:B,BLTOTAL!AD:AD))</f>
        <v>Incompleto</v>
      </c>
    </row>
    <row r="3648" spans="17:17" x14ac:dyDescent="0.35">
      <c r="Q3648" t="str">
        <f>IF((_xlfn.XLOOKUP(L3648,BLTOTAL!B:B,BLTOTAL!AD:AD))= 0,"Incompleto",_xlfn.XLOOKUP(L3648,BLTOTAL!B:B,BLTOTAL!AD:AD))</f>
        <v>Incompleto</v>
      </c>
    </row>
    <row r="3649" spans="17:17" x14ac:dyDescent="0.35">
      <c r="Q3649" t="str">
        <f>IF((_xlfn.XLOOKUP(L3649,BLTOTAL!B:B,BLTOTAL!AD:AD))= 0,"Incompleto",_xlfn.XLOOKUP(L3649,BLTOTAL!B:B,BLTOTAL!AD:AD))</f>
        <v>Incompleto</v>
      </c>
    </row>
    <row r="3650" spans="17:17" x14ac:dyDescent="0.35">
      <c r="Q3650" t="str">
        <f>IF((_xlfn.XLOOKUP(L3650,BLTOTAL!B:B,BLTOTAL!AD:AD))= 0,"Incompleto",_xlfn.XLOOKUP(L3650,BLTOTAL!B:B,BLTOTAL!AD:AD))</f>
        <v>Incompleto</v>
      </c>
    </row>
    <row r="3651" spans="17:17" x14ac:dyDescent="0.35">
      <c r="Q3651" t="str">
        <f>IF((_xlfn.XLOOKUP(L3651,BLTOTAL!B:B,BLTOTAL!AD:AD))= 0,"Incompleto",_xlfn.XLOOKUP(L3651,BLTOTAL!B:B,BLTOTAL!AD:AD))</f>
        <v>Incompleto</v>
      </c>
    </row>
    <row r="3652" spans="17:17" x14ac:dyDescent="0.35">
      <c r="Q3652" t="str">
        <f>IF((_xlfn.XLOOKUP(L3652,BLTOTAL!B:B,BLTOTAL!AD:AD))= 0,"Incompleto",_xlfn.XLOOKUP(L3652,BLTOTAL!B:B,BLTOTAL!AD:AD))</f>
        <v>Incompleto</v>
      </c>
    </row>
    <row r="3653" spans="17:17" x14ac:dyDescent="0.35">
      <c r="Q3653" t="str">
        <f>IF((_xlfn.XLOOKUP(L3653,BLTOTAL!B:B,BLTOTAL!AD:AD))= 0,"Incompleto",_xlfn.XLOOKUP(L3653,BLTOTAL!B:B,BLTOTAL!AD:AD))</f>
        <v>Incompleto</v>
      </c>
    </row>
    <row r="3654" spans="17:17" x14ac:dyDescent="0.35">
      <c r="Q3654" t="str">
        <f>IF((_xlfn.XLOOKUP(L3654,BLTOTAL!B:B,BLTOTAL!AD:AD))= 0,"Incompleto",_xlfn.XLOOKUP(L3654,BLTOTAL!B:B,BLTOTAL!AD:AD))</f>
        <v>Incompleto</v>
      </c>
    </row>
    <row r="3655" spans="17:17" x14ac:dyDescent="0.35">
      <c r="Q3655" t="str">
        <f>IF((_xlfn.XLOOKUP(L3655,BLTOTAL!B:B,BLTOTAL!AD:AD))= 0,"Incompleto",_xlfn.XLOOKUP(L3655,BLTOTAL!B:B,BLTOTAL!AD:AD))</f>
        <v>Incompleto</v>
      </c>
    </row>
    <row r="3656" spans="17:17" x14ac:dyDescent="0.35">
      <c r="Q3656" t="str">
        <f>IF((_xlfn.XLOOKUP(L3656,BLTOTAL!B:B,BLTOTAL!AD:AD))= 0,"Incompleto",_xlfn.XLOOKUP(L3656,BLTOTAL!B:B,BLTOTAL!AD:AD))</f>
        <v>Incompleto</v>
      </c>
    </row>
    <row r="3657" spans="17:17" x14ac:dyDescent="0.35">
      <c r="Q3657" t="str">
        <f>IF((_xlfn.XLOOKUP(L3657,BLTOTAL!B:B,BLTOTAL!AD:AD))= 0,"Incompleto",_xlfn.XLOOKUP(L3657,BLTOTAL!B:B,BLTOTAL!AD:AD))</f>
        <v>Incompleto</v>
      </c>
    </row>
    <row r="3658" spans="17:17" x14ac:dyDescent="0.35">
      <c r="Q3658" t="str">
        <f>IF((_xlfn.XLOOKUP(L3658,BLTOTAL!B:B,BLTOTAL!AD:AD))= 0,"Incompleto",_xlfn.XLOOKUP(L3658,BLTOTAL!B:B,BLTOTAL!AD:AD))</f>
        <v>Incompleto</v>
      </c>
    </row>
    <row r="3659" spans="17:17" x14ac:dyDescent="0.35">
      <c r="Q3659" t="str">
        <f>IF((_xlfn.XLOOKUP(L3659,BLTOTAL!B:B,BLTOTAL!AD:AD))= 0,"Incompleto",_xlfn.XLOOKUP(L3659,BLTOTAL!B:B,BLTOTAL!AD:AD))</f>
        <v>Incompleto</v>
      </c>
    </row>
    <row r="3660" spans="17:17" x14ac:dyDescent="0.35">
      <c r="Q3660" t="str">
        <f>IF((_xlfn.XLOOKUP(L3660,BLTOTAL!B:B,BLTOTAL!AD:AD))= 0,"Incompleto",_xlfn.XLOOKUP(L3660,BLTOTAL!B:B,BLTOTAL!AD:AD))</f>
        <v>Incompleto</v>
      </c>
    </row>
    <row r="3661" spans="17:17" x14ac:dyDescent="0.35">
      <c r="Q3661" t="str">
        <f>IF((_xlfn.XLOOKUP(L3661,BLTOTAL!B:B,BLTOTAL!AD:AD))= 0,"Incompleto",_xlfn.XLOOKUP(L3661,BLTOTAL!B:B,BLTOTAL!AD:AD))</f>
        <v>Incompleto</v>
      </c>
    </row>
    <row r="3662" spans="17:17" x14ac:dyDescent="0.35">
      <c r="Q3662" t="str">
        <f>IF((_xlfn.XLOOKUP(L3662,BLTOTAL!B:B,BLTOTAL!AD:AD))= 0,"Incompleto",_xlfn.XLOOKUP(L3662,BLTOTAL!B:B,BLTOTAL!AD:AD))</f>
        <v>Incompleto</v>
      </c>
    </row>
    <row r="3663" spans="17:17" x14ac:dyDescent="0.35">
      <c r="Q3663" t="str">
        <f>IF((_xlfn.XLOOKUP(L3663,BLTOTAL!B:B,BLTOTAL!AD:AD))= 0,"Incompleto",_xlfn.XLOOKUP(L3663,BLTOTAL!B:B,BLTOTAL!AD:AD))</f>
        <v>Incompleto</v>
      </c>
    </row>
    <row r="3664" spans="17:17" x14ac:dyDescent="0.35">
      <c r="Q3664" t="str">
        <f>IF((_xlfn.XLOOKUP(L3664,BLTOTAL!B:B,BLTOTAL!AD:AD))= 0,"Incompleto",_xlfn.XLOOKUP(L3664,BLTOTAL!B:B,BLTOTAL!AD:AD))</f>
        <v>Incompleto</v>
      </c>
    </row>
    <row r="3665" spans="17:17" x14ac:dyDescent="0.35">
      <c r="Q3665" t="str">
        <f>IF((_xlfn.XLOOKUP(L3665,BLTOTAL!B:B,BLTOTAL!AD:AD))= 0,"Incompleto",_xlfn.XLOOKUP(L3665,BLTOTAL!B:B,BLTOTAL!AD:AD))</f>
        <v>Incompleto</v>
      </c>
    </row>
    <row r="3666" spans="17:17" x14ac:dyDescent="0.35">
      <c r="Q3666" t="str">
        <f>IF((_xlfn.XLOOKUP(L3666,BLTOTAL!B:B,BLTOTAL!AD:AD))= 0,"Incompleto",_xlfn.XLOOKUP(L3666,BLTOTAL!B:B,BLTOTAL!AD:AD))</f>
        <v>Incompleto</v>
      </c>
    </row>
    <row r="3667" spans="17:17" x14ac:dyDescent="0.35">
      <c r="Q3667" t="str">
        <f>IF((_xlfn.XLOOKUP(L3667,BLTOTAL!B:B,BLTOTAL!AD:AD))= 0,"Incompleto",_xlfn.XLOOKUP(L3667,BLTOTAL!B:B,BLTOTAL!AD:AD))</f>
        <v>Incompleto</v>
      </c>
    </row>
    <row r="3668" spans="17:17" x14ac:dyDescent="0.35">
      <c r="Q3668" t="str">
        <f>IF((_xlfn.XLOOKUP(L3668,BLTOTAL!B:B,BLTOTAL!AD:AD))= 0,"Incompleto",_xlfn.XLOOKUP(L3668,BLTOTAL!B:B,BLTOTAL!AD:AD))</f>
        <v>Incompleto</v>
      </c>
    </row>
    <row r="3669" spans="17:17" x14ac:dyDescent="0.35">
      <c r="Q3669" t="str">
        <f>IF((_xlfn.XLOOKUP(L3669,BLTOTAL!B:B,BLTOTAL!AD:AD))= 0,"Incompleto",_xlfn.XLOOKUP(L3669,BLTOTAL!B:B,BLTOTAL!AD:AD))</f>
        <v>Incompleto</v>
      </c>
    </row>
    <row r="3670" spans="17:17" x14ac:dyDescent="0.35">
      <c r="Q3670" t="str">
        <f>IF((_xlfn.XLOOKUP(L3670,BLTOTAL!B:B,BLTOTAL!AD:AD))= 0,"Incompleto",_xlfn.XLOOKUP(L3670,BLTOTAL!B:B,BLTOTAL!AD:AD))</f>
        <v>Incompleto</v>
      </c>
    </row>
    <row r="3671" spans="17:17" x14ac:dyDescent="0.35">
      <c r="Q3671" t="str">
        <f>IF((_xlfn.XLOOKUP(L3671,BLTOTAL!B:B,BLTOTAL!AD:AD))= 0,"Incompleto",_xlfn.XLOOKUP(L3671,BLTOTAL!B:B,BLTOTAL!AD:AD))</f>
        <v>Incompleto</v>
      </c>
    </row>
    <row r="3672" spans="17:17" x14ac:dyDescent="0.35">
      <c r="Q3672" t="str">
        <f>IF((_xlfn.XLOOKUP(L3672,BLTOTAL!B:B,BLTOTAL!AD:AD))= 0,"Incompleto",_xlfn.XLOOKUP(L3672,BLTOTAL!B:B,BLTOTAL!AD:AD))</f>
        <v>Incompleto</v>
      </c>
    </row>
    <row r="3673" spans="17:17" x14ac:dyDescent="0.35">
      <c r="Q3673" t="str">
        <f>IF((_xlfn.XLOOKUP(L3673,BLTOTAL!B:B,BLTOTAL!AD:AD))= 0,"Incompleto",_xlfn.XLOOKUP(L3673,BLTOTAL!B:B,BLTOTAL!AD:AD))</f>
        <v>Incompleto</v>
      </c>
    </row>
    <row r="3674" spans="17:17" x14ac:dyDescent="0.35">
      <c r="Q3674" t="str">
        <f>IF((_xlfn.XLOOKUP(L3674,BLTOTAL!B:B,BLTOTAL!AD:AD))= 0,"Incompleto",_xlfn.XLOOKUP(L3674,BLTOTAL!B:B,BLTOTAL!AD:AD))</f>
        <v>Incompleto</v>
      </c>
    </row>
    <row r="3675" spans="17:17" x14ac:dyDescent="0.35">
      <c r="Q3675" t="str">
        <f>IF((_xlfn.XLOOKUP(L3675,BLTOTAL!B:B,BLTOTAL!AD:AD))= 0,"Incompleto",_xlfn.XLOOKUP(L3675,BLTOTAL!B:B,BLTOTAL!AD:AD))</f>
        <v>Incompleto</v>
      </c>
    </row>
    <row r="3676" spans="17:17" x14ac:dyDescent="0.35">
      <c r="Q3676" t="str">
        <f>IF((_xlfn.XLOOKUP(L3676,BLTOTAL!B:B,BLTOTAL!AD:AD))= 0,"Incompleto",_xlfn.XLOOKUP(L3676,BLTOTAL!B:B,BLTOTAL!AD:AD))</f>
        <v>Incompleto</v>
      </c>
    </row>
    <row r="3677" spans="17:17" x14ac:dyDescent="0.35">
      <c r="Q3677" t="str">
        <f>IF((_xlfn.XLOOKUP(L3677,BLTOTAL!B:B,BLTOTAL!AD:AD))= 0,"Incompleto",_xlfn.XLOOKUP(L3677,BLTOTAL!B:B,BLTOTAL!AD:AD))</f>
        <v>Incompleto</v>
      </c>
    </row>
    <row r="3678" spans="17:17" x14ac:dyDescent="0.35">
      <c r="Q3678" t="str">
        <f>IF((_xlfn.XLOOKUP(L3678,BLTOTAL!B:B,BLTOTAL!AD:AD))= 0,"Incompleto",_xlfn.XLOOKUP(L3678,BLTOTAL!B:B,BLTOTAL!AD:AD))</f>
        <v>Incompleto</v>
      </c>
    </row>
    <row r="3679" spans="17:17" x14ac:dyDescent="0.35">
      <c r="Q3679" t="str">
        <f>IF((_xlfn.XLOOKUP(L3679,BLTOTAL!B:B,BLTOTAL!AD:AD))= 0,"Incompleto",_xlfn.XLOOKUP(L3679,BLTOTAL!B:B,BLTOTAL!AD:AD))</f>
        <v>Incompleto</v>
      </c>
    </row>
    <row r="3680" spans="17:17" x14ac:dyDescent="0.35">
      <c r="Q3680" t="str">
        <f>IF((_xlfn.XLOOKUP(L3680,BLTOTAL!B:B,BLTOTAL!AD:AD))= 0,"Incompleto",_xlfn.XLOOKUP(L3680,BLTOTAL!B:B,BLTOTAL!AD:AD))</f>
        <v>Incompleto</v>
      </c>
    </row>
    <row r="3681" spans="17:17" x14ac:dyDescent="0.35">
      <c r="Q3681" t="str">
        <f>IF((_xlfn.XLOOKUP(L3681,BLTOTAL!B:B,BLTOTAL!AD:AD))= 0,"Incompleto",_xlfn.XLOOKUP(L3681,BLTOTAL!B:B,BLTOTAL!AD:AD))</f>
        <v>Incompleto</v>
      </c>
    </row>
    <row r="3682" spans="17:17" x14ac:dyDescent="0.35">
      <c r="Q3682" t="str">
        <f>IF((_xlfn.XLOOKUP(L3682,BLTOTAL!B:B,BLTOTAL!AD:AD))= 0,"Incompleto",_xlfn.XLOOKUP(L3682,BLTOTAL!B:B,BLTOTAL!AD:AD))</f>
        <v>Incompleto</v>
      </c>
    </row>
    <row r="3683" spans="17:17" x14ac:dyDescent="0.35">
      <c r="Q3683" t="str">
        <f>IF((_xlfn.XLOOKUP(L3683,BLTOTAL!B:B,BLTOTAL!AD:AD))= 0,"Incompleto",_xlfn.XLOOKUP(L3683,BLTOTAL!B:B,BLTOTAL!AD:AD))</f>
        <v>Incompleto</v>
      </c>
    </row>
    <row r="3684" spans="17:17" x14ac:dyDescent="0.35">
      <c r="Q3684" t="str">
        <f>IF((_xlfn.XLOOKUP(L3684,BLTOTAL!B:B,BLTOTAL!AD:AD))= 0,"Incompleto",_xlfn.XLOOKUP(L3684,BLTOTAL!B:B,BLTOTAL!AD:AD))</f>
        <v>Incompleto</v>
      </c>
    </row>
    <row r="3685" spans="17:17" x14ac:dyDescent="0.35">
      <c r="Q3685" t="str">
        <f>IF((_xlfn.XLOOKUP(L3685,BLTOTAL!B:B,BLTOTAL!AD:AD))= 0,"Incompleto",_xlfn.XLOOKUP(L3685,BLTOTAL!B:B,BLTOTAL!AD:AD))</f>
        <v>Incompleto</v>
      </c>
    </row>
    <row r="3686" spans="17:17" x14ac:dyDescent="0.35">
      <c r="Q3686" t="str">
        <f>IF((_xlfn.XLOOKUP(L3686,BLTOTAL!B:B,BLTOTAL!AD:AD))= 0,"Incompleto",_xlfn.XLOOKUP(L3686,BLTOTAL!B:B,BLTOTAL!AD:AD))</f>
        <v>Incompleto</v>
      </c>
    </row>
    <row r="3687" spans="17:17" x14ac:dyDescent="0.35">
      <c r="Q3687" t="str">
        <f>IF((_xlfn.XLOOKUP(L3687,BLTOTAL!B:B,BLTOTAL!AD:AD))= 0,"Incompleto",_xlfn.XLOOKUP(L3687,BLTOTAL!B:B,BLTOTAL!AD:AD))</f>
        <v>Incompleto</v>
      </c>
    </row>
    <row r="3688" spans="17:17" x14ac:dyDescent="0.35">
      <c r="Q3688" t="str">
        <f>IF((_xlfn.XLOOKUP(L3688,BLTOTAL!B:B,BLTOTAL!AD:AD))= 0,"Incompleto",_xlfn.XLOOKUP(L3688,BLTOTAL!B:B,BLTOTAL!AD:AD))</f>
        <v>Incompleto</v>
      </c>
    </row>
    <row r="3689" spans="17:17" x14ac:dyDescent="0.35">
      <c r="Q3689" t="str">
        <f>IF((_xlfn.XLOOKUP(L3689,BLTOTAL!B:B,BLTOTAL!AD:AD))= 0,"Incompleto",_xlfn.XLOOKUP(L3689,BLTOTAL!B:B,BLTOTAL!AD:AD))</f>
        <v>Incompleto</v>
      </c>
    </row>
    <row r="3690" spans="17:17" x14ac:dyDescent="0.35">
      <c r="Q3690" t="str">
        <f>IF((_xlfn.XLOOKUP(L3690,BLTOTAL!B:B,BLTOTAL!AD:AD))= 0,"Incompleto",_xlfn.XLOOKUP(L3690,BLTOTAL!B:B,BLTOTAL!AD:AD))</f>
        <v>Incompleto</v>
      </c>
    </row>
    <row r="3691" spans="17:17" x14ac:dyDescent="0.35">
      <c r="Q3691" t="str">
        <f>IF((_xlfn.XLOOKUP(L3691,BLTOTAL!B:B,BLTOTAL!AD:AD))= 0,"Incompleto",_xlfn.XLOOKUP(L3691,BLTOTAL!B:B,BLTOTAL!AD:AD))</f>
        <v>Incompleto</v>
      </c>
    </row>
    <row r="3692" spans="17:17" x14ac:dyDescent="0.35">
      <c r="Q3692" t="str">
        <f>IF((_xlfn.XLOOKUP(L3692,BLTOTAL!B:B,BLTOTAL!AD:AD))= 0,"Incompleto",_xlfn.XLOOKUP(L3692,BLTOTAL!B:B,BLTOTAL!AD:AD))</f>
        <v>Incompleto</v>
      </c>
    </row>
    <row r="3693" spans="17:17" x14ac:dyDescent="0.35">
      <c r="Q3693" t="str">
        <f>IF((_xlfn.XLOOKUP(L3693,BLTOTAL!B:B,BLTOTAL!AD:AD))= 0,"Incompleto",_xlfn.XLOOKUP(L3693,BLTOTAL!B:B,BLTOTAL!AD:AD))</f>
        <v>Incompleto</v>
      </c>
    </row>
    <row r="3694" spans="17:17" x14ac:dyDescent="0.35">
      <c r="Q3694" t="str">
        <f>IF((_xlfn.XLOOKUP(L3694,BLTOTAL!B:B,BLTOTAL!AD:AD))= 0,"Incompleto",_xlfn.XLOOKUP(L3694,BLTOTAL!B:B,BLTOTAL!AD:AD))</f>
        <v>Incompleto</v>
      </c>
    </row>
    <row r="3695" spans="17:17" x14ac:dyDescent="0.35">
      <c r="Q3695" t="str">
        <f>IF((_xlfn.XLOOKUP(L3695,BLTOTAL!B:B,BLTOTAL!AD:AD))= 0,"Incompleto",_xlfn.XLOOKUP(L3695,BLTOTAL!B:B,BLTOTAL!AD:AD))</f>
        <v>Incompleto</v>
      </c>
    </row>
    <row r="3696" spans="17:17" x14ac:dyDescent="0.35">
      <c r="Q3696" t="str">
        <f>IF((_xlfn.XLOOKUP(L3696,BLTOTAL!B:B,BLTOTAL!AD:AD))= 0,"Incompleto",_xlfn.XLOOKUP(L3696,BLTOTAL!B:B,BLTOTAL!AD:AD))</f>
        <v>Incompleto</v>
      </c>
    </row>
    <row r="3697" spans="17:17" x14ac:dyDescent="0.35">
      <c r="Q3697" t="str">
        <f>IF((_xlfn.XLOOKUP(L3697,BLTOTAL!B:B,BLTOTAL!AD:AD))= 0,"Incompleto",_xlfn.XLOOKUP(L3697,BLTOTAL!B:B,BLTOTAL!AD:AD))</f>
        <v>Incompleto</v>
      </c>
    </row>
    <row r="3698" spans="17:17" x14ac:dyDescent="0.35">
      <c r="Q3698" t="str">
        <f>IF((_xlfn.XLOOKUP(L3698,BLTOTAL!B:B,BLTOTAL!AD:AD))= 0,"Incompleto",_xlfn.XLOOKUP(L3698,BLTOTAL!B:B,BLTOTAL!AD:AD))</f>
        <v>Incompleto</v>
      </c>
    </row>
    <row r="3699" spans="17:17" x14ac:dyDescent="0.35">
      <c r="Q3699" t="str">
        <f>IF((_xlfn.XLOOKUP(L3699,BLTOTAL!B:B,BLTOTAL!AD:AD))= 0,"Incompleto",_xlfn.XLOOKUP(L3699,BLTOTAL!B:B,BLTOTAL!AD:AD))</f>
        <v>Incompleto</v>
      </c>
    </row>
    <row r="3700" spans="17:17" x14ac:dyDescent="0.35">
      <c r="Q3700" t="str">
        <f>IF((_xlfn.XLOOKUP(L3700,BLTOTAL!B:B,BLTOTAL!AD:AD))= 0,"Incompleto",_xlfn.XLOOKUP(L3700,BLTOTAL!B:B,BLTOTAL!AD:AD))</f>
        <v>Incompleto</v>
      </c>
    </row>
    <row r="3701" spans="17:17" x14ac:dyDescent="0.35">
      <c r="Q3701" t="str">
        <f>IF((_xlfn.XLOOKUP(L3701,BLTOTAL!B:B,BLTOTAL!AD:AD))= 0,"Incompleto",_xlfn.XLOOKUP(L3701,BLTOTAL!B:B,BLTOTAL!AD:AD))</f>
        <v>Incompleto</v>
      </c>
    </row>
    <row r="3702" spans="17:17" x14ac:dyDescent="0.35">
      <c r="Q3702" t="str">
        <f>IF((_xlfn.XLOOKUP(L3702,BLTOTAL!B:B,BLTOTAL!AD:AD))= 0,"Incompleto",_xlfn.XLOOKUP(L3702,BLTOTAL!B:B,BLTOTAL!AD:AD))</f>
        <v>Incompleto</v>
      </c>
    </row>
    <row r="3703" spans="17:17" x14ac:dyDescent="0.35">
      <c r="Q3703" t="str">
        <f>IF((_xlfn.XLOOKUP(L3703,BLTOTAL!B:B,BLTOTAL!AD:AD))= 0,"Incompleto",_xlfn.XLOOKUP(L3703,BLTOTAL!B:B,BLTOTAL!AD:AD))</f>
        <v>Incompleto</v>
      </c>
    </row>
    <row r="3704" spans="17:17" x14ac:dyDescent="0.35">
      <c r="Q3704" t="str">
        <f>IF((_xlfn.XLOOKUP(L3704,BLTOTAL!B:B,BLTOTAL!AD:AD))= 0,"Incompleto",_xlfn.XLOOKUP(L3704,BLTOTAL!B:B,BLTOTAL!AD:AD))</f>
        <v>Incompleto</v>
      </c>
    </row>
    <row r="3705" spans="17:17" x14ac:dyDescent="0.35">
      <c r="Q3705" t="str">
        <f>IF((_xlfn.XLOOKUP(L3705,BLTOTAL!B:B,BLTOTAL!AD:AD))= 0,"Incompleto",_xlfn.XLOOKUP(L3705,BLTOTAL!B:B,BLTOTAL!AD:AD))</f>
        <v>Incompleto</v>
      </c>
    </row>
    <row r="3706" spans="17:17" x14ac:dyDescent="0.35">
      <c r="Q3706" t="str">
        <f>IF((_xlfn.XLOOKUP(L3706,BLTOTAL!B:B,BLTOTAL!AD:AD))= 0,"Incompleto",_xlfn.XLOOKUP(L3706,BLTOTAL!B:B,BLTOTAL!AD:AD))</f>
        <v>Incompleto</v>
      </c>
    </row>
    <row r="3707" spans="17:17" x14ac:dyDescent="0.35">
      <c r="Q3707" t="str">
        <f>IF((_xlfn.XLOOKUP(L3707,BLTOTAL!B:B,BLTOTAL!AD:AD))= 0,"Incompleto",_xlfn.XLOOKUP(L3707,BLTOTAL!B:B,BLTOTAL!AD:AD))</f>
        <v>Incompleto</v>
      </c>
    </row>
    <row r="3708" spans="17:17" x14ac:dyDescent="0.35">
      <c r="Q3708" t="str">
        <f>IF((_xlfn.XLOOKUP(L3708,BLTOTAL!B:B,BLTOTAL!AD:AD))= 0,"Incompleto",_xlfn.XLOOKUP(L3708,BLTOTAL!B:B,BLTOTAL!AD:AD))</f>
        <v>Incompleto</v>
      </c>
    </row>
    <row r="3709" spans="17:17" x14ac:dyDescent="0.35">
      <c r="Q3709" t="str">
        <f>IF((_xlfn.XLOOKUP(L3709,BLTOTAL!B:B,BLTOTAL!AD:AD))= 0,"Incompleto",_xlfn.XLOOKUP(L3709,BLTOTAL!B:B,BLTOTAL!AD:AD))</f>
        <v>Incompleto</v>
      </c>
    </row>
    <row r="3710" spans="17:17" x14ac:dyDescent="0.35">
      <c r="Q3710" t="str">
        <f>IF((_xlfn.XLOOKUP(L3710,BLTOTAL!B:B,BLTOTAL!AD:AD))= 0,"Incompleto",_xlfn.XLOOKUP(L3710,BLTOTAL!B:B,BLTOTAL!AD:AD))</f>
        <v>Incompleto</v>
      </c>
    </row>
    <row r="3711" spans="17:17" x14ac:dyDescent="0.35">
      <c r="Q3711" t="str">
        <f>IF((_xlfn.XLOOKUP(L3711,BLTOTAL!B:B,BLTOTAL!AD:AD))= 0,"Incompleto",_xlfn.XLOOKUP(L3711,BLTOTAL!B:B,BLTOTAL!AD:AD))</f>
        <v>Incompleto</v>
      </c>
    </row>
    <row r="3712" spans="17:17" x14ac:dyDescent="0.35">
      <c r="Q3712" t="str">
        <f>IF((_xlfn.XLOOKUP(L3712,BLTOTAL!B:B,BLTOTAL!AD:AD))= 0,"Incompleto",_xlfn.XLOOKUP(L3712,BLTOTAL!B:B,BLTOTAL!AD:AD))</f>
        <v>Incompleto</v>
      </c>
    </row>
    <row r="3713" spans="17:17" x14ac:dyDescent="0.35">
      <c r="Q3713" t="str">
        <f>IF((_xlfn.XLOOKUP(L3713,BLTOTAL!B:B,BLTOTAL!AD:AD))= 0,"Incompleto",_xlfn.XLOOKUP(L3713,BLTOTAL!B:B,BLTOTAL!AD:AD))</f>
        <v>Incompleto</v>
      </c>
    </row>
    <row r="3714" spans="17:17" x14ac:dyDescent="0.35">
      <c r="Q3714" t="str">
        <f>IF((_xlfn.XLOOKUP(L3714,BLTOTAL!B:B,BLTOTAL!AD:AD))= 0,"Incompleto",_xlfn.XLOOKUP(L3714,BLTOTAL!B:B,BLTOTAL!AD:AD))</f>
        <v>Incompleto</v>
      </c>
    </row>
    <row r="3715" spans="17:17" x14ac:dyDescent="0.35">
      <c r="Q3715" t="str">
        <f>IF((_xlfn.XLOOKUP(L3715,BLTOTAL!B:B,BLTOTAL!AD:AD))= 0,"Incompleto",_xlfn.XLOOKUP(L3715,BLTOTAL!B:B,BLTOTAL!AD:AD))</f>
        <v>Incompleto</v>
      </c>
    </row>
    <row r="3716" spans="17:17" x14ac:dyDescent="0.35">
      <c r="Q3716" t="str">
        <f>IF((_xlfn.XLOOKUP(L3716,BLTOTAL!B:B,BLTOTAL!AD:AD))= 0,"Incompleto",_xlfn.XLOOKUP(L3716,BLTOTAL!B:B,BLTOTAL!AD:AD))</f>
        <v>Incompleto</v>
      </c>
    </row>
    <row r="3717" spans="17:17" x14ac:dyDescent="0.35">
      <c r="Q3717" t="str">
        <f>IF((_xlfn.XLOOKUP(L3717,BLTOTAL!B:B,BLTOTAL!AD:AD))= 0,"Incompleto",_xlfn.XLOOKUP(L3717,BLTOTAL!B:B,BLTOTAL!AD:AD))</f>
        <v>Incompleto</v>
      </c>
    </row>
    <row r="3718" spans="17:17" x14ac:dyDescent="0.35">
      <c r="Q3718" t="str">
        <f>IF((_xlfn.XLOOKUP(L3718,BLTOTAL!B:B,BLTOTAL!AD:AD))= 0,"Incompleto",_xlfn.XLOOKUP(L3718,BLTOTAL!B:B,BLTOTAL!AD:AD))</f>
        <v>Incompleto</v>
      </c>
    </row>
    <row r="3719" spans="17:17" x14ac:dyDescent="0.35">
      <c r="Q3719" t="str">
        <f>IF((_xlfn.XLOOKUP(L3719,BLTOTAL!B:B,BLTOTAL!AD:AD))= 0,"Incompleto",_xlfn.XLOOKUP(L3719,BLTOTAL!B:B,BLTOTAL!AD:AD))</f>
        <v>Incompleto</v>
      </c>
    </row>
    <row r="3720" spans="17:17" x14ac:dyDescent="0.35">
      <c r="Q3720" t="str">
        <f>IF((_xlfn.XLOOKUP(L3720,BLTOTAL!B:B,BLTOTAL!AD:AD))= 0,"Incompleto",_xlfn.XLOOKUP(L3720,BLTOTAL!B:B,BLTOTAL!AD:AD))</f>
        <v>Incompleto</v>
      </c>
    </row>
    <row r="3721" spans="17:17" x14ac:dyDescent="0.35">
      <c r="Q3721" t="str">
        <f>IF((_xlfn.XLOOKUP(L3721,BLTOTAL!B:B,BLTOTAL!AD:AD))= 0,"Incompleto",_xlfn.XLOOKUP(L3721,BLTOTAL!B:B,BLTOTAL!AD:AD))</f>
        <v>Incompleto</v>
      </c>
    </row>
    <row r="3722" spans="17:17" x14ac:dyDescent="0.35">
      <c r="Q3722" t="str">
        <f>IF((_xlfn.XLOOKUP(L3722,BLTOTAL!B:B,BLTOTAL!AD:AD))= 0,"Incompleto",_xlfn.XLOOKUP(L3722,BLTOTAL!B:B,BLTOTAL!AD:AD))</f>
        <v>Incompleto</v>
      </c>
    </row>
    <row r="3723" spans="17:17" x14ac:dyDescent="0.35">
      <c r="Q3723" t="str">
        <f>IF((_xlfn.XLOOKUP(L3723,BLTOTAL!B:B,BLTOTAL!AD:AD))= 0,"Incompleto",_xlfn.XLOOKUP(L3723,BLTOTAL!B:B,BLTOTAL!AD:AD))</f>
        <v>Incompleto</v>
      </c>
    </row>
    <row r="3724" spans="17:17" x14ac:dyDescent="0.35">
      <c r="Q3724" t="str">
        <f>IF((_xlfn.XLOOKUP(L3724,BLTOTAL!B:B,BLTOTAL!AD:AD))= 0,"Incompleto",_xlfn.XLOOKUP(L3724,BLTOTAL!B:B,BLTOTAL!AD:AD))</f>
        <v>Incompleto</v>
      </c>
    </row>
    <row r="3725" spans="17:17" x14ac:dyDescent="0.35">
      <c r="Q3725" t="str">
        <f>IF((_xlfn.XLOOKUP(L3725,BLTOTAL!B:B,BLTOTAL!AD:AD))= 0,"Incompleto",_xlfn.XLOOKUP(L3725,BLTOTAL!B:B,BLTOTAL!AD:AD))</f>
        <v>Incompleto</v>
      </c>
    </row>
    <row r="3726" spans="17:17" x14ac:dyDescent="0.35">
      <c r="Q3726" t="str">
        <f>IF((_xlfn.XLOOKUP(L3726,BLTOTAL!B:B,BLTOTAL!AD:AD))= 0,"Incompleto",_xlfn.XLOOKUP(L3726,BLTOTAL!B:B,BLTOTAL!AD:AD))</f>
        <v>Incompleto</v>
      </c>
    </row>
    <row r="3727" spans="17:17" x14ac:dyDescent="0.35">
      <c r="Q3727" t="str">
        <f>IF((_xlfn.XLOOKUP(L3727,BLTOTAL!B:B,BLTOTAL!AD:AD))= 0,"Incompleto",_xlfn.XLOOKUP(L3727,BLTOTAL!B:B,BLTOTAL!AD:AD))</f>
        <v>Incompleto</v>
      </c>
    </row>
    <row r="3728" spans="17:17" x14ac:dyDescent="0.35">
      <c r="Q3728" t="str">
        <f>IF((_xlfn.XLOOKUP(L3728,BLTOTAL!B:B,BLTOTAL!AD:AD))= 0,"Incompleto",_xlfn.XLOOKUP(L3728,BLTOTAL!B:B,BLTOTAL!AD:AD))</f>
        <v>Incompleto</v>
      </c>
    </row>
    <row r="3729" spans="17:17" x14ac:dyDescent="0.35">
      <c r="Q3729" t="str">
        <f>IF((_xlfn.XLOOKUP(L3729,BLTOTAL!B:B,BLTOTAL!AD:AD))= 0,"Incompleto",_xlfn.XLOOKUP(L3729,BLTOTAL!B:B,BLTOTAL!AD:AD))</f>
        <v>Incompleto</v>
      </c>
    </row>
    <row r="3730" spans="17:17" x14ac:dyDescent="0.35">
      <c r="Q3730" t="str">
        <f>IF((_xlfn.XLOOKUP(L3730,BLTOTAL!B:B,BLTOTAL!AD:AD))= 0,"Incompleto",_xlfn.XLOOKUP(L3730,BLTOTAL!B:B,BLTOTAL!AD:AD))</f>
        <v>Incompleto</v>
      </c>
    </row>
    <row r="3731" spans="17:17" x14ac:dyDescent="0.35">
      <c r="Q3731" t="str">
        <f>IF((_xlfn.XLOOKUP(L3731,BLTOTAL!B:B,BLTOTAL!AD:AD))= 0,"Incompleto",_xlfn.XLOOKUP(L3731,BLTOTAL!B:B,BLTOTAL!AD:AD))</f>
        <v>Incompleto</v>
      </c>
    </row>
    <row r="3732" spans="17:17" x14ac:dyDescent="0.35">
      <c r="Q3732" t="str">
        <f>IF((_xlfn.XLOOKUP(L3732,BLTOTAL!B:B,BLTOTAL!AD:AD))= 0,"Incompleto",_xlfn.XLOOKUP(L3732,BLTOTAL!B:B,BLTOTAL!AD:AD))</f>
        <v>Incompleto</v>
      </c>
    </row>
    <row r="3733" spans="17:17" x14ac:dyDescent="0.35">
      <c r="Q3733" t="str">
        <f>IF((_xlfn.XLOOKUP(L3733,BLTOTAL!B:B,BLTOTAL!AD:AD))= 0,"Incompleto",_xlfn.XLOOKUP(L3733,BLTOTAL!B:B,BLTOTAL!AD:AD))</f>
        <v>Incompleto</v>
      </c>
    </row>
    <row r="3734" spans="17:17" x14ac:dyDescent="0.35">
      <c r="Q3734" t="str">
        <f>IF((_xlfn.XLOOKUP(L3734,BLTOTAL!B:B,BLTOTAL!AD:AD))= 0,"Incompleto",_xlfn.XLOOKUP(L3734,BLTOTAL!B:B,BLTOTAL!AD:AD))</f>
        <v>Incompleto</v>
      </c>
    </row>
    <row r="3735" spans="17:17" x14ac:dyDescent="0.35">
      <c r="Q3735" t="str">
        <f>IF((_xlfn.XLOOKUP(L3735,BLTOTAL!B:B,BLTOTAL!AD:AD))= 0,"Incompleto",_xlfn.XLOOKUP(L3735,BLTOTAL!B:B,BLTOTAL!AD:AD))</f>
        <v>Incompleto</v>
      </c>
    </row>
    <row r="3736" spans="17:17" x14ac:dyDescent="0.35">
      <c r="Q3736" t="str">
        <f>IF((_xlfn.XLOOKUP(L3736,BLTOTAL!B:B,BLTOTAL!AD:AD))= 0,"Incompleto",_xlfn.XLOOKUP(L3736,BLTOTAL!B:B,BLTOTAL!AD:AD))</f>
        <v>Incompleto</v>
      </c>
    </row>
    <row r="3737" spans="17:17" x14ac:dyDescent="0.35">
      <c r="Q3737" t="str">
        <f>IF((_xlfn.XLOOKUP(L3737,BLTOTAL!B:B,BLTOTAL!AD:AD))= 0,"Incompleto",_xlfn.XLOOKUP(L3737,BLTOTAL!B:B,BLTOTAL!AD:AD))</f>
        <v>Incompleto</v>
      </c>
    </row>
    <row r="3738" spans="17:17" x14ac:dyDescent="0.35">
      <c r="Q3738" t="str">
        <f>IF((_xlfn.XLOOKUP(L3738,BLTOTAL!B:B,BLTOTAL!AD:AD))= 0,"Incompleto",_xlfn.XLOOKUP(L3738,BLTOTAL!B:B,BLTOTAL!AD:AD))</f>
        <v>Incompleto</v>
      </c>
    </row>
    <row r="3739" spans="17:17" x14ac:dyDescent="0.35">
      <c r="Q3739" t="str">
        <f>IF((_xlfn.XLOOKUP(L3739,BLTOTAL!B:B,BLTOTAL!AD:AD))= 0,"Incompleto",_xlfn.XLOOKUP(L3739,BLTOTAL!B:B,BLTOTAL!AD:AD))</f>
        <v>Incompleto</v>
      </c>
    </row>
    <row r="3740" spans="17:17" x14ac:dyDescent="0.35">
      <c r="Q3740" t="str">
        <f>IF((_xlfn.XLOOKUP(L3740,BLTOTAL!B:B,BLTOTAL!AD:AD))= 0,"Incompleto",_xlfn.XLOOKUP(L3740,BLTOTAL!B:B,BLTOTAL!AD:AD))</f>
        <v>Incompleto</v>
      </c>
    </row>
    <row r="3741" spans="17:17" x14ac:dyDescent="0.35">
      <c r="Q3741" t="str">
        <f>IF((_xlfn.XLOOKUP(L3741,BLTOTAL!B:B,BLTOTAL!AD:AD))= 0,"Incompleto",_xlfn.XLOOKUP(L3741,BLTOTAL!B:B,BLTOTAL!AD:AD))</f>
        <v>Incompleto</v>
      </c>
    </row>
    <row r="3742" spans="17:17" x14ac:dyDescent="0.35">
      <c r="Q3742" t="str">
        <f>IF((_xlfn.XLOOKUP(L3742,BLTOTAL!B:B,BLTOTAL!AD:AD))= 0,"Incompleto",_xlfn.XLOOKUP(L3742,BLTOTAL!B:B,BLTOTAL!AD:AD))</f>
        <v>Incompleto</v>
      </c>
    </row>
    <row r="3743" spans="17:17" x14ac:dyDescent="0.35">
      <c r="Q3743" t="str">
        <f>IF((_xlfn.XLOOKUP(L3743,BLTOTAL!B:B,BLTOTAL!AD:AD))= 0,"Incompleto",_xlfn.XLOOKUP(L3743,BLTOTAL!B:B,BLTOTAL!AD:AD))</f>
        <v>Incompleto</v>
      </c>
    </row>
    <row r="3744" spans="17:17" x14ac:dyDescent="0.35">
      <c r="Q3744" t="str">
        <f>IF((_xlfn.XLOOKUP(L3744,BLTOTAL!B:B,BLTOTAL!AD:AD))= 0,"Incompleto",_xlfn.XLOOKUP(L3744,BLTOTAL!B:B,BLTOTAL!AD:AD))</f>
        <v>Incompleto</v>
      </c>
    </row>
    <row r="3745" spans="17:17" x14ac:dyDescent="0.35">
      <c r="Q3745" t="str">
        <f>IF((_xlfn.XLOOKUP(L3745,BLTOTAL!B:B,BLTOTAL!AD:AD))= 0,"Incompleto",_xlfn.XLOOKUP(L3745,BLTOTAL!B:B,BLTOTAL!AD:AD))</f>
        <v>Incompleto</v>
      </c>
    </row>
    <row r="3746" spans="17:17" x14ac:dyDescent="0.35">
      <c r="Q3746" t="str">
        <f>IF((_xlfn.XLOOKUP(L3746,BLTOTAL!B:B,BLTOTAL!AD:AD))= 0,"Incompleto",_xlfn.XLOOKUP(L3746,BLTOTAL!B:B,BLTOTAL!AD:AD))</f>
        <v>Incompleto</v>
      </c>
    </row>
    <row r="3747" spans="17:17" x14ac:dyDescent="0.35">
      <c r="Q3747" t="str">
        <f>IF((_xlfn.XLOOKUP(L3747,BLTOTAL!B:B,BLTOTAL!AD:AD))= 0,"Incompleto",_xlfn.XLOOKUP(L3747,BLTOTAL!B:B,BLTOTAL!AD:AD))</f>
        <v>Incompleto</v>
      </c>
    </row>
    <row r="3748" spans="17:17" x14ac:dyDescent="0.35">
      <c r="Q3748" t="str">
        <f>IF((_xlfn.XLOOKUP(L3748,BLTOTAL!B:B,BLTOTAL!AD:AD))= 0,"Incompleto",_xlfn.XLOOKUP(L3748,BLTOTAL!B:B,BLTOTAL!AD:AD))</f>
        <v>Incompleto</v>
      </c>
    </row>
    <row r="3749" spans="17:17" x14ac:dyDescent="0.35">
      <c r="Q3749" t="str">
        <f>IF((_xlfn.XLOOKUP(L3749,BLTOTAL!B:B,BLTOTAL!AD:AD))= 0,"Incompleto",_xlfn.XLOOKUP(L3749,BLTOTAL!B:B,BLTOTAL!AD:AD))</f>
        <v>Incompleto</v>
      </c>
    </row>
    <row r="3750" spans="17:17" x14ac:dyDescent="0.35">
      <c r="Q3750" t="str">
        <f>IF((_xlfn.XLOOKUP(L3750,BLTOTAL!B:B,BLTOTAL!AD:AD))= 0,"Incompleto",_xlfn.XLOOKUP(L3750,BLTOTAL!B:B,BLTOTAL!AD:AD))</f>
        <v>Incompleto</v>
      </c>
    </row>
    <row r="3751" spans="17:17" x14ac:dyDescent="0.35">
      <c r="Q3751" t="str">
        <f>IF((_xlfn.XLOOKUP(L3751,BLTOTAL!B:B,BLTOTAL!AD:AD))= 0,"Incompleto",_xlfn.XLOOKUP(L3751,BLTOTAL!B:B,BLTOTAL!AD:AD))</f>
        <v>Incompleto</v>
      </c>
    </row>
    <row r="3752" spans="17:17" x14ac:dyDescent="0.35">
      <c r="Q3752" t="str">
        <f>IF((_xlfn.XLOOKUP(L3752,BLTOTAL!B:B,BLTOTAL!AD:AD))= 0,"Incompleto",_xlfn.XLOOKUP(L3752,BLTOTAL!B:B,BLTOTAL!AD:AD))</f>
        <v>Incompleto</v>
      </c>
    </row>
    <row r="3753" spans="17:17" x14ac:dyDescent="0.35">
      <c r="Q3753" t="str">
        <f>IF((_xlfn.XLOOKUP(L3753,BLTOTAL!B:B,BLTOTAL!AD:AD))= 0,"Incompleto",_xlfn.XLOOKUP(L3753,BLTOTAL!B:B,BLTOTAL!AD:AD))</f>
        <v>Incompleto</v>
      </c>
    </row>
    <row r="3754" spans="17:17" x14ac:dyDescent="0.35">
      <c r="Q3754" t="str">
        <f>IF((_xlfn.XLOOKUP(L3754,BLTOTAL!B:B,BLTOTAL!AD:AD))= 0,"Incompleto",_xlfn.XLOOKUP(L3754,BLTOTAL!B:B,BLTOTAL!AD:AD))</f>
        <v>Incompleto</v>
      </c>
    </row>
    <row r="3755" spans="17:17" x14ac:dyDescent="0.35">
      <c r="Q3755" t="str">
        <f>IF((_xlfn.XLOOKUP(L3755,BLTOTAL!B:B,BLTOTAL!AD:AD))= 0,"Incompleto",_xlfn.XLOOKUP(L3755,BLTOTAL!B:B,BLTOTAL!AD:AD))</f>
        <v>Incompleto</v>
      </c>
    </row>
    <row r="3756" spans="17:17" x14ac:dyDescent="0.35">
      <c r="Q3756" t="str">
        <f>IF((_xlfn.XLOOKUP(L3756,BLTOTAL!B:B,BLTOTAL!AD:AD))= 0,"Incompleto",_xlfn.XLOOKUP(L3756,BLTOTAL!B:B,BLTOTAL!AD:AD))</f>
        <v>Incompleto</v>
      </c>
    </row>
    <row r="3757" spans="17:17" x14ac:dyDescent="0.35">
      <c r="Q3757" t="str">
        <f>IF((_xlfn.XLOOKUP(L3757,BLTOTAL!B:B,BLTOTAL!AD:AD))= 0,"Incompleto",_xlfn.XLOOKUP(L3757,BLTOTAL!B:B,BLTOTAL!AD:AD))</f>
        <v>Incompleto</v>
      </c>
    </row>
    <row r="3758" spans="17:17" x14ac:dyDescent="0.35">
      <c r="Q3758" t="str">
        <f>IF((_xlfn.XLOOKUP(L3758,BLTOTAL!B:B,BLTOTAL!AD:AD))= 0,"Incompleto",_xlfn.XLOOKUP(L3758,BLTOTAL!B:B,BLTOTAL!AD:AD))</f>
        <v>Incompleto</v>
      </c>
    </row>
    <row r="3759" spans="17:17" x14ac:dyDescent="0.35">
      <c r="Q3759" t="str">
        <f>IF((_xlfn.XLOOKUP(L3759,BLTOTAL!B:B,BLTOTAL!AD:AD))= 0,"Incompleto",_xlfn.XLOOKUP(L3759,BLTOTAL!B:B,BLTOTAL!AD:AD))</f>
        <v>Incompleto</v>
      </c>
    </row>
    <row r="3760" spans="17:17" x14ac:dyDescent="0.35">
      <c r="Q3760" t="str">
        <f>IF((_xlfn.XLOOKUP(L3760,BLTOTAL!B:B,BLTOTAL!AD:AD))= 0,"Incompleto",_xlfn.XLOOKUP(L3760,BLTOTAL!B:B,BLTOTAL!AD:AD))</f>
        <v>Incompleto</v>
      </c>
    </row>
    <row r="3761" spans="17:17" x14ac:dyDescent="0.35">
      <c r="Q3761" t="str">
        <f>IF((_xlfn.XLOOKUP(L3761,BLTOTAL!B:B,BLTOTAL!AD:AD))= 0,"Incompleto",_xlfn.XLOOKUP(L3761,BLTOTAL!B:B,BLTOTAL!AD:AD))</f>
        <v>Incompleto</v>
      </c>
    </row>
    <row r="3762" spans="17:17" x14ac:dyDescent="0.35">
      <c r="Q3762" t="str">
        <f>IF((_xlfn.XLOOKUP(L3762,BLTOTAL!B:B,BLTOTAL!AD:AD))= 0,"Incompleto",_xlfn.XLOOKUP(L3762,BLTOTAL!B:B,BLTOTAL!AD:AD))</f>
        <v>Incompleto</v>
      </c>
    </row>
    <row r="3763" spans="17:17" x14ac:dyDescent="0.35">
      <c r="Q3763" t="str">
        <f>IF((_xlfn.XLOOKUP(L3763,BLTOTAL!B:B,BLTOTAL!AD:AD))= 0,"Incompleto",_xlfn.XLOOKUP(L3763,BLTOTAL!B:B,BLTOTAL!AD:AD))</f>
        <v>Incompleto</v>
      </c>
    </row>
    <row r="3764" spans="17:17" x14ac:dyDescent="0.35">
      <c r="Q3764" t="str">
        <f>IF((_xlfn.XLOOKUP(L3764,BLTOTAL!B:B,BLTOTAL!AD:AD))= 0,"Incompleto",_xlfn.XLOOKUP(L3764,BLTOTAL!B:B,BLTOTAL!AD:AD))</f>
        <v>Incompleto</v>
      </c>
    </row>
    <row r="3765" spans="17:17" x14ac:dyDescent="0.35">
      <c r="Q3765" t="str">
        <f>IF((_xlfn.XLOOKUP(L3765,BLTOTAL!B:B,BLTOTAL!AD:AD))= 0,"Incompleto",_xlfn.XLOOKUP(L3765,BLTOTAL!B:B,BLTOTAL!AD:AD))</f>
        <v>Incompleto</v>
      </c>
    </row>
    <row r="3766" spans="17:17" x14ac:dyDescent="0.35">
      <c r="Q3766" t="str">
        <f>IF((_xlfn.XLOOKUP(L3766,BLTOTAL!B:B,BLTOTAL!AD:AD))= 0,"Incompleto",_xlfn.XLOOKUP(L3766,BLTOTAL!B:B,BLTOTAL!AD:AD))</f>
        <v>Incompleto</v>
      </c>
    </row>
    <row r="3767" spans="17:17" x14ac:dyDescent="0.35">
      <c r="Q3767" t="str">
        <f>IF((_xlfn.XLOOKUP(L3767,BLTOTAL!B:B,BLTOTAL!AD:AD))= 0,"Incompleto",_xlfn.XLOOKUP(L3767,BLTOTAL!B:B,BLTOTAL!AD:AD))</f>
        <v>Incompleto</v>
      </c>
    </row>
    <row r="3768" spans="17:17" x14ac:dyDescent="0.35">
      <c r="Q3768" t="str">
        <f>IF((_xlfn.XLOOKUP(L3768,BLTOTAL!B:B,BLTOTAL!AD:AD))= 0,"Incompleto",_xlfn.XLOOKUP(L3768,BLTOTAL!B:B,BLTOTAL!AD:AD))</f>
        <v>Incompleto</v>
      </c>
    </row>
    <row r="3769" spans="17:17" x14ac:dyDescent="0.35">
      <c r="Q3769" t="str">
        <f>IF((_xlfn.XLOOKUP(L3769,BLTOTAL!B:B,BLTOTAL!AD:AD))= 0,"Incompleto",_xlfn.XLOOKUP(L3769,BLTOTAL!B:B,BLTOTAL!AD:AD))</f>
        <v>Incompleto</v>
      </c>
    </row>
    <row r="3770" spans="17:17" x14ac:dyDescent="0.35">
      <c r="Q3770" t="str">
        <f>IF((_xlfn.XLOOKUP(L3770,BLTOTAL!B:B,BLTOTAL!AD:AD))= 0,"Incompleto",_xlfn.XLOOKUP(L3770,BLTOTAL!B:B,BLTOTAL!AD:AD))</f>
        <v>Incompleto</v>
      </c>
    </row>
    <row r="3771" spans="17:17" x14ac:dyDescent="0.35">
      <c r="Q3771" t="str">
        <f>IF((_xlfn.XLOOKUP(L3771,BLTOTAL!B:B,BLTOTAL!AD:AD))= 0,"Incompleto",_xlfn.XLOOKUP(L3771,BLTOTAL!B:B,BLTOTAL!AD:AD))</f>
        <v>Incompleto</v>
      </c>
    </row>
    <row r="3772" spans="17:17" x14ac:dyDescent="0.35">
      <c r="Q3772" t="str">
        <f>IF((_xlfn.XLOOKUP(L3772,BLTOTAL!B:B,BLTOTAL!AD:AD))= 0,"Incompleto",_xlfn.XLOOKUP(L3772,BLTOTAL!B:B,BLTOTAL!AD:AD))</f>
        <v>Incompleto</v>
      </c>
    </row>
    <row r="3773" spans="17:17" x14ac:dyDescent="0.35">
      <c r="Q3773" t="str">
        <f>IF((_xlfn.XLOOKUP(L3773,BLTOTAL!B:B,BLTOTAL!AD:AD))= 0,"Incompleto",_xlfn.XLOOKUP(L3773,BLTOTAL!B:B,BLTOTAL!AD:AD))</f>
        <v>Incompleto</v>
      </c>
    </row>
    <row r="3774" spans="17:17" x14ac:dyDescent="0.35">
      <c r="Q3774" t="str">
        <f>IF((_xlfn.XLOOKUP(L3774,BLTOTAL!B:B,BLTOTAL!AD:AD))= 0,"Incompleto",_xlfn.XLOOKUP(L3774,BLTOTAL!B:B,BLTOTAL!AD:AD))</f>
        <v>Incompleto</v>
      </c>
    </row>
    <row r="3775" spans="17:17" x14ac:dyDescent="0.35">
      <c r="Q3775" t="str">
        <f>IF((_xlfn.XLOOKUP(L3775,BLTOTAL!B:B,BLTOTAL!AD:AD))= 0,"Incompleto",_xlfn.XLOOKUP(L3775,BLTOTAL!B:B,BLTOTAL!AD:AD))</f>
        <v>Incompleto</v>
      </c>
    </row>
    <row r="3776" spans="17:17" x14ac:dyDescent="0.35">
      <c r="Q3776" t="str">
        <f>IF((_xlfn.XLOOKUP(L3776,BLTOTAL!B:B,BLTOTAL!AD:AD))= 0,"Incompleto",_xlfn.XLOOKUP(L3776,BLTOTAL!B:B,BLTOTAL!AD:AD))</f>
        <v>Incompleto</v>
      </c>
    </row>
    <row r="3777" spans="17:17" x14ac:dyDescent="0.35">
      <c r="Q3777" t="str">
        <f>IF((_xlfn.XLOOKUP(L3777,BLTOTAL!B:B,BLTOTAL!AD:AD))= 0,"Incompleto",_xlfn.XLOOKUP(L3777,BLTOTAL!B:B,BLTOTAL!AD:AD))</f>
        <v>Incompleto</v>
      </c>
    </row>
    <row r="3778" spans="17:17" x14ac:dyDescent="0.35">
      <c r="Q3778" t="str">
        <f>IF((_xlfn.XLOOKUP(L3778,BLTOTAL!B:B,BLTOTAL!AD:AD))= 0,"Incompleto",_xlfn.XLOOKUP(L3778,BLTOTAL!B:B,BLTOTAL!AD:AD))</f>
        <v>Incompleto</v>
      </c>
    </row>
    <row r="3779" spans="17:17" x14ac:dyDescent="0.35">
      <c r="Q3779" t="str">
        <f>IF((_xlfn.XLOOKUP(L3779,BLTOTAL!B:B,BLTOTAL!AD:AD))= 0,"Incompleto",_xlfn.XLOOKUP(L3779,BLTOTAL!B:B,BLTOTAL!AD:AD))</f>
        <v>Incompleto</v>
      </c>
    </row>
    <row r="3780" spans="17:17" x14ac:dyDescent="0.35">
      <c r="Q3780" t="str">
        <f>IF((_xlfn.XLOOKUP(L3780,BLTOTAL!B:B,BLTOTAL!AD:AD))= 0,"Incompleto",_xlfn.XLOOKUP(L3780,BLTOTAL!B:B,BLTOTAL!AD:AD))</f>
        <v>Incompleto</v>
      </c>
    </row>
    <row r="3781" spans="17:17" x14ac:dyDescent="0.35">
      <c r="Q3781" t="str">
        <f>IF((_xlfn.XLOOKUP(L3781,BLTOTAL!B:B,BLTOTAL!AD:AD))= 0,"Incompleto",_xlfn.XLOOKUP(L3781,BLTOTAL!B:B,BLTOTAL!AD:AD))</f>
        <v>Incompleto</v>
      </c>
    </row>
    <row r="3782" spans="17:17" x14ac:dyDescent="0.35">
      <c r="Q3782" t="str">
        <f>IF((_xlfn.XLOOKUP(L3782,BLTOTAL!B:B,BLTOTAL!AD:AD))= 0,"Incompleto",_xlfn.XLOOKUP(L3782,BLTOTAL!B:B,BLTOTAL!AD:AD))</f>
        <v>Incompleto</v>
      </c>
    </row>
    <row r="3783" spans="17:17" x14ac:dyDescent="0.35">
      <c r="Q3783" t="str">
        <f>IF((_xlfn.XLOOKUP(L3783,BLTOTAL!B:B,BLTOTAL!AD:AD))= 0,"Incompleto",_xlfn.XLOOKUP(L3783,BLTOTAL!B:B,BLTOTAL!AD:AD))</f>
        <v>Incompleto</v>
      </c>
    </row>
    <row r="3784" spans="17:17" x14ac:dyDescent="0.35">
      <c r="Q3784" t="str">
        <f>IF((_xlfn.XLOOKUP(L3784,BLTOTAL!B:B,BLTOTAL!AD:AD))= 0,"Incompleto",_xlfn.XLOOKUP(L3784,BLTOTAL!B:B,BLTOTAL!AD:AD))</f>
        <v>Incompleto</v>
      </c>
    </row>
    <row r="3785" spans="17:17" x14ac:dyDescent="0.35">
      <c r="Q3785" t="str">
        <f>IF((_xlfn.XLOOKUP(L3785,BLTOTAL!B:B,BLTOTAL!AD:AD))= 0,"Incompleto",_xlfn.XLOOKUP(L3785,BLTOTAL!B:B,BLTOTAL!AD:AD))</f>
        <v>Incompleto</v>
      </c>
    </row>
    <row r="3786" spans="17:17" x14ac:dyDescent="0.35">
      <c r="Q3786" t="str">
        <f>IF((_xlfn.XLOOKUP(L3786,BLTOTAL!B:B,BLTOTAL!AD:AD))= 0,"Incompleto",_xlfn.XLOOKUP(L3786,BLTOTAL!B:B,BLTOTAL!AD:AD))</f>
        <v>Incompleto</v>
      </c>
    </row>
    <row r="3787" spans="17:17" x14ac:dyDescent="0.35">
      <c r="Q3787" t="str">
        <f>IF((_xlfn.XLOOKUP(L3787,BLTOTAL!B:B,BLTOTAL!AD:AD))= 0,"Incompleto",_xlfn.XLOOKUP(L3787,BLTOTAL!B:B,BLTOTAL!AD:AD))</f>
        <v>Incompleto</v>
      </c>
    </row>
    <row r="3788" spans="17:17" x14ac:dyDescent="0.35">
      <c r="Q3788" t="str">
        <f>IF((_xlfn.XLOOKUP(L3788,BLTOTAL!B:B,BLTOTAL!AD:AD))= 0,"Incompleto",_xlfn.XLOOKUP(L3788,BLTOTAL!B:B,BLTOTAL!AD:AD))</f>
        <v>Incompleto</v>
      </c>
    </row>
    <row r="3789" spans="17:17" x14ac:dyDescent="0.35">
      <c r="Q3789" t="str">
        <f>IF((_xlfn.XLOOKUP(L3789,BLTOTAL!B:B,BLTOTAL!AD:AD))= 0,"Incompleto",_xlfn.XLOOKUP(L3789,BLTOTAL!B:B,BLTOTAL!AD:AD))</f>
        <v>Incompleto</v>
      </c>
    </row>
    <row r="3790" spans="17:17" x14ac:dyDescent="0.35">
      <c r="Q3790" t="str">
        <f>IF((_xlfn.XLOOKUP(L3790,BLTOTAL!B:B,BLTOTAL!AD:AD))= 0,"Incompleto",_xlfn.XLOOKUP(L3790,BLTOTAL!B:B,BLTOTAL!AD:AD))</f>
        <v>Incompleto</v>
      </c>
    </row>
    <row r="3791" spans="17:17" x14ac:dyDescent="0.35">
      <c r="Q3791" t="str">
        <f>IF((_xlfn.XLOOKUP(L3791,BLTOTAL!B:B,BLTOTAL!AD:AD))= 0,"Incompleto",_xlfn.XLOOKUP(L3791,BLTOTAL!B:B,BLTOTAL!AD:AD))</f>
        <v>Incompleto</v>
      </c>
    </row>
    <row r="3792" spans="17:17" x14ac:dyDescent="0.35">
      <c r="Q3792" t="str">
        <f>IF((_xlfn.XLOOKUP(L3792,BLTOTAL!B:B,BLTOTAL!AD:AD))= 0,"Incompleto",_xlfn.XLOOKUP(L3792,BLTOTAL!B:B,BLTOTAL!AD:AD))</f>
        <v>Incompleto</v>
      </c>
    </row>
    <row r="3793" spans="17:17" x14ac:dyDescent="0.35">
      <c r="Q3793" t="str">
        <f>IF((_xlfn.XLOOKUP(L3793,BLTOTAL!B:B,BLTOTAL!AD:AD))= 0,"Incompleto",_xlfn.XLOOKUP(L3793,BLTOTAL!B:B,BLTOTAL!AD:AD))</f>
        <v>Incompleto</v>
      </c>
    </row>
    <row r="3794" spans="17:17" x14ac:dyDescent="0.35">
      <c r="Q3794" t="str">
        <f>IF((_xlfn.XLOOKUP(L3794,BLTOTAL!B:B,BLTOTAL!AD:AD))= 0,"Incompleto",_xlfn.XLOOKUP(L3794,BLTOTAL!B:B,BLTOTAL!AD:AD))</f>
        <v>Incompleto</v>
      </c>
    </row>
    <row r="3795" spans="17:17" x14ac:dyDescent="0.35">
      <c r="Q3795" t="str">
        <f>IF((_xlfn.XLOOKUP(L3795,BLTOTAL!B:B,BLTOTAL!AD:AD))= 0,"Incompleto",_xlfn.XLOOKUP(L3795,BLTOTAL!B:B,BLTOTAL!AD:AD))</f>
        <v>Incompleto</v>
      </c>
    </row>
    <row r="3796" spans="17:17" x14ac:dyDescent="0.35">
      <c r="Q3796" t="str">
        <f>IF((_xlfn.XLOOKUP(L3796,BLTOTAL!B:B,BLTOTAL!AD:AD))= 0,"Incompleto",_xlfn.XLOOKUP(L3796,BLTOTAL!B:B,BLTOTAL!AD:AD))</f>
        <v>Incompleto</v>
      </c>
    </row>
    <row r="3797" spans="17:17" x14ac:dyDescent="0.35">
      <c r="Q3797" t="str">
        <f>IF((_xlfn.XLOOKUP(L3797,BLTOTAL!B:B,BLTOTAL!AD:AD))= 0,"Incompleto",_xlfn.XLOOKUP(L3797,BLTOTAL!B:B,BLTOTAL!AD:AD))</f>
        <v>Incompleto</v>
      </c>
    </row>
    <row r="3798" spans="17:17" x14ac:dyDescent="0.35">
      <c r="Q3798" t="str">
        <f>IF((_xlfn.XLOOKUP(L3798,BLTOTAL!B:B,BLTOTAL!AD:AD))= 0,"Incompleto",_xlfn.XLOOKUP(L3798,BLTOTAL!B:B,BLTOTAL!AD:AD))</f>
        <v>Incompleto</v>
      </c>
    </row>
    <row r="3799" spans="17:17" x14ac:dyDescent="0.35">
      <c r="Q3799" t="str">
        <f>IF((_xlfn.XLOOKUP(L3799,BLTOTAL!B:B,BLTOTAL!AD:AD))= 0,"Incompleto",_xlfn.XLOOKUP(L3799,BLTOTAL!B:B,BLTOTAL!AD:AD))</f>
        <v>Incompleto</v>
      </c>
    </row>
    <row r="3800" spans="17:17" x14ac:dyDescent="0.35">
      <c r="Q3800" t="str">
        <f>IF((_xlfn.XLOOKUP(L3800,BLTOTAL!B:B,BLTOTAL!AD:AD))= 0,"Incompleto",_xlfn.XLOOKUP(L3800,BLTOTAL!B:B,BLTOTAL!AD:AD))</f>
        <v>Incompleto</v>
      </c>
    </row>
    <row r="3801" spans="17:17" x14ac:dyDescent="0.35">
      <c r="Q3801" t="str">
        <f>IF((_xlfn.XLOOKUP(L3801,BLTOTAL!B:B,BLTOTAL!AD:AD))= 0,"Incompleto",_xlfn.XLOOKUP(L3801,BLTOTAL!B:B,BLTOTAL!AD:AD))</f>
        <v>Incompleto</v>
      </c>
    </row>
    <row r="3802" spans="17:17" x14ac:dyDescent="0.35">
      <c r="Q3802" t="str">
        <f>IF((_xlfn.XLOOKUP(L3802,BLTOTAL!B:B,BLTOTAL!AD:AD))= 0,"Incompleto",_xlfn.XLOOKUP(L3802,BLTOTAL!B:B,BLTOTAL!AD:AD))</f>
        <v>Incompleto</v>
      </c>
    </row>
    <row r="3803" spans="17:17" x14ac:dyDescent="0.35">
      <c r="Q3803" t="str">
        <f>IF((_xlfn.XLOOKUP(L3803,BLTOTAL!B:B,BLTOTAL!AD:AD))= 0,"Incompleto",_xlfn.XLOOKUP(L3803,BLTOTAL!B:B,BLTOTAL!AD:AD))</f>
        <v>Incompleto</v>
      </c>
    </row>
    <row r="3804" spans="17:17" x14ac:dyDescent="0.35">
      <c r="Q3804" t="str">
        <f>IF((_xlfn.XLOOKUP(L3804,BLTOTAL!B:B,BLTOTAL!AD:AD))= 0,"Incompleto",_xlfn.XLOOKUP(L3804,BLTOTAL!B:B,BLTOTAL!AD:AD))</f>
        <v>Incompleto</v>
      </c>
    </row>
    <row r="3805" spans="17:17" x14ac:dyDescent="0.35">
      <c r="Q3805" t="str">
        <f>IF((_xlfn.XLOOKUP(L3805,BLTOTAL!B:B,BLTOTAL!AD:AD))= 0,"Incompleto",_xlfn.XLOOKUP(L3805,BLTOTAL!B:B,BLTOTAL!AD:AD))</f>
        <v>Incompleto</v>
      </c>
    </row>
    <row r="3806" spans="17:17" x14ac:dyDescent="0.35">
      <c r="Q3806" t="str">
        <f>IF((_xlfn.XLOOKUP(L3806,BLTOTAL!B:B,BLTOTAL!AD:AD))= 0,"Incompleto",_xlfn.XLOOKUP(L3806,BLTOTAL!B:B,BLTOTAL!AD:AD))</f>
        <v>Incompleto</v>
      </c>
    </row>
    <row r="3807" spans="17:17" x14ac:dyDescent="0.35">
      <c r="Q3807" t="str">
        <f>IF((_xlfn.XLOOKUP(L3807,BLTOTAL!B:B,BLTOTAL!AD:AD))= 0,"Incompleto",_xlfn.XLOOKUP(L3807,BLTOTAL!B:B,BLTOTAL!AD:AD))</f>
        <v>Incompleto</v>
      </c>
    </row>
    <row r="3808" spans="17:17" x14ac:dyDescent="0.35">
      <c r="Q3808" t="str">
        <f>IF((_xlfn.XLOOKUP(L3808,BLTOTAL!B:B,BLTOTAL!AD:AD))= 0,"Incompleto",_xlfn.XLOOKUP(L3808,BLTOTAL!B:B,BLTOTAL!AD:AD))</f>
        <v>Incompleto</v>
      </c>
    </row>
    <row r="3809" spans="17:17" x14ac:dyDescent="0.35">
      <c r="Q3809" t="str">
        <f>IF((_xlfn.XLOOKUP(L3809,BLTOTAL!B:B,BLTOTAL!AD:AD))= 0,"Incompleto",_xlfn.XLOOKUP(L3809,BLTOTAL!B:B,BLTOTAL!AD:AD))</f>
        <v>Incompleto</v>
      </c>
    </row>
    <row r="3810" spans="17:17" x14ac:dyDescent="0.35">
      <c r="Q3810" t="str">
        <f>IF((_xlfn.XLOOKUP(L3810,BLTOTAL!B:B,BLTOTAL!AD:AD))= 0,"Incompleto",_xlfn.XLOOKUP(L3810,BLTOTAL!B:B,BLTOTAL!AD:AD))</f>
        <v>Incompleto</v>
      </c>
    </row>
    <row r="3811" spans="17:17" x14ac:dyDescent="0.35">
      <c r="Q3811" t="str">
        <f>IF((_xlfn.XLOOKUP(L3811,BLTOTAL!B:B,BLTOTAL!AD:AD))= 0,"Incompleto",_xlfn.XLOOKUP(L3811,BLTOTAL!B:B,BLTOTAL!AD:AD))</f>
        <v>Incompleto</v>
      </c>
    </row>
    <row r="3812" spans="17:17" x14ac:dyDescent="0.35">
      <c r="Q3812" t="str">
        <f>IF((_xlfn.XLOOKUP(L3812,BLTOTAL!B:B,BLTOTAL!AD:AD))= 0,"Incompleto",_xlfn.XLOOKUP(L3812,BLTOTAL!B:B,BLTOTAL!AD:AD))</f>
        <v>Incompleto</v>
      </c>
    </row>
    <row r="3813" spans="17:17" x14ac:dyDescent="0.35">
      <c r="Q3813" t="str">
        <f>IF((_xlfn.XLOOKUP(L3813,BLTOTAL!B:B,BLTOTAL!AD:AD))= 0,"Incompleto",_xlfn.XLOOKUP(L3813,BLTOTAL!B:B,BLTOTAL!AD:AD))</f>
        <v>Incompleto</v>
      </c>
    </row>
    <row r="3814" spans="17:17" x14ac:dyDescent="0.35">
      <c r="Q3814" t="str">
        <f>IF((_xlfn.XLOOKUP(L3814,BLTOTAL!B:B,BLTOTAL!AD:AD))= 0,"Incompleto",_xlfn.XLOOKUP(L3814,BLTOTAL!B:B,BLTOTAL!AD:AD))</f>
        <v>Incompleto</v>
      </c>
    </row>
    <row r="3815" spans="17:17" x14ac:dyDescent="0.35">
      <c r="Q3815" t="str">
        <f>IF((_xlfn.XLOOKUP(L3815,BLTOTAL!B:B,BLTOTAL!AD:AD))= 0,"Incompleto",_xlfn.XLOOKUP(L3815,BLTOTAL!B:B,BLTOTAL!AD:AD))</f>
        <v>Incompleto</v>
      </c>
    </row>
    <row r="3816" spans="17:17" x14ac:dyDescent="0.35">
      <c r="Q3816" t="str">
        <f>IF((_xlfn.XLOOKUP(L3816,BLTOTAL!B:B,BLTOTAL!AD:AD))= 0,"Incompleto",_xlfn.XLOOKUP(L3816,BLTOTAL!B:B,BLTOTAL!AD:AD))</f>
        <v>Incompleto</v>
      </c>
    </row>
    <row r="3817" spans="17:17" x14ac:dyDescent="0.35">
      <c r="Q3817" t="str">
        <f>IF((_xlfn.XLOOKUP(L3817,BLTOTAL!B:B,BLTOTAL!AD:AD))= 0,"Incompleto",_xlfn.XLOOKUP(L3817,BLTOTAL!B:B,BLTOTAL!AD:AD))</f>
        <v>Incompleto</v>
      </c>
    </row>
    <row r="3818" spans="17:17" x14ac:dyDescent="0.35">
      <c r="Q3818" t="str">
        <f>IF((_xlfn.XLOOKUP(L3818,BLTOTAL!B:B,BLTOTAL!AD:AD))= 0,"Incompleto",_xlfn.XLOOKUP(L3818,BLTOTAL!B:B,BLTOTAL!AD:AD))</f>
        <v>Incompleto</v>
      </c>
    </row>
    <row r="3819" spans="17:17" x14ac:dyDescent="0.35">
      <c r="Q3819" t="str">
        <f>IF((_xlfn.XLOOKUP(L3819,BLTOTAL!B:B,BLTOTAL!AD:AD))= 0,"Incompleto",_xlfn.XLOOKUP(L3819,BLTOTAL!B:B,BLTOTAL!AD:AD))</f>
        <v>Incompleto</v>
      </c>
    </row>
    <row r="3820" spans="17:17" x14ac:dyDescent="0.35">
      <c r="Q3820" t="str">
        <f>IF((_xlfn.XLOOKUP(L3820,BLTOTAL!B:B,BLTOTAL!AD:AD))= 0,"Incompleto",_xlfn.XLOOKUP(L3820,BLTOTAL!B:B,BLTOTAL!AD:AD))</f>
        <v>Incompleto</v>
      </c>
    </row>
    <row r="3821" spans="17:17" x14ac:dyDescent="0.35">
      <c r="Q3821" t="str">
        <f>IF((_xlfn.XLOOKUP(L3821,BLTOTAL!B:B,BLTOTAL!AD:AD))= 0,"Incompleto",_xlfn.XLOOKUP(L3821,BLTOTAL!B:B,BLTOTAL!AD:AD))</f>
        <v>Incompleto</v>
      </c>
    </row>
    <row r="3822" spans="17:17" x14ac:dyDescent="0.35">
      <c r="Q3822" t="str">
        <f>IF((_xlfn.XLOOKUP(L3822,BLTOTAL!B:B,BLTOTAL!AD:AD))= 0,"Incompleto",_xlfn.XLOOKUP(L3822,BLTOTAL!B:B,BLTOTAL!AD:AD))</f>
        <v>Incompleto</v>
      </c>
    </row>
    <row r="3823" spans="17:17" x14ac:dyDescent="0.35">
      <c r="Q3823" t="str">
        <f>IF((_xlfn.XLOOKUP(L3823,BLTOTAL!B:B,BLTOTAL!AD:AD))= 0,"Incompleto",_xlfn.XLOOKUP(L3823,BLTOTAL!B:B,BLTOTAL!AD:AD))</f>
        <v>Incompleto</v>
      </c>
    </row>
    <row r="3824" spans="17:17" x14ac:dyDescent="0.35">
      <c r="Q3824" t="str">
        <f>IF((_xlfn.XLOOKUP(L3824,BLTOTAL!B:B,BLTOTAL!AD:AD))= 0,"Incompleto",_xlfn.XLOOKUP(L3824,BLTOTAL!B:B,BLTOTAL!AD:AD))</f>
        <v>Incompleto</v>
      </c>
    </row>
    <row r="3825" spans="17:17" x14ac:dyDescent="0.35">
      <c r="Q3825" t="str">
        <f>IF((_xlfn.XLOOKUP(L3825,BLTOTAL!B:B,BLTOTAL!AD:AD))= 0,"Incompleto",_xlfn.XLOOKUP(L3825,BLTOTAL!B:B,BLTOTAL!AD:AD))</f>
        <v>Incompleto</v>
      </c>
    </row>
    <row r="3826" spans="17:17" x14ac:dyDescent="0.35">
      <c r="Q3826" t="str">
        <f>IF((_xlfn.XLOOKUP(L3826,BLTOTAL!B:B,BLTOTAL!AD:AD))= 0,"Incompleto",_xlfn.XLOOKUP(L3826,BLTOTAL!B:B,BLTOTAL!AD:AD))</f>
        <v>Incompleto</v>
      </c>
    </row>
    <row r="3827" spans="17:17" x14ac:dyDescent="0.35">
      <c r="Q3827" t="str">
        <f>IF((_xlfn.XLOOKUP(L3827,BLTOTAL!B:B,BLTOTAL!AD:AD))= 0,"Incompleto",_xlfn.XLOOKUP(L3827,BLTOTAL!B:B,BLTOTAL!AD:AD))</f>
        <v>Incompleto</v>
      </c>
    </row>
    <row r="3828" spans="17:17" x14ac:dyDescent="0.35">
      <c r="Q3828" t="str">
        <f>IF((_xlfn.XLOOKUP(L3828,BLTOTAL!B:B,BLTOTAL!AD:AD))= 0,"Incompleto",_xlfn.XLOOKUP(L3828,BLTOTAL!B:B,BLTOTAL!AD:AD))</f>
        <v>Incompleto</v>
      </c>
    </row>
    <row r="3829" spans="17:17" x14ac:dyDescent="0.35">
      <c r="Q3829" t="str">
        <f>IF((_xlfn.XLOOKUP(L3829,BLTOTAL!B:B,BLTOTAL!AD:AD))= 0,"Incompleto",_xlfn.XLOOKUP(L3829,BLTOTAL!B:B,BLTOTAL!AD:AD))</f>
        <v>Incompleto</v>
      </c>
    </row>
    <row r="3830" spans="17:17" x14ac:dyDescent="0.35">
      <c r="Q3830" t="str">
        <f>IF((_xlfn.XLOOKUP(L3830,BLTOTAL!B:B,BLTOTAL!AD:AD))= 0,"Incompleto",_xlfn.XLOOKUP(L3830,BLTOTAL!B:B,BLTOTAL!AD:AD))</f>
        <v>Incompleto</v>
      </c>
    </row>
    <row r="3831" spans="17:17" x14ac:dyDescent="0.35">
      <c r="Q3831" t="str">
        <f>IF((_xlfn.XLOOKUP(L3831,BLTOTAL!B:B,BLTOTAL!AD:AD))= 0,"Incompleto",_xlfn.XLOOKUP(L3831,BLTOTAL!B:B,BLTOTAL!AD:AD))</f>
        <v>Incompleto</v>
      </c>
    </row>
    <row r="3832" spans="17:17" x14ac:dyDescent="0.35">
      <c r="Q3832" t="str">
        <f>IF((_xlfn.XLOOKUP(L3832,BLTOTAL!B:B,BLTOTAL!AD:AD))= 0,"Incompleto",_xlfn.XLOOKUP(L3832,BLTOTAL!B:B,BLTOTAL!AD:AD))</f>
        <v>Incompleto</v>
      </c>
    </row>
    <row r="3833" spans="17:17" x14ac:dyDescent="0.35">
      <c r="Q3833" t="str">
        <f>IF((_xlfn.XLOOKUP(L3833,BLTOTAL!B:B,BLTOTAL!AD:AD))= 0,"Incompleto",_xlfn.XLOOKUP(L3833,BLTOTAL!B:B,BLTOTAL!AD:AD))</f>
        <v>Incompleto</v>
      </c>
    </row>
    <row r="3834" spans="17:17" x14ac:dyDescent="0.35">
      <c r="Q3834" t="str">
        <f>IF((_xlfn.XLOOKUP(L3834,BLTOTAL!B:B,BLTOTAL!AD:AD))= 0,"Incompleto",_xlfn.XLOOKUP(L3834,BLTOTAL!B:B,BLTOTAL!AD:AD))</f>
        <v>Incompleto</v>
      </c>
    </row>
    <row r="3835" spans="17:17" x14ac:dyDescent="0.35">
      <c r="Q3835" t="str">
        <f>IF((_xlfn.XLOOKUP(L3835,BLTOTAL!B:B,BLTOTAL!AD:AD))= 0,"Incompleto",_xlfn.XLOOKUP(L3835,BLTOTAL!B:B,BLTOTAL!AD:AD))</f>
        <v>Incompleto</v>
      </c>
    </row>
    <row r="3836" spans="17:17" x14ac:dyDescent="0.35">
      <c r="Q3836" t="str">
        <f>IF((_xlfn.XLOOKUP(L3836,BLTOTAL!B:B,BLTOTAL!AD:AD))= 0,"Incompleto",_xlfn.XLOOKUP(L3836,BLTOTAL!B:B,BLTOTAL!AD:AD))</f>
        <v>Incompleto</v>
      </c>
    </row>
    <row r="3837" spans="17:17" x14ac:dyDescent="0.35">
      <c r="Q3837" t="str">
        <f>IF((_xlfn.XLOOKUP(L3837,BLTOTAL!B:B,BLTOTAL!AD:AD))= 0,"Incompleto",_xlfn.XLOOKUP(L3837,BLTOTAL!B:B,BLTOTAL!AD:AD))</f>
        <v>Incompleto</v>
      </c>
    </row>
    <row r="3838" spans="17:17" x14ac:dyDescent="0.35">
      <c r="Q3838" t="str">
        <f>IF((_xlfn.XLOOKUP(L3838,BLTOTAL!B:B,BLTOTAL!AD:AD))= 0,"Incompleto",_xlfn.XLOOKUP(L3838,BLTOTAL!B:B,BLTOTAL!AD:AD))</f>
        <v>Incompleto</v>
      </c>
    </row>
    <row r="3839" spans="17:17" x14ac:dyDescent="0.35">
      <c r="Q3839" t="str">
        <f>IF((_xlfn.XLOOKUP(L3839,BLTOTAL!B:B,BLTOTAL!AD:AD))= 0,"Incompleto",_xlfn.XLOOKUP(L3839,BLTOTAL!B:B,BLTOTAL!AD:AD))</f>
        <v>Incompleto</v>
      </c>
    </row>
    <row r="3840" spans="17:17" x14ac:dyDescent="0.35">
      <c r="Q3840" t="str">
        <f>IF((_xlfn.XLOOKUP(L3840,BLTOTAL!B:B,BLTOTAL!AD:AD))= 0,"Incompleto",_xlfn.XLOOKUP(L3840,BLTOTAL!B:B,BLTOTAL!AD:AD))</f>
        <v>Incompleto</v>
      </c>
    </row>
    <row r="3841" spans="17:17" x14ac:dyDescent="0.35">
      <c r="Q3841" t="str">
        <f>IF((_xlfn.XLOOKUP(L3841,BLTOTAL!B:B,BLTOTAL!AD:AD))= 0,"Incompleto",_xlfn.XLOOKUP(L3841,BLTOTAL!B:B,BLTOTAL!AD:AD))</f>
        <v>Incompleto</v>
      </c>
    </row>
    <row r="3842" spans="17:17" x14ac:dyDescent="0.35">
      <c r="Q3842" t="str">
        <f>IF((_xlfn.XLOOKUP(L3842,BLTOTAL!B:B,BLTOTAL!AD:AD))= 0,"Incompleto",_xlfn.XLOOKUP(L3842,BLTOTAL!B:B,BLTOTAL!AD:AD))</f>
        <v>Incompleto</v>
      </c>
    </row>
    <row r="3843" spans="17:17" x14ac:dyDescent="0.35">
      <c r="Q3843" t="str">
        <f>IF((_xlfn.XLOOKUP(L3843,BLTOTAL!B:B,BLTOTAL!AD:AD))= 0,"Incompleto",_xlfn.XLOOKUP(L3843,BLTOTAL!B:B,BLTOTAL!AD:AD))</f>
        <v>Incompleto</v>
      </c>
    </row>
    <row r="3844" spans="17:17" x14ac:dyDescent="0.35">
      <c r="Q3844" t="str">
        <f>IF((_xlfn.XLOOKUP(L3844,BLTOTAL!B:B,BLTOTAL!AD:AD))= 0,"Incompleto",_xlfn.XLOOKUP(L3844,BLTOTAL!B:B,BLTOTAL!AD:AD))</f>
        <v>Incompleto</v>
      </c>
    </row>
    <row r="3845" spans="17:17" x14ac:dyDescent="0.35">
      <c r="Q3845" t="str">
        <f>IF((_xlfn.XLOOKUP(L3845,BLTOTAL!B:B,BLTOTAL!AD:AD))= 0,"Incompleto",_xlfn.XLOOKUP(L3845,BLTOTAL!B:B,BLTOTAL!AD:AD))</f>
        <v>Incompleto</v>
      </c>
    </row>
    <row r="3846" spans="17:17" x14ac:dyDescent="0.35">
      <c r="Q3846" t="str">
        <f>IF((_xlfn.XLOOKUP(L3846,BLTOTAL!B:B,BLTOTAL!AD:AD))= 0,"Incompleto",_xlfn.XLOOKUP(L3846,BLTOTAL!B:B,BLTOTAL!AD:AD))</f>
        <v>Incompleto</v>
      </c>
    </row>
    <row r="3847" spans="17:17" x14ac:dyDescent="0.35">
      <c r="Q3847" t="str">
        <f>IF((_xlfn.XLOOKUP(L3847,BLTOTAL!B:B,BLTOTAL!AD:AD))= 0,"Incompleto",_xlfn.XLOOKUP(L3847,BLTOTAL!B:B,BLTOTAL!AD:AD))</f>
        <v>Incompleto</v>
      </c>
    </row>
    <row r="3848" spans="17:17" x14ac:dyDescent="0.35">
      <c r="Q3848" t="str">
        <f>IF((_xlfn.XLOOKUP(L3848,BLTOTAL!B:B,BLTOTAL!AD:AD))= 0,"Incompleto",_xlfn.XLOOKUP(L3848,BLTOTAL!B:B,BLTOTAL!AD:AD))</f>
        <v>Incompleto</v>
      </c>
    </row>
    <row r="3849" spans="17:17" x14ac:dyDescent="0.35">
      <c r="Q3849" t="str">
        <f>IF((_xlfn.XLOOKUP(L3849,BLTOTAL!B:B,BLTOTAL!AD:AD))= 0,"Incompleto",_xlfn.XLOOKUP(L3849,BLTOTAL!B:B,BLTOTAL!AD:AD))</f>
        <v>Incompleto</v>
      </c>
    </row>
    <row r="3850" spans="17:17" x14ac:dyDescent="0.35">
      <c r="Q3850" t="str">
        <f>IF((_xlfn.XLOOKUP(L3850,BLTOTAL!B:B,BLTOTAL!AD:AD))= 0,"Incompleto",_xlfn.XLOOKUP(L3850,BLTOTAL!B:B,BLTOTAL!AD:AD))</f>
        <v>Incompleto</v>
      </c>
    </row>
    <row r="3851" spans="17:17" x14ac:dyDescent="0.35">
      <c r="Q3851" t="str">
        <f>IF((_xlfn.XLOOKUP(L3851,BLTOTAL!B:B,BLTOTAL!AD:AD))= 0,"Incompleto",_xlfn.XLOOKUP(L3851,BLTOTAL!B:B,BLTOTAL!AD:AD))</f>
        <v>Incompleto</v>
      </c>
    </row>
    <row r="3852" spans="17:17" x14ac:dyDescent="0.35">
      <c r="Q3852" t="str">
        <f>IF((_xlfn.XLOOKUP(L3852,BLTOTAL!B:B,BLTOTAL!AD:AD))= 0,"Incompleto",_xlfn.XLOOKUP(L3852,BLTOTAL!B:B,BLTOTAL!AD:AD))</f>
        <v>Incompleto</v>
      </c>
    </row>
    <row r="3853" spans="17:17" x14ac:dyDescent="0.35">
      <c r="Q3853" t="str">
        <f>IF((_xlfn.XLOOKUP(L3853,BLTOTAL!B:B,BLTOTAL!AD:AD))= 0,"Incompleto",_xlfn.XLOOKUP(L3853,BLTOTAL!B:B,BLTOTAL!AD:AD))</f>
        <v>Incompleto</v>
      </c>
    </row>
    <row r="3854" spans="17:17" x14ac:dyDescent="0.35">
      <c r="Q3854" t="str">
        <f>IF((_xlfn.XLOOKUP(L3854,BLTOTAL!B:B,BLTOTAL!AD:AD))= 0,"Incompleto",_xlfn.XLOOKUP(L3854,BLTOTAL!B:B,BLTOTAL!AD:AD))</f>
        <v>Incompleto</v>
      </c>
    </row>
    <row r="3855" spans="17:17" x14ac:dyDescent="0.35">
      <c r="Q3855" t="str">
        <f>IF((_xlfn.XLOOKUP(L3855,BLTOTAL!B:B,BLTOTAL!AD:AD))= 0,"Incompleto",_xlfn.XLOOKUP(L3855,BLTOTAL!B:B,BLTOTAL!AD:AD))</f>
        <v>Incompleto</v>
      </c>
    </row>
    <row r="3856" spans="17:17" x14ac:dyDescent="0.35">
      <c r="Q3856" t="str">
        <f>IF((_xlfn.XLOOKUP(L3856,BLTOTAL!B:B,BLTOTAL!AD:AD))= 0,"Incompleto",_xlfn.XLOOKUP(L3856,BLTOTAL!B:B,BLTOTAL!AD:AD))</f>
        <v>Incompleto</v>
      </c>
    </row>
    <row r="3857" spans="17:17" x14ac:dyDescent="0.35">
      <c r="Q3857" t="str">
        <f>IF((_xlfn.XLOOKUP(L3857,BLTOTAL!B:B,BLTOTAL!AD:AD))= 0,"Incompleto",_xlfn.XLOOKUP(L3857,BLTOTAL!B:B,BLTOTAL!AD:AD))</f>
        <v>Incompleto</v>
      </c>
    </row>
    <row r="3858" spans="17:17" x14ac:dyDescent="0.35">
      <c r="Q3858" t="str">
        <f>IF((_xlfn.XLOOKUP(L3858,BLTOTAL!B:B,BLTOTAL!AD:AD))= 0,"Incompleto",_xlfn.XLOOKUP(L3858,BLTOTAL!B:B,BLTOTAL!AD:AD))</f>
        <v>Incompleto</v>
      </c>
    </row>
    <row r="3859" spans="17:17" x14ac:dyDescent="0.35">
      <c r="Q3859" t="str">
        <f>IF((_xlfn.XLOOKUP(L3859,BLTOTAL!B:B,BLTOTAL!AD:AD))= 0,"Incompleto",_xlfn.XLOOKUP(L3859,BLTOTAL!B:B,BLTOTAL!AD:AD))</f>
        <v>Incompleto</v>
      </c>
    </row>
    <row r="3860" spans="17:17" x14ac:dyDescent="0.35">
      <c r="Q3860" t="str">
        <f>IF((_xlfn.XLOOKUP(L3860,BLTOTAL!B:B,BLTOTAL!AD:AD))= 0,"Incompleto",_xlfn.XLOOKUP(L3860,BLTOTAL!B:B,BLTOTAL!AD:AD))</f>
        <v>Incompleto</v>
      </c>
    </row>
    <row r="3861" spans="17:17" x14ac:dyDescent="0.35">
      <c r="Q3861" t="str">
        <f>IF((_xlfn.XLOOKUP(L3861,BLTOTAL!B:B,BLTOTAL!AD:AD))= 0,"Incompleto",_xlfn.XLOOKUP(L3861,BLTOTAL!B:B,BLTOTAL!AD:AD))</f>
        <v>Incompleto</v>
      </c>
    </row>
    <row r="3862" spans="17:17" x14ac:dyDescent="0.35">
      <c r="Q3862" t="str">
        <f>IF((_xlfn.XLOOKUP(L3862,BLTOTAL!B:B,BLTOTAL!AD:AD))= 0,"Incompleto",_xlfn.XLOOKUP(L3862,BLTOTAL!B:B,BLTOTAL!AD:AD))</f>
        <v>Incompleto</v>
      </c>
    </row>
    <row r="3863" spans="17:17" x14ac:dyDescent="0.35">
      <c r="Q3863" t="str">
        <f>IF((_xlfn.XLOOKUP(L3863,BLTOTAL!B:B,BLTOTAL!AD:AD))= 0,"Incompleto",_xlfn.XLOOKUP(L3863,BLTOTAL!B:B,BLTOTAL!AD:AD))</f>
        <v>Incompleto</v>
      </c>
    </row>
    <row r="3864" spans="17:17" x14ac:dyDescent="0.35">
      <c r="Q3864" t="str">
        <f>IF((_xlfn.XLOOKUP(L3864,BLTOTAL!B:B,BLTOTAL!AD:AD))= 0,"Incompleto",_xlfn.XLOOKUP(L3864,BLTOTAL!B:B,BLTOTAL!AD:AD))</f>
        <v>Incompleto</v>
      </c>
    </row>
    <row r="3865" spans="17:17" x14ac:dyDescent="0.35">
      <c r="Q3865" t="str">
        <f>IF((_xlfn.XLOOKUP(L3865,BLTOTAL!B:B,BLTOTAL!AD:AD))= 0,"Incompleto",_xlfn.XLOOKUP(L3865,BLTOTAL!B:B,BLTOTAL!AD:AD))</f>
        <v>Incompleto</v>
      </c>
    </row>
    <row r="3866" spans="17:17" x14ac:dyDescent="0.35">
      <c r="Q3866" t="str">
        <f>IF((_xlfn.XLOOKUP(L3866,BLTOTAL!B:B,BLTOTAL!AD:AD))= 0,"Incompleto",_xlfn.XLOOKUP(L3866,BLTOTAL!B:B,BLTOTAL!AD:AD))</f>
        <v>Incompleto</v>
      </c>
    </row>
    <row r="3867" spans="17:17" x14ac:dyDescent="0.35">
      <c r="Q3867" t="str">
        <f>IF((_xlfn.XLOOKUP(L3867,BLTOTAL!B:B,BLTOTAL!AD:AD))= 0,"Incompleto",_xlfn.XLOOKUP(L3867,BLTOTAL!B:B,BLTOTAL!AD:AD))</f>
        <v>Incompleto</v>
      </c>
    </row>
    <row r="3868" spans="17:17" x14ac:dyDescent="0.35">
      <c r="Q3868" t="str">
        <f>IF((_xlfn.XLOOKUP(L3868,BLTOTAL!B:B,BLTOTAL!AD:AD))= 0,"Incompleto",_xlfn.XLOOKUP(L3868,BLTOTAL!B:B,BLTOTAL!AD:AD))</f>
        <v>Incompleto</v>
      </c>
    </row>
    <row r="3869" spans="17:17" x14ac:dyDescent="0.35">
      <c r="Q3869" t="str">
        <f>IF((_xlfn.XLOOKUP(L3869,BLTOTAL!B:B,BLTOTAL!AD:AD))= 0,"Incompleto",_xlfn.XLOOKUP(L3869,BLTOTAL!B:B,BLTOTAL!AD:AD))</f>
        <v>Incompleto</v>
      </c>
    </row>
    <row r="3870" spans="17:17" x14ac:dyDescent="0.35">
      <c r="Q3870" t="str">
        <f>IF((_xlfn.XLOOKUP(L3870,BLTOTAL!B:B,BLTOTAL!AD:AD))= 0,"Incompleto",_xlfn.XLOOKUP(L3870,BLTOTAL!B:B,BLTOTAL!AD:AD))</f>
        <v>Incompleto</v>
      </c>
    </row>
    <row r="3871" spans="17:17" x14ac:dyDescent="0.35">
      <c r="Q3871" t="str">
        <f>IF((_xlfn.XLOOKUP(L3871,BLTOTAL!B:B,BLTOTAL!AD:AD))= 0,"Incompleto",_xlfn.XLOOKUP(L3871,BLTOTAL!B:B,BLTOTAL!AD:AD))</f>
        <v>Incompleto</v>
      </c>
    </row>
    <row r="3872" spans="17:17" x14ac:dyDescent="0.35">
      <c r="Q3872" t="str">
        <f>IF((_xlfn.XLOOKUP(L3872,BLTOTAL!B:B,BLTOTAL!AD:AD))= 0,"Incompleto",_xlfn.XLOOKUP(L3872,BLTOTAL!B:B,BLTOTAL!AD:AD))</f>
        <v>Incompleto</v>
      </c>
    </row>
    <row r="3873" spans="17:17" x14ac:dyDescent="0.35">
      <c r="Q3873" t="str">
        <f>IF((_xlfn.XLOOKUP(L3873,BLTOTAL!B:B,BLTOTAL!AD:AD))= 0,"Incompleto",_xlfn.XLOOKUP(L3873,BLTOTAL!B:B,BLTOTAL!AD:AD))</f>
        <v>Incompleto</v>
      </c>
    </row>
    <row r="3874" spans="17:17" x14ac:dyDescent="0.35">
      <c r="Q3874" t="str">
        <f>IF((_xlfn.XLOOKUP(L3874,BLTOTAL!B:B,BLTOTAL!AD:AD))= 0,"Incompleto",_xlfn.XLOOKUP(L3874,BLTOTAL!B:B,BLTOTAL!AD:AD))</f>
        <v>Incompleto</v>
      </c>
    </row>
    <row r="3875" spans="17:17" x14ac:dyDescent="0.35">
      <c r="Q3875" t="str">
        <f>IF((_xlfn.XLOOKUP(L3875,BLTOTAL!B:B,BLTOTAL!AD:AD))= 0,"Incompleto",_xlfn.XLOOKUP(L3875,BLTOTAL!B:B,BLTOTAL!AD:AD))</f>
        <v>Incompleto</v>
      </c>
    </row>
    <row r="3876" spans="17:17" x14ac:dyDescent="0.35">
      <c r="Q3876" t="str">
        <f>IF((_xlfn.XLOOKUP(L3876,BLTOTAL!B:B,BLTOTAL!AD:AD))= 0,"Incompleto",_xlfn.XLOOKUP(L3876,BLTOTAL!B:B,BLTOTAL!AD:AD))</f>
        <v>Incompleto</v>
      </c>
    </row>
    <row r="3877" spans="17:17" x14ac:dyDescent="0.35">
      <c r="Q3877" t="str">
        <f>IF((_xlfn.XLOOKUP(L3877,BLTOTAL!B:B,BLTOTAL!AD:AD))= 0,"Incompleto",_xlfn.XLOOKUP(L3877,BLTOTAL!B:B,BLTOTAL!AD:AD))</f>
        <v>Incompleto</v>
      </c>
    </row>
    <row r="3878" spans="17:17" x14ac:dyDescent="0.35">
      <c r="Q3878" t="str">
        <f>IF((_xlfn.XLOOKUP(L3878,BLTOTAL!B:B,BLTOTAL!AD:AD))= 0,"Incompleto",_xlfn.XLOOKUP(L3878,BLTOTAL!B:B,BLTOTAL!AD:AD))</f>
        <v>Incompleto</v>
      </c>
    </row>
    <row r="3879" spans="17:17" x14ac:dyDescent="0.35">
      <c r="Q3879" t="str">
        <f>IF((_xlfn.XLOOKUP(L3879,BLTOTAL!B:B,BLTOTAL!AD:AD))= 0,"Incompleto",_xlfn.XLOOKUP(L3879,BLTOTAL!B:B,BLTOTAL!AD:AD))</f>
        <v>Incompleto</v>
      </c>
    </row>
    <row r="3880" spans="17:17" x14ac:dyDescent="0.35">
      <c r="Q3880" t="str">
        <f>IF((_xlfn.XLOOKUP(L3880,BLTOTAL!B:B,BLTOTAL!AD:AD))= 0,"Incompleto",_xlfn.XLOOKUP(L3880,BLTOTAL!B:B,BLTOTAL!AD:AD))</f>
        <v>Incompleto</v>
      </c>
    </row>
    <row r="3881" spans="17:17" x14ac:dyDescent="0.35">
      <c r="Q3881" t="str">
        <f>IF((_xlfn.XLOOKUP(L3881,BLTOTAL!B:B,BLTOTAL!AD:AD))= 0,"Incompleto",_xlfn.XLOOKUP(L3881,BLTOTAL!B:B,BLTOTAL!AD:AD))</f>
        <v>Incompleto</v>
      </c>
    </row>
    <row r="3882" spans="17:17" x14ac:dyDescent="0.35">
      <c r="Q3882" t="str">
        <f>IF((_xlfn.XLOOKUP(L3882,BLTOTAL!B:B,BLTOTAL!AD:AD))= 0,"Incompleto",_xlfn.XLOOKUP(L3882,BLTOTAL!B:B,BLTOTAL!AD:AD))</f>
        <v>Incompleto</v>
      </c>
    </row>
    <row r="3883" spans="17:17" x14ac:dyDescent="0.35">
      <c r="Q3883" t="str">
        <f>IF((_xlfn.XLOOKUP(L3883,BLTOTAL!B:B,BLTOTAL!AD:AD))= 0,"Incompleto",_xlfn.XLOOKUP(L3883,BLTOTAL!B:B,BLTOTAL!AD:AD))</f>
        <v>Incompleto</v>
      </c>
    </row>
    <row r="3884" spans="17:17" x14ac:dyDescent="0.35">
      <c r="Q3884" t="str">
        <f>IF((_xlfn.XLOOKUP(L3884,BLTOTAL!B:B,BLTOTAL!AD:AD))= 0,"Incompleto",_xlfn.XLOOKUP(L3884,BLTOTAL!B:B,BLTOTAL!AD:AD))</f>
        <v>Incompleto</v>
      </c>
    </row>
    <row r="3885" spans="17:17" x14ac:dyDescent="0.35">
      <c r="Q3885" t="str">
        <f>IF((_xlfn.XLOOKUP(L3885,BLTOTAL!B:B,BLTOTAL!AD:AD))= 0,"Incompleto",_xlfn.XLOOKUP(L3885,BLTOTAL!B:B,BLTOTAL!AD:AD))</f>
        <v>Incompleto</v>
      </c>
    </row>
    <row r="3886" spans="17:17" x14ac:dyDescent="0.35">
      <c r="Q3886" t="str">
        <f>IF((_xlfn.XLOOKUP(L3886,BLTOTAL!B:B,BLTOTAL!AD:AD))= 0,"Incompleto",_xlfn.XLOOKUP(L3886,BLTOTAL!B:B,BLTOTAL!AD:AD))</f>
        <v>Incompleto</v>
      </c>
    </row>
    <row r="3887" spans="17:17" x14ac:dyDescent="0.35">
      <c r="Q3887" t="str">
        <f>IF((_xlfn.XLOOKUP(L3887,BLTOTAL!B:B,BLTOTAL!AD:AD))= 0,"Incompleto",_xlfn.XLOOKUP(L3887,BLTOTAL!B:B,BLTOTAL!AD:AD))</f>
        <v>Incompleto</v>
      </c>
    </row>
    <row r="3888" spans="17:17" x14ac:dyDescent="0.35">
      <c r="Q3888" t="str">
        <f>IF((_xlfn.XLOOKUP(L3888,BLTOTAL!B:B,BLTOTAL!AD:AD))= 0,"Incompleto",_xlfn.XLOOKUP(L3888,BLTOTAL!B:B,BLTOTAL!AD:AD))</f>
        <v>Incompleto</v>
      </c>
    </row>
    <row r="3889" spans="17:17" x14ac:dyDescent="0.35">
      <c r="Q3889" t="str">
        <f>IF((_xlfn.XLOOKUP(L3889,BLTOTAL!B:B,BLTOTAL!AD:AD))= 0,"Incompleto",_xlfn.XLOOKUP(L3889,BLTOTAL!B:B,BLTOTAL!AD:AD))</f>
        <v>Incompleto</v>
      </c>
    </row>
    <row r="3890" spans="17:17" x14ac:dyDescent="0.35">
      <c r="Q3890" t="str">
        <f>IF((_xlfn.XLOOKUP(L3890,BLTOTAL!B:B,BLTOTAL!AD:AD))= 0,"Incompleto",_xlfn.XLOOKUP(L3890,BLTOTAL!B:B,BLTOTAL!AD:AD))</f>
        <v>Incompleto</v>
      </c>
    </row>
    <row r="3891" spans="17:17" x14ac:dyDescent="0.35">
      <c r="Q3891" t="str">
        <f>IF((_xlfn.XLOOKUP(L3891,BLTOTAL!B:B,BLTOTAL!AD:AD))= 0,"Incompleto",_xlfn.XLOOKUP(L3891,BLTOTAL!B:B,BLTOTAL!AD:AD))</f>
        <v>Incompleto</v>
      </c>
    </row>
    <row r="3892" spans="17:17" x14ac:dyDescent="0.35">
      <c r="Q3892" t="str">
        <f>IF((_xlfn.XLOOKUP(L3892,BLTOTAL!B:B,BLTOTAL!AD:AD))= 0,"Incompleto",_xlfn.XLOOKUP(L3892,BLTOTAL!B:B,BLTOTAL!AD:AD))</f>
        <v>Incompleto</v>
      </c>
    </row>
    <row r="3893" spans="17:17" x14ac:dyDescent="0.35">
      <c r="Q3893" t="str">
        <f>IF((_xlfn.XLOOKUP(L3893,BLTOTAL!B:B,BLTOTAL!AD:AD))= 0,"Incompleto",_xlfn.XLOOKUP(L3893,BLTOTAL!B:B,BLTOTAL!AD:AD))</f>
        <v>Incompleto</v>
      </c>
    </row>
    <row r="3894" spans="17:17" x14ac:dyDescent="0.35">
      <c r="Q3894" t="str">
        <f>IF((_xlfn.XLOOKUP(L3894,BLTOTAL!B:B,BLTOTAL!AD:AD))= 0,"Incompleto",_xlfn.XLOOKUP(L3894,BLTOTAL!B:B,BLTOTAL!AD:AD))</f>
        <v>Incompleto</v>
      </c>
    </row>
    <row r="3895" spans="17:17" x14ac:dyDescent="0.35">
      <c r="Q3895" t="str">
        <f>IF((_xlfn.XLOOKUP(L3895,BLTOTAL!B:B,BLTOTAL!AD:AD))= 0,"Incompleto",_xlfn.XLOOKUP(L3895,BLTOTAL!B:B,BLTOTAL!AD:AD))</f>
        <v>Incompleto</v>
      </c>
    </row>
    <row r="3896" spans="17:17" x14ac:dyDescent="0.35">
      <c r="Q3896" t="str">
        <f>IF((_xlfn.XLOOKUP(L3896,BLTOTAL!B:B,BLTOTAL!AD:AD))= 0,"Incompleto",_xlfn.XLOOKUP(L3896,BLTOTAL!B:B,BLTOTAL!AD:AD))</f>
        <v>Incompleto</v>
      </c>
    </row>
    <row r="3897" spans="17:17" x14ac:dyDescent="0.35">
      <c r="Q3897" t="str">
        <f>IF((_xlfn.XLOOKUP(L3897,BLTOTAL!B:B,BLTOTAL!AD:AD))= 0,"Incompleto",_xlfn.XLOOKUP(L3897,BLTOTAL!B:B,BLTOTAL!AD:AD))</f>
        <v>Incompleto</v>
      </c>
    </row>
    <row r="3898" spans="17:17" x14ac:dyDescent="0.35">
      <c r="Q3898" t="str">
        <f>IF((_xlfn.XLOOKUP(L3898,BLTOTAL!B:B,BLTOTAL!AD:AD))= 0,"Incompleto",_xlfn.XLOOKUP(L3898,BLTOTAL!B:B,BLTOTAL!AD:AD))</f>
        <v>Incompleto</v>
      </c>
    </row>
    <row r="3899" spans="17:17" x14ac:dyDescent="0.35">
      <c r="Q3899" t="str">
        <f>IF((_xlfn.XLOOKUP(L3899,BLTOTAL!B:B,BLTOTAL!AD:AD))= 0,"Incompleto",_xlfn.XLOOKUP(L3899,BLTOTAL!B:B,BLTOTAL!AD:AD))</f>
        <v>Incompleto</v>
      </c>
    </row>
    <row r="3900" spans="17:17" x14ac:dyDescent="0.35">
      <c r="Q3900" t="str">
        <f>IF((_xlfn.XLOOKUP(L3900,BLTOTAL!B:B,BLTOTAL!AD:AD))= 0,"Incompleto",_xlfn.XLOOKUP(L3900,BLTOTAL!B:B,BLTOTAL!AD:AD))</f>
        <v>Incompleto</v>
      </c>
    </row>
    <row r="3901" spans="17:17" x14ac:dyDescent="0.35">
      <c r="Q3901" t="str">
        <f>IF((_xlfn.XLOOKUP(L3901,BLTOTAL!B:B,BLTOTAL!AD:AD))= 0,"Incompleto",_xlfn.XLOOKUP(L3901,BLTOTAL!B:B,BLTOTAL!AD:AD))</f>
        <v>Incompleto</v>
      </c>
    </row>
    <row r="3902" spans="17:17" x14ac:dyDescent="0.35">
      <c r="Q3902" t="str">
        <f>IF((_xlfn.XLOOKUP(L3902,BLTOTAL!B:B,BLTOTAL!AD:AD))= 0,"Incompleto",_xlfn.XLOOKUP(L3902,BLTOTAL!B:B,BLTOTAL!AD:AD))</f>
        <v>Incompleto</v>
      </c>
    </row>
    <row r="3903" spans="17:17" x14ac:dyDescent="0.35">
      <c r="Q3903" t="str">
        <f>IF((_xlfn.XLOOKUP(L3903,BLTOTAL!B:B,BLTOTAL!AD:AD))= 0,"Incompleto",_xlfn.XLOOKUP(L3903,BLTOTAL!B:B,BLTOTAL!AD:AD))</f>
        <v>Incompleto</v>
      </c>
    </row>
    <row r="3904" spans="17:17" x14ac:dyDescent="0.35">
      <c r="Q3904" t="str">
        <f>IF((_xlfn.XLOOKUP(L3904,BLTOTAL!B:B,BLTOTAL!AD:AD))= 0,"Incompleto",_xlfn.XLOOKUP(L3904,BLTOTAL!B:B,BLTOTAL!AD:AD))</f>
        <v>Incompleto</v>
      </c>
    </row>
    <row r="3905" spans="17:17" x14ac:dyDescent="0.35">
      <c r="Q3905" t="str">
        <f>IF((_xlfn.XLOOKUP(L3905,BLTOTAL!B:B,BLTOTAL!AD:AD))= 0,"Incompleto",_xlfn.XLOOKUP(L3905,BLTOTAL!B:B,BLTOTAL!AD:AD))</f>
        <v>Incompleto</v>
      </c>
    </row>
    <row r="3906" spans="17:17" x14ac:dyDescent="0.35">
      <c r="Q3906" t="str">
        <f>IF((_xlfn.XLOOKUP(L3906,BLTOTAL!B:B,BLTOTAL!AD:AD))= 0,"Incompleto",_xlfn.XLOOKUP(L3906,BLTOTAL!B:B,BLTOTAL!AD:AD))</f>
        <v>Incompleto</v>
      </c>
    </row>
    <row r="3907" spans="17:17" x14ac:dyDescent="0.35">
      <c r="Q3907" t="str">
        <f>IF((_xlfn.XLOOKUP(L3907,BLTOTAL!B:B,BLTOTAL!AD:AD))= 0,"Incompleto",_xlfn.XLOOKUP(L3907,BLTOTAL!B:B,BLTOTAL!AD:AD))</f>
        <v>Incompleto</v>
      </c>
    </row>
    <row r="3908" spans="17:17" x14ac:dyDescent="0.35">
      <c r="Q3908" t="str">
        <f>IF((_xlfn.XLOOKUP(L3908,BLTOTAL!B:B,BLTOTAL!AD:AD))= 0,"Incompleto",_xlfn.XLOOKUP(L3908,BLTOTAL!B:B,BLTOTAL!AD:AD))</f>
        <v>Incompleto</v>
      </c>
    </row>
    <row r="3909" spans="17:17" x14ac:dyDescent="0.35">
      <c r="Q3909" t="str">
        <f>IF((_xlfn.XLOOKUP(L3909,BLTOTAL!B:B,BLTOTAL!AD:AD))= 0,"Incompleto",_xlfn.XLOOKUP(L3909,BLTOTAL!B:B,BLTOTAL!AD:AD))</f>
        <v>Incompleto</v>
      </c>
    </row>
    <row r="3910" spans="17:17" x14ac:dyDescent="0.35">
      <c r="Q3910" t="str">
        <f>IF((_xlfn.XLOOKUP(L3910,BLTOTAL!B:B,BLTOTAL!AD:AD))= 0,"Incompleto",_xlfn.XLOOKUP(L3910,BLTOTAL!B:B,BLTOTAL!AD:AD))</f>
        <v>Incompleto</v>
      </c>
    </row>
    <row r="3911" spans="17:17" x14ac:dyDescent="0.35">
      <c r="Q3911" t="str">
        <f>IF((_xlfn.XLOOKUP(L3911,BLTOTAL!B:B,BLTOTAL!AD:AD))= 0,"Incompleto",_xlfn.XLOOKUP(L3911,BLTOTAL!B:B,BLTOTAL!AD:AD))</f>
        <v>Incompleto</v>
      </c>
    </row>
    <row r="3912" spans="17:17" x14ac:dyDescent="0.35">
      <c r="Q3912" t="str">
        <f>IF((_xlfn.XLOOKUP(L3912,BLTOTAL!B:B,BLTOTAL!AD:AD))= 0,"Incompleto",_xlfn.XLOOKUP(L3912,BLTOTAL!B:B,BLTOTAL!AD:AD))</f>
        <v>Incompleto</v>
      </c>
    </row>
    <row r="3913" spans="17:17" x14ac:dyDescent="0.35">
      <c r="Q3913" t="str">
        <f>IF((_xlfn.XLOOKUP(L3913,BLTOTAL!B:B,BLTOTAL!AD:AD))= 0,"Incompleto",_xlfn.XLOOKUP(L3913,BLTOTAL!B:B,BLTOTAL!AD:AD))</f>
        <v>Incompleto</v>
      </c>
    </row>
    <row r="3914" spans="17:17" x14ac:dyDescent="0.35">
      <c r="Q3914" t="str">
        <f>IF((_xlfn.XLOOKUP(L3914,BLTOTAL!B:B,BLTOTAL!AD:AD))= 0,"Incompleto",_xlfn.XLOOKUP(L3914,BLTOTAL!B:B,BLTOTAL!AD:AD))</f>
        <v>Incompleto</v>
      </c>
    </row>
    <row r="3915" spans="17:17" x14ac:dyDescent="0.35">
      <c r="Q3915" t="str">
        <f>IF((_xlfn.XLOOKUP(L3915,BLTOTAL!B:B,BLTOTAL!AD:AD))= 0,"Incompleto",_xlfn.XLOOKUP(L3915,BLTOTAL!B:B,BLTOTAL!AD:AD))</f>
        <v>Incompleto</v>
      </c>
    </row>
    <row r="3916" spans="17:17" x14ac:dyDescent="0.35">
      <c r="Q3916" t="str">
        <f>IF((_xlfn.XLOOKUP(L3916,BLTOTAL!B:B,BLTOTAL!AD:AD))= 0,"Incompleto",_xlfn.XLOOKUP(L3916,BLTOTAL!B:B,BLTOTAL!AD:AD))</f>
        <v>Incompleto</v>
      </c>
    </row>
    <row r="3917" spans="17:17" x14ac:dyDescent="0.35">
      <c r="Q3917" t="str">
        <f>IF((_xlfn.XLOOKUP(L3917,BLTOTAL!B:B,BLTOTAL!AD:AD))= 0,"Incompleto",_xlfn.XLOOKUP(L3917,BLTOTAL!B:B,BLTOTAL!AD:AD))</f>
        <v>Incompleto</v>
      </c>
    </row>
    <row r="3918" spans="17:17" x14ac:dyDescent="0.35">
      <c r="Q3918" t="str">
        <f>IF((_xlfn.XLOOKUP(L3918,BLTOTAL!B:B,BLTOTAL!AD:AD))= 0,"Incompleto",_xlfn.XLOOKUP(L3918,BLTOTAL!B:B,BLTOTAL!AD:AD))</f>
        <v>Incompleto</v>
      </c>
    </row>
    <row r="3919" spans="17:17" x14ac:dyDescent="0.35">
      <c r="Q3919" t="str">
        <f>IF((_xlfn.XLOOKUP(L3919,BLTOTAL!B:B,BLTOTAL!AD:AD))= 0,"Incompleto",_xlfn.XLOOKUP(L3919,BLTOTAL!B:B,BLTOTAL!AD:AD))</f>
        <v>Incompleto</v>
      </c>
    </row>
    <row r="3920" spans="17:17" x14ac:dyDescent="0.35">
      <c r="Q3920" t="str">
        <f>IF((_xlfn.XLOOKUP(L3920,BLTOTAL!B:B,BLTOTAL!AD:AD))= 0,"Incompleto",_xlfn.XLOOKUP(L3920,BLTOTAL!B:B,BLTOTAL!AD:AD))</f>
        <v>Incompleto</v>
      </c>
    </row>
    <row r="3921" spans="17:17" x14ac:dyDescent="0.35">
      <c r="Q3921" t="str">
        <f>IF((_xlfn.XLOOKUP(L3921,BLTOTAL!B:B,BLTOTAL!AD:AD))= 0,"Incompleto",_xlfn.XLOOKUP(L3921,BLTOTAL!B:B,BLTOTAL!AD:AD))</f>
        <v>Incompleto</v>
      </c>
    </row>
    <row r="3922" spans="17:17" x14ac:dyDescent="0.35">
      <c r="Q3922" t="str">
        <f>IF((_xlfn.XLOOKUP(L3922,BLTOTAL!B:B,BLTOTAL!AD:AD))= 0,"Incompleto",_xlfn.XLOOKUP(L3922,BLTOTAL!B:B,BLTOTAL!AD:AD))</f>
        <v>Incompleto</v>
      </c>
    </row>
    <row r="3923" spans="17:17" x14ac:dyDescent="0.35">
      <c r="Q3923" t="str">
        <f>IF((_xlfn.XLOOKUP(L3923,BLTOTAL!B:B,BLTOTAL!AD:AD))= 0,"Incompleto",_xlfn.XLOOKUP(L3923,BLTOTAL!B:B,BLTOTAL!AD:AD))</f>
        <v>Incompleto</v>
      </c>
    </row>
    <row r="3924" spans="17:17" x14ac:dyDescent="0.35">
      <c r="Q3924" t="str">
        <f>IF((_xlfn.XLOOKUP(L3924,BLTOTAL!B:B,BLTOTAL!AD:AD))= 0,"Incompleto",_xlfn.XLOOKUP(L3924,BLTOTAL!B:B,BLTOTAL!AD:AD))</f>
        <v>Incompleto</v>
      </c>
    </row>
    <row r="3925" spans="17:17" x14ac:dyDescent="0.35">
      <c r="Q3925" t="str">
        <f>IF((_xlfn.XLOOKUP(L3925,BLTOTAL!B:B,BLTOTAL!AD:AD))= 0,"Incompleto",_xlfn.XLOOKUP(L3925,BLTOTAL!B:B,BLTOTAL!AD:AD))</f>
        <v>Incompleto</v>
      </c>
    </row>
    <row r="3926" spans="17:17" x14ac:dyDescent="0.35">
      <c r="Q3926" t="str">
        <f>IF((_xlfn.XLOOKUP(L3926,BLTOTAL!B:B,BLTOTAL!AD:AD))= 0,"Incompleto",_xlfn.XLOOKUP(L3926,BLTOTAL!B:B,BLTOTAL!AD:AD))</f>
        <v>Incompleto</v>
      </c>
    </row>
    <row r="3927" spans="17:17" x14ac:dyDescent="0.35">
      <c r="Q3927" t="str">
        <f>IF((_xlfn.XLOOKUP(L3927,BLTOTAL!B:B,BLTOTAL!AD:AD))= 0,"Incompleto",_xlfn.XLOOKUP(L3927,BLTOTAL!B:B,BLTOTAL!AD:AD))</f>
        <v>Incompleto</v>
      </c>
    </row>
    <row r="3928" spans="17:17" x14ac:dyDescent="0.35">
      <c r="Q3928" t="str">
        <f>IF((_xlfn.XLOOKUP(L3928,BLTOTAL!B:B,BLTOTAL!AD:AD))= 0,"Incompleto",_xlfn.XLOOKUP(L3928,BLTOTAL!B:B,BLTOTAL!AD:AD))</f>
        <v>Incompleto</v>
      </c>
    </row>
    <row r="3929" spans="17:17" x14ac:dyDescent="0.35">
      <c r="Q3929" t="str">
        <f>IF((_xlfn.XLOOKUP(L3929,BLTOTAL!B:B,BLTOTAL!AD:AD))= 0,"Incompleto",_xlfn.XLOOKUP(L3929,BLTOTAL!B:B,BLTOTAL!AD:AD))</f>
        <v>Incompleto</v>
      </c>
    </row>
    <row r="3930" spans="17:17" x14ac:dyDescent="0.35">
      <c r="Q3930" t="str">
        <f>IF((_xlfn.XLOOKUP(L3930,BLTOTAL!B:B,BLTOTAL!AD:AD))= 0,"Incompleto",_xlfn.XLOOKUP(L3930,BLTOTAL!B:B,BLTOTAL!AD:AD))</f>
        <v>Incompleto</v>
      </c>
    </row>
    <row r="3931" spans="17:17" x14ac:dyDescent="0.35">
      <c r="Q3931" t="str">
        <f>IF((_xlfn.XLOOKUP(L3931,BLTOTAL!B:B,BLTOTAL!AD:AD))= 0,"Incompleto",_xlfn.XLOOKUP(L3931,BLTOTAL!B:B,BLTOTAL!AD:AD))</f>
        <v>Incompleto</v>
      </c>
    </row>
    <row r="3932" spans="17:17" x14ac:dyDescent="0.35">
      <c r="Q3932" t="str">
        <f>IF((_xlfn.XLOOKUP(L3932,BLTOTAL!B:B,BLTOTAL!AD:AD))= 0,"Incompleto",_xlfn.XLOOKUP(L3932,BLTOTAL!B:B,BLTOTAL!AD:AD))</f>
        <v>Incompleto</v>
      </c>
    </row>
    <row r="3933" spans="17:17" x14ac:dyDescent="0.35">
      <c r="Q3933" t="str">
        <f>IF((_xlfn.XLOOKUP(L3933,BLTOTAL!B:B,BLTOTAL!AD:AD))= 0,"Incompleto",_xlfn.XLOOKUP(L3933,BLTOTAL!B:B,BLTOTAL!AD:AD))</f>
        <v>Incompleto</v>
      </c>
    </row>
    <row r="3934" spans="17:17" x14ac:dyDescent="0.35">
      <c r="Q3934" t="str">
        <f>IF((_xlfn.XLOOKUP(L3934,BLTOTAL!B:B,BLTOTAL!AD:AD))= 0,"Incompleto",_xlfn.XLOOKUP(L3934,BLTOTAL!B:B,BLTOTAL!AD:AD))</f>
        <v>Incompleto</v>
      </c>
    </row>
    <row r="3935" spans="17:17" x14ac:dyDescent="0.35">
      <c r="Q3935" t="str">
        <f>IF((_xlfn.XLOOKUP(L3935,BLTOTAL!B:B,BLTOTAL!AD:AD))= 0,"Incompleto",_xlfn.XLOOKUP(L3935,BLTOTAL!B:B,BLTOTAL!AD:AD))</f>
        <v>Incompleto</v>
      </c>
    </row>
    <row r="3936" spans="17:17" x14ac:dyDescent="0.35">
      <c r="Q3936" t="str">
        <f>IF((_xlfn.XLOOKUP(L3936,BLTOTAL!B:B,BLTOTAL!AD:AD))= 0,"Incompleto",_xlfn.XLOOKUP(L3936,BLTOTAL!B:B,BLTOTAL!AD:AD))</f>
        <v>Incompleto</v>
      </c>
    </row>
    <row r="3937" spans="17:17" x14ac:dyDescent="0.35">
      <c r="Q3937" t="str">
        <f>IF((_xlfn.XLOOKUP(L3937,BLTOTAL!B:B,BLTOTAL!AD:AD))= 0,"Incompleto",_xlfn.XLOOKUP(L3937,BLTOTAL!B:B,BLTOTAL!AD:AD))</f>
        <v>Incompleto</v>
      </c>
    </row>
    <row r="3938" spans="17:17" x14ac:dyDescent="0.35">
      <c r="Q3938" t="str">
        <f>IF((_xlfn.XLOOKUP(L3938,BLTOTAL!B:B,BLTOTAL!AD:AD))= 0,"Incompleto",_xlfn.XLOOKUP(L3938,BLTOTAL!B:B,BLTOTAL!AD:AD))</f>
        <v>Incompleto</v>
      </c>
    </row>
    <row r="3939" spans="17:17" x14ac:dyDescent="0.35">
      <c r="Q3939" t="str">
        <f>IF((_xlfn.XLOOKUP(L3939,BLTOTAL!B:B,BLTOTAL!AD:AD))= 0,"Incompleto",_xlfn.XLOOKUP(L3939,BLTOTAL!B:B,BLTOTAL!AD:AD))</f>
        <v>Incompleto</v>
      </c>
    </row>
    <row r="3940" spans="17:17" x14ac:dyDescent="0.35">
      <c r="Q3940" t="str">
        <f>IF((_xlfn.XLOOKUP(L3940,BLTOTAL!B:B,BLTOTAL!AD:AD))= 0,"Incompleto",_xlfn.XLOOKUP(L3940,BLTOTAL!B:B,BLTOTAL!AD:AD))</f>
        <v>Incompleto</v>
      </c>
    </row>
    <row r="3941" spans="17:17" x14ac:dyDescent="0.35">
      <c r="Q3941" t="str">
        <f>IF((_xlfn.XLOOKUP(L3941,BLTOTAL!B:B,BLTOTAL!AD:AD))= 0,"Incompleto",_xlfn.XLOOKUP(L3941,BLTOTAL!B:B,BLTOTAL!AD:AD))</f>
        <v>Incompleto</v>
      </c>
    </row>
    <row r="3942" spans="17:17" x14ac:dyDescent="0.35">
      <c r="Q3942" t="str">
        <f>IF((_xlfn.XLOOKUP(L3942,BLTOTAL!B:B,BLTOTAL!AD:AD))= 0,"Incompleto",_xlfn.XLOOKUP(L3942,BLTOTAL!B:B,BLTOTAL!AD:AD))</f>
        <v>Incompleto</v>
      </c>
    </row>
    <row r="3943" spans="17:17" x14ac:dyDescent="0.35">
      <c r="Q3943" t="str">
        <f>IF((_xlfn.XLOOKUP(L3943,BLTOTAL!B:B,BLTOTAL!AD:AD))= 0,"Incompleto",_xlfn.XLOOKUP(L3943,BLTOTAL!B:B,BLTOTAL!AD:AD))</f>
        <v>Incompleto</v>
      </c>
    </row>
    <row r="3944" spans="17:17" x14ac:dyDescent="0.35">
      <c r="Q3944" t="str">
        <f>IF((_xlfn.XLOOKUP(L3944,BLTOTAL!B:B,BLTOTAL!AD:AD))= 0,"Incompleto",_xlfn.XLOOKUP(L3944,BLTOTAL!B:B,BLTOTAL!AD:AD))</f>
        <v>Incompleto</v>
      </c>
    </row>
    <row r="3945" spans="17:17" x14ac:dyDescent="0.35">
      <c r="Q3945" t="str">
        <f>IF((_xlfn.XLOOKUP(L3945,BLTOTAL!B:B,BLTOTAL!AD:AD))= 0,"Incompleto",_xlfn.XLOOKUP(L3945,BLTOTAL!B:B,BLTOTAL!AD:AD))</f>
        <v>Incompleto</v>
      </c>
    </row>
    <row r="3946" spans="17:17" x14ac:dyDescent="0.35">
      <c r="Q3946" t="str">
        <f>IF((_xlfn.XLOOKUP(L3946,BLTOTAL!B:B,BLTOTAL!AD:AD))= 0,"Incompleto",_xlfn.XLOOKUP(L3946,BLTOTAL!B:B,BLTOTAL!AD:AD))</f>
        <v>Incompleto</v>
      </c>
    </row>
    <row r="3947" spans="17:17" x14ac:dyDescent="0.35">
      <c r="Q3947" t="str">
        <f>IF((_xlfn.XLOOKUP(L3947,BLTOTAL!B:B,BLTOTAL!AD:AD))= 0,"Incompleto",_xlfn.XLOOKUP(L3947,BLTOTAL!B:B,BLTOTAL!AD:AD))</f>
        <v>Incompleto</v>
      </c>
    </row>
    <row r="3948" spans="17:17" x14ac:dyDescent="0.35">
      <c r="Q3948" t="str">
        <f>IF((_xlfn.XLOOKUP(L3948,BLTOTAL!B:B,BLTOTAL!AD:AD))= 0,"Incompleto",_xlfn.XLOOKUP(L3948,BLTOTAL!B:B,BLTOTAL!AD:AD))</f>
        <v>Incompleto</v>
      </c>
    </row>
    <row r="3949" spans="17:17" x14ac:dyDescent="0.35">
      <c r="Q3949" t="str">
        <f>IF((_xlfn.XLOOKUP(L3949,BLTOTAL!B:B,BLTOTAL!AD:AD))= 0,"Incompleto",_xlfn.XLOOKUP(L3949,BLTOTAL!B:B,BLTOTAL!AD:AD))</f>
        <v>Incompleto</v>
      </c>
    </row>
    <row r="3950" spans="17:17" x14ac:dyDescent="0.35">
      <c r="Q3950" t="str">
        <f>IF((_xlfn.XLOOKUP(L3950,BLTOTAL!B:B,BLTOTAL!AD:AD))= 0,"Incompleto",_xlfn.XLOOKUP(L3950,BLTOTAL!B:B,BLTOTAL!AD:AD))</f>
        <v>Incompleto</v>
      </c>
    </row>
    <row r="3951" spans="17:17" x14ac:dyDescent="0.35">
      <c r="Q3951" t="str">
        <f>IF((_xlfn.XLOOKUP(L3951,BLTOTAL!B:B,BLTOTAL!AD:AD))= 0,"Incompleto",_xlfn.XLOOKUP(L3951,BLTOTAL!B:B,BLTOTAL!AD:AD))</f>
        <v>Incompleto</v>
      </c>
    </row>
    <row r="3952" spans="17:17" x14ac:dyDescent="0.35">
      <c r="Q3952" t="str">
        <f>IF((_xlfn.XLOOKUP(L3952,BLTOTAL!B:B,BLTOTAL!AD:AD))= 0,"Incompleto",_xlfn.XLOOKUP(L3952,BLTOTAL!B:B,BLTOTAL!AD:AD))</f>
        <v>Incompleto</v>
      </c>
    </row>
    <row r="3953" spans="17:17" x14ac:dyDescent="0.35">
      <c r="Q3953" t="str">
        <f>IF((_xlfn.XLOOKUP(L3953,BLTOTAL!B:B,BLTOTAL!AD:AD))= 0,"Incompleto",_xlfn.XLOOKUP(L3953,BLTOTAL!B:B,BLTOTAL!AD:AD))</f>
        <v>Incompleto</v>
      </c>
    </row>
    <row r="3954" spans="17:17" x14ac:dyDescent="0.35">
      <c r="Q3954" t="str">
        <f>IF((_xlfn.XLOOKUP(L3954,BLTOTAL!B:B,BLTOTAL!AD:AD))= 0,"Incompleto",_xlfn.XLOOKUP(L3954,BLTOTAL!B:B,BLTOTAL!AD:AD))</f>
        <v>Incompleto</v>
      </c>
    </row>
    <row r="3955" spans="17:17" x14ac:dyDescent="0.35">
      <c r="Q3955" t="str">
        <f>IF((_xlfn.XLOOKUP(L3955,BLTOTAL!B:B,BLTOTAL!AD:AD))= 0,"Incompleto",_xlfn.XLOOKUP(L3955,BLTOTAL!B:B,BLTOTAL!AD:AD))</f>
        <v>Incompleto</v>
      </c>
    </row>
    <row r="3956" spans="17:17" x14ac:dyDescent="0.35">
      <c r="Q3956" t="str">
        <f>IF((_xlfn.XLOOKUP(L3956,BLTOTAL!B:B,BLTOTAL!AD:AD))= 0,"Incompleto",_xlfn.XLOOKUP(L3956,BLTOTAL!B:B,BLTOTAL!AD:AD))</f>
        <v>Incompleto</v>
      </c>
    </row>
    <row r="3957" spans="17:17" x14ac:dyDescent="0.35">
      <c r="Q3957" t="str">
        <f>IF((_xlfn.XLOOKUP(L3957,BLTOTAL!B:B,BLTOTAL!AD:AD))= 0,"Incompleto",_xlfn.XLOOKUP(L3957,BLTOTAL!B:B,BLTOTAL!AD:AD))</f>
        <v>Incompleto</v>
      </c>
    </row>
    <row r="3958" spans="17:17" x14ac:dyDescent="0.35">
      <c r="Q3958" t="str">
        <f>IF((_xlfn.XLOOKUP(L3958,BLTOTAL!B:B,BLTOTAL!AD:AD))= 0,"Incompleto",_xlfn.XLOOKUP(L3958,BLTOTAL!B:B,BLTOTAL!AD:AD))</f>
        <v>Incompleto</v>
      </c>
    </row>
    <row r="3959" spans="17:17" x14ac:dyDescent="0.35">
      <c r="Q3959" t="str">
        <f>IF((_xlfn.XLOOKUP(L3959,BLTOTAL!B:B,BLTOTAL!AD:AD))= 0,"Incompleto",_xlfn.XLOOKUP(L3959,BLTOTAL!B:B,BLTOTAL!AD:AD))</f>
        <v>Incompleto</v>
      </c>
    </row>
    <row r="3960" spans="17:17" x14ac:dyDescent="0.35">
      <c r="Q3960" t="str">
        <f>IF((_xlfn.XLOOKUP(L3960,BLTOTAL!B:B,BLTOTAL!AD:AD))= 0,"Incompleto",_xlfn.XLOOKUP(L3960,BLTOTAL!B:B,BLTOTAL!AD:AD))</f>
        <v>Incompleto</v>
      </c>
    </row>
    <row r="3961" spans="17:17" x14ac:dyDescent="0.35">
      <c r="Q3961" t="str">
        <f>IF((_xlfn.XLOOKUP(L3961,BLTOTAL!B:B,BLTOTAL!AD:AD))= 0,"Incompleto",_xlfn.XLOOKUP(L3961,BLTOTAL!B:B,BLTOTAL!AD:AD))</f>
        <v>Incompleto</v>
      </c>
    </row>
    <row r="3962" spans="17:17" x14ac:dyDescent="0.35">
      <c r="Q3962" t="str">
        <f>IF((_xlfn.XLOOKUP(L3962,BLTOTAL!B:B,BLTOTAL!AD:AD))= 0,"Incompleto",_xlfn.XLOOKUP(L3962,BLTOTAL!B:B,BLTOTAL!AD:AD))</f>
        <v>Incompleto</v>
      </c>
    </row>
    <row r="3963" spans="17:17" x14ac:dyDescent="0.35">
      <c r="Q3963" t="str">
        <f>IF((_xlfn.XLOOKUP(L3963,BLTOTAL!B:B,BLTOTAL!AD:AD))= 0,"Incompleto",_xlfn.XLOOKUP(L3963,BLTOTAL!B:B,BLTOTAL!AD:AD))</f>
        <v>Incompleto</v>
      </c>
    </row>
    <row r="3964" spans="17:17" x14ac:dyDescent="0.35">
      <c r="Q3964" t="str">
        <f>IF((_xlfn.XLOOKUP(L3964,BLTOTAL!B:B,BLTOTAL!AD:AD))= 0,"Incompleto",_xlfn.XLOOKUP(L3964,BLTOTAL!B:B,BLTOTAL!AD:AD))</f>
        <v>Incompleto</v>
      </c>
    </row>
    <row r="3965" spans="17:17" x14ac:dyDescent="0.35">
      <c r="Q3965" t="str">
        <f>IF((_xlfn.XLOOKUP(L3965,BLTOTAL!B:B,BLTOTAL!AD:AD))= 0,"Incompleto",_xlfn.XLOOKUP(L3965,BLTOTAL!B:B,BLTOTAL!AD:AD))</f>
        <v>Incompleto</v>
      </c>
    </row>
    <row r="3966" spans="17:17" x14ac:dyDescent="0.35">
      <c r="Q3966" t="str">
        <f>IF((_xlfn.XLOOKUP(L3966,BLTOTAL!B:B,BLTOTAL!AD:AD))= 0,"Incompleto",_xlfn.XLOOKUP(L3966,BLTOTAL!B:B,BLTOTAL!AD:AD))</f>
        <v>Incompleto</v>
      </c>
    </row>
    <row r="3967" spans="17:17" x14ac:dyDescent="0.35">
      <c r="Q3967" t="str">
        <f>IF((_xlfn.XLOOKUP(L3967,BLTOTAL!B:B,BLTOTAL!AD:AD))= 0,"Incompleto",_xlfn.XLOOKUP(L3967,BLTOTAL!B:B,BLTOTAL!AD:AD))</f>
        <v>Incompleto</v>
      </c>
    </row>
    <row r="3968" spans="17:17" x14ac:dyDescent="0.35">
      <c r="Q3968" t="str">
        <f>IF((_xlfn.XLOOKUP(L3968,BLTOTAL!B:B,BLTOTAL!AD:AD))= 0,"Incompleto",_xlfn.XLOOKUP(L3968,BLTOTAL!B:B,BLTOTAL!AD:AD))</f>
        <v>Incompleto</v>
      </c>
    </row>
    <row r="3969" spans="17:17" x14ac:dyDescent="0.35">
      <c r="Q3969" t="str">
        <f>IF((_xlfn.XLOOKUP(L3969,BLTOTAL!B:B,BLTOTAL!AD:AD))= 0,"Incompleto",_xlfn.XLOOKUP(L3969,BLTOTAL!B:B,BLTOTAL!AD:AD))</f>
        <v>Incompleto</v>
      </c>
    </row>
    <row r="3970" spans="17:17" x14ac:dyDescent="0.35">
      <c r="Q3970" t="str">
        <f>IF((_xlfn.XLOOKUP(L3970,BLTOTAL!B:B,BLTOTAL!AD:AD))= 0,"Incompleto",_xlfn.XLOOKUP(L3970,BLTOTAL!B:B,BLTOTAL!AD:AD))</f>
        <v>Incompleto</v>
      </c>
    </row>
    <row r="3971" spans="17:17" x14ac:dyDescent="0.35">
      <c r="Q3971" t="str">
        <f>IF((_xlfn.XLOOKUP(L3971,BLTOTAL!B:B,BLTOTAL!AD:AD))= 0,"Incompleto",_xlfn.XLOOKUP(L3971,BLTOTAL!B:B,BLTOTAL!AD:AD))</f>
        <v>Incompleto</v>
      </c>
    </row>
    <row r="3972" spans="17:17" x14ac:dyDescent="0.35">
      <c r="Q3972" t="str">
        <f>IF((_xlfn.XLOOKUP(L3972,BLTOTAL!B:B,BLTOTAL!AD:AD))= 0,"Incompleto",_xlfn.XLOOKUP(L3972,BLTOTAL!B:B,BLTOTAL!AD:AD))</f>
        <v>Incompleto</v>
      </c>
    </row>
    <row r="3973" spans="17:17" x14ac:dyDescent="0.35">
      <c r="Q3973" t="str">
        <f>IF((_xlfn.XLOOKUP(L3973,BLTOTAL!B:B,BLTOTAL!AD:AD))= 0,"Incompleto",_xlfn.XLOOKUP(L3973,BLTOTAL!B:B,BLTOTAL!AD:AD))</f>
        <v>Incompleto</v>
      </c>
    </row>
    <row r="3974" spans="17:17" x14ac:dyDescent="0.35">
      <c r="Q3974" t="str">
        <f>IF((_xlfn.XLOOKUP(L3974,BLTOTAL!B:B,BLTOTAL!AD:AD))= 0,"Incompleto",_xlfn.XLOOKUP(L3974,BLTOTAL!B:B,BLTOTAL!AD:AD))</f>
        <v>Incompleto</v>
      </c>
    </row>
    <row r="3975" spans="17:17" x14ac:dyDescent="0.35">
      <c r="Q3975" t="str">
        <f>IF((_xlfn.XLOOKUP(L3975,BLTOTAL!B:B,BLTOTAL!AD:AD))= 0,"Incompleto",_xlfn.XLOOKUP(L3975,BLTOTAL!B:B,BLTOTAL!AD:AD))</f>
        <v>Incompleto</v>
      </c>
    </row>
    <row r="3976" spans="17:17" x14ac:dyDescent="0.35">
      <c r="Q3976" t="str">
        <f>IF((_xlfn.XLOOKUP(L3976,BLTOTAL!B:B,BLTOTAL!AD:AD))= 0,"Incompleto",_xlfn.XLOOKUP(L3976,BLTOTAL!B:B,BLTOTAL!AD:AD))</f>
        <v>Incompleto</v>
      </c>
    </row>
    <row r="3977" spans="17:17" x14ac:dyDescent="0.35">
      <c r="Q3977" t="str">
        <f>IF((_xlfn.XLOOKUP(L3977,BLTOTAL!B:B,BLTOTAL!AD:AD))= 0,"Incompleto",_xlfn.XLOOKUP(L3977,BLTOTAL!B:B,BLTOTAL!AD:AD))</f>
        <v>Incompleto</v>
      </c>
    </row>
    <row r="3978" spans="17:17" x14ac:dyDescent="0.35">
      <c r="Q3978" t="str">
        <f>IF((_xlfn.XLOOKUP(L3978,BLTOTAL!B:B,BLTOTAL!AD:AD))= 0,"Incompleto",_xlfn.XLOOKUP(L3978,BLTOTAL!B:B,BLTOTAL!AD:AD))</f>
        <v>Incompleto</v>
      </c>
    </row>
    <row r="3979" spans="17:17" x14ac:dyDescent="0.35">
      <c r="Q3979" t="str">
        <f>IF((_xlfn.XLOOKUP(L3979,BLTOTAL!B:B,BLTOTAL!AD:AD))= 0,"Incompleto",_xlfn.XLOOKUP(L3979,BLTOTAL!B:B,BLTOTAL!AD:AD))</f>
        <v>Incompleto</v>
      </c>
    </row>
    <row r="3980" spans="17:17" x14ac:dyDescent="0.35">
      <c r="Q3980" t="str">
        <f>IF((_xlfn.XLOOKUP(L3980,BLTOTAL!B:B,BLTOTAL!AD:AD))= 0,"Incompleto",_xlfn.XLOOKUP(L3980,BLTOTAL!B:B,BLTOTAL!AD:AD))</f>
        <v>Incompleto</v>
      </c>
    </row>
    <row r="3981" spans="17:17" x14ac:dyDescent="0.35">
      <c r="Q3981" t="str">
        <f>IF((_xlfn.XLOOKUP(L3981,BLTOTAL!B:B,BLTOTAL!AD:AD))= 0,"Incompleto",_xlfn.XLOOKUP(L3981,BLTOTAL!B:B,BLTOTAL!AD:AD))</f>
        <v>Incompleto</v>
      </c>
    </row>
    <row r="3982" spans="17:17" x14ac:dyDescent="0.35">
      <c r="Q3982" t="str">
        <f>IF((_xlfn.XLOOKUP(L3982,BLTOTAL!B:B,BLTOTAL!AD:AD))= 0,"Incompleto",_xlfn.XLOOKUP(L3982,BLTOTAL!B:B,BLTOTAL!AD:AD))</f>
        <v>Incompleto</v>
      </c>
    </row>
    <row r="3983" spans="17:17" x14ac:dyDescent="0.35">
      <c r="Q3983" t="str">
        <f>IF((_xlfn.XLOOKUP(L3983,BLTOTAL!B:B,BLTOTAL!AD:AD))= 0,"Incompleto",_xlfn.XLOOKUP(L3983,BLTOTAL!B:B,BLTOTAL!AD:AD))</f>
        <v>Incompleto</v>
      </c>
    </row>
    <row r="3984" spans="17:17" x14ac:dyDescent="0.35">
      <c r="Q3984" t="str">
        <f>IF((_xlfn.XLOOKUP(L3984,BLTOTAL!B:B,BLTOTAL!AD:AD))= 0,"Incompleto",_xlfn.XLOOKUP(L3984,BLTOTAL!B:B,BLTOTAL!AD:AD))</f>
        <v>Incompleto</v>
      </c>
    </row>
    <row r="3985" spans="17:17" x14ac:dyDescent="0.35">
      <c r="Q3985" t="str">
        <f>IF((_xlfn.XLOOKUP(L3985,BLTOTAL!B:B,BLTOTAL!AD:AD))= 0,"Incompleto",_xlfn.XLOOKUP(L3985,BLTOTAL!B:B,BLTOTAL!AD:AD))</f>
        <v>Incompleto</v>
      </c>
    </row>
    <row r="3986" spans="17:17" x14ac:dyDescent="0.35">
      <c r="Q3986" t="str">
        <f>IF((_xlfn.XLOOKUP(L3986,BLTOTAL!B:B,BLTOTAL!AD:AD))= 0,"Incompleto",_xlfn.XLOOKUP(L3986,BLTOTAL!B:B,BLTOTAL!AD:AD))</f>
        <v>Incompleto</v>
      </c>
    </row>
    <row r="3987" spans="17:17" x14ac:dyDescent="0.35">
      <c r="Q3987" t="str">
        <f>IF((_xlfn.XLOOKUP(L3987,BLTOTAL!B:B,BLTOTAL!AD:AD))= 0,"Incompleto",_xlfn.XLOOKUP(L3987,BLTOTAL!B:B,BLTOTAL!AD:AD))</f>
        <v>Incompleto</v>
      </c>
    </row>
    <row r="3988" spans="17:17" x14ac:dyDescent="0.35">
      <c r="Q3988" t="str">
        <f>IF((_xlfn.XLOOKUP(L3988,BLTOTAL!B:B,BLTOTAL!AD:AD))= 0,"Incompleto",_xlfn.XLOOKUP(L3988,BLTOTAL!B:B,BLTOTAL!AD:AD))</f>
        <v>Incompleto</v>
      </c>
    </row>
    <row r="3989" spans="17:17" x14ac:dyDescent="0.35">
      <c r="Q3989" t="str">
        <f>IF((_xlfn.XLOOKUP(L3989,BLTOTAL!B:B,BLTOTAL!AD:AD))= 0,"Incompleto",_xlfn.XLOOKUP(L3989,BLTOTAL!B:B,BLTOTAL!AD:AD))</f>
        <v>Incompleto</v>
      </c>
    </row>
    <row r="3990" spans="17:17" x14ac:dyDescent="0.35">
      <c r="Q3990" t="str">
        <f>IF((_xlfn.XLOOKUP(L3990,BLTOTAL!B:B,BLTOTAL!AD:AD))= 0,"Incompleto",_xlfn.XLOOKUP(L3990,BLTOTAL!B:B,BLTOTAL!AD:AD))</f>
        <v>Incompleto</v>
      </c>
    </row>
    <row r="3991" spans="17:17" x14ac:dyDescent="0.35">
      <c r="Q3991" t="str">
        <f>IF((_xlfn.XLOOKUP(L3991,BLTOTAL!B:B,BLTOTAL!AD:AD))= 0,"Incompleto",_xlfn.XLOOKUP(L3991,BLTOTAL!B:B,BLTOTAL!AD:AD))</f>
        <v>Incompleto</v>
      </c>
    </row>
    <row r="3992" spans="17:17" x14ac:dyDescent="0.35">
      <c r="Q3992" t="str">
        <f>IF((_xlfn.XLOOKUP(L3992,BLTOTAL!B:B,BLTOTAL!AD:AD))= 0,"Incompleto",_xlfn.XLOOKUP(L3992,BLTOTAL!B:B,BLTOTAL!AD:AD))</f>
        <v>Incompleto</v>
      </c>
    </row>
    <row r="3993" spans="17:17" x14ac:dyDescent="0.35">
      <c r="Q3993" t="str">
        <f>IF((_xlfn.XLOOKUP(L3993,BLTOTAL!B:B,BLTOTAL!AD:AD))= 0,"Incompleto",_xlfn.XLOOKUP(L3993,BLTOTAL!B:B,BLTOTAL!AD:AD))</f>
        <v>Incompleto</v>
      </c>
    </row>
    <row r="3994" spans="17:17" x14ac:dyDescent="0.35">
      <c r="Q3994" t="str">
        <f>IF((_xlfn.XLOOKUP(L3994,BLTOTAL!B:B,BLTOTAL!AD:AD))= 0,"Incompleto",_xlfn.XLOOKUP(L3994,BLTOTAL!B:B,BLTOTAL!AD:AD))</f>
        <v>Incompleto</v>
      </c>
    </row>
    <row r="3995" spans="17:17" x14ac:dyDescent="0.35">
      <c r="Q3995" t="str">
        <f>IF((_xlfn.XLOOKUP(L3995,BLTOTAL!B:B,BLTOTAL!AD:AD))= 0,"Incompleto",_xlfn.XLOOKUP(L3995,BLTOTAL!B:B,BLTOTAL!AD:AD))</f>
        <v>Incompleto</v>
      </c>
    </row>
    <row r="3996" spans="17:17" x14ac:dyDescent="0.35">
      <c r="Q3996" t="str">
        <f>IF((_xlfn.XLOOKUP(L3996,BLTOTAL!B:B,BLTOTAL!AD:AD))= 0,"Incompleto",_xlfn.XLOOKUP(L3996,BLTOTAL!B:B,BLTOTAL!AD:AD))</f>
        <v>Incompleto</v>
      </c>
    </row>
    <row r="3997" spans="17:17" x14ac:dyDescent="0.35">
      <c r="Q3997" t="str">
        <f>IF((_xlfn.XLOOKUP(L3997,BLTOTAL!B:B,BLTOTAL!AD:AD))= 0,"Incompleto",_xlfn.XLOOKUP(L3997,BLTOTAL!B:B,BLTOTAL!AD:AD))</f>
        <v>Incompleto</v>
      </c>
    </row>
    <row r="3998" spans="17:17" x14ac:dyDescent="0.35">
      <c r="Q3998" t="str">
        <f>IF((_xlfn.XLOOKUP(L3998,BLTOTAL!B:B,BLTOTAL!AD:AD))= 0,"Incompleto",_xlfn.XLOOKUP(L3998,BLTOTAL!B:B,BLTOTAL!AD:AD))</f>
        <v>Incompleto</v>
      </c>
    </row>
    <row r="3999" spans="17:17" x14ac:dyDescent="0.35">
      <c r="Q3999" t="str">
        <f>IF((_xlfn.XLOOKUP(L3999,BLTOTAL!B:B,BLTOTAL!AD:AD))= 0,"Incompleto",_xlfn.XLOOKUP(L3999,BLTOTAL!B:B,BLTOTAL!AD:AD))</f>
        <v>Incompleto</v>
      </c>
    </row>
    <row r="4000" spans="17:17" x14ac:dyDescent="0.35">
      <c r="Q4000" t="str">
        <f>IF((_xlfn.XLOOKUP(L4000,BLTOTAL!B:B,BLTOTAL!AD:AD))= 0,"Incompleto",_xlfn.XLOOKUP(L4000,BLTOTAL!B:B,BLTOTAL!AD:AD))</f>
        <v>Incompleto</v>
      </c>
    </row>
    <row r="4001" spans="17:17" x14ac:dyDescent="0.35">
      <c r="Q4001" t="str">
        <f>IF((_xlfn.XLOOKUP(L4001,BLTOTAL!B:B,BLTOTAL!AD:AD))= 0,"Incompleto",_xlfn.XLOOKUP(L4001,BLTOTAL!B:B,BLTOTAL!AD:AD))</f>
        <v>Incompleto</v>
      </c>
    </row>
    <row r="4002" spans="17:17" x14ac:dyDescent="0.35">
      <c r="Q4002" t="str">
        <f>IF((_xlfn.XLOOKUP(L4002,BLTOTAL!B:B,BLTOTAL!AD:AD))= 0,"Incompleto",_xlfn.XLOOKUP(L4002,BLTOTAL!B:B,BLTOTAL!AD:AD))</f>
        <v>Incompleto</v>
      </c>
    </row>
    <row r="4003" spans="17:17" x14ac:dyDescent="0.35">
      <c r="Q4003" t="str">
        <f>IF((_xlfn.XLOOKUP(L4003,BLTOTAL!B:B,BLTOTAL!AD:AD))= 0,"Incompleto",_xlfn.XLOOKUP(L4003,BLTOTAL!B:B,BLTOTAL!AD:AD))</f>
        <v>Incompleto</v>
      </c>
    </row>
    <row r="4004" spans="17:17" x14ac:dyDescent="0.35">
      <c r="Q4004" t="str">
        <f>IF((_xlfn.XLOOKUP(L4004,BLTOTAL!B:B,BLTOTAL!AD:AD))= 0,"Incompleto",_xlfn.XLOOKUP(L4004,BLTOTAL!B:B,BLTOTAL!AD:AD))</f>
        <v>Incompleto</v>
      </c>
    </row>
    <row r="4005" spans="17:17" x14ac:dyDescent="0.35">
      <c r="Q4005" t="str">
        <f>IF((_xlfn.XLOOKUP(L4005,BLTOTAL!B:B,BLTOTAL!AD:AD))= 0,"Incompleto",_xlfn.XLOOKUP(L4005,BLTOTAL!B:B,BLTOTAL!AD:AD))</f>
        <v>Incompleto</v>
      </c>
    </row>
    <row r="4006" spans="17:17" x14ac:dyDescent="0.35">
      <c r="Q4006" t="str">
        <f>IF((_xlfn.XLOOKUP(L4006,BLTOTAL!B:B,BLTOTAL!AD:AD))= 0,"Incompleto",_xlfn.XLOOKUP(L4006,BLTOTAL!B:B,BLTOTAL!AD:AD))</f>
        <v>Incompleto</v>
      </c>
    </row>
    <row r="4007" spans="17:17" x14ac:dyDescent="0.35">
      <c r="Q4007" t="str">
        <f>IF((_xlfn.XLOOKUP(L4007,BLTOTAL!B:B,BLTOTAL!AD:AD))= 0,"Incompleto",_xlfn.XLOOKUP(L4007,BLTOTAL!B:B,BLTOTAL!AD:AD))</f>
        <v>Incompleto</v>
      </c>
    </row>
    <row r="4008" spans="17:17" x14ac:dyDescent="0.35">
      <c r="Q4008" t="str">
        <f>IF((_xlfn.XLOOKUP(L4008,BLTOTAL!B:B,BLTOTAL!AD:AD))= 0,"Incompleto",_xlfn.XLOOKUP(L4008,BLTOTAL!B:B,BLTOTAL!AD:AD))</f>
        <v>Incompleto</v>
      </c>
    </row>
    <row r="4009" spans="17:17" x14ac:dyDescent="0.35">
      <c r="Q4009" t="str">
        <f>IF((_xlfn.XLOOKUP(L4009,BLTOTAL!B:B,BLTOTAL!AD:AD))= 0,"Incompleto",_xlfn.XLOOKUP(L4009,BLTOTAL!B:B,BLTOTAL!AD:AD))</f>
        <v>Incompleto</v>
      </c>
    </row>
    <row r="4010" spans="17:17" x14ac:dyDescent="0.35">
      <c r="Q4010" t="str">
        <f>IF((_xlfn.XLOOKUP(L4010,BLTOTAL!B:B,BLTOTAL!AD:AD))= 0,"Incompleto",_xlfn.XLOOKUP(L4010,BLTOTAL!B:B,BLTOTAL!AD:AD))</f>
        <v>Incompleto</v>
      </c>
    </row>
    <row r="4011" spans="17:17" x14ac:dyDescent="0.35">
      <c r="Q4011" t="str">
        <f>IF((_xlfn.XLOOKUP(L4011,BLTOTAL!B:B,BLTOTAL!AD:AD))= 0,"Incompleto",_xlfn.XLOOKUP(L4011,BLTOTAL!B:B,BLTOTAL!AD:AD))</f>
        <v>Incompleto</v>
      </c>
    </row>
    <row r="4012" spans="17:17" x14ac:dyDescent="0.35">
      <c r="Q4012" t="str">
        <f>IF((_xlfn.XLOOKUP(L4012,BLTOTAL!B:B,BLTOTAL!AD:AD))= 0,"Incompleto",_xlfn.XLOOKUP(L4012,BLTOTAL!B:B,BLTOTAL!AD:AD))</f>
        <v>Incompleto</v>
      </c>
    </row>
    <row r="4013" spans="17:17" x14ac:dyDescent="0.35">
      <c r="Q4013" t="str">
        <f>IF((_xlfn.XLOOKUP(L4013,BLTOTAL!B:B,BLTOTAL!AD:AD))= 0,"Incompleto",_xlfn.XLOOKUP(L4013,BLTOTAL!B:B,BLTOTAL!AD:AD))</f>
        <v>Incompleto</v>
      </c>
    </row>
    <row r="4014" spans="17:17" x14ac:dyDescent="0.35">
      <c r="Q4014" t="str">
        <f>IF((_xlfn.XLOOKUP(L4014,BLTOTAL!B:B,BLTOTAL!AD:AD))= 0,"Incompleto",_xlfn.XLOOKUP(L4014,BLTOTAL!B:B,BLTOTAL!AD:AD))</f>
        <v>Incompleto</v>
      </c>
    </row>
    <row r="4015" spans="17:17" x14ac:dyDescent="0.35">
      <c r="Q4015" t="str">
        <f>IF((_xlfn.XLOOKUP(L4015,BLTOTAL!B:B,BLTOTAL!AD:AD))= 0,"Incompleto",_xlfn.XLOOKUP(L4015,BLTOTAL!B:B,BLTOTAL!AD:AD))</f>
        <v>Incompleto</v>
      </c>
    </row>
    <row r="4016" spans="17:17" x14ac:dyDescent="0.35">
      <c r="Q4016" t="str">
        <f>IF((_xlfn.XLOOKUP(L4016,BLTOTAL!B:B,BLTOTAL!AD:AD))= 0,"Incompleto",_xlfn.XLOOKUP(L4016,BLTOTAL!B:B,BLTOTAL!AD:AD))</f>
        <v>Incompleto</v>
      </c>
    </row>
    <row r="4017" spans="17:17" x14ac:dyDescent="0.35">
      <c r="Q4017" t="str">
        <f>IF((_xlfn.XLOOKUP(L4017,BLTOTAL!B:B,BLTOTAL!AD:AD))= 0,"Incompleto",_xlfn.XLOOKUP(L4017,BLTOTAL!B:B,BLTOTAL!AD:AD))</f>
        <v>Incompleto</v>
      </c>
    </row>
    <row r="4018" spans="17:17" x14ac:dyDescent="0.35">
      <c r="Q4018" t="str">
        <f>IF((_xlfn.XLOOKUP(L4018,BLTOTAL!B:B,BLTOTAL!AD:AD))= 0,"Incompleto",_xlfn.XLOOKUP(L4018,BLTOTAL!B:B,BLTOTAL!AD:AD))</f>
        <v>Incompleto</v>
      </c>
    </row>
    <row r="4019" spans="17:17" x14ac:dyDescent="0.35">
      <c r="Q4019" t="str">
        <f>IF((_xlfn.XLOOKUP(L4019,BLTOTAL!B:B,BLTOTAL!AD:AD))= 0,"Incompleto",_xlfn.XLOOKUP(L4019,BLTOTAL!B:B,BLTOTAL!AD:AD))</f>
        <v>Incompleto</v>
      </c>
    </row>
    <row r="4020" spans="17:17" x14ac:dyDescent="0.35">
      <c r="Q4020" t="str">
        <f>IF((_xlfn.XLOOKUP(L4020,BLTOTAL!B:B,BLTOTAL!AD:AD))= 0,"Incompleto",_xlfn.XLOOKUP(L4020,BLTOTAL!B:B,BLTOTAL!AD:AD))</f>
        <v>Incompleto</v>
      </c>
    </row>
    <row r="4021" spans="17:17" x14ac:dyDescent="0.35">
      <c r="Q4021" t="str">
        <f>IF((_xlfn.XLOOKUP(L4021,BLTOTAL!B:B,BLTOTAL!AD:AD))= 0,"Incompleto",_xlfn.XLOOKUP(L4021,BLTOTAL!B:B,BLTOTAL!AD:AD))</f>
        <v>Incompleto</v>
      </c>
    </row>
    <row r="4022" spans="17:17" x14ac:dyDescent="0.35">
      <c r="Q4022" t="str">
        <f>IF((_xlfn.XLOOKUP(L4022,BLTOTAL!B:B,BLTOTAL!AD:AD))= 0,"Incompleto",_xlfn.XLOOKUP(L4022,BLTOTAL!B:B,BLTOTAL!AD:AD))</f>
        <v>Incompleto</v>
      </c>
    </row>
    <row r="4023" spans="17:17" x14ac:dyDescent="0.35">
      <c r="Q4023" t="str">
        <f>IF((_xlfn.XLOOKUP(L4023,BLTOTAL!B:B,BLTOTAL!AD:AD))= 0,"Incompleto",_xlfn.XLOOKUP(L4023,BLTOTAL!B:B,BLTOTAL!AD:AD))</f>
        <v>Incompleto</v>
      </c>
    </row>
    <row r="4024" spans="17:17" x14ac:dyDescent="0.35">
      <c r="Q4024" t="str">
        <f>IF((_xlfn.XLOOKUP(L4024,BLTOTAL!B:B,BLTOTAL!AD:AD))= 0,"Incompleto",_xlfn.XLOOKUP(L4024,BLTOTAL!B:B,BLTOTAL!AD:AD))</f>
        <v>Incompleto</v>
      </c>
    </row>
    <row r="4025" spans="17:17" x14ac:dyDescent="0.35">
      <c r="Q4025" t="str">
        <f>IF((_xlfn.XLOOKUP(L4025,BLTOTAL!B:B,BLTOTAL!AD:AD))= 0,"Incompleto",_xlfn.XLOOKUP(L4025,BLTOTAL!B:B,BLTOTAL!AD:AD))</f>
        <v>Incompleto</v>
      </c>
    </row>
    <row r="4026" spans="17:17" x14ac:dyDescent="0.35">
      <c r="Q4026" t="str">
        <f>IF((_xlfn.XLOOKUP(L4026,BLTOTAL!B:B,BLTOTAL!AD:AD))= 0,"Incompleto",_xlfn.XLOOKUP(L4026,BLTOTAL!B:B,BLTOTAL!AD:AD))</f>
        <v>Incompleto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B384C-790B-464D-B171-E235E4A59F72}">
  <sheetPr codeName="Hoja15"/>
  <dimension ref="A1:AS2425"/>
  <sheetViews>
    <sheetView workbookViewId="0">
      <selection activeCell="A2" sqref="A2:A2167"/>
    </sheetView>
  </sheetViews>
  <sheetFormatPr baseColWidth="10" defaultRowHeight="14.5" x14ac:dyDescent="0.35"/>
  <sheetData>
    <row r="1" spans="1:45" ht="29" x14ac:dyDescent="0.35">
      <c r="A1" s="15" t="s">
        <v>30</v>
      </c>
      <c r="B1" s="27" t="s">
        <v>37</v>
      </c>
      <c r="C1" s="15" t="s">
        <v>38</v>
      </c>
      <c r="D1" s="15" t="s">
        <v>39</v>
      </c>
      <c r="E1" s="15" t="s">
        <v>40</v>
      </c>
      <c r="F1" s="27" t="s">
        <v>31</v>
      </c>
      <c r="G1" s="15" t="s">
        <v>41</v>
      </c>
      <c r="H1" s="15" t="s">
        <v>42</v>
      </c>
      <c r="I1" s="15" t="s">
        <v>43</v>
      </c>
      <c r="J1" s="15" t="s">
        <v>44</v>
      </c>
      <c r="K1" s="27" t="s">
        <v>45</v>
      </c>
      <c r="L1" s="27" t="s">
        <v>46</v>
      </c>
      <c r="M1" s="15" t="s">
        <v>47</v>
      </c>
      <c r="N1" s="15" t="s">
        <v>48</v>
      </c>
      <c r="O1" s="15" t="s">
        <v>49</v>
      </c>
      <c r="P1" s="15" t="s">
        <v>50</v>
      </c>
      <c r="Q1" s="15" t="s">
        <v>35</v>
      </c>
      <c r="R1" s="15" t="s">
        <v>33</v>
      </c>
      <c r="S1" s="15" t="s">
        <v>34</v>
      </c>
      <c r="T1" s="15" t="s">
        <v>29</v>
      </c>
      <c r="U1" s="15" t="s">
        <v>51</v>
      </c>
      <c r="V1" s="15" t="s">
        <v>52</v>
      </c>
      <c r="W1" s="15" t="s">
        <v>36</v>
      </c>
      <c r="X1" s="27" t="s">
        <v>53</v>
      </c>
      <c r="Y1" s="27" t="s">
        <v>54</v>
      </c>
      <c r="Z1" s="27" t="s">
        <v>55</v>
      </c>
      <c r="AA1" s="15" t="s">
        <v>56</v>
      </c>
      <c r="AB1" s="15" t="s">
        <v>57</v>
      </c>
      <c r="AC1" s="15" t="s">
        <v>58</v>
      </c>
      <c r="AD1" s="15" t="s">
        <v>59</v>
      </c>
      <c r="AE1" s="15" t="s">
        <v>60</v>
      </c>
      <c r="AF1" s="15" t="s">
        <v>61</v>
      </c>
      <c r="AG1" s="15" t="s">
        <v>62</v>
      </c>
      <c r="AH1" s="15" t="s">
        <v>63</v>
      </c>
      <c r="AI1" s="15" t="s">
        <v>64</v>
      </c>
      <c r="AJ1" t="s">
        <v>2</v>
      </c>
      <c r="AK1" t="s">
        <v>32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  <c r="AR1" t="s">
        <v>71</v>
      </c>
      <c r="AS1" t="s">
        <v>72</v>
      </c>
    </row>
    <row r="2" spans="1:45" x14ac:dyDescent="0.35">
      <c r="A2">
        <v>5920371</v>
      </c>
      <c r="B2">
        <v>0</v>
      </c>
      <c r="C2">
        <v>10</v>
      </c>
      <c r="D2" t="s">
        <v>367</v>
      </c>
      <c r="E2" t="s">
        <v>1324</v>
      </c>
      <c r="F2" t="s">
        <v>517</v>
      </c>
      <c r="G2" t="s">
        <v>817</v>
      </c>
      <c r="H2">
        <v>4</v>
      </c>
      <c r="I2">
        <v>2</v>
      </c>
      <c r="J2">
        <v>0</v>
      </c>
      <c r="K2">
        <v>2</v>
      </c>
      <c r="L2" t="s">
        <v>355</v>
      </c>
      <c r="M2">
        <v>0</v>
      </c>
      <c r="N2" s="16">
        <v>45808</v>
      </c>
      <c r="O2" s="16">
        <v>45808</v>
      </c>
      <c r="Q2" t="s">
        <v>144</v>
      </c>
      <c r="R2" t="s">
        <v>393</v>
      </c>
      <c r="S2">
        <v>10014649</v>
      </c>
      <c r="T2" t="s">
        <v>144</v>
      </c>
      <c r="AE2">
        <v>0</v>
      </c>
      <c r="AG2">
        <v>0</v>
      </c>
      <c r="AI2" t="s">
        <v>360</v>
      </c>
      <c r="AM2">
        <v>0.29166666666667002</v>
      </c>
      <c r="AN2">
        <v>0.39583333333332998</v>
      </c>
      <c r="AO2">
        <v>0</v>
      </c>
      <c r="AP2">
        <v>0</v>
      </c>
      <c r="AQ2">
        <v>1001043634</v>
      </c>
      <c r="AR2">
        <v>3967008</v>
      </c>
      <c r="AS2">
        <v>2</v>
      </c>
    </row>
    <row r="3" spans="1:45" x14ac:dyDescent="0.35">
      <c r="A3">
        <v>5943530</v>
      </c>
      <c r="B3">
        <v>0</v>
      </c>
      <c r="C3">
        <v>10</v>
      </c>
      <c r="D3" t="s">
        <v>203</v>
      </c>
      <c r="E3" t="s">
        <v>1324</v>
      </c>
      <c r="F3" t="s">
        <v>348</v>
      </c>
      <c r="G3" t="s">
        <v>815</v>
      </c>
      <c r="H3">
        <v>5</v>
      </c>
      <c r="I3">
        <v>1</v>
      </c>
      <c r="J3">
        <v>0</v>
      </c>
      <c r="K3">
        <v>5</v>
      </c>
      <c r="L3" t="s">
        <v>355</v>
      </c>
      <c r="M3">
        <v>0</v>
      </c>
      <c r="N3" s="16">
        <v>45809</v>
      </c>
      <c r="O3" s="16">
        <v>45809</v>
      </c>
      <c r="R3" t="s">
        <v>266</v>
      </c>
      <c r="T3" t="s">
        <v>264</v>
      </c>
      <c r="AE3">
        <v>0</v>
      </c>
      <c r="AG3">
        <v>0</v>
      </c>
      <c r="AI3" t="s">
        <v>363</v>
      </c>
      <c r="AM3">
        <v>0</v>
      </c>
      <c r="AN3">
        <v>0.23809027777778</v>
      </c>
      <c r="AO3">
        <v>0</v>
      </c>
      <c r="AP3">
        <v>0</v>
      </c>
      <c r="AQ3">
        <v>1001068229</v>
      </c>
      <c r="AR3">
        <v>4009335</v>
      </c>
      <c r="AS3">
        <v>3</v>
      </c>
    </row>
    <row r="4" spans="1:45" x14ac:dyDescent="0.35">
      <c r="A4">
        <v>5960001</v>
      </c>
      <c r="B4">
        <v>0</v>
      </c>
      <c r="C4">
        <v>10</v>
      </c>
      <c r="D4" t="s">
        <v>367</v>
      </c>
      <c r="E4" t="s">
        <v>1324</v>
      </c>
      <c r="F4" t="s">
        <v>310</v>
      </c>
      <c r="G4" t="s">
        <v>3223</v>
      </c>
      <c r="H4">
        <v>4</v>
      </c>
      <c r="I4">
        <v>2</v>
      </c>
      <c r="J4">
        <v>0</v>
      </c>
      <c r="K4">
        <v>2</v>
      </c>
      <c r="L4" t="s">
        <v>355</v>
      </c>
      <c r="M4">
        <v>0</v>
      </c>
      <c r="N4" s="16">
        <v>45869</v>
      </c>
      <c r="O4" s="16">
        <v>45869</v>
      </c>
      <c r="Q4" t="s">
        <v>185</v>
      </c>
      <c r="R4" t="s">
        <v>322</v>
      </c>
      <c r="S4">
        <v>10014727</v>
      </c>
      <c r="T4" t="s">
        <v>321</v>
      </c>
      <c r="AE4">
        <v>0</v>
      </c>
      <c r="AG4">
        <v>0</v>
      </c>
      <c r="AI4" t="s">
        <v>360</v>
      </c>
      <c r="AM4">
        <v>0.29166666666667002</v>
      </c>
      <c r="AN4">
        <v>0.39583333333332998</v>
      </c>
      <c r="AO4">
        <v>0</v>
      </c>
      <c r="AP4">
        <v>0</v>
      </c>
      <c r="AQ4">
        <v>1001085475</v>
      </c>
      <c r="AR4">
        <v>4038393</v>
      </c>
      <c r="AS4">
        <v>2</v>
      </c>
    </row>
    <row r="5" spans="1:45" x14ac:dyDescent="0.35">
      <c r="A5">
        <v>5966402</v>
      </c>
      <c r="B5">
        <v>0</v>
      </c>
      <c r="C5">
        <v>10</v>
      </c>
      <c r="D5" t="s">
        <v>203</v>
      </c>
      <c r="E5" t="s">
        <v>359</v>
      </c>
      <c r="F5" t="s">
        <v>310</v>
      </c>
      <c r="G5" t="s">
        <v>812</v>
      </c>
      <c r="H5">
        <v>1</v>
      </c>
      <c r="I5">
        <v>1</v>
      </c>
      <c r="J5">
        <v>0</v>
      </c>
      <c r="K5">
        <v>1</v>
      </c>
      <c r="L5" t="s">
        <v>355</v>
      </c>
      <c r="M5">
        <v>0</v>
      </c>
      <c r="N5" s="16">
        <v>45873</v>
      </c>
      <c r="O5" s="16">
        <v>45873</v>
      </c>
      <c r="Q5" t="s">
        <v>288</v>
      </c>
      <c r="R5" t="s">
        <v>289</v>
      </c>
      <c r="S5">
        <v>10014653</v>
      </c>
      <c r="T5" t="s">
        <v>288</v>
      </c>
      <c r="AE5">
        <v>0</v>
      </c>
      <c r="AG5">
        <v>0</v>
      </c>
      <c r="AI5" t="s">
        <v>363</v>
      </c>
      <c r="AM5">
        <v>0</v>
      </c>
      <c r="AN5">
        <v>4.7615740740740001E-2</v>
      </c>
      <c r="AO5">
        <v>0</v>
      </c>
      <c r="AP5">
        <v>0</v>
      </c>
      <c r="AQ5">
        <v>1001092113</v>
      </c>
      <c r="AR5">
        <v>4048850</v>
      </c>
      <c r="AS5">
        <v>3</v>
      </c>
    </row>
    <row r="6" spans="1:45" x14ac:dyDescent="0.35">
      <c r="A6">
        <v>5966403</v>
      </c>
      <c r="B6">
        <v>0</v>
      </c>
      <c r="C6">
        <v>10</v>
      </c>
      <c r="D6" t="s">
        <v>203</v>
      </c>
      <c r="E6" t="s">
        <v>359</v>
      </c>
      <c r="F6" t="s">
        <v>310</v>
      </c>
      <c r="G6" t="s">
        <v>812</v>
      </c>
      <c r="H6">
        <v>1</v>
      </c>
      <c r="I6">
        <v>1</v>
      </c>
      <c r="J6">
        <v>0</v>
      </c>
      <c r="K6">
        <v>1</v>
      </c>
      <c r="L6" t="s">
        <v>355</v>
      </c>
      <c r="M6">
        <v>0</v>
      </c>
      <c r="N6" s="16">
        <v>45873</v>
      </c>
      <c r="O6" s="16">
        <v>45873</v>
      </c>
      <c r="Q6" t="s">
        <v>286</v>
      </c>
      <c r="R6" t="s">
        <v>287</v>
      </c>
      <c r="S6">
        <v>10014655</v>
      </c>
      <c r="T6" t="s">
        <v>286</v>
      </c>
      <c r="AE6">
        <v>0</v>
      </c>
      <c r="AG6">
        <v>0</v>
      </c>
      <c r="AI6" t="s">
        <v>363</v>
      </c>
      <c r="AM6">
        <v>0</v>
      </c>
      <c r="AN6">
        <v>4.7615740740740001E-2</v>
      </c>
      <c r="AO6">
        <v>0</v>
      </c>
      <c r="AP6">
        <v>0</v>
      </c>
      <c r="AQ6">
        <v>1001092114</v>
      </c>
      <c r="AR6">
        <v>4048851</v>
      </c>
      <c r="AS6">
        <v>3</v>
      </c>
    </row>
    <row r="7" spans="1:45" x14ac:dyDescent="0.35">
      <c r="A7">
        <v>5967767</v>
      </c>
      <c r="B7">
        <v>0</v>
      </c>
      <c r="C7">
        <v>10</v>
      </c>
      <c r="D7" t="s">
        <v>367</v>
      </c>
      <c r="E7" t="s">
        <v>359</v>
      </c>
      <c r="F7" t="s">
        <v>310</v>
      </c>
      <c r="G7" t="s">
        <v>811</v>
      </c>
      <c r="H7">
        <v>4</v>
      </c>
      <c r="I7">
        <v>2</v>
      </c>
      <c r="J7">
        <v>0</v>
      </c>
      <c r="K7">
        <v>2</v>
      </c>
      <c r="L7" t="s">
        <v>355</v>
      </c>
      <c r="M7">
        <v>0</v>
      </c>
      <c r="N7" s="16">
        <v>45809</v>
      </c>
      <c r="O7" s="16">
        <v>45809</v>
      </c>
      <c r="Q7" t="s">
        <v>144</v>
      </c>
      <c r="R7" t="s">
        <v>393</v>
      </c>
      <c r="S7">
        <v>10014649</v>
      </c>
      <c r="T7" t="s">
        <v>144</v>
      </c>
      <c r="AE7">
        <v>0</v>
      </c>
      <c r="AG7">
        <v>0</v>
      </c>
      <c r="AI7" t="s">
        <v>356</v>
      </c>
      <c r="AM7">
        <v>0</v>
      </c>
      <c r="AN7">
        <v>9.5243055555559994E-2</v>
      </c>
      <c r="AO7">
        <v>0</v>
      </c>
      <c r="AP7">
        <v>0</v>
      </c>
      <c r="AQ7">
        <v>1001093552</v>
      </c>
      <c r="AR7">
        <v>4051155</v>
      </c>
      <c r="AS7">
        <v>1</v>
      </c>
    </row>
    <row r="8" spans="1:45" x14ac:dyDescent="0.35">
      <c r="A8">
        <v>5977771</v>
      </c>
      <c r="B8">
        <v>0</v>
      </c>
      <c r="C8">
        <v>10</v>
      </c>
      <c r="D8" t="s">
        <v>203</v>
      </c>
      <c r="E8" t="s">
        <v>1324</v>
      </c>
      <c r="F8" t="s">
        <v>310</v>
      </c>
      <c r="G8" t="s">
        <v>810</v>
      </c>
      <c r="H8">
        <v>4</v>
      </c>
      <c r="I8">
        <v>2</v>
      </c>
      <c r="J8">
        <v>0</v>
      </c>
      <c r="K8">
        <v>2</v>
      </c>
      <c r="L8" t="s">
        <v>355</v>
      </c>
      <c r="M8">
        <v>0</v>
      </c>
      <c r="N8" s="16">
        <v>45809</v>
      </c>
      <c r="O8" s="16">
        <v>45809</v>
      </c>
      <c r="Q8" t="s">
        <v>230</v>
      </c>
      <c r="R8" t="s">
        <v>277</v>
      </c>
      <c r="S8">
        <v>10014636</v>
      </c>
      <c r="T8" t="s">
        <v>230</v>
      </c>
      <c r="AE8">
        <v>0</v>
      </c>
      <c r="AG8">
        <v>0</v>
      </c>
      <c r="AI8" t="s">
        <v>358</v>
      </c>
      <c r="AM8">
        <v>0</v>
      </c>
      <c r="AN8">
        <v>0</v>
      </c>
      <c r="AO8">
        <v>0</v>
      </c>
      <c r="AP8">
        <v>0</v>
      </c>
      <c r="AQ8">
        <v>1001095100</v>
      </c>
      <c r="AR8">
        <v>4053717</v>
      </c>
      <c r="AS8">
        <v>4</v>
      </c>
    </row>
    <row r="9" spans="1:45" x14ac:dyDescent="0.35">
      <c r="A9">
        <v>5983070</v>
      </c>
      <c r="B9">
        <v>0</v>
      </c>
      <c r="C9">
        <v>10</v>
      </c>
      <c r="D9" t="s">
        <v>374</v>
      </c>
      <c r="E9" t="s">
        <v>1324</v>
      </c>
      <c r="F9" t="s">
        <v>310</v>
      </c>
      <c r="G9" t="s">
        <v>809</v>
      </c>
      <c r="H9">
        <v>1</v>
      </c>
      <c r="I9">
        <v>1</v>
      </c>
      <c r="J9">
        <v>0</v>
      </c>
      <c r="K9">
        <v>1</v>
      </c>
      <c r="L9" t="s">
        <v>355</v>
      </c>
      <c r="M9">
        <v>0</v>
      </c>
      <c r="N9" s="16">
        <v>45873</v>
      </c>
      <c r="O9" s="16">
        <v>45873</v>
      </c>
      <c r="Q9" t="s">
        <v>288</v>
      </c>
      <c r="R9" t="s">
        <v>289</v>
      </c>
      <c r="S9">
        <v>10014653</v>
      </c>
      <c r="T9" t="s">
        <v>288</v>
      </c>
      <c r="AE9">
        <v>0</v>
      </c>
      <c r="AG9">
        <v>0</v>
      </c>
      <c r="AI9" t="s">
        <v>363</v>
      </c>
      <c r="AM9">
        <v>0</v>
      </c>
      <c r="AN9">
        <v>9.5243055555559994E-2</v>
      </c>
      <c r="AO9">
        <v>0</v>
      </c>
      <c r="AP9">
        <v>0</v>
      </c>
      <c r="AQ9">
        <v>1001104093</v>
      </c>
      <c r="AR9">
        <v>4068762</v>
      </c>
      <c r="AS9">
        <v>3</v>
      </c>
    </row>
    <row r="10" spans="1:45" x14ac:dyDescent="0.35">
      <c r="A10">
        <v>5983654</v>
      </c>
      <c r="B10">
        <v>0</v>
      </c>
      <c r="C10">
        <v>10</v>
      </c>
      <c r="D10" t="s">
        <v>203</v>
      </c>
      <c r="E10" t="s">
        <v>1681</v>
      </c>
      <c r="F10" t="s">
        <v>310</v>
      </c>
      <c r="G10" t="s">
        <v>3224</v>
      </c>
      <c r="H10">
        <v>36</v>
      </c>
      <c r="I10">
        <v>3</v>
      </c>
      <c r="J10">
        <v>0</v>
      </c>
      <c r="K10">
        <v>12</v>
      </c>
      <c r="L10" t="s">
        <v>355</v>
      </c>
      <c r="M10">
        <v>0</v>
      </c>
      <c r="N10" s="16">
        <v>45839</v>
      </c>
      <c r="O10" s="16">
        <v>45839</v>
      </c>
      <c r="Q10" t="s">
        <v>148</v>
      </c>
      <c r="R10" t="s">
        <v>297</v>
      </c>
      <c r="S10">
        <v>10014617</v>
      </c>
      <c r="T10" t="s">
        <v>148</v>
      </c>
      <c r="AE10">
        <v>0</v>
      </c>
      <c r="AG10">
        <v>0</v>
      </c>
      <c r="AI10" t="s">
        <v>363</v>
      </c>
      <c r="AM10">
        <v>0</v>
      </c>
      <c r="AN10">
        <v>4.7615740740740001E-2</v>
      </c>
      <c r="AO10">
        <v>0</v>
      </c>
      <c r="AP10">
        <v>0</v>
      </c>
      <c r="AQ10">
        <v>1001109740</v>
      </c>
      <c r="AR10">
        <v>4077042</v>
      </c>
      <c r="AS10">
        <v>3</v>
      </c>
    </row>
    <row r="11" spans="1:45" x14ac:dyDescent="0.35">
      <c r="A11">
        <v>5983654</v>
      </c>
      <c r="B11">
        <v>0</v>
      </c>
      <c r="C11">
        <v>20</v>
      </c>
      <c r="D11" t="s">
        <v>361</v>
      </c>
      <c r="E11" t="s">
        <v>1681</v>
      </c>
      <c r="F11" t="s">
        <v>310</v>
      </c>
      <c r="G11" t="s">
        <v>3224</v>
      </c>
      <c r="H11">
        <v>36</v>
      </c>
      <c r="I11">
        <v>3</v>
      </c>
      <c r="J11">
        <v>0</v>
      </c>
      <c r="K11">
        <v>12</v>
      </c>
      <c r="L11" t="s">
        <v>355</v>
      </c>
      <c r="M11">
        <v>0</v>
      </c>
      <c r="N11" s="16">
        <v>45839</v>
      </c>
      <c r="O11" s="16">
        <v>45840</v>
      </c>
      <c r="Q11" t="s">
        <v>148</v>
      </c>
      <c r="R11" t="s">
        <v>297</v>
      </c>
      <c r="S11">
        <v>10014617</v>
      </c>
      <c r="T11" t="s">
        <v>148</v>
      </c>
      <c r="AE11">
        <v>0</v>
      </c>
      <c r="AG11">
        <v>0</v>
      </c>
      <c r="AI11" t="s">
        <v>356</v>
      </c>
      <c r="AM11">
        <v>0</v>
      </c>
      <c r="AN11">
        <v>0.57143518518518999</v>
      </c>
      <c r="AO11">
        <v>0</v>
      </c>
      <c r="AP11">
        <v>0</v>
      </c>
      <c r="AQ11">
        <v>1001110365</v>
      </c>
      <c r="AR11">
        <v>4077842</v>
      </c>
      <c r="AS11">
        <v>1</v>
      </c>
    </row>
    <row r="12" spans="1:45" x14ac:dyDescent="0.35">
      <c r="A12">
        <v>5987101</v>
      </c>
      <c r="B12">
        <v>0</v>
      </c>
      <c r="C12">
        <v>10</v>
      </c>
      <c r="D12" t="s">
        <v>374</v>
      </c>
      <c r="E12" t="s">
        <v>1324</v>
      </c>
      <c r="F12" t="s">
        <v>310</v>
      </c>
      <c r="G12" t="s">
        <v>806</v>
      </c>
      <c r="H12">
        <v>1</v>
      </c>
      <c r="I12">
        <v>1</v>
      </c>
      <c r="J12">
        <v>0</v>
      </c>
      <c r="K12">
        <v>1</v>
      </c>
      <c r="L12" t="s">
        <v>355</v>
      </c>
      <c r="M12">
        <v>0</v>
      </c>
      <c r="N12" s="16">
        <v>45873</v>
      </c>
      <c r="O12" s="16">
        <v>45873</v>
      </c>
      <c r="Q12" t="s">
        <v>288</v>
      </c>
      <c r="R12" t="s">
        <v>289</v>
      </c>
      <c r="S12">
        <v>10014653</v>
      </c>
      <c r="T12" t="s">
        <v>288</v>
      </c>
      <c r="AE12">
        <v>0</v>
      </c>
      <c r="AG12">
        <v>0</v>
      </c>
      <c r="AI12" t="s">
        <v>356</v>
      </c>
      <c r="AM12">
        <v>0.57143518518518999</v>
      </c>
      <c r="AN12">
        <v>0.14288194444444</v>
      </c>
      <c r="AO12">
        <v>0</v>
      </c>
      <c r="AP12">
        <v>0</v>
      </c>
      <c r="AQ12">
        <v>1001110365</v>
      </c>
      <c r="AR12">
        <v>4077843</v>
      </c>
      <c r="AS12">
        <v>1</v>
      </c>
    </row>
    <row r="13" spans="1:45" x14ac:dyDescent="0.35">
      <c r="A13">
        <v>5990528</v>
      </c>
      <c r="B13">
        <v>0</v>
      </c>
      <c r="C13">
        <v>10</v>
      </c>
      <c r="D13" t="s">
        <v>367</v>
      </c>
      <c r="E13" t="s">
        <v>1324</v>
      </c>
      <c r="F13" t="s">
        <v>310</v>
      </c>
      <c r="G13" t="s">
        <v>802</v>
      </c>
      <c r="H13">
        <v>1</v>
      </c>
      <c r="I13">
        <v>1</v>
      </c>
      <c r="J13">
        <v>0</v>
      </c>
      <c r="K13">
        <v>1</v>
      </c>
      <c r="L13" t="s">
        <v>355</v>
      </c>
      <c r="M13">
        <v>0</v>
      </c>
      <c r="N13" s="16">
        <v>45809</v>
      </c>
      <c r="O13" s="16">
        <v>45809</v>
      </c>
      <c r="Q13" t="s">
        <v>805</v>
      </c>
      <c r="R13" t="s">
        <v>804</v>
      </c>
      <c r="S13">
        <v>10017172</v>
      </c>
      <c r="T13" t="s">
        <v>801</v>
      </c>
      <c r="AE13">
        <v>0</v>
      </c>
      <c r="AG13">
        <v>0</v>
      </c>
      <c r="AI13" t="s">
        <v>363</v>
      </c>
      <c r="AM13">
        <v>0</v>
      </c>
      <c r="AN13">
        <v>4.7615740740740001E-2</v>
      </c>
      <c r="AO13">
        <v>0</v>
      </c>
      <c r="AP13">
        <v>0</v>
      </c>
      <c r="AQ13">
        <v>1001114306</v>
      </c>
      <c r="AR13">
        <v>4083661</v>
      </c>
      <c r="AS13">
        <v>3</v>
      </c>
    </row>
    <row r="14" spans="1:45" x14ac:dyDescent="0.35">
      <c r="A14">
        <v>6007081</v>
      </c>
      <c r="B14">
        <v>0</v>
      </c>
      <c r="C14">
        <v>10</v>
      </c>
      <c r="D14" t="s">
        <v>357</v>
      </c>
      <c r="E14" t="s">
        <v>1361</v>
      </c>
      <c r="F14" t="s">
        <v>310</v>
      </c>
      <c r="G14" t="s">
        <v>800</v>
      </c>
      <c r="H14">
        <v>4</v>
      </c>
      <c r="I14">
        <v>2</v>
      </c>
      <c r="J14">
        <v>4</v>
      </c>
      <c r="K14">
        <v>2</v>
      </c>
      <c r="L14" t="s">
        <v>355</v>
      </c>
      <c r="M14">
        <v>0</v>
      </c>
      <c r="N14" s="16">
        <v>45266</v>
      </c>
      <c r="O14" s="16">
        <v>45266</v>
      </c>
      <c r="P14" s="16">
        <v>45266</v>
      </c>
      <c r="Q14" t="s">
        <v>218</v>
      </c>
      <c r="R14" t="s">
        <v>279</v>
      </c>
      <c r="S14">
        <v>10014633</v>
      </c>
      <c r="T14" t="s">
        <v>218</v>
      </c>
      <c r="AE14">
        <v>0</v>
      </c>
      <c r="AG14">
        <v>0</v>
      </c>
      <c r="AI14" t="s">
        <v>360</v>
      </c>
      <c r="AM14">
        <v>0.29166666666667002</v>
      </c>
      <c r="AN14">
        <v>0.34375</v>
      </c>
      <c r="AO14">
        <v>0</v>
      </c>
      <c r="AP14">
        <v>0</v>
      </c>
      <c r="AQ14">
        <v>1001118320</v>
      </c>
      <c r="AR14">
        <v>4089279</v>
      </c>
      <c r="AS14">
        <v>2</v>
      </c>
    </row>
    <row r="15" spans="1:45" x14ac:dyDescent="0.35">
      <c r="A15">
        <v>6007375</v>
      </c>
      <c r="B15">
        <v>0</v>
      </c>
      <c r="C15">
        <v>10</v>
      </c>
      <c r="D15" t="s">
        <v>374</v>
      </c>
      <c r="E15" t="s">
        <v>1324</v>
      </c>
      <c r="F15" t="s">
        <v>310</v>
      </c>
      <c r="G15" t="s">
        <v>5932</v>
      </c>
      <c r="H15">
        <v>1</v>
      </c>
      <c r="I15">
        <v>1</v>
      </c>
      <c r="J15">
        <v>0</v>
      </c>
      <c r="K15">
        <v>1</v>
      </c>
      <c r="L15" t="s">
        <v>355</v>
      </c>
      <c r="M15">
        <v>0</v>
      </c>
      <c r="N15" s="16">
        <v>45873</v>
      </c>
      <c r="O15" s="16">
        <v>45873</v>
      </c>
      <c r="Q15" t="s">
        <v>286</v>
      </c>
      <c r="R15" t="s">
        <v>287</v>
      </c>
      <c r="S15">
        <v>10014655</v>
      </c>
      <c r="T15" t="s">
        <v>286</v>
      </c>
      <c r="AE15">
        <v>2.3148148150000002E-5</v>
      </c>
      <c r="AF15" s="16">
        <v>45266</v>
      </c>
      <c r="AG15">
        <v>0</v>
      </c>
      <c r="AI15" t="s">
        <v>363</v>
      </c>
      <c r="AM15">
        <v>0</v>
      </c>
      <c r="AN15">
        <v>2.3148148150000002E-5</v>
      </c>
      <c r="AO15">
        <v>0</v>
      </c>
      <c r="AP15">
        <v>0</v>
      </c>
      <c r="AQ15">
        <v>1001138751</v>
      </c>
      <c r="AR15">
        <v>4118198</v>
      </c>
      <c r="AS15">
        <v>3</v>
      </c>
    </row>
    <row r="16" spans="1:45" x14ac:dyDescent="0.35">
      <c r="A16">
        <v>6007376</v>
      </c>
      <c r="B16">
        <v>0</v>
      </c>
      <c r="C16">
        <v>10</v>
      </c>
      <c r="D16" t="s">
        <v>374</v>
      </c>
      <c r="E16" t="s">
        <v>1324</v>
      </c>
      <c r="F16" t="s">
        <v>310</v>
      </c>
      <c r="G16" t="s">
        <v>799</v>
      </c>
      <c r="H16">
        <v>1</v>
      </c>
      <c r="I16">
        <v>1</v>
      </c>
      <c r="J16">
        <v>0</v>
      </c>
      <c r="K16">
        <v>1</v>
      </c>
      <c r="L16" t="s">
        <v>355</v>
      </c>
      <c r="M16">
        <v>0</v>
      </c>
      <c r="N16" s="16">
        <v>45873</v>
      </c>
      <c r="O16" s="16">
        <v>45873</v>
      </c>
      <c r="Q16" t="s">
        <v>286</v>
      </c>
      <c r="R16" t="s">
        <v>287</v>
      </c>
      <c r="S16">
        <v>10014655</v>
      </c>
      <c r="T16" t="s">
        <v>286</v>
      </c>
      <c r="AE16">
        <v>0</v>
      </c>
      <c r="AG16">
        <v>0</v>
      </c>
      <c r="AI16" t="s">
        <v>358</v>
      </c>
      <c r="AM16">
        <v>0</v>
      </c>
      <c r="AN16">
        <v>4.7615740740740001E-2</v>
      </c>
      <c r="AO16">
        <v>0</v>
      </c>
      <c r="AP16">
        <v>0</v>
      </c>
      <c r="AQ16">
        <v>1001139076</v>
      </c>
      <c r="AR16">
        <v>4118822</v>
      </c>
      <c r="AS16">
        <v>4</v>
      </c>
    </row>
    <row r="17" spans="1:45" x14ac:dyDescent="0.35">
      <c r="A17">
        <v>6007377</v>
      </c>
      <c r="B17">
        <v>0</v>
      </c>
      <c r="C17">
        <v>10</v>
      </c>
      <c r="D17" t="s">
        <v>374</v>
      </c>
      <c r="E17" t="s">
        <v>1324</v>
      </c>
      <c r="F17" t="s">
        <v>310</v>
      </c>
      <c r="G17" t="s">
        <v>798</v>
      </c>
      <c r="H17">
        <v>1</v>
      </c>
      <c r="I17">
        <v>1</v>
      </c>
      <c r="J17">
        <v>0</v>
      </c>
      <c r="K17">
        <v>1</v>
      </c>
      <c r="L17" t="s">
        <v>355</v>
      </c>
      <c r="M17">
        <v>0</v>
      </c>
      <c r="N17" s="16">
        <v>45873</v>
      </c>
      <c r="O17" s="16">
        <v>45873</v>
      </c>
      <c r="Q17" t="s">
        <v>286</v>
      </c>
      <c r="R17" t="s">
        <v>287</v>
      </c>
      <c r="S17">
        <v>10014655</v>
      </c>
      <c r="T17" t="s">
        <v>286</v>
      </c>
      <c r="AE17">
        <v>0</v>
      </c>
      <c r="AG17">
        <v>0</v>
      </c>
      <c r="AI17" t="s">
        <v>363</v>
      </c>
      <c r="AM17">
        <v>0</v>
      </c>
      <c r="AN17">
        <v>4.7615740740740001E-2</v>
      </c>
      <c r="AO17">
        <v>0</v>
      </c>
      <c r="AP17">
        <v>0</v>
      </c>
      <c r="AQ17">
        <v>1001139077</v>
      </c>
      <c r="AR17">
        <v>4118823</v>
      </c>
      <c r="AS17">
        <v>3</v>
      </c>
    </row>
    <row r="18" spans="1:45" x14ac:dyDescent="0.35">
      <c r="A18">
        <v>6008200</v>
      </c>
      <c r="B18">
        <v>0</v>
      </c>
      <c r="C18">
        <v>10</v>
      </c>
      <c r="D18" t="s">
        <v>357</v>
      </c>
      <c r="E18" t="s">
        <v>1361</v>
      </c>
      <c r="F18" t="s">
        <v>310</v>
      </c>
      <c r="G18" t="s">
        <v>3225</v>
      </c>
      <c r="H18">
        <v>72</v>
      </c>
      <c r="I18">
        <v>3</v>
      </c>
      <c r="J18">
        <v>72</v>
      </c>
      <c r="K18">
        <v>24</v>
      </c>
      <c r="L18" t="s">
        <v>355</v>
      </c>
      <c r="M18">
        <v>0</v>
      </c>
      <c r="N18" s="16">
        <v>44598</v>
      </c>
      <c r="O18" s="16">
        <v>44599</v>
      </c>
      <c r="P18" s="16">
        <v>44599</v>
      </c>
      <c r="Q18" t="s">
        <v>224</v>
      </c>
      <c r="R18" t="s">
        <v>389</v>
      </c>
      <c r="S18">
        <v>10014612</v>
      </c>
      <c r="T18" t="s">
        <v>224</v>
      </c>
      <c r="AE18">
        <v>0.11304398148148</v>
      </c>
      <c r="AF18" s="16">
        <v>44598</v>
      </c>
      <c r="AG18">
        <v>0.84072916666666997</v>
      </c>
      <c r="AI18" t="s">
        <v>363</v>
      </c>
      <c r="AM18">
        <v>0.84072916666666997</v>
      </c>
      <c r="AN18">
        <v>0.11304398148148</v>
      </c>
      <c r="AO18">
        <v>0</v>
      </c>
      <c r="AP18">
        <v>0</v>
      </c>
      <c r="AQ18">
        <v>1001140022</v>
      </c>
      <c r="AR18">
        <v>4120196</v>
      </c>
      <c r="AS18">
        <v>3</v>
      </c>
    </row>
    <row r="19" spans="1:45" x14ac:dyDescent="0.35">
      <c r="A19">
        <v>6008200</v>
      </c>
      <c r="B19">
        <v>0</v>
      </c>
      <c r="C19">
        <v>20</v>
      </c>
      <c r="D19" t="s">
        <v>357</v>
      </c>
      <c r="E19" t="s">
        <v>359</v>
      </c>
      <c r="F19" t="s">
        <v>310</v>
      </c>
      <c r="G19" t="s">
        <v>3226</v>
      </c>
      <c r="H19">
        <v>0</v>
      </c>
      <c r="I19">
        <v>0</v>
      </c>
      <c r="J19">
        <v>0</v>
      </c>
      <c r="K19">
        <v>0</v>
      </c>
      <c r="L19" t="s">
        <v>355</v>
      </c>
      <c r="M19">
        <v>0</v>
      </c>
      <c r="N19" s="16">
        <v>45809</v>
      </c>
      <c r="O19" s="16">
        <v>45809</v>
      </c>
      <c r="Q19" t="s">
        <v>224</v>
      </c>
      <c r="R19" t="s">
        <v>389</v>
      </c>
      <c r="S19">
        <v>10014612</v>
      </c>
      <c r="T19" t="s">
        <v>224</v>
      </c>
      <c r="AE19">
        <v>0</v>
      </c>
      <c r="AG19">
        <v>0</v>
      </c>
      <c r="AI19" t="s">
        <v>363</v>
      </c>
      <c r="AM19">
        <v>0</v>
      </c>
      <c r="AN19">
        <v>0</v>
      </c>
      <c r="AO19">
        <v>0</v>
      </c>
      <c r="AP19">
        <v>0</v>
      </c>
      <c r="AQ19">
        <v>1001140022</v>
      </c>
      <c r="AR19">
        <v>4242665</v>
      </c>
      <c r="AS19">
        <v>3</v>
      </c>
    </row>
    <row r="20" spans="1:45" x14ac:dyDescent="0.35">
      <c r="A20">
        <v>6010870</v>
      </c>
      <c r="B20">
        <v>0</v>
      </c>
      <c r="C20">
        <v>10</v>
      </c>
      <c r="D20" t="s">
        <v>374</v>
      </c>
      <c r="E20" t="s">
        <v>1324</v>
      </c>
      <c r="F20" t="s">
        <v>310</v>
      </c>
      <c r="G20" t="s">
        <v>795</v>
      </c>
      <c r="H20">
        <v>2</v>
      </c>
      <c r="I20">
        <v>1</v>
      </c>
      <c r="J20">
        <v>0</v>
      </c>
      <c r="K20">
        <v>2</v>
      </c>
      <c r="L20" t="s">
        <v>355</v>
      </c>
      <c r="M20">
        <v>0</v>
      </c>
      <c r="N20" s="16">
        <v>45873</v>
      </c>
      <c r="O20" s="16">
        <v>45873</v>
      </c>
      <c r="Q20" t="s">
        <v>286</v>
      </c>
      <c r="R20" t="s">
        <v>287</v>
      </c>
      <c r="S20">
        <v>10014655</v>
      </c>
      <c r="T20" t="s">
        <v>286</v>
      </c>
      <c r="AE20">
        <v>0</v>
      </c>
      <c r="AG20">
        <v>0</v>
      </c>
      <c r="AI20" t="s">
        <v>360</v>
      </c>
      <c r="AM20">
        <v>0</v>
      </c>
      <c r="AN20">
        <v>9.5243055555559994E-2</v>
      </c>
      <c r="AO20">
        <v>0</v>
      </c>
      <c r="AP20">
        <v>0</v>
      </c>
      <c r="AQ20">
        <v>1001143311</v>
      </c>
      <c r="AR20">
        <v>4124575</v>
      </c>
      <c r="AS20">
        <v>2</v>
      </c>
    </row>
    <row r="21" spans="1:45" x14ac:dyDescent="0.35">
      <c r="A21">
        <v>6016093</v>
      </c>
      <c r="B21">
        <v>0</v>
      </c>
      <c r="C21">
        <v>10</v>
      </c>
      <c r="D21" t="s">
        <v>1598</v>
      </c>
      <c r="E21" t="s">
        <v>359</v>
      </c>
      <c r="F21" t="s">
        <v>310</v>
      </c>
      <c r="G21" t="s">
        <v>794</v>
      </c>
      <c r="H21">
        <v>20</v>
      </c>
      <c r="I21">
        <v>2</v>
      </c>
      <c r="J21">
        <v>0</v>
      </c>
      <c r="K21">
        <v>10</v>
      </c>
      <c r="L21" t="s">
        <v>355</v>
      </c>
      <c r="M21">
        <v>0</v>
      </c>
      <c r="N21" s="16">
        <v>45873</v>
      </c>
      <c r="O21" s="16">
        <v>45873</v>
      </c>
      <c r="Q21" t="s">
        <v>160</v>
      </c>
      <c r="R21" t="s">
        <v>346</v>
      </c>
      <c r="S21">
        <v>10014598</v>
      </c>
      <c r="T21" t="s">
        <v>160</v>
      </c>
      <c r="AE21">
        <v>0</v>
      </c>
      <c r="AG21">
        <v>0</v>
      </c>
      <c r="AI21" t="s">
        <v>358</v>
      </c>
      <c r="AM21">
        <v>0</v>
      </c>
      <c r="AN21">
        <v>0.47619212962962998</v>
      </c>
      <c r="AO21">
        <v>0</v>
      </c>
      <c r="AP21">
        <v>0</v>
      </c>
      <c r="AQ21">
        <v>1001149381</v>
      </c>
      <c r="AR21">
        <v>4133612</v>
      </c>
      <c r="AS21">
        <v>4</v>
      </c>
    </row>
    <row r="22" spans="1:45" x14ac:dyDescent="0.35">
      <c r="A22">
        <v>6016093</v>
      </c>
      <c r="B22">
        <v>0</v>
      </c>
      <c r="C22">
        <v>20</v>
      </c>
      <c r="D22" t="s">
        <v>362</v>
      </c>
      <c r="E22" t="s">
        <v>1361</v>
      </c>
      <c r="F22" t="s">
        <v>310</v>
      </c>
      <c r="G22" t="s">
        <v>794</v>
      </c>
      <c r="H22">
        <v>2</v>
      </c>
      <c r="I22">
        <v>1</v>
      </c>
      <c r="J22">
        <v>2</v>
      </c>
      <c r="K22">
        <v>2</v>
      </c>
      <c r="L22" t="s">
        <v>355</v>
      </c>
      <c r="M22">
        <v>0</v>
      </c>
      <c r="N22" s="16">
        <v>44473</v>
      </c>
      <c r="O22" s="16">
        <v>44473</v>
      </c>
      <c r="P22" s="16">
        <v>44473</v>
      </c>
      <c r="Q22" t="s">
        <v>160</v>
      </c>
      <c r="R22" t="s">
        <v>346</v>
      </c>
      <c r="S22">
        <v>10014598</v>
      </c>
      <c r="T22" t="s">
        <v>160</v>
      </c>
      <c r="AE22">
        <v>0.70300925925926006</v>
      </c>
      <c r="AF22" s="16">
        <v>44473</v>
      </c>
      <c r="AG22">
        <v>0.60119212962962998</v>
      </c>
      <c r="AI22" t="s">
        <v>358</v>
      </c>
      <c r="AM22">
        <v>0.60119212962962998</v>
      </c>
      <c r="AN22">
        <v>0.70300925925926006</v>
      </c>
      <c r="AO22">
        <v>0</v>
      </c>
      <c r="AP22">
        <v>0</v>
      </c>
      <c r="AQ22">
        <v>1001149381</v>
      </c>
      <c r="AR22">
        <v>4133613</v>
      </c>
      <c r="AS22">
        <v>4</v>
      </c>
    </row>
    <row r="23" spans="1:45" x14ac:dyDescent="0.35">
      <c r="A23">
        <v>6017453</v>
      </c>
      <c r="B23">
        <v>0</v>
      </c>
      <c r="C23">
        <v>10</v>
      </c>
      <c r="D23" t="s">
        <v>374</v>
      </c>
      <c r="E23" t="s">
        <v>1324</v>
      </c>
      <c r="F23" t="s">
        <v>310</v>
      </c>
      <c r="G23" t="s">
        <v>3227</v>
      </c>
      <c r="H23">
        <v>12</v>
      </c>
      <c r="I23">
        <v>2</v>
      </c>
      <c r="J23">
        <v>0</v>
      </c>
      <c r="K23">
        <v>6</v>
      </c>
      <c r="L23" t="s">
        <v>355</v>
      </c>
      <c r="M23">
        <v>0</v>
      </c>
      <c r="N23" s="16">
        <v>45873</v>
      </c>
      <c r="O23" s="16">
        <v>45873</v>
      </c>
      <c r="Q23" t="s">
        <v>286</v>
      </c>
      <c r="R23" t="s">
        <v>287</v>
      </c>
      <c r="S23">
        <v>10014655</v>
      </c>
      <c r="T23" t="s">
        <v>286</v>
      </c>
      <c r="AE23">
        <v>0</v>
      </c>
      <c r="AG23">
        <v>0</v>
      </c>
      <c r="AI23" t="s">
        <v>360</v>
      </c>
      <c r="AM23">
        <v>0</v>
      </c>
      <c r="AN23">
        <v>0.28571759259259</v>
      </c>
      <c r="AO23">
        <v>0</v>
      </c>
      <c r="AP23">
        <v>0</v>
      </c>
      <c r="AQ23">
        <v>1001150883</v>
      </c>
      <c r="AR23">
        <v>4135891</v>
      </c>
      <c r="AS23">
        <v>2</v>
      </c>
    </row>
    <row r="24" spans="1:45" x14ac:dyDescent="0.35">
      <c r="A24">
        <v>6017462</v>
      </c>
      <c r="B24">
        <v>0</v>
      </c>
      <c r="C24">
        <v>10</v>
      </c>
      <c r="D24" t="s">
        <v>374</v>
      </c>
      <c r="E24" t="s">
        <v>359</v>
      </c>
      <c r="F24" t="s">
        <v>310</v>
      </c>
      <c r="G24" t="s">
        <v>792</v>
      </c>
      <c r="H24">
        <v>6</v>
      </c>
      <c r="I24">
        <v>2</v>
      </c>
      <c r="J24">
        <v>0</v>
      </c>
      <c r="K24">
        <v>3</v>
      </c>
      <c r="L24" t="s">
        <v>355</v>
      </c>
      <c r="M24">
        <v>0</v>
      </c>
      <c r="N24" s="16">
        <v>45873</v>
      </c>
      <c r="O24" s="16">
        <v>45873</v>
      </c>
      <c r="Q24" t="s">
        <v>286</v>
      </c>
      <c r="R24" t="s">
        <v>287</v>
      </c>
      <c r="S24">
        <v>10014655</v>
      </c>
      <c r="T24" t="s">
        <v>286</v>
      </c>
      <c r="AE24">
        <v>0</v>
      </c>
      <c r="AG24">
        <v>0</v>
      </c>
      <c r="AI24" t="s">
        <v>360</v>
      </c>
      <c r="AM24">
        <v>0</v>
      </c>
      <c r="AN24">
        <v>0.14285879629629999</v>
      </c>
      <c r="AO24">
        <v>0</v>
      </c>
      <c r="AP24">
        <v>0</v>
      </c>
      <c r="AQ24">
        <v>1001150892</v>
      </c>
      <c r="AR24">
        <v>4135903</v>
      </c>
      <c r="AS24">
        <v>2</v>
      </c>
    </row>
    <row r="25" spans="1:45" x14ac:dyDescent="0.35">
      <c r="A25">
        <v>6017529</v>
      </c>
      <c r="B25">
        <v>0</v>
      </c>
      <c r="C25">
        <v>10</v>
      </c>
      <c r="D25" t="s">
        <v>374</v>
      </c>
      <c r="E25" t="s">
        <v>1324</v>
      </c>
      <c r="F25" t="s">
        <v>310</v>
      </c>
      <c r="G25" t="s">
        <v>791</v>
      </c>
      <c r="H25">
        <v>2</v>
      </c>
      <c r="I25">
        <v>1</v>
      </c>
      <c r="J25">
        <v>0</v>
      </c>
      <c r="K25">
        <v>2</v>
      </c>
      <c r="L25" t="s">
        <v>355</v>
      </c>
      <c r="M25">
        <v>0</v>
      </c>
      <c r="N25" s="16">
        <v>45873</v>
      </c>
      <c r="O25" s="16">
        <v>45873</v>
      </c>
      <c r="Q25" t="s">
        <v>286</v>
      </c>
      <c r="R25" t="s">
        <v>287</v>
      </c>
      <c r="S25">
        <v>10014655</v>
      </c>
      <c r="T25" t="s">
        <v>286</v>
      </c>
      <c r="AE25">
        <v>0</v>
      </c>
      <c r="AG25">
        <v>0</v>
      </c>
      <c r="AI25" t="s">
        <v>363</v>
      </c>
      <c r="AM25">
        <v>0</v>
      </c>
      <c r="AN25">
        <v>9.5243055555559994E-2</v>
      </c>
      <c r="AO25">
        <v>0</v>
      </c>
      <c r="AP25">
        <v>0</v>
      </c>
      <c r="AQ25">
        <v>1001150959</v>
      </c>
      <c r="AR25">
        <v>4136116</v>
      </c>
      <c r="AS25">
        <v>3</v>
      </c>
    </row>
    <row r="26" spans="1:45" x14ac:dyDescent="0.35">
      <c r="A26">
        <v>6033164</v>
      </c>
      <c r="B26">
        <v>0</v>
      </c>
      <c r="C26">
        <v>10</v>
      </c>
      <c r="D26" t="s">
        <v>374</v>
      </c>
      <c r="E26" t="s">
        <v>1324</v>
      </c>
      <c r="F26" t="s">
        <v>310</v>
      </c>
      <c r="G26" t="s">
        <v>790</v>
      </c>
      <c r="H26">
        <v>2</v>
      </c>
      <c r="I26">
        <v>1</v>
      </c>
      <c r="J26">
        <v>0</v>
      </c>
      <c r="K26">
        <v>2</v>
      </c>
      <c r="L26" t="s">
        <v>355</v>
      </c>
      <c r="M26">
        <v>0</v>
      </c>
      <c r="N26" s="16">
        <v>45873</v>
      </c>
      <c r="O26" s="16">
        <v>45873</v>
      </c>
      <c r="Q26" t="s">
        <v>286</v>
      </c>
      <c r="R26" t="s">
        <v>287</v>
      </c>
      <c r="S26">
        <v>10014655</v>
      </c>
      <c r="T26" t="s">
        <v>286</v>
      </c>
      <c r="AE26">
        <v>0</v>
      </c>
      <c r="AG26">
        <v>0</v>
      </c>
      <c r="AI26" t="s">
        <v>360</v>
      </c>
      <c r="AM26">
        <v>0</v>
      </c>
      <c r="AN26">
        <v>9.5243055555559994E-2</v>
      </c>
      <c r="AO26">
        <v>0</v>
      </c>
      <c r="AP26">
        <v>0</v>
      </c>
      <c r="AQ26">
        <v>1001161664</v>
      </c>
      <c r="AR26">
        <v>4150531</v>
      </c>
      <c r="AS26">
        <v>2</v>
      </c>
    </row>
    <row r="27" spans="1:45" x14ac:dyDescent="0.35">
      <c r="A27">
        <v>6033172</v>
      </c>
      <c r="B27">
        <v>0</v>
      </c>
      <c r="C27">
        <v>10</v>
      </c>
      <c r="D27" t="s">
        <v>374</v>
      </c>
      <c r="E27" t="s">
        <v>1324</v>
      </c>
      <c r="F27" t="s">
        <v>310</v>
      </c>
      <c r="G27" t="s">
        <v>789</v>
      </c>
      <c r="H27">
        <v>3</v>
      </c>
      <c r="I27">
        <v>1</v>
      </c>
      <c r="J27">
        <v>0</v>
      </c>
      <c r="K27">
        <v>3</v>
      </c>
      <c r="L27" t="s">
        <v>355</v>
      </c>
      <c r="M27">
        <v>0</v>
      </c>
      <c r="N27" s="16">
        <v>45873</v>
      </c>
      <c r="O27" s="16">
        <v>45873</v>
      </c>
      <c r="Q27" t="s">
        <v>286</v>
      </c>
      <c r="R27" t="s">
        <v>287</v>
      </c>
      <c r="S27">
        <v>10014655</v>
      </c>
      <c r="T27" t="s">
        <v>286</v>
      </c>
      <c r="AE27">
        <v>0</v>
      </c>
      <c r="AG27">
        <v>0</v>
      </c>
      <c r="AI27" t="s">
        <v>360</v>
      </c>
      <c r="AM27">
        <v>0</v>
      </c>
      <c r="AN27">
        <v>9.5243055555559994E-2</v>
      </c>
      <c r="AO27">
        <v>0</v>
      </c>
      <c r="AP27">
        <v>0</v>
      </c>
      <c r="AQ27">
        <v>1001169857</v>
      </c>
      <c r="AR27">
        <v>4162379</v>
      </c>
      <c r="AS27">
        <v>2</v>
      </c>
    </row>
    <row r="28" spans="1:45" x14ac:dyDescent="0.35">
      <c r="A28">
        <v>6033240</v>
      </c>
      <c r="B28">
        <v>0</v>
      </c>
      <c r="C28">
        <v>10</v>
      </c>
      <c r="D28" t="s">
        <v>374</v>
      </c>
      <c r="E28" t="s">
        <v>1324</v>
      </c>
      <c r="F28" t="s">
        <v>310</v>
      </c>
      <c r="G28" t="s">
        <v>788</v>
      </c>
      <c r="H28">
        <v>2</v>
      </c>
      <c r="I28">
        <v>1</v>
      </c>
      <c r="J28">
        <v>0</v>
      </c>
      <c r="K28">
        <v>2</v>
      </c>
      <c r="L28" t="s">
        <v>355</v>
      </c>
      <c r="M28">
        <v>0</v>
      </c>
      <c r="N28" s="16">
        <v>45873</v>
      </c>
      <c r="O28" s="16">
        <v>45873</v>
      </c>
      <c r="Q28" t="s">
        <v>286</v>
      </c>
      <c r="R28" t="s">
        <v>287</v>
      </c>
      <c r="S28">
        <v>10014655</v>
      </c>
      <c r="T28" t="s">
        <v>286</v>
      </c>
      <c r="AE28">
        <v>0</v>
      </c>
      <c r="AG28">
        <v>0</v>
      </c>
      <c r="AI28" t="s">
        <v>360</v>
      </c>
      <c r="AM28">
        <v>0</v>
      </c>
      <c r="AN28">
        <v>0.14285879629629999</v>
      </c>
      <c r="AO28">
        <v>0</v>
      </c>
      <c r="AP28">
        <v>0</v>
      </c>
      <c r="AQ28">
        <v>1001169865</v>
      </c>
      <c r="AR28">
        <v>4162388</v>
      </c>
      <c r="AS28">
        <v>2</v>
      </c>
    </row>
    <row r="29" spans="1:45" x14ac:dyDescent="0.35">
      <c r="A29">
        <v>6033247</v>
      </c>
      <c r="B29">
        <v>0</v>
      </c>
      <c r="C29">
        <v>10</v>
      </c>
      <c r="D29" t="s">
        <v>374</v>
      </c>
      <c r="E29" t="s">
        <v>1324</v>
      </c>
      <c r="F29" t="s">
        <v>310</v>
      </c>
      <c r="G29" t="s">
        <v>787</v>
      </c>
      <c r="H29">
        <v>5</v>
      </c>
      <c r="I29">
        <v>1</v>
      </c>
      <c r="J29">
        <v>0</v>
      </c>
      <c r="K29">
        <v>5</v>
      </c>
      <c r="L29" t="s">
        <v>355</v>
      </c>
      <c r="M29">
        <v>0</v>
      </c>
      <c r="N29" s="16">
        <v>45873</v>
      </c>
      <c r="O29" s="16">
        <v>45873</v>
      </c>
      <c r="Q29" t="s">
        <v>286</v>
      </c>
      <c r="R29" t="s">
        <v>287</v>
      </c>
      <c r="S29">
        <v>10014655</v>
      </c>
      <c r="T29" t="s">
        <v>286</v>
      </c>
      <c r="AE29">
        <v>0</v>
      </c>
      <c r="AG29">
        <v>0</v>
      </c>
      <c r="AI29" t="s">
        <v>360</v>
      </c>
      <c r="AM29">
        <v>0</v>
      </c>
      <c r="AN29">
        <v>9.5243055555559994E-2</v>
      </c>
      <c r="AO29">
        <v>0</v>
      </c>
      <c r="AP29">
        <v>0</v>
      </c>
      <c r="AQ29">
        <v>1001169933</v>
      </c>
      <c r="AR29">
        <v>4162577</v>
      </c>
      <c r="AS29">
        <v>2</v>
      </c>
    </row>
    <row r="30" spans="1:45" x14ac:dyDescent="0.35">
      <c r="A30">
        <v>6034275</v>
      </c>
      <c r="B30">
        <v>0</v>
      </c>
      <c r="C30">
        <v>10</v>
      </c>
      <c r="D30" t="s">
        <v>374</v>
      </c>
      <c r="E30" t="s">
        <v>359</v>
      </c>
      <c r="F30" t="s">
        <v>251</v>
      </c>
      <c r="G30" t="s">
        <v>786</v>
      </c>
      <c r="H30">
        <v>8</v>
      </c>
      <c r="I30">
        <v>2</v>
      </c>
      <c r="J30">
        <v>0</v>
      </c>
      <c r="K30">
        <v>4</v>
      </c>
      <c r="L30" t="s">
        <v>355</v>
      </c>
      <c r="M30">
        <v>0</v>
      </c>
      <c r="N30" s="16">
        <v>45873</v>
      </c>
      <c r="O30" s="16">
        <v>45873</v>
      </c>
      <c r="Q30" t="s">
        <v>286</v>
      </c>
      <c r="R30" t="s">
        <v>287</v>
      </c>
      <c r="S30">
        <v>10014655</v>
      </c>
      <c r="T30" t="s">
        <v>286</v>
      </c>
      <c r="AE30">
        <v>0</v>
      </c>
      <c r="AG30">
        <v>0</v>
      </c>
      <c r="AI30" t="s">
        <v>360</v>
      </c>
      <c r="AM30">
        <v>0</v>
      </c>
      <c r="AN30">
        <v>0.23809027777778</v>
      </c>
      <c r="AO30">
        <v>0</v>
      </c>
      <c r="AP30">
        <v>0</v>
      </c>
      <c r="AQ30">
        <v>1001169940</v>
      </c>
      <c r="AR30">
        <v>4162589</v>
      </c>
      <c r="AS30">
        <v>2</v>
      </c>
    </row>
    <row r="31" spans="1:45" x14ac:dyDescent="0.35">
      <c r="A31">
        <v>6037783</v>
      </c>
      <c r="B31">
        <v>0</v>
      </c>
      <c r="C31">
        <v>10</v>
      </c>
      <c r="D31" t="s">
        <v>203</v>
      </c>
      <c r="E31" t="s">
        <v>359</v>
      </c>
      <c r="F31" t="s">
        <v>310</v>
      </c>
      <c r="G31" t="s">
        <v>3228</v>
      </c>
      <c r="H31">
        <v>24</v>
      </c>
      <c r="I31">
        <v>3</v>
      </c>
      <c r="J31">
        <v>0</v>
      </c>
      <c r="K31">
        <v>8</v>
      </c>
      <c r="L31" t="s">
        <v>355</v>
      </c>
      <c r="M31">
        <v>0</v>
      </c>
      <c r="N31" s="16">
        <v>45809</v>
      </c>
      <c r="O31" s="16">
        <v>45809</v>
      </c>
      <c r="Q31" t="s">
        <v>216</v>
      </c>
      <c r="R31" t="s">
        <v>282</v>
      </c>
      <c r="S31">
        <v>10014642</v>
      </c>
      <c r="T31" t="s">
        <v>216</v>
      </c>
      <c r="AE31">
        <v>0</v>
      </c>
      <c r="AG31">
        <v>0</v>
      </c>
      <c r="AI31" t="s">
        <v>360</v>
      </c>
      <c r="AM31">
        <v>0</v>
      </c>
      <c r="AN31">
        <v>0.19047453703704001</v>
      </c>
      <c r="AO31">
        <v>0</v>
      </c>
      <c r="AP31">
        <v>0</v>
      </c>
      <c r="AQ31">
        <v>1001171195</v>
      </c>
      <c r="AR31">
        <v>4164096</v>
      </c>
      <c r="AS31">
        <v>2</v>
      </c>
    </row>
    <row r="32" spans="1:45" x14ac:dyDescent="0.35">
      <c r="A32">
        <v>6037783</v>
      </c>
      <c r="B32">
        <v>0</v>
      </c>
      <c r="C32">
        <v>20</v>
      </c>
      <c r="D32" t="s">
        <v>361</v>
      </c>
      <c r="E32" t="s">
        <v>359</v>
      </c>
      <c r="F32" t="s">
        <v>310</v>
      </c>
      <c r="G32" t="s">
        <v>3228</v>
      </c>
      <c r="H32">
        <v>32</v>
      </c>
      <c r="I32">
        <v>2</v>
      </c>
      <c r="J32">
        <v>0</v>
      </c>
      <c r="K32">
        <v>16</v>
      </c>
      <c r="L32" t="s">
        <v>355</v>
      </c>
      <c r="M32">
        <v>0</v>
      </c>
      <c r="N32" s="16">
        <v>45809</v>
      </c>
      <c r="O32" s="16">
        <v>45810</v>
      </c>
      <c r="Q32" t="s">
        <v>216</v>
      </c>
      <c r="R32" t="s">
        <v>282</v>
      </c>
      <c r="S32">
        <v>10014642</v>
      </c>
      <c r="T32" t="s">
        <v>216</v>
      </c>
      <c r="AE32">
        <v>0</v>
      </c>
      <c r="AG32">
        <v>0</v>
      </c>
      <c r="AI32" t="s">
        <v>363</v>
      </c>
      <c r="AM32">
        <v>0</v>
      </c>
      <c r="AN32">
        <v>0.38094907407407003</v>
      </c>
      <c r="AO32">
        <v>0</v>
      </c>
      <c r="AP32">
        <v>0</v>
      </c>
      <c r="AQ32">
        <v>1001175290</v>
      </c>
      <c r="AR32">
        <v>4170880</v>
      </c>
      <c r="AS32">
        <v>3</v>
      </c>
    </row>
    <row r="33" spans="1:45" x14ac:dyDescent="0.35">
      <c r="A33">
        <v>6044612</v>
      </c>
      <c r="B33">
        <v>0</v>
      </c>
      <c r="C33">
        <v>10</v>
      </c>
      <c r="D33" t="s">
        <v>203</v>
      </c>
      <c r="E33" t="s">
        <v>359</v>
      </c>
      <c r="F33" t="s">
        <v>310</v>
      </c>
      <c r="G33" t="s">
        <v>784</v>
      </c>
      <c r="H33">
        <v>6</v>
      </c>
      <c r="I33">
        <v>2</v>
      </c>
      <c r="J33">
        <v>0</v>
      </c>
      <c r="K33">
        <v>3</v>
      </c>
      <c r="L33" t="s">
        <v>355</v>
      </c>
      <c r="M33">
        <v>0</v>
      </c>
      <c r="N33" s="16">
        <v>45839</v>
      </c>
      <c r="O33" s="16">
        <v>45839</v>
      </c>
      <c r="Q33" t="s">
        <v>155</v>
      </c>
      <c r="R33" t="s">
        <v>276</v>
      </c>
      <c r="S33">
        <v>10014647</v>
      </c>
      <c r="T33" t="s">
        <v>155</v>
      </c>
      <c r="AE33">
        <v>0</v>
      </c>
      <c r="AG33">
        <v>0</v>
      </c>
      <c r="AI33" t="s">
        <v>363</v>
      </c>
      <c r="AM33">
        <v>0.38094907407407003</v>
      </c>
      <c r="AN33">
        <v>0.14287037037037001</v>
      </c>
      <c r="AO33">
        <v>0</v>
      </c>
      <c r="AP33">
        <v>0</v>
      </c>
      <c r="AQ33">
        <v>1001175290</v>
      </c>
      <c r="AR33">
        <v>4170881</v>
      </c>
      <c r="AS33">
        <v>3</v>
      </c>
    </row>
    <row r="34" spans="1:45" x14ac:dyDescent="0.35">
      <c r="A34">
        <v>6049315</v>
      </c>
      <c r="B34">
        <v>0</v>
      </c>
      <c r="C34">
        <v>10</v>
      </c>
      <c r="D34" t="s">
        <v>374</v>
      </c>
      <c r="E34" t="s">
        <v>1324</v>
      </c>
      <c r="F34" t="s">
        <v>310</v>
      </c>
      <c r="G34" t="s">
        <v>783</v>
      </c>
      <c r="H34">
        <v>2</v>
      </c>
      <c r="I34">
        <v>1</v>
      </c>
      <c r="J34">
        <v>0</v>
      </c>
      <c r="K34">
        <v>2</v>
      </c>
      <c r="L34" t="s">
        <v>355</v>
      </c>
      <c r="M34">
        <v>0</v>
      </c>
      <c r="N34" s="16">
        <v>45873</v>
      </c>
      <c r="O34" s="16">
        <v>45873</v>
      </c>
      <c r="Q34" t="s">
        <v>288</v>
      </c>
      <c r="R34" t="s">
        <v>289</v>
      </c>
      <c r="S34">
        <v>10014653</v>
      </c>
      <c r="T34" t="s">
        <v>288</v>
      </c>
      <c r="AE34">
        <v>0</v>
      </c>
      <c r="AG34">
        <v>0</v>
      </c>
      <c r="AI34" t="s">
        <v>358</v>
      </c>
      <c r="AM34">
        <v>0</v>
      </c>
      <c r="AN34">
        <v>0.14285879629629999</v>
      </c>
      <c r="AO34">
        <v>0</v>
      </c>
      <c r="AP34">
        <v>0</v>
      </c>
      <c r="AQ34">
        <v>1001184024</v>
      </c>
      <c r="AR34">
        <v>4183221</v>
      </c>
      <c r="AS34">
        <v>4</v>
      </c>
    </row>
    <row r="35" spans="1:45" x14ac:dyDescent="0.35">
      <c r="A35">
        <v>6051673</v>
      </c>
      <c r="B35">
        <v>0</v>
      </c>
      <c r="C35">
        <v>10</v>
      </c>
      <c r="D35" t="s">
        <v>203</v>
      </c>
      <c r="E35" t="s">
        <v>1324</v>
      </c>
      <c r="F35" t="s">
        <v>310</v>
      </c>
      <c r="G35" t="s">
        <v>782</v>
      </c>
      <c r="H35">
        <v>1</v>
      </c>
      <c r="I35">
        <v>1</v>
      </c>
      <c r="J35">
        <v>0</v>
      </c>
      <c r="K35">
        <v>1</v>
      </c>
      <c r="L35" t="s">
        <v>355</v>
      </c>
      <c r="M35">
        <v>0</v>
      </c>
      <c r="N35" s="16">
        <v>45809</v>
      </c>
      <c r="O35" s="16">
        <v>45809</v>
      </c>
      <c r="Q35" t="s">
        <v>157</v>
      </c>
      <c r="R35" t="s">
        <v>345</v>
      </c>
      <c r="S35">
        <v>10014635</v>
      </c>
      <c r="T35" t="s">
        <v>157</v>
      </c>
      <c r="AE35">
        <v>0</v>
      </c>
      <c r="AG35">
        <v>0</v>
      </c>
      <c r="AI35" t="s">
        <v>360</v>
      </c>
      <c r="AM35">
        <v>0</v>
      </c>
      <c r="AN35">
        <v>9.5243055555559994E-2</v>
      </c>
      <c r="AO35">
        <v>0</v>
      </c>
      <c r="AP35">
        <v>0</v>
      </c>
      <c r="AQ35">
        <v>1001189754</v>
      </c>
      <c r="AR35">
        <v>4190668</v>
      </c>
      <c r="AS35">
        <v>2</v>
      </c>
    </row>
    <row r="36" spans="1:45" x14ac:dyDescent="0.35">
      <c r="A36">
        <v>6051714</v>
      </c>
      <c r="B36">
        <v>0</v>
      </c>
      <c r="C36">
        <v>10</v>
      </c>
      <c r="D36" t="s">
        <v>203</v>
      </c>
      <c r="E36" t="s">
        <v>1361</v>
      </c>
      <c r="F36" t="s">
        <v>310</v>
      </c>
      <c r="G36" t="s">
        <v>781</v>
      </c>
      <c r="H36">
        <v>6</v>
      </c>
      <c r="I36">
        <v>2</v>
      </c>
      <c r="J36">
        <v>6</v>
      </c>
      <c r="K36">
        <v>3</v>
      </c>
      <c r="L36" t="s">
        <v>355</v>
      </c>
      <c r="M36">
        <v>0</v>
      </c>
      <c r="N36" s="16">
        <v>44749</v>
      </c>
      <c r="O36" s="16">
        <v>44749</v>
      </c>
      <c r="P36" s="16">
        <v>44749</v>
      </c>
      <c r="Q36" t="s">
        <v>294</v>
      </c>
      <c r="R36" t="s">
        <v>295</v>
      </c>
      <c r="S36">
        <v>10014618</v>
      </c>
      <c r="T36" t="s">
        <v>294</v>
      </c>
      <c r="AE36">
        <v>0</v>
      </c>
      <c r="AG36">
        <v>0</v>
      </c>
      <c r="AI36" t="s">
        <v>363</v>
      </c>
      <c r="AM36">
        <v>0</v>
      </c>
      <c r="AN36">
        <v>4.7615740740740001E-2</v>
      </c>
      <c r="AO36">
        <v>0</v>
      </c>
      <c r="AP36">
        <v>0</v>
      </c>
      <c r="AQ36">
        <v>1001192614</v>
      </c>
      <c r="AR36">
        <v>4194781</v>
      </c>
      <c r="AS36">
        <v>3</v>
      </c>
    </row>
    <row r="37" spans="1:45" x14ac:dyDescent="0.35">
      <c r="A37">
        <v>6056869</v>
      </c>
      <c r="B37">
        <v>0</v>
      </c>
      <c r="C37">
        <v>10</v>
      </c>
      <c r="D37" t="s">
        <v>374</v>
      </c>
      <c r="E37" t="s">
        <v>1324</v>
      </c>
      <c r="F37" t="s">
        <v>310</v>
      </c>
      <c r="G37" t="s">
        <v>780</v>
      </c>
      <c r="H37">
        <v>2</v>
      </c>
      <c r="I37">
        <v>1</v>
      </c>
      <c r="J37">
        <v>0</v>
      </c>
      <c r="K37">
        <v>2</v>
      </c>
      <c r="L37" t="s">
        <v>355</v>
      </c>
      <c r="M37">
        <v>0</v>
      </c>
      <c r="N37" s="16">
        <v>45873</v>
      </c>
      <c r="O37" s="16">
        <v>45873</v>
      </c>
      <c r="Q37" t="s">
        <v>288</v>
      </c>
      <c r="R37" t="s">
        <v>289</v>
      </c>
      <c r="S37">
        <v>10014653</v>
      </c>
      <c r="T37" t="s">
        <v>288</v>
      </c>
      <c r="AE37">
        <v>0.26193287037037</v>
      </c>
      <c r="AF37" s="16">
        <v>44749</v>
      </c>
      <c r="AG37">
        <v>4.1666666666670002E-2</v>
      </c>
      <c r="AI37" t="s">
        <v>363</v>
      </c>
      <c r="AM37">
        <v>4.1666666666670002E-2</v>
      </c>
      <c r="AN37">
        <v>0.26193287037037</v>
      </c>
      <c r="AO37">
        <v>0</v>
      </c>
      <c r="AP37">
        <v>0</v>
      </c>
      <c r="AQ37">
        <v>1001192660</v>
      </c>
      <c r="AR37">
        <v>4194859</v>
      </c>
      <c r="AS37">
        <v>3</v>
      </c>
    </row>
    <row r="38" spans="1:45" x14ac:dyDescent="0.35">
      <c r="A38">
        <v>6058491</v>
      </c>
      <c r="B38">
        <v>0</v>
      </c>
      <c r="C38">
        <v>10</v>
      </c>
      <c r="D38" t="s">
        <v>361</v>
      </c>
      <c r="E38" t="s">
        <v>1324</v>
      </c>
      <c r="F38" t="s">
        <v>251</v>
      </c>
      <c r="G38" t="s">
        <v>779</v>
      </c>
      <c r="H38">
        <v>20</v>
      </c>
      <c r="I38">
        <v>2</v>
      </c>
      <c r="J38">
        <v>0</v>
      </c>
      <c r="K38">
        <v>10</v>
      </c>
      <c r="L38" t="s">
        <v>355</v>
      </c>
      <c r="M38">
        <v>0</v>
      </c>
      <c r="N38" s="16">
        <v>45873</v>
      </c>
      <c r="O38" s="16">
        <v>45873</v>
      </c>
      <c r="Q38" t="s">
        <v>159</v>
      </c>
      <c r="R38" t="s">
        <v>398</v>
      </c>
      <c r="S38">
        <v>10014599</v>
      </c>
      <c r="T38" t="s">
        <v>159</v>
      </c>
      <c r="AE38">
        <v>0</v>
      </c>
      <c r="AG38">
        <v>0</v>
      </c>
      <c r="AI38" t="s">
        <v>363</v>
      </c>
      <c r="AM38">
        <v>0</v>
      </c>
      <c r="AN38">
        <v>9.5243055555559994E-2</v>
      </c>
      <c r="AO38">
        <v>0</v>
      </c>
      <c r="AP38">
        <v>0</v>
      </c>
      <c r="AQ38">
        <v>1001199573</v>
      </c>
      <c r="AR38">
        <v>4203149</v>
      </c>
      <c r="AS38">
        <v>3</v>
      </c>
    </row>
    <row r="39" spans="1:45" x14ac:dyDescent="0.35">
      <c r="A39">
        <v>6060815</v>
      </c>
      <c r="B39">
        <v>0</v>
      </c>
      <c r="C39">
        <v>10</v>
      </c>
      <c r="D39" t="s">
        <v>203</v>
      </c>
      <c r="E39" t="s">
        <v>359</v>
      </c>
      <c r="F39" t="s">
        <v>310</v>
      </c>
      <c r="G39" t="s">
        <v>778</v>
      </c>
      <c r="H39">
        <v>20</v>
      </c>
      <c r="I39">
        <v>2</v>
      </c>
      <c r="J39">
        <v>0</v>
      </c>
      <c r="K39">
        <v>10</v>
      </c>
      <c r="L39" t="s">
        <v>355</v>
      </c>
      <c r="M39">
        <v>0</v>
      </c>
      <c r="N39" s="16">
        <v>45809</v>
      </c>
      <c r="O39" s="16">
        <v>45809</v>
      </c>
      <c r="Q39" t="s">
        <v>201</v>
      </c>
      <c r="R39" t="s">
        <v>334</v>
      </c>
      <c r="S39">
        <v>10014602</v>
      </c>
      <c r="T39" t="s">
        <v>201</v>
      </c>
      <c r="AE39">
        <v>0</v>
      </c>
      <c r="AG39">
        <v>0</v>
      </c>
      <c r="AI39" t="s">
        <v>363</v>
      </c>
      <c r="AM39">
        <v>0</v>
      </c>
      <c r="AN39">
        <v>0.47619212962962998</v>
      </c>
      <c r="AO39">
        <v>0</v>
      </c>
      <c r="AP39">
        <v>0</v>
      </c>
      <c r="AQ39">
        <v>1001201365</v>
      </c>
      <c r="AR39">
        <v>4205989</v>
      </c>
      <c r="AS39">
        <v>3</v>
      </c>
    </row>
    <row r="40" spans="1:45" x14ac:dyDescent="0.35">
      <c r="A40">
        <v>6061707</v>
      </c>
      <c r="B40">
        <v>0</v>
      </c>
      <c r="C40">
        <v>10</v>
      </c>
      <c r="D40" t="s">
        <v>374</v>
      </c>
      <c r="E40" t="s">
        <v>1324</v>
      </c>
      <c r="F40" t="s">
        <v>310</v>
      </c>
      <c r="G40" t="s">
        <v>777</v>
      </c>
      <c r="H40">
        <v>8</v>
      </c>
      <c r="I40">
        <v>2</v>
      </c>
      <c r="J40">
        <v>0</v>
      </c>
      <c r="K40">
        <v>4</v>
      </c>
      <c r="L40" t="s">
        <v>355</v>
      </c>
      <c r="M40">
        <v>0</v>
      </c>
      <c r="N40" s="16">
        <v>45873</v>
      </c>
      <c r="O40" s="16">
        <v>45873</v>
      </c>
      <c r="Q40" t="s">
        <v>288</v>
      </c>
      <c r="R40" t="s">
        <v>289</v>
      </c>
      <c r="S40">
        <v>10014653</v>
      </c>
      <c r="T40" t="s">
        <v>288</v>
      </c>
      <c r="AE40">
        <v>0</v>
      </c>
      <c r="AG40">
        <v>0</v>
      </c>
      <c r="AI40" t="s">
        <v>363</v>
      </c>
      <c r="AM40">
        <v>0</v>
      </c>
      <c r="AN40">
        <v>0.47619212962962998</v>
      </c>
      <c r="AO40">
        <v>0</v>
      </c>
      <c r="AP40">
        <v>0</v>
      </c>
      <c r="AQ40">
        <v>1001204220</v>
      </c>
      <c r="AR40">
        <v>4210076</v>
      </c>
      <c r="AS40">
        <v>3</v>
      </c>
    </row>
    <row r="41" spans="1:45" x14ac:dyDescent="0.35">
      <c r="A41">
        <v>6061721</v>
      </c>
      <c r="B41">
        <v>0</v>
      </c>
      <c r="C41">
        <v>10</v>
      </c>
      <c r="D41" t="s">
        <v>129</v>
      </c>
      <c r="E41" t="s">
        <v>359</v>
      </c>
      <c r="F41" t="s">
        <v>251</v>
      </c>
      <c r="G41" t="s">
        <v>776</v>
      </c>
      <c r="H41">
        <v>0</v>
      </c>
      <c r="I41">
        <v>0</v>
      </c>
      <c r="J41">
        <v>0</v>
      </c>
      <c r="K41">
        <v>0</v>
      </c>
      <c r="L41" t="s">
        <v>355</v>
      </c>
      <c r="M41">
        <v>0</v>
      </c>
      <c r="N41" s="16">
        <v>45839</v>
      </c>
      <c r="O41" s="16">
        <v>45839</v>
      </c>
      <c r="Q41" t="s">
        <v>201</v>
      </c>
      <c r="R41" t="s">
        <v>334</v>
      </c>
      <c r="S41">
        <v>10014602</v>
      </c>
      <c r="T41" t="s">
        <v>201</v>
      </c>
      <c r="AE41">
        <v>0</v>
      </c>
      <c r="AG41">
        <v>0</v>
      </c>
      <c r="AI41" t="s">
        <v>360</v>
      </c>
      <c r="AM41">
        <v>0</v>
      </c>
      <c r="AN41">
        <v>0.19047453703704001</v>
      </c>
      <c r="AO41">
        <v>0</v>
      </c>
      <c r="AP41">
        <v>0</v>
      </c>
      <c r="AQ41">
        <v>1001205457</v>
      </c>
      <c r="AR41">
        <v>4211501</v>
      </c>
      <c r="AS41">
        <v>2</v>
      </c>
    </row>
    <row r="42" spans="1:45" x14ac:dyDescent="0.35">
      <c r="A42">
        <v>6062920</v>
      </c>
      <c r="B42">
        <v>0</v>
      </c>
      <c r="C42">
        <v>10</v>
      </c>
      <c r="D42" t="s">
        <v>374</v>
      </c>
      <c r="E42" t="s">
        <v>359</v>
      </c>
      <c r="F42" t="s">
        <v>310</v>
      </c>
      <c r="G42" t="s">
        <v>775</v>
      </c>
      <c r="H42">
        <v>3</v>
      </c>
      <c r="I42">
        <v>1</v>
      </c>
      <c r="J42">
        <v>0</v>
      </c>
      <c r="K42">
        <v>3</v>
      </c>
      <c r="L42" t="s">
        <v>355</v>
      </c>
      <c r="M42">
        <v>0</v>
      </c>
      <c r="N42" s="16">
        <v>45873</v>
      </c>
      <c r="O42" s="16">
        <v>45873</v>
      </c>
      <c r="Q42" t="s">
        <v>288</v>
      </c>
      <c r="R42" t="s">
        <v>289</v>
      </c>
      <c r="S42">
        <v>10014653</v>
      </c>
      <c r="T42" t="s">
        <v>288</v>
      </c>
      <c r="AE42">
        <v>0</v>
      </c>
      <c r="AG42">
        <v>0</v>
      </c>
      <c r="AI42" t="s">
        <v>363</v>
      </c>
      <c r="AM42">
        <v>0</v>
      </c>
      <c r="AN42">
        <v>0</v>
      </c>
      <c r="AO42">
        <v>0</v>
      </c>
      <c r="AP42">
        <v>0</v>
      </c>
      <c r="AQ42">
        <v>1001205471</v>
      </c>
      <c r="AR42">
        <v>4211521</v>
      </c>
      <c r="AS42">
        <v>3</v>
      </c>
    </row>
    <row r="43" spans="1:45" x14ac:dyDescent="0.35">
      <c r="A43">
        <v>6064770</v>
      </c>
      <c r="B43">
        <v>0</v>
      </c>
      <c r="C43">
        <v>10</v>
      </c>
      <c r="D43" t="s">
        <v>361</v>
      </c>
      <c r="E43" t="s">
        <v>359</v>
      </c>
      <c r="F43" t="s">
        <v>310</v>
      </c>
      <c r="G43" t="s">
        <v>774</v>
      </c>
      <c r="H43">
        <v>12</v>
      </c>
      <c r="I43">
        <v>1</v>
      </c>
      <c r="J43">
        <v>0</v>
      </c>
      <c r="K43">
        <v>12</v>
      </c>
      <c r="L43" t="s">
        <v>355</v>
      </c>
      <c r="M43">
        <v>0</v>
      </c>
      <c r="N43" s="16">
        <v>45809</v>
      </c>
      <c r="O43" s="16">
        <v>45809</v>
      </c>
      <c r="Q43" t="s">
        <v>157</v>
      </c>
      <c r="R43" t="s">
        <v>345</v>
      </c>
      <c r="S43">
        <v>10014635</v>
      </c>
      <c r="T43" t="s">
        <v>157</v>
      </c>
      <c r="AE43">
        <v>0</v>
      </c>
      <c r="AG43">
        <v>0</v>
      </c>
      <c r="AI43" t="s">
        <v>363</v>
      </c>
      <c r="AM43">
        <v>0</v>
      </c>
      <c r="AN43">
        <v>0.14285879629629999</v>
      </c>
      <c r="AO43">
        <v>0</v>
      </c>
      <c r="AP43">
        <v>0</v>
      </c>
      <c r="AQ43">
        <v>1001206784</v>
      </c>
      <c r="AR43">
        <v>4213623</v>
      </c>
      <c r="AS43">
        <v>3</v>
      </c>
    </row>
    <row r="44" spans="1:45" x14ac:dyDescent="0.35">
      <c r="A44">
        <v>6073953</v>
      </c>
      <c r="B44">
        <v>0</v>
      </c>
      <c r="C44">
        <v>10</v>
      </c>
      <c r="D44" t="s">
        <v>374</v>
      </c>
      <c r="E44" t="s">
        <v>1324</v>
      </c>
      <c r="F44" t="s">
        <v>310</v>
      </c>
      <c r="G44" t="s">
        <v>773</v>
      </c>
      <c r="H44">
        <v>10</v>
      </c>
      <c r="I44">
        <v>2</v>
      </c>
      <c r="J44">
        <v>0</v>
      </c>
      <c r="K44">
        <v>5</v>
      </c>
      <c r="L44" t="s">
        <v>355</v>
      </c>
      <c r="M44">
        <v>0</v>
      </c>
      <c r="N44" s="16">
        <v>45873</v>
      </c>
      <c r="O44" s="16">
        <v>45873</v>
      </c>
      <c r="Q44" t="s">
        <v>284</v>
      </c>
      <c r="R44" t="s">
        <v>285</v>
      </c>
      <c r="S44">
        <v>10014654</v>
      </c>
      <c r="T44" t="s">
        <v>284</v>
      </c>
      <c r="AE44">
        <v>0</v>
      </c>
      <c r="AG44">
        <v>0</v>
      </c>
      <c r="AI44" t="s">
        <v>363</v>
      </c>
      <c r="AM44">
        <v>0</v>
      </c>
      <c r="AN44">
        <v>0.57143518518518999</v>
      </c>
      <c r="AO44">
        <v>0</v>
      </c>
      <c r="AP44">
        <v>0</v>
      </c>
      <c r="AQ44">
        <v>1001209097</v>
      </c>
      <c r="AR44">
        <v>4217016</v>
      </c>
      <c r="AS44">
        <v>3</v>
      </c>
    </row>
    <row r="45" spans="1:45" x14ac:dyDescent="0.35">
      <c r="A45">
        <v>6073954</v>
      </c>
      <c r="B45">
        <v>0</v>
      </c>
      <c r="C45">
        <v>10</v>
      </c>
      <c r="D45" t="s">
        <v>374</v>
      </c>
      <c r="E45" t="s">
        <v>1324</v>
      </c>
      <c r="F45" t="s">
        <v>310</v>
      </c>
      <c r="G45" t="s">
        <v>772</v>
      </c>
      <c r="H45">
        <v>1</v>
      </c>
      <c r="I45">
        <v>1</v>
      </c>
      <c r="J45">
        <v>0</v>
      </c>
      <c r="K45">
        <v>1</v>
      </c>
      <c r="L45" t="s">
        <v>355</v>
      </c>
      <c r="M45">
        <v>0</v>
      </c>
      <c r="N45" s="16">
        <v>45873</v>
      </c>
      <c r="O45" s="16">
        <v>45873</v>
      </c>
      <c r="Q45" t="s">
        <v>286</v>
      </c>
      <c r="R45" t="s">
        <v>287</v>
      </c>
      <c r="S45">
        <v>10014655</v>
      </c>
      <c r="T45" t="s">
        <v>286</v>
      </c>
      <c r="AE45">
        <v>0</v>
      </c>
      <c r="AG45">
        <v>0</v>
      </c>
      <c r="AI45" t="s">
        <v>363</v>
      </c>
      <c r="AM45">
        <v>0</v>
      </c>
      <c r="AN45">
        <v>4.7615740740740001E-2</v>
      </c>
      <c r="AO45">
        <v>0</v>
      </c>
      <c r="AP45">
        <v>0</v>
      </c>
      <c r="AQ45">
        <v>1001215655</v>
      </c>
      <c r="AR45">
        <v>4226186</v>
      </c>
      <c r="AS45">
        <v>3</v>
      </c>
    </row>
    <row r="46" spans="1:45" x14ac:dyDescent="0.35">
      <c r="A46">
        <v>6076840</v>
      </c>
      <c r="B46">
        <v>0</v>
      </c>
      <c r="C46">
        <v>10</v>
      </c>
      <c r="D46" t="s">
        <v>374</v>
      </c>
      <c r="E46" t="s">
        <v>359</v>
      </c>
      <c r="F46" t="s">
        <v>251</v>
      </c>
      <c r="G46" t="s">
        <v>771</v>
      </c>
      <c r="H46">
        <v>3</v>
      </c>
      <c r="I46">
        <v>3</v>
      </c>
      <c r="J46">
        <v>0</v>
      </c>
      <c r="K46">
        <v>1</v>
      </c>
      <c r="L46" t="s">
        <v>355</v>
      </c>
      <c r="M46">
        <v>0</v>
      </c>
      <c r="N46" s="16">
        <v>44586</v>
      </c>
      <c r="O46" s="16">
        <v>44586</v>
      </c>
      <c r="Q46" t="s">
        <v>288</v>
      </c>
      <c r="R46" t="s">
        <v>289</v>
      </c>
      <c r="S46">
        <v>10014653</v>
      </c>
      <c r="T46" t="s">
        <v>288</v>
      </c>
      <c r="AE46">
        <v>0</v>
      </c>
      <c r="AG46">
        <v>0</v>
      </c>
      <c r="AI46" t="s">
        <v>360</v>
      </c>
      <c r="AM46">
        <v>0</v>
      </c>
      <c r="AN46">
        <v>0.23809027777778</v>
      </c>
      <c r="AO46">
        <v>0</v>
      </c>
      <c r="AP46">
        <v>0</v>
      </c>
      <c r="AQ46">
        <v>1001219705</v>
      </c>
      <c r="AR46">
        <v>4231647</v>
      </c>
      <c r="AS46">
        <v>2</v>
      </c>
    </row>
    <row r="47" spans="1:45" x14ac:dyDescent="0.35">
      <c r="A47">
        <v>6076864</v>
      </c>
      <c r="B47">
        <v>0</v>
      </c>
      <c r="C47">
        <v>10</v>
      </c>
      <c r="D47" t="s">
        <v>1598</v>
      </c>
      <c r="E47" t="s">
        <v>359</v>
      </c>
      <c r="F47" t="s">
        <v>310</v>
      </c>
      <c r="G47" t="s">
        <v>769</v>
      </c>
      <c r="H47">
        <v>12</v>
      </c>
      <c r="I47">
        <v>1</v>
      </c>
      <c r="J47">
        <v>0</v>
      </c>
      <c r="K47">
        <v>12</v>
      </c>
      <c r="L47" t="s">
        <v>355</v>
      </c>
      <c r="M47">
        <v>0</v>
      </c>
      <c r="N47" s="16">
        <v>45809</v>
      </c>
      <c r="O47" s="16">
        <v>45809</v>
      </c>
      <c r="Q47" t="s">
        <v>224</v>
      </c>
      <c r="R47" t="s">
        <v>389</v>
      </c>
      <c r="S47">
        <v>10014612</v>
      </c>
      <c r="T47" t="s">
        <v>224</v>
      </c>
      <c r="AE47">
        <v>0</v>
      </c>
      <c r="AG47">
        <v>0</v>
      </c>
      <c r="AI47" t="s">
        <v>363</v>
      </c>
      <c r="AM47">
        <v>0</v>
      </c>
      <c r="AN47">
        <v>4.7615740740740001E-2</v>
      </c>
      <c r="AO47">
        <v>0</v>
      </c>
      <c r="AP47">
        <v>0</v>
      </c>
      <c r="AQ47">
        <v>1001219706</v>
      </c>
      <c r="AR47">
        <v>4231648</v>
      </c>
      <c r="AS47">
        <v>3</v>
      </c>
    </row>
    <row r="48" spans="1:45" x14ac:dyDescent="0.35">
      <c r="A48">
        <v>6076868</v>
      </c>
      <c r="B48">
        <v>0</v>
      </c>
      <c r="C48">
        <v>10</v>
      </c>
      <c r="D48" t="s">
        <v>1598</v>
      </c>
      <c r="E48" t="s">
        <v>359</v>
      </c>
      <c r="F48" t="s">
        <v>310</v>
      </c>
      <c r="G48" t="s">
        <v>769</v>
      </c>
      <c r="H48">
        <v>12</v>
      </c>
      <c r="I48">
        <v>1</v>
      </c>
      <c r="J48">
        <v>0</v>
      </c>
      <c r="K48">
        <v>12</v>
      </c>
      <c r="L48" t="s">
        <v>355</v>
      </c>
      <c r="M48">
        <v>0</v>
      </c>
      <c r="N48" s="16">
        <v>45809</v>
      </c>
      <c r="O48" s="16">
        <v>45809</v>
      </c>
      <c r="Q48" t="s">
        <v>202</v>
      </c>
      <c r="R48" t="s">
        <v>396</v>
      </c>
      <c r="S48">
        <v>10014615</v>
      </c>
      <c r="T48" t="s">
        <v>202</v>
      </c>
      <c r="AE48">
        <v>0</v>
      </c>
      <c r="AG48">
        <v>0</v>
      </c>
      <c r="AI48" t="s">
        <v>356</v>
      </c>
      <c r="AM48">
        <v>0</v>
      </c>
      <c r="AN48">
        <v>4.7615740740740001E-2</v>
      </c>
      <c r="AO48">
        <v>0</v>
      </c>
      <c r="AP48">
        <v>0</v>
      </c>
      <c r="AQ48">
        <v>1001223462</v>
      </c>
      <c r="AR48">
        <v>4235978</v>
      </c>
      <c r="AS48">
        <v>1</v>
      </c>
    </row>
    <row r="49" spans="1:45" x14ac:dyDescent="0.35">
      <c r="A49">
        <v>6078001</v>
      </c>
      <c r="B49">
        <v>0</v>
      </c>
      <c r="C49">
        <v>10</v>
      </c>
      <c r="D49" t="s">
        <v>374</v>
      </c>
      <c r="E49" t="s">
        <v>359</v>
      </c>
      <c r="F49" t="s">
        <v>251</v>
      </c>
      <c r="G49" t="s">
        <v>768</v>
      </c>
      <c r="H49">
        <v>3</v>
      </c>
      <c r="I49">
        <v>3</v>
      </c>
      <c r="J49">
        <v>0</v>
      </c>
      <c r="K49">
        <v>1</v>
      </c>
      <c r="L49" t="s">
        <v>355</v>
      </c>
      <c r="M49">
        <v>0</v>
      </c>
      <c r="N49" s="16">
        <v>44586</v>
      </c>
      <c r="O49" s="16">
        <v>44586</v>
      </c>
      <c r="Q49" t="s">
        <v>288</v>
      </c>
      <c r="R49" t="s">
        <v>289</v>
      </c>
      <c r="S49">
        <v>10014653</v>
      </c>
      <c r="T49" t="s">
        <v>288</v>
      </c>
      <c r="AE49">
        <v>0</v>
      </c>
      <c r="AG49">
        <v>0</v>
      </c>
      <c r="AI49" t="s">
        <v>360</v>
      </c>
      <c r="AM49">
        <v>0</v>
      </c>
      <c r="AN49">
        <v>0.57143518518518999</v>
      </c>
      <c r="AO49">
        <v>0</v>
      </c>
      <c r="AP49">
        <v>0</v>
      </c>
      <c r="AQ49">
        <v>1001223498</v>
      </c>
      <c r="AR49">
        <v>4236056</v>
      </c>
      <c r="AS49">
        <v>2</v>
      </c>
    </row>
    <row r="50" spans="1:45" x14ac:dyDescent="0.35">
      <c r="A50">
        <v>6078002</v>
      </c>
      <c r="B50">
        <v>0</v>
      </c>
      <c r="C50">
        <v>10</v>
      </c>
      <c r="D50" t="s">
        <v>374</v>
      </c>
      <c r="E50" t="s">
        <v>359</v>
      </c>
      <c r="F50" t="s">
        <v>251</v>
      </c>
      <c r="G50" t="s">
        <v>767</v>
      </c>
      <c r="H50">
        <v>3</v>
      </c>
      <c r="I50">
        <v>3</v>
      </c>
      <c r="J50">
        <v>0</v>
      </c>
      <c r="K50">
        <v>1</v>
      </c>
      <c r="L50" t="s">
        <v>355</v>
      </c>
      <c r="M50">
        <v>0</v>
      </c>
      <c r="N50" s="16">
        <v>44586</v>
      </c>
      <c r="O50" s="16">
        <v>44586</v>
      </c>
      <c r="Q50" t="s">
        <v>288</v>
      </c>
      <c r="R50" t="s">
        <v>289</v>
      </c>
      <c r="S50">
        <v>10014653</v>
      </c>
      <c r="T50" t="s">
        <v>288</v>
      </c>
      <c r="AE50">
        <v>0</v>
      </c>
      <c r="AG50">
        <v>0</v>
      </c>
      <c r="AI50" t="s">
        <v>360</v>
      </c>
      <c r="AM50">
        <v>0</v>
      </c>
      <c r="AN50">
        <v>0.57143518518518999</v>
      </c>
      <c r="AO50">
        <v>0</v>
      </c>
      <c r="AP50">
        <v>0</v>
      </c>
      <c r="AQ50">
        <v>1001223504</v>
      </c>
      <c r="AR50">
        <v>4236083</v>
      </c>
      <c r="AS50">
        <v>2</v>
      </c>
    </row>
    <row r="51" spans="1:45" x14ac:dyDescent="0.35">
      <c r="A51">
        <v>6078003</v>
      </c>
      <c r="B51">
        <v>0</v>
      </c>
      <c r="C51">
        <v>10</v>
      </c>
      <c r="D51" t="s">
        <v>374</v>
      </c>
      <c r="E51" t="s">
        <v>359</v>
      </c>
      <c r="F51" t="s">
        <v>251</v>
      </c>
      <c r="G51" t="s">
        <v>766</v>
      </c>
      <c r="H51">
        <v>4</v>
      </c>
      <c r="I51">
        <v>2</v>
      </c>
      <c r="J51">
        <v>0</v>
      </c>
      <c r="K51">
        <v>2</v>
      </c>
      <c r="L51" t="s">
        <v>355</v>
      </c>
      <c r="M51">
        <v>0</v>
      </c>
      <c r="N51" s="16">
        <v>44586</v>
      </c>
      <c r="O51" s="16">
        <v>44586</v>
      </c>
      <c r="Q51" t="s">
        <v>288</v>
      </c>
      <c r="R51" t="s">
        <v>289</v>
      </c>
      <c r="S51">
        <v>10014653</v>
      </c>
      <c r="T51" t="s">
        <v>288</v>
      </c>
      <c r="AE51">
        <v>0</v>
      </c>
      <c r="AG51">
        <v>0</v>
      </c>
      <c r="AI51" t="s">
        <v>356</v>
      </c>
      <c r="AM51">
        <v>0</v>
      </c>
      <c r="AN51">
        <v>4.7615740740740001E-2</v>
      </c>
      <c r="AO51">
        <v>0</v>
      </c>
      <c r="AP51">
        <v>0</v>
      </c>
      <c r="AQ51">
        <v>1001224663</v>
      </c>
      <c r="AR51">
        <v>4235979</v>
      </c>
      <c r="AS51">
        <v>1</v>
      </c>
    </row>
    <row r="52" spans="1:45" x14ac:dyDescent="0.35">
      <c r="A52">
        <v>6082007</v>
      </c>
      <c r="B52">
        <v>0</v>
      </c>
      <c r="C52">
        <v>10</v>
      </c>
      <c r="D52" t="s">
        <v>374</v>
      </c>
      <c r="E52" t="s">
        <v>1324</v>
      </c>
      <c r="F52" t="s">
        <v>310</v>
      </c>
      <c r="G52" t="s">
        <v>765</v>
      </c>
      <c r="H52">
        <v>2</v>
      </c>
      <c r="I52">
        <v>1</v>
      </c>
      <c r="J52">
        <v>0</v>
      </c>
      <c r="K52">
        <v>2</v>
      </c>
      <c r="L52" t="s">
        <v>355</v>
      </c>
      <c r="M52">
        <v>0</v>
      </c>
      <c r="N52" s="16">
        <v>45873</v>
      </c>
      <c r="O52" s="16">
        <v>45873</v>
      </c>
      <c r="Q52" t="s">
        <v>288</v>
      </c>
      <c r="R52" t="s">
        <v>289</v>
      </c>
      <c r="S52">
        <v>10014653</v>
      </c>
      <c r="T52" t="s">
        <v>288</v>
      </c>
      <c r="AE52">
        <v>0</v>
      </c>
      <c r="AG52">
        <v>0</v>
      </c>
      <c r="AI52" t="s">
        <v>356</v>
      </c>
      <c r="AM52">
        <v>0</v>
      </c>
      <c r="AN52">
        <v>4.7615740740740001E-2</v>
      </c>
      <c r="AO52">
        <v>0</v>
      </c>
      <c r="AP52">
        <v>0</v>
      </c>
      <c r="AQ52">
        <v>1001224664</v>
      </c>
      <c r="AR52">
        <v>4235980</v>
      </c>
      <c r="AS52">
        <v>1</v>
      </c>
    </row>
    <row r="53" spans="1:45" x14ac:dyDescent="0.35">
      <c r="A53">
        <v>6082599</v>
      </c>
      <c r="B53">
        <v>0</v>
      </c>
      <c r="C53">
        <v>10</v>
      </c>
      <c r="D53" t="s">
        <v>374</v>
      </c>
      <c r="E53" t="s">
        <v>1324</v>
      </c>
      <c r="F53" t="s">
        <v>310</v>
      </c>
      <c r="G53" t="s">
        <v>764</v>
      </c>
      <c r="H53">
        <v>12</v>
      </c>
      <c r="I53">
        <v>2</v>
      </c>
      <c r="J53">
        <v>0</v>
      </c>
      <c r="K53">
        <v>6</v>
      </c>
      <c r="L53" t="s">
        <v>355</v>
      </c>
      <c r="M53">
        <v>0</v>
      </c>
      <c r="N53" s="16">
        <v>45873</v>
      </c>
      <c r="O53" s="16">
        <v>45873</v>
      </c>
      <c r="Q53" t="s">
        <v>286</v>
      </c>
      <c r="R53" t="s">
        <v>287</v>
      </c>
      <c r="S53">
        <v>10014655</v>
      </c>
      <c r="T53" t="s">
        <v>286</v>
      </c>
      <c r="AE53">
        <v>0</v>
      </c>
      <c r="AG53">
        <v>0</v>
      </c>
      <c r="AI53" t="s">
        <v>356</v>
      </c>
      <c r="AM53">
        <v>0</v>
      </c>
      <c r="AN53">
        <v>9.5243055555559994E-2</v>
      </c>
      <c r="AO53">
        <v>0</v>
      </c>
      <c r="AP53">
        <v>0</v>
      </c>
      <c r="AQ53">
        <v>1001224665</v>
      </c>
      <c r="AR53">
        <v>4235981</v>
      </c>
      <c r="AS53">
        <v>1</v>
      </c>
    </row>
    <row r="54" spans="1:45" x14ac:dyDescent="0.35">
      <c r="A54">
        <v>6082942</v>
      </c>
      <c r="B54">
        <v>0</v>
      </c>
      <c r="C54">
        <v>10</v>
      </c>
      <c r="D54" t="s">
        <v>361</v>
      </c>
      <c r="E54" t="s">
        <v>1324</v>
      </c>
      <c r="F54" t="s">
        <v>310</v>
      </c>
      <c r="G54" t="s">
        <v>3229</v>
      </c>
      <c r="H54">
        <v>12</v>
      </c>
      <c r="I54">
        <v>2</v>
      </c>
      <c r="J54">
        <v>0</v>
      </c>
      <c r="K54">
        <v>6</v>
      </c>
      <c r="L54" t="s">
        <v>355</v>
      </c>
      <c r="M54">
        <v>0</v>
      </c>
      <c r="N54" s="16">
        <v>45873</v>
      </c>
      <c r="O54" s="16">
        <v>45873</v>
      </c>
      <c r="Q54" t="s">
        <v>288</v>
      </c>
      <c r="R54" t="s">
        <v>289</v>
      </c>
      <c r="S54">
        <v>10014653</v>
      </c>
      <c r="T54" t="s">
        <v>288</v>
      </c>
      <c r="AE54">
        <v>0</v>
      </c>
      <c r="AG54">
        <v>0</v>
      </c>
      <c r="AI54" t="s">
        <v>363</v>
      </c>
      <c r="AM54">
        <v>0</v>
      </c>
      <c r="AN54">
        <v>9.5243055555559994E-2</v>
      </c>
      <c r="AO54">
        <v>0</v>
      </c>
      <c r="AP54">
        <v>0</v>
      </c>
      <c r="AQ54">
        <v>1001229836</v>
      </c>
      <c r="AR54">
        <v>4243450</v>
      </c>
      <c r="AS54">
        <v>3</v>
      </c>
    </row>
    <row r="55" spans="1:45" x14ac:dyDescent="0.35">
      <c r="A55">
        <v>6082943</v>
      </c>
      <c r="B55">
        <v>0</v>
      </c>
      <c r="C55">
        <v>10</v>
      </c>
      <c r="D55" t="s">
        <v>361</v>
      </c>
      <c r="E55" t="s">
        <v>1324</v>
      </c>
      <c r="F55" t="s">
        <v>310</v>
      </c>
      <c r="G55" t="s">
        <v>3229</v>
      </c>
      <c r="H55">
        <v>12</v>
      </c>
      <c r="I55">
        <v>2</v>
      </c>
      <c r="J55">
        <v>0</v>
      </c>
      <c r="K55">
        <v>6</v>
      </c>
      <c r="L55" t="s">
        <v>355</v>
      </c>
      <c r="M55">
        <v>0</v>
      </c>
      <c r="N55" s="16">
        <v>45873</v>
      </c>
      <c r="O55" s="16">
        <v>45873</v>
      </c>
      <c r="Q55" t="s">
        <v>284</v>
      </c>
      <c r="R55" t="s">
        <v>285</v>
      </c>
      <c r="S55">
        <v>10014654</v>
      </c>
      <c r="T55" t="s">
        <v>284</v>
      </c>
      <c r="AE55">
        <v>0</v>
      </c>
      <c r="AG55">
        <v>0</v>
      </c>
      <c r="AI55" t="s">
        <v>360</v>
      </c>
      <c r="AM55">
        <v>0</v>
      </c>
      <c r="AN55">
        <v>0.28571759259259</v>
      </c>
      <c r="AO55">
        <v>0</v>
      </c>
      <c r="AP55">
        <v>0</v>
      </c>
      <c r="AQ55">
        <v>1001230548</v>
      </c>
      <c r="AR55">
        <v>4244260</v>
      </c>
      <c r="AS55">
        <v>2</v>
      </c>
    </row>
    <row r="56" spans="1:45" x14ac:dyDescent="0.35">
      <c r="A56">
        <v>6082944</v>
      </c>
      <c r="B56">
        <v>0</v>
      </c>
      <c r="C56">
        <v>10</v>
      </c>
      <c r="D56" t="s">
        <v>361</v>
      </c>
      <c r="E56" t="s">
        <v>1324</v>
      </c>
      <c r="F56" t="s">
        <v>310</v>
      </c>
      <c r="G56" t="s">
        <v>3229</v>
      </c>
      <c r="H56">
        <v>12</v>
      </c>
      <c r="I56">
        <v>2</v>
      </c>
      <c r="J56">
        <v>0</v>
      </c>
      <c r="K56">
        <v>6</v>
      </c>
      <c r="L56" t="s">
        <v>355</v>
      </c>
      <c r="M56">
        <v>0</v>
      </c>
      <c r="N56" s="16">
        <v>45873</v>
      </c>
      <c r="O56" s="16">
        <v>45873</v>
      </c>
      <c r="Q56" t="s">
        <v>286</v>
      </c>
      <c r="R56" t="s">
        <v>287</v>
      </c>
      <c r="S56">
        <v>10014655</v>
      </c>
      <c r="T56" t="s">
        <v>286</v>
      </c>
      <c r="AE56">
        <v>0</v>
      </c>
      <c r="AG56">
        <v>0</v>
      </c>
      <c r="AI56" t="s">
        <v>363</v>
      </c>
      <c r="AM56">
        <v>0</v>
      </c>
      <c r="AN56">
        <v>0.28571759259259</v>
      </c>
      <c r="AO56">
        <v>0</v>
      </c>
      <c r="AP56">
        <v>0</v>
      </c>
      <c r="AQ56">
        <v>1001230913</v>
      </c>
      <c r="AR56">
        <v>4244820</v>
      </c>
      <c r="AS56">
        <v>3</v>
      </c>
    </row>
    <row r="57" spans="1:45" x14ac:dyDescent="0.35">
      <c r="A57">
        <v>6084749</v>
      </c>
      <c r="B57">
        <v>0</v>
      </c>
      <c r="C57">
        <v>10</v>
      </c>
      <c r="D57" t="s">
        <v>374</v>
      </c>
      <c r="E57" t="s">
        <v>359</v>
      </c>
      <c r="F57" t="s">
        <v>251</v>
      </c>
      <c r="G57" t="s">
        <v>762</v>
      </c>
      <c r="H57">
        <v>4</v>
      </c>
      <c r="I57">
        <v>2</v>
      </c>
      <c r="J57">
        <v>0</v>
      </c>
      <c r="K57">
        <v>2</v>
      </c>
      <c r="L57" t="s">
        <v>355</v>
      </c>
      <c r="M57">
        <v>0</v>
      </c>
      <c r="N57" s="16">
        <v>44611</v>
      </c>
      <c r="O57" s="16">
        <v>44611</v>
      </c>
      <c r="Q57" t="s">
        <v>284</v>
      </c>
      <c r="R57" t="s">
        <v>285</v>
      </c>
      <c r="S57">
        <v>10014654</v>
      </c>
      <c r="T57" t="s">
        <v>284</v>
      </c>
      <c r="AE57">
        <v>0</v>
      </c>
      <c r="AG57">
        <v>0</v>
      </c>
      <c r="AI57" t="s">
        <v>363</v>
      </c>
      <c r="AM57">
        <v>0</v>
      </c>
      <c r="AN57">
        <v>0.28571759259259</v>
      </c>
      <c r="AO57">
        <v>0</v>
      </c>
      <c r="AP57">
        <v>0</v>
      </c>
      <c r="AQ57">
        <v>1001230914</v>
      </c>
      <c r="AR57">
        <v>4244821</v>
      </c>
      <c r="AS57">
        <v>3</v>
      </c>
    </row>
    <row r="58" spans="1:45" x14ac:dyDescent="0.35">
      <c r="A58">
        <v>6084750</v>
      </c>
      <c r="B58">
        <v>0</v>
      </c>
      <c r="C58">
        <v>10</v>
      </c>
      <c r="D58" t="s">
        <v>374</v>
      </c>
      <c r="E58" t="s">
        <v>359</v>
      </c>
      <c r="F58" t="s">
        <v>251</v>
      </c>
      <c r="G58" t="s">
        <v>761</v>
      </c>
      <c r="H58">
        <v>12</v>
      </c>
      <c r="I58">
        <v>2</v>
      </c>
      <c r="J58">
        <v>0</v>
      </c>
      <c r="K58">
        <v>6</v>
      </c>
      <c r="L58" t="s">
        <v>355</v>
      </c>
      <c r="M58">
        <v>0</v>
      </c>
      <c r="N58" s="16">
        <v>44611</v>
      </c>
      <c r="O58" s="16">
        <v>44611</v>
      </c>
      <c r="Q58" t="s">
        <v>284</v>
      </c>
      <c r="R58" t="s">
        <v>285</v>
      </c>
      <c r="S58">
        <v>10014654</v>
      </c>
      <c r="T58" t="s">
        <v>284</v>
      </c>
      <c r="AE58">
        <v>0</v>
      </c>
      <c r="AG58">
        <v>0</v>
      </c>
      <c r="AI58" t="s">
        <v>363</v>
      </c>
      <c r="AM58">
        <v>0</v>
      </c>
      <c r="AN58">
        <v>0.28571759259259</v>
      </c>
      <c r="AO58">
        <v>0</v>
      </c>
      <c r="AP58">
        <v>0</v>
      </c>
      <c r="AQ58">
        <v>1001230915</v>
      </c>
      <c r="AR58">
        <v>4244822</v>
      </c>
      <c r="AS58">
        <v>3</v>
      </c>
    </row>
    <row r="59" spans="1:45" x14ac:dyDescent="0.35">
      <c r="A59">
        <v>6091437</v>
      </c>
      <c r="B59">
        <v>0</v>
      </c>
      <c r="C59">
        <v>10</v>
      </c>
      <c r="D59" t="s">
        <v>374</v>
      </c>
      <c r="E59" t="s">
        <v>1324</v>
      </c>
      <c r="F59" t="s">
        <v>310</v>
      </c>
      <c r="G59" t="s">
        <v>760</v>
      </c>
      <c r="H59">
        <v>1</v>
      </c>
      <c r="I59">
        <v>1</v>
      </c>
      <c r="J59">
        <v>0</v>
      </c>
      <c r="K59">
        <v>1</v>
      </c>
      <c r="L59" t="s">
        <v>355</v>
      </c>
      <c r="M59">
        <v>0</v>
      </c>
      <c r="N59" s="16">
        <v>45873</v>
      </c>
      <c r="O59" s="16">
        <v>45873</v>
      </c>
      <c r="Q59" t="s">
        <v>288</v>
      </c>
      <c r="R59" t="s">
        <v>289</v>
      </c>
      <c r="S59">
        <v>10014653</v>
      </c>
      <c r="T59" t="s">
        <v>288</v>
      </c>
      <c r="AE59">
        <v>0</v>
      </c>
      <c r="AG59">
        <v>0</v>
      </c>
      <c r="AI59" t="s">
        <v>360</v>
      </c>
      <c r="AM59">
        <v>0</v>
      </c>
      <c r="AN59">
        <v>9.5243055555559994E-2</v>
      </c>
      <c r="AO59">
        <v>0</v>
      </c>
      <c r="AP59">
        <v>0</v>
      </c>
      <c r="AQ59">
        <v>1001233017</v>
      </c>
      <c r="AR59">
        <v>4247470</v>
      </c>
      <c r="AS59">
        <v>2</v>
      </c>
    </row>
    <row r="60" spans="1:45" x14ac:dyDescent="0.35">
      <c r="A60">
        <v>6091468</v>
      </c>
      <c r="B60">
        <v>0</v>
      </c>
      <c r="C60">
        <v>10</v>
      </c>
      <c r="D60" t="s">
        <v>374</v>
      </c>
      <c r="E60" t="s">
        <v>1324</v>
      </c>
      <c r="F60" t="s">
        <v>310</v>
      </c>
      <c r="G60" t="s">
        <v>759</v>
      </c>
      <c r="H60">
        <v>1</v>
      </c>
      <c r="I60">
        <v>1</v>
      </c>
      <c r="J60">
        <v>0</v>
      </c>
      <c r="K60">
        <v>1</v>
      </c>
      <c r="L60" t="s">
        <v>355</v>
      </c>
      <c r="M60">
        <v>0</v>
      </c>
      <c r="N60" s="16">
        <v>45873</v>
      </c>
      <c r="O60" s="16">
        <v>45873</v>
      </c>
      <c r="Q60" t="s">
        <v>286</v>
      </c>
      <c r="R60" t="s">
        <v>287</v>
      </c>
      <c r="S60">
        <v>10014655</v>
      </c>
      <c r="T60" t="s">
        <v>286</v>
      </c>
      <c r="AE60">
        <v>0</v>
      </c>
      <c r="AG60">
        <v>0</v>
      </c>
      <c r="AI60" t="s">
        <v>360</v>
      </c>
      <c r="AM60">
        <v>0</v>
      </c>
      <c r="AN60">
        <v>0.28571759259259</v>
      </c>
      <c r="AO60">
        <v>0</v>
      </c>
      <c r="AP60">
        <v>0</v>
      </c>
      <c r="AQ60">
        <v>1001233018</v>
      </c>
      <c r="AR60">
        <v>4247471</v>
      </c>
      <c r="AS60">
        <v>2</v>
      </c>
    </row>
    <row r="61" spans="1:45" x14ac:dyDescent="0.35">
      <c r="A61">
        <v>6091471</v>
      </c>
      <c r="B61">
        <v>0</v>
      </c>
      <c r="C61">
        <v>10</v>
      </c>
      <c r="D61" t="s">
        <v>374</v>
      </c>
      <c r="E61" t="s">
        <v>1324</v>
      </c>
      <c r="F61" t="s">
        <v>310</v>
      </c>
      <c r="G61" t="s">
        <v>758</v>
      </c>
      <c r="H61">
        <v>1</v>
      </c>
      <c r="I61">
        <v>1</v>
      </c>
      <c r="J61">
        <v>0</v>
      </c>
      <c r="K61">
        <v>1</v>
      </c>
      <c r="L61" t="s">
        <v>355</v>
      </c>
      <c r="M61">
        <v>0</v>
      </c>
      <c r="N61" s="16">
        <v>45873</v>
      </c>
      <c r="O61" s="16">
        <v>45873</v>
      </c>
      <c r="Q61" t="s">
        <v>286</v>
      </c>
      <c r="R61" t="s">
        <v>287</v>
      </c>
      <c r="S61">
        <v>10014655</v>
      </c>
      <c r="T61" t="s">
        <v>286</v>
      </c>
      <c r="AE61">
        <v>0</v>
      </c>
      <c r="AG61">
        <v>0</v>
      </c>
      <c r="AI61" t="s">
        <v>360</v>
      </c>
      <c r="AM61">
        <v>0</v>
      </c>
      <c r="AN61">
        <v>4.7615740740740001E-2</v>
      </c>
      <c r="AO61">
        <v>0</v>
      </c>
      <c r="AP61">
        <v>0</v>
      </c>
      <c r="AQ61">
        <v>1001240946</v>
      </c>
      <c r="AR61">
        <v>4258991</v>
      </c>
      <c r="AS61">
        <v>2</v>
      </c>
    </row>
    <row r="62" spans="1:45" x14ac:dyDescent="0.35">
      <c r="A62">
        <v>6091473</v>
      </c>
      <c r="B62">
        <v>0</v>
      </c>
      <c r="C62">
        <v>10</v>
      </c>
      <c r="D62" t="s">
        <v>374</v>
      </c>
      <c r="E62" t="s">
        <v>1324</v>
      </c>
      <c r="F62" t="s">
        <v>310</v>
      </c>
      <c r="G62" t="s">
        <v>757</v>
      </c>
      <c r="H62">
        <v>1</v>
      </c>
      <c r="I62">
        <v>1</v>
      </c>
      <c r="J62">
        <v>0</v>
      </c>
      <c r="K62">
        <v>1</v>
      </c>
      <c r="L62" t="s">
        <v>355</v>
      </c>
      <c r="M62">
        <v>0</v>
      </c>
      <c r="N62" s="16">
        <v>45873</v>
      </c>
      <c r="O62" s="16">
        <v>45873</v>
      </c>
      <c r="Q62" t="s">
        <v>286</v>
      </c>
      <c r="R62" t="s">
        <v>287</v>
      </c>
      <c r="S62">
        <v>10014655</v>
      </c>
      <c r="T62" t="s">
        <v>286</v>
      </c>
      <c r="AE62">
        <v>0</v>
      </c>
      <c r="AG62">
        <v>0</v>
      </c>
      <c r="AI62" t="s">
        <v>358</v>
      </c>
      <c r="AM62">
        <v>0</v>
      </c>
      <c r="AN62">
        <v>4.7615740740740001E-2</v>
      </c>
      <c r="AO62">
        <v>0</v>
      </c>
      <c r="AP62">
        <v>0</v>
      </c>
      <c r="AQ62">
        <v>1001240977</v>
      </c>
      <c r="AR62">
        <v>4259030</v>
      </c>
      <c r="AS62">
        <v>4</v>
      </c>
    </row>
    <row r="63" spans="1:45" x14ac:dyDescent="0.35">
      <c r="A63">
        <v>6091474</v>
      </c>
      <c r="B63">
        <v>0</v>
      </c>
      <c r="C63">
        <v>10</v>
      </c>
      <c r="D63" t="s">
        <v>374</v>
      </c>
      <c r="E63" t="s">
        <v>1324</v>
      </c>
      <c r="F63" t="s">
        <v>310</v>
      </c>
      <c r="G63" t="s">
        <v>756</v>
      </c>
      <c r="H63">
        <v>1</v>
      </c>
      <c r="I63">
        <v>1</v>
      </c>
      <c r="J63">
        <v>0</v>
      </c>
      <c r="K63">
        <v>1</v>
      </c>
      <c r="L63" t="s">
        <v>355</v>
      </c>
      <c r="M63">
        <v>0</v>
      </c>
      <c r="N63" s="16">
        <v>45873</v>
      </c>
      <c r="O63" s="16">
        <v>45873</v>
      </c>
      <c r="Q63" t="s">
        <v>286</v>
      </c>
      <c r="R63" t="s">
        <v>287</v>
      </c>
      <c r="S63">
        <v>10014655</v>
      </c>
      <c r="T63" t="s">
        <v>286</v>
      </c>
      <c r="AE63">
        <v>0</v>
      </c>
      <c r="AG63">
        <v>0</v>
      </c>
      <c r="AI63" t="s">
        <v>363</v>
      </c>
      <c r="AM63">
        <v>0</v>
      </c>
      <c r="AN63">
        <v>4.7615740740740001E-2</v>
      </c>
      <c r="AO63">
        <v>0</v>
      </c>
      <c r="AP63">
        <v>0</v>
      </c>
      <c r="AQ63">
        <v>1001240980</v>
      </c>
      <c r="AR63">
        <v>4259035</v>
      </c>
      <c r="AS63">
        <v>3</v>
      </c>
    </row>
    <row r="64" spans="1:45" x14ac:dyDescent="0.35">
      <c r="A64">
        <v>6093964</v>
      </c>
      <c r="B64">
        <v>0</v>
      </c>
      <c r="C64">
        <v>10</v>
      </c>
      <c r="D64" t="s">
        <v>361</v>
      </c>
      <c r="E64" t="s">
        <v>1324</v>
      </c>
      <c r="F64" t="s">
        <v>310</v>
      </c>
      <c r="G64" t="s">
        <v>3230</v>
      </c>
      <c r="H64">
        <v>96</v>
      </c>
      <c r="I64">
        <v>2</v>
      </c>
      <c r="J64">
        <v>0</v>
      </c>
      <c r="K64">
        <v>48</v>
      </c>
      <c r="L64" t="s">
        <v>355</v>
      </c>
      <c r="M64">
        <v>0</v>
      </c>
      <c r="N64" s="16">
        <v>45873</v>
      </c>
      <c r="O64" s="16">
        <v>45875</v>
      </c>
      <c r="Q64" t="s">
        <v>288</v>
      </c>
      <c r="R64" t="s">
        <v>289</v>
      </c>
      <c r="S64">
        <v>10014653</v>
      </c>
      <c r="T64" t="s">
        <v>288</v>
      </c>
      <c r="AE64">
        <v>0</v>
      </c>
      <c r="AG64">
        <v>0</v>
      </c>
      <c r="AI64" t="s">
        <v>363</v>
      </c>
      <c r="AM64">
        <v>0</v>
      </c>
      <c r="AN64">
        <v>4.7615740740740001E-2</v>
      </c>
      <c r="AO64">
        <v>0</v>
      </c>
      <c r="AP64">
        <v>0</v>
      </c>
      <c r="AQ64">
        <v>1001240982</v>
      </c>
      <c r="AR64">
        <v>4259037</v>
      </c>
      <c r="AS64">
        <v>3</v>
      </c>
    </row>
    <row r="65" spans="1:45" x14ac:dyDescent="0.35">
      <c r="A65">
        <v>6093964</v>
      </c>
      <c r="B65">
        <v>0</v>
      </c>
      <c r="C65">
        <v>20</v>
      </c>
      <c r="D65" t="s">
        <v>203</v>
      </c>
      <c r="E65" t="s">
        <v>1324</v>
      </c>
      <c r="F65" t="s">
        <v>310</v>
      </c>
      <c r="G65" t="s">
        <v>3230</v>
      </c>
      <c r="H65">
        <v>12</v>
      </c>
      <c r="I65">
        <v>6</v>
      </c>
      <c r="J65">
        <v>0</v>
      </c>
      <c r="K65">
        <v>2</v>
      </c>
      <c r="L65" t="s">
        <v>355</v>
      </c>
      <c r="M65">
        <v>0</v>
      </c>
      <c r="N65" s="16">
        <v>45875</v>
      </c>
      <c r="O65" s="16">
        <v>45875</v>
      </c>
      <c r="Q65" t="s">
        <v>288</v>
      </c>
      <c r="R65" t="s">
        <v>289</v>
      </c>
      <c r="S65">
        <v>10014653</v>
      </c>
      <c r="T65" t="s">
        <v>288</v>
      </c>
      <c r="AE65">
        <v>0</v>
      </c>
      <c r="AG65">
        <v>0</v>
      </c>
      <c r="AI65" t="s">
        <v>358</v>
      </c>
      <c r="AM65">
        <v>0</v>
      </c>
      <c r="AN65">
        <v>4.7615740740740001E-2</v>
      </c>
      <c r="AO65">
        <v>0</v>
      </c>
      <c r="AP65">
        <v>0</v>
      </c>
      <c r="AQ65">
        <v>1001240983</v>
      </c>
      <c r="AR65">
        <v>4259038</v>
      </c>
      <c r="AS65">
        <v>4</v>
      </c>
    </row>
    <row r="66" spans="1:45" x14ac:dyDescent="0.35">
      <c r="A66">
        <v>6097333</v>
      </c>
      <c r="B66">
        <v>0</v>
      </c>
      <c r="C66">
        <v>10</v>
      </c>
      <c r="D66" t="s">
        <v>361</v>
      </c>
      <c r="E66" t="s">
        <v>1324</v>
      </c>
      <c r="F66" t="s">
        <v>310</v>
      </c>
      <c r="G66" t="s">
        <v>754</v>
      </c>
      <c r="H66">
        <v>16</v>
      </c>
      <c r="I66">
        <v>2</v>
      </c>
      <c r="J66">
        <v>0</v>
      </c>
      <c r="K66">
        <v>8</v>
      </c>
      <c r="L66" t="s">
        <v>355</v>
      </c>
      <c r="M66">
        <v>0</v>
      </c>
      <c r="N66" s="16">
        <v>45809</v>
      </c>
      <c r="O66" s="16">
        <v>45809</v>
      </c>
      <c r="Q66" t="s">
        <v>155</v>
      </c>
      <c r="R66" t="s">
        <v>276</v>
      </c>
      <c r="S66">
        <v>10014647</v>
      </c>
      <c r="T66" t="s">
        <v>155</v>
      </c>
      <c r="AE66">
        <v>0</v>
      </c>
      <c r="AG66">
        <v>0</v>
      </c>
      <c r="AI66" t="s">
        <v>358</v>
      </c>
      <c r="AM66">
        <v>0</v>
      </c>
      <c r="AN66">
        <v>0.28574074074074002</v>
      </c>
      <c r="AO66">
        <v>0</v>
      </c>
      <c r="AP66">
        <v>0</v>
      </c>
      <c r="AQ66">
        <v>1001243704</v>
      </c>
      <c r="AR66">
        <v>4262848</v>
      </c>
      <c r="AS66">
        <v>4</v>
      </c>
    </row>
    <row r="67" spans="1:45" x14ac:dyDescent="0.35">
      <c r="A67">
        <v>6100144</v>
      </c>
      <c r="B67">
        <v>0</v>
      </c>
      <c r="C67">
        <v>10</v>
      </c>
      <c r="D67" t="s">
        <v>203</v>
      </c>
      <c r="E67" t="s">
        <v>1324</v>
      </c>
      <c r="F67" t="s">
        <v>310</v>
      </c>
      <c r="G67" t="s">
        <v>753</v>
      </c>
      <c r="H67">
        <v>4</v>
      </c>
      <c r="I67">
        <v>2</v>
      </c>
      <c r="J67">
        <v>0</v>
      </c>
      <c r="K67">
        <v>2</v>
      </c>
      <c r="L67" t="s">
        <v>355</v>
      </c>
      <c r="M67">
        <v>0</v>
      </c>
      <c r="N67" s="16">
        <v>45809</v>
      </c>
      <c r="O67" s="16">
        <v>45809</v>
      </c>
      <c r="Q67" t="s">
        <v>152</v>
      </c>
      <c r="R67" t="s">
        <v>307</v>
      </c>
      <c r="S67">
        <v>10014641</v>
      </c>
      <c r="T67" t="s">
        <v>152</v>
      </c>
      <c r="AE67">
        <v>0</v>
      </c>
      <c r="AG67">
        <v>0</v>
      </c>
      <c r="AI67" t="s">
        <v>358</v>
      </c>
      <c r="AM67">
        <v>0.28574074074074002</v>
      </c>
      <c r="AN67">
        <v>0.38098379629630003</v>
      </c>
      <c r="AO67">
        <v>0</v>
      </c>
      <c r="AP67">
        <v>0</v>
      </c>
      <c r="AQ67">
        <v>1001243704</v>
      </c>
      <c r="AR67">
        <v>4262849</v>
      </c>
      <c r="AS67">
        <v>4</v>
      </c>
    </row>
    <row r="68" spans="1:45" x14ac:dyDescent="0.35">
      <c r="A68">
        <v>6102228</v>
      </c>
      <c r="B68">
        <v>0</v>
      </c>
      <c r="C68">
        <v>10</v>
      </c>
      <c r="D68" t="s">
        <v>374</v>
      </c>
      <c r="E68" t="s">
        <v>359</v>
      </c>
      <c r="F68" t="s">
        <v>251</v>
      </c>
      <c r="G68" t="s">
        <v>752</v>
      </c>
      <c r="H68">
        <v>12</v>
      </c>
      <c r="I68">
        <v>6</v>
      </c>
      <c r="J68">
        <v>0</v>
      </c>
      <c r="K68">
        <v>2</v>
      </c>
      <c r="L68" t="s">
        <v>355</v>
      </c>
      <c r="M68">
        <v>0</v>
      </c>
      <c r="N68" s="16">
        <v>44652</v>
      </c>
      <c r="O68" s="16">
        <v>44652</v>
      </c>
      <c r="Q68" t="s">
        <v>284</v>
      </c>
      <c r="R68" t="s">
        <v>285</v>
      </c>
      <c r="S68">
        <v>10014654</v>
      </c>
      <c r="T68" t="s">
        <v>284</v>
      </c>
      <c r="AE68">
        <v>0</v>
      </c>
      <c r="AG68">
        <v>0</v>
      </c>
      <c r="AI68" t="s">
        <v>363</v>
      </c>
      <c r="AM68">
        <v>0</v>
      </c>
      <c r="AN68">
        <v>0.38094907407407003</v>
      </c>
      <c r="AO68">
        <v>0</v>
      </c>
      <c r="AP68">
        <v>0</v>
      </c>
      <c r="AQ68">
        <v>1001247761</v>
      </c>
      <c r="AR68">
        <v>4267846</v>
      </c>
      <c r="AS68">
        <v>3</v>
      </c>
    </row>
    <row r="69" spans="1:45" x14ac:dyDescent="0.35">
      <c r="A69">
        <v>6102238</v>
      </c>
      <c r="B69">
        <v>0</v>
      </c>
      <c r="C69">
        <v>10</v>
      </c>
      <c r="D69" t="s">
        <v>374</v>
      </c>
      <c r="E69" t="s">
        <v>359</v>
      </c>
      <c r="F69" t="s">
        <v>251</v>
      </c>
      <c r="G69" t="s">
        <v>751</v>
      </c>
      <c r="H69">
        <v>1</v>
      </c>
      <c r="I69">
        <v>1</v>
      </c>
      <c r="J69">
        <v>0</v>
      </c>
      <c r="K69">
        <v>1</v>
      </c>
      <c r="L69" t="s">
        <v>355</v>
      </c>
      <c r="M69">
        <v>0</v>
      </c>
      <c r="N69" s="16">
        <v>44652</v>
      </c>
      <c r="O69" s="16">
        <v>44652</v>
      </c>
      <c r="Q69" t="s">
        <v>284</v>
      </c>
      <c r="R69" t="s">
        <v>285</v>
      </c>
      <c r="S69">
        <v>10014654</v>
      </c>
      <c r="T69" t="s">
        <v>284</v>
      </c>
      <c r="AE69">
        <v>0</v>
      </c>
      <c r="AG69">
        <v>0</v>
      </c>
      <c r="AI69" t="s">
        <v>363</v>
      </c>
      <c r="AM69">
        <v>0</v>
      </c>
      <c r="AN69">
        <v>9.5243055555559994E-2</v>
      </c>
      <c r="AO69">
        <v>0</v>
      </c>
      <c r="AP69">
        <v>0</v>
      </c>
      <c r="AQ69">
        <v>1001250823</v>
      </c>
      <c r="AR69">
        <v>4272359</v>
      </c>
      <c r="AS69">
        <v>3</v>
      </c>
    </row>
    <row r="70" spans="1:45" x14ac:dyDescent="0.35">
      <c r="A70">
        <v>6102239</v>
      </c>
      <c r="B70">
        <v>0</v>
      </c>
      <c r="C70">
        <v>10</v>
      </c>
      <c r="D70" t="s">
        <v>374</v>
      </c>
      <c r="E70" t="s">
        <v>359</v>
      </c>
      <c r="F70" t="s">
        <v>251</v>
      </c>
      <c r="G70" t="s">
        <v>750</v>
      </c>
      <c r="H70">
        <v>3</v>
      </c>
      <c r="I70">
        <v>1</v>
      </c>
      <c r="J70">
        <v>0</v>
      </c>
      <c r="K70">
        <v>3</v>
      </c>
      <c r="L70" t="s">
        <v>355</v>
      </c>
      <c r="M70">
        <v>0</v>
      </c>
      <c r="N70" s="16">
        <v>44652</v>
      </c>
      <c r="O70" s="16">
        <v>44652</v>
      </c>
      <c r="Q70" t="s">
        <v>284</v>
      </c>
      <c r="R70" t="s">
        <v>285</v>
      </c>
      <c r="S70">
        <v>10014654</v>
      </c>
      <c r="T70" t="s">
        <v>284</v>
      </c>
      <c r="AE70">
        <v>0</v>
      </c>
      <c r="AG70">
        <v>0</v>
      </c>
      <c r="AI70" t="s">
        <v>360</v>
      </c>
      <c r="AM70">
        <v>0</v>
      </c>
      <c r="AN70">
        <v>9.5243055555559994E-2</v>
      </c>
      <c r="AO70">
        <v>0</v>
      </c>
      <c r="AP70">
        <v>0</v>
      </c>
      <c r="AQ70">
        <v>1001252955</v>
      </c>
      <c r="AR70">
        <v>4275546</v>
      </c>
      <c r="AS70">
        <v>2</v>
      </c>
    </row>
    <row r="71" spans="1:45" x14ac:dyDescent="0.35">
      <c r="A71">
        <v>6103908</v>
      </c>
      <c r="B71">
        <v>0</v>
      </c>
      <c r="C71">
        <v>10</v>
      </c>
      <c r="D71" t="s">
        <v>374</v>
      </c>
      <c r="E71" t="s">
        <v>1324</v>
      </c>
      <c r="F71" t="s">
        <v>310</v>
      </c>
      <c r="G71" t="s">
        <v>749</v>
      </c>
      <c r="H71">
        <v>1</v>
      </c>
      <c r="I71">
        <v>1</v>
      </c>
      <c r="J71">
        <v>0</v>
      </c>
      <c r="K71">
        <v>1</v>
      </c>
      <c r="L71" t="s">
        <v>355</v>
      </c>
      <c r="M71">
        <v>0</v>
      </c>
      <c r="N71" s="16">
        <v>45873</v>
      </c>
      <c r="O71" s="16">
        <v>45873</v>
      </c>
      <c r="Q71" t="s">
        <v>288</v>
      </c>
      <c r="R71" t="s">
        <v>289</v>
      </c>
      <c r="S71">
        <v>10014653</v>
      </c>
      <c r="T71" t="s">
        <v>288</v>
      </c>
      <c r="AE71">
        <v>0</v>
      </c>
      <c r="AG71">
        <v>0</v>
      </c>
      <c r="AI71" t="s">
        <v>360</v>
      </c>
      <c r="AM71">
        <v>0</v>
      </c>
      <c r="AN71">
        <v>4.7615740740740001E-2</v>
      </c>
      <c r="AO71">
        <v>0</v>
      </c>
      <c r="AP71">
        <v>0</v>
      </c>
      <c r="AQ71">
        <v>1001253185</v>
      </c>
      <c r="AR71">
        <v>4275556</v>
      </c>
      <c r="AS71">
        <v>2</v>
      </c>
    </row>
    <row r="72" spans="1:45" x14ac:dyDescent="0.35">
      <c r="A72">
        <v>6103919</v>
      </c>
      <c r="B72">
        <v>0</v>
      </c>
      <c r="C72">
        <v>10</v>
      </c>
      <c r="D72" t="s">
        <v>374</v>
      </c>
      <c r="E72" t="s">
        <v>1324</v>
      </c>
      <c r="F72" t="s">
        <v>310</v>
      </c>
      <c r="G72" t="s">
        <v>748</v>
      </c>
      <c r="H72">
        <v>2</v>
      </c>
      <c r="I72">
        <v>1</v>
      </c>
      <c r="J72">
        <v>0</v>
      </c>
      <c r="K72">
        <v>2</v>
      </c>
      <c r="L72" t="s">
        <v>355</v>
      </c>
      <c r="M72">
        <v>0</v>
      </c>
      <c r="N72" s="16">
        <v>45873</v>
      </c>
      <c r="O72" s="16">
        <v>45873</v>
      </c>
      <c r="Q72" t="s">
        <v>288</v>
      </c>
      <c r="R72" t="s">
        <v>289</v>
      </c>
      <c r="S72">
        <v>10014653</v>
      </c>
      <c r="T72" t="s">
        <v>288</v>
      </c>
      <c r="AE72">
        <v>0</v>
      </c>
      <c r="AG72">
        <v>0</v>
      </c>
      <c r="AI72" t="s">
        <v>360</v>
      </c>
      <c r="AM72">
        <v>0</v>
      </c>
      <c r="AN72">
        <v>0.14285879629629999</v>
      </c>
      <c r="AO72">
        <v>0</v>
      </c>
      <c r="AP72">
        <v>0</v>
      </c>
      <c r="AQ72">
        <v>1001253186</v>
      </c>
      <c r="AR72">
        <v>4275557</v>
      </c>
      <c r="AS72">
        <v>2</v>
      </c>
    </row>
    <row r="73" spans="1:45" x14ac:dyDescent="0.35">
      <c r="A73">
        <v>6103921</v>
      </c>
      <c r="B73">
        <v>0</v>
      </c>
      <c r="C73">
        <v>10</v>
      </c>
      <c r="D73" t="s">
        <v>374</v>
      </c>
      <c r="E73" t="s">
        <v>1324</v>
      </c>
      <c r="F73" t="s">
        <v>310</v>
      </c>
      <c r="G73" t="s">
        <v>747</v>
      </c>
      <c r="H73">
        <v>1</v>
      </c>
      <c r="I73">
        <v>1</v>
      </c>
      <c r="J73">
        <v>0</v>
      </c>
      <c r="K73">
        <v>1</v>
      </c>
      <c r="L73" t="s">
        <v>355</v>
      </c>
      <c r="M73">
        <v>0</v>
      </c>
      <c r="N73" s="16">
        <v>45873</v>
      </c>
      <c r="O73" s="16">
        <v>45873</v>
      </c>
      <c r="Q73" t="s">
        <v>288</v>
      </c>
      <c r="R73" t="s">
        <v>289</v>
      </c>
      <c r="S73">
        <v>10014653</v>
      </c>
      <c r="T73" t="s">
        <v>288</v>
      </c>
      <c r="AE73">
        <v>0</v>
      </c>
      <c r="AG73">
        <v>0</v>
      </c>
      <c r="AI73" t="s">
        <v>360</v>
      </c>
      <c r="AM73">
        <v>0</v>
      </c>
      <c r="AN73">
        <v>4.7615740740740001E-2</v>
      </c>
      <c r="AO73">
        <v>0</v>
      </c>
      <c r="AP73">
        <v>0</v>
      </c>
      <c r="AQ73">
        <v>1001255310</v>
      </c>
      <c r="AR73">
        <v>4277829</v>
      </c>
      <c r="AS73">
        <v>2</v>
      </c>
    </row>
    <row r="74" spans="1:45" x14ac:dyDescent="0.35">
      <c r="A74">
        <v>6103940</v>
      </c>
      <c r="B74">
        <v>0</v>
      </c>
      <c r="C74">
        <v>10</v>
      </c>
      <c r="D74" t="s">
        <v>203</v>
      </c>
      <c r="E74" t="s">
        <v>1324</v>
      </c>
      <c r="F74" t="s">
        <v>310</v>
      </c>
      <c r="G74" t="s">
        <v>746</v>
      </c>
      <c r="H74">
        <v>8</v>
      </c>
      <c r="I74">
        <v>2</v>
      </c>
      <c r="J74">
        <v>0</v>
      </c>
      <c r="K74">
        <v>4</v>
      </c>
      <c r="L74" t="s">
        <v>355</v>
      </c>
      <c r="M74">
        <v>0</v>
      </c>
      <c r="N74" s="16">
        <v>45873</v>
      </c>
      <c r="O74" s="16">
        <v>45873</v>
      </c>
      <c r="Q74" t="s">
        <v>160</v>
      </c>
      <c r="R74" t="s">
        <v>346</v>
      </c>
      <c r="S74">
        <v>10014598</v>
      </c>
      <c r="T74" t="s">
        <v>160</v>
      </c>
      <c r="AE74">
        <v>0</v>
      </c>
      <c r="AG74">
        <v>0</v>
      </c>
      <c r="AI74" t="s">
        <v>360</v>
      </c>
      <c r="AM74">
        <v>0</v>
      </c>
      <c r="AN74">
        <v>9.5243055555559994E-2</v>
      </c>
      <c r="AO74">
        <v>0</v>
      </c>
      <c r="AP74">
        <v>0</v>
      </c>
      <c r="AQ74">
        <v>1001255326</v>
      </c>
      <c r="AR74">
        <v>4277845</v>
      </c>
      <c r="AS74">
        <v>2</v>
      </c>
    </row>
    <row r="75" spans="1:45" x14ac:dyDescent="0.35">
      <c r="A75">
        <v>6106583</v>
      </c>
      <c r="B75">
        <v>0</v>
      </c>
      <c r="C75">
        <v>10</v>
      </c>
      <c r="D75" t="s">
        <v>203</v>
      </c>
      <c r="E75" t="s">
        <v>1324</v>
      </c>
      <c r="F75" t="s">
        <v>310</v>
      </c>
      <c r="G75" t="s">
        <v>746</v>
      </c>
      <c r="H75">
        <v>8</v>
      </c>
      <c r="I75">
        <v>2</v>
      </c>
      <c r="J75">
        <v>0</v>
      </c>
      <c r="K75">
        <v>4</v>
      </c>
      <c r="L75" t="s">
        <v>355</v>
      </c>
      <c r="M75">
        <v>0</v>
      </c>
      <c r="N75" s="16">
        <v>45873</v>
      </c>
      <c r="O75" s="16">
        <v>45873</v>
      </c>
      <c r="Q75" t="s">
        <v>337</v>
      </c>
      <c r="R75" t="s">
        <v>338</v>
      </c>
      <c r="S75">
        <v>10014600</v>
      </c>
      <c r="T75" t="s">
        <v>337</v>
      </c>
      <c r="AE75">
        <v>0</v>
      </c>
      <c r="AG75">
        <v>0</v>
      </c>
      <c r="AI75" t="s">
        <v>360</v>
      </c>
      <c r="AM75">
        <v>0</v>
      </c>
      <c r="AN75">
        <v>4.7615740740740001E-2</v>
      </c>
      <c r="AO75">
        <v>0</v>
      </c>
      <c r="AP75">
        <v>0</v>
      </c>
      <c r="AQ75">
        <v>1001255328</v>
      </c>
      <c r="AR75">
        <v>4277847</v>
      </c>
      <c r="AS75">
        <v>2</v>
      </c>
    </row>
    <row r="76" spans="1:45" x14ac:dyDescent="0.35">
      <c r="A76">
        <v>6106644</v>
      </c>
      <c r="B76">
        <v>0</v>
      </c>
      <c r="C76">
        <v>10</v>
      </c>
      <c r="D76" t="s">
        <v>374</v>
      </c>
      <c r="E76" t="s">
        <v>1324</v>
      </c>
      <c r="F76" t="s">
        <v>310</v>
      </c>
      <c r="G76" t="s">
        <v>745</v>
      </c>
      <c r="H76">
        <v>3</v>
      </c>
      <c r="I76">
        <v>1</v>
      </c>
      <c r="J76">
        <v>0</v>
      </c>
      <c r="K76">
        <v>3</v>
      </c>
      <c r="L76" t="s">
        <v>355</v>
      </c>
      <c r="M76">
        <v>0</v>
      </c>
      <c r="N76" s="16">
        <v>45873</v>
      </c>
      <c r="O76" s="16">
        <v>45873</v>
      </c>
      <c r="Q76" t="s">
        <v>286</v>
      </c>
      <c r="R76" t="s">
        <v>287</v>
      </c>
      <c r="S76">
        <v>10014655</v>
      </c>
      <c r="T76" t="s">
        <v>286</v>
      </c>
      <c r="AE76">
        <v>0</v>
      </c>
      <c r="AG76">
        <v>0</v>
      </c>
      <c r="AI76" t="s">
        <v>360</v>
      </c>
      <c r="AM76">
        <v>0</v>
      </c>
      <c r="AN76">
        <v>0.19047453703704001</v>
      </c>
      <c r="AO76">
        <v>0</v>
      </c>
      <c r="AP76">
        <v>0</v>
      </c>
      <c r="AQ76">
        <v>1001255350</v>
      </c>
      <c r="AR76">
        <v>4277866</v>
      </c>
      <c r="AS76">
        <v>2</v>
      </c>
    </row>
    <row r="77" spans="1:45" x14ac:dyDescent="0.35">
      <c r="A77">
        <v>6106644</v>
      </c>
      <c r="B77">
        <v>0</v>
      </c>
      <c r="C77">
        <v>20</v>
      </c>
      <c r="D77" t="s">
        <v>361</v>
      </c>
      <c r="E77" t="s">
        <v>1324</v>
      </c>
      <c r="F77" t="s">
        <v>310</v>
      </c>
      <c r="G77" t="s">
        <v>745</v>
      </c>
      <c r="H77">
        <v>6</v>
      </c>
      <c r="I77">
        <v>2</v>
      </c>
      <c r="J77">
        <v>0</v>
      </c>
      <c r="K77">
        <v>3</v>
      </c>
      <c r="L77" t="s">
        <v>355</v>
      </c>
      <c r="M77">
        <v>0</v>
      </c>
      <c r="N77" s="16">
        <v>45873</v>
      </c>
      <c r="O77" s="16">
        <v>45873</v>
      </c>
      <c r="Q77" t="s">
        <v>286</v>
      </c>
      <c r="R77" t="s">
        <v>287</v>
      </c>
      <c r="S77">
        <v>10014655</v>
      </c>
      <c r="T77" t="s">
        <v>286</v>
      </c>
      <c r="AE77">
        <v>0</v>
      </c>
      <c r="AG77">
        <v>0</v>
      </c>
      <c r="AI77" t="s">
        <v>360</v>
      </c>
      <c r="AM77">
        <v>0</v>
      </c>
      <c r="AN77">
        <v>0.19047453703704001</v>
      </c>
      <c r="AO77">
        <v>0</v>
      </c>
      <c r="AP77">
        <v>0</v>
      </c>
      <c r="AQ77">
        <v>1001258299</v>
      </c>
      <c r="AR77">
        <v>4281895</v>
      </c>
      <c r="AS77">
        <v>2</v>
      </c>
    </row>
    <row r="78" spans="1:45" x14ac:dyDescent="0.35">
      <c r="A78">
        <v>6106645</v>
      </c>
      <c r="B78">
        <v>0</v>
      </c>
      <c r="C78">
        <v>10</v>
      </c>
      <c r="D78" t="s">
        <v>374</v>
      </c>
      <c r="E78" t="s">
        <v>1324</v>
      </c>
      <c r="F78" t="s">
        <v>310</v>
      </c>
      <c r="G78" t="s">
        <v>744</v>
      </c>
      <c r="H78">
        <v>1</v>
      </c>
      <c r="I78">
        <v>1</v>
      </c>
      <c r="J78">
        <v>0</v>
      </c>
      <c r="K78">
        <v>1</v>
      </c>
      <c r="L78" t="s">
        <v>355</v>
      </c>
      <c r="M78">
        <v>0</v>
      </c>
      <c r="N78" s="16">
        <v>45873</v>
      </c>
      <c r="O78" s="16">
        <v>45873</v>
      </c>
      <c r="Q78" t="s">
        <v>286</v>
      </c>
      <c r="R78" t="s">
        <v>287</v>
      </c>
      <c r="S78">
        <v>10014655</v>
      </c>
      <c r="T78" t="s">
        <v>286</v>
      </c>
      <c r="AE78">
        <v>0</v>
      </c>
      <c r="AG78">
        <v>0</v>
      </c>
      <c r="AI78" t="s">
        <v>360</v>
      </c>
      <c r="AM78">
        <v>0</v>
      </c>
      <c r="AN78">
        <v>0.19047453703704001</v>
      </c>
      <c r="AO78">
        <v>0</v>
      </c>
      <c r="AP78">
        <v>0</v>
      </c>
      <c r="AQ78">
        <v>1001258387</v>
      </c>
      <c r="AR78">
        <v>4282044</v>
      </c>
      <c r="AS78">
        <v>2</v>
      </c>
    </row>
    <row r="79" spans="1:45" x14ac:dyDescent="0.35">
      <c r="A79">
        <v>6106646</v>
      </c>
      <c r="B79">
        <v>0</v>
      </c>
      <c r="C79">
        <v>10</v>
      </c>
      <c r="D79" t="s">
        <v>374</v>
      </c>
      <c r="E79" t="s">
        <v>1324</v>
      </c>
      <c r="F79" t="s">
        <v>310</v>
      </c>
      <c r="G79" t="s">
        <v>743</v>
      </c>
      <c r="H79">
        <v>2</v>
      </c>
      <c r="I79">
        <v>1</v>
      </c>
      <c r="J79">
        <v>0</v>
      </c>
      <c r="K79">
        <v>2</v>
      </c>
      <c r="L79" t="s">
        <v>355</v>
      </c>
      <c r="M79">
        <v>0</v>
      </c>
      <c r="N79" s="16">
        <v>45873</v>
      </c>
      <c r="O79" s="16">
        <v>45873</v>
      </c>
      <c r="Q79" t="s">
        <v>286</v>
      </c>
      <c r="R79" t="s">
        <v>287</v>
      </c>
      <c r="S79">
        <v>10014655</v>
      </c>
      <c r="T79" t="s">
        <v>286</v>
      </c>
      <c r="AE79">
        <v>0</v>
      </c>
      <c r="AG79">
        <v>0</v>
      </c>
      <c r="AI79" t="s">
        <v>363</v>
      </c>
      <c r="AM79">
        <v>0</v>
      </c>
      <c r="AN79">
        <v>0.14285879629629999</v>
      </c>
      <c r="AO79">
        <v>0</v>
      </c>
      <c r="AP79">
        <v>0</v>
      </c>
      <c r="AQ79">
        <v>1001258405</v>
      </c>
      <c r="AR79">
        <v>4282046</v>
      </c>
      <c r="AS79">
        <v>3</v>
      </c>
    </row>
    <row r="80" spans="1:45" x14ac:dyDescent="0.35">
      <c r="A80">
        <v>6106646</v>
      </c>
      <c r="B80">
        <v>0</v>
      </c>
      <c r="C80">
        <v>20</v>
      </c>
      <c r="D80" t="s">
        <v>361</v>
      </c>
      <c r="E80" t="s">
        <v>1324</v>
      </c>
      <c r="F80" t="s">
        <v>310</v>
      </c>
      <c r="G80" t="s">
        <v>743</v>
      </c>
      <c r="H80">
        <v>4</v>
      </c>
      <c r="I80">
        <v>2</v>
      </c>
      <c r="J80">
        <v>0</v>
      </c>
      <c r="K80">
        <v>2</v>
      </c>
      <c r="L80" t="s">
        <v>355</v>
      </c>
      <c r="M80">
        <v>0</v>
      </c>
      <c r="N80" s="16">
        <v>45873</v>
      </c>
      <c r="O80" s="16">
        <v>45873</v>
      </c>
      <c r="Q80" t="s">
        <v>286</v>
      </c>
      <c r="R80" t="s">
        <v>287</v>
      </c>
      <c r="S80">
        <v>10014655</v>
      </c>
      <c r="T80" t="s">
        <v>286</v>
      </c>
      <c r="AE80">
        <v>0</v>
      </c>
      <c r="AG80">
        <v>0</v>
      </c>
      <c r="AI80" t="s">
        <v>363</v>
      </c>
      <c r="AM80">
        <v>0.14285879629629999</v>
      </c>
      <c r="AN80">
        <v>0.28571759259259</v>
      </c>
      <c r="AO80">
        <v>0</v>
      </c>
      <c r="AP80">
        <v>0</v>
      </c>
      <c r="AQ80">
        <v>1001258405</v>
      </c>
      <c r="AR80">
        <v>4282047</v>
      </c>
      <c r="AS80">
        <v>3</v>
      </c>
    </row>
    <row r="81" spans="1:45" x14ac:dyDescent="0.35">
      <c r="A81">
        <v>6106649</v>
      </c>
      <c r="B81">
        <v>0</v>
      </c>
      <c r="C81">
        <v>10</v>
      </c>
      <c r="D81" t="s">
        <v>374</v>
      </c>
      <c r="E81" t="s">
        <v>1324</v>
      </c>
      <c r="F81" t="s">
        <v>310</v>
      </c>
      <c r="G81" t="s">
        <v>742</v>
      </c>
      <c r="H81">
        <v>2</v>
      </c>
      <c r="I81">
        <v>2</v>
      </c>
      <c r="J81">
        <v>0</v>
      </c>
      <c r="K81">
        <v>1</v>
      </c>
      <c r="L81" t="s">
        <v>355</v>
      </c>
      <c r="M81">
        <v>0</v>
      </c>
      <c r="N81" s="16">
        <v>45873</v>
      </c>
      <c r="O81" s="16">
        <v>45873</v>
      </c>
      <c r="Q81" t="s">
        <v>286</v>
      </c>
      <c r="R81" t="s">
        <v>287</v>
      </c>
      <c r="S81">
        <v>10014655</v>
      </c>
      <c r="T81" t="s">
        <v>286</v>
      </c>
      <c r="AE81">
        <v>0</v>
      </c>
      <c r="AG81">
        <v>0</v>
      </c>
      <c r="AI81" t="s">
        <v>363</v>
      </c>
      <c r="AM81">
        <v>0</v>
      </c>
      <c r="AN81">
        <v>4.7615740740740001E-2</v>
      </c>
      <c r="AO81">
        <v>0</v>
      </c>
      <c r="AP81">
        <v>0</v>
      </c>
      <c r="AQ81">
        <v>1001258406</v>
      </c>
      <c r="AR81">
        <v>4282048</v>
      </c>
      <c r="AS81">
        <v>3</v>
      </c>
    </row>
    <row r="82" spans="1:45" x14ac:dyDescent="0.35">
      <c r="A82">
        <v>6106650</v>
      </c>
      <c r="B82">
        <v>0</v>
      </c>
      <c r="C82">
        <v>10</v>
      </c>
      <c r="D82" t="s">
        <v>374</v>
      </c>
      <c r="E82" t="s">
        <v>1324</v>
      </c>
      <c r="F82" t="s">
        <v>310</v>
      </c>
      <c r="G82" t="s">
        <v>741</v>
      </c>
      <c r="H82">
        <v>1</v>
      </c>
      <c r="I82">
        <v>1</v>
      </c>
      <c r="J82">
        <v>0</v>
      </c>
      <c r="K82">
        <v>1</v>
      </c>
      <c r="L82" t="s">
        <v>355</v>
      </c>
      <c r="M82">
        <v>0</v>
      </c>
      <c r="N82" s="16">
        <v>45873</v>
      </c>
      <c r="O82" s="16">
        <v>45873</v>
      </c>
      <c r="Q82" t="s">
        <v>286</v>
      </c>
      <c r="R82" t="s">
        <v>287</v>
      </c>
      <c r="S82">
        <v>10014655</v>
      </c>
      <c r="T82" t="s">
        <v>286</v>
      </c>
      <c r="AE82">
        <v>0</v>
      </c>
      <c r="AG82">
        <v>0</v>
      </c>
      <c r="AI82" t="s">
        <v>363</v>
      </c>
      <c r="AM82">
        <v>0</v>
      </c>
      <c r="AN82">
        <v>9.5243055555559994E-2</v>
      </c>
      <c r="AO82">
        <v>0</v>
      </c>
      <c r="AP82">
        <v>0</v>
      </c>
      <c r="AQ82">
        <v>1001258407</v>
      </c>
      <c r="AR82">
        <v>4282049</v>
      </c>
      <c r="AS82">
        <v>3</v>
      </c>
    </row>
    <row r="83" spans="1:45" x14ac:dyDescent="0.35">
      <c r="A83">
        <v>6121192</v>
      </c>
      <c r="B83">
        <v>0</v>
      </c>
      <c r="C83">
        <v>10</v>
      </c>
      <c r="D83" t="s">
        <v>203</v>
      </c>
      <c r="E83" t="s">
        <v>359</v>
      </c>
      <c r="F83" t="s">
        <v>310</v>
      </c>
      <c r="G83" t="s">
        <v>3231</v>
      </c>
      <c r="H83">
        <v>10</v>
      </c>
      <c r="I83">
        <v>2</v>
      </c>
      <c r="J83">
        <v>0</v>
      </c>
      <c r="K83">
        <v>5</v>
      </c>
      <c r="L83" t="s">
        <v>355</v>
      </c>
      <c r="M83">
        <v>0</v>
      </c>
      <c r="N83" s="16">
        <v>45809</v>
      </c>
      <c r="O83" s="16">
        <v>45809</v>
      </c>
      <c r="Q83" t="s">
        <v>178</v>
      </c>
      <c r="R83" t="s">
        <v>392</v>
      </c>
      <c r="S83">
        <v>10014644</v>
      </c>
      <c r="T83" t="s">
        <v>178</v>
      </c>
      <c r="AE83">
        <v>0</v>
      </c>
      <c r="AG83">
        <v>0</v>
      </c>
      <c r="AI83" t="s">
        <v>363</v>
      </c>
      <c r="AM83">
        <v>9.5243055555559994E-2</v>
      </c>
      <c r="AN83">
        <v>0.19048611111111</v>
      </c>
      <c r="AO83">
        <v>0</v>
      </c>
      <c r="AP83">
        <v>0</v>
      </c>
      <c r="AQ83">
        <v>1001258407</v>
      </c>
      <c r="AR83">
        <v>4282050</v>
      </c>
      <c r="AS83">
        <v>3</v>
      </c>
    </row>
    <row r="84" spans="1:45" x14ac:dyDescent="0.35">
      <c r="A84">
        <v>6122233</v>
      </c>
      <c r="B84">
        <v>0</v>
      </c>
      <c r="C84">
        <v>10</v>
      </c>
      <c r="D84" t="s">
        <v>367</v>
      </c>
      <c r="E84" t="s">
        <v>1324</v>
      </c>
      <c r="F84" t="s">
        <v>310</v>
      </c>
      <c r="G84" t="s">
        <v>739</v>
      </c>
      <c r="H84">
        <v>0</v>
      </c>
      <c r="I84">
        <v>2</v>
      </c>
      <c r="J84">
        <v>0</v>
      </c>
      <c r="K84">
        <v>4</v>
      </c>
      <c r="L84" t="s">
        <v>355</v>
      </c>
      <c r="M84">
        <v>0</v>
      </c>
      <c r="N84" s="16">
        <v>45809</v>
      </c>
      <c r="O84" s="16">
        <v>45809</v>
      </c>
      <c r="R84" t="s">
        <v>431</v>
      </c>
      <c r="T84" t="s">
        <v>429</v>
      </c>
      <c r="AE84">
        <v>0</v>
      </c>
      <c r="AG84">
        <v>0</v>
      </c>
      <c r="AI84" t="s">
        <v>363</v>
      </c>
      <c r="AM84">
        <v>0</v>
      </c>
      <c r="AN84">
        <v>4.7615740740740001E-2</v>
      </c>
      <c r="AO84">
        <v>0</v>
      </c>
      <c r="AP84">
        <v>0</v>
      </c>
      <c r="AQ84">
        <v>1001258410</v>
      </c>
      <c r="AR84">
        <v>4282053</v>
      </c>
      <c r="AS84">
        <v>3</v>
      </c>
    </row>
    <row r="85" spans="1:45" x14ac:dyDescent="0.35">
      <c r="A85">
        <v>6123826</v>
      </c>
      <c r="B85">
        <v>0</v>
      </c>
      <c r="C85">
        <v>10</v>
      </c>
      <c r="D85" t="s">
        <v>203</v>
      </c>
      <c r="E85" t="s">
        <v>359</v>
      </c>
      <c r="F85" t="s">
        <v>310</v>
      </c>
      <c r="G85" t="s">
        <v>735</v>
      </c>
      <c r="H85">
        <v>20</v>
      </c>
      <c r="I85">
        <v>2</v>
      </c>
      <c r="J85">
        <v>0</v>
      </c>
      <c r="K85">
        <v>10</v>
      </c>
      <c r="L85" t="s">
        <v>355</v>
      </c>
      <c r="M85">
        <v>0</v>
      </c>
      <c r="N85" s="16">
        <v>45809</v>
      </c>
      <c r="O85" s="16">
        <v>45809</v>
      </c>
      <c r="Q85" t="s">
        <v>238</v>
      </c>
      <c r="R85" t="s">
        <v>281</v>
      </c>
      <c r="S85">
        <v>10014628</v>
      </c>
      <c r="T85" t="s">
        <v>238</v>
      </c>
      <c r="AE85">
        <v>0</v>
      </c>
      <c r="AG85">
        <v>0</v>
      </c>
      <c r="AI85" t="s">
        <v>360</v>
      </c>
      <c r="AM85">
        <v>0</v>
      </c>
      <c r="AN85">
        <v>4.7615740740740001E-2</v>
      </c>
      <c r="AO85">
        <v>0</v>
      </c>
      <c r="AP85">
        <v>0</v>
      </c>
      <c r="AQ85">
        <v>1001258411</v>
      </c>
      <c r="AR85">
        <v>4282054</v>
      </c>
      <c r="AS85">
        <v>2</v>
      </c>
    </row>
    <row r="86" spans="1:45" x14ac:dyDescent="0.35">
      <c r="A86">
        <v>6123826</v>
      </c>
      <c r="B86">
        <v>0</v>
      </c>
      <c r="C86">
        <v>20</v>
      </c>
      <c r="D86" t="s">
        <v>362</v>
      </c>
      <c r="E86" t="s">
        <v>359</v>
      </c>
      <c r="F86" t="s">
        <v>310</v>
      </c>
      <c r="G86" t="s">
        <v>735</v>
      </c>
      <c r="H86">
        <v>2</v>
      </c>
      <c r="I86">
        <v>1</v>
      </c>
      <c r="J86">
        <v>0</v>
      </c>
      <c r="K86">
        <v>2</v>
      </c>
      <c r="L86" t="s">
        <v>355</v>
      </c>
      <c r="M86">
        <v>0</v>
      </c>
      <c r="N86" s="16">
        <v>45809</v>
      </c>
      <c r="O86" s="16">
        <v>45809</v>
      </c>
      <c r="Q86" t="s">
        <v>238</v>
      </c>
      <c r="R86" t="s">
        <v>281</v>
      </c>
      <c r="S86">
        <v>10014628</v>
      </c>
      <c r="T86" t="s">
        <v>238</v>
      </c>
      <c r="AE86">
        <v>0</v>
      </c>
      <c r="AG86">
        <v>0</v>
      </c>
      <c r="AI86" t="s">
        <v>360</v>
      </c>
      <c r="AM86">
        <v>0</v>
      </c>
      <c r="AN86">
        <v>4.7615740740740001E-2</v>
      </c>
      <c r="AO86">
        <v>0</v>
      </c>
      <c r="AP86">
        <v>0</v>
      </c>
      <c r="AQ86">
        <v>1001263921</v>
      </c>
      <c r="AR86">
        <v>4288809</v>
      </c>
      <c r="AS86">
        <v>2</v>
      </c>
    </row>
    <row r="87" spans="1:45" x14ac:dyDescent="0.35">
      <c r="A87">
        <v>6124085</v>
      </c>
      <c r="B87">
        <v>0</v>
      </c>
      <c r="C87">
        <v>10</v>
      </c>
      <c r="D87" t="s">
        <v>203</v>
      </c>
      <c r="E87" t="s">
        <v>359</v>
      </c>
      <c r="F87" t="s">
        <v>310</v>
      </c>
      <c r="G87" t="s">
        <v>3232</v>
      </c>
      <c r="H87">
        <v>6</v>
      </c>
      <c r="I87">
        <v>2</v>
      </c>
      <c r="J87">
        <v>0</v>
      </c>
      <c r="K87">
        <v>3</v>
      </c>
      <c r="L87" t="s">
        <v>355</v>
      </c>
      <c r="M87">
        <v>0</v>
      </c>
      <c r="N87" s="16">
        <v>45809</v>
      </c>
      <c r="O87" s="16">
        <v>45809</v>
      </c>
      <c r="Q87" t="s">
        <v>216</v>
      </c>
      <c r="R87" t="s">
        <v>282</v>
      </c>
      <c r="S87">
        <v>10014642</v>
      </c>
      <c r="T87" t="s">
        <v>216</v>
      </c>
      <c r="AE87">
        <v>0</v>
      </c>
      <c r="AG87">
        <v>0</v>
      </c>
      <c r="AI87" t="s">
        <v>363</v>
      </c>
      <c r="AM87">
        <v>0</v>
      </c>
      <c r="AN87">
        <v>0.14285879629629999</v>
      </c>
      <c r="AO87">
        <v>0</v>
      </c>
      <c r="AP87">
        <v>0</v>
      </c>
      <c r="AQ87">
        <v>1001263944</v>
      </c>
      <c r="AR87">
        <v>4288812</v>
      </c>
      <c r="AS87">
        <v>3</v>
      </c>
    </row>
    <row r="88" spans="1:45" x14ac:dyDescent="0.35">
      <c r="A88">
        <v>6127637</v>
      </c>
      <c r="B88">
        <v>0</v>
      </c>
      <c r="C88">
        <v>10</v>
      </c>
      <c r="D88" t="s">
        <v>374</v>
      </c>
      <c r="E88" t="s">
        <v>359</v>
      </c>
      <c r="F88" t="s">
        <v>517</v>
      </c>
      <c r="G88" t="s">
        <v>736</v>
      </c>
      <c r="H88">
        <v>12</v>
      </c>
      <c r="I88">
        <v>2</v>
      </c>
      <c r="J88">
        <v>0</v>
      </c>
      <c r="K88">
        <v>6</v>
      </c>
      <c r="L88" t="s">
        <v>355</v>
      </c>
      <c r="M88">
        <v>0</v>
      </c>
      <c r="N88" s="16">
        <v>45188</v>
      </c>
      <c r="O88" s="16">
        <v>45188</v>
      </c>
      <c r="Q88" t="s">
        <v>288</v>
      </c>
      <c r="R88" t="s">
        <v>289</v>
      </c>
      <c r="S88">
        <v>10014653</v>
      </c>
      <c r="T88" t="s">
        <v>288</v>
      </c>
      <c r="AE88">
        <v>0</v>
      </c>
      <c r="AG88">
        <v>0</v>
      </c>
      <c r="AI88" t="s">
        <v>363</v>
      </c>
      <c r="AM88">
        <v>0</v>
      </c>
      <c r="AN88">
        <v>4.7615740740740001E-2</v>
      </c>
      <c r="AO88">
        <v>0</v>
      </c>
      <c r="AP88">
        <v>0</v>
      </c>
      <c r="AQ88">
        <v>1001265127</v>
      </c>
      <c r="AR88">
        <v>4290659</v>
      </c>
      <c r="AS88">
        <v>3</v>
      </c>
    </row>
    <row r="89" spans="1:45" x14ac:dyDescent="0.35">
      <c r="A89">
        <v>6131493</v>
      </c>
      <c r="B89">
        <v>0</v>
      </c>
      <c r="C89">
        <v>10</v>
      </c>
      <c r="D89" t="s">
        <v>203</v>
      </c>
      <c r="E89" t="s">
        <v>1324</v>
      </c>
      <c r="F89" t="s">
        <v>310</v>
      </c>
      <c r="G89" t="s">
        <v>734</v>
      </c>
      <c r="H89">
        <v>6</v>
      </c>
      <c r="I89">
        <v>2</v>
      </c>
      <c r="J89">
        <v>0</v>
      </c>
      <c r="K89">
        <v>3</v>
      </c>
      <c r="L89" t="s">
        <v>355</v>
      </c>
      <c r="M89">
        <v>0</v>
      </c>
      <c r="N89" s="16">
        <v>45839</v>
      </c>
      <c r="O89" s="16">
        <v>45839</v>
      </c>
      <c r="Q89" t="s">
        <v>337</v>
      </c>
      <c r="R89" t="s">
        <v>338</v>
      </c>
      <c r="S89">
        <v>10014600</v>
      </c>
      <c r="T89" t="s">
        <v>337</v>
      </c>
      <c r="AE89">
        <v>0</v>
      </c>
      <c r="AG89">
        <v>0</v>
      </c>
      <c r="AI89" t="s">
        <v>358</v>
      </c>
      <c r="AM89">
        <v>0</v>
      </c>
      <c r="AN89">
        <v>4.7615740740740001E-2</v>
      </c>
      <c r="AO89">
        <v>0</v>
      </c>
      <c r="AP89">
        <v>0</v>
      </c>
      <c r="AQ89">
        <v>1001265131</v>
      </c>
      <c r="AR89">
        <v>4290663</v>
      </c>
      <c r="AS89">
        <v>4</v>
      </c>
    </row>
    <row r="90" spans="1:45" x14ac:dyDescent="0.35">
      <c r="A90">
        <v>6133335</v>
      </c>
      <c r="B90">
        <v>0</v>
      </c>
      <c r="C90">
        <v>10</v>
      </c>
      <c r="D90" t="s">
        <v>367</v>
      </c>
      <c r="E90" t="s">
        <v>1324</v>
      </c>
      <c r="F90" t="s">
        <v>310</v>
      </c>
      <c r="G90" t="s">
        <v>733</v>
      </c>
      <c r="H90">
        <v>20</v>
      </c>
      <c r="I90">
        <v>2</v>
      </c>
      <c r="J90">
        <v>0</v>
      </c>
      <c r="K90">
        <v>10</v>
      </c>
      <c r="L90" t="s">
        <v>355</v>
      </c>
      <c r="M90">
        <v>0</v>
      </c>
      <c r="N90" s="16">
        <v>45809</v>
      </c>
      <c r="O90" s="16">
        <v>45810</v>
      </c>
      <c r="Q90" t="s">
        <v>144</v>
      </c>
      <c r="R90" t="s">
        <v>393</v>
      </c>
      <c r="S90">
        <v>10014649</v>
      </c>
      <c r="T90" t="s">
        <v>144</v>
      </c>
      <c r="AE90">
        <v>0</v>
      </c>
      <c r="AG90">
        <v>0</v>
      </c>
      <c r="AI90" t="s">
        <v>363</v>
      </c>
      <c r="AM90">
        <v>0</v>
      </c>
      <c r="AN90">
        <v>4.7615740740740001E-2</v>
      </c>
      <c r="AO90">
        <v>0</v>
      </c>
      <c r="AP90">
        <v>0</v>
      </c>
      <c r="AQ90">
        <v>1001265357</v>
      </c>
      <c r="AR90">
        <v>4290891</v>
      </c>
      <c r="AS90">
        <v>3</v>
      </c>
    </row>
    <row r="91" spans="1:45" x14ac:dyDescent="0.35">
      <c r="A91">
        <v>6133335</v>
      </c>
      <c r="B91">
        <v>0</v>
      </c>
      <c r="C91">
        <v>20</v>
      </c>
      <c r="D91" t="s">
        <v>361</v>
      </c>
      <c r="E91" t="s">
        <v>1324</v>
      </c>
      <c r="F91" t="s">
        <v>310</v>
      </c>
      <c r="G91" t="s">
        <v>733</v>
      </c>
      <c r="H91">
        <v>0</v>
      </c>
      <c r="I91">
        <v>2</v>
      </c>
      <c r="J91">
        <v>0</v>
      </c>
      <c r="K91">
        <v>10</v>
      </c>
      <c r="L91" t="s">
        <v>355</v>
      </c>
      <c r="M91">
        <v>0</v>
      </c>
      <c r="N91" s="16">
        <v>45810</v>
      </c>
      <c r="O91" s="16">
        <v>45810</v>
      </c>
      <c r="Q91" t="s">
        <v>144</v>
      </c>
      <c r="R91" t="s">
        <v>393</v>
      </c>
      <c r="S91">
        <v>10014649</v>
      </c>
      <c r="T91" t="s">
        <v>144</v>
      </c>
      <c r="AE91">
        <v>0</v>
      </c>
      <c r="AG91">
        <v>0</v>
      </c>
      <c r="AI91" t="s">
        <v>363</v>
      </c>
      <c r="AM91">
        <v>0</v>
      </c>
      <c r="AN91">
        <v>0.23809027777778</v>
      </c>
      <c r="AO91">
        <v>0</v>
      </c>
      <c r="AP91">
        <v>0</v>
      </c>
      <c r="AQ91">
        <v>1001275630</v>
      </c>
      <c r="AR91">
        <v>4304699</v>
      </c>
      <c r="AS91">
        <v>3</v>
      </c>
    </row>
    <row r="92" spans="1:45" x14ac:dyDescent="0.35">
      <c r="A92">
        <v>6133337</v>
      </c>
      <c r="B92">
        <v>0</v>
      </c>
      <c r="C92">
        <v>10</v>
      </c>
      <c r="D92" t="s">
        <v>367</v>
      </c>
      <c r="E92" t="s">
        <v>359</v>
      </c>
      <c r="F92" t="s">
        <v>310</v>
      </c>
      <c r="G92" t="s">
        <v>732</v>
      </c>
      <c r="H92">
        <v>72</v>
      </c>
      <c r="I92">
        <v>2</v>
      </c>
      <c r="J92">
        <v>0</v>
      </c>
      <c r="K92">
        <v>36</v>
      </c>
      <c r="L92" t="s">
        <v>355</v>
      </c>
      <c r="M92">
        <v>0</v>
      </c>
      <c r="N92" s="16">
        <v>45313</v>
      </c>
      <c r="O92" s="16">
        <v>45314</v>
      </c>
      <c r="Q92" t="s">
        <v>144</v>
      </c>
      <c r="R92" t="s">
        <v>393</v>
      </c>
      <c r="S92">
        <v>10014649</v>
      </c>
      <c r="T92" t="s">
        <v>144</v>
      </c>
      <c r="AE92">
        <v>0</v>
      </c>
      <c r="AG92">
        <v>0</v>
      </c>
      <c r="AI92" t="s">
        <v>360</v>
      </c>
      <c r="AM92">
        <v>0</v>
      </c>
      <c r="AN92">
        <v>9.5243055555559994E-2</v>
      </c>
      <c r="AO92">
        <v>0</v>
      </c>
      <c r="AP92">
        <v>0</v>
      </c>
      <c r="AQ92">
        <v>1001275656</v>
      </c>
      <c r="AR92">
        <v>4304730</v>
      </c>
      <c r="AS92">
        <v>2</v>
      </c>
    </row>
    <row r="93" spans="1:45" x14ac:dyDescent="0.35">
      <c r="A93">
        <v>6133337</v>
      </c>
      <c r="B93">
        <v>0</v>
      </c>
      <c r="C93">
        <v>20</v>
      </c>
      <c r="D93" t="s">
        <v>362</v>
      </c>
      <c r="E93" t="s">
        <v>359</v>
      </c>
      <c r="F93" t="s">
        <v>310</v>
      </c>
      <c r="G93" t="s">
        <v>732</v>
      </c>
      <c r="H93">
        <v>72</v>
      </c>
      <c r="I93">
        <v>2</v>
      </c>
      <c r="J93">
        <v>0</v>
      </c>
      <c r="K93">
        <v>36</v>
      </c>
      <c r="L93" t="s">
        <v>355</v>
      </c>
      <c r="M93">
        <v>0</v>
      </c>
      <c r="N93" s="16">
        <v>45314</v>
      </c>
      <c r="O93" s="16">
        <v>45316</v>
      </c>
      <c r="Q93" t="s">
        <v>144</v>
      </c>
      <c r="R93" t="s">
        <v>393</v>
      </c>
      <c r="S93">
        <v>10014649</v>
      </c>
      <c r="T93" t="s">
        <v>144</v>
      </c>
      <c r="AE93">
        <v>0</v>
      </c>
      <c r="AG93">
        <v>0</v>
      </c>
      <c r="AI93" t="s">
        <v>363</v>
      </c>
      <c r="AM93">
        <v>0</v>
      </c>
      <c r="AN93">
        <v>4.7615740740740001E-2</v>
      </c>
      <c r="AO93">
        <v>0</v>
      </c>
      <c r="AP93">
        <v>0</v>
      </c>
      <c r="AQ93">
        <v>1001275657</v>
      </c>
      <c r="AR93">
        <v>4304731</v>
      </c>
      <c r="AS93">
        <v>3</v>
      </c>
    </row>
    <row r="94" spans="1:45" x14ac:dyDescent="0.35">
      <c r="A94">
        <v>6138986</v>
      </c>
      <c r="B94">
        <v>0</v>
      </c>
      <c r="C94">
        <v>10</v>
      </c>
      <c r="D94" t="s">
        <v>203</v>
      </c>
      <c r="E94" t="s">
        <v>1324</v>
      </c>
      <c r="F94" t="s">
        <v>310</v>
      </c>
      <c r="G94" t="s">
        <v>3233</v>
      </c>
      <c r="H94">
        <v>8</v>
      </c>
      <c r="I94">
        <v>2</v>
      </c>
      <c r="J94">
        <v>0</v>
      </c>
      <c r="K94">
        <v>4</v>
      </c>
      <c r="L94" t="s">
        <v>355</v>
      </c>
      <c r="M94">
        <v>0</v>
      </c>
      <c r="N94" s="16">
        <v>45809</v>
      </c>
      <c r="O94" s="16">
        <v>45809</v>
      </c>
      <c r="Q94" t="s">
        <v>157</v>
      </c>
      <c r="R94" t="s">
        <v>345</v>
      </c>
      <c r="S94">
        <v>10014635</v>
      </c>
      <c r="T94" t="s">
        <v>157</v>
      </c>
      <c r="AE94">
        <v>0</v>
      </c>
      <c r="AG94">
        <v>0</v>
      </c>
      <c r="AI94" t="s">
        <v>363</v>
      </c>
      <c r="AM94">
        <v>0.29166666666667002</v>
      </c>
      <c r="AN94">
        <v>0.5</v>
      </c>
      <c r="AO94">
        <v>0</v>
      </c>
      <c r="AP94">
        <v>0</v>
      </c>
      <c r="AQ94">
        <v>1001277018</v>
      </c>
      <c r="AR94">
        <v>4306379</v>
      </c>
      <c r="AS94">
        <v>3</v>
      </c>
    </row>
    <row r="95" spans="1:45" x14ac:dyDescent="0.35">
      <c r="A95">
        <v>6138986</v>
      </c>
      <c r="B95">
        <v>0</v>
      </c>
      <c r="C95">
        <v>20</v>
      </c>
      <c r="D95" t="s">
        <v>361</v>
      </c>
      <c r="E95" t="s">
        <v>1324</v>
      </c>
      <c r="F95" t="s">
        <v>310</v>
      </c>
      <c r="G95" t="s">
        <v>3234</v>
      </c>
      <c r="H95">
        <v>2</v>
      </c>
      <c r="I95">
        <v>1</v>
      </c>
      <c r="J95">
        <v>0</v>
      </c>
      <c r="K95">
        <v>2</v>
      </c>
      <c r="L95" t="s">
        <v>355</v>
      </c>
      <c r="M95">
        <v>0</v>
      </c>
      <c r="N95" s="16">
        <v>45809</v>
      </c>
      <c r="O95" s="16">
        <v>45809</v>
      </c>
      <c r="Q95" t="s">
        <v>157</v>
      </c>
      <c r="R95" t="s">
        <v>345</v>
      </c>
      <c r="S95">
        <v>10014635</v>
      </c>
      <c r="T95" t="s">
        <v>157</v>
      </c>
      <c r="AE95">
        <v>0</v>
      </c>
      <c r="AG95">
        <v>0</v>
      </c>
      <c r="AI95" t="s">
        <v>360</v>
      </c>
      <c r="AM95">
        <v>0</v>
      </c>
      <c r="AN95">
        <v>0.47619212962962998</v>
      </c>
      <c r="AO95">
        <v>0</v>
      </c>
      <c r="AP95">
        <v>0</v>
      </c>
      <c r="AQ95">
        <v>1001278774</v>
      </c>
      <c r="AR95">
        <v>4308627</v>
      </c>
      <c r="AS95">
        <v>2</v>
      </c>
    </row>
    <row r="96" spans="1:45" x14ac:dyDescent="0.35">
      <c r="A96">
        <v>6139062</v>
      </c>
      <c r="B96">
        <v>0</v>
      </c>
      <c r="C96">
        <v>10</v>
      </c>
      <c r="D96" t="s">
        <v>361</v>
      </c>
      <c r="E96" t="s">
        <v>1324</v>
      </c>
      <c r="F96" t="s">
        <v>348</v>
      </c>
      <c r="G96" t="s">
        <v>731</v>
      </c>
      <c r="H96">
        <v>48</v>
      </c>
      <c r="I96">
        <v>2</v>
      </c>
      <c r="J96">
        <v>0</v>
      </c>
      <c r="K96">
        <v>24</v>
      </c>
      <c r="L96" t="s">
        <v>355</v>
      </c>
      <c r="M96">
        <v>0</v>
      </c>
      <c r="N96" s="16">
        <v>45809</v>
      </c>
      <c r="O96" s="16">
        <v>45810</v>
      </c>
      <c r="Q96" t="s">
        <v>161</v>
      </c>
      <c r="R96" t="s">
        <v>325</v>
      </c>
      <c r="S96">
        <v>10016491</v>
      </c>
      <c r="T96" t="s">
        <v>324</v>
      </c>
      <c r="AE96">
        <v>0</v>
      </c>
      <c r="AG96">
        <v>0</v>
      </c>
      <c r="AI96" t="s">
        <v>360</v>
      </c>
      <c r="AM96">
        <v>0.47619212962962998</v>
      </c>
      <c r="AN96">
        <v>0.55952546296296002</v>
      </c>
      <c r="AO96">
        <v>0</v>
      </c>
      <c r="AP96">
        <v>0</v>
      </c>
      <c r="AQ96">
        <v>1001278774</v>
      </c>
      <c r="AR96">
        <v>4308628</v>
      </c>
      <c r="AS96">
        <v>2</v>
      </c>
    </row>
    <row r="97" spans="1:45" x14ac:dyDescent="0.35">
      <c r="A97">
        <v>6139115</v>
      </c>
      <c r="B97">
        <v>0</v>
      </c>
      <c r="C97">
        <v>10</v>
      </c>
      <c r="D97" t="s">
        <v>367</v>
      </c>
      <c r="E97" t="s">
        <v>359</v>
      </c>
      <c r="F97" t="s">
        <v>310</v>
      </c>
      <c r="G97" t="s">
        <v>3235</v>
      </c>
      <c r="H97">
        <v>20</v>
      </c>
      <c r="I97">
        <v>2</v>
      </c>
      <c r="J97">
        <v>0</v>
      </c>
      <c r="K97">
        <v>10</v>
      </c>
      <c r="L97" t="s">
        <v>355</v>
      </c>
      <c r="M97">
        <v>0</v>
      </c>
      <c r="N97" s="16">
        <v>45445</v>
      </c>
      <c r="O97" s="16">
        <v>45445</v>
      </c>
      <c r="Q97" t="s">
        <v>193</v>
      </c>
      <c r="R97" t="s">
        <v>322</v>
      </c>
      <c r="S97">
        <v>10014730</v>
      </c>
      <c r="T97" t="s">
        <v>321</v>
      </c>
      <c r="AE97">
        <v>0</v>
      </c>
      <c r="AG97">
        <v>0</v>
      </c>
      <c r="AI97" t="s">
        <v>363</v>
      </c>
      <c r="AM97">
        <v>0</v>
      </c>
      <c r="AN97">
        <v>0.14285879629629999</v>
      </c>
      <c r="AO97">
        <v>0</v>
      </c>
      <c r="AP97">
        <v>0</v>
      </c>
      <c r="AQ97">
        <v>1001279112</v>
      </c>
      <c r="AR97">
        <v>4309396</v>
      </c>
      <c r="AS97">
        <v>3</v>
      </c>
    </row>
    <row r="98" spans="1:45" x14ac:dyDescent="0.35">
      <c r="A98">
        <v>6139544</v>
      </c>
      <c r="B98">
        <v>0</v>
      </c>
      <c r="C98">
        <v>10</v>
      </c>
      <c r="D98" t="s">
        <v>371</v>
      </c>
      <c r="E98" t="s">
        <v>359</v>
      </c>
      <c r="F98" t="s">
        <v>310</v>
      </c>
      <c r="G98" t="s">
        <v>729</v>
      </c>
      <c r="H98">
        <v>16</v>
      </c>
      <c r="I98">
        <v>2</v>
      </c>
      <c r="J98">
        <v>0</v>
      </c>
      <c r="K98">
        <v>8</v>
      </c>
      <c r="L98" t="s">
        <v>355</v>
      </c>
      <c r="M98">
        <v>0</v>
      </c>
      <c r="N98" s="16">
        <v>45792</v>
      </c>
      <c r="O98" s="16">
        <v>45792</v>
      </c>
      <c r="Q98" t="s">
        <v>237</v>
      </c>
      <c r="R98" t="s">
        <v>386</v>
      </c>
      <c r="S98">
        <v>10014625</v>
      </c>
      <c r="T98" t="s">
        <v>237</v>
      </c>
      <c r="AE98">
        <v>0</v>
      </c>
      <c r="AG98">
        <v>0</v>
      </c>
      <c r="AI98" t="s">
        <v>363</v>
      </c>
      <c r="AM98">
        <v>0</v>
      </c>
      <c r="AN98">
        <v>0.23809027777778</v>
      </c>
      <c r="AO98">
        <v>0</v>
      </c>
      <c r="AP98">
        <v>0</v>
      </c>
      <c r="AQ98">
        <v>1001283310</v>
      </c>
      <c r="AR98">
        <v>4314673</v>
      </c>
      <c r="AS98">
        <v>3</v>
      </c>
    </row>
    <row r="99" spans="1:45" x14ac:dyDescent="0.35">
      <c r="A99">
        <v>6140245</v>
      </c>
      <c r="B99">
        <v>0</v>
      </c>
      <c r="C99">
        <v>10</v>
      </c>
      <c r="D99" t="s">
        <v>203</v>
      </c>
      <c r="E99" t="s">
        <v>1324</v>
      </c>
      <c r="F99" t="s">
        <v>310</v>
      </c>
      <c r="G99" t="s">
        <v>3236</v>
      </c>
      <c r="H99">
        <v>12</v>
      </c>
      <c r="I99">
        <v>2</v>
      </c>
      <c r="J99">
        <v>0</v>
      </c>
      <c r="K99">
        <v>6</v>
      </c>
      <c r="L99" t="s">
        <v>355</v>
      </c>
      <c r="M99">
        <v>0</v>
      </c>
      <c r="N99" s="16">
        <v>45809</v>
      </c>
      <c r="O99" s="16">
        <v>45809</v>
      </c>
      <c r="Q99" t="s">
        <v>184</v>
      </c>
      <c r="R99" t="s">
        <v>312</v>
      </c>
      <c r="S99">
        <v>10014609</v>
      </c>
      <c r="T99" t="s">
        <v>184</v>
      </c>
      <c r="AE99">
        <v>0</v>
      </c>
      <c r="AG99">
        <v>0</v>
      </c>
      <c r="AI99" t="s">
        <v>363</v>
      </c>
      <c r="AM99">
        <v>0.23809027777778</v>
      </c>
      <c r="AN99">
        <v>0.44642361111111001</v>
      </c>
      <c r="AO99">
        <v>0</v>
      </c>
      <c r="AP99">
        <v>0</v>
      </c>
      <c r="AQ99">
        <v>1001283310</v>
      </c>
      <c r="AR99">
        <v>4315235</v>
      </c>
      <c r="AS99">
        <v>3</v>
      </c>
    </row>
    <row r="100" spans="1:45" x14ac:dyDescent="0.35">
      <c r="A100">
        <v>6140255</v>
      </c>
      <c r="B100">
        <v>0</v>
      </c>
      <c r="C100">
        <v>10</v>
      </c>
      <c r="D100" t="s">
        <v>203</v>
      </c>
      <c r="E100" t="s">
        <v>1324</v>
      </c>
      <c r="F100" t="s">
        <v>310</v>
      </c>
      <c r="G100" t="s">
        <v>3237</v>
      </c>
      <c r="H100">
        <v>14</v>
      </c>
      <c r="I100">
        <v>2</v>
      </c>
      <c r="J100">
        <v>0</v>
      </c>
      <c r="K100">
        <v>7</v>
      </c>
      <c r="L100" t="s">
        <v>355</v>
      </c>
      <c r="M100">
        <v>0</v>
      </c>
      <c r="N100" s="16">
        <v>45809</v>
      </c>
      <c r="O100" s="16">
        <v>45809</v>
      </c>
      <c r="Q100" t="s">
        <v>313</v>
      </c>
      <c r="R100" t="s">
        <v>314</v>
      </c>
      <c r="S100">
        <v>10014619</v>
      </c>
      <c r="T100" t="s">
        <v>313</v>
      </c>
      <c r="AE100">
        <v>0</v>
      </c>
      <c r="AG100">
        <v>0</v>
      </c>
      <c r="AI100" t="s">
        <v>360</v>
      </c>
      <c r="AM100">
        <v>0</v>
      </c>
      <c r="AN100">
        <v>4.7615740740740001E-2</v>
      </c>
      <c r="AO100">
        <v>0</v>
      </c>
      <c r="AP100">
        <v>0</v>
      </c>
      <c r="AQ100">
        <v>1001283623</v>
      </c>
      <c r="AR100">
        <v>4315243</v>
      </c>
      <c r="AS100">
        <v>2</v>
      </c>
    </row>
    <row r="101" spans="1:45" x14ac:dyDescent="0.35">
      <c r="A101">
        <v>6144107</v>
      </c>
      <c r="B101">
        <v>0</v>
      </c>
      <c r="C101">
        <v>10</v>
      </c>
      <c r="D101" t="s">
        <v>374</v>
      </c>
      <c r="E101" t="s">
        <v>359</v>
      </c>
      <c r="F101" t="s">
        <v>251</v>
      </c>
      <c r="G101" t="s">
        <v>726</v>
      </c>
      <c r="H101">
        <v>15</v>
      </c>
      <c r="I101">
        <v>5</v>
      </c>
      <c r="J101">
        <v>0</v>
      </c>
      <c r="K101">
        <v>3</v>
      </c>
      <c r="L101" t="s">
        <v>355</v>
      </c>
      <c r="M101">
        <v>0</v>
      </c>
      <c r="N101" s="16">
        <v>44750</v>
      </c>
      <c r="O101" s="16">
        <v>44750</v>
      </c>
      <c r="Q101" t="s">
        <v>288</v>
      </c>
      <c r="R101" t="s">
        <v>289</v>
      </c>
      <c r="S101">
        <v>10014653</v>
      </c>
      <c r="T101" t="s">
        <v>288</v>
      </c>
      <c r="AE101">
        <v>0</v>
      </c>
      <c r="AG101">
        <v>0</v>
      </c>
      <c r="AI101" t="s">
        <v>360</v>
      </c>
      <c r="AM101">
        <v>4.7615740740740001E-2</v>
      </c>
      <c r="AN101">
        <v>0.95239583333333</v>
      </c>
      <c r="AO101">
        <v>0</v>
      </c>
      <c r="AP101">
        <v>0</v>
      </c>
      <c r="AQ101">
        <v>1001283623</v>
      </c>
      <c r="AR101">
        <v>4315244</v>
      </c>
      <c r="AS101">
        <v>2</v>
      </c>
    </row>
    <row r="102" spans="1:45" x14ac:dyDescent="0.35">
      <c r="A102">
        <v>6144287</v>
      </c>
      <c r="B102">
        <v>0</v>
      </c>
      <c r="C102">
        <v>10</v>
      </c>
      <c r="D102" t="s">
        <v>203</v>
      </c>
      <c r="E102" t="s">
        <v>359</v>
      </c>
      <c r="F102" t="s">
        <v>310</v>
      </c>
      <c r="G102" t="s">
        <v>725</v>
      </c>
      <c r="H102">
        <v>18</v>
      </c>
      <c r="I102">
        <v>3</v>
      </c>
      <c r="J102">
        <v>0</v>
      </c>
      <c r="K102">
        <v>6</v>
      </c>
      <c r="L102" t="s">
        <v>355</v>
      </c>
      <c r="M102">
        <v>0</v>
      </c>
      <c r="N102" s="16">
        <v>45809</v>
      </c>
      <c r="O102" s="16">
        <v>45809</v>
      </c>
      <c r="Q102" t="s">
        <v>210</v>
      </c>
      <c r="R102" t="s">
        <v>395</v>
      </c>
      <c r="S102">
        <v>10014608</v>
      </c>
      <c r="T102" t="s">
        <v>210</v>
      </c>
      <c r="AE102">
        <v>0</v>
      </c>
      <c r="AG102">
        <v>0</v>
      </c>
      <c r="AI102" t="s">
        <v>360</v>
      </c>
      <c r="AM102">
        <v>0.95239583333333</v>
      </c>
      <c r="AN102">
        <v>0.61908564814815004</v>
      </c>
      <c r="AO102">
        <v>0</v>
      </c>
      <c r="AP102">
        <v>0</v>
      </c>
      <c r="AQ102">
        <v>1001283623</v>
      </c>
      <c r="AR102">
        <v>4315245</v>
      </c>
      <c r="AS102">
        <v>2</v>
      </c>
    </row>
    <row r="103" spans="1:45" x14ac:dyDescent="0.35">
      <c r="A103">
        <v>6144287</v>
      </c>
      <c r="B103">
        <v>0</v>
      </c>
      <c r="C103">
        <v>20</v>
      </c>
      <c r="D103" t="s">
        <v>361</v>
      </c>
      <c r="E103" t="s">
        <v>359</v>
      </c>
      <c r="F103" t="s">
        <v>310</v>
      </c>
      <c r="G103" t="s">
        <v>725</v>
      </c>
      <c r="H103">
        <v>24</v>
      </c>
      <c r="I103">
        <v>2</v>
      </c>
      <c r="J103">
        <v>0</v>
      </c>
      <c r="K103">
        <v>12</v>
      </c>
      <c r="L103" t="s">
        <v>355</v>
      </c>
      <c r="M103">
        <v>0</v>
      </c>
      <c r="N103" s="16">
        <v>45809</v>
      </c>
      <c r="O103" s="16">
        <v>45809</v>
      </c>
      <c r="Q103" t="s">
        <v>210</v>
      </c>
      <c r="R103" t="s">
        <v>395</v>
      </c>
      <c r="S103">
        <v>10014608</v>
      </c>
      <c r="T103" t="s">
        <v>210</v>
      </c>
      <c r="AE103">
        <v>0</v>
      </c>
      <c r="AG103">
        <v>0</v>
      </c>
      <c r="AI103" t="s">
        <v>363</v>
      </c>
      <c r="AM103">
        <v>0</v>
      </c>
      <c r="AN103">
        <v>4.7615740740740001E-2</v>
      </c>
      <c r="AO103">
        <v>0</v>
      </c>
      <c r="AP103">
        <v>0</v>
      </c>
      <c r="AQ103">
        <v>1001283633</v>
      </c>
      <c r="AR103">
        <v>4315247</v>
      </c>
      <c r="AS103">
        <v>3</v>
      </c>
    </row>
    <row r="104" spans="1:45" x14ac:dyDescent="0.35">
      <c r="A104">
        <v>6144356</v>
      </c>
      <c r="B104">
        <v>0</v>
      </c>
      <c r="C104">
        <v>10</v>
      </c>
      <c r="D104" t="s">
        <v>203</v>
      </c>
      <c r="E104" t="s">
        <v>359</v>
      </c>
      <c r="F104" t="s">
        <v>310</v>
      </c>
      <c r="G104" t="s">
        <v>722</v>
      </c>
      <c r="H104">
        <v>28</v>
      </c>
      <c r="I104">
        <v>2</v>
      </c>
      <c r="J104">
        <v>0</v>
      </c>
      <c r="K104">
        <v>14</v>
      </c>
      <c r="L104" t="s">
        <v>355</v>
      </c>
      <c r="M104">
        <v>0</v>
      </c>
      <c r="N104" s="16">
        <v>45809</v>
      </c>
      <c r="O104" s="16">
        <v>45809</v>
      </c>
      <c r="Q104" t="s">
        <v>332</v>
      </c>
      <c r="R104" t="s">
        <v>333</v>
      </c>
      <c r="S104">
        <v>10014639</v>
      </c>
      <c r="T104" t="s">
        <v>332</v>
      </c>
      <c r="AE104">
        <v>0</v>
      </c>
      <c r="AG104">
        <v>0</v>
      </c>
      <c r="AI104" t="s">
        <v>360</v>
      </c>
      <c r="AM104">
        <v>0</v>
      </c>
      <c r="AN104">
        <v>0.19047453703704001</v>
      </c>
      <c r="AO104">
        <v>0</v>
      </c>
      <c r="AP104">
        <v>0</v>
      </c>
      <c r="AQ104">
        <v>1001284227</v>
      </c>
      <c r="AR104">
        <v>4316060</v>
      </c>
      <c r="AS104">
        <v>2</v>
      </c>
    </row>
    <row r="105" spans="1:45" x14ac:dyDescent="0.35">
      <c r="A105">
        <v>6144356</v>
      </c>
      <c r="B105">
        <v>0</v>
      </c>
      <c r="C105">
        <v>20</v>
      </c>
      <c r="D105" t="s">
        <v>361</v>
      </c>
      <c r="E105" t="s">
        <v>359</v>
      </c>
      <c r="F105" t="s">
        <v>310</v>
      </c>
      <c r="G105" t="s">
        <v>722</v>
      </c>
      <c r="H105">
        <v>2</v>
      </c>
      <c r="I105">
        <v>1</v>
      </c>
      <c r="J105">
        <v>0</v>
      </c>
      <c r="K105">
        <v>2</v>
      </c>
      <c r="L105" t="s">
        <v>355</v>
      </c>
      <c r="M105">
        <v>0</v>
      </c>
      <c r="N105" s="16">
        <v>45809</v>
      </c>
      <c r="O105" s="16">
        <v>45809</v>
      </c>
      <c r="Q105" t="s">
        <v>332</v>
      </c>
      <c r="R105" t="s">
        <v>333</v>
      </c>
      <c r="S105">
        <v>10014639</v>
      </c>
      <c r="T105" t="s">
        <v>332</v>
      </c>
      <c r="AE105">
        <v>0</v>
      </c>
      <c r="AG105">
        <v>0</v>
      </c>
      <c r="AI105" t="s">
        <v>363</v>
      </c>
      <c r="AM105">
        <v>0</v>
      </c>
      <c r="AN105">
        <v>4.7615740740740001E-2</v>
      </c>
      <c r="AO105">
        <v>0</v>
      </c>
      <c r="AP105">
        <v>0</v>
      </c>
      <c r="AQ105">
        <v>1001284228</v>
      </c>
      <c r="AR105">
        <v>4316061</v>
      </c>
      <c r="AS105">
        <v>3</v>
      </c>
    </row>
    <row r="106" spans="1:45" x14ac:dyDescent="0.35">
      <c r="A106">
        <v>6144356</v>
      </c>
      <c r="B106">
        <v>0</v>
      </c>
      <c r="C106">
        <v>30</v>
      </c>
      <c r="D106" t="s">
        <v>362</v>
      </c>
      <c r="E106" t="s">
        <v>359</v>
      </c>
      <c r="F106" t="s">
        <v>310</v>
      </c>
      <c r="G106" t="s">
        <v>722</v>
      </c>
      <c r="H106">
        <v>4</v>
      </c>
      <c r="I106">
        <v>2</v>
      </c>
      <c r="J106">
        <v>0</v>
      </c>
      <c r="K106">
        <v>2</v>
      </c>
      <c r="L106" t="s">
        <v>355</v>
      </c>
      <c r="M106">
        <v>0</v>
      </c>
      <c r="N106" s="16">
        <v>45809</v>
      </c>
      <c r="O106" s="16">
        <v>45809</v>
      </c>
      <c r="Q106" t="s">
        <v>332</v>
      </c>
      <c r="R106" t="s">
        <v>333</v>
      </c>
      <c r="S106">
        <v>10014639</v>
      </c>
      <c r="T106" t="s">
        <v>332</v>
      </c>
      <c r="AE106">
        <v>0</v>
      </c>
      <c r="AG106">
        <v>0</v>
      </c>
      <c r="AI106" t="s">
        <v>360</v>
      </c>
      <c r="AM106">
        <v>0</v>
      </c>
      <c r="AN106">
        <v>0.28571759259259</v>
      </c>
      <c r="AO106">
        <v>0</v>
      </c>
      <c r="AP106">
        <v>0</v>
      </c>
      <c r="AQ106">
        <v>1001284233</v>
      </c>
      <c r="AR106">
        <v>4316066</v>
      </c>
      <c r="AS106">
        <v>2</v>
      </c>
    </row>
    <row r="107" spans="1:45" x14ac:dyDescent="0.35">
      <c r="A107">
        <v>6146062</v>
      </c>
      <c r="B107">
        <v>0</v>
      </c>
      <c r="C107">
        <v>10</v>
      </c>
      <c r="D107" t="s">
        <v>374</v>
      </c>
      <c r="E107" t="s">
        <v>1324</v>
      </c>
      <c r="F107" t="s">
        <v>310</v>
      </c>
      <c r="G107" t="s">
        <v>723</v>
      </c>
      <c r="H107">
        <v>1</v>
      </c>
      <c r="I107">
        <v>1</v>
      </c>
      <c r="J107">
        <v>0</v>
      </c>
      <c r="K107">
        <v>1</v>
      </c>
      <c r="L107" t="s">
        <v>355</v>
      </c>
      <c r="M107">
        <v>0</v>
      </c>
      <c r="N107" s="16">
        <v>45873</v>
      </c>
      <c r="O107" s="16">
        <v>45873</v>
      </c>
      <c r="Q107" t="s">
        <v>286</v>
      </c>
      <c r="R107" t="s">
        <v>287</v>
      </c>
      <c r="S107">
        <v>10014655</v>
      </c>
      <c r="T107" t="s">
        <v>286</v>
      </c>
      <c r="AE107">
        <v>0</v>
      </c>
      <c r="AG107">
        <v>0</v>
      </c>
      <c r="AI107" t="s">
        <v>360</v>
      </c>
      <c r="AM107">
        <v>0</v>
      </c>
      <c r="AN107">
        <v>0.47619212962962998</v>
      </c>
      <c r="AO107">
        <v>0</v>
      </c>
      <c r="AP107">
        <v>0</v>
      </c>
      <c r="AQ107">
        <v>1001286147</v>
      </c>
      <c r="AR107">
        <v>4318867</v>
      </c>
      <c r="AS107">
        <v>2</v>
      </c>
    </row>
    <row r="108" spans="1:45" x14ac:dyDescent="0.35">
      <c r="A108">
        <v>6151653</v>
      </c>
      <c r="B108">
        <v>0</v>
      </c>
      <c r="C108">
        <v>10</v>
      </c>
      <c r="D108" t="s">
        <v>357</v>
      </c>
      <c r="E108" t="s">
        <v>359</v>
      </c>
      <c r="F108" t="s">
        <v>310</v>
      </c>
      <c r="G108" t="s">
        <v>722</v>
      </c>
      <c r="H108">
        <v>28</v>
      </c>
      <c r="I108">
        <v>2</v>
      </c>
      <c r="J108">
        <v>0</v>
      </c>
      <c r="K108">
        <v>14</v>
      </c>
      <c r="L108" t="s">
        <v>355</v>
      </c>
      <c r="M108">
        <v>0</v>
      </c>
      <c r="N108" s="16">
        <v>45809</v>
      </c>
      <c r="O108" s="16">
        <v>45809</v>
      </c>
      <c r="Q108" t="s">
        <v>230</v>
      </c>
      <c r="R108" t="s">
        <v>277</v>
      </c>
      <c r="S108">
        <v>10014636</v>
      </c>
      <c r="T108" t="s">
        <v>230</v>
      </c>
      <c r="AE108">
        <v>0</v>
      </c>
      <c r="AG108">
        <v>0</v>
      </c>
      <c r="AI108" t="s">
        <v>360</v>
      </c>
      <c r="AM108">
        <v>0.47619212962962998</v>
      </c>
      <c r="AN108">
        <v>0.55952546296296002</v>
      </c>
      <c r="AO108">
        <v>0</v>
      </c>
      <c r="AP108">
        <v>0</v>
      </c>
      <c r="AQ108">
        <v>1001286147</v>
      </c>
      <c r="AR108">
        <v>4318868</v>
      </c>
      <c r="AS108">
        <v>2</v>
      </c>
    </row>
    <row r="109" spans="1:45" x14ac:dyDescent="0.35">
      <c r="A109">
        <v>6151653</v>
      </c>
      <c r="B109">
        <v>0</v>
      </c>
      <c r="C109">
        <v>20</v>
      </c>
      <c r="D109" t="s">
        <v>361</v>
      </c>
      <c r="E109" t="s">
        <v>359</v>
      </c>
      <c r="F109" t="s">
        <v>310</v>
      </c>
      <c r="G109" t="s">
        <v>722</v>
      </c>
      <c r="H109">
        <v>2</v>
      </c>
      <c r="I109">
        <v>1</v>
      </c>
      <c r="J109">
        <v>0</v>
      </c>
      <c r="K109">
        <v>2</v>
      </c>
      <c r="L109" t="s">
        <v>355</v>
      </c>
      <c r="M109">
        <v>0</v>
      </c>
      <c r="N109" s="16">
        <v>45809</v>
      </c>
      <c r="O109" s="16">
        <v>45809</v>
      </c>
      <c r="Q109" t="s">
        <v>230</v>
      </c>
      <c r="R109" t="s">
        <v>277</v>
      </c>
      <c r="S109">
        <v>10014636</v>
      </c>
      <c r="T109" t="s">
        <v>230</v>
      </c>
      <c r="AE109">
        <v>0</v>
      </c>
      <c r="AG109">
        <v>0</v>
      </c>
      <c r="AI109" t="s">
        <v>360</v>
      </c>
      <c r="AM109">
        <v>0</v>
      </c>
      <c r="AN109">
        <v>0.28571759259259</v>
      </c>
      <c r="AO109">
        <v>0</v>
      </c>
      <c r="AP109">
        <v>0</v>
      </c>
      <c r="AQ109">
        <v>1001284777</v>
      </c>
      <c r="AR109">
        <v>4317087</v>
      </c>
      <c r="AS109">
        <v>2</v>
      </c>
    </row>
    <row r="110" spans="1:45" x14ac:dyDescent="0.35">
      <c r="A110">
        <v>6151653</v>
      </c>
      <c r="B110">
        <v>0</v>
      </c>
      <c r="C110">
        <v>30</v>
      </c>
      <c r="D110" t="s">
        <v>362</v>
      </c>
      <c r="E110" t="s">
        <v>359</v>
      </c>
      <c r="F110" t="s">
        <v>310</v>
      </c>
      <c r="G110" t="s">
        <v>722</v>
      </c>
      <c r="H110">
        <v>4</v>
      </c>
      <c r="I110">
        <v>2</v>
      </c>
      <c r="J110">
        <v>0</v>
      </c>
      <c r="K110">
        <v>2</v>
      </c>
      <c r="L110" t="s">
        <v>355</v>
      </c>
      <c r="M110">
        <v>0</v>
      </c>
      <c r="N110" s="16">
        <v>45809</v>
      </c>
      <c r="O110" s="16">
        <v>45809</v>
      </c>
      <c r="Q110" t="s">
        <v>230</v>
      </c>
      <c r="R110" t="s">
        <v>277</v>
      </c>
      <c r="S110">
        <v>10014636</v>
      </c>
      <c r="T110" t="s">
        <v>230</v>
      </c>
      <c r="AE110">
        <v>0</v>
      </c>
      <c r="AG110">
        <v>0</v>
      </c>
      <c r="AI110" t="s">
        <v>360</v>
      </c>
      <c r="AM110">
        <v>0</v>
      </c>
      <c r="AN110">
        <v>4.7615740740740001E-2</v>
      </c>
      <c r="AO110">
        <v>0</v>
      </c>
      <c r="AP110">
        <v>0</v>
      </c>
      <c r="AQ110">
        <v>1001286306</v>
      </c>
      <c r="AR110">
        <v>4317097</v>
      </c>
      <c r="AS110">
        <v>2</v>
      </c>
    </row>
    <row r="111" spans="1:45" x14ac:dyDescent="0.35">
      <c r="A111">
        <v>6151682</v>
      </c>
      <c r="B111">
        <v>0</v>
      </c>
      <c r="C111">
        <v>10</v>
      </c>
      <c r="D111" t="s">
        <v>203</v>
      </c>
      <c r="E111" t="s">
        <v>359</v>
      </c>
      <c r="F111" t="s">
        <v>310</v>
      </c>
      <c r="G111" t="s">
        <v>3238</v>
      </c>
      <c r="H111">
        <v>8</v>
      </c>
      <c r="I111">
        <v>4</v>
      </c>
      <c r="J111">
        <v>0</v>
      </c>
      <c r="K111">
        <v>2</v>
      </c>
      <c r="L111" t="s">
        <v>355</v>
      </c>
      <c r="M111">
        <v>0</v>
      </c>
      <c r="N111" s="16">
        <v>45809</v>
      </c>
      <c r="O111" s="16">
        <v>45809</v>
      </c>
      <c r="Q111" t="s">
        <v>400</v>
      </c>
      <c r="R111" t="s">
        <v>401</v>
      </c>
      <c r="S111">
        <v>10014646</v>
      </c>
      <c r="T111" t="s">
        <v>400</v>
      </c>
      <c r="AE111">
        <v>0</v>
      </c>
      <c r="AG111">
        <v>0</v>
      </c>
      <c r="AI111" t="s">
        <v>363</v>
      </c>
      <c r="AM111">
        <v>0</v>
      </c>
      <c r="AN111">
        <v>0.14285879629629999</v>
      </c>
      <c r="AO111">
        <v>0</v>
      </c>
      <c r="AP111">
        <v>0</v>
      </c>
      <c r="AQ111">
        <v>1001288225</v>
      </c>
      <c r="AR111">
        <v>4321535</v>
      </c>
      <c r="AS111">
        <v>3</v>
      </c>
    </row>
    <row r="112" spans="1:45" x14ac:dyDescent="0.35">
      <c r="A112">
        <v>6151682</v>
      </c>
      <c r="B112">
        <v>0</v>
      </c>
      <c r="C112">
        <v>20</v>
      </c>
      <c r="D112" t="s">
        <v>362</v>
      </c>
      <c r="E112" t="s">
        <v>359</v>
      </c>
      <c r="F112" t="s">
        <v>310</v>
      </c>
      <c r="G112" t="s">
        <v>3238</v>
      </c>
      <c r="H112">
        <v>8</v>
      </c>
      <c r="I112">
        <v>2</v>
      </c>
      <c r="J112">
        <v>0</v>
      </c>
      <c r="K112">
        <v>4</v>
      </c>
      <c r="L112" t="s">
        <v>355</v>
      </c>
      <c r="M112">
        <v>0</v>
      </c>
      <c r="N112" s="16">
        <v>45809</v>
      </c>
      <c r="O112" s="16">
        <v>45809</v>
      </c>
      <c r="Q112" t="s">
        <v>400</v>
      </c>
      <c r="R112" t="s">
        <v>401</v>
      </c>
      <c r="S112">
        <v>10014646</v>
      </c>
      <c r="T112" t="s">
        <v>400</v>
      </c>
      <c r="AE112">
        <v>0</v>
      </c>
      <c r="AG112">
        <v>0</v>
      </c>
      <c r="AI112" t="s">
        <v>360</v>
      </c>
      <c r="AM112">
        <v>0.29166666666667002</v>
      </c>
      <c r="AN112">
        <v>0.3125</v>
      </c>
      <c r="AO112">
        <v>0</v>
      </c>
      <c r="AP112">
        <v>0</v>
      </c>
      <c r="AQ112">
        <v>1001290166</v>
      </c>
      <c r="AR112">
        <v>4324346</v>
      </c>
      <c r="AS112">
        <v>2</v>
      </c>
    </row>
    <row r="113" spans="1:45" x14ac:dyDescent="0.35">
      <c r="A113">
        <v>6151706</v>
      </c>
      <c r="B113">
        <v>0</v>
      </c>
      <c r="C113">
        <v>10</v>
      </c>
      <c r="D113" t="s">
        <v>367</v>
      </c>
      <c r="E113" t="s">
        <v>1324</v>
      </c>
      <c r="F113" t="s">
        <v>310</v>
      </c>
      <c r="G113" t="s">
        <v>720</v>
      </c>
      <c r="H113">
        <v>8</v>
      </c>
      <c r="I113">
        <v>2</v>
      </c>
      <c r="J113">
        <v>0</v>
      </c>
      <c r="K113">
        <v>4</v>
      </c>
      <c r="L113" t="s">
        <v>355</v>
      </c>
      <c r="M113">
        <v>0</v>
      </c>
      <c r="N113" s="16">
        <v>45809</v>
      </c>
      <c r="O113" s="16">
        <v>45809</v>
      </c>
      <c r="Q113" t="s">
        <v>151</v>
      </c>
      <c r="R113" t="s">
        <v>399</v>
      </c>
      <c r="S113">
        <v>10014651</v>
      </c>
      <c r="T113" t="s">
        <v>151</v>
      </c>
      <c r="AE113">
        <v>0</v>
      </c>
      <c r="AG113">
        <v>0</v>
      </c>
      <c r="AI113" t="s">
        <v>360</v>
      </c>
      <c r="AM113">
        <v>0.3125</v>
      </c>
      <c r="AN113">
        <v>0.78869212962962998</v>
      </c>
      <c r="AO113">
        <v>0</v>
      </c>
      <c r="AP113">
        <v>0</v>
      </c>
      <c r="AQ113">
        <v>1001290166</v>
      </c>
      <c r="AR113">
        <v>4324347</v>
      </c>
      <c r="AS113">
        <v>2</v>
      </c>
    </row>
    <row r="114" spans="1:45" x14ac:dyDescent="0.35">
      <c r="A114">
        <v>6151707</v>
      </c>
      <c r="B114">
        <v>0</v>
      </c>
      <c r="C114">
        <v>10</v>
      </c>
      <c r="D114" t="s">
        <v>367</v>
      </c>
      <c r="E114" t="s">
        <v>359</v>
      </c>
      <c r="F114" t="s">
        <v>310</v>
      </c>
      <c r="G114" t="s">
        <v>719</v>
      </c>
      <c r="H114">
        <v>4</v>
      </c>
      <c r="I114">
        <v>2</v>
      </c>
      <c r="J114">
        <v>0</v>
      </c>
      <c r="K114">
        <v>2</v>
      </c>
      <c r="L114" t="s">
        <v>355</v>
      </c>
      <c r="M114">
        <v>0</v>
      </c>
      <c r="N114" s="16">
        <v>44787</v>
      </c>
      <c r="O114" s="16">
        <v>44787</v>
      </c>
      <c r="Q114" t="s">
        <v>710</v>
      </c>
      <c r="R114" t="s">
        <v>325</v>
      </c>
      <c r="S114">
        <v>10014725</v>
      </c>
      <c r="T114" t="s">
        <v>324</v>
      </c>
      <c r="AE114">
        <v>0</v>
      </c>
      <c r="AF114" s="16"/>
      <c r="AG114">
        <v>0</v>
      </c>
      <c r="AI114" t="s">
        <v>360</v>
      </c>
      <c r="AM114">
        <v>0</v>
      </c>
      <c r="AN114">
        <v>0.71430555555555997</v>
      </c>
      <c r="AO114">
        <v>0</v>
      </c>
      <c r="AP114">
        <v>0</v>
      </c>
      <c r="AQ114">
        <v>1001290170</v>
      </c>
      <c r="AR114">
        <v>4324349</v>
      </c>
      <c r="AS114">
        <v>2</v>
      </c>
    </row>
    <row r="115" spans="1:45" x14ac:dyDescent="0.35">
      <c r="A115">
        <v>6151710</v>
      </c>
      <c r="B115">
        <v>0</v>
      </c>
      <c r="C115">
        <v>10</v>
      </c>
      <c r="D115" t="s">
        <v>367</v>
      </c>
      <c r="E115" t="s">
        <v>1324</v>
      </c>
      <c r="F115" t="s">
        <v>310</v>
      </c>
      <c r="G115" t="s">
        <v>718</v>
      </c>
      <c r="H115">
        <v>8</v>
      </c>
      <c r="I115">
        <v>2</v>
      </c>
      <c r="J115">
        <v>0</v>
      </c>
      <c r="K115">
        <v>4</v>
      </c>
      <c r="L115" t="s">
        <v>355</v>
      </c>
      <c r="M115">
        <v>0</v>
      </c>
      <c r="N115" s="16">
        <v>45809</v>
      </c>
      <c r="O115" s="16">
        <v>45809</v>
      </c>
      <c r="Q115" t="s">
        <v>709</v>
      </c>
      <c r="R115" t="s">
        <v>325</v>
      </c>
      <c r="S115">
        <v>10016318</v>
      </c>
      <c r="T115" t="s">
        <v>324</v>
      </c>
      <c r="AE115">
        <v>0</v>
      </c>
      <c r="AG115">
        <v>0</v>
      </c>
      <c r="AI115" t="s">
        <v>360</v>
      </c>
      <c r="AM115">
        <v>0.71430555555555997</v>
      </c>
      <c r="AN115">
        <v>0.21430555555556</v>
      </c>
      <c r="AO115">
        <v>0</v>
      </c>
      <c r="AP115">
        <v>0</v>
      </c>
      <c r="AQ115">
        <v>1001290170</v>
      </c>
      <c r="AR115">
        <v>4324350</v>
      </c>
      <c r="AS115">
        <v>2</v>
      </c>
    </row>
    <row r="116" spans="1:45" x14ac:dyDescent="0.35">
      <c r="A116">
        <v>6155313</v>
      </c>
      <c r="B116">
        <v>0</v>
      </c>
      <c r="C116">
        <v>10</v>
      </c>
      <c r="D116" t="s">
        <v>367</v>
      </c>
      <c r="E116" t="s">
        <v>1324</v>
      </c>
      <c r="F116" t="s">
        <v>310</v>
      </c>
      <c r="G116" t="s">
        <v>717</v>
      </c>
      <c r="H116">
        <v>4</v>
      </c>
      <c r="I116">
        <v>2</v>
      </c>
      <c r="J116">
        <v>0</v>
      </c>
      <c r="K116">
        <v>2</v>
      </c>
      <c r="L116" t="s">
        <v>355</v>
      </c>
      <c r="M116">
        <v>0</v>
      </c>
      <c r="N116" s="16">
        <v>45808</v>
      </c>
      <c r="O116" s="16">
        <v>45808</v>
      </c>
      <c r="Q116" t="s">
        <v>185</v>
      </c>
      <c r="R116" t="s">
        <v>322</v>
      </c>
      <c r="S116">
        <v>10014727</v>
      </c>
      <c r="T116" t="s">
        <v>321</v>
      </c>
      <c r="AE116">
        <v>0</v>
      </c>
      <c r="AG116">
        <v>0</v>
      </c>
      <c r="AI116" t="s">
        <v>358</v>
      </c>
      <c r="AM116">
        <v>0</v>
      </c>
      <c r="AN116">
        <v>0.19047453703704001</v>
      </c>
      <c r="AO116">
        <v>0</v>
      </c>
      <c r="AP116">
        <v>0</v>
      </c>
      <c r="AQ116">
        <v>1001296395</v>
      </c>
      <c r="AR116">
        <v>4332417</v>
      </c>
      <c r="AS116">
        <v>4</v>
      </c>
    </row>
    <row r="117" spans="1:45" x14ac:dyDescent="0.35">
      <c r="A117">
        <v>6155349</v>
      </c>
      <c r="B117">
        <v>0</v>
      </c>
      <c r="C117">
        <v>10</v>
      </c>
      <c r="D117" t="s">
        <v>361</v>
      </c>
      <c r="E117" t="s">
        <v>1324</v>
      </c>
      <c r="F117" t="s">
        <v>310</v>
      </c>
      <c r="G117" t="s">
        <v>716</v>
      </c>
      <c r="H117">
        <v>4</v>
      </c>
      <c r="I117">
        <v>2</v>
      </c>
      <c r="J117">
        <v>0</v>
      </c>
      <c r="K117">
        <v>2</v>
      </c>
      <c r="L117" t="s">
        <v>355</v>
      </c>
      <c r="M117">
        <v>0</v>
      </c>
      <c r="N117" s="16">
        <v>45873</v>
      </c>
      <c r="O117" s="16">
        <v>45873</v>
      </c>
      <c r="Q117" t="s">
        <v>286</v>
      </c>
      <c r="R117" t="s">
        <v>287</v>
      </c>
      <c r="S117">
        <v>10014655</v>
      </c>
      <c r="T117" t="s">
        <v>286</v>
      </c>
      <c r="AE117">
        <v>0</v>
      </c>
      <c r="AG117">
        <v>0</v>
      </c>
      <c r="AI117" t="s">
        <v>358</v>
      </c>
      <c r="AM117">
        <v>0.19047453703704001</v>
      </c>
      <c r="AN117">
        <v>0.28571759259259</v>
      </c>
      <c r="AO117">
        <v>0</v>
      </c>
      <c r="AP117">
        <v>0</v>
      </c>
      <c r="AQ117">
        <v>1001296395</v>
      </c>
      <c r="AR117">
        <v>4332418</v>
      </c>
      <c r="AS117">
        <v>4</v>
      </c>
    </row>
    <row r="118" spans="1:45" x14ac:dyDescent="0.35">
      <c r="A118">
        <v>6156966</v>
      </c>
      <c r="B118">
        <v>0</v>
      </c>
      <c r="C118">
        <v>10</v>
      </c>
      <c r="D118" t="s">
        <v>203</v>
      </c>
      <c r="E118" t="s">
        <v>359</v>
      </c>
      <c r="F118" t="s">
        <v>310</v>
      </c>
      <c r="G118" t="s">
        <v>1625</v>
      </c>
      <c r="H118">
        <v>72</v>
      </c>
      <c r="I118">
        <v>3</v>
      </c>
      <c r="J118">
        <v>0</v>
      </c>
      <c r="K118">
        <v>24</v>
      </c>
      <c r="L118" t="s">
        <v>355</v>
      </c>
      <c r="M118">
        <v>0</v>
      </c>
      <c r="N118" s="16">
        <v>45809</v>
      </c>
      <c r="O118" s="16">
        <v>45810</v>
      </c>
      <c r="Q118" t="s">
        <v>313</v>
      </c>
      <c r="R118" t="s">
        <v>314</v>
      </c>
      <c r="S118">
        <v>10014619</v>
      </c>
      <c r="T118" t="s">
        <v>313</v>
      </c>
      <c r="AE118">
        <v>0</v>
      </c>
      <c r="AG118">
        <v>0</v>
      </c>
      <c r="AI118" t="s">
        <v>360</v>
      </c>
      <c r="AM118">
        <v>0</v>
      </c>
      <c r="AN118">
        <v>0.14287037037037001</v>
      </c>
      <c r="AO118">
        <v>0</v>
      </c>
      <c r="AP118">
        <v>0</v>
      </c>
      <c r="AQ118">
        <v>1001297062</v>
      </c>
      <c r="AR118">
        <v>4333737</v>
      </c>
      <c r="AS118">
        <v>2</v>
      </c>
    </row>
    <row r="119" spans="1:45" x14ac:dyDescent="0.35">
      <c r="A119">
        <v>6156966</v>
      </c>
      <c r="B119">
        <v>0</v>
      </c>
      <c r="C119">
        <v>20</v>
      </c>
      <c r="D119" t="s">
        <v>361</v>
      </c>
      <c r="E119" t="s">
        <v>359</v>
      </c>
      <c r="F119" t="s">
        <v>310</v>
      </c>
      <c r="G119" t="s">
        <v>1625</v>
      </c>
      <c r="H119">
        <v>12</v>
      </c>
      <c r="I119">
        <v>2</v>
      </c>
      <c r="J119">
        <v>0</v>
      </c>
      <c r="K119">
        <v>6</v>
      </c>
      <c r="L119" t="s">
        <v>355</v>
      </c>
      <c r="M119">
        <v>0</v>
      </c>
      <c r="N119" s="16">
        <v>45810</v>
      </c>
      <c r="O119" s="16">
        <v>45810</v>
      </c>
      <c r="Q119" t="s">
        <v>313</v>
      </c>
      <c r="R119" t="s">
        <v>314</v>
      </c>
      <c r="S119">
        <v>10014619</v>
      </c>
      <c r="T119" t="s">
        <v>313</v>
      </c>
      <c r="AE119">
        <v>0</v>
      </c>
      <c r="AG119">
        <v>0</v>
      </c>
      <c r="AI119" t="s">
        <v>360</v>
      </c>
      <c r="AM119">
        <v>0</v>
      </c>
      <c r="AN119">
        <v>0.47619212962962998</v>
      </c>
      <c r="AO119">
        <v>0</v>
      </c>
      <c r="AP119">
        <v>0</v>
      </c>
      <c r="AQ119">
        <v>1001297145</v>
      </c>
      <c r="AR119">
        <v>4333793</v>
      </c>
      <c r="AS119">
        <v>2</v>
      </c>
    </row>
    <row r="120" spans="1:45" x14ac:dyDescent="0.35">
      <c r="A120">
        <v>6156966</v>
      </c>
      <c r="B120">
        <v>0</v>
      </c>
      <c r="C120">
        <v>30</v>
      </c>
      <c r="D120" t="s">
        <v>362</v>
      </c>
      <c r="E120" t="s">
        <v>359</v>
      </c>
      <c r="F120" t="s">
        <v>310</v>
      </c>
      <c r="G120" t="s">
        <v>1625</v>
      </c>
      <c r="H120">
        <v>4</v>
      </c>
      <c r="I120">
        <v>1</v>
      </c>
      <c r="J120">
        <v>0</v>
      </c>
      <c r="K120">
        <v>4</v>
      </c>
      <c r="L120" t="s">
        <v>355</v>
      </c>
      <c r="M120">
        <v>0</v>
      </c>
      <c r="N120" s="16">
        <v>45810</v>
      </c>
      <c r="O120" s="16">
        <v>45810</v>
      </c>
      <c r="Q120" t="s">
        <v>313</v>
      </c>
      <c r="R120" t="s">
        <v>314</v>
      </c>
      <c r="S120">
        <v>10014619</v>
      </c>
      <c r="T120" t="s">
        <v>313</v>
      </c>
      <c r="AE120">
        <v>0</v>
      </c>
      <c r="AG120">
        <v>0</v>
      </c>
      <c r="AI120" t="s">
        <v>363</v>
      </c>
      <c r="AM120">
        <v>0</v>
      </c>
      <c r="AN120">
        <v>9.5243055555559994E-2</v>
      </c>
      <c r="AO120">
        <v>0</v>
      </c>
      <c r="AP120">
        <v>0</v>
      </c>
      <c r="AQ120">
        <v>1001297284</v>
      </c>
      <c r="AR120">
        <v>4334037</v>
      </c>
      <c r="AS120">
        <v>3</v>
      </c>
    </row>
    <row r="121" spans="1:45" x14ac:dyDescent="0.35">
      <c r="A121">
        <v>6157111</v>
      </c>
      <c r="B121">
        <v>0</v>
      </c>
      <c r="C121">
        <v>10</v>
      </c>
      <c r="D121" t="s">
        <v>203</v>
      </c>
      <c r="E121" t="s">
        <v>1324</v>
      </c>
      <c r="F121" t="s">
        <v>310</v>
      </c>
      <c r="G121" t="s">
        <v>714</v>
      </c>
      <c r="H121">
        <v>48</v>
      </c>
      <c r="I121">
        <v>3</v>
      </c>
      <c r="J121">
        <v>0</v>
      </c>
      <c r="K121">
        <v>16</v>
      </c>
      <c r="L121" t="s">
        <v>355</v>
      </c>
      <c r="M121">
        <v>0</v>
      </c>
      <c r="N121" s="16">
        <v>45809</v>
      </c>
      <c r="O121" s="16">
        <v>45809</v>
      </c>
      <c r="Q121" t="s">
        <v>198</v>
      </c>
      <c r="R121" t="s">
        <v>306</v>
      </c>
      <c r="S121">
        <v>10014640</v>
      </c>
      <c r="T121" t="s">
        <v>198</v>
      </c>
      <c r="AE121">
        <v>0</v>
      </c>
      <c r="AG121">
        <v>0</v>
      </c>
      <c r="AI121" t="s">
        <v>358</v>
      </c>
      <c r="AM121">
        <v>0</v>
      </c>
      <c r="AN121">
        <v>0.47619212962962998</v>
      </c>
      <c r="AO121">
        <v>0</v>
      </c>
      <c r="AP121">
        <v>0</v>
      </c>
      <c r="AQ121">
        <v>1001297193</v>
      </c>
      <c r="AR121">
        <v>4333859</v>
      </c>
      <c r="AS121">
        <v>4</v>
      </c>
    </row>
    <row r="122" spans="1:45" x14ac:dyDescent="0.35">
      <c r="A122">
        <v>6159287</v>
      </c>
      <c r="B122">
        <v>0</v>
      </c>
      <c r="C122">
        <v>10</v>
      </c>
      <c r="D122" t="s">
        <v>203</v>
      </c>
      <c r="E122" t="s">
        <v>1324</v>
      </c>
      <c r="F122" t="s">
        <v>310</v>
      </c>
      <c r="G122" t="s">
        <v>713</v>
      </c>
      <c r="H122">
        <v>1</v>
      </c>
      <c r="I122">
        <v>1</v>
      </c>
      <c r="J122">
        <v>0</v>
      </c>
      <c r="K122">
        <v>1</v>
      </c>
      <c r="L122" t="s">
        <v>355</v>
      </c>
      <c r="M122">
        <v>0</v>
      </c>
      <c r="N122" s="16">
        <v>45873</v>
      </c>
      <c r="O122" s="16">
        <v>45873</v>
      </c>
      <c r="Q122" t="s">
        <v>160</v>
      </c>
      <c r="R122" t="s">
        <v>346</v>
      </c>
      <c r="S122">
        <v>10014598</v>
      </c>
      <c r="T122" t="s">
        <v>160</v>
      </c>
      <c r="AE122">
        <v>0</v>
      </c>
      <c r="AG122">
        <v>0</v>
      </c>
      <c r="AI122" t="s">
        <v>363</v>
      </c>
      <c r="AM122">
        <v>0</v>
      </c>
      <c r="AN122">
        <v>9.5243055555559994E-2</v>
      </c>
      <c r="AO122">
        <v>0</v>
      </c>
      <c r="AP122">
        <v>0</v>
      </c>
      <c r="AQ122">
        <v>1001297318</v>
      </c>
      <c r="AR122">
        <v>4334112</v>
      </c>
      <c r="AS122">
        <v>3</v>
      </c>
    </row>
    <row r="123" spans="1:45" x14ac:dyDescent="0.35">
      <c r="A123">
        <v>6161047</v>
      </c>
      <c r="B123">
        <v>0</v>
      </c>
      <c r="C123">
        <v>10</v>
      </c>
      <c r="D123" t="s">
        <v>203</v>
      </c>
      <c r="E123" t="s">
        <v>1324</v>
      </c>
      <c r="F123" t="s">
        <v>310</v>
      </c>
      <c r="G123" t="s">
        <v>712</v>
      </c>
      <c r="H123">
        <v>4</v>
      </c>
      <c r="I123">
        <v>2</v>
      </c>
      <c r="J123">
        <v>0</v>
      </c>
      <c r="K123">
        <v>2</v>
      </c>
      <c r="L123" t="s">
        <v>355</v>
      </c>
      <c r="M123">
        <v>0</v>
      </c>
      <c r="N123" s="16">
        <v>45809</v>
      </c>
      <c r="O123" s="16">
        <v>45809</v>
      </c>
      <c r="Q123" t="s">
        <v>178</v>
      </c>
      <c r="R123" t="s">
        <v>392</v>
      </c>
      <c r="S123">
        <v>10014644</v>
      </c>
      <c r="T123" t="s">
        <v>178</v>
      </c>
      <c r="AE123">
        <v>0</v>
      </c>
      <c r="AG123">
        <v>0</v>
      </c>
      <c r="AI123" t="s">
        <v>363</v>
      </c>
      <c r="AM123">
        <v>9.5243055555559994E-2</v>
      </c>
      <c r="AN123">
        <v>0.17857638888888999</v>
      </c>
      <c r="AO123">
        <v>0</v>
      </c>
      <c r="AP123">
        <v>0</v>
      </c>
      <c r="AQ123">
        <v>1001297318</v>
      </c>
      <c r="AR123">
        <v>4334113</v>
      </c>
      <c r="AS123">
        <v>3</v>
      </c>
    </row>
    <row r="124" spans="1:45" x14ac:dyDescent="0.35">
      <c r="A124">
        <v>6161735</v>
      </c>
      <c r="B124">
        <v>0</v>
      </c>
      <c r="C124">
        <v>10</v>
      </c>
      <c r="D124" t="s">
        <v>372</v>
      </c>
      <c r="E124" t="s">
        <v>359</v>
      </c>
      <c r="F124" t="s">
        <v>310</v>
      </c>
      <c r="G124" t="s">
        <v>711</v>
      </c>
      <c r="H124">
        <v>4</v>
      </c>
      <c r="I124">
        <v>1</v>
      </c>
      <c r="J124">
        <v>0</v>
      </c>
      <c r="K124">
        <v>4</v>
      </c>
      <c r="L124" t="s">
        <v>355</v>
      </c>
      <c r="M124">
        <v>0</v>
      </c>
      <c r="N124" s="16">
        <v>44862</v>
      </c>
      <c r="O124" s="16">
        <v>44862</v>
      </c>
      <c r="Q124" t="s">
        <v>286</v>
      </c>
      <c r="R124" t="s">
        <v>287</v>
      </c>
      <c r="S124">
        <v>10014655</v>
      </c>
      <c r="T124" t="s">
        <v>286</v>
      </c>
      <c r="AE124">
        <v>0</v>
      </c>
      <c r="AG124">
        <v>0</v>
      </c>
      <c r="AI124" t="s">
        <v>356</v>
      </c>
      <c r="AM124">
        <v>0</v>
      </c>
      <c r="AN124">
        <v>0.38094907407407003</v>
      </c>
      <c r="AO124">
        <v>0</v>
      </c>
      <c r="AP124">
        <v>0</v>
      </c>
      <c r="AQ124">
        <v>1001297688</v>
      </c>
      <c r="AR124">
        <v>4334519</v>
      </c>
      <c r="AS124">
        <v>1</v>
      </c>
    </row>
    <row r="125" spans="1:45" x14ac:dyDescent="0.35">
      <c r="A125">
        <v>6164172</v>
      </c>
      <c r="B125">
        <v>0</v>
      </c>
      <c r="C125">
        <v>10</v>
      </c>
      <c r="D125" t="s">
        <v>367</v>
      </c>
      <c r="E125" t="s">
        <v>1324</v>
      </c>
      <c r="F125" t="s">
        <v>310</v>
      </c>
      <c r="G125" t="s">
        <v>708</v>
      </c>
      <c r="H125">
        <v>8</v>
      </c>
      <c r="I125">
        <v>2</v>
      </c>
      <c r="J125">
        <v>0</v>
      </c>
      <c r="K125">
        <v>4</v>
      </c>
      <c r="L125" t="s">
        <v>355</v>
      </c>
      <c r="M125">
        <v>0</v>
      </c>
      <c r="N125" s="16">
        <v>45809</v>
      </c>
      <c r="O125" s="16">
        <v>45809</v>
      </c>
      <c r="Q125" t="s">
        <v>709</v>
      </c>
      <c r="R125" t="s">
        <v>325</v>
      </c>
      <c r="S125">
        <v>10016318</v>
      </c>
      <c r="T125" t="s">
        <v>324</v>
      </c>
      <c r="AE125">
        <v>0</v>
      </c>
      <c r="AG125">
        <v>0</v>
      </c>
      <c r="AI125" t="s">
        <v>363</v>
      </c>
      <c r="AM125">
        <v>0</v>
      </c>
      <c r="AN125">
        <v>0.47619212962962998</v>
      </c>
      <c r="AO125">
        <v>0</v>
      </c>
      <c r="AP125">
        <v>0</v>
      </c>
      <c r="AQ125">
        <v>1001297694</v>
      </c>
      <c r="AR125">
        <v>4334525</v>
      </c>
      <c r="AS125">
        <v>3</v>
      </c>
    </row>
    <row r="126" spans="1:45" x14ac:dyDescent="0.35">
      <c r="A126">
        <v>6165045</v>
      </c>
      <c r="B126">
        <v>0</v>
      </c>
      <c r="C126">
        <v>10</v>
      </c>
      <c r="D126" t="s">
        <v>374</v>
      </c>
      <c r="E126" t="s">
        <v>359</v>
      </c>
      <c r="F126" t="s">
        <v>251</v>
      </c>
      <c r="G126" t="s">
        <v>707</v>
      </c>
      <c r="H126">
        <v>30</v>
      </c>
      <c r="I126">
        <v>5</v>
      </c>
      <c r="J126">
        <v>0</v>
      </c>
      <c r="K126">
        <v>6</v>
      </c>
      <c r="L126" t="s">
        <v>355</v>
      </c>
      <c r="M126">
        <v>0</v>
      </c>
      <c r="N126" s="16">
        <v>44807</v>
      </c>
      <c r="O126" s="16">
        <v>44807</v>
      </c>
      <c r="Q126" t="s">
        <v>286</v>
      </c>
      <c r="R126" t="s">
        <v>287</v>
      </c>
      <c r="S126">
        <v>10014655</v>
      </c>
      <c r="T126" t="s">
        <v>286</v>
      </c>
      <c r="AE126">
        <v>0</v>
      </c>
      <c r="AG126">
        <v>0</v>
      </c>
      <c r="AI126" t="s">
        <v>363</v>
      </c>
      <c r="AM126">
        <v>0.47619212962962998</v>
      </c>
      <c r="AN126">
        <v>0.55952546296296002</v>
      </c>
      <c r="AO126">
        <v>0</v>
      </c>
      <c r="AP126">
        <v>0</v>
      </c>
      <c r="AQ126">
        <v>1001297694</v>
      </c>
      <c r="AR126">
        <v>4334526</v>
      </c>
      <c r="AS126">
        <v>3</v>
      </c>
    </row>
    <row r="127" spans="1:45" x14ac:dyDescent="0.35">
      <c r="A127">
        <v>6170813</v>
      </c>
      <c r="B127">
        <v>0</v>
      </c>
      <c r="C127">
        <v>10</v>
      </c>
      <c r="D127" t="s">
        <v>374</v>
      </c>
      <c r="E127" t="s">
        <v>359</v>
      </c>
      <c r="F127" t="s">
        <v>310</v>
      </c>
      <c r="G127" t="s">
        <v>706</v>
      </c>
      <c r="H127">
        <v>2</v>
      </c>
      <c r="I127">
        <v>2</v>
      </c>
      <c r="J127">
        <v>0</v>
      </c>
      <c r="K127">
        <v>1</v>
      </c>
      <c r="L127" t="s">
        <v>355</v>
      </c>
      <c r="M127">
        <v>0</v>
      </c>
      <c r="N127" s="16">
        <v>44815</v>
      </c>
      <c r="O127" s="16">
        <v>44815</v>
      </c>
      <c r="Q127" t="s">
        <v>288</v>
      </c>
      <c r="R127" t="s">
        <v>289</v>
      </c>
      <c r="S127">
        <v>10014653</v>
      </c>
      <c r="T127" t="s">
        <v>288</v>
      </c>
      <c r="AE127">
        <v>0</v>
      </c>
      <c r="AG127">
        <v>0</v>
      </c>
      <c r="AI127" t="s">
        <v>360</v>
      </c>
      <c r="AM127">
        <v>0</v>
      </c>
      <c r="AN127">
        <v>0.28571759259259</v>
      </c>
      <c r="AO127">
        <v>0</v>
      </c>
      <c r="AP127">
        <v>0</v>
      </c>
      <c r="AQ127">
        <v>1001298527</v>
      </c>
      <c r="AR127">
        <v>4335846</v>
      </c>
      <c r="AS127">
        <v>2</v>
      </c>
    </row>
    <row r="128" spans="1:45" x14ac:dyDescent="0.35">
      <c r="A128">
        <v>6171592</v>
      </c>
      <c r="B128">
        <v>0</v>
      </c>
      <c r="C128">
        <v>10</v>
      </c>
      <c r="D128" t="s">
        <v>203</v>
      </c>
      <c r="E128" t="s">
        <v>359</v>
      </c>
      <c r="F128" t="s">
        <v>310</v>
      </c>
      <c r="G128" t="s">
        <v>705</v>
      </c>
      <c r="H128">
        <v>0</v>
      </c>
      <c r="I128">
        <v>0</v>
      </c>
      <c r="J128">
        <v>0</v>
      </c>
      <c r="K128">
        <v>0</v>
      </c>
      <c r="L128" t="s">
        <v>355</v>
      </c>
      <c r="M128">
        <v>0</v>
      </c>
      <c r="N128" s="16">
        <v>45809</v>
      </c>
      <c r="O128" s="16">
        <v>45809</v>
      </c>
      <c r="R128" t="s">
        <v>668</v>
      </c>
      <c r="T128" t="s">
        <v>666</v>
      </c>
      <c r="AE128">
        <v>0</v>
      </c>
      <c r="AG128">
        <v>0</v>
      </c>
      <c r="AI128" t="s">
        <v>363</v>
      </c>
      <c r="AM128">
        <v>0</v>
      </c>
      <c r="AN128">
        <v>0.33333333333332998</v>
      </c>
      <c r="AO128">
        <v>0</v>
      </c>
      <c r="AP128">
        <v>0</v>
      </c>
      <c r="AQ128">
        <v>1001298537</v>
      </c>
      <c r="AR128">
        <v>4335858</v>
      </c>
      <c r="AS128">
        <v>3</v>
      </c>
    </row>
    <row r="129" spans="1:45" x14ac:dyDescent="0.35">
      <c r="A129">
        <v>6176662</v>
      </c>
      <c r="B129">
        <v>0</v>
      </c>
      <c r="C129">
        <v>10</v>
      </c>
      <c r="D129" t="s">
        <v>203</v>
      </c>
      <c r="E129" t="s">
        <v>1324</v>
      </c>
      <c r="F129" t="s">
        <v>310</v>
      </c>
      <c r="G129" t="s">
        <v>704</v>
      </c>
      <c r="H129">
        <v>3</v>
      </c>
      <c r="I129">
        <v>1</v>
      </c>
      <c r="J129">
        <v>0</v>
      </c>
      <c r="K129">
        <v>3</v>
      </c>
      <c r="L129" t="s">
        <v>355</v>
      </c>
      <c r="M129">
        <v>0</v>
      </c>
      <c r="N129" s="16">
        <v>45809</v>
      </c>
      <c r="O129" s="16">
        <v>45809</v>
      </c>
      <c r="Q129" t="s">
        <v>227</v>
      </c>
      <c r="R129" t="s">
        <v>305</v>
      </c>
      <c r="S129">
        <v>10014606</v>
      </c>
      <c r="T129" t="s">
        <v>227</v>
      </c>
      <c r="AE129">
        <v>0</v>
      </c>
      <c r="AG129">
        <v>0</v>
      </c>
      <c r="AI129" t="s">
        <v>363</v>
      </c>
      <c r="AM129">
        <v>0</v>
      </c>
      <c r="AN129">
        <v>4.7615740740740001E-2</v>
      </c>
      <c r="AO129">
        <v>0</v>
      </c>
      <c r="AP129">
        <v>0</v>
      </c>
      <c r="AQ129">
        <v>1001302806</v>
      </c>
      <c r="AR129">
        <v>4341677</v>
      </c>
      <c r="AS129">
        <v>3</v>
      </c>
    </row>
    <row r="130" spans="1:45" x14ac:dyDescent="0.35">
      <c r="A130">
        <v>6177244</v>
      </c>
      <c r="B130">
        <v>0</v>
      </c>
      <c r="C130">
        <v>10</v>
      </c>
      <c r="D130" t="s">
        <v>367</v>
      </c>
      <c r="E130" t="s">
        <v>359</v>
      </c>
      <c r="F130" t="s">
        <v>310</v>
      </c>
      <c r="G130" t="s">
        <v>703</v>
      </c>
      <c r="H130">
        <v>24</v>
      </c>
      <c r="I130">
        <v>2</v>
      </c>
      <c r="J130">
        <v>0</v>
      </c>
      <c r="K130">
        <v>12</v>
      </c>
      <c r="L130" t="s">
        <v>355</v>
      </c>
      <c r="M130">
        <v>0</v>
      </c>
      <c r="N130" s="16">
        <v>45731</v>
      </c>
      <c r="O130" s="16">
        <v>45731</v>
      </c>
      <c r="Q130" t="s">
        <v>144</v>
      </c>
      <c r="R130" t="s">
        <v>393</v>
      </c>
      <c r="S130">
        <v>10014649</v>
      </c>
      <c r="T130" t="s">
        <v>144</v>
      </c>
      <c r="AE130">
        <v>0</v>
      </c>
      <c r="AG130">
        <v>0</v>
      </c>
      <c r="AI130" t="s">
        <v>358</v>
      </c>
      <c r="AM130">
        <v>0</v>
      </c>
      <c r="AN130">
        <v>4.7615740740740001E-2</v>
      </c>
      <c r="AO130">
        <v>0</v>
      </c>
      <c r="AP130">
        <v>0</v>
      </c>
      <c r="AQ130">
        <v>1001302811</v>
      </c>
      <c r="AR130">
        <v>4341683</v>
      </c>
      <c r="AS130">
        <v>4</v>
      </c>
    </row>
    <row r="131" spans="1:45" x14ac:dyDescent="0.35">
      <c r="A131">
        <v>6179816</v>
      </c>
      <c r="B131">
        <v>0</v>
      </c>
      <c r="C131">
        <v>10</v>
      </c>
      <c r="D131" t="s">
        <v>373</v>
      </c>
      <c r="E131" t="s">
        <v>1682</v>
      </c>
      <c r="F131" t="s">
        <v>517</v>
      </c>
      <c r="G131" t="s">
        <v>4012</v>
      </c>
      <c r="H131">
        <v>4</v>
      </c>
      <c r="I131">
        <v>2</v>
      </c>
      <c r="J131">
        <v>1</v>
      </c>
      <c r="K131">
        <v>2</v>
      </c>
      <c r="L131" t="s">
        <v>355</v>
      </c>
      <c r="M131">
        <v>0</v>
      </c>
      <c r="N131" s="16">
        <v>45163</v>
      </c>
      <c r="O131" s="16">
        <v>45162</v>
      </c>
      <c r="P131" s="16">
        <v>45845</v>
      </c>
      <c r="Q131" t="s">
        <v>134</v>
      </c>
      <c r="R131" t="s">
        <v>271</v>
      </c>
      <c r="S131">
        <v>10014658</v>
      </c>
      <c r="T131" t="s">
        <v>134</v>
      </c>
      <c r="AE131">
        <v>0</v>
      </c>
      <c r="AG131">
        <v>0</v>
      </c>
      <c r="AI131" t="s">
        <v>363</v>
      </c>
      <c r="AM131">
        <v>0</v>
      </c>
      <c r="AN131">
        <v>9.5243055555559994E-2</v>
      </c>
      <c r="AO131">
        <v>0</v>
      </c>
      <c r="AP131">
        <v>0</v>
      </c>
      <c r="AQ131">
        <v>1001302813</v>
      </c>
      <c r="AR131">
        <v>4341686</v>
      </c>
      <c r="AS131">
        <v>3</v>
      </c>
    </row>
    <row r="132" spans="1:45" x14ac:dyDescent="0.35">
      <c r="A132">
        <v>6181979</v>
      </c>
      <c r="B132">
        <v>0</v>
      </c>
      <c r="C132">
        <v>10</v>
      </c>
      <c r="D132" t="s">
        <v>203</v>
      </c>
      <c r="E132" t="s">
        <v>359</v>
      </c>
      <c r="F132" t="s">
        <v>310</v>
      </c>
      <c r="G132" t="s">
        <v>701</v>
      </c>
      <c r="H132">
        <v>2</v>
      </c>
      <c r="I132">
        <v>2</v>
      </c>
      <c r="J132">
        <v>0</v>
      </c>
      <c r="K132">
        <v>1</v>
      </c>
      <c r="L132" t="s">
        <v>355</v>
      </c>
      <c r="M132">
        <v>0</v>
      </c>
      <c r="N132" s="16">
        <v>45117</v>
      </c>
      <c r="O132" s="16">
        <v>45117</v>
      </c>
      <c r="Q132" t="s">
        <v>702</v>
      </c>
      <c r="R132" t="s">
        <v>258</v>
      </c>
      <c r="S132">
        <v>10014716</v>
      </c>
      <c r="T132" t="s">
        <v>257</v>
      </c>
      <c r="AE132">
        <v>0</v>
      </c>
      <c r="AG132">
        <v>0</v>
      </c>
      <c r="AI132" t="s">
        <v>363</v>
      </c>
      <c r="AM132">
        <v>9.5243055555559994E-2</v>
      </c>
      <c r="AN132">
        <v>0.17857638888888999</v>
      </c>
      <c r="AO132">
        <v>0</v>
      </c>
      <c r="AP132">
        <v>0</v>
      </c>
      <c r="AQ132">
        <v>1001302813</v>
      </c>
      <c r="AR132">
        <v>4341687</v>
      </c>
      <c r="AS132">
        <v>3</v>
      </c>
    </row>
    <row r="133" spans="1:45" x14ac:dyDescent="0.35">
      <c r="A133">
        <v>6181980</v>
      </c>
      <c r="B133">
        <v>0</v>
      </c>
      <c r="C133">
        <v>10</v>
      </c>
      <c r="D133" t="s">
        <v>367</v>
      </c>
      <c r="E133" t="s">
        <v>359</v>
      </c>
      <c r="F133" t="s">
        <v>310</v>
      </c>
      <c r="G133" t="s">
        <v>699</v>
      </c>
      <c r="H133">
        <v>2</v>
      </c>
      <c r="I133">
        <v>2</v>
      </c>
      <c r="J133">
        <v>0</v>
      </c>
      <c r="K133">
        <v>1</v>
      </c>
      <c r="L133" t="s">
        <v>355</v>
      </c>
      <c r="M133">
        <v>0</v>
      </c>
      <c r="N133" s="16">
        <v>45017</v>
      </c>
      <c r="O133" s="16">
        <v>45017</v>
      </c>
      <c r="Q133" t="s">
        <v>700</v>
      </c>
      <c r="R133" t="s">
        <v>258</v>
      </c>
      <c r="S133">
        <v>10014717</v>
      </c>
      <c r="T133" t="s">
        <v>257</v>
      </c>
      <c r="AE133">
        <v>0</v>
      </c>
      <c r="AF133" s="16"/>
      <c r="AG133">
        <v>0</v>
      </c>
      <c r="AI133" t="s">
        <v>363</v>
      </c>
      <c r="AM133">
        <v>0</v>
      </c>
      <c r="AN133">
        <v>9.5243055555559994E-2</v>
      </c>
      <c r="AO133">
        <v>0</v>
      </c>
      <c r="AP133">
        <v>0</v>
      </c>
      <c r="AQ133">
        <v>1001302814</v>
      </c>
      <c r="AR133">
        <v>4341688</v>
      </c>
      <c r="AS133">
        <v>3</v>
      </c>
    </row>
    <row r="134" spans="1:45" x14ac:dyDescent="0.35">
      <c r="A134">
        <v>6182160</v>
      </c>
      <c r="B134">
        <v>0</v>
      </c>
      <c r="C134">
        <v>10</v>
      </c>
      <c r="D134" t="s">
        <v>203</v>
      </c>
      <c r="E134" t="s">
        <v>1324</v>
      </c>
      <c r="F134" t="s">
        <v>310</v>
      </c>
      <c r="G134" t="s">
        <v>697</v>
      </c>
      <c r="H134">
        <v>6</v>
      </c>
      <c r="I134">
        <v>2</v>
      </c>
      <c r="J134">
        <v>0</v>
      </c>
      <c r="K134">
        <v>3</v>
      </c>
      <c r="L134" t="s">
        <v>355</v>
      </c>
      <c r="M134">
        <v>0</v>
      </c>
      <c r="N134" s="16">
        <v>45839</v>
      </c>
      <c r="O134" s="16">
        <v>45839</v>
      </c>
      <c r="Q134" t="s">
        <v>159</v>
      </c>
      <c r="R134" t="s">
        <v>398</v>
      </c>
      <c r="S134">
        <v>10014599</v>
      </c>
      <c r="T134" t="s">
        <v>159</v>
      </c>
      <c r="AE134">
        <v>0</v>
      </c>
      <c r="AF134" s="16"/>
      <c r="AG134">
        <v>0</v>
      </c>
      <c r="AI134" t="s">
        <v>360</v>
      </c>
      <c r="AM134">
        <v>0</v>
      </c>
      <c r="AN134">
        <v>0.14285879629629999</v>
      </c>
      <c r="AO134">
        <v>0</v>
      </c>
      <c r="AP134">
        <v>0</v>
      </c>
      <c r="AQ134">
        <v>1001303380</v>
      </c>
      <c r="AR134">
        <v>4342401</v>
      </c>
      <c r="AS134">
        <v>2</v>
      </c>
    </row>
    <row r="135" spans="1:45" x14ac:dyDescent="0.35">
      <c r="A135">
        <v>6182571</v>
      </c>
      <c r="B135">
        <v>0</v>
      </c>
      <c r="C135">
        <v>10</v>
      </c>
      <c r="D135" t="s">
        <v>203</v>
      </c>
      <c r="E135" t="s">
        <v>359</v>
      </c>
      <c r="F135" t="s">
        <v>310</v>
      </c>
      <c r="G135" t="s">
        <v>3240</v>
      </c>
      <c r="H135">
        <v>2</v>
      </c>
      <c r="I135">
        <v>1</v>
      </c>
      <c r="J135">
        <v>0</v>
      </c>
      <c r="K135">
        <v>2</v>
      </c>
      <c r="L135" t="s">
        <v>355</v>
      </c>
      <c r="M135">
        <v>0</v>
      </c>
      <c r="N135" s="16">
        <v>45809</v>
      </c>
      <c r="O135" s="16">
        <v>45809</v>
      </c>
      <c r="Q135" t="s">
        <v>201</v>
      </c>
      <c r="R135" t="s">
        <v>334</v>
      </c>
      <c r="S135">
        <v>10014602</v>
      </c>
      <c r="T135" t="s">
        <v>201</v>
      </c>
      <c r="AE135">
        <v>0</v>
      </c>
      <c r="AG135">
        <v>0</v>
      </c>
      <c r="AI135" t="s">
        <v>360</v>
      </c>
      <c r="AM135">
        <v>0</v>
      </c>
      <c r="AN135">
        <v>4.7615740740740001E-2</v>
      </c>
      <c r="AO135">
        <v>0</v>
      </c>
      <c r="AP135">
        <v>0</v>
      </c>
      <c r="AQ135">
        <v>1001303443</v>
      </c>
      <c r="AR135">
        <v>4342404</v>
      </c>
      <c r="AS135">
        <v>2</v>
      </c>
    </row>
    <row r="136" spans="1:45" x14ac:dyDescent="0.35">
      <c r="A136">
        <v>6182931</v>
      </c>
      <c r="B136">
        <v>0</v>
      </c>
      <c r="C136">
        <v>10</v>
      </c>
      <c r="D136" t="s">
        <v>374</v>
      </c>
      <c r="E136" t="s">
        <v>359</v>
      </c>
      <c r="F136" t="s">
        <v>310</v>
      </c>
      <c r="G136" t="s">
        <v>695</v>
      </c>
      <c r="H136">
        <v>12</v>
      </c>
      <c r="I136">
        <v>2</v>
      </c>
      <c r="J136">
        <v>0</v>
      </c>
      <c r="K136">
        <v>6</v>
      </c>
      <c r="L136" t="s">
        <v>355</v>
      </c>
      <c r="M136">
        <v>0</v>
      </c>
      <c r="N136" s="16">
        <v>45066</v>
      </c>
      <c r="O136" s="16">
        <v>45066</v>
      </c>
      <c r="Q136" t="s">
        <v>288</v>
      </c>
      <c r="R136" t="s">
        <v>289</v>
      </c>
      <c r="S136">
        <v>10014653</v>
      </c>
      <c r="T136" t="s">
        <v>288</v>
      </c>
      <c r="AE136">
        <v>0</v>
      </c>
      <c r="AG136">
        <v>0</v>
      </c>
      <c r="AI136" t="s">
        <v>360</v>
      </c>
      <c r="AM136">
        <v>0</v>
      </c>
      <c r="AN136">
        <v>0.28571759259259</v>
      </c>
      <c r="AO136">
        <v>0</v>
      </c>
      <c r="AP136">
        <v>0</v>
      </c>
      <c r="AQ136">
        <v>1001303640</v>
      </c>
      <c r="AR136">
        <v>4342683</v>
      </c>
      <c r="AS136">
        <v>2</v>
      </c>
    </row>
    <row r="137" spans="1:45" x14ac:dyDescent="0.35">
      <c r="A137">
        <v>6185738</v>
      </c>
      <c r="B137">
        <v>0</v>
      </c>
      <c r="C137">
        <v>10</v>
      </c>
      <c r="D137" t="s">
        <v>374</v>
      </c>
      <c r="E137" t="s">
        <v>359</v>
      </c>
      <c r="F137" t="s">
        <v>310</v>
      </c>
      <c r="G137" t="s">
        <v>694</v>
      </c>
      <c r="H137">
        <v>1</v>
      </c>
      <c r="I137">
        <v>1</v>
      </c>
      <c r="J137">
        <v>0</v>
      </c>
      <c r="K137">
        <v>1</v>
      </c>
      <c r="L137" t="s">
        <v>355</v>
      </c>
      <c r="M137">
        <v>0</v>
      </c>
      <c r="N137" s="16">
        <v>44874</v>
      </c>
      <c r="O137" s="16">
        <v>44874</v>
      </c>
      <c r="Q137" t="s">
        <v>284</v>
      </c>
      <c r="R137" t="s">
        <v>285</v>
      </c>
      <c r="S137">
        <v>10014654</v>
      </c>
      <c r="T137" t="s">
        <v>284</v>
      </c>
      <c r="AE137">
        <v>0</v>
      </c>
      <c r="AG137">
        <v>0</v>
      </c>
      <c r="AI137" t="s">
        <v>360</v>
      </c>
      <c r="AM137">
        <v>0.28571759259259</v>
      </c>
      <c r="AN137">
        <v>0.85715277777777998</v>
      </c>
      <c r="AO137">
        <v>0</v>
      </c>
      <c r="AP137">
        <v>0</v>
      </c>
      <c r="AQ137">
        <v>1001303640</v>
      </c>
      <c r="AR137">
        <v>4342684</v>
      </c>
      <c r="AS137">
        <v>2</v>
      </c>
    </row>
    <row r="138" spans="1:45" x14ac:dyDescent="0.35">
      <c r="A138">
        <v>6187336</v>
      </c>
      <c r="B138">
        <v>0</v>
      </c>
      <c r="C138">
        <v>10</v>
      </c>
      <c r="D138" t="s">
        <v>367</v>
      </c>
      <c r="E138" t="s">
        <v>359</v>
      </c>
      <c r="F138" t="s">
        <v>310</v>
      </c>
      <c r="G138" t="s">
        <v>693</v>
      </c>
      <c r="H138">
        <v>12</v>
      </c>
      <c r="I138">
        <v>2</v>
      </c>
      <c r="J138">
        <v>0</v>
      </c>
      <c r="K138">
        <v>6</v>
      </c>
      <c r="L138" t="s">
        <v>355</v>
      </c>
      <c r="M138">
        <v>0</v>
      </c>
      <c r="N138" s="16">
        <v>45855</v>
      </c>
      <c r="O138" s="16">
        <v>45855</v>
      </c>
      <c r="Q138" t="s">
        <v>151</v>
      </c>
      <c r="R138" t="s">
        <v>399</v>
      </c>
      <c r="S138">
        <v>10014651</v>
      </c>
      <c r="T138" t="s">
        <v>151</v>
      </c>
      <c r="AE138">
        <v>0</v>
      </c>
      <c r="AG138">
        <v>0</v>
      </c>
      <c r="AI138" t="s">
        <v>360</v>
      </c>
      <c r="AM138">
        <v>0</v>
      </c>
      <c r="AN138">
        <v>0.66666666666666996</v>
      </c>
      <c r="AO138">
        <v>0</v>
      </c>
      <c r="AP138">
        <v>0</v>
      </c>
      <c r="AQ138">
        <v>1001303732</v>
      </c>
      <c r="AR138">
        <v>4342865</v>
      </c>
      <c r="AS138">
        <v>2</v>
      </c>
    </row>
    <row r="139" spans="1:45" x14ac:dyDescent="0.35">
      <c r="A139">
        <v>6187833</v>
      </c>
      <c r="B139">
        <v>0</v>
      </c>
      <c r="C139">
        <v>10</v>
      </c>
      <c r="D139" t="s">
        <v>357</v>
      </c>
      <c r="E139" t="s">
        <v>359</v>
      </c>
      <c r="F139" t="s">
        <v>310</v>
      </c>
      <c r="G139" t="s">
        <v>692</v>
      </c>
      <c r="H139">
        <v>16</v>
      </c>
      <c r="I139">
        <v>2</v>
      </c>
      <c r="J139">
        <v>0</v>
      </c>
      <c r="K139">
        <v>8</v>
      </c>
      <c r="L139" t="s">
        <v>355</v>
      </c>
      <c r="M139">
        <v>0</v>
      </c>
      <c r="N139" s="16">
        <v>45809</v>
      </c>
      <c r="O139" s="16">
        <v>45809</v>
      </c>
      <c r="Q139" t="s">
        <v>198</v>
      </c>
      <c r="R139" t="s">
        <v>306</v>
      </c>
      <c r="S139">
        <v>10014640</v>
      </c>
      <c r="T139" t="s">
        <v>198</v>
      </c>
      <c r="AE139">
        <v>0</v>
      </c>
      <c r="AG139">
        <v>0</v>
      </c>
      <c r="AI139" t="s">
        <v>360</v>
      </c>
      <c r="AM139">
        <v>0.66666666666666996</v>
      </c>
      <c r="AN139">
        <v>0.76190972222221998</v>
      </c>
      <c r="AO139">
        <v>0</v>
      </c>
      <c r="AP139">
        <v>0</v>
      </c>
      <c r="AQ139">
        <v>1001303732</v>
      </c>
      <c r="AR139">
        <v>4342866</v>
      </c>
      <c r="AS139">
        <v>2</v>
      </c>
    </row>
    <row r="140" spans="1:45" x14ac:dyDescent="0.35">
      <c r="A140">
        <v>6189451</v>
      </c>
      <c r="B140">
        <v>0</v>
      </c>
      <c r="C140">
        <v>10</v>
      </c>
      <c r="D140" t="s">
        <v>203</v>
      </c>
      <c r="E140" t="s">
        <v>359</v>
      </c>
      <c r="F140" t="s">
        <v>310</v>
      </c>
      <c r="G140" t="s">
        <v>3241</v>
      </c>
      <c r="H140">
        <v>4</v>
      </c>
      <c r="I140">
        <v>2</v>
      </c>
      <c r="J140">
        <v>0</v>
      </c>
      <c r="K140">
        <v>2</v>
      </c>
      <c r="L140" t="s">
        <v>355</v>
      </c>
      <c r="M140">
        <v>0</v>
      </c>
      <c r="N140" s="16">
        <v>45541</v>
      </c>
      <c r="O140" s="16">
        <v>45541</v>
      </c>
      <c r="Q140" t="s">
        <v>315</v>
      </c>
      <c r="R140" t="s">
        <v>317</v>
      </c>
      <c r="S140">
        <v>10018370</v>
      </c>
      <c r="T140" t="s">
        <v>315</v>
      </c>
      <c r="AE140">
        <v>0</v>
      </c>
      <c r="AG140">
        <v>0</v>
      </c>
      <c r="AI140" t="s">
        <v>360</v>
      </c>
      <c r="AM140">
        <v>0.76190972222221998</v>
      </c>
      <c r="AN140">
        <v>0.84524305555556001</v>
      </c>
      <c r="AO140">
        <v>0</v>
      </c>
      <c r="AP140">
        <v>0</v>
      </c>
      <c r="AQ140">
        <v>1001303732</v>
      </c>
      <c r="AR140">
        <v>4342867</v>
      </c>
      <c r="AS140">
        <v>2</v>
      </c>
    </row>
    <row r="141" spans="1:45" x14ac:dyDescent="0.35">
      <c r="A141">
        <v>6189451</v>
      </c>
      <c r="B141">
        <v>0</v>
      </c>
      <c r="C141">
        <v>20</v>
      </c>
      <c r="D141" t="s">
        <v>370</v>
      </c>
      <c r="E141" t="s">
        <v>359</v>
      </c>
      <c r="F141" t="s">
        <v>310</v>
      </c>
      <c r="G141" t="s">
        <v>421</v>
      </c>
      <c r="H141">
        <v>2</v>
      </c>
      <c r="I141">
        <v>1</v>
      </c>
      <c r="J141">
        <v>0</v>
      </c>
      <c r="K141">
        <v>2</v>
      </c>
      <c r="L141" t="s">
        <v>355</v>
      </c>
      <c r="M141">
        <v>0</v>
      </c>
      <c r="N141" s="16">
        <v>45541</v>
      </c>
      <c r="O141" s="16">
        <v>45541</v>
      </c>
      <c r="Q141" t="s">
        <v>315</v>
      </c>
      <c r="R141" t="s">
        <v>317</v>
      </c>
      <c r="S141">
        <v>10018370</v>
      </c>
      <c r="T141" t="s">
        <v>315</v>
      </c>
      <c r="AE141">
        <v>0</v>
      </c>
      <c r="AG141">
        <v>0</v>
      </c>
      <c r="AI141" t="s">
        <v>360</v>
      </c>
      <c r="AM141">
        <v>0</v>
      </c>
      <c r="AN141">
        <v>4.7615740740740001E-2</v>
      </c>
      <c r="AO141">
        <v>0</v>
      </c>
      <c r="AP141">
        <v>0</v>
      </c>
      <c r="AQ141">
        <v>1001305502</v>
      </c>
      <c r="AR141">
        <v>4345326</v>
      </c>
      <c r="AS141">
        <v>2</v>
      </c>
    </row>
    <row r="142" spans="1:45" x14ac:dyDescent="0.35">
      <c r="A142">
        <v>6189451</v>
      </c>
      <c r="B142">
        <v>0</v>
      </c>
      <c r="C142">
        <v>30</v>
      </c>
      <c r="D142" t="s">
        <v>361</v>
      </c>
      <c r="E142" t="s">
        <v>359</v>
      </c>
      <c r="F142" t="s">
        <v>310</v>
      </c>
      <c r="G142" t="s">
        <v>421</v>
      </c>
      <c r="H142">
        <v>4</v>
      </c>
      <c r="I142">
        <v>2</v>
      </c>
      <c r="J142">
        <v>0</v>
      </c>
      <c r="K142">
        <v>2</v>
      </c>
      <c r="L142" t="s">
        <v>355</v>
      </c>
      <c r="M142">
        <v>0</v>
      </c>
      <c r="N142" s="16">
        <v>45541</v>
      </c>
      <c r="O142" s="16">
        <v>45541</v>
      </c>
      <c r="Q142" t="s">
        <v>315</v>
      </c>
      <c r="R142" t="s">
        <v>317</v>
      </c>
      <c r="S142">
        <v>10018370</v>
      </c>
      <c r="T142" t="s">
        <v>315</v>
      </c>
      <c r="AE142">
        <v>0</v>
      </c>
      <c r="AG142">
        <v>0</v>
      </c>
      <c r="AI142" t="s">
        <v>363</v>
      </c>
      <c r="AM142">
        <v>0</v>
      </c>
      <c r="AN142">
        <v>4.7615740740740001E-2</v>
      </c>
      <c r="AO142">
        <v>0</v>
      </c>
      <c r="AP142">
        <v>0</v>
      </c>
      <c r="AQ142">
        <v>1001305119</v>
      </c>
      <c r="AR142">
        <v>4344384</v>
      </c>
      <c r="AS142">
        <v>3</v>
      </c>
    </row>
    <row r="143" spans="1:45" x14ac:dyDescent="0.35">
      <c r="A143">
        <v>6191428</v>
      </c>
      <c r="B143">
        <v>0</v>
      </c>
      <c r="C143">
        <v>10</v>
      </c>
      <c r="D143" t="s">
        <v>367</v>
      </c>
      <c r="E143" t="s">
        <v>359</v>
      </c>
      <c r="F143" t="s">
        <v>310</v>
      </c>
      <c r="G143" t="s">
        <v>691</v>
      </c>
      <c r="H143">
        <v>4</v>
      </c>
      <c r="I143">
        <v>2</v>
      </c>
      <c r="J143">
        <v>0</v>
      </c>
      <c r="K143">
        <v>2</v>
      </c>
      <c r="L143" t="s">
        <v>355</v>
      </c>
      <c r="M143">
        <v>0</v>
      </c>
      <c r="N143" s="16">
        <v>44956</v>
      </c>
      <c r="O143" s="16">
        <v>44956</v>
      </c>
      <c r="Q143" t="s">
        <v>412</v>
      </c>
      <c r="R143" t="s">
        <v>325</v>
      </c>
      <c r="S143">
        <v>10014726</v>
      </c>
      <c r="T143" t="s">
        <v>324</v>
      </c>
      <c r="AE143">
        <v>0</v>
      </c>
      <c r="AG143">
        <v>0</v>
      </c>
      <c r="AI143" t="s">
        <v>360</v>
      </c>
      <c r="AM143">
        <v>0.29166666666667002</v>
      </c>
      <c r="AN143">
        <v>0.34375</v>
      </c>
      <c r="AO143">
        <v>0</v>
      </c>
      <c r="AP143">
        <v>0</v>
      </c>
      <c r="AQ143">
        <v>1001309405</v>
      </c>
      <c r="AR143">
        <v>4350920</v>
      </c>
      <c r="AS143">
        <v>2</v>
      </c>
    </row>
    <row r="144" spans="1:45" x14ac:dyDescent="0.35">
      <c r="A144">
        <v>6193239</v>
      </c>
      <c r="B144">
        <v>0</v>
      </c>
      <c r="C144">
        <v>10</v>
      </c>
      <c r="D144" t="s">
        <v>374</v>
      </c>
      <c r="E144" t="s">
        <v>359</v>
      </c>
      <c r="F144" t="s">
        <v>310</v>
      </c>
      <c r="G144" t="s">
        <v>690</v>
      </c>
      <c r="H144">
        <v>3</v>
      </c>
      <c r="I144">
        <v>3</v>
      </c>
      <c r="J144">
        <v>0</v>
      </c>
      <c r="K144">
        <v>1</v>
      </c>
      <c r="L144" t="s">
        <v>355</v>
      </c>
      <c r="M144">
        <v>0</v>
      </c>
      <c r="N144" s="16">
        <v>44862</v>
      </c>
      <c r="O144" s="16">
        <v>44862</v>
      </c>
      <c r="Q144" t="s">
        <v>286</v>
      </c>
      <c r="R144" t="s">
        <v>287</v>
      </c>
      <c r="S144">
        <v>10014655</v>
      </c>
      <c r="T144" t="s">
        <v>286</v>
      </c>
      <c r="AE144">
        <v>0</v>
      </c>
      <c r="AG144">
        <v>0</v>
      </c>
      <c r="AI144" t="s">
        <v>360</v>
      </c>
      <c r="AM144">
        <v>0</v>
      </c>
      <c r="AN144">
        <v>0.58333333333333004</v>
      </c>
      <c r="AO144">
        <v>0</v>
      </c>
      <c r="AP144">
        <v>0</v>
      </c>
      <c r="AQ144">
        <v>1001312235</v>
      </c>
      <c r="AR144">
        <v>4354711</v>
      </c>
      <c r="AS144">
        <v>2</v>
      </c>
    </row>
    <row r="145" spans="1:45" x14ac:dyDescent="0.35">
      <c r="A145">
        <v>6195982</v>
      </c>
      <c r="B145">
        <v>0</v>
      </c>
      <c r="C145">
        <v>10</v>
      </c>
      <c r="D145" t="s">
        <v>203</v>
      </c>
      <c r="E145" t="s">
        <v>1324</v>
      </c>
      <c r="F145" t="s">
        <v>310</v>
      </c>
      <c r="G145" t="s">
        <v>689</v>
      </c>
      <c r="H145">
        <v>4</v>
      </c>
      <c r="I145">
        <v>2</v>
      </c>
      <c r="J145">
        <v>0</v>
      </c>
      <c r="K145">
        <v>2</v>
      </c>
      <c r="L145" t="s">
        <v>355</v>
      </c>
      <c r="M145">
        <v>0</v>
      </c>
      <c r="N145" s="16">
        <v>45839</v>
      </c>
      <c r="O145" s="16">
        <v>45839</v>
      </c>
      <c r="Q145" t="s">
        <v>159</v>
      </c>
      <c r="R145" t="s">
        <v>398</v>
      </c>
      <c r="S145">
        <v>10014599</v>
      </c>
      <c r="T145" t="s">
        <v>159</v>
      </c>
      <c r="AE145">
        <v>0</v>
      </c>
      <c r="AG145">
        <v>0</v>
      </c>
      <c r="AI145" t="s">
        <v>360</v>
      </c>
      <c r="AM145">
        <v>0.58333333333333004</v>
      </c>
      <c r="AN145">
        <v>0.67857638888889005</v>
      </c>
      <c r="AO145">
        <v>0</v>
      </c>
      <c r="AP145">
        <v>0</v>
      </c>
      <c r="AQ145">
        <v>1001312235</v>
      </c>
      <c r="AR145">
        <v>4354712</v>
      </c>
      <c r="AS145">
        <v>2</v>
      </c>
    </row>
    <row r="146" spans="1:45" x14ac:dyDescent="0.35">
      <c r="A146">
        <v>6196983</v>
      </c>
      <c r="B146">
        <v>0</v>
      </c>
      <c r="C146">
        <v>10</v>
      </c>
      <c r="D146" t="s">
        <v>367</v>
      </c>
      <c r="E146" t="s">
        <v>359</v>
      </c>
      <c r="F146" t="s">
        <v>310</v>
      </c>
      <c r="G146" t="s">
        <v>688</v>
      </c>
      <c r="H146">
        <v>48</v>
      </c>
      <c r="I146">
        <v>4</v>
      </c>
      <c r="J146">
        <v>0</v>
      </c>
      <c r="K146">
        <v>12</v>
      </c>
      <c r="L146" t="s">
        <v>355</v>
      </c>
      <c r="M146">
        <v>0</v>
      </c>
      <c r="N146" s="16">
        <v>45029</v>
      </c>
      <c r="O146" s="16">
        <v>45029</v>
      </c>
      <c r="Q146" t="s">
        <v>412</v>
      </c>
      <c r="R146" t="s">
        <v>325</v>
      </c>
      <c r="S146">
        <v>10014726</v>
      </c>
      <c r="T146" t="s">
        <v>324</v>
      </c>
      <c r="AE146">
        <v>0</v>
      </c>
      <c r="AG146">
        <v>0</v>
      </c>
      <c r="AI146" t="s">
        <v>360</v>
      </c>
      <c r="AM146">
        <v>0.67857638888889005</v>
      </c>
      <c r="AN146">
        <v>0.76190972222221998</v>
      </c>
      <c r="AO146">
        <v>0</v>
      </c>
      <c r="AP146">
        <v>0</v>
      </c>
      <c r="AQ146">
        <v>1001312235</v>
      </c>
      <c r="AR146">
        <v>4354713</v>
      </c>
      <c r="AS146">
        <v>2</v>
      </c>
    </row>
    <row r="147" spans="1:45" x14ac:dyDescent="0.35">
      <c r="A147">
        <v>6196983</v>
      </c>
      <c r="B147">
        <v>0</v>
      </c>
      <c r="C147">
        <v>20</v>
      </c>
      <c r="D147" t="s">
        <v>361</v>
      </c>
      <c r="E147" t="s">
        <v>359</v>
      </c>
      <c r="F147" t="s">
        <v>310</v>
      </c>
      <c r="G147" t="s">
        <v>688</v>
      </c>
      <c r="H147">
        <v>24</v>
      </c>
      <c r="I147">
        <v>2</v>
      </c>
      <c r="J147">
        <v>0</v>
      </c>
      <c r="K147">
        <v>12</v>
      </c>
      <c r="L147" t="s">
        <v>355</v>
      </c>
      <c r="M147">
        <v>0</v>
      </c>
      <c r="N147" s="16">
        <v>45029</v>
      </c>
      <c r="O147" s="16">
        <v>45030</v>
      </c>
      <c r="Q147" t="s">
        <v>412</v>
      </c>
      <c r="R147" t="s">
        <v>325</v>
      </c>
      <c r="S147">
        <v>10014726</v>
      </c>
      <c r="T147" t="s">
        <v>324</v>
      </c>
      <c r="AE147">
        <v>0</v>
      </c>
      <c r="AG147">
        <v>0</v>
      </c>
      <c r="AI147" t="s">
        <v>363</v>
      </c>
      <c r="AM147">
        <v>0</v>
      </c>
      <c r="AN147">
        <v>9.5243055555559994E-2</v>
      </c>
      <c r="AO147">
        <v>0</v>
      </c>
      <c r="AP147">
        <v>0</v>
      </c>
      <c r="AQ147">
        <v>1001312258</v>
      </c>
      <c r="AR147">
        <v>4354527</v>
      </c>
      <c r="AS147">
        <v>3</v>
      </c>
    </row>
    <row r="148" spans="1:45" x14ac:dyDescent="0.35">
      <c r="A148">
        <v>6197026</v>
      </c>
      <c r="B148">
        <v>0</v>
      </c>
      <c r="C148">
        <v>10</v>
      </c>
      <c r="D148" t="s">
        <v>374</v>
      </c>
      <c r="E148" t="s">
        <v>1324</v>
      </c>
      <c r="F148" t="s">
        <v>310</v>
      </c>
      <c r="G148" t="s">
        <v>687</v>
      </c>
      <c r="H148">
        <v>1</v>
      </c>
      <c r="I148">
        <v>1</v>
      </c>
      <c r="J148">
        <v>0</v>
      </c>
      <c r="K148">
        <v>1</v>
      </c>
      <c r="L148" t="s">
        <v>355</v>
      </c>
      <c r="M148">
        <v>0</v>
      </c>
      <c r="N148" s="16">
        <v>45873</v>
      </c>
      <c r="O148" s="16">
        <v>45873</v>
      </c>
      <c r="Q148" t="s">
        <v>286</v>
      </c>
      <c r="R148" t="s">
        <v>287</v>
      </c>
      <c r="S148">
        <v>10014655</v>
      </c>
      <c r="T148" t="s">
        <v>286</v>
      </c>
      <c r="AE148">
        <v>0</v>
      </c>
      <c r="AG148">
        <v>0</v>
      </c>
      <c r="AI148" t="s">
        <v>363</v>
      </c>
      <c r="AM148">
        <v>9.5243055555559994E-2</v>
      </c>
      <c r="AN148">
        <v>0.26190972222221998</v>
      </c>
      <c r="AO148">
        <v>0</v>
      </c>
      <c r="AP148">
        <v>0</v>
      </c>
      <c r="AQ148">
        <v>1001312258</v>
      </c>
      <c r="AR148">
        <v>4354528</v>
      </c>
      <c r="AS148">
        <v>3</v>
      </c>
    </row>
    <row r="149" spans="1:45" x14ac:dyDescent="0.35">
      <c r="A149">
        <v>6197028</v>
      </c>
      <c r="B149">
        <v>0</v>
      </c>
      <c r="C149">
        <v>10</v>
      </c>
      <c r="D149" t="s">
        <v>374</v>
      </c>
      <c r="E149" t="s">
        <v>1324</v>
      </c>
      <c r="F149" t="s">
        <v>310</v>
      </c>
      <c r="G149" t="s">
        <v>686</v>
      </c>
      <c r="H149">
        <v>8</v>
      </c>
      <c r="I149">
        <v>2</v>
      </c>
      <c r="J149">
        <v>0</v>
      </c>
      <c r="K149">
        <v>4</v>
      </c>
      <c r="L149" t="s">
        <v>355</v>
      </c>
      <c r="M149">
        <v>0</v>
      </c>
      <c r="N149" s="16">
        <v>45873</v>
      </c>
      <c r="O149" s="16">
        <v>45873</v>
      </c>
      <c r="Q149" t="s">
        <v>286</v>
      </c>
      <c r="R149" t="s">
        <v>287</v>
      </c>
      <c r="S149">
        <v>10014655</v>
      </c>
      <c r="T149" t="s">
        <v>286</v>
      </c>
      <c r="AE149">
        <v>0</v>
      </c>
      <c r="AG149">
        <v>0</v>
      </c>
      <c r="AI149" t="s">
        <v>363</v>
      </c>
      <c r="AM149">
        <v>0.29166666666667002</v>
      </c>
      <c r="AN149">
        <v>0.5</v>
      </c>
      <c r="AO149">
        <v>0</v>
      </c>
      <c r="AP149">
        <v>0</v>
      </c>
      <c r="AQ149">
        <v>1001312289</v>
      </c>
      <c r="AR149">
        <v>4354573</v>
      </c>
      <c r="AS149">
        <v>3</v>
      </c>
    </row>
    <row r="150" spans="1:45" x14ac:dyDescent="0.35">
      <c r="A150">
        <v>6197029</v>
      </c>
      <c r="B150">
        <v>0</v>
      </c>
      <c r="C150">
        <v>10</v>
      </c>
      <c r="D150" t="s">
        <v>374</v>
      </c>
      <c r="E150" t="s">
        <v>1324</v>
      </c>
      <c r="F150" t="s">
        <v>310</v>
      </c>
      <c r="G150" t="s">
        <v>685</v>
      </c>
      <c r="H150">
        <v>1</v>
      </c>
      <c r="I150">
        <v>1</v>
      </c>
      <c r="J150">
        <v>0</v>
      </c>
      <c r="K150">
        <v>1</v>
      </c>
      <c r="L150" t="s">
        <v>355</v>
      </c>
      <c r="M150">
        <v>0</v>
      </c>
      <c r="N150" s="16">
        <v>45873</v>
      </c>
      <c r="O150" s="16">
        <v>45873</v>
      </c>
      <c r="Q150" t="s">
        <v>286</v>
      </c>
      <c r="R150" t="s">
        <v>287</v>
      </c>
      <c r="S150">
        <v>10014655</v>
      </c>
      <c r="T150" t="s">
        <v>286</v>
      </c>
      <c r="AE150">
        <v>0</v>
      </c>
      <c r="AG150">
        <v>0</v>
      </c>
      <c r="AI150" t="s">
        <v>363</v>
      </c>
      <c r="AM150">
        <v>0</v>
      </c>
      <c r="AN150">
        <v>9.5243055555559994E-2</v>
      </c>
      <c r="AO150">
        <v>0</v>
      </c>
      <c r="AP150">
        <v>0</v>
      </c>
      <c r="AQ150">
        <v>1001312290</v>
      </c>
      <c r="AR150">
        <v>4354574</v>
      </c>
      <c r="AS150">
        <v>3</v>
      </c>
    </row>
    <row r="151" spans="1:45" x14ac:dyDescent="0.35">
      <c r="A151">
        <v>6197055</v>
      </c>
      <c r="B151">
        <v>0</v>
      </c>
      <c r="C151">
        <v>10</v>
      </c>
      <c r="D151" t="s">
        <v>374</v>
      </c>
      <c r="E151" t="s">
        <v>359</v>
      </c>
      <c r="F151" t="s">
        <v>310</v>
      </c>
      <c r="G151" t="s">
        <v>684</v>
      </c>
      <c r="H151">
        <v>10</v>
      </c>
      <c r="I151">
        <v>2</v>
      </c>
      <c r="J151">
        <v>0</v>
      </c>
      <c r="K151">
        <v>5</v>
      </c>
      <c r="L151" t="s">
        <v>355</v>
      </c>
      <c r="M151">
        <v>0</v>
      </c>
      <c r="N151" s="16">
        <v>45120</v>
      </c>
      <c r="O151" s="16">
        <v>45120</v>
      </c>
      <c r="Q151" t="s">
        <v>288</v>
      </c>
      <c r="R151" t="s">
        <v>289</v>
      </c>
      <c r="S151">
        <v>10014653</v>
      </c>
      <c r="T151" t="s">
        <v>288</v>
      </c>
      <c r="AE151">
        <v>0</v>
      </c>
      <c r="AG151">
        <v>0</v>
      </c>
      <c r="AI151" t="s">
        <v>360</v>
      </c>
      <c r="AM151">
        <v>0.29166666666667002</v>
      </c>
      <c r="AN151">
        <v>0.5</v>
      </c>
      <c r="AO151">
        <v>0</v>
      </c>
      <c r="AP151">
        <v>0</v>
      </c>
      <c r="AQ151">
        <v>1001312293</v>
      </c>
      <c r="AR151">
        <v>4354577</v>
      </c>
      <c r="AS151">
        <v>2</v>
      </c>
    </row>
    <row r="152" spans="1:45" x14ac:dyDescent="0.35">
      <c r="A152">
        <v>6197055</v>
      </c>
      <c r="B152">
        <v>0</v>
      </c>
      <c r="C152">
        <v>20</v>
      </c>
      <c r="D152" t="s">
        <v>361</v>
      </c>
      <c r="E152" t="s">
        <v>359</v>
      </c>
      <c r="F152" t="s">
        <v>310</v>
      </c>
      <c r="G152" t="s">
        <v>684</v>
      </c>
      <c r="H152">
        <v>10</v>
      </c>
      <c r="I152">
        <v>2</v>
      </c>
      <c r="J152">
        <v>0</v>
      </c>
      <c r="K152">
        <v>5</v>
      </c>
      <c r="L152" t="s">
        <v>355</v>
      </c>
      <c r="M152">
        <v>0</v>
      </c>
      <c r="N152" s="16">
        <v>45120</v>
      </c>
      <c r="O152" s="16">
        <v>45120</v>
      </c>
      <c r="Q152" t="s">
        <v>288</v>
      </c>
      <c r="R152" t="s">
        <v>289</v>
      </c>
      <c r="S152">
        <v>10014653</v>
      </c>
      <c r="T152" t="s">
        <v>288</v>
      </c>
      <c r="AE152">
        <v>0</v>
      </c>
      <c r="AG152">
        <v>0</v>
      </c>
      <c r="AI152" t="s">
        <v>360</v>
      </c>
      <c r="AM152">
        <v>0.29166666666667002</v>
      </c>
      <c r="AN152">
        <v>0.39583333333332998</v>
      </c>
      <c r="AO152">
        <v>0</v>
      </c>
      <c r="AP152">
        <v>0</v>
      </c>
      <c r="AQ152">
        <v>1001316359</v>
      </c>
      <c r="AR152">
        <v>4359993</v>
      </c>
      <c r="AS152">
        <v>2</v>
      </c>
    </row>
    <row r="153" spans="1:45" x14ac:dyDescent="0.35">
      <c r="A153">
        <v>6197055</v>
      </c>
      <c r="B153">
        <v>0</v>
      </c>
      <c r="C153">
        <v>30</v>
      </c>
      <c r="D153" t="s">
        <v>362</v>
      </c>
      <c r="E153" t="s">
        <v>359</v>
      </c>
      <c r="F153" t="s">
        <v>310</v>
      </c>
      <c r="G153" t="s">
        <v>684</v>
      </c>
      <c r="H153">
        <v>5</v>
      </c>
      <c r="I153">
        <v>1</v>
      </c>
      <c r="J153">
        <v>0</v>
      </c>
      <c r="K153">
        <v>5</v>
      </c>
      <c r="L153" t="s">
        <v>355</v>
      </c>
      <c r="M153">
        <v>0</v>
      </c>
      <c r="N153" s="16">
        <v>45120</v>
      </c>
      <c r="O153" s="16">
        <v>45120</v>
      </c>
      <c r="Q153" t="s">
        <v>288</v>
      </c>
      <c r="R153" t="s">
        <v>289</v>
      </c>
      <c r="S153">
        <v>10014653</v>
      </c>
      <c r="T153" t="s">
        <v>288</v>
      </c>
      <c r="AE153">
        <v>0</v>
      </c>
      <c r="AG153">
        <v>0</v>
      </c>
      <c r="AI153" t="s">
        <v>363</v>
      </c>
      <c r="AM153">
        <v>0</v>
      </c>
      <c r="AN153">
        <v>9.5243055555559994E-2</v>
      </c>
      <c r="AO153">
        <v>0</v>
      </c>
      <c r="AP153">
        <v>0</v>
      </c>
      <c r="AQ153">
        <v>1001316395</v>
      </c>
      <c r="AR153">
        <v>4360011</v>
      </c>
      <c r="AS153">
        <v>3</v>
      </c>
    </row>
    <row r="154" spans="1:45" x14ac:dyDescent="0.35">
      <c r="A154">
        <v>6197485</v>
      </c>
      <c r="B154">
        <v>0</v>
      </c>
      <c r="C154">
        <v>10</v>
      </c>
      <c r="D154" t="s">
        <v>203</v>
      </c>
      <c r="E154" t="s">
        <v>1324</v>
      </c>
      <c r="F154" t="s">
        <v>310</v>
      </c>
      <c r="G154" t="s">
        <v>28</v>
      </c>
      <c r="H154">
        <v>4</v>
      </c>
      <c r="I154">
        <v>2</v>
      </c>
      <c r="J154">
        <v>0</v>
      </c>
      <c r="K154">
        <v>2</v>
      </c>
      <c r="L154" t="s">
        <v>355</v>
      </c>
      <c r="M154">
        <v>0</v>
      </c>
      <c r="N154" s="16">
        <v>45869</v>
      </c>
      <c r="O154" s="16">
        <v>45869</v>
      </c>
      <c r="Q154" t="s">
        <v>158</v>
      </c>
      <c r="R154" t="s">
        <v>397</v>
      </c>
      <c r="S154">
        <v>10014604</v>
      </c>
      <c r="T154" t="s">
        <v>158</v>
      </c>
      <c r="AE154">
        <v>0</v>
      </c>
      <c r="AG154">
        <v>0</v>
      </c>
      <c r="AI154" t="s">
        <v>3239</v>
      </c>
      <c r="AM154">
        <v>0</v>
      </c>
      <c r="AN154">
        <v>0.14287037037037001</v>
      </c>
      <c r="AO154">
        <v>0</v>
      </c>
      <c r="AP154">
        <v>0</v>
      </c>
      <c r="AQ154">
        <v>1001318275</v>
      </c>
      <c r="AR154">
        <v>4362711</v>
      </c>
      <c r="AS154">
        <v>5</v>
      </c>
    </row>
    <row r="155" spans="1:45" x14ac:dyDescent="0.35">
      <c r="A155">
        <v>6197496</v>
      </c>
      <c r="B155">
        <v>0</v>
      </c>
      <c r="C155">
        <v>10</v>
      </c>
      <c r="D155" t="s">
        <v>203</v>
      </c>
      <c r="E155" t="s">
        <v>1324</v>
      </c>
      <c r="F155" t="s">
        <v>310</v>
      </c>
      <c r="G155" t="s">
        <v>28</v>
      </c>
      <c r="H155">
        <v>4</v>
      </c>
      <c r="I155">
        <v>2</v>
      </c>
      <c r="J155">
        <v>0</v>
      </c>
      <c r="K155">
        <v>2</v>
      </c>
      <c r="L155" t="s">
        <v>355</v>
      </c>
      <c r="M155">
        <v>0</v>
      </c>
      <c r="N155" s="16">
        <v>45809</v>
      </c>
      <c r="O155" s="16">
        <v>45809</v>
      </c>
      <c r="Q155" t="s">
        <v>224</v>
      </c>
      <c r="R155" t="s">
        <v>389</v>
      </c>
      <c r="S155">
        <v>10014612</v>
      </c>
      <c r="T155" t="s">
        <v>224</v>
      </c>
      <c r="AE155">
        <v>0</v>
      </c>
      <c r="AG155">
        <v>0</v>
      </c>
      <c r="AI155" t="s">
        <v>3239</v>
      </c>
      <c r="AM155">
        <v>0.14287037037037001</v>
      </c>
      <c r="AN155">
        <v>0.42858796296295998</v>
      </c>
      <c r="AO155">
        <v>0</v>
      </c>
      <c r="AP155">
        <v>0</v>
      </c>
      <c r="AQ155">
        <v>1001318275</v>
      </c>
      <c r="AR155">
        <v>4362712</v>
      </c>
      <c r="AS155">
        <v>5</v>
      </c>
    </row>
    <row r="156" spans="1:45" x14ac:dyDescent="0.35">
      <c r="A156">
        <v>6197507</v>
      </c>
      <c r="B156">
        <v>0</v>
      </c>
      <c r="C156">
        <v>10</v>
      </c>
      <c r="D156" t="s">
        <v>203</v>
      </c>
      <c r="E156" t="s">
        <v>1324</v>
      </c>
      <c r="F156" t="s">
        <v>310</v>
      </c>
      <c r="G156" t="s">
        <v>28</v>
      </c>
      <c r="H156">
        <v>4</v>
      </c>
      <c r="I156">
        <v>2</v>
      </c>
      <c r="J156">
        <v>0</v>
      </c>
      <c r="K156">
        <v>2</v>
      </c>
      <c r="L156" t="s">
        <v>355</v>
      </c>
      <c r="M156">
        <v>0</v>
      </c>
      <c r="N156" s="16">
        <v>45809</v>
      </c>
      <c r="O156" s="16">
        <v>45809</v>
      </c>
      <c r="Q156" t="s">
        <v>207</v>
      </c>
      <c r="R156" t="s">
        <v>385</v>
      </c>
      <c r="S156">
        <v>10014621</v>
      </c>
      <c r="T156" t="s">
        <v>207</v>
      </c>
      <c r="AE156">
        <v>0</v>
      </c>
      <c r="AG156">
        <v>0</v>
      </c>
      <c r="AI156" t="s">
        <v>3239</v>
      </c>
      <c r="AM156">
        <v>0.42858796296295998</v>
      </c>
      <c r="AN156">
        <v>0.59525462962963005</v>
      </c>
      <c r="AO156">
        <v>0</v>
      </c>
      <c r="AP156">
        <v>0</v>
      </c>
      <c r="AQ156">
        <v>1001318275</v>
      </c>
      <c r="AR156">
        <v>4362713</v>
      </c>
      <c r="AS156">
        <v>5</v>
      </c>
    </row>
    <row r="157" spans="1:45" x14ac:dyDescent="0.35">
      <c r="A157">
        <v>6199866</v>
      </c>
      <c r="B157">
        <v>0</v>
      </c>
      <c r="C157">
        <v>10</v>
      </c>
      <c r="D157" t="s">
        <v>361</v>
      </c>
      <c r="E157" t="s">
        <v>359</v>
      </c>
      <c r="F157" t="s">
        <v>310</v>
      </c>
      <c r="G157" t="s">
        <v>683</v>
      </c>
      <c r="H157">
        <v>24</v>
      </c>
      <c r="I157">
        <v>2</v>
      </c>
      <c r="J157">
        <v>0</v>
      </c>
      <c r="K157">
        <v>12</v>
      </c>
      <c r="L157" t="s">
        <v>355</v>
      </c>
      <c r="M157">
        <v>0</v>
      </c>
      <c r="N157" s="16">
        <v>44972</v>
      </c>
      <c r="O157" s="16">
        <v>44972</v>
      </c>
      <c r="Q157" t="s">
        <v>160</v>
      </c>
      <c r="R157" t="s">
        <v>346</v>
      </c>
      <c r="S157">
        <v>10014598</v>
      </c>
      <c r="T157" t="s">
        <v>160</v>
      </c>
      <c r="AE157">
        <v>0</v>
      </c>
      <c r="AG157">
        <v>0</v>
      </c>
      <c r="AI157" t="s">
        <v>356</v>
      </c>
      <c r="AM157">
        <v>0</v>
      </c>
      <c r="AN157">
        <v>0.76190972222221998</v>
      </c>
      <c r="AO157">
        <v>0</v>
      </c>
      <c r="AP157">
        <v>0</v>
      </c>
      <c r="AQ157">
        <v>1001318513</v>
      </c>
      <c r="AR157">
        <v>4362515</v>
      </c>
      <c r="AS157">
        <v>1</v>
      </c>
    </row>
    <row r="158" spans="1:45" x14ac:dyDescent="0.35">
      <c r="A158">
        <v>6200246</v>
      </c>
      <c r="B158">
        <v>0</v>
      </c>
      <c r="C158">
        <v>10</v>
      </c>
      <c r="D158" t="s">
        <v>203</v>
      </c>
      <c r="E158" t="s">
        <v>1324</v>
      </c>
      <c r="F158" t="s">
        <v>310</v>
      </c>
      <c r="G158" t="s">
        <v>682</v>
      </c>
      <c r="H158">
        <v>12</v>
      </c>
      <c r="I158">
        <v>2</v>
      </c>
      <c r="J158">
        <v>0</v>
      </c>
      <c r="K158">
        <v>6</v>
      </c>
      <c r="L158" t="s">
        <v>355</v>
      </c>
      <c r="M158">
        <v>0</v>
      </c>
      <c r="N158" s="16">
        <v>45839</v>
      </c>
      <c r="O158" s="16">
        <v>45839</v>
      </c>
      <c r="Q158" t="s">
        <v>134</v>
      </c>
      <c r="R158" t="s">
        <v>271</v>
      </c>
      <c r="S158">
        <v>10014658</v>
      </c>
      <c r="T158" t="s">
        <v>134</v>
      </c>
      <c r="AE158">
        <v>0</v>
      </c>
      <c r="AG158">
        <v>0</v>
      </c>
      <c r="AI158" t="s">
        <v>360</v>
      </c>
      <c r="AM158">
        <v>0</v>
      </c>
      <c r="AN158">
        <v>4.7615740740740001E-2</v>
      </c>
      <c r="AO158">
        <v>0</v>
      </c>
      <c r="AP158">
        <v>0</v>
      </c>
      <c r="AQ158">
        <v>1001321443</v>
      </c>
      <c r="AR158">
        <v>4366634</v>
      </c>
      <c r="AS158">
        <v>2</v>
      </c>
    </row>
    <row r="159" spans="1:45" x14ac:dyDescent="0.35">
      <c r="A159">
        <v>6200246</v>
      </c>
      <c r="B159">
        <v>0</v>
      </c>
      <c r="C159">
        <v>20</v>
      </c>
      <c r="D159" t="s">
        <v>364</v>
      </c>
      <c r="E159" t="s">
        <v>1324</v>
      </c>
      <c r="F159" t="s">
        <v>310</v>
      </c>
      <c r="G159" t="s">
        <v>682</v>
      </c>
      <c r="H159">
        <v>6</v>
      </c>
      <c r="I159">
        <v>1</v>
      </c>
      <c r="J159">
        <v>0</v>
      </c>
      <c r="K159">
        <v>6</v>
      </c>
      <c r="L159" t="s">
        <v>355</v>
      </c>
      <c r="M159">
        <v>0</v>
      </c>
      <c r="N159" s="16">
        <v>45839</v>
      </c>
      <c r="O159" s="16">
        <v>45839</v>
      </c>
      <c r="Q159" t="s">
        <v>134</v>
      </c>
      <c r="R159" t="s">
        <v>271</v>
      </c>
      <c r="S159">
        <v>10014658</v>
      </c>
      <c r="T159" t="s">
        <v>134</v>
      </c>
      <c r="AE159">
        <v>0</v>
      </c>
      <c r="AG159">
        <v>0</v>
      </c>
      <c r="AI159" t="s">
        <v>363</v>
      </c>
      <c r="AM159">
        <v>0</v>
      </c>
      <c r="AN159">
        <v>9.5243055555559994E-2</v>
      </c>
      <c r="AO159">
        <v>0</v>
      </c>
      <c r="AP159">
        <v>0</v>
      </c>
      <c r="AQ159">
        <v>1001323625</v>
      </c>
      <c r="AR159">
        <v>4369332</v>
      </c>
      <c r="AS159">
        <v>3</v>
      </c>
    </row>
    <row r="160" spans="1:45" x14ac:dyDescent="0.35">
      <c r="A160">
        <v>6201928</v>
      </c>
      <c r="B160">
        <v>0</v>
      </c>
      <c r="C160">
        <v>10</v>
      </c>
      <c r="D160" t="s">
        <v>203</v>
      </c>
      <c r="E160" t="s">
        <v>1324</v>
      </c>
      <c r="F160" t="s">
        <v>348</v>
      </c>
      <c r="G160" t="s">
        <v>681</v>
      </c>
      <c r="H160">
        <v>0</v>
      </c>
      <c r="I160">
        <v>0</v>
      </c>
      <c r="J160">
        <v>0</v>
      </c>
      <c r="K160">
        <v>0</v>
      </c>
      <c r="L160" t="s">
        <v>355</v>
      </c>
      <c r="M160">
        <v>0</v>
      </c>
      <c r="N160" s="16">
        <v>45809</v>
      </c>
      <c r="O160" s="16">
        <v>45809</v>
      </c>
      <c r="R160" t="s">
        <v>266</v>
      </c>
      <c r="T160" t="s">
        <v>264</v>
      </c>
      <c r="AE160">
        <v>0</v>
      </c>
      <c r="AG160">
        <v>0</v>
      </c>
      <c r="AI160" t="s">
        <v>360</v>
      </c>
      <c r="AM160">
        <v>0.29166666666667002</v>
      </c>
      <c r="AN160">
        <v>0.45833333333332998</v>
      </c>
      <c r="AO160">
        <v>0</v>
      </c>
      <c r="AP160">
        <v>0</v>
      </c>
      <c r="AQ160">
        <v>1001324497</v>
      </c>
      <c r="AR160">
        <v>4370415</v>
      </c>
      <c r="AS160">
        <v>2</v>
      </c>
    </row>
    <row r="161" spans="1:45" x14ac:dyDescent="0.35">
      <c r="A161">
        <v>6201950</v>
      </c>
      <c r="B161">
        <v>0</v>
      </c>
      <c r="C161">
        <v>10</v>
      </c>
      <c r="D161" t="s">
        <v>357</v>
      </c>
      <c r="E161" t="s">
        <v>359</v>
      </c>
      <c r="F161" t="s">
        <v>310</v>
      </c>
      <c r="G161" t="s">
        <v>199</v>
      </c>
      <c r="H161">
        <v>32</v>
      </c>
      <c r="I161">
        <v>2</v>
      </c>
      <c r="J161">
        <v>0</v>
      </c>
      <c r="K161">
        <v>16</v>
      </c>
      <c r="L161" t="s">
        <v>355</v>
      </c>
      <c r="M161">
        <v>0</v>
      </c>
      <c r="N161" s="16">
        <v>45808</v>
      </c>
      <c r="O161" s="16">
        <v>45808</v>
      </c>
      <c r="Q161" t="s">
        <v>158</v>
      </c>
      <c r="R161" t="s">
        <v>397</v>
      </c>
      <c r="S161">
        <v>10014604</v>
      </c>
      <c r="T161" t="s">
        <v>158</v>
      </c>
      <c r="AE161">
        <v>0</v>
      </c>
      <c r="AG161">
        <v>0</v>
      </c>
      <c r="AI161" t="s">
        <v>363</v>
      </c>
      <c r="AM161">
        <v>0</v>
      </c>
      <c r="AN161">
        <v>2.380787037037E-2</v>
      </c>
      <c r="AO161">
        <v>0</v>
      </c>
      <c r="AP161">
        <v>0</v>
      </c>
      <c r="AQ161">
        <v>1001324498</v>
      </c>
      <c r="AR161">
        <v>4370416</v>
      </c>
      <c r="AS161">
        <v>3</v>
      </c>
    </row>
    <row r="162" spans="1:45" x14ac:dyDescent="0.35">
      <c r="A162">
        <v>6201950</v>
      </c>
      <c r="B162">
        <v>0</v>
      </c>
      <c r="C162">
        <v>20</v>
      </c>
      <c r="D162" t="s">
        <v>361</v>
      </c>
      <c r="E162" t="s">
        <v>359</v>
      </c>
      <c r="F162" t="s">
        <v>310</v>
      </c>
      <c r="G162" t="s">
        <v>199</v>
      </c>
      <c r="H162">
        <v>8</v>
      </c>
      <c r="I162">
        <v>2</v>
      </c>
      <c r="J162">
        <v>0</v>
      </c>
      <c r="K162">
        <v>4</v>
      </c>
      <c r="L162" t="s">
        <v>355</v>
      </c>
      <c r="M162">
        <v>0</v>
      </c>
      <c r="N162" s="16">
        <v>45808</v>
      </c>
      <c r="O162" s="16">
        <v>45808</v>
      </c>
      <c r="Q162" t="s">
        <v>158</v>
      </c>
      <c r="R162" t="s">
        <v>397</v>
      </c>
      <c r="S162">
        <v>10014604</v>
      </c>
      <c r="T162" t="s">
        <v>158</v>
      </c>
      <c r="AE162">
        <v>0</v>
      </c>
      <c r="AG162">
        <v>0</v>
      </c>
      <c r="AI162" t="s">
        <v>360</v>
      </c>
      <c r="AM162">
        <v>0.29166666666667002</v>
      </c>
      <c r="AN162">
        <v>0.5</v>
      </c>
      <c r="AO162">
        <v>0</v>
      </c>
      <c r="AP162">
        <v>0</v>
      </c>
      <c r="AQ162">
        <v>1001327245</v>
      </c>
      <c r="AR162">
        <v>4374684</v>
      </c>
      <c r="AS162">
        <v>2</v>
      </c>
    </row>
    <row r="163" spans="1:45" x14ac:dyDescent="0.35">
      <c r="A163">
        <v>6202402</v>
      </c>
      <c r="B163">
        <v>0</v>
      </c>
      <c r="C163">
        <v>10</v>
      </c>
      <c r="D163" t="s">
        <v>203</v>
      </c>
      <c r="E163" t="s">
        <v>359</v>
      </c>
      <c r="F163" t="s">
        <v>310</v>
      </c>
      <c r="G163" t="s">
        <v>3242</v>
      </c>
      <c r="H163">
        <v>9</v>
      </c>
      <c r="I163">
        <v>1</v>
      </c>
      <c r="J163">
        <v>0</v>
      </c>
      <c r="K163">
        <v>9</v>
      </c>
      <c r="L163" t="s">
        <v>355</v>
      </c>
      <c r="M163">
        <v>0</v>
      </c>
      <c r="N163" s="16">
        <v>45809</v>
      </c>
      <c r="O163" s="16">
        <v>45809</v>
      </c>
      <c r="Q163" t="s">
        <v>210</v>
      </c>
      <c r="R163" t="s">
        <v>395</v>
      </c>
      <c r="S163">
        <v>10014608</v>
      </c>
      <c r="T163" t="s">
        <v>210</v>
      </c>
      <c r="AE163">
        <v>0</v>
      </c>
      <c r="AG163">
        <v>0</v>
      </c>
      <c r="AI163" t="s">
        <v>360</v>
      </c>
      <c r="AM163">
        <v>0</v>
      </c>
      <c r="AN163">
        <v>0.28571759259259</v>
      </c>
      <c r="AO163">
        <v>0</v>
      </c>
      <c r="AP163">
        <v>0</v>
      </c>
      <c r="AQ163">
        <v>1001328261</v>
      </c>
      <c r="AR163">
        <v>4376016</v>
      </c>
      <c r="AS163">
        <v>2</v>
      </c>
    </row>
    <row r="164" spans="1:45" x14ac:dyDescent="0.35">
      <c r="A164">
        <v>6203891</v>
      </c>
      <c r="B164">
        <v>0</v>
      </c>
      <c r="C164">
        <v>10</v>
      </c>
      <c r="D164" t="s">
        <v>203</v>
      </c>
      <c r="E164" t="s">
        <v>1324</v>
      </c>
      <c r="F164" t="s">
        <v>310</v>
      </c>
      <c r="G164" t="s">
        <v>3243</v>
      </c>
      <c r="H164">
        <v>8</v>
      </c>
      <c r="I164">
        <v>2</v>
      </c>
      <c r="J164">
        <v>0</v>
      </c>
      <c r="K164">
        <v>4</v>
      </c>
      <c r="L164" t="s">
        <v>355</v>
      </c>
      <c r="M164">
        <v>0</v>
      </c>
      <c r="N164" s="16">
        <v>45809</v>
      </c>
      <c r="O164" s="16">
        <v>45809</v>
      </c>
      <c r="Q164" t="s">
        <v>210</v>
      </c>
      <c r="R164" t="s">
        <v>395</v>
      </c>
      <c r="S164">
        <v>10014608</v>
      </c>
      <c r="T164" t="s">
        <v>210</v>
      </c>
      <c r="AE164">
        <v>0</v>
      </c>
      <c r="AG164">
        <v>0</v>
      </c>
      <c r="AI164" t="s">
        <v>360</v>
      </c>
      <c r="AM164">
        <v>0</v>
      </c>
      <c r="AN164">
        <v>4.7615740740740001E-2</v>
      </c>
      <c r="AO164">
        <v>0</v>
      </c>
      <c r="AP164">
        <v>0</v>
      </c>
      <c r="AQ164">
        <v>1001335664</v>
      </c>
      <c r="AR164">
        <v>4384959</v>
      </c>
      <c r="AS164">
        <v>2</v>
      </c>
    </row>
    <row r="165" spans="1:45" x14ac:dyDescent="0.35">
      <c r="A165">
        <v>6203891</v>
      </c>
      <c r="B165">
        <v>0</v>
      </c>
      <c r="C165">
        <v>20</v>
      </c>
      <c r="D165" t="s">
        <v>361</v>
      </c>
      <c r="E165" t="s">
        <v>1324</v>
      </c>
      <c r="F165" t="s">
        <v>310</v>
      </c>
      <c r="G165" t="s">
        <v>3243</v>
      </c>
      <c r="H165">
        <v>3</v>
      </c>
      <c r="I165">
        <v>2</v>
      </c>
      <c r="J165">
        <v>0</v>
      </c>
      <c r="K165">
        <v>1.5</v>
      </c>
      <c r="L165" t="s">
        <v>355</v>
      </c>
      <c r="M165">
        <v>0</v>
      </c>
      <c r="N165" s="16">
        <v>45809</v>
      </c>
      <c r="O165" s="16">
        <v>45809</v>
      </c>
      <c r="Q165" t="s">
        <v>210</v>
      </c>
      <c r="R165" t="s">
        <v>395</v>
      </c>
      <c r="S165">
        <v>10014608</v>
      </c>
      <c r="T165" t="s">
        <v>210</v>
      </c>
      <c r="AE165">
        <v>0</v>
      </c>
      <c r="AG165">
        <v>0</v>
      </c>
      <c r="AI165" t="s">
        <v>363</v>
      </c>
      <c r="AM165">
        <v>0</v>
      </c>
      <c r="AN165">
        <v>0</v>
      </c>
      <c r="AO165">
        <v>0</v>
      </c>
      <c r="AP165">
        <v>0</v>
      </c>
      <c r="AQ165">
        <v>1001337798</v>
      </c>
      <c r="AR165">
        <v>4386133</v>
      </c>
      <c r="AS165">
        <v>3</v>
      </c>
    </row>
    <row r="166" spans="1:45" x14ac:dyDescent="0.35">
      <c r="A166">
        <v>6204241</v>
      </c>
      <c r="B166">
        <v>0</v>
      </c>
      <c r="C166">
        <v>10</v>
      </c>
      <c r="D166" t="s">
        <v>203</v>
      </c>
      <c r="E166" t="s">
        <v>1324</v>
      </c>
      <c r="F166" t="s">
        <v>310</v>
      </c>
      <c r="G166" t="s">
        <v>3244</v>
      </c>
      <c r="H166">
        <v>8</v>
      </c>
      <c r="I166">
        <v>2</v>
      </c>
      <c r="J166">
        <v>0</v>
      </c>
      <c r="K166">
        <v>4</v>
      </c>
      <c r="L166" t="s">
        <v>355</v>
      </c>
      <c r="M166">
        <v>0</v>
      </c>
      <c r="N166" s="16">
        <v>45809</v>
      </c>
      <c r="O166" s="16">
        <v>45809</v>
      </c>
      <c r="Q166" t="s">
        <v>228</v>
      </c>
      <c r="R166" t="s">
        <v>387</v>
      </c>
      <c r="S166">
        <v>10014624</v>
      </c>
      <c r="T166" t="s">
        <v>228</v>
      </c>
      <c r="AE166">
        <v>0</v>
      </c>
      <c r="AG166">
        <v>0</v>
      </c>
      <c r="AI166" t="s">
        <v>363</v>
      </c>
      <c r="AM166">
        <v>0</v>
      </c>
      <c r="AN166">
        <v>0.14285879629629999</v>
      </c>
      <c r="AO166">
        <v>0</v>
      </c>
      <c r="AP166">
        <v>0</v>
      </c>
      <c r="AQ166">
        <v>1001344479</v>
      </c>
      <c r="AR166">
        <v>4393992</v>
      </c>
      <c r="AS166">
        <v>3</v>
      </c>
    </row>
    <row r="167" spans="1:45" x14ac:dyDescent="0.35">
      <c r="A167">
        <v>6206281</v>
      </c>
      <c r="B167">
        <v>0</v>
      </c>
      <c r="C167">
        <v>10</v>
      </c>
      <c r="D167" t="s">
        <v>367</v>
      </c>
      <c r="E167" t="s">
        <v>359</v>
      </c>
      <c r="F167" t="s">
        <v>310</v>
      </c>
      <c r="G167" t="s">
        <v>679</v>
      </c>
      <c r="H167">
        <v>0</v>
      </c>
      <c r="I167">
        <v>2</v>
      </c>
      <c r="J167">
        <v>0</v>
      </c>
      <c r="K167">
        <v>4</v>
      </c>
      <c r="L167" t="s">
        <v>355</v>
      </c>
      <c r="M167">
        <v>0</v>
      </c>
      <c r="N167" s="16">
        <v>44888</v>
      </c>
      <c r="O167" s="16">
        <v>44888</v>
      </c>
      <c r="Q167" t="s">
        <v>412</v>
      </c>
      <c r="R167" t="s">
        <v>325</v>
      </c>
      <c r="S167">
        <v>10014726</v>
      </c>
      <c r="T167" t="s">
        <v>324</v>
      </c>
      <c r="AE167">
        <v>0</v>
      </c>
      <c r="AG167">
        <v>0</v>
      </c>
      <c r="AI167" t="s">
        <v>360</v>
      </c>
      <c r="AM167">
        <v>0</v>
      </c>
      <c r="AN167">
        <v>0.57143518518518999</v>
      </c>
      <c r="AO167">
        <v>0</v>
      </c>
      <c r="AP167">
        <v>0</v>
      </c>
      <c r="AQ167">
        <v>1001345177</v>
      </c>
      <c r="AR167">
        <v>4394850</v>
      </c>
      <c r="AS167">
        <v>2</v>
      </c>
    </row>
    <row r="168" spans="1:45" x14ac:dyDescent="0.35">
      <c r="A168">
        <v>6210702</v>
      </c>
      <c r="B168">
        <v>0</v>
      </c>
      <c r="C168">
        <v>10</v>
      </c>
      <c r="D168" t="s">
        <v>203</v>
      </c>
      <c r="E168" t="s">
        <v>1324</v>
      </c>
      <c r="F168" t="s">
        <v>310</v>
      </c>
      <c r="G168" t="s">
        <v>677</v>
      </c>
      <c r="H168">
        <v>0</v>
      </c>
      <c r="I168">
        <v>0</v>
      </c>
      <c r="J168">
        <v>0</v>
      </c>
      <c r="K168">
        <v>0</v>
      </c>
      <c r="L168" t="s">
        <v>355</v>
      </c>
      <c r="M168">
        <v>0</v>
      </c>
      <c r="N168" s="16">
        <v>45809</v>
      </c>
      <c r="O168" s="16">
        <v>45809</v>
      </c>
      <c r="R168" t="s">
        <v>678</v>
      </c>
      <c r="T168" t="s">
        <v>676</v>
      </c>
      <c r="AE168">
        <v>0</v>
      </c>
      <c r="AG168">
        <v>0</v>
      </c>
      <c r="AI168" t="s">
        <v>363</v>
      </c>
      <c r="AM168">
        <v>0.70833333333333004</v>
      </c>
      <c r="AN168">
        <v>0.79166666666666996</v>
      </c>
      <c r="AO168">
        <v>0</v>
      </c>
      <c r="AP168">
        <v>0</v>
      </c>
      <c r="AQ168">
        <v>1001348272</v>
      </c>
      <c r="AR168">
        <v>4398621</v>
      </c>
      <c r="AS168">
        <v>3</v>
      </c>
    </row>
    <row r="169" spans="1:45" x14ac:dyDescent="0.35">
      <c r="A169">
        <v>6211171</v>
      </c>
      <c r="B169">
        <v>0</v>
      </c>
      <c r="C169">
        <v>10</v>
      </c>
      <c r="D169" t="s">
        <v>367</v>
      </c>
      <c r="E169" t="s">
        <v>359</v>
      </c>
      <c r="F169" t="s">
        <v>310</v>
      </c>
      <c r="G169" t="s">
        <v>675</v>
      </c>
      <c r="H169">
        <v>12</v>
      </c>
      <c r="I169">
        <v>2</v>
      </c>
      <c r="J169">
        <v>0</v>
      </c>
      <c r="K169">
        <v>6</v>
      </c>
      <c r="L169" t="s">
        <v>355</v>
      </c>
      <c r="M169">
        <v>0</v>
      </c>
      <c r="N169" s="16">
        <v>45058</v>
      </c>
      <c r="O169" s="16">
        <v>45058</v>
      </c>
      <c r="Q169" t="s">
        <v>412</v>
      </c>
      <c r="R169" t="s">
        <v>325</v>
      </c>
      <c r="S169">
        <v>10014726</v>
      </c>
      <c r="T169" t="s">
        <v>324</v>
      </c>
      <c r="AE169">
        <v>0.22341435185184999</v>
      </c>
      <c r="AF169" s="16">
        <v>45193</v>
      </c>
      <c r="AG169">
        <v>8.3333333333329998E-2</v>
      </c>
      <c r="AI169" t="s">
        <v>360</v>
      </c>
      <c r="AM169">
        <v>8.3333333333329998E-2</v>
      </c>
      <c r="AN169">
        <v>0.46428240740741</v>
      </c>
      <c r="AO169">
        <v>0</v>
      </c>
      <c r="AP169">
        <v>0</v>
      </c>
      <c r="AQ169">
        <v>1001351049</v>
      </c>
      <c r="AR169">
        <v>4402017</v>
      </c>
      <c r="AS169">
        <v>2</v>
      </c>
    </row>
    <row r="170" spans="1:45" x14ac:dyDescent="0.35">
      <c r="A170">
        <v>6212281</v>
      </c>
      <c r="B170">
        <v>0</v>
      </c>
      <c r="C170">
        <v>10</v>
      </c>
      <c r="D170" t="s">
        <v>361</v>
      </c>
      <c r="E170" t="s">
        <v>1324</v>
      </c>
      <c r="F170" t="s">
        <v>310</v>
      </c>
      <c r="G170" t="s">
        <v>674</v>
      </c>
      <c r="H170">
        <v>10</v>
      </c>
      <c r="I170">
        <v>2</v>
      </c>
      <c r="J170">
        <v>0</v>
      </c>
      <c r="K170">
        <v>5</v>
      </c>
      <c r="L170" t="s">
        <v>355</v>
      </c>
      <c r="M170">
        <v>0</v>
      </c>
      <c r="N170" s="16">
        <v>45873</v>
      </c>
      <c r="O170" s="16">
        <v>45873</v>
      </c>
      <c r="Q170" t="s">
        <v>286</v>
      </c>
      <c r="R170" t="s">
        <v>287</v>
      </c>
      <c r="S170">
        <v>10014655</v>
      </c>
      <c r="T170" t="s">
        <v>286</v>
      </c>
      <c r="AE170">
        <v>0</v>
      </c>
      <c r="AG170">
        <v>0</v>
      </c>
      <c r="AI170" t="s">
        <v>363</v>
      </c>
      <c r="AM170">
        <v>0</v>
      </c>
      <c r="AN170">
        <v>4.7615740740740001E-2</v>
      </c>
      <c r="AO170">
        <v>0</v>
      </c>
      <c r="AP170">
        <v>0</v>
      </c>
      <c r="AQ170">
        <v>1001351060</v>
      </c>
      <c r="AR170">
        <v>4402029</v>
      </c>
      <c r="AS170">
        <v>3</v>
      </c>
    </row>
    <row r="171" spans="1:45" x14ac:dyDescent="0.35">
      <c r="A171">
        <v>6214624</v>
      </c>
      <c r="B171">
        <v>0</v>
      </c>
      <c r="C171">
        <v>10</v>
      </c>
      <c r="D171" t="s">
        <v>367</v>
      </c>
      <c r="E171" t="s">
        <v>359</v>
      </c>
      <c r="F171" t="s">
        <v>310</v>
      </c>
      <c r="G171" t="s">
        <v>673</v>
      </c>
      <c r="H171">
        <v>24</v>
      </c>
      <c r="I171">
        <v>2</v>
      </c>
      <c r="J171">
        <v>0</v>
      </c>
      <c r="K171">
        <v>12</v>
      </c>
      <c r="L171" t="s">
        <v>355</v>
      </c>
      <c r="M171">
        <v>0</v>
      </c>
      <c r="N171" s="16">
        <v>45041</v>
      </c>
      <c r="O171" s="16">
        <v>45041</v>
      </c>
      <c r="Q171" t="s">
        <v>412</v>
      </c>
      <c r="R171" t="s">
        <v>325</v>
      </c>
      <c r="S171">
        <v>10014726</v>
      </c>
      <c r="T171" t="s">
        <v>324</v>
      </c>
      <c r="AE171">
        <v>0</v>
      </c>
      <c r="AG171">
        <v>0</v>
      </c>
      <c r="AI171" t="s">
        <v>363</v>
      </c>
      <c r="AM171">
        <v>0</v>
      </c>
      <c r="AN171">
        <v>4.7615740740740001E-2</v>
      </c>
      <c r="AO171">
        <v>0</v>
      </c>
      <c r="AP171">
        <v>0</v>
      </c>
      <c r="AQ171">
        <v>1001351061</v>
      </c>
      <c r="AR171">
        <v>4402030</v>
      </c>
      <c r="AS171">
        <v>3</v>
      </c>
    </row>
    <row r="172" spans="1:45" x14ac:dyDescent="0.35">
      <c r="A172">
        <v>6214862</v>
      </c>
      <c r="B172">
        <v>0</v>
      </c>
      <c r="C172">
        <v>10</v>
      </c>
      <c r="D172" t="s">
        <v>203</v>
      </c>
      <c r="E172" t="s">
        <v>359</v>
      </c>
      <c r="F172" t="s">
        <v>348</v>
      </c>
      <c r="G172" t="s">
        <v>672</v>
      </c>
      <c r="H172">
        <v>0</v>
      </c>
      <c r="I172">
        <v>1</v>
      </c>
      <c r="J172">
        <v>0</v>
      </c>
      <c r="K172">
        <v>1</v>
      </c>
      <c r="L172" t="s">
        <v>355</v>
      </c>
      <c r="M172">
        <v>0</v>
      </c>
      <c r="N172" s="16">
        <v>45809</v>
      </c>
      <c r="O172" s="16">
        <v>45809</v>
      </c>
      <c r="R172" t="s">
        <v>431</v>
      </c>
      <c r="T172" t="s">
        <v>429</v>
      </c>
      <c r="AE172">
        <v>0</v>
      </c>
      <c r="AG172">
        <v>0</v>
      </c>
      <c r="AI172" t="s">
        <v>360</v>
      </c>
      <c r="AM172">
        <v>0</v>
      </c>
      <c r="AN172">
        <v>0.14285879629629999</v>
      </c>
      <c r="AO172">
        <v>0</v>
      </c>
      <c r="AP172">
        <v>0</v>
      </c>
      <c r="AQ172">
        <v>1001351499</v>
      </c>
      <c r="AR172">
        <v>4402328</v>
      </c>
      <c r="AS172">
        <v>2</v>
      </c>
    </row>
    <row r="173" spans="1:45" x14ac:dyDescent="0.35">
      <c r="A173">
        <v>6225061</v>
      </c>
      <c r="B173">
        <v>0</v>
      </c>
      <c r="C173">
        <v>10</v>
      </c>
      <c r="D173" t="s">
        <v>374</v>
      </c>
      <c r="E173" t="s">
        <v>359</v>
      </c>
      <c r="F173" t="s">
        <v>310</v>
      </c>
      <c r="G173" t="s">
        <v>671</v>
      </c>
      <c r="H173">
        <v>2</v>
      </c>
      <c r="I173">
        <v>1</v>
      </c>
      <c r="J173">
        <v>0</v>
      </c>
      <c r="K173">
        <v>2</v>
      </c>
      <c r="L173" t="s">
        <v>355</v>
      </c>
      <c r="M173">
        <v>0</v>
      </c>
      <c r="N173" s="16">
        <v>44935</v>
      </c>
      <c r="O173" s="16">
        <v>44935</v>
      </c>
      <c r="Q173" t="s">
        <v>286</v>
      </c>
      <c r="R173" t="s">
        <v>287</v>
      </c>
      <c r="S173">
        <v>10014655</v>
      </c>
      <c r="T173" t="s">
        <v>286</v>
      </c>
      <c r="AE173">
        <v>0</v>
      </c>
      <c r="AG173">
        <v>0</v>
      </c>
      <c r="AI173" t="s">
        <v>363</v>
      </c>
      <c r="AM173">
        <v>0</v>
      </c>
      <c r="AN173">
        <v>9.5243055555559994E-2</v>
      </c>
      <c r="AO173">
        <v>0</v>
      </c>
      <c r="AP173">
        <v>0</v>
      </c>
      <c r="AQ173">
        <v>1001352138</v>
      </c>
      <c r="AR173">
        <v>4402992</v>
      </c>
      <c r="AS173">
        <v>3</v>
      </c>
    </row>
    <row r="174" spans="1:45" x14ac:dyDescent="0.35">
      <c r="A174">
        <v>6225285</v>
      </c>
      <c r="B174">
        <v>0</v>
      </c>
      <c r="C174">
        <v>10</v>
      </c>
      <c r="D174" t="s">
        <v>203</v>
      </c>
      <c r="E174" t="s">
        <v>1324</v>
      </c>
      <c r="F174" t="s">
        <v>310</v>
      </c>
      <c r="G174" t="s">
        <v>664</v>
      </c>
      <c r="H174">
        <v>12</v>
      </c>
      <c r="I174">
        <v>2</v>
      </c>
      <c r="J174">
        <v>0</v>
      </c>
      <c r="K174">
        <v>6</v>
      </c>
      <c r="L174" t="s">
        <v>355</v>
      </c>
      <c r="M174">
        <v>0</v>
      </c>
      <c r="N174" s="16">
        <v>45809</v>
      </c>
      <c r="O174" s="16">
        <v>45809</v>
      </c>
      <c r="Q174" t="s">
        <v>201</v>
      </c>
      <c r="R174" t="s">
        <v>334</v>
      </c>
      <c r="S174">
        <v>10014602</v>
      </c>
      <c r="T174" t="s">
        <v>201</v>
      </c>
      <c r="AE174">
        <v>0</v>
      </c>
      <c r="AG174">
        <v>0</v>
      </c>
      <c r="AI174" t="s">
        <v>360</v>
      </c>
      <c r="AM174">
        <v>0</v>
      </c>
      <c r="AN174">
        <v>0.28571759259259</v>
      </c>
      <c r="AO174">
        <v>0</v>
      </c>
      <c r="AP174">
        <v>0</v>
      </c>
      <c r="AQ174">
        <v>1001352590</v>
      </c>
      <c r="AR174">
        <v>4403499</v>
      </c>
      <c r="AS174">
        <v>2</v>
      </c>
    </row>
    <row r="175" spans="1:45" x14ac:dyDescent="0.35">
      <c r="A175">
        <v>6226438</v>
      </c>
      <c r="B175">
        <v>0</v>
      </c>
      <c r="C175">
        <v>10</v>
      </c>
      <c r="D175" t="s">
        <v>367</v>
      </c>
      <c r="E175" t="s">
        <v>1361</v>
      </c>
      <c r="F175" t="s">
        <v>310</v>
      </c>
      <c r="G175" t="s">
        <v>978</v>
      </c>
      <c r="H175">
        <v>48</v>
      </c>
      <c r="I175">
        <v>4</v>
      </c>
      <c r="J175">
        <v>48</v>
      </c>
      <c r="K175">
        <v>12</v>
      </c>
      <c r="L175" t="s">
        <v>355</v>
      </c>
      <c r="M175">
        <v>0</v>
      </c>
      <c r="N175" s="16">
        <v>45413</v>
      </c>
      <c r="O175" s="16">
        <v>45413</v>
      </c>
      <c r="P175" s="16">
        <v>45413</v>
      </c>
      <c r="Q175" t="s">
        <v>412</v>
      </c>
      <c r="R175" t="s">
        <v>325</v>
      </c>
      <c r="S175">
        <v>10014726</v>
      </c>
      <c r="T175" t="s">
        <v>324</v>
      </c>
      <c r="AE175">
        <v>0</v>
      </c>
      <c r="AF175" s="16"/>
      <c r="AG175">
        <v>0</v>
      </c>
      <c r="AI175" t="s">
        <v>360</v>
      </c>
      <c r="AM175">
        <v>0</v>
      </c>
      <c r="AN175">
        <v>9.5243055555559994E-2</v>
      </c>
      <c r="AO175">
        <v>0</v>
      </c>
      <c r="AP175">
        <v>0</v>
      </c>
      <c r="AQ175">
        <v>1001352592</v>
      </c>
      <c r="AR175">
        <v>4403502</v>
      </c>
      <c r="AS175">
        <v>2</v>
      </c>
    </row>
    <row r="176" spans="1:45" x14ac:dyDescent="0.35">
      <c r="A176">
        <v>6227481</v>
      </c>
      <c r="B176">
        <v>0</v>
      </c>
      <c r="C176">
        <v>10</v>
      </c>
      <c r="D176" t="s">
        <v>203</v>
      </c>
      <c r="E176" t="s">
        <v>359</v>
      </c>
      <c r="F176" t="s">
        <v>310</v>
      </c>
      <c r="G176" t="s">
        <v>667</v>
      </c>
      <c r="H176">
        <v>0</v>
      </c>
      <c r="I176">
        <v>0</v>
      </c>
      <c r="J176">
        <v>0</v>
      </c>
      <c r="K176">
        <v>0</v>
      </c>
      <c r="L176" t="s">
        <v>355</v>
      </c>
      <c r="M176">
        <v>0</v>
      </c>
      <c r="N176" s="16">
        <v>45809</v>
      </c>
      <c r="O176" s="16">
        <v>45809</v>
      </c>
      <c r="R176" t="s">
        <v>668</v>
      </c>
      <c r="T176" t="s">
        <v>666</v>
      </c>
      <c r="AE176">
        <v>0</v>
      </c>
      <c r="AF176" s="16"/>
      <c r="AG176">
        <v>0</v>
      </c>
      <c r="AI176" t="s">
        <v>360</v>
      </c>
      <c r="AM176">
        <v>0</v>
      </c>
      <c r="AN176">
        <v>4.7615740740740001E-2</v>
      </c>
      <c r="AO176">
        <v>0</v>
      </c>
      <c r="AP176">
        <v>0</v>
      </c>
      <c r="AQ176">
        <v>1001355976</v>
      </c>
      <c r="AR176">
        <v>4408345</v>
      </c>
      <c r="AS176">
        <v>2</v>
      </c>
    </row>
    <row r="177" spans="1:45" x14ac:dyDescent="0.35">
      <c r="A177">
        <v>6227668</v>
      </c>
      <c r="B177">
        <v>0</v>
      </c>
      <c r="C177">
        <v>10</v>
      </c>
      <c r="D177" t="s">
        <v>374</v>
      </c>
      <c r="E177" t="s">
        <v>1324</v>
      </c>
      <c r="F177" t="s">
        <v>310</v>
      </c>
      <c r="G177" t="s">
        <v>665</v>
      </c>
      <c r="H177">
        <v>12</v>
      </c>
      <c r="I177">
        <v>2</v>
      </c>
      <c r="J177">
        <v>0</v>
      </c>
      <c r="K177">
        <v>6</v>
      </c>
      <c r="L177" t="s">
        <v>355</v>
      </c>
      <c r="M177">
        <v>0</v>
      </c>
      <c r="N177" s="16">
        <v>45873</v>
      </c>
      <c r="O177" s="16">
        <v>45873</v>
      </c>
      <c r="Q177" t="s">
        <v>288</v>
      </c>
      <c r="R177" t="s">
        <v>289</v>
      </c>
      <c r="S177">
        <v>10014653</v>
      </c>
      <c r="T177" t="s">
        <v>288</v>
      </c>
      <c r="AE177">
        <v>0</v>
      </c>
      <c r="AG177">
        <v>0</v>
      </c>
      <c r="AI177" t="s">
        <v>363</v>
      </c>
      <c r="AM177">
        <v>0.29166666666667002</v>
      </c>
      <c r="AN177">
        <v>0.60416666666666996</v>
      </c>
      <c r="AO177">
        <v>0</v>
      </c>
      <c r="AP177">
        <v>0</v>
      </c>
      <c r="AQ177">
        <v>1001357670</v>
      </c>
      <c r="AR177">
        <v>4410830</v>
      </c>
      <c r="AS177">
        <v>3</v>
      </c>
    </row>
    <row r="178" spans="1:45" x14ac:dyDescent="0.35">
      <c r="A178">
        <v>6228648</v>
      </c>
      <c r="B178">
        <v>0</v>
      </c>
      <c r="C178">
        <v>10</v>
      </c>
      <c r="D178" t="s">
        <v>203</v>
      </c>
      <c r="E178" t="s">
        <v>1324</v>
      </c>
      <c r="F178" t="s">
        <v>310</v>
      </c>
      <c r="G178" t="s">
        <v>664</v>
      </c>
      <c r="H178">
        <v>12</v>
      </c>
      <c r="I178">
        <v>2</v>
      </c>
      <c r="J178">
        <v>0</v>
      </c>
      <c r="K178">
        <v>6</v>
      </c>
      <c r="L178" t="s">
        <v>355</v>
      </c>
      <c r="M178">
        <v>0</v>
      </c>
      <c r="N178" s="16">
        <v>45809</v>
      </c>
      <c r="O178" s="16">
        <v>45809</v>
      </c>
      <c r="Q178" t="s">
        <v>419</v>
      </c>
      <c r="R178" t="s">
        <v>420</v>
      </c>
      <c r="S178">
        <v>10014605</v>
      </c>
      <c r="T178" t="s">
        <v>419</v>
      </c>
      <c r="AE178">
        <v>0</v>
      </c>
      <c r="AG178">
        <v>0</v>
      </c>
      <c r="AI178" t="s">
        <v>360</v>
      </c>
      <c r="AM178">
        <v>0</v>
      </c>
      <c r="AN178">
        <v>4.7615740740740001E-2</v>
      </c>
      <c r="AO178">
        <v>0</v>
      </c>
      <c r="AP178">
        <v>0</v>
      </c>
      <c r="AQ178">
        <v>1001357979</v>
      </c>
      <c r="AR178">
        <v>4411311</v>
      </c>
      <c r="AS178">
        <v>2</v>
      </c>
    </row>
    <row r="179" spans="1:45" x14ac:dyDescent="0.35">
      <c r="A179">
        <v>6228649</v>
      </c>
      <c r="B179">
        <v>0</v>
      </c>
      <c r="C179">
        <v>10</v>
      </c>
      <c r="D179" t="s">
        <v>203</v>
      </c>
      <c r="E179" t="s">
        <v>1324</v>
      </c>
      <c r="F179" t="s">
        <v>310</v>
      </c>
      <c r="G179" t="s">
        <v>664</v>
      </c>
      <c r="H179">
        <v>12</v>
      </c>
      <c r="I179">
        <v>2</v>
      </c>
      <c r="J179">
        <v>0</v>
      </c>
      <c r="K179">
        <v>6</v>
      </c>
      <c r="L179" t="s">
        <v>355</v>
      </c>
      <c r="M179">
        <v>0</v>
      </c>
      <c r="N179" s="16">
        <v>45809</v>
      </c>
      <c r="O179" s="16">
        <v>45809</v>
      </c>
      <c r="Q179" t="s">
        <v>237</v>
      </c>
      <c r="R179" t="s">
        <v>386</v>
      </c>
      <c r="S179">
        <v>10014625</v>
      </c>
      <c r="T179" t="s">
        <v>237</v>
      </c>
      <c r="AE179">
        <v>0</v>
      </c>
      <c r="AG179">
        <v>0</v>
      </c>
      <c r="AI179" t="s">
        <v>360</v>
      </c>
      <c r="AM179">
        <v>0</v>
      </c>
      <c r="AN179">
        <v>0.33333333333332998</v>
      </c>
      <c r="AO179">
        <v>0</v>
      </c>
      <c r="AP179">
        <v>0</v>
      </c>
      <c r="AQ179">
        <v>1001358281</v>
      </c>
      <c r="AR179">
        <v>4411518</v>
      </c>
      <c r="AS179">
        <v>2</v>
      </c>
    </row>
    <row r="180" spans="1:45" x14ac:dyDescent="0.35">
      <c r="A180">
        <v>6233559</v>
      </c>
      <c r="B180">
        <v>0</v>
      </c>
      <c r="C180">
        <v>10</v>
      </c>
      <c r="D180" t="s">
        <v>203</v>
      </c>
      <c r="E180" t="s">
        <v>1324</v>
      </c>
      <c r="F180" t="s">
        <v>310</v>
      </c>
      <c r="G180" t="s">
        <v>663</v>
      </c>
      <c r="H180">
        <v>1</v>
      </c>
      <c r="I180">
        <v>1</v>
      </c>
      <c r="J180">
        <v>0</v>
      </c>
      <c r="K180">
        <v>1</v>
      </c>
      <c r="L180" t="s">
        <v>355</v>
      </c>
      <c r="M180">
        <v>0</v>
      </c>
      <c r="N180" s="16">
        <v>45809</v>
      </c>
      <c r="O180" s="16">
        <v>45809</v>
      </c>
      <c r="Q180" t="s">
        <v>152</v>
      </c>
      <c r="R180" t="s">
        <v>307</v>
      </c>
      <c r="S180">
        <v>10014641</v>
      </c>
      <c r="T180" t="s">
        <v>152</v>
      </c>
      <c r="AE180">
        <v>0</v>
      </c>
      <c r="AG180">
        <v>0</v>
      </c>
      <c r="AI180" t="s">
        <v>363</v>
      </c>
      <c r="AL180" t="s">
        <v>368</v>
      </c>
      <c r="AM180">
        <v>0</v>
      </c>
      <c r="AN180">
        <v>9.5243055555559994E-2</v>
      </c>
      <c r="AO180">
        <v>0</v>
      </c>
      <c r="AP180">
        <v>0</v>
      </c>
      <c r="AQ180">
        <v>1001360221</v>
      </c>
      <c r="AR180">
        <v>4414085</v>
      </c>
      <c r="AS180">
        <v>3</v>
      </c>
    </row>
    <row r="181" spans="1:45" x14ac:dyDescent="0.35">
      <c r="A181">
        <v>6233581</v>
      </c>
      <c r="B181">
        <v>0</v>
      </c>
      <c r="C181">
        <v>10</v>
      </c>
      <c r="D181" t="s">
        <v>203</v>
      </c>
      <c r="E181" t="s">
        <v>359</v>
      </c>
      <c r="F181" t="s">
        <v>310</v>
      </c>
      <c r="G181" t="s">
        <v>662</v>
      </c>
      <c r="H181">
        <v>4</v>
      </c>
      <c r="I181">
        <v>2</v>
      </c>
      <c r="J181">
        <v>0</v>
      </c>
      <c r="K181">
        <v>2</v>
      </c>
      <c r="L181" t="s">
        <v>355</v>
      </c>
      <c r="M181">
        <v>0</v>
      </c>
      <c r="N181" s="16">
        <v>45809</v>
      </c>
      <c r="O181" s="16">
        <v>45809</v>
      </c>
      <c r="Q181" t="s">
        <v>198</v>
      </c>
      <c r="R181" t="s">
        <v>306</v>
      </c>
      <c r="S181">
        <v>10014640</v>
      </c>
      <c r="T181" t="s">
        <v>198</v>
      </c>
      <c r="AE181">
        <v>0</v>
      </c>
      <c r="AG181">
        <v>0</v>
      </c>
      <c r="AI181" t="s">
        <v>363</v>
      </c>
      <c r="AM181">
        <v>9.5243055555559994E-2</v>
      </c>
      <c r="AN181">
        <v>0.17857638888888999</v>
      </c>
      <c r="AO181">
        <v>0</v>
      </c>
      <c r="AP181">
        <v>0</v>
      </c>
      <c r="AQ181">
        <v>1001360221</v>
      </c>
      <c r="AR181">
        <v>4414086</v>
      </c>
      <c r="AS181">
        <v>3</v>
      </c>
    </row>
    <row r="182" spans="1:45" x14ac:dyDescent="0.35">
      <c r="A182">
        <v>6233779</v>
      </c>
      <c r="B182">
        <v>0</v>
      </c>
      <c r="C182">
        <v>10</v>
      </c>
      <c r="D182" t="s">
        <v>367</v>
      </c>
      <c r="E182" t="s">
        <v>359</v>
      </c>
      <c r="F182" t="s">
        <v>310</v>
      </c>
      <c r="G182" t="s">
        <v>661</v>
      </c>
      <c r="H182">
        <v>22</v>
      </c>
      <c r="I182">
        <v>2</v>
      </c>
      <c r="J182">
        <v>0</v>
      </c>
      <c r="K182">
        <v>11</v>
      </c>
      <c r="L182" t="s">
        <v>355</v>
      </c>
      <c r="M182">
        <v>0</v>
      </c>
      <c r="N182" s="16">
        <v>45839</v>
      </c>
      <c r="O182" s="16">
        <v>45840</v>
      </c>
      <c r="Q182" t="s">
        <v>408</v>
      </c>
      <c r="R182" t="s">
        <v>325</v>
      </c>
      <c r="S182">
        <v>10015302</v>
      </c>
      <c r="T182" t="s">
        <v>324</v>
      </c>
      <c r="AE182">
        <v>0</v>
      </c>
      <c r="AG182">
        <v>0</v>
      </c>
      <c r="AI182" t="s">
        <v>363</v>
      </c>
      <c r="AM182">
        <v>0.17857638888888999</v>
      </c>
      <c r="AN182">
        <v>0.27381944444444001</v>
      </c>
      <c r="AO182">
        <v>0</v>
      </c>
      <c r="AP182">
        <v>0</v>
      </c>
      <c r="AQ182">
        <v>1001360221</v>
      </c>
      <c r="AR182">
        <v>4414087</v>
      </c>
      <c r="AS182">
        <v>3</v>
      </c>
    </row>
    <row r="183" spans="1:45" x14ac:dyDescent="0.35">
      <c r="A183">
        <v>6234010</v>
      </c>
      <c r="B183">
        <v>0</v>
      </c>
      <c r="C183">
        <v>10</v>
      </c>
      <c r="D183" t="s">
        <v>366</v>
      </c>
      <c r="E183" t="s">
        <v>359</v>
      </c>
      <c r="F183" t="s">
        <v>310</v>
      </c>
      <c r="G183" t="s">
        <v>660</v>
      </c>
      <c r="H183">
        <v>2</v>
      </c>
      <c r="I183">
        <v>1</v>
      </c>
      <c r="J183">
        <v>0</v>
      </c>
      <c r="K183">
        <v>2</v>
      </c>
      <c r="L183" t="s">
        <v>355</v>
      </c>
      <c r="M183">
        <v>0</v>
      </c>
      <c r="N183" s="16">
        <v>45809</v>
      </c>
      <c r="O183" s="16">
        <v>45809</v>
      </c>
      <c r="Q183" t="s">
        <v>152</v>
      </c>
      <c r="R183" t="s">
        <v>307</v>
      </c>
      <c r="S183">
        <v>10014641</v>
      </c>
      <c r="T183" t="s">
        <v>152</v>
      </c>
      <c r="AE183">
        <v>0</v>
      </c>
      <c r="AG183">
        <v>0</v>
      </c>
      <c r="AI183" t="s">
        <v>360</v>
      </c>
      <c r="AM183">
        <v>0</v>
      </c>
      <c r="AN183">
        <v>9.5243055555559994E-2</v>
      </c>
      <c r="AO183">
        <v>0</v>
      </c>
      <c r="AP183">
        <v>0</v>
      </c>
      <c r="AQ183">
        <v>1001362680</v>
      </c>
      <c r="AR183">
        <v>4417467</v>
      </c>
      <c r="AS183">
        <v>2</v>
      </c>
    </row>
    <row r="184" spans="1:45" x14ac:dyDescent="0.35">
      <c r="A184">
        <v>6234714</v>
      </c>
      <c r="B184">
        <v>0</v>
      </c>
      <c r="C184">
        <v>10</v>
      </c>
      <c r="D184" t="s">
        <v>203</v>
      </c>
      <c r="E184" t="s">
        <v>359</v>
      </c>
      <c r="F184" t="s">
        <v>310</v>
      </c>
      <c r="G184" t="s">
        <v>659</v>
      </c>
      <c r="H184">
        <v>16</v>
      </c>
      <c r="I184">
        <v>2</v>
      </c>
      <c r="J184">
        <v>0</v>
      </c>
      <c r="K184">
        <v>8</v>
      </c>
      <c r="L184" t="s">
        <v>355</v>
      </c>
      <c r="M184">
        <v>0</v>
      </c>
      <c r="N184" s="16">
        <v>45761</v>
      </c>
      <c r="O184" s="16">
        <v>45761</v>
      </c>
      <c r="Q184" t="s">
        <v>177</v>
      </c>
      <c r="R184" t="s">
        <v>278</v>
      </c>
      <c r="S184">
        <v>10014634</v>
      </c>
      <c r="T184" t="s">
        <v>177</v>
      </c>
      <c r="AE184">
        <v>0</v>
      </c>
      <c r="AG184">
        <v>0</v>
      </c>
      <c r="AI184" t="s">
        <v>360</v>
      </c>
      <c r="AM184">
        <v>0</v>
      </c>
      <c r="AN184">
        <v>4.7615740740740001E-2</v>
      </c>
      <c r="AO184">
        <v>0</v>
      </c>
      <c r="AP184">
        <v>0</v>
      </c>
      <c r="AQ184">
        <v>1001364906</v>
      </c>
      <c r="AR184">
        <v>4420476</v>
      </c>
      <c r="AS184">
        <v>2</v>
      </c>
    </row>
    <row r="185" spans="1:45" x14ac:dyDescent="0.35">
      <c r="A185">
        <v>6234935</v>
      </c>
      <c r="B185">
        <v>0</v>
      </c>
      <c r="C185">
        <v>10</v>
      </c>
      <c r="D185" t="s">
        <v>367</v>
      </c>
      <c r="E185" t="s">
        <v>359</v>
      </c>
      <c r="F185" t="s">
        <v>310</v>
      </c>
      <c r="G185" t="s">
        <v>658</v>
      </c>
      <c r="H185">
        <v>0</v>
      </c>
      <c r="I185">
        <v>3</v>
      </c>
      <c r="J185">
        <v>0</v>
      </c>
      <c r="K185">
        <v>4</v>
      </c>
      <c r="L185" t="s">
        <v>355</v>
      </c>
      <c r="M185">
        <v>0</v>
      </c>
      <c r="N185" s="16">
        <v>45359</v>
      </c>
      <c r="O185" s="16">
        <v>45359</v>
      </c>
      <c r="Q185" t="s">
        <v>139</v>
      </c>
      <c r="R185" t="s">
        <v>325</v>
      </c>
      <c r="S185">
        <v>10014723</v>
      </c>
      <c r="T185" t="s">
        <v>324</v>
      </c>
      <c r="AE185">
        <v>0</v>
      </c>
      <c r="AG185">
        <v>0</v>
      </c>
      <c r="AI185" t="s">
        <v>360</v>
      </c>
      <c r="AM185">
        <v>0</v>
      </c>
      <c r="AN185">
        <v>9.5243055555559994E-2</v>
      </c>
      <c r="AO185">
        <v>0</v>
      </c>
      <c r="AP185">
        <v>0</v>
      </c>
      <c r="AQ185">
        <v>1001368315</v>
      </c>
      <c r="AR185">
        <v>4424573</v>
      </c>
      <c r="AS185">
        <v>2</v>
      </c>
    </row>
    <row r="186" spans="1:45" x14ac:dyDescent="0.35">
      <c r="A186">
        <v>6235042</v>
      </c>
      <c r="B186">
        <v>0</v>
      </c>
      <c r="C186">
        <v>10</v>
      </c>
      <c r="D186" t="s">
        <v>367</v>
      </c>
      <c r="E186" t="s">
        <v>1324</v>
      </c>
      <c r="F186" t="s">
        <v>310</v>
      </c>
      <c r="G186" t="s">
        <v>657</v>
      </c>
      <c r="H186">
        <v>0</v>
      </c>
      <c r="I186">
        <v>0</v>
      </c>
      <c r="J186">
        <v>0</v>
      </c>
      <c r="K186">
        <v>0</v>
      </c>
      <c r="L186" t="s">
        <v>355</v>
      </c>
      <c r="M186">
        <v>0</v>
      </c>
      <c r="N186" s="16">
        <v>45809</v>
      </c>
      <c r="O186" s="16">
        <v>45809</v>
      </c>
      <c r="Q186" t="s">
        <v>168</v>
      </c>
      <c r="R186" t="s">
        <v>325</v>
      </c>
      <c r="S186">
        <v>10017214</v>
      </c>
      <c r="T186" t="s">
        <v>324</v>
      </c>
      <c r="AE186">
        <v>0</v>
      </c>
      <c r="AG186">
        <v>0</v>
      </c>
      <c r="AI186" t="s">
        <v>360</v>
      </c>
      <c r="AM186">
        <v>0</v>
      </c>
      <c r="AN186">
        <v>0.57143518518518999</v>
      </c>
      <c r="AO186">
        <v>0</v>
      </c>
      <c r="AP186">
        <v>0</v>
      </c>
      <c r="AQ186">
        <v>1001369821</v>
      </c>
      <c r="AR186">
        <v>4426820</v>
      </c>
      <c r="AS186">
        <v>2</v>
      </c>
    </row>
    <row r="187" spans="1:45" x14ac:dyDescent="0.35">
      <c r="A187">
        <v>6236992</v>
      </c>
      <c r="B187">
        <v>0</v>
      </c>
      <c r="C187">
        <v>10</v>
      </c>
      <c r="D187" t="s">
        <v>374</v>
      </c>
      <c r="E187" t="s">
        <v>359</v>
      </c>
      <c r="F187" t="s">
        <v>310</v>
      </c>
      <c r="G187" t="s">
        <v>655</v>
      </c>
      <c r="H187">
        <v>12</v>
      </c>
      <c r="I187">
        <v>6</v>
      </c>
      <c r="J187">
        <v>0</v>
      </c>
      <c r="K187">
        <v>2</v>
      </c>
      <c r="L187" t="s">
        <v>355</v>
      </c>
      <c r="M187">
        <v>0</v>
      </c>
      <c r="N187" s="16">
        <v>44991</v>
      </c>
      <c r="O187" s="16">
        <v>44991</v>
      </c>
      <c r="Q187" t="s">
        <v>284</v>
      </c>
      <c r="R187" t="s">
        <v>285</v>
      </c>
      <c r="S187">
        <v>10014654</v>
      </c>
      <c r="T187" t="s">
        <v>284</v>
      </c>
      <c r="AE187">
        <v>0</v>
      </c>
      <c r="AG187">
        <v>0</v>
      </c>
      <c r="AI187" t="s">
        <v>360</v>
      </c>
      <c r="AM187">
        <v>0.57143518518518999</v>
      </c>
      <c r="AN187">
        <v>0.14288194444444</v>
      </c>
      <c r="AO187">
        <v>0</v>
      </c>
      <c r="AP187">
        <v>0</v>
      </c>
      <c r="AQ187">
        <v>1001369821</v>
      </c>
      <c r="AR187">
        <v>4426821</v>
      </c>
      <c r="AS187">
        <v>2</v>
      </c>
    </row>
    <row r="188" spans="1:45" x14ac:dyDescent="0.35">
      <c r="A188">
        <v>6236994</v>
      </c>
      <c r="B188">
        <v>0</v>
      </c>
      <c r="C188">
        <v>10</v>
      </c>
      <c r="D188" t="s">
        <v>374</v>
      </c>
      <c r="E188" t="s">
        <v>359</v>
      </c>
      <c r="F188" t="s">
        <v>310</v>
      </c>
      <c r="G188" t="s">
        <v>654</v>
      </c>
      <c r="H188">
        <v>8</v>
      </c>
      <c r="I188">
        <v>4</v>
      </c>
      <c r="J188">
        <v>0</v>
      </c>
      <c r="K188">
        <v>2</v>
      </c>
      <c r="L188" t="s">
        <v>355</v>
      </c>
      <c r="M188">
        <v>0</v>
      </c>
      <c r="N188" s="16">
        <v>44991</v>
      </c>
      <c r="O188" s="16">
        <v>44991</v>
      </c>
      <c r="Q188" t="s">
        <v>284</v>
      </c>
      <c r="R188" t="s">
        <v>285</v>
      </c>
      <c r="S188">
        <v>10014654</v>
      </c>
      <c r="T188" t="s">
        <v>284</v>
      </c>
      <c r="AE188">
        <v>0</v>
      </c>
      <c r="AG188">
        <v>0</v>
      </c>
      <c r="AI188" t="s">
        <v>363</v>
      </c>
      <c r="AM188">
        <v>0</v>
      </c>
      <c r="AN188">
        <v>4.7615740740740001E-2</v>
      </c>
      <c r="AO188">
        <v>0</v>
      </c>
      <c r="AP188">
        <v>0</v>
      </c>
      <c r="AQ188">
        <v>1001369917</v>
      </c>
      <c r="AR188">
        <v>4426875</v>
      </c>
      <c r="AS188">
        <v>3</v>
      </c>
    </row>
    <row r="189" spans="1:45" x14ac:dyDescent="0.35">
      <c r="A189">
        <v>6237545</v>
      </c>
      <c r="B189">
        <v>0</v>
      </c>
      <c r="C189">
        <v>10</v>
      </c>
      <c r="D189" t="s">
        <v>203</v>
      </c>
      <c r="E189" t="s">
        <v>1324</v>
      </c>
      <c r="F189" t="s">
        <v>310</v>
      </c>
      <c r="G189" t="s">
        <v>653</v>
      </c>
      <c r="H189">
        <v>2</v>
      </c>
      <c r="I189">
        <v>1</v>
      </c>
      <c r="J189">
        <v>0</v>
      </c>
      <c r="K189">
        <v>2</v>
      </c>
      <c r="L189" t="s">
        <v>355</v>
      </c>
      <c r="M189">
        <v>0</v>
      </c>
      <c r="N189" s="16">
        <v>45873</v>
      </c>
      <c r="O189" s="16">
        <v>45873</v>
      </c>
      <c r="Q189" t="s">
        <v>286</v>
      </c>
      <c r="R189" t="s">
        <v>287</v>
      </c>
      <c r="S189">
        <v>10014655</v>
      </c>
      <c r="T189" t="s">
        <v>286</v>
      </c>
      <c r="AE189">
        <v>0</v>
      </c>
      <c r="AG189">
        <v>0</v>
      </c>
      <c r="AI189" t="s">
        <v>360</v>
      </c>
      <c r="AM189">
        <v>0</v>
      </c>
      <c r="AN189">
        <v>0.19047453703704001</v>
      </c>
      <c r="AO189">
        <v>0</v>
      </c>
      <c r="AP189">
        <v>0</v>
      </c>
      <c r="AQ189">
        <v>1001369919</v>
      </c>
      <c r="AR189">
        <v>4426878</v>
      </c>
      <c r="AS189">
        <v>2</v>
      </c>
    </row>
    <row r="190" spans="1:45" x14ac:dyDescent="0.35">
      <c r="A190">
        <v>6237683</v>
      </c>
      <c r="B190">
        <v>800629</v>
      </c>
      <c r="C190">
        <v>10</v>
      </c>
      <c r="D190" t="s">
        <v>203</v>
      </c>
      <c r="E190" t="s">
        <v>359</v>
      </c>
      <c r="F190" t="s">
        <v>310</v>
      </c>
      <c r="G190" t="s">
        <v>3245</v>
      </c>
      <c r="H190">
        <v>0.5</v>
      </c>
      <c r="I190">
        <v>1</v>
      </c>
      <c r="J190">
        <v>0</v>
      </c>
      <c r="K190">
        <v>0.5</v>
      </c>
      <c r="L190" t="s">
        <v>355</v>
      </c>
      <c r="M190">
        <v>0</v>
      </c>
      <c r="N190" s="16">
        <v>44979</v>
      </c>
      <c r="O190" s="16">
        <v>44979</v>
      </c>
      <c r="Q190" t="s">
        <v>157</v>
      </c>
      <c r="R190" t="s">
        <v>345</v>
      </c>
      <c r="S190">
        <v>10014635</v>
      </c>
      <c r="T190" t="s">
        <v>157</v>
      </c>
      <c r="AE190">
        <v>0</v>
      </c>
      <c r="AG190">
        <v>0</v>
      </c>
      <c r="AI190" t="s">
        <v>363</v>
      </c>
      <c r="AM190">
        <v>0</v>
      </c>
      <c r="AN190">
        <v>4.7615740740740001E-2</v>
      </c>
      <c r="AO190">
        <v>0</v>
      </c>
      <c r="AP190">
        <v>0</v>
      </c>
      <c r="AQ190">
        <v>1001369920</v>
      </c>
      <c r="AR190">
        <v>4426879</v>
      </c>
      <c r="AS190">
        <v>3</v>
      </c>
    </row>
    <row r="191" spans="1:45" x14ac:dyDescent="0.35">
      <c r="A191">
        <v>6237698</v>
      </c>
      <c r="B191">
        <v>0</v>
      </c>
      <c r="C191">
        <v>10</v>
      </c>
      <c r="D191" t="s">
        <v>374</v>
      </c>
      <c r="E191" t="s">
        <v>1324</v>
      </c>
      <c r="F191" t="s">
        <v>310</v>
      </c>
      <c r="G191" t="s">
        <v>652</v>
      </c>
      <c r="H191">
        <v>2</v>
      </c>
      <c r="I191">
        <v>1</v>
      </c>
      <c r="J191">
        <v>0</v>
      </c>
      <c r="K191">
        <v>2</v>
      </c>
      <c r="L191" t="s">
        <v>355</v>
      </c>
      <c r="M191">
        <v>0</v>
      </c>
      <c r="N191" s="16">
        <v>45873</v>
      </c>
      <c r="O191" s="16">
        <v>45873</v>
      </c>
      <c r="Q191" t="s">
        <v>286</v>
      </c>
      <c r="R191" t="s">
        <v>287</v>
      </c>
      <c r="S191">
        <v>10014655</v>
      </c>
      <c r="T191" t="s">
        <v>286</v>
      </c>
      <c r="AE191">
        <v>0</v>
      </c>
      <c r="AG191">
        <v>0</v>
      </c>
      <c r="AI191" t="s">
        <v>360</v>
      </c>
      <c r="AM191">
        <v>0</v>
      </c>
      <c r="AN191">
        <v>0.23809027777778</v>
      </c>
      <c r="AO191">
        <v>0</v>
      </c>
      <c r="AP191">
        <v>0</v>
      </c>
      <c r="AQ191">
        <v>1001369970</v>
      </c>
      <c r="AR191">
        <v>4426908</v>
      </c>
      <c r="AS191">
        <v>2</v>
      </c>
    </row>
    <row r="192" spans="1:45" x14ac:dyDescent="0.35">
      <c r="A192">
        <v>6241428</v>
      </c>
      <c r="B192">
        <v>0</v>
      </c>
      <c r="C192">
        <v>10</v>
      </c>
      <c r="D192" t="s">
        <v>361</v>
      </c>
      <c r="E192" t="s">
        <v>1324</v>
      </c>
      <c r="F192" t="s">
        <v>310</v>
      </c>
      <c r="G192" t="s">
        <v>651</v>
      </c>
      <c r="H192">
        <v>48</v>
      </c>
      <c r="I192">
        <v>2</v>
      </c>
      <c r="J192">
        <v>0</v>
      </c>
      <c r="K192">
        <v>24</v>
      </c>
      <c r="L192" t="s">
        <v>355</v>
      </c>
      <c r="M192">
        <v>0</v>
      </c>
      <c r="N192" s="16">
        <v>45809</v>
      </c>
      <c r="O192" s="16">
        <v>45810</v>
      </c>
      <c r="Q192" t="s">
        <v>178</v>
      </c>
      <c r="R192" t="s">
        <v>392</v>
      </c>
      <c r="S192">
        <v>10014644</v>
      </c>
      <c r="T192" t="s">
        <v>178</v>
      </c>
      <c r="AE192">
        <v>0</v>
      </c>
      <c r="AG192">
        <v>0</v>
      </c>
      <c r="AI192" t="s">
        <v>360</v>
      </c>
      <c r="AM192">
        <v>0.23809027777778</v>
      </c>
      <c r="AN192">
        <v>0.47618055555555999</v>
      </c>
      <c r="AO192">
        <v>0</v>
      </c>
      <c r="AP192">
        <v>0</v>
      </c>
      <c r="AQ192">
        <v>1001369970</v>
      </c>
      <c r="AR192">
        <v>4426909</v>
      </c>
      <c r="AS192">
        <v>2</v>
      </c>
    </row>
    <row r="193" spans="1:45" x14ac:dyDescent="0.35">
      <c r="A193">
        <v>6242219</v>
      </c>
      <c r="B193">
        <v>0</v>
      </c>
      <c r="C193">
        <v>10</v>
      </c>
      <c r="D193" t="s">
        <v>203</v>
      </c>
      <c r="E193" t="s">
        <v>1324</v>
      </c>
      <c r="F193" t="s">
        <v>310</v>
      </c>
      <c r="G193" t="s">
        <v>650</v>
      </c>
      <c r="H193">
        <v>10</v>
      </c>
      <c r="I193">
        <v>2</v>
      </c>
      <c r="J193">
        <v>0</v>
      </c>
      <c r="K193">
        <v>5</v>
      </c>
      <c r="L193" t="s">
        <v>355</v>
      </c>
      <c r="M193">
        <v>0</v>
      </c>
      <c r="N193" s="16">
        <v>45809</v>
      </c>
      <c r="O193" s="16">
        <v>45809</v>
      </c>
      <c r="Q193" t="s">
        <v>242</v>
      </c>
      <c r="R193" t="s">
        <v>330</v>
      </c>
      <c r="S193">
        <v>10014637</v>
      </c>
      <c r="T193" t="s">
        <v>242</v>
      </c>
      <c r="AE193">
        <v>0</v>
      </c>
      <c r="AG193">
        <v>0</v>
      </c>
      <c r="AI193" t="s">
        <v>360</v>
      </c>
      <c r="AM193">
        <v>0.47618055555555999</v>
      </c>
      <c r="AN193">
        <v>0.68451388888888998</v>
      </c>
      <c r="AO193">
        <v>0</v>
      </c>
      <c r="AP193">
        <v>0</v>
      </c>
      <c r="AQ193">
        <v>1001369970</v>
      </c>
      <c r="AR193">
        <v>4426910</v>
      </c>
      <c r="AS193">
        <v>2</v>
      </c>
    </row>
    <row r="194" spans="1:45" x14ac:dyDescent="0.35">
      <c r="A194">
        <v>6242219</v>
      </c>
      <c r="B194">
        <v>0</v>
      </c>
      <c r="C194">
        <v>20</v>
      </c>
      <c r="D194" t="s">
        <v>361</v>
      </c>
      <c r="E194" t="s">
        <v>1324</v>
      </c>
      <c r="F194" t="s">
        <v>310</v>
      </c>
      <c r="G194" t="s">
        <v>650</v>
      </c>
      <c r="H194">
        <v>8</v>
      </c>
      <c r="I194">
        <v>2</v>
      </c>
      <c r="J194">
        <v>0</v>
      </c>
      <c r="K194">
        <v>4</v>
      </c>
      <c r="L194" t="s">
        <v>355</v>
      </c>
      <c r="M194">
        <v>0</v>
      </c>
      <c r="N194" s="16">
        <v>45809</v>
      </c>
      <c r="O194" s="16">
        <v>45809</v>
      </c>
      <c r="Q194" t="s">
        <v>242</v>
      </c>
      <c r="R194" t="s">
        <v>330</v>
      </c>
      <c r="S194">
        <v>10014637</v>
      </c>
      <c r="T194" t="s">
        <v>242</v>
      </c>
      <c r="AE194">
        <v>0</v>
      </c>
      <c r="AG194">
        <v>0</v>
      </c>
      <c r="AI194" t="s">
        <v>363</v>
      </c>
      <c r="AM194">
        <v>0</v>
      </c>
      <c r="AN194">
        <v>9.5243055555559994E-2</v>
      </c>
      <c r="AO194">
        <v>0</v>
      </c>
      <c r="AP194">
        <v>0</v>
      </c>
      <c r="AQ194">
        <v>1001370480</v>
      </c>
      <c r="AR194">
        <v>4427473</v>
      </c>
      <c r="AS194">
        <v>3</v>
      </c>
    </row>
    <row r="195" spans="1:45" x14ac:dyDescent="0.35">
      <c r="A195">
        <v>6244234</v>
      </c>
      <c r="B195">
        <v>0</v>
      </c>
      <c r="C195">
        <v>10</v>
      </c>
      <c r="D195" t="s">
        <v>203</v>
      </c>
      <c r="E195" t="s">
        <v>1324</v>
      </c>
      <c r="F195" t="s">
        <v>310</v>
      </c>
      <c r="G195" t="s">
        <v>649</v>
      </c>
      <c r="H195">
        <v>2</v>
      </c>
      <c r="I195">
        <v>1</v>
      </c>
      <c r="J195">
        <v>0</v>
      </c>
      <c r="K195">
        <v>2</v>
      </c>
      <c r="L195" t="s">
        <v>355</v>
      </c>
      <c r="M195">
        <v>0</v>
      </c>
      <c r="N195" s="16">
        <v>45809</v>
      </c>
      <c r="O195" s="16">
        <v>45809</v>
      </c>
      <c r="Q195" t="s">
        <v>207</v>
      </c>
      <c r="R195" t="s">
        <v>385</v>
      </c>
      <c r="S195">
        <v>10014621</v>
      </c>
      <c r="T195" t="s">
        <v>207</v>
      </c>
      <c r="AE195">
        <v>0</v>
      </c>
      <c r="AG195">
        <v>0</v>
      </c>
      <c r="AI195" t="s">
        <v>363</v>
      </c>
      <c r="AM195">
        <v>0</v>
      </c>
      <c r="AN195">
        <v>9.5243055555559994E-2</v>
      </c>
      <c r="AO195">
        <v>0</v>
      </c>
      <c r="AP195">
        <v>0</v>
      </c>
      <c r="AQ195">
        <v>1001370491</v>
      </c>
      <c r="AR195">
        <v>4427484</v>
      </c>
      <c r="AS195">
        <v>3</v>
      </c>
    </row>
    <row r="196" spans="1:45" x14ac:dyDescent="0.35">
      <c r="A196">
        <v>6249299</v>
      </c>
      <c r="B196">
        <v>0</v>
      </c>
      <c r="C196">
        <v>10</v>
      </c>
      <c r="D196" t="s">
        <v>366</v>
      </c>
      <c r="E196" t="s">
        <v>359</v>
      </c>
      <c r="F196" t="s">
        <v>310</v>
      </c>
      <c r="G196" t="s">
        <v>648</v>
      </c>
      <c r="H196">
        <v>16</v>
      </c>
      <c r="I196">
        <v>2</v>
      </c>
      <c r="J196">
        <v>0</v>
      </c>
      <c r="K196">
        <v>8</v>
      </c>
      <c r="L196" t="s">
        <v>355</v>
      </c>
      <c r="M196">
        <v>0</v>
      </c>
      <c r="N196" s="16">
        <v>45717</v>
      </c>
      <c r="O196" s="16">
        <v>45717</v>
      </c>
      <c r="Q196" t="s">
        <v>433</v>
      </c>
      <c r="R196" t="s">
        <v>325</v>
      </c>
      <c r="S196">
        <v>10017212</v>
      </c>
      <c r="T196" t="s">
        <v>324</v>
      </c>
      <c r="AE196">
        <v>0</v>
      </c>
      <c r="AG196">
        <v>0</v>
      </c>
      <c r="AI196" t="s">
        <v>363</v>
      </c>
      <c r="AM196">
        <v>0</v>
      </c>
      <c r="AN196">
        <v>9.5243055555559994E-2</v>
      </c>
      <c r="AO196">
        <v>0</v>
      </c>
      <c r="AP196">
        <v>0</v>
      </c>
      <c r="AQ196">
        <v>1001370502</v>
      </c>
      <c r="AR196">
        <v>4427498</v>
      </c>
      <c r="AS196">
        <v>3</v>
      </c>
    </row>
    <row r="197" spans="1:45" x14ac:dyDescent="0.35">
      <c r="A197">
        <v>6249300</v>
      </c>
      <c r="B197">
        <v>0</v>
      </c>
      <c r="C197">
        <v>10</v>
      </c>
      <c r="D197" t="s">
        <v>371</v>
      </c>
      <c r="E197" t="s">
        <v>359</v>
      </c>
      <c r="F197" t="s">
        <v>310</v>
      </c>
      <c r="G197" t="s">
        <v>145</v>
      </c>
      <c r="H197">
        <v>16</v>
      </c>
      <c r="I197">
        <v>2</v>
      </c>
      <c r="J197">
        <v>0</v>
      </c>
      <c r="K197">
        <v>8</v>
      </c>
      <c r="L197" t="s">
        <v>355</v>
      </c>
      <c r="M197">
        <v>0</v>
      </c>
      <c r="N197" s="16">
        <v>45383</v>
      </c>
      <c r="O197" s="16">
        <v>45383</v>
      </c>
      <c r="Q197" t="s">
        <v>146</v>
      </c>
      <c r="R197" t="s">
        <v>325</v>
      </c>
      <c r="S197">
        <v>10017213</v>
      </c>
      <c r="T197" t="s">
        <v>324</v>
      </c>
      <c r="AE197">
        <v>0</v>
      </c>
      <c r="AG197">
        <v>0</v>
      </c>
      <c r="AI197" t="s">
        <v>363</v>
      </c>
      <c r="AM197">
        <v>0</v>
      </c>
      <c r="AN197">
        <v>0.57143518518518999</v>
      </c>
      <c r="AO197">
        <v>0</v>
      </c>
      <c r="AP197">
        <v>0</v>
      </c>
      <c r="AQ197">
        <v>1001374383</v>
      </c>
      <c r="AR197">
        <v>4431244</v>
      </c>
      <c r="AS197">
        <v>3</v>
      </c>
    </row>
    <row r="198" spans="1:45" x14ac:dyDescent="0.35">
      <c r="A198">
        <v>6252126</v>
      </c>
      <c r="B198">
        <v>0</v>
      </c>
      <c r="C198">
        <v>10</v>
      </c>
      <c r="D198" t="s">
        <v>366</v>
      </c>
      <c r="E198" t="s">
        <v>359</v>
      </c>
      <c r="F198" t="s">
        <v>310</v>
      </c>
      <c r="G198" t="s">
        <v>647</v>
      </c>
      <c r="H198">
        <v>144</v>
      </c>
      <c r="I198">
        <v>4</v>
      </c>
      <c r="J198">
        <v>0</v>
      </c>
      <c r="K198">
        <v>36</v>
      </c>
      <c r="L198" t="s">
        <v>355</v>
      </c>
      <c r="M198">
        <v>0</v>
      </c>
      <c r="N198" s="16">
        <v>45809</v>
      </c>
      <c r="O198" s="16">
        <v>45810</v>
      </c>
      <c r="Q198" t="s">
        <v>240</v>
      </c>
      <c r="R198" t="s">
        <v>304</v>
      </c>
      <c r="S198">
        <v>10014607</v>
      </c>
      <c r="T198" t="s">
        <v>240</v>
      </c>
      <c r="AE198">
        <v>0</v>
      </c>
      <c r="AF198" s="16"/>
      <c r="AG198">
        <v>0</v>
      </c>
      <c r="AI198" t="s">
        <v>363</v>
      </c>
      <c r="AM198">
        <v>0</v>
      </c>
      <c r="AN198">
        <v>0.28571759259259</v>
      </c>
      <c r="AO198">
        <v>0</v>
      </c>
      <c r="AP198">
        <v>0</v>
      </c>
      <c r="AQ198">
        <v>1001374770</v>
      </c>
      <c r="AR198">
        <v>4431743</v>
      </c>
      <c r="AS198">
        <v>3</v>
      </c>
    </row>
    <row r="199" spans="1:45" x14ac:dyDescent="0.35">
      <c r="A199">
        <v>6252126</v>
      </c>
      <c r="B199">
        <v>0</v>
      </c>
      <c r="C199">
        <v>20</v>
      </c>
      <c r="D199" t="s">
        <v>203</v>
      </c>
      <c r="E199" t="s">
        <v>359</v>
      </c>
      <c r="F199" t="s">
        <v>310</v>
      </c>
      <c r="G199" t="s">
        <v>647</v>
      </c>
      <c r="H199">
        <v>4</v>
      </c>
      <c r="I199">
        <v>1</v>
      </c>
      <c r="J199">
        <v>0</v>
      </c>
      <c r="K199">
        <v>4</v>
      </c>
      <c r="L199" t="s">
        <v>355</v>
      </c>
      <c r="M199">
        <v>0</v>
      </c>
      <c r="N199" s="16">
        <v>45810</v>
      </c>
      <c r="O199" s="16">
        <v>45810</v>
      </c>
      <c r="Q199" t="s">
        <v>240</v>
      </c>
      <c r="R199" t="s">
        <v>304</v>
      </c>
      <c r="S199">
        <v>10014607</v>
      </c>
      <c r="T199" t="s">
        <v>240</v>
      </c>
      <c r="AE199">
        <v>0</v>
      </c>
      <c r="AF199" s="16"/>
      <c r="AG199">
        <v>0</v>
      </c>
      <c r="AI199" t="s">
        <v>363</v>
      </c>
      <c r="AM199">
        <v>0.28571759259259</v>
      </c>
      <c r="AN199">
        <v>0.57143518518518999</v>
      </c>
      <c r="AO199">
        <v>0</v>
      </c>
      <c r="AP199">
        <v>0</v>
      </c>
      <c r="AQ199">
        <v>1001374770</v>
      </c>
      <c r="AR199">
        <v>4431744</v>
      </c>
      <c r="AS199">
        <v>3</v>
      </c>
    </row>
    <row r="200" spans="1:45" x14ac:dyDescent="0.35">
      <c r="A200">
        <v>6252126</v>
      </c>
      <c r="B200">
        <v>0</v>
      </c>
      <c r="C200">
        <v>30</v>
      </c>
      <c r="D200" t="s">
        <v>361</v>
      </c>
      <c r="E200" t="s">
        <v>359</v>
      </c>
      <c r="F200" t="s">
        <v>310</v>
      </c>
      <c r="G200" t="s">
        <v>647</v>
      </c>
      <c r="H200">
        <v>24</v>
      </c>
      <c r="I200">
        <v>2</v>
      </c>
      <c r="J200">
        <v>0</v>
      </c>
      <c r="K200">
        <v>12</v>
      </c>
      <c r="L200" t="s">
        <v>355</v>
      </c>
      <c r="M200">
        <v>0</v>
      </c>
      <c r="N200" s="16">
        <v>45810</v>
      </c>
      <c r="O200" s="16">
        <v>45811</v>
      </c>
      <c r="Q200" t="s">
        <v>240</v>
      </c>
      <c r="R200" t="s">
        <v>304</v>
      </c>
      <c r="S200">
        <v>10014607</v>
      </c>
      <c r="T200" t="s">
        <v>240</v>
      </c>
      <c r="AE200">
        <v>0</v>
      </c>
      <c r="AF200" s="16"/>
      <c r="AG200">
        <v>0</v>
      </c>
      <c r="AI200" t="s">
        <v>360</v>
      </c>
      <c r="AM200">
        <v>0</v>
      </c>
      <c r="AN200">
        <v>0</v>
      </c>
      <c r="AO200">
        <v>0</v>
      </c>
      <c r="AP200">
        <v>0</v>
      </c>
      <c r="AQ200">
        <v>1001376912</v>
      </c>
      <c r="AR200">
        <v>4434359</v>
      </c>
      <c r="AS200">
        <v>2</v>
      </c>
    </row>
    <row r="201" spans="1:45" x14ac:dyDescent="0.35">
      <c r="A201">
        <v>6252196</v>
      </c>
      <c r="B201">
        <v>0</v>
      </c>
      <c r="C201">
        <v>10</v>
      </c>
      <c r="D201" t="s">
        <v>203</v>
      </c>
      <c r="E201" t="s">
        <v>1682</v>
      </c>
      <c r="F201" t="s">
        <v>310</v>
      </c>
      <c r="G201" t="s">
        <v>182</v>
      </c>
      <c r="H201">
        <v>54</v>
      </c>
      <c r="I201">
        <v>3</v>
      </c>
      <c r="J201">
        <v>54</v>
      </c>
      <c r="K201">
        <v>18</v>
      </c>
      <c r="L201" t="s">
        <v>355</v>
      </c>
      <c r="M201">
        <v>0</v>
      </c>
      <c r="N201" s="16">
        <v>45291</v>
      </c>
      <c r="O201" s="16">
        <v>45292</v>
      </c>
      <c r="P201" s="16">
        <v>45292</v>
      </c>
      <c r="Q201" t="s">
        <v>149</v>
      </c>
      <c r="R201" t="s">
        <v>302</v>
      </c>
      <c r="S201">
        <v>10014616</v>
      </c>
      <c r="T201" t="s">
        <v>149</v>
      </c>
      <c r="AE201">
        <v>0</v>
      </c>
      <c r="AG201">
        <v>0</v>
      </c>
      <c r="AI201" t="s">
        <v>360</v>
      </c>
      <c r="AM201">
        <v>0</v>
      </c>
      <c r="AN201">
        <v>0.57143518518518999</v>
      </c>
      <c r="AO201">
        <v>0</v>
      </c>
      <c r="AP201">
        <v>0</v>
      </c>
      <c r="AQ201">
        <v>1001376951</v>
      </c>
      <c r="AR201">
        <v>4434478</v>
      </c>
      <c r="AS201">
        <v>2</v>
      </c>
    </row>
    <row r="202" spans="1:45" x14ac:dyDescent="0.35">
      <c r="A202">
        <v>6253172</v>
      </c>
      <c r="B202">
        <v>0</v>
      </c>
      <c r="C202">
        <v>10</v>
      </c>
      <c r="D202" t="s">
        <v>129</v>
      </c>
      <c r="E202" t="s">
        <v>359</v>
      </c>
      <c r="F202" t="s">
        <v>310</v>
      </c>
      <c r="G202" t="s">
        <v>646</v>
      </c>
      <c r="H202">
        <v>0</v>
      </c>
      <c r="I202">
        <v>0</v>
      </c>
      <c r="J202">
        <v>0</v>
      </c>
      <c r="K202">
        <v>0</v>
      </c>
      <c r="L202" t="s">
        <v>355</v>
      </c>
      <c r="M202">
        <v>0</v>
      </c>
      <c r="N202" s="16">
        <v>45809</v>
      </c>
      <c r="O202" s="16">
        <v>45809</v>
      </c>
      <c r="Q202" t="s">
        <v>155</v>
      </c>
      <c r="R202" t="s">
        <v>276</v>
      </c>
      <c r="S202">
        <v>10014647</v>
      </c>
      <c r="T202" t="s">
        <v>155</v>
      </c>
      <c r="AE202">
        <v>0</v>
      </c>
      <c r="AG202">
        <v>0</v>
      </c>
      <c r="AI202" t="s">
        <v>360</v>
      </c>
      <c r="AM202">
        <v>0.57143518518518999</v>
      </c>
      <c r="AN202">
        <v>0.76190972222221998</v>
      </c>
      <c r="AO202">
        <v>0</v>
      </c>
      <c r="AP202">
        <v>0</v>
      </c>
      <c r="AQ202">
        <v>1001376951</v>
      </c>
      <c r="AR202">
        <v>4434479</v>
      </c>
      <c r="AS202">
        <v>2</v>
      </c>
    </row>
    <row r="203" spans="1:45" x14ac:dyDescent="0.35">
      <c r="A203">
        <v>6255110</v>
      </c>
      <c r="B203">
        <v>0</v>
      </c>
      <c r="C203">
        <v>10</v>
      </c>
      <c r="D203" t="s">
        <v>203</v>
      </c>
      <c r="E203" t="s">
        <v>1324</v>
      </c>
      <c r="F203" t="s">
        <v>310</v>
      </c>
      <c r="G203" t="s">
        <v>645</v>
      </c>
      <c r="H203">
        <v>8</v>
      </c>
      <c r="I203">
        <v>2</v>
      </c>
      <c r="J203">
        <v>0</v>
      </c>
      <c r="K203">
        <v>4</v>
      </c>
      <c r="L203" t="s">
        <v>355</v>
      </c>
      <c r="M203">
        <v>0</v>
      </c>
      <c r="N203" s="16">
        <v>45845</v>
      </c>
      <c r="O203" s="16">
        <v>45845</v>
      </c>
      <c r="Q203" t="s">
        <v>176</v>
      </c>
      <c r="R203" t="s">
        <v>275</v>
      </c>
      <c r="S203">
        <v>10014596</v>
      </c>
      <c r="T203" t="s">
        <v>274</v>
      </c>
      <c r="AE203">
        <v>0</v>
      </c>
      <c r="AG203">
        <v>0</v>
      </c>
      <c r="AI203" t="s">
        <v>360</v>
      </c>
      <c r="AM203">
        <v>0</v>
      </c>
      <c r="AN203">
        <v>0.42857638888888999</v>
      </c>
      <c r="AO203">
        <v>0</v>
      </c>
      <c r="AP203">
        <v>0</v>
      </c>
      <c r="AQ203">
        <v>1001377511</v>
      </c>
      <c r="AR203">
        <v>4435092</v>
      </c>
      <c r="AS203">
        <v>2</v>
      </c>
    </row>
    <row r="204" spans="1:45" x14ac:dyDescent="0.35">
      <c r="A204">
        <v>6255110</v>
      </c>
      <c r="B204">
        <v>0</v>
      </c>
      <c r="C204">
        <v>20</v>
      </c>
      <c r="D204" t="s">
        <v>361</v>
      </c>
      <c r="E204" t="s">
        <v>1324</v>
      </c>
      <c r="F204" t="s">
        <v>310</v>
      </c>
      <c r="G204" t="s">
        <v>645</v>
      </c>
      <c r="H204">
        <v>4</v>
      </c>
      <c r="I204">
        <v>1</v>
      </c>
      <c r="J204">
        <v>0</v>
      </c>
      <c r="K204">
        <v>4</v>
      </c>
      <c r="L204" t="s">
        <v>355</v>
      </c>
      <c r="M204">
        <v>0</v>
      </c>
      <c r="N204" s="16">
        <v>45845</v>
      </c>
      <c r="O204" s="16">
        <v>45845</v>
      </c>
      <c r="Q204" t="s">
        <v>176</v>
      </c>
      <c r="R204" t="s">
        <v>275</v>
      </c>
      <c r="S204">
        <v>10014596</v>
      </c>
      <c r="T204" t="s">
        <v>274</v>
      </c>
      <c r="AE204">
        <v>0</v>
      </c>
      <c r="AG204">
        <v>0</v>
      </c>
      <c r="AI204" t="s">
        <v>360</v>
      </c>
      <c r="AM204">
        <v>0</v>
      </c>
      <c r="AN204">
        <v>0.19047453703704001</v>
      </c>
      <c r="AO204">
        <v>0</v>
      </c>
      <c r="AP204">
        <v>0</v>
      </c>
      <c r="AQ204">
        <v>1001379200</v>
      </c>
      <c r="AR204">
        <v>4437393</v>
      </c>
      <c r="AS204">
        <v>2</v>
      </c>
    </row>
    <row r="205" spans="1:45" x14ac:dyDescent="0.35">
      <c r="A205">
        <v>6256408</v>
      </c>
      <c r="B205">
        <v>0</v>
      </c>
      <c r="C205">
        <v>10</v>
      </c>
      <c r="D205" t="s">
        <v>367</v>
      </c>
      <c r="E205" t="s">
        <v>359</v>
      </c>
      <c r="F205" t="s">
        <v>310</v>
      </c>
      <c r="G205" t="s">
        <v>644</v>
      </c>
      <c r="H205">
        <v>48</v>
      </c>
      <c r="I205">
        <v>2</v>
      </c>
      <c r="J205">
        <v>0</v>
      </c>
      <c r="K205">
        <v>24</v>
      </c>
      <c r="L205" t="s">
        <v>355</v>
      </c>
      <c r="M205">
        <v>0</v>
      </c>
      <c r="N205" s="16">
        <v>45398</v>
      </c>
      <c r="O205" s="16">
        <v>45399</v>
      </c>
      <c r="Q205" t="s">
        <v>144</v>
      </c>
      <c r="R205" t="s">
        <v>393</v>
      </c>
      <c r="S205">
        <v>10014649</v>
      </c>
      <c r="T205" t="s">
        <v>144</v>
      </c>
      <c r="AE205">
        <v>0</v>
      </c>
      <c r="AG205">
        <v>0</v>
      </c>
      <c r="AI205" t="s">
        <v>360</v>
      </c>
      <c r="AM205">
        <v>0.19047453703704001</v>
      </c>
      <c r="AN205">
        <v>0.26189814814814999</v>
      </c>
      <c r="AO205">
        <v>0</v>
      </c>
      <c r="AP205">
        <v>0</v>
      </c>
      <c r="AQ205">
        <v>1001379200</v>
      </c>
      <c r="AR205">
        <v>4437394</v>
      </c>
      <c r="AS205">
        <v>2</v>
      </c>
    </row>
    <row r="206" spans="1:45" x14ac:dyDescent="0.35">
      <c r="A206">
        <v>6256408</v>
      </c>
      <c r="B206">
        <v>0</v>
      </c>
      <c r="C206">
        <v>20</v>
      </c>
      <c r="D206" t="s">
        <v>361</v>
      </c>
      <c r="E206" t="s">
        <v>359</v>
      </c>
      <c r="F206" t="s">
        <v>310</v>
      </c>
      <c r="G206" t="s">
        <v>644</v>
      </c>
      <c r="H206">
        <v>24</v>
      </c>
      <c r="I206">
        <v>2</v>
      </c>
      <c r="J206">
        <v>0</v>
      </c>
      <c r="K206">
        <v>12</v>
      </c>
      <c r="L206" t="s">
        <v>355</v>
      </c>
      <c r="M206">
        <v>0</v>
      </c>
      <c r="N206" s="16">
        <v>45399</v>
      </c>
      <c r="O206" s="16">
        <v>45399</v>
      </c>
      <c r="Q206" t="s">
        <v>144</v>
      </c>
      <c r="R206" t="s">
        <v>393</v>
      </c>
      <c r="S206">
        <v>10014649</v>
      </c>
      <c r="T206" t="s">
        <v>144</v>
      </c>
      <c r="AE206">
        <v>0</v>
      </c>
      <c r="AG206">
        <v>0</v>
      </c>
      <c r="AI206" t="s">
        <v>358</v>
      </c>
      <c r="AM206">
        <v>0</v>
      </c>
      <c r="AN206">
        <v>0.19047453703704001</v>
      </c>
      <c r="AO206">
        <v>0</v>
      </c>
      <c r="AP206">
        <v>0</v>
      </c>
      <c r="AQ206">
        <v>1001379671</v>
      </c>
      <c r="AR206">
        <v>4437834</v>
      </c>
      <c r="AS206">
        <v>4</v>
      </c>
    </row>
    <row r="207" spans="1:45" x14ac:dyDescent="0.35">
      <c r="A207">
        <v>6256509</v>
      </c>
      <c r="B207">
        <v>0</v>
      </c>
      <c r="C207">
        <v>10</v>
      </c>
      <c r="D207" t="s">
        <v>203</v>
      </c>
      <c r="E207" t="s">
        <v>1324</v>
      </c>
      <c r="F207" t="s">
        <v>310</v>
      </c>
      <c r="G207" t="s">
        <v>3246</v>
      </c>
      <c r="H207">
        <v>2</v>
      </c>
      <c r="I207">
        <v>1</v>
      </c>
      <c r="J207">
        <v>0</v>
      </c>
      <c r="K207">
        <v>2</v>
      </c>
      <c r="L207" t="s">
        <v>355</v>
      </c>
      <c r="M207">
        <v>0</v>
      </c>
      <c r="N207" s="16">
        <v>45839</v>
      </c>
      <c r="O207" s="16">
        <v>45839</v>
      </c>
      <c r="Q207" t="s">
        <v>233</v>
      </c>
      <c r="R207" t="s">
        <v>301</v>
      </c>
      <c r="S207">
        <v>10014623</v>
      </c>
      <c r="T207" t="s">
        <v>233</v>
      </c>
      <c r="AE207">
        <v>0</v>
      </c>
      <c r="AG207">
        <v>0</v>
      </c>
      <c r="AI207" t="s">
        <v>360</v>
      </c>
      <c r="AM207">
        <v>0</v>
      </c>
      <c r="AN207">
        <v>4.7615740740740001E-2</v>
      </c>
      <c r="AO207">
        <v>0</v>
      </c>
      <c r="AP207">
        <v>0</v>
      </c>
      <c r="AQ207">
        <v>1001380619</v>
      </c>
      <c r="AR207">
        <v>4439031</v>
      </c>
      <c r="AS207">
        <v>2</v>
      </c>
    </row>
    <row r="208" spans="1:45" x14ac:dyDescent="0.35">
      <c r="A208">
        <v>6256633</v>
      </c>
      <c r="B208">
        <v>0</v>
      </c>
      <c r="C208">
        <v>10</v>
      </c>
      <c r="D208" t="s">
        <v>203</v>
      </c>
      <c r="E208" t="s">
        <v>1324</v>
      </c>
      <c r="F208" t="s">
        <v>310</v>
      </c>
      <c r="G208" t="s">
        <v>643</v>
      </c>
      <c r="H208">
        <v>2</v>
      </c>
      <c r="I208">
        <v>1</v>
      </c>
      <c r="J208">
        <v>0</v>
      </c>
      <c r="K208">
        <v>2</v>
      </c>
      <c r="L208" t="s">
        <v>355</v>
      </c>
      <c r="M208">
        <v>0</v>
      </c>
      <c r="N208" s="16">
        <v>45809</v>
      </c>
      <c r="O208" s="16">
        <v>45809</v>
      </c>
      <c r="Q208" t="s">
        <v>187</v>
      </c>
      <c r="R208" t="s">
        <v>328</v>
      </c>
      <c r="S208">
        <v>10014643</v>
      </c>
      <c r="T208" t="s">
        <v>187</v>
      </c>
      <c r="AE208">
        <v>0</v>
      </c>
      <c r="AG208">
        <v>0</v>
      </c>
      <c r="AI208" t="s">
        <v>360</v>
      </c>
      <c r="AM208">
        <v>0</v>
      </c>
      <c r="AN208">
        <v>0.19047453703704001</v>
      </c>
      <c r="AO208">
        <v>0</v>
      </c>
      <c r="AP208">
        <v>0</v>
      </c>
      <c r="AQ208">
        <v>1001382354</v>
      </c>
      <c r="AR208">
        <v>4441332</v>
      </c>
      <c r="AS208">
        <v>2</v>
      </c>
    </row>
    <row r="209" spans="1:45" x14ac:dyDescent="0.35">
      <c r="A209">
        <v>6256685</v>
      </c>
      <c r="B209">
        <v>0</v>
      </c>
      <c r="C209">
        <v>10</v>
      </c>
      <c r="D209" t="s">
        <v>203</v>
      </c>
      <c r="E209" t="s">
        <v>1324</v>
      </c>
      <c r="F209" t="s">
        <v>310</v>
      </c>
      <c r="G209" t="s">
        <v>642</v>
      </c>
      <c r="H209">
        <v>2</v>
      </c>
      <c r="I209">
        <v>1</v>
      </c>
      <c r="J209">
        <v>0</v>
      </c>
      <c r="K209">
        <v>2</v>
      </c>
      <c r="L209" t="s">
        <v>355</v>
      </c>
      <c r="M209">
        <v>0</v>
      </c>
      <c r="N209" s="16">
        <v>45809</v>
      </c>
      <c r="O209" s="16">
        <v>45809</v>
      </c>
      <c r="Q209" t="s">
        <v>318</v>
      </c>
      <c r="R209" t="s">
        <v>319</v>
      </c>
      <c r="S209">
        <v>10014631</v>
      </c>
      <c r="T209" t="s">
        <v>318</v>
      </c>
      <c r="AE209">
        <v>0</v>
      </c>
      <c r="AG209">
        <v>0</v>
      </c>
      <c r="AI209" t="s">
        <v>358</v>
      </c>
      <c r="AM209">
        <v>0</v>
      </c>
      <c r="AN209">
        <v>0</v>
      </c>
      <c r="AO209">
        <v>0</v>
      </c>
      <c r="AP209">
        <v>0</v>
      </c>
      <c r="AQ209">
        <v>1001387824</v>
      </c>
      <c r="AR209">
        <v>4447658</v>
      </c>
      <c r="AS209">
        <v>4</v>
      </c>
    </row>
    <row r="210" spans="1:45" x14ac:dyDescent="0.35">
      <c r="A210">
        <v>6256693</v>
      </c>
      <c r="B210">
        <v>0</v>
      </c>
      <c r="C210">
        <v>10</v>
      </c>
      <c r="D210" t="s">
        <v>203</v>
      </c>
      <c r="E210" t="s">
        <v>1324</v>
      </c>
      <c r="F210" t="s">
        <v>310</v>
      </c>
      <c r="G210" t="s">
        <v>641</v>
      </c>
      <c r="H210">
        <v>2</v>
      </c>
      <c r="I210">
        <v>1</v>
      </c>
      <c r="J210">
        <v>0</v>
      </c>
      <c r="K210">
        <v>2</v>
      </c>
      <c r="L210" t="s">
        <v>355</v>
      </c>
      <c r="M210">
        <v>0</v>
      </c>
      <c r="N210" s="16">
        <v>45809</v>
      </c>
      <c r="O210" s="16">
        <v>45809</v>
      </c>
      <c r="Q210" t="s">
        <v>207</v>
      </c>
      <c r="R210" t="s">
        <v>385</v>
      </c>
      <c r="S210">
        <v>10014621</v>
      </c>
      <c r="T210" t="s">
        <v>207</v>
      </c>
      <c r="AE210">
        <v>0</v>
      </c>
      <c r="AG210">
        <v>0</v>
      </c>
      <c r="AI210" t="s">
        <v>360</v>
      </c>
      <c r="AM210">
        <v>0</v>
      </c>
      <c r="AN210">
        <v>0.28571759259259</v>
      </c>
      <c r="AO210">
        <v>0</v>
      </c>
      <c r="AP210">
        <v>0</v>
      </c>
      <c r="AQ210">
        <v>1001388379</v>
      </c>
      <c r="AR210">
        <v>4448364</v>
      </c>
      <c r="AS210">
        <v>2</v>
      </c>
    </row>
    <row r="211" spans="1:45" x14ac:dyDescent="0.35">
      <c r="A211">
        <v>6256894</v>
      </c>
      <c r="B211">
        <v>0</v>
      </c>
      <c r="C211">
        <v>10</v>
      </c>
      <c r="D211" t="s">
        <v>203</v>
      </c>
      <c r="E211" t="s">
        <v>1324</v>
      </c>
      <c r="F211" t="s">
        <v>310</v>
      </c>
      <c r="G211" t="s">
        <v>640</v>
      </c>
      <c r="H211">
        <v>4</v>
      </c>
      <c r="I211">
        <v>2</v>
      </c>
      <c r="J211">
        <v>0</v>
      </c>
      <c r="K211">
        <v>2</v>
      </c>
      <c r="L211" t="s">
        <v>355</v>
      </c>
      <c r="M211">
        <v>0</v>
      </c>
      <c r="N211" s="16">
        <v>45809</v>
      </c>
      <c r="O211" s="16">
        <v>45809</v>
      </c>
      <c r="Q211" t="s">
        <v>216</v>
      </c>
      <c r="R211" t="s">
        <v>282</v>
      </c>
      <c r="S211">
        <v>10014642</v>
      </c>
      <c r="T211" t="s">
        <v>216</v>
      </c>
      <c r="AE211">
        <v>0</v>
      </c>
      <c r="AG211">
        <v>0</v>
      </c>
      <c r="AI211" t="s">
        <v>363</v>
      </c>
      <c r="AM211">
        <v>0</v>
      </c>
      <c r="AN211">
        <v>4.7615740740740001E-2</v>
      </c>
      <c r="AO211">
        <v>0</v>
      </c>
      <c r="AP211">
        <v>0</v>
      </c>
      <c r="AQ211">
        <v>1001390176</v>
      </c>
      <c r="AR211">
        <v>4450010</v>
      </c>
      <c r="AS211">
        <v>3</v>
      </c>
    </row>
    <row r="212" spans="1:45" x14ac:dyDescent="0.35">
      <c r="A212">
        <v>6258104</v>
      </c>
      <c r="B212">
        <v>0</v>
      </c>
      <c r="C212">
        <v>10</v>
      </c>
      <c r="D212" t="s">
        <v>203</v>
      </c>
      <c r="E212" t="s">
        <v>359</v>
      </c>
      <c r="F212" t="s">
        <v>310</v>
      </c>
      <c r="G212" t="s">
        <v>639</v>
      </c>
      <c r="H212">
        <v>8</v>
      </c>
      <c r="I212">
        <v>2</v>
      </c>
      <c r="J212">
        <v>0</v>
      </c>
      <c r="K212">
        <v>4</v>
      </c>
      <c r="L212" t="s">
        <v>355</v>
      </c>
      <c r="M212">
        <v>0</v>
      </c>
      <c r="N212" s="16">
        <v>45809</v>
      </c>
      <c r="O212" s="16">
        <v>45809</v>
      </c>
      <c r="Q212" t="s">
        <v>240</v>
      </c>
      <c r="R212" t="s">
        <v>304</v>
      </c>
      <c r="S212">
        <v>10014607</v>
      </c>
      <c r="T212" t="s">
        <v>240</v>
      </c>
      <c r="AE212">
        <v>0</v>
      </c>
      <c r="AG212">
        <v>0</v>
      </c>
      <c r="AI212" t="s">
        <v>360</v>
      </c>
      <c r="AM212">
        <v>0</v>
      </c>
      <c r="AN212">
        <v>0.23809027777778</v>
      </c>
      <c r="AO212">
        <v>0</v>
      </c>
      <c r="AP212">
        <v>0</v>
      </c>
      <c r="AQ212">
        <v>1001390178</v>
      </c>
      <c r="AR212">
        <v>4450012</v>
      </c>
      <c r="AS212">
        <v>2</v>
      </c>
    </row>
    <row r="213" spans="1:45" x14ac:dyDescent="0.35">
      <c r="A213">
        <v>6262273</v>
      </c>
      <c r="B213">
        <v>0</v>
      </c>
      <c r="C213">
        <v>10</v>
      </c>
      <c r="D213" t="s">
        <v>203</v>
      </c>
      <c r="E213" t="s">
        <v>1324</v>
      </c>
      <c r="F213" t="s">
        <v>310</v>
      </c>
      <c r="G213" t="s">
        <v>638</v>
      </c>
      <c r="H213">
        <v>2</v>
      </c>
      <c r="I213">
        <v>1</v>
      </c>
      <c r="J213">
        <v>0</v>
      </c>
      <c r="K213">
        <v>2</v>
      </c>
      <c r="L213" t="s">
        <v>355</v>
      </c>
      <c r="M213">
        <v>0</v>
      </c>
      <c r="N213" s="16">
        <v>45809</v>
      </c>
      <c r="O213" s="16">
        <v>45809</v>
      </c>
      <c r="Q213" t="s">
        <v>177</v>
      </c>
      <c r="R213" t="s">
        <v>278</v>
      </c>
      <c r="S213">
        <v>10014634</v>
      </c>
      <c r="T213" t="s">
        <v>177</v>
      </c>
      <c r="AE213">
        <v>0</v>
      </c>
      <c r="AG213">
        <v>0</v>
      </c>
      <c r="AI213" t="s">
        <v>356</v>
      </c>
      <c r="AM213">
        <v>0</v>
      </c>
      <c r="AN213">
        <v>0.57143518518518999</v>
      </c>
      <c r="AO213">
        <v>0</v>
      </c>
      <c r="AP213">
        <v>0</v>
      </c>
      <c r="AQ213">
        <v>1001393580</v>
      </c>
      <c r="AR213">
        <v>4454530</v>
      </c>
      <c r="AS213">
        <v>1</v>
      </c>
    </row>
    <row r="214" spans="1:45" x14ac:dyDescent="0.35">
      <c r="A214">
        <v>6262625</v>
      </c>
      <c r="B214">
        <v>0</v>
      </c>
      <c r="C214">
        <v>10</v>
      </c>
      <c r="D214" t="s">
        <v>203</v>
      </c>
      <c r="E214" t="s">
        <v>1324</v>
      </c>
      <c r="F214" t="s">
        <v>310</v>
      </c>
      <c r="G214" t="s">
        <v>3247</v>
      </c>
      <c r="H214">
        <v>6</v>
      </c>
      <c r="I214">
        <v>2</v>
      </c>
      <c r="J214">
        <v>0</v>
      </c>
      <c r="K214">
        <v>3</v>
      </c>
      <c r="L214" t="s">
        <v>355</v>
      </c>
      <c r="M214">
        <v>0</v>
      </c>
      <c r="N214" s="16">
        <v>45809</v>
      </c>
      <c r="O214" s="16">
        <v>45809</v>
      </c>
      <c r="Q214" t="s">
        <v>238</v>
      </c>
      <c r="R214" t="s">
        <v>281</v>
      </c>
      <c r="S214">
        <v>10014628</v>
      </c>
      <c r="T214" t="s">
        <v>238</v>
      </c>
      <c r="AE214">
        <v>0</v>
      </c>
      <c r="AG214">
        <v>0</v>
      </c>
      <c r="AI214" t="s">
        <v>360</v>
      </c>
      <c r="AM214">
        <v>0</v>
      </c>
      <c r="AN214">
        <v>4.7615740740740001E-2</v>
      </c>
      <c r="AO214">
        <v>0</v>
      </c>
      <c r="AP214">
        <v>0</v>
      </c>
      <c r="AQ214">
        <v>1001393850</v>
      </c>
      <c r="AR214">
        <v>4454635</v>
      </c>
      <c r="AS214">
        <v>2</v>
      </c>
    </row>
    <row r="215" spans="1:45" x14ac:dyDescent="0.35">
      <c r="A215">
        <v>6262782</v>
      </c>
      <c r="B215">
        <v>0</v>
      </c>
      <c r="C215">
        <v>10</v>
      </c>
      <c r="D215" t="s">
        <v>367</v>
      </c>
      <c r="E215" t="s">
        <v>359</v>
      </c>
      <c r="F215" t="s">
        <v>310</v>
      </c>
      <c r="G215" t="s">
        <v>636</v>
      </c>
      <c r="H215">
        <v>8</v>
      </c>
      <c r="I215">
        <v>2</v>
      </c>
      <c r="J215">
        <v>0</v>
      </c>
      <c r="K215">
        <v>4</v>
      </c>
      <c r="L215" t="s">
        <v>355</v>
      </c>
      <c r="M215">
        <v>0</v>
      </c>
      <c r="N215" s="16">
        <v>45707</v>
      </c>
      <c r="O215" s="16">
        <v>45707</v>
      </c>
      <c r="Q215" t="s">
        <v>417</v>
      </c>
      <c r="R215" t="s">
        <v>258</v>
      </c>
      <c r="S215">
        <v>10014708</v>
      </c>
      <c r="T215" t="s">
        <v>257</v>
      </c>
      <c r="AE215">
        <v>0</v>
      </c>
      <c r="AG215">
        <v>0</v>
      </c>
      <c r="AI215" t="s">
        <v>360</v>
      </c>
      <c r="AM215">
        <v>0</v>
      </c>
      <c r="AN215">
        <v>4.7615740740740001E-2</v>
      </c>
      <c r="AO215">
        <v>0</v>
      </c>
      <c r="AP215">
        <v>0</v>
      </c>
      <c r="AQ215">
        <v>1001406681</v>
      </c>
      <c r="AR215">
        <v>4470860</v>
      </c>
      <c r="AS215">
        <v>2</v>
      </c>
    </row>
    <row r="216" spans="1:45" x14ac:dyDescent="0.35">
      <c r="A216">
        <v>6262799</v>
      </c>
      <c r="B216">
        <v>0</v>
      </c>
      <c r="C216">
        <v>10</v>
      </c>
      <c r="D216" t="s">
        <v>203</v>
      </c>
      <c r="E216" t="s">
        <v>1324</v>
      </c>
      <c r="F216" t="s">
        <v>310</v>
      </c>
      <c r="G216" t="s">
        <v>635</v>
      </c>
      <c r="H216">
        <v>1</v>
      </c>
      <c r="I216">
        <v>1</v>
      </c>
      <c r="J216">
        <v>0</v>
      </c>
      <c r="K216">
        <v>1</v>
      </c>
      <c r="L216" t="s">
        <v>355</v>
      </c>
      <c r="M216">
        <v>0</v>
      </c>
      <c r="N216" s="16">
        <v>45809</v>
      </c>
      <c r="O216" s="16">
        <v>45809</v>
      </c>
      <c r="Q216" t="s">
        <v>318</v>
      </c>
      <c r="R216" t="s">
        <v>319</v>
      </c>
      <c r="S216">
        <v>10014631</v>
      </c>
      <c r="T216" t="s">
        <v>318</v>
      </c>
      <c r="AE216">
        <v>0</v>
      </c>
      <c r="AG216">
        <v>0</v>
      </c>
      <c r="AI216" t="s">
        <v>360</v>
      </c>
      <c r="AM216">
        <v>0</v>
      </c>
      <c r="AN216">
        <v>9.5243055555559994E-2</v>
      </c>
      <c r="AO216">
        <v>0</v>
      </c>
      <c r="AP216">
        <v>0</v>
      </c>
      <c r="AQ216">
        <v>1001406682</v>
      </c>
      <c r="AR216">
        <v>4470861</v>
      </c>
      <c r="AS216">
        <v>2</v>
      </c>
    </row>
    <row r="217" spans="1:45" x14ac:dyDescent="0.35">
      <c r="A217">
        <v>6263083</v>
      </c>
      <c r="B217">
        <v>0</v>
      </c>
      <c r="C217">
        <v>10</v>
      </c>
      <c r="D217" t="s">
        <v>203</v>
      </c>
      <c r="E217" t="s">
        <v>359</v>
      </c>
      <c r="F217" t="s">
        <v>310</v>
      </c>
      <c r="G217" t="s">
        <v>586</v>
      </c>
      <c r="H217">
        <v>20</v>
      </c>
      <c r="I217">
        <v>2</v>
      </c>
      <c r="J217">
        <v>0</v>
      </c>
      <c r="K217">
        <v>10</v>
      </c>
      <c r="L217" t="s">
        <v>355</v>
      </c>
      <c r="M217">
        <v>0</v>
      </c>
      <c r="N217" s="16">
        <v>45809</v>
      </c>
      <c r="O217" s="16">
        <v>45809</v>
      </c>
      <c r="Q217" t="s">
        <v>223</v>
      </c>
      <c r="R217" t="s">
        <v>303</v>
      </c>
      <c r="S217">
        <v>10014613</v>
      </c>
      <c r="T217" t="s">
        <v>223</v>
      </c>
      <c r="AE217">
        <v>0</v>
      </c>
      <c r="AG217">
        <v>0</v>
      </c>
      <c r="AI217" t="s">
        <v>358</v>
      </c>
      <c r="AM217">
        <v>0</v>
      </c>
      <c r="AN217">
        <v>0.28571759259259</v>
      </c>
      <c r="AO217">
        <v>0</v>
      </c>
      <c r="AP217">
        <v>0</v>
      </c>
      <c r="AQ217">
        <v>1001407221</v>
      </c>
      <c r="AR217">
        <v>4471136</v>
      </c>
      <c r="AS217">
        <v>4</v>
      </c>
    </row>
    <row r="218" spans="1:45" x14ac:dyDescent="0.35">
      <c r="A218">
        <v>6263683</v>
      </c>
      <c r="B218">
        <v>0</v>
      </c>
      <c r="C218">
        <v>10</v>
      </c>
      <c r="D218" t="s">
        <v>203</v>
      </c>
      <c r="E218" t="s">
        <v>1324</v>
      </c>
      <c r="F218" t="s">
        <v>348</v>
      </c>
      <c r="G218" t="s">
        <v>634</v>
      </c>
      <c r="H218">
        <v>12</v>
      </c>
      <c r="I218">
        <v>2</v>
      </c>
      <c r="J218">
        <v>0</v>
      </c>
      <c r="K218">
        <v>6</v>
      </c>
      <c r="L218" t="s">
        <v>355</v>
      </c>
      <c r="M218">
        <v>0</v>
      </c>
      <c r="N218" s="16">
        <v>45809</v>
      </c>
      <c r="O218" s="16">
        <v>45809</v>
      </c>
      <c r="Q218" t="s">
        <v>201</v>
      </c>
      <c r="R218" t="s">
        <v>334</v>
      </c>
      <c r="S218">
        <v>10014602</v>
      </c>
      <c r="T218" t="s">
        <v>201</v>
      </c>
      <c r="AE218">
        <v>0.75</v>
      </c>
      <c r="AF218" s="16">
        <v>45413</v>
      </c>
      <c r="AG218">
        <v>0.41666666666667002</v>
      </c>
      <c r="AI218" t="s">
        <v>360</v>
      </c>
      <c r="AM218">
        <v>0.41666666666667002</v>
      </c>
      <c r="AN218">
        <v>0.75</v>
      </c>
      <c r="AO218">
        <v>0</v>
      </c>
      <c r="AP218">
        <v>0</v>
      </c>
      <c r="AQ218">
        <v>1001408701</v>
      </c>
      <c r="AR218">
        <v>4473111</v>
      </c>
      <c r="AS218">
        <v>2</v>
      </c>
    </row>
    <row r="219" spans="1:45" x14ac:dyDescent="0.35">
      <c r="A219">
        <v>6263694</v>
      </c>
      <c r="B219">
        <v>0</v>
      </c>
      <c r="C219">
        <v>10</v>
      </c>
      <c r="D219" t="s">
        <v>203</v>
      </c>
      <c r="E219" t="s">
        <v>1324</v>
      </c>
      <c r="F219" t="s">
        <v>348</v>
      </c>
      <c r="G219" t="s">
        <v>634</v>
      </c>
      <c r="H219">
        <v>12</v>
      </c>
      <c r="I219">
        <v>2</v>
      </c>
      <c r="J219">
        <v>0</v>
      </c>
      <c r="K219">
        <v>6</v>
      </c>
      <c r="L219" t="s">
        <v>355</v>
      </c>
      <c r="M219">
        <v>0</v>
      </c>
      <c r="N219" s="16">
        <v>45809</v>
      </c>
      <c r="O219" s="16">
        <v>45809</v>
      </c>
      <c r="Q219" t="s">
        <v>158</v>
      </c>
      <c r="R219" t="s">
        <v>397</v>
      </c>
      <c r="S219">
        <v>10014604</v>
      </c>
      <c r="T219" t="s">
        <v>158</v>
      </c>
      <c r="AE219">
        <v>0</v>
      </c>
      <c r="AG219">
        <v>0</v>
      </c>
      <c r="AI219" t="s">
        <v>358</v>
      </c>
      <c r="AM219">
        <v>0</v>
      </c>
      <c r="AN219">
        <v>0</v>
      </c>
      <c r="AO219">
        <v>0</v>
      </c>
      <c r="AP219">
        <v>0</v>
      </c>
      <c r="AQ219">
        <v>1001409906</v>
      </c>
      <c r="AR219">
        <v>4474810</v>
      </c>
      <c r="AS219">
        <v>4</v>
      </c>
    </row>
    <row r="220" spans="1:45" x14ac:dyDescent="0.35">
      <c r="A220">
        <v>6263773</v>
      </c>
      <c r="B220">
        <v>0</v>
      </c>
      <c r="C220">
        <v>10</v>
      </c>
      <c r="D220" t="s">
        <v>203</v>
      </c>
      <c r="E220" t="s">
        <v>1324</v>
      </c>
      <c r="F220" t="s">
        <v>348</v>
      </c>
      <c r="G220" t="s">
        <v>634</v>
      </c>
      <c r="H220">
        <v>12</v>
      </c>
      <c r="I220">
        <v>2</v>
      </c>
      <c r="J220">
        <v>0</v>
      </c>
      <c r="K220">
        <v>6</v>
      </c>
      <c r="L220" t="s">
        <v>355</v>
      </c>
      <c r="M220">
        <v>0</v>
      </c>
      <c r="N220" s="16">
        <v>45809</v>
      </c>
      <c r="O220" s="16">
        <v>45809</v>
      </c>
      <c r="Q220" t="s">
        <v>224</v>
      </c>
      <c r="R220" t="s">
        <v>389</v>
      </c>
      <c r="S220">
        <v>10014612</v>
      </c>
      <c r="T220" t="s">
        <v>224</v>
      </c>
      <c r="AE220">
        <v>0</v>
      </c>
      <c r="AG220">
        <v>0</v>
      </c>
      <c r="AI220" t="s">
        <v>360</v>
      </c>
      <c r="AM220">
        <v>0.29166666666667002</v>
      </c>
      <c r="AN220">
        <v>0.41666666666667002</v>
      </c>
      <c r="AO220">
        <v>0</v>
      </c>
      <c r="AP220">
        <v>0</v>
      </c>
      <c r="AQ220">
        <v>1001410281</v>
      </c>
      <c r="AR220">
        <v>4474969</v>
      </c>
      <c r="AS220">
        <v>2</v>
      </c>
    </row>
    <row r="221" spans="1:45" x14ac:dyDescent="0.35">
      <c r="A221">
        <v>6263805</v>
      </c>
      <c r="B221">
        <v>0</v>
      </c>
      <c r="C221">
        <v>10</v>
      </c>
      <c r="D221" t="s">
        <v>203</v>
      </c>
      <c r="E221" t="s">
        <v>1324</v>
      </c>
      <c r="F221" t="s">
        <v>348</v>
      </c>
      <c r="G221" t="s">
        <v>634</v>
      </c>
      <c r="H221">
        <v>12</v>
      </c>
      <c r="I221">
        <v>2</v>
      </c>
      <c r="J221">
        <v>0</v>
      </c>
      <c r="K221">
        <v>6</v>
      </c>
      <c r="L221" t="s">
        <v>355</v>
      </c>
      <c r="M221">
        <v>0</v>
      </c>
      <c r="N221" s="16">
        <v>45809</v>
      </c>
      <c r="O221" s="16">
        <v>45809</v>
      </c>
      <c r="Q221" t="s">
        <v>403</v>
      </c>
      <c r="R221" t="s">
        <v>404</v>
      </c>
      <c r="S221">
        <v>10014622</v>
      </c>
      <c r="T221" t="s">
        <v>403</v>
      </c>
      <c r="AE221">
        <v>0</v>
      </c>
      <c r="AG221">
        <v>0</v>
      </c>
      <c r="AI221" t="s">
        <v>363</v>
      </c>
      <c r="AM221">
        <v>0</v>
      </c>
      <c r="AN221">
        <v>0.28571759259259</v>
      </c>
      <c r="AO221">
        <v>0</v>
      </c>
      <c r="AP221">
        <v>0</v>
      </c>
      <c r="AQ221">
        <v>1001410382</v>
      </c>
      <c r="AR221">
        <v>4475099</v>
      </c>
      <c r="AS221">
        <v>3</v>
      </c>
    </row>
    <row r="222" spans="1:45" x14ac:dyDescent="0.35">
      <c r="A222">
        <v>6265356</v>
      </c>
      <c r="B222">
        <v>0</v>
      </c>
      <c r="C222">
        <v>10</v>
      </c>
      <c r="D222" t="s">
        <v>357</v>
      </c>
      <c r="E222" t="s">
        <v>359</v>
      </c>
      <c r="F222" t="s">
        <v>310</v>
      </c>
      <c r="G222" t="s">
        <v>633</v>
      </c>
      <c r="H222">
        <v>16</v>
      </c>
      <c r="I222">
        <v>2</v>
      </c>
      <c r="J222">
        <v>0</v>
      </c>
      <c r="K222">
        <v>8</v>
      </c>
      <c r="L222" t="s">
        <v>355</v>
      </c>
      <c r="M222">
        <v>0</v>
      </c>
      <c r="N222" s="16">
        <v>45837</v>
      </c>
      <c r="O222" s="16">
        <v>45837</v>
      </c>
      <c r="Q222" t="s">
        <v>412</v>
      </c>
      <c r="R222" t="s">
        <v>325</v>
      </c>
      <c r="S222">
        <v>10014726</v>
      </c>
      <c r="T222" t="s">
        <v>324</v>
      </c>
      <c r="AE222">
        <v>0</v>
      </c>
      <c r="AF222" s="16"/>
      <c r="AG222">
        <v>0</v>
      </c>
      <c r="AI222" t="s">
        <v>358</v>
      </c>
      <c r="AM222">
        <v>0</v>
      </c>
      <c r="AN222">
        <v>0.28571759259259</v>
      </c>
      <c r="AO222">
        <v>0</v>
      </c>
      <c r="AP222">
        <v>0</v>
      </c>
      <c r="AQ222">
        <v>1001411549</v>
      </c>
      <c r="AR222">
        <v>4476816</v>
      </c>
      <c r="AS222">
        <v>4</v>
      </c>
    </row>
    <row r="223" spans="1:45" x14ac:dyDescent="0.35">
      <c r="A223">
        <v>6265357</v>
      </c>
      <c r="B223">
        <v>0</v>
      </c>
      <c r="C223">
        <v>10</v>
      </c>
      <c r="D223" t="s">
        <v>357</v>
      </c>
      <c r="E223" t="s">
        <v>359</v>
      </c>
      <c r="F223" t="s">
        <v>310</v>
      </c>
      <c r="G223" t="s">
        <v>632</v>
      </c>
      <c r="H223">
        <v>16</v>
      </c>
      <c r="I223">
        <v>2</v>
      </c>
      <c r="J223">
        <v>0</v>
      </c>
      <c r="K223">
        <v>8</v>
      </c>
      <c r="L223" t="s">
        <v>355</v>
      </c>
      <c r="M223">
        <v>0</v>
      </c>
      <c r="N223" s="16">
        <v>45837</v>
      </c>
      <c r="O223" s="16">
        <v>45837</v>
      </c>
      <c r="Q223" t="s">
        <v>412</v>
      </c>
      <c r="R223" t="s">
        <v>325</v>
      </c>
      <c r="S223">
        <v>10014726</v>
      </c>
      <c r="T223" t="s">
        <v>324</v>
      </c>
      <c r="AE223">
        <v>0</v>
      </c>
      <c r="AG223">
        <v>0</v>
      </c>
      <c r="AI223" t="s">
        <v>363</v>
      </c>
      <c r="AM223">
        <v>0</v>
      </c>
      <c r="AN223">
        <v>0.28571759259259</v>
      </c>
      <c r="AO223">
        <v>0</v>
      </c>
      <c r="AP223">
        <v>0</v>
      </c>
      <c r="AQ223">
        <v>1001411551</v>
      </c>
      <c r="AR223">
        <v>4476817</v>
      </c>
      <c r="AS223">
        <v>3</v>
      </c>
    </row>
    <row r="224" spans="1:45" x14ac:dyDescent="0.35">
      <c r="A224">
        <v>6265363</v>
      </c>
      <c r="B224">
        <v>0</v>
      </c>
      <c r="C224">
        <v>10</v>
      </c>
      <c r="D224" t="s">
        <v>203</v>
      </c>
      <c r="E224" t="s">
        <v>359</v>
      </c>
      <c r="F224" t="s">
        <v>310</v>
      </c>
      <c r="G224" t="s">
        <v>199</v>
      </c>
      <c r="H224">
        <v>12</v>
      </c>
      <c r="I224">
        <v>2</v>
      </c>
      <c r="J224">
        <v>0</v>
      </c>
      <c r="K224">
        <v>6</v>
      </c>
      <c r="L224" t="s">
        <v>355</v>
      </c>
      <c r="M224">
        <v>0</v>
      </c>
      <c r="N224" s="16">
        <v>45839</v>
      </c>
      <c r="O224" s="16">
        <v>45839</v>
      </c>
      <c r="Q224" t="s">
        <v>224</v>
      </c>
      <c r="R224" t="s">
        <v>389</v>
      </c>
      <c r="S224">
        <v>10014612</v>
      </c>
      <c r="T224" t="s">
        <v>224</v>
      </c>
      <c r="AE224">
        <v>0</v>
      </c>
      <c r="AG224">
        <v>0</v>
      </c>
      <c r="AI224" t="s">
        <v>363</v>
      </c>
      <c r="AM224">
        <v>0</v>
      </c>
      <c r="AN224">
        <v>4.7615740740740001E-2</v>
      </c>
      <c r="AO224">
        <v>0</v>
      </c>
      <c r="AP224">
        <v>0</v>
      </c>
      <c r="AQ224">
        <v>1001418233</v>
      </c>
      <c r="AR224">
        <v>4485523</v>
      </c>
      <c r="AS224">
        <v>3</v>
      </c>
    </row>
    <row r="225" spans="1:45" x14ac:dyDescent="0.35">
      <c r="A225">
        <v>6265363</v>
      </c>
      <c r="B225">
        <v>0</v>
      </c>
      <c r="C225">
        <v>20</v>
      </c>
      <c r="D225" t="s">
        <v>361</v>
      </c>
      <c r="E225" t="s">
        <v>359</v>
      </c>
      <c r="F225" t="s">
        <v>310</v>
      </c>
      <c r="G225" t="s">
        <v>199</v>
      </c>
      <c r="H225">
        <v>8</v>
      </c>
      <c r="I225">
        <v>2</v>
      </c>
      <c r="J225">
        <v>0</v>
      </c>
      <c r="K225">
        <v>4</v>
      </c>
      <c r="L225" t="s">
        <v>355</v>
      </c>
      <c r="M225">
        <v>0</v>
      </c>
      <c r="N225" s="16">
        <v>45839</v>
      </c>
      <c r="O225" s="16">
        <v>45839</v>
      </c>
      <c r="Q225" t="s">
        <v>224</v>
      </c>
      <c r="R225" t="s">
        <v>389</v>
      </c>
      <c r="S225">
        <v>10014612</v>
      </c>
      <c r="T225" t="s">
        <v>224</v>
      </c>
      <c r="AE225">
        <v>0</v>
      </c>
      <c r="AG225">
        <v>0</v>
      </c>
      <c r="AI225" t="s">
        <v>356</v>
      </c>
      <c r="AM225">
        <v>0</v>
      </c>
      <c r="AN225">
        <v>9.5243055555559994E-2</v>
      </c>
      <c r="AO225">
        <v>0</v>
      </c>
      <c r="AP225">
        <v>0</v>
      </c>
      <c r="AQ225">
        <v>1001418244</v>
      </c>
      <c r="AR225">
        <v>4485300</v>
      </c>
      <c r="AS225">
        <v>1</v>
      </c>
    </row>
    <row r="226" spans="1:45" x14ac:dyDescent="0.35">
      <c r="A226">
        <v>6265682</v>
      </c>
      <c r="B226">
        <v>0</v>
      </c>
      <c r="C226">
        <v>10</v>
      </c>
      <c r="D226" t="s">
        <v>129</v>
      </c>
      <c r="E226" t="s">
        <v>1324</v>
      </c>
      <c r="F226" t="s">
        <v>310</v>
      </c>
      <c r="G226" t="s">
        <v>3248</v>
      </c>
      <c r="H226">
        <v>0</v>
      </c>
      <c r="I226">
        <v>0</v>
      </c>
      <c r="J226">
        <v>0</v>
      </c>
      <c r="K226">
        <v>0</v>
      </c>
      <c r="L226" t="s">
        <v>355</v>
      </c>
      <c r="M226">
        <v>0</v>
      </c>
      <c r="N226" s="16">
        <v>45809</v>
      </c>
      <c r="O226" s="16">
        <v>45809</v>
      </c>
      <c r="Q226" t="s">
        <v>207</v>
      </c>
      <c r="R226" t="s">
        <v>385</v>
      </c>
      <c r="S226">
        <v>10014621</v>
      </c>
      <c r="T226" t="s">
        <v>207</v>
      </c>
      <c r="AE226">
        <v>0</v>
      </c>
      <c r="AF226" s="16"/>
      <c r="AG226">
        <v>0</v>
      </c>
      <c r="AI226" t="s">
        <v>360</v>
      </c>
      <c r="AM226">
        <v>0.29166666666667002</v>
      </c>
      <c r="AN226">
        <v>0.36458333333332998</v>
      </c>
      <c r="AO226">
        <v>0</v>
      </c>
      <c r="AP226">
        <v>0</v>
      </c>
      <c r="AQ226">
        <v>1001418968</v>
      </c>
      <c r="AR226">
        <v>4485999</v>
      </c>
      <c r="AS226">
        <v>2</v>
      </c>
    </row>
    <row r="227" spans="1:45" x14ac:dyDescent="0.35">
      <c r="A227">
        <v>6265690</v>
      </c>
      <c r="B227">
        <v>0</v>
      </c>
      <c r="C227">
        <v>10</v>
      </c>
      <c r="D227" t="s">
        <v>203</v>
      </c>
      <c r="E227" t="s">
        <v>1324</v>
      </c>
      <c r="F227" t="s">
        <v>310</v>
      </c>
      <c r="G227" t="s">
        <v>630</v>
      </c>
      <c r="H227">
        <v>6</v>
      </c>
      <c r="I227">
        <v>2</v>
      </c>
      <c r="J227">
        <v>0</v>
      </c>
      <c r="K227">
        <v>3</v>
      </c>
      <c r="L227" t="s">
        <v>355</v>
      </c>
      <c r="M227">
        <v>0</v>
      </c>
      <c r="N227" s="16">
        <v>45809</v>
      </c>
      <c r="O227" s="16">
        <v>45809</v>
      </c>
      <c r="Q227" t="s">
        <v>400</v>
      </c>
      <c r="R227" t="s">
        <v>401</v>
      </c>
      <c r="S227">
        <v>10014646</v>
      </c>
      <c r="T227" t="s">
        <v>400</v>
      </c>
      <c r="AE227">
        <v>0</v>
      </c>
      <c r="AF227" s="16"/>
      <c r="AG227">
        <v>0</v>
      </c>
      <c r="AI227" t="s">
        <v>363</v>
      </c>
      <c r="AM227">
        <v>0</v>
      </c>
      <c r="AN227">
        <v>9.5243055555559994E-2</v>
      </c>
      <c r="AO227">
        <v>0</v>
      </c>
      <c r="AP227">
        <v>0</v>
      </c>
      <c r="AQ227">
        <v>1001419733</v>
      </c>
      <c r="AR227">
        <v>4486109</v>
      </c>
      <c r="AS227">
        <v>3</v>
      </c>
    </row>
    <row r="228" spans="1:45" x14ac:dyDescent="0.35">
      <c r="A228">
        <v>6268546</v>
      </c>
      <c r="B228">
        <v>0</v>
      </c>
      <c r="C228">
        <v>10</v>
      </c>
      <c r="D228" t="s">
        <v>203</v>
      </c>
      <c r="E228" t="s">
        <v>359</v>
      </c>
      <c r="F228" t="s">
        <v>310</v>
      </c>
      <c r="G228" t="s">
        <v>3249</v>
      </c>
      <c r="H228">
        <v>10</v>
      </c>
      <c r="I228">
        <v>2</v>
      </c>
      <c r="J228">
        <v>0</v>
      </c>
      <c r="K228">
        <v>5</v>
      </c>
      <c r="L228" t="s">
        <v>355</v>
      </c>
      <c r="M228">
        <v>0</v>
      </c>
      <c r="N228" s="16">
        <v>45832</v>
      </c>
      <c r="O228" s="16">
        <v>45832</v>
      </c>
      <c r="Q228" t="s">
        <v>236</v>
      </c>
      <c r="R228" t="s">
        <v>283</v>
      </c>
      <c r="S228">
        <v>10014629</v>
      </c>
      <c r="T228" t="s">
        <v>236</v>
      </c>
      <c r="AE228">
        <v>0</v>
      </c>
      <c r="AF228" s="16"/>
      <c r="AG228">
        <v>0</v>
      </c>
      <c r="AI228" t="s">
        <v>360</v>
      </c>
      <c r="AM228">
        <v>0</v>
      </c>
      <c r="AN228">
        <v>0.38094907407407003</v>
      </c>
      <c r="AO228">
        <v>0</v>
      </c>
      <c r="AP228">
        <v>0</v>
      </c>
      <c r="AQ228">
        <v>1001419937</v>
      </c>
      <c r="AR228">
        <v>4487845</v>
      </c>
      <c r="AS228">
        <v>2</v>
      </c>
    </row>
    <row r="229" spans="1:45" x14ac:dyDescent="0.35">
      <c r="A229">
        <v>6269062</v>
      </c>
      <c r="B229">
        <v>0</v>
      </c>
      <c r="C229">
        <v>10</v>
      </c>
      <c r="D229" t="s">
        <v>367</v>
      </c>
      <c r="E229" t="s">
        <v>359</v>
      </c>
      <c r="F229" t="s">
        <v>310</v>
      </c>
      <c r="G229" t="s">
        <v>627</v>
      </c>
      <c r="H229">
        <v>2</v>
      </c>
      <c r="I229">
        <v>2</v>
      </c>
      <c r="J229">
        <v>0</v>
      </c>
      <c r="K229">
        <v>1</v>
      </c>
      <c r="L229" t="s">
        <v>355</v>
      </c>
      <c r="M229">
        <v>0</v>
      </c>
      <c r="N229" s="16">
        <v>45809</v>
      </c>
      <c r="O229" s="16">
        <v>45809</v>
      </c>
      <c r="Q229" t="s">
        <v>628</v>
      </c>
      <c r="R229" t="s">
        <v>258</v>
      </c>
      <c r="S229">
        <v>10014712</v>
      </c>
      <c r="T229" t="s">
        <v>257</v>
      </c>
      <c r="AE229">
        <v>0</v>
      </c>
      <c r="AG229">
        <v>0</v>
      </c>
      <c r="AI229" t="s">
        <v>363</v>
      </c>
      <c r="AM229">
        <v>0.29166666666667002</v>
      </c>
      <c r="AN229">
        <v>0.5</v>
      </c>
      <c r="AO229">
        <v>0</v>
      </c>
      <c r="AP229">
        <v>0</v>
      </c>
      <c r="AQ229">
        <v>1001420216</v>
      </c>
      <c r="AR229">
        <v>4488060</v>
      </c>
      <c r="AS229">
        <v>3</v>
      </c>
    </row>
    <row r="230" spans="1:45" x14ac:dyDescent="0.35">
      <c r="A230">
        <v>6269250</v>
      </c>
      <c r="B230">
        <v>0</v>
      </c>
      <c r="C230">
        <v>10</v>
      </c>
      <c r="D230" t="s">
        <v>367</v>
      </c>
      <c r="E230" t="s">
        <v>1324</v>
      </c>
      <c r="F230" t="s">
        <v>310</v>
      </c>
      <c r="G230" t="s">
        <v>626</v>
      </c>
      <c r="H230">
        <v>12</v>
      </c>
      <c r="I230">
        <v>2</v>
      </c>
      <c r="J230">
        <v>0</v>
      </c>
      <c r="K230">
        <v>6</v>
      </c>
      <c r="L230" t="s">
        <v>355</v>
      </c>
      <c r="M230">
        <v>0</v>
      </c>
      <c r="N230" s="16">
        <v>45808</v>
      </c>
      <c r="O230" s="16">
        <v>45808</v>
      </c>
      <c r="Q230" t="s">
        <v>408</v>
      </c>
      <c r="R230" t="s">
        <v>325</v>
      </c>
      <c r="S230">
        <v>10015302</v>
      </c>
      <c r="T230" t="s">
        <v>324</v>
      </c>
      <c r="AE230">
        <v>0</v>
      </c>
      <c r="AG230">
        <v>0</v>
      </c>
      <c r="AI230" t="s">
        <v>363</v>
      </c>
      <c r="AM230">
        <v>0</v>
      </c>
      <c r="AN230">
        <v>0.19047453703704001</v>
      </c>
      <c r="AO230">
        <v>0</v>
      </c>
      <c r="AP230">
        <v>0</v>
      </c>
      <c r="AQ230">
        <v>1001420218</v>
      </c>
      <c r="AR230">
        <v>4488063</v>
      </c>
      <c r="AS230">
        <v>3</v>
      </c>
    </row>
    <row r="231" spans="1:45" x14ac:dyDescent="0.35">
      <c r="A231">
        <v>6269446</v>
      </c>
      <c r="B231">
        <v>0</v>
      </c>
      <c r="C231">
        <v>10</v>
      </c>
      <c r="D231" t="s">
        <v>203</v>
      </c>
      <c r="E231" t="s">
        <v>1324</v>
      </c>
      <c r="F231" t="s">
        <v>310</v>
      </c>
      <c r="G231" t="s">
        <v>625</v>
      </c>
      <c r="H231">
        <v>4</v>
      </c>
      <c r="I231">
        <v>2</v>
      </c>
      <c r="J231">
        <v>0</v>
      </c>
      <c r="K231">
        <v>2</v>
      </c>
      <c r="L231" t="s">
        <v>355</v>
      </c>
      <c r="M231">
        <v>0</v>
      </c>
      <c r="N231" s="16">
        <v>45809</v>
      </c>
      <c r="O231" s="16">
        <v>45809</v>
      </c>
      <c r="Q231" t="s">
        <v>216</v>
      </c>
      <c r="R231" t="s">
        <v>282</v>
      </c>
      <c r="S231">
        <v>10014642</v>
      </c>
      <c r="T231" t="s">
        <v>216</v>
      </c>
      <c r="AE231">
        <v>0</v>
      </c>
      <c r="AF231" s="16"/>
      <c r="AG231">
        <v>0</v>
      </c>
      <c r="AI231" t="s">
        <v>358</v>
      </c>
      <c r="AM231">
        <v>0.29166666666667002</v>
      </c>
      <c r="AN231">
        <v>0.29166666666667002</v>
      </c>
      <c r="AO231">
        <v>0</v>
      </c>
      <c r="AP231">
        <v>0</v>
      </c>
      <c r="AQ231">
        <v>1001420325</v>
      </c>
      <c r="AR231">
        <v>4488265</v>
      </c>
      <c r="AS231">
        <v>4</v>
      </c>
    </row>
    <row r="232" spans="1:45" x14ac:dyDescent="0.35">
      <c r="A232">
        <v>6269451</v>
      </c>
      <c r="B232">
        <v>0</v>
      </c>
      <c r="C232">
        <v>10</v>
      </c>
      <c r="D232" t="s">
        <v>203</v>
      </c>
      <c r="E232" t="s">
        <v>359</v>
      </c>
      <c r="F232" t="s">
        <v>310</v>
      </c>
      <c r="G232" t="s">
        <v>624</v>
      </c>
      <c r="H232">
        <v>8</v>
      </c>
      <c r="I232">
        <v>2</v>
      </c>
      <c r="J232">
        <v>0</v>
      </c>
      <c r="K232">
        <v>4</v>
      </c>
      <c r="L232" t="s">
        <v>355</v>
      </c>
      <c r="M232">
        <v>0</v>
      </c>
      <c r="N232" s="16">
        <v>45309</v>
      </c>
      <c r="O232" s="16">
        <v>45309</v>
      </c>
      <c r="Q232" t="s">
        <v>159</v>
      </c>
      <c r="R232" t="s">
        <v>398</v>
      </c>
      <c r="S232">
        <v>10014599</v>
      </c>
      <c r="T232" t="s">
        <v>159</v>
      </c>
      <c r="AE232">
        <v>0</v>
      </c>
      <c r="AG232">
        <v>0</v>
      </c>
      <c r="AI232" t="s">
        <v>356</v>
      </c>
      <c r="AM232">
        <v>0</v>
      </c>
      <c r="AN232">
        <v>2.380787037037E-2</v>
      </c>
      <c r="AO232">
        <v>0</v>
      </c>
      <c r="AP232">
        <v>0</v>
      </c>
      <c r="AQ232">
        <v>1001422765</v>
      </c>
      <c r="AR232">
        <v>4490701</v>
      </c>
      <c r="AS232">
        <v>1</v>
      </c>
    </row>
    <row r="233" spans="1:45" x14ac:dyDescent="0.35">
      <c r="A233">
        <v>6269453</v>
      </c>
      <c r="B233">
        <v>0</v>
      </c>
      <c r="C233">
        <v>10</v>
      </c>
      <c r="D233" t="s">
        <v>203</v>
      </c>
      <c r="E233" t="s">
        <v>1324</v>
      </c>
      <c r="F233" t="s">
        <v>310</v>
      </c>
      <c r="G233" t="s">
        <v>623</v>
      </c>
      <c r="H233">
        <v>2</v>
      </c>
      <c r="I233">
        <v>2</v>
      </c>
      <c r="J233">
        <v>0</v>
      </c>
      <c r="K233">
        <v>1</v>
      </c>
      <c r="L233" t="s">
        <v>355</v>
      </c>
      <c r="M233">
        <v>0</v>
      </c>
      <c r="N233" s="16">
        <v>45870</v>
      </c>
      <c r="O233" s="16">
        <v>45870</v>
      </c>
      <c r="Q233" t="s">
        <v>187</v>
      </c>
      <c r="R233" t="s">
        <v>328</v>
      </c>
      <c r="S233">
        <v>10014643</v>
      </c>
      <c r="T233" t="s">
        <v>187</v>
      </c>
      <c r="AE233">
        <v>0</v>
      </c>
      <c r="AF233" s="16"/>
      <c r="AG233">
        <v>0</v>
      </c>
      <c r="AI233" t="s">
        <v>360</v>
      </c>
      <c r="AM233">
        <v>0</v>
      </c>
      <c r="AN233">
        <v>9.5243055555559994E-2</v>
      </c>
      <c r="AO233">
        <v>0</v>
      </c>
      <c r="AP233">
        <v>0</v>
      </c>
      <c r="AQ233">
        <v>1001423291</v>
      </c>
      <c r="AR233">
        <v>4491258</v>
      </c>
      <c r="AS233">
        <v>2</v>
      </c>
    </row>
    <row r="234" spans="1:45" x14ac:dyDescent="0.35">
      <c r="A234">
        <v>6269580</v>
      </c>
      <c r="B234">
        <v>0</v>
      </c>
      <c r="C234">
        <v>10</v>
      </c>
      <c r="D234" t="s">
        <v>371</v>
      </c>
      <c r="E234" t="s">
        <v>359</v>
      </c>
      <c r="F234" t="s">
        <v>310</v>
      </c>
      <c r="G234" t="s">
        <v>622</v>
      </c>
      <c r="H234">
        <v>16</v>
      </c>
      <c r="I234">
        <v>2</v>
      </c>
      <c r="J234">
        <v>0</v>
      </c>
      <c r="K234">
        <v>8</v>
      </c>
      <c r="L234" t="s">
        <v>355</v>
      </c>
      <c r="M234">
        <v>0</v>
      </c>
      <c r="N234" s="16">
        <v>45292</v>
      </c>
      <c r="O234" s="16">
        <v>45292</v>
      </c>
      <c r="Q234" t="s">
        <v>159</v>
      </c>
      <c r="R234" t="s">
        <v>398</v>
      </c>
      <c r="S234">
        <v>10014599</v>
      </c>
      <c r="T234" t="s">
        <v>159</v>
      </c>
      <c r="AE234">
        <v>0</v>
      </c>
      <c r="AG234">
        <v>0</v>
      </c>
      <c r="AI234" t="s">
        <v>360</v>
      </c>
      <c r="AM234">
        <v>0</v>
      </c>
      <c r="AN234">
        <v>9.5243055555559994E-2</v>
      </c>
      <c r="AO234">
        <v>0</v>
      </c>
      <c r="AP234">
        <v>0</v>
      </c>
      <c r="AQ234">
        <v>1001423293</v>
      </c>
      <c r="AR234">
        <v>4491260</v>
      </c>
      <c r="AS234">
        <v>2</v>
      </c>
    </row>
    <row r="235" spans="1:45" x14ac:dyDescent="0.35">
      <c r="A235">
        <v>6269793</v>
      </c>
      <c r="B235">
        <v>0</v>
      </c>
      <c r="C235">
        <v>10</v>
      </c>
      <c r="D235" t="s">
        <v>367</v>
      </c>
      <c r="E235" t="s">
        <v>359</v>
      </c>
      <c r="F235" t="s">
        <v>310</v>
      </c>
      <c r="G235" t="s">
        <v>621</v>
      </c>
      <c r="H235">
        <v>20</v>
      </c>
      <c r="I235">
        <v>2</v>
      </c>
      <c r="J235">
        <v>0</v>
      </c>
      <c r="K235">
        <v>10</v>
      </c>
      <c r="L235" t="s">
        <v>355</v>
      </c>
      <c r="M235">
        <v>0</v>
      </c>
      <c r="N235" s="16">
        <v>45809</v>
      </c>
      <c r="O235" s="16">
        <v>45810</v>
      </c>
      <c r="Q235" t="s">
        <v>194</v>
      </c>
      <c r="R235" t="s">
        <v>327</v>
      </c>
      <c r="S235">
        <v>10014648</v>
      </c>
      <c r="T235" t="s">
        <v>194</v>
      </c>
      <c r="AE235">
        <v>0</v>
      </c>
      <c r="AF235" s="16"/>
      <c r="AG235">
        <v>0</v>
      </c>
      <c r="AI235" t="s">
        <v>360</v>
      </c>
      <c r="AM235">
        <v>0</v>
      </c>
      <c r="AN235">
        <v>9.5243055555559994E-2</v>
      </c>
      <c r="AO235">
        <v>0</v>
      </c>
      <c r="AP235">
        <v>0</v>
      </c>
      <c r="AQ235">
        <v>1001424112</v>
      </c>
      <c r="AR235">
        <v>4492525</v>
      </c>
      <c r="AS235">
        <v>2</v>
      </c>
    </row>
    <row r="236" spans="1:45" x14ac:dyDescent="0.35">
      <c r="A236">
        <v>6269884</v>
      </c>
      <c r="B236">
        <v>0</v>
      </c>
      <c r="C236">
        <v>10</v>
      </c>
      <c r="D236" t="s">
        <v>203</v>
      </c>
      <c r="E236" t="s">
        <v>1324</v>
      </c>
      <c r="F236" t="s">
        <v>310</v>
      </c>
      <c r="G236" t="s">
        <v>3250</v>
      </c>
      <c r="H236">
        <v>8</v>
      </c>
      <c r="I236">
        <v>2</v>
      </c>
      <c r="J236">
        <v>0</v>
      </c>
      <c r="K236">
        <v>4</v>
      </c>
      <c r="L236" t="s">
        <v>355</v>
      </c>
      <c r="M236">
        <v>0</v>
      </c>
      <c r="N236" s="16">
        <v>45809</v>
      </c>
      <c r="O236" s="16">
        <v>45809</v>
      </c>
      <c r="Q236" t="s">
        <v>224</v>
      </c>
      <c r="R236" t="s">
        <v>389</v>
      </c>
      <c r="S236">
        <v>10014612</v>
      </c>
      <c r="T236" t="s">
        <v>224</v>
      </c>
      <c r="AE236">
        <v>0</v>
      </c>
      <c r="AF236" s="16"/>
      <c r="AG236">
        <v>0</v>
      </c>
      <c r="AI236" t="s">
        <v>360</v>
      </c>
      <c r="AM236">
        <v>0</v>
      </c>
      <c r="AN236">
        <v>2.380787037037E-2</v>
      </c>
      <c r="AO236">
        <v>0</v>
      </c>
      <c r="AP236">
        <v>0</v>
      </c>
      <c r="AQ236">
        <v>1001424418</v>
      </c>
      <c r="AR236">
        <v>4492727</v>
      </c>
      <c r="AS236">
        <v>2</v>
      </c>
    </row>
    <row r="237" spans="1:45" x14ac:dyDescent="0.35">
      <c r="A237">
        <v>6270530</v>
      </c>
      <c r="B237">
        <v>0</v>
      </c>
      <c r="C237">
        <v>10</v>
      </c>
      <c r="D237" t="s">
        <v>203</v>
      </c>
      <c r="E237" t="s">
        <v>1681</v>
      </c>
      <c r="F237" t="s">
        <v>310</v>
      </c>
      <c r="G237" t="s">
        <v>619</v>
      </c>
      <c r="H237">
        <v>1</v>
      </c>
      <c r="I237">
        <v>1</v>
      </c>
      <c r="J237">
        <v>0</v>
      </c>
      <c r="K237">
        <v>1</v>
      </c>
      <c r="L237" t="s">
        <v>355</v>
      </c>
      <c r="M237">
        <v>0</v>
      </c>
      <c r="N237" s="16">
        <v>45525</v>
      </c>
      <c r="O237" s="16">
        <v>45525</v>
      </c>
      <c r="Q237" t="s">
        <v>178</v>
      </c>
      <c r="R237" t="s">
        <v>392</v>
      </c>
      <c r="S237">
        <v>10014644</v>
      </c>
      <c r="T237" t="s">
        <v>178</v>
      </c>
      <c r="AE237">
        <v>0</v>
      </c>
      <c r="AG237">
        <v>0</v>
      </c>
      <c r="AI237" t="s">
        <v>363</v>
      </c>
      <c r="AM237">
        <v>0</v>
      </c>
      <c r="AN237">
        <v>9.5243055555559994E-2</v>
      </c>
      <c r="AO237">
        <v>0</v>
      </c>
      <c r="AP237">
        <v>0</v>
      </c>
      <c r="AQ237">
        <v>1001424433</v>
      </c>
      <c r="AR237">
        <v>4492742</v>
      </c>
      <c r="AS237">
        <v>3</v>
      </c>
    </row>
    <row r="238" spans="1:45" x14ac:dyDescent="0.35">
      <c r="A238">
        <v>6270533</v>
      </c>
      <c r="B238">
        <v>0</v>
      </c>
      <c r="C238">
        <v>10</v>
      </c>
      <c r="D238" t="s">
        <v>203</v>
      </c>
      <c r="E238" t="s">
        <v>1324</v>
      </c>
      <c r="F238" t="s">
        <v>310</v>
      </c>
      <c r="G238" t="s">
        <v>3251</v>
      </c>
      <c r="H238">
        <v>12</v>
      </c>
      <c r="I238">
        <v>2</v>
      </c>
      <c r="J238">
        <v>0</v>
      </c>
      <c r="K238">
        <v>6</v>
      </c>
      <c r="L238" t="s">
        <v>355</v>
      </c>
      <c r="M238">
        <v>0</v>
      </c>
      <c r="N238" s="16">
        <v>45809</v>
      </c>
      <c r="O238" s="16">
        <v>45809</v>
      </c>
      <c r="Q238" t="s">
        <v>152</v>
      </c>
      <c r="R238" t="s">
        <v>307</v>
      </c>
      <c r="S238">
        <v>10014641</v>
      </c>
      <c r="T238" t="s">
        <v>152</v>
      </c>
      <c r="AE238">
        <v>0</v>
      </c>
      <c r="AG238">
        <v>0</v>
      </c>
      <c r="AI238" t="s">
        <v>356</v>
      </c>
      <c r="AM238">
        <v>0</v>
      </c>
      <c r="AN238">
        <v>0.28571759259259</v>
      </c>
      <c r="AO238">
        <v>0</v>
      </c>
      <c r="AP238">
        <v>0</v>
      </c>
      <c r="AQ238">
        <v>1001428321</v>
      </c>
      <c r="AR238">
        <v>4497585</v>
      </c>
      <c r="AS238">
        <v>1</v>
      </c>
    </row>
    <row r="239" spans="1:45" x14ac:dyDescent="0.35">
      <c r="A239">
        <v>6270534</v>
      </c>
      <c r="B239">
        <v>0</v>
      </c>
      <c r="C239">
        <v>10</v>
      </c>
      <c r="D239" t="s">
        <v>203</v>
      </c>
      <c r="E239" t="s">
        <v>1324</v>
      </c>
      <c r="F239" t="s">
        <v>310</v>
      </c>
      <c r="G239" t="s">
        <v>617</v>
      </c>
      <c r="H239">
        <v>12</v>
      </c>
      <c r="I239">
        <v>2</v>
      </c>
      <c r="J239">
        <v>0</v>
      </c>
      <c r="K239">
        <v>6</v>
      </c>
      <c r="L239" t="s">
        <v>355</v>
      </c>
      <c r="M239">
        <v>0</v>
      </c>
      <c r="N239" s="16">
        <v>45809</v>
      </c>
      <c r="O239" s="16">
        <v>45809</v>
      </c>
      <c r="Q239" t="s">
        <v>152</v>
      </c>
      <c r="R239" t="s">
        <v>307</v>
      </c>
      <c r="S239">
        <v>10014641</v>
      </c>
      <c r="T239" t="s">
        <v>152</v>
      </c>
      <c r="AE239">
        <v>0</v>
      </c>
      <c r="AG239">
        <v>0</v>
      </c>
      <c r="AI239" t="s">
        <v>360</v>
      </c>
      <c r="AM239">
        <v>0</v>
      </c>
      <c r="AN239">
        <v>0.14287037037037001</v>
      </c>
      <c r="AO239">
        <v>0</v>
      </c>
      <c r="AP239">
        <v>0</v>
      </c>
      <c r="AQ239">
        <v>1001429870</v>
      </c>
      <c r="AR239">
        <v>4499818</v>
      </c>
      <c r="AS239">
        <v>2</v>
      </c>
    </row>
    <row r="240" spans="1:45" x14ac:dyDescent="0.35">
      <c r="A240">
        <v>6270621</v>
      </c>
      <c r="B240">
        <v>0</v>
      </c>
      <c r="C240">
        <v>10</v>
      </c>
      <c r="D240" t="s">
        <v>203</v>
      </c>
      <c r="E240" t="s">
        <v>359</v>
      </c>
      <c r="F240" t="s">
        <v>310</v>
      </c>
      <c r="G240" t="s">
        <v>616</v>
      </c>
      <c r="H240">
        <v>16</v>
      </c>
      <c r="I240">
        <v>2</v>
      </c>
      <c r="J240">
        <v>0</v>
      </c>
      <c r="K240">
        <v>8</v>
      </c>
      <c r="L240" t="s">
        <v>355</v>
      </c>
      <c r="M240">
        <v>0</v>
      </c>
      <c r="N240" s="16">
        <v>45386</v>
      </c>
      <c r="O240" s="16">
        <v>45386</v>
      </c>
      <c r="Q240" t="s">
        <v>231</v>
      </c>
      <c r="R240" t="s">
        <v>331</v>
      </c>
      <c r="S240">
        <v>10014638</v>
      </c>
      <c r="T240" t="s">
        <v>231</v>
      </c>
      <c r="AE240">
        <v>0</v>
      </c>
      <c r="AG240">
        <v>0</v>
      </c>
      <c r="AI240" t="s">
        <v>360</v>
      </c>
      <c r="AM240">
        <v>0</v>
      </c>
      <c r="AN240">
        <v>0.23809027777778</v>
      </c>
      <c r="AO240">
        <v>0</v>
      </c>
      <c r="AP240">
        <v>0</v>
      </c>
      <c r="AQ240">
        <v>1001430832</v>
      </c>
      <c r="AR240">
        <v>4501367</v>
      </c>
      <c r="AS240">
        <v>2</v>
      </c>
    </row>
    <row r="241" spans="1:45" x14ac:dyDescent="0.35">
      <c r="A241">
        <v>6270621</v>
      </c>
      <c r="B241">
        <v>0</v>
      </c>
      <c r="C241">
        <v>20</v>
      </c>
      <c r="D241" t="s">
        <v>361</v>
      </c>
      <c r="E241" t="s">
        <v>359</v>
      </c>
      <c r="F241" t="s">
        <v>310</v>
      </c>
      <c r="G241" t="s">
        <v>616</v>
      </c>
      <c r="H241">
        <v>6</v>
      </c>
      <c r="I241">
        <v>2</v>
      </c>
      <c r="J241">
        <v>0</v>
      </c>
      <c r="K241">
        <v>3</v>
      </c>
      <c r="L241" t="s">
        <v>355</v>
      </c>
      <c r="M241">
        <v>0</v>
      </c>
      <c r="N241" s="16">
        <v>45386</v>
      </c>
      <c r="O241" s="16">
        <v>45386</v>
      </c>
      <c r="Q241" t="s">
        <v>231</v>
      </c>
      <c r="R241" t="s">
        <v>331</v>
      </c>
      <c r="S241">
        <v>10014638</v>
      </c>
      <c r="T241" t="s">
        <v>231</v>
      </c>
      <c r="AE241">
        <v>0</v>
      </c>
      <c r="AG241">
        <v>0</v>
      </c>
      <c r="AI241" t="s">
        <v>360</v>
      </c>
      <c r="AM241">
        <v>0.23809027777778</v>
      </c>
      <c r="AN241">
        <v>0.42856481481481001</v>
      </c>
      <c r="AO241">
        <v>0</v>
      </c>
      <c r="AP241">
        <v>0</v>
      </c>
      <c r="AQ241">
        <v>1001430832</v>
      </c>
      <c r="AR241">
        <v>4501368</v>
      </c>
      <c r="AS241">
        <v>2</v>
      </c>
    </row>
    <row r="242" spans="1:45" x14ac:dyDescent="0.35">
      <c r="A242">
        <v>6271428</v>
      </c>
      <c r="B242">
        <v>0</v>
      </c>
      <c r="C242">
        <v>10</v>
      </c>
      <c r="D242" t="s">
        <v>367</v>
      </c>
      <c r="E242" t="s">
        <v>1361</v>
      </c>
      <c r="F242" t="s">
        <v>310</v>
      </c>
      <c r="G242" t="s">
        <v>3252</v>
      </c>
      <c r="H242">
        <v>12</v>
      </c>
      <c r="I242">
        <v>2</v>
      </c>
      <c r="J242">
        <v>12</v>
      </c>
      <c r="K242">
        <v>6</v>
      </c>
      <c r="L242" t="s">
        <v>355</v>
      </c>
      <c r="M242">
        <v>0</v>
      </c>
      <c r="N242" s="16">
        <v>45377</v>
      </c>
      <c r="O242" s="16">
        <v>45377</v>
      </c>
      <c r="P242" s="16">
        <v>45377</v>
      </c>
      <c r="Q242" t="s">
        <v>144</v>
      </c>
      <c r="R242" t="s">
        <v>393</v>
      </c>
      <c r="S242">
        <v>10014649</v>
      </c>
      <c r="T242" t="s">
        <v>144</v>
      </c>
      <c r="AE242">
        <v>0</v>
      </c>
      <c r="AG242">
        <v>0</v>
      </c>
      <c r="AI242" t="s">
        <v>360</v>
      </c>
      <c r="AM242">
        <v>0</v>
      </c>
      <c r="AN242">
        <v>9.5243055555559994E-2</v>
      </c>
      <c r="AO242">
        <v>0</v>
      </c>
      <c r="AP242">
        <v>0</v>
      </c>
      <c r="AQ242">
        <v>1001433409</v>
      </c>
      <c r="AR242">
        <v>4505187</v>
      </c>
      <c r="AS242">
        <v>2</v>
      </c>
    </row>
    <row r="243" spans="1:45" x14ac:dyDescent="0.35">
      <c r="A243">
        <v>6282036</v>
      </c>
      <c r="B243">
        <v>0</v>
      </c>
      <c r="C243">
        <v>10</v>
      </c>
      <c r="D243" t="s">
        <v>203</v>
      </c>
      <c r="E243" t="s">
        <v>1324</v>
      </c>
      <c r="F243" t="s">
        <v>310</v>
      </c>
      <c r="G243" t="s">
        <v>614</v>
      </c>
      <c r="H243">
        <v>8</v>
      </c>
      <c r="I243">
        <v>2</v>
      </c>
      <c r="J243">
        <v>0</v>
      </c>
      <c r="K243">
        <v>4</v>
      </c>
      <c r="L243" t="s">
        <v>355</v>
      </c>
      <c r="M243">
        <v>0</v>
      </c>
      <c r="N243" s="16">
        <v>45809</v>
      </c>
      <c r="O243" s="16">
        <v>45809</v>
      </c>
      <c r="Q243" t="s">
        <v>233</v>
      </c>
      <c r="R243" t="s">
        <v>301</v>
      </c>
      <c r="S243">
        <v>10014623</v>
      </c>
      <c r="T243" t="s">
        <v>233</v>
      </c>
      <c r="AE243">
        <v>0</v>
      </c>
      <c r="AG243">
        <v>0</v>
      </c>
      <c r="AI243" t="s">
        <v>360</v>
      </c>
      <c r="AM243">
        <v>0</v>
      </c>
      <c r="AN243">
        <v>0.38094907407407003</v>
      </c>
      <c r="AO243">
        <v>0</v>
      </c>
      <c r="AP243">
        <v>0</v>
      </c>
      <c r="AQ243">
        <v>1001440624</v>
      </c>
      <c r="AR243">
        <v>4513903</v>
      </c>
      <c r="AS243">
        <v>2</v>
      </c>
    </row>
    <row r="244" spans="1:45" x14ac:dyDescent="0.35">
      <c r="A244">
        <v>6282046</v>
      </c>
      <c r="B244">
        <v>0</v>
      </c>
      <c r="C244">
        <v>10</v>
      </c>
      <c r="D244" t="s">
        <v>203</v>
      </c>
      <c r="E244" t="s">
        <v>1324</v>
      </c>
      <c r="F244" t="s">
        <v>310</v>
      </c>
      <c r="G244" t="s">
        <v>3253</v>
      </c>
      <c r="H244">
        <v>4</v>
      </c>
      <c r="I244">
        <v>2</v>
      </c>
      <c r="J244">
        <v>0</v>
      </c>
      <c r="K244">
        <v>2</v>
      </c>
      <c r="L244" t="s">
        <v>355</v>
      </c>
      <c r="M244">
        <v>0</v>
      </c>
      <c r="N244" s="16">
        <v>45808</v>
      </c>
      <c r="O244" s="16">
        <v>45808</v>
      </c>
      <c r="Q244" t="s">
        <v>228</v>
      </c>
      <c r="R244" t="s">
        <v>387</v>
      </c>
      <c r="S244">
        <v>10014624</v>
      </c>
      <c r="T244" t="s">
        <v>228</v>
      </c>
      <c r="AE244">
        <v>0</v>
      </c>
      <c r="AG244">
        <v>0</v>
      </c>
      <c r="AI244" t="s">
        <v>360</v>
      </c>
      <c r="AM244">
        <v>0</v>
      </c>
      <c r="AN244">
        <v>0.38094907407407003</v>
      </c>
      <c r="AO244">
        <v>0</v>
      </c>
      <c r="AP244">
        <v>0</v>
      </c>
      <c r="AQ244">
        <v>1001440625</v>
      </c>
      <c r="AR244">
        <v>4513904</v>
      </c>
      <c r="AS244">
        <v>2</v>
      </c>
    </row>
    <row r="245" spans="1:45" x14ac:dyDescent="0.35">
      <c r="A245">
        <v>6283029</v>
      </c>
      <c r="B245">
        <v>0</v>
      </c>
      <c r="C245">
        <v>10</v>
      </c>
      <c r="D245" t="s">
        <v>203</v>
      </c>
      <c r="E245" t="s">
        <v>1324</v>
      </c>
      <c r="F245" t="s">
        <v>310</v>
      </c>
      <c r="G245" t="s">
        <v>612</v>
      </c>
      <c r="H245">
        <v>10</v>
      </c>
      <c r="I245">
        <v>2</v>
      </c>
      <c r="J245">
        <v>0</v>
      </c>
      <c r="K245">
        <v>5</v>
      </c>
      <c r="L245" t="s">
        <v>355</v>
      </c>
      <c r="M245">
        <v>0</v>
      </c>
      <c r="N245" s="16">
        <v>45809</v>
      </c>
      <c r="O245" s="16">
        <v>45809</v>
      </c>
      <c r="Q245" t="s">
        <v>238</v>
      </c>
      <c r="R245" t="s">
        <v>281</v>
      </c>
      <c r="S245">
        <v>10014628</v>
      </c>
      <c r="T245" t="s">
        <v>238</v>
      </c>
      <c r="AE245">
        <v>0</v>
      </c>
      <c r="AG245">
        <v>0</v>
      </c>
      <c r="AI245" t="s">
        <v>360</v>
      </c>
      <c r="AM245">
        <v>0</v>
      </c>
      <c r="AN245">
        <v>0.71430555555555997</v>
      </c>
      <c r="AO245">
        <v>0</v>
      </c>
      <c r="AP245">
        <v>0</v>
      </c>
      <c r="AQ245">
        <v>1001444795</v>
      </c>
      <c r="AR245">
        <v>4519399</v>
      </c>
      <c r="AS245">
        <v>2</v>
      </c>
    </row>
    <row r="246" spans="1:45" x14ac:dyDescent="0.35">
      <c r="A246">
        <v>6283029</v>
      </c>
      <c r="B246">
        <v>0</v>
      </c>
      <c r="C246">
        <v>20</v>
      </c>
      <c r="D246" t="s">
        <v>361</v>
      </c>
      <c r="E246" t="s">
        <v>1324</v>
      </c>
      <c r="F246" t="s">
        <v>310</v>
      </c>
      <c r="G246" t="s">
        <v>612</v>
      </c>
      <c r="H246">
        <v>1</v>
      </c>
      <c r="I246">
        <v>1</v>
      </c>
      <c r="J246">
        <v>0</v>
      </c>
      <c r="K246">
        <v>1</v>
      </c>
      <c r="L246" t="s">
        <v>355</v>
      </c>
      <c r="M246">
        <v>0</v>
      </c>
      <c r="N246" s="16">
        <v>45809</v>
      </c>
      <c r="O246" s="16">
        <v>45809</v>
      </c>
      <c r="Q246" t="s">
        <v>238</v>
      </c>
      <c r="R246" t="s">
        <v>281</v>
      </c>
      <c r="S246">
        <v>10014628</v>
      </c>
      <c r="T246" t="s">
        <v>238</v>
      </c>
      <c r="AE246">
        <v>0</v>
      </c>
      <c r="AG246">
        <v>0</v>
      </c>
      <c r="AI246" t="s">
        <v>360</v>
      </c>
      <c r="AM246">
        <v>0.71430555555555997</v>
      </c>
      <c r="AN246">
        <v>0.90478009259258996</v>
      </c>
      <c r="AO246">
        <v>0</v>
      </c>
      <c r="AP246">
        <v>0</v>
      </c>
      <c r="AQ246">
        <v>1001444795</v>
      </c>
      <c r="AR246">
        <v>4519400</v>
      </c>
      <c r="AS246">
        <v>2</v>
      </c>
    </row>
    <row r="247" spans="1:45" x14ac:dyDescent="0.35">
      <c r="A247">
        <v>6283097</v>
      </c>
      <c r="B247">
        <v>0</v>
      </c>
      <c r="C247">
        <v>10</v>
      </c>
      <c r="D247" t="s">
        <v>203</v>
      </c>
      <c r="E247" t="s">
        <v>359</v>
      </c>
      <c r="F247" t="s">
        <v>310</v>
      </c>
      <c r="G247" t="s">
        <v>154</v>
      </c>
      <c r="H247">
        <v>10</v>
      </c>
      <c r="I247">
        <v>2</v>
      </c>
      <c r="J247">
        <v>0</v>
      </c>
      <c r="K247">
        <v>5</v>
      </c>
      <c r="L247" t="s">
        <v>355</v>
      </c>
      <c r="M247">
        <v>0</v>
      </c>
      <c r="N247" s="16">
        <v>45809</v>
      </c>
      <c r="O247" s="16">
        <v>45809</v>
      </c>
      <c r="Q247" t="s">
        <v>155</v>
      </c>
      <c r="R247" t="s">
        <v>276</v>
      </c>
      <c r="S247">
        <v>10014647</v>
      </c>
      <c r="T247" t="s">
        <v>155</v>
      </c>
      <c r="AE247">
        <v>0</v>
      </c>
      <c r="AG247">
        <v>0</v>
      </c>
      <c r="AI247" t="s">
        <v>360</v>
      </c>
      <c r="AM247">
        <v>0.90478009259258996</v>
      </c>
      <c r="AN247">
        <v>0.47622685185184999</v>
      </c>
      <c r="AO247">
        <v>0</v>
      </c>
      <c r="AP247">
        <v>0</v>
      </c>
      <c r="AQ247">
        <v>1001444795</v>
      </c>
      <c r="AR247">
        <v>4519401</v>
      </c>
      <c r="AS247">
        <v>2</v>
      </c>
    </row>
    <row r="248" spans="1:45" x14ac:dyDescent="0.35">
      <c r="A248">
        <v>6283097</v>
      </c>
      <c r="B248">
        <v>0</v>
      </c>
      <c r="C248">
        <v>20</v>
      </c>
      <c r="D248" t="s">
        <v>364</v>
      </c>
      <c r="E248" t="s">
        <v>359</v>
      </c>
      <c r="F248" t="s">
        <v>310</v>
      </c>
      <c r="G248" t="s">
        <v>154</v>
      </c>
      <c r="H248">
        <v>2</v>
      </c>
      <c r="I248">
        <v>1</v>
      </c>
      <c r="J248">
        <v>0</v>
      </c>
      <c r="K248">
        <v>2</v>
      </c>
      <c r="L248" t="s">
        <v>355</v>
      </c>
      <c r="M248">
        <v>0</v>
      </c>
      <c r="N248" s="16">
        <v>45809</v>
      </c>
      <c r="O248" s="16">
        <v>45809</v>
      </c>
      <c r="Q248" t="s">
        <v>155</v>
      </c>
      <c r="R248" t="s">
        <v>276</v>
      </c>
      <c r="S248">
        <v>10014647</v>
      </c>
      <c r="T248" t="s">
        <v>155</v>
      </c>
      <c r="AE248">
        <v>0</v>
      </c>
      <c r="AG248">
        <v>0</v>
      </c>
      <c r="AI248" t="s">
        <v>360</v>
      </c>
      <c r="AM248">
        <v>0</v>
      </c>
      <c r="AN248">
        <v>0.38094907407407003</v>
      </c>
      <c r="AO248">
        <v>0</v>
      </c>
      <c r="AP248">
        <v>0</v>
      </c>
      <c r="AQ248">
        <v>1001444810</v>
      </c>
      <c r="AR248">
        <v>4519450</v>
      </c>
      <c r="AS248">
        <v>2</v>
      </c>
    </row>
    <row r="249" spans="1:45" x14ac:dyDescent="0.35">
      <c r="A249">
        <v>6284005</v>
      </c>
      <c r="B249">
        <v>0</v>
      </c>
      <c r="C249">
        <v>10</v>
      </c>
      <c r="D249" t="s">
        <v>203</v>
      </c>
      <c r="E249" t="s">
        <v>359</v>
      </c>
      <c r="F249" t="s">
        <v>310</v>
      </c>
      <c r="G249" t="s">
        <v>611</v>
      </c>
      <c r="H249">
        <v>6</v>
      </c>
      <c r="I249">
        <v>2</v>
      </c>
      <c r="J249">
        <v>0</v>
      </c>
      <c r="K249">
        <v>3</v>
      </c>
      <c r="L249" t="s">
        <v>355</v>
      </c>
      <c r="M249">
        <v>0</v>
      </c>
      <c r="N249" s="16">
        <v>45737</v>
      </c>
      <c r="O249" s="16">
        <v>45737</v>
      </c>
      <c r="Q249" t="s">
        <v>433</v>
      </c>
      <c r="R249" t="s">
        <v>325</v>
      </c>
      <c r="S249">
        <v>10017212</v>
      </c>
      <c r="T249" t="s">
        <v>324</v>
      </c>
      <c r="AE249">
        <v>0</v>
      </c>
      <c r="AG249">
        <v>0</v>
      </c>
      <c r="AI249" t="s">
        <v>360</v>
      </c>
      <c r="AM249">
        <v>0.38094907407407003</v>
      </c>
      <c r="AN249">
        <v>0.63094907407406997</v>
      </c>
      <c r="AO249">
        <v>0</v>
      </c>
      <c r="AP249">
        <v>0</v>
      </c>
      <c r="AQ249">
        <v>1001444810</v>
      </c>
      <c r="AR249">
        <v>4519451</v>
      </c>
      <c r="AS249">
        <v>2</v>
      </c>
    </row>
    <row r="250" spans="1:45" x14ac:dyDescent="0.35">
      <c r="A250">
        <v>6284189</v>
      </c>
      <c r="B250">
        <v>0</v>
      </c>
      <c r="C250">
        <v>10</v>
      </c>
      <c r="D250" t="s">
        <v>361</v>
      </c>
      <c r="E250" t="s">
        <v>1324</v>
      </c>
      <c r="F250" t="s">
        <v>310</v>
      </c>
      <c r="G250" t="s">
        <v>610</v>
      </c>
      <c r="H250">
        <v>6</v>
      </c>
      <c r="I250">
        <v>2</v>
      </c>
      <c r="J250">
        <v>0</v>
      </c>
      <c r="K250">
        <v>3</v>
      </c>
      <c r="L250" t="s">
        <v>355</v>
      </c>
      <c r="M250">
        <v>0</v>
      </c>
      <c r="N250" s="16">
        <v>45839</v>
      </c>
      <c r="O250" s="16">
        <v>45839</v>
      </c>
      <c r="Q250" t="s">
        <v>155</v>
      </c>
      <c r="R250" t="s">
        <v>276</v>
      </c>
      <c r="S250">
        <v>10014647</v>
      </c>
      <c r="T250" t="s">
        <v>155</v>
      </c>
      <c r="AE250">
        <v>0</v>
      </c>
      <c r="AG250">
        <v>0</v>
      </c>
      <c r="AI250" t="s">
        <v>356</v>
      </c>
      <c r="AM250">
        <v>0</v>
      </c>
      <c r="AN250">
        <v>0</v>
      </c>
      <c r="AO250">
        <v>0</v>
      </c>
      <c r="AP250">
        <v>0</v>
      </c>
      <c r="AQ250">
        <v>1001446325</v>
      </c>
      <c r="AR250">
        <v>4521244</v>
      </c>
      <c r="AS250">
        <v>1</v>
      </c>
    </row>
    <row r="251" spans="1:45" x14ac:dyDescent="0.35">
      <c r="A251">
        <v>6288253</v>
      </c>
      <c r="B251">
        <v>0</v>
      </c>
      <c r="C251">
        <v>10</v>
      </c>
      <c r="D251" t="s">
        <v>357</v>
      </c>
      <c r="E251" t="s">
        <v>359</v>
      </c>
      <c r="F251" t="s">
        <v>310</v>
      </c>
      <c r="G251" t="s">
        <v>3254</v>
      </c>
      <c r="H251">
        <v>12</v>
      </c>
      <c r="I251">
        <v>2</v>
      </c>
      <c r="J251">
        <v>0</v>
      </c>
      <c r="K251">
        <v>6</v>
      </c>
      <c r="L251" t="s">
        <v>355</v>
      </c>
      <c r="M251">
        <v>0</v>
      </c>
      <c r="N251" s="16">
        <v>45852</v>
      </c>
      <c r="O251" s="16">
        <v>45852</v>
      </c>
      <c r="Q251" t="s">
        <v>126</v>
      </c>
      <c r="R251" t="s">
        <v>391</v>
      </c>
      <c r="S251">
        <v>10014657</v>
      </c>
      <c r="T251" t="s">
        <v>126</v>
      </c>
      <c r="AE251">
        <v>0</v>
      </c>
      <c r="AG251">
        <v>0</v>
      </c>
      <c r="AI251" t="s">
        <v>356</v>
      </c>
      <c r="AM251">
        <v>0</v>
      </c>
      <c r="AN251">
        <v>0.19047453703704001</v>
      </c>
      <c r="AO251">
        <v>0</v>
      </c>
      <c r="AP251">
        <v>0</v>
      </c>
      <c r="AQ251">
        <v>1001449009</v>
      </c>
      <c r="AR251">
        <v>4523434</v>
      </c>
      <c r="AS251">
        <v>1</v>
      </c>
    </row>
    <row r="252" spans="1:45" x14ac:dyDescent="0.35">
      <c r="A252">
        <v>6288253</v>
      </c>
      <c r="B252">
        <v>0</v>
      </c>
      <c r="C252">
        <v>20</v>
      </c>
      <c r="D252" t="s">
        <v>361</v>
      </c>
      <c r="E252" t="s">
        <v>359</v>
      </c>
      <c r="F252" t="s">
        <v>310</v>
      </c>
      <c r="G252" t="s">
        <v>3254</v>
      </c>
      <c r="H252">
        <v>4</v>
      </c>
      <c r="I252">
        <v>2</v>
      </c>
      <c r="J252">
        <v>0</v>
      </c>
      <c r="K252">
        <v>2</v>
      </c>
      <c r="L252" t="s">
        <v>355</v>
      </c>
      <c r="M252">
        <v>0</v>
      </c>
      <c r="N252" s="16">
        <v>45852</v>
      </c>
      <c r="O252" s="16">
        <v>45852</v>
      </c>
      <c r="Q252" t="s">
        <v>126</v>
      </c>
      <c r="R252" t="s">
        <v>391</v>
      </c>
      <c r="S252">
        <v>10014657</v>
      </c>
      <c r="T252" t="s">
        <v>126</v>
      </c>
      <c r="AE252">
        <v>0</v>
      </c>
      <c r="AG252">
        <v>0</v>
      </c>
      <c r="AI252" t="s">
        <v>356</v>
      </c>
      <c r="AM252">
        <v>0.19047453703704001</v>
      </c>
      <c r="AN252">
        <v>0.38094907407407003</v>
      </c>
      <c r="AO252">
        <v>0</v>
      </c>
      <c r="AP252">
        <v>0</v>
      </c>
      <c r="AQ252">
        <v>1001449009</v>
      </c>
      <c r="AR252">
        <v>4523435</v>
      </c>
      <c r="AS252">
        <v>1</v>
      </c>
    </row>
    <row r="253" spans="1:45" x14ac:dyDescent="0.35">
      <c r="A253">
        <v>6290458</v>
      </c>
      <c r="B253">
        <v>0</v>
      </c>
      <c r="C253">
        <v>10</v>
      </c>
      <c r="D253" t="s">
        <v>203</v>
      </c>
      <c r="E253" t="s">
        <v>1324</v>
      </c>
      <c r="F253" t="s">
        <v>310</v>
      </c>
      <c r="G253" t="s">
        <v>3255</v>
      </c>
      <c r="H253">
        <v>3</v>
      </c>
      <c r="I253">
        <v>1</v>
      </c>
      <c r="J253">
        <v>0</v>
      </c>
      <c r="K253">
        <v>3</v>
      </c>
      <c r="L253" t="s">
        <v>355</v>
      </c>
      <c r="M253">
        <v>0</v>
      </c>
      <c r="N253" s="16">
        <v>45870</v>
      </c>
      <c r="O253" s="16">
        <v>45870</v>
      </c>
      <c r="Q253" t="s">
        <v>223</v>
      </c>
      <c r="R253" t="s">
        <v>303</v>
      </c>
      <c r="S253">
        <v>10014613</v>
      </c>
      <c r="T253" t="s">
        <v>223</v>
      </c>
      <c r="AE253">
        <v>0</v>
      </c>
      <c r="AG253">
        <v>0</v>
      </c>
      <c r="AI253" t="s">
        <v>356</v>
      </c>
      <c r="AM253">
        <v>0</v>
      </c>
      <c r="AN253">
        <v>0.14287037037037001</v>
      </c>
      <c r="AO253">
        <v>0</v>
      </c>
      <c r="AP253">
        <v>0</v>
      </c>
      <c r="AQ253">
        <v>1001450811</v>
      </c>
      <c r="AR253">
        <v>4526701</v>
      </c>
      <c r="AS253">
        <v>1</v>
      </c>
    </row>
    <row r="254" spans="1:45" x14ac:dyDescent="0.35">
      <c r="A254">
        <v>6293225</v>
      </c>
      <c r="B254">
        <v>0</v>
      </c>
      <c r="C254">
        <v>10</v>
      </c>
      <c r="D254" t="s">
        <v>203</v>
      </c>
      <c r="E254" t="s">
        <v>359</v>
      </c>
      <c r="F254" t="s">
        <v>310</v>
      </c>
      <c r="G254" t="s">
        <v>3256</v>
      </c>
      <c r="H254">
        <v>4</v>
      </c>
      <c r="I254">
        <v>2</v>
      </c>
      <c r="J254">
        <v>0</v>
      </c>
      <c r="K254">
        <v>2</v>
      </c>
      <c r="L254" t="s">
        <v>355</v>
      </c>
      <c r="M254">
        <v>0</v>
      </c>
      <c r="N254" s="16">
        <v>45809</v>
      </c>
      <c r="O254" s="16">
        <v>45809</v>
      </c>
      <c r="Q254" t="s">
        <v>216</v>
      </c>
      <c r="R254" t="s">
        <v>282</v>
      </c>
      <c r="S254">
        <v>10014642</v>
      </c>
      <c r="T254" t="s">
        <v>216</v>
      </c>
      <c r="AE254">
        <v>0</v>
      </c>
      <c r="AG254">
        <v>0</v>
      </c>
      <c r="AI254" t="s">
        <v>356</v>
      </c>
      <c r="AM254">
        <v>0.14287037037037001</v>
      </c>
      <c r="AN254">
        <v>0.71430555555555997</v>
      </c>
      <c r="AO254">
        <v>0</v>
      </c>
      <c r="AP254">
        <v>0</v>
      </c>
      <c r="AQ254">
        <v>1001450811</v>
      </c>
      <c r="AR254">
        <v>4526702</v>
      </c>
      <c r="AS254">
        <v>1</v>
      </c>
    </row>
    <row r="255" spans="1:45" x14ac:dyDescent="0.35">
      <c r="A255">
        <v>6294033</v>
      </c>
      <c r="B255">
        <v>0</v>
      </c>
      <c r="C255">
        <v>10</v>
      </c>
      <c r="D255" t="s">
        <v>424</v>
      </c>
      <c r="E255" t="s">
        <v>359</v>
      </c>
      <c r="F255" t="s">
        <v>517</v>
      </c>
      <c r="G255" t="s">
        <v>606</v>
      </c>
      <c r="H255">
        <v>4</v>
      </c>
      <c r="I255">
        <v>2</v>
      </c>
      <c r="J255">
        <v>0</v>
      </c>
      <c r="K255">
        <v>2</v>
      </c>
      <c r="L255" t="s">
        <v>355</v>
      </c>
      <c r="M255">
        <v>0</v>
      </c>
      <c r="N255" s="16">
        <v>45828</v>
      </c>
      <c r="O255" s="16">
        <v>45828</v>
      </c>
      <c r="R255" t="s">
        <v>607</v>
      </c>
      <c r="T255" t="s">
        <v>605</v>
      </c>
      <c r="AE255">
        <v>0</v>
      </c>
      <c r="AG255">
        <v>0</v>
      </c>
      <c r="AI255" t="s">
        <v>3239</v>
      </c>
      <c r="AM255">
        <v>0</v>
      </c>
      <c r="AN255">
        <v>9.5243055555559994E-2</v>
      </c>
      <c r="AO255">
        <v>0</v>
      </c>
      <c r="AP255">
        <v>0</v>
      </c>
      <c r="AQ255">
        <v>1001450946</v>
      </c>
      <c r="AR255">
        <v>4526820</v>
      </c>
      <c r="AS255">
        <v>5</v>
      </c>
    </row>
    <row r="256" spans="1:45" x14ac:dyDescent="0.35">
      <c r="A256">
        <v>6295826</v>
      </c>
      <c r="B256">
        <v>0</v>
      </c>
      <c r="C256">
        <v>10</v>
      </c>
      <c r="D256" t="s">
        <v>203</v>
      </c>
      <c r="E256" t="s">
        <v>1324</v>
      </c>
      <c r="F256" t="s">
        <v>310</v>
      </c>
      <c r="G256" t="s">
        <v>604</v>
      </c>
      <c r="H256">
        <v>4</v>
      </c>
      <c r="I256">
        <v>2</v>
      </c>
      <c r="J256">
        <v>0</v>
      </c>
      <c r="K256">
        <v>2</v>
      </c>
      <c r="L256" t="s">
        <v>355</v>
      </c>
      <c r="M256">
        <v>0</v>
      </c>
      <c r="N256" s="16">
        <v>45873</v>
      </c>
      <c r="O256" s="16">
        <v>45873</v>
      </c>
      <c r="Q256" t="s">
        <v>160</v>
      </c>
      <c r="R256" t="s">
        <v>346</v>
      </c>
      <c r="S256">
        <v>10014598</v>
      </c>
      <c r="T256" t="s">
        <v>160</v>
      </c>
      <c r="AE256">
        <v>0</v>
      </c>
      <c r="AG256">
        <v>0</v>
      </c>
      <c r="AI256" t="s">
        <v>363</v>
      </c>
      <c r="AM256">
        <v>0</v>
      </c>
      <c r="AN256">
        <v>9.5243055555559994E-2</v>
      </c>
      <c r="AO256">
        <v>0</v>
      </c>
      <c r="AP256">
        <v>0</v>
      </c>
      <c r="AQ256">
        <v>1001451107</v>
      </c>
      <c r="AR256">
        <v>4527046</v>
      </c>
      <c r="AS256">
        <v>3</v>
      </c>
    </row>
    <row r="257" spans="1:45" x14ac:dyDescent="0.35">
      <c r="A257">
        <v>6295979</v>
      </c>
      <c r="B257">
        <v>0</v>
      </c>
      <c r="C257">
        <v>10</v>
      </c>
      <c r="D257" t="s">
        <v>203</v>
      </c>
      <c r="E257" t="s">
        <v>1324</v>
      </c>
      <c r="F257" t="s">
        <v>310</v>
      </c>
      <c r="G257" t="s">
        <v>603</v>
      </c>
      <c r="H257">
        <v>4</v>
      </c>
      <c r="I257">
        <v>2</v>
      </c>
      <c r="J257">
        <v>0</v>
      </c>
      <c r="K257">
        <v>2</v>
      </c>
      <c r="L257" t="s">
        <v>355</v>
      </c>
      <c r="M257">
        <v>0</v>
      </c>
      <c r="N257" s="16">
        <v>45809</v>
      </c>
      <c r="O257" s="16">
        <v>45809</v>
      </c>
      <c r="Q257" t="s">
        <v>238</v>
      </c>
      <c r="R257" t="s">
        <v>281</v>
      </c>
      <c r="S257">
        <v>10014628</v>
      </c>
      <c r="T257" t="s">
        <v>238</v>
      </c>
      <c r="AE257">
        <v>0</v>
      </c>
      <c r="AG257">
        <v>0</v>
      </c>
      <c r="AI257" t="s">
        <v>360</v>
      </c>
      <c r="AM257">
        <v>0</v>
      </c>
      <c r="AN257">
        <v>9.5243055555559994E-2</v>
      </c>
      <c r="AO257">
        <v>0</v>
      </c>
      <c r="AP257">
        <v>0</v>
      </c>
      <c r="AQ257">
        <v>1001451119</v>
      </c>
      <c r="AR257">
        <v>4527058</v>
      </c>
      <c r="AS257">
        <v>2</v>
      </c>
    </row>
    <row r="258" spans="1:45" x14ac:dyDescent="0.35">
      <c r="A258">
        <v>6295993</v>
      </c>
      <c r="B258">
        <v>0</v>
      </c>
      <c r="C258">
        <v>10</v>
      </c>
      <c r="D258" t="s">
        <v>376</v>
      </c>
      <c r="E258" t="s">
        <v>359</v>
      </c>
      <c r="F258" t="s">
        <v>310</v>
      </c>
      <c r="G258" t="s">
        <v>602</v>
      </c>
      <c r="H258">
        <v>16</v>
      </c>
      <c r="I258">
        <v>2</v>
      </c>
      <c r="J258">
        <v>0</v>
      </c>
      <c r="K258">
        <v>8</v>
      </c>
      <c r="L258" t="s">
        <v>355</v>
      </c>
      <c r="M258">
        <v>0</v>
      </c>
      <c r="N258" s="16">
        <v>45808</v>
      </c>
      <c r="O258" s="16">
        <v>45808</v>
      </c>
      <c r="Q258" t="s">
        <v>238</v>
      </c>
      <c r="R258" t="s">
        <v>281</v>
      </c>
      <c r="S258">
        <v>10014628</v>
      </c>
      <c r="T258" t="s">
        <v>238</v>
      </c>
      <c r="AE258">
        <v>0</v>
      </c>
      <c r="AG258">
        <v>0</v>
      </c>
      <c r="AI258" t="s">
        <v>363</v>
      </c>
      <c r="AM258">
        <v>0</v>
      </c>
      <c r="AN258">
        <v>9.5243055555559994E-2</v>
      </c>
      <c r="AO258">
        <v>0</v>
      </c>
      <c r="AP258">
        <v>0</v>
      </c>
      <c r="AQ258">
        <v>1001451147</v>
      </c>
      <c r="AR258">
        <v>4527067</v>
      </c>
      <c r="AS258">
        <v>3</v>
      </c>
    </row>
    <row r="259" spans="1:45" x14ac:dyDescent="0.35">
      <c r="A259">
        <v>6296183</v>
      </c>
      <c r="B259">
        <v>0</v>
      </c>
      <c r="C259">
        <v>10</v>
      </c>
      <c r="D259" t="s">
        <v>370</v>
      </c>
      <c r="E259" t="s">
        <v>359</v>
      </c>
      <c r="F259" t="s">
        <v>310</v>
      </c>
      <c r="G259" t="s">
        <v>3257</v>
      </c>
      <c r="H259">
        <v>48</v>
      </c>
      <c r="I259">
        <v>2</v>
      </c>
      <c r="J259">
        <v>0</v>
      </c>
      <c r="K259">
        <v>24</v>
      </c>
      <c r="L259" t="s">
        <v>355</v>
      </c>
      <c r="M259">
        <v>0</v>
      </c>
      <c r="N259" s="16">
        <v>45839</v>
      </c>
      <c r="O259" s="16">
        <v>45839</v>
      </c>
      <c r="Q259" t="s">
        <v>198</v>
      </c>
      <c r="R259" t="s">
        <v>306</v>
      </c>
      <c r="S259">
        <v>10014640</v>
      </c>
      <c r="T259" t="s">
        <v>198</v>
      </c>
      <c r="AE259">
        <v>0</v>
      </c>
      <c r="AG259">
        <v>0</v>
      </c>
      <c r="AI259" t="s">
        <v>363</v>
      </c>
      <c r="AM259">
        <v>0</v>
      </c>
      <c r="AN259">
        <v>9.5243055555559994E-2</v>
      </c>
      <c r="AO259">
        <v>0</v>
      </c>
      <c r="AP259">
        <v>0</v>
      </c>
      <c r="AQ259">
        <v>1001451401</v>
      </c>
      <c r="AR259">
        <v>4527522</v>
      </c>
      <c r="AS259">
        <v>3</v>
      </c>
    </row>
    <row r="260" spans="1:45" x14ac:dyDescent="0.35">
      <c r="A260">
        <v>6296185</v>
      </c>
      <c r="B260">
        <v>0</v>
      </c>
      <c r="C260">
        <v>10</v>
      </c>
      <c r="D260" t="s">
        <v>357</v>
      </c>
      <c r="E260" t="s">
        <v>359</v>
      </c>
      <c r="F260" t="s">
        <v>310</v>
      </c>
      <c r="G260" t="s">
        <v>3257</v>
      </c>
      <c r="H260">
        <v>48</v>
      </c>
      <c r="I260">
        <v>2</v>
      </c>
      <c r="J260">
        <v>0</v>
      </c>
      <c r="K260">
        <v>24</v>
      </c>
      <c r="L260" t="s">
        <v>355</v>
      </c>
      <c r="M260">
        <v>0</v>
      </c>
      <c r="N260" s="16">
        <v>46174</v>
      </c>
      <c r="O260" s="16">
        <v>46174</v>
      </c>
      <c r="Q260" t="s">
        <v>152</v>
      </c>
      <c r="R260" t="s">
        <v>307</v>
      </c>
      <c r="S260">
        <v>10014641</v>
      </c>
      <c r="T260" t="s">
        <v>152</v>
      </c>
      <c r="AE260">
        <v>0</v>
      </c>
      <c r="AG260">
        <v>0</v>
      </c>
      <c r="AI260" t="s">
        <v>358</v>
      </c>
      <c r="AM260">
        <v>0</v>
      </c>
      <c r="AN260">
        <v>0.19047453703704001</v>
      </c>
      <c r="AO260">
        <v>0</v>
      </c>
      <c r="AP260">
        <v>0</v>
      </c>
      <c r="AQ260">
        <v>1001453324</v>
      </c>
      <c r="AR260">
        <v>4529588</v>
      </c>
      <c r="AS260">
        <v>4</v>
      </c>
    </row>
    <row r="261" spans="1:45" x14ac:dyDescent="0.35">
      <c r="A261">
        <v>6296336</v>
      </c>
      <c r="B261">
        <v>0</v>
      </c>
      <c r="C261">
        <v>10</v>
      </c>
      <c r="D261" t="s">
        <v>203</v>
      </c>
      <c r="E261" t="s">
        <v>359</v>
      </c>
      <c r="F261" t="s">
        <v>310</v>
      </c>
      <c r="G261" t="s">
        <v>601</v>
      </c>
      <c r="H261">
        <v>12</v>
      </c>
      <c r="I261">
        <v>2</v>
      </c>
      <c r="J261">
        <v>0</v>
      </c>
      <c r="K261">
        <v>6</v>
      </c>
      <c r="L261" t="s">
        <v>355</v>
      </c>
      <c r="M261">
        <v>0</v>
      </c>
      <c r="N261" s="16">
        <v>45869</v>
      </c>
      <c r="O261" s="16">
        <v>45869</v>
      </c>
      <c r="Q261" t="s">
        <v>126</v>
      </c>
      <c r="R261" t="s">
        <v>391</v>
      </c>
      <c r="S261">
        <v>10014657</v>
      </c>
      <c r="T261" t="s">
        <v>126</v>
      </c>
      <c r="AE261">
        <v>0</v>
      </c>
      <c r="AG261">
        <v>0</v>
      </c>
      <c r="AI261" t="s">
        <v>360</v>
      </c>
      <c r="AM261">
        <v>0</v>
      </c>
      <c r="AN261">
        <v>9.5243055555559994E-2</v>
      </c>
      <c r="AO261">
        <v>0</v>
      </c>
      <c r="AP261">
        <v>0</v>
      </c>
      <c r="AQ261">
        <v>1001458310</v>
      </c>
      <c r="AR261">
        <v>4538375</v>
      </c>
      <c r="AS261">
        <v>2</v>
      </c>
    </row>
    <row r="262" spans="1:45" x14ac:dyDescent="0.35">
      <c r="A262">
        <v>6296336</v>
      </c>
      <c r="B262">
        <v>0</v>
      </c>
      <c r="C262">
        <v>20</v>
      </c>
      <c r="D262" t="s">
        <v>361</v>
      </c>
      <c r="E262" t="s">
        <v>359</v>
      </c>
      <c r="F262" t="s">
        <v>310</v>
      </c>
      <c r="G262" t="s">
        <v>601</v>
      </c>
      <c r="H262">
        <v>8</v>
      </c>
      <c r="I262">
        <v>2</v>
      </c>
      <c r="J262">
        <v>0</v>
      </c>
      <c r="K262">
        <v>4</v>
      </c>
      <c r="L262" t="s">
        <v>355</v>
      </c>
      <c r="M262">
        <v>0</v>
      </c>
      <c r="N262" s="16">
        <v>45869</v>
      </c>
      <c r="O262" s="16">
        <v>45869</v>
      </c>
      <c r="Q262" t="s">
        <v>126</v>
      </c>
      <c r="R262" t="s">
        <v>391</v>
      </c>
      <c r="S262">
        <v>10014657</v>
      </c>
      <c r="T262" t="s">
        <v>126</v>
      </c>
      <c r="AE262">
        <v>0</v>
      </c>
      <c r="AG262">
        <v>0</v>
      </c>
      <c r="AI262" t="s">
        <v>360</v>
      </c>
      <c r="AM262">
        <v>0</v>
      </c>
      <c r="AN262">
        <v>0.14285879629629999</v>
      </c>
      <c r="AO262">
        <v>0</v>
      </c>
      <c r="AP262">
        <v>0</v>
      </c>
      <c r="AQ262">
        <v>1001458801</v>
      </c>
      <c r="AR262">
        <v>4539079</v>
      </c>
      <c r="AS262">
        <v>2</v>
      </c>
    </row>
    <row r="263" spans="1:45" x14ac:dyDescent="0.35">
      <c r="A263">
        <v>6296336</v>
      </c>
      <c r="B263">
        <v>0</v>
      </c>
      <c r="C263">
        <v>30</v>
      </c>
      <c r="D263" t="s">
        <v>362</v>
      </c>
      <c r="E263" t="s">
        <v>359</v>
      </c>
      <c r="F263" t="s">
        <v>310</v>
      </c>
      <c r="G263" t="s">
        <v>601</v>
      </c>
      <c r="H263">
        <v>4</v>
      </c>
      <c r="I263">
        <v>1</v>
      </c>
      <c r="J263">
        <v>0</v>
      </c>
      <c r="K263">
        <v>4</v>
      </c>
      <c r="L263" t="s">
        <v>355</v>
      </c>
      <c r="M263">
        <v>0</v>
      </c>
      <c r="N263" s="16">
        <v>45869</v>
      </c>
      <c r="O263" s="16">
        <v>45869</v>
      </c>
      <c r="Q263" t="s">
        <v>126</v>
      </c>
      <c r="R263" t="s">
        <v>391</v>
      </c>
      <c r="S263">
        <v>10014657</v>
      </c>
      <c r="T263" t="s">
        <v>126</v>
      </c>
      <c r="AE263">
        <v>0</v>
      </c>
      <c r="AG263">
        <v>0</v>
      </c>
      <c r="AI263" t="s">
        <v>360</v>
      </c>
      <c r="AM263">
        <v>0</v>
      </c>
      <c r="AN263">
        <v>0.19047453703704001</v>
      </c>
      <c r="AO263">
        <v>0</v>
      </c>
      <c r="AP263">
        <v>0</v>
      </c>
      <c r="AQ263">
        <v>1001458959</v>
      </c>
      <c r="AR263">
        <v>4539238</v>
      </c>
      <c r="AS263">
        <v>2</v>
      </c>
    </row>
    <row r="264" spans="1:45" x14ac:dyDescent="0.35">
      <c r="A264">
        <v>6296393</v>
      </c>
      <c r="B264">
        <v>0</v>
      </c>
      <c r="C264">
        <v>10</v>
      </c>
      <c r="D264" t="s">
        <v>203</v>
      </c>
      <c r="E264" t="s">
        <v>1324</v>
      </c>
      <c r="F264" t="s">
        <v>310</v>
      </c>
      <c r="G264" t="s">
        <v>600</v>
      </c>
      <c r="H264">
        <v>3</v>
      </c>
      <c r="I264">
        <v>1</v>
      </c>
      <c r="J264">
        <v>0</v>
      </c>
      <c r="K264">
        <v>3</v>
      </c>
      <c r="L264" t="s">
        <v>355</v>
      </c>
      <c r="M264">
        <v>0</v>
      </c>
      <c r="N264" s="16">
        <v>45889</v>
      </c>
      <c r="O264" s="16">
        <v>45889</v>
      </c>
      <c r="Q264" t="s">
        <v>176</v>
      </c>
      <c r="R264" t="s">
        <v>275</v>
      </c>
      <c r="S264">
        <v>10014596</v>
      </c>
      <c r="T264" t="s">
        <v>274</v>
      </c>
      <c r="AE264">
        <v>0</v>
      </c>
      <c r="AG264">
        <v>0</v>
      </c>
      <c r="AI264" t="s">
        <v>360</v>
      </c>
      <c r="AM264">
        <v>0</v>
      </c>
      <c r="AN264">
        <v>4.7615740740740001E-2</v>
      </c>
      <c r="AO264">
        <v>0</v>
      </c>
      <c r="AP264">
        <v>0</v>
      </c>
      <c r="AQ264">
        <v>1001459037</v>
      </c>
      <c r="AR264">
        <v>4539263</v>
      </c>
      <c r="AS264">
        <v>2</v>
      </c>
    </row>
    <row r="265" spans="1:45" x14ac:dyDescent="0.35">
      <c r="A265">
        <v>6296975</v>
      </c>
      <c r="B265">
        <v>0</v>
      </c>
      <c r="C265">
        <v>10</v>
      </c>
      <c r="D265" t="s">
        <v>203</v>
      </c>
      <c r="E265" t="s">
        <v>359</v>
      </c>
      <c r="F265" t="s">
        <v>310</v>
      </c>
      <c r="G265" t="s">
        <v>182</v>
      </c>
      <c r="H265">
        <v>72</v>
      </c>
      <c r="I265">
        <v>3</v>
      </c>
      <c r="J265">
        <v>0</v>
      </c>
      <c r="K265">
        <v>24</v>
      </c>
      <c r="L265" t="s">
        <v>355</v>
      </c>
      <c r="M265">
        <v>0</v>
      </c>
      <c r="N265" s="16">
        <v>45523</v>
      </c>
      <c r="O265" s="16">
        <v>45524</v>
      </c>
      <c r="Q265" t="s">
        <v>217</v>
      </c>
      <c r="R265" t="s">
        <v>320</v>
      </c>
      <c r="S265">
        <v>10014611</v>
      </c>
      <c r="T265" t="s">
        <v>217</v>
      </c>
      <c r="AE265">
        <v>0</v>
      </c>
      <c r="AG265">
        <v>0</v>
      </c>
      <c r="AI265" t="s">
        <v>360</v>
      </c>
      <c r="AM265">
        <v>0</v>
      </c>
      <c r="AN265">
        <v>0.47619212962962998</v>
      </c>
      <c r="AO265">
        <v>0</v>
      </c>
      <c r="AP265">
        <v>0</v>
      </c>
      <c r="AQ265">
        <v>1001459476</v>
      </c>
      <c r="AR265">
        <v>4539854</v>
      </c>
      <c r="AS265">
        <v>2</v>
      </c>
    </row>
    <row r="266" spans="1:45" x14ac:dyDescent="0.35">
      <c r="A266">
        <v>6297141</v>
      </c>
      <c r="B266">
        <v>0</v>
      </c>
      <c r="C266">
        <v>10</v>
      </c>
      <c r="D266" t="s">
        <v>376</v>
      </c>
      <c r="E266" t="s">
        <v>1324</v>
      </c>
      <c r="F266" t="s">
        <v>310</v>
      </c>
      <c r="G266" t="s">
        <v>577</v>
      </c>
      <c r="H266">
        <v>16</v>
      </c>
      <c r="I266">
        <v>2</v>
      </c>
      <c r="J266">
        <v>0</v>
      </c>
      <c r="K266">
        <v>8</v>
      </c>
      <c r="L266" t="s">
        <v>355</v>
      </c>
      <c r="M266">
        <v>0</v>
      </c>
      <c r="N266" s="16">
        <v>45809</v>
      </c>
      <c r="O266" s="16">
        <v>45809</v>
      </c>
      <c r="Q266" t="s">
        <v>148</v>
      </c>
      <c r="R266" t="s">
        <v>297</v>
      </c>
      <c r="S266">
        <v>10014617</v>
      </c>
      <c r="T266" t="s">
        <v>148</v>
      </c>
      <c r="AE266">
        <v>0</v>
      </c>
      <c r="AG266">
        <v>0</v>
      </c>
      <c r="AI266" t="s">
        <v>363</v>
      </c>
      <c r="AM266">
        <v>0</v>
      </c>
      <c r="AN266">
        <v>0.28571759259259</v>
      </c>
      <c r="AO266">
        <v>0</v>
      </c>
      <c r="AP266">
        <v>0</v>
      </c>
      <c r="AQ266">
        <v>1001460403</v>
      </c>
      <c r="AR266">
        <v>4540679</v>
      </c>
      <c r="AS266">
        <v>3</v>
      </c>
    </row>
    <row r="267" spans="1:45" x14ac:dyDescent="0.35">
      <c r="A267">
        <v>6298747</v>
      </c>
      <c r="B267">
        <v>0</v>
      </c>
      <c r="C267">
        <v>10</v>
      </c>
      <c r="D267" t="s">
        <v>203</v>
      </c>
      <c r="E267" t="s">
        <v>359</v>
      </c>
      <c r="F267" t="s">
        <v>310</v>
      </c>
      <c r="G267" t="s">
        <v>599</v>
      </c>
      <c r="H267">
        <v>4</v>
      </c>
      <c r="I267">
        <v>2</v>
      </c>
      <c r="J267">
        <v>0</v>
      </c>
      <c r="K267">
        <v>2</v>
      </c>
      <c r="L267" t="s">
        <v>355</v>
      </c>
      <c r="M267">
        <v>0</v>
      </c>
      <c r="N267" s="16">
        <v>45471</v>
      </c>
      <c r="O267" s="16">
        <v>45471</v>
      </c>
      <c r="Q267" t="s">
        <v>134</v>
      </c>
      <c r="R267" t="s">
        <v>271</v>
      </c>
      <c r="S267">
        <v>10014658</v>
      </c>
      <c r="T267" t="s">
        <v>134</v>
      </c>
      <c r="AE267">
        <v>0</v>
      </c>
      <c r="AG267">
        <v>0</v>
      </c>
      <c r="AI267" t="s">
        <v>363</v>
      </c>
      <c r="AM267">
        <v>0</v>
      </c>
      <c r="AN267">
        <v>0.28571759259259</v>
      </c>
      <c r="AO267">
        <v>0</v>
      </c>
      <c r="AP267">
        <v>0</v>
      </c>
      <c r="AQ267">
        <v>1001460414</v>
      </c>
      <c r="AR267">
        <v>4540690</v>
      </c>
      <c r="AS267">
        <v>3</v>
      </c>
    </row>
    <row r="268" spans="1:45" x14ac:dyDescent="0.35">
      <c r="A268">
        <v>6298754</v>
      </c>
      <c r="B268">
        <v>0</v>
      </c>
      <c r="C268">
        <v>10</v>
      </c>
      <c r="D268" t="s">
        <v>367</v>
      </c>
      <c r="E268" t="s">
        <v>359</v>
      </c>
      <c r="F268" t="s">
        <v>310</v>
      </c>
      <c r="G268" t="s">
        <v>3258</v>
      </c>
      <c r="H268">
        <v>12</v>
      </c>
      <c r="I268">
        <v>2</v>
      </c>
      <c r="J268">
        <v>0</v>
      </c>
      <c r="K268">
        <v>6</v>
      </c>
      <c r="L268" t="s">
        <v>355</v>
      </c>
      <c r="M268">
        <v>0</v>
      </c>
      <c r="N268" s="16">
        <v>45523</v>
      </c>
      <c r="O268" s="16">
        <v>45523</v>
      </c>
      <c r="Q268" t="s">
        <v>412</v>
      </c>
      <c r="R268" t="s">
        <v>325</v>
      </c>
      <c r="S268">
        <v>10014726</v>
      </c>
      <c r="T268" t="s">
        <v>324</v>
      </c>
      <c r="AE268">
        <v>0</v>
      </c>
      <c r="AG268">
        <v>0</v>
      </c>
      <c r="AI268" t="s">
        <v>363</v>
      </c>
      <c r="AM268">
        <v>0</v>
      </c>
      <c r="AN268">
        <v>0.28571759259259</v>
      </c>
      <c r="AO268">
        <v>0</v>
      </c>
      <c r="AP268">
        <v>0</v>
      </c>
      <c r="AQ268">
        <v>1001460495</v>
      </c>
      <c r="AR268">
        <v>4540911</v>
      </c>
      <c r="AS268">
        <v>3</v>
      </c>
    </row>
    <row r="269" spans="1:45" x14ac:dyDescent="0.35">
      <c r="A269">
        <v>6300504</v>
      </c>
      <c r="B269">
        <v>0</v>
      </c>
      <c r="C269">
        <v>10</v>
      </c>
      <c r="D269" t="s">
        <v>203</v>
      </c>
      <c r="E269" t="s">
        <v>359</v>
      </c>
      <c r="F269" t="s">
        <v>310</v>
      </c>
      <c r="G269" t="s">
        <v>598</v>
      </c>
      <c r="H269">
        <v>6</v>
      </c>
      <c r="I269">
        <v>2</v>
      </c>
      <c r="J269">
        <v>0</v>
      </c>
      <c r="K269">
        <v>3</v>
      </c>
      <c r="L269" t="s">
        <v>355</v>
      </c>
      <c r="M269">
        <v>0</v>
      </c>
      <c r="N269" s="16">
        <v>45361</v>
      </c>
      <c r="O269" s="16">
        <v>45361</v>
      </c>
      <c r="Q269" t="s">
        <v>159</v>
      </c>
      <c r="R269" t="s">
        <v>398</v>
      </c>
      <c r="S269">
        <v>10014599</v>
      </c>
      <c r="T269" t="s">
        <v>159</v>
      </c>
      <c r="AE269">
        <v>0</v>
      </c>
      <c r="AG269">
        <v>0</v>
      </c>
      <c r="AI269" t="s">
        <v>363</v>
      </c>
      <c r="AM269">
        <v>0</v>
      </c>
      <c r="AN269">
        <v>0.28571759259259</v>
      </c>
      <c r="AO269">
        <v>0</v>
      </c>
      <c r="AP269">
        <v>0</v>
      </c>
      <c r="AQ269">
        <v>1001460576</v>
      </c>
      <c r="AR269">
        <v>4541034</v>
      </c>
      <c r="AS269">
        <v>3</v>
      </c>
    </row>
    <row r="270" spans="1:45" x14ac:dyDescent="0.35">
      <c r="A270">
        <v>6300504</v>
      </c>
      <c r="B270">
        <v>0</v>
      </c>
      <c r="C270">
        <v>20</v>
      </c>
      <c r="D270" t="s">
        <v>361</v>
      </c>
      <c r="E270" t="s">
        <v>359</v>
      </c>
      <c r="F270" t="s">
        <v>310</v>
      </c>
      <c r="G270" t="s">
        <v>598</v>
      </c>
      <c r="H270">
        <v>12</v>
      </c>
      <c r="I270">
        <v>2</v>
      </c>
      <c r="J270">
        <v>0</v>
      </c>
      <c r="K270">
        <v>6</v>
      </c>
      <c r="L270" t="s">
        <v>355</v>
      </c>
      <c r="M270">
        <v>0</v>
      </c>
      <c r="N270" s="16">
        <v>45361</v>
      </c>
      <c r="O270" s="16">
        <v>45361</v>
      </c>
      <c r="Q270" t="s">
        <v>159</v>
      </c>
      <c r="R270" t="s">
        <v>398</v>
      </c>
      <c r="S270">
        <v>10014599</v>
      </c>
      <c r="T270" t="s">
        <v>159</v>
      </c>
      <c r="AE270">
        <v>0</v>
      </c>
      <c r="AG270">
        <v>0</v>
      </c>
      <c r="AI270" t="s">
        <v>360</v>
      </c>
      <c r="AM270">
        <v>0.29166666666667002</v>
      </c>
      <c r="AN270">
        <v>0.70833333333333004</v>
      </c>
      <c r="AO270">
        <v>0</v>
      </c>
      <c r="AP270">
        <v>0</v>
      </c>
      <c r="AQ270">
        <v>1001462346</v>
      </c>
      <c r="AR270">
        <v>4543029</v>
      </c>
      <c r="AS270">
        <v>2</v>
      </c>
    </row>
    <row r="271" spans="1:45" x14ac:dyDescent="0.35">
      <c r="A271">
        <v>6300512</v>
      </c>
      <c r="B271">
        <v>0</v>
      </c>
      <c r="C271">
        <v>10</v>
      </c>
      <c r="D271" t="s">
        <v>203</v>
      </c>
      <c r="E271" t="s">
        <v>1324</v>
      </c>
      <c r="F271" t="s">
        <v>310</v>
      </c>
      <c r="G271" t="s">
        <v>597</v>
      </c>
      <c r="H271">
        <v>3</v>
      </c>
      <c r="I271">
        <v>1</v>
      </c>
      <c r="J271">
        <v>0</v>
      </c>
      <c r="K271">
        <v>3</v>
      </c>
      <c r="L271" t="s">
        <v>355</v>
      </c>
      <c r="M271">
        <v>0</v>
      </c>
      <c r="N271" s="16">
        <v>45873</v>
      </c>
      <c r="O271" s="16">
        <v>45873</v>
      </c>
      <c r="Q271" t="s">
        <v>337</v>
      </c>
      <c r="R271" t="s">
        <v>338</v>
      </c>
      <c r="S271">
        <v>10014600</v>
      </c>
      <c r="T271" t="s">
        <v>337</v>
      </c>
      <c r="AE271">
        <v>0</v>
      </c>
      <c r="AG271">
        <v>0</v>
      </c>
      <c r="AI271" t="s">
        <v>360</v>
      </c>
      <c r="AM271">
        <v>0.29166666666667002</v>
      </c>
      <c r="AN271">
        <v>0.70833333333333004</v>
      </c>
      <c r="AO271">
        <v>0</v>
      </c>
      <c r="AP271">
        <v>0</v>
      </c>
      <c r="AQ271">
        <v>1001462347</v>
      </c>
      <c r="AR271">
        <v>4543030</v>
      </c>
      <c r="AS271">
        <v>2</v>
      </c>
    </row>
    <row r="272" spans="1:45" x14ac:dyDescent="0.35">
      <c r="A272">
        <v>6301177</v>
      </c>
      <c r="B272">
        <v>0</v>
      </c>
      <c r="C272">
        <v>10</v>
      </c>
      <c r="D272" t="s">
        <v>203</v>
      </c>
      <c r="E272" t="s">
        <v>1324</v>
      </c>
      <c r="F272" t="s">
        <v>310</v>
      </c>
      <c r="G272" t="s">
        <v>596</v>
      </c>
      <c r="H272">
        <v>6</v>
      </c>
      <c r="I272">
        <v>2</v>
      </c>
      <c r="J272">
        <v>0</v>
      </c>
      <c r="K272">
        <v>3</v>
      </c>
      <c r="L272" t="s">
        <v>355</v>
      </c>
      <c r="M272">
        <v>0</v>
      </c>
      <c r="N272" s="16">
        <v>45809</v>
      </c>
      <c r="O272" s="16">
        <v>45809</v>
      </c>
      <c r="Q272" t="s">
        <v>209</v>
      </c>
      <c r="R272" t="s">
        <v>280</v>
      </c>
      <c r="S272">
        <v>10014630</v>
      </c>
      <c r="T272" t="s">
        <v>209</v>
      </c>
      <c r="AE272">
        <v>0</v>
      </c>
      <c r="AG272">
        <v>0</v>
      </c>
      <c r="AI272" t="s">
        <v>360</v>
      </c>
      <c r="AM272">
        <v>0</v>
      </c>
      <c r="AN272">
        <v>0.28571759259259</v>
      </c>
      <c r="AO272">
        <v>0</v>
      </c>
      <c r="AP272">
        <v>0</v>
      </c>
      <c r="AQ272">
        <v>1001462353</v>
      </c>
      <c r="AR272">
        <v>4543038</v>
      </c>
      <c r="AS272">
        <v>2</v>
      </c>
    </row>
    <row r="273" spans="1:45" x14ac:dyDescent="0.35">
      <c r="A273">
        <v>6301180</v>
      </c>
      <c r="B273">
        <v>0</v>
      </c>
      <c r="C273">
        <v>10</v>
      </c>
      <c r="D273" t="s">
        <v>361</v>
      </c>
      <c r="E273" t="s">
        <v>1324</v>
      </c>
      <c r="F273" t="s">
        <v>310</v>
      </c>
      <c r="G273" t="s">
        <v>595</v>
      </c>
      <c r="H273">
        <v>20</v>
      </c>
      <c r="I273">
        <v>2</v>
      </c>
      <c r="J273">
        <v>0</v>
      </c>
      <c r="K273">
        <v>10</v>
      </c>
      <c r="L273" t="s">
        <v>355</v>
      </c>
      <c r="M273">
        <v>0</v>
      </c>
      <c r="N273" s="16">
        <v>45809</v>
      </c>
      <c r="O273" s="16">
        <v>45809</v>
      </c>
      <c r="Q273" t="s">
        <v>244</v>
      </c>
      <c r="R273" t="s">
        <v>344</v>
      </c>
      <c r="S273">
        <v>10017710</v>
      </c>
      <c r="T273" t="s">
        <v>244</v>
      </c>
      <c r="AE273">
        <v>0</v>
      </c>
      <c r="AG273">
        <v>0</v>
      </c>
      <c r="AI273" t="s">
        <v>360</v>
      </c>
      <c r="AM273">
        <v>0.28571759259259</v>
      </c>
      <c r="AN273">
        <v>0.47619212962962998</v>
      </c>
      <c r="AO273">
        <v>0</v>
      </c>
      <c r="AP273">
        <v>0</v>
      </c>
      <c r="AQ273">
        <v>1001462353</v>
      </c>
      <c r="AR273">
        <v>4543039</v>
      </c>
      <c r="AS273">
        <v>2</v>
      </c>
    </row>
    <row r="274" spans="1:45" x14ac:dyDescent="0.35">
      <c r="A274">
        <v>6303114</v>
      </c>
      <c r="B274">
        <v>0</v>
      </c>
      <c r="C274">
        <v>10</v>
      </c>
      <c r="D274" t="s">
        <v>203</v>
      </c>
      <c r="E274" t="s">
        <v>1361</v>
      </c>
      <c r="F274" t="s">
        <v>310</v>
      </c>
      <c r="G274" t="s">
        <v>594</v>
      </c>
      <c r="H274">
        <v>12</v>
      </c>
      <c r="I274">
        <v>2</v>
      </c>
      <c r="J274">
        <v>12</v>
      </c>
      <c r="K274">
        <v>6</v>
      </c>
      <c r="L274" t="s">
        <v>355</v>
      </c>
      <c r="M274">
        <v>0</v>
      </c>
      <c r="N274" s="16">
        <v>45183</v>
      </c>
      <c r="O274" s="16">
        <v>45187</v>
      </c>
      <c r="P274" s="16">
        <v>45187</v>
      </c>
      <c r="Q274" t="s">
        <v>159</v>
      </c>
      <c r="R274" t="s">
        <v>398</v>
      </c>
      <c r="S274">
        <v>10014599</v>
      </c>
      <c r="T274" t="s">
        <v>159</v>
      </c>
      <c r="AE274">
        <v>0</v>
      </c>
      <c r="AG274">
        <v>0</v>
      </c>
      <c r="AI274" t="s">
        <v>3239</v>
      </c>
      <c r="AM274">
        <v>0</v>
      </c>
      <c r="AN274">
        <v>0</v>
      </c>
      <c r="AO274">
        <v>0</v>
      </c>
      <c r="AP274">
        <v>0</v>
      </c>
      <c r="AQ274">
        <v>1001462771</v>
      </c>
      <c r="AR274">
        <v>4543958</v>
      </c>
      <c r="AS274">
        <v>5</v>
      </c>
    </row>
    <row r="275" spans="1:45" x14ac:dyDescent="0.35">
      <c r="A275">
        <v>6303114</v>
      </c>
      <c r="B275">
        <v>0</v>
      </c>
      <c r="C275">
        <v>20</v>
      </c>
      <c r="D275" t="s">
        <v>203</v>
      </c>
      <c r="E275" t="s">
        <v>1361</v>
      </c>
      <c r="F275" t="s">
        <v>310</v>
      </c>
      <c r="G275" t="s">
        <v>3259</v>
      </c>
      <c r="H275">
        <v>0</v>
      </c>
      <c r="I275">
        <v>0</v>
      </c>
      <c r="J275">
        <v>0</v>
      </c>
      <c r="K275">
        <v>0</v>
      </c>
      <c r="L275" t="s">
        <v>355</v>
      </c>
      <c r="M275">
        <v>0</v>
      </c>
      <c r="N275" s="16">
        <v>45183</v>
      </c>
      <c r="O275" s="16">
        <v>45187</v>
      </c>
      <c r="P275" s="16">
        <v>45187</v>
      </c>
      <c r="Q275" t="s">
        <v>159</v>
      </c>
      <c r="R275" t="s">
        <v>398</v>
      </c>
      <c r="S275">
        <v>10014599</v>
      </c>
      <c r="T275" t="s">
        <v>159</v>
      </c>
      <c r="AE275">
        <v>0</v>
      </c>
      <c r="AG275">
        <v>0</v>
      </c>
      <c r="AI275" t="s">
        <v>360</v>
      </c>
      <c r="AM275">
        <v>0</v>
      </c>
      <c r="AN275">
        <v>0.14285879629629999</v>
      </c>
      <c r="AO275">
        <v>0</v>
      </c>
      <c r="AP275">
        <v>0</v>
      </c>
      <c r="AQ275">
        <v>1001462779</v>
      </c>
      <c r="AR275">
        <v>4543967</v>
      </c>
      <c r="AS275">
        <v>2</v>
      </c>
    </row>
    <row r="276" spans="1:45" x14ac:dyDescent="0.35">
      <c r="A276">
        <v>6305149</v>
      </c>
      <c r="B276">
        <v>0</v>
      </c>
      <c r="C276">
        <v>10</v>
      </c>
      <c r="D276" t="s">
        <v>203</v>
      </c>
      <c r="E276" t="s">
        <v>1324</v>
      </c>
      <c r="F276" t="s">
        <v>310</v>
      </c>
      <c r="G276" t="s">
        <v>593</v>
      </c>
      <c r="H276">
        <v>4</v>
      </c>
      <c r="I276">
        <v>2</v>
      </c>
      <c r="J276">
        <v>0</v>
      </c>
      <c r="K276">
        <v>2</v>
      </c>
      <c r="L276" t="s">
        <v>355</v>
      </c>
      <c r="M276">
        <v>0</v>
      </c>
      <c r="N276" s="16">
        <v>45809</v>
      </c>
      <c r="O276" s="16">
        <v>45809</v>
      </c>
      <c r="Q276" t="s">
        <v>240</v>
      </c>
      <c r="R276" t="s">
        <v>304</v>
      </c>
      <c r="S276">
        <v>10014607</v>
      </c>
      <c r="T276" t="s">
        <v>240</v>
      </c>
      <c r="AE276">
        <v>0</v>
      </c>
      <c r="AG276">
        <v>0</v>
      </c>
      <c r="AI276" t="s">
        <v>356</v>
      </c>
      <c r="AM276">
        <v>0</v>
      </c>
      <c r="AN276">
        <v>0.23809027777778</v>
      </c>
      <c r="AO276">
        <v>0</v>
      </c>
      <c r="AP276">
        <v>0</v>
      </c>
      <c r="AQ276">
        <v>1001466771</v>
      </c>
      <c r="AR276">
        <v>4548466</v>
      </c>
      <c r="AS276">
        <v>1</v>
      </c>
    </row>
    <row r="277" spans="1:45" x14ac:dyDescent="0.35">
      <c r="A277">
        <v>6306516</v>
      </c>
      <c r="B277">
        <v>0</v>
      </c>
      <c r="C277">
        <v>10</v>
      </c>
      <c r="D277" t="s">
        <v>203</v>
      </c>
      <c r="E277" t="s">
        <v>1324</v>
      </c>
      <c r="F277" t="s">
        <v>310</v>
      </c>
      <c r="G277" t="s">
        <v>3260</v>
      </c>
      <c r="H277">
        <v>12</v>
      </c>
      <c r="I277">
        <v>2</v>
      </c>
      <c r="J277">
        <v>0</v>
      </c>
      <c r="K277">
        <v>6</v>
      </c>
      <c r="L277" t="s">
        <v>355</v>
      </c>
      <c r="M277">
        <v>0</v>
      </c>
      <c r="N277" s="16">
        <v>45651</v>
      </c>
      <c r="O277" s="16">
        <v>45651</v>
      </c>
      <c r="Q277" t="s">
        <v>232</v>
      </c>
      <c r="R277" t="s">
        <v>340</v>
      </c>
      <c r="S277">
        <v>10014610</v>
      </c>
      <c r="T277" t="s">
        <v>232</v>
      </c>
      <c r="AE277">
        <v>0</v>
      </c>
      <c r="AG277">
        <v>0</v>
      </c>
      <c r="AI277" t="s">
        <v>360</v>
      </c>
      <c r="AM277">
        <v>0</v>
      </c>
      <c r="AN277">
        <v>4.7615740740740001E-2</v>
      </c>
      <c r="AO277">
        <v>0</v>
      </c>
      <c r="AP277">
        <v>0</v>
      </c>
      <c r="AQ277">
        <v>1001467234</v>
      </c>
      <c r="AR277">
        <v>4549643</v>
      </c>
      <c r="AS277">
        <v>2</v>
      </c>
    </row>
    <row r="278" spans="1:45" x14ac:dyDescent="0.35">
      <c r="A278">
        <v>6306521</v>
      </c>
      <c r="B278">
        <v>0</v>
      </c>
      <c r="C278">
        <v>10</v>
      </c>
      <c r="D278" t="s">
        <v>357</v>
      </c>
      <c r="E278" t="s">
        <v>359</v>
      </c>
      <c r="F278" t="s">
        <v>310</v>
      </c>
      <c r="G278" t="s">
        <v>592</v>
      </c>
      <c r="H278">
        <v>16</v>
      </c>
      <c r="I278">
        <v>2</v>
      </c>
      <c r="J278">
        <v>0</v>
      </c>
      <c r="K278">
        <v>8</v>
      </c>
      <c r="L278" t="s">
        <v>355</v>
      </c>
      <c r="M278">
        <v>0</v>
      </c>
      <c r="N278" s="16">
        <v>45809</v>
      </c>
      <c r="O278" s="16">
        <v>45809</v>
      </c>
      <c r="Q278" t="s">
        <v>242</v>
      </c>
      <c r="R278" t="s">
        <v>330</v>
      </c>
      <c r="S278">
        <v>10014637</v>
      </c>
      <c r="T278" t="s">
        <v>242</v>
      </c>
      <c r="AE278">
        <v>0</v>
      </c>
      <c r="AG278">
        <v>0</v>
      </c>
      <c r="AI278" t="s">
        <v>363</v>
      </c>
      <c r="AM278">
        <v>0</v>
      </c>
      <c r="AN278">
        <v>9.5243055555559994E-2</v>
      </c>
      <c r="AO278">
        <v>0</v>
      </c>
      <c r="AP278">
        <v>0</v>
      </c>
      <c r="AQ278">
        <v>1001467500</v>
      </c>
      <c r="AR278">
        <v>4550056</v>
      </c>
      <c r="AS278">
        <v>3</v>
      </c>
    </row>
    <row r="279" spans="1:45" x14ac:dyDescent="0.35">
      <c r="A279">
        <v>6306521</v>
      </c>
      <c r="B279">
        <v>0</v>
      </c>
      <c r="C279">
        <v>20</v>
      </c>
      <c r="D279" t="s">
        <v>361</v>
      </c>
      <c r="E279" t="s">
        <v>359</v>
      </c>
      <c r="F279" t="s">
        <v>310</v>
      </c>
      <c r="G279" t="s">
        <v>592</v>
      </c>
      <c r="H279">
        <v>4</v>
      </c>
      <c r="I279">
        <v>2</v>
      </c>
      <c r="J279">
        <v>0</v>
      </c>
      <c r="K279">
        <v>2</v>
      </c>
      <c r="L279" t="s">
        <v>355</v>
      </c>
      <c r="M279">
        <v>0</v>
      </c>
      <c r="N279" s="16">
        <v>45809</v>
      </c>
      <c r="O279" s="16">
        <v>45809</v>
      </c>
      <c r="Q279" t="s">
        <v>242</v>
      </c>
      <c r="R279" t="s">
        <v>330</v>
      </c>
      <c r="S279">
        <v>10014637</v>
      </c>
      <c r="T279" t="s">
        <v>242</v>
      </c>
      <c r="AE279">
        <v>0</v>
      </c>
      <c r="AG279">
        <v>0</v>
      </c>
      <c r="AI279" t="s">
        <v>356</v>
      </c>
      <c r="AM279">
        <v>0.29166666666667002</v>
      </c>
      <c r="AN279">
        <v>0.60416666666666996</v>
      </c>
      <c r="AO279">
        <v>0</v>
      </c>
      <c r="AP279">
        <v>0</v>
      </c>
      <c r="AQ279">
        <v>1001467501</v>
      </c>
      <c r="AR279">
        <v>4550057</v>
      </c>
      <c r="AS279">
        <v>1</v>
      </c>
    </row>
    <row r="280" spans="1:45" x14ac:dyDescent="0.35">
      <c r="A280">
        <v>6306788</v>
      </c>
      <c r="B280">
        <v>0</v>
      </c>
      <c r="C280">
        <v>10</v>
      </c>
      <c r="D280" t="s">
        <v>203</v>
      </c>
      <c r="E280" t="s">
        <v>1324</v>
      </c>
      <c r="F280" t="s">
        <v>310</v>
      </c>
      <c r="G280" t="s">
        <v>591</v>
      </c>
      <c r="H280">
        <v>4</v>
      </c>
      <c r="I280">
        <v>2</v>
      </c>
      <c r="J280">
        <v>0</v>
      </c>
      <c r="K280">
        <v>2</v>
      </c>
      <c r="L280" t="s">
        <v>355</v>
      </c>
      <c r="M280">
        <v>0</v>
      </c>
      <c r="N280" s="16">
        <v>45809</v>
      </c>
      <c r="O280" s="16">
        <v>45809</v>
      </c>
      <c r="Q280" t="s">
        <v>185</v>
      </c>
      <c r="R280" t="s">
        <v>322</v>
      </c>
      <c r="S280">
        <v>10014727</v>
      </c>
      <c r="T280" t="s">
        <v>321</v>
      </c>
      <c r="AE280">
        <v>0</v>
      </c>
      <c r="AG280">
        <v>0</v>
      </c>
      <c r="AI280" t="s">
        <v>360</v>
      </c>
      <c r="AM280">
        <v>0</v>
      </c>
      <c r="AN280">
        <v>9.5243055555559994E-2</v>
      </c>
      <c r="AO280">
        <v>0</v>
      </c>
      <c r="AP280">
        <v>0</v>
      </c>
      <c r="AQ280">
        <v>1001467864</v>
      </c>
      <c r="AR280">
        <v>4550275</v>
      </c>
      <c r="AS280">
        <v>2</v>
      </c>
    </row>
    <row r="281" spans="1:45" x14ac:dyDescent="0.35">
      <c r="A281">
        <v>6306791</v>
      </c>
      <c r="B281">
        <v>0</v>
      </c>
      <c r="C281">
        <v>10</v>
      </c>
      <c r="D281" t="s">
        <v>203</v>
      </c>
      <c r="E281" t="s">
        <v>359</v>
      </c>
      <c r="F281" t="s">
        <v>310</v>
      </c>
      <c r="G281" t="s">
        <v>590</v>
      </c>
      <c r="H281">
        <v>16</v>
      </c>
      <c r="I281">
        <v>2</v>
      </c>
      <c r="J281">
        <v>0</v>
      </c>
      <c r="K281">
        <v>8</v>
      </c>
      <c r="L281" t="s">
        <v>355</v>
      </c>
      <c r="M281">
        <v>0</v>
      </c>
      <c r="N281" s="16">
        <v>45809</v>
      </c>
      <c r="O281" s="16">
        <v>45809</v>
      </c>
      <c r="Q281" t="s">
        <v>193</v>
      </c>
      <c r="R281" t="s">
        <v>322</v>
      </c>
      <c r="S281">
        <v>10014730</v>
      </c>
      <c r="T281" t="s">
        <v>321</v>
      </c>
      <c r="AE281">
        <v>0</v>
      </c>
      <c r="AG281">
        <v>0</v>
      </c>
      <c r="AI281" t="s">
        <v>360</v>
      </c>
      <c r="AM281">
        <v>0</v>
      </c>
      <c r="AN281">
        <v>0.19047453703704001</v>
      </c>
      <c r="AO281">
        <v>0</v>
      </c>
      <c r="AP281">
        <v>0</v>
      </c>
      <c r="AQ281">
        <v>1001467869</v>
      </c>
      <c r="AR281">
        <v>4550283</v>
      </c>
      <c r="AS281">
        <v>2</v>
      </c>
    </row>
    <row r="282" spans="1:45" x14ac:dyDescent="0.35">
      <c r="A282">
        <v>6307002</v>
      </c>
      <c r="B282">
        <v>0</v>
      </c>
      <c r="C282">
        <v>10</v>
      </c>
      <c r="D282" t="s">
        <v>367</v>
      </c>
      <c r="E282" t="s">
        <v>1324</v>
      </c>
      <c r="F282" t="s">
        <v>310</v>
      </c>
      <c r="G282" t="s">
        <v>589</v>
      </c>
      <c r="H282">
        <v>4</v>
      </c>
      <c r="I282">
        <v>2</v>
      </c>
      <c r="J282">
        <v>0</v>
      </c>
      <c r="K282">
        <v>2</v>
      </c>
      <c r="L282" t="s">
        <v>355</v>
      </c>
      <c r="M282">
        <v>0</v>
      </c>
      <c r="N282" s="16">
        <v>45808</v>
      </c>
      <c r="O282" s="16">
        <v>45808</v>
      </c>
      <c r="Q282" t="s">
        <v>428</v>
      </c>
      <c r="R282" t="s">
        <v>325</v>
      </c>
      <c r="S282">
        <v>10017565</v>
      </c>
      <c r="T282" t="s">
        <v>324</v>
      </c>
      <c r="AE282">
        <v>0</v>
      </c>
      <c r="AG282">
        <v>0</v>
      </c>
      <c r="AI282" t="s">
        <v>360</v>
      </c>
      <c r="AM282">
        <v>0</v>
      </c>
      <c r="AN282">
        <v>4.7615740740740001E-2</v>
      </c>
      <c r="AO282">
        <v>0</v>
      </c>
      <c r="AP282">
        <v>0</v>
      </c>
      <c r="AQ282">
        <v>1001467871</v>
      </c>
      <c r="AR282">
        <v>4550285</v>
      </c>
      <c r="AS282">
        <v>2</v>
      </c>
    </row>
    <row r="283" spans="1:45" x14ac:dyDescent="0.35">
      <c r="A283">
        <v>6307018</v>
      </c>
      <c r="B283">
        <v>0</v>
      </c>
      <c r="C283">
        <v>10</v>
      </c>
      <c r="D283" t="s">
        <v>203</v>
      </c>
      <c r="E283" t="s">
        <v>1361</v>
      </c>
      <c r="F283" t="s">
        <v>310</v>
      </c>
      <c r="G283" t="s">
        <v>1092</v>
      </c>
      <c r="H283">
        <v>2</v>
      </c>
      <c r="I283">
        <v>1</v>
      </c>
      <c r="J283">
        <v>2</v>
      </c>
      <c r="K283">
        <v>2</v>
      </c>
      <c r="L283" t="s">
        <v>355</v>
      </c>
      <c r="M283">
        <v>0</v>
      </c>
      <c r="N283" s="16">
        <v>45502</v>
      </c>
      <c r="O283" s="16">
        <v>45502</v>
      </c>
      <c r="P283" s="16">
        <v>45502</v>
      </c>
      <c r="Q283" t="s">
        <v>160</v>
      </c>
      <c r="R283" t="s">
        <v>346</v>
      </c>
      <c r="S283">
        <v>10014598</v>
      </c>
      <c r="T283" t="s">
        <v>160</v>
      </c>
      <c r="AE283">
        <v>0</v>
      </c>
      <c r="AG283">
        <v>0</v>
      </c>
      <c r="AI283" t="s">
        <v>360</v>
      </c>
      <c r="AM283">
        <v>0</v>
      </c>
      <c r="AN283">
        <v>0.38094907407407003</v>
      </c>
      <c r="AO283">
        <v>0</v>
      </c>
      <c r="AP283">
        <v>0</v>
      </c>
      <c r="AQ283">
        <v>1001468018</v>
      </c>
      <c r="AR283">
        <v>4550558</v>
      </c>
      <c r="AS283">
        <v>2</v>
      </c>
    </row>
    <row r="284" spans="1:45" x14ac:dyDescent="0.35">
      <c r="A284">
        <v>6307439</v>
      </c>
      <c r="B284">
        <v>0</v>
      </c>
      <c r="C284">
        <v>10</v>
      </c>
      <c r="D284" t="s">
        <v>203</v>
      </c>
      <c r="E284" t="s">
        <v>1324</v>
      </c>
      <c r="F284" t="s">
        <v>310</v>
      </c>
      <c r="G284" t="s">
        <v>588</v>
      </c>
      <c r="H284">
        <v>4</v>
      </c>
      <c r="I284">
        <v>2</v>
      </c>
      <c r="J284">
        <v>0</v>
      </c>
      <c r="K284">
        <v>2</v>
      </c>
      <c r="L284" t="s">
        <v>355</v>
      </c>
      <c r="M284">
        <v>0</v>
      </c>
      <c r="N284" s="16">
        <v>45808</v>
      </c>
      <c r="O284" s="16">
        <v>45808</v>
      </c>
      <c r="Q284" t="s">
        <v>855</v>
      </c>
      <c r="R284" t="s">
        <v>325</v>
      </c>
      <c r="S284">
        <v>10017370</v>
      </c>
      <c r="T284" t="s">
        <v>324</v>
      </c>
      <c r="AE284">
        <v>0</v>
      </c>
      <c r="AG284">
        <v>0</v>
      </c>
      <c r="AI284" t="s">
        <v>356</v>
      </c>
      <c r="AM284">
        <v>0</v>
      </c>
      <c r="AN284">
        <v>0.47619212962962998</v>
      </c>
      <c r="AO284">
        <v>0</v>
      </c>
      <c r="AP284">
        <v>0</v>
      </c>
      <c r="AQ284">
        <v>1001468235</v>
      </c>
      <c r="AR284">
        <v>4550891</v>
      </c>
      <c r="AS284">
        <v>1</v>
      </c>
    </row>
    <row r="285" spans="1:45" x14ac:dyDescent="0.35">
      <c r="A285">
        <v>6308045</v>
      </c>
      <c r="B285">
        <v>0</v>
      </c>
      <c r="C285">
        <v>10</v>
      </c>
      <c r="D285" t="s">
        <v>203</v>
      </c>
      <c r="E285" t="s">
        <v>1324</v>
      </c>
      <c r="F285" t="s">
        <v>310</v>
      </c>
      <c r="G285" t="s">
        <v>587</v>
      </c>
      <c r="H285">
        <v>12</v>
      </c>
      <c r="I285">
        <v>2</v>
      </c>
      <c r="J285">
        <v>0</v>
      </c>
      <c r="K285">
        <v>6</v>
      </c>
      <c r="L285" t="s">
        <v>355</v>
      </c>
      <c r="M285">
        <v>0</v>
      </c>
      <c r="N285" s="16">
        <v>45809</v>
      </c>
      <c r="O285" s="16">
        <v>45809</v>
      </c>
      <c r="Q285" t="s">
        <v>244</v>
      </c>
      <c r="R285" t="s">
        <v>344</v>
      </c>
      <c r="S285">
        <v>10017710</v>
      </c>
      <c r="T285" t="s">
        <v>244</v>
      </c>
      <c r="AE285">
        <v>0</v>
      </c>
      <c r="AG285">
        <v>0</v>
      </c>
      <c r="AI285" t="s">
        <v>363</v>
      </c>
      <c r="AM285">
        <v>0</v>
      </c>
      <c r="AN285">
        <v>0.19047453703704001</v>
      </c>
      <c r="AO285">
        <v>0</v>
      </c>
      <c r="AP285">
        <v>0</v>
      </c>
      <c r="AQ285">
        <v>1001468393</v>
      </c>
      <c r="AR285">
        <v>4550998</v>
      </c>
      <c r="AS285">
        <v>3</v>
      </c>
    </row>
    <row r="286" spans="1:45" x14ac:dyDescent="0.35">
      <c r="A286">
        <v>6308244</v>
      </c>
      <c r="B286">
        <v>0</v>
      </c>
      <c r="C286">
        <v>10</v>
      </c>
      <c r="D286" t="s">
        <v>203</v>
      </c>
      <c r="E286" t="s">
        <v>1324</v>
      </c>
      <c r="F286" t="s">
        <v>310</v>
      </c>
      <c r="G286" t="s">
        <v>586</v>
      </c>
      <c r="H286">
        <v>20</v>
      </c>
      <c r="I286">
        <v>2</v>
      </c>
      <c r="J286">
        <v>0</v>
      </c>
      <c r="K286">
        <v>10</v>
      </c>
      <c r="L286" t="s">
        <v>355</v>
      </c>
      <c r="M286">
        <v>0</v>
      </c>
      <c r="N286" s="16">
        <v>45809</v>
      </c>
      <c r="O286" s="16">
        <v>45809</v>
      </c>
      <c r="Q286" t="s">
        <v>227</v>
      </c>
      <c r="R286" t="s">
        <v>305</v>
      </c>
      <c r="S286">
        <v>10014606</v>
      </c>
      <c r="T286" t="s">
        <v>227</v>
      </c>
      <c r="AE286">
        <v>0</v>
      </c>
      <c r="AG286">
        <v>0</v>
      </c>
      <c r="AI286" t="s">
        <v>360</v>
      </c>
      <c r="AM286">
        <v>0</v>
      </c>
      <c r="AN286">
        <v>4.7615740740740001E-2</v>
      </c>
      <c r="AO286">
        <v>0</v>
      </c>
      <c r="AP286">
        <v>0</v>
      </c>
      <c r="AQ286">
        <v>1001469230</v>
      </c>
      <c r="AR286">
        <v>4552101</v>
      </c>
      <c r="AS286">
        <v>2</v>
      </c>
    </row>
    <row r="287" spans="1:45" x14ac:dyDescent="0.35">
      <c r="A287">
        <v>6308598</v>
      </c>
      <c r="B287">
        <v>0</v>
      </c>
      <c r="C287">
        <v>10</v>
      </c>
      <c r="D287" t="s">
        <v>203</v>
      </c>
      <c r="E287" t="s">
        <v>359</v>
      </c>
      <c r="F287" t="s">
        <v>310</v>
      </c>
      <c r="G287" t="s">
        <v>585</v>
      </c>
      <c r="H287">
        <v>2</v>
      </c>
      <c r="I287">
        <v>1</v>
      </c>
      <c r="J287">
        <v>0</v>
      </c>
      <c r="K287">
        <v>2</v>
      </c>
      <c r="L287" t="s">
        <v>355</v>
      </c>
      <c r="M287">
        <v>0</v>
      </c>
      <c r="N287" s="16">
        <v>45761</v>
      </c>
      <c r="O287" s="16">
        <v>45761</v>
      </c>
      <c r="Q287" t="s">
        <v>155</v>
      </c>
      <c r="R287" t="s">
        <v>276</v>
      </c>
      <c r="S287">
        <v>10014647</v>
      </c>
      <c r="T287" t="s">
        <v>155</v>
      </c>
      <c r="AE287">
        <v>0</v>
      </c>
      <c r="AG287">
        <v>0</v>
      </c>
      <c r="AI287" t="s">
        <v>360</v>
      </c>
      <c r="AM287">
        <v>0</v>
      </c>
      <c r="AN287">
        <v>0.28571759259259</v>
      </c>
      <c r="AO287">
        <v>0</v>
      </c>
      <c r="AP287">
        <v>0</v>
      </c>
      <c r="AQ287">
        <v>1001469233</v>
      </c>
      <c r="AR287">
        <v>4552104</v>
      </c>
      <c r="AS287">
        <v>2</v>
      </c>
    </row>
    <row r="288" spans="1:45" x14ac:dyDescent="0.35">
      <c r="A288">
        <v>6311230</v>
      </c>
      <c r="B288">
        <v>0</v>
      </c>
      <c r="C288">
        <v>10</v>
      </c>
      <c r="D288" t="s">
        <v>203</v>
      </c>
      <c r="E288" t="s">
        <v>1324</v>
      </c>
      <c r="F288" t="s">
        <v>310</v>
      </c>
      <c r="G288" t="s">
        <v>584</v>
      </c>
      <c r="H288">
        <v>4</v>
      </c>
      <c r="I288">
        <v>2</v>
      </c>
      <c r="J288">
        <v>0</v>
      </c>
      <c r="K288">
        <v>2</v>
      </c>
      <c r="L288" t="s">
        <v>355</v>
      </c>
      <c r="M288">
        <v>0</v>
      </c>
      <c r="N288" s="16">
        <v>45809</v>
      </c>
      <c r="O288" s="16">
        <v>45809</v>
      </c>
      <c r="Q288" t="s">
        <v>198</v>
      </c>
      <c r="R288" t="s">
        <v>306</v>
      </c>
      <c r="S288">
        <v>10014640</v>
      </c>
      <c r="T288" t="s">
        <v>198</v>
      </c>
      <c r="AE288">
        <v>0</v>
      </c>
      <c r="AG288">
        <v>0</v>
      </c>
      <c r="AI288" t="s">
        <v>360</v>
      </c>
      <c r="AM288">
        <v>0</v>
      </c>
      <c r="AN288">
        <v>0.28571759259259</v>
      </c>
      <c r="AO288">
        <v>0</v>
      </c>
      <c r="AP288">
        <v>0</v>
      </c>
      <c r="AQ288">
        <v>1001469236</v>
      </c>
      <c r="AR288">
        <v>4552105</v>
      </c>
      <c r="AS288">
        <v>2</v>
      </c>
    </row>
    <row r="289" spans="1:45" x14ac:dyDescent="0.35">
      <c r="A289">
        <v>6311588</v>
      </c>
      <c r="B289">
        <v>0</v>
      </c>
      <c r="C289">
        <v>10</v>
      </c>
      <c r="D289" t="s">
        <v>203</v>
      </c>
      <c r="E289" t="s">
        <v>359</v>
      </c>
      <c r="F289" t="s">
        <v>310</v>
      </c>
      <c r="G289" t="s">
        <v>583</v>
      </c>
      <c r="H289">
        <v>16</v>
      </c>
      <c r="I289">
        <v>2</v>
      </c>
      <c r="J289">
        <v>0</v>
      </c>
      <c r="K289">
        <v>8</v>
      </c>
      <c r="L289" t="s">
        <v>355</v>
      </c>
      <c r="M289">
        <v>0</v>
      </c>
      <c r="N289" s="16">
        <v>45765</v>
      </c>
      <c r="O289" s="16">
        <v>45765</v>
      </c>
      <c r="Q289" t="s">
        <v>239</v>
      </c>
      <c r="R289" t="s">
        <v>325</v>
      </c>
      <c r="S289">
        <v>10014721</v>
      </c>
      <c r="T289" t="s">
        <v>324</v>
      </c>
      <c r="AE289">
        <v>0</v>
      </c>
      <c r="AG289">
        <v>0</v>
      </c>
      <c r="AI289" t="s">
        <v>360</v>
      </c>
      <c r="AM289">
        <v>0</v>
      </c>
      <c r="AN289">
        <v>0.38094907407407003</v>
      </c>
      <c r="AO289">
        <v>0</v>
      </c>
      <c r="AP289">
        <v>0</v>
      </c>
      <c r="AQ289">
        <v>1001469431</v>
      </c>
      <c r="AR289">
        <v>4552178</v>
      </c>
      <c r="AS289">
        <v>2</v>
      </c>
    </row>
    <row r="290" spans="1:45" x14ac:dyDescent="0.35">
      <c r="A290">
        <v>6311931</v>
      </c>
      <c r="B290">
        <v>0</v>
      </c>
      <c r="C290">
        <v>10</v>
      </c>
      <c r="D290" t="s">
        <v>203</v>
      </c>
      <c r="E290" t="s">
        <v>1324</v>
      </c>
      <c r="F290" t="s">
        <v>310</v>
      </c>
      <c r="G290" t="s">
        <v>582</v>
      </c>
      <c r="H290">
        <v>8</v>
      </c>
      <c r="I290">
        <v>2</v>
      </c>
      <c r="J290">
        <v>0</v>
      </c>
      <c r="K290">
        <v>4</v>
      </c>
      <c r="L290" t="s">
        <v>355</v>
      </c>
      <c r="M290">
        <v>0</v>
      </c>
      <c r="N290" s="16">
        <v>45809</v>
      </c>
      <c r="O290" s="16">
        <v>45809</v>
      </c>
      <c r="Q290" t="s">
        <v>400</v>
      </c>
      <c r="R290" t="s">
        <v>401</v>
      </c>
      <c r="S290">
        <v>10014646</v>
      </c>
      <c r="T290" t="s">
        <v>400</v>
      </c>
      <c r="AE290">
        <v>0</v>
      </c>
      <c r="AG290">
        <v>0</v>
      </c>
      <c r="AI290" t="s">
        <v>360</v>
      </c>
      <c r="AM290">
        <v>0.38094907407407003</v>
      </c>
      <c r="AN290">
        <v>0.52380787037037002</v>
      </c>
      <c r="AO290">
        <v>0</v>
      </c>
      <c r="AP290">
        <v>0</v>
      </c>
      <c r="AQ290">
        <v>1001469431</v>
      </c>
      <c r="AR290">
        <v>4552179</v>
      </c>
      <c r="AS290">
        <v>2</v>
      </c>
    </row>
    <row r="291" spans="1:45" x14ac:dyDescent="0.35">
      <c r="A291">
        <v>6312004</v>
      </c>
      <c r="B291">
        <v>0</v>
      </c>
      <c r="C291">
        <v>10</v>
      </c>
      <c r="D291" t="s">
        <v>376</v>
      </c>
      <c r="E291" t="s">
        <v>1324</v>
      </c>
      <c r="F291" t="s">
        <v>310</v>
      </c>
      <c r="G291" t="s">
        <v>581</v>
      </c>
      <c r="H291">
        <v>16</v>
      </c>
      <c r="I291">
        <v>2</v>
      </c>
      <c r="J291">
        <v>0</v>
      </c>
      <c r="K291">
        <v>8</v>
      </c>
      <c r="L291" t="s">
        <v>355</v>
      </c>
      <c r="M291">
        <v>0</v>
      </c>
      <c r="N291" s="16">
        <v>45808</v>
      </c>
      <c r="O291" s="16">
        <v>45808</v>
      </c>
      <c r="Q291" t="s">
        <v>187</v>
      </c>
      <c r="R291" t="s">
        <v>328</v>
      </c>
      <c r="S291">
        <v>10014643</v>
      </c>
      <c r="T291" t="s">
        <v>187</v>
      </c>
      <c r="AE291">
        <v>0.22927083333333001</v>
      </c>
      <c r="AF291" s="16">
        <v>45377</v>
      </c>
      <c r="AG291">
        <v>0</v>
      </c>
      <c r="AI291" t="s">
        <v>356</v>
      </c>
      <c r="AM291">
        <v>0</v>
      </c>
      <c r="AN291">
        <v>0.22927083333333001</v>
      </c>
      <c r="AO291">
        <v>0</v>
      </c>
      <c r="AP291">
        <v>0</v>
      </c>
      <c r="AQ291">
        <v>1001470439</v>
      </c>
      <c r="AR291">
        <v>4553523</v>
      </c>
      <c r="AS291">
        <v>1</v>
      </c>
    </row>
    <row r="292" spans="1:45" x14ac:dyDescent="0.35">
      <c r="A292">
        <v>6312006</v>
      </c>
      <c r="B292">
        <v>0</v>
      </c>
      <c r="C292">
        <v>10</v>
      </c>
      <c r="D292" t="s">
        <v>376</v>
      </c>
      <c r="E292" t="s">
        <v>1324</v>
      </c>
      <c r="F292" t="s">
        <v>310</v>
      </c>
      <c r="G292" t="s">
        <v>580</v>
      </c>
      <c r="H292">
        <v>16</v>
      </c>
      <c r="I292">
        <v>2</v>
      </c>
      <c r="J292">
        <v>0</v>
      </c>
      <c r="K292">
        <v>8</v>
      </c>
      <c r="L292" t="s">
        <v>355</v>
      </c>
      <c r="M292">
        <v>0</v>
      </c>
      <c r="N292" s="16">
        <v>45808</v>
      </c>
      <c r="O292" s="16">
        <v>45808</v>
      </c>
      <c r="Q292" t="s">
        <v>218</v>
      </c>
      <c r="R292" t="s">
        <v>279</v>
      </c>
      <c r="S292">
        <v>10014633</v>
      </c>
      <c r="T292" t="s">
        <v>218</v>
      </c>
      <c r="AE292">
        <v>0</v>
      </c>
      <c r="AG292">
        <v>0</v>
      </c>
      <c r="AI292" t="s">
        <v>363</v>
      </c>
      <c r="AM292">
        <v>0</v>
      </c>
      <c r="AN292">
        <v>0.19047453703704001</v>
      </c>
      <c r="AO292">
        <v>0</v>
      </c>
      <c r="AP292">
        <v>0</v>
      </c>
      <c r="AQ292">
        <v>1001484660</v>
      </c>
      <c r="AR292">
        <v>4571248</v>
      </c>
      <c r="AS292">
        <v>3</v>
      </c>
    </row>
    <row r="293" spans="1:45" x14ac:dyDescent="0.35">
      <c r="A293">
        <v>6312007</v>
      </c>
      <c r="B293">
        <v>0</v>
      </c>
      <c r="C293">
        <v>10</v>
      </c>
      <c r="D293" t="s">
        <v>376</v>
      </c>
      <c r="E293" t="s">
        <v>1324</v>
      </c>
      <c r="F293" t="s">
        <v>310</v>
      </c>
      <c r="G293" t="s">
        <v>579</v>
      </c>
      <c r="H293">
        <v>16</v>
      </c>
      <c r="I293">
        <v>2</v>
      </c>
      <c r="J293">
        <v>0</v>
      </c>
      <c r="K293">
        <v>8</v>
      </c>
      <c r="L293" t="s">
        <v>355</v>
      </c>
      <c r="M293">
        <v>0</v>
      </c>
      <c r="N293" s="16">
        <v>45809</v>
      </c>
      <c r="O293" s="16">
        <v>45809</v>
      </c>
      <c r="Q293" t="s">
        <v>400</v>
      </c>
      <c r="R293" t="s">
        <v>401</v>
      </c>
      <c r="S293">
        <v>10014646</v>
      </c>
      <c r="T293" t="s">
        <v>400</v>
      </c>
      <c r="AE293">
        <v>0</v>
      </c>
      <c r="AG293">
        <v>0</v>
      </c>
      <c r="AI293" t="s">
        <v>363</v>
      </c>
      <c r="AM293">
        <v>0</v>
      </c>
      <c r="AN293">
        <v>9.5243055555559994E-2</v>
      </c>
      <c r="AO293">
        <v>0</v>
      </c>
      <c r="AP293">
        <v>0</v>
      </c>
      <c r="AQ293">
        <v>1001484678</v>
      </c>
      <c r="AR293">
        <v>4571258</v>
      </c>
      <c r="AS293">
        <v>3</v>
      </c>
    </row>
    <row r="294" spans="1:45" x14ac:dyDescent="0.35">
      <c r="A294">
        <v>6312157</v>
      </c>
      <c r="B294">
        <v>0</v>
      </c>
      <c r="C294">
        <v>10</v>
      </c>
      <c r="D294" t="s">
        <v>203</v>
      </c>
      <c r="E294" t="s">
        <v>1361</v>
      </c>
      <c r="F294" t="s">
        <v>310</v>
      </c>
      <c r="G294" t="s">
        <v>3261</v>
      </c>
      <c r="H294">
        <v>1</v>
      </c>
      <c r="I294">
        <v>1</v>
      </c>
      <c r="J294">
        <v>1</v>
      </c>
      <c r="K294">
        <v>1</v>
      </c>
      <c r="L294" t="s">
        <v>355</v>
      </c>
      <c r="M294">
        <v>0</v>
      </c>
      <c r="N294" s="16">
        <v>45157</v>
      </c>
      <c r="O294" s="16">
        <v>45157</v>
      </c>
      <c r="P294" s="16">
        <v>45157</v>
      </c>
      <c r="Q294" t="s">
        <v>149</v>
      </c>
      <c r="R294" t="s">
        <v>302</v>
      </c>
      <c r="S294">
        <v>10014616</v>
      </c>
      <c r="T294" t="s">
        <v>149</v>
      </c>
      <c r="AE294">
        <v>0</v>
      </c>
      <c r="AG294">
        <v>0</v>
      </c>
      <c r="AI294" t="s">
        <v>363</v>
      </c>
      <c r="AM294">
        <v>0</v>
      </c>
      <c r="AN294">
        <v>0.23809027777778</v>
      </c>
      <c r="AO294">
        <v>0</v>
      </c>
      <c r="AP294">
        <v>0</v>
      </c>
      <c r="AQ294">
        <v>1001485895</v>
      </c>
      <c r="AR294">
        <v>4572994</v>
      </c>
      <c r="AS294">
        <v>3</v>
      </c>
    </row>
    <row r="295" spans="1:45" x14ac:dyDescent="0.35">
      <c r="A295">
        <v>6312202</v>
      </c>
      <c r="B295">
        <v>0</v>
      </c>
      <c r="C295">
        <v>10</v>
      </c>
      <c r="D295" t="s">
        <v>203</v>
      </c>
      <c r="E295" t="s">
        <v>1324</v>
      </c>
      <c r="F295" t="s">
        <v>310</v>
      </c>
      <c r="G295" t="s">
        <v>162</v>
      </c>
      <c r="H295">
        <v>6</v>
      </c>
      <c r="I295">
        <v>2</v>
      </c>
      <c r="J295">
        <v>0</v>
      </c>
      <c r="K295">
        <v>3</v>
      </c>
      <c r="L295" t="s">
        <v>355</v>
      </c>
      <c r="M295">
        <v>0</v>
      </c>
      <c r="N295" s="16">
        <v>45845</v>
      </c>
      <c r="O295" s="16">
        <v>45845</v>
      </c>
      <c r="Q295" t="s">
        <v>137</v>
      </c>
      <c r="R295" t="s">
        <v>388</v>
      </c>
      <c r="S295">
        <v>10014595</v>
      </c>
      <c r="T295" t="s">
        <v>137</v>
      </c>
      <c r="AE295">
        <v>0</v>
      </c>
      <c r="AF295" s="16"/>
      <c r="AG295">
        <v>0</v>
      </c>
      <c r="AI295" t="s">
        <v>363</v>
      </c>
      <c r="AM295">
        <v>0.23809027777778</v>
      </c>
      <c r="AN295">
        <v>0.28570601851852001</v>
      </c>
      <c r="AO295">
        <v>0</v>
      </c>
      <c r="AP295">
        <v>0</v>
      </c>
      <c r="AQ295">
        <v>1001485895</v>
      </c>
      <c r="AR295">
        <v>4572995</v>
      </c>
      <c r="AS295">
        <v>3</v>
      </c>
    </row>
    <row r="296" spans="1:45" x14ac:dyDescent="0.35">
      <c r="A296">
        <v>6312237</v>
      </c>
      <c r="B296">
        <v>0</v>
      </c>
      <c r="C296">
        <v>10</v>
      </c>
      <c r="D296" t="s">
        <v>203</v>
      </c>
      <c r="E296" t="s">
        <v>359</v>
      </c>
      <c r="F296" t="s">
        <v>310</v>
      </c>
      <c r="G296" t="s">
        <v>578</v>
      </c>
      <c r="H296">
        <v>2</v>
      </c>
      <c r="I296">
        <v>1</v>
      </c>
      <c r="J296">
        <v>0</v>
      </c>
      <c r="K296">
        <v>2</v>
      </c>
      <c r="L296" t="s">
        <v>355</v>
      </c>
      <c r="M296">
        <v>0</v>
      </c>
      <c r="N296" s="16">
        <v>45467</v>
      </c>
      <c r="O296" s="16">
        <v>45467</v>
      </c>
      <c r="Q296" t="s">
        <v>173</v>
      </c>
      <c r="R296" t="s">
        <v>341</v>
      </c>
      <c r="S296">
        <v>10014656</v>
      </c>
      <c r="T296" t="s">
        <v>173</v>
      </c>
      <c r="AE296">
        <v>0</v>
      </c>
      <c r="AG296">
        <v>0</v>
      </c>
      <c r="AI296" t="s">
        <v>360</v>
      </c>
      <c r="AM296">
        <v>0</v>
      </c>
      <c r="AN296">
        <v>0.23809027777778</v>
      </c>
      <c r="AO296">
        <v>0</v>
      </c>
      <c r="AP296">
        <v>0</v>
      </c>
      <c r="AQ296">
        <v>1001485973</v>
      </c>
      <c r="AR296">
        <v>4573137</v>
      </c>
      <c r="AS296">
        <v>2</v>
      </c>
    </row>
    <row r="297" spans="1:45" x14ac:dyDescent="0.35">
      <c r="A297">
        <v>6312237</v>
      </c>
      <c r="B297">
        <v>0</v>
      </c>
      <c r="C297">
        <v>20</v>
      </c>
      <c r="D297" t="s">
        <v>361</v>
      </c>
      <c r="E297" t="s">
        <v>359</v>
      </c>
      <c r="F297" t="s">
        <v>310</v>
      </c>
      <c r="H297">
        <v>2</v>
      </c>
      <c r="I297">
        <v>1</v>
      </c>
      <c r="J297">
        <v>0</v>
      </c>
      <c r="K297">
        <v>2</v>
      </c>
      <c r="L297" t="s">
        <v>355</v>
      </c>
      <c r="M297">
        <v>0</v>
      </c>
      <c r="N297" s="16">
        <v>45467</v>
      </c>
      <c r="O297" s="16">
        <v>45467</v>
      </c>
      <c r="Q297" t="s">
        <v>173</v>
      </c>
      <c r="R297" t="s">
        <v>341</v>
      </c>
      <c r="S297">
        <v>10014656</v>
      </c>
      <c r="T297" t="s">
        <v>173</v>
      </c>
      <c r="AE297">
        <v>0</v>
      </c>
      <c r="AG297">
        <v>0</v>
      </c>
      <c r="AI297" t="s">
        <v>360</v>
      </c>
      <c r="AM297">
        <v>0.23809027777778</v>
      </c>
      <c r="AN297">
        <v>0.33333333333332998</v>
      </c>
      <c r="AO297">
        <v>0</v>
      </c>
      <c r="AP297">
        <v>0</v>
      </c>
      <c r="AQ297">
        <v>1001485973</v>
      </c>
      <c r="AR297">
        <v>4573138</v>
      </c>
      <c r="AS297">
        <v>2</v>
      </c>
    </row>
    <row r="298" spans="1:45" x14ac:dyDescent="0.35">
      <c r="A298">
        <v>6312984</v>
      </c>
      <c r="B298">
        <v>0</v>
      </c>
      <c r="C298">
        <v>10</v>
      </c>
      <c r="D298" t="s">
        <v>376</v>
      </c>
      <c r="E298" t="s">
        <v>359</v>
      </c>
      <c r="F298" t="s">
        <v>310</v>
      </c>
      <c r="G298" t="s">
        <v>577</v>
      </c>
      <c r="H298">
        <v>16</v>
      </c>
      <c r="I298">
        <v>2</v>
      </c>
      <c r="J298">
        <v>0</v>
      </c>
      <c r="K298">
        <v>8</v>
      </c>
      <c r="L298" t="s">
        <v>355</v>
      </c>
      <c r="M298">
        <v>0</v>
      </c>
      <c r="N298" s="16">
        <v>45530</v>
      </c>
      <c r="O298" s="16">
        <v>45530</v>
      </c>
      <c r="Q298" t="s">
        <v>294</v>
      </c>
      <c r="R298" t="s">
        <v>295</v>
      </c>
      <c r="S298">
        <v>10014618</v>
      </c>
      <c r="T298" t="s">
        <v>294</v>
      </c>
      <c r="AE298">
        <v>0</v>
      </c>
      <c r="AG298">
        <v>0</v>
      </c>
      <c r="AI298" t="s">
        <v>363</v>
      </c>
      <c r="AM298">
        <v>0</v>
      </c>
      <c r="AN298">
        <v>0.14285879629629999</v>
      </c>
      <c r="AO298">
        <v>0</v>
      </c>
      <c r="AP298">
        <v>0</v>
      </c>
      <c r="AQ298">
        <v>1001487177</v>
      </c>
      <c r="AR298">
        <v>4574464</v>
      </c>
      <c r="AS298">
        <v>3</v>
      </c>
    </row>
    <row r="299" spans="1:45" x14ac:dyDescent="0.35">
      <c r="A299">
        <v>6312985</v>
      </c>
      <c r="B299">
        <v>0</v>
      </c>
      <c r="C299">
        <v>10</v>
      </c>
      <c r="D299" t="s">
        <v>376</v>
      </c>
      <c r="E299" t="s">
        <v>359</v>
      </c>
      <c r="F299" t="s">
        <v>310</v>
      </c>
      <c r="G299" t="s">
        <v>577</v>
      </c>
      <c r="H299">
        <v>16</v>
      </c>
      <c r="I299">
        <v>2</v>
      </c>
      <c r="J299">
        <v>0</v>
      </c>
      <c r="K299">
        <v>8</v>
      </c>
      <c r="L299" t="s">
        <v>355</v>
      </c>
      <c r="M299">
        <v>0</v>
      </c>
      <c r="N299" s="16">
        <v>45754</v>
      </c>
      <c r="O299" s="16">
        <v>45754</v>
      </c>
      <c r="Q299" t="s">
        <v>413</v>
      </c>
      <c r="R299" t="s">
        <v>414</v>
      </c>
      <c r="S299">
        <v>10014620</v>
      </c>
      <c r="T299" t="s">
        <v>413</v>
      </c>
      <c r="AE299">
        <v>0</v>
      </c>
      <c r="AG299">
        <v>0</v>
      </c>
      <c r="AI299" t="s">
        <v>360</v>
      </c>
      <c r="AM299">
        <v>0</v>
      </c>
      <c r="AN299">
        <v>0.14285879629629999</v>
      </c>
      <c r="AO299">
        <v>0</v>
      </c>
      <c r="AP299">
        <v>0</v>
      </c>
      <c r="AQ299">
        <v>1001487498</v>
      </c>
      <c r="AR299">
        <v>4574529</v>
      </c>
      <c r="AS299">
        <v>2</v>
      </c>
    </row>
    <row r="300" spans="1:45" x14ac:dyDescent="0.35">
      <c r="A300">
        <v>6313086</v>
      </c>
      <c r="B300">
        <v>0</v>
      </c>
      <c r="C300">
        <v>10</v>
      </c>
      <c r="D300" t="s">
        <v>203</v>
      </c>
      <c r="E300" t="s">
        <v>1324</v>
      </c>
      <c r="F300" t="s">
        <v>310</v>
      </c>
      <c r="G300" t="s">
        <v>576</v>
      </c>
      <c r="H300">
        <v>10</v>
      </c>
      <c r="I300">
        <v>2</v>
      </c>
      <c r="J300">
        <v>0</v>
      </c>
      <c r="K300">
        <v>5</v>
      </c>
      <c r="L300" t="s">
        <v>355</v>
      </c>
      <c r="M300">
        <v>0</v>
      </c>
      <c r="N300" s="16">
        <v>45809</v>
      </c>
      <c r="O300" s="16">
        <v>45809</v>
      </c>
      <c r="Q300" t="s">
        <v>187</v>
      </c>
      <c r="R300" t="s">
        <v>328</v>
      </c>
      <c r="S300">
        <v>10014643</v>
      </c>
      <c r="T300" t="s">
        <v>187</v>
      </c>
      <c r="AE300">
        <v>0</v>
      </c>
      <c r="AG300">
        <v>0</v>
      </c>
      <c r="AI300" t="s">
        <v>356</v>
      </c>
      <c r="AM300">
        <v>0</v>
      </c>
      <c r="AN300">
        <v>0.28571759259259</v>
      </c>
      <c r="AO300">
        <v>0</v>
      </c>
      <c r="AP300">
        <v>0</v>
      </c>
      <c r="AQ300">
        <v>1001492737</v>
      </c>
      <c r="AR300">
        <v>4581019</v>
      </c>
      <c r="AS300">
        <v>1</v>
      </c>
    </row>
    <row r="301" spans="1:45" x14ac:dyDescent="0.35">
      <c r="A301">
        <v>6313212</v>
      </c>
      <c r="B301">
        <v>0</v>
      </c>
      <c r="C301">
        <v>10</v>
      </c>
      <c r="D301" t="s">
        <v>367</v>
      </c>
      <c r="E301" t="s">
        <v>1324</v>
      </c>
      <c r="F301" t="s">
        <v>310</v>
      </c>
      <c r="G301" t="s">
        <v>575</v>
      </c>
      <c r="H301">
        <v>0</v>
      </c>
      <c r="I301">
        <v>2</v>
      </c>
      <c r="J301">
        <v>0</v>
      </c>
      <c r="K301">
        <v>6</v>
      </c>
      <c r="L301" t="s">
        <v>355</v>
      </c>
      <c r="M301">
        <v>0</v>
      </c>
      <c r="N301" s="16">
        <v>45808</v>
      </c>
      <c r="O301" s="16">
        <v>45808</v>
      </c>
      <c r="Q301" t="s">
        <v>194</v>
      </c>
      <c r="R301" t="s">
        <v>327</v>
      </c>
      <c r="S301">
        <v>10014648</v>
      </c>
      <c r="T301" t="s">
        <v>194</v>
      </c>
      <c r="AE301">
        <v>0</v>
      </c>
      <c r="AF301" s="16"/>
      <c r="AG301">
        <v>0</v>
      </c>
      <c r="AI301" t="s">
        <v>363</v>
      </c>
      <c r="AM301">
        <v>0</v>
      </c>
      <c r="AN301">
        <v>0.14285879629629999</v>
      </c>
      <c r="AO301">
        <v>0</v>
      </c>
      <c r="AP301">
        <v>0</v>
      </c>
      <c r="AQ301">
        <v>1001495988</v>
      </c>
      <c r="AR301">
        <v>4584270</v>
      </c>
      <c r="AS301">
        <v>3</v>
      </c>
    </row>
    <row r="302" spans="1:45" x14ac:dyDescent="0.35">
      <c r="A302">
        <v>6313258</v>
      </c>
      <c r="B302">
        <v>0</v>
      </c>
      <c r="C302">
        <v>10</v>
      </c>
      <c r="D302" t="s">
        <v>203</v>
      </c>
      <c r="E302" t="s">
        <v>1324</v>
      </c>
      <c r="F302" t="s">
        <v>310</v>
      </c>
      <c r="G302" t="s">
        <v>163</v>
      </c>
      <c r="H302">
        <v>8</v>
      </c>
      <c r="I302">
        <v>2</v>
      </c>
      <c r="J302">
        <v>0</v>
      </c>
      <c r="K302">
        <v>4</v>
      </c>
      <c r="L302" t="s">
        <v>355</v>
      </c>
      <c r="M302">
        <v>0</v>
      </c>
      <c r="N302" s="16">
        <v>45838</v>
      </c>
      <c r="O302" s="16">
        <v>45838</v>
      </c>
      <c r="Q302" t="s">
        <v>150</v>
      </c>
      <c r="R302" t="s">
        <v>258</v>
      </c>
      <c r="S302">
        <v>10014705</v>
      </c>
      <c r="T302" t="s">
        <v>257</v>
      </c>
      <c r="AE302">
        <v>0</v>
      </c>
      <c r="AG302">
        <v>0</v>
      </c>
      <c r="AI302" t="s">
        <v>356</v>
      </c>
      <c r="AM302">
        <v>0</v>
      </c>
      <c r="AN302">
        <v>9.5243055555559994E-2</v>
      </c>
      <c r="AO302">
        <v>0</v>
      </c>
      <c r="AP302">
        <v>0</v>
      </c>
      <c r="AQ302">
        <v>1001499793</v>
      </c>
      <c r="AR302">
        <v>4588216</v>
      </c>
      <c r="AS302">
        <v>1</v>
      </c>
    </row>
    <row r="303" spans="1:45" x14ac:dyDescent="0.35">
      <c r="A303">
        <v>6313511</v>
      </c>
      <c r="B303">
        <v>0</v>
      </c>
      <c r="C303">
        <v>10</v>
      </c>
      <c r="D303" t="s">
        <v>203</v>
      </c>
      <c r="E303" t="s">
        <v>1324</v>
      </c>
      <c r="F303" t="s">
        <v>310</v>
      </c>
      <c r="G303" t="s">
        <v>574</v>
      </c>
      <c r="H303">
        <v>16</v>
      </c>
      <c r="I303">
        <v>2</v>
      </c>
      <c r="J303">
        <v>0</v>
      </c>
      <c r="K303">
        <v>8</v>
      </c>
      <c r="L303" t="s">
        <v>355</v>
      </c>
      <c r="M303">
        <v>0</v>
      </c>
      <c r="N303" s="16">
        <v>45809</v>
      </c>
      <c r="O303" s="16">
        <v>45809</v>
      </c>
      <c r="Q303" t="s">
        <v>168</v>
      </c>
      <c r="R303" t="s">
        <v>325</v>
      </c>
      <c r="S303">
        <v>10017214</v>
      </c>
      <c r="T303" t="s">
        <v>324</v>
      </c>
      <c r="AE303">
        <v>0</v>
      </c>
      <c r="AG303">
        <v>0</v>
      </c>
      <c r="AI303" t="s">
        <v>363</v>
      </c>
      <c r="AM303">
        <v>0.29166666666667002</v>
      </c>
      <c r="AN303">
        <v>0.375</v>
      </c>
      <c r="AO303">
        <v>0</v>
      </c>
      <c r="AP303">
        <v>0</v>
      </c>
      <c r="AQ303">
        <v>1001500795</v>
      </c>
      <c r="AR303">
        <v>4590006</v>
      </c>
      <c r="AS303">
        <v>3</v>
      </c>
    </row>
    <row r="304" spans="1:45" x14ac:dyDescent="0.35">
      <c r="A304">
        <v>6314777</v>
      </c>
      <c r="B304">
        <v>0</v>
      </c>
      <c r="C304">
        <v>10</v>
      </c>
      <c r="D304" t="s">
        <v>374</v>
      </c>
      <c r="E304" t="s">
        <v>359</v>
      </c>
      <c r="F304" t="s">
        <v>310</v>
      </c>
      <c r="G304" t="s">
        <v>570</v>
      </c>
      <c r="H304">
        <v>10</v>
      </c>
      <c r="I304">
        <v>2</v>
      </c>
      <c r="J304">
        <v>0</v>
      </c>
      <c r="K304">
        <v>5</v>
      </c>
      <c r="L304" t="s">
        <v>355</v>
      </c>
      <c r="M304">
        <v>0</v>
      </c>
      <c r="N304" s="16">
        <v>45873</v>
      </c>
      <c r="O304" s="16">
        <v>45873</v>
      </c>
      <c r="Q304" t="s">
        <v>288</v>
      </c>
      <c r="R304" t="s">
        <v>289</v>
      </c>
      <c r="S304">
        <v>10014653</v>
      </c>
      <c r="T304" t="s">
        <v>288</v>
      </c>
      <c r="AE304">
        <v>0</v>
      </c>
      <c r="AF304" s="16"/>
      <c r="AG304">
        <v>0</v>
      </c>
      <c r="AI304" t="s">
        <v>360</v>
      </c>
      <c r="AM304">
        <v>0</v>
      </c>
      <c r="AN304">
        <v>9.5243055555559994E-2</v>
      </c>
      <c r="AO304">
        <v>0</v>
      </c>
      <c r="AP304">
        <v>0</v>
      </c>
      <c r="AQ304">
        <v>1001502949</v>
      </c>
      <c r="AR304">
        <v>4592532</v>
      </c>
      <c r="AS304">
        <v>2</v>
      </c>
    </row>
    <row r="305" spans="1:45" x14ac:dyDescent="0.35">
      <c r="A305">
        <v>6317199</v>
      </c>
      <c r="B305">
        <v>0</v>
      </c>
      <c r="C305">
        <v>10</v>
      </c>
      <c r="D305" t="s">
        <v>203</v>
      </c>
      <c r="E305" t="s">
        <v>359</v>
      </c>
      <c r="F305" t="s">
        <v>310</v>
      </c>
      <c r="G305" t="s">
        <v>3262</v>
      </c>
      <c r="H305">
        <v>1</v>
      </c>
      <c r="I305">
        <v>1</v>
      </c>
      <c r="J305">
        <v>0</v>
      </c>
      <c r="K305">
        <v>1</v>
      </c>
      <c r="L305" t="s">
        <v>355</v>
      </c>
      <c r="M305">
        <v>0</v>
      </c>
      <c r="N305" s="16">
        <v>45809</v>
      </c>
      <c r="O305" s="16">
        <v>45809</v>
      </c>
      <c r="Q305" t="s">
        <v>332</v>
      </c>
      <c r="R305" t="s">
        <v>333</v>
      </c>
      <c r="S305">
        <v>10014639</v>
      </c>
      <c r="T305" t="s">
        <v>332</v>
      </c>
      <c r="AE305">
        <v>0</v>
      </c>
      <c r="AG305">
        <v>0</v>
      </c>
      <c r="AI305" t="s">
        <v>360</v>
      </c>
      <c r="AM305">
        <v>0</v>
      </c>
      <c r="AN305">
        <v>9.5243055555559994E-2</v>
      </c>
      <c r="AO305">
        <v>0</v>
      </c>
      <c r="AP305">
        <v>0</v>
      </c>
      <c r="AQ305">
        <v>1001503136</v>
      </c>
      <c r="AR305">
        <v>4593308</v>
      </c>
      <c r="AS305">
        <v>2</v>
      </c>
    </row>
    <row r="306" spans="1:45" x14ac:dyDescent="0.35">
      <c r="A306">
        <v>6317328</v>
      </c>
      <c r="B306">
        <v>0</v>
      </c>
      <c r="C306">
        <v>10</v>
      </c>
      <c r="D306" t="s">
        <v>367</v>
      </c>
      <c r="E306" t="s">
        <v>1324</v>
      </c>
      <c r="F306" t="s">
        <v>310</v>
      </c>
      <c r="G306" t="s">
        <v>167</v>
      </c>
      <c r="H306">
        <v>4</v>
      </c>
      <c r="I306">
        <v>2</v>
      </c>
      <c r="J306">
        <v>0</v>
      </c>
      <c r="K306">
        <v>2</v>
      </c>
      <c r="L306" t="s">
        <v>355</v>
      </c>
      <c r="M306">
        <v>0</v>
      </c>
      <c r="N306" s="16">
        <v>45809</v>
      </c>
      <c r="O306" s="16">
        <v>45809</v>
      </c>
      <c r="Q306" t="s">
        <v>168</v>
      </c>
      <c r="R306" t="s">
        <v>325</v>
      </c>
      <c r="S306">
        <v>10017214</v>
      </c>
      <c r="T306" t="s">
        <v>324</v>
      </c>
      <c r="AE306">
        <v>0</v>
      </c>
      <c r="AG306">
        <v>0</v>
      </c>
      <c r="AI306" t="s">
        <v>360</v>
      </c>
      <c r="AM306">
        <v>0</v>
      </c>
      <c r="AN306">
        <v>0.38094907407407003</v>
      </c>
      <c r="AO306">
        <v>0</v>
      </c>
      <c r="AP306">
        <v>0</v>
      </c>
      <c r="AQ306">
        <v>1001503150</v>
      </c>
      <c r="AR306">
        <v>4593322</v>
      </c>
      <c r="AS306">
        <v>2</v>
      </c>
    </row>
    <row r="307" spans="1:45" x14ac:dyDescent="0.35">
      <c r="A307">
        <v>6317333</v>
      </c>
      <c r="B307">
        <v>0</v>
      </c>
      <c r="C307">
        <v>10</v>
      </c>
      <c r="D307" t="s">
        <v>367</v>
      </c>
      <c r="E307" t="s">
        <v>1324</v>
      </c>
      <c r="F307" t="s">
        <v>310</v>
      </c>
      <c r="G307" t="s">
        <v>169</v>
      </c>
      <c r="H307">
        <v>2</v>
      </c>
      <c r="I307">
        <v>1</v>
      </c>
      <c r="J307">
        <v>0</v>
      </c>
      <c r="K307">
        <v>2</v>
      </c>
      <c r="L307" t="s">
        <v>355</v>
      </c>
      <c r="M307">
        <v>0</v>
      </c>
      <c r="N307" s="16">
        <v>45809</v>
      </c>
      <c r="O307" s="16">
        <v>45809</v>
      </c>
      <c r="Q307" t="s">
        <v>170</v>
      </c>
      <c r="R307" t="s">
        <v>325</v>
      </c>
      <c r="S307">
        <v>10017709</v>
      </c>
      <c r="T307" t="s">
        <v>324</v>
      </c>
      <c r="AE307">
        <v>0</v>
      </c>
      <c r="AF307" s="16"/>
      <c r="AG307">
        <v>0</v>
      </c>
      <c r="AI307" t="s">
        <v>360</v>
      </c>
      <c r="AM307">
        <v>0</v>
      </c>
      <c r="AN307">
        <v>0.14287037037037001</v>
      </c>
      <c r="AO307">
        <v>0</v>
      </c>
      <c r="AP307">
        <v>0</v>
      </c>
      <c r="AQ307">
        <v>1001503366</v>
      </c>
      <c r="AR307">
        <v>4593668</v>
      </c>
      <c r="AS307">
        <v>2</v>
      </c>
    </row>
    <row r="308" spans="1:45" x14ac:dyDescent="0.35">
      <c r="A308">
        <v>6317731</v>
      </c>
      <c r="B308">
        <v>0</v>
      </c>
      <c r="C308">
        <v>10</v>
      </c>
      <c r="D308" t="s">
        <v>367</v>
      </c>
      <c r="E308" t="s">
        <v>1324</v>
      </c>
      <c r="F308" t="s">
        <v>310</v>
      </c>
      <c r="G308" t="s">
        <v>567</v>
      </c>
      <c r="H308">
        <v>0</v>
      </c>
      <c r="I308">
        <v>2</v>
      </c>
      <c r="J308">
        <v>0</v>
      </c>
      <c r="K308">
        <v>3</v>
      </c>
      <c r="L308" t="s">
        <v>355</v>
      </c>
      <c r="M308">
        <v>0</v>
      </c>
      <c r="N308" s="16">
        <v>45838</v>
      </c>
      <c r="O308" s="16">
        <v>45838</v>
      </c>
      <c r="Q308" t="s">
        <v>568</v>
      </c>
      <c r="R308" t="s">
        <v>325</v>
      </c>
      <c r="S308">
        <v>10015751</v>
      </c>
      <c r="T308" t="s">
        <v>324</v>
      </c>
      <c r="AE308">
        <v>0</v>
      </c>
      <c r="AG308">
        <v>0</v>
      </c>
      <c r="AI308" t="s">
        <v>360</v>
      </c>
      <c r="AM308">
        <v>0</v>
      </c>
      <c r="AN308">
        <v>1</v>
      </c>
      <c r="AO308">
        <v>0</v>
      </c>
      <c r="AP308">
        <v>0</v>
      </c>
      <c r="AQ308">
        <v>1001503368</v>
      </c>
      <c r="AR308">
        <v>4593670</v>
      </c>
      <c r="AS308">
        <v>2</v>
      </c>
    </row>
    <row r="309" spans="1:45" x14ac:dyDescent="0.35">
      <c r="A309">
        <v>6317754</v>
      </c>
      <c r="B309">
        <v>0</v>
      </c>
      <c r="C309">
        <v>10</v>
      </c>
      <c r="D309" t="s">
        <v>367</v>
      </c>
      <c r="E309" t="s">
        <v>359</v>
      </c>
      <c r="F309" t="s">
        <v>310</v>
      </c>
      <c r="G309" t="s">
        <v>566</v>
      </c>
      <c r="H309">
        <v>0</v>
      </c>
      <c r="I309">
        <v>2</v>
      </c>
      <c r="J309">
        <v>0</v>
      </c>
      <c r="K309">
        <v>12</v>
      </c>
      <c r="L309" t="s">
        <v>355</v>
      </c>
      <c r="M309">
        <v>0</v>
      </c>
      <c r="N309" s="16">
        <v>45350</v>
      </c>
      <c r="O309" s="16">
        <v>45350</v>
      </c>
      <c r="Q309" t="s">
        <v>412</v>
      </c>
      <c r="R309" t="s">
        <v>325</v>
      </c>
      <c r="S309">
        <v>10014726</v>
      </c>
      <c r="T309" t="s">
        <v>324</v>
      </c>
      <c r="AE309">
        <v>0</v>
      </c>
      <c r="AF309" s="16"/>
      <c r="AG309">
        <v>0</v>
      </c>
      <c r="AI309" t="s">
        <v>360</v>
      </c>
      <c r="AM309">
        <v>0</v>
      </c>
      <c r="AN309">
        <v>0.28571759259259</v>
      </c>
      <c r="AO309">
        <v>0</v>
      </c>
      <c r="AP309">
        <v>0</v>
      </c>
      <c r="AQ309">
        <v>1001503574</v>
      </c>
      <c r="AR309">
        <v>4594216</v>
      </c>
      <c r="AS309">
        <v>2</v>
      </c>
    </row>
    <row r="310" spans="1:45" x14ac:dyDescent="0.35">
      <c r="A310">
        <v>6319824</v>
      </c>
      <c r="B310">
        <v>0</v>
      </c>
      <c r="C310">
        <v>10</v>
      </c>
      <c r="D310" t="s">
        <v>203</v>
      </c>
      <c r="E310" t="s">
        <v>1324</v>
      </c>
      <c r="F310" t="s">
        <v>310</v>
      </c>
      <c r="G310" t="s">
        <v>3263</v>
      </c>
      <c r="H310">
        <v>2</v>
      </c>
      <c r="I310">
        <v>1</v>
      </c>
      <c r="J310">
        <v>0</v>
      </c>
      <c r="K310">
        <v>2</v>
      </c>
      <c r="L310" t="s">
        <v>355</v>
      </c>
      <c r="M310">
        <v>0</v>
      </c>
      <c r="N310" s="16">
        <v>45809</v>
      </c>
      <c r="O310" s="16">
        <v>45809</v>
      </c>
      <c r="Q310" t="s">
        <v>152</v>
      </c>
      <c r="R310" t="s">
        <v>307</v>
      </c>
      <c r="S310">
        <v>10014641</v>
      </c>
      <c r="T310" t="s">
        <v>152</v>
      </c>
      <c r="AE310">
        <v>0</v>
      </c>
      <c r="AG310">
        <v>0</v>
      </c>
      <c r="AI310" t="s">
        <v>360</v>
      </c>
      <c r="AM310">
        <v>0.28571759259259</v>
      </c>
      <c r="AN310">
        <v>0.47619212962962998</v>
      </c>
      <c r="AO310">
        <v>0</v>
      </c>
      <c r="AP310">
        <v>0</v>
      </c>
      <c r="AQ310">
        <v>1001503574</v>
      </c>
      <c r="AR310">
        <v>4594217</v>
      </c>
      <c r="AS310">
        <v>2</v>
      </c>
    </row>
    <row r="311" spans="1:45" x14ac:dyDescent="0.35">
      <c r="A311">
        <v>6319825</v>
      </c>
      <c r="B311">
        <v>0</v>
      </c>
      <c r="C311">
        <v>10</v>
      </c>
      <c r="D311" t="s">
        <v>203</v>
      </c>
      <c r="E311" t="s">
        <v>1324</v>
      </c>
      <c r="F311" t="s">
        <v>310</v>
      </c>
      <c r="G311" t="s">
        <v>564</v>
      </c>
      <c r="H311">
        <v>2</v>
      </c>
      <c r="I311">
        <v>1</v>
      </c>
      <c r="J311">
        <v>0</v>
      </c>
      <c r="K311">
        <v>2</v>
      </c>
      <c r="L311" t="s">
        <v>355</v>
      </c>
      <c r="M311">
        <v>0</v>
      </c>
      <c r="N311" s="16">
        <v>45809</v>
      </c>
      <c r="O311" s="16">
        <v>45809</v>
      </c>
      <c r="Q311" t="s">
        <v>152</v>
      </c>
      <c r="R311" t="s">
        <v>307</v>
      </c>
      <c r="S311">
        <v>10014641</v>
      </c>
      <c r="T311" t="s">
        <v>152</v>
      </c>
      <c r="AE311">
        <v>0</v>
      </c>
      <c r="AF311" s="16"/>
      <c r="AG311">
        <v>0</v>
      </c>
      <c r="AI311" t="s">
        <v>360</v>
      </c>
      <c r="AM311">
        <v>0.47619212962962998</v>
      </c>
      <c r="AN311">
        <v>0.64285879629630005</v>
      </c>
      <c r="AO311">
        <v>0</v>
      </c>
      <c r="AP311">
        <v>0</v>
      </c>
      <c r="AQ311">
        <v>1001503574</v>
      </c>
      <c r="AR311">
        <v>4594218</v>
      </c>
      <c r="AS311">
        <v>2</v>
      </c>
    </row>
    <row r="312" spans="1:45" x14ac:dyDescent="0.35">
      <c r="A312">
        <v>6320095</v>
      </c>
      <c r="B312">
        <v>0</v>
      </c>
      <c r="C312">
        <v>10</v>
      </c>
      <c r="D312" t="s">
        <v>367</v>
      </c>
      <c r="E312" t="s">
        <v>1324</v>
      </c>
      <c r="F312" t="s">
        <v>310</v>
      </c>
      <c r="G312" t="s">
        <v>3264</v>
      </c>
      <c r="H312">
        <v>4</v>
      </c>
      <c r="I312">
        <v>2</v>
      </c>
      <c r="J312">
        <v>0</v>
      </c>
      <c r="K312">
        <v>2</v>
      </c>
      <c r="L312" t="s">
        <v>355</v>
      </c>
      <c r="M312">
        <v>0</v>
      </c>
      <c r="N312" s="16">
        <v>45809</v>
      </c>
      <c r="O312" s="16">
        <v>45809</v>
      </c>
      <c r="Q312" t="s">
        <v>170</v>
      </c>
      <c r="R312" t="s">
        <v>325</v>
      </c>
      <c r="S312">
        <v>10017709</v>
      </c>
      <c r="T312" t="s">
        <v>324</v>
      </c>
      <c r="AE312">
        <v>0</v>
      </c>
      <c r="AG312">
        <v>0</v>
      </c>
      <c r="AI312" t="s">
        <v>360</v>
      </c>
      <c r="AM312">
        <v>0</v>
      </c>
      <c r="AN312">
        <v>0.14285879629629999</v>
      </c>
      <c r="AO312">
        <v>0</v>
      </c>
      <c r="AP312">
        <v>0</v>
      </c>
      <c r="AQ312">
        <v>1001503639</v>
      </c>
      <c r="AR312">
        <v>4594299</v>
      </c>
      <c r="AS312">
        <v>2</v>
      </c>
    </row>
    <row r="313" spans="1:45" x14ac:dyDescent="0.35">
      <c r="A313">
        <v>6320406</v>
      </c>
      <c r="B313">
        <v>0</v>
      </c>
      <c r="C313">
        <v>10</v>
      </c>
      <c r="D313" t="s">
        <v>203</v>
      </c>
      <c r="E313" t="s">
        <v>1324</v>
      </c>
      <c r="F313" t="s">
        <v>310</v>
      </c>
      <c r="G313" t="s">
        <v>3265</v>
      </c>
      <c r="H313">
        <v>4</v>
      </c>
      <c r="I313">
        <v>2</v>
      </c>
      <c r="J313">
        <v>0</v>
      </c>
      <c r="K313">
        <v>2</v>
      </c>
      <c r="L313" t="s">
        <v>355</v>
      </c>
      <c r="M313">
        <v>0</v>
      </c>
      <c r="N313" s="16">
        <v>45839</v>
      </c>
      <c r="O313" s="16">
        <v>45839</v>
      </c>
      <c r="Q313" t="s">
        <v>337</v>
      </c>
      <c r="R313" t="s">
        <v>338</v>
      </c>
      <c r="S313">
        <v>10014600</v>
      </c>
      <c r="T313" t="s">
        <v>337</v>
      </c>
      <c r="AE313">
        <v>0</v>
      </c>
      <c r="AG313">
        <v>0</v>
      </c>
      <c r="AI313" t="s">
        <v>360</v>
      </c>
      <c r="AM313">
        <v>0</v>
      </c>
      <c r="AN313">
        <v>0.14287037037037001</v>
      </c>
      <c r="AO313">
        <v>0</v>
      </c>
      <c r="AP313">
        <v>0</v>
      </c>
      <c r="AQ313">
        <v>1001504350</v>
      </c>
      <c r="AR313">
        <v>4595927</v>
      </c>
      <c r="AS313">
        <v>2</v>
      </c>
    </row>
    <row r="314" spans="1:45" x14ac:dyDescent="0.35">
      <c r="A314">
        <v>6321322</v>
      </c>
      <c r="B314">
        <v>0</v>
      </c>
      <c r="C314">
        <v>10</v>
      </c>
      <c r="D314" t="s">
        <v>203</v>
      </c>
      <c r="E314" t="s">
        <v>359</v>
      </c>
      <c r="F314" t="s">
        <v>310</v>
      </c>
      <c r="G314" t="s">
        <v>562</v>
      </c>
      <c r="H314">
        <v>14</v>
      </c>
      <c r="I314">
        <v>2</v>
      </c>
      <c r="J314">
        <v>0</v>
      </c>
      <c r="K314">
        <v>7</v>
      </c>
      <c r="L314" t="s">
        <v>355</v>
      </c>
      <c r="M314">
        <v>0</v>
      </c>
      <c r="N314" s="16">
        <v>45809</v>
      </c>
      <c r="O314" s="16">
        <v>45809</v>
      </c>
      <c r="Q314" t="s">
        <v>198</v>
      </c>
      <c r="R314" t="s">
        <v>306</v>
      </c>
      <c r="S314">
        <v>10014640</v>
      </c>
      <c r="T314" t="s">
        <v>198</v>
      </c>
      <c r="AE314">
        <v>0</v>
      </c>
      <c r="AG314">
        <v>0</v>
      </c>
      <c r="AI314" t="s">
        <v>363</v>
      </c>
      <c r="AM314">
        <v>0</v>
      </c>
      <c r="AN314">
        <v>0.38094907407407003</v>
      </c>
      <c r="AO314">
        <v>0</v>
      </c>
      <c r="AP314">
        <v>0</v>
      </c>
      <c r="AQ314">
        <v>1001504531</v>
      </c>
      <c r="AR314">
        <v>4596177</v>
      </c>
      <c r="AS314">
        <v>3</v>
      </c>
    </row>
    <row r="315" spans="1:45" x14ac:dyDescent="0.35">
      <c r="A315">
        <v>6321327</v>
      </c>
      <c r="B315">
        <v>0</v>
      </c>
      <c r="C315">
        <v>10</v>
      </c>
      <c r="D315" t="s">
        <v>203</v>
      </c>
      <c r="E315" t="s">
        <v>359</v>
      </c>
      <c r="F315" t="s">
        <v>310</v>
      </c>
      <c r="G315" t="s">
        <v>561</v>
      </c>
      <c r="H315">
        <v>24</v>
      </c>
      <c r="I315">
        <v>2</v>
      </c>
      <c r="J315">
        <v>0</v>
      </c>
      <c r="K315">
        <v>12</v>
      </c>
      <c r="L315" t="s">
        <v>355</v>
      </c>
      <c r="M315">
        <v>0</v>
      </c>
      <c r="N315" s="16">
        <v>45809</v>
      </c>
      <c r="O315" s="16">
        <v>45809</v>
      </c>
      <c r="Q315" t="s">
        <v>198</v>
      </c>
      <c r="R315" t="s">
        <v>306</v>
      </c>
      <c r="S315">
        <v>10014640</v>
      </c>
      <c r="T315" t="s">
        <v>198</v>
      </c>
      <c r="AE315">
        <v>0</v>
      </c>
      <c r="AF315" s="16"/>
      <c r="AG315">
        <v>0</v>
      </c>
      <c r="AI315" t="s">
        <v>360</v>
      </c>
      <c r="AM315">
        <v>0.29166666666667002</v>
      </c>
      <c r="AN315">
        <v>0.5</v>
      </c>
      <c r="AO315">
        <v>0</v>
      </c>
      <c r="AP315">
        <v>0</v>
      </c>
      <c r="AQ315">
        <v>1001506961</v>
      </c>
      <c r="AR315">
        <v>4598879</v>
      </c>
      <c r="AS315">
        <v>2</v>
      </c>
    </row>
    <row r="316" spans="1:45" x14ac:dyDescent="0.35">
      <c r="A316">
        <v>6323632</v>
      </c>
      <c r="B316">
        <v>0</v>
      </c>
      <c r="C316">
        <v>20</v>
      </c>
      <c r="D316" t="s">
        <v>138</v>
      </c>
      <c r="E316" t="s">
        <v>359</v>
      </c>
      <c r="F316" t="s">
        <v>310</v>
      </c>
      <c r="G316" t="s">
        <v>560</v>
      </c>
      <c r="H316">
        <v>0</v>
      </c>
      <c r="I316">
        <v>0</v>
      </c>
      <c r="J316">
        <v>0</v>
      </c>
      <c r="K316">
        <v>0</v>
      </c>
      <c r="L316" t="s">
        <v>355</v>
      </c>
      <c r="M316">
        <v>0</v>
      </c>
      <c r="N316" s="16">
        <v>45753</v>
      </c>
      <c r="O316" s="16">
        <v>45753</v>
      </c>
      <c r="Q316" t="s">
        <v>479</v>
      </c>
      <c r="R316" t="s">
        <v>325</v>
      </c>
      <c r="S316">
        <v>10017390</v>
      </c>
      <c r="T316" t="s">
        <v>324</v>
      </c>
      <c r="AE316">
        <v>0</v>
      </c>
      <c r="AF316" s="16"/>
      <c r="AG316">
        <v>0</v>
      </c>
      <c r="AI316" t="s">
        <v>360</v>
      </c>
      <c r="AM316">
        <v>0</v>
      </c>
      <c r="AN316">
        <v>9.5243055555559994E-2</v>
      </c>
      <c r="AO316">
        <v>0</v>
      </c>
      <c r="AP316">
        <v>0</v>
      </c>
      <c r="AQ316">
        <v>1001507124</v>
      </c>
      <c r="AR316">
        <v>4599110</v>
      </c>
      <c r="AS316">
        <v>2</v>
      </c>
    </row>
    <row r="317" spans="1:45" x14ac:dyDescent="0.35">
      <c r="A317">
        <v>6324287</v>
      </c>
      <c r="B317">
        <v>0</v>
      </c>
      <c r="C317">
        <v>10</v>
      </c>
      <c r="D317" t="s">
        <v>203</v>
      </c>
      <c r="E317" t="s">
        <v>1324</v>
      </c>
      <c r="F317" t="s">
        <v>310</v>
      </c>
      <c r="G317" t="s">
        <v>559</v>
      </c>
      <c r="H317">
        <v>1</v>
      </c>
      <c r="I317">
        <v>1</v>
      </c>
      <c r="J317">
        <v>0</v>
      </c>
      <c r="K317">
        <v>1</v>
      </c>
      <c r="L317" t="s">
        <v>355</v>
      </c>
      <c r="M317">
        <v>0</v>
      </c>
      <c r="N317" s="16">
        <v>45809</v>
      </c>
      <c r="O317" s="16">
        <v>45809</v>
      </c>
      <c r="Q317" t="s">
        <v>230</v>
      </c>
      <c r="R317" t="s">
        <v>277</v>
      </c>
      <c r="S317">
        <v>10014636</v>
      </c>
      <c r="T317" t="s">
        <v>230</v>
      </c>
      <c r="AE317">
        <v>0</v>
      </c>
      <c r="AG317">
        <v>0</v>
      </c>
      <c r="AI317" t="s">
        <v>360</v>
      </c>
      <c r="AM317">
        <v>0</v>
      </c>
      <c r="AN317">
        <v>0.28571759259259</v>
      </c>
      <c r="AO317">
        <v>0</v>
      </c>
      <c r="AP317">
        <v>0</v>
      </c>
      <c r="AQ317">
        <v>1001507131</v>
      </c>
      <c r="AR317">
        <v>4599117</v>
      </c>
      <c r="AS317">
        <v>2</v>
      </c>
    </row>
    <row r="318" spans="1:45" x14ac:dyDescent="0.35">
      <c r="A318">
        <v>6324287</v>
      </c>
      <c r="B318">
        <v>0</v>
      </c>
      <c r="C318">
        <v>20</v>
      </c>
      <c r="D318" t="s">
        <v>361</v>
      </c>
      <c r="E318" t="s">
        <v>1324</v>
      </c>
      <c r="F318" t="s">
        <v>310</v>
      </c>
      <c r="G318" t="s">
        <v>559</v>
      </c>
      <c r="H318">
        <v>2</v>
      </c>
      <c r="I318">
        <v>2</v>
      </c>
      <c r="J318">
        <v>0</v>
      </c>
      <c r="K318">
        <v>1</v>
      </c>
      <c r="L318" t="s">
        <v>355</v>
      </c>
      <c r="M318">
        <v>0</v>
      </c>
      <c r="N318" s="16">
        <v>45809</v>
      </c>
      <c r="O318" s="16">
        <v>45809</v>
      </c>
      <c r="Q318" t="s">
        <v>230</v>
      </c>
      <c r="R318" t="s">
        <v>277</v>
      </c>
      <c r="S318">
        <v>10014636</v>
      </c>
      <c r="T318" t="s">
        <v>230</v>
      </c>
      <c r="AE318">
        <v>0</v>
      </c>
      <c r="AG318">
        <v>0</v>
      </c>
      <c r="AI318" t="s">
        <v>363</v>
      </c>
      <c r="AM318">
        <v>0</v>
      </c>
      <c r="AN318">
        <v>0.14285879629629999</v>
      </c>
      <c r="AO318">
        <v>0</v>
      </c>
      <c r="AP318">
        <v>0</v>
      </c>
      <c r="AQ318">
        <v>1001509434</v>
      </c>
      <c r="AR318">
        <v>4602342</v>
      </c>
      <c r="AS318">
        <v>3</v>
      </c>
    </row>
    <row r="319" spans="1:45" x14ac:dyDescent="0.35">
      <c r="A319">
        <v>6324296</v>
      </c>
      <c r="B319">
        <v>0</v>
      </c>
      <c r="C319">
        <v>10</v>
      </c>
      <c r="D319" t="s">
        <v>203</v>
      </c>
      <c r="E319" t="s">
        <v>359</v>
      </c>
      <c r="F319" t="s">
        <v>310</v>
      </c>
      <c r="G319" t="s">
        <v>558</v>
      </c>
      <c r="H319">
        <v>4</v>
      </c>
      <c r="I319">
        <v>2</v>
      </c>
      <c r="J319">
        <v>0</v>
      </c>
      <c r="K319">
        <v>2</v>
      </c>
      <c r="L319" t="s">
        <v>355</v>
      </c>
      <c r="M319">
        <v>0</v>
      </c>
      <c r="N319" s="16">
        <v>45637</v>
      </c>
      <c r="O319" s="16">
        <v>45637</v>
      </c>
      <c r="Q319" t="s">
        <v>187</v>
      </c>
      <c r="R319" t="s">
        <v>328</v>
      </c>
      <c r="S319">
        <v>10014643</v>
      </c>
      <c r="T319" t="s">
        <v>187</v>
      </c>
      <c r="AE319">
        <v>0</v>
      </c>
      <c r="AG319">
        <v>0</v>
      </c>
      <c r="AI319" t="s">
        <v>363</v>
      </c>
      <c r="AM319">
        <v>0.14285879629629999</v>
      </c>
      <c r="AN319">
        <v>0.42857638888888999</v>
      </c>
      <c r="AO319">
        <v>0</v>
      </c>
      <c r="AP319">
        <v>0</v>
      </c>
      <c r="AQ319">
        <v>1001509434</v>
      </c>
      <c r="AR319">
        <v>4602343</v>
      </c>
      <c r="AS319">
        <v>3</v>
      </c>
    </row>
    <row r="320" spans="1:45" x14ac:dyDescent="0.35">
      <c r="A320">
        <v>6324352</v>
      </c>
      <c r="B320">
        <v>0</v>
      </c>
      <c r="C320">
        <v>10</v>
      </c>
      <c r="D320" t="s">
        <v>203</v>
      </c>
      <c r="E320" t="s">
        <v>1324</v>
      </c>
      <c r="F320" t="s">
        <v>310</v>
      </c>
      <c r="G320" t="s">
        <v>557</v>
      </c>
      <c r="H320">
        <v>6</v>
      </c>
      <c r="I320">
        <v>2</v>
      </c>
      <c r="J320">
        <v>0</v>
      </c>
      <c r="K320">
        <v>3</v>
      </c>
      <c r="L320" t="s">
        <v>355</v>
      </c>
      <c r="M320">
        <v>0</v>
      </c>
      <c r="N320" s="16">
        <v>45809</v>
      </c>
      <c r="O320" s="16">
        <v>45809</v>
      </c>
      <c r="Q320" t="s">
        <v>318</v>
      </c>
      <c r="R320" t="s">
        <v>319</v>
      </c>
      <c r="S320">
        <v>10014631</v>
      </c>
      <c r="T320" t="s">
        <v>318</v>
      </c>
      <c r="AE320">
        <v>0</v>
      </c>
      <c r="AG320">
        <v>0</v>
      </c>
      <c r="AI320" t="s">
        <v>360</v>
      </c>
      <c r="AM320">
        <v>0</v>
      </c>
      <c r="AN320">
        <v>0.14285879629629999</v>
      </c>
      <c r="AO320">
        <v>0</v>
      </c>
      <c r="AP320">
        <v>0</v>
      </c>
      <c r="AQ320">
        <v>1001509442</v>
      </c>
      <c r="AR320">
        <v>4602351</v>
      </c>
      <c r="AS320">
        <v>2</v>
      </c>
    </row>
    <row r="321" spans="1:45" x14ac:dyDescent="0.35">
      <c r="A321">
        <v>6324499</v>
      </c>
      <c r="B321">
        <v>0</v>
      </c>
      <c r="C321">
        <v>10</v>
      </c>
      <c r="D321" t="s">
        <v>203</v>
      </c>
      <c r="E321" t="s">
        <v>1324</v>
      </c>
      <c r="F321" t="s">
        <v>310</v>
      </c>
      <c r="G321" t="s">
        <v>556</v>
      </c>
      <c r="H321">
        <v>1</v>
      </c>
      <c r="I321">
        <v>1</v>
      </c>
      <c r="J321">
        <v>0</v>
      </c>
      <c r="K321">
        <v>1</v>
      </c>
      <c r="L321" t="s">
        <v>355</v>
      </c>
      <c r="M321">
        <v>0</v>
      </c>
      <c r="N321" s="16">
        <v>45869</v>
      </c>
      <c r="O321" s="16">
        <v>45869</v>
      </c>
      <c r="Q321" t="s">
        <v>158</v>
      </c>
      <c r="R321" t="s">
        <v>397</v>
      </c>
      <c r="S321">
        <v>10014604</v>
      </c>
      <c r="T321" t="s">
        <v>158</v>
      </c>
      <c r="AE321">
        <v>0</v>
      </c>
      <c r="AG321">
        <v>0</v>
      </c>
      <c r="AI321" t="s">
        <v>363</v>
      </c>
      <c r="AM321">
        <v>0</v>
      </c>
      <c r="AN321">
        <v>0.14285879629629999</v>
      </c>
      <c r="AO321">
        <v>0</v>
      </c>
      <c r="AP321">
        <v>0</v>
      </c>
      <c r="AQ321">
        <v>1001510244</v>
      </c>
      <c r="AR321">
        <v>4603687</v>
      </c>
      <c r="AS321">
        <v>3</v>
      </c>
    </row>
    <row r="322" spans="1:45" x14ac:dyDescent="0.35">
      <c r="A322">
        <v>6324579</v>
      </c>
      <c r="B322">
        <v>0</v>
      </c>
      <c r="C322">
        <v>10</v>
      </c>
      <c r="D322" t="s">
        <v>361</v>
      </c>
      <c r="E322" t="s">
        <v>1324</v>
      </c>
      <c r="F322" t="s">
        <v>310</v>
      </c>
      <c r="G322" t="s">
        <v>555</v>
      </c>
      <c r="H322">
        <v>16</v>
      </c>
      <c r="I322">
        <v>2</v>
      </c>
      <c r="J322">
        <v>0</v>
      </c>
      <c r="K322">
        <v>8</v>
      </c>
      <c r="L322" t="s">
        <v>355</v>
      </c>
      <c r="M322">
        <v>0</v>
      </c>
      <c r="N322" s="16">
        <v>45839</v>
      </c>
      <c r="O322" s="16">
        <v>45839</v>
      </c>
      <c r="Q322" t="s">
        <v>313</v>
      </c>
      <c r="R322" t="s">
        <v>314</v>
      </c>
      <c r="S322">
        <v>10014619</v>
      </c>
      <c r="T322" t="s">
        <v>313</v>
      </c>
      <c r="AE322">
        <v>0</v>
      </c>
      <c r="AG322">
        <v>0</v>
      </c>
      <c r="AI322" t="s">
        <v>360</v>
      </c>
      <c r="AM322">
        <v>0</v>
      </c>
      <c r="AN322">
        <v>0.47619212962962998</v>
      </c>
      <c r="AO322">
        <v>0</v>
      </c>
      <c r="AP322">
        <v>0</v>
      </c>
      <c r="AQ322">
        <v>1001510251</v>
      </c>
      <c r="AR322">
        <v>4603692</v>
      </c>
      <c r="AS322">
        <v>2</v>
      </c>
    </row>
    <row r="323" spans="1:45" x14ac:dyDescent="0.35">
      <c r="A323">
        <v>6325036</v>
      </c>
      <c r="B323">
        <v>0</v>
      </c>
      <c r="C323">
        <v>10</v>
      </c>
      <c r="D323" t="s">
        <v>203</v>
      </c>
      <c r="E323" t="s">
        <v>1324</v>
      </c>
      <c r="F323" t="s">
        <v>310</v>
      </c>
      <c r="G323" t="s">
        <v>554</v>
      </c>
      <c r="H323">
        <v>2</v>
      </c>
      <c r="I323">
        <v>1</v>
      </c>
      <c r="J323">
        <v>0</v>
      </c>
      <c r="K323">
        <v>2</v>
      </c>
      <c r="L323" t="s">
        <v>355</v>
      </c>
      <c r="M323">
        <v>0</v>
      </c>
      <c r="N323" s="16">
        <v>45870</v>
      </c>
      <c r="O323" s="16">
        <v>45870</v>
      </c>
      <c r="Q323" t="s">
        <v>227</v>
      </c>
      <c r="R323" t="s">
        <v>305</v>
      </c>
      <c r="S323">
        <v>10014606</v>
      </c>
      <c r="T323" t="s">
        <v>227</v>
      </c>
      <c r="AE323">
        <v>0.54459490740741001</v>
      </c>
      <c r="AF323" s="16">
        <v>45183</v>
      </c>
      <c r="AG323">
        <v>0</v>
      </c>
      <c r="AI323" t="s">
        <v>356</v>
      </c>
      <c r="AM323">
        <v>0</v>
      </c>
      <c r="AN323">
        <v>0.54459490740741001</v>
      </c>
      <c r="AO323">
        <v>0</v>
      </c>
      <c r="AP323">
        <v>0</v>
      </c>
      <c r="AQ323">
        <v>1001512524</v>
      </c>
      <c r="AR323">
        <v>4607873</v>
      </c>
      <c r="AS323">
        <v>1</v>
      </c>
    </row>
    <row r="324" spans="1:45" x14ac:dyDescent="0.35">
      <c r="A324">
        <v>6328248</v>
      </c>
      <c r="B324">
        <v>0</v>
      </c>
      <c r="C324">
        <v>10</v>
      </c>
      <c r="D324" t="s">
        <v>203</v>
      </c>
      <c r="E324" t="s">
        <v>1324</v>
      </c>
      <c r="F324" t="s">
        <v>310</v>
      </c>
      <c r="G324" t="s">
        <v>552</v>
      </c>
      <c r="H324">
        <v>3</v>
      </c>
      <c r="I324">
        <v>1</v>
      </c>
      <c r="J324">
        <v>0</v>
      </c>
      <c r="K324">
        <v>3</v>
      </c>
      <c r="L324" t="s">
        <v>355</v>
      </c>
      <c r="M324">
        <v>0</v>
      </c>
      <c r="N324" s="16">
        <v>45809</v>
      </c>
      <c r="O324" s="16">
        <v>45809</v>
      </c>
      <c r="Q324" t="s">
        <v>152</v>
      </c>
      <c r="R324" t="s">
        <v>307</v>
      </c>
      <c r="S324">
        <v>10014641</v>
      </c>
      <c r="T324" t="s">
        <v>152</v>
      </c>
      <c r="AE324">
        <v>0.54468749999999999</v>
      </c>
      <c r="AF324" s="16">
        <v>45183</v>
      </c>
      <c r="AG324">
        <v>0.28571759259259</v>
      </c>
      <c r="AI324" t="s">
        <v>356</v>
      </c>
      <c r="AM324">
        <v>0.28571759259259</v>
      </c>
      <c r="AN324">
        <v>0.54468749999999999</v>
      </c>
      <c r="AO324">
        <v>0</v>
      </c>
      <c r="AP324">
        <v>0</v>
      </c>
      <c r="AQ324">
        <v>1001512524</v>
      </c>
      <c r="AR324">
        <v>4607874</v>
      </c>
      <c r="AS324">
        <v>1</v>
      </c>
    </row>
    <row r="325" spans="1:45" x14ac:dyDescent="0.35">
      <c r="A325">
        <v>6332061</v>
      </c>
      <c r="B325">
        <v>0</v>
      </c>
      <c r="C325">
        <v>10</v>
      </c>
      <c r="D325" t="s">
        <v>203</v>
      </c>
      <c r="E325" t="s">
        <v>1324</v>
      </c>
      <c r="F325" t="s">
        <v>310</v>
      </c>
      <c r="G325" t="s">
        <v>551</v>
      </c>
      <c r="H325">
        <v>4</v>
      </c>
      <c r="I325">
        <v>2</v>
      </c>
      <c r="J325">
        <v>0</v>
      </c>
      <c r="K325">
        <v>2</v>
      </c>
      <c r="L325" t="s">
        <v>355</v>
      </c>
      <c r="M325">
        <v>0</v>
      </c>
      <c r="N325" s="16">
        <v>45809</v>
      </c>
      <c r="O325" s="16">
        <v>45809</v>
      </c>
      <c r="Q325" t="s">
        <v>400</v>
      </c>
      <c r="R325" t="s">
        <v>401</v>
      </c>
      <c r="S325">
        <v>10014646</v>
      </c>
      <c r="T325" t="s">
        <v>400</v>
      </c>
      <c r="AE325">
        <v>0</v>
      </c>
      <c r="AG325">
        <v>0</v>
      </c>
      <c r="AI325" t="s">
        <v>363</v>
      </c>
      <c r="AM325">
        <v>0</v>
      </c>
      <c r="AN325">
        <v>9.5243055555559994E-2</v>
      </c>
      <c r="AO325">
        <v>0</v>
      </c>
      <c r="AP325">
        <v>0</v>
      </c>
      <c r="AQ325">
        <v>1001514685</v>
      </c>
      <c r="AR325">
        <v>4612459</v>
      </c>
      <c r="AS325">
        <v>3</v>
      </c>
    </row>
    <row r="326" spans="1:45" x14ac:dyDescent="0.35">
      <c r="A326">
        <v>6333141</v>
      </c>
      <c r="B326">
        <v>0</v>
      </c>
      <c r="C326">
        <v>10</v>
      </c>
      <c r="D326" t="s">
        <v>374</v>
      </c>
      <c r="E326" t="s">
        <v>359</v>
      </c>
      <c r="F326" t="s">
        <v>310</v>
      </c>
      <c r="G326" t="s">
        <v>550</v>
      </c>
      <c r="H326">
        <v>1</v>
      </c>
      <c r="I326">
        <v>1</v>
      </c>
      <c r="J326">
        <v>0</v>
      </c>
      <c r="K326">
        <v>1</v>
      </c>
      <c r="L326" t="s">
        <v>355</v>
      </c>
      <c r="M326">
        <v>0</v>
      </c>
      <c r="N326" s="16">
        <v>45210</v>
      </c>
      <c r="O326" s="16">
        <v>45210</v>
      </c>
      <c r="Q326" t="s">
        <v>286</v>
      </c>
      <c r="R326" t="s">
        <v>287</v>
      </c>
      <c r="S326">
        <v>10014655</v>
      </c>
      <c r="T326" t="s">
        <v>286</v>
      </c>
      <c r="AE326">
        <v>0</v>
      </c>
      <c r="AG326">
        <v>0</v>
      </c>
      <c r="AI326" t="s">
        <v>363</v>
      </c>
      <c r="AM326">
        <v>0</v>
      </c>
      <c r="AN326">
        <v>0.28571759259259</v>
      </c>
      <c r="AO326">
        <v>0</v>
      </c>
      <c r="AP326">
        <v>0</v>
      </c>
      <c r="AQ326">
        <v>1001517172</v>
      </c>
      <c r="AR326">
        <v>4614996</v>
      </c>
      <c r="AS326">
        <v>3</v>
      </c>
    </row>
    <row r="327" spans="1:45" x14ac:dyDescent="0.35">
      <c r="A327">
        <v>6333143</v>
      </c>
      <c r="B327">
        <v>0</v>
      </c>
      <c r="C327">
        <v>10</v>
      </c>
      <c r="D327" t="s">
        <v>374</v>
      </c>
      <c r="E327" t="s">
        <v>359</v>
      </c>
      <c r="F327" t="s">
        <v>310</v>
      </c>
      <c r="G327" t="s">
        <v>549</v>
      </c>
      <c r="H327">
        <v>2</v>
      </c>
      <c r="I327">
        <v>1</v>
      </c>
      <c r="J327">
        <v>0</v>
      </c>
      <c r="K327">
        <v>2</v>
      </c>
      <c r="L327" t="s">
        <v>355</v>
      </c>
      <c r="M327">
        <v>0</v>
      </c>
      <c r="N327" s="16">
        <v>45210</v>
      </c>
      <c r="O327" s="16">
        <v>45210</v>
      </c>
      <c r="Q327" t="s">
        <v>286</v>
      </c>
      <c r="R327" t="s">
        <v>287</v>
      </c>
      <c r="S327">
        <v>10014655</v>
      </c>
      <c r="T327" t="s">
        <v>286</v>
      </c>
      <c r="AE327">
        <v>0</v>
      </c>
      <c r="AG327">
        <v>0</v>
      </c>
      <c r="AI327" t="s">
        <v>3239</v>
      </c>
      <c r="AM327">
        <v>0</v>
      </c>
      <c r="AN327">
        <v>0.33333333333332998</v>
      </c>
      <c r="AO327">
        <v>0</v>
      </c>
      <c r="AP327">
        <v>0</v>
      </c>
      <c r="AQ327">
        <v>1001517132</v>
      </c>
      <c r="AR327">
        <v>4614899</v>
      </c>
      <c r="AS327">
        <v>5</v>
      </c>
    </row>
    <row r="328" spans="1:45" x14ac:dyDescent="0.35">
      <c r="A328">
        <v>6344670</v>
      </c>
      <c r="B328">
        <v>0</v>
      </c>
      <c r="C328">
        <v>10</v>
      </c>
      <c r="D328" t="s">
        <v>374</v>
      </c>
      <c r="E328" t="s">
        <v>1324</v>
      </c>
      <c r="F328" t="s">
        <v>310</v>
      </c>
      <c r="G328" t="s">
        <v>548</v>
      </c>
      <c r="H328">
        <v>0</v>
      </c>
      <c r="I328">
        <v>0</v>
      </c>
      <c r="J328">
        <v>0</v>
      </c>
      <c r="K328">
        <v>0</v>
      </c>
      <c r="L328" t="s">
        <v>355</v>
      </c>
      <c r="M328">
        <v>0</v>
      </c>
      <c r="N328" s="16">
        <v>45873</v>
      </c>
      <c r="O328" s="16">
        <v>45873</v>
      </c>
      <c r="Q328" t="s">
        <v>288</v>
      </c>
      <c r="R328" t="s">
        <v>289</v>
      </c>
      <c r="S328">
        <v>10014653</v>
      </c>
      <c r="T328" t="s">
        <v>288</v>
      </c>
      <c r="AE328">
        <v>0</v>
      </c>
      <c r="AG328">
        <v>0</v>
      </c>
      <c r="AI328" t="s">
        <v>3239</v>
      </c>
      <c r="AM328">
        <v>0.33333333333332998</v>
      </c>
      <c r="AN328">
        <v>0.42857638888888999</v>
      </c>
      <c r="AO328">
        <v>0</v>
      </c>
      <c r="AP328">
        <v>0</v>
      </c>
      <c r="AQ328">
        <v>1001517132</v>
      </c>
      <c r="AR328">
        <v>4614900</v>
      </c>
      <c r="AS328">
        <v>5</v>
      </c>
    </row>
    <row r="329" spans="1:45" x14ac:dyDescent="0.35">
      <c r="A329">
        <v>6370239</v>
      </c>
      <c r="B329">
        <v>0</v>
      </c>
      <c r="C329">
        <v>10</v>
      </c>
      <c r="D329" t="s">
        <v>361</v>
      </c>
      <c r="E329" t="s">
        <v>1324</v>
      </c>
      <c r="F329" t="s">
        <v>310</v>
      </c>
      <c r="G329" t="s">
        <v>547</v>
      </c>
      <c r="H329">
        <v>8</v>
      </c>
      <c r="I329">
        <v>2</v>
      </c>
      <c r="J329">
        <v>0</v>
      </c>
      <c r="K329">
        <v>4</v>
      </c>
      <c r="L329" t="s">
        <v>355</v>
      </c>
      <c r="M329">
        <v>0</v>
      </c>
      <c r="N329" s="16">
        <v>45453</v>
      </c>
      <c r="O329" s="16">
        <v>45453</v>
      </c>
      <c r="Q329" t="s">
        <v>140</v>
      </c>
      <c r="R329" t="s">
        <v>325</v>
      </c>
      <c r="S329">
        <v>10014871</v>
      </c>
      <c r="T329" t="s">
        <v>324</v>
      </c>
      <c r="AE329">
        <v>0</v>
      </c>
      <c r="AF329" s="16"/>
      <c r="AG329">
        <v>0</v>
      </c>
      <c r="AI329" t="s">
        <v>360</v>
      </c>
      <c r="AM329">
        <v>0</v>
      </c>
      <c r="AN329">
        <v>9.5243055555559994E-2</v>
      </c>
      <c r="AO329">
        <v>0</v>
      </c>
      <c r="AP329">
        <v>0</v>
      </c>
      <c r="AQ329">
        <v>1001517246</v>
      </c>
      <c r="AR329">
        <v>4615122</v>
      </c>
      <c r="AS329">
        <v>2</v>
      </c>
    </row>
    <row r="330" spans="1:45" x14ac:dyDescent="0.35">
      <c r="A330">
        <v>6370456</v>
      </c>
      <c r="B330">
        <v>0</v>
      </c>
      <c r="C330">
        <v>10</v>
      </c>
      <c r="D330" t="s">
        <v>367</v>
      </c>
      <c r="E330" t="s">
        <v>359</v>
      </c>
      <c r="F330" t="s">
        <v>310</v>
      </c>
      <c r="G330" t="s">
        <v>546</v>
      </c>
      <c r="H330">
        <v>0</v>
      </c>
      <c r="I330">
        <v>2</v>
      </c>
      <c r="J330">
        <v>0</v>
      </c>
      <c r="K330">
        <v>5</v>
      </c>
      <c r="L330" t="s">
        <v>355</v>
      </c>
      <c r="M330">
        <v>0</v>
      </c>
      <c r="N330" s="16">
        <v>45353</v>
      </c>
      <c r="O330" s="16">
        <v>45353</v>
      </c>
      <c r="R330" t="s">
        <v>431</v>
      </c>
      <c r="T330" t="s">
        <v>429</v>
      </c>
      <c r="AE330">
        <v>0</v>
      </c>
      <c r="AF330" s="16"/>
      <c r="AG330">
        <v>0</v>
      </c>
      <c r="AI330" t="s">
        <v>360</v>
      </c>
      <c r="AM330">
        <v>0</v>
      </c>
      <c r="AN330">
        <v>9.5243055555559994E-2</v>
      </c>
      <c r="AO330">
        <v>0</v>
      </c>
      <c r="AP330">
        <v>0</v>
      </c>
      <c r="AQ330">
        <v>1001517467</v>
      </c>
      <c r="AR330">
        <v>4615410</v>
      </c>
      <c r="AS330">
        <v>2</v>
      </c>
    </row>
    <row r="331" spans="1:45" x14ac:dyDescent="0.35">
      <c r="A331">
        <v>6370548</v>
      </c>
      <c r="B331">
        <v>0</v>
      </c>
      <c r="C331">
        <v>10</v>
      </c>
      <c r="D331" t="s">
        <v>362</v>
      </c>
      <c r="E331" t="s">
        <v>359</v>
      </c>
      <c r="F331" t="s">
        <v>310</v>
      </c>
      <c r="G331" t="s">
        <v>3266</v>
      </c>
      <c r="H331">
        <v>0</v>
      </c>
      <c r="I331">
        <v>1</v>
      </c>
      <c r="J331">
        <v>0</v>
      </c>
      <c r="K331">
        <v>2</v>
      </c>
      <c r="L331" t="s">
        <v>355</v>
      </c>
      <c r="M331">
        <v>0</v>
      </c>
      <c r="N331" s="16">
        <v>45453</v>
      </c>
      <c r="O331" s="16">
        <v>45453</v>
      </c>
      <c r="R331" t="s">
        <v>266</v>
      </c>
      <c r="T331" t="s">
        <v>264</v>
      </c>
      <c r="AE331">
        <v>0</v>
      </c>
      <c r="AG331">
        <v>0</v>
      </c>
      <c r="AI331" t="s">
        <v>360</v>
      </c>
      <c r="AM331">
        <v>0</v>
      </c>
      <c r="AN331">
        <v>0.38094907407407003</v>
      </c>
      <c r="AO331">
        <v>0</v>
      </c>
      <c r="AP331">
        <v>0</v>
      </c>
      <c r="AQ331">
        <v>1001517470</v>
      </c>
      <c r="AR331">
        <v>4615413</v>
      </c>
      <c r="AS331">
        <v>2</v>
      </c>
    </row>
    <row r="332" spans="1:45" x14ac:dyDescent="0.35">
      <c r="A332">
        <v>6371966</v>
      </c>
      <c r="B332">
        <v>0</v>
      </c>
      <c r="C332">
        <v>10</v>
      </c>
      <c r="D332" t="s">
        <v>367</v>
      </c>
      <c r="E332" t="s">
        <v>359</v>
      </c>
      <c r="F332" t="s">
        <v>310</v>
      </c>
      <c r="G332" t="s">
        <v>544</v>
      </c>
      <c r="H332">
        <v>0</v>
      </c>
      <c r="I332">
        <v>1</v>
      </c>
      <c r="J332">
        <v>0</v>
      </c>
      <c r="K332">
        <v>6</v>
      </c>
      <c r="L332" t="s">
        <v>355</v>
      </c>
      <c r="M332">
        <v>0</v>
      </c>
      <c r="N332" s="16">
        <v>45388</v>
      </c>
      <c r="O332" s="16">
        <v>45388</v>
      </c>
      <c r="R332" t="s">
        <v>266</v>
      </c>
      <c r="T332" t="s">
        <v>264</v>
      </c>
      <c r="AE332">
        <v>0</v>
      </c>
      <c r="AG332">
        <v>0</v>
      </c>
      <c r="AI332" t="s">
        <v>360</v>
      </c>
      <c r="AM332">
        <v>0</v>
      </c>
      <c r="AN332">
        <v>0.19047453703704001</v>
      </c>
      <c r="AO332">
        <v>0</v>
      </c>
      <c r="AP332">
        <v>0</v>
      </c>
      <c r="AQ332">
        <v>1001517490</v>
      </c>
      <c r="AR332">
        <v>4615463</v>
      </c>
      <c r="AS332">
        <v>2</v>
      </c>
    </row>
    <row r="333" spans="1:45" x14ac:dyDescent="0.35">
      <c r="A333">
        <v>6372788</v>
      </c>
      <c r="B333">
        <v>0</v>
      </c>
      <c r="C333">
        <v>10</v>
      </c>
      <c r="D333" t="s">
        <v>367</v>
      </c>
      <c r="E333" t="s">
        <v>1361</v>
      </c>
      <c r="F333" t="s">
        <v>310</v>
      </c>
      <c r="G333" t="s">
        <v>3267</v>
      </c>
      <c r="H333">
        <v>0</v>
      </c>
      <c r="I333">
        <v>2</v>
      </c>
      <c r="J333">
        <v>0</v>
      </c>
      <c r="K333">
        <v>5</v>
      </c>
      <c r="L333" t="s">
        <v>355</v>
      </c>
      <c r="M333">
        <v>0</v>
      </c>
      <c r="N333" s="16">
        <v>45311</v>
      </c>
      <c r="O333" s="16">
        <v>45411</v>
      </c>
      <c r="P333" s="16">
        <v>45411</v>
      </c>
      <c r="Q333" t="s">
        <v>156</v>
      </c>
      <c r="R333" t="s">
        <v>311</v>
      </c>
      <c r="S333">
        <v>10016283</v>
      </c>
      <c r="T333" t="s">
        <v>156</v>
      </c>
      <c r="AE333">
        <v>0</v>
      </c>
      <c r="AG333">
        <v>0</v>
      </c>
      <c r="AI333" t="s">
        <v>360</v>
      </c>
      <c r="AM333">
        <v>0.29166666666667002</v>
      </c>
      <c r="AN333">
        <v>0.39583333333332998</v>
      </c>
      <c r="AO333">
        <v>0</v>
      </c>
      <c r="AP333">
        <v>0</v>
      </c>
      <c r="AQ333">
        <v>1001517592</v>
      </c>
      <c r="AR333">
        <v>4615551</v>
      </c>
      <c r="AS333">
        <v>2</v>
      </c>
    </row>
    <row r="334" spans="1:45" x14ac:dyDescent="0.35">
      <c r="A334">
        <v>6373391</v>
      </c>
      <c r="B334">
        <v>0</v>
      </c>
      <c r="C334">
        <v>10</v>
      </c>
      <c r="D334" t="s">
        <v>367</v>
      </c>
      <c r="E334" t="s">
        <v>1324</v>
      </c>
      <c r="F334" t="s">
        <v>310</v>
      </c>
      <c r="G334" t="s">
        <v>542</v>
      </c>
      <c r="H334">
        <v>8</v>
      </c>
      <c r="I334">
        <v>2</v>
      </c>
      <c r="J334">
        <v>0</v>
      </c>
      <c r="K334">
        <v>4</v>
      </c>
      <c r="L334" t="s">
        <v>355</v>
      </c>
      <c r="M334">
        <v>0</v>
      </c>
      <c r="N334" s="16">
        <v>45845</v>
      </c>
      <c r="O334" s="16">
        <v>45845</v>
      </c>
      <c r="Q334" t="s">
        <v>156</v>
      </c>
      <c r="R334" t="s">
        <v>311</v>
      </c>
      <c r="S334">
        <v>10016283</v>
      </c>
      <c r="T334" t="s">
        <v>156</v>
      </c>
      <c r="AE334">
        <v>0.66112268518519002</v>
      </c>
      <c r="AF334" s="16">
        <v>45502</v>
      </c>
      <c r="AG334">
        <v>0</v>
      </c>
      <c r="AI334" t="s">
        <v>360</v>
      </c>
      <c r="AM334">
        <v>0</v>
      </c>
      <c r="AN334">
        <v>0.66112268518519002</v>
      </c>
      <c r="AO334">
        <v>0</v>
      </c>
      <c r="AP334">
        <v>0</v>
      </c>
      <c r="AQ334">
        <v>1001517808</v>
      </c>
      <c r="AR334">
        <v>4615568</v>
      </c>
      <c r="AS334">
        <v>2</v>
      </c>
    </row>
    <row r="335" spans="1:45" x14ac:dyDescent="0.35">
      <c r="A335">
        <v>6374704</v>
      </c>
      <c r="B335">
        <v>0</v>
      </c>
      <c r="C335">
        <v>10</v>
      </c>
      <c r="D335" t="s">
        <v>203</v>
      </c>
      <c r="E335" t="s">
        <v>1324</v>
      </c>
      <c r="F335" t="s">
        <v>310</v>
      </c>
      <c r="G335" t="s">
        <v>541</v>
      </c>
      <c r="H335">
        <v>3</v>
      </c>
      <c r="I335">
        <v>1</v>
      </c>
      <c r="J335">
        <v>0</v>
      </c>
      <c r="K335">
        <v>3</v>
      </c>
      <c r="L335" t="s">
        <v>355</v>
      </c>
      <c r="M335">
        <v>0</v>
      </c>
      <c r="N335" s="16">
        <v>45809</v>
      </c>
      <c r="O335" s="16">
        <v>45809</v>
      </c>
      <c r="Q335" t="s">
        <v>178</v>
      </c>
      <c r="R335" t="s">
        <v>392</v>
      </c>
      <c r="S335">
        <v>10014644</v>
      </c>
      <c r="T335" t="s">
        <v>178</v>
      </c>
      <c r="AE335">
        <v>0</v>
      </c>
      <c r="AG335">
        <v>0</v>
      </c>
      <c r="AI335" t="s">
        <v>360</v>
      </c>
      <c r="AM335">
        <v>0</v>
      </c>
      <c r="AN335">
        <v>9.5243055555559994E-2</v>
      </c>
      <c r="AO335">
        <v>0</v>
      </c>
      <c r="AP335">
        <v>0</v>
      </c>
      <c r="AQ335">
        <v>1001518310</v>
      </c>
      <c r="AR335">
        <v>4616424</v>
      </c>
      <c r="AS335">
        <v>2</v>
      </c>
    </row>
    <row r="336" spans="1:45" x14ac:dyDescent="0.35">
      <c r="A336">
        <v>6374705</v>
      </c>
      <c r="B336">
        <v>0</v>
      </c>
      <c r="C336">
        <v>10</v>
      </c>
      <c r="D336" t="s">
        <v>203</v>
      </c>
      <c r="E336" t="s">
        <v>1324</v>
      </c>
      <c r="F336" t="s">
        <v>310</v>
      </c>
      <c r="G336" t="s">
        <v>540</v>
      </c>
      <c r="H336">
        <v>3</v>
      </c>
      <c r="I336">
        <v>1</v>
      </c>
      <c r="J336">
        <v>0</v>
      </c>
      <c r="K336">
        <v>3</v>
      </c>
      <c r="L336" t="s">
        <v>355</v>
      </c>
      <c r="M336">
        <v>0</v>
      </c>
      <c r="N336" s="16">
        <v>45809</v>
      </c>
      <c r="O336" s="16">
        <v>45809</v>
      </c>
      <c r="Q336" t="s">
        <v>178</v>
      </c>
      <c r="R336" t="s">
        <v>392</v>
      </c>
      <c r="S336">
        <v>10014644</v>
      </c>
      <c r="T336" t="s">
        <v>178</v>
      </c>
      <c r="AE336">
        <v>0</v>
      </c>
      <c r="AG336">
        <v>0</v>
      </c>
      <c r="AI336" t="s">
        <v>356</v>
      </c>
      <c r="AM336">
        <v>0</v>
      </c>
      <c r="AN336">
        <v>0.28571759259259</v>
      </c>
      <c r="AO336">
        <v>0</v>
      </c>
      <c r="AP336">
        <v>0</v>
      </c>
      <c r="AQ336">
        <v>1001519046</v>
      </c>
      <c r="AR336">
        <v>4617288</v>
      </c>
      <c r="AS336">
        <v>1</v>
      </c>
    </row>
    <row r="337" spans="1:45" x14ac:dyDescent="0.35">
      <c r="A337">
        <v>6374713</v>
      </c>
      <c r="B337">
        <v>0</v>
      </c>
      <c r="C337">
        <v>10</v>
      </c>
      <c r="D337" t="s">
        <v>203</v>
      </c>
      <c r="E337" t="s">
        <v>1324</v>
      </c>
      <c r="F337" t="s">
        <v>310</v>
      </c>
      <c r="G337" t="s">
        <v>539</v>
      </c>
      <c r="H337">
        <v>3</v>
      </c>
      <c r="I337">
        <v>1</v>
      </c>
      <c r="J337">
        <v>0</v>
      </c>
      <c r="K337">
        <v>3</v>
      </c>
      <c r="L337" t="s">
        <v>355</v>
      </c>
      <c r="M337">
        <v>0</v>
      </c>
      <c r="N337" s="16">
        <v>45809</v>
      </c>
      <c r="O337" s="16">
        <v>45809</v>
      </c>
      <c r="Q337" t="s">
        <v>209</v>
      </c>
      <c r="R337" t="s">
        <v>280</v>
      </c>
      <c r="S337">
        <v>10014630</v>
      </c>
      <c r="T337" t="s">
        <v>209</v>
      </c>
      <c r="AE337">
        <v>0</v>
      </c>
      <c r="AG337">
        <v>0</v>
      </c>
      <c r="AI337" t="s">
        <v>360</v>
      </c>
      <c r="AM337">
        <v>0</v>
      </c>
      <c r="AN337">
        <v>0.47619212962962998</v>
      </c>
      <c r="AO337">
        <v>0</v>
      </c>
      <c r="AP337">
        <v>0</v>
      </c>
      <c r="AQ337">
        <v>1001519359</v>
      </c>
      <c r="AR337">
        <v>4617332</v>
      </c>
      <c r="AS337">
        <v>2</v>
      </c>
    </row>
    <row r="338" spans="1:45" x14ac:dyDescent="0.35">
      <c r="A338">
        <v>6374807</v>
      </c>
      <c r="B338">
        <v>0</v>
      </c>
      <c r="C338">
        <v>10</v>
      </c>
      <c r="D338" t="s">
        <v>357</v>
      </c>
      <c r="E338" t="s">
        <v>1682</v>
      </c>
      <c r="F338" t="s">
        <v>310</v>
      </c>
      <c r="G338" t="s">
        <v>538</v>
      </c>
      <c r="H338">
        <v>48</v>
      </c>
      <c r="I338">
        <v>3</v>
      </c>
      <c r="J338">
        <v>24</v>
      </c>
      <c r="K338">
        <v>16</v>
      </c>
      <c r="L338" t="s">
        <v>355</v>
      </c>
      <c r="M338">
        <v>0</v>
      </c>
      <c r="N338" s="16">
        <v>45349</v>
      </c>
      <c r="O338" s="16">
        <v>45349</v>
      </c>
      <c r="P338" s="16">
        <v>45349</v>
      </c>
      <c r="Q338" t="s">
        <v>202</v>
      </c>
      <c r="R338" t="s">
        <v>396</v>
      </c>
      <c r="S338">
        <v>10014615</v>
      </c>
      <c r="T338" t="s">
        <v>202</v>
      </c>
      <c r="AE338">
        <v>0</v>
      </c>
      <c r="AF338" s="16"/>
      <c r="AG338">
        <v>0</v>
      </c>
      <c r="AI338" t="s">
        <v>360</v>
      </c>
      <c r="AM338">
        <v>0</v>
      </c>
      <c r="AN338">
        <v>9.5243055555559994E-2</v>
      </c>
      <c r="AO338">
        <v>0</v>
      </c>
      <c r="AP338">
        <v>0</v>
      </c>
      <c r="AQ338">
        <v>1001519827</v>
      </c>
      <c r="AR338">
        <v>4618213</v>
      </c>
      <c r="AS338">
        <v>2</v>
      </c>
    </row>
    <row r="339" spans="1:45" x14ac:dyDescent="0.35">
      <c r="A339">
        <v>6374807</v>
      </c>
      <c r="B339">
        <v>0</v>
      </c>
      <c r="C339">
        <v>20</v>
      </c>
      <c r="D339" t="s">
        <v>361</v>
      </c>
      <c r="E339" t="s">
        <v>359</v>
      </c>
      <c r="F339" t="s">
        <v>310</v>
      </c>
      <c r="G339" t="s">
        <v>538</v>
      </c>
      <c r="H339">
        <v>8</v>
      </c>
      <c r="I339">
        <v>2</v>
      </c>
      <c r="J339">
        <v>0</v>
      </c>
      <c r="K339">
        <v>4</v>
      </c>
      <c r="L339" t="s">
        <v>355</v>
      </c>
      <c r="M339">
        <v>0</v>
      </c>
      <c r="N339" s="16">
        <v>45349</v>
      </c>
      <c r="O339" s="16">
        <v>45349</v>
      </c>
      <c r="Q339" t="s">
        <v>202</v>
      </c>
      <c r="R339" t="s">
        <v>396</v>
      </c>
      <c r="S339">
        <v>10014615</v>
      </c>
      <c r="T339" t="s">
        <v>202</v>
      </c>
      <c r="AE339">
        <v>0</v>
      </c>
      <c r="AF339" s="16"/>
      <c r="AG339">
        <v>0</v>
      </c>
      <c r="AI339" t="s">
        <v>356</v>
      </c>
      <c r="AM339">
        <v>0</v>
      </c>
      <c r="AN339">
        <v>0.38094907407407003</v>
      </c>
      <c r="AO339">
        <v>0</v>
      </c>
      <c r="AP339">
        <v>0</v>
      </c>
      <c r="AQ339">
        <v>1001520043</v>
      </c>
      <c r="AR339">
        <v>4618569</v>
      </c>
      <c r="AS339">
        <v>1</v>
      </c>
    </row>
    <row r="340" spans="1:45" x14ac:dyDescent="0.35">
      <c r="A340">
        <v>6375383</v>
      </c>
      <c r="B340">
        <v>0</v>
      </c>
      <c r="C340">
        <v>10</v>
      </c>
      <c r="D340" t="s">
        <v>203</v>
      </c>
      <c r="E340" t="s">
        <v>1324</v>
      </c>
      <c r="F340" t="s">
        <v>310</v>
      </c>
      <c r="G340" t="s">
        <v>537</v>
      </c>
      <c r="H340">
        <v>0</v>
      </c>
      <c r="I340">
        <v>0</v>
      </c>
      <c r="J340">
        <v>0</v>
      </c>
      <c r="K340">
        <v>0</v>
      </c>
      <c r="L340" t="s">
        <v>355</v>
      </c>
      <c r="M340">
        <v>0</v>
      </c>
      <c r="N340" s="16">
        <v>45889</v>
      </c>
      <c r="O340" s="16">
        <v>45889</v>
      </c>
      <c r="Q340" t="s">
        <v>128</v>
      </c>
      <c r="R340" t="s">
        <v>390</v>
      </c>
      <c r="S340">
        <v>10014594</v>
      </c>
      <c r="T340" t="s">
        <v>128</v>
      </c>
      <c r="AE340">
        <v>0</v>
      </c>
      <c r="AF340" s="16"/>
      <c r="AG340">
        <v>0</v>
      </c>
      <c r="AI340" t="s">
        <v>360</v>
      </c>
      <c r="AM340">
        <v>0</v>
      </c>
      <c r="AN340">
        <v>9.5243055555559994E-2</v>
      </c>
      <c r="AO340">
        <v>0</v>
      </c>
      <c r="AP340">
        <v>0</v>
      </c>
      <c r="AQ340">
        <v>1001523156</v>
      </c>
      <c r="AR340">
        <v>4623149</v>
      </c>
      <c r="AS340">
        <v>2</v>
      </c>
    </row>
    <row r="341" spans="1:45" x14ac:dyDescent="0.35">
      <c r="A341">
        <v>6376860</v>
      </c>
      <c r="B341">
        <v>0</v>
      </c>
      <c r="C341">
        <v>10</v>
      </c>
      <c r="D341" t="s">
        <v>203</v>
      </c>
      <c r="E341" t="s">
        <v>359</v>
      </c>
      <c r="F341" t="s">
        <v>310</v>
      </c>
      <c r="G341" t="s">
        <v>536</v>
      </c>
      <c r="H341">
        <v>24</v>
      </c>
      <c r="I341">
        <v>2</v>
      </c>
      <c r="J341">
        <v>0</v>
      </c>
      <c r="K341">
        <v>12</v>
      </c>
      <c r="L341" t="s">
        <v>355</v>
      </c>
      <c r="M341">
        <v>0</v>
      </c>
      <c r="N341" s="16">
        <v>45873</v>
      </c>
      <c r="O341" s="16">
        <v>45873</v>
      </c>
      <c r="Q341" t="s">
        <v>159</v>
      </c>
      <c r="R341" t="s">
        <v>398</v>
      </c>
      <c r="S341">
        <v>10014599</v>
      </c>
      <c r="T341" t="s">
        <v>159</v>
      </c>
      <c r="AE341">
        <v>0</v>
      </c>
      <c r="AF341" s="16"/>
      <c r="AG341">
        <v>0</v>
      </c>
      <c r="AI341" t="s">
        <v>360</v>
      </c>
      <c r="AM341">
        <v>0</v>
      </c>
      <c r="AN341">
        <v>0.38094907407407003</v>
      </c>
      <c r="AO341">
        <v>0</v>
      </c>
      <c r="AP341">
        <v>0</v>
      </c>
      <c r="AQ341">
        <v>1001523566</v>
      </c>
      <c r="AR341">
        <v>4623545</v>
      </c>
      <c r="AS341">
        <v>2</v>
      </c>
    </row>
    <row r="342" spans="1:45" x14ac:dyDescent="0.35">
      <c r="A342">
        <v>6376882</v>
      </c>
      <c r="B342">
        <v>0</v>
      </c>
      <c r="C342">
        <v>10</v>
      </c>
      <c r="D342" t="s">
        <v>203</v>
      </c>
      <c r="E342" t="s">
        <v>1324</v>
      </c>
      <c r="F342" t="s">
        <v>310</v>
      </c>
      <c r="G342" t="s">
        <v>536</v>
      </c>
      <c r="H342">
        <v>24</v>
      </c>
      <c r="I342">
        <v>2</v>
      </c>
      <c r="J342">
        <v>0</v>
      </c>
      <c r="K342">
        <v>12</v>
      </c>
      <c r="L342" t="s">
        <v>355</v>
      </c>
      <c r="M342">
        <v>0</v>
      </c>
      <c r="N342" s="16">
        <v>45873</v>
      </c>
      <c r="O342" s="16">
        <v>45873</v>
      </c>
      <c r="Q342" t="s">
        <v>337</v>
      </c>
      <c r="R342" t="s">
        <v>338</v>
      </c>
      <c r="S342">
        <v>10014600</v>
      </c>
      <c r="T342" t="s">
        <v>337</v>
      </c>
      <c r="AE342">
        <v>0</v>
      </c>
      <c r="AF342" s="16"/>
      <c r="AG342">
        <v>0</v>
      </c>
      <c r="AI342" t="s">
        <v>360</v>
      </c>
      <c r="AM342">
        <v>0</v>
      </c>
      <c r="AN342">
        <v>0.19047453703704001</v>
      </c>
      <c r="AO342">
        <v>0</v>
      </c>
      <c r="AP342">
        <v>0</v>
      </c>
      <c r="AQ342">
        <v>1001524049</v>
      </c>
      <c r="AR342">
        <v>4624075</v>
      </c>
      <c r="AS342">
        <v>2</v>
      </c>
    </row>
    <row r="343" spans="1:45" x14ac:dyDescent="0.35">
      <c r="A343">
        <v>6377112</v>
      </c>
      <c r="B343">
        <v>0</v>
      </c>
      <c r="C343">
        <v>10</v>
      </c>
      <c r="D343" t="s">
        <v>367</v>
      </c>
      <c r="E343" t="s">
        <v>1324</v>
      </c>
      <c r="F343" t="s">
        <v>310</v>
      </c>
      <c r="G343" t="s">
        <v>535</v>
      </c>
      <c r="H343">
        <v>0</v>
      </c>
      <c r="I343">
        <v>1</v>
      </c>
      <c r="J343">
        <v>0</v>
      </c>
      <c r="K343">
        <v>1</v>
      </c>
      <c r="L343" t="s">
        <v>355</v>
      </c>
      <c r="M343">
        <v>0</v>
      </c>
      <c r="N343" s="16">
        <v>45809</v>
      </c>
      <c r="O343" s="16">
        <v>45809</v>
      </c>
      <c r="Q343" t="s">
        <v>261</v>
      </c>
      <c r="R343" t="s">
        <v>258</v>
      </c>
      <c r="S343">
        <v>10017883</v>
      </c>
      <c r="T343" t="s">
        <v>257</v>
      </c>
      <c r="AE343">
        <v>0</v>
      </c>
      <c r="AG343">
        <v>0</v>
      </c>
      <c r="AI343" t="s">
        <v>360</v>
      </c>
      <c r="AM343">
        <v>0</v>
      </c>
      <c r="AN343">
        <v>0.38094907407407003</v>
      </c>
      <c r="AO343">
        <v>0</v>
      </c>
      <c r="AP343">
        <v>0</v>
      </c>
      <c r="AQ343">
        <v>1001523992</v>
      </c>
      <c r="AR343">
        <v>4624249</v>
      </c>
      <c r="AS343">
        <v>2</v>
      </c>
    </row>
    <row r="344" spans="1:45" x14ac:dyDescent="0.35">
      <c r="A344">
        <v>6378106</v>
      </c>
      <c r="B344">
        <v>0</v>
      </c>
      <c r="C344">
        <v>10</v>
      </c>
      <c r="D344" t="s">
        <v>203</v>
      </c>
      <c r="E344" t="s">
        <v>1324</v>
      </c>
      <c r="F344" t="s">
        <v>310</v>
      </c>
      <c r="G344" t="s">
        <v>534</v>
      </c>
      <c r="H344">
        <v>4</v>
      </c>
      <c r="I344">
        <v>2</v>
      </c>
      <c r="J344">
        <v>0</v>
      </c>
      <c r="K344">
        <v>2</v>
      </c>
      <c r="L344" t="s">
        <v>355</v>
      </c>
      <c r="M344">
        <v>0</v>
      </c>
      <c r="N344" s="16">
        <v>45873</v>
      </c>
      <c r="O344" s="16">
        <v>45873</v>
      </c>
      <c r="Q344" t="s">
        <v>160</v>
      </c>
      <c r="R344" t="s">
        <v>346</v>
      </c>
      <c r="S344">
        <v>10014598</v>
      </c>
      <c r="T344" t="s">
        <v>160</v>
      </c>
      <c r="AE344">
        <v>0</v>
      </c>
      <c r="AF344" s="16"/>
      <c r="AG344">
        <v>0</v>
      </c>
      <c r="AI344" t="s">
        <v>360</v>
      </c>
      <c r="AM344">
        <v>0</v>
      </c>
      <c r="AN344">
        <v>0.38094907407407003</v>
      </c>
      <c r="AO344">
        <v>0</v>
      </c>
      <c r="AP344">
        <v>0</v>
      </c>
      <c r="AQ344">
        <v>1001523994</v>
      </c>
      <c r="AR344">
        <v>4624251</v>
      </c>
      <c r="AS344">
        <v>2</v>
      </c>
    </row>
    <row r="345" spans="1:45" x14ac:dyDescent="0.35">
      <c r="A345">
        <v>6378180</v>
      </c>
      <c r="B345">
        <v>0</v>
      </c>
      <c r="C345">
        <v>10</v>
      </c>
      <c r="D345" t="s">
        <v>367</v>
      </c>
      <c r="E345" t="s">
        <v>359</v>
      </c>
      <c r="F345" t="s">
        <v>310</v>
      </c>
      <c r="G345" t="s">
        <v>174</v>
      </c>
      <c r="H345">
        <v>0</v>
      </c>
      <c r="I345">
        <v>2</v>
      </c>
      <c r="J345">
        <v>0</v>
      </c>
      <c r="K345">
        <v>2</v>
      </c>
      <c r="L345" t="s">
        <v>355</v>
      </c>
      <c r="M345">
        <v>0</v>
      </c>
      <c r="N345" s="16">
        <v>45548</v>
      </c>
      <c r="O345" s="16">
        <v>45548</v>
      </c>
      <c r="Q345" t="s">
        <v>175</v>
      </c>
      <c r="R345" t="s">
        <v>394</v>
      </c>
      <c r="S345">
        <v>10017395</v>
      </c>
      <c r="T345" t="s">
        <v>175</v>
      </c>
      <c r="AE345">
        <v>0</v>
      </c>
      <c r="AF345" s="16"/>
      <c r="AG345">
        <v>0</v>
      </c>
      <c r="AI345" t="s">
        <v>360</v>
      </c>
      <c r="AM345">
        <v>0</v>
      </c>
      <c r="AN345">
        <v>0.38094907407407003</v>
      </c>
      <c r="AO345">
        <v>0</v>
      </c>
      <c r="AP345">
        <v>0</v>
      </c>
      <c r="AQ345">
        <v>1001523995</v>
      </c>
      <c r="AR345">
        <v>4624252</v>
      </c>
      <c r="AS345">
        <v>2</v>
      </c>
    </row>
    <row r="346" spans="1:45" x14ac:dyDescent="0.35">
      <c r="A346">
        <v>6379283</v>
      </c>
      <c r="B346">
        <v>0</v>
      </c>
      <c r="C346">
        <v>10</v>
      </c>
      <c r="D346" t="s">
        <v>367</v>
      </c>
      <c r="E346" t="s">
        <v>1324</v>
      </c>
      <c r="F346" t="s">
        <v>310</v>
      </c>
      <c r="G346" t="s">
        <v>3268</v>
      </c>
      <c r="H346">
        <v>0</v>
      </c>
      <c r="I346">
        <v>2</v>
      </c>
      <c r="J346">
        <v>0</v>
      </c>
      <c r="K346">
        <v>3</v>
      </c>
      <c r="L346" t="s">
        <v>355</v>
      </c>
      <c r="M346">
        <v>0</v>
      </c>
      <c r="N346" s="16">
        <v>45808</v>
      </c>
      <c r="O346" s="16">
        <v>45808</v>
      </c>
      <c r="Q346" t="s">
        <v>408</v>
      </c>
      <c r="R346" t="s">
        <v>325</v>
      </c>
      <c r="S346">
        <v>10015302</v>
      </c>
      <c r="T346" t="s">
        <v>324</v>
      </c>
      <c r="AE346">
        <v>0.41666666666667002</v>
      </c>
      <c r="AF346" s="16">
        <v>45157</v>
      </c>
      <c r="AG346">
        <v>0.41666666666667002</v>
      </c>
      <c r="AI346" t="s">
        <v>356</v>
      </c>
      <c r="AM346">
        <v>0.41666666666667002</v>
      </c>
      <c r="AN346">
        <v>0.41666666666667002</v>
      </c>
      <c r="AO346">
        <v>0</v>
      </c>
      <c r="AP346">
        <v>0</v>
      </c>
      <c r="AQ346">
        <v>1001524275</v>
      </c>
      <c r="AR346">
        <v>4624136</v>
      </c>
      <c r="AS346">
        <v>1</v>
      </c>
    </row>
    <row r="347" spans="1:45" x14ac:dyDescent="0.35">
      <c r="A347">
        <v>6382661</v>
      </c>
      <c r="B347">
        <v>0</v>
      </c>
      <c r="C347">
        <v>10</v>
      </c>
      <c r="D347" t="s">
        <v>361</v>
      </c>
      <c r="E347" t="s">
        <v>1681</v>
      </c>
      <c r="F347" t="s">
        <v>310</v>
      </c>
      <c r="G347" t="s">
        <v>531</v>
      </c>
      <c r="H347">
        <v>0</v>
      </c>
      <c r="I347">
        <v>0</v>
      </c>
      <c r="J347">
        <v>0</v>
      </c>
      <c r="K347">
        <v>0</v>
      </c>
      <c r="L347" t="s">
        <v>355</v>
      </c>
      <c r="M347">
        <v>0</v>
      </c>
      <c r="N347" s="16">
        <v>45446</v>
      </c>
      <c r="O347" s="16">
        <v>45446</v>
      </c>
      <c r="Q347" t="s">
        <v>218</v>
      </c>
      <c r="R347" t="s">
        <v>279</v>
      </c>
      <c r="S347">
        <v>10014633</v>
      </c>
      <c r="T347" t="s">
        <v>218</v>
      </c>
      <c r="AE347">
        <v>0</v>
      </c>
      <c r="AF347" s="16"/>
      <c r="AG347">
        <v>0</v>
      </c>
      <c r="AI347" t="s">
        <v>363</v>
      </c>
      <c r="AM347">
        <v>0</v>
      </c>
      <c r="AN347">
        <v>0.14285879629629999</v>
      </c>
      <c r="AO347">
        <v>0</v>
      </c>
      <c r="AP347">
        <v>0</v>
      </c>
      <c r="AQ347">
        <v>1001524254</v>
      </c>
      <c r="AR347">
        <v>4624519</v>
      </c>
      <c r="AS347">
        <v>3</v>
      </c>
    </row>
    <row r="348" spans="1:45" x14ac:dyDescent="0.35">
      <c r="A348">
        <v>6384559</v>
      </c>
      <c r="B348">
        <v>0</v>
      </c>
      <c r="C348">
        <v>10</v>
      </c>
      <c r="D348" t="s">
        <v>367</v>
      </c>
      <c r="E348" t="s">
        <v>359</v>
      </c>
      <c r="F348" t="s">
        <v>310</v>
      </c>
      <c r="G348" t="s">
        <v>180</v>
      </c>
      <c r="H348">
        <v>4</v>
      </c>
      <c r="I348">
        <v>2</v>
      </c>
      <c r="J348">
        <v>0</v>
      </c>
      <c r="K348">
        <v>2</v>
      </c>
      <c r="L348" t="s">
        <v>355</v>
      </c>
      <c r="M348">
        <v>0</v>
      </c>
      <c r="N348" s="16">
        <v>45526</v>
      </c>
      <c r="O348" s="16">
        <v>45526</v>
      </c>
      <c r="Q348" t="s">
        <v>181</v>
      </c>
      <c r="R348" t="s">
        <v>322</v>
      </c>
      <c r="S348">
        <v>10017210</v>
      </c>
      <c r="T348" t="s">
        <v>321</v>
      </c>
      <c r="AE348">
        <v>0</v>
      </c>
      <c r="AF348" s="16"/>
      <c r="AG348">
        <v>0</v>
      </c>
      <c r="AI348" t="s">
        <v>356</v>
      </c>
      <c r="AM348">
        <v>0</v>
      </c>
      <c r="AN348">
        <v>9.5243055555559994E-2</v>
      </c>
      <c r="AO348">
        <v>0</v>
      </c>
      <c r="AP348">
        <v>0</v>
      </c>
      <c r="AQ348">
        <v>1001524309</v>
      </c>
      <c r="AR348">
        <v>4624564</v>
      </c>
      <c r="AS348">
        <v>1</v>
      </c>
    </row>
    <row r="349" spans="1:45" x14ac:dyDescent="0.35">
      <c r="A349">
        <v>6384954</v>
      </c>
      <c r="B349">
        <v>0</v>
      </c>
      <c r="C349">
        <v>10</v>
      </c>
      <c r="D349" t="s">
        <v>203</v>
      </c>
      <c r="E349" t="s">
        <v>359</v>
      </c>
      <c r="F349" t="s">
        <v>310</v>
      </c>
      <c r="G349" t="s">
        <v>530</v>
      </c>
      <c r="H349">
        <v>4</v>
      </c>
      <c r="I349">
        <v>2</v>
      </c>
      <c r="J349">
        <v>0</v>
      </c>
      <c r="K349">
        <v>2</v>
      </c>
      <c r="L349" t="s">
        <v>355</v>
      </c>
      <c r="M349">
        <v>0</v>
      </c>
      <c r="N349" s="16">
        <v>45467</v>
      </c>
      <c r="O349" s="16">
        <v>45467</v>
      </c>
      <c r="Q349" t="s">
        <v>134</v>
      </c>
      <c r="R349" t="s">
        <v>271</v>
      </c>
      <c r="S349">
        <v>10014658</v>
      </c>
      <c r="T349" t="s">
        <v>134</v>
      </c>
      <c r="AE349">
        <v>0</v>
      </c>
      <c r="AF349" s="16"/>
      <c r="AG349">
        <v>0</v>
      </c>
      <c r="AI349" t="s">
        <v>356</v>
      </c>
      <c r="AM349">
        <v>9.5243055555559994E-2</v>
      </c>
      <c r="AN349">
        <v>0.19048611111111</v>
      </c>
      <c r="AO349">
        <v>0</v>
      </c>
      <c r="AP349">
        <v>0</v>
      </c>
      <c r="AQ349">
        <v>1001524309</v>
      </c>
      <c r="AR349">
        <v>4624565</v>
      </c>
      <c r="AS349">
        <v>1</v>
      </c>
    </row>
    <row r="350" spans="1:45" x14ac:dyDescent="0.35">
      <c r="A350">
        <v>6385760</v>
      </c>
      <c r="B350">
        <v>0</v>
      </c>
      <c r="C350">
        <v>10</v>
      </c>
      <c r="D350" t="s">
        <v>203</v>
      </c>
      <c r="E350" t="s">
        <v>359</v>
      </c>
      <c r="F350" t="s">
        <v>310</v>
      </c>
      <c r="G350" t="s">
        <v>529</v>
      </c>
      <c r="H350">
        <v>4</v>
      </c>
      <c r="I350">
        <v>2</v>
      </c>
      <c r="J350">
        <v>0</v>
      </c>
      <c r="K350">
        <v>2</v>
      </c>
      <c r="L350" t="s">
        <v>355</v>
      </c>
      <c r="M350">
        <v>0</v>
      </c>
      <c r="N350" s="16">
        <v>45809</v>
      </c>
      <c r="O350" s="16">
        <v>45809</v>
      </c>
      <c r="R350" t="s">
        <v>431</v>
      </c>
      <c r="T350" t="s">
        <v>429</v>
      </c>
      <c r="AE350">
        <v>0</v>
      </c>
      <c r="AF350" s="16"/>
      <c r="AG350">
        <v>0</v>
      </c>
      <c r="AI350" t="s">
        <v>363</v>
      </c>
      <c r="AM350">
        <v>0</v>
      </c>
      <c r="AN350">
        <v>0.38094907407407003</v>
      </c>
      <c r="AO350">
        <v>0</v>
      </c>
      <c r="AP350">
        <v>0</v>
      </c>
      <c r="AQ350">
        <v>1001525142</v>
      </c>
      <c r="AR350">
        <v>4625775</v>
      </c>
      <c r="AS350">
        <v>3</v>
      </c>
    </row>
    <row r="351" spans="1:45" x14ac:dyDescent="0.35">
      <c r="A351">
        <v>6385974</v>
      </c>
      <c r="B351">
        <v>0</v>
      </c>
      <c r="C351">
        <v>10</v>
      </c>
      <c r="D351" t="s">
        <v>203</v>
      </c>
      <c r="E351" t="s">
        <v>359</v>
      </c>
      <c r="F351" t="s">
        <v>310</v>
      </c>
      <c r="G351" t="s">
        <v>527</v>
      </c>
      <c r="H351">
        <v>8</v>
      </c>
      <c r="I351">
        <v>2</v>
      </c>
      <c r="J351">
        <v>0</v>
      </c>
      <c r="K351">
        <v>4</v>
      </c>
      <c r="L351" t="s">
        <v>355</v>
      </c>
      <c r="M351">
        <v>0</v>
      </c>
      <c r="N351" s="16">
        <v>45763</v>
      </c>
      <c r="O351" s="16">
        <v>45763</v>
      </c>
      <c r="Q351" t="s">
        <v>159</v>
      </c>
      <c r="R351" t="s">
        <v>398</v>
      </c>
      <c r="S351">
        <v>10014599</v>
      </c>
      <c r="T351" t="s">
        <v>159</v>
      </c>
      <c r="AE351">
        <v>0</v>
      </c>
      <c r="AF351" s="16"/>
      <c r="AG351">
        <v>0</v>
      </c>
      <c r="AI351" t="s">
        <v>363</v>
      </c>
      <c r="AM351">
        <v>0</v>
      </c>
      <c r="AN351">
        <v>0.38094907407407003</v>
      </c>
      <c r="AO351">
        <v>0</v>
      </c>
      <c r="AP351">
        <v>0</v>
      </c>
      <c r="AQ351">
        <v>1001525183</v>
      </c>
      <c r="AR351">
        <v>4625776</v>
      </c>
      <c r="AS351">
        <v>3</v>
      </c>
    </row>
    <row r="352" spans="1:45" x14ac:dyDescent="0.35">
      <c r="A352">
        <v>6388124</v>
      </c>
      <c r="B352">
        <v>0</v>
      </c>
      <c r="C352">
        <v>10</v>
      </c>
      <c r="D352" t="s">
        <v>203</v>
      </c>
      <c r="E352" t="s">
        <v>1324</v>
      </c>
      <c r="F352" t="s">
        <v>310</v>
      </c>
      <c r="G352" t="s">
        <v>526</v>
      </c>
      <c r="H352">
        <v>4</v>
      </c>
      <c r="I352">
        <v>2</v>
      </c>
      <c r="J352">
        <v>0</v>
      </c>
      <c r="K352">
        <v>2</v>
      </c>
      <c r="L352" t="s">
        <v>355</v>
      </c>
      <c r="M352">
        <v>0</v>
      </c>
      <c r="N352" s="16">
        <v>45889</v>
      </c>
      <c r="O352" s="16">
        <v>45889</v>
      </c>
      <c r="Q352" t="s">
        <v>165</v>
      </c>
      <c r="R352" t="s">
        <v>273</v>
      </c>
      <c r="S352">
        <v>10017653</v>
      </c>
      <c r="T352" t="s">
        <v>272</v>
      </c>
      <c r="AE352">
        <v>0</v>
      </c>
      <c r="AF352" s="16"/>
      <c r="AG352">
        <v>0</v>
      </c>
      <c r="AI352" t="s">
        <v>360</v>
      </c>
      <c r="AM352">
        <v>0</v>
      </c>
      <c r="AN352">
        <v>0.23809027777778</v>
      </c>
      <c r="AO352">
        <v>0</v>
      </c>
      <c r="AP352">
        <v>0</v>
      </c>
      <c r="AQ352">
        <v>1001525331</v>
      </c>
      <c r="AR352">
        <v>4626014</v>
      </c>
      <c r="AS352">
        <v>2</v>
      </c>
    </row>
    <row r="353" spans="1:45" x14ac:dyDescent="0.35">
      <c r="A353">
        <v>6389550</v>
      </c>
      <c r="B353">
        <v>0</v>
      </c>
      <c r="C353">
        <v>10</v>
      </c>
      <c r="D353" t="s">
        <v>203</v>
      </c>
      <c r="E353" t="s">
        <v>359</v>
      </c>
      <c r="F353" t="s">
        <v>310</v>
      </c>
      <c r="G353" t="s">
        <v>525</v>
      </c>
      <c r="H353">
        <v>8</v>
      </c>
      <c r="I353">
        <v>2</v>
      </c>
      <c r="J353">
        <v>0</v>
      </c>
      <c r="K353">
        <v>4</v>
      </c>
      <c r="L353" t="s">
        <v>355</v>
      </c>
      <c r="M353">
        <v>0</v>
      </c>
      <c r="N353" s="16">
        <v>45809</v>
      </c>
      <c r="O353" s="16">
        <v>45809</v>
      </c>
      <c r="Q353" t="s">
        <v>155</v>
      </c>
      <c r="R353" t="s">
        <v>276</v>
      </c>
      <c r="S353">
        <v>10014647</v>
      </c>
      <c r="T353" t="s">
        <v>155</v>
      </c>
      <c r="AE353">
        <v>0</v>
      </c>
      <c r="AF353" s="16"/>
      <c r="AG353">
        <v>0</v>
      </c>
      <c r="AI353" t="s">
        <v>363</v>
      </c>
      <c r="AM353">
        <v>0.29166666666667002</v>
      </c>
      <c r="AN353">
        <v>0.60416666666666996</v>
      </c>
      <c r="AO353">
        <v>0</v>
      </c>
      <c r="AP353">
        <v>0</v>
      </c>
      <c r="AQ353">
        <v>1001525470</v>
      </c>
      <c r="AR353">
        <v>4626154</v>
      </c>
      <c r="AS353">
        <v>3</v>
      </c>
    </row>
    <row r="354" spans="1:45" x14ac:dyDescent="0.35">
      <c r="A354">
        <v>6395056</v>
      </c>
      <c r="B354">
        <v>0</v>
      </c>
      <c r="C354">
        <v>10</v>
      </c>
      <c r="D354" t="s">
        <v>203</v>
      </c>
      <c r="E354" t="s">
        <v>359</v>
      </c>
      <c r="F354" t="s">
        <v>310</v>
      </c>
      <c r="G354" t="s">
        <v>524</v>
      </c>
      <c r="H354">
        <v>0</v>
      </c>
      <c r="I354">
        <v>0</v>
      </c>
      <c r="J354">
        <v>0</v>
      </c>
      <c r="K354">
        <v>0</v>
      </c>
      <c r="L354" t="s">
        <v>355</v>
      </c>
      <c r="M354">
        <v>0</v>
      </c>
      <c r="N354" s="16">
        <v>45778</v>
      </c>
      <c r="O354" s="16">
        <v>45778</v>
      </c>
      <c r="R354" t="s">
        <v>407</v>
      </c>
      <c r="T354" t="s">
        <v>406</v>
      </c>
      <c r="AE354">
        <v>0</v>
      </c>
      <c r="AG354">
        <v>0</v>
      </c>
      <c r="AI354" t="s">
        <v>360</v>
      </c>
      <c r="AM354">
        <v>0</v>
      </c>
      <c r="AN354">
        <v>0.19047453703704001</v>
      </c>
      <c r="AO354">
        <v>0</v>
      </c>
      <c r="AP354">
        <v>0</v>
      </c>
      <c r="AQ354">
        <v>1001525576</v>
      </c>
      <c r="AR354">
        <v>4626849</v>
      </c>
      <c r="AS354">
        <v>2</v>
      </c>
    </row>
    <row r="355" spans="1:45" x14ac:dyDescent="0.35">
      <c r="A355">
        <v>6396998</v>
      </c>
      <c r="B355">
        <v>0</v>
      </c>
      <c r="C355">
        <v>10</v>
      </c>
      <c r="D355" t="s">
        <v>373</v>
      </c>
      <c r="E355" t="s">
        <v>1324</v>
      </c>
      <c r="F355" t="s">
        <v>310</v>
      </c>
      <c r="G355" t="s">
        <v>3269</v>
      </c>
      <c r="H355">
        <v>10</v>
      </c>
      <c r="I355">
        <v>2</v>
      </c>
      <c r="J355">
        <v>0</v>
      </c>
      <c r="K355">
        <v>5</v>
      </c>
      <c r="L355" t="s">
        <v>355</v>
      </c>
      <c r="M355">
        <v>0</v>
      </c>
      <c r="N355" s="16">
        <v>45845</v>
      </c>
      <c r="O355" s="16">
        <v>45845</v>
      </c>
      <c r="Q355" t="s">
        <v>134</v>
      </c>
      <c r="R355" t="s">
        <v>271</v>
      </c>
      <c r="S355">
        <v>10014658</v>
      </c>
      <c r="T355" t="s">
        <v>134</v>
      </c>
      <c r="AE355">
        <v>0</v>
      </c>
      <c r="AG355">
        <v>0</v>
      </c>
      <c r="AI355" t="s">
        <v>360</v>
      </c>
      <c r="AM355">
        <v>0</v>
      </c>
      <c r="AN355">
        <v>0.38094907407407003</v>
      </c>
      <c r="AO355">
        <v>0</v>
      </c>
      <c r="AP355">
        <v>0</v>
      </c>
      <c r="AQ355">
        <v>1001525789</v>
      </c>
      <c r="AR355">
        <v>4626901</v>
      </c>
      <c r="AS355">
        <v>2</v>
      </c>
    </row>
    <row r="356" spans="1:45" x14ac:dyDescent="0.35">
      <c r="A356">
        <v>6397718</v>
      </c>
      <c r="B356">
        <v>0</v>
      </c>
      <c r="C356">
        <v>10</v>
      </c>
      <c r="D356" t="s">
        <v>367</v>
      </c>
      <c r="E356" t="s">
        <v>359</v>
      </c>
      <c r="F356" t="s">
        <v>251</v>
      </c>
      <c r="G356" t="s">
        <v>521</v>
      </c>
      <c r="H356">
        <v>24</v>
      </c>
      <c r="I356">
        <v>2</v>
      </c>
      <c r="J356">
        <v>0</v>
      </c>
      <c r="K356">
        <v>12</v>
      </c>
      <c r="L356" t="s">
        <v>355</v>
      </c>
      <c r="M356">
        <v>0</v>
      </c>
      <c r="N356" s="16">
        <v>45717</v>
      </c>
      <c r="O356" s="16">
        <v>45717</v>
      </c>
      <c r="Q356" t="s">
        <v>156</v>
      </c>
      <c r="R356" t="s">
        <v>311</v>
      </c>
      <c r="S356">
        <v>10016283</v>
      </c>
      <c r="T356" t="s">
        <v>156</v>
      </c>
      <c r="AE356">
        <v>0</v>
      </c>
      <c r="AF356" s="16"/>
      <c r="AG356">
        <v>0</v>
      </c>
      <c r="AI356" t="s">
        <v>363</v>
      </c>
      <c r="AM356">
        <v>0</v>
      </c>
      <c r="AN356">
        <v>0.23809027777778</v>
      </c>
      <c r="AO356">
        <v>0</v>
      </c>
      <c r="AP356">
        <v>0</v>
      </c>
      <c r="AQ356">
        <v>1001527302</v>
      </c>
      <c r="AR356">
        <v>4629316</v>
      </c>
      <c r="AS356">
        <v>3</v>
      </c>
    </row>
    <row r="357" spans="1:45" x14ac:dyDescent="0.35">
      <c r="A357">
        <v>6397910</v>
      </c>
      <c r="B357">
        <v>0</v>
      </c>
      <c r="C357">
        <v>10</v>
      </c>
      <c r="D357" t="s">
        <v>361</v>
      </c>
      <c r="E357" t="s">
        <v>359</v>
      </c>
      <c r="F357" t="s">
        <v>251</v>
      </c>
      <c r="G357" t="s">
        <v>520</v>
      </c>
      <c r="H357">
        <v>24</v>
      </c>
      <c r="I357">
        <v>2</v>
      </c>
      <c r="J357">
        <v>0</v>
      </c>
      <c r="K357">
        <v>12</v>
      </c>
      <c r="L357" t="s">
        <v>355</v>
      </c>
      <c r="M357">
        <v>0</v>
      </c>
      <c r="N357" s="16">
        <v>45388</v>
      </c>
      <c r="O357" s="16">
        <v>45388</v>
      </c>
      <c r="R357" t="s">
        <v>266</v>
      </c>
      <c r="T357" t="s">
        <v>264</v>
      </c>
      <c r="AE357">
        <v>0</v>
      </c>
      <c r="AF357" s="16"/>
      <c r="AG357">
        <v>0</v>
      </c>
      <c r="AI357" t="s">
        <v>360</v>
      </c>
      <c r="AM357">
        <v>0</v>
      </c>
      <c r="AN357">
        <v>4.7615740740740001E-2</v>
      </c>
      <c r="AO357">
        <v>0</v>
      </c>
      <c r="AP357">
        <v>0</v>
      </c>
      <c r="AQ357">
        <v>1001530817</v>
      </c>
      <c r="AR357">
        <v>4633767</v>
      </c>
      <c r="AS357">
        <v>2</v>
      </c>
    </row>
    <row r="358" spans="1:45" x14ac:dyDescent="0.35">
      <c r="A358">
        <v>6399768</v>
      </c>
      <c r="B358">
        <v>0</v>
      </c>
      <c r="C358">
        <v>10</v>
      </c>
      <c r="D358" t="s">
        <v>203</v>
      </c>
      <c r="E358" t="s">
        <v>359</v>
      </c>
      <c r="F358" t="s">
        <v>517</v>
      </c>
      <c r="G358" t="s">
        <v>516</v>
      </c>
      <c r="H358">
        <v>0</v>
      </c>
      <c r="I358">
        <v>0</v>
      </c>
      <c r="J358">
        <v>0</v>
      </c>
      <c r="K358">
        <v>0</v>
      </c>
      <c r="L358" t="s">
        <v>355</v>
      </c>
      <c r="M358">
        <v>0</v>
      </c>
      <c r="N358" s="16">
        <v>45761</v>
      </c>
      <c r="O358" s="16">
        <v>45761</v>
      </c>
      <c r="Q358" t="s">
        <v>514</v>
      </c>
      <c r="R358" t="s">
        <v>513</v>
      </c>
      <c r="S358">
        <v>10017159</v>
      </c>
      <c r="T358" t="s">
        <v>510</v>
      </c>
      <c r="AE358">
        <v>0</v>
      </c>
      <c r="AF358" s="16"/>
      <c r="AG358">
        <v>0</v>
      </c>
      <c r="AI358" t="s">
        <v>360</v>
      </c>
      <c r="AM358">
        <v>0.29166666666667002</v>
      </c>
      <c r="AN358">
        <v>0.39583333333332998</v>
      </c>
      <c r="AO358">
        <v>0</v>
      </c>
      <c r="AP358">
        <v>0</v>
      </c>
      <c r="AQ358">
        <v>1001530886</v>
      </c>
      <c r="AR358">
        <v>4633999</v>
      </c>
      <c r="AS358">
        <v>2</v>
      </c>
    </row>
    <row r="359" spans="1:45" x14ac:dyDescent="0.35">
      <c r="A359">
        <v>6401531</v>
      </c>
      <c r="B359">
        <v>0</v>
      </c>
      <c r="C359">
        <v>10</v>
      </c>
      <c r="D359" t="s">
        <v>511</v>
      </c>
      <c r="E359" t="s">
        <v>359</v>
      </c>
      <c r="F359" t="s">
        <v>310</v>
      </c>
      <c r="G359" t="s">
        <v>512</v>
      </c>
      <c r="H359">
        <v>6</v>
      </c>
      <c r="I359">
        <v>2</v>
      </c>
      <c r="J359">
        <v>0</v>
      </c>
      <c r="K359">
        <v>3</v>
      </c>
      <c r="L359" t="s">
        <v>355</v>
      </c>
      <c r="M359">
        <v>0</v>
      </c>
      <c r="N359" s="16">
        <v>45761</v>
      </c>
      <c r="O359" s="16">
        <v>45761</v>
      </c>
      <c r="Q359" t="s">
        <v>514</v>
      </c>
      <c r="R359" t="s">
        <v>513</v>
      </c>
      <c r="S359">
        <v>10017159</v>
      </c>
      <c r="T359" t="s">
        <v>510</v>
      </c>
      <c r="AE359">
        <v>0</v>
      </c>
      <c r="AG359">
        <v>0</v>
      </c>
      <c r="AI359" t="s">
        <v>360</v>
      </c>
      <c r="AM359">
        <v>0.29166666666667002</v>
      </c>
      <c r="AN359">
        <v>0.39583333333332998</v>
      </c>
      <c r="AO359">
        <v>0</v>
      </c>
      <c r="AP359">
        <v>0</v>
      </c>
      <c r="AQ359">
        <v>1001530895</v>
      </c>
      <c r="AR359">
        <v>4634004</v>
      </c>
      <c r="AS359">
        <v>2</v>
      </c>
    </row>
    <row r="360" spans="1:45" x14ac:dyDescent="0.35">
      <c r="A360">
        <v>6404247</v>
      </c>
      <c r="B360">
        <v>0</v>
      </c>
      <c r="C360">
        <v>10</v>
      </c>
      <c r="D360" t="s">
        <v>507</v>
      </c>
      <c r="E360" t="s">
        <v>1324</v>
      </c>
      <c r="F360" t="s">
        <v>310</v>
      </c>
      <c r="G360" t="s">
        <v>508</v>
      </c>
      <c r="H360">
        <v>8</v>
      </c>
      <c r="I360">
        <v>2</v>
      </c>
      <c r="J360">
        <v>0</v>
      </c>
      <c r="K360">
        <v>4</v>
      </c>
      <c r="L360" t="s">
        <v>355</v>
      </c>
      <c r="M360">
        <v>0</v>
      </c>
      <c r="N360" s="16">
        <v>45809</v>
      </c>
      <c r="O360" s="16">
        <v>45809</v>
      </c>
      <c r="R360" t="s">
        <v>431</v>
      </c>
      <c r="T360" t="s">
        <v>429</v>
      </c>
      <c r="AE360">
        <v>0</v>
      </c>
      <c r="AF360" s="16"/>
      <c r="AG360">
        <v>0</v>
      </c>
      <c r="AI360" t="s">
        <v>360</v>
      </c>
      <c r="AM360">
        <v>0.29166666666667002</v>
      </c>
      <c r="AN360">
        <v>0.44791666666667002</v>
      </c>
      <c r="AO360">
        <v>0</v>
      </c>
      <c r="AP360">
        <v>0</v>
      </c>
      <c r="AQ360">
        <v>1001531281</v>
      </c>
      <c r="AR360">
        <v>4634478</v>
      </c>
      <c r="AS360">
        <v>2</v>
      </c>
    </row>
    <row r="361" spans="1:45" x14ac:dyDescent="0.35">
      <c r="A361">
        <v>6407964</v>
      </c>
      <c r="B361">
        <v>0</v>
      </c>
      <c r="C361">
        <v>10</v>
      </c>
      <c r="D361" t="s">
        <v>203</v>
      </c>
      <c r="E361" t="s">
        <v>1324</v>
      </c>
      <c r="F361" t="s">
        <v>310</v>
      </c>
      <c r="G361" t="s">
        <v>195</v>
      </c>
      <c r="H361">
        <v>0</v>
      </c>
      <c r="I361">
        <v>2</v>
      </c>
      <c r="J361">
        <v>0</v>
      </c>
      <c r="K361">
        <v>2</v>
      </c>
      <c r="L361" t="s">
        <v>355</v>
      </c>
      <c r="M361">
        <v>0</v>
      </c>
      <c r="N361" s="16">
        <v>45809</v>
      </c>
      <c r="O361" s="16">
        <v>45809</v>
      </c>
      <c r="Q361" t="s">
        <v>196</v>
      </c>
      <c r="R361" t="s">
        <v>258</v>
      </c>
      <c r="S361">
        <v>10017881</v>
      </c>
      <c r="T361" t="s">
        <v>257</v>
      </c>
      <c r="AE361">
        <v>0</v>
      </c>
      <c r="AF361" s="16"/>
      <c r="AG361">
        <v>0</v>
      </c>
      <c r="AI361" t="s">
        <v>360</v>
      </c>
      <c r="AM361">
        <v>0</v>
      </c>
      <c r="AN361">
        <v>0.57143518518518999</v>
      </c>
      <c r="AO361">
        <v>0</v>
      </c>
      <c r="AP361">
        <v>0</v>
      </c>
      <c r="AQ361">
        <v>1001531324</v>
      </c>
      <c r="AR361">
        <v>4634501</v>
      </c>
      <c r="AS361">
        <v>2</v>
      </c>
    </row>
    <row r="362" spans="1:45" x14ac:dyDescent="0.35">
      <c r="A362">
        <v>6408475</v>
      </c>
      <c r="B362">
        <v>0</v>
      </c>
      <c r="C362">
        <v>10</v>
      </c>
      <c r="D362" t="s">
        <v>367</v>
      </c>
      <c r="E362" t="s">
        <v>1324</v>
      </c>
      <c r="F362" t="s">
        <v>310</v>
      </c>
      <c r="G362" t="s">
        <v>3270</v>
      </c>
      <c r="H362">
        <v>0</v>
      </c>
      <c r="I362">
        <v>2</v>
      </c>
      <c r="J362">
        <v>0</v>
      </c>
      <c r="K362">
        <v>12</v>
      </c>
      <c r="L362" t="s">
        <v>355</v>
      </c>
      <c r="M362">
        <v>0</v>
      </c>
      <c r="N362" s="16">
        <v>45809</v>
      </c>
      <c r="O362" s="16">
        <v>45810</v>
      </c>
      <c r="Q362" t="s">
        <v>185</v>
      </c>
      <c r="R362" t="s">
        <v>322</v>
      </c>
      <c r="S362">
        <v>10014727</v>
      </c>
      <c r="T362" t="s">
        <v>321</v>
      </c>
      <c r="AE362">
        <v>0</v>
      </c>
      <c r="AF362" s="16"/>
      <c r="AG362">
        <v>0</v>
      </c>
      <c r="AI362" t="s">
        <v>363</v>
      </c>
      <c r="AM362">
        <v>0</v>
      </c>
      <c r="AN362">
        <v>9.5243055555559994E-2</v>
      </c>
      <c r="AO362">
        <v>0</v>
      </c>
      <c r="AP362">
        <v>0</v>
      </c>
      <c r="AQ362">
        <v>1001534016</v>
      </c>
      <c r="AR362">
        <v>4638397</v>
      </c>
      <c r="AS362">
        <v>3</v>
      </c>
    </row>
    <row r="363" spans="1:45" x14ac:dyDescent="0.35">
      <c r="A363">
        <v>6408476</v>
      </c>
      <c r="B363">
        <v>0</v>
      </c>
      <c r="C363">
        <v>10</v>
      </c>
      <c r="D363" t="s">
        <v>367</v>
      </c>
      <c r="E363" t="s">
        <v>1324</v>
      </c>
      <c r="F363" t="s">
        <v>310</v>
      </c>
      <c r="G363" t="s">
        <v>3271</v>
      </c>
      <c r="H363">
        <v>0</v>
      </c>
      <c r="I363">
        <v>2</v>
      </c>
      <c r="J363">
        <v>0</v>
      </c>
      <c r="K363">
        <v>12</v>
      </c>
      <c r="L363" t="s">
        <v>355</v>
      </c>
      <c r="M363">
        <v>0</v>
      </c>
      <c r="N363" s="16">
        <v>45809</v>
      </c>
      <c r="O363" s="16">
        <v>45810</v>
      </c>
      <c r="Q363" t="s">
        <v>185</v>
      </c>
      <c r="R363" t="s">
        <v>322</v>
      </c>
      <c r="S363">
        <v>10014727</v>
      </c>
      <c r="T363" t="s">
        <v>321</v>
      </c>
      <c r="AE363">
        <v>0</v>
      </c>
      <c r="AG363">
        <v>0</v>
      </c>
      <c r="AI363" t="s">
        <v>363</v>
      </c>
      <c r="AM363">
        <v>0</v>
      </c>
      <c r="AN363">
        <v>9.5243055555559994E-2</v>
      </c>
      <c r="AO363">
        <v>0</v>
      </c>
      <c r="AP363">
        <v>0</v>
      </c>
      <c r="AQ363">
        <v>1001534017</v>
      </c>
      <c r="AR363">
        <v>4638398</v>
      </c>
      <c r="AS363">
        <v>3</v>
      </c>
    </row>
    <row r="364" spans="1:45" x14ac:dyDescent="0.35">
      <c r="A364">
        <v>6408479</v>
      </c>
      <c r="B364">
        <v>0</v>
      </c>
      <c r="C364">
        <v>10</v>
      </c>
      <c r="D364" t="s">
        <v>367</v>
      </c>
      <c r="E364" t="s">
        <v>1324</v>
      </c>
      <c r="F364" t="s">
        <v>310</v>
      </c>
      <c r="G364" t="s">
        <v>3272</v>
      </c>
      <c r="H364">
        <v>0</v>
      </c>
      <c r="I364">
        <v>12</v>
      </c>
      <c r="J364">
        <v>0</v>
      </c>
      <c r="K364">
        <v>2</v>
      </c>
      <c r="L364" t="s">
        <v>355</v>
      </c>
      <c r="M364">
        <v>0</v>
      </c>
      <c r="N364" s="16">
        <v>45809</v>
      </c>
      <c r="O364" s="16">
        <v>45809</v>
      </c>
      <c r="Q364" t="s">
        <v>185</v>
      </c>
      <c r="R364" t="s">
        <v>322</v>
      </c>
      <c r="S364">
        <v>10014727</v>
      </c>
      <c r="T364" t="s">
        <v>321</v>
      </c>
      <c r="AE364">
        <v>0</v>
      </c>
      <c r="AG364">
        <v>0</v>
      </c>
      <c r="AI364" t="s">
        <v>356</v>
      </c>
      <c r="AM364">
        <v>0.29166666666667002</v>
      </c>
      <c r="AN364">
        <v>0.39583333333332998</v>
      </c>
      <c r="AO364">
        <v>0</v>
      </c>
      <c r="AP364">
        <v>0</v>
      </c>
      <c r="AQ364">
        <v>1001534412</v>
      </c>
      <c r="AR364">
        <v>4638900</v>
      </c>
      <c r="AS364">
        <v>1</v>
      </c>
    </row>
    <row r="365" spans="1:45" x14ac:dyDescent="0.35">
      <c r="A365">
        <v>6409217</v>
      </c>
      <c r="B365">
        <v>0</v>
      </c>
      <c r="C365">
        <v>10</v>
      </c>
      <c r="D365" t="s">
        <v>367</v>
      </c>
      <c r="E365" t="s">
        <v>1324</v>
      </c>
      <c r="F365" t="s">
        <v>310</v>
      </c>
      <c r="G365" t="s">
        <v>3273</v>
      </c>
      <c r="H365">
        <v>0</v>
      </c>
      <c r="I365">
        <v>2</v>
      </c>
      <c r="J365">
        <v>0</v>
      </c>
      <c r="K365">
        <v>2</v>
      </c>
      <c r="L365" t="s">
        <v>355</v>
      </c>
      <c r="M365">
        <v>0</v>
      </c>
      <c r="N365" s="16">
        <v>45808</v>
      </c>
      <c r="O365" s="16">
        <v>45808</v>
      </c>
      <c r="Q365" t="s">
        <v>185</v>
      </c>
      <c r="R365" t="s">
        <v>322</v>
      </c>
      <c r="S365">
        <v>10014727</v>
      </c>
      <c r="T365" t="s">
        <v>321</v>
      </c>
      <c r="AE365">
        <v>0</v>
      </c>
      <c r="AG365">
        <v>0</v>
      </c>
      <c r="AI365" t="s">
        <v>356</v>
      </c>
      <c r="AM365">
        <v>0</v>
      </c>
      <c r="AN365">
        <v>9.5243055555559994E-2</v>
      </c>
      <c r="AO365">
        <v>0</v>
      </c>
      <c r="AP365">
        <v>0</v>
      </c>
      <c r="AQ365">
        <v>1001534740</v>
      </c>
      <c r="AR365">
        <v>4639705</v>
      </c>
      <c r="AS365">
        <v>1</v>
      </c>
    </row>
    <row r="366" spans="1:45" x14ac:dyDescent="0.35">
      <c r="A366">
        <v>6409241</v>
      </c>
      <c r="B366">
        <v>0</v>
      </c>
      <c r="C366">
        <v>10</v>
      </c>
      <c r="D366" t="s">
        <v>367</v>
      </c>
      <c r="E366" t="s">
        <v>1324</v>
      </c>
      <c r="F366" t="s">
        <v>310</v>
      </c>
      <c r="G366" t="s">
        <v>3274</v>
      </c>
      <c r="H366">
        <v>0</v>
      </c>
      <c r="I366">
        <v>2</v>
      </c>
      <c r="J366">
        <v>0</v>
      </c>
      <c r="K366">
        <v>12</v>
      </c>
      <c r="L366" t="s">
        <v>355</v>
      </c>
      <c r="M366">
        <v>0</v>
      </c>
      <c r="N366" s="16">
        <v>45809</v>
      </c>
      <c r="O366" s="16">
        <v>45810</v>
      </c>
      <c r="Q366" t="s">
        <v>185</v>
      </c>
      <c r="R366" t="s">
        <v>322</v>
      </c>
      <c r="S366">
        <v>10014727</v>
      </c>
      <c r="T366" t="s">
        <v>321</v>
      </c>
      <c r="AE366">
        <v>0</v>
      </c>
      <c r="AF366" s="16"/>
      <c r="AG366">
        <v>0</v>
      </c>
      <c r="AI366" t="s">
        <v>360</v>
      </c>
      <c r="AM366">
        <v>0</v>
      </c>
      <c r="AN366">
        <v>0.33333333333332998</v>
      </c>
      <c r="AO366">
        <v>0</v>
      </c>
      <c r="AP366">
        <v>0</v>
      </c>
      <c r="AQ366">
        <v>1001535902</v>
      </c>
      <c r="AR366">
        <v>4641190</v>
      </c>
      <c r="AS366">
        <v>2</v>
      </c>
    </row>
    <row r="367" spans="1:45" x14ac:dyDescent="0.35">
      <c r="A367">
        <v>6410018</v>
      </c>
      <c r="B367">
        <v>0</v>
      </c>
      <c r="C367">
        <v>10</v>
      </c>
      <c r="D367" t="s">
        <v>203</v>
      </c>
      <c r="E367" t="s">
        <v>359</v>
      </c>
      <c r="F367" t="s">
        <v>310</v>
      </c>
      <c r="G367" t="s">
        <v>500</v>
      </c>
      <c r="H367">
        <v>2</v>
      </c>
      <c r="I367">
        <v>1</v>
      </c>
      <c r="J367">
        <v>0</v>
      </c>
      <c r="K367">
        <v>2</v>
      </c>
      <c r="L367" t="s">
        <v>355</v>
      </c>
      <c r="M367">
        <v>0</v>
      </c>
      <c r="N367" s="16">
        <v>45527</v>
      </c>
      <c r="O367" s="16">
        <v>45527</v>
      </c>
      <c r="Q367" t="s">
        <v>159</v>
      </c>
      <c r="R367" t="s">
        <v>398</v>
      </c>
      <c r="S367">
        <v>10014599</v>
      </c>
      <c r="T367" t="s">
        <v>159</v>
      </c>
      <c r="AE367">
        <v>0</v>
      </c>
      <c r="AG367">
        <v>0</v>
      </c>
      <c r="AI367" t="s">
        <v>360</v>
      </c>
      <c r="AM367">
        <v>0</v>
      </c>
      <c r="AN367">
        <v>0.57143518518518999</v>
      </c>
      <c r="AO367">
        <v>0</v>
      </c>
      <c r="AP367">
        <v>0</v>
      </c>
      <c r="AQ367">
        <v>1001535907</v>
      </c>
      <c r="AR367">
        <v>4641195</v>
      </c>
      <c r="AS367">
        <v>2</v>
      </c>
    </row>
    <row r="368" spans="1:45" x14ac:dyDescent="0.35">
      <c r="A368">
        <v>6410151</v>
      </c>
      <c r="B368">
        <v>0</v>
      </c>
      <c r="C368">
        <v>10</v>
      </c>
      <c r="D368" t="s">
        <v>203</v>
      </c>
      <c r="E368" t="s">
        <v>359</v>
      </c>
      <c r="F368" t="s">
        <v>310</v>
      </c>
      <c r="G368" t="s">
        <v>3275</v>
      </c>
      <c r="H368">
        <v>2</v>
      </c>
      <c r="I368">
        <v>1</v>
      </c>
      <c r="J368">
        <v>0</v>
      </c>
      <c r="K368">
        <v>2</v>
      </c>
      <c r="L368" t="s">
        <v>355</v>
      </c>
      <c r="M368">
        <v>0</v>
      </c>
      <c r="N368" s="16">
        <v>45809</v>
      </c>
      <c r="O368" s="16">
        <v>45809</v>
      </c>
      <c r="Q368" t="s">
        <v>201</v>
      </c>
      <c r="R368" t="s">
        <v>334</v>
      </c>
      <c r="S368">
        <v>10014602</v>
      </c>
      <c r="T368" t="s">
        <v>201</v>
      </c>
      <c r="AE368">
        <v>0</v>
      </c>
      <c r="AF368" s="16"/>
      <c r="AG368">
        <v>0</v>
      </c>
      <c r="AI368" t="s">
        <v>360</v>
      </c>
      <c r="AM368">
        <v>0</v>
      </c>
      <c r="AN368">
        <v>0</v>
      </c>
      <c r="AO368">
        <v>0</v>
      </c>
      <c r="AP368">
        <v>0</v>
      </c>
      <c r="AQ368">
        <v>1001538877</v>
      </c>
      <c r="AR368">
        <v>4645146</v>
      </c>
      <c r="AS368">
        <v>2</v>
      </c>
    </row>
    <row r="369" spans="1:45" x14ac:dyDescent="0.35">
      <c r="A369">
        <v>6410155</v>
      </c>
      <c r="B369">
        <v>0</v>
      </c>
      <c r="C369">
        <v>10</v>
      </c>
      <c r="D369" t="s">
        <v>203</v>
      </c>
      <c r="E369" t="s">
        <v>359</v>
      </c>
      <c r="F369" t="s">
        <v>310</v>
      </c>
      <c r="G369" t="s">
        <v>199</v>
      </c>
      <c r="H369">
        <v>60</v>
      </c>
      <c r="I369">
        <v>2</v>
      </c>
      <c r="J369">
        <v>0</v>
      </c>
      <c r="K369">
        <v>30</v>
      </c>
      <c r="L369" t="s">
        <v>355</v>
      </c>
      <c r="M369">
        <v>0</v>
      </c>
      <c r="N369" s="16">
        <v>45839</v>
      </c>
      <c r="O369" s="16">
        <v>45840</v>
      </c>
      <c r="Q369" t="s">
        <v>201</v>
      </c>
      <c r="R369" t="s">
        <v>334</v>
      </c>
      <c r="S369">
        <v>10014602</v>
      </c>
      <c r="T369" t="s">
        <v>201</v>
      </c>
      <c r="AE369">
        <v>0</v>
      </c>
      <c r="AG369">
        <v>0</v>
      </c>
      <c r="AI369" t="s">
        <v>363</v>
      </c>
      <c r="AM369">
        <v>0</v>
      </c>
      <c r="AN369">
        <v>4.7615740740740001E-2</v>
      </c>
      <c r="AO369">
        <v>0</v>
      </c>
      <c r="AP369">
        <v>0</v>
      </c>
      <c r="AQ369">
        <v>1001539709</v>
      </c>
      <c r="AR369">
        <v>4646147</v>
      </c>
      <c r="AS369">
        <v>3</v>
      </c>
    </row>
    <row r="370" spans="1:45" x14ac:dyDescent="0.35">
      <c r="A370">
        <v>6410155</v>
      </c>
      <c r="B370">
        <v>0</v>
      </c>
      <c r="C370">
        <v>20</v>
      </c>
      <c r="D370" t="s">
        <v>361</v>
      </c>
      <c r="E370" t="s">
        <v>359</v>
      </c>
      <c r="F370" t="s">
        <v>310</v>
      </c>
      <c r="G370" t="s">
        <v>199</v>
      </c>
      <c r="H370">
        <v>12</v>
      </c>
      <c r="I370">
        <v>2</v>
      </c>
      <c r="J370">
        <v>0</v>
      </c>
      <c r="K370">
        <v>6</v>
      </c>
      <c r="L370" t="s">
        <v>355</v>
      </c>
      <c r="M370">
        <v>0</v>
      </c>
      <c r="N370" s="16">
        <v>45840</v>
      </c>
      <c r="O370" s="16">
        <v>45840</v>
      </c>
      <c r="Q370" t="s">
        <v>201</v>
      </c>
      <c r="R370" t="s">
        <v>334</v>
      </c>
      <c r="S370">
        <v>10014602</v>
      </c>
      <c r="T370" t="s">
        <v>201</v>
      </c>
      <c r="AE370">
        <v>0</v>
      </c>
      <c r="AF370" s="16"/>
      <c r="AG370">
        <v>0</v>
      </c>
      <c r="AI370" t="s">
        <v>363</v>
      </c>
      <c r="AM370">
        <v>4.7615740740740001E-2</v>
      </c>
      <c r="AN370">
        <v>9.5231481481480001E-2</v>
      </c>
      <c r="AO370">
        <v>0</v>
      </c>
      <c r="AP370">
        <v>0</v>
      </c>
      <c r="AQ370">
        <v>1001539709</v>
      </c>
      <c r="AR370">
        <v>4646148</v>
      </c>
      <c r="AS370">
        <v>3</v>
      </c>
    </row>
    <row r="371" spans="1:45" x14ac:dyDescent="0.35">
      <c r="A371">
        <v>6410344</v>
      </c>
      <c r="B371">
        <v>0</v>
      </c>
      <c r="C371">
        <v>10</v>
      </c>
      <c r="D371" t="s">
        <v>367</v>
      </c>
      <c r="E371" t="s">
        <v>359</v>
      </c>
      <c r="F371" t="s">
        <v>310</v>
      </c>
      <c r="G371" t="s">
        <v>499</v>
      </c>
      <c r="H371">
        <v>0</v>
      </c>
      <c r="I371">
        <v>0</v>
      </c>
      <c r="J371">
        <v>0</v>
      </c>
      <c r="K371">
        <v>0</v>
      </c>
      <c r="L371" t="s">
        <v>355</v>
      </c>
      <c r="M371">
        <v>0</v>
      </c>
      <c r="N371" s="16">
        <v>45846</v>
      </c>
      <c r="O371" s="16">
        <v>45846</v>
      </c>
      <c r="Q371" t="s">
        <v>418</v>
      </c>
      <c r="R371" t="s">
        <v>325</v>
      </c>
      <c r="S371">
        <v>10016334</v>
      </c>
      <c r="T371" t="s">
        <v>324</v>
      </c>
      <c r="AE371">
        <v>0</v>
      </c>
      <c r="AF371" s="16"/>
      <c r="AG371">
        <v>0</v>
      </c>
      <c r="AI371" t="s">
        <v>360</v>
      </c>
      <c r="AM371">
        <v>0</v>
      </c>
      <c r="AN371">
        <v>9.5243055555559994E-2</v>
      </c>
      <c r="AO371">
        <v>0</v>
      </c>
      <c r="AP371">
        <v>0</v>
      </c>
      <c r="AQ371">
        <v>1001539718</v>
      </c>
      <c r="AR371">
        <v>4646159</v>
      </c>
      <c r="AS371">
        <v>2</v>
      </c>
    </row>
    <row r="372" spans="1:45" x14ac:dyDescent="0.35">
      <c r="A372">
        <v>6410438</v>
      </c>
      <c r="B372">
        <v>0</v>
      </c>
      <c r="C372">
        <v>10</v>
      </c>
      <c r="D372" t="s">
        <v>367</v>
      </c>
      <c r="E372" t="s">
        <v>359</v>
      </c>
      <c r="F372" t="s">
        <v>310</v>
      </c>
      <c r="G372" t="s">
        <v>496</v>
      </c>
      <c r="H372">
        <v>0</v>
      </c>
      <c r="I372">
        <v>0</v>
      </c>
      <c r="J372">
        <v>0</v>
      </c>
      <c r="K372">
        <v>0</v>
      </c>
      <c r="L372" t="s">
        <v>355</v>
      </c>
      <c r="M372">
        <v>0</v>
      </c>
      <c r="N372" s="16">
        <v>45809</v>
      </c>
      <c r="O372" s="16">
        <v>45809</v>
      </c>
      <c r="Q372" t="s">
        <v>1105</v>
      </c>
      <c r="R372" t="s">
        <v>498</v>
      </c>
      <c r="S372">
        <v>10017171</v>
      </c>
      <c r="T372" t="s">
        <v>495</v>
      </c>
      <c r="AE372">
        <v>0</v>
      </c>
      <c r="AG372">
        <v>0</v>
      </c>
      <c r="AI372" t="s">
        <v>363</v>
      </c>
      <c r="AM372">
        <v>0</v>
      </c>
      <c r="AN372">
        <v>0.14285879629629999</v>
      </c>
      <c r="AO372">
        <v>0</v>
      </c>
      <c r="AP372">
        <v>0</v>
      </c>
      <c r="AQ372">
        <v>1001539774</v>
      </c>
      <c r="AR372">
        <v>4646208</v>
      </c>
      <c r="AS372">
        <v>3</v>
      </c>
    </row>
    <row r="373" spans="1:45" x14ac:dyDescent="0.35">
      <c r="A373">
        <v>6410443</v>
      </c>
      <c r="B373">
        <v>0</v>
      </c>
      <c r="C373">
        <v>10</v>
      </c>
      <c r="D373" t="s">
        <v>203</v>
      </c>
      <c r="E373" t="s">
        <v>359</v>
      </c>
      <c r="F373" t="s">
        <v>310</v>
      </c>
      <c r="G373" t="s">
        <v>25</v>
      </c>
      <c r="H373">
        <v>2</v>
      </c>
      <c r="I373">
        <v>1</v>
      </c>
      <c r="J373">
        <v>0</v>
      </c>
      <c r="K373">
        <v>2</v>
      </c>
      <c r="L373" t="s">
        <v>355</v>
      </c>
      <c r="M373">
        <v>0</v>
      </c>
      <c r="N373" s="16">
        <v>45453</v>
      </c>
      <c r="O373" s="16">
        <v>45453</v>
      </c>
      <c r="Q373" t="s">
        <v>223</v>
      </c>
      <c r="R373" t="s">
        <v>303</v>
      </c>
      <c r="S373">
        <v>10014613</v>
      </c>
      <c r="T373" t="s">
        <v>223</v>
      </c>
      <c r="AE373">
        <v>0</v>
      </c>
      <c r="AF373" s="16"/>
      <c r="AG373">
        <v>0</v>
      </c>
      <c r="AI373" t="s">
        <v>363</v>
      </c>
      <c r="AM373">
        <v>0</v>
      </c>
      <c r="AN373">
        <v>4.7615740740740001E-2</v>
      </c>
      <c r="AO373">
        <v>0</v>
      </c>
      <c r="AP373">
        <v>0</v>
      </c>
      <c r="AQ373">
        <v>1001539981</v>
      </c>
      <c r="AR373">
        <v>4646477</v>
      </c>
      <c r="AS373">
        <v>3</v>
      </c>
    </row>
    <row r="374" spans="1:45" x14ac:dyDescent="0.35">
      <c r="A374">
        <v>6410639</v>
      </c>
      <c r="B374">
        <v>0</v>
      </c>
      <c r="C374">
        <v>10</v>
      </c>
      <c r="D374" t="s">
        <v>203</v>
      </c>
      <c r="E374" t="s">
        <v>1361</v>
      </c>
      <c r="F374" t="s">
        <v>310</v>
      </c>
      <c r="G374" t="s">
        <v>494</v>
      </c>
      <c r="H374">
        <v>0</v>
      </c>
      <c r="I374">
        <v>0</v>
      </c>
      <c r="J374">
        <v>0</v>
      </c>
      <c r="K374">
        <v>0</v>
      </c>
      <c r="L374" t="s">
        <v>355</v>
      </c>
      <c r="M374">
        <v>0</v>
      </c>
      <c r="N374" s="16">
        <v>45392</v>
      </c>
      <c r="O374" s="16">
        <v>45393</v>
      </c>
      <c r="P374" s="16">
        <v>45393</v>
      </c>
      <c r="Q374" t="s">
        <v>408</v>
      </c>
      <c r="R374" t="s">
        <v>325</v>
      </c>
      <c r="S374">
        <v>10015302</v>
      </c>
      <c r="T374" t="s">
        <v>324</v>
      </c>
      <c r="AE374">
        <v>0</v>
      </c>
      <c r="AG374">
        <v>0</v>
      </c>
      <c r="AI374" t="s">
        <v>363</v>
      </c>
      <c r="AM374">
        <v>0</v>
      </c>
      <c r="AN374">
        <v>0.38094907407407003</v>
      </c>
      <c r="AO374">
        <v>0</v>
      </c>
      <c r="AP374">
        <v>0</v>
      </c>
      <c r="AQ374">
        <v>1001540088</v>
      </c>
      <c r="AR374">
        <v>4646696</v>
      </c>
      <c r="AS374">
        <v>3</v>
      </c>
    </row>
    <row r="375" spans="1:45" x14ac:dyDescent="0.35">
      <c r="A375">
        <v>6411119</v>
      </c>
      <c r="B375">
        <v>0</v>
      </c>
      <c r="C375">
        <v>10</v>
      </c>
      <c r="D375" t="s">
        <v>367</v>
      </c>
      <c r="E375" t="s">
        <v>1361</v>
      </c>
      <c r="F375" t="s">
        <v>310</v>
      </c>
      <c r="G375" t="s">
        <v>204</v>
      </c>
      <c r="H375">
        <v>4</v>
      </c>
      <c r="I375">
        <v>2</v>
      </c>
      <c r="J375">
        <v>4</v>
      </c>
      <c r="K375">
        <v>2</v>
      </c>
      <c r="L375" t="s">
        <v>355</v>
      </c>
      <c r="M375">
        <v>0</v>
      </c>
      <c r="N375" s="16">
        <v>45394</v>
      </c>
      <c r="O375" s="16">
        <v>45396</v>
      </c>
      <c r="P375" s="16">
        <v>45396</v>
      </c>
      <c r="Q375" t="s">
        <v>146</v>
      </c>
      <c r="R375" t="s">
        <v>325</v>
      </c>
      <c r="S375">
        <v>10017213</v>
      </c>
      <c r="T375" t="s">
        <v>324</v>
      </c>
      <c r="AE375">
        <v>0</v>
      </c>
      <c r="AF375" s="16"/>
      <c r="AG375">
        <v>0</v>
      </c>
      <c r="AI375" t="s">
        <v>363</v>
      </c>
      <c r="AM375">
        <v>0</v>
      </c>
      <c r="AN375">
        <v>9.5243055555559994E-2</v>
      </c>
      <c r="AO375">
        <v>0</v>
      </c>
      <c r="AP375">
        <v>0</v>
      </c>
      <c r="AQ375">
        <v>1001540697</v>
      </c>
      <c r="AR375">
        <v>4647371</v>
      </c>
      <c r="AS375">
        <v>3</v>
      </c>
    </row>
    <row r="376" spans="1:45" x14ac:dyDescent="0.35">
      <c r="A376">
        <v>6411426</v>
      </c>
      <c r="B376">
        <v>0</v>
      </c>
      <c r="C376">
        <v>10</v>
      </c>
      <c r="D376" t="s">
        <v>203</v>
      </c>
      <c r="E376" t="s">
        <v>359</v>
      </c>
      <c r="F376" t="s">
        <v>310</v>
      </c>
      <c r="G376" t="s">
        <v>493</v>
      </c>
      <c r="H376">
        <v>6</v>
      </c>
      <c r="I376">
        <v>2</v>
      </c>
      <c r="J376">
        <v>0</v>
      </c>
      <c r="K376">
        <v>3</v>
      </c>
      <c r="L376" t="s">
        <v>355</v>
      </c>
      <c r="M376">
        <v>0</v>
      </c>
      <c r="N376" s="16">
        <v>45516</v>
      </c>
      <c r="O376" s="16">
        <v>45516</v>
      </c>
      <c r="Q376" t="s">
        <v>230</v>
      </c>
      <c r="R376" t="s">
        <v>277</v>
      </c>
      <c r="S376">
        <v>10014636</v>
      </c>
      <c r="T376" t="s">
        <v>230</v>
      </c>
      <c r="AE376">
        <v>0</v>
      </c>
      <c r="AG376">
        <v>0</v>
      </c>
      <c r="AI376" t="s">
        <v>360</v>
      </c>
      <c r="AM376">
        <v>0</v>
      </c>
      <c r="AN376">
        <v>0.14285879629629999</v>
      </c>
      <c r="AO376">
        <v>0</v>
      </c>
      <c r="AP376">
        <v>0</v>
      </c>
      <c r="AQ376">
        <v>1001545240</v>
      </c>
      <c r="AR376">
        <v>4653060</v>
      </c>
      <c r="AS376">
        <v>2</v>
      </c>
    </row>
    <row r="377" spans="1:45" x14ac:dyDescent="0.35">
      <c r="A377">
        <v>6411426</v>
      </c>
      <c r="B377">
        <v>0</v>
      </c>
      <c r="C377">
        <v>20</v>
      </c>
      <c r="D377" t="s">
        <v>361</v>
      </c>
      <c r="E377" t="s">
        <v>359</v>
      </c>
      <c r="F377" t="s">
        <v>310</v>
      </c>
      <c r="G377" t="s">
        <v>493</v>
      </c>
      <c r="H377">
        <v>6</v>
      </c>
      <c r="I377">
        <v>2</v>
      </c>
      <c r="J377">
        <v>0</v>
      </c>
      <c r="K377">
        <v>3</v>
      </c>
      <c r="L377" t="s">
        <v>355</v>
      </c>
      <c r="M377">
        <v>0</v>
      </c>
      <c r="N377" s="16">
        <v>45516</v>
      </c>
      <c r="O377" s="16">
        <v>45516</v>
      </c>
      <c r="Q377" t="s">
        <v>230</v>
      </c>
      <c r="R377" t="s">
        <v>277</v>
      </c>
      <c r="S377">
        <v>10014636</v>
      </c>
      <c r="T377" t="s">
        <v>230</v>
      </c>
      <c r="AE377">
        <v>0</v>
      </c>
      <c r="AG377">
        <v>0</v>
      </c>
      <c r="AI377" t="s">
        <v>356</v>
      </c>
      <c r="AM377">
        <v>0</v>
      </c>
      <c r="AN377">
        <v>9.5243055555559994E-2</v>
      </c>
      <c r="AO377">
        <v>0</v>
      </c>
      <c r="AP377">
        <v>0</v>
      </c>
      <c r="AQ377">
        <v>1001549921</v>
      </c>
      <c r="AR377">
        <v>4659268</v>
      </c>
      <c r="AS377">
        <v>1</v>
      </c>
    </row>
    <row r="378" spans="1:45" x14ac:dyDescent="0.35">
      <c r="A378">
        <v>6411473</v>
      </c>
      <c r="B378">
        <v>0</v>
      </c>
      <c r="C378">
        <v>10</v>
      </c>
      <c r="D378" t="s">
        <v>203</v>
      </c>
      <c r="E378" t="s">
        <v>1324</v>
      </c>
      <c r="F378" t="s">
        <v>310</v>
      </c>
      <c r="G378" t="s">
        <v>490</v>
      </c>
      <c r="H378">
        <v>5</v>
      </c>
      <c r="I378">
        <v>1</v>
      </c>
      <c r="J378">
        <v>0</v>
      </c>
      <c r="K378">
        <v>5</v>
      </c>
      <c r="L378" t="s">
        <v>355</v>
      </c>
      <c r="M378">
        <v>0</v>
      </c>
      <c r="N378" s="16">
        <v>45838</v>
      </c>
      <c r="O378" s="16">
        <v>45838</v>
      </c>
      <c r="Q378" t="s">
        <v>313</v>
      </c>
      <c r="R378" t="s">
        <v>314</v>
      </c>
      <c r="S378">
        <v>10014619</v>
      </c>
      <c r="T378" t="s">
        <v>313</v>
      </c>
      <c r="AE378">
        <v>0</v>
      </c>
      <c r="AG378">
        <v>0</v>
      </c>
      <c r="AI378" t="s">
        <v>360</v>
      </c>
      <c r="AM378">
        <v>0</v>
      </c>
      <c r="AN378">
        <v>4.7615740740740001E-2</v>
      </c>
      <c r="AO378">
        <v>0</v>
      </c>
      <c r="AP378">
        <v>0</v>
      </c>
      <c r="AQ378">
        <v>1001551558</v>
      </c>
      <c r="AR378">
        <v>4661582</v>
      </c>
      <c r="AS378">
        <v>2</v>
      </c>
    </row>
    <row r="379" spans="1:45" x14ac:dyDescent="0.35">
      <c r="A379">
        <v>6411488</v>
      </c>
      <c r="B379">
        <v>0</v>
      </c>
      <c r="C379">
        <v>10</v>
      </c>
      <c r="D379" t="s">
        <v>203</v>
      </c>
      <c r="E379" t="s">
        <v>1324</v>
      </c>
      <c r="F379" t="s">
        <v>310</v>
      </c>
      <c r="G379" t="s">
        <v>489</v>
      </c>
      <c r="H379">
        <v>12</v>
      </c>
      <c r="I379">
        <v>2</v>
      </c>
      <c r="J379">
        <v>0</v>
      </c>
      <c r="K379">
        <v>6</v>
      </c>
      <c r="L379" t="s">
        <v>355</v>
      </c>
      <c r="M379">
        <v>0</v>
      </c>
      <c r="N379" s="16">
        <v>45884</v>
      </c>
      <c r="O379" s="16">
        <v>45884</v>
      </c>
      <c r="Q379" t="s">
        <v>128</v>
      </c>
      <c r="R379" t="s">
        <v>390</v>
      </c>
      <c r="S379">
        <v>10014594</v>
      </c>
      <c r="T379" t="s">
        <v>128</v>
      </c>
      <c r="AE379">
        <v>0</v>
      </c>
      <c r="AF379" s="16"/>
      <c r="AG379">
        <v>0</v>
      </c>
      <c r="AI379" t="s">
        <v>360</v>
      </c>
      <c r="AM379">
        <v>0</v>
      </c>
      <c r="AN379">
        <v>9.5243055555559994E-2</v>
      </c>
      <c r="AO379">
        <v>0</v>
      </c>
      <c r="AP379">
        <v>0</v>
      </c>
      <c r="AQ379">
        <v>1001551560</v>
      </c>
      <c r="AR379">
        <v>4661584</v>
      </c>
      <c r="AS379">
        <v>2</v>
      </c>
    </row>
    <row r="380" spans="1:45" x14ac:dyDescent="0.35">
      <c r="A380">
        <v>6411682</v>
      </c>
      <c r="B380">
        <v>0</v>
      </c>
      <c r="C380">
        <v>10</v>
      </c>
      <c r="D380" t="s">
        <v>367</v>
      </c>
      <c r="E380" t="s">
        <v>1324</v>
      </c>
      <c r="F380" t="s">
        <v>310</v>
      </c>
      <c r="G380" t="s">
        <v>488</v>
      </c>
      <c r="H380">
        <v>2</v>
      </c>
      <c r="I380">
        <v>2</v>
      </c>
      <c r="J380">
        <v>0</v>
      </c>
      <c r="K380">
        <v>0</v>
      </c>
      <c r="L380" t="s">
        <v>355</v>
      </c>
      <c r="M380">
        <v>0</v>
      </c>
      <c r="N380" s="16">
        <v>45809</v>
      </c>
      <c r="O380" s="16">
        <v>45809</v>
      </c>
      <c r="Q380" t="s">
        <v>139</v>
      </c>
      <c r="R380" t="s">
        <v>325</v>
      </c>
      <c r="S380">
        <v>10014723</v>
      </c>
      <c r="T380" t="s">
        <v>324</v>
      </c>
      <c r="AE380">
        <v>0</v>
      </c>
      <c r="AG380">
        <v>0</v>
      </c>
      <c r="AI380" t="s">
        <v>360</v>
      </c>
      <c r="AM380">
        <v>0</v>
      </c>
      <c r="AN380">
        <v>0</v>
      </c>
      <c r="AO380">
        <v>0</v>
      </c>
      <c r="AP380">
        <v>0</v>
      </c>
      <c r="AQ380">
        <v>1001565508</v>
      </c>
      <c r="AR380">
        <v>4687235</v>
      </c>
      <c r="AS380">
        <v>2</v>
      </c>
    </row>
    <row r="381" spans="1:45" x14ac:dyDescent="0.35">
      <c r="A381">
        <v>6412066</v>
      </c>
      <c r="B381">
        <v>0</v>
      </c>
      <c r="C381">
        <v>10</v>
      </c>
      <c r="D381" t="s">
        <v>203</v>
      </c>
      <c r="E381" t="s">
        <v>359</v>
      </c>
      <c r="F381" t="s">
        <v>310</v>
      </c>
      <c r="G381" t="s">
        <v>208</v>
      </c>
      <c r="H381">
        <v>4</v>
      </c>
      <c r="I381">
        <v>2</v>
      </c>
      <c r="J381">
        <v>0</v>
      </c>
      <c r="K381">
        <v>2</v>
      </c>
      <c r="L381" t="s">
        <v>355</v>
      </c>
      <c r="M381">
        <v>0</v>
      </c>
      <c r="N381" s="16">
        <v>45721</v>
      </c>
      <c r="O381" s="16">
        <v>45721</v>
      </c>
      <c r="Q381" t="s">
        <v>165</v>
      </c>
      <c r="R381" t="s">
        <v>273</v>
      </c>
      <c r="S381">
        <v>10017653</v>
      </c>
      <c r="T381" t="s">
        <v>272</v>
      </c>
      <c r="AE381">
        <v>0</v>
      </c>
      <c r="AF381" s="16"/>
      <c r="AG381">
        <v>0</v>
      </c>
      <c r="AI381" t="s">
        <v>363</v>
      </c>
      <c r="AM381">
        <v>0</v>
      </c>
      <c r="AN381">
        <v>9.5243055555559994E-2</v>
      </c>
      <c r="AO381">
        <v>0</v>
      </c>
      <c r="AP381">
        <v>0</v>
      </c>
      <c r="AQ381">
        <v>1001591739</v>
      </c>
      <c r="AR381">
        <v>4724572</v>
      </c>
      <c r="AS381">
        <v>3</v>
      </c>
    </row>
    <row r="382" spans="1:45" x14ac:dyDescent="0.35">
      <c r="A382">
        <v>6412071</v>
      </c>
      <c r="B382">
        <v>0</v>
      </c>
      <c r="C382">
        <v>10</v>
      </c>
      <c r="D382" t="s">
        <v>203</v>
      </c>
      <c r="E382" t="s">
        <v>359</v>
      </c>
      <c r="F382" t="s">
        <v>310</v>
      </c>
      <c r="G382" t="s">
        <v>487</v>
      </c>
      <c r="H382">
        <v>6</v>
      </c>
      <c r="I382">
        <v>2</v>
      </c>
      <c r="J382">
        <v>0</v>
      </c>
      <c r="K382">
        <v>3</v>
      </c>
      <c r="L382" t="s">
        <v>355</v>
      </c>
      <c r="M382">
        <v>0</v>
      </c>
      <c r="N382" s="16">
        <v>45509</v>
      </c>
      <c r="O382" s="16">
        <v>45509</v>
      </c>
      <c r="Q382" t="s">
        <v>126</v>
      </c>
      <c r="R382" t="s">
        <v>391</v>
      </c>
      <c r="S382">
        <v>10014657</v>
      </c>
      <c r="T382" t="s">
        <v>126</v>
      </c>
      <c r="AE382">
        <v>0</v>
      </c>
      <c r="AG382">
        <v>0</v>
      </c>
      <c r="AI382" t="s">
        <v>356</v>
      </c>
      <c r="AM382">
        <v>0</v>
      </c>
      <c r="AN382">
        <v>0.19047453703704001</v>
      </c>
      <c r="AO382">
        <v>0</v>
      </c>
      <c r="AP382">
        <v>0</v>
      </c>
      <c r="AQ382">
        <v>1001598586</v>
      </c>
      <c r="AR382">
        <v>4734148</v>
      </c>
      <c r="AS382">
        <v>1</v>
      </c>
    </row>
    <row r="383" spans="1:45" x14ac:dyDescent="0.35">
      <c r="A383">
        <v>6413001</v>
      </c>
      <c r="B383">
        <v>0</v>
      </c>
      <c r="C383">
        <v>10</v>
      </c>
      <c r="D383" t="s">
        <v>366</v>
      </c>
      <c r="E383" t="s">
        <v>1324</v>
      </c>
      <c r="F383" t="s">
        <v>310</v>
      </c>
      <c r="G383" t="s">
        <v>450</v>
      </c>
      <c r="H383">
        <v>4</v>
      </c>
      <c r="I383">
        <v>2</v>
      </c>
      <c r="J383">
        <v>0</v>
      </c>
      <c r="K383">
        <v>2</v>
      </c>
      <c r="L383" t="s">
        <v>355</v>
      </c>
      <c r="M383">
        <v>0</v>
      </c>
      <c r="N383" s="16">
        <v>45839</v>
      </c>
      <c r="O383" s="16">
        <v>45839</v>
      </c>
      <c r="Q383" t="s">
        <v>157</v>
      </c>
      <c r="R383" t="s">
        <v>345</v>
      </c>
      <c r="S383">
        <v>10014635</v>
      </c>
      <c r="T383" t="s">
        <v>157</v>
      </c>
      <c r="AE383">
        <v>0</v>
      </c>
      <c r="AF383" s="16"/>
      <c r="AG383">
        <v>0</v>
      </c>
      <c r="AI383" t="s">
        <v>363</v>
      </c>
      <c r="AM383">
        <v>0</v>
      </c>
      <c r="AN383">
        <v>0.23809027777778</v>
      </c>
      <c r="AO383">
        <v>0</v>
      </c>
      <c r="AP383">
        <v>0</v>
      </c>
      <c r="AQ383">
        <v>1001598846</v>
      </c>
      <c r="AR383">
        <v>4734502</v>
      </c>
      <c r="AS383">
        <v>3</v>
      </c>
    </row>
    <row r="384" spans="1:45" x14ac:dyDescent="0.35">
      <c r="A384">
        <v>6413676</v>
      </c>
      <c r="B384">
        <v>0</v>
      </c>
      <c r="C384">
        <v>10</v>
      </c>
      <c r="D384" t="s">
        <v>367</v>
      </c>
      <c r="E384" t="s">
        <v>359</v>
      </c>
      <c r="F384" t="s">
        <v>310</v>
      </c>
      <c r="G384" t="s">
        <v>1680</v>
      </c>
      <c r="H384">
        <v>24</v>
      </c>
      <c r="I384">
        <v>2</v>
      </c>
      <c r="J384">
        <v>0</v>
      </c>
      <c r="K384">
        <v>12</v>
      </c>
      <c r="L384" t="s">
        <v>355</v>
      </c>
      <c r="M384">
        <v>0</v>
      </c>
      <c r="N384" s="16">
        <v>45730</v>
      </c>
      <c r="O384" s="16">
        <v>45730</v>
      </c>
      <c r="Q384" t="s">
        <v>144</v>
      </c>
      <c r="R384" t="s">
        <v>393</v>
      </c>
      <c r="S384">
        <v>10014649</v>
      </c>
      <c r="T384" t="s">
        <v>144</v>
      </c>
      <c r="AE384">
        <v>0</v>
      </c>
      <c r="AF384" s="16"/>
      <c r="AG384">
        <v>0</v>
      </c>
      <c r="AI384" t="s">
        <v>360</v>
      </c>
      <c r="AM384">
        <v>0</v>
      </c>
      <c r="AN384">
        <v>8.3333333333329998E-2</v>
      </c>
      <c r="AO384">
        <v>0</v>
      </c>
      <c r="AP384">
        <v>0</v>
      </c>
      <c r="AQ384">
        <v>1001598899</v>
      </c>
      <c r="AR384">
        <v>4734663</v>
      </c>
      <c r="AS384">
        <v>2</v>
      </c>
    </row>
    <row r="385" spans="1:45" x14ac:dyDescent="0.35">
      <c r="A385">
        <v>6414817</v>
      </c>
      <c r="B385">
        <v>0</v>
      </c>
      <c r="C385">
        <v>10</v>
      </c>
      <c r="D385" t="s">
        <v>203</v>
      </c>
      <c r="E385" t="s">
        <v>1324</v>
      </c>
      <c r="F385" t="s">
        <v>310</v>
      </c>
      <c r="G385" t="s">
        <v>485</v>
      </c>
      <c r="H385">
        <v>16</v>
      </c>
      <c r="I385">
        <v>2</v>
      </c>
      <c r="J385">
        <v>0</v>
      </c>
      <c r="K385">
        <v>8</v>
      </c>
      <c r="L385" t="s">
        <v>355</v>
      </c>
      <c r="M385">
        <v>0</v>
      </c>
      <c r="N385" s="16">
        <v>45809</v>
      </c>
      <c r="O385" s="16">
        <v>45809</v>
      </c>
      <c r="Q385" t="s">
        <v>218</v>
      </c>
      <c r="R385" t="s">
        <v>279</v>
      </c>
      <c r="S385">
        <v>10014633</v>
      </c>
      <c r="T385" t="s">
        <v>218</v>
      </c>
      <c r="AE385">
        <v>0</v>
      </c>
      <c r="AF385" s="16"/>
      <c r="AG385">
        <v>0</v>
      </c>
      <c r="AI385" t="s">
        <v>363</v>
      </c>
      <c r="AM385">
        <v>0</v>
      </c>
      <c r="AN385">
        <v>0.28571759259259</v>
      </c>
      <c r="AO385">
        <v>0</v>
      </c>
      <c r="AP385">
        <v>0</v>
      </c>
      <c r="AQ385">
        <v>1001600737</v>
      </c>
      <c r="AR385">
        <v>4738656</v>
      </c>
      <c r="AS385">
        <v>3</v>
      </c>
    </row>
    <row r="386" spans="1:45" x14ac:dyDescent="0.35">
      <c r="A386">
        <v>6414817</v>
      </c>
      <c r="B386">
        <v>0</v>
      </c>
      <c r="C386">
        <v>20</v>
      </c>
      <c r="D386" t="s">
        <v>361</v>
      </c>
      <c r="E386" t="s">
        <v>1324</v>
      </c>
      <c r="F386" t="s">
        <v>310</v>
      </c>
      <c r="G386" t="s">
        <v>485</v>
      </c>
      <c r="H386">
        <v>4</v>
      </c>
      <c r="I386">
        <v>2</v>
      </c>
      <c r="J386">
        <v>0</v>
      </c>
      <c r="K386">
        <v>2</v>
      </c>
      <c r="L386" t="s">
        <v>355</v>
      </c>
      <c r="M386">
        <v>0</v>
      </c>
      <c r="N386" s="16">
        <v>45809</v>
      </c>
      <c r="O386" s="16">
        <v>45809</v>
      </c>
      <c r="Q386" t="s">
        <v>218</v>
      </c>
      <c r="R386" t="s">
        <v>279</v>
      </c>
      <c r="S386">
        <v>10014633</v>
      </c>
      <c r="T386" t="s">
        <v>218</v>
      </c>
      <c r="AE386">
        <v>0.53302083333332995</v>
      </c>
      <c r="AF386" s="16">
        <v>45311</v>
      </c>
      <c r="AG386">
        <v>0</v>
      </c>
      <c r="AI386" t="s">
        <v>363</v>
      </c>
      <c r="AM386">
        <v>0</v>
      </c>
      <c r="AN386">
        <v>0.53302083333332995</v>
      </c>
      <c r="AO386">
        <v>0</v>
      </c>
      <c r="AP386">
        <v>0</v>
      </c>
      <c r="AQ386">
        <v>1001601700</v>
      </c>
      <c r="AR386">
        <v>4740023</v>
      </c>
      <c r="AS386">
        <v>3</v>
      </c>
    </row>
    <row r="387" spans="1:45" x14ac:dyDescent="0.35">
      <c r="A387">
        <v>6415001</v>
      </c>
      <c r="B387">
        <v>0</v>
      </c>
      <c r="C387">
        <v>10</v>
      </c>
      <c r="D387" t="s">
        <v>203</v>
      </c>
      <c r="E387" t="s">
        <v>1324</v>
      </c>
      <c r="F387" t="s">
        <v>310</v>
      </c>
      <c r="G387" t="s">
        <v>484</v>
      </c>
      <c r="H387">
        <v>2</v>
      </c>
      <c r="I387">
        <v>1</v>
      </c>
      <c r="J387">
        <v>0</v>
      </c>
      <c r="K387">
        <v>2</v>
      </c>
      <c r="L387" t="s">
        <v>355</v>
      </c>
      <c r="M387">
        <v>0</v>
      </c>
      <c r="N387" s="16">
        <v>45809</v>
      </c>
      <c r="O387" s="16">
        <v>45809</v>
      </c>
      <c r="Q387" t="s">
        <v>198</v>
      </c>
      <c r="R387" t="s">
        <v>306</v>
      </c>
      <c r="S387">
        <v>10014640</v>
      </c>
      <c r="T387" t="s">
        <v>198</v>
      </c>
      <c r="AE387">
        <v>0</v>
      </c>
      <c r="AG387">
        <v>0</v>
      </c>
      <c r="AI387" t="s">
        <v>360</v>
      </c>
      <c r="AM387">
        <v>0.29166666666667002</v>
      </c>
      <c r="AN387">
        <v>0.5</v>
      </c>
      <c r="AO387">
        <v>0</v>
      </c>
      <c r="AP387">
        <v>0</v>
      </c>
      <c r="AQ387">
        <v>1001602463</v>
      </c>
      <c r="AR387">
        <v>4741177</v>
      </c>
      <c r="AS387">
        <v>2</v>
      </c>
    </row>
    <row r="388" spans="1:45" x14ac:dyDescent="0.35">
      <c r="A388">
        <v>6415016</v>
      </c>
      <c r="B388">
        <v>0</v>
      </c>
      <c r="C388">
        <v>10</v>
      </c>
      <c r="D388" t="s">
        <v>367</v>
      </c>
      <c r="E388" t="s">
        <v>1324</v>
      </c>
      <c r="F388" t="s">
        <v>310</v>
      </c>
      <c r="G388" t="s">
        <v>483</v>
      </c>
      <c r="H388">
        <v>0</v>
      </c>
      <c r="I388">
        <v>2</v>
      </c>
      <c r="J388">
        <v>0</v>
      </c>
      <c r="K388">
        <v>0</v>
      </c>
      <c r="L388" t="s">
        <v>355</v>
      </c>
      <c r="M388">
        <v>0</v>
      </c>
      <c r="N388" s="16">
        <v>45808</v>
      </c>
      <c r="O388" s="16">
        <v>45808</v>
      </c>
      <c r="Q388" t="s">
        <v>144</v>
      </c>
      <c r="R388" t="s">
        <v>393</v>
      </c>
      <c r="S388">
        <v>10014649</v>
      </c>
      <c r="T388" t="s">
        <v>144</v>
      </c>
      <c r="AE388">
        <v>0</v>
      </c>
      <c r="AF388" s="16"/>
      <c r="AG388">
        <v>0</v>
      </c>
      <c r="AI388" t="s">
        <v>363</v>
      </c>
      <c r="AM388">
        <v>0</v>
      </c>
      <c r="AN388">
        <v>0.14285879629629999</v>
      </c>
      <c r="AO388">
        <v>0</v>
      </c>
      <c r="AP388">
        <v>0</v>
      </c>
      <c r="AQ388">
        <v>1001604278</v>
      </c>
      <c r="AR388">
        <v>4743279</v>
      </c>
      <c r="AS388">
        <v>3</v>
      </c>
    </row>
    <row r="389" spans="1:45" x14ac:dyDescent="0.35">
      <c r="A389">
        <v>6415731</v>
      </c>
      <c r="B389">
        <v>0</v>
      </c>
      <c r="C389">
        <v>10</v>
      </c>
      <c r="D389" t="s">
        <v>203</v>
      </c>
      <c r="E389" t="s">
        <v>359</v>
      </c>
      <c r="F389" t="s">
        <v>310</v>
      </c>
      <c r="G389" t="s">
        <v>211</v>
      </c>
      <c r="H389">
        <v>4</v>
      </c>
      <c r="I389">
        <v>1</v>
      </c>
      <c r="J389">
        <v>0</v>
      </c>
      <c r="K389">
        <v>4</v>
      </c>
      <c r="L389" t="s">
        <v>355</v>
      </c>
      <c r="M389">
        <v>0</v>
      </c>
      <c r="N389" s="16">
        <v>45721</v>
      </c>
      <c r="O389" s="16">
        <v>45721</v>
      </c>
      <c r="Q389" t="s">
        <v>165</v>
      </c>
      <c r="R389" t="s">
        <v>273</v>
      </c>
      <c r="S389">
        <v>10017653</v>
      </c>
      <c r="T389" t="s">
        <v>272</v>
      </c>
      <c r="AE389">
        <v>0</v>
      </c>
      <c r="AF389" s="16"/>
      <c r="AG389">
        <v>0</v>
      </c>
      <c r="AI389" t="s">
        <v>360</v>
      </c>
      <c r="AM389">
        <v>0</v>
      </c>
      <c r="AN389">
        <v>0.14285879629629999</v>
      </c>
      <c r="AO389">
        <v>0</v>
      </c>
      <c r="AP389">
        <v>0</v>
      </c>
      <c r="AQ389">
        <v>1001604279</v>
      </c>
      <c r="AR389">
        <v>4743280</v>
      </c>
      <c r="AS389">
        <v>2</v>
      </c>
    </row>
    <row r="390" spans="1:45" x14ac:dyDescent="0.35">
      <c r="A390">
        <v>6416066</v>
      </c>
      <c r="B390">
        <v>0</v>
      </c>
      <c r="C390">
        <v>10</v>
      </c>
      <c r="D390" t="s">
        <v>203</v>
      </c>
      <c r="E390" t="s">
        <v>1324</v>
      </c>
      <c r="F390" t="s">
        <v>310</v>
      </c>
      <c r="G390" t="s">
        <v>482</v>
      </c>
      <c r="H390">
        <v>8</v>
      </c>
      <c r="I390">
        <v>2</v>
      </c>
      <c r="J390">
        <v>0</v>
      </c>
      <c r="K390">
        <v>4</v>
      </c>
      <c r="L390" t="s">
        <v>355</v>
      </c>
      <c r="M390">
        <v>0</v>
      </c>
      <c r="N390" s="16">
        <v>45869</v>
      </c>
      <c r="O390" s="16">
        <v>45869</v>
      </c>
      <c r="Q390" t="s">
        <v>126</v>
      </c>
      <c r="R390" t="s">
        <v>391</v>
      </c>
      <c r="S390">
        <v>10014657</v>
      </c>
      <c r="T390" t="s">
        <v>126</v>
      </c>
      <c r="AE390">
        <v>0</v>
      </c>
      <c r="AG390">
        <v>0</v>
      </c>
      <c r="AI390" t="s">
        <v>363</v>
      </c>
      <c r="AM390">
        <v>0</v>
      </c>
      <c r="AN390">
        <v>0.14285879629629999</v>
      </c>
      <c r="AO390">
        <v>0</v>
      </c>
      <c r="AP390">
        <v>0</v>
      </c>
      <c r="AQ390">
        <v>1001604327</v>
      </c>
      <c r="AR390">
        <v>4743290</v>
      </c>
      <c r="AS390">
        <v>3</v>
      </c>
    </row>
    <row r="391" spans="1:45" x14ac:dyDescent="0.35">
      <c r="A391">
        <v>6416067</v>
      </c>
      <c r="B391">
        <v>0</v>
      </c>
      <c r="C391">
        <v>10</v>
      </c>
      <c r="D391" t="s">
        <v>203</v>
      </c>
      <c r="E391" t="s">
        <v>359</v>
      </c>
      <c r="F391" t="s">
        <v>310</v>
      </c>
      <c r="G391" t="s">
        <v>481</v>
      </c>
      <c r="H391">
        <v>6</v>
      </c>
      <c r="I391">
        <v>2</v>
      </c>
      <c r="J391">
        <v>0</v>
      </c>
      <c r="K391">
        <v>3</v>
      </c>
      <c r="L391" t="s">
        <v>355</v>
      </c>
      <c r="M391">
        <v>0</v>
      </c>
      <c r="N391" s="16">
        <v>45607</v>
      </c>
      <c r="O391" s="16">
        <v>45607</v>
      </c>
      <c r="Q391" t="s">
        <v>159</v>
      </c>
      <c r="R391" t="s">
        <v>398</v>
      </c>
      <c r="S391">
        <v>10014599</v>
      </c>
      <c r="T391" t="s">
        <v>159</v>
      </c>
      <c r="AE391">
        <v>0.375</v>
      </c>
      <c r="AF391" s="16">
        <v>45349</v>
      </c>
      <c r="AG391">
        <v>0.33333333333332998</v>
      </c>
      <c r="AI391" t="s">
        <v>363</v>
      </c>
      <c r="AM391">
        <v>0</v>
      </c>
      <c r="AN391">
        <v>0.38094907407407003</v>
      </c>
      <c r="AO391">
        <v>0</v>
      </c>
      <c r="AP391">
        <v>0</v>
      </c>
      <c r="AQ391">
        <v>1001604381</v>
      </c>
      <c r="AR391">
        <v>4743422</v>
      </c>
      <c r="AS391">
        <v>3</v>
      </c>
    </row>
    <row r="392" spans="1:45" x14ac:dyDescent="0.35">
      <c r="A392">
        <v>6417325</v>
      </c>
      <c r="B392">
        <v>0</v>
      </c>
      <c r="C392">
        <v>10</v>
      </c>
      <c r="D392" t="s">
        <v>203</v>
      </c>
      <c r="E392" t="s">
        <v>1324</v>
      </c>
      <c r="F392" t="s">
        <v>310</v>
      </c>
      <c r="G392" t="s">
        <v>480</v>
      </c>
      <c r="H392">
        <v>4</v>
      </c>
      <c r="I392">
        <v>2</v>
      </c>
      <c r="J392">
        <v>0</v>
      </c>
      <c r="K392">
        <v>2</v>
      </c>
      <c r="L392" t="s">
        <v>355</v>
      </c>
      <c r="M392">
        <v>0</v>
      </c>
      <c r="N392" s="16">
        <v>45884</v>
      </c>
      <c r="O392" s="16">
        <v>45884</v>
      </c>
      <c r="Q392" t="s">
        <v>126</v>
      </c>
      <c r="R392" t="s">
        <v>391</v>
      </c>
      <c r="S392">
        <v>10014657</v>
      </c>
      <c r="T392" t="s">
        <v>126</v>
      </c>
      <c r="AE392">
        <v>0</v>
      </c>
      <c r="AF392" s="16"/>
      <c r="AG392">
        <v>0</v>
      </c>
      <c r="AI392" t="s">
        <v>363</v>
      </c>
      <c r="AM392">
        <v>0.38094907407407003</v>
      </c>
      <c r="AN392">
        <v>0.57142361111110995</v>
      </c>
      <c r="AO392">
        <v>0</v>
      </c>
      <c r="AP392">
        <v>0</v>
      </c>
      <c r="AQ392">
        <v>1001604381</v>
      </c>
      <c r="AR392">
        <v>4743423</v>
      </c>
      <c r="AS392">
        <v>3</v>
      </c>
    </row>
    <row r="393" spans="1:45" x14ac:dyDescent="0.35">
      <c r="A393">
        <v>6417603</v>
      </c>
      <c r="B393">
        <v>0</v>
      </c>
      <c r="C393">
        <v>10</v>
      </c>
      <c r="D393" t="s">
        <v>367</v>
      </c>
      <c r="E393" t="s">
        <v>359</v>
      </c>
      <c r="F393" t="s">
        <v>310</v>
      </c>
      <c r="G393" t="s">
        <v>478</v>
      </c>
      <c r="H393">
        <v>8</v>
      </c>
      <c r="I393">
        <v>2</v>
      </c>
      <c r="J393">
        <v>0</v>
      </c>
      <c r="K393">
        <v>0</v>
      </c>
      <c r="L393" t="s">
        <v>355</v>
      </c>
      <c r="M393">
        <v>0</v>
      </c>
      <c r="N393" s="16">
        <v>45753</v>
      </c>
      <c r="O393" s="16">
        <v>45753</v>
      </c>
      <c r="Q393" t="s">
        <v>479</v>
      </c>
      <c r="R393" t="s">
        <v>325</v>
      </c>
      <c r="S393">
        <v>10017390</v>
      </c>
      <c r="T393" t="s">
        <v>324</v>
      </c>
      <c r="AE393">
        <v>0</v>
      </c>
      <c r="AF393" s="16"/>
      <c r="AG393">
        <v>0</v>
      </c>
      <c r="AI393" t="s">
        <v>360</v>
      </c>
      <c r="AM393">
        <v>0</v>
      </c>
      <c r="AN393">
        <v>0</v>
      </c>
      <c r="AO393">
        <v>0</v>
      </c>
      <c r="AP393">
        <v>0</v>
      </c>
      <c r="AQ393">
        <v>1001605117</v>
      </c>
      <c r="AR393">
        <v>4744587</v>
      </c>
      <c r="AS393">
        <v>2</v>
      </c>
    </row>
    <row r="394" spans="1:45" x14ac:dyDescent="0.35">
      <c r="A394">
        <v>6417861</v>
      </c>
      <c r="B394">
        <v>0</v>
      </c>
      <c r="C394">
        <v>10</v>
      </c>
      <c r="D394" t="s">
        <v>367</v>
      </c>
      <c r="E394" t="s">
        <v>1361</v>
      </c>
      <c r="F394" t="s">
        <v>310</v>
      </c>
      <c r="G394" t="s">
        <v>477</v>
      </c>
      <c r="H394">
        <v>8</v>
      </c>
      <c r="I394">
        <v>2</v>
      </c>
      <c r="J394">
        <v>8</v>
      </c>
      <c r="K394">
        <v>4</v>
      </c>
      <c r="L394" t="s">
        <v>355</v>
      </c>
      <c r="M394">
        <v>0</v>
      </c>
      <c r="N394" s="16">
        <v>45461</v>
      </c>
      <c r="O394" s="16">
        <v>45461</v>
      </c>
      <c r="P394" s="16">
        <v>45461</v>
      </c>
      <c r="Q394" t="s">
        <v>408</v>
      </c>
      <c r="R394" t="s">
        <v>325</v>
      </c>
      <c r="S394">
        <v>10015302</v>
      </c>
      <c r="T394" t="s">
        <v>324</v>
      </c>
      <c r="AE394">
        <v>0</v>
      </c>
      <c r="AF394" s="16"/>
      <c r="AG394">
        <v>0</v>
      </c>
      <c r="AI394" t="s">
        <v>360</v>
      </c>
      <c r="AM394">
        <v>0</v>
      </c>
      <c r="AN394">
        <v>0</v>
      </c>
      <c r="AO394">
        <v>0</v>
      </c>
      <c r="AP394">
        <v>0</v>
      </c>
      <c r="AQ394">
        <v>1001605119</v>
      </c>
      <c r="AR394">
        <v>4744589</v>
      </c>
      <c r="AS394">
        <v>2</v>
      </c>
    </row>
    <row r="395" spans="1:45" x14ac:dyDescent="0.35">
      <c r="A395">
        <v>6418304</v>
      </c>
      <c r="B395">
        <v>0</v>
      </c>
      <c r="C395">
        <v>10</v>
      </c>
      <c r="D395" t="s">
        <v>203</v>
      </c>
      <c r="E395" t="s">
        <v>359</v>
      </c>
      <c r="F395" t="s">
        <v>310</v>
      </c>
      <c r="G395" t="s">
        <v>213</v>
      </c>
      <c r="H395">
        <v>0</v>
      </c>
      <c r="I395">
        <v>0</v>
      </c>
      <c r="J395">
        <v>0</v>
      </c>
      <c r="K395">
        <v>0</v>
      </c>
      <c r="L395" t="s">
        <v>355</v>
      </c>
      <c r="M395">
        <v>0</v>
      </c>
      <c r="N395" s="16">
        <v>45604</v>
      </c>
      <c r="O395" s="16">
        <v>45604</v>
      </c>
      <c r="Q395" t="s">
        <v>175</v>
      </c>
      <c r="R395" t="s">
        <v>394</v>
      </c>
      <c r="S395">
        <v>10017395</v>
      </c>
      <c r="T395" t="s">
        <v>175</v>
      </c>
      <c r="AE395">
        <v>0</v>
      </c>
      <c r="AG395">
        <v>0</v>
      </c>
      <c r="AI395" t="s">
        <v>360</v>
      </c>
      <c r="AM395">
        <v>0</v>
      </c>
      <c r="AN395">
        <v>0.57143518518518999</v>
      </c>
      <c r="AO395">
        <v>0</v>
      </c>
      <c r="AP395">
        <v>0</v>
      </c>
      <c r="AQ395">
        <v>1001607273</v>
      </c>
      <c r="AR395">
        <v>4747067</v>
      </c>
      <c r="AS395">
        <v>2</v>
      </c>
    </row>
    <row r="396" spans="1:45" x14ac:dyDescent="0.35">
      <c r="A396">
        <v>6418312</v>
      </c>
      <c r="B396">
        <v>0</v>
      </c>
      <c r="C396">
        <v>10</v>
      </c>
      <c r="D396" t="s">
        <v>203</v>
      </c>
      <c r="E396" t="s">
        <v>1324</v>
      </c>
      <c r="F396" t="s">
        <v>310</v>
      </c>
      <c r="G396" t="s">
        <v>476</v>
      </c>
      <c r="H396">
        <v>0</v>
      </c>
      <c r="I396">
        <v>2</v>
      </c>
      <c r="J396">
        <v>0</v>
      </c>
      <c r="K396">
        <v>5</v>
      </c>
      <c r="L396" t="s">
        <v>355</v>
      </c>
      <c r="M396">
        <v>0</v>
      </c>
      <c r="N396" s="16">
        <v>45809</v>
      </c>
      <c r="O396" s="16">
        <v>45809</v>
      </c>
      <c r="Q396" t="s">
        <v>168</v>
      </c>
      <c r="R396" t="s">
        <v>325</v>
      </c>
      <c r="S396">
        <v>10017214</v>
      </c>
      <c r="T396" t="s">
        <v>324</v>
      </c>
      <c r="AE396">
        <v>0</v>
      </c>
      <c r="AG396">
        <v>0</v>
      </c>
      <c r="AI396" t="s">
        <v>360</v>
      </c>
      <c r="AM396">
        <v>0</v>
      </c>
      <c r="AN396">
        <v>0.57143518518518999</v>
      </c>
      <c r="AO396">
        <v>0</v>
      </c>
      <c r="AP396">
        <v>0</v>
      </c>
      <c r="AQ396">
        <v>1001607275</v>
      </c>
      <c r="AR396">
        <v>4747069</v>
      </c>
      <c r="AS396">
        <v>2</v>
      </c>
    </row>
    <row r="397" spans="1:45" x14ac:dyDescent="0.35">
      <c r="A397">
        <v>6418314</v>
      </c>
      <c r="B397">
        <v>0</v>
      </c>
      <c r="C397">
        <v>10</v>
      </c>
      <c r="D397" t="s">
        <v>203</v>
      </c>
      <c r="E397" t="s">
        <v>359</v>
      </c>
      <c r="F397" t="s">
        <v>310</v>
      </c>
      <c r="G397" t="s">
        <v>214</v>
      </c>
      <c r="H397">
        <v>0</v>
      </c>
      <c r="I397">
        <v>2</v>
      </c>
      <c r="J397">
        <v>0</v>
      </c>
      <c r="K397">
        <v>2</v>
      </c>
      <c r="L397" t="s">
        <v>355</v>
      </c>
      <c r="M397">
        <v>0</v>
      </c>
      <c r="N397" s="16">
        <v>45809</v>
      </c>
      <c r="O397" s="16">
        <v>45809</v>
      </c>
      <c r="R397" t="s">
        <v>266</v>
      </c>
      <c r="T397" t="s">
        <v>264</v>
      </c>
      <c r="AE397">
        <v>0</v>
      </c>
      <c r="AF397" s="16"/>
      <c r="AG397">
        <v>0</v>
      </c>
      <c r="AI397" t="s">
        <v>360</v>
      </c>
      <c r="AM397">
        <v>0.29166666666667002</v>
      </c>
      <c r="AN397">
        <v>0.34375</v>
      </c>
      <c r="AO397">
        <v>0</v>
      </c>
      <c r="AP397">
        <v>0</v>
      </c>
      <c r="AQ397">
        <v>1001607592</v>
      </c>
      <c r="AR397">
        <v>4747225</v>
      </c>
      <c r="AS397">
        <v>2</v>
      </c>
    </row>
    <row r="398" spans="1:45" x14ac:dyDescent="0.35">
      <c r="A398">
        <v>6418650</v>
      </c>
      <c r="B398">
        <v>0</v>
      </c>
      <c r="C398">
        <v>10</v>
      </c>
      <c r="D398" t="s">
        <v>203</v>
      </c>
      <c r="E398" t="s">
        <v>1324</v>
      </c>
      <c r="F398" t="s">
        <v>348</v>
      </c>
      <c r="G398" t="s">
        <v>26</v>
      </c>
      <c r="H398">
        <v>0</v>
      </c>
      <c r="I398">
        <v>2</v>
      </c>
      <c r="J398">
        <v>0</v>
      </c>
      <c r="K398">
        <v>2</v>
      </c>
      <c r="L398" t="s">
        <v>355</v>
      </c>
      <c r="M398">
        <v>0</v>
      </c>
      <c r="N398" s="16">
        <v>45809</v>
      </c>
      <c r="O398" s="16">
        <v>45809</v>
      </c>
      <c r="Q398" t="s">
        <v>144</v>
      </c>
      <c r="R398" t="s">
        <v>393</v>
      </c>
      <c r="S398">
        <v>10014649</v>
      </c>
      <c r="T398" t="s">
        <v>144</v>
      </c>
      <c r="AE398">
        <v>0</v>
      </c>
      <c r="AF398" s="16"/>
      <c r="AG398">
        <v>0</v>
      </c>
      <c r="AI398" t="s">
        <v>363</v>
      </c>
      <c r="AM398">
        <v>0</v>
      </c>
      <c r="AN398">
        <v>9.5243055555559994E-2</v>
      </c>
      <c r="AO398">
        <v>0</v>
      </c>
      <c r="AP398">
        <v>0</v>
      </c>
      <c r="AQ398">
        <v>1001608806</v>
      </c>
      <c r="AR398">
        <v>4748908</v>
      </c>
      <c r="AS398">
        <v>3</v>
      </c>
    </row>
    <row r="399" spans="1:45" x14ac:dyDescent="0.35">
      <c r="A399">
        <v>6419812</v>
      </c>
      <c r="B399">
        <v>0</v>
      </c>
      <c r="C399">
        <v>10</v>
      </c>
      <c r="D399" t="s">
        <v>361</v>
      </c>
      <c r="E399" t="s">
        <v>359</v>
      </c>
      <c r="F399" t="s">
        <v>251</v>
      </c>
      <c r="G399" t="s">
        <v>27</v>
      </c>
      <c r="H399">
        <v>24</v>
      </c>
      <c r="I399">
        <v>2</v>
      </c>
      <c r="J399">
        <v>0</v>
      </c>
      <c r="K399">
        <v>12</v>
      </c>
      <c r="L399" t="s">
        <v>355</v>
      </c>
      <c r="M399">
        <v>0</v>
      </c>
      <c r="N399" s="16">
        <v>45417</v>
      </c>
      <c r="O399" s="16">
        <v>45417</v>
      </c>
      <c r="R399" t="s">
        <v>253</v>
      </c>
      <c r="T399" t="s">
        <v>250</v>
      </c>
      <c r="AE399">
        <v>0</v>
      </c>
      <c r="AG399">
        <v>0</v>
      </c>
      <c r="AI399" t="s">
        <v>360</v>
      </c>
      <c r="AM399">
        <v>0</v>
      </c>
      <c r="AN399">
        <v>9.5243055555559994E-2</v>
      </c>
      <c r="AO399">
        <v>0</v>
      </c>
      <c r="AP399">
        <v>0</v>
      </c>
      <c r="AQ399">
        <v>1001609006</v>
      </c>
      <c r="AR399">
        <v>4749188</v>
      </c>
      <c r="AS399">
        <v>2</v>
      </c>
    </row>
    <row r="400" spans="1:45" x14ac:dyDescent="0.35">
      <c r="A400">
        <v>6421184</v>
      </c>
      <c r="B400">
        <v>0</v>
      </c>
      <c r="C400">
        <v>10</v>
      </c>
      <c r="D400" t="s">
        <v>374</v>
      </c>
      <c r="E400" t="s">
        <v>1324</v>
      </c>
      <c r="F400" t="s">
        <v>310</v>
      </c>
      <c r="G400" t="s">
        <v>474</v>
      </c>
      <c r="H400">
        <v>1</v>
      </c>
      <c r="I400">
        <v>1</v>
      </c>
      <c r="J400">
        <v>0</v>
      </c>
      <c r="K400">
        <v>1</v>
      </c>
      <c r="L400" t="s">
        <v>355</v>
      </c>
      <c r="M400">
        <v>0</v>
      </c>
      <c r="N400" s="16">
        <v>45873</v>
      </c>
      <c r="O400" s="16">
        <v>45873</v>
      </c>
      <c r="Q400" t="s">
        <v>286</v>
      </c>
      <c r="R400" t="s">
        <v>287</v>
      </c>
      <c r="S400">
        <v>10014655</v>
      </c>
      <c r="T400" t="s">
        <v>286</v>
      </c>
      <c r="AE400">
        <v>0</v>
      </c>
      <c r="AF400" s="16"/>
      <c r="AG400">
        <v>0</v>
      </c>
      <c r="AI400" t="s">
        <v>356</v>
      </c>
      <c r="AM400">
        <v>0.29166666666667002</v>
      </c>
      <c r="AN400">
        <v>0.44791666666667002</v>
      </c>
      <c r="AO400">
        <v>0</v>
      </c>
      <c r="AP400">
        <v>0</v>
      </c>
      <c r="AQ400">
        <v>1001610225</v>
      </c>
      <c r="AR400">
        <v>4751444</v>
      </c>
      <c r="AS400">
        <v>1</v>
      </c>
    </row>
    <row r="401" spans="1:45" x14ac:dyDescent="0.35">
      <c r="A401">
        <v>6422245</v>
      </c>
      <c r="B401">
        <v>0</v>
      </c>
      <c r="C401">
        <v>10</v>
      </c>
      <c r="D401" t="s">
        <v>361</v>
      </c>
      <c r="E401" t="s">
        <v>359</v>
      </c>
      <c r="F401" t="s">
        <v>310</v>
      </c>
      <c r="G401" t="s">
        <v>473</v>
      </c>
      <c r="H401">
        <v>4</v>
      </c>
      <c r="I401">
        <v>2</v>
      </c>
      <c r="J401">
        <v>0</v>
      </c>
      <c r="K401">
        <v>2</v>
      </c>
      <c r="L401" t="s">
        <v>355</v>
      </c>
      <c r="M401">
        <v>0</v>
      </c>
      <c r="N401" s="16">
        <v>45809</v>
      </c>
      <c r="O401" s="16">
        <v>45809</v>
      </c>
      <c r="Q401" t="s">
        <v>178</v>
      </c>
      <c r="R401" t="s">
        <v>392</v>
      </c>
      <c r="S401">
        <v>10014644</v>
      </c>
      <c r="T401" t="s">
        <v>178</v>
      </c>
      <c r="AE401">
        <v>0</v>
      </c>
      <c r="AG401">
        <v>0</v>
      </c>
      <c r="AI401" t="s">
        <v>363</v>
      </c>
      <c r="AM401">
        <v>0</v>
      </c>
      <c r="AN401">
        <v>0</v>
      </c>
      <c r="AO401">
        <v>0</v>
      </c>
      <c r="AP401">
        <v>0</v>
      </c>
      <c r="AQ401">
        <v>1001614399</v>
      </c>
      <c r="AR401">
        <v>4756430</v>
      </c>
      <c r="AS401">
        <v>3</v>
      </c>
    </row>
    <row r="402" spans="1:45" x14ac:dyDescent="0.35">
      <c r="A402">
        <v>6422245</v>
      </c>
      <c r="B402">
        <v>0</v>
      </c>
      <c r="C402">
        <v>20</v>
      </c>
      <c r="D402" t="s">
        <v>203</v>
      </c>
      <c r="E402" t="s">
        <v>359</v>
      </c>
      <c r="F402" t="s">
        <v>310</v>
      </c>
      <c r="G402" t="s">
        <v>473</v>
      </c>
      <c r="H402">
        <v>4</v>
      </c>
      <c r="I402">
        <v>2</v>
      </c>
      <c r="J402">
        <v>0</v>
      </c>
      <c r="K402">
        <v>2</v>
      </c>
      <c r="L402" t="s">
        <v>355</v>
      </c>
      <c r="M402">
        <v>0</v>
      </c>
      <c r="N402" s="16">
        <v>45809</v>
      </c>
      <c r="O402" s="16">
        <v>45809</v>
      </c>
      <c r="Q402" t="s">
        <v>178</v>
      </c>
      <c r="R402" t="s">
        <v>392</v>
      </c>
      <c r="S402">
        <v>10014644</v>
      </c>
      <c r="T402" t="s">
        <v>178</v>
      </c>
      <c r="AE402">
        <v>0</v>
      </c>
      <c r="AG402">
        <v>0</v>
      </c>
      <c r="AI402" t="s">
        <v>363</v>
      </c>
      <c r="AM402">
        <v>0</v>
      </c>
      <c r="AN402">
        <v>9.5243055555559994E-2</v>
      </c>
      <c r="AO402">
        <v>0</v>
      </c>
      <c r="AP402">
        <v>0</v>
      </c>
      <c r="AQ402">
        <v>1001614882</v>
      </c>
      <c r="AR402">
        <v>4757389</v>
      </c>
      <c r="AS402">
        <v>3</v>
      </c>
    </row>
    <row r="403" spans="1:45" x14ac:dyDescent="0.35">
      <c r="A403">
        <v>6425625</v>
      </c>
      <c r="B403">
        <v>0</v>
      </c>
      <c r="C403">
        <v>10</v>
      </c>
      <c r="D403" t="s">
        <v>203</v>
      </c>
      <c r="E403" t="s">
        <v>359</v>
      </c>
      <c r="F403" t="s">
        <v>310</v>
      </c>
      <c r="G403" t="s">
        <v>3276</v>
      </c>
      <c r="H403">
        <v>54</v>
      </c>
      <c r="I403">
        <v>3</v>
      </c>
      <c r="J403">
        <v>0</v>
      </c>
      <c r="K403">
        <v>18</v>
      </c>
      <c r="L403" t="s">
        <v>355</v>
      </c>
      <c r="M403">
        <v>0</v>
      </c>
      <c r="N403" s="16">
        <v>45778</v>
      </c>
      <c r="O403" s="16">
        <v>45778</v>
      </c>
      <c r="Q403" t="s">
        <v>244</v>
      </c>
      <c r="R403" t="s">
        <v>344</v>
      </c>
      <c r="S403">
        <v>10017710</v>
      </c>
      <c r="T403" t="s">
        <v>244</v>
      </c>
      <c r="AE403">
        <v>0</v>
      </c>
      <c r="AF403" s="16"/>
      <c r="AG403">
        <v>0</v>
      </c>
      <c r="AI403" t="s">
        <v>360</v>
      </c>
      <c r="AM403">
        <v>0</v>
      </c>
      <c r="AN403">
        <v>9.5243055555559994E-2</v>
      </c>
      <c r="AO403">
        <v>0</v>
      </c>
      <c r="AP403">
        <v>0</v>
      </c>
      <c r="AQ403">
        <v>1001617011</v>
      </c>
      <c r="AR403">
        <v>4760424</v>
      </c>
      <c r="AS403">
        <v>2</v>
      </c>
    </row>
    <row r="404" spans="1:45" x14ac:dyDescent="0.35">
      <c r="A404">
        <v>6427793</v>
      </c>
      <c r="B404">
        <v>0</v>
      </c>
      <c r="C404">
        <v>10</v>
      </c>
      <c r="D404" t="s">
        <v>203</v>
      </c>
      <c r="E404" t="s">
        <v>359</v>
      </c>
      <c r="F404" t="s">
        <v>310</v>
      </c>
      <c r="G404" t="s">
        <v>471</v>
      </c>
      <c r="H404">
        <v>0</v>
      </c>
      <c r="I404">
        <v>2</v>
      </c>
      <c r="J404">
        <v>0</v>
      </c>
      <c r="K404">
        <v>8</v>
      </c>
      <c r="L404" t="s">
        <v>355</v>
      </c>
      <c r="M404">
        <v>0</v>
      </c>
      <c r="N404" s="16">
        <v>45809</v>
      </c>
      <c r="O404" s="16">
        <v>45809</v>
      </c>
      <c r="Q404" t="s">
        <v>175</v>
      </c>
      <c r="R404" t="s">
        <v>394</v>
      </c>
      <c r="S404">
        <v>10017395</v>
      </c>
      <c r="T404" t="s">
        <v>175</v>
      </c>
      <c r="AE404">
        <v>0</v>
      </c>
      <c r="AG404">
        <v>0</v>
      </c>
      <c r="AI404" t="s">
        <v>360</v>
      </c>
      <c r="AM404">
        <v>0</v>
      </c>
      <c r="AN404">
        <v>9.5243055555559994E-2</v>
      </c>
      <c r="AO404">
        <v>0</v>
      </c>
      <c r="AP404">
        <v>0</v>
      </c>
      <c r="AQ404">
        <v>1001617079</v>
      </c>
      <c r="AR404">
        <v>4760584</v>
      </c>
      <c r="AS404">
        <v>2</v>
      </c>
    </row>
    <row r="405" spans="1:45" x14ac:dyDescent="0.35">
      <c r="A405">
        <v>6427985</v>
      </c>
      <c r="B405">
        <v>0</v>
      </c>
      <c r="C405">
        <v>10</v>
      </c>
      <c r="D405" t="s">
        <v>203</v>
      </c>
      <c r="E405" t="s">
        <v>1324</v>
      </c>
      <c r="F405" t="s">
        <v>310</v>
      </c>
      <c r="G405" t="s">
        <v>470</v>
      </c>
      <c r="H405">
        <v>0</v>
      </c>
      <c r="I405">
        <v>0</v>
      </c>
      <c r="J405">
        <v>0</v>
      </c>
      <c r="K405">
        <v>0</v>
      </c>
      <c r="L405" t="s">
        <v>355</v>
      </c>
      <c r="M405">
        <v>0</v>
      </c>
      <c r="N405" s="16">
        <v>45809</v>
      </c>
      <c r="O405" s="16">
        <v>45809</v>
      </c>
      <c r="R405" t="s">
        <v>266</v>
      </c>
      <c r="T405" t="s">
        <v>264</v>
      </c>
      <c r="AE405">
        <v>0</v>
      </c>
      <c r="AG405">
        <v>0</v>
      </c>
      <c r="AI405" t="s">
        <v>360</v>
      </c>
      <c r="AM405">
        <v>9.5243055555559994E-2</v>
      </c>
      <c r="AN405">
        <v>0.26190972222221998</v>
      </c>
      <c r="AO405">
        <v>0</v>
      </c>
      <c r="AP405">
        <v>0</v>
      </c>
      <c r="AQ405">
        <v>1001617079</v>
      </c>
      <c r="AR405">
        <v>4760585</v>
      </c>
      <c r="AS405">
        <v>2</v>
      </c>
    </row>
    <row r="406" spans="1:45" x14ac:dyDescent="0.35">
      <c r="A406">
        <v>6429074</v>
      </c>
      <c r="B406">
        <v>0</v>
      </c>
      <c r="C406">
        <v>10</v>
      </c>
      <c r="D406" t="s">
        <v>203</v>
      </c>
      <c r="E406" t="s">
        <v>1324</v>
      </c>
      <c r="F406" t="s">
        <v>310</v>
      </c>
      <c r="G406" t="s">
        <v>469</v>
      </c>
      <c r="H406">
        <v>3</v>
      </c>
      <c r="I406">
        <v>1</v>
      </c>
      <c r="J406">
        <v>0</v>
      </c>
      <c r="K406">
        <v>3</v>
      </c>
      <c r="L406" t="s">
        <v>355</v>
      </c>
      <c r="M406">
        <v>0</v>
      </c>
      <c r="N406" s="16">
        <v>45839</v>
      </c>
      <c r="O406" s="16">
        <v>45839</v>
      </c>
      <c r="Q406" t="s">
        <v>165</v>
      </c>
      <c r="R406" t="s">
        <v>273</v>
      </c>
      <c r="S406">
        <v>10017653</v>
      </c>
      <c r="T406" t="s">
        <v>272</v>
      </c>
      <c r="AE406">
        <v>0</v>
      </c>
      <c r="AG406">
        <v>0</v>
      </c>
      <c r="AI406" t="s">
        <v>360</v>
      </c>
      <c r="AM406">
        <v>0</v>
      </c>
      <c r="AN406">
        <v>9.5243055555559994E-2</v>
      </c>
      <c r="AO406">
        <v>0</v>
      </c>
      <c r="AP406">
        <v>0</v>
      </c>
      <c r="AQ406">
        <v>1001617471</v>
      </c>
      <c r="AR406">
        <v>4760629</v>
      </c>
      <c r="AS406">
        <v>2</v>
      </c>
    </row>
    <row r="407" spans="1:45" x14ac:dyDescent="0.35">
      <c r="A407">
        <v>6430158</v>
      </c>
      <c r="B407">
        <v>0</v>
      </c>
      <c r="C407">
        <v>10</v>
      </c>
      <c r="D407" t="s">
        <v>367</v>
      </c>
      <c r="E407" t="s">
        <v>1324</v>
      </c>
      <c r="F407" t="s">
        <v>310</v>
      </c>
      <c r="G407" t="s">
        <v>468</v>
      </c>
      <c r="H407">
        <v>0</v>
      </c>
      <c r="I407">
        <v>3</v>
      </c>
      <c r="J407">
        <v>0</v>
      </c>
      <c r="K407">
        <v>6</v>
      </c>
      <c r="L407" t="s">
        <v>355</v>
      </c>
      <c r="M407">
        <v>0</v>
      </c>
      <c r="N407" s="16">
        <v>45809</v>
      </c>
      <c r="O407" s="16">
        <v>45809</v>
      </c>
      <c r="R407" t="s">
        <v>442</v>
      </c>
      <c r="T407" t="s">
        <v>440</v>
      </c>
      <c r="AE407">
        <v>0</v>
      </c>
      <c r="AG407">
        <v>0</v>
      </c>
      <c r="AI407" t="s">
        <v>360</v>
      </c>
      <c r="AM407">
        <v>0</v>
      </c>
      <c r="AN407">
        <v>9.5243055555559994E-2</v>
      </c>
      <c r="AO407">
        <v>0</v>
      </c>
      <c r="AP407">
        <v>0</v>
      </c>
      <c r="AQ407">
        <v>1001618556</v>
      </c>
      <c r="AR407">
        <v>4762499</v>
      </c>
      <c r="AS407">
        <v>2</v>
      </c>
    </row>
    <row r="408" spans="1:45" x14ac:dyDescent="0.35">
      <c r="A408">
        <v>6430654</v>
      </c>
      <c r="B408">
        <v>0</v>
      </c>
      <c r="C408">
        <v>10</v>
      </c>
      <c r="D408" t="s">
        <v>203</v>
      </c>
      <c r="E408" t="s">
        <v>359</v>
      </c>
      <c r="F408" t="s">
        <v>310</v>
      </c>
      <c r="G408" t="s">
        <v>467</v>
      </c>
      <c r="H408">
        <v>1</v>
      </c>
      <c r="I408">
        <v>1</v>
      </c>
      <c r="J408">
        <v>0</v>
      </c>
      <c r="K408">
        <v>1</v>
      </c>
      <c r="L408" t="s">
        <v>355</v>
      </c>
      <c r="M408">
        <v>0</v>
      </c>
      <c r="N408" s="16">
        <v>45538</v>
      </c>
      <c r="O408" s="16">
        <v>45538</v>
      </c>
      <c r="Q408" t="s">
        <v>160</v>
      </c>
      <c r="R408" t="s">
        <v>346</v>
      </c>
      <c r="S408">
        <v>10014598</v>
      </c>
      <c r="T408" t="s">
        <v>160</v>
      </c>
      <c r="AE408">
        <v>0</v>
      </c>
      <c r="AF408" s="16"/>
      <c r="AG408">
        <v>0</v>
      </c>
      <c r="AI408" t="s">
        <v>360</v>
      </c>
      <c r="AM408">
        <v>0</v>
      </c>
      <c r="AN408">
        <v>0.19047453703704001</v>
      </c>
      <c r="AO408">
        <v>0</v>
      </c>
      <c r="AP408">
        <v>0</v>
      </c>
      <c r="AQ408">
        <v>1001618780</v>
      </c>
      <c r="AR408">
        <v>4762998</v>
      </c>
      <c r="AS408">
        <v>2</v>
      </c>
    </row>
    <row r="409" spans="1:45" x14ac:dyDescent="0.35">
      <c r="A409">
        <v>6430699</v>
      </c>
      <c r="B409">
        <v>0</v>
      </c>
      <c r="C409">
        <v>10</v>
      </c>
      <c r="D409" t="s">
        <v>203</v>
      </c>
      <c r="E409" t="s">
        <v>359</v>
      </c>
      <c r="F409" t="s">
        <v>310</v>
      </c>
      <c r="G409" t="s">
        <v>466</v>
      </c>
      <c r="H409">
        <v>6</v>
      </c>
      <c r="I409">
        <v>2</v>
      </c>
      <c r="J409">
        <v>0</v>
      </c>
      <c r="K409">
        <v>3</v>
      </c>
      <c r="L409" t="s">
        <v>355</v>
      </c>
      <c r="M409">
        <v>0</v>
      </c>
      <c r="N409" s="16">
        <v>45527</v>
      </c>
      <c r="O409" s="16">
        <v>45527</v>
      </c>
      <c r="Q409" t="s">
        <v>159</v>
      </c>
      <c r="R409" t="s">
        <v>398</v>
      </c>
      <c r="S409">
        <v>10014599</v>
      </c>
      <c r="T409" t="s">
        <v>159</v>
      </c>
      <c r="AE409">
        <v>0</v>
      </c>
      <c r="AG409">
        <v>0</v>
      </c>
      <c r="AI409" t="s">
        <v>356</v>
      </c>
      <c r="AM409">
        <v>0</v>
      </c>
      <c r="AN409">
        <v>9.5243055555559994E-2</v>
      </c>
      <c r="AO409">
        <v>0</v>
      </c>
      <c r="AP409">
        <v>0</v>
      </c>
      <c r="AQ409">
        <v>1001621651</v>
      </c>
      <c r="AR409">
        <v>4767142</v>
      </c>
      <c r="AS409">
        <v>1</v>
      </c>
    </row>
    <row r="410" spans="1:45" x14ac:dyDescent="0.35">
      <c r="A410">
        <v>6430725</v>
      </c>
      <c r="B410">
        <v>0</v>
      </c>
      <c r="C410">
        <v>10</v>
      </c>
      <c r="D410" t="s">
        <v>203</v>
      </c>
      <c r="E410" t="s">
        <v>1324</v>
      </c>
      <c r="F410" t="s">
        <v>310</v>
      </c>
      <c r="G410" t="s">
        <v>465</v>
      </c>
      <c r="H410">
        <v>3</v>
      </c>
      <c r="I410">
        <v>1</v>
      </c>
      <c r="J410">
        <v>0</v>
      </c>
      <c r="K410">
        <v>3</v>
      </c>
      <c r="L410" t="s">
        <v>355</v>
      </c>
      <c r="M410">
        <v>0</v>
      </c>
      <c r="N410" s="16">
        <v>45873</v>
      </c>
      <c r="O410" s="16">
        <v>45873</v>
      </c>
      <c r="Q410" t="s">
        <v>159</v>
      </c>
      <c r="R410" t="s">
        <v>398</v>
      </c>
      <c r="S410">
        <v>10014599</v>
      </c>
      <c r="T410" t="s">
        <v>159</v>
      </c>
      <c r="AE410">
        <v>0</v>
      </c>
      <c r="AG410">
        <v>0</v>
      </c>
      <c r="AI410" t="s">
        <v>363</v>
      </c>
      <c r="AM410">
        <v>0</v>
      </c>
      <c r="AN410">
        <v>0.19047453703704001</v>
      </c>
      <c r="AO410">
        <v>0</v>
      </c>
      <c r="AP410">
        <v>0</v>
      </c>
      <c r="AQ410">
        <v>1001623586</v>
      </c>
      <c r="AR410">
        <v>4769606</v>
      </c>
      <c r="AS410">
        <v>3</v>
      </c>
    </row>
    <row r="411" spans="1:45" x14ac:dyDescent="0.35">
      <c r="A411">
        <v>6431268</v>
      </c>
      <c r="B411">
        <v>0</v>
      </c>
      <c r="C411">
        <v>10</v>
      </c>
      <c r="D411" t="s">
        <v>367</v>
      </c>
      <c r="E411" t="s">
        <v>1324</v>
      </c>
      <c r="F411" t="s">
        <v>310</v>
      </c>
      <c r="G411" t="s">
        <v>3277</v>
      </c>
      <c r="H411">
        <v>8</v>
      </c>
      <c r="I411">
        <v>2</v>
      </c>
      <c r="J411">
        <v>0</v>
      </c>
      <c r="K411">
        <v>4</v>
      </c>
      <c r="L411" t="s">
        <v>355</v>
      </c>
      <c r="M411">
        <v>0</v>
      </c>
      <c r="N411" s="16">
        <v>45809</v>
      </c>
      <c r="O411" s="16">
        <v>45809</v>
      </c>
      <c r="Q411" t="s">
        <v>156</v>
      </c>
      <c r="R411" t="s">
        <v>311</v>
      </c>
      <c r="S411">
        <v>10016283</v>
      </c>
      <c r="T411" t="s">
        <v>156</v>
      </c>
      <c r="AE411">
        <v>0</v>
      </c>
      <c r="AG411">
        <v>0</v>
      </c>
      <c r="AI411" t="s">
        <v>363</v>
      </c>
      <c r="AM411">
        <v>0</v>
      </c>
      <c r="AN411">
        <v>9.5243055555559994E-2</v>
      </c>
      <c r="AO411">
        <v>0</v>
      </c>
      <c r="AP411">
        <v>0</v>
      </c>
      <c r="AQ411">
        <v>1001623598</v>
      </c>
      <c r="AR411">
        <v>4769620</v>
      </c>
      <c r="AS411">
        <v>3</v>
      </c>
    </row>
    <row r="412" spans="1:45" x14ac:dyDescent="0.35">
      <c r="A412">
        <v>6431711</v>
      </c>
      <c r="B412">
        <v>0</v>
      </c>
      <c r="C412">
        <v>10</v>
      </c>
      <c r="D412" t="s">
        <v>203</v>
      </c>
      <c r="E412" t="s">
        <v>359</v>
      </c>
      <c r="F412" t="s">
        <v>310</v>
      </c>
      <c r="G412" t="s">
        <v>463</v>
      </c>
      <c r="H412">
        <v>1</v>
      </c>
      <c r="I412">
        <v>1</v>
      </c>
      <c r="J412">
        <v>0</v>
      </c>
      <c r="K412">
        <v>1</v>
      </c>
      <c r="L412" t="s">
        <v>355</v>
      </c>
      <c r="M412">
        <v>0</v>
      </c>
      <c r="N412" s="16">
        <v>45538</v>
      </c>
      <c r="O412" s="16">
        <v>45538</v>
      </c>
      <c r="Q412" t="s">
        <v>160</v>
      </c>
      <c r="R412" t="s">
        <v>346</v>
      </c>
      <c r="S412">
        <v>10014598</v>
      </c>
      <c r="T412" t="s">
        <v>160</v>
      </c>
      <c r="AE412">
        <v>0</v>
      </c>
      <c r="AF412" s="16"/>
      <c r="AG412">
        <v>0</v>
      </c>
      <c r="AI412" t="s">
        <v>360</v>
      </c>
      <c r="AM412">
        <v>0</v>
      </c>
      <c r="AN412">
        <v>0</v>
      </c>
      <c r="AO412">
        <v>0</v>
      </c>
      <c r="AP412">
        <v>0</v>
      </c>
      <c r="AQ412">
        <v>1001630421</v>
      </c>
      <c r="AR412">
        <v>4779039</v>
      </c>
      <c r="AS412">
        <v>2</v>
      </c>
    </row>
    <row r="413" spans="1:45" x14ac:dyDescent="0.35">
      <c r="A413">
        <v>6431711</v>
      </c>
      <c r="B413">
        <v>0</v>
      </c>
      <c r="C413">
        <v>20</v>
      </c>
      <c r="D413" t="s">
        <v>361</v>
      </c>
      <c r="E413" t="s">
        <v>359</v>
      </c>
      <c r="F413" t="s">
        <v>310</v>
      </c>
      <c r="G413" t="s">
        <v>463</v>
      </c>
      <c r="H413">
        <v>1</v>
      </c>
      <c r="I413">
        <v>1</v>
      </c>
      <c r="J413">
        <v>0</v>
      </c>
      <c r="K413">
        <v>1</v>
      </c>
      <c r="L413" t="s">
        <v>355</v>
      </c>
      <c r="M413">
        <v>0</v>
      </c>
      <c r="N413" s="16">
        <v>45538</v>
      </c>
      <c r="O413" s="16">
        <v>45538</v>
      </c>
      <c r="Q413" t="s">
        <v>160</v>
      </c>
      <c r="R413" t="s">
        <v>346</v>
      </c>
      <c r="S413">
        <v>10014598</v>
      </c>
      <c r="T413" t="s">
        <v>160</v>
      </c>
      <c r="AE413">
        <v>0</v>
      </c>
      <c r="AF413" s="16"/>
      <c r="AG413">
        <v>0</v>
      </c>
      <c r="AI413" t="s">
        <v>363</v>
      </c>
      <c r="AM413">
        <v>0.29166666666667002</v>
      </c>
      <c r="AN413">
        <v>0.5</v>
      </c>
      <c r="AO413">
        <v>0</v>
      </c>
      <c r="AP413">
        <v>0</v>
      </c>
      <c r="AQ413">
        <v>1001632820</v>
      </c>
      <c r="AR413">
        <v>4783193</v>
      </c>
      <c r="AS413">
        <v>3</v>
      </c>
    </row>
    <row r="414" spans="1:45" x14ac:dyDescent="0.35">
      <c r="A414">
        <v>6431844</v>
      </c>
      <c r="B414">
        <v>0</v>
      </c>
      <c r="C414">
        <v>10</v>
      </c>
      <c r="D414" t="s">
        <v>203</v>
      </c>
      <c r="E414" t="s">
        <v>359</v>
      </c>
      <c r="F414" t="s">
        <v>310</v>
      </c>
      <c r="G414" t="s">
        <v>220</v>
      </c>
      <c r="H414">
        <v>4</v>
      </c>
      <c r="I414">
        <v>2</v>
      </c>
      <c r="J414">
        <v>0</v>
      </c>
      <c r="K414">
        <v>2</v>
      </c>
      <c r="L414" t="s">
        <v>355</v>
      </c>
      <c r="M414">
        <v>0</v>
      </c>
      <c r="N414" s="16">
        <v>45721</v>
      </c>
      <c r="O414" s="16">
        <v>45721</v>
      </c>
      <c r="Q414" t="s">
        <v>165</v>
      </c>
      <c r="R414" t="s">
        <v>273</v>
      </c>
      <c r="S414">
        <v>10017653</v>
      </c>
      <c r="T414" t="s">
        <v>272</v>
      </c>
      <c r="AE414">
        <v>0</v>
      </c>
      <c r="AF414" s="16"/>
      <c r="AG414">
        <v>0</v>
      </c>
      <c r="AI414" t="s">
        <v>360</v>
      </c>
      <c r="AM414">
        <v>0</v>
      </c>
      <c r="AN414">
        <v>0.57143518518518999</v>
      </c>
      <c r="AO414">
        <v>0</v>
      </c>
      <c r="AP414">
        <v>0</v>
      </c>
      <c r="AQ414">
        <v>1001633713</v>
      </c>
      <c r="AR414">
        <v>4784509</v>
      </c>
      <c r="AS414">
        <v>2</v>
      </c>
    </row>
    <row r="415" spans="1:45" x14ac:dyDescent="0.35">
      <c r="A415">
        <v>6431856</v>
      </c>
      <c r="B415">
        <v>0</v>
      </c>
      <c r="C415">
        <v>10</v>
      </c>
      <c r="D415" t="s">
        <v>203</v>
      </c>
      <c r="E415" t="s">
        <v>359</v>
      </c>
      <c r="F415" t="s">
        <v>310</v>
      </c>
      <c r="G415" t="s">
        <v>462</v>
      </c>
      <c r="H415">
        <v>4</v>
      </c>
      <c r="I415">
        <v>2</v>
      </c>
      <c r="J415">
        <v>0</v>
      </c>
      <c r="K415">
        <v>2</v>
      </c>
      <c r="L415" t="s">
        <v>355</v>
      </c>
      <c r="M415">
        <v>0</v>
      </c>
      <c r="N415" s="16">
        <v>45537</v>
      </c>
      <c r="O415" s="16">
        <v>45537</v>
      </c>
      <c r="Q415" t="s">
        <v>165</v>
      </c>
      <c r="R415" t="s">
        <v>273</v>
      </c>
      <c r="S415">
        <v>10017653</v>
      </c>
      <c r="T415" t="s">
        <v>272</v>
      </c>
      <c r="AE415">
        <v>0</v>
      </c>
      <c r="AG415">
        <v>0</v>
      </c>
      <c r="AI415" t="s">
        <v>356</v>
      </c>
      <c r="AM415">
        <v>0</v>
      </c>
      <c r="AN415">
        <v>0.57143518518518999</v>
      </c>
      <c r="AO415">
        <v>0</v>
      </c>
      <c r="AP415">
        <v>0</v>
      </c>
      <c r="AQ415">
        <v>1001633947</v>
      </c>
      <c r="AR415">
        <v>4784803</v>
      </c>
      <c r="AS415">
        <v>1</v>
      </c>
    </row>
    <row r="416" spans="1:45" x14ac:dyDescent="0.35">
      <c r="A416">
        <v>6433432</v>
      </c>
      <c r="B416">
        <v>0</v>
      </c>
      <c r="C416">
        <v>10</v>
      </c>
      <c r="D416" t="s">
        <v>371</v>
      </c>
      <c r="E416" t="s">
        <v>1324</v>
      </c>
      <c r="F416" t="s">
        <v>310</v>
      </c>
      <c r="G416" t="s">
        <v>461</v>
      </c>
      <c r="H416">
        <v>2</v>
      </c>
      <c r="I416">
        <v>2</v>
      </c>
      <c r="J416">
        <v>0</v>
      </c>
      <c r="K416">
        <v>1</v>
      </c>
      <c r="L416" t="s">
        <v>355</v>
      </c>
      <c r="M416">
        <v>0</v>
      </c>
      <c r="N416" s="16">
        <v>45839</v>
      </c>
      <c r="O416" s="16">
        <v>45839</v>
      </c>
      <c r="Q416" t="s">
        <v>224</v>
      </c>
      <c r="R416" t="s">
        <v>389</v>
      </c>
      <c r="S416">
        <v>10014612</v>
      </c>
      <c r="T416" t="s">
        <v>224</v>
      </c>
      <c r="AE416">
        <v>0</v>
      </c>
      <c r="AG416">
        <v>0</v>
      </c>
      <c r="AI416" t="s">
        <v>356</v>
      </c>
      <c r="AJ416">
        <v>11344949</v>
      </c>
      <c r="AM416">
        <v>0</v>
      </c>
      <c r="AN416">
        <v>0</v>
      </c>
      <c r="AO416">
        <v>0</v>
      </c>
      <c r="AP416">
        <v>0</v>
      </c>
      <c r="AQ416">
        <v>1001636492</v>
      </c>
      <c r="AR416">
        <v>4787973</v>
      </c>
      <c r="AS416">
        <v>1</v>
      </c>
    </row>
    <row r="417" spans="1:45" x14ac:dyDescent="0.35">
      <c r="A417">
        <v>6433581</v>
      </c>
      <c r="B417">
        <v>0</v>
      </c>
      <c r="C417">
        <v>10</v>
      </c>
      <c r="D417" t="s">
        <v>203</v>
      </c>
      <c r="E417" t="s">
        <v>1681</v>
      </c>
      <c r="F417" t="s">
        <v>310</v>
      </c>
      <c r="G417" t="s">
        <v>17</v>
      </c>
      <c r="H417">
        <v>2</v>
      </c>
      <c r="I417">
        <v>1</v>
      </c>
      <c r="J417">
        <v>0</v>
      </c>
      <c r="K417">
        <v>2</v>
      </c>
      <c r="L417" t="s">
        <v>355</v>
      </c>
      <c r="M417">
        <v>0</v>
      </c>
      <c r="N417" s="16">
        <v>45514</v>
      </c>
      <c r="O417" s="16">
        <v>45514</v>
      </c>
      <c r="Q417" t="s">
        <v>207</v>
      </c>
      <c r="R417" t="s">
        <v>385</v>
      </c>
      <c r="S417">
        <v>10014621</v>
      </c>
      <c r="T417" t="s">
        <v>207</v>
      </c>
      <c r="AE417">
        <v>0</v>
      </c>
      <c r="AF417" s="16"/>
      <c r="AG417">
        <v>0</v>
      </c>
      <c r="AI417" t="s">
        <v>363</v>
      </c>
      <c r="AM417">
        <v>0.29166666666667002</v>
      </c>
      <c r="AN417">
        <v>0.41666666666667002</v>
      </c>
      <c r="AO417">
        <v>0</v>
      </c>
      <c r="AP417">
        <v>0</v>
      </c>
      <c r="AQ417">
        <v>1001638597</v>
      </c>
      <c r="AR417">
        <v>4790874</v>
      </c>
      <c r="AS417">
        <v>3</v>
      </c>
    </row>
    <row r="418" spans="1:45" x14ac:dyDescent="0.35">
      <c r="A418">
        <v>6433967</v>
      </c>
      <c r="B418">
        <v>0</v>
      </c>
      <c r="C418">
        <v>10</v>
      </c>
      <c r="D418" t="s">
        <v>203</v>
      </c>
      <c r="E418" t="s">
        <v>1324</v>
      </c>
      <c r="F418" t="s">
        <v>310</v>
      </c>
      <c r="G418" t="s">
        <v>460</v>
      </c>
      <c r="H418">
        <v>2</v>
      </c>
      <c r="I418">
        <v>1</v>
      </c>
      <c r="J418">
        <v>0</v>
      </c>
      <c r="K418">
        <v>2</v>
      </c>
      <c r="L418" t="s">
        <v>355</v>
      </c>
      <c r="M418">
        <v>0</v>
      </c>
      <c r="N418" s="16">
        <v>45845</v>
      </c>
      <c r="O418" s="16">
        <v>45845</v>
      </c>
      <c r="Q418" t="s">
        <v>137</v>
      </c>
      <c r="R418" t="s">
        <v>388</v>
      </c>
      <c r="S418">
        <v>10014595</v>
      </c>
      <c r="T418" t="s">
        <v>137</v>
      </c>
      <c r="AE418">
        <v>0</v>
      </c>
      <c r="AF418" s="16"/>
      <c r="AG418">
        <v>0</v>
      </c>
      <c r="AI418" t="s">
        <v>360</v>
      </c>
      <c r="AL418" t="s">
        <v>368</v>
      </c>
      <c r="AM418">
        <v>0.29166666666667002</v>
      </c>
      <c r="AN418">
        <v>0.45833333333332998</v>
      </c>
      <c r="AO418">
        <v>0</v>
      </c>
      <c r="AP418">
        <v>0</v>
      </c>
      <c r="AQ418">
        <v>1001641778</v>
      </c>
      <c r="AR418">
        <v>4795119</v>
      </c>
      <c r="AS418">
        <v>2</v>
      </c>
    </row>
    <row r="419" spans="1:45" x14ac:dyDescent="0.35">
      <c r="A419">
        <v>6434027</v>
      </c>
      <c r="B419">
        <v>0</v>
      </c>
      <c r="C419">
        <v>10</v>
      </c>
      <c r="D419" t="s">
        <v>367</v>
      </c>
      <c r="E419" t="s">
        <v>359</v>
      </c>
      <c r="F419" t="s">
        <v>310</v>
      </c>
      <c r="G419" t="s">
        <v>3278</v>
      </c>
      <c r="H419">
        <v>8</v>
      </c>
      <c r="I419">
        <v>2</v>
      </c>
      <c r="J419">
        <v>0</v>
      </c>
      <c r="K419">
        <v>4</v>
      </c>
      <c r="L419" t="s">
        <v>355</v>
      </c>
      <c r="M419">
        <v>0</v>
      </c>
      <c r="N419" s="16">
        <v>45869</v>
      </c>
      <c r="O419" s="16">
        <v>45869</v>
      </c>
      <c r="Q419" t="s">
        <v>412</v>
      </c>
      <c r="R419" t="s">
        <v>325</v>
      </c>
      <c r="S419">
        <v>10014726</v>
      </c>
      <c r="T419" t="s">
        <v>324</v>
      </c>
      <c r="AE419">
        <v>0</v>
      </c>
      <c r="AF419" s="16"/>
      <c r="AG419">
        <v>0</v>
      </c>
      <c r="AI419" t="s">
        <v>360</v>
      </c>
      <c r="AM419">
        <v>0</v>
      </c>
      <c r="AN419">
        <v>9.5243055555559994E-2</v>
      </c>
      <c r="AO419">
        <v>0</v>
      </c>
      <c r="AP419">
        <v>0</v>
      </c>
      <c r="AQ419">
        <v>1001646464</v>
      </c>
      <c r="AR419">
        <v>4802376</v>
      </c>
      <c r="AS419">
        <v>2</v>
      </c>
    </row>
    <row r="420" spans="1:45" x14ac:dyDescent="0.35">
      <c r="A420">
        <v>6434742</v>
      </c>
      <c r="B420">
        <v>0</v>
      </c>
      <c r="C420">
        <v>10</v>
      </c>
      <c r="D420" t="s">
        <v>367</v>
      </c>
      <c r="E420" t="s">
        <v>1324</v>
      </c>
      <c r="F420" t="s">
        <v>310</v>
      </c>
      <c r="G420" t="s">
        <v>457</v>
      </c>
      <c r="H420">
        <v>0</v>
      </c>
      <c r="I420">
        <v>2</v>
      </c>
      <c r="J420">
        <v>0</v>
      </c>
      <c r="K420">
        <v>6</v>
      </c>
      <c r="L420" t="s">
        <v>355</v>
      </c>
      <c r="M420">
        <v>0</v>
      </c>
      <c r="N420" s="16">
        <v>45869</v>
      </c>
      <c r="O420" s="16">
        <v>45869</v>
      </c>
      <c r="Q420" t="s">
        <v>412</v>
      </c>
      <c r="R420" t="s">
        <v>325</v>
      </c>
      <c r="S420">
        <v>10014726</v>
      </c>
      <c r="T420" t="s">
        <v>324</v>
      </c>
      <c r="AE420">
        <v>0</v>
      </c>
      <c r="AF420" s="16"/>
      <c r="AG420">
        <v>0</v>
      </c>
      <c r="AI420" t="s">
        <v>360</v>
      </c>
      <c r="AM420">
        <v>0.29166666666667002</v>
      </c>
      <c r="AN420">
        <v>0.41666666666667002</v>
      </c>
      <c r="AO420">
        <v>0</v>
      </c>
      <c r="AP420">
        <v>0</v>
      </c>
      <c r="AQ420">
        <v>1001647171</v>
      </c>
      <c r="AR420">
        <v>4803098</v>
      </c>
      <c r="AS420">
        <v>2</v>
      </c>
    </row>
    <row r="421" spans="1:45" x14ac:dyDescent="0.35">
      <c r="A421">
        <v>6435195</v>
      </c>
      <c r="B421">
        <v>0</v>
      </c>
      <c r="C421">
        <v>10</v>
      </c>
      <c r="D421" t="s">
        <v>361</v>
      </c>
      <c r="E421" t="s">
        <v>359</v>
      </c>
      <c r="F421" t="s">
        <v>310</v>
      </c>
      <c r="G421" t="s">
        <v>456</v>
      </c>
      <c r="H421">
        <v>0</v>
      </c>
      <c r="I421">
        <v>0</v>
      </c>
      <c r="J421">
        <v>0</v>
      </c>
      <c r="K421">
        <v>0</v>
      </c>
      <c r="L421" t="s">
        <v>355</v>
      </c>
      <c r="M421">
        <v>0</v>
      </c>
      <c r="N421" s="16">
        <v>45448</v>
      </c>
      <c r="O421" s="16">
        <v>45448</v>
      </c>
      <c r="R421" t="s">
        <v>258</v>
      </c>
      <c r="T421" t="s">
        <v>257</v>
      </c>
      <c r="AE421">
        <v>0</v>
      </c>
      <c r="AG421">
        <v>0</v>
      </c>
      <c r="AI421" t="s">
        <v>360</v>
      </c>
      <c r="AM421">
        <v>0.29166666666667002</v>
      </c>
      <c r="AN421">
        <v>0.41666666666667002</v>
      </c>
      <c r="AO421">
        <v>0</v>
      </c>
      <c r="AP421">
        <v>0</v>
      </c>
      <c r="AQ421">
        <v>1001647172</v>
      </c>
      <c r="AR421">
        <v>4803099</v>
      </c>
      <c r="AS421">
        <v>2</v>
      </c>
    </row>
    <row r="422" spans="1:45" x14ac:dyDescent="0.35">
      <c r="A422">
        <v>6436750</v>
      </c>
      <c r="B422">
        <v>0</v>
      </c>
      <c r="C422">
        <v>10</v>
      </c>
      <c r="D422" t="s">
        <v>203</v>
      </c>
      <c r="E422" t="s">
        <v>1324</v>
      </c>
      <c r="F422" t="s">
        <v>310</v>
      </c>
      <c r="G422" t="s">
        <v>455</v>
      </c>
      <c r="H422">
        <v>6</v>
      </c>
      <c r="I422">
        <v>2</v>
      </c>
      <c r="J422">
        <v>0</v>
      </c>
      <c r="K422">
        <v>3</v>
      </c>
      <c r="L422" t="s">
        <v>355</v>
      </c>
      <c r="M422">
        <v>0</v>
      </c>
      <c r="N422" s="16">
        <v>45873</v>
      </c>
      <c r="O422" s="16">
        <v>45873</v>
      </c>
      <c r="Q422" t="s">
        <v>337</v>
      </c>
      <c r="R422" t="s">
        <v>338</v>
      </c>
      <c r="S422">
        <v>10014600</v>
      </c>
      <c r="T422" t="s">
        <v>337</v>
      </c>
      <c r="AE422">
        <v>0</v>
      </c>
      <c r="AG422">
        <v>0</v>
      </c>
      <c r="AI422" t="s">
        <v>360</v>
      </c>
      <c r="AM422">
        <v>0.29166666666667002</v>
      </c>
      <c r="AN422">
        <v>0.39583333333332998</v>
      </c>
      <c r="AO422">
        <v>0</v>
      </c>
      <c r="AP422">
        <v>0</v>
      </c>
      <c r="AQ422">
        <v>1001647175</v>
      </c>
      <c r="AR422">
        <v>4803103</v>
      </c>
      <c r="AS422">
        <v>2</v>
      </c>
    </row>
    <row r="423" spans="1:45" x14ac:dyDescent="0.35">
      <c r="A423">
        <v>6436751</v>
      </c>
      <c r="B423">
        <v>0</v>
      </c>
      <c r="C423">
        <v>10</v>
      </c>
      <c r="D423" t="s">
        <v>203</v>
      </c>
      <c r="E423" t="s">
        <v>1324</v>
      </c>
      <c r="F423" t="s">
        <v>310</v>
      </c>
      <c r="G423" t="s">
        <v>454</v>
      </c>
      <c r="H423">
        <v>6</v>
      </c>
      <c r="I423">
        <v>2</v>
      </c>
      <c r="J423">
        <v>0</v>
      </c>
      <c r="K423">
        <v>3</v>
      </c>
      <c r="L423" t="s">
        <v>355</v>
      </c>
      <c r="M423">
        <v>0</v>
      </c>
      <c r="N423" s="16">
        <v>45873</v>
      </c>
      <c r="O423" s="16">
        <v>45873</v>
      </c>
      <c r="Q423" t="s">
        <v>337</v>
      </c>
      <c r="R423" t="s">
        <v>338</v>
      </c>
      <c r="S423">
        <v>10014600</v>
      </c>
      <c r="T423" t="s">
        <v>337</v>
      </c>
      <c r="AE423">
        <v>0</v>
      </c>
      <c r="AF423" s="16"/>
      <c r="AG423">
        <v>0</v>
      </c>
      <c r="AI423" t="s">
        <v>360</v>
      </c>
      <c r="AM423">
        <v>0.29166666666667002</v>
      </c>
      <c r="AN423">
        <v>0.39583333333332998</v>
      </c>
      <c r="AO423">
        <v>0</v>
      </c>
      <c r="AP423">
        <v>0</v>
      </c>
      <c r="AQ423">
        <v>1001648150</v>
      </c>
      <c r="AR423">
        <v>4804671</v>
      </c>
      <c r="AS423">
        <v>2</v>
      </c>
    </row>
    <row r="424" spans="1:45" x14ac:dyDescent="0.35">
      <c r="A424">
        <v>6436775</v>
      </c>
      <c r="B424">
        <v>0</v>
      </c>
      <c r="C424">
        <v>10</v>
      </c>
      <c r="D424" t="s">
        <v>361</v>
      </c>
      <c r="E424" t="s">
        <v>359</v>
      </c>
      <c r="F424" t="s">
        <v>310</v>
      </c>
      <c r="G424" t="s">
        <v>453</v>
      </c>
      <c r="H424">
        <v>16</v>
      </c>
      <c r="I424">
        <v>2</v>
      </c>
      <c r="J424">
        <v>0</v>
      </c>
      <c r="K424">
        <v>8</v>
      </c>
      <c r="L424" t="s">
        <v>355</v>
      </c>
      <c r="M424">
        <v>0</v>
      </c>
      <c r="N424" s="16">
        <v>45456</v>
      </c>
      <c r="O424" s="16">
        <v>45456</v>
      </c>
      <c r="R424" t="s">
        <v>266</v>
      </c>
      <c r="T424" t="s">
        <v>264</v>
      </c>
      <c r="AE424">
        <v>0</v>
      </c>
      <c r="AG424">
        <v>0</v>
      </c>
      <c r="AI424" t="s">
        <v>360</v>
      </c>
      <c r="AM424">
        <v>0.29166666666667002</v>
      </c>
      <c r="AN424">
        <v>0.41666666666667002</v>
      </c>
      <c r="AO424">
        <v>0</v>
      </c>
      <c r="AP424">
        <v>0</v>
      </c>
      <c r="AQ424">
        <v>1001648207</v>
      </c>
      <c r="AR424">
        <v>4804675</v>
      </c>
      <c r="AS424">
        <v>2</v>
      </c>
    </row>
    <row r="425" spans="1:45" x14ac:dyDescent="0.35">
      <c r="A425">
        <v>6436964</v>
      </c>
      <c r="B425">
        <v>0</v>
      </c>
      <c r="C425">
        <v>10</v>
      </c>
      <c r="D425" t="s">
        <v>203</v>
      </c>
      <c r="E425" t="s">
        <v>1324</v>
      </c>
      <c r="F425" t="s">
        <v>310</v>
      </c>
      <c r="G425" t="s">
        <v>452</v>
      </c>
      <c r="H425">
        <v>4</v>
      </c>
      <c r="I425">
        <v>2</v>
      </c>
      <c r="J425">
        <v>0</v>
      </c>
      <c r="K425">
        <v>2</v>
      </c>
      <c r="L425" t="s">
        <v>355</v>
      </c>
      <c r="M425">
        <v>0</v>
      </c>
      <c r="N425" s="16">
        <v>45873</v>
      </c>
      <c r="O425" s="16">
        <v>45873</v>
      </c>
      <c r="Q425" t="s">
        <v>159</v>
      </c>
      <c r="R425" t="s">
        <v>398</v>
      </c>
      <c r="S425">
        <v>10014599</v>
      </c>
      <c r="T425" t="s">
        <v>159</v>
      </c>
      <c r="AE425">
        <v>0</v>
      </c>
      <c r="AF425" s="16"/>
      <c r="AG425">
        <v>0</v>
      </c>
      <c r="AI425" t="s">
        <v>360</v>
      </c>
      <c r="AM425">
        <v>0</v>
      </c>
      <c r="AN425">
        <v>9.5243055555559994E-2</v>
      </c>
      <c r="AO425">
        <v>0</v>
      </c>
      <c r="AP425">
        <v>0</v>
      </c>
      <c r="AQ425">
        <v>1001649109</v>
      </c>
      <c r="AR425">
        <v>4805851</v>
      </c>
      <c r="AS425">
        <v>2</v>
      </c>
    </row>
    <row r="426" spans="1:45" x14ac:dyDescent="0.35">
      <c r="A426">
        <v>6436965</v>
      </c>
      <c r="B426">
        <v>0</v>
      </c>
      <c r="C426">
        <v>10</v>
      </c>
      <c r="D426" t="s">
        <v>203</v>
      </c>
      <c r="E426" t="s">
        <v>359</v>
      </c>
      <c r="F426" t="s">
        <v>310</v>
      </c>
      <c r="G426" t="s">
        <v>451</v>
      </c>
      <c r="H426">
        <v>6</v>
      </c>
      <c r="I426">
        <v>2</v>
      </c>
      <c r="J426">
        <v>0</v>
      </c>
      <c r="K426">
        <v>3</v>
      </c>
      <c r="L426" t="s">
        <v>355</v>
      </c>
      <c r="M426">
        <v>0</v>
      </c>
      <c r="N426" s="16">
        <v>45873</v>
      </c>
      <c r="O426" s="16">
        <v>45873</v>
      </c>
      <c r="Q426" t="s">
        <v>159</v>
      </c>
      <c r="R426" t="s">
        <v>398</v>
      </c>
      <c r="S426">
        <v>10014599</v>
      </c>
      <c r="T426" t="s">
        <v>159</v>
      </c>
      <c r="AE426">
        <v>0</v>
      </c>
      <c r="AG426">
        <v>0</v>
      </c>
      <c r="AI426" t="s">
        <v>363</v>
      </c>
      <c r="AM426">
        <v>0</v>
      </c>
      <c r="AN426">
        <v>9.5243055555559994E-2</v>
      </c>
      <c r="AO426">
        <v>0</v>
      </c>
      <c r="AP426">
        <v>0</v>
      </c>
      <c r="AQ426">
        <v>1001649269</v>
      </c>
      <c r="AR426">
        <v>4806072</v>
      </c>
      <c r="AS426">
        <v>3</v>
      </c>
    </row>
    <row r="427" spans="1:45" x14ac:dyDescent="0.35">
      <c r="A427">
        <v>6436970</v>
      </c>
      <c r="B427">
        <v>0</v>
      </c>
      <c r="C427">
        <v>10</v>
      </c>
      <c r="D427" t="s">
        <v>203</v>
      </c>
      <c r="E427" t="s">
        <v>359</v>
      </c>
      <c r="F427" t="s">
        <v>310</v>
      </c>
      <c r="G427" t="s">
        <v>234</v>
      </c>
      <c r="H427">
        <v>24</v>
      </c>
      <c r="I427">
        <v>3</v>
      </c>
      <c r="J427">
        <v>0</v>
      </c>
      <c r="K427">
        <v>8</v>
      </c>
      <c r="L427" t="s">
        <v>355</v>
      </c>
      <c r="M427">
        <v>0</v>
      </c>
      <c r="N427" s="16">
        <v>45658</v>
      </c>
      <c r="O427" s="16">
        <v>45658</v>
      </c>
      <c r="Q427" t="s">
        <v>233</v>
      </c>
      <c r="R427" t="s">
        <v>301</v>
      </c>
      <c r="S427">
        <v>10014623</v>
      </c>
      <c r="T427" t="s">
        <v>233</v>
      </c>
      <c r="AE427">
        <v>0</v>
      </c>
      <c r="AF427" s="16"/>
      <c r="AG427">
        <v>0</v>
      </c>
      <c r="AI427" t="s">
        <v>363</v>
      </c>
      <c r="AM427">
        <v>0</v>
      </c>
      <c r="AN427">
        <v>0.42858796296295998</v>
      </c>
      <c r="AO427">
        <v>0</v>
      </c>
      <c r="AP427">
        <v>0</v>
      </c>
      <c r="AQ427">
        <v>1001649277</v>
      </c>
      <c r="AR427">
        <v>4806076</v>
      </c>
      <c r="AS427">
        <v>3</v>
      </c>
    </row>
    <row r="428" spans="1:45" x14ac:dyDescent="0.35">
      <c r="A428">
        <v>6436970</v>
      </c>
      <c r="B428">
        <v>0</v>
      </c>
      <c r="C428">
        <v>20</v>
      </c>
      <c r="D428" t="s">
        <v>361</v>
      </c>
      <c r="E428" t="s">
        <v>359</v>
      </c>
      <c r="F428" t="s">
        <v>310</v>
      </c>
      <c r="G428" t="s">
        <v>234</v>
      </c>
      <c r="H428">
        <v>8</v>
      </c>
      <c r="I428">
        <v>2</v>
      </c>
      <c r="J428">
        <v>0</v>
      </c>
      <c r="K428">
        <v>4</v>
      </c>
      <c r="L428" t="s">
        <v>355</v>
      </c>
      <c r="M428">
        <v>0</v>
      </c>
      <c r="N428" s="16">
        <v>45658</v>
      </c>
      <c r="O428" s="16">
        <v>45658</v>
      </c>
      <c r="Q428" t="s">
        <v>233</v>
      </c>
      <c r="R428" t="s">
        <v>301</v>
      </c>
      <c r="S428">
        <v>10014623</v>
      </c>
      <c r="T428" t="s">
        <v>233</v>
      </c>
      <c r="AE428">
        <v>0</v>
      </c>
      <c r="AG428">
        <v>0</v>
      </c>
      <c r="AI428" t="s">
        <v>363</v>
      </c>
      <c r="AM428">
        <v>0.42858796296295998</v>
      </c>
      <c r="AN428">
        <v>0.71430555555555997</v>
      </c>
      <c r="AO428">
        <v>0</v>
      </c>
      <c r="AP428">
        <v>0</v>
      </c>
      <c r="AQ428">
        <v>1001649277</v>
      </c>
      <c r="AR428">
        <v>4806077</v>
      </c>
      <c r="AS428">
        <v>3</v>
      </c>
    </row>
    <row r="429" spans="1:45" x14ac:dyDescent="0.35">
      <c r="A429">
        <v>6437054</v>
      </c>
      <c r="B429">
        <v>0</v>
      </c>
      <c r="C429">
        <v>10</v>
      </c>
      <c r="D429" t="s">
        <v>367</v>
      </c>
      <c r="E429" t="s">
        <v>1324</v>
      </c>
      <c r="F429" t="s">
        <v>310</v>
      </c>
      <c r="G429" t="s">
        <v>448</v>
      </c>
      <c r="H429">
        <v>0</v>
      </c>
      <c r="I429">
        <v>2</v>
      </c>
      <c r="J429">
        <v>0</v>
      </c>
      <c r="K429">
        <v>6</v>
      </c>
      <c r="L429" t="s">
        <v>355</v>
      </c>
      <c r="M429">
        <v>0</v>
      </c>
      <c r="N429" s="16">
        <v>45869</v>
      </c>
      <c r="O429" s="16">
        <v>45869</v>
      </c>
      <c r="Q429" t="s">
        <v>449</v>
      </c>
      <c r="R429" t="s">
        <v>325</v>
      </c>
      <c r="S429">
        <v>10014720</v>
      </c>
      <c r="T429" t="s">
        <v>324</v>
      </c>
      <c r="AE429">
        <v>0</v>
      </c>
      <c r="AG429">
        <v>0</v>
      </c>
      <c r="AI429" t="s">
        <v>360</v>
      </c>
      <c r="AM429">
        <v>0.29166666666667002</v>
      </c>
      <c r="AN429">
        <v>0.29166666666667002</v>
      </c>
      <c r="AO429">
        <v>0</v>
      </c>
      <c r="AP429">
        <v>0</v>
      </c>
      <c r="AQ429">
        <v>1001649482</v>
      </c>
      <c r="AR429">
        <v>4806394</v>
      </c>
      <c r="AS429">
        <v>2</v>
      </c>
    </row>
    <row r="430" spans="1:45" x14ac:dyDescent="0.35">
      <c r="A430">
        <v>6437231</v>
      </c>
      <c r="B430">
        <v>0</v>
      </c>
      <c r="C430">
        <v>10</v>
      </c>
      <c r="D430" t="s">
        <v>367</v>
      </c>
      <c r="E430" t="s">
        <v>1324</v>
      </c>
      <c r="F430" t="s">
        <v>310</v>
      </c>
      <c r="G430" t="s">
        <v>445</v>
      </c>
      <c r="H430">
        <v>0</v>
      </c>
      <c r="I430">
        <v>2</v>
      </c>
      <c r="J430">
        <v>0</v>
      </c>
      <c r="K430">
        <v>4</v>
      </c>
      <c r="L430" t="s">
        <v>355</v>
      </c>
      <c r="M430">
        <v>0</v>
      </c>
      <c r="N430" s="16">
        <v>45808</v>
      </c>
      <c r="O430" s="16">
        <v>45808</v>
      </c>
      <c r="Q430" t="s">
        <v>146</v>
      </c>
      <c r="R430" t="s">
        <v>325</v>
      </c>
      <c r="S430">
        <v>10017213</v>
      </c>
      <c r="T430" t="s">
        <v>324</v>
      </c>
      <c r="AE430">
        <v>0</v>
      </c>
      <c r="AG430">
        <v>0</v>
      </c>
      <c r="AI430" t="s">
        <v>363</v>
      </c>
      <c r="AM430">
        <v>0</v>
      </c>
      <c r="AN430">
        <v>0</v>
      </c>
      <c r="AO430">
        <v>0</v>
      </c>
      <c r="AP430">
        <v>0</v>
      </c>
      <c r="AQ430">
        <v>1001649662</v>
      </c>
      <c r="AR430">
        <v>4806479</v>
      </c>
      <c r="AS430">
        <v>3</v>
      </c>
    </row>
    <row r="431" spans="1:45" x14ac:dyDescent="0.35">
      <c r="A431">
        <v>6438061</v>
      </c>
      <c r="B431">
        <v>0</v>
      </c>
      <c r="C431">
        <v>10</v>
      </c>
      <c r="D431" t="s">
        <v>203</v>
      </c>
      <c r="E431" t="s">
        <v>359</v>
      </c>
      <c r="F431" t="s">
        <v>310</v>
      </c>
      <c r="G431" t="s">
        <v>444</v>
      </c>
      <c r="H431">
        <v>4</v>
      </c>
      <c r="I431">
        <v>2</v>
      </c>
      <c r="J431">
        <v>0</v>
      </c>
      <c r="K431">
        <v>2</v>
      </c>
      <c r="L431" t="s">
        <v>355</v>
      </c>
      <c r="M431">
        <v>0</v>
      </c>
      <c r="N431" s="16">
        <v>45527</v>
      </c>
      <c r="O431" s="16">
        <v>45527</v>
      </c>
      <c r="Q431" t="s">
        <v>159</v>
      </c>
      <c r="R431" t="s">
        <v>398</v>
      </c>
      <c r="S431">
        <v>10014599</v>
      </c>
      <c r="T431" t="s">
        <v>159</v>
      </c>
      <c r="AE431">
        <v>0</v>
      </c>
      <c r="AG431">
        <v>0</v>
      </c>
      <c r="AI431" t="s">
        <v>358</v>
      </c>
      <c r="AM431">
        <v>0</v>
      </c>
      <c r="AN431">
        <v>9.5243055555559994E-2</v>
      </c>
      <c r="AO431">
        <v>0</v>
      </c>
      <c r="AP431">
        <v>0</v>
      </c>
      <c r="AQ431">
        <v>1001649667</v>
      </c>
      <c r="AR431">
        <v>4806490</v>
      </c>
      <c r="AS431">
        <v>4</v>
      </c>
    </row>
    <row r="432" spans="1:45" x14ac:dyDescent="0.35">
      <c r="A432">
        <v>6438074</v>
      </c>
      <c r="B432">
        <v>0</v>
      </c>
      <c r="C432">
        <v>10</v>
      </c>
      <c r="D432" t="s">
        <v>366</v>
      </c>
      <c r="E432" t="s">
        <v>359</v>
      </c>
      <c r="F432" t="s">
        <v>310</v>
      </c>
      <c r="G432" t="s">
        <v>443</v>
      </c>
      <c r="H432">
        <v>8</v>
      </c>
      <c r="I432">
        <v>2</v>
      </c>
      <c r="J432">
        <v>0</v>
      </c>
      <c r="K432">
        <v>4</v>
      </c>
      <c r="L432" t="s">
        <v>355</v>
      </c>
      <c r="M432">
        <v>0</v>
      </c>
      <c r="N432" s="16">
        <v>45577</v>
      </c>
      <c r="O432" s="16">
        <v>45577</v>
      </c>
      <c r="Q432" t="s">
        <v>128</v>
      </c>
      <c r="R432" t="s">
        <v>390</v>
      </c>
      <c r="S432">
        <v>10014594</v>
      </c>
      <c r="T432" t="s">
        <v>128</v>
      </c>
      <c r="AE432">
        <v>5.6712962963000003E-4</v>
      </c>
      <c r="AF432" s="16">
        <v>45392</v>
      </c>
      <c r="AG432">
        <v>0.91666666666666996</v>
      </c>
      <c r="AI432" t="s">
        <v>356</v>
      </c>
      <c r="AM432">
        <v>0.91666666666666996</v>
      </c>
      <c r="AN432">
        <v>5.6712962963000003E-4</v>
      </c>
      <c r="AO432">
        <v>0</v>
      </c>
      <c r="AP432">
        <v>0</v>
      </c>
      <c r="AQ432">
        <v>1001649921</v>
      </c>
      <c r="AR432">
        <v>4806873</v>
      </c>
      <c r="AS432">
        <v>1</v>
      </c>
    </row>
    <row r="433" spans="1:45" x14ac:dyDescent="0.35">
      <c r="A433">
        <v>6438074</v>
      </c>
      <c r="B433">
        <v>0</v>
      </c>
      <c r="C433">
        <v>20</v>
      </c>
      <c r="D433" t="s">
        <v>361</v>
      </c>
      <c r="E433" t="s">
        <v>359</v>
      </c>
      <c r="F433" t="s">
        <v>310</v>
      </c>
      <c r="G433" t="s">
        <v>443</v>
      </c>
      <c r="H433">
        <v>1</v>
      </c>
      <c r="I433">
        <v>1</v>
      </c>
      <c r="J433">
        <v>0</v>
      </c>
      <c r="K433">
        <v>1</v>
      </c>
      <c r="L433" t="s">
        <v>355</v>
      </c>
      <c r="M433">
        <v>0</v>
      </c>
      <c r="N433" s="16">
        <v>45577</v>
      </c>
      <c r="O433" s="16">
        <v>45577</v>
      </c>
      <c r="Q433" t="s">
        <v>128</v>
      </c>
      <c r="R433" t="s">
        <v>390</v>
      </c>
      <c r="S433">
        <v>10014594</v>
      </c>
      <c r="T433" t="s">
        <v>128</v>
      </c>
      <c r="AE433">
        <v>0.21496527777777999</v>
      </c>
      <c r="AF433" s="16">
        <v>45394</v>
      </c>
      <c r="AG433">
        <v>0</v>
      </c>
      <c r="AI433" t="s">
        <v>356</v>
      </c>
      <c r="AM433">
        <v>0</v>
      </c>
      <c r="AN433">
        <v>0.21496527777777999</v>
      </c>
      <c r="AO433">
        <v>0</v>
      </c>
      <c r="AP433">
        <v>0</v>
      </c>
      <c r="AQ433">
        <v>1001650673</v>
      </c>
      <c r="AR433">
        <v>4807619</v>
      </c>
      <c r="AS433">
        <v>1</v>
      </c>
    </row>
    <row r="434" spans="1:45" x14ac:dyDescent="0.35">
      <c r="A434">
        <v>6439489</v>
      </c>
      <c r="B434">
        <v>0</v>
      </c>
      <c r="C434">
        <v>10</v>
      </c>
      <c r="D434" t="s">
        <v>378</v>
      </c>
      <c r="E434" t="s">
        <v>1324</v>
      </c>
      <c r="F434" t="s">
        <v>310</v>
      </c>
      <c r="G434" t="s">
        <v>441</v>
      </c>
      <c r="H434">
        <v>20</v>
      </c>
      <c r="I434">
        <v>2</v>
      </c>
      <c r="J434">
        <v>0</v>
      </c>
      <c r="K434">
        <v>10</v>
      </c>
      <c r="L434" t="s">
        <v>355</v>
      </c>
      <c r="M434">
        <v>0</v>
      </c>
      <c r="N434" s="16">
        <v>45839</v>
      </c>
      <c r="O434" s="16">
        <v>45839</v>
      </c>
      <c r="R434" t="s">
        <v>442</v>
      </c>
      <c r="T434" t="s">
        <v>440</v>
      </c>
      <c r="AE434">
        <v>0</v>
      </c>
      <c r="AG434">
        <v>0</v>
      </c>
      <c r="AI434" t="s">
        <v>360</v>
      </c>
      <c r="AM434">
        <v>0</v>
      </c>
      <c r="AN434">
        <v>0.14285879629629999</v>
      </c>
      <c r="AO434">
        <v>0</v>
      </c>
      <c r="AP434">
        <v>0</v>
      </c>
      <c r="AQ434">
        <v>1001650941</v>
      </c>
      <c r="AR434">
        <v>4808122</v>
      </c>
      <c r="AS434">
        <v>2</v>
      </c>
    </row>
    <row r="435" spans="1:45" x14ac:dyDescent="0.35">
      <c r="A435">
        <v>6439534</v>
      </c>
      <c r="B435">
        <v>0</v>
      </c>
      <c r="C435">
        <v>10</v>
      </c>
      <c r="D435" t="s">
        <v>367</v>
      </c>
      <c r="E435" t="s">
        <v>1324</v>
      </c>
      <c r="F435" t="s">
        <v>310</v>
      </c>
      <c r="G435" t="s">
        <v>437</v>
      </c>
      <c r="H435">
        <v>0</v>
      </c>
      <c r="I435">
        <v>2</v>
      </c>
      <c r="J435">
        <v>0</v>
      </c>
      <c r="K435">
        <v>15</v>
      </c>
      <c r="L435" t="s">
        <v>355</v>
      </c>
      <c r="M435">
        <v>0</v>
      </c>
      <c r="N435" s="16">
        <v>45869</v>
      </c>
      <c r="O435" s="16">
        <v>45870</v>
      </c>
      <c r="Q435" t="s">
        <v>412</v>
      </c>
      <c r="R435" t="s">
        <v>325</v>
      </c>
      <c r="S435">
        <v>10014726</v>
      </c>
      <c r="T435" t="s">
        <v>324</v>
      </c>
      <c r="AE435">
        <v>0</v>
      </c>
      <c r="AG435">
        <v>0</v>
      </c>
      <c r="AI435" t="s">
        <v>360</v>
      </c>
      <c r="AM435">
        <v>0.14285879629629999</v>
      </c>
      <c r="AN435">
        <v>0.28571759259259</v>
      </c>
      <c r="AO435">
        <v>0</v>
      </c>
      <c r="AP435">
        <v>0</v>
      </c>
      <c r="AQ435">
        <v>1001650941</v>
      </c>
      <c r="AR435">
        <v>4808123</v>
      </c>
      <c r="AS435">
        <v>2</v>
      </c>
    </row>
    <row r="436" spans="1:45" x14ac:dyDescent="0.35">
      <c r="A436">
        <v>6439864</v>
      </c>
      <c r="B436">
        <v>0</v>
      </c>
      <c r="C436">
        <v>10</v>
      </c>
      <c r="D436" t="s">
        <v>203</v>
      </c>
      <c r="E436" t="s">
        <v>1361</v>
      </c>
      <c r="F436" t="s">
        <v>310</v>
      </c>
      <c r="G436" t="s">
        <v>241</v>
      </c>
      <c r="H436">
        <v>4</v>
      </c>
      <c r="I436">
        <v>2</v>
      </c>
      <c r="J436">
        <v>4</v>
      </c>
      <c r="K436">
        <v>2</v>
      </c>
      <c r="L436" t="s">
        <v>355</v>
      </c>
      <c r="M436">
        <v>0</v>
      </c>
      <c r="N436" s="16">
        <v>45555</v>
      </c>
      <c r="O436" s="16">
        <v>45555</v>
      </c>
      <c r="P436" s="16">
        <v>45555</v>
      </c>
      <c r="Q436" t="s">
        <v>219</v>
      </c>
      <c r="R436" t="s">
        <v>292</v>
      </c>
      <c r="S436">
        <v>10017586</v>
      </c>
      <c r="T436" t="s">
        <v>219</v>
      </c>
      <c r="AE436">
        <v>0</v>
      </c>
      <c r="AG436">
        <v>0</v>
      </c>
      <c r="AI436" t="s">
        <v>358</v>
      </c>
      <c r="AM436">
        <v>0</v>
      </c>
      <c r="AN436">
        <v>0.23809027777778</v>
      </c>
      <c r="AO436">
        <v>0</v>
      </c>
      <c r="AP436">
        <v>0</v>
      </c>
      <c r="AQ436">
        <v>1001651028</v>
      </c>
      <c r="AR436">
        <v>4808187</v>
      </c>
      <c r="AS436">
        <v>4</v>
      </c>
    </row>
    <row r="437" spans="1:45" x14ac:dyDescent="0.35">
      <c r="A437">
        <v>6442190</v>
      </c>
      <c r="B437">
        <v>0</v>
      </c>
      <c r="C437">
        <v>10</v>
      </c>
      <c r="D437" t="s">
        <v>374</v>
      </c>
      <c r="E437" t="s">
        <v>359</v>
      </c>
      <c r="F437" t="s">
        <v>251</v>
      </c>
      <c r="G437" t="s">
        <v>3280</v>
      </c>
      <c r="H437">
        <v>6</v>
      </c>
      <c r="I437">
        <v>2</v>
      </c>
      <c r="J437">
        <v>0</v>
      </c>
      <c r="K437">
        <v>3</v>
      </c>
      <c r="L437" t="s">
        <v>355</v>
      </c>
      <c r="M437">
        <v>0</v>
      </c>
      <c r="N437" s="16">
        <v>45484</v>
      </c>
      <c r="O437" s="16">
        <v>45484</v>
      </c>
      <c r="Q437" t="s">
        <v>286</v>
      </c>
      <c r="R437" t="s">
        <v>287</v>
      </c>
      <c r="S437">
        <v>10014655</v>
      </c>
      <c r="T437" t="s">
        <v>286</v>
      </c>
      <c r="AE437">
        <v>0</v>
      </c>
      <c r="AG437">
        <v>0</v>
      </c>
      <c r="AI437" t="s">
        <v>360</v>
      </c>
      <c r="AM437">
        <v>0</v>
      </c>
      <c r="AN437">
        <v>0.28571759259259</v>
      </c>
      <c r="AO437">
        <v>0</v>
      </c>
      <c r="AP437">
        <v>0</v>
      </c>
      <c r="AQ437">
        <v>1001650982</v>
      </c>
      <c r="AR437">
        <v>4808242</v>
      </c>
      <c r="AS437">
        <v>2</v>
      </c>
    </row>
    <row r="438" spans="1:45" x14ac:dyDescent="0.35">
      <c r="A438">
        <v>6447919</v>
      </c>
      <c r="B438">
        <v>0</v>
      </c>
      <c r="C438">
        <v>10</v>
      </c>
      <c r="D438" t="s">
        <v>378</v>
      </c>
      <c r="E438" t="s">
        <v>1324</v>
      </c>
      <c r="F438" t="s">
        <v>310</v>
      </c>
      <c r="G438" t="s">
        <v>430</v>
      </c>
      <c r="H438">
        <v>0</v>
      </c>
      <c r="I438">
        <v>0</v>
      </c>
      <c r="J438">
        <v>0</v>
      </c>
      <c r="K438">
        <v>0</v>
      </c>
      <c r="L438" t="s">
        <v>355</v>
      </c>
      <c r="M438">
        <v>0</v>
      </c>
      <c r="N438" s="16">
        <v>45809</v>
      </c>
      <c r="O438" s="16">
        <v>45809</v>
      </c>
      <c r="R438" t="s">
        <v>431</v>
      </c>
      <c r="T438" t="s">
        <v>429</v>
      </c>
      <c r="AE438">
        <v>0</v>
      </c>
      <c r="AF438" s="16"/>
      <c r="AG438">
        <v>0</v>
      </c>
      <c r="AI438" t="s">
        <v>360</v>
      </c>
      <c r="AM438">
        <v>0</v>
      </c>
      <c r="AN438">
        <v>0.28571759259259</v>
      </c>
      <c r="AO438">
        <v>0</v>
      </c>
      <c r="AP438">
        <v>0</v>
      </c>
      <c r="AQ438">
        <v>1001651119</v>
      </c>
      <c r="AR438">
        <v>4808394</v>
      </c>
      <c r="AS438">
        <v>2</v>
      </c>
    </row>
    <row r="439" spans="1:45" x14ac:dyDescent="0.35">
      <c r="A439">
        <v>6448073</v>
      </c>
      <c r="B439">
        <v>0</v>
      </c>
      <c r="C439">
        <v>10</v>
      </c>
      <c r="D439" t="s">
        <v>377</v>
      </c>
      <c r="E439" t="s">
        <v>359</v>
      </c>
      <c r="F439" t="s">
        <v>310</v>
      </c>
      <c r="G439" t="s">
        <v>427</v>
      </c>
      <c r="H439">
        <v>0</v>
      </c>
      <c r="I439">
        <v>2</v>
      </c>
      <c r="J439">
        <v>0</v>
      </c>
      <c r="K439">
        <v>3</v>
      </c>
      <c r="L439" t="s">
        <v>355</v>
      </c>
      <c r="M439">
        <v>0</v>
      </c>
      <c r="N439" s="16">
        <v>45809</v>
      </c>
      <c r="O439" s="16">
        <v>45809</v>
      </c>
      <c r="Q439" t="s">
        <v>428</v>
      </c>
      <c r="R439" t="s">
        <v>325</v>
      </c>
      <c r="S439">
        <v>10017565</v>
      </c>
      <c r="T439" t="s">
        <v>324</v>
      </c>
      <c r="AE439">
        <v>0</v>
      </c>
      <c r="AF439" s="16"/>
      <c r="AG439">
        <v>0</v>
      </c>
      <c r="AI439" t="s">
        <v>360</v>
      </c>
      <c r="AM439">
        <v>0.28571759259259</v>
      </c>
      <c r="AN439">
        <v>0.28571759259259</v>
      </c>
      <c r="AO439">
        <v>0</v>
      </c>
      <c r="AP439">
        <v>0</v>
      </c>
      <c r="AQ439">
        <v>1001651119</v>
      </c>
      <c r="AR439">
        <v>5140667</v>
      </c>
      <c r="AS439">
        <v>2</v>
      </c>
    </row>
    <row r="440" spans="1:45" x14ac:dyDescent="0.35">
      <c r="A440">
        <v>6449100</v>
      </c>
      <c r="B440">
        <v>0</v>
      </c>
      <c r="C440">
        <v>10</v>
      </c>
      <c r="D440" t="s">
        <v>203</v>
      </c>
      <c r="E440" t="s">
        <v>359</v>
      </c>
      <c r="F440" t="s">
        <v>310</v>
      </c>
      <c r="G440" t="s">
        <v>818</v>
      </c>
      <c r="H440">
        <v>24</v>
      </c>
      <c r="I440">
        <v>2</v>
      </c>
      <c r="J440">
        <v>0</v>
      </c>
      <c r="K440">
        <v>12</v>
      </c>
      <c r="L440" t="s">
        <v>355</v>
      </c>
      <c r="M440">
        <v>0</v>
      </c>
      <c r="N440" s="16">
        <v>45560</v>
      </c>
      <c r="O440" s="16">
        <v>45560</v>
      </c>
      <c r="Q440" t="s">
        <v>215</v>
      </c>
      <c r="R440" t="s">
        <v>290</v>
      </c>
      <c r="S440">
        <v>10018371</v>
      </c>
      <c r="T440" t="s">
        <v>215</v>
      </c>
      <c r="AE440">
        <v>0</v>
      </c>
      <c r="AF440" s="16"/>
      <c r="AG440">
        <v>0</v>
      </c>
      <c r="AI440" t="s">
        <v>363</v>
      </c>
      <c r="AM440">
        <v>0.29166666666667002</v>
      </c>
      <c r="AN440">
        <v>0.29166666666667002</v>
      </c>
      <c r="AO440">
        <v>0</v>
      </c>
      <c r="AP440">
        <v>0</v>
      </c>
      <c r="AQ440">
        <v>1001651268</v>
      </c>
      <c r="AR440">
        <v>4808587</v>
      </c>
      <c r="AS440">
        <v>3</v>
      </c>
    </row>
    <row r="441" spans="1:45" x14ac:dyDescent="0.35">
      <c r="A441">
        <v>6449247</v>
      </c>
      <c r="B441">
        <v>0</v>
      </c>
      <c r="C441">
        <v>10</v>
      </c>
      <c r="D441" t="s">
        <v>203</v>
      </c>
      <c r="E441" t="s">
        <v>1324</v>
      </c>
      <c r="F441" t="s">
        <v>310</v>
      </c>
      <c r="G441" t="s">
        <v>182</v>
      </c>
      <c r="H441">
        <v>108</v>
      </c>
      <c r="I441">
        <v>3</v>
      </c>
      <c r="J441">
        <v>0</v>
      </c>
      <c r="K441">
        <v>36</v>
      </c>
      <c r="L441" t="s">
        <v>355</v>
      </c>
      <c r="M441">
        <v>0</v>
      </c>
      <c r="N441" s="16">
        <v>45572</v>
      </c>
      <c r="O441" s="16">
        <v>45573</v>
      </c>
      <c r="Q441" t="s">
        <v>131</v>
      </c>
      <c r="R441" t="s">
        <v>335</v>
      </c>
      <c r="S441">
        <v>10014603</v>
      </c>
      <c r="T441" t="s">
        <v>131</v>
      </c>
      <c r="AE441">
        <v>0</v>
      </c>
      <c r="AG441">
        <v>0</v>
      </c>
      <c r="AI441" t="s">
        <v>360</v>
      </c>
      <c r="AM441">
        <v>0</v>
      </c>
      <c r="AN441">
        <v>9.5243055555559994E-2</v>
      </c>
      <c r="AO441">
        <v>0</v>
      </c>
      <c r="AP441">
        <v>0</v>
      </c>
      <c r="AQ441">
        <v>1001651698</v>
      </c>
      <c r="AR441">
        <v>4809231</v>
      </c>
      <c r="AS441">
        <v>2</v>
      </c>
    </row>
    <row r="442" spans="1:45" x14ac:dyDescent="0.35">
      <c r="A442">
        <v>6449285</v>
      </c>
      <c r="B442">
        <v>0</v>
      </c>
      <c r="C442">
        <v>10</v>
      </c>
      <c r="D442" t="s">
        <v>361</v>
      </c>
      <c r="E442" t="s">
        <v>1324</v>
      </c>
      <c r="F442" t="s">
        <v>310</v>
      </c>
      <c r="G442" t="s">
        <v>839</v>
      </c>
      <c r="H442">
        <v>4</v>
      </c>
      <c r="I442">
        <v>2</v>
      </c>
      <c r="J442">
        <v>0</v>
      </c>
      <c r="K442">
        <v>2</v>
      </c>
      <c r="L442" t="s">
        <v>355</v>
      </c>
      <c r="M442">
        <v>0</v>
      </c>
      <c r="N442" s="16">
        <v>45931</v>
      </c>
      <c r="O442" s="16">
        <v>45931</v>
      </c>
      <c r="Q442" t="s">
        <v>298</v>
      </c>
      <c r="R442" t="s">
        <v>299</v>
      </c>
      <c r="S442">
        <v>10014626</v>
      </c>
      <c r="T442" t="s">
        <v>298</v>
      </c>
      <c r="AE442">
        <v>0</v>
      </c>
      <c r="AG442">
        <v>0</v>
      </c>
      <c r="AI442" t="s">
        <v>363</v>
      </c>
      <c r="AM442">
        <v>0</v>
      </c>
      <c r="AN442">
        <v>0.14285879629629999</v>
      </c>
      <c r="AO442">
        <v>0</v>
      </c>
      <c r="AP442">
        <v>0</v>
      </c>
      <c r="AQ442">
        <v>1001651703</v>
      </c>
      <c r="AR442">
        <v>4809361</v>
      </c>
      <c r="AS442">
        <v>3</v>
      </c>
    </row>
    <row r="443" spans="1:45" x14ac:dyDescent="0.35">
      <c r="A443">
        <v>6449286</v>
      </c>
      <c r="B443">
        <v>0</v>
      </c>
      <c r="C443">
        <v>10</v>
      </c>
      <c r="D443" t="s">
        <v>361</v>
      </c>
      <c r="E443" t="s">
        <v>1324</v>
      </c>
      <c r="F443" t="s">
        <v>310</v>
      </c>
      <c r="G443" t="s">
        <v>838</v>
      </c>
      <c r="H443">
        <v>4</v>
      </c>
      <c r="I443">
        <v>2</v>
      </c>
      <c r="J443">
        <v>0</v>
      </c>
      <c r="K443">
        <v>2</v>
      </c>
      <c r="L443" t="s">
        <v>355</v>
      </c>
      <c r="M443">
        <v>0</v>
      </c>
      <c r="N443" s="16">
        <v>45931</v>
      </c>
      <c r="O443" s="16">
        <v>45931</v>
      </c>
      <c r="Q443" t="s">
        <v>298</v>
      </c>
      <c r="R443" t="s">
        <v>299</v>
      </c>
      <c r="S443">
        <v>10014626</v>
      </c>
      <c r="T443" t="s">
        <v>298</v>
      </c>
      <c r="AE443">
        <v>0</v>
      </c>
      <c r="AG443">
        <v>0</v>
      </c>
      <c r="AI443" t="s">
        <v>363</v>
      </c>
      <c r="AM443">
        <v>0</v>
      </c>
      <c r="AN443">
        <v>9.5243055555559994E-2</v>
      </c>
      <c r="AO443">
        <v>0</v>
      </c>
      <c r="AP443">
        <v>0</v>
      </c>
      <c r="AQ443">
        <v>1001652834</v>
      </c>
      <c r="AR443">
        <v>4810882</v>
      </c>
      <c r="AS443">
        <v>3</v>
      </c>
    </row>
    <row r="444" spans="1:45" x14ac:dyDescent="0.35">
      <c r="A444">
        <v>6449291</v>
      </c>
      <c r="B444">
        <v>0</v>
      </c>
      <c r="C444">
        <v>10</v>
      </c>
      <c r="D444" t="s">
        <v>203</v>
      </c>
      <c r="E444" t="s">
        <v>1324</v>
      </c>
      <c r="F444" t="s">
        <v>310</v>
      </c>
      <c r="G444" t="s">
        <v>837</v>
      </c>
      <c r="H444">
        <v>2</v>
      </c>
      <c r="I444">
        <v>1</v>
      </c>
      <c r="J444">
        <v>0</v>
      </c>
      <c r="K444">
        <v>2</v>
      </c>
      <c r="L444" t="s">
        <v>355</v>
      </c>
      <c r="M444">
        <v>0</v>
      </c>
      <c r="N444" s="16">
        <v>45839</v>
      </c>
      <c r="O444" s="16">
        <v>45839</v>
      </c>
      <c r="Q444" t="s">
        <v>315</v>
      </c>
      <c r="R444" t="s">
        <v>317</v>
      </c>
      <c r="S444">
        <v>10018370</v>
      </c>
      <c r="T444" t="s">
        <v>315</v>
      </c>
      <c r="AE444">
        <v>0</v>
      </c>
      <c r="AG444">
        <v>0</v>
      </c>
      <c r="AI444" t="s">
        <v>356</v>
      </c>
      <c r="AM444">
        <v>0</v>
      </c>
      <c r="AN444">
        <v>0.57143518518518999</v>
      </c>
      <c r="AO444">
        <v>0</v>
      </c>
      <c r="AP444">
        <v>0</v>
      </c>
      <c r="AQ444">
        <v>1001653684</v>
      </c>
      <c r="AR444">
        <v>4812032</v>
      </c>
      <c r="AS444">
        <v>1</v>
      </c>
    </row>
    <row r="445" spans="1:45" x14ac:dyDescent="0.35">
      <c r="A445">
        <v>6449319</v>
      </c>
      <c r="B445">
        <v>0</v>
      </c>
      <c r="C445">
        <v>10</v>
      </c>
      <c r="D445" t="s">
        <v>203</v>
      </c>
      <c r="E445" t="s">
        <v>359</v>
      </c>
      <c r="F445" t="s">
        <v>310</v>
      </c>
      <c r="G445" t="s">
        <v>836</v>
      </c>
      <c r="H445">
        <v>6</v>
      </c>
      <c r="I445">
        <v>2</v>
      </c>
      <c r="J445">
        <v>0</v>
      </c>
      <c r="K445">
        <v>3</v>
      </c>
      <c r="L445" t="s">
        <v>355</v>
      </c>
      <c r="M445">
        <v>0</v>
      </c>
      <c r="N445" s="16">
        <v>45778</v>
      </c>
      <c r="O445" s="16">
        <v>45778</v>
      </c>
      <c r="Q445" t="s">
        <v>176</v>
      </c>
      <c r="R445" t="s">
        <v>275</v>
      </c>
      <c r="S445">
        <v>10014596</v>
      </c>
      <c r="T445" t="s">
        <v>274</v>
      </c>
      <c r="AE445">
        <v>0</v>
      </c>
      <c r="AF445" s="16"/>
      <c r="AG445">
        <v>0</v>
      </c>
      <c r="AI445" t="s">
        <v>363</v>
      </c>
      <c r="AM445">
        <v>0</v>
      </c>
      <c r="AN445">
        <v>0.38094907407407003</v>
      </c>
      <c r="AO445">
        <v>0</v>
      </c>
      <c r="AP445">
        <v>0</v>
      </c>
      <c r="AQ445">
        <v>1001655225</v>
      </c>
      <c r="AR445">
        <v>4814468</v>
      </c>
      <c r="AS445">
        <v>3</v>
      </c>
    </row>
    <row r="446" spans="1:45" x14ac:dyDescent="0.35">
      <c r="A446">
        <v>6449651</v>
      </c>
      <c r="B446">
        <v>0</v>
      </c>
      <c r="C446">
        <v>10</v>
      </c>
      <c r="D446" t="s">
        <v>203</v>
      </c>
      <c r="E446" t="s">
        <v>359</v>
      </c>
      <c r="F446" t="s">
        <v>310</v>
      </c>
      <c r="G446" t="s">
        <v>841</v>
      </c>
      <c r="H446">
        <v>6</v>
      </c>
      <c r="I446">
        <v>2</v>
      </c>
      <c r="J446">
        <v>0</v>
      </c>
      <c r="K446">
        <v>3</v>
      </c>
      <c r="L446" t="s">
        <v>355</v>
      </c>
      <c r="M446">
        <v>0</v>
      </c>
      <c r="N446" s="16">
        <v>45721</v>
      </c>
      <c r="O446" s="16">
        <v>45721</v>
      </c>
      <c r="Q446" t="s">
        <v>165</v>
      </c>
      <c r="R446" t="s">
        <v>273</v>
      </c>
      <c r="S446">
        <v>10017653</v>
      </c>
      <c r="T446" t="s">
        <v>272</v>
      </c>
      <c r="AE446">
        <v>0</v>
      </c>
      <c r="AF446" s="16"/>
      <c r="AG446">
        <v>0</v>
      </c>
      <c r="AI446" t="s">
        <v>363</v>
      </c>
      <c r="AM446">
        <v>0.38094907407407003</v>
      </c>
      <c r="AN446">
        <v>0.47619212962962998</v>
      </c>
      <c r="AO446">
        <v>0</v>
      </c>
      <c r="AP446">
        <v>0</v>
      </c>
      <c r="AQ446">
        <v>1001655225</v>
      </c>
      <c r="AR446">
        <v>4814469</v>
      </c>
      <c r="AS446">
        <v>3</v>
      </c>
    </row>
    <row r="447" spans="1:45" x14ac:dyDescent="0.35">
      <c r="A447">
        <v>6449651</v>
      </c>
      <c r="B447">
        <v>0</v>
      </c>
      <c r="C447">
        <v>20</v>
      </c>
      <c r="D447" t="s">
        <v>361</v>
      </c>
      <c r="E447" t="s">
        <v>359</v>
      </c>
      <c r="F447" t="s">
        <v>310</v>
      </c>
      <c r="G447" t="s">
        <v>841</v>
      </c>
      <c r="H447">
        <v>3</v>
      </c>
      <c r="I447">
        <v>1</v>
      </c>
      <c r="J447">
        <v>0</v>
      </c>
      <c r="K447">
        <v>3</v>
      </c>
      <c r="L447" t="s">
        <v>355</v>
      </c>
      <c r="M447">
        <v>0</v>
      </c>
      <c r="N447" s="16">
        <v>45721</v>
      </c>
      <c r="O447" s="16">
        <v>45721</v>
      </c>
      <c r="Q447" t="s">
        <v>165</v>
      </c>
      <c r="R447" t="s">
        <v>273</v>
      </c>
      <c r="S447">
        <v>10017653</v>
      </c>
      <c r="T447" t="s">
        <v>272</v>
      </c>
      <c r="AE447">
        <v>0</v>
      </c>
      <c r="AG447">
        <v>0</v>
      </c>
      <c r="AI447" t="s">
        <v>363</v>
      </c>
      <c r="AM447">
        <v>0</v>
      </c>
      <c r="AN447">
        <v>9.5243055555559994E-2</v>
      </c>
      <c r="AO447">
        <v>0</v>
      </c>
      <c r="AP447">
        <v>0</v>
      </c>
      <c r="AQ447">
        <v>1001655349</v>
      </c>
      <c r="AR447">
        <v>4814519</v>
      </c>
      <c r="AS447">
        <v>3</v>
      </c>
    </row>
    <row r="448" spans="1:45" x14ac:dyDescent="0.35">
      <c r="A448">
        <v>6452274</v>
      </c>
      <c r="B448">
        <v>0</v>
      </c>
      <c r="C448">
        <v>10</v>
      </c>
      <c r="D448" t="s">
        <v>203</v>
      </c>
      <c r="E448" t="s">
        <v>1324</v>
      </c>
      <c r="F448" t="s">
        <v>310</v>
      </c>
      <c r="G448" t="s">
        <v>853</v>
      </c>
      <c r="H448">
        <v>1</v>
      </c>
      <c r="I448">
        <v>1</v>
      </c>
      <c r="J448">
        <v>0</v>
      </c>
      <c r="K448">
        <v>1</v>
      </c>
      <c r="L448" t="s">
        <v>355</v>
      </c>
      <c r="M448">
        <v>0</v>
      </c>
      <c r="N448" s="16">
        <v>45809</v>
      </c>
      <c r="O448" s="16">
        <v>45809</v>
      </c>
      <c r="Q448" t="s">
        <v>217</v>
      </c>
      <c r="R448" t="s">
        <v>320</v>
      </c>
      <c r="S448">
        <v>10014611</v>
      </c>
      <c r="T448" t="s">
        <v>217</v>
      </c>
      <c r="AE448">
        <v>0</v>
      </c>
      <c r="AG448">
        <v>0</v>
      </c>
      <c r="AI448" t="s">
        <v>363</v>
      </c>
      <c r="AM448">
        <v>0.29166666666667002</v>
      </c>
      <c r="AN448">
        <v>0.29166666666667002</v>
      </c>
      <c r="AO448">
        <v>0</v>
      </c>
      <c r="AP448">
        <v>0</v>
      </c>
      <c r="AQ448">
        <v>1001655410</v>
      </c>
      <c r="AR448">
        <v>4814660</v>
      </c>
      <c r="AS448">
        <v>3</v>
      </c>
    </row>
    <row r="449" spans="1:45" x14ac:dyDescent="0.35">
      <c r="A449">
        <v>6452276</v>
      </c>
      <c r="B449">
        <v>0</v>
      </c>
      <c r="C449">
        <v>10</v>
      </c>
      <c r="D449" t="s">
        <v>203</v>
      </c>
      <c r="E449" t="s">
        <v>1324</v>
      </c>
      <c r="F449" t="s">
        <v>310</v>
      </c>
      <c r="G449" t="s">
        <v>852</v>
      </c>
      <c r="H449">
        <v>4</v>
      </c>
      <c r="I449">
        <v>2</v>
      </c>
      <c r="J449">
        <v>0</v>
      </c>
      <c r="K449">
        <v>2</v>
      </c>
      <c r="L449" t="s">
        <v>355</v>
      </c>
      <c r="M449">
        <v>0</v>
      </c>
      <c r="N449" s="16">
        <v>45809</v>
      </c>
      <c r="O449" s="16">
        <v>45809</v>
      </c>
      <c r="Q449" t="s">
        <v>217</v>
      </c>
      <c r="R449" t="s">
        <v>320</v>
      </c>
      <c r="S449">
        <v>10014611</v>
      </c>
      <c r="T449" t="s">
        <v>217</v>
      </c>
      <c r="AE449">
        <v>0</v>
      </c>
      <c r="AF449" s="16"/>
      <c r="AG449">
        <v>0</v>
      </c>
      <c r="AI449" t="s">
        <v>363</v>
      </c>
      <c r="AM449">
        <v>0</v>
      </c>
      <c r="AN449">
        <v>0.19047453703704001</v>
      </c>
      <c r="AO449">
        <v>0</v>
      </c>
      <c r="AP449">
        <v>0</v>
      </c>
      <c r="AQ449">
        <v>1001656168</v>
      </c>
      <c r="AR449">
        <v>4815850</v>
      </c>
      <c r="AS449">
        <v>3</v>
      </c>
    </row>
    <row r="450" spans="1:45" x14ac:dyDescent="0.35">
      <c r="A450">
        <v>6452277</v>
      </c>
      <c r="B450">
        <v>0</v>
      </c>
      <c r="C450">
        <v>10</v>
      </c>
      <c r="D450" t="s">
        <v>203</v>
      </c>
      <c r="E450" t="s">
        <v>1324</v>
      </c>
      <c r="F450" t="s">
        <v>310</v>
      </c>
      <c r="G450" t="s">
        <v>229</v>
      </c>
      <c r="H450">
        <v>3</v>
      </c>
      <c r="I450">
        <v>1</v>
      </c>
      <c r="J450">
        <v>0</v>
      </c>
      <c r="K450">
        <v>3</v>
      </c>
      <c r="L450" t="s">
        <v>355</v>
      </c>
      <c r="M450">
        <v>0</v>
      </c>
      <c r="N450" s="16">
        <v>45809</v>
      </c>
      <c r="O450" s="16">
        <v>45809</v>
      </c>
      <c r="Q450" t="s">
        <v>217</v>
      </c>
      <c r="R450" t="s">
        <v>320</v>
      </c>
      <c r="S450">
        <v>10014611</v>
      </c>
      <c r="T450" t="s">
        <v>217</v>
      </c>
      <c r="AE450">
        <v>0</v>
      </c>
      <c r="AF450" s="16"/>
      <c r="AG450">
        <v>0</v>
      </c>
      <c r="AI450" t="s">
        <v>360</v>
      </c>
      <c r="AM450">
        <v>0</v>
      </c>
      <c r="AN450">
        <v>0.19047453703704001</v>
      </c>
      <c r="AO450">
        <v>0</v>
      </c>
      <c r="AP450">
        <v>0</v>
      </c>
      <c r="AQ450">
        <v>1001656604</v>
      </c>
      <c r="AR450">
        <v>4816297</v>
      </c>
      <c r="AS450">
        <v>2</v>
      </c>
    </row>
    <row r="451" spans="1:45" x14ac:dyDescent="0.35">
      <c r="A451">
        <v>6452309</v>
      </c>
      <c r="B451">
        <v>0</v>
      </c>
      <c r="C451">
        <v>10</v>
      </c>
      <c r="D451" t="s">
        <v>371</v>
      </c>
      <c r="E451" t="s">
        <v>359</v>
      </c>
      <c r="F451" t="s">
        <v>310</v>
      </c>
      <c r="G451" t="s">
        <v>851</v>
      </c>
      <c r="H451">
        <v>4</v>
      </c>
      <c r="I451">
        <v>2</v>
      </c>
      <c r="J451">
        <v>0</v>
      </c>
      <c r="K451">
        <v>2</v>
      </c>
      <c r="L451" t="s">
        <v>355</v>
      </c>
      <c r="M451">
        <v>0</v>
      </c>
      <c r="N451" s="16">
        <v>45748</v>
      </c>
      <c r="O451" s="16">
        <v>45748</v>
      </c>
      <c r="Q451" t="s">
        <v>217</v>
      </c>
      <c r="R451" t="s">
        <v>320</v>
      </c>
      <c r="S451">
        <v>10014611</v>
      </c>
      <c r="T451" t="s">
        <v>217</v>
      </c>
      <c r="AE451">
        <v>0</v>
      </c>
      <c r="AG451">
        <v>0</v>
      </c>
      <c r="AI451" t="s">
        <v>360</v>
      </c>
      <c r="AM451">
        <v>0</v>
      </c>
      <c r="AN451">
        <v>0.14285879629629999</v>
      </c>
      <c r="AO451">
        <v>0</v>
      </c>
      <c r="AP451">
        <v>0</v>
      </c>
      <c r="AQ451">
        <v>1001656668</v>
      </c>
      <c r="AR451">
        <v>4816298</v>
      </c>
      <c r="AS451">
        <v>2</v>
      </c>
    </row>
    <row r="452" spans="1:45" x14ac:dyDescent="0.35">
      <c r="A452">
        <v>6452312</v>
      </c>
      <c r="B452">
        <v>0</v>
      </c>
      <c r="C452">
        <v>10</v>
      </c>
      <c r="D452" t="s">
        <v>203</v>
      </c>
      <c r="E452" t="s">
        <v>1324</v>
      </c>
      <c r="F452" t="s">
        <v>310</v>
      </c>
      <c r="G452" t="s">
        <v>850</v>
      </c>
      <c r="H452">
        <v>1</v>
      </c>
      <c r="I452">
        <v>1</v>
      </c>
      <c r="J452">
        <v>0</v>
      </c>
      <c r="K452">
        <v>1</v>
      </c>
      <c r="L452" t="s">
        <v>355</v>
      </c>
      <c r="M452">
        <v>0</v>
      </c>
      <c r="N452" s="16">
        <v>45809</v>
      </c>
      <c r="O452" s="16">
        <v>45809</v>
      </c>
      <c r="Q452" t="s">
        <v>224</v>
      </c>
      <c r="R452" t="s">
        <v>389</v>
      </c>
      <c r="S452">
        <v>10014612</v>
      </c>
      <c r="T452" t="s">
        <v>224</v>
      </c>
      <c r="AE452">
        <v>0</v>
      </c>
      <c r="AG452">
        <v>0</v>
      </c>
      <c r="AI452" t="s">
        <v>360</v>
      </c>
      <c r="AM452">
        <v>0</v>
      </c>
      <c r="AN452">
        <v>9.5243055555559994E-2</v>
      </c>
      <c r="AO452">
        <v>0</v>
      </c>
      <c r="AP452">
        <v>0</v>
      </c>
      <c r="AQ452">
        <v>1001657974</v>
      </c>
      <c r="AR452">
        <v>4818621</v>
      </c>
      <c r="AS452">
        <v>2</v>
      </c>
    </row>
    <row r="453" spans="1:45" x14ac:dyDescent="0.35">
      <c r="A453">
        <v>6452315</v>
      </c>
      <c r="B453">
        <v>0</v>
      </c>
      <c r="C453">
        <v>10</v>
      </c>
      <c r="D453" t="s">
        <v>203</v>
      </c>
      <c r="E453" t="s">
        <v>1324</v>
      </c>
      <c r="F453" t="s">
        <v>310</v>
      </c>
      <c r="G453" t="s">
        <v>849</v>
      </c>
      <c r="H453">
        <v>2</v>
      </c>
      <c r="I453">
        <v>1</v>
      </c>
      <c r="J453">
        <v>0</v>
      </c>
      <c r="K453">
        <v>2</v>
      </c>
      <c r="L453" t="s">
        <v>355</v>
      </c>
      <c r="M453">
        <v>0</v>
      </c>
      <c r="N453" s="16">
        <v>45809</v>
      </c>
      <c r="O453" s="16">
        <v>45809</v>
      </c>
      <c r="Q453" t="s">
        <v>224</v>
      </c>
      <c r="R453" t="s">
        <v>389</v>
      </c>
      <c r="S453">
        <v>10014612</v>
      </c>
      <c r="T453" t="s">
        <v>224</v>
      </c>
      <c r="AE453">
        <v>0</v>
      </c>
      <c r="AG453">
        <v>0</v>
      </c>
      <c r="AI453" t="s">
        <v>360</v>
      </c>
      <c r="AM453">
        <v>0</v>
      </c>
      <c r="AN453">
        <v>0</v>
      </c>
      <c r="AO453">
        <v>0</v>
      </c>
      <c r="AP453">
        <v>0</v>
      </c>
      <c r="AQ453">
        <v>1001658263</v>
      </c>
      <c r="AR453">
        <v>4819204</v>
      </c>
      <c r="AS453">
        <v>2</v>
      </c>
    </row>
    <row r="454" spans="1:45" x14ac:dyDescent="0.35">
      <c r="A454">
        <v>6455359</v>
      </c>
      <c r="B454">
        <v>0</v>
      </c>
      <c r="C454">
        <v>10</v>
      </c>
      <c r="D454" t="s">
        <v>203</v>
      </c>
      <c r="E454" t="s">
        <v>1324</v>
      </c>
      <c r="F454" t="s">
        <v>310</v>
      </c>
      <c r="G454" t="s">
        <v>859</v>
      </c>
      <c r="H454">
        <v>3</v>
      </c>
      <c r="I454">
        <v>1</v>
      </c>
      <c r="J454">
        <v>0</v>
      </c>
      <c r="K454">
        <v>3</v>
      </c>
      <c r="L454" t="s">
        <v>355</v>
      </c>
      <c r="M454">
        <v>0</v>
      </c>
      <c r="N454" s="16">
        <v>45845</v>
      </c>
      <c r="O454" s="16">
        <v>45845</v>
      </c>
      <c r="Q454" t="s">
        <v>137</v>
      </c>
      <c r="R454" t="s">
        <v>388</v>
      </c>
      <c r="S454">
        <v>10014595</v>
      </c>
      <c r="T454" t="s">
        <v>137</v>
      </c>
      <c r="AE454">
        <v>0</v>
      </c>
      <c r="AG454">
        <v>0</v>
      </c>
      <c r="AI454" t="s">
        <v>363</v>
      </c>
      <c r="AM454">
        <v>0</v>
      </c>
      <c r="AN454">
        <v>9.5243055555559994E-2</v>
      </c>
      <c r="AO454">
        <v>0</v>
      </c>
      <c r="AP454">
        <v>0</v>
      </c>
      <c r="AQ454">
        <v>1001658494</v>
      </c>
      <c r="AR454">
        <v>4819557</v>
      </c>
      <c r="AS454">
        <v>3</v>
      </c>
    </row>
    <row r="455" spans="1:45" x14ac:dyDescent="0.35">
      <c r="A455">
        <v>6455641</v>
      </c>
      <c r="B455">
        <v>0</v>
      </c>
      <c r="C455">
        <v>10</v>
      </c>
      <c r="D455" t="s">
        <v>203</v>
      </c>
      <c r="E455" t="s">
        <v>1324</v>
      </c>
      <c r="F455" t="s">
        <v>310</v>
      </c>
      <c r="G455" t="s">
        <v>858</v>
      </c>
      <c r="H455">
        <v>1</v>
      </c>
      <c r="I455">
        <v>1</v>
      </c>
      <c r="J455">
        <v>0</v>
      </c>
      <c r="K455">
        <v>1</v>
      </c>
      <c r="L455" t="s">
        <v>355</v>
      </c>
      <c r="M455">
        <v>0</v>
      </c>
      <c r="N455" s="16">
        <v>45873</v>
      </c>
      <c r="O455" s="16">
        <v>45873</v>
      </c>
      <c r="Q455" t="s">
        <v>337</v>
      </c>
      <c r="R455" t="s">
        <v>338</v>
      </c>
      <c r="S455">
        <v>10014600</v>
      </c>
      <c r="T455" t="s">
        <v>337</v>
      </c>
      <c r="AE455">
        <v>0.64540509259259005</v>
      </c>
      <c r="AF455" s="16">
        <v>45461</v>
      </c>
      <c r="AG455">
        <v>0.45833333333332998</v>
      </c>
      <c r="AI455" t="s">
        <v>360</v>
      </c>
      <c r="AM455">
        <v>0.45833333333332998</v>
      </c>
      <c r="AN455">
        <v>0.64540509259259005</v>
      </c>
      <c r="AO455">
        <v>0</v>
      </c>
      <c r="AP455">
        <v>0</v>
      </c>
      <c r="AQ455">
        <v>1001658510</v>
      </c>
      <c r="AR455">
        <v>4819573</v>
      </c>
      <c r="AS455">
        <v>2</v>
      </c>
    </row>
    <row r="456" spans="1:45" x14ac:dyDescent="0.35">
      <c r="A456">
        <v>6458429</v>
      </c>
      <c r="B456">
        <v>0</v>
      </c>
      <c r="C456">
        <v>10</v>
      </c>
      <c r="D456" t="s">
        <v>378</v>
      </c>
      <c r="E456" t="s">
        <v>1324</v>
      </c>
      <c r="F456" t="s">
        <v>310</v>
      </c>
      <c r="G456" t="s">
        <v>882</v>
      </c>
      <c r="H456">
        <v>0</v>
      </c>
      <c r="I456">
        <v>2</v>
      </c>
      <c r="J456">
        <v>0</v>
      </c>
      <c r="K456">
        <v>2</v>
      </c>
      <c r="L456" t="s">
        <v>355</v>
      </c>
      <c r="M456">
        <v>0</v>
      </c>
      <c r="N456" s="16">
        <v>45809</v>
      </c>
      <c r="O456" s="16">
        <v>45809</v>
      </c>
      <c r="R456" t="s">
        <v>883</v>
      </c>
      <c r="T456" t="s">
        <v>881</v>
      </c>
      <c r="AE456">
        <v>0</v>
      </c>
      <c r="AG456">
        <v>0</v>
      </c>
      <c r="AI456" t="s">
        <v>363</v>
      </c>
      <c r="AM456">
        <v>0</v>
      </c>
      <c r="AN456">
        <v>0.19047453703704001</v>
      </c>
      <c r="AO456">
        <v>0</v>
      </c>
      <c r="AP456">
        <v>0</v>
      </c>
      <c r="AQ456">
        <v>1001658838</v>
      </c>
      <c r="AR456">
        <v>4820262</v>
      </c>
      <c r="AS456">
        <v>3</v>
      </c>
    </row>
    <row r="457" spans="1:45" x14ac:dyDescent="0.35">
      <c r="A457">
        <v>6458735</v>
      </c>
      <c r="B457">
        <v>0</v>
      </c>
      <c r="C457">
        <v>10</v>
      </c>
      <c r="D457" t="s">
        <v>367</v>
      </c>
      <c r="E457" t="s">
        <v>1324</v>
      </c>
      <c r="F457" t="s">
        <v>310</v>
      </c>
      <c r="G457" t="s">
        <v>879</v>
      </c>
      <c r="H457">
        <v>0</v>
      </c>
      <c r="I457">
        <v>2</v>
      </c>
      <c r="J457">
        <v>0</v>
      </c>
      <c r="K457">
        <v>2</v>
      </c>
      <c r="L457" t="s">
        <v>355</v>
      </c>
      <c r="M457">
        <v>0</v>
      </c>
      <c r="N457" s="16">
        <v>45809</v>
      </c>
      <c r="O457" s="16">
        <v>45809</v>
      </c>
      <c r="R457" t="s">
        <v>880</v>
      </c>
      <c r="T457" t="s">
        <v>878</v>
      </c>
      <c r="AE457">
        <v>0</v>
      </c>
      <c r="AG457">
        <v>0</v>
      </c>
      <c r="AI457" t="s">
        <v>360</v>
      </c>
      <c r="AM457">
        <v>0</v>
      </c>
      <c r="AN457">
        <v>8.3333333333329998E-2</v>
      </c>
      <c r="AO457">
        <v>0</v>
      </c>
      <c r="AP457">
        <v>0</v>
      </c>
      <c r="AQ457">
        <v>1001658906</v>
      </c>
      <c r="AR457">
        <v>4820374</v>
      </c>
      <c r="AS457">
        <v>2</v>
      </c>
    </row>
    <row r="458" spans="1:45" x14ac:dyDescent="0.35">
      <c r="A458">
        <v>6458787</v>
      </c>
      <c r="B458">
        <v>0</v>
      </c>
      <c r="C458">
        <v>10</v>
      </c>
      <c r="D458" t="s">
        <v>367</v>
      </c>
      <c r="E458" t="s">
        <v>359</v>
      </c>
      <c r="F458" t="s">
        <v>310</v>
      </c>
      <c r="G458" t="s">
        <v>3281</v>
      </c>
      <c r="H458">
        <v>0</v>
      </c>
      <c r="I458">
        <v>2</v>
      </c>
      <c r="J458">
        <v>0</v>
      </c>
      <c r="K458">
        <v>4</v>
      </c>
      <c r="L458" t="s">
        <v>355</v>
      </c>
      <c r="M458">
        <v>0</v>
      </c>
      <c r="N458" s="16">
        <v>45593</v>
      </c>
      <c r="O458" s="16">
        <v>45593</v>
      </c>
      <c r="Q458" t="s">
        <v>412</v>
      </c>
      <c r="R458" t="s">
        <v>325</v>
      </c>
      <c r="S458">
        <v>10014726</v>
      </c>
      <c r="T458" t="s">
        <v>324</v>
      </c>
      <c r="AE458">
        <v>0</v>
      </c>
      <c r="AF458" s="16"/>
      <c r="AG458">
        <v>0</v>
      </c>
      <c r="AI458" t="s">
        <v>363</v>
      </c>
      <c r="AM458">
        <v>0</v>
      </c>
      <c r="AN458">
        <v>0</v>
      </c>
      <c r="AO458">
        <v>0</v>
      </c>
      <c r="AP458">
        <v>0</v>
      </c>
      <c r="AQ458">
        <v>1001659085</v>
      </c>
      <c r="AR458">
        <v>4820960</v>
      </c>
      <c r="AS458">
        <v>3</v>
      </c>
    </row>
    <row r="459" spans="1:45" x14ac:dyDescent="0.35">
      <c r="A459">
        <v>6458854</v>
      </c>
      <c r="B459">
        <v>0</v>
      </c>
      <c r="C459">
        <v>10</v>
      </c>
      <c r="D459" t="s">
        <v>203</v>
      </c>
      <c r="E459" t="s">
        <v>1324</v>
      </c>
      <c r="F459" t="s">
        <v>310</v>
      </c>
      <c r="G459" t="s">
        <v>876</v>
      </c>
      <c r="H459">
        <v>16</v>
      </c>
      <c r="I459">
        <v>2</v>
      </c>
      <c r="J459">
        <v>0</v>
      </c>
      <c r="K459">
        <v>8</v>
      </c>
      <c r="L459" t="s">
        <v>355</v>
      </c>
      <c r="M459">
        <v>0</v>
      </c>
      <c r="N459" s="16">
        <v>45845</v>
      </c>
      <c r="O459" s="16">
        <v>45845</v>
      </c>
      <c r="Q459" t="s">
        <v>134</v>
      </c>
      <c r="R459" t="s">
        <v>271</v>
      </c>
      <c r="S459">
        <v>10014658</v>
      </c>
      <c r="T459" t="s">
        <v>134</v>
      </c>
      <c r="AE459">
        <v>0</v>
      </c>
      <c r="AF459" s="16"/>
      <c r="AG459">
        <v>0</v>
      </c>
      <c r="AI459" t="s">
        <v>360</v>
      </c>
      <c r="AM459">
        <v>0</v>
      </c>
      <c r="AN459">
        <v>0.23809027777778</v>
      </c>
      <c r="AO459">
        <v>0</v>
      </c>
      <c r="AP459">
        <v>0</v>
      </c>
      <c r="AQ459">
        <v>1001659093</v>
      </c>
      <c r="AR459">
        <v>4820968</v>
      </c>
      <c r="AS459">
        <v>2</v>
      </c>
    </row>
    <row r="460" spans="1:45" x14ac:dyDescent="0.35">
      <c r="A460">
        <v>6458854</v>
      </c>
      <c r="B460">
        <v>0</v>
      </c>
      <c r="C460">
        <v>20</v>
      </c>
      <c r="D460" t="s">
        <v>361</v>
      </c>
      <c r="E460" t="s">
        <v>1324</v>
      </c>
      <c r="F460" t="s">
        <v>310</v>
      </c>
      <c r="G460" t="s">
        <v>876</v>
      </c>
      <c r="H460">
        <v>16</v>
      </c>
      <c r="I460">
        <v>2</v>
      </c>
      <c r="J460">
        <v>0</v>
      </c>
      <c r="K460">
        <v>8</v>
      </c>
      <c r="L460" t="s">
        <v>355</v>
      </c>
      <c r="M460">
        <v>0</v>
      </c>
      <c r="N460" s="16">
        <v>45845</v>
      </c>
      <c r="O460" s="16">
        <v>45845</v>
      </c>
      <c r="Q460" t="s">
        <v>134</v>
      </c>
      <c r="R460" t="s">
        <v>271</v>
      </c>
      <c r="S460">
        <v>10014658</v>
      </c>
      <c r="T460" t="s">
        <v>134</v>
      </c>
      <c r="AE460">
        <v>0</v>
      </c>
      <c r="AG460">
        <v>0</v>
      </c>
      <c r="AI460" t="s">
        <v>363</v>
      </c>
      <c r="AM460">
        <v>0</v>
      </c>
      <c r="AN460">
        <v>9.5243055555559994E-2</v>
      </c>
      <c r="AO460">
        <v>0</v>
      </c>
      <c r="AP460">
        <v>0</v>
      </c>
      <c r="AQ460">
        <v>1001659095</v>
      </c>
      <c r="AR460">
        <v>4820970</v>
      </c>
      <c r="AS460">
        <v>3</v>
      </c>
    </row>
    <row r="461" spans="1:45" x14ac:dyDescent="0.35">
      <c r="A461">
        <v>6458854</v>
      </c>
      <c r="B461">
        <v>0</v>
      </c>
      <c r="C461">
        <v>30</v>
      </c>
      <c r="D461" t="s">
        <v>364</v>
      </c>
      <c r="E461" t="s">
        <v>1324</v>
      </c>
      <c r="F461" t="s">
        <v>310</v>
      </c>
      <c r="G461" t="s">
        <v>876</v>
      </c>
      <c r="H461">
        <v>8</v>
      </c>
      <c r="I461">
        <v>1</v>
      </c>
      <c r="J461">
        <v>0</v>
      </c>
      <c r="K461">
        <v>8</v>
      </c>
      <c r="L461" t="s">
        <v>355</v>
      </c>
      <c r="M461">
        <v>0</v>
      </c>
      <c r="N461" s="16">
        <v>45845</v>
      </c>
      <c r="O461" s="16">
        <v>45846</v>
      </c>
      <c r="Q461" t="s">
        <v>134</v>
      </c>
      <c r="R461" t="s">
        <v>271</v>
      </c>
      <c r="S461">
        <v>10014658</v>
      </c>
      <c r="T461" t="s">
        <v>134</v>
      </c>
      <c r="AE461">
        <v>0</v>
      </c>
      <c r="AF461" s="16"/>
      <c r="AG461">
        <v>0</v>
      </c>
      <c r="AI461" t="s">
        <v>360</v>
      </c>
      <c r="AM461">
        <v>0</v>
      </c>
      <c r="AN461">
        <v>9.5243055555559994E-2</v>
      </c>
      <c r="AO461">
        <v>0</v>
      </c>
      <c r="AP461">
        <v>0</v>
      </c>
      <c r="AQ461">
        <v>1001659487</v>
      </c>
      <c r="AR461">
        <v>4821385</v>
      </c>
      <c r="AS461">
        <v>2</v>
      </c>
    </row>
    <row r="462" spans="1:45" x14ac:dyDescent="0.35">
      <c r="A462">
        <v>6458860</v>
      </c>
      <c r="B462">
        <v>0</v>
      </c>
      <c r="C462">
        <v>10</v>
      </c>
      <c r="D462" t="s">
        <v>357</v>
      </c>
      <c r="E462" t="s">
        <v>359</v>
      </c>
      <c r="F462" t="s">
        <v>310</v>
      </c>
      <c r="G462" t="s">
        <v>875</v>
      </c>
      <c r="H462">
        <v>12</v>
      </c>
      <c r="I462">
        <v>2</v>
      </c>
      <c r="J462">
        <v>0</v>
      </c>
      <c r="K462">
        <v>6</v>
      </c>
      <c r="L462" t="s">
        <v>355</v>
      </c>
      <c r="M462">
        <v>0</v>
      </c>
      <c r="N462" s="16">
        <v>45852</v>
      </c>
      <c r="O462" s="16">
        <v>45852</v>
      </c>
      <c r="Q462" t="s">
        <v>126</v>
      </c>
      <c r="R462" t="s">
        <v>391</v>
      </c>
      <c r="S462">
        <v>10014657</v>
      </c>
      <c r="T462" t="s">
        <v>126</v>
      </c>
      <c r="AE462">
        <v>0</v>
      </c>
      <c r="AF462" s="16"/>
      <c r="AG462">
        <v>0</v>
      </c>
      <c r="AI462" t="s">
        <v>360</v>
      </c>
      <c r="AM462">
        <v>0</v>
      </c>
      <c r="AN462">
        <v>0.57143518518518999</v>
      </c>
      <c r="AO462">
        <v>0</v>
      </c>
      <c r="AP462">
        <v>0</v>
      </c>
      <c r="AQ462">
        <v>1001660713</v>
      </c>
      <c r="AR462">
        <v>4824011</v>
      </c>
      <c r="AS462">
        <v>2</v>
      </c>
    </row>
    <row r="463" spans="1:45" x14ac:dyDescent="0.35">
      <c r="A463">
        <v>6458860</v>
      </c>
      <c r="B463">
        <v>0</v>
      </c>
      <c r="C463">
        <v>20</v>
      </c>
      <c r="D463" t="s">
        <v>361</v>
      </c>
      <c r="E463" t="s">
        <v>359</v>
      </c>
      <c r="F463" t="s">
        <v>310</v>
      </c>
      <c r="G463" t="s">
        <v>875</v>
      </c>
      <c r="H463">
        <v>12</v>
      </c>
      <c r="I463">
        <v>2</v>
      </c>
      <c r="J463">
        <v>0</v>
      </c>
      <c r="K463">
        <v>6</v>
      </c>
      <c r="L463" t="s">
        <v>355</v>
      </c>
      <c r="M463">
        <v>0</v>
      </c>
      <c r="N463" s="16">
        <v>45852</v>
      </c>
      <c r="O463" s="16">
        <v>45852</v>
      </c>
      <c r="Q463" t="s">
        <v>126</v>
      </c>
      <c r="R463" t="s">
        <v>391</v>
      </c>
      <c r="S463">
        <v>10014657</v>
      </c>
      <c r="T463" t="s">
        <v>126</v>
      </c>
      <c r="AE463">
        <v>0</v>
      </c>
      <c r="AF463" s="16"/>
      <c r="AG463">
        <v>0</v>
      </c>
      <c r="AI463" t="s">
        <v>360</v>
      </c>
      <c r="AM463">
        <v>0</v>
      </c>
      <c r="AN463">
        <v>4.7615740740740001E-2</v>
      </c>
      <c r="AO463">
        <v>0</v>
      </c>
      <c r="AP463">
        <v>0</v>
      </c>
      <c r="AQ463">
        <v>1001662363</v>
      </c>
      <c r="AR463">
        <v>4825940</v>
      </c>
      <c r="AS463">
        <v>2</v>
      </c>
    </row>
    <row r="464" spans="1:45" x14ac:dyDescent="0.35">
      <c r="A464">
        <v>6458860</v>
      </c>
      <c r="B464">
        <v>0</v>
      </c>
      <c r="C464">
        <v>30</v>
      </c>
      <c r="D464" t="s">
        <v>364</v>
      </c>
      <c r="E464" t="s">
        <v>359</v>
      </c>
      <c r="F464" t="s">
        <v>310</v>
      </c>
      <c r="G464" t="s">
        <v>875</v>
      </c>
      <c r="H464">
        <v>12</v>
      </c>
      <c r="I464">
        <v>2</v>
      </c>
      <c r="J464">
        <v>0</v>
      </c>
      <c r="K464">
        <v>6</v>
      </c>
      <c r="L464" t="s">
        <v>355</v>
      </c>
      <c r="M464">
        <v>0</v>
      </c>
      <c r="N464" s="16">
        <v>45852</v>
      </c>
      <c r="O464" s="16">
        <v>45852</v>
      </c>
      <c r="Q464" t="s">
        <v>126</v>
      </c>
      <c r="R464" t="s">
        <v>391</v>
      </c>
      <c r="S464">
        <v>10014657</v>
      </c>
      <c r="T464" t="s">
        <v>126</v>
      </c>
      <c r="AE464">
        <v>0</v>
      </c>
      <c r="AF464" s="16"/>
      <c r="AG464">
        <v>0</v>
      </c>
      <c r="AI464" t="s">
        <v>360</v>
      </c>
      <c r="AM464">
        <v>0</v>
      </c>
      <c r="AN464">
        <v>0.14285879629629999</v>
      </c>
      <c r="AO464">
        <v>0</v>
      </c>
      <c r="AP464">
        <v>0</v>
      </c>
      <c r="AQ464">
        <v>1001663772</v>
      </c>
      <c r="AR464">
        <v>4828350</v>
      </c>
      <c r="AS464">
        <v>2</v>
      </c>
    </row>
    <row r="465" spans="1:45" x14ac:dyDescent="0.35">
      <c r="A465">
        <v>6458926</v>
      </c>
      <c r="B465">
        <v>0</v>
      </c>
      <c r="C465">
        <v>10</v>
      </c>
      <c r="D465" t="s">
        <v>203</v>
      </c>
      <c r="E465" t="s">
        <v>1324</v>
      </c>
      <c r="F465" t="s">
        <v>310</v>
      </c>
      <c r="G465" t="s">
        <v>874</v>
      </c>
      <c r="H465">
        <v>3</v>
      </c>
      <c r="I465">
        <v>1</v>
      </c>
      <c r="J465">
        <v>0</v>
      </c>
      <c r="K465">
        <v>3</v>
      </c>
      <c r="L465" t="s">
        <v>355</v>
      </c>
      <c r="M465">
        <v>0</v>
      </c>
      <c r="N465" s="16">
        <v>45869</v>
      </c>
      <c r="O465" s="16">
        <v>45869</v>
      </c>
      <c r="Q465" t="s">
        <v>126</v>
      </c>
      <c r="R465" t="s">
        <v>391</v>
      </c>
      <c r="S465">
        <v>10014657</v>
      </c>
      <c r="T465" t="s">
        <v>126</v>
      </c>
      <c r="AE465">
        <v>0</v>
      </c>
      <c r="AF465" s="16"/>
      <c r="AG465">
        <v>0</v>
      </c>
      <c r="AI465" t="s">
        <v>363</v>
      </c>
      <c r="AM465">
        <v>0</v>
      </c>
      <c r="AN465">
        <v>9.5243055555559994E-2</v>
      </c>
      <c r="AO465">
        <v>0</v>
      </c>
      <c r="AP465">
        <v>0</v>
      </c>
      <c r="AQ465">
        <v>1001663784</v>
      </c>
      <c r="AR465">
        <v>4828217</v>
      </c>
      <c r="AS465">
        <v>3</v>
      </c>
    </row>
    <row r="466" spans="1:45" x14ac:dyDescent="0.35">
      <c r="A466">
        <v>6458981</v>
      </c>
      <c r="B466">
        <v>0</v>
      </c>
      <c r="C466">
        <v>10</v>
      </c>
      <c r="D466" t="s">
        <v>203</v>
      </c>
      <c r="E466" t="s">
        <v>359</v>
      </c>
      <c r="F466" t="s">
        <v>310</v>
      </c>
      <c r="G466" t="s">
        <v>873</v>
      </c>
      <c r="H466">
        <v>12</v>
      </c>
      <c r="I466">
        <v>2</v>
      </c>
      <c r="J466">
        <v>0</v>
      </c>
      <c r="K466">
        <v>6</v>
      </c>
      <c r="L466" t="s">
        <v>355</v>
      </c>
      <c r="M466">
        <v>0</v>
      </c>
      <c r="N466" s="16">
        <v>45845</v>
      </c>
      <c r="O466" s="16">
        <v>45845</v>
      </c>
      <c r="Q466" t="s">
        <v>128</v>
      </c>
      <c r="R466" t="s">
        <v>390</v>
      </c>
      <c r="S466">
        <v>10014594</v>
      </c>
      <c r="T466" t="s">
        <v>128</v>
      </c>
      <c r="AE466">
        <v>0</v>
      </c>
      <c r="AG466">
        <v>0</v>
      </c>
      <c r="AI466" t="s">
        <v>363</v>
      </c>
      <c r="AM466">
        <v>9.5243055555559994E-2</v>
      </c>
      <c r="AN466">
        <v>0.19048611111111</v>
      </c>
      <c r="AO466">
        <v>0</v>
      </c>
      <c r="AP466">
        <v>0</v>
      </c>
      <c r="AQ466">
        <v>1001663784</v>
      </c>
      <c r="AR466">
        <v>4828218</v>
      </c>
      <c r="AS466">
        <v>3</v>
      </c>
    </row>
    <row r="467" spans="1:45" x14ac:dyDescent="0.35">
      <c r="A467">
        <v>6458981</v>
      </c>
      <c r="B467">
        <v>0</v>
      </c>
      <c r="C467">
        <v>20</v>
      </c>
      <c r="D467" t="s">
        <v>361</v>
      </c>
      <c r="E467" t="s">
        <v>359</v>
      </c>
      <c r="F467" t="s">
        <v>310</v>
      </c>
      <c r="G467" t="s">
        <v>873</v>
      </c>
      <c r="H467">
        <v>24</v>
      </c>
      <c r="I467">
        <v>2</v>
      </c>
      <c r="J467">
        <v>0</v>
      </c>
      <c r="K467">
        <v>12</v>
      </c>
      <c r="L467" t="s">
        <v>355</v>
      </c>
      <c r="M467">
        <v>0</v>
      </c>
      <c r="N467" s="16">
        <v>45845</v>
      </c>
      <c r="O467" s="16">
        <v>45845</v>
      </c>
      <c r="Q467" t="s">
        <v>128</v>
      </c>
      <c r="R467" t="s">
        <v>390</v>
      </c>
      <c r="S467">
        <v>10014594</v>
      </c>
      <c r="T467" t="s">
        <v>128</v>
      </c>
      <c r="AE467">
        <v>0</v>
      </c>
      <c r="AG467">
        <v>0</v>
      </c>
      <c r="AI467" t="s">
        <v>360</v>
      </c>
      <c r="AM467">
        <v>0</v>
      </c>
      <c r="AN467">
        <v>0.14285879629629999</v>
      </c>
      <c r="AO467">
        <v>0</v>
      </c>
      <c r="AP467">
        <v>0</v>
      </c>
      <c r="AQ467">
        <v>1001663812</v>
      </c>
      <c r="AR467">
        <v>4828370</v>
      </c>
      <c r="AS467">
        <v>2</v>
      </c>
    </row>
    <row r="468" spans="1:45" x14ac:dyDescent="0.35">
      <c r="A468">
        <v>6458981</v>
      </c>
      <c r="B468">
        <v>0</v>
      </c>
      <c r="C468">
        <v>30</v>
      </c>
      <c r="D468" t="s">
        <v>364</v>
      </c>
      <c r="E468" t="s">
        <v>359</v>
      </c>
      <c r="F468" t="s">
        <v>310</v>
      </c>
      <c r="G468" t="s">
        <v>873</v>
      </c>
      <c r="H468">
        <v>8</v>
      </c>
      <c r="I468">
        <v>2</v>
      </c>
      <c r="J468">
        <v>0</v>
      </c>
      <c r="K468">
        <v>4</v>
      </c>
      <c r="L468" t="s">
        <v>355</v>
      </c>
      <c r="M468">
        <v>0</v>
      </c>
      <c r="N468" s="16">
        <v>45845</v>
      </c>
      <c r="O468" s="16">
        <v>45846</v>
      </c>
      <c r="Q468" t="s">
        <v>128</v>
      </c>
      <c r="R468" t="s">
        <v>390</v>
      </c>
      <c r="S468">
        <v>10014594</v>
      </c>
      <c r="T468" t="s">
        <v>128</v>
      </c>
      <c r="AE468">
        <v>0</v>
      </c>
      <c r="AF468" s="16"/>
      <c r="AG468">
        <v>0</v>
      </c>
      <c r="AI468" t="s">
        <v>356</v>
      </c>
      <c r="AM468">
        <v>0</v>
      </c>
      <c r="AN468">
        <v>0.47619212962962998</v>
      </c>
      <c r="AO468">
        <v>0</v>
      </c>
      <c r="AP468">
        <v>0</v>
      </c>
      <c r="AQ468">
        <v>1001665132</v>
      </c>
      <c r="AR468">
        <v>4830584</v>
      </c>
      <c r="AS468">
        <v>1</v>
      </c>
    </row>
    <row r="469" spans="1:45" x14ac:dyDescent="0.35">
      <c r="A469">
        <v>6458988</v>
      </c>
      <c r="B469">
        <v>0</v>
      </c>
      <c r="C469">
        <v>10</v>
      </c>
      <c r="D469" t="s">
        <v>203</v>
      </c>
      <c r="E469" t="s">
        <v>1324</v>
      </c>
      <c r="F469" t="s">
        <v>310</v>
      </c>
      <c r="G469" t="s">
        <v>872</v>
      </c>
      <c r="H469">
        <v>6</v>
      </c>
      <c r="I469">
        <v>2</v>
      </c>
      <c r="J469">
        <v>0</v>
      </c>
      <c r="K469">
        <v>3</v>
      </c>
      <c r="L469" t="s">
        <v>355</v>
      </c>
      <c r="M469">
        <v>0</v>
      </c>
      <c r="N469" s="16">
        <v>45839</v>
      </c>
      <c r="O469" s="16">
        <v>45839</v>
      </c>
      <c r="Q469" t="s">
        <v>165</v>
      </c>
      <c r="R469" t="s">
        <v>273</v>
      </c>
      <c r="S469">
        <v>10017653</v>
      </c>
      <c r="T469" t="s">
        <v>272</v>
      </c>
      <c r="AE469">
        <v>0</v>
      </c>
      <c r="AF469" s="16"/>
      <c r="AG469">
        <v>0</v>
      </c>
      <c r="AI469" t="s">
        <v>356</v>
      </c>
      <c r="AM469">
        <v>0</v>
      </c>
      <c r="AN469">
        <v>0.85714120370369995</v>
      </c>
      <c r="AO469">
        <v>0</v>
      </c>
      <c r="AP469">
        <v>0</v>
      </c>
      <c r="AQ469">
        <v>1001667985</v>
      </c>
      <c r="AR469">
        <v>4834541</v>
      </c>
      <c r="AS469">
        <v>1</v>
      </c>
    </row>
    <row r="470" spans="1:45" x14ac:dyDescent="0.35">
      <c r="A470">
        <v>6459092</v>
      </c>
      <c r="B470">
        <v>0</v>
      </c>
      <c r="C470">
        <v>10</v>
      </c>
      <c r="D470" t="s">
        <v>203</v>
      </c>
      <c r="E470" t="s">
        <v>1324</v>
      </c>
      <c r="F470" t="s">
        <v>310</v>
      </c>
      <c r="G470" t="s">
        <v>871</v>
      </c>
      <c r="H470">
        <v>20</v>
      </c>
      <c r="I470">
        <v>2</v>
      </c>
      <c r="J470">
        <v>0</v>
      </c>
      <c r="K470">
        <v>10</v>
      </c>
      <c r="L470" t="s">
        <v>355</v>
      </c>
      <c r="M470">
        <v>0</v>
      </c>
      <c r="N470" s="16">
        <v>45839</v>
      </c>
      <c r="O470" s="16">
        <v>45839</v>
      </c>
      <c r="Q470" t="s">
        <v>173</v>
      </c>
      <c r="R470" t="s">
        <v>341</v>
      </c>
      <c r="S470">
        <v>10014656</v>
      </c>
      <c r="T470" t="s">
        <v>173</v>
      </c>
      <c r="AE470">
        <v>0.38269675925926</v>
      </c>
      <c r="AF470" s="16">
        <v>45777</v>
      </c>
      <c r="AG470">
        <v>0.29166666666667002</v>
      </c>
      <c r="AI470" t="s">
        <v>360</v>
      </c>
      <c r="AM470">
        <v>0.29166666666667002</v>
      </c>
      <c r="AN470">
        <v>0.29166666666667002</v>
      </c>
      <c r="AO470">
        <v>0</v>
      </c>
      <c r="AP470">
        <v>0</v>
      </c>
      <c r="AQ470">
        <v>1001668372</v>
      </c>
      <c r="AR470">
        <v>4834983</v>
      </c>
      <c r="AS470">
        <v>2</v>
      </c>
    </row>
    <row r="471" spans="1:45" x14ac:dyDescent="0.35">
      <c r="A471">
        <v>6459095</v>
      </c>
      <c r="B471">
        <v>0</v>
      </c>
      <c r="C471">
        <v>10</v>
      </c>
      <c r="D471" t="s">
        <v>357</v>
      </c>
      <c r="E471" t="s">
        <v>1361</v>
      </c>
      <c r="F471" t="s">
        <v>310</v>
      </c>
      <c r="G471" t="s">
        <v>1468</v>
      </c>
      <c r="H471">
        <v>12</v>
      </c>
      <c r="I471">
        <v>2</v>
      </c>
      <c r="J471">
        <v>12</v>
      </c>
      <c r="K471">
        <v>6</v>
      </c>
      <c r="L471" t="s">
        <v>355</v>
      </c>
      <c r="M471">
        <v>0</v>
      </c>
      <c r="N471" s="16">
        <v>45612</v>
      </c>
      <c r="O471" s="16">
        <v>45612</v>
      </c>
      <c r="P471" s="16">
        <v>45612</v>
      </c>
      <c r="Q471" t="s">
        <v>126</v>
      </c>
      <c r="R471" t="s">
        <v>391</v>
      </c>
      <c r="S471">
        <v>10014657</v>
      </c>
      <c r="T471" t="s">
        <v>126</v>
      </c>
      <c r="AE471">
        <v>0</v>
      </c>
      <c r="AF471" s="16"/>
      <c r="AG471">
        <v>0</v>
      </c>
      <c r="AI471" t="s">
        <v>356</v>
      </c>
      <c r="AM471">
        <v>0</v>
      </c>
      <c r="AN471">
        <v>0.38094907407407003</v>
      </c>
      <c r="AO471">
        <v>0</v>
      </c>
      <c r="AP471">
        <v>0</v>
      </c>
      <c r="AQ471">
        <v>1001670674</v>
      </c>
      <c r="AR471">
        <v>4838276</v>
      </c>
      <c r="AS471">
        <v>1</v>
      </c>
    </row>
    <row r="472" spans="1:45" x14ac:dyDescent="0.35">
      <c r="A472">
        <v>6459102</v>
      </c>
      <c r="B472">
        <v>0</v>
      </c>
      <c r="C472">
        <v>10</v>
      </c>
      <c r="D472" t="s">
        <v>203</v>
      </c>
      <c r="E472" t="s">
        <v>359</v>
      </c>
      <c r="F472" t="s">
        <v>310</v>
      </c>
      <c r="G472" t="s">
        <v>870</v>
      </c>
      <c r="H472">
        <v>16</v>
      </c>
      <c r="I472">
        <v>2</v>
      </c>
      <c r="J472">
        <v>0</v>
      </c>
      <c r="K472">
        <v>8</v>
      </c>
      <c r="L472" t="s">
        <v>355</v>
      </c>
      <c r="M472">
        <v>0</v>
      </c>
      <c r="N472" s="16">
        <v>45809</v>
      </c>
      <c r="O472" s="16">
        <v>45809</v>
      </c>
      <c r="Q472" t="s">
        <v>173</v>
      </c>
      <c r="R472" t="s">
        <v>341</v>
      </c>
      <c r="S472">
        <v>10014656</v>
      </c>
      <c r="T472" t="s">
        <v>173</v>
      </c>
      <c r="AE472">
        <v>0</v>
      </c>
      <c r="AF472" s="16"/>
      <c r="AG472">
        <v>0</v>
      </c>
      <c r="AI472" t="s">
        <v>363</v>
      </c>
      <c r="AM472">
        <v>0</v>
      </c>
      <c r="AN472">
        <v>0</v>
      </c>
      <c r="AO472">
        <v>0</v>
      </c>
      <c r="AP472">
        <v>0</v>
      </c>
      <c r="AQ472">
        <v>1001670893</v>
      </c>
      <c r="AR472">
        <v>4838552</v>
      </c>
      <c r="AS472">
        <v>3</v>
      </c>
    </row>
    <row r="473" spans="1:45" x14ac:dyDescent="0.35">
      <c r="A473">
        <v>6459927</v>
      </c>
      <c r="B473">
        <v>0</v>
      </c>
      <c r="C473">
        <v>10</v>
      </c>
      <c r="D473" t="s">
        <v>203</v>
      </c>
      <c r="E473" t="s">
        <v>359</v>
      </c>
      <c r="F473" t="s">
        <v>310</v>
      </c>
      <c r="G473" t="s">
        <v>869</v>
      </c>
      <c r="H473">
        <v>8</v>
      </c>
      <c r="I473">
        <v>2</v>
      </c>
      <c r="J473">
        <v>0</v>
      </c>
      <c r="K473">
        <v>4</v>
      </c>
      <c r="L473" t="s">
        <v>355</v>
      </c>
      <c r="M473">
        <v>0</v>
      </c>
      <c r="N473" s="16">
        <v>45701</v>
      </c>
      <c r="O473" s="16">
        <v>45701</v>
      </c>
      <c r="Q473" t="s">
        <v>165</v>
      </c>
      <c r="R473" t="s">
        <v>273</v>
      </c>
      <c r="S473">
        <v>10017653</v>
      </c>
      <c r="T473" t="s">
        <v>272</v>
      </c>
      <c r="AE473">
        <v>0</v>
      </c>
      <c r="AG473">
        <v>0</v>
      </c>
      <c r="AI473" t="s">
        <v>360</v>
      </c>
      <c r="AM473">
        <v>0</v>
      </c>
      <c r="AN473">
        <v>0.14285879629629999</v>
      </c>
      <c r="AO473">
        <v>0</v>
      </c>
      <c r="AP473">
        <v>0</v>
      </c>
      <c r="AQ473">
        <v>1001672495</v>
      </c>
      <c r="AR473">
        <v>4840128</v>
      </c>
      <c r="AS473">
        <v>2</v>
      </c>
    </row>
    <row r="474" spans="1:45" x14ac:dyDescent="0.35">
      <c r="A474">
        <v>6461720</v>
      </c>
      <c r="B474">
        <v>0</v>
      </c>
      <c r="C474">
        <v>10</v>
      </c>
      <c r="D474" t="s">
        <v>361</v>
      </c>
      <c r="E474" t="s">
        <v>1324</v>
      </c>
      <c r="F474" t="s">
        <v>310</v>
      </c>
      <c r="G474" t="s">
        <v>893</v>
      </c>
      <c r="H474">
        <v>3</v>
      </c>
      <c r="I474">
        <v>1</v>
      </c>
      <c r="J474">
        <v>0</v>
      </c>
      <c r="K474">
        <v>3</v>
      </c>
      <c r="L474" t="s">
        <v>355</v>
      </c>
      <c r="M474">
        <v>0</v>
      </c>
      <c r="N474" s="16">
        <v>45873</v>
      </c>
      <c r="O474" s="16">
        <v>45873</v>
      </c>
      <c r="Q474" t="s">
        <v>160</v>
      </c>
      <c r="R474" t="s">
        <v>346</v>
      </c>
      <c r="S474">
        <v>10014598</v>
      </c>
      <c r="T474" t="s">
        <v>160</v>
      </c>
      <c r="AE474">
        <v>0</v>
      </c>
      <c r="AG474">
        <v>0</v>
      </c>
      <c r="AI474" t="s">
        <v>356</v>
      </c>
      <c r="AM474">
        <v>0.29166666666667002</v>
      </c>
      <c r="AN474">
        <v>0.60416666666666996</v>
      </c>
      <c r="AO474">
        <v>0</v>
      </c>
      <c r="AP474">
        <v>0</v>
      </c>
      <c r="AQ474">
        <v>1001673821</v>
      </c>
      <c r="AR474">
        <v>4841837</v>
      </c>
      <c r="AS474">
        <v>1</v>
      </c>
    </row>
    <row r="475" spans="1:45" x14ac:dyDescent="0.35">
      <c r="A475">
        <v>6461730</v>
      </c>
      <c r="B475">
        <v>0</v>
      </c>
      <c r="C475">
        <v>10</v>
      </c>
      <c r="D475" t="s">
        <v>361</v>
      </c>
      <c r="E475" t="s">
        <v>1324</v>
      </c>
      <c r="F475" t="s">
        <v>310</v>
      </c>
      <c r="G475" t="s">
        <v>6364</v>
      </c>
      <c r="H475">
        <v>0</v>
      </c>
      <c r="I475">
        <v>2</v>
      </c>
      <c r="J475">
        <v>0</v>
      </c>
      <c r="K475">
        <v>5</v>
      </c>
      <c r="L475" t="s">
        <v>355</v>
      </c>
      <c r="M475">
        <v>0</v>
      </c>
      <c r="N475" s="16">
        <v>45831</v>
      </c>
      <c r="O475" s="16">
        <v>45831</v>
      </c>
      <c r="Q475" t="s">
        <v>194</v>
      </c>
      <c r="R475" t="s">
        <v>327</v>
      </c>
      <c r="S475">
        <v>10014648</v>
      </c>
      <c r="T475" t="s">
        <v>194</v>
      </c>
      <c r="AE475">
        <v>0</v>
      </c>
      <c r="AG475">
        <v>0</v>
      </c>
      <c r="AI475" t="s">
        <v>360</v>
      </c>
      <c r="AM475">
        <v>0</v>
      </c>
      <c r="AN475">
        <v>4.7615740740740001E-2</v>
      </c>
      <c r="AO475">
        <v>0</v>
      </c>
      <c r="AP475">
        <v>0</v>
      </c>
      <c r="AQ475">
        <v>1001674443</v>
      </c>
      <c r="AR475">
        <v>4843018</v>
      </c>
      <c r="AS475">
        <v>2</v>
      </c>
    </row>
    <row r="476" spans="1:45" x14ac:dyDescent="0.35">
      <c r="A476">
        <v>6462034</v>
      </c>
      <c r="B476">
        <v>0</v>
      </c>
      <c r="C476">
        <v>10</v>
      </c>
      <c r="D476" t="s">
        <v>203</v>
      </c>
      <c r="E476" t="s">
        <v>359</v>
      </c>
      <c r="F476" t="s">
        <v>310</v>
      </c>
      <c r="G476" t="s">
        <v>891</v>
      </c>
      <c r="H476">
        <v>4</v>
      </c>
      <c r="I476">
        <v>2</v>
      </c>
      <c r="J476">
        <v>0</v>
      </c>
      <c r="K476">
        <v>2</v>
      </c>
      <c r="L476" t="s">
        <v>355</v>
      </c>
      <c r="M476">
        <v>0</v>
      </c>
      <c r="N476" s="16">
        <v>45524</v>
      </c>
      <c r="O476" s="16">
        <v>45524</v>
      </c>
      <c r="Q476" t="s">
        <v>337</v>
      </c>
      <c r="R476" t="s">
        <v>338</v>
      </c>
      <c r="S476">
        <v>10014600</v>
      </c>
      <c r="T476" t="s">
        <v>337</v>
      </c>
      <c r="AE476">
        <v>0</v>
      </c>
      <c r="AG476">
        <v>0</v>
      </c>
      <c r="AI476" t="s">
        <v>360</v>
      </c>
      <c r="AM476">
        <v>0</v>
      </c>
      <c r="AN476">
        <v>0.14285879629629999</v>
      </c>
      <c r="AO476">
        <v>0</v>
      </c>
      <c r="AP476">
        <v>0</v>
      </c>
      <c r="AQ476">
        <v>1001674528</v>
      </c>
      <c r="AR476">
        <v>4843084</v>
      </c>
      <c r="AS476">
        <v>2</v>
      </c>
    </row>
    <row r="477" spans="1:45" x14ac:dyDescent="0.35">
      <c r="A477">
        <v>6462034</v>
      </c>
      <c r="B477">
        <v>0</v>
      </c>
      <c r="C477">
        <v>20</v>
      </c>
      <c r="D477" t="s">
        <v>129</v>
      </c>
      <c r="E477" t="s">
        <v>359</v>
      </c>
      <c r="F477" t="s">
        <v>310</v>
      </c>
      <c r="G477" t="s">
        <v>3282</v>
      </c>
      <c r="H477">
        <v>0</v>
      </c>
      <c r="I477">
        <v>0</v>
      </c>
      <c r="J477">
        <v>0</v>
      </c>
      <c r="K477">
        <v>0</v>
      </c>
      <c r="L477" t="s">
        <v>355</v>
      </c>
      <c r="M477">
        <v>0</v>
      </c>
      <c r="N477" s="16">
        <v>45524</v>
      </c>
      <c r="O477" s="16">
        <v>45524</v>
      </c>
      <c r="Q477" t="s">
        <v>337</v>
      </c>
      <c r="R477" t="s">
        <v>338</v>
      </c>
      <c r="S477">
        <v>10014600</v>
      </c>
      <c r="T477" t="s">
        <v>337</v>
      </c>
      <c r="AE477">
        <v>0</v>
      </c>
      <c r="AG477">
        <v>0</v>
      </c>
      <c r="AI477" t="s">
        <v>360</v>
      </c>
      <c r="AM477">
        <v>0</v>
      </c>
      <c r="AN477">
        <v>0.14285879629629999</v>
      </c>
      <c r="AO477">
        <v>0</v>
      </c>
      <c r="AP477">
        <v>0</v>
      </c>
      <c r="AQ477">
        <v>1001674534</v>
      </c>
      <c r="AR477">
        <v>4843090</v>
      </c>
      <c r="AS477">
        <v>2</v>
      </c>
    </row>
    <row r="478" spans="1:45" x14ac:dyDescent="0.35">
      <c r="A478">
        <v>6462285</v>
      </c>
      <c r="B478">
        <v>0</v>
      </c>
      <c r="C478">
        <v>10</v>
      </c>
      <c r="D478" t="s">
        <v>367</v>
      </c>
      <c r="E478" t="s">
        <v>1324</v>
      </c>
      <c r="F478" t="s">
        <v>310</v>
      </c>
      <c r="G478" t="s">
        <v>890</v>
      </c>
      <c r="H478">
        <v>0</v>
      </c>
      <c r="I478">
        <v>3</v>
      </c>
      <c r="J478">
        <v>0</v>
      </c>
      <c r="K478">
        <v>4</v>
      </c>
      <c r="L478" t="s">
        <v>355</v>
      </c>
      <c r="M478">
        <v>0</v>
      </c>
      <c r="N478" s="16">
        <v>45808</v>
      </c>
      <c r="O478" s="16">
        <v>45808</v>
      </c>
      <c r="Q478" t="s">
        <v>144</v>
      </c>
      <c r="R478" t="s">
        <v>393</v>
      </c>
      <c r="S478">
        <v>10014649</v>
      </c>
      <c r="T478" t="s">
        <v>144</v>
      </c>
      <c r="AE478">
        <v>0</v>
      </c>
      <c r="AG478">
        <v>0</v>
      </c>
      <c r="AI478" t="s">
        <v>360</v>
      </c>
      <c r="AM478">
        <v>0</v>
      </c>
      <c r="AN478">
        <v>0.19047453703704001</v>
      </c>
      <c r="AO478">
        <v>0</v>
      </c>
      <c r="AP478">
        <v>0</v>
      </c>
      <c r="AQ478">
        <v>1001675220</v>
      </c>
      <c r="AR478">
        <v>4843903</v>
      </c>
      <c r="AS478">
        <v>2</v>
      </c>
    </row>
    <row r="479" spans="1:45" x14ac:dyDescent="0.35">
      <c r="A479">
        <v>6462430</v>
      </c>
      <c r="B479">
        <v>0</v>
      </c>
      <c r="C479">
        <v>10</v>
      </c>
      <c r="D479" t="s">
        <v>203</v>
      </c>
      <c r="E479" t="s">
        <v>359</v>
      </c>
      <c r="F479" t="s">
        <v>310</v>
      </c>
      <c r="G479" t="s">
        <v>889</v>
      </c>
      <c r="H479">
        <v>16</v>
      </c>
      <c r="I479">
        <v>2</v>
      </c>
      <c r="J479">
        <v>0</v>
      </c>
      <c r="K479">
        <v>8</v>
      </c>
      <c r="L479" t="s">
        <v>355</v>
      </c>
      <c r="M479">
        <v>0</v>
      </c>
      <c r="N479" s="16">
        <v>45624</v>
      </c>
      <c r="O479" s="16">
        <v>45624</v>
      </c>
      <c r="Q479" t="s">
        <v>178</v>
      </c>
      <c r="R479" t="s">
        <v>392</v>
      </c>
      <c r="S479">
        <v>10014644</v>
      </c>
      <c r="T479" t="s">
        <v>178</v>
      </c>
      <c r="AE479">
        <v>0</v>
      </c>
      <c r="AF479" s="16"/>
      <c r="AG479">
        <v>0</v>
      </c>
      <c r="AI479" t="s">
        <v>363</v>
      </c>
      <c r="AM479">
        <v>0</v>
      </c>
      <c r="AN479">
        <v>4.7615740740740001E-2</v>
      </c>
      <c r="AO479">
        <v>0</v>
      </c>
      <c r="AP479">
        <v>0</v>
      </c>
      <c r="AQ479">
        <v>1001675746</v>
      </c>
      <c r="AR479">
        <v>4844614</v>
      </c>
      <c r="AS479">
        <v>3</v>
      </c>
    </row>
    <row r="480" spans="1:45" x14ac:dyDescent="0.35">
      <c r="A480">
        <v>6462430</v>
      </c>
      <c r="B480">
        <v>0</v>
      </c>
      <c r="C480">
        <v>20</v>
      </c>
      <c r="D480" t="s">
        <v>362</v>
      </c>
      <c r="E480" t="s">
        <v>359</v>
      </c>
      <c r="F480" t="s">
        <v>310</v>
      </c>
      <c r="G480" t="s">
        <v>889</v>
      </c>
      <c r="H480">
        <v>2</v>
      </c>
      <c r="I480">
        <v>1</v>
      </c>
      <c r="J480">
        <v>0</v>
      </c>
      <c r="K480">
        <v>2</v>
      </c>
      <c r="L480" t="s">
        <v>355</v>
      </c>
      <c r="M480">
        <v>0</v>
      </c>
      <c r="N480" s="16">
        <v>45624</v>
      </c>
      <c r="O480" s="16">
        <v>45624</v>
      </c>
      <c r="Q480" t="s">
        <v>178</v>
      </c>
      <c r="R480" t="s">
        <v>392</v>
      </c>
      <c r="S480">
        <v>10014644</v>
      </c>
      <c r="T480" t="s">
        <v>178</v>
      </c>
      <c r="AE480">
        <v>0</v>
      </c>
      <c r="AF480" s="16"/>
      <c r="AG480">
        <v>0</v>
      </c>
      <c r="AI480" t="s">
        <v>363</v>
      </c>
      <c r="AM480">
        <v>4.7615740740740001E-2</v>
      </c>
      <c r="AN480">
        <v>9.5231481481480001E-2</v>
      </c>
      <c r="AO480">
        <v>0</v>
      </c>
      <c r="AP480">
        <v>0</v>
      </c>
      <c r="AQ480">
        <v>1001675746</v>
      </c>
      <c r="AR480">
        <v>4844615</v>
      </c>
      <c r="AS480">
        <v>3</v>
      </c>
    </row>
    <row r="481" spans="1:45" x14ac:dyDescent="0.35">
      <c r="A481">
        <v>6462523</v>
      </c>
      <c r="B481">
        <v>0</v>
      </c>
      <c r="C481">
        <v>10</v>
      </c>
      <c r="D481" t="s">
        <v>203</v>
      </c>
      <c r="E481" t="s">
        <v>1324</v>
      </c>
      <c r="F481" t="s">
        <v>310</v>
      </c>
      <c r="G481" t="s">
        <v>888</v>
      </c>
      <c r="H481">
        <v>1</v>
      </c>
      <c r="I481">
        <v>1</v>
      </c>
      <c r="J481">
        <v>0</v>
      </c>
      <c r="K481">
        <v>1</v>
      </c>
      <c r="L481" t="s">
        <v>355</v>
      </c>
      <c r="M481">
        <v>0</v>
      </c>
      <c r="N481" s="16">
        <v>45839</v>
      </c>
      <c r="O481" s="16">
        <v>45839</v>
      </c>
      <c r="Q481" t="s">
        <v>155</v>
      </c>
      <c r="R481" t="s">
        <v>276</v>
      </c>
      <c r="S481">
        <v>10014647</v>
      </c>
      <c r="T481" t="s">
        <v>155</v>
      </c>
      <c r="AE481">
        <v>0</v>
      </c>
      <c r="AG481">
        <v>0</v>
      </c>
      <c r="AI481" t="s">
        <v>360</v>
      </c>
      <c r="AM481">
        <v>0</v>
      </c>
      <c r="AN481">
        <v>9.5243055555559994E-2</v>
      </c>
      <c r="AO481">
        <v>0</v>
      </c>
      <c r="AP481">
        <v>0</v>
      </c>
      <c r="AQ481">
        <v>1001675838</v>
      </c>
      <c r="AR481">
        <v>4844724</v>
      </c>
      <c r="AS481">
        <v>2</v>
      </c>
    </row>
    <row r="482" spans="1:45" x14ac:dyDescent="0.35">
      <c r="A482">
        <v>6462523</v>
      </c>
      <c r="B482">
        <v>0</v>
      </c>
      <c r="C482">
        <v>20</v>
      </c>
      <c r="D482" t="s">
        <v>361</v>
      </c>
      <c r="E482" t="s">
        <v>1324</v>
      </c>
      <c r="F482" t="s">
        <v>310</v>
      </c>
      <c r="G482" t="s">
        <v>888</v>
      </c>
      <c r="H482">
        <v>1</v>
      </c>
      <c r="I482">
        <v>1</v>
      </c>
      <c r="J482">
        <v>0</v>
      </c>
      <c r="K482">
        <v>1</v>
      </c>
      <c r="L482" t="s">
        <v>355</v>
      </c>
      <c r="M482">
        <v>0</v>
      </c>
      <c r="N482" s="16">
        <v>45839</v>
      </c>
      <c r="O482" s="16">
        <v>45839</v>
      </c>
      <c r="Q482" t="s">
        <v>155</v>
      </c>
      <c r="R482" t="s">
        <v>276</v>
      </c>
      <c r="S482">
        <v>10014647</v>
      </c>
      <c r="T482" t="s">
        <v>155</v>
      </c>
      <c r="AE482">
        <v>0</v>
      </c>
      <c r="AG482">
        <v>0</v>
      </c>
      <c r="AI482" t="s">
        <v>363</v>
      </c>
      <c r="AM482">
        <v>0</v>
      </c>
      <c r="AN482">
        <v>9.5243055555559994E-2</v>
      </c>
      <c r="AO482">
        <v>0</v>
      </c>
      <c r="AP482">
        <v>0</v>
      </c>
      <c r="AQ482">
        <v>1001675915</v>
      </c>
      <c r="AR482">
        <v>4844741</v>
      </c>
      <c r="AS482">
        <v>3</v>
      </c>
    </row>
    <row r="483" spans="1:45" x14ac:dyDescent="0.35">
      <c r="A483">
        <v>6462526</v>
      </c>
      <c r="B483">
        <v>0</v>
      </c>
      <c r="C483">
        <v>10</v>
      </c>
      <c r="D483" t="s">
        <v>361</v>
      </c>
      <c r="E483" t="s">
        <v>359</v>
      </c>
      <c r="F483" t="s">
        <v>310</v>
      </c>
      <c r="G483" t="s">
        <v>887</v>
      </c>
      <c r="H483">
        <v>6</v>
      </c>
      <c r="I483">
        <v>2</v>
      </c>
      <c r="J483">
        <v>0</v>
      </c>
      <c r="K483">
        <v>3</v>
      </c>
      <c r="L483" t="s">
        <v>355</v>
      </c>
      <c r="M483">
        <v>0</v>
      </c>
      <c r="N483" s="16">
        <v>45757</v>
      </c>
      <c r="O483" s="16">
        <v>45757</v>
      </c>
      <c r="Q483" t="s">
        <v>244</v>
      </c>
      <c r="R483" t="s">
        <v>344</v>
      </c>
      <c r="S483">
        <v>10017710</v>
      </c>
      <c r="T483" t="s">
        <v>244</v>
      </c>
      <c r="AE483">
        <v>0</v>
      </c>
      <c r="AG483">
        <v>0</v>
      </c>
      <c r="AI483" t="s">
        <v>358</v>
      </c>
      <c r="AM483">
        <v>0</v>
      </c>
      <c r="AN483">
        <v>4.7615740740740001E-2</v>
      </c>
      <c r="AO483">
        <v>0</v>
      </c>
      <c r="AP483">
        <v>0</v>
      </c>
      <c r="AQ483">
        <v>1001677899</v>
      </c>
      <c r="AR483">
        <v>4848154</v>
      </c>
      <c r="AS483">
        <v>4</v>
      </c>
    </row>
    <row r="484" spans="1:45" x14ac:dyDescent="0.35">
      <c r="A484">
        <v>6462643</v>
      </c>
      <c r="B484">
        <v>0</v>
      </c>
      <c r="C484">
        <v>10</v>
      </c>
      <c r="D484" t="s">
        <v>203</v>
      </c>
      <c r="E484" t="s">
        <v>1324</v>
      </c>
      <c r="F484" t="s">
        <v>310</v>
      </c>
      <c r="G484" t="s">
        <v>885</v>
      </c>
      <c r="H484">
        <v>3</v>
      </c>
      <c r="I484">
        <v>1</v>
      </c>
      <c r="J484">
        <v>0</v>
      </c>
      <c r="K484">
        <v>3</v>
      </c>
      <c r="L484" t="s">
        <v>355</v>
      </c>
      <c r="M484">
        <v>0</v>
      </c>
      <c r="N484" s="16">
        <v>45839</v>
      </c>
      <c r="O484" s="16">
        <v>45839</v>
      </c>
      <c r="Q484" t="s">
        <v>152</v>
      </c>
      <c r="R484" t="s">
        <v>307</v>
      </c>
      <c r="S484">
        <v>10014641</v>
      </c>
      <c r="T484" t="s">
        <v>152</v>
      </c>
      <c r="AE484">
        <v>0</v>
      </c>
      <c r="AF484" s="16"/>
      <c r="AG484">
        <v>0</v>
      </c>
      <c r="AI484" t="s">
        <v>358</v>
      </c>
      <c r="AM484">
        <v>0</v>
      </c>
      <c r="AN484">
        <v>4.7615740740740001E-2</v>
      </c>
      <c r="AO484">
        <v>0</v>
      </c>
      <c r="AP484">
        <v>0</v>
      </c>
      <c r="AQ484">
        <v>1001677915</v>
      </c>
      <c r="AR484">
        <v>4848171</v>
      </c>
      <c r="AS484">
        <v>4</v>
      </c>
    </row>
    <row r="485" spans="1:45" x14ac:dyDescent="0.35">
      <c r="A485">
        <v>6462670</v>
      </c>
      <c r="B485">
        <v>0</v>
      </c>
      <c r="C485">
        <v>10</v>
      </c>
      <c r="D485" t="s">
        <v>203</v>
      </c>
      <c r="E485" t="s">
        <v>359</v>
      </c>
      <c r="F485" t="s">
        <v>310</v>
      </c>
      <c r="G485" t="s">
        <v>886</v>
      </c>
      <c r="H485">
        <v>18</v>
      </c>
      <c r="I485">
        <v>3</v>
      </c>
      <c r="J485">
        <v>0</v>
      </c>
      <c r="K485">
        <v>6</v>
      </c>
      <c r="L485" t="s">
        <v>355</v>
      </c>
      <c r="M485">
        <v>0</v>
      </c>
      <c r="N485" s="16">
        <v>45809</v>
      </c>
      <c r="O485" s="16">
        <v>45809</v>
      </c>
      <c r="Q485" t="s">
        <v>155</v>
      </c>
      <c r="R485" t="s">
        <v>276</v>
      </c>
      <c r="S485">
        <v>10014647</v>
      </c>
      <c r="T485" t="s">
        <v>155</v>
      </c>
      <c r="AE485">
        <v>0</v>
      </c>
      <c r="AG485">
        <v>0</v>
      </c>
      <c r="AI485" t="s">
        <v>363</v>
      </c>
      <c r="AM485">
        <v>0</v>
      </c>
      <c r="AN485">
        <v>9.5243055555559994E-2</v>
      </c>
      <c r="AO485">
        <v>0</v>
      </c>
      <c r="AP485">
        <v>0</v>
      </c>
      <c r="AQ485">
        <v>1001678078</v>
      </c>
      <c r="AR485">
        <v>4848372</v>
      </c>
      <c r="AS485">
        <v>3</v>
      </c>
    </row>
    <row r="486" spans="1:45" x14ac:dyDescent="0.35">
      <c r="A486">
        <v>6463517</v>
      </c>
      <c r="B486">
        <v>0</v>
      </c>
      <c r="C486">
        <v>10</v>
      </c>
      <c r="D486" t="s">
        <v>367</v>
      </c>
      <c r="E486" t="s">
        <v>359</v>
      </c>
      <c r="F486" t="s">
        <v>310</v>
      </c>
      <c r="G486" t="s">
        <v>900</v>
      </c>
      <c r="H486">
        <v>4</v>
      </c>
      <c r="I486">
        <v>2</v>
      </c>
      <c r="J486">
        <v>0</v>
      </c>
      <c r="K486">
        <v>2</v>
      </c>
      <c r="L486" t="s">
        <v>355</v>
      </c>
      <c r="M486">
        <v>0</v>
      </c>
      <c r="N486" s="16">
        <v>45512</v>
      </c>
      <c r="O486" s="16">
        <v>45512</v>
      </c>
      <c r="Q486" t="s">
        <v>156</v>
      </c>
      <c r="R486" t="s">
        <v>311</v>
      </c>
      <c r="S486">
        <v>10016283</v>
      </c>
      <c r="T486" t="s">
        <v>156</v>
      </c>
      <c r="AE486">
        <v>0</v>
      </c>
      <c r="AG486">
        <v>0</v>
      </c>
      <c r="AI486" t="s">
        <v>363</v>
      </c>
      <c r="AM486">
        <v>0</v>
      </c>
      <c r="AN486">
        <v>9.5243055555559994E-2</v>
      </c>
      <c r="AO486">
        <v>0</v>
      </c>
      <c r="AP486">
        <v>0</v>
      </c>
      <c r="AQ486">
        <v>1001678520</v>
      </c>
      <c r="AR486">
        <v>4849065</v>
      </c>
      <c r="AS486">
        <v>3</v>
      </c>
    </row>
    <row r="487" spans="1:45" x14ac:dyDescent="0.35">
      <c r="A487">
        <v>6464645</v>
      </c>
      <c r="B487">
        <v>0</v>
      </c>
      <c r="C487">
        <v>10</v>
      </c>
      <c r="D487" t="s">
        <v>203</v>
      </c>
      <c r="E487" t="s">
        <v>359</v>
      </c>
      <c r="F487" t="s">
        <v>310</v>
      </c>
      <c r="G487" t="s">
        <v>905</v>
      </c>
      <c r="H487">
        <v>4</v>
      </c>
      <c r="I487">
        <v>2</v>
      </c>
      <c r="J487">
        <v>0</v>
      </c>
      <c r="K487">
        <v>2</v>
      </c>
      <c r="L487" t="s">
        <v>355</v>
      </c>
      <c r="M487">
        <v>0</v>
      </c>
      <c r="N487" s="16">
        <v>45652</v>
      </c>
      <c r="O487" s="16">
        <v>45652</v>
      </c>
      <c r="Q487" t="s">
        <v>218</v>
      </c>
      <c r="R487" t="s">
        <v>279</v>
      </c>
      <c r="S487">
        <v>10014633</v>
      </c>
      <c r="T487" t="s">
        <v>218</v>
      </c>
      <c r="AE487">
        <v>0</v>
      </c>
      <c r="AG487">
        <v>0</v>
      </c>
      <c r="AI487" t="s">
        <v>360</v>
      </c>
      <c r="AM487">
        <v>0</v>
      </c>
      <c r="AN487">
        <v>9.5243055555559994E-2</v>
      </c>
      <c r="AO487">
        <v>0</v>
      </c>
      <c r="AP487">
        <v>0</v>
      </c>
      <c r="AQ487">
        <v>1001678526</v>
      </c>
      <c r="AR487">
        <v>4849071</v>
      </c>
      <c r="AS487">
        <v>2</v>
      </c>
    </row>
    <row r="488" spans="1:45" x14ac:dyDescent="0.35">
      <c r="A488">
        <v>6464645</v>
      </c>
      <c r="B488">
        <v>0</v>
      </c>
      <c r="C488">
        <v>20</v>
      </c>
      <c r="D488" t="s">
        <v>361</v>
      </c>
      <c r="E488" t="s">
        <v>359</v>
      </c>
      <c r="F488" t="s">
        <v>310</v>
      </c>
      <c r="G488" t="s">
        <v>905</v>
      </c>
      <c r="H488">
        <v>4</v>
      </c>
      <c r="I488">
        <v>2</v>
      </c>
      <c r="J488">
        <v>0</v>
      </c>
      <c r="K488">
        <v>2</v>
      </c>
      <c r="L488" t="s">
        <v>355</v>
      </c>
      <c r="M488">
        <v>0</v>
      </c>
      <c r="N488" s="16">
        <v>45652</v>
      </c>
      <c r="O488" s="16">
        <v>45652</v>
      </c>
      <c r="Q488" t="s">
        <v>218</v>
      </c>
      <c r="R488" t="s">
        <v>279</v>
      </c>
      <c r="S488">
        <v>10014633</v>
      </c>
      <c r="T488" t="s">
        <v>218</v>
      </c>
      <c r="AE488">
        <v>0</v>
      </c>
      <c r="AF488" s="16"/>
      <c r="AG488">
        <v>0</v>
      </c>
      <c r="AI488" t="s">
        <v>363</v>
      </c>
      <c r="AM488">
        <v>0.29166666666667002</v>
      </c>
      <c r="AN488">
        <v>0.5</v>
      </c>
      <c r="AO488">
        <v>0</v>
      </c>
      <c r="AP488">
        <v>0</v>
      </c>
      <c r="AQ488">
        <v>1001678645</v>
      </c>
      <c r="AR488">
        <v>4849242</v>
      </c>
      <c r="AS488">
        <v>3</v>
      </c>
    </row>
    <row r="489" spans="1:45" x14ac:dyDescent="0.35">
      <c r="A489">
        <v>6464656</v>
      </c>
      <c r="B489">
        <v>0</v>
      </c>
      <c r="C489">
        <v>10</v>
      </c>
      <c r="D489" t="s">
        <v>361</v>
      </c>
      <c r="E489" t="s">
        <v>359</v>
      </c>
      <c r="F489" t="s">
        <v>310</v>
      </c>
      <c r="G489" t="s">
        <v>492</v>
      </c>
      <c r="H489">
        <v>12</v>
      </c>
      <c r="I489">
        <v>2</v>
      </c>
      <c r="J489">
        <v>0</v>
      </c>
      <c r="K489">
        <v>6</v>
      </c>
      <c r="L489" t="s">
        <v>355</v>
      </c>
      <c r="M489">
        <v>0</v>
      </c>
      <c r="N489" s="16">
        <v>45652</v>
      </c>
      <c r="O489" s="16">
        <v>45652</v>
      </c>
      <c r="Q489" t="s">
        <v>218</v>
      </c>
      <c r="R489" t="s">
        <v>279</v>
      </c>
      <c r="S489">
        <v>10014633</v>
      </c>
      <c r="T489" t="s">
        <v>218</v>
      </c>
      <c r="AE489">
        <v>0</v>
      </c>
      <c r="AG489">
        <v>0</v>
      </c>
      <c r="AI489" t="s">
        <v>360</v>
      </c>
      <c r="AM489">
        <v>0.29166666666667002</v>
      </c>
      <c r="AN489">
        <v>0.60416666666666996</v>
      </c>
      <c r="AO489">
        <v>0</v>
      </c>
      <c r="AP489">
        <v>0</v>
      </c>
      <c r="AQ489">
        <v>1001679549</v>
      </c>
      <c r="AR489">
        <v>4850627</v>
      </c>
      <c r="AS489">
        <v>2</v>
      </c>
    </row>
    <row r="490" spans="1:45" x14ac:dyDescent="0.35">
      <c r="A490">
        <v>6465228</v>
      </c>
      <c r="B490">
        <v>0</v>
      </c>
      <c r="C490">
        <v>10</v>
      </c>
      <c r="D490" t="s">
        <v>367</v>
      </c>
      <c r="E490" t="s">
        <v>359</v>
      </c>
      <c r="F490" t="s">
        <v>310</v>
      </c>
      <c r="G490" t="s">
        <v>904</v>
      </c>
      <c r="H490">
        <v>0</v>
      </c>
      <c r="I490">
        <v>0</v>
      </c>
      <c r="J490">
        <v>0</v>
      </c>
      <c r="K490">
        <v>0</v>
      </c>
      <c r="L490" t="s">
        <v>355</v>
      </c>
      <c r="M490">
        <v>0</v>
      </c>
      <c r="N490" s="16">
        <v>45809</v>
      </c>
      <c r="O490" s="16">
        <v>45809</v>
      </c>
      <c r="Q490" t="s">
        <v>185</v>
      </c>
      <c r="R490" t="s">
        <v>322</v>
      </c>
      <c r="S490">
        <v>10014727</v>
      </c>
      <c r="T490" t="s">
        <v>321</v>
      </c>
      <c r="AE490">
        <v>0</v>
      </c>
      <c r="AG490">
        <v>0</v>
      </c>
      <c r="AI490" t="s">
        <v>360</v>
      </c>
      <c r="AM490">
        <v>0</v>
      </c>
      <c r="AN490">
        <v>0</v>
      </c>
      <c r="AO490">
        <v>0</v>
      </c>
      <c r="AP490">
        <v>0</v>
      </c>
      <c r="AQ490">
        <v>1001680055</v>
      </c>
      <c r="AR490">
        <v>4850717</v>
      </c>
      <c r="AS490">
        <v>2</v>
      </c>
    </row>
    <row r="491" spans="1:45" x14ac:dyDescent="0.35">
      <c r="A491">
        <v>6465874</v>
      </c>
      <c r="B491">
        <v>0</v>
      </c>
      <c r="C491">
        <v>10</v>
      </c>
      <c r="D491" t="s">
        <v>203</v>
      </c>
      <c r="E491" t="s">
        <v>359</v>
      </c>
      <c r="F491" t="s">
        <v>310</v>
      </c>
      <c r="G491" t="s">
        <v>965</v>
      </c>
      <c r="H491">
        <v>48</v>
      </c>
      <c r="I491">
        <v>2</v>
      </c>
      <c r="J491">
        <v>0</v>
      </c>
      <c r="K491">
        <v>24</v>
      </c>
      <c r="L491" t="s">
        <v>355</v>
      </c>
      <c r="M491">
        <v>0</v>
      </c>
      <c r="N491" s="16">
        <v>45809</v>
      </c>
      <c r="O491" s="16">
        <v>45810</v>
      </c>
      <c r="Q491" t="s">
        <v>400</v>
      </c>
      <c r="R491" t="s">
        <v>401</v>
      </c>
      <c r="S491">
        <v>10014646</v>
      </c>
      <c r="T491" t="s">
        <v>400</v>
      </c>
      <c r="AE491">
        <v>0</v>
      </c>
      <c r="AG491">
        <v>0</v>
      </c>
      <c r="AI491" t="s">
        <v>360</v>
      </c>
      <c r="AM491">
        <v>0</v>
      </c>
      <c r="AN491">
        <v>0.14285879629629999</v>
      </c>
      <c r="AO491">
        <v>0</v>
      </c>
      <c r="AP491">
        <v>0</v>
      </c>
      <c r="AQ491">
        <v>1001681491</v>
      </c>
      <c r="AR491">
        <v>4853701</v>
      </c>
      <c r="AS491">
        <v>2</v>
      </c>
    </row>
    <row r="492" spans="1:45" x14ac:dyDescent="0.35">
      <c r="A492">
        <v>6465926</v>
      </c>
      <c r="B492">
        <v>0</v>
      </c>
      <c r="C492">
        <v>10</v>
      </c>
      <c r="D492" t="s">
        <v>203</v>
      </c>
      <c r="E492" t="s">
        <v>1324</v>
      </c>
      <c r="F492" t="s">
        <v>310</v>
      </c>
      <c r="G492" t="s">
        <v>964</v>
      </c>
      <c r="H492">
        <v>10</v>
      </c>
      <c r="I492">
        <v>2</v>
      </c>
      <c r="J492">
        <v>0</v>
      </c>
      <c r="K492">
        <v>5</v>
      </c>
      <c r="L492" t="s">
        <v>355</v>
      </c>
      <c r="M492">
        <v>0</v>
      </c>
      <c r="N492" s="16">
        <v>45839</v>
      </c>
      <c r="O492" s="16">
        <v>45839</v>
      </c>
      <c r="Q492" t="s">
        <v>236</v>
      </c>
      <c r="R492" t="s">
        <v>283</v>
      </c>
      <c r="S492">
        <v>10014629</v>
      </c>
      <c r="T492" t="s">
        <v>236</v>
      </c>
      <c r="AE492">
        <v>0</v>
      </c>
      <c r="AG492">
        <v>0</v>
      </c>
      <c r="AI492" t="s">
        <v>363</v>
      </c>
      <c r="AM492">
        <v>0</v>
      </c>
      <c r="AN492">
        <v>0.14285879629629999</v>
      </c>
      <c r="AO492">
        <v>0</v>
      </c>
      <c r="AP492">
        <v>0</v>
      </c>
      <c r="AQ492">
        <v>1001681810</v>
      </c>
      <c r="AR492">
        <v>4854105</v>
      </c>
      <c r="AS492">
        <v>3</v>
      </c>
    </row>
    <row r="493" spans="1:45" x14ac:dyDescent="0.35">
      <c r="A493">
        <v>6466710</v>
      </c>
      <c r="B493">
        <v>0</v>
      </c>
      <c r="C493">
        <v>10</v>
      </c>
      <c r="D493" t="s">
        <v>361</v>
      </c>
      <c r="E493" t="s">
        <v>359</v>
      </c>
      <c r="F493" t="s">
        <v>310</v>
      </c>
      <c r="G493" t="s">
        <v>963</v>
      </c>
      <c r="H493">
        <v>4</v>
      </c>
      <c r="I493">
        <v>2</v>
      </c>
      <c r="J493">
        <v>0</v>
      </c>
      <c r="K493">
        <v>2</v>
      </c>
      <c r="L493" t="s">
        <v>355</v>
      </c>
      <c r="M493">
        <v>0</v>
      </c>
      <c r="N493" s="16">
        <v>45650</v>
      </c>
      <c r="O493" s="16">
        <v>45650</v>
      </c>
      <c r="Q493" t="s">
        <v>134</v>
      </c>
      <c r="R493" t="s">
        <v>271</v>
      </c>
      <c r="S493">
        <v>10014658</v>
      </c>
      <c r="T493" t="s">
        <v>134</v>
      </c>
      <c r="AE493">
        <v>0</v>
      </c>
      <c r="AG493">
        <v>0</v>
      </c>
      <c r="AI493" t="s">
        <v>363</v>
      </c>
      <c r="AM493">
        <v>0</v>
      </c>
      <c r="AN493">
        <v>0.14285879629629999</v>
      </c>
      <c r="AO493">
        <v>0</v>
      </c>
      <c r="AP493">
        <v>0</v>
      </c>
      <c r="AQ493">
        <v>1001681811</v>
      </c>
      <c r="AR493">
        <v>4854106</v>
      </c>
      <c r="AS493">
        <v>3</v>
      </c>
    </row>
    <row r="494" spans="1:45" x14ac:dyDescent="0.35">
      <c r="A494">
        <v>6466710</v>
      </c>
      <c r="B494">
        <v>0</v>
      </c>
      <c r="C494">
        <v>20</v>
      </c>
      <c r="D494" t="s">
        <v>203</v>
      </c>
      <c r="E494" t="s">
        <v>359</v>
      </c>
      <c r="F494" t="s">
        <v>310</v>
      </c>
      <c r="G494" t="s">
        <v>963</v>
      </c>
      <c r="H494">
        <v>2</v>
      </c>
      <c r="I494">
        <v>2</v>
      </c>
      <c r="J494">
        <v>0</v>
      </c>
      <c r="K494">
        <v>1</v>
      </c>
      <c r="L494" t="s">
        <v>355</v>
      </c>
      <c r="M494">
        <v>0</v>
      </c>
      <c r="N494" s="16">
        <v>45650</v>
      </c>
      <c r="O494" s="16">
        <v>45650</v>
      </c>
      <c r="Q494" t="s">
        <v>134</v>
      </c>
      <c r="R494" t="s">
        <v>271</v>
      </c>
      <c r="S494">
        <v>10014658</v>
      </c>
      <c r="T494" t="s">
        <v>134</v>
      </c>
      <c r="AE494">
        <v>0</v>
      </c>
      <c r="AF494" s="16"/>
      <c r="AG494">
        <v>0</v>
      </c>
      <c r="AI494" t="s">
        <v>360</v>
      </c>
      <c r="AM494">
        <v>0</v>
      </c>
      <c r="AN494">
        <v>9.5243055555559994E-2</v>
      </c>
      <c r="AO494">
        <v>0</v>
      </c>
      <c r="AP494">
        <v>0</v>
      </c>
      <c r="AQ494">
        <v>1001681930</v>
      </c>
      <c r="AR494">
        <v>4854311</v>
      </c>
      <c r="AS494">
        <v>2</v>
      </c>
    </row>
    <row r="495" spans="1:45" x14ac:dyDescent="0.35">
      <c r="A495">
        <v>6466719</v>
      </c>
      <c r="B495">
        <v>0</v>
      </c>
      <c r="C495">
        <v>10</v>
      </c>
      <c r="D495" t="s">
        <v>203</v>
      </c>
      <c r="E495" t="s">
        <v>1324</v>
      </c>
      <c r="F495" t="s">
        <v>310</v>
      </c>
      <c r="G495" t="s">
        <v>962</v>
      </c>
      <c r="H495">
        <v>1</v>
      </c>
      <c r="I495">
        <v>1</v>
      </c>
      <c r="J495">
        <v>0</v>
      </c>
      <c r="K495">
        <v>1</v>
      </c>
      <c r="L495" t="s">
        <v>355</v>
      </c>
      <c r="M495">
        <v>0</v>
      </c>
      <c r="N495" s="16">
        <v>45845</v>
      </c>
      <c r="O495" s="16">
        <v>45845</v>
      </c>
      <c r="Q495" t="s">
        <v>134</v>
      </c>
      <c r="R495" t="s">
        <v>271</v>
      </c>
      <c r="S495">
        <v>10014658</v>
      </c>
      <c r="T495" t="s">
        <v>134</v>
      </c>
      <c r="AE495">
        <v>0</v>
      </c>
      <c r="AG495">
        <v>0</v>
      </c>
      <c r="AI495" t="s">
        <v>360</v>
      </c>
      <c r="AM495">
        <v>0</v>
      </c>
      <c r="AN495">
        <v>0.38094907407407003</v>
      </c>
      <c r="AO495">
        <v>0</v>
      </c>
      <c r="AP495">
        <v>0</v>
      </c>
      <c r="AQ495">
        <v>1001681935</v>
      </c>
      <c r="AR495">
        <v>4854316</v>
      </c>
      <c r="AS495">
        <v>2</v>
      </c>
    </row>
    <row r="496" spans="1:45" x14ac:dyDescent="0.35">
      <c r="A496">
        <v>6466720</v>
      </c>
      <c r="B496">
        <v>0</v>
      </c>
      <c r="C496">
        <v>10</v>
      </c>
      <c r="D496" t="s">
        <v>203</v>
      </c>
      <c r="E496" t="s">
        <v>1324</v>
      </c>
      <c r="F496" t="s">
        <v>310</v>
      </c>
      <c r="G496" t="s">
        <v>962</v>
      </c>
      <c r="H496">
        <v>1</v>
      </c>
      <c r="I496">
        <v>1</v>
      </c>
      <c r="J496">
        <v>0</v>
      </c>
      <c r="K496">
        <v>1</v>
      </c>
      <c r="L496" t="s">
        <v>355</v>
      </c>
      <c r="M496">
        <v>0</v>
      </c>
      <c r="N496" s="16">
        <v>45845</v>
      </c>
      <c r="O496" s="16">
        <v>45845</v>
      </c>
      <c r="Q496" t="s">
        <v>173</v>
      </c>
      <c r="R496" t="s">
        <v>341</v>
      </c>
      <c r="S496">
        <v>10014656</v>
      </c>
      <c r="T496" t="s">
        <v>173</v>
      </c>
      <c r="AE496">
        <v>0</v>
      </c>
      <c r="AF496" s="16"/>
      <c r="AG496">
        <v>0</v>
      </c>
      <c r="AI496" t="s">
        <v>363</v>
      </c>
      <c r="AM496">
        <v>0</v>
      </c>
      <c r="AN496">
        <v>0.19047453703704001</v>
      </c>
      <c r="AO496">
        <v>0</v>
      </c>
      <c r="AP496">
        <v>0</v>
      </c>
      <c r="AQ496">
        <v>1001682052</v>
      </c>
      <c r="AR496">
        <v>4854407</v>
      </c>
      <c r="AS496">
        <v>3</v>
      </c>
    </row>
    <row r="497" spans="1:45" x14ac:dyDescent="0.35">
      <c r="A497">
        <v>6466722</v>
      </c>
      <c r="B497">
        <v>0</v>
      </c>
      <c r="C497">
        <v>10</v>
      </c>
      <c r="D497" t="s">
        <v>203</v>
      </c>
      <c r="E497" t="s">
        <v>1324</v>
      </c>
      <c r="F497" t="s">
        <v>310</v>
      </c>
      <c r="G497" t="s">
        <v>962</v>
      </c>
      <c r="H497">
        <v>1</v>
      </c>
      <c r="I497">
        <v>1</v>
      </c>
      <c r="J497">
        <v>0</v>
      </c>
      <c r="K497">
        <v>1</v>
      </c>
      <c r="L497" t="s">
        <v>355</v>
      </c>
      <c r="M497">
        <v>0</v>
      </c>
      <c r="N497" s="16">
        <v>45869</v>
      </c>
      <c r="O497" s="16">
        <v>45869</v>
      </c>
      <c r="Q497" t="s">
        <v>126</v>
      </c>
      <c r="R497" t="s">
        <v>391</v>
      </c>
      <c r="S497">
        <v>10014657</v>
      </c>
      <c r="T497" t="s">
        <v>126</v>
      </c>
      <c r="AE497">
        <v>0</v>
      </c>
      <c r="AG497">
        <v>0</v>
      </c>
      <c r="AI497" t="s">
        <v>363</v>
      </c>
      <c r="AM497">
        <v>0.19047453703704001</v>
      </c>
      <c r="AN497">
        <v>0.28571759259259</v>
      </c>
      <c r="AO497">
        <v>0</v>
      </c>
      <c r="AP497">
        <v>0</v>
      </c>
      <c r="AQ497">
        <v>1001682052</v>
      </c>
      <c r="AR497">
        <v>4854408</v>
      </c>
      <c r="AS497">
        <v>3</v>
      </c>
    </row>
    <row r="498" spans="1:45" x14ac:dyDescent="0.35">
      <c r="A498">
        <v>6466990</v>
      </c>
      <c r="B498">
        <v>0</v>
      </c>
      <c r="C498">
        <v>10</v>
      </c>
      <c r="D498" t="s">
        <v>203</v>
      </c>
      <c r="E498" t="s">
        <v>359</v>
      </c>
      <c r="F498" t="s">
        <v>310</v>
      </c>
      <c r="G498" t="s">
        <v>961</v>
      </c>
      <c r="H498">
        <v>2</v>
      </c>
      <c r="I498">
        <v>1</v>
      </c>
      <c r="J498">
        <v>0</v>
      </c>
      <c r="K498">
        <v>2</v>
      </c>
      <c r="L498" t="s">
        <v>355</v>
      </c>
      <c r="M498">
        <v>0</v>
      </c>
      <c r="N498" s="16">
        <v>45859</v>
      </c>
      <c r="O498" s="16">
        <v>45859</v>
      </c>
      <c r="Q498" t="s">
        <v>403</v>
      </c>
      <c r="R498" t="s">
        <v>404</v>
      </c>
      <c r="S498">
        <v>10014622</v>
      </c>
      <c r="T498" t="s">
        <v>403</v>
      </c>
      <c r="AE498">
        <v>0</v>
      </c>
      <c r="AG498">
        <v>0</v>
      </c>
      <c r="AI498" t="s">
        <v>363</v>
      </c>
      <c r="AM498">
        <v>0</v>
      </c>
      <c r="AN498">
        <v>9.5243055555559994E-2</v>
      </c>
      <c r="AO498">
        <v>0</v>
      </c>
      <c r="AP498">
        <v>0</v>
      </c>
      <c r="AQ498">
        <v>1001682108</v>
      </c>
      <c r="AR498">
        <v>4854425</v>
      </c>
      <c r="AS498">
        <v>3</v>
      </c>
    </row>
    <row r="499" spans="1:45" x14ac:dyDescent="0.35">
      <c r="A499">
        <v>6467023</v>
      </c>
      <c r="B499">
        <v>0</v>
      </c>
      <c r="C499">
        <v>10</v>
      </c>
      <c r="D499" t="s">
        <v>367</v>
      </c>
      <c r="E499" t="s">
        <v>359</v>
      </c>
      <c r="F499" t="s">
        <v>310</v>
      </c>
      <c r="G499" t="s">
        <v>3283</v>
      </c>
      <c r="H499">
        <v>8</v>
      </c>
      <c r="I499">
        <v>2</v>
      </c>
      <c r="J499">
        <v>0</v>
      </c>
      <c r="K499">
        <v>4</v>
      </c>
      <c r="L499" t="s">
        <v>355</v>
      </c>
      <c r="M499">
        <v>0</v>
      </c>
      <c r="N499" s="16">
        <v>45542</v>
      </c>
      <c r="O499" s="16">
        <v>45542</v>
      </c>
      <c r="Q499" t="s">
        <v>146</v>
      </c>
      <c r="R499" t="s">
        <v>325</v>
      </c>
      <c r="S499">
        <v>10017213</v>
      </c>
      <c r="T499" t="s">
        <v>324</v>
      </c>
      <c r="AE499">
        <v>0</v>
      </c>
      <c r="AG499">
        <v>0</v>
      </c>
      <c r="AI499" t="s">
        <v>358</v>
      </c>
      <c r="AM499">
        <v>0</v>
      </c>
      <c r="AN499">
        <v>0.14285879629629999</v>
      </c>
      <c r="AO499">
        <v>0</v>
      </c>
      <c r="AP499">
        <v>0</v>
      </c>
      <c r="AQ499">
        <v>1001682109</v>
      </c>
      <c r="AR499">
        <v>4854426</v>
      </c>
      <c r="AS499">
        <v>4</v>
      </c>
    </row>
    <row r="500" spans="1:45" x14ac:dyDescent="0.35">
      <c r="A500">
        <v>6467477</v>
      </c>
      <c r="B500">
        <v>0</v>
      </c>
      <c r="C500">
        <v>10</v>
      </c>
      <c r="D500" t="s">
        <v>203</v>
      </c>
      <c r="E500" t="s">
        <v>1324</v>
      </c>
      <c r="F500" t="s">
        <v>310</v>
      </c>
      <c r="G500" t="s">
        <v>824</v>
      </c>
      <c r="H500">
        <v>10</v>
      </c>
      <c r="I500">
        <v>2</v>
      </c>
      <c r="J500">
        <v>0</v>
      </c>
      <c r="K500">
        <v>5</v>
      </c>
      <c r="L500" t="s">
        <v>355</v>
      </c>
      <c r="M500">
        <v>0</v>
      </c>
      <c r="N500" s="16">
        <v>45839</v>
      </c>
      <c r="O500" s="16">
        <v>45839</v>
      </c>
      <c r="Q500" t="s">
        <v>243</v>
      </c>
      <c r="R500" t="s">
        <v>384</v>
      </c>
      <c r="S500">
        <v>10014627</v>
      </c>
      <c r="T500" t="s">
        <v>243</v>
      </c>
      <c r="AE500">
        <v>0</v>
      </c>
      <c r="AG500">
        <v>0</v>
      </c>
      <c r="AI500" t="s">
        <v>363</v>
      </c>
      <c r="AM500">
        <v>0</v>
      </c>
      <c r="AN500">
        <v>0.38094907407407003</v>
      </c>
      <c r="AO500">
        <v>0</v>
      </c>
      <c r="AP500">
        <v>0</v>
      </c>
      <c r="AQ500">
        <v>1001682114</v>
      </c>
      <c r="AR500">
        <v>4854431</v>
      </c>
      <c r="AS500">
        <v>3</v>
      </c>
    </row>
    <row r="501" spans="1:45" x14ac:dyDescent="0.35">
      <c r="A501">
        <v>6467478</v>
      </c>
      <c r="B501">
        <v>0</v>
      </c>
      <c r="C501">
        <v>10</v>
      </c>
      <c r="D501" t="s">
        <v>203</v>
      </c>
      <c r="E501" t="s">
        <v>1324</v>
      </c>
      <c r="F501" t="s">
        <v>310</v>
      </c>
      <c r="G501" t="s">
        <v>840</v>
      </c>
      <c r="H501">
        <v>6</v>
      </c>
      <c r="I501">
        <v>2</v>
      </c>
      <c r="J501">
        <v>0</v>
      </c>
      <c r="K501">
        <v>3</v>
      </c>
      <c r="L501" t="s">
        <v>355</v>
      </c>
      <c r="M501">
        <v>0</v>
      </c>
      <c r="N501" s="16">
        <v>45839</v>
      </c>
      <c r="O501" s="16">
        <v>45839</v>
      </c>
      <c r="Q501" t="s">
        <v>243</v>
      </c>
      <c r="R501" t="s">
        <v>384</v>
      </c>
      <c r="S501">
        <v>10014627</v>
      </c>
      <c r="T501" t="s">
        <v>243</v>
      </c>
      <c r="AE501">
        <v>0</v>
      </c>
      <c r="AG501">
        <v>0</v>
      </c>
      <c r="AI501" t="s">
        <v>363</v>
      </c>
      <c r="AM501">
        <v>0.38094907407407003</v>
      </c>
      <c r="AN501">
        <v>0.57142361111110995</v>
      </c>
      <c r="AO501">
        <v>0</v>
      </c>
      <c r="AP501">
        <v>0</v>
      </c>
      <c r="AQ501">
        <v>1001682114</v>
      </c>
      <c r="AR501">
        <v>4854433</v>
      </c>
      <c r="AS501">
        <v>3</v>
      </c>
    </row>
    <row r="502" spans="1:45" x14ac:dyDescent="0.35">
      <c r="A502">
        <v>6467479</v>
      </c>
      <c r="B502">
        <v>0</v>
      </c>
      <c r="C502">
        <v>10</v>
      </c>
      <c r="D502" t="s">
        <v>203</v>
      </c>
      <c r="E502" t="s">
        <v>1324</v>
      </c>
      <c r="F502" t="s">
        <v>310</v>
      </c>
      <c r="G502" t="s">
        <v>960</v>
      </c>
      <c r="H502">
        <v>2</v>
      </c>
      <c r="I502">
        <v>1</v>
      </c>
      <c r="J502">
        <v>0</v>
      </c>
      <c r="K502">
        <v>2</v>
      </c>
      <c r="L502" t="s">
        <v>355</v>
      </c>
      <c r="M502">
        <v>0</v>
      </c>
      <c r="N502" s="16">
        <v>45838</v>
      </c>
      <c r="O502" s="16">
        <v>45838</v>
      </c>
      <c r="Q502" t="s">
        <v>243</v>
      </c>
      <c r="R502" t="s">
        <v>384</v>
      </c>
      <c r="S502">
        <v>10014627</v>
      </c>
      <c r="T502" t="s">
        <v>243</v>
      </c>
      <c r="AE502">
        <v>0</v>
      </c>
      <c r="AG502">
        <v>0</v>
      </c>
      <c r="AI502" t="s">
        <v>363</v>
      </c>
      <c r="AM502">
        <v>0.29166666666667002</v>
      </c>
      <c r="AN502">
        <v>0.29166666666667002</v>
      </c>
      <c r="AO502">
        <v>0</v>
      </c>
      <c r="AP502">
        <v>0</v>
      </c>
      <c r="AQ502">
        <v>1001682189</v>
      </c>
      <c r="AR502">
        <v>4854605</v>
      </c>
      <c r="AS502">
        <v>3</v>
      </c>
    </row>
    <row r="503" spans="1:45" x14ac:dyDescent="0.35">
      <c r="A503">
        <v>6467508</v>
      </c>
      <c r="B503">
        <v>0</v>
      </c>
      <c r="C503">
        <v>10</v>
      </c>
      <c r="D503" t="s">
        <v>203</v>
      </c>
      <c r="E503" t="s">
        <v>1324</v>
      </c>
      <c r="F503" t="s">
        <v>310</v>
      </c>
      <c r="G503" t="s">
        <v>959</v>
      </c>
      <c r="H503">
        <v>2</v>
      </c>
      <c r="I503">
        <v>1</v>
      </c>
      <c r="J503">
        <v>0</v>
      </c>
      <c r="K503">
        <v>2</v>
      </c>
      <c r="L503" t="s">
        <v>355</v>
      </c>
      <c r="M503">
        <v>0</v>
      </c>
      <c r="N503" s="16">
        <v>45869</v>
      </c>
      <c r="O503" s="16">
        <v>45869</v>
      </c>
      <c r="Q503" t="s">
        <v>158</v>
      </c>
      <c r="R503" t="s">
        <v>397</v>
      </c>
      <c r="S503">
        <v>10014604</v>
      </c>
      <c r="T503" t="s">
        <v>158</v>
      </c>
      <c r="AE503">
        <v>0</v>
      </c>
      <c r="AG503">
        <v>0</v>
      </c>
      <c r="AI503" t="s">
        <v>356</v>
      </c>
      <c r="AM503">
        <v>0.29166666666667002</v>
      </c>
      <c r="AN503">
        <v>0.60416666666666996</v>
      </c>
      <c r="AO503">
        <v>0</v>
      </c>
      <c r="AP503">
        <v>0</v>
      </c>
      <c r="AQ503">
        <v>1001682198</v>
      </c>
      <c r="AR503">
        <v>4854629</v>
      </c>
      <c r="AS503">
        <v>1</v>
      </c>
    </row>
    <row r="504" spans="1:45" x14ac:dyDescent="0.35">
      <c r="A504">
        <v>6467508</v>
      </c>
      <c r="B504">
        <v>0</v>
      </c>
      <c r="C504">
        <v>20</v>
      </c>
      <c r="D504" t="s">
        <v>361</v>
      </c>
      <c r="E504" t="s">
        <v>1324</v>
      </c>
      <c r="F504" t="s">
        <v>310</v>
      </c>
      <c r="G504" t="s">
        <v>959</v>
      </c>
      <c r="H504">
        <v>4</v>
      </c>
      <c r="I504">
        <v>2</v>
      </c>
      <c r="J504">
        <v>0</v>
      </c>
      <c r="K504">
        <v>2</v>
      </c>
      <c r="L504" t="s">
        <v>355</v>
      </c>
      <c r="M504">
        <v>0</v>
      </c>
      <c r="N504" s="16">
        <v>45869</v>
      </c>
      <c r="O504" s="16">
        <v>45869</v>
      </c>
      <c r="Q504" t="s">
        <v>158</v>
      </c>
      <c r="R504" t="s">
        <v>397</v>
      </c>
      <c r="S504">
        <v>10014604</v>
      </c>
      <c r="T504" t="s">
        <v>158</v>
      </c>
      <c r="AE504">
        <v>0</v>
      </c>
      <c r="AG504">
        <v>0</v>
      </c>
      <c r="AI504" t="s">
        <v>360</v>
      </c>
      <c r="AM504">
        <v>0</v>
      </c>
      <c r="AN504">
        <v>0.14285879629629999</v>
      </c>
      <c r="AO504">
        <v>0</v>
      </c>
      <c r="AP504">
        <v>0</v>
      </c>
      <c r="AQ504">
        <v>1001682312</v>
      </c>
      <c r="AR504">
        <v>4854804</v>
      </c>
      <c r="AS504">
        <v>2</v>
      </c>
    </row>
    <row r="505" spans="1:45" x14ac:dyDescent="0.35">
      <c r="A505">
        <v>6467531</v>
      </c>
      <c r="B505">
        <v>0</v>
      </c>
      <c r="C505">
        <v>10</v>
      </c>
      <c r="D505" t="s">
        <v>203</v>
      </c>
      <c r="E505" t="s">
        <v>1324</v>
      </c>
      <c r="F505" t="s">
        <v>310</v>
      </c>
      <c r="G505" t="s">
        <v>958</v>
      </c>
      <c r="H505">
        <v>1</v>
      </c>
      <c r="I505">
        <v>1</v>
      </c>
      <c r="J505">
        <v>0</v>
      </c>
      <c r="K505">
        <v>1</v>
      </c>
      <c r="L505" t="s">
        <v>355</v>
      </c>
      <c r="M505">
        <v>0</v>
      </c>
      <c r="N505" s="16">
        <v>45809</v>
      </c>
      <c r="O505" s="16">
        <v>45809</v>
      </c>
      <c r="Q505" t="s">
        <v>148</v>
      </c>
      <c r="R505" t="s">
        <v>297</v>
      </c>
      <c r="S505">
        <v>10014617</v>
      </c>
      <c r="T505" t="s">
        <v>148</v>
      </c>
      <c r="AE505">
        <v>0</v>
      </c>
      <c r="AG505">
        <v>0</v>
      </c>
      <c r="AI505" t="s">
        <v>360</v>
      </c>
      <c r="AM505">
        <v>0.29166666666667002</v>
      </c>
      <c r="AN505">
        <v>0.5</v>
      </c>
      <c r="AO505">
        <v>0</v>
      </c>
      <c r="AP505">
        <v>0</v>
      </c>
      <c r="AQ505">
        <v>1001682432</v>
      </c>
      <c r="AR505">
        <v>4854979</v>
      </c>
      <c r="AS505">
        <v>2</v>
      </c>
    </row>
    <row r="506" spans="1:45" x14ac:dyDescent="0.35">
      <c r="A506">
        <v>6467532</v>
      </c>
      <c r="B506">
        <v>0</v>
      </c>
      <c r="C506">
        <v>10</v>
      </c>
      <c r="D506" t="s">
        <v>203</v>
      </c>
      <c r="E506" t="s">
        <v>1324</v>
      </c>
      <c r="F506" t="s">
        <v>310</v>
      </c>
      <c r="G506" t="s">
        <v>957</v>
      </c>
      <c r="H506">
        <v>1</v>
      </c>
      <c r="I506">
        <v>1</v>
      </c>
      <c r="J506">
        <v>0</v>
      </c>
      <c r="K506">
        <v>1</v>
      </c>
      <c r="L506" t="s">
        <v>355</v>
      </c>
      <c r="M506">
        <v>0</v>
      </c>
      <c r="N506" s="16">
        <v>45809</v>
      </c>
      <c r="O506" s="16">
        <v>45809</v>
      </c>
      <c r="Q506" t="s">
        <v>148</v>
      </c>
      <c r="R506" t="s">
        <v>297</v>
      </c>
      <c r="S506">
        <v>10014617</v>
      </c>
      <c r="T506" t="s">
        <v>148</v>
      </c>
      <c r="AE506">
        <v>0</v>
      </c>
      <c r="AG506">
        <v>0</v>
      </c>
      <c r="AI506" t="s">
        <v>358</v>
      </c>
      <c r="AM506">
        <v>0</v>
      </c>
      <c r="AN506">
        <v>9.5243055555559994E-2</v>
      </c>
      <c r="AO506">
        <v>0</v>
      </c>
      <c r="AP506">
        <v>0</v>
      </c>
      <c r="AQ506">
        <v>1001683472</v>
      </c>
      <c r="AR506">
        <v>4856503</v>
      </c>
      <c r="AS506">
        <v>4</v>
      </c>
    </row>
    <row r="507" spans="1:45" x14ac:dyDescent="0.35">
      <c r="A507">
        <v>6467534</v>
      </c>
      <c r="B507">
        <v>0</v>
      </c>
      <c r="C507">
        <v>10</v>
      </c>
      <c r="D507" t="s">
        <v>203</v>
      </c>
      <c r="E507" t="s">
        <v>1324</v>
      </c>
      <c r="F507" t="s">
        <v>310</v>
      </c>
      <c r="G507" t="s">
        <v>956</v>
      </c>
      <c r="H507">
        <v>2</v>
      </c>
      <c r="I507">
        <v>1</v>
      </c>
      <c r="J507">
        <v>0</v>
      </c>
      <c r="K507">
        <v>2</v>
      </c>
      <c r="L507" t="s">
        <v>355</v>
      </c>
      <c r="M507">
        <v>0</v>
      </c>
      <c r="N507" s="16">
        <v>45809</v>
      </c>
      <c r="O507" s="16">
        <v>45809</v>
      </c>
      <c r="Q507" t="s">
        <v>210</v>
      </c>
      <c r="R507" t="s">
        <v>395</v>
      </c>
      <c r="S507">
        <v>10014608</v>
      </c>
      <c r="T507" t="s">
        <v>210</v>
      </c>
      <c r="AE507">
        <v>0</v>
      </c>
      <c r="AF507" s="16"/>
      <c r="AG507">
        <v>0</v>
      </c>
      <c r="AI507" t="s">
        <v>360</v>
      </c>
      <c r="AM507">
        <v>0</v>
      </c>
      <c r="AN507">
        <v>0.19047453703704001</v>
      </c>
      <c r="AO507">
        <v>0</v>
      </c>
      <c r="AP507">
        <v>0</v>
      </c>
      <c r="AQ507">
        <v>1001683505</v>
      </c>
      <c r="AR507">
        <v>4856518</v>
      </c>
      <c r="AS507">
        <v>2</v>
      </c>
    </row>
    <row r="508" spans="1:45" x14ac:dyDescent="0.35">
      <c r="A508">
        <v>6467535</v>
      </c>
      <c r="B508">
        <v>0</v>
      </c>
      <c r="C508">
        <v>10</v>
      </c>
      <c r="D508" t="s">
        <v>361</v>
      </c>
      <c r="E508" t="s">
        <v>1324</v>
      </c>
      <c r="F508" t="s">
        <v>310</v>
      </c>
      <c r="G508" t="s">
        <v>955</v>
      </c>
      <c r="H508">
        <v>4</v>
      </c>
      <c r="I508">
        <v>2</v>
      </c>
      <c r="J508">
        <v>0</v>
      </c>
      <c r="K508">
        <v>2</v>
      </c>
      <c r="L508" t="s">
        <v>355</v>
      </c>
      <c r="M508">
        <v>0</v>
      </c>
      <c r="N508" s="16">
        <v>45962</v>
      </c>
      <c r="O508" s="16">
        <v>45962</v>
      </c>
      <c r="Q508" t="s">
        <v>210</v>
      </c>
      <c r="R508" t="s">
        <v>395</v>
      </c>
      <c r="S508">
        <v>10014608</v>
      </c>
      <c r="T508" t="s">
        <v>210</v>
      </c>
      <c r="AE508">
        <v>0</v>
      </c>
      <c r="AG508">
        <v>0</v>
      </c>
      <c r="AI508" t="s">
        <v>360</v>
      </c>
      <c r="AM508">
        <v>0.19047453703704001</v>
      </c>
      <c r="AN508">
        <v>0.23809027777778</v>
      </c>
      <c r="AO508">
        <v>0</v>
      </c>
      <c r="AP508">
        <v>0</v>
      </c>
      <c r="AQ508">
        <v>1001683505</v>
      </c>
      <c r="AR508">
        <v>4856519</v>
      </c>
      <c r="AS508">
        <v>2</v>
      </c>
    </row>
    <row r="509" spans="1:45" x14ac:dyDescent="0.35">
      <c r="A509">
        <v>6467536</v>
      </c>
      <c r="B509">
        <v>0</v>
      </c>
      <c r="C509">
        <v>10</v>
      </c>
      <c r="D509" t="s">
        <v>203</v>
      </c>
      <c r="E509" t="s">
        <v>1324</v>
      </c>
      <c r="F509" t="s">
        <v>310</v>
      </c>
      <c r="G509" t="s">
        <v>954</v>
      </c>
      <c r="H509">
        <v>3</v>
      </c>
      <c r="I509">
        <v>1</v>
      </c>
      <c r="J509">
        <v>0</v>
      </c>
      <c r="K509">
        <v>3</v>
      </c>
      <c r="L509" t="s">
        <v>355</v>
      </c>
      <c r="M509">
        <v>0</v>
      </c>
      <c r="N509" s="16">
        <v>45809</v>
      </c>
      <c r="O509" s="16">
        <v>45809</v>
      </c>
      <c r="Q509" t="s">
        <v>210</v>
      </c>
      <c r="R509" t="s">
        <v>395</v>
      </c>
      <c r="S509">
        <v>10014608</v>
      </c>
      <c r="T509" t="s">
        <v>210</v>
      </c>
      <c r="AE509">
        <v>0</v>
      </c>
      <c r="AG509">
        <v>0</v>
      </c>
      <c r="AI509" t="s">
        <v>363</v>
      </c>
      <c r="AM509">
        <v>0</v>
      </c>
      <c r="AN509">
        <v>9.5243055555559994E-2</v>
      </c>
      <c r="AO509">
        <v>0</v>
      </c>
      <c r="AP509">
        <v>0</v>
      </c>
      <c r="AQ509">
        <v>1001683838</v>
      </c>
      <c r="AR509">
        <v>4857104</v>
      </c>
      <c r="AS509">
        <v>3</v>
      </c>
    </row>
    <row r="510" spans="1:45" x14ac:dyDescent="0.35">
      <c r="A510">
        <v>6467537</v>
      </c>
      <c r="B510">
        <v>0</v>
      </c>
      <c r="C510">
        <v>10</v>
      </c>
      <c r="D510" t="s">
        <v>361</v>
      </c>
      <c r="E510" t="s">
        <v>1324</v>
      </c>
      <c r="F510" t="s">
        <v>310</v>
      </c>
      <c r="G510" t="s">
        <v>953</v>
      </c>
      <c r="H510">
        <v>6</v>
      </c>
      <c r="I510">
        <v>2</v>
      </c>
      <c r="J510">
        <v>0</v>
      </c>
      <c r="K510">
        <v>3</v>
      </c>
      <c r="L510" t="s">
        <v>355</v>
      </c>
      <c r="M510">
        <v>0</v>
      </c>
      <c r="N510" s="16">
        <v>45839</v>
      </c>
      <c r="O510" s="16">
        <v>45839</v>
      </c>
      <c r="Q510" t="s">
        <v>210</v>
      </c>
      <c r="R510" t="s">
        <v>395</v>
      </c>
      <c r="S510">
        <v>10014608</v>
      </c>
      <c r="T510" t="s">
        <v>210</v>
      </c>
      <c r="AE510">
        <v>0</v>
      </c>
      <c r="AG510">
        <v>0</v>
      </c>
      <c r="AI510" t="s">
        <v>360</v>
      </c>
      <c r="AM510">
        <v>0.29166666666667002</v>
      </c>
      <c r="AN510">
        <v>0.70833333333333004</v>
      </c>
      <c r="AO510">
        <v>0</v>
      </c>
      <c r="AP510">
        <v>0</v>
      </c>
      <c r="AQ510">
        <v>1001685311</v>
      </c>
      <c r="AR510">
        <v>4859121</v>
      </c>
      <c r="AS510">
        <v>2</v>
      </c>
    </row>
    <row r="511" spans="1:45" x14ac:dyDescent="0.35">
      <c r="A511">
        <v>6467539</v>
      </c>
      <c r="B511">
        <v>0</v>
      </c>
      <c r="C511">
        <v>10</v>
      </c>
      <c r="D511" t="s">
        <v>371</v>
      </c>
      <c r="E511" t="s">
        <v>1324</v>
      </c>
      <c r="F511" t="s">
        <v>310</v>
      </c>
      <c r="G511" t="s">
        <v>952</v>
      </c>
      <c r="H511">
        <v>4</v>
      </c>
      <c r="I511">
        <v>2</v>
      </c>
      <c r="J511">
        <v>0</v>
      </c>
      <c r="K511">
        <v>2</v>
      </c>
      <c r="L511" t="s">
        <v>355</v>
      </c>
      <c r="M511">
        <v>0</v>
      </c>
      <c r="N511" s="16">
        <v>45839</v>
      </c>
      <c r="O511" s="16">
        <v>45839</v>
      </c>
      <c r="Q511" t="s">
        <v>210</v>
      </c>
      <c r="R511" t="s">
        <v>395</v>
      </c>
      <c r="S511">
        <v>10014608</v>
      </c>
      <c r="T511" t="s">
        <v>210</v>
      </c>
      <c r="AE511">
        <v>0</v>
      </c>
      <c r="AG511">
        <v>0</v>
      </c>
      <c r="AI511" t="s">
        <v>363</v>
      </c>
      <c r="AM511">
        <v>0.29166666666667002</v>
      </c>
      <c r="AN511">
        <v>0.29166666666667002</v>
      </c>
      <c r="AO511">
        <v>0</v>
      </c>
      <c r="AP511">
        <v>0</v>
      </c>
      <c r="AQ511">
        <v>1001685357</v>
      </c>
      <c r="AR511">
        <v>4859140</v>
      </c>
      <c r="AS511">
        <v>3</v>
      </c>
    </row>
    <row r="512" spans="1:45" x14ac:dyDescent="0.35">
      <c r="A512">
        <v>6467551</v>
      </c>
      <c r="B512">
        <v>0</v>
      </c>
      <c r="C512">
        <v>10</v>
      </c>
      <c r="D512" t="s">
        <v>203</v>
      </c>
      <c r="E512" t="s">
        <v>1324</v>
      </c>
      <c r="F512" t="s">
        <v>310</v>
      </c>
      <c r="G512" t="s">
        <v>951</v>
      </c>
      <c r="H512">
        <v>6</v>
      </c>
      <c r="I512">
        <v>2</v>
      </c>
      <c r="J512">
        <v>0</v>
      </c>
      <c r="K512">
        <v>3</v>
      </c>
      <c r="L512" t="s">
        <v>355</v>
      </c>
      <c r="M512">
        <v>0</v>
      </c>
      <c r="N512" s="16">
        <v>45809</v>
      </c>
      <c r="O512" s="16">
        <v>45809</v>
      </c>
      <c r="Q512" t="s">
        <v>210</v>
      </c>
      <c r="R512" t="s">
        <v>395</v>
      </c>
      <c r="S512">
        <v>10014608</v>
      </c>
      <c r="T512" t="s">
        <v>210</v>
      </c>
      <c r="AE512">
        <v>0</v>
      </c>
      <c r="AG512">
        <v>0</v>
      </c>
      <c r="AI512" t="s">
        <v>360</v>
      </c>
      <c r="AM512">
        <v>0.29166666666667002</v>
      </c>
      <c r="AN512">
        <v>0.57291666666666996</v>
      </c>
      <c r="AO512">
        <v>0</v>
      </c>
      <c r="AP512">
        <v>0</v>
      </c>
      <c r="AQ512">
        <v>1001685364</v>
      </c>
      <c r="AR512">
        <v>4859249</v>
      </c>
      <c r="AS512">
        <v>2</v>
      </c>
    </row>
    <row r="513" spans="1:45" x14ac:dyDescent="0.35">
      <c r="A513">
        <v>6467555</v>
      </c>
      <c r="B513">
        <v>0</v>
      </c>
      <c r="C513">
        <v>10</v>
      </c>
      <c r="D513" t="s">
        <v>203</v>
      </c>
      <c r="E513" t="s">
        <v>1324</v>
      </c>
      <c r="F513" t="s">
        <v>310</v>
      </c>
      <c r="G513" t="s">
        <v>950</v>
      </c>
      <c r="H513">
        <v>2</v>
      </c>
      <c r="I513">
        <v>1</v>
      </c>
      <c r="J513">
        <v>0</v>
      </c>
      <c r="K513">
        <v>2</v>
      </c>
      <c r="L513" t="s">
        <v>355</v>
      </c>
      <c r="M513">
        <v>0</v>
      </c>
      <c r="N513" s="16">
        <v>45809</v>
      </c>
      <c r="O513" s="16">
        <v>45809</v>
      </c>
      <c r="Q513" t="s">
        <v>210</v>
      </c>
      <c r="R513" t="s">
        <v>395</v>
      </c>
      <c r="S513">
        <v>10014608</v>
      </c>
      <c r="T513" t="s">
        <v>210</v>
      </c>
      <c r="AE513">
        <v>0</v>
      </c>
      <c r="AG513">
        <v>0</v>
      </c>
      <c r="AI513" t="s">
        <v>360</v>
      </c>
      <c r="AM513">
        <v>0.29166666666667002</v>
      </c>
      <c r="AN513">
        <v>0.39583333333332998</v>
      </c>
      <c r="AO513">
        <v>0</v>
      </c>
      <c r="AP513">
        <v>0</v>
      </c>
      <c r="AQ513">
        <v>1001685372</v>
      </c>
      <c r="AR513">
        <v>4859258</v>
      </c>
      <c r="AS513">
        <v>2</v>
      </c>
    </row>
    <row r="514" spans="1:45" x14ac:dyDescent="0.35">
      <c r="A514">
        <v>6467582</v>
      </c>
      <c r="B514">
        <v>0</v>
      </c>
      <c r="C514">
        <v>10</v>
      </c>
      <c r="D514" t="s">
        <v>203</v>
      </c>
      <c r="E514" t="s">
        <v>1324</v>
      </c>
      <c r="F514" t="s">
        <v>310</v>
      </c>
      <c r="G514" t="s">
        <v>949</v>
      </c>
      <c r="H514">
        <v>2</v>
      </c>
      <c r="I514">
        <v>1</v>
      </c>
      <c r="J514">
        <v>0</v>
      </c>
      <c r="K514">
        <v>2</v>
      </c>
      <c r="L514" t="s">
        <v>355</v>
      </c>
      <c r="M514">
        <v>0</v>
      </c>
      <c r="N514" s="16">
        <v>45838</v>
      </c>
      <c r="O514" s="16">
        <v>45838</v>
      </c>
      <c r="Q514" t="s">
        <v>210</v>
      </c>
      <c r="R514" t="s">
        <v>395</v>
      </c>
      <c r="S514">
        <v>10014608</v>
      </c>
      <c r="T514" t="s">
        <v>210</v>
      </c>
      <c r="AE514">
        <v>0</v>
      </c>
      <c r="AG514">
        <v>0</v>
      </c>
      <c r="AI514" t="s">
        <v>360</v>
      </c>
      <c r="AM514">
        <v>0.29166666666667002</v>
      </c>
      <c r="AN514">
        <v>0.70833333333333004</v>
      </c>
      <c r="AO514">
        <v>0</v>
      </c>
      <c r="AP514">
        <v>0</v>
      </c>
      <c r="AQ514">
        <v>1001685379</v>
      </c>
      <c r="AR514">
        <v>4859265</v>
      </c>
      <c r="AS514">
        <v>2</v>
      </c>
    </row>
    <row r="515" spans="1:45" x14ac:dyDescent="0.35">
      <c r="A515">
        <v>6467584</v>
      </c>
      <c r="B515">
        <v>0</v>
      </c>
      <c r="C515">
        <v>10</v>
      </c>
      <c r="D515" t="s">
        <v>203</v>
      </c>
      <c r="E515" t="s">
        <v>1361</v>
      </c>
      <c r="F515" t="s">
        <v>310</v>
      </c>
      <c r="G515" t="s">
        <v>586</v>
      </c>
      <c r="H515">
        <v>36</v>
      </c>
      <c r="I515">
        <v>2</v>
      </c>
      <c r="J515">
        <v>36</v>
      </c>
      <c r="K515">
        <v>18</v>
      </c>
      <c r="L515" t="s">
        <v>355</v>
      </c>
      <c r="M515">
        <v>0</v>
      </c>
      <c r="N515" s="16">
        <v>45599</v>
      </c>
      <c r="O515" s="16">
        <v>45599</v>
      </c>
      <c r="P515" s="16">
        <v>45599</v>
      </c>
      <c r="Q515" t="s">
        <v>184</v>
      </c>
      <c r="R515" t="s">
        <v>312</v>
      </c>
      <c r="S515">
        <v>10014609</v>
      </c>
      <c r="T515" t="s">
        <v>184</v>
      </c>
      <c r="AE515">
        <v>0</v>
      </c>
      <c r="AG515">
        <v>0</v>
      </c>
      <c r="AI515" t="s">
        <v>360</v>
      </c>
      <c r="AM515">
        <v>0</v>
      </c>
      <c r="AN515">
        <v>0.71430555555555997</v>
      </c>
      <c r="AO515">
        <v>0</v>
      </c>
      <c r="AP515">
        <v>0</v>
      </c>
      <c r="AQ515">
        <v>1001685723</v>
      </c>
      <c r="AR515">
        <v>4859571</v>
      </c>
      <c r="AS515">
        <v>2</v>
      </c>
    </row>
    <row r="516" spans="1:45" x14ac:dyDescent="0.35">
      <c r="A516">
        <v>6467601</v>
      </c>
      <c r="B516">
        <v>0</v>
      </c>
      <c r="C516">
        <v>10</v>
      </c>
      <c r="D516" t="s">
        <v>203</v>
      </c>
      <c r="E516" t="s">
        <v>1324</v>
      </c>
      <c r="F516" t="s">
        <v>310</v>
      </c>
      <c r="G516" t="s">
        <v>892</v>
      </c>
      <c r="H516">
        <v>4</v>
      </c>
      <c r="I516">
        <v>2</v>
      </c>
      <c r="J516">
        <v>0</v>
      </c>
      <c r="K516">
        <v>2</v>
      </c>
      <c r="L516" t="s">
        <v>355</v>
      </c>
      <c r="M516">
        <v>0</v>
      </c>
      <c r="N516" s="16">
        <v>45839</v>
      </c>
      <c r="O516" s="16">
        <v>45839</v>
      </c>
      <c r="Q516" t="s">
        <v>232</v>
      </c>
      <c r="R516" t="s">
        <v>340</v>
      </c>
      <c r="S516">
        <v>10014610</v>
      </c>
      <c r="T516" t="s">
        <v>232</v>
      </c>
      <c r="AE516">
        <v>0</v>
      </c>
      <c r="AG516">
        <v>0</v>
      </c>
      <c r="AI516" t="s">
        <v>360</v>
      </c>
      <c r="AM516">
        <v>0.71430555555555997</v>
      </c>
      <c r="AN516">
        <v>0.42862268518518998</v>
      </c>
      <c r="AO516">
        <v>0</v>
      </c>
      <c r="AP516">
        <v>0</v>
      </c>
      <c r="AQ516">
        <v>1001685723</v>
      </c>
      <c r="AR516">
        <v>4859572</v>
      </c>
      <c r="AS516">
        <v>2</v>
      </c>
    </row>
    <row r="517" spans="1:45" x14ac:dyDescent="0.35">
      <c r="A517">
        <v>6468017</v>
      </c>
      <c r="B517">
        <v>0</v>
      </c>
      <c r="C517">
        <v>10</v>
      </c>
      <c r="D517" t="s">
        <v>361</v>
      </c>
      <c r="E517" t="s">
        <v>1324</v>
      </c>
      <c r="F517" t="s">
        <v>310</v>
      </c>
      <c r="G517" t="s">
        <v>948</v>
      </c>
      <c r="H517">
        <v>76</v>
      </c>
      <c r="I517">
        <v>2</v>
      </c>
      <c r="J517">
        <v>0</v>
      </c>
      <c r="K517">
        <v>38</v>
      </c>
      <c r="L517" t="s">
        <v>355</v>
      </c>
      <c r="M517">
        <v>0</v>
      </c>
      <c r="N517" s="16">
        <v>45809</v>
      </c>
      <c r="O517" s="16">
        <v>45810</v>
      </c>
      <c r="Q517" t="s">
        <v>244</v>
      </c>
      <c r="R517" t="s">
        <v>344</v>
      </c>
      <c r="S517">
        <v>10017710</v>
      </c>
      <c r="T517" t="s">
        <v>244</v>
      </c>
      <c r="AE517">
        <v>0</v>
      </c>
      <c r="AG517">
        <v>0</v>
      </c>
      <c r="AI517" t="s">
        <v>360</v>
      </c>
      <c r="AM517">
        <v>0.42862268518518998</v>
      </c>
      <c r="AN517">
        <v>9.2592592590000003E-5</v>
      </c>
      <c r="AO517">
        <v>0</v>
      </c>
      <c r="AP517">
        <v>0</v>
      </c>
      <c r="AQ517">
        <v>1001685723</v>
      </c>
      <c r="AR517">
        <v>4925135</v>
      </c>
      <c r="AS517">
        <v>2</v>
      </c>
    </row>
    <row r="518" spans="1:45" x14ac:dyDescent="0.35">
      <c r="A518">
        <v>6468112</v>
      </c>
      <c r="B518">
        <v>0</v>
      </c>
      <c r="C518">
        <v>10</v>
      </c>
      <c r="D518" t="s">
        <v>377</v>
      </c>
      <c r="E518" t="s">
        <v>359</v>
      </c>
      <c r="F518" t="s">
        <v>251</v>
      </c>
      <c r="G518" t="s">
        <v>947</v>
      </c>
      <c r="H518">
        <v>2</v>
      </c>
      <c r="I518">
        <v>1</v>
      </c>
      <c r="J518">
        <v>0</v>
      </c>
      <c r="K518">
        <v>2</v>
      </c>
      <c r="L518" t="s">
        <v>355</v>
      </c>
      <c r="M518">
        <v>0</v>
      </c>
      <c r="N518" s="16">
        <v>45829</v>
      </c>
      <c r="O518" s="16">
        <v>45829</v>
      </c>
      <c r="Q518" t="s">
        <v>201</v>
      </c>
      <c r="R518" t="s">
        <v>334</v>
      </c>
      <c r="S518">
        <v>10014602</v>
      </c>
      <c r="T518" t="s">
        <v>201</v>
      </c>
      <c r="AE518">
        <v>0</v>
      </c>
      <c r="AG518">
        <v>0</v>
      </c>
      <c r="AI518" t="s">
        <v>360</v>
      </c>
      <c r="AL518" t="s">
        <v>368</v>
      </c>
      <c r="AM518">
        <v>0</v>
      </c>
      <c r="AN518">
        <v>9.5243055555559994E-2</v>
      </c>
      <c r="AO518">
        <v>0</v>
      </c>
      <c r="AP518">
        <v>0</v>
      </c>
      <c r="AQ518">
        <v>1001685893</v>
      </c>
      <c r="AR518">
        <v>4859805</v>
      </c>
      <c r="AS518">
        <v>2</v>
      </c>
    </row>
    <row r="519" spans="1:45" x14ac:dyDescent="0.35">
      <c r="A519">
        <v>6468113</v>
      </c>
      <c r="B519">
        <v>0</v>
      </c>
      <c r="C519">
        <v>10</v>
      </c>
      <c r="D519" t="s">
        <v>377</v>
      </c>
      <c r="E519" t="s">
        <v>359</v>
      </c>
      <c r="F519" t="s">
        <v>310</v>
      </c>
      <c r="G519" t="s">
        <v>3284</v>
      </c>
      <c r="H519">
        <v>12</v>
      </c>
      <c r="I519">
        <v>4</v>
      </c>
      <c r="J519">
        <v>0</v>
      </c>
      <c r="K519">
        <v>3</v>
      </c>
      <c r="L519" t="s">
        <v>355</v>
      </c>
      <c r="M519">
        <v>0</v>
      </c>
      <c r="N519" s="16">
        <v>45853</v>
      </c>
      <c r="O519" s="16">
        <v>45853</v>
      </c>
      <c r="Q519" t="s">
        <v>419</v>
      </c>
      <c r="R519" t="s">
        <v>420</v>
      </c>
      <c r="S519">
        <v>10014605</v>
      </c>
      <c r="T519" t="s">
        <v>419</v>
      </c>
      <c r="AE519">
        <v>0.81319444444444</v>
      </c>
      <c r="AF519" s="16">
        <v>45555</v>
      </c>
      <c r="AG519">
        <v>0.8125</v>
      </c>
      <c r="AI519" t="s">
        <v>363</v>
      </c>
      <c r="AM519">
        <v>0.8125</v>
      </c>
      <c r="AN519">
        <v>0.81319444444444</v>
      </c>
      <c r="AO519">
        <v>0</v>
      </c>
      <c r="AP519">
        <v>0</v>
      </c>
      <c r="AQ519">
        <v>1001685895</v>
      </c>
      <c r="AR519">
        <v>4859807</v>
      </c>
      <c r="AS519">
        <v>3</v>
      </c>
    </row>
    <row r="520" spans="1:45" x14ac:dyDescent="0.35">
      <c r="A520">
        <v>6468181</v>
      </c>
      <c r="B520">
        <v>0</v>
      </c>
      <c r="C520">
        <v>10</v>
      </c>
      <c r="D520" t="s">
        <v>203</v>
      </c>
      <c r="E520" t="s">
        <v>359</v>
      </c>
      <c r="F520" t="s">
        <v>310</v>
      </c>
      <c r="G520" t="s">
        <v>966</v>
      </c>
      <c r="H520">
        <v>4</v>
      </c>
      <c r="I520">
        <v>2</v>
      </c>
      <c r="J520">
        <v>0</v>
      </c>
      <c r="K520">
        <v>2</v>
      </c>
      <c r="L520" t="s">
        <v>355</v>
      </c>
      <c r="M520">
        <v>0</v>
      </c>
      <c r="N520" s="16">
        <v>45577</v>
      </c>
      <c r="O520" s="16">
        <v>45577</v>
      </c>
      <c r="Q520" t="s">
        <v>337</v>
      </c>
      <c r="R520" t="s">
        <v>338</v>
      </c>
      <c r="S520">
        <v>10014600</v>
      </c>
      <c r="T520" t="s">
        <v>337</v>
      </c>
      <c r="AE520">
        <v>0</v>
      </c>
      <c r="AG520">
        <v>0</v>
      </c>
      <c r="AI520" t="s">
        <v>360</v>
      </c>
      <c r="AM520">
        <v>0</v>
      </c>
      <c r="AN520">
        <v>0.33333333333332998</v>
      </c>
      <c r="AO520">
        <v>0</v>
      </c>
      <c r="AP520">
        <v>0</v>
      </c>
      <c r="AQ520">
        <v>1001687229</v>
      </c>
      <c r="AR520">
        <v>4861833</v>
      </c>
      <c r="AS520">
        <v>2</v>
      </c>
    </row>
    <row r="521" spans="1:45" x14ac:dyDescent="0.35">
      <c r="A521">
        <v>6468234</v>
      </c>
      <c r="B521">
        <v>0</v>
      </c>
      <c r="C521">
        <v>10</v>
      </c>
      <c r="D521" t="s">
        <v>367</v>
      </c>
      <c r="E521" t="s">
        <v>359</v>
      </c>
      <c r="F521" t="s">
        <v>310</v>
      </c>
      <c r="G521" t="s">
        <v>968</v>
      </c>
      <c r="H521">
        <v>0</v>
      </c>
      <c r="I521">
        <v>0</v>
      </c>
      <c r="J521">
        <v>0</v>
      </c>
      <c r="K521">
        <v>0</v>
      </c>
      <c r="L521" t="s">
        <v>355</v>
      </c>
      <c r="M521">
        <v>0</v>
      </c>
      <c r="N521" s="16">
        <v>45809</v>
      </c>
      <c r="O521" s="16">
        <v>45809</v>
      </c>
      <c r="Q521" t="s">
        <v>185</v>
      </c>
      <c r="R521" t="s">
        <v>322</v>
      </c>
      <c r="S521">
        <v>10014727</v>
      </c>
      <c r="T521" t="s">
        <v>321</v>
      </c>
      <c r="AE521">
        <v>0</v>
      </c>
      <c r="AG521">
        <v>0</v>
      </c>
      <c r="AI521" t="s">
        <v>363</v>
      </c>
      <c r="AM521">
        <v>0</v>
      </c>
      <c r="AN521">
        <v>0.14285879629629999</v>
      </c>
      <c r="AO521">
        <v>0</v>
      </c>
      <c r="AP521">
        <v>0</v>
      </c>
      <c r="AQ521">
        <v>1001688663</v>
      </c>
      <c r="AR521">
        <v>4863971</v>
      </c>
      <c r="AS521">
        <v>3</v>
      </c>
    </row>
    <row r="522" spans="1:45" x14ac:dyDescent="0.35">
      <c r="A522">
        <v>6468235</v>
      </c>
      <c r="B522">
        <v>0</v>
      </c>
      <c r="C522">
        <v>10</v>
      </c>
      <c r="D522" t="s">
        <v>367</v>
      </c>
      <c r="E522" t="s">
        <v>1324</v>
      </c>
      <c r="F522" t="s">
        <v>310</v>
      </c>
      <c r="G522" t="s">
        <v>967</v>
      </c>
      <c r="H522">
        <v>0</v>
      </c>
      <c r="I522">
        <v>0</v>
      </c>
      <c r="J522">
        <v>0</v>
      </c>
      <c r="K522">
        <v>0</v>
      </c>
      <c r="L522" t="s">
        <v>355</v>
      </c>
      <c r="M522">
        <v>0</v>
      </c>
      <c r="N522" s="16">
        <v>45808</v>
      </c>
      <c r="O522" s="16">
        <v>45808</v>
      </c>
      <c r="Q522" t="s">
        <v>185</v>
      </c>
      <c r="R522" t="s">
        <v>322</v>
      </c>
      <c r="S522">
        <v>10014727</v>
      </c>
      <c r="T522" t="s">
        <v>321</v>
      </c>
      <c r="AE522">
        <v>0</v>
      </c>
      <c r="AG522">
        <v>0</v>
      </c>
      <c r="AI522" t="s">
        <v>360</v>
      </c>
      <c r="AM522">
        <v>0</v>
      </c>
      <c r="AN522">
        <v>0.23809027777778</v>
      </c>
      <c r="AO522">
        <v>0</v>
      </c>
      <c r="AP522">
        <v>0</v>
      </c>
      <c r="AQ522">
        <v>1001692263</v>
      </c>
      <c r="AR522">
        <v>4868056</v>
      </c>
      <c r="AS522">
        <v>2</v>
      </c>
    </row>
    <row r="523" spans="1:45" x14ac:dyDescent="0.35">
      <c r="A523">
        <v>6468774</v>
      </c>
      <c r="B523">
        <v>0</v>
      </c>
      <c r="C523">
        <v>10</v>
      </c>
      <c r="D523" t="s">
        <v>367</v>
      </c>
      <c r="E523" t="s">
        <v>1324</v>
      </c>
      <c r="F523" t="s">
        <v>310</v>
      </c>
      <c r="G523" t="s">
        <v>977</v>
      </c>
      <c r="H523">
        <v>0</v>
      </c>
      <c r="I523">
        <v>2</v>
      </c>
      <c r="J523">
        <v>0</v>
      </c>
      <c r="K523">
        <v>3</v>
      </c>
      <c r="L523" t="s">
        <v>355</v>
      </c>
      <c r="M523">
        <v>0</v>
      </c>
      <c r="N523" s="16">
        <v>45869</v>
      </c>
      <c r="O523" s="16">
        <v>45869</v>
      </c>
      <c r="Q523" t="s">
        <v>412</v>
      </c>
      <c r="R523" t="s">
        <v>325</v>
      </c>
      <c r="S523">
        <v>10014726</v>
      </c>
      <c r="T523" t="s">
        <v>324</v>
      </c>
      <c r="AE523">
        <v>0</v>
      </c>
      <c r="AG523">
        <v>0</v>
      </c>
      <c r="AI523" t="s">
        <v>356</v>
      </c>
      <c r="AM523">
        <v>0.29166666666667002</v>
      </c>
      <c r="AN523">
        <v>0.29166666666667002</v>
      </c>
      <c r="AO523">
        <v>0</v>
      </c>
      <c r="AP523">
        <v>0</v>
      </c>
      <c r="AQ523">
        <v>1001696275</v>
      </c>
      <c r="AR523">
        <v>4875080</v>
      </c>
      <c r="AS523">
        <v>1</v>
      </c>
    </row>
    <row r="524" spans="1:45" x14ac:dyDescent="0.35">
      <c r="A524">
        <v>6469980</v>
      </c>
      <c r="B524">
        <v>0</v>
      </c>
      <c r="C524">
        <v>10</v>
      </c>
      <c r="D524" t="s">
        <v>367</v>
      </c>
      <c r="E524" t="s">
        <v>1324</v>
      </c>
      <c r="F524" t="s">
        <v>310</v>
      </c>
      <c r="G524" t="s">
        <v>975</v>
      </c>
      <c r="H524">
        <v>0</v>
      </c>
      <c r="I524">
        <v>0</v>
      </c>
      <c r="J524">
        <v>0</v>
      </c>
      <c r="K524">
        <v>0</v>
      </c>
      <c r="L524" t="s">
        <v>355</v>
      </c>
      <c r="M524">
        <v>0</v>
      </c>
      <c r="N524" s="16">
        <v>45809</v>
      </c>
      <c r="O524" s="16">
        <v>45809</v>
      </c>
      <c r="R524" t="s">
        <v>976</v>
      </c>
      <c r="T524" t="s">
        <v>974</v>
      </c>
      <c r="AE524">
        <v>0</v>
      </c>
      <c r="AG524">
        <v>0</v>
      </c>
      <c r="AI524" t="s">
        <v>356</v>
      </c>
      <c r="AM524">
        <v>0</v>
      </c>
      <c r="AN524">
        <v>0.14285879629629999</v>
      </c>
      <c r="AO524">
        <v>0</v>
      </c>
      <c r="AP524">
        <v>0</v>
      </c>
      <c r="AQ524">
        <v>1001696497</v>
      </c>
      <c r="AR524">
        <v>4875540</v>
      </c>
      <c r="AS524">
        <v>1</v>
      </c>
    </row>
    <row r="525" spans="1:45" x14ac:dyDescent="0.35">
      <c r="A525">
        <v>6470687</v>
      </c>
      <c r="B525">
        <v>0</v>
      </c>
      <c r="C525">
        <v>10</v>
      </c>
      <c r="D525" t="s">
        <v>361</v>
      </c>
      <c r="E525" t="s">
        <v>1324</v>
      </c>
      <c r="F525" t="s">
        <v>310</v>
      </c>
      <c r="G525" t="s">
        <v>981</v>
      </c>
      <c r="H525">
        <v>0</v>
      </c>
      <c r="I525">
        <v>2</v>
      </c>
      <c r="J525">
        <v>0</v>
      </c>
      <c r="K525">
        <v>12</v>
      </c>
      <c r="L525" t="s">
        <v>355</v>
      </c>
      <c r="M525">
        <v>0</v>
      </c>
      <c r="N525" s="16">
        <v>45809</v>
      </c>
      <c r="O525" s="16">
        <v>45809</v>
      </c>
      <c r="Q525" t="s">
        <v>506</v>
      </c>
      <c r="R525" t="s">
        <v>325</v>
      </c>
      <c r="S525">
        <v>10016542</v>
      </c>
      <c r="T525" t="s">
        <v>324</v>
      </c>
      <c r="AE525">
        <v>0</v>
      </c>
      <c r="AG525">
        <v>0</v>
      </c>
      <c r="AI525" t="s">
        <v>363</v>
      </c>
      <c r="AM525">
        <v>0</v>
      </c>
      <c r="AN525">
        <v>0.57143518518518999</v>
      </c>
      <c r="AO525">
        <v>0</v>
      </c>
      <c r="AP525">
        <v>0</v>
      </c>
      <c r="AQ525">
        <v>1001697732</v>
      </c>
      <c r="AR525">
        <v>4877446</v>
      </c>
      <c r="AS525">
        <v>3</v>
      </c>
    </row>
    <row r="526" spans="1:45" x14ac:dyDescent="0.35">
      <c r="A526">
        <v>6472854</v>
      </c>
      <c r="B526">
        <v>0</v>
      </c>
      <c r="C526">
        <v>10</v>
      </c>
      <c r="D526" t="s">
        <v>203</v>
      </c>
      <c r="E526" t="s">
        <v>1324</v>
      </c>
      <c r="F526" t="s">
        <v>310</v>
      </c>
      <c r="G526" t="s">
        <v>991</v>
      </c>
      <c r="H526">
        <v>1</v>
      </c>
      <c r="I526">
        <v>1</v>
      </c>
      <c r="J526">
        <v>0</v>
      </c>
      <c r="K526">
        <v>1</v>
      </c>
      <c r="L526" t="s">
        <v>355</v>
      </c>
      <c r="M526">
        <v>0</v>
      </c>
      <c r="N526" s="16">
        <v>45839</v>
      </c>
      <c r="O526" s="16">
        <v>45839</v>
      </c>
      <c r="Q526" t="s">
        <v>219</v>
      </c>
      <c r="R526" t="s">
        <v>292</v>
      </c>
      <c r="S526">
        <v>10017586</v>
      </c>
      <c r="T526" t="s">
        <v>219</v>
      </c>
      <c r="AE526">
        <v>0</v>
      </c>
      <c r="AF526" s="16"/>
      <c r="AG526">
        <v>0</v>
      </c>
      <c r="AI526" t="s">
        <v>360</v>
      </c>
      <c r="AM526">
        <v>0</v>
      </c>
      <c r="AN526">
        <v>0.14285879629629999</v>
      </c>
      <c r="AO526">
        <v>0</v>
      </c>
      <c r="AP526">
        <v>0</v>
      </c>
      <c r="AQ526">
        <v>1001697903</v>
      </c>
      <c r="AR526">
        <v>4877474</v>
      </c>
      <c r="AS526">
        <v>2</v>
      </c>
    </row>
    <row r="527" spans="1:45" x14ac:dyDescent="0.35">
      <c r="A527">
        <v>6473141</v>
      </c>
      <c r="B527">
        <v>0</v>
      </c>
      <c r="C527">
        <v>10</v>
      </c>
      <c r="D527" t="s">
        <v>203</v>
      </c>
      <c r="E527" t="s">
        <v>1324</v>
      </c>
      <c r="F527" t="s">
        <v>310</v>
      </c>
      <c r="G527" t="s">
        <v>990</v>
      </c>
      <c r="H527">
        <v>1</v>
      </c>
      <c r="I527">
        <v>1</v>
      </c>
      <c r="J527">
        <v>0</v>
      </c>
      <c r="K527">
        <v>1</v>
      </c>
      <c r="L527" t="s">
        <v>355</v>
      </c>
      <c r="M527">
        <v>0</v>
      </c>
      <c r="N527" s="16">
        <v>45839</v>
      </c>
      <c r="O527" s="16">
        <v>45839</v>
      </c>
      <c r="Q527" t="s">
        <v>218</v>
      </c>
      <c r="R527" t="s">
        <v>279</v>
      </c>
      <c r="S527">
        <v>10014633</v>
      </c>
      <c r="T527" t="s">
        <v>218</v>
      </c>
      <c r="AE527">
        <v>0</v>
      </c>
      <c r="AF527" s="16"/>
      <c r="AG527">
        <v>0</v>
      </c>
      <c r="AI527" t="s">
        <v>358</v>
      </c>
      <c r="AM527">
        <v>0</v>
      </c>
      <c r="AN527">
        <v>0.71430555555555997</v>
      </c>
      <c r="AO527">
        <v>0</v>
      </c>
      <c r="AP527">
        <v>0</v>
      </c>
      <c r="AQ527">
        <v>1001697905</v>
      </c>
      <c r="AR527">
        <v>4877476</v>
      </c>
      <c r="AS527">
        <v>4</v>
      </c>
    </row>
    <row r="528" spans="1:45" x14ac:dyDescent="0.35">
      <c r="A528">
        <v>6473144</v>
      </c>
      <c r="B528">
        <v>0</v>
      </c>
      <c r="C528">
        <v>10</v>
      </c>
      <c r="D528" t="s">
        <v>203</v>
      </c>
      <c r="E528" t="s">
        <v>359</v>
      </c>
      <c r="F528" t="s">
        <v>310</v>
      </c>
      <c r="G528" t="s">
        <v>989</v>
      </c>
      <c r="H528">
        <v>2</v>
      </c>
      <c r="I528">
        <v>1</v>
      </c>
      <c r="J528">
        <v>0</v>
      </c>
      <c r="K528">
        <v>2</v>
      </c>
      <c r="L528" t="s">
        <v>355</v>
      </c>
      <c r="M528">
        <v>0</v>
      </c>
      <c r="N528" s="16">
        <v>45587</v>
      </c>
      <c r="O528" s="16">
        <v>45587</v>
      </c>
      <c r="Q528" t="s">
        <v>230</v>
      </c>
      <c r="R528" t="s">
        <v>277</v>
      </c>
      <c r="S528">
        <v>10014636</v>
      </c>
      <c r="T528" t="s">
        <v>230</v>
      </c>
      <c r="AE528">
        <v>0</v>
      </c>
      <c r="AG528">
        <v>0</v>
      </c>
      <c r="AI528" t="s">
        <v>358</v>
      </c>
      <c r="AM528">
        <v>0</v>
      </c>
      <c r="AN528">
        <v>9.5243055555559994E-2</v>
      </c>
      <c r="AO528">
        <v>0</v>
      </c>
      <c r="AP528">
        <v>0</v>
      </c>
      <c r="AQ528">
        <v>1001697939</v>
      </c>
      <c r="AR528">
        <v>4877680</v>
      </c>
      <c r="AS528">
        <v>4</v>
      </c>
    </row>
    <row r="529" spans="1:45" x14ac:dyDescent="0.35">
      <c r="A529">
        <v>6473151</v>
      </c>
      <c r="B529">
        <v>0</v>
      </c>
      <c r="C529">
        <v>10</v>
      </c>
      <c r="D529" t="s">
        <v>361</v>
      </c>
      <c r="E529" t="s">
        <v>1324</v>
      </c>
      <c r="F529" t="s">
        <v>310</v>
      </c>
      <c r="G529" t="s">
        <v>426</v>
      </c>
      <c r="H529">
        <v>8</v>
      </c>
      <c r="I529">
        <v>2</v>
      </c>
      <c r="J529">
        <v>0</v>
      </c>
      <c r="K529">
        <v>4</v>
      </c>
      <c r="L529" t="s">
        <v>355</v>
      </c>
      <c r="M529">
        <v>0</v>
      </c>
      <c r="N529" s="16">
        <v>45839</v>
      </c>
      <c r="O529" s="16">
        <v>45839</v>
      </c>
      <c r="Q529" t="s">
        <v>294</v>
      </c>
      <c r="R529" t="s">
        <v>295</v>
      </c>
      <c r="S529">
        <v>10014618</v>
      </c>
      <c r="T529" t="s">
        <v>294</v>
      </c>
      <c r="AE529">
        <v>0</v>
      </c>
      <c r="AF529" s="16"/>
      <c r="AG529">
        <v>0</v>
      </c>
      <c r="AI529" t="s">
        <v>358</v>
      </c>
      <c r="AM529">
        <v>0</v>
      </c>
      <c r="AN529">
        <v>9.5243055555559994E-2</v>
      </c>
      <c r="AO529">
        <v>0</v>
      </c>
      <c r="AP529">
        <v>0</v>
      </c>
      <c r="AQ529">
        <v>1001697940</v>
      </c>
      <c r="AR529">
        <v>4877681</v>
      </c>
      <c r="AS529">
        <v>4</v>
      </c>
    </row>
    <row r="530" spans="1:45" x14ac:dyDescent="0.35">
      <c r="A530">
        <v>6473158</v>
      </c>
      <c r="B530">
        <v>0</v>
      </c>
      <c r="C530">
        <v>10</v>
      </c>
      <c r="D530" t="s">
        <v>374</v>
      </c>
      <c r="E530" t="s">
        <v>359</v>
      </c>
      <c r="F530" t="s">
        <v>251</v>
      </c>
      <c r="G530" t="s">
        <v>3285</v>
      </c>
      <c r="H530">
        <v>2</v>
      </c>
      <c r="I530">
        <v>1</v>
      </c>
      <c r="J530">
        <v>0</v>
      </c>
      <c r="K530">
        <v>2</v>
      </c>
      <c r="L530" t="s">
        <v>355</v>
      </c>
      <c r="M530">
        <v>0</v>
      </c>
      <c r="N530" s="16">
        <v>45539</v>
      </c>
      <c r="O530" s="16">
        <v>45539</v>
      </c>
      <c r="Q530" t="s">
        <v>284</v>
      </c>
      <c r="R530" t="s">
        <v>285</v>
      </c>
      <c r="S530">
        <v>10014654</v>
      </c>
      <c r="T530" t="s">
        <v>284</v>
      </c>
      <c r="AE530">
        <v>0</v>
      </c>
      <c r="AG530">
        <v>0</v>
      </c>
      <c r="AI530" t="s">
        <v>358</v>
      </c>
      <c r="AM530">
        <v>0</v>
      </c>
      <c r="AN530">
        <v>9.5243055555559994E-2</v>
      </c>
      <c r="AO530">
        <v>0</v>
      </c>
      <c r="AP530">
        <v>0</v>
      </c>
      <c r="AQ530">
        <v>1001697945</v>
      </c>
      <c r="AR530">
        <v>4877686</v>
      </c>
      <c r="AS530">
        <v>4</v>
      </c>
    </row>
    <row r="531" spans="1:45" x14ac:dyDescent="0.35">
      <c r="A531">
        <v>6473205</v>
      </c>
      <c r="B531">
        <v>0</v>
      </c>
      <c r="C531">
        <v>10</v>
      </c>
      <c r="D531" t="s">
        <v>203</v>
      </c>
      <c r="E531" t="s">
        <v>1324</v>
      </c>
      <c r="F531" t="s">
        <v>310</v>
      </c>
      <c r="G531" t="s">
        <v>986</v>
      </c>
      <c r="H531">
        <v>8</v>
      </c>
      <c r="I531">
        <v>2</v>
      </c>
      <c r="J531">
        <v>0</v>
      </c>
      <c r="K531">
        <v>4</v>
      </c>
      <c r="L531" t="s">
        <v>355</v>
      </c>
      <c r="M531">
        <v>0</v>
      </c>
      <c r="N531" s="16">
        <v>45809</v>
      </c>
      <c r="O531" s="16">
        <v>45809</v>
      </c>
      <c r="Q531" t="s">
        <v>221</v>
      </c>
      <c r="R531" t="s">
        <v>309</v>
      </c>
      <c r="S531">
        <v>10014650</v>
      </c>
      <c r="T531" t="s">
        <v>221</v>
      </c>
      <c r="AE531">
        <v>0</v>
      </c>
      <c r="AG531">
        <v>0</v>
      </c>
      <c r="AI531" t="s">
        <v>360</v>
      </c>
      <c r="AM531">
        <v>0</v>
      </c>
      <c r="AN531">
        <v>9.5243055555559994E-2</v>
      </c>
      <c r="AO531">
        <v>0</v>
      </c>
      <c r="AP531">
        <v>0</v>
      </c>
      <c r="AQ531">
        <v>1001697919</v>
      </c>
      <c r="AR531">
        <v>4877490</v>
      </c>
      <c r="AS531">
        <v>2</v>
      </c>
    </row>
    <row r="532" spans="1:45" x14ac:dyDescent="0.35">
      <c r="A532">
        <v>6473206</v>
      </c>
      <c r="B532">
        <v>0</v>
      </c>
      <c r="C532">
        <v>10</v>
      </c>
      <c r="D532" t="s">
        <v>203</v>
      </c>
      <c r="E532" t="s">
        <v>1324</v>
      </c>
      <c r="F532" t="s">
        <v>310</v>
      </c>
      <c r="G532" t="s">
        <v>985</v>
      </c>
      <c r="H532">
        <v>36</v>
      </c>
      <c r="I532">
        <v>3</v>
      </c>
      <c r="J532">
        <v>0</v>
      </c>
      <c r="K532">
        <v>12</v>
      </c>
      <c r="L532" t="s">
        <v>355</v>
      </c>
      <c r="M532">
        <v>0</v>
      </c>
      <c r="N532" s="16">
        <v>45839</v>
      </c>
      <c r="O532" s="16">
        <v>45839</v>
      </c>
      <c r="Q532" t="s">
        <v>206</v>
      </c>
      <c r="R532" t="s">
        <v>339</v>
      </c>
      <c r="S532">
        <v>10014614</v>
      </c>
      <c r="T532" t="s">
        <v>206</v>
      </c>
      <c r="AE532">
        <v>0</v>
      </c>
      <c r="AG532">
        <v>0</v>
      </c>
      <c r="AI532" t="s">
        <v>360</v>
      </c>
      <c r="AM532">
        <v>0</v>
      </c>
      <c r="AN532">
        <v>0.14285879629629999</v>
      </c>
      <c r="AO532">
        <v>0</v>
      </c>
      <c r="AP532">
        <v>0</v>
      </c>
      <c r="AQ532">
        <v>1001698026</v>
      </c>
      <c r="AR532">
        <v>4877514</v>
      </c>
      <c r="AS532">
        <v>2</v>
      </c>
    </row>
    <row r="533" spans="1:45" x14ac:dyDescent="0.35">
      <c r="A533">
        <v>6473207</v>
      </c>
      <c r="B533">
        <v>0</v>
      </c>
      <c r="C533">
        <v>10</v>
      </c>
      <c r="D533" t="s">
        <v>371</v>
      </c>
      <c r="E533" t="s">
        <v>359</v>
      </c>
      <c r="F533" t="s">
        <v>310</v>
      </c>
      <c r="G533" t="s">
        <v>984</v>
      </c>
      <c r="H533">
        <v>4</v>
      </c>
      <c r="I533">
        <v>2</v>
      </c>
      <c r="J533">
        <v>0</v>
      </c>
      <c r="K533">
        <v>2</v>
      </c>
      <c r="L533" t="s">
        <v>355</v>
      </c>
      <c r="M533">
        <v>0</v>
      </c>
      <c r="N533" s="16">
        <v>45840</v>
      </c>
      <c r="O533" s="16">
        <v>45840</v>
      </c>
      <c r="Q533" t="s">
        <v>158</v>
      </c>
      <c r="R533" t="s">
        <v>397</v>
      </c>
      <c r="S533">
        <v>10014604</v>
      </c>
      <c r="T533" t="s">
        <v>158</v>
      </c>
      <c r="AE533">
        <v>0</v>
      </c>
      <c r="AF533" s="16"/>
      <c r="AG533">
        <v>0</v>
      </c>
      <c r="AI533" t="s">
        <v>363</v>
      </c>
      <c r="AM533">
        <v>0</v>
      </c>
      <c r="AN533">
        <v>0.14285879629629999</v>
      </c>
      <c r="AO533">
        <v>0</v>
      </c>
      <c r="AP533">
        <v>0</v>
      </c>
      <c r="AQ533">
        <v>1001698412</v>
      </c>
      <c r="AR533">
        <v>4878217</v>
      </c>
      <c r="AS533">
        <v>3</v>
      </c>
    </row>
    <row r="534" spans="1:45" x14ac:dyDescent="0.35">
      <c r="A534">
        <v>6473224</v>
      </c>
      <c r="B534">
        <v>0</v>
      </c>
      <c r="C534">
        <v>10</v>
      </c>
      <c r="D534" t="s">
        <v>376</v>
      </c>
      <c r="E534" t="s">
        <v>359</v>
      </c>
      <c r="F534" t="s">
        <v>310</v>
      </c>
      <c r="G534" t="s">
        <v>1185</v>
      </c>
      <c r="H534">
        <v>10</v>
      </c>
      <c r="I534">
        <v>2</v>
      </c>
      <c r="J534">
        <v>0</v>
      </c>
      <c r="K534">
        <v>5</v>
      </c>
      <c r="L534" t="s">
        <v>355</v>
      </c>
      <c r="M534">
        <v>0</v>
      </c>
      <c r="N534" s="16">
        <v>45783</v>
      </c>
      <c r="O534" s="16">
        <v>45783</v>
      </c>
      <c r="Q534" t="s">
        <v>216</v>
      </c>
      <c r="R534" t="s">
        <v>282</v>
      </c>
      <c r="S534">
        <v>10014642</v>
      </c>
      <c r="T534" t="s">
        <v>216</v>
      </c>
      <c r="AE534">
        <v>0</v>
      </c>
      <c r="AG534">
        <v>0</v>
      </c>
      <c r="AI534" t="s">
        <v>363</v>
      </c>
      <c r="AM534">
        <v>0.14285879629629999</v>
      </c>
      <c r="AN534">
        <v>0.28571759259259</v>
      </c>
      <c r="AO534">
        <v>0</v>
      </c>
      <c r="AP534">
        <v>0</v>
      </c>
      <c r="AQ534">
        <v>1001698412</v>
      </c>
      <c r="AR534">
        <v>4878218</v>
      </c>
      <c r="AS534">
        <v>3</v>
      </c>
    </row>
    <row r="535" spans="1:45" x14ac:dyDescent="0.35">
      <c r="A535">
        <v>6473308</v>
      </c>
      <c r="B535">
        <v>0</v>
      </c>
      <c r="C535">
        <v>10</v>
      </c>
      <c r="D535" t="s">
        <v>367</v>
      </c>
      <c r="E535" t="s">
        <v>1361</v>
      </c>
      <c r="F535" t="s">
        <v>310</v>
      </c>
      <c r="G535" t="s">
        <v>983</v>
      </c>
      <c r="H535">
        <v>4</v>
      </c>
      <c r="I535">
        <v>2</v>
      </c>
      <c r="J535">
        <v>4</v>
      </c>
      <c r="K535">
        <v>2</v>
      </c>
      <c r="L535" t="s">
        <v>355</v>
      </c>
      <c r="M535">
        <v>0</v>
      </c>
      <c r="N535" s="16">
        <v>45567</v>
      </c>
      <c r="O535" s="16">
        <v>45567</v>
      </c>
      <c r="P535" s="16">
        <v>45567</v>
      </c>
      <c r="Q535" t="s">
        <v>151</v>
      </c>
      <c r="R535" t="s">
        <v>399</v>
      </c>
      <c r="S535">
        <v>10014651</v>
      </c>
      <c r="T535" t="s">
        <v>151</v>
      </c>
      <c r="AE535">
        <v>0</v>
      </c>
      <c r="AG535">
        <v>0</v>
      </c>
      <c r="AI535" t="s">
        <v>360</v>
      </c>
      <c r="AM535">
        <v>0</v>
      </c>
      <c r="AN535">
        <v>9.5243055555559994E-2</v>
      </c>
      <c r="AO535">
        <v>0</v>
      </c>
      <c r="AP535">
        <v>0</v>
      </c>
      <c r="AQ535">
        <v>1001698628</v>
      </c>
      <c r="AR535">
        <v>4878384</v>
      </c>
      <c r="AS535">
        <v>2</v>
      </c>
    </row>
    <row r="536" spans="1:45" x14ac:dyDescent="0.35">
      <c r="A536">
        <v>6473308</v>
      </c>
      <c r="B536">
        <v>0</v>
      </c>
      <c r="C536">
        <v>20</v>
      </c>
      <c r="D536" t="s">
        <v>3279</v>
      </c>
      <c r="E536" t="s">
        <v>359</v>
      </c>
      <c r="F536" t="s">
        <v>310</v>
      </c>
      <c r="G536" t="s">
        <v>983</v>
      </c>
      <c r="H536">
        <v>4</v>
      </c>
      <c r="I536">
        <v>2</v>
      </c>
      <c r="J536">
        <v>0</v>
      </c>
      <c r="K536">
        <v>2</v>
      </c>
      <c r="L536" t="s">
        <v>355</v>
      </c>
      <c r="M536">
        <v>0</v>
      </c>
      <c r="N536" s="16">
        <v>45568</v>
      </c>
      <c r="O536" s="16">
        <v>45568</v>
      </c>
      <c r="Q536" t="s">
        <v>151</v>
      </c>
      <c r="R536" t="s">
        <v>399</v>
      </c>
      <c r="S536">
        <v>10014651</v>
      </c>
      <c r="T536" t="s">
        <v>151</v>
      </c>
      <c r="AE536">
        <v>0</v>
      </c>
      <c r="AG536">
        <v>0</v>
      </c>
      <c r="AI536" t="s">
        <v>358</v>
      </c>
      <c r="AM536">
        <v>0</v>
      </c>
      <c r="AN536">
        <v>4.7615740740740001E-2</v>
      </c>
      <c r="AO536">
        <v>0</v>
      </c>
      <c r="AP536">
        <v>0</v>
      </c>
      <c r="AQ536">
        <v>1001701465</v>
      </c>
      <c r="AR536">
        <v>4883271</v>
      </c>
      <c r="AS536">
        <v>4</v>
      </c>
    </row>
    <row r="537" spans="1:45" x14ac:dyDescent="0.35">
      <c r="A537">
        <v>6473693</v>
      </c>
      <c r="B537">
        <v>0</v>
      </c>
      <c r="C537">
        <v>10</v>
      </c>
      <c r="D537" t="s">
        <v>367</v>
      </c>
      <c r="E537" t="s">
        <v>359</v>
      </c>
      <c r="F537" t="s">
        <v>310</v>
      </c>
      <c r="G537" t="s">
        <v>1004</v>
      </c>
      <c r="H537">
        <v>8</v>
      </c>
      <c r="I537">
        <v>2</v>
      </c>
      <c r="J537">
        <v>0</v>
      </c>
      <c r="K537">
        <v>4</v>
      </c>
      <c r="L537" t="s">
        <v>355</v>
      </c>
      <c r="M537">
        <v>0</v>
      </c>
      <c r="N537" s="16">
        <v>45837</v>
      </c>
      <c r="O537" s="16">
        <v>45837</v>
      </c>
      <c r="Q537" t="s">
        <v>412</v>
      </c>
      <c r="R537" t="s">
        <v>325</v>
      </c>
      <c r="S537">
        <v>10014726</v>
      </c>
      <c r="T537" t="s">
        <v>324</v>
      </c>
      <c r="AE537">
        <v>0</v>
      </c>
      <c r="AF537" s="16"/>
      <c r="AG537">
        <v>0</v>
      </c>
      <c r="AI537" t="s">
        <v>363</v>
      </c>
      <c r="AM537">
        <v>0</v>
      </c>
      <c r="AN537">
        <v>9.5243055555559994E-2</v>
      </c>
      <c r="AO537">
        <v>0</v>
      </c>
      <c r="AP537">
        <v>0</v>
      </c>
      <c r="AQ537">
        <v>1001701467</v>
      </c>
      <c r="AR537">
        <v>4883273</v>
      </c>
      <c r="AS537">
        <v>3</v>
      </c>
    </row>
    <row r="538" spans="1:45" x14ac:dyDescent="0.35">
      <c r="A538">
        <v>6473799</v>
      </c>
      <c r="B538">
        <v>0</v>
      </c>
      <c r="C538">
        <v>10</v>
      </c>
      <c r="D538" t="s">
        <v>367</v>
      </c>
      <c r="E538" t="s">
        <v>359</v>
      </c>
      <c r="F538" t="s">
        <v>310</v>
      </c>
      <c r="G538" t="s">
        <v>1003</v>
      </c>
      <c r="H538">
        <v>0</v>
      </c>
      <c r="I538">
        <v>2</v>
      </c>
      <c r="J538">
        <v>0</v>
      </c>
      <c r="K538">
        <v>3</v>
      </c>
      <c r="L538" t="s">
        <v>355</v>
      </c>
      <c r="M538">
        <v>0</v>
      </c>
      <c r="N538" s="16">
        <v>45831</v>
      </c>
      <c r="O538" s="16">
        <v>45831</v>
      </c>
      <c r="Q538" t="s">
        <v>449</v>
      </c>
      <c r="R538" t="s">
        <v>325</v>
      </c>
      <c r="S538">
        <v>10014720</v>
      </c>
      <c r="T538" t="s">
        <v>324</v>
      </c>
      <c r="AE538">
        <v>0</v>
      </c>
      <c r="AG538">
        <v>0</v>
      </c>
      <c r="AI538" t="s">
        <v>363</v>
      </c>
      <c r="AM538">
        <v>0</v>
      </c>
      <c r="AN538">
        <v>0.14285879629629999</v>
      </c>
      <c r="AO538">
        <v>0</v>
      </c>
      <c r="AP538">
        <v>0</v>
      </c>
      <c r="AQ538">
        <v>1001701468</v>
      </c>
      <c r="AR538">
        <v>4883275</v>
      </c>
      <c r="AS538">
        <v>3</v>
      </c>
    </row>
    <row r="539" spans="1:45" x14ac:dyDescent="0.35">
      <c r="A539">
        <v>6473804</v>
      </c>
      <c r="B539">
        <v>0</v>
      </c>
      <c r="C539">
        <v>10</v>
      </c>
      <c r="D539" t="s">
        <v>367</v>
      </c>
      <c r="E539" t="s">
        <v>359</v>
      </c>
      <c r="F539" t="s">
        <v>310</v>
      </c>
      <c r="G539" t="s">
        <v>1002</v>
      </c>
      <c r="H539">
        <v>0</v>
      </c>
      <c r="I539">
        <v>2</v>
      </c>
      <c r="J539">
        <v>0</v>
      </c>
      <c r="K539">
        <v>6</v>
      </c>
      <c r="L539" t="s">
        <v>355</v>
      </c>
      <c r="M539">
        <v>0</v>
      </c>
      <c r="N539" s="16">
        <v>45831</v>
      </c>
      <c r="O539" s="16">
        <v>45831</v>
      </c>
      <c r="Q539" t="s">
        <v>449</v>
      </c>
      <c r="R539" t="s">
        <v>325</v>
      </c>
      <c r="S539">
        <v>10014720</v>
      </c>
      <c r="T539" t="s">
        <v>324</v>
      </c>
      <c r="AE539">
        <v>0</v>
      </c>
      <c r="AG539">
        <v>0</v>
      </c>
      <c r="AI539" t="s">
        <v>363</v>
      </c>
      <c r="AM539">
        <v>0</v>
      </c>
      <c r="AN539">
        <v>9.5243055555559994E-2</v>
      </c>
      <c r="AO539">
        <v>0</v>
      </c>
      <c r="AP539">
        <v>0</v>
      </c>
      <c r="AQ539">
        <v>1001701480</v>
      </c>
      <c r="AR539">
        <v>4883287</v>
      </c>
      <c r="AS539">
        <v>3</v>
      </c>
    </row>
    <row r="540" spans="1:45" x14ac:dyDescent="0.35">
      <c r="A540">
        <v>6473826</v>
      </c>
      <c r="B540">
        <v>0</v>
      </c>
      <c r="C540">
        <v>10</v>
      </c>
      <c r="D540" t="s">
        <v>367</v>
      </c>
      <c r="E540" t="s">
        <v>359</v>
      </c>
      <c r="F540" t="s">
        <v>310</v>
      </c>
      <c r="G540" t="s">
        <v>1001</v>
      </c>
      <c r="H540">
        <v>0</v>
      </c>
      <c r="I540">
        <v>2</v>
      </c>
      <c r="J540">
        <v>0</v>
      </c>
      <c r="K540">
        <v>8</v>
      </c>
      <c r="L540" t="s">
        <v>355</v>
      </c>
      <c r="M540">
        <v>0</v>
      </c>
      <c r="N540" s="16">
        <v>45838</v>
      </c>
      <c r="O540" s="16">
        <v>45838</v>
      </c>
      <c r="Q540" t="s">
        <v>164</v>
      </c>
      <c r="R540" t="s">
        <v>325</v>
      </c>
      <c r="S540">
        <v>10015580</v>
      </c>
      <c r="T540" t="s">
        <v>324</v>
      </c>
      <c r="AE540">
        <v>0</v>
      </c>
      <c r="AG540">
        <v>0</v>
      </c>
      <c r="AI540" t="s">
        <v>358</v>
      </c>
      <c r="AM540">
        <v>0</v>
      </c>
      <c r="AN540">
        <v>4.7615740740740001E-2</v>
      </c>
      <c r="AO540">
        <v>0</v>
      </c>
      <c r="AP540">
        <v>0</v>
      </c>
      <c r="AQ540">
        <v>1001701483</v>
      </c>
      <c r="AR540">
        <v>4883305</v>
      </c>
      <c r="AS540">
        <v>4</v>
      </c>
    </row>
    <row r="541" spans="1:45" x14ac:dyDescent="0.35">
      <c r="A541">
        <v>6474000</v>
      </c>
      <c r="B541">
        <v>0</v>
      </c>
      <c r="C541">
        <v>10</v>
      </c>
      <c r="D541" t="s">
        <v>367</v>
      </c>
      <c r="E541" t="s">
        <v>1324</v>
      </c>
      <c r="F541" t="s">
        <v>310</v>
      </c>
      <c r="G541" t="s">
        <v>1000</v>
      </c>
      <c r="H541">
        <v>1</v>
      </c>
      <c r="I541">
        <v>1</v>
      </c>
      <c r="J541">
        <v>0</v>
      </c>
      <c r="K541">
        <v>1</v>
      </c>
      <c r="L541" t="s">
        <v>355</v>
      </c>
      <c r="M541">
        <v>0</v>
      </c>
      <c r="N541" s="16">
        <v>45809</v>
      </c>
      <c r="O541" s="16">
        <v>45809</v>
      </c>
      <c r="R541" t="s">
        <v>266</v>
      </c>
      <c r="T541" t="s">
        <v>264</v>
      </c>
      <c r="AE541">
        <v>0</v>
      </c>
      <c r="AG541">
        <v>0</v>
      </c>
      <c r="AI541" t="s">
        <v>358</v>
      </c>
      <c r="AM541">
        <v>0</v>
      </c>
      <c r="AN541">
        <v>9.5243055555559994E-2</v>
      </c>
      <c r="AO541">
        <v>0</v>
      </c>
      <c r="AP541">
        <v>0</v>
      </c>
      <c r="AQ541">
        <v>1001701486</v>
      </c>
      <c r="AR541">
        <v>4883309</v>
      </c>
      <c r="AS541">
        <v>4</v>
      </c>
    </row>
    <row r="542" spans="1:45" x14ac:dyDescent="0.35">
      <c r="A542">
        <v>6475979</v>
      </c>
      <c r="B542">
        <v>0</v>
      </c>
      <c r="C542">
        <v>10</v>
      </c>
      <c r="D542" t="s">
        <v>203</v>
      </c>
      <c r="E542" t="s">
        <v>359</v>
      </c>
      <c r="F542" t="s">
        <v>310</v>
      </c>
      <c r="G542" t="s">
        <v>1005</v>
      </c>
      <c r="H542">
        <v>8</v>
      </c>
      <c r="I542">
        <v>2</v>
      </c>
      <c r="J542">
        <v>0</v>
      </c>
      <c r="K542">
        <v>4</v>
      </c>
      <c r="L542" t="s">
        <v>355</v>
      </c>
      <c r="M542">
        <v>0</v>
      </c>
      <c r="N542" s="16">
        <v>45870</v>
      </c>
      <c r="O542" s="16">
        <v>45870</v>
      </c>
      <c r="Q542" t="s">
        <v>198</v>
      </c>
      <c r="R542" t="s">
        <v>306</v>
      </c>
      <c r="S542">
        <v>10014640</v>
      </c>
      <c r="T542" t="s">
        <v>198</v>
      </c>
      <c r="AE542">
        <v>0</v>
      </c>
      <c r="AG542">
        <v>0</v>
      </c>
      <c r="AI542" t="s">
        <v>363</v>
      </c>
      <c r="AM542">
        <v>0</v>
      </c>
      <c r="AN542">
        <v>0.14285879629629999</v>
      </c>
      <c r="AO542">
        <v>0</v>
      </c>
      <c r="AP542">
        <v>0</v>
      </c>
      <c r="AQ542">
        <v>1001705123</v>
      </c>
      <c r="AR542">
        <v>4888764</v>
      </c>
      <c r="AS542">
        <v>3</v>
      </c>
    </row>
    <row r="543" spans="1:45" x14ac:dyDescent="0.35">
      <c r="A543">
        <v>6475990</v>
      </c>
      <c r="B543">
        <v>0</v>
      </c>
      <c r="C543">
        <v>10</v>
      </c>
      <c r="D543" t="s">
        <v>367</v>
      </c>
      <c r="E543" t="s">
        <v>1324</v>
      </c>
      <c r="F543" t="s">
        <v>310</v>
      </c>
      <c r="G543" t="s">
        <v>998</v>
      </c>
      <c r="H543">
        <v>4</v>
      </c>
      <c r="I543">
        <v>2</v>
      </c>
      <c r="J543">
        <v>0</v>
      </c>
      <c r="K543">
        <v>2</v>
      </c>
      <c r="L543" t="s">
        <v>355</v>
      </c>
      <c r="M543">
        <v>0</v>
      </c>
      <c r="N543" s="16">
        <v>45808</v>
      </c>
      <c r="O543" s="16">
        <v>45808</v>
      </c>
      <c r="Q543" t="s">
        <v>323</v>
      </c>
      <c r="R543" t="s">
        <v>322</v>
      </c>
      <c r="S543">
        <v>10014728</v>
      </c>
      <c r="T543" t="s">
        <v>321</v>
      </c>
      <c r="AE543">
        <v>0</v>
      </c>
      <c r="AG543">
        <v>0</v>
      </c>
      <c r="AI543" t="s">
        <v>363</v>
      </c>
      <c r="AM543">
        <v>0</v>
      </c>
      <c r="AN543">
        <v>4.7615740740740001E-2</v>
      </c>
      <c r="AO543">
        <v>0</v>
      </c>
      <c r="AP543">
        <v>0</v>
      </c>
      <c r="AQ543">
        <v>1001705391</v>
      </c>
      <c r="AR543">
        <v>4889649</v>
      </c>
      <c r="AS543">
        <v>3</v>
      </c>
    </row>
    <row r="544" spans="1:45" x14ac:dyDescent="0.35">
      <c r="A544">
        <v>6476021</v>
      </c>
      <c r="B544">
        <v>0</v>
      </c>
      <c r="C544">
        <v>10</v>
      </c>
      <c r="D544" t="s">
        <v>203</v>
      </c>
      <c r="E544" t="s">
        <v>1324</v>
      </c>
      <c r="F544" t="s">
        <v>310</v>
      </c>
      <c r="G544" t="s">
        <v>1005</v>
      </c>
      <c r="H544">
        <v>8</v>
      </c>
      <c r="I544">
        <v>2</v>
      </c>
      <c r="J544">
        <v>0</v>
      </c>
      <c r="K544">
        <v>4</v>
      </c>
      <c r="L544" t="s">
        <v>355</v>
      </c>
      <c r="M544">
        <v>0</v>
      </c>
      <c r="N544" s="16">
        <v>45870</v>
      </c>
      <c r="O544" s="16">
        <v>45870</v>
      </c>
      <c r="Q544" t="s">
        <v>152</v>
      </c>
      <c r="R544" t="s">
        <v>307</v>
      </c>
      <c r="S544">
        <v>10014641</v>
      </c>
      <c r="T544" t="s">
        <v>152</v>
      </c>
      <c r="AE544">
        <v>0</v>
      </c>
      <c r="AG544">
        <v>0</v>
      </c>
      <c r="AI544" t="s">
        <v>360</v>
      </c>
      <c r="AM544">
        <v>0</v>
      </c>
      <c r="AN544">
        <v>4.7615740740740001E-2</v>
      </c>
      <c r="AO544">
        <v>0</v>
      </c>
      <c r="AP544">
        <v>0</v>
      </c>
      <c r="AQ544">
        <v>1001705576</v>
      </c>
      <c r="AR544">
        <v>4889835</v>
      </c>
      <c r="AS544">
        <v>2</v>
      </c>
    </row>
    <row r="545" spans="1:45" x14ac:dyDescent="0.35">
      <c r="A545">
        <v>6476152</v>
      </c>
      <c r="B545">
        <v>0</v>
      </c>
      <c r="C545">
        <v>10</v>
      </c>
      <c r="D545" t="s">
        <v>203</v>
      </c>
      <c r="E545" t="s">
        <v>359</v>
      </c>
      <c r="F545" t="s">
        <v>310</v>
      </c>
      <c r="G545" t="s">
        <v>3286</v>
      </c>
      <c r="H545">
        <v>3</v>
      </c>
      <c r="I545">
        <v>1</v>
      </c>
      <c r="J545">
        <v>0</v>
      </c>
      <c r="K545">
        <v>3</v>
      </c>
      <c r="L545" t="s">
        <v>355</v>
      </c>
      <c r="M545">
        <v>0</v>
      </c>
      <c r="N545" s="16">
        <v>45565</v>
      </c>
      <c r="O545" s="16">
        <v>45565</v>
      </c>
      <c r="Q545" t="s">
        <v>216</v>
      </c>
      <c r="R545" t="s">
        <v>282</v>
      </c>
      <c r="S545">
        <v>10014642</v>
      </c>
      <c r="T545" t="s">
        <v>216</v>
      </c>
      <c r="AE545">
        <v>0</v>
      </c>
      <c r="AF545" s="16"/>
      <c r="AG545">
        <v>0</v>
      </c>
      <c r="AI545" t="s">
        <v>360</v>
      </c>
      <c r="AM545">
        <v>0</v>
      </c>
      <c r="AN545">
        <v>9.5243055555559994E-2</v>
      </c>
      <c r="AO545">
        <v>0</v>
      </c>
      <c r="AP545">
        <v>0</v>
      </c>
      <c r="AQ545">
        <v>1001706315</v>
      </c>
      <c r="AR545">
        <v>4890441</v>
      </c>
      <c r="AS545">
        <v>2</v>
      </c>
    </row>
    <row r="546" spans="1:45" x14ac:dyDescent="0.35">
      <c r="A546">
        <v>6476259</v>
      </c>
      <c r="B546">
        <v>0</v>
      </c>
      <c r="C546">
        <v>10</v>
      </c>
      <c r="D546" t="s">
        <v>203</v>
      </c>
      <c r="E546" t="s">
        <v>1324</v>
      </c>
      <c r="F546" t="s">
        <v>310</v>
      </c>
      <c r="G546" t="s">
        <v>1009</v>
      </c>
      <c r="H546">
        <v>4</v>
      </c>
      <c r="I546">
        <v>2</v>
      </c>
      <c r="J546">
        <v>0</v>
      </c>
      <c r="K546">
        <v>2</v>
      </c>
      <c r="L546" t="s">
        <v>355</v>
      </c>
      <c r="M546">
        <v>0</v>
      </c>
      <c r="N546" s="16">
        <v>45839</v>
      </c>
      <c r="O546" s="16">
        <v>45839</v>
      </c>
      <c r="Q546" t="s">
        <v>217</v>
      </c>
      <c r="R546" t="s">
        <v>320</v>
      </c>
      <c r="S546">
        <v>10014611</v>
      </c>
      <c r="T546" t="s">
        <v>217</v>
      </c>
      <c r="AE546">
        <v>0</v>
      </c>
      <c r="AG546">
        <v>0</v>
      </c>
      <c r="AI546" t="s">
        <v>360</v>
      </c>
      <c r="AM546">
        <v>0</v>
      </c>
      <c r="AN546">
        <v>0.28571759259259</v>
      </c>
      <c r="AO546">
        <v>0</v>
      </c>
      <c r="AP546">
        <v>0</v>
      </c>
      <c r="AQ546">
        <v>1001709052</v>
      </c>
      <c r="AR546">
        <v>4894321</v>
      </c>
      <c r="AS546">
        <v>2</v>
      </c>
    </row>
    <row r="547" spans="1:45" x14ac:dyDescent="0.35">
      <c r="A547">
        <v>6476265</v>
      </c>
      <c r="B547">
        <v>0</v>
      </c>
      <c r="C547">
        <v>10</v>
      </c>
      <c r="D547" t="s">
        <v>367</v>
      </c>
      <c r="E547" t="s">
        <v>359</v>
      </c>
      <c r="F547" t="s">
        <v>310</v>
      </c>
      <c r="G547" t="s">
        <v>1008</v>
      </c>
      <c r="H547">
        <v>0</v>
      </c>
      <c r="I547">
        <v>0</v>
      </c>
      <c r="J547">
        <v>0</v>
      </c>
      <c r="K547">
        <v>0</v>
      </c>
      <c r="L547" t="s">
        <v>355</v>
      </c>
      <c r="M547">
        <v>0</v>
      </c>
      <c r="N547" s="16">
        <v>45701</v>
      </c>
      <c r="O547" s="16">
        <v>45701</v>
      </c>
      <c r="Q547" t="s">
        <v>573</v>
      </c>
      <c r="R547" t="s">
        <v>572</v>
      </c>
      <c r="S547">
        <v>202332</v>
      </c>
      <c r="T547" t="s">
        <v>571</v>
      </c>
      <c r="AE547">
        <v>0</v>
      </c>
      <c r="AF547" s="16"/>
      <c r="AG547">
        <v>0</v>
      </c>
      <c r="AI547" t="s">
        <v>360</v>
      </c>
      <c r="AM547">
        <v>0</v>
      </c>
      <c r="AN547">
        <v>0.14285879629629999</v>
      </c>
      <c r="AO547">
        <v>0</v>
      </c>
      <c r="AP547">
        <v>0</v>
      </c>
      <c r="AQ547">
        <v>1001709054</v>
      </c>
      <c r="AR547">
        <v>4894323</v>
      </c>
      <c r="AS547">
        <v>2</v>
      </c>
    </row>
    <row r="548" spans="1:45" x14ac:dyDescent="0.35">
      <c r="A548">
        <v>6476285</v>
      </c>
      <c r="B548">
        <v>0</v>
      </c>
      <c r="C548">
        <v>10</v>
      </c>
      <c r="D548" t="s">
        <v>203</v>
      </c>
      <c r="E548" t="s">
        <v>1324</v>
      </c>
      <c r="F548" t="s">
        <v>310</v>
      </c>
      <c r="G548" t="s">
        <v>1007</v>
      </c>
      <c r="H548">
        <v>4</v>
      </c>
      <c r="I548">
        <v>2</v>
      </c>
      <c r="J548">
        <v>0</v>
      </c>
      <c r="K548">
        <v>2</v>
      </c>
      <c r="L548" t="s">
        <v>355</v>
      </c>
      <c r="M548">
        <v>0</v>
      </c>
      <c r="N548" s="16">
        <v>45839</v>
      </c>
      <c r="O548" s="16">
        <v>45839</v>
      </c>
      <c r="Q548" t="s">
        <v>224</v>
      </c>
      <c r="R548" t="s">
        <v>389</v>
      </c>
      <c r="S548">
        <v>10014612</v>
      </c>
      <c r="T548" t="s">
        <v>224</v>
      </c>
      <c r="AE548">
        <v>0</v>
      </c>
      <c r="AG548">
        <v>0</v>
      </c>
      <c r="AI548" t="s">
        <v>360</v>
      </c>
      <c r="AM548">
        <v>0.29166666666667002</v>
      </c>
      <c r="AN548">
        <v>0.375</v>
      </c>
      <c r="AO548">
        <v>0</v>
      </c>
      <c r="AP548">
        <v>0</v>
      </c>
      <c r="AQ548">
        <v>1001709069</v>
      </c>
      <c r="AR548">
        <v>4894526</v>
      </c>
      <c r="AS548">
        <v>2</v>
      </c>
    </row>
    <row r="549" spans="1:45" x14ac:dyDescent="0.35">
      <c r="A549">
        <v>6476291</v>
      </c>
      <c r="B549">
        <v>0</v>
      </c>
      <c r="C549">
        <v>10</v>
      </c>
      <c r="D549" t="s">
        <v>203</v>
      </c>
      <c r="E549" t="s">
        <v>359</v>
      </c>
      <c r="F549" t="s">
        <v>310</v>
      </c>
      <c r="G549" t="s">
        <v>1006</v>
      </c>
      <c r="H549">
        <v>1</v>
      </c>
      <c r="I549">
        <v>1</v>
      </c>
      <c r="J549">
        <v>0</v>
      </c>
      <c r="K549">
        <v>1</v>
      </c>
      <c r="L549" t="s">
        <v>355</v>
      </c>
      <c r="M549">
        <v>0</v>
      </c>
      <c r="N549" s="16">
        <v>45680</v>
      </c>
      <c r="O549" s="16">
        <v>45680</v>
      </c>
      <c r="Q549" t="s">
        <v>223</v>
      </c>
      <c r="R549" t="s">
        <v>303</v>
      </c>
      <c r="S549">
        <v>10014613</v>
      </c>
      <c r="T549" t="s">
        <v>223</v>
      </c>
      <c r="AE549">
        <v>0</v>
      </c>
      <c r="AG549">
        <v>0</v>
      </c>
      <c r="AI549" t="s">
        <v>360</v>
      </c>
      <c r="AM549">
        <v>0.29166666666667002</v>
      </c>
      <c r="AN549">
        <v>0.39583333333332998</v>
      </c>
      <c r="AO549">
        <v>0</v>
      </c>
      <c r="AP549">
        <v>0</v>
      </c>
      <c r="AQ549">
        <v>1001709431</v>
      </c>
      <c r="AR549">
        <v>4894954</v>
      </c>
      <c r="AS549">
        <v>2</v>
      </c>
    </row>
    <row r="550" spans="1:45" x14ac:dyDescent="0.35">
      <c r="A550">
        <v>6476298</v>
      </c>
      <c r="B550">
        <v>0</v>
      </c>
      <c r="C550">
        <v>10</v>
      </c>
      <c r="D550" t="s">
        <v>203</v>
      </c>
      <c r="E550" t="s">
        <v>1324</v>
      </c>
      <c r="F550" t="s">
        <v>310</v>
      </c>
      <c r="G550" t="s">
        <v>854</v>
      </c>
      <c r="H550">
        <v>3</v>
      </c>
      <c r="I550">
        <v>1</v>
      </c>
      <c r="J550">
        <v>0</v>
      </c>
      <c r="K550">
        <v>3</v>
      </c>
      <c r="L550" t="s">
        <v>355</v>
      </c>
      <c r="M550">
        <v>0</v>
      </c>
      <c r="N550" s="16">
        <v>45839</v>
      </c>
      <c r="O550" s="16">
        <v>45839</v>
      </c>
      <c r="Q550" t="s">
        <v>206</v>
      </c>
      <c r="R550" t="s">
        <v>339</v>
      </c>
      <c r="S550">
        <v>10014614</v>
      </c>
      <c r="T550" t="s">
        <v>206</v>
      </c>
      <c r="AE550">
        <v>0</v>
      </c>
      <c r="AG550">
        <v>0</v>
      </c>
      <c r="AI550" t="s">
        <v>360</v>
      </c>
      <c r="AM550">
        <v>0</v>
      </c>
      <c r="AN550">
        <v>0.19047453703704001</v>
      </c>
      <c r="AO550">
        <v>0</v>
      </c>
      <c r="AP550">
        <v>0</v>
      </c>
      <c r="AQ550">
        <v>1001709503</v>
      </c>
      <c r="AR550">
        <v>4894967</v>
      </c>
      <c r="AS550">
        <v>2</v>
      </c>
    </row>
    <row r="551" spans="1:45" x14ac:dyDescent="0.35">
      <c r="A551">
        <v>6476320</v>
      </c>
      <c r="B551">
        <v>0</v>
      </c>
      <c r="C551">
        <v>10</v>
      </c>
      <c r="D551" t="s">
        <v>203</v>
      </c>
      <c r="E551" t="s">
        <v>1324</v>
      </c>
      <c r="F551" t="s">
        <v>310</v>
      </c>
      <c r="G551" t="s">
        <v>1064</v>
      </c>
      <c r="H551">
        <v>6</v>
      </c>
      <c r="I551">
        <v>2</v>
      </c>
      <c r="J551">
        <v>0</v>
      </c>
      <c r="K551">
        <v>3</v>
      </c>
      <c r="L551" t="s">
        <v>355</v>
      </c>
      <c r="M551">
        <v>0</v>
      </c>
      <c r="N551" s="16">
        <v>45839</v>
      </c>
      <c r="O551" s="16">
        <v>45839</v>
      </c>
      <c r="Q551" t="s">
        <v>206</v>
      </c>
      <c r="R551" t="s">
        <v>339</v>
      </c>
      <c r="S551">
        <v>10014614</v>
      </c>
      <c r="T551" t="s">
        <v>206</v>
      </c>
      <c r="AE551">
        <v>0</v>
      </c>
      <c r="AF551" s="16"/>
      <c r="AG551">
        <v>0</v>
      </c>
      <c r="AI551" t="s">
        <v>360</v>
      </c>
      <c r="AM551">
        <v>0</v>
      </c>
      <c r="AN551">
        <v>0.38094907407407003</v>
      </c>
      <c r="AO551">
        <v>0</v>
      </c>
      <c r="AP551">
        <v>0</v>
      </c>
      <c r="AQ551">
        <v>1001709627</v>
      </c>
      <c r="AR551">
        <v>4895081</v>
      </c>
      <c r="AS551">
        <v>2</v>
      </c>
    </row>
    <row r="552" spans="1:45" x14ac:dyDescent="0.35">
      <c r="A552">
        <v>6476328</v>
      </c>
      <c r="B552">
        <v>0</v>
      </c>
      <c r="C552">
        <v>10</v>
      </c>
      <c r="D552" t="s">
        <v>371</v>
      </c>
      <c r="E552" t="s">
        <v>1324</v>
      </c>
      <c r="F552" t="s">
        <v>310</v>
      </c>
      <c r="G552" t="s">
        <v>1063</v>
      </c>
      <c r="H552">
        <v>2</v>
      </c>
      <c r="I552">
        <v>2</v>
      </c>
      <c r="J552">
        <v>0</v>
      </c>
      <c r="K552">
        <v>1</v>
      </c>
      <c r="L552" t="s">
        <v>355</v>
      </c>
      <c r="M552">
        <v>0</v>
      </c>
      <c r="N552" s="16">
        <v>45839</v>
      </c>
      <c r="O552" s="16">
        <v>45839</v>
      </c>
      <c r="Q552" t="s">
        <v>403</v>
      </c>
      <c r="R552" t="s">
        <v>404</v>
      </c>
      <c r="S552">
        <v>10014622</v>
      </c>
      <c r="T552" t="s">
        <v>403</v>
      </c>
      <c r="AE552">
        <v>0</v>
      </c>
      <c r="AG552">
        <v>0</v>
      </c>
      <c r="AI552" t="s">
        <v>360</v>
      </c>
      <c r="AM552">
        <v>0.38094907407407003</v>
      </c>
      <c r="AN552">
        <v>0.76189814814815005</v>
      </c>
      <c r="AO552">
        <v>0</v>
      </c>
      <c r="AP552">
        <v>0</v>
      </c>
      <c r="AQ552">
        <v>1001709627</v>
      </c>
      <c r="AR552">
        <v>4895082</v>
      </c>
      <c r="AS552">
        <v>2</v>
      </c>
    </row>
    <row r="553" spans="1:45" x14ac:dyDescent="0.35">
      <c r="A553">
        <v>6476334</v>
      </c>
      <c r="B553">
        <v>0</v>
      </c>
      <c r="C553">
        <v>10</v>
      </c>
      <c r="D553" t="s">
        <v>371</v>
      </c>
      <c r="E553" t="s">
        <v>1324</v>
      </c>
      <c r="F553" t="s">
        <v>310</v>
      </c>
      <c r="G553" t="s">
        <v>1062</v>
      </c>
      <c r="H553">
        <v>6</v>
      </c>
      <c r="I553">
        <v>2</v>
      </c>
      <c r="J553">
        <v>0</v>
      </c>
      <c r="K553">
        <v>3</v>
      </c>
      <c r="L553" t="s">
        <v>355</v>
      </c>
      <c r="M553">
        <v>0</v>
      </c>
      <c r="N553" s="16">
        <v>45839</v>
      </c>
      <c r="O553" s="16">
        <v>45839</v>
      </c>
      <c r="Q553" t="s">
        <v>237</v>
      </c>
      <c r="R553" t="s">
        <v>386</v>
      </c>
      <c r="S553">
        <v>10014625</v>
      </c>
      <c r="T553" t="s">
        <v>237</v>
      </c>
      <c r="AE553">
        <v>0</v>
      </c>
      <c r="AG553">
        <v>0</v>
      </c>
      <c r="AI553" t="s">
        <v>360</v>
      </c>
      <c r="AM553">
        <v>0.76189814814815005</v>
      </c>
      <c r="AN553">
        <v>0.14285879629629999</v>
      </c>
      <c r="AO553">
        <v>0</v>
      </c>
      <c r="AP553">
        <v>0</v>
      </c>
      <c r="AQ553">
        <v>1001709627</v>
      </c>
      <c r="AR553">
        <v>4895083</v>
      </c>
      <c r="AS553">
        <v>2</v>
      </c>
    </row>
    <row r="554" spans="1:45" x14ac:dyDescent="0.35">
      <c r="A554">
        <v>6476338</v>
      </c>
      <c r="B554">
        <v>0</v>
      </c>
      <c r="C554">
        <v>10</v>
      </c>
      <c r="D554" t="s">
        <v>371</v>
      </c>
      <c r="E554" t="s">
        <v>1324</v>
      </c>
      <c r="F554" t="s">
        <v>310</v>
      </c>
      <c r="G554" t="s">
        <v>851</v>
      </c>
      <c r="H554">
        <v>1</v>
      </c>
      <c r="I554">
        <v>1</v>
      </c>
      <c r="J554">
        <v>0</v>
      </c>
      <c r="K554">
        <v>1</v>
      </c>
      <c r="L554" t="s">
        <v>355</v>
      </c>
      <c r="M554">
        <v>0</v>
      </c>
      <c r="N554" s="16">
        <v>45839</v>
      </c>
      <c r="O554" s="16">
        <v>45839</v>
      </c>
      <c r="Q554" t="s">
        <v>240</v>
      </c>
      <c r="R554" t="s">
        <v>304</v>
      </c>
      <c r="S554">
        <v>10014607</v>
      </c>
      <c r="T554" t="s">
        <v>240</v>
      </c>
      <c r="AE554">
        <v>0</v>
      </c>
      <c r="AG554">
        <v>0</v>
      </c>
      <c r="AI554" t="s">
        <v>360</v>
      </c>
      <c r="AM554">
        <v>0</v>
      </c>
      <c r="AN554">
        <v>0.28571759259259</v>
      </c>
      <c r="AO554">
        <v>0</v>
      </c>
      <c r="AP554">
        <v>0</v>
      </c>
      <c r="AQ554">
        <v>1001709633</v>
      </c>
      <c r="AR554">
        <v>4895089</v>
      </c>
      <c r="AS554">
        <v>2</v>
      </c>
    </row>
    <row r="555" spans="1:45" x14ac:dyDescent="0.35">
      <c r="A555">
        <v>6476339</v>
      </c>
      <c r="B555">
        <v>0</v>
      </c>
      <c r="C555">
        <v>10</v>
      </c>
      <c r="D555" t="s">
        <v>203</v>
      </c>
      <c r="E555" t="s">
        <v>1324</v>
      </c>
      <c r="F555" t="s">
        <v>310</v>
      </c>
      <c r="G555" t="s">
        <v>825</v>
      </c>
      <c r="H555">
        <v>3</v>
      </c>
      <c r="I555">
        <v>1</v>
      </c>
      <c r="J555">
        <v>0</v>
      </c>
      <c r="K555">
        <v>3</v>
      </c>
      <c r="L555" t="s">
        <v>355</v>
      </c>
      <c r="M555">
        <v>0</v>
      </c>
      <c r="N555" s="16">
        <v>45839</v>
      </c>
      <c r="O555" s="16">
        <v>45839</v>
      </c>
      <c r="Q555" t="s">
        <v>202</v>
      </c>
      <c r="R555" t="s">
        <v>396</v>
      </c>
      <c r="S555">
        <v>10014615</v>
      </c>
      <c r="T555" t="s">
        <v>202</v>
      </c>
      <c r="AE555">
        <v>0</v>
      </c>
      <c r="AG555">
        <v>0</v>
      </c>
      <c r="AI555" t="s">
        <v>360</v>
      </c>
      <c r="AM555">
        <v>0.28571759259259</v>
      </c>
      <c r="AN555">
        <v>0.57143518518518999</v>
      </c>
      <c r="AO555">
        <v>0</v>
      </c>
      <c r="AP555">
        <v>0</v>
      </c>
      <c r="AQ555">
        <v>1001709633</v>
      </c>
      <c r="AR555">
        <v>4895090</v>
      </c>
      <c r="AS555">
        <v>2</v>
      </c>
    </row>
    <row r="556" spans="1:45" x14ac:dyDescent="0.35">
      <c r="A556">
        <v>6476340</v>
      </c>
      <c r="B556">
        <v>0</v>
      </c>
      <c r="C556">
        <v>10</v>
      </c>
      <c r="D556" t="s">
        <v>203</v>
      </c>
      <c r="E556" t="s">
        <v>359</v>
      </c>
      <c r="F556" t="s">
        <v>310</v>
      </c>
      <c r="G556" t="s">
        <v>1061</v>
      </c>
      <c r="H556">
        <v>3</v>
      </c>
      <c r="I556">
        <v>1</v>
      </c>
      <c r="J556">
        <v>0</v>
      </c>
      <c r="K556">
        <v>3</v>
      </c>
      <c r="L556" t="s">
        <v>355</v>
      </c>
      <c r="M556">
        <v>0</v>
      </c>
      <c r="N556" s="16">
        <v>45575</v>
      </c>
      <c r="O556" s="16">
        <v>45575</v>
      </c>
      <c r="Q556" t="s">
        <v>202</v>
      </c>
      <c r="R556" t="s">
        <v>396</v>
      </c>
      <c r="S556">
        <v>10014615</v>
      </c>
      <c r="T556" t="s">
        <v>202</v>
      </c>
      <c r="AE556">
        <v>0</v>
      </c>
      <c r="AG556">
        <v>0</v>
      </c>
      <c r="AI556" t="s">
        <v>360</v>
      </c>
      <c r="AM556">
        <v>0.57143518518518999</v>
      </c>
      <c r="AN556">
        <v>0.85715277777777998</v>
      </c>
      <c r="AO556">
        <v>0</v>
      </c>
      <c r="AP556">
        <v>0</v>
      </c>
      <c r="AQ556">
        <v>1001709633</v>
      </c>
      <c r="AR556">
        <v>4895091</v>
      </c>
      <c r="AS556">
        <v>2</v>
      </c>
    </row>
    <row r="557" spans="1:45" x14ac:dyDescent="0.35">
      <c r="A557">
        <v>6476420</v>
      </c>
      <c r="B557">
        <v>0</v>
      </c>
      <c r="C557">
        <v>10</v>
      </c>
      <c r="D557" t="s">
        <v>203</v>
      </c>
      <c r="E557" t="s">
        <v>1361</v>
      </c>
      <c r="F557" t="s">
        <v>310</v>
      </c>
      <c r="G557" t="s">
        <v>1060</v>
      </c>
      <c r="H557">
        <v>2</v>
      </c>
      <c r="I557">
        <v>1</v>
      </c>
      <c r="J557">
        <v>2</v>
      </c>
      <c r="K557">
        <v>2</v>
      </c>
      <c r="L557" t="s">
        <v>355</v>
      </c>
      <c r="M557">
        <v>0</v>
      </c>
      <c r="N557" s="16">
        <v>45809</v>
      </c>
      <c r="O557" s="16">
        <v>45809</v>
      </c>
      <c r="P557" s="16">
        <v>45816</v>
      </c>
      <c r="Q557" t="s">
        <v>294</v>
      </c>
      <c r="R557" t="s">
        <v>295</v>
      </c>
      <c r="S557">
        <v>10014618</v>
      </c>
      <c r="T557" t="s">
        <v>294</v>
      </c>
      <c r="AE557">
        <v>0</v>
      </c>
      <c r="AF557" s="16"/>
      <c r="AG557">
        <v>0</v>
      </c>
      <c r="AI557" t="s">
        <v>363</v>
      </c>
      <c r="AM557">
        <v>0</v>
      </c>
      <c r="AN557">
        <v>0.14285879629629999</v>
      </c>
      <c r="AO557">
        <v>0</v>
      </c>
      <c r="AP557">
        <v>0</v>
      </c>
      <c r="AQ557">
        <v>1001709699</v>
      </c>
      <c r="AR557">
        <v>4895117</v>
      </c>
      <c r="AS557">
        <v>3</v>
      </c>
    </row>
    <row r="558" spans="1:45" x14ac:dyDescent="0.35">
      <c r="A558">
        <v>6476425</v>
      </c>
      <c r="B558">
        <v>0</v>
      </c>
      <c r="C558">
        <v>10</v>
      </c>
      <c r="D558" t="s">
        <v>203</v>
      </c>
      <c r="E558" t="s">
        <v>1324</v>
      </c>
      <c r="F558" t="s">
        <v>310</v>
      </c>
      <c r="G558" t="s">
        <v>1052</v>
      </c>
      <c r="H558">
        <v>2</v>
      </c>
      <c r="I558">
        <v>1</v>
      </c>
      <c r="J558">
        <v>0</v>
      </c>
      <c r="K558">
        <v>2</v>
      </c>
      <c r="L558" t="s">
        <v>355</v>
      </c>
      <c r="M558">
        <v>0</v>
      </c>
      <c r="N558" s="16">
        <v>45809</v>
      </c>
      <c r="O558" s="16">
        <v>45809</v>
      </c>
      <c r="Q558" t="s">
        <v>294</v>
      </c>
      <c r="R558" t="s">
        <v>295</v>
      </c>
      <c r="S558">
        <v>10014618</v>
      </c>
      <c r="T558" t="s">
        <v>294</v>
      </c>
      <c r="AE558">
        <v>0</v>
      </c>
      <c r="AG558">
        <v>0</v>
      </c>
      <c r="AI558" t="s">
        <v>356</v>
      </c>
      <c r="AM558">
        <v>0</v>
      </c>
      <c r="AN558">
        <v>0.28571759259259</v>
      </c>
      <c r="AO558">
        <v>0</v>
      </c>
      <c r="AP558">
        <v>0</v>
      </c>
      <c r="AQ558">
        <v>1001709720</v>
      </c>
      <c r="AR558">
        <v>4895250</v>
      </c>
      <c r="AS558">
        <v>1</v>
      </c>
    </row>
    <row r="559" spans="1:45" x14ac:dyDescent="0.35">
      <c r="A559">
        <v>6476427</v>
      </c>
      <c r="B559">
        <v>0</v>
      </c>
      <c r="C559">
        <v>10</v>
      </c>
      <c r="D559" t="s">
        <v>203</v>
      </c>
      <c r="E559" t="s">
        <v>1324</v>
      </c>
      <c r="F559" t="s">
        <v>310</v>
      </c>
      <c r="G559" t="s">
        <v>1059</v>
      </c>
      <c r="H559">
        <v>4</v>
      </c>
      <c r="I559">
        <v>2</v>
      </c>
      <c r="J559">
        <v>0</v>
      </c>
      <c r="K559">
        <v>2</v>
      </c>
      <c r="L559" t="s">
        <v>355</v>
      </c>
      <c r="M559">
        <v>0</v>
      </c>
      <c r="N559" s="16">
        <v>45809</v>
      </c>
      <c r="O559" s="16">
        <v>45809</v>
      </c>
      <c r="Q559" t="s">
        <v>294</v>
      </c>
      <c r="R559" t="s">
        <v>295</v>
      </c>
      <c r="S559">
        <v>10014618</v>
      </c>
      <c r="T559" t="s">
        <v>294</v>
      </c>
      <c r="AE559">
        <v>0</v>
      </c>
      <c r="AG559">
        <v>0</v>
      </c>
      <c r="AI559" t="s">
        <v>356</v>
      </c>
      <c r="AM559">
        <v>0.28571759259259</v>
      </c>
      <c r="AN559">
        <v>0.85715277777777998</v>
      </c>
      <c r="AO559">
        <v>0</v>
      </c>
      <c r="AP559">
        <v>0</v>
      </c>
      <c r="AQ559">
        <v>1001709720</v>
      </c>
      <c r="AR559">
        <v>4895251</v>
      </c>
      <c r="AS559">
        <v>1</v>
      </c>
    </row>
    <row r="560" spans="1:45" x14ac:dyDescent="0.35">
      <c r="A560">
        <v>6476432</v>
      </c>
      <c r="B560">
        <v>0</v>
      </c>
      <c r="C560">
        <v>10</v>
      </c>
      <c r="D560" t="s">
        <v>203</v>
      </c>
      <c r="E560" t="s">
        <v>1324</v>
      </c>
      <c r="F560" t="s">
        <v>310</v>
      </c>
      <c r="G560" t="s">
        <v>1058</v>
      </c>
      <c r="H560">
        <v>1</v>
      </c>
      <c r="I560">
        <v>1</v>
      </c>
      <c r="J560">
        <v>0</v>
      </c>
      <c r="K560">
        <v>1</v>
      </c>
      <c r="L560" t="s">
        <v>355</v>
      </c>
      <c r="M560">
        <v>0</v>
      </c>
      <c r="N560" s="16">
        <v>45809</v>
      </c>
      <c r="O560" s="16">
        <v>45809</v>
      </c>
      <c r="Q560" t="s">
        <v>237</v>
      </c>
      <c r="R560" t="s">
        <v>386</v>
      </c>
      <c r="S560">
        <v>10014625</v>
      </c>
      <c r="T560" t="s">
        <v>237</v>
      </c>
      <c r="AE560">
        <v>0</v>
      </c>
      <c r="AG560">
        <v>0</v>
      </c>
      <c r="AI560" t="s">
        <v>356</v>
      </c>
      <c r="AM560">
        <v>0.85715277777777998</v>
      </c>
      <c r="AN560">
        <v>4.7638888888890001E-2</v>
      </c>
      <c r="AO560">
        <v>0</v>
      </c>
      <c r="AP560">
        <v>0</v>
      </c>
      <c r="AQ560">
        <v>1001709720</v>
      </c>
      <c r="AR560">
        <v>4895252</v>
      </c>
      <c r="AS560">
        <v>1</v>
      </c>
    </row>
    <row r="561" spans="1:45" x14ac:dyDescent="0.35">
      <c r="A561">
        <v>6476439</v>
      </c>
      <c r="B561">
        <v>0</v>
      </c>
      <c r="C561">
        <v>10</v>
      </c>
      <c r="D561" t="s">
        <v>203</v>
      </c>
      <c r="E561" t="s">
        <v>1324</v>
      </c>
      <c r="F561" t="s">
        <v>310</v>
      </c>
      <c r="G561" t="s">
        <v>1057</v>
      </c>
      <c r="H561">
        <v>2</v>
      </c>
      <c r="I561">
        <v>1</v>
      </c>
      <c r="J561">
        <v>0</v>
      </c>
      <c r="K561">
        <v>2</v>
      </c>
      <c r="L561" t="s">
        <v>355</v>
      </c>
      <c r="M561">
        <v>0</v>
      </c>
      <c r="N561" s="16">
        <v>45809</v>
      </c>
      <c r="O561" s="16">
        <v>45809</v>
      </c>
      <c r="Q561" t="s">
        <v>148</v>
      </c>
      <c r="R561" t="s">
        <v>297</v>
      </c>
      <c r="S561">
        <v>10014617</v>
      </c>
      <c r="T561" t="s">
        <v>148</v>
      </c>
      <c r="AE561">
        <v>0</v>
      </c>
      <c r="AG561">
        <v>0</v>
      </c>
      <c r="AI561" t="s">
        <v>363</v>
      </c>
      <c r="AM561">
        <v>0</v>
      </c>
      <c r="AN561">
        <v>0.14285879629629999</v>
      </c>
      <c r="AO561">
        <v>0</v>
      </c>
      <c r="AP561">
        <v>0</v>
      </c>
      <c r="AQ561">
        <v>1001709767</v>
      </c>
      <c r="AR561">
        <v>4895259</v>
      </c>
      <c r="AS561">
        <v>3</v>
      </c>
    </row>
    <row r="562" spans="1:45" x14ac:dyDescent="0.35">
      <c r="A562">
        <v>6476463</v>
      </c>
      <c r="B562">
        <v>0</v>
      </c>
      <c r="C562">
        <v>10</v>
      </c>
      <c r="D562" t="s">
        <v>203</v>
      </c>
      <c r="E562" t="s">
        <v>1324</v>
      </c>
      <c r="F562" t="s">
        <v>310</v>
      </c>
      <c r="G562" t="s">
        <v>1056</v>
      </c>
      <c r="H562">
        <v>1</v>
      </c>
      <c r="I562">
        <v>1</v>
      </c>
      <c r="J562">
        <v>0</v>
      </c>
      <c r="K562">
        <v>1</v>
      </c>
      <c r="L562" t="s">
        <v>355</v>
      </c>
      <c r="M562">
        <v>0</v>
      </c>
      <c r="N562" s="16">
        <v>45839</v>
      </c>
      <c r="O562" s="16">
        <v>45839</v>
      </c>
      <c r="Q562" t="s">
        <v>313</v>
      </c>
      <c r="R562" t="s">
        <v>314</v>
      </c>
      <c r="S562">
        <v>10014619</v>
      </c>
      <c r="T562" t="s">
        <v>313</v>
      </c>
      <c r="AE562">
        <v>0</v>
      </c>
      <c r="AG562">
        <v>0</v>
      </c>
      <c r="AI562" t="s">
        <v>360</v>
      </c>
      <c r="AM562">
        <v>0</v>
      </c>
      <c r="AN562">
        <v>0.47619212962962998</v>
      </c>
      <c r="AO562">
        <v>0</v>
      </c>
      <c r="AP562">
        <v>0</v>
      </c>
      <c r="AQ562">
        <v>1001709951</v>
      </c>
      <c r="AR562">
        <v>4895471</v>
      </c>
      <c r="AS562">
        <v>2</v>
      </c>
    </row>
    <row r="563" spans="1:45" x14ac:dyDescent="0.35">
      <c r="A563">
        <v>6476480</v>
      </c>
      <c r="B563">
        <v>0</v>
      </c>
      <c r="C563">
        <v>10</v>
      </c>
      <c r="D563" t="s">
        <v>203</v>
      </c>
      <c r="E563" t="s">
        <v>1324</v>
      </c>
      <c r="F563" t="s">
        <v>310</v>
      </c>
      <c r="G563" t="s">
        <v>1055</v>
      </c>
      <c r="H563">
        <v>2</v>
      </c>
      <c r="I563">
        <v>1</v>
      </c>
      <c r="J563">
        <v>0</v>
      </c>
      <c r="K563">
        <v>2</v>
      </c>
      <c r="L563" t="s">
        <v>355</v>
      </c>
      <c r="M563">
        <v>0</v>
      </c>
      <c r="N563" s="16">
        <v>45839</v>
      </c>
      <c r="O563" s="16">
        <v>45839</v>
      </c>
      <c r="Q563" t="s">
        <v>413</v>
      </c>
      <c r="R563" t="s">
        <v>414</v>
      </c>
      <c r="S563">
        <v>10014620</v>
      </c>
      <c r="T563" t="s">
        <v>413</v>
      </c>
      <c r="AE563">
        <v>0.64682870370370005</v>
      </c>
      <c r="AF563" s="16">
        <v>45612</v>
      </c>
      <c r="AG563">
        <v>0.375</v>
      </c>
      <c r="AI563" t="s">
        <v>356</v>
      </c>
      <c r="AM563">
        <v>0.375</v>
      </c>
      <c r="AN563">
        <v>0.64682870370370005</v>
      </c>
      <c r="AO563">
        <v>0</v>
      </c>
      <c r="AP563">
        <v>0</v>
      </c>
      <c r="AQ563">
        <v>1001709954</v>
      </c>
      <c r="AR563">
        <v>4895474</v>
      </c>
      <c r="AS563">
        <v>1</v>
      </c>
    </row>
    <row r="564" spans="1:45" x14ac:dyDescent="0.35">
      <c r="A564">
        <v>6476521</v>
      </c>
      <c r="B564">
        <v>0</v>
      </c>
      <c r="C564">
        <v>10</v>
      </c>
      <c r="D564" t="s">
        <v>203</v>
      </c>
      <c r="E564" t="s">
        <v>359</v>
      </c>
      <c r="F564" t="s">
        <v>310</v>
      </c>
      <c r="G564" t="s">
        <v>1054</v>
      </c>
      <c r="H564">
        <v>4</v>
      </c>
      <c r="I564">
        <v>2</v>
      </c>
      <c r="J564">
        <v>0</v>
      </c>
      <c r="K564">
        <v>2</v>
      </c>
      <c r="L564" t="s">
        <v>355</v>
      </c>
      <c r="M564">
        <v>0</v>
      </c>
      <c r="N564" s="16">
        <v>45683</v>
      </c>
      <c r="O564" s="16">
        <v>45683</v>
      </c>
      <c r="Q564" t="s">
        <v>207</v>
      </c>
      <c r="R564" t="s">
        <v>385</v>
      </c>
      <c r="S564">
        <v>10014621</v>
      </c>
      <c r="T564" t="s">
        <v>207</v>
      </c>
      <c r="AE564">
        <v>0</v>
      </c>
      <c r="AG564">
        <v>0</v>
      </c>
      <c r="AI564" t="s">
        <v>360</v>
      </c>
      <c r="AM564">
        <v>0</v>
      </c>
      <c r="AN564">
        <v>0.38094907407407003</v>
      </c>
      <c r="AO564">
        <v>0</v>
      </c>
      <c r="AP564">
        <v>0</v>
      </c>
      <c r="AQ564">
        <v>1001709961</v>
      </c>
      <c r="AR564">
        <v>4895481</v>
      </c>
      <c r="AS564">
        <v>2</v>
      </c>
    </row>
    <row r="565" spans="1:45" x14ac:dyDescent="0.35">
      <c r="A565">
        <v>6476523</v>
      </c>
      <c r="B565">
        <v>0</v>
      </c>
      <c r="C565">
        <v>10</v>
      </c>
      <c r="D565" t="s">
        <v>203</v>
      </c>
      <c r="E565" t="s">
        <v>359</v>
      </c>
      <c r="F565" t="s">
        <v>310</v>
      </c>
      <c r="G565" t="s">
        <v>1053</v>
      </c>
      <c r="H565">
        <v>6</v>
      </c>
      <c r="I565">
        <v>2</v>
      </c>
      <c r="J565">
        <v>0</v>
      </c>
      <c r="K565">
        <v>3</v>
      </c>
      <c r="L565" t="s">
        <v>355</v>
      </c>
      <c r="M565">
        <v>0</v>
      </c>
      <c r="N565" s="16">
        <v>45683</v>
      </c>
      <c r="O565" s="16">
        <v>45683</v>
      </c>
      <c r="Q565" t="s">
        <v>207</v>
      </c>
      <c r="R565" t="s">
        <v>385</v>
      </c>
      <c r="S565">
        <v>10014621</v>
      </c>
      <c r="T565" t="s">
        <v>207</v>
      </c>
      <c r="AE565">
        <v>0</v>
      </c>
      <c r="AF565" s="16"/>
      <c r="AG565">
        <v>0</v>
      </c>
      <c r="AI565" t="s">
        <v>360</v>
      </c>
      <c r="AM565">
        <v>0</v>
      </c>
      <c r="AN565">
        <v>0.19047453703704001</v>
      </c>
      <c r="AO565">
        <v>0</v>
      </c>
      <c r="AP565">
        <v>0</v>
      </c>
      <c r="AQ565">
        <v>1001710839</v>
      </c>
      <c r="AR565">
        <v>4895602</v>
      </c>
      <c r="AS565">
        <v>2</v>
      </c>
    </row>
    <row r="566" spans="1:45" x14ac:dyDescent="0.35">
      <c r="A566">
        <v>6476528</v>
      </c>
      <c r="B566">
        <v>0</v>
      </c>
      <c r="C566">
        <v>10</v>
      </c>
      <c r="D566" t="s">
        <v>203</v>
      </c>
      <c r="E566" t="s">
        <v>1324</v>
      </c>
      <c r="F566" t="s">
        <v>310</v>
      </c>
      <c r="G566" t="s">
        <v>1052</v>
      </c>
      <c r="H566">
        <v>2</v>
      </c>
      <c r="I566">
        <v>1</v>
      </c>
      <c r="J566">
        <v>0</v>
      </c>
      <c r="K566">
        <v>2</v>
      </c>
      <c r="L566" t="s">
        <v>355</v>
      </c>
      <c r="M566">
        <v>0</v>
      </c>
      <c r="N566" s="16">
        <v>45839</v>
      </c>
      <c r="O566" s="16">
        <v>45839</v>
      </c>
      <c r="Q566" t="s">
        <v>207</v>
      </c>
      <c r="R566" t="s">
        <v>385</v>
      </c>
      <c r="S566">
        <v>10014621</v>
      </c>
      <c r="T566" t="s">
        <v>207</v>
      </c>
      <c r="AE566">
        <v>0</v>
      </c>
      <c r="AG566">
        <v>0</v>
      </c>
      <c r="AI566" t="s">
        <v>360</v>
      </c>
      <c r="AM566">
        <v>0</v>
      </c>
      <c r="AN566">
        <v>0.90478009259258996</v>
      </c>
      <c r="AO566">
        <v>0</v>
      </c>
      <c r="AP566">
        <v>0</v>
      </c>
      <c r="AQ566">
        <v>1001710904</v>
      </c>
      <c r="AR566">
        <v>4898247</v>
      </c>
      <c r="AS566">
        <v>2</v>
      </c>
    </row>
    <row r="567" spans="1:45" x14ac:dyDescent="0.35">
      <c r="A567">
        <v>6476532</v>
      </c>
      <c r="B567">
        <v>0</v>
      </c>
      <c r="C567">
        <v>10</v>
      </c>
      <c r="D567" t="s">
        <v>203</v>
      </c>
      <c r="E567" t="s">
        <v>1324</v>
      </c>
      <c r="F567" t="s">
        <v>310</v>
      </c>
      <c r="G567" t="s">
        <v>1051</v>
      </c>
      <c r="H567">
        <v>2</v>
      </c>
      <c r="I567">
        <v>1</v>
      </c>
      <c r="J567">
        <v>0</v>
      </c>
      <c r="K567">
        <v>2</v>
      </c>
      <c r="L567" t="s">
        <v>355</v>
      </c>
      <c r="M567">
        <v>0</v>
      </c>
      <c r="N567" s="16">
        <v>45809</v>
      </c>
      <c r="O567" s="16">
        <v>45809</v>
      </c>
      <c r="Q567" t="s">
        <v>237</v>
      </c>
      <c r="R567" t="s">
        <v>386</v>
      </c>
      <c r="S567">
        <v>10014625</v>
      </c>
      <c r="T567" t="s">
        <v>237</v>
      </c>
      <c r="AE567">
        <v>0</v>
      </c>
      <c r="AF567" s="16"/>
      <c r="AG567">
        <v>0</v>
      </c>
      <c r="AI567" t="s">
        <v>360</v>
      </c>
      <c r="AM567">
        <v>0.90478009259258996</v>
      </c>
      <c r="AN567">
        <v>0.47622685185184999</v>
      </c>
      <c r="AO567">
        <v>0</v>
      </c>
      <c r="AP567">
        <v>0</v>
      </c>
      <c r="AQ567">
        <v>1001710904</v>
      </c>
      <c r="AR567">
        <v>4898250</v>
      </c>
      <c r="AS567">
        <v>2</v>
      </c>
    </row>
    <row r="568" spans="1:45" x14ac:dyDescent="0.35">
      <c r="A568">
        <v>6476534</v>
      </c>
      <c r="B568">
        <v>0</v>
      </c>
      <c r="C568">
        <v>10</v>
      </c>
      <c r="D568" t="s">
        <v>203</v>
      </c>
      <c r="E568" t="s">
        <v>1324</v>
      </c>
      <c r="F568" t="s">
        <v>310</v>
      </c>
      <c r="G568" t="s">
        <v>1050</v>
      </c>
      <c r="H568">
        <v>2</v>
      </c>
      <c r="I568">
        <v>1</v>
      </c>
      <c r="J568">
        <v>0</v>
      </c>
      <c r="K568">
        <v>2</v>
      </c>
      <c r="L568" t="s">
        <v>355</v>
      </c>
      <c r="M568">
        <v>0</v>
      </c>
      <c r="N568" s="16">
        <v>45809</v>
      </c>
      <c r="O568" s="16">
        <v>45809</v>
      </c>
      <c r="Q568" t="s">
        <v>237</v>
      </c>
      <c r="R568" t="s">
        <v>386</v>
      </c>
      <c r="S568">
        <v>10014625</v>
      </c>
      <c r="T568" t="s">
        <v>237</v>
      </c>
      <c r="AE568">
        <v>0</v>
      </c>
      <c r="AG568">
        <v>0</v>
      </c>
      <c r="AI568" t="s">
        <v>360</v>
      </c>
      <c r="AM568">
        <v>0</v>
      </c>
      <c r="AN568">
        <v>0.14285879629629999</v>
      </c>
      <c r="AO568">
        <v>0</v>
      </c>
      <c r="AP568">
        <v>0</v>
      </c>
      <c r="AQ568">
        <v>1001713515</v>
      </c>
      <c r="AR568">
        <v>4901518</v>
      </c>
      <c r="AS568">
        <v>2</v>
      </c>
    </row>
    <row r="569" spans="1:45" x14ac:dyDescent="0.35">
      <c r="A569">
        <v>6476536</v>
      </c>
      <c r="B569">
        <v>0</v>
      </c>
      <c r="C569">
        <v>10</v>
      </c>
      <c r="D569" t="s">
        <v>203</v>
      </c>
      <c r="E569" t="s">
        <v>1324</v>
      </c>
      <c r="F569" t="s">
        <v>310</v>
      </c>
      <c r="G569" t="s">
        <v>1049</v>
      </c>
      <c r="H569">
        <v>2</v>
      </c>
      <c r="I569">
        <v>1</v>
      </c>
      <c r="J569">
        <v>0</v>
      </c>
      <c r="K569">
        <v>2</v>
      </c>
      <c r="L569" t="s">
        <v>355</v>
      </c>
      <c r="M569">
        <v>0</v>
      </c>
      <c r="N569" s="16">
        <v>45809</v>
      </c>
      <c r="O569" s="16">
        <v>45809</v>
      </c>
      <c r="Q569" t="s">
        <v>207</v>
      </c>
      <c r="R569" t="s">
        <v>385</v>
      </c>
      <c r="S569">
        <v>10014621</v>
      </c>
      <c r="T569" t="s">
        <v>207</v>
      </c>
      <c r="AE569">
        <v>0</v>
      </c>
      <c r="AG569">
        <v>0</v>
      </c>
      <c r="AI569" t="s">
        <v>363</v>
      </c>
      <c r="AM569">
        <v>0</v>
      </c>
      <c r="AN569">
        <v>9.5243055555559994E-2</v>
      </c>
      <c r="AO569">
        <v>0</v>
      </c>
      <c r="AP569">
        <v>0</v>
      </c>
      <c r="AQ569">
        <v>1001713900</v>
      </c>
      <c r="AR569">
        <v>4901969</v>
      </c>
      <c r="AS569">
        <v>3</v>
      </c>
    </row>
    <row r="570" spans="1:45" x14ac:dyDescent="0.35">
      <c r="A570">
        <v>6476538</v>
      </c>
      <c r="B570">
        <v>0</v>
      </c>
      <c r="C570">
        <v>10</v>
      </c>
      <c r="D570" t="s">
        <v>203</v>
      </c>
      <c r="E570" t="s">
        <v>359</v>
      </c>
      <c r="F570" t="s">
        <v>310</v>
      </c>
      <c r="G570" t="s">
        <v>1047</v>
      </c>
      <c r="H570">
        <v>2</v>
      </c>
      <c r="I570">
        <v>1</v>
      </c>
      <c r="J570">
        <v>0</v>
      </c>
      <c r="K570">
        <v>2</v>
      </c>
      <c r="L570" t="s">
        <v>355</v>
      </c>
      <c r="M570">
        <v>0</v>
      </c>
      <c r="N570" s="16">
        <v>45859</v>
      </c>
      <c r="O570" s="16">
        <v>45859</v>
      </c>
      <c r="Q570" t="s">
        <v>403</v>
      </c>
      <c r="R570" t="s">
        <v>404</v>
      </c>
      <c r="S570">
        <v>10014622</v>
      </c>
      <c r="T570" t="s">
        <v>403</v>
      </c>
      <c r="AE570">
        <v>0</v>
      </c>
      <c r="AG570">
        <v>0</v>
      </c>
      <c r="AI570" t="s">
        <v>363</v>
      </c>
      <c r="AM570">
        <v>9.5243055555559994E-2</v>
      </c>
      <c r="AN570">
        <v>9.5243055555559994E-2</v>
      </c>
      <c r="AO570">
        <v>0</v>
      </c>
      <c r="AP570">
        <v>0</v>
      </c>
      <c r="AQ570">
        <v>1001713900</v>
      </c>
      <c r="AR570">
        <v>4902670</v>
      </c>
      <c r="AS570">
        <v>3</v>
      </c>
    </row>
    <row r="571" spans="1:45" x14ac:dyDescent="0.35">
      <c r="A571">
        <v>6476545</v>
      </c>
      <c r="B571">
        <v>0</v>
      </c>
      <c r="C571">
        <v>10</v>
      </c>
      <c r="D571" t="s">
        <v>203</v>
      </c>
      <c r="E571" t="s">
        <v>359</v>
      </c>
      <c r="F571" t="s">
        <v>310</v>
      </c>
      <c r="G571" t="s">
        <v>1045</v>
      </c>
      <c r="H571">
        <v>1</v>
      </c>
      <c r="I571">
        <v>1</v>
      </c>
      <c r="J571">
        <v>0</v>
      </c>
      <c r="K571">
        <v>1</v>
      </c>
      <c r="L571" t="s">
        <v>355</v>
      </c>
      <c r="M571">
        <v>0</v>
      </c>
      <c r="N571" s="16">
        <v>45859</v>
      </c>
      <c r="O571" s="16">
        <v>45859</v>
      </c>
      <c r="Q571" t="s">
        <v>403</v>
      </c>
      <c r="R571" t="s">
        <v>404</v>
      </c>
      <c r="S571">
        <v>10014622</v>
      </c>
      <c r="T571" t="s">
        <v>403</v>
      </c>
      <c r="AE571">
        <v>0</v>
      </c>
      <c r="AG571">
        <v>0</v>
      </c>
      <c r="AI571" t="s">
        <v>363</v>
      </c>
      <c r="AM571">
        <v>0.29166666666667002</v>
      </c>
      <c r="AN571">
        <v>0.5</v>
      </c>
      <c r="AO571">
        <v>0</v>
      </c>
      <c r="AP571">
        <v>0</v>
      </c>
      <c r="AQ571">
        <v>1001714191</v>
      </c>
      <c r="AR571">
        <v>4902269</v>
      </c>
      <c r="AS571">
        <v>3</v>
      </c>
    </row>
    <row r="572" spans="1:45" x14ac:dyDescent="0.35">
      <c r="A572">
        <v>6476551</v>
      </c>
      <c r="B572">
        <v>0</v>
      </c>
      <c r="C572">
        <v>10</v>
      </c>
      <c r="D572" t="s">
        <v>361</v>
      </c>
      <c r="E572" t="s">
        <v>359</v>
      </c>
      <c r="F572" t="s">
        <v>310</v>
      </c>
      <c r="G572" t="s">
        <v>4039</v>
      </c>
      <c r="H572">
        <v>10</v>
      </c>
      <c r="I572">
        <v>2</v>
      </c>
      <c r="J572">
        <v>0</v>
      </c>
      <c r="K572">
        <v>5</v>
      </c>
      <c r="L572" t="s">
        <v>355</v>
      </c>
      <c r="M572">
        <v>0</v>
      </c>
      <c r="N572" s="16">
        <v>45836</v>
      </c>
      <c r="O572" s="16">
        <v>45836</v>
      </c>
      <c r="Q572" t="s">
        <v>224</v>
      </c>
      <c r="R572" t="s">
        <v>389</v>
      </c>
      <c r="S572">
        <v>10014612</v>
      </c>
      <c r="T572" t="s">
        <v>224</v>
      </c>
      <c r="AE572">
        <v>0</v>
      </c>
      <c r="AG572">
        <v>0</v>
      </c>
      <c r="AI572" t="s">
        <v>360</v>
      </c>
      <c r="AM572">
        <v>0</v>
      </c>
      <c r="AN572">
        <v>0.38094907407407003</v>
      </c>
      <c r="AO572">
        <v>0</v>
      </c>
      <c r="AP572">
        <v>0</v>
      </c>
      <c r="AQ572">
        <v>1001714378</v>
      </c>
      <c r="AR572">
        <v>4902590</v>
      </c>
      <c r="AS572">
        <v>2</v>
      </c>
    </row>
    <row r="573" spans="1:45" x14ac:dyDescent="0.35">
      <c r="A573">
        <v>6476551</v>
      </c>
      <c r="B573">
        <v>0</v>
      </c>
      <c r="C573">
        <v>20</v>
      </c>
      <c r="D573" t="s">
        <v>203</v>
      </c>
      <c r="E573" t="s">
        <v>359</v>
      </c>
      <c r="F573" t="s">
        <v>310</v>
      </c>
      <c r="G573" t="s">
        <v>4039</v>
      </c>
      <c r="H573">
        <v>4</v>
      </c>
      <c r="I573">
        <v>2</v>
      </c>
      <c r="J573">
        <v>0</v>
      </c>
      <c r="K573">
        <v>2</v>
      </c>
      <c r="L573" t="s">
        <v>355</v>
      </c>
      <c r="M573">
        <v>0</v>
      </c>
      <c r="N573" s="16">
        <v>45836</v>
      </c>
      <c r="O573" s="16">
        <v>45836</v>
      </c>
      <c r="Q573" t="s">
        <v>224</v>
      </c>
      <c r="R573" t="s">
        <v>389</v>
      </c>
      <c r="S573">
        <v>10014612</v>
      </c>
      <c r="T573" t="s">
        <v>224</v>
      </c>
      <c r="AE573">
        <v>0</v>
      </c>
      <c r="AF573" s="16"/>
      <c r="AG573">
        <v>0</v>
      </c>
      <c r="AI573" t="s">
        <v>360</v>
      </c>
      <c r="AM573">
        <v>0.38094907407407003</v>
      </c>
      <c r="AN573">
        <v>0.46428240740741</v>
      </c>
      <c r="AO573">
        <v>0</v>
      </c>
      <c r="AP573">
        <v>0</v>
      </c>
      <c r="AQ573">
        <v>1001714378</v>
      </c>
      <c r="AR573">
        <v>4902591</v>
      </c>
      <c r="AS573">
        <v>2</v>
      </c>
    </row>
    <row r="574" spans="1:45" x14ac:dyDescent="0.35">
      <c r="A574">
        <v>6476552</v>
      </c>
      <c r="B574">
        <v>0</v>
      </c>
      <c r="C574">
        <v>10</v>
      </c>
      <c r="D574" t="s">
        <v>203</v>
      </c>
      <c r="E574" t="s">
        <v>1324</v>
      </c>
      <c r="F574" t="s">
        <v>310</v>
      </c>
      <c r="G574" t="s">
        <v>1044</v>
      </c>
      <c r="H574">
        <v>1</v>
      </c>
      <c r="I574">
        <v>1</v>
      </c>
      <c r="J574">
        <v>0</v>
      </c>
      <c r="K574">
        <v>1</v>
      </c>
      <c r="L574" t="s">
        <v>355</v>
      </c>
      <c r="M574">
        <v>0</v>
      </c>
      <c r="N574" s="16">
        <v>45809</v>
      </c>
      <c r="O574" s="16">
        <v>45809</v>
      </c>
      <c r="Q574" t="s">
        <v>233</v>
      </c>
      <c r="R574" t="s">
        <v>301</v>
      </c>
      <c r="S574">
        <v>10014623</v>
      </c>
      <c r="T574" t="s">
        <v>233</v>
      </c>
      <c r="AE574">
        <v>0</v>
      </c>
      <c r="AF574" s="16"/>
      <c r="AG574">
        <v>0</v>
      </c>
      <c r="AI574" t="s">
        <v>360</v>
      </c>
      <c r="AM574">
        <v>0</v>
      </c>
      <c r="AN574">
        <v>4.7615740740740001E-2</v>
      </c>
      <c r="AO574">
        <v>0</v>
      </c>
      <c r="AP574">
        <v>0</v>
      </c>
      <c r="AQ574">
        <v>1001714511</v>
      </c>
      <c r="AR574">
        <v>4902607</v>
      </c>
      <c r="AS574">
        <v>2</v>
      </c>
    </row>
    <row r="575" spans="1:45" x14ac:dyDescent="0.35">
      <c r="A575">
        <v>6476554</v>
      </c>
      <c r="B575">
        <v>0</v>
      </c>
      <c r="C575">
        <v>10</v>
      </c>
      <c r="D575" t="s">
        <v>203</v>
      </c>
      <c r="E575" t="s">
        <v>1324</v>
      </c>
      <c r="F575" t="s">
        <v>310</v>
      </c>
      <c r="G575" t="s">
        <v>1043</v>
      </c>
      <c r="H575">
        <v>4</v>
      </c>
      <c r="I575">
        <v>1</v>
      </c>
      <c r="J575">
        <v>0</v>
      </c>
      <c r="K575">
        <v>4</v>
      </c>
      <c r="L575" t="s">
        <v>355</v>
      </c>
      <c r="M575">
        <v>0</v>
      </c>
      <c r="N575" s="16">
        <v>45809</v>
      </c>
      <c r="O575" s="16">
        <v>45809</v>
      </c>
      <c r="Q575" t="s">
        <v>233</v>
      </c>
      <c r="R575" t="s">
        <v>301</v>
      </c>
      <c r="S575">
        <v>10014623</v>
      </c>
      <c r="T575" t="s">
        <v>233</v>
      </c>
      <c r="AE575">
        <v>0</v>
      </c>
      <c r="AG575">
        <v>0</v>
      </c>
      <c r="AI575" t="s">
        <v>360</v>
      </c>
      <c r="AM575">
        <v>4.7615740740740001E-2</v>
      </c>
      <c r="AN575">
        <v>9.5231481481480001E-2</v>
      </c>
      <c r="AO575">
        <v>0</v>
      </c>
      <c r="AP575">
        <v>0</v>
      </c>
      <c r="AQ575">
        <v>1001714511</v>
      </c>
      <c r="AR575">
        <v>4902608</v>
      </c>
      <c r="AS575">
        <v>2</v>
      </c>
    </row>
    <row r="576" spans="1:45" x14ac:dyDescent="0.35">
      <c r="A576">
        <v>6476555</v>
      </c>
      <c r="B576">
        <v>0</v>
      </c>
      <c r="C576">
        <v>10</v>
      </c>
      <c r="D576" t="s">
        <v>203</v>
      </c>
      <c r="E576" t="s">
        <v>1324</v>
      </c>
      <c r="F576" t="s">
        <v>310</v>
      </c>
      <c r="G576" t="s">
        <v>1042</v>
      </c>
      <c r="H576">
        <v>4</v>
      </c>
      <c r="I576">
        <v>2</v>
      </c>
      <c r="J576">
        <v>0</v>
      </c>
      <c r="K576">
        <v>2</v>
      </c>
      <c r="L576" t="s">
        <v>355</v>
      </c>
      <c r="M576">
        <v>0</v>
      </c>
      <c r="N576" s="16">
        <v>45809</v>
      </c>
      <c r="O576" s="16">
        <v>45809</v>
      </c>
      <c r="Q576" t="s">
        <v>233</v>
      </c>
      <c r="R576" t="s">
        <v>301</v>
      </c>
      <c r="S576">
        <v>10014623</v>
      </c>
      <c r="T576" t="s">
        <v>233</v>
      </c>
      <c r="AE576">
        <v>0</v>
      </c>
      <c r="AG576">
        <v>0</v>
      </c>
      <c r="AI576" t="s">
        <v>360</v>
      </c>
      <c r="AM576">
        <v>0</v>
      </c>
      <c r="AN576">
        <v>0.14285879629629999</v>
      </c>
      <c r="AO576">
        <v>0</v>
      </c>
      <c r="AP576">
        <v>0</v>
      </c>
      <c r="AQ576">
        <v>1001714514</v>
      </c>
      <c r="AR576">
        <v>4902612</v>
      </c>
      <c r="AS576">
        <v>2</v>
      </c>
    </row>
    <row r="577" spans="1:45" x14ac:dyDescent="0.35">
      <c r="A577">
        <v>6476557</v>
      </c>
      <c r="B577">
        <v>0</v>
      </c>
      <c r="C577">
        <v>10</v>
      </c>
      <c r="D577" t="s">
        <v>203</v>
      </c>
      <c r="E577" t="s">
        <v>1361</v>
      </c>
      <c r="F577" t="s">
        <v>310</v>
      </c>
      <c r="G577" t="s">
        <v>6436</v>
      </c>
      <c r="H577">
        <v>6</v>
      </c>
      <c r="I577">
        <v>1</v>
      </c>
      <c r="J577">
        <v>6</v>
      </c>
      <c r="K577">
        <v>6</v>
      </c>
      <c r="L577" t="s">
        <v>355</v>
      </c>
      <c r="M577">
        <v>0</v>
      </c>
      <c r="N577" s="16">
        <v>45587</v>
      </c>
      <c r="O577" s="16">
        <v>45587</v>
      </c>
      <c r="P577" s="16">
        <v>45587</v>
      </c>
      <c r="Q577" t="s">
        <v>233</v>
      </c>
      <c r="R577" t="s">
        <v>301</v>
      </c>
      <c r="S577">
        <v>10014623</v>
      </c>
      <c r="T577" t="s">
        <v>233</v>
      </c>
      <c r="AE577">
        <v>0</v>
      </c>
      <c r="AG577">
        <v>0</v>
      </c>
      <c r="AI577" t="s">
        <v>360</v>
      </c>
      <c r="AM577">
        <v>0</v>
      </c>
      <c r="AN577">
        <v>0.14285879629629999</v>
      </c>
      <c r="AO577">
        <v>0</v>
      </c>
      <c r="AP577">
        <v>0</v>
      </c>
      <c r="AQ577">
        <v>1001714652</v>
      </c>
      <c r="AR577">
        <v>4902984</v>
      </c>
      <c r="AS577">
        <v>2</v>
      </c>
    </row>
    <row r="578" spans="1:45" x14ac:dyDescent="0.35">
      <c r="A578">
        <v>6476588</v>
      </c>
      <c r="B578">
        <v>0</v>
      </c>
      <c r="C578">
        <v>10</v>
      </c>
      <c r="D578" t="s">
        <v>203</v>
      </c>
      <c r="E578" t="s">
        <v>359</v>
      </c>
      <c r="F578" t="s">
        <v>310</v>
      </c>
      <c r="G578" t="s">
        <v>1041</v>
      </c>
      <c r="H578">
        <v>1</v>
      </c>
      <c r="I578">
        <v>1</v>
      </c>
      <c r="J578">
        <v>0</v>
      </c>
      <c r="K578">
        <v>1</v>
      </c>
      <c r="L578" t="s">
        <v>355</v>
      </c>
      <c r="M578">
        <v>0</v>
      </c>
      <c r="N578" s="16">
        <v>45839</v>
      </c>
      <c r="O578" s="16">
        <v>45839</v>
      </c>
      <c r="Q578" t="s">
        <v>155</v>
      </c>
      <c r="R578" t="s">
        <v>276</v>
      </c>
      <c r="S578">
        <v>10014647</v>
      </c>
      <c r="T578" t="s">
        <v>155</v>
      </c>
      <c r="AE578">
        <v>0</v>
      </c>
      <c r="AF578" s="16"/>
      <c r="AG578">
        <v>0</v>
      </c>
      <c r="AI578" t="s">
        <v>360</v>
      </c>
      <c r="AM578">
        <v>0</v>
      </c>
      <c r="AN578">
        <v>0.28571759259259</v>
      </c>
      <c r="AO578">
        <v>0</v>
      </c>
      <c r="AP578">
        <v>0</v>
      </c>
      <c r="AQ578">
        <v>1001714785</v>
      </c>
      <c r="AR578">
        <v>4903055</v>
      </c>
      <c r="AS578">
        <v>2</v>
      </c>
    </row>
    <row r="579" spans="1:45" x14ac:dyDescent="0.35">
      <c r="A579">
        <v>6476589</v>
      </c>
      <c r="B579">
        <v>0</v>
      </c>
      <c r="C579">
        <v>10</v>
      </c>
      <c r="D579" t="s">
        <v>203</v>
      </c>
      <c r="E579" t="s">
        <v>1324</v>
      </c>
      <c r="F579" t="s">
        <v>310</v>
      </c>
      <c r="G579" t="s">
        <v>1040</v>
      </c>
      <c r="H579">
        <v>8</v>
      </c>
      <c r="I579">
        <v>2</v>
      </c>
      <c r="J579">
        <v>0</v>
      </c>
      <c r="K579">
        <v>4</v>
      </c>
      <c r="L579" t="s">
        <v>355</v>
      </c>
      <c r="M579">
        <v>0</v>
      </c>
      <c r="N579" s="16">
        <v>45809</v>
      </c>
      <c r="O579" s="16">
        <v>45809</v>
      </c>
      <c r="Q579" t="s">
        <v>155</v>
      </c>
      <c r="R579" t="s">
        <v>276</v>
      </c>
      <c r="S579">
        <v>10014647</v>
      </c>
      <c r="T579" t="s">
        <v>155</v>
      </c>
      <c r="AE579">
        <v>0</v>
      </c>
      <c r="AG579">
        <v>0</v>
      </c>
      <c r="AI579" t="s">
        <v>360</v>
      </c>
      <c r="AM579">
        <v>0</v>
      </c>
      <c r="AN579">
        <v>9.5243055555559994E-2</v>
      </c>
      <c r="AO579">
        <v>0</v>
      </c>
      <c r="AP579">
        <v>0</v>
      </c>
      <c r="AQ579">
        <v>1001714790</v>
      </c>
      <c r="AR579">
        <v>4903075</v>
      </c>
      <c r="AS579">
        <v>2</v>
      </c>
    </row>
    <row r="580" spans="1:45" x14ac:dyDescent="0.35">
      <c r="A580">
        <v>6476591</v>
      </c>
      <c r="B580">
        <v>0</v>
      </c>
      <c r="C580">
        <v>10</v>
      </c>
      <c r="D580" t="s">
        <v>203</v>
      </c>
      <c r="E580" t="s">
        <v>359</v>
      </c>
      <c r="F580" t="s">
        <v>310</v>
      </c>
      <c r="G580" t="s">
        <v>1038</v>
      </c>
      <c r="H580">
        <v>3</v>
      </c>
      <c r="I580">
        <v>1</v>
      </c>
      <c r="J580">
        <v>0</v>
      </c>
      <c r="K580">
        <v>3</v>
      </c>
      <c r="L580" t="s">
        <v>355</v>
      </c>
      <c r="M580">
        <v>0</v>
      </c>
      <c r="N580" s="16">
        <v>45603</v>
      </c>
      <c r="O580" s="16">
        <v>45603</v>
      </c>
      <c r="Q580" t="s">
        <v>216</v>
      </c>
      <c r="R580" t="s">
        <v>282</v>
      </c>
      <c r="S580">
        <v>10014642</v>
      </c>
      <c r="T580" t="s">
        <v>216</v>
      </c>
      <c r="AE580">
        <v>0</v>
      </c>
      <c r="AG580">
        <v>0</v>
      </c>
      <c r="AI580" t="s">
        <v>360</v>
      </c>
      <c r="AM580">
        <v>0</v>
      </c>
      <c r="AN580">
        <v>9.5243055555559994E-2</v>
      </c>
      <c r="AO580">
        <v>0</v>
      </c>
      <c r="AP580">
        <v>0</v>
      </c>
      <c r="AQ580">
        <v>1001714797</v>
      </c>
      <c r="AR580">
        <v>4903103</v>
      </c>
      <c r="AS580">
        <v>2</v>
      </c>
    </row>
    <row r="581" spans="1:45" x14ac:dyDescent="0.35">
      <c r="A581">
        <v>6476621</v>
      </c>
      <c r="B581">
        <v>0</v>
      </c>
      <c r="C581">
        <v>10</v>
      </c>
      <c r="D581" t="s">
        <v>203</v>
      </c>
      <c r="E581" t="s">
        <v>1324</v>
      </c>
      <c r="F581" t="s">
        <v>310</v>
      </c>
      <c r="G581" t="s">
        <v>1034</v>
      </c>
      <c r="H581">
        <v>2</v>
      </c>
      <c r="I581">
        <v>1</v>
      </c>
      <c r="J581">
        <v>0</v>
      </c>
      <c r="K581">
        <v>2</v>
      </c>
      <c r="L581" t="s">
        <v>355</v>
      </c>
      <c r="M581">
        <v>0</v>
      </c>
      <c r="N581" s="16">
        <v>45839</v>
      </c>
      <c r="O581" s="16">
        <v>45839</v>
      </c>
      <c r="Q581" t="s">
        <v>218</v>
      </c>
      <c r="R581" t="s">
        <v>279</v>
      </c>
      <c r="S581">
        <v>10014633</v>
      </c>
      <c r="T581" t="s">
        <v>218</v>
      </c>
      <c r="AE581">
        <v>0</v>
      </c>
      <c r="AG581">
        <v>0</v>
      </c>
      <c r="AI581" t="s">
        <v>360</v>
      </c>
      <c r="AM581">
        <v>0</v>
      </c>
      <c r="AN581">
        <v>0.125</v>
      </c>
      <c r="AO581">
        <v>0</v>
      </c>
      <c r="AP581">
        <v>0</v>
      </c>
      <c r="AQ581">
        <v>1001714818</v>
      </c>
      <c r="AR581">
        <v>4903167</v>
      </c>
      <c r="AS581">
        <v>2</v>
      </c>
    </row>
    <row r="582" spans="1:45" x14ac:dyDescent="0.35">
      <c r="A582">
        <v>6476622</v>
      </c>
      <c r="B582">
        <v>0</v>
      </c>
      <c r="C582">
        <v>10</v>
      </c>
      <c r="D582" t="s">
        <v>203</v>
      </c>
      <c r="E582" t="s">
        <v>1324</v>
      </c>
      <c r="F582" t="s">
        <v>310</v>
      </c>
      <c r="G582" t="s">
        <v>1037</v>
      </c>
      <c r="H582">
        <v>4</v>
      </c>
      <c r="I582">
        <v>2</v>
      </c>
      <c r="J582">
        <v>0</v>
      </c>
      <c r="K582">
        <v>2</v>
      </c>
      <c r="L582" t="s">
        <v>355</v>
      </c>
      <c r="M582">
        <v>0</v>
      </c>
      <c r="N582" s="16">
        <v>45839</v>
      </c>
      <c r="O582" s="16">
        <v>45839</v>
      </c>
      <c r="Q582" t="s">
        <v>218</v>
      </c>
      <c r="R582" t="s">
        <v>279</v>
      </c>
      <c r="S582">
        <v>10014633</v>
      </c>
      <c r="T582" t="s">
        <v>218</v>
      </c>
      <c r="AE582">
        <v>0.49313657407407002</v>
      </c>
      <c r="AF582" s="16">
        <v>45584</v>
      </c>
      <c r="AG582">
        <v>0.41666666666667002</v>
      </c>
      <c r="AI582" t="s">
        <v>360</v>
      </c>
      <c r="AM582">
        <v>0.41666666666667002</v>
      </c>
      <c r="AN582">
        <v>0.49313657407407002</v>
      </c>
      <c r="AO582">
        <v>0</v>
      </c>
      <c r="AP582">
        <v>0</v>
      </c>
      <c r="AQ582">
        <v>1001714952</v>
      </c>
      <c r="AR582">
        <v>4903207</v>
      </c>
      <c r="AS582">
        <v>2</v>
      </c>
    </row>
    <row r="583" spans="1:45" x14ac:dyDescent="0.35">
      <c r="A583">
        <v>6476623</v>
      </c>
      <c r="B583">
        <v>0</v>
      </c>
      <c r="C583">
        <v>10</v>
      </c>
      <c r="D583" t="s">
        <v>203</v>
      </c>
      <c r="E583" t="s">
        <v>359</v>
      </c>
      <c r="F583" t="s">
        <v>310</v>
      </c>
      <c r="G583" t="s">
        <v>1036</v>
      </c>
      <c r="H583">
        <v>4</v>
      </c>
      <c r="I583">
        <v>2</v>
      </c>
      <c r="J583">
        <v>0</v>
      </c>
      <c r="K583">
        <v>2</v>
      </c>
      <c r="L583" t="s">
        <v>355</v>
      </c>
      <c r="M583">
        <v>0</v>
      </c>
      <c r="N583" s="16">
        <v>45809</v>
      </c>
      <c r="O583" s="16">
        <v>45809</v>
      </c>
      <c r="Q583" t="s">
        <v>218</v>
      </c>
      <c r="R583" t="s">
        <v>279</v>
      </c>
      <c r="S583">
        <v>10014633</v>
      </c>
      <c r="T583" t="s">
        <v>218</v>
      </c>
      <c r="AE583">
        <v>0</v>
      </c>
      <c r="AG583">
        <v>0</v>
      </c>
      <c r="AI583" t="s">
        <v>360</v>
      </c>
      <c r="AM583">
        <v>0</v>
      </c>
      <c r="AN583">
        <v>0.19047453703704001</v>
      </c>
      <c r="AO583">
        <v>0</v>
      </c>
      <c r="AP583">
        <v>0</v>
      </c>
      <c r="AQ583">
        <v>1001714953</v>
      </c>
      <c r="AR583">
        <v>4903208</v>
      </c>
      <c r="AS583">
        <v>2</v>
      </c>
    </row>
    <row r="584" spans="1:45" x14ac:dyDescent="0.35">
      <c r="A584">
        <v>6476624</v>
      </c>
      <c r="B584">
        <v>0</v>
      </c>
      <c r="C584">
        <v>10</v>
      </c>
      <c r="D584" t="s">
        <v>203</v>
      </c>
      <c r="E584" t="s">
        <v>359</v>
      </c>
      <c r="F584" t="s">
        <v>310</v>
      </c>
      <c r="G584" t="s">
        <v>1035</v>
      </c>
      <c r="H584">
        <v>6</v>
      </c>
      <c r="I584">
        <v>2</v>
      </c>
      <c r="J584">
        <v>0</v>
      </c>
      <c r="K584">
        <v>3</v>
      </c>
      <c r="L584" t="s">
        <v>355</v>
      </c>
      <c r="M584">
        <v>0</v>
      </c>
      <c r="N584" s="16">
        <v>45809</v>
      </c>
      <c r="O584" s="16">
        <v>45809</v>
      </c>
      <c r="Q584" t="s">
        <v>218</v>
      </c>
      <c r="R584" t="s">
        <v>279</v>
      </c>
      <c r="S584">
        <v>10014633</v>
      </c>
      <c r="T584" t="s">
        <v>218</v>
      </c>
      <c r="AE584">
        <v>0</v>
      </c>
      <c r="AG584">
        <v>0</v>
      </c>
      <c r="AI584" t="s">
        <v>360</v>
      </c>
      <c r="AM584">
        <v>0</v>
      </c>
      <c r="AN584">
        <v>9.5243055555559994E-2</v>
      </c>
      <c r="AO584">
        <v>0</v>
      </c>
      <c r="AP584">
        <v>0</v>
      </c>
      <c r="AQ584">
        <v>1001715812</v>
      </c>
      <c r="AR584">
        <v>4904570</v>
      </c>
      <c r="AS584">
        <v>2</v>
      </c>
    </row>
    <row r="585" spans="1:45" x14ac:dyDescent="0.35">
      <c r="A585">
        <v>6476626</v>
      </c>
      <c r="B585">
        <v>0</v>
      </c>
      <c r="C585">
        <v>10</v>
      </c>
      <c r="D585" t="s">
        <v>203</v>
      </c>
      <c r="E585" t="s">
        <v>1324</v>
      </c>
      <c r="F585" t="s">
        <v>310</v>
      </c>
      <c r="G585" t="s">
        <v>1033</v>
      </c>
      <c r="H585">
        <v>8</v>
      </c>
      <c r="I585">
        <v>2</v>
      </c>
      <c r="J585">
        <v>0</v>
      </c>
      <c r="K585">
        <v>4</v>
      </c>
      <c r="L585" t="s">
        <v>355</v>
      </c>
      <c r="M585">
        <v>0</v>
      </c>
      <c r="N585" s="16">
        <v>45809</v>
      </c>
      <c r="O585" s="16">
        <v>45809</v>
      </c>
      <c r="Q585" t="s">
        <v>177</v>
      </c>
      <c r="R585" t="s">
        <v>278</v>
      </c>
      <c r="S585">
        <v>10014634</v>
      </c>
      <c r="T585" t="s">
        <v>177</v>
      </c>
      <c r="AE585">
        <v>0</v>
      </c>
      <c r="AG585">
        <v>0</v>
      </c>
      <c r="AI585" t="s">
        <v>360</v>
      </c>
      <c r="AM585">
        <v>0</v>
      </c>
      <c r="AN585">
        <v>9.5243055555559994E-2</v>
      </c>
      <c r="AO585">
        <v>0</v>
      </c>
      <c r="AP585">
        <v>0</v>
      </c>
      <c r="AQ585">
        <v>1001717188</v>
      </c>
      <c r="AR585">
        <v>4906813</v>
      </c>
      <c r="AS585">
        <v>2</v>
      </c>
    </row>
    <row r="586" spans="1:45" x14ac:dyDescent="0.35">
      <c r="A586">
        <v>6476839</v>
      </c>
      <c r="B586">
        <v>0</v>
      </c>
      <c r="C586">
        <v>10</v>
      </c>
      <c r="D586" t="s">
        <v>203</v>
      </c>
      <c r="E586" t="s">
        <v>1324</v>
      </c>
      <c r="F586" t="s">
        <v>310</v>
      </c>
      <c r="G586" t="s">
        <v>1032</v>
      </c>
      <c r="H586">
        <v>1</v>
      </c>
      <c r="I586">
        <v>1</v>
      </c>
      <c r="J586">
        <v>0</v>
      </c>
      <c r="K586">
        <v>1</v>
      </c>
      <c r="L586" t="s">
        <v>355</v>
      </c>
      <c r="M586">
        <v>0</v>
      </c>
      <c r="N586" s="16">
        <v>45809</v>
      </c>
      <c r="O586" s="16">
        <v>45809</v>
      </c>
      <c r="Q586" t="s">
        <v>218</v>
      </c>
      <c r="R586" t="s">
        <v>279</v>
      </c>
      <c r="S586">
        <v>10014633</v>
      </c>
      <c r="T586" t="s">
        <v>218</v>
      </c>
      <c r="AE586">
        <v>0</v>
      </c>
      <c r="AF586" s="16"/>
      <c r="AG586">
        <v>0</v>
      </c>
      <c r="AI586" t="s">
        <v>360</v>
      </c>
      <c r="AM586">
        <v>9.5243055555559994E-2</v>
      </c>
      <c r="AN586">
        <v>0.19048611111111</v>
      </c>
      <c r="AO586">
        <v>0</v>
      </c>
      <c r="AP586">
        <v>0</v>
      </c>
      <c r="AQ586">
        <v>1001717188</v>
      </c>
      <c r="AR586">
        <v>4906814</v>
      </c>
      <c r="AS586">
        <v>2</v>
      </c>
    </row>
    <row r="587" spans="1:45" x14ac:dyDescent="0.35">
      <c r="A587">
        <v>6476842</v>
      </c>
      <c r="B587">
        <v>0</v>
      </c>
      <c r="C587">
        <v>10</v>
      </c>
      <c r="D587" t="s">
        <v>203</v>
      </c>
      <c r="E587" t="s">
        <v>1324</v>
      </c>
      <c r="F587" t="s">
        <v>310</v>
      </c>
      <c r="G587" t="s">
        <v>1031</v>
      </c>
      <c r="H587">
        <v>1</v>
      </c>
      <c r="I587">
        <v>1</v>
      </c>
      <c r="J587">
        <v>0</v>
      </c>
      <c r="K587">
        <v>1</v>
      </c>
      <c r="L587" t="s">
        <v>355</v>
      </c>
      <c r="M587">
        <v>0</v>
      </c>
      <c r="N587" s="16">
        <v>45839</v>
      </c>
      <c r="O587" s="16">
        <v>45839</v>
      </c>
      <c r="Q587" t="s">
        <v>157</v>
      </c>
      <c r="R587" t="s">
        <v>345</v>
      </c>
      <c r="S587">
        <v>10014635</v>
      </c>
      <c r="T587" t="s">
        <v>157</v>
      </c>
      <c r="AE587">
        <v>0</v>
      </c>
      <c r="AG587">
        <v>0</v>
      </c>
      <c r="AI587" t="s">
        <v>360</v>
      </c>
      <c r="AM587">
        <v>0</v>
      </c>
      <c r="AN587">
        <v>0.28571759259259</v>
      </c>
      <c r="AO587">
        <v>0</v>
      </c>
      <c r="AP587">
        <v>0</v>
      </c>
      <c r="AQ587">
        <v>1001717199</v>
      </c>
      <c r="AR587">
        <v>4906825</v>
      </c>
      <c r="AS587">
        <v>2</v>
      </c>
    </row>
    <row r="588" spans="1:45" x14ac:dyDescent="0.35">
      <c r="A588">
        <v>6476843</v>
      </c>
      <c r="B588">
        <v>0</v>
      </c>
      <c r="C588">
        <v>10</v>
      </c>
      <c r="D588" t="s">
        <v>203</v>
      </c>
      <c r="E588" t="s">
        <v>1324</v>
      </c>
      <c r="F588" t="s">
        <v>310</v>
      </c>
      <c r="G588" t="s">
        <v>1030</v>
      </c>
      <c r="H588">
        <v>3</v>
      </c>
      <c r="I588">
        <v>1</v>
      </c>
      <c r="J588">
        <v>0</v>
      </c>
      <c r="K588">
        <v>3</v>
      </c>
      <c r="L588" t="s">
        <v>355</v>
      </c>
      <c r="M588">
        <v>0</v>
      </c>
      <c r="N588" s="16">
        <v>45839</v>
      </c>
      <c r="O588" s="16">
        <v>45839</v>
      </c>
      <c r="Q588" t="s">
        <v>157</v>
      </c>
      <c r="R588" t="s">
        <v>345</v>
      </c>
      <c r="S588">
        <v>10014635</v>
      </c>
      <c r="T588" t="s">
        <v>157</v>
      </c>
      <c r="AE588">
        <v>0</v>
      </c>
      <c r="AG588">
        <v>0</v>
      </c>
      <c r="AI588" t="s">
        <v>363</v>
      </c>
      <c r="AM588">
        <v>0</v>
      </c>
      <c r="AN588">
        <v>0</v>
      </c>
      <c r="AO588">
        <v>0</v>
      </c>
      <c r="AP588">
        <v>0</v>
      </c>
      <c r="AQ588">
        <v>1001717774</v>
      </c>
      <c r="AR588">
        <v>4907871</v>
      </c>
      <c r="AS588">
        <v>3</v>
      </c>
    </row>
    <row r="589" spans="1:45" x14ac:dyDescent="0.35">
      <c r="A589">
        <v>6476850</v>
      </c>
      <c r="B589">
        <v>0</v>
      </c>
      <c r="C589">
        <v>10</v>
      </c>
      <c r="D589" t="s">
        <v>203</v>
      </c>
      <c r="E589" t="s">
        <v>1324</v>
      </c>
      <c r="F589" t="s">
        <v>310</v>
      </c>
      <c r="G589" t="s">
        <v>1029</v>
      </c>
      <c r="H589">
        <v>2</v>
      </c>
      <c r="I589">
        <v>1</v>
      </c>
      <c r="J589">
        <v>0</v>
      </c>
      <c r="K589">
        <v>2</v>
      </c>
      <c r="L589" t="s">
        <v>355</v>
      </c>
      <c r="M589">
        <v>0</v>
      </c>
      <c r="N589" s="16">
        <v>45839</v>
      </c>
      <c r="O589" s="16">
        <v>45839</v>
      </c>
      <c r="Q589" t="s">
        <v>231</v>
      </c>
      <c r="R589" t="s">
        <v>331</v>
      </c>
      <c r="S589">
        <v>10014638</v>
      </c>
      <c r="T589" t="s">
        <v>231</v>
      </c>
      <c r="AE589">
        <v>0</v>
      </c>
      <c r="AG589">
        <v>0</v>
      </c>
      <c r="AI589" t="s">
        <v>363</v>
      </c>
      <c r="AM589">
        <v>0.29166666666667002</v>
      </c>
      <c r="AN589">
        <v>0.29166666666667002</v>
      </c>
      <c r="AO589">
        <v>0</v>
      </c>
      <c r="AP589">
        <v>0</v>
      </c>
      <c r="AQ589">
        <v>1001717776</v>
      </c>
      <c r="AR589">
        <v>4907873</v>
      </c>
      <c r="AS589">
        <v>3</v>
      </c>
    </row>
    <row r="590" spans="1:45" x14ac:dyDescent="0.35">
      <c r="A590">
        <v>6476857</v>
      </c>
      <c r="B590">
        <v>0</v>
      </c>
      <c r="C590">
        <v>10</v>
      </c>
      <c r="D590" t="s">
        <v>203</v>
      </c>
      <c r="E590" t="s">
        <v>1324</v>
      </c>
      <c r="F590" t="s">
        <v>310</v>
      </c>
      <c r="G590" t="s">
        <v>1028</v>
      </c>
      <c r="H590">
        <v>1</v>
      </c>
      <c r="I590">
        <v>1</v>
      </c>
      <c r="J590">
        <v>0</v>
      </c>
      <c r="K590">
        <v>1</v>
      </c>
      <c r="L590" t="s">
        <v>355</v>
      </c>
      <c r="M590">
        <v>0</v>
      </c>
      <c r="N590" s="16">
        <v>45839</v>
      </c>
      <c r="O590" s="16">
        <v>45839</v>
      </c>
      <c r="Q590" t="s">
        <v>231</v>
      </c>
      <c r="R590" t="s">
        <v>331</v>
      </c>
      <c r="S590">
        <v>10014638</v>
      </c>
      <c r="T590" t="s">
        <v>231</v>
      </c>
      <c r="AE590">
        <v>0</v>
      </c>
      <c r="AG590">
        <v>0</v>
      </c>
      <c r="AI590" t="s">
        <v>360</v>
      </c>
      <c r="AM590">
        <v>0.29166666666667002</v>
      </c>
      <c r="AN590">
        <v>0.29166666666667002</v>
      </c>
      <c r="AO590">
        <v>0</v>
      </c>
      <c r="AP590">
        <v>0</v>
      </c>
      <c r="AQ590">
        <v>1001717777</v>
      </c>
      <c r="AR590">
        <v>4907884</v>
      </c>
      <c r="AS590">
        <v>2</v>
      </c>
    </row>
    <row r="591" spans="1:45" x14ac:dyDescent="0.35">
      <c r="A591">
        <v>6476871</v>
      </c>
      <c r="B591">
        <v>0</v>
      </c>
      <c r="C591">
        <v>10</v>
      </c>
      <c r="D591" t="s">
        <v>203</v>
      </c>
      <c r="E591" t="s">
        <v>1324</v>
      </c>
      <c r="F591" t="s">
        <v>310</v>
      </c>
      <c r="G591" t="s">
        <v>1026</v>
      </c>
      <c r="H591">
        <v>0.5</v>
      </c>
      <c r="I591">
        <v>1</v>
      </c>
      <c r="J591">
        <v>0</v>
      </c>
      <c r="K591">
        <v>0.5</v>
      </c>
      <c r="L591" t="s">
        <v>355</v>
      </c>
      <c r="M591">
        <v>0</v>
      </c>
      <c r="N591" s="16">
        <v>45809</v>
      </c>
      <c r="O591" s="16">
        <v>45809</v>
      </c>
      <c r="Q591" t="s">
        <v>318</v>
      </c>
      <c r="R591" t="s">
        <v>319</v>
      </c>
      <c r="S591">
        <v>10014631</v>
      </c>
      <c r="T591" t="s">
        <v>318</v>
      </c>
      <c r="AE591">
        <v>0</v>
      </c>
      <c r="AG591">
        <v>0</v>
      </c>
      <c r="AI591" t="s">
        <v>363</v>
      </c>
      <c r="AM591">
        <v>0.29166666666667002</v>
      </c>
      <c r="AN591">
        <v>0.29166666666667002</v>
      </c>
      <c r="AO591">
        <v>0</v>
      </c>
      <c r="AP591">
        <v>0</v>
      </c>
      <c r="AQ591">
        <v>1001717778</v>
      </c>
      <c r="AR591">
        <v>4907885</v>
      </c>
      <c r="AS591">
        <v>3</v>
      </c>
    </row>
    <row r="592" spans="1:45" x14ac:dyDescent="0.35">
      <c r="A592">
        <v>6476910</v>
      </c>
      <c r="B592">
        <v>0</v>
      </c>
      <c r="C592">
        <v>10</v>
      </c>
      <c r="D592" t="s">
        <v>203</v>
      </c>
      <c r="E592" t="s">
        <v>359</v>
      </c>
      <c r="F592" t="s">
        <v>310</v>
      </c>
      <c r="G592" t="s">
        <v>1025</v>
      </c>
      <c r="H592">
        <v>16</v>
      </c>
      <c r="I592">
        <v>2</v>
      </c>
      <c r="J592">
        <v>0</v>
      </c>
      <c r="K592">
        <v>8</v>
      </c>
      <c r="L592" t="s">
        <v>355</v>
      </c>
      <c r="M592">
        <v>0</v>
      </c>
      <c r="N592" s="16">
        <v>45587</v>
      </c>
      <c r="O592" s="16">
        <v>45587</v>
      </c>
      <c r="Q592" t="s">
        <v>230</v>
      </c>
      <c r="R592" t="s">
        <v>277</v>
      </c>
      <c r="S592">
        <v>10014636</v>
      </c>
      <c r="T592" t="s">
        <v>230</v>
      </c>
      <c r="AE592">
        <v>0</v>
      </c>
      <c r="AG592">
        <v>0</v>
      </c>
      <c r="AI592" t="s">
        <v>363</v>
      </c>
      <c r="AM592">
        <v>0.29166666666667002</v>
      </c>
      <c r="AN592">
        <v>0.29166666666667002</v>
      </c>
      <c r="AO592">
        <v>0</v>
      </c>
      <c r="AP592">
        <v>0</v>
      </c>
      <c r="AQ592">
        <v>1001717779</v>
      </c>
      <c r="AR592">
        <v>4907886</v>
      </c>
      <c r="AS592">
        <v>3</v>
      </c>
    </row>
    <row r="593" spans="1:45" x14ac:dyDescent="0.35">
      <c r="A593">
        <v>6476912</v>
      </c>
      <c r="B593">
        <v>0</v>
      </c>
      <c r="C593">
        <v>10</v>
      </c>
      <c r="D593" t="s">
        <v>203</v>
      </c>
      <c r="E593" t="s">
        <v>359</v>
      </c>
      <c r="F593" t="s">
        <v>310</v>
      </c>
      <c r="G593" t="s">
        <v>1024</v>
      </c>
      <c r="H593">
        <v>1</v>
      </c>
      <c r="I593">
        <v>1</v>
      </c>
      <c r="J593">
        <v>0</v>
      </c>
      <c r="K593">
        <v>1</v>
      </c>
      <c r="L593" t="s">
        <v>355</v>
      </c>
      <c r="M593">
        <v>0</v>
      </c>
      <c r="N593" s="16">
        <v>45870</v>
      </c>
      <c r="O593" s="16">
        <v>45870</v>
      </c>
      <c r="Q593" t="s">
        <v>209</v>
      </c>
      <c r="R593" t="s">
        <v>280</v>
      </c>
      <c r="S593">
        <v>10014630</v>
      </c>
      <c r="T593" t="s">
        <v>209</v>
      </c>
      <c r="AE593">
        <v>0.66666666666666996</v>
      </c>
      <c r="AF593" s="16">
        <v>45551</v>
      </c>
      <c r="AG593">
        <v>0.625</v>
      </c>
      <c r="AI593" t="s">
        <v>363</v>
      </c>
      <c r="AM593">
        <v>0.625</v>
      </c>
      <c r="AN593">
        <v>0.66666666666666996</v>
      </c>
      <c r="AO593">
        <v>0</v>
      </c>
      <c r="AP593">
        <v>0</v>
      </c>
      <c r="AQ593">
        <v>1001717967</v>
      </c>
      <c r="AR593">
        <v>4908041</v>
      </c>
      <c r="AS593">
        <v>3</v>
      </c>
    </row>
    <row r="594" spans="1:45" x14ac:dyDescent="0.35">
      <c r="A594">
        <v>6476938</v>
      </c>
      <c r="B594">
        <v>0</v>
      </c>
      <c r="C594">
        <v>10</v>
      </c>
      <c r="D594" t="s">
        <v>376</v>
      </c>
      <c r="E594" t="s">
        <v>359</v>
      </c>
      <c r="F594" t="s">
        <v>310</v>
      </c>
      <c r="G594" t="s">
        <v>1023</v>
      </c>
      <c r="H594">
        <v>2</v>
      </c>
      <c r="I594">
        <v>1</v>
      </c>
      <c r="J594">
        <v>0</v>
      </c>
      <c r="K594">
        <v>2</v>
      </c>
      <c r="L594" t="s">
        <v>355</v>
      </c>
      <c r="M594">
        <v>0</v>
      </c>
      <c r="N594" s="16">
        <v>45566</v>
      </c>
      <c r="O594" s="16">
        <v>45566</v>
      </c>
      <c r="Q594" t="s">
        <v>286</v>
      </c>
      <c r="R594" t="s">
        <v>287</v>
      </c>
      <c r="S594">
        <v>10014655</v>
      </c>
      <c r="T594" t="s">
        <v>286</v>
      </c>
      <c r="AE594">
        <v>0</v>
      </c>
      <c r="AF594" s="16"/>
      <c r="AG594">
        <v>0</v>
      </c>
      <c r="AI594" t="s">
        <v>363</v>
      </c>
      <c r="AM594">
        <v>0</v>
      </c>
      <c r="AN594">
        <v>0</v>
      </c>
      <c r="AO594">
        <v>0</v>
      </c>
      <c r="AP594">
        <v>0</v>
      </c>
      <c r="AQ594">
        <v>1001718339</v>
      </c>
      <c r="AR594">
        <v>4908504</v>
      </c>
      <c r="AS594">
        <v>3</v>
      </c>
    </row>
    <row r="595" spans="1:45" x14ac:dyDescent="0.35">
      <c r="A595">
        <v>6477206</v>
      </c>
      <c r="B595">
        <v>0</v>
      </c>
      <c r="C595">
        <v>10</v>
      </c>
      <c r="D595" t="s">
        <v>203</v>
      </c>
      <c r="E595" t="s">
        <v>1324</v>
      </c>
      <c r="F595" t="s">
        <v>310</v>
      </c>
      <c r="G595" t="s">
        <v>1022</v>
      </c>
      <c r="H595">
        <v>36</v>
      </c>
      <c r="I595">
        <v>3</v>
      </c>
      <c r="J595">
        <v>0</v>
      </c>
      <c r="K595">
        <v>12</v>
      </c>
      <c r="L595" t="s">
        <v>355</v>
      </c>
      <c r="M595">
        <v>0</v>
      </c>
      <c r="N595" s="16">
        <v>45845</v>
      </c>
      <c r="O595" s="16">
        <v>45845</v>
      </c>
      <c r="Q595" t="s">
        <v>165</v>
      </c>
      <c r="R595" t="s">
        <v>273</v>
      </c>
      <c r="S595">
        <v>10017653</v>
      </c>
      <c r="T595" t="s">
        <v>272</v>
      </c>
      <c r="AE595">
        <v>0</v>
      </c>
      <c r="AF595" s="16"/>
      <c r="AG595">
        <v>0</v>
      </c>
      <c r="AI595" t="s">
        <v>360</v>
      </c>
      <c r="AM595">
        <v>0</v>
      </c>
      <c r="AN595">
        <v>0.14287037037037001</v>
      </c>
      <c r="AO595">
        <v>0</v>
      </c>
      <c r="AP595">
        <v>0</v>
      </c>
      <c r="AQ595">
        <v>1001718701</v>
      </c>
      <c r="AR595">
        <v>4909101</v>
      </c>
      <c r="AS595">
        <v>2</v>
      </c>
    </row>
    <row r="596" spans="1:45" x14ac:dyDescent="0.35">
      <c r="A596">
        <v>6477206</v>
      </c>
      <c r="B596">
        <v>0</v>
      </c>
      <c r="C596">
        <v>20</v>
      </c>
      <c r="D596" t="s">
        <v>361</v>
      </c>
      <c r="E596" t="s">
        <v>1324</v>
      </c>
      <c r="F596" t="s">
        <v>310</v>
      </c>
      <c r="G596" t="s">
        <v>1022</v>
      </c>
      <c r="H596">
        <v>24</v>
      </c>
      <c r="I596">
        <v>2</v>
      </c>
      <c r="J596">
        <v>0</v>
      </c>
      <c r="K596">
        <v>12</v>
      </c>
      <c r="L596" t="s">
        <v>355</v>
      </c>
      <c r="M596">
        <v>0</v>
      </c>
      <c r="N596" s="16">
        <v>45845</v>
      </c>
      <c r="O596" s="16">
        <v>45846</v>
      </c>
      <c r="Q596" t="s">
        <v>165</v>
      </c>
      <c r="R596" t="s">
        <v>273</v>
      </c>
      <c r="S596">
        <v>10017653</v>
      </c>
      <c r="T596" t="s">
        <v>272</v>
      </c>
      <c r="AE596">
        <v>0</v>
      </c>
      <c r="AG596">
        <v>0</v>
      </c>
      <c r="AI596" t="s">
        <v>360</v>
      </c>
      <c r="AM596">
        <v>0</v>
      </c>
      <c r="AN596">
        <v>0.23809027777778</v>
      </c>
      <c r="AO596">
        <v>0</v>
      </c>
      <c r="AP596">
        <v>0</v>
      </c>
      <c r="AQ596">
        <v>1001718733</v>
      </c>
      <c r="AR596">
        <v>4909115</v>
      </c>
      <c r="AS596">
        <v>2</v>
      </c>
    </row>
    <row r="597" spans="1:45" x14ac:dyDescent="0.35">
      <c r="A597">
        <v>6477206</v>
      </c>
      <c r="B597">
        <v>0</v>
      </c>
      <c r="C597">
        <v>30</v>
      </c>
      <c r="D597" t="s">
        <v>364</v>
      </c>
      <c r="E597" t="s">
        <v>1324</v>
      </c>
      <c r="F597" t="s">
        <v>310</v>
      </c>
      <c r="G597" t="s">
        <v>1022</v>
      </c>
      <c r="H597">
        <v>8</v>
      </c>
      <c r="I597">
        <v>2</v>
      </c>
      <c r="J597">
        <v>0</v>
      </c>
      <c r="K597">
        <v>4</v>
      </c>
      <c r="L597" t="s">
        <v>355</v>
      </c>
      <c r="M597">
        <v>0</v>
      </c>
      <c r="N597" s="16">
        <v>45846</v>
      </c>
      <c r="O597" s="16">
        <v>45846</v>
      </c>
      <c r="Q597" t="s">
        <v>165</v>
      </c>
      <c r="R597" t="s">
        <v>273</v>
      </c>
      <c r="S597">
        <v>10017653</v>
      </c>
      <c r="T597" t="s">
        <v>272</v>
      </c>
      <c r="AE597">
        <v>0</v>
      </c>
      <c r="AF597" s="16"/>
      <c r="AG597">
        <v>0</v>
      </c>
      <c r="AI597" t="s">
        <v>360</v>
      </c>
      <c r="AM597">
        <v>0</v>
      </c>
      <c r="AN597">
        <v>0.23809027777778</v>
      </c>
      <c r="AO597">
        <v>0</v>
      </c>
      <c r="AP597">
        <v>0</v>
      </c>
      <c r="AQ597">
        <v>1001719018</v>
      </c>
      <c r="AR597">
        <v>4909292</v>
      </c>
      <c r="AS597">
        <v>2</v>
      </c>
    </row>
    <row r="598" spans="1:45" x14ac:dyDescent="0.35">
      <c r="A598">
        <v>6477306</v>
      </c>
      <c r="B598">
        <v>0</v>
      </c>
      <c r="C598">
        <v>10</v>
      </c>
      <c r="D598" t="s">
        <v>367</v>
      </c>
      <c r="E598" t="s">
        <v>1324</v>
      </c>
      <c r="F598" t="s">
        <v>310</v>
      </c>
      <c r="G598" t="s">
        <v>3287</v>
      </c>
      <c r="H598">
        <v>0</v>
      </c>
      <c r="I598">
        <v>0</v>
      </c>
      <c r="J598">
        <v>0</v>
      </c>
      <c r="K598">
        <v>0</v>
      </c>
      <c r="L598" t="s">
        <v>355</v>
      </c>
      <c r="M598">
        <v>0</v>
      </c>
      <c r="N598" s="16">
        <v>45838</v>
      </c>
      <c r="O598" s="16">
        <v>45838</v>
      </c>
      <c r="Q598" t="s">
        <v>164</v>
      </c>
      <c r="R598" t="s">
        <v>325</v>
      </c>
      <c r="S598">
        <v>10015580</v>
      </c>
      <c r="T598" t="s">
        <v>324</v>
      </c>
      <c r="AE598">
        <v>0</v>
      </c>
      <c r="AG598">
        <v>0</v>
      </c>
      <c r="AI598" t="s">
        <v>363</v>
      </c>
      <c r="AM598">
        <v>0</v>
      </c>
      <c r="AN598">
        <v>9.5243055555559994E-2</v>
      </c>
      <c r="AO598">
        <v>0</v>
      </c>
      <c r="AP598">
        <v>0</v>
      </c>
      <c r="AQ598">
        <v>1001719827</v>
      </c>
      <c r="AR598">
        <v>4910649</v>
      </c>
      <c r="AS598">
        <v>3</v>
      </c>
    </row>
    <row r="599" spans="1:45" x14ac:dyDescent="0.35">
      <c r="A599">
        <v>6477554</v>
      </c>
      <c r="B599">
        <v>0</v>
      </c>
      <c r="C599">
        <v>10</v>
      </c>
      <c r="D599" t="s">
        <v>203</v>
      </c>
      <c r="E599" t="s">
        <v>359</v>
      </c>
      <c r="F599" t="s">
        <v>310</v>
      </c>
      <c r="G599" t="s">
        <v>3288</v>
      </c>
      <c r="H599">
        <v>6</v>
      </c>
      <c r="I599">
        <v>2</v>
      </c>
      <c r="J599">
        <v>0</v>
      </c>
      <c r="K599">
        <v>3</v>
      </c>
      <c r="L599" t="s">
        <v>355</v>
      </c>
      <c r="M599">
        <v>0</v>
      </c>
      <c r="N599" s="16">
        <v>45600</v>
      </c>
      <c r="O599" s="16">
        <v>45600</v>
      </c>
      <c r="Q599" t="s">
        <v>134</v>
      </c>
      <c r="R599" t="s">
        <v>271</v>
      </c>
      <c r="S599">
        <v>10014658</v>
      </c>
      <c r="T599" t="s">
        <v>134</v>
      </c>
      <c r="AE599">
        <v>0</v>
      </c>
      <c r="AG599">
        <v>0</v>
      </c>
      <c r="AI599" t="s">
        <v>363</v>
      </c>
      <c r="AM599">
        <v>9.5243055555559994E-2</v>
      </c>
      <c r="AN599">
        <v>0.14285879629629999</v>
      </c>
      <c r="AO599">
        <v>0</v>
      </c>
      <c r="AP599">
        <v>0</v>
      </c>
      <c r="AQ599">
        <v>1001719827</v>
      </c>
      <c r="AR599">
        <v>4910650</v>
      </c>
      <c r="AS599">
        <v>3</v>
      </c>
    </row>
    <row r="600" spans="1:45" x14ac:dyDescent="0.35">
      <c r="A600">
        <v>6477556</v>
      </c>
      <c r="B600">
        <v>0</v>
      </c>
      <c r="C600">
        <v>10</v>
      </c>
      <c r="D600" t="s">
        <v>203</v>
      </c>
      <c r="E600" t="s">
        <v>359</v>
      </c>
      <c r="F600" t="s">
        <v>310</v>
      </c>
      <c r="G600" t="s">
        <v>1020</v>
      </c>
      <c r="H600">
        <v>6</v>
      </c>
      <c r="I600">
        <v>2</v>
      </c>
      <c r="J600">
        <v>0</v>
      </c>
      <c r="K600">
        <v>3</v>
      </c>
      <c r="L600" t="s">
        <v>355</v>
      </c>
      <c r="M600">
        <v>0</v>
      </c>
      <c r="N600" s="16">
        <v>45809</v>
      </c>
      <c r="O600" s="16">
        <v>45809</v>
      </c>
      <c r="Q600" t="s">
        <v>134</v>
      </c>
      <c r="R600" t="s">
        <v>271</v>
      </c>
      <c r="S600">
        <v>10014658</v>
      </c>
      <c r="T600" t="s">
        <v>134</v>
      </c>
      <c r="AE600">
        <v>0</v>
      </c>
      <c r="AG600">
        <v>0</v>
      </c>
      <c r="AI600" t="s">
        <v>363</v>
      </c>
      <c r="AM600">
        <v>0</v>
      </c>
      <c r="AN600">
        <v>4.7615740740740001E-2</v>
      </c>
      <c r="AO600">
        <v>0</v>
      </c>
      <c r="AP600">
        <v>0</v>
      </c>
      <c r="AQ600">
        <v>1001719995</v>
      </c>
      <c r="AR600">
        <v>4910663</v>
      </c>
      <c r="AS600">
        <v>3</v>
      </c>
    </row>
    <row r="601" spans="1:45" x14ac:dyDescent="0.35">
      <c r="A601">
        <v>6478225</v>
      </c>
      <c r="B601">
        <v>0</v>
      </c>
      <c r="C601">
        <v>10</v>
      </c>
      <c r="D601" t="s">
        <v>203</v>
      </c>
      <c r="E601" t="s">
        <v>359</v>
      </c>
      <c r="F601" t="s">
        <v>310</v>
      </c>
      <c r="G601" t="s">
        <v>1019</v>
      </c>
      <c r="H601">
        <v>16</v>
      </c>
      <c r="I601">
        <v>2</v>
      </c>
      <c r="J601">
        <v>0</v>
      </c>
      <c r="K601">
        <v>8</v>
      </c>
      <c r="L601" t="s">
        <v>355</v>
      </c>
      <c r="M601">
        <v>0</v>
      </c>
      <c r="N601" s="16">
        <v>45628</v>
      </c>
      <c r="O601" s="16">
        <v>45628</v>
      </c>
      <c r="Q601" t="s">
        <v>178</v>
      </c>
      <c r="R601" t="s">
        <v>392</v>
      </c>
      <c r="S601">
        <v>10014644</v>
      </c>
      <c r="T601" t="s">
        <v>178</v>
      </c>
      <c r="AE601">
        <v>0</v>
      </c>
      <c r="AF601" s="16"/>
      <c r="AG601">
        <v>0</v>
      </c>
      <c r="AI601" t="s">
        <v>363</v>
      </c>
      <c r="AM601">
        <v>0</v>
      </c>
      <c r="AN601">
        <v>4.7615740740740001E-2</v>
      </c>
      <c r="AO601">
        <v>0</v>
      </c>
      <c r="AP601">
        <v>0</v>
      </c>
      <c r="AQ601">
        <v>1001719996</v>
      </c>
      <c r="AR601">
        <v>4910664</v>
      </c>
      <c r="AS601">
        <v>3</v>
      </c>
    </row>
    <row r="602" spans="1:45" x14ac:dyDescent="0.35">
      <c r="A602">
        <v>6478225</v>
      </c>
      <c r="B602">
        <v>0</v>
      </c>
      <c r="C602">
        <v>20</v>
      </c>
      <c r="D602" t="s">
        <v>361</v>
      </c>
      <c r="E602" t="s">
        <v>359</v>
      </c>
      <c r="F602" t="s">
        <v>310</v>
      </c>
      <c r="G602" t="s">
        <v>1019</v>
      </c>
      <c r="H602">
        <v>28</v>
      </c>
      <c r="I602">
        <v>2</v>
      </c>
      <c r="J602">
        <v>0</v>
      </c>
      <c r="K602">
        <v>14</v>
      </c>
      <c r="L602" t="s">
        <v>355</v>
      </c>
      <c r="M602">
        <v>0</v>
      </c>
      <c r="N602" s="16">
        <v>45628</v>
      </c>
      <c r="O602" s="16">
        <v>45629</v>
      </c>
      <c r="Q602" t="s">
        <v>178</v>
      </c>
      <c r="R602" t="s">
        <v>392</v>
      </c>
      <c r="S602">
        <v>10014644</v>
      </c>
      <c r="T602" t="s">
        <v>178</v>
      </c>
      <c r="AE602">
        <v>0</v>
      </c>
      <c r="AG602">
        <v>0</v>
      </c>
      <c r="AI602" t="s">
        <v>363</v>
      </c>
      <c r="AM602">
        <v>0</v>
      </c>
      <c r="AN602">
        <v>4.7615740740740001E-2</v>
      </c>
      <c r="AO602">
        <v>0</v>
      </c>
      <c r="AP602">
        <v>0</v>
      </c>
      <c r="AQ602">
        <v>1001719998</v>
      </c>
      <c r="AR602">
        <v>4910667</v>
      </c>
      <c r="AS602">
        <v>3</v>
      </c>
    </row>
    <row r="603" spans="1:45" x14ac:dyDescent="0.35">
      <c r="A603">
        <v>6478225</v>
      </c>
      <c r="B603">
        <v>0</v>
      </c>
      <c r="C603">
        <v>30</v>
      </c>
      <c r="D603" t="s">
        <v>362</v>
      </c>
      <c r="E603" t="s">
        <v>359</v>
      </c>
      <c r="F603" t="s">
        <v>310</v>
      </c>
      <c r="G603" t="s">
        <v>1019</v>
      </c>
      <c r="H603">
        <v>2</v>
      </c>
      <c r="I603">
        <v>1</v>
      </c>
      <c r="J603">
        <v>0</v>
      </c>
      <c r="K603">
        <v>2</v>
      </c>
      <c r="L603" t="s">
        <v>355</v>
      </c>
      <c r="M603">
        <v>0</v>
      </c>
      <c r="N603" s="16">
        <v>45629</v>
      </c>
      <c r="O603" s="16">
        <v>45629</v>
      </c>
      <c r="Q603" t="s">
        <v>178</v>
      </c>
      <c r="R603" t="s">
        <v>392</v>
      </c>
      <c r="S603">
        <v>10014644</v>
      </c>
      <c r="T603" t="s">
        <v>178</v>
      </c>
      <c r="AE603">
        <v>0</v>
      </c>
      <c r="AG603">
        <v>0</v>
      </c>
      <c r="AI603" t="s">
        <v>360</v>
      </c>
      <c r="AM603">
        <v>0</v>
      </c>
      <c r="AN603">
        <v>9.5243055555559994E-2</v>
      </c>
      <c r="AO603">
        <v>0</v>
      </c>
      <c r="AP603">
        <v>0</v>
      </c>
      <c r="AQ603">
        <v>1001720346</v>
      </c>
      <c r="AR603">
        <v>4911044</v>
      </c>
      <c r="AS603">
        <v>2</v>
      </c>
    </row>
    <row r="604" spans="1:45" x14ac:dyDescent="0.35">
      <c r="A604">
        <v>6478269</v>
      </c>
      <c r="B604">
        <v>0</v>
      </c>
      <c r="C604">
        <v>10</v>
      </c>
      <c r="D604" t="s">
        <v>367</v>
      </c>
      <c r="E604" t="s">
        <v>1324</v>
      </c>
      <c r="F604" t="s">
        <v>310</v>
      </c>
      <c r="G604" t="s">
        <v>1018</v>
      </c>
      <c r="H604">
        <v>1</v>
      </c>
      <c r="I604">
        <v>1</v>
      </c>
      <c r="J604">
        <v>0</v>
      </c>
      <c r="K604">
        <v>1</v>
      </c>
      <c r="L604" t="s">
        <v>355</v>
      </c>
      <c r="M604">
        <v>0</v>
      </c>
      <c r="N604" s="16">
        <v>45869</v>
      </c>
      <c r="O604" s="16">
        <v>45869</v>
      </c>
      <c r="Q604" t="s">
        <v>412</v>
      </c>
      <c r="R604" t="s">
        <v>325</v>
      </c>
      <c r="S604">
        <v>10014726</v>
      </c>
      <c r="T604" t="s">
        <v>324</v>
      </c>
      <c r="AE604">
        <v>0</v>
      </c>
      <c r="AG604">
        <v>0</v>
      </c>
      <c r="AI604" t="s">
        <v>356</v>
      </c>
      <c r="AM604">
        <v>0</v>
      </c>
      <c r="AN604">
        <v>0.19047453703704001</v>
      </c>
      <c r="AO604">
        <v>0</v>
      </c>
      <c r="AP604">
        <v>0</v>
      </c>
      <c r="AQ604">
        <v>1001720394</v>
      </c>
      <c r="AR604">
        <v>4910931</v>
      </c>
      <c r="AS604">
        <v>1</v>
      </c>
    </row>
    <row r="605" spans="1:45" x14ac:dyDescent="0.35">
      <c r="A605">
        <v>6478270</v>
      </c>
      <c r="B605">
        <v>0</v>
      </c>
      <c r="C605">
        <v>10</v>
      </c>
      <c r="D605" t="s">
        <v>367</v>
      </c>
      <c r="E605" t="s">
        <v>1324</v>
      </c>
      <c r="F605" t="s">
        <v>310</v>
      </c>
      <c r="G605" t="s">
        <v>1017</v>
      </c>
      <c r="H605">
        <v>0</v>
      </c>
      <c r="I605">
        <v>1</v>
      </c>
      <c r="J605">
        <v>0</v>
      </c>
      <c r="K605">
        <v>1</v>
      </c>
      <c r="L605" t="s">
        <v>355</v>
      </c>
      <c r="M605">
        <v>0</v>
      </c>
      <c r="N605" s="16">
        <v>45869</v>
      </c>
      <c r="O605" s="16">
        <v>45869</v>
      </c>
      <c r="Q605" t="s">
        <v>412</v>
      </c>
      <c r="R605" t="s">
        <v>325</v>
      </c>
      <c r="S605">
        <v>10014726</v>
      </c>
      <c r="T605" t="s">
        <v>324</v>
      </c>
      <c r="AE605">
        <v>0</v>
      </c>
      <c r="AG605">
        <v>0</v>
      </c>
      <c r="AI605" t="s">
        <v>363</v>
      </c>
      <c r="AM605">
        <v>0</v>
      </c>
      <c r="AN605">
        <v>0.23809027777778</v>
      </c>
      <c r="AO605">
        <v>0</v>
      </c>
      <c r="AP605">
        <v>0</v>
      </c>
      <c r="AQ605">
        <v>1001720892</v>
      </c>
      <c r="AR605">
        <v>4911761</v>
      </c>
      <c r="AS605">
        <v>3</v>
      </c>
    </row>
    <row r="606" spans="1:45" x14ac:dyDescent="0.35">
      <c r="A606">
        <v>6478271</v>
      </c>
      <c r="B606">
        <v>0</v>
      </c>
      <c r="C606">
        <v>10</v>
      </c>
      <c r="D606" t="s">
        <v>367</v>
      </c>
      <c r="E606" t="s">
        <v>359</v>
      </c>
      <c r="F606" t="s">
        <v>310</v>
      </c>
      <c r="G606" t="s">
        <v>1016</v>
      </c>
      <c r="H606">
        <v>0</v>
      </c>
      <c r="I606">
        <v>2</v>
      </c>
      <c r="J606">
        <v>0</v>
      </c>
      <c r="K606">
        <v>4</v>
      </c>
      <c r="L606" t="s">
        <v>355</v>
      </c>
      <c r="M606">
        <v>0</v>
      </c>
      <c r="N606" s="16">
        <v>45838</v>
      </c>
      <c r="O606" s="16">
        <v>45838</v>
      </c>
      <c r="Q606" t="s">
        <v>506</v>
      </c>
      <c r="R606" t="s">
        <v>325</v>
      </c>
      <c r="S606">
        <v>10016542</v>
      </c>
      <c r="T606" t="s">
        <v>324</v>
      </c>
      <c r="AE606">
        <v>0</v>
      </c>
      <c r="AF606" s="16"/>
      <c r="AG606">
        <v>0</v>
      </c>
      <c r="AI606" t="s">
        <v>363</v>
      </c>
      <c r="AM606">
        <v>0</v>
      </c>
      <c r="AN606">
        <v>0.14285879629629999</v>
      </c>
      <c r="AO606">
        <v>0</v>
      </c>
      <c r="AP606">
        <v>0</v>
      </c>
      <c r="AQ606">
        <v>1001720893</v>
      </c>
      <c r="AR606">
        <v>4911762</v>
      </c>
      <c r="AS606">
        <v>3</v>
      </c>
    </row>
    <row r="607" spans="1:45" x14ac:dyDescent="0.35">
      <c r="A607">
        <v>6478273</v>
      </c>
      <c r="B607">
        <v>0</v>
      </c>
      <c r="C607">
        <v>10</v>
      </c>
      <c r="D607" t="s">
        <v>367</v>
      </c>
      <c r="E607" t="s">
        <v>1324</v>
      </c>
      <c r="F607" t="s">
        <v>310</v>
      </c>
      <c r="G607" t="s">
        <v>1015</v>
      </c>
      <c r="H607">
        <v>8</v>
      </c>
      <c r="I607">
        <v>2</v>
      </c>
      <c r="J607">
        <v>0</v>
      </c>
      <c r="K607">
        <v>4</v>
      </c>
      <c r="L607" t="s">
        <v>355</v>
      </c>
      <c r="M607">
        <v>0</v>
      </c>
      <c r="N607" s="16">
        <v>45869</v>
      </c>
      <c r="O607" s="16">
        <v>45869</v>
      </c>
      <c r="Q607" t="s">
        <v>412</v>
      </c>
      <c r="R607" t="s">
        <v>325</v>
      </c>
      <c r="S607">
        <v>10014726</v>
      </c>
      <c r="T607" t="s">
        <v>324</v>
      </c>
      <c r="AE607">
        <v>0</v>
      </c>
      <c r="AF607" s="16"/>
      <c r="AG607">
        <v>0</v>
      </c>
      <c r="AI607" t="s">
        <v>363</v>
      </c>
      <c r="AM607">
        <v>0</v>
      </c>
      <c r="AN607">
        <v>9.5243055555559994E-2</v>
      </c>
      <c r="AO607">
        <v>0</v>
      </c>
      <c r="AP607">
        <v>0</v>
      </c>
      <c r="AQ607">
        <v>1001720894</v>
      </c>
      <c r="AR607">
        <v>4911763</v>
      </c>
      <c r="AS607">
        <v>3</v>
      </c>
    </row>
    <row r="608" spans="1:45" x14ac:dyDescent="0.35">
      <c r="A608">
        <v>6478504</v>
      </c>
      <c r="B608">
        <v>0</v>
      </c>
      <c r="C608">
        <v>10</v>
      </c>
      <c r="D608" t="s">
        <v>361</v>
      </c>
      <c r="E608" t="s">
        <v>359</v>
      </c>
      <c r="F608" t="s">
        <v>310</v>
      </c>
      <c r="G608" t="s">
        <v>1078</v>
      </c>
      <c r="H608">
        <v>6</v>
      </c>
      <c r="I608">
        <v>2</v>
      </c>
      <c r="J608">
        <v>0</v>
      </c>
      <c r="K608">
        <v>3</v>
      </c>
      <c r="L608" t="s">
        <v>355</v>
      </c>
      <c r="M608">
        <v>0</v>
      </c>
      <c r="N608" s="16">
        <v>45621</v>
      </c>
      <c r="O608" s="16">
        <v>45621</v>
      </c>
      <c r="Q608" t="s">
        <v>326</v>
      </c>
      <c r="R608" t="s">
        <v>325</v>
      </c>
      <c r="S608">
        <v>10014719</v>
      </c>
      <c r="T608" t="s">
        <v>324</v>
      </c>
      <c r="AE608">
        <v>0</v>
      </c>
      <c r="AG608">
        <v>0</v>
      </c>
      <c r="AI608" t="s">
        <v>363</v>
      </c>
      <c r="AM608">
        <v>0</v>
      </c>
      <c r="AN608">
        <v>9.5243055555559994E-2</v>
      </c>
      <c r="AO608">
        <v>0</v>
      </c>
      <c r="AP608">
        <v>0</v>
      </c>
      <c r="AQ608">
        <v>1001720943</v>
      </c>
      <c r="AR608">
        <v>4911774</v>
      </c>
      <c r="AS608">
        <v>3</v>
      </c>
    </row>
    <row r="609" spans="1:45" x14ac:dyDescent="0.35">
      <c r="A609">
        <v>6478509</v>
      </c>
      <c r="B609">
        <v>0</v>
      </c>
      <c r="C609">
        <v>10</v>
      </c>
      <c r="D609" t="s">
        <v>203</v>
      </c>
      <c r="E609" t="s">
        <v>359</v>
      </c>
      <c r="F609" t="s">
        <v>310</v>
      </c>
      <c r="G609" t="s">
        <v>1078</v>
      </c>
      <c r="H609">
        <v>0</v>
      </c>
      <c r="I609">
        <v>2</v>
      </c>
      <c r="J609">
        <v>0</v>
      </c>
      <c r="K609">
        <v>4</v>
      </c>
      <c r="L609" t="s">
        <v>355</v>
      </c>
      <c r="M609">
        <v>0</v>
      </c>
      <c r="N609" s="16">
        <v>45553</v>
      </c>
      <c r="O609" s="16">
        <v>45553</v>
      </c>
      <c r="Q609" t="s">
        <v>479</v>
      </c>
      <c r="R609" t="s">
        <v>325</v>
      </c>
      <c r="S609">
        <v>10017390</v>
      </c>
      <c r="T609" t="s">
        <v>324</v>
      </c>
      <c r="AE609">
        <v>0</v>
      </c>
      <c r="AF609" s="16"/>
      <c r="AG609">
        <v>0</v>
      </c>
      <c r="AI609" t="s">
        <v>363</v>
      </c>
      <c r="AM609">
        <v>9.5243055555559994E-2</v>
      </c>
      <c r="AN609">
        <v>0.19048611111111</v>
      </c>
      <c r="AO609">
        <v>0</v>
      </c>
      <c r="AP609">
        <v>0</v>
      </c>
      <c r="AQ609">
        <v>1001720943</v>
      </c>
      <c r="AR609">
        <v>4911775</v>
      </c>
      <c r="AS609">
        <v>3</v>
      </c>
    </row>
    <row r="610" spans="1:45" x14ac:dyDescent="0.35">
      <c r="A610">
        <v>6478522</v>
      </c>
      <c r="B610">
        <v>0</v>
      </c>
      <c r="C610">
        <v>10</v>
      </c>
      <c r="D610" t="s">
        <v>367</v>
      </c>
      <c r="E610" t="s">
        <v>359</v>
      </c>
      <c r="F610" t="s">
        <v>310</v>
      </c>
      <c r="G610" t="s">
        <v>1086</v>
      </c>
      <c r="H610">
        <v>0</v>
      </c>
      <c r="I610">
        <v>2</v>
      </c>
      <c r="J610">
        <v>0</v>
      </c>
      <c r="K610">
        <v>3</v>
      </c>
      <c r="L610" t="s">
        <v>355</v>
      </c>
      <c r="M610">
        <v>0</v>
      </c>
      <c r="N610" s="16">
        <v>45831</v>
      </c>
      <c r="O610" s="16">
        <v>45831</v>
      </c>
      <c r="Q610" t="s">
        <v>449</v>
      </c>
      <c r="R610" t="s">
        <v>325</v>
      </c>
      <c r="S610">
        <v>10014720</v>
      </c>
      <c r="T610" t="s">
        <v>324</v>
      </c>
      <c r="AE610">
        <v>0</v>
      </c>
      <c r="AG610">
        <v>0</v>
      </c>
      <c r="AI610" t="s">
        <v>363</v>
      </c>
      <c r="AM610">
        <v>0</v>
      </c>
      <c r="AN610">
        <v>4.7615740740740001E-2</v>
      </c>
      <c r="AO610">
        <v>0</v>
      </c>
      <c r="AP610">
        <v>0</v>
      </c>
      <c r="AQ610">
        <v>1001720964</v>
      </c>
      <c r="AR610">
        <v>4911800</v>
      </c>
      <c r="AS610">
        <v>3</v>
      </c>
    </row>
    <row r="611" spans="1:45" x14ac:dyDescent="0.35">
      <c r="A611">
        <v>6478523</v>
      </c>
      <c r="B611">
        <v>0</v>
      </c>
      <c r="C611">
        <v>10</v>
      </c>
      <c r="D611" t="s">
        <v>367</v>
      </c>
      <c r="E611" t="s">
        <v>1324</v>
      </c>
      <c r="F611" t="s">
        <v>310</v>
      </c>
      <c r="G611" t="s">
        <v>1085</v>
      </c>
      <c r="H611">
        <v>0</v>
      </c>
      <c r="I611">
        <v>2</v>
      </c>
      <c r="J611">
        <v>0</v>
      </c>
      <c r="K611">
        <v>4</v>
      </c>
      <c r="L611" t="s">
        <v>355</v>
      </c>
      <c r="M611">
        <v>0</v>
      </c>
      <c r="N611" s="16">
        <v>45808</v>
      </c>
      <c r="O611" s="16">
        <v>45808</v>
      </c>
      <c r="Q611" t="s">
        <v>323</v>
      </c>
      <c r="R611" t="s">
        <v>322</v>
      </c>
      <c r="S611">
        <v>10014728</v>
      </c>
      <c r="T611" t="s">
        <v>321</v>
      </c>
      <c r="AE611">
        <v>0</v>
      </c>
      <c r="AG611">
        <v>0</v>
      </c>
      <c r="AI611" t="s">
        <v>363</v>
      </c>
      <c r="AM611">
        <v>0</v>
      </c>
      <c r="AN611">
        <v>4.7615740740740001E-2</v>
      </c>
      <c r="AO611">
        <v>0</v>
      </c>
      <c r="AP611">
        <v>0</v>
      </c>
      <c r="AQ611">
        <v>1001720966</v>
      </c>
      <c r="AR611">
        <v>4911802</v>
      </c>
      <c r="AS611">
        <v>3</v>
      </c>
    </row>
    <row r="612" spans="1:45" x14ac:dyDescent="0.35">
      <c r="A612">
        <v>6478570</v>
      </c>
      <c r="B612">
        <v>0</v>
      </c>
      <c r="C612">
        <v>10</v>
      </c>
      <c r="D612" t="s">
        <v>203</v>
      </c>
      <c r="E612" t="s">
        <v>359</v>
      </c>
      <c r="F612" t="s">
        <v>310</v>
      </c>
      <c r="G612" t="s">
        <v>1082</v>
      </c>
      <c r="H612">
        <v>48</v>
      </c>
      <c r="I612">
        <v>2</v>
      </c>
      <c r="J612">
        <v>0</v>
      </c>
      <c r="K612">
        <v>24</v>
      </c>
      <c r="L612" t="s">
        <v>355</v>
      </c>
      <c r="M612">
        <v>0</v>
      </c>
      <c r="N612" s="16">
        <v>45677</v>
      </c>
      <c r="O612" s="16">
        <v>45678</v>
      </c>
      <c r="Q612" t="s">
        <v>332</v>
      </c>
      <c r="R612" t="s">
        <v>333</v>
      </c>
      <c r="S612">
        <v>10014639</v>
      </c>
      <c r="T612" t="s">
        <v>332</v>
      </c>
      <c r="AE612">
        <v>0</v>
      </c>
      <c r="AG612">
        <v>0</v>
      </c>
      <c r="AI612" t="s">
        <v>363</v>
      </c>
      <c r="AM612">
        <v>0</v>
      </c>
      <c r="AN612">
        <v>4.7615740740740001E-2</v>
      </c>
      <c r="AO612">
        <v>0</v>
      </c>
      <c r="AP612">
        <v>0</v>
      </c>
      <c r="AQ612">
        <v>1001720967</v>
      </c>
      <c r="AR612">
        <v>4911803</v>
      </c>
      <c r="AS612">
        <v>3</v>
      </c>
    </row>
    <row r="613" spans="1:45" x14ac:dyDescent="0.35">
      <c r="A613">
        <v>6478570</v>
      </c>
      <c r="B613">
        <v>0</v>
      </c>
      <c r="C613">
        <v>20</v>
      </c>
      <c r="D613" t="s">
        <v>361</v>
      </c>
      <c r="E613" t="s">
        <v>359</v>
      </c>
      <c r="F613" t="s">
        <v>310</v>
      </c>
      <c r="G613" t="s">
        <v>1082</v>
      </c>
      <c r="H613">
        <v>24</v>
      </c>
      <c r="I613">
        <v>2</v>
      </c>
      <c r="J613">
        <v>0</v>
      </c>
      <c r="K613">
        <v>12</v>
      </c>
      <c r="L613" t="s">
        <v>355</v>
      </c>
      <c r="M613">
        <v>0</v>
      </c>
      <c r="N613" s="16">
        <v>45678</v>
      </c>
      <c r="O613" s="16">
        <v>45678</v>
      </c>
      <c r="Q613" t="s">
        <v>332</v>
      </c>
      <c r="R613" t="s">
        <v>333</v>
      </c>
      <c r="S613">
        <v>10014639</v>
      </c>
      <c r="T613" t="s">
        <v>332</v>
      </c>
      <c r="AE613">
        <v>0</v>
      </c>
      <c r="AF613" s="16"/>
      <c r="AG613">
        <v>0</v>
      </c>
      <c r="AI613" t="s">
        <v>363</v>
      </c>
      <c r="AM613">
        <v>0</v>
      </c>
      <c r="AN613">
        <v>9.5243055555559994E-2</v>
      </c>
      <c r="AO613">
        <v>0</v>
      </c>
      <c r="AP613">
        <v>0</v>
      </c>
      <c r="AQ613">
        <v>1001720969</v>
      </c>
      <c r="AR613">
        <v>4911805</v>
      </c>
      <c r="AS613">
        <v>3</v>
      </c>
    </row>
    <row r="614" spans="1:45" x14ac:dyDescent="0.35">
      <c r="A614">
        <v>6479017</v>
      </c>
      <c r="B614">
        <v>0</v>
      </c>
      <c r="C614">
        <v>10</v>
      </c>
      <c r="D614" t="s">
        <v>374</v>
      </c>
      <c r="E614" t="s">
        <v>1324</v>
      </c>
      <c r="F614" t="s">
        <v>251</v>
      </c>
      <c r="G614" t="s">
        <v>1077</v>
      </c>
      <c r="H614">
        <v>8</v>
      </c>
      <c r="I614">
        <v>2</v>
      </c>
      <c r="J614">
        <v>0</v>
      </c>
      <c r="K614">
        <v>4</v>
      </c>
      <c r="L614" t="s">
        <v>355</v>
      </c>
      <c r="M614">
        <v>0</v>
      </c>
      <c r="N614" s="16">
        <v>45555</v>
      </c>
      <c r="O614" s="16">
        <v>45555</v>
      </c>
      <c r="Q614" t="s">
        <v>899</v>
      </c>
      <c r="R614" t="s">
        <v>902</v>
      </c>
      <c r="S614">
        <v>10018449</v>
      </c>
      <c r="T614" t="s">
        <v>901</v>
      </c>
      <c r="AE614">
        <v>0</v>
      </c>
      <c r="AG614">
        <v>0</v>
      </c>
      <c r="AI614" t="s">
        <v>363</v>
      </c>
      <c r="AM614">
        <v>0</v>
      </c>
      <c r="AN614">
        <v>9.5243055555559994E-2</v>
      </c>
      <c r="AO614">
        <v>0</v>
      </c>
      <c r="AP614">
        <v>0</v>
      </c>
      <c r="AQ614">
        <v>1001720970</v>
      </c>
      <c r="AR614">
        <v>4911806</v>
      </c>
      <c r="AS614">
        <v>3</v>
      </c>
    </row>
    <row r="615" spans="1:45" x14ac:dyDescent="0.35">
      <c r="A615">
        <v>6479019</v>
      </c>
      <c r="B615">
        <v>0</v>
      </c>
      <c r="C615">
        <v>10</v>
      </c>
      <c r="D615" t="s">
        <v>374</v>
      </c>
      <c r="E615" t="s">
        <v>1324</v>
      </c>
      <c r="F615" t="s">
        <v>251</v>
      </c>
      <c r="G615" t="s">
        <v>1076</v>
      </c>
      <c r="H615">
        <v>4</v>
      </c>
      <c r="I615">
        <v>2</v>
      </c>
      <c r="J615">
        <v>0</v>
      </c>
      <c r="K615">
        <v>2</v>
      </c>
      <c r="L615" t="s">
        <v>355</v>
      </c>
      <c r="M615">
        <v>0</v>
      </c>
      <c r="N615" s="16">
        <v>45809</v>
      </c>
      <c r="O615" s="16">
        <v>45809</v>
      </c>
      <c r="Q615" t="s">
        <v>899</v>
      </c>
      <c r="R615" t="s">
        <v>902</v>
      </c>
      <c r="S615">
        <v>10018449</v>
      </c>
      <c r="T615" t="s">
        <v>901</v>
      </c>
      <c r="AE615">
        <v>0</v>
      </c>
      <c r="AG615">
        <v>0</v>
      </c>
      <c r="AI615" t="s">
        <v>363</v>
      </c>
      <c r="AM615">
        <v>0</v>
      </c>
      <c r="AN615">
        <v>0.14285879629629999</v>
      </c>
      <c r="AO615">
        <v>0</v>
      </c>
      <c r="AP615">
        <v>0</v>
      </c>
      <c r="AQ615">
        <v>1001720971</v>
      </c>
      <c r="AR615">
        <v>4911807</v>
      </c>
      <c r="AS615">
        <v>3</v>
      </c>
    </row>
    <row r="616" spans="1:45" x14ac:dyDescent="0.35">
      <c r="A616">
        <v>6479091</v>
      </c>
      <c r="B616">
        <v>0</v>
      </c>
      <c r="C616">
        <v>10</v>
      </c>
      <c r="D616" t="s">
        <v>367</v>
      </c>
      <c r="E616" t="s">
        <v>359</v>
      </c>
      <c r="F616" t="s">
        <v>310</v>
      </c>
      <c r="G616" t="s">
        <v>1081</v>
      </c>
      <c r="H616">
        <v>12</v>
      </c>
      <c r="I616">
        <v>2</v>
      </c>
      <c r="J616">
        <v>0</v>
      </c>
      <c r="K616">
        <v>6</v>
      </c>
      <c r="L616" t="s">
        <v>355</v>
      </c>
      <c r="M616">
        <v>0</v>
      </c>
      <c r="N616" s="16">
        <v>45737</v>
      </c>
      <c r="O616" s="16">
        <v>45737</v>
      </c>
      <c r="Q616" t="s">
        <v>433</v>
      </c>
      <c r="R616" t="s">
        <v>325</v>
      </c>
      <c r="S616">
        <v>10017212</v>
      </c>
      <c r="T616" t="s">
        <v>324</v>
      </c>
      <c r="AE616">
        <v>0</v>
      </c>
      <c r="AG616">
        <v>0</v>
      </c>
      <c r="AI616" t="s">
        <v>363</v>
      </c>
      <c r="AM616">
        <v>0</v>
      </c>
      <c r="AN616">
        <v>0.14285879629629999</v>
      </c>
      <c r="AO616">
        <v>0</v>
      </c>
      <c r="AP616">
        <v>0</v>
      </c>
      <c r="AQ616">
        <v>1001720972</v>
      </c>
      <c r="AR616">
        <v>4911808</v>
      </c>
      <c r="AS616">
        <v>3</v>
      </c>
    </row>
    <row r="617" spans="1:45" x14ac:dyDescent="0.35">
      <c r="A617">
        <v>6479486</v>
      </c>
      <c r="B617">
        <v>0</v>
      </c>
      <c r="C617">
        <v>10</v>
      </c>
      <c r="D617" t="s">
        <v>357</v>
      </c>
      <c r="E617" t="s">
        <v>359</v>
      </c>
      <c r="F617" t="s">
        <v>251</v>
      </c>
      <c r="G617" t="s">
        <v>3289</v>
      </c>
      <c r="H617">
        <v>16</v>
      </c>
      <c r="I617">
        <v>2</v>
      </c>
      <c r="J617">
        <v>0</v>
      </c>
      <c r="K617">
        <v>8</v>
      </c>
      <c r="L617" t="s">
        <v>355</v>
      </c>
      <c r="M617">
        <v>0</v>
      </c>
      <c r="N617" s="16">
        <v>45852</v>
      </c>
      <c r="O617" s="16">
        <v>45852</v>
      </c>
      <c r="Q617" t="s">
        <v>126</v>
      </c>
      <c r="R617" t="s">
        <v>391</v>
      </c>
      <c r="S617">
        <v>10014657</v>
      </c>
      <c r="T617" t="s">
        <v>126</v>
      </c>
      <c r="AE617">
        <v>0</v>
      </c>
      <c r="AG617">
        <v>0</v>
      </c>
      <c r="AI617" t="s">
        <v>363</v>
      </c>
      <c r="AM617">
        <v>0</v>
      </c>
      <c r="AN617">
        <v>9.5243055555559994E-2</v>
      </c>
      <c r="AO617">
        <v>0</v>
      </c>
      <c r="AP617">
        <v>0</v>
      </c>
      <c r="AQ617">
        <v>1001720974</v>
      </c>
      <c r="AR617">
        <v>4911810</v>
      </c>
      <c r="AS617">
        <v>3</v>
      </c>
    </row>
    <row r="618" spans="1:45" x14ac:dyDescent="0.35">
      <c r="A618">
        <v>6479486</v>
      </c>
      <c r="B618">
        <v>0</v>
      </c>
      <c r="C618">
        <v>20</v>
      </c>
      <c r="D618" t="s">
        <v>372</v>
      </c>
      <c r="E618" t="s">
        <v>359</v>
      </c>
      <c r="F618" t="s">
        <v>251</v>
      </c>
      <c r="G618" t="s">
        <v>3289</v>
      </c>
      <c r="H618">
        <v>8</v>
      </c>
      <c r="I618">
        <v>1</v>
      </c>
      <c r="J618">
        <v>0</v>
      </c>
      <c r="K618">
        <v>8</v>
      </c>
      <c r="L618" t="s">
        <v>355</v>
      </c>
      <c r="M618">
        <v>0</v>
      </c>
      <c r="N618" s="16">
        <v>45852</v>
      </c>
      <c r="O618" s="16">
        <v>45852</v>
      </c>
      <c r="Q618" t="s">
        <v>126</v>
      </c>
      <c r="R618" t="s">
        <v>391</v>
      </c>
      <c r="S618">
        <v>10014657</v>
      </c>
      <c r="T618" t="s">
        <v>126</v>
      </c>
      <c r="AE618">
        <v>0</v>
      </c>
      <c r="AG618">
        <v>0</v>
      </c>
      <c r="AI618" t="s">
        <v>363</v>
      </c>
      <c r="AM618">
        <v>0</v>
      </c>
      <c r="AN618">
        <v>0.14285879629629999</v>
      </c>
      <c r="AO618">
        <v>0</v>
      </c>
      <c r="AP618">
        <v>0</v>
      </c>
      <c r="AQ618">
        <v>1001721006</v>
      </c>
      <c r="AR618">
        <v>4911822</v>
      </c>
      <c r="AS618">
        <v>3</v>
      </c>
    </row>
    <row r="619" spans="1:45" x14ac:dyDescent="0.35">
      <c r="A619">
        <v>6479486</v>
      </c>
      <c r="B619">
        <v>0</v>
      </c>
      <c r="C619">
        <v>30</v>
      </c>
      <c r="D619" t="s">
        <v>362</v>
      </c>
      <c r="E619" t="s">
        <v>359</v>
      </c>
      <c r="F619" t="s">
        <v>251</v>
      </c>
      <c r="G619" t="s">
        <v>3290</v>
      </c>
      <c r="H619">
        <v>8</v>
      </c>
      <c r="I619">
        <v>2</v>
      </c>
      <c r="J619">
        <v>0</v>
      </c>
      <c r="K619">
        <v>4</v>
      </c>
      <c r="L619" t="s">
        <v>355</v>
      </c>
      <c r="M619">
        <v>0</v>
      </c>
      <c r="N619" s="16">
        <v>45852</v>
      </c>
      <c r="O619" s="16">
        <v>45852</v>
      </c>
      <c r="Q619" t="s">
        <v>126</v>
      </c>
      <c r="R619" t="s">
        <v>391</v>
      </c>
      <c r="S619">
        <v>10014657</v>
      </c>
      <c r="T619" t="s">
        <v>126</v>
      </c>
      <c r="AE619">
        <v>0</v>
      </c>
      <c r="AF619" s="16"/>
      <c r="AG619">
        <v>0</v>
      </c>
      <c r="AI619" t="s">
        <v>363</v>
      </c>
      <c r="AM619">
        <v>0</v>
      </c>
      <c r="AN619">
        <v>9.5243055555559994E-2</v>
      </c>
      <c r="AO619">
        <v>0</v>
      </c>
      <c r="AP619">
        <v>0</v>
      </c>
      <c r="AQ619">
        <v>1001721010</v>
      </c>
      <c r="AR619">
        <v>4911826</v>
      </c>
      <c r="AS619">
        <v>3</v>
      </c>
    </row>
    <row r="620" spans="1:45" x14ac:dyDescent="0.35">
      <c r="A620">
        <v>6479564</v>
      </c>
      <c r="B620">
        <v>0</v>
      </c>
      <c r="C620">
        <v>10</v>
      </c>
      <c r="D620" t="s">
        <v>203</v>
      </c>
      <c r="E620" t="s">
        <v>1324</v>
      </c>
      <c r="F620" t="s">
        <v>310</v>
      </c>
      <c r="G620" t="s">
        <v>1080</v>
      </c>
      <c r="H620">
        <v>4</v>
      </c>
      <c r="I620">
        <v>2</v>
      </c>
      <c r="J620">
        <v>0</v>
      </c>
      <c r="K620">
        <v>2</v>
      </c>
      <c r="L620" t="s">
        <v>355</v>
      </c>
      <c r="M620">
        <v>0</v>
      </c>
      <c r="N620" s="16">
        <v>45694</v>
      </c>
      <c r="O620" s="16">
        <v>45694</v>
      </c>
      <c r="Q620" t="s">
        <v>149</v>
      </c>
      <c r="R620" t="s">
        <v>302</v>
      </c>
      <c r="S620">
        <v>10014616</v>
      </c>
      <c r="T620" t="s">
        <v>149</v>
      </c>
      <c r="AE620">
        <v>0</v>
      </c>
      <c r="AF620" s="16"/>
      <c r="AG620">
        <v>0</v>
      </c>
      <c r="AI620" t="s">
        <v>363</v>
      </c>
      <c r="AM620">
        <v>0</v>
      </c>
      <c r="AN620">
        <v>9.5243055555559994E-2</v>
      </c>
      <c r="AO620">
        <v>0</v>
      </c>
      <c r="AP620">
        <v>0</v>
      </c>
      <c r="AQ620">
        <v>1001721017</v>
      </c>
      <c r="AR620">
        <v>4911833</v>
      </c>
      <c r="AS620">
        <v>3</v>
      </c>
    </row>
    <row r="621" spans="1:45" x14ac:dyDescent="0.35">
      <c r="A621">
        <v>6481222</v>
      </c>
      <c r="B621">
        <v>0</v>
      </c>
      <c r="C621">
        <v>10</v>
      </c>
      <c r="D621" t="s">
        <v>203</v>
      </c>
      <c r="E621" t="s">
        <v>1324</v>
      </c>
      <c r="F621" t="s">
        <v>310</v>
      </c>
      <c r="G621" t="s">
        <v>1101</v>
      </c>
      <c r="H621">
        <v>8</v>
      </c>
      <c r="I621">
        <v>2</v>
      </c>
      <c r="J621">
        <v>0</v>
      </c>
      <c r="K621">
        <v>4</v>
      </c>
      <c r="L621" t="s">
        <v>355</v>
      </c>
      <c r="M621">
        <v>0</v>
      </c>
      <c r="N621" s="16">
        <v>45809</v>
      </c>
      <c r="O621" s="16">
        <v>45809</v>
      </c>
      <c r="Q621" t="s">
        <v>403</v>
      </c>
      <c r="R621" t="s">
        <v>404</v>
      </c>
      <c r="S621">
        <v>10014622</v>
      </c>
      <c r="T621" t="s">
        <v>403</v>
      </c>
      <c r="AE621">
        <v>0.77781250000000002</v>
      </c>
      <c r="AF621" s="16">
        <v>45599</v>
      </c>
      <c r="AG621">
        <v>0.375</v>
      </c>
      <c r="AI621" t="s">
        <v>363</v>
      </c>
      <c r="AM621">
        <v>0.375</v>
      </c>
      <c r="AN621">
        <v>0.77781250000000002</v>
      </c>
      <c r="AO621">
        <v>0</v>
      </c>
      <c r="AP621">
        <v>0</v>
      </c>
      <c r="AQ621">
        <v>1001721019</v>
      </c>
      <c r="AR621">
        <v>4911835</v>
      </c>
      <c r="AS621">
        <v>3</v>
      </c>
    </row>
    <row r="622" spans="1:45" x14ac:dyDescent="0.35">
      <c r="A622">
        <v>6481517</v>
      </c>
      <c r="B622">
        <v>0</v>
      </c>
      <c r="C622">
        <v>10</v>
      </c>
      <c r="D622" t="s">
        <v>357</v>
      </c>
      <c r="E622" t="s">
        <v>359</v>
      </c>
      <c r="F622" t="s">
        <v>310</v>
      </c>
      <c r="G622" t="s">
        <v>647</v>
      </c>
      <c r="H622">
        <v>144</v>
      </c>
      <c r="I622">
        <v>4</v>
      </c>
      <c r="J622">
        <v>0</v>
      </c>
      <c r="K622">
        <v>36</v>
      </c>
      <c r="L622" t="s">
        <v>355</v>
      </c>
      <c r="M622">
        <v>0</v>
      </c>
      <c r="N622" s="16">
        <v>45691</v>
      </c>
      <c r="O622" s="16">
        <v>45692</v>
      </c>
      <c r="Q622" t="s">
        <v>184</v>
      </c>
      <c r="R622" t="s">
        <v>312</v>
      </c>
      <c r="S622">
        <v>10014609</v>
      </c>
      <c r="T622" t="s">
        <v>184</v>
      </c>
      <c r="AE622">
        <v>0</v>
      </c>
      <c r="AG622">
        <v>0</v>
      </c>
      <c r="AI622" t="s">
        <v>356</v>
      </c>
      <c r="AM622">
        <v>0</v>
      </c>
      <c r="AN622">
        <v>9.5243055555559994E-2</v>
      </c>
      <c r="AO622">
        <v>0</v>
      </c>
      <c r="AP622">
        <v>0</v>
      </c>
      <c r="AQ622">
        <v>1001721062</v>
      </c>
      <c r="AR622">
        <v>4912022</v>
      </c>
      <c r="AS622">
        <v>1</v>
      </c>
    </row>
    <row r="623" spans="1:45" x14ac:dyDescent="0.35">
      <c r="A623">
        <v>6481517</v>
      </c>
      <c r="B623">
        <v>0</v>
      </c>
      <c r="C623">
        <v>20</v>
      </c>
      <c r="D623" t="s">
        <v>203</v>
      </c>
      <c r="E623" t="s">
        <v>359</v>
      </c>
      <c r="F623" t="s">
        <v>310</v>
      </c>
      <c r="G623" t="s">
        <v>647</v>
      </c>
      <c r="H623">
        <v>4</v>
      </c>
      <c r="I623">
        <v>1</v>
      </c>
      <c r="J623">
        <v>0</v>
      </c>
      <c r="K623">
        <v>4</v>
      </c>
      <c r="L623" t="s">
        <v>355</v>
      </c>
      <c r="M623">
        <v>0</v>
      </c>
      <c r="N623" s="16">
        <v>45692</v>
      </c>
      <c r="O623" s="16">
        <v>45692</v>
      </c>
      <c r="Q623" t="s">
        <v>184</v>
      </c>
      <c r="R623" t="s">
        <v>312</v>
      </c>
      <c r="S623">
        <v>10014609</v>
      </c>
      <c r="T623" t="s">
        <v>184</v>
      </c>
      <c r="AE623">
        <v>0</v>
      </c>
      <c r="AF623" s="16"/>
      <c r="AG623">
        <v>0</v>
      </c>
      <c r="AI623" t="s">
        <v>360</v>
      </c>
      <c r="AM623">
        <v>0</v>
      </c>
      <c r="AN623">
        <v>0.80953703703704005</v>
      </c>
      <c r="AO623">
        <v>0</v>
      </c>
      <c r="AP623">
        <v>0</v>
      </c>
      <c r="AQ623">
        <v>1001721645</v>
      </c>
      <c r="AR623">
        <v>4912607</v>
      </c>
      <c r="AS623">
        <v>2</v>
      </c>
    </row>
    <row r="624" spans="1:45" x14ac:dyDescent="0.35">
      <c r="A624">
        <v>6481517</v>
      </c>
      <c r="B624">
        <v>0</v>
      </c>
      <c r="C624">
        <v>30</v>
      </c>
      <c r="D624" t="s">
        <v>361</v>
      </c>
      <c r="E624" t="s">
        <v>359</v>
      </c>
      <c r="F624" t="s">
        <v>310</v>
      </c>
      <c r="G624" t="s">
        <v>647</v>
      </c>
      <c r="H624">
        <v>24</v>
      </c>
      <c r="I624">
        <v>2</v>
      </c>
      <c r="J624">
        <v>0</v>
      </c>
      <c r="K624">
        <v>12</v>
      </c>
      <c r="L624" t="s">
        <v>355</v>
      </c>
      <c r="M624">
        <v>0</v>
      </c>
      <c r="N624" s="16">
        <v>45692</v>
      </c>
      <c r="O624" s="16">
        <v>45693</v>
      </c>
      <c r="Q624" t="s">
        <v>184</v>
      </c>
      <c r="R624" t="s">
        <v>312</v>
      </c>
      <c r="S624">
        <v>10014609</v>
      </c>
      <c r="T624" t="s">
        <v>184</v>
      </c>
      <c r="AE624">
        <v>0</v>
      </c>
      <c r="AF624" s="16"/>
      <c r="AG624">
        <v>0</v>
      </c>
      <c r="AI624" t="s">
        <v>360</v>
      </c>
      <c r="AM624">
        <v>0</v>
      </c>
      <c r="AN624">
        <v>9.5243055555559994E-2</v>
      </c>
      <c r="AO624">
        <v>0</v>
      </c>
      <c r="AP624">
        <v>0</v>
      </c>
      <c r="AQ624">
        <v>1001721748</v>
      </c>
      <c r="AR624">
        <v>4912777</v>
      </c>
      <c r="AS624">
        <v>2</v>
      </c>
    </row>
    <row r="625" spans="1:45" x14ac:dyDescent="0.35">
      <c r="A625">
        <v>6481784</v>
      </c>
      <c r="B625">
        <v>0</v>
      </c>
      <c r="C625">
        <v>10</v>
      </c>
      <c r="D625" t="s">
        <v>203</v>
      </c>
      <c r="E625" t="s">
        <v>1324</v>
      </c>
      <c r="F625" t="s">
        <v>310</v>
      </c>
      <c r="G625" t="s">
        <v>988</v>
      </c>
      <c r="H625">
        <v>1</v>
      </c>
      <c r="I625">
        <v>1</v>
      </c>
      <c r="J625">
        <v>0</v>
      </c>
      <c r="K625">
        <v>1</v>
      </c>
      <c r="L625" t="s">
        <v>355</v>
      </c>
      <c r="M625">
        <v>0</v>
      </c>
      <c r="N625" s="16">
        <v>45839</v>
      </c>
      <c r="O625" s="16">
        <v>45839</v>
      </c>
      <c r="Q625" t="s">
        <v>218</v>
      </c>
      <c r="R625" t="s">
        <v>279</v>
      </c>
      <c r="S625">
        <v>10014633</v>
      </c>
      <c r="T625" t="s">
        <v>218</v>
      </c>
      <c r="AE625">
        <v>0</v>
      </c>
      <c r="AF625" s="16"/>
      <c r="AG625">
        <v>0</v>
      </c>
      <c r="AI625" t="s">
        <v>360</v>
      </c>
      <c r="AM625">
        <v>0</v>
      </c>
      <c r="AN625">
        <v>0.14285879629629999</v>
      </c>
      <c r="AO625">
        <v>0</v>
      </c>
      <c r="AP625">
        <v>0</v>
      </c>
      <c r="AQ625">
        <v>1001721749</v>
      </c>
      <c r="AR625">
        <v>4912778</v>
      </c>
      <c r="AS625">
        <v>2</v>
      </c>
    </row>
    <row r="626" spans="1:45" x14ac:dyDescent="0.35">
      <c r="A626">
        <v>6481785</v>
      </c>
      <c r="B626">
        <v>0</v>
      </c>
      <c r="C626">
        <v>10</v>
      </c>
      <c r="D626" t="s">
        <v>203</v>
      </c>
      <c r="E626" t="s">
        <v>1324</v>
      </c>
      <c r="F626" t="s">
        <v>310</v>
      </c>
      <c r="G626" t="s">
        <v>3291</v>
      </c>
      <c r="H626">
        <v>2</v>
      </c>
      <c r="I626">
        <v>2</v>
      </c>
      <c r="J626">
        <v>0</v>
      </c>
      <c r="K626">
        <v>1</v>
      </c>
      <c r="L626" t="s">
        <v>355</v>
      </c>
      <c r="M626">
        <v>0</v>
      </c>
      <c r="N626" s="16">
        <v>45809</v>
      </c>
      <c r="O626" s="16">
        <v>45809</v>
      </c>
      <c r="Q626" t="s">
        <v>218</v>
      </c>
      <c r="R626" t="s">
        <v>279</v>
      </c>
      <c r="S626">
        <v>10014633</v>
      </c>
      <c r="T626" t="s">
        <v>218</v>
      </c>
      <c r="AE626">
        <v>0</v>
      </c>
      <c r="AG626">
        <v>0</v>
      </c>
      <c r="AI626" t="s">
        <v>356</v>
      </c>
      <c r="AM626">
        <v>0</v>
      </c>
      <c r="AN626">
        <v>9.5243055555559994E-2</v>
      </c>
      <c r="AO626">
        <v>0</v>
      </c>
      <c r="AP626">
        <v>0</v>
      </c>
      <c r="AQ626">
        <v>1001721780</v>
      </c>
      <c r="AR626">
        <v>4912961</v>
      </c>
      <c r="AS626">
        <v>1</v>
      </c>
    </row>
    <row r="627" spans="1:45" x14ac:dyDescent="0.35">
      <c r="A627">
        <v>6481788</v>
      </c>
      <c r="B627">
        <v>0</v>
      </c>
      <c r="C627">
        <v>10</v>
      </c>
      <c r="D627" t="s">
        <v>203</v>
      </c>
      <c r="E627" t="s">
        <v>1324</v>
      </c>
      <c r="F627" t="s">
        <v>310</v>
      </c>
      <c r="G627" t="s">
        <v>1098</v>
      </c>
      <c r="H627">
        <v>6</v>
      </c>
      <c r="I627">
        <v>2</v>
      </c>
      <c r="J627">
        <v>0</v>
      </c>
      <c r="K627">
        <v>3</v>
      </c>
      <c r="L627" t="s">
        <v>355</v>
      </c>
      <c r="M627">
        <v>0</v>
      </c>
      <c r="N627" s="16">
        <v>45809</v>
      </c>
      <c r="O627" s="16">
        <v>45809</v>
      </c>
      <c r="Q627" t="s">
        <v>218</v>
      </c>
      <c r="R627" t="s">
        <v>279</v>
      </c>
      <c r="S627">
        <v>10014633</v>
      </c>
      <c r="T627" t="s">
        <v>218</v>
      </c>
      <c r="AE627">
        <v>0</v>
      </c>
      <c r="AG627">
        <v>0</v>
      </c>
      <c r="AI627" t="s">
        <v>363</v>
      </c>
      <c r="AM627">
        <v>0.29166666666667002</v>
      </c>
      <c r="AN627">
        <v>0.5</v>
      </c>
      <c r="AO627">
        <v>0</v>
      </c>
      <c r="AP627">
        <v>0</v>
      </c>
      <c r="AQ627">
        <v>1001721999</v>
      </c>
      <c r="AR627">
        <v>4913001</v>
      </c>
      <c r="AS627">
        <v>3</v>
      </c>
    </row>
    <row r="628" spans="1:45" x14ac:dyDescent="0.35">
      <c r="A628">
        <v>6481789</v>
      </c>
      <c r="B628">
        <v>0</v>
      </c>
      <c r="C628">
        <v>10</v>
      </c>
      <c r="D628" t="s">
        <v>203</v>
      </c>
      <c r="E628" t="s">
        <v>1324</v>
      </c>
      <c r="F628" t="s">
        <v>310</v>
      </c>
      <c r="G628" t="s">
        <v>1097</v>
      </c>
      <c r="H628">
        <v>1</v>
      </c>
      <c r="I628">
        <v>1</v>
      </c>
      <c r="J628">
        <v>0</v>
      </c>
      <c r="K628">
        <v>1</v>
      </c>
      <c r="L628" t="s">
        <v>355</v>
      </c>
      <c r="M628">
        <v>0</v>
      </c>
      <c r="N628" s="16">
        <v>45809</v>
      </c>
      <c r="O628" s="16">
        <v>45809</v>
      </c>
      <c r="Q628" t="s">
        <v>218</v>
      </c>
      <c r="R628" t="s">
        <v>279</v>
      </c>
      <c r="S628">
        <v>10014633</v>
      </c>
      <c r="T628" t="s">
        <v>218</v>
      </c>
      <c r="AE628">
        <v>0</v>
      </c>
      <c r="AG628">
        <v>0</v>
      </c>
      <c r="AI628" t="s">
        <v>363</v>
      </c>
      <c r="AM628">
        <v>0.29166666666667002</v>
      </c>
      <c r="AN628">
        <v>0.29166666666667002</v>
      </c>
      <c r="AO628">
        <v>0</v>
      </c>
      <c r="AP628">
        <v>0</v>
      </c>
      <c r="AQ628">
        <v>1001722000</v>
      </c>
      <c r="AR628">
        <v>4913003</v>
      </c>
      <c r="AS628">
        <v>3</v>
      </c>
    </row>
    <row r="629" spans="1:45" x14ac:dyDescent="0.35">
      <c r="A629">
        <v>6481790</v>
      </c>
      <c r="B629">
        <v>0</v>
      </c>
      <c r="C629">
        <v>10</v>
      </c>
      <c r="D629" t="s">
        <v>203</v>
      </c>
      <c r="E629" t="s">
        <v>1324</v>
      </c>
      <c r="F629" t="s">
        <v>310</v>
      </c>
      <c r="G629" t="s">
        <v>1096</v>
      </c>
      <c r="H629">
        <v>1</v>
      </c>
      <c r="I629">
        <v>1</v>
      </c>
      <c r="J629">
        <v>0</v>
      </c>
      <c r="K629">
        <v>1</v>
      </c>
      <c r="L629" t="s">
        <v>355</v>
      </c>
      <c r="M629">
        <v>0</v>
      </c>
      <c r="N629" s="16">
        <v>45839</v>
      </c>
      <c r="O629" s="16">
        <v>45839</v>
      </c>
      <c r="Q629" t="s">
        <v>218</v>
      </c>
      <c r="R629" t="s">
        <v>279</v>
      </c>
      <c r="S629">
        <v>10014633</v>
      </c>
      <c r="T629" t="s">
        <v>218</v>
      </c>
      <c r="AE629">
        <v>0</v>
      </c>
      <c r="AG629">
        <v>0</v>
      </c>
      <c r="AI629" t="s">
        <v>363</v>
      </c>
      <c r="AM629">
        <v>0.29166666666667002</v>
      </c>
      <c r="AN629">
        <v>0.29166666666667002</v>
      </c>
      <c r="AO629">
        <v>0</v>
      </c>
      <c r="AP629">
        <v>0</v>
      </c>
      <c r="AQ629">
        <v>1001722001</v>
      </c>
      <c r="AR629">
        <v>4913004</v>
      </c>
      <c r="AS629">
        <v>3</v>
      </c>
    </row>
    <row r="630" spans="1:45" x14ac:dyDescent="0.35">
      <c r="A630">
        <v>6481793</v>
      </c>
      <c r="B630">
        <v>0</v>
      </c>
      <c r="C630">
        <v>10</v>
      </c>
      <c r="D630" t="s">
        <v>203</v>
      </c>
      <c r="E630" t="s">
        <v>1324</v>
      </c>
      <c r="F630" t="s">
        <v>310</v>
      </c>
      <c r="G630" t="s">
        <v>1095</v>
      </c>
      <c r="H630">
        <v>2</v>
      </c>
      <c r="I630">
        <v>2</v>
      </c>
      <c r="J630">
        <v>0</v>
      </c>
      <c r="K630">
        <v>1</v>
      </c>
      <c r="L630" t="s">
        <v>355</v>
      </c>
      <c r="M630">
        <v>0</v>
      </c>
      <c r="N630" s="16">
        <v>45839</v>
      </c>
      <c r="O630" s="16">
        <v>45839</v>
      </c>
      <c r="Q630" t="s">
        <v>218</v>
      </c>
      <c r="R630" t="s">
        <v>279</v>
      </c>
      <c r="S630">
        <v>10014633</v>
      </c>
      <c r="T630" t="s">
        <v>218</v>
      </c>
      <c r="AE630">
        <v>0</v>
      </c>
      <c r="AG630">
        <v>0</v>
      </c>
      <c r="AI630" t="s">
        <v>356</v>
      </c>
      <c r="AM630">
        <v>0.29166666666667002</v>
      </c>
      <c r="AN630">
        <v>0.44791666666667002</v>
      </c>
      <c r="AO630">
        <v>0</v>
      </c>
      <c r="AP630">
        <v>0</v>
      </c>
      <c r="AQ630">
        <v>1001722639</v>
      </c>
      <c r="AR630">
        <v>4914186</v>
      </c>
      <c r="AS630">
        <v>1</v>
      </c>
    </row>
    <row r="631" spans="1:45" x14ac:dyDescent="0.35">
      <c r="A631">
        <v>6481794</v>
      </c>
      <c r="B631">
        <v>0</v>
      </c>
      <c r="C631">
        <v>10</v>
      </c>
      <c r="D631" t="s">
        <v>203</v>
      </c>
      <c r="E631" t="s">
        <v>1324</v>
      </c>
      <c r="F631" t="s">
        <v>310</v>
      </c>
      <c r="G631" t="s">
        <v>1094</v>
      </c>
      <c r="H631">
        <v>3</v>
      </c>
      <c r="I631">
        <v>1</v>
      </c>
      <c r="J631">
        <v>0</v>
      </c>
      <c r="K631">
        <v>3</v>
      </c>
      <c r="L631" t="s">
        <v>355</v>
      </c>
      <c r="M631">
        <v>0</v>
      </c>
      <c r="N631" s="16">
        <v>45809</v>
      </c>
      <c r="O631" s="16">
        <v>45809</v>
      </c>
      <c r="Q631" t="s">
        <v>218</v>
      </c>
      <c r="R631" t="s">
        <v>279</v>
      </c>
      <c r="S631">
        <v>10014633</v>
      </c>
      <c r="T631" t="s">
        <v>218</v>
      </c>
      <c r="AE631">
        <v>0</v>
      </c>
      <c r="AG631">
        <v>0</v>
      </c>
      <c r="AI631" t="s">
        <v>363</v>
      </c>
      <c r="AM631">
        <v>0</v>
      </c>
      <c r="AN631">
        <v>0.23809027777778</v>
      </c>
      <c r="AO631">
        <v>0</v>
      </c>
      <c r="AP631">
        <v>0</v>
      </c>
      <c r="AQ631">
        <v>1001722920</v>
      </c>
      <c r="AR631">
        <v>4914520</v>
      </c>
      <c r="AS631">
        <v>3</v>
      </c>
    </row>
    <row r="632" spans="1:45" x14ac:dyDescent="0.35">
      <c r="A632">
        <v>6481799</v>
      </c>
      <c r="B632">
        <v>0</v>
      </c>
      <c r="C632">
        <v>10</v>
      </c>
      <c r="D632" t="s">
        <v>371</v>
      </c>
      <c r="E632" t="s">
        <v>359</v>
      </c>
      <c r="F632" t="s">
        <v>310</v>
      </c>
      <c r="G632" t="s">
        <v>1093</v>
      </c>
      <c r="H632">
        <v>16</v>
      </c>
      <c r="I632">
        <v>2</v>
      </c>
      <c r="J632">
        <v>0</v>
      </c>
      <c r="K632">
        <v>8</v>
      </c>
      <c r="L632" t="s">
        <v>355</v>
      </c>
      <c r="M632">
        <v>0</v>
      </c>
      <c r="N632" s="16">
        <v>45827</v>
      </c>
      <c r="O632" s="16">
        <v>45827</v>
      </c>
      <c r="Q632" t="s">
        <v>178</v>
      </c>
      <c r="R632" t="s">
        <v>392</v>
      </c>
      <c r="S632">
        <v>10014644</v>
      </c>
      <c r="T632" t="s">
        <v>178</v>
      </c>
      <c r="AE632">
        <v>0</v>
      </c>
      <c r="AF632" s="16"/>
      <c r="AG632">
        <v>0</v>
      </c>
      <c r="AI632" t="s">
        <v>363</v>
      </c>
      <c r="AM632">
        <v>0.29166666666667002</v>
      </c>
      <c r="AN632">
        <v>0.29166666666667002</v>
      </c>
      <c r="AO632">
        <v>0</v>
      </c>
      <c r="AP632">
        <v>0</v>
      </c>
      <c r="AQ632">
        <v>1001724363</v>
      </c>
      <c r="AR632">
        <v>4915903</v>
      </c>
      <c r="AS632">
        <v>3</v>
      </c>
    </row>
    <row r="633" spans="1:45" x14ac:dyDescent="0.35">
      <c r="A633">
        <v>6481828</v>
      </c>
      <c r="B633">
        <v>0</v>
      </c>
      <c r="C633">
        <v>10</v>
      </c>
      <c r="D633" t="s">
        <v>203</v>
      </c>
      <c r="E633" t="s">
        <v>1324</v>
      </c>
      <c r="F633" t="s">
        <v>310</v>
      </c>
      <c r="G633" t="s">
        <v>1092</v>
      </c>
      <c r="H633">
        <v>1</v>
      </c>
      <c r="I633">
        <v>1</v>
      </c>
      <c r="J633">
        <v>0</v>
      </c>
      <c r="K633">
        <v>1</v>
      </c>
      <c r="L633" t="s">
        <v>355</v>
      </c>
      <c r="M633">
        <v>0</v>
      </c>
      <c r="N633" s="16">
        <v>45809</v>
      </c>
      <c r="O633" s="16">
        <v>45809</v>
      </c>
      <c r="Q633" t="s">
        <v>218</v>
      </c>
      <c r="R633" t="s">
        <v>279</v>
      </c>
      <c r="S633">
        <v>10014633</v>
      </c>
      <c r="T633" t="s">
        <v>218</v>
      </c>
      <c r="AE633">
        <v>0</v>
      </c>
      <c r="AG633">
        <v>0</v>
      </c>
      <c r="AI633" t="s">
        <v>356</v>
      </c>
      <c r="AM633">
        <v>0</v>
      </c>
      <c r="AN633">
        <v>0.57143518518518999</v>
      </c>
      <c r="AO633">
        <v>0</v>
      </c>
      <c r="AP633">
        <v>0</v>
      </c>
      <c r="AQ633">
        <v>1001725379</v>
      </c>
      <c r="AR633">
        <v>4916803</v>
      </c>
      <c r="AS633">
        <v>1</v>
      </c>
    </row>
    <row r="634" spans="1:45" x14ac:dyDescent="0.35">
      <c r="A634">
        <v>6482288</v>
      </c>
      <c r="B634">
        <v>0</v>
      </c>
      <c r="C634">
        <v>10</v>
      </c>
      <c r="D634" t="s">
        <v>203</v>
      </c>
      <c r="E634" t="s">
        <v>359</v>
      </c>
      <c r="F634" t="s">
        <v>310</v>
      </c>
      <c r="G634" t="s">
        <v>1091</v>
      </c>
      <c r="H634">
        <v>2</v>
      </c>
      <c r="I634">
        <v>1</v>
      </c>
      <c r="J634">
        <v>0</v>
      </c>
      <c r="K634">
        <v>2</v>
      </c>
      <c r="L634" t="s">
        <v>355</v>
      </c>
      <c r="M634">
        <v>0</v>
      </c>
      <c r="N634" s="16">
        <v>45809</v>
      </c>
      <c r="O634" s="16">
        <v>45809</v>
      </c>
      <c r="Q634" t="s">
        <v>134</v>
      </c>
      <c r="R634" t="s">
        <v>271</v>
      </c>
      <c r="S634">
        <v>10014658</v>
      </c>
      <c r="T634" t="s">
        <v>134</v>
      </c>
      <c r="AE634">
        <v>0</v>
      </c>
      <c r="AG634">
        <v>0</v>
      </c>
      <c r="AI634" t="s">
        <v>356</v>
      </c>
      <c r="AM634">
        <v>0</v>
      </c>
      <c r="AN634">
        <v>0.28571759259259</v>
      </c>
      <c r="AO634">
        <v>0</v>
      </c>
      <c r="AP634">
        <v>0</v>
      </c>
      <c r="AQ634">
        <v>1001727355</v>
      </c>
      <c r="AR634">
        <v>4920342</v>
      </c>
      <c r="AS634">
        <v>1</v>
      </c>
    </row>
    <row r="635" spans="1:45" x14ac:dyDescent="0.35">
      <c r="A635">
        <v>6482302</v>
      </c>
      <c r="B635">
        <v>0</v>
      </c>
      <c r="C635">
        <v>10</v>
      </c>
      <c r="D635" t="s">
        <v>203</v>
      </c>
      <c r="E635" t="s">
        <v>1324</v>
      </c>
      <c r="F635" t="s">
        <v>310</v>
      </c>
      <c r="G635" t="s">
        <v>1090</v>
      </c>
      <c r="H635">
        <v>4</v>
      </c>
      <c r="I635">
        <v>2</v>
      </c>
      <c r="J635">
        <v>0</v>
      </c>
      <c r="K635">
        <v>2</v>
      </c>
      <c r="L635" t="s">
        <v>355</v>
      </c>
      <c r="M635">
        <v>0</v>
      </c>
      <c r="N635" s="16">
        <v>45845</v>
      </c>
      <c r="O635" s="16">
        <v>45845</v>
      </c>
      <c r="Q635" t="s">
        <v>128</v>
      </c>
      <c r="R635" t="s">
        <v>390</v>
      </c>
      <c r="S635">
        <v>10014594</v>
      </c>
      <c r="T635" t="s">
        <v>128</v>
      </c>
      <c r="AE635">
        <v>0</v>
      </c>
      <c r="AG635">
        <v>0</v>
      </c>
      <c r="AI635" t="s">
        <v>363</v>
      </c>
      <c r="AM635">
        <v>0</v>
      </c>
      <c r="AN635">
        <v>4.7615740740740001E-2</v>
      </c>
      <c r="AO635">
        <v>0</v>
      </c>
      <c r="AP635">
        <v>0</v>
      </c>
      <c r="AQ635">
        <v>1001727995</v>
      </c>
      <c r="AR635">
        <v>4921200</v>
      </c>
      <c r="AS635">
        <v>3</v>
      </c>
    </row>
    <row r="636" spans="1:45" x14ac:dyDescent="0.35">
      <c r="A636">
        <v>6483204</v>
      </c>
      <c r="B636">
        <v>0</v>
      </c>
      <c r="C636">
        <v>10</v>
      </c>
      <c r="D636" t="s">
        <v>203</v>
      </c>
      <c r="E636" t="s">
        <v>1324</v>
      </c>
      <c r="F636" t="s">
        <v>310</v>
      </c>
      <c r="G636" t="s">
        <v>1103</v>
      </c>
      <c r="H636">
        <v>16</v>
      </c>
      <c r="I636">
        <v>2</v>
      </c>
      <c r="J636">
        <v>0</v>
      </c>
      <c r="K636">
        <v>8</v>
      </c>
      <c r="L636" t="s">
        <v>355</v>
      </c>
      <c r="M636">
        <v>0</v>
      </c>
      <c r="N636" s="16">
        <v>45845</v>
      </c>
      <c r="O636" s="16">
        <v>45845</v>
      </c>
      <c r="Q636" t="s">
        <v>128</v>
      </c>
      <c r="R636" t="s">
        <v>390</v>
      </c>
      <c r="S636">
        <v>10014594</v>
      </c>
      <c r="T636" t="s">
        <v>128</v>
      </c>
      <c r="AE636">
        <v>0</v>
      </c>
      <c r="AF636" s="16"/>
      <c r="AG636">
        <v>0</v>
      </c>
      <c r="AI636" t="s">
        <v>363</v>
      </c>
      <c r="AM636">
        <v>0</v>
      </c>
      <c r="AN636">
        <v>4.7615740740740001E-2</v>
      </c>
      <c r="AO636">
        <v>0</v>
      </c>
      <c r="AP636">
        <v>0</v>
      </c>
      <c r="AQ636">
        <v>1001728399</v>
      </c>
      <c r="AR636">
        <v>4921787</v>
      </c>
      <c r="AS636">
        <v>3</v>
      </c>
    </row>
    <row r="637" spans="1:45" x14ac:dyDescent="0.35">
      <c r="A637">
        <v>6483283</v>
      </c>
      <c r="B637">
        <v>0</v>
      </c>
      <c r="C637">
        <v>10</v>
      </c>
      <c r="D637" t="s">
        <v>203</v>
      </c>
      <c r="E637" t="s">
        <v>1361</v>
      </c>
      <c r="F637" t="s">
        <v>310</v>
      </c>
      <c r="G637" t="s">
        <v>5229</v>
      </c>
      <c r="H637">
        <v>4</v>
      </c>
      <c r="I637">
        <v>2</v>
      </c>
      <c r="J637">
        <v>4</v>
      </c>
      <c r="K637">
        <v>2</v>
      </c>
      <c r="L637" t="s">
        <v>355</v>
      </c>
      <c r="M637">
        <v>0</v>
      </c>
      <c r="N637" s="16">
        <v>45786</v>
      </c>
      <c r="O637" s="16">
        <v>45786</v>
      </c>
      <c r="P637" s="16">
        <v>45786</v>
      </c>
      <c r="Q637" t="s">
        <v>201</v>
      </c>
      <c r="R637" t="s">
        <v>334</v>
      </c>
      <c r="S637">
        <v>10014602</v>
      </c>
      <c r="T637" t="s">
        <v>201</v>
      </c>
      <c r="AE637">
        <v>0</v>
      </c>
      <c r="AF637" s="16"/>
      <c r="AG637">
        <v>0</v>
      </c>
      <c r="AI637" t="s">
        <v>363</v>
      </c>
      <c r="AM637">
        <v>0</v>
      </c>
      <c r="AN637">
        <v>9.5243055555559994E-2</v>
      </c>
      <c r="AO637">
        <v>0</v>
      </c>
      <c r="AP637">
        <v>0</v>
      </c>
      <c r="AQ637">
        <v>1001728402</v>
      </c>
      <c r="AR637">
        <v>4921791</v>
      </c>
      <c r="AS637">
        <v>3</v>
      </c>
    </row>
    <row r="638" spans="1:45" x14ac:dyDescent="0.35">
      <c r="A638">
        <v>6483283</v>
      </c>
      <c r="B638">
        <v>0</v>
      </c>
      <c r="C638">
        <v>20</v>
      </c>
      <c r="D638" t="s">
        <v>377</v>
      </c>
      <c r="E638" t="s">
        <v>359</v>
      </c>
      <c r="F638" t="s">
        <v>310</v>
      </c>
      <c r="G638" t="s">
        <v>5230</v>
      </c>
      <c r="H638">
        <v>8</v>
      </c>
      <c r="I638">
        <v>2</v>
      </c>
      <c r="J638">
        <v>0</v>
      </c>
      <c r="K638">
        <v>4</v>
      </c>
      <c r="L638" t="s">
        <v>355</v>
      </c>
      <c r="M638">
        <v>0</v>
      </c>
      <c r="N638" s="16">
        <v>45810</v>
      </c>
      <c r="O638" s="16">
        <v>45810</v>
      </c>
      <c r="Q638" t="s">
        <v>201</v>
      </c>
      <c r="R638" t="s">
        <v>334</v>
      </c>
      <c r="S638">
        <v>10014602</v>
      </c>
      <c r="T638" t="s">
        <v>201</v>
      </c>
      <c r="AE638">
        <v>0</v>
      </c>
      <c r="AG638">
        <v>0</v>
      </c>
      <c r="AI638" t="s">
        <v>363</v>
      </c>
      <c r="AM638">
        <v>0</v>
      </c>
      <c r="AN638">
        <v>0.19047453703704001</v>
      </c>
      <c r="AO638">
        <v>0</v>
      </c>
      <c r="AP638">
        <v>0</v>
      </c>
      <c r="AQ638">
        <v>1001728429</v>
      </c>
      <c r="AR638">
        <v>4921799</v>
      </c>
      <c r="AS638">
        <v>3</v>
      </c>
    </row>
    <row r="639" spans="1:45" x14ac:dyDescent="0.35">
      <c r="A639">
        <v>6483333</v>
      </c>
      <c r="B639">
        <v>0</v>
      </c>
      <c r="C639">
        <v>10</v>
      </c>
      <c r="D639" t="s">
        <v>357</v>
      </c>
      <c r="E639" t="s">
        <v>359</v>
      </c>
      <c r="F639" t="s">
        <v>310</v>
      </c>
      <c r="G639" t="s">
        <v>586</v>
      </c>
      <c r="H639">
        <v>36</v>
      </c>
      <c r="I639">
        <v>2</v>
      </c>
      <c r="J639">
        <v>0</v>
      </c>
      <c r="K639">
        <v>18</v>
      </c>
      <c r="L639" t="s">
        <v>355</v>
      </c>
      <c r="M639">
        <v>0</v>
      </c>
      <c r="N639" s="16">
        <v>45746</v>
      </c>
      <c r="O639" s="16">
        <v>45746</v>
      </c>
      <c r="Q639" t="s">
        <v>419</v>
      </c>
      <c r="R639" t="s">
        <v>420</v>
      </c>
      <c r="S639">
        <v>10014605</v>
      </c>
      <c r="T639" t="s">
        <v>419</v>
      </c>
      <c r="AE639">
        <v>0</v>
      </c>
      <c r="AG639">
        <v>0</v>
      </c>
      <c r="AI639" t="s">
        <v>360</v>
      </c>
      <c r="AM639">
        <v>0</v>
      </c>
      <c r="AN639">
        <v>9.5243055555559994E-2</v>
      </c>
      <c r="AO639">
        <v>0</v>
      </c>
      <c r="AP639">
        <v>0</v>
      </c>
      <c r="AQ639">
        <v>1001728436</v>
      </c>
      <c r="AR639">
        <v>4921810</v>
      </c>
      <c r="AS639">
        <v>2</v>
      </c>
    </row>
    <row r="640" spans="1:45" x14ac:dyDescent="0.35">
      <c r="A640">
        <v>6483998</v>
      </c>
      <c r="B640">
        <v>0</v>
      </c>
      <c r="C640">
        <v>10</v>
      </c>
      <c r="D640" t="s">
        <v>367</v>
      </c>
      <c r="E640" t="s">
        <v>1324</v>
      </c>
      <c r="F640" t="s">
        <v>310</v>
      </c>
      <c r="G640" t="s">
        <v>3292</v>
      </c>
      <c r="H640">
        <v>0</v>
      </c>
      <c r="I640">
        <v>2</v>
      </c>
      <c r="J640">
        <v>0</v>
      </c>
      <c r="K640">
        <v>8</v>
      </c>
      <c r="L640" t="s">
        <v>355</v>
      </c>
      <c r="M640">
        <v>0</v>
      </c>
      <c r="N640" s="16">
        <v>45869</v>
      </c>
      <c r="O640" s="16">
        <v>45869</v>
      </c>
      <c r="Q640" t="s">
        <v>412</v>
      </c>
      <c r="R640" t="s">
        <v>325</v>
      </c>
      <c r="S640">
        <v>10014726</v>
      </c>
      <c r="T640" t="s">
        <v>324</v>
      </c>
      <c r="AE640">
        <v>0</v>
      </c>
      <c r="AG640">
        <v>0</v>
      </c>
      <c r="AI640" t="s">
        <v>360</v>
      </c>
      <c r="AM640">
        <v>0</v>
      </c>
      <c r="AN640">
        <v>0.38094907407407003</v>
      </c>
      <c r="AO640">
        <v>0</v>
      </c>
      <c r="AP640">
        <v>0</v>
      </c>
      <c r="AQ640">
        <v>1001728475</v>
      </c>
      <c r="AR640">
        <v>4921865</v>
      </c>
      <c r="AS640">
        <v>2</v>
      </c>
    </row>
    <row r="641" spans="1:45" x14ac:dyDescent="0.35">
      <c r="A641">
        <v>6486837</v>
      </c>
      <c r="B641">
        <v>0</v>
      </c>
      <c r="C641">
        <v>10</v>
      </c>
      <c r="D641" t="s">
        <v>203</v>
      </c>
      <c r="E641" t="s">
        <v>359</v>
      </c>
      <c r="F641" t="s">
        <v>310</v>
      </c>
      <c r="G641" t="s">
        <v>3293</v>
      </c>
      <c r="H641">
        <v>0</v>
      </c>
      <c r="I641">
        <v>2</v>
      </c>
      <c r="J641">
        <v>0</v>
      </c>
      <c r="K641">
        <v>6</v>
      </c>
      <c r="L641" t="s">
        <v>355</v>
      </c>
      <c r="M641">
        <v>0</v>
      </c>
      <c r="N641" s="16">
        <v>45809</v>
      </c>
      <c r="O641" s="16">
        <v>45809</v>
      </c>
      <c r="Q641" t="s">
        <v>449</v>
      </c>
      <c r="R641" t="s">
        <v>325</v>
      </c>
      <c r="S641">
        <v>10014720</v>
      </c>
      <c r="T641" t="s">
        <v>324</v>
      </c>
      <c r="AE641">
        <v>0</v>
      </c>
      <c r="AG641">
        <v>0</v>
      </c>
      <c r="AI641" t="s">
        <v>360</v>
      </c>
      <c r="AM641">
        <v>0.38094907407407003</v>
      </c>
      <c r="AN641">
        <v>0.52381944444443995</v>
      </c>
      <c r="AO641">
        <v>0</v>
      </c>
      <c r="AP641">
        <v>0</v>
      </c>
      <c r="AQ641">
        <v>1001728475</v>
      </c>
      <c r="AR641">
        <v>4921867</v>
      </c>
      <c r="AS641">
        <v>2</v>
      </c>
    </row>
    <row r="642" spans="1:45" x14ac:dyDescent="0.35">
      <c r="A642">
        <v>6487428</v>
      </c>
      <c r="B642">
        <v>0</v>
      </c>
      <c r="C642">
        <v>10</v>
      </c>
      <c r="D642" t="s">
        <v>203</v>
      </c>
      <c r="E642" t="s">
        <v>359</v>
      </c>
      <c r="F642" t="s">
        <v>310</v>
      </c>
      <c r="G642" t="s">
        <v>1118</v>
      </c>
      <c r="H642">
        <v>4</v>
      </c>
      <c r="I642">
        <v>2</v>
      </c>
      <c r="J642">
        <v>0</v>
      </c>
      <c r="K642">
        <v>2</v>
      </c>
      <c r="L642" t="s">
        <v>355</v>
      </c>
      <c r="M642">
        <v>0</v>
      </c>
      <c r="N642" s="16">
        <v>45748</v>
      </c>
      <c r="O642" s="16">
        <v>45748</v>
      </c>
      <c r="Q642" t="s">
        <v>144</v>
      </c>
      <c r="R642" t="s">
        <v>393</v>
      </c>
      <c r="S642">
        <v>10014649</v>
      </c>
      <c r="T642" t="s">
        <v>144</v>
      </c>
      <c r="AE642">
        <v>0</v>
      </c>
      <c r="AG642">
        <v>0</v>
      </c>
      <c r="AI642" t="s">
        <v>360</v>
      </c>
      <c r="AM642">
        <v>0.52381944444443995</v>
      </c>
      <c r="AN642">
        <v>9.5266203703699995E-2</v>
      </c>
      <c r="AO642">
        <v>0</v>
      </c>
      <c r="AP642">
        <v>0</v>
      </c>
      <c r="AQ642">
        <v>1001728475</v>
      </c>
      <c r="AR642">
        <v>4921868</v>
      </c>
      <c r="AS642">
        <v>2</v>
      </c>
    </row>
    <row r="643" spans="1:45" x14ac:dyDescent="0.35">
      <c r="A643">
        <v>6487449</v>
      </c>
      <c r="B643">
        <v>0</v>
      </c>
      <c r="C643">
        <v>10</v>
      </c>
      <c r="D643" t="s">
        <v>367</v>
      </c>
      <c r="E643" t="s">
        <v>1324</v>
      </c>
      <c r="F643" t="s">
        <v>310</v>
      </c>
      <c r="G643" t="s">
        <v>1116</v>
      </c>
      <c r="H643">
        <v>0</v>
      </c>
      <c r="I643">
        <v>2</v>
      </c>
      <c r="J643">
        <v>0</v>
      </c>
      <c r="K643">
        <v>3</v>
      </c>
      <c r="L643" t="s">
        <v>355</v>
      </c>
      <c r="M643">
        <v>0</v>
      </c>
      <c r="N643" s="16">
        <v>45838</v>
      </c>
      <c r="O643" s="16">
        <v>45838</v>
      </c>
      <c r="Q643" t="s">
        <v>1117</v>
      </c>
      <c r="R643" t="s">
        <v>258</v>
      </c>
      <c r="S643">
        <v>10014714</v>
      </c>
      <c r="T643" t="s">
        <v>257</v>
      </c>
      <c r="AE643">
        <v>0</v>
      </c>
      <c r="AG643">
        <v>0</v>
      </c>
      <c r="AI643" t="s">
        <v>363</v>
      </c>
      <c r="AM643">
        <v>0</v>
      </c>
      <c r="AN643">
        <v>0.19047453703704001</v>
      </c>
      <c r="AO643">
        <v>0</v>
      </c>
      <c r="AP643">
        <v>0</v>
      </c>
      <c r="AQ643">
        <v>1001728476</v>
      </c>
      <c r="AR643">
        <v>4921866</v>
      </c>
      <c r="AS643">
        <v>3</v>
      </c>
    </row>
    <row r="644" spans="1:45" x14ac:dyDescent="0.35">
      <c r="A644">
        <v>6487452</v>
      </c>
      <c r="B644">
        <v>0</v>
      </c>
      <c r="C644">
        <v>10</v>
      </c>
      <c r="D644" t="s">
        <v>367</v>
      </c>
      <c r="E644" t="s">
        <v>1324</v>
      </c>
      <c r="F644" t="s">
        <v>310</v>
      </c>
      <c r="G644" t="s">
        <v>1114</v>
      </c>
      <c r="H644">
        <v>0</v>
      </c>
      <c r="I644">
        <v>2</v>
      </c>
      <c r="J644">
        <v>0</v>
      </c>
      <c r="K644">
        <v>6</v>
      </c>
      <c r="L644" t="s">
        <v>355</v>
      </c>
      <c r="M644">
        <v>0</v>
      </c>
      <c r="N644" s="16">
        <v>45838</v>
      </c>
      <c r="O644" s="16">
        <v>45838</v>
      </c>
      <c r="Q644" t="s">
        <v>1115</v>
      </c>
      <c r="R644" t="s">
        <v>258</v>
      </c>
      <c r="S644">
        <v>10014715</v>
      </c>
      <c r="T644" t="s">
        <v>257</v>
      </c>
      <c r="AE644">
        <v>0</v>
      </c>
      <c r="AG644">
        <v>0</v>
      </c>
      <c r="AI644" t="s">
        <v>360</v>
      </c>
      <c r="AM644">
        <v>0</v>
      </c>
      <c r="AN644">
        <v>0.57143518518518999</v>
      </c>
      <c r="AO644">
        <v>0</v>
      </c>
      <c r="AP644">
        <v>0</v>
      </c>
      <c r="AQ644">
        <v>1001728477</v>
      </c>
      <c r="AR644">
        <v>4921869</v>
      </c>
      <c r="AS644">
        <v>2</v>
      </c>
    </row>
    <row r="645" spans="1:45" x14ac:dyDescent="0.35">
      <c r="A645">
        <v>6487530</v>
      </c>
      <c r="B645">
        <v>0</v>
      </c>
      <c r="C645">
        <v>10</v>
      </c>
      <c r="D645" t="s">
        <v>203</v>
      </c>
      <c r="E645" t="s">
        <v>359</v>
      </c>
      <c r="F645" t="s">
        <v>310</v>
      </c>
      <c r="G645" t="s">
        <v>1341</v>
      </c>
      <c r="H645">
        <v>0</v>
      </c>
      <c r="I645">
        <v>1</v>
      </c>
      <c r="J645">
        <v>0</v>
      </c>
      <c r="K645">
        <v>1</v>
      </c>
      <c r="L645" t="s">
        <v>355</v>
      </c>
      <c r="M645">
        <v>0</v>
      </c>
      <c r="N645" s="16">
        <v>45575</v>
      </c>
      <c r="O645" s="16">
        <v>45575</v>
      </c>
      <c r="Q645" t="s">
        <v>146</v>
      </c>
      <c r="R645" t="s">
        <v>325</v>
      </c>
      <c r="S645">
        <v>10017213</v>
      </c>
      <c r="T645" t="s">
        <v>324</v>
      </c>
      <c r="AE645">
        <v>0</v>
      </c>
      <c r="AG645">
        <v>0</v>
      </c>
      <c r="AI645" t="s">
        <v>363</v>
      </c>
      <c r="AM645">
        <v>0</v>
      </c>
      <c r="AN645">
        <v>9.5243055555559994E-2</v>
      </c>
      <c r="AO645">
        <v>0</v>
      </c>
      <c r="AP645">
        <v>0</v>
      </c>
      <c r="AQ645">
        <v>1001728478</v>
      </c>
      <c r="AR645">
        <v>4921870</v>
      </c>
      <c r="AS645">
        <v>3</v>
      </c>
    </row>
    <row r="646" spans="1:45" x14ac:dyDescent="0.35">
      <c r="A646">
        <v>6487713</v>
      </c>
      <c r="B646">
        <v>0</v>
      </c>
      <c r="C646">
        <v>10</v>
      </c>
      <c r="D646" t="s">
        <v>357</v>
      </c>
      <c r="E646" t="s">
        <v>359</v>
      </c>
      <c r="F646" t="s">
        <v>310</v>
      </c>
      <c r="G646" t="s">
        <v>1112</v>
      </c>
      <c r="H646">
        <v>2</v>
      </c>
      <c r="I646">
        <v>1</v>
      </c>
      <c r="J646">
        <v>0</v>
      </c>
      <c r="K646">
        <v>2</v>
      </c>
      <c r="L646" t="s">
        <v>355</v>
      </c>
      <c r="M646">
        <v>0</v>
      </c>
      <c r="N646" s="16">
        <v>45701</v>
      </c>
      <c r="O646" s="16">
        <v>45701</v>
      </c>
      <c r="Q646" t="s">
        <v>165</v>
      </c>
      <c r="R646" t="s">
        <v>273</v>
      </c>
      <c r="S646">
        <v>10017653</v>
      </c>
      <c r="T646" t="s">
        <v>272</v>
      </c>
      <c r="AE646">
        <v>0</v>
      </c>
      <c r="AG646">
        <v>0</v>
      </c>
      <c r="AI646" t="s">
        <v>360</v>
      </c>
      <c r="AM646">
        <v>0</v>
      </c>
      <c r="AN646">
        <v>0.14285879629629999</v>
      </c>
      <c r="AO646">
        <v>0</v>
      </c>
      <c r="AP646">
        <v>0</v>
      </c>
      <c r="AQ646">
        <v>1001728509</v>
      </c>
      <c r="AR646">
        <v>4921881</v>
      </c>
      <c r="AS646">
        <v>2</v>
      </c>
    </row>
    <row r="647" spans="1:45" x14ac:dyDescent="0.35">
      <c r="A647">
        <v>6487738</v>
      </c>
      <c r="B647">
        <v>0</v>
      </c>
      <c r="C647">
        <v>10</v>
      </c>
      <c r="D647" t="s">
        <v>367</v>
      </c>
      <c r="E647" t="s">
        <v>359</v>
      </c>
      <c r="F647" t="s">
        <v>310</v>
      </c>
      <c r="G647" t="s">
        <v>1111</v>
      </c>
      <c r="H647">
        <v>0</v>
      </c>
      <c r="I647">
        <v>2</v>
      </c>
      <c r="J647">
        <v>0</v>
      </c>
      <c r="K647">
        <v>2</v>
      </c>
      <c r="L647" t="s">
        <v>355</v>
      </c>
      <c r="M647">
        <v>0</v>
      </c>
      <c r="N647" s="16">
        <v>45831</v>
      </c>
      <c r="O647" s="16">
        <v>45831</v>
      </c>
      <c r="Q647" t="s">
        <v>449</v>
      </c>
      <c r="R647" t="s">
        <v>325</v>
      </c>
      <c r="S647">
        <v>10014720</v>
      </c>
      <c r="T647" t="s">
        <v>324</v>
      </c>
      <c r="AE647">
        <v>0</v>
      </c>
      <c r="AG647">
        <v>0</v>
      </c>
      <c r="AI647" t="s">
        <v>363</v>
      </c>
      <c r="AM647">
        <v>0</v>
      </c>
      <c r="AN647">
        <v>0.23809027777778</v>
      </c>
      <c r="AO647">
        <v>0</v>
      </c>
      <c r="AP647">
        <v>0</v>
      </c>
      <c r="AQ647">
        <v>1001728515</v>
      </c>
      <c r="AR647">
        <v>4921887</v>
      </c>
      <c r="AS647">
        <v>3</v>
      </c>
    </row>
    <row r="648" spans="1:45" x14ac:dyDescent="0.35">
      <c r="A648">
        <v>6487857</v>
      </c>
      <c r="B648">
        <v>0</v>
      </c>
      <c r="C648">
        <v>10</v>
      </c>
      <c r="D648" t="s">
        <v>367</v>
      </c>
      <c r="E648" t="s">
        <v>1324</v>
      </c>
      <c r="F648" t="s">
        <v>310</v>
      </c>
      <c r="G648" t="s">
        <v>1110</v>
      </c>
      <c r="H648">
        <v>0</v>
      </c>
      <c r="I648">
        <v>2</v>
      </c>
      <c r="J648">
        <v>0</v>
      </c>
      <c r="K648">
        <v>4</v>
      </c>
      <c r="L648" t="s">
        <v>355</v>
      </c>
      <c r="M648">
        <v>0</v>
      </c>
      <c r="N648" s="16">
        <v>45809</v>
      </c>
      <c r="O648" s="16">
        <v>45809</v>
      </c>
      <c r="Q648" t="s">
        <v>156</v>
      </c>
      <c r="R648" t="s">
        <v>311</v>
      </c>
      <c r="S648">
        <v>10016283</v>
      </c>
      <c r="T648" t="s">
        <v>156</v>
      </c>
      <c r="AE648">
        <v>0.98076388888888999</v>
      </c>
      <c r="AF648" s="16">
        <v>45567</v>
      </c>
      <c r="AG648">
        <v>0.83333333333333004</v>
      </c>
      <c r="AI648" t="s">
        <v>363</v>
      </c>
      <c r="AM648">
        <v>0.83333333333333004</v>
      </c>
      <c r="AN648">
        <v>0.98076388888888999</v>
      </c>
      <c r="AO648">
        <v>0</v>
      </c>
      <c r="AP648">
        <v>0</v>
      </c>
      <c r="AQ648">
        <v>1001728884</v>
      </c>
      <c r="AR648">
        <v>4922117</v>
      </c>
      <c r="AS648">
        <v>3</v>
      </c>
    </row>
    <row r="649" spans="1:45" x14ac:dyDescent="0.35">
      <c r="A649">
        <v>6488090</v>
      </c>
      <c r="B649">
        <v>0</v>
      </c>
      <c r="C649">
        <v>10</v>
      </c>
      <c r="D649" t="s">
        <v>367</v>
      </c>
      <c r="E649" t="s">
        <v>359</v>
      </c>
      <c r="F649" t="s">
        <v>310</v>
      </c>
      <c r="G649" t="s">
        <v>1014</v>
      </c>
      <c r="H649">
        <v>4</v>
      </c>
      <c r="I649">
        <v>2</v>
      </c>
      <c r="J649">
        <v>0</v>
      </c>
      <c r="K649">
        <v>2</v>
      </c>
      <c r="L649" t="s">
        <v>355</v>
      </c>
      <c r="M649">
        <v>0</v>
      </c>
      <c r="N649" s="16">
        <v>45595</v>
      </c>
      <c r="O649" s="16">
        <v>45595</v>
      </c>
      <c r="Q649" t="s">
        <v>412</v>
      </c>
      <c r="R649" t="s">
        <v>325</v>
      </c>
      <c r="S649">
        <v>10014726</v>
      </c>
      <c r="T649" t="s">
        <v>324</v>
      </c>
      <c r="AE649">
        <v>0</v>
      </c>
      <c r="AF649" s="16"/>
      <c r="AG649">
        <v>0</v>
      </c>
      <c r="AI649" t="s">
        <v>363</v>
      </c>
      <c r="AM649">
        <v>0.29166666666667002</v>
      </c>
      <c r="AN649">
        <v>0.375</v>
      </c>
      <c r="AO649">
        <v>0</v>
      </c>
      <c r="AP649">
        <v>0</v>
      </c>
      <c r="AQ649">
        <v>1001728884</v>
      </c>
      <c r="AR649">
        <v>4922864</v>
      </c>
      <c r="AS649">
        <v>3</v>
      </c>
    </row>
    <row r="650" spans="1:45" x14ac:dyDescent="0.35">
      <c r="A650">
        <v>6488126</v>
      </c>
      <c r="B650">
        <v>0</v>
      </c>
      <c r="C650">
        <v>10</v>
      </c>
      <c r="D650" t="s">
        <v>367</v>
      </c>
      <c r="E650" t="s">
        <v>1324</v>
      </c>
      <c r="F650" t="s">
        <v>310</v>
      </c>
      <c r="G650" t="s">
        <v>3294</v>
      </c>
      <c r="H650">
        <v>0</v>
      </c>
      <c r="I650">
        <v>2</v>
      </c>
      <c r="J650">
        <v>0</v>
      </c>
      <c r="K650">
        <v>8</v>
      </c>
      <c r="L650" t="s">
        <v>355</v>
      </c>
      <c r="M650">
        <v>0</v>
      </c>
      <c r="N650" s="16">
        <v>45808</v>
      </c>
      <c r="O650" s="16">
        <v>45808</v>
      </c>
      <c r="Q650" t="s">
        <v>855</v>
      </c>
      <c r="R650" t="s">
        <v>325</v>
      </c>
      <c r="S650">
        <v>10017370</v>
      </c>
      <c r="T650" t="s">
        <v>324</v>
      </c>
      <c r="AE650">
        <v>0</v>
      </c>
      <c r="AG650">
        <v>0</v>
      </c>
      <c r="AI650" t="s">
        <v>360</v>
      </c>
      <c r="AM650">
        <v>0.29166666666667002</v>
      </c>
      <c r="AN650">
        <v>0.5</v>
      </c>
      <c r="AO650">
        <v>0</v>
      </c>
      <c r="AP650">
        <v>0</v>
      </c>
      <c r="AQ650">
        <v>1001729119</v>
      </c>
      <c r="AR650">
        <v>4923100</v>
      </c>
      <c r="AS650">
        <v>2</v>
      </c>
    </row>
    <row r="651" spans="1:45" x14ac:dyDescent="0.35">
      <c r="A651">
        <v>6488270</v>
      </c>
      <c r="B651">
        <v>0</v>
      </c>
      <c r="C651">
        <v>10</v>
      </c>
      <c r="D651" t="s">
        <v>203</v>
      </c>
      <c r="E651" t="s">
        <v>1324</v>
      </c>
      <c r="F651" t="s">
        <v>310</v>
      </c>
      <c r="G651" t="s">
        <v>1108</v>
      </c>
      <c r="H651">
        <v>4</v>
      </c>
      <c r="I651">
        <v>1</v>
      </c>
      <c r="J651">
        <v>0</v>
      </c>
      <c r="K651">
        <v>4</v>
      </c>
      <c r="L651" t="s">
        <v>355</v>
      </c>
      <c r="M651">
        <v>0</v>
      </c>
      <c r="N651" s="16">
        <v>45889</v>
      </c>
      <c r="O651" s="16">
        <v>45889</v>
      </c>
      <c r="Q651" t="s">
        <v>137</v>
      </c>
      <c r="R651" t="s">
        <v>388</v>
      </c>
      <c r="S651">
        <v>10014595</v>
      </c>
      <c r="T651" t="s">
        <v>137</v>
      </c>
      <c r="AE651">
        <v>0</v>
      </c>
      <c r="AF651" s="16"/>
      <c r="AG651">
        <v>0</v>
      </c>
      <c r="AI651" t="s">
        <v>360</v>
      </c>
      <c r="AM651">
        <v>0.29166666666667002</v>
      </c>
      <c r="AN651">
        <v>0.44791666666667002</v>
      </c>
      <c r="AO651">
        <v>0</v>
      </c>
      <c r="AP651">
        <v>0</v>
      </c>
      <c r="AQ651">
        <v>1001729225</v>
      </c>
      <c r="AR651">
        <v>4923335</v>
      </c>
      <c r="AS651">
        <v>2</v>
      </c>
    </row>
    <row r="652" spans="1:45" x14ac:dyDescent="0.35">
      <c r="A652">
        <v>6488593</v>
      </c>
      <c r="B652">
        <v>0</v>
      </c>
      <c r="C652">
        <v>10</v>
      </c>
      <c r="D652" t="s">
        <v>203</v>
      </c>
      <c r="E652" t="s">
        <v>359</v>
      </c>
      <c r="F652" t="s">
        <v>310</v>
      </c>
      <c r="G652" t="s">
        <v>1107</v>
      </c>
      <c r="H652">
        <v>1</v>
      </c>
      <c r="I652">
        <v>1</v>
      </c>
      <c r="J652">
        <v>0</v>
      </c>
      <c r="K652">
        <v>1</v>
      </c>
      <c r="L652" t="s">
        <v>355</v>
      </c>
      <c r="M652">
        <v>0</v>
      </c>
      <c r="N652" s="16">
        <v>45653</v>
      </c>
      <c r="O652" s="16">
        <v>45653</v>
      </c>
      <c r="Q652" t="s">
        <v>159</v>
      </c>
      <c r="R652" t="s">
        <v>398</v>
      </c>
      <c r="S652">
        <v>10014599</v>
      </c>
      <c r="T652" t="s">
        <v>159</v>
      </c>
      <c r="AE652">
        <v>0</v>
      </c>
      <c r="AF652" s="16"/>
      <c r="AG652">
        <v>0</v>
      </c>
      <c r="AI652" t="s">
        <v>360</v>
      </c>
      <c r="AM652">
        <v>0.29166666666667002</v>
      </c>
      <c r="AN652">
        <v>0.39583333333332998</v>
      </c>
      <c r="AO652">
        <v>0</v>
      </c>
      <c r="AP652">
        <v>0</v>
      </c>
      <c r="AQ652">
        <v>1001729228</v>
      </c>
      <c r="AR652">
        <v>4923338</v>
      </c>
      <c r="AS652">
        <v>2</v>
      </c>
    </row>
    <row r="653" spans="1:45" x14ac:dyDescent="0.35">
      <c r="A653">
        <v>6489165</v>
      </c>
      <c r="B653">
        <v>0</v>
      </c>
      <c r="C653">
        <v>10</v>
      </c>
      <c r="D653" t="s">
        <v>203</v>
      </c>
      <c r="E653" t="s">
        <v>359</v>
      </c>
      <c r="F653" t="s">
        <v>310</v>
      </c>
      <c r="G653" t="s">
        <v>1139</v>
      </c>
      <c r="H653">
        <v>2</v>
      </c>
      <c r="I653">
        <v>1</v>
      </c>
      <c r="J653">
        <v>0</v>
      </c>
      <c r="K653">
        <v>2</v>
      </c>
      <c r="L653" t="s">
        <v>355</v>
      </c>
      <c r="M653">
        <v>0</v>
      </c>
      <c r="N653" s="16">
        <v>45584</v>
      </c>
      <c r="O653" s="16">
        <v>45584</v>
      </c>
      <c r="Q653" t="s">
        <v>157</v>
      </c>
      <c r="R653" t="s">
        <v>345</v>
      </c>
      <c r="S653">
        <v>10014635</v>
      </c>
      <c r="T653" t="s">
        <v>157</v>
      </c>
      <c r="AE653">
        <v>0</v>
      </c>
      <c r="AG653">
        <v>0</v>
      </c>
      <c r="AI653" t="s">
        <v>360</v>
      </c>
      <c r="AM653">
        <v>0.29166666666667002</v>
      </c>
      <c r="AN653">
        <v>0.60416666666666996</v>
      </c>
      <c r="AO653">
        <v>0</v>
      </c>
      <c r="AP653">
        <v>0</v>
      </c>
      <c r="AQ653">
        <v>1001729230</v>
      </c>
      <c r="AR653">
        <v>4923349</v>
      </c>
      <c r="AS653">
        <v>2</v>
      </c>
    </row>
    <row r="654" spans="1:45" x14ac:dyDescent="0.35">
      <c r="A654">
        <v>6489300</v>
      </c>
      <c r="B654">
        <v>0</v>
      </c>
      <c r="C654">
        <v>10</v>
      </c>
      <c r="D654" t="s">
        <v>367</v>
      </c>
      <c r="E654" t="s">
        <v>1324</v>
      </c>
      <c r="F654" t="s">
        <v>310</v>
      </c>
      <c r="G654" t="s">
        <v>1138</v>
      </c>
      <c r="H654">
        <v>0</v>
      </c>
      <c r="I654">
        <v>2</v>
      </c>
      <c r="J654">
        <v>0</v>
      </c>
      <c r="K654">
        <v>8</v>
      </c>
      <c r="L654" t="s">
        <v>355</v>
      </c>
      <c r="M654">
        <v>0</v>
      </c>
      <c r="N654" s="16">
        <v>45808</v>
      </c>
      <c r="O654" s="16">
        <v>45808</v>
      </c>
      <c r="Q654" t="s">
        <v>146</v>
      </c>
      <c r="R654" t="s">
        <v>325</v>
      </c>
      <c r="S654">
        <v>10017213</v>
      </c>
      <c r="T654" t="s">
        <v>324</v>
      </c>
      <c r="AE654">
        <v>0</v>
      </c>
      <c r="AG654">
        <v>0</v>
      </c>
      <c r="AI654" t="s">
        <v>360</v>
      </c>
      <c r="AM654">
        <v>0.29166666666667002</v>
      </c>
      <c r="AN654">
        <v>0.70833333333333004</v>
      </c>
      <c r="AO654">
        <v>0</v>
      </c>
      <c r="AP654">
        <v>0</v>
      </c>
      <c r="AQ654">
        <v>1001729234</v>
      </c>
      <c r="AR654">
        <v>4923365</v>
      </c>
      <c r="AS654">
        <v>2</v>
      </c>
    </row>
    <row r="655" spans="1:45" x14ac:dyDescent="0.35">
      <c r="A655">
        <v>6489321</v>
      </c>
      <c r="B655">
        <v>0</v>
      </c>
      <c r="C655">
        <v>10</v>
      </c>
      <c r="D655" t="s">
        <v>367</v>
      </c>
      <c r="E655" t="s">
        <v>1324</v>
      </c>
      <c r="F655" t="s">
        <v>310</v>
      </c>
      <c r="G655" t="s">
        <v>1137</v>
      </c>
      <c r="H655">
        <v>0</v>
      </c>
      <c r="I655">
        <v>2</v>
      </c>
      <c r="J655">
        <v>0</v>
      </c>
      <c r="K655">
        <v>2</v>
      </c>
      <c r="L655" t="s">
        <v>355</v>
      </c>
      <c r="M655">
        <v>0</v>
      </c>
      <c r="N655" s="16">
        <v>45808</v>
      </c>
      <c r="O655" s="16">
        <v>45808</v>
      </c>
      <c r="Q655" t="s">
        <v>428</v>
      </c>
      <c r="R655" t="s">
        <v>325</v>
      </c>
      <c r="S655">
        <v>10017565</v>
      </c>
      <c r="T655" t="s">
        <v>324</v>
      </c>
      <c r="AE655">
        <v>0</v>
      </c>
      <c r="AG655">
        <v>0</v>
      </c>
      <c r="AI655" t="s">
        <v>360</v>
      </c>
      <c r="AM655">
        <v>0</v>
      </c>
      <c r="AN655">
        <v>0.38094907407407003</v>
      </c>
      <c r="AO655">
        <v>0</v>
      </c>
      <c r="AP655">
        <v>0</v>
      </c>
      <c r="AQ655">
        <v>1001729258</v>
      </c>
      <c r="AR655">
        <v>4923452</v>
      </c>
      <c r="AS655">
        <v>2</v>
      </c>
    </row>
    <row r="656" spans="1:45" x14ac:dyDescent="0.35">
      <c r="A656">
        <v>6489791</v>
      </c>
      <c r="B656">
        <v>0</v>
      </c>
      <c r="C656">
        <v>10</v>
      </c>
      <c r="D656" t="s">
        <v>203</v>
      </c>
      <c r="E656" t="s">
        <v>359</v>
      </c>
      <c r="F656" t="s">
        <v>310</v>
      </c>
      <c r="G656" t="s">
        <v>3295</v>
      </c>
      <c r="H656">
        <v>4</v>
      </c>
      <c r="I656">
        <v>2</v>
      </c>
      <c r="J656">
        <v>0</v>
      </c>
      <c r="K656">
        <v>2</v>
      </c>
      <c r="L656" t="s">
        <v>355</v>
      </c>
      <c r="M656">
        <v>0</v>
      </c>
      <c r="N656" s="16">
        <v>45809</v>
      </c>
      <c r="O656" s="16">
        <v>45809</v>
      </c>
      <c r="Q656" t="s">
        <v>217</v>
      </c>
      <c r="R656" t="s">
        <v>320</v>
      </c>
      <c r="S656">
        <v>10014611</v>
      </c>
      <c r="T656" t="s">
        <v>217</v>
      </c>
      <c r="AE656">
        <v>0</v>
      </c>
      <c r="AG656">
        <v>0</v>
      </c>
      <c r="AI656" t="s">
        <v>363</v>
      </c>
      <c r="AM656">
        <v>0.29166666666667002</v>
      </c>
      <c r="AN656">
        <v>0.34375</v>
      </c>
      <c r="AO656">
        <v>0</v>
      </c>
      <c r="AP656">
        <v>0</v>
      </c>
      <c r="AQ656">
        <v>1001729462</v>
      </c>
      <c r="AR656">
        <v>4924953</v>
      </c>
      <c r="AS656">
        <v>3</v>
      </c>
    </row>
    <row r="657" spans="1:45" x14ac:dyDescent="0.35">
      <c r="A657">
        <v>6489992</v>
      </c>
      <c r="B657">
        <v>0</v>
      </c>
      <c r="C657">
        <v>10</v>
      </c>
      <c r="D657" t="s">
        <v>203</v>
      </c>
      <c r="E657" t="s">
        <v>359</v>
      </c>
      <c r="F657" t="s">
        <v>310</v>
      </c>
      <c r="G657" t="s">
        <v>1101</v>
      </c>
      <c r="H657">
        <v>8</v>
      </c>
      <c r="I657">
        <v>2</v>
      </c>
      <c r="J657">
        <v>0</v>
      </c>
      <c r="K657">
        <v>4</v>
      </c>
      <c r="L657" t="s">
        <v>355</v>
      </c>
      <c r="M657">
        <v>0</v>
      </c>
      <c r="N657" s="16">
        <v>45739</v>
      </c>
      <c r="O657" s="16">
        <v>45739</v>
      </c>
      <c r="Q657" t="s">
        <v>228</v>
      </c>
      <c r="R657" t="s">
        <v>387</v>
      </c>
      <c r="S657">
        <v>10014624</v>
      </c>
      <c r="T657" t="s">
        <v>228</v>
      </c>
      <c r="AE657">
        <v>0</v>
      </c>
      <c r="AG657">
        <v>0</v>
      </c>
      <c r="AI657" t="s">
        <v>360</v>
      </c>
      <c r="AM657">
        <v>0</v>
      </c>
      <c r="AN657">
        <v>0.38094907407407003</v>
      </c>
      <c r="AO657">
        <v>0</v>
      </c>
      <c r="AP657">
        <v>0</v>
      </c>
      <c r="AQ657">
        <v>1001730026</v>
      </c>
      <c r="AR657">
        <v>4924959</v>
      </c>
      <c r="AS657">
        <v>2</v>
      </c>
    </row>
    <row r="658" spans="1:45" x14ac:dyDescent="0.35">
      <c r="A658">
        <v>6490217</v>
      </c>
      <c r="B658">
        <v>0</v>
      </c>
      <c r="C658">
        <v>10</v>
      </c>
      <c r="D658" t="s">
        <v>374</v>
      </c>
      <c r="E658" t="s">
        <v>359</v>
      </c>
      <c r="F658" t="s">
        <v>310</v>
      </c>
      <c r="G658" t="s">
        <v>1133</v>
      </c>
      <c r="H658">
        <v>4</v>
      </c>
      <c r="I658">
        <v>2</v>
      </c>
      <c r="J658">
        <v>0</v>
      </c>
      <c r="K658">
        <v>2</v>
      </c>
      <c r="L658" t="s">
        <v>355</v>
      </c>
      <c r="M658">
        <v>0</v>
      </c>
      <c r="N658" s="16">
        <v>45588</v>
      </c>
      <c r="O658" s="16">
        <v>45588</v>
      </c>
      <c r="Q658" t="s">
        <v>286</v>
      </c>
      <c r="R658" t="s">
        <v>287</v>
      </c>
      <c r="S658">
        <v>10014655</v>
      </c>
      <c r="T658" t="s">
        <v>286</v>
      </c>
      <c r="AE658">
        <v>0</v>
      </c>
      <c r="AG658">
        <v>0</v>
      </c>
      <c r="AI658" t="s">
        <v>363</v>
      </c>
      <c r="AM658">
        <v>0</v>
      </c>
      <c r="AN658">
        <v>0.19047453703704001</v>
      </c>
      <c r="AO658">
        <v>0</v>
      </c>
      <c r="AP658">
        <v>0</v>
      </c>
      <c r="AQ658">
        <v>1001731849</v>
      </c>
      <c r="AR658">
        <v>4927251</v>
      </c>
      <c r="AS658">
        <v>3</v>
      </c>
    </row>
    <row r="659" spans="1:45" x14ac:dyDescent="0.35">
      <c r="A659">
        <v>6490219</v>
      </c>
      <c r="B659">
        <v>0</v>
      </c>
      <c r="C659">
        <v>10</v>
      </c>
      <c r="D659" t="s">
        <v>374</v>
      </c>
      <c r="E659" t="s">
        <v>359</v>
      </c>
      <c r="F659" t="s">
        <v>310</v>
      </c>
      <c r="G659" t="s">
        <v>1132</v>
      </c>
      <c r="H659">
        <v>4</v>
      </c>
      <c r="I659">
        <v>2</v>
      </c>
      <c r="J659">
        <v>0</v>
      </c>
      <c r="K659">
        <v>2</v>
      </c>
      <c r="L659" t="s">
        <v>355</v>
      </c>
      <c r="M659">
        <v>0</v>
      </c>
      <c r="N659" s="16">
        <v>45588</v>
      </c>
      <c r="O659" s="16">
        <v>45588</v>
      </c>
      <c r="Q659" t="s">
        <v>286</v>
      </c>
      <c r="R659" t="s">
        <v>287</v>
      </c>
      <c r="S659">
        <v>10014655</v>
      </c>
      <c r="T659" t="s">
        <v>286</v>
      </c>
      <c r="AE659">
        <v>0</v>
      </c>
      <c r="AG659">
        <v>0</v>
      </c>
      <c r="AI659" t="s">
        <v>363</v>
      </c>
      <c r="AM659">
        <v>0.29166666666667002</v>
      </c>
      <c r="AN659">
        <v>0.39583333333332998</v>
      </c>
      <c r="AO659">
        <v>0</v>
      </c>
      <c r="AP659">
        <v>0</v>
      </c>
      <c r="AQ659">
        <v>1001731864</v>
      </c>
      <c r="AR659">
        <v>4927023</v>
      </c>
      <c r="AS659">
        <v>3</v>
      </c>
    </row>
    <row r="660" spans="1:45" x14ac:dyDescent="0.35">
      <c r="A660">
        <v>6490389</v>
      </c>
      <c r="B660">
        <v>0</v>
      </c>
      <c r="C660">
        <v>10</v>
      </c>
      <c r="D660" t="s">
        <v>367</v>
      </c>
      <c r="E660" t="s">
        <v>359</v>
      </c>
      <c r="F660" t="s">
        <v>310</v>
      </c>
      <c r="G660" t="s">
        <v>1131</v>
      </c>
      <c r="H660">
        <v>0</v>
      </c>
      <c r="I660">
        <v>2</v>
      </c>
      <c r="J660">
        <v>0</v>
      </c>
      <c r="K660">
        <v>8</v>
      </c>
      <c r="L660" t="s">
        <v>355</v>
      </c>
      <c r="M660">
        <v>0</v>
      </c>
      <c r="N660" s="16">
        <v>45631</v>
      </c>
      <c r="O660" s="16">
        <v>45631</v>
      </c>
      <c r="Q660" t="s">
        <v>194</v>
      </c>
      <c r="R660" t="s">
        <v>327</v>
      </c>
      <c r="S660">
        <v>10014648</v>
      </c>
      <c r="T660" t="s">
        <v>194</v>
      </c>
      <c r="AE660">
        <v>0</v>
      </c>
      <c r="AG660">
        <v>0</v>
      </c>
      <c r="AI660" t="s">
        <v>363</v>
      </c>
      <c r="AM660">
        <v>0</v>
      </c>
      <c r="AN660">
        <v>0.19047453703704001</v>
      </c>
      <c r="AO660">
        <v>0</v>
      </c>
      <c r="AP660">
        <v>0</v>
      </c>
      <c r="AQ660">
        <v>1001731851</v>
      </c>
      <c r="AR660">
        <v>4927253</v>
      </c>
      <c r="AS660">
        <v>3</v>
      </c>
    </row>
    <row r="661" spans="1:45" x14ac:dyDescent="0.35">
      <c r="A661">
        <v>6492444</v>
      </c>
      <c r="B661">
        <v>0</v>
      </c>
      <c r="C661">
        <v>10</v>
      </c>
      <c r="D661" t="s">
        <v>376</v>
      </c>
      <c r="E661" t="s">
        <v>1324</v>
      </c>
      <c r="F661" t="s">
        <v>310</v>
      </c>
      <c r="G661" t="s">
        <v>1162</v>
      </c>
      <c r="H661">
        <v>10</v>
      </c>
      <c r="I661">
        <v>2</v>
      </c>
      <c r="J661">
        <v>0</v>
      </c>
      <c r="K661">
        <v>5</v>
      </c>
      <c r="L661" t="s">
        <v>355</v>
      </c>
      <c r="M661">
        <v>0</v>
      </c>
      <c r="N661" s="16">
        <v>45809</v>
      </c>
      <c r="O661" s="16">
        <v>45809</v>
      </c>
      <c r="Q661" t="s">
        <v>224</v>
      </c>
      <c r="R661" t="s">
        <v>389</v>
      </c>
      <c r="S661">
        <v>10014612</v>
      </c>
      <c r="T661" t="s">
        <v>224</v>
      </c>
      <c r="AE661">
        <v>0</v>
      </c>
      <c r="AF661" s="16"/>
      <c r="AG661">
        <v>0</v>
      </c>
      <c r="AI661" t="s">
        <v>360</v>
      </c>
      <c r="AM661">
        <v>0</v>
      </c>
      <c r="AN661">
        <v>0.14285879629629999</v>
      </c>
      <c r="AO661">
        <v>0</v>
      </c>
      <c r="AP661">
        <v>0</v>
      </c>
      <c r="AQ661">
        <v>1001732124</v>
      </c>
      <c r="AR661">
        <v>4927555</v>
      </c>
      <c r="AS661">
        <v>2</v>
      </c>
    </row>
    <row r="662" spans="1:45" x14ac:dyDescent="0.35">
      <c r="A662">
        <v>6492445</v>
      </c>
      <c r="B662">
        <v>0</v>
      </c>
      <c r="C662">
        <v>10</v>
      </c>
      <c r="D662" t="s">
        <v>376</v>
      </c>
      <c r="E662" t="s">
        <v>1324</v>
      </c>
      <c r="F662" t="s">
        <v>310</v>
      </c>
      <c r="G662" t="s">
        <v>1161</v>
      </c>
      <c r="H662">
        <v>10</v>
      </c>
      <c r="I662">
        <v>2</v>
      </c>
      <c r="J662">
        <v>0</v>
      </c>
      <c r="K662">
        <v>5</v>
      </c>
      <c r="L662" t="s">
        <v>355</v>
      </c>
      <c r="M662">
        <v>0</v>
      </c>
      <c r="N662" s="16">
        <v>45809</v>
      </c>
      <c r="O662" s="16">
        <v>45809</v>
      </c>
      <c r="Q662" t="s">
        <v>223</v>
      </c>
      <c r="R662" t="s">
        <v>303</v>
      </c>
      <c r="S662">
        <v>10014613</v>
      </c>
      <c r="T662" t="s">
        <v>223</v>
      </c>
      <c r="AE662">
        <v>0</v>
      </c>
      <c r="AG662">
        <v>0</v>
      </c>
      <c r="AI662" t="s">
        <v>363</v>
      </c>
      <c r="AM662">
        <v>0</v>
      </c>
      <c r="AN662">
        <v>9.5243055555559994E-2</v>
      </c>
      <c r="AO662">
        <v>0</v>
      </c>
      <c r="AP662">
        <v>0</v>
      </c>
      <c r="AQ662">
        <v>1001732253</v>
      </c>
      <c r="AR662">
        <v>4927714</v>
      </c>
      <c r="AS662">
        <v>3</v>
      </c>
    </row>
    <row r="663" spans="1:45" x14ac:dyDescent="0.35">
      <c r="A663">
        <v>6492449</v>
      </c>
      <c r="B663">
        <v>0</v>
      </c>
      <c r="C663">
        <v>10</v>
      </c>
      <c r="D663" t="s">
        <v>376</v>
      </c>
      <c r="E663" t="s">
        <v>1324</v>
      </c>
      <c r="F663" t="s">
        <v>310</v>
      </c>
      <c r="G663" t="s">
        <v>1160</v>
      </c>
      <c r="H663">
        <v>10</v>
      </c>
      <c r="I663">
        <v>2</v>
      </c>
      <c r="J663">
        <v>0</v>
      </c>
      <c r="K663">
        <v>5</v>
      </c>
      <c r="L663" t="s">
        <v>355</v>
      </c>
      <c r="M663">
        <v>0</v>
      </c>
      <c r="N663" s="16">
        <v>45809</v>
      </c>
      <c r="O663" s="16">
        <v>45809</v>
      </c>
      <c r="Q663" t="s">
        <v>149</v>
      </c>
      <c r="R663" t="s">
        <v>302</v>
      </c>
      <c r="S663">
        <v>10014616</v>
      </c>
      <c r="T663" t="s">
        <v>149</v>
      </c>
      <c r="AE663">
        <v>0</v>
      </c>
      <c r="AF663" s="16"/>
      <c r="AG663">
        <v>0</v>
      </c>
      <c r="AI663" t="s">
        <v>360</v>
      </c>
      <c r="AM663">
        <v>0</v>
      </c>
      <c r="AN663">
        <v>0</v>
      </c>
      <c r="AO663">
        <v>0</v>
      </c>
      <c r="AP663">
        <v>0</v>
      </c>
      <c r="AQ663">
        <v>1001732263</v>
      </c>
      <c r="AR663">
        <v>4927757</v>
      </c>
      <c r="AS663">
        <v>2</v>
      </c>
    </row>
    <row r="664" spans="1:45" x14ac:dyDescent="0.35">
      <c r="A664">
        <v>6492450</v>
      </c>
      <c r="B664">
        <v>0</v>
      </c>
      <c r="C664">
        <v>10</v>
      </c>
      <c r="D664" t="s">
        <v>376</v>
      </c>
      <c r="E664" t="s">
        <v>1324</v>
      </c>
      <c r="F664" t="s">
        <v>310</v>
      </c>
      <c r="G664" t="s">
        <v>1159</v>
      </c>
      <c r="H664">
        <v>10</v>
      </c>
      <c r="I664">
        <v>2</v>
      </c>
      <c r="J664">
        <v>0</v>
      </c>
      <c r="K664">
        <v>5</v>
      </c>
      <c r="L664" t="s">
        <v>355</v>
      </c>
      <c r="M664">
        <v>0</v>
      </c>
      <c r="N664" s="16">
        <v>45809</v>
      </c>
      <c r="O664" s="16">
        <v>45809</v>
      </c>
      <c r="Q664" t="s">
        <v>237</v>
      </c>
      <c r="R664" t="s">
        <v>386</v>
      </c>
      <c r="S664">
        <v>10014625</v>
      </c>
      <c r="T664" t="s">
        <v>237</v>
      </c>
      <c r="AE664">
        <v>0</v>
      </c>
      <c r="AF664" s="16"/>
      <c r="AG664">
        <v>0</v>
      </c>
      <c r="AI664" t="s">
        <v>363</v>
      </c>
      <c r="AM664">
        <v>0</v>
      </c>
      <c r="AN664">
        <v>4.7615740740740001E-2</v>
      </c>
      <c r="AO664">
        <v>0</v>
      </c>
      <c r="AP664">
        <v>0</v>
      </c>
      <c r="AQ664">
        <v>1001732258</v>
      </c>
      <c r="AR664">
        <v>4927719</v>
      </c>
      <c r="AS664">
        <v>3</v>
      </c>
    </row>
    <row r="665" spans="1:45" x14ac:dyDescent="0.35">
      <c r="A665">
        <v>6492451</v>
      </c>
      <c r="B665">
        <v>0</v>
      </c>
      <c r="C665">
        <v>10</v>
      </c>
      <c r="D665" t="s">
        <v>376</v>
      </c>
      <c r="E665" t="s">
        <v>1324</v>
      </c>
      <c r="F665" t="s">
        <v>310</v>
      </c>
      <c r="G665" t="s">
        <v>1158</v>
      </c>
      <c r="H665">
        <v>10</v>
      </c>
      <c r="I665">
        <v>2</v>
      </c>
      <c r="J665">
        <v>0</v>
      </c>
      <c r="K665">
        <v>5</v>
      </c>
      <c r="L665" t="s">
        <v>355</v>
      </c>
      <c r="M665">
        <v>0</v>
      </c>
      <c r="N665" s="16">
        <v>45809</v>
      </c>
      <c r="O665" s="16">
        <v>45809</v>
      </c>
      <c r="Q665" t="s">
        <v>240</v>
      </c>
      <c r="R665" t="s">
        <v>304</v>
      </c>
      <c r="S665">
        <v>10014607</v>
      </c>
      <c r="T665" t="s">
        <v>240</v>
      </c>
      <c r="AE665">
        <v>0</v>
      </c>
      <c r="AG665">
        <v>0</v>
      </c>
      <c r="AI665" t="s">
        <v>363</v>
      </c>
      <c r="AM665">
        <v>0</v>
      </c>
      <c r="AN665">
        <v>9.5243055555559994E-2</v>
      </c>
      <c r="AO665">
        <v>0</v>
      </c>
      <c r="AP665">
        <v>0</v>
      </c>
      <c r="AQ665">
        <v>1001732259</v>
      </c>
      <c r="AR665">
        <v>4927720</v>
      </c>
      <c r="AS665">
        <v>3</v>
      </c>
    </row>
    <row r="666" spans="1:45" x14ac:dyDescent="0.35">
      <c r="A666">
        <v>6492479</v>
      </c>
      <c r="B666">
        <v>0</v>
      </c>
      <c r="C666">
        <v>10</v>
      </c>
      <c r="D666" t="s">
        <v>203</v>
      </c>
      <c r="E666" t="s">
        <v>359</v>
      </c>
      <c r="F666" t="s">
        <v>310</v>
      </c>
      <c r="G666" t="s">
        <v>1157</v>
      </c>
      <c r="H666">
        <v>4</v>
      </c>
      <c r="I666">
        <v>1</v>
      </c>
      <c r="J666">
        <v>0</v>
      </c>
      <c r="K666">
        <v>4</v>
      </c>
      <c r="L666" t="s">
        <v>355</v>
      </c>
      <c r="M666">
        <v>0</v>
      </c>
      <c r="N666" s="16">
        <v>45736</v>
      </c>
      <c r="O666" s="16">
        <v>45736</v>
      </c>
      <c r="Q666" t="s">
        <v>137</v>
      </c>
      <c r="R666" t="s">
        <v>388</v>
      </c>
      <c r="S666">
        <v>10014595</v>
      </c>
      <c r="T666" t="s">
        <v>137</v>
      </c>
      <c r="AE666">
        <v>0</v>
      </c>
      <c r="AG666">
        <v>0</v>
      </c>
      <c r="AI666" t="s">
        <v>363</v>
      </c>
      <c r="AM666">
        <v>0</v>
      </c>
      <c r="AN666">
        <v>4.7615740740740001E-2</v>
      </c>
      <c r="AO666">
        <v>0</v>
      </c>
      <c r="AP666">
        <v>0</v>
      </c>
      <c r="AQ666">
        <v>1001732285</v>
      </c>
      <c r="AR666">
        <v>4927726</v>
      </c>
      <c r="AS666">
        <v>3</v>
      </c>
    </row>
    <row r="667" spans="1:45" x14ac:dyDescent="0.35">
      <c r="A667">
        <v>6492527</v>
      </c>
      <c r="B667">
        <v>0</v>
      </c>
      <c r="C667">
        <v>10</v>
      </c>
      <c r="D667" t="s">
        <v>376</v>
      </c>
      <c r="E667" t="s">
        <v>1324</v>
      </c>
      <c r="F667" t="s">
        <v>310</v>
      </c>
      <c r="G667" t="s">
        <v>1153</v>
      </c>
      <c r="H667">
        <v>10</v>
      </c>
      <c r="I667">
        <v>2</v>
      </c>
      <c r="J667">
        <v>0</v>
      </c>
      <c r="K667">
        <v>5</v>
      </c>
      <c r="L667" t="s">
        <v>355</v>
      </c>
      <c r="M667">
        <v>0</v>
      </c>
      <c r="N667" s="16">
        <v>45839</v>
      </c>
      <c r="O667" s="16">
        <v>45839</v>
      </c>
      <c r="Q667" t="s">
        <v>209</v>
      </c>
      <c r="R667" t="s">
        <v>280</v>
      </c>
      <c r="S667">
        <v>10014630</v>
      </c>
      <c r="T667" t="s">
        <v>209</v>
      </c>
      <c r="AE667">
        <v>0</v>
      </c>
      <c r="AF667" s="16"/>
      <c r="AG667">
        <v>0</v>
      </c>
      <c r="AI667" t="s">
        <v>363</v>
      </c>
      <c r="AM667">
        <v>0</v>
      </c>
      <c r="AN667">
        <v>0.14285879629629999</v>
      </c>
      <c r="AO667">
        <v>0</v>
      </c>
      <c r="AP667">
        <v>0</v>
      </c>
      <c r="AQ667">
        <v>1001732292</v>
      </c>
      <c r="AR667">
        <v>4927733</v>
      </c>
      <c r="AS667">
        <v>3</v>
      </c>
    </row>
    <row r="668" spans="1:45" x14ac:dyDescent="0.35">
      <c r="A668">
        <v>6492527</v>
      </c>
      <c r="B668">
        <v>0</v>
      </c>
      <c r="C668">
        <v>20</v>
      </c>
      <c r="D668" t="s">
        <v>361</v>
      </c>
      <c r="E668" t="s">
        <v>1324</v>
      </c>
      <c r="F668" t="s">
        <v>310</v>
      </c>
      <c r="G668" t="s">
        <v>3296</v>
      </c>
      <c r="H668">
        <v>20</v>
      </c>
      <c r="I668">
        <v>2</v>
      </c>
      <c r="J668">
        <v>0</v>
      </c>
      <c r="K668">
        <v>10</v>
      </c>
      <c r="L668" t="s">
        <v>355</v>
      </c>
      <c r="M668">
        <v>0</v>
      </c>
      <c r="N668" s="16">
        <v>45839</v>
      </c>
      <c r="O668" s="16">
        <v>45839</v>
      </c>
      <c r="Q668" t="s">
        <v>209</v>
      </c>
      <c r="R668" t="s">
        <v>280</v>
      </c>
      <c r="S668">
        <v>10014630</v>
      </c>
      <c r="T668" t="s">
        <v>209</v>
      </c>
      <c r="AE668">
        <v>0</v>
      </c>
      <c r="AG668">
        <v>0</v>
      </c>
      <c r="AI668" t="s">
        <v>363</v>
      </c>
      <c r="AM668">
        <v>0</v>
      </c>
      <c r="AN668">
        <v>0.14285879629629999</v>
      </c>
      <c r="AO668">
        <v>0</v>
      </c>
      <c r="AP668">
        <v>0</v>
      </c>
      <c r="AQ668">
        <v>1001732314</v>
      </c>
      <c r="AR668">
        <v>4927859</v>
      </c>
      <c r="AS668">
        <v>3</v>
      </c>
    </row>
    <row r="669" spans="1:45" x14ac:dyDescent="0.35">
      <c r="A669">
        <v>6492529</v>
      </c>
      <c r="B669">
        <v>0</v>
      </c>
      <c r="C669">
        <v>10</v>
      </c>
      <c r="D669" t="s">
        <v>376</v>
      </c>
      <c r="E669" t="s">
        <v>359</v>
      </c>
      <c r="F669" t="s">
        <v>310</v>
      </c>
      <c r="G669" t="s">
        <v>1156</v>
      </c>
      <c r="H669">
        <v>10</v>
      </c>
      <c r="I669">
        <v>2</v>
      </c>
      <c r="J669">
        <v>0</v>
      </c>
      <c r="K669">
        <v>5</v>
      </c>
      <c r="L669" t="s">
        <v>355</v>
      </c>
      <c r="M669">
        <v>0</v>
      </c>
      <c r="N669" s="16">
        <v>45842</v>
      </c>
      <c r="O669" s="16">
        <v>45842</v>
      </c>
      <c r="Q669" t="s">
        <v>155</v>
      </c>
      <c r="R669" t="s">
        <v>276</v>
      </c>
      <c r="S669">
        <v>10014647</v>
      </c>
      <c r="T669" t="s">
        <v>155</v>
      </c>
      <c r="AE669">
        <v>0</v>
      </c>
      <c r="AG669">
        <v>0</v>
      </c>
      <c r="AI669" t="s">
        <v>363</v>
      </c>
      <c r="AM669">
        <v>0</v>
      </c>
      <c r="AN669">
        <v>4.7615740740740001E-2</v>
      </c>
      <c r="AO669">
        <v>0</v>
      </c>
      <c r="AP669">
        <v>0</v>
      </c>
      <c r="AQ669">
        <v>1001732330</v>
      </c>
      <c r="AR669">
        <v>4927942</v>
      </c>
      <c r="AS669">
        <v>3</v>
      </c>
    </row>
    <row r="670" spans="1:45" x14ac:dyDescent="0.35">
      <c r="A670">
        <v>6492539</v>
      </c>
      <c r="B670">
        <v>0</v>
      </c>
      <c r="C670">
        <v>10</v>
      </c>
      <c r="D670" t="s">
        <v>376</v>
      </c>
      <c r="E670" t="s">
        <v>359</v>
      </c>
      <c r="F670" t="s">
        <v>310</v>
      </c>
      <c r="G670" t="s">
        <v>1155</v>
      </c>
      <c r="H670">
        <v>0</v>
      </c>
      <c r="I670">
        <v>2</v>
      </c>
      <c r="J670">
        <v>0</v>
      </c>
      <c r="K670">
        <v>4</v>
      </c>
      <c r="L670" t="s">
        <v>355</v>
      </c>
      <c r="M670">
        <v>0</v>
      </c>
      <c r="N670" s="16">
        <v>45830</v>
      </c>
      <c r="O670" s="16">
        <v>45830</v>
      </c>
      <c r="Q670" t="s">
        <v>144</v>
      </c>
      <c r="R670" t="s">
        <v>393</v>
      </c>
      <c r="S670">
        <v>10014649</v>
      </c>
      <c r="T670" t="s">
        <v>144</v>
      </c>
      <c r="AE670">
        <v>0</v>
      </c>
      <c r="AG670">
        <v>0</v>
      </c>
      <c r="AI670" t="s">
        <v>363</v>
      </c>
      <c r="AM670">
        <v>0</v>
      </c>
      <c r="AN670">
        <v>0.14285879629629999</v>
      </c>
      <c r="AO670">
        <v>0</v>
      </c>
      <c r="AP670">
        <v>0</v>
      </c>
      <c r="AQ670">
        <v>1001732337</v>
      </c>
      <c r="AR670">
        <v>4927953</v>
      </c>
      <c r="AS670">
        <v>3</v>
      </c>
    </row>
    <row r="671" spans="1:45" x14ac:dyDescent="0.35">
      <c r="A671">
        <v>6492553</v>
      </c>
      <c r="B671">
        <v>0</v>
      </c>
      <c r="C671">
        <v>10</v>
      </c>
      <c r="D671" t="s">
        <v>376</v>
      </c>
      <c r="E671" t="s">
        <v>359</v>
      </c>
      <c r="F671" t="s">
        <v>310</v>
      </c>
      <c r="G671" t="s">
        <v>1154</v>
      </c>
      <c r="H671">
        <v>10</v>
      </c>
      <c r="I671">
        <v>2</v>
      </c>
      <c r="J671">
        <v>0</v>
      </c>
      <c r="K671">
        <v>5</v>
      </c>
      <c r="L671" t="s">
        <v>355</v>
      </c>
      <c r="M671">
        <v>0</v>
      </c>
      <c r="N671" s="16">
        <v>45833</v>
      </c>
      <c r="O671" s="16">
        <v>45833</v>
      </c>
      <c r="Q671" t="s">
        <v>198</v>
      </c>
      <c r="R671" t="s">
        <v>306</v>
      </c>
      <c r="S671">
        <v>10014640</v>
      </c>
      <c r="T671" t="s">
        <v>198</v>
      </c>
      <c r="AE671">
        <v>0</v>
      </c>
      <c r="AG671">
        <v>0</v>
      </c>
      <c r="AI671" t="s">
        <v>363</v>
      </c>
      <c r="AM671">
        <v>0</v>
      </c>
      <c r="AN671">
        <v>0.14285879629629999</v>
      </c>
      <c r="AO671">
        <v>0</v>
      </c>
      <c r="AP671">
        <v>0</v>
      </c>
      <c r="AQ671">
        <v>1001732338</v>
      </c>
      <c r="AR671">
        <v>4927954</v>
      </c>
      <c r="AS671">
        <v>3</v>
      </c>
    </row>
    <row r="672" spans="1:45" x14ac:dyDescent="0.35">
      <c r="A672">
        <v>6492561</v>
      </c>
      <c r="B672">
        <v>0</v>
      </c>
      <c r="C672">
        <v>10</v>
      </c>
      <c r="D672" t="s">
        <v>376</v>
      </c>
      <c r="E672" t="s">
        <v>1324</v>
      </c>
      <c r="F672" t="s">
        <v>310</v>
      </c>
      <c r="G672" t="s">
        <v>1154</v>
      </c>
      <c r="H672">
        <v>10</v>
      </c>
      <c r="I672">
        <v>2</v>
      </c>
      <c r="J672">
        <v>0</v>
      </c>
      <c r="K672">
        <v>5</v>
      </c>
      <c r="L672" t="s">
        <v>355</v>
      </c>
      <c r="M672">
        <v>0</v>
      </c>
      <c r="N672" s="16">
        <v>45809</v>
      </c>
      <c r="O672" s="16">
        <v>45809</v>
      </c>
      <c r="Q672" t="s">
        <v>155</v>
      </c>
      <c r="R672" t="s">
        <v>276</v>
      </c>
      <c r="S672">
        <v>10014647</v>
      </c>
      <c r="T672" t="s">
        <v>155</v>
      </c>
      <c r="AE672">
        <v>0</v>
      </c>
      <c r="AG672">
        <v>0</v>
      </c>
      <c r="AI672" t="s">
        <v>363</v>
      </c>
      <c r="AM672">
        <v>0</v>
      </c>
      <c r="AN672">
        <v>4.7615740740740001E-2</v>
      </c>
      <c r="AO672">
        <v>0</v>
      </c>
      <c r="AP672">
        <v>0</v>
      </c>
      <c r="AQ672">
        <v>1001732341</v>
      </c>
      <c r="AR672">
        <v>4927958</v>
      </c>
      <c r="AS672">
        <v>3</v>
      </c>
    </row>
    <row r="673" spans="1:45" x14ac:dyDescent="0.35">
      <c r="A673">
        <v>6492564</v>
      </c>
      <c r="B673">
        <v>0</v>
      </c>
      <c r="C673">
        <v>10</v>
      </c>
      <c r="D673" t="s">
        <v>376</v>
      </c>
      <c r="E673" t="s">
        <v>359</v>
      </c>
      <c r="F673" t="s">
        <v>310</v>
      </c>
      <c r="G673" t="s">
        <v>1154</v>
      </c>
      <c r="H673">
        <v>10</v>
      </c>
      <c r="I673">
        <v>2</v>
      </c>
      <c r="J673">
        <v>0</v>
      </c>
      <c r="K673">
        <v>5</v>
      </c>
      <c r="L673" t="s">
        <v>355</v>
      </c>
      <c r="M673">
        <v>0</v>
      </c>
      <c r="N673" s="16">
        <v>45839</v>
      </c>
      <c r="O673" s="16">
        <v>45839</v>
      </c>
      <c r="Q673" t="s">
        <v>187</v>
      </c>
      <c r="R673" t="s">
        <v>328</v>
      </c>
      <c r="S673">
        <v>10014643</v>
      </c>
      <c r="T673" t="s">
        <v>187</v>
      </c>
      <c r="AE673">
        <v>0</v>
      </c>
      <c r="AG673">
        <v>0</v>
      </c>
      <c r="AI673" t="s">
        <v>363</v>
      </c>
      <c r="AM673">
        <v>0</v>
      </c>
      <c r="AN673">
        <v>0.14285879629629999</v>
      </c>
      <c r="AO673">
        <v>0</v>
      </c>
      <c r="AP673">
        <v>0</v>
      </c>
      <c r="AQ673">
        <v>1001732342</v>
      </c>
      <c r="AR673">
        <v>4927960</v>
      </c>
      <c r="AS673">
        <v>3</v>
      </c>
    </row>
    <row r="674" spans="1:45" x14ac:dyDescent="0.35">
      <c r="A674">
        <v>6492564</v>
      </c>
      <c r="B674">
        <v>0</v>
      </c>
      <c r="C674">
        <v>20</v>
      </c>
      <c r="D674" t="s">
        <v>361</v>
      </c>
      <c r="E674" t="s">
        <v>359</v>
      </c>
      <c r="F674" t="s">
        <v>310</v>
      </c>
      <c r="G674" t="s">
        <v>3296</v>
      </c>
      <c r="H674">
        <v>5</v>
      </c>
      <c r="I674">
        <v>1</v>
      </c>
      <c r="J674">
        <v>0</v>
      </c>
      <c r="K674">
        <v>5</v>
      </c>
      <c r="L674" t="s">
        <v>355</v>
      </c>
      <c r="M674">
        <v>0</v>
      </c>
      <c r="N674" s="16">
        <v>45839</v>
      </c>
      <c r="O674" s="16">
        <v>45839</v>
      </c>
      <c r="Q674" t="s">
        <v>187</v>
      </c>
      <c r="R674" t="s">
        <v>328</v>
      </c>
      <c r="S674">
        <v>10014643</v>
      </c>
      <c r="T674" t="s">
        <v>187</v>
      </c>
      <c r="AE674">
        <v>0</v>
      </c>
      <c r="AG674">
        <v>0</v>
      </c>
      <c r="AI674" t="s">
        <v>363</v>
      </c>
      <c r="AM674">
        <v>0</v>
      </c>
      <c r="AN674">
        <v>0.14285879629629999</v>
      </c>
      <c r="AO674">
        <v>0</v>
      </c>
      <c r="AP674">
        <v>0</v>
      </c>
      <c r="AQ674">
        <v>1001732363</v>
      </c>
      <c r="AR674">
        <v>4927965</v>
      </c>
      <c r="AS674">
        <v>3</v>
      </c>
    </row>
    <row r="675" spans="1:45" x14ac:dyDescent="0.35">
      <c r="A675">
        <v>6492566</v>
      </c>
      <c r="B675">
        <v>0</v>
      </c>
      <c r="C675">
        <v>10</v>
      </c>
      <c r="D675" t="s">
        <v>376</v>
      </c>
      <c r="E675" t="s">
        <v>1324</v>
      </c>
      <c r="F675" t="s">
        <v>310</v>
      </c>
      <c r="G675" t="s">
        <v>1154</v>
      </c>
      <c r="H675">
        <v>10</v>
      </c>
      <c r="I675">
        <v>2</v>
      </c>
      <c r="J675">
        <v>0</v>
      </c>
      <c r="K675">
        <v>5</v>
      </c>
      <c r="L675" t="s">
        <v>355</v>
      </c>
      <c r="M675">
        <v>0</v>
      </c>
      <c r="N675" s="16">
        <v>45808</v>
      </c>
      <c r="O675" s="16">
        <v>45808</v>
      </c>
      <c r="Q675" t="s">
        <v>318</v>
      </c>
      <c r="R675" t="s">
        <v>319</v>
      </c>
      <c r="S675">
        <v>10014631</v>
      </c>
      <c r="T675" t="s">
        <v>318</v>
      </c>
      <c r="AE675">
        <v>0</v>
      </c>
      <c r="AF675" s="16"/>
      <c r="AG675">
        <v>0</v>
      </c>
      <c r="AI675" t="s">
        <v>363</v>
      </c>
      <c r="AM675">
        <v>0</v>
      </c>
      <c r="AN675">
        <v>9.5243055555559994E-2</v>
      </c>
      <c r="AO675">
        <v>0</v>
      </c>
      <c r="AP675">
        <v>0</v>
      </c>
      <c r="AQ675">
        <v>1001732402</v>
      </c>
      <c r="AR675">
        <v>4928081</v>
      </c>
      <c r="AS675">
        <v>3</v>
      </c>
    </row>
    <row r="676" spans="1:45" x14ac:dyDescent="0.35">
      <c r="A676">
        <v>6492566</v>
      </c>
      <c r="B676">
        <v>0</v>
      </c>
      <c r="C676">
        <v>20</v>
      </c>
      <c r="D676" t="s">
        <v>361</v>
      </c>
      <c r="E676" t="s">
        <v>1324</v>
      </c>
      <c r="F676" t="s">
        <v>310</v>
      </c>
      <c r="G676" t="s">
        <v>3296</v>
      </c>
      <c r="H676">
        <v>5</v>
      </c>
      <c r="I676">
        <v>1</v>
      </c>
      <c r="J676">
        <v>0</v>
      </c>
      <c r="K676">
        <v>5</v>
      </c>
      <c r="L676" t="s">
        <v>355</v>
      </c>
      <c r="M676">
        <v>0</v>
      </c>
      <c r="N676" s="16">
        <v>45808</v>
      </c>
      <c r="O676" s="16">
        <v>45808</v>
      </c>
      <c r="Q676" t="s">
        <v>318</v>
      </c>
      <c r="R676" t="s">
        <v>319</v>
      </c>
      <c r="S676">
        <v>10014631</v>
      </c>
      <c r="T676" t="s">
        <v>318</v>
      </c>
      <c r="AE676">
        <v>0</v>
      </c>
      <c r="AF676" s="16"/>
      <c r="AG676">
        <v>0</v>
      </c>
      <c r="AI676" t="s">
        <v>363</v>
      </c>
      <c r="AM676">
        <v>0</v>
      </c>
      <c r="AN676">
        <v>9.5243055555559994E-2</v>
      </c>
      <c r="AO676">
        <v>0</v>
      </c>
      <c r="AP676">
        <v>0</v>
      </c>
      <c r="AQ676">
        <v>1001732407</v>
      </c>
      <c r="AR676">
        <v>4928086</v>
      </c>
      <c r="AS676">
        <v>3</v>
      </c>
    </row>
    <row r="677" spans="1:45" x14ac:dyDescent="0.35">
      <c r="A677">
        <v>6494232</v>
      </c>
      <c r="B677">
        <v>0</v>
      </c>
      <c r="C677">
        <v>10</v>
      </c>
      <c r="D677" t="s">
        <v>374</v>
      </c>
      <c r="E677" t="s">
        <v>359</v>
      </c>
      <c r="F677" t="s">
        <v>310</v>
      </c>
      <c r="G677" t="s">
        <v>1150</v>
      </c>
      <c r="H677">
        <v>1</v>
      </c>
      <c r="I677">
        <v>1</v>
      </c>
      <c r="J677">
        <v>0</v>
      </c>
      <c r="K677">
        <v>1</v>
      </c>
      <c r="L677" t="s">
        <v>355</v>
      </c>
      <c r="M677">
        <v>0</v>
      </c>
      <c r="N677" s="16">
        <v>45597</v>
      </c>
      <c r="O677" s="16">
        <v>45597</v>
      </c>
      <c r="Q677" t="s">
        <v>286</v>
      </c>
      <c r="R677" t="s">
        <v>287</v>
      </c>
      <c r="S677">
        <v>10014655</v>
      </c>
      <c r="T677" t="s">
        <v>286</v>
      </c>
      <c r="AE677">
        <v>0</v>
      </c>
      <c r="AG677">
        <v>0</v>
      </c>
      <c r="AI677" t="s">
        <v>363</v>
      </c>
      <c r="AM677">
        <v>0</v>
      </c>
      <c r="AN677">
        <v>9.5243055555559994E-2</v>
      </c>
      <c r="AO677">
        <v>0</v>
      </c>
      <c r="AP677">
        <v>0</v>
      </c>
      <c r="AQ677">
        <v>1001732409</v>
      </c>
      <c r="AR677">
        <v>4928088</v>
      </c>
      <c r="AS677">
        <v>3</v>
      </c>
    </row>
    <row r="678" spans="1:45" x14ac:dyDescent="0.35">
      <c r="A678">
        <v>6494307</v>
      </c>
      <c r="B678">
        <v>0</v>
      </c>
      <c r="C678">
        <v>10</v>
      </c>
      <c r="D678" t="s">
        <v>203</v>
      </c>
      <c r="E678" t="s">
        <v>1324</v>
      </c>
      <c r="F678" t="s">
        <v>310</v>
      </c>
      <c r="G678" t="s">
        <v>1149</v>
      </c>
      <c r="H678">
        <v>6</v>
      </c>
      <c r="I678">
        <v>2</v>
      </c>
      <c r="J678">
        <v>0</v>
      </c>
      <c r="K678">
        <v>3</v>
      </c>
      <c r="L678" t="s">
        <v>355</v>
      </c>
      <c r="M678">
        <v>0</v>
      </c>
      <c r="N678" s="16">
        <v>45839</v>
      </c>
      <c r="O678" s="16">
        <v>45839</v>
      </c>
      <c r="Q678" t="s">
        <v>216</v>
      </c>
      <c r="R678" t="s">
        <v>282</v>
      </c>
      <c r="S678">
        <v>10014642</v>
      </c>
      <c r="T678" t="s">
        <v>216</v>
      </c>
      <c r="AE678">
        <v>0</v>
      </c>
      <c r="AG678">
        <v>0</v>
      </c>
      <c r="AI678" t="s">
        <v>363</v>
      </c>
      <c r="AM678">
        <v>0</v>
      </c>
      <c r="AN678">
        <v>4.7615740740740001E-2</v>
      </c>
      <c r="AO678">
        <v>0</v>
      </c>
      <c r="AP678">
        <v>0</v>
      </c>
      <c r="AQ678">
        <v>1001732414</v>
      </c>
      <c r="AR678">
        <v>4928093</v>
      </c>
      <c r="AS678">
        <v>3</v>
      </c>
    </row>
    <row r="679" spans="1:45" x14ac:dyDescent="0.35">
      <c r="A679">
        <v>6494312</v>
      </c>
      <c r="B679">
        <v>0</v>
      </c>
      <c r="C679">
        <v>10</v>
      </c>
      <c r="D679" t="s">
        <v>203</v>
      </c>
      <c r="E679" t="s">
        <v>1324</v>
      </c>
      <c r="F679" t="s">
        <v>310</v>
      </c>
      <c r="G679" t="s">
        <v>1148</v>
      </c>
      <c r="H679">
        <v>12</v>
      </c>
      <c r="I679">
        <v>2</v>
      </c>
      <c r="J679">
        <v>0</v>
      </c>
      <c r="K679">
        <v>6</v>
      </c>
      <c r="L679" t="s">
        <v>355</v>
      </c>
      <c r="M679">
        <v>0</v>
      </c>
      <c r="N679" s="16">
        <v>45839</v>
      </c>
      <c r="O679" s="16">
        <v>45839</v>
      </c>
      <c r="Q679" t="s">
        <v>152</v>
      </c>
      <c r="R679" t="s">
        <v>307</v>
      </c>
      <c r="S679">
        <v>10014641</v>
      </c>
      <c r="T679" t="s">
        <v>152</v>
      </c>
      <c r="AE679">
        <v>0</v>
      </c>
      <c r="AF679" s="16"/>
      <c r="AG679">
        <v>0</v>
      </c>
      <c r="AI679" t="s">
        <v>363</v>
      </c>
      <c r="AM679">
        <v>0</v>
      </c>
      <c r="AN679">
        <v>9.5243055555559994E-2</v>
      </c>
      <c r="AO679">
        <v>0</v>
      </c>
      <c r="AP679">
        <v>0</v>
      </c>
      <c r="AQ679">
        <v>1001732422</v>
      </c>
      <c r="AR679">
        <v>4928100</v>
      </c>
      <c r="AS679">
        <v>3</v>
      </c>
    </row>
    <row r="680" spans="1:45" x14ac:dyDescent="0.35">
      <c r="A680">
        <v>6494314</v>
      </c>
      <c r="B680">
        <v>0</v>
      </c>
      <c r="C680">
        <v>10</v>
      </c>
      <c r="D680" t="s">
        <v>203</v>
      </c>
      <c r="E680" t="s">
        <v>1324</v>
      </c>
      <c r="F680" t="s">
        <v>310</v>
      </c>
      <c r="G680" t="s">
        <v>1147</v>
      </c>
      <c r="H680">
        <v>2</v>
      </c>
      <c r="I680">
        <v>1</v>
      </c>
      <c r="J680">
        <v>0</v>
      </c>
      <c r="K680">
        <v>2</v>
      </c>
      <c r="L680" t="s">
        <v>355</v>
      </c>
      <c r="M680">
        <v>0</v>
      </c>
      <c r="N680" s="16">
        <v>45809</v>
      </c>
      <c r="O680" s="16">
        <v>45809</v>
      </c>
      <c r="Q680" t="s">
        <v>419</v>
      </c>
      <c r="R680" t="s">
        <v>420</v>
      </c>
      <c r="S680">
        <v>10014605</v>
      </c>
      <c r="T680" t="s">
        <v>419</v>
      </c>
      <c r="AE680">
        <v>0</v>
      </c>
      <c r="AF680" s="16"/>
      <c r="AG680">
        <v>0</v>
      </c>
      <c r="AI680" t="s">
        <v>363</v>
      </c>
      <c r="AM680">
        <v>0</v>
      </c>
      <c r="AN680">
        <v>4.7615740740740001E-2</v>
      </c>
      <c r="AO680">
        <v>0</v>
      </c>
      <c r="AP680">
        <v>0</v>
      </c>
      <c r="AQ680">
        <v>1001732446</v>
      </c>
      <c r="AR680">
        <v>4928110</v>
      </c>
      <c r="AS680">
        <v>3</v>
      </c>
    </row>
    <row r="681" spans="1:45" x14ac:dyDescent="0.35">
      <c r="A681">
        <v>6494316</v>
      </c>
      <c r="B681">
        <v>0</v>
      </c>
      <c r="C681">
        <v>10</v>
      </c>
      <c r="D681" t="s">
        <v>203</v>
      </c>
      <c r="E681" t="s">
        <v>359</v>
      </c>
      <c r="F681" t="s">
        <v>310</v>
      </c>
      <c r="G681" t="s">
        <v>1146</v>
      </c>
      <c r="H681">
        <v>6</v>
      </c>
      <c r="I681">
        <v>2</v>
      </c>
      <c r="J681">
        <v>0</v>
      </c>
      <c r="K681">
        <v>3</v>
      </c>
      <c r="L681" t="s">
        <v>355</v>
      </c>
      <c r="M681">
        <v>0</v>
      </c>
      <c r="N681" s="16">
        <v>45832</v>
      </c>
      <c r="O681" s="16">
        <v>45832</v>
      </c>
      <c r="Q681" t="s">
        <v>236</v>
      </c>
      <c r="R681" t="s">
        <v>283</v>
      </c>
      <c r="S681">
        <v>10014629</v>
      </c>
      <c r="T681" t="s">
        <v>236</v>
      </c>
      <c r="AE681">
        <v>0</v>
      </c>
      <c r="AG681">
        <v>0</v>
      </c>
      <c r="AI681" t="s">
        <v>363</v>
      </c>
      <c r="AM681">
        <v>0</v>
      </c>
      <c r="AN681">
        <v>9.5243055555559994E-2</v>
      </c>
      <c r="AO681">
        <v>0</v>
      </c>
      <c r="AP681">
        <v>0</v>
      </c>
      <c r="AQ681">
        <v>1001732483</v>
      </c>
      <c r="AR681">
        <v>4928281</v>
      </c>
      <c r="AS681">
        <v>3</v>
      </c>
    </row>
    <row r="682" spans="1:45" x14ac:dyDescent="0.35">
      <c r="A682">
        <v>6494316</v>
      </c>
      <c r="B682">
        <v>0</v>
      </c>
      <c r="C682">
        <v>20</v>
      </c>
      <c r="D682" t="s">
        <v>362</v>
      </c>
      <c r="E682" t="s">
        <v>359</v>
      </c>
      <c r="F682" t="s">
        <v>310</v>
      </c>
      <c r="G682" t="s">
        <v>1146</v>
      </c>
      <c r="H682">
        <v>2</v>
      </c>
      <c r="I682">
        <v>1</v>
      </c>
      <c r="J682">
        <v>0</v>
      </c>
      <c r="K682">
        <v>2</v>
      </c>
      <c r="L682" t="s">
        <v>355</v>
      </c>
      <c r="M682">
        <v>0</v>
      </c>
      <c r="N682" s="16">
        <v>45832</v>
      </c>
      <c r="O682" s="16">
        <v>45832</v>
      </c>
      <c r="Q682" t="s">
        <v>236</v>
      </c>
      <c r="R682" t="s">
        <v>283</v>
      </c>
      <c r="S682">
        <v>10014629</v>
      </c>
      <c r="T682" t="s">
        <v>236</v>
      </c>
      <c r="AE682">
        <v>0</v>
      </c>
      <c r="AG682">
        <v>0</v>
      </c>
      <c r="AI682" t="s">
        <v>363</v>
      </c>
      <c r="AM682">
        <v>0</v>
      </c>
      <c r="AN682">
        <v>9.5243055555559994E-2</v>
      </c>
      <c r="AO682">
        <v>0</v>
      </c>
      <c r="AP682">
        <v>0</v>
      </c>
      <c r="AQ682">
        <v>1001732504</v>
      </c>
      <c r="AR682">
        <v>4928320</v>
      </c>
      <c r="AS682">
        <v>3</v>
      </c>
    </row>
    <row r="683" spans="1:45" x14ac:dyDescent="0.35">
      <c r="A683">
        <v>6494317</v>
      </c>
      <c r="B683">
        <v>0</v>
      </c>
      <c r="C683">
        <v>10</v>
      </c>
      <c r="D683" t="s">
        <v>203</v>
      </c>
      <c r="E683" t="s">
        <v>359</v>
      </c>
      <c r="F683" t="s">
        <v>310</v>
      </c>
      <c r="G683" t="s">
        <v>1146</v>
      </c>
      <c r="H683">
        <v>6</v>
      </c>
      <c r="I683">
        <v>2</v>
      </c>
      <c r="J683">
        <v>0</v>
      </c>
      <c r="K683">
        <v>3</v>
      </c>
      <c r="L683" t="s">
        <v>355</v>
      </c>
      <c r="M683">
        <v>0</v>
      </c>
      <c r="N683" s="16">
        <v>45694</v>
      </c>
      <c r="O683" s="16">
        <v>45694</v>
      </c>
      <c r="Q683" t="s">
        <v>238</v>
      </c>
      <c r="R683" t="s">
        <v>281</v>
      </c>
      <c r="S683">
        <v>10014628</v>
      </c>
      <c r="T683" t="s">
        <v>238</v>
      </c>
      <c r="AE683">
        <v>0</v>
      </c>
      <c r="AG683">
        <v>0</v>
      </c>
      <c r="AI683" t="s">
        <v>363</v>
      </c>
      <c r="AM683">
        <v>0</v>
      </c>
      <c r="AN683">
        <v>0.14285879629629999</v>
      </c>
      <c r="AO683">
        <v>0</v>
      </c>
      <c r="AP683">
        <v>0</v>
      </c>
      <c r="AQ683">
        <v>1001732506</v>
      </c>
      <c r="AR683">
        <v>4928322</v>
      </c>
      <c r="AS683">
        <v>3</v>
      </c>
    </row>
    <row r="684" spans="1:45" x14ac:dyDescent="0.35">
      <c r="A684">
        <v>6494317</v>
      </c>
      <c r="B684">
        <v>0</v>
      </c>
      <c r="C684">
        <v>20</v>
      </c>
      <c r="D684" t="s">
        <v>362</v>
      </c>
      <c r="E684" t="s">
        <v>359</v>
      </c>
      <c r="F684" t="s">
        <v>310</v>
      </c>
      <c r="G684" t="s">
        <v>1146</v>
      </c>
      <c r="H684">
        <v>2</v>
      </c>
      <c r="I684">
        <v>1</v>
      </c>
      <c r="J684">
        <v>0</v>
      </c>
      <c r="K684">
        <v>2</v>
      </c>
      <c r="L684" t="s">
        <v>355</v>
      </c>
      <c r="M684">
        <v>0</v>
      </c>
      <c r="N684" s="16">
        <v>45694</v>
      </c>
      <c r="O684" s="16">
        <v>45694</v>
      </c>
      <c r="Q684" t="s">
        <v>238</v>
      </c>
      <c r="R684" t="s">
        <v>281</v>
      </c>
      <c r="S684">
        <v>10014628</v>
      </c>
      <c r="T684" t="s">
        <v>238</v>
      </c>
      <c r="AE684">
        <v>0</v>
      </c>
      <c r="AG684">
        <v>0</v>
      </c>
      <c r="AI684" t="s">
        <v>363</v>
      </c>
      <c r="AM684">
        <v>0</v>
      </c>
      <c r="AN684">
        <v>9.5243055555559994E-2</v>
      </c>
      <c r="AO684">
        <v>0</v>
      </c>
      <c r="AP684">
        <v>0</v>
      </c>
      <c r="AQ684">
        <v>1001732511</v>
      </c>
      <c r="AR684">
        <v>4928327</v>
      </c>
      <c r="AS684">
        <v>3</v>
      </c>
    </row>
    <row r="685" spans="1:45" x14ac:dyDescent="0.35">
      <c r="A685">
        <v>6494442</v>
      </c>
      <c r="B685">
        <v>0</v>
      </c>
      <c r="C685">
        <v>10</v>
      </c>
      <c r="D685" t="s">
        <v>203</v>
      </c>
      <c r="E685" t="s">
        <v>1324</v>
      </c>
      <c r="F685" t="s">
        <v>310</v>
      </c>
      <c r="G685" t="s">
        <v>1145</v>
      </c>
      <c r="H685">
        <v>2</v>
      </c>
      <c r="I685">
        <v>2</v>
      </c>
      <c r="J685">
        <v>0</v>
      </c>
      <c r="K685">
        <v>1</v>
      </c>
      <c r="L685" t="s">
        <v>355</v>
      </c>
      <c r="M685">
        <v>0</v>
      </c>
      <c r="N685" s="16">
        <v>45873</v>
      </c>
      <c r="O685" s="16">
        <v>45873</v>
      </c>
      <c r="Q685" t="s">
        <v>159</v>
      </c>
      <c r="R685" t="s">
        <v>398</v>
      </c>
      <c r="S685">
        <v>10014599</v>
      </c>
      <c r="T685" t="s">
        <v>159</v>
      </c>
      <c r="AE685">
        <v>0</v>
      </c>
      <c r="AG685">
        <v>0</v>
      </c>
      <c r="AI685" t="s">
        <v>363</v>
      </c>
      <c r="AM685">
        <v>0</v>
      </c>
      <c r="AN685">
        <v>0.19047453703704001</v>
      </c>
      <c r="AO685">
        <v>0</v>
      </c>
      <c r="AP685">
        <v>0</v>
      </c>
      <c r="AQ685">
        <v>1001732512</v>
      </c>
      <c r="AR685">
        <v>4928328</v>
      </c>
      <c r="AS685">
        <v>3</v>
      </c>
    </row>
    <row r="686" spans="1:45" x14ac:dyDescent="0.35">
      <c r="A686">
        <v>6494545</v>
      </c>
      <c r="B686">
        <v>0</v>
      </c>
      <c r="C686">
        <v>10</v>
      </c>
      <c r="D686" t="s">
        <v>203</v>
      </c>
      <c r="E686" t="s">
        <v>359</v>
      </c>
      <c r="F686" t="s">
        <v>310</v>
      </c>
      <c r="G686" t="s">
        <v>1144</v>
      </c>
      <c r="H686">
        <v>10</v>
      </c>
      <c r="I686">
        <v>2</v>
      </c>
      <c r="J686">
        <v>0</v>
      </c>
      <c r="K686">
        <v>5</v>
      </c>
      <c r="L686" t="s">
        <v>355</v>
      </c>
      <c r="M686">
        <v>0</v>
      </c>
      <c r="N686" s="16">
        <v>45833</v>
      </c>
      <c r="O686" s="16">
        <v>45833</v>
      </c>
      <c r="Q686" t="s">
        <v>215</v>
      </c>
      <c r="R686" t="s">
        <v>290</v>
      </c>
      <c r="S686">
        <v>10018371</v>
      </c>
      <c r="T686" t="s">
        <v>215</v>
      </c>
      <c r="AE686">
        <v>0</v>
      </c>
      <c r="AG686">
        <v>0</v>
      </c>
      <c r="AI686" t="s">
        <v>363</v>
      </c>
      <c r="AM686">
        <v>0</v>
      </c>
      <c r="AN686">
        <v>9.5243055555559994E-2</v>
      </c>
      <c r="AO686">
        <v>0</v>
      </c>
      <c r="AP686">
        <v>0</v>
      </c>
      <c r="AQ686">
        <v>1001732515</v>
      </c>
      <c r="AR686">
        <v>4928335</v>
      </c>
      <c r="AS686">
        <v>3</v>
      </c>
    </row>
    <row r="687" spans="1:45" x14ac:dyDescent="0.35">
      <c r="A687">
        <v>6494690</v>
      </c>
      <c r="B687">
        <v>0</v>
      </c>
      <c r="C687">
        <v>10</v>
      </c>
      <c r="D687" t="s">
        <v>203</v>
      </c>
      <c r="E687" t="s">
        <v>1324</v>
      </c>
      <c r="F687" t="s">
        <v>251</v>
      </c>
      <c r="G687" t="s">
        <v>1143</v>
      </c>
      <c r="H687">
        <v>0.5</v>
      </c>
      <c r="I687">
        <v>1</v>
      </c>
      <c r="J687">
        <v>0</v>
      </c>
      <c r="K687">
        <v>0.5</v>
      </c>
      <c r="L687" t="s">
        <v>355</v>
      </c>
      <c r="M687">
        <v>0</v>
      </c>
      <c r="N687" s="16">
        <v>45839</v>
      </c>
      <c r="O687" s="16">
        <v>45839</v>
      </c>
      <c r="Q687" t="s">
        <v>294</v>
      </c>
      <c r="R687" t="s">
        <v>295</v>
      </c>
      <c r="S687">
        <v>10014618</v>
      </c>
      <c r="T687" t="s">
        <v>294</v>
      </c>
      <c r="AE687">
        <v>0</v>
      </c>
      <c r="AG687">
        <v>0</v>
      </c>
      <c r="AI687" t="s">
        <v>363</v>
      </c>
      <c r="AM687">
        <v>0</v>
      </c>
      <c r="AN687">
        <v>9.5243055555559994E-2</v>
      </c>
      <c r="AO687">
        <v>0</v>
      </c>
      <c r="AP687">
        <v>0</v>
      </c>
      <c r="AQ687">
        <v>1001732517</v>
      </c>
      <c r="AR687">
        <v>4928442</v>
      </c>
      <c r="AS687">
        <v>3</v>
      </c>
    </row>
    <row r="688" spans="1:45" x14ac:dyDescent="0.35">
      <c r="A688">
        <v>6494702</v>
      </c>
      <c r="B688">
        <v>0</v>
      </c>
      <c r="C688">
        <v>10</v>
      </c>
      <c r="D688" t="s">
        <v>203</v>
      </c>
      <c r="E688" t="s">
        <v>359</v>
      </c>
      <c r="F688" t="s">
        <v>310</v>
      </c>
      <c r="G688" t="s">
        <v>1142</v>
      </c>
      <c r="H688">
        <v>6</v>
      </c>
      <c r="I688">
        <v>2</v>
      </c>
      <c r="J688">
        <v>0</v>
      </c>
      <c r="K688">
        <v>3</v>
      </c>
      <c r="L688" t="s">
        <v>355</v>
      </c>
      <c r="M688">
        <v>0</v>
      </c>
      <c r="N688" s="16">
        <v>45659</v>
      </c>
      <c r="O688" s="16">
        <v>45659</v>
      </c>
      <c r="Q688" t="s">
        <v>400</v>
      </c>
      <c r="R688" t="s">
        <v>401</v>
      </c>
      <c r="S688">
        <v>10014646</v>
      </c>
      <c r="T688" t="s">
        <v>400</v>
      </c>
      <c r="AE688">
        <v>0</v>
      </c>
      <c r="AG688">
        <v>0</v>
      </c>
      <c r="AI688" t="s">
        <v>363</v>
      </c>
      <c r="AM688">
        <v>0</v>
      </c>
      <c r="AN688">
        <v>9.5243055555559994E-2</v>
      </c>
      <c r="AO688">
        <v>0</v>
      </c>
      <c r="AP688">
        <v>0</v>
      </c>
      <c r="AQ688">
        <v>1001732519</v>
      </c>
      <c r="AR688">
        <v>4928444</v>
      </c>
      <c r="AS688">
        <v>3</v>
      </c>
    </row>
    <row r="689" spans="1:45" x14ac:dyDescent="0.35">
      <c r="A689">
        <v>6494702</v>
      </c>
      <c r="B689">
        <v>0</v>
      </c>
      <c r="C689">
        <v>20</v>
      </c>
      <c r="D689" t="s">
        <v>361</v>
      </c>
      <c r="E689" t="s">
        <v>359</v>
      </c>
      <c r="F689" t="s">
        <v>310</v>
      </c>
      <c r="G689" t="s">
        <v>1142</v>
      </c>
      <c r="H689">
        <v>2</v>
      </c>
      <c r="I689">
        <v>1</v>
      </c>
      <c r="J689">
        <v>0</v>
      </c>
      <c r="K689">
        <v>2</v>
      </c>
      <c r="L689" t="s">
        <v>355</v>
      </c>
      <c r="M689">
        <v>0</v>
      </c>
      <c r="N689" s="16">
        <v>45659</v>
      </c>
      <c r="O689" s="16">
        <v>45659</v>
      </c>
      <c r="Q689" t="s">
        <v>400</v>
      </c>
      <c r="R689" t="s">
        <v>401</v>
      </c>
      <c r="S689">
        <v>10014646</v>
      </c>
      <c r="T689" t="s">
        <v>400</v>
      </c>
      <c r="AE689">
        <v>0</v>
      </c>
      <c r="AG689">
        <v>0</v>
      </c>
      <c r="AI689" t="s">
        <v>363</v>
      </c>
      <c r="AM689">
        <v>0</v>
      </c>
      <c r="AN689">
        <v>9.5243055555559994E-2</v>
      </c>
      <c r="AO689">
        <v>0</v>
      </c>
      <c r="AP689">
        <v>0</v>
      </c>
      <c r="AQ689">
        <v>1001732520</v>
      </c>
      <c r="AR689">
        <v>4928445</v>
      </c>
      <c r="AS689">
        <v>3</v>
      </c>
    </row>
    <row r="690" spans="1:45" x14ac:dyDescent="0.35">
      <c r="A690">
        <v>6494858</v>
      </c>
      <c r="B690">
        <v>0</v>
      </c>
      <c r="C690">
        <v>10</v>
      </c>
      <c r="D690" t="s">
        <v>203</v>
      </c>
      <c r="E690" t="s">
        <v>359</v>
      </c>
      <c r="F690" t="s">
        <v>310</v>
      </c>
      <c r="G690" t="s">
        <v>1165</v>
      </c>
      <c r="H690">
        <v>24</v>
      </c>
      <c r="I690">
        <v>2</v>
      </c>
      <c r="J690">
        <v>0</v>
      </c>
      <c r="K690">
        <v>12</v>
      </c>
      <c r="L690" t="s">
        <v>355</v>
      </c>
      <c r="M690">
        <v>0</v>
      </c>
      <c r="N690" s="16">
        <v>45665</v>
      </c>
      <c r="O690" s="16">
        <v>45665</v>
      </c>
      <c r="Q690" t="s">
        <v>155</v>
      </c>
      <c r="R690" t="s">
        <v>276</v>
      </c>
      <c r="S690">
        <v>10014647</v>
      </c>
      <c r="T690" t="s">
        <v>155</v>
      </c>
      <c r="AE690">
        <v>0</v>
      </c>
      <c r="AG690">
        <v>0</v>
      </c>
      <c r="AI690" t="s">
        <v>363</v>
      </c>
      <c r="AM690">
        <v>0</v>
      </c>
      <c r="AN690">
        <v>9.5243055555559994E-2</v>
      </c>
      <c r="AO690">
        <v>0</v>
      </c>
      <c r="AP690">
        <v>0</v>
      </c>
      <c r="AQ690">
        <v>1001732521</v>
      </c>
      <c r="AR690">
        <v>4928446</v>
      </c>
      <c r="AS690">
        <v>3</v>
      </c>
    </row>
    <row r="691" spans="1:45" x14ac:dyDescent="0.35">
      <c r="A691">
        <v>6494859</v>
      </c>
      <c r="B691">
        <v>0</v>
      </c>
      <c r="C691">
        <v>10</v>
      </c>
      <c r="D691" t="s">
        <v>203</v>
      </c>
      <c r="E691" t="s">
        <v>359</v>
      </c>
      <c r="F691" t="s">
        <v>310</v>
      </c>
      <c r="G691" t="s">
        <v>1164</v>
      </c>
      <c r="H691">
        <v>2</v>
      </c>
      <c r="I691">
        <v>1</v>
      </c>
      <c r="J691">
        <v>0</v>
      </c>
      <c r="K691">
        <v>2</v>
      </c>
      <c r="L691" t="s">
        <v>355</v>
      </c>
      <c r="M691">
        <v>0</v>
      </c>
      <c r="N691" s="16">
        <v>45823</v>
      </c>
      <c r="O691" s="16">
        <v>45823</v>
      </c>
      <c r="Q691" t="s">
        <v>244</v>
      </c>
      <c r="R691" t="s">
        <v>344</v>
      </c>
      <c r="S691">
        <v>10017710</v>
      </c>
      <c r="T691" t="s">
        <v>244</v>
      </c>
      <c r="AE691">
        <v>0</v>
      </c>
      <c r="AG691">
        <v>0</v>
      </c>
      <c r="AI691" t="s">
        <v>363</v>
      </c>
      <c r="AM691">
        <v>0</v>
      </c>
      <c r="AN691">
        <v>4.7615740740740001E-2</v>
      </c>
      <c r="AO691">
        <v>0</v>
      </c>
      <c r="AP691">
        <v>0</v>
      </c>
      <c r="AQ691">
        <v>1001732546</v>
      </c>
      <c r="AR691">
        <v>4928451</v>
      </c>
      <c r="AS691">
        <v>3</v>
      </c>
    </row>
    <row r="692" spans="1:45" x14ac:dyDescent="0.35">
      <c r="A692">
        <v>6494923</v>
      </c>
      <c r="B692">
        <v>0</v>
      </c>
      <c r="C692">
        <v>10</v>
      </c>
      <c r="D692" t="s">
        <v>361</v>
      </c>
      <c r="E692" t="s">
        <v>359</v>
      </c>
      <c r="F692" t="s">
        <v>310</v>
      </c>
      <c r="G692" t="s">
        <v>1163</v>
      </c>
      <c r="H692">
        <v>4</v>
      </c>
      <c r="I692">
        <v>2</v>
      </c>
      <c r="J692">
        <v>0</v>
      </c>
      <c r="K692">
        <v>2</v>
      </c>
      <c r="L692" t="s">
        <v>355</v>
      </c>
      <c r="M692">
        <v>0</v>
      </c>
      <c r="N692" s="16">
        <v>45852</v>
      </c>
      <c r="O692" s="16">
        <v>45852</v>
      </c>
      <c r="Q692" t="s">
        <v>244</v>
      </c>
      <c r="R692" t="s">
        <v>344</v>
      </c>
      <c r="S692">
        <v>10017710</v>
      </c>
      <c r="T692" t="s">
        <v>244</v>
      </c>
      <c r="AE692">
        <v>0</v>
      </c>
      <c r="AG692">
        <v>0</v>
      </c>
      <c r="AI692" t="s">
        <v>363</v>
      </c>
      <c r="AM692">
        <v>0</v>
      </c>
      <c r="AN692">
        <v>4.7615740740740001E-2</v>
      </c>
      <c r="AO692">
        <v>0</v>
      </c>
      <c r="AP692">
        <v>0</v>
      </c>
      <c r="AQ692">
        <v>1001732548</v>
      </c>
      <c r="AR692">
        <v>4928458</v>
      </c>
      <c r="AS692">
        <v>3</v>
      </c>
    </row>
    <row r="693" spans="1:45" x14ac:dyDescent="0.35">
      <c r="A693">
        <v>6494964</v>
      </c>
      <c r="B693">
        <v>0</v>
      </c>
      <c r="C693">
        <v>10</v>
      </c>
      <c r="D693" t="s">
        <v>361</v>
      </c>
      <c r="E693" t="s">
        <v>359</v>
      </c>
      <c r="F693" t="s">
        <v>310</v>
      </c>
      <c r="G693" t="s">
        <v>6365</v>
      </c>
      <c r="H693">
        <v>24</v>
      </c>
      <c r="I693">
        <v>2</v>
      </c>
      <c r="J693">
        <v>0</v>
      </c>
      <c r="K693">
        <v>12</v>
      </c>
      <c r="L693" t="s">
        <v>355</v>
      </c>
      <c r="M693">
        <v>0</v>
      </c>
      <c r="N693" s="16">
        <v>45701</v>
      </c>
      <c r="O693" s="16">
        <v>45701</v>
      </c>
      <c r="Q693" t="s">
        <v>244</v>
      </c>
      <c r="R693" t="s">
        <v>344</v>
      </c>
      <c r="S693">
        <v>10017710</v>
      </c>
      <c r="T693" t="s">
        <v>244</v>
      </c>
      <c r="AE693">
        <v>0</v>
      </c>
      <c r="AF693" s="16"/>
      <c r="AG693">
        <v>0</v>
      </c>
      <c r="AI693" t="s">
        <v>363</v>
      </c>
      <c r="AM693">
        <v>0</v>
      </c>
      <c r="AN693">
        <v>4.7615740740740001E-2</v>
      </c>
      <c r="AO693">
        <v>0</v>
      </c>
      <c r="AP693">
        <v>0</v>
      </c>
      <c r="AQ693">
        <v>1001732555</v>
      </c>
      <c r="AR693">
        <v>4928465</v>
      </c>
      <c r="AS693">
        <v>3</v>
      </c>
    </row>
    <row r="694" spans="1:45" x14ac:dyDescent="0.35">
      <c r="A694">
        <v>6494966</v>
      </c>
      <c r="B694">
        <v>0</v>
      </c>
      <c r="C694">
        <v>10</v>
      </c>
      <c r="D694" t="s">
        <v>361</v>
      </c>
      <c r="E694" t="s">
        <v>359</v>
      </c>
      <c r="F694" t="s">
        <v>310</v>
      </c>
      <c r="G694" t="s">
        <v>1201</v>
      </c>
      <c r="H694">
        <v>8</v>
      </c>
      <c r="I694">
        <v>2</v>
      </c>
      <c r="J694">
        <v>0</v>
      </c>
      <c r="K694">
        <v>4</v>
      </c>
      <c r="L694" t="s">
        <v>355</v>
      </c>
      <c r="M694">
        <v>0</v>
      </c>
      <c r="N694" s="16">
        <v>45662</v>
      </c>
      <c r="O694" s="16">
        <v>45662</v>
      </c>
      <c r="Q694" t="s">
        <v>187</v>
      </c>
      <c r="R694" t="s">
        <v>328</v>
      </c>
      <c r="S694">
        <v>10014643</v>
      </c>
      <c r="T694" t="s">
        <v>187</v>
      </c>
      <c r="AE694">
        <v>0</v>
      </c>
      <c r="AG694">
        <v>0</v>
      </c>
      <c r="AI694" t="s">
        <v>363</v>
      </c>
      <c r="AM694">
        <v>0</v>
      </c>
      <c r="AN694">
        <v>0.19047453703704001</v>
      </c>
      <c r="AO694">
        <v>0</v>
      </c>
      <c r="AP694">
        <v>0</v>
      </c>
      <c r="AQ694">
        <v>1001732557</v>
      </c>
      <c r="AR694">
        <v>4928467</v>
      </c>
      <c r="AS694">
        <v>3</v>
      </c>
    </row>
    <row r="695" spans="1:45" x14ac:dyDescent="0.35">
      <c r="A695">
        <v>6494967</v>
      </c>
      <c r="B695">
        <v>0</v>
      </c>
      <c r="C695">
        <v>10</v>
      </c>
      <c r="D695" t="s">
        <v>361</v>
      </c>
      <c r="E695" t="s">
        <v>359</v>
      </c>
      <c r="F695" t="s">
        <v>310</v>
      </c>
      <c r="G695" t="s">
        <v>1200</v>
      </c>
      <c r="H695">
        <v>24</v>
      </c>
      <c r="I695">
        <v>2</v>
      </c>
      <c r="J695">
        <v>0</v>
      </c>
      <c r="K695">
        <v>12</v>
      </c>
      <c r="L695" t="s">
        <v>355</v>
      </c>
      <c r="M695">
        <v>0</v>
      </c>
      <c r="N695" s="16">
        <v>45642</v>
      </c>
      <c r="O695" s="16">
        <v>45642</v>
      </c>
      <c r="Q695" t="s">
        <v>187</v>
      </c>
      <c r="R695" t="s">
        <v>328</v>
      </c>
      <c r="S695">
        <v>10014643</v>
      </c>
      <c r="T695" t="s">
        <v>187</v>
      </c>
      <c r="AE695">
        <v>0</v>
      </c>
      <c r="AF695" s="16"/>
      <c r="AG695">
        <v>0</v>
      </c>
      <c r="AI695" t="s">
        <v>363</v>
      </c>
      <c r="AM695">
        <v>0</v>
      </c>
      <c r="AN695">
        <v>9.5243055555559994E-2</v>
      </c>
      <c r="AO695">
        <v>0</v>
      </c>
      <c r="AP695">
        <v>0</v>
      </c>
      <c r="AQ695">
        <v>1001732558</v>
      </c>
      <c r="AR695">
        <v>4928468</v>
      </c>
      <c r="AS695">
        <v>3</v>
      </c>
    </row>
    <row r="696" spans="1:45" x14ac:dyDescent="0.35">
      <c r="A696">
        <v>6495013</v>
      </c>
      <c r="B696">
        <v>0</v>
      </c>
      <c r="C696">
        <v>10</v>
      </c>
      <c r="D696" t="s">
        <v>203</v>
      </c>
      <c r="E696" t="s">
        <v>1324</v>
      </c>
      <c r="F696" t="s">
        <v>310</v>
      </c>
      <c r="G696" t="s">
        <v>1199</v>
      </c>
      <c r="H696">
        <v>2</v>
      </c>
      <c r="I696">
        <v>1</v>
      </c>
      <c r="J696">
        <v>0</v>
      </c>
      <c r="K696">
        <v>2</v>
      </c>
      <c r="L696" t="s">
        <v>355</v>
      </c>
      <c r="M696">
        <v>0</v>
      </c>
      <c r="N696" s="16">
        <v>45839</v>
      </c>
      <c r="O696" s="16">
        <v>45839</v>
      </c>
      <c r="Q696" t="s">
        <v>218</v>
      </c>
      <c r="R696" t="s">
        <v>279</v>
      </c>
      <c r="S696">
        <v>10014633</v>
      </c>
      <c r="T696" t="s">
        <v>218</v>
      </c>
      <c r="AE696">
        <v>0</v>
      </c>
      <c r="AG696">
        <v>0</v>
      </c>
      <c r="AI696" t="s">
        <v>363</v>
      </c>
      <c r="AM696">
        <v>0</v>
      </c>
      <c r="AN696">
        <v>9.5243055555559994E-2</v>
      </c>
      <c r="AO696">
        <v>0</v>
      </c>
      <c r="AP696">
        <v>0</v>
      </c>
      <c r="AQ696">
        <v>1001732577</v>
      </c>
      <c r="AR696">
        <v>4928541</v>
      </c>
      <c r="AS696">
        <v>3</v>
      </c>
    </row>
    <row r="697" spans="1:45" x14ac:dyDescent="0.35">
      <c r="A697">
        <v>6495013</v>
      </c>
      <c r="B697">
        <v>0</v>
      </c>
      <c r="C697">
        <v>20</v>
      </c>
      <c r="D697" t="s">
        <v>361</v>
      </c>
      <c r="E697" t="s">
        <v>1324</v>
      </c>
      <c r="F697" t="s">
        <v>310</v>
      </c>
      <c r="G697" t="s">
        <v>1199</v>
      </c>
      <c r="H697">
        <v>2</v>
      </c>
      <c r="I697">
        <v>1</v>
      </c>
      <c r="J697">
        <v>0</v>
      </c>
      <c r="K697">
        <v>2</v>
      </c>
      <c r="L697" t="s">
        <v>355</v>
      </c>
      <c r="M697">
        <v>0</v>
      </c>
      <c r="N697" s="16">
        <v>45839</v>
      </c>
      <c r="O697" s="16">
        <v>45839</v>
      </c>
      <c r="Q697" t="s">
        <v>218</v>
      </c>
      <c r="R697" t="s">
        <v>279</v>
      </c>
      <c r="S697">
        <v>10014633</v>
      </c>
      <c r="T697" t="s">
        <v>218</v>
      </c>
      <c r="AE697">
        <v>0</v>
      </c>
      <c r="AF697" s="16"/>
      <c r="AG697">
        <v>0</v>
      </c>
      <c r="AI697" t="s">
        <v>363</v>
      </c>
      <c r="AM697">
        <v>0</v>
      </c>
      <c r="AN697">
        <v>0.19047453703704001</v>
      </c>
      <c r="AO697">
        <v>0</v>
      </c>
      <c r="AP697">
        <v>0</v>
      </c>
      <c r="AQ697">
        <v>1001732579</v>
      </c>
      <c r="AR697">
        <v>4928549</v>
      </c>
      <c r="AS697">
        <v>3</v>
      </c>
    </row>
    <row r="698" spans="1:45" x14ac:dyDescent="0.35">
      <c r="A698">
        <v>6495021</v>
      </c>
      <c r="B698">
        <v>0</v>
      </c>
      <c r="C698">
        <v>10</v>
      </c>
      <c r="D698" t="s">
        <v>361</v>
      </c>
      <c r="E698" t="s">
        <v>1324</v>
      </c>
      <c r="F698" t="s">
        <v>310</v>
      </c>
      <c r="G698" t="s">
        <v>1198</v>
      </c>
      <c r="H698">
        <v>1</v>
      </c>
      <c r="I698">
        <v>1</v>
      </c>
      <c r="J698">
        <v>0</v>
      </c>
      <c r="K698">
        <v>1</v>
      </c>
      <c r="L698" t="s">
        <v>355</v>
      </c>
      <c r="M698">
        <v>0</v>
      </c>
      <c r="N698" s="16">
        <v>45839</v>
      </c>
      <c r="O698" s="16">
        <v>45839</v>
      </c>
      <c r="Q698" t="s">
        <v>218</v>
      </c>
      <c r="R698" t="s">
        <v>279</v>
      </c>
      <c r="S698">
        <v>10014633</v>
      </c>
      <c r="T698" t="s">
        <v>218</v>
      </c>
      <c r="AE698">
        <v>0</v>
      </c>
      <c r="AG698">
        <v>0</v>
      </c>
      <c r="AI698" t="s">
        <v>363</v>
      </c>
      <c r="AM698">
        <v>0</v>
      </c>
      <c r="AN698">
        <v>4.7615740740740001E-2</v>
      </c>
      <c r="AO698">
        <v>0</v>
      </c>
      <c r="AP698">
        <v>0</v>
      </c>
      <c r="AQ698">
        <v>1001732580</v>
      </c>
      <c r="AR698">
        <v>4928550</v>
      </c>
      <c r="AS698">
        <v>3</v>
      </c>
    </row>
    <row r="699" spans="1:45" x14ac:dyDescent="0.35">
      <c r="A699">
        <v>6495021</v>
      </c>
      <c r="B699">
        <v>0</v>
      </c>
      <c r="C699">
        <v>20</v>
      </c>
      <c r="D699" t="s">
        <v>361</v>
      </c>
      <c r="E699" t="s">
        <v>1324</v>
      </c>
      <c r="F699" t="s">
        <v>310</v>
      </c>
      <c r="H699">
        <v>1</v>
      </c>
      <c r="I699">
        <v>1</v>
      </c>
      <c r="J699">
        <v>0</v>
      </c>
      <c r="K699">
        <v>1</v>
      </c>
      <c r="L699" t="s">
        <v>355</v>
      </c>
      <c r="M699">
        <v>0</v>
      </c>
      <c r="N699" s="16">
        <v>45839</v>
      </c>
      <c r="O699" s="16">
        <v>45839</v>
      </c>
      <c r="Q699" t="s">
        <v>218</v>
      </c>
      <c r="R699" t="s">
        <v>279</v>
      </c>
      <c r="S699">
        <v>10014633</v>
      </c>
      <c r="T699" t="s">
        <v>218</v>
      </c>
      <c r="AE699">
        <v>0</v>
      </c>
      <c r="AG699">
        <v>0</v>
      </c>
      <c r="AI699" t="s">
        <v>363</v>
      </c>
      <c r="AM699">
        <v>0</v>
      </c>
      <c r="AN699">
        <v>4.7615740740740001E-2</v>
      </c>
      <c r="AO699">
        <v>0</v>
      </c>
      <c r="AP699">
        <v>0</v>
      </c>
      <c r="AQ699">
        <v>1001732628</v>
      </c>
      <c r="AR699">
        <v>4928579</v>
      </c>
      <c r="AS699">
        <v>3</v>
      </c>
    </row>
    <row r="700" spans="1:45" x14ac:dyDescent="0.35">
      <c r="A700">
        <v>6495029</v>
      </c>
      <c r="B700">
        <v>0</v>
      </c>
      <c r="C700">
        <v>10</v>
      </c>
      <c r="D700" t="s">
        <v>203</v>
      </c>
      <c r="E700" t="s">
        <v>359</v>
      </c>
      <c r="F700" t="s">
        <v>310</v>
      </c>
      <c r="G700" t="s">
        <v>1197</v>
      </c>
      <c r="H700">
        <v>4</v>
      </c>
      <c r="I700">
        <v>2</v>
      </c>
      <c r="J700">
        <v>0</v>
      </c>
      <c r="K700">
        <v>2</v>
      </c>
      <c r="L700" t="s">
        <v>355</v>
      </c>
      <c r="M700">
        <v>0</v>
      </c>
      <c r="N700" s="16">
        <v>45840</v>
      </c>
      <c r="O700" s="16">
        <v>45840</v>
      </c>
      <c r="Q700" t="s">
        <v>158</v>
      </c>
      <c r="R700" t="s">
        <v>397</v>
      </c>
      <c r="S700">
        <v>10014604</v>
      </c>
      <c r="T700" t="s">
        <v>158</v>
      </c>
      <c r="AE700">
        <v>0</v>
      </c>
      <c r="AG700">
        <v>0</v>
      </c>
      <c r="AI700" t="s">
        <v>363</v>
      </c>
      <c r="AM700">
        <v>0</v>
      </c>
      <c r="AN700">
        <v>0.19047453703704001</v>
      </c>
      <c r="AO700">
        <v>0</v>
      </c>
      <c r="AP700">
        <v>0</v>
      </c>
      <c r="AQ700">
        <v>1001732629</v>
      </c>
      <c r="AR700">
        <v>4928580</v>
      </c>
      <c r="AS700">
        <v>3</v>
      </c>
    </row>
    <row r="701" spans="1:45" x14ac:dyDescent="0.35">
      <c r="A701">
        <v>6495062</v>
      </c>
      <c r="B701">
        <v>0</v>
      </c>
      <c r="C701">
        <v>10</v>
      </c>
      <c r="D701" t="s">
        <v>361</v>
      </c>
      <c r="E701" t="s">
        <v>1324</v>
      </c>
      <c r="F701" t="s">
        <v>310</v>
      </c>
      <c r="G701" t="s">
        <v>1186</v>
      </c>
      <c r="H701">
        <v>12</v>
      </c>
      <c r="I701">
        <v>2</v>
      </c>
      <c r="J701">
        <v>0</v>
      </c>
      <c r="K701">
        <v>6</v>
      </c>
      <c r="L701" t="s">
        <v>355</v>
      </c>
      <c r="M701">
        <v>0</v>
      </c>
      <c r="N701" s="16">
        <v>45839</v>
      </c>
      <c r="O701" s="16">
        <v>45839</v>
      </c>
      <c r="Q701" t="s">
        <v>157</v>
      </c>
      <c r="R701" t="s">
        <v>345</v>
      </c>
      <c r="S701">
        <v>10014635</v>
      </c>
      <c r="T701" t="s">
        <v>157</v>
      </c>
      <c r="AE701">
        <v>0</v>
      </c>
      <c r="AG701">
        <v>0</v>
      </c>
      <c r="AI701" t="s">
        <v>363</v>
      </c>
      <c r="AM701">
        <v>0</v>
      </c>
      <c r="AN701">
        <v>0.19047453703704001</v>
      </c>
      <c r="AO701">
        <v>0</v>
      </c>
      <c r="AP701">
        <v>0</v>
      </c>
      <c r="AQ701">
        <v>1001732630</v>
      </c>
      <c r="AR701">
        <v>4928581</v>
      </c>
      <c r="AS701">
        <v>3</v>
      </c>
    </row>
    <row r="702" spans="1:45" x14ac:dyDescent="0.35">
      <c r="A702">
        <v>6495085</v>
      </c>
      <c r="B702">
        <v>0</v>
      </c>
      <c r="C702">
        <v>10</v>
      </c>
      <c r="D702" t="s">
        <v>203</v>
      </c>
      <c r="E702" t="s">
        <v>1324</v>
      </c>
      <c r="F702" t="s">
        <v>310</v>
      </c>
      <c r="G702" t="s">
        <v>1196</v>
      </c>
      <c r="H702">
        <v>2</v>
      </c>
      <c r="I702">
        <v>1</v>
      </c>
      <c r="J702">
        <v>0</v>
      </c>
      <c r="K702">
        <v>2</v>
      </c>
      <c r="L702" t="s">
        <v>355</v>
      </c>
      <c r="M702">
        <v>0</v>
      </c>
      <c r="N702" s="16">
        <v>45809</v>
      </c>
      <c r="O702" s="16">
        <v>45809</v>
      </c>
      <c r="Q702" t="s">
        <v>230</v>
      </c>
      <c r="R702" t="s">
        <v>277</v>
      </c>
      <c r="S702">
        <v>10014636</v>
      </c>
      <c r="T702" t="s">
        <v>230</v>
      </c>
      <c r="AE702">
        <v>0</v>
      </c>
      <c r="AG702">
        <v>0</v>
      </c>
      <c r="AI702" t="s">
        <v>363</v>
      </c>
      <c r="AM702">
        <v>0</v>
      </c>
      <c r="AN702">
        <v>0.14285879629629999</v>
      </c>
      <c r="AO702">
        <v>0</v>
      </c>
      <c r="AP702">
        <v>0</v>
      </c>
      <c r="AQ702">
        <v>1001732631</v>
      </c>
      <c r="AR702">
        <v>4928582</v>
      </c>
      <c r="AS702">
        <v>3</v>
      </c>
    </row>
    <row r="703" spans="1:45" x14ac:dyDescent="0.35">
      <c r="A703">
        <v>6495098</v>
      </c>
      <c r="B703">
        <v>0</v>
      </c>
      <c r="C703">
        <v>10</v>
      </c>
      <c r="D703" t="s">
        <v>361</v>
      </c>
      <c r="E703" t="s">
        <v>1324</v>
      </c>
      <c r="F703" t="s">
        <v>310</v>
      </c>
      <c r="G703" t="s">
        <v>1195</v>
      </c>
      <c r="H703">
        <v>12</v>
      </c>
      <c r="I703">
        <v>2</v>
      </c>
      <c r="J703">
        <v>0</v>
      </c>
      <c r="K703">
        <v>6</v>
      </c>
      <c r="L703" t="s">
        <v>355</v>
      </c>
      <c r="M703">
        <v>0</v>
      </c>
      <c r="N703" s="16">
        <v>45839</v>
      </c>
      <c r="O703" s="16">
        <v>45839</v>
      </c>
      <c r="Q703" t="s">
        <v>332</v>
      </c>
      <c r="R703" t="s">
        <v>333</v>
      </c>
      <c r="S703">
        <v>10014639</v>
      </c>
      <c r="T703" t="s">
        <v>332</v>
      </c>
      <c r="AE703">
        <v>0</v>
      </c>
      <c r="AG703">
        <v>0</v>
      </c>
      <c r="AI703" t="s">
        <v>363</v>
      </c>
      <c r="AM703">
        <v>0</v>
      </c>
      <c r="AN703">
        <v>2.380787037037E-2</v>
      </c>
      <c r="AO703">
        <v>0</v>
      </c>
      <c r="AP703">
        <v>0</v>
      </c>
      <c r="AQ703">
        <v>1001732658</v>
      </c>
      <c r="AR703">
        <v>4928585</v>
      </c>
      <c r="AS703">
        <v>3</v>
      </c>
    </row>
    <row r="704" spans="1:45" x14ac:dyDescent="0.35">
      <c r="A704">
        <v>6495113</v>
      </c>
      <c r="B704">
        <v>0</v>
      </c>
      <c r="C704">
        <v>10</v>
      </c>
      <c r="D704" t="s">
        <v>361</v>
      </c>
      <c r="E704" t="s">
        <v>1324</v>
      </c>
      <c r="F704" t="s">
        <v>310</v>
      </c>
      <c r="G704" t="s">
        <v>1194</v>
      </c>
      <c r="H704">
        <v>4</v>
      </c>
      <c r="I704">
        <v>2</v>
      </c>
      <c r="J704">
        <v>0</v>
      </c>
      <c r="K704">
        <v>2</v>
      </c>
      <c r="L704" t="s">
        <v>355</v>
      </c>
      <c r="M704">
        <v>0</v>
      </c>
      <c r="N704" s="16">
        <v>45839</v>
      </c>
      <c r="O704" s="16">
        <v>45839</v>
      </c>
      <c r="Q704" t="s">
        <v>332</v>
      </c>
      <c r="R704" t="s">
        <v>333</v>
      </c>
      <c r="S704">
        <v>10014639</v>
      </c>
      <c r="T704" t="s">
        <v>332</v>
      </c>
      <c r="AE704">
        <v>0</v>
      </c>
      <c r="AG704">
        <v>0</v>
      </c>
      <c r="AI704" t="s">
        <v>363</v>
      </c>
      <c r="AM704">
        <v>0</v>
      </c>
      <c r="AN704">
        <v>4.7615740740740001E-2</v>
      </c>
      <c r="AO704">
        <v>0</v>
      </c>
      <c r="AP704">
        <v>0</v>
      </c>
      <c r="AQ704">
        <v>1001732662</v>
      </c>
      <c r="AR704">
        <v>4928589</v>
      </c>
      <c r="AS704">
        <v>3</v>
      </c>
    </row>
    <row r="705" spans="1:45" x14ac:dyDescent="0.35">
      <c r="A705">
        <v>6495113</v>
      </c>
      <c r="B705">
        <v>0</v>
      </c>
      <c r="C705">
        <v>20</v>
      </c>
      <c r="D705" t="s">
        <v>203</v>
      </c>
      <c r="E705" t="s">
        <v>1324</v>
      </c>
      <c r="F705" t="s">
        <v>310</v>
      </c>
      <c r="G705" t="s">
        <v>1194</v>
      </c>
      <c r="H705">
        <v>3</v>
      </c>
      <c r="I705">
        <v>1</v>
      </c>
      <c r="J705">
        <v>0</v>
      </c>
      <c r="K705">
        <v>3</v>
      </c>
      <c r="L705" t="s">
        <v>355</v>
      </c>
      <c r="M705">
        <v>0</v>
      </c>
      <c r="N705" s="16">
        <v>45839</v>
      </c>
      <c r="O705" s="16">
        <v>45839</v>
      </c>
      <c r="Q705" t="s">
        <v>332</v>
      </c>
      <c r="R705" t="s">
        <v>333</v>
      </c>
      <c r="S705">
        <v>10014639</v>
      </c>
      <c r="T705" t="s">
        <v>332</v>
      </c>
      <c r="AE705">
        <v>0</v>
      </c>
      <c r="AG705">
        <v>0</v>
      </c>
      <c r="AI705" t="s">
        <v>363</v>
      </c>
      <c r="AM705">
        <v>0</v>
      </c>
      <c r="AN705">
        <v>9.5243055555559994E-2</v>
      </c>
      <c r="AO705">
        <v>0</v>
      </c>
      <c r="AP705">
        <v>0</v>
      </c>
      <c r="AQ705">
        <v>1001732663</v>
      </c>
      <c r="AR705">
        <v>4928590</v>
      </c>
      <c r="AS705">
        <v>3</v>
      </c>
    </row>
    <row r="706" spans="1:45" x14ac:dyDescent="0.35">
      <c r="A706">
        <v>6495124</v>
      </c>
      <c r="B706">
        <v>0</v>
      </c>
      <c r="C706">
        <v>10</v>
      </c>
      <c r="D706" t="s">
        <v>366</v>
      </c>
      <c r="E706" t="s">
        <v>359</v>
      </c>
      <c r="F706" t="s">
        <v>310</v>
      </c>
      <c r="G706" t="s">
        <v>199</v>
      </c>
      <c r="H706">
        <v>24</v>
      </c>
      <c r="I706">
        <v>2</v>
      </c>
      <c r="J706">
        <v>0</v>
      </c>
      <c r="K706">
        <v>12</v>
      </c>
      <c r="L706" t="s">
        <v>355</v>
      </c>
      <c r="M706">
        <v>0</v>
      </c>
      <c r="N706" s="16">
        <v>46174</v>
      </c>
      <c r="O706" s="16">
        <v>46174</v>
      </c>
      <c r="Q706" t="s">
        <v>210</v>
      </c>
      <c r="R706" t="s">
        <v>395</v>
      </c>
      <c r="S706">
        <v>10014608</v>
      </c>
      <c r="T706" t="s">
        <v>210</v>
      </c>
      <c r="AE706">
        <v>0</v>
      </c>
      <c r="AG706">
        <v>0</v>
      </c>
      <c r="AI706" t="s">
        <v>363</v>
      </c>
      <c r="AM706">
        <v>0</v>
      </c>
      <c r="AN706">
        <v>9.5243055555559994E-2</v>
      </c>
      <c r="AO706">
        <v>0</v>
      </c>
      <c r="AP706">
        <v>0</v>
      </c>
      <c r="AQ706">
        <v>1001732665</v>
      </c>
      <c r="AR706">
        <v>4928592</v>
      </c>
      <c r="AS706">
        <v>3</v>
      </c>
    </row>
    <row r="707" spans="1:45" x14ac:dyDescent="0.35">
      <c r="A707">
        <v>6495124</v>
      </c>
      <c r="B707">
        <v>0</v>
      </c>
      <c r="C707">
        <v>20</v>
      </c>
      <c r="D707" t="s">
        <v>361</v>
      </c>
      <c r="E707" t="s">
        <v>359</v>
      </c>
      <c r="F707" t="s">
        <v>310</v>
      </c>
      <c r="G707" t="s">
        <v>199</v>
      </c>
      <c r="H707">
        <v>8</v>
      </c>
      <c r="I707">
        <v>2</v>
      </c>
      <c r="J707">
        <v>0</v>
      </c>
      <c r="K707">
        <v>4</v>
      </c>
      <c r="L707" t="s">
        <v>355</v>
      </c>
      <c r="M707">
        <v>0</v>
      </c>
      <c r="N707" s="16">
        <v>46174</v>
      </c>
      <c r="O707" s="16">
        <v>46174</v>
      </c>
      <c r="Q707" t="s">
        <v>210</v>
      </c>
      <c r="R707" t="s">
        <v>395</v>
      </c>
      <c r="S707">
        <v>10014608</v>
      </c>
      <c r="T707" t="s">
        <v>210</v>
      </c>
      <c r="AE707">
        <v>0</v>
      </c>
      <c r="AF707" s="16"/>
      <c r="AG707">
        <v>0</v>
      </c>
      <c r="AI707" t="s">
        <v>363</v>
      </c>
      <c r="AM707">
        <v>0</v>
      </c>
      <c r="AN707">
        <v>9.5243055555559994E-2</v>
      </c>
      <c r="AO707">
        <v>0</v>
      </c>
      <c r="AP707">
        <v>0</v>
      </c>
      <c r="AQ707">
        <v>1001732666</v>
      </c>
      <c r="AR707">
        <v>4928593</v>
      </c>
      <c r="AS707">
        <v>3</v>
      </c>
    </row>
    <row r="708" spans="1:45" x14ac:dyDescent="0.35">
      <c r="A708">
        <v>6495558</v>
      </c>
      <c r="B708">
        <v>0</v>
      </c>
      <c r="C708">
        <v>10</v>
      </c>
      <c r="D708" t="s">
        <v>203</v>
      </c>
      <c r="E708" t="s">
        <v>359</v>
      </c>
      <c r="F708" t="s">
        <v>310</v>
      </c>
      <c r="G708" t="s">
        <v>1193</v>
      </c>
      <c r="H708">
        <v>8</v>
      </c>
      <c r="I708">
        <v>2</v>
      </c>
      <c r="J708">
        <v>0</v>
      </c>
      <c r="K708">
        <v>4</v>
      </c>
      <c r="L708" t="s">
        <v>355</v>
      </c>
      <c r="M708">
        <v>0</v>
      </c>
      <c r="N708" s="16">
        <v>45791</v>
      </c>
      <c r="O708" s="16">
        <v>45791</v>
      </c>
      <c r="Q708" t="s">
        <v>318</v>
      </c>
      <c r="R708" t="s">
        <v>319</v>
      </c>
      <c r="S708">
        <v>10014631</v>
      </c>
      <c r="T708" t="s">
        <v>318</v>
      </c>
      <c r="AE708">
        <v>0</v>
      </c>
      <c r="AG708">
        <v>0</v>
      </c>
      <c r="AI708" t="s">
        <v>363</v>
      </c>
      <c r="AM708">
        <v>0</v>
      </c>
      <c r="AN708">
        <v>9.5243055555559994E-2</v>
      </c>
      <c r="AO708">
        <v>0</v>
      </c>
      <c r="AP708">
        <v>0</v>
      </c>
      <c r="AQ708">
        <v>1001732667</v>
      </c>
      <c r="AR708">
        <v>4928594</v>
      </c>
      <c r="AS708">
        <v>3</v>
      </c>
    </row>
    <row r="709" spans="1:45" x14ac:dyDescent="0.35">
      <c r="A709">
        <v>6495559</v>
      </c>
      <c r="B709">
        <v>0</v>
      </c>
      <c r="C709">
        <v>10</v>
      </c>
      <c r="D709" t="s">
        <v>203</v>
      </c>
      <c r="E709" t="s">
        <v>359</v>
      </c>
      <c r="F709" t="s">
        <v>310</v>
      </c>
      <c r="G709" t="s">
        <v>1192</v>
      </c>
      <c r="H709">
        <v>1</v>
      </c>
      <c r="I709">
        <v>1</v>
      </c>
      <c r="J709">
        <v>0</v>
      </c>
      <c r="K709">
        <v>1</v>
      </c>
      <c r="L709" t="s">
        <v>355</v>
      </c>
      <c r="M709">
        <v>0</v>
      </c>
      <c r="N709" s="16">
        <v>45793</v>
      </c>
      <c r="O709" s="16">
        <v>45793</v>
      </c>
      <c r="Q709" t="s">
        <v>318</v>
      </c>
      <c r="R709" t="s">
        <v>319</v>
      </c>
      <c r="S709">
        <v>10014631</v>
      </c>
      <c r="T709" t="s">
        <v>318</v>
      </c>
      <c r="AE709">
        <v>0</v>
      </c>
      <c r="AG709">
        <v>0</v>
      </c>
      <c r="AI709" t="s">
        <v>363</v>
      </c>
      <c r="AM709">
        <v>0</v>
      </c>
      <c r="AN709">
        <v>0.14285879629629999</v>
      </c>
      <c r="AO709">
        <v>0</v>
      </c>
      <c r="AP709">
        <v>0</v>
      </c>
      <c r="AQ709">
        <v>1001732668</v>
      </c>
      <c r="AR709">
        <v>4928595</v>
      </c>
      <c r="AS709">
        <v>3</v>
      </c>
    </row>
    <row r="710" spans="1:45" x14ac:dyDescent="0.35">
      <c r="A710">
        <v>6496606</v>
      </c>
      <c r="B710">
        <v>0</v>
      </c>
      <c r="C710">
        <v>10</v>
      </c>
      <c r="D710" t="s">
        <v>203</v>
      </c>
      <c r="E710" t="s">
        <v>1324</v>
      </c>
      <c r="F710" t="s">
        <v>310</v>
      </c>
      <c r="G710" t="s">
        <v>1191</v>
      </c>
      <c r="H710">
        <v>6</v>
      </c>
      <c r="I710">
        <v>2</v>
      </c>
      <c r="J710">
        <v>0</v>
      </c>
      <c r="K710">
        <v>3</v>
      </c>
      <c r="L710" t="s">
        <v>355</v>
      </c>
      <c r="M710">
        <v>0</v>
      </c>
      <c r="N710" s="16">
        <v>45858</v>
      </c>
      <c r="O710" s="16">
        <v>45858</v>
      </c>
      <c r="Q710" t="s">
        <v>126</v>
      </c>
      <c r="R710" t="s">
        <v>391</v>
      </c>
      <c r="S710">
        <v>10014657</v>
      </c>
      <c r="T710" t="s">
        <v>126</v>
      </c>
      <c r="AE710">
        <v>0</v>
      </c>
      <c r="AG710">
        <v>0</v>
      </c>
      <c r="AI710" t="s">
        <v>363</v>
      </c>
      <c r="AM710">
        <v>0</v>
      </c>
      <c r="AN710">
        <v>0.19047453703704001</v>
      </c>
      <c r="AO710">
        <v>0</v>
      </c>
      <c r="AP710">
        <v>0</v>
      </c>
      <c r="AQ710">
        <v>1001732670</v>
      </c>
      <c r="AR710">
        <v>4928597</v>
      </c>
      <c r="AS710">
        <v>3</v>
      </c>
    </row>
    <row r="711" spans="1:45" x14ac:dyDescent="0.35">
      <c r="A711">
        <v>6496609</v>
      </c>
      <c r="B711">
        <v>0</v>
      </c>
      <c r="C711">
        <v>10</v>
      </c>
      <c r="D711" t="s">
        <v>203</v>
      </c>
      <c r="E711" t="s">
        <v>1324</v>
      </c>
      <c r="F711" t="s">
        <v>310</v>
      </c>
      <c r="G711" t="s">
        <v>1190</v>
      </c>
      <c r="H711">
        <v>8</v>
      </c>
      <c r="I711">
        <v>2</v>
      </c>
      <c r="J711">
        <v>0</v>
      </c>
      <c r="K711">
        <v>4</v>
      </c>
      <c r="L711" t="s">
        <v>355</v>
      </c>
      <c r="M711">
        <v>0</v>
      </c>
      <c r="N711" s="16">
        <v>45869</v>
      </c>
      <c r="O711" s="16">
        <v>45869</v>
      </c>
      <c r="Q711" t="s">
        <v>126</v>
      </c>
      <c r="R711" t="s">
        <v>391</v>
      </c>
      <c r="S711">
        <v>10014657</v>
      </c>
      <c r="T711" t="s">
        <v>126</v>
      </c>
      <c r="AE711">
        <v>0</v>
      </c>
      <c r="AF711" s="16"/>
      <c r="AG711">
        <v>0</v>
      </c>
      <c r="AI711" t="s">
        <v>363</v>
      </c>
      <c r="AM711">
        <v>0</v>
      </c>
      <c r="AN711">
        <v>0.14285879629629999</v>
      </c>
      <c r="AO711">
        <v>0</v>
      </c>
      <c r="AP711">
        <v>0</v>
      </c>
      <c r="AQ711">
        <v>1001732671</v>
      </c>
      <c r="AR711">
        <v>4928598</v>
      </c>
      <c r="AS711">
        <v>3</v>
      </c>
    </row>
    <row r="712" spans="1:45" x14ac:dyDescent="0.35">
      <c r="A712">
        <v>6496609</v>
      </c>
      <c r="B712">
        <v>0</v>
      </c>
      <c r="C712">
        <v>20</v>
      </c>
      <c r="D712" t="s">
        <v>361</v>
      </c>
      <c r="E712" t="s">
        <v>1324</v>
      </c>
      <c r="F712" t="s">
        <v>310</v>
      </c>
      <c r="G712" t="s">
        <v>1190</v>
      </c>
      <c r="H712">
        <v>24</v>
      </c>
      <c r="I712">
        <v>2</v>
      </c>
      <c r="J712">
        <v>0</v>
      </c>
      <c r="K712">
        <v>12</v>
      </c>
      <c r="L712" t="s">
        <v>355</v>
      </c>
      <c r="M712">
        <v>0</v>
      </c>
      <c r="N712" s="16">
        <v>45869</v>
      </c>
      <c r="O712" s="16">
        <v>45869</v>
      </c>
      <c r="Q712" t="s">
        <v>126</v>
      </c>
      <c r="R712" t="s">
        <v>391</v>
      </c>
      <c r="S712">
        <v>10014657</v>
      </c>
      <c r="T712" t="s">
        <v>126</v>
      </c>
      <c r="AE712">
        <v>0</v>
      </c>
      <c r="AG712">
        <v>0</v>
      </c>
      <c r="AI712" t="s">
        <v>363</v>
      </c>
      <c r="AM712">
        <v>0</v>
      </c>
      <c r="AN712">
        <v>4.7615740740740001E-2</v>
      </c>
      <c r="AO712">
        <v>0</v>
      </c>
      <c r="AP712">
        <v>0</v>
      </c>
      <c r="AQ712">
        <v>1001733090</v>
      </c>
      <c r="AR712">
        <v>4929039</v>
      </c>
      <c r="AS712">
        <v>3</v>
      </c>
    </row>
    <row r="713" spans="1:45" x14ac:dyDescent="0.35">
      <c r="A713">
        <v>6496609</v>
      </c>
      <c r="B713">
        <v>0</v>
      </c>
      <c r="C713">
        <v>30</v>
      </c>
      <c r="D713" t="s">
        <v>364</v>
      </c>
      <c r="E713" t="s">
        <v>1324</v>
      </c>
      <c r="F713" t="s">
        <v>310</v>
      </c>
      <c r="G713" t="s">
        <v>1190</v>
      </c>
      <c r="H713">
        <v>8</v>
      </c>
      <c r="I713">
        <v>2</v>
      </c>
      <c r="J713">
        <v>0</v>
      </c>
      <c r="K713">
        <v>4</v>
      </c>
      <c r="L713" t="s">
        <v>355</v>
      </c>
      <c r="M713">
        <v>0</v>
      </c>
      <c r="N713" s="16">
        <v>45869</v>
      </c>
      <c r="O713" s="16">
        <v>45869</v>
      </c>
      <c r="Q713" t="s">
        <v>126</v>
      </c>
      <c r="R713" t="s">
        <v>391</v>
      </c>
      <c r="S713">
        <v>10014657</v>
      </c>
      <c r="T713" t="s">
        <v>126</v>
      </c>
      <c r="AE713">
        <v>0</v>
      </c>
      <c r="AG713">
        <v>0</v>
      </c>
      <c r="AI713" t="s">
        <v>363</v>
      </c>
      <c r="AM713">
        <v>0</v>
      </c>
      <c r="AN713">
        <v>4.7615740740740001E-2</v>
      </c>
      <c r="AO713">
        <v>0</v>
      </c>
      <c r="AP713">
        <v>0</v>
      </c>
      <c r="AQ713">
        <v>1001733093</v>
      </c>
      <c r="AR713">
        <v>4929042</v>
      </c>
      <c r="AS713">
        <v>3</v>
      </c>
    </row>
    <row r="714" spans="1:45" x14ac:dyDescent="0.35">
      <c r="A714">
        <v>6496626</v>
      </c>
      <c r="B714">
        <v>0</v>
      </c>
      <c r="C714">
        <v>10</v>
      </c>
      <c r="D714" t="s">
        <v>203</v>
      </c>
      <c r="E714" t="s">
        <v>359</v>
      </c>
      <c r="F714" t="s">
        <v>310</v>
      </c>
      <c r="G714" t="s">
        <v>1189</v>
      </c>
      <c r="H714">
        <v>8</v>
      </c>
      <c r="I714">
        <v>2</v>
      </c>
      <c r="J714">
        <v>0</v>
      </c>
      <c r="K714">
        <v>4</v>
      </c>
      <c r="L714" t="s">
        <v>355</v>
      </c>
      <c r="M714">
        <v>0</v>
      </c>
      <c r="N714" s="16">
        <v>45683</v>
      </c>
      <c r="O714" s="16">
        <v>45683</v>
      </c>
      <c r="Q714" t="s">
        <v>209</v>
      </c>
      <c r="R714" t="s">
        <v>280</v>
      </c>
      <c r="S714">
        <v>10014630</v>
      </c>
      <c r="T714" t="s">
        <v>209</v>
      </c>
      <c r="AE714">
        <v>0</v>
      </c>
      <c r="AG714">
        <v>0</v>
      </c>
      <c r="AI714" t="s">
        <v>363</v>
      </c>
      <c r="AM714">
        <v>0</v>
      </c>
      <c r="AN714">
        <v>0.14285879629629999</v>
      </c>
      <c r="AO714">
        <v>0</v>
      </c>
      <c r="AP714">
        <v>0</v>
      </c>
      <c r="AQ714">
        <v>1001733094</v>
      </c>
      <c r="AR714">
        <v>4929043</v>
      </c>
      <c r="AS714">
        <v>3</v>
      </c>
    </row>
    <row r="715" spans="1:45" x14ac:dyDescent="0.35">
      <c r="A715">
        <v>6496645</v>
      </c>
      <c r="B715">
        <v>0</v>
      </c>
      <c r="C715">
        <v>10</v>
      </c>
      <c r="D715" t="s">
        <v>203</v>
      </c>
      <c r="E715" t="s">
        <v>359</v>
      </c>
      <c r="F715" t="s">
        <v>310</v>
      </c>
      <c r="G715" t="s">
        <v>1188</v>
      </c>
      <c r="H715">
        <v>2</v>
      </c>
      <c r="I715">
        <v>1</v>
      </c>
      <c r="J715">
        <v>0</v>
      </c>
      <c r="K715">
        <v>2</v>
      </c>
      <c r="L715" t="s">
        <v>355</v>
      </c>
      <c r="M715">
        <v>0</v>
      </c>
      <c r="N715" s="16">
        <v>45719</v>
      </c>
      <c r="O715" s="16">
        <v>45719</v>
      </c>
      <c r="Q715" t="s">
        <v>238</v>
      </c>
      <c r="R715" t="s">
        <v>281</v>
      </c>
      <c r="S715">
        <v>10014628</v>
      </c>
      <c r="T715" t="s">
        <v>238</v>
      </c>
      <c r="AE715">
        <v>0</v>
      </c>
      <c r="AG715">
        <v>0</v>
      </c>
      <c r="AI715" t="s">
        <v>363</v>
      </c>
      <c r="AM715">
        <v>0</v>
      </c>
      <c r="AN715">
        <v>4.7615740740740001E-2</v>
      </c>
      <c r="AO715">
        <v>0</v>
      </c>
      <c r="AP715">
        <v>0</v>
      </c>
      <c r="AQ715">
        <v>1001733100</v>
      </c>
      <c r="AR715">
        <v>4929049</v>
      </c>
      <c r="AS715">
        <v>3</v>
      </c>
    </row>
    <row r="716" spans="1:45" x14ac:dyDescent="0.35">
      <c r="A716">
        <v>6496776</v>
      </c>
      <c r="B716">
        <v>0</v>
      </c>
      <c r="C716">
        <v>10</v>
      </c>
      <c r="D716" t="s">
        <v>203</v>
      </c>
      <c r="E716" t="s">
        <v>359</v>
      </c>
      <c r="F716" t="s">
        <v>310</v>
      </c>
      <c r="G716" t="s">
        <v>1187</v>
      </c>
      <c r="H716">
        <v>15</v>
      </c>
      <c r="I716">
        <v>3</v>
      </c>
      <c r="J716">
        <v>0</v>
      </c>
      <c r="K716">
        <v>5</v>
      </c>
      <c r="L716" t="s">
        <v>355</v>
      </c>
      <c r="M716">
        <v>0</v>
      </c>
      <c r="N716" s="16">
        <v>45671</v>
      </c>
      <c r="O716" s="16">
        <v>45671</v>
      </c>
      <c r="Q716" t="s">
        <v>231</v>
      </c>
      <c r="R716" t="s">
        <v>331</v>
      </c>
      <c r="S716">
        <v>10014638</v>
      </c>
      <c r="T716" t="s">
        <v>231</v>
      </c>
      <c r="AE716">
        <v>0</v>
      </c>
      <c r="AG716">
        <v>0</v>
      </c>
      <c r="AI716" t="s">
        <v>363</v>
      </c>
      <c r="AM716">
        <v>0</v>
      </c>
      <c r="AN716">
        <v>9.5243055555559994E-2</v>
      </c>
      <c r="AO716">
        <v>0</v>
      </c>
      <c r="AP716">
        <v>0</v>
      </c>
      <c r="AQ716">
        <v>1001733101</v>
      </c>
      <c r="AR716">
        <v>4929050</v>
      </c>
      <c r="AS716">
        <v>3</v>
      </c>
    </row>
    <row r="717" spans="1:45" x14ac:dyDescent="0.35">
      <c r="A717">
        <v>6496815</v>
      </c>
      <c r="B717">
        <v>0</v>
      </c>
      <c r="C717">
        <v>10</v>
      </c>
      <c r="D717" t="s">
        <v>361</v>
      </c>
      <c r="E717" t="s">
        <v>359</v>
      </c>
      <c r="F717" t="s">
        <v>310</v>
      </c>
      <c r="G717" t="s">
        <v>1186</v>
      </c>
      <c r="H717">
        <v>10</v>
      </c>
      <c r="I717">
        <v>2</v>
      </c>
      <c r="J717">
        <v>0</v>
      </c>
      <c r="K717">
        <v>5</v>
      </c>
      <c r="L717" t="s">
        <v>355</v>
      </c>
      <c r="M717">
        <v>0</v>
      </c>
      <c r="N717" s="16">
        <v>45617</v>
      </c>
      <c r="O717" s="16">
        <v>45617</v>
      </c>
      <c r="Q717" t="s">
        <v>242</v>
      </c>
      <c r="R717" t="s">
        <v>330</v>
      </c>
      <c r="S717">
        <v>10014637</v>
      </c>
      <c r="T717" t="s">
        <v>242</v>
      </c>
      <c r="AE717">
        <v>0</v>
      </c>
      <c r="AG717">
        <v>0</v>
      </c>
      <c r="AI717" t="s">
        <v>363</v>
      </c>
      <c r="AM717">
        <v>0</v>
      </c>
      <c r="AN717">
        <v>0.14285879629629999</v>
      </c>
      <c r="AO717">
        <v>0</v>
      </c>
      <c r="AP717">
        <v>0</v>
      </c>
      <c r="AQ717">
        <v>1001733102</v>
      </c>
      <c r="AR717">
        <v>4929051</v>
      </c>
      <c r="AS717">
        <v>3</v>
      </c>
    </row>
    <row r="718" spans="1:45" x14ac:dyDescent="0.35">
      <c r="A718">
        <v>6496819</v>
      </c>
      <c r="B718">
        <v>0</v>
      </c>
      <c r="C718">
        <v>10</v>
      </c>
      <c r="D718" t="s">
        <v>376</v>
      </c>
      <c r="E718" t="s">
        <v>1324</v>
      </c>
      <c r="F718" t="s">
        <v>310</v>
      </c>
      <c r="G718" t="s">
        <v>1185</v>
      </c>
      <c r="H718">
        <v>10</v>
      </c>
      <c r="I718">
        <v>2</v>
      </c>
      <c r="J718">
        <v>0</v>
      </c>
      <c r="K718">
        <v>5</v>
      </c>
      <c r="L718" t="s">
        <v>355</v>
      </c>
      <c r="M718">
        <v>0</v>
      </c>
      <c r="N718" s="16">
        <v>45808</v>
      </c>
      <c r="O718" s="16">
        <v>45808</v>
      </c>
      <c r="Q718" t="s">
        <v>242</v>
      </c>
      <c r="R718" t="s">
        <v>330</v>
      </c>
      <c r="S718">
        <v>10014637</v>
      </c>
      <c r="T718" t="s">
        <v>242</v>
      </c>
      <c r="AE718">
        <v>0</v>
      </c>
      <c r="AG718">
        <v>0</v>
      </c>
      <c r="AI718" t="s">
        <v>363</v>
      </c>
      <c r="AM718">
        <v>0</v>
      </c>
      <c r="AN718">
        <v>4.7615740740740001E-2</v>
      </c>
      <c r="AO718">
        <v>0</v>
      </c>
      <c r="AP718">
        <v>0</v>
      </c>
      <c r="AQ718">
        <v>1001733108</v>
      </c>
      <c r="AR718">
        <v>4929057</v>
      </c>
      <c r="AS718">
        <v>3</v>
      </c>
    </row>
    <row r="719" spans="1:45" x14ac:dyDescent="0.35">
      <c r="A719">
        <v>6496837</v>
      </c>
      <c r="B719">
        <v>0</v>
      </c>
      <c r="C719">
        <v>10</v>
      </c>
      <c r="D719" t="s">
        <v>361</v>
      </c>
      <c r="E719" t="s">
        <v>1324</v>
      </c>
      <c r="F719" t="s">
        <v>310</v>
      </c>
      <c r="G719" t="s">
        <v>1184</v>
      </c>
      <c r="H719">
        <v>3</v>
      </c>
      <c r="I719">
        <v>1</v>
      </c>
      <c r="J719">
        <v>0</v>
      </c>
      <c r="K719">
        <v>3</v>
      </c>
      <c r="L719" t="s">
        <v>355</v>
      </c>
      <c r="M719">
        <v>0</v>
      </c>
      <c r="N719" s="16">
        <v>45839</v>
      </c>
      <c r="O719" s="16">
        <v>45839</v>
      </c>
      <c r="Q719" t="s">
        <v>157</v>
      </c>
      <c r="R719" t="s">
        <v>345</v>
      </c>
      <c r="S719">
        <v>10014635</v>
      </c>
      <c r="T719" t="s">
        <v>157</v>
      </c>
      <c r="AE719">
        <v>0</v>
      </c>
      <c r="AG719">
        <v>0</v>
      </c>
      <c r="AI719" t="s">
        <v>363</v>
      </c>
      <c r="AM719">
        <v>0</v>
      </c>
      <c r="AN719">
        <v>4.7615740740740001E-2</v>
      </c>
      <c r="AO719">
        <v>0</v>
      </c>
      <c r="AP719">
        <v>0</v>
      </c>
      <c r="AQ719">
        <v>1001733115</v>
      </c>
      <c r="AR719">
        <v>4929064</v>
      </c>
      <c r="AS719">
        <v>3</v>
      </c>
    </row>
    <row r="720" spans="1:45" x14ac:dyDescent="0.35">
      <c r="A720">
        <v>6496886</v>
      </c>
      <c r="B720">
        <v>0</v>
      </c>
      <c r="C720">
        <v>10</v>
      </c>
      <c r="D720" t="s">
        <v>203</v>
      </c>
      <c r="E720" t="s">
        <v>359</v>
      </c>
      <c r="F720" t="s">
        <v>310</v>
      </c>
      <c r="G720" t="s">
        <v>1183</v>
      </c>
      <c r="H720">
        <v>8</v>
      </c>
      <c r="I720">
        <v>2</v>
      </c>
      <c r="J720">
        <v>0</v>
      </c>
      <c r="K720">
        <v>4</v>
      </c>
      <c r="L720" t="s">
        <v>355</v>
      </c>
      <c r="M720">
        <v>0</v>
      </c>
      <c r="N720" s="16">
        <v>45775</v>
      </c>
      <c r="O720" s="16">
        <v>45775</v>
      </c>
      <c r="Q720" t="s">
        <v>137</v>
      </c>
      <c r="R720" t="s">
        <v>388</v>
      </c>
      <c r="S720">
        <v>10014595</v>
      </c>
      <c r="T720" t="s">
        <v>137</v>
      </c>
      <c r="AE720">
        <v>0</v>
      </c>
      <c r="AG720">
        <v>0</v>
      </c>
      <c r="AI720" t="s">
        <v>363</v>
      </c>
      <c r="AM720">
        <v>0</v>
      </c>
      <c r="AN720">
        <v>2.380787037037E-2</v>
      </c>
      <c r="AO720">
        <v>0</v>
      </c>
      <c r="AP720">
        <v>0</v>
      </c>
      <c r="AQ720">
        <v>1001733122</v>
      </c>
      <c r="AR720">
        <v>4929077</v>
      </c>
      <c r="AS720">
        <v>3</v>
      </c>
    </row>
    <row r="721" spans="1:45" x14ac:dyDescent="0.35">
      <c r="A721">
        <v>6496903</v>
      </c>
      <c r="B721">
        <v>0</v>
      </c>
      <c r="C721">
        <v>10</v>
      </c>
      <c r="D721" t="s">
        <v>203</v>
      </c>
      <c r="E721" t="s">
        <v>1361</v>
      </c>
      <c r="F721" t="s">
        <v>310</v>
      </c>
      <c r="G721" t="s">
        <v>1182</v>
      </c>
      <c r="H721">
        <v>10</v>
      </c>
      <c r="I721">
        <v>2</v>
      </c>
      <c r="J721">
        <v>10</v>
      </c>
      <c r="K721">
        <v>5</v>
      </c>
      <c r="L721" t="s">
        <v>355</v>
      </c>
      <c r="M721">
        <v>0</v>
      </c>
      <c r="N721" s="16">
        <v>45768</v>
      </c>
      <c r="O721" s="16">
        <v>45769</v>
      </c>
      <c r="P721" s="16">
        <v>45769</v>
      </c>
      <c r="Q721" t="s">
        <v>177</v>
      </c>
      <c r="R721" t="s">
        <v>278</v>
      </c>
      <c r="S721">
        <v>10014634</v>
      </c>
      <c r="T721" t="s">
        <v>177</v>
      </c>
      <c r="AE721">
        <v>0</v>
      </c>
      <c r="AG721">
        <v>0</v>
      </c>
      <c r="AI721" t="s">
        <v>363</v>
      </c>
      <c r="AM721">
        <v>0</v>
      </c>
      <c r="AN721">
        <v>0.38094907407407003</v>
      </c>
      <c r="AO721">
        <v>0</v>
      </c>
      <c r="AP721">
        <v>0</v>
      </c>
      <c r="AQ721">
        <v>1001733181</v>
      </c>
      <c r="AR721">
        <v>4929129</v>
      </c>
      <c r="AS721">
        <v>3</v>
      </c>
    </row>
    <row r="722" spans="1:45" x14ac:dyDescent="0.35">
      <c r="A722">
        <v>6496937</v>
      </c>
      <c r="B722">
        <v>0</v>
      </c>
      <c r="C722">
        <v>10</v>
      </c>
      <c r="D722" t="s">
        <v>371</v>
      </c>
      <c r="E722" t="s">
        <v>359</v>
      </c>
      <c r="F722" t="s">
        <v>310</v>
      </c>
      <c r="G722" t="s">
        <v>1181</v>
      </c>
      <c r="H722">
        <v>16</v>
      </c>
      <c r="I722">
        <v>2</v>
      </c>
      <c r="J722">
        <v>0</v>
      </c>
      <c r="K722">
        <v>8</v>
      </c>
      <c r="L722" t="s">
        <v>355</v>
      </c>
      <c r="M722">
        <v>0</v>
      </c>
      <c r="N722" s="16">
        <v>45729</v>
      </c>
      <c r="O722" s="16">
        <v>45729</v>
      </c>
      <c r="Q722" t="s">
        <v>223</v>
      </c>
      <c r="R722" t="s">
        <v>303</v>
      </c>
      <c r="S722">
        <v>10014613</v>
      </c>
      <c r="T722" t="s">
        <v>223</v>
      </c>
      <c r="AE722">
        <v>0</v>
      </c>
      <c r="AG722">
        <v>0</v>
      </c>
      <c r="AI722" t="s">
        <v>363</v>
      </c>
      <c r="AM722">
        <v>0</v>
      </c>
      <c r="AN722">
        <v>4.7615740740740001E-2</v>
      </c>
      <c r="AO722">
        <v>0</v>
      </c>
      <c r="AP722">
        <v>0</v>
      </c>
      <c r="AQ722">
        <v>1001733183</v>
      </c>
      <c r="AR722">
        <v>4929132</v>
      </c>
      <c r="AS722">
        <v>3</v>
      </c>
    </row>
    <row r="723" spans="1:45" x14ac:dyDescent="0.35">
      <c r="A723">
        <v>6496965</v>
      </c>
      <c r="B723">
        <v>0</v>
      </c>
      <c r="C723">
        <v>10</v>
      </c>
      <c r="D723" t="s">
        <v>361</v>
      </c>
      <c r="E723" t="s">
        <v>1324</v>
      </c>
      <c r="F723" t="s">
        <v>310</v>
      </c>
      <c r="G723" t="s">
        <v>1179</v>
      </c>
      <c r="H723">
        <v>6</v>
      </c>
      <c r="I723">
        <v>2</v>
      </c>
      <c r="J723">
        <v>0</v>
      </c>
      <c r="K723">
        <v>3</v>
      </c>
      <c r="L723" t="s">
        <v>355</v>
      </c>
      <c r="M723">
        <v>0</v>
      </c>
      <c r="N723" s="16">
        <v>45839</v>
      </c>
      <c r="O723" s="16">
        <v>45839</v>
      </c>
      <c r="Q723" t="s">
        <v>149</v>
      </c>
      <c r="R723" t="s">
        <v>302</v>
      </c>
      <c r="S723">
        <v>10014616</v>
      </c>
      <c r="T723" t="s">
        <v>149</v>
      </c>
      <c r="AE723">
        <v>0</v>
      </c>
      <c r="AG723">
        <v>0</v>
      </c>
      <c r="AI723" t="s">
        <v>360</v>
      </c>
      <c r="AM723">
        <v>0</v>
      </c>
      <c r="AN723">
        <v>9.5243055555559994E-2</v>
      </c>
      <c r="AO723">
        <v>0</v>
      </c>
      <c r="AP723">
        <v>0</v>
      </c>
      <c r="AQ723">
        <v>1001733224</v>
      </c>
      <c r="AR723">
        <v>4929170</v>
      </c>
      <c r="AS723">
        <v>2</v>
      </c>
    </row>
    <row r="724" spans="1:45" x14ac:dyDescent="0.35">
      <c r="A724">
        <v>6496965</v>
      </c>
      <c r="B724">
        <v>0</v>
      </c>
      <c r="C724">
        <v>20</v>
      </c>
      <c r="D724" t="s">
        <v>203</v>
      </c>
      <c r="E724" t="s">
        <v>1324</v>
      </c>
      <c r="F724" t="s">
        <v>310</v>
      </c>
      <c r="G724" t="s">
        <v>1179</v>
      </c>
      <c r="H724">
        <v>3</v>
      </c>
      <c r="I724">
        <v>1</v>
      </c>
      <c r="J724">
        <v>0</v>
      </c>
      <c r="K724">
        <v>3</v>
      </c>
      <c r="L724" t="s">
        <v>355</v>
      </c>
      <c r="M724">
        <v>0</v>
      </c>
      <c r="N724" s="16">
        <v>45839</v>
      </c>
      <c r="O724" s="16">
        <v>45839</v>
      </c>
      <c r="Q724" t="s">
        <v>149</v>
      </c>
      <c r="R724" t="s">
        <v>302</v>
      </c>
      <c r="S724">
        <v>10014616</v>
      </c>
      <c r="T724" t="s">
        <v>149</v>
      </c>
      <c r="AE724">
        <v>0</v>
      </c>
      <c r="AF724" s="16"/>
      <c r="AG724">
        <v>0</v>
      </c>
      <c r="AI724" t="s">
        <v>360</v>
      </c>
      <c r="AM724">
        <v>0</v>
      </c>
      <c r="AN724">
        <v>0.57143518518518999</v>
      </c>
      <c r="AO724">
        <v>0</v>
      </c>
      <c r="AP724">
        <v>0</v>
      </c>
      <c r="AQ724">
        <v>1001733585</v>
      </c>
      <c r="AR724">
        <v>4929742</v>
      </c>
      <c r="AS724">
        <v>2</v>
      </c>
    </row>
    <row r="725" spans="1:45" x14ac:dyDescent="0.35">
      <c r="A725">
        <v>6496969</v>
      </c>
      <c r="B725">
        <v>0</v>
      </c>
      <c r="C725">
        <v>10</v>
      </c>
      <c r="D725" t="s">
        <v>203</v>
      </c>
      <c r="E725" t="s">
        <v>1324</v>
      </c>
      <c r="F725" t="s">
        <v>310</v>
      </c>
      <c r="G725" t="s">
        <v>1178</v>
      </c>
      <c r="H725">
        <v>1</v>
      </c>
      <c r="I725">
        <v>1</v>
      </c>
      <c r="J725">
        <v>0</v>
      </c>
      <c r="K725">
        <v>1</v>
      </c>
      <c r="L725" t="s">
        <v>355</v>
      </c>
      <c r="M725">
        <v>0</v>
      </c>
      <c r="N725" s="16">
        <v>45839</v>
      </c>
      <c r="O725" s="16">
        <v>45839</v>
      </c>
      <c r="Q725" t="s">
        <v>149</v>
      </c>
      <c r="R725" t="s">
        <v>302</v>
      </c>
      <c r="S725">
        <v>10014616</v>
      </c>
      <c r="T725" t="s">
        <v>149</v>
      </c>
      <c r="AE725">
        <v>0</v>
      </c>
      <c r="AG725">
        <v>0</v>
      </c>
      <c r="AI725" t="s">
        <v>360</v>
      </c>
      <c r="AM725">
        <v>0.57143518518518999</v>
      </c>
      <c r="AN725">
        <v>0.14288194444444</v>
      </c>
      <c r="AO725">
        <v>0</v>
      </c>
      <c r="AP725">
        <v>0</v>
      </c>
      <c r="AQ725">
        <v>1001733585</v>
      </c>
      <c r="AR725">
        <v>4929743</v>
      </c>
      <c r="AS725">
        <v>2</v>
      </c>
    </row>
    <row r="726" spans="1:45" x14ac:dyDescent="0.35">
      <c r="A726">
        <v>6496975</v>
      </c>
      <c r="B726">
        <v>0</v>
      </c>
      <c r="C726">
        <v>10</v>
      </c>
      <c r="D726" t="s">
        <v>366</v>
      </c>
      <c r="E726" t="s">
        <v>359</v>
      </c>
      <c r="F726" t="s">
        <v>310</v>
      </c>
      <c r="G726" t="s">
        <v>1176</v>
      </c>
      <c r="H726">
        <v>256</v>
      </c>
      <c r="I726">
        <v>4</v>
      </c>
      <c r="J726">
        <v>0</v>
      </c>
      <c r="K726">
        <v>64</v>
      </c>
      <c r="L726" t="s">
        <v>355</v>
      </c>
      <c r="M726">
        <v>0</v>
      </c>
      <c r="N726" s="16">
        <v>45839</v>
      </c>
      <c r="O726" s="16">
        <v>45842</v>
      </c>
      <c r="Q726" t="s">
        <v>148</v>
      </c>
      <c r="R726" t="s">
        <v>297</v>
      </c>
      <c r="S726">
        <v>10014617</v>
      </c>
      <c r="T726" t="s">
        <v>148</v>
      </c>
      <c r="AE726">
        <v>0</v>
      </c>
      <c r="AF726" s="16"/>
      <c r="AG726">
        <v>0</v>
      </c>
      <c r="AI726" t="s">
        <v>360</v>
      </c>
      <c r="AM726">
        <v>0.14288194444444</v>
      </c>
      <c r="AN726">
        <v>0.33335648148148</v>
      </c>
      <c r="AO726">
        <v>0</v>
      </c>
      <c r="AP726">
        <v>0</v>
      </c>
      <c r="AQ726">
        <v>1001733585</v>
      </c>
      <c r="AR726">
        <v>4929744</v>
      </c>
      <c r="AS726">
        <v>2</v>
      </c>
    </row>
    <row r="727" spans="1:45" x14ac:dyDescent="0.35">
      <c r="A727">
        <v>6496975</v>
      </c>
      <c r="B727">
        <v>0</v>
      </c>
      <c r="C727">
        <v>20</v>
      </c>
      <c r="D727" t="s">
        <v>361</v>
      </c>
      <c r="E727" t="s">
        <v>359</v>
      </c>
      <c r="F727" t="s">
        <v>310</v>
      </c>
      <c r="G727" t="s">
        <v>1176</v>
      </c>
      <c r="H727">
        <v>64</v>
      </c>
      <c r="I727">
        <v>2</v>
      </c>
      <c r="J727">
        <v>0</v>
      </c>
      <c r="K727">
        <v>32</v>
      </c>
      <c r="L727" t="s">
        <v>355</v>
      </c>
      <c r="M727">
        <v>0</v>
      </c>
      <c r="N727" s="16">
        <v>45842</v>
      </c>
      <c r="O727" s="16">
        <v>45843</v>
      </c>
      <c r="Q727" t="s">
        <v>148</v>
      </c>
      <c r="R727" t="s">
        <v>297</v>
      </c>
      <c r="S727">
        <v>10014617</v>
      </c>
      <c r="T727" t="s">
        <v>148</v>
      </c>
      <c r="AE727">
        <v>0</v>
      </c>
      <c r="AG727">
        <v>0</v>
      </c>
      <c r="AI727" t="s">
        <v>363</v>
      </c>
      <c r="AM727">
        <v>0.29166666666667002</v>
      </c>
      <c r="AN727">
        <v>0.29166666666667002</v>
      </c>
      <c r="AO727">
        <v>0</v>
      </c>
      <c r="AP727">
        <v>0</v>
      </c>
      <c r="AQ727">
        <v>1001733672</v>
      </c>
      <c r="AR727">
        <v>4929922</v>
      </c>
      <c r="AS727">
        <v>3</v>
      </c>
    </row>
    <row r="728" spans="1:45" x14ac:dyDescent="0.35">
      <c r="A728">
        <v>6496980</v>
      </c>
      <c r="B728">
        <v>0</v>
      </c>
      <c r="C728">
        <v>10</v>
      </c>
      <c r="D728" t="s">
        <v>203</v>
      </c>
      <c r="E728" t="s">
        <v>359</v>
      </c>
      <c r="F728" t="s">
        <v>310</v>
      </c>
      <c r="G728" t="s">
        <v>182</v>
      </c>
      <c r="H728">
        <v>108</v>
      </c>
      <c r="I728">
        <v>3</v>
      </c>
      <c r="J728">
        <v>0</v>
      </c>
      <c r="K728">
        <v>36</v>
      </c>
      <c r="L728" t="s">
        <v>355</v>
      </c>
      <c r="M728">
        <v>0</v>
      </c>
      <c r="N728" s="16">
        <v>45839</v>
      </c>
      <c r="O728" s="16">
        <v>45840</v>
      </c>
      <c r="Q728" t="s">
        <v>413</v>
      </c>
      <c r="R728" t="s">
        <v>414</v>
      </c>
      <c r="S728">
        <v>10014620</v>
      </c>
      <c r="T728" t="s">
        <v>413</v>
      </c>
      <c r="AE728">
        <v>0</v>
      </c>
      <c r="AG728">
        <v>0</v>
      </c>
      <c r="AI728" t="s">
        <v>363</v>
      </c>
      <c r="AL728" t="s">
        <v>368</v>
      </c>
      <c r="AM728">
        <v>0</v>
      </c>
      <c r="AN728">
        <v>0.14285879629629999</v>
      </c>
      <c r="AO728">
        <v>0</v>
      </c>
      <c r="AP728">
        <v>0</v>
      </c>
      <c r="AQ728">
        <v>1001734053</v>
      </c>
      <c r="AR728">
        <v>4930396</v>
      </c>
      <c r="AS728">
        <v>3</v>
      </c>
    </row>
    <row r="729" spans="1:45" x14ac:dyDescent="0.35">
      <c r="A729">
        <v>6497022</v>
      </c>
      <c r="B729">
        <v>0</v>
      </c>
      <c r="C729">
        <v>10</v>
      </c>
      <c r="D729" t="s">
        <v>367</v>
      </c>
      <c r="E729" t="s">
        <v>359</v>
      </c>
      <c r="F729" t="s">
        <v>310</v>
      </c>
      <c r="G729" t="s">
        <v>1175</v>
      </c>
      <c r="H729">
        <v>0</v>
      </c>
      <c r="I729">
        <v>2</v>
      </c>
      <c r="J729">
        <v>0</v>
      </c>
      <c r="K729">
        <v>5</v>
      </c>
      <c r="L729" t="s">
        <v>355</v>
      </c>
      <c r="M729">
        <v>0</v>
      </c>
      <c r="N729" s="16">
        <v>45831</v>
      </c>
      <c r="O729" s="16">
        <v>45831</v>
      </c>
      <c r="Q729" t="s">
        <v>449</v>
      </c>
      <c r="R729" t="s">
        <v>325</v>
      </c>
      <c r="S729">
        <v>10014720</v>
      </c>
      <c r="T729" t="s">
        <v>324</v>
      </c>
      <c r="AE729">
        <v>0</v>
      </c>
      <c r="AG729">
        <v>0</v>
      </c>
      <c r="AI729" t="s">
        <v>360</v>
      </c>
      <c r="AM729">
        <v>0</v>
      </c>
      <c r="AN729">
        <v>0.14285879629629999</v>
      </c>
      <c r="AO729">
        <v>0</v>
      </c>
      <c r="AP729">
        <v>0</v>
      </c>
      <c r="AQ729">
        <v>1001734055</v>
      </c>
      <c r="AR729">
        <v>4930398</v>
      </c>
      <c r="AS729">
        <v>2</v>
      </c>
    </row>
    <row r="730" spans="1:45" x14ac:dyDescent="0.35">
      <c r="A730">
        <v>6497563</v>
      </c>
      <c r="B730">
        <v>0</v>
      </c>
      <c r="C730">
        <v>10</v>
      </c>
      <c r="D730" t="s">
        <v>367</v>
      </c>
      <c r="E730" t="s">
        <v>1324</v>
      </c>
      <c r="F730" t="s">
        <v>310</v>
      </c>
      <c r="G730" t="s">
        <v>1173</v>
      </c>
      <c r="H730">
        <v>4</v>
      </c>
      <c r="I730">
        <v>2</v>
      </c>
      <c r="J730">
        <v>0</v>
      </c>
      <c r="K730">
        <v>2</v>
      </c>
      <c r="L730" t="s">
        <v>355</v>
      </c>
      <c r="M730">
        <v>0</v>
      </c>
      <c r="N730" s="16">
        <v>45808</v>
      </c>
      <c r="O730" s="16">
        <v>45808</v>
      </c>
      <c r="Q730" t="s">
        <v>1174</v>
      </c>
      <c r="R730" t="s">
        <v>325</v>
      </c>
      <c r="S730">
        <v>10017913</v>
      </c>
      <c r="T730" t="s">
        <v>324</v>
      </c>
      <c r="AE730">
        <v>0</v>
      </c>
      <c r="AG730">
        <v>0</v>
      </c>
      <c r="AI730" t="s">
        <v>360</v>
      </c>
      <c r="AM730">
        <v>0</v>
      </c>
      <c r="AN730">
        <v>0.38094907407407003</v>
      </c>
      <c r="AO730">
        <v>0</v>
      </c>
      <c r="AP730">
        <v>0</v>
      </c>
      <c r="AQ730">
        <v>1001734923</v>
      </c>
      <c r="AR730">
        <v>4931347</v>
      </c>
      <c r="AS730">
        <v>2</v>
      </c>
    </row>
    <row r="731" spans="1:45" x14ac:dyDescent="0.35">
      <c r="A731">
        <v>6497614</v>
      </c>
      <c r="B731">
        <v>0</v>
      </c>
      <c r="C731">
        <v>10</v>
      </c>
      <c r="D731" t="s">
        <v>367</v>
      </c>
      <c r="E731" t="s">
        <v>1324</v>
      </c>
      <c r="F731" t="s">
        <v>310</v>
      </c>
      <c r="G731" t="s">
        <v>1172</v>
      </c>
      <c r="H731">
        <v>16</v>
      </c>
      <c r="I731">
        <v>2</v>
      </c>
      <c r="J731">
        <v>0</v>
      </c>
      <c r="K731">
        <v>8</v>
      </c>
      <c r="L731" t="s">
        <v>355</v>
      </c>
      <c r="M731">
        <v>0</v>
      </c>
      <c r="N731" s="16">
        <v>45809</v>
      </c>
      <c r="O731" s="16">
        <v>45809</v>
      </c>
      <c r="Q731" t="s">
        <v>434</v>
      </c>
      <c r="R731" t="s">
        <v>325</v>
      </c>
      <c r="S731">
        <v>10016324</v>
      </c>
      <c r="T731" t="s">
        <v>324</v>
      </c>
      <c r="AE731">
        <v>0</v>
      </c>
      <c r="AG731">
        <v>0</v>
      </c>
      <c r="AI731" t="s">
        <v>360</v>
      </c>
      <c r="AM731">
        <v>0.38094907407407003</v>
      </c>
      <c r="AN731">
        <v>4.7627314814810001E-2</v>
      </c>
      <c r="AO731">
        <v>0</v>
      </c>
      <c r="AP731">
        <v>0</v>
      </c>
      <c r="AQ731">
        <v>1001734923</v>
      </c>
      <c r="AR731">
        <v>4931348</v>
      </c>
      <c r="AS731">
        <v>2</v>
      </c>
    </row>
    <row r="732" spans="1:45" x14ac:dyDescent="0.35">
      <c r="A732">
        <v>6497703</v>
      </c>
      <c r="B732">
        <v>0</v>
      </c>
      <c r="C732">
        <v>10</v>
      </c>
      <c r="D732" t="s">
        <v>367</v>
      </c>
      <c r="E732" t="s">
        <v>1324</v>
      </c>
      <c r="F732" t="s">
        <v>310</v>
      </c>
      <c r="G732" t="s">
        <v>1171</v>
      </c>
      <c r="H732">
        <v>0</v>
      </c>
      <c r="I732">
        <v>2</v>
      </c>
      <c r="J732">
        <v>0</v>
      </c>
      <c r="K732">
        <v>2</v>
      </c>
      <c r="L732" t="s">
        <v>355</v>
      </c>
      <c r="M732">
        <v>0</v>
      </c>
      <c r="N732" s="16">
        <v>45808</v>
      </c>
      <c r="O732" s="16">
        <v>45808</v>
      </c>
      <c r="Q732" t="s">
        <v>175</v>
      </c>
      <c r="R732" t="s">
        <v>394</v>
      </c>
      <c r="S732">
        <v>10017395</v>
      </c>
      <c r="T732" t="s">
        <v>175</v>
      </c>
      <c r="AE732">
        <v>0</v>
      </c>
      <c r="AG732">
        <v>0</v>
      </c>
      <c r="AI732" t="s">
        <v>360</v>
      </c>
      <c r="AM732">
        <v>4.7627314814810001E-2</v>
      </c>
      <c r="AN732">
        <v>0.13096064814815001</v>
      </c>
      <c r="AO732">
        <v>0</v>
      </c>
      <c r="AP732">
        <v>0</v>
      </c>
      <c r="AQ732">
        <v>1001734923</v>
      </c>
      <c r="AR732">
        <v>4931349</v>
      </c>
      <c r="AS732">
        <v>2</v>
      </c>
    </row>
    <row r="733" spans="1:45" x14ac:dyDescent="0.35">
      <c r="A733">
        <v>6497743</v>
      </c>
      <c r="B733">
        <v>0</v>
      </c>
      <c r="C733">
        <v>10</v>
      </c>
      <c r="D733" t="s">
        <v>371</v>
      </c>
      <c r="E733" t="s">
        <v>1361</v>
      </c>
      <c r="F733" t="s">
        <v>310</v>
      </c>
      <c r="G733" t="s">
        <v>1170</v>
      </c>
      <c r="H733">
        <v>6</v>
      </c>
      <c r="I733">
        <v>2</v>
      </c>
      <c r="J733">
        <v>6</v>
      </c>
      <c r="K733">
        <v>3</v>
      </c>
      <c r="L733" t="s">
        <v>355</v>
      </c>
      <c r="M733">
        <v>0</v>
      </c>
      <c r="N733" s="16">
        <v>45795</v>
      </c>
      <c r="O733" s="16">
        <v>45795</v>
      </c>
      <c r="P733" s="16">
        <v>45794</v>
      </c>
      <c r="Q733" t="s">
        <v>151</v>
      </c>
      <c r="R733" t="s">
        <v>399</v>
      </c>
      <c r="S733">
        <v>10014651</v>
      </c>
      <c r="T733" t="s">
        <v>151</v>
      </c>
      <c r="AE733">
        <v>0</v>
      </c>
      <c r="AG733">
        <v>0</v>
      </c>
      <c r="AI733" t="s">
        <v>360</v>
      </c>
      <c r="AM733">
        <v>0.29166666666667002</v>
      </c>
      <c r="AN733">
        <v>0.44791666666667002</v>
      </c>
      <c r="AO733">
        <v>0</v>
      </c>
      <c r="AP733">
        <v>0</v>
      </c>
      <c r="AQ733">
        <v>1001734964</v>
      </c>
      <c r="AR733">
        <v>4931313</v>
      </c>
      <c r="AS733">
        <v>2</v>
      </c>
    </row>
    <row r="734" spans="1:45" x14ac:dyDescent="0.35">
      <c r="A734">
        <v>6497744</v>
      </c>
      <c r="B734">
        <v>0</v>
      </c>
      <c r="C734">
        <v>10</v>
      </c>
      <c r="D734" t="s">
        <v>367</v>
      </c>
      <c r="E734" t="s">
        <v>1324</v>
      </c>
      <c r="F734" t="s">
        <v>310</v>
      </c>
      <c r="G734" t="s">
        <v>1169</v>
      </c>
      <c r="H734">
        <v>0</v>
      </c>
      <c r="I734">
        <v>2</v>
      </c>
      <c r="J734">
        <v>0</v>
      </c>
      <c r="K734">
        <v>5</v>
      </c>
      <c r="L734" t="s">
        <v>355</v>
      </c>
      <c r="M734">
        <v>0</v>
      </c>
      <c r="N734" s="16">
        <v>45845</v>
      </c>
      <c r="O734" s="16">
        <v>45845</v>
      </c>
      <c r="Q734" t="s">
        <v>156</v>
      </c>
      <c r="R734" t="s">
        <v>311</v>
      </c>
      <c r="S734">
        <v>10016283</v>
      </c>
      <c r="T734" t="s">
        <v>156</v>
      </c>
      <c r="AE734">
        <v>0</v>
      </c>
      <c r="AG734">
        <v>0</v>
      </c>
      <c r="AI734" t="s">
        <v>360</v>
      </c>
      <c r="AM734">
        <v>0.29166666666667002</v>
      </c>
      <c r="AN734">
        <v>0.39583333333332998</v>
      </c>
      <c r="AO734">
        <v>0</v>
      </c>
      <c r="AP734">
        <v>0</v>
      </c>
      <c r="AQ734">
        <v>1001734974</v>
      </c>
      <c r="AR734">
        <v>4931323</v>
      </c>
      <c r="AS734">
        <v>2</v>
      </c>
    </row>
    <row r="735" spans="1:45" x14ac:dyDescent="0.35">
      <c r="A735">
        <v>6497747</v>
      </c>
      <c r="B735">
        <v>0</v>
      </c>
      <c r="C735">
        <v>10</v>
      </c>
      <c r="D735" t="s">
        <v>367</v>
      </c>
      <c r="E735" t="s">
        <v>359</v>
      </c>
      <c r="F735" t="s">
        <v>310</v>
      </c>
      <c r="G735" t="s">
        <v>1167</v>
      </c>
      <c r="H735">
        <v>0</v>
      </c>
      <c r="I735">
        <v>1</v>
      </c>
      <c r="J735">
        <v>0</v>
      </c>
      <c r="K735">
        <v>0.5</v>
      </c>
      <c r="L735" t="s">
        <v>355</v>
      </c>
      <c r="M735">
        <v>0</v>
      </c>
      <c r="N735" s="16">
        <v>45827</v>
      </c>
      <c r="O735" s="16">
        <v>45827</v>
      </c>
      <c r="Q735" t="s">
        <v>1168</v>
      </c>
      <c r="R735" t="s">
        <v>258</v>
      </c>
      <c r="S735">
        <v>10014718</v>
      </c>
      <c r="T735" t="s">
        <v>257</v>
      </c>
      <c r="AE735">
        <v>0</v>
      </c>
      <c r="AG735">
        <v>0</v>
      </c>
      <c r="AI735" t="s">
        <v>360</v>
      </c>
      <c r="AM735">
        <v>0.29166666666667002</v>
      </c>
      <c r="AN735">
        <v>0.34375</v>
      </c>
      <c r="AO735">
        <v>0</v>
      </c>
      <c r="AP735">
        <v>0</v>
      </c>
      <c r="AQ735">
        <v>1001734975</v>
      </c>
      <c r="AR735">
        <v>4931324</v>
      </c>
      <c r="AS735">
        <v>2</v>
      </c>
    </row>
    <row r="736" spans="1:45" x14ac:dyDescent="0.35">
      <c r="A736">
        <v>6497791</v>
      </c>
      <c r="B736">
        <v>0</v>
      </c>
      <c r="C736">
        <v>10</v>
      </c>
      <c r="D736" t="s">
        <v>367</v>
      </c>
      <c r="E736" t="s">
        <v>1324</v>
      </c>
      <c r="F736" t="s">
        <v>310</v>
      </c>
      <c r="G736" t="s">
        <v>1166</v>
      </c>
      <c r="H736">
        <v>0</v>
      </c>
      <c r="I736">
        <v>2</v>
      </c>
      <c r="J736">
        <v>0</v>
      </c>
      <c r="K736">
        <v>8</v>
      </c>
      <c r="L736" t="s">
        <v>355</v>
      </c>
      <c r="M736">
        <v>0</v>
      </c>
      <c r="N736" s="16">
        <v>45845</v>
      </c>
      <c r="O736" s="16">
        <v>45845</v>
      </c>
      <c r="Q736" t="s">
        <v>156</v>
      </c>
      <c r="R736" t="s">
        <v>311</v>
      </c>
      <c r="S736">
        <v>10016283</v>
      </c>
      <c r="T736" t="s">
        <v>156</v>
      </c>
      <c r="AE736">
        <v>0</v>
      </c>
      <c r="AG736">
        <v>0</v>
      </c>
      <c r="AI736" t="s">
        <v>360</v>
      </c>
      <c r="AM736">
        <v>0.29166666666667002</v>
      </c>
      <c r="AN736">
        <v>0.34375</v>
      </c>
      <c r="AO736">
        <v>0</v>
      </c>
      <c r="AP736">
        <v>0</v>
      </c>
      <c r="AQ736">
        <v>1001734976</v>
      </c>
      <c r="AR736">
        <v>4931325</v>
      </c>
      <c r="AS736">
        <v>2</v>
      </c>
    </row>
    <row r="737" spans="1:45" x14ac:dyDescent="0.35">
      <c r="A737">
        <v>6498690</v>
      </c>
      <c r="B737">
        <v>0</v>
      </c>
      <c r="C737">
        <v>10</v>
      </c>
      <c r="D737" t="s">
        <v>203</v>
      </c>
      <c r="E737" t="s">
        <v>1324</v>
      </c>
      <c r="F737" t="s">
        <v>310</v>
      </c>
      <c r="G737" t="s">
        <v>1207</v>
      </c>
      <c r="H737">
        <v>1</v>
      </c>
      <c r="I737">
        <v>1</v>
      </c>
      <c r="J737">
        <v>0</v>
      </c>
      <c r="K737">
        <v>1</v>
      </c>
      <c r="L737" t="s">
        <v>355</v>
      </c>
      <c r="M737">
        <v>0</v>
      </c>
      <c r="N737" s="16">
        <v>45845</v>
      </c>
      <c r="O737" s="16">
        <v>45845</v>
      </c>
      <c r="Q737" t="s">
        <v>176</v>
      </c>
      <c r="R737" t="s">
        <v>275</v>
      </c>
      <c r="S737">
        <v>10014596</v>
      </c>
      <c r="T737" t="s">
        <v>274</v>
      </c>
      <c r="AE737">
        <v>0</v>
      </c>
      <c r="AF737" s="16"/>
      <c r="AG737">
        <v>0</v>
      </c>
      <c r="AI737" t="s">
        <v>356</v>
      </c>
      <c r="AM737">
        <v>0.29166666666667002</v>
      </c>
      <c r="AN737">
        <v>0.5</v>
      </c>
      <c r="AO737">
        <v>0</v>
      </c>
      <c r="AP737">
        <v>0</v>
      </c>
      <c r="AQ737">
        <v>1001734977</v>
      </c>
      <c r="AR737">
        <v>4931326</v>
      </c>
      <c r="AS737">
        <v>1</v>
      </c>
    </row>
    <row r="738" spans="1:45" x14ac:dyDescent="0.35">
      <c r="A738">
        <v>6498702</v>
      </c>
      <c r="B738">
        <v>0</v>
      </c>
      <c r="C738">
        <v>10</v>
      </c>
      <c r="D738" t="s">
        <v>203</v>
      </c>
      <c r="E738" t="s">
        <v>359</v>
      </c>
      <c r="F738" t="s">
        <v>310</v>
      </c>
      <c r="G738" t="s">
        <v>1206</v>
      </c>
      <c r="H738">
        <v>12</v>
      </c>
      <c r="I738">
        <v>2</v>
      </c>
      <c r="J738">
        <v>0</v>
      </c>
      <c r="K738">
        <v>6</v>
      </c>
      <c r="L738" t="s">
        <v>355</v>
      </c>
      <c r="M738">
        <v>0</v>
      </c>
      <c r="N738" s="16">
        <v>45700</v>
      </c>
      <c r="O738" s="16">
        <v>45700</v>
      </c>
      <c r="Q738" t="s">
        <v>165</v>
      </c>
      <c r="R738" t="s">
        <v>273</v>
      </c>
      <c r="S738">
        <v>10017653</v>
      </c>
      <c r="T738" t="s">
        <v>272</v>
      </c>
      <c r="AE738">
        <v>0</v>
      </c>
      <c r="AG738">
        <v>0</v>
      </c>
      <c r="AI738" t="s">
        <v>360</v>
      </c>
      <c r="AM738">
        <v>0.29166666666667002</v>
      </c>
      <c r="AN738">
        <v>0.44791666666667002</v>
      </c>
      <c r="AO738">
        <v>0</v>
      </c>
      <c r="AP738">
        <v>0</v>
      </c>
      <c r="AQ738">
        <v>1001734978</v>
      </c>
      <c r="AR738">
        <v>4931327</v>
      </c>
      <c r="AS738">
        <v>2</v>
      </c>
    </row>
    <row r="739" spans="1:45" x14ac:dyDescent="0.35">
      <c r="A739">
        <v>6498707</v>
      </c>
      <c r="B739">
        <v>0</v>
      </c>
      <c r="C739">
        <v>10</v>
      </c>
      <c r="D739" t="s">
        <v>203</v>
      </c>
      <c r="E739" t="s">
        <v>1324</v>
      </c>
      <c r="F739" t="s">
        <v>310</v>
      </c>
      <c r="G739" t="s">
        <v>1205</v>
      </c>
      <c r="H739">
        <v>2</v>
      </c>
      <c r="I739">
        <v>1</v>
      </c>
      <c r="J739">
        <v>0</v>
      </c>
      <c r="K739">
        <v>2</v>
      </c>
      <c r="L739" t="s">
        <v>355</v>
      </c>
      <c r="M739">
        <v>0</v>
      </c>
      <c r="N739" s="16">
        <v>45809</v>
      </c>
      <c r="O739" s="16">
        <v>45809</v>
      </c>
      <c r="Q739" t="s">
        <v>178</v>
      </c>
      <c r="R739" t="s">
        <v>392</v>
      </c>
      <c r="S739">
        <v>10014644</v>
      </c>
      <c r="T739" t="s">
        <v>178</v>
      </c>
      <c r="AE739">
        <v>0</v>
      </c>
      <c r="AF739" s="16"/>
      <c r="AG739">
        <v>0</v>
      </c>
      <c r="AI739" t="s">
        <v>360</v>
      </c>
      <c r="AM739">
        <v>0.29166666666667002</v>
      </c>
      <c r="AN739">
        <v>0.5</v>
      </c>
      <c r="AO739">
        <v>0</v>
      </c>
      <c r="AP739">
        <v>0</v>
      </c>
      <c r="AQ739">
        <v>1001734979</v>
      </c>
      <c r="AR739">
        <v>4931328</v>
      </c>
      <c r="AS739">
        <v>2</v>
      </c>
    </row>
    <row r="740" spans="1:45" x14ac:dyDescent="0.35">
      <c r="A740">
        <v>6498770</v>
      </c>
      <c r="B740">
        <v>0</v>
      </c>
      <c r="C740">
        <v>10</v>
      </c>
      <c r="D740" t="s">
        <v>203</v>
      </c>
      <c r="E740" t="s">
        <v>1324</v>
      </c>
      <c r="F740" t="s">
        <v>310</v>
      </c>
      <c r="G740" t="s">
        <v>1204</v>
      </c>
      <c r="H740">
        <v>4</v>
      </c>
      <c r="I740">
        <v>2</v>
      </c>
      <c r="J740">
        <v>0</v>
      </c>
      <c r="K740">
        <v>2</v>
      </c>
      <c r="L740" t="s">
        <v>355</v>
      </c>
      <c r="M740">
        <v>0</v>
      </c>
      <c r="N740" s="16">
        <v>45839</v>
      </c>
      <c r="O740" s="16">
        <v>45839</v>
      </c>
      <c r="Q740" t="s">
        <v>157</v>
      </c>
      <c r="R740" t="s">
        <v>345</v>
      </c>
      <c r="S740">
        <v>10014635</v>
      </c>
      <c r="T740" t="s">
        <v>157</v>
      </c>
      <c r="AE740">
        <v>0</v>
      </c>
      <c r="AG740">
        <v>0</v>
      </c>
      <c r="AI740" t="s">
        <v>356</v>
      </c>
      <c r="AM740">
        <v>0</v>
      </c>
      <c r="AN740">
        <v>9.5243055555559994E-2</v>
      </c>
      <c r="AO740">
        <v>0</v>
      </c>
      <c r="AP740">
        <v>0</v>
      </c>
      <c r="AQ740">
        <v>1001735076</v>
      </c>
      <c r="AR740">
        <v>4931501</v>
      </c>
      <c r="AS740">
        <v>1</v>
      </c>
    </row>
    <row r="741" spans="1:45" x14ac:dyDescent="0.35">
      <c r="A741">
        <v>6499168</v>
      </c>
      <c r="B741">
        <v>0</v>
      </c>
      <c r="C741">
        <v>10</v>
      </c>
      <c r="D741" t="s">
        <v>203</v>
      </c>
      <c r="E741" t="s">
        <v>359</v>
      </c>
      <c r="F741" t="s">
        <v>310</v>
      </c>
      <c r="G741" t="s">
        <v>1210</v>
      </c>
      <c r="H741">
        <v>3</v>
      </c>
      <c r="I741">
        <v>1</v>
      </c>
      <c r="J741">
        <v>0</v>
      </c>
      <c r="K741">
        <v>3</v>
      </c>
      <c r="L741" t="s">
        <v>355</v>
      </c>
      <c r="M741">
        <v>0</v>
      </c>
      <c r="N741" s="16">
        <v>45762</v>
      </c>
      <c r="O741" s="16">
        <v>45762</v>
      </c>
      <c r="Q741" t="s">
        <v>157</v>
      </c>
      <c r="R741" t="s">
        <v>345</v>
      </c>
      <c r="S741">
        <v>10014635</v>
      </c>
      <c r="T741" t="s">
        <v>157</v>
      </c>
      <c r="AE741">
        <v>0</v>
      </c>
      <c r="AG741">
        <v>0</v>
      </c>
      <c r="AI741" t="s">
        <v>363</v>
      </c>
      <c r="AM741">
        <v>0</v>
      </c>
      <c r="AN741">
        <v>0.14285879629629999</v>
      </c>
      <c r="AO741">
        <v>0</v>
      </c>
      <c r="AP741">
        <v>0</v>
      </c>
      <c r="AQ741">
        <v>1001735278</v>
      </c>
      <c r="AR741">
        <v>4931825</v>
      </c>
      <c r="AS741">
        <v>3</v>
      </c>
    </row>
    <row r="742" spans="1:45" x14ac:dyDescent="0.35">
      <c r="A742">
        <v>6499352</v>
      </c>
      <c r="B742">
        <v>0</v>
      </c>
      <c r="C742">
        <v>10</v>
      </c>
      <c r="D742" t="s">
        <v>203</v>
      </c>
      <c r="E742" t="s">
        <v>1324</v>
      </c>
      <c r="F742" t="s">
        <v>310</v>
      </c>
      <c r="G742" t="s">
        <v>1209</v>
      </c>
      <c r="H742">
        <v>6</v>
      </c>
      <c r="I742">
        <v>2</v>
      </c>
      <c r="J742">
        <v>0</v>
      </c>
      <c r="K742">
        <v>3</v>
      </c>
      <c r="L742" t="s">
        <v>355</v>
      </c>
      <c r="M742">
        <v>0</v>
      </c>
      <c r="N742" s="16">
        <v>45809</v>
      </c>
      <c r="O742" s="16">
        <v>45809</v>
      </c>
      <c r="Q742" t="s">
        <v>242</v>
      </c>
      <c r="R742" t="s">
        <v>330</v>
      </c>
      <c r="S742">
        <v>10014637</v>
      </c>
      <c r="T742" t="s">
        <v>242</v>
      </c>
      <c r="AE742">
        <v>0</v>
      </c>
      <c r="AG742">
        <v>0</v>
      </c>
      <c r="AI742" t="s">
        <v>363</v>
      </c>
      <c r="AM742">
        <v>0</v>
      </c>
      <c r="AN742">
        <v>0.19047453703704001</v>
      </c>
      <c r="AO742">
        <v>0</v>
      </c>
      <c r="AP742">
        <v>0</v>
      </c>
      <c r="AQ742">
        <v>1001735283</v>
      </c>
      <c r="AR742">
        <v>4931834</v>
      </c>
      <c r="AS742">
        <v>3</v>
      </c>
    </row>
    <row r="743" spans="1:45" x14ac:dyDescent="0.35">
      <c r="A743">
        <v>6499361</v>
      </c>
      <c r="B743">
        <v>0</v>
      </c>
      <c r="C743">
        <v>10</v>
      </c>
      <c r="D743" t="s">
        <v>203</v>
      </c>
      <c r="E743" t="s">
        <v>1324</v>
      </c>
      <c r="F743" t="s">
        <v>310</v>
      </c>
      <c r="G743" t="s">
        <v>1208</v>
      </c>
      <c r="H743">
        <v>2</v>
      </c>
      <c r="I743">
        <v>2</v>
      </c>
      <c r="J743">
        <v>0</v>
      </c>
      <c r="K743">
        <v>1</v>
      </c>
      <c r="L743" t="s">
        <v>355</v>
      </c>
      <c r="M743">
        <v>0</v>
      </c>
      <c r="N743" s="16">
        <v>45839</v>
      </c>
      <c r="O743" s="16">
        <v>45839</v>
      </c>
      <c r="Q743" t="s">
        <v>294</v>
      </c>
      <c r="R743" t="s">
        <v>295</v>
      </c>
      <c r="S743">
        <v>10014618</v>
      </c>
      <c r="T743" t="s">
        <v>294</v>
      </c>
      <c r="AE743">
        <v>0</v>
      </c>
      <c r="AG743">
        <v>0</v>
      </c>
      <c r="AI743" t="s">
        <v>360</v>
      </c>
      <c r="AM743">
        <v>0.29166666666667002</v>
      </c>
      <c r="AN743">
        <v>0.44791666666667002</v>
      </c>
      <c r="AO743">
        <v>0</v>
      </c>
      <c r="AP743">
        <v>0</v>
      </c>
      <c r="AQ743">
        <v>1001735296</v>
      </c>
      <c r="AR743">
        <v>4931850</v>
      </c>
      <c r="AS743">
        <v>2</v>
      </c>
    </row>
    <row r="744" spans="1:45" x14ac:dyDescent="0.35">
      <c r="A744">
        <v>6499363</v>
      </c>
      <c r="B744">
        <v>0</v>
      </c>
      <c r="C744">
        <v>10</v>
      </c>
      <c r="D744" t="s">
        <v>361</v>
      </c>
      <c r="E744" t="s">
        <v>1324</v>
      </c>
      <c r="F744" t="s">
        <v>310</v>
      </c>
      <c r="G744" t="s">
        <v>1134</v>
      </c>
      <c r="H744">
        <v>2</v>
      </c>
      <c r="I744">
        <v>1</v>
      </c>
      <c r="J744">
        <v>0</v>
      </c>
      <c r="K744">
        <v>2</v>
      </c>
      <c r="L744" t="s">
        <v>355</v>
      </c>
      <c r="M744">
        <v>0</v>
      </c>
      <c r="N744" s="16">
        <v>45839</v>
      </c>
      <c r="O744" s="16">
        <v>45839</v>
      </c>
      <c r="Q744" t="s">
        <v>294</v>
      </c>
      <c r="R744" t="s">
        <v>295</v>
      </c>
      <c r="S744">
        <v>10014618</v>
      </c>
      <c r="T744" t="s">
        <v>294</v>
      </c>
      <c r="AE744">
        <v>0</v>
      </c>
      <c r="AG744">
        <v>0</v>
      </c>
      <c r="AI744" t="s">
        <v>363</v>
      </c>
      <c r="AM744">
        <v>0.29166666666667002</v>
      </c>
      <c r="AN744">
        <v>0.5</v>
      </c>
      <c r="AO744">
        <v>0</v>
      </c>
      <c r="AP744">
        <v>0</v>
      </c>
      <c r="AQ744">
        <v>1001735297</v>
      </c>
      <c r="AR744">
        <v>4931852</v>
      </c>
      <c r="AS744">
        <v>3</v>
      </c>
    </row>
    <row r="745" spans="1:45" x14ac:dyDescent="0.35">
      <c r="A745">
        <v>6499409</v>
      </c>
      <c r="B745">
        <v>0</v>
      </c>
      <c r="C745">
        <v>10</v>
      </c>
      <c r="D745" t="s">
        <v>203</v>
      </c>
      <c r="E745" t="s">
        <v>1324</v>
      </c>
      <c r="F745" t="s">
        <v>310</v>
      </c>
      <c r="G745" t="s">
        <v>1249</v>
      </c>
      <c r="H745">
        <v>10</v>
      </c>
      <c r="I745">
        <v>2</v>
      </c>
      <c r="J745">
        <v>0</v>
      </c>
      <c r="K745">
        <v>5</v>
      </c>
      <c r="L745" t="s">
        <v>355</v>
      </c>
      <c r="M745">
        <v>0</v>
      </c>
      <c r="N745" s="16">
        <v>45809</v>
      </c>
      <c r="O745" s="16">
        <v>45809</v>
      </c>
      <c r="Q745" t="s">
        <v>242</v>
      </c>
      <c r="R745" t="s">
        <v>330</v>
      </c>
      <c r="S745">
        <v>10014637</v>
      </c>
      <c r="T745" t="s">
        <v>242</v>
      </c>
      <c r="AE745">
        <v>0</v>
      </c>
      <c r="AG745">
        <v>0</v>
      </c>
      <c r="AI745" t="s">
        <v>363</v>
      </c>
      <c r="AM745">
        <v>0.29166666666667002</v>
      </c>
      <c r="AN745">
        <v>0.29166666666667002</v>
      </c>
      <c r="AO745">
        <v>0</v>
      </c>
      <c r="AP745">
        <v>0</v>
      </c>
      <c r="AQ745">
        <v>1001735299</v>
      </c>
      <c r="AR745">
        <v>4931856</v>
      </c>
      <c r="AS745">
        <v>3</v>
      </c>
    </row>
    <row r="746" spans="1:45" x14ac:dyDescent="0.35">
      <c r="A746">
        <v>6499758</v>
      </c>
      <c r="B746">
        <v>0</v>
      </c>
      <c r="C746">
        <v>10</v>
      </c>
      <c r="D746" t="s">
        <v>203</v>
      </c>
      <c r="E746" t="s">
        <v>359</v>
      </c>
      <c r="F746" t="s">
        <v>310</v>
      </c>
      <c r="G746" t="s">
        <v>1248</v>
      </c>
      <c r="H746">
        <v>3</v>
      </c>
      <c r="I746">
        <v>1</v>
      </c>
      <c r="J746">
        <v>0</v>
      </c>
      <c r="K746">
        <v>3</v>
      </c>
      <c r="L746" t="s">
        <v>355</v>
      </c>
      <c r="M746">
        <v>0</v>
      </c>
      <c r="N746" s="16">
        <v>45838</v>
      </c>
      <c r="O746" s="16">
        <v>45838</v>
      </c>
      <c r="Q746" t="s">
        <v>209</v>
      </c>
      <c r="R746" t="s">
        <v>280</v>
      </c>
      <c r="S746">
        <v>10014630</v>
      </c>
      <c r="T746" t="s">
        <v>209</v>
      </c>
      <c r="AE746">
        <v>0</v>
      </c>
      <c r="AG746">
        <v>0</v>
      </c>
      <c r="AI746" t="s">
        <v>360</v>
      </c>
      <c r="AM746">
        <v>0</v>
      </c>
      <c r="AN746">
        <v>0.14287037037037001</v>
      </c>
      <c r="AO746">
        <v>0</v>
      </c>
      <c r="AP746">
        <v>0</v>
      </c>
      <c r="AQ746">
        <v>1001735384</v>
      </c>
      <c r="AR746">
        <v>4931918</v>
      </c>
      <c r="AS746">
        <v>2</v>
      </c>
    </row>
    <row r="747" spans="1:45" x14ac:dyDescent="0.35">
      <c r="A747">
        <v>6499758</v>
      </c>
      <c r="B747">
        <v>0</v>
      </c>
      <c r="C747">
        <v>20</v>
      </c>
      <c r="D747" t="s">
        <v>361</v>
      </c>
      <c r="E747" t="s">
        <v>359</v>
      </c>
      <c r="F747" t="s">
        <v>310</v>
      </c>
      <c r="G747" t="s">
        <v>1248</v>
      </c>
      <c r="H747">
        <v>3</v>
      </c>
      <c r="I747">
        <v>1</v>
      </c>
      <c r="J747">
        <v>0</v>
      </c>
      <c r="K747">
        <v>3</v>
      </c>
      <c r="L747" t="s">
        <v>355</v>
      </c>
      <c r="M747">
        <v>0</v>
      </c>
      <c r="N747" s="16">
        <v>45838</v>
      </c>
      <c r="O747" s="16">
        <v>45838</v>
      </c>
      <c r="Q747" t="s">
        <v>209</v>
      </c>
      <c r="R747" t="s">
        <v>280</v>
      </c>
      <c r="S747">
        <v>10014630</v>
      </c>
      <c r="T747" t="s">
        <v>209</v>
      </c>
      <c r="AE747">
        <v>0</v>
      </c>
      <c r="AF747" s="16"/>
      <c r="AG747">
        <v>0</v>
      </c>
      <c r="AI747" t="s">
        <v>360</v>
      </c>
      <c r="AM747">
        <v>0.14287037037037001</v>
      </c>
      <c r="AN747">
        <v>0.71430555555555997</v>
      </c>
      <c r="AO747">
        <v>0</v>
      </c>
      <c r="AP747">
        <v>0</v>
      </c>
      <c r="AQ747">
        <v>1001735384</v>
      </c>
      <c r="AR747">
        <v>4931920</v>
      </c>
      <c r="AS747">
        <v>2</v>
      </c>
    </row>
    <row r="748" spans="1:45" x14ac:dyDescent="0.35">
      <c r="A748">
        <v>6499943</v>
      </c>
      <c r="B748">
        <v>0</v>
      </c>
      <c r="C748">
        <v>10</v>
      </c>
      <c r="D748" t="s">
        <v>361</v>
      </c>
      <c r="E748" t="s">
        <v>1324</v>
      </c>
      <c r="F748" t="s">
        <v>310</v>
      </c>
      <c r="G748" t="s">
        <v>1246</v>
      </c>
      <c r="H748">
        <v>4</v>
      </c>
      <c r="I748">
        <v>2</v>
      </c>
      <c r="J748">
        <v>0</v>
      </c>
      <c r="K748">
        <v>2</v>
      </c>
      <c r="L748" t="s">
        <v>355</v>
      </c>
      <c r="M748">
        <v>0</v>
      </c>
      <c r="N748" s="16">
        <v>45839</v>
      </c>
      <c r="O748" s="16">
        <v>45839</v>
      </c>
      <c r="Q748" t="s">
        <v>202</v>
      </c>
      <c r="R748" t="s">
        <v>396</v>
      </c>
      <c r="S748">
        <v>10014615</v>
      </c>
      <c r="T748" t="s">
        <v>202</v>
      </c>
      <c r="AE748">
        <v>0</v>
      </c>
      <c r="AG748">
        <v>0</v>
      </c>
      <c r="AI748" t="s">
        <v>360</v>
      </c>
      <c r="AM748">
        <v>0</v>
      </c>
      <c r="AN748">
        <v>4.7615740740740001E-2</v>
      </c>
      <c r="AO748">
        <v>0</v>
      </c>
      <c r="AP748">
        <v>0</v>
      </c>
      <c r="AQ748">
        <v>1001735811</v>
      </c>
      <c r="AR748">
        <v>4932715</v>
      </c>
      <c r="AS748">
        <v>2</v>
      </c>
    </row>
    <row r="749" spans="1:45" x14ac:dyDescent="0.35">
      <c r="A749">
        <v>6499945</v>
      </c>
      <c r="B749">
        <v>0</v>
      </c>
      <c r="C749">
        <v>10</v>
      </c>
      <c r="D749" t="s">
        <v>361</v>
      </c>
      <c r="E749" t="s">
        <v>359</v>
      </c>
      <c r="F749" t="s">
        <v>310</v>
      </c>
      <c r="G749" t="s">
        <v>1245</v>
      </c>
      <c r="H749">
        <v>4</v>
      </c>
      <c r="I749">
        <v>2</v>
      </c>
      <c r="J749">
        <v>0</v>
      </c>
      <c r="K749">
        <v>2</v>
      </c>
      <c r="L749" t="s">
        <v>355</v>
      </c>
      <c r="M749">
        <v>0</v>
      </c>
      <c r="N749" s="16">
        <v>45852</v>
      </c>
      <c r="O749" s="16">
        <v>45852</v>
      </c>
      <c r="Q749" t="s">
        <v>202</v>
      </c>
      <c r="R749" t="s">
        <v>396</v>
      </c>
      <c r="S749">
        <v>10014615</v>
      </c>
      <c r="T749" t="s">
        <v>202</v>
      </c>
      <c r="AE749">
        <v>0</v>
      </c>
      <c r="AG749">
        <v>0</v>
      </c>
      <c r="AI749" t="s">
        <v>363</v>
      </c>
      <c r="AM749">
        <v>0</v>
      </c>
      <c r="AN749">
        <v>0.19047453703704001</v>
      </c>
      <c r="AO749">
        <v>0</v>
      </c>
      <c r="AP749">
        <v>0</v>
      </c>
      <c r="AQ749">
        <v>1001735995</v>
      </c>
      <c r="AR749">
        <v>4932850</v>
      </c>
      <c r="AS749">
        <v>3</v>
      </c>
    </row>
    <row r="750" spans="1:45" x14ac:dyDescent="0.35">
      <c r="A750">
        <v>6499948</v>
      </c>
      <c r="B750">
        <v>0</v>
      </c>
      <c r="C750">
        <v>10</v>
      </c>
      <c r="D750" t="s">
        <v>203</v>
      </c>
      <c r="E750" t="s">
        <v>1324</v>
      </c>
      <c r="F750" t="s">
        <v>310</v>
      </c>
      <c r="G750" t="s">
        <v>1244</v>
      </c>
      <c r="H750">
        <v>10</v>
      </c>
      <c r="I750">
        <v>2</v>
      </c>
      <c r="J750">
        <v>0</v>
      </c>
      <c r="K750">
        <v>5</v>
      </c>
      <c r="L750" t="s">
        <v>355</v>
      </c>
      <c r="M750">
        <v>0</v>
      </c>
      <c r="N750" s="16">
        <v>45809</v>
      </c>
      <c r="O750" s="16">
        <v>45809</v>
      </c>
      <c r="Q750" t="s">
        <v>313</v>
      </c>
      <c r="R750" t="s">
        <v>314</v>
      </c>
      <c r="S750">
        <v>10014619</v>
      </c>
      <c r="T750" t="s">
        <v>313</v>
      </c>
      <c r="AE750">
        <v>0</v>
      </c>
      <c r="AF750" s="16"/>
      <c r="AG750">
        <v>0</v>
      </c>
      <c r="AI750" t="s">
        <v>363</v>
      </c>
      <c r="AM750">
        <v>0</v>
      </c>
      <c r="AN750">
        <v>9.5243055555559994E-2</v>
      </c>
      <c r="AO750">
        <v>0</v>
      </c>
      <c r="AP750">
        <v>0</v>
      </c>
      <c r="AQ750">
        <v>1001735997</v>
      </c>
      <c r="AR750">
        <v>4932860</v>
      </c>
      <c r="AS750">
        <v>3</v>
      </c>
    </row>
    <row r="751" spans="1:45" x14ac:dyDescent="0.35">
      <c r="A751">
        <v>6499951</v>
      </c>
      <c r="B751">
        <v>0</v>
      </c>
      <c r="C751">
        <v>10</v>
      </c>
      <c r="D751" t="s">
        <v>203</v>
      </c>
      <c r="E751" t="s">
        <v>359</v>
      </c>
      <c r="F751" t="s">
        <v>310</v>
      </c>
      <c r="G751" t="s">
        <v>1243</v>
      </c>
      <c r="H751">
        <v>2</v>
      </c>
      <c r="I751">
        <v>1</v>
      </c>
      <c r="J751">
        <v>0</v>
      </c>
      <c r="K751">
        <v>2</v>
      </c>
      <c r="L751" t="s">
        <v>355</v>
      </c>
      <c r="M751">
        <v>0</v>
      </c>
      <c r="N751" s="16">
        <v>45683</v>
      </c>
      <c r="O751" s="16">
        <v>45683</v>
      </c>
      <c r="Q751" t="s">
        <v>207</v>
      </c>
      <c r="R751" t="s">
        <v>385</v>
      </c>
      <c r="S751">
        <v>10014621</v>
      </c>
      <c r="T751" t="s">
        <v>207</v>
      </c>
      <c r="AE751">
        <v>0</v>
      </c>
      <c r="AG751">
        <v>0</v>
      </c>
      <c r="AI751" t="s">
        <v>360</v>
      </c>
      <c r="AM751">
        <v>0</v>
      </c>
      <c r="AN751">
        <v>0.28571759259259</v>
      </c>
      <c r="AO751">
        <v>0</v>
      </c>
      <c r="AP751">
        <v>0</v>
      </c>
      <c r="AQ751">
        <v>1001736071</v>
      </c>
      <c r="AR751">
        <v>4933034</v>
      </c>
      <c r="AS751">
        <v>2</v>
      </c>
    </row>
    <row r="752" spans="1:45" x14ac:dyDescent="0.35">
      <c r="A752">
        <v>6500135</v>
      </c>
      <c r="B752">
        <v>0</v>
      </c>
      <c r="C752">
        <v>10</v>
      </c>
      <c r="D752" t="s">
        <v>203</v>
      </c>
      <c r="E752" t="s">
        <v>1324</v>
      </c>
      <c r="F752" t="s">
        <v>310</v>
      </c>
      <c r="G752" t="s">
        <v>1241</v>
      </c>
      <c r="H752">
        <v>24</v>
      </c>
      <c r="I752">
        <v>2</v>
      </c>
      <c r="J752">
        <v>0</v>
      </c>
      <c r="K752">
        <v>12</v>
      </c>
      <c r="L752" t="s">
        <v>355</v>
      </c>
      <c r="M752">
        <v>0</v>
      </c>
      <c r="N752" s="16">
        <v>45809</v>
      </c>
      <c r="O752" s="16">
        <v>45809</v>
      </c>
      <c r="Q752" t="s">
        <v>313</v>
      </c>
      <c r="R752" t="s">
        <v>314</v>
      </c>
      <c r="S752">
        <v>10014619</v>
      </c>
      <c r="T752" t="s">
        <v>313</v>
      </c>
      <c r="AE752">
        <v>0</v>
      </c>
      <c r="AG752">
        <v>0</v>
      </c>
      <c r="AI752" t="s">
        <v>356</v>
      </c>
      <c r="AM752">
        <v>0</v>
      </c>
      <c r="AN752">
        <v>0.38094907407407003</v>
      </c>
      <c r="AO752">
        <v>0</v>
      </c>
      <c r="AP752">
        <v>0</v>
      </c>
      <c r="AQ752">
        <v>1001736555</v>
      </c>
      <c r="AR752">
        <v>4933904</v>
      </c>
      <c r="AS752">
        <v>1</v>
      </c>
    </row>
    <row r="753" spans="1:45" x14ac:dyDescent="0.35">
      <c r="A753">
        <v>6500135</v>
      </c>
      <c r="B753">
        <v>0</v>
      </c>
      <c r="C753">
        <v>20</v>
      </c>
      <c r="D753" t="s">
        <v>361</v>
      </c>
      <c r="E753" t="s">
        <v>1324</v>
      </c>
      <c r="F753" t="s">
        <v>310</v>
      </c>
      <c r="G753" t="s">
        <v>1241</v>
      </c>
      <c r="H753">
        <v>6</v>
      </c>
      <c r="I753">
        <v>2</v>
      </c>
      <c r="J753">
        <v>0</v>
      </c>
      <c r="K753">
        <v>3</v>
      </c>
      <c r="L753" t="s">
        <v>355</v>
      </c>
      <c r="M753">
        <v>0</v>
      </c>
      <c r="N753" s="16">
        <v>45809</v>
      </c>
      <c r="O753" s="16">
        <v>45809</v>
      </c>
      <c r="Q753" t="s">
        <v>313</v>
      </c>
      <c r="R753" t="s">
        <v>314</v>
      </c>
      <c r="S753">
        <v>10014619</v>
      </c>
      <c r="T753" t="s">
        <v>313</v>
      </c>
      <c r="AE753">
        <v>0</v>
      </c>
      <c r="AF753" s="16"/>
      <c r="AG753">
        <v>0</v>
      </c>
      <c r="AI753" t="s">
        <v>356</v>
      </c>
      <c r="AM753">
        <v>0.38094907407407003</v>
      </c>
      <c r="AN753">
        <v>0.71428240740741</v>
      </c>
      <c r="AO753">
        <v>0</v>
      </c>
      <c r="AP753">
        <v>0</v>
      </c>
      <c r="AQ753">
        <v>1001736555</v>
      </c>
      <c r="AR753">
        <v>4933905</v>
      </c>
      <c r="AS753">
        <v>1</v>
      </c>
    </row>
    <row r="754" spans="1:45" x14ac:dyDescent="0.35">
      <c r="A754">
        <v>6500401</v>
      </c>
      <c r="B754">
        <v>0</v>
      </c>
      <c r="C754">
        <v>10</v>
      </c>
      <c r="D754" t="s">
        <v>373</v>
      </c>
      <c r="E754" t="s">
        <v>359</v>
      </c>
      <c r="F754" t="s">
        <v>310</v>
      </c>
      <c r="G754" t="s">
        <v>1240</v>
      </c>
      <c r="H754">
        <v>16</v>
      </c>
      <c r="I754">
        <v>2</v>
      </c>
      <c r="J754">
        <v>0</v>
      </c>
      <c r="K754">
        <v>8</v>
      </c>
      <c r="L754" t="s">
        <v>355</v>
      </c>
      <c r="M754">
        <v>0</v>
      </c>
      <c r="N754" s="16">
        <v>45778</v>
      </c>
      <c r="O754" s="16">
        <v>45778</v>
      </c>
      <c r="Q754" t="s">
        <v>126</v>
      </c>
      <c r="R754" t="s">
        <v>391</v>
      </c>
      <c r="S754">
        <v>10014657</v>
      </c>
      <c r="T754" t="s">
        <v>126</v>
      </c>
      <c r="AE754">
        <v>0</v>
      </c>
      <c r="AG754">
        <v>0</v>
      </c>
      <c r="AI754" t="s">
        <v>356</v>
      </c>
      <c r="AM754">
        <v>0.71428240740741</v>
      </c>
      <c r="AN754">
        <v>0.90475694444443999</v>
      </c>
      <c r="AO754">
        <v>0</v>
      </c>
      <c r="AP754">
        <v>0</v>
      </c>
      <c r="AQ754">
        <v>1001736555</v>
      </c>
      <c r="AR754">
        <v>4933906</v>
      </c>
      <c r="AS754">
        <v>1</v>
      </c>
    </row>
    <row r="755" spans="1:45" x14ac:dyDescent="0.35">
      <c r="A755">
        <v>6500505</v>
      </c>
      <c r="B755">
        <v>0</v>
      </c>
      <c r="C755">
        <v>10</v>
      </c>
      <c r="D755" t="s">
        <v>203</v>
      </c>
      <c r="E755" t="s">
        <v>1324</v>
      </c>
      <c r="F755" t="s">
        <v>310</v>
      </c>
      <c r="G755" t="s">
        <v>1239</v>
      </c>
      <c r="H755">
        <v>1</v>
      </c>
      <c r="I755">
        <v>1</v>
      </c>
      <c r="J755">
        <v>0</v>
      </c>
      <c r="K755">
        <v>1</v>
      </c>
      <c r="L755" t="s">
        <v>355</v>
      </c>
      <c r="M755">
        <v>0</v>
      </c>
      <c r="N755" s="16">
        <v>45809</v>
      </c>
      <c r="O755" s="16">
        <v>45809</v>
      </c>
      <c r="Q755" t="s">
        <v>131</v>
      </c>
      <c r="R755" t="s">
        <v>335</v>
      </c>
      <c r="S755">
        <v>10014603</v>
      </c>
      <c r="T755" t="s">
        <v>131</v>
      </c>
      <c r="AE755">
        <v>0</v>
      </c>
      <c r="AG755">
        <v>0</v>
      </c>
      <c r="AI755" t="s">
        <v>360</v>
      </c>
      <c r="AM755">
        <v>0</v>
      </c>
      <c r="AN755">
        <v>9.5243055555559994E-2</v>
      </c>
      <c r="AO755">
        <v>0</v>
      </c>
      <c r="AP755">
        <v>0</v>
      </c>
      <c r="AQ755">
        <v>1001736613</v>
      </c>
      <c r="AR755">
        <v>4933972</v>
      </c>
      <c r="AS755">
        <v>2</v>
      </c>
    </row>
    <row r="756" spans="1:45" x14ac:dyDescent="0.35">
      <c r="A756">
        <v>6500506</v>
      </c>
      <c r="B756">
        <v>0</v>
      </c>
      <c r="C756">
        <v>10</v>
      </c>
      <c r="D756" t="s">
        <v>203</v>
      </c>
      <c r="E756" t="s">
        <v>1324</v>
      </c>
      <c r="F756" t="s">
        <v>310</v>
      </c>
      <c r="G756" t="s">
        <v>1238</v>
      </c>
      <c r="H756">
        <v>4</v>
      </c>
      <c r="I756">
        <v>2</v>
      </c>
      <c r="J756">
        <v>0</v>
      </c>
      <c r="K756">
        <v>2</v>
      </c>
      <c r="L756" t="s">
        <v>355</v>
      </c>
      <c r="M756">
        <v>0</v>
      </c>
      <c r="N756" s="16">
        <v>45809</v>
      </c>
      <c r="O756" s="16">
        <v>45809</v>
      </c>
      <c r="Q756" t="s">
        <v>131</v>
      </c>
      <c r="R756" t="s">
        <v>335</v>
      </c>
      <c r="S756">
        <v>10014603</v>
      </c>
      <c r="T756" t="s">
        <v>131</v>
      </c>
      <c r="AE756">
        <v>0</v>
      </c>
      <c r="AG756">
        <v>0</v>
      </c>
      <c r="AI756" t="s">
        <v>360</v>
      </c>
      <c r="AM756">
        <v>0</v>
      </c>
      <c r="AN756">
        <v>0.14285879629629999</v>
      </c>
      <c r="AO756">
        <v>0</v>
      </c>
      <c r="AP756">
        <v>0</v>
      </c>
      <c r="AQ756">
        <v>1001736898</v>
      </c>
      <c r="AR756">
        <v>4934285</v>
      </c>
      <c r="AS756">
        <v>2</v>
      </c>
    </row>
    <row r="757" spans="1:45" x14ac:dyDescent="0.35">
      <c r="A757">
        <v>6500509</v>
      </c>
      <c r="B757">
        <v>0</v>
      </c>
      <c r="C757">
        <v>10</v>
      </c>
      <c r="D757" t="s">
        <v>357</v>
      </c>
      <c r="E757" t="s">
        <v>359</v>
      </c>
      <c r="F757" t="s">
        <v>310</v>
      </c>
      <c r="G757" t="s">
        <v>1237</v>
      </c>
      <c r="H757">
        <v>4</v>
      </c>
      <c r="I757">
        <v>2</v>
      </c>
      <c r="J757">
        <v>0</v>
      </c>
      <c r="K757">
        <v>2</v>
      </c>
      <c r="L757" t="s">
        <v>355</v>
      </c>
      <c r="M757">
        <v>0</v>
      </c>
      <c r="N757" s="16">
        <v>45657</v>
      </c>
      <c r="O757" s="16">
        <v>45657</v>
      </c>
      <c r="Q757" t="s">
        <v>207</v>
      </c>
      <c r="R757" t="s">
        <v>385</v>
      </c>
      <c r="S757">
        <v>10014621</v>
      </c>
      <c r="T757" t="s">
        <v>207</v>
      </c>
      <c r="AE757">
        <v>0</v>
      </c>
      <c r="AG757">
        <v>0</v>
      </c>
      <c r="AI757" t="s">
        <v>363</v>
      </c>
      <c r="AM757">
        <v>0</v>
      </c>
      <c r="AN757">
        <v>0.19047453703704001</v>
      </c>
      <c r="AO757">
        <v>0</v>
      </c>
      <c r="AP757">
        <v>0</v>
      </c>
      <c r="AQ757">
        <v>1001738925</v>
      </c>
      <c r="AR757">
        <v>4936523</v>
      </c>
      <c r="AS757">
        <v>3</v>
      </c>
    </row>
    <row r="758" spans="1:45" x14ac:dyDescent="0.35">
      <c r="A758">
        <v>6500515</v>
      </c>
      <c r="B758">
        <v>0</v>
      </c>
      <c r="C758">
        <v>10</v>
      </c>
      <c r="D758" t="s">
        <v>203</v>
      </c>
      <c r="E758" t="s">
        <v>1324</v>
      </c>
      <c r="F758" t="s">
        <v>310</v>
      </c>
      <c r="G758" t="s">
        <v>1235</v>
      </c>
      <c r="H758">
        <v>8</v>
      </c>
      <c r="I758">
        <v>2</v>
      </c>
      <c r="J758">
        <v>0</v>
      </c>
      <c r="K758">
        <v>4</v>
      </c>
      <c r="L758" t="s">
        <v>355</v>
      </c>
      <c r="M758">
        <v>0</v>
      </c>
      <c r="N758" s="16">
        <v>45839</v>
      </c>
      <c r="O758" s="16">
        <v>45839</v>
      </c>
      <c r="Q758" t="s">
        <v>228</v>
      </c>
      <c r="R758" t="s">
        <v>387</v>
      </c>
      <c r="S758">
        <v>10014624</v>
      </c>
      <c r="T758" t="s">
        <v>228</v>
      </c>
      <c r="AE758">
        <v>0</v>
      </c>
      <c r="AG758">
        <v>0</v>
      </c>
      <c r="AI758" t="s">
        <v>360</v>
      </c>
      <c r="AM758">
        <v>0</v>
      </c>
      <c r="AN758">
        <v>0.5</v>
      </c>
      <c r="AO758">
        <v>0</v>
      </c>
      <c r="AP758">
        <v>0</v>
      </c>
      <c r="AQ758">
        <v>1001739360</v>
      </c>
      <c r="AR758">
        <v>4937308</v>
      </c>
      <c r="AS758">
        <v>2</v>
      </c>
    </row>
    <row r="759" spans="1:45" x14ac:dyDescent="0.35">
      <c r="A759">
        <v>6500558</v>
      </c>
      <c r="B759">
        <v>0</v>
      </c>
      <c r="C759">
        <v>10</v>
      </c>
      <c r="D759" t="s">
        <v>203</v>
      </c>
      <c r="E759" t="s">
        <v>359</v>
      </c>
      <c r="F759" t="s">
        <v>310</v>
      </c>
      <c r="G759" t="s">
        <v>1234</v>
      </c>
      <c r="H759">
        <v>2</v>
      </c>
      <c r="I759">
        <v>1</v>
      </c>
      <c r="J759">
        <v>0</v>
      </c>
      <c r="K759">
        <v>2</v>
      </c>
      <c r="L759" t="s">
        <v>355</v>
      </c>
      <c r="M759">
        <v>0</v>
      </c>
      <c r="N759" s="16">
        <v>45809</v>
      </c>
      <c r="O759" s="16">
        <v>45809</v>
      </c>
      <c r="Q759" t="s">
        <v>240</v>
      </c>
      <c r="R759" t="s">
        <v>304</v>
      </c>
      <c r="S759">
        <v>10014607</v>
      </c>
      <c r="T759" t="s">
        <v>240</v>
      </c>
      <c r="AE759">
        <v>0</v>
      </c>
      <c r="AG759">
        <v>0</v>
      </c>
      <c r="AI759" t="s">
        <v>360</v>
      </c>
      <c r="AM759">
        <v>0.5</v>
      </c>
      <c r="AN759">
        <v>0.69047453703703998</v>
      </c>
      <c r="AO759">
        <v>0</v>
      </c>
      <c r="AP759">
        <v>0</v>
      </c>
      <c r="AQ759">
        <v>1001739360</v>
      </c>
      <c r="AR759">
        <v>4937309</v>
      </c>
      <c r="AS759">
        <v>2</v>
      </c>
    </row>
    <row r="760" spans="1:45" x14ac:dyDescent="0.35">
      <c r="A760">
        <v>6500562</v>
      </c>
      <c r="B760">
        <v>0</v>
      </c>
      <c r="C760">
        <v>10</v>
      </c>
      <c r="D760" t="s">
        <v>203</v>
      </c>
      <c r="E760" t="s">
        <v>1324</v>
      </c>
      <c r="F760" t="s">
        <v>310</v>
      </c>
      <c r="G760" t="s">
        <v>1233</v>
      </c>
      <c r="H760">
        <v>1</v>
      </c>
      <c r="I760">
        <v>1</v>
      </c>
      <c r="J760">
        <v>0</v>
      </c>
      <c r="K760">
        <v>1</v>
      </c>
      <c r="L760" t="s">
        <v>355</v>
      </c>
      <c r="M760">
        <v>0</v>
      </c>
      <c r="N760" s="16">
        <v>45839</v>
      </c>
      <c r="O760" s="16">
        <v>45839</v>
      </c>
      <c r="Q760" t="s">
        <v>240</v>
      </c>
      <c r="R760" t="s">
        <v>304</v>
      </c>
      <c r="S760">
        <v>10014607</v>
      </c>
      <c r="T760" t="s">
        <v>240</v>
      </c>
      <c r="AE760">
        <v>0</v>
      </c>
      <c r="AG760">
        <v>0</v>
      </c>
      <c r="AI760" t="s">
        <v>360</v>
      </c>
      <c r="AM760">
        <v>0.69047453703703998</v>
      </c>
      <c r="AN760">
        <v>0.26192129629630001</v>
      </c>
      <c r="AO760">
        <v>0</v>
      </c>
      <c r="AP760">
        <v>0</v>
      </c>
      <c r="AQ760">
        <v>1001739360</v>
      </c>
      <c r="AR760">
        <v>4937310</v>
      </c>
      <c r="AS760">
        <v>2</v>
      </c>
    </row>
    <row r="761" spans="1:45" x14ac:dyDescent="0.35">
      <c r="A761">
        <v>6500565</v>
      </c>
      <c r="B761">
        <v>0</v>
      </c>
      <c r="C761">
        <v>10</v>
      </c>
      <c r="D761" t="s">
        <v>203</v>
      </c>
      <c r="E761" t="s">
        <v>1324</v>
      </c>
      <c r="F761" t="s">
        <v>310</v>
      </c>
      <c r="G761" t="s">
        <v>1232</v>
      </c>
      <c r="H761">
        <v>2</v>
      </c>
      <c r="I761">
        <v>1</v>
      </c>
      <c r="J761">
        <v>0</v>
      </c>
      <c r="K761">
        <v>2</v>
      </c>
      <c r="L761" t="s">
        <v>355</v>
      </c>
      <c r="M761">
        <v>0</v>
      </c>
      <c r="N761" s="16">
        <v>45809</v>
      </c>
      <c r="O761" s="16">
        <v>45809</v>
      </c>
      <c r="Q761" t="s">
        <v>210</v>
      </c>
      <c r="R761" t="s">
        <v>395</v>
      </c>
      <c r="S761">
        <v>10014608</v>
      </c>
      <c r="T761" t="s">
        <v>210</v>
      </c>
      <c r="AE761">
        <v>0</v>
      </c>
      <c r="AG761">
        <v>0</v>
      </c>
      <c r="AI761" t="s">
        <v>363</v>
      </c>
      <c r="AM761">
        <v>0</v>
      </c>
      <c r="AN761">
        <v>0.28571759259259</v>
      </c>
      <c r="AO761">
        <v>0</v>
      </c>
      <c r="AP761">
        <v>0</v>
      </c>
      <c r="AQ761">
        <v>1001739658</v>
      </c>
      <c r="AR761">
        <v>4937797</v>
      </c>
      <c r="AS761">
        <v>3</v>
      </c>
    </row>
    <row r="762" spans="1:45" x14ac:dyDescent="0.35">
      <c r="A762">
        <v>6500567</v>
      </c>
      <c r="B762">
        <v>0</v>
      </c>
      <c r="C762">
        <v>10</v>
      </c>
      <c r="D762" t="s">
        <v>203</v>
      </c>
      <c r="E762" t="s">
        <v>1324</v>
      </c>
      <c r="F762" t="s">
        <v>310</v>
      </c>
      <c r="G762" t="s">
        <v>1046</v>
      </c>
      <c r="H762">
        <v>2</v>
      </c>
      <c r="I762">
        <v>1</v>
      </c>
      <c r="J762">
        <v>0</v>
      </c>
      <c r="K762">
        <v>2</v>
      </c>
      <c r="L762" t="s">
        <v>355</v>
      </c>
      <c r="M762">
        <v>0</v>
      </c>
      <c r="N762" s="16">
        <v>45809</v>
      </c>
      <c r="O762" s="16">
        <v>45809</v>
      </c>
      <c r="Q762" t="s">
        <v>232</v>
      </c>
      <c r="R762" t="s">
        <v>340</v>
      </c>
      <c r="S762">
        <v>10014610</v>
      </c>
      <c r="T762" t="s">
        <v>232</v>
      </c>
      <c r="AE762">
        <v>0</v>
      </c>
      <c r="AG762">
        <v>0</v>
      </c>
      <c r="AI762" t="s">
        <v>363</v>
      </c>
      <c r="AM762">
        <v>0</v>
      </c>
      <c r="AN762">
        <v>4.7615740740740001E-2</v>
      </c>
      <c r="AO762">
        <v>0</v>
      </c>
      <c r="AP762">
        <v>0</v>
      </c>
      <c r="AQ762">
        <v>1001739724</v>
      </c>
      <c r="AR762">
        <v>4937805</v>
      </c>
      <c r="AS762">
        <v>3</v>
      </c>
    </row>
    <row r="763" spans="1:45" x14ac:dyDescent="0.35">
      <c r="A763">
        <v>6500632</v>
      </c>
      <c r="B763">
        <v>0</v>
      </c>
      <c r="C763">
        <v>10</v>
      </c>
      <c r="D763" t="s">
        <v>203</v>
      </c>
      <c r="E763" t="s">
        <v>1324</v>
      </c>
      <c r="F763" t="s">
        <v>310</v>
      </c>
      <c r="G763" t="s">
        <v>1231</v>
      </c>
      <c r="H763">
        <v>8</v>
      </c>
      <c r="I763">
        <v>2</v>
      </c>
      <c r="J763">
        <v>0</v>
      </c>
      <c r="K763">
        <v>4</v>
      </c>
      <c r="L763" t="s">
        <v>355</v>
      </c>
      <c r="M763">
        <v>0</v>
      </c>
      <c r="N763" s="16">
        <v>45839</v>
      </c>
      <c r="O763" s="16">
        <v>45839</v>
      </c>
      <c r="Q763" t="s">
        <v>128</v>
      </c>
      <c r="R763" t="s">
        <v>390</v>
      </c>
      <c r="S763">
        <v>10014594</v>
      </c>
      <c r="T763" t="s">
        <v>128</v>
      </c>
      <c r="AE763">
        <v>0</v>
      </c>
      <c r="AG763">
        <v>0</v>
      </c>
      <c r="AI763" t="s">
        <v>360</v>
      </c>
      <c r="AM763">
        <v>0</v>
      </c>
      <c r="AN763">
        <v>4.7615740740740001E-2</v>
      </c>
      <c r="AO763">
        <v>0</v>
      </c>
      <c r="AP763">
        <v>0</v>
      </c>
      <c r="AQ763">
        <v>1001739725</v>
      </c>
      <c r="AR763">
        <v>4937806</v>
      </c>
      <c r="AS763">
        <v>2</v>
      </c>
    </row>
    <row r="764" spans="1:45" x14ac:dyDescent="0.35">
      <c r="A764">
        <v>6500634</v>
      </c>
      <c r="B764">
        <v>0</v>
      </c>
      <c r="C764">
        <v>10</v>
      </c>
      <c r="D764" t="s">
        <v>203</v>
      </c>
      <c r="E764" t="s">
        <v>359</v>
      </c>
      <c r="F764" t="s">
        <v>310</v>
      </c>
      <c r="G764" t="s">
        <v>1230</v>
      </c>
      <c r="H764">
        <v>12</v>
      </c>
      <c r="I764">
        <v>2</v>
      </c>
      <c r="J764">
        <v>0</v>
      </c>
      <c r="K764">
        <v>6</v>
      </c>
      <c r="L764" t="s">
        <v>355</v>
      </c>
      <c r="M764">
        <v>0</v>
      </c>
      <c r="N764" s="16">
        <v>45778</v>
      </c>
      <c r="O764" s="16">
        <v>45778</v>
      </c>
      <c r="Q764" t="s">
        <v>176</v>
      </c>
      <c r="R764" t="s">
        <v>275</v>
      </c>
      <c r="S764">
        <v>10014596</v>
      </c>
      <c r="T764" t="s">
        <v>274</v>
      </c>
      <c r="AE764">
        <v>0</v>
      </c>
      <c r="AG764">
        <v>0</v>
      </c>
      <c r="AI764" t="s">
        <v>358</v>
      </c>
      <c r="AM764">
        <v>0</v>
      </c>
      <c r="AN764">
        <v>0.14285879629629999</v>
      </c>
      <c r="AO764">
        <v>0</v>
      </c>
      <c r="AP764">
        <v>0</v>
      </c>
      <c r="AQ764">
        <v>1001739728</v>
      </c>
      <c r="AR764">
        <v>4937809</v>
      </c>
      <c r="AS764">
        <v>4</v>
      </c>
    </row>
    <row r="765" spans="1:45" x14ac:dyDescent="0.35">
      <c r="A765">
        <v>6500635</v>
      </c>
      <c r="B765">
        <v>0</v>
      </c>
      <c r="C765">
        <v>10</v>
      </c>
      <c r="D765" t="s">
        <v>203</v>
      </c>
      <c r="E765" t="s">
        <v>1324</v>
      </c>
      <c r="F765" t="s">
        <v>310</v>
      </c>
      <c r="G765" t="s">
        <v>1229</v>
      </c>
      <c r="H765">
        <v>2</v>
      </c>
      <c r="I765">
        <v>1</v>
      </c>
      <c r="J765">
        <v>0</v>
      </c>
      <c r="K765">
        <v>2</v>
      </c>
      <c r="L765" t="s">
        <v>355</v>
      </c>
      <c r="M765">
        <v>0</v>
      </c>
      <c r="N765" s="16">
        <v>45839</v>
      </c>
      <c r="O765" s="16">
        <v>45839</v>
      </c>
      <c r="Q765" t="s">
        <v>165</v>
      </c>
      <c r="R765" t="s">
        <v>273</v>
      </c>
      <c r="S765">
        <v>10017653</v>
      </c>
      <c r="T765" t="s">
        <v>272</v>
      </c>
      <c r="AE765">
        <v>0</v>
      </c>
      <c r="AF765" s="16"/>
      <c r="AG765">
        <v>0</v>
      </c>
      <c r="AI765" t="s">
        <v>358</v>
      </c>
      <c r="AM765">
        <v>0</v>
      </c>
      <c r="AN765">
        <v>4.7615740740740001E-2</v>
      </c>
      <c r="AO765">
        <v>0</v>
      </c>
      <c r="AP765">
        <v>0</v>
      </c>
      <c r="AQ765">
        <v>1001739729</v>
      </c>
      <c r="AR765">
        <v>4937811</v>
      </c>
      <c r="AS765">
        <v>4</v>
      </c>
    </row>
    <row r="766" spans="1:45" x14ac:dyDescent="0.35">
      <c r="A766">
        <v>6500645</v>
      </c>
      <c r="B766">
        <v>0</v>
      </c>
      <c r="C766">
        <v>10</v>
      </c>
      <c r="D766" t="s">
        <v>203</v>
      </c>
      <c r="E766" t="s">
        <v>1324</v>
      </c>
      <c r="F766" t="s">
        <v>310</v>
      </c>
      <c r="G766" t="s">
        <v>1228</v>
      </c>
      <c r="H766">
        <v>10</v>
      </c>
      <c r="I766">
        <v>2</v>
      </c>
      <c r="J766">
        <v>0</v>
      </c>
      <c r="K766">
        <v>5</v>
      </c>
      <c r="L766" t="s">
        <v>355</v>
      </c>
      <c r="M766">
        <v>0</v>
      </c>
      <c r="N766" s="16">
        <v>45809</v>
      </c>
      <c r="O766" s="16">
        <v>45809</v>
      </c>
      <c r="Q766" t="s">
        <v>198</v>
      </c>
      <c r="R766" t="s">
        <v>306</v>
      </c>
      <c r="S766">
        <v>10014640</v>
      </c>
      <c r="T766" t="s">
        <v>198</v>
      </c>
      <c r="AE766">
        <v>0</v>
      </c>
      <c r="AG766">
        <v>0</v>
      </c>
      <c r="AI766" t="s">
        <v>358</v>
      </c>
      <c r="AM766">
        <v>0</v>
      </c>
      <c r="AN766">
        <v>4.7615740740740001E-2</v>
      </c>
      <c r="AO766">
        <v>0</v>
      </c>
      <c r="AP766">
        <v>0</v>
      </c>
      <c r="AQ766">
        <v>1001739730</v>
      </c>
      <c r="AR766">
        <v>4937812</v>
      </c>
      <c r="AS766">
        <v>4</v>
      </c>
    </row>
    <row r="767" spans="1:45" x14ac:dyDescent="0.35">
      <c r="A767">
        <v>6500662</v>
      </c>
      <c r="B767">
        <v>0</v>
      </c>
      <c r="C767">
        <v>10</v>
      </c>
      <c r="D767" t="s">
        <v>203</v>
      </c>
      <c r="E767" t="s">
        <v>359</v>
      </c>
      <c r="F767" t="s">
        <v>310</v>
      </c>
      <c r="G767" t="s">
        <v>1227</v>
      </c>
      <c r="H767">
        <v>8</v>
      </c>
      <c r="I767">
        <v>4</v>
      </c>
      <c r="J767">
        <v>0</v>
      </c>
      <c r="K767">
        <v>2</v>
      </c>
      <c r="L767" t="s">
        <v>355</v>
      </c>
      <c r="M767">
        <v>0</v>
      </c>
      <c r="N767" s="16">
        <v>45809</v>
      </c>
      <c r="O767" s="16">
        <v>45809</v>
      </c>
      <c r="Q767" t="s">
        <v>176</v>
      </c>
      <c r="R767" t="s">
        <v>275</v>
      </c>
      <c r="S767">
        <v>10014596</v>
      </c>
      <c r="T767" t="s">
        <v>274</v>
      </c>
      <c r="AE767">
        <v>0</v>
      </c>
      <c r="AG767">
        <v>0</v>
      </c>
      <c r="AI767" t="s">
        <v>363</v>
      </c>
      <c r="AM767">
        <v>0</v>
      </c>
      <c r="AN767">
        <v>4.7615740740740001E-2</v>
      </c>
      <c r="AO767">
        <v>0</v>
      </c>
      <c r="AP767">
        <v>0</v>
      </c>
      <c r="AQ767">
        <v>1001739733</v>
      </c>
      <c r="AR767">
        <v>4937816</v>
      </c>
      <c r="AS767">
        <v>3</v>
      </c>
    </row>
    <row r="768" spans="1:45" x14ac:dyDescent="0.35">
      <c r="A768">
        <v>6500677</v>
      </c>
      <c r="B768">
        <v>0</v>
      </c>
      <c r="C768">
        <v>10</v>
      </c>
      <c r="D768" t="s">
        <v>203</v>
      </c>
      <c r="E768" t="s">
        <v>359</v>
      </c>
      <c r="F768" t="s">
        <v>310</v>
      </c>
      <c r="G768" t="s">
        <v>1226</v>
      </c>
      <c r="H768">
        <v>4</v>
      </c>
      <c r="I768">
        <v>2</v>
      </c>
      <c r="J768">
        <v>0</v>
      </c>
      <c r="K768">
        <v>2</v>
      </c>
      <c r="L768" t="s">
        <v>355</v>
      </c>
      <c r="M768">
        <v>0</v>
      </c>
      <c r="N768" s="16">
        <v>45721</v>
      </c>
      <c r="O768" s="16">
        <v>45721</v>
      </c>
      <c r="Q768" t="s">
        <v>165</v>
      </c>
      <c r="R768" t="s">
        <v>273</v>
      </c>
      <c r="S768">
        <v>10017653</v>
      </c>
      <c r="T768" t="s">
        <v>272</v>
      </c>
      <c r="AE768">
        <v>0</v>
      </c>
      <c r="AF768" s="16"/>
      <c r="AG768">
        <v>0</v>
      </c>
      <c r="AI768" t="s">
        <v>358</v>
      </c>
      <c r="AM768">
        <v>0</v>
      </c>
      <c r="AN768">
        <v>0.14285879629629999</v>
      </c>
      <c r="AO768">
        <v>0</v>
      </c>
      <c r="AP768">
        <v>0</v>
      </c>
      <c r="AQ768">
        <v>1001739734</v>
      </c>
      <c r="AR768">
        <v>4937817</v>
      </c>
      <c r="AS768">
        <v>4</v>
      </c>
    </row>
    <row r="769" spans="1:45" x14ac:dyDescent="0.35">
      <c r="A769">
        <v>6500679</v>
      </c>
      <c r="B769">
        <v>0</v>
      </c>
      <c r="C769">
        <v>10</v>
      </c>
      <c r="D769" t="s">
        <v>203</v>
      </c>
      <c r="E769" t="s">
        <v>1324</v>
      </c>
      <c r="F769" t="s">
        <v>310</v>
      </c>
      <c r="G769" t="s">
        <v>1225</v>
      </c>
      <c r="H769">
        <v>6</v>
      </c>
      <c r="I769">
        <v>2</v>
      </c>
      <c r="J769">
        <v>0</v>
      </c>
      <c r="K769">
        <v>3</v>
      </c>
      <c r="L769" t="s">
        <v>355</v>
      </c>
      <c r="M769">
        <v>0</v>
      </c>
      <c r="N769" s="16">
        <v>45839</v>
      </c>
      <c r="O769" s="16">
        <v>45839</v>
      </c>
      <c r="Q769" t="s">
        <v>165</v>
      </c>
      <c r="R769" t="s">
        <v>273</v>
      </c>
      <c r="S769">
        <v>10017653</v>
      </c>
      <c r="T769" t="s">
        <v>272</v>
      </c>
      <c r="AE769">
        <v>0</v>
      </c>
      <c r="AF769" s="16"/>
      <c r="AG769">
        <v>0</v>
      </c>
      <c r="AI769" t="s">
        <v>358</v>
      </c>
      <c r="AM769">
        <v>0</v>
      </c>
      <c r="AN769">
        <v>0.38094907407407003</v>
      </c>
      <c r="AO769">
        <v>0</v>
      </c>
      <c r="AP769">
        <v>0</v>
      </c>
      <c r="AQ769">
        <v>1001739739</v>
      </c>
      <c r="AR769">
        <v>4937826</v>
      </c>
      <c r="AS769">
        <v>4</v>
      </c>
    </row>
    <row r="770" spans="1:45" x14ac:dyDescent="0.35">
      <c r="A770">
        <v>6500682</v>
      </c>
      <c r="B770">
        <v>0</v>
      </c>
      <c r="C770">
        <v>10</v>
      </c>
      <c r="D770" t="s">
        <v>203</v>
      </c>
      <c r="E770" t="s">
        <v>1324</v>
      </c>
      <c r="F770" t="s">
        <v>310</v>
      </c>
      <c r="G770" t="s">
        <v>1213</v>
      </c>
      <c r="H770">
        <v>4</v>
      </c>
      <c r="I770">
        <v>2</v>
      </c>
      <c r="J770">
        <v>0</v>
      </c>
      <c r="K770">
        <v>2</v>
      </c>
      <c r="L770" t="s">
        <v>355</v>
      </c>
      <c r="M770">
        <v>0</v>
      </c>
      <c r="N770" s="16">
        <v>45873</v>
      </c>
      <c r="O770" s="16">
        <v>45873</v>
      </c>
      <c r="Q770" t="s">
        <v>128</v>
      </c>
      <c r="R770" t="s">
        <v>390</v>
      </c>
      <c r="S770">
        <v>10014594</v>
      </c>
      <c r="T770" t="s">
        <v>128</v>
      </c>
      <c r="AE770">
        <v>0</v>
      </c>
      <c r="AG770">
        <v>0</v>
      </c>
      <c r="AI770" t="s">
        <v>363</v>
      </c>
      <c r="AM770">
        <v>0</v>
      </c>
      <c r="AN770">
        <v>4.7615740740740001E-2</v>
      </c>
      <c r="AO770">
        <v>0</v>
      </c>
      <c r="AP770">
        <v>0</v>
      </c>
      <c r="AQ770">
        <v>1001739762</v>
      </c>
      <c r="AR770">
        <v>4938001</v>
      </c>
      <c r="AS770">
        <v>3</v>
      </c>
    </row>
    <row r="771" spans="1:45" x14ac:dyDescent="0.35">
      <c r="A771">
        <v>6500684</v>
      </c>
      <c r="B771">
        <v>0</v>
      </c>
      <c r="C771">
        <v>10</v>
      </c>
      <c r="D771" t="s">
        <v>357</v>
      </c>
      <c r="E771" t="s">
        <v>359</v>
      </c>
      <c r="F771" t="s">
        <v>310</v>
      </c>
      <c r="G771" t="s">
        <v>1217</v>
      </c>
      <c r="H771">
        <v>4</v>
      </c>
      <c r="I771">
        <v>2</v>
      </c>
      <c r="J771">
        <v>0</v>
      </c>
      <c r="K771">
        <v>2</v>
      </c>
      <c r="L771" t="s">
        <v>355</v>
      </c>
      <c r="M771">
        <v>0</v>
      </c>
      <c r="N771" s="16">
        <v>45839</v>
      </c>
      <c r="O771" s="16">
        <v>45839</v>
      </c>
      <c r="Q771" t="s">
        <v>128</v>
      </c>
      <c r="R771" t="s">
        <v>390</v>
      </c>
      <c r="S771">
        <v>10014594</v>
      </c>
      <c r="T771" t="s">
        <v>128</v>
      </c>
      <c r="AE771">
        <v>0</v>
      </c>
      <c r="AG771">
        <v>0</v>
      </c>
      <c r="AI771" t="s">
        <v>363</v>
      </c>
      <c r="AM771">
        <v>0</v>
      </c>
      <c r="AN771">
        <v>4.7615740740740001E-2</v>
      </c>
      <c r="AO771">
        <v>0</v>
      </c>
      <c r="AP771">
        <v>0</v>
      </c>
      <c r="AQ771">
        <v>1001740279</v>
      </c>
      <c r="AR771">
        <v>4938669</v>
      </c>
      <c r="AS771">
        <v>3</v>
      </c>
    </row>
    <row r="772" spans="1:45" x14ac:dyDescent="0.35">
      <c r="A772">
        <v>6500684</v>
      </c>
      <c r="B772">
        <v>0</v>
      </c>
      <c r="C772">
        <v>20</v>
      </c>
      <c r="D772" t="s">
        <v>361</v>
      </c>
      <c r="E772" t="s">
        <v>359</v>
      </c>
      <c r="F772" t="s">
        <v>310</v>
      </c>
      <c r="G772" t="s">
        <v>1217</v>
      </c>
      <c r="H772">
        <v>8</v>
      </c>
      <c r="I772">
        <v>2</v>
      </c>
      <c r="J772">
        <v>0</v>
      </c>
      <c r="K772">
        <v>4</v>
      </c>
      <c r="L772" t="s">
        <v>355</v>
      </c>
      <c r="M772">
        <v>0</v>
      </c>
      <c r="N772" s="16">
        <v>45839</v>
      </c>
      <c r="O772" s="16">
        <v>45839</v>
      </c>
      <c r="Q772" t="s">
        <v>128</v>
      </c>
      <c r="R772" t="s">
        <v>390</v>
      </c>
      <c r="S772">
        <v>10014594</v>
      </c>
      <c r="T772" t="s">
        <v>128</v>
      </c>
      <c r="AE772">
        <v>0</v>
      </c>
      <c r="AF772" s="16"/>
      <c r="AG772">
        <v>0</v>
      </c>
      <c r="AI772" t="s">
        <v>360</v>
      </c>
      <c r="AM772">
        <v>0</v>
      </c>
      <c r="AN772">
        <v>9.5243055555559994E-2</v>
      </c>
      <c r="AO772">
        <v>0</v>
      </c>
      <c r="AP772">
        <v>0</v>
      </c>
      <c r="AQ772">
        <v>1001740282</v>
      </c>
      <c r="AR772">
        <v>4938676</v>
      </c>
      <c r="AS772">
        <v>2</v>
      </c>
    </row>
    <row r="773" spans="1:45" x14ac:dyDescent="0.35">
      <c r="A773">
        <v>6500781</v>
      </c>
      <c r="B773">
        <v>0</v>
      </c>
      <c r="C773">
        <v>10</v>
      </c>
      <c r="D773" t="s">
        <v>367</v>
      </c>
      <c r="E773" t="s">
        <v>359</v>
      </c>
      <c r="F773" t="s">
        <v>310</v>
      </c>
      <c r="G773" t="s">
        <v>1224</v>
      </c>
      <c r="H773">
        <v>0</v>
      </c>
      <c r="I773">
        <v>2</v>
      </c>
      <c r="J773">
        <v>0</v>
      </c>
      <c r="K773">
        <v>2</v>
      </c>
      <c r="L773" t="s">
        <v>355</v>
      </c>
      <c r="M773">
        <v>0</v>
      </c>
      <c r="N773" s="16">
        <v>45717</v>
      </c>
      <c r="O773" s="16">
        <v>45717</v>
      </c>
      <c r="Q773" t="s">
        <v>433</v>
      </c>
      <c r="R773" t="s">
        <v>325</v>
      </c>
      <c r="S773">
        <v>10017212</v>
      </c>
      <c r="T773" t="s">
        <v>324</v>
      </c>
      <c r="AE773">
        <v>0</v>
      </c>
      <c r="AG773">
        <v>0</v>
      </c>
      <c r="AI773" t="s">
        <v>363</v>
      </c>
      <c r="AM773">
        <v>0</v>
      </c>
      <c r="AN773">
        <v>9.5243055555559994E-2</v>
      </c>
      <c r="AO773">
        <v>0</v>
      </c>
      <c r="AP773">
        <v>0</v>
      </c>
      <c r="AQ773">
        <v>1001740323</v>
      </c>
      <c r="AR773">
        <v>4938695</v>
      </c>
      <c r="AS773">
        <v>3</v>
      </c>
    </row>
    <row r="774" spans="1:45" x14ac:dyDescent="0.35">
      <c r="A774">
        <v>6500788</v>
      </c>
      <c r="B774">
        <v>0</v>
      </c>
      <c r="C774">
        <v>10</v>
      </c>
      <c r="D774" t="s">
        <v>367</v>
      </c>
      <c r="E774" t="s">
        <v>1324</v>
      </c>
      <c r="F774" t="s">
        <v>310</v>
      </c>
      <c r="G774" t="s">
        <v>1223</v>
      </c>
      <c r="H774">
        <v>0</v>
      </c>
      <c r="I774">
        <v>2</v>
      </c>
      <c r="J774">
        <v>0</v>
      </c>
      <c r="K774">
        <v>4</v>
      </c>
      <c r="L774" t="s">
        <v>355</v>
      </c>
      <c r="M774">
        <v>0</v>
      </c>
      <c r="N774" s="16">
        <v>45809</v>
      </c>
      <c r="O774" s="16">
        <v>45809</v>
      </c>
      <c r="Q774" t="s">
        <v>156</v>
      </c>
      <c r="R774" t="s">
        <v>311</v>
      </c>
      <c r="S774">
        <v>10016283</v>
      </c>
      <c r="T774" t="s">
        <v>156</v>
      </c>
      <c r="AE774">
        <v>0</v>
      </c>
      <c r="AG774">
        <v>0</v>
      </c>
      <c r="AI774" t="s">
        <v>356</v>
      </c>
      <c r="AM774">
        <v>0</v>
      </c>
      <c r="AN774">
        <v>0.38094907407407003</v>
      </c>
      <c r="AO774">
        <v>0</v>
      </c>
      <c r="AP774">
        <v>0</v>
      </c>
      <c r="AQ774">
        <v>1001741547</v>
      </c>
      <c r="AR774">
        <v>4940201</v>
      </c>
      <c r="AS774">
        <v>1</v>
      </c>
    </row>
    <row r="775" spans="1:45" x14ac:dyDescent="0.35">
      <c r="A775">
        <v>6500790</v>
      </c>
      <c r="B775">
        <v>0</v>
      </c>
      <c r="C775">
        <v>10</v>
      </c>
      <c r="D775" t="s">
        <v>367</v>
      </c>
      <c r="E775" t="s">
        <v>1324</v>
      </c>
      <c r="F775" t="s">
        <v>310</v>
      </c>
      <c r="G775" t="s">
        <v>1222</v>
      </c>
      <c r="H775">
        <v>0</v>
      </c>
      <c r="I775">
        <v>2</v>
      </c>
      <c r="J775">
        <v>0</v>
      </c>
      <c r="K775">
        <v>4</v>
      </c>
      <c r="L775" t="s">
        <v>355</v>
      </c>
      <c r="M775">
        <v>0</v>
      </c>
      <c r="N775" s="16">
        <v>45809</v>
      </c>
      <c r="O775" s="16">
        <v>45809</v>
      </c>
      <c r="Q775" t="s">
        <v>156</v>
      </c>
      <c r="R775" t="s">
        <v>311</v>
      </c>
      <c r="S775">
        <v>10016283</v>
      </c>
      <c r="T775" t="s">
        <v>156</v>
      </c>
      <c r="AE775">
        <v>0</v>
      </c>
      <c r="AG775">
        <v>0</v>
      </c>
      <c r="AI775" t="s">
        <v>360</v>
      </c>
      <c r="AM775">
        <v>0</v>
      </c>
      <c r="AN775">
        <v>9.5243055555559994E-2</v>
      </c>
      <c r="AO775">
        <v>0</v>
      </c>
      <c r="AP775">
        <v>0</v>
      </c>
      <c r="AQ775">
        <v>1001741691</v>
      </c>
      <c r="AR775">
        <v>4940389</v>
      </c>
      <c r="AS775">
        <v>2</v>
      </c>
    </row>
    <row r="776" spans="1:45" x14ac:dyDescent="0.35">
      <c r="A776">
        <v>6500799</v>
      </c>
      <c r="B776">
        <v>0</v>
      </c>
      <c r="C776">
        <v>10</v>
      </c>
      <c r="D776" t="s">
        <v>367</v>
      </c>
      <c r="E776" t="s">
        <v>1324</v>
      </c>
      <c r="F776" t="s">
        <v>310</v>
      </c>
      <c r="G776" t="s">
        <v>1221</v>
      </c>
      <c r="H776">
        <v>0</v>
      </c>
      <c r="I776">
        <v>2</v>
      </c>
      <c r="J776">
        <v>0</v>
      </c>
      <c r="K776">
        <v>1</v>
      </c>
      <c r="L776" t="s">
        <v>355</v>
      </c>
      <c r="M776">
        <v>0</v>
      </c>
      <c r="N776" s="16">
        <v>45808</v>
      </c>
      <c r="O776" s="16">
        <v>45808</v>
      </c>
      <c r="Q776" t="s">
        <v>433</v>
      </c>
      <c r="R776" t="s">
        <v>325</v>
      </c>
      <c r="S776">
        <v>10017212</v>
      </c>
      <c r="T776" t="s">
        <v>324</v>
      </c>
      <c r="AE776">
        <v>0</v>
      </c>
      <c r="AG776">
        <v>0</v>
      </c>
      <c r="AI776" t="s">
        <v>360</v>
      </c>
      <c r="AM776">
        <v>0</v>
      </c>
      <c r="AN776">
        <v>0.75</v>
      </c>
      <c r="AO776">
        <v>0</v>
      </c>
      <c r="AP776">
        <v>0</v>
      </c>
      <c r="AQ776">
        <v>1001741788</v>
      </c>
      <c r="AR776">
        <v>4940340</v>
      </c>
      <c r="AS776">
        <v>2</v>
      </c>
    </row>
    <row r="777" spans="1:45" x14ac:dyDescent="0.35">
      <c r="A777">
        <v>6500891</v>
      </c>
      <c r="B777">
        <v>0</v>
      </c>
      <c r="C777">
        <v>10</v>
      </c>
      <c r="D777" t="s">
        <v>367</v>
      </c>
      <c r="E777" t="s">
        <v>359</v>
      </c>
      <c r="F777" t="s">
        <v>310</v>
      </c>
      <c r="G777" t="s">
        <v>1220</v>
      </c>
      <c r="H777">
        <v>0</v>
      </c>
      <c r="I777">
        <v>2</v>
      </c>
      <c r="J777">
        <v>0</v>
      </c>
      <c r="K777">
        <v>2</v>
      </c>
      <c r="L777" t="s">
        <v>355</v>
      </c>
      <c r="M777">
        <v>0</v>
      </c>
      <c r="N777" s="16">
        <v>45769</v>
      </c>
      <c r="O777" s="16">
        <v>45769</v>
      </c>
      <c r="Q777" t="s">
        <v>408</v>
      </c>
      <c r="R777" t="s">
        <v>325</v>
      </c>
      <c r="S777">
        <v>10015302</v>
      </c>
      <c r="T777" t="s">
        <v>324</v>
      </c>
      <c r="AE777">
        <v>0</v>
      </c>
      <c r="AG777">
        <v>0</v>
      </c>
      <c r="AI777" t="s">
        <v>360</v>
      </c>
      <c r="AM777">
        <v>0</v>
      </c>
      <c r="AN777">
        <v>0.23809027777778</v>
      </c>
      <c r="AO777">
        <v>0</v>
      </c>
      <c r="AP777">
        <v>0</v>
      </c>
      <c r="AQ777">
        <v>1001742276</v>
      </c>
      <c r="AR777">
        <v>4941100</v>
      </c>
      <c r="AS777">
        <v>2</v>
      </c>
    </row>
    <row r="778" spans="1:45" x14ac:dyDescent="0.35">
      <c r="A778">
        <v>6501035</v>
      </c>
      <c r="B778">
        <v>0</v>
      </c>
      <c r="C778">
        <v>10</v>
      </c>
      <c r="D778" t="s">
        <v>357</v>
      </c>
      <c r="E778" t="s">
        <v>1324</v>
      </c>
      <c r="F778" t="s">
        <v>310</v>
      </c>
      <c r="G778" t="s">
        <v>1219</v>
      </c>
      <c r="H778">
        <v>4</v>
      </c>
      <c r="I778">
        <v>2</v>
      </c>
      <c r="J778">
        <v>0</v>
      </c>
      <c r="K778">
        <v>2</v>
      </c>
      <c r="L778" t="s">
        <v>355</v>
      </c>
      <c r="M778">
        <v>0</v>
      </c>
      <c r="N778" s="16">
        <v>45845</v>
      </c>
      <c r="O778" s="16">
        <v>45845</v>
      </c>
      <c r="Q778" t="s">
        <v>134</v>
      </c>
      <c r="R778" t="s">
        <v>271</v>
      </c>
      <c r="S778">
        <v>10014658</v>
      </c>
      <c r="T778" t="s">
        <v>134</v>
      </c>
      <c r="AE778">
        <v>0</v>
      </c>
      <c r="AG778">
        <v>0</v>
      </c>
      <c r="AI778" t="s">
        <v>360</v>
      </c>
      <c r="AM778">
        <v>0</v>
      </c>
      <c r="AN778">
        <v>0.16666666666666999</v>
      </c>
      <c r="AO778">
        <v>0</v>
      </c>
      <c r="AP778">
        <v>0</v>
      </c>
      <c r="AQ778">
        <v>1001742281</v>
      </c>
      <c r="AR778">
        <v>4941105</v>
      </c>
      <c r="AS778">
        <v>2</v>
      </c>
    </row>
    <row r="779" spans="1:45" x14ac:dyDescent="0.35">
      <c r="A779">
        <v>6501036</v>
      </c>
      <c r="B779">
        <v>0</v>
      </c>
      <c r="C779">
        <v>10</v>
      </c>
      <c r="D779" t="s">
        <v>203</v>
      </c>
      <c r="E779" t="s">
        <v>1324</v>
      </c>
      <c r="F779" t="s">
        <v>310</v>
      </c>
      <c r="G779" t="s">
        <v>1218</v>
      </c>
      <c r="H779">
        <v>4</v>
      </c>
      <c r="I779">
        <v>2</v>
      </c>
      <c r="J779">
        <v>0</v>
      </c>
      <c r="K779">
        <v>2</v>
      </c>
      <c r="L779" t="s">
        <v>355</v>
      </c>
      <c r="M779">
        <v>0</v>
      </c>
      <c r="N779" s="16">
        <v>45845</v>
      </c>
      <c r="O779" s="16">
        <v>45845</v>
      </c>
      <c r="Q779" t="s">
        <v>134</v>
      </c>
      <c r="R779" t="s">
        <v>271</v>
      </c>
      <c r="S779">
        <v>10014658</v>
      </c>
      <c r="T779" t="s">
        <v>134</v>
      </c>
      <c r="AE779">
        <v>0</v>
      </c>
      <c r="AG779">
        <v>0</v>
      </c>
      <c r="AI779" t="s">
        <v>360</v>
      </c>
      <c r="AM779">
        <v>0.29166666666667002</v>
      </c>
      <c r="AN779">
        <v>0.70833333333333004</v>
      </c>
      <c r="AO779">
        <v>0</v>
      </c>
      <c r="AP779">
        <v>0</v>
      </c>
      <c r="AQ779">
        <v>1001742785</v>
      </c>
      <c r="AR779">
        <v>4941934</v>
      </c>
      <c r="AS779">
        <v>2</v>
      </c>
    </row>
    <row r="780" spans="1:45" x14ac:dyDescent="0.35">
      <c r="A780">
        <v>6501056</v>
      </c>
      <c r="B780">
        <v>0</v>
      </c>
      <c r="C780">
        <v>10</v>
      </c>
      <c r="D780" t="s">
        <v>372</v>
      </c>
      <c r="E780" t="s">
        <v>1681</v>
      </c>
      <c r="F780" t="s">
        <v>310</v>
      </c>
      <c r="G780" t="s">
        <v>1704</v>
      </c>
      <c r="H780">
        <v>6</v>
      </c>
      <c r="I780">
        <v>2</v>
      </c>
      <c r="J780">
        <v>0</v>
      </c>
      <c r="K780">
        <v>3</v>
      </c>
      <c r="L780" t="s">
        <v>355</v>
      </c>
      <c r="M780">
        <v>0</v>
      </c>
      <c r="N780" s="16">
        <v>45835</v>
      </c>
      <c r="O780" s="16">
        <v>45835</v>
      </c>
      <c r="Q780" t="s">
        <v>237</v>
      </c>
      <c r="R780" t="s">
        <v>386</v>
      </c>
      <c r="S780">
        <v>10014625</v>
      </c>
      <c r="T780" t="s">
        <v>237</v>
      </c>
      <c r="AE780">
        <v>0</v>
      </c>
      <c r="AG780">
        <v>0</v>
      </c>
      <c r="AI780" t="s">
        <v>358</v>
      </c>
      <c r="AM780">
        <v>0</v>
      </c>
      <c r="AN780">
        <v>0.38094907407407003</v>
      </c>
      <c r="AO780">
        <v>0</v>
      </c>
      <c r="AP780">
        <v>0</v>
      </c>
      <c r="AQ780">
        <v>1001743938</v>
      </c>
      <c r="AR780">
        <v>4944208</v>
      </c>
      <c r="AS780">
        <v>4</v>
      </c>
    </row>
    <row r="781" spans="1:45" x14ac:dyDescent="0.35">
      <c r="A781">
        <v>6501075</v>
      </c>
      <c r="B781">
        <v>0</v>
      </c>
      <c r="C781">
        <v>10</v>
      </c>
      <c r="D781" t="s">
        <v>203</v>
      </c>
      <c r="E781" t="s">
        <v>1324</v>
      </c>
      <c r="F781" t="s">
        <v>310</v>
      </c>
      <c r="G781" t="s">
        <v>1217</v>
      </c>
      <c r="H781">
        <v>4</v>
      </c>
      <c r="I781">
        <v>2</v>
      </c>
      <c r="J781">
        <v>0</v>
      </c>
      <c r="K781">
        <v>2</v>
      </c>
      <c r="L781" t="s">
        <v>355</v>
      </c>
      <c r="M781">
        <v>0</v>
      </c>
      <c r="N781" s="16">
        <v>45873</v>
      </c>
      <c r="O781" s="16">
        <v>45873</v>
      </c>
      <c r="Q781" t="s">
        <v>126</v>
      </c>
      <c r="R781" t="s">
        <v>391</v>
      </c>
      <c r="S781">
        <v>10014657</v>
      </c>
      <c r="T781" t="s">
        <v>126</v>
      </c>
      <c r="AE781">
        <v>0</v>
      </c>
      <c r="AG781">
        <v>0</v>
      </c>
      <c r="AI781" t="s">
        <v>360</v>
      </c>
      <c r="AM781">
        <v>0</v>
      </c>
      <c r="AN781">
        <v>0.28571759259259</v>
      </c>
      <c r="AO781">
        <v>0</v>
      </c>
      <c r="AP781">
        <v>0</v>
      </c>
      <c r="AQ781">
        <v>1001745958</v>
      </c>
      <c r="AR781">
        <v>4947502</v>
      </c>
      <c r="AS781">
        <v>2</v>
      </c>
    </row>
    <row r="782" spans="1:45" x14ac:dyDescent="0.35">
      <c r="A782">
        <v>6501075</v>
      </c>
      <c r="B782">
        <v>0</v>
      </c>
      <c r="C782">
        <v>20</v>
      </c>
      <c r="D782" t="s">
        <v>361</v>
      </c>
      <c r="E782" t="s">
        <v>1324</v>
      </c>
      <c r="F782" t="s">
        <v>310</v>
      </c>
      <c r="G782" t="s">
        <v>1217</v>
      </c>
      <c r="H782">
        <v>8</v>
      </c>
      <c r="I782">
        <v>2</v>
      </c>
      <c r="J782">
        <v>0</v>
      </c>
      <c r="K782">
        <v>4</v>
      </c>
      <c r="L782" t="s">
        <v>355</v>
      </c>
      <c r="M782">
        <v>0</v>
      </c>
      <c r="N782" s="16">
        <v>45873</v>
      </c>
      <c r="O782" s="16">
        <v>45873</v>
      </c>
      <c r="Q782" t="s">
        <v>126</v>
      </c>
      <c r="R782" t="s">
        <v>391</v>
      </c>
      <c r="S782">
        <v>10014657</v>
      </c>
      <c r="T782" t="s">
        <v>126</v>
      </c>
      <c r="AE782">
        <v>0</v>
      </c>
      <c r="AG782">
        <v>0</v>
      </c>
      <c r="AI782" t="s">
        <v>356</v>
      </c>
      <c r="AM782">
        <v>0</v>
      </c>
      <c r="AN782">
        <v>9.5243055555559994E-2</v>
      </c>
      <c r="AO782">
        <v>0</v>
      </c>
      <c r="AP782">
        <v>0</v>
      </c>
      <c r="AQ782">
        <v>1001746827</v>
      </c>
      <c r="AR782">
        <v>4948332</v>
      </c>
      <c r="AS782">
        <v>1</v>
      </c>
    </row>
    <row r="783" spans="1:45" x14ac:dyDescent="0.35">
      <c r="A783">
        <v>6501077</v>
      </c>
      <c r="B783">
        <v>0</v>
      </c>
      <c r="C783">
        <v>10</v>
      </c>
      <c r="D783" t="s">
        <v>203</v>
      </c>
      <c r="E783" t="s">
        <v>359</v>
      </c>
      <c r="F783" t="s">
        <v>310</v>
      </c>
      <c r="G783" t="s">
        <v>1216</v>
      </c>
      <c r="H783">
        <v>2</v>
      </c>
      <c r="I783">
        <v>1</v>
      </c>
      <c r="J783">
        <v>0</v>
      </c>
      <c r="K783">
        <v>2</v>
      </c>
      <c r="L783" t="s">
        <v>355</v>
      </c>
      <c r="M783">
        <v>0</v>
      </c>
      <c r="N783" s="16">
        <v>45798</v>
      </c>
      <c r="O783" s="16">
        <v>45798</v>
      </c>
      <c r="Q783" t="s">
        <v>126</v>
      </c>
      <c r="R783" t="s">
        <v>391</v>
      </c>
      <c r="S783">
        <v>10014657</v>
      </c>
      <c r="T783" t="s">
        <v>126</v>
      </c>
      <c r="AE783">
        <v>0</v>
      </c>
      <c r="AF783" s="16"/>
      <c r="AG783">
        <v>0</v>
      </c>
      <c r="AI783" t="s">
        <v>360</v>
      </c>
      <c r="AM783">
        <v>0.29166666666667002</v>
      </c>
      <c r="AN783">
        <v>0.44791666666667002</v>
      </c>
      <c r="AO783">
        <v>0</v>
      </c>
      <c r="AP783">
        <v>0</v>
      </c>
      <c r="AQ783">
        <v>1001746856</v>
      </c>
      <c r="AR783">
        <v>4948543</v>
      </c>
      <c r="AS783">
        <v>2</v>
      </c>
    </row>
    <row r="784" spans="1:45" x14ac:dyDescent="0.35">
      <c r="A784">
        <v>6501115</v>
      </c>
      <c r="B784">
        <v>0</v>
      </c>
      <c r="C784">
        <v>10</v>
      </c>
      <c r="D784" t="s">
        <v>203</v>
      </c>
      <c r="E784" t="s">
        <v>1324</v>
      </c>
      <c r="F784" t="s">
        <v>310</v>
      </c>
      <c r="G784" t="s">
        <v>1215</v>
      </c>
      <c r="H784">
        <v>18</v>
      </c>
      <c r="I784">
        <v>3</v>
      </c>
      <c r="J784">
        <v>0</v>
      </c>
      <c r="K784">
        <v>6</v>
      </c>
      <c r="L784" t="s">
        <v>355</v>
      </c>
      <c r="M784">
        <v>0</v>
      </c>
      <c r="N784" s="16">
        <v>45858</v>
      </c>
      <c r="O784" s="16">
        <v>45858</v>
      </c>
      <c r="Q784" t="s">
        <v>128</v>
      </c>
      <c r="R784" t="s">
        <v>390</v>
      </c>
      <c r="S784">
        <v>10014594</v>
      </c>
      <c r="T784" t="s">
        <v>128</v>
      </c>
      <c r="AE784">
        <v>0</v>
      </c>
      <c r="AG784">
        <v>0</v>
      </c>
      <c r="AI784" t="s">
        <v>360</v>
      </c>
      <c r="AM784">
        <v>0.29166666666667002</v>
      </c>
      <c r="AN784">
        <v>0.60416666666666996</v>
      </c>
      <c r="AO784">
        <v>0</v>
      </c>
      <c r="AP784">
        <v>0</v>
      </c>
      <c r="AQ784">
        <v>1001746859</v>
      </c>
      <c r="AR784">
        <v>4948546</v>
      </c>
      <c r="AS784">
        <v>2</v>
      </c>
    </row>
    <row r="785" spans="1:45" x14ac:dyDescent="0.35">
      <c r="A785">
        <v>6501115</v>
      </c>
      <c r="B785">
        <v>0</v>
      </c>
      <c r="C785">
        <v>20</v>
      </c>
      <c r="D785" t="s">
        <v>361</v>
      </c>
      <c r="E785" t="s">
        <v>1324</v>
      </c>
      <c r="F785" t="s">
        <v>310</v>
      </c>
      <c r="G785" t="s">
        <v>1215</v>
      </c>
      <c r="H785">
        <v>4</v>
      </c>
      <c r="I785">
        <v>2</v>
      </c>
      <c r="J785">
        <v>0</v>
      </c>
      <c r="K785">
        <v>2</v>
      </c>
      <c r="L785" t="s">
        <v>355</v>
      </c>
      <c r="M785">
        <v>0</v>
      </c>
      <c r="N785" s="16">
        <v>45858</v>
      </c>
      <c r="O785" s="16">
        <v>45858</v>
      </c>
      <c r="Q785" t="s">
        <v>128</v>
      </c>
      <c r="R785" t="s">
        <v>390</v>
      </c>
      <c r="S785">
        <v>10014594</v>
      </c>
      <c r="T785" t="s">
        <v>128</v>
      </c>
      <c r="AE785">
        <v>0</v>
      </c>
      <c r="AG785">
        <v>0</v>
      </c>
      <c r="AI785" t="s">
        <v>363</v>
      </c>
      <c r="AM785">
        <v>0</v>
      </c>
      <c r="AN785">
        <v>4.7615740740740001E-2</v>
      </c>
      <c r="AO785">
        <v>0</v>
      </c>
      <c r="AP785">
        <v>0</v>
      </c>
      <c r="AQ785">
        <v>1001746969</v>
      </c>
      <c r="AR785">
        <v>4948707</v>
      </c>
      <c r="AS785">
        <v>3</v>
      </c>
    </row>
    <row r="786" spans="1:45" x14ac:dyDescent="0.35">
      <c r="A786">
        <v>6501115</v>
      </c>
      <c r="B786">
        <v>0</v>
      </c>
      <c r="C786">
        <v>30</v>
      </c>
      <c r="D786" t="s">
        <v>362</v>
      </c>
      <c r="E786" t="s">
        <v>1324</v>
      </c>
      <c r="F786" t="s">
        <v>310</v>
      </c>
      <c r="G786" t="s">
        <v>1215</v>
      </c>
      <c r="H786">
        <v>8</v>
      </c>
      <c r="I786">
        <v>2</v>
      </c>
      <c r="J786">
        <v>0</v>
      </c>
      <c r="K786">
        <v>4</v>
      </c>
      <c r="L786" t="s">
        <v>355</v>
      </c>
      <c r="M786">
        <v>0</v>
      </c>
      <c r="N786" s="16">
        <v>45858</v>
      </c>
      <c r="O786" s="16">
        <v>45858</v>
      </c>
      <c r="Q786" t="s">
        <v>128</v>
      </c>
      <c r="R786" t="s">
        <v>390</v>
      </c>
      <c r="S786">
        <v>10014594</v>
      </c>
      <c r="T786" t="s">
        <v>128</v>
      </c>
      <c r="AE786">
        <v>0</v>
      </c>
      <c r="AG786">
        <v>0</v>
      </c>
      <c r="AI786" t="s">
        <v>363</v>
      </c>
      <c r="AM786">
        <v>0</v>
      </c>
      <c r="AN786">
        <v>8.3333333333329998E-2</v>
      </c>
      <c r="AO786">
        <v>0</v>
      </c>
      <c r="AP786">
        <v>0</v>
      </c>
      <c r="AQ786">
        <v>1001747171</v>
      </c>
      <c r="AR786">
        <v>4949025</v>
      </c>
      <c r="AS786">
        <v>3</v>
      </c>
    </row>
    <row r="787" spans="1:45" x14ac:dyDescent="0.35">
      <c r="A787">
        <v>6501663</v>
      </c>
      <c r="B787">
        <v>0</v>
      </c>
      <c r="C787">
        <v>10</v>
      </c>
      <c r="D787" t="s">
        <v>367</v>
      </c>
      <c r="E787" t="s">
        <v>1324</v>
      </c>
      <c r="F787" t="s">
        <v>310</v>
      </c>
      <c r="G787" t="s">
        <v>1259</v>
      </c>
      <c r="H787">
        <v>8</v>
      </c>
      <c r="I787">
        <v>2</v>
      </c>
      <c r="J787">
        <v>0</v>
      </c>
      <c r="K787">
        <v>4</v>
      </c>
      <c r="L787" t="s">
        <v>355</v>
      </c>
      <c r="M787">
        <v>0</v>
      </c>
      <c r="N787" s="16">
        <v>45839</v>
      </c>
      <c r="O787" s="16">
        <v>45839</v>
      </c>
      <c r="Q787" t="s">
        <v>165</v>
      </c>
      <c r="R787" t="s">
        <v>273</v>
      </c>
      <c r="S787">
        <v>10017653</v>
      </c>
      <c r="T787" t="s">
        <v>272</v>
      </c>
      <c r="AE787">
        <v>0</v>
      </c>
      <c r="AG787">
        <v>0</v>
      </c>
      <c r="AI787" t="s">
        <v>360</v>
      </c>
      <c r="AM787">
        <v>0.29166666666667002</v>
      </c>
      <c r="AN787">
        <v>0.39583333333332998</v>
      </c>
      <c r="AO787">
        <v>0</v>
      </c>
      <c r="AP787">
        <v>0</v>
      </c>
      <c r="AQ787">
        <v>1001747211</v>
      </c>
      <c r="AR787">
        <v>4949100</v>
      </c>
      <c r="AS787">
        <v>2</v>
      </c>
    </row>
    <row r="788" spans="1:45" x14ac:dyDescent="0.35">
      <c r="A788">
        <v>6502158</v>
      </c>
      <c r="B788">
        <v>0</v>
      </c>
      <c r="C788">
        <v>10</v>
      </c>
      <c r="D788" t="s">
        <v>357</v>
      </c>
      <c r="E788" t="s">
        <v>359</v>
      </c>
      <c r="F788" t="s">
        <v>310</v>
      </c>
      <c r="G788" t="s">
        <v>1258</v>
      </c>
      <c r="H788">
        <v>12</v>
      </c>
      <c r="I788">
        <v>2</v>
      </c>
      <c r="J788">
        <v>0</v>
      </c>
      <c r="K788">
        <v>6</v>
      </c>
      <c r="L788" t="s">
        <v>355</v>
      </c>
      <c r="M788">
        <v>0</v>
      </c>
      <c r="N788" s="16">
        <v>45830</v>
      </c>
      <c r="O788" s="16">
        <v>45830</v>
      </c>
      <c r="Q788" t="s">
        <v>176</v>
      </c>
      <c r="R788" t="s">
        <v>275</v>
      </c>
      <c r="S788">
        <v>10014596</v>
      </c>
      <c r="T788" t="s">
        <v>274</v>
      </c>
      <c r="AE788">
        <v>0</v>
      </c>
      <c r="AF788" s="16"/>
      <c r="AG788">
        <v>0</v>
      </c>
      <c r="AI788" t="s">
        <v>363</v>
      </c>
      <c r="AM788">
        <v>0.29166666666667002</v>
      </c>
      <c r="AN788">
        <v>0.39583333333332998</v>
      </c>
      <c r="AO788">
        <v>0</v>
      </c>
      <c r="AP788">
        <v>0</v>
      </c>
      <c r="AQ788">
        <v>1001747280</v>
      </c>
      <c r="AR788">
        <v>4949285</v>
      </c>
      <c r="AS788">
        <v>3</v>
      </c>
    </row>
    <row r="789" spans="1:45" x14ac:dyDescent="0.35">
      <c r="A789">
        <v>6502158</v>
      </c>
      <c r="B789">
        <v>0</v>
      </c>
      <c r="C789">
        <v>20</v>
      </c>
      <c r="D789" t="s">
        <v>361</v>
      </c>
      <c r="E789" t="s">
        <v>359</v>
      </c>
      <c r="F789" t="s">
        <v>310</v>
      </c>
      <c r="G789" t="s">
        <v>1258</v>
      </c>
      <c r="H789">
        <v>12</v>
      </c>
      <c r="I789">
        <v>2</v>
      </c>
      <c r="J789">
        <v>0</v>
      </c>
      <c r="K789">
        <v>6</v>
      </c>
      <c r="L789" t="s">
        <v>355</v>
      </c>
      <c r="M789">
        <v>0</v>
      </c>
      <c r="N789" s="16">
        <v>45830</v>
      </c>
      <c r="O789" s="16">
        <v>45830</v>
      </c>
      <c r="Q789" t="s">
        <v>176</v>
      </c>
      <c r="R789" t="s">
        <v>275</v>
      </c>
      <c r="S789">
        <v>10014596</v>
      </c>
      <c r="T789" t="s">
        <v>274</v>
      </c>
      <c r="AE789">
        <v>0</v>
      </c>
      <c r="AG789">
        <v>0</v>
      </c>
      <c r="AI789" t="s">
        <v>360</v>
      </c>
      <c r="AM789">
        <v>0.29166666666667002</v>
      </c>
      <c r="AN789">
        <v>0.5</v>
      </c>
      <c r="AO789">
        <v>0</v>
      </c>
      <c r="AP789">
        <v>0</v>
      </c>
      <c r="AQ789">
        <v>1001747318</v>
      </c>
      <c r="AR789">
        <v>4949331</v>
      </c>
      <c r="AS789">
        <v>2</v>
      </c>
    </row>
    <row r="790" spans="1:45" x14ac:dyDescent="0.35">
      <c r="A790">
        <v>6502158</v>
      </c>
      <c r="B790">
        <v>0</v>
      </c>
      <c r="C790">
        <v>30</v>
      </c>
      <c r="D790" t="s">
        <v>362</v>
      </c>
      <c r="E790" t="s">
        <v>359</v>
      </c>
      <c r="F790" t="s">
        <v>310</v>
      </c>
      <c r="G790" t="s">
        <v>1258</v>
      </c>
      <c r="H790">
        <v>8</v>
      </c>
      <c r="I790">
        <v>2</v>
      </c>
      <c r="J790">
        <v>0</v>
      </c>
      <c r="K790">
        <v>4</v>
      </c>
      <c r="L790" t="s">
        <v>355</v>
      </c>
      <c r="M790">
        <v>0</v>
      </c>
      <c r="N790" s="16">
        <v>45830</v>
      </c>
      <c r="O790" s="16">
        <v>45830</v>
      </c>
      <c r="Q790" t="s">
        <v>176</v>
      </c>
      <c r="R790" t="s">
        <v>275</v>
      </c>
      <c r="S790">
        <v>10014596</v>
      </c>
      <c r="T790" t="s">
        <v>274</v>
      </c>
      <c r="AE790">
        <v>0</v>
      </c>
      <c r="AG790">
        <v>0</v>
      </c>
      <c r="AI790" t="s">
        <v>363</v>
      </c>
      <c r="AM790">
        <v>0</v>
      </c>
      <c r="AN790">
        <v>0.16666666666666999</v>
      </c>
      <c r="AO790">
        <v>0</v>
      </c>
      <c r="AP790">
        <v>0</v>
      </c>
      <c r="AQ790">
        <v>1001747389</v>
      </c>
      <c r="AR790">
        <v>4949222</v>
      </c>
      <c r="AS790">
        <v>3</v>
      </c>
    </row>
    <row r="791" spans="1:45" x14ac:dyDescent="0.35">
      <c r="A791">
        <v>6502950</v>
      </c>
      <c r="B791">
        <v>0</v>
      </c>
      <c r="C791">
        <v>10</v>
      </c>
      <c r="D791" t="s">
        <v>203</v>
      </c>
      <c r="E791" t="s">
        <v>1324</v>
      </c>
      <c r="F791" t="s">
        <v>310</v>
      </c>
      <c r="G791" t="s">
        <v>1257</v>
      </c>
      <c r="H791">
        <v>4</v>
      </c>
      <c r="I791">
        <v>2</v>
      </c>
      <c r="J791">
        <v>0</v>
      </c>
      <c r="K791">
        <v>2</v>
      </c>
      <c r="L791" t="s">
        <v>355</v>
      </c>
      <c r="M791">
        <v>0</v>
      </c>
      <c r="N791" s="16">
        <v>45839</v>
      </c>
      <c r="O791" s="16">
        <v>45839</v>
      </c>
      <c r="Q791" t="s">
        <v>413</v>
      </c>
      <c r="R791" t="s">
        <v>414</v>
      </c>
      <c r="S791">
        <v>10014620</v>
      </c>
      <c r="T791" t="s">
        <v>413</v>
      </c>
      <c r="AE791">
        <v>0</v>
      </c>
      <c r="AG791">
        <v>0</v>
      </c>
      <c r="AI791" t="s">
        <v>358</v>
      </c>
      <c r="AM791">
        <v>0</v>
      </c>
      <c r="AN791">
        <v>0.19047453703704001</v>
      </c>
      <c r="AO791">
        <v>0</v>
      </c>
      <c r="AP791">
        <v>0</v>
      </c>
      <c r="AQ791">
        <v>1001747542</v>
      </c>
      <c r="AR791">
        <v>4949491</v>
      </c>
      <c r="AS791">
        <v>4</v>
      </c>
    </row>
    <row r="792" spans="1:45" x14ac:dyDescent="0.35">
      <c r="A792">
        <v>6502958</v>
      </c>
      <c r="B792">
        <v>0</v>
      </c>
      <c r="C792">
        <v>10</v>
      </c>
      <c r="D792" t="s">
        <v>361</v>
      </c>
      <c r="E792" t="s">
        <v>1324</v>
      </c>
      <c r="F792" t="s">
        <v>310</v>
      </c>
      <c r="G792" t="s">
        <v>1256</v>
      </c>
      <c r="H792">
        <v>3</v>
      </c>
      <c r="I792">
        <v>1</v>
      </c>
      <c r="J792">
        <v>0</v>
      </c>
      <c r="K792">
        <v>3</v>
      </c>
      <c r="L792" t="s">
        <v>355</v>
      </c>
      <c r="M792">
        <v>0</v>
      </c>
      <c r="N792" s="16">
        <v>45839</v>
      </c>
      <c r="O792" s="16">
        <v>45839</v>
      </c>
      <c r="Q792" t="s">
        <v>131</v>
      </c>
      <c r="R792" t="s">
        <v>335</v>
      </c>
      <c r="S792">
        <v>10014603</v>
      </c>
      <c r="T792" t="s">
        <v>131</v>
      </c>
      <c r="AE792">
        <v>0</v>
      </c>
      <c r="AG792">
        <v>0</v>
      </c>
      <c r="AI792" t="s">
        <v>363</v>
      </c>
      <c r="AM792">
        <v>0</v>
      </c>
      <c r="AN792">
        <v>0.14285879629629999</v>
      </c>
      <c r="AO792">
        <v>0</v>
      </c>
      <c r="AP792">
        <v>0</v>
      </c>
      <c r="AQ792">
        <v>1001747543</v>
      </c>
      <c r="AR792">
        <v>4949492</v>
      </c>
      <c r="AS792">
        <v>3</v>
      </c>
    </row>
    <row r="793" spans="1:45" x14ac:dyDescent="0.35">
      <c r="A793">
        <v>6502958</v>
      </c>
      <c r="B793">
        <v>0</v>
      </c>
      <c r="C793">
        <v>20</v>
      </c>
      <c r="D793" t="s">
        <v>203</v>
      </c>
      <c r="E793" t="s">
        <v>1324</v>
      </c>
      <c r="F793" t="s">
        <v>310</v>
      </c>
      <c r="G793" t="s">
        <v>1256</v>
      </c>
      <c r="H793">
        <v>1</v>
      </c>
      <c r="I793">
        <v>1</v>
      </c>
      <c r="J793">
        <v>0</v>
      </c>
      <c r="K793">
        <v>1</v>
      </c>
      <c r="L793" t="s">
        <v>355</v>
      </c>
      <c r="M793">
        <v>0</v>
      </c>
      <c r="N793" s="16">
        <v>45839</v>
      </c>
      <c r="O793" s="16">
        <v>45839</v>
      </c>
      <c r="Q793" t="s">
        <v>131</v>
      </c>
      <c r="R793" t="s">
        <v>335</v>
      </c>
      <c r="S793">
        <v>10014603</v>
      </c>
      <c r="T793" t="s">
        <v>131</v>
      </c>
      <c r="AE793">
        <v>0</v>
      </c>
      <c r="AG793">
        <v>0</v>
      </c>
      <c r="AI793" t="s">
        <v>360</v>
      </c>
      <c r="AM793">
        <v>0</v>
      </c>
      <c r="AN793">
        <v>9.5243055555559994E-2</v>
      </c>
      <c r="AO793">
        <v>0</v>
      </c>
      <c r="AP793">
        <v>0</v>
      </c>
      <c r="AQ793">
        <v>1001747677</v>
      </c>
      <c r="AR793">
        <v>4949754</v>
      </c>
      <c r="AS793">
        <v>2</v>
      </c>
    </row>
    <row r="794" spans="1:45" x14ac:dyDescent="0.35">
      <c r="A794">
        <v>6503619</v>
      </c>
      <c r="B794">
        <v>0</v>
      </c>
      <c r="C794">
        <v>10</v>
      </c>
      <c r="D794" t="s">
        <v>357</v>
      </c>
      <c r="E794" t="s">
        <v>359</v>
      </c>
      <c r="F794" t="s">
        <v>310</v>
      </c>
      <c r="G794" t="s">
        <v>1254</v>
      </c>
      <c r="H794">
        <v>2</v>
      </c>
      <c r="I794">
        <v>1</v>
      </c>
      <c r="J794">
        <v>0</v>
      </c>
      <c r="K794">
        <v>2</v>
      </c>
      <c r="L794" t="s">
        <v>355</v>
      </c>
      <c r="M794">
        <v>0</v>
      </c>
      <c r="N794" s="16">
        <v>45677</v>
      </c>
      <c r="O794" s="16">
        <v>45677</v>
      </c>
      <c r="Q794" t="s">
        <v>243</v>
      </c>
      <c r="R794" t="s">
        <v>384</v>
      </c>
      <c r="S794">
        <v>10014627</v>
      </c>
      <c r="T794" t="s">
        <v>243</v>
      </c>
      <c r="AE794">
        <v>0</v>
      </c>
      <c r="AG794">
        <v>0</v>
      </c>
      <c r="AI794" t="s">
        <v>356</v>
      </c>
      <c r="AM794">
        <v>0.29166666666667002</v>
      </c>
      <c r="AN794">
        <v>0.70833333333333004</v>
      </c>
      <c r="AO794">
        <v>0</v>
      </c>
      <c r="AP794">
        <v>0</v>
      </c>
      <c r="AQ794">
        <v>1001747716</v>
      </c>
      <c r="AR794">
        <v>4949712</v>
      </c>
      <c r="AS794">
        <v>1</v>
      </c>
    </row>
    <row r="795" spans="1:45" x14ac:dyDescent="0.35">
      <c r="A795">
        <v>6503656</v>
      </c>
      <c r="B795">
        <v>0</v>
      </c>
      <c r="C795">
        <v>10</v>
      </c>
      <c r="D795" t="s">
        <v>203</v>
      </c>
      <c r="E795" t="s">
        <v>1324</v>
      </c>
      <c r="F795" t="s">
        <v>310</v>
      </c>
      <c r="G795" t="s">
        <v>1180</v>
      </c>
      <c r="H795">
        <v>2</v>
      </c>
      <c r="I795">
        <v>2</v>
      </c>
      <c r="J795">
        <v>0</v>
      </c>
      <c r="K795">
        <v>1</v>
      </c>
      <c r="L795" t="s">
        <v>355</v>
      </c>
      <c r="M795">
        <v>0</v>
      </c>
      <c r="N795" s="16">
        <v>45839</v>
      </c>
      <c r="O795" s="16">
        <v>45839</v>
      </c>
      <c r="Q795" t="s">
        <v>219</v>
      </c>
      <c r="R795" t="s">
        <v>292</v>
      </c>
      <c r="S795">
        <v>10017586</v>
      </c>
      <c r="T795" t="s">
        <v>219</v>
      </c>
      <c r="AE795">
        <v>0</v>
      </c>
      <c r="AG795">
        <v>0</v>
      </c>
      <c r="AI795" t="s">
        <v>363</v>
      </c>
      <c r="AM795">
        <v>0</v>
      </c>
      <c r="AN795">
        <v>0.19047453703704001</v>
      </c>
      <c r="AO795">
        <v>0</v>
      </c>
      <c r="AP795">
        <v>0</v>
      </c>
      <c r="AQ795">
        <v>1001747888</v>
      </c>
      <c r="AR795">
        <v>4950021</v>
      </c>
      <c r="AS795">
        <v>3</v>
      </c>
    </row>
    <row r="796" spans="1:45" x14ac:dyDescent="0.35">
      <c r="A796">
        <v>6503664</v>
      </c>
      <c r="B796">
        <v>0</v>
      </c>
      <c r="C796">
        <v>10</v>
      </c>
      <c r="D796" t="s">
        <v>203</v>
      </c>
      <c r="E796" t="s">
        <v>1324</v>
      </c>
      <c r="F796" t="s">
        <v>310</v>
      </c>
      <c r="G796" t="s">
        <v>1180</v>
      </c>
      <c r="H796">
        <v>2</v>
      </c>
      <c r="I796">
        <v>2</v>
      </c>
      <c r="J796">
        <v>0</v>
      </c>
      <c r="K796">
        <v>1</v>
      </c>
      <c r="L796" t="s">
        <v>355</v>
      </c>
      <c r="M796">
        <v>0</v>
      </c>
      <c r="N796" s="16">
        <v>45839</v>
      </c>
      <c r="O796" s="16">
        <v>45839</v>
      </c>
      <c r="Q796" t="s">
        <v>215</v>
      </c>
      <c r="R796" t="s">
        <v>290</v>
      </c>
      <c r="S796">
        <v>10018371</v>
      </c>
      <c r="T796" t="s">
        <v>215</v>
      </c>
      <c r="AE796">
        <v>0</v>
      </c>
      <c r="AG796">
        <v>0</v>
      </c>
      <c r="AI796" t="s">
        <v>363</v>
      </c>
      <c r="AM796">
        <v>0</v>
      </c>
      <c r="AN796">
        <v>4.7615740740740001E-2</v>
      </c>
      <c r="AO796">
        <v>0</v>
      </c>
      <c r="AP796">
        <v>0</v>
      </c>
      <c r="AQ796">
        <v>1001748299</v>
      </c>
      <c r="AR796">
        <v>4950502</v>
      </c>
      <c r="AS796">
        <v>3</v>
      </c>
    </row>
    <row r="797" spans="1:45" x14ac:dyDescent="0.35">
      <c r="A797">
        <v>6503778</v>
      </c>
      <c r="B797">
        <v>0</v>
      </c>
      <c r="C797">
        <v>10</v>
      </c>
      <c r="D797" t="s">
        <v>361</v>
      </c>
      <c r="E797" t="s">
        <v>1324</v>
      </c>
      <c r="F797" t="s">
        <v>310</v>
      </c>
      <c r="G797" t="s">
        <v>1255</v>
      </c>
      <c r="H797">
        <v>3</v>
      </c>
      <c r="I797">
        <v>1</v>
      </c>
      <c r="J797">
        <v>0</v>
      </c>
      <c r="K797">
        <v>3</v>
      </c>
      <c r="L797" t="s">
        <v>355</v>
      </c>
      <c r="M797">
        <v>0</v>
      </c>
      <c r="N797" s="16">
        <v>45839</v>
      </c>
      <c r="O797" s="16">
        <v>45839</v>
      </c>
      <c r="Q797" t="s">
        <v>158</v>
      </c>
      <c r="R797" t="s">
        <v>397</v>
      </c>
      <c r="S797">
        <v>10014604</v>
      </c>
      <c r="T797" t="s">
        <v>158</v>
      </c>
      <c r="AE797">
        <v>0</v>
      </c>
      <c r="AG797">
        <v>0</v>
      </c>
      <c r="AI797" t="s">
        <v>360</v>
      </c>
      <c r="AM797">
        <v>0</v>
      </c>
      <c r="AN797">
        <v>4.7615740740740001E-2</v>
      </c>
      <c r="AO797">
        <v>0</v>
      </c>
      <c r="AP797">
        <v>0</v>
      </c>
      <c r="AQ797">
        <v>1001748330</v>
      </c>
      <c r="AR797">
        <v>4950514</v>
      </c>
      <c r="AS797">
        <v>2</v>
      </c>
    </row>
    <row r="798" spans="1:45" x14ac:dyDescent="0.35">
      <c r="A798">
        <v>6503826</v>
      </c>
      <c r="B798">
        <v>0</v>
      </c>
      <c r="C798">
        <v>10</v>
      </c>
      <c r="D798" t="s">
        <v>203</v>
      </c>
      <c r="E798" t="s">
        <v>359</v>
      </c>
      <c r="F798" t="s">
        <v>310</v>
      </c>
      <c r="G798" t="s">
        <v>1255</v>
      </c>
      <c r="H798">
        <v>3</v>
      </c>
      <c r="I798">
        <v>1</v>
      </c>
      <c r="J798">
        <v>0</v>
      </c>
      <c r="K798">
        <v>3</v>
      </c>
      <c r="L798" t="s">
        <v>355</v>
      </c>
      <c r="M798">
        <v>0</v>
      </c>
      <c r="N798" s="16">
        <v>45850</v>
      </c>
      <c r="O798" s="16">
        <v>45850</v>
      </c>
      <c r="Q798" t="s">
        <v>227</v>
      </c>
      <c r="R798" t="s">
        <v>305</v>
      </c>
      <c r="S798">
        <v>10014606</v>
      </c>
      <c r="T798" t="s">
        <v>227</v>
      </c>
      <c r="AE798">
        <v>0</v>
      </c>
      <c r="AG798">
        <v>0</v>
      </c>
      <c r="AI798" t="s">
        <v>360</v>
      </c>
      <c r="AM798">
        <v>0</v>
      </c>
      <c r="AN798">
        <v>9.5243055555559994E-2</v>
      </c>
      <c r="AO798">
        <v>0</v>
      </c>
      <c r="AP798">
        <v>0</v>
      </c>
      <c r="AQ798">
        <v>1001749044</v>
      </c>
      <c r="AR798">
        <v>4951473</v>
      </c>
      <c r="AS798">
        <v>2</v>
      </c>
    </row>
    <row r="799" spans="1:45" x14ac:dyDescent="0.35">
      <c r="A799">
        <v>6503902</v>
      </c>
      <c r="B799">
        <v>0</v>
      </c>
      <c r="C799">
        <v>10</v>
      </c>
      <c r="D799" t="s">
        <v>203</v>
      </c>
      <c r="E799" t="s">
        <v>1324</v>
      </c>
      <c r="F799" t="s">
        <v>310</v>
      </c>
      <c r="G799" t="s">
        <v>1113</v>
      </c>
      <c r="H799">
        <v>6</v>
      </c>
      <c r="I799">
        <v>1</v>
      </c>
      <c r="J799">
        <v>0</v>
      </c>
      <c r="K799">
        <v>6</v>
      </c>
      <c r="L799" t="s">
        <v>355</v>
      </c>
      <c r="M799">
        <v>0</v>
      </c>
      <c r="N799" s="16">
        <v>45839</v>
      </c>
      <c r="O799" s="16">
        <v>45839</v>
      </c>
      <c r="Q799" t="s">
        <v>134</v>
      </c>
      <c r="R799" t="s">
        <v>271</v>
      </c>
      <c r="S799">
        <v>10014658</v>
      </c>
      <c r="T799" t="s">
        <v>134</v>
      </c>
      <c r="AE799">
        <v>0</v>
      </c>
      <c r="AG799">
        <v>0</v>
      </c>
      <c r="AI799" t="s">
        <v>360</v>
      </c>
      <c r="AM799">
        <v>0.29166666666667002</v>
      </c>
      <c r="AN799">
        <v>0.70833333333333004</v>
      </c>
      <c r="AO799">
        <v>0</v>
      </c>
      <c r="AP799">
        <v>0</v>
      </c>
      <c r="AQ799">
        <v>1001749199</v>
      </c>
      <c r="AR799">
        <v>4951683</v>
      </c>
      <c r="AS799">
        <v>2</v>
      </c>
    </row>
    <row r="800" spans="1:45" x14ac:dyDescent="0.35">
      <c r="A800">
        <v>6503967</v>
      </c>
      <c r="B800">
        <v>0</v>
      </c>
      <c r="C800">
        <v>10</v>
      </c>
      <c r="D800" t="s">
        <v>203</v>
      </c>
      <c r="E800" t="s">
        <v>1324</v>
      </c>
      <c r="F800" t="s">
        <v>310</v>
      </c>
      <c r="G800" t="s">
        <v>1252</v>
      </c>
      <c r="H800">
        <v>2</v>
      </c>
      <c r="I800">
        <v>1</v>
      </c>
      <c r="J800">
        <v>0</v>
      </c>
      <c r="K800">
        <v>2</v>
      </c>
      <c r="L800" t="s">
        <v>355</v>
      </c>
      <c r="M800">
        <v>0</v>
      </c>
      <c r="N800" s="16">
        <v>45808</v>
      </c>
      <c r="O800" s="16">
        <v>45808</v>
      </c>
      <c r="Q800" t="s">
        <v>232</v>
      </c>
      <c r="R800" t="s">
        <v>340</v>
      </c>
      <c r="S800">
        <v>10014610</v>
      </c>
      <c r="T800" t="s">
        <v>232</v>
      </c>
      <c r="AE800">
        <v>0</v>
      </c>
      <c r="AG800">
        <v>0</v>
      </c>
      <c r="AI800" t="s">
        <v>360</v>
      </c>
      <c r="AM800">
        <v>0.29166666666667002</v>
      </c>
      <c r="AN800">
        <v>0.39583333333332998</v>
      </c>
      <c r="AO800">
        <v>0</v>
      </c>
      <c r="AP800">
        <v>0</v>
      </c>
      <c r="AQ800">
        <v>1001749200</v>
      </c>
      <c r="AR800">
        <v>4951685</v>
      </c>
      <c r="AS800">
        <v>2</v>
      </c>
    </row>
    <row r="801" spans="1:45" x14ac:dyDescent="0.35">
      <c r="A801">
        <v>6504194</v>
      </c>
      <c r="B801">
        <v>0</v>
      </c>
      <c r="C801">
        <v>10</v>
      </c>
      <c r="D801" t="s">
        <v>367</v>
      </c>
      <c r="E801" t="s">
        <v>359</v>
      </c>
      <c r="F801" t="s">
        <v>310</v>
      </c>
      <c r="G801" t="s">
        <v>1263</v>
      </c>
      <c r="H801">
        <v>6</v>
      </c>
      <c r="I801">
        <v>2</v>
      </c>
      <c r="J801">
        <v>0</v>
      </c>
      <c r="K801">
        <v>3</v>
      </c>
      <c r="L801" t="s">
        <v>355</v>
      </c>
      <c r="M801">
        <v>0</v>
      </c>
      <c r="N801" s="16">
        <v>45870</v>
      </c>
      <c r="O801" s="16">
        <v>45870</v>
      </c>
      <c r="Q801" t="s">
        <v>1264</v>
      </c>
      <c r="R801" t="s">
        <v>325</v>
      </c>
      <c r="S801">
        <v>10014892</v>
      </c>
      <c r="T801" t="s">
        <v>324</v>
      </c>
      <c r="AE801">
        <v>0</v>
      </c>
      <c r="AG801">
        <v>0</v>
      </c>
      <c r="AI801" t="s">
        <v>360</v>
      </c>
      <c r="AM801">
        <v>0.29166666666667002</v>
      </c>
      <c r="AN801">
        <v>0.39583333333332998</v>
      </c>
      <c r="AO801">
        <v>0</v>
      </c>
      <c r="AP801">
        <v>0</v>
      </c>
      <c r="AQ801">
        <v>1001749558</v>
      </c>
      <c r="AR801">
        <v>4952265</v>
      </c>
      <c r="AS801">
        <v>2</v>
      </c>
    </row>
    <row r="802" spans="1:45" x14ac:dyDescent="0.35">
      <c r="A802">
        <v>6504195</v>
      </c>
      <c r="B802">
        <v>0</v>
      </c>
      <c r="C802">
        <v>10</v>
      </c>
      <c r="D802" t="s">
        <v>203</v>
      </c>
      <c r="E802" t="s">
        <v>1324</v>
      </c>
      <c r="F802" t="s">
        <v>310</v>
      </c>
      <c r="G802" t="s">
        <v>1262</v>
      </c>
      <c r="H802">
        <v>6</v>
      </c>
      <c r="I802">
        <v>2</v>
      </c>
      <c r="J802">
        <v>0</v>
      </c>
      <c r="K802">
        <v>3</v>
      </c>
      <c r="L802" t="s">
        <v>355</v>
      </c>
      <c r="M802">
        <v>0</v>
      </c>
      <c r="N802" s="16">
        <v>45845</v>
      </c>
      <c r="O802" s="16">
        <v>45845</v>
      </c>
      <c r="Q802" t="s">
        <v>137</v>
      </c>
      <c r="R802" t="s">
        <v>388</v>
      </c>
      <c r="S802">
        <v>10014595</v>
      </c>
      <c r="T802" t="s">
        <v>137</v>
      </c>
      <c r="AE802">
        <v>0</v>
      </c>
      <c r="AG802">
        <v>0</v>
      </c>
      <c r="AI802" t="s">
        <v>360</v>
      </c>
      <c r="AM802">
        <v>0</v>
      </c>
      <c r="AN802">
        <v>9.5243055555559994E-2</v>
      </c>
      <c r="AO802">
        <v>0</v>
      </c>
      <c r="AP802">
        <v>0</v>
      </c>
      <c r="AQ802">
        <v>1001749949</v>
      </c>
      <c r="AR802">
        <v>4953315</v>
      </c>
      <c r="AS802">
        <v>2</v>
      </c>
    </row>
    <row r="803" spans="1:45" x14ac:dyDescent="0.35">
      <c r="A803">
        <v>6504196</v>
      </c>
      <c r="B803">
        <v>0</v>
      </c>
      <c r="C803">
        <v>10</v>
      </c>
      <c r="D803" t="s">
        <v>203</v>
      </c>
      <c r="E803" t="s">
        <v>1324</v>
      </c>
      <c r="F803" t="s">
        <v>310</v>
      </c>
      <c r="G803" t="s">
        <v>1262</v>
      </c>
      <c r="H803">
        <v>3</v>
      </c>
      <c r="I803">
        <v>1</v>
      </c>
      <c r="J803">
        <v>0</v>
      </c>
      <c r="K803">
        <v>3</v>
      </c>
      <c r="L803" t="s">
        <v>355</v>
      </c>
      <c r="M803">
        <v>0</v>
      </c>
      <c r="N803" s="16">
        <v>45845</v>
      </c>
      <c r="O803" s="16">
        <v>45845</v>
      </c>
      <c r="Q803" t="s">
        <v>128</v>
      </c>
      <c r="R803" t="s">
        <v>390</v>
      </c>
      <c r="S803">
        <v>10014594</v>
      </c>
      <c r="T803" t="s">
        <v>128</v>
      </c>
      <c r="AE803">
        <v>0</v>
      </c>
      <c r="AG803">
        <v>0</v>
      </c>
      <c r="AI803" t="s">
        <v>363</v>
      </c>
      <c r="AM803">
        <v>0</v>
      </c>
      <c r="AN803">
        <v>0.19047453703704001</v>
      </c>
      <c r="AO803">
        <v>0</v>
      </c>
      <c r="AP803">
        <v>0</v>
      </c>
      <c r="AQ803">
        <v>1001750153</v>
      </c>
      <c r="AR803">
        <v>4953601</v>
      </c>
      <c r="AS803">
        <v>3</v>
      </c>
    </row>
    <row r="804" spans="1:45" x14ac:dyDescent="0.35">
      <c r="A804">
        <v>6512527</v>
      </c>
      <c r="B804">
        <v>0</v>
      </c>
      <c r="C804">
        <v>10</v>
      </c>
      <c r="D804" t="s">
        <v>203</v>
      </c>
      <c r="E804" t="s">
        <v>359</v>
      </c>
      <c r="F804" t="s">
        <v>310</v>
      </c>
      <c r="G804" t="s">
        <v>1261</v>
      </c>
      <c r="H804">
        <v>4</v>
      </c>
      <c r="I804">
        <v>2</v>
      </c>
      <c r="J804">
        <v>0</v>
      </c>
      <c r="K804">
        <v>2</v>
      </c>
      <c r="L804" t="s">
        <v>355</v>
      </c>
      <c r="M804">
        <v>0</v>
      </c>
      <c r="N804" s="16">
        <v>45809</v>
      </c>
      <c r="O804" s="16">
        <v>45809</v>
      </c>
      <c r="Q804" t="s">
        <v>198</v>
      </c>
      <c r="R804" t="s">
        <v>306</v>
      </c>
      <c r="S804">
        <v>10014640</v>
      </c>
      <c r="T804" t="s">
        <v>198</v>
      </c>
      <c r="AE804">
        <v>0</v>
      </c>
      <c r="AG804">
        <v>0</v>
      </c>
      <c r="AI804" t="s">
        <v>363</v>
      </c>
      <c r="AM804">
        <v>0</v>
      </c>
      <c r="AN804">
        <v>9.5243055555559994E-2</v>
      </c>
      <c r="AO804">
        <v>0</v>
      </c>
      <c r="AP804">
        <v>0</v>
      </c>
      <c r="AQ804">
        <v>1001750536</v>
      </c>
      <c r="AR804">
        <v>4954025</v>
      </c>
      <c r="AS804">
        <v>3</v>
      </c>
    </row>
    <row r="805" spans="1:45" x14ac:dyDescent="0.35">
      <c r="A805">
        <v>6513039</v>
      </c>
      <c r="B805">
        <v>0</v>
      </c>
      <c r="C805">
        <v>10</v>
      </c>
      <c r="D805" t="s">
        <v>376</v>
      </c>
      <c r="E805" t="s">
        <v>1324</v>
      </c>
      <c r="F805" t="s">
        <v>310</v>
      </c>
      <c r="G805" t="s">
        <v>1260</v>
      </c>
      <c r="H805">
        <v>10</v>
      </c>
      <c r="I805">
        <v>2</v>
      </c>
      <c r="J805">
        <v>0</v>
      </c>
      <c r="K805">
        <v>5</v>
      </c>
      <c r="L805" t="s">
        <v>355</v>
      </c>
      <c r="M805">
        <v>0</v>
      </c>
      <c r="N805" s="16">
        <v>45808</v>
      </c>
      <c r="O805" s="16">
        <v>45808</v>
      </c>
      <c r="Q805" t="s">
        <v>157</v>
      </c>
      <c r="R805" t="s">
        <v>345</v>
      </c>
      <c r="S805">
        <v>10014635</v>
      </c>
      <c r="T805" t="s">
        <v>157</v>
      </c>
      <c r="AE805">
        <v>0</v>
      </c>
      <c r="AG805">
        <v>0</v>
      </c>
      <c r="AI805" t="s">
        <v>363</v>
      </c>
      <c r="AM805">
        <v>0</v>
      </c>
      <c r="AN805">
        <v>9.5243055555559994E-2</v>
      </c>
      <c r="AO805">
        <v>0</v>
      </c>
      <c r="AP805">
        <v>0</v>
      </c>
      <c r="AQ805">
        <v>1001750538</v>
      </c>
      <c r="AR805">
        <v>4954027</v>
      </c>
      <c r="AS805">
        <v>3</v>
      </c>
    </row>
    <row r="806" spans="1:45" x14ac:dyDescent="0.35">
      <c r="A806">
        <v>6514817</v>
      </c>
      <c r="B806">
        <v>0</v>
      </c>
      <c r="C806">
        <v>10</v>
      </c>
      <c r="D806" t="s">
        <v>203</v>
      </c>
      <c r="E806" t="s">
        <v>1324</v>
      </c>
      <c r="F806" t="s">
        <v>310</v>
      </c>
      <c r="G806" t="s">
        <v>1286</v>
      </c>
      <c r="H806">
        <v>54</v>
      </c>
      <c r="I806">
        <v>3</v>
      </c>
      <c r="J806">
        <v>0</v>
      </c>
      <c r="K806">
        <v>18</v>
      </c>
      <c r="L806" t="s">
        <v>355</v>
      </c>
      <c r="M806">
        <v>0</v>
      </c>
      <c r="N806" s="16">
        <v>45809</v>
      </c>
      <c r="O806" s="16">
        <v>45809</v>
      </c>
      <c r="Q806" t="s">
        <v>216</v>
      </c>
      <c r="R806" t="s">
        <v>282</v>
      </c>
      <c r="S806">
        <v>10014642</v>
      </c>
      <c r="T806" t="s">
        <v>216</v>
      </c>
      <c r="AE806">
        <v>0</v>
      </c>
      <c r="AG806">
        <v>0</v>
      </c>
      <c r="AI806" t="s">
        <v>360</v>
      </c>
      <c r="AM806">
        <v>0</v>
      </c>
      <c r="AN806">
        <v>0.38094907407407003</v>
      </c>
      <c r="AO806">
        <v>0</v>
      </c>
      <c r="AP806">
        <v>0</v>
      </c>
      <c r="AQ806">
        <v>1001750804</v>
      </c>
      <c r="AR806">
        <v>4954302</v>
      </c>
      <c r="AS806">
        <v>2</v>
      </c>
    </row>
    <row r="807" spans="1:45" x14ac:dyDescent="0.35">
      <c r="A807">
        <v>6514818</v>
      </c>
      <c r="B807">
        <v>0</v>
      </c>
      <c r="C807">
        <v>10</v>
      </c>
      <c r="D807" t="s">
        <v>203</v>
      </c>
      <c r="E807" t="s">
        <v>1324</v>
      </c>
      <c r="F807" t="s">
        <v>310</v>
      </c>
      <c r="G807" t="s">
        <v>1285</v>
      </c>
      <c r="H807">
        <v>8</v>
      </c>
      <c r="I807">
        <v>2</v>
      </c>
      <c r="J807">
        <v>0</v>
      </c>
      <c r="K807">
        <v>4</v>
      </c>
      <c r="L807" t="s">
        <v>355</v>
      </c>
      <c r="M807">
        <v>0</v>
      </c>
      <c r="N807" s="16">
        <v>45809</v>
      </c>
      <c r="O807" s="16">
        <v>45809</v>
      </c>
      <c r="Q807" t="s">
        <v>216</v>
      </c>
      <c r="R807" t="s">
        <v>282</v>
      </c>
      <c r="S807">
        <v>10014642</v>
      </c>
      <c r="T807" t="s">
        <v>216</v>
      </c>
      <c r="AE807">
        <v>0</v>
      </c>
      <c r="AG807">
        <v>0</v>
      </c>
      <c r="AI807" t="s">
        <v>363</v>
      </c>
      <c r="AM807">
        <v>0</v>
      </c>
      <c r="AN807">
        <v>4.7615740740740001E-2</v>
      </c>
      <c r="AO807">
        <v>0</v>
      </c>
      <c r="AP807">
        <v>0</v>
      </c>
      <c r="AQ807">
        <v>1001753043</v>
      </c>
      <c r="AR807">
        <v>4957882</v>
      </c>
      <c r="AS807">
        <v>3</v>
      </c>
    </row>
    <row r="808" spans="1:45" x14ac:dyDescent="0.35">
      <c r="A808">
        <v>6514849</v>
      </c>
      <c r="B808">
        <v>0</v>
      </c>
      <c r="C808">
        <v>10</v>
      </c>
      <c r="D808" t="s">
        <v>203</v>
      </c>
      <c r="E808" t="s">
        <v>1324</v>
      </c>
      <c r="F808" t="s">
        <v>310</v>
      </c>
      <c r="G808" t="s">
        <v>1151</v>
      </c>
      <c r="H808">
        <v>1</v>
      </c>
      <c r="I808">
        <v>1</v>
      </c>
      <c r="J808">
        <v>0</v>
      </c>
      <c r="K808">
        <v>1</v>
      </c>
      <c r="L808" t="s">
        <v>355</v>
      </c>
      <c r="M808">
        <v>0</v>
      </c>
      <c r="N808" s="16">
        <v>45839</v>
      </c>
      <c r="O808" s="16">
        <v>45839</v>
      </c>
      <c r="Q808" t="s">
        <v>216</v>
      </c>
      <c r="R808" t="s">
        <v>282</v>
      </c>
      <c r="S808">
        <v>10014642</v>
      </c>
      <c r="T808" t="s">
        <v>216</v>
      </c>
      <c r="AE808">
        <v>0</v>
      </c>
      <c r="AG808">
        <v>0</v>
      </c>
      <c r="AI808" t="s">
        <v>360</v>
      </c>
      <c r="AM808">
        <v>0</v>
      </c>
      <c r="AN808">
        <v>0.23809027777778</v>
      </c>
      <c r="AO808">
        <v>0</v>
      </c>
      <c r="AP808">
        <v>0</v>
      </c>
      <c r="AQ808">
        <v>1001753484</v>
      </c>
      <c r="AR808">
        <v>4958179</v>
      </c>
      <c r="AS808">
        <v>2</v>
      </c>
    </row>
    <row r="809" spans="1:45" x14ac:dyDescent="0.35">
      <c r="A809">
        <v>6514906</v>
      </c>
      <c r="B809">
        <v>0</v>
      </c>
      <c r="C809">
        <v>10</v>
      </c>
      <c r="D809" t="s">
        <v>203</v>
      </c>
      <c r="E809" t="s">
        <v>1324</v>
      </c>
      <c r="F809" t="s">
        <v>310</v>
      </c>
      <c r="G809" t="s">
        <v>1283</v>
      </c>
      <c r="H809">
        <v>18</v>
      </c>
      <c r="I809">
        <v>3</v>
      </c>
      <c r="J809">
        <v>0</v>
      </c>
      <c r="K809">
        <v>6</v>
      </c>
      <c r="L809" t="s">
        <v>355</v>
      </c>
      <c r="M809">
        <v>0</v>
      </c>
      <c r="N809" s="16">
        <v>45809</v>
      </c>
      <c r="O809" s="16">
        <v>45809</v>
      </c>
      <c r="Q809" t="s">
        <v>187</v>
      </c>
      <c r="R809" t="s">
        <v>328</v>
      </c>
      <c r="S809">
        <v>10014643</v>
      </c>
      <c r="T809" t="s">
        <v>187</v>
      </c>
      <c r="AE809">
        <v>0</v>
      </c>
      <c r="AG809">
        <v>0</v>
      </c>
      <c r="AI809" t="s">
        <v>360</v>
      </c>
      <c r="AM809">
        <v>0</v>
      </c>
      <c r="AN809">
        <v>0.23809027777778</v>
      </c>
      <c r="AO809">
        <v>0</v>
      </c>
      <c r="AP809">
        <v>0</v>
      </c>
      <c r="AQ809">
        <v>1001753304</v>
      </c>
      <c r="AR809">
        <v>4958124</v>
      </c>
      <c r="AS809">
        <v>2</v>
      </c>
    </row>
    <row r="810" spans="1:45" x14ac:dyDescent="0.35">
      <c r="A810">
        <v>6514908</v>
      </c>
      <c r="B810">
        <v>0</v>
      </c>
      <c r="C810">
        <v>10</v>
      </c>
      <c r="D810" t="s">
        <v>203</v>
      </c>
      <c r="E810" t="s">
        <v>1324</v>
      </c>
      <c r="F810" t="s">
        <v>310</v>
      </c>
      <c r="G810" t="s">
        <v>1282</v>
      </c>
      <c r="H810">
        <v>6</v>
      </c>
      <c r="I810">
        <v>2</v>
      </c>
      <c r="J810">
        <v>0</v>
      </c>
      <c r="K810">
        <v>3</v>
      </c>
      <c r="L810" t="s">
        <v>355</v>
      </c>
      <c r="M810">
        <v>0</v>
      </c>
      <c r="N810" s="16">
        <v>45839</v>
      </c>
      <c r="O810" s="16">
        <v>45839</v>
      </c>
      <c r="Q810" t="s">
        <v>178</v>
      </c>
      <c r="R810" t="s">
        <v>392</v>
      </c>
      <c r="S810">
        <v>10014644</v>
      </c>
      <c r="T810" t="s">
        <v>178</v>
      </c>
      <c r="AE810">
        <v>0</v>
      </c>
      <c r="AG810">
        <v>0</v>
      </c>
      <c r="AI810" t="s">
        <v>360</v>
      </c>
      <c r="AM810">
        <v>0</v>
      </c>
      <c r="AN810">
        <v>0.23809027777778</v>
      </c>
      <c r="AO810">
        <v>0</v>
      </c>
      <c r="AP810">
        <v>0</v>
      </c>
      <c r="AQ810">
        <v>1001753305</v>
      </c>
      <c r="AR810">
        <v>4958126</v>
      </c>
      <c r="AS810">
        <v>2</v>
      </c>
    </row>
    <row r="811" spans="1:45" x14ac:dyDescent="0.35">
      <c r="A811">
        <v>6514934</v>
      </c>
      <c r="B811">
        <v>0</v>
      </c>
      <c r="C811">
        <v>10</v>
      </c>
      <c r="D811" t="s">
        <v>203</v>
      </c>
      <c r="E811" t="s">
        <v>1324</v>
      </c>
      <c r="F811" t="s">
        <v>310</v>
      </c>
      <c r="G811" t="s">
        <v>1281</v>
      </c>
      <c r="H811">
        <v>1</v>
      </c>
      <c r="I811">
        <v>1</v>
      </c>
      <c r="J811">
        <v>0</v>
      </c>
      <c r="K811">
        <v>1</v>
      </c>
      <c r="L811" t="s">
        <v>355</v>
      </c>
      <c r="M811">
        <v>0</v>
      </c>
      <c r="N811" s="16">
        <v>45809</v>
      </c>
      <c r="O811" s="16">
        <v>45809</v>
      </c>
      <c r="Q811" t="s">
        <v>177</v>
      </c>
      <c r="R811" t="s">
        <v>278</v>
      </c>
      <c r="S811">
        <v>10014634</v>
      </c>
      <c r="T811" t="s">
        <v>177</v>
      </c>
      <c r="AE811">
        <v>0</v>
      </c>
      <c r="AG811">
        <v>0</v>
      </c>
      <c r="AI811" t="s">
        <v>360</v>
      </c>
      <c r="AM811">
        <v>0</v>
      </c>
      <c r="AN811">
        <v>0.23809027777778</v>
      </c>
      <c r="AO811">
        <v>0</v>
      </c>
      <c r="AP811">
        <v>0</v>
      </c>
      <c r="AQ811">
        <v>1001753308</v>
      </c>
      <c r="AR811">
        <v>4958134</v>
      </c>
      <c r="AS811">
        <v>2</v>
      </c>
    </row>
    <row r="812" spans="1:45" x14ac:dyDescent="0.35">
      <c r="A812">
        <v>6514950</v>
      </c>
      <c r="B812">
        <v>0</v>
      </c>
      <c r="C812">
        <v>10</v>
      </c>
      <c r="D812" t="s">
        <v>203</v>
      </c>
      <c r="E812" t="s">
        <v>1324</v>
      </c>
      <c r="F812" t="s">
        <v>310</v>
      </c>
      <c r="G812" t="s">
        <v>1280</v>
      </c>
      <c r="H812">
        <v>8</v>
      </c>
      <c r="I812">
        <v>2</v>
      </c>
      <c r="J812">
        <v>0</v>
      </c>
      <c r="K812">
        <v>4</v>
      </c>
      <c r="L812" t="s">
        <v>355</v>
      </c>
      <c r="M812">
        <v>0</v>
      </c>
      <c r="N812" s="16">
        <v>45845</v>
      </c>
      <c r="O812" s="16">
        <v>45845</v>
      </c>
      <c r="Q812" t="s">
        <v>176</v>
      </c>
      <c r="R812" t="s">
        <v>275</v>
      </c>
      <c r="S812">
        <v>10014596</v>
      </c>
      <c r="T812" t="s">
        <v>274</v>
      </c>
      <c r="AE812">
        <v>0</v>
      </c>
      <c r="AG812">
        <v>0</v>
      </c>
      <c r="AI812" t="s">
        <v>360</v>
      </c>
      <c r="AM812">
        <v>0</v>
      </c>
      <c r="AN812">
        <v>0.23809027777778</v>
      </c>
      <c r="AO812">
        <v>0</v>
      </c>
      <c r="AP812">
        <v>0</v>
      </c>
      <c r="AQ812">
        <v>1001753309</v>
      </c>
      <c r="AR812">
        <v>4958135</v>
      </c>
      <c r="AS812">
        <v>2</v>
      </c>
    </row>
    <row r="813" spans="1:45" x14ac:dyDescent="0.35">
      <c r="A813">
        <v>6514952</v>
      </c>
      <c r="B813">
        <v>0</v>
      </c>
      <c r="C813">
        <v>10</v>
      </c>
      <c r="D813" t="s">
        <v>203</v>
      </c>
      <c r="E813" t="s">
        <v>1324</v>
      </c>
      <c r="F813" t="s">
        <v>310</v>
      </c>
      <c r="G813" t="s">
        <v>1279</v>
      </c>
      <c r="H813">
        <v>6</v>
      </c>
      <c r="I813">
        <v>2</v>
      </c>
      <c r="J813">
        <v>0</v>
      </c>
      <c r="K813">
        <v>3</v>
      </c>
      <c r="L813" t="s">
        <v>355</v>
      </c>
      <c r="M813">
        <v>0</v>
      </c>
      <c r="N813" s="16">
        <v>45809</v>
      </c>
      <c r="O813" s="16">
        <v>45809</v>
      </c>
      <c r="Q813" t="s">
        <v>230</v>
      </c>
      <c r="R813" t="s">
        <v>277</v>
      </c>
      <c r="S813">
        <v>10014636</v>
      </c>
      <c r="T813" t="s">
        <v>230</v>
      </c>
      <c r="AE813">
        <v>0</v>
      </c>
      <c r="AG813">
        <v>0</v>
      </c>
      <c r="AI813" t="s">
        <v>360</v>
      </c>
      <c r="AM813">
        <v>0</v>
      </c>
      <c r="AN813">
        <v>0.23809027777778</v>
      </c>
      <c r="AO813">
        <v>0</v>
      </c>
      <c r="AP813">
        <v>0</v>
      </c>
      <c r="AQ813">
        <v>1001753310</v>
      </c>
      <c r="AR813">
        <v>4958136</v>
      </c>
      <c r="AS813">
        <v>2</v>
      </c>
    </row>
    <row r="814" spans="1:45" x14ac:dyDescent="0.35">
      <c r="A814">
        <v>6514985</v>
      </c>
      <c r="B814">
        <v>0</v>
      </c>
      <c r="C814">
        <v>10</v>
      </c>
      <c r="D814" t="s">
        <v>367</v>
      </c>
      <c r="E814" t="s">
        <v>1324</v>
      </c>
      <c r="F814" t="s">
        <v>310</v>
      </c>
      <c r="G814" t="s">
        <v>1278</v>
      </c>
      <c r="H814">
        <v>0</v>
      </c>
      <c r="I814">
        <v>2</v>
      </c>
      <c r="J814">
        <v>0</v>
      </c>
      <c r="K814">
        <v>2</v>
      </c>
      <c r="L814" t="s">
        <v>355</v>
      </c>
      <c r="M814">
        <v>0</v>
      </c>
      <c r="N814" s="16">
        <v>45808</v>
      </c>
      <c r="O814" s="16">
        <v>45808</v>
      </c>
      <c r="Q814" t="s">
        <v>428</v>
      </c>
      <c r="R814" t="s">
        <v>325</v>
      </c>
      <c r="S814">
        <v>10017565</v>
      </c>
      <c r="T814" t="s">
        <v>324</v>
      </c>
      <c r="AE814">
        <v>0</v>
      </c>
      <c r="AG814">
        <v>0</v>
      </c>
      <c r="AI814" t="s">
        <v>360</v>
      </c>
      <c r="AM814">
        <v>0</v>
      </c>
      <c r="AN814">
        <v>0.23809027777778</v>
      </c>
      <c r="AO814">
        <v>0</v>
      </c>
      <c r="AP814">
        <v>0</v>
      </c>
      <c r="AQ814">
        <v>1001753311</v>
      </c>
      <c r="AR814">
        <v>4958137</v>
      </c>
      <c r="AS814">
        <v>2</v>
      </c>
    </row>
    <row r="815" spans="1:45" x14ac:dyDescent="0.35">
      <c r="A815">
        <v>6514986</v>
      </c>
      <c r="B815">
        <v>0</v>
      </c>
      <c r="C815">
        <v>10</v>
      </c>
      <c r="D815" t="s">
        <v>367</v>
      </c>
      <c r="E815" t="s">
        <v>1324</v>
      </c>
      <c r="F815" t="s">
        <v>310</v>
      </c>
      <c r="G815" t="s">
        <v>1277</v>
      </c>
      <c r="H815">
        <v>0</v>
      </c>
      <c r="I815">
        <v>2</v>
      </c>
      <c r="J815">
        <v>0</v>
      </c>
      <c r="K815">
        <v>6</v>
      </c>
      <c r="L815" t="s">
        <v>355</v>
      </c>
      <c r="M815">
        <v>0</v>
      </c>
      <c r="N815" s="16">
        <v>45808</v>
      </c>
      <c r="O815" s="16">
        <v>45808</v>
      </c>
      <c r="Q815" t="s">
        <v>146</v>
      </c>
      <c r="R815" t="s">
        <v>325</v>
      </c>
      <c r="S815">
        <v>10017213</v>
      </c>
      <c r="T815" t="s">
        <v>324</v>
      </c>
      <c r="AE815">
        <v>0</v>
      </c>
      <c r="AG815">
        <v>0</v>
      </c>
      <c r="AI815" t="s">
        <v>360</v>
      </c>
      <c r="AM815">
        <v>0</v>
      </c>
      <c r="AN815">
        <v>0.23809027777778</v>
      </c>
      <c r="AO815">
        <v>0</v>
      </c>
      <c r="AP815">
        <v>0</v>
      </c>
      <c r="AQ815">
        <v>1001753316</v>
      </c>
      <c r="AR815">
        <v>4958139</v>
      </c>
      <c r="AS815">
        <v>2</v>
      </c>
    </row>
    <row r="816" spans="1:45" x14ac:dyDescent="0.35">
      <c r="A816">
        <v>6514992</v>
      </c>
      <c r="B816">
        <v>0</v>
      </c>
      <c r="C816">
        <v>10</v>
      </c>
      <c r="D816" t="s">
        <v>203</v>
      </c>
      <c r="E816" t="s">
        <v>1324</v>
      </c>
      <c r="F816" t="s">
        <v>310</v>
      </c>
      <c r="G816" t="s">
        <v>1276</v>
      </c>
      <c r="H816">
        <v>2</v>
      </c>
      <c r="I816">
        <v>1</v>
      </c>
      <c r="J816">
        <v>0</v>
      </c>
      <c r="K816">
        <v>2</v>
      </c>
      <c r="L816" t="s">
        <v>355</v>
      </c>
      <c r="M816">
        <v>0</v>
      </c>
      <c r="N816" s="16">
        <v>45809</v>
      </c>
      <c r="O816" s="16">
        <v>45809</v>
      </c>
      <c r="Q816" t="s">
        <v>238</v>
      </c>
      <c r="R816" t="s">
        <v>281</v>
      </c>
      <c r="S816">
        <v>10014628</v>
      </c>
      <c r="T816" t="s">
        <v>238</v>
      </c>
      <c r="AE816">
        <v>0</v>
      </c>
      <c r="AG816">
        <v>0</v>
      </c>
      <c r="AI816" t="s">
        <v>356</v>
      </c>
      <c r="AM816">
        <v>0</v>
      </c>
      <c r="AN816">
        <v>0.19047453703704001</v>
      </c>
      <c r="AO816">
        <v>0</v>
      </c>
      <c r="AP816">
        <v>0</v>
      </c>
      <c r="AQ816">
        <v>1001753342</v>
      </c>
      <c r="AR816">
        <v>4958270</v>
      </c>
      <c r="AS816">
        <v>1</v>
      </c>
    </row>
    <row r="817" spans="1:45" x14ac:dyDescent="0.35">
      <c r="A817">
        <v>6514997</v>
      </c>
      <c r="B817">
        <v>0</v>
      </c>
      <c r="C817">
        <v>10</v>
      </c>
      <c r="D817" t="s">
        <v>203</v>
      </c>
      <c r="E817" t="s">
        <v>1324</v>
      </c>
      <c r="F817" t="s">
        <v>310</v>
      </c>
      <c r="G817" t="s">
        <v>1275</v>
      </c>
      <c r="H817">
        <v>2</v>
      </c>
      <c r="I817">
        <v>1</v>
      </c>
      <c r="J817">
        <v>0</v>
      </c>
      <c r="K817">
        <v>2</v>
      </c>
      <c r="L817" t="s">
        <v>355</v>
      </c>
      <c r="M817">
        <v>0</v>
      </c>
      <c r="N817" s="16">
        <v>45809</v>
      </c>
      <c r="O817" s="16">
        <v>45809</v>
      </c>
      <c r="Q817" t="s">
        <v>240</v>
      </c>
      <c r="R817" t="s">
        <v>304</v>
      </c>
      <c r="S817">
        <v>10014607</v>
      </c>
      <c r="T817" t="s">
        <v>240</v>
      </c>
      <c r="AE817">
        <v>0</v>
      </c>
      <c r="AG817">
        <v>0</v>
      </c>
      <c r="AI817" t="s">
        <v>363</v>
      </c>
      <c r="AM817">
        <v>0</v>
      </c>
      <c r="AN817">
        <v>0.23809027777778</v>
      </c>
      <c r="AO817">
        <v>0</v>
      </c>
      <c r="AP817">
        <v>0</v>
      </c>
      <c r="AQ817">
        <v>1001753390</v>
      </c>
      <c r="AR817">
        <v>4958330</v>
      </c>
      <c r="AS817">
        <v>3</v>
      </c>
    </row>
    <row r="818" spans="1:45" x14ac:dyDescent="0.35">
      <c r="A818">
        <v>6514999</v>
      </c>
      <c r="B818">
        <v>0</v>
      </c>
      <c r="C818">
        <v>10</v>
      </c>
      <c r="D818" t="s">
        <v>203</v>
      </c>
      <c r="E818" t="s">
        <v>1324</v>
      </c>
      <c r="F818" t="s">
        <v>310</v>
      </c>
      <c r="G818" t="s">
        <v>1274</v>
      </c>
      <c r="H818">
        <v>2</v>
      </c>
      <c r="I818">
        <v>2</v>
      </c>
      <c r="J818">
        <v>0</v>
      </c>
      <c r="K818">
        <v>1</v>
      </c>
      <c r="L818" t="s">
        <v>355</v>
      </c>
      <c r="M818">
        <v>0</v>
      </c>
      <c r="N818" s="16">
        <v>45869</v>
      </c>
      <c r="O818" s="16">
        <v>45869</v>
      </c>
      <c r="Q818" t="s">
        <v>158</v>
      </c>
      <c r="R818" t="s">
        <v>397</v>
      </c>
      <c r="S818">
        <v>10014604</v>
      </c>
      <c r="T818" t="s">
        <v>158</v>
      </c>
      <c r="AE818">
        <v>0</v>
      </c>
      <c r="AG818">
        <v>0</v>
      </c>
      <c r="AI818" t="s">
        <v>363</v>
      </c>
      <c r="AM818">
        <v>0.23809027777778</v>
      </c>
      <c r="AN818">
        <v>0.71428240740741</v>
      </c>
      <c r="AO818">
        <v>0</v>
      </c>
      <c r="AP818">
        <v>0</v>
      </c>
      <c r="AQ818">
        <v>1001753390</v>
      </c>
      <c r="AR818">
        <v>4958331</v>
      </c>
      <c r="AS818">
        <v>3</v>
      </c>
    </row>
    <row r="819" spans="1:45" x14ac:dyDescent="0.35">
      <c r="A819">
        <v>6515237</v>
      </c>
      <c r="B819">
        <v>0</v>
      </c>
      <c r="C819">
        <v>10</v>
      </c>
      <c r="D819" t="s">
        <v>203</v>
      </c>
      <c r="E819" t="s">
        <v>1324</v>
      </c>
      <c r="F819" t="s">
        <v>310</v>
      </c>
      <c r="G819" t="s">
        <v>3297</v>
      </c>
      <c r="H819">
        <v>8</v>
      </c>
      <c r="I819">
        <v>2</v>
      </c>
      <c r="J819">
        <v>0</v>
      </c>
      <c r="K819">
        <v>4</v>
      </c>
      <c r="L819" t="s">
        <v>355</v>
      </c>
      <c r="M819">
        <v>0</v>
      </c>
      <c r="N819" s="16">
        <v>45809</v>
      </c>
      <c r="O819" s="16">
        <v>45809</v>
      </c>
      <c r="Q819" t="s">
        <v>231</v>
      </c>
      <c r="R819" t="s">
        <v>331</v>
      </c>
      <c r="S819">
        <v>10014638</v>
      </c>
      <c r="T819" t="s">
        <v>231</v>
      </c>
      <c r="AE819">
        <v>0</v>
      </c>
      <c r="AG819">
        <v>0</v>
      </c>
      <c r="AI819" t="s">
        <v>360</v>
      </c>
      <c r="AM819">
        <v>0</v>
      </c>
      <c r="AN819">
        <v>0.23809027777778</v>
      </c>
      <c r="AO819">
        <v>0</v>
      </c>
      <c r="AP819">
        <v>0</v>
      </c>
      <c r="AQ819">
        <v>1001753392</v>
      </c>
      <c r="AR819">
        <v>4958333</v>
      </c>
      <c r="AS819">
        <v>2</v>
      </c>
    </row>
    <row r="820" spans="1:45" x14ac:dyDescent="0.35">
      <c r="A820">
        <v>6515466</v>
      </c>
      <c r="B820">
        <v>0</v>
      </c>
      <c r="C820">
        <v>10</v>
      </c>
      <c r="D820" t="s">
        <v>203</v>
      </c>
      <c r="E820" t="s">
        <v>1324</v>
      </c>
      <c r="F820" t="s">
        <v>310</v>
      </c>
      <c r="G820" t="s">
        <v>842</v>
      </c>
      <c r="H820">
        <v>1</v>
      </c>
      <c r="I820">
        <v>1</v>
      </c>
      <c r="J820">
        <v>0</v>
      </c>
      <c r="K820">
        <v>1</v>
      </c>
      <c r="L820" t="s">
        <v>355</v>
      </c>
      <c r="M820">
        <v>0</v>
      </c>
      <c r="N820" s="16">
        <v>45839</v>
      </c>
      <c r="O820" s="16">
        <v>45839</v>
      </c>
      <c r="Q820" t="s">
        <v>202</v>
      </c>
      <c r="R820" t="s">
        <v>396</v>
      </c>
      <c r="S820">
        <v>10014615</v>
      </c>
      <c r="T820" t="s">
        <v>202</v>
      </c>
      <c r="AE820">
        <v>0</v>
      </c>
      <c r="AG820">
        <v>0</v>
      </c>
      <c r="AI820" t="s">
        <v>360</v>
      </c>
      <c r="AM820">
        <v>0</v>
      </c>
      <c r="AN820">
        <v>0.19047453703704001</v>
      </c>
      <c r="AO820">
        <v>0</v>
      </c>
      <c r="AP820">
        <v>0</v>
      </c>
      <c r="AQ820">
        <v>1001753402</v>
      </c>
      <c r="AR820">
        <v>4958343</v>
      </c>
      <c r="AS820">
        <v>2</v>
      </c>
    </row>
    <row r="821" spans="1:45" x14ac:dyDescent="0.35">
      <c r="A821">
        <v>6515482</v>
      </c>
      <c r="B821">
        <v>0</v>
      </c>
      <c r="C821">
        <v>10</v>
      </c>
      <c r="D821" t="s">
        <v>203</v>
      </c>
      <c r="E821" t="s">
        <v>1324</v>
      </c>
      <c r="F821" t="s">
        <v>310</v>
      </c>
      <c r="G821" t="s">
        <v>1269</v>
      </c>
      <c r="H821">
        <v>2</v>
      </c>
      <c r="I821">
        <v>1</v>
      </c>
      <c r="J821">
        <v>0</v>
      </c>
      <c r="K821">
        <v>2</v>
      </c>
      <c r="L821" t="s">
        <v>355</v>
      </c>
      <c r="M821">
        <v>0</v>
      </c>
      <c r="N821" s="16">
        <v>45839</v>
      </c>
      <c r="O821" s="16">
        <v>45839</v>
      </c>
      <c r="Q821" t="s">
        <v>202</v>
      </c>
      <c r="R821" t="s">
        <v>396</v>
      </c>
      <c r="S821">
        <v>10014615</v>
      </c>
      <c r="T821" t="s">
        <v>202</v>
      </c>
      <c r="AE821">
        <v>0</v>
      </c>
      <c r="AG821">
        <v>0</v>
      </c>
      <c r="AI821" t="s">
        <v>360</v>
      </c>
      <c r="AM821">
        <v>0</v>
      </c>
      <c r="AN821">
        <v>0.23809027777778</v>
      </c>
      <c r="AO821">
        <v>0</v>
      </c>
      <c r="AP821">
        <v>0</v>
      </c>
      <c r="AQ821">
        <v>1001753416</v>
      </c>
      <c r="AR821">
        <v>4958366</v>
      </c>
      <c r="AS821">
        <v>2</v>
      </c>
    </row>
    <row r="822" spans="1:45" x14ac:dyDescent="0.35">
      <c r="A822">
        <v>6515484</v>
      </c>
      <c r="B822">
        <v>0</v>
      </c>
      <c r="C822">
        <v>10</v>
      </c>
      <c r="D822" t="s">
        <v>203</v>
      </c>
      <c r="E822" t="s">
        <v>1324</v>
      </c>
      <c r="F822" t="s">
        <v>310</v>
      </c>
      <c r="G822" t="s">
        <v>1273</v>
      </c>
      <c r="H822">
        <v>2</v>
      </c>
      <c r="I822">
        <v>1</v>
      </c>
      <c r="J822">
        <v>0</v>
      </c>
      <c r="K822">
        <v>2</v>
      </c>
      <c r="L822" t="s">
        <v>355</v>
      </c>
      <c r="M822">
        <v>0</v>
      </c>
      <c r="N822" s="16">
        <v>45809</v>
      </c>
      <c r="O822" s="16">
        <v>45809</v>
      </c>
      <c r="Q822" t="s">
        <v>202</v>
      </c>
      <c r="R822" t="s">
        <v>396</v>
      </c>
      <c r="S822">
        <v>10014615</v>
      </c>
      <c r="T822" t="s">
        <v>202</v>
      </c>
      <c r="AE822">
        <v>0</v>
      </c>
      <c r="AG822">
        <v>0</v>
      </c>
      <c r="AI822" t="s">
        <v>360</v>
      </c>
      <c r="AM822">
        <v>0</v>
      </c>
      <c r="AN822">
        <v>0.23809027777778</v>
      </c>
      <c r="AO822">
        <v>0</v>
      </c>
      <c r="AP822">
        <v>0</v>
      </c>
      <c r="AQ822">
        <v>1001753424</v>
      </c>
      <c r="AR822">
        <v>4958377</v>
      </c>
      <c r="AS822">
        <v>2</v>
      </c>
    </row>
    <row r="823" spans="1:45" x14ac:dyDescent="0.35">
      <c r="A823">
        <v>6515492</v>
      </c>
      <c r="B823">
        <v>0</v>
      </c>
      <c r="C823">
        <v>10</v>
      </c>
      <c r="D823" t="s">
        <v>203</v>
      </c>
      <c r="E823" t="s">
        <v>1324</v>
      </c>
      <c r="F823" t="s">
        <v>310</v>
      </c>
      <c r="G823" t="s">
        <v>1048</v>
      </c>
      <c r="H823">
        <v>10</v>
      </c>
      <c r="I823">
        <v>2</v>
      </c>
      <c r="J823">
        <v>0</v>
      </c>
      <c r="K823">
        <v>5</v>
      </c>
      <c r="L823" t="s">
        <v>355</v>
      </c>
      <c r="M823">
        <v>0</v>
      </c>
      <c r="N823" s="16">
        <v>45689</v>
      </c>
      <c r="O823" s="16">
        <v>45689</v>
      </c>
      <c r="Q823" t="s">
        <v>202</v>
      </c>
      <c r="R823" t="s">
        <v>396</v>
      </c>
      <c r="S823">
        <v>10014615</v>
      </c>
      <c r="T823" t="s">
        <v>202</v>
      </c>
      <c r="AE823">
        <v>0</v>
      </c>
      <c r="AG823">
        <v>0</v>
      </c>
      <c r="AI823" t="s">
        <v>360</v>
      </c>
      <c r="AM823">
        <v>0</v>
      </c>
      <c r="AN823">
        <v>0.23809027777778</v>
      </c>
      <c r="AO823">
        <v>0</v>
      </c>
      <c r="AP823">
        <v>0</v>
      </c>
      <c r="AQ823">
        <v>1001753427</v>
      </c>
      <c r="AR823">
        <v>4958380</v>
      </c>
      <c r="AS823">
        <v>2</v>
      </c>
    </row>
    <row r="824" spans="1:45" x14ac:dyDescent="0.35">
      <c r="A824">
        <v>6515551</v>
      </c>
      <c r="B824">
        <v>0</v>
      </c>
      <c r="C824">
        <v>10</v>
      </c>
      <c r="D824" t="s">
        <v>203</v>
      </c>
      <c r="E824" t="s">
        <v>1324</v>
      </c>
      <c r="F824" t="s">
        <v>310</v>
      </c>
      <c r="G824" t="s">
        <v>1271</v>
      </c>
      <c r="H824">
        <v>72</v>
      </c>
      <c r="I824">
        <v>3</v>
      </c>
      <c r="J824">
        <v>0</v>
      </c>
      <c r="K824">
        <v>24</v>
      </c>
      <c r="L824" t="s">
        <v>355</v>
      </c>
      <c r="M824">
        <v>0</v>
      </c>
      <c r="N824" s="16">
        <v>45845</v>
      </c>
      <c r="O824" s="16">
        <v>45846</v>
      </c>
      <c r="Q824" t="s">
        <v>173</v>
      </c>
      <c r="R824" t="s">
        <v>341</v>
      </c>
      <c r="S824">
        <v>10014656</v>
      </c>
      <c r="T824" t="s">
        <v>173</v>
      </c>
      <c r="AE824">
        <v>0</v>
      </c>
      <c r="AG824">
        <v>0</v>
      </c>
      <c r="AI824" t="s">
        <v>360</v>
      </c>
      <c r="AM824">
        <v>0.23809027777778</v>
      </c>
      <c r="AN824">
        <v>0.47618055555555999</v>
      </c>
      <c r="AO824">
        <v>0</v>
      </c>
      <c r="AP824">
        <v>0</v>
      </c>
      <c r="AQ824">
        <v>1001753427</v>
      </c>
      <c r="AR824">
        <v>4958382</v>
      </c>
      <c r="AS824">
        <v>2</v>
      </c>
    </row>
    <row r="825" spans="1:45" x14ac:dyDescent="0.35">
      <c r="A825">
        <v>6515551</v>
      </c>
      <c r="B825">
        <v>0</v>
      </c>
      <c r="C825">
        <v>20</v>
      </c>
      <c r="D825" t="s">
        <v>361</v>
      </c>
      <c r="E825" t="s">
        <v>1324</v>
      </c>
      <c r="F825" t="s">
        <v>310</v>
      </c>
      <c r="G825" t="s">
        <v>1271</v>
      </c>
      <c r="H825">
        <v>48</v>
      </c>
      <c r="I825">
        <v>2</v>
      </c>
      <c r="J825">
        <v>0</v>
      </c>
      <c r="K825">
        <v>24</v>
      </c>
      <c r="L825" t="s">
        <v>355</v>
      </c>
      <c r="M825">
        <v>0</v>
      </c>
      <c r="N825" s="16">
        <v>45846</v>
      </c>
      <c r="O825" s="16">
        <v>45847</v>
      </c>
      <c r="Q825" t="s">
        <v>173</v>
      </c>
      <c r="R825" t="s">
        <v>341</v>
      </c>
      <c r="S825">
        <v>10014656</v>
      </c>
      <c r="T825" t="s">
        <v>173</v>
      </c>
      <c r="AE825">
        <v>0</v>
      </c>
      <c r="AG825">
        <v>0</v>
      </c>
      <c r="AI825" t="s">
        <v>360</v>
      </c>
      <c r="AM825">
        <v>0</v>
      </c>
      <c r="AN825">
        <v>0.23809027777778</v>
      </c>
      <c r="AO825">
        <v>0</v>
      </c>
      <c r="AP825">
        <v>0</v>
      </c>
      <c r="AQ825">
        <v>1001753429</v>
      </c>
      <c r="AR825">
        <v>4958383</v>
      </c>
      <c r="AS825">
        <v>2</v>
      </c>
    </row>
    <row r="826" spans="1:45" x14ac:dyDescent="0.35">
      <c r="A826">
        <v>6515585</v>
      </c>
      <c r="B826">
        <v>0</v>
      </c>
      <c r="C826">
        <v>10</v>
      </c>
      <c r="D826" t="s">
        <v>203</v>
      </c>
      <c r="E826" t="s">
        <v>1324</v>
      </c>
      <c r="F826" t="s">
        <v>310</v>
      </c>
      <c r="G826" t="s">
        <v>1270</v>
      </c>
      <c r="H826">
        <v>4</v>
      </c>
      <c r="I826">
        <v>2</v>
      </c>
      <c r="J826">
        <v>0</v>
      </c>
      <c r="K826">
        <v>2</v>
      </c>
      <c r="L826" t="s">
        <v>355</v>
      </c>
      <c r="M826">
        <v>0</v>
      </c>
      <c r="N826" s="16">
        <v>45809</v>
      </c>
      <c r="O826" s="16">
        <v>45809</v>
      </c>
      <c r="Q826" t="s">
        <v>315</v>
      </c>
      <c r="R826" t="s">
        <v>317</v>
      </c>
      <c r="S826">
        <v>10018370</v>
      </c>
      <c r="T826" t="s">
        <v>315</v>
      </c>
      <c r="AE826">
        <v>0</v>
      </c>
      <c r="AG826">
        <v>0</v>
      </c>
      <c r="AI826" t="s">
        <v>360</v>
      </c>
      <c r="AM826">
        <v>0.23809027777778</v>
      </c>
      <c r="AN826">
        <v>0.47618055555555999</v>
      </c>
      <c r="AO826">
        <v>0</v>
      </c>
      <c r="AP826">
        <v>0</v>
      </c>
      <c r="AQ826">
        <v>1001753429</v>
      </c>
      <c r="AR826">
        <v>4958384</v>
      </c>
      <c r="AS826">
        <v>2</v>
      </c>
    </row>
    <row r="827" spans="1:45" x14ac:dyDescent="0.35">
      <c r="A827">
        <v>6515590</v>
      </c>
      <c r="B827">
        <v>0</v>
      </c>
      <c r="C827">
        <v>10</v>
      </c>
      <c r="D827" t="s">
        <v>203</v>
      </c>
      <c r="E827" t="s">
        <v>359</v>
      </c>
      <c r="F827" t="s">
        <v>310</v>
      </c>
      <c r="G827" t="s">
        <v>182</v>
      </c>
      <c r="H827">
        <v>108</v>
      </c>
      <c r="I827">
        <v>3</v>
      </c>
      <c r="J827">
        <v>0</v>
      </c>
      <c r="K827">
        <v>36</v>
      </c>
      <c r="L827" t="s">
        <v>355</v>
      </c>
      <c r="M827">
        <v>0</v>
      </c>
      <c r="N827" s="16">
        <v>45658</v>
      </c>
      <c r="O827" s="16">
        <v>45659</v>
      </c>
      <c r="Q827" t="s">
        <v>315</v>
      </c>
      <c r="R827" t="s">
        <v>317</v>
      </c>
      <c r="S827">
        <v>10018370</v>
      </c>
      <c r="T827" t="s">
        <v>315</v>
      </c>
      <c r="AE827">
        <v>0</v>
      </c>
      <c r="AG827">
        <v>0</v>
      </c>
      <c r="AI827" t="s">
        <v>360</v>
      </c>
      <c r="AM827">
        <v>0</v>
      </c>
      <c r="AN827">
        <v>0.23809027777778</v>
      </c>
      <c r="AO827">
        <v>0</v>
      </c>
      <c r="AP827">
        <v>0</v>
      </c>
      <c r="AQ827">
        <v>1001753430</v>
      </c>
      <c r="AR827">
        <v>4958385</v>
      </c>
      <c r="AS827">
        <v>2</v>
      </c>
    </row>
    <row r="828" spans="1:45" x14ac:dyDescent="0.35">
      <c r="A828">
        <v>6515624</v>
      </c>
      <c r="B828">
        <v>0</v>
      </c>
      <c r="C828">
        <v>10</v>
      </c>
      <c r="D828" t="s">
        <v>361</v>
      </c>
      <c r="E828" t="s">
        <v>359</v>
      </c>
      <c r="F828" t="s">
        <v>310</v>
      </c>
      <c r="G828" t="s">
        <v>426</v>
      </c>
      <c r="H828">
        <v>4</v>
      </c>
      <c r="I828">
        <v>2</v>
      </c>
      <c r="J828">
        <v>0</v>
      </c>
      <c r="K828">
        <v>2</v>
      </c>
      <c r="L828" t="s">
        <v>355</v>
      </c>
      <c r="M828">
        <v>0</v>
      </c>
      <c r="N828" s="16">
        <v>45654</v>
      </c>
      <c r="O828" s="16">
        <v>45654</v>
      </c>
      <c r="Q828" t="s">
        <v>148</v>
      </c>
      <c r="R828" t="s">
        <v>297</v>
      </c>
      <c r="S828">
        <v>10014617</v>
      </c>
      <c r="T828" t="s">
        <v>148</v>
      </c>
      <c r="AE828">
        <v>0</v>
      </c>
      <c r="AG828">
        <v>0</v>
      </c>
      <c r="AI828" t="s">
        <v>360</v>
      </c>
      <c r="AM828">
        <v>0.23809027777778</v>
      </c>
      <c r="AN828">
        <v>0.47618055555555999</v>
      </c>
      <c r="AO828">
        <v>0</v>
      </c>
      <c r="AP828">
        <v>0</v>
      </c>
      <c r="AQ828">
        <v>1001753430</v>
      </c>
      <c r="AR828">
        <v>4958386</v>
      </c>
      <c r="AS828">
        <v>2</v>
      </c>
    </row>
    <row r="829" spans="1:45" x14ac:dyDescent="0.35">
      <c r="A829">
        <v>6515674</v>
      </c>
      <c r="B829">
        <v>0</v>
      </c>
      <c r="C829">
        <v>10</v>
      </c>
      <c r="D829" t="s">
        <v>203</v>
      </c>
      <c r="E829" t="s">
        <v>1324</v>
      </c>
      <c r="F829" t="s">
        <v>310</v>
      </c>
      <c r="G829" t="s">
        <v>1268</v>
      </c>
      <c r="H829">
        <v>1</v>
      </c>
      <c r="I829">
        <v>1</v>
      </c>
      <c r="J829">
        <v>0</v>
      </c>
      <c r="K829">
        <v>1</v>
      </c>
      <c r="L829" t="s">
        <v>355</v>
      </c>
      <c r="M829">
        <v>0</v>
      </c>
      <c r="N829" s="16">
        <v>45809</v>
      </c>
      <c r="O829" s="16">
        <v>45809</v>
      </c>
      <c r="Q829" t="s">
        <v>157</v>
      </c>
      <c r="R829" t="s">
        <v>345</v>
      </c>
      <c r="S829">
        <v>10014635</v>
      </c>
      <c r="T829" t="s">
        <v>157</v>
      </c>
      <c r="AE829">
        <v>0</v>
      </c>
      <c r="AG829">
        <v>0</v>
      </c>
      <c r="AI829" t="s">
        <v>360</v>
      </c>
      <c r="AM829">
        <v>0</v>
      </c>
      <c r="AN829">
        <v>0.23809027777778</v>
      </c>
      <c r="AO829">
        <v>0</v>
      </c>
      <c r="AP829">
        <v>0</v>
      </c>
      <c r="AQ829">
        <v>1001753431</v>
      </c>
      <c r="AR829">
        <v>4958387</v>
      </c>
      <c r="AS829">
        <v>2</v>
      </c>
    </row>
    <row r="830" spans="1:45" x14ac:dyDescent="0.35">
      <c r="A830">
        <v>6515675</v>
      </c>
      <c r="B830">
        <v>0</v>
      </c>
      <c r="C830">
        <v>10</v>
      </c>
      <c r="D830" t="s">
        <v>203</v>
      </c>
      <c r="E830" t="s">
        <v>1324</v>
      </c>
      <c r="F830" t="s">
        <v>310</v>
      </c>
      <c r="G830" t="s">
        <v>1267</v>
      </c>
      <c r="H830">
        <v>2</v>
      </c>
      <c r="I830">
        <v>1</v>
      </c>
      <c r="J830">
        <v>0</v>
      </c>
      <c r="K830">
        <v>2</v>
      </c>
      <c r="L830" t="s">
        <v>355</v>
      </c>
      <c r="M830">
        <v>0</v>
      </c>
      <c r="N830" s="16">
        <v>45809</v>
      </c>
      <c r="O830" s="16">
        <v>45809</v>
      </c>
      <c r="Q830" t="s">
        <v>157</v>
      </c>
      <c r="R830" t="s">
        <v>345</v>
      </c>
      <c r="S830">
        <v>10014635</v>
      </c>
      <c r="T830" t="s">
        <v>157</v>
      </c>
      <c r="AE830">
        <v>0</v>
      </c>
      <c r="AG830">
        <v>0</v>
      </c>
      <c r="AI830" t="s">
        <v>360</v>
      </c>
      <c r="AM830">
        <v>0.23809027777778</v>
      </c>
      <c r="AN830">
        <v>0.47618055555555999</v>
      </c>
      <c r="AO830">
        <v>0</v>
      </c>
      <c r="AP830">
        <v>0</v>
      </c>
      <c r="AQ830">
        <v>1001753431</v>
      </c>
      <c r="AR830">
        <v>4958389</v>
      </c>
      <c r="AS830">
        <v>2</v>
      </c>
    </row>
    <row r="831" spans="1:45" x14ac:dyDescent="0.35">
      <c r="A831">
        <v>6516227</v>
      </c>
      <c r="B831">
        <v>0</v>
      </c>
      <c r="C831">
        <v>10</v>
      </c>
      <c r="D831" t="s">
        <v>374</v>
      </c>
      <c r="E831" t="s">
        <v>359</v>
      </c>
      <c r="F831" t="s">
        <v>310</v>
      </c>
      <c r="G831" t="s">
        <v>1287</v>
      </c>
      <c r="H831">
        <v>2</v>
      </c>
      <c r="I831">
        <v>2</v>
      </c>
      <c r="J831">
        <v>0</v>
      </c>
      <c r="K831">
        <v>1</v>
      </c>
      <c r="L831" t="s">
        <v>355</v>
      </c>
      <c r="M831">
        <v>0</v>
      </c>
      <c r="N831" s="16">
        <v>45627</v>
      </c>
      <c r="O831" s="16">
        <v>45627</v>
      </c>
      <c r="Q831" t="s">
        <v>286</v>
      </c>
      <c r="R831" t="s">
        <v>287</v>
      </c>
      <c r="S831">
        <v>10014655</v>
      </c>
      <c r="T831" t="s">
        <v>286</v>
      </c>
      <c r="AE831">
        <v>0</v>
      </c>
      <c r="AG831">
        <v>0</v>
      </c>
      <c r="AI831" t="s">
        <v>363</v>
      </c>
      <c r="AM831">
        <v>0</v>
      </c>
      <c r="AN831">
        <v>4.7615740740740001E-2</v>
      </c>
      <c r="AO831">
        <v>0</v>
      </c>
      <c r="AP831">
        <v>0</v>
      </c>
      <c r="AQ831">
        <v>1001755075</v>
      </c>
      <c r="AR831">
        <v>4961585</v>
      </c>
      <c r="AS831">
        <v>3</v>
      </c>
    </row>
    <row r="832" spans="1:45" x14ac:dyDescent="0.35">
      <c r="A832">
        <v>6517301</v>
      </c>
      <c r="B832">
        <v>0</v>
      </c>
      <c r="C832">
        <v>10</v>
      </c>
      <c r="D832" t="s">
        <v>367</v>
      </c>
      <c r="E832" t="s">
        <v>1324</v>
      </c>
      <c r="F832" t="s">
        <v>310</v>
      </c>
      <c r="G832" t="s">
        <v>1297</v>
      </c>
      <c r="H832">
        <v>0</v>
      </c>
      <c r="I832">
        <v>2</v>
      </c>
      <c r="J832">
        <v>0</v>
      </c>
      <c r="K832">
        <v>8</v>
      </c>
      <c r="L832" t="s">
        <v>355</v>
      </c>
      <c r="M832">
        <v>0</v>
      </c>
      <c r="N832" s="16">
        <v>45808</v>
      </c>
      <c r="O832" s="16">
        <v>45808</v>
      </c>
      <c r="Q832" t="s">
        <v>239</v>
      </c>
      <c r="R832" t="s">
        <v>325</v>
      </c>
      <c r="S832">
        <v>10014721</v>
      </c>
      <c r="T832" t="s">
        <v>324</v>
      </c>
      <c r="AE832">
        <v>0</v>
      </c>
      <c r="AG832">
        <v>0</v>
      </c>
      <c r="AI832" t="s">
        <v>360</v>
      </c>
      <c r="AM832">
        <v>0</v>
      </c>
      <c r="AN832">
        <v>4.7615740740740001E-2</v>
      </c>
      <c r="AO832">
        <v>0</v>
      </c>
      <c r="AP832">
        <v>0</v>
      </c>
      <c r="AQ832">
        <v>1001755270</v>
      </c>
      <c r="AR832">
        <v>4961603</v>
      </c>
      <c r="AS832">
        <v>2</v>
      </c>
    </row>
    <row r="833" spans="1:45" x14ac:dyDescent="0.35">
      <c r="A833">
        <v>6517302</v>
      </c>
      <c r="B833">
        <v>0</v>
      </c>
      <c r="C833">
        <v>10</v>
      </c>
      <c r="D833" t="s">
        <v>367</v>
      </c>
      <c r="E833" t="s">
        <v>1324</v>
      </c>
      <c r="F833" t="s">
        <v>310</v>
      </c>
      <c r="G833" t="s">
        <v>1296</v>
      </c>
      <c r="H833">
        <v>0</v>
      </c>
      <c r="I833">
        <v>2</v>
      </c>
      <c r="J833">
        <v>0</v>
      </c>
      <c r="K833">
        <v>6</v>
      </c>
      <c r="L833" t="s">
        <v>355</v>
      </c>
      <c r="M833">
        <v>0</v>
      </c>
      <c r="N833" s="16">
        <v>45808</v>
      </c>
      <c r="O833" s="16">
        <v>45808</v>
      </c>
      <c r="Q833" t="s">
        <v>239</v>
      </c>
      <c r="R833" t="s">
        <v>325</v>
      </c>
      <c r="S833">
        <v>10014721</v>
      </c>
      <c r="T833" t="s">
        <v>324</v>
      </c>
      <c r="AE833">
        <v>0</v>
      </c>
      <c r="AG833">
        <v>0</v>
      </c>
      <c r="AI833" t="s">
        <v>360</v>
      </c>
      <c r="AM833">
        <v>0</v>
      </c>
      <c r="AN833">
        <v>0.33333333333332998</v>
      </c>
      <c r="AO833">
        <v>0</v>
      </c>
      <c r="AP833">
        <v>0</v>
      </c>
      <c r="AQ833">
        <v>1001755245</v>
      </c>
      <c r="AR833">
        <v>4961836</v>
      </c>
      <c r="AS833">
        <v>2</v>
      </c>
    </row>
    <row r="834" spans="1:45" x14ac:dyDescent="0.35">
      <c r="A834">
        <v>6517303</v>
      </c>
      <c r="B834">
        <v>0</v>
      </c>
      <c r="C834">
        <v>10</v>
      </c>
      <c r="D834" t="s">
        <v>367</v>
      </c>
      <c r="E834" t="s">
        <v>1324</v>
      </c>
      <c r="F834" t="s">
        <v>310</v>
      </c>
      <c r="G834" t="s">
        <v>1295</v>
      </c>
      <c r="H834">
        <v>24</v>
      </c>
      <c r="I834">
        <v>2</v>
      </c>
      <c r="J834">
        <v>0</v>
      </c>
      <c r="K834">
        <v>12</v>
      </c>
      <c r="L834" t="s">
        <v>355</v>
      </c>
      <c r="M834">
        <v>0</v>
      </c>
      <c r="N834" s="16">
        <v>45808</v>
      </c>
      <c r="O834" s="16">
        <v>45809</v>
      </c>
      <c r="Q834" t="s">
        <v>239</v>
      </c>
      <c r="R834" t="s">
        <v>325</v>
      </c>
      <c r="S834">
        <v>10014721</v>
      </c>
      <c r="T834" t="s">
        <v>324</v>
      </c>
      <c r="AE834">
        <v>0</v>
      </c>
      <c r="AG834">
        <v>0</v>
      </c>
      <c r="AI834" t="s">
        <v>360</v>
      </c>
      <c r="AM834">
        <v>0.33333333333332998</v>
      </c>
      <c r="AN834">
        <v>0.45833333333332998</v>
      </c>
      <c r="AO834">
        <v>0</v>
      </c>
      <c r="AP834">
        <v>0</v>
      </c>
      <c r="AQ834">
        <v>1001755245</v>
      </c>
      <c r="AR834">
        <v>4961837</v>
      </c>
      <c r="AS834">
        <v>2</v>
      </c>
    </row>
    <row r="835" spans="1:45" x14ac:dyDescent="0.35">
      <c r="A835">
        <v>6517304</v>
      </c>
      <c r="B835">
        <v>0</v>
      </c>
      <c r="C835">
        <v>10</v>
      </c>
      <c r="D835" t="s">
        <v>367</v>
      </c>
      <c r="E835" t="s">
        <v>359</v>
      </c>
      <c r="F835" t="s">
        <v>310</v>
      </c>
      <c r="G835" t="s">
        <v>1294</v>
      </c>
      <c r="H835">
        <v>0</v>
      </c>
      <c r="I835">
        <v>2</v>
      </c>
      <c r="J835">
        <v>0</v>
      </c>
      <c r="K835">
        <v>8</v>
      </c>
      <c r="L835" t="s">
        <v>355</v>
      </c>
      <c r="M835">
        <v>0</v>
      </c>
      <c r="N835" s="16">
        <v>45765</v>
      </c>
      <c r="O835" s="16">
        <v>45765</v>
      </c>
      <c r="Q835" t="s">
        <v>239</v>
      </c>
      <c r="R835" t="s">
        <v>325</v>
      </c>
      <c r="S835">
        <v>10014721</v>
      </c>
      <c r="T835" t="s">
        <v>324</v>
      </c>
      <c r="AE835">
        <v>0</v>
      </c>
      <c r="AG835">
        <v>0</v>
      </c>
      <c r="AI835" t="s">
        <v>363</v>
      </c>
      <c r="AM835">
        <v>0</v>
      </c>
      <c r="AN835">
        <v>9.5243055555559994E-2</v>
      </c>
      <c r="AO835">
        <v>0</v>
      </c>
      <c r="AP835">
        <v>0</v>
      </c>
      <c r="AQ835">
        <v>1001755281</v>
      </c>
      <c r="AR835">
        <v>4961614</v>
      </c>
      <c r="AS835">
        <v>3</v>
      </c>
    </row>
    <row r="836" spans="1:45" x14ac:dyDescent="0.35">
      <c r="A836">
        <v>6517322</v>
      </c>
      <c r="B836">
        <v>0</v>
      </c>
      <c r="C836">
        <v>10</v>
      </c>
      <c r="D836" t="s">
        <v>367</v>
      </c>
      <c r="E836" t="s">
        <v>1324</v>
      </c>
      <c r="F836" t="s">
        <v>310</v>
      </c>
      <c r="G836" t="s">
        <v>1293</v>
      </c>
      <c r="H836">
        <v>4</v>
      </c>
      <c r="I836">
        <v>2</v>
      </c>
      <c r="J836">
        <v>0</v>
      </c>
      <c r="K836">
        <v>2</v>
      </c>
      <c r="L836" t="s">
        <v>355</v>
      </c>
      <c r="M836">
        <v>0</v>
      </c>
      <c r="N836" s="16">
        <v>45808</v>
      </c>
      <c r="O836" s="16">
        <v>45808</v>
      </c>
      <c r="Q836" t="s">
        <v>239</v>
      </c>
      <c r="R836" t="s">
        <v>325</v>
      </c>
      <c r="S836">
        <v>10014721</v>
      </c>
      <c r="T836" t="s">
        <v>324</v>
      </c>
      <c r="AE836">
        <v>0</v>
      </c>
      <c r="AG836">
        <v>0</v>
      </c>
      <c r="AI836" t="s">
        <v>363</v>
      </c>
      <c r="AM836">
        <v>0</v>
      </c>
      <c r="AN836">
        <v>2.380787037037E-2</v>
      </c>
      <c r="AO836">
        <v>0</v>
      </c>
      <c r="AP836">
        <v>0</v>
      </c>
      <c r="AQ836">
        <v>1001755315</v>
      </c>
      <c r="AR836">
        <v>4961959</v>
      </c>
      <c r="AS836">
        <v>3</v>
      </c>
    </row>
    <row r="837" spans="1:45" x14ac:dyDescent="0.35">
      <c r="A837">
        <v>6517326</v>
      </c>
      <c r="B837">
        <v>0</v>
      </c>
      <c r="C837">
        <v>10</v>
      </c>
      <c r="D837" t="s">
        <v>367</v>
      </c>
      <c r="E837" t="s">
        <v>1324</v>
      </c>
      <c r="F837" t="s">
        <v>310</v>
      </c>
      <c r="G837" t="s">
        <v>3298</v>
      </c>
      <c r="H837">
        <v>1</v>
      </c>
      <c r="I837">
        <v>1</v>
      </c>
      <c r="J837">
        <v>0</v>
      </c>
      <c r="K837">
        <v>1</v>
      </c>
      <c r="L837" t="s">
        <v>355</v>
      </c>
      <c r="M837">
        <v>0</v>
      </c>
      <c r="N837" s="16">
        <v>45808</v>
      </c>
      <c r="O837" s="16">
        <v>45808</v>
      </c>
      <c r="Q837" t="s">
        <v>166</v>
      </c>
      <c r="R837" t="s">
        <v>325</v>
      </c>
      <c r="S837">
        <v>10014778</v>
      </c>
      <c r="T837" t="s">
        <v>324</v>
      </c>
      <c r="AE837">
        <v>0</v>
      </c>
      <c r="AG837">
        <v>0</v>
      </c>
      <c r="AI837" t="s">
        <v>363</v>
      </c>
      <c r="AM837">
        <v>0</v>
      </c>
      <c r="AN837">
        <v>0.14285879629629999</v>
      </c>
      <c r="AO837">
        <v>0</v>
      </c>
      <c r="AP837">
        <v>0</v>
      </c>
      <c r="AQ837">
        <v>1001755325</v>
      </c>
      <c r="AR837">
        <v>4961969</v>
      </c>
      <c r="AS837">
        <v>3</v>
      </c>
    </row>
    <row r="838" spans="1:45" x14ac:dyDescent="0.35">
      <c r="A838">
        <v>6518149</v>
      </c>
      <c r="B838">
        <v>0</v>
      </c>
      <c r="C838">
        <v>10</v>
      </c>
      <c r="D838" t="s">
        <v>129</v>
      </c>
      <c r="E838" t="s">
        <v>1324</v>
      </c>
      <c r="F838" t="s">
        <v>310</v>
      </c>
      <c r="G838" t="s">
        <v>1291</v>
      </c>
      <c r="H838">
        <v>0</v>
      </c>
      <c r="I838">
        <v>0</v>
      </c>
      <c r="J838">
        <v>0</v>
      </c>
      <c r="K838">
        <v>0</v>
      </c>
      <c r="L838" t="s">
        <v>355</v>
      </c>
      <c r="M838">
        <v>0</v>
      </c>
      <c r="N838" s="16">
        <v>45809</v>
      </c>
      <c r="O838" s="16">
        <v>45809</v>
      </c>
      <c r="Q838" t="s">
        <v>187</v>
      </c>
      <c r="R838" t="s">
        <v>328</v>
      </c>
      <c r="S838">
        <v>10014643</v>
      </c>
      <c r="T838" t="s">
        <v>187</v>
      </c>
      <c r="AE838">
        <v>0</v>
      </c>
      <c r="AG838">
        <v>0</v>
      </c>
      <c r="AI838" t="s">
        <v>360</v>
      </c>
      <c r="AM838">
        <v>0</v>
      </c>
      <c r="AN838">
        <v>0.23809027777778</v>
      </c>
      <c r="AO838">
        <v>0</v>
      </c>
      <c r="AP838">
        <v>0</v>
      </c>
      <c r="AQ838">
        <v>1001755327</v>
      </c>
      <c r="AR838">
        <v>4961971</v>
      </c>
      <c r="AS838">
        <v>2</v>
      </c>
    </row>
    <row r="839" spans="1:45" x14ac:dyDescent="0.35">
      <c r="A839">
        <v>6518549</v>
      </c>
      <c r="B839">
        <v>0</v>
      </c>
      <c r="C839">
        <v>10</v>
      </c>
      <c r="D839" t="s">
        <v>203</v>
      </c>
      <c r="E839" t="s">
        <v>359</v>
      </c>
      <c r="F839" t="s">
        <v>310</v>
      </c>
      <c r="G839" t="s">
        <v>1290</v>
      </c>
      <c r="H839">
        <v>12</v>
      </c>
      <c r="I839">
        <v>2</v>
      </c>
      <c r="J839">
        <v>0</v>
      </c>
      <c r="K839">
        <v>6</v>
      </c>
      <c r="L839" t="s">
        <v>355</v>
      </c>
      <c r="M839">
        <v>0</v>
      </c>
      <c r="N839" s="16">
        <v>45809</v>
      </c>
      <c r="O839" s="16">
        <v>45809</v>
      </c>
      <c r="Q839" t="s">
        <v>155</v>
      </c>
      <c r="R839" t="s">
        <v>276</v>
      </c>
      <c r="S839">
        <v>10014647</v>
      </c>
      <c r="T839" t="s">
        <v>155</v>
      </c>
      <c r="AE839">
        <v>0</v>
      </c>
      <c r="AG839">
        <v>0</v>
      </c>
      <c r="AI839" t="s">
        <v>363</v>
      </c>
      <c r="AM839">
        <v>0</v>
      </c>
      <c r="AN839">
        <v>0.28571759259259</v>
      </c>
      <c r="AO839">
        <v>0</v>
      </c>
      <c r="AP839">
        <v>0</v>
      </c>
      <c r="AQ839">
        <v>1001755330</v>
      </c>
      <c r="AR839">
        <v>4961974</v>
      </c>
      <c r="AS839">
        <v>3</v>
      </c>
    </row>
    <row r="840" spans="1:45" x14ac:dyDescent="0.35">
      <c r="A840">
        <v>6518844</v>
      </c>
      <c r="B840">
        <v>0</v>
      </c>
      <c r="C840">
        <v>10</v>
      </c>
      <c r="D840" t="s">
        <v>203</v>
      </c>
      <c r="E840" t="s">
        <v>1324</v>
      </c>
      <c r="F840" t="s">
        <v>310</v>
      </c>
      <c r="G840" t="s">
        <v>1289</v>
      </c>
      <c r="H840">
        <v>0</v>
      </c>
      <c r="I840">
        <v>2</v>
      </c>
      <c r="J840">
        <v>0</v>
      </c>
      <c r="K840">
        <v>8</v>
      </c>
      <c r="L840" t="s">
        <v>355</v>
      </c>
      <c r="M840">
        <v>0</v>
      </c>
      <c r="N840" s="16">
        <v>45808</v>
      </c>
      <c r="O840" s="16">
        <v>45808</v>
      </c>
      <c r="Q840" t="s">
        <v>449</v>
      </c>
      <c r="R840" t="s">
        <v>325</v>
      </c>
      <c r="S840">
        <v>10014720</v>
      </c>
      <c r="T840" t="s">
        <v>324</v>
      </c>
      <c r="AE840">
        <v>0</v>
      </c>
      <c r="AG840">
        <v>0</v>
      </c>
      <c r="AI840" t="s">
        <v>363</v>
      </c>
      <c r="AM840">
        <v>0</v>
      </c>
      <c r="AN840">
        <v>9.5243055555559994E-2</v>
      </c>
      <c r="AO840">
        <v>0</v>
      </c>
      <c r="AP840">
        <v>0</v>
      </c>
      <c r="AQ840">
        <v>1001755332</v>
      </c>
      <c r="AR840">
        <v>4961976</v>
      </c>
      <c r="AS840">
        <v>3</v>
      </c>
    </row>
    <row r="841" spans="1:45" x14ac:dyDescent="0.35">
      <c r="A841">
        <v>6519642</v>
      </c>
      <c r="B841">
        <v>0</v>
      </c>
      <c r="C841">
        <v>10</v>
      </c>
      <c r="D841" t="s">
        <v>203</v>
      </c>
      <c r="E841" t="s">
        <v>359</v>
      </c>
      <c r="F841" t="s">
        <v>310</v>
      </c>
      <c r="G841" t="s">
        <v>1299</v>
      </c>
      <c r="H841">
        <v>0</v>
      </c>
      <c r="I841">
        <v>2</v>
      </c>
      <c r="J841">
        <v>0</v>
      </c>
      <c r="K841">
        <v>2</v>
      </c>
      <c r="L841" t="s">
        <v>355</v>
      </c>
      <c r="M841">
        <v>0</v>
      </c>
      <c r="N841" s="16">
        <v>45809</v>
      </c>
      <c r="O841" s="16">
        <v>45809</v>
      </c>
      <c r="Q841" t="s">
        <v>156</v>
      </c>
      <c r="R841" t="s">
        <v>311</v>
      </c>
      <c r="S841">
        <v>10016283</v>
      </c>
      <c r="T841" t="s">
        <v>156</v>
      </c>
      <c r="AE841">
        <v>0</v>
      </c>
      <c r="AG841">
        <v>0</v>
      </c>
      <c r="AI841" t="s">
        <v>360</v>
      </c>
      <c r="AM841">
        <v>0</v>
      </c>
      <c r="AN841">
        <v>0.14285879629629999</v>
      </c>
      <c r="AO841">
        <v>0</v>
      </c>
      <c r="AP841">
        <v>0</v>
      </c>
      <c r="AQ841">
        <v>1001755334</v>
      </c>
      <c r="AR841">
        <v>4961978</v>
      </c>
      <c r="AS841">
        <v>2</v>
      </c>
    </row>
    <row r="842" spans="1:45" x14ac:dyDescent="0.35">
      <c r="A842">
        <v>6520456</v>
      </c>
      <c r="B842">
        <v>0</v>
      </c>
      <c r="C842">
        <v>10</v>
      </c>
      <c r="D842" t="s">
        <v>203</v>
      </c>
      <c r="E842" t="s">
        <v>1324</v>
      </c>
      <c r="F842" t="s">
        <v>310</v>
      </c>
      <c r="G842" t="s">
        <v>1339</v>
      </c>
      <c r="H842">
        <v>6</v>
      </c>
      <c r="I842">
        <v>2</v>
      </c>
      <c r="J842">
        <v>0</v>
      </c>
      <c r="K842">
        <v>3</v>
      </c>
      <c r="L842" t="s">
        <v>355</v>
      </c>
      <c r="M842">
        <v>0</v>
      </c>
      <c r="N842" s="16">
        <v>45858</v>
      </c>
      <c r="O842" s="16">
        <v>45858</v>
      </c>
      <c r="Q842" t="s">
        <v>134</v>
      </c>
      <c r="R842" t="s">
        <v>271</v>
      </c>
      <c r="S842">
        <v>10014658</v>
      </c>
      <c r="T842" t="s">
        <v>134</v>
      </c>
      <c r="AE842">
        <v>0</v>
      </c>
      <c r="AG842">
        <v>0</v>
      </c>
      <c r="AI842" t="s">
        <v>360</v>
      </c>
      <c r="AM842">
        <v>0.14285879629629999</v>
      </c>
      <c r="AN842">
        <v>0.22619212962963001</v>
      </c>
      <c r="AO842">
        <v>0</v>
      </c>
      <c r="AP842">
        <v>0</v>
      </c>
      <c r="AQ842">
        <v>1001755334</v>
      </c>
      <c r="AR842">
        <v>4961979</v>
      </c>
      <c r="AS842">
        <v>2</v>
      </c>
    </row>
    <row r="843" spans="1:45" x14ac:dyDescent="0.35">
      <c r="A843">
        <v>6520658</v>
      </c>
      <c r="B843">
        <v>0</v>
      </c>
      <c r="C843">
        <v>10</v>
      </c>
      <c r="D843" t="s">
        <v>203</v>
      </c>
      <c r="E843" t="s">
        <v>1324</v>
      </c>
      <c r="F843" t="s">
        <v>310</v>
      </c>
      <c r="G843" t="s">
        <v>1338</v>
      </c>
      <c r="H843">
        <v>2</v>
      </c>
      <c r="I843">
        <v>1</v>
      </c>
      <c r="J843">
        <v>0</v>
      </c>
      <c r="K843">
        <v>2</v>
      </c>
      <c r="L843" t="s">
        <v>355</v>
      </c>
      <c r="M843">
        <v>0</v>
      </c>
      <c r="N843" s="16">
        <v>45845</v>
      </c>
      <c r="O843" s="16">
        <v>45845</v>
      </c>
      <c r="Q843" t="s">
        <v>134</v>
      </c>
      <c r="R843" t="s">
        <v>271</v>
      </c>
      <c r="S843">
        <v>10014658</v>
      </c>
      <c r="T843" t="s">
        <v>134</v>
      </c>
      <c r="AE843">
        <v>0</v>
      </c>
      <c r="AG843">
        <v>0</v>
      </c>
      <c r="AI843" t="s">
        <v>363</v>
      </c>
      <c r="AM843">
        <v>0</v>
      </c>
      <c r="AN843">
        <v>0.14285879629629999</v>
      </c>
      <c r="AO843">
        <v>0</v>
      </c>
      <c r="AP843">
        <v>0</v>
      </c>
      <c r="AQ843">
        <v>1001755335</v>
      </c>
      <c r="AR843">
        <v>4961980</v>
      </c>
      <c r="AS843">
        <v>3</v>
      </c>
    </row>
    <row r="844" spans="1:45" x14ac:dyDescent="0.35">
      <c r="A844">
        <v>6520813</v>
      </c>
      <c r="B844">
        <v>0</v>
      </c>
      <c r="C844">
        <v>10</v>
      </c>
      <c r="D844" t="s">
        <v>367</v>
      </c>
      <c r="E844" t="s">
        <v>1324</v>
      </c>
      <c r="F844" t="s">
        <v>348</v>
      </c>
      <c r="G844" t="s">
        <v>1336</v>
      </c>
      <c r="H844">
        <v>0</v>
      </c>
      <c r="I844">
        <v>2</v>
      </c>
      <c r="J844">
        <v>0</v>
      </c>
      <c r="K844">
        <v>4</v>
      </c>
      <c r="L844" t="s">
        <v>355</v>
      </c>
      <c r="M844">
        <v>0</v>
      </c>
      <c r="N844" s="16">
        <v>45809</v>
      </c>
      <c r="O844" s="16">
        <v>45809</v>
      </c>
      <c r="Q844" t="s">
        <v>506</v>
      </c>
      <c r="R844" t="s">
        <v>325</v>
      </c>
      <c r="S844">
        <v>10016542</v>
      </c>
      <c r="T844" t="s">
        <v>324</v>
      </c>
      <c r="AE844">
        <v>0</v>
      </c>
      <c r="AG844">
        <v>0</v>
      </c>
      <c r="AI844" t="s">
        <v>363</v>
      </c>
      <c r="AM844">
        <v>0.14285879629629999</v>
      </c>
      <c r="AN844">
        <v>0.22619212962963001</v>
      </c>
      <c r="AO844">
        <v>0</v>
      </c>
      <c r="AP844">
        <v>0</v>
      </c>
      <c r="AQ844">
        <v>1001755335</v>
      </c>
      <c r="AR844">
        <v>4961981</v>
      </c>
      <c r="AS844">
        <v>3</v>
      </c>
    </row>
    <row r="845" spans="1:45" x14ac:dyDescent="0.35">
      <c r="A845">
        <v>6521616</v>
      </c>
      <c r="B845">
        <v>0</v>
      </c>
      <c r="C845">
        <v>10</v>
      </c>
      <c r="D845" t="s">
        <v>367</v>
      </c>
      <c r="E845" t="s">
        <v>1324</v>
      </c>
      <c r="F845" t="s">
        <v>310</v>
      </c>
      <c r="G845" t="s">
        <v>1334</v>
      </c>
      <c r="H845">
        <v>0</v>
      </c>
      <c r="I845">
        <v>2</v>
      </c>
      <c r="J845">
        <v>0</v>
      </c>
      <c r="K845">
        <v>4</v>
      </c>
      <c r="L845" t="s">
        <v>355</v>
      </c>
      <c r="M845">
        <v>0</v>
      </c>
      <c r="N845" s="16">
        <v>45809</v>
      </c>
      <c r="O845" s="16">
        <v>45809</v>
      </c>
      <c r="Q845" t="s">
        <v>156</v>
      </c>
      <c r="R845" t="s">
        <v>311</v>
      </c>
      <c r="S845">
        <v>10016283</v>
      </c>
      <c r="T845" t="s">
        <v>156</v>
      </c>
      <c r="AE845">
        <v>0</v>
      </c>
      <c r="AF845" s="16"/>
      <c r="AG845">
        <v>0</v>
      </c>
      <c r="AI845" t="s">
        <v>363</v>
      </c>
      <c r="AM845">
        <v>0</v>
      </c>
      <c r="AN845">
        <v>4.7615740740740001E-2</v>
      </c>
      <c r="AO845">
        <v>0</v>
      </c>
      <c r="AP845">
        <v>0</v>
      </c>
      <c r="AQ845">
        <v>1001755490</v>
      </c>
      <c r="AR845">
        <v>4962184</v>
      </c>
      <c r="AS845">
        <v>3</v>
      </c>
    </row>
    <row r="846" spans="1:45" x14ac:dyDescent="0.35">
      <c r="A846">
        <v>6521785</v>
      </c>
      <c r="B846">
        <v>0</v>
      </c>
      <c r="C846">
        <v>10</v>
      </c>
      <c r="D846" t="s">
        <v>203</v>
      </c>
      <c r="E846" t="s">
        <v>1324</v>
      </c>
      <c r="F846" t="s">
        <v>310</v>
      </c>
      <c r="G846" t="s">
        <v>1333</v>
      </c>
      <c r="H846">
        <v>12</v>
      </c>
      <c r="I846">
        <v>2</v>
      </c>
      <c r="J846">
        <v>0</v>
      </c>
      <c r="K846">
        <v>6</v>
      </c>
      <c r="L846" t="s">
        <v>355</v>
      </c>
      <c r="M846">
        <v>0</v>
      </c>
      <c r="N846" s="16">
        <v>45873</v>
      </c>
      <c r="O846" s="16">
        <v>45873</v>
      </c>
      <c r="Q846" t="s">
        <v>126</v>
      </c>
      <c r="R846" t="s">
        <v>391</v>
      </c>
      <c r="S846">
        <v>10014657</v>
      </c>
      <c r="T846" t="s">
        <v>126</v>
      </c>
      <c r="AE846">
        <v>0</v>
      </c>
      <c r="AG846">
        <v>0</v>
      </c>
      <c r="AI846" t="s">
        <v>356</v>
      </c>
      <c r="AM846">
        <v>0</v>
      </c>
      <c r="AN846">
        <v>0.23809027777778</v>
      </c>
      <c r="AO846">
        <v>0</v>
      </c>
      <c r="AP846">
        <v>0</v>
      </c>
      <c r="AQ846">
        <v>1001755623</v>
      </c>
      <c r="AR846">
        <v>4962278</v>
      </c>
      <c r="AS846">
        <v>1</v>
      </c>
    </row>
    <row r="847" spans="1:45" x14ac:dyDescent="0.35">
      <c r="A847">
        <v>6521790</v>
      </c>
      <c r="B847">
        <v>0</v>
      </c>
      <c r="C847">
        <v>10</v>
      </c>
      <c r="D847" t="s">
        <v>367</v>
      </c>
      <c r="E847" t="s">
        <v>1324</v>
      </c>
      <c r="F847" t="s">
        <v>310</v>
      </c>
      <c r="G847" t="s">
        <v>1332</v>
      </c>
      <c r="H847">
        <v>0</v>
      </c>
      <c r="I847">
        <v>2</v>
      </c>
      <c r="J847">
        <v>0</v>
      </c>
      <c r="K847">
        <v>2</v>
      </c>
      <c r="L847" t="s">
        <v>355</v>
      </c>
      <c r="M847">
        <v>0</v>
      </c>
      <c r="N847" s="16">
        <v>45838</v>
      </c>
      <c r="O847" s="16">
        <v>45838</v>
      </c>
      <c r="Q847" t="s">
        <v>408</v>
      </c>
      <c r="R847" t="s">
        <v>325</v>
      </c>
      <c r="S847">
        <v>10015302</v>
      </c>
      <c r="T847" t="s">
        <v>324</v>
      </c>
      <c r="AE847">
        <v>0</v>
      </c>
      <c r="AF847" s="16"/>
      <c r="AG847">
        <v>0</v>
      </c>
      <c r="AI847" t="s">
        <v>360</v>
      </c>
      <c r="AM847">
        <v>0</v>
      </c>
      <c r="AN847">
        <v>9.5243055555559994E-2</v>
      </c>
      <c r="AO847">
        <v>0</v>
      </c>
      <c r="AP847">
        <v>0</v>
      </c>
      <c r="AQ847">
        <v>1001755877</v>
      </c>
      <c r="AR847">
        <v>4962521</v>
      </c>
      <c r="AS847">
        <v>2</v>
      </c>
    </row>
    <row r="848" spans="1:45" x14ac:dyDescent="0.35">
      <c r="A848">
        <v>6521791</v>
      </c>
      <c r="B848">
        <v>0</v>
      </c>
      <c r="C848">
        <v>10</v>
      </c>
      <c r="D848" t="s">
        <v>367</v>
      </c>
      <c r="E848" t="s">
        <v>359</v>
      </c>
      <c r="F848" t="s">
        <v>310</v>
      </c>
      <c r="G848" t="s">
        <v>1331</v>
      </c>
      <c r="H848">
        <v>0</v>
      </c>
      <c r="I848">
        <v>2</v>
      </c>
      <c r="J848">
        <v>0</v>
      </c>
      <c r="K848">
        <v>5</v>
      </c>
      <c r="L848" t="s">
        <v>355</v>
      </c>
      <c r="M848">
        <v>0</v>
      </c>
      <c r="N848" s="16">
        <v>45809</v>
      </c>
      <c r="O848" s="16">
        <v>45809</v>
      </c>
      <c r="Q848" t="s">
        <v>151</v>
      </c>
      <c r="R848" t="s">
        <v>399</v>
      </c>
      <c r="S848">
        <v>10014651</v>
      </c>
      <c r="T848" t="s">
        <v>151</v>
      </c>
      <c r="AE848">
        <v>0</v>
      </c>
      <c r="AG848">
        <v>0</v>
      </c>
      <c r="AI848" t="s">
        <v>360</v>
      </c>
      <c r="AM848">
        <v>0</v>
      </c>
      <c r="AN848">
        <v>9.5243055555559994E-2</v>
      </c>
      <c r="AO848">
        <v>0</v>
      </c>
      <c r="AP848">
        <v>0</v>
      </c>
      <c r="AQ848">
        <v>1001755879</v>
      </c>
      <c r="AR848">
        <v>4962523</v>
      </c>
      <c r="AS848">
        <v>2</v>
      </c>
    </row>
    <row r="849" spans="1:45" x14ac:dyDescent="0.35">
      <c r="A849">
        <v>6521827</v>
      </c>
      <c r="B849">
        <v>0</v>
      </c>
      <c r="C849">
        <v>10</v>
      </c>
      <c r="D849" t="s">
        <v>203</v>
      </c>
      <c r="E849" t="s">
        <v>359</v>
      </c>
      <c r="F849" t="s">
        <v>310</v>
      </c>
      <c r="G849" t="s">
        <v>3299</v>
      </c>
      <c r="H849">
        <v>4</v>
      </c>
      <c r="I849">
        <v>2</v>
      </c>
      <c r="J849">
        <v>0</v>
      </c>
      <c r="K849">
        <v>2</v>
      </c>
      <c r="L849" t="s">
        <v>355</v>
      </c>
      <c r="M849">
        <v>0</v>
      </c>
      <c r="N849" s="16">
        <v>45723</v>
      </c>
      <c r="O849" s="16">
        <v>45723</v>
      </c>
      <c r="Q849" t="s">
        <v>177</v>
      </c>
      <c r="R849" t="s">
        <v>278</v>
      </c>
      <c r="S849">
        <v>10014634</v>
      </c>
      <c r="T849" t="s">
        <v>177</v>
      </c>
      <c r="AE849">
        <v>0</v>
      </c>
      <c r="AG849">
        <v>0</v>
      </c>
      <c r="AI849" t="s">
        <v>360</v>
      </c>
      <c r="AM849">
        <v>0</v>
      </c>
      <c r="AN849">
        <v>2.380787037037E-2</v>
      </c>
      <c r="AO849">
        <v>0</v>
      </c>
      <c r="AP849">
        <v>0</v>
      </c>
      <c r="AQ849">
        <v>1001755900</v>
      </c>
      <c r="AR849">
        <v>4962645</v>
      </c>
      <c r="AS849">
        <v>2</v>
      </c>
    </row>
    <row r="850" spans="1:45" x14ac:dyDescent="0.35">
      <c r="A850">
        <v>6521833</v>
      </c>
      <c r="B850">
        <v>0</v>
      </c>
      <c r="C850">
        <v>10</v>
      </c>
      <c r="D850" t="s">
        <v>203</v>
      </c>
      <c r="E850" t="s">
        <v>1324</v>
      </c>
      <c r="F850" t="s">
        <v>310</v>
      </c>
      <c r="G850" t="s">
        <v>1329</v>
      </c>
      <c r="H850">
        <v>2</v>
      </c>
      <c r="I850">
        <v>1</v>
      </c>
      <c r="J850">
        <v>0</v>
      </c>
      <c r="K850">
        <v>2</v>
      </c>
      <c r="L850" t="s">
        <v>355</v>
      </c>
      <c r="M850">
        <v>0</v>
      </c>
      <c r="N850" s="16">
        <v>45839</v>
      </c>
      <c r="O850" s="16">
        <v>45839</v>
      </c>
      <c r="Q850" t="s">
        <v>177</v>
      </c>
      <c r="R850" t="s">
        <v>278</v>
      </c>
      <c r="S850">
        <v>10014634</v>
      </c>
      <c r="T850" t="s">
        <v>177</v>
      </c>
      <c r="AE850">
        <v>0</v>
      </c>
      <c r="AG850">
        <v>0</v>
      </c>
      <c r="AI850" t="s">
        <v>363</v>
      </c>
      <c r="AM850">
        <v>0</v>
      </c>
      <c r="AN850">
        <v>0.14285879629629999</v>
      </c>
      <c r="AO850">
        <v>0</v>
      </c>
      <c r="AP850">
        <v>0</v>
      </c>
      <c r="AQ850">
        <v>1001755912</v>
      </c>
      <c r="AR850">
        <v>4962657</v>
      </c>
      <c r="AS850">
        <v>3</v>
      </c>
    </row>
    <row r="851" spans="1:45" x14ac:dyDescent="0.35">
      <c r="A851">
        <v>6521865</v>
      </c>
      <c r="B851">
        <v>0</v>
      </c>
      <c r="C851">
        <v>10</v>
      </c>
      <c r="D851" t="s">
        <v>203</v>
      </c>
      <c r="E851" t="s">
        <v>359</v>
      </c>
      <c r="F851" t="s">
        <v>310</v>
      </c>
      <c r="G851" t="s">
        <v>1328</v>
      </c>
      <c r="H851">
        <v>8</v>
      </c>
      <c r="I851">
        <v>2</v>
      </c>
      <c r="J851">
        <v>0</v>
      </c>
      <c r="K851">
        <v>4</v>
      </c>
      <c r="L851" t="s">
        <v>355</v>
      </c>
      <c r="M851">
        <v>0</v>
      </c>
      <c r="N851" s="16">
        <v>45840</v>
      </c>
      <c r="O851" s="16">
        <v>45840</v>
      </c>
      <c r="Q851" t="s">
        <v>158</v>
      </c>
      <c r="R851" t="s">
        <v>397</v>
      </c>
      <c r="S851">
        <v>10014604</v>
      </c>
      <c r="T851" t="s">
        <v>158</v>
      </c>
      <c r="AE851">
        <v>0</v>
      </c>
      <c r="AG851">
        <v>0</v>
      </c>
      <c r="AI851" t="s">
        <v>363</v>
      </c>
      <c r="AM851">
        <v>0.14285879629629999</v>
      </c>
      <c r="AN851">
        <v>0.23810185185185001</v>
      </c>
      <c r="AO851">
        <v>0</v>
      </c>
      <c r="AP851">
        <v>0</v>
      </c>
      <c r="AQ851">
        <v>1001755912</v>
      </c>
      <c r="AR851">
        <v>4962658</v>
      </c>
      <c r="AS851">
        <v>3</v>
      </c>
    </row>
    <row r="852" spans="1:45" x14ac:dyDescent="0.35">
      <c r="A852">
        <v>6521901</v>
      </c>
      <c r="B852">
        <v>0</v>
      </c>
      <c r="C852">
        <v>10</v>
      </c>
      <c r="D852" t="s">
        <v>361</v>
      </c>
      <c r="E852" t="s">
        <v>1324</v>
      </c>
      <c r="F852" t="s">
        <v>310</v>
      </c>
      <c r="G852" t="s">
        <v>1327</v>
      </c>
      <c r="H852">
        <v>4</v>
      </c>
      <c r="I852">
        <v>2</v>
      </c>
      <c r="J852">
        <v>0</v>
      </c>
      <c r="K852">
        <v>2</v>
      </c>
      <c r="L852" t="s">
        <v>355</v>
      </c>
      <c r="M852">
        <v>0</v>
      </c>
      <c r="N852" s="16">
        <v>45839</v>
      </c>
      <c r="O852" s="16">
        <v>45839</v>
      </c>
      <c r="Q852" t="s">
        <v>231</v>
      </c>
      <c r="R852" t="s">
        <v>331</v>
      </c>
      <c r="S852">
        <v>10014638</v>
      </c>
      <c r="T852" t="s">
        <v>231</v>
      </c>
      <c r="AE852">
        <v>0</v>
      </c>
      <c r="AG852">
        <v>0</v>
      </c>
      <c r="AI852" t="s">
        <v>358</v>
      </c>
      <c r="AM852">
        <v>0</v>
      </c>
      <c r="AN852">
        <v>0.57143518518518999</v>
      </c>
      <c r="AO852">
        <v>0</v>
      </c>
      <c r="AP852">
        <v>0</v>
      </c>
      <c r="AQ852">
        <v>1001756112</v>
      </c>
      <c r="AR852">
        <v>4963170</v>
      </c>
      <c r="AS852">
        <v>4</v>
      </c>
    </row>
    <row r="853" spans="1:45" x14ac:dyDescent="0.35">
      <c r="A853">
        <v>6522128</v>
      </c>
      <c r="B853">
        <v>0</v>
      </c>
      <c r="C853">
        <v>10</v>
      </c>
      <c r="D853" t="s">
        <v>203</v>
      </c>
      <c r="E853" t="s">
        <v>1324</v>
      </c>
      <c r="F853" t="s">
        <v>310</v>
      </c>
      <c r="G853" t="s">
        <v>1326</v>
      </c>
      <c r="H853">
        <v>16</v>
      </c>
      <c r="I853">
        <v>2</v>
      </c>
      <c r="J853">
        <v>0</v>
      </c>
      <c r="K853">
        <v>8</v>
      </c>
      <c r="L853" t="s">
        <v>355</v>
      </c>
      <c r="M853">
        <v>0</v>
      </c>
      <c r="N853" s="16">
        <v>45884</v>
      </c>
      <c r="O853" s="16">
        <v>45884</v>
      </c>
      <c r="Q853" t="s">
        <v>128</v>
      </c>
      <c r="R853" t="s">
        <v>390</v>
      </c>
      <c r="S853">
        <v>10014594</v>
      </c>
      <c r="T853" t="s">
        <v>128</v>
      </c>
      <c r="AE853">
        <v>0</v>
      </c>
      <c r="AG853">
        <v>0</v>
      </c>
      <c r="AI853" t="s">
        <v>363</v>
      </c>
      <c r="AM853">
        <v>0</v>
      </c>
      <c r="AN853">
        <v>9.5243055555559994E-2</v>
      </c>
      <c r="AO853">
        <v>0</v>
      </c>
      <c r="AP853">
        <v>0</v>
      </c>
      <c r="AQ853">
        <v>1001756113</v>
      </c>
      <c r="AR853">
        <v>4963171</v>
      </c>
      <c r="AS853">
        <v>3</v>
      </c>
    </row>
    <row r="854" spans="1:45" x14ac:dyDescent="0.35">
      <c r="A854">
        <v>6522566</v>
      </c>
      <c r="B854">
        <v>0</v>
      </c>
      <c r="C854">
        <v>10</v>
      </c>
      <c r="D854" t="s">
        <v>361</v>
      </c>
      <c r="E854" t="s">
        <v>359</v>
      </c>
      <c r="F854" t="s">
        <v>310</v>
      </c>
      <c r="G854" t="s">
        <v>1325</v>
      </c>
      <c r="H854">
        <v>6</v>
      </c>
      <c r="I854">
        <v>2</v>
      </c>
      <c r="J854">
        <v>0</v>
      </c>
      <c r="K854">
        <v>3</v>
      </c>
      <c r="L854" t="s">
        <v>355</v>
      </c>
      <c r="M854">
        <v>0</v>
      </c>
      <c r="N854" s="16">
        <v>45858</v>
      </c>
      <c r="O854" s="16">
        <v>45858</v>
      </c>
      <c r="Q854" t="s">
        <v>198</v>
      </c>
      <c r="R854" t="s">
        <v>306</v>
      </c>
      <c r="S854">
        <v>10014640</v>
      </c>
      <c r="T854" t="s">
        <v>198</v>
      </c>
      <c r="AE854">
        <v>0</v>
      </c>
      <c r="AG854">
        <v>0</v>
      </c>
      <c r="AI854" t="s">
        <v>360</v>
      </c>
      <c r="AM854">
        <v>0</v>
      </c>
      <c r="AN854">
        <v>9.5243055555559994E-2</v>
      </c>
      <c r="AO854">
        <v>0</v>
      </c>
      <c r="AP854">
        <v>0</v>
      </c>
      <c r="AQ854">
        <v>1001756117</v>
      </c>
      <c r="AR854">
        <v>4963184</v>
      </c>
      <c r="AS854">
        <v>2</v>
      </c>
    </row>
    <row r="855" spans="1:45" x14ac:dyDescent="0.35">
      <c r="A855">
        <v>6522566</v>
      </c>
      <c r="B855">
        <v>0</v>
      </c>
      <c r="C855">
        <v>20</v>
      </c>
      <c r="D855" t="s">
        <v>203</v>
      </c>
      <c r="E855" t="s">
        <v>359</v>
      </c>
      <c r="F855" t="s">
        <v>310</v>
      </c>
      <c r="G855" t="s">
        <v>1325</v>
      </c>
      <c r="H855">
        <v>4</v>
      </c>
      <c r="I855">
        <v>2</v>
      </c>
      <c r="J855">
        <v>0</v>
      </c>
      <c r="K855">
        <v>2</v>
      </c>
      <c r="L855" t="s">
        <v>355</v>
      </c>
      <c r="M855">
        <v>0</v>
      </c>
      <c r="N855" s="16">
        <v>45858</v>
      </c>
      <c r="O855" s="16">
        <v>45858</v>
      </c>
      <c r="Q855" t="s">
        <v>198</v>
      </c>
      <c r="R855" t="s">
        <v>306</v>
      </c>
      <c r="S855">
        <v>10014640</v>
      </c>
      <c r="T855" t="s">
        <v>198</v>
      </c>
      <c r="AE855">
        <v>0</v>
      </c>
      <c r="AG855">
        <v>0</v>
      </c>
      <c r="AI855" t="s">
        <v>363</v>
      </c>
      <c r="AM855">
        <v>0</v>
      </c>
      <c r="AN855">
        <v>0.19047453703704001</v>
      </c>
      <c r="AO855">
        <v>0</v>
      </c>
      <c r="AP855">
        <v>0</v>
      </c>
      <c r="AQ855">
        <v>1001756222</v>
      </c>
      <c r="AR855">
        <v>4963222</v>
      </c>
      <c r="AS855">
        <v>3</v>
      </c>
    </row>
    <row r="856" spans="1:45" x14ac:dyDescent="0.35">
      <c r="A856">
        <v>6522961</v>
      </c>
      <c r="B856">
        <v>0</v>
      </c>
      <c r="C856">
        <v>10</v>
      </c>
      <c r="D856" t="s">
        <v>203</v>
      </c>
      <c r="E856" t="s">
        <v>359</v>
      </c>
      <c r="F856" t="s">
        <v>310</v>
      </c>
      <c r="G856" t="s">
        <v>1342</v>
      </c>
      <c r="H856">
        <v>8</v>
      </c>
      <c r="I856">
        <v>2</v>
      </c>
      <c r="J856">
        <v>0</v>
      </c>
      <c r="K856">
        <v>4</v>
      </c>
      <c r="L856" t="s">
        <v>355</v>
      </c>
      <c r="M856">
        <v>0</v>
      </c>
      <c r="N856" s="16">
        <v>45709</v>
      </c>
      <c r="O856" s="16">
        <v>45709</v>
      </c>
      <c r="Q856" t="s">
        <v>216</v>
      </c>
      <c r="R856" t="s">
        <v>282</v>
      </c>
      <c r="S856">
        <v>10014642</v>
      </c>
      <c r="T856" t="s">
        <v>216</v>
      </c>
      <c r="AE856">
        <v>0</v>
      </c>
      <c r="AG856">
        <v>0</v>
      </c>
      <c r="AI856" t="s">
        <v>363</v>
      </c>
      <c r="AM856">
        <v>0</v>
      </c>
      <c r="AN856">
        <v>0.57143518518518999</v>
      </c>
      <c r="AO856">
        <v>0</v>
      </c>
      <c r="AP856">
        <v>0</v>
      </c>
      <c r="AQ856">
        <v>1001756243</v>
      </c>
      <c r="AR856">
        <v>4963223</v>
      </c>
      <c r="AS856">
        <v>3</v>
      </c>
    </row>
    <row r="857" spans="1:45" x14ac:dyDescent="0.35">
      <c r="A857">
        <v>6522962</v>
      </c>
      <c r="B857">
        <v>0</v>
      </c>
      <c r="C857">
        <v>10</v>
      </c>
      <c r="D857" t="s">
        <v>203</v>
      </c>
      <c r="E857" t="s">
        <v>359</v>
      </c>
      <c r="F857" t="s">
        <v>310</v>
      </c>
      <c r="G857" t="s">
        <v>6366</v>
      </c>
      <c r="H857">
        <v>24</v>
      </c>
      <c r="I857">
        <v>2</v>
      </c>
      <c r="J857">
        <v>0</v>
      </c>
      <c r="K857">
        <v>12</v>
      </c>
      <c r="L857" t="s">
        <v>355</v>
      </c>
      <c r="M857">
        <v>0</v>
      </c>
      <c r="N857" s="16">
        <v>45845</v>
      </c>
      <c r="O857" s="16">
        <v>45845</v>
      </c>
      <c r="Q857" t="s">
        <v>216</v>
      </c>
      <c r="R857" t="s">
        <v>282</v>
      </c>
      <c r="S857">
        <v>10014642</v>
      </c>
      <c r="T857" t="s">
        <v>216</v>
      </c>
      <c r="AE857">
        <v>0</v>
      </c>
      <c r="AG857">
        <v>0</v>
      </c>
      <c r="AI857" t="s">
        <v>360</v>
      </c>
      <c r="AM857">
        <v>0</v>
      </c>
      <c r="AN857">
        <v>4.7615740740740001E-2</v>
      </c>
      <c r="AO857">
        <v>0</v>
      </c>
      <c r="AP857">
        <v>0</v>
      </c>
      <c r="AQ857">
        <v>1001756260</v>
      </c>
      <c r="AR857">
        <v>4963241</v>
      </c>
      <c r="AS857">
        <v>2</v>
      </c>
    </row>
    <row r="858" spans="1:45" x14ac:dyDescent="0.35">
      <c r="A858">
        <v>6522976</v>
      </c>
      <c r="B858">
        <v>0</v>
      </c>
      <c r="C858">
        <v>10</v>
      </c>
      <c r="D858" t="s">
        <v>371</v>
      </c>
      <c r="E858" t="s">
        <v>359</v>
      </c>
      <c r="F858" t="s">
        <v>310</v>
      </c>
      <c r="G858" t="s">
        <v>3383</v>
      </c>
      <c r="H858">
        <v>12</v>
      </c>
      <c r="I858">
        <v>2</v>
      </c>
      <c r="J858">
        <v>0</v>
      </c>
      <c r="K858">
        <v>6</v>
      </c>
      <c r="L858" t="s">
        <v>355</v>
      </c>
      <c r="M858">
        <v>0</v>
      </c>
      <c r="N858" s="16">
        <v>45855</v>
      </c>
      <c r="O858" s="16">
        <v>45855</v>
      </c>
      <c r="Q858" t="s">
        <v>238</v>
      </c>
      <c r="R858" t="s">
        <v>281</v>
      </c>
      <c r="S858">
        <v>10014628</v>
      </c>
      <c r="T858" t="s">
        <v>238</v>
      </c>
      <c r="AE858">
        <v>0</v>
      </c>
      <c r="AG858">
        <v>0</v>
      </c>
      <c r="AI858" t="s">
        <v>363</v>
      </c>
      <c r="AM858">
        <v>0</v>
      </c>
      <c r="AN858">
        <v>9.5243055555559994E-2</v>
      </c>
      <c r="AO858">
        <v>0</v>
      </c>
      <c r="AP858">
        <v>0</v>
      </c>
      <c r="AQ858">
        <v>1001756287</v>
      </c>
      <c r="AR858">
        <v>4963325</v>
      </c>
      <c r="AS858">
        <v>3</v>
      </c>
    </row>
    <row r="859" spans="1:45" x14ac:dyDescent="0.35">
      <c r="A859">
        <v>6523107</v>
      </c>
      <c r="B859">
        <v>0</v>
      </c>
      <c r="C859">
        <v>10</v>
      </c>
      <c r="D859" t="s">
        <v>203</v>
      </c>
      <c r="E859" t="s">
        <v>359</v>
      </c>
      <c r="F859" t="s">
        <v>310</v>
      </c>
      <c r="G859" t="s">
        <v>1345</v>
      </c>
      <c r="H859">
        <v>2</v>
      </c>
      <c r="I859">
        <v>1</v>
      </c>
      <c r="J859">
        <v>0</v>
      </c>
      <c r="K859">
        <v>2</v>
      </c>
      <c r="L859" t="s">
        <v>355</v>
      </c>
      <c r="M859">
        <v>0</v>
      </c>
      <c r="N859" s="16">
        <v>45681</v>
      </c>
      <c r="O859" s="16">
        <v>45681</v>
      </c>
      <c r="Q859" t="s">
        <v>158</v>
      </c>
      <c r="R859" t="s">
        <v>397</v>
      </c>
      <c r="S859">
        <v>10014604</v>
      </c>
      <c r="T859" t="s">
        <v>158</v>
      </c>
      <c r="AE859">
        <v>0</v>
      </c>
      <c r="AG859">
        <v>0</v>
      </c>
      <c r="AI859" t="s">
        <v>363</v>
      </c>
      <c r="AM859">
        <v>9.5243055555559994E-2</v>
      </c>
      <c r="AN859">
        <v>0.19048611111111</v>
      </c>
      <c r="AO859">
        <v>0</v>
      </c>
      <c r="AP859">
        <v>0</v>
      </c>
      <c r="AQ859">
        <v>1001756287</v>
      </c>
      <c r="AR859">
        <v>4963326</v>
      </c>
      <c r="AS859">
        <v>3</v>
      </c>
    </row>
    <row r="860" spans="1:45" x14ac:dyDescent="0.35">
      <c r="A860">
        <v>6523993</v>
      </c>
      <c r="B860">
        <v>0</v>
      </c>
      <c r="C860">
        <v>10</v>
      </c>
      <c r="D860" t="s">
        <v>123</v>
      </c>
      <c r="E860" t="s">
        <v>359</v>
      </c>
      <c r="F860" t="s">
        <v>310</v>
      </c>
      <c r="G860" t="s">
        <v>1344</v>
      </c>
      <c r="H860">
        <v>0</v>
      </c>
      <c r="I860">
        <v>0</v>
      </c>
      <c r="J860">
        <v>0</v>
      </c>
      <c r="K860">
        <v>0</v>
      </c>
      <c r="L860" t="s">
        <v>355</v>
      </c>
      <c r="M860">
        <v>0</v>
      </c>
      <c r="N860" s="16">
        <v>45809</v>
      </c>
      <c r="O860" s="16">
        <v>45809</v>
      </c>
      <c r="Q860" t="s">
        <v>176</v>
      </c>
      <c r="R860" t="s">
        <v>275</v>
      </c>
      <c r="S860">
        <v>10014596</v>
      </c>
      <c r="T860" t="s">
        <v>274</v>
      </c>
      <c r="AE860">
        <v>0</v>
      </c>
      <c r="AG860">
        <v>0</v>
      </c>
      <c r="AI860" t="s">
        <v>363</v>
      </c>
      <c r="AM860">
        <v>0</v>
      </c>
      <c r="AN860">
        <v>4.7615740740740001E-2</v>
      </c>
      <c r="AO860">
        <v>0</v>
      </c>
      <c r="AP860">
        <v>0</v>
      </c>
      <c r="AQ860">
        <v>1001756295</v>
      </c>
      <c r="AR860">
        <v>4963456</v>
      </c>
      <c r="AS860">
        <v>3</v>
      </c>
    </row>
    <row r="861" spans="1:45" x14ac:dyDescent="0.35">
      <c r="A861">
        <v>6525215</v>
      </c>
      <c r="B861">
        <v>0</v>
      </c>
      <c r="C861">
        <v>10</v>
      </c>
      <c r="D861" t="s">
        <v>367</v>
      </c>
      <c r="E861" t="s">
        <v>359</v>
      </c>
      <c r="F861" t="s">
        <v>310</v>
      </c>
      <c r="G861" t="s">
        <v>1360</v>
      </c>
      <c r="H861">
        <v>0</v>
      </c>
      <c r="I861">
        <v>2</v>
      </c>
      <c r="J861">
        <v>0</v>
      </c>
      <c r="K861">
        <v>4</v>
      </c>
      <c r="L861" t="s">
        <v>355</v>
      </c>
      <c r="M861">
        <v>0</v>
      </c>
      <c r="N861" s="16">
        <v>45756</v>
      </c>
      <c r="O861" s="16">
        <v>45756</v>
      </c>
      <c r="R861" t="s">
        <v>266</v>
      </c>
      <c r="T861" t="s">
        <v>264</v>
      </c>
      <c r="AE861">
        <v>0</v>
      </c>
      <c r="AG861">
        <v>0</v>
      </c>
      <c r="AI861" t="s">
        <v>363</v>
      </c>
      <c r="AM861">
        <v>4.7615740740740001E-2</v>
      </c>
      <c r="AN861">
        <v>9.5231481481480001E-2</v>
      </c>
      <c r="AO861">
        <v>0</v>
      </c>
      <c r="AP861">
        <v>0</v>
      </c>
      <c r="AQ861">
        <v>1001756295</v>
      </c>
      <c r="AR861">
        <v>4963457</v>
      </c>
      <c r="AS861">
        <v>3</v>
      </c>
    </row>
    <row r="862" spans="1:45" x14ac:dyDescent="0.35">
      <c r="A862">
        <v>6525286</v>
      </c>
      <c r="B862">
        <v>0</v>
      </c>
      <c r="C862">
        <v>10</v>
      </c>
      <c r="D862" t="s">
        <v>367</v>
      </c>
      <c r="E862" t="s">
        <v>359</v>
      </c>
      <c r="F862" t="s">
        <v>310</v>
      </c>
      <c r="G862" t="s">
        <v>1359</v>
      </c>
      <c r="H862">
        <v>0</v>
      </c>
      <c r="I862">
        <v>4</v>
      </c>
      <c r="J862">
        <v>0</v>
      </c>
      <c r="K862">
        <v>2</v>
      </c>
      <c r="L862" t="s">
        <v>355</v>
      </c>
      <c r="M862">
        <v>0</v>
      </c>
      <c r="N862" s="16">
        <v>45765</v>
      </c>
      <c r="O862" s="16">
        <v>45765</v>
      </c>
      <c r="Q862" t="s">
        <v>239</v>
      </c>
      <c r="R862" t="s">
        <v>325</v>
      </c>
      <c r="S862">
        <v>10014721</v>
      </c>
      <c r="T862" t="s">
        <v>324</v>
      </c>
      <c r="AE862">
        <v>0</v>
      </c>
      <c r="AG862">
        <v>0</v>
      </c>
      <c r="AI862" t="s">
        <v>360</v>
      </c>
      <c r="AM862">
        <v>0</v>
      </c>
      <c r="AN862">
        <v>0.19047453703704001</v>
      </c>
      <c r="AO862">
        <v>0</v>
      </c>
      <c r="AP862">
        <v>0</v>
      </c>
      <c r="AQ862">
        <v>1001756299</v>
      </c>
      <c r="AR862">
        <v>4963467</v>
      </c>
      <c r="AS862">
        <v>2</v>
      </c>
    </row>
    <row r="863" spans="1:45" x14ac:dyDescent="0.35">
      <c r="A863">
        <v>6525565</v>
      </c>
      <c r="B863">
        <v>0</v>
      </c>
      <c r="C863">
        <v>10</v>
      </c>
      <c r="D863" t="s">
        <v>203</v>
      </c>
      <c r="E863" t="s">
        <v>1324</v>
      </c>
      <c r="F863" t="s">
        <v>310</v>
      </c>
      <c r="G863" t="s">
        <v>1061</v>
      </c>
      <c r="H863">
        <v>3</v>
      </c>
      <c r="I863">
        <v>1</v>
      </c>
      <c r="J863">
        <v>0</v>
      </c>
      <c r="K863">
        <v>3</v>
      </c>
      <c r="L863" t="s">
        <v>355</v>
      </c>
      <c r="M863">
        <v>0</v>
      </c>
      <c r="N863" s="16">
        <v>45809</v>
      </c>
      <c r="O863" s="16">
        <v>45809</v>
      </c>
      <c r="Q863" t="s">
        <v>217</v>
      </c>
      <c r="R863" t="s">
        <v>320</v>
      </c>
      <c r="S863">
        <v>10014611</v>
      </c>
      <c r="T863" t="s">
        <v>217</v>
      </c>
      <c r="AE863">
        <v>0</v>
      </c>
      <c r="AG863">
        <v>0</v>
      </c>
      <c r="AI863" t="s">
        <v>360</v>
      </c>
      <c r="AM863">
        <v>0</v>
      </c>
      <c r="AN863">
        <v>9.5243055555559994E-2</v>
      </c>
      <c r="AO863">
        <v>0</v>
      </c>
      <c r="AP863">
        <v>0</v>
      </c>
      <c r="AQ863">
        <v>1001756303</v>
      </c>
      <c r="AR863">
        <v>4963477</v>
      </c>
      <c r="AS863">
        <v>2</v>
      </c>
    </row>
    <row r="864" spans="1:45" x14ac:dyDescent="0.35">
      <c r="A864">
        <v>6525575</v>
      </c>
      <c r="B864">
        <v>0</v>
      </c>
      <c r="C864">
        <v>10</v>
      </c>
      <c r="D864" t="s">
        <v>203</v>
      </c>
      <c r="E864" t="s">
        <v>1324</v>
      </c>
      <c r="F864" t="s">
        <v>310</v>
      </c>
      <c r="G864" t="s">
        <v>1358</v>
      </c>
      <c r="H864">
        <v>6</v>
      </c>
      <c r="I864">
        <v>2</v>
      </c>
      <c r="J864">
        <v>0</v>
      </c>
      <c r="K864">
        <v>3</v>
      </c>
      <c r="L864" t="s">
        <v>355</v>
      </c>
      <c r="M864">
        <v>0</v>
      </c>
      <c r="N864" s="16">
        <v>45838</v>
      </c>
      <c r="O864" s="16">
        <v>45838</v>
      </c>
      <c r="Q864" t="s">
        <v>149</v>
      </c>
      <c r="R864" t="s">
        <v>302</v>
      </c>
      <c r="S864">
        <v>10014616</v>
      </c>
      <c r="T864" t="s">
        <v>149</v>
      </c>
      <c r="AE864">
        <v>0</v>
      </c>
      <c r="AG864">
        <v>0</v>
      </c>
      <c r="AI864" t="s">
        <v>360</v>
      </c>
      <c r="AM864">
        <v>0</v>
      </c>
      <c r="AN864">
        <v>0.28571759259259</v>
      </c>
      <c r="AO864">
        <v>0</v>
      </c>
      <c r="AP864">
        <v>0</v>
      </c>
      <c r="AQ864">
        <v>1001756336</v>
      </c>
      <c r="AR864">
        <v>4963534</v>
      </c>
      <c r="AS864">
        <v>2</v>
      </c>
    </row>
    <row r="865" spans="1:45" x14ac:dyDescent="0.35">
      <c r="A865">
        <v>6525579</v>
      </c>
      <c r="B865">
        <v>0</v>
      </c>
      <c r="C865">
        <v>10</v>
      </c>
      <c r="D865" t="s">
        <v>203</v>
      </c>
      <c r="E865" t="s">
        <v>1324</v>
      </c>
      <c r="F865" t="s">
        <v>310</v>
      </c>
      <c r="G865" t="s">
        <v>1357</v>
      </c>
      <c r="H865">
        <v>8</v>
      </c>
      <c r="I865">
        <v>2</v>
      </c>
      <c r="J865">
        <v>0</v>
      </c>
      <c r="K865">
        <v>4</v>
      </c>
      <c r="L865" t="s">
        <v>355</v>
      </c>
      <c r="M865">
        <v>0</v>
      </c>
      <c r="N865" s="16">
        <v>45838</v>
      </c>
      <c r="O865" s="16">
        <v>45838</v>
      </c>
      <c r="Q865" t="s">
        <v>149</v>
      </c>
      <c r="R865" t="s">
        <v>302</v>
      </c>
      <c r="S865">
        <v>10014616</v>
      </c>
      <c r="T865" t="s">
        <v>149</v>
      </c>
      <c r="AE865">
        <v>0</v>
      </c>
      <c r="AG865">
        <v>0</v>
      </c>
      <c r="AI865" t="s">
        <v>363</v>
      </c>
      <c r="AM865">
        <v>0</v>
      </c>
      <c r="AN865">
        <v>9.5243055555559994E-2</v>
      </c>
      <c r="AO865">
        <v>0</v>
      </c>
      <c r="AP865">
        <v>0</v>
      </c>
      <c r="AQ865">
        <v>1001756379</v>
      </c>
      <c r="AR865">
        <v>4963569</v>
      </c>
      <c r="AS865">
        <v>3</v>
      </c>
    </row>
    <row r="866" spans="1:45" x14ac:dyDescent="0.35">
      <c r="A866">
        <v>6525583</v>
      </c>
      <c r="B866">
        <v>0</v>
      </c>
      <c r="C866">
        <v>10</v>
      </c>
      <c r="D866" t="s">
        <v>203</v>
      </c>
      <c r="E866" t="s">
        <v>1324</v>
      </c>
      <c r="F866" t="s">
        <v>310</v>
      </c>
      <c r="G866" t="s">
        <v>1356</v>
      </c>
      <c r="H866">
        <v>4</v>
      </c>
      <c r="I866">
        <v>2</v>
      </c>
      <c r="J866">
        <v>0</v>
      </c>
      <c r="K866">
        <v>2</v>
      </c>
      <c r="L866" t="s">
        <v>355</v>
      </c>
      <c r="M866">
        <v>0</v>
      </c>
      <c r="N866" s="16">
        <v>45839</v>
      </c>
      <c r="O866" s="16">
        <v>45839</v>
      </c>
      <c r="Q866" t="s">
        <v>148</v>
      </c>
      <c r="R866" t="s">
        <v>297</v>
      </c>
      <c r="S866">
        <v>10014617</v>
      </c>
      <c r="T866" t="s">
        <v>148</v>
      </c>
      <c r="AE866">
        <v>0</v>
      </c>
      <c r="AF866" s="16"/>
      <c r="AG866">
        <v>0</v>
      </c>
      <c r="AI866" t="s">
        <v>363</v>
      </c>
      <c r="AM866">
        <v>0</v>
      </c>
      <c r="AN866">
        <v>0.28571759259259</v>
      </c>
      <c r="AO866">
        <v>0</v>
      </c>
      <c r="AP866">
        <v>0</v>
      </c>
      <c r="AQ866">
        <v>1001756399</v>
      </c>
      <c r="AR866">
        <v>4963610</v>
      </c>
      <c r="AS866">
        <v>3</v>
      </c>
    </row>
    <row r="867" spans="1:45" x14ac:dyDescent="0.35">
      <c r="A867">
        <v>6525589</v>
      </c>
      <c r="B867">
        <v>0</v>
      </c>
      <c r="C867">
        <v>10</v>
      </c>
      <c r="D867" t="s">
        <v>203</v>
      </c>
      <c r="E867" t="s">
        <v>1324</v>
      </c>
      <c r="F867" t="s">
        <v>310</v>
      </c>
      <c r="G867" t="s">
        <v>1355</v>
      </c>
      <c r="H867">
        <v>1</v>
      </c>
      <c r="I867">
        <v>1</v>
      </c>
      <c r="J867">
        <v>0</v>
      </c>
      <c r="K867">
        <v>1</v>
      </c>
      <c r="L867" t="s">
        <v>355</v>
      </c>
      <c r="M867">
        <v>0</v>
      </c>
      <c r="N867" s="16">
        <v>45809</v>
      </c>
      <c r="O867" s="16">
        <v>45809</v>
      </c>
      <c r="Q867" t="s">
        <v>131</v>
      </c>
      <c r="R867" t="s">
        <v>335</v>
      </c>
      <c r="S867">
        <v>10014603</v>
      </c>
      <c r="T867" t="s">
        <v>131</v>
      </c>
      <c r="AE867">
        <v>0</v>
      </c>
      <c r="AG867">
        <v>0</v>
      </c>
      <c r="AI867" t="s">
        <v>360</v>
      </c>
      <c r="AM867">
        <v>0</v>
      </c>
      <c r="AN867">
        <v>9.5243055555559994E-2</v>
      </c>
      <c r="AO867">
        <v>0</v>
      </c>
      <c r="AP867">
        <v>0</v>
      </c>
      <c r="AQ867">
        <v>1001756436</v>
      </c>
      <c r="AR867">
        <v>4963652</v>
      </c>
      <c r="AS867">
        <v>2</v>
      </c>
    </row>
    <row r="868" spans="1:45" x14ac:dyDescent="0.35">
      <c r="A868">
        <v>6525594</v>
      </c>
      <c r="B868">
        <v>0</v>
      </c>
      <c r="C868">
        <v>10</v>
      </c>
      <c r="D868" t="s">
        <v>203</v>
      </c>
      <c r="E868" t="s">
        <v>1324</v>
      </c>
      <c r="F868" t="s">
        <v>310</v>
      </c>
      <c r="G868" t="s">
        <v>1354</v>
      </c>
      <c r="H868">
        <v>1</v>
      </c>
      <c r="I868">
        <v>1</v>
      </c>
      <c r="J868">
        <v>0</v>
      </c>
      <c r="K868">
        <v>1</v>
      </c>
      <c r="L868" t="s">
        <v>355</v>
      </c>
      <c r="M868">
        <v>0</v>
      </c>
      <c r="N868" s="16">
        <v>45809</v>
      </c>
      <c r="O868" s="16">
        <v>45809</v>
      </c>
      <c r="Q868" t="s">
        <v>403</v>
      </c>
      <c r="R868" t="s">
        <v>404</v>
      </c>
      <c r="S868">
        <v>10014622</v>
      </c>
      <c r="T868" t="s">
        <v>403</v>
      </c>
      <c r="AE868">
        <v>0</v>
      </c>
      <c r="AG868">
        <v>0</v>
      </c>
      <c r="AI868" t="s">
        <v>360</v>
      </c>
      <c r="AM868">
        <v>9.5243055555559994E-2</v>
      </c>
      <c r="AN868">
        <v>0.23810185185185001</v>
      </c>
      <c r="AO868">
        <v>0</v>
      </c>
      <c r="AP868">
        <v>0</v>
      </c>
      <c r="AQ868">
        <v>1001756436</v>
      </c>
      <c r="AR868">
        <v>4963653</v>
      </c>
      <c r="AS868">
        <v>2</v>
      </c>
    </row>
    <row r="869" spans="1:45" x14ac:dyDescent="0.35">
      <c r="A869">
        <v>6525595</v>
      </c>
      <c r="B869">
        <v>0</v>
      </c>
      <c r="C869">
        <v>10</v>
      </c>
      <c r="D869" t="s">
        <v>203</v>
      </c>
      <c r="E869" t="s">
        <v>1324</v>
      </c>
      <c r="F869" t="s">
        <v>310</v>
      </c>
      <c r="G869" t="s">
        <v>1353</v>
      </c>
      <c r="H869">
        <v>1</v>
      </c>
      <c r="I869">
        <v>1</v>
      </c>
      <c r="J869">
        <v>0</v>
      </c>
      <c r="K869">
        <v>1</v>
      </c>
      <c r="L869" t="s">
        <v>355</v>
      </c>
      <c r="M869">
        <v>0</v>
      </c>
      <c r="N869" s="16">
        <v>45809</v>
      </c>
      <c r="O869" s="16">
        <v>45809</v>
      </c>
      <c r="Q869" t="s">
        <v>403</v>
      </c>
      <c r="R869" t="s">
        <v>404</v>
      </c>
      <c r="S869">
        <v>10014622</v>
      </c>
      <c r="T869" t="s">
        <v>403</v>
      </c>
      <c r="AE869">
        <v>0</v>
      </c>
      <c r="AG869">
        <v>0</v>
      </c>
      <c r="AI869" t="s">
        <v>360</v>
      </c>
      <c r="AM869">
        <v>0</v>
      </c>
      <c r="AN869">
        <v>9.5243055555559994E-2</v>
      </c>
      <c r="AO869">
        <v>0</v>
      </c>
      <c r="AP869">
        <v>0</v>
      </c>
      <c r="AQ869">
        <v>1001756444</v>
      </c>
      <c r="AR869">
        <v>4963667</v>
      </c>
      <c r="AS869">
        <v>2</v>
      </c>
    </row>
    <row r="870" spans="1:45" x14ac:dyDescent="0.35">
      <c r="A870">
        <v>6525598</v>
      </c>
      <c r="B870">
        <v>0</v>
      </c>
      <c r="C870">
        <v>10</v>
      </c>
      <c r="D870" t="s">
        <v>371</v>
      </c>
      <c r="E870" t="s">
        <v>1324</v>
      </c>
      <c r="F870" t="s">
        <v>310</v>
      </c>
      <c r="G870" t="s">
        <v>1352</v>
      </c>
      <c r="H870">
        <v>0</v>
      </c>
      <c r="I870">
        <v>0</v>
      </c>
      <c r="J870">
        <v>0</v>
      </c>
      <c r="K870">
        <v>0</v>
      </c>
      <c r="L870" t="s">
        <v>355</v>
      </c>
      <c r="M870">
        <v>0</v>
      </c>
      <c r="N870" s="16">
        <v>45839</v>
      </c>
      <c r="O870" s="16">
        <v>45839</v>
      </c>
      <c r="Q870" t="s">
        <v>233</v>
      </c>
      <c r="R870" t="s">
        <v>301</v>
      </c>
      <c r="S870">
        <v>10014623</v>
      </c>
      <c r="T870" t="s">
        <v>233</v>
      </c>
      <c r="AE870">
        <v>0</v>
      </c>
      <c r="AF870" s="16"/>
      <c r="AG870">
        <v>0</v>
      </c>
      <c r="AI870" t="s">
        <v>360</v>
      </c>
      <c r="AM870">
        <v>0</v>
      </c>
      <c r="AN870">
        <v>0.57143518518518999</v>
      </c>
      <c r="AO870">
        <v>0</v>
      </c>
      <c r="AP870">
        <v>0</v>
      </c>
      <c r="AQ870">
        <v>1001756447</v>
      </c>
      <c r="AR870">
        <v>4963675</v>
      </c>
      <c r="AS870">
        <v>2</v>
      </c>
    </row>
    <row r="871" spans="1:45" x14ac:dyDescent="0.35">
      <c r="A871">
        <v>6525599</v>
      </c>
      <c r="B871">
        <v>0</v>
      </c>
      <c r="C871">
        <v>10</v>
      </c>
      <c r="D871" t="s">
        <v>203</v>
      </c>
      <c r="E871" t="s">
        <v>359</v>
      </c>
      <c r="F871" t="s">
        <v>310</v>
      </c>
      <c r="G871" t="s">
        <v>1618</v>
      </c>
      <c r="H871">
        <v>8</v>
      </c>
      <c r="I871">
        <v>2</v>
      </c>
      <c r="J871">
        <v>0</v>
      </c>
      <c r="K871">
        <v>4</v>
      </c>
      <c r="L871" t="s">
        <v>355</v>
      </c>
      <c r="M871">
        <v>0</v>
      </c>
      <c r="N871" s="16">
        <v>45835</v>
      </c>
      <c r="O871" s="16">
        <v>45835</v>
      </c>
      <c r="Q871" t="s">
        <v>237</v>
      </c>
      <c r="R871" t="s">
        <v>386</v>
      </c>
      <c r="S871">
        <v>10014625</v>
      </c>
      <c r="T871" t="s">
        <v>237</v>
      </c>
      <c r="AE871">
        <v>0</v>
      </c>
      <c r="AF871" s="16"/>
      <c r="AG871">
        <v>0</v>
      </c>
      <c r="AI871" t="s">
        <v>360</v>
      </c>
      <c r="AM871">
        <v>0.57143518518518999</v>
      </c>
      <c r="AN871">
        <v>0.76190972222221998</v>
      </c>
      <c r="AO871">
        <v>0</v>
      </c>
      <c r="AP871">
        <v>0</v>
      </c>
      <c r="AQ871">
        <v>1001756447</v>
      </c>
      <c r="AR871">
        <v>5154367</v>
      </c>
      <c r="AS871">
        <v>2</v>
      </c>
    </row>
    <row r="872" spans="1:45" x14ac:dyDescent="0.35">
      <c r="A872">
        <v>6525600</v>
      </c>
      <c r="B872">
        <v>0</v>
      </c>
      <c r="C872">
        <v>10</v>
      </c>
      <c r="D872" t="s">
        <v>203</v>
      </c>
      <c r="E872" t="s">
        <v>1324</v>
      </c>
      <c r="F872" t="s">
        <v>310</v>
      </c>
      <c r="G872" t="s">
        <v>1351</v>
      </c>
      <c r="H872">
        <v>1</v>
      </c>
      <c r="I872">
        <v>1</v>
      </c>
      <c r="J872">
        <v>0</v>
      </c>
      <c r="K872">
        <v>1</v>
      </c>
      <c r="L872" t="s">
        <v>355</v>
      </c>
      <c r="M872">
        <v>0</v>
      </c>
      <c r="N872" s="16">
        <v>45839</v>
      </c>
      <c r="O872" s="16">
        <v>45839</v>
      </c>
      <c r="Q872" t="s">
        <v>215</v>
      </c>
      <c r="R872" t="s">
        <v>290</v>
      </c>
      <c r="S872">
        <v>10018371</v>
      </c>
      <c r="T872" t="s">
        <v>215</v>
      </c>
      <c r="AE872">
        <v>0</v>
      </c>
      <c r="AG872">
        <v>0</v>
      </c>
      <c r="AI872" t="s">
        <v>360</v>
      </c>
      <c r="AM872">
        <v>0.29166666666667002</v>
      </c>
      <c r="AN872">
        <v>0.39583333333332998</v>
      </c>
      <c r="AO872">
        <v>0</v>
      </c>
      <c r="AP872">
        <v>0</v>
      </c>
      <c r="AQ872">
        <v>1001756657</v>
      </c>
      <c r="AR872">
        <v>4964071</v>
      </c>
      <c r="AS872">
        <v>2</v>
      </c>
    </row>
    <row r="873" spans="1:45" x14ac:dyDescent="0.35">
      <c r="A873">
        <v>6525606</v>
      </c>
      <c r="B873">
        <v>0</v>
      </c>
      <c r="C873">
        <v>10</v>
      </c>
      <c r="D873" t="s">
        <v>203</v>
      </c>
      <c r="E873" t="s">
        <v>1324</v>
      </c>
      <c r="F873" t="s">
        <v>310</v>
      </c>
      <c r="G873" t="s">
        <v>1350</v>
      </c>
      <c r="H873">
        <v>4</v>
      </c>
      <c r="I873">
        <v>2</v>
      </c>
      <c r="J873">
        <v>0</v>
      </c>
      <c r="K873">
        <v>2</v>
      </c>
      <c r="L873" t="s">
        <v>355</v>
      </c>
      <c r="M873">
        <v>0</v>
      </c>
      <c r="N873" s="16">
        <v>45839</v>
      </c>
      <c r="O873" s="16">
        <v>45839</v>
      </c>
      <c r="Q873" t="s">
        <v>148</v>
      </c>
      <c r="R873" t="s">
        <v>297</v>
      </c>
      <c r="S873">
        <v>10014617</v>
      </c>
      <c r="T873" t="s">
        <v>148</v>
      </c>
      <c r="AE873">
        <v>0</v>
      </c>
      <c r="AG873">
        <v>0</v>
      </c>
      <c r="AI873" t="s">
        <v>356</v>
      </c>
      <c r="AM873">
        <v>0.29166666666667002</v>
      </c>
      <c r="AN873">
        <v>0.41666666666667002</v>
      </c>
      <c r="AO873">
        <v>0</v>
      </c>
      <c r="AP873">
        <v>0</v>
      </c>
      <c r="AQ873">
        <v>1001756898</v>
      </c>
      <c r="AR873">
        <v>4964413</v>
      </c>
      <c r="AS873">
        <v>1</v>
      </c>
    </row>
    <row r="874" spans="1:45" x14ac:dyDescent="0.35">
      <c r="A874">
        <v>6525683</v>
      </c>
      <c r="B874">
        <v>0</v>
      </c>
      <c r="C874">
        <v>10</v>
      </c>
      <c r="D874" t="s">
        <v>203</v>
      </c>
      <c r="E874" t="s">
        <v>1324</v>
      </c>
      <c r="F874" t="s">
        <v>310</v>
      </c>
      <c r="G874" t="s">
        <v>1349</v>
      </c>
      <c r="H874">
        <v>2</v>
      </c>
      <c r="I874">
        <v>1</v>
      </c>
      <c r="J874">
        <v>0</v>
      </c>
      <c r="K874">
        <v>2</v>
      </c>
      <c r="L874" t="s">
        <v>355</v>
      </c>
      <c r="M874">
        <v>0</v>
      </c>
      <c r="N874" s="16">
        <v>45809</v>
      </c>
      <c r="O874" s="16">
        <v>45809</v>
      </c>
      <c r="Q874" t="s">
        <v>419</v>
      </c>
      <c r="R874" t="s">
        <v>420</v>
      </c>
      <c r="S874">
        <v>10014605</v>
      </c>
      <c r="T874" t="s">
        <v>419</v>
      </c>
      <c r="AE874">
        <v>0</v>
      </c>
      <c r="AF874" s="16"/>
      <c r="AG874">
        <v>0</v>
      </c>
      <c r="AI874" t="s">
        <v>363</v>
      </c>
      <c r="AM874">
        <v>0</v>
      </c>
      <c r="AN874">
        <v>0.19047453703704001</v>
      </c>
      <c r="AO874">
        <v>0</v>
      </c>
      <c r="AP874">
        <v>0</v>
      </c>
      <c r="AQ874">
        <v>1001756984</v>
      </c>
      <c r="AR874">
        <v>4964496</v>
      </c>
      <c r="AS874">
        <v>3</v>
      </c>
    </row>
    <row r="875" spans="1:45" x14ac:dyDescent="0.35">
      <c r="A875">
        <v>6525685</v>
      </c>
      <c r="B875">
        <v>0</v>
      </c>
      <c r="C875">
        <v>10</v>
      </c>
      <c r="D875" t="s">
        <v>203</v>
      </c>
      <c r="E875" t="s">
        <v>1324</v>
      </c>
      <c r="F875" t="s">
        <v>310</v>
      </c>
      <c r="G875" t="s">
        <v>1236</v>
      </c>
      <c r="H875">
        <v>2</v>
      </c>
      <c r="I875">
        <v>1</v>
      </c>
      <c r="J875">
        <v>0</v>
      </c>
      <c r="K875">
        <v>2</v>
      </c>
      <c r="L875" t="s">
        <v>355</v>
      </c>
      <c r="M875">
        <v>0</v>
      </c>
      <c r="N875" s="16">
        <v>45809</v>
      </c>
      <c r="O875" s="16">
        <v>45809</v>
      </c>
      <c r="Q875" t="s">
        <v>240</v>
      </c>
      <c r="R875" t="s">
        <v>304</v>
      </c>
      <c r="S875">
        <v>10014607</v>
      </c>
      <c r="T875" t="s">
        <v>240</v>
      </c>
      <c r="AE875">
        <v>0</v>
      </c>
      <c r="AG875">
        <v>0</v>
      </c>
      <c r="AI875" t="s">
        <v>360</v>
      </c>
      <c r="AM875">
        <v>0</v>
      </c>
      <c r="AN875">
        <v>4.7615740740740001E-2</v>
      </c>
      <c r="AO875">
        <v>0</v>
      </c>
      <c r="AP875">
        <v>0</v>
      </c>
      <c r="AQ875">
        <v>1001756985</v>
      </c>
      <c r="AR875">
        <v>4964497</v>
      </c>
      <c r="AS875">
        <v>2</v>
      </c>
    </row>
    <row r="876" spans="1:45" x14ac:dyDescent="0.35">
      <c r="A876">
        <v>6525686</v>
      </c>
      <c r="B876">
        <v>0</v>
      </c>
      <c r="C876">
        <v>10</v>
      </c>
      <c r="D876" t="s">
        <v>203</v>
      </c>
      <c r="E876" t="s">
        <v>1324</v>
      </c>
      <c r="F876" t="s">
        <v>310</v>
      </c>
      <c r="G876" t="s">
        <v>1348</v>
      </c>
      <c r="H876">
        <v>3</v>
      </c>
      <c r="I876">
        <v>1</v>
      </c>
      <c r="J876">
        <v>0</v>
      </c>
      <c r="K876">
        <v>3</v>
      </c>
      <c r="L876" t="s">
        <v>355</v>
      </c>
      <c r="M876">
        <v>0</v>
      </c>
      <c r="N876" s="16">
        <v>45809</v>
      </c>
      <c r="O876" s="16">
        <v>45809</v>
      </c>
      <c r="Q876" t="s">
        <v>240</v>
      </c>
      <c r="R876" t="s">
        <v>304</v>
      </c>
      <c r="S876">
        <v>10014607</v>
      </c>
      <c r="T876" t="s">
        <v>240</v>
      </c>
      <c r="AE876">
        <v>0</v>
      </c>
      <c r="AG876">
        <v>0</v>
      </c>
      <c r="AI876" t="s">
        <v>363</v>
      </c>
      <c r="AM876">
        <v>0</v>
      </c>
      <c r="AN876">
        <v>4.7615740740740001E-2</v>
      </c>
      <c r="AO876">
        <v>0</v>
      </c>
      <c r="AP876">
        <v>0</v>
      </c>
      <c r="AQ876">
        <v>1001758071</v>
      </c>
      <c r="AR876">
        <v>4967155</v>
      </c>
      <c r="AS876">
        <v>3</v>
      </c>
    </row>
    <row r="877" spans="1:45" x14ac:dyDescent="0.35">
      <c r="A877">
        <v>6525687</v>
      </c>
      <c r="B877">
        <v>0</v>
      </c>
      <c r="C877">
        <v>10</v>
      </c>
      <c r="D877" t="s">
        <v>203</v>
      </c>
      <c r="E877" t="s">
        <v>1324</v>
      </c>
      <c r="F877" t="s">
        <v>310</v>
      </c>
      <c r="G877" t="s">
        <v>1347</v>
      </c>
      <c r="H877">
        <v>1</v>
      </c>
      <c r="I877">
        <v>1</v>
      </c>
      <c r="J877">
        <v>0</v>
      </c>
      <c r="K877">
        <v>1</v>
      </c>
      <c r="L877" t="s">
        <v>355</v>
      </c>
      <c r="M877">
        <v>0</v>
      </c>
      <c r="N877" s="16">
        <v>45839</v>
      </c>
      <c r="O877" s="16">
        <v>45839</v>
      </c>
      <c r="Q877" t="s">
        <v>210</v>
      </c>
      <c r="R877" t="s">
        <v>395</v>
      </c>
      <c r="S877">
        <v>10014608</v>
      </c>
      <c r="T877" t="s">
        <v>210</v>
      </c>
      <c r="AE877">
        <v>0</v>
      </c>
      <c r="AG877">
        <v>0</v>
      </c>
      <c r="AI877" t="s">
        <v>360</v>
      </c>
      <c r="AM877">
        <v>0</v>
      </c>
      <c r="AN877">
        <v>0.16666666666666999</v>
      </c>
      <c r="AO877">
        <v>0</v>
      </c>
      <c r="AP877">
        <v>0</v>
      </c>
      <c r="AQ877">
        <v>1001758145</v>
      </c>
      <c r="AR877">
        <v>4967166</v>
      </c>
      <c r="AS877">
        <v>2</v>
      </c>
    </row>
    <row r="878" spans="1:45" x14ac:dyDescent="0.35">
      <c r="A878">
        <v>6525966</v>
      </c>
      <c r="B878">
        <v>0</v>
      </c>
      <c r="C878">
        <v>10</v>
      </c>
      <c r="D878" t="s">
        <v>203</v>
      </c>
      <c r="E878" t="s">
        <v>1324</v>
      </c>
      <c r="F878" t="s">
        <v>310</v>
      </c>
      <c r="G878" t="s">
        <v>1384</v>
      </c>
      <c r="H878">
        <v>10</v>
      </c>
      <c r="I878">
        <v>2</v>
      </c>
      <c r="J878">
        <v>0</v>
      </c>
      <c r="K878">
        <v>5</v>
      </c>
      <c r="L878" t="s">
        <v>355</v>
      </c>
      <c r="M878">
        <v>0</v>
      </c>
      <c r="N878" s="16">
        <v>45808</v>
      </c>
      <c r="O878" s="16">
        <v>45808</v>
      </c>
      <c r="Q878" t="s">
        <v>198</v>
      </c>
      <c r="R878" t="s">
        <v>306</v>
      </c>
      <c r="S878">
        <v>10014640</v>
      </c>
      <c r="T878" t="s">
        <v>198</v>
      </c>
      <c r="AE878">
        <v>0</v>
      </c>
      <c r="AG878">
        <v>0</v>
      </c>
      <c r="AI878" t="s">
        <v>360</v>
      </c>
      <c r="AM878">
        <v>0</v>
      </c>
      <c r="AN878">
        <v>0.14285879629629999</v>
      </c>
      <c r="AO878">
        <v>0</v>
      </c>
      <c r="AP878">
        <v>0</v>
      </c>
      <c r="AQ878">
        <v>1001758150</v>
      </c>
      <c r="AR878">
        <v>4967187</v>
      </c>
      <c r="AS878">
        <v>2</v>
      </c>
    </row>
    <row r="879" spans="1:45" x14ac:dyDescent="0.35">
      <c r="A879">
        <v>6525968</v>
      </c>
      <c r="B879">
        <v>0</v>
      </c>
      <c r="C879">
        <v>10</v>
      </c>
      <c r="D879" t="s">
        <v>203</v>
      </c>
      <c r="E879" t="s">
        <v>1324</v>
      </c>
      <c r="F879" t="s">
        <v>310</v>
      </c>
      <c r="G879" t="s">
        <v>1383</v>
      </c>
      <c r="H879">
        <v>2</v>
      </c>
      <c r="I879">
        <v>1</v>
      </c>
      <c r="J879">
        <v>0</v>
      </c>
      <c r="K879">
        <v>2</v>
      </c>
      <c r="L879" t="s">
        <v>355</v>
      </c>
      <c r="M879">
        <v>0</v>
      </c>
      <c r="N879" s="16">
        <v>45809</v>
      </c>
      <c r="O879" s="16">
        <v>45809</v>
      </c>
      <c r="Q879" t="s">
        <v>202</v>
      </c>
      <c r="R879" t="s">
        <v>396</v>
      </c>
      <c r="S879">
        <v>10014615</v>
      </c>
      <c r="T879" t="s">
        <v>202</v>
      </c>
      <c r="AE879">
        <v>0</v>
      </c>
      <c r="AG879">
        <v>0</v>
      </c>
      <c r="AI879" t="s">
        <v>363</v>
      </c>
      <c r="AM879">
        <v>0</v>
      </c>
      <c r="AN879">
        <v>0.19047453703704001</v>
      </c>
      <c r="AO879">
        <v>0</v>
      </c>
      <c r="AP879">
        <v>0</v>
      </c>
      <c r="AQ879">
        <v>1001758154</v>
      </c>
      <c r="AR879">
        <v>4967201</v>
      </c>
      <c r="AS879">
        <v>3</v>
      </c>
    </row>
    <row r="880" spans="1:45" x14ac:dyDescent="0.35">
      <c r="A880">
        <v>6526184</v>
      </c>
      <c r="B880">
        <v>0</v>
      </c>
      <c r="C880">
        <v>10</v>
      </c>
      <c r="D880" t="s">
        <v>376</v>
      </c>
      <c r="E880" t="s">
        <v>1324</v>
      </c>
      <c r="F880" t="s">
        <v>310</v>
      </c>
      <c r="G880" t="s">
        <v>1382</v>
      </c>
      <c r="H880">
        <v>8</v>
      </c>
      <c r="I880">
        <v>2</v>
      </c>
      <c r="J880">
        <v>0</v>
      </c>
      <c r="K880">
        <v>4</v>
      </c>
      <c r="L880" t="s">
        <v>355</v>
      </c>
      <c r="M880">
        <v>0</v>
      </c>
      <c r="N880" s="16">
        <v>45808</v>
      </c>
      <c r="O880" s="16">
        <v>45808</v>
      </c>
      <c r="Q880" t="s">
        <v>177</v>
      </c>
      <c r="R880" t="s">
        <v>278</v>
      </c>
      <c r="S880">
        <v>10014634</v>
      </c>
      <c r="T880" t="s">
        <v>177</v>
      </c>
      <c r="AE880">
        <v>0</v>
      </c>
      <c r="AG880">
        <v>0</v>
      </c>
      <c r="AI880" t="s">
        <v>363</v>
      </c>
      <c r="AM880">
        <v>0.19047453703704001</v>
      </c>
      <c r="AN880">
        <v>0.76190972222221998</v>
      </c>
      <c r="AO880">
        <v>0</v>
      </c>
      <c r="AP880">
        <v>0</v>
      </c>
      <c r="AQ880">
        <v>1001758154</v>
      </c>
      <c r="AR880">
        <v>4967202</v>
      </c>
      <c r="AS880">
        <v>3</v>
      </c>
    </row>
    <row r="881" spans="1:45" x14ac:dyDescent="0.35">
      <c r="A881">
        <v>6526191</v>
      </c>
      <c r="B881">
        <v>0</v>
      </c>
      <c r="C881">
        <v>10</v>
      </c>
      <c r="D881" t="s">
        <v>203</v>
      </c>
      <c r="E881" t="s">
        <v>359</v>
      </c>
      <c r="F881" t="s">
        <v>310</v>
      </c>
      <c r="G881" t="s">
        <v>1381</v>
      </c>
      <c r="H881">
        <v>4</v>
      </c>
      <c r="I881">
        <v>1</v>
      </c>
      <c r="J881">
        <v>0</v>
      </c>
      <c r="K881">
        <v>4</v>
      </c>
      <c r="L881" t="s">
        <v>355</v>
      </c>
      <c r="M881">
        <v>0</v>
      </c>
      <c r="N881" s="16">
        <v>45758</v>
      </c>
      <c r="O881" s="16">
        <v>45758</v>
      </c>
      <c r="Q881" t="s">
        <v>216</v>
      </c>
      <c r="R881" t="s">
        <v>282</v>
      </c>
      <c r="S881">
        <v>10014642</v>
      </c>
      <c r="T881" t="s">
        <v>216</v>
      </c>
      <c r="AE881">
        <v>0</v>
      </c>
      <c r="AG881">
        <v>0</v>
      </c>
      <c r="AI881" t="s">
        <v>363</v>
      </c>
      <c r="AM881">
        <v>0.76190972222221998</v>
      </c>
      <c r="AN881">
        <v>0.95238425925925996</v>
      </c>
      <c r="AO881">
        <v>0</v>
      </c>
      <c r="AP881">
        <v>0</v>
      </c>
      <c r="AQ881">
        <v>1001758154</v>
      </c>
      <c r="AR881">
        <v>4967203</v>
      </c>
      <c r="AS881">
        <v>3</v>
      </c>
    </row>
    <row r="882" spans="1:45" x14ac:dyDescent="0.35">
      <c r="A882">
        <v>6526280</v>
      </c>
      <c r="B882">
        <v>0</v>
      </c>
      <c r="C882">
        <v>10</v>
      </c>
      <c r="D882" t="s">
        <v>203</v>
      </c>
      <c r="E882" t="s">
        <v>1324</v>
      </c>
      <c r="F882" t="s">
        <v>310</v>
      </c>
      <c r="G882" t="s">
        <v>1380</v>
      </c>
      <c r="H882">
        <v>3</v>
      </c>
      <c r="I882">
        <v>2</v>
      </c>
      <c r="J882">
        <v>0</v>
      </c>
      <c r="K882">
        <v>1.5</v>
      </c>
      <c r="L882" t="s">
        <v>355</v>
      </c>
      <c r="M882">
        <v>0</v>
      </c>
      <c r="N882" s="16">
        <v>45809</v>
      </c>
      <c r="O882" s="16">
        <v>45809</v>
      </c>
      <c r="Q882" t="s">
        <v>244</v>
      </c>
      <c r="R882" t="s">
        <v>344</v>
      </c>
      <c r="S882">
        <v>10017710</v>
      </c>
      <c r="T882" t="s">
        <v>244</v>
      </c>
      <c r="AE882">
        <v>0</v>
      </c>
      <c r="AG882">
        <v>0</v>
      </c>
      <c r="AI882" t="s">
        <v>363</v>
      </c>
      <c r="AM882">
        <v>0</v>
      </c>
      <c r="AN882">
        <v>9.5243055555559994E-2</v>
      </c>
      <c r="AO882">
        <v>0</v>
      </c>
      <c r="AP882">
        <v>0</v>
      </c>
      <c r="AQ882">
        <v>1001758158</v>
      </c>
      <c r="AR882">
        <v>4967211</v>
      </c>
      <c r="AS882">
        <v>3</v>
      </c>
    </row>
    <row r="883" spans="1:45" x14ac:dyDescent="0.35">
      <c r="A883">
        <v>6526281</v>
      </c>
      <c r="B883">
        <v>0</v>
      </c>
      <c r="C883">
        <v>10</v>
      </c>
      <c r="D883" t="s">
        <v>203</v>
      </c>
      <c r="E883" t="s">
        <v>359</v>
      </c>
      <c r="F883" t="s">
        <v>310</v>
      </c>
      <c r="G883" t="s">
        <v>1379</v>
      </c>
      <c r="H883">
        <v>1</v>
      </c>
      <c r="I883">
        <v>1</v>
      </c>
      <c r="J883">
        <v>0</v>
      </c>
      <c r="K883">
        <v>1</v>
      </c>
      <c r="L883" t="s">
        <v>355</v>
      </c>
      <c r="M883">
        <v>0</v>
      </c>
      <c r="N883" s="16">
        <v>45852</v>
      </c>
      <c r="O883" s="16">
        <v>45852</v>
      </c>
      <c r="Q883" t="s">
        <v>244</v>
      </c>
      <c r="R883" t="s">
        <v>344</v>
      </c>
      <c r="S883">
        <v>10017710</v>
      </c>
      <c r="T883" t="s">
        <v>244</v>
      </c>
      <c r="AE883">
        <v>0</v>
      </c>
      <c r="AF883" s="16"/>
      <c r="AG883">
        <v>0</v>
      </c>
      <c r="AI883" t="s">
        <v>358</v>
      </c>
      <c r="AM883">
        <v>0</v>
      </c>
      <c r="AN883">
        <v>0.19047453703704001</v>
      </c>
      <c r="AO883">
        <v>0</v>
      </c>
      <c r="AP883">
        <v>0</v>
      </c>
      <c r="AQ883">
        <v>1001758133</v>
      </c>
      <c r="AR883">
        <v>4967083</v>
      </c>
      <c r="AS883">
        <v>4</v>
      </c>
    </row>
    <row r="884" spans="1:45" x14ac:dyDescent="0.35">
      <c r="A884">
        <v>6526319</v>
      </c>
      <c r="B884">
        <v>0</v>
      </c>
      <c r="C884">
        <v>10</v>
      </c>
      <c r="D884" t="s">
        <v>203</v>
      </c>
      <c r="E884" t="s">
        <v>1324</v>
      </c>
      <c r="F884" t="s">
        <v>310</v>
      </c>
      <c r="G884" t="s">
        <v>1378</v>
      </c>
      <c r="H884">
        <v>2</v>
      </c>
      <c r="I884">
        <v>1</v>
      </c>
      <c r="J884">
        <v>0</v>
      </c>
      <c r="K884">
        <v>2</v>
      </c>
      <c r="L884" t="s">
        <v>355</v>
      </c>
      <c r="M884">
        <v>0</v>
      </c>
      <c r="N884" s="16">
        <v>45839</v>
      </c>
      <c r="O884" s="16">
        <v>45839</v>
      </c>
      <c r="Q884" t="s">
        <v>216</v>
      </c>
      <c r="R884" t="s">
        <v>282</v>
      </c>
      <c r="S884">
        <v>10014642</v>
      </c>
      <c r="T884" t="s">
        <v>216</v>
      </c>
      <c r="AE884">
        <v>0</v>
      </c>
      <c r="AG884">
        <v>0</v>
      </c>
      <c r="AI884" t="s">
        <v>363</v>
      </c>
      <c r="AM884">
        <v>0</v>
      </c>
      <c r="AN884">
        <v>0.14285879629629999</v>
      </c>
      <c r="AO884">
        <v>0</v>
      </c>
      <c r="AP884">
        <v>0</v>
      </c>
      <c r="AQ884">
        <v>1001758165</v>
      </c>
      <c r="AR884">
        <v>4967095</v>
      </c>
      <c r="AS884">
        <v>3</v>
      </c>
    </row>
    <row r="885" spans="1:45" x14ac:dyDescent="0.35">
      <c r="A885">
        <v>6526413</v>
      </c>
      <c r="B885">
        <v>0</v>
      </c>
      <c r="C885">
        <v>10</v>
      </c>
      <c r="D885" t="s">
        <v>203</v>
      </c>
      <c r="E885" t="s">
        <v>1324</v>
      </c>
      <c r="F885" t="s">
        <v>310</v>
      </c>
      <c r="G885" t="s">
        <v>1377</v>
      </c>
      <c r="H885">
        <v>4</v>
      </c>
      <c r="I885">
        <v>2</v>
      </c>
      <c r="J885">
        <v>0</v>
      </c>
      <c r="K885">
        <v>2</v>
      </c>
      <c r="L885" t="s">
        <v>355</v>
      </c>
      <c r="M885">
        <v>0</v>
      </c>
      <c r="N885" s="16">
        <v>45809</v>
      </c>
      <c r="O885" s="16">
        <v>45809</v>
      </c>
      <c r="Q885" t="s">
        <v>298</v>
      </c>
      <c r="R885" t="s">
        <v>299</v>
      </c>
      <c r="S885">
        <v>10014626</v>
      </c>
      <c r="T885" t="s">
        <v>298</v>
      </c>
      <c r="AE885">
        <v>0</v>
      </c>
      <c r="AG885">
        <v>0</v>
      </c>
      <c r="AI885" t="s">
        <v>363</v>
      </c>
      <c r="AM885">
        <v>0</v>
      </c>
      <c r="AN885">
        <v>9.5243055555559994E-2</v>
      </c>
      <c r="AO885">
        <v>0</v>
      </c>
      <c r="AP885">
        <v>0</v>
      </c>
      <c r="AQ885">
        <v>1001758172</v>
      </c>
      <c r="AR885">
        <v>4967103</v>
      </c>
      <c r="AS885">
        <v>3</v>
      </c>
    </row>
    <row r="886" spans="1:45" x14ac:dyDescent="0.35">
      <c r="A886">
        <v>6526420</v>
      </c>
      <c r="B886">
        <v>0</v>
      </c>
      <c r="C886">
        <v>10</v>
      </c>
      <c r="D886" t="s">
        <v>203</v>
      </c>
      <c r="E886" t="s">
        <v>359</v>
      </c>
      <c r="F886" t="s">
        <v>310</v>
      </c>
      <c r="G886" t="s">
        <v>1376</v>
      </c>
      <c r="H886">
        <v>16</v>
      </c>
      <c r="I886">
        <v>2</v>
      </c>
      <c r="J886">
        <v>0</v>
      </c>
      <c r="K886">
        <v>8</v>
      </c>
      <c r="L886" t="s">
        <v>355</v>
      </c>
      <c r="M886">
        <v>0</v>
      </c>
      <c r="N886" s="16">
        <v>45809</v>
      </c>
      <c r="O886" s="16">
        <v>45809</v>
      </c>
      <c r="Q886" t="s">
        <v>178</v>
      </c>
      <c r="R886" t="s">
        <v>392</v>
      </c>
      <c r="S886">
        <v>10014644</v>
      </c>
      <c r="T886" t="s">
        <v>178</v>
      </c>
      <c r="AE886">
        <v>0</v>
      </c>
      <c r="AF886" s="16"/>
      <c r="AG886">
        <v>0</v>
      </c>
      <c r="AI886" t="s">
        <v>363</v>
      </c>
      <c r="AM886">
        <v>0</v>
      </c>
      <c r="AN886">
        <v>0.47619212962962998</v>
      </c>
      <c r="AO886">
        <v>0</v>
      </c>
      <c r="AP886">
        <v>0</v>
      </c>
      <c r="AQ886">
        <v>1001758178</v>
      </c>
      <c r="AR886">
        <v>4967109</v>
      </c>
      <c r="AS886">
        <v>3</v>
      </c>
    </row>
    <row r="887" spans="1:45" x14ac:dyDescent="0.35">
      <c r="A887">
        <v>6526421</v>
      </c>
      <c r="B887">
        <v>0</v>
      </c>
      <c r="C887">
        <v>10</v>
      </c>
      <c r="D887" t="s">
        <v>203</v>
      </c>
      <c r="E887" t="s">
        <v>1324</v>
      </c>
      <c r="F887" t="s">
        <v>310</v>
      </c>
      <c r="G887" t="s">
        <v>1375</v>
      </c>
      <c r="H887">
        <v>8</v>
      </c>
      <c r="I887">
        <v>2</v>
      </c>
      <c r="J887">
        <v>0</v>
      </c>
      <c r="K887">
        <v>4</v>
      </c>
      <c r="L887" t="s">
        <v>355</v>
      </c>
      <c r="M887">
        <v>0</v>
      </c>
      <c r="N887" s="16">
        <v>45809</v>
      </c>
      <c r="O887" s="16">
        <v>45809</v>
      </c>
      <c r="Q887" t="s">
        <v>178</v>
      </c>
      <c r="R887" t="s">
        <v>392</v>
      </c>
      <c r="S887">
        <v>10014644</v>
      </c>
      <c r="T887" t="s">
        <v>178</v>
      </c>
      <c r="AE887">
        <v>0</v>
      </c>
      <c r="AG887">
        <v>0</v>
      </c>
      <c r="AI887" t="s">
        <v>363</v>
      </c>
      <c r="AM887">
        <v>0</v>
      </c>
      <c r="AN887">
        <v>0.14285879629629999</v>
      </c>
      <c r="AO887">
        <v>0</v>
      </c>
      <c r="AP887">
        <v>0</v>
      </c>
      <c r="AQ887">
        <v>1001758298</v>
      </c>
      <c r="AR887">
        <v>4967375</v>
      </c>
      <c r="AS887">
        <v>3</v>
      </c>
    </row>
    <row r="888" spans="1:45" x14ac:dyDescent="0.35">
      <c r="A888">
        <v>6526449</v>
      </c>
      <c r="B888">
        <v>0</v>
      </c>
      <c r="C888">
        <v>10</v>
      </c>
      <c r="D888" t="s">
        <v>361</v>
      </c>
      <c r="E888" t="s">
        <v>359</v>
      </c>
      <c r="F888" t="s">
        <v>310</v>
      </c>
      <c r="G888" t="s">
        <v>1374</v>
      </c>
      <c r="H888">
        <v>240</v>
      </c>
      <c r="I888">
        <v>4</v>
      </c>
      <c r="J888">
        <v>0</v>
      </c>
      <c r="K888">
        <v>60</v>
      </c>
      <c r="L888" t="s">
        <v>355</v>
      </c>
      <c r="M888">
        <v>0</v>
      </c>
      <c r="N888" s="16">
        <v>45651</v>
      </c>
      <c r="O888" s="16">
        <v>45653</v>
      </c>
      <c r="Q888" t="s">
        <v>223</v>
      </c>
      <c r="R888" t="s">
        <v>303</v>
      </c>
      <c r="S888">
        <v>10014613</v>
      </c>
      <c r="T888" t="s">
        <v>223</v>
      </c>
      <c r="AE888">
        <v>0</v>
      </c>
      <c r="AG888">
        <v>0</v>
      </c>
      <c r="AI888" t="s">
        <v>358</v>
      </c>
      <c r="AM888">
        <v>0</v>
      </c>
      <c r="AN888">
        <v>0.23809027777778</v>
      </c>
      <c r="AO888">
        <v>0</v>
      </c>
      <c r="AP888">
        <v>0</v>
      </c>
      <c r="AQ888">
        <v>1001758301</v>
      </c>
      <c r="AR888">
        <v>4967378</v>
      </c>
      <c r="AS888">
        <v>4</v>
      </c>
    </row>
    <row r="889" spans="1:45" x14ac:dyDescent="0.35">
      <c r="A889">
        <v>6526454</v>
      </c>
      <c r="B889">
        <v>0</v>
      </c>
      <c r="C889">
        <v>10</v>
      </c>
      <c r="D889" t="s">
        <v>203</v>
      </c>
      <c r="E889" t="s">
        <v>1324</v>
      </c>
      <c r="F889" t="s">
        <v>310</v>
      </c>
      <c r="G889" t="s">
        <v>1373</v>
      </c>
      <c r="H889">
        <v>2</v>
      </c>
      <c r="I889">
        <v>2</v>
      </c>
      <c r="J889">
        <v>0</v>
      </c>
      <c r="K889">
        <v>1</v>
      </c>
      <c r="L889" t="s">
        <v>355</v>
      </c>
      <c r="M889">
        <v>0</v>
      </c>
      <c r="N889" s="16">
        <v>45845</v>
      </c>
      <c r="O889" s="16">
        <v>45845</v>
      </c>
      <c r="Q889" t="s">
        <v>134</v>
      </c>
      <c r="R889" t="s">
        <v>271</v>
      </c>
      <c r="S889">
        <v>10014658</v>
      </c>
      <c r="T889" t="s">
        <v>134</v>
      </c>
      <c r="AE889">
        <v>0</v>
      </c>
      <c r="AG889">
        <v>0</v>
      </c>
      <c r="AI889" t="s">
        <v>363</v>
      </c>
      <c r="AM889">
        <v>0</v>
      </c>
      <c r="AN889">
        <v>9.5243055555559994E-2</v>
      </c>
      <c r="AO889">
        <v>0</v>
      </c>
      <c r="AP889">
        <v>0</v>
      </c>
      <c r="AQ889">
        <v>1001758338</v>
      </c>
      <c r="AR889">
        <v>4967400</v>
      </c>
      <c r="AS889">
        <v>3</v>
      </c>
    </row>
    <row r="890" spans="1:45" x14ac:dyDescent="0.35">
      <c r="A890">
        <v>6526505</v>
      </c>
      <c r="B890">
        <v>0</v>
      </c>
      <c r="C890">
        <v>10</v>
      </c>
      <c r="D890" t="s">
        <v>203</v>
      </c>
      <c r="E890" t="s">
        <v>359</v>
      </c>
      <c r="F890" t="s">
        <v>310</v>
      </c>
      <c r="G890" t="s">
        <v>523</v>
      </c>
      <c r="H890">
        <v>12</v>
      </c>
      <c r="I890">
        <v>2</v>
      </c>
      <c r="J890">
        <v>0</v>
      </c>
      <c r="K890">
        <v>6</v>
      </c>
      <c r="L890" t="s">
        <v>355</v>
      </c>
      <c r="M890">
        <v>0</v>
      </c>
      <c r="N890" s="16">
        <v>45809</v>
      </c>
      <c r="O890" s="16">
        <v>45809</v>
      </c>
      <c r="Q890" t="s">
        <v>134</v>
      </c>
      <c r="R890" t="s">
        <v>271</v>
      </c>
      <c r="S890">
        <v>10014658</v>
      </c>
      <c r="T890" t="s">
        <v>134</v>
      </c>
      <c r="AE890">
        <v>0</v>
      </c>
      <c r="AG890">
        <v>0</v>
      </c>
      <c r="AI890" t="s">
        <v>363</v>
      </c>
      <c r="AM890">
        <v>0</v>
      </c>
      <c r="AN890">
        <v>0.23809027777778</v>
      </c>
      <c r="AO890">
        <v>0</v>
      </c>
      <c r="AP890">
        <v>0</v>
      </c>
      <c r="AQ890">
        <v>1001758340</v>
      </c>
      <c r="AR890">
        <v>4967402</v>
      </c>
      <c r="AS890">
        <v>3</v>
      </c>
    </row>
    <row r="891" spans="1:45" x14ac:dyDescent="0.35">
      <c r="A891">
        <v>6526594</v>
      </c>
      <c r="B891">
        <v>0</v>
      </c>
      <c r="C891">
        <v>10</v>
      </c>
      <c r="D891" t="s">
        <v>203</v>
      </c>
      <c r="E891" t="s">
        <v>1324</v>
      </c>
      <c r="F891" t="s">
        <v>310</v>
      </c>
      <c r="G891" t="s">
        <v>1372</v>
      </c>
      <c r="H891">
        <v>12</v>
      </c>
      <c r="I891">
        <v>2</v>
      </c>
      <c r="J891">
        <v>0</v>
      </c>
      <c r="K891">
        <v>6</v>
      </c>
      <c r="L891" t="s">
        <v>355</v>
      </c>
      <c r="M891">
        <v>0</v>
      </c>
      <c r="N891" s="16">
        <v>45839</v>
      </c>
      <c r="O891" s="16">
        <v>45839</v>
      </c>
      <c r="Q891" t="s">
        <v>178</v>
      </c>
      <c r="R891" t="s">
        <v>392</v>
      </c>
      <c r="S891">
        <v>10014644</v>
      </c>
      <c r="T891" t="s">
        <v>178</v>
      </c>
      <c r="AE891">
        <v>0</v>
      </c>
      <c r="AG891">
        <v>0</v>
      </c>
      <c r="AI891" t="s">
        <v>363</v>
      </c>
      <c r="AM891">
        <v>0</v>
      </c>
      <c r="AN891">
        <v>0.23809027777778</v>
      </c>
      <c r="AO891">
        <v>0</v>
      </c>
      <c r="AP891">
        <v>0</v>
      </c>
      <c r="AQ891">
        <v>1001758364</v>
      </c>
      <c r="AR891">
        <v>4967406</v>
      </c>
      <c r="AS891">
        <v>3</v>
      </c>
    </row>
    <row r="892" spans="1:45" x14ac:dyDescent="0.35">
      <c r="A892">
        <v>6526594</v>
      </c>
      <c r="B892">
        <v>0</v>
      </c>
      <c r="C892">
        <v>20</v>
      </c>
      <c r="D892" t="s">
        <v>361</v>
      </c>
      <c r="E892" t="s">
        <v>1324</v>
      </c>
      <c r="F892" t="s">
        <v>310</v>
      </c>
      <c r="G892" t="s">
        <v>1372</v>
      </c>
      <c r="H892">
        <v>36</v>
      </c>
      <c r="I892">
        <v>2</v>
      </c>
      <c r="J892">
        <v>0</v>
      </c>
      <c r="K892">
        <v>18</v>
      </c>
      <c r="L892" t="s">
        <v>355</v>
      </c>
      <c r="M892">
        <v>0</v>
      </c>
      <c r="N892" s="16">
        <v>45839</v>
      </c>
      <c r="O892" s="16">
        <v>45840</v>
      </c>
      <c r="Q892" t="s">
        <v>178</v>
      </c>
      <c r="R892" t="s">
        <v>392</v>
      </c>
      <c r="S892">
        <v>10014644</v>
      </c>
      <c r="T892" t="s">
        <v>178</v>
      </c>
      <c r="AE892">
        <v>0</v>
      </c>
      <c r="AG892">
        <v>0</v>
      </c>
      <c r="AI892" t="s">
        <v>363</v>
      </c>
      <c r="AM892">
        <v>0</v>
      </c>
      <c r="AN892">
        <v>0.14285879629629999</v>
      </c>
      <c r="AO892">
        <v>0</v>
      </c>
      <c r="AP892">
        <v>0</v>
      </c>
      <c r="AQ892">
        <v>1001758412</v>
      </c>
      <c r="AR892">
        <v>4967528</v>
      </c>
      <c r="AS892">
        <v>3</v>
      </c>
    </row>
    <row r="893" spans="1:45" x14ac:dyDescent="0.35">
      <c r="A893">
        <v>6526650</v>
      </c>
      <c r="B893">
        <v>0</v>
      </c>
      <c r="C893">
        <v>10</v>
      </c>
      <c r="D893" t="s">
        <v>361</v>
      </c>
      <c r="E893" t="s">
        <v>359</v>
      </c>
      <c r="F893" t="s">
        <v>310</v>
      </c>
      <c r="G893" t="s">
        <v>1371</v>
      </c>
      <c r="H893">
        <v>108</v>
      </c>
      <c r="I893">
        <v>3</v>
      </c>
      <c r="J893">
        <v>0</v>
      </c>
      <c r="K893">
        <v>36</v>
      </c>
      <c r="L893" t="s">
        <v>355</v>
      </c>
      <c r="M893">
        <v>0</v>
      </c>
      <c r="N893" s="16">
        <v>45649</v>
      </c>
      <c r="O893" s="16">
        <v>45650</v>
      </c>
      <c r="Q893" t="s">
        <v>288</v>
      </c>
      <c r="R893" t="s">
        <v>289</v>
      </c>
      <c r="S893">
        <v>10014653</v>
      </c>
      <c r="T893" t="s">
        <v>288</v>
      </c>
      <c r="AE893">
        <v>0</v>
      </c>
      <c r="AG893">
        <v>0</v>
      </c>
      <c r="AI893" t="s">
        <v>360</v>
      </c>
      <c r="AM893">
        <v>0</v>
      </c>
      <c r="AN893">
        <v>0.19047453703704001</v>
      </c>
      <c r="AO893">
        <v>0</v>
      </c>
      <c r="AP893">
        <v>0</v>
      </c>
      <c r="AQ893">
        <v>1001758376</v>
      </c>
      <c r="AR893">
        <v>4967418</v>
      </c>
      <c r="AS893">
        <v>2</v>
      </c>
    </row>
    <row r="894" spans="1:45" x14ac:dyDescent="0.35">
      <c r="A894">
        <v>6526654</v>
      </c>
      <c r="B894">
        <v>0</v>
      </c>
      <c r="C894">
        <v>10</v>
      </c>
      <c r="D894" t="s">
        <v>203</v>
      </c>
      <c r="E894" t="s">
        <v>1324</v>
      </c>
      <c r="F894" t="s">
        <v>310</v>
      </c>
      <c r="G894" t="s">
        <v>1370</v>
      </c>
      <c r="H894">
        <v>4</v>
      </c>
      <c r="I894">
        <v>2</v>
      </c>
      <c r="J894">
        <v>0</v>
      </c>
      <c r="K894">
        <v>2</v>
      </c>
      <c r="L894" t="s">
        <v>355</v>
      </c>
      <c r="M894">
        <v>0</v>
      </c>
      <c r="N894" s="16">
        <v>45839</v>
      </c>
      <c r="O894" s="16">
        <v>45839</v>
      </c>
      <c r="Q894" t="s">
        <v>128</v>
      </c>
      <c r="R894" t="s">
        <v>390</v>
      </c>
      <c r="S894">
        <v>10014594</v>
      </c>
      <c r="T894" t="s">
        <v>128</v>
      </c>
      <c r="AE894">
        <v>0</v>
      </c>
      <c r="AG894">
        <v>0</v>
      </c>
      <c r="AI894" t="s">
        <v>360</v>
      </c>
      <c r="AM894">
        <v>0</v>
      </c>
      <c r="AN894">
        <v>0.19047453703704001</v>
      </c>
      <c r="AO894">
        <v>0</v>
      </c>
      <c r="AP894">
        <v>0</v>
      </c>
      <c r="AQ894">
        <v>1001758431</v>
      </c>
      <c r="AR894">
        <v>4967561</v>
      </c>
      <c r="AS894">
        <v>2</v>
      </c>
    </row>
    <row r="895" spans="1:45" x14ac:dyDescent="0.35">
      <c r="A895">
        <v>6526655</v>
      </c>
      <c r="B895">
        <v>0</v>
      </c>
      <c r="C895">
        <v>10</v>
      </c>
      <c r="D895" t="s">
        <v>203</v>
      </c>
      <c r="E895" t="s">
        <v>1324</v>
      </c>
      <c r="F895" t="s">
        <v>310</v>
      </c>
      <c r="G895" t="s">
        <v>1369</v>
      </c>
      <c r="H895">
        <v>4</v>
      </c>
      <c r="I895">
        <v>2</v>
      </c>
      <c r="J895">
        <v>0</v>
      </c>
      <c r="K895">
        <v>2</v>
      </c>
      <c r="L895" t="s">
        <v>355</v>
      </c>
      <c r="M895">
        <v>0</v>
      </c>
      <c r="N895" s="16">
        <v>45845</v>
      </c>
      <c r="O895" s="16">
        <v>45845</v>
      </c>
      <c r="Q895" t="s">
        <v>173</v>
      </c>
      <c r="R895" t="s">
        <v>341</v>
      </c>
      <c r="S895">
        <v>10014656</v>
      </c>
      <c r="T895" t="s">
        <v>173</v>
      </c>
      <c r="AE895">
        <v>0.14717592592593001</v>
      </c>
      <c r="AF895" s="16">
        <v>45768</v>
      </c>
      <c r="AG895">
        <v>0.95833333333333004</v>
      </c>
      <c r="AI895" t="s">
        <v>358</v>
      </c>
      <c r="AM895">
        <v>0</v>
      </c>
      <c r="AN895">
        <v>0.23809027777778</v>
      </c>
      <c r="AO895">
        <v>0</v>
      </c>
      <c r="AP895">
        <v>0</v>
      </c>
      <c r="AQ895">
        <v>1001758418</v>
      </c>
      <c r="AR895">
        <v>4967534</v>
      </c>
      <c r="AS895">
        <v>4</v>
      </c>
    </row>
    <row r="896" spans="1:45" x14ac:dyDescent="0.35">
      <c r="A896">
        <v>6526959</v>
      </c>
      <c r="B896">
        <v>0</v>
      </c>
      <c r="C896">
        <v>10</v>
      </c>
      <c r="D896" t="s">
        <v>203</v>
      </c>
      <c r="E896" t="s">
        <v>359</v>
      </c>
      <c r="F896" t="s">
        <v>310</v>
      </c>
      <c r="G896" t="s">
        <v>1368</v>
      </c>
      <c r="H896">
        <v>4</v>
      </c>
      <c r="I896">
        <v>2</v>
      </c>
      <c r="J896">
        <v>0</v>
      </c>
      <c r="K896">
        <v>2</v>
      </c>
      <c r="L896" t="s">
        <v>355</v>
      </c>
      <c r="M896">
        <v>0</v>
      </c>
      <c r="N896" s="16">
        <v>45763</v>
      </c>
      <c r="O896" s="16">
        <v>45763</v>
      </c>
      <c r="Q896" t="s">
        <v>318</v>
      </c>
      <c r="R896" t="s">
        <v>319</v>
      </c>
      <c r="S896">
        <v>10014631</v>
      </c>
      <c r="T896" t="s">
        <v>318</v>
      </c>
      <c r="AE896">
        <v>0</v>
      </c>
      <c r="AG896">
        <v>0</v>
      </c>
      <c r="AI896" t="s">
        <v>358</v>
      </c>
      <c r="AM896">
        <v>0</v>
      </c>
      <c r="AN896">
        <v>0.38094907407407003</v>
      </c>
      <c r="AO896">
        <v>0</v>
      </c>
      <c r="AP896">
        <v>0</v>
      </c>
      <c r="AQ896">
        <v>1001758555</v>
      </c>
      <c r="AR896">
        <v>4967699</v>
      </c>
      <c r="AS896">
        <v>4</v>
      </c>
    </row>
    <row r="897" spans="1:45" x14ac:dyDescent="0.35">
      <c r="A897">
        <v>6526960</v>
      </c>
      <c r="B897">
        <v>0</v>
      </c>
      <c r="C897">
        <v>10</v>
      </c>
      <c r="D897" t="s">
        <v>371</v>
      </c>
      <c r="E897" t="s">
        <v>1324</v>
      </c>
      <c r="F897" t="s">
        <v>310</v>
      </c>
      <c r="G897" t="s">
        <v>1367</v>
      </c>
      <c r="H897">
        <v>2</v>
      </c>
      <c r="I897">
        <v>1</v>
      </c>
      <c r="J897">
        <v>0</v>
      </c>
      <c r="K897">
        <v>2</v>
      </c>
      <c r="L897" t="s">
        <v>355</v>
      </c>
      <c r="M897">
        <v>0</v>
      </c>
      <c r="N897" s="16">
        <v>45809</v>
      </c>
      <c r="O897" s="16">
        <v>45809</v>
      </c>
      <c r="Q897" t="s">
        <v>318</v>
      </c>
      <c r="R897" t="s">
        <v>319</v>
      </c>
      <c r="S897">
        <v>10014631</v>
      </c>
      <c r="T897" t="s">
        <v>318</v>
      </c>
      <c r="AE897">
        <v>0</v>
      </c>
      <c r="AG897">
        <v>0</v>
      </c>
      <c r="AI897" t="s">
        <v>358</v>
      </c>
      <c r="AM897">
        <v>0</v>
      </c>
      <c r="AN897">
        <v>0.14285879629629999</v>
      </c>
      <c r="AO897">
        <v>0</v>
      </c>
      <c r="AP897">
        <v>0</v>
      </c>
      <c r="AQ897">
        <v>1001758563</v>
      </c>
      <c r="AR897">
        <v>4967707</v>
      </c>
      <c r="AS897">
        <v>4</v>
      </c>
    </row>
    <row r="898" spans="1:45" x14ac:dyDescent="0.35">
      <c r="A898">
        <v>6526965</v>
      </c>
      <c r="B898">
        <v>0</v>
      </c>
      <c r="C898">
        <v>10</v>
      </c>
      <c r="D898" t="s">
        <v>203</v>
      </c>
      <c r="E898" t="s">
        <v>1324</v>
      </c>
      <c r="F898" t="s">
        <v>310</v>
      </c>
      <c r="G898" t="s">
        <v>1366</v>
      </c>
      <c r="H898">
        <v>10</v>
      </c>
      <c r="I898">
        <v>2</v>
      </c>
      <c r="J898">
        <v>0</v>
      </c>
      <c r="K898">
        <v>5</v>
      </c>
      <c r="L898" t="s">
        <v>355</v>
      </c>
      <c r="M898">
        <v>0</v>
      </c>
      <c r="N898" s="16">
        <v>45809</v>
      </c>
      <c r="O898" s="16">
        <v>45809</v>
      </c>
      <c r="Q898" t="s">
        <v>238</v>
      </c>
      <c r="R898" t="s">
        <v>281</v>
      </c>
      <c r="S898">
        <v>10014628</v>
      </c>
      <c r="T898" t="s">
        <v>238</v>
      </c>
      <c r="AE898">
        <v>0</v>
      </c>
      <c r="AG898">
        <v>0</v>
      </c>
      <c r="AI898" t="s">
        <v>358</v>
      </c>
      <c r="AM898">
        <v>0.14285879629629999</v>
      </c>
      <c r="AN898">
        <v>0.28571759259259</v>
      </c>
      <c r="AO898">
        <v>0</v>
      </c>
      <c r="AP898">
        <v>0</v>
      </c>
      <c r="AQ898">
        <v>1001758563</v>
      </c>
      <c r="AR898">
        <v>4967708</v>
      </c>
      <c r="AS898">
        <v>4</v>
      </c>
    </row>
    <row r="899" spans="1:45" x14ac:dyDescent="0.35">
      <c r="A899">
        <v>6526967</v>
      </c>
      <c r="B899">
        <v>0</v>
      </c>
      <c r="C899">
        <v>10</v>
      </c>
      <c r="D899" t="s">
        <v>203</v>
      </c>
      <c r="E899" t="s">
        <v>1324</v>
      </c>
      <c r="F899" t="s">
        <v>310</v>
      </c>
      <c r="G899" t="s">
        <v>1365</v>
      </c>
      <c r="H899">
        <v>4</v>
      </c>
      <c r="I899">
        <v>2</v>
      </c>
      <c r="J899">
        <v>0</v>
      </c>
      <c r="K899">
        <v>2</v>
      </c>
      <c r="L899" t="s">
        <v>355</v>
      </c>
      <c r="M899">
        <v>0</v>
      </c>
      <c r="N899" s="16">
        <v>45809</v>
      </c>
      <c r="O899" s="16">
        <v>45809</v>
      </c>
      <c r="Q899" t="s">
        <v>238</v>
      </c>
      <c r="R899" t="s">
        <v>281</v>
      </c>
      <c r="S899">
        <v>10014628</v>
      </c>
      <c r="T899" t="s">
        <v>238</v>
      </c>
      <c r="AE899">
        <v>0</v>
      </c>
      <c r="AG899">
        <v>0</v>
      </c>
      <c r="AI899" t="s">
        <v>358</v>
      </c>
      <c r="AM899">
        <v>0</v>
      </c>
      <c r="AN899">
        <v>4.7615740740740001E-2</v>
      </c>
      <c r="AO899">
        <v>0</v>
      </c>
      <c r="AP899">
        <v>0</v>
      </c>
      <c r="AQ899">
        <v>1001758567</v>
      </c>
      <c r="AR899">
        <v>4967712</v>
      </c>
      <c r="AS899">
        <v>4</v>
      </c>
    </row>
    <row r="900" spans="1:45" x14ac:dyDescent="0.35">
      <c r="A900">
        <v>6526971</v>
      </c>
      <c r="B900">
        <v>0</v>
      </c>
      <c r="C900">
        <v>10</v>
      </c>
      <c r="D900" t="s">
        <v>203</v>
      </c>
      <c r="E900" t="s">
        <v>1324</v>
      </c>
      <c r="F900" t="s">
        <v>310</v>
      </c>
      <c r="G900" t="s">
        <v>1364</v>
      </c>
      <c r="H900">
        <v>6</v>
      </c>
      <c r="I900">
        <v>2</v>
      </c>
      <c r="J900">
        <v>0</v>
      </c>
      <c r="K900">
        <v>3</v>
      </c>
      <c r="L900" t="s">
        <v>355</v>
      </c>
      <c r="M900">
        <v>0</v>
      </c>
      <c r="N900" s="16">
        <v>45809</v>
      </c>
      <c r="O900" s="16">
        <v>45809</v>
      </c>
      <c r="Q900" t="s">
        <v>244</v>
      </c>
      <c r="R900" t="s">
        <v>344</v>
      </c>
      <c r="S900">
        <v>10017710</v>
      </c>
      <c r="T900" t="s">
        <v>244</v>
      </c>
      <c r="AE900">
        <v>0</v>
      </c>
      <c r="AF900" s="16"/>
      <c r="AG900">
        <v>0</v>
      </c>
      <c r="AI900" t="s">
        <v>358</v>
      </c>
      <c r="AM900">
        <v>0</v>
      </c>
      <c r="AN900">
        <v>4.7615740740740001E-2</v>
      </c>
      <c r="AO900">
        <v>0</v>
      </c>
      <c r="AP900">
        <v>0</v>
      </c>
      <c r="AQ900">
        <v>1001758571</v>
      </c>
      <c r="AR900">
        <v>4967716</v>
      </c>
      <c r="AS900">
        <v>4</v>
      </c>
    </row>
    <row r="901" spans="1:45" x14ac:dyDescent="0.35">
      <c r="A901">
        <v>6527001</v>
      </c>
      <c r="B901">
        <v>0</v>
      </c>
      <c r="C901">
        <v>10</v>
      </c>
      <c r="D901" t="s">
        <v>203</v>
      </c>
      <c r="E901" t="s">
        <v>1324</v>
      </c>
      <c r="F901" t="s">
        <v>310</v>
      </c>
      <c r="G901" t="s">
        <v>1363</v>
      </c>
      <c r="H901">
        <v>2</v>
      </c>
      <c r="I901">
        <v>1</v>
      </c>
      <c r="J901">
        <v>0</v>
      </c>
      <c r="K901">
        <v>2</v>
      </c>
      <c r="L901" t="s">
        <v>355</v>
      </c>
      <c r="M901">
        <v>0</v>
      </c>
      <c r="N901" s="16">
        <v>45809</v>
      </c>
      <c r="O901" s="16">
        <v>45809</v>
      </c>
      <c r="Q901" t="s">
        <v>400</v>
      </c>
      <c r="R901" t="s">
        <v>401</v>
      </c>
      <c r="S901">
        <v>10014646</v>
      </c>
      <c r="T901" t="s">
        <v>400</v>
      </c>
      <c r="AE901">
        <v>0</v>
      </c>
      <c r="AG901">
        <v>0</v>
      </c>
      <c r="AI901" t="s">
        <v>360</v>
      </c>
      <c r="AM901">
        <v>0</v>
      </c>
      <c r="AN901">
        <v>4.766203703704E-2</v>
      </c>
      <c r="AO901">
        <v>0</v>
      </c>
      <c r="AP901">
        <v>0</v>
      </c>
      <c r="AQ901">
        <v>1001758573</v>
      </c>
      <c r="AR901">
        <v>4967718</v>
      </c>
      <c r="AS901">
        <v>2</v>
      </c>
    </row>
    <row r="902" spans="1:45" x14ac:dyDescent="0.35">
      <c r="A902">
        <v>6527539</v>
      </c>
      <c r="B902">
        <v>0</v>
      </c>
      <c r="C902">
        <v>10</v>
      </c>
      <c r="D902" t="s">
        <v>203</v>
      </c>
      <c r="E902" t="s">
        <v>359</v>
      </c>
      <c r="F902" t="s">
        <v>310</v>
      </c>
      <c r="G902" t="s">
        <v>1362</v>
      </c>
      <c r="H902">
        <v>8</v>
      </c>
      <c r="I902">
        <v>2</v>
      </c>
      <c r="J902">
        <v>0</v>
      </c>
      <c r="K902">
        <v>4</v>
      </c>
      <c r="L902" t="s">
        <v>355</v>
      </c>
      <c r="M902">
        <v>0</v>
      </c>
      <c r="N902" s="16">
        <v>45701</v>
      </c>
      <c r="O902" s="16">
        <v>45701</v>
      </c>
      <c r="Q902" t="s">
        <v>419</v>
      </c>
      <c r="R902" t="s">
        <v>420</v>
      </c>
      <c r="S902">
        <v>10014605</v>
      </c>
      <c r="T902" t="s">
        <v>419</v>
      </c>
      <c r="AE902">
        <v>0</v>
      </c>
      <c r="AG902">
        <v>0</v>
      </c>
      <c r="AI902" t="s">
        <v>360</v>
      </c>
      <c r="AM902">
        <v>4.766203703704E-2</v>
      </c>
      <c r="AN902">
        <v>0.57148148148148004</v>
      </c>
      <c r="AO902">
        <v>0</v>
      </c>
      <c r="AP902">
        <v>0</v>
      </c>
      <c r="AQ902">
        <v>1001758573</v>
      </c>
      <c r="AR902">
        <v>4967719</v>
      </c>
      <c r="AS902">
        <v>2</v>
      </c>
    </row>
    <row r="903" spans="1:45" x14ac:dyDescent="0.35">
      <c r="A903">
        <v>6527906</v>
      </c>
      <c r="B903">
        <v>0</v>
      </c>
      <c r="C903">
        <v>10</v>
      </c>
      <c r="D903" t="s">
        <v>203</v>
      </c>
      <c r="E903" t="s">
        <v>1324</v>
      </c>
      <c r="F903" t="s">
        <v>310</v>
      </c>
      <c r="G903" t="s">
        <v>1396</v>
      </c>
      <c r="H903">
        <v>6</v>
      </c>
      <c r="I903">
        <v>2</v>
      </c>
      <c r="J903">
        <v>0</v>
      </c>
      <c r="K903">
        <v>3</v>
      </c>
      <c r="L903" t="s">
        <v>355</v>
      </c>
      <c r="M903">
        <v>0</v>
      </c>
      <c r="N903" s="16">
        <v>45869</v>
      </c>
      <c r="O903" s="16">
        <v>45869</v>
      </c>
      <c r="Q903" t="s">
        <v>126</v>
      </c>
      <c r="R903" t="s">
        <v>391</v>
      </c>
      <c r="S903">
        <v>10014657</v>
      </c>
      <c r="T903" t="s">
        <v>126</v>
      </c>
      <c r="AE903">
        <v>0</v>
      </c>
      <c r="AG903">
        <v>0</v>
      </c>
      <c r="AI903" t="s">
        <v>363</v>
      </c>
      <c r="AM903">
        <v>0</v>
      </c>
      <c r="AN903">
        <v>0.71430555555555997</v>
      </c>
      <c r="AO903">
        <v>0</v>
      </c>
      <c r="AP903">
        <v>0</v>
      </c>
      <c r="AQ903">
        <v>1001758578</v>
      </c>
      <c r="AR903">
        <v>4967742</v>
      </c>
      <c r="AS903">
        <v>3</v>
      </c>
    </row>
    <row r="904" spans="1:45" x14ac:dyDescent="0.35">
      <c r="A904">
        <v>6527907</v>
      </c>
      <c r="B904">
        <v>0</v>
      </c>
      <c r="C904">
        <v>10</v>
      </c>
      <c r="D904" t="s">
        <v>203</v>
      </c>
      <c r="E904" t="s">
        <v>1324</v>
      </c>
      <c r="F904" t="s">
        <v>310</v>
      </c>
      <c r="G904" t="s">
        <v>1395</v>
      </c>
      <c r="H904">
        <v>1</v>
      </c>
      <c r="I904">
        <v>1</v>
      </c>
      <c r="J904">
        <v>0</v>
      </c>
      <c r="K904">
        <v>1</v>
      </c>
      <c r="L904" t="s">
        <v>355</v>
      </c>
      <c r="M904">
        <v>0</v>
      </c>
      <c r="N904" s="16">
        <v>45873</v>
      </c>
      <c r="O904" s="16">
        <v>45873</v>
      </c>
      <c r="Q904" t="s">
        <v>126</v>
      </c>
      <c r="R904" t="s">
        <v>391</v>
      </c>
      <c r="S904">
        <v>10014657</v>
      </c>
      <c r="T904" t="s">
        <v>126</v>
      </c>
      <c r="AE904">
        <v>0</v>
      </c>
      <c r="AF904" s="16"/>
      <c r="AG904">
        <v>0</v>
      </c>
      <c r="AI904" t="s">
        <v>358</v>
      </c>
      <c r="AM904">
        <v>0</v>
      </c>
      <c r="AN904">
        <v>0.16666666666666999</v>
      </c>
      <c r="AO904">
        <v>0</v>
      </c>
      <c r="AP904">
        <v>0</v>
      </c>
      <c r="AQ904">
        <v>1001758605</v>
      </c>
      <c r="AR904">
        <v>4967599</v>
      </c>
      <c r="AS904">
        <v>4</v>
      </c>
    </row>
    <row r="905" spans="1:45" x14ac:dyDescent="0.35">
      <c r="A905">
        <v>6527908</v>
      </c>
      <c r="B905">
        <v>0</v>
      </c>
      <c r="C905">
        <v>10</v>
      </c>
      <c r="D905" t="s">
        <v>203</v>
      </c>
      <c r="E905" t="s">
        <v>1324</v>
      </c>
      <c r="F905" t="s">
        <v>310</v>
      </c>
      <c r="G905" t="s">
        <v>1370</v>
      </c>
      <c r="H905">
        <v>4</v>
      </c>
      <c r="I905">
        <v>2</v>
      </c>
      <c r="J905">
        <v>0</v>
      </c>
      <c r="K905">
        <v>2</v>
      </c>
      <c r="L905" t="s">
        <v>355</v>
      </c>
      <c r="M905">
        <v>0</v>
      </c>
      <c r="N905" s="16">
        <v>45889</v>
      </c>
      <c r="O905" s="16">
        <v>45889</v>
      </c>
      <c r="Q905" t="s">
        <v>126</v>
      </c>
      <c r="R905" t="s">
        <v>391</v>
      </c>
      <c r="S905">
        <v>10014657</v>
      </c>
      <c r="T905" t="s">
        <v>126</v>
      </c>
      <c r="AE905">
        <v>0</v>
      </c>
      <c r="AG905">
        <v>0</v>
      </c>
      <c r="AI905" t="s">
        <v>358</v>
      </c>
      <c r="AM905">
        <v>0.16666666666666999</v>
      </c>
      <c r="AN905">
        <v>0.26190972222221998</v>
      </c>
      <c r="AO905">
        <v>0</v>
      </c>
      <c r="AP905">
        <v>0</v>
      </c>
      <c r="AQ905">
        <v>1001758605</v>
      </c>
      <c r="AR905">
        <v>4967600</v>
      </c>
      <c r="AS905">
        <v>4</v>
      </c>
    </row>
    <row r="906" spans="1:45" x14ac:dyDescent="0.35">
      <c r="A906">
        <v>6527908</v>
      </c>
      <c r="B906">
        <v>0</v>
      </c>
      <c r="C906">
        <v>20</v>
      </c>
      <c r="D906" t="s">
        <v>361</v>
      </c>
      <c r="E906" t="s">
        <v>1324</v>
      </c>
      <c r="F906" t="s">
        <v>310</v>
      </c>
      <c r="G906" t="s">
        <v>1370</v>
      </c>
      <c r="H906">
        <v>8</v>
      </c>
      <c r="I906">
        <v>2</v>
      </c>
      <c r="J906">
        <v>0</v>
      </c>
      <c r="K906">
        <v>4</v>
      </c>
      <c r="L906" t="s">
        <v>355</v>
      </c>
      <c r="M906">
        <v>0</v>
      </c>
      <c r="N906" s="16">
        <v>45889</v>
      </c>
      <c r="O906" s="16">
        <v>45889</v>
      </c>
      <c r="Q906" t="s">
        <v>126</v>
      </c>
      <c r="R906" t="s">
        <v>391</v>
      </c>
      <c r="S906">
        <v>10014657</v>
      </c>
      <c r="T906" t="s">
        <v>126</v>
      </c>
      <c r="AE906">
        <v>0</v>
      </c>
      <c r="AG906">
        <v>0</v>
      </c>
      <c r="AI906" t="s">
        <v>360</v>
      </c>
      <c r="AM906">
        <v>0.29166666666667002</v>
      </c>
      <c r="AN906">
        <v>0.55208333333333004</v>
      </c>
      <c r="AO906">
        <v>0</v>
      </c>
      <c r="AP906">
        <v>0</v>
      </c>
      <c r="AQ906">
        <v>1001758606</v>
      </c>
      <c r="AR906">
        <v>4967601</v>
      </c>
      <c r="AS906">
        <v>2</v>
      </c>
    </row>
    <row r="907" spans="1:45" x14ac:dyDescent="0.35">
      <c r="A907">
        <v>6527909</v>
      </c>
      <c r="B907">
        <v>0</v>
      </c>
      <c r="C907">
        <v>10</v>
      </c>
      <c r="D907" t="s">
        <v>203</v>
      </c>
      <c r="E907" t="s">
        <v>1324</v>
      </c>
      <c r="F907" t="s">
        <v>310</v>
      </c>
      <c r="G907" t="s">
        <v>523</v>
      </c>
      <c r="H907">
        <v>12</v>
      </c>
      <c r="I907">
        <v>2</v>
      </c>
      <c r="J907">
        <v>0</v>
      </c>
      <c r="K907">
        <v>6</v>
      </c>
      <c r="L907" t="s">
        <v>355</v>
      </c>
      <c r="M907">
        <v>0</v>
      </c>
      <c r="N907" s="16">
        <v>45869</v>
      </c>
      <c r="O907" s="16">
        <v>45869</v>
      </c>
      <c r="Q907" t="s">
        <v>126</v>
      </c>
      <c r="R907" t="s">
        <v>391</v>
      </c>
      <c r="S907">
        <v>10014657</v>
      </c>
      <c r="T907" t="s">
        <v>126</v>
      </c>
      <c r="AE907">
        <v>0</v>
      </c>
      <c r="AG907">
        <v>0</v>
      </c>
      <c r="AI907" t="s">
        <v>360</v>
      </c>
      <c r="AM907">
        <v>0.29166666666667002</v>
      </c>
      <c r="AN907">
        <v>0.70833333333333004</v>
      </c>
      <c r="AO907">
        <v>0</v>
      </c>
      <c r="AP907">
        <v>0</v>
      </c>
      <c r="AQ907">
        <v>1001759193</v>
      </c>
      <c r="AR907">
        <v>4967908</v>
      </c>
      <c r="AS907">
        <v>2</v>
      </c>
    </row>
    <row r="908" spans="1:45" x14ac:dyDescent="0.35">
      <c r="A908">
        <v>6527910</v>
      </c>
      <c r="B908">
        <v>0</v>
      </c>
      <c r="C908">
        <v>10</v>
      </c>
      <c r="D908" t="s">
        <v>203</v>
      </c>
      <c r="E908" t="s">
        <v>1324</v>
      </c>
      <c r="F908" t="s">
        <v>310</v>
      </c>
      <c r="G908" t="s">
        <v>3300</v>
      </c>
      <c r="H908">
        <v>14</v>
      </c>
      <c r="I908">
        <v>2</v>
      </c>
      <c r="J908">
        <v>0</v>
      </c>
      <c r="K908">
        <v>7</v>
      </c>
      <c r="L908" t="s">
        <v>355</v>
      </c>
      <c r="M908">
        <v>0</v>
      </c>
      <c r="N908" s="16">
        <v>45873</v>
      </c>
      <c r="O908" s="16">
        <v>45873</v>
      </c>
      <c r="Q908" t="s">
        <v>126</v>
      </c>
      <c r="R908" t="s">
        <v>391</v>
      </c>
      <c r="S908">
        <v>10014657</v>
      </c>
      <c r="T908" t="s">
        <v>126</v>
      </c>
      <c r="AE908">
        <v>0</v>
      </c>
      <c r="AG908">
        <v>0</v>
      </c>
      <c r="AI908" t="s">
        <v>360</v>
      </c>
      <c r="AM908">
        <v>0.29166666666667002</v>
      </c>
      <c r="AN908">
        <v>0.60416666666666996</v>
      </c>
      <c r="AO908">
        <v>0</v>
      </c>
      <c r="AP908">
        <v>0</v>
      </c>
      <c r="AQ908">
        <v>1001759195</v>
      </c>
      <c r="AR908">
        <v>4967918</v>
      </c>
      <c r="AS908">
        <v>2</v>
      </c>
    </row>
    <row r="909" spans="1:45" x14ac:dyDescent="0.35">
      <c r="A909">
        <v>6527914</v>
      </c>
      <c r="B909">
        <v>0</v>
      </c>
      <c r="C909">
        <v>10</v>
      </c>
      <c r="D909" t="s">
        <v>203</v>
      </c>
      <c r="E909" t="s">
        <v>1324</v>
      </c>
      <c r="F909" t="s">
        <v>310</v>
      </c>
      <c r="G909" t="s">
        <v>1394</v>
      </c>
      <c r="H909">
        <v>16</v>
      </c>
      <c r="I909">
        <v>2</v>
      </c>
      <c r="J909">
        <v>0</v>
      </c>
      <c r="K909">
        <v>8</v>
      </c>
      <c r="L909" t="s">
        <v>355</v>
      </c>
      <c r="M909">
        <v>0</v>
      </c>
      <c r="N909" s="16">
        <v>45889</v>
      </c>
      <c r="O909" s="16">
        <v>45889</v>
      </c>
      <c r="Q909" t="s">
        <v>126</v>
      </c>
      <c r="R909" t="s">
        <v>391</v>
      </c>
      <c r="S909">
        <v>10014657</v>
      </c>
      <c r="T909" t="s">
        <v>126</v>
      </c>
      <c r="AE909">
        <v>0</v>
      </c>
      <c r="AG909">
        <v>0</v>
      </c>
      <c r="AI909" t="s">
        <v>363</v>
      </c>
      <c r="AM909">
        <v>0.29166666666667002</v>
      </c>
      <c r="AN909">
        <v>0.39583333333332998</v>
      </c>
      <c r="AO909">
        <v>0</v>
      </c>
      <c r="AP909">
        <v>0</v>
      </c>
      <c r="AQ909">
        <v>1001759198</v>
      </c>
      <c r="AR909">
        <v>4967922</v>
      </c>
      <c r="AS909">
        <v>3</v>
      </c>
    </row>
    <row r="910" spans="1:45" x14ac:dyDescent="0.35">
      <c r="A910">
        <v>6527989</v>
      </c>
      <c r="B910">
        <v>0</v>
      </c>
      <c r="C910">
        <v>10</v>
      </c>
      <c r="D910" t="s">
        <v>203</v>
      </c>
      <c r="E910" t="s">
        <v>359</v>
      </c>
      <c r="F910" t="s">
        <v>310</v>
      </c>
      <c r="G910" t="s">
        <v>1392</v>
      </c>
      <c r="H910">
        <v>8</v>
      </c>
      <c r="I910">
        <v>2</v>
      </c>
      <c r="J910">
        <v>0</v>
      </c>
      <c r="K910">
        <v>4</v>
      </c>
      <c r="L910" t="s">
        <v>355</v>
      </c>
      <c r="M910">
        <v>0</v>
      </c>
      <c r="N910" s="16">
        <v>45809</v>
      </c>
      <c r="O910" s="16">
        <v>45809</v>
      </c>
      <c r="Q910" t="s">
        <v>128</v>
      </c>
      <c r="R910" t="s">
        <v>390</v>
      </c>
      <c r="S910">
        <v>10014594</v>
      </c>
      <c r="T910" t="s">
        <v>128</v>
      </c>
      <c r="AE910">
        <v>0</v>
      </c>
      <c r="AG910">
        <v>0</v>
      </c>
      <c r="AI910" t="s">
        <v>360</v>
      </c>
      <c r="AM910">
        <v>0.29166666666667002</v>
      </c>
      <c r="AN910">
        <v>0.70833333333333004</v>
      </c>
      <c r="AO910">
        <v>0</v>
      </c>
      <c r="AP910">
        <v>0</v>
      </c>
      <c r="AQ910">
        <v>1001759256</v>
      </c>
      <c r="AR910">
        <v>4968480</v>
      </c>
      <c r="AS910">
        <v>2</v>
      </c>
    </row>
    <row r="911" spans="1:45" x14ac:dyDescent="0.35">
      <c r="A911">
        <v>6528312</v>
      </c>
      <c r="B911">
        <v>0</v>
      </c>
      <c r="C911">
        <v>10</v>
      </c>
      <c r="D911" t="s">
        <v>203</v>
      </c>
      <c r="E911" t="s">
        <v>1324</v>
      </c>
      <c r="F911" t="s">
        <v>310</v>
      </c>
      <c r="G911" t="s">
        <v>1390</v>
      </c>
      <c r="H911">
        <v>8</v>
      </c>
      <c r="I911">
        <v>2</v>
      </c>
      <c r="J911">
        <v>0</v>
      </c>
      <c r="K911">
        <v>4</v>
      </c>
      <c r="L911" t="s">
        <v>355</v>
      </c>
      <c r="M911">
        <v>0</v>
      </c>
      <c r="N911" s="16">
        <v>45845</v>
      </c>
      <c r="O911" s="16">
        <v>45845</v>
      </c>
      <c r="Q911" t="s">
        <v>134</v>
      </c>
      <c r="R911" t="s">
        <v>271</v>
      </c>
      <c r="S911">
        <v>10014658</v>
      </c>
      <c r="T911" t="s">
        <v>134</v>
      </c>
      <c r="AE911">
        <v>0</v>
      </c>
      <c r="AG911">
        <v>0</v>
      </c>
      <c r="AI911" t="s">
        <v>360</v>
      </c>
      <c r="AM911">
        <v>0.29166666666667002</v>
      </c>
      <c r="AN911">
        <v>0.39583333333332998</v>
      </c>
      <c r="AO911">
        <v>0</v>
      </c>
      <c r="AP911">
        <v>0</v>
      </c>
      <c r="AQ911">
        <v>1001759345</v>
      </c>
      <c r="AR911">
        <v>4968538</v>
      </c>
      <c r="AS911">
        <v>2</v>
      </c>
    </row>
    <row r="912" spans="1:45" x14ac:dyDescent="0.35">
      <c r="A912">
        <v>6529867</v>
      </c>
      <c r="B912">
        <v>0</v>
      </c>
      <c r="C912">
        <v>10</v>
      </c>
      <c r="D912" t="s">
        <v>367</v>
      </c>
      <c r="E912" t="s">
        <v>1324</v>
      </c>
      <c r="F912" t="s">
        <v>310</v>
      </c>
      <c r="G912" t="s">
        <v>3301</v>
      </c>
      <c r="H912">
        <v>0</v>
      </c>
      <c r="I912">
        <v>0</v>
      </c>
      <c r="J912">
        <v>0</v>
      </c>
      <c r="K912">
        <v>0</v>
      </c>
      <c r="L912" t="s">
        <v>355</v>
      </c>
      <c r="M912">
        <v>0</v>
      </c>
      <c r="N912" s="16">
        <v>45809</v>
      </c>
      <c r="O912" s="16">
        <v>45809</v>
      </c>
      <c r="Q912" t="s">
        <v>156</v>
      </c>
      <c r="R912" t="s">
        <v>311</v>
      </c>
      <c r="S912">
        <v>10016283</v>
      </c>
      <c r="T912" t="s">
        <v>156</v>
      </c>
      <c r="AE912">
        <v>0</v>
      </c>
      <c r="AF912" s="16"/>
      <c r="AG912">
        <v>0</v>
      </c>
      <c r="AI912" t="s">
        <v>360</v>
      </c>
      <c r="AM912">
        <v>0.29166666666667002</v>
      </c>
      <c r="AN912">
        <v>0.39583333333332998</v>
      </c>
      <c r="AO912">
        <v>0</v>
      </c>
      <c r="AP912">
        <v>0</v>
      </c>
      <c r="AQ912">
        <v>1001759358</v>
      </c>
      <c r="AR912">
        <v>4968755</v>
      </c>
      <c r="AS912">
        <v>2</v>
      </c>
    </row>
    <row r="913" spans="1:45" x14ac:dyDescent="0.35">
      <c r="A913">
        <v>6529972</v>
      </c>
      <c r="B913">
        <v>0</v>
      </c>
      <c r="C913">
        <v>10</v>
      </c>
      <c r="D913" t="s">
        <v>367</v>
      </c>
      <c r="E913" t="s">
        <v>1324</v>
      </c>
      <c r="F913" t="s">
        <v>310</v>
      </c>
      <c r="G913" t="s">
        <v>3302</v>
      </c>
      <c r="H913">
        <v>0</v>
      </c>
      <c r="I913">
        <v>2</v>
      </c>
      <c r="J913">
        <v>0</v>
      </c>
      <c r="K913">
        <v>2</v>
      </c>
      <c r="L913" t="s">
        <v>355</v>
      </c>
      <c r="M913">
        <v>0</v>
      </c>
      <c r="N913" s="16">
        <v>45809</v>
      </c>
      <c r="O913" s="16">
        <v>45809</v>
      </c>
      <c r="Q913" t="s">
        <v>156</v>
      </c>
      <c r="R913" t="s">
        <v>311</v>
      </c>
      <c r="S913">
        <v>10016283</v>
      </c>
      <c r="T913" t="s">
        <v>156</v>
      </c>
      <c r="AE913">
        <v>0</v>
      </c>
      <c r="AG913">
        <v>0</v>
      </c>
      <c r="AI913" t="s">
        <v>360</v>
      </c>
      <c r="AM913">
        <v>0.29166666666667002</v>
      </c>
      <c r="AN913">
        <v>0.44791666666667002</v>
      </c>
      <c r="AO913">
        <v>0</v>
      </c>
      <c r="AP913">
        <v>0</v>
      </c>
      <c r="AQ913">
        <v>1001759434</v>
      </c>
      <c r="AR913">
        <v>4968827</v>
      </c>
      <c r="AS913">
        <v>2</v>
      </c>
    </row>
    <row r="914" spans="1:45" x14ac:dyDescent="0.35">
      <c r="A914">
        <v>6531080</v>
      </c>
      <c r="B914">
        <v>0</v>
      </c>
      <c r="C914">
        <v>10</v>
      </c>
      <c r="D914" t="s">
        <v>203</v>
      </c>
      <c r="E914" t="s">
        <v>1324</v>
      </c>
      <c r="F914" t="s">
        <v>310</v>
      </c>
      <c r="G914" t="s">
        <v>586</v>
      </c>
      <c r="H914">
        <v>36</v>
      </c>
      <c r="I914">
        <v>2</v>
      </c>
      <c r="J914">
        <v>0</v>
      </c>
      <c r="K914">
        <v>18</v>
      </c>
      <c r="L914" t="s">
        <v>355</v>
      </c>
      <c r="M914">
        <v>0</v>
      </c>
      <c r="N914" s="16">
        <v>45809</v>
      </c>
      <c r="O914" s="16">
        <v>45809</v>
      </c>
      <c r="Q914" t="s">
        <v>207</v>
      </c>
      <c r="R914" t="s">
        <v>385</v>
      </c>
      <c r="S914">
        <v>10014621</v>
      </c>
      <c r="T914" t="s">
        <v>207</v>
      </c>
      <c r="AE914">
        <v>0</v>
      </c>
      <c r="AG914">
        <v>0</v>
      </c>
      <c r="AI914" t="s">
        <v>360</v>
      </c>
      <c r="AM914">
        <v>0.29166666666667002</v>
      </c>
      <c r="AN914">
        <v>0.55208333333333004</v>
      </c>
      <c r="AO914">
        <v>0</v>
      </c>
      <c r="AP914">
        <v>0</v>
      </c>
      <c r="AQ914">
        <v>1001759435</v>
      </c>
      <c r="AR914">
        <v>4968828</v>
      </c>
      <c r="AS914">
        <v>2</v>
      </c>
    </row>
    <row r="915" spans="1:45" x14ac:dyDescent="0.35">
      <c r="A915">
        <v>6531085</v>
      </c>
      <c r="B915">
        <v>0</v>
      </c>
      <c r="C915">
        <v>10</v>
      </c>
      <c r="D915" t="s">
        <v>203</v>
      </c>
      <c r="E915" t="s">
        <v>359</v>
      </c>
      <c r="F915" t="s">
        <v>310</v>
      </c>
      <c r="G915" t="s">
        <v>1434</v>
      </c>
      <c r="H915">
        <v>10</v>
      </c>
      <c r="I915">
        <v>2</v>
      </c>
      <c r="J915">
        <v>0</v>
      </c>
      <c r="K915">
        <v>5</v>
      </c>
      <c r="L915" t="s">
        <v>355</v>
      </c>
      <c r="M915">
        <v>0</v>
      </c>
      <c r="N915" s="16">
        <v>45714</v>
      </c>
      <c r="O915" s="16">
        <v>45714</v>
      </c>
      <c r="Q915" t="s">
        <v>318</v>
      </c>
      <c r="R915" t="s">
        <v>319</v>
      </c>
      <c r="S915">
        <v>10014631</v>
      </c>
      <c r="T915" t="s">
        <v>318</v>
      </c>
      <c r="AE915">
        <v>0</v>
      </c>
      <c r="AG915">
        <v>0</v>
      </c>
      <c r="AI915" t="s">
        <v>360</v>
      </c>
      <c r="AM915">
        <v>0.29166666666667002</v>
      </c>
      <c r="AN915">
        <v>0.31770833333332998</v>
      </c>
      <c r="AO915">
        <v>0</v>
      </c>
      <c r="AP915">
        <v>0</v>
      </c>
      <c r="AQ915">
        <v>1001759438</v>
      </c>
      <c r="AR915">
        <v>4968831</v>
      </c>
      <c r="AS915">
        <v>2</v>
      </c>
    </row>
    <row r="916" spans="1:45" x14ac:dyDescent="0.35">
      <c r="A916">
        <v>6531086</v>
      </c>
      <c r="B916">
        <v>0</v>
      </c>
      <c r="C916">
        <v>10</v>
      </c>
      <c r="D916" t="s">
        <v>203</v>
      </c>
      <c r="E916" t="s">
        <v>1324</v>
      </c>
      <c r="F916" t="s">
        <v>310</v>
      </c>
      <c r="G916" t="s">
        <v>1433</v>
      </c>
      <c r="H916">
        <v>12</v>
      </c>
      <c r="I916">
        <v>2</v>
      </c>
      <c r="J916">
        <v>0</v>
      </c>
      <c r="K916">
        <v>6</v>
      </c>
      <c r="L916" t="s">
        <v>355</v>
      </c>
      <c r="M916">
        <v>0</v>
      </c>
      <c r="N916" s="16">
        <v>45809</v>
      </c>
      <c r="O916" s="16">
        <v>45809</v>
      </c>
      <c r="Q916" t="s">
        <v>242</v>
      </c>
      <c r="R916" t="s">
        <v>330</v>
      </c>
      <c r="S916">
        <v>10014637</v>
      </c>
      <c r="T916" t="s">
        <v>242</v>
      </c>
      <c r="AE916">
        <v>0</v>
      </c>
      <c r="AF916" s="16"/>
      <c r="AG916">
        <v>0</v>
      </c>
      <c r="AI916" t="s">
        <v>360</v>
      </c>
      <c r="AM916">
        <v>0.29166666666667002</v>
      </c>
      <c r="AN916">
        <v>0.70833333333333004</v>
      </c>
      <c r="AO916">
        <v>0</v>
      </c>
      <c r="AP916">
        <v>0</v>
      </c>
      <c r="AQ916">
        <v>1001759503</v>
      </c>
      <c r="AR916">
        <v>4968855</v>
      </c>
      <c r="AS916">
        <v>2</v>
      </c>
    </row>
    <row r="917" spans="1:45" x14ac:dyDescent="0.35">
      <c r="A917">
        <v>6531824</v>
      </c>
      <c r="B917">
        <v>0</v>
      </c>
      <c r="C917">
        <v>10</v>
      </c>
      <c r="D917" t="s">
        <v>361</v>
      </c>
      <c r="E917" t="s">
        <v>359</v>
      </c>
      <c r="F917" t="s">
        <v>310</v>
      </c>
      <c r="G917" t="s">
        <v>1432</v>
      </c>
      <c r="H917">
        <v>24</v>
      </c>
      <c r="I917">
        <v>2</v>
      </c>
      <c r="J917">
        <v>0</v>
      </c>
      <c r="K917">
        <v>12</v>
      </c>
      <c r="L917" t="s">
        <v>355</v>
      </c>
      <c r="M917">
        <v>0</v>
      </c>
      <c r="N917" s="16">
        <v>45669</v>
      </c>
      <c r="O917" s="16">
        <v>45669</v>
      </c>
      <c r="Q917" t="s">
        <v>137</v>
      </c>
      <c r="R917" t="s">
        <v>388</v>
      </c>
      <c r="S917">
        <v>10014595</v>
      </c>
      <c r="T917" t="s">
        <v>137</v>
      </c>
      <c r="AE917">
        <v>0</v>
      </c>
      <c r="AG917">
        <v>0</v>
      </c>
      <c r="AI917" t="s">
        <v>360</v>
      </c>
      <c r="AM917">
        <v>0</v>
      </c>
      <c r="AN917">
        <v>4.7615740740740001E-2</v>
      </c>
      <c r="AO917">
        <v>0</v>
      </c>
      <c r="AP917">
        <v>0</v>
      </c>
      <c r="AQ917">
        <v>1001760712</v>
      </c>
      <c r="AR917">
        <v>4970334</v>
      </c>
      <c r="AS917">
        <v>2</v>
      </c>
    </row>
    <row r="918" spans="1:45" x14ac:dyDescent="0.35">
      <c r="A918">
        <v>6532022</v>
      </c>
      <c r="B918">
        <v>0</v>
      </c>
      <c r="C918">
        <v>10</v>
      </c>
      <c r="D918" t="s">
        <v>203</v>
      </c>
      <c r="E918" t="s">
        <v>359</v>
      </c>
      <c r="F918" t="s">
        <v>310</v>
      </c>
      <c r="G918" t="s">
        <v>1431</v>
      </c>
      <c r="H918">
        <v>10</v>
      </c>
      <c r="I918">
        <v>2</v>
      </c>
      <c r="J918">
        <v>0</v>
      </c>
      <c r="K918">
        <v>5</v>
      </c>
      <c r="L918" t="s">
        <v>355</v>
      </c>
      <c r="M918">
        <v>0</v>
      </c>
      <c r="N918" s="16">
        <v>45839</v>
      </c>
      <c r="O918" s="16">
        <v>45839</v>
      </c>
      <c r="Q918" t="s">
        <v>177</v>
      </c>
      <c r="R918" t="s">
        <v>278</v>
      </c>
      <c r="S918">
        <v>10014634</v>
      </c>
      <c r="T918" t="s">
        <v>177</v>
      </c>
      <c r="AE918">
        <v>0</v>
      </c>
      <c r="AG918">
        <v>0</v>
      </c>
      <c r="AI918" t="s">
        <v>360</v>
      </c>
      <c r="AM918">
        <v>0</v>
      </c>
      <c r="AN918">
        <v>0.57143518518518999</v>
      </c>
      <c r="AO918">
        <v>0</v>
      </c>
      <c r="AP918">
        <v>0</v>
      </c>
      <c r="AQ918">
        <v>1001760717</v>
      </c>
      <c r="AR918">
        <v>4970339</v>
      </c>
      <c r="AS918">
        <v>2</v>
      </c>
    </row>
    <row r="919" spans="1:45" x14ac:dyDescent="0.35">
      <c r="A919">
        <v>6532069</v>
      </c>
      <c r="B919">
        <v>0</v>
      </c>
      <c r="C919">
        <v>10</v>
      </c>
      <c r="D919" t="s">
        <v>203</v>
      </c>
      <c r="E919" t="s">
        <v>1324</v>
      </c>
      <c r="F919" t="s">
        <v>310</v>
      </c>
      <c r="G919" t="s">
        <v>1430</v>
      </c>
      <c r="H919">
        <v>4</v>
      </c>
      <c r="I919">
        <v>2</v>
      </c>
      <c r="J919">
        <v>0</v>
      </c>
      <c r="K919">
        <v>2</v>
      </c>
      <c r="L919" t="s">
        <v>355</v>
      </c>
      <c r="M919">
        <v>0</v>
      </c>
      <c r="N919" s="16">
        <v>45839</v>
      </c>
      <c r="O919" s="16">
        <v>45839</v>
      </c>
      <c r="Q919" t="s">
        <v>176</v>
      </c>
      <c r="R919" t="s">
        <v>275</v>
      </c>
      <c r="S919">
        <v>10014596</v>
      </c>
      <c r="T919" t="s">
        <v>274</v>
      </c>
      <c r="AE919">
        <v>0</v>
      </c>
      <c r="AF919" s="16"/>
      <c r="AG919">
        <v>0</v>
      </c>
      <c r="AI919" t="s">
        <v>360</v>
      </c>
      <c r="AM919">
        <v>0</v>
      </c>
      <c r="AN919">
        <v>0.125</v>
      </c>
      <c r="AO919">
        <v>0</v>
      </c>
      <c r="AP919">
        <v>0</v>
      </c>
      <c r="AQ919">
        <v>1001760722</v>
      </c>
      <c r="AR919">
        <v>4970344</v>
      </c>
      <c r="AS919">
        <v>2</v>
      </c>
    </row>
    <row r="920" spans="1:45" x14ac:dyDescent="0.35">
      <c r="A920">
        <v>6532070</v>
      </c>
      <c r="B920">
        <v>0</v>
      </c>
      <c r="C920">
        <v>10</v>
      </c>
      <c r="D920" t="s">
        <v>203</v>
      </c>
      <c r="E920" t="s">
        <v>359</v>
      </c>
      <c r="F920" t="s">
        <v>310</v>
      </c>
      <c r="G920" t="s">
        <v>1429</v>
      </c>
      <c r="H920">
        <v>10</v>
      </c>
      <c r="I920">
        <v>2</v>
      </c>
      <c r="J920">
        <v>0</v>
      </c>
      <c r="K920">
        <v>5</v>
      </c>
      <c r="L920" t="s">
        <v>355</v>
      </c>
      <c r="M920">
        <v>0</v>
      </c>
      <c r="N920" s="16">
        <v>45665</v>
      </c>
      <c r="O920" s="16">
        <v>45665</v>
      </c>
      <c r="Q920" t="s">
        <v>176</v>
      </c>
      <c r="R920" t="s">
        <v>275</v>
      </c>
      <c r="S920">
        <v>10014596</v>
      </c>
      <c r="T920" t="s">
        <v>274</v>
      </c>
      <c r="AE920">
        <v>0</v>
      </c>
      <c r="AF920" s="16"/>
      <c r="AG920">
        <v>0</v>
      </c>
      <c r="AI920" t="s">
        <v>360</v>
      </c>
      <c r="AM920">
        <v>0</v>
      </c>
      <c r="AN920">
        <v>0.28571759259259</v>
      </c>
      <c r="AO920">
        <v>0</v>
      </c>
      <c r="AP920">
        <v>0</v>
      </c>
      <c r="AQ920">
        <v>1001760724</v>
      </c>
      <c r="AR920">
        <v>4970346</v>
      </c>
      <c r="AS920">
        <v>2</v>
      </c>
    </row>
    <row r="921" spans="1:45" x14ac:dyDescent="0.35">
      <c r="A921">
        <v>6532073</v>
      </c>
      <c r="B921">
        <v>0</v>
      </c>
      <c r="C921">
        <v>10</v>
      </c>
      <c r="D921" t="s">
        <v>203</v>
      </c>
      <c r="E921" t="s">
        <v>1324</v>
      </c>
      <c r="F921" t="s">
        <v>310</v>
      </c>
      <c r="G921" t="s">
        <v>1428</v>
      </c>
      <c r="H921">
        <v>8</v>
      </c>
      <c r="I921">
        <v>2</v>
      </c>
      <c r="J921">
        <v>0</v>
      </c>
      <c r="K921">
        <v>4</v>
      </c>
      <c r="L921" t="s">
        <v>355</v>
      </c>
      <c r="M921">
        <v>0</v>
      </c>
      <c r="N921" s="16">
        <v>45839</v>
      </c>
      <c r="O921" s="16">
        <v>45839</v>
      </c>
      <c r="Q921" t="s">
        <v>176</v>
      </c>
      <c r="R921" t="s">
        <v>275</v>
      </c>
      <c r="S921">
        <v>10014596</v>
      </c>
      <c r="T921" t="s">
        <v>274</v>
      </c>
      <c r="AE921">
        <v>0</v>
      </c>
      <c r="AG921">
        <v>0</v>
      </c>
      <c r="AI921" t="s">
        <v>3239</v>
      </c>
      <c r="AM921">
        <v>0</v>
      </c>
      <c r="AN921">
        <v>0.23809027777778</v>
      </c>
      <c r="AO921">
        <v>0</v>
      </c>
      <c r="AP921">
        <v>0</v>
      </c>
      <c r="AQ921">
        <v>1001760728</v>
      </c>
      <c r="AR921">
        <v>4970354</v>
      </c>
      <c r="AS921">
        <v>5</v>
      </c>
    </row>
    <row r="922" spans="1:45" x14ac:dyDescent="0.35">
      <c r="A922">
        <v>6532107</v>
      </c>
      <c r="B922">
        <v>0</v>
      </c>
      <c r="C922">
        <v>10</v>
      </c>
      <c r="D922" t="s">
        <v>203</v>
      </c>
      <c r="E922" t="s">
        <v>1324</v>
      </c>
      <c r="F922" t="s">
        <v>310</v>
      </c>
      <c r="G922" t="s">
        <v>1427</v>
      </c>
      <c r="H922">
        <v>4</v>
      </c>
      <c r="I922">
        <v>2</v>
      </c>
      <c r="J922">
        <v>0</v>
      </c>
      <c r="K922">
        <v>2</v>
      </c>
      <c r="L922" t="s">
        <v>355</v>
      </c>
      <c r="M922">
        <v>0</v>
      </c>
      <c r="N922" s="16">
        <v>45839</v>
      </c>
      <c r="O922" s="16">
        <v>45839</v>
      </c>
      <c r="Q922" t="s">
        <v>176</v>
      </c>
      <c r="R922" t="s">
        <v>275</v>
      </c>
      <c r="S922">
        <v>10014596</v>
      </c>
      <c r="T922" t="s">
        <v>274</v>
      </c>
      <c r="AE922">
        <v>0</v>
      </c>
      <c r="AG922">
        <v>0</v>
      </c>
      <c r="AI922" t="s">
        <v>3239</v>
      </c>
      <c r="AM922">
        <v>0.23809027777778</v>
      </c>
      <c r="AN922">
        <v>0.42857638888888999</v>
      </c>
      <c r="AO922">
        <v>0</v>
      </c>
      <c r="AP922">
        <v>0</v>
      </c>
      <c r="AQ922">
        <v>1001760728</v>
      </c>
      <c r="AR922">
        <v>4970355</v>
      </c>
      <c r="AS922">
        <v>5</v>
      </c>
    </row>
    <row r="923" spans="1:45" x14ac:dyDescent="0.35">
      <c r="A923">
        <v>6532131</v>
      </c>
      <c r="B923">
        <v>0</v>
      </c>
      <c r="C923">
        <v>10</v>
      </c>
      <c r="D923" t="s">
        <v>203</v>
      </c>
      <c r="E923" t="s">
        <v>1324</v>
      </c>
      <c r="F923" t="s">
        <v>310</v>
      </c>
      <c r="G923" t="s">
        <v>1426</v>
      </c>
      <c r="H923">
        <v>24</v>
      </c>
      <c r="I923">
        <v>2</v>
      </c>
      <c r="J923">
        <v>0</v>
      </c>
      <c r="K923">
        <v>12</v>
      </c>
      <c r="L923" t="s">
        <v>355</v>
      </c>
      <c r="M923">
        <v>0</v>
      </c>
      <c r="N923" s="16">
        <v>45839</v>
      </c>
      <c r="O923" s="16">
        <v>45839</v>
      </c>
      <c r="Q923" t="s">
        <v>231</v>
      </c>
      <c r="R923" t="s">
        <v>331</v>
      </c>
      <c r="S923">
        <v>10014638</v>
      </c>
      <c r="T923" t="s">
        <v>231</v>
      </c>
      <c r="AE923">
        <v>0</v>
      </c>
      <c r="AG923">
        <v>0</v>
      </c>
      <c r="AI923" t="s">
        <v>3239</v>
      </c>
      <c r="AM923">
        <v>0.42857638888888999</v>
      </c>
      <c r="AN923">
        <v>0.55357638888889005</v>
      </c>
      <c r="AO923">
        <v>0</v>
      </c>
      <c r="AP923">
        <v>0</v>
      </c>
      <c r="AQ923">
        <v>1001760728</v>
      </c>
      <c r="AR923">
        <v>4970356</v>
      </c>
      <c r="AS923">
        <v>5</v>
      </c>
    </row>
    <row r="924" spans="1:45" x14ac:dyDescent="0.35">
      <c r="A924">
        <v>6532133</v>
      </c>
      <c r="B924">
        <v>0</v>
      </c>
      <c r="C924">
        <v>10</v>
      </c>
      <c r="D924" t="s">
        <v>203</v>
      </c>
      <c r="E924" t="s">
        <v>1324</v>
      </c>
      <c r="F924" t="s">
        <v>310</v>
      </c>
      <c r="G924" t="s">
        <v>1425</v>
      </c>
      <c r="H924">
        <v>24</v>
      </c>
      <c r="I924">
        <v>2</v>
      </c>
      <c r="J924">
        <v>0</v>
      </c>
      <c r="K924">
        <v>12</v>
      </c>
      <c r="L924" t="s">
        <v>355</v>
      </c>
      <c r="M924">
        <v>0</v>
      </c>
      <c r="N924" s="16">
        <v>45809</v>
      </c>
      <c r="O924" s="16">
        <v>45809</v>
      </c>
      <c r="Q924" t="s">
        <v>231</v>
      </c>
      <c r="R924" t="s">
        <v>331</v>
      </c>
      <c r="S924">
        <v>10014638</v>
      </c>
      <c r="T924" t="s">
        <v>231</v>
      </c>
      <c r="AE924">
        <v>0</v>
      </c>
      <c r="AG924">
        <v>0</v>
      </c>
      <c r="AI924" t="s">
        <v>363</v>
      </c>
      <c r="AM924">
        <v>0</v>
      </c>
      <c r="AN924">
        <v>9.5243055555559994E-2</v>
      </c>
      <c r="AO924">
        <v>0</v>
      </c>
      <c r="AP924">
        <v>0</v>
      </c>
      <c r="AQ924">
        <v>1001760729</v>
      </c>
      <c r="AR924">
        <v>4970357</v>
      </c>
      <c r="AS924">
        <v>3</v>
      </c>
    </row>
    <row r="925" spans="1:45" x14ac:dyDescent="0.35">
      <c r="A925">
        <v>6532261</v>
      </c>
      <c r="B925">
        <v>0</v>
      </c>
      <c r="C925">
        <v>10</v>
      </c>
      <c r="D925" t="s">
        <v>361</v>
      </c>
      <c r="E925" t="s">
        <v>359</v>
      </c>
      <c r="F925" t="s">
        <v>310</v>
      </c>
      <c r="G925" t="s">
        <v>1424</v>
      </c>
      <c r="H925">
        <v>24</v>
      </c>
      <c r="I925">
        <v>2</v>
      </c>
      <c r="J925">
        <v>0</v>
      </c>
      <c r="K925">
        <v>12</v>
      </c>
      <c r="L925" t="s">
        <v>355</v>
      </c>
      <c r="M925">
        <v>0</v>
      </c>
      <c r="N925" s="16">
        <v>45782</v>
      </c>
      <c r="O925" s="16">
        <v>45782</v>
      </c>
      <c r="Q925" t="s">
        <v>209</v>
      </c>
      <c r="R925" t="s">
        <v>280</v>
      </c>
      <c r="S925">
        <v>10014630</v>
      </c>
      <c r="T925" t="s">
        <v>209</v>
      </c>
      <c r="AE925">
        <v>0</v>
      </c>
      <c r="AG925">
        <v>0</v>
      </c>
      <c r="AI925" t="s">
        <v>360</v>
      </c>
      <c r="AM925">
        <v>0</v>
      </c>
      <c r="AN925">
        <v>4.7615740740740001E-2</v>
      </c>
      <c r="AO925">
        <v>0</v>
      </c>
      <c r="AP925">
        <v>0</v>
      </c>
      <c r="AQ925">
        <v>1001760731</v>
      </c>
      <c r="AR925">
        <v>4970359</v>
      </c>
      <c r="AS925">
        <v>2</v>
      </c>
    </row>
    <row r="926" spans="1:45" x14ac:dyDescent="0.35">
      <c r="A926">
        <v>6532361</v>
      </c>
      <c r="B926">
        <v>0</v>
      </c>
      <c r="C926">
        <v>10</v>
      </c>
      <c r="D926" t="s">
        <v>361</v>
      </c>
      <c r="E926" t="s">
        <v>1324</v>
      </c>
      <c r="F926" t="s">
        <v>310</v>
      </c>
      <c r="G926" t="s">
        <v>1422</v>
      </c>
      <c r="H926">
        <v>14</v>
      </c>
      <c r="I926">
        <v>2</v>
      </c>
      <c r="J926">
        <v>0</v>
      </c>
      <c r="K926">
        <v>7</v>
      </c>
      <c r="L926" t="s">
        <v>355</v>
      </c>
      <c r="M926">
        <v>0</v>
      </c>
      <c r="N926" s="16">
        <v>45778</v>
      </c>
      <c r="O926" s="16">
        <v>45778</v>
      </c>
      <c r="Q926" t="s">
        <v>209</v>
      </c>
      <c r="R926" t="s">
        <v>280</v>
      </c>
      <c r="S926">
        <v>10014630</v>
      </c>
      <c r="T926" t="s">
        <v>209</v>
      </c>
      <c r="AE926">
        <v>0</v>
      </c>
      <c r="AG926">
        <v>0</v>
      </c>
      <c r="AI926" t="s">
        <v>363</v>
      </c>
      <c r="AM926">
        <v>0</v>
      </c>
      <c r="AN926">
        <v>9.5243055555559994E-2</v>
      </c>
      <c r="AO926">
        <v>0</v>
      </c>
      <c r="AP926">
        <v>0</v>
      </c>
      <c r="AQ926">
        <v>1001760867</v>
      </c>
      <c r="AR926">
        <v>4970506</v>
      </c>
      <c r="AS926">
        <v>3</v>
      </c>
    </row>
    <row r="927" spans="1:45" x14ac:dyDescent="0.35">
      <c r="A927">
        <v>6532361</v>
      </c>
      <c r="B927">
        <v>0</v>
      </c>
      <c r="C927">
        <v>20</v>
      </c>
      <c r="D927" t="s">
        <v>361</v>
      </c>
      <c r="E927" t="s">
        <v>1324</v>
      </c>
      <c r="F927" t="s">
        <v>310</v>
      </c>
      <c r="G927" t="s">
        <v>1422</v>
      </c>
      <c r="H927">
        <v>7</v>
      </c>
      <c r="I927">
        <v>1</v>
      </c>
      <c r="J927">
        <v>0</v>
      </c>
      <c r="K927">
        <v>7</v>
      </c>
      <c r="L927" t="s">
        <v>355</v>
      </c>
      <c r="M927">
        <v>0</v>
      </c>
      <c r="N927" s="16">
        <v>45778</v>
      </c>
      <c r="O927" s="16">
        <v>45778</v>
      </c>
      <c r="Q927" t="s">
        <v>209</v>
      </c>
      <c r="R927" t="s">
        <v>280</v>
      </c>
      <c r="S927">
        <v>10014630</v>
      </c>
      <c r="T927" t="s">
        <v>209</v>
      </c>
      <c r="AE927">
        <v>0</v>
      </c>
      <c r="AG927">
        <v>0</v>
      </c>
      <c r="AI927" t="s">
        <v>360</v>
      </c>
      <c r="AM927">
        <v>0</v>
      </c>
      <c r="AN927">
        <v>0.14285879629629999</v>
      </c>
      <c r="AO927">
        <v>0</v>
      </c>
      <c r="AP927">
        <v>0</v>
      </c>
      <c r="AQ927">
        <v>1001761315</v>
      </c>
      <c r="AR927">
        <v>4971408</v>
      </c>
      <c r="AS927">
        <v>2</v>
      </c>
    </row>
    <row r="928" spans="1:45" x14ac:dyDescent="0.35">
      <c r="A928">
        <v>6532391</v>
      </c>
      <c r="B928">
        <v>0</v>
      </c>
      <c r="C928">
        <v>10</v>
      </c>
      <c r="D928" t="s">
        <v>203</v>
      </c>
      <c r="E928" t="s">
        <v>1361</v>
      </c>
      <c r="F928" t="s">
        <v>310</v>
      </c>
      <c r="G928" t="s">
        <v>1421</v>
      </c>
      <c r="H928">
        <v>4</v>
      </c>
      <c r="I928">
        <v>2</v>
      </c>
      <c r="J928">
        <v>4</v>
      </c>
      <c r="K928">
        <v>2</v>
      </c>
      <c r="L928" t="s">
        <v>355</v>
      </c>
      <c r="M928">
        <v>0</v>
      </c>
      <c r="N928" s="16">
        <v>45748</v>
      </c>
      <c r="O928" s="16">
        <v>45748</v>
      </c>
      <c r="P928" s="16">
        <v>45748</v>
      </c>
      <c r="Q928" t="s">
        <v>209</v>
      </c>
      <c r="R928" t="s">
        <v>280</v>
      </c>
      <c r="S928">
        <v>10014630</v>
      </c>
      <c r="T928" t="s">
        <v>209</v>
      </c>
      <c r="AE928">
        <v>0</v>
      </c>
      <c r="AG928">
        <v>0</v>
      </c>
      <c r="AI928" t="s">
        <v>360</v>
      </c>
      <c r="AM928">
        <v>0</v>
      </c>
      <c r="AN928">
        <v>9.5243055555559994E-2</v>
      </c>
      <c r="AO928">
        <v>0</v>
      </c>
      <c r="AP928">
        <v>0</v>
      </c>
      <c r="AQ928">
        <v>1001761372</v>
      </c>
      <c r="AR928">
        <v>4971420</v>
      </c>
      <c r="AS928">
        <v>2</v>
      </c>
    </row>
    <row r="929" spans="1:45" x14ac:dyDescent="0.35">
      <c r="A929">
        <v>6532392</v>
      </c>
      <c r="B929">
        <v>0</v>
      </c>
      <c r="C929">
        <v>10</v>
      </c>
      <c r="D929" t="s">
        <v>203</v>
      </c>
      <c r="E929" t="s">
        <v>1324</v>
      </c>
      <c r="F929" t="s">
        <v>310</v>
      </c>
      <c r="G929" t="s">
        <v>1420</v>
      </c>
      <c r="H929">
        <v>1</v>
      </c>
      <c r="I929">
        <v>1</v>
      </c>
      <c r="J929">
        <v>0</v>
      </c>
      <c r="K929">
        <v>1</v>
      </c>
      <c r="L929" t="s">
        <v>355</v>
      </c>
      <c r="M929">
        <v>0</v>
      </c>
      <c r="N929" s="16">
        <v>45809</v>
      </c>
      <c r="O929" s="16">
        <v>45809</v>
      </c>
      <c r="Q929" t="s">
        <v>209</v>
      </c>
      <c r="R929" t="s">
        <v>280</v>
      </c>
      <c r="S929">
        <v>10014630</v>
      </c>
      <c r="T929" t="s">
        <v>209</v>
      </c>
      <c r="AE929">
        <v>0</v>
      </c>
      <c r="AG929">
        <v>0</v>
      </c>
      <c r="AI929" t="s">
        <v>363</v>
      </c>
      <c r="AM929">
        <v>0</v>
      </c>
      <c r="AN929">
        <v>0.14285879629629999</v>
      </c>
      <c r="AO929">
        <v>0</v>
      </c>
      <c r="AP929">
        <v>0</v>
      </c>
      <c r="AQ929">
        <v>1001761530</v>
      </c>
      <c r="AR929">
        <v>4971832</v>
      </c>
      <c r="AS929">
        <v>3</v>
      </c>
    </row>
    <row r="930" spans="1:45" x14ac:dyDescent="0.35">
      <c r="A930">
        <v>6532393</v>
      </c>
      <c r="B930">
        <v>0</v>
      </c>
      <c r="C930">
        <v>10</v>
      </c>
      <c r="D930" t="s">
        <v>203</v>
      </c>
      <c r="E930" t="s">
        <v>359</v>
      </c>
      <c r="F930" t="s">
        <v>310</v>
      </c>
      <c r="G930" t="s">
        <v>1419</v>
      </c>
      <c r="H930">
        <v>8</v>
      </c>
      <c r="I930">
        <v>2</v>
      </c>
      <c r="J930">
        <v>0</v>
      </c>
      <c r="K930">
        <v>4</v>
      </c>
      <c r="L930" t="s">
        <v>355</v>
      </c>
      <c r="M930">
        <v>0</v>
      </c>
      <c r="N930" s="16">
        <v>45809</v>
      </c>
      <c r="O930" s="16">
        <v>45809</v>
      </c>
      <c r="Q930" t="s">
        <v>318</v>
      </c>
      <c r="R930" t="s">
        <v>319</v>
      </c>
      <c r="S930">
        <v>10014631</v>
      </c>
      <c r="T930" t="s">
        <v>318</v>
      </c>
      <c r="AE930">
        <v>0</v>
      </c>
      <c r="AG930">
        <v>0</v>
      </c>
      <c r="AI930" t="s">
        <v>360</v>
      </c>
      <c r="AM930">
        <v>0</v>
      </c>
      <c r="AN930">
        <v>4.7615740740740001E-2</v>
      </c>
      <c r="AO930">
        <v>0</v>
      </c>
      <c r="AP930">
        <v>0</v>
      </c>
      <c r="AQ930">
        <v>1001761461</v>
      </c>
      <c r="AR930">
        <v>4971854</v>
      </c>
      <c r="AS930">
        <v>2</v>
      </c>
    </row>
    <row r="931" spans="1:45" x14ac:dyDescent="0.35">
      <c r="A931">
        <v>6532394</v>
      </c>
      <c r="B931">
        <v>0</v>
      </c>
      <c r="C931">
        <v>10</v>
      </c>
      <c r="D931" t="s">
        <v>203</v>
      </c>
      <c r="E931" t="s">
        <v>1324</v>
      </c>
      <c r="F931" t="s">
        <v>310</v>
      </c>
      <c r="G931" t="s">
        <v>1418</v>
      </c>
      <c r="H931">
        <v>3</v>
      </c>
      <c r="I931">
        <v>1</v>
      </c>
      <c r="J931">
        <v>0</v>
      </c>
      <c r="K931">
        <v>3</v>
      </c>
      <c r="L931" t="s">
        <v>355</v>
      </c>
      <c r="M931">
        <v>0</v>
      </c>
      <c r="N931" s="16">
        <v>45809</v>
      </c>
      <c r="O931" s="16">
        <v>45809</v>
      </c>
      <c r="Q931" t="s">
        <v>318</v>
      </c>
      <c r="R931" t="s">
        <v>319</v>
      </c>
      <c r="S931">
        <v>10014631</v>
      </c>
      <c r="T931" t="s">
        <v>318</v>
      </c>
      <c r="AE931">
        <v>0</v>
      </c>
      <c r="AG931">
        <v>0</v>
      </c>
      <c r="AI931" t="s">
        <v>360</v>
      </c>
      <c r="AM931">
        <v>0</v>
      </c>
      <c r="AN931">
        <v>9.5243055555559994E-2</v>
      </c>
      <c r="AO931">
        <v>0</v>
      </c>
      <c r="AP931">
        <v>0</v>
      </c>
      <c r="AQ931">
        <v>1001761543</v>
      </c>
      <c r="AR931">
        <v>4971856</v>
      </c>
      <c r="AS931">
        <v>2</v>
      </c>
    </row>
    <row r="932" spans="1:45" x14ac:dyDescent="0.35">
      <c r="A932">
        <v>6532398</v>
      </c>
      <c r="B932">
        <v>0</v>
      </c>
      <c r="C932">
        <v>10</v>
      </c>
      <c r="D932" t="s">
        <v>203</v>
      </c>
      <c r="E932" t="s">
        <v>1324</v>
      </c>
      <c r="F932" t="s">
        <v>310</v>
      </c>
      <c r="G932" t="s">
        <v>1417</v>
      </c>
      <c r="H932">
        <v>8</v>
      </c>
      <c r="I932">
        <v>2</v>
      </c>
      <c r="J932">
        <v>0</v>
      </c>
      <c r="K932">
        <v>4</v>
      </c>
      <c r="L932" t="s">
        <v>355</v>
      </c>
      <c r="M932">
        <v>0</v>
      </c>
      <c r="N932" s="16">
        <v>45809</v>
      </c>
      <c r="O932" s="16">
        <v>45809</v>
      </c>
      <c r="Q932" t="s">
        <v>242</v>
      </c>
      <c r="R932" t="s">
        <v>330</v>
      </c>
      <c r="S932">
        <v>10014637</v>
      </c>
      <c r="T932" t="s">
        <v>242</v>
      </c>
      <c r="AE932">
        <v>0</v>
      </c>
      <c r="AG932">
        <v>0</v>
      </c>
      <c r="AI932" t="s">
        <v>363</v>
      </c>
      <c r="AM932">
        <v>0</v>
      </c>
      <c r="AN932">
        <v>0.23809027777778</v>
      </c>
      <c r="AO932">
        <v>0</v>
      </c>
      <c r="AP932">
        <v>0</v>
      </c>
      <c r="AQ932">
        <v>1001761587</v>
      </c>
      <c r="AR932">
        <v>4971980</v>
      </c>
      <c r="AS932">
        <v>3</v>
      </c>
    </row>
    <row r="933" spans="1:45" x14ac:dyDescent="0.35">
      <c r="A933">
        <v>6532945</v>
      </c>
      <c r="B933">
        <v>0</v>
      </c>
      <c r="C933">
        <v>10</v>
      </c>
      <c r="D933" t="s">
        <v>367</v>
      </c>
      <c r="E933" t="s">
        <v>1324</v>
      </c>
      <c r="F933" t="s">
        <v>310</v>
      </c>
      <c r="G933" t="s">
        <v>1416</v>
      </c>
      <c r="H933">
        <v>0</v>
      </c>
      <c r="I933">
        <v>2</v>
      </c>
      <c r="J933">
        <v>0</v>
      </c>
      <c r="K933">
        <v>2</v>
      </c>
      <c r="L933" t="s">
        <v>355</v>
      </c>
      <c r="M933">
        <v>0</v>
      </c>
      <c r="N933" s="16">
        <v>45845</v>
      </c>
      <c r="O933" s="16">
        <v>45845</v>
      </c>
      <c r="Q933" t="s">
        <v>156</v>
      </c>
      <c r="R933" t="s">
        <v>311</v>
      </c>
      <c r="S933">
        <v>10016283</v>
      </c>
      <c r="T933" t="s">
        <v>156</v>
      </c>
      <c r="AE933">
        <v>0</v>
      </c>
      <c r="AG933">
        <v>0</v>
      </c>
      <c r="AI933" t="s">
        <v>363</v>
      </c>
      <c r="AM933">
        <v>0</v>
      </c>
      <c r="AN933">
        <v>0.14285879629629999</v>
      </c>
      <c r="AO933">
        <v>0</v>
      </c>
      <c r="AP933">
        <v>0</v>
      </c>
      <c r="AQ933">
        <v>1001762106</v>
      </c>
      <c r="AR933">
        <v>4972515</v>
      </c>
      <c r="AS933">
        <v>3</v>
      </c>
    </row>
    <row r="934" spans="1:45" x14ac:dyDescent="0.35">
      <c r="A934">
        <v>6532947</v>
      </c>
      <c r="B934">
        <v>0</v>
      </c>
      <c r="C934">
        <v>10</v>
      </c>
      <c r="D934" t="s">
        <v>367</v>
      </c>
      <c r="E934" t="s">
        <v>359</v>
      </c>
      <c r="F934" t="s">
        <v>310</v>
      </c>
      <c r="G934" t="s">
        <v>1415</v>
      </c>
      <c r="H934">
        <v>0</v>
      </c>
      <c r="I934">
        <v>2</v>
      </c>
      <c r="J934">
        <v>0</v>
      </c>
      <c r="K934">
        <v>2</v>
      </c>
      <c r="L934" t="s">
        <v>355</v>
      </c>
      <c r="M934">
        <v>0</v>
      </c>
      <c r="N934" s="16">
        <v>45795</v>
      </c>
      <c r="O934" s="16">
        <v>45795</v>
      </c>
      <c r="Q934" t="s">
        <v>151</v>
      </c>
      <c r="R934" t="s">
        <v>399</v>
      </c>
      <c r="S934">
        <v>10014651</v>
      </c>
      <c r="T934" t="s">
        <v>151</v>
      </c>
      <c r="AE934">
        <v>0</v>
      </c>
      <c r="AG934">
        <v>0</v>
      </c>
      <c r="AI934" t="s">
        <v>363</v>
      </c>
      <c r="AM934">
        <v>0.14285879629629999</v>
      </c>
      <c r="AN934">
        <v>0.28571759259259</v>
      </c>
      <c r="AO934">
        <v>0</v>
      </c>
      <c r="AP934">
        <v>0</v>
      </c>
      <c r="AQ934">
        <v>1001762106</v>
      </c>
      <c r="AR934">
        <v>4972516</v>
      </c>
      <c r="AS934">
        <v>3</v>
      </c>
    </row>
    <row r="935" spans="1:45" x14ac:dyDescent="0.35">
      <c r="A935">
        <v>6532949</v>
      </c>
      <c r="B935">
        <v>0</v>
      </c>
      <c r="C935">
        <v>10</v>
      </c>
      <c r="D935" t="s">
        <v>367</v>
      </c>
      <c r="E935" t="s">
        <v>1324</v>
      </c>
      <c r="F935" t="s">
        <v>310</v>
      </c>
      <c r="G935" t="s">
        <v>1414</v>
      </c>
      <c r="H935">
        <v>0</v>
      </c>
      <c r="I935">
        <v>2</v>
      </c>
      <c r="J935">
        <v>0</v>
      </c>
      <c r="K935">
        <v>2</v>
      </c>
      <c r="L935" t="s">
        <v>355</v>
      </c>
      <c r="M935">
        <v>0</v>
      </c>
      <c r="N935" s="16">
        <v>45809</v>
      </c>
      <c r="O935" s="16">
        <v>45809</v>
      </c>
      <c r="Q935" t="s">
        <v>156</v>
      </c>
      <c r="R935" t="s">
        <v>311</v>
      </c>
      <c r="S935">
        <v>10016283</v>
      </c>
      <c r="T935" t="s">
        <v>156</v>
      </c>
      <c r="AE935">
        <v>0</v>
      </c>
      <c r="AG935">
        <v>0</v>
      </c>
      <c r="AI935" t="s">
        <v>363</v>
      </c>
      <c r="AM935">
        <v>0</v>
      </c>
      <c r="AN935">
        <v>0.14285879629629999</v>
      </c>
      <c r="AO935">
        <v>0</v>
      </c>
      <c r="AP935">
        <v>0</v>
      </c>
      <c r="AQ935">
        <v>1001762112</v>
      </c>
      <c r="AR935">
        <v>4972523</v>
      </c>
      <c r="AS935">
        <v>3</v>
      </c>
    </row>
    <row r="936" spans="1:45" x14ac:dyDescent="0.35">
      <c r="A936">
        <v>6532952</v>
      </c>
      <c r="B936">
        <v>0</v>
      </c>
      <c r="C936">
        <v>10</v>
      </c>
      <c r="D936" t="s">
        <v>203</v>
      </c>
      <c r="E936" t="s">
        <v>359</v>
      </c>
      <c r="F936" t="s">
        <v>251</v>
      </c>
      <c r="G936" t="s">
        <v>1389</v>
      </c>
      <c r="H936">
        <v>4</v>
      </c>
      <c r="I936">
        <v>2</v>
      </c>
      <c r="J936">
        <v>0</v>
      </c>
      <c r="K936">
        <v>2</v>
      </c>
      <c r="L936" t="s">
        <v>355</v>
      </c>
      <c r="M936">
        <v>0</v>
      </c>
      <c r="N936" s="16">
        <v>45809</v>
      </c>
      <c r="O936" s="16">
        <v>45809</v>
      </c>
      <c r="Q936" t="s">
        <v>233</v>
      </c>
      <c r="R936" t="s">
        <v>301</v>
      </c>
      <c r="S936">
        <v>10014623</v>
      </c>
      <c r="T936" t="s">
        <v>233</v>
      </c>
      <c r="AE936">
        <v>0</v>
      </c>
      <c r="AG936">
        <v>0</v>
      </c>
      <c r="AI936" t="s">
        <v>363</v>
      </c>
      <c r="AM936">
        <v>0.14285879629629999</v>
      </c>
      <c r="AN936">
        <v>0.28571759259259</v>
      </c>
      <c r="AO936">
        <v>0</v>
      </c>
      <c r="AP936">
        <v>0</v>
      </c>
      <c r="AQ936">
        <v>1001762112</v>
      </c>
      <c r="AR936">
        <v>4972524</v>
      </c>
      <c r="AS936">
        <v>3</v>
      </c>
    </row>
    <row r="937" spans="1:45" x14ac:dyDescent="0.35">
      <c r="A937">
        <v>6533067</v>
      </c>
      <c r="B937">
        <v>0</v>
      </c>
      <c r="C937">
        <v>10</v>
      </c>
      <c r="D937" t="s">
        <v>203</v>
      </c>
      <c r="E937" t="s">
        <v>359</v>
      </c>
      <c r="F937" t="s">
        <v>310</v>
      </c>
      <c r="G937" t="s">
        <v>1472</v>
      </c>
      <c r="H937">
        <v>144</v>
      </c>
      <c r="I937">
        <v>3</v>
      </c>
      <c r="J937">
        <v>0</v>
      </c>
      <c r="K937">
        <v>48</v>
      </c>
      <c r="L937" t="s">
        <v>355</v>
      </c>
      <c r="M937">
        <v>0</v>
      </c>
      <c r="N937" s="16">
        <v>45757</v>
      </c>
      <c r="O937" s="16">
        <v>45759</v>
      </c>
      <c r="Q937" t="s">
        <v>176</v>
      </c>
      <c r="R937" t="s">
        <v>275</v>
      </c>
      <c r="S937">
        <v>10014596</v>
      </c>
      <c r="T937" t="s">
        <v>274</v>
      </c>
      <c r="AE937">
        <v>0</v>
      </c>
      <c r="AG937">
        <v>0</v>
      </c>
      <c r="AI937" t="s">
        <v>363</v>
      </c>
      <c r="AM937">
        <v>0</v>
      </c>
      <c r="AN937">
        <v>0.14285879629629999</v>
      </c>
      <c r="AO937">
        <v>0</v>
      </c>
      <c r="AP937">
        <v>0</v>
      </c>
      <c r="AQ937">
        <v>1001762114</v>
      </c>
      <c r="AR937">
        <v>4972528</v>
      </c>
      <c r="AS937">
        <v>3</v>
      </c>
    </row>
    <row r="938" spans="1:45" x14ac:dyDescent="0.35">
      <c r="A938">
        <v>6533227</v>
      </c>
      <c r="B938">
        <v>0</v>
      </c>
      <c r="C938">
        <v>10</v>
      </c>
      <c r="D938" t="s">
        <v>203</v>
      </c>
      <c r="E938" t="s">
        <v>359</v>
      </c>
      <c r="F938" t="s">
        <v>310</v>
      </c>
      <c r="G938" t="s">
        <v>1471</v>
      </c>
      <c r="H938">
        <v>6</v>
      </c>
      <c r="I938">
        <v>2</v>
      </c>
      <c r="J938">
        <v>0</v>
      </c>
      <c r="K938">
        <v>3</v>
      </c>
      <c r="L938" t="s">
        <v>355</v>
      </c>
      <c r="M938">
        <v>0</v>
      </c>
      <c r="N938" s="16">
        <v>45845</v>
      </c>
      <c r="O938" s="16">
        <v>45845</v>
      </c>
      <c r="Q938" t="s">
        <v>134</v>
      </c>
      <c r="R938" t="s">
        <v>271</v>
      </c>
      <c r="S938">
        <v>10014658</v>
      </c>
      <c r="T938" t="s">
        <v>134</v>
      </c>
      <c r="AE938">
        <v>0</v>
      </c>
      <c r="AG938">
        <v>0</v>
      </c>
      <c r="AI938" t="s">
        <v>363</v>
      </c>
      <c r="AM938">
        <v>0</v>
      </c>
      <c r="AN938">
        <v>0.57143518518518999</v>
      </c>
      <c r="AO938">
        <v>0</v>
      </c>
      <c r="AP938">
        <v>0</v>
      </c>
      <c r="AQ938">
        <v>1001762138</v>
      </c>
      <c r="AR938">
        <v>4972756</v>
      </c>
      <c r="AS938">
        <v>3</v>
      </c>
    </row>
    <row r="939" spans="1:45" x14ac:dyDescent="0.35">
      <c r="A939">
        <v>6533611</v>
      </c>
      <c r="B939">
        <v>0</v>
      </c>
      <c r="C939">
        <v>10</v>
      </c>
      <c r="D939" t="s">
        <v>203</v>
      </c>
      <c r="E939" t="s">
        <v>1324</v>
      </c>
      <c r="F939" t="s">
        <v>310</v>
      </c>
      <c r="G939" t="s">
        <v>1470</v>
      </c>
      <c r="H939">
        <v>4</v>
      </c>
      <c r="I939">
        <v>2</v>
      </c>
      <c r="J939">
        <v>0</v>
      </c>
      <c r="K939">
        <v>2</v>
      </c>
      <c r="L939" t="s">
        <v>355</v>
      </c>
      <c r="M939">
        <v>0</v>
      </c>
      <c r="N939" s="16">
        <v>45839</v>
      </c>
      <c r="O939" s="16">
        <v>45839</v>
      </c>
      <c r="Q939" t="s">
        <v>332</v>
      </c>
      <c r="R939" t="s">
        <v>333</v>
      </c>
      <c r="S939">
        <v>10014639</v>
      </c>
      <c r="T939" t="s">
        <v>332</v>
      </c>
      <c r="AE939">
        <v>0</v>
      </c>
      <c r="AG939">
        <v>0</v>
      </c>
      <c r="AI939" t="s">
        <v>363</v>
      </c>
      <c r="AM939">
        <v>0</v>
      </c>
      <c r="AN939">
        <v>9.5243055555559994E-2</v>
      </c>
      <c r="AO939">
        <v>0</v>
      </c>
      <c r="AP939">
        <v>0</v>
      </c>
      <c r="AQ939">
        <v>1001762238</v>
      </c>
      <c r="AR939">
        <v>4972896</v>
      </c>
      <c r="AS939">
        <v>3</v>
      </c>
    </row>
    <row r="940" spans="1:45" x14ac:dyDescent="0.35">
      <c r="A940">
        <v>6534075</v>
      </c>
      <c r="B940">
        <v>0</v>
      </c>
      <c r="C940">
        <v>10</v>
      </c>
      <c r="D940" t="s">
        <v>367</v>
      </c>
      <c r="E940" t="s">
        <v>1324</v>
      </c>
      <c r="F940" t="s">
        <v>310</v>
      </c>
      <c r="G940" t="s">
        <v>1469</v>
      </c>
      <c r="H940">
        <v>0</v>
      </c>
      <c r="I940">
        <v>2</v>
      </c>
      <c r="J940">
        <v>0</v>
      </c>
      <c r="K940">
        <v>12</v>
      </c>
      <c r="L940" t="s">
        <v>355</v>
      </c>
      <c r="M940">
        <v>0</v>
      </c>
      <c r="N940" s="16">
        <v>45808</v>
      </c>
      <c r="O940" s="16">
        <v>45809</v>
      </c>
      <c r="Q940" t="s">
        <v>326</v>
      </c>
      <c r="R940" t="s">
        <v>325</v>
      </c>
      <c r="S940">
        <v>10014719</v>
      </c>
      <c r="T940" t="s">
        <v>324</v>
      </c>
      <c r="AE940">
        <v>0</v>
      </c>
      <c r="AG940">
        <v>0</v>
      </c>
      <c r="AI940" t="s">
        <v>363</v>
      </c>
      <c r="AM940">
        <v>0</v>
      </c>
      <c r="AN940">
        <v>9.5243055555559994E-2</v>
      </c>
      <c r="AO940">
        <v>0</v>
      </c>
      <c r="AP940">
        <v>0</v>
      </c>
      <c r="AQ940">
        <v>1001762240</v>
      </c>
      <c r="AR940">
        <v>4972898</v>
      </c>
      <c r="AS940">
        <v>3</v>
      </c>
    </row>
    <row r="941" spans="1:45" x14ac:dyDescent="0.35">
      <c r="A941">
        <v>6534078</v>
      </c>
      <c r="B941">
        <v>0</v>
      </c>
      <c r="C941">
        <v>10</v>
      </c>
      <c r="D941" t="s">
        <v>203</v>
      </c>
      <c r="E941" t="s">
        <v>1324</v>
      </c>
      <c r="F941" t="s">
        <v>310</v>
      </c>
      <c r="G941" t="s">
        <v>1468</v>
      </c>
      <c r="H941">
        <v>8</v>
      </c>
      <c r="I941">
        <v>2</v>
      </c>
      <c r="J941">
        <v>0</v>
      </c>
      <c r="K941">
        <v>4</v>
      </c>
      <c r="L941" t="s">
        <v>355</v>
      </c>
      <c r="M941">
        <v>0</v>
      </c>
      <c r="N941" s="16">
        <v>45839</v>
      </c>
      <c r="O941" s="16">
        <v>45839</v>
      </c>
      <c r="Q941" t="s">
        <v>134</v>
      </c>
      <c r="R941" t="s">
        <v>271</v>
      </c>
      <c r="S941">
        <v>10014658</v>
      </c>
      <c r="T941" t="s">
        <v>134</v>
      </c>
      <c r="AE941">
        <v>0</v>
      </c>
      <c r="AF941" s="16"/>
      <c r="AG941">
        <v>0</v>
      </c>
      <c r="AI941" t="s">
        <v>363</v>
      </c>
      <c r="AM941">
        <v>0</v>
      </c>
      <c r="AN941">
        <v>0.23809027777778</v>
      </c>
      <c r="AO941">
        <v>0</v>
      </c>
      <c r="AP941">
        <v>0</v>
      </c>
      <c r="AQ941">
        <v>1001762314</v>
      </c>
      <c r="AR941">
        <v>4972903</v>
      </c>
      <c r="AS941">
        <v>3</v>
      </c>
    </row>
    <row r="942" spans="1:45" x14ac:dyDescent="0.35">
      <c r="A942">
        <v>6534102</v>
      </c>
      <c r="B942">
        <v>0</v>
      </c>
      <c r="C942">
        <v>10</v>
      </c>
      <c r="D942" t="s">
        <v>367</v>
      </c>
      <c r="E942" t="s">
        <v>359</v>
      </c>
      <c r="F942" t="s">
        <v>310</v>
      </c>
      <c r="G942" t="s">
        <v>1467</v>
      </c>
      <c r="H942">
        <v>8</v>
      </c>
      <c r="I942">
        <v>2</v>
      </c>
      <c r="J942">
        <v>0</v>
      </c>
      <c r="K942">
        <v>4</v>
      </c>
      <c r="L942" t="s">
        <v>355</v>
      </c>
      <c r="M942">
        <v>0</v>
      </c>
      <c r="N942" s="16">
        <v>45846</v>
      </c>
      <c r="O942" s="16">
        <v>45846</v>
      </c>
      <c r="Q942" t="s">
        <v>326</v>
      </c>
      <c r="R942" t="s">
        <v>325</v>
      </c>
      <c r="S942">
        <v>10014719</v>
      </c>
      <c r="T942" t="s">
        <v>324</v>
      </c>
      <c r="AE942">
        <v>0</v>
      </c>
      <c r="AF942" s="16"/>
      <c r="AG942">
        <v>0</v>
      </c>
      <c r="AI942" t="s">
        <v>363</v>
      </c>
      <c r="AM942">
        <v>0</v>
      </c>
      <c r="AN942">
        <v>9.5243055555559994E-2</v>
      </c>
      <c r="AO942">
        <v>0</v>
      </c>
      <c r="AP942">
        <v>0</v>
      </c>
      <c r="AQ942">
        <v>1001762317</v>
      </c>
      <c r="AR942">
        <v>4972906</v>
      </c>
      <c r="AS942">
        <v>3</v>
      </c>
    </row>
    <row r="943" spans="1:45" x14ac:dyDescent="0.35">
      <c r="A943">
        <v>6534268</v>
      </c>
      <c r="B943">
        <v>0</v>
      </c>
      <c r="C943">
        <v>10</v>
      </c>
      <c r="D943" t="s">
        <v>374</v>
      </c>
      <c r="E943" t="s">
        <v>359</v>
      </c>
      <c r="F943" t="s">
        <v>310</v>
      </c>
      <c r="G943" t="s">
        <v>1466</v>
      </c>
      <c r="H943">
        <v>6</v>
      </c>
      <c r="I943">
        <v>2</v>
      </c>
      <c r="J943">
        <v>0</v>
      </c>
      <c r="K943">
        <v>3</v>
      </c>
      <c r="L943" t="s">
        <v>355</v>
      </c>
      <c r="M943">
        <v>0</v>
      </c>
      <c r="N943" s="16">
        <v>45671</v>
      </c>
      <c r="O943" s="16">
        <v>45671</v>
      </c>
      <c r="Q943" t="s">
        <v>899</v>
      </c>
      <c r="R943" t="s">
        <v>902</v>
      </c>
      <c r="S943">
        <v>10018449</v>
      </c>
      <c r="T943" t="s">
        <v>901</v>
      </c>
      <c r="AE943">
        <v>0</v>
      </c>
      <c r="AG943">
        <v>0</v>
      </c>
      <c r="AI943" t="s">
        <v>363</v>
      </c>
      <c r="AM943">
        <v>0</v>
      </c>
      <c r="AN943">
        <v>0.57143518518518999</v>
      </c>
      <c r="AO943">
        <v>0</v>
      </c>
      <c r="AP943">
        <v>0</v>
      </c>
      <c r="AQ943">
        <v>1001762924</v>
      </c>
      <c r="AR943">
        <v>4973334</v>
      </c>
      <c r="AS943">
        <v>3</v>
      </c>
    </row>
    <row r="944" spans="1:45" x14ac:dyDescent="0.35">
      <c r="A944">
        <v>6534334</v>
      </c>
      <c r="B944">
        <v>0</v>
      </c>
      <c r="C944">
        <v>10</v>
      </c>
      <c r="D944" t="s">
        <v>367</v>
      </c>
      <c r="E944" t="s">
        <v>1324</v>
      </c>
      <c r="F944" t="s">
        <v>310</v>
      </c>
      <c r="G944" t="s">
        <v>3303</v>
      </c>
      <c r="H944">
        <v>0</v>
      </c>
      <c r="I944">
        <v>2</v>
      </c>
      <c r="J944">
        <v>0</v>
      </c>
      <c r="K944">
        <v>2</v>
      </c>
      <c r="L944" t="s">
        <v>355</v>
      </c>
      <c r="M944">
        <v>0</v>
      </c>
      <c r="N944" s="16">
        <v>45838</v>
      </c>
      <c r="O944" s="16">
        <v>45838</v>
      </c>
      <c r="Q944" t="s">
        <v>1084</v>
      </c>
      <c r="R944" t="s">
        <v>258</v>
      </c>
      <c r="S944">
        <v>10017764</v>
      </c>
      <c r="T944" t="s">
        <v>257</v>
      </c>
      <c r="AE944">
        <v>0</v>
      </c>
      <c r="AG944">
        <v>0</v>
      </c>
      <c r="AI944" t="s">
        <v>363</v>
      </c>
      <c r="AM944">
        <v>0.57143518518518999</v>
      </c>
      <c r="AN944">
        <v>0.71429398148148004</v>
      </c>
      <c r="AO944">
        <v>0</v>
      </c>
      <c r="AP944">
        <v>0</v>
      </c>
      <c r="AQ944">
        <v>1001762924</v>
      </c>
      <c r="AR944">
        <v>4973340</v>
      </c>
      <c r="AS944">
        <v>3</v>
      </c>
    </row>
    <row r="945" spans="1:45" x14ac:dyDescent="0.35">
      <c r="A945">
        <v>6534341</v>
      </c>
      <c r="B945">
        <v>0</v>
      </c>
      <c r="C945">
        <v>10</v>
      </c>
      <c r="D945" t="s">
        <v>1265</v>
      </c>
      <c r="E945" t="s">
        <v>359</v>
      </c>
      <c r="F945" t="s">
        <v>310</v>
      </c>
      <c r="G945" t="s">
        <v>1463</v>
      </c>
      <c r="H945">
        <v>0</v>
      </c>
      <c r="I945">
        <v>1</v>
      </c>
      <c r="J945">
        <v>0</v>
      </c>
      <c r="K945">
        <v>1</v>
      </c>
      <c r="L945" t="s">
        <v>355</v>
      </c>
      <c r="M945">
        <v>0</v>
      </c>
      <c r="N945" s="16">
        <v>45809</v>
      </c>
      <c r="O945" s="16">
        <v>45809</v>
      </c>
      <c r="R945" t="s">
        <v>431</v>
      </c>
      <c r="T945" t="s">
        <v>429</v>
      </c>
      <c r="U945">
        <v>40048417</v>
      </c>
      <c r="AE945">
        <v>0</v>
      </c>
      <c r="AG945">
        <v>0</v>
      </c>
      <c r="AI945" t="s">
        <v>363</v>
      </c>
      <c r="AM945">
        <v>0.29166666666667002</v>
      </c>
      <c r="AN945">
        <v>0.625</v>
      </c>
      <c r="AO945">
        <v>0</v>
      </c>
      <c r="AP945">
        <v>0</v>
      </c>
      <c r="AQ945">
        <v>1001762856</v>
      </c>
      <c r="AR945">
        <v>4973540</v>
      </c>
      <c r="AS945">
        <v>3</v>
      </c>
    </row>
    <row r="946" spans="1:45" x14ac:dyDescent="0.35">
      <c r="A946">
        <v>6534377</v>
      </c>
      <c r="B946">
        <v>0</v>
      </c>
      <c r="C946">
        <v>10</v>
      </c>
      <c r="D946" t="s">
        <v>367</v>
      </c>
      <c r="E946" t="s">
        <v>359</v>
      </c>
      <c r="F946" t="s">
        <v>310</v>
      </c>
      <c r="G946" t="s">
        <v>3304</v>
      </c>
      <c r="H946">
        <v>0</v>
      </c>
      <c r="I946">
        <v>2</v>
      </c>
      <c r="J946">
        <v>0</v>
      </c>
      <c r="K946">
        <v>6</v>
      </c>
      <c r="L946" t="s">
        <v>355</v>
      </c>
      <c r="M946">
        <v>0</v>
      </c>
      <c r="N946" s="16">
        <v>45782</v>
      </c>
      <c r="O946" s="16">
        <v>45782</v>
      </c>
      <c r="Q946" t="s">
        <v>1462</v>
      </c>
      <c r="R946" t="s">
        <v>325</v>
      </c>
      <c r="S946">
        <v>10017369</v>
      </c>
      <c r="T946" t="s">
        <v>324</v>
      </c>
      <c r="AE946">
        <v>0</v>
      </c>
      <c r="AG946">
        <v>0</v>
      </c>
      <c r="AI946" t="s">
        <v>358</v>
      </c>
      <c r="AM946">
        <v>0</v>
      </c>
      <c r="AN946">
        <v>4.7615740740740001E-2</v>
      </c>
      <c r="AO946">
        <v>0</v>
      </c>
      <c r="AP946">
        <v>0</v>
      </c>
      <c r="AQ946">
        <v>1001762934</v>
      </c>
      <c r="AR946">
        <v>4973669</v>
      </c>
      <c r="AS946">
        <v>4</v>
      </c>
    </row>
    <row r="947" spans="1:45" x14ac:dyDescent="0.35">
      <c r="A947">
        <v>6534424</v>
      </c>
      <c r="B947">
        <v>0</v>
      </c>
      <c r="C947">
        <v>10</v>
      </c>
      <c r="D947" t="s">
        <v>367</v>
      </c>
      <c r="E947" t="s">
        <v>1324</v>
      </c>
      <c r="F947" t="s">
        <v>310</v>
      </c>
      <c r="G947" t="s">
        <v>1460</v>
      </c>
      <c r="H947">
        <v>0</v>
      </c>
      <c r="I947">
        <v>2</v>
      </c>
      <c r="J947">
        <v>0</v>
      </c>
      <c r="K947">
        <v>8</v>
      </c>
      <c r="L947" t="s">
        <v>355</v>
      </c>
      <c r="M947">
        <v>0</v>
      </c>
      <c r="N947" s="16">
        <v>45808</v>
      </c>
      <c r="O947" s="16">
        <v>45808</v>
      </c>
      <c r="Q947" t="s">
        <v>433</v>
      </c>
      <c r="R947" t="s">
        <v>325</v>
      </c>
      <c r="S947">
        <v>10017212</v>
      </c>
      <c r="T947" t="s">
        <v>324</v>
      </c>
      <c r="AE947">
        <v>0</v>
      </c>
      <c r="AF947" s="16"/>
      <c r="AG947">
        <v>0</v>
      </c>
      <c r="AI947" t="s">
        <v>358</v>
      </c>
      <c r="AM947">
        <v>0</v>
      </c>
      <c r="AN947">
        <v>9.5243055555559994E-2</v>
      </c>
      <c r="AO947">
        <v>0</v>
      </c>
      <c r="AP947">
        <v>0</v>
      </c>
      <c r="AQ947">
        <v>1001762935</v>
      </c>
      <c r="AR947">
        <v>4973670</v>
      </c>
      <c r="AS947">
        <v>4</v>
      </c>
    </row>
    <row r="948" spans="1:45" x14ac:dyDescent="0.35">
      <c r="A948">
        <v>6534440</v>
      </c>
      <c r="B948">
        <v>0</v>
      </c>
      <c r="C948">
        <v>10</v>
      </c>
      <c r="D948" t="s">
        <v>367</v>
      </c>
      <c r="E948" t="s">
        <v>1324</v>
      </c>
      <c r="F948" t="s">
        <v>310</v>
      </c>
      <c r="G948" t="s">
        <v>3305</v>
      </c>
      <c r="H948">
        <v>0</v>
      </c>
      <c r="I948">
        <v>2</v>
      </c>
      <c r="J948">
        <v>0</v>
      </c>
      <c r="K948">
        <v>2</v>
      </c>
      <c r="L948" t="s">
        <v>355</v>
      </c>
      <c r="M948">
        <v>0</v>
      </c>
      <c r="N948" s="16">
        <v>45809</v>
      </c>
      <c r="O948" s="16">
        <v>45809</v>
      </c>
      <c r="Q948" t="s">
        <v>181</v>
      </c>
      <c r="R948" t="s">
        <v>322</v>
      </c>
      <c r="S948">
        <v>10017210</v>
      </c>
      <c r="T948" t="s">
        <v>321</v>
      </c>
      <c r="AE948">
        <v>0</v>
      </c>
      <c r="AG948">
        <v>0</v>
      </c>
      <c r="AI948" t="s">
        <v>363</v>
      </c>
      <c r="AM948">
        <v>0</v>
      </c>
      <c r="AN948">
        <v>8.3333333333329998E-2</v>
      </c>
      <c r="AO948">
        <v>0</v>
      </c>
      <c r="AP948">
        <v>0</v>
      </c>
      <c r="AQ948">
        <v>1001762938</v>
      </c>
      <c r="AR948">
        <v>4973673</v>
      </c>
      <c r="AS948">
        <v>3</v>
      </c>
    </row>
    <row r="949" spans="1:45" x14ac:dyDescent="0.35">
      <c r="A949">
        <v>6534441</v>
      </c>
      <c r="B949">
        <v>0</v>
      </c>
      <c r="C949">
        <v>10</v>
      </c>
      <c r="D949" t="s">
        <v>367</v>
      </c>
      <c r="E949" t="s">
        <v>1324</v>
      </c>
      <c r="F949" t="s">
        <v>310</v>
      </c>
      <c r="G949" t="s">
        <v>1458</v>
      </c>
      <c r="H949">
        <v>0</v>
      </c>
      <c r="I949">
        <v>2</v>
      </c>
      <c r="J949">
        <v>0</v>
      </c>
      <c r="K949">
        <v>4</v>
      </c>
      <c r="L949" t="s">
        <v>355</v>
      </c>
      <c r="M949">
        <v>0</v>
      </c>
      <c r="N949" s="16">
        <v>45809</v>
      </c>
      <c r="O949" s="16">
        <v>45809</v>
      </c>
      <c r="Q949" t="s">
        <v>181</v>
      </c>
      <c r="R949" t="s">
        <v>322</v>
      </c>
      <c r="S949">
        <v>10017210</v>
      </c>
      <c r="T949" t="s">
        <v>321</v>
      </c>
      <c r="AE949">
        <v>0.75</v>
      </c>
      <c r="AF949" s="16">
        <v>45776</v>
      </c>
      <c r="AG949">
        <v>0.33333333333332998</v>
      </c>
      <c r="AI949" t="s">
        <v>363</v>
      </c>
      <c r="AM949">
        <v>0</v>
      </c>
      <c r="AN949">
        <v>0.57143518518518999</v>
      </c>
      <c r="AO949">
        <v>0</v>
      </c>
      <c r="AP949">
        <v>0</v>
      </c>
      <c r="AQ949">
        <v>1001762941</v>
      </c>
      <c r="AR949">
        <v>4973676</v>
      </c>
      <c r="AS949">
        <v>3</v>
      </c>
    </row>
    <row r="950" spans="1:45" x14ac:dyDescent="0.35">
      <c r="A950">
        <v>6534443</v>
      </c>
      <c r="B950">
        <v>0</v>
      </c>
      <c r="C950">
        <v>10</v>
      </c>
      <c r="D950" t="s">
        <v>367</v>
      </c>
      <c r="E950" t="s">
        <v>1324</v>
      </c>
      <c r="F950" t="s">
        <v>310</v>
      </c>
      <c r="G950" t="s">
        <v>1457</v>
      </c>
      <c r="H950">
        <v>0</v>
      </c>
      <c r="I950">
        <v>2</v>
      </c>
      <c r="J950">
        <v>0</v>
      </c>
      <c r="K950">
        <v>4</v>
      </c>
      <c r="L950" t="s">
        <v>355</v>
      </c>
      <c r="M950">
        <v>0</v>
      </c>
      <c r="N950" s="16">
        <v>45809</v>
      </c>
      <c r="O950" s="16">
        <v>45809</v>
      </c>
      <c r="Q950" t="s">
        <v>181</v>
      </c>
      <c r="R950" t="s">
        <v>322</v>
      </c>
      <c r="S950">
        <v>10017210</v>
      </c>
      <c r="T950" t="s">
        <v>321</v>
      </c>
      <c r="AE950">
        <v>0.75</v>
      </c>
      <c r="AF950" s="16">
        <v>45776</v>
      </c>
      <c r="AG950">
        <v>0.33333333333332998</v>
      </c>
      <c r="AI950" t="s">
        <v>363</v>
      </c>
      <c r="AM950">
        <v>0.57143518518518999</v>
      </c>
      <c r="AN950">
        <v>0.76190972222221998</v>
      </c>
      <c r="AO950">
        <v>0</v>
      </c>
      <c r="AP950">
        <v>0</v>
      </c>
      <c r="AQ950">
        <v>1001762941</v>
      </c>
      <c r="AR950">
        <v>5154370</v>
      </c>
      <c r="AS950">
        <v>3</v>
      </c>
    </row>
    <row r="951" spans="1:45" x14ac:dyDescent="0.35">
      <c r="A951">
        <v>6534521</v>
      </c>
      <c r="B951">
        <v>0</v>
      </c>
      <c r="C951">
        <v>10</v>
      </c>
      <c r="D951" t="s">
        <v>367</v>
      </c>
      <c r="E951" t="s">
        <v>359</v>
      </c>
      <c r="F951" t="s">
        <v>310</v>
      </c>
      <c r="G951" t="s">
        <v>1456</v>
      </c>
      <c r="H951">
        <v>0</v>
      </c>
      <c r="I951">
        <v>2</v>
      </c>
      <c r="J951">
        <v>0</v>
      </c>
      <c r="K951">
        <v>3</v>
      </c>
      <c r="L951" t="s">
        <v>355</v>
      </c>
      <c r="M951">
        <v>0</v>
      </c>
      <c r="N951" s="16">
        <v>45809</v>
      </c>
      <c r="O951" s="16">
        <v>45809</v>
      </c>
      <c r="Q951" t="s">
        <v>151</v>
      </c>
      <c r="R951" t="s">
        <v>399</v>
      </c>
      <c r="S951">
        <v>10014651</v>
      </c>
      <c r="T951" t="s">
        <v>151</v>
      </c>
      <c r="AE951">
        <v>0</v>
      </c>
      <c r="AF951" s="16"/>
      <c r="AG951">
        <v>0</v>
      </c>
      <c r="AI951" t="s">
        <v>363</v>
      </c>
      <c r="AM951">
        <v>0</v>
      </c>
      <c r="AN951">
        <v>0.19047453703704001</v>
      </c>
      <c r="AO951">
        <v>0</v>
      </c>
      <c r="AP951">
        <v>0</v>
      </c>
      <c r="AQ951">
        <v>1001762984</v>
      </c>
      <c r="AR951">
        <v>4973679</v>
      </c>
      <c r="AS951">
        <v>3</v>
      </c>
    </row>
    <row r="952" spans="1:45" x14ac:dyDescent="0.35">
      <c r="A952">
        <v>6534681</v>
      </c>
      <c r="B952">
        <v>0</v>
      </c>
      <c r="C952">
        <v>10</v>
      </c>
      <c r="D952" t="s">
        <v>367</v>
      </c>
      <c r="E952" t="s">
        <v>1324</v>
      </c>
      <c r="F952" t="s">
        <v>310</v>
      </c>
      <c r="G952" t="s">
        <v>1455</v>
      </c>
      <c r="H952">
        <v>0</v>
      </c>
      <c r="I952">
        <v>3</v>
      </c>
      <c r="J952">
        <v>0</v>
      </c>
      <c r="K952">
        <v>30</v>
      </c>
      <c r="L952" t="s">
        <v>355</v>
      </c>
      <c r="M952">
        <v>0</v>
      </c>
      <c r="N952" s="16">
        <v>45808</v>
      </c>
      <c r="O952" s="16">
        <v>45811</v>
      </c>
      <c r="Q952" t="s">
        <v>239</v>
      </c>
      <c r="R952" t="s">
        <v>325</v>
      </c>
      <c r="S952">
        <v>10014721</v>
      </c>
      <c r="T952" t="s">
        <v>324</v>
      </c>
      <c r="AE952">
        <v>0</v>
      </c>
      <c r="AG952">
        <v>0</v>
      </c>
      <c r="AI952" t="s">
        <v>363</v>
      </c>
      <c r="AM952">
        <v>0</v>
      </c>
      <c r="AN952">
        <v>9.5243055555559994E-2</v>
      </c>
      <c r="AO952">
        <v>0</v>
      </c>
      <c r="AP952">
        <v>0</v>
      </c>
      <c r="AQ952">
        <v>1001762994</v>
      </c>
      <c r="AR952">
        <v>4973691</v>
      </c>
      <c r="AS952">
        <v>3</v>
      </c>
    </row>
    <row r="953" spans="1:45" x14ac:dyDescent="0.35">
      <c r="A953">
        <v>6535884</v>
      </c>
      <c r="B953">
        <v>0</v>
      </c>
      <c r="C953">
        <v>10</v>
      </c>
      <c r="D953" t="s">
        <v>367</v>
      </c>
      <c r="E953" t="s">
        <v>1324</v>
      </c>
      <c r="F953" t="s">
        <v>310</v>
      </c>
      <c r="G953" t="s">
        <v>1454</v>
      </c>
      <c r="H953">
        <v>12</v>
      </c>
      <c r="I953">
        <v>2</v>
      </c>
      <c r="J953">
        <v>0</v>
      </c>
      <c r="K953">
        <v>6</v>
      </c>
      <c r="L953" t="s">
        <v>355</v>
      </c>
      <c r="M953">
        <v>0</v>
      </c>
      <c r="N953" s="16">
        <v>45808</v>
      </c>
      <c r="O953" s="16">
        <v>45808</v>
      </c>
      <c r="Q953" t="s">
        <v>239</v>
      </c>
      <c r="R953" t="s">
        <v>325</v>
      </c>
      <c r="S953">
        <v>10014721</v>
      </c>
      <c r="T953" t="s">
        <v>324</v>
      </c>
      <c r="AE953">
        <v>0</v>
      </c>
      <c r="AG953">
        <v>0</v>
      </c>
      <c r="AI953" t="s">
        <v>363</v>
      </c>
      <c r="AM953">
        <v>0</v>
      </c>
      <c r="AN953">
        <v>9.5243055555559994E-2</v>
      </c>
      <c r="AO953">
        <v>0</v>
      </c>
      <c r="AP953">
        <v>0</v>
      </c>
      <c r="AQ953">
        <v>1001763027</v>
      </c>
      <c r="AR953">
        <v>4973704</v>
      </c>
      <c r="AS953">
        <v>3</v>
      </c>
    </row>
    <row r="954" spans="1:45" x14ac:dyDescent="0.35">
      <c r="A954">
        <v>6551176</v>
      </c>
      <c r="B954">
        <v>0</v>
      </c>
      <c r="C954">
        <v>10</v>
      </c>
      <c r="D954" t="s">
        <v>203</v>
      </c>
      <c r="E954" t="s">
        <v>1324</v>
      </c>
      <c r="F954" t="s">
        <v>310</v>
      </c>
      <c r="G954" t="s">
        <v>1453</v>
      </c>
      <c r="H954">
        <v>1.5</v>
      </c>
      <c r="I954">
        <v>1</v>
      </c>
      <c r="J954">
        <v>0</v>
      </c>
      <c r="K954">
        <v>1.5</v>
      </c>
      <c r="L954" t="s">
        <v>355</v>
      </c>
      <c r="M954">
        <v>0</v>
      </c>
      <c r="N954" s="16">
        <v>45838</v>
      </c>
      <c r="O954" s="16">
        <v>45838</v>
      </c>
      <c r="Q954" t="s">
        <v>238</v>
      </c>
      <c r="R954" t="s">
        <v>281</v>
      </c>
      <c r="S954">
        <v>10014628</v>
      </c>
      <c r="T954" t="s">
        <v>238</v>
      </c>
      <c r="AE954">
        <v>0</v>
      </c>
      <c r="AG954">
        <v>0</v>
      </c>
      <c r="AI954" t="s">
        <v>363</v>
      </c>
      <c r="AM954">
        <v>0</v>
      </c>
      <c r="AN954">
        <v>4.7615740740740001E-2</v>
      </c>
      <c r="AO954">
        <v>0</v>
      </c>
      <c r="AP954">
        <v>0</v>
      </c>
      <c r="AQ954">
        <v>1001763031</v>
      </c>
      <c r="AR954">
        <v>4973710</v>
      </c>
      <c r="AS954">
        <v>3</v>
      </c>
    </row>
    <row r="955" spans="1:45" x14ac:dyDescent="0.35">
      <c r="A955">
        <v>6551211</v>
      </c>
      <c r="B955">
        <v>0</v>
      </c>
      <c r="C955">
        <v>10</v>
      </c>
      <c r="D955" t="s">
        <v>203</v>
      </c>
      <c r="E955" t="s">
        <v>1324</v>
      </c>
      <c r="F955" t="s">
        <v>310</v>
      </c>
      <c r="G955" t="s">
        <v>1452</v>
      </c>
      <c r="H955">
        <v>4</v>
      </c>
      <c r="I955">
        <v>2</v>
      </c>
      <c r="J955">
        <v>0</v>
      </c>
      <c r="K955">
        <v>2</v>
      </c>
      <c r="L955" t="s">
        <v>355</v>
      </c>
      <c r="M955">
        <v>0</v>
      </c>
      <c r="N955" s="16">
        <v>45809</v>
      </c>
      <c r="O955" s="16">
        <v>45809</v>
      </c>
      <c r="Q955" t="s">
        <v>332</v>
      </c>
      <c r="R955" t="s">
        <v>333</v>
      </c>
      <c r="S955">
        <v>10014639</v>
      </c>
      <c r="T955" t="s">
        <v>332</v>
      </c>
      <c r="AE955">
        <v>0</v>
      </c>
      <c r="AG955">
        <v>0</v>
      </c>
      <c r="AI955" t="s">
        <v>363</v>
      </c>
      <c r="AM955">
        <v>0</v>
      </c>
      <c r="AN955">
        <v>9.5243055555559994E-2</v>
      </c>
      <c r="AO955">
        <v>0</v>
      </c>
      <c r="AP955">
        <v>0</v>
      </c>
      <c r="AQ955">
        <v>1001763034</v>
      </c>
      <c r="AR955">
        <v>4973713</v>
      </c>
      <c r="AS955">
        <v>3</v>
      </c>
    </row>
    <row r="956" spans="1:45" x14ac:dyDescent="0.35">
      <c r="A956">
        <v>6551215</v>
      </c>
      <c r="B956">
        <v>0</v>
      </c>
      <c r="C956">
        <v>10</v>
      </c>
      <c r="D956" t="s">
        <v>361</v>
      </c>
      <c r="E956" t="s">
        <v>359</v>
      </c>
      <c r="F956" t="s">
        <v>310</v>
      </c>
      <c r="G956" t="s">
        <v>1391</v>
      </c>
      <c r="H956">
        <v>2</v>
      </c>
      <c r="I956">
        <v>2</v>
      </c>
      <c r="J956">
        <v>0</v>
      </c>
      <c r="K956">
        <v>1</v>
      </c>
      <c r="L956" t="s">
        <v>355</v>
      </c>
      <c r="M956">
        <v>0</v>
      </c>
      <c r="N956" s="16">
        <v>45850</v>
      </c>
      <c r="O956" s="16">
        <v>45850</v>
      </c>
      <c r="Q956" t="s">
        <v>227</v>
      </c>
      <c r="R956" t="s">
        <v>305</v>
      </c>
      <c r="S956">
        <v>10014606</v>
      </c>
      <c r="T956" t="s">
        <v>227</v>
      </c>
      <c r="AE956">
        <v>0</v>
      </c>
      <c r="AG956">
        <v>0</v>
      </c>
      <c r="AI956" t="s">
        <v>363</v>
      </c>
      <c r="AM956">
        <v>0</v>
      </c>
      <c r="AN956">
        <v>9.5243055555559994E-2</v>
      </c>
      <c r="AO956">
        <v>0</v>
      </c>
      <c r="AP956">
        <v>0</v>
      </c>
      <c r="AQ956">
        <v>1001763036</v>
      </c>
      <c r="AR956">
        <v>4973715</v>
      </c>
      <c r="AS956">
        <v>3</v>
      </c>
    </row>
    <row r="957" spans="1:45" x14ac:dyDescent="0.35">
      <c r="A957">
        <v>6551219</v>
      </c>
      <c r="B957">
        <v>0</v>
      </c>
      <c r="C957">
        <v>10</v>
      </c>
      <c r="D957" t="s">
        <v>203</v>
      </c>
      <c r="E957" t="s">
        <v>1324</v>
      </c>
      <c r="F957" t="s">
        <v>310</v>
      </c>
      <c r="G957" t="s">
        <v>1451</v>
      </c>
      <c r="H957">
        <v>3</v>
      </c>
      <c r="I957">
        <v>1</v>
      </c>
      <c r="J957">
        <v>0</v>
      </c>
      <c r="K957">
        <v>3</v>
      </c>
      <c r="L957" t="s">
        <v>355</v>
      </c>
      <c r="M957">
        <v>0</v>
      </c>
      <c r="N957" s="16">
        <v>45809</v>
      </c>
      <c r="O957" s="16">
        <v>45809</v>
      </c>
      <c r="Q957" t="s">
        <v>400</v>
      </c>
      <c r="R957" t="s">
        <v>401</v>
      </c>
      <c r="S957">
        <v>10014646</v>
      </c>
      <c r="T957" t="s">
        <v>400</v>
      </c>
      <c r="AE957">
        <v>0</v>
      </c>
      <c r="AG957">
        <v>0</v>
      </c>
      <c r="AI957" t="s">
        <v>363</v>
      </c>
      <c r="AM957">
        <v>0</v>
      </c>
      <c r="AN957">
        <v>0.19047453703704001</v>
      </c>
      <c r="AO957">
        <v>0</v>
      </c>
      <c r="AP957">
        <v>0</v>
      </c>
      <c r="AQ957">
        <v>1001763133</v>
      </c>
      <c r="AR957">
        <v>4974013</v>
      </c>
      <c r="AS957">
        <v>3</v>
      </c>
    </row>
    <row r="958" spans="1:45" x14ac:dyDescent="0.35">
      <c r="A958">
        <v>6551263</v>
      </c>
      <c r="B958">
        <v>0</v>
      </c>
      <c r="C958">
        <v>10</v>
      </c>
      <c r="D958" t="s">
        <v>361</v>
      </c>
      <c r="E958" t="s">
        <v>1324</v>
      </c>
      <c r="F958" t="s">
        <v>310</v>
      </c>
      <c r="G958" t="s">
        <v>1450</v>
      </c>
      <c r="H958">
        <v>4</v>
      </c>
      <c r="I958">
        <v>1</v>
      </c>
      <c r="J958">
        <v>0</v>
      </c>
      <c r="K958">
        <v>4</v>
      </c>
      <c r="L958" t="s">
        <v>355</v>
      </c>
      <c r="M958">
        <v>0</v>
      </c>
      <c r="N958" s="16">
        <v>45839</v>
      </c>
      <c r="O958" s="16">
        <v>45839</v>
      </c>
      <c r="Q958" t="s">
        <v>400</v>
      </c>
      <c r="R958" t="s">
        <v>401</v>
      </c>
      <c r="S958">
        <v>10014646</v>
      </c>
      <c r="T958" t="s">
        <v>400</v>
      </c>
      <c r="AE958">
        <v>0</v>
      </c>
      <c r="AF958" s="16"/>
      <c r="AG958">
        <v>0</v>
      </c>
      <c r="AI958" t="s">
        <v>358</v>
      </c>
      <c r="AM958">
        <v>0</v>
      </c>
      <c r="AN958">
        <v>0.28571759259259</v>
      </c>
      <c r="AO958">
        <v>0</v>
      </c>
      <c r="AP958">
        <v>0</v>
      </c>
      <c r="AQ958">
        <v>1001763135</v>
      </c>
      <c r="AR958">
        <v>4974016</v>
      </c>
      <c r="AS958">
        <v>4</v>
      </c>
    </row>
    <row r="959" spans="1:45" x14ac:dyDescent="0.35">
      <c r="A959">
        <v>6551277</v>
      </c>
      <c r="B959">
        <v>0</v>
      </c>
      <c r="C959">
        <v>10</v>
      </c>
      <c r="D959" t="s">
        <v>203</v>
      </c>
      <c r="E959" t="s">
        <v>1324</v>
      </c>
      <c r="F959" t="s">
        <v>310</v>
      </c>
      <c r="G959" t="s">
        <v>1449</v>
      </c>
      <c r="H959">
        <v>4</v>
      </c>
      <c r="I959">
        <v>2</v>
      </c>
      <c r="J959">
        <v>0</v>
      </c>
      <c r="K959">
        <v>2</v>
      </c>
      <c r="L959" t="s">
        <v>355</v>
      </c>
      <c r="M959">
        <v>0</v>
      </c>
      <c r="N959" s="16">
        <v>45809</v>
      </c>
      <c r="O959" s="16">
        <v>45809</v>
      </c>
      <c r="Q959" t="s">
        <v>294</v>
      </c>
      <c r="R959" t="s">
        <v>295</v>
      </c>
      <c r="S959">
        <v>10014618</v>
      </c>
      <c r="T959" t="s">
        <v>294</v>
      </c>
      <c r="AE959">
        <v>0</v>
      </c>
      <c r="AG959">
        <v>0</v>
      </c>
      <c r="AI959" t="s">
        <v>363</v>
      </c>
      <c r="AM959">
        <v>0</v>
      </c>
      <c r="AN959">
        <v>9.5243055555559994E-2</v>
      </c>
      <c r="AO959">
        <v>0</v>
      </c>
      <c r="AP959">
        <v>0</v>
      </c>
      <c r="AQ959">
        <v>1001763136</v>
      </c>
      <c r="AR959">
        <v>4974017</v>
      </c>
      <c r="AS959">
        <v>3</v>
      </c>
    </row>
    <row r="960" spans="1:45" x14ac:dyDescent="0.35">
      <c r="A960">
        <v>6551293</v>
      </c>
      <c r="B960">
        <v>0</v>
      </c>
      <c r="C960">
        <v>10</v>
      </c>
      <c r="D960" t="s">
        <v>203</v>
      </c>
      <c r="E960" t="s">
        <v>359</v>
      </c>
      <c r="F960" t="s">
        <v>310</v>
      </c>
      <c r="G960" t="s">
        <v>1448</v>
      </c>
      <c r="H960">
        <v>1</v>
      </c>
      <c r="I960">
        <v>1</v>
      </c>
      <c r="J960">
        <v>0</v>
      </c>
      <c r="K960">
        <v>1</v>
      </c>
      <c r="L960" t="s">
        <v>355</v>
      </c>
      <c r="M960">
        <v>0</v>
      </c>
      <c r="N960" s="16">
        <v>45856</v>
      </c>
      <c r="O960" s="16">
        <v>45856</v>
      </c>
      <c r="Q960" t="s">
        <v>176</v>
      </c>
      <c r="R960" t="s">
        <v>275</v>
      </c>
      <c r="S960">
        <v>10014596</v>
      </c>
      <c r="T960" t="s">
        <v>274</v>
      </c>
      <c r="AE960">
        <v>0</v>
      </c>
      <c r="AG960">
        <v>0</v>
      </c>
      <c r="AI960" t="s">
        <v>363</v>
      </c>
      <c r="AM960">
        <v>0</v>
      </c>
      <c r="AN960">
        <v>9.5243055555559994E-2</v>
      </c>
      <c r="AO960">
        <v>0</v>
      </c>
      <c r="AP960">
        <v>0</v>
      </c>
      <c r="AQ960">
        <v>1001763137</v>
      </c>
      <c r="AR960">
        <v>4974018</v>
      </c>
      <c r="AS960">
        <v>3</v>
      </c>
    </row>
    <row r="961" spans="1:45" x14ac:dyDescent="0.35">
      <c r="A961">
        <v>6551294</v>
      </c>
      <c r="B961">
        <v>0</v>
      </c>
      <c r="C961">
        <v>10</v>
      </c>
      <c r="D961" t="s">
        <v>369</v>
      </c>
      <c r="E961" t="s">
        <v>359</v>
      </c>
      <c r="F961" t="s">
        <v>310</v>
      </c>
      <c r="G961" t="s">
        <v>1447</v>
      </c>
      <c r="H961">
        <v>2</v>
      </c>
      <c r="I961">
        <v>1</v>
      </c>
      <c r="J961">
        <v>0</v>
      </c>
      <c r="K961">
        <v>2</v>
      </c>
      <c r="L961" t="s">
        <v>355</v>
      </c>
      <c r="M961">
        <v>0</v>
      </c>
      <c r="N961" s="16">
        <v>45856</v>
      </c>
      <c r="O961" s="16">
        <v>45856</v>
      </c>
      <c r="Q961" t="s">
        <v>176</v>
      </c>
      <c r="R961" t="s">
        <v>275</v>
      </c>
      <c r="S961">
        <v>10014596</v>
      </c>
      <c r="T961" t="s">
        <v>274</v>
      </c>
      <c r="AE961">
        <v>0</v>
      </c>
      <c r="AG961">
        <v>0</v>
      </c>
      <c r="AI961" t="s">
        <v>358</v>
      </c>
      <c r="AM961">
        <v>0</v>
      </c>
      <c r="AN961">
        <v>0.23809027777778</v>
      </c>
      <c r="AO961">
        <v>0</v>
      </c>
      <c r="AP961">
        <v>0</v>
      </c>
      <c r="AQ961">
        <v>1001763094</v>
      </c>
      <c r="AR961">
        <v>4973885</v>
      </c>
      <c r="AS961">
        <v>4</v>
      </c>
    </row>
    <row r="962" spans="1:45" x14ac:dyDescent="0.35">
      <c r="A962">
        <v>6551296</v>
      </c>
      <c r="B962">
        <v>0</v>
      </c>
      <c r="C962">
        <v>10</v>
      </c>
      <c r="D962" t="s">
        <v>369</v>
      </c>
      <c r="E962" t="s">
        <v>359</v>
      </c>
      <c r="F962" t="s">
        <v>310</v>
      </c>
      <c r="G962" t="s">
        <v>4011</v>
      </c>
      <c r="H962">
        <v>2</v>
      </c>
      <c r="I962">
        <v>1</v>
      </c>
      <c r="J962">
        <v>0</v>
      </c>
      <c r="K962">
        <v>2</v>
      </c>
      <c r="L962" t="s">
        <v>355</v>
      </c>
      <c r="M962">
        <v>0</v>
      </c>
      <c r="N962" s="16">
        <v>45838</v>
      </c>
      <c r="O962" s="16">
        <v>45838</v>
      </c>
      <c r="Q962" t="s">
        <v>137</v>
      </c>
      <c r="R962" t="s">
        <v>388</v>
      </c>
      <c r="S962">
        <v>10014595</v>
      </c>
      <c r="T962" t="s">
        <v>137</v>
      </c>
      <c r="AE962">
        <v>0</v>
      </c>
      <c r="AG962">
        <v>0</v>
      </c>
      <c r="AI962" t="s">
        <v>358</v>
      </c>
      <c r="AM962">
        <v>0</v>
      </c>
      <c r="AN962">
        <v>0.23809027777778</v>
      </c>
      <c r="AO962">
        <v>0</v>
      </c>
      <c r="AP962">
        <v>0</v>
      </c>
      <c r="AQ962">
        <v>1001763097</v>
      </c>
      <c r="AR962">
        <v>4973888</v>
      </c>
      <c r="AS962">
        <v>4</v>
      </c>
    </row>
    <row r="963" spans="1:45" x14ac:dyDescent="0.35">
      <c r="A963">
        <v>6551333</v>
      </c>
      <c r="B963">
        <v>0</v>
      </c>
      <c r="C963">
        <v>10</v>
      </c>
      <c r="D963" t="s">
        <v>357</v>
      </c>
      <c r="E963" t="s">
        <v>359</v>
      </c>
      <c r="F963" t="s">
        <v>310</v>
      </c>
      <c r="G963" t="s">
        <v>3306</v>
      </c>
      <c r="H963">
        <v>48</v>
      </c>
      <c r="I963">
        <v>3</v>
      </c>
      <c r="J963">
        <v>0</v>
      </c>
      <c r="K963">
        <v>16</v>
      </c>
      <c r="L963" t="s">
        <v>355</v>
      </c>
      <c r="M963">
        <v>0</v>
      </c>
      <c r="N963" s="16">
        <v>45700</v>
      </c>
      <c r="O963" s="16">
        <v>45700</v>
      </c>
      <c r="Q963" t="s">
        <v>223</v>
      </c>
      <c r="R963" t="s">
        <v>303</v>
      </c>
      <c r="S963">
        <v>10014613</v>
      </c>
      <c r="T963" t="s">
        <v>223</v>
      </c>
      <c r="AE963">
        <v>0</v>
      </c>
      <c r="AG963">
        <v>0</v>
      </c>
      <c r="AI963" t="s">
        <v>363</v>
      </c>
      <c r="AM963">
        <v>0</v>
      </c>
      <c r="AN963">
        <v>9.5243055555559994E-2</v>
      </c>
      <c r="AO963">
        <v>0</v>
      </c>
      <c r="AP963">
        <v>0</v>
      </c>
      <c r="AQ963">
        <v>1001763144</v>
      </c>
      <c r="AR963">
        <v>4974024</v>
      </c>
      <c r="AS963">
        <v>3</v>
      </c>
    </row>
    <row r="964" spans="1:45" x14ac:dyDescent="0.35">
      <c r="A964">
        <v>6551333</v>
      </c>
      <c r="B964">
        <v>0</v>
      </c>
      <c r="C964">
        <v>20</v>
      </c>
      <c r="D964" t="s">
        <v>361</v>
      </c>
      <c r="E964" t="s">
        <v>359</v>
      </c>
      <c r="F964" t="s">
        <v>310</v>
      </c>
      <c r="G964" t="s">
        <v>3306</v>
      </c>
      <c r="H964">
        <v>8</v>
      </c>
      <c r="I964">
        <v>2</v>
      </c>
      <c r="J964">
        <v>0</v>
      </c>
      <c r="K964">
        <v>4</v>
      </c>
      <c r="L964" t="s">
        <v>355</v>
      </c>
      <c r="M964">
        <v>0</v>
      </c>
      <c r="N964" s="16">
        <v>45809</v>
      </c>
      <c r="O964" s="16">
        <v>45700</v>
      </c>
      <c r="Q964" t="s">
        <v>223</v>
      </c>
      <c r="R964" t="s">
        <v>303</v>
      </c>
      <c r="S964">
        <v>10014613</v>
      </c>
      <c r="T964" t="s">
        <v>223</v>
      </c>
      <c r="AE964">
        <v>0</v>
      </c>
      <c r="AG964">
        <v>0</v>
      </c>
      <c r="AI964" t="s">
        <v>360</v>
      </c>
      <c r="AM964">
        <v>0</v>
      </c>
      <c r="AN964">
        <v>4.7615740740740001E-2</v>
      </c>
      <c r="AO964">
        <v>0</v>
      </c>
      <c r="AP964">
        <v>0</v>
      </c>
      <c r="AQ964">
        <v>1001763153</v>
      </c>
      <c r="AR964">
        <v>4974033</v>
      </c>
      <c r="AS964">
        <v>2</v>
      </c>
    </row>
    <row r="965" spans="1:45" x14ac:dyDescent="0.35">
      <c r="A965">
        <v>6551378</v>
      </c>
      <c r="B965">
        <v>0</v>
      </c>
      <c r="C965">
        <v>10</v>
      </c>
      <c r="D965" t="s">
        <v>203</v>
      </c>
      <c r="E965" t="s">
        <v>1324</v>
      </c>
      <c r="F965" t="s">
        <v>310</v>
      </c>
      <c r="G965" t="s">
        <v>1444</v>
      </c>
      <c r="H965">
        <v>1</v>
      </c>
      <c r="I965">
        <v>1</v>
      </c>
      <c r="J965">
        <v>0</v>
      </c>
      <c r="K965">
        <v>1</v>
      </c>
      <c r="L965" t="s">
        <v>355</v>
      </c>
      <c r="M965">
        <v>0</v>
      </c>
      <c r="N965" s="16">
        <v>45839</v>
      </c>
      <c r="O965" s="16">
        <v>45839</v>
      </c>
      <c r="Q965" t="s">
        <v>237</v>
      </c>
      <c r="R965" t="s">
        <v>386</v>
      </c>
      <c r="S965">
        <v>10014625</v>
      </c>
      <c r="T965" t="s">
        <v>237</v>
      </c>
      <c r="AE965">
        <v>0</v>
      </c>
      <c r="AG965">
        <v>0</v>
      </c>
      <c r="AI965" t="s">
        <v>360</v>
      </c>
      <c r="AM965">
        <v>0</v>
      </c>
      <c r="AN965">
        <v>9.5243055555559994E-2</v>
      </c>
      <c r="AO965">
        <v>0</v>
      </c>
      <c r="AP965">
        <v>0</v>
      </c>
      <c r="AQ965">
        <v>1001763155</v>
      </c>
      <c r="AR965">
        <v>4974035</v>
      </c>
      <c r="AS965">
        <v>2</v>
      </c>
    </row>
    <row r="966" spans="1:45" x14ac:dyDescent="0.35">
      <c r="A966">
        <v>6551553</v>
      </c>
      <c r="B966">
        <v>0</v>
      </c>
      <c r="C966">
        <v>10</v>
      </c>
      <c r="D966" t="s">
        <v>203</v>
      </c>
      <c r="E966" t="s">
        <v>359</v>
      </c>
      <c r="F966" t="s">
        <v>310</v>
      </c>
      <c r="G966" t="s">
        <v>1443</v>
      </c>
      <c r="H966">
        <v>6</v>
      </c>
      <c r="I966">
        <v>2</v>
      </c>
      <c r="J966">
        <v>0</v>
      </c>
      <c r="K966">
        <v>3</v>
      </c>
      <c r="L966" t="s">
        <v>355</v>
      </c>
      <c r="M966">
        <v>0</v>
      </c>
      <c r="N966" s="16">
        <v>45849</v>
      </c>
      <c r="O966" s="16">
        <v>45849</v>
      </c>
      <c r="Q966" t="s">
        <v>148</v>
      </c>
      <c r="R966" t="s">
        <v>297</v>
      </c>
      <c r="S966">
        <v>10014617</v>
      </c>
      <c r="T966" t="s">
        <v>148</v>
      </c>
      <c r="AE966">
        <v>0</v>
      </c>
      <c r="AG966">
        <v>0</v>
      </c>
      <c r="AI966" t="s">
        <v>360</v>
      </c>
      <c r="AM966">
        <v>0</v>
      </c>
      <c r="AN966">
        <v>0.28571759259259</v>
      </c>
      <c r="AO966">
        <v>0</v>
      </c>
      <c r="AP966">
        <v>0</v>
      </c>
      <c r="AQ966">
        <v>1001763156</v>
      </c>
      <c r="AR966">
        <v>4974036</v>
      </c>
      <c r="AS966">
        <v>2</v>
      </c>
    </row>
    <row r="967" spans="1:45" x14ac:dyDescent="0.35">
      <c r="A967">
        <v>6551589</v>
      </c>
      <c r="B967">
        <v>0</v>
      </c>
      <c r="C967">
        <v>10</v>
      </c>
      <c r="D967" t="s">
        <v>203</v>
      </c>
      <c r="E967" t="s">
        <v>359</v>
      </c>
      <c r="F967" t="s">
        <v>310</v>
      </c>
      <c r="G967" t="s">
        <v>1048</v>
      </c>
      <c r="H967">
        <v>4</v>
      </c>
      <c r="I967">
        <v>2</v>
      </c>
      <c r="J967">
        <v>0</v>
      </c>
      <c r="K967">
        <v>2</v>
      </c>
      <c r="L967" t="s">
        <v>355</v>
      </c>
      <c r="M967">
        <v>0</v>
      </c>
      <c r="N967" s="16">
        <v>45788</v>
      </c>
      <c r="O967" s="16">
        <v>45788</v>
      </c>
      <c r="Q967" t="s">
        <v>160</v>
      </c>
      <c r="R967" t="s">
        <v>346</v>
      </c>
      <c r="S967">
        <v>10014598</v>
      </c>
      <c r="T967" t="s">
        <v>160</v>
      </c>
      <c r="AE967">
        <v>0</v>
      </c>
      <c r="AG967">
        <v>0</v>
      </c>
      <c r="AI967" t="s">
        <v>360</v>
      </c>
      <c r="AM967">
        <v>0</v>
      </c>
      <c r="AN967">
        <v>9.5243055555559994E-2</v>
      </c>
      <c r="AO967">
        <v>0</v>
      </c>
      <c r="AP967">
        <v>0</v>
      </c>
      <c r="AQ967">
        <v>1001763159</v>
      </c>
      <c r="AR967">
        <v>4974039</v>
      </c>
      <c r="AS967">
        <v>2</v>
      </c>
    </row>
    <row r="968" spans="1:45" x14ac:dyDescent="0.35">
      <c r="A968">
        <v>6551590</v>
      </c>
      <c r="B968">
        <v>0</v>
      </c>
      <c r="C968">
        <v>10</v>
      </c>
      <c r="D968" t="s">
        <v>203</v>
      </c>
      <c r="E968" t="s">
        <v>1324</v>
      </c>
      <c r="F968" t="s">
        <v>310</v>
      </c>
      <c r="G968" t="s">
        <v>1442</v>
      </c>
      <c r="H968">
        <v>4</v>
      </c>
      <c r="I968">
        <v>2</v>
      </c>
      <c r="J968">
        <v>0</v>
      </c>
      <c r="K968">
        <v>2</v>
      </c>
      <c r="L968" t="s">
        <v>355</v>
      </c>
      <c r="M968">
        <v>0</v>
      </c>
      <c r="N968" s="16">
        <v>45873</v>
      </c>
      <c r="O968" s="16">
        <v>45873</v>
      </c>
      <c r="Q968" t="s">
        <v>160</v>
      </c>
      <c r="R968" t="s">
        <v>346</v>
      </c>
      <c r="S968">
        <v>10014598</v>
      </c>
      <c r="T968" t="s">
        <v>160</v>
      </c>
      <c r="AE968">
        <v>0</v>
      </c>
      <c r="AG968">
        <v>0</v>
      </c>
      <c r="AI968" t="s">
        <v>363</v>
      </c>
      <c r="AM968">
        <v>0</v>
      </c>
      <c r="AN968">
        <v>0.14285879629629999</v>
      </c>
      <c r="AO968">
        <v>0</v>
      </c>
      <c r="AP968">
        <v>0</v>
      </c>
      <c r="AQ968">
        <v>1001763161</v>
      </c>
      <c r="AR968">
        <v>4974042</v>
      </c>
      <c r="AS968">
        <v>3</v>
      </c>
    </row>
    <row r="969" spans="1:45" x14ac:dyDescent="0.35">
      <c r="A969">
        <v>6551875</v>
      </c>
      <c r="B969">
        <v>0</v>
      </c>
      <c r="C969">
        <v>10</v>
      </c>
      <c r="D969" t="s">
        <v>203</v>
      </c>
      <c r="E969" t="s">
        <v>359</v>
      </c>
      <c r="F969" t="s">
        <v>310</v>
      </c>
      <c r="G969" t="s">
        <v>1441</v>
      </c>
      <c r="H969">
        <v>2</v>
      </c>
      <c r="I969">
        <v>1</v>
      </c>
      <c r="J969">
        <v>0</v>
      </c>
      <c r="K969">
        <v>2</v>
      </c>
      <c r="L969" t="s">
        <v>355</v>
      </c>
      <c r="M969">
        <v>0</v>
      </c>
      <c r="N969" s="16">
        <v>45809</v>
      </c>
      <c r="O969" s="16">
        <v>45809</v>
      </c>
      <c r="Q969" t="s">
        <v>128</v>
      </c>
      <c r="R969" t="s">
        <v>390</v>
      </c>
      <c r="S969">
        <v>10014594</v>
      </c>
      <c r="T969" t="s">
        <v>128</v>
      </c>
      <c r="AE969">
        <v>0</v>
      </c>
      <c r="AG969">
        <v>0</v>
      </c>
      <c r="AI969" t="s">
        <v>363</v>
      </c>
      <c r="AM969">
        <v>0</v>
      </c>
      <c r="AN969">
        <v>9.5243055555559994E-2</v>
      </c>
      <c r="AO969">
        <v>0</v>
      </c>
      <c r="AP969">
        <v>0</v>
      </c>
      <c r="AQ969">
        <v>1001763184</v>
      </c>
      <c r="AR969">
        <v>4974045</v>
      </c>
      <c r="AS969">
        <v>3</v>
      </c>
    </row>
    <row r="970" spans="1:45" x14ac:dyDescent="0.35">
      <c r="A970">
        <v>6551932</v>
      </c>
      <c r="B970">
        <v>0</v>
      </c>
      <c r="C970">
        <v>10</v>
      </c>
      <c r="D970" t="s">
        <v>366</v>
      </c>
      <c r="E970" t="s">
        <v>359</v>
      </c>
      <c r="F970" t="s">
        <v>310</v>
      </c>
      <c r="G970" t="s">
        <v>1476</v>
      </c>
      <c r="H970">
        <v>24</v>
      </c>
      <c r="I970">
        <v>3</v>
      </c>
      <c r="J970">
        <v>0</v>
      </c>
      <c r="K970">
        <v>8</v>
      </c>
      <c r="L970" t="s">
        <v>355</v>
      </c>
      <c r="M970">
        <v>0</v>
      </c>
      <c r="N970" s="16">
        <v>45839</v>
      </c>
      <c r="O970" s="16">
        <v>45839</v>
      </c>
      <c r="Q970" t="s">
        <v>137</v>
      </c>
      <c r="R970" t="s">
        <v>388</v>
      </c>
      <c r="S970">
        <v>10014595</v>
      </c>
      <c r="T970" t="s">
        <v>137</v>
      </c>
      <c r="AE970">
        <v>0</v>
      </c>
      <c r="AG970">
        <v>0</v>
      </c>
      <c r="AI970" t="s">
        <v>360</v>
      </c>
      <c r="AM970">
        <v>0</v>
      </c>
      <c r="AN970">
        <v>9.5243055555559994E-2</v>
      </c>
      <c r="AO970">
        <v>0</v>
      </c>
      <c r="AP970">
        <v>0</v>
      </c>
      <c r="AQ970">
        <v>1001763186</v>
      </c>
      <c r="AR970">
        <v>4974047</v>
      </c>
      <c r="AS970">
        <v>2</v>
      </c>
    </row>
    <row r="971" spans="1:45" x14ac:dyDescent="0.35">
      <c r="A971">
        <v>6551932</v>
      </c>
      <c r="B971">
        <v>0</v>
      </c>
      <c r="C971">
        <v>20</v>
      </c>
      <c r="D971" t="s">
        <v>361</v>
      </c>
      <c r="E971" t="s">
        <v>359</v>
      </c>
      <c r="F971" t="s">
        <v>310</v>
      </c>
      <c r="G971" t="s">
        <v>1476</v>
      </c>
      <c r="H971">
        <v>6</v>
      </c>
      <c r="I971">
        <v>2</v>
      </c>
      <c r="J971">
        <v>0</v>
      </c>
      <c r="K971">
        <v>3</v>
      </c>
      <c r="L971" t="s">
        <v>355</v>
      </c>
      <c r="M971">
        <v>0</v>
      </c>
      <c r="N971" s="16">
        <v>45839</v>
      </c>
      <c r="O971" s="16">
        <v>45839</v>
      </c>
      <c r="Q971" t="s">
        <v>137</v>
      </c>
      <c r="R971" t="s">
        <v>388</v>
      </c>
      <c r="S971">
        <v>10014595</v>
      </c>
      <c r="T971" t="s">
        <v>137</v>
      </c>
      <c r="AE971">
        <v>0</v>
      </c>
      <c r="AG971">
        <v>0</v>
      </c>
      <c r="AI971" t="s">
        <v>360</v>
      </c>
      <c r="AM971">
        <v>9.5243055555559994E-2</v>
      </c>
      <c r="AN971">
        <v>0.28571759259259</v>
      </c>
      <c r="AO971">
        <v>0</v>
      </c>
      <c r="AP971">
        <v>0</v>
      </c>
      <c r="AQ971">
        <v>1001763186</v>
      </c>
      <c r="AR971">
        <v>4974048</v>
      </c>
      <c r="AS971">
        <v>2</v>
      </c>
    </row>
    <row r="972" spans="1:45" x14ac:dyDescent="0.35">
      <c r="A972">
        <v>6551932</v>
      </c>
      <c r="B972">
        <v>0</v>
      </c>
      <c r="C972">
        <v>30</v>
      </c>
      <c r="D972" t="s">
        <v>364</v>
      </c>
      <c r="E972" t="s">
        <v>359</v>
      </c>
      <c r="F972" t="s">
        <v>310</v>
      </c>
      <c r="G972" t="s">
        <v>1476</v>
      </c>
      <c r="H972">
        <v>8</v>
      </c>
      <c r="I972">
        <v>2</v>
      </c>
      <c r="J972">
        <v>0</v>
      </c>
      <c r="K972">
        <v>4</v>
      </c>
      <c r="L972" t="s">
        <v>355</v>
      </c>
      <c r="M972">
        <v>0</v>
      </c>
      <c r="N972" s="16">
        <v>45839</v>
      </c>
      <c r="O972" s="16">
        <v>45839</v>
      </c>
      <c r="Q972" t="s">
        <v>137</v>
      </c>
      <c r="R972" t="s">
        <v>388</v>
      </c>
      <c r="S972">
        <v>10014595</v>
      </c>
      <c r="T972" t="s">
        <v>137</v>
      </c>
      <c r="AE972">
        <v>0</v>
      </c>
      <c r="AG972">
        <v>0</v>
      </c>
      <c r="AI972" t="s">
        <v>363</v>
      </c>
      <c r="AM972">
        <v>0</v>
      </c>
      <c r="AN972">
        <v>9.5243055555559994E-2</v>
      </c>
      <c r="AO972">
        <v>0</v>
      </c>
      <c r="AP972">
        <v>0</v>
      </c>
      <c r="AQ972">
        <v>1001763333</v>
      </c>
      <c r="AR972">
        <v>4974164</v>
      </c>
      <c r="AS972">
        <v>3</v>
      </c>
    </row>
    <row r="973" spans="1:45" x14ac:dyDescent="0.35">
      <c r="A973">
        <v>6551945</v>
      </c>
      <c r="B973">
        <v>0</v>
      </c>
      <c r="C973">
        <v>10</v>
      </c>
      <c r="D973" t="s">
        <v>376</v>
      </c>
      <c r="E973" t="s">
        <v>1324</v>
      </c>
      <c r="F973" t="s">
        <v>310</v>
      </c>
      <c r="G973" t="s">
        <v>1475</v>
      </c>
      <c r="H973">
        <v>10</v>
      </c>
      <c r="I973">
        <v>2</v>
      </c>
      <c r="J973">
        <v>0</v>
      </c>
      <c r="K973">
        <v>5</v>
      </c>
      <c r="L973" t="s">
        <v>355</v>
      </c>
      <c r="M973">
        <v>0</v>
      </c>
      <c r="N973" s="16">
        <v>45808</v>
      </c>
      <c r="O973" s="16">
        <v>45808</v>
      </c>
      <c r="Q973" t="s">
        <v>332</v>
      </c>
      <c r="R973" t="s">
        <v>333</v>
      </c>
      <c r="S973">
        <v>10014639</v>
      </c>
      <c r="T973" t="s">
        <v>332</v>
      </c>
      <c r="AE973">
        <v>0</v>
      </c>
      <c r="AG973">
        <v>0</v>
      </c>
      <c r="AI973" t="s">
        <v>363</v>
      </c>
      <c r="AM973">
        <v>0.29166666666667002</v>
      </c>
      <c r="AN973">
        <v>0.5</v>
      </c>
      <c r="AO973">
        <v>0</v>
      </c>
      <c r="AP973">
        <v>0</v>
      </c>
      <c r="AQ973">
        <v>1001763340</v>
      </c>
      <c r="AR973">
        <v>4974191</v>
      </c>
      <c r="AS973">
        <v>3</v>
      </c>
    </row>
    <row r="974" spans="1:45" x14ac:dyDescent="0.35">
      <c r="A974">
        <v>6551947</v>
      </c>
      <c r="B974">
        <v>0</v>
      </c>
      <c r="C974">
        <v>10</v>
      </c>
      <c r="D974" t="s">
        <v>203</v>
      </c>
      <c r="E974" t="s">
        <v>1324</v>
      </c>
      <c r="F974" t="s">
        <v>310</v>
      </c>
      <c r="G974" t="s">
        <v>1474</v>
      </c>
      <c r="H974">
        <v>8</v>
      </c>
      <c r="I974">
        <v>2</v>
      </c>
      <c r="J974">
        <v>0</v>
      </c>
      <c r="K974">
        <v>4</v>
      </c>
      <c r="L974" t="s">
        <v>355</v>
      </c>
      <c r="M974">
        <v>0</v>
      </c>
      <c r="N974" s="16">
        <v>45839</v>
      </c>
      <c r="O974" s="16">
        <v>45839</v>
      </c>
      <c r="Q974" t="s">
        <v>318</v>
      </c>
      <c r="R974" t="s">
        <v>319</v>
      </c>
      <c r="S974">
        <v>10014631</v>
      </c>
      <c r="T974" t="s">
        <v>318</v>
      </c>
      <c r="AE974">
        <v>0</v>
      </c>
      <c r="AG974">
        <v>0</v>
      </c>
      <c r="AI974" t="s">
        <v>363</v>
      </c>
      <c r="AM974">
        <v>0.29166666666667002</v>
      </c>
      <c r="AN974">
        <v>0.5</v>
      </c>
      <c r="AO974">
        <v>0</v>
      </c>
      <c r="AP974">
        <v>0</v>
      </c>
      <c r="AQ974">
        <v>1001763342</v>
      </c>
      <c r="AR974">
        <v>4974193</v>
      </c>
      <c r="AS974">
        <v>3</v>
      </c>
    </row>
    <row r="975" spans="1:45" x14ac:dyDescent="0.35">
      <c r="A975">
        <v>6552173</v>
      </c>
      <c r="B975">
        <v>0</v>
      </c>
      <c r="C975">
        <v>10</v>
      </c>
      <c r="D975" t="s">
        <v>361</v>
      </c>
      <c r="E975" t="s">
        <v>1324</v>
      </c>
      <c r="F975" t="s">
        <v>251</v>
      </c>
      <c r="G975" t="s">
        <v>1519</v>
      </c>
      <c r="H975">
        <v>300</v>
      </c>
      <c r="I975">
        <v>3</v>
      </c>
      <c r="J975">
        <v>0</v>
      </c>
      <c r="K975">
        <v>100</v>
      </c>
      <c r="L975" t="s">
        <v>355</v>
      </c>
      <c r="M975">
        <v>0</v>
      </c>
      <c r="N975" s="16">
        <v>45839</v>
      </c>
      <c r="O975" s="16">
        <v>45843</v>
      </c>
      <c r="Q975" t="s">
        <v>159</v>
      </c>
      <c r="R975" t="s">
        <v>398</v>
      </c>
      <c r="S975">
        <v>10014599</v>
      </c>
      <c r="T975" t="s">
        <v>159</v>
      </c>
      <c r="AE975">
        <v>0</v>
      </c>
      <c r="AG975">
        <v>0</v>
      </c>
      <c r="AI975" t="s">
        <v>363</v>
      </c>
      <c r="AM975">
        <v>0.29166666666667002</v>
      </c>
      <c r="AN975">
        <v>0.39583333333332998</v>
      </c>
      <c r="AO975">
        <v>0</v>
      </c>
      <c r="AP975">
        <v>0</v>
      </c>
      <c r="AQ975">
        <v>1001763350</v>
      </c>
      <c r="AR975">
        <v>4974203</v>
      </c>
      <c r="AS975">
        <v>3</v>
      </c>
    </row>
    <row r="976" spans="1:45" x14ac:dyDescent="0.35">
      <c r="A976">
        <v>6552185</v>
      </c>
      <c r="B976">
        <v>0</v>
      </c>
      <c r="C976">
        <v>10</v>
      </c>
      <c r="D976" t="s">
        <v>203</v>
      </c>
      <c r="E976" t="s">
        <v>1324</v>
      </c>
      <c r="F976" t="s">
        <v>310</v>
      </c>
      <c r="G976" t="s">
        <v>1483</v>
      </c>
      <c r="H976">
        <v>8</v>
      </c>
      <c r="I976">
        <v>2</v>
      </c>
      <c r="J976">
        <v>0</v>
      </c>
      <c r="K976">
        <v>4</v>
      </c>
      <c r="L976" t="s">
        <v>355</v>
      </c>
      <c r="M976">
        <v>0</v>
      </c>
      <c r="N976" s="16">
        <v>45838</v>
      </c>
      <c r="O976" s="16">
        <v>45838</v>
      </c>
      <c r="Q976" t="s">
        <v>158</v>
      </c>
      <c r="R976" t="s">
        <v>397</v>
      </c>
      <c r="S976">
        <v>10014604</v>
      </c>
      <c r="T976" t="s">
        <v>158</v>
      </c>
      <c r="AE976">
        <v>0</v>
      </c>
      <c r="AG976">
        <v>0</v>
      </c>
      <c r="AI976" t="s">
        <v>363</v>
      </c>
      <c r="AM976">
        <v>0.29166666666667002</v>
      </c>
      <c r="AN976">
        <v>0.34375</v>
      </c>
      <c r="AO976">
        <v>0</v>
      </c>
      <c r="AP976">
        <v>0</v>
      </c>
      <c r="AQ976">
        <v>1001763351</v>
      </c>
      <c r="AR976">
        <v>4974205</v>
      </c>
      <c r="AS976">
        <v>3</v>
      </c>
    </row>
    <row r="977" spans="1:45" x14ac:dyDescent="0.35">
      <c r="A977">
        <v>6552195</v>
      </c>
      <c r="B977">
        <v>0</v>
      </c>
      <c r="C977">
        <v>10</v>
      </c>
      <c r="D977" t="s">
        <v>203</v>
      </c>
      <c r="E977" t="s">
        <v>1324</v>
      </c>
      <c r="F977" t="s">
        <v>310</v>
      </c>
      <c r="G977" t="s">
        <v>1482</v>
      </c>
      <c r="H977">
        <v>10</v>
      </c>
      <c r="I977">
        <v>2</v>
      </c>
      <c r="J977">
        <v>0</v>
      </c>
      <c r="K977">
        <v>5</v>
      </c>
      <c r="L977" t="s">
        <v>355</v>
      </c>
      <c r="M977">
        <v>0</v>
      </c>
      <c r="N977" s="16">
        <v>45809</v>
      </c>
      <c r="O977" s="16">
        <v>45809</v>
      </c>
      <c r="Q977" t="s">
        <v>400</v>
      </c>
      <c r="R977" t="s">
        <v>401</v>
      </c>
      <c r="S977">
        <v>10014646</v>
      </c>
      <c r="T977" t="s">
        <v>400</v>
      </c>
      <c r="AE977">
        <v>0</v>
      </c>
      <c r="AG977">
        <v>0</v>
      </c>
      <c r="AI977" t="s">
        <v>363</v>
      </c>
      <c r="AM977">
        <v>0.29166666666667002</v>
      </c>
      <c r="AN977">
        <v>0.34375</v>
      </c>
      <c r="AO977">
        <v>0</v>
      </c>
      <c r="AP977">
        <v>0</v>
      </c>
      <c r="AQ977">
        <v>1001763353</v>
      </c>
      <c r="AR977">
        <v>4974207</v>
      </c>
      <c r="AS977">
        <v>3</v>
      </c>
    </row>
    <row r="978" spans="1:45" x14ac:dyDescent="0.35">
      <c r="A978">
        <v>6552200</v>
      </c>
      <c r="B978">
        <v>0</v>
      </c>
      <c r="C978">
        <v>10</v>
      </c>
      <c r="D978" t="s">
        <v>203</v>
      </c>
      <c r="E978" t="s">
        <v>1324</v>
      </c>
      <c r="F978" t="s">
        <v>310</v>
      </c>
      <c r="G978" t="s">
        <v>1481</v>
      </c>
      <c r="H978">
        <v>8</v>
      </c>
      <c r="I978">
        <v>2</v>
      </c>
      <c r="J978">
        <v>0</v>
      </c>
      <c r="K978">
        <v>4</v>
      </c>
      <c r="L978" t="s">
        <v>355</v>
      </c>
      <c r="M978">
        <v>0</v>
      </c>
      <c r="N978" s="16">
        <v>45838</v>
      </c>
      <c r="O978" s="16">
        <v>45838</v>
      </c>
      <c r="Q978" t="s">
        <v>223</v>
      </c>
      <c r="R978" t="s">
        <v>303</v>
      </c>
      <c r="S978">
        <v>10014613</v>
      </c>
      <c r="T978" t="s">
        <v>223</v>
      </c>
      <c r="AE978">
        <v>0</v>
      </c>
      <c r="AF978" s="16"/>
      <c r="AG978">
        <v>0</v>
      </c>
      <c r="AI978" t="s">
        <v>363</v>
      </c>
      <c r="AM978">
        <v>0</v>
      </c>
      <c r="AN978">
        <v>9.5243055555559994E-2</v>
      </c>
      <c r="AO978">
        <v>0</v>
      </c>
      <c r="AP978">
        <v>0</v>
      </c>
      <c r="AQ978">
        <v>1001763468</v>
      </c>
      <c r="AR978">
        <v>4974442</v>
      </c>
      <c r="AS978">
        <v>3</v>
      </c>
    </row>
    <row r="979" spans="1:45" x14ac:dyDescent="0.35">
      <c r="A979">
        <v>6552200</v>
      </c>
      <c r="B979">
        <v>0</v>
      </c>
      <c r="C979">
        <v>20</v>
      </c>
      <c r="D979" t="s">
        <v>362</v>
      </c>
      <c r="E979" t="s">
        <v>1324</v>
      </c>
      <c r="F979" t="s">
        <v>310</v>
      </c>
      <c r="G979" t="s">
        <v>1481</v>
      </c>
      <c r="H979">
        <v>4</v>
      </c>
      <c r="I979">
        <v>2</v>
      </c>
      <c r="J979">
        <v>0</v>
      </c>
      <c r="K979">
        <v>2</v>
      </c>
      <c r="L979" t="s">
        <v>355</v>
      </c>
      <c r="M979">
        <v>0</v>
      </c>
      <c r="N979" s="16">
        <v>45838</v>
      </c>
      <c r="O979" s="16">
        <v>45838</v>
      </c>
      <c r="Q979" t="s">
        <v>223</v>
      </c>
      <c r="R979" t="s">
        <v>303</v>
      </c>
      <c r="S979">
        <v>10014613</v>
      </c>
      <c r="T979" t="s">
        <v>223</v>
      </c>
      <c r="AE979">
        <v>0</v>
      </c>
      <c r="AF979" s="16"/>
      <c r="AG979">
        <v>0</v>
      </c>
      <c r="AI979" t="s">
        <v>358</v>
      </c>
      <c r="AM979">
        <v>0</v>
      </c>
      <c r="AN979">
        <v>4.7615740740740001E-2</v>
      </c>
      <c r="AO979">
        <v>0</v>
      </c>
      <c r="AP979">
        <v>0</v>
      </c>
      <c r="AQ979">
        <v>1001763589</v>
      </c>
      <c r="AR979">
        <v>4974691</v>
      </c>
      <c r="AS979">
        <v>4</v>
      </c>
    </row>
    <row r="980" spans="1:45" x14ac:dyDescent="0.35">
      <c r="A980">
        <v>6552221</v>
      </c>
      <c r="B980">
        <v>0</v>
      </c>
      <c r="C980">
        <v>10</v>
      </c>
      <c r="D980" t="s">
        <v>361</v>
      </c>
      <c r="E980" t="s">
        <v>1324</v>
      </c>
      <c r="F980" t="s">
        <v>310</v>
      </c>
      <c r="G980" t="s">
        <v>1480</v>
      </c>
      <c r="H980">
        <v>12</v>
      </c>
      <c r="I980">
        <v>2</v>
      </c>
      <c r="J980">
        <v>0</v>
      </c>
      <c r="K980">
        <v>6</v>
      </c>
      <c r="L980" t="s">
        <v>355</v>
      </c>
      <c r="M980">
        <v>0</v>
      </c>
      <c r="N980" s="16">
        <v>45839</v>
      </c>
      <c r="O980" s="16">
        <v>45839</v>
      </c>
      <c r="Q980" t="s">
        <v>400</v>
      </c>
      <c r="R980" t="s">
        <v>401</v>
      </c>
      <c r="S980">
        <v>10014646</v>
      </c>
      <c r="T980" t="s">
        <v>400</v>
      </c>
      <c r="AE980">
        <v>0</v>
      </c>
      <c r="AG980">
        <v>0</v>
      </c>
      <c r="AI980" t="s">
        <v>363</v>
      </c>
      <c r="AM980">
        <v>0</v>
      </c>
      <c r="AN980">
        <v>8.3333333333329998E-2</v>
      </c>
      <c r="AO980">
        <v>0</v>
      </c>
      <c r="AP980">
        <v>0</v>
      </c>
      <c r="AQ980">
        <v>1001763597</v>
      </c>
      <c r="AR980">
        <v>4974706</v>
      </c>
      <c r="AS980">
        <v>3</v>
      </c>
    </row>
    <row r="981" spans="1:45" x14ac:dyDescent="0.35">
      <c r="A981">
        <v>6552221</v>
      </c>
      <c r="B981">
        <v>0</v>
      </c>
      <c r="C981">
        <v>20</v>
      </c>
      <c r="D981" t="s">
        <v>203</v>
      </c>
      <c r="E981" t="s">
        <v>1324</v>
      </c>
      <c r="F981" t="s">
        <v>310</v>
      </c>
      <c r="G981" t="s">
        <v>1480</v>
      </c>
      <c r="H981">
        <v>1</v>
      </c>
      <c r="I981">
        <v>1</v>
      </c>
      <c r="J981">
        <v>0</v>
      </c>
      <c r="K981">
        <v>1</v>
      </c>
      <c r="L981" t="s">
        <v>355</v>
      </c>
      <c r="M981">
        <v>0</v>
      </c>
      <c r="N981" s="16">
        <v>45839</v>
      </c>
      <c r="O981" s="16">
        <v>45839</v>
      </c>
      <c r="Q981" t="s">
        <v>400</v>
      </c>
      <c r="R981" t="s">
        <v>401</v>
      </c>
      <c r="S981">
        <v>10014646</v>
      </c>
      <c r="T981" t="s">
        <v>400</v>
      </c>
      <c r="AE981">
        <v>0</v>
      </c>
      <c r="AG981">
        <v>0</v>
      </c>
      <c r="AI981" t="s">
        <v>363</v>
      </c>
      <c r="AM981">
        <v>0</v>
      </c>
      <c r="AN981">
        <v>9.5243055555559994E-2</v>
      </c>
      <c r="AO981">
        <v>0</v>
      </c>
      <c r="AP981">
        <v>0</v>
      </c>
      <c r="AQ981">
        <v>1001763598</v>
      </c>
      <c r="AR981">
        <v>4974708</v>
      </c>
      <c r="AS981">
        <v>3</v>
      </c>
    </row>
    <row r="982" spans="1:45" x14ac:dyDescent="0.35">
      <c r="A982">
        <v>6552325</v>
      </c>
      <c r="B982">
        <v>0</v>
      </c>
      <c r="C982">
        <v>10</v>
      </c>
      <c r="D982" t="s">
        <v>203</v>
      </c>
      <c r="E982" t="s">
        <v>1324</v>
      </c>
      <c r="F982" t="s">
        <v>310</v>
      </c>
      <c r="G982" t="s">
        <v>1479</v>
      </c>
      <c r="H982">
        <v>10</v>
      </c>
      <c r="I982">
        <v>2</v>
      </c>
      <c r="J982">
        <v>0</v>
      </c>
      <c r="K982">
        <v>5</v>
      </c>
      <c r="L982" t="s">
        <v>355</v>
      </c>
      <c r="M982">
        <v>0</v>
      </c>
      <c r="N982" s="16">
        <v>45839</v>
      </c>
      <c r="O982" s="16">
        <v>45839</v>
      </c>
      <c r="Q982" t="s">
        <v>148</v>
      </c>
      <c r="R982" t="s">
        <v>297</v>
      </c>
      <c r="S982">
        <v>10014617</v>
      </c>
      <c r="T982" t="s">
        <v>148</v>
      </c>
      <c r="AE982">
        <v>0</v>
      </c>
      <c r="AG982">
        <v>0</v>
      </c>
      <c r="AI982" t="s">
        <v>360</v>
      </c>
      <c r="AM982">
        <v>0.29166666666667002</v>
      </c>
      <c r="AN982">
        <v>0.41666666666667002</v>
      </c>
      <c r="AO982">
        <v>0</v>
      </c>
      <c r="AP982">
        <v>0</v>
      </c>
      <c r="AQ982">
        <v>1001763630</v>
      </c>
      <c r="AR982">
        <v>4974764</v>
      </c>
      <c r="AS982">
        <v>2</v>
      </c>
    </row>
    <row r="983" spans="1:45" x14ac:dyDescent="0.35">
      <c r="A983">
        <v>6552326</v>
      </c>
      <c r="B983">
        <v>0</v>
      </c>
      <c r="C983">
        <v>10</v>
      </c>
      <c r="D983" t="s">
        <v>361</v>
      </c>
      <c r="E983" t="s">
        <v>359</v>
      </c>
      <c r="F983" t="s">
        <v>310</v>
      </c>
      <c r="G983" t="s">
        <v>1391</v>
      </c>
      <c r="H983">
        <v>1</v>
      </c>
      <c r="I983">
        <v>1</v>
      </c>
      <c r="J983">
        <v>0</v>
      </c>
      <c r="K983">
        <v>1</v>
      </c>
      <c r="L983" t="s">
        <v>355</v>
      </c>
      <c r="M983">
        <v>0</v>
      </c>
      <c r="N983" s="16">
        <v>45691</v>
      </c>
      <c r="O983" s="16">
        <v>45691</v>
      </c>
      <c r="R983" t="s">
        <v>407</v>
      </c>
      <c r="T983" t="s">
        <v>406</v>
      </c>
      <c r="AE983">
        <v>0</v>
      </c>
      <c r="AF983" s="16"/>
      <c r="AG983">
        <v>0</v>
      </c>
      <c r="AI983" t="s">
        <v>360</v>
      </c>
      <c r="AM983">
        <v>0</v>
      </c>
      <c r="AN983">
        <v>9.5243055555559994E-2</v>
      </c>
      <c r="AO983">
        <v>0</v>
      </c>
      <c r="AP983">
        <v>0</v>
      </c>
      <c r="AQ983">
        <v>1001763725</v>
      </c>
      <c r="AR983">
        <v>4974729</v>
      </c>
      <c r="AS983">
        <v>2</v>
      </c>
    </row>
    <row r="984" spans="1:45" x14ac:dyDescent="0.35">
      <c r="A984">
        <v>6552661</v>
      </c>
      <c r="B984">
        <v>0</v>
      </c>
      <c r="C984">
        <v>10</v>
      </c>
      <c r="D984" t="s">
        <v>203</v>
      </c>
      <c r="E984" t="s">
        <v>1324</v>
      </c>
      <c r="F984" t="s">
        <v>310</v>
      </c>
      <c r="G984" t="s">
        <v>1478</v>
      </c>
      <c r="H984">
        <v>8</v>
      </c>
      <c r="I984">
        <v>2</v>
      </c>
      <c r="J984">
        <v>0</v>
      </c>
      <c r="K984">
        <v>4</v>
      </c>
      <c r="L984" t="s">
        <v>355</v>
      </c>
      <c r="M984">
        <v>0</v>
      </c>
      <c r="N984" s="16">
        <v>45809</v>
      </c>
      <c r="O984" s="16">
        <v>45809</v>
      </c>
      <c r="Q984" t="s">
        <v>318</v>
      </c>
      <c r="R984" t="s">
        <v>319</v>
      </c>
      <c r="S984">
        <v>10014631</v>
      </c>
      <c r="T984" t="s">
        <v>318</v>
      </c>
      <c r="AE984">
        <v>0</v>
      </c>
      <c r="AG984">
        <v>0</v>
      </c>
      <c r="AI984" t="s">
        <v>360</v>
      </c>
      <c r="AM984">
        <v>9.5243055555559994E-2</v>
      </c>
      <c r="AN984">
        <v>0.28571759259259</v>
      </c>
      <c r="AO984">
        <v>0</v>
      </c>
      <c r="AP984">
        <v>0</v>
      </c>
      <c r="AQ984">
        <v>1001763725</v>
      </c>
      <c r="AR984">
        <v>4974730</v>
      </c>
      <c r="AS984">
        <v>2</v>
      </c>
    </row>
    <row r="985" spans="1:45" x14ac:dyDescent="0.35">
      <c r="A985">
        <v>6553431</v>
      </c>
      <c r="B985">
        <v>0</v>
      </c>
      <c r="C985">
        <v>10</v>
      </c>
      <c r="D985" t="s">
        <v>367</v>
      </c>
      <c r="E985" t="s">
        <v>1324</v>
      </c>
      <c r="F985" t="s">
        <v>310</v>
      </c>
      <c r="G985" t="s">
        <v>1477</v>
      </c>
      <c r="H985">
        <v>0</v>
      </c>
      <c r="I985">
        <v>2</v>
      </c>
      <c r="J985">
        <v>0</v>
      </c>
      <c r="K985">
        <v>4</v>
      </c>
      <c r="L985" t="s">
        <v>355</v>
      </c>
      <c r="M985">
        <v>0</v>
      </c>
      <c r="N985" s="16">
        <v>45869</v>
      </c>
      <c r="O985" s="16">
        <v>45869</v>
      </c>
      <c r="Q985" t="s">
        <v>412</v>
      </c>
      <c r="R985" t="s">
        <v>325</v>
      </c>
      <c r="S985">
        <v>10014726</v>
      </c>
      <c r="T985" t="s">
        <v>324</v>
      </c>
      <c r="AE985">
        <v>0</v>
      </c>
      <c r="AG985">
        <v>0</v>
      </c>
      <c r="AI985" t="s">
        <v>360</v>
      </c>
      <c r="AM985">
        <v>0</v>
      </c>
      <c r="AN985">
        <v>9.5243055555559994E-2</v>
      </c>
      <c r="AO985">
        <v>0</v>
      </c>
      <c r="AP985">
        <v>0</v>
      </c>
      <c r="AQ985">
        <v>1001763727</v>
      </c>
      <c r="AR985">
        <v>4974732</v>
      </c>
      <c r="AS985">
        <v>2</v>
      </c>
    </row>
    <row r="986" spans="1:45" x14ac:dyDescent="0.35">
      <c r="A986">
        <v>6553862</v>
      </c>
      <c r="B986">
        <v>0</v>
      </c>
      <c r="C986">
        <v>10</v>
      </c>
      <c r="D986" t="s">
        <v>203</v>
      </c>
      <c r="E986" t="s">
        <v>1324</v>
      </c>
      <c r="F986" t="s">
        <v>310</v>
      </c>
      <c r="G986" t="s">
        <v>1494</v>
      </c>
      <c r="H986">
        <v>4</v>
      </c>
      <c r="I986">
        <v>2</v>
      </c>
      <c r="J986">
        <v>0</v>
      </c>
      <c r="K986">
        <v>2</v>
      </c>
      <c r="L986" t="s">
        <v>355</v>
      </c>
      <c r="M986">
        <v>0</v>
      </c>
      <c r="N986" s="16">
        <v>45889</v>
      </c>
      <c r="O986" s="16">
        <v>45889</v>
      </c>
      <c r="Q986" t="s">
        <v>126</v>
      </c>
      <c r="R986" t="s">
        <v>391</v>
      </c>
      <c r="S986">
        <v>10014657</v>
      </c>
      <c r="T986" t="s">
        <v>126</v>
      </c>
      <c r="AE986">
        <v>0</v>
      </c>
      <c r="AG986">
        <v>0</v>
      </c>
      <c r="AI986" t="s">
        <v>363</v>
      </c>
      <c r="AM986">
        <v>0</v>
      </c>
      <c r="AN986">
        <v>0.28571759259259</v>
      </c>
      <c r="AO986">
        <v>0</v>
      </c>
      <c r="AP986">
        <v>0</v>
      </c>
      <c r="AQ986">
        <v>1001763765</v>
      </c>
      <c r="AR986">
        <v>4974879</v>
      </c>
      <c r="AS986">
        <v>3</v>
      </c>
    </row>
    <row r="987" spans="1:45" x14ac:dyDescent="0.35">
      <c r="A987">
        <v>6553863</v>
      </c>
      <c r="B987">
        <v>0</v>
      </c>
      <c r="C987">
        <v>10</v>
      </c>
      <c r="D987" t="s">
        <v>203</v>
      </c>
      <c r="E987" t="s">
        <v>1324</v>
      </c>
      <c r="F987" t="s">
        <v>310</v>
      </c>
      <c r="G987" t="s">
        <v>1493</v>
      </c>
      <c r="H987">
        <v>2</v>
      </c>
      <c r="I987">
        <v>1</v>
      </c>
      <c r="J987">
        <v>0</v>
      </c>
      <c r="K987">
        <v>2</v>
      </c>
      <c r="L987" t="s">
        <v>355</v>
      </c>
      <c r="M987">
        <v>0</v>
      </c>
      <c r="N987" s="16">
        <v>45873</v>
      </c>
      <c r="O987" s="16">
        <v>45873</v>
      </c>
      <c r="Q987" t="s">
        <v>126</v>
      </c>
      <c r="R987" t="s">
        <v>391</v>
      </c>
      <c r="S987">
        <v>10014657</v>
      </c>
      <c r="T987" t="s">
        <v>126</v>
      </c>
      <c r="AE987">
        <v>0</v>
      </c>
      <c r="AG987">
        <v>0</v>
      </c>
      <c r="AI987" t="s">
        <v>363</v>
      </c>
      <c r="AM987">
        <v>0.28571759259259</v>
      </c>
      <c r="AN987">
        <v>0.38096064814815001</v>
      </c>
      <c r="AO987">
        <v>0</v>
      </c>
      <c r="AP987">
        <v>0</v>
      </c>
      <c r="AQ987">
        <v>1001763765</v>
      </c>
      <c r="AR987">
        <v>4974880</v>
      </c>
      <c r="AS987">
        <v>3</v>
      </c>
    </row>
    <row r="988" spans="1:45" x14ac:dyDescent="0.35">
      <c r="A988">
        <v>6553864</v>
      </c>
      <c r="B988">
        <v>0</v>
      </c>
      <c r="C988">
        <v>10</v>
      </c>
      <c r="D988" t="s">
        <v>203</v>
      </c>
      <c r="E988" t="s">
        <v>1324</v>
      </c>
      <c r="F988" t="s">
        <v>310</v>
      </c>
      <c r="G988" t="s">
        <v>1492</v>
      </c>
      <c r="H988">
        <v>24</v>
      </c>
      <c r="I988">
        <v>3</v>
      </c>
      <c r="J988">
        <v>0</v>
      </c>
      <c r="K988">
        <v>8</v>
      </c>
      <c r="L988" t="s">
        <v>355</v>
      </c>
      <c r="M988">
        <v>0</v>
      </c>
      <c r="N988" s="16">
        <v>45845</v>
      </c>
      <c r="O988" s="16">
        <v>45845</v>
      </c>
      <c r="Q988" t="s">
        <v>173</v>
      </c>
      <c r="R988" t="s">
        <v>341</v>
      </c>
      <c r="S988">
        <v>10014656</v>
      </c>
      <c r="T988" t="s">
        <v>173</v>
      </c>
      <c r="AE988">
        <v>0</v>
      </c>
      <c r="AG988">
        <v>0</v>
      </c>
      <c r="AI988" t="s">
        <v>363</v>
      </c>
      <c r="AM988">
        <v>0.38096064814815001</v>
      </c>
      <c r="AN988">
        <v>0.54762731481480997</v>
      </c>
      <c r="AO988">
        <v>0</v>
      </c>
      <c r="AP988">
        <v>0</v>
      </c>
      <c r="AQ988">
        <v>1001763765</v>
      </c>
      <c r="AR988">
        <v>4974881</v>
      </c>
      <c r="AS988">
        <v>3</v>
      </c>
    </row>
    <row r="989" spans="1:45" x14ac:dyDescent="0.35">
      <c r="A989">
        <v>6553864</v>
      </c>
      <c r="B989">
        <v>0</v>
      </c>
      <c r="C989">
        <v>20</v>
      </c>
      <c r="D989" t="s">
        <v>361</v>
      </c>
      <c r="E989" t="s">
        <v>1324</v>
      </c>
      <c r="F989" t="s">
        <v>310</v>
      </c>
      <c r="G989" t="s">
        <v>1492</v>
      </c>
      <c r="H989">
        <v>8</v>
      </c>
      <c r="I989">
        <v>2</v>
      </c>
      <c r="J989">
        <v>0</v>
      </c>
      <c r="K989">
        <v>4</v>
      </c>
      <c r="L989" t="s">
        <v>355</v>
      </c>
      <c r="M989">
        <v>0</v>
      </c>
      <c r="N989" s="16">
        <v>45845</v>
      </c>
      <c r="O989" s="16">
        <v>45845</v>
      </c>
      <c r="Q989" t="s">
        <v>173</v>
      </c>
      <c r="R989" t="s">
        <v>341</v>
      </c>
      <c r="S989">
        <v>10014656</v>
      </c>
      <c r="T989" t="s">
        <v>173</v>
      </c>
      <c r="AE989">
        <v>0</v>
      </c>
      <c r="AG989">
        <v>0</v>
      </c>
      <c r="AI989" t="s">
        <v>358</v>
      </c>
      <c r="AM989">
        <v>0</v>
      </c>
      <c r="AN989">
        <v>0.38094907407407003</v>
      </c>
      <c r="AO989">
        <v>0</v>
      </c>
      <c r="AP989">
        <v>0</v>
      </c>
      <c r="AQ989">
        <v>1001764054</v>
      </c>
      <c r="AR989">
        <v>4975115</v>
      </c>
      <c r="AS989">
        <v>4</v>
      </c>
    </row>
    <row r="990" spans="1:45" x14ac:dyDescent="0.35">
      <c r="A990">
        <v>6553864</v>
      </c>
      <c r="B990">
        <v>0</v>
      </c>
      <c r="C990">
        <v>30</v>
      </c>
      <c r="D990" t="s">
        <v>364</v>
      </c>
      <c r="E990" t="s">
        <v>1324</v>
      </c>
      <c r="F990" t="s">
        <v>310</v>
      </c>
      <c r="G990" t="s">
        <v>1492</v>
      </c>
      <c r="H990">
        <v>8</v>
      </c>
      <c r="I990">
        <v>2</v>
      </c>
      <c r="J990">
        <v>0</v>
      </c>
      <c r="K990">
        <v>4</v>
      </c>
      <c r="L990" t="s">
        <v>355</v>
      </c>
      <c r="M990">
        <v>0</v>
      </c>
      <c r="N990" s="16">
        <v>45845</v>
      </c>
      <c r="O990" s="16">
        <v>45845</v>
      </c>
      <c r="Q990" t="s">
        <v>173</v>
      </c>
      <c r="R990" t="s">
        <v>341</v>
      </c>
      <c r="S990">
        <v>10014656</v>
      </c>
      <c r="T990" t="s">
        <v>173</v>
      </c>
      <c r="AE990">
        <v>0</v>
      </c>
      <c r="AG990">
        <v>0</v>
      </c>
      <c r="AI990" t="s">
        <v>363</v>
      </c>
      <c r="AM990">
        <v>0</v>
      </c>
      <c r="AN990">
        <v>6.25E-2</v>
      </c>
      <c r="AO990">
        <v>0</v>
      </c>
      <c r="AP990">
        <v>0</v>
      </c>
      <c r="AQ990">
        <v>1001764055</v>
      </c>
      <c r="AR990">
        <v>4975116</v>
      </c>
      <c r="AS990">
        <v>3</v>
      </c>
    </row>
    <row r="991" spans="1:45" x14ac:dyDescent="0.35">
      <c r="A991">
        <v>6553867</v>
      </c>
      <c r="B991">
        <v>0</v>
      </c>
      <c r="C991">
        <v>10</v>
      </c>
      <c r="D991" t="s">
        <v>203</v>
      </c>
      <c r="E991" t="s">
        <v>359</v>
      </c>
      <c r="F991" t="s">
        <v>310</v>
      </c>
      <c r="G991" t="s">
        <v>1491</v>
      </c>
      <c r="H991">
        <v>6</v>
      </c>
      <c r="I991">
        <v>2</v>
      </c>
      <c r="J991">
        <v>0</v>
      </c>
      <c r="K991">
        <v>3</v>
      </c>
      <c r="L991" t="s">
        <v>355</v>
      </c>
      <c r="M991">
        <v>0</v>
      </c>
      <c r="N991" s="16">
        <v>45821</v>
      </c>
      <c r="O991" s="16">
        <v>45821</v>
      </c>
      <c r="Q991" t="s">
        <v>173</v>
      </c>
      <c r="R991" t="s">
        <v>341</v>
      </c>
      <c r="S991">
        <v>10014656</v>
      </c>
      <c r="T991" t="s">
        <v>173</v>
      </c>
      <c r="AE991">
        <v>0</v>
      </c>
      <c r="AG991">
        <v>0</v>
      </c>
      <c r="AI991" t="s">
        <v>363</v>
      </c>
      <c r="AM991">
        <v>0</v>
      </c>
      <c r="AN991">
        <v>4.7615740740740001E-2</v>
      </c>
      <c r="AO991">
        <v>0</v>
      </c>
      <c r="AP991">
        <v>0</v>
      </c>
      <c r="AQ991">
        <v>1001764057</v>
      </c>
      <c r="AR991">
        <v>4975118</v>
      </c>
      <c r="AS991">
        <v>3</v>
      </c>
    </row>
    <row r="992" spans="1:45" x14ac:dyDescent="0.35">
      <c r="A992">
        <v>6553868</v>
      </c>
      <c r="B992">
        <v>0</v>
      </c>
      <c r="C992">
        <v>10</v>
      </c>
      <c r="D992" t="s">
        <v>203</v>
      </c>
      <c r="E992" t="s">
        <v>1324</v>
      </c>
      <c r="F992" t="s">
        <v>310</v>
      </c>
      <c r="G992" t="s">
        <v>1490</v>
      </c>
      <c r="H992">
        <v>16</v>
      </c>
      <c r="I992">
        <v>2</v>
      </c>
      <c r="J992">
        <v>0</v>
      </c>
      <c r="K992">
        <v>8</v>
      </c>
      <c r="L992" t="s">
        <v>355</v>
      </c>
      <c r="M992">
        <v>0</v>
      </c>
      <c r="N992" s="16">
        <v>45845</v>
      </c>
      <c r="O992" s="16">
        <v>45845</v>
      </c>
      <c r="Q992" t="s">
        <v>173</v>
      </c>
      <c r="R992" t="s">
        <v>341</v>
      </c>
      <c r="S992">
        <v>10014656</v>
      </c>
      <c r="T992" t="s">
        <v>173</v>
      </c>
      <c r="AE992">
        <v>0</v>
      </c>
      <c r="AG992">
        <v>0</v>
      </c>
      <c r="AI992" t="s">
        <v>356</v>
      </c>
      <c r="AM992">
        <v>0</v>
      </c>
      <c r="AN992">
        <v>0.19047453703704001</v>
      </c>
      <c r="AO992">
        <v>0</v>
      </c>
      <c r="AP992">
        <v>0</v>
      </c>
      <c r="AQ992">
        <v>1001764463</v>
      </c>
      <c r="AR992">
        <v>4975911</v>
      </c>
      <c r="AS992">
        <v>1</v>
      </c>
    </row>
    <row r="993" spans="1:45" x14ac:dyDescent="0.35">
      <c r="A993">
        <v>6553868</v>
      </c>
      <c r="B993">
        <v>0</v>
      </c>
      <c r="C993">
        <v>20</v>
      </c>
      <c r="D993" t="s">
        <v>361</v>
      </c>
      <c r="E993" t="s">
        <v>1324</v>
      </c>
      <c r="F993" t="s">
        <v>310</v>
      </c>
      <c r="G993" t="s">
        <v>1490</v>
      </c>
      <c r="H993">
        <v>4</v>
      </c>
      <c r="I993">
        <v>2</v>
      </c>
      <c r="J993">
        <v>0</v>
      </c>
      <c r="K993">
        <v>2</v>
      </c>
      <c r="L993" t="s">
        <v>355</v>
      </c>
      <c r="M993">
        <v>0</v>
      </c>
      <c r="N993" s="16">
        <v>45845</v>
      </c>
      <c r="O993" s="16">
        <v>45845</v>
      </c>
      <c r="Q993" t="s">
        <v>173</v>
      </c>
      <c r="R993" t="s">
        <v>341</v>
      </c>
      <c r="S993">
        <v>10014656</v>
      </c>
      <c r="T993" t="s">
        <v>173</v>
      </c>
      <c r="AE993">
        <v>0</v>
      </c>
      <c r="AG993">
        <v>0</v>
      </c>
      <c r="AI993" t="s">
        <v>363</v>
      </c>
      <c r="AM993">
        <v>0.29166666666667002</v>
      </c>
      <c r="AN993">
        <v>0.5</v>
      </c>
      <c r="AO993">
        <v>0</v>
      </c>
      <c r="AP993">
        <v>0</v>
      </c>
      <c r="AQ993">
        <v>1001764400</v>
      </c>
      <c r="AR993">
        <v>4975813</v>
      </c>
      <c r="AS993">
        <v>3</v>
      </c>
    </row>
    <row r="994" spans="1:45" x14ac:dyDescent="0.35">
      <c r="A994">
        <v>6553874</v>
      </c>
      <c r="B994">
        <v>0</v>
      </c>
      <c r="C994">
        <v>10</v>
      </c>
      <c r="D994" t="s">
        <v>203</v>
      </c>
      <c r="E994" t="s">
        <v>1324</v>
      </c>
      <c r="F994" t="s">
        <v>310</v>
      </c>
      <c r="G994" t="s">
        <v>1489</v>
      </c>
      <c r="H994">
        <v>2</v>
      </c>
      <c r="I994">
        <v>1</v>
      </c>
      <c r="J994">
        <v>0</v>
      </c>
      <c r="K994">
        <v>2</v>
      </c>
      <c r="L994" t="s">
        <v>355</v>
      </c>
      <c r="M994">
        <v>0</v>
      </c>
      <c r="N994" s="16">
        <v>45839</v>
      </c>
      <c r="O994" s="16">
        <v>45839</v>
      </c>
      <c r="Q994" t="s">
        <v>137</v>
      </c>
      <c r="R994" t="s">
        <v>388</v>
      </c>
      <c r="S994">
        <v>10014595</v>
      </c>
      <c r="T994" t="s">
        <v>137</v>
      </c>
      <c r="AE994">
        <v>0</v>
      </c>
      <c r="AG994">
        <v>0</v>
      </c>
      <c r="AI994" t="s">
        <v>360</v>
      </c>
      <c r="AM994">
        <v>0</v>
      </c>
      <c r="AN994">
        <v>0.28574074074074002</v>
      </c>
      <c r="AO994">
        <v>0</v>
      </c>
      <c r="AP994">
        <v>0</v>
      </c>
      <c r="AQ994">
        <v>1001764538</v>
      </c>
      <c r="AR994">
        <v>4975840</v>
      </c>
      <c r="AS994">
        <v>2</v>
      </c>
    </row>
    <row r="995" spans="1:45" x14ac:dyDescent="0.35">
      <c r="A995">
        <v>6553912</v>
      </c>
      <c r="B995">
        <v>0</v>
      </c>
      <c r="C995">
        <v>10</v>
      </c>
      <c r="D995" t="s">
        <v>203</v>
      </c>
      <c r="E995" t="s">
        <v>1324</v>
      </c>
      <c r="F995" t="s">
        <v>310</v>
      </c>
      <c r="G995" t="s">
        <v>1488</v>
      </c>
      <c r="H995">
        <v>2</v>
      </c>
      <c r="I995">
        <v>2</v>
      </c>
      <c r="J995">
        <v>0</v>
      </c>
      <c r="K995">
        <v>1</v>
      </c>
      <c r="L995" t="s">
        <v>355</v>
      </c>
      <c r="M995">
        <v>0</v>
      </c>
      <c r="N995" s="16">
        <v>45889</v>
      </c>
      <c r="O995" s="16">
        <v>45889</v>
      </c>
      <c r="Q995" t="s">
        <v>137</v>
      </c>
      <c r="R995" t="s">
        <v>388</v>
      </c>
      <c r="S995">
        <v>10014595</v>
      </c>
      <c r="T995" t="s">
        <v>137</v>
      </c>
      <c r="AE995">
        <v>0</v>
      </c>
      <c r="AG995">
        <v>0</v>
      </c>
      <c r="AI995" t="s">
        <v>358</v>
      </c>
      <c r="AM995">
        <v>0</v>
      </c>
      <c r="AN995">
        <v>0.28571759259259</v>
      </c>
      <c r="AO995">
        <v>0</v>
      </c>
      <c r="AP995">
        <v>0</v>
      </c>
      <c r="AQ995">
        <v>1001765064</v>
      </c>
      <c r="AR995">
        <v>4976829</v>
      </c>
      <c r="AS995">
        <v>4</v>
      </c>
    </row>
    <row r="996" spans="1:45" x14ac:dyDescent="0.35">
      <c r="A996">
        <v>6554363</v>
      </c>
      <c r="B996">
        <v>0</v>
      </c>
      <c r="C996">
        <v>10</v>
      </c>
      <c r="D996" t="s">
        <v>203</v>
      </c>
      <c r="E996" t="s">
        <v>1324</v>
      </c>
      <c r="F996" t="s">
        <v>310</v>
      </c>
      <c r="G996" t="s">
        <v>1487</v>
      </c>
      <c r="H996">
        <v>0</v>
      </c>
      <c r="I996">
        <v>2</v>
      </c>
      <c r="J996">
        <v>0</v>
      </c>
      <c r="K996">
        <v>2</v>
      </c>
      <c r="L996" t="s">
        <v>355</v>
      </c>
      <c r="M996">
        <v>0</v>
      </c>
      <c r="N996" s="16">
        <v>45845</v>
      </c>
      <c r="O996" s="16">
        <v>45845</v>
      </c>
      <c r="Q996" t="s">
        <v>156</v>
      </c>
      <c r="R996" t="s">
        <v>311</v>
      </c>
      <c r="S996">
        <v>10016283</v>
      </c>
      <c r="T996" t="s">
        <v>156</v>
      </c>
      <c r="AE996">
        <v>0</v>
      </c>
      <c r="AG996">
        <v>0</v>
      </c>
      <c r="AI996" t="s">
        <v>358</v>
      </c>
      <c r="AM996">
        <v>0.28571759259259</v>
      </c>
      <c r="AN996">
        <v>0.57143518518518999</v>
      </c>
      <c r="AO996">
        <v>0</v>
      </c>
      <c r="AP996">
        <v>0</v>
      </c>
      <c r="AQ996">
        <v>1001765064</v>
      </c>
      <c r="AR996">
        <v>4976830</v>
      </c>
      <c r="AS996">
        <v>4</v>
      </c>
    </row>
    <row r="997" spans="1:45" x14ac:dyDescent="0.35">
      <c r="A997">
        <v>6554372</v>
      </c>
      <c r="B997">
        <v>0</v>
      </c>
      <c r="C997">
        <v>10</v>
      </c>
      <c r="D997" t="s">
        <v>203</v>
      </c>
      <c r="E997" t="s">
        <v>1324</v>
      </c>
      <c r="F997" t="s">
        <v>310</v>
      </c>
      <c r="G997" t="s">
        <v>1486</v>
      </c>
      <c r="H997">
        <v>4</v>
      </c>
      <c r="I997">
        <v>2</v>
      </c>
      <c r="J997">
        <v>0</v>
      </c>
      <c r="K997">
        <v>2</v>
      </c>
      <c r="L997" t="s">
        <v>355</v>
      </c>
      <c r="M997">
        <v>0</v>
      </c>
      <c r="N997" s="16">
        <v>45839</v>
      </c>
      <c r="O997" s="16">
        <v>45839</v>
      </c>
      <c r="Q997" t="s">
        <v>165</v>
      </c>
      <c r="R997" t="s">
        <v>273</v>
      </c>
      <c r="S997">
        <v>10017653</v>
      </c>
      <c r="T997" t="s">
        <v>272</v>
      </c>
      <c r="AE997">
        <v>0</v>
      </c>
      <c r="AG997">
        <v>0</v>
      </c>
      <c r="AI997" t="s">
        <v>358</v>
      </c>
      <c r="AM997">
        <v>0.57143518518518999</v>
      </c>
      <c r="AN997">
        <v>0.76190972222221998</v>
      </c>
      <c r="AO997">
        <v>0</v>
      </c>
      <c r="AP997">
        <v>0</v>
      </c>
      <c r="AQ997">
        <v>1001765064</v>
      </c>
      <c r="AR997">
        <v>4976831</v>
      </c>
      <c r="AS997">
        <v>4</v>
      </c>
    </row>
    <row r="998" spans="1:45" x14ac:dyDescent="0.35">
      <c r="A998">
        <v>6554372</v>
      </c>
      <c r="B998">
        <v>0</v>
      </c>
      <c r="C998">
        <v>20</v>
      </c>
      <c r="D998" t="s">
        <v>361</v>
      </c>
      <c r="E998" t="s">
        <v>1324</v>
      </c>
      <c r="F998" t="s">
        <v>310</v>
      </c>
      <c r="G998" t="s">
        <v>1486</v>
      </c>
      <c r="H998">
        <v>4</v>
      </c>
      <c r="I998">
        <v>2</v>
      </c>
      <c r="J998">
        <v>0</v>
      </c>
      <c r="K998">
        <v>2</v>
      </c>
      <c r="L998" t="s">
        <v>355</v>
      </c>
      <c r="M998">
        <v>0</v>
      </c>
      <c r="N998" s="16">
        <v>45839</v>
      </c>
      <c r="O998" s="16">
        <v>45839</v>
      </c>
      <c r="Q998" t="s">
        <v>165</v>
      </c>
      <c r="R998" t="s">
        <v>273</v>
      </c>
      <c r="S998">
        <v>10017653</v>
      </c>
      <c r="T998" t="s">
        <v>272</v>
      </c>
      <c r="AE998">
        <v>0</v>
      </c>
      <c r="AG998">
        <v>0</v>
      </c>
      <c r="AI998" t="s">
        <v>356</v>
      </c>
      <c r="AM998">
        <v>0</v>
      </c>
      <c r="AN998">
        <v>0.33333333333332998</v>
      </c>
      <c r="AO998">
        <v>0</v>
      </c>
      <c r="AP998">
        <v>0</v>
      </c>
      <c r="AQ998">
        <v>1001765430</v>
      </c>
      <c r="AR998">
        <v>4976985</v>
      </c>
      <c r="AS998">
        <v>1</v>
      </c>
    </row>
    <row r="999" spans="1:45" x14ac:dyDescent="0.35">
      <c r="A999">
        <v>6554373</v>
      </c>
      <c r="B999">
        <v>0</v>
      </c>
      <c r="C999">
        <v>10</v>
      </c>
      <c r="D999" t="s">
        <v>203</v>
      </c>
      <c r="E999" t="s">
        <v>1361</v>
      </c>
      <c r="F999" t="s">
        <v>310</v>
      </c>
      <c r="G999" t="s">
        <v>1485</v>
      </c>
      <c r="H999">
        <v>4</v>
      </c>
      <c r="I999">
        <v>2</v>
      </c>
      <c r="J999">
        <v>4</v>
      </c>
      <c r="K999">
        <v>2</v>
      </c>
      <c r="L999" t="s">
        <v>355</v>
      </c>
      <c r="M999">
        <v>0</v>
      </c>
      <c r="N999" s="16">
        <v>45701</v>
      </c>
      <c r="O999" s="16">
        <v>45701</v>
      </c>
      <c r="P999" s="16">
        <v>45790</v>
      </c>
      <c r="Q999" t="s">
        <v>165</v>
      </c>
      <c r="R999" t="s">
        <v>273</v>
      </c>
      <c r="S999">
        <v>10017653</v>
      </c>
      <c r="T999" t="s">
        <v>272</v>
      </c>
      <c r="AE999">
        <v>0</v>
      </c>
      <c r="AG999">
        <v>0</v>
      </c>
      <c r="AI999" t="s">
        <v>356</v>
      </c>
      <c r="AM999">
        <v>0.33333333333332998</v>
      </c>
      <c r="AN999">
        <v>0.52380787037037002</v>
      </c>
      <c r="AO999">
        <v>0</v>
      </c>
      <c r="AP999">
        <v>0</v>
      </c>
      <c r="AQ999">
        <v>1001765430</v>
      </c>
      <c r="AR999">
        <v>4976986</v>
      </c>
      <c r="AS999">
        <v>1</v>
      </c>
    </row>
    <row r="1000" spans="1:45" x14ac:dyDescent="0.35">
      <c r="A1000">
        <v>6554373</v>
      </c>
      <c r="B1000">
        <v>0</v>
      </c>
      <c r="C1000">
        <v>20</v>
      </c>
      <c r="D1000" t="s">
        <v>361</v>
      </c>
      <c r="E1000" t="s">
        <v>1361</v>
      </c>
      <c r="F1000" t="s">
        <v>310</v>
      </c>
      <c r="H1000">
        <v>4</v>
      </c>
      <c r="I1000">
        <v>2</v>
      </c>
      <c r="J1000">
        <v>4</v>
      </c>
      <c r="K1000">
        <v>2</v>
      </c>
      <c r="L1000" t="s">
        <v>355</v>
      </c>
      <c r="M1000">
        <v>0</v>
      </c>
      <c r="N1000" s="16">
        <v>45701</v>
      </c>
      <c r="O1000" s="16">
        <v>45701</v>
      </c>
      <c r="P1000" s="16">
        <v>45790</v>
      </c>
      <c r="Q1000" t="s">
        <v>165</v>
      </c>
      <c r="R1000" t="s">
        <v>273</v>
      </c>
      <c r="S1000">
        <v>10017653</v>
      </c>
      <c r="T1000" t="s">
        <v>272</v>
      </c>
      <c r="AE1000">
        <v>0</v>
      </c>
      <c r="AG1000">
        <v>0</v>
      </c>
      <c r="AI1000" t="s">
        <v>360</v>
      </c>
      <c r="AM1000">
        <v>0</v>
      </c>
      <c r="AN1000">
        <v>0.23809027777778</v>
      </c>
      <c r="AO1000">
        <v>0</v>
      </c>
      <c r="AP1000">
        <v>0</v>
      </c>
      <c r="AQ1000">
        <v>1001765903</v>
      </c>
      <c r="AR1000">
        <v>4977616</v>
      </c>
      <c r="AS1000">
        <v>2</v>
      </c>
    </row>
    <row r="1001" spans="1:45" x14ac:dyDescent="0.35">
      <c r="A1001">
        <v>6554835</v>
      </c>
      <c r="B1001">
        <v>0</v>
      </c>
      <c r="C1001">
        <v>10</v>
      </c>
      <c r="D1001" t="s">
        <v>203</v>
      </c>
      <c r="E1001" t="s">
        <v>359</v>
      </c>
      <c r="F1001" t="s">
        <v>310</v>
      </c>
      <c r="G1001" t="s">
        <v>3307</v>
      </c>
      <c r="H1001">
        <v>6</v>
      </c>
      <c r="I1001">
        <v>3</v>
      </c>
      <c r="J1001">
        <v>0</v>
      </c>
      <c r="K1001">
        <v>2</v>
      </c>
      <c r="L1001" t="s">
        <v>355</v>
      </c>
      <c r="M1001">
        <v>0</v>
      </c>
      <c r="N1001" s="16">
        <v>45809</v>
      </c>
      <c r="O1001" s="16">
        <v>45809</v>
      </c>
      <c r="Q1001" t="s">
        <v>137</v>
      </c>
      <c r="R1001" t="s">
        <v>388</v>
      </c>
      <c r="S1001">
        <v>10014595</v>
      </c>
      <c r="T1001" t="s">
        <v>137</v>
      </c>
      <c r="AE1001">
        <v>0</v>
      </c>
      <c r="AG1001">
        <v>0</v>
      </c>
      <c r="AI1001" t="s">
        <v>363</v>
      </c>
      <c r="AM1001">
        <v>0.29166666666667002</v>
      </c>
      <c r="AN1001">
        <v>0.31770833333332998</v>
      </c>
      <c r="AO1001">
        <v>0</v>
      </c>
      <c r="AP1001">
        <v>0</v>
      </c>
      <c r="AQ1001">
        <v>1001766132</v>
      </c>
      <c r="AR1001">
        <v>4977710</v>
      </c>
      <c r="AS1001">
        <v>3</v>
      </c>
    </row>
    <row r="1002" spans="1:45" x14ac:dyDescent="0.35">
      <c r="A1002">
        <v>6554888</v>
      </c>
      <c r="B1002">
        <v>0</v>
      </c>
      <c r="C1002">
        <v>10</v>
      </c>
      <c r="D1002" t="s">
        <v>203</v>
      </c>
      <c r="E1002" t="s">
        <v>1324</v>
      </c>
      <c r="F1002" t="s">
        <v>310</v>
      </c>
      <c r="G1002" t="s">
        <v>1517</v>
      </c>
      <c r="H1002">
        <v>8</v>
      </c>
      <c r="I1002">
        <v>2</v>
      </c>
      <c r="J1002">
        <v>0</v>
      </c>
      <c r="K1002">
        <v>4</v>
      </c>
      <c r="L1002" t="s">
        <v>355</v>
      </c>
      <c r="M1002">
        <v>0</v>
      </c>
      <c r="N1002" s="16">
        <v>45839</v>
      </c>
      <c r="O1002" s="16">
        <v>45839</v>
      </c>
      <c r="Q1002" t="s">
        <v>165</v>
      </c>
      <c r="R1002" t="s">
        <v>273</v>
      </c>
      <c r="S1002">
        <v>10017653</v>
      </c>
      <c r="T1002" t="s">
        <v>272</v>
      </c>
      <c r="AE1002">
        <v>0</v>
      </c>
      <c r="AG1002">
        <v>0</v>
      </c>
      <c r="AI1002" t="s">
        <v>358</v>
      </c>
      <c r="AM1002">
        <v>0</v>
      </c>
      <c r="AN1002">
        <v>9.5243055555559994E-2</v>
      </c>
      <c r="AO1002">
        <v>0</v>
      </c>
      <c r="AP1002">
        <v>0</v>
      </c>
      <c r="AQ1002">
        <v>1001766335</v>
      </c>
      <c r="AR1002">
        <v>4977899</v>
      </c>
      <c r="AS1002">
        <v>4</v>
      </c>
    </row>
    <row r="1003" spans="1:45" x14ac:dyDescent="0.35">
      <c r="A1003">
        <v>6554889</v>
      </c>
      <c r="B1003">
        <v>0</v>
      </c>
      <c r="C1003">
        <v>10</v>
      </c>
      <c r="D1003" t="s">
        <v>203</v>
      </c>
      <c r="E1003" t="s">
        <v>359</v>
      </c>
      <c r="F1003" t="s">
        <v>310</v>
      </c>
      <c r="G1003" t="s">
        <v>1516</v>
      </c>
      <c r="H1003">
        <v>1</v>
      </c>
      <c r="I1003">
        <v>1</v>
      </c>
      <c r="J1003">
        <v>0</v>
      </c>
      <c r="K1003">
        <v>1</v>
      </c>
      <c r="L1003" t="s">
        <v>355</v>
      </c>
      <c r="M1003">
        <v>0</v>
      </c>
      <c r="N1003" s="16">
        <v>45793</v>
      </c>
      <c r="O1003" s="16">
        <v>45793</v>
      </c>
      <c r="Q1003" t="s">
        <v>318</v>
      </c>
      <c r="R1003" t="s">
        <v>319</v>
      </c>
      <c r="S1003">
        <v>10014631</v>
      </c>
      <c r="T1003" t="s">
        <v>318</v>
      </c>
      <c r="AE1003">
        <v>0</v>
      </c>
      <c r="AG1003">
        <v>0</v>
      </c>
      <c r="AI1003" t="s">
        <v>363</v>
      </c>
      <c r="AM1003">
        <v>0</v>
      </c>
      <c r="AN1003">
        <v>0.14285879629629999</v>
      </c>
      <c r="AO1003">
        <v>0</v>
      </c>
      <c r="AP1003">
        <v>0</v>
      </c>
      <c r="AQ1003">
        <v>1001766343</v>
      </c>
      <c r="AR1003">
        <v>4977907</v>
      </c>
      <c r="AS1003">
        <v>3</v>
      </c>
    </row>
    <row r="1004" spans="1:45" x14ac:dyDescent="0.35">
      <c r="A1004">
        <v>6555219</v>
      </c>
      <c r="B1004">
        <v>0</v>
      </c>
      <c r="C1004">
        <v>10</v>
      </c>
      <c r="D1004" t="s">
        <v>129</v>
      </c>
      <c r="E1004" t="s">
        <v>1324</v>
      </c>
      <c r="F1004" t="s">
        <v>310</v>
      </c>
      <c r="G1004" t="s">
        <v>1515</v>
      </c>
      <c r="H1004">
        <v>0</v>
      </c>
      <c r="I1004">
        <v>0</v>
      </c>
      <c r="J1004">
        <v>0</v>
      </c>
      <c r="K1004">
        <v>0</v>
      </c>
      <c r="L1004" t="s">
        <v>355</v>
      </c>
      <c r="M1004">
        <v>0</v>
      </c>
      <c r="N1004" s="16">
        <v>45809</v>
      </c>
      <c r="O1004" s="16">
        <v>45809</v>
      </c>
      <c r="Q1004" t="s">
        <v>240</v>
      </c>
      <c r="R1004" t="s">
        <v>304</v>
      </c>
      <c r="S1004">
        <v>10014607</v>
      </c>
      <c r="T1004" t="s">
        <v>240</v>
      </c>
      <c r="AE1004">
        <v>0</v>
      </c>
      <c r="AG1004">
        <v>0</v>
      </c>
      <c r="AI1004" t="s">
        <v>363</v>
      </c>
      <c r="AM1004">
        <v>0.14285879629629999</v>
      </c>
      <c r="AN1004">
        <v>0.19047453703704001</v>
      </c>
      <c r="AO1004">
        <v>0</v>
      </c>
      <c r="AP1004">
        <v>0</v>
      </c>
      <c r="AQ1004">
        <v>1001766343</v>
      </c>
      <c r="AR1004">
        <v>4977908</v>
      </c>
      <c r="AS1004">
        <v>3</v>
      </c>
    </row>
    <row r="1005" spans="1:45" x14ac:dyDescent="0.35">
      <c r="A1005">
        <v>6555934</v>
      </c>
      <c r="B1005">
        <v>0</v>
      </c>
      <c r="C1005">
        <v>10</v>
      </c>
      <c r="D1005" t="s">
        <v>357</v>
      </c>
      <c r="E1005" t="s">
        <v>1324</v>
      </c>
      <c r="F1005" t="s">
        <v>310</v>
      </c>
      <c r="G1005" t="s">
        <v>6225</v>
      </c>
      <c r="H1005">
        <v>48</v>
      </c>
      <c r="I1005">
        <v>2</v>
      </c>
      <c r="J1005">
        <v>0</v>
      </c>
      <c r="K1005">
        <v>24</v>
      </c>
      <c r="L1005" t="s">
        <v>355</v>
      </c>
      <c r="M1005">
        <v>0</v>
      </c>
      <c r="N1005" s="16">
        <v>45839</v>
      </c>
      <c r="O1005" s="16">
        <v>45839</v>
      </c>
      <c r="Q1005" t="s">
        <v>173</v>
      </c>
      <c r="R1005" t="s">
        <v>341</v>
      </c>
      <c r="S1005">
        <v>10014656</v>
      </c>
      <c r="T1005" t="s">
        <v>173</v>
      </c>
      <c r="AE1005">
        <v>0</v>
      </c>
      <c r="AG1005">
        <v>0</v>
      </c>
      <c r="AI1005" t="s">
        <v>358</v>
      </c>
      <c r="AM1005">
        <v>0</v>
      </c>
      <c r="AN1005">
        <v>8.3333333333329998E-2</v>
      </c>
      <c r="AO1005">
        <v>0</v>
      </c>
      <c r="AP1005">
        <v>0</v>
      </c>
      <c r="AQ1005">
        <v>1001767009</v>
      </c>
      <c r="AR1005">
        <v>4978072</v>
      </c>
      <c r="AS1005">
        <v>4</v>
      </c>
    </row>
    <row r="1006" spans="1:45" x14ac:dyDescent="0.35">
      <c r="A1006">
        <v>6555934</v>
      </c>
      <c r="B1006">
        <v>0</v>
      </c>
      <c r="C1006">
        <v>20</v>
      </c>
      <c r="D1006" t="s">
        <v>362</v>
      </c>
      <c r="E1006" t="s">
        <v>1324</v>
      </c>
      <c r="F1006" t="s">
        <v>310</v>
      </c>
      <c r="G1006" t="s">
        <v>6233</v>
      </c>
      <c r="H1006">
        <v>72</v>
      </c>
      <c r="I1006">
        <v>3</v>
      </c>
      <c r="J1006">
        <v>0</v>
      </c>
      <c r="K1006">
        <v>24</v>
      </c>
      <c r="L1006" t="s">
        <v>355</v>
      </c>
      <c r="M1006">
        <v>0</v>
      </c>
      <c r="N1006" s="16">
        <v>45840</v>
      </c>
      <c r="O1006" s="16">
        <v>45841</v>
      </c>
      <c r="Q1006" t="s">
        <v>173</v>
      </c>
      <c r="R1006" t="s">
        <v>341</v>
      </c>
      <c r="S1006">
        <v>10014656</v>
      </c>
      <c r="T1006" t="s">
        <v>173</v>
      </c>
      <c r="AE1006">
        <v>0</v>
      </c>
      <c r="AG1006">
        <v>0</v>
      </c>
      <c r="AI1006" t="s">
        <v>358</v>
      </c>
      <c r="AM1006">
        <v>0</v>
      </c>
      <c r="AN1006">
        <v>4.7615740740740001E-2</v>
      </c>
      <c r="AO1006">
        <v>0</v>
      </c>
      <c r="AP1006">
        <v>0</v>
      </c>
      <c r="AQ1006">
        <v>1001767046</v>
      </c>
      <c r="AR1006">
        <v>4978110</v>
      </c>
      <c r="AS1006">
        <v>4</v>
      </c>
    </row>
    <row r="1007" spans="1:45" x14ac:dyDescent="0.35">
      <c r="A1007">
        <v>6556820</v>
      </c>
      <c r="B1007">
        <v>0</v>
      </c>
      <c r="C1007">
        <v>10</v>
      </c>
      <c r="D1007" t="s">
        <v>203</v>
      </c>
      <c r="E1007" t="s">
        <v>1324</v>
      </c>
      <c r="F1007" t="s">
        <v>310</v>
      </c>
      <c r="G1007" t="s">
        <v>1513</v>
      </c>
      <c r="H1007">
        <v>4</v>
      </c>
      <c r="I1007">
        <v>2</v>
      </c>
      <c r="J1007">
        <v>0</v>
      </c>
      <c r="K1007">
        <v>2</v>
      </c>
      <c r="L1007" t="s">
        <v>355</v>
      </c>
      <c r="M1007">
        <v>0</v>
      </c>
      <c r="N1007" s="16">
        <v>45845</v>
      </c>
      <c r="O1007" s="16">
        <v>45845</v>
      </c>
      <c r="Q1007" t="s">
        <v>134</v>
      </c>
      <c r="R1007" t="s">
        <v>271</v>
      </c>
      <c r="S1007">
        <v>10014658</v>
      </c>
      <c r="T1007" t="s">
        <v>134</v>
      </c>
      <c r="AE1007">
        <v>0</v>
      </c>
      <c r="AG1007">
        <v>0</v>
      </c>
      <c r="AI1007" t="s">
        <v>358</v>
      </c>
      <c r="AM1007">
        <v>0</v>
      </c>
      <c r="AN1007">
        <v>4.7615740740740001E-2</v>
      </c>
      <c r="AO1007">
        <v>0</v>
      </c>
      <c r="AP1007">
        <v>0</v>
      </c>
      <c r="AQ1007">
        <v>1001767054</v>
      </c>
      <c r="AR1007">
        <v>4978118</v>
      </c>
      <c r="AS1007">
        <v>4</v>
      </c>
    </row>
    <row r="1008" spans="1:45" x14ac:dyDescent="0.35">
      <c r="A1008">
        <v>6556852</v>
      </c>
      <c r="B1008">
        <v>0</v>
      </c>
      <c r="C1008">
        <v>10</v>
      </c>
      <c r="D1008" t="s">
        <v>203</v>
      </c>
      <c r="E1008" t="s">
        <v>1324</v>
      </c>
      <c r="F1008" t="s">
        <v>310</v>
      </c>
      <c r="G1008" t="s">
        <v>1512</v>
      </c>
      <c r="H1008">
        <v>12</v>
      </c>
      <c r="I1008">
        <v>2</v>
      </c>
      <c r="J1008">
        <v>0</v>
      </c>
      <c r="K1008">
        <v>6</v>
      </c>
      <c r="L1008" t="s">
        <v>355</v>
      </c>
      <c r="M1008">
        <v>0</v>
      </c>
      <c r="N1008" s="16">
        <v>45873</v>
      </c>
      <c r="O1008" s="16">
        <v>45873</v>
      </c>
      <c r="Q1008" t="s">
        <v>126</v>
      </c>
      <c r="R1008" t="s">
        <v>391</v>
      </c>
      <c r="S1008">
        <v>10014657</v>
      </c>
      <c r="T1008" t="s">
        <v>126</v>
      </c>
      <c r="AE1008">
        <v>0</v>
      </c>
      <c r="AG1008">
        <v>0</v>
      </c>
      <c r="AI1008" t="s">
        <v>358</v>
      </c>
      <c r="AM1008">
        <v>0</v>
      </c>
      <c r="AN1008">
        <v>0.14285879629629999</v>
      </c>
      <c r="AO1008">
        <v>0</v>
      </c>
      <c r="AP1008">
        <v>0</v>
      </c>
      <c r="AQ1008">
        <v>1001767159</v>
      </c>
      <c r="AR1008">
        <v>4979367</v>
      </c>
      <c r="AS1008">
        <v>4</v>
      </c>
    </row>
    <row r="1009" spans="1:45" x14ac:dyDescent="0.35">
      <c r="A1009">
        <v>6556854</v>
      </c>
      <c r="B1009">
        <v>0</v>
      </c>
      <c r="C1009">
        <v>10</v>
      </c>
      <c r="D1009" t="s">
        <v>203</v>
      </c>
      <c r="E1009" t="s">
        <v>359</v>
      </c>
      <c r="F1009" t="s">
        <v>310</v>
      </c>
      <c r="G1009" t="s">
        <v>1511</v>
      </c>
      <c r="H1009">
        <v>12</v>
      </c>
      <c r="I1009">
        <v>2</v>
      </c>
      <c r="J1009">
        <v>0</v>
      </c>
      <c r="K1009">
        <v>6</v>
      </c>
      <c r="L1009" t="s">
        <v>355</v>
      </c>
      <c r="M1009">
        <v>0</v>
      </c>
      <c r="N1009" s="16">
        <v>45839</v>
      </c>
      <c r="O1009" s="16">
        <v>45839</v>
      </c>
      <c r="Q1009" t="s">
        <v>173</v>
      </c>
      <c r="R1009" t="s">
        <v>341</v>
      </c>
      <c r="S1009">
        <v>10014656</v>
      </c>
      <c r="T1009" t="s">
        <v>173</v>
      </c>
      <c r="AE1009">
        <v>0</v>
      </c>
      <c r="AG1009">
        <v>0</v>
      </c>
      <c r="AI1009" t="s">
        <v>358</v>
      </c>
      <c r="AM1009">
        <v>0</v>
      </c>
      <c r="AN1009">
        <v>0.14285879629629999</v>
      </c>
      <c r="AO1009">
        <v>0</v>
      </c>
      <c r="AP1009">
        <v>0</v>
      </c>
      <c r="AQ1009">
        <v>1001767205</v>
      </c>
      <c r="AR1009">
        <v>4979628</v>
      </c>
      <c r="AS1009">
        <v>4</v>
      </c>
    </row>
    <row r="1010" spans="1:45" x14ac:dyDescent="0.35">
      <c r="A1010">
        <v>6556894</v>
      </c>
      <c r="B1010">
        <v>0</v>
      </c>
      <c r="C1010">
        <v>10</v>
      </c>
      <c r="D1010" t="s">
        <v>203</v>
      </c>
      <c r="E1010" t="s">
        <v>1324</v>
      </c>
      <c r="F1010" t="s">
        <v>310</v>
      </c>
      <c r="G1010" t="s">
        <v>1507</v>
      </c>
      <c r="H1010">
        <v>0</v>
      </c>
      <c r="I1010">
        <v>0</v>
      </c>
      <c r="J1010">
        <v>0</v>
      </c>
      <c r="K1010">
        <v>0</v>
      </c>
      <c r="L1010" t="s">
        <v>355</v>
      </c>
      <c r="M1010">
        <v>0</v>
      </c>
      <c r="N1010" s="16">
        <v>45845</v>
      </c>
      <c r="O1010" s="16">
        <v>45845</v>
      </c>
      <c r="Q1010" t="s">
        <v>137</v>
      </c>
      <c r="R1010" t="s">
        <v>388</v>
      </c>
      <c r="S1010">
        <v>10014595</v>
      </c>
      <c r="T1010" t="s">
        <v>137</v>
      </c>
      <c r="AE1010">
        <v>0</v>
      </c>
      <c r="AG1010">
        <v>0</v>
      </c>
      <c r="AI1010" t="s">
        <v>358</v>
      </c>
      <c r="AM1010">
        <v>0</v>
      </c>
      <c r="AN1010">
        <v>0.14285879629629999</v>
      </c>
      <c r="AO1010">
        <v>0</v>
      </c>
      <c r="AP1010">
        <v>0</v>
      </c>
      <c r="AQ1010">
        <v>1001767207</v>
      </c>
      <c r="AR1010">
        <v>4979630</v>
      </c>
      <c r="AS1010">
        <v>4</v>
      </c>
    </row>
    <row r="1011" spans="1:45" x14ac:dyDescent="0.35">
      <c r="A1011">
        <v>6556922</v>
      </c>
      <c r="B1011">
        <v>0</v>
      </c>
      <c r="C1011">
        <v>10</v>
      </c>
      <c r="D1011" t="s">
        <v>361</v>
      </c>
      <c r="E1011" t="s">
        <v>1324</v>
      </c>
      <c r="F1011" t="s">
        <v>310</v>
      </c>
      <c r="G1011" t="s">
        <v>1506</v>
      </c>
      <c r="H1011">
        <v>10</v>
      </c>
      <c r="I1011">
        <v>2</v>
      </c>
      <c r="J1011">
        <v>0</v>
      </c>
      <c r="K1011">
        <v>5</v>
      </c>
      <c r="L1011" t="s">
        <v>355</v>
      </c>
      <c r="M1011">
        <v>0</v>
      </c>
      <c r="N1011" s="16">
        <v>45839</v>
      </c>
      <c r="O1011" s="16">
        <v>45839</v>
      </c>
      <c r="Q1011" t="s">
        <v>137</v>
      </c>
      <c r="R1011" t="s">
        <v>388</v>
      </c>
      <c r="S1011">
        <v>10014595</v>
      </c>
      <c r="T1011" t="s">
        <v>137</v>
      </c>
      <c r="AE1011">
        <v>0</v>
      </c>
      <c r="AG1011">
        <v>0</v>
      </c>
      <c r="AI1011" t="s">
        <v>360</v>
      </c>
      <c r="AM1011">
        <v>0</v>
      </c>
      <c r="AN1011">
        <v>0.28571759259259</v>
      </c>
      <c r="AO1011">
        <v>0</v>
      </c>
      <c r="AP1011">
        <v>0</v>
      </c>
      <c r="AQ1011">
        <v>1001767294</v>
      </c>
      <c r="AR1011">
        <v>4979738</v>
      </c>
      <c r="AS1011">
        <v>2</v>
      </c>
    </row>
    <row r="1012" spans="1:45" x14ac:dyDescent="0.35">
      <c r="A1012">
        <v>6556925</v>
      </c>
      <c r="B1012">
        <v>0</v>
      </c>
      <c r="C1012">
        <v>10</v>
      </c>
      <c r="D1012" t="s">
        <v>203</v>
      </c>
      <c r="E1012" t="s">
        <v>1324</v>
      </c>
      <c r="F1012" t="s">
        <v>310</v>
      </c>
      <c r="G1012" t="s">
        <v>1505</v>
      </c>
      <c r="H1012">
        <v>4</v>
      </c>
      <c r="I1012">
        <v>2</v>
      </c>
      <c r="J1012">
        <v>0</v>
      </c>
      <c r="K1012">
        <v>2</v>
      </c>
      <c r="L1012" t="s">
        <v>355</v>
      </c>
      <c r="M1012">
        <v>0</v>
      </c>
      <c r="N1012" s="16">
        <v>45858</v>
      </c>
      <c r="O1012" s="16">
        <v>45858</v>
      </c>
      <c r="Q1012" t="s">
        <v>128</v>
      </c>
      <c r="R1012" t="s">
        <v>390</v>
      </c>
      <c r="S1012">
        <v>10014594</v>
      </c>
      <c r="T1012" t="s">
        <v>128</v>
      </c>
      <c r="AE1012">
        <v>0</v>
      </c>
      <c r="AG1012">
        <v>0</v>
      </c>
      <c r="AI1012" t="s">
        <v>358</v>
      </c>
      <c r="AM1012">
        <v>0</v>
      </c>
      <c r="AN1012">
        <v>9.5243055555559994E-2</v>
      </c>
      <c r="AO1012">
        <v>0</v>
      </c>
      <c r="AP1012">
        <v>0</v>
      </c>
      <c r="AQ1012">
        <v>1001767357</v>
      </c>
      <c r="AR1012">
        <v>4979505</v>
      </c>
      <c r="AS1012">
        <v>4</v>
      </c>
    </row>
    <row r="1013" spans="1:45" x14ac:dyDescent="0.35">
      <c r="A1013">
        <v>6556932</v>
      </c>
      <c r="B1013">
        <v>0</v>
      </c>
      <c r="C1013">
        <v>10</v>
      </c>
      <c r="D1013" t="s">
        <v>203</v>
      </c>
      <c r="E1013" t="s">
        <v>1324</v>
      </c>
      <c r="F1013" t="s">
        <v>310</v>
      </c>
      <c r="G1013" t="s">
        <v>1504</v>
      </c>
      <c r="H1013">
        <v>4</v>
      </c>
      <c r="I1013">
        <v>2</v>
      </c>
      <c r="J1013">
        <v>0</v>
      </c>
      <c r="K1013">
        <v>2</v>
      </c>
      <c r="L1013" t="s">
        <v>355</v>
      </c>
      <c r="M1013">
        <v>0</v>
      </c>
      <c r="N1013" s="16">
        <v>45839</v>
      </c>
      <c r="O1013" s="16">
        <v>45839</v>
      </c>
      <c r="Q1013" t="s">
        <v>128</v>
      </c>
      <c r="R1013" t="s">
        <v>390</v>
      </c>
      <c r="S1013">
        <v>10014594</v>
      </c>
      <c r="T1013" t="s">
        <v>128</v>
      </c>
      <c r="AE1013">
        <v>0</v>
      </c>
      <c r="AG1013">
        <v>0</v>
      </c>
      <c r="AI1013" t="s">
        <v>360</v>
      </c>
      <c r="AM1013">
        <v>0</v>
      </c>
      <c r="AN1013">
        <v>0.33333333333332998</v>
      </c>
      <c r="AO1013">
        <v>0</v>
      </c>
      <c r="AP1013">
        <v>0</v>
      </c>
      <c r="AQ1013">
        <v>1001767651</v>
      </c>
      <c r="AR1013">
        <v>4980036</v>
      </c>
      <c r="AS1013">
        <v>2</v>
      </c>
    </row>
    <row r="1014" spans="1:45" x14ac:dyDescent="0.35">
      <c r="A1014">
        <v>6556935</v>
      </c>
      <c r="B1014">
        <v>0</v>
      </c>
      <c r="C1014">
        <v>10</v>
      </c>
      <c r="D1014" t="s">
        <v>203</v>
      </c>
      <c r="E1014" t="s">
        <v>1324</v>
      </c>
      <c r="F1014" t="s">
        <v>310</v>
      </c>
      <c r="G1014" t="s">
        <v>1503</v>
      </c>
      <c r="H1014">
        <v>4</v>
      </c>
      <c r="I1014">
        <v>2</v>
      </c>
      <c r="J1014">
        <v>0</v>
      </c>
      <c r="K1014">
        <v>2</v>
      </c>
      <c r="L1014" t="s">
        <v>355</v>
      </c>
      <c r="M1014">
        <v>0</v>
      </c>
      <c r="N1014" s="16">
        <v>45845</v>
      </c>
      <c r="O1014" s="16">
        <v>45845</v>
      </c>
      <c r="Q1014" t="s">
        <v>165</v>
      </c>
      <c r="R1014" t="s">
        <v>273</v>
      </c>
      <c r="S1014">
        <v>10017653</v>
      </c>
      <c r="T1014" t="s">
        <v>272</v>
      </c>
      <c r="AE1014">
        <v>0</v>
      </c>
      <c r="AG1014">
        <v>0</v>
      </c>
      <c r="AI1014" t="s">
        <v>360</v>
      </c>
      <c r="AM1014">
        <v>0.29166666666667002</v>
      </c>
      <c r="AN1014">
        <v>0.44791666666667002</v>
      </c>
      <c r="AO1014">
        <v>0</v>
      </c>
      <c r="AP1014">
        <v>0</v>
      </c>
      <c r="AQ1014">
        <v>1001767653</v>
      </c>
      <c r="AR1014">
        <v>4980040</v>
      </c>
      <c r="AS1014">
        <v>2</v>
      </c>
    </row>
    <row r="1015" spans="1:45" x14ac:dyDescent="0.35">
      <c r="A1015">
        <v>6556938</v>
      </c>
      <c r="B1015">
        <v>0</v>
      </c>
      <c r="C1015">
        <v>10</v>
      </c>
      <c r="D1015" t="s">
        <v>203</v>
      </c>
      <c r="E1015" t="s">
        <v>1324</v>
      </c>
      <c r="F1015" t="s">
        <v>310</v>
      </c>
      <c r="G1015" t="s">
        <v>1502</v>
      </c>
      <c r="H1015">
        <v>8</v>
      </c>
      <c r="I1015">
        <v>2</v>
      </c>
      <c r="J1015">
        <v>0</v>
      </c>
      <c r="K1015">
        <v>4</v>
      </c>
      <c r="L1015" t="s">
        <v>355</v>
      </c>
      <c r="M1015">
        <v>0</v>
      </c>
      <c r="N1015" s="16">
        <v>45889</v>
      </c>
      <c r="O1015" s="16">
        <v>45889</v>
      </c>
      <c r="Q1015" t="s">
        <v>165</v>
      </c>
      <c r="R1015" t="s">
        <v>273</v>
      </c>
      <c r="S1015">
        <v>10017653</v>
      </c>
      <c r="T1015" t="s">
        <v>272</v>
      </c>
      <c r="AE1015">
        <v>0</v>
      </c>
      <c r="AG1015">
        <v>0</v>
      </c>
      <c r="AI1015" t="s">
        <v>360</v>
      </c>
      <c r="AM1015">
        <v>0</v>
      </c>
      <c r="AN1015">
        <v>0.14285879629629999</v>
      </c>
      <c r="AO1015">
        <v>0</v>
      </c>
      <c r="AP1015">
        <v>0</v>
      </c>
      <c r="AQ1015">
        <v>1001767654</v>
      </c>
      <c r="AR1015">
        <v>4980147</v>
      </c>
      <c r="AS1015">
        <v>2</v>
      </c>
    </row>
    <row r="1016" spans="1:45" x14ac:dyDescent="0.35">
      <c r="A1016">
        <v>6556941</v>
      </c>
      <c r="B1016">
        <v>0</v>
      </c>
      <c r="C1016">
        <v>10</v>
      </c>
      <c r="D1016" t="s">
        <v>203</v>
      </c>
      <c r="E1016" t="s">
        <v>359</v>
      </c>
      <c r="F1016" t="s">
        <v>310</v>
      </c>
      <c r="G1016" t="s">
        <v>1501</v>
      </c>
      <c r="H1016">
        <v>4</v>
      </c>
      <c r="I1016">
        <v>2</v>
      </c>
      <c r="J1016">
        <v>0</v>
      </c>
      <c r="K1016">
        <v>2</v>
      </c>
      <c r="L1016" t="s">
        <v>355</v>
      </c>
      <c r="M1016">
        <v>0</v>
      </c>
      <c r="N1016" s="16">
        <v>45717</v>
      </c>
      <c r="O1016" s="16">
        <v>45717</v>
      </c>
      <c r="Q1016" t="s">
        <v>165</v>
      </c>
      <c r="R1016" t="s">
        <v>273</v>
      </c>
      <c r="S1016">
        <v>10017653</v>
      </c>
      <c r="T1016" t="s">
        <v>272</v>
      </c>
      <c r="AE1016">
        <v>0</v>
      </c>
      <c r="AG1016">
        <v>0</v>
      </c>
      <c r="AI1016" t="s">
        <v>360</v>
      </c>
      <c r="AM1016">
        <v>0</v>
      </c>
      <c r="AN1016">
        <v>0.14285879629629999</v>
      </c>
      <c r="AO1016">
        <v>0</v>
      </c>
      <c r="AP1016">
        <v>0</v>
      </c>
      <c r="AQ1016">
        <v>1001767655</v>
      </c>
      <c r="AR1016">
        <v>4980148</v>
      </c>
      <c r="AS1016">
        <v>2</v>
      </c>
    </row>
    <row r="1017" spans="1:45" x14ac:dyDescent="0.35">
      <c r="A1017">
        <v>6556944</v>
      </c>
      <c r="B1017">
        <v>0</v>
      </c>
      <c r="C1017">
        <v>10</v>
      </c>
      <c r="D1017" t="s">
        <v>203</v>
      </c>
      <c r="E1017" t="s">
        <v>1324</v>
      </c>
      <c r="F1017" t="s">
        <v>310</v>
      </c>
      <c r="G1017" t="s">
        <v>1500</v>
      </c>
      <c r="H1017">
        <v>8</v>
      </c>
      <c r="I1017">
        <v>2</v>
      </c>
      <c r="J1017">
        <v>0</v>
      </c>
      <c r="K1017">
        <v>4</v>
      </c>
      <c r="L1017" t="s">
        <v>355</v>
      </c>
      <c r="M1017">
        <v>0</v>
      </c>
      <c r="N1017" s="16">
        <v>45845</v>
      </c>
      <c r="O1017" s="16">
        <v>45845</v>
      </c>
      <c r="Q1017" t="s">
        <v>165</v>
      </c>
      <c r="R1017" t="s">
        <v>273</v>
      </c>
      <c r="S1017">
        <v>10017653</v>
      </c>
      <c r="T1017" t="s">
        <v>272</v>
      </c>
      <c r="AE1017">
        <v>0</v>
      </c>
      <c r="AG1017">
        <v>0</v>
      </c>
      <c r="AI1017" t="s">
        <v>356</v>
      </c>
      <c r="AM1017">
        <v>0</v>
      </c>
      <c r="AN1017">
        <v>9.5243055555559994E-2</v>
      </c>
      <c r="AO1017">
        <v>0</v>
      </c>
      <c r="AP1017">
        <v>0</v>
      </c>
      <c r="AQ1017">
        <v>1001776050</v>
      </c>
      <c r="AR1017">
        <v>4994559</v>
      </c>
      <c r="AS1017">
        <v>1</v>
      </c>
    </row>
    <row r="1018" spans="1:45" x14ac:dyDescent="0.35">
      <c r="A1018">
        <v>6556946</v>
      </c>
      <c r="B1018">
        <v>0</v>
      </c>
      <c r="C1018">
        <v>10</v>
      </c>
      <c r="D1018" t="s">
        <v>203</v>
      </c>
      <c r="E1018" t="s">
        <v>1324</v>
      </c>
      <c r="F1018" t="s">
        <v>310</v>
      </c>
      <c r="G1018" t="s">
        <v>1499</v>
      </c>
      <c r="H1018">
        <v>2</v>
      </c>
      <c r="I1018">
        <v>1</v>
      </c>
      <c r="J1018">
        <v>0</v>
      </c>
      <c r="K1018">
        <v>2</v>
      </c>
      <c r="L1018" t="s">
        <v>355</v>
      </c>
      <c r="M1018">
        <v>0</v>
      </c>
      <c r="N1018" s="16">
        <v>45839</v>
      </c>
      <c r="O1018" s="16">
        <v>45839</v>
      </c>
      <c r="Q1018" t="s">
        <v>159</v>
      </c>
      <c r="R1018" t="s">
        <v>398</v>
      </c>
      <c r="S1018">
        <v>10014599</v>
      </c>
      <c r="T1018" t="s">
        <v>159</v>
      </c>
      <c r="AE1018">
        <v>0</v>
      </c>
      <c r="AG1018">
        <v>0</v>
      </c>
      <c r="AI1018" t="s">
        <v>363</v>
      </c>
      <c r="AM1018">
        <v>0</v>
      </c>
      <c r="AN1018">
        <v>0.23809027777778</v>
      </c>
      <c r="AO1018">
        <v>0</v>
      </c>
      <c r="AP1018">
        <v>0</v>
      </c>
      <c r="AQ1018">
        <v>1001776604</v>
      </c>
      <c r="AR1018">
        <v>4995555</v>
      </c>
      <c r="AS1018">
        <v>3</v>
      </c>
    </row>
    <row r="1019" spans="1:45" x14ac:dyDescent="0.35">
      <c r="A1019">
        <v>6556947</v>
      </c>
      <c r="B1019">
        <v>0</v>
      </c>
      <c r="C1019">
        <v>10</v>
      </c>
      <c r="D1019" t="s">
        <v>203</v>
      </c>
      <c r="E1019" t="s">
        <v>1324</v>
      </c>
      <c r="F1019" t="s">
        <v>310</v>
      </c>
      <c r="G1019" t="s">
        <v>1498</v>
      </c>
      <c r="H1019">
        <v>4</v>
      </c>
      <c r="I1019">
        <v>2</v>
      </c>
      <c r="J1019">
        <v>0</v>
      </c>
      <c r="K1019">
        <v>2</v>
      </c>
      <c r="L1019" t="s">
        <v>355</v>
      </c>
      <c r="M1019">
        <v>0</v>
      </c>
      <c r="N1019" s="16">
        <v>45873</v>
      </c>
      <c r="O1019" s="16">
        <v>45873</v>
      </c>
      <c r="Q1019" t="s">
        <v>159</v>
      </c>
      <c r="R1019" t="s">
        <v>398</v>
      </c>
      <c r="S1019">
        <v>10014599</v>
      </c>
      <c r="T1019" t="s">
        <v>159</v>
      </c>
      <c r="AE1019">
        <v>0</v>
      </c>
      <c r="AG1019">
        <v>0</v>
      </c>
      <c r="AI1019" t="s">
        <v>363</v>
      </c>
      <c r="AM1019">
        <v>0</v>
      </c>
      <c r="AN1019">
        <v>0.23809027777778</v>
      </c>
      <c r="AO1019">
        <v>0</v>
      </c>
      <c r="AP1019">
        <v>0</v>
      </c>
      <c r="AQ1019">
        <v>1001776605</v>
      </c>
      <c r="AR1019">
        <v>4995556</v>
      </c>
      <c r="AS1019">
        <v>3</v>
      </c>
    </row>
    <row r="1020" spans="1:45" x14ac:dyDescent="0.35">
      <c r="A1020">
        <v>6556948</v>
      </c>
      <c r="B1020">
        <v>0</v>
      </c>
      <c r="C1020">
        <v>10</v>
      </c>
      <c r="D1020" t="s">
        <v>203</v>
      </c>
      <c r="E1020" t="s">
        <v>359</v>
      </c>
      <c r="F1020" t="s">
        <v>310</v>
      </c>
      <c r="G1020" t="s">
        <v>1497</v>
      </c>
      <c r="H1020">
        <v>4</v>
      </c>
      <c r="I1020">
        <v>2</v>
      </c>
      <c r="J1020">
        <v>0</v>
      </c>
      <c r="K1020">
        <v>2</v>
      </c>
      <c r="L1020" t="s">
        <v>355</v>
      </c>
      <c r="M1020">
        <v>0</v>
      </c>
      <c r="N1020" s="16">
        <v>45778</v>
      </c>
      <c r="O1020" s="16">
        <v>45778</v>
      </c>
      <c r="Q1020" t="s">
        <v>160</v>
      </c>
      <c r="R1020" t="s">
        <v>346</v>
      </c>
      <c r="S1020">
        <v>10014598</v>
      </c>
      <c r="T1020" t="s">
        <v>160</v>
      </c>
      <c r="AE1020">
        <v>0</v>
      </c>
      <c r="AG1020">
        <v>0</v>
      </c>
      <c r="AI1020" t="s">
        <v>358</v>
      </c>
      <c r="AM1020">
        <v>0</v>
      </c>
      <c r="AN1020">
        <v>0.85714120370369995</v>
      </c>
      <c r="AO1020">
        <v>0</v>
      </c>
      <c r="AP1020">
        <v>0</v>
      </c>
      <c r="AQ1020">
        <v>1001778606</v>
      </c>
      <c r="AR1020">
        <v>4998265</v>
      </c>
      <c r="AS1020">
        <v>4</v>
      </c>
    </row>
    <row r="1021" spans="1:45" x14ac:dyDescent="0.35">
      <c r="A1021">
        <v>6559921</v>
      </c>
      <c r="B1021">
        <v>0</v>
      </c>
      <c r="C1021">
        <v>10</v>
      </c>
      <c r="D1021" t="s">
        <v>203</v>
      </c>
      <c r="E1021" t="s">
        <v>359</v>
      </c>
      <c r="F1021" t="s">
        <v>310</v>
      </c>
      <c r="G1021" t="s">
        <v>1521</v>
      </c>
      <c r="H1021">
        <v>4</v>
      </c>
      <c r="I1021">
        <v>2</v>
      </c>
      <c r="J1021">
        <v>0</v>
      </c>
      <c r="K1021">
        <v>2</v>
      </c>
      <c r="L1021" t="s">
        <v>355</v>
      </c>
      <c r="M1021">
        <v>0</v>
      </c>
      <c r="N1021" s="16">
        <v>45677</v>
      </c>
      <c r="O1021" s="16">
        <v>45677</v>
      </c>
      <c r="Q1021" t="s">
        <v>237</v>
      </c>
      <c r="R1021" t="s">
        <v>386</v>
      </c>
      <c r="S1021">
        <v>10014625</v>
      </c>
      <c r="T1021" t="s">
        <v>237</v>
      </c>
      <c r="AE1021">
        <v>0</v>
      </c>
      <c r="AG1021">
        <v>0</v>
      </c>
      <c r="AI1021" t="s">
        <v>358</v>
      </c>
      <c r="AM1021">
        <v>0</v>
      </c>
      <c r="AN1021">
        <v>0.19047453703704001</v>
      </c>
      <c r="AO1021">
        <v>0</v>
      </c>
      <c r="AP1021">
        <v>0</v>
      </c>
      <c r="AQ1021">
        <v>1001778607</v>
      </c>
      <c r="AR1021">
        <v>4998266</v>
      </c>
      <c r="AS1021">
        <v>4</v>
      </c>
    </row>
    <row r="1022" spans="1:45" x14ac:dyDescent="0.35">
      <c r="A1022">
        <v>6560453</v>
      </c>
      <c r="B1022">
        <v>0</v>
      </c>
      <c r="C1022">
        <v>10</v>
      </c>
      <c r="D1022" t="s">
        <v>203</v>
      </c>
      <c r="E1022" t="s">
        <v>1324</v>
      </c>
      <c r="F1022" t="s">
        <v>310</v>
      </c>
      <c r="G1022" t="s">
        <v>1526</v>
      </c>
      <c r="H1022">
        <v>2</v>
      </c>
      <c r="I1022">
        <v>1</v>
      </c>
      <c r="J1022">
        <v>0</v>
      </c>
      <c r="K1022">
        <v>2</v>
      </c>
      <c r="L1022" t="s">
        <v>355</v>
      </c>
      <c r="M1022">
        <v>0</v>
      </c>
      <c r="N1022" s="16">
        <v>45845</v>
      </c>
      <c r="O1022" s="16">
        <v>45845</v>
      </c>
      <c r="Q1022" t="s">
        <v>165</v>
      </c>
      <c r="R1022" t="s">
        <v>273</v>
      </c>
      <c r="S1022">
        <v>10017653</v>
      </c>
      <c r="T1022" t="s">
        <v>272</v>
      </c>
      <c r="AE1022">
        <v>0</v>
      </c>
      <c r="AG1022">
        <v>0</v>
      </c>
      <c r="AI1022" t="s">
        <v>363</v>
      </c>
      <c r="AM1022">
        <v>0</v>
      </c>
      <c r="AN1022">
        <v>4.7615740740740001E-2</v>
      </c>
      <c r="AO1022">
        <v>0</v>
      </c>
      <c r="AP1022">
        <v>0</v>
      </c>
      <c r="AQ1022">
        <v>1001778638</v>
      </c>
      <c r="AR1022">
        <v>4998331</v>
      </c>
      <c r="AS1022">
        <v>3</v>
      </c>
    </row>
    <row r="1023" spans="1:45" x14ac:dyDescent="0.35">
      <c r="A1023">
        <v>6560461</v>
      </c>
      <c r="B1023">
        <v>0</v>
      </c>
      <c r="C1023">
        <v>10</v>
      </c>
      <c r="D1023" t="s">
        <v>357</v>
      </c>
      <c r="E1023" t="s">
        <v>359</v>
      </c>
      <c r="F1023" t="s">
        <v>310</v>
      </c>
      <c r="G1023" t="s">
        <v>1525</v>
      </c>
      <c r="H1023">
        <v>8</v>
      </c>
      <c r="I1023">
        <v>2</v>
      </c>
      <c r="J1023">
        <v>0</v>
      </c>
      <c r="K1023">
        <v>4</v>
      </c>
      <c r="L1023" t="s">
        <v>355</v>
      </c>
      <c r="M1023">
        <v>0</v>
      </c>
      <c r="N1023" s="16">
        <v>45839</v>
      </c>
      <c r="O1023" s="16">
        <v>45839</v>
      </c>
      <c r="Q1023" t="s">
        <v>128</v>
      </c>
      <c r="R1023" t="s">
        <v>390</v>
      </c>
      <c r="S1023">
        <v>10014594</v>
      </c>
      <c r="T1023" t="s">
        <v>128</v>
      </c>
      <c r="AE1023">
        <v>0</v>
      </c>
      <c r="AG1023">
        <v>0</v>
      </c>
      <c r="AI1023" t="s">
        <v>358</v>
      </c>
      <c r="AM1023">
        <v>0</v>
      </c>
      <c r="AN1023">
        <v>0.28571759259259</v>
      </c>
      <c r="AO1023">
        <v>0</v>
      </c>
      <c r="AP1023">
        <v>0</v>
      </c>
      <c r="AQ1023">
        <v>1001778674</v>
      </c>
      <c r="AR1023">
        <v>4998379</v>
      </c>
      <c r="AS1023">
        <v>4</v>
      </c>
    </row>
    <row r="1024" spans="1:45" x14ac:dyDescent="0.35">
      <c r="A1024">
        <v>6560932</v>
      </c>
      <c r="B1024">
        <v>0</v>
      </c>
      <c r="C1024">
        <v>10</v>
      </c>
      <c r="D1024" t="s">
        <v>361</v>
      </c>
      <c r="E1024" t="s">
        <v>359</v>
      </c>
      <c r="F1024" t="s">
        <v>310</v>
      </c>
      <c r="G1024" t="s">
        <v>1520</v>
      </c>
      <c r="H1024">
        <v>18</v>
      </c>
      <c r="I1024">
        <v>2</v>
      </c>
      <c r="J1024">
        <v>0</v>
      </c>
      <c r="K1024">
        <v>9</v>
      </c>
      <c r="L1024" t="s">
        <v>355</v>
      </c>
      <c r="M1024">
        <v>0</v>
      </c>
      <c r="N1024" s="16">
        <v>45690</v>
      </c>
      <c r="O1024" s="16">
        <v>45690</v>
      </c>
      <c r="Q1024" t="s">
        <v>288</v>
      </c>
      <c r="R1024" t="s">
        <v>289</v>
      </c>
      <c r="S1024">
        <v>10014653</v>
      </c>
      <c r="T1024" t="s">
        <v>288</v>
      </c>
      <c r="AE1024">
        <v>0</v>
      </c>
      <c r="AF1024" s="16"/>
      <c r="AG1024">
        <v>0</v>
      </c>
      <c r="AI1024" t="s">
        <v>363</v>
      </c>
      <c r="AM1024">
        <v>0</v>
      </c>
      <c r="AN1024">
        <v>0.14285879629629999</v>
      </c>
      <c r="AO1024">
        <v>0</v>
      </c>
      <c r="AP1024">
        <v>0</v>
      </c>
      <c r="AQ1024">
        <v>1001778676</v>
      </c>
      <c r="AR1024">
        <v>4998381</v>
      </c>
      <c r="AS1024">
        <v>3</v>
      </c>
    </row>
    <row r="1025" spans="1:45" x14ac:dyDescent="0.35">
      <c r="A1025">
        <v>6561255</v>
      </c>
      <c r="B1025">
        <v>0</v>
      </c>
      <c r="C1025">
        <v>10</v>
      </c>
      <c r="D1025" t="s">
        <v>203</v>
      </c>
      <c r="E1025" t="s">
        <v>359</v>
      </c>
      <c r="F1025" t="s">
        <v>310</v>
      </c>
      <c r="G1025" t="s">
        <v>1524</v>
      </c>
      <c r="H1025">
        <v>24</v>
      </c>
      <c r="I1025">
        <v>2</v>
      </c>
      <c r="J1025">
        <v>0</v>
      </c>
      <c r="K1025">
        <v>12</v>
      </c>
      <c r="L1025" t="s">
        <v>355</v>
      </c>
      <c r="M1025">
        <v>0</v>
      </c>
      <c r="N1025" s="16">
        <v>45717</v>
      </c>
      <c r="O1025" s="16">
        <v>45717</v>
      </c>
      <c r="Q1025" t="s">
        <v>244</v>
      </c>
      <c r="R1025" t="s">
        <v>344</v>
      </c>
      <c r="S1025">
        <v>10017710</v>
      </c>
      <c r="T1025" t="s">
        <v>244</v>
      </c>
      <c r="AE1025">
        <v>0</v>
      </c>
      <c r="AG1025">
        <v>0</v>
      </c>
      <c r="AI1025" t="s">
        <v>363</v>
      </c>
      <c r="AM1025">
        <v>0</v>
      </c>
      <c r="AN1025">
        <v>4.7615740740740001E-2</v>
      </c>
      <c r="AO1025">
        <v>0</v>
      </c>
      <c r="AP1025">
        <v>0</v>
      </c>
      <c r="AQ1025">
        <v>1001778677</v>
      </c>
      <c r="AR1025">
        <v>4998382</v>
      </c>
      <c r="AS1025">
        <v>3</v>
      </c>
    </row>
    <row r="1026" spans="1:45" x14ac:dyDescent="0.35">
      <c r="A1026">
        <v>6561321</v>
      </c>
      <c r="B1026">
        <v>0</v>
      </c>
      <c r="C1026">
        <v>10</v>
      </c>
      <c r="D1026" t="s">
        <v>203</v>
      </c>
      <c r="E1026" t="s">
        <v>359</v>
      </c>
      <c r="F1026" t="s">
        <v>310</v>
      </c>
      <c r="G1026" t="s">
        <v>1523</v>
      </c>
      <c r="H1026">
        <v>4</v>
      </c>
      <c r="I1026">
        <v>2</v>
      </c>
      <c r="J1026">
        <v>0</v>
      </c>
      <c r="K1026">
        <v>2</v>
      </c>
      <c r="L1026" t="s">
        <v>355</v>
      </c>
      <c r="M1026">
        <v>0</v>
      </c>
      <c r="N1026" s="16">
        <v>45748</v>
      </c>
      <c r="O1026" s="16">
        <v>45748</v>
      </c>
      <c r="Q1026" t="s">
        <v>160</v>
      </c>
      <c r="R1026" t="s">
        <v>346</v>
      </c>
      <c r="S1026">
        <v>10014598</v>
      </c>
      <c r="T1026" t="s">
        <v>160</v>
      </c>
      <c r="AE1026">
        <v>0</v>
      </c>
      <c r="AG1026">
        <v>0</v>
      </c>
      <c r="AI1026" t="s">
        <v>358</v>
      </c>
      <c r="AM1026">
        <v>0</v>
      </c>
      <c r="AN1026">
        <v>4.7615740740740001E-2</v>
      </c>
      <c r="AO1026">
        <v>0</v>
      </c>
      <c r="AP1026">
        <v>0</v>
      </c>
      <c r="AQ1026">
        <v>1001778722</v>
      </c>
      <c r="AR1026">
        <v>4998408</v>
      </c>
      <c r="AS1026">
        <v>4</v>
      </c>
    </row>
    <row r="1027" spans="1:45" x14ac:dyDescent="0.35">
      <c r="A1027">
        <v>6561642</v>
      </c>
      <c r="B1027">
        <v>0</v>
      </c>
      <c r="C1027">
        <v>10</v>
      </c>
      <c r="D1027" t="s">
        <v>203</v>
      </c>
      <c r="E1027" t="s">
        <v>359</v>
      </c>
      <c r="F1027" t="s">
        <v>310</v>
      </c>
      <c r="G1027" t="s">
        <v>1528</v>
      </c>
      <c r="H1027">
        <v>12</v>
      </c>
      <c r="I1027">
        <v>2</v>
      </c>
      <c r="J1027">
        <v>0</v>
      </c>
      <c r="K1027">
        <v>6</v>
      </c>
      <c r="L1027" t="s">
        <v>355</v>
      </c>
      <c r="M1027">
        <v>0</v>
      </c>
      <c r="N1027" s="16">
        <v>45744</v>
      </c>
      <c r="O1027" s="16">
        <v>45744</v>
      </c>
      <c r="Q1027" t="s">
        <v>159</v>
      </c>
      <c r="R1027" t="s">
        <v>398</v>
      </c>
      <c r="S1027">
        <v>10014599</v>
      </c>
      <c r="T1027" t="s">
        <v>159</v>
      </c>
      <c r="AE1027">
        <v>0</v>
      </c>
      <c r="AG1027">
        <v>0</v>
      </c>
      <c r="AI1027" t="s">
        <v>363</v>
      </c>
      <c r="AM1027">
        <v>0</v>
      </c>
      <c r="AN1027">
        <v>0.19047453703704001</v>
      </c>
      <c r="AO1027">
        <v>0</v>
      </c>
      <c r="AP1027">
        <v>0</v>
      </c>
      <c r="AQ1027">
        <v>1001778739</v>
      </c>
      <c r="AR1027">
        <v>4998428</v>
      </c>
      <c r="AS1027">
        <v>3</v>
      </c>
    </row>
    <row r="1028" spans="1:45" x14ac:dyDescent="0.35">
      <c r="A1028">
        <v>6561763</v>
      </c>
      <c r="B1028">
        <v>0</v>
      </c>
      <c r="C1028">
        <v>10</v>
      </c>
      <c r="D1028" t="s">
        <v>376</v>
      </c>
      <c r="E1028" t="s">
        <v>1324</v>
      </c>
      <c r="F1028" t="s">
        <v>310</v>
      </c>
      <c r="G1028" t="s">
        <v>1527</v>
      </c>
      <c r="H1028">
        <v>10</v>
      </c>
      <c r="I1028">
        <v>2</v>
      </c>
      <c r="J1028">
        <v>0</v>
      </c>
      <c r="K1028">
        <v>5</v>
      </c>
      <c r="L1028" t="s">
        <v>355</v>
      </c>
      <c r="M1028">
        <v>0</v>
      </c>
      <c r="N1028" s="16">
        <v>45889</v>
      </c>
      <c r="O1028" s="16">
        <v>45889</v>
      </c>
      <c r="Q1028" t="s">
        <v>337</v>
      </c>
      <c r="R1028" t="s">
        <v>338</v>
      </c>
      <c r="S1028">
        <v>10014600</v>
      </c>
      <c r="T1028" t="s">
        <v>337</v>
      </c>
      <c r="AE1028">
        <v>0</v>
      </c>
      <c r="AG1028">
        <v>0</v>
      </c>
      <c r="AI1028" t="s">
        <v>358</v>
      </c>
      <c r="AM1028">
        <v>0</v>
      </c>
      <c r="AN1028">
        <v>0.14285879629629999</v>
      </c>
      <c r="AO1028">
        <v>0</v>
      </c>
      <c r="AP1028">
        <v>0</v>
      </c>
      <c r="AQ1028">
        <v>1001778741</v>
      </c>
      <c r="AR1028">
        <v>4998431</v>
      </c>
      <c r="AS1028">
        <v>4</v>
      </c>
    </row>
    <row r="1029" spans="1:45" x14ac:dyDescent="0.35">
      <c r="A1029">
        <v>6561769</v>
      </c>
      <c r="B1029">
        <v>0</v>
      </c>
      <c r="C1029">
        <v>10</v>
      </c>
      <c r="D1029" t="s">
        <v>361</v>
      </c>
      <c r="E1029" t="s">
        <v>359</v>
      </c>
      <c r="F1029" t="s">
        <v>310</v>
      </c>
      <c r="G1029" t="s">
        <v>1530</v>
      </c>
      <c r="H1029">
        <v>24</v>
      </c>
      <c r="I1029">
        <v>2</v>
      </c>
      <c r="J1029">
        <v>0</v>
      </c>
      <c r="K1029">
        <v>12</v>
      </c>
      <c r="L1029" t="s">
        <v>355</v>
      </c>
      <c r="M1029">
        <v>0</v>
      </c>
      <c r="N1029" s="16">
        <v>45703</v>
      </c>
      <c r="O1029" s="16">
        <v>45703</v>
      </c>
      <c r="Q1029" t="s">
        <v>156</v>
      </c>
      <c r="R1029" t="s">
        <v>311</v>
      </c>
      <c r="S1029">
        <v>10016283</v>
      </c>
      <c r="T1029" t="s">
        <v>156</v>
      </c>
      <c r="AE1029">
        <v>0</v>
      </c>
      <c r="AG1029">
        <v>0</v>
      </c>
      <c r="AI1029" t="s">
        <v>363</v>
      </c>
      <c r="AM1029">
        <v>0</v>
      </c>
      <c r="AN1029">
        <v>0.19047453703704001</v>
      </c>
      <c r="AO1029">
        <v>0</v>
      </c>
      <c r="AP1029">
        <v>0</v>
      </c>
      <c r="AQ1029">
        <v>1001778764</v>
      </c>
      <c r="AR1029">
        <v>4998434</v>
      </c>
      <c r="AS1029">
        <v>3</v>
      </c>
    </row>
    <row r="1030" spans="1:45" x14ac:dyDescent="0.35">
      <c r="A1030">
        <v>6562017</v>
      </c>
      <c r="B1030">
        <v>0</v>
      </c>
      <c r="C1030">
        <v>10</v>
      </c>
      <c r="D1030" t="s">
        <v>203</v>
      </c>
      <c r="E1030" t="s">
        <v>359</v>
      </c>
      <c r="F1030" t="s">
        <v>310</v>
      </c>
      <c r="G1030" t="s">
        <v>1537</v>
      </c>
      <c r="H1030">
        <v>6</v>
      </c>
      <c r="I1030">
        <v>2</v>
      </c>
      <c r="J1030">
        <v>0</v>
      </c>
      <c r="K1030">
        <v>3</v>
      </c>
      <c r="L1030" t="s">
        <v>355</v>
      </c>
      <c r="M1030">
        <v>0</v>
      </c>
      <c r="N1030" s="16">
        <v>45809</v>
      </c>
      <c r="O1030" s="16">
        <v>45809</v>
      </c>
      <c r="Q1030" t="s">
        <v>218</v>
      </c>
      <c r="R1030" t="s">
        <v>279</v>
      </c>
      <c r="S1030">
        <v>10014633</v>
      </c>
      <c r="T1030" t="s">
        <v>218</v>
      </c>
      <c r="AE1030">
        <v>0</v>
      </c>
      <c r="AF1030" s="16"/>
      <c r="AG1030">
        <v>0</v>
      </c>
      <c r="AI1030" t="s">
        <v>363</v>
      </c>
      <c r="AM1030">
        <v>0.29166666666667002</v>
      </c>
      <c r="AN1030">
        <v>0.39583333333332998</v>
      </c>
      <c r="AO1030">
        <v>0</v>
      </c>
      <c r="AP1030">
        <v>0</v>
      </c>
      <c r="AQ1030">
        <v>1001778754</v>
      </c>
      <c r="AR1030">
        <v>4998531</v>
      </c>
      <c r="AS1030">
        <v>3</v>
      </c>
    </row>
    <row r="1031" spans="1:45" x14ac:dyDescent="0.35">
      <c r="A1031">
        <v>6562298</v>
      </c>
      <c r="B1031">
        <v>0</v>
      </c>
      <c r="C1031">
        <v>10</v>
      </c>
      <c r="D1031" t="s">
        <v>203</v>
      </c>
      <c r="E1031" t="s">
        <v>1324</v>
      </c>
      <c r="F1031" t="s">
        <v>310</v>
      </c>
      <c r="G1031" t="s">
        <v>1534</v>
      </c>
      <c r="H1031">
        <v>6</v>
      </c>
      <c r="I1031">
        <v>2</v>
      </c>
      <c r="J1031">
        <v>0</v>
      </c>
      <c r="K1031">
        <v>3</v>
      </c>
      <c r="L1031" t="s">
        <v>355</v>
      </c>
      <c r="M1031">
        <v>0</v>
      </c>
      <c r="N1031" s="16">
        <v>45873</v>
      </c>
      <c r="O1031" s="16">
        <v>45873</v>
      </c>
      <c r="Q1031" t="s">
        <v>288</v>
      </c>
      <c r="R1031" t="s">
        <v>289</v>
      </c>
      <c r="S1031">
        <v>10014653</v>
      </c>
      <c r="T1031" t="s">
        <v>288</v>
      </c>
      <c r="AE1031">
        <v>0</v>
      </c>
      <c r="AF1031" s="16"/>
      <c r="AG1031">
        <v>0</v>
      </c>
      <c r="AI1031" t="s">
        <v>363</v>
      </c>
      <c r="AM1031">
        <v>0.29166666666667002</v>
      </c>
      <c r="AN1031">
        <v>0.60416666666666996</v>
      </c>
      <c r="AO1031">
        <v>0</v>
      </c>
      <c r="AP1031">
        <v>0</v>
      </c>
      <c r="AQ1031">
        <v>1001778755</v>
      </c>
      <c r="AR1031">
        <v>4998532</v>
      </c>
      <c r="AS1031">
        <v>3</v>
      </c>
    </row>
    <row r="1032" spans="1:45" x14ac:dyDescent="0.35">
      <c r="A1032">
        <v>6562425</v>
      </c>
      <c r="B1032">
        <v>0</v>
      </c>
      <c r="C1032">
        <v>10</v>
      </c>
      <c r="D1032" t="s">
        <v>203</v>
      </c>
      <c r="E1032" t="s">
        <v>359</v>
      </c>
      <c r="F1032" t="s">
        <v>310</v>
      </c>
      <c r="G1032" t="s">
        <v>1533</v>
      </c>
      <c r="H1032">
        <v>6</v>
      </c>
      <c r="I1032">
        <v>2</v>
      </c>
      <c r="J1032">
        <v>0</v>
      </c>
      <c r="K1032">
        <v>3</v>
      </c>
      <c r="L1032" t="s">
        <v>355</v>
      </c>
      <c r="M1032">
        <v>0</v>
      </c>
      <c r="N1032" s="16">
        <v>45730</v>
      </c>
      <c r="O1032" s="16">
        <v>45730</v>
      </c>
      <c r="Q1032" t="s">
        <v>144</v>
      </c>
      <c r="R1032" t="s">
        <v>393</v>
      </c>
      <c r="S1032">
        <v>10014649</v>
      </c>
      <c r="T1032" t="s">
        <v>144</v>
      </c>
      <c r="AE1032">
        <v>0</v>
      </c>
      <c r="AG1032">
        <v>0</v>
      </c>
      <c r="AI1032" t="s">
        <v>358</v>
      </c>
      <c r="AM1032">
        <v>0</v>
      </c>
      <c r="AN1032">
        <v>9.5243055555559994E-2</v>
      </c>
      <c r="AO1032">
        <v>0</v>
      </c>
      <c r="AP1032">
        <v>0</v>
      </c>
      <c r="AQ1032">
        <v>1001778761</v>
      </c>
      <c r="AR1032">
        <v>4998655</v>
      </c>
      <c r="AS1032">
        <v>4</v>
      </c>
    </row>
    <row r="1033" spans="1:45" x14ac:dyDescent="0.35">
      <c r="A1033">
        <v>6562575</v>
      </c>
      <c r="B1033">
        <v>0</v>
      </c>
      <c r="C1033">
        <v>10</v>
      </c>
      <c r="D1033" t="s">
        <v>203</v>
      </c>
      <c r="E1033" t="s">
        <v>1324</v>
      </c>
      <c r="F1033" t="s">
        <v>310</v>
      </c>
      <c r="G1033" t="s">
        <v>1554</v>
      </c>
      <c r="H1033">
        <v>8</v>
      </c>
      <c r="I1033">
        <v>2</v>
      </c>
      <c r="J1033">
        <v>0</v>
      </c>
      <c r="K1033">
        <v>4</v>
      </c>
      <c r="L1033" t="s">
        <v>355</v>
      </c>
      <c r="M1033">
        <v>0</v>
      </c>
      <c r="N1033" s="16">
        <v>45845</v>
      </c>
      <c r="O1033" s="16">
        <v>45845</v>
      </c>
      <c r="Q1033" t="s">
        <v>173</v>
      </c>
      <c r="R1033" t="s">
        <v>341</v>
      </c>
      <c r="S1033">
        <v>10014656</v>
      </c>
      <c r="T1033" t="s">
        <v>173</v>
      </c>
      <c r="AE1033">
        <v>0</v>
      </c>
      <c r="AG1033">
        <v>0</v>
      </c>
      <c r="AI1033" t="s">
        <v>358</v>
      </c>
      <c r="AM1033">
        <v>0</v>
      </c>
      <c r="AN1033">
        <v>0.23809027777778</v>
      </c>
      <c r="AO1033">
        <v>0</v>
      </c>
      <c r="AP1033">
        <v>0</v>
      </c>
      <c r="AQ1033">
        <v>1001778762</v>
      </c>
      <c r="AR1033">
        <v>4998656</v>
      </c>
      <c r="AS1033">
        <v>4</v>
      </c>
    </row>
    <row r="1034" spans="1:45" x14ac:dyDescent="0.35">
      <c r="A1034">
        <v>6563145</v>
      </c>
      <c r="B1034">
        <v>0</v>
      </c>
      <c r="C1034">
        <v>10</v>
      </c>
      <c r="D1034" t="s">
        <v>361</v>
      </c>
      <c r="E1034" t="s">
        <v>359</v>
      </c>
      <c r="F1034" t="s">
        <v>310</v>
      </c>
      <c r="G1034" t="s">
        <v>1552</v>
      </c>
      <c r="H1034">
        <v>6</v>
      </c>
      <c r="I1034">
        <v>2</v>
      </c>
      <c r="J1034">
        <v>0</v>
      </c>
      <c r="K1034">
        <v>3</v>
      </c>
      <c r="L1034" t="s">
        <v>355</v>
      </c>
      <c r="M1034">
        <v>0</v>
      </c>
      <c r="N1034" s="16">
        <v>45717</v>
      </c>
      <c r="O1034" s="16">
        <v>45717</v>
      </c>
      <c r="Q1034" t="s">
        <v>209</v>
      </c>
      <c r="R1034" t="s">
        <v>280</v>
      </c>
      <c r="S1034">
        <v>10014630</v>
      </c>
      <c r="T1034" t="s">
        <v>209</v>
      </c>
      <c r="AE1034">
        <v>0</v>
      </c>
      <c r="AG1034">
        <v>0</v>
      </c>
      <c r="AI1034" t="s">
        <v>358</v>
      </c>
      <c r="AM1034">
        <v>0</v>
      </c>
      <c r="AN1034">
        <v>9.5243055555559994E-2</v>
      </c>
      <c r="AO1034">
        <v>0</v>
      </c>
      <c r="AP1034">
        <v>0</v>
      </c>
      <c r="AQ1034">
        <v>1001778806</v>
      </c>
      <c r="AR1034">
        <v>4998660</v>
      </c>
      <c r="AS1034">
        <v>4</v>
      </c>
    </row>
    <row r="1035" spans="1:45" x14ac:dyDescent="0.35">
      <c r="A1035">
        <v>6563145</v>
      </c>
      <c r="B1035">
        <v>0</v>
      </c>
      <c r="C1035">
        <v>20</v>
      </c>
      <c r="D1035" t="s">
        <v>203</v>
      </c>
      <c r="E1035" t="s">
        <v>359</v>
      </c>
      <c r="F1035" t="s">
        <v>310</v>
      </c>
      <c r="H1035">
        <v>8</v>
      </c>
      <c r="I1035">
        <v>2</v>
      </c>
      <c r="J1035">
        <v>0</v>
      </c>
      <c r="K1035">
        <v>4</v>
      </c>
      <c r="L1035" t="s">
        <v>355</v>
      </c>
      <c r="M1035">
        <v>0</v>
      </c>
      <c r="N1035" s="16">
        <v>45717</v>
      </c>
      <c r="O1035" s="16">
        <v>45717</v>
      </c>
      <c r="Q1035" t="s">
        <v>209</v>
      </c>
      <c r="R1035" t="s">
        <v>280</v>
      </c>
      <c r="S1035">
        <v>10014630</v>
      </c>
      <c r="T1035" t="s">
        <v>209</v>
      </c>
      <c r="AE1035">
        <v>0</v>
      </c>
      <c r="AG1035">
        <v>0</v>
      </c>
      <c r="AI1035" t="s">
        <v>358</v>
      </c>
      <c r="AM1035">
        <v>0</v>
      </c>
      <c r="AN1035">
        <v>4.7615740740740001E-2</v>
      </c>
      <c r="AO1035">
        <v>0</v>
      </c>
      <c r="AP1035">
        <v>0</v>
      </c>
      <c r="AQ1035">
        <v>1001778808</v>
      </c>
      <c r="AR1035">
        <v>4998662</v>
      </c>
      <c r="AS1035">
        <v>4</v>
      </c>
    </row>
    <row r="1036" spans="1:45" x14ac:dyDescent="0.35">
      <c r="A1036">
        <v>6563677</v>
      </c>
      <c r="B1036">
        <v>0</v>
      </c>
      <c r="C1036">
        <v>10</v>
      </c>
      <c r="D1036" t="s">
        <v>376</v>
      </c>
      <c r="E1036" t="s">
        <v>1324</v>
      </c>
      <c r="F1036" t="s">
        <v>310</v>
      </c>
      <c r="G1036" t="s">
        <v>1260</v>
      </c>
      <c r="H1036">
        <v>10</v>
      </c>
      <c r="I1036">
        <v>2</v>
      </c>
      <c r="J1036">
        <v>0</v>
      </c>
      <c r="K1036">
        <v>5</v>
      </c>
      <c r="L1036" t="s">
        <v>355</v>
      </c>
      <c r="M1036">
        <v>0</v>
      </c>
      <c r="N1036" s="16">
        <v>45839</v>
      </c>
      <c r="O1036" s="16">
        <v>45839</v>
      </c>
      <c r="Q1036" t="s">
        <v>152</v>
      </c>
      <c r="R1036" t="s">
        <v>307</v>
      </c>
      <c r="S1036">
        <v>10014641</v>
      </c>
      <c r="T1036" t="s">
        <v>152</v>
      </c>
      <c r="AE1036">
        <v>0</v>
      </c>
      <c r="AG1036">
        <v>0</v>
      </c>
      <c r="AI1036" t="s">
        <v>358</v>
      </c>
      <c r="AM1036">
        <v>0</v>
      </c>
      <c r="AN1036">
        <v>0.19047453703704001</v>
      </c>
      <c r="AO1036">
        <v>0</v>
      </c>
      <c r="AP1036">
        <v>0</v>
      </c>
      <c r="AQ1036">
        <v>1001779054</v>
      </c>
      <c r="AR1036">
        <v>4998951</v>
      </c>
      <c r="AS1036">
        <v>4</v>
      </c>
    </row>
    <row r="1037" spans="1:45" x14ac:dyDescent="0.35">
      <c r="A1037">
        <v>6563679</v>
      </c>
      <c r="B1037">
        <v>0</v>
      </c>
      <c r="C1037">
        <v>10</v>
      </c>
      <c r="D1037" t="s">
        <v>203</v>
      </c>
      <c r="E1037" t="s">
        <v>1324</v>
      </c>
      <c r="F1037" t="s">
        <v>310</v>
      </c>
      <c r="G1037" t="s">
        <v>1551</v>
      </c>
      <c r="H1037">
        <v>1</v>
      </c>
      <c r="I1037">
        <v>1</v>
      </c>
      <c r="J1037">
        <v>0</v>
      </c>
      <c r="K1037">
        <v>1</v>
      </c>
      <c r="L1037" t="s">
        <v>355</v>
      </c>
      <c r="M1037">
        <v>0</v>
      </c>
      <c r="N1037" s="16">
        <v>45809</v>
      </c>
      <c r="O1037" s="16">
        <v>45809</v>
      </c>
      <c r="Q1037" t="s">
        <v>221</v>
      </c>
      <c r="R1037" t="s">
        <v>309</v>
      </c>
      <c r="S1037">
        <v>10014650</v>
      </c>
      <c r="T1037" t="s">
        <v>221</v>
      </c>
      <c r="AE1037">
        <v>0</v>
      </c>
      <c r="AG1037">
        <v>0</v>
      </c>
      <c r="AI1037" t="s">
        <v>360</v>
      </c>
      <c r="AM1037">
        <v>0</v>
      </c>
      <c r="AN1037">
        <v>4.7615740740740001E-2</v>
      </c>
      <c r="AO1037">
        <v>0</v>
      </c>
      <c r="AP1037">
        <v>0</v>
      </c>
      <c r="AQ1037">
        <v>1001779477</v>
      </c>
      <c r="AR1037">
        <v>4999362</v>
      </c>
      <c r="AS1037">
        <v>2</v>
      </c>
    </row>
    <row r="1038" spans="1:45" x14ac:dyDescent="0.35">
      <c r="A1038">
        <v>6563733</v>
      </c>
      <c r="B1038">
        <v>0</v>
      </c>
      <c r="C1038">
        <v>10</v>
      </c>
      <c r="D1038" t="s">
        <v>203</v>
      </c>
      <c r="E1038" t="s">
        <v>1324</v>
      </c>
      <c r="F1038" t="s">
        <v>310</v>
      </c>
      <c r="G1038" t="s">
        <v>3308</v>
      </c>
      <c r="H1038">
        <v>16</v>
      </c>
      <c r="I1038">
        <v>2</v>
      </c>
      <c r="J1038">
        <v>0</v>
      </c>
      <c r="K1038">
        <v>8</v>
      </c>
      <c r="L1038" t="s">
        <v>355</v>
      </c>
      <c r="M1038">
        <v>0</v>
      </c>
      <c r="N1038" s="16">
        <v>45884</v>
      </c>
      <c r="O1038" s="16">
        <v>45884</v>
      </c>
      <c r="Q1038" t="s">
        <v>126</v>
      </c>
      <c r="R1038" t="s">
        <v>391</v>
      </c>
      <c r="S1038">
        <v>10014657</v>
      </c>
      <c r="T1038" t="s">
        <v>126</v>
      </c>
      <c r="AE1038">
        <v>0</v>
      </c>
      <c r="AG1038">
        <v>0</v>
      </c>
      <c r="AI1038" t="s">
        <v>363</v>
      </c>
      <c r="AM1038">
        <v>0</v>
      </c>
      <c r="AN1038">
        <v>9.5243055555559994E-2</v>
      </c>
      <c r="AO1038">
        <v>0</v>
      </c>
      <c r="AP1038">
        <v>0</v>
      </c>
      <c r="AQ1038">
        <v>1001779513</v>
      </c>
      <c r="AR1038">
        <v>4999384</v>
      </c>
      <c r="AS1038">
        <v>3</v>
      </c>
    </row>
    <row r="1039" spans="1:45" x14ac:dyDescent="0.35">
      <c r="A1039">
        <v>6563733</v>
      </c>
      <c r="B1039">
        <v>0</v>
      </c>
      <c r="C1039">
        <v>20</v>
      </c>
      <c r="D1039" t="s">
        <v>364</v>
      </c>
      <c r="E1039" t="s">
        <v>1324</v>
      </c>
      <c r="F1039" t="s">
        <v>310</v>
      </c>
      <c r="G1039" t="s">
        <v>3308</v>
      </c>
      <c r="H1039">
        <v>12</v>
      </c>
      <c r="I1039">
        <v>2</v>
      </c>
      <c r="J1039">
        <v>0</v>
      </c>
      <c r="K1039">
        <v>6</v>
      </c>
      <c r="L1039" t="s">
        <v>355</v>
      </c>
      <c r="M1039">
        <v>0</v>
      </c>
      <c r="N1039" s="16">
        <v>45884</v>
      </c>
      <c r="O1039" s="16">
        <v>45884</v>
      </c>
      <c r="Q1039" t="s">
        <v>126</v>
      </c>
      <c r="R1039" t="s">
        <v>391</v>
      </c>
      <c r="S1039">
        <v>10014657</v>
      </c>
      <c r="T1039" t="s">
        <v>126</v>
      </c>
      <c r="AE1039">
        <v>0</v>
      </c>
      <c r="AG1039">
        <v>0</v>
      </c>
      <c r="AI1039" t="s">
        <v>363</v>
      </c>
      <c r="AM1039">
        <v>0</v>
      </c>
      <c r="AN1039">
        <v>9.5243055555559994E-2</v>
      </c>
      <c r="AO1039">
        <v>0</v>
      </c>
      <c r="AP1039">
        <v>0</v>
      </c>
      <c r="AQ1039">
        <v>1001779515</v>
      </c>
      <c r="AR1039">
        <v>4999386</v>
      </c>
      <c r="AS1039">
        <v>3</v>
      </c>
    </row>
    <row r="1040" spans="1:45" x14ac:dyDescent="0.35">
      <c r="A1040">
        <v>6563748</v>
      </c>
      <c r="B1040">
        <v>0</v>
      </c>
      <c r="C1040">
        <v>10</v>
      </c>
      <c r="D1040" t="s">
        <v>203</v>
      </c>
      <c r="E1040" t="s">
        <v>1324</v>
      </c>
      <c r="F1040" t="s">
        <v>310</v>
      </c>
      <c r="G1040" t="s">
        <v>1272</v>
      </c>
      <c r="H1040">
        <v>1</v>
      </c>
      <c r="I1040">
        <v>1</v>
      </c>
      <c r="J1040">
        <v>0</v>
      </c>
      <c r="K1040">
        <v>1</v>
      </c>
      <c r="L1040" t="s">
        <v>355</v>
      </c>
      <c r="M1040">
        <v>0</v>
      </c>
      <c r="N1040" s="16">
        <v>45809</v>
      </c>
      <c r="O1040" s="16">
        <v>45809</v>
      </c>
      <c r="Q1040" t="s">
        <v>201</v>
      </c>
      <c r="R1040" t="s">
        <v>334</v>
      </c>
      <c r="S1040">
        <v>10014602</v>
      </c>
      <c r="T1040" t="s">
        <v>201</v>
      </c>
      <c r="AE1040">
        <v>0</v>
      </c>
      <c r="AG1040">
        <v>0</v>
      </c>
      <c r="AI1040" t="s">
        <v>363</v>
      </c>
      <c r="AM1040">
        <v>0</v>
      </c>
      <c r="AN1040">
        <v>0.23809027777778</v>
      </c>
      <c r="AO1040">
        <v>0</v>
      </c>
      <c r="AP1040">
        <v>0</v>
      </c>
      <c r="AQ1040">
        <v>1001779523</v>
      </c>
      <c r="AR1040">
        <v>4999394</v>
      </c>
      <c r="AS1040">
        <v>3</v>
      </c>
    </row>
    <row r="1041" spans="1:45" x14ac:dyDescent="0.35">
      <c r="A1041">
        <v>6563750</v>
      </c>
      <c r="B1041">
        <v>0</v>
      </c>
      <c r="C1041">
        <v>10</v>
      </c>
      <c r="D1041" t="s">
        <v>203</v>
      </c>
      <c r="E1041" t="s">
        <v>1324</v>
      </c>
      <c r="F1041" t="s">
        <v>310</v>
      </c>
      <c r="G1041" t="s">
        <v>1550</v>
      </c>
      <c r="H1041">
        <v>1</v>
      </c>
      <c r="I1041">
        <v>1</v>
      </c>
      <c r="J1041">
        <v>0</v>
      </c>
      <c r="K1041">
        <v>1</v>
      </c>
      <c r="L1041" t="s">
        <v>355</v>
      </c>
      <c r="M1041">
        <v>0</v>
      </c>
      <c r="N1041" s="16">
        <v>45809</v>
      </c>
      <c r="O1041" s="16">
        <v>45809</v>
      </c>
      <c r="Q1041" t="s">
        <v>201</v>
      </c>
      <c r="R1041" t="s">
        <v>334</v>
      </c>
      <c r="S1041">
        <v>10014602</v>
      </c>
      <c r="T1041" t="s">
        <v>201</v>
      </c>
      <c r="AE1041">
        <v>0</v>
      </c>
      <c r="AG1041">
        <v>0</v>
      </c>
      <c r="AI1041" t="s">
        <v>360</v>
      </c>
      <c r="AM1041">
        <v>0</v>
      </c>
      <c r="AN1041">
        <v>0.14287037037037001</v>
      </c>
      <c r="AO1041">
        <v>0</v>
      </c>
      <c r="AP1041">
        <v>0</v>
      </c>
      <c r="AQ1041">
        <v>1001779583</v>
      </c>
      <c r="AR1041">
        <v>4999432</v>
      </c>
      <c r="AS1041">
        <v>2</v>
      </c>
    </row>
    <row r="1042" spans="1:45" x14ac:dyDescent="0.35">
      <c r="A1042">
        <v>6563752</v>
      </c>
      <c r="B1042">
        <v>0</v>
      </c>
      <c r="C1042">
        <v>10</v>
      </c>
      <c r="D1042" t="s">
        <v>203</v>
      </c>
      <c r="E1042" t="s">
        <v>359</v>
      </c>
      <c r="F1042" t="s">
        <v>310</v>
      </c>
      <c r="G1042" t="s">
        <v>1548</v>
      </c>
      <c r="H1042">
        <v>1</v>
      </c>
      <c r="I1042">
        <v>1</v>
      </c>
      <c r="J1042">
        <v>0</v>
      </c>
      <c r="K1042">
        <v>1</v>
      </c>
      <c r="L1042" t="s">
        <v>355</v>
      </c>
      <c r="M1042">
        <v>0</v>
      </c>
      <c r="N1042" s="16">
        <v>45730</v>
      </c>
      <c r="O1042" s="16">
        <v>45730</v>
      </c>
      <c r="Q1042" t="s">
        <v>224</v>
      </c>
      <c r="R1042" t="s">
        <v>389</v>
      </c>
      <c r="S1042">
        <v>10014612</v>
      </c>
      <c r="T1042" t="s">
        <v>224</v>
      </c>
      <c r="AE1042">
        <v>0</v>
      </c>
      <c r="AG1042">
        <v>0</v>
      </c>
      <c r="AI1042" t="s">
        <v>360</v>
      </c>
      <c r="AM1042">
        <v>0.14287037037037001</v>
      </c>
      <c r="AN1042">
        <v>0.28574074074074002</v>
      </c>
      <c r="AO1042">
        <v>0</v>
      </c>
      <c r="AP1042">
        <v>0</v>
      </c>
      <c r="AQ1042">
        <v>1001779583</v>
      </c>
      <c r="AR1042">
        <v>4999433</v>
      </c>
      <c r="AS1042">
        <v>2</v>
      </c>
    </row>
    <row r="1043" spans="1:45" x14ac:dyDescent="0.35">
      <c r="A1043">
        <v>6563753</v>
      </c>
      <c r="B1043">
        <v>0</v>
      </c>
      <c r="C1043">
        <v>10</v>
      </c>
      <c r="D1043" t="s">
        <v>203</v>
      </c>
      <c r="E1043" t="s">
        <v>359</v>
      </c>
      <c r="F1043" t="s">
        <v>310</v>
      </c>
      <c r="G1043" t="s">
        <v>1548</v>
      </c>
      <c r="H1043">
        <v>1</v>
      </c>
      <c r="I1043">
        <v>1</v>
      </c>
      <c r="J1043">
        <v>0</v>
      </c>
      <c r="K1043">
        <v>1</v>
      </c>
      <c r="L1043" t="s">
        <v>355</v>
      </c>
      <c r="M1043">
        <v>0</v>
      </c>
      <c r="N1043" s="16">
        <v>45859</v>
      </c>
      <c r="O1043" s="16">
        <v>45859</v>
      </c>
      <c r="Q1043" t="s">
        <v>223</v>
      </c>
      <c r="R1043" t="s">
        <v>303</v>
      </c>
      <c r="S1043">
        <v>10014613</v>
      </c>
      <c r="T1043" t="s">
        <v>223</v>
      </c>
      <c r="AE1043">
        <v>0</v>
      </c>
      <c r="AG1043">
        <v>0</v>
      </c>
      <c r="AI1043" t="s">
        <v>360</v>
      </c>
      <c r="AM1043">
        <v>0</v>
      </c>
      <c r="AN1043">
        <v>0.14287037037037001</v>
      </c>
      <c r="AO1043">
        <v>0</v>
      </c>
      <c r="AP1043">
        <v>0</v>
      </c>
      <c r="AQ1043">
        <v>1001779587</v>
      </c>
      <c r="AR1043">
        <v>4999437</v>
      </c>
      <c r="AS1043">
        <v>2</v>
      </c>
    </row>
    <row r="1044" spans="1:45" x14ac:dyDescent="0.35">
      <c r="A1044">
        <v>6563796</v>
      </c>
      <c r="B1044">
        <v>0</v>
      </c>
      <c r="C1044">
        <v>10</v>
      </c>
      <c r="D1044" t="s">
        <v>1265</v>
      </c>
      <c r="E1044" t="s">
        <v>1324</v>
      </c>
      <c r="F1044" t="s">
        <v>310</v>
      </c>
      <c r="G1044" t="s">
        <v>1549</v>
      </c>
      <c r="H1044">
        <v>16</v>
      </c>
      <c r="I1044">
        <v>2</v>
      </c>
      <c r="J1044">
        <v>0</v>
      </c>
      <c r="K1044">
        <v>8</v>
      </c>
      <c r="L1044" t="s">
        <v>355</v>
      </c>
      <c r="M1044">
        <v>0</v>
      </c>
      <c r="N1044" s="16">
        <v>45809</v>
      </c>
      <c r="O1044" s="16">
        <v>45809</v>
      </c>
      <c r="R1044" t="s">
        <v>442</v>
      </c>
      <c r="T1044" t="s">
        <v>440</v>
      </c>
      <c r="AE1044">
        <v>0</v>
      </c>
      <c r="AG1044">
        <v>0</v>
      </c>
      <c r="AI1044" t="s">
        <v>360</v>
      </c>
      <c r="AM1044">
        <v>0.14287037037037001</v>
      </c>
      <c r="AN1044">
        <v>0.28574074074074002</v>
      </c>
      <c r="AO1044">
        <v>0</v>
      </c>
      <c r="AP1044">
        <v>0</v>
      </c>
      <c r="AQ1044">
        <v>1001779587</v>
      </c>
      <c r="AR1044">
        <v>4999438</v>
      </c>
      <c r="AS1044">
        <v>2</v>
      </c>
    </row>
    <row r="1045" spans="1:45" x14ac:dyDescent="0.35">
      <c r="A1045">
        <v>6563990</v>
      </c>
      <c r="B1045">
        <v>0</v>
      </c>
      <c r="C1045">
        <v>10</v>
      </c>
      <c r="D1045" t="s">
        <v>203</v>
      </c>
      <c r="E1045" t="s">
        <v>1324</v>
      </c>
      <c r="F1045" t="s">
        <v>310</v>
      </c>
      <c r="G1045" t="s">
        <v>1046</v>
      </c>
      <c r="H1045">
        <v>1</v>
      </c>
      <c r="I1045">
        <v>1</v>
      </c>
      <c r="J1045">
        <v>0</v>
      </c>
      <c r="K1045">
        <v>1</v>
      </c>
      <c r="L1045" t="s">
        <v>355</v>
      </c>
      <c r="M1045">
        <v>0</v>
      </c>
      <c r="N1045" s="16">
        <v>45809</v>
      </c>
      <c r="O1045" s="16">
        <v>45809</v>
      </c>
      <c r="Q1045" t="s">
        <v>148</v>
      </c>
      <c r="R1045" t="s">
        <v>297</v>
      </c>
      <c r="S1045">
        <v>10014617</v>
      </c>
      <c r="T1045" t="s">
        <v>148</v>
      </c>
      <c r="AE1045">
        <v>0</v>
      </c>
      <c r="AG1045">
        <v>0</v>
      </c>
      <c r="AI1045" t="s">
        <v>363</v>
      </c>
      <c r="AM1045">
        <v>0</v>
      </c>
      <c r="AN1045">
        <v>9.5243055555559994E-2</v>
      </c>
      <c r="AO1045">
        <v>0</v>
      </c>
      <c r="AP1045">
        <v>0</v>
      </c>
      <c r="AQ1045">
        <v>1001779612</v>
      </c>
      <c r="AR1045">
        <v>4999577</v>
      </c>
      <c r="AS1045">
        <v>3</v>
      </c>
    </row>
    <row r="1046" spans="1:45" x14ac:dyDescent="0.35">
      <c r="A1046">
        <v>6564229</v>
      </c>
      <c r="B1046">
        <v>0</v>
      </c>
      <c r="C1046">
        <v>10</v>
      </c>
      <c r="D1046" t="s">
        <v>203</v>
      </c>
      <c r="E1046" t="s">
        <v>1324</v>
      </c>
      <c r="F1046" t="s">
        <v>310</v>
      </c>
      <c r="G1046" t="s">
        <v>1237</v>
      </c>
      <c r="H1046">
        <v>4</v>
      </c>
      <c r="I1046">
        <v>2</v>
      </c>
      <c r="J1046">
        <v>0</v>
      </c>
      <c r="K1046">
        <v>2</v>
      </c>
      <c r="L1046" t="s">
        <v>355</v>
      </c>
      <c r="M1046">
        <v>0</v>
      </c>
      <c r="N1046" s="16">
        <v>45839</v>
      </c>
      <c r="O1046" s="16">
        <v>45839</v>
      </c>
      <c r="Q1046" t="s">
        <v>148</v>
      </c>
      <c r="R1046" t="s">
        <v>297</v>
      </c>
      <c r="S1046">
        <v>10014617</v>
      </c>
      <c r="T1046" t="s">
        <v>148</v>
      </c>
      <c r="AE1046">
        <v>0</v>
      </c>
      <c r="AG1046">
        <v>0</v>
      </c>
      <c r="AI1046" t="s">
        <v>363</v>
      </c>
      <c r="AM1046">
        <v>0</v>
      </c>
      <c r="AN1046">
        <v>0.71430555555555997</v>
      </c>
      <c r="AO1046">
        <v>0</v>
      </c>
      <c r="AP1046">
        <v>0</v>
      </c>
      <c r="AQ1046">
        <v>1001779617</v>
      </c>
      <c r="AR1046">
        <v>4999582</v>
      </c>
      <c r="AS1046">
        <v>3</v>
      </c>
    </row>
    <row r="1047" spans="1:45" x14ac:dyDescent="0.35">
      <c r="A1047">
        <v>6564231</v>
      </c>
      <c r="B1047">
        <v>0</v>
      </c>
      <c r="C1047">
        <v>10</v>
      </c>
      <c r="D1047" t="s">
        <v>203</v>
      </c>
      <c r="E1047" t="s">
        <v>1324</v>
      </c>
      <c r="F1047" t="s">
        <v>310</v>
      </c>
      <c r="G1047" t="s">
        <v>1046</v>
      </c>
      <c r="H1047">
        <v>2</v>
      </c>
      <c r="I1047">
        <v>1</v>
      </c>
      <c r="J1047">
        <v>0</v>
      </c>
      <c r="K1047">
        <v>2</v>
      </c>
      <c r="L1047" t="s">
        <v>355</v>
      </c>
      <c r="M1047">
        <v>0</v>
      </c>
      <c r="N1047" s="16">
        <v>45809</v>
      </c>
      <c r="O1047" s="16">
        <v>45809</v>
      </c>
      <c r="Q1047" t="s">
        <v>294</v>
      </c>
      <c r="R1047" t="s">
        <v>295</v>
      </c>
      <c r="S1047">
        <v>10014618</v>
      </c>
      <c r="T1047" t="s">
        <v>294</v>
      </c>
      <c r="AE1047">
        <v>0</v>
      </c>
      <c r="AG1047">
        <v>0</v>
      </c>
      <c r="AI1047" t="s">
        <v>363</v>
      </c>
      <c r="AM1047">
        <v>0</v>
      </c>
      <c r="AN1047">
        <v>9.5243055555559994E-2</v>
      </c>
      <c r="AO1047">
        <v>0</v>
      </c>
      <c r="AP1047">
        <v>0</v>
      </c>
      <c r="AQ1047">
        <v>1001779671</v>
      </c>
      <c r="AR1047">
        <v>4999619</v>
      </c>
      <c r="AS1047">
        <v>3</v>
      </c>
    </row>
    <row r="1048" spans="1:45" x14ac:dyDescent="0.35">
      <c r="A1048">
        <v>6564233</v>
      </c>
      <c r="B1048">
        <v>0</v>
      </c>
      <c r="C1048">
        <v>10</v>
      </c>
      <c r="D1048" t="s">
        <v>203</v>
      </c>
      <c r="E1048" t="s">
        <v>1324</v>
      </c>
      <c r="F1048" t="s">
        <v>310</v>
      </c>
      <c r="G1048" t="s">
        <v>1564</v>
      </c>
      <c r="H1048">
        <v>2</v>
      </c>
      <c r="I1048">
        <v>1</v>
      </c>
      <c r="J1048">
        <v>0</v>
      </c>
      <c r="K1048">
        <v>2</v>
      </c>
      <c r="L1048" t="s">
        <v>355</v>
      </c>
      <c r="M1048">
        <v>0</v>
      </c>
      <c r="N1048" s="16">
        <v>45809</v>
      </c>
      <c r="O1048" s="16">
        <v>45809</v>
      </c>
      <c r="Q1048" t="s">
        <v>313</v>
      </c>
      <c r="R1048" t="s">
        <v>314</v>
      </c>
      <c r="S1048">
        <v>10014619</v>
      </c>
      <c r="T1048" t="s">
        <v>313</v>
      </c>
      <c r="AE1048">
        <v>0</v>
      </c>
      <c r="AG1048">
        <v>0</v>
      </c>
      <c r="AI1048" t="s">
        <v>363</v>
      </c>
      <c r="AM1048">
        <v>0</v>
      </c>
      <c r="AN1048">
        <v>9.5243055555559994E-2</v>
      </c>
      <c r="AO1048">
        <v>0</v>
      </c>
      <c r="AP1048">
        <v>0</v>
      </c>
      <c r="AQ1048">
        <v>1001779672</v>
      </c>
      <c r="AR1048">
        <v>4999620</v>
      </c>
      <c r="AS1048">
        <v>3</v>
      </c>
    </row>
    <row r="1049" spans="1:45" x14ac:dyDescent="0.35">
      <c r="A1049">
        <v>6564235</v>
      </c>
      <c r="B1049">
        <v>0</v>
      </c>
      <c r="C1049">
        <v>10</v>
      </c>
      <c r="D1049" t="s">
        <v>203</v>
      </c>
      <c r="E1049" t="s">
        <v>359</v>
      </c>
      <c r="F1049" t="s">
        <v>310</v>
      </c>
      <c r="G1049" t="s">
        <v>1548</v>
      </c>
      <c r="H1049">
        <v>1</v>
      </c>
      <c r="I1049">
        <v>1</v>
      </c>
      <c r="J1049">
        <v>0</v>
      </c>
      <c r="K1049">
        <v>1</v>
      </c>
      <c r="L1049" t="s">
        <v>355</v>
      </c>
      <c r="M1049">
        <v>0</v>
      </c>
      <c r="N1049" s="16">
        <v>45853</v>
      </c>
      <c r="O1049" s="16">
        <v>45853</v>
      </c>
      <c r="Q1049" t="s">
        <v>413</v>
      </c>
      <c r="R1049" t="s">
        <v>414</v>
      </c>
      <c r="S1049">
        <v>10014620</v>
      </c>
      <c r="T1049" t="s">
        <v>413</v>
      </c>
      <c r="AE1049">
        <v>0</v>
      </c>
      <c r="AG1049">
        <v>0</v>
      </c>
      <c r="AI1049" t="s">
        <v>363</v>
      </c>
      <c r="AM1049">
        <v>0</v>
      </c>
      <c r="AN1049">
        <v>4.7615740740740001E-2</v>
      </c>
      <c r="AO1049">
        <v>0</v>
      </c>
      <c r="AP1049">
        <v>0</v>
      </c>
      <c r="AQ1049">
        <v>1001779701</v>
      </c>
      <c r="AR1049">
        <v>4999695</v>
      </c>
      <c r="AS1049">
        <v>3</v>
      </c>
    </row>
    <row r="1050" spans="1:45" x14ac:dyDescent="0.35">
      <c r="A1050">
        <v>6564239</v>
      </c>
      <c r="B1050">
        <v>0</v>
      </c>
      <c r="C1050">
        <v>10</v>
      </c>
      <c r="D1050" t="s">
        <v>203</v>
      </c>
      <c r="E1050" t="s">
        <v>359</v>
      </c>
      <c r="F1050" t="s">
        <v>310</v>
      </c>
      <c r="G1050" t="s">
        <v>182</v>
      </c>
      <c r="H1050">
        <v>108</v>
      </c>
      <c r="I1050">
        <v>3</v>
      </c>
      <c r="J1050">
        <v>0</v>
      </c>
      <c r="K1050">
        <v>36</v>
      </c>
      <c r="L1050" t="s">
        <v>355</v>
      </c>
      <c r="M1050">
        <v>0</v>
      </c>
      <c r="N1050" s="16">
        <v>45839</v>
      </c>
      <c r="O1050" s="16">
        <v>45840</v>
      </c>
      <c r="Q1050" t="s">
        <v>207</v>
      </c>
      <c r="R1050" t="s">
        <v>385</v>
      </c>
      <c r="S1050">
        <v>10014621</v>
      </c>
      <c r="T1050" t="s">
        <v>207</v>
      </c>
      <c r="AE1050">
        <v>0</v>
      </c>
      <c r="AG1050">
        <v>0</v>
      </c>
      <c r="AI1050" t="s">
        <v>363</v>
      </c>
      <c r="AM1050">
        <v>0</v>
      </c>
      <c r="AN1050">
        <v>9.5243055555559994E-2</v>
      </c>
      <c r="AO1050">
        <v>0</v>
      </c>
      <c r="AP1050">
        <v>0</v>
      </c>
      <c r="AQ1050">
        <v>1001779702</v>
      </c>
      <c r="AR1050">
        <v>4999696</v>
      </c>
      <c r="AS1050">
        <v>3</v>
      </c>
    </row>
    <row r="1051" spans="1:45" x14ac:dyDescent="0.35">
      <c r="A1051">
        <v>6564240</v>
      </c>
      <c r="B1051">
        <v>0</v>
      </c>
      <c r="C1051">
        <v>10</v>
      </c>
      <c r="D1051" t="s">
        <v>203</v>
      </c>
      <c r="E1051" t="s">
        <v>1324</v>
      </c>
      <c r="F1051" t="s">
        <v>310</v>
      </c>
      <c r="G1051" t="s">
        <v>842</v>
      </c>
      <c r="H1051">
        <v>1</v>
      </c>
      <c r="I1051">
        <v>1</v>
      </c>
      <c r="J1051">
        <v>0</v>
      </c>
      <c r="K1051">
        <v>1</v>
      </c>
      <c r="L1051" t="s">
        <v>355</v>
      </c>
      <c r="M1051">
        <v>0</v>
      </c>
      <c r="N1051" s="16">
        <v>45809</v>
      </c>
      <c r="O1051" s="16">
        <v>45809</v>
      </c>
      <c r="Q1051" t="s">
        <v>207</v>
      </c>
      <c r="R1051" t="s">
        <v>385</v>
      </c>
      <c r="S1051">
        <v>10014621</v>
      </c>
      <c r="T1051" t="s">
        <v>207</v>
      </c>
      <c r="AE1051">
        <v>0</v>
      </c>
      <c r="AG1051">
        <v>0</v>
      </c>
      <c r="AI1051" t="s">
        <v>360</v>
      </c>
      <c r="AM1051">
        <v>0.29166666666667002</v>
      </c>
      <c r="AN1051">
        <v>0.39583333333332998</v>
      </c>
      <c r="AO1051">
        <v>0</v>
      </c>
      <c r="AP1051">
        <v>0</v>
      </c>
      <c r="AQ1051">
        <v>1001780368</v>
      </c>
      <c r="AR1051">
        <v>5000680</v>
      </c>
      <c r="AS1051">
        <v>2</v>
      </c>
    </row>
    <row r="1052" spans="1:45" x14ac:dyDescent="0.35">
      <c r="A1052">
        <v>6564248</v>
      </c>
      <c r="B1052">
        <v>0</v>
      </c>
      <c r="C1052">
        <v>10</v>
      </c>
      <c r="D1052" t="s">
        <v>357</v>
      </c>
      <c r="E1052" t="s">
        <v>359</v>
      </c>
      <c r="F1052" t="s">
        <v>310</v>
      </c>
      <c r="G1052" t="s">
        <v>1563</v>
      </c>
      <c r="H1052">
        <v>8</v>
      </c>
      <c r="I1052">
        <v>2</v>
      </c>
      <c r="J1052">
        <v>0</v>
      </c>
      <c r="K1052">
        <v>4</v>
      </c>
      <c r="L1052" t="s">
        <v>355</v>
      </c>
      <c r="M1052">
        <v>0</v>
      </c>
      <c r="N1052" s="16">
        <v>45701</v>
      </c>
      <c r="O1052" s="16">
        <v>45701</v>
      </c>
      <c r="Q1052" t="s">
        <v>165</v>
      </c>
      <c r="R1052" t="s">
        <v>273</v>
      </c>
      <c r="S1052">
        <v>10017653</v>
      </c>
      <c r="T1052" t="s">
        <v>272</v>
      </c>
      <c r="AE1052">
        <v>0</v>
      </c>
      <c r="AG1052">
        <v>0</v>
      </c>
      <c r="AI1052" t="s">
        <v>360</v>
      </c>
      <c r="AM1052">
        <v>0</v>
      </c>
      <c r="AN1052">
        <v>4.7615740740740001E-2</v>
      </c>
      <c r="AO1052">
        <v>0</v>
      </c>
      <c r="AP1052">
        <v>0</v>
      </c>
      <c r="AQ1052">
        <v>1001780459</v>
      </c>
      <c r="AR1052">
        <v>5000983</v>
      </c>
      <c r="AS1052">
        <v>2</v>
      </c>
    </row>
    <row r="1053" spans="1:45" x14ac:dyDescent="0.35">
      <c r="A1053">
        <v>6564261</v>
      </c>
      <c r="B1053">
        <v>0</v>
      </c>
      <c r="C1053">
        <v>10</v>
      </c>
      <c r="D1053" t="s">
        <v>203</v>
      </c>
      <c r="E1053" t="s">
        <v>1324</v>
      </c>
      <c r="F1053" t="s">
        <v>310</v>
      </c>
      <c r="G1053" t="s">
        <v>1548</v>
      </c>
      <c r="H1053">
        <v>1</v>
      </c>
      <c r="I1053">
        <v>1</v>
      </c>
      <c r="J1053">
        <v>0</v>
      </c>
      <c r="K1053">
        <v>1</v>
      </c>
      <c r="L1053" t="s">
        <v>355</v>
      </c>
      <c r="M1053">
        <v>0</v>
      </c>
      <c r="N1053" s="16">
        <v>45839</v>
      </c>
      <c r="O1053" s="16">
        <v>45839</v>
      </c>
      <c r="Q1053" t="s">
        <v>207</v>
      </c>
      <c r="R1053" t="s">
        <v>385</v>
      </c>
      <c r="S1053">
        <v>10014621</v>
      </c>
      <c r="T1053" t="s">
        <v>207</v>
      </c>
      <c r="AE1053">
        <v>0</v>
      </c>
      <c r="AG1053">
        <v>0</v>
      </c>
      <c r="AI1053" t="s">
        <v>363</v>
      </c>
      <c r="AM1053">
        <v>0.29166666666667002</v>
      </c>
      <c r="AN1053">
        <v>0.70833333333333004</v>
      </c>
      <c r="AO1053">
        <v>0</v>
      </c>
      <c r="AP1053">
        <v>0</v>
      </c>
      <c r="AQ1053">
        <v>1001781591</v>
      </c>
      <c r="AR1053">
        <v>5002617</v>
      </c>
      <c r="AS1053">
        <v>3</v>
      </c>
    </row>
    <row r="1054" spans="1:45" x14ac:dyDescent="0.35">
      <c r="A1054">
        <v>6564267</v>
      </c>
      <c r="B1054">
        <v>0</v>
      </c>
      <c r="C1054">
        <v>10</v>
      </c>
      <c r="D1054" t="s">
        <v>203</v>
      </c>
      <c r="E1054" t="s">
        <v>1361</v>
      </c>
      <c r="F1054" t="s">
        <v>310</v>
      </c>
      <c r="G1054" t="s">
        <v>229</v>
      </c>
      <c r="H1054">
        <v>3</v>
      </c>
      <c r="I1054">
        <v>1</v>
      </c>
      <c r="J1054">
        <v>3</v>
      </c>
      <c r="K1054">
        <v>3</v>
      </c>
      <c r="L1054" t="s">
        <v>355</v>
      </c>
      <c r="M1054">
        <v>0</v>
      </c>
      <c r="N1054" s="16">
        <v>45761</v>
      </c>
      <c r="O1054" s="16">
        <v>45761</v>
      </c>
      <c r="P1054" s="16">
        <v>45761</v>
      </c>
      <c r="Q1054" t="s">
        <v>237</v>
      </c>
      <c r="R1054" t="s">
        <v>386</v>
      </c>
      <c r="S1054">
        <v>10014625</v>
      </c>
      <c r="T1054" t="s">
        <v>237</v>
      </c>
      <c r="AE1054">
        <v>0</v>
      </c>
      <c r="AG1054">
        <v>0</v>
      </c>
      <c r="AI1054" t="s">
        <v>363</v>
      </c>
      <c r="AM1054">
        <v>0.29166666666667002</v>
      </c>
      <c r="AN1054">
        <v>0.60416666666666996</v>
      </c>
      <c r="AO1054">
        <v>0</v>
      </c>
      <c r="AP1054">
        <v>0</v>
      </c>
      <c r="AQ1054">
        <v>1001781592</v>
      </c>
      <c r="AR1054">
        <v>5002618</v>
      </c>
      <c r="AS1054">
        <v>3</v>
      </c>
    </row>
    <row r="1055" spans="1:45" x14ac:dyDescent="0.35">
      <c r="A1055">
        <v>6564270</v>
      </c>
      <c r="B1055">
        <v>0</v>
      </c>
      <c r="C1055">
        <v>10</v>
      </c>
      <c r="D1055" t="s">
        <v>203</v>
      </c>
      <c r="E1055" t="s">
        <v>1324</v>
      </c>
      <c r="F1055" t="s">
        <v>310</v>
      </c>
      <c r="G1055" t="s">
        <v>1562</v>
      </c>
      <c r="H1055">
        <v>3</v>
      </c>
      <c r="I1055">
        <v>1</v>
      </c>
      <c r="J1055">
        <v>0</v>
      </c>
      <c r="K1055">
        <v>3</v>
      </c>
      <c r="L1055" t="s">
        <v>355</v>
      </c>
      <c r="M1055">
        <v>0</v>
      </c>
      <c r="N1055" s="16">
        <v>45839</v>
      </c>
      <c r="O1055" s="16">
        <v>45839</v>
      </c>
      <c r="Q1055" t="s">
        <v>298</v>
      </c>
      <c r="R1055" t="s">
        <v>299</v>
      </c>
      <c r="S1055">
        <v>10014626</v>
      </c>
      <c r="T1055" t="s">
        <v>298</v>
      </c>
      <c r="AE1055">
        <v>0</v>
      </c>
      <c r="AG1055">
        <v>0</v>
      </c>
      <c r="AI1055" t="s">
        <v>363</v>
      </c>
      <c r="AM1055">
        <v>0.29166666666667002</v>
      </c>
      <c r="AN1055">
        <v>0.41666666666667002</v>
      </c>
      <c r="AO1055">
        <v>0</v>
      </c>
      <c r="AP1055">
        <v>0</v>
      </c>
      <c r="AQ1055">
        <v>1001781593</v>
      </c>
      <c r="AR1055">
        <v>5002619</v>
      </c>
      <c r="AS1055">
        <v>3</v>
      </c>
    </row>
    <row r="1056" spans="1:45" x14ac:dyDescent="0.35">
      <c r="A1056">
        <v>6564270</v>
      </c>
      <c r="B1056">
        <v>0</v>
      </c>
      <c r="C1056">
        <v>20</v>
      </c>
      <c r="D1056" t="s">
        <v>361</v>
      </c>
      <c r="E1056" t="s">
        <v>1324</v>
      </c>
      <c r="F1056" t="s">
        <v>310</v>
      </c>
      <c r="G1056" t="s">
        <v>1562</v>
      </c>
      <c r="H1056">
        <v>3</v>
      </c>
      <c r="I1056">
        <v>1</v>
      </c>
      <c r="J1056">
        <v>0</v>
      </c>
      <c r="K1056">
        <v>3</v>
      </c>
      <c r="L1056" t="s">
        <v>355</v>
      </c>
      <c r="M1056">
        <v>0</v>
      </c>
      <c r="N1056" s="16">
        <v>45839</v>
      </c>
      <c r="O1056" s="16">
        <v>45839</v>
      </c>
      <c r="Q1056" t="s">
        <v>298</v>
      </c>
      <c r="R1056" t="s">
        <v>299</v>
      </c>
      <c r="S1056">
        <v>10014626</v>
      </c>
      <c r="T1056" t="s">
        <v>298</v>
      </c>
      <c r="AE1056">
        <v>0</v>
      </c>
      <c r="AG1056">
        <v>0</v>
      </c>
      <c r="AI1056" t="s">
        <v>363</v>
      </c>
      <c r="AM1056">
        <v>0</v>
      </c>
      <c r="AN1056">
        <v>0.38094907407407003</v>
      </c>
      <c r="AO1056">
        <v>0</v>
      </c>
      <c r="AP1056">
        <v>0</v>
      </c>
      <c r="AQ1056">
        <v>1001781594</v>
      </c>
      <c r="AR1056">
        <v>5002620</v>
      </c>
      <c r="AS1056">
        <v>3</v>
      </c>
    </row>
    <row r="1057" spans="1:45" x14ac:dyDescent="0.35">
      <c r="A1057">
        <v>6564272</v>
      </c>
      <c r="B1057">
        <v>0</v>
      </c>
      <c r="C1057">
        <v>10</v>
      </c>
      <c r="D1057" t="s">
        <v>203</v>
      </c>
      <c r="E1057" t="s">
        <v>1324</v>
      </c>
      <c r="F1057" t="s">
        <v>310</v>
      </c>
      <c r="G1057" t="s">
        <v>1548</v>
      </c>
      <c r="H1057">
        <v>1</v>
      </c>
      <c r="I1057">
        <v>1</v>
      </c>
      <c r="J1057">
        <v>0</v>
      </c>
      <c r="K1057">
        <v>1</v>
      </c>
      <c r="L1057" t="s">
        <v>355</v>
      </c>
      <c r="M1057">
        <v>0</v>
      </c>
      <c r="N1057" s="16">
        <v>45839</v>
      </c>
      <c r="O1057" s="16">
        <v>45839</v>
      </c>
      <c r="Q1057" t="s">
        <v>243</v>
      </c>
      <c r="R1057" t="s">
        <v>384</v>
      </c>
      <c r="S1057">
        <v>10014627</v>
      </c>
      <c r="T1057" t="s">
        <v>243</v>
      </c>
      <c r="AE1057">
        <v>0</v>
      </c>
      <c r="AG1057">
        <v>0</v>
      </c>
      <c r="AI1057" t="s">
        <v>363</v>
      </c>
      <c r="AM1057">
        <v>0.29166666666667002</v>
      </c>
      <c r="AN1057">
        <v>0.39583333333332998</v>
      </c>
      <c r="AO1057">
        <v>0</v>
      </c>
      <c r="AP1057">
        <v>0</v>
      </c>
      <c r="AQ1057">
        <v>1001781627</v>
      </c>
      <c r="AR1057">
        <v>5002677</v>
      </c>
      <c r="AS1057">
        <v>3</v>
      </c>
    </row>
    <row r="1058" spans="1:45" x14ac:dyDescent="0.35">
      <c r="A1058">
        <v>6564273</v>
      </c>
      <c r="B1058">
        <v>0</v>
      </c>
      <c r="C1058">
        <v>10</v>
      </c>
      <c r="D1058" t="s">
        <v>203</v>
      </c>
      <c r="E1058" t="s">
        <v>1324</v>
      </c>
      <c r="F1058" t="s">
        <v>310</v>
      </c>
      <c r="G1058" t="s">
        <v>1242</v>
      </c>
      <c r="H1058">
        <v>8</v>
      </c>
      <c r="I1058">
        <v>2</v>
      </c>
      <c r="J1058">
        <v>0</v>
      </c>
      <c r="K1058">
        <v>4</v>
      </c>
      <c r="L1058" t="s">
        <v>355</v>
      </c>
      <c r="M1058">
        <v>0</v>
      </c>
      <c r="N1058" s="16">
        <v>45839</v>
      </c>
      <c r="O1058" s="16">
        <v>45839</v>
      </c>
      <c r="Q1058" t="s">
        <v>219</v>
      </c>
      <c r="R1058" t="s">
        <v>292</v>
      </c>
      <c r="S1058">
        <v>10017586</v>
      </c>
      <c r="T1058" t="s">
        <v>219</v>
      </c>
      <c r="AE1058">
        <v>0</v>
      </c>
      <c r="AG1058">
        <v>0</v>
      </c>
      <c r="AI1058" t="s">
        <v>363</v>
      </c>
      <c r="AM1058">
        <v>0.29166666666667002</v>
      </c>
      <c r="AN1058">
        <v>0.34375</v>
      </c>
      <c r="AO1058">
        <v>0</v>
      </c>
      <c r="AP1058">
        <v>0</v>
      </c>
      <c r="AQ1058">
        <v>1001781642</v>
      </c>
      <c r="AR1058">
        <v>5002682</v>
      </c>
      <c r="AS1058">
        <v>3</v>
      </c>
    </row>
    <row r="1059" spans="1:45" x14ac:dyDescent="0.35">
      <c r="A1059">
        <v>6564275</v>
      </c>
      <c r="B1059">
        <v>0</v>
      </c>
      <c r="C1059">
        <v>10</v>
      </c>
      <c r="D1059" t="s">
        <v>203</v>
      </c>
      <c r="E1059" t="s">
        <v>1324</v>
      </c>
      <c r="F1059" t="s">
        <v>310</v>
      </c>
      <c r="G1059" t="s">
        <v>1272</v>
      </c>
      <c r="H1059">
        <v>1</v>
      </c>
      <c r="I1059">
        <v>1</v>
      </c>
      <c r="J1059">
        <v>0</v>
      </c>
      <c r="K1059">
        <v>1</v>
      </c>
      <c r="L1059" t="s">
        <v>355</v>
      </c>
      <c r="M1059">
        <v>0</v>
      </c>
      <c r="N1059" s="16">
        <v>45809</v>
      </c>
      <c r="O1059" s="16">
        <v>45809</v>
      </c>
      <c r="Q1059" t="s">
        <v>219</v>
      </c>
      <c r="R1059" t="s">
        <v>292</v>
      </c>
      <c r="S1059">
        <v>10017586</v>
      </c>
      <c r="T1059" t="s">
        <v>219</v>
      </c>
      <c r="AE1059">
        <v>0</v>
      </c>
      <c r="AG1059">
        <v>0</v>
      </c>
      <c r="AI1059" t="s">
        <v>363</v>
      </c>
      <c r="AM1059">
        <v>0</v>
      </c>
      <c r="AN1059">
        <v>0</v>
      </c>
      <c r="AO1059">
        <v>0</v>
      </c>
      <c r="AP1059">
        <v>0</v>
      </c>
      <c r="AQ1059">
        <v>1001782596</v>
      </c>
      <c r="AR1059">
        <v>5004551</v>
      </c>
      <c r="AS1059">
        <v>3</v>
      </c>
    </row>
    <row r="1060" spans="1:45" x14ac:dyDescent="0.35">
      <c r="A1060">
        <v>6564276</v>
      </c>
      <c r="B1060">
        <v>0</v>
      </c>
      <c r="C1060">
        <v>10</v>
      </c>
      <c r="D1060" t="s">
        <v>203</v>
      </c>
      <c r="E1060" t="s">
        <v>1324</v>
      </c>
      <c r="F1060" t="s">
        <v>310</v>
      </c>
      <c r="G1060" t="s">
        <v>1548</v>
      </c>
      <c r="H1060">
        <v>1</v>
      </c>
      <c r="I1060">
        <v>1</v>
      </c>
      <c r="J1060">
        <v>0</v>
      </c>
      <c r="K1060">
        <v>1</v>
      </c>
      <c r="L1060" t="s">
        <v>355</v>
      </c>
      <c r="M1060">
        <v>0</v>
      </c>
      <c r="N1060" s="16">
        <v>45839</v>
      </c>
      <c r="O1060" s="16">
        <v>45839</v>
      </c>
      <c r="Q1060" t="s">
        <v>219</v>
      </c>
      <c r="R1060" t="s">
        <v>292</v>
      </c>
      <c r="S1060">
        <v>10017586</v>
      </c>
      <c r="T1060" t="s">
        <v>219</v>
      </c>
      <c r="AE1060">
        <v>0</v>
      </c>
      <c r="AG1060">
        <v>0</v>
      </c>
      <c r="AI1060" t="s">
        <v>360</v>
      </c>
      <c r="AM1060">
        <v>0</v>
      </c>
      <c r="AN1060">
        <v>0.28571759259259</v>
      </c>
      <c r="AO1060">
        <v>0</v>
      </c>
      <c r="AP1060">
        <v>0</v>
      </c>
      <c r="AQ1060">
        <v>1001783162</v>
      </c>
      <c r="AR1060">
        <v>5005282</v>
      </c>
      <c r="AS1060">
        <v>2</v>
      </c>
    </row>
    <row r="1061" spans="1:45" x14ac:dyDescent="0.35">
      <c r="A1061">
        <v>6564278</v>
      </c>
      <c r="B1061">
        <v>0</v>
      </c>
      <c r="C1061">
        <v>10</v>
      </c>
      <c r="D1061" t="s">
        <v>203</v>
      </c>
      <c r="E1061" t="s">
        <v>359</v>
      </c>
      <c r="F1061" t="s">
        <v>310</v>
      </c>
      <c r="G1061" t="s">
        <v>1548</v>
      </c>
      <c r="H1061">
        <v>1</v>
      </c>
      <c r="I1061">
        <v>1</v>
      </c>
      <c r="J1061">
        <v>0</v>
      </c>
      <c r="K1061">
        <v>1</v>
      </c>
      <c r="L1061" t="s">
        <v>355</v>
      </c>
      <c r="M1061">
        <v>0</v>
      </c>
      <c r="N1061" s="16">
        <v>45833</v>
      </c>
      <c r="O1061" s="16">
        <v>45833</v>
      </c>
      <c r="Q1061" t="s">
        <v>215</v>
      </c>
      <c r="R1061" t="s">
        <v>290</v>
      </c>
      <c r="S1061">
        <v>10018371</v>
      </c>
      <c r="T1061" t="s">
        <v>215</v>
      </c>
      <c r="AE1061">
        <v>0</v>
      </c>
      <c r="AG1061">
        <v>0</v>
      </c>
      <c r="AI1061" t="s">
        <v>360</v>
      </c>
      <c r="AM1061">
        <v>0</v>
      </c>
      <c r="AN1061">
        <v>0.38094907407407003</v>
      </c>
      <c r="AO1061">
        <v>0</v>
      </c>
      <c r="AP1061">
        <v>0</v>
      </c>
      <c r="AQ1061">
        <v>1001783596</v>
      </c>
      <c r="AR1061">
        <v>5005783</v>
      </c>
      <c r="AS1061">
        <v>2</v>
      </c>
    </row>
    <row r="1062" spans="1:45" x14ac:dyDescent="0.35">
      <c r="A1062">
        <v>6564358</v>
      </c>
      <c r="B1062">
        <v>0</v>
      </c>
      <c r="C1062">
        <v>10</v>
      </c>
      <c r="D1062" t="s">
        <v>203</v>
      </c>
      <c r="E1062" t="s">
        <v>359</v>
      </c>
      <c r="F1062" t="s">
        <v>310</v>
      </c>
      <c r="G1062" t="s">
        <v>182</v>
      </c>
      <c r="H1062">
        <v>108</v>
      </c>
      <c r="I1062">
        <v>3</v>
      </c>
      <c r="J1062">
        <v>0</v>
      </c>
      <c r="K1062">
        <v>36</v>
      </c>
      <c r="L1062" t="s">
        <v>355</v>
      </c>
      <c r="M1062">
        <v>0</v>
      </c>
      <c r="N1062" s="16">
        <v>45753</v>
      </c>
      <c r="O1062" s="16">
        <v>45754</v>
      </c>
      <c r="Q1062" t="s">
        <v>419</v>
      </c>
      <c r="R1062" t="s">
        <v>420</v>
      </c>
      <c r="S1062">
        <v>10014605</v>
      </c>
      <c r="T1062" t="s">
        <v>419</v>
      </c>
      <c r="AE1062">
        <v>0</v>
      </c>
      <c r="AG1062">
        <v>0</v>
      </c>
      <c r="AI1062" t="s">
        <v>360</v>
      </c>
      <c r="AM1062">
        <v>0</v>
      </c>
      <c r="AN1062">
        <v>9.5243055555559994E-2</v>
      </c>
      <c r="AO1062">
        <v>0</v>
      </c>
      <c r="AP1062">
        <v>0</v>
      </c>
      <c r="AQ1062">
        <v>1001784522</v>
      </c>
      <c r="AR1062">
        <v>5007108</v>
      </c>
      <c r="AS1062">
        <v>2</v>
      </c>
    </row>
    <row r="1063" spans="1:45" x14ac:dyDescent="0.35">
      <c r="A1063">
        <v>6564359</v>
      </c>
      <c r="B1063">
        <v>0</v>
      </c>
      <c r="C1063">
        <v>10</v>
      </c>
      <c r="D1063" t="s">
        <v>376</v>
      </c>
      <c r="E1063" t="s">
        <v>1324</v>
      </c>
      <c r="F1063" t="s">
        <v>310</v>
      </c>
      <c r="G1063" t="s">
        <v>1561</v>
      </c>
      <c r="H1063">
        <v>10</v>
      </c>
      <c r="I1063">
        <v>2</v>
      </c>
      <c r="J1063">
        <v>0</v>
      </c>
      <c r="K1063">
        <v>5</v>
      </c>
      <c r="L1063" t="s">
        <v>355</v>
      </c>
      <c r="M1063">
        <v>0</v>
      </c>
      <c r="N1063" s="16">
        <v>45808</v>
      </c>
      <c r="O1063" s="16">
        <v>45808</v>
      </c>
      <c r="Q1063" t="s">
        <v>419</v>
      </c>
      <c r="R1063" t="s">
        <v>420</v>
      </c>
      <c r="S1063">
        <v>10014605</v>
      </c>
      <c r="T1063" t="s">
        <v>419</v>
      </c>
      <c r="AE1063">
        <v>0</v>
      </c>
      <c r="AG1063">
        <v>0</v>
      </c>
      <c r="AI1063" t="s">
        <v>360</v>
      </c>
      <c r="AM1063">
        <v>0</v>
      </c>
      <c r="AN1063">
        <v>0.14285879629629999</v>
      </c>
      <c r="AO1063">
        <v>0</v>
      </c>
      <c r="AP1063">
        <v>0</v>
      </c>
      <c r="AQ1063">
        <v>1001785458</v>
      </c>
      <c r="AR1063">
        <v>5008159</v>
      </c>
      <c r="AS1063">
        <v>2</v>
      </c>
    </row>
    <row r="1064" spans="1:45" x14ac:dyDescent="0.35">
      <c r="A1064">
        <v>6564366</v>
      </c>
      <c r="B1064">
        <v>0</v>
      </c>
      <c r="C1064">
        <v>10</v>
      </c>
      <c r="D1064" t="s">
        <v>376</v>
      </c>
      <c r="E1064" t="s">
        <v>1324</v>
      </c>
      <c r="F1064" t="s">
        <v>310</v>
      </c>
      <c r="G1064" t="s">
        <v>1560</v>
      </c>
      <c r="H1064">
        <v>10</v>
      </c>
      <c r="I1064">
        <v>2</v>
      </c>
      <c r="J1064">
        <v>0</v>
      </c>
      <c r="K1064">
        <v>5</v>
      </c>
      <c r="L1064" t="s">
        <v>355</v>
      </c>
      <c r="M1064">
        <v>0</v>
      </c>
      <c r="N1064" s="16">
        <v>45808</v>
      </c>
      <c r="O1064" s="16">
        <v>45808</v>
      </c>
      <c r="Q1064" t="s">
        <v>210</v>
      </c>
      <c r="R1064" t="s">
        <v>395</v>
      </c>
      <c r="S1064">
        <v>10014608</v>
      </c>
      <c r="T1064" t="s">
        <v>210</v>
      </c>
      <c r="AE1064">
        <v>0</v>
      </c>
      <c r="AG1064">
        <v>0</v>
      </c>
      <c r="AI1064" t="s">
        <v>360</v>
      </c>
      <c r="AM1064">
        <v>0</v>
      </c>
      <c r="AN1064">
        <v>8.3333333333329998E-2</v>
      </c>
      <c r="AO1064">
        <v>0</v>
      </c>
      <c r="AP1064">
        <v>0</v>
      </c>
      <c r="AQ1064">
        <v>1001785460</v>
      </c>
      <c r="AR1064">
        <v>5008162</v>
      </c>
      <c r="AS1064">
        <v>2</v>
      </c>
    </row>
    <row r="1065" spans="1:45" x14ac:dyDescent="0.35">
      <c r="A1065">
        <v>6564369</v>
      </c>
      <c r="B1065">
        <v>0</v>
      </c>
      <c r="C1065">
        <v>10</v>
      </c>
      <c r="D1065" t="s">
        <v>203</v>
      </c>
      <c r="E1065" t="s">
        <v>1324</v>
      </c>
      <c r="F1065" t="s">
        <v>310</v>
      </c>
      <c r="G1065" t="s">
        <v>1559</v>
      </c>
      <c r="H1065">
        <v>2</v>
      </c>
      <c r="I1065">
        <v>1</v>
      </c>
      <c r="J1065">
        <v>0</v>
      </c>
      <c r="K1065">
        <v>2</v>
      </c>
      <c r="L1065" t="s">
        <v>355</v>
      </c>
      <c r="M1065">
        <v>0</v>
      </c>
      <c r="N1065" s="16">
        <v>45839</v>
      </c>
      <c r="O1065" s="16">
        <v>45839</v>
      </c>
      <c r="Q1065" t="s">
        <v>210</v>
      </c>
      <c r="R1065" t="s">
        <v>395</v>
      </c>
      <c r="S1065">
        <v>10014608</v>
      </c>
      <c r="T1065" t="s">
        <v>210</v>
      </c>
      <c r="AE1065">
        <v>0</v>
      </c>
      <c r="AG1065">
        <v>0</v>
      </c>
      <c r="AI1065" t="s">
        <v>360</v>
      </c>
      <c r="AM1065">
        <v>0</v>
      </c>
      <c r="AN1065">
        <v>9.5243055555559994E-2</v>
      </c>
      <c r="AO1065">
        <v>0</v>
      </c>
      <c r="AP1065">
        <v>0</v>
      </c>
      <c r="AQ1065">
        <v>1001785671</v>
      </c>
      <c r="AR1065">
        <v>5008661</v>
      </c>
      <c r="AS1065">
        <v>2</v>
      </c>
    </row>
    <row r="1066" spans="1:45" x14ac:dyDescent="0.35">
      <c r="A1066">
        <v>6564374</v>
      </c>
      <c r="B1066">
        <v>0</v>
      </c>
      <c r="C1066">
        <v>10</v>
      </c>
      <c r="D1066" t="s">
        <v>203</v>
      </c>
      <c r="E1066" t="s">
        <v>1324</v>
      </c>
      <c r="F1066" t="s">
        <v>310</v>
      </c>
      <c r="G1066" t="s">
        <v>1558</v>
      </c>
      <c r="H1066">
        <v>10</v>
      </c>
      <c r="I1066">
        <v>2</v>
      </c>
      <c r="J1066">
        <v>0</v>
      </c>
      <c r="K1066">
        <v>5</v>
      </c>
      <c r="L1066" t="s">
        <v>355</v>
      </c>
      <c r="M1066">
        <v>0</v>
      </c>
      <c r="N1066" s="16">
        <v>45808</v>
      </c>
      <c r="O1066" s="16">
        <v>45808</v>
      </c>
      <c r="Q1066" t="s">
        <v>400</v>
      </c>
      <c r="R1066" t="s">
        <v>401</v>
      </c>
      <c r="S1066">
        <v>10014646</v>
      </c>
      <c r="T1066" t="s">
        <v>400</v>
      </c>
      <c r="AE1066">
        <v>0</v>
      </c>
      <c r="AG1066">
        <v>0</v>
      </c>
      <c r="AI1066" t="s">
        <v>360</v>
      </c>
      <c r="AM1066">
        <v>0</v>
      </c>
      <c r="AN1066">
        <v>9.5243055555559994E-2</v>
      </c>
      <c r="AO1066">
        <v>0</v>
      </c>
      <c r="AP1066">
        <v>0</v>
      </c>
      <c r="AQ1066">
        <v>1001785675</v>
      </c>
      <c r="AR1066">
        <v>5008665</v>
      </c>
      <c r="AS1066">
        <v>2</v>
      </c>
    </row>
    <row r="1067" spans="1:45" x14ac:dyDescent="0.35">
      <c r="A1067">
        <v>6564375</v>
      </c>
      <c r="B1067">
        <v>0</v>
      </c>
      <c r="C1067">
        <v>10</v>
      </c>
      <c r="D1067" t="s">
        <v>203</v>
      </c>
      <c r="E1067" t="s">
        <v>359</v>
      </c>
      <c r="F1067" t="s">
        <v>310</v>
      </c>
      <c r="G1067" t="s">
        <v>3551</v>
      </c>
      <c r="H1067">
        <v>0</v>
      </c>
      <c r="I1067">
        <v>0</v>
      </c>
      <c r="J1067">
        <v>0</v>
      </c>
      <c r="K1067">
        <v>0</v>
      </c>
      <c r="L1067" t="s">
        <v>355</v>
      </c>
      <c r="M1067">
        <v>0</v>
      </c>
      <c r="N1067" s="16">
        <v>45762</v>
      </c>
      <c r="O1067" s="16">
        <v>45762</v>
      </c>
      <c r="Q1067" t="s">
        <v>400</v>
      </c>
      <c r="R1067" t="s">
        <v>401</v>
      </c>
      <c r="S1067">
        <v>10014646</v>
      </c>
      <c r="T1067" t="s">
        <v>400</v>
      </c>
      <c r="AE1067">
        <v>0</v>
      </c>
      <c r="AG1067">
        <v>0</v>
      </c>
      <c r="AI1067" t="s">
        <v>360</v>
      </c>
      <c r="AM1067">
        <v>0</v>
      </c>
      <c r="AN1067">
        <v>0.19047453703704001</v>
      </c>
      <c r="AO1067">
        <v>0</v>
      </c>
      <c r="AP1067">
        <v>0</v>
      </c>
      <c r="AQ1067">
        <v>1001785857</v>
      </c>
      <c r="AR1067">
        <v>5009010</v>
      </c>
      <c r="AS1067">
        <v>2</v>
      </c>
    </row>
    <row r="1068" spans="1:45" x14ac:dyDescent="0.35">
      <c r="A1068">
        <v>6564376</v>
      </c>
      <c r="B1068">
        <v>0</v>
      </c>
      <c r="C1068">
        <v>10</v>
      </c>
      <c r="D1068" t="s">
        <v>203</v>
      </c>
      <c r="E1068" t="s">
        <v>1324</v>
      </c>
      <c r="F1068" t="s">
        <v>310</v>
      </c>
      <c r="G1068" t="s">
        <v>1556</v>
      </c>
      <c r="H1068">
        <v>1</v>
      </c>
      <c r="I1068">
        <v>1</v>
      </c>
      <c r="J1068">
        <v>0</v>
      </c>
      <c r="K1068">
        <v>1</v>
      </c>
      <c r="L1068" t="s">
        <v>355</v>
      </c>
      <c r="M1068">
        <v>0</v>
      </c>
      <c r="N1068" s="16">
        <v>45809</v>
      </c>
      <c r="O1068" s="16">
        <v>45809</v>
      </c>
      <c r="Q1068" t="s">
        <v>177</v>
      </c>
      <c r="R1068" t="s">
        <v>278</v>
      </c>
      <c r="S1068">
        <v>10014634</v>
      </c>
      <c r="T1068" t="s">
        <v>177</v>
      </c>
      <c r="AE1068">
        <v>0</v>
      </c>
      <c r="AG1068">
        <v>0</v>
      </c>
      <c r="AI1068" t="s">
        <v>363</v>
      </c>
      <c r="AM1068">
        <v>0.29166666666667002</v>
      </c>
      <c r="AN1068">
        <v>0.39583333333332998</v>
      </c>
      <c r="AO1068">
        <v>0</v>
      </c>
      <c r="AP1068">
        <v>0</v>
      </c>
      <c r="AQ1068">
        <v>1001786817</v>
      </c>
      <c r="AR1068">
        <v>5010009</v>
      </c>
      <c r="AS1068">
        <v>3</v>
      </c>
    </row>
    <row r="1069" spans="1:45" x14ac:dyDescent="0.35">
      <c r="A1069">
        <v>6564556</v>
      </c>
      <c r="B1069">
        <v>0</v>
      </c>
      <c r="C1069">
        <v>10</v>
      </c>
      <c r="D1069" t="s">
        <v>203</v>
      </c>
      <c r="E1069" t="s">
        <v>1324</v>
      </c>
      <c r="F1069" t="s">
        <v>310</v>
      </c>
      <c r="G1069" t="s">
        <v>1572</v>
      </c>
      <c r="H1069">
        <v>4</v>
      </c>
      <c r="I1069">
        <v>2</v>
      </c>
      <c r="J1069">
        <v>0</v>
      </c>
      <c r="K1069">
        <v>2</v>
      </c>
      <c r="L1069" t="s">
        <v>355</v>
      </c>
      <c r="M1069">
        <v>0</v>
      </c>
      <c r="N1069" s="16">
        <v>45889</v>
      </c>
      <c r="O1069" s="16">
        <v>45889</v>
      </c>
      <c r="Q1069" t="s">
        <v>176</v>
      </c>
      <c r="R1069" t="s">
        <v>275</v>
      </c>
      <c r="S1069">
        <v>10014596</v>
      </c>
      <c r="T1069" t="s">
        <v>274</v>
      </c>
      <c r="AE1069">
        <v>0</v>
      </c>
      <c r="AG1069">
        <v>0</v>
      </c>
      <c r="AI1069" t="s">
        <v>363</v>
      </c>
      <c r="AM1069">
        <v>0.29166666666667002</v>
      </c>
      <c r="AN1069">
        <v>0.55208333333333004</v>
      </c>
      <c r="AO1069">
        <v>0</v>
      </c>
      <c r="AP1069">
        <v>0</v>
      </c>
      <c r="AQ1069">
        <v>1001786818</v>
      </c>
      <c r="AR1069">
        <v>5010010</v>
      </c>
      <c r="AS1069">
        <v>3</v>
      </c>
    </row>
    <row r="1070" spans="1:45" x14ac:dyDescent="0.35">
      <c r="A1070">
        <v>6564558</v>
      </c>
      <c r="B1070">
        <v>0</v>
      </c>
      <c r="C1070">
        <v>10</v>
      </c>
      <c r="D1070" t="s">
        <v>203</v>
      </c>
      <c r="E1070" t="s">
        <v>1324</v>
      </c>
      <c r="F1070" t="s">
        <v>310</v>
      </c>
      <c r="G1070" t="s">
        <v>1571</v>
      </c>
      <c r="H1070">
        <v>6</v>
      </c>
      <c r="I1070">
        <v>2</v>
      </c>
      <c r="J1070">
        <v>0</v>
      </c>
      <c r="K1070">
        <v>3</v>
      </c>
      <c r="L1070" t="s">
        <v>355</v>
      </c>
      <c r="M1070">
        <v>0</v>
      </c>
      <c r="N1070" s="16">
        <v>45873</v>
      </c>
      <c r="O1070" s="16">
        <v>45873</v>
      </c>
      <c r="Q1070" t="s">
        <v>159</v>
      </c>
      <c r="R1070" t="s">
        <v>398</v>
      </c>
      <c r="S1070">
        <v>10014599</v>
      </c>
      <c r="T1070" t="s">
        <v>159</v>
      </c>
      <c r="AE1070">
        <v>0</v>
      </c>
      <c r="AG1070">
        <v>0</v>
      </c>
      <c r="AI1070" t="s">
        <v>363</v>
      </c>
      <c r="AM1070">
        <v>0.29166666666667002</v>
      </c>
      <c r="AN1070">
        <v>0.5</v>
      </c>
      <c r="AO1070">
        <v>0</v>
      </c>
      <c r="AP1070">
        <v>0</v>
      </c>
      <c r="AQ1070">
        <v>1001786819</v>
      </c>
      <c r="AR1070">
        <v>5010011</v>
      </c>
      <c r="AS1070">
        <v>3</v>
      </c>
    </row>
    <row r="1071" spans="1:45" x14ac:dyDescent="0.35">
      <c r="A1071">
        <v>6564560</v>
      </c>
      <c r="B1071">
        <v>0</v>
      </c>
      <c r="C1071">
        <v>10</v>
      </c>
      <c r="D1071" t="s">
        <v>203</v>
      </c>
      <c r="E1071" t="s">
        <v>1324</v>
      </c>
      <c r="F1071" t="s">
        <v>310</v>
      </c>
      <c r="G1071" t="s">
        <v>1569</v>
      </c>
      <c r="H1071">
        <v>4</v>
      </c>
      <c r="I1071">
        <v>2</v>
      </c>
      <c r="J1071">
        <v>0</v>
      </c>
      <c r="K1071">
        <v>2</v>
      </c>
      <c r="L1071" t="s">
        <v>355</v>
      </c>
      <c r="M1071">
        <v>0</v>
      </c>
      <c r="N1071" s="16">
        <v>45873</v>
      </c>
      <c r="O1071" s="16">
        <v>45873</v>
      </c>
      <c r="Q1071" t="s">
        <v>160</v>
      </c>
      <c r="R1071" t="s">
        <v>346</v>
      </c>
      <c r="S1071">
        <v>10014598</v>
      </c>
      <c r="T1071" t="s">
        <v>160</v>
      </c>
      <c r="AE1071">
        <v>0</v>
      </c>
      <c r="AG1071">
        <v>0</v>
      </c>
      <c r="AI1071" t="s">
        <v>360</v>
      </c>
      <c r="AM1071">
        <v>0</v>
      </c>
      <c r="AN1071">
        <v>0.28571759259259</v>
      </c>
      <c r="AO1071">
        <v>0</v>
      </c>
      <c r="AP1071">
        <v>0</v>
      </c>
      <c r="AQ1071">
        <v>1001787051</v>
      </c>
      <c r="AR1071">
        <v>5010423</v>
      </c>
      <c r="AS1071">
        <v>2</v>
      </c>
    </row>
    <row r="1072" spans="1:45" x14ac:dyDescent="0.35">
      <c r="A1072">
        <v>6564881</v>
      </c>
      <c r="B1072">
        <v>0</v>
      </c>
      <c r="C1072">
        <v>10</v>
      </c>
      <c r="D1072" t="s">
        <v>203</v>
      </c>
      <c r="E1072" t="s">
        <v>1324</v>
      </c>
      <c r="F1072" t="s">
        <v>310</v>
      </c>
      <c r="G1072" t="s">
        <v>1567</v>
      </c>
      <c r="H1072">
        <v>12</v>
      </c>
      <c r="I1072">
        <v>2</v>
      </c>
      <c r="J1072">
        <v>0</v>
      </c>
      <c r="K1072">
        <v>6</v>
      </c>
      <c r="L1072" t="s">
        <v>355</v>
      </c>
      <c r="M1072">
        <v>0</v>
      </c>
      <c r="N1072" s="16">
        <v>45873</v>
      </c>
      <c r="O1072" s="16">
        <v>45873</v>
      </c>
      <c r="Q1072" t="s">
        <v>160</v>
      </c>
      <c r="R1072" t="s">
        <v>346</v>
      </c>
      <c r="S1072">
        <v>10014598</v>
      </c>
      <c r="T1072" t="s">
        <v>160</v>
      </c>
      <c r="AE1072">
        <v>0</v>
      </c>
      <c r="AG1072">
        <v>0</v>
      </c>
      <c r="AI1072" t="s">
        <v>363</v>
      </c>
      <c r="AM1072">
        <v>0.29166666666667002</v>
      </c>
      <c r="AN1072">
        <v>0.39583333333332998</v>
      </c>
      <c r="AO1072">
        <v>0</v>
      </c>
      <c r="AP1072">
        <v>0</v>
      </c>
      <c r="AQ1072">
        <v>1001787056</v>
      </c>
      <c r="AR1072">
        <v>5010428</v>
      </c>
      <c r="AS1072">
        <v>3</v>
      </c>
    </row>
    <row r="1073" spans="1:45" x14ac:dyDescent="0.35">
      <c r="A1073">
        <v>6565786</v>
      </c>
      <c r="B1073">
        <v>0</v>
      </c>
      <c r="C1073">
        <v>10</v>
      </c>
      <c r="D1073" t="s">
        <v>203</v>
      </c>
      <c r="E1073" t="s">
        <v>1324</v>
      </c>
      <c r="F1073" t="s">
        <v>310</v>
      </c>
      <c r="G1073" t="s">
        <v>1583</v>
      </c>
      <c r="H1073">
        <v>4</v>
      </c>
      <c r="I1073">
        <v>2</v>
      </c>
      <c r="J1073">
        <v>0</v>
      </c>
      <c r="K1073">
        <v>2</v>
      </c>
      <c r="L1073" t="s">
        <v>355</v>
      </c>
      <c r="M1073">
        <v>0</v>
      </c>
      <c r="N1073" s="16">
        <v>45873</v>
      </c>
      <c r="O1073" s="16">
        <v>45873</v>
      </c>
      <c r="Q1073" t="s">
        <v>126</v>
      </c>
      <c r="R1073" t="s">
        <v>391</v>
      </c>
      <c r="S1073">
        <v>10014657</v>
      </c>
      <c r="T1073" t="s">
        <v>126</v>
      </c>
      <c r="AE1073">
        <v>0</v>
      </c>
      <c r="AG1073">
        <v>0</v>
      </c>
      <c r="AI1073" t="s">
        <v>363</v>
      </c>
      <c r="AM1073">
        <v>0</v>
      </c>
      <c r="AN1073">
        <v>0.23809027777778</v>
      </c>
      <c r="AO1073">
        <v>0</v>
      </c>
      <c r="AP1073">
        <v>0</v>
      </c>
      <c r="AQ1073">
        <v>1001787057</v>
      </c>
      <c r="AR1073">
        <v>5010429</v>
      </c>
      <c r="AS1073">
        <v>3</v>
      </c>
    </row>
    <row r="1074" spans="1:45" x14ac:dyDescent="0.35">
      <c r="A1074">
        <v>6565875</v>
      </c>
      <c r="B1074">
        <v>0</v>
      </c>
      <c r="C1074">
        <v>10</v>
      </c>
      <c r="D1074" t="s">
        <v>203</v>
      </c>
      <c r="E1074" t="s">
        <v>1324</v>
      </c>
      <c r="F1074" t="s">
        <v>310</v>
      </c>
      <c r="G1074" t="s">
        <v>1582</v>
      </c>
      <c r="H1074">
        <v>4</v>
      </c>
      <c r="I1074">
        <v>2</v>
      </c>
      <c r="J1074">
        <v>0</v>
      </c>
      <c r="K1074">
        <v>2</v>
      </c>
      <c r="L1074" t="s">
        <v>355</v>
      </c>
      <c r="M1074">
        <v>0</v>
      </c>
      <c r="N1074" s="16">
        <v>45839</v>
      </c>
      <c r="O1074" s="16">
        <v>45839</v>
      </c>
      <c r="Q1074" t="s">
        <v>137</v>
      </c>
      <c r="R1074" t="s">
        <v>388</v>
      </c>
      <c r="S1074">
        <v>10014595</v>
      </c>
      <c r="T1074" t="s">
        <v>137</v>
      </c>
      <c r="AE1074">
        <v>0</v>
      </c>
      <c r="AG1074">
        <v>0</v>
      </c>
      <c r="AI1074" t="s">
        <v>363</v>
      </c>
      <c r="AM1074">
        <v>0</v>
      </c>
      <c r="AN1074">
        <v>9.5243055555559994E-2</v>
      </c>
      <c r="AO1074">
        <v>0</v>
      </c>
      <c r="AP1074">
        <v>0</v>
      </c>
      <c r="AQ1074">
        <v>1001787073</v>
      </c>
      <c r="AR1074">
        <v>5010447</v>
      </c>
      <c r="AS1074">
        <v>3</v>
      </c>
    </row>
    <row r="1075" spans="1:45" x14ac:dyDescent="0.35">
      <c r="A1075">
        <v>6566049</v>
      </c>
      <c r="B1075">
        <v>0</v>
      </c>
      <c r="C1075">
        <v>10</v>
      </c>
      <c r="D1075" t="s">
        <v>203</v>
      </c>
      <c r="E1075" t="s">
        <v>1324</v>
      </c>
      <c r="F1075" t="s">
        <v>310</v>
      </c>
      <c r="G1075" t="s">
        <v>1581</v>
      </c>
      <c r="H1075">
        <v>10</v>
      </c>
      <c r="I1075">
        <v>2</v>
      </c>
      <c r="J1075">
        <v>0</v>
      </c>
      <c r="K1075">
        <v>5</v>
      </c>
      <c r="L1075" t="s">
        <v>355</v>
      </c>
      <c r="M1075">
        <v>0</v>
      </c>
      <c r="N1075" s="16">
        <v>45839</v>
      </c>
      <c r="O1075" s="16">
        <v>45839</v>
      </c>
      <c r="Q1075" t="s">
        <v>137</v>
      </c>
      <c r="R1075" t="s">
        <v>388</v>
      </c>
      <c r="S1075">
        <v>10014595</v>
      </c>
      <c r="T1075" t="s">
        <v>137</v>
      </c>
      <c r="AE1075">
        <v>0</v>
      </c>
      <c r="AG1075">
        <v>0</v>
      </c>
      <c r="AI1075" t="s">
        <v>363</v>
      </c>
      <c r="AM1075">
        <v>0</v>
      </c>
      <c r="AN1075">
        <v>9.5243055555559994E-2</v>
      </c>
      <c r="AO1075">
        <v>0</v>
      </c>
      <c r="AP1075">
        <v>0</v>
      </c>
      <c r="AQ1075">
        <v>1001787079</v>
      </c>
      <c r="AR1075">
        <v>5010453</v>
      </c>
      <c r="AS1075">
        <v>3</v>
      </c>
    </row>
    <row r="1076" spans="1:45" x14ac:dyDescent="0.35">
      <c r="A1076">
        <v>6566050</v>
      </c>
      <c r="B1076">
        <v>0</v>
      </c>
      <c r="C1076">
        <v>10</v>
      </c>
      <c r="D1076" t="s">
        <v>203</v>
      </c>
      <c r="E1076" t="s">
        <v>1324</v>
      </c>
      <c r="F1076" t="s">
        <v>310</v>
      </c>
      <c r="G1076" t="s">
        <v>1580</v>
      </c>
      <c r="H1076">
        <v>10</v>
      </c>
      <c r="I1076">
        <v>2</v>
      </c>
      <c r="J1076">
        <v>0</v>
      </c>
      <c r="K1076">
        <v>5</v>
      </c>
      <c r="L1076" t="s">
        <v>355</v>
      </c>
      <c r="M1076">
        <v>0</v>
      </c>
      <c r="N1076" s="16">
        <v>45889</v>
      </c>
      <c r="O1076" s="16">
        <v>45889</v>
      </c>
      <c r="Q1076" t="s">
        <v>137</v>
      </c>
      <c r="R1076" t="s">
        <v>388</v>
      </c>
      <c r="S1076">
        <v>10014595</v>
      </c>
      <c r="T1076" t="s">
        <v>137</v>
      </c>
      <c r="AE1076">
        <v>0</v>
      </c>
      <c r="AG1076">
        <v>0</v>
      </c>
      <c r="AI1076" t="s">
        <v>360</v>
      </c>
      <c r="AM1076">
        <v>0</v>
      </c>
      <c r="AN1076">
        <v>0.19047453703704001</v>
      </c>
      <c r="AO1076">
        <v>0</v>
      </c>
      <c r="AP1076">
        <v>0</v>
      </c>
      <c r="AQ1076">
        <v>1001787133</v>
      </c>
      <c r="AR1076">
        <v>5010519</v>
      </c>
      <c r="AS1076">
        <v>2</v>
      </c>
    </row>
    <row r="1077" spans="1:45" x14ac:dyDescent="0.35">
      <c r="A1077">
        <v>6566762</v>
      </c>
      <c r="B1077">
        <v>0</v>
      </c>
      <c r="C1077">
        <v>10</v>
      </c>
      <c r="D1077" t="s">
        <v>367</v>
      </c>
      <c r="E1077" t="s">
        <v>1324</v>
      </c>
      <c r="F1077" t="s">
        <v>310</v>
      </c>
      <c r="G1077" t="s">
        <v>1578</v>
      </c>
      <c r="H1077">
        <v>0</v>
      </c>
      <c r="I1077">
        <v>4</v>
      </c>
      <c r="J1077">
        <v>0</v>
      </c>
      <c r="K1077">
        <v>0</v>
      </c>
      <c r="L1077" t="s">
        <v>355</v>
      </c>
      <c r="M1077">
        <v>0</v>
      </c>
      <c r="N1077" s="16">
        <v>45808</v>
      </c>
      <c r="O1077" s="16">
        <v>45808</v>
      </c>
      <c r="Q1077" t="s">
        <v>855</v>
      </c>
      <c r="R1077" t="s">
        <v>325</v>
      </c>
      <c r="S1077">
        <v>10017370</v>
      </c>
      <c r="T1077" t="s">
        <v>324</v>
      </c>
      <c r="AE1077">
        <v>0</v>
      </c>
      <c r="AG1077">
        <v>0</v>
      </c>
      <c r="AI1077" t="s">
        <v>363</v>
      </c>
      <c r="AM1077">
        <v>0</v>
      </c>
      <c r="AN1077">
        <v>9.5243055555559994E-2</v>
      </c>
      <c r="AO1077">
        <v>0</v>
      </c>
      <c r="AP1077">
        <v>0</v>
      </c>
      <c r="AQ1077">
        <v>1001787169</v>
      </c>
      <c r="AR1077">
        <v>5010568</v>
      </c>
      <c r="AS1077">
        <v>3</v>
      </c>
    </row>
    <row r="1078" spans="1:45" x14ac:dyDescent="0.35">
      <c r="A1078">
        <v>6567095</v>
      </c>
      <c r="B1078">
        <v>0</v>
      </c>
      <c r="C1078">
        <v>10</v>
      </c>
      <c r="D1078" t="s">
        <v>203</v>
      </c>
      <c r="E1078" t="s">
        <v>1324</v>
      </c>
      <c r="F1078" t="s">
        <v>251</v>
      </c>
      <c r="G1078" t="s">
        <v>1577</v>
      </c>
      <c r="H1078">
        <v>0</v>
      </c>
      <c r="I1078">
        <v>0</v>
      </c>
      <c r="J1078">
        <v>0</v>
      </c>
      <c r="K1078">
        <v>0</v>
      </c>
      <c r="L1078" t="s">
        <v>355</v>
      </c>
      <c r="M1078">
        <v>0</v>
      </c>
      <c r="N1078" s="16">
        <v>45809</v>
      </c>
      <c r="O1078" s="16">
        <v>45809</v>
      </c>
      <c r="Q1078" t="s">
        <v>157</v>
      </c>
      <c r="R1078" t="s">
        <v>345</v>
      </c>
      <c r="S1078">
        <v>10014635</v>
      </c>
      <c r="T1078" t="s">
        <v>157</v>
      </c>
      <c r="AE1078">
        <v>0</v>
      </c>
      <c r="AG1078">
        <v>0</v>
      </c>
      <c r="AI1078" t="s">
        <v>363</v>
      </c>
      <c r="AM1078">
        <v>0</v>
      </c>
      <c r="AN1078">
        <v>0.38094907407407003</v>
      </c>
      <c r="AO1078">
        <v>0</v>
      </c>
      <c r="AP1078">
        <v>0</v>
      </c>
      <c r="AQ1078">
        <v>1001787523</v>
      </c>
      <c r="AR1078">
        <v>5010952</v>
      </c>
      <c r="AS1078">
        <v>3</v>
      </c>
    </row>
    <row r="1079" spans="1:45" x14ac:dyDescent="0.35">
      <c r="A1079">
        <v>6567320</v>
      </c>
      <c r="B1079">
        <v>0</v>
      </c>
      <c r="C1079">
        <v>10</v>
      </c>
      <c r="D1079" t="s">
        <v>203</v>
      </c>
      <c r="E1079" t="s">
        <v>359</v>
      </c>
      <c r="F1079" t="s">
        <v>310</v>
      </c>
      <c r="G1079" t="s">
        <v>1587</v>
      </c>
      <c r="H1079">
        <v>6</v>
      </c>
      <c r="I1079">
        <v>2</v>
      </c>
      <c r="J1079">
        <v>0</v>
      </c>
      <c r="K1079">
        <v>3</v>
      </c>
      <c r="L1079" t="s">
        <v>355</v>
      </c>
      <c r="M1079">
        <v>0</v>
      </c>
      <c r="N1079" s="16">
        <v>45840</v>
      </c>
      <c r="O1079" s="16">
        <v>45840</v>
      </c>
      <c r="Q1079" t="s">
        <v>158</v>
      </c>
      <c r="R1079" t="s">
        <v>397</v>
      </c>
      <c r="S1079">
        <v>10014604</v>
      </c>
      <c r="T1079" t="s">
        <v>158</v>
      </c>
      <c r="AE1079">
        <v>0</v>
      </c>
      <c r="AG1079">
        <v>0</v>
      </c>
      <c r="AI1079" t="s">
        <v>360</v>
      </c>
      <c r="AM1079">
        <v>0</v>
      </c>
      <c r="AN1079">
        <v>0.14285879629629999</v>
      </c>
      <c r="AO1079">
        <v>0</v>
      </c>
      <c r="AP1079">
        <v>0</v>
      </c>
      <c r="AQ1079">
        <v>1001788156</v>
      </c>
      <c r="AR1079">
        <v>5011613</v>
      </c>
      <c r="AS1079">
        <v>2</v>
      </c>
    </row>
    <row r="1080" spans="1:45" x14ac:dyDescent="0.35">
      <c r="A1080">
        <v>6567335</v>
      </c>
      <c r="B1080">
        <v>0</v>
      </c>
      <c r="C1080">
        <v>10</v>
      </c>
      <c r="D1080" t="s">
        <v>511</v>
      </c>
      <c r="E1080" t="s">
        <v>1681</v>
      </c>
      <c r="F1080" t="s">
        <v>310</v>
      </c>
      <c r="G1080" t="s">
        <v>1586</v>
      </c>
      <c r="H1080">
        <v>4</v>
      </c>
      <c r="I1080">
        <v>2</v>
      </c>
      <c r="J1080">
        <v>0</v>
      </c>
      <c r="K1080">
        <v>2</v>
      </c>
      <c r="L1080" t="s">
        <v>355</v>
      </c>
      <c r="M1080">
        <v>0</v>
      </c>
      <c r="N1080" s="16">
        <v>45809</v>
      </c>
      <c r="O1080" s="16">
        <v>45809</v>
      </c>
      <c r="R1080" t="s">
        <v>266</v>
      </c>
      <c r="T1080" t="s">
        <v>264</v>
      </c>
      <c r="AE1080">
        <v>0</v>
      </c>
      <c r="AG1080">
        <v>0</v>
      </c>
      <c r="AI1080" t="s">
        <v>360</v>
      </c>
      <c r="AM1080">
        <v>0.14285879629629999</v>
      </c>
      <c r="AN1080">
        <v>0.23810185185185001</v>
      </c>
      <c r="AO1080">
        <v>0</v>
      </c>
      <c r="AP1080">
        <v>0</v>
      </c>
      <c r="AQ1080">
        <v>1001788156</v>
      </c>
      <c r="AR1080">
        <v>5011614</v>
      </c>
      <c r="AS1080">
        <v>2</v>
      </c>
    </row>
    <row r="1081" spans="1:45" x14ac:dyDescent="0.35">
      <c r="A1081">
        <v>6567527</v>
      </c>
      <c r="B1081">
        <v>0</v>
      </c>
      <c r="C1081">
        <v>10</v>
      </c>
      <c r="D1081" t="s">
        <v>367</v>
      </c>
      <c r="E1081" t="s">
        <v>1324</v>
      </c>
      <c r="F1081" t="s">
        <v>310</v>
      </c>
      <c r="G1081" t="s">
        <v>1616</v>
      </c>
      <c r="H1081">
        <v>0</v>
      </c>
      <c r="I1081">
        <v>1</v>
      </c>
      <c r="J1081">
        <v>0</v>
      </c>
      <c r="K1081">
        <v>0</v>
      </c>
      <c r="L1081" t="s">
        <v>355</v>
      </c>
      <c r="M1081">
        <v>0</v>
      </c>
      <c r="N1081" s="16">
        <v>45809</v>
      </c>
      <c r="O1081" s="16">
        <v>45809</v>
      </c>
      <c r="Q1081" t="s">
        <v>188</v>
      </c>
      <c r="R1081" t="s">
        <v>322</v>
      </c>
      <c r="S1081">
        <v>10017749</v>
      </c>
      <c r="T1081" t="s">
        <v>321</v>
      </c>
      <c r="AE1081">
        <v>0</v>
      </c>
      <c r="AF1081" s="16"/>
      <c r="AG1081">
        <v>0</v>
      </c>
      <c r="AI1081" t="s">
        <v>360</v>
      </c>
      <c r="AM1081">
        <v>0</v>
      </c>
      <c r="AN1081">
        <v>9.5243055555559994E-2</v>
      </c>
      <c r="AO1081">
        <v>0</v>
      </c>
      <c r="AP1081">
        <v>0</v>
      </c>
      <c r="AQ1081">
        <v>1001788157</v>
      </c>
      <c r="AR1081">
        <v>5011618</v>
      </c>
      <c r="AS1081">
        <v>2</v>
      </c>
    </row>
    <row r="1082" spans="1:45" x14ac:dyDescent="0.35">
      <c r="A1082">
        <v>6567544</v>
      </c>
      <c r="B1082">
        <v>0</v>
      </c>
      <c r="C1082">
        <v>10</v>
      </c>
      <c r="D1082" t="s">
        <v>203</v>
      </c>
      <c r="E1082" t="s">
        <v>359</v>
      </c>
      <c r="F1082" t="s">
        <v>310</v>
      </c>
      <c r="G1082" t="s">
        <v>3551</v>
      </c>
      <c r="H1082">
        <v>4</v>
      </c>
      <c r="I1082">
        <v>2</v>
      </c>
      <c r="J1082">
        <v>0</v>
      </c>
      <c r="K1082">
        <v>2</v>
      </c>
      <c r="L1082" t="s">
        <v>355</v>
      </c>
      <c r="M1082">
        <v>0</v>
      </c>
      <c r="N1082" s="16">
        <v>45762</v>
      </c>
      <c r="O1082" s="16">
        <v>45762</v>
      </c>
      <c r="Q1082" t="s">
        <v>400</v>
      </c>
      <c r="R1082" t="s">
        <v>401</v>
      </c>
      <c r="S1082">
        <v>10014646</v>
      </c>
      <c r="T1082" t="s">
        <v>400</v>
      </c>
      <c r="AE1082">
        <v>0</v>
      </c>
      <c r="AG1082">
        <v>0</v>
      </c>
      <c r="AI1082" t="s">
        <v>360</v>
      </c>
      <c r="AM1082">
        <v>9.5243055555559994E-2</v>
      </c>
      <c r="AN1082">
        <v>0.19048611111111</v>
      </c>
      <c r="AO1082">
        <v>0</v>
      </c>
      <c r="AP1082">
        <v>0</v>
      </c>
      <c r="AQ1082">
        <v>1001788157</v>
      </c>
      <c r="AR1082">
        <v>5011619</v>
      </c>
      <c r="AS1082">
        <v>2</v>
      </c>
    </row>
    <row r="1083" spans="1:45" x14ac:dyDescent="0.35">
      <c r="A1083">
        <v>6567718</v>
      </c>
      <c r="B1083">
        <v>0</v>
      </c>
      <c r="C1083">
        <v>10</v>
      </c>
      <c r="D1083" t="s">
        <v>203</v>
      </c>
      <c r="E1083" t="s">
        <v>1324</v>
      </c>
      <c r="F1083" t="s">
        <v>310</v>
      </c>
      <c r="G1083" t="s">
        <v>1705</v>
      </c>
      <c r="H1083">
        <v>4</v>
      </c>
      <c r="I1083">
        <v>2</v>
      </c>
      <c r="J1083">
        <v>0</v>
      </c>
      <c r="K1083">
        <v>2</v>
      </c>
      <c r="L1083" t="s">
        <v>355</v>
      </c>
      <c r="M1083">
        <v>0</v>
      </c>
      <c r="N1083" s="16">
        <v>45708</v>
      </c>
      <c r="O1083" s="16">
        <v>45708</v>
      </c>
      <c r="Q1083" t="s">
        <v>218</v>
      </c>
      <c r="R1083" t="s">
        <v>279</v>
      </c>
      <c r="S1083">
        <v>10014633</v>
      </c>
      <c r="T1083" t="s">
        <v>218</v>
      </c>
      <c r="AE1083">
        <v>0</v>
      </c>
      <c r="AG1083">
        <v>0</v>
      </c>
      <c r="AI1083" t="s">
        <v>360</v>
      </c>
      <c r="AM1083">
        <v>0</v>
      </c>
      <c r="AN1083">
        <v>4.7615740740740001E-2</v>
      </c>
      <c r="AO1083">
        <v>0</v>
      </c>
      <c r="AP1083">
        <v>0</v>
      </c>
      <c r="AQ1083">
        <v>1001788575</v>
      </c>
      <c r="AR1083">
        <v>5012336</v>
      </c>
      <c r="AS1083">
        <v>2</v>
      </c>
    </row>
    <row r="1084" spans="1:45" x14ac:dyDescent="0.35">
      <c r="A1084">
        <v>6568226</v>
      </c>
      <c r="B1084">
        <v>0</v>
      </c>
      <c r="C1084">
        <v>10</v>
      </c>
      <c r="D1084" t="s">
        <v>203</v>
      </c>
      <c r="E1084" t="s">
        <v>1324</v>
      </c>
      <c r="F1084" t="s">
        <v>310</v>
      </c>
      <c r="G1084" t="s">
        <v>1592</v>
      </c>
      <c r="H1084">
        <v>0</v>
      </c>
      <c r="I1084">
        <v>2</v>
      </c>
      <c r="J1084">
        <v>0</v>
      </c>
      <c r="K1084">
        <v>3</v>
      </c>
      <c r="L1084" t="s">
        <v>355</v>
      </c>
      <c r="M1084">
        <v>0</v>
      </c>
      <c r="N1084" s="16">
        <v>45809</v>
      </c>
      <c r="O1084" s="16">
        <v>45809</v>
      </c>
      <c r="Q1084" t="s">
        <v>1596</v>
      </c>
      <c r="R1084" t="s">
        <v>1593</v>
      </c>
      <c r="S1084">
        <v>10015768</v>
      </c>
      <c r="T1084" t="s">
        <v>1591</v>
      </c>
      <c r="AE1084">
        <v>0</v>
      </c>
      <c r="AG1084">
        <v>0</v>
      </c>
      <c r="AI1084" t="s">
        <v>360</v>
      </c>
      <c r="AM1084">
        <v>0</v>
      </c>
      <c r="AN1084">
        <v>0.19047453703704001</v>
      </c>
      <c r="AO1084">
        <v>0</v>
      </c>
      <c r="AP1084">
        <v>0</v>
      </c>
      <c r="AQ1084">
        <v>1001788653</v>
      </c>
      <c r="AR1084">
        <v>5012541</v>
      </c>
      <c r="AS1084">
        <v>2</v>
      </c>
    </row>
    <row r="1085" spans="1:45" x14ac:dyDescent="0.35">
      <c r="A1085">
        <v>6568227</v>
      </c>
      <c r="B1085">
        <v>0</v>
      </c>
      <c r="C1085">
        <v>10</v>
      </c>
      <c r="D1085" t="s">
        <v>361</v>
      </c>
      <c r="E1085" t="s">
        <v>1324</v>
      </c>
      <c r="F1085" t="s">
        <v>310</v>
      </c>
      <c r="G1085" t="s">
        <v>1592</v>
      </c>
      <c r="H1085">
        <v>0</v>
      </c>
      <c r="I1085">
        <v>2</v>
      </c>
      <c r="J1085">
        <v>0</v>
      </c>
      <c r="K1085">
        <v>4</v>
      </c>
      <c r="L1085" t="s">
        <v>355</v>
      </c>
      <c r="M1085">
        <v>0</v>
      </c>
      <c r="N1085" s="16">
        <v>45809</v>
      </c>
      <c r="O1085" s="16">
        <v>45809</v>
      </c>
      <c r="Q1085" t="s">
        <v>1595</v>
      </c>
      <c r="R1085" t="s">
        <v>1593</v>
      </c>
      <c r="S1085">
        <v>10015769</v>
      </c>
      <c r="T1085" t="s">
        <v>1591</v>
      </c>
      <c r="AE1085">
        <v>0</v>
      </c>
      <c r="AG1085">
        <v>0</v>
      </c>
      <c r="AI1085" t="s">
        <v>360</v>
      </c>
      <c r="AM1085">
        <v>0</v>
      </c>
      <c r="AN1085">
        <v>0.14287037037037001</v>
      </c>
      <c r="AO1085">
        <v>0</v>
      </c>
      <c r="AP1085">
        <v>0</v>
      </c>
      <c r="AQ1085">
        <v>1001788654</v>
      </c>
      <c r="AR1085">
        <v>5012642</v>
      </c>
      <c r="AS1085">
        <v>2</v>
      </c>
    </row>
    <row r="1086" spans="1:45" x14ac:dyDescent="0.35">
      <c r="A1086">
        <v>6568228</v>
      </c>
      <c r="B1086">
        <v>0</v>
      </c>
      <c r="C1086">
        <v>10</v>
      </c>
      <c r="D1086" t="s">
        <v>361</v>
      </c>
      <c r="E1086" t="s">
        <v>1324</v>
      </c>
      <c r="F1086" t="s">
        <v>310</v>
      </c>
      <c r="G1086" t="s">
        <v>1592</v>
      </c>
      <c r="H1086">
        <v>0</v>
      </c>
      <c r="I1086">
        <v>2</v>
      </c>
      <c r="J1086">
        <v>0</v>
      </c>
      <c r="K1086">
        <v>4</v>
      </c>
      <c r="L1086" t="s">
        <v>355</v>
      </c>
      <c r="M1086">
        <v>0</v>
      </c>
      <c r="N1086" s="16">
        <v>45809</v>
      </c>
      <c r="O1086" s="16">
        <v>45809</v>
      </c>
      <c r="Q1086" t="s">
        <v>1594</v>
      </c>
      <c r="R1086" t="s">
        <v>1593</v>
      </c>
      <c r="S1086">
        <v>10016518</v>
      </c>
      <c r="T1086" t="s">
        <v>1591</v>
      </c>
      <c r="AE1086">
        <v>0</v>
      </c>
      <c r="AG1086">
        <v>0</v>
      </c>
      <c r="AI1086" t="s">
        <v>363</v>
      </c>
      <c r="AM1086">
        <v>0</v>
      </c>
      <c r="AN1086">
        <v>0.14285879629629999</v>
      </c>
      <c r="AO1086">
        <v>0</v>
      </c>
      <c r="AP1086">
        <v>0</v>
      </c>
      <c r="AQ1086">
        <v>1001788686</v>
      </c>
      <c r="AR1086">
        <v>5012655</v>
      </c>
      <c r="AS1086">
        <v>3</v>
      </c>
    </row>
    <row r="1087" spans="1:45" x14ac:dyDescent="0.35">
      <c r="A1087">
        <v>6570048</v>
      </c>
      <c r="B1087">
        <v>0</v>
      </c>
      <c r="C1087">
        <v>10</v>
      </c>
      <c r="D1087" t="s">
        <v>361</v>
      </c>
      <c r="E1087" t="s">
        <v>1324</v>
      </c>
      <c r="F1087" t="s">
        <v>310</v>
      </c>
      <c r="G1087" t="s">
        <v>1601</v>
      </c>
      <c r="H1087">
        <v>20</v>
      </c>
      <c r="I1087">
        <v>2</v>
      </c>
      <c r="J1087">
        <v>0</v>
      </c>
      <c r="K1087">
        <v>10</v>
      </c>
      <c r="L1087" t="s">
        <v>355</v>
      </c>
      <c r="M1087">
        <v>0</v>
      </c>
      <c r="N1087" s="16">
        <v>45839</v>
      </c>
      <c r="O1087" s="16">
        <v>45839</v>
      </c>
      <c r="Q1087" t="s">
        <v>201</v>
      </c>
      <c r="R1087" t="s">
        <v>334</v>
      </c>
      <c r="S1087">
        <v>10014602</v>
      </c>
      <c r="T1087" t="s">
        <v>201</v>
      </c>
      <c r="AE1087">
        <v>0</v>
      </c>
      <c r="AG1087">
        <v>0</v>
      </c>
      <c r="AI1087" t="s">
        <v>363</v>
      </c>
      <c r="AM1087">
        <v>0.14285879629629999</v>
      </c>
      <c r="AN1087">
        <v>0.23810185185185001</v>
      </c>
      <c r="AO1087">
        <v>0</v>
      </c>
      <c r="AP1087">
        <v>0</v>
      </c>
      <c r="AQ1087">
        <v>1001788686</v>
      </c>
      <c r="AR1087">
        <v>5012656</v>
      </c>
      <c r="AS1087">
        <v>3</v>
      </c>
    </row>
    <row r="1088" spans="1:45" x14ac:dyDescent="0.35">
      <c r="A1088">
        <v>6570052</v>
      </c>
      <c r="B1088">
        <v>0</v>
      </c>
      <c r="C1088">
        <v>10</v>
      </c>
      <c r="D1088" t="s">
        <v>203</v>
      </c>
      <c r="E1088" t="s">
        <v>1324</v>
      </c>
      <c r="F1088" t="s">
        <v>310</v>
      </c>
      <c r="G1088" t="s">
        <v>1612</v>
      </c>
      <c r="H1088">
        <v>4</v>
      </c>
      <c r="I1088">
        <v>2</v>
      </c>
      <c r="J1088">
        <v>0</v>
      </c>
      <c r="K1088">
        <v>2</v>
      </c>
      <c r="L1088" t="s">
        <v>355</v>
      </c>
      <c r="M1088">
        <v>0</v>
      </c>
      <c r="N1088" s="16">
        <v>45809</v>
      </c>
      <c r="O1088" s="16">
        <v>45809</v>
      </c>
      <c r="Q1088" t="s">
        <v>206</v>
      </c>
      <c r="R1088" t="s">
        <v>339</v>
      </c>
      <c r="S1088">
        <v>10014614</v>
      </c>
      <c r="T1088" t="s">
        <v>206</v>
      </c>
      <c r="AE1088">
        <v>0</v>
      </c>
      <c r="AG1088">
        <v>0</v>
      </c>
      <c r="AI1088" t="s">
        <v>363</v>
      </c>
      <c r="AM1088">
        <v>0.23810185185185001</v>
      </c>
      <c r="AN1088">
        <v>0.40476851851852003</v>
      </c>
      <c r="AO1088">
        <v>0</v>
      </c>
      <c r="AP1088">
        <v>0</v>
      </c>
      <c r="AQ1088">
        <v>1001788686</v>
      </c>
      <c r="AR1088">
        <v>5012657</v>
      </c>
      <c r="AS1088">
        <v>3</v>
      </c>
    </row>
    <row r="1089" spans="1:45" x14ac:dyDescent="0.35">
      <c r="A1089">
        <v>6570053</v>
      </c>
      <c r="B1089">
        <v>0</v>
      </c>
      <c r="C1089">
        <v>10</v>
      </c>
      <c r="D1089" t="s">
        <v>203</v>
      </c>
      <c r="E1089" t="s">
        <v>359</v>
      </c>
      <c r="F1089" t="s">
        <v>310</v>
      </c>
      <c r="G1089" t="s">
        <v>1611</v>
      </c>
      <c r="H1089">
        <v>6</v>
      </c>
      <c r="I1089">
        <v>2</v>
      </c>
      <c r="J1089">
        <v>0</v>
      </c>
      <c r="K1089">
        <v>3</v>
      </c>
      <c r="L1089" t="s">
        <v>355</v>
      </c>
      <c r="M1089">
        <v>0</v>
      </c>
      <c r="N1089" s="16">
        <v>45803</v>
      </c>
      <c r="O1089" s="16">
        <v>45803</v>
      </c>
      <c r="Q1089" t="s">
        <v>206</v>
      </c>
      <c r="R1089" t="s">
        <v>339</v>
      </c>
      <c r="S1089">
        <v>10014614</v>
      </c>
      <c r="T1089" t="s">
        <v>206</v>
      </c>
      <c r="AE1089">
        <v>0</v>
      </c>
      <c r="AG1089">
        <v>0</v>
      </c>
      <c r="AI1089" t="s">
        <v>363</v>
      </c>
      <c r="AM1089">
        <v>0</v>
      </c>
      <c r="AN1089">
        <v>0.28571759259259</v>
      </c>
      <c r="AO1089">
        <v>0</v>
      </c>
      <c r="AP1089">
        <v>0</v>
      </c>
      <c r="AQ1089">
        <v>1001788688</v>
      </c>
      <c r="AR1089">
        <v>5012659</v>
      </c>
      <c r="AS1089">
        <v>3</v>
      </c>
    </row>
    <row r="1090" spans="1:45" x14ac:dyDescent="0.35">
      <c r="A1090">
        <v>6570055</v>
      </c>
      <c r="B1090">
        <v>0</v>
      </c>
      <c r="C1090">
        <v>10</v>
      </c>
      <c r="D1090" t="s">
        <v>203</v>
      </c>
      <c r="E1090" t="s">
        <v>359</v>
      </c>
      <c r="F1090" t="s">
        <v>310</v>
      </c>
      <c r="G1090" t="s">
        <v>1609</v>
      </c>
      <c r="H1090">
        <v>16</v>
      </c>
      <c r="I1090">
        <v>2</v>
      </c>
      <c r="J1090">
        <v>0</v>
      </c>
      <c r="K1090">
        <v>8</v>
      </c>
      <c r="L1090" t="s">
        <v>355</v>
      </c>
      <c r="M1090">
        <v>0</v>
      </c>
      <c r="N1090" s="16">
        <v>45870</v>
      </c>
      <c r="O1090" s="16">
        <v>45870</v>
      </c>
      <c r="Q1090" t="s">
        <v>206</v>
      </c>
      <c r="R1090" t="s">
        <v>339</v>
      </c>
      <c r="S1090">
        <v>10014614</v>
      </c>
      <c r="T1090" t="s">
        <v>206</v>
      </c>
      <c r="AE1090">
        <v>0</v>
      </c>
      <c r="AG1090">
        <v>0</v>
      </c>
      <c r="AI1090" t="s">
        <v>363</v>
      </c>
      <c r="AM1090">
        <v>0</v>
      </c>
      <c r="AN1090">
        <v>9.5243055555559994E-2</v>
      </c>
      <c r="AO1090">
        <v>0</v>
      </c>
      <c r="AP1090">
        <v>0</v>
      </c>
      <c r="AQ1090">
        <v>1001788824</v>
      </c>
      <c r="AR1090">
        <v>5012860</v>
      </c>
      <c r="AS1090">
        <v>3</v>
      </c>
    </row>
    <row r="1091" spans="1:45" x14ac:dyDescent="0.35">
      <c r="A1091">
        <v>6570056</v>
      </c>
      <c r="B1091">
        <v>0</v>
      </c>
      <c r="C1091">
        <v>10</v>
      </c>
      <c r="D1091" t="s">
        <v>361</v>
      </c>
      <c r="E1091" t="s">
        <v>1324</v>
      </c>
      <c r="F1091" t="s">
        <v>310</v>
      </c>
      <c r="G1091" t="s">
        <v>1608</v>
      </c>
      <c r="H1091">
        <v>96</v>
      </c>
      <c r="I1091">
        <v>4</v>
      </c>
      <c r="J1091">
        <v>0</v>
      </c>
      <c r="K1091">
        <v>24</v>
      </c>
      <c r="L1091" t="s">
        <v>355</v>
      </c>
      <c r="M1091">
        <v>0</v>
      </c>
      <c r="N1091" s="16">
        <v>45839</v>
      </c>
      <c r="O1091" s="16">
        <v>45840</v>
      </c>
      <c r="Q1091" t="s">
        <v>206</v>
      </c>
      <c r="R1091" t="s">
        <v>339</v>
      </c>
      <c r="S1091">
        <v>10014614</v>
      </c>
      <c r="T1091" t="s">
        <v>206</v>
      </c>
      <c r="AE1091">
        <v>0</v>
      </c>
      <c r="AG1091">
        <v>0</v>
      </c>
      <c r="AI1091" t="s">
        <v>356</v>
      </c>
      <c r="AM1091">
        <v>0</v>
      </c>
      <c r="AN1091">
        <v>0</v>
      </c>
      <c r="AO1091">
        <v>0</v>
      </c>
      <c r="AP1091">
        <v>0</v>
      </c>
      <c r="AQ1091">
        <v>1001789860</v>
      </c>
      <c r="AR1091">
        <v>5015424</v>
      </c>
      <c r="AS1091">
        <v>1</v>
      </c>
    </row>
    <row r="1092" spans="1:45" x14ac:dyDescent="0.35">
      <c r="A1092">
        <v>6570058</v>
      </c>
      <c r="B1092">
        <v>0</v>
      </c>
      <c r="C1092">
        <v>10</v>
      </c>
      <c r="D1092" t="s">
        <v>203</v>
      </c>
      <c r="E1092" t="s">
        <v>1324</v>
      </c>
      <c r="F1092" t="s">
        <v>310</v>
      </c>
      <c r="G1092" t="s">
        <v>1607</v>
      </c>
      <c r="H1092">
        <v>4</v>
      </c>
      <c r="I1092">
        <v>2</v>
      </c>
      <c r="J1092">
        <v>0</v>
      </c>
      <c r="K1092">
        <v>2</v>
      </c>
      <c r="L1092" t="s">
        <v>355</v>
      </c>
      <c r="M1092">
        <v>0</v>
      </c>
      <c r="N1092" s="16">
        <v>45809</v>
      </c>
      <c r="O1092" s="16">
        <v>45809</v>
      </c>
      <c r="Q1092" t="s">
        <v>294</v>
      </c>
      <c r="R1092" t="s">
        <v>295</v>
      </c>
      <c r="S1092">
        <v>10014618</v>
      </c>
      <c r="T1092" t="s">
        <v>294</v>
      </c>
      <c r="AE1092">
        <v>0</v>
      </c>
      <c r="AG1092">
        <v>0</v>
      </c>
      <c r="AI1092" t="s">
        <v>360</v>
      </c>
      <c r="AM1092">
        <v>0.29166666666667002</v>
      </c>
      <c r="AN1092">
        <v>0.5</v>
      </c>
      <c r="AO1092">
        <v>0</v>
      </c>
      <c r="AP1092">
        <v>0</v>
      </c>
      <c r="AQ1092">
        <v>1001790598</v>
      </c>
      <c r="AR1092">
        <v>5016288</v>
      </c>
      <c r="AS1092">
        <v>2</v>
      </c>
    </row>
    <row r="1093" spans="1:45" x14ac:dyDescent="0.35">
      <c r="A1093">
        <v>6570077</v>
      </c>
      <c r="B1093">
        <v>0</v>
      </c>
      <c r="C1093">
        <v>10</v>
      </c>
      <c r="D1093" t="s">
        <v>203</v>
      </c>
      <c r="E1093" t="s">
        <v>1324</v>
      </c>
      <c r="F1093" t="s">
        <v>310</v>
      </c>
      <c r="G1093" t="s">
        <v>1514</v>
      </c>
      <c r="H1093">
        <v>4</v>
      </c>
      <c r="I1093">
        <v>2</v>
      </c>
      <c r="J1093">
        <v>0</v>
      </c>
      <c r="K1093">
        <v>2</v>
      </c>
      <c r="L1093" t="s">
        <v>355</v>
      </c>
      <c r="M1093">
        <v>0</v>
      </c>
      <c r="N1093" s="16">
        <v>45839</v>
      </c>
      <c r="O1093" s="16">
        <v>45839</v>
      </c>
      <c r="Q1093" t="s">
        <v>219</v>
      </c>
      <c r="R1093" t="s">
        <v>292</v>
      </c>
      <c r="S1093">
        <v>10017586</v>
      </c>
      <c r="T1093" t="s">
        <v>219</v>
      </c>
      <c r="AE1093">
        <v>0</v>
      </c>
      <c r="AG1093">
        <v>0</v>
      </c>
      <c r="AI1093" t="s">
        <v>363</v>
      </c>
      <c r="AM1093">
        <v>0</v>
      </c>
      <c r="AN1093">
        <v>4.7615740740740001E-2</v>
      </c>
      <c r="AO1093">
        <v>0</v>
      </c>
      <c r="AP1093">
        <v>0</v>
      </c>
      <c r="AQ1093">
        <v>1001790857</v>
      </c>
      <c r="AR1093">
        <v>5016417</v>
      </c>
      <c r="AS1093">
        <v>3</v>
      </c>
    </row>
    <row r="1094" spans="1:45" x14ac:dyDescent="0.35">
      <c r="A1094">
        <v>6570078</v>
      </c>
      <c r="B1094">
        <v>0</v>
      </c>
      <c r="C1094">
        <v>10</v>
      </c>
      <c r="D1094" t="s">
        <v>203</v>
      </c>
      <c r="E1094" t="s">
        <v>1324</v>
      </c>
      <c r="F1094" t="s">
        <v>310</v>
      </c>
      <c r="G1094" t="s">
        <v>1605</v>
      </c>
      <c r="H1094">
        <v>10</v>
      </c>
      <c r="I1094">
        <v>2</v>
      </c>
      <c r="J1094">
        <v>0</v>
      </c>
      <c r="K1094">
        <v>5</v>
      </c>
      <c r="L1094" t="s">
        <v>355</v>
      </c>
      <c r="M1094">
        <v>0</v>
      </c>
      <c r="N1094" s="16">
        <v>45809</v>
      </c>
      <c r="O1094" s="16">
        <v>45809</v>
      </c>
      <c r="Q1094" t="s">
        <v>219</v>
      </c>
      <c r="R1094" t="s">
        <v>292</v>
      </c>
      <c r="S1094">
        <v>10017586</v>
      </c>
      <c r="T1094" t="s">
        <v>219</v>
      </c>
      <c r="AE1094">
        <v>0</v>
      </c>
      <c r="AG1094">
        <v>0</v>
      </c>
      <c r="AI1094" t="s">
        <v>360</v>
      </c>
      <c r="AM1094">
        <v>0</v>
      </c>
      <c r="AN1094">
        <v>0.19047453703704001</v>
      </c>
      <c r="AO1094">
        <v>0</v>
      </c>
      <c r="AP1094">
        <v>0</v>
      </c>
      <c r="AQ1094">
        <v>1001791729</v>
      </c>
      <c r="AR1094">
        <v>5017402</v>
      </c>
      <c r="AS1094">
        <v>2</v>
      </c>
    </row>
    <row r="1095" spans="1:45" x14ac:dyDescent="0.35">
      <c r="A1095">
        <v>6570080</v>
      </c>
      <c r="B1095">
        <v>0</v>
      </c>
      <c r="C1095">
        <v>10</v>
      </c>
      <c r="D1095" t="s">
        <v>203</v>
      </c>
      <c r="E1095" t="s">
        <v>1324</v>
      </c>
      <c r="F1095" t="s">
        <v>310</v>
      </c>
      <c r="G1095" t="s">
        <v>1604</v>
      </c>
      <c r="H1095">
        <v>6</v>
      </c>
      <c r="I1095">
        <v>2</v>
      </c>
      <c r="J1095">
        <v>0</v>
      </c>
      <c r="K1095">
        <v>3</v>
      </c>
      <c r="L1095" t="s">
        <v>355</v>
      </c>
      <c r="M1095">
        <v>0</v>
      </c>
      <c r="N1095" s="16">
        <v>45859</v>
      </c>
      <c r="O1095" s="16">
        <v>45859</v>
      </c>
      <c r="Q1095" t="s">
        <v>219</v>
      </c>
      <c r="R1095" t="s">
        <v>292</v>
      </c>
      <c r="S1095">
        <v>10017586</v>
      </c>
      <c r="T1095" t="s">
        <v>219</v>
      </c>
      <c r="AE1095">
        <v>0</v>
      </c>
      <c r="AG1095">
        <v>0</v>
      </c>
      <c r="AI1095" t="s">
        <v>363</v>
      </c>
      <c r="AM1095">
        <v>0.29166666666667002</v>
      </c>
      <c r="AN1095">
        <v>0.34375</v>
      </c>
      <c r="AO1095">
        <v>0</v>
      </c>
      <c r="AP1095">
        <v>0</v>
      </c>
      <c r="AQ1095">
        <v>1001791851</v>
      </c>
      <c r="AR1095">
        <v>5017411</v>
      </c>
      <c r="AS1095">
        <v>3</v>
      </c>
    </row>
    <row r="1096" spans="1:45" x14ac:dyDescent="0.35">
      <c r="A1096">
        <v>6570102</v>
      </c>
      <c r="B1096">
        <v>0</v>
      </c>
      <c r="C1096">
        <v>10</v>
      </c>
      <c r="D1096" t="s">
        <v>203</v>
      </c>
      <c r="E1096" t="s">
        <v>1324</v>
      </c>
      <c r="F1096" t="s">
        <v>310</v>
      </c>
      <c r="G1096" t="s">
        <v>1603</v>
      </c>
      <c r="H1096">
        <v>10</v>
      </c>
      <c r="I1096">
        <v>2</v>
      </c>
      <c r="J1096">
        <v>0</v>
      </c>
      <c r="K1096">
        <v>5</v>
      </c>
      <c r="L1096" t="s">
        <v>355</v>
      </c>
      <c r="M1096">
        <v>0</v>
      </c>
      <c r="N1096" s="16">
        <v>45859</v>
      </c>
      <c r="O1096" s="16">
        <v>45859</v>
      </c>
      <c r="Q1096" t="s">
        <v>219</v>
      </c>
      <c r="R1096" t="s">
        <v>292</v>
      </c>
      <c r="S1096">
        <v>10017586</v>
      </c>
      <c r="T1096" t="s">
        <v>219</v>
      </c>
      <c r="AE1096">
        <v>0</v>
      </c>
      <c r="AG1096">
        <v>0</v>
      </c>
      <c r="AI1096" t="s">
        <v>360</v>
      </c>
      <c r="AM1096">
        <v>0.29166666666667002</v>
      </c>
      <c r="AN1096">
        <v>0.5</v>
      </c>
      <c r="AO1096">
        <v>0</v>
      </c>
      <c r="AP1096">
        <v>0</v>
      </c>
      <c r="AQ1096">
        <v>1001791852</v>
      </c>
      <c r="AR1096">
        <v>5017412</v>
      </c>
      <c r="AS1096">
        <v>2</v>
      </c>
    </row>
    <row r="1097" spans="1:45" x14ac:dyDescent="0.35">
      <c r="A1097">
        <v>6570105</v>
      </c>
      <c r="B1097">
        <v>0</v>
      </c>
      <c r="C1097">
        <v>10</v>
      </c>
      <c r="D1097" t="s">
        <v>203</v>
      </c>
      <c r="E1097" t="s">
        <v>1324</v>
      </c>
      <c r="F1097" t="s">
        <v>310</v>
      </c>
      <c r="G1097" t="s">
        <v>1602</v>
      </c>
      <c r="H1097">
        <v>6</v>
      </c>
      <c r="I1097">
        <v>2</v>
      </c>
      <c r="J1097">
        <v>0</v>
      </c>
      <c r="K1097">
        <v>3</v>
      </c>
      <c r="L1097" t="s">
        <v>355</v>
      </c>
      <c r="M1097">
        <v>0</v>
      </c>
      <c r="N1097" s="16">
        <v>45809</v>
      </c>
      <c r="O1097" s="16">
        <v>45809</v>
      </c>
      <c r="Q1097" t="s">
        <v>315</v>
      </c>
      <c r="R1097" t="s">
        <v>317</v>
      </c>
      <c r="S1097">
        <v>10018370</v>
      </c>
      <c r="T1097" t="s">
        <v>315</v>
      </c>
      <c r="AE1097">
        <v>0</v>
      </c>
      <c r="AG1097">
        <v>0</v>
      </c>
      <c r="AI1097" t="s">
        <v>360</v>
      </c>
      <c r="AM1097">
        <v>0</v>
      </c>
      <c r="AN1097">
        <v>9.5243055555559994E-2</v>
      </c>
      <c r="AO1097">
        <v>0</v>
      </c>
      <c r="AP1097">
        <v>0</v>
      </c>
      <c r="AQ1097">
        <v>1001791874</v>
      </c>
      <c r="AR1097">
        <v>5017435</v>
      </c>
      <c r="AS1097">
        <v>2</v>
      </c>
    </row>
    <row r="1098" spans="1:45" x14ac:dyDescent="0.35">
      <c r="A1098">
        <v>6570119</v>
      </c>
      <c r="B1098">
        <v>0</v>
      </c>
      <c r="C1098">
        <v>10</v>
      </c>
      <c r="D1098" t="s">
        <v>361</v>
      </c>
      <c r="E1098" t="s">
        <v>1324</v>
      </c>
      <c r="F1098" t="s">
        <v>310</v>
      </c>
      <c r="G1098" t="s">
        <v>1601</v>
      </c>
      <c r="H1098">
        <v>24</v>
      </c>
      <c r="I1098">
        <v>2</v>
      </c>
      <c r="J1098">
        <v>0</v>
      </c>
      <c r="K1098">
        <v>12</v>
      </c>
      <c r="L1098" t="s">
        <v>355</v>
      </c>
      <c r="M1098">
        <v>0</v>
      </c>
      <c r="N1098" s="16">
        <v>45869</v>
      </c>
      <c r="O1098" s="16">
        <v>45869</v>
      </c>
      <c r="Q1098" t="s">
        <v>419</v>
      </c>
      <c r="R1098" t="s">
        <v>420</v>
      </c>
      <c r="S1098">
        <v>10014605</v>
      </c>
      <c r="T1098" t="s">
        <v>419</v>
      </c>
      <c r="AE1098">
        <v>0</v>
      </c>
      <c r="AG1098">
        <v>0</v>
      </c>
      <c r="AI1098" t="s">
        <v>363</v>
      </c>
      <c r="AM1098">
        <v>0</v>
      </c>
      <c r="AN1098">
        <v>0.14285879629629999</v>
      </c>
      <c r="AO1098">
        <v>0</v>
      </c>
      <c r="AP1098">
        <v>0</v>
      </c>
      <c r="AQ1098">
        <v>1001792193</v>
      </c>
      <c r="AR1098">
        <v>5017819</v>
      </c>
      <c r="AS1098">
        <v>3</v>
      </c>
    </row>
    <row r="1099" spans="1:45" x14ac:dyDescent="0.35">
      <c r="A1099">
        <v>6570131</v>
      </c>
      <c r="B1099">
        <v>0</v>
      </c>
      <c r="C1099">
        <v>10</v>
      </c>
      <c r="D1099" t="s">
        <v>203</v>
      </c>
      <c r="E1099" t="s">
        <v>1324</v>
      </c>
      <c r="F1099" t="s">
        <v>310</v>
      </c>
      <c r="G1099" t="s">
        <v>1481</v>
      </c>
      <c r="H1099">
        <v>8</v>
      </c>
      <c r="I1099">
        <v>2</v>
      </c>
      <c r="J1099">
        <v>0</v>
      </c>
      <c r="K1099">
        <v>4</v>
      </c>
      <c r="L1099" t="s">
        <v>355</v>
      </c>
      <c r="M1099">
        <v>0</v>
      </c>
      <c r="N1099" s="16">
        <v>45839</v>
      </c>
      <c r="O1099" s="16">
        <v>45839</v>
      </c>
      <c r="Q1099" t="s">
        <v>232</v>
      </c>
      <c r="R1099" t="s">
        <v>340</v>
      </c>
      <c r="S1099">
        <v>10014610</v>
      </c>
      <c r="T1099" t="s">
        <v>232</v>
      </c>
      <c r="AE1099">
        <v>0</v>
      </c>
      <c r="AG1099">
        <v>0</v>
      </c>
      <c r="AI1099" t="s">
        <v>363</v>
      </c>
      <c r="AM1099">
        <v>0</v>
      </c>
      <c r="AN1099">
        <v>0.14285879629629999</v>
      </c>
      <c r="AO1099">
        <v>0</v>
      </c>
      <c r="AP1099">
        <v>0</v>
      </c>
      <c r="AQ1099">
        <v>1001792203</v>
      </c>
      <c r="AR1099">
        <v>5017829</v>
      </c>
      <c r="AS1099">
        <v>3</v>
      </c>
    </row>
    <row r="1100" spans="1:45" x14ac:dyDescent="0.35">
      <c r="A1100">
        <v>6570270</v>
      </c>
      <c r="B1100">
        <v>0</v>
      </c>
      <c r="C1100">
        <v>10</v>
      </c>
      <c r="D1100" t="s">
        <v>357</v>
      </c>
      <c r="E1100" t="s">
        <v>1324</v>
      </c>
      <c r="F1100" t="s">
        <v>310</v>
      </c>
      <c r="G1100" t="s">
        <v>1599</v>
      </c>
      <c r="H1100">
        <v>12</v>
      </c>
      <c r="I1100">
        <v>2</v>
      </c>
      <c r="J1100">
        <v>0</v>
      </c>
      <c r="K1100">
        <v>6</v>
      </c>
      <c r="L1100" t="s">
        <v>355</v>
      </c>
      <c r="M1100">
        <v>0</v>
      </c>
      <c r="N1100" s="16">
        <v>45873</v>
      </c>
      <c r="O1100" s="16">
        <v>45873</v>
      </c>
      <c r="Q1100" t="s">
        <v>176</v>
      </c>
      <c r="R1100" t="s">
        <v>275</v>
      </c>
      <c r="S1100">
        <v>10014596</v>
      </c>
      <c r="T1100" t="s">
        <v>274</v>
      </c>
      <c r="AE1100">
        <v>0</v>
      </c>
      <c r="AG1100">
        <v>0</v>
      </c>
      <c r="AI1100" t="s">
        <v>363</v>
      </c>
      <c r="AM1100">
        <v>0</v>
      </c>
      <c r="AN1100">
        <v>0.19047453703704001</v>
      </c>
      <c r="AO1100">
        <v>0</v>
      </c>
      <c r="AP1100">
        <v>0</v>
      </c>
      <c r="AQ1100">
        <v>1001792207</v>
      </c>
      <c r="AR1100">
        <v>5017833</v>
      </c>
      <c r="AS1100">
        <v>3</v>
      </c>
    </row>
    <row r="1101" spans="1:45" x14ac:dyDescent="0.35">
      <c r="A1101">
        <v>6570331</v>
      </c>
      <c r="B1101">
        <v>0</v>
      </c>
      <c r="C1101">
        <v>10</v>
      </c>
      <c r="D1101" t="s">
        <v>203</v>
      </c>
      <c r="E1101" t="s">
        <v>1324</v>
      </c>
      <c r="F1101" t="s">
        <v>310</v>
      </c>
      <c r="G1101" t="s">
        <v>1622</v>
      </c>
      <c r="H1101">
        <v>4</v>
      </c>
      <c r="I1101">
        <v>2</v>
      </c>
      <c r="J1101">
        <v>0</v>
      </c>
      <c r="K1101">
        <v>2</v>
      </c>
      <c r="L1101" t="s">
        <v>355</v>
      </c>
      <c r="M1101">
        <v>0</v>
      </c>
      <c r="N1101" s="16">
        <v>45869</v>
      </c>
      <c r="O1101" s="16">
        <v>45869</v>
      </c>
      <c r="Q1101" t="s">
        <v>126</v>
      </c>
      <c r="R1101" t="s">
        <v>391</v>
      </c>
      <c r="S1101">
        <v>10014657</v>
      </c>
      <c r="T1101" t="s">
        <v>126</v>
      </c>
      <c r="AE1101">
        <v>0</v>
      </c>
      <c r="AG1101">
        <v>0</v>
      </c>
      <c r="AI1101" t="s">
        <v>363</v>
      </c>
      <c r="AM1101">
        <v>0</v>
      </c>
      <c r="AN1101">
        <v>9.5243055555559994E-2</v>
      </c>
      <c r="AO1101">
        <v>0</v>
      </c>
      <c r="AP1101">
        <v>0</v>
      </c>
      <c r="AQ1101">
        <v>1001792076</v>
      </c>
      <c r="AR1101">
        <v>5017855</v>
      </c>
      <c r="AS1101">
        <v>3</v>
      </c>
    </row>
    <row r="1102" spans="1:45" x14ac:dyDescent="0.35">
      <c r="A1102">
        <v>6570338</v>
      </c>
      <c r="B1102">
        <v>0</v>
      </c>
      <c r="C1102">
        <v>10</v>
      </c>
      <c r="D1102" t="s">
        <v>203</v>
      </c>
      <c r="E1102" t="s">
        <v>359</v>
      </c>
      <c r="F1102" t="s">
        <v>310</v>
      </c>
      <c r="G1102" t="s">
        <v>1621</v>
      </c>
      <c r="H1102">
        <v>6</v>
      </c>
      <c r="I1102">
        <v>2</v>
      </c>
      <c r="J1102">
        <v>0</v>
      </c>
      <c r="K1102">
        <v>3</v>
      </c>
      <c r="L1102" t="s">
        <v>355</v>
      </c>
      <c r="M1102">
        <v>0</v>
      </c>
      <c r="N1102" s="16">
        <v>45721</v>
      </c>
      <c r="O1102" s="16">
        <v>45721</v>
      </c>
      <c r="Q1102" t="s">
        <v>165</v>
      </c>
      <c r="R1102" t="s">
        <v>273</v>
      </c>
      <c r="S1102">
        <v>10017653</v>
      </c>
      <c r="T1102" t="s">
        <v>272</v>
      </c>
      <c r="AE1102">
        <v>0</v>
      </c>
      <c r="AG1102">
        <v>0</v>
      </c>
      <c r="AI1102" t="s">
        <v>363</v>
      </c>
      <c r="AM1102">
        <v>0</v>
      </c>
      <c r="AN1102">
        <v>9.5243055555559994E-2</v>
      </c>
      <c r="AO1102">
        <v>0</v>
      </c>
      <c r="AP1102">
        <v>0</v>
      </c>
      <c r="AQ1102">
        <v>1001792077</v>
      </c>
      <c r="AR1102">
        <v>5017856</v>
      </c>
      <c r="AS1102">
        <v>3</v>
      </c>
    </row>
    <row r="1103" spans="1:45" x14ac:dyDescent="0.35">
      <c r="A1103">
        <v>6570339</v>
      </c>
      <c r="B1103">
        <v>0</v>
      </c>
      <c r="C1103">
        <v>10</v>
      </c>
      <c r="D1103" t="s">
        <v>203</v>
      </c>
      <c r="E1103" t="s">
        <v>1324</v>
      </c>
      <c r="F1103" t="s">
        <v>310</v>
      </c>
      <c r="G1103" t="s">
        <v>1620</v>
      </c>
      <c r="H1103">
        <v>6</v>
      </c>
      <c r="I1103">
        <v>2</v>
      </c>
      <c r="J1103">
        <v>0</v>
      </c>
      <c r="K1103">
        <v>3</v>
      </c>
      <c r="L1103" t="s">
        <v>355</v>
      </c>
      <c r="M1103">
        <v>0</v>
      </c>
      <c r="N1103" s="16">
        <v>45839</v>
      </c>
      <c r="O1103" s="16">
        <v>45839</v>
      </c>
      <c r="Q1103" t="s">
        <v>165</v>
      </c>
      <c r="R1103" t="s">
        <v>273</v>
      </c>
      <c r="S1103">
        <v>10017653</v>
      </c>
      <c r="T1103" t="s">
        <v>272</v>
      </c>
      <c r="AE1103">
        <v>0</v>
      </c>
      <c r="AG1103">
        <v>0</v>
      </c>
      <c r="AI1103" t="s">
        <v>363</v>
      </c>
      <c r="AM1103">
        <v>0</v>
      </c>
      <c r="AN1103">
        <v>9.5243055555559994E-2</v>
      </c>
      <c r="AO1103">
        <v>0</v>
      </c>
      <c r="AP1103">
        <v>0</v>
      </c>
      <c r="AQ1103">
        <v>1001792078</v>
      </c>
      <c r="AR1103">
        <v>5017857</v>
      </c>
      <c r="AS1103">
        <v>3</v>
      </c>
    </row>
    <row r="1104" spans="1:45" x14ac:dyDescent="0.35">
      <c r="A1104">
        <v>6570363</v>
      </c>
      <c r="B1104">
        <v>0</v>
      </c>
      <c r="C1104">
        <v>10</v>
      </c>
      <c r="D1104" t="s">
        <v>367</v>
      </c>
      <c r="E1104" t="s">
        <v>1324</v>
      </c>
      <c r="F1104" t="s">
        <v>251</v>
      </c>
      <c r="G1104" t="s">
        <v>1619</v>
      </c>
      <c r="H1104">
        <v>0</v>
      </c>
      <c r="I1104">
        <v>2</v>
      </c>
      <c r="J1104">
        <v>0</v>
      </c>
      <c r="K1104">
        <v>2</v>
      </c>
      <c r="L1104" t="s">
        <v>355</v>
      </c>
      <c r="M1104">
        <v>0</v>
      </c>
      <c r="N1104" s="16">
        <v>45807</v>
      </c>
      <c r="O1104" s="16">
        <v>45807</v>
      </c>
      <c r="Q1104" t="s">
        <v>408</v>
      </c>
      <c r="R1104" t="s">
        <v>325</v>
      </c>
      <c r="S1104">
        <v>10015302</v>
      </c>
      <c r="T1104" t="s">
        <v>324</v>
      </c>
      <c r="AE1104">
        <v>0</v>
      </c>
      <c r="AG1104">
        <v>0</v>
      </c>
      <c r="AI1104" t="s">
        <v>363</v>
      </c>
      <c r="AM1104">
        <v>0</v>
      </c>
      <c r="AN1104">
        <v>9.5243055555559994E-2</v>
      </c>
      <c r="AO1104">
        <v>0</v>
      </c>
      <c r="AP1104">
        <v>0</v>
      </c>
      <c r="AQ1104">
        <v>1001792079</v>
      </c>
      <c r="AR1104">
        <v>5017858</v>
      </c>
      <c r="AS1104">
        <v>3</v>
      </c>
    </row>
    <row r="1105" spans="1:45" x14ac:dyDescent="0.35">
      <c r="A1105">
        <v>6570422</v>
      </c>
      <c r="B1105">
        <v>0</v>
      </c>
      <c r="C1105">
        <v>10</v>
      </c>
      <c r="D1105" t="s">
        <v>361</v>
      </c>
      <c r="E1105" t="s">
        <v>1324</v>
      </c>
      <c r="F1105" t="s">
        <v>310</v>
      </c>
      <c r="G1105" t="s">
        <v>1641</v>
      </c>
      <c r="H1105">
        <v>108</v>
      </c>
      <c r="I1105">
        <v>3</v>
      </c>
      <c r="J1105">
        <v>0</v>
      </c>
      <c r="K1105">
        <v>36</v>
      </c>
      <c r="L1105" t="s">
        <v>355</v>
      </c>
      <c r="M1105">
        <v>0</v>
      </c>
      <c r="N1105" s="16">
        <v>45839</v>
      </c>
      <c r="O1105" s="16">
        <v>45840</v>
      </c>
      <c r="Q1105" t="s">
        <v>232</v>
      </c>
      <c r="R1105" t="s">
        <v>340</v>
      </c>
      <c r="S1105">
        <v>10014610</v>
      </c>
      <c r="T1105" t="s">
        <v>232</v>
      </c>
      <c r="AE1105">
        <v>0</v>
      </c>
      <c r="AG1105">
        <v>0</v>
      </c>
      <c r="AI1105" t="s">
        <v>363</v>
      </c>
      <c r="AM1105">
        <v>0</v>
      </c>
      <c r="AN1105">
        <v>4.7615740740740001E-2</v>
      </c>
      <c r="AO1105">
        <v>0</v>
      </c>
      <c r="AP1105">
        <v>0</v>
      </c>
      <c r="AQ1105">
        <v>1001792270</v>
      </c>
      <c r="AR1105">
        <v>5017881</v>
      </c>
      <c r="AS1105">
        <v>3</v>
      </c>
    </row>
    <row r="1106" spans="1:45" x14ac:dyDescent="0.35">
      <c r="A1106">
        <v>6570773</v>
      </c>
      <c r="B1106">
        <v>0</v>
      </c>
      <c r="C1106">
        <v>10</v>
      </c>
      <c r="D1106" t="s">
        <v>203</v>
      </c>
      <c r="E1106" t="s">
        <v>1324</v>
      </c>
      <c r="F1106" t="s">
        <v>310</v>
      </c>
      <c r="G1106" t="s">
        <v>3309</v>
      </c>
      <c r="H1106">
        <v>3</v>
      </c>
      <c r="I1106">
        <v>2</v>
      </c>
      <c r="J1106">
        <v>0</v>
      </c>
      <c r="K1106">
        <v>1.5</v>
      </c>
      <c r="L1106" t="s">
        <v>355</v>
      </c>
      <c r="M1106">
        <v>0</v>
      </c>
      <c r="N1106" s="16">
        <v>45809</v>
      </c>
      <c r="O1106" s="16">
        <v>45809</v>
      </c>
      <c r="Q1106" t="s">
        <v>403</v>
      </c>
      <c r="R1106" t="s">
        <v>404</v>
      </c>
      <c r="S1106">
        <v>10014622</v>
      </c>
      <c r="T1106" t="s">
        <v>403</v>
      </c>
      <c r="AE1106">
        <v>0</v>
      </c>
      <c r="AG1106">
        <v>0</v>
      </c>
      <c r="AI1106" t="s">
        <v>363</v>
      </c>
      <c r="AM1106">
        <v>0</v>
      </c>
      <c r="AN1106">
        <v>4.7615740740740001E-2</v>
      </c>
      <c r="AO1106">
        <v>0</v>
      </c>
      <c r="AP1106">
        <v>0</v>
      </c>
      <c r="AQ1106">
        <v>1001792274</v>
      </c>
      <c r="AR1106">
        <v>5017885</v>
      </c>
      <c r="AS1106">
        <v>3</v>
      </c>
    </row>
    <row r="1107" spans="1:45" x14ac:dyDescent="0.35">
      <c r="A1107">
        <v>6571341</v>
      </c>
      <c r="B1107">
        <v>0</v>
      </c>
      <c r="C1107">
        <v>10</v>
      </c>
      <c r="D1107" t="s">
        <v>371</v>
      </c>
      <c r="E1107" t="s">
        <v>1324</v>
      </c>
      <c r="F1107" t="s">
        <v>310</v>
      </c>
      <c r="G1107" t="s">
        <v>1640</v>
      </c>
      <c r="H1107">
        <v>4</v>
      </c>
      <c r="I1107">
        <v>2</v>
      </c>
      <c r="J1107">
        <v>0</v>
      </c>
      <c r="K1107">
        <v>2</v>
      </c>
      <c r="L1107" t="s">
        <v>355</v>
      </c>
      <c r="M1107">
        <v>0</v>
      </c>
      <c r="N1107" s="16">
        <v>45859</v>
      </c>
      <c r="O1107" s="16">
        <v>45859</v>
      </c>
      <c r="Q1107" t="s">
        <v>219</v>
      </c>
      <c r="R1107" t="s">
        <v>292</v>
      </c>
      <c r="S1107">
        <v>10017586</v>
      </c>
      <c r="T1107" t="s">
        <v>219</v>
      </c>
      <c r="AE1107">
        <v>0</v>
      </c>
      <c r="AG1107">
        <v>0</v>
      </c>
      <c r="AI1107" t="s">
        <v>363</v>
      </c>
      <c r="AM1107">
        <v>0</v>
      </c>
      <c r="AN1107">
        <v>4.7615740740740001E-2</v>
      </c>
      <c r="AO1107">
        <v>0</v>
      </c>
      <c r="AP1107">
        <v>0</v>
      </c>
      <c r="AQ1107">
        <v>1001792275</v>
      </c>
      <c r="AR1107">
        <v>5017886</v>
      </c>
      <c r="AS1107">
        <v>3</v>
      </c>
    </row>
    <row r="1108" spans="1:45" x14ac:dyDescent="0.35">
      <c r="A1108">
        <v>6571345</v>
      </c>
      <c r="B1108">
        <v>0</v>
      </c>
      <c r="C1108">
        <v>10</v>
      </c>
      <c r="D1108" t="s">
        <v>371</v>
      </c>
      <c r="E1108" t="s">
        <v>1324</v>
      </c>
      <c r="F1108" t="s">
        <v>310</v>
      </c>
      <c r="G1108" t="s">
        <v>1639</v>
      </c>
      <c r="H1108">
        <v>6</v>
      </c>
      <c r="I1108">
        <v>2</v>
      </c>
      <c r="J1108">
        <v>0</v>
      </c>
      <c r="K1108">
        <v>3</v>
      </c>
      <c r="L1108" t="s">
        <v>355</v>
      </c>
      <c r="M1108">
        <v>0</v>
      </c>
      <c r="N1108" s="16">
        <v>45809</v>
      </c>
      <c r="O1108" s="16">
        <v>45809</v>
      </c>
      <c r="Q1108" t="s">
        <v>413</v>
      </c>
      <c r="R1108" t="s">
        <v>414</v>
      </c>
      <c r="S1108">
        <v>10014620</v>
      </c>
      <c r="T1108" t="s">
        <v>413</v>
      </c>
      <c r="AE1108">
        <v>0</v>
      </c>
      <c r="AG1108">
        <v>0</v>
      </c>
      <c r="AI1108" t="s">
        <v>363</v>
      </c>
      <c r="AM1108">
        <v>0</v>
      </c>
      <c r="AN1108">
        <v>4.7615740740740001E-2</v>
      </c>
      <c r="AO1108">
        <v>0</v>
      </c>
      <c r="AP1108">
        <v>0</v>
      </c>
      <c r="AQ1108">
        <v>1001792276</v>
      </c>
      <c r="AR1108">
        <v>5017887</v>
      </c>
      <c r="AS1108">
        <v>3</v>
      </c>
    </row>
    <row r="1109" spans="1:45" x14ac:dyDescent="0.35">
      <c r="A1109">
        <v>6572084</v>
      </c>
      <c r="B1109">
        <v>0</v>
      </c>
      <c r="C1109">
        <v>10</v>
      </c>
      <c r="D1109" t="s">
        <v>374</v>
      </c>
      <c r="E1109" t="s">
        <v>359</v>
      </c>
      <c r="F1109" t="s">
        <v>310</v>
      </c>
      <c r="G1109" t="s">
        <v>1638</v>
      </c>
      <c r="H1109">
        <v>3</v>
      </c>
      <c r="I1109">
        <v>1</v>
      </c>
      <c r="J1109">
        <v>0</v>
      </c>
      <c r="K1109">
        <v>3</v>
      </c>
      <c r="L1109" t="s">
        <v>355</v>
      </c>
      <c r="M1109">
        <v>0</v>
      </c>
      <c r="N1109" s="16">
        <v>45722</v>
      </c>
      <c r="O1109" s="16">
        <v>45722</v>
      </c>
      <c r="Q1109" t="s">
        <v>286</v>
      </c>
      <c r="R1109" t="s">
        <v>287</v>
      </c>
      <c r="S1109">
        <v>10014655</v>
      </c>
      <c r="T1109" t="s">
        <v>286</v>
      </c>
      <c r="AE1109">
        <v>0</v>
      </c>
      <c r="AG1109">
        <v>0</v>
      </c>
      <c r="AI1109" t="s">
        <v>363</v>
      </c>
      <c r="AM1109">
        <v>0</v>
      </c>
      <c r="AN1109">
        <v>9.5243055555559994E-2</v>
      </c>
      <c r="AO1109">
        <v>0</v>
      </c>
      <c r="AP1109">
        <v>0</v>
      </c>
      <c r="AQ1109">
        <v>1001792277</v>
      </c>
      <c r="AR1109">
        <v>5017888</v>
      </c>
      <c r="AS1109">
        <v>3</v>
      </c>
    </row>
    <row r="1110" spans="1:45" x14ac:dyDescent="0.35">
      <c r="A1110">
        <v>6572086</v>
      </c>
      <c r="B1110">
        <v>0</v>
      </c>
      <c r="C1110">
        <v>10</v>
      </c>
      <c r="D1110" t="s">
        <v>374</v>
      </c>
      <c r="E1110" t="s">
        <v>359</v>
      </c>
      <c r="F1110" t="s">
        <v>310</v>
      </c>
      <c r="G1110" t="s">
        <v>1637</v>
      </c>
      <c r="H1110">
        <v>2</v>
      </c>
      <c r="I1110">
        <v>1</v>
      </c>
      <c r="J1110">
        <v>0</v>
      </c>
      <c r="K1110">
        <v>2</v>
      </c>
      <c r="L1110" t="s">
        <v>355</v>
      </c>
      <c r="M1110">
        <v>0</v>
      </c>
      <c r="N1110" s="16">
        <v>45722</v>
      </c>
      <c r="O1110" s="16">
        <v>45722</v>
      </c>
      <c r="Q1110" t="s">
        <v>286</v>
      </c>
      <c r="R1110" t="s">
        <v>287</v>
      </c>
      <c r="S1110">
        <v>10014655</v>
      </c>
      <c r="T1110" t="s">
        <v>286</v>
      </c>
      <c r="AE1110">
        <v>0</v>
      </c>
      <c r="AG1110">
        <v>0</v>
      </c>
      <c r="AI1110" t="s">
        <v>363</v>
      </c>
      <c r="AM1110">
        <v>0</v>
      </c>
      <c r="AN1110">
        <v>0</v>
      </c>
      <c r="AO1110">
        <v>0</v>
      </c>
      <c r="AP1110">
        <v>0</v>
      </c>
      <c r="AQ1110">
        <v>1001792279</v>
      </c>
      <c r="AR1110">
        <v>5017890</v>
      </c>
      <c r="AS1110">
        <v>3</v>
      </c>
    </row>
    <row r="1111" spans="1:45" x14ac:dyDescent="0.35">
      <c r="A1111">
        <v>6572087</v>
      </c>
      <c r="B1111">
        <v>0</v>
      </c>
      <c r="C1111">
        <v>10</v>
      </c>
      <c r="D1111" t="s">
        <v>374</v>
      </c>
      <c r="E1111" t="s">
        <v>359</v>
      </c>
      <c r="F1111" t="s">
        <v>310</v>
      </c>
      <c r="G1111" t="s">
        <v>1636</v>
      </c>
      <c r="H1111">
        <v>2</v>
      </c>
      <c r="I1111">
        <v>1</v>
      </c>
      <c r="J1111">
        <v>0</v>
      </c>
      <c r="K1111">
        <v>2</v>
      </c>
      <c r="L1111" t="s">
        <v>355</v>
      </c>
      <c r="M1111">
        <v>0</v>
      </c>
      <c r="N1111" s="16">
        <v>45722</v>
      </c>
      <c r="O1111" s="16">
        <v>45722</v>
      </c>
      <c r="Q1111" t="s">
        <v>286</v>
      </c>
      <c r="R1111" t="s">
        <v>287</v>
      </c>
      <c r="S1111">
        <v>10014655</v>
      </c>
      <c r="T1111" t="s">
        <v>286</v>
      </c>
      <c r="AE1111">
        <v>0</v>
      </c>
      <c r="AG1111">
        <v>0</v>
      </c>
      <c r="AI1111" t="s">
        <v>363</v>
      </c>
      <c r="AM1111">
        <v>0</v>
      </c>
      <c r="AN1111">
        <v>0.19047453703704001</v>
      </c>
      <c r="AO1111">
        <v>0</v>
      </c>
      <c r="AP1111">
        <v>0</v>
      </c>
      <c r="AQ1111">
        <v>1001792280</v>
      </c>
      <c r="AR1111">
        <v>5017891</v>
      </c>
      <c r="AS1111">
        <v>3</v>
      </c>
    </row>
    <row r="1112" spans="1:45" x14ac:dyDescent="0.35">
      <c r="A1112">
        <v>6572088</v>
      </c>
      <c r="B1112">
        <v>0</v>
      </c>
      <c r="C1112">
        <v>10</v>
      </c>
      <c r="D1112" t="s">
        <v>374</v>
      </c>
      <c r="E1112" t="s">
        <v>359</v>
      </c>
      <c r="F1112" t="s">
        <v>310</v>
      </c>
      <c r="G1112" t="s">
        <v>1635</v>
      </c>
      <c r="H1112">
        <v>2</v>
      </c>
      <c r="I1112">
        <v>1</v>
      </c>
      <c r="J1112">
        <v>0</v>
      </c>
      <c r="K1112">
        <v>2</v>
      </c>
      <c r="L1112" t="s">
        <v>355</v>
      </c>
      <c r="M1112">
        <v>0</v>
      </c>
      <c r="N1112" s="16">
        <v>45722</v>
      </c>
      <c r="O1112" s="16">
        <v>45722</v>
      </c>
      <c r="Q1112" t="s">
        <v>286</v>
      </c>
      <c r="R1112" t="s">
        <v>287</v>
      </c>
      <c r="S1112">
        <v>10014655</v>
      </c>
      <c r="T1112" t="s">
        <v>286</v>
      </c>
      <c r="AE1112">
        <v>0</v>
      </c>
      <c r="AG1112">
        <v>0</v>
      </c>
      <c r="AI1112" t="s">
        <v>363</v>
      </c>
      <c r="AM1112">
        <v>0</v>
      </c>
      <c r="AN1112">
        <v>4.7615740740740001E-2</v>
      </c>
      <c r="AO1112">
        <v>0</v>
      </c>
      <c r="AP1112">
        <v>0</v>
      </c>
      <c r="AQ1112">
        <v>1001792281</v>
      </c>
      <c r="AR1112">
        <v>5017892</v>
      </c>
      <c r="AS1112">
        <v>3</v>
      </c>
    </row>
    <row r="1113" spans="1:45" x14ac:dyDescent="0.35">
      <c r="A1113">
        <v>6572089</v>
      </c>
      <c r="B1113">
        <v>0</v>
      </c>
      <c r="C1113">
        <v>10</v>
      </c>
      <c r="D1113" t="s">
        <v>374</v>
      </c>
      <c r="E1113" t="s">
        <v>359</v>
      </c>
      <c r="F1113" t="s">
        <v>310</v>
      </c>
      <c r="G1113" t="s">
        <v>1634</v>
      </c>
      <c r="H1113">
        <v>2</v>
      </c>
      <c r="I1113">
        <v>1</v>
      </c>
      <c r="J1113">
        <v>0</v>
      </c>
      <c r="K1113">
        <v>2</v>
      </c>
      <c r="L1113" t="s">
        <v>355</v>
      </c>
      <c r="M1113">
        <v>0</v>
      </c>
      <c r="N1113" s="16">
        <v>45722</v>
      </c>
      <c r="O1113" s="16">
        <v>45722</v>
      </c>
      <c r="Q1113" t="s">
        <v>286</v>
      </c>
      <c r="R1113" t="s">
        <v>287</v>
      </c>
      <c r="S1113">
        <v>10014655</v>
      </c>
      <c r="T1113" t="s">
        <v>286</v>
      </c>
      <c r="AE1113">
        <v>0</v>
      </c>
      <c r="AG1113">
        <v>0</v>
      </c>
      <c r="AI1113" t="s">
        <v>363</v>
      </c>
      <c r="AM1113">
        <v>0</v>
      </c>
      <c r="AN1113">
        <v>9.5243055555559994E-2</v>
      </c>
      <c r="AO1113">
        <v>0</v>
      </c>
      <c r="AP1113">
        <v>0</v>
      </c>
      <c r="AQ1113">
        <v>1001792214</v>
      </c>
      <c r="AR1113">
        <v>5017840</v>
      </c>
      <c r="AS1113">
        <v>3</v>
      </c>
    </row>
    <row r="1114" spans="1:45" x14ac:dyDescent="0.35">
      <c r="A1114">
        <v>6572091</v>
      </c>
      <c r="B1114">
        <v>0</v>
      </c>
      <c r="C1114">
        <v>10</v>
      </c>
      <c r="D1114" t="s">
        <v>374</v>
      </c>
      <c r="E1114" t="s">
        <v>359</v>
      </c>
      <c r="F1114" t="s">
        <v>310</v>
      </c>
      <c r="G1114" t="s">
        <v>1633</v>
      </c>
      <c r="H1114">
        <v>8</v>
      </c>
      <c r="I1114">
        <v>2</v>
      </c>
      <c r="J1114">
        <v>0</v>
      </c>
      <c r="K1114">
        <v>4</v>
      </c>
      <c r="L1114" t="s">
        <v>355</v>
      </c>
      <c r="M1114">
        <v>0</v>
      </c>
      <c r="N1114" s="16">
        <v>45722</v>
      </c>
      <c r="O1114" s="16">
        <v>45722</v>
      </c>
      <c r="Q1114" t="s">
        <v>286</v>
      </c>
      <c r="R1114" t="s">
        <v>287</v>
      </c>
      <c r="S1114">
        <v>10014655</v>
      </c>
      <c r="T1114" t="s">
        <v>286</v>
      </c>
      <c r="AE1114">
        <v>0</v>
      </c>
      <c r="AG1114">
        <v>0</v>
      </c>
      <c r="AI1114" t="s">
        <v>363</v>
      </c>
      <c r="AM1114">
        <v>0</v>
      </c>
      <c r="AN1114">
        <v>9.5243055555559994E-2</v>
      </c>
      <c r="AO1114">
        <v>0</v>
      </c>
      <c r="AP1114">
        <v>0</v>
      </c>
      <c r="AQ1114">
        <v>1001792304</v>
      </c>
      <c r="AR1114">
        <v>5017895</v>
      </c>
      <c r="AS1114">
        <v>3</v>
      </c>
    </row>
    <row r="1115" spans="1:45" x14ac:dyDescent="0.35">
      <c r="A1115">
        <v>6572092</v>
      </c>
      <c r="B1115">
        <v>0</v>
      </c>
      <c r="C1115">
        <v>10</v>
      </c>
      <c r="D1115" t="s">
        <v>374</v>
      </c>
      <c r="E1115" t="s">
        <v>359</v>
      </c>
      <c r="F1115" t="s">
        <v>310</v>
      </c>
      <c r="G1115" t="s">
        <v>1632</v>
      </c>
      <c r="H1115">
        <v>4</v>
      </c>
      <c r="I1115">
        <v>2</v>
      </c>
      <c r="J1115">
        <v>0</v>
      </c>
      <c r="K1115">
        <v>2</v>
      </c>
      <c r="L1115" t="s">
        <v>355</v>
      </c>
      <c r="M1115">
        <v>0</v>
      </c>
      <c r="N1115" s="16">
        <v>45722</v>
      </c>
      <c r="O1115" s="16">
        <v>45722</v>
      </c>
      <c r="Q1115" t="s">
        <v>286</v>
      </c>
      <c r="R1115" t="s">
        <v>287</v>
      </c>
      <c r="S1115">
        <v>10014655</v>
      </c>
      <c r="T1115" t="s">
        <v>286</v>
      </c>
      <c r="AE1115">
        <v>0</v>
      </c>
      <c r="AG1115">
        <v>0</v>
      </c>
      <c r="AI1115" t="s">
        <v>363</v>
      </c>
      <c r="AM1115">
        <v>0</v>
      </c>
      <c r="AN1115">
        <v>4.7615740740740001E-2</v>
      </c>
      <c r="AO1115">
        <v>0</v>
      </c>
      <c r="AP1115">
        <v>0</v>
      </c>
      <c r="AQ1115">
        <v>1001792305</v>
      </c>
      <c r="AR1115">
        <v>5017896</v>
      </c>
      <c r="AS1115">
        <v>3</v>
      </c>
    </row>
    <row r="1116" spans="1:45" x14ac:dyDescent="0.35">
      <c r="A1116">
        <v>6572093</v>
      </c>
      <c r="B1116">
        <v>0</v>
      </c>
      <c r="C1116">
        <v>10</v>
      </c>
      <c r="D1116" t="s">
        <v>374</v>
      </c>
      <c r="E1116" t="s">
        <v>359</v>
      </c>
      <c r="F1116" t="s">
        <v>310</v>
      </c>
      <c r="G1116" t="s">
        <v>1631</v>
      </c>
      <c r="H1116">
        <v>12</v>
      </c>
      <c r="I1116">
        <v>2</v>
      </c>
      <c r="J1116">
        <v>0</v>
      </c>
      <c r="K1116">
        <v>6</v>
      </c>
      <c r="L1116" t="s">
        <v>355</v>
      </c>
      <c r="M1116">
        <v>0</v>
      </c>
      <c r="N1116" s="16">
        <v>45722</v>
      </c>
      <c r="O1116" s="16">
        <v>45722</v>
      </c>
      <c r="Q1116" t="s">
        <v>286</v>
      </c>
      <c r="R1116" t="s">
        <v>287</v>
      </c>
      <c r="S1116">
        <v>10014655</v>
      </c>
      <c r="T1116" t="s">
        <v>286</v>
      </c>
      <c r="AE1116">
        <v>0</v>
      </c>
      <c r="AG1116">
        <v>0</v>
      </c>
      <c r="AI1116" t="s">
        <v>363</v>
      </c>
      <c r="AM1116">
        <v>0</v>
      </c>
      <c r="AN1116">
        <v>9.5243055555559994E-2</v>
      </c>
      <c r="AO1116">
        <v>0</v>
      </c>
      <c r="AP1116">
        <v>0</v>
      </c>
      <c r="AQ1116">
        <v>1001792306</v>
      </c>
      <c r="AR1116">
        <v>5017897</v>
      </c>
      <c r="AS1116">
        <v>3</v>
      </c>
    </row>
    <row r="1117" spans="1:45" x14ac:dyDescent="0.35">
      <c r="A1117">
        <v>6572094</v>
      </c>
      <c r="B1117">
        <v>0</v>
      </c>
      <c r="C1117">
        <v>10</v>
      </c>
      <c r="D1117" t="s">
        <v>374</v>
      </c>
      <c r="E1117" t="s">
        <v>359</v>
      </c>
      <c r="F1117" t="s">
        <v>310</v>
      </c>
      <c r="G1117" t="s">
        <v>1630</v>
      </c>
      <c r="H1117">
        <v>6</v>
      </c>
      <c r="I1117">
        <v>2</v>
      </c>
      <c r="J1117">
        <v>0</v>
      </c>
      <c r="K1117">
        <v>3</v>
      </c>
      <c r="L1117" t="s">
        <v>355</v>
      </c>
      <c r="M1117">
        <v>0</v>
      </c>
      <c r="N1117" s="16">
        <v>45722</v>
      </c>
      <c r="O1117" s="16">
        <v>45722</v>
      </c>
      <c r="Q1117" t="s">
        <v>286</v>
      </c>
      <c r="R1117" t="s">
        <v>287</v>
      </c>
      <c r="S1117">
        <v>10014655</v>
      </c>
      <c r="T1117" t="s">
        <v>286</v>
      </c>
      <c r="AE1117">
        <v>0</v>
      </c>
      <c r="AG1117">
        <v>0</v>
      </c>
      <c r="AI1117" t="s">
        <v>363</v>
      </c>
      <c r="AM1117">
        <v>0</v>
      </c>
      <c r="AN1117">
        <v>0.14285879629629999</v>
      </c>
      <c r="AO1117">
        <v>0</v>
      </c>
      <c r="AP1117">
        <v>0</v>
      </c>
      <c r="AQ1117">
        <v>1001792307</v>
      </c>
      <c r="AR1117">
        <v>5017898</v>
      </c>
      <c r="AS1117">
        <v>3</v>
      </c>
    </row>
    <row r="1118" spans="1:45" x14ac:dyDescent="0.35">
      <c r="A1118">
        <v>6573191</v>
      </c>
      <c r="B1118">
        <v>0</v>
      </c>
      <c r="C1118">
        <v>10</v>
      </c>
      <c r="D1118" t="s">
        <v>367</v>
      </c>
      <c r="E1118" t="s">
        <v>1324</v>
      </c>
      <c r="F1118" t="s">
        <v>310</v>
      </c>
      <c r="G1118" t="s">
        <v>1628</v>
      </c>
      <c r="H1118">
        <v>0</v>
      </c>
      <c r="I1118">
        <v>2</v>
      </c>
      <c r="J1118">
        <v>0</v>
      </c>
      <c r="K1118">
        <v>2</v>
      </c>
      <c r="L1118" t="s">
        <v>355</v>
      </c>
      <c r="M1118">
        <v>0</v>
      </c>
      <c r="N1118" s="16">
        <v>45870</v>
      </c>
      <c r="O1118" s="16">
        <v>45870</v>
      </c>
      <c r="Q1118" t="s">
        <v>412</v>
      </c>
      <c r="R1118" t="s">
        <v>325</v>
      </c>
      <c r="S1118">
        <v>10014726</v>
      </c>
      <c r="T1118" t="s">
        <v>324</v>
      </c>
      <c r="AE1118">
        <v>0</v>
      </c>
      <c r="AG1118">
        <v>0</v>
      </c>
      <c r="AI1118" t="s">
        <v>363</v>
      </c>
      <c r="AM1118">
        <v>0</v>
      </c>
      <c r="AN1118">
        <v>4.7615740740740001E-2</v>
      </c>
      <c r="AO1118">
        <v>0</v>
      </c>
      <c r="AP1118">
        <v>0</v>
      </c>
      <c r="AQ1118">
        <v>1001792308</v>
      </c>
      <c r="AR1118">
        <v>5017899</v>
      </c>
      <c r="AS1118">
        <v>3</v>
      </c>
    </row>
    <row r="1119" spans="1:45" x14ac:dyDescent="0.35">
      <c r="A1119">
        <v>6573669</v>
      </c>
      <c r="B1119">
        <v>0</v>
      </c>
      <c r="C1119">
        <v>10</v>
      </c>
      <c r="D1119" t="s">
        <v>203</v>
      </c>
      <c r="E1119" t="s">
        <v>359</v>
      </c>
      <c r="F1119" t="s">
        <v>310</v>
      </c>
      <c r="G1119" t="s">
        <v>1673</v>
      </c>
      <c r="H1119">
        <v>6</v>
      </c>
      <c r="I1119">
        <v>2</v>
      </c>
      <c r="J1119">
        <v>0</v>
      </c>
      <c r="K1119">
        <v>3</v>
      </c>
      <c r="L1119" t="s">
        <v>355</v>
      </c>
      <c r="M1119">
        <v>0</v>
      </c>
      <c r="N1119" s="16">
        <v>45793</v>
      </c>
      <c r="O1119" s="16">
        <v>45793</v>
      </c>
      <c r="Q1119" t="s">
        <v>221</v>
      </c>
      <c r="R1119" t="s">
        <v>309</v>
      </c>
      <c r="S1119">
        <v>10014650</v>
      </c>
      <c r="T1119" t="s">
        <v>221</v>
      </c>
      <c r="AE1119">
        <v>0</v>
      </c>
      <c r="AG1119">
        <v>0</v>
      </c>
      <c r="AI1119" t="s">
        <v>363</v>
      </c>
      <c r="AM1119">
        <v>0</v>
      </c>
      <c r="AN1119">
        <v>9.5243055555559994E-2</v>
      </c>
      <c r="AO1119">
        <v>0</v>
      </c>
      <c r="AP1119">
        <v>0</v>
      </c>
      <c r="AQ1119">
        <v>1001792611</v>
      </c>
      <c r="AR1119">
        <v>5018574</v>
      </c>
      <c r="AS1119">
        <v>3</v>
      </c>
    </row>
    <row r="1120" spans="1:45" x14ac:dyDescent="0.35">
      <c r="A1120">
        <v>6573672</v>
      </c>
      <c r="B1120">
        <v>0</v>
      </c>
      <c r="C1120">
        <v>10</v>
      </c>
      <c r="D1120" t="s">
        <v>1598</v>
      </c>
      <c r="E1120" t="s">
        <v>1324</v>
      </c>
      <c r="F1120" t="s">
        <v>310</v>
      </c>
      <c r="G1120" t="s">
        <v>1672</v>
      </c>
      <c r="H1120">
        <v>4</v>
      </c>
      <c r="I1120">
        <v>2</v>
      </c>
      <c r="J1120">
        <v>0</v>
      </c>
      <c r="K1120">
        <v>2</v>
      </c>
      <c r="L1120" t="s">
        <v>355</v>
      </c>
      <c r="M1120">
        <v>0</v>
      </c>
      <c r="N1120" s="16">
        <v>45869</v>
      </c>
      <c r="O1120" s="16">
        <v>45869</v>
      </c>
      <c r="Q1120" t="s">
        <v>126</v>
      </c>
      <c r="R1120" t="s">
        <v>391</v>
      </c>
      <c r="S1120">
        <v>10014657</v>
      </c>
      <c r="T1120" t="s">
        <v>126</v>
      </c>
      <c r="AE1120">
        <v>0</v>
      </c>
      <c r="AG1120">
        <v>0</v>
      </c>
      <c r="AI1120" t="s">
        <v>358</v>
      </c>
      <c r="AM1120">
        <v>0</v>
      </c>
      <c r="AN1120">
        <v>0.23809027777778</v>
      </c>
      <c r="AO1120">
        <v>0</v>
      </c>
      <c r="AP1120">
        <v>0</v>
      </c>
      <c r="AQ1120">
        <v>1001792688</v>
      </c>
      <c r="AR1120">
        <v>5018787</v>
      </c>
      <c r="AS1120">
        <v>4</v>
      </c>
    </row>
    <row r="1121" spans="1:45" x14ac:dyDescent="0.35">
      <c r="A1121">
        <v>6573688</v>
      </c>
      <c r="B1121">
        <v>0</v>
      </c>
      <c r="C1121">
        <v>10</v>
      </c>
      <c r="D1121" t="s">
        <v>203</v>
      </c>
      <c r="E1121" t="s">
        <v>1324</v>
      </c>
      <c r="F1121" t="s">
        <v>310</v>
      </c>
      <c r="G1121" t="s">
        <v>1671</v>
      </c>
      <c r="H1121">
        <v>2</v>
      </c>
      <c r="I1121">
        <v>1</v>
      </c>
      <c r="J1121">
        <v>0</v>
      </c>
      <c r="K1121">
        <v>2</v>
      </c>
      <c r="L1121" t="s">
        <v>355</v>
      </c>
      <c r="M1121">
        <v>0</v>
      </c>
      <c r="N1121" s="16">
        <v>45809</v>
      </c>
      <c r="O1121" s="16">
        <v>45809</v>
      </c>
      <c r="Q1121" t="s">
        <v>238</v>
      </c>
      <c r="R1121" t="s">
        <v>281</v>
      </c>
      <c r="S1121">
        <v>10014628</v>
      </c>
      <c r="T1121" t="s">
        <v>238</v>
      </c>
      <c r="AE1121">
        <v>0</v>
      </c>
      <c r="AG1121">
        <v>0</v>
      </c>
      <c r="AI1121" t="s">
        <v>358</v>
      </c>
      <c r="AM1121">
        <v>0</v>
      </c>
      <c r="AN1121">
        <v>9.5243055555559994E-2</v>
      </c>
      <c r="AO1121">
        <v>0</v>
      </c>
      <c r="AP1121">
        <v>0</v>
      </c>
      <c r="AQ1121">
        <v>1001792690</v>
      </c>
      <c r="AR1121">
        <v>5018789</v>
      </c>
      <c r="AS1121">
        <v>4</v>
      </c>
    </row>
    <row r="1122" spans="1:45" x14ac:dyDescent="0.35">
      <c r="A1122">
        <v>6574295</v>
      </c>
      <c r="B1122">
        <v>0</v>
      </c>
      <c r="C1122">
        <v>10</v>
      </c>
      <c r="D1122" t="s">
        <v>361</v>
      </c>
      <c r="E1122" t="s">
        <v>359</v>
      </c>
      <c r="F1122" t="s">
        <v>310</v>
      </c>
      <c r="G1122" t="s">
        <v>1670</v>
      </c>
      <c r="H1122">
        <v>24</v>
      </c>
      <c r="I1122">
        <v>3</v>
      </c>
      <c r="J1122">
        <v>0</v>
      </c>
      <c r="K1122">
        <v>8</v>
      </c>
      <c r="L1122" t="s">
        <v>355</v>
      </c>
      <c r="M1122">
        <v>0</v>
      </c>
      <c r="N1122" s="16">
        <v>45731</v>
      </c>
      <c r="O1122" s="16">
        <v>45731</v>
      </c>
      <c r="Q1122" t="s">
        <v>242</v>
      </c>
      <c r="R1122" t="s">
        <v>330</v>
      </c>
      <c r="S1122">
        <v>10014637</v>
      </c>
      <c r="T1122" t="s">
        <v>242</v>
      </c>
      <c r="AE1122">
        <v>0</v>
      </c>
      <c r="AG1122">
        <v>0</v>
      </c>
      <c r="AI1122" t="s">
        <v>363</v>
      </c>
      <c r="AM1122">
        <v>0</v>
      </c>
      <c r="AN1122">
        <v>0.19047453703704001</v>
      </c>
      <c r="AO1122">
        <v>0</v>
      </c>
      <c r="AP1122">
        <v>0</v>
      </c>
      <c r="AQ1122">
        <v>1001792959</v>
      </c>
      <c r="AR1122">
        <v>5019275</v>
      </c>
      <c r="AS1122">
        <v>3</v>
      </c>
    </row>
    <row r="1123" spans="1:45" x14ac:dyDescent="0.35">
      <c r="A1123">
        <v>6574296</v>
      </c>
      <c r="B1123">
        <v>0</v>
      </c>
      <c r="C1123">
        <v>10</v>
      </c>
      <c r="D1123" t="s">
        <v>361</v>
      </c>
      <c r="E1123" t="s">
        <v>359</v>
      </c>
      <c r="F1123" t="s">
        <v>310</v>
      </c>
      <c r="G1123" t="s">
        <v>1669</v>
      </c>
      <c r="H1123">
        <v>24</v>
      </c>
      <c r="I1123">
        <v>3</v>
      </c>
      <c r="J1123">
        <v>0</v>
      </c>
      <c r="K1123">
        <v>8</v>
      </c>
      <c r="L1123" t="s">
        <v>355</v>
      </c>
      <c r="M1123">
        <v>0</v>
      </c>
      <c r="N1123" s="16">
        <v>45731</v>
      </c>
      <c r="O1123" s="16">
        <v>45731</v>
      </c>
      <c r="Q1123" t="s">
        <v>242</v>
      </c>
      <c r="R1123" t="s">
        <v>330</v>
      </c>
      <c r="S1123">
        <v>10014637</v>
      </c>
      <c r="T1123" t="s">
        <v>242</v>
      </c>
      <c r="AE1123">
        <v>0</v>
      </c>
      <c r="AG1123">
        <v>0</v>
      </c>
      <c r="AI1123" t="s">
        <v>358</v>
      </c>
      <c r="AM1123">
        <v>0</v>
      </c>
      <c r="AN1123">
        <v>0.19047453703704001</v>
      </c>
      <c r="AO1123">
        <v>0</v>
      </c>
      <c r="AP1123">
        <v>0</v>
      </c>
      <c r="AQ1123">
        <v>1001793066</v>
      </c>
      <c r="AR1123">
        <v>5019295</v>
      </c>
      <c r="AS1123">
        <v>4</v>
      </c>
    </row>
    <row r="1124" spans="1:45" x14ac:dyDescent="0.35">
      <c r="A1124">
        <v>6574336</v>
      </c>
      <c r="B1124">
        <v>0</v>
      </c>
      <c r="C1124">
        <v>10</v>
      </c>
      <c r="D1124" t="s">
        <v>203</v>
      </c>
      <c r="E1124" t="s">
        <v>1324</v>
      </c>
      <c r="F1124" t="s">
        <v>310</v>
      </c>
      <c r="G1124" t="s">
        <v>1668</v>
      </c>
      <c r="H1124">
        <v>4</v>
      </c>
      <c r="I1124">
        <v>2</v>
      </c>
      <c r="J1124">
        <v>0</v>
      </c>
      <c r="K1124">
        <v>2</v>
      </c>
      <c r="L1124" t="s">
        <v>355</v>
      </c>
      <c r="M1124">
        <v>0</v>
      </c>
      <c r="N1124" s="16">
        <v>45839</v>
      </c>
      <c r="O1124" s="16">
        <v>45839</v>
      </c>
      <c r="Q1124" t="s">
        <v>231</v>
      </c>
      <c r="R1124" t="s">
        <v>331</v>
      </c>
      <c r="S1124">
        <v>10014638</v>
      </c>
      <c r="T1124" t="s">
        <v>231</v>
      </c>
      <c r="AE1124">
        <v>0</v>
      </c>
      <c r="AG1124">
        <v>0</v>
      </c>
      <c r="AI1124" t="s">
        <v>358</v>
      </c>
      <c r="AM1124">
        <v>0</v>
      </c>
      <c r="AN1124">
        <v>7.1423611111109994E-2</v>
      </c>
      <c r="AO1124">
        <v>0</v>
      </c>
      <c r="AP1124">
        <v>0</v>
      </c>
      <c r="AQ1124">
        <v>1001793207</v>
      </c>
      <c r="AR1124">
        <v>5019406</v>
      </c>
      <c r="AS1124">
        <v>4</v>
      </c>
    </row>
    <row r="1125" spans="1:45" x14ac:dyDescent="0.35">
      <c r="A1125">
        <v>6574492</v>
      </c>
      <c r="B1125">
        <v>0</v>
      </c>
      <c r="C1125">
        <v>10</v>
      </c>
      <c r="D1125" t="s">
        <v>367</v>
      </c>
      <c r="E1125" t="s">
        <v>359</v>
      </c>
      <c r="F1125" t="s">
        <v>310</v>
      </c>
      <c r="G1125" t="s">
        <v>1667</v>
      </c>
      <c r="H1125">
        <v>16</v>
      </c>
      <c r="I1125">
        <v>2</v>
      </c>
      <c r="J1125">
        <v>0</v>
      </c>
      <c r="K1125">
        <v>8</v>
      </c>
      <c r="L1125" t="s">
        <v>355</v>
      </c>
      <c r="M1125">
        <v>0</v>
      </c>
      <c r="N1125" s="16">
        <v>45809</v>
      </c>
      <c r="O1125" s="16">
        <v>45809</v>
      </c>
      <c r="R1125" t="s">
        <v>431</v>
      </c>
      <c r="T1125" t="s">
        <v>429</v>
      </c>
      <c r="AE1125">
        <v>0</v>
      </c>
      <c r="AG1125">
        <v>0</v>
      </c>
      <c r="AI1125" t="s">
        <v>360</v>
      </c>
      <c r="AM1125">
        <v>0</v>
      </c>
      <c r="AN1125">
        <v>4.7615740740740001E-2</v>
      </c>
      <c r="AO1125">
        <v>0</v>
      </c>
      <c r="AP1125">
        <v>0</v>
      </c>
      <c r="AQ1125">
        <v>1001793208</v>
      </c>
      <c r="AR1125">
        <v>5019415</v>
      </c>
      <c r="AS1125">
        <v>2</v>
      </c>
    </row>
    <row r="1126" spans="1:45" x14ac:dyDescent="0.35">
      <c r="A1126">
        <v>6574525</v>
      </c>
      <c r="B1126">
        <v>0</v>
      </c>
      <c r="C1126">
        <v>10</v>
      </c>
      <c r="D1126" t="s">
        <v>203</v>
      </c>
      <c r="E1126" t="s">
        <v>1324</v>
      </c>
      <c r="F1126" t="s">
        <v>310</v>
      </c>
      <c r="G1126" t="s">
        <v>1666</v>
      </c>
      <c r="H1126">
        <v>1</v>
      </c>
      <c r="I1126">
        <v>1</v>
      </c>
      <c r="J1126">
        <v>0</v>
      </c>
      <c r="K1126">
        <v>1</v>
      </c>
      <c r="L1126" t="s">
        <v>355</v>
      </c>
      <c r="M1126">
        <v>0</v>
      </c>
      <c r="N1126" s="16">
        <v>45809</v>
      </c>
      <c r="O1126" s="16">
        <v>45809</v>
      </c>
      <c r="Q1126" t="s">
        <v>178</v>
      </c>
      <c r="R1126" t="s">
        <v>392</v>
      </c>
      <c r="S1126">
        <v>10014644</v>
      </c>
      <c r="T1126" t="s">
        <v>178</v>
      </c>
      <c r="AE1126">
        <v>0</v>
      </c>
      <c r="AG1126">
        <v>0</v>
      </c>
      <c r="AI1126" t="s">
        <v>363</v>
      </c>
      <c r="AM1126">
        <v>0</v>
      </c>
      <c r="AN1126">
        <v>9.5243055555559994E-2</v>
      </c>
      <c r="AO1126">
        <v>0</v>
      </c>
      <c r="AP1126">
        <v>0</v>
      </c>
      <c r="AQ1126">
        <v>1001793266</v>
      </c>
      <c r="AR1126">
        <v>5019556</v>
      </c>
      <c r="AS1126">
        <v>3</v>
      </c>
    </row>
    <row r="1127" spans="1:45" x14ac:dyDescent="0.35">
      <c r="A1127">
        <v>6574665</v>
      </c>
      <c r="B1127">
        <v>0</v>
      </c>
      <c r="C1127">
        <v>10</v>
      </c>
      <c r="D1127" t="s">
        <v>203</v>
      </c>
      <c r="E1127" t="s">
        <v>1324</v>
      </c>
      <c r="F1127" t="s">
        <v>310</v>
      </c>
      <c r="G1127" t="s">
        <v>1665</v>
      </c>
      <c r="H1127">
        <v>6</v>
      </c>
      <c r="I1127">
        <v>2</v>
      </c>
      <c r="J1127">
        <v>0</v>
      </c>
      <c r="K1127">
        <v>3</v>
      </c>
      <c r="L1127" t="s">
        <v>355</v>
      </c>
      <c r="M1127">
        <v>0</v>
      </c>
      <c r="N1127" s="16">
        <v>45845</v>
      </c>
      <c r="O1127" s="16">
        <v>45845</v>
      </c>
      <c r="Q1127" t="s">
        <v>165</v>
      </c>
      <c r="R1127" t="s">
        <v>273</v>
      </c>
      <c r="S1127">
        <v>10017653</v>
      </c>
      <c r="T1127" t="s">
        <v>272</v>
      </c>
      <c r="AE1127">
        <v>0</v>
      </c>
      <c r="AG1127">
        <v>0</v>
      </c>
      <c r="AI1127" t="s">
        <v>358</v>
      </c>
      <c r="AM1127">
        <v>0</v>
      </c>
      <c r="AN1127">
        <v>9.5243055555559994E-2</v>
      </c>
      <c r="AO1127">
        <v>0</v>
      </c>
      <c r="AP1127">
        <v>0</v>
      </c>
      <c r="AQ1127">
        <v>1001793360</v>
      </c>
      <c r="AR1127">
        <v>5019647</v>
      </c>
      <c r="AS1127">
        <v>4</v>
      </c>
    </row>
    <row r="1128" spans="1:45" x14ac:dyDescent="0.35">
      <c r="A1128">
        <v>6574666</v>
      </c>
      <c r="B1128">
        <v>0</v>
      </c>
      <c r="C1128">
        <v>10</v>
      </c>
      <c r="D1128" t="s">
        <v>203</v>
      </c>
      <c r="E1128" t="s">
        <v>1324</v>
      </c>
      <c r="F1128" t="s">
        <v>310</v>
      </c>
      <c r="G1128" t="s">
        <v>1664</v>
      </c>
      <c r="H1128">
        <v>2</v>
      </c>
      <c r="I1128">
        <v>1</v>
      </c>
      <c r="J1128">
        <v>0</v>
      </c>
      <c r="K1128">
        <v>2</v>
      </c>
      <c r="L1128" t="s">
        <v>355</v>
      </c>
      <c r="M1128">
        <v>0</v>
      </c>
      <c r="N1128" s="16">
        <v>45839</v>
      </c>
      <c r="O1128" s="16">
        <v>45839</v>
      </c>
      <c r="Q1128" t="s">
        <v>165</v>
      </c>
      <c r="R1128" t="s">
        <v>273</v>
      </c>
      <c r="S1128">
        <v>10017653</v>
      </c>
      <c r="T1128" t="s">
        <v>272</v>
      </c>
      <c r="AE1128">
        <v>0</v>
      </c>
      <c r="AG1128">
        <v>0</v>
      </c>
      <c r="AI1128" t="s">
        <v>358</v>
      </c>
      <c r="AM1128">
        <v>0</v>
      </c>
      <c r="AN1128">
        <v>0.38094907407407003</v>
      </c>
      <c r="AO1128">
        <v>0</v>
      </c>
      <c r="AP1128">
        <v>0</v>
      </c>
      <c r="AQ1128">
        <v>1001793367</v>
      </c>
      <c r="AR1128">
        <v>5019654</v>
      </c>
      <c r="AS1128">
        <v>4</v>
      </c>
    </row>
    <row r="1129" spans="1:45" x14ac:dyDescent="0.35">
      <c r="A1129">
        <v>6574672</v>
      </c>
      <c r="B1129">
        <v>0</v>
      </c>
      <c r="C1129">
        <v>10</v>
      </c>
      <c r="D1129" t="s">
        <v>923</v>
      </c>
      <c r="E1129" t="s">
        <v>359</v>
      </c>
      <c r="F1129" t="s">
        <v>251</v>
      </c>
      <c r="G1129" t="s">
        <v>1663</v>
      </c>
      <c r="H1129">
        <v>4</v>
      </c>
      <c r="I1129">
        <v>2</v>
      </c>
      <c r="J1129">
        <v>0</v>
      </c>
      <c r="K1129">
        <v>2</v>
      </c>
      <c r="L1129" t="s">
        <v>355</v>
      </c>
      <c r="M1129">
        <v>0</v>
      </c>
      <c r="N1129" s="16">
        <v>45778</v>
      </c>
      <c r="O1129" s="16">
        <v>45778</v>
      </c>
      <c r="Q1129" t="s">
        <v>201</v>
      </c>
      <c r="R1129" t="s">
        <v>334</v>
      </c>
      <c r="S1129">
        <v>10014602</v>
      </c>
      <c r="T1129" t="s">
        <v>201</v>
      </c>
      <c r="AE1129">
        <v>0</v>
      </c>
      <c r="AG1129">
        <v>0</v>
      </c>
      <c r="AI1129" t="s">
        <v>358</v>
      </c>
      <c r="AM1129">
        <v>0</v>
      </c>
      <c r="AN1129">
        <v>0.19047453703704001</v>
      </c>
      <c r="AO1129">
        <v>0</v>
      </c>
      <c r="AP1129">
        <v>0</v>
      </c>
      <c r="AQ1129">
        <v>1001793368</v>
      </c>
      <c r="AR1129">
        <v>5019655</v>
      </c>
      <c r="AS1129">
        <v>4</v>
      </c>
    </row>
    <row r="1130" spans="1:45" x14ac:dyDescent="0.35">
      <c r="A1130">
        <v>6574772</v>
      </c>
      <c r="B1130">
        <v>0</v>
      </c>
      <c r="C1130">
        <v>10</v>
      </c>
      <c r="D1130" t="s">
        <v>367</v>
      </c>
      <c r="E1130" t="s">
        <v>1324</v>
      </c>
      <c r="F1130" t="s">
        <v>310</v>
      </c>
      <c r="G1130" t="s">
        <v>1662</v>
      </c>
      <c r="H1130">
        <v>0</v>
      </c>
      <c r="I1130">
        <v>2</v>
      </c>
      <c r="J1130">
        <v>0</v>
      </c>
      <c r="K1130">
        <v>4</v>
      </c>
      <c r="L1130" t="s">
        <v>355</v>
      </c>
      <c r="M1130">
        <v>0</v>
      </c>
      <c r="N1130" s="16">
        <v>45845</v>
      </c>
      <c r="O1130" s="16">
        <v>45845</v>
      </c>
      <c r="Q1130" t="s">
        <v>151</v>
      </c>
      <c r="R1130" t="s">
        <v>399</v>
      </c>
      <c r="S1130">
        <v>10014651</v>
      </c>
      <c r="T1130" t="s">
        <v>151</v>
      </c>
      <c r="AE1130">
        <v>0</v>
      </c>
      <c r="AG1130">
        <v>0</v>
      </c>
      <c r="AI1130" t="s">
        <v>360</v>
      </c>
      <c r="AM1130">
        <v>0</v>
      </c>
      <c r="AN1130">
        <v>0.85717592592592995</v>
      </c>
      <c r="AO1130">
        <v>0</v>
      </c>
      <c r="AP1130">
        <v>0</v>
      </c>
      <c r="AQ1130">
        <v>1001793408</v>
      </c>
      <c r="AR1130">
        <v>5019722</v>
      </c>
      <c r="AS1130">
        <v>2</v>
      </c>
    </row>
    <row r="1131" spans="1:45" x14ac:dyDescent="0.35">
      <c r="A1131">
        <v>6574773</v>
      </c>
      <c r="B1131">
        <v>0</v>
      </c>
      <c r="C1131">
        <v>10</v>
      </c>
      <c r="D1131" t="s">
        <v>367</v>
      </c>
      <c r="E1131" t="s">
        <v>1324</v>
      </c>
      <c r="F1131" t="s">
        <v>310</v>
      </c>
      <c r="G1131" t="s">
        <v>1661</v>
      </c>
      <c r="H1131">
        <v>0</v>
      </c>
      <c r="I1131">
        <v>2</v>
      </c>
      <c r="J1131">
        <v>0</v>
      </c>
      <c r="K1131">
        <v>4</v>
      </c>
      <c r="L1131" t="s">
        <v>355</v>
      </c>
      <c r="M1131">
        <v>0</v>
      </c>
      <c r="N1131" s="16">
        <v>45809</v>
      </c>
      <c r="O1131" s="16">
        <v>45809</v>
      </c>
      <c r="Q1131" t="s">
        <v>146</v>
      </c>
      <c r="R1131" t="s">
        <v>325</v>
      </c>
      <c r="S1131">
        <v>10017213</v>
      </c>
      <c r="T1131" t="s">
        <v>324</v>
      </c>
      <c r="AE1131">
        <v>0</v>
      </c>
      <c r="AG1131">
        <v>0</v>
      </c>
      <c r="AI1131" t="s">
        <v>358</v>
      </c>
      <c r="AM1131">
        <v>0</v>
      </c>
      <c r="AN1131">
        <v>4.7615740740740001E-2</v>
      </c>
      <c r="AO1131">
        <v>0</v>
      </c>
      <c r="AP1131">
        <v>0</v>
      </c>
      <c r="AQ1131">
        <v>1001793486</v>
      </c>
      <c r="AR1131">
        <v>5019737</v>
      </c>
      <c r="AS1131">
        <v>4</v>
      </c>
    </row>
    <row r="1132" spans="1:45" x14ac:dyDescent="0.35">
      <c r="A1132">
        <v>6574774</v>
      </c>
      <c r="B1132">
        <v>0</v>
      </c>
      <c r="C1132">
        <v>10</v>
      </c>
      <c r="D1132" t="s">
        <v>367</v>
      </c>
      <c r="E1132" t="s">
        <v>1324</v>
      </c>
      <c r="F1132" t="s">
        <v>310</v>
      </c>
      <c r="G1132" t="s">
        <v>1660</v>
      </c>
      <c r="H1132">
        <v>0</v>
      </c>
      <c r="I1132">
        <v>2</v>
      </c>
      <c r="J1132">
        <v>0</v>
      </c>
      <c r="K1132">
        <v>5</v>
      </c>
      <c r="L1132" t="s">
        <v>355</v>
      </c>
      <c r="M1132">
        <v>0</v>
      </c>
      <c r="N1132" s="16">
        <v>45845</v>
      </c>
      <c r="O1132" s="16">
        <v>45845</v>
      </c>
      <c r="Q1132" t="s">
        <v>156</v>
      </c>
      <c r="R1132" t="s">
        <v>311</v>
      </c>
      <c r="S1132">
        <v>10016283</v>
      </c>
      <c r="T1132" t="s">
        <v>156</v>
      </c>
      <c r="AE1132">
        <v>0</v>
      </c>
      <c r="AG1132">
        <v>0</v>
      </c>
      <c r="AI1132" t="s">
        <v>363</v>
      </c>
      <c r="AM1132">
        <v>0</v>
      </c>
      <c r="AN1132">
        <v>0.16666666666666999</v>
      </c>
      <c r="AO1132">
        <v>0</v>
      </c>
      <c r="AP1132">
        <v>0</v>
      </c>
      <c r="AQ1132">
        <v>1001793488</v>
      </c>
      <c r="AR1132">
        <v>5019739</v>
      </c>
      <c r="AS1132">
        <v>3</v>
      </c>
    </row>
    <row r="1133" spans="1:45" x14ac:dyDescent="0.35">
      <c r="A1133">
        <v>6574816</v>
      </c>
      <c r="B1133">
        <v>0</v>
      </c>
      <c r="C1133">
        <v>10</v>
      </c>
      <c r="D1133" t="s">
        <v>367</v>
      </c>
      <c r="E1133" t="s">
        <v>1324</v>
      </c>
      <c r="F1133" t="s">
        <v>310</v>
      </c>
      <c r="G1133" t="s">
        <v>1659</v>
      </c>
      <c r="H1133">
        <v>0</v>
      </c>
      <c r="I1133">
        <v>8</v>
      </c>
      <c r="J1133">
        <v>0</v>
      </c>
      <c r="K1133">
        <v>2</v>
      </c>
      <c r="L1133" t="s">
        <v>355</v>
      </c>
      <c r="M1133">
        <v>0</v>
      </c>
      <c r="N1133" s="16">
        <v>45808</v>
      </c>
      <c r="O1133" s="16">
        <v>45808</v>
      </c>
      <c r="Q1133" t="s">
        <v>144</v>
      </c>
      <c r="R1133" t="s">
        <v>393</v>
      </c>
      <c r="S1133">
        <v>10014649</v>
      </c>
      <c r="T1133" t="s">
        <v>144</v>
      </c>
      <c r="AE1133">
        <v>0</v>
      </c>
      <c r="AG1133">
        <v>0</v>
      </c>
      <c r="AI1133" t="s">
        <v>363</v>
      </c>
      <c r="AM1133">
        <v>0</v>
      </c>
      <c r="AN1133">
        <v>0.14285879629629999</v>
      </c>
      <c r="AO1133">
        <v>0</v>
      </c>
      <c r="AP1133">
        <v>0</v>
      </c>
      <c r="AQ1133">
        <v>1001793492</v>
      </c>
      <c r="AR1133">
        <v>5019843</v>
      </c>
      <c r="AS1133">
        <v>3</v>
      </c>
    </row>
    <row r="1134" spans="1:45" x14ac:dyDescent="0.35">
      <c r="A1134">
        <v>6575130</v>
      </c>
      <c r="B1134">
        <v>0</v>
      </c>
      <c r="C1134">
        <v>10</v>
      </c>
      <c r="D1134" t="s">
        <v>203</v>
      </c>
      <c r="E1134" t="s">
        <v>1324</v>
      </c>
      <c r="F1134" t="s">
        <v>310</v>
      </c>
      <c r="G1134" t="s">
        <v>1658</v>
      </c>
      <c r="H1134">
        <v>0</v>
      </c>
      <c r="I1134">
        <v>0</v>
      </c>
      <c r="J1134">
        <v>0</v>
      </c>
      <c r="K1134">
        <v>0</v>
      </c>
      <c r="L1134" t="s">
        <v>355</v>
      </c>
      <c r="M1134">
        <v>0</v>
      </c>
      <c r="N1134" s="16">
        <v>45809</v>
      </c>
      <c r="O1134" s="16">
        <v>45809</v>
      </c>
      <c r="Q1134" t="s">
        <v>198</v>
      </c>
      <c r="R1134" t="s">
        <v>306</v>
      </c>
      <c r="S1134">
        <v>10014640</v>
      </c>
      <c r="T1134" t="s">
        <v>198</v>
      </c>
      <c r="AE1134">
        <v>0</v>
      </c>
      <c r="AG1134">
        <v>0</v>
      </c>
      <c r="AI1134" t="s">
        <v>363</v>
      </c>
      <c r="AM1134">
        <v>0</v>
      </c>
      <c r="AN1134">
        <v>8.3333333333329998E-2</v>
      </c>
      <c r="AO1134">
        <v>0</v>
      </c>
      <c r="AP1134">
        <v>0</v>
      </c>
      <c r="AQ1134">
        <v>1001793495</v>
      </c>
      <c r="AR1134">
        <v>5019846</v>
      </c>
      <c r="AS1134">
        <v>3</v>
      </c>
    </row>
    <row r="1135" spans="1:45" x14ac:dyDescent="0.35">
      <c r="A1135">
        <v>6575213</v>
      </c>
      <c r="B1135">
        <v>0</v>
      </c>
      <c r="C1135">
        <v>10</v>
      </c>
      <c r="D1135" t="s">
        <v>367</v>
      </c>
      <c r="E1135" t="s">
        <v>1324</v>
      </c>
      <c r="F1135" t="s">
        <v>310</v>
      </c>
      <c r="G1135" t="s">
        <v>1657</v>
      </c>
      <c r="H1135">
        <v>0</v>
      </c>
      <c r="I1135">
        <v>2</v>
      </c>
      <c r="J1135">
        <v>0</v>
      </c>
      <c r="K1135">
        <v>4</v>
      </c>
      <c r="L1135" t="s">
        <v>355</v>
      </c>
      <c r="M1135">
        <v>0</v>
      </c>
      <c r="N1135" s="16">
        <v>45808</v>
      </c>
      <c r="O1135" s="16">
        <v>45808</v>
      </c>
      <c r="Q1135" t="s">
        <v>239</v>
      </c>
      <c r="R1135" t="s">
        <v>325</v>
      </c>
      <c r="S1135">
        <v>10014721</v>
      </c>
      <c r="T1135" t="s">
        <v>324</v>
      </c>
      <c r="AE1135">
        <v>0</v>
      </c>
      <c r="AG1135">
        <v>0</v>
      </c>
      <c r="AI1135" t="s">
        <v>363</v>
      </c>
      <c r="AM1135">
        <v>0</v>
      </c>
      <c r="AN1135">
        <v>0.28571759259259</v>
      </c>
      <c r="AO1135">
        <v>0</v>
      </c>
      <c r="AP1135">
        <v>0</v>
      </c>
      <c r="AQ1135">
        <v>1001793497</v>
      </c>
      <c r="AR1135">
        <v>5019848</v>
      </c>
      <c r="AS1135">
        <v>3</v>
      </c>
    </row>
    <row r="1136" spans="1:45" x14ac:dyDescent="0.35">
      <c r="A1136">
        <v>6575215</v>
      </c>
      <c r="B1136">
        <v>0</v>
      </c>
      <c r="C1136">
        <v>10</v>
      </c>
      <c r="D1136" t="s">
        <v>367</v>
      </c>
      <c r="E1136" t="s">
        <v>1324</v>
      </c>
      <c r="F1136" t="s">
        <v>310</v>
      </c>
      <c r="G1136" t="s">
        <v>1655</v>
      </c>
      <c r="H1136">
        <v>0</v>
      </c>
      <c r="I1136">
        <v>2</v>
      </c>
      <c r="J1136">
        <v>0</v>
      </c>
      <c r="K1136">
        <v>4</v>
      </c>
      <c r="L1136" t="s">
        <v>355</v>
      </c>
      <c r="M1136">
        <v>0</v>
      </c>
      <c r="N1136" s="16">
        <v>45809</v>
      </c>
      <c r="O1136" s="16">
        <v>45809</v>
      </c>
      <c r="Q1136" t="s">
        <v>1656</v>
      </c>
      <c r="R1136" t="s">
        <v>325</v>
      </c>
      <c r="S1136">
        <v>10016489</v>
      </c>
      <c r="T1136" t="s">
        <v>324</v>
      </c>
      <c r="AE1136">
        <v>0</v>
      </c>
      <c r="AG1136">
        <v>0</v>
      </c>
      <c r="AI1136" t="s">
        <v>360</v>
      </c>
      <c r="AM1136">
        <v>0</v>
      </c>
      <c r="AN1136">
        <v>0.28571759259259</v>
      </c>
      <c r="AO1136">
        <v>0</v>
      </c>
      <c r="AP1136">
        <v>0</v>
      </c>
      <c r="AQ1136">
        <v>1001793597</v>
      </c>
      <c r="AR1136">
        <v>5019825</v>
      </c>
      <c r="AS1136">
        <v>2</v>
      </c>
    </row>
    <row r="1137" spans="1:45" x14ac:dyDescent="0.35">
      <c r="A1137">
        <v>6575530</v>
      </c>
      <c r="B1137">
        <v>0</v>
      </c>
      <c r="C1137">
        <v>10</v>
      </c>
      <c r="D1137" t="s">
        <v>203</v>
      </c>
      <c r="E1137" t="s">
        <v>1324</v>
      </c>
      <c r="F1137" t="s">
        <v>310</v>
      </c>
      <c r="G1137" t="s">
        <v>1695</v>
      </c>
      <c r="H1137">
        <v>4</v>
      </c>
      <c r="I1137">
        <v>2</v>
      </c>
      <c r="J1137">
        <v>0</v>
      </c>
      <c r="K1137">
        <v>2</v>
      </c>
      <c r="L1137" t="s">
        <v>355</v>
      </c>
      <c r="M1137">
        <v>0</v>
      </c>
      <c r="N1137" s="16">
        <v>45839</v>
      </c>
      <c r="O1137" s="16">
        <v>45839</v>
      </c>
      <c r="Q1137" t="s">
        <v>137</v>
      </c>
      <c r="R1137" t="s">
        <v>388</v>
      </c>
      <c r="S1137">
        <v>10014595</v>
      </c>
      <c r="T1137" t="s">
        <v>137</v>
      </c>
      <c r="AE1137">
        <v>0</v>
      </c>
      <c r="AG1137">
        <v>0</v>
      </c>
      <c r="AI1137" t="s">
        <v>360</v>
      </c>
      <c r="AM1137">
        <v>0.28571759259259</v>
      </c>
      <c r="AN1137">
        <v>0.14287037037037001</v>
      </c>
      <c r="AO1137">
        <v>0</v>
      </c>
      <c r="AP1137">
        <v>0</v>
      </c>
      <c r="AQ1137">
        <v>1001793597</v>
      </c>
      <c r="AR1137">
        <v>5019826</v>
      </c>
      <c r="AS1137">
        <v>2</v>
      </c>
    </row>
    <row r="1138" spans="1:45" x14ac:dyDescent="0.35">
      <c r="A1138">
        <v>6575531</v>
      </c>
      <c r="B1138">
        <v>0</v>
      </c>
      <c r="C1138">
        <v>10</v>
      </c>
      <c r="D1138" t="s">
        <v>371</v>
      </c>
      <c r="E1138" t="s">
        <v>1324</v>
      </c>
      <c r="F1138" t="s">
        <v>310</v>
      </c>
      <c r="G1138" t="s">
        <v>1694</v>
      </c>
      <c r="H1138">
        <v>3</v>
      </c>
      <c r="I1138">
        <v>1</v>
      </c>
      <c r="J1138">
        <v>0</v>
      </c>
      <c r="K1138">
        <v>3</v>
      </c>
      <c r="L1138" t="s">
        <v>355</v>
      </c>
      <c r="M1138">
        <v>0</v>
      </c>
      <c r="N1138" s="16">
        <v>45839</v>
      </c>
      <c r="O1138" s="16">
        <v>45839</v>
      </c>
      <c r="Q1138" t="s">
        <v>216</v>
      </c>
      <c r="R1138" t="s">
        <v>282</v>
      </c>
      <c r="S1138">
        <v>10014642</v>
      </c>
      <c r="T1138" t="s">
        <v>216</v>
      </c>
      <c r="AE1138">
        <v>0</v>
      </c>
      <c r="AG1138">
        <v>0</v>
      </c>
      <c r="AI1138" t="s">
        <v>360</v>
      </c>
      <c r="AM1138">
        <v>0</v>
      </c>
      <c r="AN1138">
        <v>0.71430555555555997</v>
      </c>
      <c r="AO1138">
        <v>0</v>
      </c>
      <c r="AP1138">
        <v>0</v>
      </c>
      <c r="AQ1138">
        <v>1001793698</v>
      </c>
      <c r="AR1138">
        <v>5020030</v>
      </c>
      <c r="AS1138">
        <v>2</v>
      </c>
    </row>
    <row r="1139" spans="1:45" x14ac:dyDescent="0.35">
      <c r="A1139">
        <v>6576067</v>
      </c>
      <c r="B1139">
        <v>0</v>
      </c>
      <c r="C1139">
        <v>10</v>
      </c>
      <c r="D1139" t="s">
        <v>203</v>
      </c>
      <c r="E1139" t="s">
        <v>359</v>
      </c>
      <c r="F1139" t="s">
        <v>310</v>
      </c>
      <c r="G1139" t="s">
        <v>1678</v>
      </c>
      <c r="H1139">
        <v>10</v>
      </c>
      <c r="I1139">
        <v>2</v>
      </c>
      <c r="J1139">
        <v>0</v>
      </c>
      <c r="K1139">
        <v>5</v>
      </c>
      <c r="L1139" t="s">
        <v>355</v>
      </c>
      <c r="M1139">
        <v>0</v>
      </c>
      <c r="N1139" s="16">
        <v>45809</v>
      </c>
      <c r="O1139" s="16">
        <v>45809</v>
      </c>
      <c r="Q1139" t="s">
        <v>217</v>
      </c>
      <c r="R1139" t="s">
        <v>320</v>
      </c>
      <c r="S1139">
        <v>10014611</v>
      </c>
      <c r="T1139" t="s">
        <v>217</v>
      </c>
      <c r="AE1139">
        <v>0</v>
      </c>
      <c r="AG1139">
        <v>0</v>
      </c>
      <c r="AI1139" t="s">
        <v>360</v>
      </c>
      <c r="AM1139">
        <v>0</v>
      </c>
      <c r="AN1139">
        <v>9.5243055555559994E-2</v>
      </c>
      <c r="AO1139">
        <v>0</v>
      </c>
      <c r="AP1139">
        <v>0</v>
      </c>
      <c r="AQ1139">
        <v>1001793743</v>
      </c>
      <c r="AR1139">
        <v>5020164</v>
      </c>
      <c r="AS1139">
        <v>2</v>
      </c>
    </row>
    <row r="1140" spans="1:45" x14ac:dyDescent="0.35">
      <c r="A1140">
        <v>6576777</v>
      </c>
      <c r="B1140">
        <v>0</v>
      </c>
      <c r="C1140">
        <v>10</v>
      </c>
      <c r="D1140" t="s">
        <v>203</v>
      </c>
      <c r="E1140" t="s">
        <v>359</v>
      </c>
      <c r="F1140" t="s">
        <v>310</v>
      </c>
      <c r="G1140" t="s">
        <v>1693</v>
      </c>
      <c r="H1140">
        <v>4</v>
      </c>
      <c r="I1140">
        <v>2</v>
      </c>
      <c r="J1140">
        <v>0</v>
      </c>
      <c r="K1140">
        <v>2</v>
      </c>
      <c r="L1140" t="s">
        <v>355</v>
      </c>
      <c r="M1140">
        <v>0</v>
      </c>
      <c r="N1140" s="16">
        <v>45758</v>
      </c>
      <c r="O1140" s="16">
        <v>45758</v>
      </c>
      <c r="Q1140" t="s">
        <v>216</v>
      </c>
      <c r="R1140" t="s">
        <v>282</v>
      </c>
      <c r="S1140">
        <v>10014642</v>
      </c>
      <c r="T1140" t="s">
        <v>216</v>
      </c>
      <c r="AE1140">
        <v>0</v>
      </c>
      <c r="AG1140">
        <v>0</v>
      </c>
      <c r="AI1140" t="s">
        <v>363</v>
      </c>
      <c r="AM1140">
        <v>0</v>
      </c>
      <c r="AN1140">
        <v>9.5243055555559994E-2</v>
      </c>
      <c r="AO1140">
        <v>0</v>
      </c>
      <c r="AP1140">
        <v>0</v>
      </c>
      <c r="AQ1140">
        <v>1001793744</v>
      </c>
      <c r="AR1140">
        <v>5020165</v>
      </c>
      <c r="AS1140">
        <v>3</v>
      </c>
    </row>
    <row r="1141" spans="1:45" x14ac:dyDescent="0.35">
      <c r="A1141">
        <v>6577085</v>
      </c>
      <c r="B1141">
        <v>0</v>
      </c>
      <c r="C1141">
        <v>10</v>
      </c>
      <c r="D1141" t="s">
        <v>203</v>
      </c>
      <c r="E1141" t="s">
        <v>359</v>
      </c>
      <c r="F1141" t="s">
        <v>310</v>
      </c>
      <c r="G1141" t="s">
        <v>3310</v>
      </c>
      <c r="H1141">
        <v>4</v>
      </c>
      <c r="I1141">
        <v>2</v>
      </c>
      <c r="J1141">
        <v>0</v>
      </c>
      <c r="K1141">
        <v>2</v>
      </c>
      <c r="L1141" t="s">
        <v>355</v>
      </c>
      <c r="M1141">
        <v>0</v>
      </c>
      <c r="N1141" s="16">
        <v>45889</v>
      </c>
      <c r="O1141" s="16">
        <v>45889</v>
      </c>
      <c r="Q1141" t="s">
        <v>173</v>
      </c>
      <c r="R1141" t="s">
        <v>341</v>
      </c>
      <c r="S1141">
        <v>10014656</v>
      </c>
      <c r="T1141" t="s">
        <v>173</v>
      </c>
      <c r="AE1141">
        <v>0</v>
      </c>
      <c r="AG1141">
        <v>0</v>
      </c>
      <c r="AI1141" t="s">
        <v>360</v>
      </c>
      <c r="AM1141">
        <v>0</v>
      </c>
      <c r="AN1141">
        <v>9.5243055555559994E-2</v>
      </c>
      <c r="AO1141">
        <v>0</v>
      </c>
      <c r="AP1141">
        <v>0</v>
      </c>
      <c r="AQ1141">
        <v>1001793782</v>
      </c>
      <c r="AR1141">
        <v>5020188</v>
      </c>
      <c r="AS1141">
        <v>2</v>
      </c>
    </row>
    <row r="1142" spans="1:45" x14ac:dyDescent="0.35">
      <c r="A1142">
        <v>6577268</v>
      </c>
      <c r="B1142">
        <v>0</v>
      </c>
      <c r="C1142">
        <v>10</v>
      </c>
      <c r="D1142" t="s">
        <v>203</v>
      </c>
      <c r="E1142" t="s">
        <v>1324</v>
      </c>
      <c r="F1142" t="s">
        <v>310</v>
      </c>
      <c r="G1142" t="s">
        <v>1691</v>
      </c>
      <c r="H1142">
        <v>4</v>
      </c>
      <c r="I1142">
        <v>2</v>
      </c>
      <c r="J1142">
        <v>0</v>
      </c>
      <c r="K1142">
        <v>2</v>
      </c>
      <c r="L1142" t="s">
        <v>355</v>
      </c>
      <c r="M1142">
        <v>0</v>
      </c>
      <c r="N1142" s="16">
        <v>45839</v>
      </c>
      <c r="O1142" s="16">
        <v>45839</v>
      </c>
      <c r="Q1142" t="s">
        <v>134</v>
      </c>
      <c r="R1142" t="s">
        <v>271</v>
      </c>
      <c r="S1142">
        <v>10014658</v>
      </c>
      <c r="T1142" t="s">
        <v>134</v>
      </c>
      <c r="AE1142">
        <v>0</v>
      </c>
      <c r="AG1142">
        <v>0</v>
      </c>
      <c r="AI1142" t="s">
        <v>363</v>
      </c>
      <c r="AM1142">
        <v>0</v>
      </c>
      <c r="AN1142">
        <v>0.19047453703704001</v>
      </c>
      <c r="AO1142">
        <v>0</v>
      </c>
      <c r="AP1142">
        <v>0</v>
      </c>
      <c r="AQ1142">
        <v>1001794098</v>
      </c>
      <c r="AR1142">
        <v>5020506</v>
      </c>
      <c r="AS1142">
        <v>3</v>
      </c>
    </row>
    <row r="1143" spans="1:45" x14ac:dyDescent="0.35">
      <c r="A1143">
        <v>6578035</v>
      </c>
      <c r="B1143">
        <v>0</v>
      </c>
      <c r="C1143">
        <v>10</v>
      </c>
      <c r="D1143" t="s">
        <v>203</v>
      </c>
      <c r="E1143" t="s">
        <v>359</v>
      </c>
      <c r="F1143" t="s">
        <v>310</v>
      </c>
      <c r="G1143" t="s">
        <v>1677</v>
      </c>
      <c r="H1143">
        <v>16</v>
      </c>
      <c r="I1143">
        <v>2</v>
      </c>
      <c r="J1143">
        <v>0</v>
      </c>
      <c r="K1143">
        <v>8</v>
      </c>
      <c r="L1143" t="s">
        <v>355</v>
      </c>
      <c r="M1143">
        <v>0</v>
      </c>
      <c r="N1143" s="16">
        <v>45733</v>
      </c>
      <c r="O1143" s="16">
        <v>45733</v>
      </c>
      <c r="Q1143" t="s">
        <v>134</v>
      </c>
      <c r="R1143" t="s">
        <v>271</v>
      </c>
      <c r="S1143">
        <v>10014658</v>
      </c>
      <c r="T1143" t="s">
        <v>134</v>
      </c>
      <c r="AE1143">
        <v>0</v>
      </c>
      <c r="AG1143">
        <v>0</v>
      </c>
      <c r="AI1143" t="s">
        <v>360</v>
      </c>
      <c r="AM1143">
        <v>0</v>
      </c>
      <c r="AN1143">
        <v>0.14285879629629999</v>
      </c>
      <c r="AO1143">
        <v>0</v>
      </c>
      <c r="AP1143">
        <v>0</v>
      </c>
      <c r="AQ1143">
        <v>1001794101</v>
      </c>
      <c r="AR1143">
        <v>5020510</v>
      </c>
      <c r="AS1143">
        <v>2</v>
      </c>
    </row>
    <row r="1144" spans="1:45" x14ac:dyDescent="0.35">
      <c r="A1144">
        <v>6578312</v>
      </c>
      <c r="B1144">
        <v>0</v>
      </c>
      <c r="C1144">
        <v>10</v>
      </c>
      <c r="D1144" t="s">
        <v>203</v>
      </c>
      <c r="E1144" t="s">
        <v>359</v>
      </c>
      <c r="F1144" t="s">
        <v>310</v>
      </c>
      <c r="G1144" t="s">
        <v>1690</v>
      </c>
      <c r="H1144">
        <v>12</v>
      </c>
      <c r="I1144">
        <v>2</v>
      </c>
      <c r="J1144">
        <v>0</v>
      </c>
      <c r="K1144">
        <v>6</v>
      </c>
      <c r="L1144" t="s">
        <v>355</v>
      </c>
      <c r="M1144">
        <v>0</v>
      </c>
      <c r="N1144" s="16">
        <v>45869</v>
      </c>
      <c r="O1144" s="16">
        <v>45869</v>
      </c>
      <c r="Q1144" t="s">
        <v>412</v>
      </c>
      <c r="R1144" t="s">
        <v>325</v>
      </c>
      <c r="S1144">
        <v>10014726</v>
      </c>
      <c r="T1144" t="s">
        <v>324</v>
      </c>
      <c r="AE1144">
        <v>0</v>
      </c>
      <c r="AG1144">
        <v>0</v>
      </c>
      <c r="AI1144" t="s">
        <v>360</v>
      </c>
      <c r="AM1144">
        <v>0</v>
      </c>
      <c r="AN1144">
        <v>9.5243055555559994E-2</v>
      </c>
      <c r="AO1144">
        <v>0</v>
      </c>
      <c r="AP1144">
        <v>0</v>
      </c>
      <c r="AQ1144">
        <v>1001794102</v>
      </c>
      <c r="AR1144">
        <v>5020511</v>
      </c>
      <c r="AS1144">
        <v>2</v>
      </c>
    </row>
    <row r="1145" spans="1:45" x14ac:dyDescent="0.35">
      <c r="A1145">
        <v>6578313</v>
      </c>
      <c r="B1145">
        <v>0</v>
      </c>
      <c r="C1145">
        <v>10</v>
      </c>
      <c r="D1145" t="s">
        <v>203</v>
      </c>
      <c r="E1145" t="s">
        <v>1324</v>
      </c>
      <c r="F1145" t="s">
        <v>310</v>
      </c>
      <c r="G1145" t="s">
        <v>1689</v>
      </c>
      <c r="H1145">
        <v>1</v>
      </c>
      <c r="I1145">
        <v>1</v>
      </c>
      <c r="J1145">
        <v>0</v>
      </c>
      <c r="K1145">
        <v>1</v>
      </c>
      <c r="L1145" t="s">
        <v>355</v>
      </c>
      <c r="M1145">
        <v>0</v>
      </c>
      <c r="N1145" s="16">
        <v>45839</v>
      </c>
      <c r="O1145" s="16">
        <v>45839</v>
      </c>
      <c r="Q1145" t="s">
        <v>128</v>
      </c>
      <c r="R1145" t="s">
        <v>390</v>
      </c>
      <c r="S1145">
        <v>10014594</v>
      </c>
      <c r="T1145" t="s">
        <v>128</v>
      </c>
      <c r="AE1145">
        <v>0</v>
      </c>
      <c r="AG1145">
        <v>0</v>
      </c>
      <c r="AI1145" t="s">
        <v>358</v>
      </c>
      <c r="AM1145">
        <v>0</v>
      </c>
      <c r="AN1145">
        <v>9.5243055555559994E-2</v>
      </c>
      <c r="AO1145">
        <v>0</v>
      </c>
      <c r="AP1145">
        <v>0</v>
      </c>
      <c r="AQ1145">
        <v>1001794123</v>
      </c>
      <c r="AR1145">
        <v>5020512</v>
      </c>
      <c r="AS1145">
        <v>4</v>
      </c>
    </row>
    <row r="1146" spans="1:45" x14ac:dyDescent="0.35">
      <c r="A1146">
        <v>6578441</v>
      </c>
      <c r="B1146">
        <v>0</v>
      </c>
      <c r="C1146">
        <v>10</v>
      </c>
      <c r="D1146" t="s">
        <v>203</v>
      </c>
      <c r="E1146" t="s">
        <v>1324</v>
      </c>
      <c r="F1146" t="s">
        <v>310</v>
      </c>
      <c r="G1146" t="s">
        <v>1687</v>
      </c>
      <c r="H1146">
        <v>2</v>
      </c>
      <c r="I1146">
        <v>2</v>
      </c>
      <c r="J1146">
        <v>0</v>
      </c>
      <c r="K1146">
        <v>1</v>
      </c>
      <c r="L1146" t="s">
        <v>355</v>
      </c>
      <c r="M1146">
        <v>0</v>
      </c>
      <c r="N1146" s="16">
        <v>45809</v>
      </c>
      <c r="O1146" s="16">
        <v>45809</v>
      </c>
      <c r="Q1146" t="s">
        <v>216</v>
      </c>
      <c r="R1146" t="s">
        <v>282</v>
      </c>
      <c r="S1146">
        <v>10014642</v>
      </c>
      <c r="T1146" t="s">
        <v>216</v>
      </c>
      <c r="AE1146">
        <v>0</v>
      </c>
      <c r="AG1146">
        <v>0</v>
      </c>
      <c r="AI1146" t="s">
        <v>360</v>
      </c>
      <c r="AM1146">
        <v>0</v>
      </c>
      <c r="AN1146">
        <v>0.19047453703704001</v>
      </c>
      <c r="AO1146">
        <v>0</v>
      </c>
      <c r="AP1146">
        <v>0</v>
      </c>
      <c r="AQ1146">
        <v>1001794125</v>
      </c>
      <c r="AR1146">
        <v>5020514</v>
      </c>
      <c r="AS1146">
        <v>2</v>
      </c>
    </row>
    <row r="1147" spans="1:45" x14ac:dyDescent="0.35">
      <c r="A1147">
        <v>6578848</v>
      </c>
      <c r="B1147">
        <v>0</v>
      </c>
      <c r="C1147">
        <v>10</v>
      </c>
      <c r="D1147" t="s">
        <v>203</v>
      </c>
      <c r="E1147" t="s">
        <v>1324</v>
      </c>
      <c r="F1147" t="s">
        <v>310</v>
      </c>
      <c r="G1147" t="s">
        <v>1686</v>
      </c>
      <c r="H1147">
        <v>1</v>
      </c>
      <c r="I1147">
        <v>1</v>
      </c>
      <c r="J1147">
        <v>0</v>
      </c>
      <c r="K1147">
        <v>1</v>
      </c>
      <c r="L1147" t="s">
        <v>355</v>
      </c>
      <c r="M1147">
        <v>0</v>
      </c>
      <c r="N1147" s="16">
        <v>45839</v>
      </c>
      <c r="O1147" s="16">
        <v>45839</v>
      </c>
      <c r="Q1147" t="s">
        <v>216</v>
      </c>
      <c r="R1147" t="s">
        <v>282</v>
      </c>
      <c r="S1147">
        <v>10014642</v>
      </c>
      <c r="T1147" t="s">
        <v>216</v>
      </c>
      <c r="AE1147">
        <v>0</v>
      </c>
      <c r="AG1147">
        <v>0</v>
      </c>
      <c r="AI1147" t="s">
        <v>360</v>
      </c>
      <c r="AM1147">
        <v>0</v>
      </c>
      <c r="AN1147">
        <v>0.23809027777778</v>
      </c>
      <c r="AO1147">
        <v>0</v>
      </c>
      <c r="AP1147">
        <v>0</v>
      </c>
      <c r="AQ1147">
        <v>1001794128</v>
      </c>
      <c r="AR1147">
        <v>5020517</v>
      </c>
      <c r="AS1147">
        <v>2</v>
      </c>
    </row>
    <row r="1148" spans="1:45" x14ac:dyDescent="0.35">
      <c r="A1148">
        <v>6578853</v>
      </c>
      <c r="B1148">
        <v>0</v>
      </c>
      <c r="C1148">
        <v>10</v>
      </c>
      <c r="D1148" t="s">
        <v>203</v>
      </c>
      <c r="E1148" t="s">
        <v>1324</v>
      </c>
      <c r="F1148" t="s">
        <v>310</v>
      </c>
      <c r="G1148" t="s">
        <v>1685</v>
      </c>
      <c r="H1148">
        <v>3</v>
      </c>
      <c r="I1148">
        <v>1</v>
      </c>
      <c r="J1148">
        <v>0</v>
      </c>
      <c r="K1148">
        <v>3</v>
      </c>
      <c r="L1148" t="s">
        <v>355</v>
      </c>
      <c r="M1148">
        <v>0</v>
      </c>
      <c r="N1148" s="16">
        <v>45839</v>
      </c>
      <c r="O1148" s="16">
        <v>45839</v>
      </c>
      <c r="Q1148" t="s">
        <v>216</v>
      </c>
      <c r="R1148" t="s">
        <v>282</v>
      </c>
      <c r="S1148">
        <v>10014642</v>
      </c>
      <c r="T1148" t="s">
        <v>216</v>
      </c>
      <c r="AE1148">
        <v>0</v>
      </c>
      <c r="AG1148">
        <v>0</v>
      </c>
      <c r="AI1148" t="s">
        <v>358</v>
      </c>
      <c r="AM1148">
        <v>0</v>
      </c>
      <c r="AN1148">
        <v>9.5243055555559994E-2</v>
      </c>
      <c r="AO1148">
        <v>0</v>
      </c>
      <c r="AP1148">
        <v>0</v>
      </c>
      <c r="AQ1148">
        <v>1001794130</v>
      </c>
      <c r="AR1148">
        <v>5020519</v>
      </c>
      <c r="AS1148">
        <v>4</v>
      </c>
    </row>
    <row r="1149" spans="1:45" x14ac:dyDescent="0.35">
      <c r="A1149">
        <v>6578944</v>
      </c>
      <c r="B1149">
        <v>0</v>
      </c>
      <c r="C1149">
        <v>10</v>
      </c>
      <c r="D1149" t="s">
        <v>203</v>
      </c>
      <c r="E1149" t="s">
        <v>1324</v>
      </c>
      <c r="F1149" t="s">
        <v>310</v>
      </c>
      <c r="G1149" t="s">
        <v>1684</v>
      </c>
      <c r="H1149">
        <v>6</v>
      </c>
      <c r="I1149">
        <v>2</v>
      </c>
      <c r="J1149">
        <v>0</v>
      </c>
      <c r="K1149">
        <v>3</v>
      </c>
      <c r="L1149" t="s">
        <v>355</v>
      </c>
      <c r="M1149">
        <v>0</v>
      </c>
      <c r="N1149" s="16">
        <v>45839</v>
      </c>
      <c r="O1149" s="16">
        <v>45839</v>
      </c>
      <c r="Q1149" t="s">
        <v>187</v>
      </c>
      <c r="R1149" t="s">
        <v>328</v>
      </c>
      <c r="S1149">
        <v>10014643</v>
      </c>
      <c r="T1149" t="s">
        <v>187</v>
      </c>
      <c r="AE1149">
        <v>0</v>
      </c>
      <c r="AG1149">
        <v>0</v>
      </c>
      <c r="AI1149" t="s">
        <v>363</v>
      </c>
      <c r="AM1149">
        <v>0</v>
      </c>
      <c r="AN1149">
        <v>0.14285879629629999</v>
      </c>
      <c r="AO1149">
        <v>0</v>
      </c>
      <c r="AP1149">
        <v>0</v>
      </c>
      <c r="AQ1149">
        <v>1001794134</v>
      </c>
      <c r="AR1149">
        <v>5020523</v>
      </c>
      <c r="AS1149">
        <v>3</v>
      </c>
    </row>
    <row r="1150" spans="1:45" x14ac:dyDescent="0.35">
      <c r="A1150">
        <v>6579039</v>
      </c>
      <c r="B1150">
        <v>0</v>
      </c>
      <c r="C1150">
        <v>10</v>
      </c>
      <c r="D1150" t="s">
        <v>376</v>
      </c>
      <c r="E1150" t="s">
        <v>1324</v>
      </c>
      <c r="F1150" t="s">
        <v>310</v>
      </c>
      <c r="G1150" t="s">
        <v>1185</v>
      </c>
      <c r="H1150">
        <v>10</v>
      </c>
      <c r="I1150">
        <v>2</v>
      </c>
      <c r="J1150">
        <v>0</v>
      </c>
      <c r="K1150">
        <v>5</v>
      </c>
      <c r="L1150" t="s">
        <v>355</v>
      </c>
      <c r="M1150">
        <v>0</v>
      </c>
      <c r="N1150" s="16">
        <v>45809</v>
      </c>
      <c r="O1150" s="16">
        <v>45809</v>
      </c>
      <c r="Q1150" t="s">
        <v>178</v>
      </c>
      <c r="R1150" t="s">
        <v>392</v>
      </c>
      <c r="S1150">
        <v>10014644</v>
      </c>
      <c r="T1150" t="s">
        <v>178</v>
      </c>
      <c r="AE1150">
        <v>0</v>
      </c>
      <c r="AG1150">
        <v>0</v>
      </c>
      <c r="AI1150" t="s">
        <v>363</v>
      </c>
      <c r="AM1150">
        <v>0</v>
      </c>
      <c r="AN1150">
        <v>9.5243055555559994E-2</v>
      </c>
      <c r="AO1150">
        <v>0</v>
      </c>
      <c r="AP1150">
        <v>0</v>
      </c>
      <c r="AQ1150">
        <v>1001794164</v>
      </c>
      <c r="AR1150">
        <v>5020534</v>
      </c>
      <c r="AS1150">
        <v>3</v>
      </c>
    </row>
    <row r="1151" spans="1:45" x14ac:dyDescent="0.35">
      <c r="A1151">
        <v>6579893</v>
      </c>
      <c r="B1151">
        <v>0</v>
      </c>
      <c r="C1151">
        <v>10</v>
      </c>
      <c r="D1151" t="s">
        <v>203</v>
      </c>
      <c r="E1151" t="s">
        <v>1324</v>
      </c>
      <c r="F1151" t="s">
        <v>310</v>
      </c>
      <c r="G1151" t="s">
        <v>1772</v>
      </c>
      <c r="H1151">
        <v>4</v>
      </c>
      <c r="I1151">
        <v>2</v>
      </c>
      <c r="J1151">
        <v>0</v>
      </c>
      <c r="K1151">
        <v>2</v>
      </c>
      <c r="L1151" t="s">
        <v>355</v>
      </c>
      <c r="M1151">
        <v>0</v>
      </c>
      <c r="N1151" s="16">
        <v>45869</v>
      </c>
      <c r="O1151" s="16">
        <v>45869</v>
      </c>
      <c r="Q1151" t="s">
        <v>126</v>
      </c>
      <c r="R1151" t="s">
        <v>391</v>
      </c>
      <c r="S1151">
        <v>10014657</v>
      </c>
      <c r="T1151" t="s">
        <v>126</v>
      </c>
      <c r="AE1151">
        <v>0</v>
      </c>
      <c r="AG1151">
        <v>0</v>
      </c>
      <c r="AI1151" t="s">
        <v>360</v>
      </c>
      <c r="AM1151">
        <v>0</v>
      </c>
      <c r="AN1151">
        <v>0.28571759259259</v>
      </c>
      <c r="AO1151">
        <v>0</v>
      </c>
      <c r="AP1151">
        <v>0</v>
      </c>
      <c r="AQ1151">
        <v>1001794789</v>
      </c>
      <c r="AR1151">
        <v>5021003</v>
      </c>
      <c r="AS1151">
        <v>2</v>
      </c>
    </row>
    <row r="1152" spans="1:45" x14ac:dyDescent="0.35">
      <c r="A1152">
        <v>6580234</v>
      </c>
      <c r="B1152">
        <v>0</v>
      </c>
      <c r="C1152">
        <v>10</v>
      </c>
      <c r="D1152" t="s">
        <v>203</v>
      </c>
      <c r="E1152" t="s">
        <v>359</v>
      </c>
      <c r="F1152" t="s">
        <v>310</v>
      </c>
      <c r="G1152" t="s">
        <v>1771</v>
      </c>
      <c r="H1152">
        <v>1</v>
      </c>
      <c r="I1152">
        <v>1</v>
      </c>
      <c r="J1152">
        <v>0</v>
      </c>
      <c r="K1152">
        <v>1</v>
      </c>
      <c r="L1152" t="s">
        <v>355</v>
      </c>
      <c r="M1152">
        <v>0</v>
      </c>
      <c r="N1152" s="16">
        <v>45839</v>
      </c>
      <c r="O1152" s="16">
        <v>45839</v>
      </c>
      <c r="Q1152" t="s">
        <v>152</v>
      </c>
      <c r="R1152" t="s">
        <v>307</v>
      </c>
      <c r="S1152">
        <v>10014641</v>
      </c>
      <c r="T1152" t="s">
        <v>152</v>
      </c>
      <c r="AE1152">
        <v>0</v>
      </c>
      <c r="AG1152">
        <v>0</v>
      </c>
      <c r="AI1152" t="s">
        <v>360</v>
      </c>
      <c r="AM1152">
        <v>0</v>
      </c>
      <c r="AN1152">
        <v>0.19047453703704001</v>
      </c>
      <c r="AO1152">
        <v>0</v>
      </c>
      <c r="AP1152">
        <v>0</v>
      </c>
      <c r="AQ1152">
        <v>1001794796</v>
      </c>
      <c r="AR1152">
        <v>5021011</v>
      </c>
      <c r="AS1152">
        <v>2</v>
      </c>
    </row>
    <row r="1153" spans="1:45" x14ac:dyDescent="0.35">
      <c r="A1153">
        <v>6580239</v>
      </c>
      <c r="B1153">
        <v>0</v>
      </c>
      <c r="C1153">
        <v>10</v>
      </c>
      <c r="D1153" t="s">
        <v>203</v>
      </c>
      <c r="E1153" t="s">
        <v>1324</v>
      </c>
      <c r="F1153" t="s">
        <v>310</v>
      </c>
      <c r="G1153" t="s">
        <v>1770</v>
      </c>
      <c r="H1153">
        <v>24</v>
      </c>
      <c r="I1153">
        <v>2</v>
      </c>
      <c r="J1153">
        <v>0</v>
      </c>
      <c r="K1153">
        <v>12</v>
      </c>
      <c r="L1153" t="s">
        <v>355</v>
      </c>
      <c r="M1153">
        <v>0</v>
      </c>
      <c r="N1153" s="16">
        <v>45809</v>
      </c>
      <c r="O1153" s="16">
        <v>45809</v>
      </c>
      <c r="Q1153" t="s">
        <v>216</v>
      </c>
      <c r="R1153" t="s">
        <v>282</v>
      </c>
      <c r="S1153">
        <v>10014642</v>
      </c>
      <c r="T1153" t="s">
        <v>216</v>
      </c>
      <c r="AE1153">
        <v>0</v>
      </c>
      <c r="AG1153">
        <v>0</v>
      </c>
      <c r="AI1153" t="s">
        <v>363</v>
      </c>
      <c r="AM1153">
        <v>0</v>
      </c>
      <c r="AN1153">
        <v>0.14285879629629999</v>
      </c>
      <c r="AO1153">
        <v>0</v>
      </c>
      <c r="AP1153">
        <v>0</v>
      </c>
      <c r="AQ1153">
        <v>1001795327</v>
      </c>
      <c r="AR1153">
        <v>5021974</v>
      </c>
      <c r="AS1153">
        <v>3</v>
      </c>
    </row>
    <row r="1154" spans="1:45" x14ac:dyDescent="0.35">
      <c r="A1154">
        <v>6580240</v>
      </c>
      <c r="B1154">
        <v>0</v>
      </c>
      <c r="C1154">
        <v>10</v>
      </c>
      <c r="D1154" t="s">
        <v>203</v>
      </c>
      <c r="E1154" t="s">
        <v>359</v>
      </c>
      <c r="F1154" t="s">
        <v>310</v>
      </c>
      <c r="G1154" t="s">
        <v>1769</v>
      </c>
      <c r="H1154">
        <v>2</v>
      </c>
      <c r="I1154">
        <v>1</v>
      </c>
      <c r="J1154">
        <v>0</v>
      </c>
      <c r="K1154">
        <v>2</v>
      </c>
      <c r="L1154" t="s">
        <v>355</v>
      </c>
      <c r="M1154">
        <v>0</v>
      </c>
      <c r="N1154" s="16">
        <v>45758</v>
      </c>
      <c r="O1154" s="16">
        <v>45758</v>
      </c>
      <c r="Q1154" t="s">
        <v>216</v>
      </c>
      <c r="R1154" t="s">
        <v>282</v>
      </c>
      <c r="S1154">
        <v>10014642</v>
      </c>
      <c r="T1154" t="s">
        <v>216</v>
      </c>
      <c r="AE1154">
        <v>0</v>
      </c>
      <c r="AG1154">
        <v>0</v>
      </c>
      <c r="AI1154" t="s">
        <v>363</v>
      </c>
      <c r="AM1154">
        <v>0</v>
      </c>
      <c r="AN1154">
        <v>4.7615740740740001E-2</v>
      </c>
      <c r="AO1154">
        <v>0</v>
      </c>
      <c r="AP1154">
        <v>0</v>
      </c>
      <c r="AQ1154">
        <v>1001795328</v>
      </c>
      <c r="AR1154">
        <v>5021975</v>
      </c>
      <c r="AS1154">
        <v>3</v>
      </c>
    </row>
    <row r="1155" spans="1:45" x14ac:dyDescent="0.35">
      <c r="A1155">
        <v>6580242</v>
      </c>
      <c r="B1155">
        <v>0</v>
      </c>
      <c r="C1155">
        <v>10</v>
      </c>
      <c r="D1155" t="s">
        <v>203</v>
      </c>
      <c r="E1155" t="s">
        <v>1324</v>
      </c>
      <c r="F1155" t="s">
        <v>310</v>
      </c>
      <c r="G1155" t="s">
        <v>1768</v>
      </c>
      <c r="H1155">
        <v>1</v>
      </c>
      <c r="I1155">
        <v>1</v>
      </c>
      <c r="J1155">
        <v>0</v>
      </c>
      <c r="K1155">
        <v>1</v>
      </c>
      <c r="L1155" t="s">
        <v>355</v>
      </c>
      <c r="M1155">
        <v>0</v>
      </c>
      <c r="N1155" s="16">
        <v>45839</v>
      </c>
      <c r="O1155" s="16">
        <v>45839</v>
      </c>
      <c r="Q1155" t="s">
        <v>216</v>
      </c>
      <c r="R1155" t="s">
        <v>282</v>
      </c>
      <c r="S1155">
        <v>10014642</v>
      </c>
      <c r="T1155" t="s">
        <v>216</v>
      </c>
      <c r="AE1155">
        <v>0</v>
      </c>
      <c r="AG1155">
        <v>0</v>
      </c>
      <c r="AI1155" t="s">
        <v>363</v>
      </c>
      <c r="AM1155">
        <v>0</v>
      </c>
      <c r="AN1155">
        <v>9.5243055555559994E-2</v>
      </c>
      <c r="AO1155">
        <v>0</v>
      </c>
      <c r="AP1155">
        <v>0</v>
      </c>
      <c r="AQ1155">
        <v>1001795329</v>
      </c>
      <c r="AR1155">
        <v>5021976</v>
      </c>
      <c r="AS1155">
        <v>3</v>
      </c>
    </row>
    <row r="1156" spans="1:45" x14ac:dyDescent="0.35">
      <c r="A1156">
        <v>6580410</v>
      </c>
      <c r="B1156">
        <v>0</v>
      </c>
      <c r="C1156">
        <v>10</v>
      </c>
      <c r="D1156" t="s">
        <v>203</v>
      </c>
      <c r="E1156" t="s">
        <v>1324</v>
      </c>
      <c r="F1156" t="s">
        <v>310</v>
      </c>
      <c r="G1156" t="s">
        <v>1767</v>
      </c>
      <c r="H1156">
        <v>12</v>
      </c>
      <c r="I1156">
        <v>2</v>
      </c>
      <c r="J1156">
        <v>0</v>
      </c>
      <c r="K1156">
        <v>6</v>
      </c>
      <c r="L1156" t="s">
        <v>355</v>
      </c>
      <c r="M1156">
        <v>0</v>
      </c>
      <c r="N1156" s="16">
        <v>45889</v>
      </c>
      <c r="O1156" s="16">
        <v>45889</v>
      </c>
      <c r="Q1156" t="s">
        <v>176</v>
      </c>
      <c r="R1156" t="s">
        <v>275</v>
      </c>
      <c r="S1156">
        <v>10014596</v>
      </c>
      <c r="T1156" t="s">
        <v>274</v>
      </c>
      <c r="AE1156">
        <v>0</v>
      </c>
      <c r="AG1156">
        <v>0</v>
      </c>
      <c r="AI1156" t="s">
        <v>363</v>
      </c>
      <c r="AM1156">
        <v>9.5243055555559994E-2</v>
      </c>
      <c r="AN1156">
        <v>0.28571759259259</v>
      </c>
      <c r="AO1156">
        <v>0</v>
      </c>
      <c r="AP1156">
        <v>0</v>
      </c>
      <c r="AQ1156">
        <v>1001795329</v>
      </c>
      <c r="AR1156">
        <v>5021977</v>
      </c>
      <c r="AS1156">
        <v>3</v>
      </c>
    </row>
    <row r="1157" spans="1:45" x14ac:dyDescent="0.35">
      <c r="A1157">
        <v>6580412</v>
      </c>
      <c r="B1157">
        <v>0</v>
      </c>
      <c r="C1157">
        <v>10</v>
      </c>
      <c r="D1157" t="s">
        <v>203</v>
      </c>
      <c r="E1157" t="s">
        <v>1324</v>
      </c>
      <c r="F1157" t="s">
        <v>310</v>
      </c>
      <c r="G1157" t="s">
        <v>1766</v>
      </c>
      <c r="H1157">
        <v>2</v>
      </c>
      <c r="I1157">
        <v>1</v>
      </c>
      <c r="J1157">
        <v>0</v>
      </c>
      <c r="K1157">
        <v>2</v>
      </c>
      <c r="L1157" t="s">
        <v>355</v>
      </c>
      <c r="M1157">
        <v>0</v>
      </c>
      <c r="N1157" s="16">
        <v>45839</v>
      </c>
      <c r="O1157" s="16">
        <v>45839</v>
      </c>
      <c r="Q1157" t="s">
        <v>176</v>
      </c>
      <c r="R1157" t="s">
        <v>275</v>
      </c>
      <c r="S1157">
        <v>10014596</v>
      </c>
      <c r="T1157" t="s">
        <v>274</v>
      </c>
      <c r="AE1157">
        <v>0</v>
      </c>
      <c r="AG1157">
        <v>0</v>
      </c>
      <c r="AI1157" t="s">
        <v>360</v>
      </c>
      <c r="AM1157">
        <v>0</v>
      </c>
      <c r="AN1157">
        <v>0.28571759259259</v>
      </c>
      <c r="AO1157">
        <v>0</v>
      </c>
      <c r="AP1157">
        <v>0</v>
      </c>
      <c r="AQ1157">
        <v>1001795330</v>
      </c>
      <c r="AR1157">
        <v>5021978</v>
      </c>
      <c r="AS1157">
        <v>2</v>
      </c>
    </row>
    <row r="1158" spans="1:45" x14ac:dyDescent="0.35">
      <c r="A1158">
        <v>6580577</v>
      </c>
      <c r="B1158">
        <v>0</v>
      </c>
      <c r="C1158">
        <v>10</v>
      </c>
      <c r="D1158" t="s">
        <v>367</v>
      </c>
      <c r="E1158" t="s">
        <v>1324</v>
      </c>
      <c r="F1158" t="s">
        <v>310</v>
      </c>
      <c r="G1158" t="s">
        <v>1765</v>
      </c>
      <c r="H1158">
        <v>0</v>
      </c>
      <c r="I1158">
        <v>2</v>
      </c>
      <c r="J1158">
        <v>0</v>
      </c>
      <c r="K1158">
        <v>6</v>
      </c>
      <c r="L1158" t="s">
        <v>355</v>
      </c>
      <c r="M1158">
        <v>0</v>
      </c>
      <c r="N1158" s="16">
        <v>45808</v>
      </c>
      <c r="O1158" s="16">
        <v>45808</v>
      </c>
      <c r="Q1158" t="s">
        <v>185</v>
      </c>
      <c r="R1158" t="s">
        <v>322</v>
      </c>
      <c r="S1158">
        <v>10014727</v>
      </c>
      <c r="T1158" t="s">
        <v>321</v>
      </c>
      <c r="AE1158">
        <v>0</v>
      </c>
      <c r="AG1158">
        <v>0</v>
      </c>
      <c r="AI1158" t="s">
        <v>356</v>
      </c>
      <c r="AM1158">
        <v>0</v>
      </c>
      <c r="AN1158">
        <v>0.33333333333332998</v>
      </c>
      <c r="AO1158">
        <v>0</v>
      </c>
      <c r="AP1158">
        <v>0</v>
      </c>
      <c r="AQ1158">
        <v>1001795331</v>
      </c>
      <c r="AR1158">
        <v>5021979</v>
      </c>
      <c r="AS1158">
        <v>1</v>
      </c>
    </row>
    <row r="1159" spans="1:45" x14ac:dyDescent="0.35">
      <c r="A1159">
        <v>6580587</v>
      </c>
      <c r="B1159">
        <v>0</v>
      </c>
      <c r="C1159">
        <v>10</v>
      </c>
      <c r="D1159" t="s">
        <v>367</v>
      </c>
      <c r="E1159" t="s">
        <v>1324</v>
      </c>
      <c r="F1159" t="s">
        <v>310</v>
      </c>
      <c r="G1159" t="s">
        <v>1764</v>
      </c>
      <c r="H1159">
        <v>0</v>
      </c>
      <c r="I1159">
        <v>2</v>
      </c>
      <c r="J1159">
        <v>0</v>
      </c>
      <c r="K1159">
        <v>4</v>
      </c>
      <c r="L1159" t="s">
        <v>355</v>
      </c>
      <c r="M1159">
        <v>0</v>
      </c>
      <c r="N1159" s="16">
        <v>45809</v>
      </c>
      <c r="O1159" s="16">
        <v>45809</v>
      </c>
      <c r="Q1159" t="s">
        <v>156</v>
      </c>
      <c r="R1159" t="s">
        <v>311</v>
      </c>
      <c r="S1159">
        <v>10016283</v>
      </c>
      <c r="T1159" t="s">
        <v>156</v>
      </c>
      <c r="AE1159">
        <v>0</v>
      </c>
      <c r="AG1159">
        <v>0</v>
      </c>
      <c r="AI1159" t="s">
        <v>363</v>
      </c>
      <c r="AM1159">
        <v>0</v>
      </c>
      <c r="AN1159">
        <v>0.38094907407407003</v>
      </c>
      <c r="AO1159">
        <v>0</v>
      </c>
      <c r="AP1159">
        <v>0</v>
      </c>
      <c r="AQ1159">
        <v>1001795335</v>
      </c>
      <c r="AR1159">
        <v>5021983</v>
      </c>
      <c r="AS1159">
        <v>3</v>
      </c>
    </row>
    <row r="1160" spans="1:45" x14ac:dyDescent="0.35">
      <c r="A1160">
        <v>6580600</v>
      </c>
      <c r="B1160">
        <v>0</v>
      </c>
      <c r="C1160">
        <v>10</v>
      </c>
      <c r="D1160" t="s">
        <v>367</v>
      </c>
      <c r="E1160" t="s">
        <v>359</v>
      </c>
      <c r="F1160" t="s">
        <v>310</v>
      </c>
      <c r="G1160" t="s">
        <v>1763</v>
      </c>
      <c r="H1160">
        <v>0</v>
      </c>
      <c r="I1160">
        <v>2</v>
      </c>
      <c r="J1160">
        <v>0</v>
      </c>
      <c r="K1160">
        <v>6</v>
      </c>
      <c r="L1160" t="s">
        <v>355</v>
      </c>
      <c r="M1160">
        <v>0</v>
      </c>
      <c r="N1160" s="16">
        <v>45809</v>
      </c>
      <c r="O1160" s="16">
        <v>45809</v>
      </c>
      <c r="Q1160" t="s">
        <v>156</v>
      </c>
      <c r="R1160" t="s">
        <v>311</v>
      </c>
      <c r="S1160">
        <v>10016283</v>
      </c>
      <c r="T1160" t="s">
        <v>156</v>
      </c>
      <c r="AE1160">
        <v>0</v>
      </c>
      <c r="AG1160">
        <v>0</v>
      </c>
      <c r="AI1160" t="s">
        <v>360</v>
      </c>
      <c r="AM1160">
        <v>0</v>
      </c>
      <c r="AN1160">
        <v>0.19047453703704001</v>
      </c>
      <c r="AO1160">
        <v>0</v>
      </c>
      <c r="AP1160">
        <v>0</v>
      </c>
      <c r="AQ1160">
        <v>1001795390</v>
      </c>
      <c r="AR1160">
        <v>5022090</v>
      </c>
      <c r="AS1160">
        <v>2</v>
      </c>
    </row>
    <row r="1161" spans="1:45" x14ac:dyDescent="0.35">
      <c r="A1161">
        <v>6580641</v>
      </c>
      <c r="B1161">
        <v>0</v>
      </c>
      <c r="C1161">
        <v>10</v>
      </c>
      <c r="D1161" t="s">
        <v>367</v>
      </c>
      <c r="E1161" t="s">
        <v>359</v>
      </c>
      <c r="F1161" t="s">
        <v>310</v>
      </c>
      <c r="G1161" t="s">
        <v>1762</v>
      </c>
      <c r="H1161">
        <v>0</v>
      </c>
      <c r="I1161">
        <v>2</v>
      </c>
      <c r="J1161">
        <v>0</v>
      </c>
      <c r="K1161">
        <v>6</v>
      </c>
      <c r="L1161" t="s">
        <v>355</v>
      </c>
      <c r="M1161">
        <v>0</v>
      </c>
      <c r="N1161" s="16">
        <v>45809</v>
      </c>
      <c r="O1161" s="16">
        <v>45809</v>
      </c>
      <c r="Q1161" t="s">
        <v>151</v>
      </c>
      <c r="R1161" t="s">
        <v>399</v>
      </c>
      <c r="S1161">
        <v>10014651</v>
      </c>
      <c r="T1161" t="s">
        <v>151</v>
      </c>
      <c r="AE1161">
        <v>0</v>
      </c>
      <c r="AG1161">
        <v>0</v>
      </c>
      <c r="AI1161" t="s">
        <v>363</v>
      </c>
      <c r="AM1161">
        <v>0</v>
      </c>
      <c r="AN1161">
        <v>9.5243055555559994E-2</v>
      </c>
      <c r="AO1161">
        <v>0</v>
      </c>
      <c r="AP1161">
        <v>0</v>
      </c>
      <c r="AQ1161">
        <v>1001795407</v>
      </c>
      <c r="AR1161">
        <v>5022150</v>
      </c>
      <c r="AS1161">
        <v>3</v>
      </c>
    </row>
    <row r="1162" spans="1:45" x14ac:dyDescent="0.35">
      <c r="A1162">
        <v>6580642</v>
      </c>
      <c r="B1162">
        <v>0</v>
      </c>
      <c r="C1162">
        <v>10</v>
      </c>
      <c r="D1162" t="s">
        <v>367</v>
      </c>
      <c r="E1162" t="s">
        <v>359</v>
      </c>
      <c r="F1162" t="s">
        <v>310</v>
      </c>
      <c r="G1162" t="s">
        <v>1761</v>
      </c>
      <c r="H1162">
        <v>0</v>
      </c>
      <c r="I1162">
        <v>2</v>
      </c>
      <c r="J1162">
        <v>0</v>
      </c>
      <c r="K1162">
        <v>2</v>
      </c>
      <c r="L1162" t="s">
        <v>355</v>
      </c>
      <c r="M1162">
        <v>0</v>
      </c>
      <c r="N1162" s="16">
        <v>45769</v>
      </c>
      <c r="O1162" s="16">
        <v>45769</v>
      </c>
      <c r="Q1162" t="s">
        <v>408</v>
      </c>
      <c r="R1162" t="s">
        <v>325</v>
      </c>
      <c r="S1162">
        <v>10015302</v>
      </c>
      <c r="T1162" t="s">
        <v>324</v>
      </c>
      <c r="AE1162">
        <v>0</v>
      </c>
      <c r="AG1162">
        <v>0</v>
      </c>
      <c r="AI1162" t="s">
        <v>360</v>
      </c>
      <c r="AM1162">
        <v>0</v>
      </c>
      <c r="AN1162">
        <v>0.38094907407407003</v>
      </c>
      <c r="AO1162">
        <v>0</v>
      </c>
      <c r="AP1162">
        <v>0</v>
      </c>
      <c r="AQ1162">
        <v>1001795631</v>
      </c>
      <c r="AR1162">
        <v>5022462</v>
      </c>
      <c r="AS1162">
        <v>2</v>
      </c>
    </row>
    <row r="1163" spans="1:45" x14ac:dyDescent="0.35">
      <c r="A1163">
        <v>6580748</v>
      </c>
      <c r="B1163">
        <v>0</v>
      </c>
      <c r="C1163">
        <v>10</v>
      </c>
      <c r="D1163" t="s">
        <v>203</v>
      </c>
      <c r="E1163" t="s">
        <v>1324</v>
      </c>
      <c r="F1163" t="s">
        <v>310</v>
      </c>
      <c r="G1163" t="s">
        <v>1760</v>
      </c>
      <c r="H1163">
        <v>4</v>
      </c>
      <c r="I1163">
        <v>2</v>
      </c>
      <c r="J1163">
        <v>0</v>
      </c>
      <c r="K1163">
        <v>2</v>
      </c>
      <c r="L1163" t="s">
        <v>355</v>
      </c>
      <c r="M1163">
        <v>0</v>
      </c>
      <c r="N1163" s="16">
        <v>45889</v>
      </c>
      <c r="O1163" s="16">
        <v>45889</v>
      </c>
      <c r="Q1163" t="s">
        <v>176</v>
      </c>
      <c r="R1163" t="s">
        <v>275</v>
      </c>
      <c r="S1163">
        <v>10014596</v>
      </c>
      <c r="T1163" t="s">
        <v>274</v>
      </c>
      <c r="AE1163">
        <v>0</v>
      </c>
      <c r="AG1163">
        <v>0</v>
      </c>
      <c r="AI1163" t="s">
        <v>360</v>
      </c>
      <c r="AM1163">
        <v>0</v>
      </c>
      <c r="AN1163">
        <v>0.19047453703704001</v>
      </c>
      <c r="AO1163">
        <v>0</v>
      </c>
      <c r="AP1163">
        <v>0</v>
      </c>
      <c r="AQ1163">
        <v>1001795834</v>
      </c>
      <c r="AR1163">
        <v>5022760</v>
      </c>
      <c r="AS1163">
        <v>2</v>
      </c>
    </row>
    <row r="1164" spans="1:45" x14ac:dyDescent="0.35">
      <c r="A1164">
        <v>6580897</v>
      </c>
      <c r="B1164">
        <v>0</v>
      </c>
      <c r="C1164">
        <v>10</v>
      </c>
      <c r="D1164" t="s">
        <v>371</v>
      </c>
      <c r="E1164" t="s">
        <v>359</v>
      </c>
      <c r="F1164" t="s">
        <v>310</v>
      </c>
      <c r="G1164" t="s">
        <v>1759</v>
      </c>
      <c r="H1164">
        <v>6</v>
      </c>
      <c r="I1164">
        <v>2</v>
      </c>
      <c r="J1164">
        <v>0</v>
      </c>
      <c r="K1164">
        <v>3</v>
      </c>
      <c r="L1164" t="s">
        <v>355</v>
      </c>
      <c r="M1164">
        <v>0</v>
      </c>
      <c r="N1164" s="16">
        <v>45789</v>
      </c>
      <c r="O1164" s="16">
        <v>45789</v>
      </c>
      <c r="Q1164" t="s">
        <v>209</v>
      </c>
      <c r="R1164" t="s">
        <v>280</v>
      </c>
      <c r="S1164">
        <v>10014630</v>
      </c>
      <c r="T1164" t="s">
        <v>209</v>
      </c>
      <c r="AE1164">
        <v>0</v>
      </c>
      <c r="AG1164">
        <v>0</v>
      </c>
      <c r="AI1164" t="s">
        <v>360</v>
      </c>
      <c r="AM1164">
        <v>0</v>
      </c>
      <c r="AN1164">
        <v>0.19047453703704001</v>
      </c>
      <c r="AO1164">
        <v>0</v>
      </c>
      <c r="AP1164">
        <v>0</v>
      </c>
      <c r="AQ1164">
        <v>1001797020</v>
      </c>
      <c r="AR1164">
        <v>5025193</v>
      </c>
      <c r="AS1164">
        <v>2</v>
      </c>
    </row>
    <row r="1165" spans="1:45" x14ac:dyDescent="0.35">
      <c r="A1165">
        <v>6580950</v>
      </c>
      <c r="B1165">
        <v>0</v>
      </c>
      <c r="C1165">
        <v>10</v>
      </c>
      <c r="D1165" t="s">
        <v>371</v>
      </c>
      <c r="E1165" t="s">
        <v>1324</v>
      </c>
      <c r="F1165" t="s">
        <v>310</v>
      </c>
      <c r="G1165" t="s">
        <v>1758</v>
      </c>
      <c r="H1165">
        <v>8</v>
      </c>
      <c r="I1165">
        <v>2</v>
      </c>
      <c r="J1165">
        <v>0</v>
      </c>
      <c r="K1165">
        <v>4</v>
      </c>
      <c r="L1165" t="s">
        <v>355</v>
      </c>
      <c r="M1165">
        <v>0</v>
      </c>
      <c r="N1165" s="16">
        <v>45839</v>
      </c>
      <c r="O1165" s="16">
        <v>45839</v>
      </c>
      <c r="Q1165" t="s">
        <v>157</v>
      </c>
      <c r="R1165" t="s">
        <v>345</v>
      </c>
      <c r="S1165">
        <v>10014635</v>
      </c>
      <c r="T1165" t="s">
        <v>157</v>
      </c>
      <c r="AE1165">
        <v>0</v>
      </c>
      <c r="AG1165">
        <v>0</v>
      </c>
      <c r="AI1165" t="s">
        <v>360</v>
      </c>
      <c r="AM1165">
        <v>0</v>
      </c>
      <c r="AN1165">
        <v>0.14285879629629999</v>
      </c>
      <c r="AO1165">
        <v>0</v>
      </c>
      <c r="AP1165">
        <v>0</v>
      </c>
      <c r="AQ1165">
        <v>1001797306</v>
      </c>
      <c r="AR1165">
        <v>5025806</v>
      </c>
      <c r="AS1165">
        <v>2</v>
      </c>
    </row>
    <row r="1166" spans="1:45" x14ac:dyDescent="0.35">
      <c r="A1166">
        <v>6580974</v>
      </c>
      <c r="B1166">
        <v>0</v>
      </c>
      <c r="C1166">
        <v>10</v>
      </c>
      <c r="D1166" t="s">
        <v>371</v>
      </c>
      <c r="E1166" t="s">
        <v>359</v>
      </c>
      <c r="F1166" t="s">
        <v>310</v>
      </c>
      <c r="G1166" t="s">
        <v>1757</v>
      </c>
      <c r="H1166">
        <v>6</v>
      </c>
      <c r="I1166">
        <v>2</v>
      </c>
      <c r="J1166">
        <v>0</v>
      </c>
      <c r="K1166">
        <v>3</v>
      </c>
      <c r="L1166" t="s">
        <v>355</v>
      </c>
      <c r="M1166">
        <v>0</v>
      </c>
      <c r="N1166" s="16">
        <v>45782</v>
      </c>
      <c r="O1166" s="16">
        <v>45782</v>
      </c>
      <c r="Q1166" t="s">
        <v>209</v>
      </c>
      <c r="R1166" t="s">
        <v>280</v>
      </c>
      <c r="S1166">
        <v>10014630</v>
      </c>
      <c r="T1166" t="s">
        <v>209</v>
      </c>
      <c r="AE1166">
        <v>0</v>
      </c>
      <c r="AG1166">
        <v>0</v>
      </c>
      <c r="AI1166" t="s">
        <v>360</v>
      </c>
      <c r="AM1166">
        <v>0.29166666666667002</v>
      </c>
      <c r="AN1166">
        <v>0.29166666666667002</v>
      </c>
      <c r="AO1166">
        <v>0</v>
      </c>
      <c r="AP1166">
        <v>0</v>
      </c>
      <c r="AQ1166">
        <v>1001797991</v>
      </c>
      <c r="AR1166">
        <v>5026234</v>
      </c>
      <c r="AS1166">
        <v>2</v>
      </c>
    </row>
    <row r="1167" spans="1:45" x14ac:dyDescent="0.35">
      <c r="A1167">
        <v>6581013</v>
      </c>
      <c r="B1167">
        <v>0</v>
      </c>
      <c r="C1167">
        <v>10</v>
      </c>
      <c r="D1167" t="s">
        <v>371</v>
      </c>
      <c r="E1167" t="s">
        <v>359</v>
      </c>
      <c r="F1167" t="s">
        <v>310</v>
      </c>
      <c r="G1167" t="s">
        <v>1756</v>
      </c>
      <c r="H1167">
        <v>10</v>
      </c>
      <c r="I1167">
        <v>2</v>
      </c>
      <c r="J1167">
        <v>0</v>
      </c>
      <c r="K1167">
        <v>5</v>
      </c>
      <c r="L1167" t="s">
        <v>355</v>
      </c>
      <c r="M1167">
        <v>0</v>
      </c>
      <c r="N1167" s="16">
        <v>45810</v>
      </c>
      <c r="O1167" s="16">
        <v>45810</v>
      </c>
      <c r="Q1167" t="s">
        <v>224</v>
      </c>
      <c r="R1167" t="s">
        <v>389</v>
      </c>
      <c r="S1167">
        <v>10014612</v>
      </c>
      <c r="T1167" t="s">
        <v>224</v>
      </c>
      <c r="AE1167">
        <v>0</v>
      </c>
      <c r="AG1167">
        <v>0</v>
      </c>
      <c r="AI1167" t="s">
        <v>360</v>
      </c>
      <c r="AM1167">
        <v>0.29166666666667002</v>
      </c>
      <c r="AN1167">
        <v>0.39583333333332998</v>
      </c>
      <c r="AO1167">
        <v>0</v>
      </c>
      <c r="AP1167">
        <v>0</v>
      </c>
      <c r="AQ1167">
        <v>1001798236</v>
      </c>
      <c r="AR1167">
        <v>5026403</v>
      </c>
      <c r="AS1167">
        <v>2</v>
      </c>
    </row>
    <row r="1168" spans="1:45" x14ac:dyDescent="0.35">
      <c r="A1168">
        <v>6581100</v>
      </c>
      <c r="B1168">
        <v>0</v>
      </c>
      <c r="C1168">
        <v>10</v>
      </c>
      <c r="D1168" t="s">
        <v>203</v>
      </c>
      <c r="E1168" t="s">
        <v>1324</v>
      </c>
      <c r="F1168" t="s">
        <v>310</v>
      </c>
      <c r="G1168" t="s">
        <v>1755</v>
      </c>
      <c r="H1168">
        <v>4</v>
      </c>
      <c r="I1168">
        <v>2</v>
      </c>
      <c r="J1168">
        <v>0</v>
      </c>
      <c r="K1168">
        <v>2</v>
      </c>
      <c r="L1168" t="s">
        <v>355</v>
      </c>
      <c r="M1168">
        <v>0</v>
      </c>
      <c r="N1168" s="16">
        <v>45839</v>
      </c>
      <c r="O1168" s="16">
        <v>45839</v>
      </c>
      <c r="Q1168" t="s">
        <v>128</v>
      </c>
      <c r="R1168" t="s">
        <v>390</v>
      </c>
      <c r="S1168">
        <v>10014594</v>
      </c>
      <c r="T1168" t="s">
        <v>128</v>
      </c>
      <c r="AE1168">
        <v>0</v>
      </c>
      <c r="AG1168">
        <v>0</v>
      </c>
      <c r="AI1168" t="s">
        <v>360</v>
      </c>
      <c r="AM1168">
        <v>0</v>
      </c>
      <c r="AN1168">
        <v>0.19047453703704001</v>
      </c>
      <c r="AO1168">
        <v>0</v>
      </c>
      <c r="AP1168">
        <v>0</v>
      </c>
      <c r="AQ1168">
        <v>1001799580</v>
      </c>
      <c r="AR1168">
        <v>5028698</v>
      </c>
      <c r="AS1168">
        <v>2</v>
      </c>
    </row>
    <row r="1169" spans="1:45" x14ac:dyDescent="0.35">
      <c r="A1169">
        <v>6581134</v>
      </c>
      <c r="B1169">
        <v>0</v>
      </c>
      <c r="C1169">
        <v>10</v>
      </c>
      <c r="D1169" t="s">
        <v>361</v>
      </c>
      <c r="E1169" t="s">
        <v>1324</v>
      </c>
      <c r="F1169" t="s">
        <v>310</v>
      </c>
      <c r="G1169" t="s">
        <v>1754</v>
      </c>
      <c r="H1169">
        <v>4</v>
      </c>
      <c r="I1169">
        <v>2</v>
      </c>
      <c r="J1169">
        <v>0</v>
      </c>
      <c r="K1169">
        <v>2</v>
      </c>
      <c r="L1169" t="s">
        <v>355</v>
      </c>
      <c r="M1169">
        <v>0</v>
      </c>
      <c r="N1169" s="16">
        <v>45839</v>
      </c>
      <c r="O1169" s="16">
        <v>45839</v>
      </c>
      <c r="Q1169" t="s">
        <v>218</v>
      </c>
      <c r="R1169" t="s">
        <v>279</v>
      </c>
      <c r="S1169">
        <v>10014633</v>
      </c>
      <c r="T1169" t="s">
        <v>218</v>
      </c>
      <c r="AE1169">
        <v>0</v>
      </c>
      <c r="AG1169">
        <v>0</v>
      </c>
      <c r="AI1169" t="s">
        <v>360</v>
      </c>
      <c r="AM1169">
        <v>0</v>
      </c>
      <c r="AN1169">
        <v>4.7615740740740001E-2</v>
      </c>
      <c r="AO1169">
        <v>0</v>
      </c>
      <c r="AP1169">
        <v>0</v>
      </c>
      <c r="AQ1169">
        <v>1001799588</v>
      </c>
      <c r="AR1169">
        <v>5028705</v>
      </c>
      <c r="AS1169">
        <v>2</v>
      </c>
    </row>
    <row r="1170" spans="1:45" x14ac:dyDescent="0.35">
      <c r="A1170">
        <v>6581135</v>
      </c>
      <c r="B1170">
        <v>0</v>
      </c>
      <c r="C1170">
        <v>10</v>
      </c>
      <c r="D1170" t="s">
        <v>203</v>
      </c>
      <c r="E1170" t="s">
        <v>1324</v>
      </c>
      <c r="F1170" t="s">
        <v>310</v>
      </c>
      <c r="G1170" t="s">
        <v>1753</v>
      </c>
      <c r="H1170">
        <v>6</v>
      </c>
      <c r="I1170">
        <v>2</v>
      </c>
      <c r="J1170">
        <v>0</v>
      </c>
      <c r="K1170">
        <v>3</v>
      </c>
      <c r="L1170" t="s">
        <v>355</v>
      </c>
      <c r="M1170">
        <v>0</v>
      </c>
      <c r="N1170" s="16">
        <v>45839</v>
      </c>
      <c r="O1170" s="16">
        <v>45839</v>
      </c>
      <c r="Q1170" t="s">
        <v>218</v>
      </c>
      <c r="R1170" t="s">
        <v>279</v>
      </c>
      <c r="S1170">
        <v>10014633</v>
      </c>
      <c r="T1170" t="s">
        <v>218</v>
      </c>
      <c r="AE1170">
        <v>0</v>
      </c>
      <c r="AG1170">
        <v>0</v>
      </c>
      <c r="AI1170" t="s">
        <v>360</v>
      </c>
      <c r="AM1170">
        <v>0</v>
      </c>
      <c r="AN1170">
        <v>4.7615740740740001E-2</v>
      </c>
      <c r="AO1170">
        <v>0</v>
      </c>
      <c r="AP1170">
        <v>0</v>
      </c>
      <c r="AQ1170">
        <v>1001799589</v>
      </c>
      <c r="AR1170">
        <v>5028706</v>
      </c>
      <c r="AS1170">
        <v>2</v>
      </c>
    </row>
    <row r="1171" spans="1:45" x14ac:dyDescent="0.35">
      <c r="A1171">
        <v>6581135</v>
      </c>
      <c r="B1171">
        <v>0</v>
      </c>
      <c r="C1171">
        <v>20</v>
      </c>
      <c r="D1171" t="s">
        <v>361</v>
      </c>
      <c r="E1171" t="s">
        <v>1324</v>
      </c>
      <c r="F1171" t="s">
        <v>310</v>
      </c>
      <c r="G1171" t="s">
        <v>1753</v>
      </c>
      <c r="H1171">
        <v>4</v>
      </c>
      <c r="I1171">
        <v>2</v>
      </c>
      <c r="J1171">
        <v>0</v>
      </c>
      <c r="K1171">
        <v>2</v>
      </c>
      <c r="L1171" t="s">
        <v>355</v>
      </c>
      <c r="M1171">
        <v>0</v>
      </c>
      <c r="N1171" s="16">
        <v>45839</v>
      </c>
      <c r="O1171" s="16">
        <v>45839</v>
      </c>
      <c r="Q1171" t="s">
        <v>218</v>
      </c>
      <c r="R1171" t="s">
        <v>279</v>
      </c>
      <c r="S1171">
        <v>10014633</v>
      </c>
      <c r="T1171" t="s">
        <v>218</v>
      </c>
      <c r="AE1171">
        <v>0</v>
      </c>
      <c r="AG1171">
        <v>0</v>
      </c>
      <c r="AI1171" t="s">
        <v>363</v>
      </c>
      <c r="AM1171">
        <v>0</v>
      </c>
      <c r="AN1171">
        <v>0.85714120370369995</v>
      </c>
      <c r="AO1171">
        <v>0</v>
      </c>
      <c r="AP1171">
        <v>0</v>
      </c>
      <c r="AQ1171">
        <v>1001799591</v>
      </c>
      <c r="AR1171">
        <v>5028708</v>
      </c>
      <c r="AS1171">
        <v>3</v>
      </c>
    </row>
    <row r="1172" spans="1:45" x14ac:dyDescent="0.35">
      <c r="A1172">
        <v>6581139</v>
      </c>
      <c r="B1172">
        <v>0</v>
      </c>
      <c r="C1172">
        <v>10</v>
      </c>
      <c r="D1172" t="s">
        <v>203</v>
      </c>
      <c r="E1172" t="s">
        <v>1324</v>
      </c>
      <c r="F1172" t="s">
        <v>310</v>
      </c>
      <c r="G1172" t="s">
        <v>1751</v>
      </c>
      <c r="H1172">
        <v>2</v>
      </c>
      <c r="I1172">
        <v>1</v>
      </c>
      <c r="J1172">
        <v>0</v>
      </c>
      <c r="K1172">
        <v>2</v>
      </c>
      <c r="L1172" t="s">
        <v>355</v>
      </c>
      <c r="M1172">
        <v>0</v>
      </c>
      <c r="N1172" s="16">
        <v>45808</v>
      </c>
      <c r="O1172" s="16">
        <v>45808</v>
      </c>
      <c r="Q1172" t="s">
        <v>230</v>
      </c>
      <c r="R1172" t="s">
        <v>277</v>
      </c>
      <c r="S1172">
        <v>10014636</v>
      </c>
      <c r="T1172" t="s">
        <v>230</v>
      </c>
      <c r="AE1172">
        <v>0</v>
      </c>
      <c r="AG1172">
        <v>0</v>
      </c>
      <c r="AI1172" t="s">
        <v>363</v>
      </c>
      <c r="AM1172">
        <v>0</v>
      </c>
      <c r="AN1172">
        <v>0.14285879629629999</v>
      </c>
      <c r="AO1172">
        <v>0</v>
      </c>
      <c r="AP1172">
        <v>0</v>
      </c>
      <c r="AQ1172">
        <v>1001799593</v>
      </c>
      <c r="AR1172">
        <v>5028710</v>
      </c>
      <c r="AS1172">
        <v>3</v>
      </c>
    </row>
    <row r="1173" spans="1:45" x14ac:dyDescent="0.35">
      <c r="A1173">
        <v>6581140</v>
      </c>
      <c r="B1173">
        <v>0</v>
      </c>
      <c r="C1173">
        <v>10</v>
      </c>
      <c r="D1173" t="s">
        <v>203</v>
      </c>
      <c r="E1173" t="s">
        <v>1324</v>
      </c>
      <c r="F1173" t="s">
        <v>310</v>
      </c>
      <c r="G1173" t="s">
        <v>1750</v>
      </c>
      <c r="H1173">
        <v>10</v>
      </c>
      <c r="I1173">
        <v>2</v>
      </c>
      <c r="J1173">
        <v>0</v>
      </c>
      <c r="K1173">
        <v>5</v>
      </c>
      <c r="L1173" t="s">
        <v>355</v>
      </c>
      <c r="M1173">
        <v>0</v>
      </c>
      <c r="N1173" s="16">
        <v>45839</v>
      </c>
      <c r="O1173" s="16">
        <v>45839</v>
      </c>
      <c r="Q1173" t="s">
        <v>230</v>
      </c>
      <c r="R1173" t="s">
        <v>277</v>
      </c>
      <c r="S1173">
        <v>10014636</v>
      </c>
      <c r="T1173" t="s">
        <v>230</v>
      </c>
      <c r="AE1173">
        <v>0</v>
      </c>
      <c r="AG1173">
        <v>0</v>
      </c>
      <c r="AI1173" t="s">
        <v>363</v>
      </c>
      <c r="AM1173">
        <v>0</v>
      </c>
      <c r="AN1173">
        <v>0.23809027777778</v>
      </c>
      <c r="AO1173">
        <v>0</v>
      </c>
      <c r="AP1173">
        <v>0</v>
      </c>
      <c r="AQ1173">
        <v>1001799596</v>
      </c>
      <c r="AR1173">
        <v>5028719</v>
      </c>
      <c r="AS1173">
        <v>3</v>
      </c>
    </row>
    <row r="1174" spans="1:45" x14ac:dyDescent="0.35">
      <c r="A1174">
        <v>6581141</v>
      </c>
      <c r="B1174">
        <v>0</v>
      </c>
      <c r="C1174">
        <v>10</v>
      </c>
      <c r="D1174" t="s">
        <v>203</v>
      </c>
      <c r="E1174" t="s">
        <v>1324</v>
      </c>
      <c r="F1174" t="s">
        <v>310</v>
      </c>
      <c r="G1174" t="s">
        <v>1749</v>
      </c>
      <c r="H1174">
        <v>3</v>
      </c>
      <c r="I1174">
        <v>1</v>
      </c>
      <c r="J1174">
        <v>0</v>
      </c>
      <c r="K1174">
        <v>3</v>
      </c>
      <c r="L1174" t="s">
        <v>355</v>
      </c>
      <c r="M1174">
        <v>0</v>
      </c>
      <c r="N1174" s="16">
        <v>45807</v>
      </c>
      <c r="O1174" s="16">
        <v>45807</v>
      </c>
      <c r="Q1174" t="s">
        <v>230</v>
      </c>
      <c r="R1174" t="s">
        <v>277</v>
      </c>
      <c r="S1174">
        <v>10014636</v>
      </c>
      <c r="T1174" t="s">
        <v>230</v>
      </c>
      <c r="AE1174">
        <v>0</v>
      </c>
      <c r="AG1174">
        <v>0</v>
      </c>
      <c r="AI1174" t="s">
        <v>363</v>
      </c>
      <c r="AM1174">
        <v>0</v>
      </c>
      <c r="AN1174">
        <v>0.28571759259259</v>
      </c>
      <c r="AO1174">
        <v>0</v>
      </c>
      <c r="AP1174">
        <v>0</v>
      </c>
      <c r="AQ1174">
        <v>1001799597</v>
      </c>
      <c r="AR1174">
        <v>5028720</v>
      </c>
      <c r="AS1174">
        <v>3</v>
      </c>
    </row>
    <row r="1175" spans="1:45" x14ac:dyDescent="0.35">
      <c r="A1175">
        <v>6581141</v>
      </c>
      <c r="B1175">
        <v>0</v>
      </c>
      <c r="C1175">
        <v>20</v>
      </c>
      <c r="D1175" t="s">
        <v>361</v>
      </c>
      <c r="E1175" t="s">
        <v>1324</v>
      </c>
      <c r="F1175" t="s">
        <v>310</v>
      </c>
      <c r="G1175" t="s">
        <v>1749</v>
      </c>
      <c r="H1175">
        <v>1</v>
      </c>
      <c r="I1175">
        <v>1</v>
      </c>
      <c r="J1175">
        <v>0</v>
      </c>
      <c r="K1175">
        <v>1</v>
      </c>
      <c r="L1175" t="s">
        <v>355</v>
      </c>
      <c r="M1175">
        <v>0</v>
      </c>
      <c r="N1175" s="16">
        <v>45807</v>
      </c>
      <c r="O1175" s="16">
        <v>45807</v>
      </c>
      <c r="Q1175" t="s">
        <v>230</v>
      </c>
      <c r="R1175" t="s">
        <v>277</v>
      </c>
      <c r="S1175">
        <v>10014636</v>
      </c>
      <c r="T1175" t="s">
        <v>230</v>
      </c>
      <c r="AE1175">
        <v>0</v>
      </c>
      <c r="AG1175">
        <v>0</v>
      </c>
      <c r="AI1175" t="s">
        <v>356</v>
      </c>
      <c r="AM1175">
        <v>0</v>
      </c>
      <c r="AN1175">
        <v>0.57143518518518999</v>
      </c>
      <c r="AO1175">
        <v>0</v>
      </c>
      <c r="AP1175">
        <v>0</v>
      </c>
      <c r="AQ1175">
        <v>1001800550</v>
      </c>
      <c r="AR1175">
        <v>5029972</v>
      </c>
      <c r="AS1175">
        <v>1</v>
      </c>
    </row>
    <row r="1176" spans="1:45" x14ac:dyDescent="0.35">
      <c r="A1176">
        <v>6581142</v>
      </c>
      <c r="B1176">
        <v>0</v>
      </c>
      <c r="C1176">
        <v>10</v>
      </c>
      <c r="D1176" t="s">
        <v>361</v>
      </c>
      <c r="E1176" t="s">
        <v>1324</v>
      </c>
      <c r="F1176" t="s">
        <v>310</v>
      </c>
      <c r="G1176" t="s">
        <v>1748</v>
      </c>
      <c r="H1176">
        <v>96</v>
      </c>
      <c r="I1176">
        <v>4</v>
      </c>
      <c r="J1176">
        <v>0</v>
      </c>
      <c r="K1176">
        <v>24</v>
      </c>
      <c r="L1176" t="s">
        <v>355</v>
      </c>
      <c r="M1176">
        <v>0</v>
      </c>
      <c r="N1176" s="16">
        <v>45869</v>
      </c>
      <c r="O1176" s="16">
        <v>45870</v>
      </c>
      <c r="Q1176" t="s">
        <v>230</v>
      </c>
      <c r="R1176" t="s">
        <v>277</v>
      </c>
      <c r="S1176">
        <v>10014636</v>
      </c>
      <c r="T1176" t="s">
        <v>230</v>
      </c>
      <c r="AE1176">
        <v>0</v>
      </c>
      <c r="AG1176">
        <v>0</v>
      </c>
      <c r="AI1176" t="s">
        <v>363</v>
      </c>
      <c r="AM1176">
        <v>0</v>
      </c>
      <c r="AN1176">
        <v>0.23809027777778</v>
      </c>
      <c r="AO1176">
        <v>0</v>
      </c>
      <c r="AP1176">
        <v>0</v>
      </c>
      <c r="AQ1176">
        <v>1001800793</v>
      </c>
      <c r="AR1176">
        <v>5030420</v>
      </c>
      <c r="AS1176">
        <v>3</v>
      </c>
    </row>
    <row r="1177" spans="1:45" x14ac:dyDescent="0.35">
      <c r="A1177">
        <v>6581147</v>
      </c>
      <c r="B1177">
        <v>0</v>
      </c>
      <c r="C1177">
        <v>10</v>
      </c>
      <c r="D1177" t="s">
        <v>203</v>
      </c>
      <c r="E1177" t="s">
        <v>1324</v>
      </c>
      <c r="F1177" t="s">
        <v>310</v>
      </c>
      <c r="G1177" t="s">
        <v>1747</v>
      </c>
      <c r="H1177">
        <v>48</v>
      </c>
      <c r="I1177">
        <v>2</v>
      </c>
      <c r="J1177">
        <v>0</v>
      </c>
      <c r="K1177">
        <v>24</v>
      </c>
      <c r="L1177" t="s">
        <v>355</v>
      </c>
      <c r="M1177">
        <v>0</v>
      </c>
      <c r="N1177" s="16">
        <v>45869</v>
      </c>
      <c r="O1177" s="16">
        <v>45870</v>
      </c>
      <c r="Q1177" t="s">
        <v>230</v>
      </c>
      <c r="R1177" t="s">
        <v>277</v>
      </c>
      <c r="S1177">
        <v>10014636</v>
      </c>
      <c r="T1177" t="s">
        <v>230</v>
      </c>
      <c r="AE1177">
        <v>0</v>
      </c>
      <c r="AG1177">
        <v>0</v>
      </c>
      <c r="AI1177" t="s">
        <v>360</v>
      </c>
      <c r="AM1177">
        <v>0</v>
      </c>
      <c r="AN1177">
        <v>9.5243055555559994E-2</v>
      </c>
      <c r="AO1177">
        <v>0</v>
      </c>
      <c r="AP1177">
        <v>0</v>
      </c>
      <c r="AQ1177">
        <v>1001800845</v>
      </c>
      <c r="AR1177">
        <v>5030482</v>
      </c>
      <c r="AS1177">
        <v>2</v>
      </c>
    </row>
    <row r="1178" spans="1:45" x14ac:dyDescent="0.35">
      <c r="A1178">
        <v>6581147</v>
      </c>
      <c r="B1178">
        <v>0</v>
      </c>
      <c r="C1178">
        <v>20</v>
      </c>
      <c r="D1178" t="s">
        <v>361</v>
      </c>
      <c r="E1178" t="s">
        <v>1324</v>
      </c>
      <c r="F1178" t="s">
        <v>310</v>
      </c>
      <c r="G1178" t="s">
        <v>1747</v>
      </c>
      <c r="H1178">
        <v>24</v>
      </c>
      <c r="I1178">
        <v>2</v>
      </c>
      <c r="J1178">
        <v>0</v>
      </c>
      <c r="K1178">
        <v>12</v>
      </c>
      <c r="L1178" t="s">
        <v>355</v>
      </c>
      <c r="M1178">
        <v>0</v>
      </c>
      <c r="N1178" s="16">
        <v>45870</v>
      </c>
      <c r="O1178" s="16">
        <v>45870</v>
      </c>
      <c r="Q1178" t="s">
        <v>230</v>
      </c>
      <c r="R1178" t="s">
        <v>277</v>
      </c>
      <c r="S1178">
        <v>10014636</v>
      </c>
      <c r="T1178" t="s">
        <v>230</v>
      </c>
      <c r="AE1178">
        <v>0</v>
      </c>
      <c r="AG1178">
        <v>0</v>
      </c>
      <c r="AI1178" t="s">
        <v>360</v>
      </c>
      <c r="AM1178">
        <v>0</v>
      </c>
      <c r="AN1178">
        <v>9.5243055555559994E-2</v>
      </c>
      <c r="AO1178">
        <v>0</v>
      </c>
      <c r="AP1178">
        <v>0</v>
      </c>
      <c r="AQ1178">
        <v>1001800847</v>
      </c>
      <c r="AR1178">
        <v>5030484</v>
      </c>
      <c r="AS1178">
        <v>2</v>
      </c>
    </row>
    <row r="1179" spans="1:45" x14ac:dyDescent="0.35">
      <c r="A1179">
        <v>6581265</v>
      </c>
      <c r="B1179">
        <v>0</v>
      </c>
      <c r="C1179">
        <v>10</v>
      </c>
      <c r="D1179" t="s">
        <v>203</v>
      </c>
      <c r="E1179" t="s">
        <v>1324</v>
      </c>
      <c r="F1179" t="s">
        <v>310</v>
      </c>
      <c r="G1179" t="s">
        <v>1746</v>
      </c>
      <c r="H1179">
        <v>5</v>
      </c>
      <c r="I1179">
        <v>1</v>
      </c>
      <c r="J1179">
        <v>0</v>
      </c>
      <c r="K1179">
        <v>5</v>
      </c>
      <c r="L1179" t="s">
        <v>355</v>
      </c>
      <c r="M1179">
        <v>0</v>
      </c>
      <c r="N1179" s="16">
        <v>45809</v>
      </c>
      <c r="O1179" s="16">
        <v>45809</v>
      </c>
      <c r="Q1179" t="s">
        <v>230</v>
      </c>
      <c r="R1179" t="s">
        <v>277</v>
      </c>
      <c r="S1179">
        <v>10014636</v>
      </c>
      <c r="T1179" t="s">
        <v>230</v>
      </c>
      <c r="AE1179">
        <v>0</v>
      </c>
      <c r="AG1179">
        <v>0</v>
      </c>
      <c r="AI1179" t="s">
        <v>356</v>
      </c>
      <c r="AM1179">
        <v>0</v>
      </c>
      <c r="AN1179">
        <v>0.23809027777778</v>
      </c>
      <c r="AO1179">
        <v>0</v>
      </c>
      <c r="AP1179">
        <v>0</v>
      </c>
      <c r="AQ1179">
        <v>1001800848</v>
      </c>
      <c r="AR1179">
        <v>5030485</v>
      </c>
      <c r="AS1179">
        <v>1</v>
      </c>
    </row>
    <row r="1180" spans="1:45" x14ac:dyDescent="0.35">
      <c r="A1180">
        <v>6581266</v>
      </c>
      <c r="B1180">
        <v>0</v>
      </c>
      <c r="C1180">
        <v>10</v>
      </c>
      <c r="D1180" t="s">
        <v>203</v>
      </c>
      <c r="E1180" t="s">
        <v>359</v>
      </c>
      <c r="F1180" t="s">
        <v>310</v>
      </c>
      <c r="G1180" t="s">
        <v>1745</v>
      </c>
      <c r="H1180">
        <v>6</v>
      </c>
      <c r="I1180">
        <v>2</v>
      </c>
      <c r="J1180">
        <v>0</v>
      </c>
      <c r="K1180">
        <v>3</v>
      </c>
      <c r="L1180" t="s">
        <v>355</v>
      </c>
      <c r="M1180">
        <v>0</v>
      </c>
      <c r="N1180" s="16">
        <v>45839</v>
      </c>
      <c r="O1180" s="16">
        <v>45839</v>
      </c>
      <c r="Q1180" t="s">
        <v>230</v>
      </c>
      <c r="R1180" t="s">
        <v>277</v>
      </c>
      <c r="S1180">
        <v>10014636</v>
      </c>
      <c r="T1180" t="s">
        <v>230</v>
      </c>
      <c r="AE1180">
        <v>0</v>
      </c>
      <c r="AG1180">
        <v>0</v>
      </c>
      <c r="AI1180" t="s">
        <v>363</v>
      </c>
      <c r="AM1180">
        <v>0</v>
      </c>
      <c r="AN1180">
        <v>0.19047453703704001</v>
      </c>
      <c r="AO1180">
        <v>0</v>
      </c>
      <c r="AP1180">
        <v>0</v>
      </c>
      <c r="AQ1180">
        <v>1001800851</v>
      </c>
      <c r="AR1180">
        <v>5030488</v>
      </c>
      <c r="AS1180">
        <v>3</v>
      </c>
    </row>
    <row r="1181" spans="1:45" x14ac:dyDescent="0.35">
      <c r="A1181">
        <v>6581267</v>
      </c>
      <c r="B1181">
        <v>0</v>
      </c>
      <c r="C1181">
        <v>10</v>
      </c>
      <c r="D1181" t="s">
        <v>203</v>
      </c>
      <c r="E1181" t="s">
        <v>1324</v>
      </c>
      <c r="F1181" t="s">
        <v>310</v>
      </c>
      <c r="G1181" t="s">
        <v>1744</v>
      </c>
      <c r="H1181">
        <v>4</v>
      </c>
      <c r="I1181">
        <v>2</v>
      </c>
      <c r="J1181">
        <v>0</v>
      </c>
      <c r="K1181">
        <v>2</v>
      </c>
      <c r="L1181" t="s">
        <v>355</v>
      </c>
      <c r="M1181">
        <v>0</v>
      </c>
      <c r="N1181" s="16">
        <v>45809</v>
      </c>
      <c r="O1181" s="16">
        <v>45809</v>
      </c>
      <c r="Q1181" t="s">
        <v>230</v>
      </c>
      <c r="R1181" t="s">
        <v>277</v>
      </c>
      <c r="S1181">
        <v>10014636</v>
      </c>
      <c r="T1181" t="s">
        <v>230</v>
      </c>
      <c r="AE1181">
        <v>0</v>
      </c>
      <c r="AG1181">
        <v>0</v>
      </c>
      <c r="AI1181" t="s">
        <v>363</v>
      </c>
      <c r="AM1181">
        <v>0</v>
      </c>
      <c r="AN1181">
        <v>9.5243055555559994E-2</v>
      </c>
      <c r="AO1181">
        <v>0</v>
      </c>
      <c r="AP1181">
        <v>0</v>
      </c>
      <c r="AQ1181">
        <v>1001800885</v>
      </c>
      <c r="AR1181">
        <v>5030522</v>
      </c>
      <c r="AS1181">
        <v>3</v>
      </c>
    </row>
    <row r="1182" spans="1:45" x14ac:dyDescent="0.35">
      <c r="A1182">
        <v>6581274</v>
      </c>
      <c r="B1182">
        <v>0</v>
      </c>
      <c r="C1182">
        <v>10</v>
      </c>
      <c r="D1182" t="s">
        <v>203</v>
      </c>
      <c r="E1182" t="s">
        <v>1324</v>
      </c>
      <c r="F1182" t="s">
        <v>310</v>
      </c>
      <c r="G1182" t="s">
        <v>1742</v>
      </c>
      <c r="H1182">
        <v>4</v>
      </c>
      <c r="I1182">
        <v>2</v>
      </c>
      <c r="J1182">
        <v>0</v>
      </c>
      <c r="K1182">
        <v>2</v>
      </c>
      <c r="L1182" t="s">
        <v>355</v>
      </c>
      <c r="M1182">
        <v>0</v>
      </c>
      <c r="N1182" s="16">
        <v>45839</v>
      </c>
      <c r="O1182" s="16">
        <v>45839</v>
      </c>
      <c r="Q1182" t="s">
        <v>230</v>
      </c>
      <c r="R1182" t="s">
        <v>277</v>
      </c>
      <c r="S1182">
        <v>10014636</v>
      </c>
      <c r="T1182" t="s">
        <v>230</v>
      </c>
      <c r="AE1182">
        <v>0</v>
      </c>
      <c r="AG1182">
        <v>0</v>
      </c>
      <c r="AI1182" t="s">
        <v>363</v>
      </c>
      <c r="AM1182">
        <v>0</v>
      </c>
      <c r="AN1182">
        <v>0.57143518518518999</v>
      </c>
      <c r="AO1182">
        <v>0</v>
      </c>
      <c r="AP1182">
        <v>0</v>
      </c>
      <c r="AQ1182">
        <v>1001800909</v>
      </c>
      <c r="AR1182">
        <v>5030546</v>
      </c>
      <c r="AS1182">
        <v>3</v>
      </c>
    </row>
    <row r="1183" spans="1:45" x14ac:dyDescent="0.35">
      <c r="A1183">
        <v>6581284</v>
      </c>
      <c r="B1183">
        <v>0</v>
      </c>
      <c r="C1183">
        <v>10</v>
      </c>
      <c r="D1183" t="s">
        <v>371</v>
      </c>
      <c r="E1183" t="s">
        <v>1324</v>
      </c>
      <c r="F1183" t="s">
        <v>310</v>
      </c>
      <c r="G1183" t="s">
        <v>1743</v>
      </c>
      <c r="H1183">
        <v>6</v>
      </c>
      <c r="I1183">
        <v>2</v>
      </c>
      <c r="J1183">
        <v>0</v>
      </c>
      <c r="K1183">
        <v>3</v>
      </c>
      <c r="L1183" t="s">
        <v>355</v>
      </c>
      <c r="M1183">
        <v>0</v>
      </c>
      <c r="N1183" s="16">
        <v>45839</v>
      </c>
      <c r="O1183" s="16">
        <v>45839</v>
      </c>
      <c r="Q1183" t="s">
        <v>231</v>
      </c>
      <c r="R1183" t="s">
        <v>331</v>
      </c>
      <c r="S1183">
        <v>10014638</v>
      </c>
      <c r="T1183" t="s">
        <v>231</v>
      </c>
      <c r="AE1183">
        <v>0</v>
      </c>
      <c r="AF1183" s="16"/>
      <c r="AG1183">
        <v>0</v>
      </c>
      <c r="AI1183" t="s">
        <v>363</v>
      </c>
      <c r="AM1183">
        <v>0</v>
      </c>
      <c r="AN1183">
        <v>0.57143518518518999</v>
      </c>
      <c r="AO1183">
        <v>0</v>
      </c>
      <c r="AP1183">
        <v>0</v>
      </c>
      <c r="AQ1183">
        <v>1001800911</v>
      </c>
      <c r="AR1183">
        <v>5030548</v>
      </c>
      <c r="AS1183">
        <v>3</v>
      </c>
    </row>
    <row r="1184" spans="1:45" x14ac:dyDescent="0.35">
      <c r="A1184">
        <v>6581325</v>
      </c>
      <c r="B1184">
        <v>0</v>
      </c>
      <c r="C1184">
        <v>10</v>
      </c>
      <c r="D1184" t="s">
        <v>203</v>
      </c>
      <c r="E1184" t="s">
        <v>359</v>
      </c>
      <c r="F1184" t="s">
        <v>310</v>
      </c>
      <c r="G1184" t="s">
        <v>1737</v>
      </c>
      <c r="H1184">
        <v>6</v>
      </c>
      <c r="I1184">
        <v>2</v>
      </c>
      <c r="J1184">
        <v>0</v>
      </c>
      <c r="K1184">
        <v>3</v>
      </c>
      <c r="L1184" t="s">
        <v>355</v>
      </c>
      <c r="M1184">
        <v>0</v>
      </c>
      <c r="N1184" s="16">
        <v>45839</v>
      </c>
      <c r="O1184" s="16">
        <v>45839</v>
      </c>
      <c r="Q1184" t="s">
        <v>242</v>
      </c>
      <c r="R1184" t="s">
        <v>330</v>
      </c>
      <c r="S1184">
        <v>10014637</v>
      </c>
      <c r="T1184" t="s">
        <v>242</v>
      </c>
      <c r="AE1184">
        <v>0</v>
      </c>
      <c r="AG1184">
        <v>0</v>
      </c>
      <c r="AI1184" t="s">
        <v>363</v>
      </c>
      <c r="AL1184" t="s">
        <v>368</v>
      </c>
      <c r="AM1184">
        <v>0</v>
      </c>
      <c r="AN1184">
        <v>0.57143518518518999</v>
      </c>
      <c r="AO1184">
        <v>0</v>
      </c>
      <c r="AP1184">
        <v>0</v>
      </c>
      <c r="AQ1184">
        <v>1001801065</v>
      </c>
      <c r="AR1184">
        <v>5030657</v>
      </c>
      <c r="AS1184">
        <v>3</v>
      </c>
    </row>
    <row r="1185" spans="1:45" x14ac:dyDescent="0.35">
      <c r="A1185">
        <v>6581379</v>
      </c>
      <c r="B1185">
        <v>0</v>
      </c>
      <c r="C1185">
        <v>10</v>
      </c>
      <c r="D1185" t="s">
        <v>203</v>
      </c>
      <c r="E1185" t="s">
        <v>1324</v>
      </c>
      <c r="F1185" t="s">
        <v>310</v>
      </c>
      <c r="G1185" t="s">
        <v>1741</v>
      </c>
      <c r="H1185">
        <v>6</v>
      </c>
      <c r="I1185">
        <v>2</v>
      </c>
      <c r="J1185">
        <v>0</v>
      </c>
      <c r="K1185">
        <v>3</v>
      </c>
      <c r="L1185" t="s">
        <v>355</v>
      </c>
      <c r="M1185">
        <v>0</v>
      </c>
      <c r="N1185" s="16">
        <v>45839</v>
      </c>
      <c r="O1185" s="16">
        <v>45839</v>
      </c>
      <c r="Q1185" t="s">
        <v>242</v>
      </c>
      <c r="R1185" t="s">
        <v>330</v>
      </c>
      <c r="S1185">
        <v>10014637</v>
      </c>
      <c r="T1185" t="s">
        <v>242</v>
      </c>
      <c r="AE1185">
        <v>0</v>
      </c>
      <c r="AG1185">
        <v>0</v>
      </c>
      <c r="AI1185" t="s">
        <v>363</v>
      </c>
      <c r="AM1185">
        <v>0</v>
      </c>
      <c r="AN1185">
        <v>9.5243055555559994E-2</v>
      </c>
      <c r="AO1185">
        <v>0</v>
      </c>
      <c r="AP1185">
        <v>0</v>
      </c>
      <c r="AQ1185">
        <v>1001801104</v>
      </c>
      <c r="AR1185">
        <v>5030703</v>
      </c>
      <c r="AS1185">
        <v>3</v>
      </c>
    </row>
    <row r="1186" spans="1:45" x14ac:dyDescent="0.35">
      <c r="A1186">
        <v>6581380</v>
      </c>
      <c r="B1186">
        <v>0</v>
      </c>
      <c r="C1186">
        <v>10</v>
      </c>
      <c r="D1186" t="s">
        <v>203</v>
      </c>
      <c r="E1186" t="s">
        <v>1324</v>
      </c>
      <c r="F1186" t="s">
        <v>310</v>
      </c>
      <c r="G1186" t="s">
        <v>1740</v>
      </c>
      <c r="H1186">
        <v>6</v>
      </c>
      <c r="I1186">
        <v>2</v>
      </c>
      <c r="J1186">
        <v>0</v>
      </c>
      <c r="K1186">
        <v>3</v>
      </c>
      <c r="L1186" t="s">
        <v>355</v>
      </c>
      <c r="M1186">
        <v>0</v>
      </c>
      <c r="N1186" s="16">
        <v>45808</v>
      </c>
      <c r="O1186" s="16">
        <v>45808</v>
      </c>
      <c r="Q1186" t="s">
        <v>242</v>
      </c>
      <c r="R1186" t="s">
        <v>330</v>
      </c>
      <c r="S1186">
        <v>10014637</v>
      </c>
      <c r="T1186" t="s">
        <v>242</v>
      </c>
      <c r="AE1186">
        <v>0</v>
      </c>
      <c r="AG1186">
        <v>0</v>
      </c>
      <c r="AI1186" t="s">
        <v>363</v>
      </c>
      <c r="AM1186">
        <v>0</v>
      </c>
      <c r="AN1186">
        <v>9.5243055555559994E-2</v>
      </c>
      <c r="AO1186">
        <v>0</v>
      </c>
      <c r="AP1186">
        <v>0</v>
      </c>
      <c r="AQ1186">
        <v>1001801186</v>
      </c>
      <c r="AR1186">
        <v>5030821</v>
      </c>
      <c r="AS1186">
        <v>3</v>
      </c>
    </row>
    <row r="1187" spans="1:45" x14ac:dyDescent="0.35">
      <c r="A1187">
        <v>6581381</v>
      </c>
      <c r="B1187">
        <v>0</v>
      </c>
      <c r="C1187">
        <v>10</v>
      </c>
      <c r="D1187" t="s">
        <v>203</v>
      </c>
      <c r="E1187" t="s">
        <v>1324</v>
      </c>
      <c r="F1187" t="s">
        <v>310</v>
      </c>
      <c r="G1187" t="s">
        <v>1739</v>
      </c>
      <c r="H1187">
        <v>1</v>
      </c>
      <c r="I1187">
        <v>1</v>
      </c>
      <c r="J1187">
        <v>0</v>
      </c>
      <c r="K1187">
        <v>1</v>
      </c>
      <c r="L1187" t="s">
        <v>355</v>
      </c>
      <c r="M1187">
        <v>0</v>
      </c>
      <c r="N1187" s="16">
        <v>45839</v>
      </c>
      <c r="O1187" s="16">
        <v>45839</v>
      </c>
      <c r="Q1187" t="s">
        <v>242</v>
      </c>
      <c r="R1187" t="s">
        <v>330</v>
      </c>
      <c r="S1187">
        <v>10014637</v>
      </c>
      <c r="T1187" t="s">
        <v>242</v>
      </c>
      <c r="AE1187">
        <v>0</v>
      </c>
      <c r="AG1187">
        <v>0</v>
      </c>
      <c r="AI1187" t="s">
        <v>363</v>
      </c>
      <c r="AM1187">
        <v>0</v>
      </c>
      <c r="AN1187">
        <v>0.33333333333332998</v>
      </c>
      <c r="AO1187">
        <v>0</v>
      </c>
      <c r="AP1187">
        <v>0</v>
      </c>
      <c r="AQ1187">
        <v>1001801218</v>
      </c>
      <c r="AR1187">
        <v>5030866</v>
      </c>
      <c r="AS1187">
        <v>3</v>
      </c>
    </row>
    <row r="1188" spans="1:45" x14ac:dyDescent="0.35">
      <c r="A1188">
        <v>6581395</v>
      </c>
      <c r="B1188">
        <v>0</v>
      </c>
      <c r="C1188">
        <v>10</v>
      </c>
      <c r="D1188" t="s">
        <v>203</v>
      </c>
      <c r="E1188" t="s">
        <v>359</v>
      </c>
      <c r="F1188" t="s">
        <v>310</v>
      </c>
      <c r="G1188" t="s">
        <v>1738</v>
      </c>
      <c r="H1188">
        <v>12</v>
      </c>
      <c r="I1188">
        <v>2</v>
      </c>
      <c r="J1188">
        <v>0</v>
      </c>
      <c r="K1188">
        <v>6</v>
      </c>
      <c r="L1188" t="s">
        <v>355</v>
      </c>
      <c r="M1188">
        <v>0</v>
      </c>
      <c r="N1188" s="16">
        <v>45809</v>
      </c>
      <c r="O1188" s="16">
        <v>45809</v>
      </c>
      <c r="Q1188" t="s">
        <v>231</v>
      </c>
      <c r="R1188" t="s">
        <v>331</v>
      </c>
      <c r="S1188">
        <v>10014638</v>
      </c>
      <c r="T1188" t="s">
        <v>231</v>
      </c>
      <c r="AE1188">
        <v>0</v>
      </c>
      <c r="AF1188" s="16"/>
      <c r="AG1188">
        <v>0</v>
      </c>
      <c r="AI1188" t="s">
        <v>363</v>
      </c>
      <c r="AM1188">
        <v>0.33333333333332998</v>
      </c>
      <c r="AN1188">
        <v>0.66666666666666996</v>
      </c>
      <c r="AO1188">
        <v>0</v>
      </c>
      <c r="AP1188">
        <v>0</v>
      </c>
      <c r="AQ1188">
        <v>1001801218</v>
      </c>
      <c r="AR1188">
        <v>5030878</v>
      </c>
      <c r="AS1188">
        <v>3</v>
      </c>
    </row>
    <row r="1189" spans="1:45" x14ac:dyDescent="0.35">
      <c r="A1189">
        <v>6581409</v>
      </c>
      <c r="B1189">
        <v>0</v>
      </c>
      <c r="C1189">
        <v>10</v>
      </c>
      <c r="D1189" t="s">
        <v>203</v>
      </c>
      <c r="E1189" t="s">
        <v>359</v>
      </c>
      <c r="F1189" t="s">
        <v>310</v>
      </c>
      <c r="G1189" t="s">
        <v>1736</v>
      </c>
      <c r="H1189">
        <v>4</v>
      </c>
      <c r="I1189">
        <v>2</v>
      </c>
      <c r="J1189">
        <v>0</v>
      </c>
      <c r="K1189">
        <v>2</v>
      </c>
      <c r="L1189" t="s">
        <v>355</v>
      </c>
      <c r="M1189">
        <v>0</v>
      </c>
      <c r="N1189" s="16">
        <v>45851</v>
      </c>
      <c r="O1189" s="16">
        <v>45851</v>
      </c>
      <c r="Q1189" t="s">
        <v>332</v>
      </c>
      <c r="R1189" t="s">
        <v>333</v>
      </c>
      <c r="S1189">
        <v>10014639</v>
      </c>
      <c r="T1189" t="s">
        <v>332</v>
      </c>
      <c r="AE1189">
        <v>0.375</v>
      </c>
      <c r="AF1189" s="16">
        <v>45748</v>
      </c>
      <c r="AG1189">
        <v>0.375</v>
      </c>
      <c r="AI1189" t="s">
        <v>363</v>
      </c>
      <c r="AM1189">
        <v>0</v>
      </c>
      <c r="AN1189">
        <v>9.5243055555559994E-2</v>
      </c>
      <c r="AO1189">
        <v>0</v>
      </c>
      <c r="AP1189">
        <v>0</v>
      </c>
      <c r="AQ1189">
        <v>1001801251</v>
      </c>
      <c r="AR1189">
        <v>5030908</v>
      </c>
      <c r="AS1189">
        <v>3</v>
      </c>
    </row>
    <row r="1190" spans="1:45" x14ac:dyDescent="0.35">
      <c r="A1190">
        <v>6581418</v>
      </c>
      <c r="B1190">
        <v>0</v>
      </c>
      <c r="C1190">
        <v>10</v>
      </c>
      <c r="D1190" t="s">
        <v>371</v>
      </c>
      <c r="E1190" t="s">
        <v>1324</v>
      </c>
      <c r="F1190" t="s">
        <v>310</v>
      </c>
      <c r="G1190" t="s">
        <v>1735</v>
      </c>
      <c r="H1190">
        <v>8</v>
      </c>
      <c r="I1190">
        <v>2</v>
      </c>
      <c r="J1190">
        <v>0</v>
      </c>
      <c r="K1190">
        <v>4</v>
      </c>
      <c r="L1190" t="s">
        <v>355</v>
      </c>
      <c r="M1190">
        <v>0</v>
      </c>
      <c r="N1190" s="16">
        <v>45839</v>
      </c>
      <c r="O1190" s="16">
        <v>45839</v>
      </c>
      <c r="Q1190" t="s">
        <v>209</v>
      </c>
      <c r="R1190" t="s">
        <v>280</v>
      </c>
      <c r="S1190">
        <v>10014630</v>
      </c>
      <c r="T1190" t="s">
        <v>209</v>
      </c>
      <c r="AE1190">
        <v>0</v>
      </c>
      <c r="AG1190">
        <v>0</v>
      </c>
      <c r="AI1190" t="s">
        <v>363</v>
      </c>
      <c r="AM1190">
        <v>0</v>
      </c>
      <c r="AN1190">
        <v>4.7615740740740001E-2</v>
      </c>
      <c r="AO1190">
        <v>0</v>
      </c>
      <c r="AP1190">
        <v>0</v>
      </c>
      <c r="AQ1190">
        <v>1001801252</v>
      </c>
      <c r="AR1190">
        <v>5030909</v>
      </c>
      <c r="AS1190">
        <v>3</v>
      </c>
    </row>
    <row r="1191" spans="1:45" x14ac:dyDescent="0.35">
      <c r="A1191">
        <v>6581419</v>
      </c>
      <c r="B1191">
        <v>0</v>
      </c>
      <c r="C1191">
        <v>10</v>
      </c>
      <c r="D1191" t="s">
        <v>203</v>
      </c>
      <c r="E1191" t="s">
        <v>1324</v>
      </c>
      <c r="F1191" t="s">
        <v>310</v>
      </c>
      <c r="G1191" t="s">
        <v>1734</v>
      </c>
      <c r="H1191">
        <v>1</v>
      </c>
      <c r="I1191">
        <v>1</v>
      </c>
      <c r="J1191">
        <v>0</v>
      </c>
      <c r="K1191">
        <v>1</v>
      </c>
      <c r="L1191" t="s">
        <v>355</v>
      </c>
      <c r="M1191">
        <v>0</v>
      </c>
      <c r="N1191" s="16">
        <v>45809</v>
      </c>
      <c r="O1191" s="16">
        <v>45809</v>
      </c>
      <c r="Q1191" t="s">
        <v>318</v>
      </c>
      <c r="R1191" t="s">
        <v>319</v>
      </c>
      <c r="S1191">
        <v>10014631</v>
      </c>
      <c r="T1191" t="s">
        <v>318</v>
      </c>
      <c r="AE1191">
        <v>0</v>
      </c>
      <c r="AG1191">
        <v>0</v>
      </c>
      <c r="AI1191" t="s">
        <v>363</v>
      </c>
      <c r="AM1191">
        <v>0</v>
      </c>
      <c r="AN1191">
        <v>0.19047453703704001</v>
      </c>
      <c r="AO1191">
        <v>0</v>
      </c>
      <c r="AP1191">
        <v>0</v>
      </c>
      <c r="AQ1191">
        <v>1001801253</v>
      </c>
      <c r="AR1191">
        <v>5030910</v>
      </c>
      <c r="AS1191">
        <v>3</v>
      </c>
    </row>
    <row r="1192" spans="1:45" x14ac:dyDescent="0.35">
      <c r="A1192">
        <v>6581423</v>
      </c>
      <c r="B1192">
        <v>0</v>
      </c>
      <c r="C1192">
        <v>10</v>
      </c>
      <c r="D1192" t="s">
        <v>203</v>
      </c>
      <c r="E1192" t="s">
        <v>359</v>
      </c>
      <c r="F1192" t="s">
        <v>310</v>
      </c>
      <c r="G1192" t="s">
        <v>1733</v>
      </c>
      <c r="H1192">
        <v>20</v>
      </c>
      <c r="I1192">
        <v>2</v>
      </c>
      <c r="J1192">
        <v>0</v>
      </c>
      <c r="K1192">
        <v>10</v>
      </c>
      <c r="L1192" t="s">
        <v>355</v>
      </c>
      <c r="M1192">
        <v>0</v>
      </c>
      <c r="N1192" s="16">
        <v>45824</v>
      </c>
      <c r="O1192" s="16">
        <v>45824</v>
      </c>
      <c r="Q1192" t="s">
        <v>318</v>
      </c>
      <c r="R1192" t="s">
        <v>319</v>
      </c>
      <c r="S1192">
        <v>10014631</v>
      </c>
      <c r="T1192" t="s">
        <v>318</v>
      </c>
      <c r="AE1192">
        <v>0</v>
      </c>
      <c r="AG1192">
        <v>0</v>
      </c>
      <c r="AI1192" t="s">
        <v>363</v>
      </c>
      <c r="AM1192">
        <v>0</v>
      </c>
      <c r="AN1192">
        <v>0.14285879629629999</v>
      </c>
      <c r="AO1192">
        <v>0</v>
      </c>
      <c r="AP1192">
        <v>0</v>
      </c>
      <c r="AQ1192">
        <v>1001801254</v>
      </c>
      <c r="AR1192">
        <v>5030911</v>
      </c>
      <c r="AS1192">
        <v>3</v>
      </c>
    </row>
    <row r="1193" spans="1:45" x14ac:dyDescent="0.35">
      <c r="A1193">
        <v>6581423</v>
      </c>
      <c r="B1193">
        <v>0</v>
      </c>
      <c r="C1193">
        <v>20</v>
      </c>
      <c r="D1193" t="s">
        <v>361</v>
      </c>
      <c r="E1193" t="s">
        <v>359</v>
      </c>
      <c r="F1193" t="s">
        <v>310</v>
      </c>
      <c r="G1193" t="s">
        <v>1733</v>
      </c>
      <c r="H1193">
        <v>1</v>
      </c>
      <c r="I1193">
        <v>1</v>
      </c>
      <c r="J1193">
        <v>0</v>
      </c>
      <c r="K1193">
        <v>1</v>
      </c>
      <c r="L1193" t="s">
        <v>355</v>
      </c>
      <c r="M1193">
        <v>0</v>
      </c>
      <c r="N1193" s="16">
        <v>45824</v>
      </c>
      <c r="O1193" s="16">
        <v>45824</v>
      </c>
      <c r="Q1193" t="s">
        <v>318</v>
      </c>
      <c r="R1193" t="s">
        <v>319</v>
      </c>
      <c r="S1193">
        <v>10014631</v>
      </c>
      <c r="T1193" t="s">
        <v>318</v>
      </c>
      <c r="AE1193">
        <v>0</v>
      </c>
      <c r="AG1193">
        <v>0</v>
      </c>
      <c r="AI1193" t="s">
        <v>363</v>
      </c>
      <c r="AM1193">
        <v>0</v>
      </c>
      <c r="AN1193">
        <v>9.5243055555559994E-2</v>
      </c>
      <c r="AO1193">
        <v>0</v>
      </c>
      <c r="AP1193">
        <v>0</v>
      </c>
      <c r="AQ1193">
        <v>1001801255</v>
      </c>
      <c r="AR1193">
        <v>5030912</v>
      </c>
      <c r="AS1193">
        <v>3</v>
      </c>
    </row>
    <row r="1194" spans="1:45" x14ac:dyDescent="0.35">
      <c r="A1194">
        <v>6581424</v>
      </c>
      <c r="B1194">
        <v>0</v>
      </c>
      <c r="C1194">
        <v>10</v>
      </c>
      <c r="D1194" t="s">
        <v>203</v>
      </c>
      <c r="E1194" t="s">
        <v>1324</v>
      </c>
      <c r="F1194" t="s">
        <v>310</v>
      </c>
      <c r="G1194" t="s">
        <v>1732</v>
      </c>
      <c r="H1194">
        <v>1</v>
      </c>
      <c r="I1194">
        <v>1</v>
      </c>
      <c r="J1194">
        <v>0</v>
      </c>
      <c r="K1194">
        <v>1</v>
      </c>
      <c r="L1194" t="s">
        <v>355</v>
      </c>
      <c r="M1194">
        <v>0</v>
      </c>
      <c r="N1194" s="16">
        <v>45839</v>
      </c>
      <c r="O1194" s="16">
        <v>45839</v>
      </c>
      <c r="Q1194" t="s">
        <v>318</v>
      </c>
      <c r="R1194" t="s">
        <v>319</v>
      </c>
      <c r="S1194">
        <v>10014631</v>
      </c>
      <c r="T1194" t="s">
        <v>318</v>
      </c>
      <c r="AE1194">
        <v>0</v>
      </c>
      <c r="AG1194">
        <v>0</v>
      </c>
      <c r="AI1194" t="s">
        <v>358</v>
      </c>
      <c r="AM1194">
        <v>0</v>
      </c>
      <c r="AN1194">
        <v>0.19047453703704001</v>
      </c>
      <c r="AO1194">
        <v>0</v>
      </c>
      <c r="AP1194">
        <v>0</v>
      </c>
      <c r="AQ1194">
        <v>1001801259</v>
      </c>
      <c r="AR1194">
        <v>5030915</v>
      </c>
      <c r="AS1194">
        <v>4</v>
      </c>
    </row>
    <row r="1195" spans="1:45" x14ac:dyDescent="0.35">
      <c r="A1195">
        <v>6581425</v>
      </c>
      <c r="B1195">
        <v>0</v>
      </c>
      <c r="C1195">
        <v>10</v>
      </c>
      <c r="D1195" t="s">
        <v>203</v>
      </c>
      <c r="E1195" t="s">
        <v>1324</v>
      </c>
      <c r="F1195" t="s">
        <v>310</v>
      </c>
      <c r="G1195" t="s">
        <v>1731</v>
      </c>
      <c r="H1195">
        <v>6</v>
      </c>
      <c r="I1195">
        <v>2</v>
      </c>
      <c r="J1195">
        <v>0</v>
      </c>
      <c r="K1195">
        <v>3</v>
      </c>
      <c r="L1195" t="s">
        <v>355</v>
      </c>
      <c r="M1195">
        <v>0</v>
      </c>
      <c r="N1195" s="16">
        <v>45808</v>
      </c>
      <c r="O1195" s="16">
        <v>45808</v>
      </c>
      <c r="Q1195" t="s">
        <v>238</v>
      </c>
      <c r="R1195" t="s">
        <v>281</v>
      </c>
      <c r="S1195">
        <v>10014628</v>
      </c>
      <c r="T1195" t="s">
        <v>238</v>
      </c>
      <c r="AE1195">
        <v>0</v>
      </c>
      <c r="AF1195" s="16"/>
      <c r="AG1195">
        <v>0</v>
      </c>
      <c r="AI1195" t="s">
        <v>360</v>
      </c>
      <c r="AM1195">
        <v>0</v>
      </c>
      <c r="AN1195">
        <v>4.7615740740740001E-2</v>
      </c>
      <c r="AO1195">
        <v>0</v>
      </c>
      <c r="AP1195">
        <v>0</v>
      </c>
      <c r="AQ1195">
        <v>1001801262</v>
      </c>
      <c r="AR1195">
        <v>5030917</v>
      </c>
      <c r="AS1195">
        <v>2</v>
      </c>
    </row>
    <row r="1196" spans="1:45" x14ac:dyDescent="0.35">
      <c r="A1196">
        <v>6581468</v>
      </c>
      <c r="B1196">
        <v>0</v>
      </c>
      <c r="C1196">
        <v>10</v>
      </c>
      <c r="D1196" t="s">
        <v>203</v>
      </c>
      <c r="E1196" t="s">
        <v>1324</v>
      </c>
      <c r="F1196" t="s">
        <v>310</v>
      </c>
      <c r="G1196" t="s">
        <v>1730</v>
      </c>
      <c r="H1196">
        <v>12</v>
      </c>
      <c r="I1196">
        <v>2</v>
      </c>
      <c r="J1196">
        <v>0</v>
      </c>
      <c r="K1196">
        <v>6</v>
      </c>
      <c r="L1196" t="s">
        <v>355</v>
      </c>
      <c r="M1196">
        <v>0</v>
      </c>
      <c r="N1196" s="16">
        <v>45839</v>
      </c>
      <c r="O1196" s="16">
        <v>45839</v>
      </c>
      <c r="Q1196" t="s">
        <v>187</v>
      </c>
      <c r="R1196" t="s">
        <v>328</v>
      </c>
      <c r="S1196">
        <v>10014643</v>
      </c>
      <c r="T1196" t="s">
        <v>187</v>
      </c>
      <c r="AE1196">
        <v>0</v>
      </c>
      <c r="AG1196">
        <v>0</v>
      </c>
      <c r="AI1196" t="s">
        <v>360</v>
      </c>
      <c r="AM1196">
        <v>0.29166666666667002</v>
      </c>
      <c r="AN1196">
        <v>0.39583333333332998</v>
      </c>
      <c r="AO1196">
        <v>0</v>
      </c>
      <c r="AP1196">
        <v>0</v>
      </c>
      <c r="AQ1196">
        <v>1001802064</v>
      </c>
      <c r="AR1196">
        <v>5031714</v>
      </c>
      <c r="AS1196">
        <v>2</v>
      </c>
    </row>
    <row r="1197" spans="1:45" x14ac:dyDescent="0.35">
      <c r="A1197">
        <v>6581469</v>
      </c>
      <c r="B1197">
        <v>0</v>
      </c>
      <c r="C1197">
        <v>10</v>
      </c>
      <c r="D1197" t="s">
        <v>203</v>
      </c>
      <c r="E1197" t="s">
        <v>1324</v>
      </c>
      <c r="F1197" t="s">
        <v>310</v>
      </c>
      <c r="G1197" t="s">
        <v>1729</v>
      </c>
      <c r="H1197">
        <v>12</v>
      </c>
      <c r="I1197">
        <v>2</v>
      </c>
      <c r="J1197">
        <v>0</v>
      </c>
      <c r="K1197">
        <v>6</v>
      </c>
      <c r="L1197" t="s">
        <v>355</v>
      </c>
      <c r="M1197">
        <v>0</v>
      </c>
      <c r="N1197" s="16">
        <v>45808</v>
      </c>
      <c r="O1197" s="16">
        <v>45808</v>
      </c>
      <c r="Q1197" t="s">
        <v>187</v>
      </c>
      <c r="R1197" t="s">
        <v>328</v>
      </c>
      <c r="S1197">
        <v>10014643</v>
      </c>
      <c r="T1197" t="s">
        <v>187</v>
      </c>
      <c r="AE1197">
        <v>0</v>
      </c>
      <c r="AG1197">
        <v>0</v>
      </c>
      <c r="AI1197" t="s">
        <v>360</v>
      </c>
      <c r="AM1197">
        <v>0.29166666666667002</v>
      </c>
      <c r="AN1197">
        <v>0.39583333333332998</v>
      </c>
      <c r="AO1197">
        <v>0</v>
      </c>
      <c r="AP1197">
        <v>0</v>
      </c>
      <c r="AQ1197">
        <v>1001802066</v>
      </c>
      <c r="AR1197">
        <v>5031716</v>
      </c>
      <c r="AS1197">
        <v>2</v>
      </c>
    </row>
    <row r="1198" spans="1:45" x14ac:dyDescent="0.35">
      <c r="A1198">
        <v>6581472</v>
      </c>
      <c r="B1198">
        <v>0</v>
      </c>
      <c r="C1198">
        <v>10</v>
      </c>
      <c r="D1198" t="s">
        <v>203</v>
      </c>
      <c r="E1198" t="s">
        <v>359</v>
      </c>
      <c r="F1198" t="s">
        <v>310</v>
      </c>
      <c r="G1198" t="s">
        <v>1728</v>
      </c>
      <c r="H1198">
        <v>6</v>
      </c>
      <c r="I1198">
        <v>2</v>
      </c>
      <c r="J1198">
        <v>0</v>
      </c>
      <c r="K1198">
        <v>3</v>
      </c>
      <c r="L1198" t="s">
        <v>355</v>
      </c>
      <c r="M1198">
        <v>0</v>
      </c>
      <c r="N1198" s="16">
        <v>45758</v>
      </c>
      <c r="O1198" s="16">
        <v>45758</v>
      </c>
      <c r="Q1198" t="s">
        <v>216</v>
      </c>
      <c r="R1198" t="s">
        <v>282</v>
      </c>
      <c r="S1198">
        <v>10014642</v>
      </c>
      <c r="T1198" t="s">
        <v>216</v>
      </c>
      <c r="AE1198">
        <v>0</v>
      </c>
      <c r="AG1198">
        <v>0</v>
      </c>
      <c r="AI1198" t="s">
        <v>360</v>
      </c>
      <c r="AM1198">
        <v>0.29166666666667002</v>
      </c>
      <c r="AN1198">
        <v>0.39583333333332998</v>
      </c>
      <c r="AO1198">
        <v>0</v>
      </c>
      <c r="AP1198">
        <v>0</v>
      </c>
      <c r="AQ1198">
        <v>1001802068</v>
      </c>
      <c r="AR1198">
        <v>5031718</v>
      </c>
      <c r="AS1198">
        <v>2</v>
      </c>
    </row>
    <row r="1199" spans="1:45" x14ac:dyDescent="0.35">
      <c r="A1199">
        <v>6581473</v>
      </c>
      <c r="B1199">
        <v>0</v>
      </c>
      <c r="C1199">
        <v>10</v>
      </c>
      <c r="D1199" t="s">
        <v>203</v>
      </c>
      <c r="E1199" t="s">
        <v>1324</v>
      </c>
      <c r="F1199" t="s">
        <v>310</v>
      </c>
      <c r="G1199" t="s">
        <v>1727</v>
      </c>
      <c r="H1199">
        <v>10</v>
      </c>
      <c r="I1199">
        <v>2</v>
      </c>
      <c r="J1199">
        <v>0</v>
      </c>
      <c r="K1199">
        <v>5</v>
      </c>
      <c r="L1199" t="s">
        <v>355</v>
      </c>
      <c r="M1199">
        <v>0</v>
      </c>
      <c r="N1199" s="16">
        <v>45808</v>
      </c>
      <c r="O1199" s="16">
        <v>45808</v>
      </c>
      <c r="Q1199" t="s">
        <v>230</v>
      </c>
      <c r="R1199" t="s">
        <v>277</v>
      </c>
      <c r="S1199">
        <v>10014636</v>
      </c>
      <c r="T1199" t="s">
        <v>230</v>
      </c>
      <c r="AE1199">
        <v>0</v>
      </c>
      <c r="AG1199">
        <v>0</v>
      </c>
      <c r="AI1199" t="s">
        <v>360</v>
      </c>
      <c r="AM1199">
        <v>0</v>
      </c>
      <c r="AN1199">
        <v>9.5243055555559994E-2</v>
      </c>
      <c r="AO1199">
        <v>0</v>
      </c>
      <c r="AP1199">
        <v>0</v>
      </c>
      <c r="AQ1199">
        <v>1001802071</v>
      </c>
      <c r="AR1199">
        <v>5031735</v>
      </c>
      <c r="AS1199">
        <v>2</v>
      </c>
    </row>
    <row r="1200" spans="1:45" x14ac:dyDescent="0.35">
      <c r="A1200">
        <v>6581475</v>
      </c>
      <c r="B1200">
        <v>0</v>
      </c>
      <c r="C1200">
        <v>10</v>
      </c>
      <c r="D1200" t="s">
        <v>203</v>
      </c>
      <c r="E1200" t="s">
        <v>359</v>
      </c>
      <c r="F1200" t="s">
        <v>310</v>
      </c>
      <c r="G1200" t="s">
        <v>1725</v>
      </c>
      <c r="H1200">
        <v>2</v>
      </c>
      <c r="I1200">
        <v>1</v>
      </c>
      <c r="J1200">
        <v>0</v>
      </c>
      <c r="K1200">
        <v>2</v>
      </c>
      <c r="L1200" t="s">
        <v>355</v>
      </c>
      <c r="M1200">
        <v>0</v>
      </c>
      <c r="N1200" s="16">
        <v>45838</v>
      </c>
      <c r="O1200" s="16">
        <v>45838</v>
      </c>
      <c r="Q1200" t="s">
        <v>318</v>
      </c>
      <c r="R1200" t="s">
        <v>319</v>
      </c>
      <c r="S1200">
        <v>10014631</v>
      </c>
      <c r="T1200" t="s">
        <v>318</v>
      </c>
      <c r="AE1200">
        <v>0</v>
      </c>
      <c r="AG1200">
        <v>0</v>
      </c>
      <c r="AI1200" t="s">
        <v>360</v>
      </c>
      <c r="AM1200">
        <v>0</v>
      </c>
      <c r="AN1200">
        <v>0.19047453703704001</v>
      </c>
      <c r="AO1200">
        <v>0</v>
      </c>
      <c r="AP1200">
        <v>0</v>
      </c>
      <c r="AQ1200">
        <v>1001802127</v>
      </c>
      <c r="AR1200">
        <v>5031965</v>
      </c>
      <c r="AS1200">
        <v>2</v>
      </c>
    </row>
    <row r="1201" spans="1:45" x14ac:dyDescent="0.35">
      <c r="A1201">
        <v>6581476</v>
      </c>
      <c r="B1201">
        <v>0</v>
      </c>
      <c r="C1201">
        <v>10</v>
      </c>
      <c r="D1201" t="s">
        <v>203</v>
      </c>
      <c r="E1201" t="s">
        <v>1324</v>
      </c>
      <c r="F1201" t="s">
        <v>310</v>
      </c>
      <c r="G1201" t="s">
        <v>1724</v>
      </c>
      <c r="H1201">
        <v>6</v>
      </c>
      <c r="I1201">
        <v>2</v>
      </c>
      <c r="J1201">
        <v>0</v>
      </c>
      <c r="K1201">
        <v>3</v>
      </c>
      <c r="L1201" t="s">
        <v>355</v>
      </c>
      <c r="M1201">
        <v>0</v>
      </c>
      <c r="N1201" s="16">
        <v>45839</v>
      </c>
      <c r="O1201" s="16">
        <v>45839</v>
      </c>
      <c r="Q1201" t="s">
        <v>318</v>
      </c>
      <c r="R1201" t="s">
        <v>319</v>
      </c>
      <c r="S1201">
        <v>10014631</v>
      </c>
      <c r="T1201" t="s">
        <v>318</v>
      </c>
      <c r="AE1201">
        <v>0</v>
      </c>
      <c r="AF1201" s="16"/>
      <c r="AG1201">
        <v>0</v>
      </c>
      <c r="AI1201" t="s">
        <v>360</v>
      </c>
      <c r="AM1201">
        <v>0</v>
      </c>
      <c r="AN1201">
        <v>0.47621527777778</v>
      </c>
      <c r="AO1201">
        <v>0</v>
      </c>
      <c r="AP1201">
        <v>0</v>
      </c>
      <c r="AQ1201">
        <v>1001802128</v>
      </c>
      <c r="AR1201">
        <v>5031967</v>
      </c>
      <c r="AS1201">
        <v>2</v>
      </c>
    </row>
    <row r="1202" spans="1:45" x14ac:dyDescent="0.35">
      <c r="A1202">
        <v>6581548</v>
      </c>
      <c r="B1202">
        <v>0</v>
      </c>
      <c r="C1202">
        <v>10</v>
      </c>
      <c r="D1202" t="s">
        <v>203</v>
      </c>
      <c r="E1202" t="s">
        <v>1324</v>
      </c>
      <c r="F1202" t="s">
        <v>310</v>
      </c>
      <c r="G1202" t="s">
        <v>1723</v>
      </c>
      <c r="H1202">
        <v>6</v>
      </c>
      <c r="I1202">
        <v>2</v>
      </c>
      <c r="J1202">
        <v>0</v>
      </c>
      <c r="K1202">
        <v>3</v>
      </c>
      <c r="L1202" t="s">
        <v>355</v>
      </c>
      <c r="M1202">
        <v>0</v>
      </c>
      <c r="N1202" s="16">
        <v>45808</v>
      </c>
      <c r="O1202" s="16">
        <v>45808</v>
      </c>
      <c r="Q1202" t="s">
        <v>332</v>
      </c>
      <c r="R1202" t="s">
        <v>333</v>
      </c>
      <c r="S1202">
        <v>10014639</v>
      </c>
      <c r="T1202" t="s">
        <v>332</v>
      </c>
      <c r="AE1202">
        <v>0</v>
      </c>
      <c r="AG1202">
        <v>0</v>
      </c>
      <c r="AI1202" t="s">
        <v>360</v>
      </c>
      <c r="AM1202">
        <v>0</v>
      </c>
      <c r="AN1202">
        <v>9.5243055555559994E-2</v>
      </c>
      <c r="AO1202">
        <v>0</v>
      </c>
      <c r="AP1202">
        <v>0</v>
      </c>
      <c r="AQ1202">
        <v>1001802135</v>
      </c>
      <c r="AR1202">
        <v>5031977</v>
      </c>
      <c r="AS1202">
        <v>2</v>
      </c>
    </row>
    <row r="1203" spans="1:45" x14ac:dyDescent="0.35">
      <c r="A1203">
        <v>6581549</v>
      </c>
      <c r="B1203">
        <v>0</v>
      </c>
      <c r="C1203">
        <v>10</v>
      </c>
      <c r="D1203" t="s">
        <v>203</v>
      </c>
      <c r="E1203" t="s">
        <v>1324</v>
      </c>
      <c r="F1203" t="s">
        <v>310</v>
      </c>
      <c r="G1203" t="s">
        <v>1722</v>
      </c>
      <c r="H1203">
        <v>15</v>
      </c>
      <c r="I1203">
        <v>3</v>
      </c>
      <c r="J1203">
        <v>0</v>
      </c>
      <c r="K1203">
        <v>5</v>
      </c>
      <c r="L1203" t="s">
        <v>355</v>
      </c>
      <c r="M1203">
        <v>0</v>
      </c>
      <c r="N1203" s="16">
        <v>45861</v>
      </c>
      <c r="O1203" s="16">
        <v>45861</v>
      </c>
      <c r="Q1203" t="s">
        <v>238</v>
      </c>
      <c r="R1203" t="s">
        <v>281</v>
      </c>
      <c r="S1203">
        <v>10014628</v>
      </c>
      <c r="T1203" t="s">
        <v>238</v>
      </c>
      <c r="AE1203">
        <v>0</v>
      </c>
      <c r="AG1203">
        <v>0</v>
      </c>
      <c r="AI1203" t="s">
        <v>356</v>
      </c>
      <c r="AM1203">
        <v>0</v>
      </c>
      <c r="AN1203">
        <v>0.28574074074074002</v>
      </c>
      <c r="AO1203">
        <v>0</v>
      </c>
      <c r="AP1203">
        <v>0</v>
      </c>
      <c r="AQ1203">
        <v>1001802195</v>
      </c>
      <c r="AR1203">
        <v>5032004</v>
      </c>
      <c r="AS1203">
        <v>1</v>
      </c>
    </row>
    <row r="1204" spans="1:45" x14ac:dyDescent="0.35">
      <c r="A1204">
        <v>6581551</v>
      </c>
      <c r="B1204">
        <v>0</v>
      </c>
      <c r="C1204">
        <v>10</v>
      </c>
      <c r="D1204" t="s">
        <v>203</v>
      </c>
      <c r="E1204" t="s">
        <v>1324</v>
      </c>
      <c r="F1204" t="s">
        <v>310</v>
      </c>
      <c r="G1204" t="s">
        <v>1721</v>
      </c>
      <c r="H1204">
        <v>8</v>
      </c>
      <c r="I1204">
        <v>2</v>
      </c>
      <c r="J1204">
        <v>0</v>
      </c>
      <c r="K1204">
        <v>4</v>
      </c>
      <c r="L1204" t="s">
        <v>355</v>
      </c>
      <c r="M1204">
        <v>0</v>
      </c>
      <c r="N1204" s="16">
        <v>45809</v>
      </c>
      <c r="O1204" s="16">
        <v>45809</v>
      </c>
      <c r="Q1204" t="s">
        <v>232</v>
      </c>
      <c r="R1204" t="s">
        <v>340</v>
      </c>
      <c r="S1204">
        <v>10014610</v>
      </c>
      <c r="T1204" t="s">
        <v>232</v>
      </c>
      <c r="AE1204">
        <v>0</v>
      </c>
      <c r="AG1204">
        <v>0</v>
      </c>
      <c r="AI1204" t="s">
        <v>360</v>
      </c>
      <c r="AM1204">
        <v>0</v>
      </c>
      <c r="AN1204">
        <v>8.3333333333329998E-2</v>
      </c>
      <c r="AO1204">
        <v>0</v>
      </c>
      <c r="AP1204">
        <v>0</v>
      </c>
      <c r="AQ1204">
        <v>1001802283</v>
      </c>
      <c r="AR1204">
        <v>5032269</v>
      </c>
      <c r="AS1204">
        <v>2</v>
      </c>
    </row>
    <row r="1205" spans="1:45" x14ac:dyDescent="0.35">
      <c r="A1205">
        <v>6581553</v>
      </c>
      <c r="B1205">
        <v>0</v>
      </c>
      <c r="C1205">
        <v>10</v>
      </c>
      <c r="D1205" t="s">
        <v>203</v>
      </c>
      <c r="E1205" t="s">
        <v>359</v>
      </c>
      <c r="F1205" t="s">
        <v>310</v>
      </c>
      <c r="G1205" t="s">
        <v>1720</v>
      </c>
      <c r="H1205">
        <v>2</v>
      </c>
      <c r="I1205">
        <v>1</v>
      </c>
      <c r="J1205">
        <v>0</v>
      </c>
      <c r="K1205">
        <v>2</v>
      </c>
      <c r="L1205" t="s">
        <v>355</v>
      </c>
      <c r="M1205">
        <v>0</v>
      </c>
      <c r="N1205" s="16">
        <v>45857</v>
      </c>
      <c r="O1205" s="16">
        <v>45857</v>
      </c>
      <c r="Q1205" t="s">
        <v>215</v>
      </c>
      <c r="R1205" t="s">
        <v>290</v>
      </c>
      <c r="S1205">
        <v>10018371</v>
      </c>
      <c r="T1205" t="s">
        <v>215</v>
      </c>
      <c r="AE1205">
        <v>0</v>
      </c>
      <c r="AG1205">
        <v>0</v>
      </c>
      <c r="AI1205" t="s">
        <v>360</v>
      </c>
      <c r="AM1205">
        <v>0</v>
      </c>
      <c r="AN1205">
        <v>0.14285879629629999</v>
      </c>
      <c r="AO1205">
        <v>0</v>
      </c>
      <c r="AP1205">
        <v>0</v>
      </c>
      <c r="AQ1205">
        <v>1001802420</v>
      </c>
      <c r="AR1205">
        <v>5032521</v>
      </c>
      <c r="AS1205">
        <v>2</v>
      </c>
    </row>
    <row r="1206" spans="1:45" x14ac:dyDescent="0.35">
      <c r="A1206">
        <v>6581554</v>
      </c>
      <c r="B1206">
        <v>0</v>
      </c>
      <c r="C1206">
        <v>10</v>
      </c>
      <c r="D1206" t="s">
        <v>203</v>
      </c>
      <c r="E1206" t="s">
        <v>359</v>
      </c>
      <c r="F1206" t="s">
        <v>310</v>
      </c>
      <c r="G1206" t="s">
        <v>1719</v>
      </c>
      <c r="H1206">
        <v>3</v>
      </c>
      <c r="I1206">
        <v>1</v>
      </c>
      <c r="J1206">
        <v>0</v>
      </c>
      <c r="K1206">
        <v>3</v>
      </c>
      <c r="L1206" t="s">
        <v>355</v>
      </c>
      <c r="M1206">
        <v>0</v>
      </c>
      <c r="N1206" s="16">
        <v>45840</v>
      </c>
      <c r="O1206" s="16">
        <v>45840</v>
      </c>
      <c r="Q1206" t="s">
        <v>158</v>
      </c>
      <c r="R1206" t="s">
        <v>397</v>
      </c>
      <c r="S1206">
        <v>10014604</v>
      </c>
      <c r="T1206" t="s">
        <v>158</v>
      </c>
      <c r="AE1206">
        <v>0</v>
      </c>
      <c r="AG1206">
        <v>0</v>
      </c>
      <c r="AI1206" t="s">
        <v>360</v>
      </c>
      <c r="AM1206">
        <v>0</v>
      </c>
      <c r="AN1206">
        <v>9.5243055555559994E-2</v>
      </c>
      <c r="AO1206">
        <v>0</v>
      </c>
      <c r="AP1206">
        <v>0</v>
      </c>
      <c r="AQ1206">
        <v>1001802925</v>
      </c>
      <c r="AR1206">
        <v>5033311</v>
      </c>
      <c r="AS1206">
        <v>2</v>
      </c>
    </row>
    <row r="1207" spans="1:45" x14ac:dyDescent="0.35">
      <c r="A1207">
        <v>6581764</v>
      </c>
      <c r="B1207">
        <v>0</v>
      </c>
      <c r="C1207">
        <v>10</v>
      </c>
      <c r="D1207" t="s">
        <v>357</v>
      </c>
      <c r="E1207" t="s">
        <v>1324</v>
      </c>
      <c r="F1207" t="s">
        <v>310</v>
      </c>
      <c r="G1207" t="s">
        <v>1718</v>
      </c>
      <c r="H1207">
        <v>6</v>
      </c>
      <c r="I1207">
        <v>2</v>
      </c>
      <c r="J1207">
        <v>0</v>
      </c>
      <c r="K1207">
        <v>3</v>
      </c>
      <c r="L1207" t="s">
        <v>355</v>
      </c>
      <c r="M1207">
        <v>0</v>
      </c>
      <c r="N1207" s="16">
        <v>45839</v>
      </c>
      <c r="O1207" s="16">
        <v>45839</v>
      </c>
      <c r="Q1207" t="s">
        <v>128</v>
      </c>
      <c r="R1207" t="s">
        <v>390</v>
      </c>
      <c r="S1207">
        <v>10014594</v>
      </c>
      <c r="T1207" t="s">
        <v>128</v>
      </c>
      <c r="AE1207">
        <v>0</v>
      </c>
      <c r="AG1207">
        <v>0</v>
      </c>
      <c r="AI1207" t="s">
        <v>360</v>
      </c>
      <c r="AM1207">
        <v>0</v>
      </c>
      <c r="AN1207">
        <v>0.19047453703704001</v>
      </c>
      <c r="AO1207">
        <v>0</v>
      </c>
      <c r="AP1207">
        <v>0</v>
      </c>
      <c r="AQ1207">
        <v>1001803123</v>
      </c>
      <c r="AR1207">
        <v>5033359</v>
      </c>
      <c r="AS1207">
        <v>2</v>
      </c>
    </row>
    <row r="1208" spans="1:45" x14ac:dyDescent="0.35">
      <c r="A1208">
        <v>6581765</v>
      </c>
      <c r="B1208">
        <v>0</v>
      </c>
      <c r="C1208">
        <v>10</v>
      </c>
      <c r="D1208" t="s">
        <v>203</v>
      </c>
      <c r="E1208" t="s">
        <v>1324</v>
      </c>
      <c r="F1208" t="s">
        <v>310</v>
      </c>
      <c r="G1208" t="s">
        <v>1717</v>
      </c>
      <c r="H1208">
        <v>0.5</v>
      </c>
      <c r="I1208">
        <v>1</v>
      </c>
      <c r="J1208">
        <v>0</v>
      </c>
      <c r="K1208">
        <v>0.5</v>
      </c>
      <c r="L1208" t="s">
        <v>355</v>
      </c>
      <c r="M1208">
        <v>0</v>
      </c>
      <c r="N1208" s="16">
        <v>45858</v>
      </c>
      <c r="O1208" s="16">
        <v>45858</v>
      </c>
      <c r="Q1208" t="s">
        <v>128</v>
      </c>
      <c r="R1208" t="s">
        <v>390</v>
      </c>
      <c r="S1208">
        <v>10014594</v>
      </c>
      <c r="T1208" t="s">
        <v>128</v>
      </c>
      <c r="AE1208">
        <v>0</v>
      </c>
      <c r="AG1208">
        <v>0</v>
      </c>
      <c r="AI1208" t="s">
        <v>360</v>
      </c>
      <c r="AM1208">
        <v>0.29166666666667002</v>
      </c>
      <c r="AN1208">
        <v>0.41666666666667002</v>
      </c>
      <c r="AO1208">
        <v>0</v>
      </c>
      <c r="AP1208">
        <v>0</v>
      </c>
      <c r="AQ1208">
        <v>1001803395</v>
      </c>
      <c r="AR1208">
        <v>5033866</v>
      </c>
      <c r="AS1208">
        <v>2</v>
      </c>
    </row>
    <row r="1209" spans="1:45" x14ac:dyDescent="0.35">
      <c r="A1209">
        <v>6581766</v>
      </c>
      <c r="B1209">
        <v>0</v>
      </c>
      <c r="C1209">
        <v>10</v>
      </c>
      <c r="D1209" t="s">
        <v>203</v>
      </c>
      <c r="E1209" t="s">
        <v>1324</v>
      </c>
      <c r="F1209" t="s">
        <v>310</v>
      </c>
      <c r="G1209" t="s">
        <v>1716</v>
      </c>
      <c r="H1209">
        <v>4</v>
      </c>
      <c r="I1209">
        <v>2</v>
      </c>
      <c r="J1209">
        <v>0</v>
      </c>
      <c r="K1209">
        <v>2</v>
      </c>
      <c r="L1209" t="s">
        <v>355</v>
      </c>
      <c r="M1209">
        <v>0</v>
      </c>
      <c r="N1209" s="16">
        <v>45845</v>
      </c>
      <c r="O1209" s="16">
        <v>45845</v>
      </c>
      <c r="Q1209" t="s">
        <v>137</v>
      </c>
      <c r="R1209" t="s">
        <v>388</v>
      </c>
      <c r="S1209">
        <v>10014595</v>
      </c>
      <c r="T1209" t="s">
        <v>137</v>
      </c>
      <c r="AE1209">
        <v>0</v>
      </c>
      <c r="AG1209">
        <v>0</v>
      </c>
      <c r="AI1209" t="s">
        <v>360</v>
      </c>
      <c r="AM1209">
        <v>0</v>
      </c>
      <c r="AN1209">
        <v>0.19047453703704001</v>
      </c>
      <c r="AO1209">
        <v>0</v>
      </c>
      <c r="AP1209">
        <v>0</v>
      </c>
      <c r="AQ1209">
        <v>1001803398</v>
      </c>
      <c r="AR1209">
        <v>5033869</v>
      </c>
      <c r="AS1209">
        <v>2</v>
      </c>
    </row>
    <row r="1210" spans="1:45" x14ac:dyDescent="0.35">
      <c r="A1210">
        <v>6581770</v>
      </c>
      <c r="B1210">
        <v>0</v>
      </c>
      <c r="C1210">
        <v>10</v>
      </c>
      <c r="D1210" t="s">
        <v>203</v>
      </c>
      <c r="E1210" t="s">
        <v>1324</v>
      </c>
      <c r="F1210" t="s">
        <v>310</v>
      </c>
      <c r="G1210" t="s">
        <v>1715</v>
      </c>
      <c r="H1210">
        <v>1</v>
      </c>
      <c r="I1210">
        <v>1</v>
      </c>
      <c r="J1210">
        <v>0</v>
      </c>
      <c r="K1210">
        <v>1</v>
      </c>
      <c r="L1210" t="s">
        <v>355</v>
      </c>
      <c r="M1210">
        <v>0</v>
      </c>
      <c r="N1210" s="16">
        <v>45858</v>
      </c>
      <c r="O1210" s="16">
        <v>45858</v>
      </c>
      <c r="Q1210" t="s">
        <v>137</v>
      </c>
      <c r="R1210" t="s">
        <v>388</v>
      </c>
      <c r="S1210">
        <v>10014595</v>
      </c>
      <c r="T1210" t="s">
        <v>137</v>
      </c>
      <c r="AE1210">
        <v>0</v>
      </c>
      <c r="AG1210">
        <v>0</v>
      </c>
      <c r="AI1210" t="s">
        <v>363</v>
      </c>
      <c r="AM1210">
        <v>0</v>
      </c>
      <c r="AN1210">
        <v>9.5243055555559994E-2</v>
      </c>
      <c r="AO1210">
        <v>0</v>
      </c>
      <c r="AP1210">
        <v>0</v>
      </c>
      <c r="AQ1210">
        <v>1001803399</v>
      </c>
      <c r="AR1210">
        <v>5033870</v>
      </c>
      <c r="AS1210">
        <v>3</v>
      </c>
    </row>
    <row r="1211" spans="1:45" x14ac:dyDescent="0.35">
      <c r="A1211">
        <v>6581772</v>
      </c>
      <c r="B1211">
        <v>0</v>
      </c>
      <c r="C1211">
        <v>10</v>
      </c>
      <c r="D1211" t="s">
        <v>357</v>
      </c>
      <c r="E1211" t="s">
        <v>1324</v>
      </c>
      <c r="F1211" t="s">
        <v>310</v>
      </c>
      <c r="G1211" t="s">
        <v>1714</v>
      </c>
      <c r="H1211">
        <v>16</v>
      </c>
      <c r="I1211">
        <v>2</v>
      </c>
      <c r="J1211">
        <v>0</v>
      </c>
      <c r="K1211">
        <v>8</v>
      </c>
      <c r="L1211" t="s">
        <v>355</v>
      </c>
      <c r="M1211">
        <v>0</v>
      </c>
      <c r="N1211" s="16">
        <v>45839</v>
      </c>
      <c r="O1211" s="16">
        <v>45839</v>
      </c>
      <c r="Q1211" t="s">
        <v>134</v>
      </c>
      <c r="R1211" t="s">
        <v>271</v>
      </c>
      <c r="S1211">
        <v>10014658</v>
      </c>
      <c r="T1211" t="s">
        <v>134</v>
      </c>
      <c r="AE1211">
        <v>0</v>
      </c>
      <c r="AG1211">
        <v>0</v>
      </c>
      <c r="AI1211" t="s">
        <v>360</v>
      </c>
      <c r="AM1211">
        <v>0.29166666666667002</v>
      </c>
      <c r="AN1211">
        <v>0.5</v>
      </c>
      <c r="AO1211">
        <v>0</v>
      </c>
      <c r="AP1211">
        <v>0</v>
      </c>
      <c r="AQ1211">
        <v>1001803402</v>
      </c>
      <c r="AR1211">
        <v>5033877</v>
      </c>
      <c r="AS1211">
        <v>2</v>
      </c>
    </row>
    <row r="1212" spans="1:45" x14ac:dyDescent="0.35">
      <c r="A1212">
        <v>6581773</v>
      </c>
      <c r="B1212">
        <v>0</v>
      </c>
      <c r="C1212">
        <v>10</v>
      </c>
      <c r="D1212" t="s">
        <v>203</v>
      </c>
      <c r="E1212" t="s">
        <v>1324</v>
      </c>
      <c r="F1212" t="s">
        <v>310</v>
      </c>
      <c r="G1212" t="s">
        <v>1713</v>
      </c>
      <c r="H1212">
        <v>1</v>
      </c>
      <c r="I1212">
        <v>1</v>
      </c>
      <c r="J1212">
        <v>0</v>
      </c>
      <c r="K1212">
        <v>1</v>
      </c>
      <c r="L1212" t="s">
        <v>355</v>
      </c>
      <c r="M1212">
        <v>0</v>
      </c>
      <c r="N1212" s="16">
        <v>45858</v>
      </c>
      <c r="O1212" s="16">
        <v>45858</v>
      </c>
      <c r="Q1212" t="s">
        <v>137</v>
      </c>
      <c r="R1212" t="s">
        <v>388</v>
      </c>
      <c r="S1212">
        <v>10014595</v>
      </c>
      <c r="T1212" t="s">
        <v>137</v>
      </c>
      <c r="AE1212">
        <v>0</v>
      </c>
      <c r="AG1212">
        <v>0</v>
      </c>
      <c r="AI1212" t="s">
        <v>358</v>
      </c>
      <c r="AM1212">
        <v>0</v>
      </c>
      <c r="AN1212">
        <v>4.7615740740740001E-2</v>
      </c>
      <c r="AO1212">
        <v>0</v>
      </c>
      <c r="AP1212">
        <v>0</v>
      </c>
      <c r="AQ1212">
        <v>1001803518</v>
      </c>
      <c r="AR1212">
        <v>5033937</v>
      </c>
      <c r="AS1212">
        <v>4</v>
      </c>
    </row>
    <row r="1213" spans="1:45" x14ac:dyDescent="0.35">
      <c r="A1213">
        <v>6581775</v>
      </c>
      <c r="B1213">
        <v>0</v>
      </c>
      <c r="C1213">
        <v>10</v>
      </c>
      <c r="D1213" t="s">
        <v>357</v>
      </c>
      <c r="E1213" t="s">
        <v>359</v>
      </c>
      <c r="F1213" t="s">
        <v>310</v>
      </c>
      <c r="G1213" t="s">
        <v>3503</v>
      </c>
      <c r="H1213">
        <v>8</v>
      </c>
      <c r="I1213">
        <v>2</v>
      </c>
      <c r="J1213">
        <v>0</v>
      </c>
      <c r="K1213">
        <v>4</v>
      </c>
      <c r="L1213" t="s">
        <v>355</v>
      </c>
      <c r="M1213">
        <v>0</v>
      </c>
      <c r="N1213" s="16">
        <v>45839</v>
      </c>
      <c r="O1213" s="16">
        <v>45839</v>
      </c>
      <c r="Q1213" t="s">
        <v>128</v>
      </c>
      <c r="R1213" t="s">
        <v>390</v>
      </c>
      <c r="S1213">
        <v>10014594</v>
      </c>
      <c r="T1213" t="s">
        <v>128</v>
      </c>
      <c r="AE1213">
        <v>0</v>
      </c>
      <c r="AG1213">
        <v>0</v>
      </c>
      <c r="AI1213" t="s">
        <v>360</v>
      </c>
      <c r="AM1213">
        <v>0</v>
      </c>
      <c r="AN1213">
        <v>0.14285879629629999</v>
      </c>
      <c r="AO1213">
        <v>0</v>
      </c>
      <c r="AP1213">
        <v>0</v>
      </c>
      <c r="AQ1213">
        <v>1001803665</v>
      </c>
      <c r="AR1213">
        <v>5034235</v>
      </c>
      <c r="AS1213">
        <v>2</v>
      </c>
    </row>
    <row r="1214" spans="1:45" x14ac:dyDescent="0.35">
      <c r="A1214">
        <v>6581776</v>
      </c>
      <c r="B1214">
        <v>0</v>
      </c>
      <c r="C1214">
        <v>10</v>
      </c>
      <c r="D1214" t="s">
        <v>203</v>
      </c>
      <c r="E1214" t="s">
        <v>1324</v>
      </c>
      <c r="F1214" t="s">
        <v>310</v>
      </c>
      <c r="G1214" t="s">
        <v>1712</v>
      </c>
      <c r="H1214">
        <v>1</v>
      </c>
      <c r="I1214">
        <v>1</v>
      </c>
      <c r="J1214">
        <v>0</v>
      </c>
      <c r="K1214">
        <v>1</v>
      </c>
      <c r="L1214" t="s">
        <v>355</v>
      </c>
      <c r="M1214">
        <v>0</v>
      </c>
      <c r="N1214" s="16">
        <v>45873</v>
      </c>
      <c r="O1214" s="16">
        <v>45873</v>
      </c>
      <c r="Q1214" t="s">
        <v>160</v>
      </c>
      <c r="R1214" t="s">
        <v>346</v>
      </c>
      <c r="S1214">
        <v>10014598</v>
      </c>
      <c r="T1214" t="s">
        <v>160</v>
      </c>
      <c r="AE1214">
        <v>0</v>
      </c>
      <c r="AG1214">
        <v>0</v>
      </c>
      <c r="AI1214" t="s">
        <v>360</v>
      </c>
      <c r="AM1214">
        <v>0.29166666666667002</v>
      </c>
      <c r="AN1214">
        <v>0.39583333333332998</v>
      </c>
      <c r="AO1214">
        <v>0</v>
      </c>
      <c r="AP1214">
        <v>0</v>
      </c>
      <c r="AQ1214">
        <v>1001803708</v>
      </c>
      <c r="AR1214">
        <v>5034361</v>
      </c>
      <c r="AS1214">
        <v>2</v>
      </c>
    </row>
    <row r="1215" spans="1:45" x14ac:dyDescent="0.35">
      <c r="A1215">
        <v>6581777</v>
      </c>
      <c r="B1215">
        <v>0</v>
      </c>
      <c r="C1215">
        <v>10</v>
      </c>
      <c r="D1215" t="s">
        <v>203</v>
      </c>
      <c r="E1215" t="s">
        <v>1324</v>
      </c>
      <c r="F1215" t="s">
        <v>310</v>
      </c>
      <c r="G1215" t="s">
        <v>3311</v>
      </c>
      <c r="H1215">
        <v>4</v>
      </c>
      <c r="I1215">
        <v>2</v>
      </c>
      <c r="J1215">
        <v>0</v>
      </c>
      <c r="K1215">
        <v>2</v>
      </c>
      <c r="L1215" t="s">
        <v>355</v>
      </c>
      <c r="M1215">
        <v>0</v>
      </c>
      <c r="N1215" s="16">
        <v>45873</v>
      </c>
      <c r="O1215" s="16">
        <v>45873</v>
      </c>
      <c r="Q1215" t="s">
        <v>337</v>
      </c>
      <c r="R1215" t="s">
        <v>338</v>
      </c>
      <c r="S1215">
        <v>10014600</v>
      </c>
      <c r="T1215" t="s">
        <v>337</v>
      </c>
      <c r="AE1215">
        <v>0</v>
      </c>
      <c r="AG1215">
        <v>0</v>
      </c>
      <c r="AI1215" t="s">
        <v>363</v>
      </c>
      <c r="AM1215">
        <v>0.29166666666667002</v>
      </c>
      <c r="AN1215">
        <v>0.39583333333332998</v>
      </c>
      <c r="AO1215">
        <v>0</v>
      </c>
      <c r="AP1215">
        <v>0</v>
      </c>
      <c r="AQ1215">
        <v>1001803718</v>
      </c>
      <c r="AR1215">
        <v>5034369</v>
      </c>
      <c r="AS1215">
        <v>3</v>
      </c>
    </row>
    <row r="1216" spans="1:45" x14ac:dyDescent="0.35">
      <c r="A1216">
        <v>6581794</v>
      </c>
      <c r="B1216">
        <v>0</v>
      </c>
      <c r="C1216">
        <v>10</v>
      </c>
      <c r="D1216" t="s">
        <v>203</v>
      </c>
      <c r="E1216" t="s">
        <v>1324</v>
      </c>
      <c r="F1216" t="s">
        <v>310</v>
      </c>
      <c r="G1216" t="s">
        <v>1710</v>
      </c>
      <c r="H1216">
        <v>12</v>
      </c>
      <c r="I1216">
        <v>2</v>
      </c>
      <c r="J1216">
        <v>0</v>
      </c>
      <c r="K1216">
        <v>6</v>
      </c>
      <c r="L1216" t="s">
        <v>355</v>
      </c>
      <c r="M1216">
        <v>0</v>
      </c>
      <c r="N1216" s="16">
        <v>45839</v>
      </c>
      <c r="O1216" s="16">
        <v>45839</v>
      </c>
      <c r="Q1216" t="s">
        <v>400</v>
      </c>
      <c r="R1216" t="s">
        <v>401</v>
      </c>
      <c r="S1216">
        <v>10014646</v>
      </c>
      <c r="T1216" t="s">
        <v>400</v>
      </c>
      <c r="AE1216">
        <v>0</v>
      </c>
      <c r="AG1216">
        <v>0</v>
      </c>
      <c r="AI1216" t="s">
        <v>360</v>
      </c>
      <c r="AM1216">
        <v>0</v>
      </c>
      <c r="AN1216">
        <v>4.7615740740740001E-2</v>
      </c>
      <c r="AO1216">
        <v>0</v>
      </c>
      <c r="AP1216">
        <v>0</v>
      </c>
      <c r="AQ1216">
        <v>1001803745</v>
      </c>
      <c r="AR1216">
        <v>5034385</v>
      </c>
      <c r="AS1216">
        <v>2</v>
      </c>
    </row>
    <row r="1217" spans="1:45" x14ac:dyDescent="0.35">
      <c r="A1217">
        <v>6581842</v>
      </c>
      <c r="B1217">
        <v>0</v>
      </c>
      <c r="C1217">
        <v>10</v>
      </c>
      <c r="D1217" t="s">
        <v>203</v>
      </c>
      <c r="E1217" t="s">
        <v>1324</v>
      </c>
      <c r="F1217" t="s">
        <v>310</v>
      </c>
      <c r="G1217" t="s">
        <v>1709</v>
      </c>
      <c r="H1217">
        <v>8</v>
      </c>
      <c r="I1217">
        <v>2</v>
      </c>
      <c r="J1217">
        <v>0</v>
      </c>
      <c r="K1217">
        <v>4</v>
      </c>
      <c r="L1217" t="s">
        <v>355</v>
      </c>
      <c r="M1217">
        <v>0</v>
      </c>
      <c r="N1217" s="16">
        <v>45922</v>
      </c>
      <c r="O1217" s="16">
        <v>45922</v>
      </c>
      <c r="Q1217" t="s">
        <v>152</v>
      </c>
      <c r="R1217" t="s">
        <v>307</v>
      </c>
      <c r="S1217">
        <v>10014641</v>
      </c>
      <c r="T1217" t="s">
        <v>152</v>
      </c>
      <c r="AE1217">
        <v>0</v>
      </c>
      <c r="AG1217">
        <v>0</v>
      </c>
      <c r="AI1217" t="s">
        <v>363</v>
      </c>
      <c r="AM1217">
        <v>0.29166666666667002</v>
      </c>
      <c r="AN1217">
        <v>0.39583333333332998</v>
      </c>
      <c r="AO1217">
        <v>0</v>
      </c>
      <c r="AP1217">
        <v>0</v>
      </c>
      <c r="AQ1217">
        <v>1001803727</v>
      </c>
      <c r="AR1217">
        <v>5034267</v>
      </c>
      <c r="AS1217">
        <v>3</v>
      </c>
    </row>
    <row r="1218" spans="1:45" x14ac:dyDescent="0.35">
      <c r="A1218">
        <v>6581962</v>
      </c>
      <c r="B1218">
        <v>0</v>
      </c>
      <c r="C1218">
        <v>10</v>
      </c>
      <c r="D1218" t="s">
        <v>203</v>
      </c>
      <c r="E1218" t="s">
        <v>359</v>
      </c>
      <c r="F1218" t="s">
        <v>310</v>
      </c>
      <c r="G1218" t="s">
        <v>1708</v>
      </c>
      <c r="H1218">
        <v>24</v>
      </c>
      <c r="I1218">
        <v>3</v>
      </c>
      <c r="J1218">
        <v>0</v>
      </c>
      <c r="K1218">
        <v>8</v>
      </c>
      <c r="L1218" t="s">
        <v>355</v>
      </c>
      <c r="M1218">
        <v>0</v>
      </c>
      <c r="N1218" s="16">
        <v>45809</v>
      </c>
      <c r="O1218" s="16">
        <v>45809</v>
      </c>
      <c r="Q1218" t="s">
        <v>403</v>
      </c>
      <c r="R1218" t="s">
        <v>404</v>
      </c>
      <c r="S1218">
        <v>10014622</v>
      </c>
      <c r="T1218" t="s">
        <v>403</v>
      </c>
      <c r="AE1218">
        <v>0</v>
      </c>
      <c r="AG1218">
        <v>0</v>
      </c>
      <c r="AI1218" t="s">
        <v>363</v>
      </c>
      <c r="AM1218">
        <v>0.29166666666667002</v>
      </c>
      <c r="AN1218">
        <v>0.60416666666666996</v>
      </c>
      <c r="AO1218">
        <v>0</v>
      </c>
      <c r="AP1218">
        <v>0</v>
      </c>
      <c r="AQ1218">
        <v>1001803741</v>
      </c>
      <c r="AR1218">
        <v>5034292</v>
      </c>
      <c r="AS1218">
        <v>3</v>
      </c>
    </row>
    <row r="1219" spans="1:45" x14ac:dyDescent="0.35">
      <c r="A1219">
        <v>6581964</v>
      </c>
      <c r="B1219">
        <v>0</v>
      </c>
      <c r="C1219">
        <v>10</v>
      </c>
      <c r="D1219" t="s">
        <v>203</v>
      </c>
      <c r="E1219" t="s">
        <v>1324</v>
      </c>
      <c r="F1219" t="s">
        <v>310</v>
      </c>
      <c r="G1219" t="s">
        <v>1707</v>
      </c>
      <c r="H1219">
        <v>4</v>
      </c>
      <c r="I1219">
        <v>2</v>
      </c>
      <c r="J1219">
        <v>0</v>
      </c>
      <c r="K1219">
        <v>2</v>
      </c>
      <c r="L1219" t="s">
        <v>355</v>
      </c>
      <c r="M1219">
        <v>0</v>
      </c>
      <c r="N1219" s="16">
        <v>45839</v>
      </c>
      <c r="O1219" s="16">
        <v>45839</v>
      </c>
      <c r="Q1219" t="s">
        <v>201</v>
      </c>
      <c r="R1219" t="s">
        <v>334</v>
      </c>
      <c r="S1219">
        <v>10014602</v>
      </c>
      <c r="T1219" t="s">
        <v>201</v>
      </c>
      <c r="AE1219">
        <v>0</v>
      </c>
      <c r="AG1219">
        <v>0</v>
      </c>
      <c r="AI1219" t="s">
        <v>363</v>
      </c>
      <c r="AM1219">
        <v>0.29166666666667002</v>
      </c>
      <c r="AN1219">
        <v>0.70833333333333004</v>
      </c>
      <c r="AO1219">
        <v>0</v>
      </c>
      <c r="AP1219">
        <v>0</v>
      </c>
      <c r="AQ1219">
        <v>1001803795</v>
      </c>
      <c r="AR1219">
        <v>5034483</v>
      </c>
      <c r="AS1219">
        <v>3</v>
      </c>
    </row>
    <row r="1220" spans="1:45" x14ac:dyDescent="0.35">
      <c r="A1220">
        <v>6581985</v>
      </c>
      <c r="B1220">
        <v>0</v>
      </c>
      <c r="C1220">
        <v>10</v>
      </c>
      <c r="D1220" t="s">
        <v>203</v>
      </c>
      <c r="E1220" t="s">
        <v>1324</v>
      </c>
      <c r="F1220" t="s">
        <v>310</v>
      </c>
      <c r="G1220" t="s">
        <v>1706</v>
      </c>
      <c r="H1220">
        <v>8</v>
      </c>
      <c r="I1220">
        <v>2</v>
      </c>
      <c r="J1220">
        <v>0</v>
      </c>
      <c r="K1220">
        <v>4</v>
      </c>
      <c r="L1220" t="s">
        <v>355</v>
      </c>
      <c r="M1220">
        <v>0</v>
      </c>
      <c r="N1220" s="16">
        <v>45873</v>
      </c>
      <c r="O1220" s="16">
        <v>45873</v>
      </c>
      <c r="Q1220" t="s">
        <v>337</v>
      </c>
      <c r="R1220" t="s">
        <v>338</v>
      </c>
      <c r="S1220">
        <v>10014600</v>
      </c>
      <c r="T1220" t="s">
        <v>337</v>
      </c>
      <c r="AE1220">
        <v>0</v>
      </c>
      <c r="AG1220">
        <v>0</v>
      </c>
      <c r="AI1220" t="s">
        <v>363</v>
      </c>
      <c r="AM1220">
        <v>0.29166666666667002</v>
      </c>
      <c r="AN1220">
        <v>0.39583333333332998</v>
      </c>
      <c r="AO1220">
        <v>0</v>
      </c>
      <c r="AP1220">
        <v>0</v>
      </c>
      <c r="AQ1220">
        <v>1001803851</v>
      </c>
      <c r="AR1220">
        <v>5034501</v>
      </c>
      <c r="AS1220">
        <v>3</v>
      </c>
    </row>
    <row r="1221" spans="1:45" x14ac:dyDescent="0.35">
      <c r="A1221">
        <v>6582083</v>
      </c>
      <c r="B1221">
        <v>0</v>
      </c>
      <c r="C1221">
        <v>10</v>
      </c>
      <c r="D1221" t="s">
        <v>203</v>
      </c>
      <c r="E1221" t="s">
        <v>1361</v>
      </c>
      <c r="F1221" t="s">
        <v>251</v>
      </c>
      <c r="G1221" t="s">
        <v>1397</v>
      </c>
      <c r="H1221">
        <v>4</v>
      </c>
      <c r="I1221">
        <v>2</v>
      </c>
      <c r="J1221">
        <v>4</v>
      </c>
      <c r="K1221">
        <v>2</v>
      </c>
      <c r="L1221" t="s">
        <v>355</v>
      </c>
      <c r="M1221">
        <v>0</v>
      </c>
      <c r="N1221" s="16">
        <v>45743</v>
      </c>
      <c r="O1221" s="16">
        <v>45743</v>
      </c>
      <c r="P1221" s="16">
        <v>45743</v>
      </c>
      <c r="Q1221" t="s">
        <v>237</v>
      </c>
      <c r="R1221" t="s">
        <v>386</v>
      </c>
      <c r="S1221">
        <v>10014625</v>
      </c>
      <c r="T1221" t="s">
        <v>237</v>
      </c>
      <c r="AE1221">
        <v>0</v>
      </c>
      <c r="AG1221">
        <v>0</v>
      </c>
      <c r="AI1221" t="s">
        <v>363</v>
      </c>
      <c r="AM1221">
        <v>0.29166666666667002</v>
      </c>
      <c r="AN1221">
        <v>0.5</v>
      </c>
      <c r="AO1221">
        <v>0</v>
      </c>
      <c r="AP1221">
        <v>0</v>
      </c>
      <c r="AQ1221">
        <v>1001803852</v>
      </c>
      <c r="AR1221">
        <v>5034502</v>
      </c>
      <c r="AS1221">
        <v>3</v>
      </c>
    </row>
    <row r="1222" spans="1:45" x14ac:dyDescent="0.35">
      <c r="A1222">
        <v>6582247</v>
      </c>
      <c r="B1222">
        <v>0</v>
      </c>
      <c r="C1222">
        <v>10</v>
      </c>
      <c r="D1222" t="s">
        <v>203</v>
      </c>
      <c r="E1222" t="s">
        <v>1324</v>
      </c>
      <c r="F1222" t="s">
        <v>310</v>
      </c>
      <c r="G1222" t="s">
        <v>3222</v>
      </c>
      <c r="H1222">
        <v>2</v>
      </c>
      <c r="I1222">
        <v>2</v>
      </c>
      <c r="J1222">
        <v>0</v>
      </c>
      <c r="K1222">
        <v>1</v>
      </c>
      <c r="L1222" t="s">
        <v>355</v>
      </c>
      <c r="M1222">
        <v>0</v>
      </c>
      <c r="N1222" s="16">
        <v>45839</v>
      </c>
      <c r="O1222" s="16">
        <v>45839</v>
      </c>
      <c r="Q1222" t="s">
        <v>233</v>
      </c>
      <c r="R1222" t="s">
        <v>301</v>
      </c>
      <c r="S1222">
        <v>10014623</v>
      </c>
      <c r="T1222" t="s">
        <v>233</v>
      </c>
      <c r="AE1222">
        <v>0</v>
      </c>
      <c r="AG1222">
        <v>0</v>
      </c>
      <c r="AI1222" t="s">
        <v>363</v>
      </c>
      <c r="AM1222">
        <v>0.29166666666667002</v>
      </c>
      <c r="AN1222">
        <v>0.5</v>
      </c>
      <c r="AO1222">
        <v>0</v>
      </c>
      <c r="AP1222">
        <v>0</v>
      </c>
      <c r="AQ1222">
        <v>1001803854</v>
      </c>
      <c r="AR1222">
        <v>5034504</v>
      </c>
      <c r="AS1222">
        <v>3</v>
      </c>
    </row>
    <row r="1223" spans="1:45" x14ac:dyDescent="0.35">
      <c r="A1223">
        <v>6582249</v>
      </c>
      <c r="B1223">
        <v>0</v>
      </c>
      <c r="C1223">
        <v>10</v>
      </c>
      <c r="D1223" t="s">
        <v>203</v>
      </c>
      <c r="E1223" t="s">
        <v>1324</v>
      </c>
      <c r="F1223" t="s">
        <v>310</v>
      </c>
      <c r="G1223" t="s">
        <v>647</v>
      </c>
      <c r="H1223">
        <v>104</v>
      </c>
      <c r="I1223">
        <v>2</v>
      </c>
      <c r="J1223">
        <v>0</v>
      </c>
      <c r="K1223">
        <v>52</v>
      </c>
      <c r="L1223" t="s">
        <v>355</v>
      </c>
      <c r="M1223">
        <v>0</v>
      </c>
      <c r="N1223" s="16">
        <v>45859</v>
      </c>
      <c r="O1223" s="16">
        <v>45861</v>
      </c>
      <c r="Q1223" t="s">
        <v>206</v>
      </c>
      <c r="R1223" t="s">
        <v>339</v>
      </c>
      <c r="S1223">
        <v>10014614</v>
      </c>
      <c r="T1223" t="s">
        <v>206</v>
      </c>
      <c r="AE1223">
        <v>0</v>
      </c>
      <c r="AG1223">
        <v>0</v>
      </c>
      <c r="AI1223" t="s">
        <v>360</v>
      </c>
      <c r="AM1223">
        <v>0</v>
      </c>
      <c r="AN1223">
        <v>0.14285879629629999</v>
      </c>
      <c r="AO1223">
        <v>0</v>
      </c>
      <c r="AP1223">
        <v>0</v>
      </c>
      <c r="AQ1223">
        <v>1001803932</v>
      </c>
      <c r="AR1223">
        <v>5034675</v>
      </c>
      <c r="AS1223">
        <v>2</v>
      </c>
    </row>
    <row r="1224" spans="1:45" x14ac:dyDescent="0.35">
      <c r="A1224">
        <v>6582251</v>
      </c>
      <c r="B1224">
        <v>0</v>
      </c>
      <c r="C1224">
        <v>10</v>
      </c>
      <c r="D1224" t="s">
        <v>361</v>
      </c>
      <c r="E1224" t="s">
        <v>359</v>
      </c>
      <c r="F1224" t="s">
        <v>310</v>
      </c>
      <c r="G1224" t="s">
        <v>3221</v>
      </c>
      <c r="H1224">
        <v>10</v>
      </c>
      <c r="I1224">
        <v>2</v>
      </c>
      <c r="J1224">
        <v>0</v>
      </c>
      <c r="K1224">
        <v>5</v>
      </c>
      <c r="L1224" t="s">
        <v>355</v>
      </c>
      <c r="M1224">
        <v>0</v>
      </c>
      <c r="N1224" s="16">
        <v>45839</v>
      </c>
      <c r="O1224" s="16">
        <v>45839</v>
      </c>
      <c r="Q1224" t="s">
        <v>184</v>
      </c>
      <c r="R1224" t="s">
        <v>312</v>
      </c>
      <c r="S1224">
        <v>10014609</v>
      </c>
      <c r="T1224" t="s">
        <v>184</v>
      </c>
      <c r="AE1224">
        <v>0</v>
      </c>
      <c r="AG1224">
        <v>0</v>
      </c>
      <c r="AI1224" t="s">
        <v>363</v>
      </c>
      <c r="AM1224">
        <v>0.29166666666667002</v>
      </c>
      <c r="AN1224">
        <v>0.35416666666667002</v>
      </c>
      <c r="AO1224">
        <v>0</v>
      </c>
      <c r="AP1224">
        <v>0</v>
      </c>
      <c r="AQ1224">
        <v>1001804149</v>
      </c>
      <c r="AR1224">
        <v>5034831</v>
      </c>
      <c r="AS1224">
        <v>3</v>
      </c>
    </row>
    <row r="1225" spans="1:45" x14ac:dyDescent="0.35">
      <c r="A1225">
        <v>6582254</v>
      </c>
      <c r="B1225">
        <v>0</v>
      </c>
      <c r="C1225">
        <v>10</v>
      </c>
      <c r="D1225" t="s">
        <v>203</v>
      </c>
      <c r="E1225" t="s">
        <v>359</v>
      </c>
      <c r="F1225" t="s">
        <v>310</v>
      </c>
      <c r="G1225" t="s">
        <v>3220</v>
      </c>
      <c r="H1225">
        <v>12</v>
      </c>
      <c r="I1225">
        <v>2</v>
      </c>
      <c r="J1225">
        <v>0</v>
      </c>
      <c r="K1225">
        <v>6</v>
      </c>
      <c r="L1225" t="s">
        <v>355</v>
      </c>
      <c r="M1225">
        <v>0</v>
      </c>
      <c r="N1225" s="16">
        <v>45809</v>
      </c>
      <c r="O1225" s="16">
        <v>45809</v>
      </c>
      <c r="Q1225" t="s">
        <v>237</v>
      </c>
      <c r="R1225" t="s">
        <v>386</v>
      </c>
      <c r="S1225">
        <v>10014625</v>
      </c>
      <c r="T1225" t="s">
        <v>237</v>
      </c>
      <c r="AE1225">
        <v>0</v>
      </c>
      <c r="AG1225">
        <v>0</v>
      </c>
      <c r="AI1225" t="s">
        <v>363</v>
      </c>
      <c r="AM1225">
        <v>0.29166666666667002</v>
      </c>
      <c r="AN1225">
        <v>0.60416666666666996</v>
      </c>
      <c r="AO1225">
        <v>0</v>
      </c>
      <c r="AP1225">
        <v>0</v>
      </c>
      <c r="AQ1225">
        <v>1001805372</v>
      </c>
      <c r="AR1225">
        <v>5036865</v>
      </c>
      <c r="AS1225">
        <v>3</v>
      </c>
    </row>
    <row r="1226" spans="1:45" x14ac:dyDescent="0.35">
      <c r="A1226">
        <v>6582257</v>
      </c>
      <c r="B1226">
        <v>0</v>
      </c>
      <c r="C1226">
        <v>10</v>
      </c>
      <c r="D1226" t="s">
        <v>203</v>
      </c>
      <c r="E1226" t="s">
        <v>1324</v>
      </c>
      <c r="F1226" t="s">
        <v>310</v>
      </c>
      <c r="G1226" t="s">
        <v>3219</v>
      </c>
      <c r="H1226">
        <v>4</v>
      </c>
      <c r="I1226">
        <v>2</v>
      </c>
      <c r="J1226">
        <v>0</v>
      </c>
      <c r="K1226">
        <v>2</v>
      </c>
      <c r="L1226" t="s">
        <v>355</v>
      </c>
      <c r="M1226">
        <v>0</v>
      </c>
      <c r="N1226" s="16">
        <v>45839</v>
      </c>
      <c r="O1226" s="16">
        <v>45839</v>
      </c>
      <c r="Q1226" t="s">
        <v>228</v>
      </c>
      <c r="R1226" t="s">
        <v>387</v>
      </c>
      <c r="S1226">
        <v>10014624</v>
      </c>
      <c r="T1226" t="s">
        <v>228</v>
      </c>
      <c r="AE1226">
        <v>0</v>
      </c>
      <c r="AG1226">
        <v>0</v>
      </c>
      <c r="AI1226" t="s">
        <v>363</v>
      </c>
      <c r="AM1226">
        <v>0</v>
      </c>
      <c r="AN1226">
        <v>7.1423611111109994E-2</v>
      </c>
      <c r="AO1226">
        <v>0</v>
      </c>
      <c r="AP1226">
        <v>0</v>
      </c>
      <c r="AQ1226">
        <v>1001820756</v>
      </c>
      <c r="AR1226">
        <v>5069760</v>
      </c>
      <c r="AS1226">
        <v>3</v>
      </c>
    </row>
    <row r="1227" spans="1:45" x14ac:dyDescent="0.35">
      <c r="A1227">
        <v>6582258</v>
      </c>
      <c r="B1227">
        <v>0</v>
      </c>
      <c r="C1227">
        <v>10</v>
      </c>
      <c r="D1227" t="s">
        <v>203</v>
      </c>
      <c r="E1227" t="s">
        <v>1324</v>
      </c>
      <c r="F1227" t="s">
        <v>310</v>
      </c>
      <c r="G1227" t="s">
        <v>3218</v>
      </c>
      <c r="H1227">
        <v>4</v>
      </c>
      <c r="I1227">
        <v>2</v>
      </c>
      <c r="J1227">
        <v>0</v>
      </c>
      <c r="K1227">
        <v>2</v>
      </c>
      <c r="L1227" t="s">
        <v>355</v>
      </c>
      <c r="M1227">
        <v>0</v>
      </c>
      <c r="N1227" s="16">
        <v>45839</v>
      </c>
      <c r="O1227" s="16">
        <v>45839</v>
      </c>
      <c r="Q1227" t="s">
        <v>228</v>
      </c>
      <c r="R1227" t="s">
        <v>387</v>
      </c>
      <c r="S1227">
        <v>10014624</v>
      </c>
      <c r="T1227" t="s">
        <v>228</v>
      </c>
      <c r="AE1227">
        <v>0</v>
      </c>
      <c r="AG1227">
        <v>0</v>
      </c>
      <c r="AI1227" t="s">
        <v>363</v>
      </c>
      <c r="AM1227">
        <v>0</v>
      </c>
      <c r="AN1227">
        <v>9.5243055555559994E-2</v>
      </c>
      <c r="AO1227">
        <v>0</v>
      </c>
      <c r="AP1227">
        <v>0</v>
      </c>
      <c r="AQ1227">
        <v>1001820782</v>
      </c>
      <c r="AR1227">
        <v>5069870</v>
      </c>
      <c r="AS1227">
        <v>3</v>
      </c>
    </row>
    <row r="1228" spans="1:45" x14ac:dyDescent="0.35">
      <c r="A1228">
        <v>6582283</v>
      </c>
      <c r="B1228">
        <v>0</v>
      </c>
      <c r="C1228">
        <v>10</v>
      </c>
      <c r="D1228" t="s">
        <v>203</v>
      </c>
      <c r="E1228" t="s">
        <v>1324</v>
      </c>
      <c r="F1228" t="s">
        <v>310</v>
      </c>
      <c r="G1228" t="s">
        <v>3217</v>
      </c>
      <c r="H1228">
        <v>4</v>
      </c>
      <c r="I1228">
        <v>2</v>
      </c>
      <c r="J1228">
        <v>0</v>
      </c>
      <c r="K1228">
        <v>2</v>
      </c>
      <c r="L1228" t="s">
        <v>355</v>
      </c>
      <c r="M1228">
        <v>0</v>
      </c>
      <c r="N1228" s="16">
        <v>45839</v>
      </c>
      <c r="O1228" s="16">
        <v>45839</v>
      </c>
      <c r="Q1228" t="s">
        <v>228</v>
      </c>
      <c r="R1228" t="s">
        <v>387</v>
      </c>
      <c r="S1228">
        <v>10014624</v>
      </c>
      <c r="T1228" t="s">
        <v>228</v>
      </c>
      <c r="AE1228">
        <v>0</v>
      </c>
      <c r="AG1228">
        <v>0</v>
      </c>
      <c r="AI1228" t="s">
        <v>363</v>
      </c>
      <c r="AM1228">
        <v>0</v>
      </c>
      <c r="AN1228">
        <v>4.7615740740740001E-2</v>
      </c>
      <c r="AO1228">
        <v>0</v>
      </c>
      <c r="AP1228">
        <v>0</v>
      </c>
      <c r="AQ1228">
        <v>1001820865</v>
      </c>
      <c r="AR1228">
        <v>5069874</v>
      </c>
      <c r="AS1228">
        <v>3</v>
      </c>
    </row>
    <row r="1229" spans="1:45" x14ac:dyDescent="0.35">
      <c r="A1229">
        <v>6582283</v>
      </c>
      <c r="B1229">
        <v>0</v>
      </c>
      <c r="C1229">
        <v>20</v>
      </c>
      <c r="D1229" t="s">
        <v>361</v>
      </c>
      <c r="E1229" t="s">
        <v>1324</v>
      </c>
      <c r="F1229" t="s">
        <v>310</v>
      </c>
      <c r="G1229" t="s">
        <v>3217</v>
      </c>
      <c r="H1229">
        <v>4</v>
      </c>
      <c r="I1229">
        <v>2</v>
      </c>
      <c r="J1229">
        <v>0</v>
      </c>
      <c r="K1229">
        <v>2</v>
      </c>
      <c r="L1229" t="s">
        <v>355</v>
      </c>
      <c r="M1229">
        <v>0</v>
      </c>
      <c r="N1229" s="16">
        <v>45839</v>
      </c>
      <c r="O1229" s="16">
        <v>45839</v>
      </c>
      <c r="Q1229" t="s">
        <v>228</v>
      </c>
      <c r="R1229" t="s">
        <v>387</v>
      </c>
      <c r="S1229">
        <v>10014624</v>
      </c>
      <c r="T1229" t="s">
        <v>228</v>
      </c>
      <c r="AE1229">
        <v>0</v>
      </c>
      <c r="AG1229">
        <v>0</v>
      </c>
      <c r="AI1229" t="s">
        <v>363</v>
      </c>
      <c r="AM1229">
        <v>0</v>
      </c>
      <c r="AN1229">
        <v>4.7615740740740001E-2</v>
      </c>
      <c r="AO1229">
        <v>0</v>
      </c>
      <c r="AP1229">
        <v>0</v>
      </c>
      <c r="AQ1229">
        <v>1001820866</v>
      </c>
      <c r="AR1229">
        <v>5069875</v>
      </c>
      <c r="AS1229">
        <v>3</v>
      </c>
    </row>
    <row r="1230" spans="1:45" x14ac:dyDescent="0.35">
      <c r="A1230">
        <v>6582316</v>
      </c>
      <c r="B1230">
        <v>0</v>
      </c>
      <c r="C1230">
        <v>10</v>
      </c>
      <c r="D1230" t="s">
        <v>203</v>
      </c>
      <c r="E1230" t="s">
        <v>1324</v>
      </c>
      <c r="F1230" t="s">
        <v>310</v>
      </c>
      <c r="G1230" t="s">
        <v>3368</v>
      </c>
      <c r="H1230">
        <v>2</v>
      </c>
      <c r="I1230">
        <v>1</v>
      </c>
      <c r="J1230">
        <v>0</v>
      </c>
      <c r="K1230">
        <v>2</v>
      </c>
      <c r="L1230" t="s">
        <v>355</v>
      </c>
      <c r="M1230">
        <v>0</v>
      </c>
      <c r="N1230" s="16">
        <v>45839</v>
      </c>
      <c r="O1230" s="16">
        <v>45839</v>
      </c>
      <c r="Q1230" t="s">
        <v>233</v>
      </c>
      <c r="R1230" t="s">
        <v>301</v>
      </c>
      <c r="S1230">
        <v>10014623</v>
      </c>
      <c r="T1230" t="s">
        <v>233</v>
      </c>
      <c r="AE1230">
        <v>0</v>
      </c>
      <c r="AF1230" s="16"/>
      <c r="AG1230">
        <v>0</v>
      </c>
      <c r="AI1230" t="s">
        <v>363</v>
      </c>
      <c r="AM1230">
        <v>0</v>
      </c>
      <c r="AN1230">
        <v>4.7615740740740001E-2</v>
      </c>
      <c r="AO1230">
        <v>0</v>
      </c>
      <c r="AP1230">
        <v>0</v>
      </c>
      <c r="AQ1230">
        <v>1001820867</v>
      </c>
      <c r="AR1230">
        <v>5069876</v>
      </c>
      <c r="AS1230">
        <v>3</v>
      </c>
    </row>
    <row r="1231" spans="1:45" x14ac:dyDescent="0.35">
      <c r="A1231">
        <v>6582353</v>
      </c>
      <c r="B1231">
        <v>0</v>
      </c>
      <c r="C1231">
        <v>10</v>
      </c>
      <c r="D1231" t="s">
        <v>361</v>
      </c>
      <c r="E1231" t="s">
        <v>1324</v>
      </c>
      <c r="F1231" t="s">
        <v>310</v>
      </c>
      <c r="G1231" t="s">
        <v>3367</v>
      </c>
      <c r="H1231">
        <v>48</v>
      </c>
      <c r="I1231">
        <v>2</v>
      </c>
      <c r="J1231">
        <v>0</v>
      </c>
      <c r="K1231">
        <v>24</v>
      </c>
      <c r="L1231" t="s">
        <v>355</v>
      </c>
      <c r="M1231">
        <v>0</v>
      </c>
      <c r="N1231" s="16">
        <v>45873</v>
      </c>
      <c r="O1231" s="16">
        <v>45874</v>
      </c>
      <c r="Q1231" t="s">
        <v>288</v>
      </c>
      <c r="R1231" t="s">
        <v>289</v>
      </c>
      <c r="S1231">
        <v>10014653</v>
      </c>
      <c r="T1231" t="s">
        <v>288</v>
      </c>
      <c r="AE1231">
        <v>0</v>
      </c>
      <c r="AG1231">
        <v>0</v>
      </c>
      <c r="AI1231" t="s">
        <v>363</v>
      </c>
      <c r="AM1231">
        <v>0</v>
      </c>
      <c r="AN1231">
        <v>4.7615740740740001E-2</v>
      </c>
      <c r="AO1231">
        <v>0</v>
      </c>
      <c r="AP1231">
        <v>0</v>
      </c>
      <c r="AQ1231">
        <v>1001820868</v>
      </c>
      <c r="AR1231">
        <v>5069877</v>
      </c>
      <c r="AS1231">
        <v>3</v>
      </c>
    </row>
    <row r="1232" spans="1:45" x14ac:dyDescent="0.35">
      <c r="A1232">
        <v>6582354</v>
      </c>
      <c r="B1232">
        <v>0</v>
      </c>
      <c r="C1232">
        <v>10</v>
      </c>
      <c r="D1232" t="s">
        <v>361</v>
      </c>
      <c r="E1232" t="s">
        <v>1324</v>
      </c>
      <c r="F1232" t="s">
        <v>310</v>
      </c>
      <c r="G1232" t="s">
        <v>3366</v>
      </c>
      <c r="H1232">
        <v>32</v>
      </c>
      <c r="I1232">
        <v>2</v>
      </c>
      <c r="J1232">
        <v>0</v>
      </c>
      <c r="K1232">
        <v>16</v>
      </c>
      <c r="L1232" t="s">
        <v>355</v>
      </c>
      <c r="M1232">
        <v>0</v>
      </c>
      <c r="N1232" s="16">
        <v>45873</v>
      </c>
      <c r="O1232" s="16">
        <v>45873</v>
      </c>
      <c r="Q1232" t="s">
        <v>288</v>
      </c>
      <c r="R1232" t="s">
        <v>289</v>
      </c>
      <c r="S1232">
        <v>10014653</v>
      </c>
      <c r="T1232" t="s">
        <v>288</v>
      </c>
      <c r="AE1232">
        <v>0</v>
      </c>
      <c r="AF1232" s="16"/>
      <c r="AG1232">
        <v>0</v>
      </c>
      <c r="AI1232" t="s">
        <v>363</v>
      </c>
      <c r="AM1232">
        <v>0</v>
      </c>
      <c r="AN1232">
        <v>4.7615740740740001E-2</v>
      </c>
      <c r="AO1232">
        <v>0</v>
      </c>
      <c r="AP1232">
        <v>0</v>
      </c>
      <c r="AQ1232">
        <v>1001820869</v>
      </c>
      <c r="AR1232">
        <v>5069878</v>
      </c>
      <c r="AS1232">
        <v>3</v>
      </c>
    </row>
    <row r="1233" spans="1:45" x14ac:dyDescent="0.35">
      <c r="A1233">
        <v>6582355</v>
      </c>
      <c r="B1233">
        <v>0</v>
      </c>
      <c r="C1233">
        <v>10</v>
      </c>
      <c r="D1233" t="s">
        <v>203</v>
      </c>
      <c r="E1233" t="s">
        <v>1324</v>
      </c>
      <c r="F1233" t="s">
        <v>310</v>
      </c>
      <c r="G1233" t="s">
        <v>3365</v>
      </c>
      <c r="H1233">
        <v>2</v>
      </c>
      <c r="I1233">
        <v>1</v>
      </c>
      <c r="J1233">
        <v>0</v>
      </c>
      <c r="K1233">
        <v>2</v>
      </c>
      <c r="L1233" t="s">
        <v>355</v>
      </c>
      <c r="M1233">
        <v>0</v>
      </c>
      <c r="N1233" s="16">
        <v>45839</v>
      </c>
      <c r="O1233" s="16">
        <v>45839</v>
      </c>
      <c r="Q1233" t="s">
        <v>134</v>
      </c>
      <c r="R1233" t="s">
        <v>271</v>
      </c>
      <c r="S1233">
        <v>10014658</v>
      </c>
      <c r="T1233" t="s">
        <v>134</v>
      </c>
      <c r="AE1233">
        <v>0</v>
      </c>
      <c r="AG1233">
        <v>0</v>
      </c>
      <c r="AI1233" t="s">
        <v>363</v>
      </c>
      <c r="AM1233">
        <v>0</v>
      </c>
      <c r="AN1233">
        <v>0.14285879629629999</v>
      </c>
      <c r="AO1233">
        <v>0</v>
      </c>
      <c r="AP1233">
        <v>0</v>
      </c>
      <c r="AQ1233">
        <v>1001820870</v>
      </c>
      <c r="AR1233">
        <v>5069879</v>
      </c>
      <c r="AS1233">
        <v>3</v>
      </c>
    </row>
    <row r="1234" spans="1:45" x14ac:dyDescent="0.35">
      <c r="A1234">
        <v>6582361</v>
      </c>
      <c r="B1234">
        <v>0</v>
      </c>
      <c r="C1234">
        <v>10</v>
      </c>
      <c r="D1234" t="s">
        <v>203</v>
      </c>
      <c r="E1234" t="s">
        <v>359</v>
      </c>
      <c r="F1234" t="s">
        <v>310</v>
      </c>
      <c r="G1234" t="s">
        <v>3364</v>
      </c>
      <c r="H1234">
        <v>6</v>
      </c>
      <c r="I1234">
        <v>2</v>
      </c>
      <c r="J1234">
        <v>0</v>
      </c>
      <c r="K1234">
        <v>3</v>
      </c>
      <c r="L1234" t="s">
        <v>355</v>
      </c>
      <c r="M1234">
        <v>0</v>
      </c>
      <c r="N1234" s="16">
        <v>45778</v>
      </c>
      <c r="O1234" s="16">
        <v>45778</v>
      </c>
      <c r="Q1234" t="s">
        <v>232</v>
      </c>
      <c r="R1234" t="s">
        <v>340</v>
      </c>
      <c r="S1234">
        <v>10014610</v>
      </c>
      <c r="T1234" t="s">
        <v>232</v>
      </c>
      <c r="AE1234">
        <v>0</v>
      </c>
      <c r="AF1234" s="16"/>
      <c r="AG1234">
        <v>0</v>
      </c>
      <c r="AI1234" t="s">
        <v>363</v>
      </c>
      <c r="AM1234">
        <v>0</v>
      </c>
      <c r="AN1234">
        <v>0.19047453703704001</v>
      </c>
      <c r="AO1234">
        <v>0</v>
      </c>
      <c r="AP1234">
        <v>0</v>
      </c>
      <c r="AQ1234">
        <v>1001820874</v>
      </c>
      <c r="AR1234">
        <v>5069885</v>
      </c>
      <c r="AS1234">
        <v>3</v>
      </c>
    </row>
    <row r="1235" spans="1:45" x14ac:dyDescent="0.35">
      <c r="A1235">
        <v>6582363</v>
      </c>
      <c r="B1235">
        <v>0</v>
      </c>
      <c r="C1235">
        <v>10</v>
      </c>
      <c r="D1235" t="s">
        <v>203</v>
      </c>
      <c r="E1235" t="s">
        <v>359</v>
      </c>
      <c r="F1235" t="s">
        <v>310</v>
      </c>
      <c r="G1235" t="s">
        <v>3364</v>
      </c>
      <c r="H1235">
        <v>6</v>
      </c>
      <c r="I1235">
        <v>2</v>
      </c>
      <c r="J1235">
        <v>0</v>
      </c>
      <c r="K1235">
        <v>3</v>
      </c>
      <c r="L1235" t="s">
        <v>355</v>
      </c>
      <c r="M1235">
        <v>0</v>
      </c>
      <c r="N1235" s="16">
        <v>45824</v>
      </c>
      <c r="O1235" s="16">
        <v>45824</v>
      </c>
      <c r="Q1235" t="s">
        <v>206</v>
      </c>
      <c r="R1235" t="s">
        <v>339</v>
      </c>
      <c r="S1235">
        <v>10014614</v>
      </c>
      <c r="T1235" t="s">
        <v>206</v>
      </c>
      <c r="AE1235">
        <v>0</v>
      </c>
      <c r="AG1235">
        <v>0</v>
      </c>
      <c r="AI1235" t="s">
        <v>360</v>
      </c>
      <c r="AM1235">
        <v>0</v>
      </c>
      <c r="AN1235">
        <v>4.7615740740740001E-2</v>
      </c>
      <c r="AO1235">
        <v>0</v>
      </c>
      <c r="AP1235">
        <v>0</v>
      </c>
      <c r="AQ1235">
        <v>1001820907</v>
      </c>
      <c r="AR1235">
        <v>5069904</v>
      </c>
      <c r="AS1235">
        <v>2</v>
      </c>
    </row>
    <row r="1236" spans="1:45" x14ac:dyDescent="0.35">
      <c r="A1236">
        <v>6582464</v>
      </c>
      <c r="B1236">
        <v>0</v>
      </c>
      <c r="C1236">
        <v>10</v>
      </c>
      <c r="D1236" t="s">
        <v>203</v>
      </c>
      <c r="E1236" t="s">
        <v>1324</v>
      </c>
      <c r="F1236" t="s">
        <v>310</v>
      </c>
      <c r="G1236" t="s">
        <v>3364</v>
      </c>
      <c r="H1236">
        <v>6</v>
      </c>
      <c r="I1236">
        <v>2</v>
      </c>
      <c r="J1236">
        <v>0</v>
      </c>
      <c r="K1236">
        <v>3</v>
      </c>
      <c r="L1236" t="s">
        <v>355</v>
      </c>
      <c r="M1236">
        <v>0</v>
      </c>
      <c r="N1236" s="16">
        <v>45839</v>
      </c>
      <c r="O1236" s="16">
        <v>45839</v>
      </c>
      <c r="Q1236" t="s">
        <v>148</v>
      </c>
      <c r="R1236" t="s">
        <v>297</v>
      </c>
      <c r="S1236">
        <v>10014617</v>
      </c>
      <c r="T1236" t="s">
        <v>148</v>
      </c>
      <c r="AE1236">
        <v>0</v>
      </c>
      <c r="AG1236">
        <v>0</v>
      </c>
      <c r="AI1236" t="s">
        <v>360</v>
      </c>
      <c r="AM1236">
        <v>0</v>
      </c>
      <c r="AN1236">
        <v>9.5243055555559994E-2</v>
      </c>
      <c r="AO1236">
        <v>0</v>
      </c>
      <c r="AP1236">
        <v>0</v>
      </c>
      <c r="AQ1236">
        <v>1001820909</v>
      </c>
      <c r="AR1236">
        <v>5069906</v>
      </c>
      <c r="AS1236">
        <v>2</v>
      </c>
    </row>
    <row r="1237" spans="1:45" x14ac:dyDescent="0.35">
      <c r="A1237">
        <v>6582465</v>
      </c>
      <c r="B1237">
        <v>0</v>
      </c>
      <c r="C1237">
        <v>10</v>
      </c>
      <c r="D1237" t="s">
        <v>203</v>
      </c>
      <c r="E1237" t="s">
        <v>359</v>
      </c>
      <c r="F1237" t="s">
        <v>310</v>
      </c>
      <c r="G1237" t="s">
        <v>3364</v>
      </c>
      <c r="H1237">
        <v>6</v>
      </c>
      <c r="I1237">
        <v>2</v>
      </c>
      <c r="J1237">
        <v>0</v>
      </c>
      <c r="K1237">
        <v>3</v>
      </c>
      <c r="L1237" t="s">
        <v>355</v>
      </c>
      <c r="M1237">
        <v>0</v>
      </c>
      <c r="N1237" s="16">
        <v>45824</v>
      </c>
      <c r="O1237" s="16">
        <v>45824</v>
      </c>
      <c r="Q1237" t="s">
        <v>413</v>
      </c>
      <c r="R1237" t="s">
        <v>414</v>
      </c>
      <c r="S1237">
        <v>10014620</v>
      </c>
      <c r="T1237" t="s">
        <v>413</v>
      </c>
      <c r="AE1237">
        <v>0</v>
      </c>
      <c r="AG1237">
        <v>0</v>
      </c>
      <c r="AI1237" t="s">
        <v>360</v>
      </c>
      <c r="AM1237">
        <v>0</v>
      </c>
      <c r="AN1237">
        <v>4.7615740740740001E-2</v>
      </c>
      <c r="AO1237">
        <v>0</v>
      </c>
      <c r="AP1237">
        <v>0</v>
      </c>
      <c r="AQ1237">
        <v>1001820895</v>
      </c>
      <c r="AR1237">
        <v>5069977</v>
      </c>
      <c r="AS1237">
        <v>2</v>
      </c>
    </row>
    <row r="1238" spans="1:45" x14ac:dyDescent="0.35">
      <c r="A1238">
        <v>6582466</v>
      </c>
      <c r="B1238">
        <v>0</v>
      </c>
      <c r="C1238">
        <v>10</v>
      </c>
      <c r="D1238" t="s">
        <v>203</v>
      </c>
      <c r="E1238" t="s">
        <v>359</v>
      </c>
      <c r="F1238" t="s">
        <v>310</v>
      </c>
      <c r="G1238" t="s">
        <v>3364</v>
      </c>
      <c r="H1238">
        <v>6</v>
      </c>
      <c r="I1238">
        <v>2</v>
      </c>
      <c r="J1238">
        <v>0</v>
      </c>
      <c r="K1238">
        <v>3</v>
      </c>
      <c r="L1238" t="s">
        <v>355</v>
      </c>
      <c r="M1238">
        <v>0</v>
      </c>
      <c r="N1238" s="16">
        <v>45775</v>
      </c>
      <c r="O1238" s="16">
        <v>45775</v>
      </c>
      <c r="Q1238" t="s">
        <v>298</v>
      </c>
      <c r="R1238" t="s">
        <v>299</v>
      </c>
      <c r="S1238">
        <v>10014626</v>
      </c>
      <c r="T1238" t="s">
        <v>298</v>
      </c>
      <c r="AE1238">
        <v>0</v>
      </c>
      <c r="AF1238" s="16"/>
      <c r="AG1238">
        <v>0</v>
      </c>
      <c r="AI1238" t="s">
        <v>360</v>
      </c>
      <c r="AM1238">
        <v>0</v>
      </c>
      <c r="AN1238">
        <v>9.5243055555559994E-2</v>
      </c>
      <c r="AO1238">
        <v>0</v>
      </c>
      <c r="AP1238">
        <v>0</v>
      </c>
      <c r="AQ1238">
        <v>1001820896</v>
      </c>
      <c r="AR1238">
        <v>5069978</v>
      </c>
      <c r="AS1238">
        <v>2</v>
      </c>
    </row>
    <row r="1239" spans="1:45" x14ac:dyDescent="0.35">
      <c r="A1239">
        <v>6582468</v>
      </c>
      <c r="B1239">
        <v>0</v>
      </c>
      <c r="C1239">
        <v>10</v>
      </c>
      <c r="D1239" t="s">
        <v>203</v>
      </c>
      <c r="E1239" t="s">
        <v>359</v>
      </c>
      <c r="F1239" t="s">
        <v>310</v>
      </c>
      <c r="G1239" t="s">
        <v>3363</v>
      </c>
      <c r="H1239">
        <v>6</v>
      </c>
      <c r="I1239">
        <v>2</v>
      </c>
      <c r="J1239">
        <v>0</v>
      </c>
      <c r="K1239">
        <v>3</v>
      </c>
      <c r="L1239" t="s">
        <v>355</v>
      </c>
      <c r="M1239">
        <v>0</v>
      </c>
      <c r="N1239" s="16">
        <v>45809</v>
      </c>
      <c r="O1239" s="16">
        <v>45809</v>
      </c>
      <c r="Q1239" t="s">
        <v>228</v>
      </c>
      <c r="R1239" t="s">
        <v>387</v>
      </c>
      <c r="S1239">
        <v>10014624</v>
      </c>
      <c r="T1239" t="s">
        <v>228</v>
      </c>
      <c r="AE1239">
        <v>0</v>
      </c>
      <c r="AG1239">
        <v>0</v>
      </c>
      <c r="AI1239" t="s">
        <v>360</v>
      </c>
      <c r="AL1239" t="s">
        <v>368</v>
      </c>
      <c r="AM1239">
        <v>0</v>
      </c>
      <c r="AN1239">
        <v>9.5243055555559994E-2</v>
      </c>
      <c r="AO1239">
        <v>0</v>
      </c>
      <c r="AP1239">
        <v>0</v>
      </c>
      <c r="AQ1239">
        <v>1001820898</v>
      </c>
      <c r="AR1239">
        <v>5069980</v>
      </c>
      <c r="AS1239">
        <v>2</v>
      </c>
    </row>
    <row r="1240" spans="1:45" x14ac:dyDescent="0.35">
      <c r="A1240">
        <v>6582474</v>
      </c>
      <c r="B1240">
        <v>0</v>
      </c>
      <c r="C1240">
        <v>10</v>
      </c>
      <c r="D1240" t="s">
        <v>203</v>
      </c>
      <c r="E1240" t="s">
        <v>1324</v>
      </c>
      <c r="F1240" t="s">
        <v>310</v>
      </c>
      <c r="G1240" t="s">
        <v>3361</v>
      </c>
      <c r="H1240">
        <v>6</v>
      </c>
      <c r="I1240">
        <v>2</v>
      </c>
      <c r="J1240">
        <v>0</v>
      </c>
      <c r="K1240">
        <v>3</v>
      </c>
      <c r="L1240" t="s">
        <v>355</v>
      </c>
      <c r="M1240">
        <v>0</v>
      </c>
      <c r="N1240" s="16">
        <v>45809</v>
      </c>
      <c r="O1240" s="16">
        <v>45809</v>
      </c>
      <c r="Q1240" t="s">
        <v>201</v>
      </c>
      <c r="R1240" t="s">
        <v>334</v>
      </c>
      <c r="S1240">
        <v>10014602</v>
      </c>
      <c r="T1240" t="s">
        <v>201</v>
      </c>
      <c r="AE1240">
        <v>0</v>
      </c>
      <c r="AF1240" s="16"/>
      <c r="AG1240">
        <v>0</v>
      </c>
      <c r="AI1240" t="s">
        <v>360</v>
      </c>
      <c r="AM1240">
        <v>0</v>
      </c>
      <c r="AN1240">
        <v>4.7615740740740001E-2</v>
      </c>
      <c r="AO1240">
        <v>0</v>
      </c>
      <c r="AP1240">
        <v>0</v>
      </c>
      <c r="AQ1240">
        <v>1001820915</v>
      </c>
      <c r="AR1240">
        <v>5069924</v>
      </c>
      <c r="AS1240">
        <v>2</v>
      </c>
    </row>
    <row r="1241" spans="1:45" x14ac:dyDescent="0.35">
      <c r="A1241">
        <v>6582477</v>
      </c>
      <c r="B1241">
        <v>0</v>
      </c>
      <c r="C1241">
        <v>10</v>
      </c>
      <c r="D1241" t="s">
        <v>203</v>
      </c>
      <c r="E1241" t="s">
        <v>1324</v>
      </c>
      <c r="F1241" t="s">
        <v>310</v>
      </c>
      <c r="G1241" t="s">
        <v>3360</v>
      </c>
      <c r="H1241">
        <v>2</v>
      </c>
      <c r="I1241">
        <v>1</v>
      </c>
      <c r="J1241">
        <v>0</v>
      </c>
      <c r="K1241">
        <v>2</v>
      </c>
      <c r="L1241" t="s">
        <v>355</v>
      </c>
      <c r="M1241">
        <v>0</v>
      </c>
      <c r="N1241" s="16">
        <v>45839</v>
      </c>
      <c r="O1241" s="16">
        <v>45839</v>
      </c>
      <c r="Q1241" t="s">
        <v>165</v>
      </c>
      <c r="R1241" t="s">
        <v>273</v>
      </c>
      <c r="S1241">
        <v>10017653</v>
      </c>
      <c r="T1241" t="s">
        <v>272</v>
      </c>
      <c r="AE1241">
        <v>0</v>
      </c>
      <c r="AG1241">
        <v>0</v>
      </c>
      <c r="AI1241" t="s">
        <v>360</v>
      </c>
      <c r="AM1241">
        <v>0</v>
      </c>
      <c r="AN1241">
        <v>0.38094907407407003</v>
      </c>
      <c r="AO1241">
        <v>0</v>
      </c>
      <c r="AP1241">
        <v>0</v>
      </c>
      <c r="AQ1241">
        <v>1001820946</v>
      </c>
      <c r="AR1241">
        <v>5069935</v>
      </c>
      <c r="AS1241">
        <v>2</v>
      </c>
    </row>
    <row r="1242" spans="1:45" x14ac:dyDescent="0.35">
      <c r="A1242">
        <v>6582479</v>
      </c>
      <c r="B1242">
        <v>0</v>
      </c>
      <c r="C1242">
        <v>10</v>
      </c>
      <c r="D1242" t="s">
        <v>367</v>
      </c>
      <c r="E1242" t="s">
        <v>1324</v>
      </c>
      <c r="F1242" t="s">
        <v>310</v>
      </c>
      <c r="G1242" t="s">
        <v>3359</v>
      </c>
      <c r="H1242">
        <v>0</v>
      </c>
      <c r="I1242">
        <v>2</v>
      </c>
      <c r="J1242">
        <v>0</v>
      </c>
      <c r="K1242">
        <v>5</v>
      </c>
      <c r="L1242" t="s">
        <v>355</v>
      </c>
      <c r="M1242">
        <v>0</v>
      </c>
      <c r="N1242" s="16">
        <v>45838</v>
      </c>
      <c r="O1242" s="16">
        <v>45838</v>
      </c>
      <c r="Q1242" t="s">
        <v>140</v>
      </c>
      <c r="R1242" t="s">
        <v>325</v>
      </c>
      <c r="S1242">
        <v>10014871</v>
      </c>
      <c r="T1242" t="s">
        <v>324</v>
      </c>
      <c r="AE1242">
        <v>0</v>
      </c>
      <c r="AG1242">
        <v>0</v>
      </c>
      <c r="AI1242" t="s">
        <v>360</v>
      </c>
      <c r="AM1242">
        <v>0</v>
      </c>
      <c r="AN1242">
        <v>9.5243055555559994E-2</v>
      </c>
      <c r="AO1242">
        <v>0</v>
      </c>
      <c r="AP1242">
        <v>0</v>
      </c>
      <c r="AQ1242">
        <v>1001820952</v>
      </c>
      <c r="AR1242">
        <v>5070042</v>
      </c>
      <c r="AS1242">
        <v>2</v>
      </c>
    </row>
    <row r="1243" spans="1:45" x14ac:dyDescent="0.35">
      <c r="A1243">
        <v>6582506</v>
      </c>
      <c r="B1243">
        <v>0</v>
      </c>
      <c r="C1243">
        <v>10</v>
      </c>
      <c r="D1243" t="s">
        <v>361</v>
      </c>
      <c r="E1243" t="s">
        <v>1324</v>
      </c>
      <c r="F1243" t="s">
        <v>310</v>
      </c>
      <c r="G1243" t="s">
        <v>3358</v>
      </c>
      <c r="H1243">
        <v>10</v>
      </c>
      <c r="I1243">
        <v>2</v>
      </c>
      <c r="J1243">
        <v>0</v>
      </c>
      <c r="K1243">
        <v>5</v>
      </c>
      <c r="L1243" t="s">
        <v>355</v>
      </c>
      <c r="M1243">
        <v>0</v>
      </c>
      <c r="N1243" s="16">
        <v>45873</v>
      </c>
      <c r="O1243" s="16">
        <v>45873</v>
      </c>
      <c r="Q1243" t="s">
        <v>288</v>
      </c>
      <c r="R1243" t="s">
        <v>289</v>
      </c>
      <c r="S1243">
        <v>10014653</v>
      </c>
      <c r="T1243" t="s">
        <v>288</v>
      </c>
      <c r="AE1243">
        <v>0</v>
      </c>
      <c r="AF1243" s="16"/>
      <c r="AG1243">
        <v>0</v>
      </c>
      <c r="AI1243" t="s">
        <v>360</v>
      </c>
      <c r="AM1243">
        <v>0</v>
      </c>
      <c r="AN1243">
        <v>4.7615740740740001E-2</v>
      </c>
      <c r="AO1243">
        <v>0</v>
      </c>
      <c r="AP1243">
        <v>0</v>
      </c>
      <c r="AQ1243">
        <v>1001821265</v>
      </c>
      <c r="AR1243">
        <v>5070108</v>
      </c>
      <c r="AS1243">
        <v>2</v>
      </c>
    </row>
    <row r="1244" spans="1:45" x14ac:dyDescent="0.35">
      <c r="A1244">
        <v>6584106</v>
      </c>
      <c r="B1244">
        <v>0</v>
      </c>
      <c r="C1244">
        <v>10</v>
      </c>
      <c r="D1244" t="s">
        <v>203</v>
      </c>
      <c r="E1244" t="s">
        <v>1324</v>
      </c>
      <c r="F1244" t="s">
        <v>310</v>
      </c>
      <c r="G1244" t="s">
        <v>3357</v>
      </c>
      <c r="H1244">
        <v>4</v>
      </c>
      <c r="I1244">
        <v>2</v>
      </c>
      <c r="J1244">
        <v>0</v>
      </c>
      <c r="K1244">
        <v>2</v>
      </c>
      <c r="L1244" t="s">
        <v>355</v>
      </c>
      <c r="M1244">
        <v>0</v>
      </c>
      <c r="N1244" s="16">
        <v>45809</v>
      </c>
      <c r="O1244" s="16">
        <v>45809</v>
      </c>
      <c r="Q1244" t="s">
        <v>224</v>
      </c>
      <c r="R1244" t="s">
        <v>389</v>
      </c>
      <c r="S1244">
        <v>10014612</v>
      </c>
      <c r="T1244" t="s">
        <v>224</v>
      </c>
      <c r="AE1244">
        <v>0</v>
      </c>
      <c r="AF1244" s="16"/>
      <c r="AG1244">
        <v>0</v>
      </c>
      <c r="AI1244" t="s">
        <v>360</v>
      </c>
      <c r="AM1244">
        <v>0</v>
      </c>
      <c r="AN1244">
        <v>0.14285879629629999</v>
      </c>
      <c r="AO1244">
        <v>0</v>
      </c>
      <c r="AP1244">
        <v>0</v>
      </c>
      <c r="AQ1244">
        <v>1001821290</v>
      </c>
      <c r="AR1244">
        <v>5070123</v>
      </c>
      <c r="AS1244">
        <v>2</v>
      </c>
    </row>
    <row r="1245" spans="1:45" x14ac:dyDescent="0.35">
      <c r="A1245">
        <v>6584107</v>
      </c>
      <c r="B1245">
        <v>0</v>
      </c>
      <c r="C1245">
        <v>10</v>
      </c>
      <c r="D1245" t="s">
        <v>203</v>
      </c>
      <c r="E1245" t="s">
        <v>1324</v>
      </c>
      <c r="F1245" t="s">
        <v>310</v>
      </c>
      <c r="G1245" t="s">
        <v>3371</v>
      </c>
      <c r="H1245">
        <v>4</v>
      </c>
      <c r="I1245">
        <v>2</v>
      </c>
      <c r="J1245">
        <v>0</v>
      </c>
      <c r="K1245">
        <v>2</v>
      </c>
      <c r="L1245" t="s">
        <v>355</v>
      </c>
      <c r="M1245">
        <v>0</v>
      </c>
      <c r="N1245" s="16">
        <v>45809</v>
      </c>
      <c r="O1245" s="16">
        <v>45809</v>
      </c>
      <c r="Q1245" t="s">
        <v>224</v>
      </c>
      <c r="R1245" t="s">
        <v>389</v>
      </c>
      <c r="S1245">
        <v>10014612</v>
      </c>
      <c r="T1245" t="s">
        <v>224</v>
      </c>
      <c r="AE1245">
        <v>0</v>
      </c>
      <c r="AG1245">
        <v>0</v>
      </c>
      <c r="AI1245" t="s">
        <v>360</v>
      </c>
      <c r="AM1245">
        <v>0</v>
      </c>
      <c r="AN1245">
        <v>9.5243055555559994E-2</v>
      </c>
      <c r="AO1245">
        <v>0</v>
      </c>
      <c r="AP1245">
        <v>0</v>
      </c>
      <c r="AQ1245">
        <v>1001821306</v>
      </c>
      <c r="AR1245">
        <v>5070139</v>
      </c>
      <c r="AS1245">
        <v>2</v>
      </c>
    </row>
    <row r="1246" spans="1:45" x14ac:dyDescent="0.35">
      <c r="A1246">
        <v>6584146</v>
      </c>
      <c r="B1246">
        <v>0</v>
      </c>
      <c r="C1246">
        <v>10</v>
      </c>
      <c r="D1246" t="s">
        <v>357</v>
      </c>
      <c r="E1246" t="s">
        <v>359</v>
      </c>
      <c r="F1246" t="s">
        <v>310</v>
      </c>
      <c r="G1246" t="s">
        <v>3355</v>
      </c>
      <c r="H1246">
        <v>120</v>
      </c>
      <c r="I1246">
        <v>4</v>
      </c>
      <c r="J1246">
        <v>0</v>
      </c>
      <c r="K1246">
        <v>30</v>
      </c>
      <c r="L1246" t="s">
        <v>355</v>
      </c>
      <c r="M1246">
        <v>0</v>
      </c>
      <c r="N1246" s="16">
        <v>45756</v>
      </c>
      <c r="O1246" s="16">
        <v>45757</v>
      </c>
      <c r="Q1246" t="s">
        <v>224</v>
      </c>
      <c r="R1246" t="s">
        <v>389</v>
      </c>
      <c r="S1246">
        <v>10014612</v>
      </c>
      <c r="T1246" t="s">
        <v>224</v>
      </c>
      <c r="AE1246">
        <v>0</v>
      </c>
      <c r="AG1246">
        <v>0</v>
      </c>
      <c r="AI1246" t="s">
        <v>360</v>
      </c>
      <c r="AM1246">
        <v>0</v>
      </c>
      <c r="AN1246">
        <v>9.5243055555559994E-2</v>
      </c>
      <c r="AO1246">
        <v>0</v>
      </c>
      <c r="AP1246">
        <v>0</v>
      </c>
      <c r="AQ1246">
        <v>1001821307</v>
      </c>
      <c r="AR1246">
        <v>5070140</v>
      </c>
      <c r="AS1246">
        <v>2</v>
      </c>
    </row>
    <row r="1247" spans="1:45" x14ac:dyDescent="0.35">
      <c r="A1247">
        <v>6584146</v>
      </c>
      <c r="B1247">
        <v>0</v>
      </c>
      <c r="C1247">
        <v>20</v>
      </c>
      <c r="D1247" t="s">
        <v>361</v>
      </c>
      <c r="E1247" t="s">
        <v>359</v>
      </c>
      <c r="F1247" t="s">
        <v>310</v>
      </c>
      <c r="G1247" t="s">
        <v>3355</v>
      </c>
      <c r="H1247">
        <v>88</v>
      </c>
      <c r="I1247">
        <v>4</v>
      </c>
      <c r="J1247">
        <v>0</v>
      </c>
      <c r="K1247">
        <v>22</v>
      </c>
      <c r="L1247" t="s">
        <v>355</v>
      </c>
      <c r="M1247">
        <v>0</v>
      </c>
      <c r="N1247" s="16">
        <v>45757</v>
      </c>
      <c r="O1247" s="16">
        <v>45759</v>
      </c>
      <c r="Q1247" t="s">
        <v>224</v>
      </c>
      <c r="R1247" t="s">
        <v>389</v>
      </c>
      <c r="S1247">
        <v>10014612</v>
      </c>
      <c r="T1247" t="s">
        <v>224</v>
      </c>
      <c r="AE1247">
        <v>0</v>
      </c>
      <c r="AG1247">
        <v>0</v>
      </c>
      <c r="AI1247" t="s">
        <v>360</v>
      </c>
      <c r="AM1247">
        <v>0</v>
      </c>
      <c r="AN1247">
        <v>9.5243055555559994E-2</v>
      </c>
      <c r="AO1247">
        <v>0</v>
      </c>
      <c r="AP1247">
        <v>0</v>
      </c>
      <c r="AQ1247">
        <v>1001821693</v>
      </c>
      <c r="AR1247">
        <v>5071146</v>
      </c>
      <c r="AS1247">
        <v>2</v>
      </c>
    </row>
    <row r="1248" spans="1:45" x14ac:dyDescent="0.35">
      <c r="A1248">
        <v>6584191</v>
      </c>
      <c r="B1248">
        <v>0</v>
      </c>
      <c r="C1248">
        <v>10</v>
      </c>
      <c r="D1248" t="s">
        <v>203</v>
      </c>
      <c r="E1248" t="s">
        <v>1324</v>
      </c>
      <c r="F1248" t="s">
        <v>310</v>
      </c>
      <c r="G1248" t="s">
        <v>3354</v>
      </c>
      <c r="H1248">
        <v>6</v>
      </c>
      <c r="I1248">
        <v>2</v>
      </c>
      <c r="J1248">
        <v>0</v>
      </c>
      <c r="K1248">
        <v>3</v>
      </c>
      <c r="L1248" t="s">
        <v>355</v>
      </c>
      <c r="M1248">
        <v>0</v>
      </c>
      <c r="N1248" s="16">
        <v>45808</v>
      </c>
      <c r="O1248" s="16">
        <v>45808</v>
      </c>
      <c r="Q1248" t="s">
        <v>294</v>
      </c>
      <c r="R1248" t="s">
        <v>295</v>
      </c>
      <c r="S1248">
        <v>10014618</v>
      </c>
      <c r="T1248" t="s">
        <v>294</v>
      </c>
      <c r="AE1248">
        <v>0</v>
      </c>
      <c r="AG1248">
        <v>0</v>
      </c>
      <c r="AI1248" t="s">
        <v>360</v>
      </c>
      <c r="AM1248">
        <v>0</v>
      </c>
      <c r="AN1248">
        <v>9.5243055555559994E-2</v>
      </c>
      <c r="AO1248">
        <v>0</v>
      </c>
      <c r="AP1248">
        <v>0</v>
      </c>
      <c r="AQ1248">
        <v>1001821695</v>
      </c>
      <c r="AR1248">
        <v>5071148</v>
      </c>
      <c r="AS1248">
        <v>2</v>
      </c>
    </row>
    <row r="1249" spans="1:45" x14ac:dyDescent="0.35">
      <c r="A1249">
        <v>6584192</v>
      </c>
      <c r="B1249">
        <v>0</v>
      </c>
      <c r="C1249">
        <v>10</v>
      </c>
      <c r="D1249" t="s">
        <v>203</v>
      </c>
      <c r="E1249" t="s">
        <v>1324</v>
      </c>
      <c r="F1249" t="s">
        <v>310</v>
      </c>
      <c r="G1249" t="s">
        <v>3353</v>
      </c>
      <c r="H1249">
        <v>2</v>
      </c>
      <c r="I1249">
        <v>1</v>
      </c>
      <c r="J1249">
        <v>0</v>
      </c>
      <c r="K1249">
        <v>2</v>
      </c>
      <c r="L1249" t="s">
        <v>355</v>
      </c>
      <c r="M1249">
        <v>0</v>
      </c>
      <c r="N1249" s="16">
        <v>45809</v>
      </c>
      <c r="O1249" s="16">
        <v>45809</v>
      </c>
      <c r="Q1249" t="s">
        <v>131</v>
      </c>
      <c r="R1249" t="s">
        <v>335</v>
      </c>
      <c r="S1249">
        <v>10014603</v>
      </c>
      <c r="T1249" t="s">
        <v>131</v>
      </c>
      <c r="AE1249">
        <v>0</v>
      </c>
      <c r="AG1249">
        <v>0</v>
      </c>
      <c r="AI1249" t="s">
        <v>360</v>
      </c>
      <c r="AM1249">
        <v>0</v>
      </c>
      <c r="AN1249">
        <v>0.38094907407407003</v>
      </c>
      <c r="AO1249">
        <v>0</v>
      </c>
      <c r="AP1249">
        <v>0</v>
      </c>
      <c r="AQ1249">
        <v>1001821770</v>
      </c>
      <c r="AR1249">
        <v>5071357</v>
      </c>
      <c r="AS1249">
        <v>2</v>
      </c>
    </row>
    <row r="1250" spans="1:45" x14ac:dyDescent="0.35">
      <c r="A1250">
        <v>6584193</v>
      </c>
      <c r="B1250">
        <v>0</v>
      </c>
      <c r="C1250">
        <v>10</v>
      </c>
      <c r="D1250" t="s">
        <v>203</v>
      </c>
      <c r="E1250" t="s">
        <v>1324</v>
      </c>
      <c r="F1250" t="s">
        <v>310</v>
      </c>
      <c r="G1250" t="s">
        <v>3352</v>
      </c>
      <c r="H1250">
        <v>2</v>
      </c>
      <c r="I1250">
        <v>1</v>
      </c>
      <c r="J1250">
        <v>0</v>
      </c>
      <c r="K1250">
        <v>2</v>
      </c>
      <c r="L1250" t="s">
        <v>355</v>
      </c>
      <c r="M1250">
        <v>0</v>
      </c>
      <c r="N1250" s="16">
        <v>45839</v>
      </c>
      <c r="O1250" s="16">
        <v>45839</v>
      </c>
      <c r="Q1250" t="s">
        <v>131</v>
      </c>
      <c r="R1250" t="s">
        <v>335</v>
      </c>
      <c r="S1250">
        <v>10014603</v>
      </c>
      <c r="T1250" t="s">
        <v>131</v>
      </c>
      <c r="AE1250">
        <v>0</v>
      </c>
      <c r="AG1250">
        <v>0</v>
      </c>
      <c r="AI1250" t="s">
        <v>360</v>
      </c>
      <c r="AM1250">
        <v>0.38094907407407003</v>
      </c>
      <c r="AN1250">
        <v>0.52380787037037002</v>
      </c>
      <c r="AO1250">
        <v>0</v>
      </c>
      <c r="AP1250">
        <v>0</v>
      </c>
      <c r="AQ1250">
        <v>1001821770</v>
      </c>
      <c r="AR1250">
        <v>5071359</v>
      </c>
      <c r="AS1250">
        <v>2</v>
      </c>
    </row>
    <row r="1251" spans="1:45" x14ac:dyDescent="0.35">
      <c r="A1251">
        <v>6584196</v>
      </c>
      <c r="B1251">
        <v>0</v>
      </c>
      <c r="C1251">
        <v>10</v>
      </c>
      <c r="D1251" t="s">
        <v>203</v>
      </c>
      <c r="E1251" t="s">
        <v>1324</v>
      </c>
      <c r="F1251" t="s">
        <v>310</v>
      </c>
      <c r="G1251" t="s">
        <v>1354</v>
      </c>
      <c r="H1251">
        <v>2</v>
      </c>
      <c r="I1251">
        <v>1</v>
      </c>
      <c r="J1251">
        <v>0</v>
      </c>
      <c r="K1251">
        <v>2</v>
      </c>
      <c r="L1251" t="s">
        <v>355</v>
      </c>
      <c r="M1251">
        <v>0</v>
      </c>
      <c r="N1251" s="16">
        <v>45809</v>
      </c>
      <c r="O1251" s="16">
        <v>45809</v>
      </c>
      <c r="Q1251" t="s">
        <v>131</v>
      </c>
      <c r="R1251" t="s">
        <v>335</v>
      </c>
      <c r="S1251">
        <v>10014603</v>
      </c>
      <c r="T1251" t="s">
        <v>131</v>
      </c>
      <c r="AE1251">
        <v>0</v>
      </c>
      <c r="AG1251">
        <v>0</v>
      </c>
      <c r="AI1251" t="s">
        <v>360</v>
      </c>
      <c r="AM1251">
        <v>0.52380787037037002</v>
      </c>
      <c r="AN1251">
        <v>0.71428240740741</v>
      </c>
      <c r="AO1251">
        <v>0</v>
      </c>
      <c r="AP1251">
        <v>0</v>
      </c>
      <c r="AQ1251">
        <v>1001821770</v>
      </c>
      <c r="AR1251">
        <v>5071360</v>
      </c>
      <c r="AS1251">
        <v>2</v>
      </c>
    </row>
    <row r="1252" spans="1:45" x14ac:dyDescent="0.35">
      <c r="A1252">
        <v>6584198</v>
      </c>
      <c r="B1252">
        <v>0</v>
      </c>
      <c r="C1252">
        <v>10</v>
      </c>
      <c r="D1252" t="s">
        <v>203</v>
      </c>
      <c r="E1252" t="s">
        <v>1324</v>
      </c>
      <c r="F1252" t="s">
        <v>310</v>
      </c>
      <c r="G1252" t="s">
        <v>3351</v>
      </c>
      <c r="H1252">
        <v>1</v>
      </c>
      <c r="I1252">
        <v>1</v>
      </c>
      <c r="J1252">
        <v>0</v>
      </c>
      <c r="K1252">
        <v>1</v>
      </c>
      <c r="L1252" t="s">
        <v>355</v>
      </c>
      <c r="M1252">
        <v>0</v>
      </c>
      <c r="N1252" s="16">
        <v>45869</v>
      </c>
      <c r="O1252" s="16">
        <v>45869</v>
      </c>
      <c r="Q1252" t="s">
        <v>158</v>
      </c>
      <c r="R1252" t="s">
        <v>397</v>
      </c>
      <c r="S1252">
        <v>10014604</v>
      </c>
      <c r="T1252" t="s">
        <v>158</v>
      </c>
      <c r="AE1252">
        <v>0</v>
      </c>
      <c r="AG1252">
        <v>0</v>
      </c>
      <c r="AI1252" t="s">
        <v>363</v>
      </c>
      <c r="AM1252">
        <v>0</v>
      </c>
      <c r="AN1252">
        <v>0.23809027777778</v>
      </c>
      <c r="AO1252">
        <v>0</v>
      </c>
      <c r="AP1252">
        <v>0</v>
      </c>
      <c r="AQ1252">
        <v>1001821803</v>
      </c>
      <c r="AR1252">
        <v>5071019</v>
      </c>
      <c r="AS1252">
        <v>3</v>
      </c>
    </row>
    <row r="1253" spans="1:45" x14ac:dyDescent="0.35">
      <c r="A1253">
        <v>6584200</v>
      </c>
      <c r="B1253">
        <v>0</v>
      </c>
      <c r="C1253">
        <v>10</v>
      </c>
      <c r="D1253" t="s">
        <v>203</v>
      </c>
      <c r="E1253" t="s">
        <v>1324</v>
      </c>
      <c r="F1253" t="s">
        <v>310</v>
      </c>
      <c r="G1253" t="s">
        <v>3350</v>
      </c>
      <c r="H1253">
        <v>6</v>
      </c>
      <c r="I1253">
        <v>2</v>
      </c>
      <c r="J1253">
        <v>0</v>
      </c>
      <c r="K1253">
        <v>3</v>
      </c>
      <c r="L1253" t="s">
        <v>355</v>
      </c>
      <c r="M1253">
        <v>0</v>
      </c>
      <c r="N1253" s="16">
        <v>45839</v>
      </c>
      <c r="O1253" s="16">
        <v>45839</v>
      </c>
      <c r="Q1253" t="s">
        <v>158</v>
      </c>
      <c r="R1253" t="s">
        <v>397</v>
      </c>
      <c r="S1253">
        <v>10014604</v>
      </c>
      <c r="T1253" t="s">
        <v>158</v>
      </c>
      <c r="AE1253">
        <v>0</v>
      </c>
      <c r="AG1253">
        <v>0</v>
      </c>
      <c r="AI1253" t="s">
        <v>358</v>
      </c>
      <c r="AM1253">
        <v>0</v>
      </c>
      <c r="AN1253">
        <v>0.19047453703704001</v>
      </c>
      <c r="AO1253">
        <v>0</v>
      </c>
      <c r="AP1253">
        <v>0</v>
      </c>
      <c r="AQ1253">
        <v>1001821805</v>
      </c>
      <c r="AR1253">
        <v>5071021</v>
      </c>
      <c r="AS1253">
        <v>4</v>
      </c>
    </row>
    <row r="1254" spans="1:45" x14ac:dyDescent="0.35">
      <c r="A1254">
        <v>6584204</v>
      </c>
      <c r="B1254">
        <v>0</v>
      </c>
      <c r="C1254">
        <v>10</v>
      </c>
      <c r="D1254" t="s">
        <v>203</v>
      </c>
      <c r="E1254" t="s">
        <v>1361</v>
      </c>
      <c r="F1254" t="s">
        <v>310</v>
      </c>
      <c r="G1254" t="s">
        <v>3349</v>
      </c>
      <c r="H1254">
        <v>3</v>
      </c>
      <c r="I1254">
        <v>1</v>
      </c>
      <c r="J1254">
        <v>3</v>
      </c>
      <c r="K1254">
        <v>3</v>
      </c>
      <c r="L1254" t="s">
        <v>355</v>
      </c>
      <c r="M1254">
        <v>0</v>
      </c>
      <c r="N1254" s="16">
        <v>45752</v>
      </c>
      <c r="O1254" s="16">
        <v>45752</v>
      </c>
      <c r="P1254" s="16">
        <v>45752</v>
      </c>
      <c r="Q1254" t="s">
        <v>230</v>
      </c>
      <c r="R1254" t="s">
        <v>277</v>
      </c>
      <c r="S1254">
        <v>10014636</v>
      </c>
      <c r="T1254" t="s">
        <v>230</v>
      </c>
      <c r="AE1254">
        <v>0</v>
      </c>
      <c r="AG1254">
        <v>0</v>
      </c>
      <c r="AI1254" t="s">
        <v>360</v>
      </c>
      <c r="AM1254">
        <v>0</v>
      </c>
      <c r="AN1254">
        <v>4.7615740740740001E-2</v>
      </c>
      <c r="AO1254">
        <v>0</v>
      </c>
      <c r="AP1254">
        <v>0</v>
      </c>
      <c r="AQ1254">
        <v>1001821832</v>
      </c>
      <c r="AR1254">
        <v>5071557</v>
      </c>
      <c r="AS1254">
        <v>2</v>
      </c>
    </row>
    <row r="1255" spans="1:45" x14ac:dyDescent="0.35">
      <c r="A1255">
        <v>6584206</v>
      </c>
      <c r="B1255">
        <v>0</v>
      </c>
      <c r="C1255">
        <v>10</v>
      </c>
      <c r="D1255" t="s">
        <v>203</v>
      </c>
      <c r="E1255" t="s">
        <v>359</v>
      </c>
      <c r="F1255" t="s">
        <v>310</v>
      </c>
      <c r="G1255" t="s">
        <v>3348</v>
      </c>
      <c r="H1255">
        <v>8</v>
      </c>
      <c r="I1255">
        <v>2</v>
      </c>
      <c r="J1255">
        <v>0</v>
      </c>
      <c r="K1255">
        <v>4</v>
      </c>
      <c r="L1255" t="s">
        <v>355</v>
      </c>
      <c r="M1255">
        <v>0</v>
      </c>
      <c r="N1255" s="16">
        <v>45838</v>
      </c>
      <c r="O1255" s="16">
        <v>45838</v>
      </c>
      <c r="Q1255" t="s">
        <v>219</v>
      </c>
      <c r="R1255" t="s">
        <v>292</v>
      </c>
      <c r="S1255">
        <v>10017586</v>
      </c>
      <c r="T1255" t="s">
        <v>219</v>
      </c>
      <c r="AE1255">
        <v>0</v>
      </c>
      <c r="AG1255">
        <v>0</v>
      </c>
      <c r="AI1255" t="s">
        <v>360</v>
      </c>
      <c r="AM1255">
        <v>0</v>
      </c>
      <c r="AN1255">
        <v>0.76195601851852002</v>
      </c>
      <c r="AO1255">
        <v>0</v>
      </c>
      <c r="AP1255">
        <v>0</v>
      </c>
      <c r="AQ1255">
        <v>1001822071</v>
      </c>
      <c r="AR1255">
        <v>5071786</v>
      </c>
      <c r="AS1255">
        <v>2</v>
      </c>
    </row>
    <row r="1256" spans="1:45" x14ac:dyDescent="0.35">
      <c r="A1256">
        <v>6584207</v>
      </c>
      <c r="B1256">
        <v>0</v>
      </c>
      <c r="C1256">
        <v>10</v>
      </c>
      <c r="D1256" t="s">
        <v>203</v>
      </c>
      <c r="E1256" t="s">
        <v>1324</v>
      </c>
      <c r="F1256" t="s">
        <v>310</v>
      </c>
      <c r="G1256" t="s">
        <v>3347</v>
      </c>
      <c r="H1256">
        <v>8</v>
      </c>
      <c r="I1256">
        <v>2</v>
      </c>
      <c r="J1256">
        <v>0</v>
      </c>
      <c r="K1256">
        <v>4</v>
      </c>
      <c r="L1256" t="s">
        <v>355</v>
      </c>
      <c r="M1256">
        <v>0</v>
      </c>
      <c r="N1256" s="16">
        <v>45870</v>
      </c>
      <c r="O1256" s="16">
        <v>45870</v>
      </c>
      <c r="Q1256" t="s">
        <v>219</v>
      </c>
      <c r="R1256" t="s">
        <v>292</v>
      </c>
      <c r="S1256">
        <v>10017586</v>
      </c>
      <c r="T1256" t="s">
        <v>219</v>
      </c>
      <c r="AE1256">
        <v>0</v>
      </c>
      <c r="AG1256">
        <v>0</v>
      </c>
      <c r="AI1256" t="s">
        <v>363</v>
      </c>
      <c r="AM1256">
        <v>0</v>
      </c>
      <c r="AN1256">
        <v>0.19047453703704001</v>
      </c>
      <c r="AO1256">
        <v>0</v>
      </c>
      <c r="AP1256">
        <v>0</v>
      </c>
      <c r="AQ1256">
        <v>1001822059</v>
      </c>
      <c r="AR1256">
        <v>5071861</v>
      </c>
      <c r="AS1256">
        <v>3</v>
      </c>
    </row>
    <row r="1257" spans="1:45" x14ac:dyDescent="0.35">
      <c r="A1257">
        <v>6584221</v>
      </c>
      <c r="B1257">
        <v>0</v>
      </c>
      <c r="C1257">
        <v>10</v>
      </c>
      <c r="D1257" t="s">
        <v>203</v>
      </c>
      <c r="E1257" t="s">
        <v>1324</v>
      </c>
      <c r="F1257" t="s">
        <v>310</v>
      </c>
      <c r="G1257" t="s">
        <v>3346</v>
      </c>
      <c r="H1257">
        <v>2</v>
      </c>
      <c r="I1257">
        <v>1</v>
      </c>
      <c r="J1257">
        <v>0</v>
      </c>
      <c r="K1257">
        <v>2</v>
      </c>
      <c r="L1257" t="s">
        <v>355</v>
      </c>
      <c r="M1257">
        <v>0</v>
      </c>
      <c r="N1257" s="16">
        <v>45869</v>
      </c>
      <c r="O1257" s="16">
        <v>45869</v>
      </c>
      <c r="Q1257" t="s">
        <v>158</v>
      </c>
      <c r="R1257" t="s">
        <v>397</v>
      </c>
      <c r="S1257">
        <v>10014604</v>
      </c>
      <c r="T1257" t="s">
        <v>158</v>
      </c>
      <c r="AE1257">
        <v>0</v>
      </c>
      <c r="AF1257" s="16"/>
      <c r="AG1257">
        <v>0</v>
      </c>
      <c r="AI1257" t="s">
        <v>363</v>
      </c>
      <c r="AM1257">
        <v>0</v>
      </c>
      <c r="AN1257">
        <v>0.23809027777778</v>
      </c>
      <c r="AO1257">
        <v>0</v>
      </c>
      <c r="AP1257">
        <v>0</v>
      </c>
      <c r="AQ1257">
        <v>1001822149</v>
      </c>
      <c r="AR1257">
        <v>5071875</v>
      </c>
      <c r="AS1257">
        <v>3</v>
      </c>
    </row>
    <row r="1258" spans="1:45" x14ac:dyDescent="0.35">
      <c r="A1258">
        <v>6584222</v>
      </c>
      <c r="B1258">
        <v>0</v>
      </c>
      <c r="C1258">
        <v>10</v>
      </c>
      <c r="D1258" t="s">
        <v>203</v>
      </c>
      <c r="E1258" t="s">
        <v>1324</v>
      </c>
      <c r="F1258" t="s">
        <v>310</v>
      </c>
      <c r="G1258" t="s">
        <v>3345</v>
      </c>
      <c r="H1258">
        <v>6</v>
      </c>
      <c r="I1258">
        <v>2</v>
      </c>
      <c r="J1258">
        <v>0</v>
      </c>
      <c r="K1258">
        <v>3</v>
      </c>
      <c r="L1258" t="s">
        <v>355</v>
      </c>
      <c r="M1258">
        <v>0</v>
      </c>
      <c r="N1258" s="16">
        <v>45869</v>
      </c>
      <c r="O1258" s="16">
        <v>45869</v>
      </c>
      <c r="Q1258" t="s">
        <v>158</v>
      </c>
      <c r="R1258" t="s">
        <v>397</v>
      </c>
      <c r="S1258">
        <v>10014604</v>
      </c>
      <c r="T1258" t="s">
        <v>158</v>
      </c>
      <c r="AE1258">
        <v>0</v>
      </c>
      <c r="AG1258">
        <v>0</v>
      </c>
      <c r="AI1258" t="s">
        <v>363</v>
      </c>
      <c r="AM1258">
        <v>0</v>
      </c>
      <c r="AN1258">
        <v>0.19047453703704001</v>
      </c>
      <c r="AO1258">
        <v>0</v>
      </c>
      <c r="AP1258">
        <v>0</v>
      </c>
      <c r="AQ1258">
        <v>1001822154</v>
      </c>
      <c r="AR1258">
        <v>5071880</v>
      </c>
      <c r="AS1258">
        <v>3</v>
      </c>
    </row>
    <row r="1259" spans="1:45" x14ac:dyDescent="0.35">
      <c r="A1259">
        <v>6584223</v>
      </c>
      <c r="B1259">
        <v>0</v>
      </c>
      <c r="C1259">
        <v>10</v>
      </c>
      <c r="D1259" t="s">
        <v>203</v>
      </c>
      <c r="E1259" t="s">
        <v>1324</v>
      </c>
      <c r="F1259" t="s">
        <v>310</v>
      </c>
      <c r="G1259" t="s">
        <v>3344</v>
      </c>
      <c r="H1259">
        <v>6</v>
      </c>
      <c r="I1259">
        <v>2</v>
      </c>
      <c r="J1259">
        <v>0</v>
      </c>
      <c r="K1259">
        <v>3</v>
      </c>
      <c r="L1259" t="s">
        <v>355</v>
      </c>
      <c r="M1259">
        <v>0</v>
      </c>
      <c r="N1259" s="16">
        <v>45869</v>
      </c>
      <c r="O1259" s="16">
        <v>45869</v>
      </c>
      <c r="Q1259" t="s">
        <v>158</v>
      </c>
      <c r="R1259" t="s">
        <v>397</v>
      </c>
      <c r="S1259">
        <v>10014604</v>
      </c>
      <c r="T1259" t="s">
        <v>158</v>
      </c>
      <c r="AE1259">
        <v>0</v>
      </c>
      <c r="AF1259" s="16"/>
      <c r="AG1259">
        <v>0</v>
      </c>
      <c r="AI1259" t="s">
        <v>363</v>
      </c>
      <c r="AM1259">
        <v>0.19047453703704001</v>
      </c>
      <c r="AN1259">
        <v>0.27380787037037002</v>
      </c>
      <c r="AO1259">
        <v>0</v>
      </c>
      <c r="AP1259">
        <v>0</v>
      </c>
      <c r="AQ1259">
        <v>1001822154</v>
      </c>
      <c r="AR1259">
        <v>5071881</v>
      </c>
      <c r="AS1259">
        <v>3</v>
      </c>
    </row>
    <row r="1260" spans="1:45" x14ac:dyDescent="0.35">
      <c r="A1260">
        <v>6584224</v>
      </c>
      <c r="B1260">
        <v>0</v>
      </c>
      <c r="C1260">
        <v>10</v>
      </c>
      <c r="D1260" t="s">
        <v>203</v>
      </c>
      <c r="E1260" t="s">
        <v>1324</v>
      </c>
      <c r="F1260" t="s">
        <v>310</v>
      </c>
      <c r="G1260" t="s">
        <v>1614</v>
      </c>
      <c r="H1260">
        <v>8</v>
      </c>
      <c r="I1260">
        <v>2</v>
      </c>
      <c r="J1260">
        <v>0</v>
      </c>
      <c r="K1260">
        <v>4</v>
      </c>
      <c r="L1260" t="s">
        <v>355</v>
      </c>
      <c r="M1260">
        <v>0</v>
      </c>
      <c r="N1260" s="16">
        <v>45839</v>
      </c>
      <c r="O1260" s="16">
        <v>45839</v>
      </c>
      <c r="Q1260" t="s">
        <v>419</v>
      </c>
      <c r="R1260" t="s">
        <v>420</v>
      </c>
      <c r="S1260">
        <v>10014605</v>
      </c>
      <c r="T1260" t="s">
        <v>419</v>
      </c>
      <c r="AE1260">
        <v>0</v>
      </c>
      <c r="AG1260">
        <v>0</v>
      </c>
      <c r="AI1260" t="s">
        <v>363</v>
      </c>
      <c r="AM1260">
        <v>0</v>
      </c>
      <c r="AN1260">
        <v>0.28571759259259</v>
      </c>
      <c r="AO1260">
        <v>0</v>
      </c>
      <c r="AP1260">
        <v>0</v>
      </c>
      <c r="AQ1260">
        <v>1001822155</v>
      </c>
      <c r="AR1260">
        <v>5071882</v>
      </c>
      <c r="AS1260">
        <v>3</v>
      </c>
    </row>
    <row r="1261" spans="1:45" x14ac:dyDescent="0.35">
      <c r="A1261">
        <v>6584225</v>
      </c>
      <c r="B1261">
        <v>0</v>
      </c>
      <c r="C1261">
        <v>10</v>
      </c>
      <c r="D1261" t="s">
        <v>203</v>
      </c>
      <c r="E1261" t="s">
        <v>1324</v>
      </c>
      <c r="F1261" t="s">
        <v>310</v>
      </c>
      <c r="G1261" t="s">
        <v>3343</v>
      </c>
      <c r="H1261">
        <v>4</v>
      </c>
      <c r="I1261">
        <v>2</v>
      </c>
      <c r="J1261">
        <v>0</v>
      </c>
      <c r="K1261">
        <v>2</v>
      </c>
      <c r="L1261" t="s">
        <v>355</v>
      </c>
      <c r="M1261">
        <v>0</v>
      </c>
      <c r="N1261" s="16">
        <v>45839</v>
      </c>
      <c r="O1261" s="16">
        <v>45839</v>
      </c>
      <c r="Q1261" t="s">
        <v>419</v>
      </c>
      <c r="R1261" t="s">
        <v>420</v>
      </c>
      <c r="S1261">
        <v>10014605</v>
      </c>
      <c r="T1261" t="s">
        <v>419</v>
      </c>
      <c r="AE1261">
        <v>0</v>
      </c>
      <c r="AG1261">
        <v>0</v>
      </c>
      <c r="AI1261" t="s">
        <v>363</v>
      </c>
      <c r="AM1261">
        <v>0.28571759259259</v>
      </c>
      <c r="AN1261">
        <v>0.33333333333332998</v>
      </c>
      <c r="AO1261">
        <v>0</v>
      </c>
      <c r="AP1261">
        <v>0</v>
      </c>
      <c r="AQ1261">
        <v>1001822155</v>
      </c>
      <c r="AR1261">
        <v>5071883</v>
      </c>
      <c r="AS1261">
        <v>3</v>
      </c>
    </row>
    <row r="1262" spans="1:45" x14ac:dyDescent="0.35">
      <c r="A1262">
        <v>6584228</v>
      </c>
      <c r="B1262">
        <v>0</v>
      </c>
      <c r="C1262">
        <v>10</v>
      </c>
      <c r="D1262" t="s">
        <v>203</v>
      </c>
      <c r="E1262" t="s">
        <v>1324</v>
      </c>
      <c r="F1262" t="s">
        <v>310</v>
      </c>
      <c r="G1262" t="s">
        <v>3341</v>
      </c>
      <c r="H1262">
        <v>2</v>
      </c>
      <c r="I1262">
        <v>1</v>
      </c>
      <c r="J1262">
        <v>0</v>
      </c>
      <c r="K1262">
        <v>2</v>
      </c>
      <c r="L1262" t="s">
        <v>355</v>
      </c>
      <c r="M1262">
        <v>0</v>
      </c>
      <c r="N1262" s="16">
        <v>45839</v>
      </c>
      <c r="O1262" s="16">
        <v>45839</v>
      </c>
      <c r="Q1262" t="s">
        <v>227</v>
      </c>
      <c r="R1262" t="s">
        <v>305</v>
      </c>
      <c r="S1262">
        <v>10014606</v>
      </c>
      <c r="T1262" t="s">
        <v>227</v>
      </c>
      <c r="AE1262">
        <v>0</v>
      </c>
      <c r="AG1262">
        <v>0</v>
      </c>
      <c r="AI1262" t="s">
        <v>360</v>
      </c>
      <c r="AM1262">
        <v>0</v>
      </c>
      <c r="AN1262">
        <v>0.23809027777778</v>
      </c>
      <c r="AO1262">
        <v>0</v>
      </c>
      <c r="AP1262">
        <v>0</v>
      </c>
      <c r="AQ1262">
        <v>1001822259</v>
      </c>
      <c r="AR1262">
        <v>5072071</v>
      </c>
      <c r="AS1262">
        <v>2</v>
      </c>
    </row>
    <row r="1263" spans="1:45" x14ac:dyDescent="0.35">
      <c r="A1263">
        <v>6584234</v>
      </c>
      <c r="B1263">
        <v>0</v>
      </c>
      <c r="C1263">
        <v>10</v>
      </c>
      <c r="D1263" t="s">
        <v>203</v>
      </c>
      <c r="E1263" t="s">
        <v>1324</v>
      </c>
      <c r="F1263" t="s">
        <v>310</v>
      </c>
      <c r="G1263" t="s">
        <v>1605</v>
      </c>
      <c r="H1263">
        <v>10</v>
      </c>
      <c r="I1263">
        <v>2</v>
      </c>
      <c r="J1263">
        <v>0</v>
      </c>
      <c r="K1263">
        <v>5</v>
      </c>
      <c r="L1263" t="s">
        <v>355</v>
      </c>
      <c r="M1263">
        <v>0</v>
      </c>
      <c r="N1263" s="16">
        <v>45839</v>
      </c>
      <c r="O1263" s="16">
        <v>45839</v>
      </c>
      <c r="Q1263" t="s">
        <v>240</v>
      </c>
      <c r="R1263" t="s">
        <v>304</v>
      </c>
      <c r="S1263">
        <v>10014607</v>
      </c>
      <c r="T1263" t="s">
        <v>240</v>
      </c>
      <c r="AE1263">
        <v>0</v>
      </c>
      <c r="AF1263" s="16"/>
      <c r="AG1263">
        <v>0</v>
      </c>
      <c r="AI1263" t="s">
        <v>360</v>
      </c>
      <c r="AM1263">
        <v>0</v>
      </c>
      <c r="AN1263">
        <v>4.7615740740740001E-2</v>
      </c>
      <c r="AO1263">
        <v>0</v>
      </c>
      <c r="AP1263">
        <v>0</v>
      </c>
      <c r="AQ1263">
        <v>1001822260</v>
      </c>
      <c r="AR1263">
        <v>5072072</v>
      </c>
      <c r="AS1263">
        <v>2</v>
      </c>
    </row>
    <row r="1264" spans="1:45" x14ac:dyDescent="0.35">
      <c r="A1264">
        <v>6584235</v>
      </c>
      <c r="B1264">
        <v>0</v>
      </c>
      <c r="C1264">
        <v>10</v>
      </c>
      <c r="D1264" t="s">
        <v>203</v>
      </c>
      <c r="E1264" t="s">
        <v>1324</v>
      </c>
      <c r="F1264" t="s">
        <v>310</v>
      </c>
      <c r="G1264" t="s">
        <v>3339</v>
      </c>
      <c r="H1264">
        <v>3</v>
      </c>
      <c r="I1264">
        <v>1</v>
      </c>
      <c r="J1264">
        <v>0</v>
      </c>
      <c r="K1264">
        <v>3</v>
      </c>
      <c r="L1264" t="s">
        <v>355</v>
      </c>
      <c r="M1264">
        <v>0</v>
      </c>
      <c r="N1264" s="16">
        <v>45839</v>
      </c>
      <c r="O1264" s="16">
        <v>45839</v>
      </c>
      <c r="Q1264" t="s">
        <v>240</v>
      </c>
      <c r="R1264" t="s">
        <v>304</v>
      </c>
      <c r="S1264">
        <v>10014607</v>
      </c>
      <c r="T1264" t="s">
        <v>240</v>
      </c>
      <c r="AE1264">
        <v>0.45833333333332998</v>
      </c>
      <c r="AF1264" s="16">
        <v>45691</v>
      </c>
      <c r="AG1264">
        <v>0.41666666666667002</v>
      </c>
      <c r="AI1264" t="s">
        <v>360</v>
      </c>
      <c r="AM1264">
        <v>0.41666666666667002</v>
      </c>
      <c r="AN1264">
        <v>0.45833333333332998</v>
      </c>
      <c r="AO1264">
        <v>0</v>
      </c>
      <c r="AP1264">
        <v>0</v>
      </c>
      <c r="AQ1264">
        <v>1001822263</v>
      </c>
      <c r="AR1264">
        <v>5072075</v>
      </c>
      <c r="AS1264">
        <v>2</v>
      </c>
    </row>
    <row r="1265" spans="1:45" x14ac:dyDescent="0.35">
      <c r="A1265">
        <v>6584244</v>
      </c>
      <c r="B1265">
        <v>0</v>
      </c>
      <c r="C1265">
        <v>10</v>
      </c>
      <c r="D1265" t="s">
        <v>361</v>
      </c>
      <c r="E1265" t="s">
        <v>1324</v>
      </c>
      <c r="F1265" t="s">
        <v>310</v>
      </c>
      <c r="G1265" t="s">
        <v>3337</v>
      </c>
      <c r="H1265">
        <v>48</v>
      </c>
      <c r="I1265">
        <v>4</v>
      </c>
      <c r="J1265">
        <v>0</v>
      </c>
      <c r="K1265">
        <v>12</v>
      </c>
      <c r="L1265" t="s">
        <v>355</v>
      </c>
      <c r="M1265">
        <v>0</v>
      </c>
      <c r="N1265" s="16">
        <v>45839</v>
      </c>
      <c r="O1265" s="16">
        <v>45839</v>
      </c>
      <c r="Q1265" t="s">
        <v>223</v>
      </c>
      <c r="R1265" t="s">
        <v>303</v>
      </c>
      <c r="S1265">
        <v>10014613</v>
      </c>
      <c r="T1265" t="s">
        <v>223</v>
      </c>
      <c r="AE1265">
        <v>0</v>
      </c>
      <c r="AG1265">
        <v>0</v>
      </c>
      <c r="AI1265" t="s">
        <v>358</v>
      </c>
      <c r="AM1265">
        <v>0</v>
      </c>
      <c r="AN1265">
        <v>0.19047453703704001</v>
      </c>
      <c r="AO1265">
        <v>0</v>
      </c>
      <c r="AP1265">
        <v>0</v>
      </c>
      <c r="AQ1265">
        <v>1001822668</v>
      </c>
      <c r="AR1265">
        <v>5072485</v>
      </c>
      <c r="AS1265">
        <v>4</v>
      </c>
    </row>
    <row r="1266" spans="1:45" x14ac:dyDescent="0.35">
      <c r="A1266">
        <v>6584245</v>
      </c>
      <c r="B1266">
        <v>0</v>
      </c>
      <c r="C1266">
        <v>10</v>
      </c>
      <c r="D1266" t="s">
        <v>203</v>
      </c>
      <c r="E1266" t="s">
        <v>1324</v>
      </c>
      <c r="F1266" t="s">
        <v>310</v>
      </c>
      <c r="G1266" t="s">
        <v>3336</v>
      </c>
      <c r="H1266">
        <v>4</v>
      </c>
      <c r="I1266">
        <v>2</v>
      </c>
      <c r="J1266">
        <v>0</v>
      </c>
      <c r="K1266">
        <v>2</v>
      </c>
      <c r="L1266" t="s">
        <v>355</v>
      </c>
      <c r="M1266">
        <v>0</v>
      </c>
      <c r="N1266" s="16">
        <v>45839</v>
      </c>
      <c r="O1266" s="16">
        <v>45839</v>
      </c>
      <c r="Q1266" t="s">
        <v>206</v>
      </c>
      <c r="R1266" t="s">
        <v>339</v>
      </c>
      <c r="S1266">
        <v>10014614</v>
      </c>
      <c r="T1266" t="s">
        <v>206</v>
      </c>
      <c r="AE1266">
        <v>0</v>
      </c>
      <c r="AG1266">
        <v>0</v>
      </c>
      <c r="AI1266" t="s">
        <v>363</v>
      </c>
      <c r="AM1266">
        <v>0</v>
      </c>
      <c r="AN1266">
        <v>0.38094907407407003</v>
      </c>
      <c r="AO1266">
        <v>0</v>
      </c>
      <c r="AP1266">
        <v>0</v>
      </c>
      <c r="AQ1266">
        <v>1001822669</v>
      </c>
      <c r="AR1266">
        <v>5072486</v>
      </c>
      <c r="AS1266">
        <v>3</v>
      </c>
    </row>
    <row r="1267" spans="1:45" x14ac:dyDescent="0.35">
      <c r="A1267">
        <v>6584782</v>
      </c>
      <c r="B1267">
        <v>0</v>
      </c>
      <c r="C1267">
        <v>10</v>
      </c>
      <c r="D1267" t="s">
        <v>203</v>
      </c>
      <c r="E1267" t="s">
        <v>1324</v>
      </c>
      <c r="F1267" t="s">
        <v>310</v>
      </c>
      <c r="G1267" t="s">
        <v>3335</v>
      </c>
      <c r="H1267">
        <v>1</v>
      </c>
      <c r="I1267">
        <v>1</v>
      </c>
      <c r="J1267">
        <v>0</v>
      </c>
      <c r="K1267">
        <v>1</v>
      </c>
      <c r="L1267" t="s">
        <v>355</v>
      </c>
      <c r="M1267">
        <v>0</v>
      </c>
      <c r="N1267" s="16">
        <v>45838</v>
      </c>
      <c r="O1267" s="16">
        <v>45838</v>
      </c>
      <c r="Q1267" t="s">
        <v>221</v>
      </c>
      <c r="R1267" t="s">
        <v>309</v>
      </c>
      <c r="S1267">
        <v>10014650</v>
      </c>
      <c r="T1267" t="s">
        <v>221</v>
      </c>
      <c r="AE1267">
        <v>0</v>
      </c>
      <c r="AF1267" s="16"/>
      <c r="AG1267">
        <v>0</v>
      </c>
      <c r="AI1267" t="s">
        <v>363</v>
      </c>
      <c r="AM1267">
        <v>0</v>
      </c>
      <c r="AN1267">
        <v>0</v>
      </c>
      <c r="AO1267">
        <v>0</v>
      </c>
      <c r="AP1267">
        <v>0</v>
      </c>
      <c r="AQ1267">
        <v>1001822798</v>
      </c>
      <c r="AR1267">
        <v>5072697</v>
      </c>
      <c r="AS1267">
        <v>3</v>
      </c>
    </row>
    <row r="1268" spans="1:45" x14ac:dyDescent="0.35">
      <c r="A1268">
        <v>6584788</v>
      </c>
      <c r="B1268">
        <v>0</v>
      </c>
      <c r="C1268">
        <v>10</v>
      </c>
      <c r="D1268" t="s">
        <v>203</v>
      </c>
      <c r="E1268" t="s">
        <v>1324</v>
      </c>
      <c r="F1268" t="s">
        <v>310</v>
      </c>
      <c r="G1268" t="s">
        <v>3334</v>
      </c>
      <c r="H1268">
        <v>2</v>
      </c>
      <c r="I1268">
        <v>1</v>
      </c>
      <c r="J1268">
        <v>0</v>
      </c>
      <c r="K1268">
        <v>2</v>
      </c>
      <c r="L1268" t="s">
        <v>355</v>
      </c>
      <c r="M1268">
        <v>0</v>
      </c>
      <c r="N1268" s="16">
        <v>45901</v>
      </c>
      <c r="O1268" s="16">
        <v>45901</v>
      </c>
      <c r="Q1268" t="s">
        <v>221</v>
      </c>
      <c r="R1268" t="s">
        <v>309</v>
      </c>
      <c r="S1268">
        <v>10014650</v>
      </c>
      <c r="T1268" t="s">
        <v>221</v>
      </c>
      <c r="AE1268">
        <v>0</v>
      </c>
      <c r="AG1268">
        <v>0</v>
      </c>
      <c r="AI1268" t="s">
        <v>356</v>
      </c>
      <c r="AM1268">
        <v>0</v>
      </c>
      <c r="AN1268">
        <v>9.5243055555559994E-2</v>
      </c>
      <c r="AO1268">
        <v>0</v>
      </c>
      <c r="AP1268">
        <v>0</v>
      </c>
      <c r="AQ1268">
        <v>1001822987</v>
      </c>
      <c r="AR1268">
        <v>5073019</v>
      </c>
      <c r="AS1268">
        <v>1</v>
      </c>
    </row>
    <row r="1269" spans="1:45" x14ac:dyDescent="0.35">
      <c r="A1269">
        <v>6584788</v>
      </c>
      <c r="B1269">
        <v>0</v>
      </c>
      <c r="C1269">
        <v>20</v>
      </c>
      <c r="D1269" t="s">
        <v>361</v>
      </c>
      <c r="E1269" t="s">
        <v>1324</v>
      </c>
      <c r="F1269" t="s">
        <v>310</v>
      </c>
      <c r="G1269" t="s">
        <v>3334</v>
      </c>
      <c r="H1269">
        <v>2</v>
      </c>
      <c r="I1269">
        <v>1</v>
      </c>
      <c r="J1269">
        <v>0</v>
      </c>
      <c r="K1269">
        <v>2</v>
      </c>
      <c r="L1269" t="s">
        <v>355</v>
      </c>
      <c r="M1269">
        <v>0</v>
      </c>
      <c r="N1269" s="16">
        <v>45901</v>
      </c>
      <c r="O1269" s="16">
        <v>45901</v>
      </c>
      <c r="Q1269" t="s">
        <v>221</v>
      </c>
      <c r="R1269" t="s">
        <v>309</v>
      </c>
      <c r="S1269">
        <v>10014650</v>
      </c>
      <c r="T1269" t="s">
        <v>221</v>
      </c>
      <c r="AE1269">
        <v>0</v>
      </c>
      <c r="AF1269" s="16"/>
      <c r="AG1269">
        <v>0</v>
      </c>
      <c r="AI1269" t="s">
        <v>360</v>
      </c>
      <c r="AM1269">
        <v>0</v>
      </c>
      <c r="AN1269">
        <v>9.5243055555559994E-2</v>
      </c>
      <c r="AO1269">
        <v>0</v>
      </c>
      <c r="AP1269">
        <v>0</v>
      </c>
      <c r="AQ1269">
        <v>1001823443</v>
      </c>
      <c r="AR1269">
        <v>5073426</v>
      </c>
      <c r="AS1269">
        <v>2</v>
      </c>
    </row>
    <row r="1270" spans="1:45" x14ac:dyDescent="0.35">
      <c r="A1270">
        <v>6584801</v>
      </c>
      <c r="B1270">
        <v>0</v>
      </c>
      <c r="C1270">
        <v>10</v>
      </c>
      <c r="D1270" t="s">
        <v>203</v>
      </c>
      <c r="E1270" t="s">
        <v>1324</v>
      </c>
      <c r="F1270" t="s">
        <v>310</v>
      </c>
      <c r="G1270" t="s">
        <v>3333</v>
      </c>
      <c r="H1270">
        <v>10</v>
      </c>
      <c r="I1270">
        <v>2</v>
      </c>
      <c r="J1270">
        <v>0</v>
      </c>
      <c r="K1270">
        <v>5</v>
      </c>
      <c r="L1270" t="s">
        <v>355</v>
      </c>
      <c r="M1270">
        <v>0</v>
      </c>
      <c r="N1270" s="16">
        <v>45839</v>
      </c>
      <c r="O1270" s="16">
        <v>45839</v>
      </c>
      <c r="Q1270" t="s">
        <v>221</v>
      </c>
      <c r="R1270" t="s">
        <v>309</v>
      </c>
      <c r="S1270">
        <v>10014650</v>
      </c>
      <c r="T1270" t="s">
        <v>221</v>
      </c>
      <c r="AE1270">
        <v>0</v>
      </c>
      <c r="AG1270">
        <v>0</v>
      </c>
      <c r="AI1270" t="s">
        <v>360</v>
      </c>
      <c r="AM1270">
        <v>0.29166666666667002</v>
      </c>
      <c r="AN1270">
        <v>0.5</v>
      </c>
      <c r="AO1270">
        <v>0</v>
      </c>
      <c r="AP1270">
        <v>0</v>
      </c>
      <c r="AQ1270">
        <v>1001823692</v>
      </c>
      <c r="AR1270">
        <v>5073821</v>
      </c>
      <c r="AS1270">
        <v>2</v>
      </c>
    </row>
    <row r="1271" spans="1:45" x14ac:dyDescent="0.35">
      <c r="A1271">
        <v>6584801</v>
      </c>
      <c r="B1271">
        <v>0</v>
      </c>
      <c r="C1271">
        <v>20</v>
      </c>
      <c r="D1271" t="s">
        <v>361</v>
      </c>
      <c r="E1271" t="s">
        <v>1324</v>
      </c>
      <c r="F1271" t="s">
        <v>310</v>
      </c>
      <c r="G1271" t="s">
        <v>3333</v>
      </c>
      <c r="H1271">
        <v>4</v>
      </c>
      <c r="I1271">
        <v>2</v>
      </c>
      <c r="J1271">
        <v>0</v>
      </c>
      <c r="K1271">
        <v>2</v>
      </c>
      <c r="L1271" t="s">
        <v>355</v>
      </c>
      <c r="M1271">
        <v>0</v>
      </c>
      <c r="N1271" s="16">
        <v>45839</v>
      </c>
      <c r="O1271" s="16">
        <v>45839</v>
      </c>
      <c r="Q1271" t="s">
        <v>221</v>
      </c>
      <c r="R1271" t="s">
        <v>309</v>
      </c>
      <c r="S1271">
        <v>10014650</v>
      </c>
      <c r="T1271" t="s">
        <v>221</v>
      </c>
      <c r="AE1271">
        <v>0</v>
      </c>
      <c r="AG1271">
        <v>0</v>
      </c>
      <c r="AI1271" t="s">
        <v>358</v>
      </c>
      <c r="AM1271">
        <v>0</v>
      </c>
      <c r="AN1271">
        <v>9.5243055555559994E-2</v>
      </c>
      <c r="AO1271">
        <v>0</v>
      </c>
      <c r="AP1271">
        <v>0</v>
      </c>
      <c r="AQ1271">
        <v>1001824172</v>
      </c>
      <c r="AR1271">
        <v>5074650</v>
      </c>
      <c r="AS1271">
        <v>4</v>
      </c>
    </row>
    <row r="1272" spans="1:45" x14ac:dyDescent="0.35">
      <c r="A1272">
        <v>6584863</v>
      </c>
      <c r="B1272">
        <v>0</v>
      </c>
      <c r="C1272">
        <v>10</v>
      </c>
      <c r="D1272" t="s">
        <v>203</v>
      </c>
      <c r="E1272" t="s">
        <v>1324</v>
      </c>
      <c r="F1272" t="s">
        <v>310</v>
      </c>
      <c r="G1272" t="s">
        <v>3332</v>
      </c>
      <c r="H1272">
        <v>1</v>
      </c>
      <c r="I1272">
        <v>1</v>
      </c>
      <c r="J1272">
        <v>0</v>
      </c>
      <c r="K1272">
        <v>1</v>
      </c>
      <c r="L1272" t="s">
        <v>355</v>
      </c>
      <c r="M1272">
        <v>0</v>
      </c>
      <c r="N1272" s="16">
        <v>45808</v>
      </c>
      <c r="O1272" s="16">
        <v>45808</v>
      </c>
      <c r="Q1272" t="s">
        <v>206</v>
      </c>
      <c r="R1272" t="s">
        <v>339</v>
      </c>
      <c r="S1272">
        <v>10014614</v>
      </c>
      <c r="T1272" t="s">
        <v>206</v>
      </c>
      <c r="AE1272">
        <v>0</v>
      </c>
      <c r="AG1272">
        <v>0</v>
      </c>
      <c r="AI1272" t="s">
        <v>363</v>
      </c>
      <c r="AM1272">
        <v>0</v>
      </c>
      <c r="AN1272">
        <v>9.5243055555559994E-2</v>
      </c>
      <c r="AO1272">
        <v>0</v>
      </c>
      <c r="AP1272">
        <v>0</v>
      </c>
      <c r="AQ1272">
        <v>1001824173</v>
      </c>
      <c r="AR1272">
        <v>5074651</v>
      </c>
      <c r="AS1272">
        <v>3</v>
      </c>
    </row>
    <row r="1273" spans="1:45" x14ac:dyDescent="0.35">
      <c r="A1273">
        <v>6584867</v>
      </c>
      <c r="B1273">
        <v>0</v>
      </c>
      <c r="C1273">
        <v>10</v>
      </c>
      <c r="D1273" t="s">
        <v>203</v>
      </c>
      <c r="E1273" t="s">
        <v>1324</v>
      </c>
      <c r="F1273" t="s">
        <v>310</v>
      </c>
      <c r="G1273" t="s">
        <v>3330</v>
      </c>
      <c r="H1273">
        <v>3</v>
      </c>
      <c r="I1273">
        <v>1</v>
      </c>
      <c r="J1273">
        <v>0</v>
      </c>
      <c r="K1273">
        <v>3</v>
      </c>
      <c r="L1273" t="s">
        <v>355</v>
      </c>
      <c r="M1273">
        <v>0</v>
      </c>
      <c r="N1273" s="16">
        <v>45858</v>
      </c>
      <c r="O1273" s="16">
        <v>45858</v>
      </c>
      <c r="Q1273" t="s">
        <v>176</v>
      </c>
      <c r="R1273" t="s">
        <v>275</v>
      </c>
      <c r="S1273">
        <v>10014596</v>
      </c>
      <c r="T1273" t="s">
        <v>274</v>
      </c>
      <c r="AE1273">
        <v>0</v>
      </c>
      <c r="AF1273" s="16"/>
      <c r="AG1273">
        <v>0</v>
      </c>
      <c r="AI1273" t="s">
        <v>360</v>
      </c>
      <c r="AM1273">
        <v>0</v>
      </c>
      <c r="AN1273">
        <v>0.38094907407407003</v>
      </c>
      <c r="AO1273">
        <v>0</v>
      </c>
      <c r="AP1273">
        <v>0</v>
      </c>
      <c r="AQ1273">
        <v>1001824174</v>
      </c>
      <c r="AR1273">
        <v>5074652</v>
      </c>
      <c r="AS1273">
        <v>2</v>
      </c>
    </row>
    <row r="1274" spans="1:45" x14ac:dyDescent="0.35">
      <c r="A1274">
        <v>6584871</v>
      </c>
      <c r="B1274">
        <v>0</v>
      </c>
      <c r="C1274">
        <v>10</v>
      </c>
      <c r="D1274" t="s">
        <v>129</v>
      </c>
      <c r="E1274" t="s">
        <v>1324</v>
      </c>
      <c r="F1274" t="s">
        <v>310</v>
      </c>
      <c r="G1274" t="s">
        <v>3329</v>
      </c>
      <c r="H1274">
        <v>0</v>
      </c>
      <c r="I1274">
        <v>0</v>
      </c>
      <c r="J1274">
        <v>0</v>
      </c>
      <c r="K1274">
        <v>0</v>
      </c>
      <c r="L1274" t="s">
        <v>355</v>
      </c>
      <c r="M1274">
        <v>0</v>
      </c>
      <c r="N1274" s="16">
        <v>45809</v>
      </c>
      <c r="O1274" s="16">
        <v>45809</v>
      </c>
      <c r="Q1274" t="s">
        <v>221</v>
      </c>
      <c r="R1274" t="s">
        <v>309</v>
      </c>
      <c r="S1274">
        <v>10014650</v>
      </c>
      <c r="T1274" t="s">
        <v>221</v>
      </c>
      <c r="AE1274">
        <v>0</v>
      </c>
      <c r="AG1274">
        <v>0</v>
      </c>
      <c r="AI1274" t="s">
        <v>360</v>
      </c>
      <c r="AM1274">
        <v>0.38094907407407003</v>
      </c>
      <c r="AN1274">
        <v>0.57142361111110995</v>
      </c>
      <c r="AO1274">
        <v>0</v>
      </c>
      <c r="AP1274">
        <v>0</v>
      </c>
      <c r="AQ1274">
        <v>1001824174</v>
      </c>
      <c r="AR1274">
        <v>5074653</v>
      </c>
      <c r="AS1274">
        <v>2</v>
      </c>
    </row>
    <row r="1275" spans="1:45" x14ac:dyDescent="0.35">
      <c r="A1275">
        <v>6584887</v>
      </c>
      <c r="B1275">
        <v>0</v>
      </c>
      <c r="C1275">
        <v>10</v>
      </c>
      <c r="D1275" t="s">
        <v>203</v>
      </c>
      <c r="E1275" t="s">
        <v>1324</v>
      </c>
      <c r="F1275" t="s">
        <v>310</v>
      </c>
      <c r="G1275" t="s">
        <v>3328</v>
      </c>
      <c r="H1275">
        <v>24</v>
      </c>
      <c r="I1275">
        <v>3</v>
      </c>
      <c r="J1275">
        <v>0</v>
      </c>
      <c r="K1275">
        <v>8</v>
      </c>
      <c r="L1275" t="s">
        <v>355</v>
      </c>
      <c r="M1275">
        <v>0</v>
      </c>
      <c r="N1275" s="16">
        <v>45839</v>
      </c>
      <c r="O1275" s="16">
        <v>45839</v>
      </c>
      <c r="Q1275" t="s">
        <v>155</v>
      </c>
      <c r="R1275" t="s">
        <v>276</v>
      </c>
      <c r="S1275">
        <v>10014647</v>
      </c>
      <c r="T1275" t="s">
        <v>155</v>
      </c>
      <c r="AE1275">
        <v>0</v>
      </c>
      <c r="AG1275">
        <v>0</v>
      </c>
      <c r="AI1275" t="s">
        <v>360</v>
      </c>
      <c r="AM1275">
        <v>0.57142361111110995</v>
      </c>
      <c r="AN1275">
        <v>0.76189814814815005</v>
      </c>
      <c r="AO1275">
        <v>0</v>
      </c>
      <c r="AP1275">
        <v>0</v>
      </c>
      <c r="AQ1275">
        <v>1001824174</v>
      </c>
      <c r="AR1275">
        <v>5074654</v>
      </c>
      <c r="AS1275">
        <v>2</v>
      </c>
    </row>
    <row r="1276" spans="1:45" x14ac:dyDescent="0.35">
      <c r="A1276">
        <v>6584887</v>
      </c>
      <c r="B1276">
        <v>0</v>
      </c>
      <c r="C1276">
        <v>20</v>
      </c>
      <c r="D1276" t="s">
        <v>362</v>
      </c>
      <c r="E1276" t="s">
        <v>1324</v>
      </c>
      <c r="F1276" t="s">
        <v>310</v>
      </c>
      <c r="G1276" t="s">
        <v>3328</v>
      </c>
      <c r="H1276">
        <v>8</v>
      </c>
      <c r="I1276">
        <v>2</v>
      </c>
      <c r="J1276">
        <v>0</v>
      </c>
      <c r="K1276">
        <v>4</v>
      </c>
      <c r="L1276" t="s">
        <v>355</v>
      </c>
      <c r="M1276">
        <v>0</v>
      </c>
      <c r="N1276" s="16">
        <v>45839</v>
      </c>
      <c r="O1276" s="16">
        <v>45839</v>
      </c>
      <c r="Q1276" t="s">
        <v>155</v>
      </c>
      <c r="R1276" t="s">
        <v>276</v>
      </c>
      <c r="S1276">
        <v>10014647</v>
      </c>
      <c r="T1276" t="s">
        <v>155</v>
      </c>
      <c r="AE1276">
        <v>0</v>
      </c>
      <c r="AG1276">
        <v>0</v>
      </c>
      <c r="AI1276" t="s">
        <v>363</v>
      </c>
      <c r="AM1276">
        <v>0</v>
      </c>
      <c r="AN1276">
        <v>0.14285879629629999</v>
      </c>
      <c r="AO1276">
        <v>0</v>
      </c>
      <c r="AP1276">
        <v>0</v>
      </c>
      <c r="AQ1276">
        <v>1001824177</v>
      </c>
      <c r="AR1276">
        <v>5074658</v>
      </c>
      <c r="AS1276">
        <v>3</v>
      </c>
    </row>
    <row r="1277" spans="1:45" x14ac:dyDescent="0.35">
      <c r="A1277">
        <v>6585268</v>
      </c>
      <c r="B1277">
        <v>0</v>
      </c>
      <c r="C1277">
        <v>10</v>
      </c>
      <c r="D1277" t="s">
        <v>203</v>
      </c>
      <c r="E1277" t="s">
        <v>1324</v>
      </c>
      <c r="F1277" t="s">
        <v>310</v>
      </c>
      <c r="G1277" t="s">
        <v>3446</v>
      </c>
      <c r="H1277">
        <v>2</v>
      </c>
      <c r="I1277">
        <v>1</v>
      </c>
      <c r="J1277">
        <v>0</v>
      </c>
      <c r="K1277">
        <v>2</v>
      </c>
      <c r="L1277" t="s">
        <v>355</v>
      </c>
      <c r="M1277">
        <v>0</v>
      </c>
      <c r="N1277" s="16">
        <v>45845</v>
      </c>
      <c r="O1277" s="16">
        <v>45845</v>
      </c>
      <c r="Q1277" t="s">
        <v>134</v>
      </c>
      <c r="R1277" t="s">
        <v>271</v>
      </c>
      <c r="S1277">
        <v>10014658</v>
      </c>
      <c r="T1277" t="s">
        <v>134</v>
      </c>
      <c r="AE1277">
        <v>0</v>
      </c>
      <c r="AF1277" s="16"/>
      <c r="AG1277">
        <v>0</v>
      </c>
      <c r="AI1277" t="s">
        <v>363</v>
      </c>
      <c r="AM1277">
        <v>0</v>
      </c>
      <c r="AN1277">
        <v>0.38094907407407003</v>
      </c>
      <c r="AO1277">
        <v>0</v>
      </c>
      <c r="AP1277">
        <v>0</v>
      </c>
      <c r="AQ1277">
        <v>1001824178</v>
      </c>
      <c r="AR1277">
        <v>5074659</v>
      </c>
      <c r="AS1277">
        <v>3</v>
      </c>
    </row>
    <row r="1278" spans="1:45" x14ac:dyDescent="0.35">
      <c r="A1278">
        <v>6585305</v>
      </c>
      <c r="B1278">
        <v>0</v>
      </c>
      <c r="C1278">
        <v>10</v>
      </c>
      <c r="D1278" t="s">
        <v>203</v>
      </c>
      <c r="E1278" t="s">
        <v>1324</v>
      </c>
      <c r="F1278" t="s">
        <v>310</v>
      </c>
      <c r="G1278" t="s">
        <v>3445</v>
      </c>
      <c r="H1278">
        <v>12</v>
      </c>
      <c r="I1278">
        <v>2</v>
      </c>
      <c r="J1278">
        <v>0</v>
      </c>
      <c r="K1278">
        <v>6</v>
      </c>
      <c r="L1278" t="s">
        <v>355</v>
      </c>
      <c r="M1278">
        <v>0</v>
      </c>
      <c r="N1278" s="16">
        <v>45839</v>
      </c>
      <c r="O1278" s="16">
        <v>45839</v>
      </c>
      <c r="Q1278" t="s">
        <v>177</v>
      </c>
      <c r="R1278" t="s">
        <v>278</v>
      </c>
      <c r="S1278">
        <v>10014634</v>
      </c>
      <c r="T1278" t="s">
        <v>177</v>
      </c>
      <c r="AE1278">
        <v>0</v>
      </c>
      <c r="AF1278" s="16"/>
      <c r="AG1278">
        <v>0</v>
      </c>
      <c r="AI1278" t="s">
        <v>363</v>
      </c>
      <c r="AM1278">
        <v>0.38094907407407003</v>
      </c>
      <c r="AN1278">
        <v>0.47619212962962998</v>
      </c>
      <c r="AO1278">
        <v>0</v>
      </c>
      <c r="AP1278">
        <v>0</v>
      </c>
      <c r="AQ1278">
        <v>1001824178</v>
      </c>
      <c r="AR1278">
        <v>5074660</v>
      </c>
      <c r="AS1278">
        <v>3</v>
      </c>
    </row>
    <row r="1279" spans="1:45" x14ac:dyDescent="0.35">
      <c r="A1279">
        <v>6585311</v>
      </c>
      <c r="B1279">
        <v>0</v>
      </c>
      <c r="C1279">
        <v>10</v>
      </c>
      <c r="D1279" t="s">
        <v>371</v>
      </c>
      <c r="E1279" t="s">
        <v>359</v>
      </c>
      <c r="F1279" t="s">
        <v>310</v>
      </c>
      <c r="G1279" t="s">
        <v>3444</v>
      </c>
      <c r="H1279">
        <v>4</v>
      </c>
      <c r="I1279">
        <v>2</v>
      </c>
      <c r="J1279">
        <v>0</v>
      </c>
      <c r="K1279">
        <v>2</v>
      </c>
      <c r="L1279" t="s">
        <v>355</v>
      </c>
      <c r="M1279">
        <v>0</v>
      </c>
      <c r="N1279" s="16">
        <v>45763</v>
      </c>
      <c r="O1279" s="16">
        <v>45763</v>
      </c>
      <c r="Q1279" t="s">
        <v>159</v>
      </c>
      <c r="R1279" t="s">
        <v>398</v>
      </c>
      <c r="S1279">
        <v>10014599</v>
      </c>
      <c r="T1279" t="s">
        <v>159</v>
      </c>
      <c r="AE1279">
        <v>0</v>
      </c>
      <c r="AG1279">
        <v>0</v>
      </c>
      <c r="AI1279" t="s">
        <v>363</v>
      </c>
      <c r="AM1279">
        <v>0</v>
      </c>
      <c r="AN1279">
        <v>9.5243055555559994E-2</v>
      </c>
      <c r="AO1279">
        <v>0</v>
      </c>
      <c r="AP1279">
        <v>0</v>
      </c>
      <c r="AQ1279">
        <v>1001824224</v>
      </c>
      <c r="AR1279">
        <v>5074678</v>
      </c>
      <c r="AS1279">
        <v>3</v>
      </c>
    </row>
    <row r="1280" spans="1:45" x14ac:dyDescent="0.35">
      <c r="A1280">
        <v>6585317</v>
      </c>
      <c r="B1280">
        <v>0</v>
      </c>
      <c r="C1280">
        <v>10</v>
      </c>
      <c r="D1280" t="s">
        <v>203</v>
      </c>
      <c r="E1280" t="s">
        <v>1324</v>
      </c>
      <c r="F1280" t="s">
        <v>310</v>
      </c>
      <c r="G1280" t="s">
        <v>3443</v>
      </c>
      <c r="H1280">
        <v>16</v>
      </c>
      <c r="I1280">
        <v>2</v>
      </c>
      <c r="J1280">
        <v>0</v>
      </c>
      <c r="K1280">
        <v>8</v>
      </c>
      <c r="L1280" t="s">
        <v>355</v>
      </c>
      <c r="M1280">
        <v>0</v>
      </c>
      <c r="N1280" s="16">
        <v>45839</v>
      </c>
      <c r="O1280" s="16">
        <v>45839</v>
      </c>
      <c r="Q1280" t="s">
        <v>137</v>
      </c>
      <c r="R1280" t="s">
        <v>388</v>
      </c>
      <c r="S1280">
        <v>10014595</v>
      </c>
      <c r="T1280" t="s">
        <v>137</v>
      </c>
      <c r="AE1280">
        <v>0</v>
      </c>
      <c r="AG1280">
        <v>0</v>
      </c>
      <c r="AI1280" t="s">
        <v>358</v>
      </c>
      <c r="AM1280">
        <v>0</v>
      </c>
      <c r="AN1280">
        <v>4.7615740740740001E-2</v>
      </c>
      <c r="AO1280">
        <v>0</v>
      </c>
      <c r="AP1280">
        <v>0</v>
      </c>
      <c r="AQ1280">
        <v>1001824242</v>
      </c>
      <c r="AR1280">
        <v>5074696</v>
      </c>
      <c r="AS1280">
        <v>4</v>
      </c>
    </row>
    <row r="1281" spans="1:45" x14ac:dyDescent="0.35">
      <c r="A1281">
        <v>6585317</v>
      </c>
      <c r="B1281">
        <v>0</v>
      </c>
      <c r="C1281">
        <v>20</v>
      </c>
      <c r="D1281" t="s">
        <v>364</v>
      </c>
      <c r="E1281" t="s">
        <v>1324</v>
      </c>
      <c r="F1281" t="s">
        <v>310</v>
      </c>
      <c r="G1281" t="s">
        <v>3443</v>
      </c>
      <c r="H1281">
        <v>16</v>
      </c>
      <c r="I1281">
        <v>2</v>
      </c>
      <c r="J1281">
        <v>0</v>
      </c>
      <c r="K1281">
        <v>8</v>
      </c>
      <c r="L1281" t="s">
        <v>355</v>
      </c>
      <c r="M1281">
        <v>0</v>
      </c>
      <c r="N1281" s="16">
        <v>45839</v>
      </c>
      <c r="O1281" s="16">
        <v>45839</v>
      </c>
      <c r="Q1281" t="s">
        <v>137</v>
      </c>
      <c r="R1281" t="s">
        <v>388</v>
      </c>
      <c r="S1281">
        <v>10014595</v>
      </c>
      <c r="T1281" t="s">
        <v>137</v>
      </c>
      <c r="AE1281">
        <v>0</v>
      </c>
      <c r="AG1281">
        <v>0</v>
      </c>
      <c r="AI1281" t="s">
        <v>363</v>
      </c>
      <c r="AM1281">
        <v>0</v>
      </c>
      <c r="AN1281">
        <v>4.7615740740740001E-2</v>
      </c>
      <c r="AO1281">
        <v>0</v>
      </c>
      <c r="AP1281">
        <v>0</v>
      </c>
      <c r="AQ1281">
        <v>1001824243</v>
      </c>
      <c r="AR1281">
        <v>5074697</v>
      </c>
      <c r="AS1281">
        <v>3</v>
      </c>
    </row>
    <row r="1282" spans="1:45" x14ac:dyDescent="0.35">
      <c r="A1282">
        <v>6585320</v>
      </c>
      <c r="B1282">
        <v>0</v>
      </c>
      <c r="C1282">
        <v>10</v>
      </c>
      <c r="D1282" t="s">
        <v>371</v>
      </c>
      <c r="E1282" t="s">
        <v>1324</v>
      </c>
      <c r="F1282" t="s">
        <v>310</v>
      </c>
      <c r="G1282" t="s">
        <v>3442</v>
      </c>
      <c r="H1282">
        <v>8</v>
      </c>
      <c r="I1282">
        <v>2</v>
      </c>
      <c r="J1282">
        <v>0</v>
      </c>
      <c r="K1282">
        <v>4</v>
      </c>
      <c r="L1282" t="s">
        <v>355</v>
      </c>
      <c r="M1282">
        <v>0</v>
      </c>
      <c r="N1282" s="16">
        <v>45839</v>
      </c>
      <c r="O1282" s="16">
        <v>45839</v>
      </c>
      <c r="Q1282" t="s">
        <v>242</v>
      </c>
      <c r="R1282" t="s">
        <v>330</v>
      </c>
      <c r="S1282">
        <v>10014637</v>
      </c>
      <c r="T1282" t="s">
        <v>242</v>
      </c>
      <c r="AE1282">
        <v>0</v>
      </c>
      <c r="AG1282">
        <v>0</v>
      </c>
      <c r="AI1282" t="s">
        <v>358</v>
      </c>
      <c r="AM1282">
        <v>0</v>
      </c>
      <c r="AN1282">
        <v>0.16666666666666999</v>
      </c>
      <c r="AO1282">
        <v>0</v>
      </c>
      <c r="AP1282">
        <v>0</v>
      </c>
      <c r="AQ1282">
        <v>1001824269</v>
      </c>
      <c r="AR1282">
        <v>5074723</v>
      </c>
      <c r="AS1282">
        <v>4</v>
      </c>
    </row>
    <row r="1283" spans="1:45" x14ac:dyDescent="0.35">
      <c r="A1283">
        <v>6585426</v>
      </c>
      <c r="B1283">
        <v>0</v>
      </c>
      <c r="C1283">
        <v>10</v>
      </c>
      <c r="D1283" t="s">
        <v>203</v>
      </c>
      <c r="E1283" t="s">
        <v>1324</v>
      </c>
      <c r="F1283" t="s">
        <v>310</v>
      </c>
      <c r="G1283" t="s">
        <v>3449</v>
      </c>
      <c r="H1283">
        <v>12</v>
      </c>
      <c r="I1283">
        <v>2</v>
      </c>
      <c r="J1283">
        <v>0</v>
      </c>
      <c r="K1283">
        <v>6</v>
      </c>
      <c r="L1283" t="s">
        <v>355</v>
      </c>
      <c r="M1283">
        <v>0</v>
      </c>
      <c r="N1283" s="16">
        <v>45873</v>
      </c>
      <c r="O1283" s="16">
        <v>45873</v>
      </c>
      <c r="Q1283" t="s">
        <v>159</v>
      </c>
      <c r="R1283" t="s">
        <v>398</v>
      </c>
      <c r="S1283">
        <v>10014599</v>
      </c>
      <c r="T1283" t="s">
        <v>159</v>
      </c>
      <c r="AE1283">
        <v>0</v>
      </c>
      <c r="AG1283">
        <v>0</v>
      </c>
      <c r="AI1283" t="s">
        <v>360</v>
      </c>
      <c r="AM1283">
        <v>0</v>
      </c>
      <c r="AN1283">
        <v>0.14285879629629999</v>
      </c>
      <c r="AO1283">
        <v>0</v>
      </c>
      <c r="AP1283">
        <v>0</v>
      </c>
      <c r="AQ1283">
        <v>1001824439</v>
      </c>
      <c r="AR1283">
        <v>5075297</v>
      </c>
      <c r="AS1283">
        <v>2</v>
      </c>
    </row>
    <row r="1284" spans="1:45" x14ac:dyDescent="0.35">
      <c r="A1284">
        <v>6585526</v>
      </c>
      <c r="B1284">
        <v>0</v>
      </c>
      <c r="C1284">
        <v>10</v>
      </c>
      <c r="D1284" t="s">
        <v>203</v>
      </c>
      <c r="E1284" t="s">
        <v>1324</v>
      </c>
      <c r="F1284" t="s">
        <v>310</v>
      </c>
      <c r="G1284" t="s">
        <v>3440</v>
      </c>
      <c r="H1284">
        <v>0.5</v>
      </c>
      <c r="I1284">
        <v>1</v>
      </c>
      <c r="J1284">
        <v>0</v>
      </c>
      <c r="K1284">
        <v>0.5</v>
      </c>
      <c r="L1284" t="s">
        <v>355</v>
      </c>
      <c r="M1284">
        <v>0</v>
      </c>
      <c r="N1284" s="16">
        <v>45839</v>
      </c>
      <c r="O1284" s="16">
        <v>45839</v>
      </c>
      <c r="Q1284" t="s">
        <v>128</v>
      </c>
      <c r="R1284" t="s">
        <v>390</v>
      </c>
      <c r="S1284">
        <v>10014594</v>
      </c>
      <c r="T1284" t="s">
        <v>128</v>
      </c>
      <c r="AE1284">
        <v>0</v>
      </c>
      <c r="AG1284">
        <v>0</v>
      </c>
      <c r="AI1284" t="s">
        <v>360</v>
      </c>
      <c r="AM1284">
        <v>0</v>
      </c>
      <c r="AN1284">
        <v>9.5243055555559994E-2</v>
      </c>
      <c r="AO1284">
        <v>0</v>
      </c>
      <c r="AP1284">
        <v>0</v>
      </c>
      <c r="AQ1284">
        <v>1001825079</v>
      </c>
      <c r="AR1284">
        <v>5075535</v>
      </c>
      <c r="AS1284">
        <v>2</v>
      </c>
    </row>
    <row r="1285" spans="1:45" x14ac:dyDescent="0.35">
      <c r="A1285">
        <v>6585546</v>
      </c>
      <c r="B1285">
        <v>0</v>
      </c>
      <c r="C1285">
        <v>10</v>
      </c>
      <c r="D1285" t="s">
        <v>203</v>
      </c>
      <c r="E1285" t="s">
        <v>1324</v>
      </c>
      <c r="F1285" t="s">
        <v>310</v>
      </c>
      <c r="G1285" t="s">
        <v>3438</v>
      </c>
      <c r="H1285">
        <v>3</v>
      </c>
      <c r="I1285">
        <v>1</v>
      </c>
      <c r="J1285">
        <v>0</v>
      </c>
      <c r="K1285">
        <v>3</v>
      </c>
      <c r="L1285" t="s">
        <v>355</v>
      </c>
      <c r="M1285">
        <v>0</v>
      </c>
      <c r="N1285" s="16">
        <v>45901</v>
      </c>
      <c r="O1285" s="16">
        <v>45901</v>
      </c>
      <c r="Q1285" t="s">
        <v>165</v>
      </c>
      <c r="R1285" t="s">
        <v>273</v>
      </c>
      <c r="S1285">
        <v>10017653</v>
      </c>
      <c r="T1285" t="s">
        <v>272</v>
      </c>
      <c r="AE1285">
        <v>0</v>
      </c>
      <c r="AG1285">
        <v>0</v>
      </c>
      <c r="AI1285" t="s">
        <v>360</v>
      </c>
      <c r="AM1285">
        <v>0</v>
      </c>
      <c r="AN1285">
        <v>0.14285879629629999</v>
      </c>
      <c r="AO1285">
        <v>0</v>
      </c>
      <c r="AP1285">
        <v>0</v>
      </c>
      <c r="AQ1285">
        <v>1001825085</v>
      </c>
      <c r="AR1285">
        <v>5075541</v>
      </c>
      <c r="AS1285">
        <v>2</v>
      </c>
    </row>
    <row r="1286" spans="1:45" x14ac:dyDescent="0.35">
      <c r="A1286">
        <v>6585958</v>
      </c>
      <c r="B1286">
        <v>0</v>
      </c>
      <c r="C1286">
        <v>10</v>
      </c>
      <c r="D1286" t="s">
        <v>203</v>
      </c>
      <c r="E1286" t="s">
        <v>1324</v>
      </c>
      <c r="F1286" t="s">
        <v>310</v>
      </c>
      <c r="G1286" t="s">
        <v>3437</v>
      </c>
      <c r="H1286">
        <v>2</v>
      </c>
      <c r="I1286">
        <v>1</v>
      </c>
      <c r="J1286">
        <v>0</v>
      </c>
      <c r="K1286">
        <v>2</v>
      </c>
      <c r="L1286" t="s">
        <v>355</v>
      </c>
      <c r="M1286">
        <v>0</v>
      </c>
      <c r="N1286" s="16">
        <v>45839</v>
      </c>
      <c r="O1286" s="16">
        <v>45839</v>
      </c>
      <c r="Q1286" t="s">
        <v>240</v>
      </c>
      <c r="R1286" t="s">
        <v>304</v>
      </c>
      <c r="S1286">
        <v>10014607</v>
      </c>
      <c r="T1286" t="s">
        <v>240</v>
      </c>
      <c r="AE1286">
        <v>0</v>
      </c>
      <c r="AG1286">
        <v>0</v>
      </c>
      <c r="AI1286" t="s">
        <v>360</v>
      </c>
      <c r="AM1286">
        <v>0</v>
      </c>
      <c r="AN1286">
        <v>9.5243055555559994E-2</v>
      </c>
      <c r="AO1286">
        <v>0</v>
      </c>
      <c r="AP1286">
        <v>0</v>
      </c>
      <c r="AQ1286">
        <v>1001825088</v>
      </c>
      <c r="AR1286">
        <v>5075544</v>
      </c>
      <c r="AS1286">
        <v>2</v>
      </c>
    </row>
    <row r="1287" spans="1:45" x14ac:dyDescent="0.35">
      <c r="A1287">
        <v>6585959</v>
      </c>
      <c r="B1287">
        <v>0</v>
      </c>
      <c r="C1287">
        <v>10</v>
      </c>
      <c r="D1287" t="s">
        <v>203</v>
      </c>
      <c r="E1287" t="s">
        <v>1324</v>
      </c>
      <c r="F1287" t="s">
        <v>310</v>
      </c>
      <c r="G1287" t="s">
        <v>3436</v>
      </c>
      <c r="H1287">
        <v>1</v>
      </c>
      <c r="I1287">
        <v>1</v>
      </c>
      <c r="J1287">
        <v>0</v>
      </c>
      <c r="K1287">
        <v>1</v>
      </c>
      <c r="L1287" t="s">
        <v>355</v>
      </c>
      <c r="M1287">
        <v>0</v>
      </c>
      <c r="N1287" s="16">
        <v>45839</v>
      </c>
      <c r="O1287" s="16">
        <v>45839</v>
      </c>
      <c r="Q1287" t="s">
        <v>240</v>
      </c>
      <c r="R1287" t="s">
        <v>304</v>
      </c>
      <c r="S1287">
        <v>10014607</v>
      </c>
      <c r="T1287" t="s">
        <v>240</v>
      </c>
      <c r="AE1287">
        <v>0</v>
      </c>
      <c r="AG1287">
        <v>0</v>
      </c>
      <c r="AI1287" t="s">
        <v>360</v>
      </c>
      <c r="AM1287">
        <v>9.5243055555559994E-2</v>
      </c>
      <c r="AN1287">
        <v>0.19048611111111</v>
      </c>
      <c r="AO1287">
        <v>0</v>
      </c>
      <c r="AP1287">
        <v>0</v>
      </c>
      <c r="AQ1287">
        <v>1001825088</v>
      </c>
      <c r="AR1287">
        <v>5075545</v>
      </c>
      <c r="AS1287">
        <v>2</v>
      </c>
    </row>
    <row r="1288" spans="1:45" x14ac:dyDescent="0.35">
      <c r="A1288">
        <v>6585962</v>
      </c>
      <c r="B1288">
        <v>0</v>
      </c>
      <c r="C1288">
        <v>10</v>
      </c>
      <c r="D1288" t="s">
        <v>203</v>
      </c>
      <c r="E1288" t="s">
        <v>1324</v>
      </c>
      <c r="F1288" t="s">
        <v>310</v>
      </c>
      <c r="G1288" t="s">
        <v>3435</v>
      </c>
      <c r="H1288">
        <v>2</v>
      </c>
      <c r="I1288">
        <v>1</v>
      </c>
      <c r="J1288">
        <v>0</v>
      </c>
      <c r="K1288">
        <v>2</v>
      </c>
      <c r="L1288" t="s">
        <v>355</v>
      </c>
      <c r="M1288">
        <v>0</v>
      </c>
      <c r="N1288" s="16">
        <v>45809</v>
      </c>
      <c r="O1288" s="16">
        <v>45809</v>
      </c>
      <c r="Q1288" t="s">
        <v>206</v>
      </c>
      <c r="R1288" t="s">
        <v>339</v>
      </c>
      <c r="S1288">
        <v>10014614</v>
      </c>
      <c r="T1288" t="s">
        <v>206</v>
      </c>
      <c r="AE1288">
        <v>0</v>
      </c>
      <c r="AG1288">
        <v>0</v>
      </c>
      <c r="AI1288" t="s">
        <v>356</v>
      </c>
      <c r="AM1288">
        <v>0</v>
      </c>
      <c r="AN1288">
        <v>9.5243055555559994E-2</v>
      </c>
      <c r="AO1288">
        <v>0</v>
      </c>
      <c r="AP1288">
        <v>0</v>
      </c>
      <c r="AQ1288">
        <v>1001825089</v>
      </c>
      <c r="AR1288">
        <v>5075546</v>
      </c>
      <c r="AS1288">
        <v>1</v>
      </c>
    </row>
    <row r="1289" spans="1:45" x14ac:dyDescent="0.35">
      <c r="A1289">
        <v>6585963</v>
      </c>
      <c r="B1289">
        <v>0</v>
      </c>
      <c r="C1289">
        <v>10</v>
      </c>
      <c r="D1289" t="s">
        <v>203</v>
      </c>
      <c r="E1289" t="s">
        <v>1324</v>
      </c>
      <c r="F1289" t="s">
        <v>310</v>
      </c>
      <c r="G1289" t="s">
        <v>3434</v>
      </c>
      <c r="H1289">
        <v>1</v>
      </c>
      <c r="I1289">
        <v>1</v>
      </c>
      <c r="J1289">
        <v>0</v>
      </c>
      <c r="K1289">
        <v>1</v>
      </c>
      <c r="L1289" t="s">
        <v>355</v>
      </c>
      <c r="M1289">
        <v>0</v>
      </c>
      <c r="N1289" s="16">
        <v>45809</v>
      </c>
      <c r="O1289" s="16">
        <v>45809</v>
      </c>
      <c r="Q1289" t="s">
        <v>206</v>
      </c>
      <c r="R1289" t="s">
        <v>339</v>
      </c>
      <c r="S1289">
        <v>10014614</v>
      </c>
      <c r="T1289" t="s">
        <v>206</v>
      </c>
      <c r="AE1289">
        <v>0</v>
      </c>
      <c r="AG1289">
        <v>0</v>
      </c>
      <c r="AI1289" t="s">
        <v>356</v>
      </c>
      <c r="AM1289">
        <v>9.5243055555559994E-2</v>
      </c>
      <c r="AN1289">
        <v>0.19048611111111</v>
      </c>
      <c r="AO1289">
        <v>0</v>
      </c>
      <c r="AP1289">
        <v>0</v>
      </c>
      <c r="AQ1289">
        <v>1001825089</v>
      </c>
      <c r="AR1289">
        <v>5075547</v>
      </c>
      <c r="AS1289">
        <v>1</v>
      </c>
    </row>
    <row r="1290" spans="1:45" x14ac:dyDescent="0.35">
      <c r="A1290">
        <v>6585964</v>
      </c>
      <c r="B1290">
        <v>0</v>
      </c>
      <c r="C1290">
        <v>10</v>
      </c>
      <c r="D1290" t="s">
        <v>203</v>
      </c>
      <c r="E1290" t="s">
        <v>1324</v>
      </c>
      <c r="F1290" t="s">
        <v>310</v>
      </c>
      <c r="G1290" t="s">
        <v>3433</v>
      </c>
      <c r="H1290">
        <v>8</v>
      </c>
      <c r="I1290">
        <v>2</v>
      </c>
      <c r="J1290">
        <v>0</v>
      </c>
      <c r="K1290">
        <v>4</v>
      </c>
      <c r="L1290" t="s">
        <v>355</v>
      </c>
      <c r="M1290">
        <v>0</v>
      </c>
      <c r="N1290" s="16">
        <v>45839</v>
      </c>
      <c r="O1290" s="16">
        <v>45839</v>
      </c>
      <c r="Q1290" t="s">
        <v>202</v>
      </c>
      <c r="R1290" t="s">
        <v>396</v>
      </c>
      <c r="S1290">
        <v>10014615</v>
      </c>
      <c r="T1290" t="s">
        <v>202</v>
      </c>
      <c r="AE1290">
        <v>0</v>
      </c>
      <c r="AG1290">
        <v>0</v>
      </c>
      <c r="AI1290" t="s">
        <v>360</v>
      </c>
      <c r="AM1290">
        <v>0</v>
      </c>
      <c r="AN1290">
        <v>0.38094907407407003</v>
      </c>
      <c r="AO1290">
        <v>0</v>
      </c>
      <c r="AP1290">
        <v>0</v>
      </c>
      <c r="AQ1290">
        <v>1001825094</v>
      </c>
      <c r="AR1290">
        <v>5075552</v>
      </c>
      <c r="AS1290">
        <v>2</v>
      </c>
    </row>
    <row r="1291" spans="1:45" x14ac:dyDescent="0.35">
      <c r="A1291">
        <v>6585965</v>
      </c>
      <c r="B1291">
        <v>0</v>
      </c>
      <c r="C1291">
        <v>10</v>
      </c>
      <c r="D1291" t="s">
        <v>361</v>
      </c>
      <c r="E1291" t="s">
        <v>1324</v>
      </c>
      <c r="F1291" t="s">
        <v>310</v>
      </c>
      <c r="G1291" t="s">
        <v>3432</v>
      </c>
      <c r="H1291">
        <v>10</v>
      </c>
      <c r="I1291">
        <v>2</v>
      </c>
      <c r="J1291">
        <v>0</v>
      </c>
      <c r="K1291">
        <v>5</v>
      </c>
      <c r="L1291" t="s">
        <v>355</v>
      </c>
      <c r="M1291">
        <v>0</v>
      </c>
      <c r="N1291" s="16">
        <v>45839</v>
      </c>
      <c r="O1291" s="16">
        <v>45839</v>
      </c>
      <c r="Q1291" t="s">
        <v>149</v>
      </c>
      <c r="R1291" t="s">
        <v>302</v>
      </c>
      <c r="S1291">
        <v>10014616</v>
      </c>
      <c r="T1291" t="s">
        <v>149</v>
      </c>
      <c r="AE1291">
        <v>0</v>
      </c>
      <c r="AG1291">
        <v>0</v>
      </c>
      <c r="AI1291" t="s">
        <v>360</v>
      </c>
      <c r="AM1291">
        <v>0</v>
      </c>
      <c r="AN1291">
        <v>0.14285879629629999</v>
      </c>
      <c r="AO1291">
        <v>0</v>
      </c>
      <c r="AP1291">
        <v>0</v>
      </c>
      <c r="AQ1291">
        <v>1001825095</v>
      </c>
      <c r="AR1291">
        <v>5075553</v>
      </c>
      <c r="AS1291">
        <v>2</v>
      </c>
    </row>
    <row r="1292" spans="1:45" x14ac:dyDescent="0.35">
      <c r="A1292">
        <v>6585966</v>
      </c>
      <c r="B1292">
        <v>0</v>
      </c>
      <c r="C1292">
        <v>10</v>
      </c>
      <c r="D1292" t="s">
        <v>203</v>
      </c>
      <c r="E1292" t="s">
        <v>1324</v>
      </c>
      <c r="F1292" t="s">
        <v>310</v>
      </c>
      <c r="G1292" t="s">
        <v>3431</v>
      </c>
      <c r="H1292">
        <v>8</v>
      </c>
      <c r="I1292">
        <v>2</v>
      </c>
      <c r="J1292">
        <v>0</v>
      </c>
      <c r="K1292">
        <v>4</v>
      </c>
      <c r="L1292" t="s">
        <v>355</v>
      </c>
      <c r="M1292">
        <v>0</v>
      </c>
      <c r="N1292" s="16">
        <v>45839</v>
      </c>
      <c r="O1292" s="16">
        <v>45839</v>
      </c>
      <c r="Q1292" t="s">
        <v>149</v>
      </c>
      <c r="R1292" t="s">
        <v>302</v>
      </c>
      <c r="S1292">
        <v>10014616</v>
      </c>
      <c r="T1292" t="s">
        <v>149</v>
      </c>
      <c r="AE1292">
        <v>0</v>
      </c>
      <c r="AF1292" s="16"/>
      <c r="AG1292">
        <v>0</v>
      </c>
      <c r="AI1292" t="s">
        <v>356</v>
      </c>
      <c r="AM1292">
        <v>0</v>
      </c>
      <c r="AN1292">
        <v>9.5243055555559994E-2</v>
      </c>
      <c r="AO1292">
        <v>0</v>
      </c>
      <c r="AP1292">
        <v>0</v>
      </c>
      <c r="AQ1292">
        <v>1001825561</v>
      </c>
      <c r="AR1292">
        <v>5076234</v>
      </c>
      <c r="AS1292">
        <v>1</v>
      </c>
    </row>
    <row r="1293" spans="1:45" x14ac:dyDescent="0.35">
      <c r="A1293">
        <v>6585967</v>
      </c>
      <c r="B1293">
        <v>0</v>
      </c>
      <c r="C1293">
        <v>10</v>
      </c>
      <c r="D1293" t="s">
        <v>203</v>
      </c>
      <c r="E1293" t="s">
        <v>1324</v>
      </c>
      <c r="F1293" t="s">
        <v>310</v>
      </c>
      <c r="G1293" t="s">
        <v>3430</v>
      </c>
      <c r="H1293">
        <v>2</v>
      </c>
      <c r="I1293">
        <v>1</v>
      </c>
      <c r="J1293">
        <v>0</v>
      </c>
      <c r="K1293">
        <v>2</v>
      </c>
      <c r="L1293" t="s">
        <v>355</v>
      </c>
      <c r="M1293">
        <v>0</v>
      </c>
      <c r="N1293" s="16">
        <v>45809</v>
      </c>
      <c r="O1293" s="16">
        <v>45809</v>
      </c>
      <c r="Q1293" t="s">
        <v>149</v>
      </c>
      <c r="R1293" t="s">
        <v>302</v>
      </c>
      <c r="S1293">
        <v>10014616</v>
      </c>
      <c r="T1293" t="s">
        <v>149</v>
      </c>
      <c r="AE1293">
        <v>0</v>
      </c>
      <c r="AF1293" s="16"/>
      <c r="AG1293">
        <v>0</v>
      </c>
      <c r="AI1293" t="s">
        <v>360</v>
      </c>
      <c r="AM1293">
        <v>0</v>
      </c>
      <c r="AN1293">
        <v>0.19047453703704001</v>
      </c>
      <c r="AO1293">
        <v>0</v>
      </c>
      <c r="AP1293">
        <v>0</v>
      </c>
      <c r="AQ1293">
        <v>1001825634</v>
      </c>
      <c r="AR1293">
        <v>5076380</v>
      </c>
      <c r="AS1293">
        <v>2</v>
      </c>
    </row>
    <row r="1294" spans="1:45" x14ac:dyDescent="0.35">
      <c r="A1294">
        <v>6585968</v>
      </c>
      <c r="B1294">
        <v>0</v>
      </c>
      <c r="C1294">
        <v>10</v>
      </c>
      <c r="D1294" t="s">
        <v>361</v>
      </c>
      <c r="E1294" t="s">
        <v>1324</v>
      </c>
      <c r="F1294" t="s">
        <v>310</v>
      </c>
      <c r="G1294" t="s">
        <v>3429</v>
      </c>
      <c r="H1294">
        <v>4</v>
      </c>
      <c r="I1294">
        <v>2</v>
      </c>
      <c r="J1294">
        <v>0</v>
      </c>
      <c r="K1294">
        <v>2</v>
      </c>
      <c r="L1294" t="s">
        <v>355</v>
      </c>
      <c r="M1294">
        <v>0</v>
      </c>
      <c r="N1294" s="16">
        <v>45839</v>
      </c>
      <c r="O1294" s="16">
        <v>45839</v>
      </c>
      <c r="Q1294" t="s">
        <v>149</v>
      </c>
      <c r="R1294" t="s">
        <v>302</v>
      </c>
      <c r="S1294">
        <v>10014616</v>
      </c>
      <c r="T1294" t="s">
        <v>149</v>
      </c>
      <c r="AE1294">
        <v>0</v>
      </c>
      <c r="AG1294">
        <v>0</v>
      </c>
      <c r="AI1294" t="s">
        <v>360</v>
      </c>
      <c r="AM1294">
        <v>0</v>
      </c>
      <c r="AN1294">
        <v>4.7615740740740001E-2</v>
      </c>
      <c r="AO1294">
        <v>0</v>
      </c>
      <c r="AP1294">
        <v>0</v>
      </c>
      <c r="AQ1294">
        <v>1001825635</v>
      </c>
      <c r="AR1294">
        <v>5076381</v>
      </c>
      <c r="AS1294">
        <v>2</v>
      </c>
    </row>
    <row r="1295" spans="1:45" x14ac:dyDescent="0.35">
      <c r="A1295">
        <v>6585968</v>
      </c>
      <c r="B1295">
        <v>0</v>
      </c>
      <c r="C1295">
        <v>20</v>
      </c>
      <c r="D1295" t="s">
        <v>203</v>
      </c>
      <c r="E1295" t="s">
        <v>1324</v>
      </c>
      <c r="F1295" t="s">
        <v>310</v>
      </c>
      <c r="G1295" t="s">
        <v>3429</v>
      </c>
      <c r="H1295">
        <v>1</v>
      </c>
      <c r="I1295">
        <v>1</v>
      </c>
      <c r="J1295">
        <v>0</v>
      </c>
      <c r="K1295">
        <v>1</v>
      </c>
      <c r="L1295" t="s">
        <v>355</v>
      </c>
      <c r="M1295">
        <v>0</v>
      </c>
      <c r="N1295" s="16">
        <v>45839</v>
      </c>
      <c r="O1295" s="16">
        <v>45839</v>
      </c>
      <c r="Q1295" t="s">
        <v>149</v>
      </c>
      <c r="R1295" t="s">
        <v>302</v>
      </c>
      <c r="S1295">
        <v>10014616</v>
      </c>
      <c r="T1295" t="s">
        <v>149</v>
      </c>
      <c r="AE1295">
        <v>0</v>
      </c>
      <c r="AG1295">
        <v>0</v>
      </c>
      <c r="AI1295" t="s">
        <v>356</v>
      </c>
      <c r="AM1295">
        <v>0</v>
      </c>
      <c r="AN1295">
        <v>0</v>
      </c>
      <c r="AO1295">
        <v>0</v>
      </c>
      <c r="AP1295">
        <v>0</v>
      </c>
      <c r="AQ1295">
        <v>1001826008</v>
      </c>
      <c r="AR1295">
        <v>5077082</v>
      </c>
      <c r="AS1295">
        <v>1</v>
      </c>
    </row>
    <row r="1296" spans="1:45" x14ac:dyDescent="0.35">
      <c r="A1296">
        <v>6585969</v>
      </c>
      <c r="B1296">
        <v>0</v>
      </c>
      <c r="C1296">
        <v>10</v>
      </c>
      <c r="D1296" t="s">
        <v>203</v>
      </c>
      <c r="E1296" t="s">
        <v>1324</v>
      </c>
      <c r="F1296" t="s">
        <v>310</v>
      </c>
      <c r="G1296" t="s">
        <v>3428</v>
      </c>
      <c r="H1296">
        <v>1</v>
      </c>
      <c r="I1296">
        <v>1</v>
      </c>
      <c r="J1296">
        <v>0</v>
      </c>
      <c r="K1296">
        <v>1</v>
      </c>
      <c r="L1296" t="s">
        <v>355</v>
      </c>
      <c r="M1296">
        <v>0</v>
      </c>
      <c r="N1296" s="16">
        <v>45839</v>
      </c>
      <c r="O1296" s="16">
        <v>45839</v>
      </c>
      <c r="Q1296" t="s">
        <v>149</v>
      </c>
      <c r="R1296" t="s">
        <v>302</v>
      </c>
      <c r="S1296">
        <v>10014616</v>
      </c>
      <c r="T1296" t="s">
        <v>149</v>
      </c>
      <c r="AE1296">
        <v>0</v>
      </c>
      <c r="AF1296" s="16"/>
      <c r="AG1296">
        <v>0</v>
      </c>
      <c r="AI1296" t="s">
        <v>358</v>
      </c>
      <c r="AM1296">
        <v>0</v>
      </c>
      <c r="AN1296">
        <v>0</v>
      </c>
      <c r="AO1296">
        <v>0</v>
      </c>
      <c r="AP1296">
        <v>0</v>
      </c>
      <c r="AQ1296">
        <v>1001826847</v>
      </c>
      <c r="AR1296">
        <v>5078520</v>
      </c>
      <c r="AS1296">
        <v>4</v>
      </c>
    </row>
    <row r="1297" spans="1:45" x14ac:dyDescent="0.35">
      <c r="A1297">
        <v>6585972</v>
      </c>
      <c r="B1297">
        <v>0</v>
      </c>
      <c r="C1297">
        <v>10</v>
      </c>
      <c r="D1297" t="s">
        <v>203</v>
      </c>
      <c r="E1297" t="s">
        <v>1324</v>
      </c>
      <c r="F1297" t="s">
        <v>310</v>
      </c>
      <c r="G1297" t="s">
        <v>3427</v>
      </c>
      <c r="H1297">
        <v>8</v>
      </c>
      <c r="I1297">
        <v>2</v>
      </c>
      <c r="J1297">
        <v>0</v>
      </c>
      <c r="K1297">
        <v>4</v>
      </c>
      <c r="L1297" t="s">
        <v>355</v>
      </c>
      <c r="M1297">
        <v>0</v>
      </c>
      <c r="N1297" s="16">
        <v>45870</v>
      </c>
      <c r="O1297" s="16">
        <v>45870</v>
      </c>
      <c r="Q1297" t="s">
        <v>148</v>
      </c>
      <c r="R1297" t="s">
        <v>297</v>
      </c>
      <c r="S1297">
        <v>10014617</v>
      </c>
      <c r="T1297" t="s">
        <v>148</v>
      </c>
      <c r="AE1297">
        <v>0</v>
      </c>
      <c r="AG1297">
        <v>0</v>
      </c>
      <c r="AI1297" t="s">
        <v>360</v>
      </c>
      <c r="AM1297">
        <v>0</v>
      </c>
      <c r="AN1297">
        <v>0.14285879629629999</v>
      </c>
      <c r="AO1297">
        <v>0</v>
      </c>
      <c r="AP1297">
        <v>0</v>
      </c>
      <c r="AQ1297">
        <v>1001826803</v>
      </c>
      <c r="AR1297">
        <v>5078338</v>
      </c>
      <c r="AS1297">
        <v>2</v>
      </c>
    </row>
    <row r="1298" spans="1:45" x14ac:dyDescent="0.35">
      <c r="A1298">
        <v>6585973</v>
      </c>
      <c r="B1298">
        <v>0</v>
      </c>
      <c r="C1298">
        <v>10</v>
      </c>
      <c r="D1298" t="s">
        <v>203</v>
      </c>
      <c r="E1298" t="s">
        <v>1324</v>
      </c>
      <c r="F1298" t="s">
        <v>310</v>
      </c>
      <c r="G1298" t="s">
        <v>3426</v>
      </c>
      <c r="H1298">
        <v>10</v>
      </c>
      <c r="I1298">
        <v>2</v>
      </c>
      <c r="J1298">
        <v>0</v>
      </c>
      <c r="K1298">
        <v>5</v>
      </c>
      <c r="L1298" t="s">
        <v>355</v>
      </c>
      <c r="M1298">
        <v>0</v>
      </c>
      <c r="N1298" s="16">
        <v>45839</v>
      </c>
      <c r="O1298" s="16">
        <v>45839</v>
      </c>
      <c r="Q1298" t="s">
        <v>148</v>
      </c>
      <c r="R1298" t="s">
        <v>297</v>
      </c>
      <c r="S1298">
        <v>10014617</v>
      </c>
      <c r="T1298" t="s">
        <v>148</v>
      </c>
      <c r="AE1298">
        <v>0</v>
      </c>
      <c r="AF1298" s="16"/>
      <c r="AG1298">
        <v>0</v>
      </c>
      <c r="AI1298" t="s">
        <v>358</v>
      </c>
      <c r="AM1298">
        <v>0</v>
      </c>
      <c r="AN1298">
        <v>9.5243055555559994E-2</v>
      </c>
      <c r="AO1298">
        <v>0</v>
      </c>
      <c r="AP1298">
        <v>0</v>
      </c>
      <c r="AQ1298">
        <v>1001827834</v>
      </c>
      <c r="AR1298">
        <v>5080087</v>
      </c>
      <c r="AS1298">
        <v>4</v>
      </c>
    </row>
    <row r="1299" spans="1:45" x14ac:dyDescent="0.35">
      <c r="A1299">
        <v>6585974</v>
      </c>
      <c r="B1299">
        <v>0</v>
      </c>
      <c r="C1299">
        <v>10</v>
      </c>
      <c r="D1299" t="s">
        <v>203</v>
      </c>
      <c r="E1299" t="s">
        <v>1324</v>
      </c>
      <c r="F1299" t="s">
        <v>310</v>
      </c>
      <c r="G1299" t="s">
        <v>3425</v>
      </c>
      <c r="H1299">
        <v>1</v>
      </c>
      <c r="I1299">
        <v>1</v>
      </c>
      <c r="J1299">
        <v>0</v>
      </c>
      <c r="K1299">
        <v>1</v>
      </c>
      <c r="L1299" t="s">
        <v>355</v>
      </c>
      <c r="M1299">
        <v>0</v>
      </c>
      <c r="N1299" s="16">
        <v>45839</v>
      </c>
      <c r="O1299" s="16">
        <v>45839</v>
      </c>
      <c r="Q1299" t="s">
        <v>148</v>
      </c>
      <c r="R1299" t="s">
        <v>297</v>
      </c>
      <c r="S1299">
        <v>10014617</v>
      </c>
      <c r="T1299" t="s">
        <v>148</v>
      </c>
      <c r="AE1299">
        <v>0</v>
      </c>
      <c r="AG1299">
        <v>0</v>
      </c>
      <c r="AI1299" t="s">
        <v>360</v>
      </c>
      <c r="AM1299">
        <v>0</v>
      </c>
      <c r="AN1299">
        <v>0.28571759259259</v>
      </c>
      <c r="AO1299">
        <v>0</v>
      </c>
      <c r="AP1299">
        <v>0</v>
      </c>
      <c r="AQ1299">
        <v>1001827887</v>
      </c>
      <c r="AR1299">
        <v>5080120</v>
      </c>
      <c r="AS1299">
        <v>2</v>
      </c>
    </row>
    <row r="1300" spans="1:45" x14ac:dyDescent="0.35">
      <c r="A1300">
        <v>6585990</v>
      </c>
      <c r="B1300">
        <v>0</v>
      </c>
      <c r="C1300">
        <v>10</v>
      </c>
      <c r="D1300" t="s">
        <v>357</v>
      </c>
      <c r="E1300" t="s">
        <v>1324</v>
      </c>
      <c r="F1300" t="s">
        <v>310</v>
      </c>
      <c r="G1300" t="s">
        <v>3424</v>
      </c>
      <c r="H1300">
        <v>4</v>
      </c>
      <c r="I1300">
        <v>2</v>
      </c>
      <c r="J1300">
        <v>0</v>
      </c>
      <c r="K1300">
        <v>2</v>
      </c>
      <c r="L1300" t="s">
        <v>355</v>
      </c>
      <c r="M1300">
        <v>0</v>
      </c>
      <c r="N1300" s="16">
        <v>45845</v>
      </c>
      <c r="O1300" s="16">
        <v>45845</v>
      </c>
      <c r="Q1300" t="s">
        <v>176</v>
      </c>
      <c r="R1300" t="s">
        <v>275</v>
      </c>
      <c r="S1300">
        <v>10014596</v>
      </c>
      <c r="T1300" t="s">
        <v>274</v>
      </c>
      <c r="AE1300">
        <v>0</v>
      </c>
      <c r="AG1300">
        <v>0</v>
      </c>
      <c r="AI1300" t="s">
        <v>363</v>
      </c>
      <c r="AM1300">
        <v>0</v>
      </c>
      <c r="AN1300">
        <v>0.28571759259259</v>
      </c>
      <c r="AO1300">
        <v>0</v>
      </c>
      <c r="AP1300">
        <v>0</v>
      </c>
      <c r="AQ1300">
        <v>1001827889</v>
      </c>
      <c r="AR1300">
        <v>5080122</v>
      </c>
      <c r="AS1300">
        <v>3</v>
      </c>
    </row>
    <row r="1301" spans="1:45" x14ac:dyDescent="0.35">
      <c r="A1301">
        <v>6586001</v>
      </c>
      <c r="B1301">
        <v>0</v>
      </c>
      <c r="C1301">
        <v>10</v>
      </c>
      <c r="D1301" t="s">
        <v>361</v>
      </c>
      <c r="E1301" t="s">
        <v>1324</v>
      </c>
      <c r="F1301" t="s">
        <v>310</v>
      </c>
      <c r="G1301" t="s">
        <v>3423</v>
      </c>
      <c r="H1301">
        <v>10</v>
      </c>
      <c r="I1301">
        <v>2</v>
      </c>
      <c r="J1301">
        <v>0</v>
      </c>
      <c r="K1301">
        <v>5</v>
      </c>
      <c r="L1301" t="s">
        <v>355</v>
      </c>
      <c r="M1301">
        <v>0</v>
      </c>
      <c r="N1301" s="16">
        <v>45839</v>
      </c>
      <c r="O1301" s="16">
        <v>45839</v>
      </c>
      <c r="Q1301" t="s">
        <v>240</v>
      </c>
      <c r="R1301" t="s">
        <v>304</v>
      </c>
      <c r="S1301">
        <v>10014607</v>
      </c>
      <c r="T1301" t="s">
        <v>240</v>
      </c>
      <c r="AE1301">
        <v>0</v>
      </c>
      <c r="AG1301">
        <v>0</v>
      </c>
      <c r="AI1301" t="s">
        <v>360</v>
      </c>
      <c r="AM1301">
        <v>0</v>
      </c>
      <c r="AN1301">
        <v>0.28571759259259</v>
      </c>
      <c r="AO1301">
        <v>0</v>
      </c>
      <c r="AP1301">
        <v>0</v>
      </c>
      <c r="AQ1301">
        <v>1001827890</v>
      </c>
      <c r="AR1301">
        <v>5080123</v>
      </c>
      <c r="AS1301">
        <v>2</v>
      </c>
    </row>
    <row r="1302" spans="1:45" x14ac:dyDescent="0.35">
      <c r="A1302">
        <v>6586041</v>
      </c>
      <c r="B1302">
        <v>0</v>
      </c>
      <c r="C1302">
        <v>10</v>
      </c>
      <c r="D1302" t="s">
        <v>203</v>
      </c>
      <c r="E1302" t="s">
        <v>1324</v>
      </c>
      <c r="F1302" t="s">
        <v>310</v>
      </c>
      <c r="G1302" t="s">
        <v>3422</v>
      </c>
      <c r="H1302">
        <v>2</v>
      </c>
      <c r="I1302">
        <v>2</v>
      </c>
      <c r="J1302">
        <v>0</v>
      </c>
      <c r="K1302">
        <v>1</v>
      </c>
      <c r="L1302" t="s">
        <v>355</v>
      </c>
      <c r="M1302">
        <v>0</v>
      </c>
      <c r="N1302" s="16">
        <v>45839</v>
      </c>
      <c r="O1302" s="16">
        <v>45839</v>
      </c>
      <c r="Q1302" t="s">
        <v>157</v>
      </c>
      <c r="R1302" t="s">
        <v>345</v>
      </c>
      <c r="S1302">
        <v>10014635</v>
      </c>
      <c r="T1302" t="s">
        <v>157</v>
      </c>
      <c r="AE1302">
        <v>0</v>
      </c>
      <c r="AF1302" s="16"/>
      <c r="AG1302">
        <v>0</v>
      </c>
      <c r="AI1302" t="s">
        <v>363</v>
      </c>
      <c r="AM1302">
        <v>0</v>
      </c>
      <c r="AN1302">
        <v>9.5243055555559994E-2</v>
      </c>
      <c r="AO1302">
        <v>0</v>
      </c>
      <c r="AP1302">
        <v>0</v>
      </c>
      <c r="AQ1302">
        <v>1001827906</v>
      </c>
      <c r="AR1302">
        <v>5080148</v>
      </c>
      <c r="AS1302">
        <v>3</v>
      </c>
    </row>
    <row r="1303" spans="1:45" x14ac:dyDescent="0.35">
      <c r="A1303">
        <v>6586213</v>
      </c>
      <c r="B1303">
        <v>0</v>
      </c>
      <c r="C1303">
        <v>10</v>
      </c>
      <c r="D1303" t="s">
        <v>203</v>
      </c>
      <c r="E1303" t="s">
        <v>1324</v>
      </c>
      <c r="F1303" t="s">
        <v>310</v>
      </c>
      <c r="G1303" t="s">
        <v>3421</v>
      </c>
      <c r="H1303">
        <v>1</v>
      </c>
      <c r="I1303">
        <v>1</v>
      </c>
      <c r="J1303">
        <v>0</v>
      </c>
      <c r="K1303">
        <v>1</v>
      </c>
      <c r="L1303" t="s">
        <v>355</v>
      </c>
      <c r="M1303">
        <v>0</v>
      </c>
      <c r="N1303" s="16">
        <v>45808</v>
      </c>
      <c r="O1303" s="16">
        <v>45808</v>
      </c>
      <c r="Q1303" t="s">
        <v>184</v>
      </c>
      <c r="R1303" t="s">
        <v>312</v>
      </c>
      <c r="S1303">
        <v>10014609</v>
      </c>
      <c r="T1303" t="s">
        <v>184</v>
      </c>
      <c r="AE1303">
        <v>0</v>
      </c>
      <c r="AG1303">
        <v>0</v>
      </c>
      <c r="AI1303" t="s">
        <v>363</v>
      </c>
      <c r="AM1303">
        <v>0</v>
      </c>
      <c r="AN1303">
        <v>0</v>
      </c>
      <c r="AO1303">
        <v>0</v>
      </c>
      <c r="AP1303">
        <v>0</v>
      </c>
      <c r="AQ1303">
        <v>1001827909</v>
      </c>
      <c r="AR1303">
        <v>5080152</v>
      </c>
      <c r="AS1303">
        <v>3</v>
      </c>
    </row>
    <row r="1304" spans="1:45" x14ac:dyDescent="0.35">
      <c r="A1304">
        <v>6586214</v>
      </c>
      <c r="B1304">
        <v>0</v>
      </c>
      <c r="C1304">
        <v>10</v>
      </c>
      <c r="D1304" t="s">
        <v>203</v>
      </c>
      <c r="E1304" t="s">
        <v>1324</v>
      </c>
      <c r="F1304" t="s">
        <v>310</v>
      </c>
      <c r="G1304" t="s">
        <v>3420</v>
      </c>
      <c r="H1304">
        <v>3</v>
      </c>
      <c r="I1304">
        <v>1</v>
      </c>
      <c r="J1304">
        <v>0</v>
      </c>
      <c r="K1304">
        <v>3</v>
      </c>
      <c r="L1304" t="s">
        <v>355</v>
      </c>
      <c r="M1304">
        <v>0</v>
      </c>
      <c r="N1304" s="16">
        <v>45808</v>
      </c>
      <c r="O1304" s="16">
        <v>45808</v>
      </c>
      <c r="Q1304" t="s">
        <v>184</v>
      </c>
      <c r="R1304" t="s">
        <v>312</v>
      </c>
      <c r="S1304">
        <v>10014609</v>
      </c>
      <c r="T1304" t="s">
        <v>184</v>
      </c>
      <c r="AE1304">
        <v>0</v>
      </c>
      <c r="AG1304">
        <v>0</v>
      </c>
      <c r="AI1304" t="s">
        <v>363</v>
      </c>
      <c r="AM1304">
        <v>0</v>
      </c>
      <c r="AN1304">
        <v>0.23809027777778</v>
      </c>
      <c r="AO1304">
        <v>0</v>
      </c>
      <c r="AP1304">
        <v>0</v>
      </c>
      <c r="AQ1304">
        <v>1001827917</v>
      </c>
      <c r="AR1304">
        <v>5080169</v>
      </c>
      <c r="AS1304">
        <v>3</v>
      </c>
    </row>
    <row r="1305" spans="1:45" x14ac:dyDescent="0.35">
      <c r="A1305">
        <v>6586228</v>
      </c>
      <c r="B1305">
        <v>0</v>
      </c>
      <c r="C1305">
        <v>10</v>
      </c>
      <c r="D1305" t="s">
        <v>203</v>
      </c>
      <c r="E1305" t="s">
        <v>1324</v>
      </c>
      <c r="F1305" t="s">
        <v>310</v>
      </c>
      <c r="G1305" t="s">
        <v>3419</v>
      </c>
      <c r="H1305">
        <v>6</v>
      </c>
      <c r="I1305">
        <v>2</v>
      </c>
      <c r="J1305">
        <v>0</v>
      </c>
      <c r="K1305">
        <v>3</v>
      </c>
      <c r="L1305" t="s">
        <v>355</v>
      </c>
      <c r="M1305">
        <v>0</v>
      </c>
      <c r="N1305" s="16">
        <v>45809</v>
      </c>
      <c r="O1305" s="16">
        <v>45809</v>
      </c>
      <c r="Q1305" t="s">
        <v>294</v>
      </c>
      <c r="R1305" t="s">
        <v>295</v>
      </c>
      <c r="S1305">
        <v>10014618</v>
      </c>
      <c r="T1305" t="s">
        <v>294</v>
      </c>
      <c r="AE1305">
        <v>0</v>
      </c>
      <c r="AG1305">
        <v>0</v>
      </c>
      <c r="AI1305" t="s">
        <v>363</v>
      </c>
      <c r="AM1305">
        <v>0</v>
      </c>
      <c r="AN1305">
        <v>9.5243055555559994E-2</v>
      </c>
      <c r="AO1305">
        <v>0</v>
      </c>
      <c r="AP1305">
        <v>0</v>
      </c>
      <c r="AQ1305">
        <v>1001827920</v>
      </c>
      <c r="AR1305">
        <v>5080174</v>
      </c>
      <c r="AS1305">
        <v>3</v>
      </c>
    </row>
    <row r="1306" spans="1:45" x14ac:dyDescent="0.35">
      <c r="A1306">
        <v>6586229</v>
      </c>
      <c r="B1306">
        <v>0</v>
      </c>
      <c r="C1306">
        <v>10</v>
      </c>
      <c r="D1306" t="s">
        <v>203</v>
      </c>
      <c r="E1306" t="s">
        <v>1324</v>
      </c>
      <c r="F1306" t="s">
        <v>310</v>
      </c>
      <c r="G1306" t="s">
        <v>3339</v>
      </c>
      <c r="H1306">
        <v>2</v>
      </c>
      <c r="I1306">
        <v>1</v>
      </c>
      <c r="J1306">
        <v>0</v>
      </c>
      <c r="K1306">
        <v>2</v>
      </c>
      <c r="L1306" t="s">
        <v>355</v>
      </c>
      <c r="M1306">
        <v>0</v>
      </c>
      <c r="N1306" s="16">
        <v>45839</v>
      </c>
      <c r="O1306" s="16">
        <v>45839</v>
      </c>
      <c r="Q1306" t="s">
        <v>294</v>
      </c>
      <c r="R1306" t="s">
        <v>295</v>
      </c>
      <c r="S1306">
        <v>10014618</v>
      </c>
      <c r="T1306" t="s">
        <v>294</v>
      </c>
      <c r="AE1306">
        <v>0</v>
      </c>
      <c r="AG1306">
        <v>0</v>
      </c>
      <c r="AI1306" t="s">
        <v>363</v>
      </c>
      <c r="AM1306">
        <v>0</v>
      </c>
      <c r="AN1306">
        <v>9.5243055555559994E-2</v>
      </c>
      <c r="AO1306">
        <v>0</v>
      </c>
      <c r="AP1306">
        <v>0</v>
      </c>
      <c r="AQ1306">
        <v>1001827943</v>
      </c>
      <c r="AR1306">
        <v>5080177</v>
      </c>
      <c r="AS1306">
        <v>3</v>
      </c>
    </row>
    <row r="1307" spans="1:45" x14ac:dyDescent="0.35">
      <c r="A1307">
        <v>6586230</v>
      </c>
      <c r="B1307">
        <v>0</v>
      </c>
      <c r="C1307">
        <v>10</v>
      </c>
      <c r="D1307" t="s">
        <v>203</v>
      </c>
      <c r="E1307" t="s">
        <v>359</v>
      </c>
      <c r="F1307" t="s">
        <v>310</v>
      </c>
      <c r="G1307" t="s">
        <v>3418</v>
      </c>
      <c r="H1307">
        <v>4</v>
      </c>
      <c r="I1307">
        <v>2</v>
      </c>
      <c r="J1307">
        <v>0</v>
      </c>
      <c r="K1307">
        <v>2</v>
      </c>
      <c r="L1307" t="s">
        <v>355</v>
      </c>
      <c r="M1307">
        <v>0</v>
      </c>
      <c r="N1307" s="16">
        <v>45809</v>
      </c>
      <c r="O1307" s="16">
        <v>45809</v>
      </c>
      <c r="Q1307" t="s">
        <v>294</v>
      </c>
      <c r="R1307" t="s">
        <v>295</v>
      </c>
      <c r="S1307">
        <v>10014618</v>
      </c>
      <c r="T1307" t="s">
        <v>294</v>
      </c>
      <c r="AE1307">
        <v>0</v>
      </c>
      <c r="AG1307">
        <v>0</v>
      </c>
      <c r="AI1307" t="s">
        <v>363</v>
      </c>
      <c r="AM1307">
        <v>9.5243055555559994E-2</v>
      </c>
      <c r="AN1307">
        <v>0.19048611111111</v>
      </c>
      <c r="AO1307">
        <v>0</v>
      </c>
      <c r="AP1307">
        <v>0</v>
      </c>
      <c r="AQ1307">
        <v>1001827943</v>
      </c>
      <c r="AR1307">
        <v>5080178</v>
      </c>
      <c r="AS1307">
        <v>3</v>
      </c>
    </row>
    <row r="1308" spans="1:45" x14ac:dyDescent="0.35">
      <c r="A1308">
        <v>6586231</v>
      </c>
      <c r="B1308">
        <v>0</v>
      </c>
      <c r="C1308">
        <v>10</v>
      </c>
      <c r="D1308" t="s">
        <v>203</v>
      </c>
      <c r="E1308" t="s">
        <v>1324</v>
      </c>
      <c r="F1308" t="s">
        <v>310</v>
      </c>
      <c r="G1308" t="s">
        <v>3417</v>
      </c>
      <c r="H1308">
        <v>6</v>
      </c>
      <c r="I1308">
        <v>2</v>
      </c>
      <c r="J1308">
        <v>0</v>
      </c>
      <c r="K1308">
        <v>3</v>
      </c>
      <c r="L1308" t="s">
        <v>355</v>
      </c>
      <c r="M1308">
        <v>0</v>
      </c>
      <c r="N1308" s="16">
        <v>45839</v>
      </c>
      <c r="O1308" s="16">
        <v>45839</v>
      </c>
      <c r="Q1308" t="s">
        <v>294</v>
      </c>
      <c r="R1308" t="s">
        <v>295</v>
      </c>
      <c r="S1308">
        <v>10014618</v>
      </c>
      <c r="T1308" t="s">
        <v>294</v>
      </c>
      <c r="AE1308">
        <v>0</v>
      </c>
      <c r="AF1308" s="16"/>
      <c r="AG1308">
        <v>0</v>
      </c>
      <c r="AI1308" t="s">
        <v>363</v>
      </c>
      <c r="AM1308">
        <v>0</v>
      </c>
      <c r="AN1308">
        <v>9.5243055555559994E-2</v>
      </c>
      <c r="AO1308">
        <v>0</v>
      </c>
      <c r="AP1308">
        <v>0</v>
      </c>
      <c r="AQ1308">
        <v>1001827947</v>
      </c>
      <c r="AR1308">
        <v>5080182</v>
      </c>
      <c r="AS1308">
        <v>3</v>
      </c>
    </row>
    <row r="1309" spans="1:45" x14ac:dyDescent="0.35">
      <c r="A1309">
        <v>6586232</v>
      </c>
      <c r="B1309">
        <v>0</v>
      </c>
      <c r="C1309">
        <v>10</v>
      </c>
      <c r="D1309" t="s">
        <v>203</v>
      </c>
      <c r="E1309" t="s">
        <v>1324</v>
      </c>
      <c r="F1309" t="s">
        <v>310</v>
      </c>
      <c r="G1309" t="s">
        <v>3342</v>
      </c>
      <c r="H1309">
        <v>0.5</v>
      </c>
      <c r="I1309">
        <v>1</v>
      </c>
      <c r="J1309">
        <v>0</v>
      </c>
      <c r="K1309">
        <v>0.5</v>
      </c>
      <c r="L1309" t="s">
        <v>355</v>
      </c>
      <c r="M1309">
        <v>0</v>
      </c>
      <c r="N1309" s="16">
        <v>45839</v>
      </c>
      <c r="O1309" s="16">
        <v>45839</v>
      </c>
      <c r="Q1309" t="s">
        <v>294</v>
      </c>
      <c r="R1309" t="s">
        <v>295</v>
      </c>
      <c r="S1309">
        <v>10014618</v>
      </c>
      <c r="T1309" t="s">
        <v>294</v>
      </c>
      <c r="AE1309">
        <v>0</v>
      </c>
      <c r="AG1309">
        <v>0</v>
      </c>
      <c r="AI1309" t="s">
        <v>363</v>
      </c>
      <c r="AM1309">
        <v>0</v>
      </c>
      <c r="AN1309">
        <v>9.5243055555559994E-2</v>
      </c>
      <c r="AO1309">
        <v>0</v>
      </c>
      <c r="AP1309">
        <v>0</v>
      </c>
      <c r="AQ1309">
        <v>1001827975</v>
      </c>
      <c r="AR1309">
        <v>5080186</v>
      </c>
      <c r="AS1309">
        <v>3</v>
      </c>
    </row>
    <row r="1310" spans="1:45" x14ac:dyDescent="0.35">
      <c r="A1310">
        <v>6586233</v>
      </c>
      <c r="B1310">
        <v>0</v>
      </c>
      <c r="C1310">
        <v>10</v>
      </c>
      <c r="D1310" t="s">
        <v>203</v>
      </c>
      <c r="E1310" t="s">
        <v>1324</v>
      </c>
      <c r="F1310" t="s">
        <v>310</v>
      </c>
      <c r="G1310" t="s">
        <v>3416</v>
      </c>
      <c r="H1310">
        <v>1</v>
      </c>
      <c r="I1310">
        <v>1</v>
      </c>
      <c r="J1310">
        <v>0</v>
      </c>
      <c r="K1310">
        <v>1</v>
      </c>
      <c r="L1310" t="s">
        <v>355</v>
      </c>
      <c r="M1310">
        <v>0</v>
      </c>
      <c r="N1310" s="16">
        <v>45839</v>
      </c>
      <c r="O1310" s="16">
        <v>45839</v>
      </c>
      <c r="Q1310" t="s">
        <v>294</v>
      </c>
      <c r="R1310" t="s">
        <v>295</v>
      </c>
      <c r="S1310">
        <v>10014618</v>
      </c>
      <c r="T1310" t="s">
        <v>294</v>
      </c>
      <c r="AE1310">
        <v>0</v>
      </c>
      <c r="AG1310">
        <v>0</v>
      </c>
      <c r="AI1310" t="s">
        <v>358</v>
      </c>
      <c r="AM1310">
        <v>0</v>
      </c>
      <c r="AN1310">
        <v>0.19047453703704001</v>
      </c>
      <c r="AO1310">
        <v>0</v>
      </c>
      <c r="AP1310">
        <v>0</v>
      </c>
      <c r="AQ1310">
        <v>1001827978</v>
      </c>
      <c r="AR1310">
        <v>5080190</v>
      </c>
      <c r="AS1310">
        <v>4</v>
      </c>
    </row>
    <row r="1311" spans="1:45" x14ac:dyDescent="0.35">
      <c r="A1311">
        <v>6586234</v>
      </c>
      <c r="B1311">
        <v>0</v>
      </c>
      <c r="C1311">
        <v>10</v>
      </c>
      <c r="D1311" t="s">
        <v>203</v>
      </c>
      <c r="E1311" t="s">
        <v>359</v>
      </c>
      <c r="F1311" t="s">
        <v>310</v>
      </c>
      <c r="G1311" t="s">
        <v>3415</v>
      </c>
      <c r="H1311">
        <v>4</v>
      </c>
      <c r="I1311">
        <v>2</v>
      </c>
      <c r="J1311">
        <v>0</v>
      </c>
      <c r="K1311">
        <v>2</v>
      </c>
      <c r="L1311" t="s">
        <v>355</v>
      </c>
      <c r="M1311">
        <v>0</v>
      </c>
      <c r="N1311" s="16">
        <v>45809</v>
      </c>
      <c r="O1311" s="16">
        <v>45809</v>
      </c>
      <c r="Q1311" t="s">
        <v>294</v>
      </c>
      <c r="R1311" t="s">
        <v>295</v>
      </c>
      <c r="S1311">
        <v>10014618</v>
      </c>
      <c r="T1311" t="s">
        <v>294</v>
      </c>
      <c r="AE1311">
        <v>0</v>
      </c>
      <c r="AG1311">
        <v>0</v>
      </c>
      <c r="AI1311" t="s">
        <v>363</v>
      </c>
      <c r="AM1311">
        <v>0</v>
      </c>
      <c r="AN1311">
        <v>9.5243055555559994E-2</v>
      </c>
      <c r="AO1311">
        <v>0</v>
      </c>
      <c r="AP1311">
        <v>0</v>
      </c>
      <c r="AQ1311">
        <v>1001827980</v>
      </c>
      <c r="AR1311">
        <v>5080193</v>
      </c>
      <c r="AS1311">
        <v>3</v>
      </c>
    </row>
    <row r="1312" spans="1:45" x14ac:dyDescent="0.35">
      <c r="A1312">
        <v>6586297</v>
      </c>
      <c r="B1312">
        <v>0</v>
      </c>
      <c r="C1312">
        <v>10</v>
      </c>
      <c r="D1312" t="s">
        <v>203</v>
      </c>
      <c r="E1312" t="s">
        <v>1324</v>
      </c>
      <c r="F1312" t="s">
        <v>310</v>
      </c>
      <c r="G1312" t="s">
        <v>3414</v>
      </c>
      <c r="H1312">
        <v>2</v>
      </c>
      <c r="I1312">
        <v>1</v>
      </c>
      <c r="J1312">
        <v>0</v>
      </c>
      <c r="K1312">
        <v>2</v>
      </c>
      <c r="L1312" t="s">
        <v>355</v>
      </c>
      <c r="M1312">
        <v>0</v>
      </c>
      <c r="N1312" s="16">
        <v>45858</v>
      </c>
      <c r="O1312" s="16">
        <v>45858</v>
      </c>
      <c r="Q1312" t="s">
        <v>134</v>
      </c>
      <c r="R1312" t="s">
        <v>271</v>
      </c>
      <c r="S1312">
        <v>10014658</v>
      </c>
      <c r="T1312" t="s">
        <v>134</v>
      </c>
      <c r="AE1312">
        <v>0</v>
      </c>
      <c r="AF1312" s="16"/>
      <c r="AG1312">
        <v>0</v>
      </c>
      <c r="AI1312" t="s">
        <v>363</v>
      </c>
      <c r="AM1312">
        <v>0</v>
      </c>
      <c r="AN1312">
        <v>9.5243055555559994E-2</v>
      </c>
      <c r="AO1312">
        <v>0</v>
      </c>
      <c r="AP1312">
        <v>0</v>
      </c>
      <c r="AQ1312">
        <v>1001827981</v>
      </c>
      <c r="AR1312">
        <v>5080194</v>
      </c>
      <c r="AS1312">
        <v>3</v>
      </c>
    </row>
    <row r="1313" spans="1:45" x14ac:dyDescent="0.35">
      <c r="A1313">
        <v>6586301</v>
      </c>
      <c r="B1313">
        <v>0</v>
      </c>
      <c r="C1313">
        <v>10</v>
      </c>
      <c r="D1313" t="s">
        <v>203</v>
      </c>
      <c r="E1313" t="s">
        <v>359</v>
      </c>
      <c r="F1313" t="s">
        <v>310</v>
      </c>
      <c r="G1313" t="s">
        <v>3413</v>
      </c>
      <c r="H1313">
        <v>2</v>
      </c>
      <c r="I1313">
        <v>1</v>
      </c>
      <c r="J1313">
        <v>0</v>
      </c>
      <c r="K1313">
        <v>2</v>
      </c>
      <c r="L1313" t="s">
        <v>355</v>
      </c>
      <c r="M1313">
        <v>0</v>
      </c>
      <c r="N1313" s="16">
        <v>45830</v>
      </c>
      <c r="O1313" s="16">
        <v>45830</v>
      </c>
      <c r="Q1313" t="s">
        <v>128</v>
      </c>
      <c r="R1313" t="s">
        <v>390</v>
      </c>
      <c r="S1313">
        <v>10014594</v>
      </c>
      <c r="T1313" t="s">
        <v>128</v>
      </c>
      <c r="AE1313">
        <v>0</v>
      </c>
      <c r="AG1313">
        <v>0</v>
      </c>
      <c r="AI1313" t="s">
        <v>363</v>
      </c>
      <c r="AM1313">
        <v>0</v>
      </c>
      <c r="AN1313">
        <v>9.5243055555559994E-2</v>
      </c>
      <c r="AO1313">
        <v>0</v>
      </c>
      <c r="AP1313">
        <v>0</v>
      </c>
      <c r="AQ1313">
        <v>1001827982</v>
      </c>
      <c r="AR1313">
        <v>5080195</v>
      </c>
      <c r="AS1313">
        <v>3</v>
      </c>
    </row>
    <row r="1314" spans="1:45" x14ac:dyDescent="0.35">
      <c r="A1314">
        <v>6586313</v>
      </c>
      <c r="B1314">
        <v>0</v>
      </c>
      <c r="C1314">
        <v>10</v>
      </c>
      <c r="D1314" t="s">
        <v>203</v>
      </c>
      <c r="E1314" t="s">
        <v>1324</v>
      </c>
      <c r="F1314" t="s">
        <v>310</v>
      </c>
      <c r="G1314" t="s">
        <v>3412</v>
      </c>
      <c r="H1314">
        <v>1</v>
      </c>
      <c r="I1314">
        <v>1</v>
      </c>
      <c r="J1314">
        <v>0</v>
      </c>
      <c r="K1314">
        <v>1</v>
      </c>
      <c r="L1314" t="s">
        <v>355</v>
      </c>
      <c r="M1314">
        <v>0</v>
      </c>
      <c r="N1314" s="16">
        <v>45884</v>
      </c>
      <c r="O1314" s="16">
        <v>45884</v>
      </c>
      <c r="Q1314" t="s">
        <v>165</v>
      </c>
      <c r="R1314" t="s">
        <v>273</v>
      </c>
      <c r="S1314">
        <v>10017653</v>
      </c>
      <c r="T1314" t="s">
        <v>272</v>
      </c>
      <c r="AE1314">
        <v>0</v>
      </c>
      <c r="AF1314" s="16"/>
      <c r="AG1314">
        <v>0</v>
      </c>
      <c r="AI1314" t="s">
        <v>360</v>
      </c>
      <c r="AM1314">
        <v>0</v>
      </c>
      <c r="AN1314">
        <v>9.5243055555559994E-2</v>
      </c>
      <c r="AO1314">
        <v>0</v>
      </c>
      <c r="AP1314">
        <v>0</v>
      </c>
      <c r="AQ1314">
        <v>1001827983</v>
      </c>
      <c r="AR1314">
        <v>5080196</v>
      </c>
      <c r="AS1314">
        <v>2</v>
      </c>
    </row>
    <row r="1315" spans="1:45" x14ac:dyDescent="0.35">
      <c r="A1315">
        <v>6586316</v>
      </c>
      <c r="B1315">
        <v>0</v>
      </c>
      <c r="C1315">
        <v>10</v>
      </c>
      <c r="D1315" t="s">
        <v>203</v>
      </c>
      <c r="E1315" t="s">
        <v>1324</v>
      </c>
      <c r="F1315" t="s">
        <v>310</v>
      </c>
      <c r="G1315" t="s">
        <v>3411</v>
      </c>
      <c r="H1315">
        <v>4</v>
      </c>
      <c r="I1315">
        <v>2</v>
      </c>
      <c r="J1315">
        <v>0</v>
      </c>
      <c r="K1315">
        <v>2</v>
      </c>
      <c r="L1315" t="s">
        <v>355</v>
      </c>
      <c r="M1315">
        <v>0</v>
      </c>
      <c r="N1315" s="16">
        <v>45858</v>
      </c>
      <c r="O1315" s="16">
        <v>45858</v>
      </c>
      <c r="Q1315" t="s">
        <v>165</v>
      </c>
      <c r="R1315" t="s">
        <v>273</v>
      </c>
      <c r="S1315">
        <v>10017653</v>
      </c>
      <c r="T1315" t="s">
        <v>272</v>
      </c>
      <c r="AE1315">
        <v>0</v>
      </c>
      <c r="AG1315">
        <v>0</v>
      </c>
      <c r="AI1315" t="s">
        <v>363</v>
      </c>
      <c r="AM1315">
        <v>0</v>
      </c>
      <c r="AN1315">
        <v>0.19047453703704001</v>
      </c>
      <c r="AO1315">
        <v>0</v>
      </c>
      <c r="AP1315">
        <v>0</v>
      </c>
      <c r="AQ1315">
        <v>1001827984</v>
      </c>
      <c r="AR1315">
        <v>5080197</v>
      </c>
      <c r="AS1315">
        <v>3</v>
      </c>
    </row>
    <row r="1316" spans="1:45" x14ac:dyDescent="0.35">
      <c r="A1316">
        <v>6586325</v>
      </c>
      <c r="B1316">
        <v>0</v>
      </c>
      <c r="C1316">
        <v>10</v>
      </c>
      <c r="D1316" t="s">
        <v>203</v>
      </c>
      <c r="E1316" t="s">
        <v>1324</v>
      </c>
      <c r="F1316" t="s">
        <v>310</v>
      </c>
      <c r="G1316" t="s">
        <v>3410</v>
      </c>
      <c r="H1316">
        <v>2</v>
      </c>
      <c r="I1316">
        <v>1</v>
      </c>
      <c r="J1316">
        <v>0</v>
      </c>
      <c r="K1316">
        <v>2</v>
      </c>
      <c r="L1316" t="s">
        <v>355</v>
      </c>
      <c r="M1316">
        <v>0</v>
      </c>
      <c r="N1316" s="16">
        <v>45858</v>
      </c>
      <c r="O1316" s="16">
        <v>45858</v>
      </c>
      <c r="Q1316" t="s">
        <v>165</v>
      </c>
      <c r="R1316" t="s">
        <v>273</v>
      </c>
      <c r="S1316">
        <v>10017653</v>
      </c>
      <c r="T1316" t="s">
        <v>272</v>
      </c>
      <c r="AE1316">
        <v>0</v>
      </c>
      <c r="AF1316" s="16"/>
      <c r="AG1316">
        <v>0</v>
      </c>
      <c r="AI1316" t="s">
        <v>358</v>
      </c>
      <c r="AM1316">
        <v>0</v>
      </c>
      <c r="AN1316">
        <v>9.5243055555559994E-2</v>
      </c>
      <c r="AO1316">
        <v>0</v>
      </c>
      <c r="AP1316">
        <v>0</v>
      </c>
      <c r="AQ1316">
        <v>1001827986</v>
      </c>
      <c r="AR1316">
        <v>5080199</v>
      </c>
      <c r="AS1316">
        <v>4</v>
      </c>
    </row>
    <row r="1317" spans="1:45" x14ac:dyDescent="0.35">
      <c r="A1317">
        <v>6586435</v>
      </c>
      <c r="B1317">
        <v>0</v>
      </c>
      <c r="C1317">
        <v>10</v>
      </c>
      <c r="D1317" t="s">
        <v>367</v>
      </c>
      <c r="E1317" t="s">
        <v>1324</v>
      </c>
      <c r="F1317" t="s">
        <v>310</v>
      </c>
      <c r="G1317" t="s">
        <v>3409</v>
      </c>
      <c r="H1317">
        <v>0</v>
      </c>
      <c r="I1317">
        <v>2</v>
      </c>
      <c r="J1317">
        <v>0</v>
      </c>
      <c r="K1317">
        <v>4</v>
      </c>
      <c r="L1317" t="s">
        <v>355</v>
      </c>
      <c r="M1317">
        <v>0</v>
      </c>
      <c r="N1317" s="16">
        <v>45809</v>
      </c>
      <c r="O1317" s="16">
        <v>45809</v>
      </c>
      <c r="Q1317" t="s">
        <v>181</v>
      </c>
      <c r="R1317" t="s">
        <v>322</v>
      </c>
      <c r="S1317">
        <v>10017210</v>
      </c>
      <c r="T1317" t="s">
        <v>321</v>
      </c>
      <c r="AE1317">
        <v>0</v>
      </c>
      <c r="AG1317">
        <v>0</v>
      </c>
      <c r="AI1317" t="s">
        <v>363</v>
      </c>
      <c r="AM1317">
        <v>0</v>
      </c>
      <c r="AN1317">
        <v>9.5243055555559994E-2</v>
      </c>
      <c r="AO1317">
        <v>0</v>
      </c>
      <c r="AP1317">
        <v>0</v>
      </c>
      <c r="AQ1317">
        <v>1001827987</v>
      </c>
      <c r="AR1317">
        <v>5080200</v>
      </c>
      <c r="AS1317">
        <v>3</v>
      </c>
    </row>
    <row r="1318" spans="1:45" x14ac:dyDescent="0.35">
      <c r="A1318">
        <v>6586436</v>
      </c>
      <c r="B1318">
        <v>0</v>
      </c>
      <c r="C1318">
        <v>10</v>
      </c>
      <c r="D1318" t="s">
        <v>361</v>
      </c>
      <c r="E1318" t="s">
        <v>1324</v>
      </c>
      <c r="F1318" t="s">
        <v>310</v>
      </c>
      <c r="G1318" t="s">
        <v>3408</v>
      </c>
      <c r="H1318">
        <v>0</v>
      </c>
      <c r="I1318">
        <v>2</v>
      </c>
      <c r="J1318">
        <v>0</v>
      </c>
      <c r="K1318">
        <v>3.5</v>
      </c>
      <c r="L1318" t="s">
        <v>355</v>
      </c>
      <c r="M1318">
        <v>0</v>
      </c>
      <c r="N1318" s="16">
        <v>45808</v>
      </c>
      <c r="O1318" s="16">
        <v>45808</v>
      </c>
      <c r="Q1318" t="s">
        <v>408</v>
      </c>
      <c r="R1318" t="s">
        <v>325</v>
      </c>
      <c r="S1318">
        <v>10015302</v>
      </c>
      <c r="T1318" t="s">
        <v>324</v>
      </c>
      <c r="AE1318">
        <v>0</v>
      </c>
      <c r="AF1318" s="16"/>
      <c r="AG1318">
        <v>0</v>
      </c>
      <c r="AI1318" t="s">
        <v>363</v>
      </c>
      <c r="AM1318">
        <v>0</v>
      </c>
      <c r="AN1318">
        <v>9.5243055555559994E-2</v>
      </c>
      <c r="AO1318">
        <v>0</v>
      </c>
      <c r="AP1318">
        <v>0</v>
      </c>
      <c r="AQ1318">
        <v>1001827988</v>
      </c>
      <c r="AR1318">
        <v>5080203</v>
      </c>
      <c r="AS1318">
        <v>3</v>
      </c>
    </row>
    <row r="1319" spans="1:45" x14ac:dyDescent="0.35">
      <c r="A1319">
        <v>6586442</v>
      </c>
      <c r="B1319">
        <v>0</v>
      </c>
      <c r="C1319">
        <v>10</v>
      </c>
      <c r="D1319" t="s">
        <v>203</v>
      </c>
      <c r="E1319" t="s">
        <v>1324</v>
      </c>
      <c r="F1319" t="s">
        <v>310</v>
      </c>
      <c r="G1319" t="s">
        <v>3407</v>
      </c>
      <c r="H1319">
        <v>4</v>
      </c>
      <c r="I1319">
        <v>2</v>
      </c>
      <c r="J1319">
        <v>0</v>
      </c>
      <c r="K1319">
        <v>2</v>
      </c>
      <c r="L1319" t="s">
        <v>355</v>
      </c>
      <c r="M1319">
        <v>0</v>
      </c>
      <c r="N1319" s="16">
        <v>45858</v>
      </c>
      <c r="O1319" s="16">
        <v>45858</v>
      </c>
      <c r="Q1319" t="s">
        <v>176</v>
      </c>
      <c r="R1319" t="s">
        <v>275</v>
      </c>
      <c r="S1319">
        <v>10014596</v>
      </c>
      <c r="T1319" t="s">
        <v>274</v>
      </c>
      <c r="AE1319">
        <v>0</v>
      </c>
      <c r="AG1319">
        <v>0</v>
      </c>
      <c r="AI1319" t="s">
        <v>360</v>
      </c>
      <c r="AM1319">
        <v>0</v>
      </c>
      <c r="AN1319">
        <v>9.5243055555559994E-2</v>
      </c>
      <c r="AO1319">
        <v>0</v>
      </c>
      <c r="AP1319">
        <v>0</v>
      </c>
      <c r="AQ1319">
        <v>1001829853</v>
      </c>
      <c r="AR1319">
        <v>5083307</v>
      </c>
      <c r="AS1319">
        <v>2</v>
      </c>
    </row>
    <row r="1320" spans="1:45" x14ac:dyDescent="0.35">
      <c r="A1320">
        <v>6586443</v>
      </c>
      <c r="B1320">
        <v>0</v>
      </c>
      <c r="C1320">
        <v>10</v>
      </c>
      <c r="D1320" t="s">
        <v>203</v>
      </c>
      <c r="E1320" t="s">
        <v>1324</v>
      </c>
      <c r="F1320" t="s">
        <v>310</v>
      </c>
      <c r="G1320" t="s">
        <v>3406</v>
      </c>
      <c r="H1320">
        <v>8</v>
      </c>
      <c r="I1320">
        <v>2</v>
      </c>
      <c r="J1320">
        <v>0</v>
      </c>
      <c r="K1320">
        <v>4</v>
      </c>
      <c r="L1320" t="s">
        <v>355</v>
      </c>
      <c r="M1320">
        <v>0</v>
      </c>
      <c r="N1320" s="16">
        <v>45845</v>
      </c>
      <c r="O1320" s="16">
        <v>45845</v>
      </c>
      <c r="Q1320" t="s">
        <v>165</v>
      </c>
      <c r="R1320" t="s">
        <v>273</v>
      </c>
      <c r="S1320">
        <v>10017653</v>
      </c>
      <c r="T1320" t="s">
        <v>272</v>
      </c>
      <c r="AE1320">
        <v>0</v>
      </c>
      <c r="AF1320" s="16"/>
      <c r="AG1320">
        <v>0</v>
      </c>
      <c r="AI1320" t="s">
        <v>360</v>
      </c>
      <c r="AM1320">
        <v>0</v>
      </c>
      <c r="AN1320">
        <v>9.5243055555559994E-2</v>
      </c>
      <c r="AO1320">
        <v>0</v>
      </c>
      <c r="AP1320">
        <v>0</v>
      </c>
      <c r="AQ1320">
        <v>1001829854</v>
      </c>
      <c r="AR1320">
        <v>5083308</v>
      </c>
      <c r="AS1320">
        <v>2</v>
      </c>
    </row>
    <row r="1321" spans="1:45" x14ac:dyDescent="0.35">
      <c r="A1321">
        <v>6586444</v>
      </c>
      <c r="B1321">
        <v>0</v>
      </c>
      <c r="C1321">
        <v>10</v>
      </c>
      <c r="D1321" t="s">
        <v>357</v>
      </c>
      <c r="E1321" t="s">
        <v>359</v>
      </c>
      <c r="F1321" t="s">
        <v>310</v>
      </c>
      <c r="G1321" t="s">
        <v>3405</v>
      </c>
      <c r="H1321">
        <v>4</v>
      </c>
      <c r="I1321">
        <v>2</v>
      </c>
      <c r="J1321">
        <v>0</v>
      </c>
      <c r="K1321">
        <v>2</v>
      </c>
      <c r="L1321" t="s">
        <v>355</v>
      </c>
      <c r="M1321">
        <v>0</v>
      </c>
      <c r="N1321" s="16">
        <v>45836</v>
      </c>
      <c r="O1321" s="16">
        <v>45836</v>
      </c>
      <c r="Q1321" t="s">
        <v>173</v>
      </c>
      <c r="R1321" t="s">
        <v>341</v>
      </c>
      <c r="S1321">
        <v>10014656</v>
      </c>
      <c r="T1321" t="s">
        <v>173</v>
      </c>
      <c r="AE1321">
        <v>0</v>
      </c>
      <c r="AG1321">
        <v>0</v>
      </c>
      <c r="AI1321" t="s">
        <v>360</v>
      </c>
      <c r="AM1321">
        <v>0</v>
      </c>
      <c r="AN1321">
        <v>9.5243055555559994E-2</v>
      </c>
      <c r="AO1321">
        <v>0</v>
      </c>
      <c r="AP1321">
        <v>0</v>
      </c>
      <c r="AQ1321">
        <v>1001831732</v>
      </c>
      <c r="AR1321">
        <v>5086666</v>
      </c>
      <c r="AS1321">
        <v>2</v>
      </c>
    </row>
    <row r="1322" spans="1:45" x14ac:dyDescent="0.35">
      <c r="A1322">
        <v>6586445</v>
      </c>
      <c r="B1322">
        <v>0</v>
      </c>
      <c r="C1322">
        <v>10</v>
      </c>
      <c r="D1322" t="s">
        <v>203</v>
      </c>
      <c r="E1322" t="s">
        <v>1324</v>
      </c>
      <c r="F1322" t="s">
        <v>310</v>
      </c>
      <c r="G1322" t="s">
        <v>3404</v>
      </c>
      <c r="H1322">
        <v>4</v>
      </c>
      <c r="I1322">
        <v>2</v>
      </c>
      <c r="J1322">
        <v>0</v>
      </c>
      <c r="K1322">
        <v>2</v>
      </c>
      <c r="L1322" t="s">
        <v>355</v>
      </c>
      <c r="M1322">
        <v>0</v>
      </c>
      <c r="N1322" s="16">
        <v>45858</v>
      </c>
      <c r="O1322" s="16">
        <v>45858</v>
      </c>
      <c r="Q1322" t="s">
        <v>134</v>
      </c>
      <c r="R1322" t="s">
        <v>271</v>
      </c>
      <c r="S1322">
        <v>10014658</v>
      </c>
      <c r="T1322" t="s">
        <v>134</v>
      </c>
      <c r="AE1322">
        <v>0</v>
      </c>
      <c r="AG1322">
        <v>0</v>
      </c>
      <c r="AI1322" t="s">
        <v>363</v>
      </c>
      <c r="AM1322">
        <v>0</v>
      </c>
      <c r="AN1322">
        <v>9.5243055555559994E-2</v>
      </c>
      <c r="AO1322">
        <v>0</v>
      </c>
      <c r="AP1322">
        <v>0</v>
      </c>
      <c r="AQ1322">
        <v>1001832422</v>
      </c>
      <c r="AR1322">
        <v>5088210</v>
      </c>
      <c r="AS1322">
        <v>3</v>
      </c>
    </row>
    <row r="1323" spans="1:45" x14ac:dyDescent="0.35">
      <c r="A1323">
        <v>6586447</v>
      </c>
      <c r="B1323">
        <v>0</v>
      </c>
      <c r="C1323">
        <v>10</v>
      </c>
      <c r="D1323" t="s">
        <v>203</v>
      </c>
      <c r="E1323" t="s">
        <v>1324</v>
      </c>
      <c r="F1323" t="s">
        <v>310</v>
      </c>
      <c r="G1323" t="s">
        <v>3403</v>
      </c>
      <c r="H1323">
        <v>1</v>
      </c>
      <c r="I1323">
        <v>1</v>
      </c>
      <c r="J1323">
        <v>0</v>
      </c>
      <c r="K1323">
        <v>1</v>
      </c>
      <c r="L1323" t="s">
        <v>355</v>
      </c>
      <c r="M1323">
        <v>0</v>
      </c>
      <c r="N1323" s="16">
        <v>45873</v>
      </c>
      <c r="O1323" s="16">
        <v>45873</v>
      </c>
      <c r="Q1323" t="s">
        <v>337</v>
      </c>
      <c r="R1323" t="s">
        <v>338</v>
      </c>
      <c r="S1323">
        <v>10014600</v>
      </c>
      <c r="T1323" t="s">
        <v>337</v>
      </c>
      <c r="AE1323">
        <v>0</v>
      </c>
      <c r="AG1323">
        <v>0</v>
      </c>
      <c r="AI1323" t="s">
        <v>363</v>
      </c>
      <c r="AM1323">
        <v>0</v>
      </c>
      <c r="AN1323">
        <v>9.5243055555559994E-2</v>
      </c>
      <c r="AO1323">
        <v>0</v>
      </c>
      <c r="AP1323">
        <v>0</v>
      </c>
      <c r="AQ1323">
        <v>1001832427</v>
      </c>
      <c r="AR1323">
        <v>5088216</v>
      </c>
      <c r="AS1323">
        <v>3</v>
      </c>
    </row>
    <row r="1324" spans="1:45" x14ac:dyDescent="0.35">
      <c r="A1324">
        <v>6586451</v>
      </c>
      <c r="B1324">
        <v>0</v>
      </c>
      <c r="C1324">
        <v>10</v>
      </c>
      <c r="D1324" t="s">
        <v>373</v>
      </c>
      <c r="E1324" t="s">
        <v>359</v>
      </c>
      <c r="F1324" t="s">
        <v>310</v>
      </c>
      <c r="G1324" t="s">
        <v>3402</v>
      </c>
      <c r="H1324">
        <v>0</v>
      </c>
      <c r="I1324">
        <v>3</v>
      </c>
      <c r="J1324">
        <v>0</v>
      </c>
      <c r="K1324">
        <v>8</v>
      </c>
      <c r="L1324" t="s">
        <v>355</v>
      </c>
      <c r="M1324">
        <v>0</v>
      </c>
      <c r="N1324" s="16">
        <v>45754</v>
      </c>
      <c r="O1324" s="16">
        <v>45754</v>
      </c>
      <c r="Q1324" t="s">
        <v>139</v>
      </c>
      <c r="R1324" t="s">
        <v>325</v>
      </c>
      <c r="S1324">
        <v>10014723</v>
      </c>
      <c r="T1324" t="s">
        <v>324</v>
      </c>
      <c r="AE1324">
        <v>0</v>
      </c>
      <c r="AF1324" s="16"/>
      <c r="AG1324">
        <v>0</v>
      </c>
      <c r="AI1324" t="s">
        <v>360</v>
      </c>
      <c r="AM1324">
        <v>0</v>
      </c>
      <c r="AN1324">
        <v>0.19047453703704001</v>
      </c>
      <c r="AO1324">
        <v>0</v>
      </c>
      <c r="AP1324">
        <v>0</v>
      </c>
      <c r="AQ1324">
        <v>1001832430</v>
      </c>
      <c r="AR1324">
        <v>5088219</v>
      </c>
      <c r="AS1324">
        <v>2</v>
      </c>
    </row>
    <row r="1325" spans="1:45" x14ac:dyDescent="0.35">
      <c r="A1325">
        <v>6586460</v>
      </c>
      <c r="B1325">
        <v>0</v>
      </c>
      <c r="C1325">
        <v>10</v>
      </c>
      <c r="D1325" t="s">
        <v>367</v>
      </c>
      <c r="E1325" t="s">
        <v>1324</v>
      </c>
      <c r="F1325" t="s">
        <v>310</v>
      </c>
      <c r="G1325" t="s">
        <v>3401</v>
      </c>
      <c r="H1325">
        <v>0</v>
      </c>
      <c r="I1325">
        <v>2</v>
      </c>
      <c r="J1325">
        <v>0</v>
      </c>
      <c r="K1325">
        <v>8</v>
      </c>
      <c r="L1325" t="s">
        <v>355</v>
      </c>
      <c r="M1325">
        <v>0</v>
      </c>
      <c r="N1325" s="16">
        <v>45809</v>
      </c>
      <c r="O1325" s="16">
        <v>45809</v>
      </c>
      <c r="Q1325" t="s">
        <v>408</v>
      </c>
      <c r="R1325" t="s">
        <v>325</v>
      </c>
      <c r="S1325">
        <v>10015302</v>
      </c>
      <c r="T1325" t="s">
        <v>324</v>
      </c>
      <c r="AE1325">
        <v>0</v>
      </c>
      <c r="AG1325">
        <v>0</v>
      </c>
      <c r="AI1325" t="s">
        <v>360</v>
      </c>
      <c r="AM1325">
        <v>0</v>
      </c>
      <c r="AN1325">
        <v>9.5243055555559994E-2</v>
      </c>
      <c r="AO1325">
        <v>0</v>
      </c>
      <c r="AP1325">
        <v>0</v>
      </c>
      <c r="AQ1325">
        <v>1001832916</v>
      </c>
      <c r="AR1325">
        <v>5089536</v>
      </c>
      <c r="AS1325">
        <v>2</v>
      </c>
    </row>
    <row r="1326" spans="1:45" x14ac:dyDescent="0.35">
      <c r="A1326">
        <v>6586462</v>
      </c>
      <c r="B1326">
        <v>0</v>
      </c>
      <c r="C1326">
        <v>10</v>
      </c>
      <c r="D1326" t="s">
        <v>367</v>
      </c>
      <c r="E1326" t="s">
        <v>1324</v>
      </c>
      <c r="F1326" t="s">
        <v>310</v>
      </c>
      <c r="G1326" t="s">
        <v>3400</v>
      </c>
      <c r="H1326">
        <v>0</v>
      </c>
      <c r="I1326">
        <v>2</v>
      </c>
      <c r="J1326">
        <v>0</v>
      </c>
      <c r="K1326">
        <v>6</v>
      </c>
      <c r="L1326" t="s">
        <v>355</v>
      </c>
      <c r="M1326">
        <v>0</v>
      </c>
      <c r="N1326" s="16">
        <v>45809</v>
      </c>
      <c r="O1326" s="16">
        <v>45809</v>
      </c>
      <c r="Q1326" t="s">
        <v>323</v>
      </c>
      <c r="R1326" t="s">
        <v>322</v>
      </c>
      <c r="S1326">
        <v>10014728</v>
      </c>
      <c r="T1326" t="s">
        <v>321</v>
      </c>
      <c r="AE1326">
        <v>0</v>
      </c>
      <c r="AG1326">
        <v>0</v>
      </c>
      <c r="AI1326" t="s">
        <v>360</v>
      </c>
      <c r="AM1326">
        <v>0</v>
      </c>
      <c r="AN1326">
        <v>0.42857638888888999</v>
      </c>
      <c r="AO1326">
        <v>0</v>
      </c>
      <c r="AP1326">
        <v>0</v>
      </c>
      <c r="AQ1326">
        <v>1001832950</v>
      </c>
      <c r="AR1326">
        <v>5089652</v>
      </c>
      <c r="AS1326">
        <v>2</v>
      </c>
    </row>
    <row r="1327" spans="1:45" x14ac:dyDescent="0.35">
      <c r="A1327">
        <v>6586465</v>
      </c>
      <c r="B1327">
        <v>0</v>
      </c>
      <c r="C1327">
        <v>10</v>
      </c>
      <c r="D1327" t="s">
        <v>367</v>
      </c>
      <c r="E1327" t="s">
        <v>1324</v>
      </c>
      <c r="F1327" t="s">
        <v>310</v>
      </c>
      <c r="G1327" t="s">
        <v>3399</v>
      </c>
      <c r="H1327">
        <v>0</v>
      </c>
      <c r="I1327">
        <v>2</v>
      </c>
      <c r="J1327">
        <v>0</v>
      </c>
      <c r="K1327">
        <v>8</v>
      </c>
      <c r="L1327" t="s">
        <v>355</v>
      </c>
      <c r="M1327">
        <v>0</v>
      </c>
      <c r="N1327" s="16">
        <v>45809</v>
      </c>
      <c r="O1327" s="16">
        <v>45809</v>
      </c>
      <c r="Q1327" t="s">
        <v>144</v>
      </c>
      <c r="R1327" t="s">
        <v>393</v>
      </c>
      <c r="S1327">
        <v>10014649</v>
      </c>
      <c r="T1327" t="s">
        <v>144</v>
      </c>
      <c r="AE1327">
        <v>0</v>
      </c>
      <c r="AG1327">
        <v>0</v>
      </c>
      <c r="AI1327" t="s">
        <v>360</v>
      </c>
      <c r="AM1327">
        <v>0</v>
      </c>
      <c r="AN1327">
        <v>0.23809027777778</v>
      </c>
      <c r="AO1327">
        <v>0</v>
      </c>
      <c r="AP1327">
        <v>0</v>
      </c>
      <c r="AQ1327">
        <v>1001833076</v>
      </c>
      <c r="AR1327">
        <v>5089693</v>
      </c>
      <c r="AS1327">
        <v>2</v>
      </c>
    </row>
    <row r="1328" spans="1:45" x14ac:dyDescent="0.35">
      <c r="A1328">
        <v>6586540</v>
      </c>
      <c r="B1328">
        <v>0</v>
      </c>
      <c r="C1328">
        <v>10</v>
      </c>
      <c r="D1328" t="s">
        <v>929</v>
      </c>
      <c r="E1328" t="s">
        <v>359</v>
      </c>
      <c r="F1328" t="s">
        <v>310</v>
      </c>
      <c r="G1328" t="s">
        <v>3398</v>
      </c>
      <c r="H1328">
        <v>4</v>
      </c>
      <c r="I1328">
        <v>2</v>
      </c>
      <c r="J1328">
        <v>0</v>
      </c>
      <c r="K1328">
        <v>2</v>
      </c>
      <c r="L1328" t="s">
        <v>355</v>
      </c>
      <c r="M1328">
        <v>0</v>
      </c>
      <c r="N1328" s="16">
        <v>45850</v>
      </c>
      <c r="O1328" s="16">
        <v>45850</v>
      </c>
      <c r="Q1328" t="s">
        <v>242</v>
      </c>
      <c r="R1328" t="s">
        <v>330</v>
      </c>
      <c r="S1328">
        <v>10014637</v>
      </c>
      <c r="T1328" t="s">
        <v>242</v>
      </c>
      <c r="AE1328">
        <v>0</v>
      </c>
      <c r="AG1328">
        <v>0</v>
      </c>
      <c r="AI1328" t="s">
        <v>356</v>
      </c>
      <c r="AM1328">
        <v>0</v>
      </c>
      <c r="AN1328">
        <v>0.19047453703704001</v>
      </c>
      <c r="AO1328">
        <v>0</v>
      </c>
      <c r="AP1328">
        <v>0</v>
      </c>
      <c r="AQ1328">
        <v>1001833635</v>
      </c>
      <c r="AR1328">
        <v>5090207</v>
      </c>
      <c r="AS1328">
        <v>1</v>
      </c>
    </row>
    <row r="1329" spans="1:45" x14ac:dyDescent="0.35">
      <c r="A1329">
        <v>6586648</v>
      </c>
      <c r="B1329">
        <v>0</v>
      </c>
      <c r="C1329">
        <v>10</v>
      </c>
      <c r="D1329" t="s">
        <v>203</v>
      </c>
      <c r="E1329" t="s">
        <v>1324</v>
      </c>
      <c r="F1329" t="s">
        <v>310</v>
      </c>
      <c r="G1329" t="s">
        <v>3397</v>
      </c>
      <c r="H1329">
        <v>3</v>
      </c>
      <c r="I1329">
        <v>1</v>
      </c>
      <c r="J1329">
        <v>0</v>
      </c>
      <c r="K1329">
        <v>3</v>
      </c>
      <c r="L1329" t="s">
        <v>355</v>
      </c>
      <c r="M1329">
        <v>0</v>
      </c>
      <c r="N1329" s="16">
        <v>45839</v>
      </c>
      <c r="O1329" s="16">
        <v>45839</v>
      </c>
      <c r="Q1329" t="s">
        <v>148</v>
      </c>
      <c r="R1329" t="s">
        <v>297</v>
      </c>
      <c r="S1329">
        <v>10014617</v>
      </c>
      <c r="T1329" t="s">
        <v>148</v>
      </c>
      <c r="AE1329">
        <v>0</v>
      </c>
      <c r="AG1329">
        <v>0</v>
      </c>
      <c r="AI1329" t="s">
        <v>360</v>
      </c>
      <c r="AM1329">
        <v>0</v>
      </c>
      <c r="AN1329">
        <v>0.57143518518518999</v>
      </c>
      <c r="AO1329">
        <v>0</v>
      </c>
      <c r="AP1329">
        <v>0</v>
      </c>
      <c r="AQ1329">
        <v>1001833638</v>
      </c>
      <c r="AR1329">
        <v>5090210</v>
      </c>
      <c r="AS1329">
        <v>2</v>
      </c>
    </row>
    <row r="1330" spans="1:45" x14ac:dyDescent="0.35">
      <c r="A1330">
        <v>6586650</v>
      </c>
      <c r="B1330">
        <v>0</v>
      </c>
      <c r="C1330">
        <v>10</v>
      </c>
      <c r="D1330" t="s">
        <v>203</v>
      </c>
      <c r="E1330" t="s">
        <v>1324</v>
      </c>
      <c r="F1330" t="s">
        <v>310</v>
      </c>
      <c r="G1330" t="s">
        <v>3396</v>
      </c>
      <c r="H1330">
        <v>1</v>
      </c>
      <c r="I1330">
        <v>1</v>
      </c>
      <c r="J1330">
        <v>0</v>
      </c>
      <c r="K1330">
        <v>1</v>
      </c>
      <c r="L1330" t="s">
        <v>355</v>
      </c>
      <c r="M1330">
        <v>0</v>
      </c>
      <c r="N1330" s="16">
        <v>45839</v>
      </c>
      <c r="O1330" s="16">
        <v>45839</v>
      </c>
      <c r="Q1330" t="s">
        <v>148</v>
      </c>
      <c r="R1330" t="s">
        <v>297</v>
      </c>
      <c r="S1330">
        <v>10014617</v>
      </c>
      <c r="T1330" t="s">
        <v>148</v>
      </c>
      <c r="AE1330">
        <v>0</v>
      </c>
      <c r="AG1330">
        <v>0</v>
      </c>
      <c r="AI1330" t="s">
        <v>360</v>
      </c>
      <c r="AM1330">
        <v>0</v>
      </c>
      <c r="AN1330">
        <v>9.5243055555559994E-2</v>
      </c>
      <c r="AO1330">
        <v>0</v>
      </c>
      <c r="AP1330">
        <v>0</v>
      </c>
      <c r="AQ1330">
        <v>1001833656</v>
      </c>
      <c r="AR1330">
        <v>5090247</v>
      </c>
      <c r="AS1330">
        <v>2</v>
      </c>
    </row>
    <row r="1331" spans="1:45" x14ac:dyDescent="0.35">
      <c r="A1331">
        <v>6586656</v>
      </c>
      <c r="B1331">
        <v>0</v>
      </c>
      <c r="C1331">
        <v>10</v>
      </c>
      <c r="D1331" t="s">
        <v>367</v>
      </c>
      <c r="E1331" t="s">
        <v>1324</v>
      </c>
      <c r="F1331" t="s">
        <v>310</v>
      </c>
      <c r="G1331" t="s">
        <v>3395</v>
      </c>
      <c r="H1331">
        <v>2</v>
      </c>
      <c r="I1331">
        <v>1</v>
      </c>
      <c r="J1331">
        <v>0</v>
      </c>
      <c r="K1331">
        <v>2</v>
      </c>
      <c r="L1331" t="s">
        <v>355</v>
      </c>
      <c r="M1331">
        <v>0</v>
      </c>
      <c r="N1331" s="16">
        <v>45809</v>
      </c>
      <c r="O1331" s="16">
        <v>45809</v>
      </c>
      <c r="Q1331" t="s">
        <v>144</v>
      </c>
      <c r="R1331" t="s">
        <v>393</v>
      </c>
      <c r="S1331">
        <v>10014649</v>
      </c>
      <c r="T1331" t="s">
        <v>144</v>
      </c>
      <c r="AE1331">
        <v>0</v>
      </c>
      <c r="AG1331">
        <v>0</v>
      </c>
      <c r="AI1331" t="s">
        <v>360</v>
      </c>
      <c r="AM1331">
        <v>0</v>
      </c>
      <c r="AN1331">
        <v>0</v>
      </c>
      <c r="AO1331">
        <v>0</v>
      </c>
      <c r="AP1331">
        <v>0</v>
      </c>
      <c r="AQ1331">
        <v>1001833861</v>
      </c>
      <c r="AR1331">
        <v>5090584</v>
      </c>
      <c r="AS1331">
        <v>2</v>
      </c>
    </row>
    <row r="1332" spans="1:45" x14ac:dyDescent="0.35">
      <c r="A1332">
        <v>6586661</v>
      </c>
      <c r="B1332">
        <v>0</v>
      </c>
      <c r="C1332">
        <v>10</v>
      </c>
      <c r="D1332" t="s">
        <v>361</v>
      </c>
      <c r="E1332" t="s">
        <v>359</v>
      </c>
      <c r="F1332" t="s">
        <v>310</v>
      </c>
      <c r="G1332" t="s">
        <v>3394</v>
      </c>
      <c r="H1332">
        <v>10</v>
      </c>
      <c r="I1332">
        <v>2</v>
      </c>
      <c r="J1332">
        <v>0</v>
      </c>
      <c r="K1332">
        <v>5</v>
      </c>
      <c r="L1332" t="s">
        <v>355</v>
      </c>
      <c r="M1332">
        <v>0</v>
      </c>
      <c r="N1332" s="16">
        <v>45854</v>
      </c>
      <c r="O1332" s="16">
        <v>45854</v>
      </c>
      <c r="Q1332" t="s">
        <v>230</v>
      </c>
      <c r="R1332" t="s">
        <v>277</v>
      </c>
      <c r="S1332">
        <v>10014636</v>
      </c>
      <c r="T1332" t="s">
        <v>230</v>
      </c>
      <c r="AE1332">
        <v>0</v>
      </c>
      <c r="AG1332">
        <v>0</v>
      </c>
      <c r="AI1332" t="s">
        <v>360</v>
      </c>
      <c r="AM1332">
        <v>0</v>
      </c>
      <c r="AN1332">
        <v>0.28571759259259</v>
      </c>
      <c r="AO1332">
        <v>0</v>
      </c>
      <c r="AP1332">
        <v>0</v>
      </c>
      <c r="AQ1332">
        <v>1001834154</v>
      </c>
      <c r="AR1332">
        <v>5090794</v>
      </c>
      <c r="AS1332">
        <v>2</v>
      </c>
    </row>
    <row r="1333" spans="1:45" x14ac:dyDescent="0.35">
      <c r="A1333">
        <v>6586734</v>
      </c>
      <c r="B1333">
        <v>0</v>
      </c>
      <c r="C1333">
        <v>10</v>
      </c>
      <c r="D1333" t="s">
        <v>371</v>
      </c>
      <c r="E1333" t="s">
        <v>1324</v>
      </c>
      <c r="F1333" t="s">
        <v>310</v>
      </c>
      <c r="G1333" t="s">
        <v>5282</v>
      </c>
      <c r="H1333">
        <v>4</v>
      </c>
      <c r="I1333">
        <v>2</v>
      </c>
      <c r="J1333">
        <v>0</v>
      </c>
      <c r="K1333">
        <v>2</v>
      </c>
      <c r="L1333" t="s">
        <v>355</v>
      </c>
      <c r="M1333">
        <v>0</v>
      </c>
      <c r="N1333" s="16">
        <v>45839</v>
      </c>
      <c r="O1333" s="16">
        <v>45839</v>
      </c>
      <c r="Q1333" t="s">
        <v>187</v>
      </c>
      <c r="R1333" t="s">
        <v>328</v>
      </c>
      <c r="S1333">
        <v>10014643</v>
      </c>
      <c r="T1333" t="s">
        <v>187</v>
      </c>
      <c r="AE1333">
        <v>0</v>
      </c>
      <c r="AF1333" s="16"/>
      <c r="AG1333">
        <v>0</v>
      </c>
      <c r="AI1333" t="s">
        <v>360</v>
      </c>
      <c r="AM1333">
        <v>0</v>
      </c>
      <c r="AN1333">
        <v>0.14285879629629999</v>
      </c>
      <c r="AO1333">
        <v>0</v>
      </c>
      <c r="AP1333">
        <v>0</v>
      </c>
      <c r="AQ1333">
        <v>1001834163</v>
      </c>
      <c r="AR1333">
        <v>5090805</v>
      </c>
      <c r="AS1333">
        <v>2</v>
      </c>
    </row>
    <row r="1334" spans="1:45" x14ac:dyDescent="0.35">
      <c r="A1334">
        <v>6586750</v>
      </c>
      <c r="B1334">
        <v>0</v>
      </c>
      <c r="C1334">
        <v>10</v>
      </c>
      <c r="D1334" t="s">
        <v>203</v>
      </c>
      <c r="E1334" t="s">
        <v>1324</v>
      </c>
      <c r="F1334" t="s">
        <v>310</v>
      </c>
      <c r="G1334" t="s">
        <v>3393</v>
      </c>
      <c r="H1334">
        <v>20</v>
      </c>
      <c r="I1334">
        <v>2</v>
      </c>
      <c r="J1334">
        <v>0</v>
      </c>
      <c r="K1334">
        <v>10</v>
      </c>
      <c r="L1334" t="s">
        <v>355</v>
      </c>
      <c r="M1334">
        <v>0</v>
      </c>
      <c r="N1334" s="16">
        <v>45839</v>
      </c>
      <c r="O1334" s="16">
        <v>45839</v>
      </c>
      <c r="Q1334" t="s">
        <v>178</v>
      </c>
      <c r="R1334" t="s">
        <v>392</v>
      </c>
      <c r="S1334">
        <v>10014644</v>
      </c>
      <c r="T1334" t="s">
        <v>178</v>
      </c>
      <c r="AE1334">
        <v>0</v>
      </c>
      <c r="AG1334">
        <v>0</v>
      </c>
      <c r="AI1334" t="s">
        <v>363</v>
      </c>
      <c r="AM1334">
        <v>0</v>
      </c>
      <c r="AN1334">
        <v>4.7615740740740001E-2</v>
      </c>
      <c r="AO1334">
        <v>0</v>
      </c>
      <c r="AP1334">
        <v>0</v>
      </c>
      <c r="AQ1334">
        <v>1001834354</v>
      </c>
      <c r="AR1334">
        <v>5091044</v>
      </c>
      <c r="AS1334">
        <v>3</v>
      </c>
    </row>
    <row r="1335" spans="1:45" x14ac:dyDescent="0.35">
      <c r="A1335">
        <v>6586791</v>
      </c>
      <c r="B1335">
        <v>0</v>
      </c>
      <c r="C1335">
        <v>10</v>
      </c>
      <c r="D1335" t="s">
        <v>203</v>
      </c>
      <c r="E1335" t="s">
        <v>1324</v>
      </c>
      <c r="F1335" t="s">
        <v>310</v>
      </c>
      <c r="G1335" t="s">
        <v>3392</v>
      </c>
      <c r="H1335">
        <v>4</v>
      </c>
      <c r="I1335">
        <v>2</v>
      </c>
      <c r="J1335">
        <v>0</v>
      </c>
      <c r="K1335">
        <v>2</v>
      </c>
      <c r="L1335" t="s">
        <v>355</v>
      </c>
      <c r="M1335">
        <v>0</v>
      </c>
      <c r="N1335" s="16">
        <v>45839</v>
      </c>
      <c r="O1335" s="16">
        <v>45839</v>
      </c>
      <c r="Q1335" t="s">
        <v>178</v>
      </c>
      <c r="R1335" t="s">
        <v>392</v>
      </c>
      <c r="S1335">
        <v>10014644</v>
      </c>
      <c r="T1335" t="s">
        <v>178</v>
      </c>
      <c r="AE1335">
        <v>0</v>
      </c>
      <c r="AF1335" s="16"/>
      <c r="AG1335">
        <v>0</v>
      </c>
      <c r="AI1335" t="s">
        <v>363</v>
      </c>
      <c r="AM1335">
        <v>0</v>
      </c>
      <c r="AN1335">
        <v>0.23809027777778</v>
      </c>
      <c r="AO1335">
        <v>0</v>
      </c>
      <c r="AP1335">
        <v>0</v>
      </c>
      <c r="AQ1335">
        <v>1001834406</v>
      </c>
      <c r="AR1335">
        <v>5091082</v>
      </c>
      <c r="AS1335">
        <v>3</v>
      </c>
    </row>
    <row r="1336" spans="1:45" x14ac:dyDescent="0.35">
      <c r="A1336">
        <v>6587104</v>
      </c>
      <c r="B1336">
        <v>0</v>
      </c>
      <c r="C1336">
        <v>10</v>
      </c>
      <c r="D1336" t="s">
        <v>203</v>
      </c>
      <c r="E1336" t="s">
        <v>1324</v>
      </c>
      <c r="F1336" t="s">
        <v>310</v>
      </c>
      <c r="G1336" t="s">
        <v>3391</v>
      </c>
      <c r="H1336">
        <v>0</v>
      </c>
      <c r="I1336">
        <v>1</v>
      </c>
      <c r="J1336">
        <v>0</v>
      </c>
      <c r="K1336">
        <v>3</v>
      </c>
      <c r="L1336" t="s">
        <v>355</v>
      </c>
      <c r="M1336">
        <v>0</v>
      </c>
      <c r="N1336" s="16">
        <v>45810</v>
      </c>
      <c r="O1336" s="16">
        <v>45810</v>
      </c>
      <c r="Q1336" t="s">
        <v>144</v>
      </c>
      <c r="R1336" t="s">
        <v>393</v>
      </c>
      <c r="S1336">
        <v>10014649</v>
      </c>
      <c r="T1336" t="s">
        <v>144</v>
      </c>
      <c r="AE1336">
        <v>0</v>
      </c>
      <c r="AG1336">
        <v>0</v>
      </c>
      <c r="AI1336" t="s">
        <v>360</v>
      </c>
      <c r="AM1336">
        <v>0</v>
      </c>
      <c r="AN1336">
        <v>0.57143518518518999</v>
      </c>
      <c r="AO1336">
        <v>0</v>
      </c>
      <c r="AP1336">
        <v>0</v>
      </c>
      <c r="AQ1336">
        <v>1001834412</v>
      </c>
      <c r="AR1336">
        <v>5091090</v>
      </c>
      <c r="AS1336">
        <v>2</v>
      </c>
    </row>
    <row r="1337" spans="1:45" x14ac:dyDescent="0.35">
      <c r="A1337">
        <v>6587110</v>
      </c>
      <c r="B1337">
        <v>0</v>
      </c>
      <c r="C1337">
        <v>10</v>
      </c>
      <c r="D1337" t="s">
        <v>203</v>
      </c>
      <c r="E1337" t="s">
        <v>1324</v>
      </c>
      <c r="F1337" t="s">
        <v>310</v>
      </c>
      <c r="G1337" t="s">
        <v>3390</v>
      </c>
      <c r="H1337">
        <v>6</v>
      </c>
      <c r="I1337">
        <v>2</v>
      </c>
      <c r="J1337">
        <v>0</v>
      </c>
      <c r="K1337">
        <v>3</v>
      </c>
      <c r="L1337" t="s">
        <v>355</v>
      </c>
      <c r="M1337">
        <v>0</v>
      </c>
      <c r="N1337" s="16">
        <v>45835</v>
      </c>
      <c r="O1337" s="16">
        <v>45835</v>
      </c>
      <c r="Q1337" t="s">
        <v>206</v>
      </c>
      <c r="R1337" t="s">
        <v>339</v>
      </c>
      <c r="S1337">
        <v>10014614</v>
      </c>
      <c r="T1337" t="s">
        <v>206</v>
      </c>
      <c r="AE1337">
        <v>0</v>
      </c>
      <c r="AG1337">
        <v>0</v>
      </c>
      <c r="AI1337" t="s">
        <v>360</v>
      </c>
      <c r="AM1337">
        <v>0</v>
      </c>
      <c r="AN1337">
        <v>0.14285879629629999</v>
      </c>
      <c r="AO1337">
        <v>0</v>
      </c>
      <c r="AP1337">
        <v>0</v>
      </c>
      <c r="AQ1337">
        <v>1001834416</v>
      </c>
      <c r="AR1337">
        <v>5091094</v>
      </c>
      <c r="AS1337">
        <v>2</v>
      </c>
    </row>
    <row r="1338" spans="1:45" x14ac:dyDescent="0.35">
      <c r="A1338">
        <v>6587111</v>
      </c>
      <c r="B1338">
        <v>0</v>
      </c>
      <c r="C1338">
        <v>10</v>
      </c>
      <c r="D1338" t="s">
        <v>203</v>
      </c>
      <c r="E1338" t="s">
        <v>1324</v>
      </c>
      <c r="F1338" t="s">
        <v>310</v>
      </c>
      <c r="G1338" t="s">
        <v>3389</v>
      </c>
      <c r="H1338">
        <v>3</v>
      </c>
      <c r="I1338">
        <v>1</v>
      </c>
      <c r="J1338">
        <v>0</v>
      </c>
      <c r="K1338">
        <v>3</v>
      </c>
      <c r="L1338" t="s">
        <v>355</v>
      </c>
      <c r="M1338">
        <v>0</v>
      </c>
      <c r="N1338" s="16">
        <v>45839</v>
      </c>
      <c r="O1338" s="16">
        <v>45839</v>
      </c>
      <c r="Q1338" t="s">
        <v>294</v>
      </c>
      <c r="R1338" t="s">
        <v>295</v>
      </c>
      <c r="S1338">
        <v>10014618</v>
      </c>
      <c r="T1338" t="s">
        <v>294</v>
      </c>
      <c r="AE1338">
        <v>0</v>
      </c>
      <c r="AG1338">
        <v>0</v>
      </c>
      <c r="AI1338" t="s">
        <v>360</v>
      </c>
      <c r="AM1338">
        <v>0</v>
      </c>
      <c r="AN1338">
        <v>0.14285879629629999</v>
      </c>
      <c r="AO1338">
        <v>0</v>
      </c>
      <c r="AP1338">
        <v>0</v>
      </c>
      <c r="AQ1338">
        <v>1001834643</v>
      </c>
      <c r="AR1338">
        <v>5091526</v>
      </c>
      <c r="AS1338">
        <v>2</v>
      </c>
    </row>
    <row r="1339" spans="1:45" x14ac:dyDescent="0.35">
      <c r="A1339">
        <v>6587113</v>
      </c>
      <c r="B1339">
        <v>0</v>
      </c>
      <c r="C1339">
        <v>10</v>
      </c>
      <c r="D1339" t="s">
        <v>367</v>
      </c>
      <c r="E1339" t="s">
        <v>1324</v>
      </c>
      <c r="F1339" t="s">
        <v>310</v>
      </c>
      <c r="G1339" t="s">
        <v>3388</v>
      </c>
      <c r="H1339">
        <v>0</v>
      </c>
      <c r="I1339">
        <v>1</v>
      </c>
      <c r="J1339">
        <v>0</v>
      </c>
      <c r="K1339">
        <v>2</v>
      </c>
      <c r="L1339" t="s">
        <v>355</v>
      </c>
      <c r="M1339">
        <v>0</v>
      </c>
      <c r="N1339" s="16">
        <v>45809</v>
      </c>
      <c r="O1339" s="16">
        <v>45809</v>
      </c>
      <c r="Q1339" t="s">
        <v>181</v>
      </c>
      <c r="R1339" t="s">
        <v>322</v>
      </c>
      <c r="S1339">
        <v>10017210</v>
      </c>
      <c r="T1339" t="s">
        <v>321</v>
      </c>
      <c r="AE1339">
        <v>0</v>
      </c>
      <c r="AF1339" s="16"/>
      <c r="AG1339">
        <v>0</v>
      </c>
      <c r="AI1339" t="s">
        <v>360</v>
      </c>
      <c r="AM1339">
        <v>0</v>
      </c>
      <c r="AN1339">
        <v>9.5243055555559994E-2</v>
      </c>
      <c r="AO1339">
        <v>0</v>
      </c>
      <c r="AP1339">
        <v>0</v>
      </c>
      <c r="AQ1339">
        <v>1001834942</v>
      </c>
      <c r="AR1339">
        <v>5091917</v>
      </c>
      <c r="AS1339">
        <v>2</v>
      </c>
    </row>
    <row r="1340" spans="1:45" x14ac:dyDescent="0.35">
      <c r="A1340">
        <v>6587296</v>
      </c>
      <c r="B1340">
        <v>0</v>
      </c>
      <c r="C1340">
        <v>10</v>
      </c>
      <c r="D1340" t="s">
        <v>361</v>
      </c>
      <c r="E1340" t="s">
        <v>1324</v>
      </c>
      <c r="F1340" t="s">
        <v>310</v>
      </c>
      <c r="G1340" t="s">
        <v>3432</v>
      </c>
      <c r="H1340">
        <v>10</v>
      </c>
      <c r="I1340">
        <v>2</v>
      </c>
      <c r="J1340">
        <v>0</v>
      </c>
      <c r="K1340">
        <v>5</v>
      </c>
      <c r="L1340" t="s">
        <v>355</v>
      </c>
      <c r="M1340">
        <v>0</v>
      </c>
      <c r="N1340" s="16">
        <v>45839</v>
      </c>
      <c r="O1340" s="16">
        <v>45839</v>
      </c>
      <c r="Q1340" t="s">
        <v>413</v>
      </c>
      <c r="R1340" t="s">
        <v>414</v>
      </c>
      <c r="S1340">
        <v>10014620</v>
      </c>
      <c r="T1340" t="s">
        <v>413</v>
      </c>
      <c r="AE1340">
        <v>0</v>
      </c>
      <c r="AG1340">
        <v>0</v>
      </c>
      <c r="AI1340" t="s">
        <v>360</v>
      </c>
      <c r="AM1340">
        <v>0</v>
      </c>
      <c r="AN1340">
        <v>0.14285879629629999</v>
      </c>
      <c r="AO1340">
        <v>0</v>
      </c>
      <c r="AP1340">
        <v>0</v>
      </c>
      <c r="AQ1340">
        <v>1001834945</v>
      </c>
      <c r="AR1340">
        <v>5091920</v>
      </c>
      <c r="AS1340">
        <v>2</v>
      </c>
    </row>
    <row r="1341" spans="1:45" x14ac:dyDescent="0.35">
      <c r="A1341">
        <v>6587297</v>
      </c>
      <c r="B1341">
        <v>0</v>
      </c>
      <c r="C1341">
        <v>10</v>
      </c>
      <c r="D1341" t="s">
        <v>203</v>
      </c>
      <c r="E1341" t="s">
        <v>1324</v>
      </c>
      <c r="F1341" t="s">
        <v>310</v>
      </c>
      <c r="G1341" t="s">
        <v>3495</v>
      </c>
      <c r="H1341">
        <v>10</v>
      </c>
      <c r="I1341">
        <v>2</v>
      </c>
      <c r="J1341">
        <v>0</v>
      </c>
      <c r="K1341">
        <v>5</v>
      </c>
      <c r="L1341" t="s">
        <v>355</v>
      </c>
      <c r="M1341">
        <v>0</v>
      </c>
      <c r="N1341" s="16">
        <v>45839</v>
      </c>
      <c r="O1341" s="16">
        <v>45839</v>
      </c>
      <c r="Q1341" t="s">
        <v>207</v>
      </c>
      <c r="R1341" t="s">
        <v>385</v>
      </c>
      <c r="S1341">
        <v>10014621</v>
      </c>
      <c r="T1341" t="s">
        <v>207</v>
      </c>
      <c r="AE1341">
        <v>0</v>
      </c>
      <c r="AG1341">
        <v>0</v>
      </c>
      <c r="AI1341" t="s">
        <v>360</v>
      </c>
      <c r="AM1341">
        <v>0</v>
      </c>
      <c r="AN1341">
        <v>0.14285879629629999</v>
      </c>
      <c r="AO1341">
        <v>0</v>
      </c>
      <c r="AP1341">
        <v>0</v>
      </c>
      <c r="AQ1341">
        <v>1001834960</v>
      </c>
      <c r="AR1341">
        <v>5091936</v>
      </c>
      <c r="AS1341">
        <v>2</v>
      </c>
    </row>
    <row r="1342" spans="1:45" x14ac:dyDescent="0.35">
      <c r="A1342">
        <v>6587298</v>
      </c>
      <c r="B1342">
        <v>0</v>
      </c>
      <c r="C1342">
        <v>10</v>
      </c>
      <c r="D1342" t="s">
        <v>203</v>
      </c>
      <c r="E1342" t="s">
        <v>1324</v>
      </c>
      <c r="F1342" t="s">
        <v>310</v>
      </c>
      <c r="G1342" t="s">
        <v>3494</v>
      </c>
      <c r="H1342">
        <v>2</v>
      </c>
      <c r="I1342">
        <v>1</v>
      </c>
      <c r="J1342">
        <v>0</v>
      </c>
      <c r="K1342">
        <v>2</v>
      </c>
      <c r="L1342" t="s">
        <v>355</v>
      </c>
      <c r="M1342">
        <v>0</v>
      </c>
      <c r="N1342" s="16">
        <v>45817</v>
      </c>
      <c r="O1342" s="16">
        <v>45817</v>
      </c>
      <c r="Q1342" t="s">
        <v>207</v>
      </c>
      <c r="R1342" t="s">
        <v>385</v>
      </c>
      <c r="S1342">
        <v>10014621</v>
      </c>
      <c r="T1342" t="s">
        <v>207</v>
      </c>
      <c r="AE1342">
        <v>0</v>
      </c>
      <c r="AG1342">
        <v>0</v>
      </c>
      <c r="AI1342" t="s">
        <v>360</v>
      </c>
      <c r="AM1342">
        <v>0</v>
      </c>
      <c r="AN1342">
        <v>4.7615740740740001E-2</v>
      </c>
      <c r="AO1342">
        <v>0</v>
      </c>
      <c r="AP1342">
        <v>0</v>
      </c>
      <c r="AQ1342">
        <v>1001835007</v>
      </c>
      <c r="AR1342">
        <v>5092069</v>
      </c>
      <c r="AS1342">
        <v>2</v>
      </c>
    </row>
    <row r="1343" spans="1:45" x14ac:dyDescent="0.35">
      <c r="A1343">
        <v>6587321</v>
      </c>
      <c r="B1343">
        <v>0</v>
      </c>
      <c r="C1343">
        <v>10</v>
      </c>
      <c r="D1343" t="s">
        <v>203</v>
      </c>
      <c r="E1343" t="s">
        <v>1324</v>
      </c>
      <c r="F1343" t="s">
        <v>310</v>
      </c>
      <c r="G1343" t="s">
        <v>3339</v>
      </c>
      <c r="H1343">
        <v>3</v>
      </c>
      <c r="I1343">
        <v>1</v>
      </c>
      <c r="J1343">
        <v>0</v>
      </c>
      <c r="K1343">
        <v>3</v>
      </c>
      <c r="L1343" t="s">
        <v>355</v>
      </c>
      <c r="M1343">
        <v>0</v>
      </c>
      <c r="N1343" s="16">
        <v>45817</v>
      </c>
      <c r="O1343" s="16">
        <v>45817</v>
      </c>
      <c r="Q1343" t="s">
        <v>207</v>
      </c>
      <c r="R1343" t="s">
        <v>385</v>
      </c>
      <c r="S1343">
        <v>10014621</v>
      </c>
      <c r="T1343" t="s">
        <v>207</v>
      </c>
      <c r="AE1343">
        <v>0</v>
      </c>
      <c r="AG1343">
        <v>0</v>
      </c>
      <c r="AI1343" t="s">
        <v>360</v>
      </c>
      <c r="AM1343">
        <v>0</v>
      </c>
      <c r="AN1343">
        <v>0.14285879629629999</v>
      </c>
      <c r="AO1343">
        <v>0</v>
      </c>
      <c r="AP1343">
        <v>0</v>
      </c>
      <c r="AQ1343">
        <v>1001835009</v>
      </c>
      <c r="AR1343">
        <v>5092071</v>
      </c>
      <c r="AS1343">
        <v>2</v>
      </c>
    </row>
    <row r="1344" spans="1:45" x14ac:dyDescent="0.35">
      <c r="A1344">
        <v>6587322</v>
      </c>
      <c r="B1344">
        <v>0</v>
      </c>
      <c r="C1344">
        <v>10</v>
      </c>
      <c r="D1344" t="s">
        <v>203</v>
      </c>
      <c r="E1344" t="s">
        <v>1324</v>
      </c>
      <c r="F1344" t="s">
        <v>310</v>
      </c>
      <c r="G1344" t="s">
        <v>3493</v>
      </c>
      <c r="H1344">
        <v>2</v>
      </c>
      <c r="I1344">
        <v>1</v>
      </c>
      <c r="J1344">
        <v>0</v>
      </c>
      <c r="K1344">
        <v>2</v>
      </c>
      <c r="L1344" t="s">
        <v>355</v>
      </c>
      <c r="M1344">
        <v>0</v>
      </c>
      <c r="N1344" s="16">
        <v>45817</v>
      </c>
      <c r="O1344" s="16">
        <v>45817</v>
      </c>
      <c r="Q1344" t="s">
        <v>207</v>
      </c>
      <c r="R1344" t="s">
        <v>385</v>
      </c>
      <c r="S1344">
        <v>10014621</v>
      </c>
      <c r="T1344" t="s">
        <v>207</v>
      </c>
      <c r="AE1344">
        <v>0</v>
      </c>
      <c r="AF1344" s="16"/>
      <c r="AG1344">
        <v>0</v>
      </c>
      <c r="AI1344" t="s">
        <v>360</v>
      </c>
      <c r="AM1344">
        <v>0</v>
      </c>
      <c r="AN1344">
        <v>0.14285879629629999</v>
      </c>
      <c r="AO1344">
        <v>0</v>
      </c>
      <c r="AP1344">
        <v>0</v>
      </c>
      <c r="AQ1344">
        <v>1001835016</v>
      </c>
      <c r="AR1344">
        <v>5092078</v>
      </c>
      <c r="AS1344">
        <v>2</v>
      </c>
    </row>
    <row r="1345" spans="1:45" x14ac:dyDescent="0.35">
      <c r="A1345">
        <v>6587327</v>
      </c>
      <c r="B1345">
        <v>0</v>
      </c>
      <c r="C1345">
        <v>10</v>
      </c>
      <c r="D1345" t="s">
        <v>203</v>
      </c>
      <c r="E1345" t="s">
        <v>1324</v>
      </c>
      <c r="F1345" t="s">
        <v>310</v>
      </c>
      <c r="G1345" t="s">
        <v>3492</v>
      </c>
      <c r="H1345">
        <v>3</v>
      </c>
      <c r="I1345">
        <v>1</v>
      </c>
      <c r="J1345">
        <v>0</v>
      </c>
      <c r="K1345">
        <v>3</v>
      </c>
      <c r="L1345" t="s">
        <v>355</v>
      </c>
      <c r="M1345">
        <v>0</v>
      </c>
      <c r="N1345" s="16">
        <v>45812</v>
      </c>
      <c r="O1345" s="16">
        <v>45812</v>
      </c>
      <c r="Q1345" t="s">
        <v>403</v>
      </c>
      <c r="R1345" t="s">
        <v>404</v>
      </c>
      <c r="S1345">
        <v>10014622</v>
      </c>
      <c r="T1345" t="s">
        <v>403</v>
      </c>
      <c r="AE1345">
        <v>0</v>
      </c>
      <c r="AG1345">
        <v>0</v>
      </c>
      <c r="AI1345" t="s">
        <v>360</v>
      </c>
      <c r="AM1345">
        <v>0.29166666666667002</v>
      </c>
      <c r="AN1345">
        <v>0.34375</v>
      </c>
      <c r="AO1345">
        <v>0</v>
      </c>
      <c r="AP1345">
        <v>0</v>
      </c>
      <c r="AQ1345">
        <v>1001835164</v>
      </c>
      <c r="AR1345">
        <v>5092086</v>
      </c>
      <c r="AS1345">
        <v>2</v>
      </c>
    </row>
    <row r="1346" spans="1:45" x14ac:dyDescent="0.35">
      <c r="A1346">
        <v>6587330</v>
      </c>
      <c r="B1346">
        <v>0</v>
      </c>
      <c r="C1346">
        <v>10</v>
      </c>
      <c r="D1346" t="s">
        <v>203</v>
      </c>
      <c r="E1346" t="s">
        <v>1324</v>
      </c>
      <c r="F1346" t="s">
        <v>310</v>
      </c>
      <c r="G1346" t="s">
        <v>3491</v>
      </c>
      <c r="H1346">
        <v>4</v>
      </c>
      <c r="I1346">
        <v>2</v>
      </c>
      <c r="J1346">
        <v>0</v>
      </c>
      <c r="K1346">
        <v>2</v>
      </c>
      <c r="L1346" t="s">
        <v>355</v>
      </c>
      <c r="M1346">
        <v>0</v>
      </c>
      <c r="N1346" s="16">
        <v>45809</v>
      </c>
      <c r="O1346" s="16">
        <v>45809</v>
      </c>
      <c r="Q1346" t="s">
        <v>233</v>
      </c>
      <c r="R1346" t="s">
        <v>301</v>
      </c>
      <c r="S1346">
        <v>10014623</v>
      </c>
      <c r="T1346" t="s">
        <v>233</v>
      </c>
      <c r="AE1346">
        <v>0</v>
      </c>
      <c r="AG1346">
        <v>0</v>
      </c>
      <c r="AI1346" t="s">
        <v>360</v>
      </c>
      <c r="AM1346">
        <v>0</v>
      </c>
      <c r="AN1346">
        <v>0.14285879629629999</v>
      </c>
      <c r="AO1346">
        <v>0</v>
      </c>
      <c r="AP1346">
        <v>0</v>
      </c>
      <c r="AQ1346">
        <v>1001835169</v>
      </c>
      <c r="AR1346">
        <v>5092097</v>
      </c>
      <c r="AS1346">
        <v>2</v>
      </c>
    </row>
    <row r="1347" spans="1:45" x14ac:dyDescent="0.35">
      <c r="A1347">
        <v>6587332</v>
      </c>
      <c r="B1347">
        <v>0</v>
      </c>
      <c r="C1347">
        <v>10</v>
      </c>
      <c r="D1347" t="s">
        <v>203</v>
      </c>
      <c r="E1347" t="s">
        <v>1324</v>
      </c>
      <c r="F1347" t="s">
        <v>310</v>
      </c>
      <c r="G1347" t="s">
        <v>3490</v>
      </c>
      <c r="H1347">
        <v>3</v>
      </c>
      <c r="I1347">
        <v>1</v>
      </c>
      <c r="J1347">
        <v>0</v>
      </c>
      <c r="K1347">
        <v>3</v>
      </c>
      <c r="L1347" t="s">
        <v>355</v>
      </c>
      <c r="M1347">
        <v>0</v>
      </c>
      <c r="N1347" s="16">
        <v>45815</v>
      </c>
      <c r="O1347" s="16">
        <v>45815</v>
      </c>
      <c r="Q1347" t="s">
        <v>233</v>
      </c>
      <c r="R1347" t="s">
        <v>301</v>
      </c>
      <c r="S1347">
        <v>10014623</v>
      </c>
      <c r="T1347" t="s">
        <v>233</v>
      </c>
      <c r="AE1347">
        <v>0</v>
      </c>
      <c r="AG1347">
        <v>0</v>
      </c>
      <c r="AI1347" t="s">
        <v>363</v>
      </c>
      <c r="AM1347">
        <v>0</v>
      </c>
      <c r="AN1347">
        <v>0.19047453703704001</v>
      </c>
      <c r="AO1347">
        <v>0</v>
      </c>
      <c r="AP1347">
        <v>0</v>
      </c>
      <c r="AQ1347">
        <v>1001835323</v>
      </c>
      <c r="AR1347">
        <v>5092526</v>
      </c>
      <c r="AS1347">
        <v>3</v>
      </c>
    </row>
    <row r="1348" spans="1:45" x14ac:dyDescent="0.35">
      <c r="A1348">
        <v>6587333</v>
      </c>
      <c r="B1348">
        <v>0</v>
      </c>
      <c r="C1348">
        <v>10</v>
      </c>
      <c r="D1348" t="s">
        <v>203</v>
      </c>
      <c r="E1348" t="s">
        <v>1324</v>
      </c>
      <c r="F1348" t="s">
        <v>310</v>
      </c>
      <c r="G1348" t="s">
        <v>3489</v>
      </c>
      <c r="H1348">
        <v>3</v>
      </c>
      <c r="I1348">
        <v>1</v>
      </c>
      <c r="J1348">
        <v>0</v>
      </c>
      <c r="K1348">
        <v>3</v>
      </c>
      <c r="L1348" t="s">
        <v>355</v>
      </c>
      <c r="M1348">
        <v>0</v>
      </c>
      <c r="N1348" s="16">
        <v>45839</v>
      </c>
      <c r="O1348" s="16">
        <v>45839</v>
      </c>
      <c r="Q1348" t="s">
        <v>233</v>
      </c>
      <c r="R1348" t="s">
        <v>301</v>
      </c>
      <c r="S1348">
        <v>10014623</v>
      </c>
      <c r="T1348" t="s">
        <v>233</v>
      </c>
      <c r="AE1348">
        <v>0</v>
      </c>
      <c r="AF1348" s="16"/>
      <c r="AG1348">
        <v>0</v>
      </c>
      <c r="AI1348" t="s">
        <v>360</v>
      </c>
      <c r="AM1348">
        <v>0</v>
      </c>
      <c r="AN1348">
        <v>9.5243055555559994E-2</v>
      </c>
      <c r="AO1348">
        <v>0</v>
      </c>
      <c r="AP1348">
        <v>0</v>
      </c>
      <c r="AQ1348">
        <v>1001835988</v>
      </c>
      <c r="AR1348">
        <v>5093404</v>
      </c>
      <c r="AS1348">
        <v>2</v>
      </c>
    </row>
    <row r="1349" spans="1:45" x14ac:dyDescent="0.35">
      <c r="A1349">
        <v>6587334</v>
      </c>
      <c r="B1349">
        <v>0</v>
      </c>
      <c r="C1349">
        <v>10</v>
      </c>
      <c r="D1349" t="s">
        <v>361</v>
      </c>
      <c r="E1349" t="s">
        <v>1324</v>
      </c>
      <c r="F1349" t="s">
        <v>310</v>
      </c>
      <c r="G1349" t="s">
        <v>3488</v>
      </c>
      <c r="H1349">
        <v>10</v>
      </c>
      <c r="I1349">
        <v>2</v>
      </c>
      <c r="J1349">
        <v>0</v>
      </c>
      <c r="K1349">
        <v>5</v>
      </c>
      <c r="L1349" t="s">
        <v>355</v>
      </c>
      <c r="M1349">
        <v>0</v>
      </c>
      <c r="N1349" s="16">
        <v>45839</v>
      </c>
      <c r="O1349" s="16">
        <v>45839</v>
      </c>
      <c r="Q1349" t="s">
        <v>233</v>
      </c>
      <c r="R1349" t="s">
        <v>301</v>
      </c>
      <c r="S1349">
        <v>10014623</v>
      </c>
      <c r="T1349" t="s">
        <v>233</v>
      </c>
      <c r="AE1349">
        <v>0</v>
      </c>
      <c r="AG1349">
        <v>0</v>
      </c>
      <c r="AI1349" t="s">
        <v>360</v>
      </c>
      <c r="AM1349">
        <v>0</v>
      </c>
      <c r="AN1349">
        <v>0.14285879629629999</v>
      </c>
      <c r="AO1349">
        <v>0</v>
      </c>
      <c r="AP1349">
        <v>0</v>
      </c>
      <c r="AQ1349">
        <v>1001835990</v>
      </c>
      <c r="AR1349">
        <v>5093406</v>
      </c>
      <c r="AS1349">
        <v>2</v>
      </c>
    </row>
    <row r="1350" spans="1:45" x14ac:dyDescent="0.35">
      <c r="A1350">
        <v>6587335</v>
      </c>
      <c r="B1350">
        <v>0</v>
      </c>
      <c r="C1350">
        <v>10</v>
      </c>
      <c r="D1350" t="s">
        <v>203</v>
      </c>
      <c r="E1350" t="s">
        <v>1324</v>
      </c>
      <c r="F1350" t="s">
        <v>310</v>
      </c>
      <c r="G1350" t="s">
        <v>3487</v>
      </c>
      <c r="H1350">
        <v>1</v>
      </c>
      <c r="I1350">
        <v>1</v>
      </c>
      <c r="J1350">
        <v>0</v>
      </c>
      <c r="K1350">
        <v>1</v>
      </c>
      <c r="L1350" t="s">
        <v>355</v>
      </c>
      <c r="M1350">
        <v>0</v>
      </c>
      <c r="N1350" s="16">
        <v>45823</v>
      </c>
      <c r="O1350" s="16">
        <v>45823</v>
      </c>
      <c r="Q1350" t="s">
        <v>233</v>
      </c>
      <c r="R1350" t="s">
        <v>301</v>
      </c>
      <c r="S1350">
        <v>10014623</v>
      </c>
      <c r="T1350" t="s">
        <v>233</v>
      </c>
      <c r="AE1350">
        <v>0</v>
      </c>
      <c r="AF1350" s="16"/>
      <c r="AG1350">
        <v>0</v>
      </c>
      <c r="AI1350" t="s">
        <v>360</v>
      </c>
      <c r="AM1350">
        <v>0.14285879629629999</v>
      </c>
      <c r="AN1350">
        <v>0.33333333333332998</v>
      </c>
      <c r="AO1350">
        <v>0</v>
      </c>
      <c r="AP1350">
        <v>0</v>
      </c>
      <c r="AQ1350">
        <v>1001835990</v>
      </c>
      <c r="AR1350">
        <v>5093407</v>
      </c>
      <c r="AS1350">
        <v>2</v>
      </c>
    </row>
    <row r="1351" spans="1:45" x14ac:dyDescent="0.35">
      <c r="A1351">
        <v>6587368</v>
      </c>
      <c r="B1351">
        <v>0</v>
      </c>
      <c r="C1351">
        <v>10</v>
      </c>
      <c r="D1351" t="s">
        <v>203</v>
      </c>
      <c r="E1351" t="s">
        <v>1324</v>
      </c>
      <c r="F1351" t="s">
        <v>310</v>
      </c>
      <c r="G1351" t="s">
        <v>3431</v>
      </c>
      <c r="H1351">
        <v>8</v>
      </c>
      <c r="I1351">
        <v>2</v>
      </c>
      <c r="J1351">
        <v>0</v>
      </c>
      <c r="K1351">
        <v>4</v>
      </c>
      <c r="L1351" t="s">
        <v>355</v>
      </c>
      <c r="M1351">
        <v>0</v>
      </c>
      <c r="N1351" s="16">
        <v>45839</v>
      </c>
      <c r="O1351" s="16">
        <v>45839</v>
      </c>
      <c r="Q1351" t="s">
        <v>233</v>
      </c>
      <c r="R1351" t="s">
        <v>301</v>
      </c>
      <c r="S1351">
        <v>10014623</v>
      </c>
      <c r="T1351" t="s">
        <v>233</v>
      </c>
      <c r="AE1351">
        <v>0</v>
      </c>
      <c r="AG1351">
        <v>0</v>
      </c>
      <c r="AI1351" t="s">
        <v>360</v>
      </c>
      <c r="AM1351">
        <v>0</v>
      </c>
      <c r="AN1351">
        <v>0.19047453703704001</v>
      </c>
      <c r="AO1351">
        <v>0</v>
      </c>
      <c r="AP1351">
        <v>0</v>
      </c>
      <c r="AQ1351">
        <v>1001835991</v>
      </c>
      <c r="AR1351">
        <v>5093408</v>
      </c>
      <c r="AS1351">
        <v>2</v>
      </c>
    </row>
    <row r="1352" spans="1:45" x14ac:dyDescent="0.35">
      <c r="A1352">
        <v>6587374</v>
      </c>
      <c r="B1352">
        <v>0</v>
      </c>
      <c r="C1352">
        <v>10</v>
      </c>
      <c r="D1352" t="s">
        <v>203</v>
      </c>
      <c r="E1352" t="s">
        <v>1324</v>
      </c>
      <c r="F1352" t="s">
        <v>310</v>
      </c>
      <c r="G1352" t="s">
        <v>3486</v>
      </c>
      <c r="H1352">
        <v>8</v>
      </c>
      <c r="I1352">
        <v>2</v>
      </c>
      <c r="J1352">
        <v>0</v>
      </c>
      <c r="K1352">
        <v>4</v>
      </c>
      <c r="L1352" t="s">
        <v>355</v>
      </c>
      <c r="M1352">
        <v>0</v>
      </c>
      <c r="N1352" s="16">
        <v>45823</v>
      </c>
      <c r="O1352" s="16">
        <v>45823</v>
      </c>
      <c r="Q1352" t="s">
        <v>233</v>
      </c>
      <c r="R1352" t="s">
        <v>301</v>
      </c>
      <c r="S1352">
        <v>10014623</v>
      </c>
      <c r="T1352" t="s">
        <v>233</v>
      </c>
      <c r="AE1352">
        <v>0</v>
      </c>
      <c r="AF1352" s="16"/>
      <c r="AG1352">
        <v>0</v>
      </c>
      <c r="AI1352" t="s">
        <v>363</v>
      </c>
      <c r="AM1352">
        <v>0</v>
      </c>
      <c r="AN1352">
        <v>0.23809027777778</v>
      </c>
      <c r="AO1352">
        <v>0</v>
      </c>
      <c r="AP1352">
        <v>0</v>
      </c>
      <c r="AQ1352">
        <v>1001836721</v>
      </c>
      <c r="AR1352">
        <v>5094552</v>
      </c>
      <c r="AS1352">
        <v>3</v>
      </c>
    </row>
    <row r="1353" spans="1:45" x14ac:dyDescent="0.35">
      <c r="A1353">
        <v>6587378</v>
      </c>
      <c r="B1353">
        <v>0</v>
      </c>
      <c r="C1353">
        <v>10</v>
      </c>
      <c r="D1353" t="s">
        <v>203</v>
      </c>
      <c r="E1353" t="s">
        <v>1324</v>
      </c>
      <c r="F1353" t="s">
        <v>310</v>
      </c>
      <c r="G1353" t="s">
        <v>3485</v>
      </c>
      <c r="H1353">
        <v>4</v>
      </c>
      <c r="I1353">
        <v>2</v>
      </c>
      <c r="J1353">
        <v>0</v>
      </c>
      <c r="K1353">
        <v>2</v>
      </c>
      <c r="L1353" t="s">
        <v>355</v>
      </c>
      <c r="M1353">
        <v>0</v>
      </c>
      <c r="N1353" s="16">
        <v>45822</v>
      </c>
      <c r="O1353" s="16">
        <v>45822</v>
      </c>
      <c r="Q1353" t="s">
        <v>228</v>
      </c>
      <c r="R1353" t="s">
        <v>387</v>
      </c>
      <c r="S1353">
        <v>10014624</v>
      </c>
      <c r="T1353" t="s">
        <v>228</v>
      </c>
      <c r="AE1353">
        <v>0</v>
      </c>
      <c r="AG1353">
        <v>0</v>
      </c>
      <c r="AI1353" t="s">
        <v>363</v>
      </c>
      <c r="AM1353">
        <v>0</v>
      </c>
      <c r="AN1353">
        <v>4.7615740740740001E-2</v>
      </c>
      <c r="AO1353">
        <v>0</v>
      </c>
      <c r="AP1353">
        <v>0</v>
      </c>
      <c r="AQ1353">
        <v>1001836863</v>
      </c>
      <c r="AR1353">
        <v>5094554</v>
      </c>
      <c r="AS1353">
        <v>3</v>
      </c>
    </row>
    <row r="1354" spans="1:45" x14ac:dyDescent="0.35">
      <c r="A1354">
        <v>6587404</v>
      </c>
      <c r="B1354">
        <v>0</v>
      </c>
      <c r="C1354">
        <v>10</v>
      </c>
      <c r="D1354" t="s">
        <v>203</v>
      </c>
      <c r="E1354" t="s">
        <v>1324</v>
      </c>
      <c r="F1354" t="s">
        <v>310</v>
      </c>
      <c r="G1354" t="s">
        <v>3484</v>
      </c>
      <c r="H1354">
        <v>0</v>
      </c>
      <c r="I1354">
        <v>2</v>
      </c>
      <c r="J1354">
        <v>0</v>
      </c>
      <c r="K1354">
        <v>2</v>
      </c>
      <c r="L1354" t="s">
        <v>355</v>
      </c>
      <c r="M1354">
        <v>0</v>
      </c>
      <c r="N1354" s="16">
        <v>45870</v>
      </c>
      <c r="O1354" s="16">
        <v>45870</v>
      </c>
      <c r="Q1354" t="s">
        <v>412</v>
      </c>
      <c r="R1354" t="s">
        <v>325</v>
      </c>
      <c r="S1354">
        <v>10014726</v>
      </c>
      <c r="T1354" t="s">
        <v>324</v>
      </c>
      <c r="AE1354">
        <v>0</v>
      </c>
      <c r="AF1354" s="16"/>
      <c r="AG1354">
        <v>0</v>
      </c>
      <c r="AI1354" t="s">
        <v>363</v>
      </c>
      <c r="AM1354">
        <v>0</v>
      </c>
      <c r="AN1354">
        <v>0.38094907407407003</v>
      </c>
      <c r="AO1354">
        <v>0</v>
      </c>
      <c r="AP1354">
        <v>0</v>
      </c>
      <c r="AQ1354">
        <v>1001836847</v>
      </c>
      <c r="AR1354">
        <v>5094516</v>
      </c>
      <c r="AS1354">
        <v>3</v>
      </c>
    </row>
    <row r="1355" spans="1:45" x14ac:dyDescent="0.35">
      <c r="A1355">
        <v>6587405</v>
      </c>
      <c r="B1355">
        <v>0</v>
      </c>
      <c r="C1355">
        <v>10</v>
      </c>
      <c r="D1355" t="s">
        <v>203</v>
      </c>
      <c r="E1355" t="s">
        <v>359</v>
      </c>
      <c r="F1355" t="s">
        <v>310</v>
      </c>
      <c r="G1355" t="s">
        <v>3483</v>
      </c>
      <c r="H1355">
        <v>6</v>
      </c>
      <c r="I1355">
        <v>2</v>
      </c>
      <c r="J1355">
        <v>0</v>
      </c>
      <c r="K1355">
        <v>3</v>
      </c>
      <c r="L1355" t="s">
        <v>355</v>
      </c>
      <c r="M1355">
        <v>0</v>
      </c>
      <c r="N1355" s="16">
        <v>45809</v>
      </c>
      <c r="O1355" s="16">
        <v>45809</v>
      </c>
      <c r="Q1355" t="s">
        <v>228</v>
      </c>
      <c r="R1355" t="s">
        <v>387</v>
      </c>
      <c r="S1355">
        <v>10014624</v>
      </c>
      <c r="T1355" t="s">
        <v>228</v>
      </c>
      <c r="AE1355">
        <v>0</v>
      </c>
      <c r="AG1355">
        <v>0</v>
      </c>
      <c r="AI1355" t="s">
        <v>363</v>
      </c>
      <c r="AM1355">
        <v>0.38094907407407003</v>
      </c>
      <c r="AN1355">
        <v>0.66666666666666996</v>
      </c>
      <c r="AO1355">
        <v>0</v>
      </c>
      <c r="AP1355">
        <v>0</v>
      </c>
      <c r="AQ1355">
        <v>1001836847</v>
      </c>
      <c r="AR1355">
        <v>5094517</v>
      </c>
      <c r="AS1355">
        <v>3</v>
      </c>
    </row>
    <row r="1356" spans="1:45" x14ac:dyDescent="0.35">
      <c r="A1356">
        <v>6587406</v>
      </c>
      <c r="B1356">
        <v>0</v>
      </c>
      <c r="C1356">
        <v>10</v>
      </c>
      <c r="D1356" t="s">
        <v>203</v>
      </c>
      <c r="E1356" t="s">
        <v>1324</v>
      </c>
      <c r="F1356" t="s">
        <v>310</v>
      </c>
      <c r="G1356" t="s">
        <v>3482</v>
      </c>
      <c r="H1356">
        <v>1</v>
      </c>
      <c r="I1356">
        <v>1</v>
      </c>
      <c r="J1356">
        <v>0</v>
      </c>
      <c r="K1356">
        <v>1</v>
      </c>
      <c r="L1356" t="s">
        <v>355</v>
      </c>
      <c r="M1356">
        <v>0</v>
      </c>
      <c r="N1356" s="16">
        <v>45833</v>
      </c>
      <c r="O1356" s="16">
        <v>45833</v>
      </c>
      <c r="Q1356" t="s">
        <v>228</v>
      </c>
      <c r="R1356" t="s">
        <v>387</v>
      </c>
      <c r="S1356">
        <v>10014624</v>
      </c>
      <c r="T1356" t="s">
        <v>228</v>
      </c>
      <c r="AE1356">
        <v>0</v>
      </c>
      <c r="AF1356" s="16"/>
      <c r="AG1356">
        <v>0</v>
      </c>
      <c r="AI1356" t="s">
        <v>363</v>
      </c>
      <c r="AM1356">
        <v>0</v>
      </c>
      <c r="AN1356">
        <v>8.3333333333329998E-2</v>
      </c>
      <c r="AO1356">
        <v>0</v>
      </c>
      <c r="AP1356">
        <v>0</v>
      </c>
      <c r="AQ1356">
        <v>1001836909</v>
      </c>
      <c r="AR1356">
        <v>5094520</v>
      </c>
      <c r="AS1356">
        <v>3</v>
      </c>
    </row>
    <row r="1357" spans="1:45" x14ac:dyDescent="0.35">
      <c r="A1357">
        <v>6587408</v>
      </c>
      <c r="B1357">
        <v>0</v>
      </c>
      <c r="C1357">
        <v>10</v>
      </c>
      <c r="D1357" t="s">
        <v>129</v>
      </c>
      <c r="E1357" t="s">
        <v>1324</v>
      </c>
      <c r="F1357" t="s">
        <v>310</v>
      </c>
      <c r="G1357" t="s">
        <v>3352</v>
      </c>
      <c r="H1357">
        <v>0</v>
      </c>
      <c r="I1357">
        <v>0</v>
      </c>
      <c r="J1357">
        <v>0</v>
      </c>
      <c r="K1357">
        <v>0</v>
      </c>
      <c r="L1357" t="s">
        <v>355</v>
      </c>
      <c r="M1357">
        <v>0</v>
      </c>
      <c r="N1357" s="16">
        <v>45839</v>
      </c>
      <c r="O1357" s="16">
        <v>45839</v>
      </c>
      <c r="Q1357" t="s">
        <v>228</v>
      </c>
      <c r="R1357" t="s">
        <v>387</v>
      </c>
      <c r="S1357">
        <v>10014624</v>
      </c>
      <c r="T1357" t="s">
        <v>228</v>
      </c>
      <c r="AE1357">
        <v>0</v>
      </c>
      <c r="AG1357">
        <v>0</v>
      </c>
      <c r="AI1357" t="s">
        <v>363</v>
      </c>
      <c r="AM1357">
        <v>0</v>
      </c>
      <c r="AN1357">
        <v>4.7615740740740001E-2</v>
      </c>
      <c r="AO1357">
        <v>0</v>
      </c>
      <c r="AP1357">
        <v>0</v>
      </c>
      <c r="AQ1357">
        <v>1001836872</v>
      </c>
      <c r="AR1357">
        <v>5094563</v>
      </c>
      <c r="AS1357">
        <v>3</v>
      </c>
    </row>
    <row r="1358" spans="1:45" x14ac:dyDescent="0.35">
      <c r="A1358">
        <v>6587411</v>
      </c>
      <c r="B1358">
        <v>0</v>
      </c>
      <c r="C1358">
        <v>10</v>
      </c>
      <c r="D1358" t="s">
        <v>203</v>
      </c>
      <c r="E1358" t="s">
        <v>1324</v>
      </c>
      <c r="F1358" t="s">
        <v>310</v>
      </c>
      <c r="G1358" t="s">
        <v>1354</v>
      </c>
      <c r="H1358">
        <v>2</v>
      </c>
      <c r="I1358">
        <v>1</v>
      </c>
      <c r="J1358">
        <v>0</v>
      </c>
      <c r="K1358">
        <v>2</v>
      </c>
      <c r="L1358" t="s">
        <v>355</v>
      </c>
      <c r="M1358">
        <v>0</v>
      </c>
      <c r="N1358" s="16">
        <v>45839</v>
      </c>
      <c r="O1358" s="16">
        <v>45839</v>
      </c>
      <c r="Q1358" t="s">
        <v>228</v>
      </c>
      <c r="R1358" t="s">
        <v>387</v>
      </c>
      <c r="S1358">
        <v>10014624</v>
      </c>
      <c r="T1358" t="s">
        <v>228</v>
      </c>
      <c r="AE1358">
        <v>0</v>
      </c>
      <c r="AG1358">
        <v>0</v>
      </c>
      <c r="AI1358" t="s">
        <v>363</v>
      </c>
      <c r="AM1358">
        <v>0</v>
      </c>
      <c r="AN1358">
        <v>4.7615740740740001E-2</v>
      </c>
      <c r="AO1358">
        <v>0</v>
      </c>
      <c r="AP1358">
        <v>0</v>
      </c>
      <c r="AQ1358">
        <v>1001836874</v>
      </c>
      <c r="AR1358">
        <v>5094565</v>
      </c>
      <c r="AS1358">
        <v>3</v>
      </c>
    </row>
    <row r="1359" spans="1:45" x14ac:dyDescent="0.35">
      <c r="A1359">
        <v>6587413</v>
      </c>
      <c r="B1359">
        <v>0</v>
      </c>
      <c r="C1359">
        <v>10</v>
      </c>
      <c r="D1359" t="s">
        <v>203</v>
      </c>
      <c r="E1359" t="s">
        <v>1324</v>
      </c>
      <c r="F1359" t="s">
        <v>310</v>
      </c>
      <c r="G1359" t="s">
        <v>3339</v>
      </c>
      <c r="H1359">
        <v>3</v>
      </c>
      <c r="I1359">
        <v>1</v>
      </c>
      <c r="J1359">
        <v>0</v>
      </c>
      <c r="K1359">
        <v>3</v>
      </c>
      <c r="L1359" t="s">
        <v>355</v>
      </c>
      <c r="M1359">
        <v>0</v>
      </c>
      <c r="N1359" s="16">
        <v>45833</v>
      </c>
      <c r="O1359" s="16">
        <v>45833</v>
      </c>
      <c r="Q1359" t="s">
        <v>228</v>
      </c>
      <c r="R1359" t="s">
        <v>387</v>
      </c>
      <c r="S1359">
        <v>10014624</v>
      </c>
      <c r="T1359" t="s">
        <v>228</v>
      </c>
      <c r="AE1359">
        <v>0</v>
      </c>
      <c r="AG1359">
        <v>0</v>
      </c>
      <c r="AI1359" t="s">
        <v>363</v>
      </c>
      <c r="AM1359">
        <v>0</v>
      </c>
      <c r="AN1359">
        <v>4.7615740740740001E-2</v>
      </c>
      <c r="AO1359">
        <v>0</v>
      </c>
      <c r="AP1359">
        <v>0</v>
      </c>
      <c r="AQ1359">
        <v>1001836876</v>
      </c>
      <c r="AR1359">
        <v>5094567</v>
      </c>
      <c r="AS1359">
        <v>3</v>
      </c>
    </row>
    <row r="1360" spans="1:45" x14ac:dyDescent="0.35">
      <c r="A1360">
        <v>6587415</v>
      </c>
      <c r="B1360">
        <v>0</v>
      </c>
      <c r="C1360">
        <v>10</v>
      </c>
      <c r="D1360" t="s">
        <v>203</v>
      </c>
      <c r="E1360" t="s">
        <v>1324</v>
      </c>
      <c r="F1360" t="s">
        <v>310</v>
      </c>
      <c r="G1360" t="s">
        <v>3480</v>
      </c>
      <c r="H1360">
        <v>3</v>
      </c>
      <c r="I1360">
        <v>1</v>
      </c>
      <c r="J1360">
        <v>0</v>
      </c>
      <c r="K1360">
        <v>3</v>
      </c>
      <c r="L1360" t="s">
        <v>355</v>
      </c>
      <c r="M1360">
        <v>0</v>
      </c>
      <c r="N1360" s="16">
        <v>45833</v>
      </c>
      <c r="O1360" s="16">
        <v>45833</v>
      </c>
      <c r="Q1360" t="s">
        <v>228</v>
      </c>
      <c r="R1360" t="s">
        <v>387</v>
      </c>
      <c r="S1360">
        <v>10014624</v>
      </c>
      <c r="T1360" t="s">
        <v>228</v>
      </c>
      <c r="AE1360">
        <v>0</v>
      </c>
      <c r="AG1360">
        <v>0</v>
      </c>
      <c r="AI1360" t="s">
        <v>363</v>
      </c>
      <c r="AM1360">
        <v>0</v>
      </c>
      <c r="AN1360">
        <v>4.7615740740740001E-2</v>
      </c>
      <c r="AO1360">
        <v>0</v>
      </c>
      <c r="AP1360">
        <v>0</v>
      </c>
      <c r="AQ1360">
        <v>1001836877</v>
      </c>
      <c r="AR1360">
        <v>5094568</v>
      </c>
      <c r="AS1360">
        <v>3</v>
      </c>
    </row>
    <row r="1361" spans="1:45" x14ac:dyDescent="0.35">
      <c r="A1361">
        <v>6587418</v>
      </c>
      <c r="B1361">
        <v>0</v>
      </c>
      <c r="C1361">
        <v>10</v>
      </c>
      <c r="D1361" t="s">
        <v>203</v>
      </c>
      <c r="E1361" t="s">
        <v>1324</v>
      </c>
      <c r="F1361" t="s">
        <v>310</v>
      </c>
      <c r="G1361" t="s">
        <v>3479</v>
      </c>
      <c r="H1361">
        <v>2</v>
      </c>
      <c r="I1361">
        <v>1</v>
      </c>
      <c r="J1361">
        <v>0</v>
      </c>
      <c r="K1361">
        <v>2</v>
      </c>
      <c r="L1361" t="s">
        <v>355</v>
      </c>
      <c r="M1361">
        <v>0</v>
      </c>
      <c r="N1361" s="16">
        <v>45839</v>
      </c>
      <c r="O1361" s="16">
        <v>45839</v>
      </c>
      <c r="Q1361" t="s">
        <v>228</v>
      </c>
      <c r="R1361" t="s">
        <v>387</v>
      </c>
      <c r="S1361">
        <v>10014624</v>
      </c>
      <c r="T1361" t="s">
        <v>228</v>
      </c>
      <c r="AE1361">
        <v>0</v>
      </c>
      <c r="AG1361">
        <v>0</v>
      </c>
      <c r="AI1361" t="s">
        <v>363</v>
      </c>
      <c r="AM1361">
        <v>0</v>
      </c>
      <c r="AN1361">
        <v>0.38094907407407003</v>
      </c>
      <c r="AO1361">
        <v>0</v>
      </c>
      <c r="AP1361">
        <v>0</v>
      </c>
      <c r="AQ1361">
        <v>1001836947</v>
      </c>
      <c r="AR1361">
        <v>5094592</v>
      </c>
      <c r="AS1361">
        <v>3</v>
      </c>
    </row>
    <row r="1362" spans="1:45" x14ac:dyDescent="0.35">
      <c r="A1362">
        <v>6587570</v>
      </c>
      <c r="B1362">
        <v>0</v>
      </c>
      <c r="C1362">
        <v>10</v>
      </c>
      <c r="D1362" t="s">
        <v>203</v>
      </c>
      <c r="E1362" t="s">
        <v>1324</v>
      </c>
      <c r="F1362" t="s">
        <v>310</v>
      </c>
      <c r="G1362" t="s">
        <v>3477</v>
      </c>
      <c r="H1362">
        <v>28</v>
      </c>
      <c r="I1362">
        <v>2</v>
      </c>
      <c r="J1362">
        <v>0</v>
      </c>
      <c r="K1362">
        <v>14</v>
      </c>
      <c r="L1362" t="s">
        <v>355</v>
      </c>
      <c r="M1362">
        <v>0</v>
      </c>
      <c r="N1362" s="16">
        <v>45839</v>
      </c>
      <c r="O1362" s="16">
        <v>45839</v>
      </c>
      <c r="Q1362" t="s">
        <v>201</v>
      </c>
      <c r="R1362" t="s">
        <v>334</v>
      </c>
      <c r="S1362">
        <v>10014602</v>
      </c>
      <c r="T1362" t="s">
        <v>201</v>
      </c>
      <c r="AE1362">
        <v>0</v>
      </c>
      <c r="AG1362">
        <v>0</v>
      </c>
      <c r="AI1362" t="s">
        <v>363</v>
      </c>
      <c r="AM1362">
        <v>0</v>
      </c>
      <c r="AN1362">
        <v>4.7615740740740001E-2</v>
      </c>
      <c r="AO1362">
        <v>0</v>
      </c>
      <c r="AP1362">
        <v>0</v>
      </c>
      <c r="AQ1362">
        <v>1001837190</v>
      </c>
      <c r="AR1362">
        <v>5094999</v>
      </c>
      <c r="AS1362">
        <v>3</v>
      </c>
    </row>
    <row r="1363" spans="1:45" x14ac:dyDescent="0.35">
      <c r="A1363">
        <v>6587570</v>
      </c>
      <c r="B1363">
        <v>0</v>
      </c>
      <c r="C1363">
        <v>20</v>
      </c>
      <c r="D1363" t="s">
        <v>362</v>
      </c>
      <c r="E1363" t="s">
        <v>1324</v>
      </c>
      <c r="F1363" t="s">
        <v>310</v>
      </c>
      <c r="H1363">
        <v>8</v>
      </c>
      <c r="I1363">
        <v>2</v>
      </c>
      <c r="J1363">
        <v>0</v>
      </c>
      <c r="K1363">
        <v>4</v>
      </c>
      <c r="L1363" t="s">
        <v>355</v>
      </c>
      <c r="M1363">
        <v>0</v>
      </c>
      <c r="N1363" s="16">
        <v>45839</v>
      </c>
      <c r="O1363" s="16">
        <v>45839</v>
      </c>
      <c r="Q1363" t="s">
        <v>201</v>
      </c>
      <c r="R1363" t="s">
        <v>334</v>
      </c>
      <c r="S1363">
        <v>10014602</v>
      </c>
      <c r="T1363" t="s">
        <v>201</v>
      </c>
      <c r="AE1363">
        <v>0</v>
      </c>
      <c r="AG1363">
        <v>0</v>
      </c>
      <c r="AI1363" t="s">
        <v>363</v>
      </c>
      <c r="AM1363">
        <v>0</v>
      </c>
      <c r="AN1363">
        <v>9.5243055555559994E-2</v>
      </c>
      <c r="AO1363">
        <v>0</v>
      </c>
      <c r="AP1363">
        <v>0</v>
      </c>
      <c r="AQ1363">
        <v>1001837193</v>
      </c>
      <c r="AR1363">
        <v>5095002</v>
      </c>
      <c r="AS1363">
        <v>3</v>
      </c>
    </row>
    <row r="1364" spans="1:45" x14ac:dyDescent="0.35">
      <c r="A1364">
        <v>6587572</v>
      </c>
      <c r="B1364">
        <v>0</v>
      </c>
      <c r="C1364">
        <v>10</v>
      </c>
      <c r="D1364" t="s">
        <v>357</v>
      </c>
      <c r="E1364" t="s">
        <v>359</v>
      </c>
      <c r="F1364" t="s">
        <v>310</v>
      </c>
      <c r="G1364" t="s">
        <v>3472</v>
      </c>
      <c r="H1364">
        <v>28</v>
      </c>
      <c r="I1364">
        <v>2</v>
      </c>
      <c r="J1364">
        <v>0</v>
      </c>
      <c r="K1364">
        <v>14</v>
      </c>
      <c r="L1364" t="s">
        <v>355</v>
      </c>
      <c r="M1364">
        <v>0</v>
      </c>
      <c r="N1364" s="16">
        <v>45853</v>
      </c>
      <c r="O1364" s="16">
        <v>45853</v>
      </c>
      <c r="Q1364" t="s">
        <v>243</v>
      </c>
      <c r="R1364" t="s">
        <v>384</v>
      </c>
      <c r="S1364">
        <v>10014627</v>
      </c>
      <c r="T1364" t="s">
        <v>243</v>
      </c>
      <c r="AE1364">
        <v>0</v>
      </c>
      <c r="AF1364" s="16"/>
      <c r="AG1364">
        <v>0</v>
      </c>
      <c r="AI1364" t="s">
        <v>363</v>
      </c>
      <c r="AM1364">
        <v>0</v>
      </c>
      <c r="AN1364">
        <v>9.5243055555559994E-2</v>
      </c>
      <c r="AO1364">
        <v>0</v>
      </c>
      <c r="AP1364">
        <v>0</v>
      </c>
      <c r="AQ1364">
        <v>1001837491</v>
      </c>
      <c r="AR1364">
        <v>5095368</v>
      </c>
      <c r="AS1364">
        <v>3</v>
      </c>
    </row>
    <row r="1365" spans="1:45" x14ac:dyDescent="0.35">
      <c r="A1365">
        <v>6587572</v>
      </c>
      <c r="B1365">
        <v>0</v>
      </c>
      <c r="C1365">
        <v>20</v>
      </c>
      <c r="D1365" t="s">
        <v>362</v>
      </c>
      <c r="E1365" t="s">
        <v>359</v>
      </c>
      <c r="F1365" t="s">
        <v>310</v>
      </c>
      <c r="G1365" t="s">
        <v>3472</v>
      </c>
      <c r="H1365">
        <v>8</v>
      </c>
      <c r="I1365">
        <v>2</v>
      </c>
      <c r="J1365">
        <v>0</v>
      </c>
      <c r="K1365">
        <v>4</v>
      </c>
      <c r="L1365" t="s">
        <v>355</v>
      </c>
      <c r="M1365">
        <v>0</v>
      </c>
      <c r="N1365" s="16">
        <v>45853</v>
      </c>
      <c r="O1365" s="16">
        <v>45853</v>
      </c>
      <c r="Q1365" t="s">
        <v>243</v>
      </c>
      <c r="R1365" t="s">
        <v>384</v>
      </c>
      <c r="S1365">
        <v>10014627</v>
      </c>
      <c r="T1365" t="s">
        <v>243</v>
      </c>
      <c r="AE1365">
        <v>0</v>
      </c>
      <c r="AG1365">
        <v>0</v>
      </c>
      <c r="AI1365" t="s">
        <v>363</v>
      </c>
      <c r="AM1365">
        <v>0</v>
      </c>
      <c r="AN1365">
        <v>9.5243055555559994E-2</v>
      </c>
      <c r="AO1365">
        <v>0</v>
      </c>
      <c r="AP1365">
        <v>0</v>
      </c>
      <c r="AQ1365">
        <v>1001837493</v>
      </c>
      <c r="AR1365">
        <v>5095370</v>
      </c>
      <c r="AS1365">
        <v>3</v>
      </c>
    </row>
    <row r="1366" spans="1:45" x14ac:dyDescent="0.35">
      <c r="A1366">
        <v>6587573</v>
      </c>
      <c r="B1366">
        <v>0</v>
      </c>
      <c r="C1366">
        <v>10</v>
      </c>
      <c r="D1366" t="s">
        <v>203</v>
      </c>
      <c r="E1366" t="s">
        <v>1324</v>
      </c>
      <c r="F1366" t="s">
        <v>310</v>
      </c>
      <c r="G1366" t="s">
        <v>3472</v>
      </c>
      <c r="H1366">
        <v>28</v>
      </c>
      <c r="I1366">
        <v>2</v>
      </c>
      <c r="J1366">
        <v>0</v>
      </c>
      <c r="K1366">
        <v>14</v>
      </c>
      <c r="L1366" t="s">
        <v>355</v>
      </c>
      <c r="M1366">
        <v>0</v>
      </c>
      <c r="N1366" s="16">
        <v>45870</v>
      </c>
      <c r="O1366" s="16">
        <v>45870</v>
      </c>
      <c r="Q1366" t="s">
        <v>148</v>
      </c>
      <c r="R1366" t="s">
        <v>297</v>
      </c>
      <c r="S1366">
        <v>10014617</v>
      </c>
      <c r="T1366" t="s">
        <v>148</v>
      </c>
      <c r="AE1366">
        <v>0</v>
      </c>
      <c r="AG1366">
        <v>0</v>
      </c>
      <c r="AI1366" t="s">
        <v>363</v>
      </c>
      <c r="AM1366">
        <v>0</v>
      </c>
      <c r="AN1366">
        <v>9.5243055555559994E-2</v>
      </c>
      <c r="AO1366">
        <v>0</v>
      </c>
      <c r="AP1366">
        <v>0</v>
      </c>
      <c r="AQ1366">
        <v>1001837495</v>
      </c>
      <c r="AR1366">
        <v>5095372</v>
      </c>
      <c r="AS1366">
        <v>3</v>
      </c>
    </row>
    <row r="1367" spans="1:45" x14ac:dyDescent="0.35">
      <c r="A1367">
        <v>6587573</v>
      </c>
      <c r="B1367">
        <v>0</v>
      </c>
      <c r="C1367">
        <v>20</v>
      </c>
      <c r="D1367" t="s">
        <v>362</v>
      </c>
      <c r="E1367" t="s">
        <v>1324</v>
      </c>
      <c r="F1367" t="s">
        <v>310</v>
      </c>
      <c r="G1367" t="s">
        <v>3472</v>
      </c>
      <c r="H1367">
        <v>8</v>
      </c>
      <c r="I1367">
        <v>2</v>
      </c>
      <c r="J1367">
        <v>0</v>
      </c>
      <c r="K1367">
        <v>4</v>
      </c>
      <c r="L1367" t="s">
        <v>355</v>
      </c>
      <c r="M1367">
        <v>0</v>
      </c>
      <c r="N1367" s="16">
        <v>45870</v>
      </c>
      <c r="O1367" s="16">
        <v>45870</v>
      </c>
      <c r="Q1367" t="s">
        <v>148</v>
      </c>
      <c r="R1367" t="s">
        <v>297</v>
      </c>
      <c r="S1367">
        <v>10014617</v>
      </c>
      <c r="T1367" t="s">
        <v>148</v>
      </c>
      <c r="AE1367">
        <v>0</v>
      </c>
      <c r="AG1367">
        <v>0</v>
      </c>
      <c r="AI1367" t="s">
        <v>363</v>
      </c>
      <c r="AM1367">
        <v>0</v>
      </c>
      <c r="AN1367">
        <v>4.7615740740740001E-2</v>
      </c>
      <c r="AO1367">
        <v>0</v>
      </c>
      <c r="AP1367">
        <v>0</v>
      </c>
      <c r="AQ1367">
        <v>1001837496</v>
      </c>
      <c r="AR1367">
        <v>5095373</v>
      </c>
      <c r="AS1367">
        <v>3</v>
      </c>
    </row>
    <row r="1368" spans="1:45" x14ac:dyDescent="0.35">
      <c r="A1368">
        <v>6587574</v>
      </c>
      <c r="B1368">
        <v>0</v>
      </c>
      <c r="C1368">
        <v>10</v>
      </c>
      <c r="D1368" t="s">
        <v>203</v>
      </c>
      <c r="E1368" t="s">
        <v>1324</v>
      </c>
      <c r="F1368" t="s">
        <v>310</v>
      </c>
      <c r="G1368" t="s">
        <v>3472</v>
      </c>
      <c r="H1368">
        <v>28</v>
      </c>
      <c r="I1368">
        <v>2</v>
      </c>
      <c r="J1368">
        <v>0</v>
      </c>
      <c r="K1368">
        <v>14</v>
      </c>
      <c r="L1368" t="s">
        <v>355</v>
      </c>
      <c r="M1368">
        <v>0</v>
      </c>
      <c r="N1368" s="16">
        <v>45901</v>
      </c>
      <c r="O1368" s="16">
        <v>45901</v>
      </c>
      <c r="Q1368" t="s">
        <v>403</v>
      </c>
      <c r="R1368" t="s">
        <v>404</v>
      </c>
      <c r="S1368">
        <v>10014622</v>
      </c>
      <c r="T1368" t="s">
        <v>403</v>
      </c>
      <c r="AE1368">
        <v>0</v>
      </c>
      <c r="AG1368">
        <v>0</v>
      </c>
      <c r="AI1368" t="s">
        <v>363</v>
      </c>
      <c r="AM1368">
        <v>0</v>
      </c>
      <c r="AN1368">
        <v>4.7615740740740001E-2</v>
      </c>
      <c r="AO1368">
        <v>0</v>
      </c>
      <c r="AP1368">
        <v>0</v>
      </c>
      <c r="AQ1368">
        <v>1001837497</v>
      </c>
      <c r="AR1368">
        <v>5095374</v>
      </c>
      <c r="AS1368">
        <v>3</v>
      </c>
    </row>
    <row r="1369" spans="1:45" x14ac:dyDescent="0.35">
      <c r="A1369">
        <v>6587574</v>
      </c>
      <c r="B1369">
        <v>0</v>
      </c>
      <c r="C1369">
        <v>20</v>
      </c>
      <c r="D1369" t="s">
        <v>362</v>
      </c>
      <c r="E1369" t="s">
        <v>1324</v>
      </c>
      <c r="F1369" t="s">
        <v>310</v>
      </c>
      <c r="H1369">
        <v>8</v>
      </c>
      <c r="I1369">
        <v>2</v>
      </c>
      <c r="J1369">
        <v>0</v>
      </c>
      <c r="K1369">
        <v>4</v>
      </c>
      <c r="L1369" t="s">
        <v>355</v>
      </c>
      <c r="M1369">
        <v>0</v>
      </c>
      <c r="N1369" s="16">
        <v>45901</v>
      </c>
      <c r="O1369" s="16">
        <v>45901</v>
      </c>
      <c r="Q1369" t="s">
        <v>403</v>
      </c>
      <c r="R1369" t="s">
        <v>404</v>
      </c>
      <c r="S1369">
        <v>10014622</v>
      </c>
      <c r="T1369" t="s">
        <v>403</v>
      </c>
      <c r="AE1369">
        <v>0</v>
      </c>
      <c r="AG1369">
        <v>0</v>
      </c>
      <c r="AI1369" t="s">
        <v>363</v>
      </c>
      <c r="AM1369">
        <v>0</v>
      </c>
      <c r="AN1369">
        <v>0.71430555555555997</v>
      </c>
      <c r="AO1369">
        <v>0</v>
      </c>
      <c r="AP1369">
        <v>0</v>
      </c>
      <c r="AQ1369">
        <v>1001837501</v>
      </c>
      <c r="AR1369">
        <v>5095378</v>
      </c>
      <c r="AS1369">
        <v>3</v>
      </c>
    </row>
    <row r="1370" spans="1:45" x14ac:dyDescent="0.35">
      <c r="A1370">
        <v>6587575</v>
      </c>
      <c r="B1370">
        <v>0</v>
      </c>
      <c r="C1370">
        <v>10</v>
      </c>
      <c r="D1370" t="s">
        <v>203</v>
      </c>
      <c r="E1370" t="s">
        <v>1324</v>
      </c>
      <c r="F1370" t="s">
        <v>310</v>
      </c>
      <c r="G1370" t="s">
        <v>3472</v>
      </c>
      <c r="H1370">
        <v>28</v>
      </c>
      <c r="I1370">
        <v>2</v>
      </c>
      <c r="J1370">
        <v>0</v>
      </c>
      <c r="K1370">
        <v>14</v>
      </c>
      <c r="L1370" t="s">
        <v>355</v>
      </c>
      <c r="M1370">
        <v>0</v>
      </c>
      <c r="N1370" s="16">
        <v>45931</v>
      </c>
      <c r="O1370" s="16">
        <v>45931</v>
      </c>
      <c r="Q1370" t="s">
        <v>413</v>
      </c>
      <c r="R1370" t="s">
        <v>414</v>
      </c>
      <c r="S1370">
        <v>10014620</v>
      </c>
      <c r="T1370" t="s">
        <v>413</v>
      </c>
      <c r="AE1370">
        <v>0</v>
      </c>
      <c r="AG1370">
        <v>0</v>
      </c>
      <c r="AI1370" t="s">
        <v>363</v>
      </c>
      <c r="AM1370">
        <v>0</v>
      </c>
      <c r="AN1370">
        <v>4.7615740740740001E-2</v>
      </c>
      <c r="AO1370">
        <v>0</v>
      </c>
      <c r="AP1370">
        <v>0</v>
      </c>
      <c r="AQ1370">
        <v>1001837545</v>
      </c>
      <c r="AR1370">
        <v>5095379</v>
      </c>
      <c r="AS1370">
        <v>3</v>
      </c>
    </row>
    <row r="1371" spans="1:45" x14ac:dyDescent="0.35">
      <c r="A1371">
        <v>6587575</v>
      </c>
      <c r="B1371">
        <v>0</v>
      </c>
      <c r="C1371">
        <v>20</v>
      </c>
      <c r="D1371" t="s">
        <v>362</v>
      </c>
      <c r="E1371" t="s">
        <v>1324</v>
      </c>
      <c r="F1371" t="s">
        <v>310</v>
      </c>
      <c r="G1371" t="s">
        <v>3472</v>
      </c>
      <c r="H1371">
        <v>8</v>
      </c>
      <c r="I1371">
        <v>2</v>
      </c>
      <c r="J1371">
        <v>0</v>
      </c>
      <c r="K1371">
        <v>4</v>
      </c>
      <c r="L1371" t="s">
        <v>355</v>
      </c>
      <c r="M1371">
        <v>0</v>
      </c>
      <c r="N1371" s="16">
        <v>45931</v>
      </c>
      <c r="O1371" s="16">
        <v>45931</v>
      </c>
      <c r="Q1371" t="s">
        <v>413</v>
      </c>
      <c r="R1371" t="s">
        <v>414</v>
      </c>
      <c r="S1371">
        <v>10014620</v>
      </c>
      <c r="T1371" t="s">
        <v>413</v>
      </c>
      <c r="AE1371">
        <v>0</v>
      </c>
      <c r="AF1371" s="16"/>
      <c r="AG1371">
        <v>0</v>
      </c>
      <c r="AI1371" t="s">
        <v>363</v>
      </c>
      <c r="AM1371">
        <v>0</v>
      </c>
      <c r="AN1371">
        <v>0.16666666666666999</v>
      </c>
      <c r="AO1371">
        <v>0</v>
      </c>
      <c r="AP1371">
        <v>0</v>
      </c>
      <c r="AQ1371">
        <v>1001837514</v>
      </c>
      <c r="AR1371">
        <v>5095321</v>
      </c>
      <c r="AS1371">
        <v>3</v>
      </c>
    </row>
    <row r="1372" spans="1:45" x14ac:dyDescent="0.35">
      <c r="A1372">
        <v>6587718</v>
      </c>
      <c r="B1372">
        <v>0</v>
      </c>
      <c r="C1372">
        <v>10</v>
      </c>
      <c r="D1372" t="s">
        <v>203</v>
      </c>
      <c r="E1372" t="s">
        <v>1324</v>
      </c>
      <c r="F1372" t="s">
        <v>310</v>
      </c>
      <c r="G1372" t="s">
        <v>3471</v>
      </c>
      <c r="H1372">
        <v>8</v>
      </c>
      <c r="I1372">
        <v>2</v>
      </c>
      <c r="J1372">
        <v>0</v>
      </c>
      <c r="K1372">
        <v>4</v>
      </c>
      <c r="L1372" t="s">
        <v>355</v>
      </c>
      <c r="M1372">
        <v>0</v>
      </c>
      <c r="N1372" s="16">
        <v>45824</v>
      </c>
      <c r="O1372" s="16">
        <v>45824</v>
      </c>
      <c r="Q1372" t="s">
        <v>294</v>
      </c>
      <c r="R1372" t="s">
        <v>295</v>
      </c>
      <c r="S1372">
        <v>10014618</v>
      </c>
      <c r="T1372" t="s">
        <v>294</v>
      </c>
      <c r="AE1372">
        <v>0</v>
      </c>
      <c r="AG1372">
        <v>0</v>
      </c>
      <c r="AI1372" t="s">
        <v>363</v>
      </c>
      <c r="AM1372">
        <v>0</v>
      </c>
      <c r="AN1372">
        <v>4.7615740740740001E-2</v>
      </c>
      <c r="AO1372">
        <v>0</v>
      </c>
      <c r="AP1372">
        <v>0</v>
      </c>
      <c r="AQ1372">
        <v>1001837546</v>
      </c>
      <c r="AR1372">
        <v>5095380</v>
      </c>
      <c r="AS1372">
        <v>3</v>
      </c>
    </row>
    <row r="1373" spans="1:45" x14ac:dyDescent="0.35">
      <c r="A1373">
        <v>6587735</v>
      </c>
      <c r="B1373">
        <v>0</v>
      </c>
      <c r="C1373">
        <v>10</v>
      </c>
      <c r="D1373" t="s">
        <v>203</v>
      </c>
      <c r="E1373" t="s">
        <v>1324</v>
      </c>
      <c r="F1373" t="s">
        <v>310</v>
      </c>
      <c r="G1373" t="s">
        <v>3470</v>
      </c>
      <c r="H1373">
        <v>3</v>
      </c>
      <c r="I1373">
        <v>1</v>
      </c>
      <c r="J1373">
        <v>0</v>
      </c>
      <c r="K1373">
        <v>3</v>
      </c>
      <c r="L1373" t="s">
        <v>355</v>
      </c>
      <c r="M1373">
        <v>0</v>
      </c>
      <c r="N1373" s="16">
        <v>45831</v>
      </c>
      <c r="O1373" s="16">
        <v>45831</v>
      </c>
      <c r="Q1373" t="s">
        <v>294</v>
      </c>
      <c r="R1373" t="s">
        <v>295</v>
      </c>
      <c r="S1373">
        <v>10014618</v>
      </c>
      <c r="T1373" t="s">
        <v>294</v>
      </c>
      <c r="AE1373">
        <v>0</v>
      </c>
      <c r="AG1373">
        <v>0</v>
      </c>
      <c r="AI1373" t="s">
        <v>363</v>
      </c>
      <c r="AM1373">
        <v>0</v>
      </c>
      <c r="AN1373">
        <v>9.5243055555559994E-2</v>
      </c>
      <c r="AO1373">
        <v>0</v>
      </c>
      <c r="AP1373">
        <v>0</v>
      </c>
      <c r="AQ1373">
        <v>1001837549</v>
      </c>
      <c r="AR1373">
        <v>5095383</v>
      </c>
      <c r="AS1373">
        <v>3</v>
      </c>
    </row>
    <row r="1374" spans="1:45" x14ac:dyDescent="0.35">
      <c r="A1374">
        <v>6587736</v>
      </c>
      <c r="B1374">
        <v>0</v>
      </c>
      <c r="C1374">
        <v>10</v>
      </c>
      <c r="D1374" t="s">
        <v>203</v>
      </c>
      <c r="E1374" t="s">
        <v>1324</v>
      </c>
      <c r="F1374" t="s">
        <v>310</v>
      </c>
      <c r="G1374" t="s">
        <v>3469</v>
      </c>
      <c r="H1374">
        <v>3</v>
      </c>
      <c r="I1374">
        <v>1</v>
      </c>
      <c r="J1374">
        <v>0</v>
      </c>
      <c r="K1374">
        <v>3</v>
      </c>
      <c r="L1374" t="s">
        <v>355</v>
      </c>
      <c r="M1374">
        <v>0</v>
      </c>
      <c r="N1374" s="16">
        <v>45809</v>
      </c>
      <c r="O1374" s="16">
        <v>45809</v>
      </c>
      <c r="Q1374" t="s">
        <v>131</v>
      </c>
      <c r="R1374" t="s">
        <v>335</v>
      </c>
      <c r="S1374">
        <v>10014603</v>
      </c>
      <c r="T1374" t="s">
        <v>131</v>
      </c>
      <c r="AE1374">
        <v>0</v>
      </c>
      <c r="AG1374">
        <v>0</v>
      </c>
      <c r="AI1374" t="s">
        <v>363</v>
      </c>
      <c r="AM1374">
        <v>0</v>
      </c>
      <c r="AN1374">
        <v>4.7615740740740001E-2</v>
      </c>
      <c r="AO1374">
        <v>0</v>
      </c>
      <c r="AP1374">
        <v>0</v>
      </c>
      <c r="AQ1374">
        <v>1001837550</v>
      </c>
      <c r="AR1374">
        <v>5095384</v>
      </c>
      <c r="AS1374">
        <v>3</v>
      </c>
    </row>
    <row r="1375" spans="1:45" x14ac:dyDescent="0.35">
      <c r="A1375">
        <v>6587754</v>
      </c>
      <c r="B1375">
        <v>0</v>
      </c>
      <c r="C1375">
        <v>10</v>
      </c>
      <c r="D1375" t="s">
        <v>203</v>
      </c>
      <c r="E1375" t="s">
        <v>1324</v>
      </c>
      <c r="F1375" t="s">
        <v>310</v>
      </c>
      <c r="G1375" t="s">
        <v>3468</v>
      </c>
      <c r="H1375">
        <v>6</v>
      </c>
      <c r="I1375">
        <v>2</v>
      </c>
      <c r="J1375">
        <v>0</v>
      </c>
      <c r="K1375">
        <v>3</v>
      </c>
      <c r="L1375" t="s">
        <v>355</v>
      </c>
      <c r="M1375">
        <v>0</v>
      </c>
      <c r="N1375" s="16">
        <v>45827</v>
      </c>
      <c r="O1375" s="16">
        <v>45827</v>
      </c>
      <c r="Q1375" t="s">
        <v>240</v>
      </c>
      <c r="R1375" t="s">
        <v>304</v>
      </c>
      <c r="S1375">
        <v>10014607</v>
      </c>
      <c r="T1375" t="s">
        <v>240</v>
      </c>
      <c r="AE1375">
        <v>0</v>
      </c>
      <c r="AF1375" s="16"/>
      <c r="AG1375">
        <v>0</v>
      </c>
      <c r="AI1375" t="s">
        <v>363</v>
      </c>
      <c r="AM1375">
        <v>0</v>
      </c>
      <c r="AN1375">
        <v>0.14285879629629999</v>
      </c>
      <c r="AO1375">
        <v>0</v>
      </c>
      <c r="AP1375">
        <v>0</v>
      </c>
      <c r="AQ1375">
        <v>1001837555</v>
      </c>
      <c r="AR1375">
        <v>5095389</v>
      </c>
      <c r="AS1375">
        <v>3</v>
      </c>
    </row>
    <row r="1376" spans="1:45" x14ac:dyDescent="0.35">
      <c r="A1376">
        <v>6587762</v>
      </c>
      <c r="B1376">
        <v>0</v>
      </c>
      <c r="C1376">
        <v>10</v>
      </c>
      <c r="D1376" t="s">
        <v>203</v>
      </c>
      <c r="E1376" t="s">
        <v>1324</v>
      </c>
      <c r="F1376" t="s">
        <v>310</v>
      </c>
      <c r="G1376" t="s">
        <v>3467</v>
      </c>
      <c r="H1376">
        <v>8</v>
      </c>
      <c r="I1376">
        <v>2</v>
      </c>
      <c r="J1376">
        <v>0</v>
      </c>
      <c r="K1376">
        <v>4</v>
      </c>
      <c r="L1376" t="s">
        <v>355</v>
      </c>
      <c r="M1376">
        <v>0</v>
      </c>
      <c r="N1376" s="16">
        <v>45838</v>
      </c>
      <c r="O1376" s="16">
        <v>45838</v>
      </c>
      <c r="Q1376" t="s">
        <v>403</v>
      </c>
      <c r="R1376" t="s">
        <v>404</v>
      </c>
      <c r="S1376">
        <v>10014622</v>
      </c>
      <c r="T1376" t="s">
        <v>403</v>
      </c>
      <c r="AE1376">
        <v>0</v>
      </c>
      <c r="AG1376">
        <v>0</v>
      </c>
      <c r="AI1376" t="s">
        <v>363</v>
      </c>
      <c r="AM1376">
        <v>0.14285879629629999</v>
      </c>
      <c r="AN1376">
        <v>0.28571759259259</v>
      </c>
      <c r="AO1376">
        <v>0</v>
      </c>
      <c r="AP1376">
        <v>0</v>
      </c>
      <c r="AQ1376">
        <v>1001837555</v>
      </c>
      <c r="AR1376">
        <v>5095390</v>
      </c>
      <c r="AS1376">
        <v>3</v>
      </c>
    </row>
    <row r="1377" spans="1:45" x14ac:dyDescent="0.35">
      <c r="A1377">
        <v>6587799</v>
      </c>
      <c r="B1377">
        <v>0</v>
      </c>
      <c r="C1377">
        <v>10</v>
      </c>
      <c r="D1377" t="s">
        <v>203</v>
      </c>
      <c r="E1377" t="s">
        <v>1324</v>
      </c>
      <c r="F1377" t="s">
        <v>310</v>
      </c>
      <c r="G1377" t="s">
        <v>3466</v>
      </c>
      <c r="H1377">
        <v>12</v>
      </c>
      <c r="I1377">
        <v>2</v>
      </c>
      <c r="J1377">
        <v>0</v>
      </c>
      <c r="K1377">
        <v>6</v>
      </c>
      <c r="L1377" t="s">
        <v>355</v>
      </c>
      <c r="M1377">
        <v>0</v>
      </c>
      <c r="N1377" s="16">
        <v>45839</v>
      </c>
      <c r="O1377" s="16">
        <v>45839</v>
      </c>
      <c r="Q1377" t="s">
        <v>237</v>
      </c>
      <c r="R1377" t="s">
        <v>386</v>
      </c>
      <c r="S1377">
        <v>10014625</v>
      </c>
      <c r="T1377" t="s">
        <v>237</v>
      </c>
      <c r="AE1377">
        <v>0</v>
      </c>
      <c r="AF1377" s="16"/>
      <c r="AG1377">
        <v>0</v>
      </c>
      <c r="AI1377" t="s">
        <v>363</v>
      </c>
      <c r="AM1377">
        <v>0</v>
      </c>
      <c r="AN1377">
        <v>4.7615740740740001E-2</v>
      </c>
      <c r="AO1377">
        <v>0</v>
      </c>
      <c r="AP1377">
        <v>0</v>
      </c>
      <c r="AQ1377">
        <v>1001837557</v>
      </c>
      <c r="AR1377">
        <v>5095392</v>
      </c>
      <c r="AS1377">
        <v>3</v>
      </c>
    </row>
    <row r="1378" spans="1:45" x14ac:dyDescent="0.35">
      <c r="A1378">
        <v>6587907</v>
      </c>
      <c r="B1378">
        <v>0</v>
      </c>
      <c r="C1378">
        <v>10</v>
      </c>
      <c r="D1378" t="s">
        <v>203</v>
      </c>
      <c r="E1378" t="s">
        <v>1324</v>
      </c>
      <c r="F1378" t="s">
        <v>310</v>
      </c>
      <c r="G1378" t="s">
        <v>3465</v>
      </c>
      <c r="H1378">
        <v>0</v>
      </c>
      <c r="I1378">
        <v>2</v>
      </c>
      <c r="J1378">
        <v>0</v>
      </c>
      <c r="K1378">
        <v>0</v>
      </c>
      <c r="L1378" t="s">
        <v>355</v>
      </c>
      <c r="M1378">
        <v>0</v>
      </c>
      <c r="N1378" s="16">
        <v>45856</v>
      </c>
      <c r="O1378" s="16">
        <v>45856</v>
      </c>
      <c r="Q1378" t="s">
        <v>237</v>
      </c>
      <c r="R1378" t="s">
        <v>386</v>
      </c>
      <c r="S1378">
        <v>10014625</v>
      </c>
      <c r="T1378" t="s">
        <v>237</v>
      </c>
      <c r="AE1378">
        <v>0</v>
      </c>
      <c r="AG1378">
        <v>0</v>
      </c>
      <c r="AI1378" t="s">
        <v>363</v>
      </c>
      <c r="AM1378">
        <v>0</v>
      </c>
      <c r="AN1378">
        <v>0.19047453703704001</v>
      </c>
      <c r="AO1378">
        <v>0</v>
      </c>
      <c r="AP1378">
        <v>0</v>
      </c>
      <c r="AQ1378">
        <v>1001837558</v>
      </c>
      <c r="AR1378">
        <v>5095393</v>
      </c>
      <c r="AS1378">
        <v>3</v>
      </c>
    </row>
    <row r="1379" spans="1:45" x14ac:dyDescent="0.35">
      <c r="A1379">
        <v>6587999</v>
      </c>
      <c r="B1379">
        <v>0</v>
      </c>
      <c r="C1379">
        <v>10</v>
      </c>
      <c r="D1379" t="s">
        <v>203</v>
      </c>
      <c r="E1379" t="s">
        <v>1324</v>
      </c>
      <c r="F1379" t="s">
        <v>310</v>
      </c>
      <c r="G1379" t="s">
        <v>3464</v>
      </c>
      <c r="H1379">
        <v>2</v>
      </c>
      <c r="I1379">
        <v>2</v>
      </c>
      <c r="J1379">
        <v>0</v>
      </c>
      <c r="K1379">
        <v>1</v>
      </c>
      <c r="L1379" t="s">
        <v>355</v>
      </c>
      <c r="M1379">
        <v>0</v>
      </c>
      <c r="N1379" s="16">
        <v>45873</v>
      </c>
      <c r="O1379" s="16">
        <v>45873</v>
      </c>
      <c r="Q1379" t="s">
        <v>160</v>
      </c>
      <c r="R1379" t="s">
        <v>346</v>
      </c>
      <c r="S1379">
        <v>10014598</v>
      </c>
      <c r="T1379" t="s">
        <v>160</v>
      </c>
      <c r="AE1379">
        <v>0</v>
      </c>
      <c r="AG1379">
        <v>0</v>
      </c>
      <c r="AI1379" t="s">
        <v>363</v>
      </c>
      <c r="AM1379">
        <v>0</v>
      </c>
      <c r="AN1379">
        <v>4.7615740740740001E-2</v>
      </c>
      <c r="AO1379">
        <v>0</v>
      </c>
      <c r="AP1379">
        <v>0</v>
      </c>
      <c r="AQ1379">
        <v>1001837560</v>
      </c>
      <c r="AR1379">
        <v>5095395</v>
      </c>
      <c r="AS1379">
        <v>3</v>
      </c>
    </row>
    <row r="1380" spans="1:45" x14ac:dyDescent="0.35">
      <c r="A1380">
        <v>6587999</v>
      </c>
      <c r="B1380">
        <v>0</v>
      </c>
      <c r="C1380">
        <v>20</v>
      </c>
      <c r="D1380" t="s">
        <v>361</v>
      </c>
      <c r="E1380" t="s">
        <v>1324</v>
      </c>
      <c r="F1380" t="s">
        <v>310</v>
      </c>
      <c r="G1380" t="s">
        <v>3464</v>
      </c>
      <c r="H1380">
        <v>4</v>
      </c>
      <c r="I1380">
        <v>2</v>
      </c>
      <c r="J1380">
        <v>0</v>
      </c>
      <c r="K1380">
        <v>2</v>
      </c>
      <c r="L1380" t="s">
        <v>355</v>
      </c>
      <c r="M1380">
        <v>0</v>
      </c>
      <c r="N1380" s="16">
        <v>45873</v>
      </c>
      <c r="O1380" s="16">
        <v>45873</v>
      </c>
      <c r="Q1380" t="s">
        <v>160</v>
      </c>
      <c r="R1380" t="s">
        <v>346</v>
      </c>
      <c r="S1380">
        <v>10014598</v>
      </c>
      <c r="T1380" t="s">
        <v>160</v>
      </c>
      <c r="AE1380">
        <v>0</v>
      </c>
      <c r="AG1380">
        <v>0</v>
      </c>
      <c r="AI1380" t="s">
        <v>363</v>
      </c>
      <c r="AM1380">
        <v>0</v>
      </c>
      <c r="AN1380">
        <v>4.7615740740740001E-2</v>
      </c>
      <c r="AO1380">
        <v>0</v>
      </c>
      <c r="AP1380">
        <v>0</v>
      </c>
      <c r="AQ1380">
        <v>1001837561</v>
      </c>
      <c r="AR1380">
        <v>5095396</v>
      </c>
      <c r="AS1380">
        <v>3</v>
      </c>
    </row>
    <row r="1381" spans="1:45" x14ac:dyDescent="0.35">
      <c r="A1381">
        <v>6588036</v>
      </c>
      <c r="B1381">
        <v>0</v>
      </c>
      <c r="C1381">
        <v>10</v>
      </c>
      <c r="D1381" t="s">
        <v>203</v>
      </c>
      <c r="E1381" t="s">
        <v>1324</v>
      </c>
      <c r="F1381" t="s">
        <v>310</v>
      </c>
      <c r="G1381" t="s">
        <v>3463</v>
      </c>
      <c r="H1381">
        <v>6</v>
      </c>
      <c r="I1381">
        <v>2</v>
      </c>
      <c r="J1381">
        <v>0</v>
      </c>
      <c r="K1381">
        <v>3</v>
      </c>
      <c r="L1381" t="s">
        <v>355</v>
      </c>
      <c r="M1381">
        <v>0</v>
      </c>
      <c r="N1381" s="16">
        <v>45845</v>
      </c>
      <c r="O1381" s="16">
        <v>45845</v>
      </c>
      <c r="Q1381" t="s">
        <v>184</v>
      </c>
      <c r="R1381" t="s">
        <v>312</v>
      </c>
      <c r="S1381">
        <v>10014609</v>
      </c>
      <c r="T1381" t="s">
        <v>184</v>
      </c>
      <c r="AE1381">
        <v>0</v>
      </c>
      <c r="AF1381" s="16"/>
      <c r="AG1381">
        <v>0</v>
      </c>
      <c r="AI1381" t="s">
        <v>363</v>
      </c>
      <c r="AM1381">
        <v>0</v>
      </c>
      <c r="AN1381">
        <v>4.7615740740740001E-2</v>
      </c>
      <c r="AO1381">
        <v>0</v>
      </c>
      <c r="AP1381">
        <v>0</v>
      </c>
      <c r="AQ1381">
        <v>1001837563</v>
      </c>
      <c r="AR1381">
        <v>5095398</v>
      </c>
      <c r="AS1381">
        <v>3</v>
      </c>
    </row>
    <row r="1382" spans="1:45" x14ac:dyDescent="0.35">
      <c r="A1382">
        <v>6588037</v>
      </c>
      <c r="B1382">
        <v>0</v>
      </c>
      <c r="C1382">
        <v>10</v>
      </c>
      <c r="D1382" t="s">
        <v>203</v>
      </c>
      <c r="E1382" t="s">
        <v>1324</v>
      </c>
      <c r="F1382" t="s">
        <v>310</v>
      </c>
      <c r="G1382" t="s">
        <v>1605</v>
      </c>
      <c r="H1382">
        <v>10</v>
      </c>
      <c r="I1382">
        <v>2</v>
      </c>
      <c r="J1382">
        <v>0</v>
      </c>
      <c r="K1382">
        <v>5</v>
      </c>
      <c r="L1382" t="s">
        <v>355</v>
      </c>
      <c r="M1382">
        <v>0</v>
      </c>
      <c r="N1382" s="16">
        <v>45848</v>
      </c>
      <c r="O1382" s="16">
        <v>45848</v>
      </c>
      <c r="Q1382" t="s">
        <v>237</v>
      </c>
      <c r="R1382" t="s">
        <v>386</v>
      </c>
      <c r="S1382">
        <v>10014625</v>
      </c>
      <c r="T1382" t="s">
        <v>237</v>
      </c>
      <c r="AE1382">
        <v>0</v>
      </c>
      <c r="AG1382">
        <v>0</v>
      </c>
      <c r="AI1382" t="s">
        <v>363</v>
      </c>
      <c r="AM1382">
        <v>0</v>
      </c>
      <c r="AN1382">
        <v>0.71430555555555997</v>
      </c>
      <c r="AO1382">
        <v>0</v>
      </c>
      <c r="AP1382">
        <v>0</v>
      </c>
      <c r="AQ1382">
        <v>1001837664</v>
      </c>
      <c r="AR1382">
        <v>5095557</v>
      </c>
      <c r="AS1382">
        <v>3</v>
      </c>
    </row>
    <row r="1383" spans="1:45" x14ac:dyDescent="0.35">
      <c r="A1383">
        <v>6588038</v>
      </c>
      <c r="B1383">
        <v>0</v>
      </c>
      <c r="C1383">
        <v>10</v>
      </c>
      <c r="D1383" t="s">
        <v>203</v>
      </c>
      <c r="E1383" t="s">
        <v>1324</v>
      </c>
      <c r="F1383" t="s">
        <v>310</v>
      </c>
      <c r="G1383" t="s">
        <v>3462</v>
      </c>
      <c r="H1383">
        <v>2</v>
      </c>
      <c r="I1383">
        <v>1</v>
      </c>
      <c r="J1383">
        <v>0</v>
      </c>
      <c r="K1383">
        <v>2</v>
      </c>
      <c r="L1383" t="s">
        <v>355</v>
      </c>
      <c r="M1383">
        <v>0</v>
      </c>
      <c r="N1383" s="16">
        <v>45848</v>
      </c>
      <c r="O1383" s="16">
        <v>45848</v>
      </c>
      <c r="Q1383" t="s">
        <v>237</v>
      </c>
      <c r="R1383" t="s">
        <v>386</v>
      </c>
      <c r="S1383">
        <v>10014625</v>
      </c>
      <c r="T1383" t="s">
        <v>237</v>
      </c>
      <c r="AE1383">
        <v>0</v>
      </c>
      <c r="AG1383">
        <v>0</v>
      </c>
      <c r="AI1383" t="s">
        <v>363</v>
      </c>
      <c r="AM1383">
        <v>0</v>
      </c>
      <c r="AN1383">
        <v>0.23809027777778</v>
      </c>
      <c r="AO1383">
        <v>0</v>
      </c>
      <c r="AP1383">
        <v>0</v>
      </c>
      <c r="AQ1383">
        <v>1001837665</v>
      </c>
      <c r="AR1383">
        <v>5095558</v>
      </c>
      <c r="AS1383">
        <v>3</v>
      </c>
    </row>
    <row r="1384" spans="1:45" x14ac:dyDescent="0.35">
      <c r="A1384">
        <v>6588039</v>
      </c>
      <c r="B1384">
        <v>0</v>
      </c>
      <c r="C1384">
        <v>10</v>
      </c>
      <c r="D1384" t="s">
        <v>203</v>
      </c>
      <c r="E1384" t="s">
        <v>1324</v>
      </c>
      <c r="F1384" t="s">
        <v>310</v>
      </c>
      <c r="G1384" t="s">
        <v>1354</v>
      </c>
      <c r="H1384">
        <v>2</v>
      </c>
      <c r="I1384">
        <v>1</v>
      </c>
      <c r="J1384">
        <v>0</v>
      </c>
      <c r="K1384">
        <v>2</v>
      </c>
      <c r="L1384" t="s">
        <v>355</v>
      </c>
      <c r="M1384">
        <v>0</v>
      </c>
      <c r="N1384" s="16">
        <v>45848</v>
      </c>
      <c r="O1384" s="16">
        <v>45848</v>
      </c>
      <c r="Q1384" t="s">
        <v>237</v>
      </c>
      <c r="R1384" t="s">
        <v>386</v>
      </c>
      <c r="S1384">
        <v>10014625</v>
      </c>
      <c r="T1384" t="s">
        <v>237</v>
      </c>
      <c r="AE1384">
        <v>0</v>
      </c>
      <c r="AF1384" s="16"/>
      <c r="AG1384">
        <v>0</v>
      </c>
      <c r="AI1384" t="s">
        <v>363</v>
      </c>
      <c r="AM1384">
        <v>0</v>
      </c>
      <c r="AN1384">
        <v>4.7615740740740001E-2</v>
      </c>
      <c r="AO1384">
        <v>0</v>
      </c>
      <c r="AP1384">
        <v>0</v>
      </c>
      <c r="AQ1384">
        <v>1001837669</v>
      </c>
      <c r="AR1384">
        <v>5095563</v>
      </c>
      <c r="AS1384">
        <v>3</v>
      </c>
    </row>
    <row r="1385" spans="1:45" x14ac:dyDescent="0.35">
      <c r="A1385">
        <v>6588040</v>
      </c>
      <c r="B1385">
        <v>0</v>
      </c>
      <c r="C1385">
        <v>10</v>
      </c>
      <c r="D1385" t="s">
        <v>203</v>
      </c>
      <c r="E1385" t="s">
        <v>359</v>
      </c>
      <c r="F1385" t="s">
        <v>310</v>
      </c>
      <c r="G1385" t="s">
        <v>3417</v>
      </c>
      <c r="H1385">
        <v>3</v>
      </c>
      <c r="I1385">
        <v>1</v>
      </c>
      <c r="J1385">
        <v>0</v>
      </c>
      <c r="K1385">
        <v>3</v>
      </c>
      <c r="L1385" t="s">
        <v>355</v>
      </c>
      <c r="M1385">
        <v>0</v>
      </c>
      <c r="N1385" s="16">
        <v>45857</v>
      </c>
      <c r="O1385" s="16">
        <v>45857</v>
      </c>
      <c r="Q1385" t="s">
        <v>237</v>
      </c>
      <c r="R1385" t="s">
        <v>386</v>
      </c>
      <c r="S1385">
        <v>10014625</v>
      </c>
      <c r="T1385" t="s">
        <v>237</v>
      </c>
      <c r="AE1385">
        <v>0</v>
      </c>
      <c r="AG1385">
        <v>0</v>
      </c>
      <c r="AI1385" t="s">
        <v>363</v>
      </c>
      <c r="AM1385">
        <v>0</v>
      </c>
      <c r="AN1385">
        <v>0.23809027777778</v>
      </c>
      <c r="AO1385">
        <v>0</v>
      </c>
      <c r="AP1385">
        <v>0</v>
      </c>
      <c r="AQ1385">
        <v>1001837672</v>
      </c>
      <c r="AR1385">
        <v>5095566</v>
      </c>
      <c r="AS1385">
        <v>3</v>
      </c>
    </row>
    <row r="1386" spans="1:45" x14ac:dyDescent="0.35">
      <c r="A1386">
        <v>6588061</v>
      </c>
      <c r="B1386">
        <v>0</v>
      </c>
      <c r="C1386">
        <v>10</v>
      </c>
      <c r="D1386" t="s">
        <v>203</v>
      </c>
      <c r="E1386" t="s">
        <v>359</v>
      </c>
      <c r="F1386" t="s">
        <v>310</v>
      </c>
      <c r="G1386" t="s">
        <v>3461</v>
      </c>
      <c r="H1386">
        <v>1</v>
      </c>
      <c r="I1386">
        <v>1</v>
      </c>
      <c r="J1386">
        <v>0</v>
      </c>
      <c r="K1386">
        <v>1</v>
      </c>
      <c r="L1386" t="s">
        <v>355</v>
      </c>
      <c r="M1386">
        <v>0</v>
      </c>
      <c r="N1386" s="16">
        <v>45857</v>
      </c>
      <c r="O1386" s="16">
        <v>45857</v>
      </c>
      <c r="Q1386" t="s">
        <v>237</v>
      </c>
      <c r="R1386" t="s">
        <v>386</v>
      </c>
      <c r="S1386">
        <v>10014625</v>
      </c>
      <c r="T1386" t="s">
        <v>237</v>
      </c>
      <c r="AE1386">
        <v>0</v>
      </c>
      <c r="AG1386">
        <v>0</v>
      </c>
      <c r="AI1386" t="s">
        <v>363</v>
      </c>
      <c r="AM1386">
        <v>0</v>
      </c>
      <c r="AN1386">
        <v>9.5243055555559994E-2</v>
      </c>
      <c r="AO1386">
        <v>0</v>
      </c>
      <c r="AP1386">
        <v>0</v>
      </c>
      <c r="AQ1386">
        <v>1001837675</v>
      </c>
      <c r="AR1386">
        <v>5095569</v>
      </c>
      <c r="AS1386">
        <v>3</v>
      </c>
    </row>
    <row r="1387" spans="1:45" x14ac:dyDescent="0.35">
      <c r="A1387">
        <v>6588069</v>
      </c>
      <c r="B1387">
        <v>0</v>
      </c>
      <c r="C1387">
        <v>10</v>
      </c>
      <c r="D1387" t="s">
        <v>203</v>
      </c>
      <c r="E1387" t="s">
        <v>1324</v>
      </c>
      <c r="F1387" t="s">
        <v>310</v>
      </c>
      <c r="G1387" t="s">
        <v>3460</v>
      </c>
      <c r="H1387">
        <v>10</v>
      </c>
      <c r="I1387">
        <v>2</v>
      </c>
      <c r="J1387">
        <v>0</v>
      </c>
      <c r="K1387">
        <v>5</v>
      </c>
      <c r="L1387" t="s">
        <v>355</v>
      </c>
      <c r="M1387">
        <v>0</v>
      </c>
      <c r="N1387" s="16">
        <v>45861</v>
      </c>
      <c r="O1387" s="16">
        <v>45861</v>
      </c>
      <c r="Q1387" t="s">
        <v>298</v>
      </c>
      <c r="R1387" t="s">
        <v>299</v>
      </c>
      <c r="S1387">
        <v>10014626</v>
      </c>
      <c r="T1387" t="s">
        <v>298</v>
      </c>
      <c r="AE1387">
        <v>0</v>
      </c>
      <c r="AG1387">
        <v>0</v>
      </c>
      <c r="AI1387" t="s">
        <v>363</v>
      </c>
      <c r="AM1387">
        <v>0</v>
      </c>
      <c r="AN1387">
        <v>4.7615740740740001E-2</v>
      </c>
      <c r="AO1387">
        <v>0</v>
      </c>
      <c r="AP1387">
        <v>0</v>
      </c>
      <c r="AQ1387">
        <v>1001837676</v>
      </c>
      <c r="AR1387">
        <v>5095570</v>
      </c>
      <c r="AS1387">
        <v>3</v>
      </c>
    </row>
    <row r="1388" spans="1:45" x14ac:dyDescent="0.35">
      <c r="A1388">
        <v>6588070</v>
      </c>
      <c r="B1388">
        <v>0</v>
      </c>
      <c r="C1388">
        <v>10</v>
      </c>
      <c r="D1388" t="s">
        <v>203</v>
      </c>
      <c r="E1388" t="s">
        <v>1324</v>
      </c>
      <c r="F1388" t="s">
        <v>310</v>
      </c>
      <c r="G1388" t="s">
        <v>3504</v>
      </c>
      <c r="H1388">
        <v>10</v>
      </c>
      <c r="I1388">
        <v>2</v>
      </c>
      <c r="J1388">
        <v>0</v>
      </c>
      <c r="K1388">
        <v>5</v>
      </c>
      <c r="L1388" t="s">
        <v>355</v>
      </c>
      <c r="M1388">
        <v>0</v>
      </c>
      <c r="N1388" s="16">
        <v>45861</v>
      </c>
      <c r="O1388" s="16">
        <v>45861</v>
      </c>
      <c r="Q1388" t="s">
        <v>298</v>
      </c>
      <c r="R1388" t="s">
        <v>299</v>
      </c>
      <c r="S1388">
        <v>10014626</v>
      </c>
      <c r="T1388" t="s">
        <v>298</v>
      </c>
      <c r="AE1388">
        <v>0</v>
      </c>
      <c r="AF1388" s="16"/>
      <c r="AG1388">
        <v>0</v>
      </c>
      <c r="AI1388" t="s">
        <v>363</v>
      </c>
      <c r="AM1388">
        <v>0</v>
      </c>
      <c r="AN1388">
        <v>0.23809027777778</v>
      </c>
      <c r="AO1388">
        <v>0</v>
      </c>
      <c r="AP1388">
        <v>0</v>
      </c>
      <c r="AQ1388">
        <v>1001837680</v>
      </c>
      <c r="AR1388">
        <v>5095574</v>
      </c>
      <c r="AS1388">
        <v>3</v>
      </c>
    </row>
    <row r="1389" spans="1:45" x14ac:dyDescent="0.35">
      <c r="A1389">
        <v>6588072</v>
      </c>
      <c r="B1389">
        <v>0</v>
      </c>
      <c r="C1389">
        <v>10</v>
      </c>
      <c r="D1389" t="s">
        <v>203</v>
      </c>
      <c r="E1389" t="s">
        <v>1324</v>
      </c>
      <c r="F1389" t="s">
        <v>310</v>
      </c>
      <c r="G1389" t="s">
        <v>3505</v>
      </c>
      <c r="H1389">
        <v>4</v>
      </c>
      <c r="I1389">
        <v>2</v>
      </c>
      <c r="J1389">
        <v>0</v>
      </c>
      <c r="K1389">
        <v>2</v>
      </c>
      <c r="L1389" t="s">
        <v>355</v>
      </c>
      <c r="M1389">
        <v>0</v>
      </c>
      <c r="N1389" s="16">
        <v>45861</v>
      </c>
      <c r="O1389" s="16">
        <v>45861</v>
      </c>
      <c r="Q1389" t="s">
        <v>298</v>
      </c>
      <c r="R1389" t="s">
        <v>299</v>
      </c>
      <c r="S1389">
        <v>10014626</v>
      </c>
      <c r="T1389" t="s">
        <v>298</v>
      </c>
      <c r="AE1389">
        <v>0</v>
      </c>
      <c r="AG1389">
        <v>0</v>
      </c>
      <c r="AI1389" t="s">
        <v>363</v>
      </c>
      <c r="AM1389">
        <v>0</v>
      </c>
      <c r="AN1389">
        <v>0</v>
      </c>
      <c r="AO1389">
        <v>0</v>
      </c>
      <c r="AP1389">
        <v>0</v>
      </c>
      <c r="AQ1389">
        <v>1001837681</v>
      </c>
      <c r="AR1389">
        <v>5095575</v>
      </c>
      <c r="AS1389">
        <v>3</v>
      </c>
    </row>
    <row r="1390" spans="1:45" x14ac:dyDescent="0.35">
      <c r="A1390">
        <v>6588073</v>
      </c>
      <c r="B1390">
        <v>0</v>
      </c>
      <c r="C1390">
        <v>10</v>
      </c>
      <c r="D1390" t="s">
        <v>203</v>
      </c>
      <c r="E1390" t="s">
        <v>1324</v>
      </c>
      <c r="F1390" t="s">
        <v>310</v>
      </c>
      <c r="G1390" t="s">
        <v>3506</v>
      </c>
      <c r="H1390">
        <v>1</v>
      </c>
      <c r="I1390">
        <v>1</v>
      </c>
      <c r="J1390">
        <v>0</v>
      </c>
      <c r="K1390">
        <v>1</v>
      </c>
      <c r="L1390" t="s">
        <v>355</v>
      </c>
      <c r="M1390">
        <v>0</v>
      </c>
      <c r="N1390" s="16">
        <v>45861</v>
      </c>
      <c r="O1390" s="16">
        <v>45861</v>
      </c>
      <c r="Q1390" t="s">
        <v>298</v>
      </c>
      <c r="R1390" t="s">
        <v>299</v>
      </c>
      <c r="S1390">
        <v>10014626</v>
      </c>
      <c r="T1390" t="s">
        <v>298</v>
      </c>
      <c r="AE1390">
        <v>0</v>
      </c>
      <c r="AG1390">
        <v>0</v>
      </c>
      <c r="AI1390" t="s">
        <v>363</v>
      </c>
      <c r="AM1390">
        <v>0</v>
      </c>
      <c r="AN1390">
        <v>4.7615740740740001E-2</v>
      </c>
      <c r="AO1390">
        <v>0</v>
      </c>
      <c r="AP1390">
        <v>0</v>
      </c>
      <c r="AQ1390">
        <v>1001837682</v>
      </c>
      <c r="AR1390">
        <v>5095576</v>
      </c>
      <c r="AS1390">
        <v>3</v>
      </c>
    </row>
    <row r="1391" spans="1:45" x14ac:dyDescent="0.35">
      <c r="A1391">
        <v>6588076</v>
      </c>
      <c r="B1391">
        <v>0</v>
      </c>
      <c r="C1391">
        <v>10</v>
      </c>
      <c r="D1391" t="s">
        <v>203</v>
      </c>
      <c r="E1391" t="s">
        <v>1324</v>
      </c>
      <c r="F1391" t="s">
        <v>310</v>
      </c>
      <c r="G1391" t="s">
        <v>3457</v>
      </c>
      <c r="H1391">
        <v>1</v>
      </c>
      <c r="I1391">
        <v>1</v>
      </c>
      <c r="J1391">
        <v>0</v>
      </c>
      <c r="K1391">
        <v>1</v>
      </c>
      <c r="L1391" t="s">
        <v>355</v>
      </c>
      <c r="M1391">
        <v>0</v>
      </c>
      <c r="N1391" s="16">
        <v>45852</v>
      </c>
      <c r="O1391" s="16">
        <v>45852</v>
      </c>
      <c r="Q1391" t="s">
        <v>243</v>
      </c>
      <c r="R1391" t="s">
        <v>384</v>
      </c>
      <c r="S1391">
        <v>10014627</v>
      </c>
      <c r="T1391" t="s">
        <v>243</v>
      </c>
      <c r="AE1391">
        <v>0</v>
      </c>
      <c r="AF1391" s="16"/>
      <c r="AG1391">
        <v>0</v>
      </c>
      <c r="AI1391" t="s">
        <v>360</v>
      </c>
      <c r="AM1391">
        <v>0</v>
      </c>
      <c r="AN1391">
        <v>8.3333333333329998E-2</v>
      </c>
      <c r="AO1391">
        <v>0</v>
      </c>
      <c r="AP1391">
        <v>0</v>
      </c>
      <c r="AQ1391">
        <v>1001837806</v>
      </c>
      <c r="AR1391">
        <v>5095700</v>
      </c>
      <c r="AS1391">
        <v>2</v>
      </c>
    </row>
    <row r="1392" spans="1:45" x14ac:dyDescent="0.35">
      <c r="A1392">
        <v>6588077</v>
      </c>
      <c r="B1392">
        <v>0</v>
      </c>
      <c r="C1392">
        <v>10</v>
      </c>
      <c r="D1392" t="s">
        <v>203</v>
      </c>
      <c r="E1392" t="s">
        <v>1324</v>
      </c>
      <c r="F1392" t="s">
        <v>310</v>
      </c>
      <c r="G1392" t="s">
        <v>3338</v>
      </c>
      <c r="H1392">
        <v>2</v>
      </c>
      <c r="I1392">
        <v>1</v>
      </c>
      <c r="J1392">
        <v>0</v>
      </c>
      <c r="K1392">
        <v>2</v>
      </c>
      <c r="L1392" t="s">
        <v>355</v>
      </c>
      <c r="M1392">
        <v>0</v>
      </c>
      <c r="N1392" s="16">
        <v>45866</v>
      </c>
      <c r="O1392" s="16">
        <v>45866</v>
      </c>
      <c r="Q1392" t="s">
        <v>243</v>
      </c>
      <c r="R1392" t="s">
        <v>384</v>
      </c>
      <c r="S1392">
        <v>10014627</v>
      </c>
      <c r="T1392" t="s">
        <v>243</v>
      </c>
      <c r="AE1392">
        <v>0</v>
      </c>
      <c r="AG1392">
        <v>0</v>
      </c>
      <c r="AI1392" t="s">
        <v>363</v>
      </c>
      <c r="AM1392">
        <v>0</v>
      </c>
      <c r="AN1392">
        <v>9.5243055555559994E-2</v>
      </c>
      <c r="AO1392">
        <v>0</v>
      </c>
      <c r="AP1392">
        <v>0</v>
      </c>
      <c r="AQ1392">
        <v>1001837822</v>
      </c>
      <c r="AR1392">
        <v>5095733</v>
      </c>
      <c r="AS1392">
        <v>3</v>
      </c>
    </row>
    <row r="1393" spans="1:45" x14ac:dyDescent="0.35">
      <c r="A1393">
        <v>6588285</v>
      </c>
      <c r="B1393">
        <v>0</v>
      </c>
      <c r="C1393">
        <v>10</v>
      </c>
      <c r="D1393" t="s">
        <v>367</v>
      </c>
      <c r="E1393" t="s">
        <v>1324</v>
      </c>
      <c r="F1393" t="s">
        <v>310</v>
      </c>
      <c r="G1393" t="s">
        <v>3507</v>
      </c>
      <c r="H1393">
        <v>0</v>
      </c>
      <c r="I1393">
        <v>0</v>
      </c>
      <c r="J1393">
        <v>0</v>
      </c>
      <c r="K1393">
        <v>0</v>
      </c>
      <c r="L1393" t="s">
        <v>355</v>
      </c>
      <c r="M1393">
        <v>0</v>
      </c>
      <c r="N1393" s="16">
        <v>45808</v>
      </c>
      <c r="O1393" s="16">
        <v>45808</v>
      </c>
      <c r="Q1393" t="s">
        <v>144</v>
      </c>
      <c r="R1393" t="s">
        <v>393</v>
      </c>
      <c r="S1393">
        <v>10014649</v>
      </c>
      <c r="T1393" t="s">
        <v>144</v>
      </c>
      <c r="AE1393">
        <v>0</v>
      </c>
      <c r="AG1393">
        <v>0</v>
      </c>
      <c r="AI1393" t="s">
        <v>363</v>
      </c>
      <c r="AM1393">
        <v>0</v>
      </c>
      <c r="AN1393">
        <v>8.3333333333329998E-2</v>
      </c>
      <c r="AO1393">
        <v>0</v>
      </c>
      <c r="AP1393">
        <v>0</v>
      </c>
      <c r="AQ1393">
        <v>1001838163</v>
      </c>
      <c r="AR1393">
        <v>5095734</v>
      </c>
      <c r="AS1393">
        <v>3</v>
      </c>
    </row>
    <row r="1394" spans="1:45" x14ac:dyDescent="0.35">
      <c r="A1394">
        <v>6588407</v>
      </c>
      <c r="B1394">
        <v>0</v>
      </c>
      <c r="C1394">
        <v>10</v>
      </c>
      <c r="D1394" t="s">
        <v>361</v>
      </c>
      <c r="E1394" t="s">
        <v>1324</v>
      </c>
      <c r="F1394" t="s">
        <v>310</v>
      </c>
      <c r="G1394" t="s">
        <v>3455</v>
      </c>
      <c r="H1394">
        <v>60</v>
      </c>
      <c r="I1394">
        <v>2</v>
      </c>
      <c r="J1394">
        <v>0</v>
      </c>
      <c r="K1394">
        <v>30</v>
      </c>
      <c r="L1394" t="s">
        <v>355</v>
      </c>
      <c r="M1394">
        <v>0</v>
      </c>
      <c r="N1394" s="16">
        <v>45817</v>
      </c>
      <c r="O1394" s="16">
        <v>45818</v>
      </c>
      <c r="Q1394" t="s">
        <v>201</v>
      </c>
      <c r="R1394" t="s">
        <v>334</v>
      </c>
      <c r="S1394">
        <v>10014602</v>
      </c>
      <c r="T1394" t="s">
        <v>201</v>
      </c>
      <c r="AE1394">
        <v>0</v>
      </c>
      <c r="AG1394">
        <v>0</v>
      </c>
      <c r="AI1394" t="s">
        <v>363</v>
      </c>
      <c r="AM1394">
        <v>0</v>
      </c>
      <c r="AN1394">
        <v>0.14285879629629999</v>
      </c>
      <c r="AO1394">
        <v>0</v>
      </c>
      <c r="AP1394">
        <v>0</v>
      </c>
      <c r="AQ1394">
        <v>1001838164</v>
      </c>
      <c r="AR1394">
        <v>5095735</v>
      </c>
      <c r="AS1394">
        <v>3</v>
      </c>
    </row>
    <row r="1395" spans="1:45" x14ac:dyDescent="0.35">
      <c r="A1395">
        <v>6588408</v>
      </c>
      <c r="B1395">
        <v>0</v>
      </c>
      <c r="C1395">
        <v>10</v>
      </c>
      <c r="D1395" t="s">
        <v>361</v>
      </c>
      <c r="E1395" t="s">
        <v>1324</v>
      </c>
      <c r="F1395" t="s">
        <v>310</v>
      </c>
      <c r="G1395" t="s">
        <v>3455</v>
      </c>
      <c r="H1395">
        <v>60</v>
      </c>
      <c r="I1395">
        <v>2</v>
      </c>
      <c r="J1395">
        <v>0</v>
      </c>
      <c r="K1395">
        <v>30</v>
      </c>
      <c r="L1395" t="s">
        <v>355</v>
      </c>
      <c r="M1395">
        <v>0</v>
      </c>
      <c r="N1395" s="16">
        <v>45939</v>
      </c>
      <c r="O1395" s="16">
        <v>45940</v>
      </c>
      <c r="Q1395" t="s">
        <v>413</v>
      </c>
      <c r="R1395" t="s">
        <v>414</v>
      </c>
      <c r="S1395">
        <v>10014620</v>
      </c>
      <c r="T1395" t="s">
        <v>413</v>
      </c>
      <c r="AE1395">
        <v>0</v>
      </c>
      <c r="AG1395">
        <v>0</v>
      </c>
      <c r="AI1395" t="s">
        <v>360</v>
      </c>
      <c r="AM1395">
        <v>0</v>
      </c>
      <c r="AN1395">
        <v>4.7615740740740001E-2</v>
      </c>
      <c r="AO1395">
        <v>0</v>
      </c>
      <c r="AP1395">
        <v>0</v>
      </c>
      <c r="AQ1395">
        <v>1001838165</v>
      </c>
      <c r="AR1395">
        <v>5095736</v>
      </c>
      <c r="AS1395">
        <v>2</v>
      </c>
    </row>
    <row r="1396" spans="1:45" x14ac:dyDescent="0.35">
      <c r="A1396">
        <v>6588415</v>
      </c>
      <c r="B1396">
        <v>0</v>
      </c>
      <c r="C1396">
        <v>10</v>
      </c>
      <c r="D1396" t="s">
        <v>361</v>
      </c>
      <c r="E1396" t="s">
        <v>1324</v>
      </c>
      <c r="F1396" t="s">
        <v>310</v>
      </c>
      <c r="G1396" t="s">
        <v>3455</v>
      </c>
      <c r="H1396">
        <v>60</v>
      </c>
      <c r="I1396">
        <v>2</v>
      </c>
      <c r="J1396">
        <v>0</v>
      </c>
      <c r="K1396">
        <v>30</v>
      </c>
      <c r="L1396" t="s">
        <v>355</v>
      </c>
      <c r="M1396">
        <v>0</v>
      </c>
      <c r="N1396" s="16">
        <v>45909</v>
      </c>
      <c r="O1396" s="16">
        <v>45910</v>
      </c>
      <c r="Q1396" t="s">
        <v>403</v>
      </c>
      <c r="R1396" t="s">
        <v>404</v>
      </c>
      <c r="S1396">
        <v>10014622</v>
      </c>
      <c r="T1396" t="s">
        <v>403</v>
      </c>
      <c r="AE1396">
        <v>0</v>
      </c>
      <c r="AF1396" s="16"/>
      <c r="AG1396">
        <v>0</v>
      </c>
      <c r="AI1396" t="s">
        <v>363</v>
      </c>
      <c r="AM1396">
        <v>0</v>
      </c>
      <c r="AN1396">
        <v>9.5243055555559994E-2</v>
      </c>
      <c r="AO1396">
        <v>0</v>
      </c>
      <c r="AP1396">
        <v>0</v>
      </c>
      <c r="AQ1396">
        <v>1001838166</v>
      </c>
      <c r="AR1396">
        <v>5095737</v>
      </c>
      <c r="AS1396">
        <v>3</v>
      </c>
    </row>
    <row r="1397" spans="1:45" x14ac:dyDescent="0.35">
      <c r="A1397">
        <v>6588501</v>
      </c>
      <c r="B1397">
        <v>0</v>
      </c>
      <c r="C1397">
        <v>10</v>
      </c>
      <c r="D1397" t="s">
        <v>361</v>
      </c>
      <c r="E1397" t="s">
        <v>1324</v>
      </c>
      <c r="F1397" t="s">
        <v>310</v>
      </c>
      <c r="G1397" t="s">
        <v>3455</v>
      </c>
      <c r="H1397">
        <v>60</v>
      </c>
      <c r="I1397">
        <v>2</v>
      </c>
      <c r="J1397">
        <v>0</v>
      </c>
      <c r="K1397">
        <v>30</v>
      </c>
      <c r="L1397" t="s">
        <v>355</v>
      </c>
      <c r="M1397">
        <v>0</v>
      </c>
      <c r="N1397" s="16">
        <v>45847</v>
      </c>
      <c r="O1397" s="16">
        <v>45848</v>
      </c>
      <c r="Q1397" t="s">
        <v>243</v>
      </c>
      <c r="R1397" t="s">
        <v>384</v>
      </c>
      <c r="S1397">
        <v>10014627</v>
      </c>
      <c r="T1397" t="s">
        <v>243</v>
      </c>
      <c r="AE1397">
        <v>0</v>
      </c>
      <c r="AG1397">
        <v>0</v>
      </c>
      <c r="AI1397" t="s">
        <v>363</v>
      </c>
      <c r="AM1397">
        <v>0</v>
      </c>
      <c r="AN1397">
        <v>0.28571759259259</v>
      </c>
      <c r="AO1397">
        <v>0</v>
      </c>
      <c r="AP1397">
        <v>0</v>
      </c>
      <c r="AQ1397">
        <v>1001838167</v>
      </c>
      <c r="AR1397">
        <v>5095738</v>
      </c>
      <c r="AS1397">
        <v>3</v>
      </c>
    </row>
    <row r="1398" spans="1:45" x14ac:dyDescent="0.35">
      <c r="A1398">
        <v>6588690</v>
      </c>
      <c r="B1398">
        <v>0</v>
      </c>
      <c r="C1398">
        <v>10</v>
      </c>
      <c r="D1398" t="s">
        <v>376</v>
      </c>
      <c r="E1398" t="s">
        <v>359</v>
      </c>
      <c r="F1398" t="s">
        <v>310</v>
      </c>
      <c r="G1398" t="s">
        <v>1161</v>
      </c>
      <c r="H1398">
        <v>10</v>
      </c>
      <c r="I1398">
        <v>2</v>
      </c>
      <c r="J1398">
        <v>0</v>
      </c>
      <c r="K1398">
        <v>5</v>
      </c>
      <c r="L1398" t="s">
        <v>355</v>
      </c>
      <c r="M1398">
        <v>0</v>
      </c>
      <c r="N1398" s="16">
        <v>45762</v>
      </c>
      <c r="O1398" s="16">
        <v>45762</v>
      </c>
      <c r="Q1398" t="s">
        <v>227</v>
      </c>
      <c r="R1398" t="s">
        <v>305</v>
      </c>
      <c r="S1398">
        <v>10014606</v>
      </c>
      <c r="T1398" t="s">
        <v>227</v>
      </c>
      <c r="AE1398">
        <v>0</v>
      </c>
      <c r="AG1398">
        <v>0</v>
      </c>
      <c r="AI1398" t="s">
        <v>356</v>
      </c>
      <c r="AM1398">
        <v>0</v>
      </c>
      <c r="AN1398">
        <v>9.5243055555559994E-2</v>
      </c>
      <c r="AO1398">
        <v>0</v>
      </c>
      <c r="AP1398">
        <v>0</v>
      </c>
      <c r="AQ1398">
        <v>1001839228</v>
      </c>
      <c r="AR1398">
        <v>5098020</v>
      </c>
      <c r="AS1398">
        <v>1</v>
      </c>
    </row>
    <row r="1399" spans="1:45" x14ac:dyDescent="0.35">
      <c r="A1399">
        <v>6588935</v>
      </c>
      <c r="B1399">
        <v>0</v>
      </c>
      <c r="C1399">
        <v>10</v>
      </c>
      <c r="D1399" t="s">
        <v>361</v>
      </c>
      <c r="E1399" t="s">
        <v>359</v>
      </c>
      <c r="F1399" t="s">
        <v>310</v>
      </c>
      <c r="G1399" t="s">
        <v>3453</v>
      </c>
      <c r="H1399">
        <v>21</v>
      </c>
      <c r="I1399">
        <v>3</v>
      </c>
      <c r="J1399">
        <v>0</v>
      </c>
      <c r="K1399">
        <v>7</v>
      </c>
      <c r="L1399" t="s">
        <v>355</v>
      </c>
      <c r="M1399">
        <v>0</v>
      </c>
      <c r="N1399" s="16">
        <v>45778</v>
      </c>
      <c r="O1399" s="16">
        <v>45778</v>
      </c>
      <c r="Q1399" t="s">
        <v>201</v>
      </c>
      <c r="R1399" t="s">
        <v>334</v>
      </c>
      <c r="S1399">
        <v>10014602</v>
      </c>
      <c r="T1399" t="s">
        <v>201</v>
      </c>
      <c r="AE1399">
        <v>0</v>
      </c>
      <c r="AG1399">
        <v>0</v>
      </c>
      <c r="AI1399" t="s">
        <v>363</v>
      </c>
      <c r="AM1399">
        <v>0</v>
      </c>
      <c r="AN1399">
        <v>0.19047453703704001</v>
      </c>
      <c r="AO1399">
        <v>0</v>
      </c>
      <c r="AP1399">
        <v>0</v>
      </c>
      <c r="AQ1399">
        <v>1001839343</v>
      </c>
      <c r="AR1399">
        <v>5098200</v>
      </c>
      <c r="AS1399">
        <v>3</v>
      </c>
    </row>
    <row r="1400" spans="1:45" x14ac:dyDescent="0.35">
      <c r="A1400">
        <v>6588936</v>
      </c>
      <c r="B1400">
        <v>0</v>
      </c>
      <c r="C1400">
        <v>10</v>
      </c>
      <c r="D1400" t="s">
        <v>129</v>
      </c>
      <c r="E1400" t="s">
        <v>1324</v>
      </c>
      <c r="F1400" t="s">
        <v>310</v>
      </c>
      <c r="G1400" t="s">
        <v>3453</v>
      </c>
      <c r="H1400">
        <v>15</v>
      </c>
      <c r="I1400">
        <v>3</v>
      </c>
      <c r="J1400">
        <v>0</v>
      </c>
      <c r="K1400">
        <v>5</v>
      </c>
      <c r="L1400" t="s">
        <v>355</v>
      </c>
      <c r="M1400">
        <v>0</v>
      </c>
      <c r="N1400" s="16">
        <v>45839</v>
      </c>
      <c r="O1400" s="16">
        <v>45839</v>
      </c>
      <c r="Q1400" t="s">
        <v>419</v>
      </c>
      <c r="R1400" t="s">
        <v>420</v>
      </c>
      <c r="S1400">
        <v>10014605</v>
      </c>
      <c r="T1400" t="s">
        <v>419</v>
      </c>
      <c r="AE1400">
        <v>0</v>
      </c>
      <c r="AG1400">
        <v>0</v>
      </c>
      <c r="AI1400" t="s">
        <v>360</v>
      </c>
      <c r="AM1400">
        <v>0</v>
      </c>
      <c r="AN1400">
        <v>9.5243055555559994E-2</v>
      </c>
      <c r="AO1400">
        <v>0</v>
      </c>
      <c r="AP1400">
        <v>0</v>
      </c>
      <c r="AQ1400">
        <v>1001839344</v>
      </c>
      <c r="AR1400">
        <v>5098201</v>
      </c>
      <c r="AS1400">
        <v>2</v>
      </c>
    </row>
    <row r="1401" spans="1:45" x14ac:dyDescent="0.35">
      <c r="A1401">
        <v>6588981</v>
      </c>
      <c r="B1401">
        <v>0</v>
      </c>
      <c r="C1401">
        <v>10</v>
      </c>
      <c r="D1401" t="s">
        <v>361</v>
      </c>
      <c r="E1401" t="s">
        <v>359</v>
      </c>
      <c r="F1401" t="s">
        <v>310</v>
      </c>
      <c r="G1401" t="s">
        <v>3453</v>
      </c>
      <c r="H1401">
        <v>10.5</v>
      </c>
      <c r="I1401">
        <v>3</v>
      </c>
      <c r="J1401">
        <v>0</v>
      </c>
      <c r="K1401">
        <v>3.5</v>
      </c>
      <c r="L1401" t="s">
        <v>355</v>
      </c>
      <c r="M1401">
        <v>0</v>
      </c>
      <c r="N1401" s="16">
        <v>45809</v>
      </c>
      <c r="O1401" s="16">
        <v>45809</v>
      </c>
      <c r="Q1401" t="s">
        <v>315</v>
      </c>
      <c r="R1401" t="s">
        <v>317</v>
      </c>
      <c r="S1401">
        <v>10018370</v>
      </c>
      <c r="T1401" t="s">
        <v>315</v>
      </c>
      <c r="AE1401">
        <v>0</v>
      </c>
      <c r="AG1401">
        <v>0</v>
      </c>
      <c r="AI1401" t="s">
        <v>363</v>
      </c>
      <c r="AM1401">
        <v>0</v>
      </c>
      <c r="AN1401">
        <v>9.5243055555559994E-2</v>
      </c>
      <c r="AO1401">
        <v>0</v>
      </c>
      <c r="AP1401">
        <v>0</v>
      </c>
      <c r="AQ1401">
        <v>1001839460</v>
      </c>
      <c r="AR1401">
        <v>5098539</v>
      </c>
      <c r="AS1401">
        <v>3</v>
      </c>
    </row>
    <row r="1402" spans="1:45" x14ac:dyDescent="0.35">
      <c r="A1402">
        <v>6588982</v>
      </c>
      <c r="B1402">
        <v>0</v>
      </c>
      <c r="C1402">
        <v>10</v>
      </c>
      <c r="D1402" t="s">
        <v>361</v>
      </c>
      <c r="E1402" t="s">
        <v>359</v>
      </c>
      <c r="F1402" t="s">
        <v>310</v>
      </c>
      <c r="G1402" t="s">
        <v>3453</v>
      </c>
      <c r="H1402">
        <v>28</v>
      </c>
      <c r="I1402">
        <v>4</v>
      </c>
      <c r="J1402">
        <v>0</v>
      </c>
      <c r="K1402">
        <v>7</v>
      </c>
      <c r="L1402" t="s">
        <v>355</v>
      </c>
      <c r="M1402">
        <v>0</v>
      </c>
      <c r="N1402" s="16">
        <v>45833</v>
      </c>
      <c r="O1402" s="16">
        <v>45833</v>
      </c>
      <c r="Q1402" t="s">
        <v>215</v>
      </c>
      <c r="R1402" t="s">
        <v>290</v>
      </c>
      <c r="S1402">
        <v>10018371</v>
      </c>
      <c r="T1402" t="s">
        <v>215</v>
      </c>
      <c r="AE1402">
        <v>0</v>
      </c>
      <c r="AG1402">
        <v>0</v>
      </c>
      <c r="AI1402" t="s">
        <v>363</v>
      </c>
      <c r="AM1402">
        <v>0</v>
      </c>
      <c r="AN1402">
        <v>0.23809027777778</v>
      </c>
      <c r="AO1402">
        <v>0</v>
      </c>
      <c r="AP1402">
        <v>0</v>
      </c>
      <c r="AQ1402">
        <v>1001839662</v>
      </c>
      <c r="AR1402">
        <v>5098870</v>
      </c>
      <c r="AS1402">
        <v>3</v>
      </c>
    </row>
    <row r="1403" spans="1:45" x14ac:dyDescent="0.35">
      <c r="A1403">
        <v>6588986</v>
      </c>
      <c r="B1403">
        <v>0</v>
      </c>
      <c r="C1403">
        <v>10</v>
      </c>
      <c r="D1403" t="s">
        <v>203</v>
      </c>
      <c r="E1403" t="s">
        <v>1324</v>
      </c>
      <c r="F1403" t="s">
        <v>310</v>
      </c>
      <c r="G1403" t="s">
        <v>3508</v>
      </c>
      <c r="H1403">
        <v>0</v>
      </c>
      <c r="I1403">
        <v>2</v>
      </c>
      <c r="J1403">
        <v>0</v>
      </c>
      <c r="K1403">
        <v>6</v>
      </c>
      <c r="L1403" t="s">
        <v>355</v>
      </c>
      <c r="M1403">
        <v>0</v>
      </c>
      <c r="N1403" s="16">
        <v>45845</v>
      </c>
      <c r="O1403" s="16">
        <v>45845</v>
      </c>
      <c r="Q1403" t="s">
        <v>151</v>
      </c>
      <c r="R1403" t="s">
        <v>399</v>
      </c>
      <c r="S1403">
        <v>10014651</v>
      </c>
      <c r="T1403" t="s">
        <v>151</v>
      </c>
      <c r="AE1403">
        <v>0</v>
      </c>
      <c r="AG1403">
        <v>0</v>
      </c>
      <c r="AI1403" t="s">
        <v>363</v>
      </c>
      <c r="AM1403">
        <v>0</v>
      </c>
      <c r="AN1403">
        <v>0.23809027777778</v>
      </c>
      <c r="AO1403">
        <v>0</v>
      </c>
      <c r="AP1403">
        <v>0</v>
      </c>
      <c r="AQ1403">
        <v>1001839663</v>
      </c>
      <c r="AR1403">
        <v>5098871</v>
      </c>
      <c r="AS1403">
        <v>3</v>
      </c>
    </row>
    <row r="1404" spans="1:45" x14ac:dyDescent="0.35">
      <c r="A1404">
        <v>6588988</v>
      </c>
      <c r="B1404">
        <v>0</v>
      </c>
      <c r="C1404">
        <v>10</v>
      </c>
      <c r="D1404" t="s">
        <v>203</v>
      </c>
      <c r="E1404" t="s">
        <v>359</v>
      </c>
      <c r="F1404" t="s">
        <v>310</v>
      </c>
      <c r="G1404" t="s">
        <v>3522</v>
      </c>
      <c r="H1404">
        <v>8</v>
      </c>
      <c r="I1404">
        <v>2</v>
      </c>
      <c r="J1404">
        <v>0</v>
      </c>
      <c r="K1404">
        <v>4</v>
      </c>
      <c r="L1404" t="s">
        <v>355</v>
      </c>
      <c r="M1404">
        <v>0</v>
      </c>
      <c r="N1404" s="16">
        <v>45763</v>
      </c>
      <c r="O1404" s="16">
        <v>45763</v>
      </c>
      <c r="Q1404" t="s">
        <v>216</v>
      </c>
      <c r="R1404" t="s">
        <v>282</v>
      </c>
      <c r="S1404">
        <v>10014642</v>
      </c>
      <c r="T1404" t="s">
        <v>216</v>
      </c>
      <c r="AE1404">
        <v>0</v>
      </c>
      <c r="AG1404">
        <v>0</v>
      </c>
      <c r="AI1404" t="s">
        <v>360</v>
      </c>
      <c r="AM1404">
        <v>0</v>
      </c>
      <c r="AN1404">
        <v>9.5243055555559994E-2</v>
      </c>
      <c r="AO1404">
        <v>0</v>
      </c>
      <c r="AP1404">
        <v>0</v>
      </c>
      <c r="AQ1404">
        <v>1001839670</v>
      </c>
      <c r="AR1404">
        <v>5098884</v>
      </c>
      <c r="AS1404">
        <v>2</v>
      </c>
    </row>
    <row r="1405" spans="1:45" x14ac:dyDescent="0.35">
      <c r="A1405">
        <v>6589069</v>
      </c>
      <c r="B1405">
        <v>0</v>
      </c>
      <c r="C1405">
        <v>10</v>
      </c>
      <c r="D1405" t="s">
        <v>376</v>
      </c>
      <c r="E1405" t="s">
        <v>359</v>
      </c>
      <c r="F1405" t="s">
        <v>310</v>
      </c>
      <c r="G1405" t="s">
        <v>3521</v>
      </c>
      <c r="H1405">
        <v>20</v>
      </c>
      <c r="I1405">
        <v>2</v>
      </c>
      <c r="J1405">
        <v>0</v>
      </c>
      <c r="K1405">
        <v>10</v>
      </c>
      <c r="L1405" t="s">
        <v>355</v>
      </c>
      <c r="M1405">
        <v>0</v>
      </c>
      <c r="N1405" s="16">
        <v>45840</v>
      </c>
      <c r="O1405" s="16">
        <v>45840</v>
      </c>
      <c r="Q1405" t="s">
        <v>158</v>
      </c>
      <c r="R1405" t="s">
        <v>397</v>
      </c>
      <c r="S1405">
        <v>10014604</v>
      </c>
      <c r="T1405" t="s">
        <v>158</v>
      </c>
      <c r="AE1405">
        <v>0</v>
      </c>
      <c r="AF1405" s="16"/>
      <c r="AG1405">
        <v>0</v>
      </c>
      <c r="AI1405" t="s">
        <v>363</v>
      </c>
      <c r="AM1405">
        <v>0.29166666666667002</v>
      </c>
      <c r="AN1405">
        <v>0.60416666666666996</v>
      </c>
      <c r="AO1405">
        <v>0</v>
      </c>
      <c r="AP1405">
        <v>0</v>
      </c>
      <c r="AQ1405">
        <v>1001839750</v>
      </c>
      <c r="AR1405">
        <v>5098935</v>
      </c>
      <c r="AS1405">
        <v>3</v>
      </c>
    </row>
    <row r="1406" spans="1:45" x14ac:dyDescent="0.35">
      <c r="A1406">
        <v>6589070</v>
      </c>
      <c r="B1406">
        <v>0</v>
      </c>
      <c r="C1406">
        <v>10</v>
      </c>
      <c r="D1406" t="s">
        <v>376</v>
      </c>
      <c r="E1406" t="s">
        <v>359</v>
      </c>
      <c r="F1406" t="s">
        <v>310</v>
      </c>
      <c r="G1406" t="s">
        <v>3520</v>
      </c>
      <c r="H1406">
        <v>10</v>
      </c>
      <c r="I1406">
        <v>2</v>
      </c>
      <c r="J1406">
        <v>0</v>
      </c>
      <c r="K1406">
        <v>5</v>
      </c>
      <c r="L1406" t="s">
        <v>355</v>
      </c>
      <c r="M1406">
        <v>0</v>
      </c>
      <c r="N1406" s="16">
        <v>45859</v>
      </c>
      <c r="O1406" s="16">
        <v>45859</v>
      </c>
      <c r="Q1406" t="s">
        <v>403</v>
      </c>
      <c r="R1406" t="s">
        <v>404</v>
      </c>
      <c r="S1406">
        <v>10014622</v>
      </c>
      <c r="T1406" t="s">
        <v>403</v>
      </c>
      <c r="AE1406">
        <v>0</v>
      </c>
      <c r="AG1406">
        <v>0</v>
      </c>
      <c r="AI1406" t="s">
        <v>356</v>
      </c>
      <c r="AM1406">
        <v>0.29166666666667002</v>
      </c>
      <c r="AN1406">
        <v>0.29166666666667002</v>
      </c>
      <c r="AO1406">
        <v>0</v>
      </c>
      <c r="AP1406">
        <v>0</v>
      </c>
      <c r="AQ1406">
        <v>1001840430</v>
      </c>
      <c r="AR1406">
        <v>5099661</v>
      </c>
      <c r="AS1406">
        <v>1</v>
      </c>
    </row>
    <row r="1407" spans="1:45" x14ac:dyDescent="0.35">
      <c r="A1407">
        <v>6589071</v>
      </c>
      <c r="B1407">
        <v>0</v>
      </c>
      <c r="C1407">
        <v>10</v>
      </c>
      <c r="D1407" t="s">
        <v>376</v>
      </c>
      <c r="E1407" t="s">
        <v>1324</v>
      </c>
      <c r="F1407" t="s">
        <v>310</v>
      </c>
      <c r="G1407" t="s">
        <v>3519</v>
      </c>
      <c r="H1407">
        <v>10</v>
      </c>
      <c r="I1407">
        <v>2</v>
      </c>
      <c r="J1407">
        <v>0</v>
      </c>
      <c r="K1407">
        <v>5</v>
      </c>
      <c r="L1407" t="s">
        <v>355</v>
      </c>
      <c r="M1407">
        <v>0</v>
      </c>
      <c r="N1407" s="16">
        <v>45809</v>
      </c>
      <c r="O1407" s="16">
        <v>45809</v>
      </c>
      <c r="Q1407" t="s">
        <v>207</v>
      </c>
      <c r="R1407" t="s">
        <v>385</v>
      </c>
      <c r="S1407">
        <v>10014621</v>
      </c>
      <c r="T1407" t="s">
        <v>207</v>
      </c>
      <c r="AE1407">
        <v>0</v>
      </c>
      <c r="AG1407">
        <v>0</v>
      </c>
      <c r="AI1407" t="s">
        <v>363</v>
      </c>
      <c r="AM1407">
        <v>0</v>
      </c>
      <c r="AN1407">
        <v>0</v>
      </c>
      <c r="AO1407">
        <v>0</v>
      </c>
      <c r="AP1407">
        <v>0</v>
      </c>
      <c r="AQ1407">
        <v>1001841025</v>
      </c>
      <c r="AR1407">
        <v>5100269</v>
      </c>
      <c r="AS1407">
        <v>3</v>
      </c>
    </row>
    <row r="1408" spans="1:45" x14ac:dyDescent="0.35">
      <c r="A1408">
        <v>6589073</v>
      </c>
      <c r="B1408">
        <v>0</v>
      </c>
      <c r="C1408">
        <v>10</v>
      </c>
      <c r="D1408" t="s">
        <v>376</v>
      </c>
      <c r="E1408" t="s">
        <v>359</v>
      </c>
      <c r="F1408" t="s">
        <v>310</v>
      </c>
      <c r="G1408" t="s">
        <v>3518</v>
      </c>
      <c r="H1408">
        <v>10</v>
      </c>
      <c r="I1408">
        <v>2</v>
      </c>
      <c r="J1408">
        <v>0</v>
      </c>
      <c r="K1408">
        <v>5</v>
      </c>
      <c r="L1408" t="s">
        <v>355</v>
      </c>
      <c r="M1408">
        <v>0</v>
      </c>
      <c r="N1408" s="16">
        <v>45834</v>
      </c>
      <c r="O1408" s="16">
        <v>45834</v>
      </c>
      <c r="Q1408" t="s">
        <v>131</v>
      </c>
      <c r="R1408" t="s">
        <v>335</v>
      </c>
      <c r="S1408">
        <v>10014603</v>
      </c>
      <c r="T1408" t="s">
        <v>131</v>
      </c>
      <c r="AE1408">
        <v>0</v>
      </c>
      <c r="AF1408" s="16"/>
      <c r="AG1408">
        <v>0</v>
      </c>
      <c r="AI1408" t="s">
        <v>360</v>
      </c>
      <c r="AM1408">
        <v>0</v>
      </c>
      <c r="AN1408">
        <v>0.14285879629629999</v>
      </c>
      <c r="AO1408">
        <v>0</v>
      </c>
      <c r="AP1408">
        <v>0</v>
      </c>
      <c r="AQ1408">
        <v>1001841258</v>
      </c>
      <c r="AR1408">
        <v>5100683</v>
      </c>
      <c r="AS1408">
        <v>2</v>
      </c>
    </row>
    <row r="1409" spans="1:45" x14ac:dyDescent="0.35">
      <c r="A1409">
        <v>6589075</v>
      </c>
      <c r="B1409">
        <v>0</v>
      </c>
      <c r="C1409">
        <v>10</v>
      </c>
      <c r="D1409" t="s">
        <v>376</v>
      </c>
      <c r="E1409" t="s">
        <v>359</v>
      </c>
      <c r="F1409" t="s">
        <v>310</v>
      </c>
      <c r="G1409" t="s">
        <v>3517</v>
      </c>
      <c r="H1409">
        <v>10</v>
      </c>
      <c r="I1409">
        <v>2</v>
      </c>
      <c r="J1409">
        <v>0</v>
      </c>
      <c r="K1409">
        <v>5</v>
      </c>
      <c r="L1409" t="s">
        <v>355</v>
      </c>
      <c r="M1409">
        <v>0</v>
      </c>
      <c r="N1409" s="16">
        <v>45839</v>
      </c>
      <c r="O1409" s="16">
        <v>45839</v>
      </c>
      <c r="Q1409" t="s">
        <v>232</v>
      </c>
      <c r="R1409" t="s">
        <v>340</v>
      </c>
      <c r="S1409">
        <v>10014610</v>
      </c>
      <c r="T1409" t="s">
        <v>232</v>
      </c>
      <c r="AE1409">
        <v>0</v>
      </c>
      <c r="AF1409" s="16"/>
      <c r="AG1409">
        <v>0</v>
      </c>
      <c r="AI1409" t="s">
        <v>360</v>
      </c>
      <c r="AM1409">
        <v>0.29166666666667002</v>
      </c>
      <c r="AN1409">
        <v>0.375</v>
      </c>
      <c r="AO1409">
        <v>0</v>
      </c>
      <c r="AP1409">
        <v>0</v>
      </c>
      <c r="AQ1409">
        <v>1001841237</v>
      </c>
      <c r="AR1409">
        <v>5100621</v>
      </c>
      <c r="AS1409">
        <v>2</v>
      </c>
    </row>
    <row r="1410" spans="1:45" x14ac:dyDescent="0.35">
      <c r="A1410">
        <v>6589076</v>
      </c>
      <c r="B1410">
        <v>0</v>
      </c>
      <c r="C1410">
        <v>10</v>
      </c>
      <c r="D1410" t="s">
        <v>376</v>
      </c>
      <c r="E1410" t="s">
        <v>1324</v>
      </c>
      <c r="F1410" t="s">
        <v>310</v>
      </c>
      <c r="G1410" t="s">
        <v>3516</v>
      </c>
      <c r="H1410">
        <v>10</v>
      </c>
      <c r="I1410">
        <v>2</v>
      </c>
      <c r="J1410">
        <v>0</v>
      </c>
      <c r="K1410">
        <v>5</v>
      </c>
      <c r="L1410" t="s">
        <v>355</v>
      </c>
      <c r="M1410">
        <v>0</v>
      </c>
      <c r="N1410" s="16">
        <v>45809</v>
      </c>
      <c r="O1410" s="16">
        <v>45809</v>
      </c>
      <c r="Q1410" t="s">
        <v>217</v>
      </c>
      <c r="R1410" t="s">
        <v>320</v>
      </c>
      <c r="S1410">
        <v>10014611</v>
      </c>
      <c r="T1410" t="s">
        <v>217</v>
      </c>
      <c r="AE1410">
        <v>0</v>
      </c>
      <c r="AG1410">
        <v>0</v>
      </c>
      <c r="AI1410" t="s">
        <v>360</v>
      </c>
      <c r="AM1410">
        <v>0</v>
      </c>
      <c r="AN1410">
        <v>0</v>
      </c>
      <c r="AO1410">
        <v>0</v>
      </c>
      <c r="AP1410">
        <v>0</v>
      </c>
      <c r="AQ1410">
        <v>1001841563</v>
      </c>
      <c r="AR1410">
        <v>5101194</v>
      </c>
      <c r="AS1410">
        <v>2</v>
      </c>
    </row>
    <row r="1411" spans="1:45" x14ac:dyDescent="0.35">
      <c r="A1411">
        <v>6589077</v>
      </c>
      <c r="B1411">
        <v>0</v>
      </c>
      <c r="C1411">
        <v>10</v>
      </c>
      <c r="D1411" t="s">
        <v>376</v>
      </c>
      <c r="E1411" t="s">
        <v>1324</v>
      </c>
      <c r="F1411" t="s">
        <v>310</v>
      </c>
      <c r="G1411" t="s">
        <v>3515</v>
      </c>
      <c r="H1411">
        <v>10</v>
      </c>
      <c r="I1411">
        <v>2</v>
      </c>
      <c r="J1411">
        <v>0</v>
      </c>
      <c r="K1411">
        <v>5</v>
      </c>
      <c r="L1411" t="s">
        <v>355</v>
      </c>
      <c r="M1411">
        <v>0</v>
      </c>
      <c r="N1411" s="16">
        <v>45809</v>
      </c>
      <c r="O1411" s="16">
        <v>45809</v>
      </c>
      <c r="Q1411" t="s">
        <v>202</v>
      </c>
      <c r="R1411" t="s">
        <v>396</v>
      </c>
      <c r="S1411">
        <v>10014615</v>
      </c>
      <c r="T1411" t="s">
        <v>202</v>
      </c>
      <c r="AE1411">
        <v>0</v>
      </c>
      <c r="AG1411">
        <v>0</v>
      </c>
      <c r="AI1411" t="s">
        <v>360</v>
      </c>
      <c r="AM1411">
        <v>0</v>
      </c>
      <c r="AN1411">
        <v>0.14285879629629999</v>
      </c>
      <c r="AO1411">
        <v>0</v>
      </c>
      <c r="AP1411">
        <v>0</v>
      </c>
      <c r="AQ1411">
        <v>1001841564</v>
      </c>
      <c r="AR1411">
        <v>5101195</v>
      </c>
      <c r="AS1411">
        <v>2</v>
      </c>
    </row>
    <row r="1412" spans="1:45" x14ac:dyDescent="0.35">
      <c r="A1412">
        <v>6589081</v>
      </c>
      <c r="B1412">
        <v>0</v>
      </c>
      <c r="C1412">
        <v>10</v>
      </c>
      <c r="D1412" t="s">
        <v>376</v>
      </c>
      <c r="E1412" t="s">
        <v>1324</v>
      </c>
      <c r="F1412" t="s">
        <v>310</v>
      </c>
      <c r="G1412" t="s">
        <v>3514</v>
      </c>
      <c r="H1412">
        <v>10</v>
      </c>
      <c r="I1412">
        <v>2</v>
      </c>
      <c r="J1412">
        <v>0</v>
      </c>
      <c r="K1412">
        <v>5</v>
      </c>
      <c r="L1412" t="s">
        <v>355</v>
      </c>
      <c r="M1412">
        <v>0</v>
      </c>
      <c r="N1412" s="16">
        <v>45809</v>
      </c>
      <c r="O1412" s="16">
        <v>45809</v>
      </c>
      <c r="Q1412" t="s">
        <v>413</v>
      </c>
      <c r="R1412" t="s">
        <v>414</v>
      </c>
      <c r="S1412">
        <v>10014620</v>
      </c>
      <c r="T1412" t="s">
        <v>413</v>
      </c>
      <c r="AE1412">
        <v>0</v>
      </c>
      <c r="AG1412">
        <v>0</v>
      </c>
      <c r="AI1412" t="s">
        <v>360</v>
      </c>
      <c r="AM1412">
        <v>0.29166666666667002</v>
      </c>
      <c r="AN1412">
        <v>0.29166666666667002</v>
      </c>
      <c r="AO1412">
        <v>0</v>
      </c>
      <c r="AP1412">
        <v>0</v>
      </c>
      <c r="AQ1412">
        <v>1001841614</v>
      </c>
      <c r="AR1412">
        <v>5101210</v>
      </c>
      <c r="AS1412">
        <v>2</v>
      </c>
    </row>
    <row r="1413" spans="1:45" x14ac:dyDescent="0.35">
      <c r="A1413">
        <v>6589082</v>
      </c>
      <c r="B1413">
        <v>0</v>
      </c>
      <c r="C1413">
        <v>10</v>
      </c>
      <c r="D1413" t="s">
        <v>376</v>
      </c>
      <c r="E1413" t="s">
        <v>1324</v>
      </c>
      <c r="F1413" t="s">
        <v>310</v>
      </c>
      <c r="G1413" t="s">
        <v>3513</v>
      </c>
      <c r="H1413">
        <v>10</v>
      </c>
      <c r="I1413">
        <v>2</v>
      </c>
      <c r="J1413">
        <v>0</v>
      </c>
      <c r="K1413">
        <v>5</v>
      </c>
      <c r="L1413" t="s">
        <v>355</v>
      </c>
      <c r="M1413">
        <v>0</v>
      </c>
      <c r="N1413" s="16">
        <v>45809</v>
      </c>
      <c r="O1413" s="16">
        <v>45809</v>
      </c>
      <c r="Q1413" t="s">
        <v>313</v>
      </c>
      <c r="R1413" t="s">
        <v>314</v>
      </c>
      <c r="S1413">
        <v>10014619</v>
      </c>
      <c r="T1413" t="s">
        <v>313</v>
      </c>
      <c r="AE1413">
        <v>0</v>
      </c>
      <c r="AF1413" s="16"/>
      <c r="AG1413">
        <v>0</v>
      </c>
      <c r="AI1413" t="s">
        <v>360</v>
      </c>
      <c r="AM1413">
        <v>0</v>
      </c>
      <c r="AN1413">
        <v>9.5243055555559994E-2</v>
      </c>
      <c r="AO1413">
        <v>0</v>
      </c>
      <c r="AP1413">
        <v>0</v>
      </c>
      <c r="AQ1413">
        <v>1001841519</v>
      </c>
      <c r="AR1413">
        <v>5101106</v>
      </c>
      <c r="AS1413">
        <v>2</v>
      </c>
    </row>
    <row r="1414" spans="1:45" x14ac:dyDescent="0.35">
      <c r="A1414">
        <v>6589084</v>
      </c>
      <c r="B1414">
        <v>0</v>
      </c>
      <c r="C1414">
        <v>10</v>
      </c>
      <c r="D1414" t="s">
        <v>376</v>
      </c>
      <c r="E1414" t="s">
        <v>1324</v>
      </c>
      <c r="F1414" t="s">
        <v>310</v>
      </c>
      <c r="G1414" t="s">
        <v>3512</v>
      </c>
      <c r="H1414">
        <v>10</v>
      </c>
      <c r="I1414">
        <v>2</v>
      </c>
      <c r="J1414">
        <v>0</v>
      </c>
      <c r="K1414">
        <v>5</v>
      </c>
      <c r="L1414" t="s">
        <v>355</v>
      </c>
      <c r="M1414">
        <v>0</v>
      </c>
      <c r="N1414" s="16">
        <v>45809</v>
      </c>
      <c r="O1414" s="16">
        <v>45809</v>
      </c>
      <c r="Q1414" t="s">
        <v>233</v>
      </c>
      <c r="R1414" t="s">
        <v>301</v>
      </c>
      <c r="S1414">
        <v>10014623</v>
      </c>
      <c r="T1414" t="s">
        <v>233</v>
      </c>
      <c r="AE1414">
        <v>0</v>
      </c>
      <c r="AG1414">
        <v>0</v>
      </c>
      <c r="AI1414" t="s">
        <v>360</v>
      </c>
      <c r="AM1414">
        <v>0</v>
      </c>
      <c r="AN1414">
        <v>0.19047453703704001</v>
      </c>
      <c r="AO1414">
        <v>0</v>
      </c>
      <c r="AP1414">
        <v>0</v>
      </c>
      <c r="AQ1414">
        <v>1001841520</v>
      </c>
      <c r="AR1414">
        <v>5101107</v>
      </c>
      <c r="AS1414">
        <v>2</v>
      </c>
    </row>
    <row r="1415" spans="1:45" x14ac:dyDescent="0.35">
      <c r="A1415">
        <v>6589089</v>
      </c>
      <c r="B1415">
        <v>0</v>
      </c>
      <c r="C1415">
        <v>10</v>
      </c>
      <c r="D1415" t="s">
        <v>376</v>
      </c>
      <c r="E1415" t="s">
        <v>1324</v>
      </c>
      <c r="F1415" t="s">
        <v>310</v>
      </c>
      <c r="G1415" t="s">
        <v>3511</v>
      </c>
      <c r="H1415">
        <v>10</v>
      </c>
      <c r="I1415">
        <v>2</v>
      </c>
      <c r="J1415">
        <v>0</v>
      </c>
      <c r="K1415">
        <v>5</v>
      </c>
      <c r="L1415" t="s">
        <v>355</v>
      </c>
      <c r="M1415">
        <v>0</v>
      </c>
      <c r="N1415" s="16">
        <v>45809</v>
      </c>
      <c r="O1415" s="16">
        <v>45809</v>
      </c>
      <c r="Q1415" t="s">
        <v>228</v>
      </c>
      <c r="R1415" t="s">
        <v>387</v>
      </c>
      <c r="S1415">
        <v>10014624</v>
      </c>
      <c r="T1415" t="s">
        <v>228</v>
      </c>
      <c r="AE1415">
        <v>0</v>
      </c>
      <c r="AF1415" s="16"/>
      <c r="AG1415">
        <v>0</v>
      </c>
      <c r="AI1415" t="s">
        <v>360</v>
      </c>
      <c r="AM1415">
        <v>0</v>
      </c>
      <c r="AN1415">
        <v>9.5243055555559994E-2</v>
      </c>
      <c r="AO1415">
        <v>0</v>
      </c>
      <c r="AP1415">
        <v>0</v>
      </c>
      <c r="AQ1415">
        <v>1001841831</v>
      </c>
      <c r="AR1415">
        <v>5101510</v>
      </c>
      <c r="AS1415">
        <v>2</v>
      </c>
    </row>
    <row r="1416" spans="1:45" x14ac:dyDescent="0.35">
      <c r="A1416">
        <v>6589093</v>
      </c>
      <c r="B1416">
        <v>0</v>
      </c>
      <c r="C1416">
        <v>10</v>
      </c>
      <c r="D1416" t="s">
        <v>376</v>
      </c>
      <c r="E1416" t="s">
        <v>359</v>
      </c>
      <c r="F1416" t="s">
        <v>310</v>
      </c>
      <c r="G1416" t="s">
        <v>3510</v>
      </c>
      <c r="H1416">
        <v>10</v>
      </c>
      <c r="I1416">
        <v>2</v>
      </c>
      <c r="J1416">
        <v>0</v>
      </c>
      <c r="K1416">
        <v>5</v>
      </c>
      <c r="L1416" t="s">
        <v>355</v>
      </c>
      <c r="M1416">
        <v>0</v>
      </c>
      <c r="N1416" s="16">
        <v>45831</v>
      </c>
      <c r="O1416" s="16">
        <v>45831</v>
      </c>
      <c r="Q1416" t="s">
        <v>219</v>
      </c>
      <c r="R1416" t="s">
        <v>292</v>
      </c>
      <c r="S1416">
        <v>10017586</v>
      </c>
      <c r="T1416" t="s">
        <v>219</v>
      </c>
      <c r="AE1416">
        <v>0</v>
      </c>
      <c r="AG1416">
        <v>0</v>
      </c>
      <c r="AI1416" t="s">
        <v>363</v>
      </c>
      <c r="AM1416">
        <v>0</v>
      </c>
      <c r="AN1416">
        <v>0.14285879629629999</v>
      </c>
      <c r="AO1416">
        <v>0</v>
      </c>
      <c r="AP1416">
        <v>0</v>
      </c>
      <c r="AQ1416">
        <v>1001842196</v>
      </c>
      <c r="AR1416">
        <v>5101680</v>
      </c>
      <c r="AS1416">
        <v>3</v>
      </c>
    </row>
    <row r="1417" spans="1:45" x14ac:dyDescent="0.35">
      <c r="A1417">
        <v>6589094</v>
      </c>
      <c r="B1417">
        <v>0</v>
      </c>
      <c r="C1417">
        <v>10</v>
      </c>
      <c r="D1417" t="s">
        <v>376</v>
      </c>
      <c r="E1417" t="s">
        <v>359</v>
      </c>
      <c r="F1417" t="s">
        <v>310</v>
      </c>
      <c r="G1417" t="s">
        <v>3509</v>
      </c>
      <c r="H1417">
        <v>10</v>
      </c>
      <c r="I1417">
        <v>2</v>
      </c>
      <c r="J1417">
        <v>0</v>
      </c>
      <c r="K1417">
        <v>5</v>
      </c>
      <c r="L1417" t="s">
        <v>355</v>
      </c>
      <c r="M1417">
        <v>0</v>
      </c>
      <c r="N1417" s="16">
        <v>45833</v>
      </c>
      <c r="O1417" s="16">
        <v>45833</v>
      </c>
      <c r="Q1417" t="s">
        <v>215</v>
      </c>
      <c r="R1417" t="s">
        <v>290</v>
      </c>
      <c r="S1417">
        <v>10018371</v>
      </c>
      <c r="T1417" t="s">
        <v>215</v>
      </c>
      <c r="AE1417">
        <v>0</v>
      </c>
      <c r="AG1417">
        <v>0</v>
      </c>
      <c r="AI1417" t="s">
        <v>360</v>
      </c>
      <c r="AM1417">
        <v>0</v>
      </c>
      <c r="AN1417">
        <v>0.19047453703704001</v>
      </c>
      <c r="AO1417">
        <v>0</v>
      </c>
      <c r="AP1417">
        <v>0</v>
      </c>
      <c r="AQ1417">
        <v>1001842475</v>
      </c>
      <c r="AR1417">
        <v>5102295</v>
      </c>
      <c r="AS1417">
        <v>2</v>
      </c>
    </row>
    <row r="1418" spans="1:45" x14ac:dyDescent="0.35">
      <c r="A1418">
        <v>6589247</v>
      </c>
      <c r="B1418">
        <v>0</v>
      </c>
      <c r="C1418">
        <v>10</v>
      </c>
      <c r="D1418" t="s">
        <v>376</v>
      </c>
      <c r="E1418" t="s">
        <v>1324</v>
      </c>
      <c r="F1418" t="s">
        <v>310</v>
      </c>
      <c r="G1418" t="s">
        <v>3527</v>
      </c>
      <c r="H1418">
        <v>10</v>
      </c>
      <c r="I1418">
        <v>2</v>
      </c>
      <c r="J1418">
        <v>0</v>
      </c>
      <c r="K1418">
        <v>5</v>
      </c>
      <c r="L1418" t="s">
        <v>355</v>
      </c>
      <c r="M1418">
        <v>0</v>
      </c>
      <c r="N1418" s="16">
        <v>45808</v>
      </c>
      <c r="O1418" s="16">
        <v>45808</v>
      </c>
      <c r="Q1418" t="s">
        <v>218</v>
      </c>
      <c r="R1418" t="s">
        <v>279</v>
      </c>
      <c r="S1418">
        <v>10014633</v>
      </c>
      <c r="T1418" t="s">
        <v>218</v>
      </c>
      <c r="AE1418">
        <v>0</v>
      </c>
      <c r="AG1418">
        <v>0</v>
      </c>
      <c r="AI1418" t="s">
        <v>360</v>
      </c>
      <c r="AM1418">
        <v>0</v>
      </c>
      <c r="AN1418">
        <v>0.19047453703704001</v>
      </c>
      <c r="AO1418">
        <v>0</v>
      </c>
      <c r="AP1418">
        <v>0</v>
      </c>
      <c r="AQ1418">
        <v>1001842481</v>
      </c>
      <c r="AR1418">
        <v>5102302</v>
      </c>
      <c r="AS1418">
        <v>2</v>
      </c>
    </row>
    <row r="1419" spans="1:45" x14ac:dyDescent="0.35">
      <c r="A1419">
        <v>6589248</v>
      </c>
      <c r="B1419">
        <v>0</v>
      </c>
      <c r="C1419">
        <v>10</v>
      </c>
      <c r="D1419" t="s">
        <v>376</v>
      </c>
      <c r="E1419" t="s">
        <v>1324</v>
      </c>
      <c r="F1419" t="s">
        <v>310</v>
      </c>
      <c r="G1419" t="s">
        <v>3528</v>
      </c>
      <c r="H1419">
        <v>10</v>
      </c>
      <c r="I1419">
        <v>2</v>
      </c>
      <c r="J1419">
        <v>0</v>
      </c>
      <c r="K1419">
        <v>5</v>
      </c>
      <c r="L1419" t="s">
        <v>355</v>
      </c>
      <c r="M1419">
        <v>0</v>
      </c>
      <c r="N1419" s="16">
        <v>45889</v>
      </c>
      <c r="O1419" s="16">
        <v>45889</v>
      </c>
      <c r="Q1419" t="s">
        <v>134</v>
      </c>
      <c r="R1419" t="s">
        <v>271</v>
      </c>
      <c r="S1419">
        <v>10014658</v>
      </c>
      <c r="T1419" t="s">
        <v>134</v>
      </c>
      <c r="AE1419">
        <v>0</v>
      </c>
      <c r="AF1419" s="16"/>
      <c r="AG1419">
        <v>0</v>
      </c>
      <c r="AI1419" t="s">
        <v>360</v>
      </c>
      <c r="AM1419">
        <v>0</v>
      </c>
      <c r="AN1419">
        <v>0.14285879629629999</v>
      </c>
      <c r="AO1419">
        <v>0</v>
      </c>
      <c r="AP1419">
        <v>0</v>
      </c>
      <c r="AQ1419">
        <v>1001842545</v>
      </c>
      <c r="AR1419">
        <v>5102442</v>
      </c>
      <c r="AS1419">
        <v>2</v>
      </c>
    </row>
    <row r="1420" spans="1:45" x14ac:dyDescent="0.35">
      <c r="A1420">
        <v>6589255</v>
      </c>
      <c r="B1420">
        <v>0</v>
      </c>
      <c r="C1420">
        <v>10</v>
      </c>
      <c r="D1420" t="s">
        <v>376</v>
      </c>
      <c r="E1420" t="s">
        <v>1324</v>
      </c>
      <c r="F1420" t="s">
        <v>310</v>
      </c>
      <c r="G1420" t="s">
        <v>3527</v>
      </c>
      <c r="H1420">
        <v>10</v>
      </c>
      <c r="I1420">
        <v>2</v>
      </c>
      <c r="J1420">
        <v>0</v>
      </c>
      <c r="K1420">
        <v>5</v>
      </c>
      <c r="L1420" t="s">
        <v>355</v>
      </c>
      <c r="M1420">
        <v>0</v>
      </c>
      <c r="N1420" s="16">
        <v>45808</v>
      </c>
      <c r="O1420" s="16">
        <v>45808</v>
      </c>
      <c r="Q1420" t="s">
        <v>177</v>
      </c>
      <c r="R1420" t="s">
        <v>278</v>
      </c>
      <c r="S1420">
        <v>10014634</v>
      </c>
      <c r="T1420" t="s">
        <v>177</v>
      </c>
      <c r="AE1420">
        <v>0</v>
      </c>
      <c r="AG1420">
        <v>0</v>
      </c>
      <c r="AI1420" t="s">
        <v>360</v>
      </c>
      <c r="AM1420">
        <v>0</v>
      </c>
      <c r="AN1420">
        <v>0.19047453703704001</v>
      </c>
      <c r="AO1420">
        <v>0</v>
      </c>
      <c r="AP1420">
        <v>0</v>
      </c>
      <c r="AQ1420">
        <v>1001842546</v>
      </c>
      <c r="AR1420">
        <v>5102444</v>
      </c>
      <c r="AS1420">
        <v>2</v>
      </c>
    </row>
    <row r="1421" spans="1:45" x14ac:dyDescent="0.35">
      <c r="A1421">
        <v>6589256</v>
      </c>
      <c r="B1421">
        <v>0</v>
      </c>
      <c r="C1421">
        <v>10</v>
      </c>
      <c r="D1421" t="s">
        <v>376</v>
      </c>
      <c r="E1421" t="s">
        <v>1324</v>
      </c>
      <c r="F1421" t="s">
        <v>310</v>
      </c>
      <c r="G1421" t="s">
        <v>3526</v>
      </c>
      <c r="H1421">
        <v>10</v>
      </c>
      <c r="I1421">
        <v>2</v>
      </c>
      <c r="J1421">
        <v>0</v>
      </c>
      <c r="K1421">
        <v>5</v>
      </c>
      <c r="L1421" t="s">
        <v>355</v>
      </c>
      <c r="M1421">
        <v>0</v>
      </c>
      <c r="N1421" s="16">
        <v>45889</v>
      </c>
      <c r="O1421" s="16">
        <v>45889</v>
      </c>
      <c r="Q1421" t="s">
        <v>126</v>
      </c>
      <c r="R1421" t="s">
        <v>391</v>
      </c>
      <c r="S1421">
        <v>10014657</v>
      </c>
      <c r="T1421" t="s">
        <v>126</v>
      </c>
      <c r="AE1421">
        <v>0</v>
      </c>
      <c r="AG1421">
        <v>0</v>
      </c>
      <c r="AI1421" t="s">
        <v>360</v>
      </c>
      <c r="AM1421">
        <v>0</v>
      </c>
      <c r="AN1421">
        <v>0.19047453703704001</v>
      </c>
      <c r="AO1421">
        <v>0</v>
      </c>
      <c r="AP1421">
        <v>0</v>
      </c>
      <c r="AQ1421">
        <v>1001842547</v>
      </c>
      <c r="AR1421">
        <v>5102445</v>
      </c>
      <c r="AS1421">
        <v>2</v>
      </c>
    </row>
    <row r="1422" spans="1:45" x14ac:dyDescent="0.35">
      <c r="A1422">
        <v>6589791</v>
      </c>
      <c r="B1422">
        <v>0</v>
      </c>
      <c r="C1422">
        <v>10</v>
      </c>
      <c r="D1422" t="s">
        <v>376</v>
      </c>
      <c r="E1422" t="s">
        <v>1324</v>
      </c>
      <c r="F1422" t="s">
        <v>310</v>
      </c>
      <c r="G1422" t="s">
        <v>3525</v>
      </c>
      <c r="H1422">
        <v>8</v>
      </c>
      <c r="I1422">
        <v>2</v>
      </c>
      <c r="J1422">
        <v>0</v>
      </c>
      <c r="K1422">
        <v>4</v>
      </c>
      <c r="L1422" t="s">
        <v>355</v>
      </c>
      <c r="M1422">
        <v>0</v>
      </c>
      <c r="N1422" s="16">
        <v>45889</v>
      </c>
      <c r="O1422" s="16">
        <v>45889</v>
      </c>
      <c r="Q1422" t="s">
        <v>137</v>
      </c>
      <c r="R1422" t="s">
        <v>388</v>
      </c>
      <c r="S1422">
        <v>10014595</v>
      </c>
      <c r="T1422" t="s">
        <v>137</v>
      </c>
      <c r="AE1422">
        <v>0</v>
      </c>
      <c r="AG1422">
        <v>0</v>
      </c>
      <c r="AI1422" t="s">
        <v>360</v>
      </c>
      <c r="AM1422">
        <v>0</v>
      </c>
      <c r="AN1422">
        <v>0.47619212962962998</v>
      </c>
      <c r="AO1422">
        <v>0</v>
      </c>
      <c r="AP1422">
        <v>0</v>
      </c>
      <c r="AQ1422">
        <v>1001845183</v>
      </c>
      <c r="AR1422">
        <v>5105153</v>
      </c>
      <c r="AS1422">
        <v>2</v>
      </c>
    </row>
    <row r="1423" spans="1:45" x14ac:dyDescent="0.35">
      <c r="A1423">
        <v>6589792</v>
      </c>
      <c r="B1423">
        <v>0</v>
      </c>
      <c r="C1423">
        <v>10</v>
      </c>
      <c r="D1423" t="s">
        <v>376</v>
      </c>
      <c r="E1423" t="s">
        <v>1324</v>
      </c>
      <c r="F1423" t="s">
        <v>310</v>
      </c>
      <c r="G1423" t="s">
        <v>3524</v>
      </c>
      <c r="H1423">
        <v>10</v>
      </c>
      <c r="I1423">
        <v>2</v>
      </c>
      <c r="J1423">
        <v>0</v>
      </c>
      <c r="K1423">
        <v>5</v>
      </c>
      <c r="L1423" t="s">
        <v>355</v>
      </c>
      <c r="M1423">
        <v>0</v>
      </c>
      <c r="N1423" s="16">
        <v>45889</v>
      </c>
      <c r="O1423" s="16">
        <v>45889</v>
      </c>
      <c r="Q1423" t="s">
        <v>128</v>
      </c>
      <c r="R1423" t="s">
        <v>390</v>
      </c>
      <c r="S1423">
        <v>10014594</v>
      </c>
      <c r="T1423" t="s">
        <v>128</v>
      </c>
      <c r="AE1423">
        <v>0.5</v>
      </c>
      <c r="AF1423" s="16">
        <v>45772</v>
      </c>
      <c r="AG1423">
        <v>0.5</v>
      </c>
      <c r="AI1423" t="s">
        <v>360</v>
      </c>
      <c r="AM1423">
        <v>0</v>
      </c>
      <c r="AN1423">
        <v>0.14285879629629999</v>
      </c>
      <c r="AO1423">
        <v>0</v>
      </c>
      <c r="AP1423">
        <v>0</v>
      </c>
      <c r="AQ1423">
        <v>1001845184</v>
      </c>
      <c r="AR1423">
        <v>5105154</v>
      </c>
      <c r="AS1423">
        <v>2</v>
      </c>
    </row>
    <row r="1424" spans="1:45" x14ac:dyDescent="0.35">
      <c r="A1424">
        <v>6589841</v>
      </c>
      <c r="B1424">
        <v>0</v>
      </c>
      <c r="C1424">
        <v>10</v>
      </c>
      <c r="D1424" t="s">
        <v>376</v>
      </c>
      <c r="E1424" t="s">
        <v>1324</v>
      </c>
      <c r="F1424" t="s">
        <v>310</v>
      </c>
      <c r="G1424" t="s">
        <v>3549</v>
      </c>
      <c r="H1424">
        <v>0</v>
      </c>
      <c r="I1424">
        <v>2</v>
      </c>
      <c r="J1424">
        <v>0</v>
      </c>
      <c r="K1424">
        <v>4</v>
      </c>
      <c r="L1424" t="s">
        <v>355</v>
      </c>
      <c r="M1424">
        <v>0</v>
      </c>
      <c r="N1424" s="16">
        <v>45845</v>
      </c>
      <c r="O1424" s="16">
        <v>45845</v>
      </c>
      <c r="Q1424" t="s">
        <v>156</v>
      </c>
      <c r="R1424" t="s">
        <v>311</v>
      </c>
      <c r="S1424">
        <v>10016283</v>
      </c>
      <c r="T1424" t="s">
        <v>156</v>
      </c>
      <c r="AE1424">
        <v>0</v>
      </c>
      <c r="AG1424">
        <v>0</v>
      </c>
      <c r="AI1424" t="s">
        <v>360</v>
      </c>
      <c r="AM1424">
        <v>0</v>
      </c>
      <c r="AN1424">
        <v>9.5243055555559994E-2</v>
      </c>
      <c r="AO1424">
        <v>0</v>
      </c>
      <c r="AP1424">
        <v>0</v>
      </c>
      <c r="AQ1424">
        <v>1001845187</v>
      </c>
      <c r="AR1424">
        <v>5105157</v>
      </c>
      <c r="AS1424">
        <v>2</v>
      </c>
    </row>
    <row r="1425" spans="1:45" x14ac:dyDescent="0.35">
      <c r="A1425">
        <v>6589846</v>
      </c>
      <c r="B1425">
        <v>0</v>
      </c>
      <c r="C1425">
        <v>10</v>
      </c>
      <c r="D1425" t="s">
        <v>377</v>
      </c>
      <c r="E1425" t="s">
        <v>359</v>
      </c>
      <c r="F1425" t="s">
        <v>310</v>
      </c>
      <c r="G1425" t="s">
        <v>3548</v>
      </c>
      <c r="H1425">
        <v>9</v>
      </c>
      <c r="I1425">
        <v>3</v>
      </c>
      <c r="J1425">
        <v>0</v>
      </c>
      <c r="K1425">
        <v>3</v>
      </c>
      <c r="L1425" t="s">
        <v>355</v>
      </c>
      <c r="M1425">
        <v>0</v>
      </c>
      <c r="N1425" s="16">
        <v>45808</v>
      </c>
      <c r="O1425" s="16">
        <v>45808</v>
      </c>
      <c r="Q1425" t="s">
        <v>184</v>
      </c>
      <c r="R1425" t="s">
        <v>312</v>
      </c>
      <c r="S1425">
        <v>10014609</v>
      </c>
      <c r="T1425" t="s">
        <v>184</v>
      </c>
      <c r="AE1425">
        <v>0</v>
      </c>
      <c r="AF1425" s="16"/>
      <c r="AG1425">
        <v>0</v>
      </c>
      <c r="AI1425" t="s">
        <v>360</v>
      </c>
      <c r="AM1425">
        <v>0</v>
      </c>
      <c r="AN1425">
        <v>0.14285879629629999</v>
      </c>
      <c r="AO1425">
        <v>0</v>
      </c>
      <c r="AP1425">
        <v>0</v>
      </c>
      <c r="AQ1425">
        <v>1001845188</v>
      </c>
      <c r="AR1425">
        <v>5105159</v>
      </c>
      <c r="AS1425">
        <v>2</v>
      </c>
    </row>
    <row r="1426" spans="1:45" x14ac:dyDescent="0.35">
      <c r="A1426">
        <v>6589848</v>
      </c>
      <c r="B1426">
        <v>0</v>
      </c>
      <c r="C1426">
        <v>10</v>
      </c>
      <c r="D1426" t="s">
        <v>203</v>
      </c>
      <c r="E1426" t="s">
        <v>1324</v>
      </c>
      <c r="F1426" t="s">
        <v>310</v>
      </c>
      <c r="G1426" t="s">
        <v>3547</v>
      </c>
      <c r="H1426">
        <v>4</v>
      </c>
      <c r="I1426">
        <v>2</v>
      </c>
      <c r="J1426">
        <v>0</v>
      </c>
      <c r="K1426">
        <v>2</v>
      </c>
      <c r="L1426" t="s">
        <v>355</v>
      </c>
      <c r="M1426">
        <v>0</v>
      </c>
      <c r="N1426" s="16">
        <v>45839</v>
      </c>
      <c r="O1426" s="16">
        <v>45839</v>
      </c>
      <c r="Q1426" t="s">
        <v>165</v>
      </c>
      <c r="R1426" t="s">
        <v>273</v>
      </c>
      <c r="S1426">
        <v>10017653</v>
      </c>
      <c r="T1426" t="s">
        <v>272</v>
      </c>
      <c r="AE1426">
        <v>0</v>
      </c>
      <c r="AG1426">
        <v>0</v>
      </c>
      <c r="AI1426" t="s">
        <v>360</v>
      </c>
      <c r="AM1426">
        <v>0</v>
      </c>
      <c r="AN1426">
        <v>0.38094907407407003</v>
      </c>
      <c r="AO1426">
        <v>0</v>
      </c>
      <c r="AP1426">
        <v>0</v>
      </c>
      <c r="AQ1426">
        <v>1001845190</v>
      </c>
      <c r="AR1426">
        <v>5105161</v>
      </c>
      <c r="AS1426">
        <v>2</v>
      </c>
    </row>
    <row r="1427" spans="1:45" x14ac:dyDescent="0.35">
      <c r="A1427">
        <v>6590128</v>
      </c>
      <c r="B1427">
        <v>0</v>
      </c>
      <c r="C1427">
        <v>10</v>
      </c>
      <c r="D1427" t="s">
        <v>203</v>
      </c>
      <c r="E1427" t="s">
        <v>1324</v>
      </c>
      <c r="F1427" t="s">
        <v>310</v>
      </c>
      <c r="G1427" t="s">
        <v>3546</v>
      </c>
      <c r="H1427">
        <v>2</v>
      </c>
      <c r="I1427">
        <v>1</v>
      </c>
      <c r="J1427">
        <v>0</v>
      </c>
      <c r="K1427">
        <v>2</v>
      </c>
      <c r="L1427" t="s">
        <v>355</v>
      </c>
      <c r="M1427">
        <v>0</v>
      </c>
      <c r="N1427" s="16">
        <v>45858</v>
      </c>
      <c r="O1427" s="16">
        <v>45858</v>
      </c>
      <c r="Q1427" t="s">
        <v>165</v>
      </c>
      <c r="R1427" t="s">
        <v>273</v>
      </c>
      <c r="S1427">
        <v>10017653</v>
      </c>
      <c r="T1427" t="s">
        <v>272</v>
      </c>
      <c r="AE1427">
        <v>0</v>
      </c>
      <c r="AF1427" s="16"/>
      <c r="AG1427">
        <v>0</v>
      </c>
      <c r="AI1427" t="s">
        <v>360</v>
      </c>
      <c r="AM1427">
        <v>0</v>
      </c>
      <c r="AN1427">
        <v>0.14287037037037001</v>
      </c>
      <c r="AO1427">
        <v>0</v>
      </c>
      <c r="AP1427">
        <v>0</v>
      </c>
      <c r="AQ1427">
        <v>1001845199</v>
      </c>
      <c r="AR1427">
        <v>5105162</v>
      </c>
      <c r="AS1427">
        <v>2</v>
      </c>
    </row>
    <row r="1428" spans="1:45" x14ac:dyDescent="0.35">
      <c r="A1428">
        <v>6590145</v>
      </c>
      <c r="B1428">
        <v>0</v>
      </c>
      <c r="C1428">
        <v>10</v>
      </c>
      <c r="D1428" t="s">
        <v>203</v>
      </c>
      <c r="E1428" t="s">
        <v>359</v>
      </c>
      <c r="F1428" t="s">
        <v>310</v>
      </c>
      <c r="G1428" t="s">
        <v>3545</v>
      </c>
      <c r="H1428">
        <v>8</v>
      </c>
      <c r="I1428">
        <v>2</v>
      </c>
      <c r="J1428">
        <v>0</v>
      </c>
      <c r="K1428">
        <v>4</v>
      </c>
      <c r="L1428" t="s">
        <v>355</v>
      </c>
      <c r="M1428">
        <v>0</v>
      </c>
      <c r="N1428" s="16">
        <v>45772</v>
      </c>
      <c r="O1428" s="16">
        <v>45772</v>
      </c>
      <c r="Q1428" t="s">
        <v>128</v>
      </c>
      <c r="R1428" t="s">
        <v>390</v>
      </c>
      <c r="S1428">
        <v>10014594</v>
      </c>
      <c r="T1428" t="s">
        <v>128</v>
      </c>
      <c r="AE1428">
        <v>0</v>
      </c>
      <c r="AG1428">
        <v>0</v>
      </c>
      <c r="AI1428" t="s">
        <v>360</v>
      </c>
      <c r="AM1428">
        <v>0</v>
      </c>
      <c r="AN1428">
        <v>0.33334490740741002</v>
      </c>
      <c r="AO1428">
        <v>0</v>
      </c>
      <c r="AP1428">
        <v>0</v>
      </c>
      <c r="AQ1428">
        <v>1001845200</v>
      </c>
      <c r="AR1428">
        <v>5105163</v>
      </c>
      <c r="AS1428">
        <v>2</v>
      </c>
    </row>
    <row r="1429" spans="1:45" x14ac:dyDescent="0.35">
      <c r="A1429">
        <v>6590243</v>
      </c>
      <c r="B1429">
        <v>0</v>
      </c>
      <c r="C1429">
        <v>10</v>
      </c>
      <c r="D1429" t="s">
        <v>376</v>
      </c>
      <c r="E1429" t="s">
        <v>1324</v>
      </c>
      <c r="F1429" t="s">
        <v>310</v>
      </c>
      <c r="G1429" t="s">
        <v>3544</v>
      </c>
      <c r="H1429">
        <v>0</v>
      </c>
      <c r="I1429">
        <v>2</v>
      </c>
      <c r="J1429">
        <v>0</v>
      </c>
      <c r="K1429">
        <v>4</v>
      </c>
      <c r="L1429" t="s">
        <v>355</v>
      </c>
      <c r="M1429">
        <v>0</v>
      </c>
      <c r="N1429" s="16">
        <v>45808</v>
      </c>
      <c r="O1429" s="16">
        <v>45808</v>
      </c>
      <c r="Q1429" t="s">
        <v>175</v>
      </c>
      <c r="R1429" t="s">
        <v>394</v>
      </c>
      <c r="S1429">
        <v>10017395</v>
      </c>
      <c r="T1429" t="s">
        <v>175</v>
      </c>
      <c r="AE1429">
        <v>0</v>
      </c>
      <c r="AG1429">
        <v>0</v>
      </c>
      <c r="AI1429" t="s">
        <v>360</v>
      </c>
      <c r="AM1429">
        <v>0</v>
      </c>
      <c r="AN1429">
        <v>9.5243055555559994E-2</v>
      </c>
      <c r="AO1429">
        <v>0</v>
      </c>
      <c r="AP1429">
        <v>0</v>
      </c>
      <c r="AQ1429">
        <v>1001845201</v>
      </c>
      <c r="AR1429">
        <v>5105164</v>
      </c>
      <c r="AS1429">
        <v>2</v>
      </c>
    </row>
    <row r="1430" spans="1:45" x14ac:dyDescent="0.35">
      <c r="A1430">
        <v>6590244</v>
      </c>
      <c r="B1430">
        <v>0</v>
      </c>
      <c r="C1430">
        <v>10</v>
      </c>
      <c r="D1430" t="s">
        <v>376</v>
      </c>
      <c r="E1430" t="s">
        <v>1324</v>
      </c>
      <c r="F1430" t="s">
        <v>310</v>
      </c>
      <c r="G1430" t="s">
        <v>3543</v>
      </c>
      <c r="H1430">
        <v>8</v>
      </c>
      <c r="I1430">
        <v>2</v>
      </c>
      <c r="J1430">
        <v>0</v>
      </c>
      <c r="K1430">
        <v>4</v>
      </c>
      <c r="L1430" t="s">
        <v>355</v>
      </c>
      <c r="M1430">
        <v>0</v>
      </c>
      <c r="N1430" s="16">
        <v>45889</v>
      </c>
      <c r="O1430" s="16">
        <v>45889</v>
      </c>
      <c r="Q1430" t="s">
        <v>165</v>
      </c>
      <c r="R1430" t="s">
        <v>273</v>
      </c>
      <c r="S1430">
        <v>10017653</v>
      </c>
      <c r="T1430" t="s">
        <v>272</v>
      </c>
      <c r="AE1430">
        <v>0</v>
      </c>
      <c r="AF1430" s="16"/>
      <c r="AG1430">
        <v>0</v>
      </c>
      <c r="AI1430" t="s">
        <v>360</v>
      </c>
      <c r="AM1430">
        <v>0</v>
      </c>
      <c r="AN1430">
        <v>9.5243055555559994E-2</v>
      </c>
      <c r="AO1430">
        <v>0</v>
      </c>
      <c r="AP1430">
        <v>0</v>
      </c>
      <c r="AQ1430">
        <v>1001845203</v>
      </c>
      <c r="AR1430">
        <v>5105166</v>
      </c>
      <c r="AS1430">
        <v>2</v>
      </c>
    </row>
    <row r="1431" spans="1:45" x14ac:dyDescent="0.35">
      <c r="A1431">
        <v>6590245</v>
      </c>
      <c r="B1431">
        <v>0</v>
      </c>
      <c r="C1431">
        <v>10</v>
      </c>
      <c r="D1431" t="s">
        <v>376</v>
      </c>
      <c r="E1431" t="s">
        <v>1324</v>
      </c>
      <c r="F1431" t="s">
        <v>310</v>
      </c>
      <c r="G1431" t="s">
        <v>3542</v>
      </c>
      <c r="H1431">
        <v>8</v>
      </c>
      <c r="I1431">
        <v>2</v>
      </c>
      <c r="J1431">
        <v>0</v>
      </c>
      <c r="K1431">
        <v>4</v>
      </c>
      <c r="L1431" t="s">
        <v>355</v>
      </c>
      <c r="M1431">
        <v>0</v>
      </c>
      <c r="N1431" s="16">
        <v>45845</v>
      </c>
      <c r="O1431" s="16">
        <v>45845</v>
      </c>
      <c r="Q1431" t="s">
        <v>176</v>
      </c>
      <c r="R1431" t="s">
        <v>275</v>
      </c>
      <c r="S1431">
        <v>10014596</v>
      </c>
      <c r="T1431" t="s">
        <v>274</v>
      </c>
      <c r="AE1431">
        <v>0</v>
      </c>
      <c r="AG1431">
        <v>0</v>
      </c>
      <c r="AI1431" t="s">
        <v>360</v>
      </c>
      <c r="AM1431">
        <v>0</v>
      </c>
      <c r="AN1431">
        <v>4.7615740740740001E-2</v>
      </c>
      <c r="AO1431">
        <v>0</v>
      </c>
      <c r="AP1431">
        <v>0</v>
      </c>
      <c r="AQ1431">
        <v>1001845204</v>
      </c>
      <c r="AR1431">
        <v>5105167</v>
      </c>
      <c r="AS1431">
        <v>2</v>
      </c>
    </row>
    <row r="1432" spans="1:45" x14ac:dyDescent="0.35">
      <c r="A1432">
        <v>6590246</v>
      </c>
      <c r="B1432">
        <v>0</v>
      </c>
      <c r="C1432">
        <v>10</v>
      </c>
      <c r="D1432" t="s">
        <v>376</v>
      </c>
      <c r="E1432" t="s">
        <v>1324</v>
      </c>
      <c r="F1432" t="s">
        <v>310</v>
      </c>
      <c r="G1432" t="s">
        <v>3541</v>
      </c>
      <c r="H1432">
        <v>8</v>
      </c>
      <c r="I1432">
        <v>2</v>
      </c>
      <c r="J1432">
        <v>0</v>
      </c>
      <c r="K1432">
        <v>4</v>
      </c>
      <c r="L1432" t="s">
        <v>355</v>
      </c>
      <c r="M1432">
        <v>0</v>
      </c>
      <c r="N1432" s="16">
        <v>45873</v>
      </c>
      <c r="O1432" s="16">
        <v>45873</v>
      </c>
      <c r="Q1432" t="s">
        <v>284</v>
      </c>
      <c r="R1432" t="s">
        <v>285</v>
      </c>
      <c r="S1432">
        <v>10014654</v>
      </c>
      <c r="T1432" t="s">
        <v>284</v>
      </c>
      <c r="AE1432">
        <v>0</v>
      </c>
      <c r="AG1432">
        <v>0</v>
      </c>
      <c r="AI1432" t="s">
        <v>360</v>
      </c>
      <c r="AM1432">
        <v>0</v>
      </c>
      <c r="AN1432">
        <v>9.5243055555559994E-2</v>
      </c>
      <c r="AO1432">
        <v>0</v>
      </c>
      <c r="AP1432">
        <v>0</v>
      </c>
      <c r="AQ1432">
        <v>1001845206</v>
      </c>
      <c r="AR1432">
        <v>5105169</v>
      </c>
      <c r="AS1432">
        <v>2</v>
      </c>
    </row>
    <row r="1433" spans="1:45" x14ac:dyDescent="0.35">
      <c r="A1433">
        <v>6590247</v>
      </c>
      <c r="B1433">
        <v>0</v>
      </c>
      <c r="C1433">
        <v>10</v>
      </c>
      <c r="D1433" t="s">
        <v>376</v>
      </c>
      <c r="E1433" t="s">
        <v>1324</v>
      </c>
      <c r="F1433" t="s">
        <v>310</v>
      </c>
      <c r="G1433" t="s">
        <v>3540</v>
      </c>
      <c r="H1433">
        <v>20</v>
      </c>
      <c r="I1433">
        <v>2</v>
      </c>
      <c r="J1433">
        <v>0</v>
      </c>
      <c r="K1433">
        <v>10</v>
      </c>
      <c r="L1433" t="s">
        <v>355</v>
      </c>
      <c r="M1433">
        <v>0</v>
      </c>
      <c r="N1433" s="16">
        <v>45873</v>
      </c>
      <c r="O1433" s="16">
        <v>45873</v>
      </c>
      <c r="Q1433" t="s">
        <v>288</v>
      </c>
      <c r="R1433" t="s">
        <v>289</v>
      </c>
      <c r="S1433">
        <v>10014653</v>
      </c>
      <c r="T1433" t="s">
        <v>288</v>
      </c>
      <c r="AE1433">
        <v>0</v>
      </c>
      <c r="AG1433">
        <v>0</v>
      </c>
      <c r="AI1433" t="s">
        <v>360</v>
      </c>
      <c r="AM1433">
        <v>0</v>
      </c>
      <c r="AN1433">
        <v>9.5243055555559994E-2</v>
      </c>
      <c r="AO1433">
        <v>0</v>
      </c>
      <c r="AP1433">
        <v>0</v>
      </c>
      <c r="AQ1433">
        <v>1001845213</v>
      </c>
      <c r="AR1433">
        <v>5105177</v>
      </c>
      <c r="AS1433">
        <v>2</v>
      </c>
    </row>
    <row r="1434" spans="1:45" x14ac:dyDescent="0.35">
      <c r="A1434">
        <v>6590248</v>
      </c>
      <c r="B1434">
        <v>0</v>
      </c>
      <c r="C1434">
        <v>10</v>
      </c>
      <c r="D1434" t="s">
        <v>376</v>
      </c>
      <c r="E1434" t="s">
        <v>1324</v>
      </c>
      <c r="F1434" t="s">
        <v>310</v>
      </c>
      <c r="G1434" t="s">
        <v>3539</v>
      </c>
      <c r="H1434">
        <v>10</v>
      </c>
      <c r="I1434">
        <v>2</v>
      </c>
      <c r="J1434">
        <v>0</v>
      </c>
      <c r="K1434">
        <v>5</v>
      </c>
      <c r="L1434" t="s">
        <v>355</v>
      </c>
      <c r="M1434">
        <v>0</v>
      </c>
      <c r="N1434" s="16">
        <v>45889</v>
      </c>
      <c r="O1434" s="16">
        <v>45889</v>
      </c>
      <c r="Q1434" t="s">
        <v>159</v>
      </c>
      <c r="R1434" t="s">
        <v>398</v>
      </c>
      <c r="S1434">
        <v>10014599</v>
      </c>
      <c r="T1434" t="s">
        <v>159</v>
      </c>
      <c r="AE1434">
        <v>0</v>
      </c>
      <c r="AG1434">
        <v>0</v>
      </c>
      <c r="AI1434" t="s">
        <v>360</v>
      </c>
      <c r="AM1434">
        <v>0</v>
      </c>
      <c r="AN1434">
        <v>0.28571759259259</v>
      </c>
      <c r="AO1434">
        <v>0</v>
      </c>
      <c r="AP1434">
        <v>0</v>
      </c>
      <c r="AQ1434">
        <v>1001845216</v>
      </c>
      <c r="AR1434">
        <v>5105180</v>
      </c>
      <c r="AS1434">
        <v>2</v>
      </c>
    </row>
    <row r="1435" spans="1:45" x14ac:dyDescent="0.35">
      <c r="A1435">
        <v>6590255</v>
      </c>
      <c r="B1435">
        <v>0</v>
      </c>
      <c r="C1435">
        <v>10</v>
      </c>
      <c r="D1435" t="s">
        <v>376</v>
      </c>
      <c r="E1435" t="s">
        <v>1324</v>
      </c>
      <c r="F1435" t="s">
        <v>310</v>
      </c>
      <c r="G1435" t="s">
        <v>3538</v>
      </c>
      <c r="H1435">
        <v>10</v>
      </c>
      <c r="I1435">
        <v>2</v>
      </c>
      <c r="J1435">
        <v>0</v>
      </c>
      <c r="K1435">
        <v>5</v>
      </c>
      <c r="L1435" t="s">
        <v>355</v>
      </c>
      <c r="M1435">
        <v>0</v>
      </c>
      <c r="N1435" s="16">
        <v>45889</v>
      </c>
      <c r="O1435" s="16">
        <v>45889</v>
      </c>
      <c r="Q1435" t="s">
        <v>160</v>
      </c>
      <c r="R1435" t="s">
        <v>346</v>
      </c>
      <c r="S1435">
        <v>10014598</v>
      </c>
      <c r="T1435" t="s">
        <v>160</v>
      </c>
      <c r="AE1435">
        <v>0</v>
      </c>
      <c r="AF1435" s="16"/>
      <c r="AG1435">
        <v>0</v>
      </c>
      <c r="AI1435" t="s">
        <v>360</v>
      </c>
      <c r="AM1435">
        <v>0</v>
      </c>
      <c r="AN1435">
        <v>0.14285879629629999</v>
      </c>
      <c r="AO1435">
        <v>0</v>
      </c>
      <c r="AP1435">
        <v>0</v>
      </c>
      <c r="AQ1435">
        <v>1001845217</v>
      </c>
      <c r="AR1435">
        <v>5105181</v>
      </c>
      <c r="AS1435">
        <v>2</v>
      </c>
    </row>
    <row r="1436" spans="1:45" x14ac:dyDescent="0.35">
      <c r="A1436">
        <v>6590279</v>
      </c>
      <c r="B1436">
        <v>0</v>
      </c>
      <c r="C1436">
        <v>10</v>
      </c>
      <c r="D1436" t="s">
        <v>203</v>
      </c>
      <c r="E1436" t="s">
        <v>1324</v>
      </c>
      <c r="F1436" t="s">
        <v>310</v>
      </c>
      <c r="G1436" t="s">
        <v>3537</v>
      </c>
      <c r="H1436">
        <v>6</v>
      </c>
      <c r="I1436">
        <v>2</v>
      </c>
      <c r="J1436">
        <v>0</v>
      </c>
      <c r="K1436">
        <v>3</v>
      </c>
      <c r="L1436" t="s">
        <v>355</v>
      </c>
      <c r="M1436">
        <v>0</v>
      </c>
      <c r="N1436" s="16">
        <v>45901</v>
      </c>
      <c r="O1436" s="16">
        <v>45901</v>
      </c>
      <c r="Q1436" t="s">
        <v>165</v>
      </c>
      <c r="R1436" t="s">
        <v>273</v>
      </c>
      <c r="S1436">
        <v>10017653</v>
      </c>
      <c r="T1436" t="s">
        <v>272</v>
      </c>
      <c r="AE1436">
        <v>0</v>
      </c>
      <c r="AG1436">
        <v>0</v>
      </c>
      <c r="AI1436" t="s">
        <v>360</v>
      </c>
      <c r="AM1436">
        <v>0</v>
      </c>
      <c r="AN1436">
        <v>9.5243055555559994E-2</v>
      </c>
      <c r="AO1436">
        <v>0</v>
      </c>
      <c r="AP1436">
        <v>0</v>
      </c>
      <c r="AQ1436">
        <v>1001845220</v>
      </c>
      <c r="AR1436">
        <v>5105184</v>
      </c>
      <c r="AS1436">
        <v>2</v>
      </c>
    </row>
    <row r="1437" spans="1:45" x14ac:dyDescent="0.35">
      <c r="A1437">
        <v>6590289</v>
      </c>
      <c r="B1437">
        <v>0</v>
      </c>
      <c r="C1437">
        <v>10</v>
      </c>
      <c r="D1437" t="s">
        <v>203</v>
      </c>
      <c r="E1437" t="s">
        <v>1324</v>
      </c>
      <c r="F1437" t="s">
        <v>310</v>
      </c>
      <c r="G1437" t="s">
        <v>3536</v>
      </c>
      <c r="H1437">
        <v>4</v>
      </c>
      <c r="I1437">
        <v>2</v>
      </c>
      <c r="J1437">
        <v>0</v>
      </c>
      <c r="K1437">
        <v>2</v>
      </c>
      <c r="L1437" t="s">
        <v>355</v>
      </c>
      <c r="M1437">
        <v>0</v>
      </c>
      <c r="N1437" s="16">
        <v>45901</v>
      </c>
      <c r="O1437" s="16">
        <v>45901</v>
      </c>
      <c r="Q1437" t="s">
        <v>165</v>
      </c>
      <c r="R1437" t="s">
        <v>273</v>
      </c>
      <c r="S1437">
        <v>10017653</v>
      </c>
      <c r="T1437" t="s">
        <v>272</v>
      </c>
      <c r="AE1437">
        <v>0</v>
      </c>
      <c r="AG1437">
        <v>0</v>
      </c>
      <c r="AI1437" t="s">
        <v>360</v>
      </c>
      <c r="AM1437">
        <v>0</v>
      </c>
      <c r="AN1437">
        <v>0.23809027777778</v>
      </c>
      <c r="AO1437">
        <v>0</v>
      </c>
      <c r="AP1437">
        <v>0</v>
      </c>
      <c r="AQ1437">
        <v>1001845221</v>
      </c>
      <c r="AR1437">
        <v>5105185</v>
      </c>
      <c r="AS1437">
        <v>2</v>
      </c>
    </row>
    <row r="1438" spans="1:45" x14ac:dyDescent="0.35">
      <c r="A1438">
        <v>6590373</v>
      </c>
      <c r="B1438">
        <v>0</v>
      </c>
      <c r="C1438">
        <v>10</v>
      </c>
      <c r="D1438" t="s">
        <v>203</v>
      </c>
      <c r="E1438" t="s">
        <v>1324</v>
      </c>
      <c r="F1438" t="s">
        <v>310</v>
      </c>
      <c r="G1438" t="s">
        <v>3535</v>
      </c>
      <c r="H1438">
        <v>8</v>
      </c>
      <c r="I1438">
        <v>2</v>
      </c>
      <c r="J1438">
        <v>0</v>
      </c>
      <c r="K1438">
        <v>4</v>
      </c>
      <c r="L1438" t="s">
        <v>355</v>
      </c>
      <c r="M1438">
        <v>0</v>
      </c>
      <c r="N1438" s="16">
        <v>45839</v>
      </c>
      <c r="O1438" s="16">
        <v>45839</v>
      </c>
      <c r="Q1438" t="s">
        <v>332</v>
      </c>
      <c r="R1438" t="s">
        <v>333</v>
      </c>
      <c r="S1438">
        <v>10014639</v>
      </c>
      <c r="T1438" t="s">
        <v>332</v>
      </c>
      <c r="AE1438">
        <v>0</v>
      </c>
      <c r="AG1438">
        <v>0</v>
      </c>
      <c r="AI1438" t="s">
        <v>360</v>
      </c>
      <c r="AM1438">
        <v>0</v>
      </c>
      <c r="AN1438">
        <v>0.14285879629629999</v>
      </c>
      <c r="AO1438">
        <v>0</v>
      </c>
      <c r="AP1438">
        <v>0</v>
      </c>
      <c r="AQ1438">
        <v>1001845243</v>
      </c>
      <c r="AR1438">
        <v>5105187</v>
      </c>
      <c r="AS1438">
        <v>2</v>
      </c>
    </row>
    <row r="1439" spans="1:45" x14ac:dyDescent="0.35">
      <c r="A1439">
        <v>6590635</v>
      </c>
      <c r="B1439">
        <v>0</v>
      </c>
      <c r="C1439">
        <v>10</v>
      </c>
      <c r="D1439" t="s">
        <v>129</v>
      </c>
      <c r="E1439" t="s">
        <v>359</v>
      </c>
      <c r="F1439" t="s">
        <v>310</v>
      </c>
      <c r="G1439" t="s">
        <v>1284</v>
      </c>
      <c r="H1439">
        <v>3</v>
      </c>
      <c r="I1439">
        <v>1</v>
      </c>
      <c r="J1439">
        <v>0</v>
      </c>
      <c r="K1439">
        <v>3</v>
      </c>
      <c r="L1439" t="s">
        <v>355</v>
      </c>
      <c r="M1439">
        <v>0</v>
      </c>
      <c r="N1439" s="16">
        <v>45853</v>
      </c>
      <c r="O1439" s="16">
        <v>45853</v>
      </c>
      <c r="Q1439" t="s">
        <v>216</v>
      </c>
      <c r="R1439" t="s">
        <v>282</v>
      </c>
      <c r="S1439">
        <v>10014642</v>
      </c>
      <c r="T1439" t="s">
        <v>216</v>
      </c>
      <c r="AE1439">
        <v>0</v>
      </c>
      <c r="AG1439">
        <v>0</v>
      </c>
      <c r="AI1439" t="s">
        <v>360</v>
      </c>
      <c r="AM1439">
        <v>0</v>
      </c>
      <c r="AN1439">
        <v>0.23809027777778</v>
      </c>
      <c r="AO1439">
        <v>0</v>
      </c>
      <c r="AP1439">
        <v>0</v>
      </c>
      <c r="AQ1439">
        <v>1001845245</v>
      </c>
      <c r="AR1439">
        <v>5105189</v>
      </c>
      <c r="AS1439">
        <v>2</v>
      </c>
    </row>
    <row r="1440" spans="1:45" x14ac:dyDescent="0.35">
      <c r="A1440">
        <v>6590640</v>
      </c>
      <c r="B1440">
        <v>0</v>
      </c>
      <c r="C1440">
        <v>10</v>
      </c>
      <c r="D1440" t="s">
        <v>203</v>
      </c>
      <c r="E1440" t="s">
        <v>359</v>
      </c>
      <c r="F1440" t="s">
        <v>310</v>
      </c>
      <c r="G1440" t="s">
        <v>3534</v>
      </c>
      <c r="H1440">
        <v>1.5</v>
      </c>
      <c r="I1440">
        <v>1</v>
      </c>
      <c r="J1440">
        <v>0</v>
      </c>
      <c r="K1440">
        <v>1.5</v>
      </c>
      <c r="L1440" t="s">
        <v>355</v>
      </c>
      <c r="M1440">
        <v>0</v>
      </c>
      <c r="N1440" s="16">
        <v>45853</v>
      </c>
      <c r="O1440" s="16">
        <v>45853</v>
      </c>
      <c r="Q1440" t="s">
        <v>216</v>
      </c>
      <c r="R1440" t="s">
        <v>282</v>
      </c>
      <c r="S1440">
        <v>10014642</v>
      </c>
      <c r="T1440" t="s">
        <v>216</v>
      </c>
      <c r="AE1440">
        <v>0</v>
      </c>
      <c r="AG1440">
        <v>0</v>
      </c>
      <c r="AI1440" t="s">
        <v>360</v>
      </c>
      <c r="AM1440">
        <v>0</v>
      </c>
      <c r="AN1440">
        <v>0.14285879629629999</v>
      </c>
      <c r="AO1440">
        <v>0</v>
      </c>
      <c r="AP1440">
        <v>0</v>
      </c>
      <c r="AQ1440">
        <v>1001845248</v>
      </c>
      <c r="AR1440">
        <v>5105192</v>
      </c>
      <c r="AS1440">
        <v>2</v>
      </c>
    </row>
    <row r="1441" spans="1:45" x14ac:dyDescent="0.35">
      <c r="A1441">
        <v>6590652</v>
      </c>
      <c r="B1441">
        <v>0</v>
      </c>
      <c r="C1441">
        <v>10</v>
      </c>
      <c r="D1441" t="s">
        <v>203</v>
      </c>
      <c r="E1441" t="s">
        <v>1324</v>
      </c>
      <c r="F1441" t="s">
        <v>310</v>
      </c>
      <c r="G1441" t="s">
        <v>1251</v>
      </c>
      <c r="H1441">
        <v>1</v>
      </c>
      <c r="I1441">
        <v>1</v>
      </c>
      <c r="J1441">
        <v>0</v>
      </c>
      <c r="K1441">
        <v>1</v>
      </c>
      <c r="L1441" t="s">
        <v>355</v>
      </c>
      <c r="M1441">
        <v>0</v>
      </c>
      <c r="N1441" s="16">
        <v>45839</v>
      </c>
      <c r="O1441" s="16">
        <v>45839</v>
      </c>
      <c r="Q1441" t="s">
        <v>216</v>
      </c>
      <c r="R1441" t="s">
        <v>282</v>
      </c>
      <c r="S1441">
        <v>10014642</v>
      </c>
      <c r="T1441" t="s">
        <v>216</v>
      </c>
      <c r="AE1441">
        <v>0</v>
      </c>
      <c r="AG1441">
        <v>0</v>
      </c>
      <c r="AI1441" t="s">
        <v>360</v>
      </c>
      <c r="AM1441">
        <v>0</v>
      </c>
      <c r="AN1441">
        <v>9.5243055555559994E-2</v>
      </c>
      <c r="AO1441">
        <v>0</v>
      </c>
      <c r="AP1441">
        <v>0</v>
      </c>
      <c r="AQ1441">
        <v>1001845252</v>
      </c>
      <c r="AR1441">
        <v>5105196</v>
      </c>
      <c r="AS1441">
        <v>2</v>
      </c>
    </row>
    <row r="1442" spans="1:45" x14ac:dyDescent="0.35">
      <c r="A1442">
        <v>6590741</v>
      </c>
      <c r="B1442">
        <v>0</v>
      </c>
      <c r="C1442">
        <v>10</v>
      </c>
      <c r="D1442" t="s">
        <v>203</v>
      </c>
      <c r="E1442" t="s">
        <v>1324</v>
      </c>
      <c r="F1442" t="s">
        <v>310</v>
      </c>
      <c r="G1442" t="s">
        <v>3533</v>
      </c>
      <c r="H1442">
        <v>4</v>
      </c>
      <c r="I1442">
        <v>2</v>
      </c>
      <c r="J1442">
        <v>0</v>
      </c>
      <c r="K1442">
        <v>2</v>
      </c>
      <c r="L1442" t="s">
        <v>355</v>
      </c>
      <c r="M1442">
        <v>0</v>
      </c>
      <c r="N1442" s="16">
        <v>45901</v>
      </c>
      <c r="O1442" s="16">
        <v>45901</v>
      </c>
      <c r="Q1442" t="s">
        <v>173</v>
      </c>
      <c r="R1442" t="s">
        <v>341</v>
      </c>
      <c r="S1442">
        <v>10014656</v>
      </c>
      <c r="T1442" t="s">
        <v>173</v>
      </c>
      <c r="AE1442">
        <v>0</v>
      </c>
      <c r="AF1442" s="16"/>
      <c r="AG1442">
        <v>0</v>
      </c>
      <c r="AI1442" t="s">
        <v>360</v>
      </c>
      <c r="AM1442">
        <v>0</v>
      </c>
      <c r="AN1442">
        <v>9.5243055555559994E-2</v>
      </c>
      <c r="AO1442">
        <v>0</v>
      </c>
      <c r="AP1442">
        <v>0</v>
      </c>
      <c r="AQ1442">
        <v>1001845254</v>
      </c>
      <c r="AR1442">
        <v>5105198</v>
      </c>
      <c r="AS1442">
        <v>2</v>
      </c>
    </row>
    <row r="1443" spans="1:45" x14ac:dyDescent="0.35">
      <c r="A1443">
        <v>6590741</v>
      </c>
      <c r="B1443">
        <v>0</v>
      </c>
      <c r="C1443">
        <v>20</v>
      </c>
      <c r="D1443" t="s">
        <v>361</v>
      </c>
      <c r="E1443" t="s">
        <v>1324</v>
      </c>
      <c r="F1443" t="s">
        <v>310</v>
      </c>
      <c r="G1443" t="s">
        <v>3533</v>
      </c>
      <c r="H1443">
        <v>4</v>
      </c>
      <c r="I1443">
        <v>2</v>
      </c>
      <c r="J1443">
        <v>0</v>
      </c>
      <c r="K1443">
        <v>2</v>
      </c>
      <c r="L1443" t="s">
        <v>355</v>
      </c>
      <c r="M1443">
        <v>0</v>
      </c>
      <c r="N1443" s="16">
        <v>45901</v>
      </c>
      <c r="O1443" s="16">
        <v>45901</v>
      </c>
      <c r="Q1443" t="s">
        <v>173</v>
      </c>
      <c r="R1443" t="s">
        <v>341</v>
      </c>
      <c r="S1443">
        <v>10014656</v>
      </c>
      <c r="T1443" t="s">
        <v>173</v>
      </c>
      <c r="AE1443">
        <v>0</v>
      </c>
      <c r="AG1443">
        <v>0</v>
      </c>
      <c r="AI1443" t="s">
        <v>360</v>
      </c>
      <c r="AM1443">
        <v>0</v>
      </c>
      <c r="AN1443">
        <v>0.57143518518518999</v>
      </c>
      <c r="AO1443">
        <v>0</v>
      </c>
      <c r="AP1443">
        <v>0</v>
      </c>
      <c r="AQ1443">
        <v>1001845262</v>
      </c>
      <c r="AR1443">
        <v>5105207</v>
      </c>
      <c r="AS1443">
        <v>2</v>
      </c>
    </row>
    <row r="1444" spans="1:45" x14ac:dyDescent="0.35">
      <c r="A1444">
        <v>6591199</v>
      </c>
      <c r="B1444">
        <v>0</v>
      </c>
      <c r="C1444">
        <v>10</v>
      </c>
      <c r="D1444" t="s">
        <v>203</v>
      </c>
      <c r="E1444" t="s">
        <v>1361</v>
      </c>
      <c r="F1444" t="s">
        <v>310</v>
      </c>
      <c r="G1444" t="s">
        <v>4047</v>
      </c>
      <c r="H1444">
        <v>4</v>
      </c>
      <c r="I1444">
        <v>2</v>
      </c>
      <c r="J1444">
        <v>4</v>
      </c>
      <c r="K1444">
        <v>2</v>
      </c>
      <c r="L1444" t="s">
        <v>355</v>
      </c>
      <c r="M1444">
        <v>0</v>
      </c>
      <c r="N1444" s="16">
        <v>45769</v>
      </c>
      <c r="O1444" s="16">
        <v>45769</v>
      </c>
      <c r="P1444" s="16">
        <v>45769</v>
      </c>
      <c r="Q1444" t="s">
        <v>160</v>
      </c>
      <c r="R1444" t="s">
        <v>346</v>
      </c>
      <c r="S1444">
        <v>10014598</v>
      </c>
      <c r="T1444" t="s">
        <v>160</v>
      </c>
      <c r="AE1444">
        <v>0</v>
      </c>
      <c r="AG1444">
        <v>0</v>
      </c>
      <c r="AI1444" t="s">
        <v>360</v>
      </c>
      <c r="AM1444">
        <v>0</v>
      </c>
      <c r="AN1444">
        <v>0.14285879629629999</v>
      </c>
      <c r="AO1444">
        <v>0</v>
      </c>
      <c r="AP1444">
        <v>0</v>
      </c>
      <c r="AQ1444">
        <v>1001845268</v>
      </c>
      <c r="AR1444">
        <v>5105213</v>
      </c>
      <c r="AS1444">
        <v>2</v>
      </c>
    </row>
    <row r="1445" spans="1:45" x14ac:dyDescent="0.35">
      <c r="A1445">
        <v>6591276</v>
      </c>
      <c r="B1445">
        <v>0</v>
      </c>
      <c r="C1445">
        <v>10</v>
      </c>
      <c r="D1445" t="s">
        <v>203</v>
      </c>
      <c r="E1445" t="s">
        <v>1324</v>
      </c>
      <c r="F1445" t="s">
        <v>310</v>
      </c>
      <c r="G1445" t="s">
        <v>3569</v>
      </c>
      <c r="H1445">
        <v>4</v>
      </c>
      <c r="I1445">
        <v>2</v>
      </c>
      <c r="J1445">
        <v>0</v>
      </c>
      <c r="K1445">
        <v>2</v>
      </c>
      <c r="L1445" t="s">
        <v>355</v>
      </c>
      <c r="M1445">
        <v>0</v>
      </c>
      <c r="N1445" s="16">
        <v>45858</v>
      </c>
      <c r="O1445" s="16">
        <v>45858</v>
      </c>
      <c r="Q1445" t="s">
        <v>173</v>
      </c>
      <c r="R1445" t="s">
        <v>341</v>
      </c>
      <c r="S1445">
        <v>10014656</v>
      </c>
      <c r="T1445" t="s">
        <v>173</v>
      </c>
      <c r="AE1445">
        <v>0</v>
      </c>
      <c r="AG1445">
        <v>0</v>
      </c>
      <c r="AI1445" t="s">
        <v>360</v>
      </c>
      <c r="AM1445">
        <v>0</v>
      </c>
      <c r="AN1445">
        <v>0.14285879629629999</v>
      </c>
      <c r="AO1445">
        <v>0</v>
      </c>
      <c r="AP1445">
        <v>0</v>
      </c>
      <c r="AQ1445">
        <v>1001845270</v>
      </c>
      <c r="AR1445">
        <v>5105217</v>
      </c>
      <c r="AS1445">
        <v>2</v>
      </c>
    </row>
    <row r="1446" spans="1:45" x14ac:dyDescent="0.35">
      <c r="A1446">
        <v>6591304</v>
      </c>
      <c r="B1446">
        <v>0</v>
      </c>
      <c r="C1446">
        <v>10</v>
      </c>
      <c r="D1446" t="s">
        <v>203</v>
      </c>
      <c r="E1446" t="s">
        <v>1324</v>
      </c>
      <c r="F1446" t="s">
        <v>310</v>
      </c>
      <c r="G1446" t="s">
        <v>3568</v>
      </c>
      <c r="H1446">
        <v>3</v>
      </c>
      <c r="I1446">
        <v>1</v>
      </c>
      <c r="J1446">
        <v>0</v>
      </c>
      <c r="K1446">
        <v>3</v>
      </c>
      <c r="L1446" t="s">
        <v>355</v>
      </c>
      <c r="M1446">
        <v>0</v>
      </c>
      <c r="N1446" s="16">
        <v>45839</v>
      </c>
      <c r="O1446" s="16">
        <v>45839</v>
      </c>
      <c r="Q1446" t="s">
        <v>137</v>
      </c>
      <c r="R1446" t="s">
        <v>388</v>
      </c>
      <c r="S1446">
        <v>10014595</v>
      </c>
      <c r="T1446" t="s">
        <v>137</v>
      </c>
      <c r="AE1446">
        <v>0</v>
      </c>
      <c r="AG1446">
        <v>0</v>
      </c>
      <c r="AI1446" t="s">
        <v>360</v>
      </c>
      <c r="AM1446">
        <v>0</v>
      </c>
      <c r="AN1446">
        <v>0.19047453703704001</v>
      </c>
      <c r="AO1446">
        <v>0</v>
      </c>
      <c r="AP1446">
        <v>0</v>
      </c>
      <c r="AQ1446">
        <v>1001845274</v>
      </c>
      <c r="AR1446">
        <v>5105221</v>
      </c>
      <c r="AS1446">
        <v>2</v>
      </c>
    </row>
    <row r="1447" spans="1:45" x14ac:dyDescent="0.35">
      <c r="A1447">
        <v>6591304</v>
      </c>
      <c r="B1447">
        <v>0</v>
      </c>
      <c r="C1447">
        <v>20</v>
      </c>
      <c r="D1447" t="s">
        <v>361</v>
      </c>
      <c r="E1447" t="s">
        <v>1324</v>
      </c>
      <c r="F1447" t="s">
        <v>310</v>
      </c>
      <c r="G1447" t="s">
        <v>3568</v>
      </c>
      <c r="H1447">
        <v>2</v>
      </c>
      <c r="I1447">
        <v>2</v>
      </c>
      <c r="J1447">
        <v>0</v>
      </c>
      <c r="K1447">
        <v>1</v>
      </c>
      <c r="L1447" t="s">
        <v>355</v>
      </c>
      <c r="M1447">
        <v>0</v>
      </c>
      <c r="N1447" s="16">
        <v>45839</v>
      </c>
      <c r="O1447" s="16">
        <v>45839</v>
      </c>
      <c r="Q1447" t="s">
        <v>137</v>
      </c>
      <c r="R1447" t="s">
        <v>388</v>
      </c>
      <c r="S1447">
        <v>10014595</v>
      </c>
      <c r="T1447" t="s">
        <v>137</v>
      </c>
      <c r="AE1447">
        <v>0</v>
      </c>
      <c r="AF1447" s="16"/>
      <c r="AG1447">
        <v>0</v>
      </c>
      <c r="AI1447" t="s">
        <v>360</v>
      </c>
      <c r="AM1447">
        <v>0</v>
      </c>
      <c r="AN1447">
        <v>9.5243055555559994E-2</v>
      </c>
      <c r="AO1447">
        <v>0</v>
      </c>
      <c r="AP1447">
        <v>0</v>
      </c>
      <c r="AQ1447">
        <v>1001845303</v>
      </c>
      <c r="AR1447">
        <v>5105243</v>
      </c>
      <c r="AS1447">
        <v>2</v>
      </c>
    </row>
    <row r="1448" spans="1:45" x14ac:dyDescent="0.35">
      <c r="A1448">
        <v>6591340</v>
      </c>
      <c r="B1448">
        <v>0</v>
      </c>
      <c r="C1448">
        <v>10</v>
      </c>
      <c r="D1448" t="s">
        <v>203</v>
      </c>
      <c r="E1448" t="s">
        <v>1324</v>
      </c>
      <c r="F1448" t="s">
        <v>310</v>
      </c>
      <c r="G1448" t="s">
        <v>3567</v>
      </c>
      <c r="H1448">
        <v>24</v>
      </c>
      <c r="I1448">
        <v>3</v>
      </c>
      <c r="J1448">
        <v>0</v>
      </c>
      <c r="K1448">
        <v>8</v>
      </c>
      <c r="L1448" t="s">
        <v>355</v>
      </c>
      <c r="M1448">
        <v>0</v>
      </c>
      <c r="N1448" s="16">
        <v>45870</v>
      </c>
      <c r="O1448" s="16">
        <v>45870</v>
      </c>
      <c r="Q1448" t="s">
        <v>131</v>
      </c>
      <c r="R1448" t="s">
        <v>335</v>
      </c>
      <c r="S1448">
        <v>10014603</v>
      </c>
      <c r="T1448" t="s">
        <v>131</v>
      </c>
      <c r="AE1448">
        <v>0</v>
      </c>
      <c r="AF1448" s="16"/>
      <c r="AG1448">
        <v>0</v>
      </c>
      <c r="AI1448" t="s">
        <v>360</v>
      </c>
      <c r="AM1448">
        <v>0</v>
      </c>
      <c r="AN1448">
        <v>0.14285879629629999</v>
      </c>
      <c r="AO1448">
        <v>0</v>
      </c>
      <c r="AP1448">
        <v>0</v>
      </c>
      <c r="AQ1448">
        <v>1001845307</v>
      </c>
      <c r="AR1448">
        <v>5105248</v>
      </c>
      <c r="AS1448">
        <v>2</v>
      </c>
    </row>
    <row r="1449" spans="1:45" x14ac:dyDescent="0.35">
      <c r="A1449">
        <v>6591425</v>
      </c>
      <c r="B1449">
        <v>0</v>
      </c>
      <c r="C1449">
        <v>10</v>
      </c>
      <c r="D1449" t="s">
        <v>203</v>
      </c>
      <c r="E1449" t="s">
        <v>1324</v>
      </c>
      <c r="F1449" t="s">
        <v>310</v>
      </c>
      <c r="G1449" t="s">
        <v>3553</v>
      </c>
      <c r="H1449">
        <v>2</v>
      </c>
      <c r="I1449">
        <v>2</v>
      </c>
      <c r="J1449">
        <v>0</v>
      </c>
      <c r="K1449">
        <v>1</v>
      </c>
      <c r="L1449" t="s">
        <v>355</v>
      </c>
      <c r="M1449">
        <v>0</v>
      </c>
      <c r="N1449" s="16">
        <v>45839</v>
      </c>
      <c r="O1449" s="16">
        <v>45839</v>
      </c>
      <c r="Q1449" t="s">
        <v>224</v>
      </c>
      <c r="R1449" t="s">
        <v>389</v>
      </c>
      <c r="S1449">
        <v>10014612</v>
      </c>
      <c r="T1449" t="s">
        <v>224</v>
      </c>
      <c r="AE1449">
        <v>0</v>
      </c>
      <c r="AG1449">
        <v>0</v>
      </c>
      <c r="AI1449" t="s">
        <v>360</v>
      </c>
      <c r="AM1449">
        <v>0</v>
      </c>
      <c r="AN1449">
        <v>0.19047453703704001</v>
      </c>
      <c r="AO1449">
        <v>0</v>
      </c>
      <c r="AP1449">
        <v>0</v>
      </c>
      <c r="AQ1449">
        <v>1001845317</v>
      </c>
      <c r="AR1449">
        <v>5105259</v>
      </c>
      <c r="AS1449">
        <v>2</v>
      </c>
    </row>
    <row r="1450" spans="1:45" x14ac:dyDescent="0.35">
      <c r="A1450">
        <v>6591443</v>
      </c>
      <c r="B1450">
        <v>0</v>
      </c>
      <c r="C1450">
        <v>10</v>
      </c>
      <c r="D1450" t="s">
        <v>203</v>
      </c>
      <c r="E1450" t="s">
        <v>359</v>
      </c>
      <c r="F1450" t="s">
        <v>310</v>
      </c>
      <c r="G1450" t="s">
        <v>3566</v>
      </c>
      <c r="H1450">
        <v>3</v>
      </c>
      <c r="I1450">
        <v>1</v>
      </c>
      <c r="J1450">
        <v>0</v>
      </c>
      <c r="K1450">
        <v>3</v>
      </c>
      <c r="L1450" t="s">
        <v>355</v>
      </c>
      <c r="M1450">
        <v>0</v>
      </c>
      <c r="N1450" s="16">
        <v>45855</v>
      </c>
      <c r="O1450" s="16">
        <v>45855</v>
      </c>
      <c r="Q1450" t="s">
        <v>131</v>
      </c>
      <c r="R1450" t="s">
        <v>335</v>
      </c>
      <c r="S1450">
        <v>10014603</v>
      </c>
      <c r="T1450" t="s">
        <v>131</v>
      </c>
      <c r="AE1450">
        <v>0</v>
      </c>
      <c r="AG1450">
        <v>0</v>
      </c>
      <c r="AI1450" t="s">
        <v>360</v>
      </c>
      <c r="AM1450">
        <v>0</v>
      </c>
      <c r="AN1450">
        <v>9.5243055555559994E-2</v>
      </c>
      <c r="AO1450">
        <v>0</v>
      </c>
      <c r="AP1450">
        <v>0</v>
      </c>
      <c r="AQ1450">
        <v>1001845321</v>
      </c>
      <c r="AR1450">
        <v>5105263</v>
      </c>
      <c r="AS1450">
        <v>2</v>
      </c>
    </row>
    <row r="1451" spans="1:45" x14ac:dyDescent="0.35">
      <c r="A1451">
        <v>6591444</v>
      </c>
      <c r="B1451">
        <v>0</v>
      </c>
      <c r="C1451">
        <v>10</v>
      </c>
      <c r="D1451" t="s">
        <v>203</v>
      </c>
      <c r="E1451" t="s">
        <v>359</v>
      </c>
      <c r="F1451" t="s">
        <v>310</v>
      </c>
      <c r="G1451" t="s">
        <v>3565</v>
      </c>
      <c r="H1451">
        <v>6</v>
      </c>
      <c r="I1451">
        <v>2</v>
      </c>
      <c r="J1451">
        <v>0</v>
      </c>
      <c r="K1451">
        <v>3</v>
      </c>
      <c r="L1451" t="s">
        <v>355</v>
      </c>
      <c r="M1451">
        <v>0</v>
      </c>
      <c r="N1451" s="16">
        <v>45809</v>
      </c>
      <c r="O1451" s="16">
        <v>45809</v>
      </c>
      <c r="Q1451" t="s">
        <v>218</v>
      </c>
      <c r="R1451" t="s">
        <v>279</v>
      </c>
      <c r="S1451">
        <v>10014633</v>
      </c>
      <c r="T1451" t="s">
        <v>218</v>
      </c>
      <c r="AE1451">
        <v>0</v>
      </c>
      <c r="AG1451">
        <v>0</v>
      </c>
      <c r="AI1451" t="s">
        <v>360</v>
      </c>
      <c r="AM1451">
        <v>0</v>
      </c>
      <c r="AN1451">
        <v>0.19047453703704001</v>
      </c>
      <c r="AO1451">
        <v>0</v>
      </c>
      <c r="AP1451">
        <v>0</v>
      </c>
      <c r="AQ1451">
        <v>1001845322</v>
      </c>
      <c r="AR1451">
        <v>5105264</v>
      </c>
      <c r="AS1451">
        <v>2</v>
      </c>
    </row>
    <row r="1452" spans="1:45" x14ac:dyDescent="0.35">
      <c r="A1452">
        <v>6591445</v>
      </c>
      <c r="B1452">
        <v>0</v>
      </c>
      <c r="C1452">
        <v>10</v>
      </c>
      <c r="D1452" t="s">
        <v>203</v>
      </c>
      <c r="E1452" t="s">
        <v>1324</v>
      </c>
      <c r="F1452" t="s">
        <v>310</v>
      </c>
      <c r="G1452" t="s">
        <v>3564</v>
      </c>
      <c r="H1452">
        <v>6</v>
      </c>
      <c r="I1452">
        <v>2</v>
      </c>
      <c r="J1452">
        <v>0</v>
      </c>
      <c r="K1452">
        <v>3</v>
      </c>
      <c r="L1452" t="s">
        <v>355</v>
      </c>
      <c r="M1452">
        <v>0</v>
      </c>
      <c r="N1452" s="16">
        <v>45870</v>
      </c>
      <c r="O1452" s="16">
        <v>45870</v>
      </c>
      <c r="Q1452" t="s">
        <v>131</v>
      </c>
      <c r="R1452" t="s">
        <v>335</v>
      </c>
      <c r="S1452">
        <v>10014603</v>
      </c>
      <c r="T1452" t="s">
        <v>131</v>
      </c>
      <c r="AE1452">
        <v>0</v>
      </c>
      <c r="AF1452" s="16"/>
      <c r="AG1452">
        <v>0</v>
      </c>
      <c r="AI1452" t="s">
        <v>358</v>
      </c>
      <c r="AM1452">
        <v>0</v>
      </c>
      <c r="AN1452">
        <v>0.25</v>
      </c>
      <c r="AO1452">
        <v>0</v>
      </c>
      <c r="AP1452">
        <v>0</v>
      </c>
      <c r="AQ1452">
        <v>1001845428</v>
      </c>
      <c r="AR1452">
        <v>5105403</v>
      </c>
      <c r="AS1452">
        <v>4</v>
      </c>
    </row>
    <row r="1453" spans="1:45" x14ac:dyDescent="0.35">
      <c r="A1453">
        <v>6591447</v>
      </c>
      <c r="B1453">
        <v>0</v>
      </c>
      <c r="C1453">
        <v>10</v>
      </c>
      <c r="D1453" t="s">
        <v>203</v>
      </c>
      <c r="E1453" t="s">
        <v>1324</v>
      </c>
      <c r="F1453" t="s">
        <v>310</v>
      </c>
      <c r="G1453" t="s">
        <v>1210</v>
      </c>
      <c r="H1453">
        <v>2</v>
      </c>
      <c r="I1453">
        <v>1</v>
      </c>
      <c r="J1453">
        <v>0</v>
      </c>
      <c r="K1453">
        <v>2</v>
      </c>
      <c r="L1453" t="s">
        <v>355</v>
      </c>
      <c r="M1453">
        <v>0</v>
      </c>
      <c r="N1453" s="16">
        <v>45859</v>
      </c>
      <c r="O1453" s="16">
        <v>45859</v>
      </c>
      <c r="Q1453" t="s">
        <v>157</v>
      </c>
      <c r="R1453" t="s">
        <v>345</v>
      </c>
      <c r="S1453">
        <v>10014635</v>
      </c>
      <c r="T1453" t="s">
        <v>157</v>
      </c>
      <c r="AE1453">
        <v>0</v>
      </c>
      <c r="AG1453">
        <v>0</v>
      </c>
      <c r="AI1453" t="s">
        <v>360</v>
      </c>
      <c r="AM1453">
        <v>0</v>
      </c>
      <c r="AN1453">
        <v>0.19047453703704001</v>
      </c>
      <c r="AO1453">
        <v>0</v>
      </c>
      <c r="AP1453">
        <v>0</v>
      </c>
      <c r="AQ1453">
        <v>1001845503</v>
      </c>
      <c r="AR1453">
        <v>5105489</v>
      </c>
      <c r="AS1453">
        <v>2</v>
      </c>
    </row>
    <row r="1454" spans="1:45" x14ac:dyDescent="0.35">
      <c r="A1454">
        <v>6591451</v>
      </c>
      <c r="B1454">
        <v>0</v>
      </c>
      <c r="C1454">
        <v>10</v>
      </c>
      <c r="D1454" t="s">
        <v>203</v>
      </c>
      <c r="E1454" t="s">
        <v>359</v>
      </c>
      <c r="F1454" t="s">
        <v>310</v>
      </c>
      <c r="G1454" t="s">
        <v>3563</v>
      </c>
      <c r="H1454">
        <v>4</v>
      </c>
      <c r="I1454">
        <v>2</v>
      </c>
      <c r="J1454">
        <v>0</v>
      </c>
      <c r="K1454">
        <v>2</v>
      </c>
      <c r="L1454" t="s">
        <v>355</v>
      </c>
      <c r="M1454">
        <v>0</v>
      </c>
      <c r="N1454" s="16">
        <v>45809</v>
      </c>
      <c r="O1454" s="16">
        <v>45809</v>
      </c>
      <c r="Q1454" t="s">
        <v>228</v>
      </c>
      <c r="R1454" t="s">
        <v>387</v>
      </c>
      <c r="S1454">
        <v>10014624</v>
      </c>
      <c r="T1454" t="s">
        <v>228</v>
      </c>
      <c r="AE1454">
        <v>0</v>
      </c>
      <c r="AG1454">
        <v>0</v>
      </c>
      <c r="AI1454" t="s">
        <v>360</v>
      </c>
      <c r="AM1454">
        <v>0</v>
      </c>
      <c r="AN1454">
        <v>0.28571759259259</v>
      </c>
      <c r="AO1454">
        <v>0</v>
      </c>
      <c r="AP1454">
        <v>0</v>
      </c>
      <c r="AQ1454">
        <v>1001845506</v>
      </c>
      <c r="AR1454">
        <v>5105492</v>
      </c>
      <c r="AS1454">
        <v>2</v>
      </c>
    </row>
    <row r="1455" spans="1:45" x14ac:dyDescent="0.35">
      <c r="A1455">
        <v>6591452</v>
      </c>
      <c r="B1455">
        <v>0</v>
      </c>
      <c r="C1455">
        <v>10</v>
      </c>
      <c r="D1455" t="s">
        <v>203</v>
      </c>
      <c r="E1455" t="s">
        <v>359</v>
      </c>
      <c r="F1455" t="s">
        <v>310</v>
      </c>
      <c r="G1455" t="s">
        <v>3562</v>
      </c>
      <c r="H1455">
        <v>3</v>
      </c>
      <c r="I1455">
        <v>1</v>
      </c>
      <c r="J1455">
        <v>0</v>
      </c>
      <c r="K1455">
        <v>3</v>
      </c>
      <c r="L1455" t="s">
        <v>355</v>
      </c>
      <c r="M1455">
        <v>0</v>
      </c>
      <c r="N1455" s="16">
        <v>45839</v>
      </c>
      <c r="O1455" s="16">
        <v>45839</v>
      </c>
      <c r="Q1455" t="s">
        <v>228</v>
      </c>
      <c r="R1455" t="s">
        <v>387</v>
      </c>
      <c r="S1455">
        <v>10014624</v>
      </c>
      <c r="T1455" t="s">
        <v>228</v>
      </c>
      <c r="AE1455">
        <v>0</v>
      </c>
      <c r="AF1455" s="16"/>
      <c r="AG1455">
        <v>0</v>
      </c>
      <c r="AI1455" t="s">
        <v>360</v>
      </c>
      <c r="AM1455">
        <v>0</v>
      </c>
      <c r="AN1455">
        <v>9.5243055555559994E-2</v>
      </c>
      <c r="AO1455">
        <v>0</v>
      </c>
      <c r="AP1455">
        <v>0</v>
      </c>
      <c r="AQ1455">
        <v>1001845513</v>
      </c>
      <c r="AR1455">
        <v>5105499</v>
      </c>
      <c r="AS1455">
        <v>2</v>
      </c>
    </row>
    <row r="1456" spans="1:45" x14ac:dyDescent="0.35">
      <c r="A1456">
        <v>6591452</v>
      </c>
      <c r="B1456">
        <v>0</v>
      </c>
      <c r="C1456">
        <v>20</v>
      </c>
      <c r="D1456" t="s">
        <v>361</v>
      </c>
      <c r="E1456" t="s">
        <v>359</v>
      </c>
      <c r="F1456" t="s">
        <v>310</v>
      </c>
      <c r="G1456" t="s">
        <v>3562</v>
      </c>
      <c r="H1456">
        <v>1</v>
      </c>
      <c r="I1456">
        <v>1</v>
      </c>
      <c r="J1456">
        <v>0</v>
      </c>
      <c r="K1456">
        <v>1</v>
      </c>
      <c r="L1456" t="s">
        <v>355</v>
      </c>
      <c r="M1456">
        <v>0</v>
      </c>
      <c r="N1456" s="16">
        <v>45839</v>
      </c>
      <c r="O1456" s="16">
        <v>45839</v>
      </c>
      <c r="Q1456" t="s">
        <v>228</v>
      </c>
      <c r="R1456" t="s">
        <v>387</v>
      </c>
      <c r="S1456">
        <v>10014624</v>
      </c>
      <c r="T1456" t="s">
        <v>228</v>
      </c>
      <c r="AE1456">
        <v>0</v>
      </c>
      <c r="AG1456">
        <v>0</v>
      </c>
      <c r="AI1456" t="s">
        <v>360</v>
      </c>
      <c r="AM1456">
        <v>0</v>
      </c>
      <c r="AN1456">
        <v>8.3333333333329998E-2</v>
      </c>
      <c r="AO1456">
        <v>0</v>
      </c>
      <c r="AP1456">
        <v>0</v>
      </c>
      <c r="AQ1456">
        <v>1001845515</v>
      </c>
      <c r="AR1456">
        <v>5105501</v>
      </c>
      <c r="AS1456">
        <v>2</v>
      </c>
    </row>
    <row r="1457" spans="1:45" x14ac:dyDescent="0.35">
      <c r="A1457">
        <v>6591453</v>
      </c>
      <c r="B1457">
        <v>0</v>
      </c>
      <c r="C1457">
        <v>10</v>
      </c>
      <c r="D1457" t="s">
        <v>203</v>
      </c>
      <c r="E1457" t="s">
        <v>359</v>
      </c>
      <c r="F1457" t="s">
        <v>310</v>
      </c>
      <c r="G1457" t="s">
        <v>3561</v>
      </c>
      <c r="H1457">
        <v>6</v>
      </c>
      <c r="I1457">
        <v>2</v>
      </c>
      <c r="J1457">
        <v>0</v>
      </c>
      <c r="K1457">
        <v>3</v>
      </c>
      <c r="L1457" t="s">
        <v>355</v>
      </c>
      <c r="M1457">
        <v>0</v>
      </c>
      <c r="N1457" s="16">
        <v>45839</v>
      </c>
      <c r="O1457" s="16">
        <v>45839</v>
      </c>
      <c r="Q1457" t="s">
        <v>230</v>
      </c>
      <c r="R1457" t="s">
        <v>277</v>
      </c>
      <c r="S1457">
        <v>10014636</v>
      </c>
      <c r="T1457" t="s">
        <v>230</v>
      </c>
      <c r="AE1457">
        <v>0</v>
      </c>
      <c r="AG1457">
        <v>0</v>
      </c>
      <c r="AI1457" t="s">
        <v>360</v>
      </c>
      <c r="AM1457">
        <v>0</v>
      </c>
      <c r="AN1457">
        <v>0.14285879629629999</v>
      </c>
      <c r="AO1457">
        <v>0</v>
      </c>
      <c r="AP1457">
        <v>0</v>
      </c>
      <c r="AQ1457">
        <v>1001845523</v>
      </c>
      <c r="AR1457">
        <v>5105506</v>
      </c>
      <c r="AS1457">
        <v>2</v>
      </c>
    </row>
    <row r="1458" spans="1:45" x14ac:dyDescent="0.35">
      <c r="A1458">
        <v>6591482</v>
      </c>
      <c r="B1458">
        <v>0</v>
      </c>
      <c r="C1458">
        <v>10</v>
      </c>
      <c r="D1458" t="s">
        <v>367</v>
      </c>
      <c r="E1458" t="s">
        <v>1324</v>
      </c>
      <c r="F1458" t="s">
        <v>310</v>
      </c>
      <c r="G1458" t="s">
        <v>3560</v>
      </c>
      <c r="H1458">
        <v>0</v>
      </c>
      <c r="I1458">
        <v>2</v>
      </c>
      <c r="J1458">
        <v>0</v>
      </c>
      <c r="K1458">
        <v>4</v>
      </c>
      <c r="L1458" t="s">
        <v>355</v>
      </c>
      <c r="M1458">
        <v>0</v>
      </c>
      <c r="N1458" s="16">
        <v>45808</v>
      </c>
      <c r="O1458" s="16">
        <v>45808</v>
      </c>
      <c r="Q1458" t="s">
        <v>168</v>
      </c>
      <c r="R1458" t="s">
        <v>325</v>
      </c>
      <c r="S1458">
        <v>10017214</v>
      </c>
      <c r="T1458" t="s">
        <v>324</v>
      </c>
      <c r="AE1458">
        <v>0</v>
      </c>
      <c r="AG1458">
        <v>0</v>
      </c>
      <c r="AI1458" t="s">
        <v>360</v>
      </c>
      <c r="AM1458">
        <v>0</v>
      </c>
      <c r="AN1458">
        <v>0.14285879629629999</v>
      </c>
      <c r="AO1458">
        <v>0</v>
      </c>
      <c r="AP1458">
        <v>0</v>
      </c>
      <c r="AQ1458">
        <v>1001845524</v>
      </c>
      <c r="AR1458">
        <v>5105507</v>
      </c>
      <c r="AS1458">
        <v>2</v>
      </c>
    </row>
    <row r="1459" spans="1:45" x14ac:dyDescent="0.35">
      <c r="A1459">
        <v>6591483</v>
      </c>
      <c r="B1459">
        <v>0</v>
      </c>
      <c r="C1459">
        <v>10</v>
      </c>
      <c r="D1459" t="s">
        <v>367</v>
      </c>
      <c r="E1459" t="s">
        <v>1324</v>
      </c>
      <c r="F1459" t="s">
        <v>310</v>
      </c>
      <c r="G1459" t="s">
        <v>3559</v>
      </c>
      <c r="H1459">
        <v>0</v>
      </c>
      <c r="I1459">
        <v>2</v>
      </c>
      <c r="J1459">
        <v>0</v>
      </c>
      <c r="K1459">
        <v>4</v>
      </c>
      <c r="L1459" t="s">
        <v>355</v>
      </c>
      <c r="M1459">
        <v>0</v>
      </c>
      <c r="N1459" s="16">
        <v>45808</v>
      </c>
      <c r="O1459" s="16">
        <v>45808</v>
      </c>
      <c r="Q1459" t="s">
        <v>168</v>
      </c>
      <c r="R1459" t="s">
        <v>325</v>
      </c>
      <c r="S1459">
        <v>10017214</v>
      </c>
      <c r="T1459" t="s">
        <v>324</v>
      </c>
      <c r="AE1459">
        <v>0</v>
      </c>
      <c r="AG1459">
        <v>0</v>
      </c>
      <c r="AI1459" t="s">
        <v>360</v>
      </c>
      <c r="AM1459">
        <v>0.29166666666667002</v>
      </c>
      <c r="AN1459">
        <v>0.39583333333332998</v>
      </c>
      <c r="AO1459">
        <v>0</v>
      </c>
      <c r="AP1459">
        <v>0</v>
      </c>
      <c r="AQ1459">
        <v>1001845528</v>
      </c>
      <c r="AR1459">
        <v>5105511</v>
      </c>
      <c r="AS1459">
        <v>2</v>
      </c>
    </row>
    <row r="1460" spans="1:45" x14ac:dyDescent="0.35">
      <c r="A1460">
        <v>6591484</v>
      </c>
      <c r="B1460">
        <v>0</v>
      </c>
      <c r="C1460">
        <v>10</v>
      </c>
      <c r="D1460" t="s">
        <v>367</v>
      </c>
      <c r="E1460" t="s">
        <v>1324</v>
      </c>
      <c r="F1460" t="s">
        <v>310</v>
      </c>
      <c r="G1460" t="s">
        <v>3558</v>
      </c>
      <c r="H1460">
        <v>0</v>
      </c>
      <c r="I1460">
        <v>2</v>
      </c>
      <c r="J1460">
        <v>0</v>
      </c>
      <c r="K1460">
        <v>12</v>
      </c>
      <c r="L1460" t="s">
        <v>355</v>
      </c>
      <c r="M1460">
        <v>0</v>
      </c>
      <c r="N1460" s="16">
        <v>45808</v>
      </c>
      <c r="O1460" s="16">
        <v>45809</v>
      </c>
      <c r="Q1460" t="s">
        <v>168</v>
      </c>
      <c r="R1460" t="s">
        <v>325</v>
      </c>
      <c r="S1460">
        <v>10017214</v>
      </c>
      <c r="T1460" t="s">
        <v>324</v>
      </c>
      <c r="AE1460">
        <v>0</v>
      </c>
      <c r="AF1460" s="16"/>
      <c r="AG1460">
        <v>0</v>
      </c>
      <c r="AI1460" t="s">
        <v>360</v>
      </c>
      <c r="AM1460">
        <v>0</v>
      </c>
      <c r="AN1460">
        <v>0.71430555555555997</v>
      </c>
      <c r="AO1460">
        <v>0</v>
      </c>
      <c r="AP1460">
        <v>0</v>
      </c>
      <c r="AQ1460">
        <v>1001845574</v>
      </c>
      <c r="AR1460">
        <v>5105652</v>
      </c>
      <c r="AS1460">
        <v>2</v>
      </c>
    </row>
    <row r="1461" spans="1:45" x14ac:dyDescent="0.35">
      <c r="A1461">
        <v>6591486</v>
      </c>
      <c r="B1461">
        <v>0</v>
      </c>
      <c r="C1461">
        <v>10</v>
      </c>
      <c r="D1461" t="s">
        <v>367</v>
      </c>
      <c r="E1461" t="s">
        <v>1324</v>
      </c>
      <c r="F1461" t="s">
        <v>310</v>
      </c>
      <c r="G1461" t="s">
        <v>3557</v>
      </c>
      <c r="H1461">
        <v>0</v>
      </c>
      <c r="I1461">
        <v>2</v>
      </c>
      <c r="J1461">
        <v>0</v>
      </c>
      <c r="K1461">
        <v>2</v>
      </c>
      <c r="L1461" t="s">
        <v>355</v>
      </c>
      <c r="M1461">
        <v>0</v>
      </c>
      <c r="N1461" s="16">
        <v>45808</v>
      </c>
      <c r="O1461" s="16">
        <v>45808</v>
      </c>
      <c r="Q1461" t="s">
        <v>188</v>
      </c>
      <c r="R1461" t="s">
        <v>322</v>
      </c>
      <c r="S1461">
        <v>10017749</v>
      </c>
      <c r="T1461" t="s">
        <v>321</v>
      </c>
      <c r="AE1461">
        <v>0</v>
      </c>
      <c r="AG1461">
        <v>0</v>
      </c>
      <c r="AI1461" t="s">
        <v>360</v>
      </c>
      <c r="AM1461">
        <v>0</v>
      </c>
      <c r="AN1461">
        <v>7.1423611111109994E-2</v>
      </c>
      <c r="AO1461">
        <v>0</v>
      </c>
      <c r="AP1461">
        <v>0</v>
      </c>
      <c r="AQ1461">
        <v>1001846078</v>
      </c>
      <c r="AR1461">
        <v>5106387</v>
      </c>
      <c r="AS1461">
        <v>2</v>
      </c>
    </row>
    <row r="1462" spans="1:45" x14ac:dyDescent="0.35">
      <c r="A1462">
        <v>6591792</v>
      </c>
      <c r="B1462">
        <v>0</v>
      </c>
      <c r="C1462">
        <v>10</v>
      </c>
      <c r="D1462" t="s">
        <v>361</v>
      </c>
      <c r="E1462" t="s">
        <v>359</v>
      </c>
      <c r="F1462" t="s">
        <v>310</v>
      </c>
      <c r="G1462" t="s">
        <v>3556</v>
      </c>
      <c r="H1462">
        <v>32</v>
      </c>
      <c r="I1462">
        <v>4</v>
      </c>
      <c r="J1462">
        <v>0</v>
      </c>
      <c r="K1462">
        <v>8</v>
      </c>
      <c r="L1462" t="s">
        <v>355</v>
      </c>
      <c r="M1462">
        <v>0</v>
      </c>
      <c r="N1462" s="16">
        <v>45850</v>
      </c>
      <c r="O1462" s="16">
        <v>45850</v>
      </c>
      <c r="Q1462" t="s">
        <v>231</v>
      </c>
      <c r="R1462" t="s">
        <v>331</v>
      </c>
      <c r="S1462">
        <v>10014638</v>
      </c>
      <c r="T1462" t="s">
        <v>231</v>
      </c>
      <c r="AE1462">
        <v>0</v>
      </c>
      <c r="AG1462">
        <v>0</v>
      </c>
      <c r="AI1462" t="s">
        <v>360</v>
      </c>
      <c r="AM1462">
        <v>0</v>
      </c>
      <c r="AN1462">
        <v>9.5243055555559994E-2</v>
      </c>
      <c r="AO1462">
        <v>0</v>
      </c>
      <c r="AP1462">
        <v>0</v>
      </c>
      <c r="AQ1462">
        <v>1001846418</v>
      </c>
      <c r="AR1462">
        <v>5106531</v>
      </c>
      <c r="AS1462">
        <v>2</v>
      </c>
    </row>
    <row r="1463" spans="1:45" x14ac:dyDescent="0.35">
      <c r="A1463">
        <v>6591795</v>
      </c>
      <c r="B1463">
        <v>0</v>
      </c>
      <c r="C1463">
        <v>10</v>
      </c>
      <c r="D1463" t="s">
        <v>203</v>
      </c>
      <c r="E1463" t="s">
        <v>1324</v>
      </c>
      <c r="F1463" t="s">
        <v>310</v>
      </c>
      <c r="G1463" t="s">
        <v>3554</v>
      </c>
      <c r="H1463">
        <v>2</v>
      </c>
      <c r="I1463">
        <v>1</v>
      </c>
      <c r="J1463">
        <v>0</v>
      </c>
      <c r="K1463">
        <v>2</v>
      </c>
      <c r="L1463" t="s">
        <v>355</v>
      </c>
      <c r="M1463">
        <v>0</v>
      </c>
      <c r="N1463" s="16">
        <v>45809</v>
      </c>
      <c r="O1463" s="16">
        <v>45809</v>
      </c>
      <c r="Q1463" t="s">
        <v>419</v>
      </c>
      <c r="R1463" t="s">
        <v>420</v>
      </c>
      <c r="S1463">
        <v>10014605</v>
      </c>
      <c r="T1463" t="s">
        <v>419</v>
      </c>
      <c r="AE1463">
        <v>0</v>
      </c>
      <c r="AG1463">
        <v>0</v>
      </c>
      <c r="AI1463" t="s">
        <v>363</v>
      </c>
      <c r="AM1463">
        <v>0</v>
      </c>
      <c r="AN1463">
        <v>9.5243055555559994E-2</v>
      </c>
      <c r="AO1463">
        <v>0</v>
      </c>
      <c r="AP1463">
        <v>0</v>
      </c>
      <c r="AQ1463">
        <v>1001846420</v>
      </c>
      <c r="AR1463">
        <v>5106533</v>
      </c>
      <c r="AS1463">
        <v>3</v>
      </c>
    </row>
    <row r="1464" spans="1:45" x14ac:dyDescent="0.35">
      <c r="A1464">
        <v>6592874</v>
      </c>
      <c r="B1464">
        <v>0</v>
      </c>
      <c r="C1464">
        <v>10</v>
      </c>
      <c r="D1464" t="s">
        <v>203</v>
      </c>
      <c r="E1464" t="s">
        <v>1324</v>
      </c>
      <c r="F1464" t="s">
        <v>310</v>
      </c>
      <c r="G1464" t="s">
        <v>3821</v>
      </c>
      <c r="H1464">
        <v>12</v>
      </c>
      <c r="I1464">
        <v>2</v>
      </c>
      <c r="J1464">
        <v>0</v>
      </c>
      <c r="K1464">
        <v>6</v>
      </c>
      <c r="L1464" t="s">
        <v>355</v>
      </c>
      <c r="M1464">
        <v>0</v>
      </c>
      <c r="N1464" s="16">
        <v>45839</v>
      </c>
      <c r="O1464" s="16">
        <v>45839</v>
      </c>
      <c r="Q1464" t="s">
        <v>157</v>
      </c>
      <c r="R1464" t="s">
        <v>345</v>
      </c>
      <c r="S1464">
        <v>10014635</v>
      </c>
      <c r="T1464" t="s">
        <v>157</v>
      </c>
      <c r="AE1464">
        <v>0</v>
      </c>
      <c r="AF1464" s="16"/>
      <c r="AG1464">
        <v>0</v>
      </c>
      <c r="AI1464" t="s">
        <v>360</v>
      </c>
      <c r="AM1464">
        <v>0</v>
      </c>
      <c r="AN1464">
        <v>0.14285879629629999</v>
      </c>
      <c r="AO1464">
        <v>0</v>
      </c>
      <c r="AP1464">
        <v>0</v>
      </c>
      <c r="AQ1464">
        <v>1001846824</v>
      </c>
      <c r="AR1464">
        <v>5106537</v>
      </c>
      <c r="AS1464">
        <v>2</v>
      </c>
    </row>
    <row r="1465" spans="1:45" x14ac:dyDescent="0.35">
      <c r="A1465">
        <v>6592875</v>
      </c>
      <c r="B1465">
        <v>0</v>
      </c>
      <c r="C1465">
        <v>10</v>
      </c>
      <c r="D1465" t="s">
        <v>203</v>
      </c>
      <c r="E1465" t="s">
        <v>1324</v>
      </c>
      <c r="F1465" t="s">
        <v>310</v>
      </c>
      <c r="G1465" t="s">
        <v>3820</v>
      </c>
      <c r="H1465">
        <v>12</v>
      </c>
      <c r="I1465">
        <v>2</v>
      </c>
      <c r="J1465">
        <v>0</v>
      </c>
      <c r="K1465">
        <v>6</v>
      </c>
      <c r="L1465" t="s">
        <v>355</v>
      </c>
      <c r="M1465">
        <v>0</v>
      </c>
      <c r="N1465" s="16">
        <v>45839</v>
      </c>
      <c r="O1465" s="16">
        <v>45839</v>
      </c>
      <c r="Q1465" t="s">
        <v>157</v>
      </c>
      <c r="R1465" t="s">
        <v>345</v>
      </c>
      <c r="S1465">
        <v>10014635</v>
      </c>
      <c r="T1465" t="s">
        <v>157</v>
      </c>
      <c r="AE1465">
        <v>0</v>
      </c>
      <c r="AG1465">
        <v>0</v>
      </c>
      <c r="AI1465" t="s">
        <v>360</v>
      </c>
      <c r="AM1465">
        <v>0</v>
      </c>
      <c r="AN1465">
        <v>0.14285879629629999</v>
      </c>
      <c r="AO1465">
        <v>0</v>
      </c>
      <c r="AP1465">
        <v>0</v>
      </c>
      <c r="AQ1465">
        <v>1001847556</v>
      </c>
      <c r="AR1465">
        <v>5109437</v>
      </c>
      <c r="AS1465">
        <v>2</v>
      </c>
    </row>
    <row r="1466" spans="1:45" x14ac:dyDescent="0.35">
      <c r="A1466">
        <v>6592943</v>
      </c>
      <c r="B1466">
        <v>0</v>
      </c>
      <c r="C1466">
        <v>10</v>
      </c>
      <c r="D1466" t="s">
        <v>203</v>
      </c>
      <c r="E1466" t="s">
        <v>1324</v>
      </c>
      <c r="F1466" t="s">
        <v>310</v>
      </c>
      <c r="G1466" t="s">
        <v>1605</v>
      </c>
      <c r="H1466">
        <v>10</v>
      </c>
      <c r="I1466">
        <v>2</v>
      </c>
      <c r="J1466">
        <v>0</v>
      </c>
      <c r="K1466">
        <v>5</v>
      </c>
      <c r="L1466" t="s">
        <v>355</v>
      </c>
      <c r="M1466">
        <v>0</v>
      </c>
      <c r="N1466" s="16">
        <v>45859</v>
      </c>
      <c r="O1466" s="16">
        <v>45859</v>
      </c>
      <c r="Q1466" t="s">
        <v>298</v>
      </c>
      <c r="R1466" t="s">
        <v>299</v>
      </c>
      <c r="S1466">
        <v>10014626</v>
      </c>
      <c r="T1466" t="s">
        <v>298</v>
      </c>
      <c r="AE1466">
        <v>0</v>
      </c>
      <c r="AG1466">
        <v>0</v>
      </c>
      <c r="AI1466" t="s">
        <v>360</v>
      </c>
      <c r="AM1466">
        <v>0</v>
      </c>
      <c r="AN1466">
        <v>9.5243055555559994E-2</v>
      </c>
      <c r="AO1466">
        <v>0</v>
      </c>
      <c r="AP1466">
        <v>0</v>
      </c>
      <c r="AQ1466">
        <v>1001847558</v>
      </c>
      <c r="AR1466">
        <v>5109439</v>
      </c>
      <c r="AS1466">
        <v>2</v>
      </c>
    </row>
    <row r="1467" spans="1:45" x14ac:dyDescent="0.35">
      <c r="A1467">
        <v>6592947</v>
      </c>
      <c r="B1467">
        <v>0</v>
      </c>
      <c r="C1467">
        <v>10</v>
      </c>
      <c r="D1467" t="s">
        <v>361</v>
      </c>
      <c r="E1467" t="s">
        <v>359</v>
      </c>
      <c r="F1467" t="s">
        <v>310</v>
      </c>
      <c r="G1467" t="s">
        <v>3819</v>
      </c>
      <c r="H1467">
        <v>20</v>
      </c>
      <c r="I1467">
        <v>2</v>
      </c>
      <c r="J1467">
        <v>0</v>
      </c>
      <c r="K1467">
        <v>10</v>
      </c>
      <c r="L1467" t="s">
        <v>355</v>
      </c>
      <c r="M1467">
        <v>0</v>
      </c>
      <c r="N1467" s="16">
        <v>45839</v>
      </c>
      <c r="O1467" s="16">
        <v>45839</v>
      </c>
      <c r="Q1467" t="s">
        <v>160</v>
      </c>
      <c r="R1467" t="s">
        <v>346</v>
      </c>
      <c r="S1467">
        <v>10014598</v>
      </c>
      <c r="T1467" t="s">
        <v>160</v>
      </c>
      <c r="AE1467">
        <v>0</v>
      </c>
      <c r="AG1467">
        <v>0</v>
      </c>
      <c r="AI1467" t="s">
        <v>360</v>
      </c>
      <c r="AM1467">
        <v>0</v>
      </c>
      <c r="AN1467">
        <v>9.5243055555559994E-2</v>
      </c>
      <c r="AO1467">
        <v>0</v>
      </c>
      <c r="AP1467">
        <v>0</v>
      </c>
      <c r="AQ1467">
        <v>1001847559</v>
      </c>
      <c r="AR1467">
        <v>5109440</v>
      </c>
      <c r="AS1467">
        <v>2</v>
      </c>
    </row>
    <row r="1468" spans="1:45" x14ac:dyDescent="0.35">
      <c r="A1468">
        <v>6592948</v>
      </c>
      <c r="B1468">
        <v>0</v>
      </c>
      <c r="C1468">
        <v>10</v>
      </c>
      <c r="D1468" t="s">
        <v>372</v>
      </c>
      <c r="E1468" t="s">
        <v>359</v>
      </c>
      <c r="F1468" t="s">
        <v>310</v>
      </c>
      <c r="G1468" t="s">
        <v>3398</v>
      </c>
      <c r="H1468">
        <v>2</v>
      </c>
      <c r="I1468">
        <v>2</v>
      </c>
      <c r="J1468">
        <v>0</v>
      </c>
      <c r="K1468">
        <v>1</v>
      </c>
      <c r="L1468" t="s">
        <v>355</v>
      </c>
      <c r="M1468">
        <v>0</v>
      </c>
      <c r="N1468" s="16">
        <v>45851</v>
      </c>
      <c r="O1468" s="16">
        <v>45851</v>
      </c>
      <c r="Q1468" t="s">
        <v>332</v>
      </c>
      <c r="R1468" t="s">
        <v>333</v>
      </c>
      <c r="S1468">
        <v>10014639</v>
      </c>
      <c r="T1468" t="s">
        <v>332</v>
      </c>
      <c r="AE1468">
        <v>0</v>
      </c>
      <c r="AG1468">
        <v>0</v>
      </c>
      <c r="AI1468" t="s">
        <v>360</v>
      </c>
      <c r="AM1468">
        <v>0</v>
      </c>
      <c r="AN1468">
        <v>9.5243055555559994E-2</v>
      </c>
      <c r="AO1468">
        <v>0</v>
      </c>
      <c r="AP1468">
        <v>0</v>
      </c>
      <c r="AQ1468">
        <v>1001847560</v>
      </c>
      <c r="AR1468">
        <v>5109441</v>
      </c>
      <c r="AS1468">
        <v>2</v>
      </c>
    </row>
    <row r="1469" spans="1:45" x14ac:dyDescent="0.35">
      <c r="A1469">
        <v>6592952</v>
      </c>
      <c r="B1469">
        <v>0</v>
      </c>
      <c r="C1469">
        <v>10</v>
      </c>
      <c r="D1469" t="s">
        <v>203</v>
      </c>
      <c r="E1469" t="s">
        <v>359</v>
      </c>
      <c r="F1469" t="s">
        <v>310</v>
      </c>
      <c r="G1469" t="s">
        <v>3818</v>
      </c>
      <c r="H1469">
        <v>8</v>
      </c>
      <c r="I1469">
        <v>2</v>
      </c>
      <c r="J1469">
        <v>0</v>
      </c>
      <c r="K1469">
        <v>4</v>
      </c>
      <c r="L1469" t="s">
        <v>355</v>
      </c>
      <c r="M1469">
        <v>0</v>
      </c>
      <c r="N1469" s="16">
        <v>45840</v>
      </c>
      <c r="O1469" s="16">
        <v>45840</v>
      </c>
      <c r="Q1469" t="s">
        <v>158</v>
      </c>
      <c r="R1469" t="s">
        <v>397</v>
      </c>
      <c r="S1469">
        <v>10014604</v>
      </c>
      <c r="T1469" t="s">
        <v>158</v>
      </c>
      <c r="AE1469">
        <v>0</v>
      </c>
      <c r="AG1469">
        <v>0</v>
      </c>
      <c r="AI1469" t="s">
        <v>360</v>
      </c>
      <c r="AM1469">
        <v>0</v>
      </c>
      <c r="AN1469">
        <v>9.5243055555559994E-2</v>
      </c>
      <c r="AO1469">
        <v>0</v>
      </c>
      <c r="AP1469">
        <v>0</v>
      </c>
      <c r="AQ1469">
        <v>1001847561</v>
      </c>
      <c r="AR1469">
        <v>5109542</v>
      </c>
      <c r="AS1469">
        <v>2</v>
      </c>
    </row>
    <row r="1470" spans="1:45" x14ac:dyDescent="0.35">
      <c r="A1470">
        <v>6592953</v>
      </c>
      <c r="B1470">
        <v>0</v>
      </c>
      <c r="C1470">
        <v>10</v>
      </c>
      <c r="D1470" t="s">
        <v>203</v>
      </c>
      <c r="E1470" t="s">
        <v>1324</v>
      </c>
      <c r="F1470" t="s">
        <v>310</v>
      </c>
      <c r="G1470" t="s">
        <v>3817</v>
      </c>
      <c r="H1470">
        <v>2</v>
      </c>
      <c r="I1470">
        <v>1</v>
      </c>
      <c r="J1470">
        <v>0</v>
      </c>
      <c r="K1470">
        <v>2</v>
      </c>
      <c r="L1470" t="s">
        <v>355</v>
      </c>
      <c r="M1470">
        <v>0</v>
      </c>
      <c r="N1470" s="16">
        <v>45839</v>
      </c>
      <c r="O1470" s="16">
        <v>45839</v>
      </c>
      <c r="Q1470" t="s">
        <v>158</v>
      </c>
      <c r="R1470" t="s">
        <v>397</v>
      </c>
      <c r="S1470">
        <v>10014604</v>
      </c>
      <c r="T1470" t="s">
        <v>158</v>
      </c>
      <c r="AE1470">
        <v>0</v>
      </c>
      <c r="AG1470">
        <v>0</v>
      </c>
      <c r="AI1470" t="s">
        <v>360</v>
      </c>
      <c r="AM1470">
        <v>0</v>
      </c>
      <c r="AN1470">
        <v>0.19047453703704001</v>
      </c>
      <c r="AO1470">
        <v>0</v>
      </c>
      <c r="AP1470">
        <v>0</v>
      </c>
      <c r="AQ1470">
        <v>1001847583</v>
      </c>
      <c r="AR1470">
        <v>5109544</v>
      </c>
      <c r="AS1470">
        <v>2</v>
      </c>
    </row>
    <row r="1471" spans="1:45" x14ac:dyDescent="0.35">
      <c r="A1471">
        <v>6592954</v>
      </c>
      <c r="B1471">
        <v>0</v>
      </c>
      <c r="C1471">
        <v>10</v>
      </c>
      <c r="D1471" t="s">
        <v>203</v>
      </c>
      <c r="E1471" t="s">
        <v>1324</v>
      </c>
      <c r="F1471" t="s">
        <v>310</v>
      </c>
      <c r="G1471" t="s">
        <v>3816</v>
      </c>
      <c r="H1471">
        <v>2</v>
      </c>
      <c r="I1471">
        <v>1</v>
      </c>
      <c r="J1471">
        <v>0</v>
      </c>
      <c r="K1471">
        <v>2</v>
      </c>
      <c r="L1471" t="s">
        <v>355</v>
      </c>
      <c r="M1471">
        <v>0</v>
      </c>
      <c r="N1471" s="16">
        <v>45839</v>
      </c>
      <c r="O1471" s="16">
        <v>45839</v>
      </c>
      <c r="Q1471" t="s">
        <v>227</v>
      </c>
      <c r="R1471" t="s">
        <v>305</v>
      </c>
      <c r="S1471">
        <v>10014606</v>
      </c>
      <c r="T1471" t="s">
        <v>227</v>
      </c>
      <c r="AE1471">
        <v>0</v>
      </c>
      <c r="AG1471">
        <v>0</v>
      </c>
      <c r="AI1471" t="s">
        <v>360</v>
      </c>
      <c r="AM1471">
        <v>0</v>
      </c>
      <c r="AN1471">
        <v>9.5243055555559994E-2</v>
      </c>
      <c r="AO1471">
        <v>0</v>
      </c>
      <c r="AP1471">
        <v>0</v>
      </c>
      <c r="AQ1471">
        <v>1001847584</v>
      </c>
      <c r="AR1471">
        <v>5109545</v>
      </c>
      <c r="AS1471">
        <v>2</v>
      </c>
    </row>
    <row r="1472" spans="1:45" x14ac:dyDescent="0.35">
      <c r="A1472">
        <v>6592960</v>
      </c>
      <c r="B1472">
        <v>0</v>
      </c>
      <c r="C1472">
        <v>10</v>
      </c>
      <c r="D1472" t="s">
        <v>203</v>
      </c>
      <c r="E1472" t="s">
        <v>1324</v>
      </c>
      <c r="F1472" t="s">
        <v>310</v>
      </c>
      <c r="G1472" t="s">
        <v>3815</v>
      </c>
      <c r="H1472">
        <v>2</v>
      </c>
      <c r="I1472">
        <v>1</v>
      </c>
      <c r="J1472">
        <v>0</v>
      </c>
      <c r="K1472">
        <v>2</v>
      </c>
      <c r="L1472" t="s">
        <v>355</v>
      </c>
      <c r="M1472">
        <v>0</v>
      </c>
      <c r="N1472" s="16">
        <v>45839</v>
      </c>
      <c r="O1472" s="16">
        <v>45839</v>
      </c>
      <c r="Q1472" t="s">
        <v>207</v>
      </c>
      <c r="R1472" t="s">
        <v>385</v>
      </c>
      <c r="S1472">
        <v>10014621</v>
      </c>
      <c r="T1472" t="s">
        <v>207</v>
      </c>
      <c r="AE1472">
        <v>0</v>
      </c>
      <c r="AG1472">
        <v>0</v>
      </c>
      <c r="AI1472" t="s">
        <v>360</v>
      </c>
      <c r="AM1472">
        <v>0</v>
      </c>
      <c r="AN1472">
        <v>0.28571759259259</v>
      </c>
      <c r="AO1472">
        <v>0</v>
      </c>
      <c r="AP1472">
        <v>0</v>
      </c>
      <c r="AQ1472">
        <v>1001847585</v>
      </c>
      <c r="AR1472">
        <v>5109546</v>
      </c>
      <c r="AS1472">
        <v>2</v>
      </c>
    </row>
    <row r="1473" spans="1:45" x14ac:dyDescent="0.35">
      <c r="A1473">
        <v>6592982</v>
      </c>
      <c r="B1473">
        <v>0</v>
      </c>
      <c r="C1473">
        <v>10</v>
      </c>
      <c r="D1473" t="s">
        <v>203</v>
      </c>
      <c r="E1473" t="s">
        <v>359</v>
      </c>
      <c r="F1473" t="s">
        <v>310</v>
      </c>
      <c r="G1473" t="s">
        <v>3814</v>
      </c>
      <c r="H1473">
        <v>1</v>
      </c>
      <c r="I1473">
        <v>1</v>
      </c>
      <c r="J1473">
        <v>0</v>
      </c>
      <c r="K1473">
        <v>1</v>
      </c>
      <c r="L1473" t="s">
        <v>355</v>
      </c>
      <c r="M1473">
        <v>0</v>
      </c>
      <c r="N1473" s="16">
        <v>45809</v>
      </c>
      <c r="O1473" s="16">
        <v>45809</v>
      </c>
      <c r="Q1473" t="s">
        <v>207</v>
      </c>
      <c r="R1473" t="s">
        <v>385</v>
      </c>
      <c r="S1473">
        <v>10014621</v>
      </c>
      <c r="T1473" t="s">
        <v>207</v>
      </c>
      <c r="AE1473">
        <v>0</v>
      </c>
      <c r="AG1473">
        <v>0</v>
      </c>
      <c r="AI1473" t="s">
        <v>360</v>
      </c>
      <c r="AM1473">
        <v>0</v>
      </c>
      <c r="AN1473">
        <v>0.14285879629629999</v>
      </c>
      <c r="AO1473">
        <v>0</v>
      </c>
      <c r="AP1473">
        <v>0</v>
      </c>
      <c r="AQ1473">
        <v>1001847586</v>
      </c>
      <c r="AR1473">
        <v>5109547</v>
      </c>
      <c r="AS1473">
        <v>2</v>
      </c>
    </row>
    <row r="1474" spans="1:45" x14ac:dyDescent="0.35">
      <c r="A1474">
        <v>6592983</v>
      </c>
      <c r="B1474">
        <v>0</v>
      </c>
      <c r="C1474">
        <v>10</v>
      </c>
      <c r="D1474" t="s">
        <v>203</v>
      </c>
      <c r="E1474" t="s">
        <v>1361</v>
      </c>
      <c r="F1474" t="s">
        <v>310</v>
      </c>
      <c r="G1474" t="s">
        <v>6228</v>
      </c>
      <c r="H1474">
        <v>6</v>
      </c>
      <c r="I1474">
        <v>2</v>
      </c>
      <c r="J1474">
        <v>6</v>
      </c>
      <c r="K1474">
        <v>3</v>
      </c>
      <c r="L1474" t="s">
        <v>355</v>
      </c>
      <c r="M1474">
        <v>0</v>
      </c>
      <c r="N1474" s="16">
        <v>45822</v>
      </c>
      <c r="O1474" s="16">
        <v>45822</v>
      </c>
      <c r="P1474" s="16">
        <v>45832</v>
      </c>
      <c r="Q1474" t="s">
        <v>165</v>
      </c>
      <c r="R1474" t="s">
        <v>273</v>
      </c>
      <c r="S1474">
        <v>10017653</v>
      </c>
      <c r="T1474" t="s">
        <v>272</v>
      </c>
      <c r="AE1474">
        <v>0</v>
      </c>
      <c r="AG1474">
        <v>0</v>
      </c>
      <c r="AI1474" t="s">
        <v>360</v>
      </c>
      <c r="AM1474">
        <v>0</v>
      </c>
      <c r="AN1474">
        <v>4.7615740740740001E-2</v>
      </c>
      <c r="AO1474">
        <v>0</v>
      </c>
      <c r="AP1474">
        <v>0</v>
      </c>
      <c r="AQ1474">
        <v>1001847587</v>
      </c>
      <c r="AR1474">
        <v>5109548</v>
      </c>
      <c r="AS1474">
        <v>2</v>
      </c>
    </row>
    <row r="1475" spans="1:45" x14ac:dyDescent="0.35">
      <c r="A1475">
        <v>6592984</v>
      </c>
      <c r="B1475">
        <v>0</v>
      </c>
      <c r="C1475">
        <v>10</v>
      </c>
      <c r="D1475" t="s">
        <v>203</v>
      </c>
      <c r="E1475" t="s">
        <v>1324</v>
      </c>
      <c r="F1475" t="s">
        <v>310</v>
      </c>
      <c r="G1475" t="s">
        <v>3812</v>
      </c>
      <c r="H1475">
        <v>4</v>
      </c>
      <c r="I1475">
        <v>2</v>
      </c>
      <c r="J1475">
        <v>0</v>
      </c>
      <c r="K1475">
        <v>2</v>
      </c>
      <c r="L1475" t="s">
        <v>355</v>
      </c>
      <c r="M1475">
        <v>0</v>
      </c>
      <c r="N1475" s="16">
        <v>45839</v>
      </c>
      <c r="O1475" s="16">
        <v>45839</v>
      </c>
      <c r="Q1475" t="s">
        <v>165</v>
      </c>
      <c r="R1475" t="s">
        <v>273</v>
      </c>
      <c r="S1475">
        <v>10017653</v>
      </c>
      <c r="T1475" t="s">
        <v>272</v>
      </c>
      <c r="AE1475">
        <v>0</v>
      </c>
      <c r="AG1475">
        <v>0</v>
      </c>
      <c r="AI1475" t="s">
        <v>360</v>
      </c>
      <c r="AM1475">
        <v>0</v>
      </c>
      <c r="AN1475">
        <v>9.5243055555559994E-2</v>
      </c>
      <c r="AO1475">
        <v>0</v>
      </c>
      <c r="AP1475">
        <v>0</v>
      </c>
      <c r="AQ1475">
        <v>1001847588</v>
      </c>
      <c r="AR1475">
        <v>5109549</v>
      </c>
      <c r="AS1475">
        <v>2</v>
      </c>
    </row>
    <row r="1476" spans="1:45" x14ac:dyDescent="0.35">
      <c r="A1476">
        <v>6593358</v>
      </c>
      <c r="B1476">
        <v>0</v>
      </c>
      <c r="C1476">
        <v>10</v>
      </c>
      <c r="D1476" t="s">
        <v>361</v>
      </c>
      <c r="E1476" t="s">
        <v>359</v>
      </c>
      <c r="F1476" t="s">
        <v>310</v>
      </c>
      <c r="G1476" t="s">
        <v>3811</v>
      </c>
      <c r="H1476">
        <v>36</v>
      </c>
      <c r="I1476">
        <v>3</v>
      </c>
      <c r="J1476">
        <v>0</v>
      </c>
      <c r="K1476">
        <v>12</v>
      </c>
      <c r="L1476" t="s">
        <v>355</v>
      </c>
      <c r="M1476">
        <v>0</v>
      </c>
      <c r="N1476" s="16">
        <v>45839</v>
      </c>
      <c r="O1476" s="16">
        <v>45839</v>
      </c>
      <c r="Q1476" t="s">
        <v>155</v>
      </c>
      <c r="R1476" t="s">
        <v>276</v>
      </c>
      <c r="S1476">
        <v>10014647</v>
      </c>
      <c r="T1476" t="s">
        <v>155</v>
      </c>
      <c r="AE1476">
        <v>0</v>
      </c>
      <c r="AG1476">
        <v>0</v>
      </c>
      <c r="AI1476" t="s">
        <v>360</v>
      </c>
      <c r="AM1476">
        <v>0</v>
      </c>
      <c r="AN1476">
        <v>0.14285879629629999</v>
      </c>
      <c r="AO1476">
        <v>0</v>
      </c>
      <c r="AP1476">
        <v>0</v>
      </c>
      <c r="AQ1476">
        <v>1001847771</v>
      </c>
      <c r="AR1476">
        <v>5109836</v>
      </c>
      <c r="AS1476">
        <v>2</v>
      </c>
    </row>
    <row r="1477" spans="1:45" x14ac:dyDescent="0.35">
      <c r="A1477">
        <v>6593410</v>
      </c>
      <c r="B1477">
        <v>0</v>
      </c>
      <c r="C1477">
        <v>10</v>
      </c>
      <c r="D1477" t="s">
        <v>372</v>
      </c>
      <c r="E1477" t="s">
        <v>359</v>
      </c>
      <c r="F1477" t="s">
        <v>310</v>
      </c>
      <c r="G1477" t="s">
        <v>3810</v>
      </c>
      <c r="H1477">
        <v>1</v>
      </c>
      <c r="I1477">
        <v>1</v>
      </c>
      <c r="J1477">
        <v>0</v>
      </c>
      <c r="K1477">
        <v>1</v>
      </c>
      <c r="L1477" t="s">
        <v>355</v>
      </c>
      <c r="M1477">
        <v>0</v>
      </c>
      <c r="N1477" s="16">
        <v>45844</v>
      </c>
      <c r="O1477" s="16">
        <v>45844</v>
      </c>
      <c r="Q1477" t="s">
        <v>158</v>
      </c>
      <c r="R1477" t="s">
        <v>397</v>
      </c>
      <c r="S1477">
        <v>10014604</v>
      </c>
      <c r="T1477" t="s">
        <v>158</v>
      </c>
      <c r="AE1477">
        <v>0</v>
      </c>
      <c r="AG1477">
        <v>0</v>
      </c>
      <c r="AI1477" t="s">
        <v>360</v>
      </c>
      <c r="AM1477">
        <v>0</v>
      </c>
      <c r="AN1477">
        <v>0.14285879629629999</v>
      </c>
      <c r="AO1477">
        <v>0</v>
      </c>
      <c r="AP1477">
        <v>0</v>
      </c>
      <c r="AQ1477">
        <v>1001847773</v>
      </c>
      <c r="AR1477">
        <v>5109838</v>
      </c>
      <c r="AS1477">
        <v>2</v>
      </c>
    </row>
    <row r="1478" spans="1:45" x14ac:dyDescent="0.35">
      <c r="A1478">
        <v>6593428</v>
      </c>
      <c r="B1478">
        <v>0</v>
      </c>
      <c r="C1478">
        <v>10</v>
      </c>
      <c r="D1478" t="s">
        <v>129</v>
      </c>
      <c r="E1478" t="s">
        <v>1324</v>
      </c>
      <c r="F1478" t="s">
        <v>310</v>
      </c>
      <c r="G1478" t="s">
        <v>1627</v>
      </c>
      <c r="H1478">
        <v>0</v>
      </c>
      <c r="I1478">
        <v>0</v>
      </c>
      <c r="J1478">
        <v>0</v>
      </c>
      <c r="K1478">
        <v>0</v>
      </c>
      <c r="L1478" t="s">
        <v>355</v>
      </c>
      <c r="M1478">
        <v>0</v>
      </c>
      <c r="N1478" s="16">
        <v>45809</v>
      </c>
      <c r="O1478" s="16">
        <v>45809</v>
      </c>
      <c r="Q1478" t="s">
        <v>201</v>
      </c>
      <c r="R1478" t="s">
        <v>334</v>
      </c>
      <c r="S1478">
        <v>10014602</v>
      </c>
      <c r="T1478" t="s">
        <v>201</v>
      </c>
      <c r="AE1478">
        <v>0</v>
      </c>
      <c r="AG1478">
        <v>0</v>
      </c>
      <c r="AI1478" t="s">
        <v>360</v>
      </c>
      <c r="AM1478">
        <v>0</v>
      </c>
      <c r="AN1478">
        <v>0.14287037037037001</v>
      </c>
      <c r="AO1478">
        <v>0</v>
      </c>
      <c r="AP1478">
        <v>0</v>
      </c>
      <c r="AQ1478">
        <v>1001847781</v>
      </c>
      <c r="AR1478">
        <v>5109839</v>
      </c>
      <c r="AS1478">
        <v>2</v>
      </c>
    </row>
    <row r="1479" spans="1:45" x14ac:dyDescent="0.35">
      <c r="A1479">
        <v>6593440</v>
      </c>
      <c r="B1479">
        <v>0</v>
      </c>
      <c r="C1479">
        <v>10</v>
      </c>
      <c r="D1479" t="s">
        <v>367</v>
      </c>
      <c r="E1479" t="s">
        <v>1324</v>
      </c>
      <c r="F1479" t="s">
        <v>310</v>
      </c>
      <c r="G1479" t="s">
        <v>3826</v>
      </c>
      <c r="H1479">
        <v>0</v>
      </c>
      <c r="I1479">
        <v>0</v>
      </c>
      <c r="J1479">
        <v>0</v>
      </c>
      <c r="K1479">
        <v>0</v>
      </c>
      <c r="L1479" t="s">
        <v>355</v>
      </c>
      <c r="M1479">
        <v>0</v>
      </c>
      <c r="N1479" s="16">
        <v>45808</v>
      </c>
      <c r="O1479" s="16">
        <v>45808</v>
      </c>
      <c r="R1479" t="s">
        <v>266</v>
      </c>
      <c r="T1479" t="s">
        <v>264</v>
      </c>
      <c r="AE1479">
        <v>0</v>
      </c>
      <c r="AG1479">
        <v>0</v>
      </c>
      <c r="AI1479" t="s">
        <v>356</v>
      </c>
      <c r="AM1479">
        <v>0</v>
      </c>
      <c r="AN1479">
        <v>0.14285879629629999</v>
      </c>
      <c r="AO1479">
        <v>0</v>
      </c>
      <c r="AP1479">
        <v>0</v>
      </c>
      <c r="AQ1479">
        <v>1001847956</v>
      </c>
      <c r="AR1479">
        <v>5110185</v>
      </c>
      <c r="AS1479">
        <v>1</v>
      </c>
    </row>
    <row r="1480" spans="1:45" x14ac:dyDescent="0.35">
      <c r="A1480">
        <v>6593830</v>
      </c>
      <c r="B1480">
        <v>0</v>
      </c>
      <c r="C1480">
        <v>10</v>
      </c>
      <c r="D1480" t="s">
        <v>367</v>
      </c>
      <c r="E1480" t="s">
        <v>1324</v>
      </c>
      <c r="F1480" t="s">
        <v>310</v>
      </c>
      <c r="G1480" t="s">
        <v>3808</v>
      </c>
      <c r="H1480">
        <v>4</v>
      </c>
      <c r="I1480">
        <v>2</v>
      </c>
      <c r="J1480">
        <v>0</v>
      </c>
      <c r="K1480">
        <v>2</v>
      </c>
      <c r="L1480" t="s">
        <v>355</v>
      </c>
      <c r="M1480">
        <v>0</v>
      </c>
      <c r="N1480" s="16">
        <v>45808</v>
      </c>
      <c r="O1480" s="16">
        <v>45808</v>
      </c>
      <c r="Q1480" t="s">
        <v>144</v>
      </c>
      <c r="R1480" t="s">
        <v>393</v>
      </c>
      <c r="S1480">
        <v>10014649</v>
      </c>
      <c r="T1480" t="s">
        <v>144</v>
      </c>
      <c r="AE1480">
        <v>0</v>
      </c>
      <c r="AG1480">
        <v>0</v>
      </c>
      <c r="AI1480" t="s">
        <v>356</v>
      </c>
      <c r="AM1480">
        <v>0.29166666666667002</v>
      </c>
      <c r="AN1480">
        <v>0.39583333333332998</v>
      </c>
      <c r="AO1480">
        <v>0</v>
      </c>
      <c r="AP1480">
        <v>0</v>
      </c>
      <c r="AQ1480">
        <v>1001848941</v>
      </c>
      <c r="AR1480">
        <v>5111177</v>
      </c>
      <c r="AS1480">
        <v>1</v>
      </c>
    </row>
    <row r="1481" spans="1:45" x14ac:dyDescent="0.35">
      <c r="A1481">
        <v>6594063</v>
      </c>
      <c r="B1481">
        <v>0</v>
      </c>
      <c r="C1481">
        <v>10</v>
      </c>
      <c r="D1481" t="s">
        <v>203</v>
      </c>
      <c r="E1481" t="s">
        <v>1324</v>
      </c>
      <c r="F1481" t="s">
        <v>310</v>
      </c>
      <c r="G1481" t="s">
        <v>3807</v>
      </c>
      <c r="H1481">
        <v>0</v>
      </c>
      <c r="I1481">
        <v>2</v>
      </c>
      <c r="J1481">
        <v>0</v>
      </c>
      <c r="K1481">
        <v>2</v>
      </c>
      <c r="L1481" t="s">
        <v>355</v>
      </c>
      <c r="M1481">
        <v>0</v>
      </c>
      <c r="N1481" s="16">
        <v>45810</v>
      </c>
      <c r="O1481" s="16">
        <v>45810</v>
      </c>
      <c r="Q1481" t="s">
        <v>323</v>
      </c>
      <c r="R1481" t="s">
        <v>322</v>
      </c>
      <c r="S1481">
        <v>10014728</v>
      </c>
      <c r="T1481" t="s">
        <v>321</v>
      </c>
      <c r="AE1481">
        <v>0</v>
      </c>
      <c r="AG1481">
        <v>0</v>
      </c>
      <c r="AI1481" t="s">
        <v>360</v>
      </c>
      <c r="AM1481">
        <v>0</v>
      </c>
      <c r="AN1481">
        <v>0.19047453703704001</v>
      </c>
      <c r="AO1481">
        <v>0</v>
      </c>
      <c r="AP1481">
        <v>0</v>
      </c>
      <c r="AQ1481">
        <v>1001848964</v>
      </c>
      <c r="AR1481">
        <v>5111182</v>
      </c>
      <c r="AS1481">
        <v>2</v>
      </c>
    </row>
    <row r="1482" spans="1:45" x14ac:dyDescent="0.35">
      <c r="A1482">
        <v>6594251</v>
      </c>
      <c r="B1482">
        <v>0</v>
      </c>
      <c r="C1482">
        <v>10</v>
      </c>
      <c r="D1482" t="s">
        <v>367</v>
      </c>
      <c r="E1482" t="s">
        <v>359</v>
      </c>
      <c r="F1482" t="s">
        <v>310</v>
      </c>
      <c r="G1482" t="s">
        <v>3827</v>
      </c>
      <c r="H1482">
        <v>0</v>
      </c>
      <c r="I1482">
        <v>2</v>
      </c>
      <c r="J1482">
        <v>0</v>
      </c>
      <c r="K1482">
        <v>8</v>
      </c>
      <c r="L1482" t="s">
        <v>355</v>
      </c>
      <c r="M1482">
        <v>0</v>
      </c>
      <c r="N1482" s="16">
        <v>45810</v>
      </c>
      <c r="O1482" s="16">
        <v>45810</v>
      </c>
      <c r="Q1482" t="s">
        <v>479</v>
      </c>
      <c r="R1482" t="s">
        <v>325</v>
      </c>
      <c r="S1482">
        <v>10017390</v>
      </c>
      <c r="T1482" t="s">
        <v>324</v>
      </c>
      <c r="AE1482">
        <v>0</v>
      </c>
      <c r="AG1482">
        <v>0</v>
      </c>
      <c r="AI1482" t="s">
        <v>360</v>
      </c>
      <c r="AM1482">
        <v>0</v>
      </c>
      <c r="AN1482">
        <v>9.5243055555559994E-2</v>
      </c>
      <c r="AO1482">
        <v>0</v>
      </c>
      <c r="AP1482">
        <v>0</v>
      </c>
      <c r="AQ1482">
        <v>1001848965</v>
      </c>
      <c r="AR1482">
        <v>5111183</v>
      </c>
      <c r="AS1482">
        <v>2</v>
      </c>
    </row>
    <row r="1483" spans="1:45" x14ac:dyDescent="0.35">
      <c r="A1483">
        <v>6594318</v>
      </c>
      <c r="B1483">
        <v>0</v>
      </c>
      <c r="C1483">
        <v>10</v>
      </c>
      <c r="D1483" t="s">
        <v>357</v>
      </c>
      <c r="E1483" t="s">
        <v>1324</v>
      </c>
      <c r="F1483" t="s">
        <v>310</v>
      </c>
      <c r="G1483" t="s">
        <v>3885</v>
      </c>
      <c r="H1483">
        <v>4</v>
      </c>
      <c r="I1483">
        <v>2</v>
      </c>
      <c r="J1483">
        <v>0</v>
      </c>
      <c r="K1483">
        <v>2</v>
      </c>
      <c r="L1483" t="s">
        <v>355</v>
      </c>
      <c r="M1483">
        <v>0</v>
      </c>
      <c r="N1483" s="16">
        <v>45839</v>
      </c>
      <c r="O1483" s="16">
        <v>45839</v>
      </c>
      <c r="Q1483" t="s">
        <v>157</v>
      </c>
      <c r="R1483" t="s">
        <v>345</v>
      </c>
      <c r="S1483">
        <v>10014635</v>
      </c>
      <c r="T1483" t="s">
        <v>157</v>
      </c>
      <c r="AE1483">
        <v>0</v>
      </c>
      <c r="AG1483">
        <v>0</v>
      </c>
      <c r="AI1483" t="s">
        <v>360</v>
      </c>
      <c r="AM1483">
        <v>0</v>
      </c>
      <c r="AN1483">
        <v>4.7615740740740001E-2</v>
      </c>
      <c r="AO1483">
        <v>0</v>
      </c>
      <c r="AP1483">
        <v>0</v>
      </c>
      <c r="AQ1483">
        <v>1001848968</v>
      </c>
      <c r="AR1483">
        <v>5111186</v>
      </c>
      <c r="AS1483">
        <v>2</v>
      </c>
    </row>
    <row r="1484" spans="1:45" x14ac:dyDescent="0.35">
      <c r="A1484">
        <v>6595237</v>
      </c>
      <c r="B1484">
        <v>0</v>
      </c>
      <c r="C1484">
        <v>10</v>
      </c>
      <c r="D1484" t="s">
        <v>129</v>
      </c>
      <c r="E1484" t="s">
        <v>1324</v>
      </c>
      <c r="F1484" t="s">
        <v>310</v>
      </c>
      <c r="G1484" t="s">
        <v>3884</v>
      </c>
      <c r="H1484">
        <v>2</v>
      </c>
      <c r="I1484">
        <v>1</v>
      </c>
      <c r="J1484">
        <v>0</v>
      </c>
      <c r="K1484">
        <v>2</v>
      </c>
      <c r="L1484" t="s">
        <v>355</v>
      </c>
      <c r="M1484">
        <v>0</v>
      </c>
      <c r="N1484" s="16">
        <v>45839</v>
      </c>
      <c r="O1484" s="16">
        <v>45839</v>
      </c>
      <c r="Q1484" t="s">
        <v>419</v>
      </c>
      <c r="R1484" t="s">
        <v>420</v>
      </c>
      <c r="S1484">
        <v>10014605</v>
      </c>
      <c r="T1484" t="s">
        <v>419</v>
      </c>
      <c r="AE1484">
        <v>0</v>
      </c>
      <c r="AG1484">
        <v>0</v>
      </c>
      <c r="AI1484" t="s">
        <v>360</v>
      </c>
      <c r="AM1484">
        <v>0</v>
      </c>
      <c r="AN1484">
        <v>9.5243055555559994E-2</v>
      </c>
      <c r="AO1484">
        <v>0</v>
      </c>
      <c r="AP1484">
        <v>0</v>
      </c>
      <c r="AQ1484">
        <v>1001849337</v>
      </c>
      <c r="AR1484">
        <v>5111761</v>
      </c>
      <c r="AS1484">
        <v>2</v>
      </c>
    </row>
    <row r="1485" spans="1:45" x14ac:dyDescent="0.35">
      <c r="A1485">
        <v>6595239</v>
      </c>
      <c r="B1485">
        <v>0</v>
      </c>
      <c r="C1485">
        <v>10</v>
      </c>
      <c r="D1485" t="s">
        <v>371</v>
      </c>
      <c r="E1485" t="s">
        <v>1324</v>
      </c>
      <c r="F1485" t="s">
        <v>310</v>
      </c>
      <c r="G1485" t="s">
        <v>3882</v>
      </c>
      <c r="H1485">
        <v>3</v>
      </c>
      <c r="I1485">
        <v>1</v>
      </c>
      <c r="J1485">
        <v>0</v>
      </c>
      <c r="K1485">
        <v>3</v>
      </c>
      <c r="L1485" t="s">
        <v>355</v>
      </c>
      <c r="M1485">
        <v>0</v>
      </c>
      <c r="N1485" s="16">
        <v>45839</v>
      </c>
      <c r="O1485" s="16">
        <v>45839</v>
      </c>
      <c r="Q1485" t="s">
        <v>419</v>
      </c>
      <c r="R1485" t="s">
        <v>420</v>
      </c>
      <c r="S1485">
        <v>10014605</v>
      </c>
      <c r="T1485" t="s">
        <v>419</v>
      </c>
      <c r="AE1485">
        <v>0</v>
      </c>
      <c r="AF1485" s="16"/>
      <c r="AG1485">
        <v>0</v>
      </c>
      <c r="AI1485" t="s">
        <v>360</v>
      </c>
      <c r="AM1485">
        <v>0</v>
      </c>
      <c r="AN1485">
        <v>4.7615740740740001E-2</v>
      </c>
      <c r="AO1485">
        <v>0</v>
      </c>
      <c r="AP1485">
        <v>0</v>
      </c>
      <c r="AQ1485">
        <v>1001849524</v>
      </c>
      <c r="AR1485">
        <v>5111832</v>
      </c>
      <c r="AS1485">
        <v>2</v>
      </c>
    </row>
    <row r="1486" spans="1:45" x14ac:dyDescent="0.35">
      <c r="A1486">
        <v>6595242</v>
      </c>
      <c r="B1486">
        <v>0</v>
      </c>
      <c r="C1486">
        <v>10</v>
      </c>
      <c r="D1486" t="s">
        <v>203</v>
      </c>
      <c r="E1486" t="s">
        <v>359</v>
      </c>
      <c r="F1486" t="s">
        <v>310</v>
      </c>
      <c r="G1486" t="s">
        <v>3881</v>
      </c>
      <c r="H1486">
        <v>2</v>
      </c>
      <c r="I1486">
        <v>1</v>
      </c>
      <c r="J1486">
        <v>0</v>
      </c>
      <c r="K1486">
        <v>2</v>
      </c>
      <c r="L1486" t="s">
        <v>355</v>
      </c>
      <c r="M1486">
        <v>0</v>
      </c>
      <c r="N1486" s="16">
        <v>45839</v>
      </c>
      <c r="O1486" s="16">
        <v>45839</v>
      </c>
      <c r="Q1486" t="s">
        <v>158</v>
      </c>
      <c r="R1486" t="s">
        <v>397</v>
      </c>
      <c r="S1486">
        <v>10014604</v>
      </c>
      <c r="T1486" t="s">
        <v>158</v>
      </c>
      <c r="AE1486">
        <v>0</v>
      </c>
      <c r="AF1486" s="16"/>
      <c r="AG1486">
        <v>0</v>
      </c>
      <c r="AI1486" t="s">
        <v>360</v>
      </c>
      <c r="AM1486">
        <v>0</v>
      </c>
      <c r="AN1486">
        <v>0.14285879629629999</v>
      </c>
      <c r="AO1486">
        <v>0</v>
      </c>
      <c r="AP1486">
        <v>0</v>
      </c>
      <c r="AQ1486">
        <v>1001849548</v>
      </c>
      <c r="AR1486">
        <v>5111833</v>
      </c>
      <c r="AS1486">
        <v>2</v>
      </c>
    </row>
    <row r="1487" spans="1:45" x14ac:dyDescent="0.35">
      <c r="A1487">
        <v>6595243</v>
      </c>
      <c r="B1487">
        <v>0</v>
      </c>
      <c r="C1487">
        <v>10</v>
      </c>
      <c r="D1487" t="s">
        <v>371</v>
      </c>
      <c r="E1487" t="s">
        <v>1324</v>
      </c>
      <c r="F1487" t="s">
        <v>310</v>
      </c>
      <c r="G1487" t="s">
        <v>3880</v>
      </c>
      <c r="H1487">
        <v>3</v>
      </c>
      <c r="I1487">
        <v>1</v>
      </c>
      <c r="J1487">
        <v>0</v>
      </c>
      <c r="K1487">
        <v>3</v>
      </c>
      <c r="L1487" t="s">
        <v>355</v>
      </c>
      <c r="M1487">
        <v>0</v>
      </c>
      <c r="N1487" s="16">
        <v>45839</v>
      </c>
      <c r="O1487" s="16">
        <v>45839</v>
      </c>
      <c r="Q1487" t="s">
        <v>158</v>
      </c>
      <c r="R1487" t="s">
        <v>397</v>
      </c>
      <c r="S1487">
        <v>10014604</v>
      </c>
      <c r="T1487" t="s">
        <v>158</v>
      </c>
      <c r="AE1487">
        <v>0</v>
      </c>
      <c r="AF1487" s="16"/>
      <c r="AG1487">
        <v>0</v>
      </c>
      <c r="AI1487" t="s">
        <v>360</v>
      </c>
      <c r="AM1487">
        <v>0</v>
      </c>
      <c r="AN1487">
        <v>0.14285879629629999</v>
      </c>
      <c r="AO1487">
        <v>0</v>
      </c>
      <c r="AP1487">
        <v>0</v>
      </c>
      <c r="AQ1487">
        <v>1001849549</v>
      </c>
      <c r="AR1487">
        <v>5111834</v>
      </c>
      <c r="AS1487">
        <v>2</v>
      </c>
    </row>
    <row r="1488" spans="1:45" x14ac:dyDescent="0.35">
      <c r="A1488">
        <v>6595244</v>
      </c>
      <c r="B1488">
        <v>0</v>
      </c>
      <c r="C1488">
        <v>10</v>
      </c>
      <c r="D1488" t="s">
        <v>357</v>
      </c>
      <c r="E1488" t="s">
        <v>1324</v>
      </c>
      <c r="F1488" t="s">
        <v>310</v>
      </c>
      <c r="G1488" t="s">
        <v>3856</v>
      </c>
      <c r="H1488">
        <v>12</v>
      </c>
      <c r="I1488">
        <v>2</v>
      </c>
      <c r="J1488">
        <v>0</v>
      </c>
      <c r="K1488">
        <v>6</v>
      </c>
      <c r="L1488" t="s">
        <v>355</v>
      </c>
      <c r="M1488">
        <v>0</v>
      </c>
      <c r="N1488" s="16">
        <v>45839</v>
      </c>
      <c r="O1488" s="16">
        <v>45839</v>
      </c>
      <c r="Q1488" t="s">
        <v>158</v>
      </c>
      <c r="R1488" t="s">
        <v>397</v>
      </c>
      <c r="S1488">
        <v>10014604</v>
      </c>
      <c r="T1488" t="s">
        <v>158</v>
      </c>
      <c r="AE1488">
        <v>0</v>
      </c>
      <c r="AF1488" s="16"/>
      <c r="AG1488">
        <v>0</v>
      </c>
      <c r="AI1488" t="s">
        <v>360</v>
      </c>
      <c r="AM1488">
        <v>0</v>
      </c>
      <c r="AN1488">
        <v>9.5243055555559994E-2</v>
      </c>
      <c r="AO1488">
        <v>0</v>
      </c>
      <c r="AP1488">
        <v>0</v>
      </c>
      <c r="AQ1488">
        <v>1001849551</v>
      </c>
      <c r="AR1488">
        <v>5111836</v>
      </c>
      <c r="AS1488">
        <v>2</v>
      </c>
    </row>
    <row r="1489" spans="1:45" x14ac:dyDescent="0.35">
      <c r="A1489">
        <v>6595247</v>
      </c>
      <c r="B1489">
        <v>0</v>
      </c>
      <c r="C1489">
        <v>10</v>
      </c>
      <c r="D1489" t="s">
        <v>203</v>
      </c>
      <c r="E1489" t="s">
        <v>1324</v>
      </c>
      <c r="F1489" t="s">
        <v>310</v>
      </c>
      <c r="G1489" t="s">
        <v>3340</v>
      </c>
      <c r="H1489">
        <v>2</v>
      </c>
      <c r="I1489">
        <v>1</v>
      </c>
      <c r="J1489">
        <v>0</v>
      </c>
      <c r="K1489">
        <v>2</v>
      </c>
      <c r="L1489" t="s">
        <v>355</v>
      </c>
      <c r="M1489">
        <v>0</v>
      </c>
      <c r="N1489" s="16">
        <v>45839</v>
      </c>
      <c r="O1489" s="16">
        <v>45839</v>
      </c>
      <c r="Q1489" t="s">
        <v>419</v>
      </c>
      <c r="R1489" t="s">
        <v>420</v>
      </c>
      <c r="S1489">
        <v>10014605</v>
      </c>
      <c r="T1489" t="s">
        <v>419</v>
      </c>
      <c r="AE1489">
        <v>0</v>
      </c>
      <c r="AF1489" s="16"/>
      <c r="AG1489">
        <v>0</v>
      </c>
      <c r="AI1489" t="s">
        <v>363</v>
      </c>
      <c r="AM1489">
        <v>0</v>
      </c>
      <c r="AN1489">
        <v>9.5243055555559994E-2</v>
      </c>
      <c r="AO1489">
        <v>0</v>
      </c>
      <c r="AP1489">
        <v>0</v>
      </c>
      <c r="AQ1489">
        <v>1001849520</v>
      </c>
      <c r="AR1489">
        <v>5112072</v>
      </c>
      <c r="AS1489">
        <v>3</v>
      </c>
    </row>
    <row r="1490" spans="1:45" x14ac:dyDescent="0.35">
      <c r="A1490">
        <v>6595248</v>
      </c>
      <c r="B1490">
        <v>0</v>
      </c>
      <c r="C1490">
        <v>10</v>
      </c>
      <c r="D1490" t="s">
        <v>203</v>
      </c>
      <c r="E1490" t="s">
        <v>1324</v>
      </c>
      <c r="F1490" t="s">
        <v>310</v>
      </c>
      <c r="G1490" t="s">
        <v>1354</v>
      </c>
      <c r="H1490">
        <v>1</v>
      </c>
      <c r="I1490">
        <v>1</v>
      </c>
      <c r="J1490">
        <v>0</v>
      </c>
      <c r="K1490">
        <v>1</v>
      </c>
      <c r="L1490" t="s">
        <v>355</v>
      </c>
      <c r="M1490">
        <v>0</v>
      </c>
      <c r="N1490" s="16">
        <v>45839</v>
      </c>
      <c r="O1490" s="16">
        <v>45839</v>
      </c>
      <c r="Q1490" t="s">
        <v>419</v>
      </c>
      <c r="R1490" t="s">
        <v>420</v>
      </c>
      <c r="S1490">
        <v>10014605</v>
      </c>
      <c r="T1490" t="s">
        <v>419</v>
      </c>
      <c r="AE1490">
        <v>0</v>
      </c>
      <c r="AF1490" s="16"/>
      <c r="AG1490">
        <v>0</v>
      </c>
      <c r="AI1490" t="s">
        <v>363</v>
      </c>
      <c r="AM1490">
        <v>0</v>
      </c>
      <c r="AN1490">
        <v>0.38094907407407003</v>
      </c>
      <c r="AO1490">
        <v>0</v>
      </c>
      <c r="AP1490">
        <v>0</v>
      </c>
      <c r="AQ1490">
        <v>1001850399</v>
      </c>
      <c r="AR1490">
        <v>5113376</v>
      </c>
      <c r="AS1490">
        <v>3</v>
      </c>
    </row>
    <row r="1491" spans="1:45" x14ac:dyDescent="0.35">
      <c r="A1491">
        <v>6595302</v>
      </c>
      <c r="B1491">
        <v>0</v>
      </c>
      <c r="C1491">
        <v>10</v>
      </c>
      <c r="D1491" t="s">
        <v>371</v>
      </c>
      <c r="E1491" t="s">
        <v>1324</v>
      </c>
      <c r="F1491" t="s">
        <v>310</v>
      </c>
      <c r="G1491" t="s">
        <v>3878</v>
      </c>
      <c r="H1491">
        <v>3</v>
      </c>
      <c r="I1491">
        <v>1</v>
      </c>
      <c r="J1491">
        <v>0</v>
      </c>
      <c r="K1491">
        <v>3</v>
      </c>
      <c r="L1491" t="s">
        <v>355</v>
      </c>
      <c r="M1491">
        <v>0</v>
      </c>
      <c r="N1491" s="16">
        <v>45839</v>
      </c>
      <c r="O1491" s="16">
        <v>45839</v>
      </c>
      <c r="Q1491" t="s">
        <v>227</v>
      </c>
      <c r="R1491" t="s">
        <v>305</v>
      </c>
      <c r="S1491">
        <v>10014606</v>
      </c>
      <c r="T1491" t="s">
        <v>227</v>
      </c>
      <c r="AE1491">
        <v>0</v>
      </c>
      <c r="AF1491" s="16"/>
      <c r="AG1491">
        <v>0</v>
      </c>
      <c r="AI1491" t="s">
        <v>363</v>
      </c>
      <c r="AM1491">
        <v>0</v>
      </c>
      <c r="AN1491">
        <v>0.38094907407407003</v>
      </c>
      <c r="AO1491">
        <v>0</v>
      </c>
      <c r="AP1491">
        <v>0</v>
      </c>
      <c r="AQ1491">
        <v>1001850400</v>
      </c>
      <c r="AR1491">
        <v>5113377</v>
      </c>
      <c r="AS1491">
        <v>3</v>
      </c>
    </row>
    <row r="1492" spans="1:45" x14ac:dyDescent="0.35">
      <c r="A1492">
        <v>6595303</v>
      </c>
      <c r="B1492">
        <v>0</v>
      </c>
      <c r="C1492">
        <v>10</v>
      </c>
      <c r="D1492" t="s">
        <v>371</v>
      </c>
      <c r="E1492" t="s">
        <v>1324</v>
      </c>
      <c r="F1492" t="s">
        <v>310</v>
      </c>
      <c r="G1492" t="s">
        <v>3877</v>
      </c>
      <c r="H1492">
        <v>6</v>
      </c>
      <c r="I1492">
        <v>2</v>
      </c>
      <c r="J1492">
        <v>0</v>
      </c>
      <c r="K1492">
        <v>3</v>
      </c>
      <c r="L1492" t="s">
        <v>355</v>
      </c>
      <c r="M1492">
        <v>0</v>
      </c>
      <c r="N1492" s="16">
        <v>45839</v>
      </c>
      <c r="O1492" s="16">
        <v>45839</v>
      </c>
      <c r="Q1492" t="s">
        <v>227</v>
      </c>
      <c r="R1492" t="s">
        <v>305</v>
      </c>
      <c r="S1492">
        <v>10014606</v>
      </c>
      <c r="T1492" t="s">
        <v>227</v>
      </c>
      <c r="AE1492">
        <v>0</v>
      </c>
      <c r="AF1492" s="16"/>
      <c r="AG1492">
        <v>0</v>
      </c>
      <c r="AI1492" t="s">
        <v>360</v>
      </c>
      <c r="AM1492">
        <v>0</v>
      </c>
      <c r="AN1492">
        <v>9.5243055555559994E-2</v>
      </c>
      <c r="AO1492">
        <v>0</v>
      </c>
      <c r="AP1492">
        <v>0</v>
      </c>
      <c r="AQ1492">
        <v>1001850429</v>
      </c>
      <c r="AR1492">
        <v>5113397</v>
      </c>
      <c r="AS1492">
        <v>2</v>
      </c>
    </row>
    <row r="1493" spans="1:45" x14ac:dyDescent="0.35">
      <c r="A1493">
        <v>6595304</v>
      </c>
      <c r="B1493">
        <v>0</v>
      </c>
      <c r="C1493">
        <v>10</v>
      </c>
      <c r="D1493" t="s">
        <v>371</v>
      </c>
      <c r="E1493" t="s">
        <v>1324</v>
      </c>
      <c r="F1493" t="s">
        <v>310</v>
      </c>
      <c r="G1493" t="s">
        <v>3876</v>
      </c>
      <c r="H1493">
        <v>3</v>
      </c>
      <c r="I1493">
        <v>1</v>
      </c>
      <c r="J1493">
        <v>0</v>
      </c>
      <c r="K1493">
        <v>3</v>
      </c>
      <c r="L1493" t="s">
        <v>355</v>
      </c>
      <c r="M1493">
        <v>0</v>
      </c>
      <c r="N1493" s="16">
        <v>45839</v>
      </c>
      <c r="O1493" s="16">
        <v>45839</v>
      </c>
      <c r="Q1493" t="s">
        <v>210</v>
      </c>
      <c r="R1493" t="s">
        <v>395</v>
      </c>
      <c r="S1493">
        <v>10014608</v>
      </c>
      <c r="T1493" t="s">
        <v>210</v>
      </c>
      <c r="AE1493">
        <v>0</v>
      </c>
      <c r="AF1493" s="16"/>
      <c r="AG1493">
        <v>0</v>
      </c>
      <c r="AI1493" t="s">
        <v>360</v>
      </c>
      <c r="AM1493">
        <v>0</v>
      </c>
      <c r="AN1493">
        <v>0.38094907407407003</v>
      </c>
      <c r="AO1493">
        <v>0</v>
      </c>
      <c r="AP1493">
        <v>0</v>
      </c>
      <c r="AQ1493">
        <v>1001850681</v>
      </c>
      <c r="AR1493">
        <v>5113682</v>
      </c>
      <c r="AS1493">
        <v>2</v>
      </c>
    </row>
    <row r="1494" spans="1:45" x14ac:dyDescent="0.35">
      <c r="A1494">
        <v>6595305</v>
      </c>
      <c r="B1494">
        <v>0</v>
      </c>
      <c r="C1494">
        <v>10</v>
      </c>
      <c r="D1494" t="s">
        <v>371</v>
      </c>
      <c r="E1494" t="s">
        <v>1324</v>
      </c>
      <c r="F1494" t="s">
        <v>310</v>
      </c>
      <c r="G1494" t="s">
        <v>3875</v>
      </c>
      <c r="H1494">
        <v>3</v>
      </c>
      <c r="I1494">
        <v>1</v>
      </c>
      <c r="J1494">
        <v>0</v>
      </c>
      <c r="K1494">
        <v>3</v>
      </c>
      <c r="L1494" t="s">
        <v>355</v>
      </c>
      <c r="M1494">
        <v>0</v>
      </c>
      <c r="N1494" s="16">
        <v>45839</v>
      </c>
      <c r="O1494" s="16">
        <v>45839</v>
      </c>
      <c r="Q1494" t="s">
        <v>184</v>
      </c>
      <c r="R1494" t="s">
        <v>312</v>
      </c>
      <c r="S1494">
        <v>10014609</v>
      </c>
      <c r="T1494" t="s">
        <v>184</v>
      </c>
      <c r="AE1494">
        <v>0</v>
      </c>
      <c r="AF1494" s="16"/>
      <c r="AG1494">
        <v>0</v>
      </c>
      <c r="AI1494" t="s">
        <v>363</v>
      </c>
      <c r="AM1494">
        <v>0</v>
      </c>
      <c r="AN1494">
        <v>0.625</v>
      </c>
      <c r="AO1494">
        <v>0</v>
      </c>
      <c r="AP1494">
        <v>0</v>
      </c>
      <c r="AQ1494">
        <v>1001850690</v>
      </c>
      <c r="AR1494">
        <v>5113683</v>
      </c>
      <c r="AS1494">
        <v>3</v>
      </c>
    </row>
    <row r="1495" spans="1:45" x14ac:dyDescent="0.35">
      <c r="A1495">
        <v>6595306</v>
      </c>
      <c r="B1495">
        <v>0</v>
      </c>
      <c r="C1495">
        <v>10</v>
      </c>
      <c r="D1495" t="s">
        <v>203</v>
      </c>
      <c r="E1495" t="s">
        <v>359</v>
      </c>
      <c r="F1495" t="s">
        <v>310</v>
      </c>
      <c r="G1495" t="s">
        <v>3342</v>
      </c>
      <c r="H1495">
        <v>0.5</v>
      </c>
      <c r="I1495">
        <v>1</v>
      </c>
      <c r="J1495">
        <v>0</v>
      </c>
      <c r="K1495">
        <v>0.5</v>
      </c>
      <c r="L1495" t="s">
        <v>355</v>
      </c>
      <c r="M1495">
        <v>0</v>
      </c>
      <c r="N1495" s="16">
        <v>45835</v>
      </c>
      <c r="O1495" s="16">
        <v>45835</v>
      </c>
      <c r="Q1495" t="s">
        <v>184</v>
      </c>
      <c r="R1495" t="s">
        <v>312</v>
      </c>
      <c r="S1495">
        <v>10014609</v>
      </c>
      <c r="T1495" t="s">
        <v>184</v>
      </c>
      <c r="AE1495">
        <v>0</v>
      </c>
      <c r="AG1495">
        <v>0</v>
      </c>
      <c r="AI1495" t="s">
        <v>363</v>
      </c>
      <c r="AM1495">
        <v>0</v>
      </c>
      <c r="AN1495">
        <v>0.28571759259259</v>
      </c>
      <c r="AO1495">
        <v>0</v>
      </c>
      <c r="AP1495">
        <v>0</v>
      </c>
      <c r="AQ1495">
        <v>1001850691</v>
      </c>
      <c r="AR1495">
        <v>5113684</v>
      </c>
      <c r="AS1495">
        <v>3</v>
      </c>
    </row>
    <row r="1496" spans="1:45" x14ac:dyDescent="0.35">
      <c r="A1496">
        <v>6595307</v>
      </c>
      <c r="B1496">
        <v>0</v>
      </c>
      <c r="C1496">
        <v>10</v>
      </c>
      <c r="D1496" t="s">
        <v>203</v>
      </c>
      <c r="E1496" t="s">
        <v>1324</v>
      </c>
      <c r="F1496" t="s">
        <v>310</v>
      </c>
      <c r="G1496" t="s">
        <v>3874</v>
      </c>
      <c r="H1496">
        <v>4</v>
      </c>
      <c r="I1496">
        <v>1</v>
      </c>
      <c r="J1496">
        <v>0</v>
      </c>
      <c r="K1496">
        <v>4</v>
      </c>
      <c r="L1496" t="s">
        <v>355</v>
      </c>
      <c r="M1496">
        <v>0</v>
      </c>
      <c r="N1496" s="16">
        <v>45839</v>
      </c>
      <c r="O1496" s="16">
        <v>45839</v>
      </c>
      <c r="Q1496" t="s">
        <v>184</v>
      </c>
      <c r="R1496" t="s">
        <v>312</v>
      </c>
      <c r="S1496">
        <v>10014609</v>
      </c>
      <c r="T1496" t="s">
        <v>184</v>
      </c>
      <c r="AE1496">
        <v>0</v>
      </c>
      <c r="AG1496">
        <v>0</v>
      </c>
      <c r="AI1496" t="s">
        <v>363</v>
      </c>
      <c r="AM1496">
        <v>0.28571759259259</v>
      </c>
      <c r="AN1496">
        <v>0.47619212962962998</v>
      </c>
      <c r="AO1496">
        <v>0</v>
      </c>
      <c r="AP1496">
        <v>0</v>
      </c>
      <c r="AQ1496">
        <v>1001850691</v>
      </c>
      <c r="AR1496">
        <v>5113685</v>
      </c>
      <c r="AS1496">
        <v>3</v>
      </c>
    </row>
    <row r="1497" spans="1:45" x14ac:dyDescent="0.35">
      <c r="A1497">
        <v>6595308</v>
      </c>
      <c r="B1497">
        <v>0</v>
      </c>
      <c r="C1497">
        <v>10</v>
      </c>
      <c r="D1497" t="s">
        <v>371</v>
      </c>
      <c r="E1497" t="s">
        <v>1324</v>
      </c>
      <c r="F1497" t="s">
        <v>310</v>
      </c>
      <c r="G1497" t="s">
        <v>3873</v>
      </c>
      <c r="H1497">
        <v>3</v>
      </c>
      <c r="I1497">
        <v>1</v>
      </c>
      <c r="J1497">
        <v>0</v>
      </c>
      <c r="K1497">
        <v>3</v>
      </c>
      <c r="L1497" t="s">
        <v>355</v>
      </c>
      <c r="M1497">
        <v>0</v>
      </c>
      <c r="N1497" s="16">
        <v>45839</v>
      </c>
      <c r="O1497" s="16">
        <v>45839</v>
      </c>
      <c r="Q1497" t="s">
        <v>232</v>
      </c>
      <c r="R1497" t="s">
        <v>340</v>
      </c>
      <c r="S1497">
        <v>10014610</v>
      </c>
      <c r="T1497" t="s">
        <v>232</v>
      </c>
      <c r="AE1497">
        <v>0</v>
      </c>
      <c r="AG1497">
        <v>0</v>
      </c>
      <c r="AI1497" t="s">
        <v>363</v>
      </c>
      <c r="AM1497">
        <v>0.47619212962962998</v>
      </c>
      <c r="AN1497">
        <v>0.66666666666666996</v>
      </c>
      <c r="AO1497">
        <v>0</v>
      </c>
      <c r="AP1497">
        <v>0</v>
      </c>
      <c r="AQ1497">
        <v>1001850691</v>
      </c>
      <c r="AR1497">
        <v>5113686</v>
      </c>
      <c r="AS1497">
        <v>3</v>
      </c>
    </row>
    <row r="1498" spans="1:45" x14ac:dyDescent="0.35">
      <c r="A1498">
        <v>6595358</v>
      </c>
      <c r="B1498">
        <v>0</v>
      </c>
      <c r="C1498">
        <v>10</v>
      </c>
      <c r="D1498" t="s">
        <v>371</v>
      </c>
      <c r="E1498" t="s">
        <v>1324</v>
      </c>
      <c r="F1498" t="s">
        <v>310</v>
      </c>
      <c r="G1498" t="s">
        <v>3872</v>
      </c>
      <c r="H1498">
        <v>3</v>
      </c>
      <c r="I1498">
        <v>1</v>
      </c>
      <c r="J1498">
        <v>0</v>
      </c>
      <c r="K1498">
        <v>3</v>
      </c>
      <c r="L1498" t="s">
        <v>355</v>
      </c>
      <c r="M1498">
        <v>0</v>
      </c>
      <c r="N1498" s="16">
        <v>45809</v>
      </c>
      <c r="O1498" s="16">
        <v>45809</v>
      </c>
      <c r="Q1498" t="s">
        <v>217</v>
      </c>
      <c r="R1498" t="s">
        <v>320</v>
      </c>
      <c r="S1498">
        <v>10014611</v>
      </c>
      <c r="T1498" t="s">
        <v>217</v>
      </c>
      <c r="AE1498">
        <v>0</v>
      </c>
      <c r="AG1498">
        <v>0</v>
      </c>
      <c r="AI1498" t="s">
        <v>363</v>
      </c>
      <c r="AM1498">
        <v>0</v>
      </c>
      <c r="AN1498">
        <v>4.7615740740740001E-2</v>
      </c>
      <c r="AO1498">
        <v>0</v>
      </c>
      <c r="AP1498">
        <v>0</v>
      </c>
      <c r="AQ1498">
        <v>1001850702</v>
      </c>
      <c r="AR1498">
        <v>5113705</v>
      </c>
      <c r="AS1498">
        <v>3</v>
      </c>
    </row>
    <row r="1499" spans="1:45" x14ac:dyDescent="0.35">
      <c r="A1499">
        <v>6595661</v>
      </c>
      <c r="B1499">
        <v>0</v>
      </c>
      <c r="C1499">
        <v>10</v>
      </c>
      <c r="D1499" t="s">
        <v>129</v>
      </c>
      <c r="E1499" t="s">
        <v>1324</v>
      </c>
      <c r="F1499" t="s">
        <v>310</v>
      </c>
      <c r="G1499" t="s">
        <v>3856</v>
      </c>
      <c r="H1499">
        <v>0</v>
      </c>
      <c r="I1499">
        <v>0</v>
      </c>
      <c r="J1499">
        <v>0</v>
      </c>
      <c r="K1499">
        <v>0</v>
      </c>
      <c r="L1499" t="s">
        <v>355</v>
      </c>
      <c r="M1499">
        <v>0</v>
      </c>
      <c r="N1499" s="16">
        <v>45839</v>
      </c>
      <c r="O1499" s="16">
        <v>45839</v>
      </c>
      <c r="Q1499" t="s">
        <v>131</v>
      </c>
      <c r="R1499" t="s">
        <v>335</v>
      </c>
      <c r="S1499">
        <v>10014603</v>
      </c>
      <c r="T1499" t="s">
        <v>131</v>
      </c>
      <c r="AE1499">
        <v>0</v>
      </c>
      <c r="AF1499" s="16"/>
      <c r="AG1499">
        <v>0</v>
      </c>
      <c r="AI1499" t="s">
        <v>363</v>
      </c>
      <c r="AM1499">
        <v>0</v>
      </c>
      <c r="AN1499">
        <v>7.1423611111109994E-2</v>
      </c>
      <c r="AO1499">
        <v>0</v>
      </c>
      <c r="AP1499">
        <v>0</v>
      </c>
      <c r="AQ1499">
        <v>1001850724</v>
      </c>
      <c r="AR1499">
        <v>5113707</v>
      </c>
      <c r="AS1499">
        <v>3</v>
      </c>
    </row>
    <row r="1500" spans="1:45" x14ac:dyDescent="0.35">
      <c r="A1500">
        <v>6595662</v>
      </c>
      <c r="B1500">
        <v>0</v>
      </c>
      <c r="C1500">
        <v>10</v>
      </c>
      <c r="D1500" t="s">
        <v>371</v>
      </c>
      <c r="E1500" t="s">
        <v>1324</v>
      </c>
      <c r="F1500" t="s">
        <v>310</v>
      </c>
      <c r="G1500" t="s">
        <v>3871</v>
      </c>
      <c r="H1500">
        <v>8</v>
      </c>
      <c r="I1500">
        <v>2</v>
      </c>
      <c r="J1500">
        <v>0</v>
      </c>
      <c r="K1500">
        <v>4</v>
      </c>
      <c r="L1500" t="s">
        <v>355</v>
      </c>
      <c r="M1500">
        <v>0</v>
      </c>
      <c r="N1500" s="16">
        <v>45839</v>
      </c>
      <c r="O1500" s="16">
        <v>45839</v>
      </c>
      <c r="Q1500" t="s">
        <v>201</v>
      </c>
      <c r="R1500" t="s">
        <v>334</v>
      </c>
      <c r="S1500">
        <v>10014602</v>
      </c>
      <c r="T1500" t="s">
        <v>201</v>
      </c>
      <c r="AE1500">
        <v>0</v>
      </c>
      <c r="AF1500" s="16"/>
      <c r="AG1500">
        <v>0</v>
      </c>
      <c r="AI1500" t="s">
        <v>363</v>
      </c>
      <c r="AM1500">
        <v>0</v>
      </c>
      <c r="AN1500">
        <v>0.23809027777778</v>
      </c>
      <c r="AO1500">
        <v>0</v>
      </c>
      <c r="AP1500">
        <v>0</v>
      </c>
      <c r="AQ1500">
        <v>1001850932</v>
      </c>
      <c r="AR1500">
        <v>5113975</v>
      </c>
      <c r="AS1500">
        <v>3</v>
      </c>
    </row>
    <row r="1501" spans="1:45" x14ac:dyDescent="0.35">
      <c r="A1501">
        <v>6595663</v>
      </c>
      <c r="B1501">
        <v>0</v>
      </c>
      <c r="C1501">
        <v>10</v>
      </c>
      <c r="D1501" t="s">
        <v>357</v>
      </c>
      <c r="E1501" t="s">
        <v>1324</v>
      </c>
      <c r="F1501" t="s">
        <v>310</v>
      </c>
      <c r="G1501" t="s">
        <v>3856</v>
      </c>
      <c r="H1501">
        <v>12</v>
      </c>
      <c r="I1501">
        <v>2</v>
      </c>
      <c r="J1501">
        <v>0</v>
      </c>
      <c r="K1501">
        <v>6</v>
      </c>
      <c r="L1501" t="s">
        <v>355</v>
      </c>
      <c r="M1501">
        <v>0</v>
      </c>
      <c r="N1501" s="16">
        <v>45839</v>
      </c>
      <c r="O1501" s="16">
        <v>45839</v>
      </c>
      <c r="Q1501" t="s">
        <v>201</v>
      </c>
      <c r="R1501" t="s">
        <v>334</v>
      </c>
      <c r="S1501">
        <v>10014602</v>
      </c>
      <c r="T1501" t="s">
        <v>201</v>
      </c>
      <c r="AE1501">
        <v>0</v>
      </c>
      <c r="AG1501">
        <v>0</v>
      </c>
      <c r="AI1501" t="s">
        <v>363</v>
      </c>
      <c r="AM1501">
        <v>0</v>
      </c>
      <c r="AN1501">
        <v>0.14285879629629999</v>
      </c>
      <c r="AO1501">
        <v>0</v>
      </c>
      <c r="AP1501">
        <v>0</v>
      </c>
      <c r="AQ1501">
        <v>1001850934</v>
      </c>
      <c r="AR1501">
        <v>5113977</v>
      </c>
      <c r="AS1501">
        <v>3</v>
      </c>
    </row>
    <row r="1502" spans="1:45" x14ac:dyDescent="0.35">
      <c r="A1502">
        <v>6595680</v>
      </c>
      <c r="B1502">
        <v>0</v>
      </c>
      <c r="C1502">
        <v>10</v>
      </c>
      <c r="D1502" t="s">
        <v>203</v>
      </c>
      <c r="E1502" t="s">
        <v>1324</v>
      </c>
      <c r="F1502" t="s">
        <v>310</v>
      </c>
      <c r="G1502" t="s">
        <v>3870</v>
      </c>
      <c r="H1502">
        <v>1</v>
      </c>
      <c r="I1502">
        <v>1</v>
      </c>
      <c r="J1502">
        <v>0</v>
      </c>
      <c r="K1502">
        <v>1</v>
      </c>
      <c r="L1502" t="s">
        <v>355</v>
      </c>
      <c r="M1502">
        <v>0</v>
      </c>
      <c r="N1502" s="16">
        <v>45839</v>
      </c>
      <c r="O1502" s="16">
        <v>45839</v>
      </c>
      <c r="Q1502" t="s">
        <v>224</v>
      </c>
      <c r="R1502" t="s">
        <v>389</v>
      </c>
      <c r="S1502">
        <v>10014612</v>
      </c>
      <c r="T1502" t="s">
        <v>224</v>
      </c>
      <c r="AE1502">
        <v>0</v>
      </c>
      <c r="AG1502">
        <v>0</v>
      </c>
      <c r="AI1502" t="s">
        <v>363</v>
      </c>
      <c r="AM1502">
        <v>0</v>
      </c>
      <c r="AN1502">
        <v>9.5243055555559994E-2</v>
      </c>
      <c r="AO1502">
        <v>0</v>
      </c>
      <c r="AP1502">
        <v>0</v>
      </c>
      <c r="AQ1502">
        <v>1001850935</v>
      </c>
      <c r="AR1502">
        <v>5113978</v>
      </c>
      <c r="AS1502">
        <v>3</v>
      </c>
    </row>
    <row r="1503" spans="1:45" x14ac:dyDescent="0.35">
      <c r="A1503">
        <v>6596222</v>
      </c>
      <c r="B1503">
        <v>0</v>
      </c>
      <c r="C1503">
        <v>10</v>
      </c>
      <c r="D1503" t="s">
        <v>203</v>
      </c>
      <c r="E1503" t="s">
        <v>1324</v>
      </c>
      <c r="F1503" t="s">
        <v>310</v>
      </c>
      <c r="G1503" t="s">
        <v>3489</v>
      </c>
      <c r="H1503">
        <v>1</v>
      </c>
      <c r="I1503">
        <v>1</v>
      </c>
      <c r="J1503">
        <v>0</v>
      </c>
      <c r="K1503">
        <v>1</v>
      </c>
      <c r="L1503" t="s">
        <v>355</v>
      </c>
      <c r="M1503">
        <v>0</v>
      </c>
      <c r="N1503" s="16">
        <v>45839</v>
      </c>
      <c r="O1503" s="16">
        <v>45839</v>
      </c>
      <c r="Q1503" t="s">
        <v>224</v>
      </c>
      <c r="R1503" t="s">
        <v>389</v>
      </c>
      <c r="S1503">
        <v>10014612</v>
      </c>
      <c r="T1503" t="s">
        <v>224</v>
      </c>
      <c r="AE1503">
        <v>0</v>
      </c>
      <c r="AG1503">
        <v>0</v>
      </c>
      <c r="AI1503" t="s">
        <v>363</v>
      </c>
      <c r="AM1503">
        <v>0</v>
      </c>
      <c r="AN1503">
        <v>0.14285879629629999</v>
      </c>
      <c r="AO1503">
        <v>0</v>
      </c>
      <c r="AP1503">
        <v>0</v>
      </c>
      <c r="AQ1503">
        <v>1001850936</v>
      </c>
      <c r="AR1503">
        <v>5113979</v>
      </c>
      <c r="AS1503">
        <v>3</v>
      </c>
    </row>
    <row r="1504" spans="1:45" x14ac:dyDescent="0.35">
      <c r="A1504">
        <v>6596254</v>
      </c>
      <c r="B1504">
        <v>0</v>
      </c>
      <c r="C1504">
        <v>10</v>
      </c>
      <c r="D1504" t="s">
        <v>203</v>
      </c>
      <c r="E1504" t="s">
        <v>1324</v>
      </c>
      <c r="F1504" t="s">
        <v>310</v>
      </c>
      <c r="G1504" t="s">
        <v>3869</v>
      </c>
      <c r="H1504">
        <v>3</v>
      </c>
      <c r="I1504">
        <v>1</v>
      </c>
      <c r="J1504">
        <v>0</v>
      </c>
      <c r="K1504">
        <v>3</v>
      </c>
      <c r="L1504" t="s">
        <v>355</v>
      </c>
      <c r="M1504">
        <v>0</v>
      </c>
      <c r="N1504" s="16">
        <v>45839</v>
      </c>
      <c r="O1504" s="16">
        <v>45839</v>
      </c>
      <c r="Q1504" t="s">
        <v>224</v>
      </c>
      <c r="R1504" t="s">
        <v>389</v>
      </c>
      <c r="S1504">
        <v>10014612</v>
      </c>
      <c r="T1504" t="s">
        <v>224</v>
      </c>
      <c r="AE1504">
        <v>0</v>
      </c>
      <c r="AG1504">
        <v>0</v>
      </c>
      <c r="AI1504" t="s">
        <v>363</v>
      </c>
      <c r="AM1504">
        <v>0</v>
      </c>
      <c r="AN1504">
        <v>9.5243055555559994E-2</v>
      </c>
      <c r="AO1504">
        <v>0</v>
      </c>
      <c r="AP1504">
        <v>0</v>
      </c>
      <c r="AQ1504">
        <v>1001850937</v>
      </c>
      <c r="AR1504">
        <v>5113980</v>
      </c>
      <c r="AS1504">
        <v>3</v>
      </c>
    </row>
    <row r="1505" spans="1:45" x14ac:dyDescent="0.35">
      <c r="A1505">
        <v>6596264</v>
      </c>
      <c r="B1505">
        <v>0</v>
      </c>
      <c r="C1505">
        <v>10</v>
      </c>
      <c r="D1505" t="s">
        <v>203</v>
      </c>
      <c r="E1505" t="s">
        <v>1324</v>
      </c>
      <c r="F1505" t="s">
        <v>310</v>
      </c>
      <c r="G1505" t="s">
        <v>3868</v>
      </c>
      <c r="H1505">
        <v>8</v>
      </c>
      <c r="I1505">
        <v>2</v>
      </c>
      <c r="J1505">
        <v>0</v>
      </c>
      <c r="K1505">
        <v>4</v>
      </c>
      <c r="L1505" t="s">
        <v>355</v>
      </c>
      <c r="M1505">
        <v>0</v>
      </c>
      <c r="N1505" s="16">
        <v>45839</v>
      </c>
      <c r="O1505" s="16">
        <v>45839</v>
      </c>
      <c r="Q1505" t="s">
        <v>224</v>
      </c>
      <c r="R1505" t="s">
        <v>389</v>
      </c>
      <c r="S1505">
        <v>10014612</v>
      </c>
      <c r="T1505" t="s">
        <v>224</v>
      </c>
      <c r="AE1505">
        <v>0</v>
      </c>
      <c r="AG1505">
        <v>0</v>
      </c>
      <c r="AI1505" t="s">
        <v>360</v>
      </c>
      <c r="AM1505">
        <v>0</v>
      </c>
      <c r="AN1505">
        <v>8.3333333333329998E-2</v>
      </c>
      <c r="AO1505">
        <v>0</v>
      </c>
      <c r="AP1505">
        <v>0</v>
      </c>
      <c r="AQ1505">
        <v>1001850941</v>
      </c>
      <c r="AR1505">
        <v>5113984</v>
      </c>
      <c r="AS1505">
        <v>2</v>
      </c>
    </row>
    <row r="1506" spans="1:45" x14ac:dyDescent="0.35">
      <c r="A1506">
        <v>6596282</v>
      </c>
      <c r="B1506">
        <v>0</v>
      </c>
      <c r="C1506">
        <v>10</v>
      </c>
      <c r="D1506" t="s">
        <v>203</v>
      </c>
      <c r="E1506" t="s">
        <v>1324</v>
      </c>
      <c r="F1506" t="s">
        <v>310</v>
      </c>
      <c r="G1506" t="s">
        <v>3867</v>
      </c>
      <c r="H1506">
        <v>8</v>
      </c>
      <c r="I1506">
        <v>2</v>
      </c>
      <c r="J1506">
        <v>0</v>
      </c>
      <c r="K1506">
        <v>4</v>
      </c>
      <c r="L1506" t="s">
        <v>355</v>
      </c>
      <c r="M1506">
        <v>0</v>
      </c>
      <c r="N1506" s="16">
        <v>45839</v>
      </c>
      <c r="O1506" s="16">
        <v>45839</v>
      </c>
      <c r="Q1506" t="s">
        <v>224</v>
      </c>
      <c r="R1506" t="s">
        <v>389</v>
      </c>
      <c r="S1506">
        <v>10014612</v>
      </c>
      <c r="T1506" t="s">
        <v>224</v>
      </c>
      <c r="AE1506">
        <v>0</v>
      </c>
      <c r="AG1506">
        <v>0</v>
      </c>
      <c r="AI1506" t="s">
        <v>363</v>
      </c>
      <c r="AM1506">
        <v>0</v>
      </c>
      <c r="AN1506">
        <v>9.5243055555559994E-2</v>
      </c>
      <c r="AO1506">
        <v>0</v>
      </c>
      <c r="AP1506">
        <v>0</v>
      </c>
      <c r="AQ1506">
        <v>1001850951</v>
      </c>
      <c r="AR1506">
        <v>5113994</v>
      </c>
      <c r="AS1506">
        <v>3</v>
      </c>
    </row>
    <row r="1507" spans="1:45" x14ac:dyDescent="0.35">
      <c r="A1507">
        <v>6596285</v>
      </c>
      <c r="B1507">
        <v>0</v>
      </c>
      <c r="C1507">
        <v>10</v>
      </c>
      <c r="D1507" t="s">
        <v>203</v>
      </c>
      <c r="E1507" t="s">
        <v>1324</v>
      </c>
      <c r="F1507" t="s">
        <v>310</v>
      </c>
      <c r="G1507" t="s">
        <v>3866</v>
      </c>
      <c r="H1507">
        <v>2</v>
      </c>
      <c r="I1507">
        <v>1</v>
      </c>
      <c r="J1507">
        <v>0</v>
      </c>
      <c r="K1507">
        <v>2</v>
      </c>
      <c r="L1507" t="s">
        <v>355</v>
      </c>
      <c r="M1507">
        <v>0</v>
      </c>
      <c r="N1507" s="16">
        <v>45839</v>
      </c>
      <c r="O1507" s="16">
        <v>45839</v>
      </c>
      <c r="Q1507" t="s">
        <v>202</v>
      </c>
      <c r="R1507" t="s">
        <v>396</v>
      </c>
      <c r="S1507">
        <v>10014615</v>
      </c>
      <c r="T1507" t="s">
        <v>202</v>
      </c>
      <c r="AE1507">
        <v>0</v>
      </c>
      <c r="AG1507">
        <v>0</v>
      </c>
      <c r="AI1507" t="s">
        <v>363</v>
      </c>
      <c r="AM1507">
        <v>9.5243055555559994E-2</v>
      </c>
      <c r="AN1507">
        <v>0.14285879629629999</v>
      </c>
      <c r="AO1507">
        <v>0</v>
      </c>
      <c r="AP1507">
        <v>0</v>
      </c>
      <c r="AQ1507">
        <v>1001850951</v>
      </c>
      <c r="AR1507">
        <v>5113995</v>
      </c>
      <c r="AS1507">
        <v>3</v>
      </c>
    </row>
    <row r="1508" spans="1:45" x14ac:dyDescent="0.35">
      <c r="A1508">
        <v>6596286</v>
      </c>
      <c r="B1508">
        <v>0</v>
      </c>
      <c r="C1508">
        <v>10</v>
      </c>
      <c r="D1508" t="s">
        <v>203</v>
      </c>
      <c r="E1508" t="s">
        <v>1324</v>
      </c>
      <c r="F1508" t="s">
        <v>310</v>
      </c>
      <c r="G1508" t="s">
        <v>3386</v>
      </c>
      <c r="H1508">
        <v>54</v>
      </c>
      <c r="I1508">
        <v>3</v>
      </c>
      <c r="J1508">
        <v>0</v>
      </c>
      <c r="K1508">
        <v>18</v>
      </c>
      <c r="L1508" t="s">
        <v>355</v>
      </c>
      <c r="M1508">
        <v>0</v>
      </c>
      <c r="N1508" s="16">
        <v>45853</v>
      </c>
      <c r="O1508" s="16">
        <v>45853</v>
      </c>
      <c r="Q1508" t="s">
        <v>148</v>
      </c>
      <c r="R1508" t="s">
        <v>297</v>
      </c>
      <c r="S1508">
        <v>10014617</v>
      </c>
      <c r="T1508" t="s">
        <v>148</v>
      </c>
      <c r="AE1508">
        <v>0</v>
      </c>
      <c r="AG1508">
        <v>0</v>
      </c>
      <c r="AI1508" t="s">
        <v>363</v>
      </c>
      <c r="AM1508">
        <v>0</v>
      </c>
      <c r="AN1508">
        <v>0</v>
      </c>
      <c r="AO1508">
        <v>0</v>
      </c>
      <c r="AP1508">
        <v>0</v>
      </c>
      <c r="AQ1508">
        <v>1001850954</v>
      </c>
      <c r="AR1508">
        <v>5113998</v>
      </c>
      <c r="AS1508">
        <v>3</v>
      </c>
    </row>
    <row r="1509" spans="1:45" x14ac:dyDescent="0.35">
      <c r="A1509">
        <v>6596290</v>
      </c>
      <c r="B1509">
        <v>0</v>
      </c>
      <c r="C1509">
        <v>10</v>
      </c>
      <c r="D1509" t="s">
        <v>371</v>
      </c>
      <c r="E1509" t="s">
        <v>1324</v>
      </c>
      <c r="F1509" t="s">
        <v>310</v>
      </c>
      <c r="G1509" t="s">
        <v>3865</v>
      </c>
      <c r="H1509">
        <v>6</v>
      </c>
      <c r="I1509">
        <v>2</v>
      </c>
      <c r="J1509">
        <v>0</v>
      </c>
      <c r="K1509">
        <v>3</v>
      </c>
      <c r="L1509" t="s">
        <v>355</v>
      </c>
      <c r="M1509">
        <v>0</v>
      </c>
      <c r="N1509" s="16">
        <v>45839</v>
      </c>
      <c r="O1509" s="16">
        <v>45839</v>
      </c>
      <c r="Q1509" t="s">
        <v>148</v>
      </c>
      <c r="R1509" t="s">
        <v>297</v>
      </c>
      <c r="S1509">
        <v>10014617</v>
      </c>
      <c r="T1509" t="s">
        <v>148</v>
      </c>
      <c r="AE1509">
        <v>0</v>
      </c>
      <c r="AG1509">
        <v>0</v>
      </c>
      <c r="AI1509" t="s">
        <v>356</v>
      </c>
      <c r="AM1509">
        <v>0.29166666666667002</v>
      </c>
      <c r="AN1509">
        <v>0.5</v>
      </c>
      <c r="AO1509">
        <v>0</v>
      </c>
      <c r="AP1509">
        <v>0</v>
      </c>
      <c r="AQ1509">
        <v>1001851082</v>
      </c>
      <c r="AR1509">
        <v>5114131</v>
      </c>
      <c r="AS1509">
        <v>1</v>
      </c>
    </row>
    <row r="1510" spans="1:45" x14ac:dyDescent="0.35">
      <c r="A1510">
        <v>6596293</v>
      </c>
      <c r="B1510">
        <v>0</v>
      </c>
      <c r="C1510">
        <v>10</v>
      </c>
      <c r="D1510" t="s">
        <v>203</v>
      </c>
      <c r="E1510" t="s">
        <v>1324</v>
      </c>
      <c r="F1510" t="s">
        <v>310</v>
      </c>
      <c r="G1510" t="s">
        <v>1600</v>
      </c>
      <c r="H1510">
        <v>2</v>
      </c>
      <c r="I1510">
        <v>1</v>
      </c>
      <c r="J1510">
        <v>0</v>
      </c>
      <c r="K1510">
        <v>2</v>
      </c>
      <c r="L1510" t="s">
        <v>355</v>
      </c>
      <c r="M1510">
        <v>0</v>
      </c>
      <c r="N1510" s="16">
        <v>45839</v>
      </c>
      <c r="O1510" s="16">
        <v>45839</v>
      </c>
      <c r="Q1510" t="s">
        <v>294</v>
      </c>
      <c r="R1510" t="s">
        <v>295</v>
      </c>
      <c r="S1510">
        <v>10014618</v>
      </c>
      <c r="T1510" t="s">
        <v>294</v>
      </c>
      <c r="AE1510">
        <v>0</v>
      </c>
      <c r="AG1510">
        <v>0</v>
      </c>
      <c r="AI1510" t="s">
        <v>360</v>
      </c>
      <c r="AM1510">
        <v>0.29166666666667002</v>
      </c>
      <c r="AN1510">
        <v>0.5</v>
      </c>
      <c r="AO1510">
        <v>0</v>
      </c>
      <c r="AP1510">
        <v>0</v>
      </c>
      <c r="AQ1510">
        <v>1001851083</v>
      </c>
      <c r="AR1510">
        <v>5114132</v>
      </c>
      <c r="AS1510">
        <v>2</v>
      </c>
    </row>
    <row r="1511" spans="1:45" x14ac:dyDescent="0.35">
      <c r="A1511">
        <v>6596300</v>
      </c>
      <c r="B1511">
        <v>0</v>
      </c>
      <c r="C1511">
        <v>10</v>
      </c>
      <c r="D1511" t="s">
        <v>129</v>
      </c>
      <c r="E1511" t="s">
        <v>1324</v>
      </c>
      <c r="F1511" t="s">
        <v>310</v>
      </c>
      <c r="G1511" t="s">
        <v>3864</v>
      </c>
      <c r="H1511">
        <v>0</v>
      </c>
      <c r="I1511">
        <v>0</v>
      </c>
      <c r="J1511">
        <v>0</v>
      </c>
      <c r="K1511">
        <v>0</v>
      </c>
      <c r="L1511" t="s">
        <v>355</v>
      </c>
      <c r="M1511">
        <v>0</v>
      </c>
      <c r="N1511" s="16">
        <v>45839</v>
      </c>
      <c r="O1511" s="16">
        <v>45839</v>
      </c>
      <c r="Q1511" t="s">
        <v>294</v>
      </c>
      <c r="R1511" t="s">
        <v>295</v>
      </c>
      <c r="S1511">
        <v>10014618</v>
      </c>
      <c r="T1511" t="s">
        <v>294</v>
      </c>
      <c r="AE1511">
        <v>0</v>
      </c>
      <c r="AG1511">
        <v>0</v>
      </c>
      <c r="AI1511" t="s">
        <v>356</v>
      </c>
      <c r="AM1511">
        <v>0.29166666666667002</v>
      </c>
      <c r="AN1511">
        <v>0.55208333333333004</v>
      </c>
      <c r="AO1511">
        <v>0</v>
      </c>
      <c r="AP1511">
        <v>0</v>
      </c>
      <c r="AQ1511">
        <v>1001851084</v>
      </c>
      <c r="AR1511">
        <v>5114133</v>
      </c>
      <c r="AS1511">
        <v>1</v>
      </c>
    </row>
    <row r="1512" spans="1:45" x14ac:dyDescent="0.35">
      <c r="A1512">
        <v>6596407</v>
      </c>
      <c r="B1512">
        <v>0</v>
      </c>
      <c r="C1512">
        <v>10</v>
      </c>
      <c r="D1512" t="s">
        <v>203</v>
      </c>
      <c r="E1512" t="s">
        <v>1324</v>
      </c>
      <c r="F1512" t="s">
        <v>310</v>
      </c>
      <c r="G1512" t="s">
        <v>3863</v>
      </c>
      <c r="H1512">
        <v>6</v>
      </c>
      <c r="I1512">
        <v>2</v>
      </c>
      <c r="J1512">
        <v>0</v>
      </c>
      <c r="K1512">
        <v>3</v>
      </c>
      <c r="L1512" t="s">
        <v>355</v>
      </c>
      <c r="M1512">
        <v>0</v>
      </c>
      <c r="N1512" s="16">
        <v>45839</v>
      </c>
      <c r="O1512" s="16">
        <v>45839</v>
      </c>
      <c r="Q1512" t="s">
        <v>294</v>
      </c>
      <c r="R1512" t="s">
        <v>295</v>
      </c>
      <c r="S1512">
        <v>10014618</v>
      </c>
      <c r="T1512" t="s">
        <v>294</v>
      </c>
      <c r="AE1512">
        <v>0</v>
      </c>
      <c r="AG1512">
        <v>0</v>
      </c>
      <c r="AI1512" t="s">
        <v>363</v>
      </c>
      <c r="AM1512">
        <v>0.29166666666667002</v>
      </c>
      <c r="AN1512">
        <v>0.39583333333332998</v>
      </c>
      <c r="AO1512">
        <v>0</v>
      </c>
      <c r="AP1512">
        <v>0</v>
      </c>
      <c r="AQ1512">
        <v>1001851106</v>
      </c>
      <c r="AR1512">
        <v>5114158</v>
      </c>
      <c r="AS1512">
        <v>3</v>
      </c>
    </row>
    <row r="1513" spans="1:45" x14ac:dyDescent="0.35">
      <c r="A1513">
        <v>6596409</v>
      </c>
      <c r="B1513">
        <v>0</v>
      </c>
      <c r="C1513">
        <v>10</v>
      </c>
      <c r="D1513" t="s">
        <v>203</v>
      </c>
      <c r="E1513" t="s">
        <v>1324</v>
      </c>
      <c r="F1513" t="s">
        <v>310</v>
      </c>
      <c r="G1513" t="s">
        <v>3862</v>
      </c>
      <c r="H1513">
        <v>10</v>
      </c>
      <c r="I1513">
        <v>2</v>
      </c>
      <c r="J1513">
        <v>0</v>
      </c>
      <c r="K1513">
        <v>5</v>
      </c>
      <c r="L1513" t="s">
        <v>355</v>
      </c>
      <c r="M1513">
        <v>0</v>
      </c>
      <c r="N1513" s="16">
        <v>45839</v>
      </c>
      <c r="O1513" s="16">
        <v>45839</v>
      </c>
      <c r="Q1513" t="s">
        <v>294</v>
      </c>
      <c r="R1513" t="s">
        <v>295</v>
      </c>
      <c r="S1513">
        <v>10014618</v>
      </c>
      <c r="T1513" t="s">
        <v>294</v>
      </c>
      <c r="AE1513">
        <v>0</v>
      </c>
      <c r="AG1513">
        <v>0</v>
      </c>
      <c r="AI1513" t="s">
        <v>360</v>
      </c>
      <c r="AM1513">
        <v>0</v>
      </c>
      <c r="AN1513">
        <v>9.5243055555559994E-2</v>
      </c>
      <c r="AO1513">
        <v>0</v>
      </c>
      <c r="AP1513">
        <v>0</v>
      </c>
      <c r="AQ1513">
        <v>1001851436</v>
      </c>
      <c r="AR1513">
        <v>5114504</v>
      </c>
      <c r="AS1513">
        <v>2</v>
      </c>
    </row>
    <row r="1514" spans="1:45" x14ac:dyDescent="0.35">
      <c r="A1514">
        <v>6596426</v>
      </c>
      <c r="B1514">
        <v>0</v>
      </c>
      <c r="C1514">
        <v>10</v>
      </c>
      <c r="D1514" t="s">
        <v>203</v>
      </c>
      <c r="E1514" t="s">
        <v>1324</v>
      </c>
      <c r="F1514" t="s">
        <v>310</v>
      </c>
      <c r="G1514" t="s">
        <v>3861</v>
      </c>
      <c r="H1514">
        <v>2</v>
      </c>
      <c r="I1514">
        <v>1</v>
      </c>
      <c r="J1514">
        <v>0</v>
      </c>
      <c r="K1514">
        <v>2</v>
      </c>
      <c r="L1514" t="s">
        <v>355</v>
      </c>
      <c r="M1514">
        <v>0</v>
      </c>
      <c r="N1514" s="16">
        <v>45839</v>
      </c>
      <c r="O1514" s="16">
        <v>45839</v>
      </c>
      <c r="Q1514" t="s">
        <v>207</v>
      </c>
      <c r="R1514" t="s">
        <v>385</v>
      </c>
      <c r="S1514">
        <v>10014621</v>
      </c>
      <c r="T1514" t="s">
        <v>207</v>
      </c>
      <c r="AE1514">
        <v>0</v>
      </c>
      <c r="AG1514">
        <v>0</v>
      </c>
      <c r="AI1514" t="s">
        <v>356</v>
      </c>
      <c r="AM1514">
        <v>0</v>
      </c>
      <c r="AN1514">
        <v>0</v>
      </c>
      <c r="AO1514">
        <v>0</v>
      </c>
      <c r="AP1514">
        <v>0</v>
      </c>
      <c r="AQ1514">
        <v>1001851576</v>
      </c>
      <c r="AR1514">
        <v>5114791</v>
      </c>
      <c r="AS1514">
        <v>1</v>
      </c>
    </row>
    <row r="1515" spans="1:45" x14ac:dyDescent="0.35">
      <c r="A1515">
        <v>6596456</v>
      </c>
      <c r="B1515">
        <v>0</v>
      </c>
      <c r="C1515">
        <v>10</v>
      </c>
      <c r="D1515" t="s">
        <v>357</v>
      </c>
      <c r="E1515" t="s">
        <v>1324</v>
      </c>
      <c r="F1515" t="s">
        <v>310</v>
      </c>
      <c r="G1515" t="s">
        <v>3860</v>
      </c>
      <c r="H1515">
        <v>6</v>
      </c>
      <c r="I1515">
        <v>2</v>
      </c>
      <c r="J1515">
        <v>0</v>
      </c>
      <c r="K1515">
        <v>3</v>
      </c>
      <c r="L1515" t="s">
        <v>355</v>
      </c>
      <c r="M1515">
        <v>0</v>
      </c>
      <c r="N1515" s="16">
        <v>45839</v>
      </c>
      <c r="O1515" s="16">
        <v>45839</v>
      </c>
      <c r="Q1515" t="s">
        <v>207</v>
      </c>
      <c r="R1515" t="s">
        <v>385</v>
      </c>
      <c r="S1515">
        <v>10014621</v>
      </c>
      <c r="T1515" t="s">
        <v>207</v>
      </c>
      <c r="AE1515">
        <v>0</v>
      </c>
      <c r="AG1515">
        <v>0</v>
      </c>
      <c r="AI1515" t="s">
        <v>363</v>
      </c>
      <c r="AM1515">
        <v>0.29166666666667002</v>
      </c>
      <c r="AN1515">
        <v>0.5</v>
      </c>
      <c r="AO1515">
        <v>0</v>
      </c>
      <c r="AP1515">
        <v>0</v>
      </c>
      <c r="AQ1515">
        <v>1001851728</v>
      </c>
      <c r="AR1515">
        <v>5114912</v>
      </c>
      <c r="AS1515">
        <v>3</v>
      </c>
    </row>
    <row r="1516" spans="1:45" x14ac:dyDescent="0.35">
      <c r="A1516">
        <v>6596469</v>
      </c>
      <c r="B1516">
        <v>0</v>
      </c>
      <c r="C1516">
        <v>10</v>
      </c>
      <c r="D1516" t="s">
        <v>371</v>
      </c>
      <c r="E1516" t="s">
        <v>1324</v>
      </c>
      <c r="F1516" t="s">
        <v>310</v>
      </c>
      <c r="G1516" t="s">
        <v>3859</v>
      </c>
      <c r="H1516">
        <v>3</v>
      </c>
      <c r="I1516">
        <v>1</v>
      </c>
      <c r="J1516">
        <v>0</v>
      </c>
      <c r="K1516">
        <v>3</v>
      </c>
      <c r="L1516" t="s">
        <v>355</v>
      </c>
      <c r="M1516">
        <v>0</v>
      </c>
      <c r="N1516" s="16">
        <v>45809</v>
      </c>
      <c r="O1516" s="16">
        <v>45809</v>
      </c>
      <c r="Q1516" t="s">
        <v>207</v>
      </c>
      <c r="R1516" t="s">
        <v>385</v>
      </c>
      <c r="S1516">
        <v>10014621</v>
      </c>
      <c r="T1516" t="s">
        <v>207</v>
      </c>
      <c r="AE1516">
        <v>0</v>
      </c>
      <c r="AF1516" s="16"/>
      <c r="AG1516">
        <v>0</v>
      </c>
      <c r="AI1516" t="s">
        <v>356</v>
      </c>
      <c r="AM1516">
        <v>0.29166666666667002</v>
      </c>
      <c r="AN1516">
        <v>0.5</v>
      </c>
      <c r="AO1516">
        <v>0</v>
      </c>
      <c r="AP1516">
        <v>0</v>
      </c>
      <c r="AQ1516">
        <v>1001851730</v>
      </c>
      <c r="AR1516">
        <v>5114914</v>
      </c>
      <c r="AS1516">
        <v>1</v>
      </c>
    </row>
    <row r="1517" spans="1:45" x14ac:dyDescent="0.35">
      <c r="A1517">
        <v>6596487</v>
      </c>
      <c r="B1517">
        <v>0</v>
      </c>
      <c r="C1517">
        <v>10</v>
      </c>
      <c r="D1517" t="s">
        <v>203</v>
      </c>
      <c r="E1517" t="s">
        <v>1324</v>
      </c>
      <c r="F1517" t="s">
        <v>310</v>
      </c>
      <c r="G1517" t="s">
        <v>3858</v>
      </c>
      <c r="H1517">
        <v>2</v>
      </c>
      <c r="I1517">
        <v>1</v>
      </c>
      <c r="J1517">
        <v>0</v>
      </c>
      <c r="K1517">
        <v>2</v>
      </c>
      <c r="L1517" t="s">
        <v>355</v>
      </c>
      <c r="M1517">
        <v>0</v>
      </c>
      <c r="N1517" s="16">
        <v>45839</v>
      </c>
      <c r="O1517" s="16">
        <v>45839</v>
      </c>
      <c r="Q1517" t="s">
        <v>298</v>
      </c>
      <c r="R1517" t="s">
        <v>299</v>
      </c>
      <c r="S1517">
        <v>10014626</v>
      </c>
      <c r="T1517" t="s">
        <v>298</v>
      </c>
      <c r="AE1517">
        <v>0</v>
      </c>
      <c r="AG1517">
        <v>0</v>
      </c>
      <c r="AI1517" t="s">
        <v>356</v>
      </c>
      <c r="AM1517">
        <v>0.29166666666667002</v>
      </c>
      <c r="AN1517">
        <v>0.39583333333332998</v>
      </c>
      <c r="AO1517">
        <v>0</v>
      </c>
      <c r="AP1517">
        <v>0</v>
      </c>
      <c r="AQ1517">
        <v>1001852186</v>
      </c>
      <c r="AR1517">
        <v>5115839</v>
      </c>
      <c r="AS1517">
        <v>1</v>
      </c>
    </row>
    <row r="1518" spans="1:45" x14ac:dyDescent="0.35">
      <c r="A1518">
        <v>6596488</v>
      </c>
      <c r="B1518">
        <v>0</v>
      </c>
      <c r="C1518">
        <v>10</v>
      </c>
      <c r="D1518" t="s">
        <v>203</v>
      </c>
      <c r="E1518" t="s">
        <v>1324</v>
      </c>
      <c r="F1518" t="s">
        <v>310</v>
      </c>
      <c r="G1518" t="s">
        <v>3857</v>
      </c>
      <c r="H1518">
        <v>1</v>
      </c>
      <c r="I1518">
        <v>1</v>
      </c>
      <c r="J1518">
        <v>0</v>
      </c>
      <c r="K1518">
        <v>1</v>
      </c>
      <c r="L1518" t="s">
        <v>355</v>
      </c>
      <c r="M1518">
        <v>0</v>
      </c>
      <c r="N1518" s="16">
        <v>45809</v>
      </c>
      <c r="O1518" s="16">
        <v>45809</v>
      </c>
      <c r="Q1518" t="s">
        <v>298</v>
      </c>
      <c r="R1518" t="s">
        <v>299</v>
      </c>
      <c r="S1518">
        <v>10014626</v>
      </c>
      <c r="T1518" t="s">
        <v>298</v>
      </c>
      <c r="AE1518">
        <v>0</v>
      </c>
      <c r="AG1518">
        <v>0</v>
      </c>
      <c r="AI1518" t="s">
        <v>356</v>
      </c>
      <c r="AM1518">
        <v>0</v>
      </c>
      <c r="AN1518">
        <v>9.5243055555559994E-2</v>
      </c>
      <c r="AO1518">
        <v>0</v>
      </c>
      <c r="AP1518">
        <v>0</v>
      </c>
      <c r="AQ1518">
        <v>1001852195</v>
      </c>
      <c r="AR1518">
        <v>5115852</v>
      </c>
      <c r="AS1518">
        <v>1</v>
      </c>
    </row>
    <row r="1519" spans="1:45" x14ac:dyDescent="0.35">
      <c r="A1519">
        <v>6596532</v>
      </c>
      <c r="B1519">
        <v>0</v>
      </c>
      <c r="C1519">
        <v>10</v>
      </c>
      <c r="D1519" t="s">
        <v>203</v>
      </c>
      <c r="E1519" t="s">
        <v>359</v>
      </c>
      <c r="F1519" t="s">
        <v>310</v>
      </c>
      <c r="G1519" t="s">
        <v>3856</v>
      </c>
      <c r="H1519">
        <v>12</v>
      </c>
      <c r="I1519">
        <v>2</v>
      </c>
      <c r="J1519">
        <v>0</v>
      </c>
      <c r="K1519">
        <v>6</v>
      </c>
      <c r="L1519" t="s">
        <v>355</v>
      </c>
      <c r="M1519">
        <v>0</v>
      </c>
      <c r="N1519" s="16">
        <v>45838</v>
      </c>
      <c r="O1519" s="16">
        <v>45838</v>
      </c>
      <c r="Q1519" t="s">
        <v>419</v>
      </c>
      <c r="R1519" t="s">
        <v>420</v>
      </c>
      <c r="S1519">
        <v>10014605</v>
      </c>
      <c r="T1519" t="s">
        <v>419</v>
      </c>
      <c r="AE1519">
        <v>0</v>
      </c>
      <c r="AG1519">
        <v>0</v>
      </c>
      <c r="AI1519" t="s">
        <v>356</v>
      </c>
      <c r="AM1519">
        <v>0</v>
      </c>
      <c r="AN1519">
        <v>0.14285879629629999</v>
      </c>
      <c r="AO1519">
        <v>0</v>
      </c>
      <c r="AP1519">
        <v>0</v>
      </c>
      <c r="AQ1519">
        <v>1001852196</v>
      </c>
      <c r="AR1519">
        <v>5115853</v>
      </c>
      <c r="AS1519">
        <v>1</v>
      </c>
    </row>
    <row r="1520" spans="1:45" x14ac:dyDescent="0.35">
      <c r="A1520">
        <v>6596533</v>
      </c>
      <c r="B1520">
        <v>0</v>
      </c>
      <c r="C1520">
        <v>10</v>
      </c>
      <c r="D1520" t="s">
        <v>203</v>
      </c>
      <c r="E1520" t="s">
        <v>1324</v>
      </c>
      <c r="F1520" t="s">
        <v>310</v>
      </c>
      <c r="G1520" t="s">
        <v>3417</v>
      </c>
      <c r="H1520">
        <v>3</v>
      </c>
      <c r="I1520">
        <v>1</v>
      </c>
      <c r="J1520">
        <v>0</v>
      </c>
      <c r="K1520">
        <v>3</v>
      </c>
      <c r="L1520" t="s">
        <v>355</v>
      </c>
      <c r="M1520">
        <v>0</v>
      </c>
      <c r="N1520" s="16">
        <v>45839</v>
      </c>
      <c r="O1520" s="16">
        <v>45839</v>
      </c>
      <c r="Q1520" t="s">
        <v>298</v>
      </c>
      <c r="R1520" t="s">
        <v>299</v>
      </c>
      <c r="S1520">
        <v>10014626</v>
      </c>
      <c r="T1520" t="s">
        <v>298</v>
      </c>
      <c r="AE1520">
        <v>0</v>
      </c>
      <c r="AG1520">
        <v>0</v>
      </c>
      <c r="AI1520" t="s">
        <v>360</v>
      </c>
      <c r="AM1520">
        <v>0</v>
      </c>
      <c r="AN1520">
        <v>9.5243055555559994E-2</v>
      </c>
      <c r="AO1520">
        <v>0</v>
      </c>
      <c r="AP1520">
        <v>0</v>
      </c>
      <c r="AQ1520">
        <v>1001852259</v>
      </c>
      <c r="AR1520">
        <v>5115715</v>
      </c>
      <c r="AS1520">
        <v>2</v>
      </c>
    </row>
    <row r="1521" spans="1:45" x14ac:dyDescent="0.35">
      <c r="A1521">
        <v>6596534</v>
      </c>
      <c r="B1521">
        <v>0</v>
      </c>
      <c r="C1521">
        <v>10</v>
      </c>
      <c r="D1521" t="s">
        <v>203</v>
      </c>
      <c r="E1521" t="s">
        <v>1324</v>
      </c>
      <c r="F1521" t="s">
        <v>310</v>
      </c>
      <c r="G1521" t="s">
        <v>3855</v>
      </c>
      <c r="H1521">
        <v>6</v>
      </c>
      <c r="I1521">
        <v>2</v>
      </c>
      <c r="J1521">
        <v>0</v>
      </c>
      <c r="K1521">
        <v>3</v>
      </c>
      <c r="L1521" t="s">
        <v>355</v>
      </c>
      <c r="M1521">
        <v>0</v>
      </c>
      <c r="N1521" s="16">
        <v>45839</v>
      </c>
      <c r="O1521" s="16">
        <v>45839</v>
      </c>
      <c r="Q1521" t="s">
        <v>298</v>
      </c>
      <c r="R1521" t="s">
        <v>299</v>
      </c>
      <c r="S1521">
        <v>10014626</v>
      </c>
      <c r="T1521" t="s">
        <v>298</v>
      </c>
      <c r="AE1521">
        <v>0</v>
      </c>
      <c r="AG1521">
        <v>0</v>
      </c>
      <c r="AI1521" t="s">
        <v>360</v>
      </c>
      <c r="AM1521">
        <v>0</v>
      </c>
      <c r="AN1521">
        <v>0.23809027777778</v>
      </c>
      <c r="AO1521">
        <v>0</v>
      </c>
      <c r="AP1521">
        <v>0</v>
      </c>
      <c r="AQ1521">
        <v>1001852816</v>
      </c>
      <c r="AR1521">
        <v>5116601</v>
      </c>
      <c r="AS1521">
        <v>2</v>
      </c>
    </row>
    <row r="1522" spans="1:45" x14ac:dyDescent="0.35">
      <c r="A1522">
        <v>6596535</v>
      </c>
      <c r="B1522">
        <v>0</v>
      </c>
      <c r="C1522">
        <v>10</v>
      </c>
      <c r="D1522" t="s">
        <v>357</v>
      </c>
      <c r="E1522" t="s">
        <v>1324</v>
      </c>
      <c r="F1522" t="s">
        <v>310</v>
      </c>
      <c r="G1522" t="s">
        <v>3447</v>
      </c>
      <c r="H1522">
        <v>208</v>
      </c>
      <c r="I1522">
        <v>4</v>
      </c>
      <c r="J1522">
        <v>0</v>
      </c>
      <c r="K1522">
        <v>52</v>
      </c>
      <c r="L1522" t="s">
        <v>355</v>
      </c>
      <c r="M1522">
        <v>0</v>
      </c>
      <c r="N1522" s="16">
        <v>45839</v>
      </c>
      <c r="O1522" s="16">
        <v>45841</v>
      </c>
      <c r="Q1522" t="s">
        <v>243</v>
      </c>
      <c r="R1522" t="s">
        <v>384</v>
      </c>
      <c r="S1522">
        <v>10014627</v>
      </c>
      <c r="T1522" t="s">
        <v>243</v>
      </c>
      <c r="AE1522">
        <v>0</v>
      </c>
      <c r="AG1522">
        <v>0</v>
      </c>
      <c r="AI1522" t="s">
        <v>360</v>
      </c>
      <c r="AM1522">
        <v>0</v>
      </c>
      <c r="AN1522">
        <v>0.23809027777778</v>
      </c>
      <c r="AO1522">
        <v>0</v>
      </c>
      <c r="AP1522">
        <v>0</v>
      </c>
      <c r="AQ1522">
        <v>1001853531</v>
      </c>
      <c r="AR1522">
        <v>5116336</v>
      </c>
      <c r="AS1522">
        <v>2</v>
      </c>
    </row>
    <row r="1523" spans="1:45" x14ac:dyDescent="0.35">
      <c r="A1523">
        <v>6596535</v>
      </c>
      <c r="B1523">
        <v>0</v>
      </c>
      <c r="C1523">
        <v>20</v>
      </c>
      <c r="D1523" t="s">
        <v>361</v>
      </c>
      <c r="E1523" t="s">
        <v>1324</v>
      </c>
      <c r="F1523" t="s">
        <v>310</v>
      </c>
      <c r="G1523" t="s">
        <v>3447</v>
      </c>
      <c r="H1523">
        <v>24</v>
      </c>
      <c r="I1523">
        <v>2</v>
      </c>
      <c r="J1523">
        <v>0</v>
      </c>
      <c r="K1523">
        <v>12</v>
      </c>
      <c r="L1523" t="s">
        <v>355</v>
      </c>
      <c r="M1523">
        <v>0</v>
      </c>
      <c r="N1523" s="16">
        <v>45841</v>
      </c>
      <c r="O1523" s="16">
        <v>45841</v>
      </c>
      <c r="Q1523" t="s">
        <v>243</v>
      </c>
      <c r="R1523" t="s">
        <v>384</v>
      </c>
      <c r="S1523">
        <v>10014627</v>
      </c>
      <c r="T1523" t="s">
        <v>243</v>
      </c>
      <c r="AE1523">
        <v>0</v>
      </c>
      <c r="AG1523">
        <v>0</v>
      </c>
      <c r="AI1523" t="s">
        <v>360</v>
      </c>
      <c r="AM1523">
        <v>0</v>
      </c>
      <c r="AN1523">
        <v>9.5243055555559994E-2</v>
      </c>
      <c r="AO1523">
        <v>0</v>
      </c>
      <c r="AP1523">
        <v>0</v>
      </c>
      <c r="AQ1523">
        <v>1001853538</v>
      </c>
      <c r="AR1523">
        <v>5117344</v>
      </c>
      <c r="AS1523">
        <v>2</v>
      </c>
    </row>
    <row r="1524" spans="1:45" x14ac:dyDescent="0.35">
      <c r="A1524">
        <v>6596536</v>
      </c>
      <c r="B1524">
        <v>0</v>
      </c>
      <c r="C1524">
        <v>10</v>
      </c>
      <c r="D1524" t="s">
        <v>203</v>
      </c>
      <c r="E1524" t="s">
        <v>1324</v>
      </c>
      <c r="F1524" t="s">
        <v>310</v>
      </c>
      <c r="G1524" t="s">
        <v>3854</v>
      </c>
      <c r="H1524">
        <v>4</v>
      </c>
      <c r="I1524">
        <v>2</v>
      </c>
      <c r="J1524">
        <v>0</v>
      </c>
      <c r="K1524">
        <v>2</v>
      </c>
      <c r="L1524" t="s">
        <v>355</v>
      </c>
      <c r="M1524">
        <v>0</v>
      </c>
      <c r="N1524" s="16">
        <v>45839</v>
      </c>
      <c r="O1524" s="16">
        <v>45839</v>
      </c>
      <c r="Q1524" t="s">
        <v>243</v>
      </c>
      <c r="R1524" t="s">
        <v>384</v>
      </c>
      <c r="S1524">
        <v>10014627</v>
      </c>
      <c r="T1524" t="s">
        <v>243</v>
      </c>
      <c r="AE1524">
        <v>0</v>
      </c>
      <c r="AF1524" s="16"/>
      <c r="AG1524">
        <v>0</v>
      </c>
      <c r="AI1524" t="s">
        <v>360</v>
      </c>
      <c r="AM1524">
        <v>0</v>
      </c>
      <c r="AN1524">
        <v>9.5243055555559994E-2</v>
      </c>
      <c r="AO1524">
        <v>0</v>
      </c>
      <c r="AP1524">
        <v>0</v>
      </c>
      <c r="AQ1524">
        <v>1001853540</v>
      </c>
      <c r="AR1524">
        <v>5117346</v>
      </c>
      <c r="AS1524">
        <v>2</v>
      </c>
    </row>
    <row r="1525" spans="1:45" x14ac:dyDescent="0.35">
      <c r="A1525">
        <v>6596549</v>
      </c>
      <c r="B1525">
        <v>0</v>
      </c>
      <c r="C1525">
        <v>10</v>
      </c>
      <c r="D1525" t="s">
        <v>203</v>
      </c>
      <c r="E1525" t="s">
        <v>359</v>
      </c>
      <c r="F1525" t="s">
        <v>310</v>
      </c>
      <c r="G1525" t="s">
        <v>3853</v>
      </c>
      <c r="H1525">
        <v>12</v>
      </c>
      <c r="I1525">
        <v>2</v>
      </c>
      <c r="J1525">
        <v>0</v>
      </c>
      <c r="K1525">
        <v>6</v>
      </c>
      <c r="L1525" t="s">
        <v>355</v>
      </c>
      <c r="M1525">
        <v>0</v>
      </c>
      <c r="N1525" s="16">
        <v>45839</v>
      </c>
      <c r="O1525" s="16">
        <v>45839</v>
      </c>
      <c r="Q1525" t="s">
        <v>231</v>
      </c>
      <c r="R1525" t="s">
        <v>331</v>
      </c>
      <c r="S1525">
        <v>10014638</v>
      </c>
      <c r="T1525" t="s">
        <v>231</v>
      </c>
      <c r="AE1525">
        <v>0</v>
      </c>
      <c r="AG1525">
        <v>0</v>
      </c>
      <c r="AI1525" t="s">
        <v>363</v>
      </c>
      <c r="AM1525">
        <v>0</v>
      </c>
      <c r="AN1525">
        <v>9.5243055555559994E-2</v>
      </c>
      <c r="AO1525">
        <v>0</v>
      </c>
      <c r="AP1525">
        <v>0</v>
      </c>
      <c r="AQ1525">
        <v>1001853874</v>
      </c>
      <c r="AR1525">
        <v>5117854</v>
      </c>
      <c r="AS1525">
        <v>3</v>
      </c>
    </row>
    <row r="1526" spans="1:45" x14ac:dyDescent="0.35">
      <c r="A1526">
        <v>6596555</v>
      </c>
      <c r="B1526">
        <v>0</v>
      </c>
      <c r="C1526">
        <v>10</v>
      </c>
      <c r="D1526" t="s">
        <v>203</v>
      </c>
      <c r="E1526" t="s">
        <v>359</v>
      </c>
      <c r="F1526" t="s">
        <v>310</v>
      </c>
      <c r="G1526" t="s">
        <v>3852</v>
      </c>
      <c r="H1526">
        <v>0.5</v>
      </c>
      <c r="I1526">
        <v>1</v>
      </c>
      <c r="J1526">
        <v>0</v>
      </c>
      <c r="K1526">
        <v>0.5</v>
      </c>
      <c r="L1526" t="s">
        <v>355</v>
      </c>
      <c r="M1526">
        <v>0</v>
      </c>
      <c r="N1526" s="16">
        <v>45828</v>
      </c>
      <c r="O1526" s="16">
        <v>45828</v>
      </c>
      <c r="Q1526" t="s">
        <v>219</v>
      </c>
      <c r="R1526" t="s">
        <v>292</v>
      </c>
      <c r="S1526">
        <v>10017586</v>
      </c>
      <c r="T1526" t="s">
        <v>219</v>
      </c>
      <c r="AE1526">
        <v>0</v>
      </c>
      <c r="AG1526">
        <v>0</v>
      </c>
      <c r="AI1526" t="s">
        <v>360</v>
      </c>
      <c r="AM1526">
        <v>0</v>
      </c>
      <c r="AN1526">
        <v>9.5243055555559994E-2</v>
      </c>
      <c r="AO1526">
        <v>0</v>
      </c>
      <c r="AP1526">
        <v>0</v>
      </c>
      <c r="AQ1526">
        <v>1001854142</v>
      </c>
      <c r="AR1526">
        <v>5118021</v>
      </c>
      <c r="AS1526">
        <v>2</v>
      </c>
    </row>
    <row r="1527" spans="1:45" x14ac:dyDescent="0.35">
      <c r="A1527">
        <v>6596556</v>
      </c>
      <c r="B1527">
        <v>0</v>
      </c>
      <c r="C1527">
        <v>10</v>
      </c>
      <c r="D1527" t="s">
        <v>203</v>
      </c>
      <c r="E1527" t="s">
        <v>1324</v>
      </c>
      <c r="F1527" t="s">
        <v>310</v>
      </c>
      <c r="G1527" t="s">
        <v>3851</v>
      </c>
      <c r="H1527">
        <v>2</v>
      </c>
      <c r="I1527">
        <v>1</v>
      </c>
      <c r="J1527">
        <v>0</v>
      </c>
      <c r="K1527">
        <v>2</v>
      </c>
      <c r="L1527" t="s">
        <v>355</v>
      </c>
      <c r="M1527">
        <v>0</v>
      </c>
      <c r="N1527" s="16">
        <v>45839</v>
      </c>
      <c r="O1527" s="16">
        <v>45839</v>
      </c>
      <c r="Q1527" t="s">
        <v>158</v>
      </c>
      <c r="R1527" t="s">
        <v>397</v>
      </c>
      <c r="S1527">
        <v>10014604</v>
      </c>
      <c r="T1527" t="s">
        <v>158</v>
      </c>
      <c r="AE1527">
        <v>0</v>
      </c>
      <c r="AG1527">
        <v>0</v>
      </c>
      <c r="AI1527" t="s">
        <v>360</v>
      </c>
      <c r="AM1527">
        <v>0</v>
      </c>
      <c r="AN1527">
        <v>9.5243055555559994E-2</v>
      </c>
      <c r="AO1527">
        <v>0</v>
      </c>
      <c r="AP1527">
        <v>0</v>
      </c>
      <c r="AQ1527">
        <v>1001854175</v>
      </c>
      <c r="AR1527">
        <v>5118074</v>
      </c>
      <c r="AS1527">
        <v>2</v>
      </c>
    </row>
    <row r="1528" spans="1:45" x14ac:dyDescent="0.35">
      <c r="A1528">
        <v>6596558</v>
      </c>
      <c r="B1528">
        <v>0</v>
      </c>
      <c r="C1528">
        <v>10</v>
      </c>
      <c r="D1528" t="s">
        <v>361</v>
      </c>
      <c r="E1528" t="s">
        <v>1324</v>
      </c>
      <c r="F1528" t="s">
        <v>310</v>
      </c>
      <c r="G1528" t="s">
        <v>3850</v>
      </c>
      <c r="H1528">
        <v>64</v>
      </c>
      <c r="I1528">
        <v>4</v>
      </c>
      <c r="J1528">
        <v>0</v>
      </c>
      <c r="K1528">
        <v>16</v>
      </c>
      <c r="L1528" t="s">
        <v>355</v>
      </c>
      <c r="M1528">
        <v>0</v>
      </c>
      <c r="N1528" s="16">
        <v>45873</v>
      </c>
      <c r="O1528" s="16">
        <v>45873</v>
      </c>
      <c r="Q1528" t="s">
        <v>288</v>
      </c>
      <c r="R1528" t="s">
        <v>289</v>
      </c>
      <c r="S1528">
        <v>10014653</v>
      </c>
      <c r="T1528" t="s">
        <v>288</v>
      </c>
      <c r="AE1528">
        <v>0</v>
      </c>
      <c r="AG1528">
        <v>0</v>
      </c>
      <c r="AI1528" t="s">
        <v>360</v>
      </c>
      <c r="AM1528">
        <v>0</v>
      </c>
      <c r="AN1528">
        <v>9.5243055555559994E-2</v>
      </c>
      <c r="AO1528">
        <v>0</v>
      </c>
      <c r="AP1528">
        <v>0</v>
      </c>
      <c r="AQ1528">
        <v>1001854177</v>
      </c>
      <c r="AR1528">
        <v>5118076</v>
      </c>
      <c r="AS1528">
        <v>2</v>
      </c>
    </row>
    <row r="1529" spans="1:45" x14ac:dyDescent="0.35">
      <c r="A1529">
        <v>6596577</v>
      </c>
      <c r="B1529">
        <v>0</v>
      </c>
      <c r="C1529">
        <v>10</v>
      </c>
      <c r="D1529" t="s">
        <v>203</v>
      </c>
      <c r="E1529" t="s">
        <v>1324</v>
      </c>
      <c r="F1529" t="s">
        <v>310</v>
      </c>
      <c r="G1529" t="s">
        <v>3849</v>
      </c>
      <c r="H1529">
        <v>6</v>
      </c>
      <c r="I1529">
        <v>2</v>
      </c>
      <c r="J1529">
        <v>0</v>
      </c>
      <c r="K1529">
        <v>3</v>
      </c>
      <c r="L1529" t="s">
        <v>355</v>
      </c>
      <c r="M1529">
        <v>0</v>
      </c>
      <c r="N1529" s="16">
        <v>45839</v>
      </c>
      <c r="O1529" s="16">
        <v>45839</v>
      </c>
      <c r="Q1529" t="s">
        <v>243</v>
      </c>
      <c r="R1529" t="s">
        <v>384</v>
      </c>
      <c r="S1529">
        <v>10014627</v>
      </c>
      <c r="T1529" t="s">
        <v>243</v>
      </c>
      <c r="AE1529">
        <v>0</v>
      </c>
      <c r="AG1529">
        <v>0</v>
      </c>
      <c r="AI1529" t="s">
        <v>360</v>
      </c>
      <c r="AM1529">
        <v>0</v>
      </c>
      <c r="AN1529">
        <v>9.5243055555559994E-2</v>
      </c>
      <c r="AO1529">
        <v>0</v>
      </c>
      <c r="AP1529">
        <v>0</v>
      </c>
      <c r="AQ1529">
        <v>1001854179</v>
      </c>
      <c r="AR1529">
        <v>5118078</v>
      </c>
      <c r="AS1529">
        <v>2</v>
      </c>
    </row>
    <row r="1530" spans="1:45" x14ac:dyDescent="0.35">
      <c r="A1530">
        <v>6596578</v>
      </c>
      <c r="B1530">
        <v>0</v>
      </c>
      <c r="C1530">
        <v>10</v>
      </c>
      <c r="D1530" t="s">
        <v>203</v>
      </c>
      <c r="E1530" t="s">
        <v>1324</v>
      </c>
      <c r="F1530" t="s">
        <v>310</v>
      </c>
      <c r="G1530" t="s">
        <v>3848</v>
      </c>
      <c r="H1530">
        <v>1</v>
      </c>
      <c r="I1530">
        <v>1</v>
      </c>
      <c r="J1530">
        <v>0</v>
      </c>
      <c r="K1530">
        <v>1</v>
      </c>
      <c r="L1530" t="s">
        <v>355</v>
      </c>
      <c r="M1530">
        <v>0</v>
      </c>
      <c r="N1530" s="16">
        <v>45839</v>
      </c>
      <c r="O1530" s="16">
        <v>45839</v>
      </c>
      <c r="Q1530" t="s">
        <v>236</v>
      </c>
      <c r="R1530" t="s">
        <v>283</v>
      </c>
      <c r="S1530">
        <v>10014629</v>
      </c>
      <c r="T1530" t="s">
        <v>236</v>
      </c>
      <c r="AE1530">
        <v>0</v>
      </c>
      <c r="AF1530" s="16"/>
      <c r="AG1530">
        <v>0</v>
      </c>
      <c r="AI1530" t="s">
        <v>360</v>
      </c>
      <c r="AM1530">
        <v>0</v>
      </c>
      <c r="AN1530">
        <v>9.5243055555559994E-2</v>
      </c>
      <c r="AO1530">
        <v>0</v>
      </c>
      <c r="AP1530">
        <v>0</v>
      </c>
      <c r="AQ1530">
        <v>1001854181</v>
      </c>
      <c r="AR1530">
        <v>5118080</v>
      </c>
      <c r="AS1530">
        <v>2</v>
      </c>
    </row>
    <row r="1531" spans="1:45" x14ac:dyDescent="0.35">
      <c r="A1531">
        <v>6596582</v>
      </c>
      <c r="B1531">
        <v>0</v>
      </c>
      <c r="C1531">
        <v>10</v>
      </c>
      <c r="D1531" t="s">
        <v>203</v>
      </c>
      <c r="E1531" t="s">
        <v>1324</v>
      </c>
      <c r="F1531" t="s">
        <v>310</v>
      </c>
      <c r="G1531" t="s">
        <v>3847</v>
      </c>
      <c r="H1531">
        <v>1</v>
      </c>
      <c r="I1531">
        <v>1</v>
      </c>
      <c r="J1531">
        <v>0</v>
      </c>
      <c r="K1531">
        <v>1</v>
      </c>
      <c r="L1531" t="s">
        <v>355</v>
      </c>
      <c r="M1531">
        <v>0</v>
      </c>
      <c r="N1531" s="16">
        <v>45839</v>
      </c>
      <c r="O1531" s="16">
        <v>45839</v>
      </c>
      <c r="Q1531" t="s">
        <v>157</v>
      </c>
      <c r="R1531" t="s">
        <v>345</v>
      </c>
      <c r="S1531">
        <v>10014635</v>
      </c>
      <c r="T1531" t="s">
        <v>157</v>
      </c>
      <c r="AE1531">
        <v>0</v>
      </c>
      <c r="AG1531">
        <v>0</v>
      </c>
      <c r="AI1531" t="s">
        <v>360</v>
      </c>
      <c r="AM1531">
        <v>0</v>
      </c>
      <c r="AN1531">
        <v>9.5243055555559994E-2</v>
      </c>
      <c r="AO1531">
        <v>0</v>
      </c>
      <c r="AP1531">
        <v>0</v>
      </c>
      <c r="AQ1531">
        <v>1001854182</v>
      </c>
      <c r="AR1531">
        <v>5118081</v>
      </c>
      <c r="AS1531">
        <v>2</v>
      </c>
    </row>
    <row r="1532" spans="1:45" x14ac:dyDescent="0.35">
      <c r="A1532">
        <v>6596583</v>
      </c>
      <c r="B1532">
        <v>0</v>
      </c>
      <c r="C1532">
        <v>10</v>
      </c>
      <c r="D1532" t="s">
        <v>203</v>
      </c>
      <c r="E1532" t="s">
        <v>359</v>
      </c>
      <c r="F1532" t="s">
        <v>310</v>
      </c>
      <c r="G1532" t="s">
        <v>3846</v>
      </c>
      <c r="H1532">
        <v>2</v>
      </c>
      <c r="I1532">
        <v>1</v>
      </c>
      <c r="J1532">
        <v>0</v>
      </c>
      <c r="K1532">
        <v>2</v>
      </c>
      <c r="L1532" t="s">
        <v>355</v>
      </c>
      <c r="M1532">
        <v>0</v>
      </c>
      <c r="N1532" s="16">
        <v>45809</v>
      </c>
      <c r="O1532" s="16">
        <v>45809</v>
      </c>
      <c r="Q1532" t="s">
        <v>157</v>
      </c>
      <c r="R1532" t="s">
        <v>345</v>
      </c>
      <c r="S1532">
        <v>10014635</v>
      </c>
      <c r="T1532" t="s">
        <v>157</v>
      </c>
      <c r="AE1532">
        <v>0</v>
      </c>
      <c r="AF1532" s="16"/>
      <c r="AG1532">
        <v>0</v>
      </c>
      <c r="AI1532" t="s">
        <v>360</v>
      </c>
      <c r="AM1532">
        <v>0</v>
      </c>
      <c r="AN1532">
        <v>9.5243055555559994E-2</v>
      </c>
      <c r="AO1532">
        <v>0</v>
      </c>
      <c r="AP1532">
        <v>0</v>
      </c>
      <c r="AQ1532">
        <v>1001854183</v>
      </c>
      <c r="AR1532">
        <v>5118082</v>
      </c>
      <c r="AS1532">
        <v>2</v>
      </c>
    </row>
    <row r="1533" spans="1:45" x14ac:dyDescent="0.35">
      <c r="A1533">
        <v>6596589</v>
      </c>
      <c r="B1533">
        <v>0</v>
      </c>
      <c r="C1533">
        <v>10</v>
      </c>
      <c r="D1533" t="s">
        <v>361</v>
      </c>
      <c r="E1533" t="s">
        <v>359</v>
      </c>
      <c r="F1533" t="s">
        <v>310</v>
      </c>
      <c r="G1533" t="s">
        <v>3845</v>
      </c>
      <c r="H1533">
        <v>21</v>
      </c>
      <c r="I1533">
        <v>3</v>
      </c>
      <c r="J1533">
        <v>0</v>
      </c>
      <c r="K1533">
        <v>7</v>
      </c>
      <c r="L1533" t="s">
        <v>355</v>
      </c>
      <c r="M1533">
        <v>0</v>
      </c>
      <c r="N1533" s="16">
        <v>45854</v>
      </c>
      <c r="O1533" s="16">
        <v>45854</v>
      </c>
      <c r="Q1533" t="s">
        <v>230</v>
      </c>
      <c r="R1533" t="s">
        <v>277</v>
      </c>
      <c r="S1533">
        <v>10014636</v>
      </c>
      <c r="T1533" t="s">
        <v>230</v>
      </c>
      <c r="AE1533">
        <v>0</v>
      </c>
      <c r="AG1533">
        <v>0</v>
      </c>
      <c r="AI1533" t="s">
        <v>360</v>
      </c>
      <c r="AM1533">
        <v>0</v>
      </c>
      <c r="AN1533">
        <v>9.5243055555559994E-2</v>
      </c>
      <c r="AO1533">
        <v>0</v>
      </c>
      <c r="AP1533">
        <v>0</v>
      </c>
      <c r="AQ1533">
        <v>1001854185</v>
      </c>
      <c r="AR1533">
        <v>5118084</v>
      </c>
      <c r="AS1533">
        <v>2</v>
      </c>
    </row>
    <row r="1534" spans="1:45" x14ac:dyDescent="0.35">
      <c r="A1534">
        <v>6596590</v>
      </c>
      <c r="B1534">
        <v>0</v>
      </c>
      <c r="C1534">
        <v>10</v>
      </c>
      <c r="D1534" t="s">
        <v>361</v>
      </c>
      <c r="E1534" t="s">
        <v>1324</v>
      </c>
      <c r="F1534" t="s">
        <v>310</v>
      </c>
      <c r="G1534" t="s">
        <v>3844</v>
      </c>
      <c r="H1534">
        <v>18</v>
      </c>
      <c r="I1534">
        <v>3</v>
      </c>
      <c r="J1534">
        <v>0</v>
      </c>
      <c r="K1534">
        <v>6</v>
      </c>
      <c r="L1534" t="s">
        <v>355</v>
      </c>
      <c r="M1534">
        <v>0</v>
      </c>
      <c r="N1534" s="16">
        <v>45873</v>
      </c>
      <c r="O1534" s="16">
        <v>45873</v>
      </c>
      <c r="Q1534" t="s">
        <v>288</v>
      </c>
      <c r="R1534" t="s">
        <v>289</v>
      </c>
      <c r="S1534">
        <v>10014653</v>
      </c>
      <c r="T1534" t="s">
        <v>288</v>
      </c>
      <c r="AE1534">
        <v>0</v>
      </c>
      <c r="AG1534">
        <v>0</v>
      </c>
      <c r="AI1534" t="s">
        <v>363</v>
      </c>
      <c r="AM1534">
        <v>0</v>
      </c>
      <c r="AN1534">
        <v>0.14285879629629999</v>
      </c>
      <c r="AO1534">
        <v>0</v>
      </c>
      <c r="AP1534">
        <v>0</v>
      </c>
      <c r="AQ1534">
        <v>1001854866</v>
      </c>
      <c r="AR1534">
        <v>5118828</v>
      </c>
      <c r="AS1534">
        <v>3</v>
      </c>
    </row>
    <row r="1535" spans="1:45" x14ac:dyDescent="0.35">
      <c r="A1535">
        <v>6596592</v>
      </c>
      <c r="B1535">
        <v>0</v>
      </c>
      <c r="C1535">
        <v>10</v>
      </c>
      <c r="D1535" t="s">
        <v>361</v>
      </c>
      <c r="E1535" t="s">
        <v>1324</v>
      </c>
      <c r="F1535" t="s">
        <v>310</v>
      </c>
      <c r="G1535" t="s">
        <v>3843</v>
      </c>
      <c r="H1535">
        <v>462</v>
      </c>
      <c r="I1535">
        <v>11</v>
      </c>
      <c r="J1535">
        <v>0</v>
      </c>
      <c r="K1535">
        <v>42</v>
      </c>
      <c r="L1535" t="s">
        <v>355</v>
      </c>
      <c r="M1535">
        <v>0</v>
      </c>
      <c r="N1535" s="16">
        <v>45873</v>
      </c>
      <c r="O1535" s="16">
        <v>45875</v>
      </c>
      <c r="Q1535" t="s">
        <v>288</v>
      </c>
      <c r="R1535" t="s">
        <v>289</v>
      </c>
      <c r="S1535">
        <v>10014653</v>
      </c>
      <c r="T1535" t="s">
        <v>288</v>
      </c>
      <c r="AE1535">
        <v>0</v>
      </c>
      <c r="AG1535">
        <v>0</v>
      </c>
      <c r="AI1535" t="s">
        <v>356</v>
      </c>
      <c r="AM1535">
        <v>0</v>
      </c>
      <c r="AN1535">
        <v>0.38094907407407003</v>
      </c>
      <c r="AO1535">
        <v>0</v>
      </c>
      <c r="AP1535">
        <v>0</v>
      </c>
      <c r="AQ1535">
        <v>1001855032</v>
      </c>
      <c r="AR1535">
        <v>5118982</v>
      </c>
      <c r="AS1535">
        <v>1</v>
      </c>
    </row>
    <row r="1536" spans="1:45" x14ac:dyDescent="0.35">
      <c r="A1536">
        <v>6596595</v>
      </c>
      <c r="B1536">
        <v>0</v>
      </c>
      <c r="C1536">
        <v>10</v>
      </c>
      <c r="D1536" t="s">
        <v>361</v>
      </c>
      <c r="E1536" t="s">
        <v>1324</v>
      </c>
      <c r="F1536" t="s">
        <v>310</v>
      </c>
      <c r="G1536" t="s">
        <v>3842</v>
      </c>
      <c r="H1536">
        <v>24</v>
      </c>
      <c r="I1536">
        <v>3</v>
      </c>
      <c r="J1536">
        <v>0</v>
      </c>
      <c r="K1536">
        <v>8</v>
      </c>
      <c r="L1536" t="s">
        <v>355</v>
      </c>
      <c r="M1536">
        <v>0</v>
      </c>
      <c r="N1536" s="16">
        <v>45873</v>
      </c>
      <c r="O1536" s="16">
        <v>45873</v>
      </c>
      <c r="Q1536" t="s">
        <v>288</v>
      </c>
      <c r="R1536" t="s">
        <v>289</v>
      </c>
      <c r="S1536">
        <v>10014653</v>
      </c>
      <c r="T1536" t="s">
        <v>288</v>
      </c>
      <c r="AE1536">
        <v>0</v>
      </c>
      <c r="AF1536" s="16"/>
      <c r="AG1536">
        <v>0</v>
      </c>
      <c r="AI1536" t="s">
        <v>356</v>
      </c>
      <c r="AM1536">
        <v>0</v>
      </c>
      <c r="AN1536">
        <v>0.28571759259259</v>
      </c>
      <c r="AO1536">
        <v>0</v>
      </c>
      <c r="AP1536">
        <v>0</v>
      </c>
      <c r="AQ1536">
        <v>1001855468</v>
      </c>
      <c r="AR1536">
        <v>5119498</v>
      </c>
      <c r="AS1536">
        <v>1</v>
      </c>
    </row>
    <row r="1537" spans="1:45" x14ac:dyDescent="0.35">
      <c r="A1537">
        <v>6596622</v>
      </c>
      <c r="B1537">
        <v>0</v>
      </c>
      <c r="C1537">
        <v>10</v>
      </c>
      <c r="D1537" t="s">
        <v>203</v>
      </c>
      <c r="E1537" t="s">
        <v>1324</v>
      </c>
      <c r="F1537" t="s">
        <v>310</v>
      </c>
      <c r="G1537" t="s">
        <v>4013</v>
      </c>
      <c r="H1537">
        <v>1</v>
      </c>
      <c r="I1537">
        <v>1</v>
      </c>
      <c r="J1537">
        <v>0</v>
      </c>
      <c r="K1537">
        <v>1</v>
      </c>
      <c r="L1537" t="s">
        <v>355</v>
      </c>
      <c r="M1537">
        <v>0</v>
      </c>
      <c r="N1537" s="16">
        <v>45839</v>
      </c>
      <c r="O1537" s="16">
        <v>45839</v>
      </c>
      <c r="Q1537" t="s">
        <v>230</v>
      </c>
      <c r="R1537" t="s">
        <v>277</v>
      </c>
      <c r="S1537">
        <v>10014636</v>
      </c>
      <c r="T1537" t="s">
        <v>230</v>
      </c>
      <c r="AE1537">
        <v>0</v>
      </c>
      <c r="AG1537">
        <v>0</v>
      </c>
      <c r="AI1537" t="s">
        <v>363</v>
      </c>
      <c r="AM1537">
        <v>0</v>
      </c>
      <c r="AN1537">
        <v>4.7615740740740001E-2</v>
      </c>
      <c r="AO1537">
        <v>0</v>
      </c>
      <c r="AP1537">
        <v>0</v>
      </c>
      <c r="AQ1537">
        <v>1001855469</v>
      </c>
      <c r="AR1537">
        <v>5119499</v>
      </c>
      <c r="AS1537">
        <v>3</v>
      </c>
    </row>
    <row r="1538" spans="1:45" x14ac:dyDescent="0.35">
      <c r="A1538">
        <v>6596623</v>
      </c>
      <c r="B1538">
        <v>0</v>
      </c>
      <c r="C1538">
        <v>10</v>
      </c>
      <c r="D1538" t="s">
        <v>203</v>
      </c>
      <c r="E1538" t="s">
        <v>1324</v>
      </c>
      <c r="F1538" t="s">
        <v>310</v>
      </c>
      <c r="G1538" t="s">
        <v>3841</v>
      </c>
      <c r="H1538">
        <v>3</v>
      </c>
      <c r="I1538">
        <v>1</v>
      </c>
      <c r="J1538">
        <v>0</v>
      </c>
      <c r="K1538">
        <v>3</v>
      </c>
      <c r="L1538" t="s">
        <v>355</v>
      </c>
      <c r="M1538">
        <v>0</v>
      </c>
      <c r="N1538" s="16">
        <v>45839</v>
      </c>
      <c r="O1538" s="16">
        <v>45839</v>
      </c>
      <c r="Q1538" t="s">
        <v>230</v>
      </c>
      <c r="R1538" t="s">
        <v>277</v>
      </c>
      <c r="S1538">
        <v>10014636</v>
      </c>
      <c r="T1538" t="s">
        <v>230</v>
      </c>
      <c r="AE1538">
        <v>0</v>
      </c>
      <c r="AG1538">
        <v>0</v>
      </c>
      <c r="AI1538" t="s">
        <v>363</v>
      </c>
      <c r="AM1538">
        <v>0</v>
      </c>
      <c r="AN1538">
        <v>4.7615740740740001E-2</v>
      </c>
      <c r="AO1538">
        <v>0</v>
      </c>
      <c r="AP1538">
        <v>0</v>
      </c>
      <c r="AQ1538">
        <v>1001855383</v>
      </c>
      <c r="AR1538">
        <v>5119409</v>
      </c>
      <c r="AS1538">
        <v>3</v>
      </c>
    </row>
    <row r="1539" spans="1:45" x14ac:dyDescent="0.35">
      <c r="A1539">
        <v>6596624</v>
      </c>
      <c r="B1539">
        <v>0</v>
      </c>
      <c r="C1539">
        <v>10</v>
      </c>
      <c r="D1539" t="s">
        <v>203</v>
      </c>
      <c r="E1539" t="s">
        <v>1324</v>
      </c>
      <c r="F1539" t="s">
        <v>310</v>
      </c>
      <c r="G1539" t="s">
        <v>3840</v>
      </c>
      <c r="H1539">
        <v>4</v>
      </c>
      <c r="I1539">
        <v>2</v>
      </c>
      <c r="J1539">
        <v>0</v>
      </c>
      <c r="K1539">
        <v>2</v>
      </c>
      <c r="L1539" t="s">
        <v>355</v>
      </c>
      <c r="M1539">
        <v>0</v>
      </c>
      <c r="N1539" s="16">
        <v>45845</v>
      </c>
      <c r="O1539" s="16">
        <v>45845</v>
      </c>
      <c r="Q1539" t="s">
        <v>134</v>
      </c>
      <c r="R1539" t="s">
        <v>271</v>
      </c>
      <c r="S1539">
        <v>10014658</v>
      </c>
      <c r="T1539" t="s">
        <v>134</v>
      </c>
      <c r="AE1539">
        <v>0</v>
      </c>
      <c r="AF1539" s="16"/>
      <c r="AG1539">
        <v>0</v>
      </c>
      <c r="AI1539" t="s">
        <v>360</v>
      </c>
      <c r="AM1539">
        <v>0</v>
      </c>
      <c r="AN1539">
        <v>4.7615740740740001E-2</v>
      </c>
      <c r="AO1539">
        <v>0</v>
      </c>
      <c r="AP1539">
        <v>0</v>
      </c>
      <c r="AQ1539">
        <v>1001855517</v>
      </c>
      <c r="AR1539">
        <v>5119710</v>
      </c>
      <c r="AS1539">
        <v>2</v>
      </c>
    </row>
    <row r="1540" spans="1:45" x14ac:dyDescent="0.35">
      <c r="A1540">
        <v>6596626</v>
      </c>
      <c r="B1540">
        <v>0</v>
      </c>
      <c r="C1540">
        <v>10</v>
      </c>
      <c r="D1540" t="s">
        <v>203</v>
      </c>
      <c r="E1540" t="s">
        <v>1324</v>
      </c>
      <c r="F1540" t="s">
        <v>310</v>
      </c>
      <c r="G1540" t="s">
        <v>3839</v>
      </c>
      <c r="H1540">
        <v>6</v>
      </c>
      <c r="I1540">
        <v>2</v>
      </c>
      <c r="J1540">
        <v>0</v>
      </c>
      <c r="K1540">
        <v>3</v>
      </c>
      <c r="L1540" t="s">
        <v>355</v>
      </c>
      <c r="M1540">
        <v>0</v>
      </c>
      <c r="N1540" s="16">
        <v>45839</v>
      </c>
      <c r="O1540" s="16">
        <v>45839</v>
      </c>
      <c r="Q1540" t="s">
        <v>187</v>
      </c>
      <c r="R1540" t="s">
        <v>328</v>
      </c>
      <c r="S1540">
        <v>10014643</v>
      </c>
      <c r="T1540" t="s">
        <v>187</v>
      </c>
      <c r="AE1540">
        <v>0</v>
      </c>
      <c r="AG1540">
        <v>0</v>
      </c>
      <c r="AI1540" t="s">
        <v>360</v>
      </c>
      <c r="AM1540">
        <v>0</v>
      </c>
      <c r="AN1540">
        <v>9.5243055555559994E-2</v>
      </c>
      <c r="AO1540">
        <v>0</v>
      </c>
      <c r="AP1540">
        <v>0</v>
      </c>
      <c r="AQ1540">
        <v>1001855520</v>
      </c>
      <c r="AR1540">
        <v>5119716</v>
      </c>
      <c r="AS1540">
        <v>2</v>
      </c>
    </row>
    <row r="1541" spans="1:45" x14ac:dyDescent="0.35">
      <c r="A1541">
        <v>6596628</v>
      </c>
      <c r="B1541">
        <v>0</v>
      </c>
      <c r="C1541">
        <v>10</v>
      </c>
      <c r="D1541" t="s">
        <v>129</v>
      </c>
      <c r="E1541" t="s">
        <v>1324</v>
      </c>
      <c r="F1541" t="s">
        <v>310</v>
      </c>
      <c r="G1541" t="s">
        <v>3838</v>
      </c>
      <c r="H1541">
        <v>0</v>
      </c>
      <c r="I1541">
        <v>0</v>
      </c>
      <c r="J1541">
        <v>0</v>
      </c>
      <c r="K1541">
        <v>0</v>
      </c>
      <c r="L1541" t="s">
        <v>355</v>
      </c>
      <c r="M1541">
        <v>0</v>
      </c>
      <c r="N1541" s="16">
        <v>45839</v>
      </c>
      <c r="O1541" s="16">
        <v>45839</v>
      </c>
      <c r="Q1541" t="s">
        <v>242</v>
      </c>
      <c r="R1541" t="s">
        <v>330</v>
      </c>
      <c r="S1541">
        <v>10014637</v>
      </c>
      <c r="T1541" t="s">
        <v>242</v>
      </c>
      <c r="AE1541">
        <v>0</v>
      </c>
      <c r="AG1541">
        <v>0</v>
      </c>
      <c r="AI1541" t="s">
        <v>363</v>
      </c>
      <c r="AM1541">
        <v>0</v>
      </c>
      <c r="AN1541">
        <v>4.7615740740740001E-2</v>
      </c>
      <c r="AO1541">
        <v>0</v>
      </c>
      <c r="AP1541">
        <v>0</v>
      </c>
      <c r="AQ1541">
        <v>1001855956</v>
      </c>
      <c r="AR1541">
        <v>5120253</v>
      </c>
      <c r="AS1541">
        <v>3</v>
      </c>
    </row>
    <row r="1542" spans="1:45" x14ac:dyDescent="0.35">
      <c r="A1542">
        <v>6596631</v>
      </c>
      <c r="B1542">
        <v>0</v>
      </c>
      <c r="C1542">
        <v>10</v>
      </c>
      <c r="D1542" t="s">
        <v>371</v>
      </c>
      <c r="E1542" t="s">
        <v>1324</v>
      </c>
      <c r="F1542" t="s">
        <v>310</v>
      </c>
      <c r="G1542" t="s">
        <v>3837</v>
      </c>
      <c r="H1542">
        <v>8</v>
      </c>
      <c r="I1542">
        <v>2</v>
      </c>
      <c r="J1542">
        <v>0</v>
      </c>
      <c r="K1542">
        <v>4</v>
      </c>
      <c r="L1542" t="s">
        <v>355</v>
      </c>
      <c r="M1542">
        <v>0</v>
      </c>
      <c r="N1542" s="16">
        <v>45839</v>
      </c>
      <c r="O1542" s="16">
        <v>45839</v>
      </c>
      <c r="Q1542" t="s">
        <v>231</v>
      </c>
      <c r="R1542" t="s">
        <v>331</v>
      </c>
      <c r="S1542">
        <v>10014638</v>
      </c>
      <c r="T1542" t="s">
        <v>231</v>
      </c>
      <c r="AE1542">
        <v>0</v>
      </c>
      <c r="AF1542" s="16"/>
      <c r="AG1542">
        <v>0</v>
      </c>
      <c r="AI1542" t="s">
        <v>363</v>
      </c>
      <c r="AM1542">
        <v>0</v>
      </c>
      <c r="AN1542">
        <v>0.14285879629629999</v>
      </c>
      <c r="AO1542">
        <v>0</v>
      </c>
      <c r="AP1542">
        <v>0</v>
      </c>
      <c r="AQ1542">
        <v>1001855961</v>
      </c>
      <c r="AR1542">
        <v>5120258</v>
      </c>
      <c r="AS1542">
        <v>3</v>
      </c>
    </row>
    <row r="1543" spans="1:45" x14ac:dyDescent="0.35">
      <c r="A1543">
        <v>6596634</v>
      </c>
      <c r="B1543">
        <v>0</v>
      </c>
      <c r="C1543">
        <v>10</v>
      </c>
      <c r="D1543" t="s">
        <v>203</v>
      </c>
      <c r="E1543" t="s">
        <v>1324</v>
      </c>
      <c r="F1543" t="s">
        <v>310</v>
      </c>
      <c r="G1543" t="s">
        <v>1742</v>
      </c>
      <c r="H1543">
        <v>1</v>
      </c>
      <c r="I1543">
        <v>1</v>
      </c>
      <c r="J1543">
        <v>0</v>
      </c>
      <c r="K1543">
        <v>1</v>
      </c>
      <c r="L1543" t="s">
        <v>355</v>
      </c>
      <c r="M1543">
        <v>0</v>
      </c>
      <c r="N1543" s="16">
        <v>45839</v>
      </c>
      <c r="O1543" s="16">
        <v>45839</v>
      </c>
      <c r="Q1543" t="s">
        <v>332</v>
      </c>
      <c r="R1543" t="s">
        <v>333</v>
      </c>
      <c r="S1543">
        <v>10014639</v>
      </c>
      <c r="T1543" t="s">
        <v>332</v>
      </c>
      <c r="AE1543">
        <v>0</v>
      </c>
      <c r="AG1543">
        <v>0</v>
      </c>
      <c r="AI1543" t="s">
        <v>363</v>
      </c>
      <c r="AM1543">
        <v>0</v>
      </c>
      <c r="AN1543">
        <v>0.41666666666667002</v>
      </c>
      <c r="AO1543">
        <v>0</v>
      </c>
      <c r="AP1543">
        <v>0</v>
      </c>
      <c r="AQ1543">
        <v>1001855962</v>
      </c>
      <c r="AR1543">
        <v>5120259</v>
      </c>
      <c r="AS1543">
        <v>3</v>
      </c>
    </row>
    <row r="1544" spans="1:45" x14ac:dyDescent="0.35">
      <c r="A1544">
        <v>6596635</v>
      </c>
      <c r="B1544">
        <v>0</v>
      </c>
      <c r="C1544">
        <v>10</v>
      </c>
      <c r="D1544" t="s">
        <v>361</v>
      </c>
      <c r="E1544" t="s">
        <v>1324</v>
      </c>
      <c r="F1544" t="s">
        <v>310</v>
      </c>
      <c r="G1544" t="s">
        <v>3836</v>
      </c>
      <c r="H1544">
        <v>4</v>
      </c>
      <c r="I1544">
        <v>2</v>
      </c>
      <c r="J1544">
        <v>0</v>
      </c>
      <c r="K1544">
        <v>2</v>
      </c>
      <c r="L1544" t="s">
        <v>355</v>
      </c>
      <c r="M1544">
        <v>0</v>
      </c>
      <c r="N1544" s="16">
        <v>45839</v>
      </c>
      <c r="O1544" s="16">
        <v>45839</v>
      </c>
      <c r="Q1544" t="s">
        <v>332</v>
      </c>
      <c r="R1544" t="s">
        <v>333</v>
      </c>
      <c r="S1544">
        <v>10014639</v>
      </c>
      <c r="T1544" t="s">
        <v>332</v>
      </c>
      <c r="AE1544">
        <v>0</v>
      </c>
      <c r="AG1544">
        <v>0</v>
      </c>
      <c r="AI1544" t="s">
        <v>363</v>
      </c>
      <c r="AM1544">
        <v>0</v>
      </c>
      <c r="AN1544">
        <v>0.14285879629629999</v>
      </c>
      <c r="AO1544">
        <v>0</v>
      </c>
      <c r="AP1544">
        <v>0</v>
      </c>
      <c r="AQ1544">
        <v>1001856052</v>
      </c>
      <c r="AR1544">
        <v>5120272</v>
      </c>
      <c r="AS1544">
        <v>3</v>
      </c>
    </row>
    <row r="1545" spans="1:45" x14ac:dyDescent="0.35">
      <c r="A1545">
        <v>6596636</v>
      </c>
      <c r="B1545">
        <v>0</v>
      </c>
      <c r="C1545">
        <v>10</v>
      </c>
      <c r="D1545" t="s">
        <v>203</v>
      </c>
      <c r="E1545" t="s">
        <v>359</v>
      </c>
      <c r="F1545" t="s">
        <v>310</v>
      </c>
      <c r="G1545" t="s">
        <v>3835</v>
      </c>
      <c r="H1545">
        <v>8</v>
      </c>
      <c r="I1545">
        <v>2</v>
      </c>
      <c r="J1545">
        <v>0</v>
      </c>
      <c r="K1545">
        <v>4</v>
      </c>
      <c r="L1545" t="s">
        <v>355</v>
      </c>
      <c r="M1545">
        <v>0</v>
      </c>
      <c r="N1545" s="16">
        <v>45858</v>
      </c>
      <c r="O1545" s="16">
        <v>45858</v>
      </c>
      <c r="Q1545" t="s">
        <v>134</v>
      </c>
      <c r="R1545" t="s">
        <v>271</v>
      </c>
      <c r="S1545">
        <v>10014658</v>
      </c>
      <c r="T1545" t="s">
        <v>134</v>
      </c>
      <c r="AE1545">
        <v>0</v>
      </c>
      <c r="AG1545">
        <v>0</v>
      </c>
      <c r="AI1545" t="s">
        <v>363</v>
      </c>
      <c r="AM1545">
        <v>0</v>
      </c>
      <c r="AN1545">
        <v>0.23809027777778</v>
      </c>
      <c r="AO1545">
        <v>0</v>
      </c>
      <c r="AP1545">
        <v>0</v>
      </c>
      <c r="AQ1545">
        <v>1001856235</v>
      </c>
      <c r="AR1545">
        <v>5120510</v>
      </c>
      <c r="AS1545">
        <v>3</v>
      </c>
    </row>
    <row r="1546" spans="1:45" x14ac:dyDescent="0.35">
      <c r="A1546">
        <v>6596636</v>
      </c>
      <c r="B1546">
        <v>0</v>
      </c>
      <c r="C1546">
        <v>20</v>
      </c>
      <c r="D1546" t="s">
        <v>362</v>
      </c>
      <c r="E1546" t="s">
        <v>359</v>
      </c>
      <c r="F1546" t="s">
        <v>310</v>
      </c>
      <c r="G1546" t="s">
        <v>3835</v>
      </c>
      <c r="H1546">
        <v>8</v>
      </c>
      <c r="I1546">
        <v>2</v>
      </c>
      <c r="J1546">
        <v>0</v>
      </c>
      <c r="K1546">
        <v>4</v>
      </c>
      <c r="L1546" t="s">
        <v>355</v>
      </c>
      <c r="M1546">
        <v>0</v>
      </c>
      <c r="N1546" s="16">
        <v>45858</v>
      </c>
      <c r="O1546" s="16">
        <v>45858</v>
      </c>
      <c r="Q1546" t="s">
        <v>134</v>
      </c>
      <c r="R1546" t="s">
        <v>271</v>
      </c>
      <c r="S1546">
        <v>10014658</v>
      </c>
      <c r="T1546" t="s">
        <v>134</v>
      </c>
      <c r="AE1546">
        <v>0</v>
      </c>
      <c r="AG1546">
        <v>0</v>
      </c>
      <c r="AI1546" t="s">
        <v>363</v>
      </c>
      <c r="AM1546">
        <v>0</v>
      </c>
      <c r="AN1546">
        <v>9.5243055555559994E-2</v>
      </c>
      <c r="AO1546">
        <v>0</v>
      </c>
      <c r="AP1546">
        <v>0</v>
      </c>
      <c r="AQ1546">
        <v>1001856236</v>
      </c>
      <c r="AR1546">
        <v>5120511</v>
      </c>
      <c r="AS1546">
        <v>3</v>
      </c>
    </row>
    <row r="1547" spans="1:45" x14ac:dyDescent="0.35">
      <c r="A1547">
        <v>6596637</v>
      </c>
      <c r="B1547">
        <v>0</v>
      </c>
      <c r="C1547">
        <v>10</v>
      </c>
      <c r="D1547" t="s">
        <v>203</v>
      </c>
      <c r="E1547" t="s">
        <v>1324</v>
      </c>
      <c r="F1547" t="s">
        <v>310</v>
      </c>
      <c r="G1547" t="s">
        <v>3834</v>
      </c>
      <c r="H1547">
        <v>8</v>
      </c>
      <c r="I1547">
        <v>2</v>
      </c>
      <c r="J1547">
        <v>0</v>
      </c>
      <c r="K1547">
        <v>4</v>
      </c>
      <c r="L1547" t="s">
        <v>355</v>
      </c>
      <c r="M1547">
        <v>0</v>
      </c>
      <c r="N1547" s="16">
        <v>45845</v>
      </c>
      <c r="O1547" s="16">
        <v>45845</v>
      </c>
      <c r="Q1547" t="s">
        <v>134</v>
      </c>
      <c r="R1547" t="s">
        <v>271</v>
      </c>
      <c r="S1547">
        <v>10014658</v>
      </c>
      <c r="T1547" t="s">
        <v>134</v>
      </c>
      <c r="AE1547">
        <v>0</v>
      </c>
      <c r="AG1547">
        <v>0</v>
      </c>
      <c r="AI1547" t="s">
        <v>363</v>
      </c>
      <c r="AM1547">
        <v>0</v>
      </c>
      <c r="AN1547">
        <v>9.5243055555559994E-2</v>
      </c>
      <c r="AO1547">
        <v>0</v>
      </c>
      <c r="AP1547">
        <v>0</v>
      </c>
      <c r="AQ1547">
        <v>1001856237</v>
      </c>
      <c r="AR1547">
        <v>5120512</v>
      </c>
      <c r="AS1547">
        <v>3</v>
      </c>
    </row>
    <row r="1548" spans="1:45" x14ac:dyDescent="0.35">
      <c r="A1548">
        <v>6596637</v>
      </c>
      <c r="B1548">
        <v>0</v>
      </c>
      <c r="C1548">
        <v>20</v>
      </c>
      <c r="D1548" t="s">
        <v>361</v>
      </c>
      <c r="E1548" t="s">
        <v>1324</v>
      </c>
      <c r="F1548" t="s">
        <v>310</v>
      </c>
      <c r="G1548" t="s">
        <v>3834</v>
      </c>
      <c r="H1548">
        <v>8</v>
      </c>
      <c r="I1548">
        <v>2</v>
      </c>
      <c r="J1548">
        <v>0</v>
      </c>
      <c r="K1548">
        <v>4</v>
      </c>
      <c r="L1548" t="s">
        <v>355</v>
      </c>
      <c r="M1548">
        <v>0</v>
      </c>
      <c r="N1548" s="16">
        <v>45845</v>
      </c>
      <c r="O1548" s="16">
        <v>45845</v>
      </c>
      <c r="Q1548" t="s">
        <v>134</v>
      </c>
      <c r="R1548" t="s">
        <v>271</v>
      </c>
      <c r="S1548">
        <v>10014658</v>
      </c>
      <c r="T1548" t="s">
        <v>134</v>
      </c>
      <c r="AE1548">
        <v>0</v>
      </c>
      <c r="AF1548" s="16"/>
      <c r="AG1548">
        <v>0</v>
      </c>
      <c r="AI1548" t="s">
        <v>363</v>
      </c>
      <c r="AM1548">
        <v>0</v>
      </c>
      <c r="AN1548">
        <v>0.23809027777778</v>
      </c>
      <c r="AO1548">
        <v>0</v>
      </c>
      <c r="AP1548">
        <v>0</v>
      </c>
      <c r="AQ1548">
        <v>1001856241</v>
      </c>
      <c r="AR1548">
        <v>5120528</v>
      </c>
      <c r="AS1548">
        <v>3</v>
      </c>
    </row>
    <row r="1549" spans="1:45" x14ac:dyDescent="0.35">
      <c r="A1549">
        <v>6596638</v>
      </c>
      <c r="B1549">
        <v>0</v>
      </c>
      <c r="C1549">
        <v>10</v>
      </c>
      <c r="D1549" t="s">
        <v>203</v>
      </c>
      <c r="E1549" t="s">
        <v>359</v>
      </c>
      <c r="F1549" t="s">
        <v>310</v>
      </c>
      <c r="G1549" t="s">
        <v>3833</v>
      </c>
      <c r="H1549">
        <v>2</v>
      </c>
      <c r="I1549">
        <v>1</v>
      </c>
      <c r="J1549">
        <v>0</v>
      </c>
      <c r="K1549">
        <v>2</v>
      </c>
      <c r="L1549" t="s">
        <v>355</v>
      </c>
      <c r="M1549">
        <v>0</v>
      </c>
      <c r="N1549" s="16">
        <v>45856</v>
      </c>
      <c r="O1549" s="16">
        <v>45856</v>
      </c>
      <c r="Q1549" t="s">
        <v>400</v>
      </c>
      <c r="R1549" t="s">
        <v>401</v>
      </c>
      <c r="S1549">
        <v>10014646</v>
      </c>
      <c r="T1549" t="s">
        <v>400</v>
      </c>
      <c r="AE1549">
        <v>0</v>
      </c>
      <c r="AG1549">
        <v>0</v>
      </c>
      <c r="AI1549" t="s">
        <v>363</v>
      </c>
      <c r="AM1549">
        <v>0</v>
      </c>
      <c r="AN1549">
        <v>0.23809027777778</v>
      </c>
      <c r="AO1549">
        <v>0</v>
      </c>
      <c r="AP1549">
        <v>0</v>
      </c>
      <c r="AQ1549">
        <v>1001856242</v>
      </c>
      <c r="AR1549">
        <v>5120529</v>
      </c>
      <c r="AS1549">
        <v>3</v>
      </c>
    </row>
    <row r="1550" spans="1:45" x14ac:dyDescent="0.35">
      <c r="A1550">
        <v>6596639</v>
      </c>
      <c r="B1550">
        <v>0</v>
      </c>
      <c r="C1550">
        <v>10</v>
      </c>
      <c r="D1550" t="s">
        <v>123</v>
      </c>
      <c r="E1550" t="s">
        <v>1324</v>
      </c>
      <c r="F1550" t="s">
        <v>310</v>
      </c>
      <c r="G1550" t="s">
        <v>3832</v>
      </c>
      <c r="H1550">
        <v>6</v>
      </c>
      <c r="I1550">
        <v>2</v>
      </c>
      <c r="J1550">
        <v>0</v>
      </c>
      <c r="K1550">
        <v>3</v>
      </c>
      <c r="L1550" t="s">
        <v>355</v>
      </c>
      <c r="M1550">
        <v>0</v>
      </c>
      <c r="N1550" s="16">
        <v>45839</v>
      </c>
      <c r="O1550" s="16">
        <v>45839</v>
      </c>
      <c r="Q1550" t="s">
        <v>165</v>
      </c>
      <c r="R1550" t="s">
        <v>273</v>
      </c>
      <c r="S1550">
        <v>10017653</v>
      </c>
      <c r="T1550" t="s">
        <v>272</v>
      </c>
      <c r="AE1550">
        <v>0</v>
      </c>
      <c r="AG1550">
        <v>0</v>
      </c>
      <c r="AI1550" t="s">
        <v>360</v>
      </c>
      <c r="AM1550">
        <v>0</v>
      </c>
      <c r="AN1550">
        <v>0</v>
      </c>
      <c r="AO1550">
        <v>0</v>
      </c>
      <c r="AP1550">
        <v>0</v>
      </c>
      <c r="AQ1550">
        <v>1001857243</v>
      </c>
      <c r="AR1550">
        <v>5121813</v>
      </c>
      <c r="AS1550">
        <v>2</v>
      </c>
    </row>
    <row r="1551" spans="1:45" x14ac:dyDescent="0.35">
      <c r="A1551">
        <v>6596641</v>
      </c>
      <c r="B1551">
        <v>0</v>
      </c>
      <c r="C1551">
        <v>10</v>
      </c>
      <c r="D1551" t="s">
        <v>203</v>
      </c>
      <c r="E1551" t="s">
        <v>1324</v>
      </c>
      <c r="F1551" t="s">
        <v>310</v>
      </c>
      <c r="G1551" t="s">
        <v>3831</v>
      </c>
      <c r="H1551">
        <v>12</v>
      </c>
      <c r="I1551">
        <v>2</v>
      </c>
      <c r="J1551">
        <v>0</v>
      </c>
      <c r="K1551">
        <v>6</v>
      </c>
      <c r="L1551" t="s">
        <v>355</v>
      </c>
      <c r="M1551">
        <v>0</v>
      </c>
      <c r="N1551" s="16">
        <v>45839</v>
      </c>
      <c r="O1551" s="16">
        <v>45839</v>
      </c>
      <c r="Q1551" t="s">
        <v>209</v>
      </c>
      <c r="R1551" t="s">
        <v>280</v>
      </c>
      <c r="S1551">
        <v>10014630</v>
      </c>
      <c r="T1551" t="s">
        <v>209</v>
      </c>
      <c r="AE1551">
        <v>0</v>
      </c>
      <c r="AG1551">
        <v>0</v>
      </c>
      <c r="AI1551" t="s">
        <v>363</v>
      </c>
      <c r="AM1551">
        <v>0</v>
      </c>
      <c r="AN1551">
        <v>9.5243055555559994E-2</v>
      </c>
      <c r="AO1551">
        <v>0</v>
      </c>
      <c r="AP1551">
        <v>0</v>
      </c>
      <c r="AQ1551">
        <v>1001857256</v>
      </c>
      <c r="AR1551">
        <v>5121835</v>
      </c>
      <c r="AS1551">
        <v>3</v>
      </c>
    </row>
    <row r="1552" spans="1:45" x14ac:dyDescent="0.35">
      <c r="A1552">
        <v>6596658</v>
      </c>
      <c r="B1552">
        <v>0</v>
      </c>
      <c r="C1552">
        <v>10</v>
      </c>
      <c r="D1552" t="s">
        <v>361</v>
      </c>
      <c r="E1552" t="s">
        <v>1324</v>
      </c>
      <c r="F1552" t="s">
        <v>310</v>
      </c>
      <c r="G1552" t="s">
        <v>3830</v>
      </c>
      <c r="H1552">
        <v>48</v>
      </c>
      <c r="I1552">
        <v>4</v>
      </c>
      <c r="J1552">
        <v>0</v>
      </c>
      <c r="K1552">
        <v>12</v>
      </c>
      <c r="L1552" t="s">
        <v>355</v>
      </c>
      <c r="M1552">
        <v>0</v>
      </c>
      <c r="N1552" s="16">
        <v>45873</v>
      </c>
      <c r="O1552" s="16">
        <v>45873</v>
      </c>
      <c r="Q1552" t="s">
        <v>288</v>
      </c>
      <c r="R1552" t="s">
        <v>289</v>
      </c>
      <c r="S1552">
        <v>10014653</v>
      </c>
      <c r="T1552" t="s">
        <v>288</v>
      </c>
      <c r="AE1552">
        <v>0</v>
      </c>
      <c r="AG1552">
        <v>0</v>
      </c>
      <c r="AI1552" t="s">
        <v>360</v>
      </c>
      <c r="AM1552">
        <v>0</v>
      </c>
      <c r="AN1552">
        <v>9.5243055555559994E-2</v>
      </c>
      <c r="AO1552">
        <v>0</v>
      </c>
      <c r="AP1552">
        <v>0</v>
      </c>
      <c r="AQ1552">
        <v>1001857390</v>
      </c>
      <c r="AR1552">
        <v>5122092</v>
      </c>
      <c r="AS1552">
        <v>2</v>
      </c>
    </row>
    <row r="1553" spans="1:45" x14ac:dyDescent="0.35">
      <c r="A1553">
        <v>6596659</v>
      </c>
      <c r="B1553">
        <v>0</v>
      </c>
      <c r="C1553">
        <v>10</v>
      </c>
      <c r="D1553" t="s">
        <v>361</v>
      </c>
      <c r="E1553" t="s">
        <v>1324</v>
      </c>
      <c r="F1553" t="s">
        <v>310</v>
      </c>
      <c r="G1553" t="s">
        <v>3829</v>
      </c>
      <c r="H1553">
        <v>48</v>
      </c>
      <c r="I1553">
        <v>4</v>
      </c>
      <c r="J1553">
        <v>0</v>
      </c>
      <c r="K1553">
        <v>12</v>
      </c>
      <c r="L1553" t="s">
        <v>355</v>
      </c>
      <c r="M1553">
        <v>0</v>
      </c>
      <c r="N1553" s="16">
        <v>45873</v>
      </c>
      <c r="O1553" s="16">
        <v>45873</v>
      </c>
      <c r="Q1553" t="s">
        <v>288</v>
      </c>
      <c r="R1553" t="s">
        <v>289</v>
      </c>
      <c r="S1553">
        <v>10014653</v>
      </c>
      <c r="T1553" t="s">
        <v>288</v>
      </c>
      <c r="AE1553">
        <v>0</v>
      </c>
      <c r="AG1553">
        <v>0</v>
      </c>
      <c r="AI1553" t="s">
        <v>360</v>
      </c>
      <c r="AM1553">
        <v>0</v>
      </c>
      <c r="AN1553">
        <v>9.5243055555559994E-2</v>
      </c>
      <c r="AO1553">
        <v>0</v>
      </c>
      <c r="AP1553">
        <v>0</v>
      </c>
      <c r="AQ1553">
        <v>1001857587</v>
      </c>
      <c r="AR1553">
        <v>5122553</v>
      </c>
      <c r="AS1553">
        <v>2</v>
      </c>
    </row>
    <row r="1554" spans="1:45" x14ac:dyDescent="0.35">
      <c r="A1554">
        <v>6596747</v>
      </c>
      <c r="B1554">
        <v>0</v>
      </c>
      <c r="C1554">
        <v>10</v>
      </c>
      <c r="D1554" t="s">
        <v>511</v>
      </c>
      <c r="E1554" t="s">
        <v>1681</v>
      </c>
      <c r="F1554" t="s">
        <v>310</v>
      </c>
      <c r="G1554" t="s">
        <v>3937</v>
      </c>
      <c r="H1554">
        <v>0</v>
      </c>
      <c r="I1554">
        <v>0</v>
      </c>
      <c r="J1554">
        <v>0</v>
      </c>
      <c r="K1554">
        <v>0</v>
      </c>
      <c r="L1554" t="s">
        <v>355</v>
      </c>
      <c r="M1554">
        <v>0</v>
      </c>
      <c r="N1554" s="16">
        <v>45809</v>
      </c>
      <c r="O1554" s="16">
        <v>45809</v>
      </c>
      <c r="R1554" t="s">
        <v>3938</v>
      </c>
      <c r="T1554" t="s">
        <v>3936</v>
      </c>
      <c r="AE1554">
        <v>0</v>
      </c>
      <c r="AG1554">
        <v>0</v>
      </c>
      <c r="AI1554" t="s">
        <v>360</v>
      </c>
      <c r="AM1554">
        <v>0</v>
      </c>
      <c r="AN1554">
        <v>4.7615740740740001E-2</v>
      </c>
      <c r="AO1554">
        <v>0</v>
      </c>
      <c r="AP1554">
        <v>0</v>
      </c>
      <c r="AQ1554">
        <v>1001857726</v>
      </c>
      <c r="AR1554">
        <v>5122626</v>
      </c>
      <c r="AS1554">
        <v>2</v>
      </c>
    </row>
    <row r="1555" spans="1:45" x14ac:dyDescent="0.35">
      <c r="A1555">
        <v>6596832</v>
      </c>
      <c r="B1555">
        <v>0</v>
      </c>
      <c r="C1555">
        <v>10</v>
      </c>
      <c r="D1555" t="s">
        <v>203</v>
      </c>
      <c r="E1555" t="s">
        <v>1324</v>
      </c>
      <c r="F1555" t="s">
        <v>310</v>
      </c>
      <c r="G1555" t="s">
        <v>3935</v>
      </c>
      <c r="H1555">
        <v>4</v>
      </c>
      <c r="I1555">
        <v>2</v>
      </c>
      <c r="J1555">
        <v>0</v>
      </c>
      <c r="K1555">
        <v>2</v>
      </c>
      <c r="L1555" t="s">
        <v>355</v>
      </c>
      <c r="M1555">
        <v>0</v>
      </c>
      <c r="N1555" s="16">
        <v>45858</v>
      </c>
      <c r="O1555" s="16">
        <v>45858</v>
      </c>
      <c r="Q1555" t="s">
        <v>173</v>
      </c>
      <c r="R1555" t="s">
        <v>341</v>
      </c>
      <c r="S1555">
        <v>10014656</v>
      </c>
      <c r="T1555" t="s">
        <v>173</v>
      </c>
      <c r="AE1555">
        <v>0</v>
      </c>
      <c r="AG1555">
        <v>0</v>
      </c>
      <c r="AI1555" t="s">
        <v>360</v>
      </c>
      <c r="AM1555">
        <v>0</v>
      </c>
      <c r="AN1555">
        <v>0.57143518518518999</v>
      </c>
      <c r="AO1555">
        <v>0</v>
      </c>
      <c r="AP1555">
        <v>0</v>
      </c>
      <c r="AQ1555">
        <v>1001857731</v>
      </c>
      <c r="AR1555">
        <v>5122631</v>
      </c>
      <c r="AS1555">
        <v>2</v>
      </c>
    </row>
    <row r="1556" spans="1:45" x14ac:dyDescent="0.35">
      <c r="A1556">
        <v>6596886</v>
      </c>
      <c r="B1556">
        <v>0</v>
      </c>
      <c r="C1556">
        <v>10</v>
      </c>
      <c r="D1556" t="s">
        <v>369</v>
      </c>
      <c r="E1556" t="s">
        <v>1324</v>
      </c>
      <c r="F1556" t="s">
        <v>4032</v>
      </c>
      <c r="G1556" t="s">
        <v>4048</v>
      </c>
      <c r="H1556">
        <v>4</v>
      </c>
      <c r="I1556">
        <v>2</v>
      </c>
      <c r="J1556">
        <v>0</v>
      </c>
      <c r="K1556">
        <v>2</v>
      </c>
      <c r="L1556" t="s">
        <v>355</v>
      </c>
      <c r="M1556">
        <v>0</v>
      </c>
      <c r="N1556" s="16">
        <v>45809</v>
      </c>
      <c r="O1556" s="16">
        <v>45809</v>
      </c>
      <c r="Q1556" t="s">
        <v>237</v>
      </c>
      <c r="R1556" t="s">
        <v>386</v>
      </c>
      <c r="S1556">
        <v>10014625</v>
      </c>
      <c r="T1556" t="s">
        <v>237</v>
      </c>
      <c r="AE1556">
        <v>0</v>
      </c>
      <c r="AG1556">
        <v>0</v>
      </c>
      <c r="AI1556" t="s">
        <v>360</v>
      </c>
      <c r="AM1556">
        <v>0</v>
      </c>
      <c r="AN1556">
        <v>9.5243055555559994E-2</v>
      </c>
      <c r="AO1556">
        <v>0</v>
      </c>
      <c r="AP1556">
        <v>0</v>
      </c>
      <c r="AQ1556">
        <v>1001857732</v>
      </c>
      <c r="AR1556">
        <v>5122632</v>
      </c>
      <c r="AS1556">
        <v>2</v>
      </c>
    </row>
    <row r="1557" spans="1:45" x14ac:dyDescent="0.35">
      <c r="A1557">
        <v>6597106</v>
      </c>
      <c r="B1557">
        <v>0</v>
      </c>
      <c r="C1557">
        <v>10</v>
      </c>
      <c r="D1557" t="s">
        <v>203</v>
      </c>
      <c r="E1557" t="s">
        <v>1324</v>
      </c>
      <c r="F1557" t="s">
        <v>310</v>
      </c>
      <c r="G1557" t="s">
        <v>3934</v>
      </c>
      <c r="H1557">
        <v>4</v>
      </c>
      <c r="I1557">
        <v>2</v>
      </c>
      <c r="J1557">
        <v>0</v>
      </c>
      <c r="K1557">
        <v>2</v>
      </c>
      <c r="L1557" t="s">
        <v>355</v>
      </c>
      <c r="M1557">
        <v>0</v>
      </c>
      <c r="N1557" s="16">
        <v>45839</v>
      </c>
      <c r="O1557" s="16">
        <v>45839</v>
      </c>
      <c r="Q1557" t="s">
        <v>160</v>
      </c>
      <c r="R1557" t="s">
        <v>346</v>
      </c>
      <c r="S1557">
        <v>10014598</v>
      </c>
      <c r="T1557" t="s">
        <v>160</v>
      </c>
      <c r="AE1557">
        <v>0</v>
      </c>
      <c r="AF1557" s="16"/>
      <c r="AG1557">
        <v>0</v>
      </c>
      <c r="AI1557" t="s">
        <v>360</v>
      </c>
      <c r="AM1557">
        <v>0</v>
      </c>
      <c r="AN1557">
        <v>4.7615740740740001E-2</v>
      </c>
      <c r="AO1557">
        <v>0</v>
      </c>
      <c r="AP1557">
        <v>0</v>
      </c>
      <c r="AQ1557">
        <v>1001857734</v>
      </c>
      <c r="AR1557">
        <v>5122634</v>
      </c>
      <c r="AS1557">
        <v>2</v>
      </c>
    </row>
    <row r="1558" spans="1:45" x14ac:dyDescent="0.35">
      <c r="A1558">
        <v>6597110</v>
      </c>
      <c r="B1558">
        <v>0</v>
      </c>
      <c r="C1558">
        <v>10</v>
      </c>
      <c r="D1558" t="s">
        <v>203</v>
      </c>
      <c r="E1558" t="s">
        <v>359</v>
      </c>
      <c r="F1558" t="s">
        <v>310</v>
      </c>
      <c r="G1558" t="s">
        <v>3933</v>
      </c>
      <c r="H1558">
        <v>1</v>
      </c>
      <c r="I1558">
        <v>1</v>
      </c>
      <c r="J1558">
        <v>0</v>
      </c>
      <c r="K1558">
        <v>1</v>
      </c>
      <c r="L1558" t="s">
        <v>355</v>
      </c>
      <c r="M1558">
        <v>0</v>
      </c>
      <c r="N1558" s="16">
        <v>45838</v>
      </c>
      <c r="O1558" s="16">
        <v>45838</v>
      </c>
      <c r="Q1558" t="s">
        <v>210</v>
      </c>
      <c r="R1558" t="s">
        <v>395</v>
      </c>
      <c r="S1558">
        <v>10014608</v>
      </c>
      <c r="T1558" t="s">
        <v>210</v>
      </c>
      <c r="AE1558">
        <v>0</v>
      </c>
      <c r="AF1558" s="16"/>
      <c r="AG1558">
        <v>0</v>
      </c>
      <c r="AI1558" t="s">
        <v>360</v>
      </c>
      <c r="AM1558">
        <v>0</v>
      </c>
      <c r="AN1558">
        <v>4.7615740740740001E-2</v>
      </c>
      <c r="AO1558">
        <v>0</v>
      </c>
      <c r="AP1558">
        <v>0</v>
      </c>
      <c r="AQ1558">
        <v>1001857802</v>
      </c>
      <c r="AR1558">
        <v>5122845</v>
      </c>
      <c r="AS1558">
        <v>2</v>
      </c>
    </row>
    <row r="1559" spans="1:45" x14ac:dyDescent="0.35">
      <c r="A1559">
        <v>6597111</v>
      </c>
      <c r="B1559">
        <v>0</v>
      </c>
      <c r="C1559">
        <v>10</v>
      </c>
      <c r="D1559" t="s">
        <v>203</v>
      </c>
      <c r="E1559" t="s">
        <v>1324</v>
      </c>
      <c r="F1559" t="s">
        <v>310</v>
      </c>
      <c r="G1559" t="s">
        <v>3932</v>
      </c>
      <c r="H1559">
        <v>6</v>
      </c>
      <c r="I1559">
        <v>2</v>
      </c>
      <c r="J1559">
        <v>0</v>
      </c>
      <c r="K1559">
        <v>3</v>
      </c>
      <c r="L1559" t="s">
        <v>355</v>
      </c>
      <c r="M1559">
        <v>0</v>
      </c>
      <c r="N1559" s="16">
        <v>45873</v>
      </c>
      <c r="O1559" s="16">
        <v>45873</v>
      </c>
      <c r="Q1559" t="s">
        <v>160</v>
      </c>
      <c r="R1559" t="s">
        <v>346</v>
      </c>
      <c r="S1559">
        <v>10014598</v>
      </c>
      <c r="T1559" t="s">
        <v>160</v>
      </c>
      <c r="AE1559">
        <v>0</v>
      </c>
      <c r="AG1559">
        <v>0</v>
      </c>
      <c r="AI1559" t="s">
        <v>360</v>
      </c>
      <c r="AM1559">
        <v>0</v>
      </c>
      <c r="AN1559">
        <v>0</v>
      </c>
      <c r="AO1559">
        <v>0</v>
      </c>
      <c r="AP1559">
        <v>0</v>
      </c>
      <c r="AQ1559">
        <v>1001857868</v>
      </c>
      <c r="AR1559">
        <v>5122858</v>
      </c>
      <c r="AS1559">
        <v>2</v>
      </c>
    </row>
    <row r="1560" spans="1:45" x14ac:dyDescent="0.35">
      <c r="A1560">
        <v>6597121</v>
      </c>
      <c r="B1560">
        <v>0</v>
      </c>
      <c r="C1560">
        <v>10</v>
      </c>
      <c r="D1560" t="s">
        <v>203</v>
      </c>
      <c r="E1560" t="s">
        <v>359</v>
      </c>
      <c r="F1560" t="s">
        <v>310</v>
      </c>
      <c r="G1560" t="s">
        <v>3931</v>
      </c>
      <c r="H1560">
        <v>8</v>
      </c>
      <c r="I1560">
        <v>2</v>
      </c>
      <c r="J1560">
        <v>0</v>
      </c>
      <c r="K1560">
        <v>4</v>
      </c>
      <c r="L1560" t="s">
        <v>355</v>
      </c>
      <c r="M1560">
        <v>0</v>
      </c>
      <c r="N1560" s="16">
        <v>45853</v>
      </c>
      <c r="O1560" s="16">
        <v>45853</v>
      </c>
      <c r="Q1560" t="s">
        <v>413</v>
      </c>
      <c r="R1560" t="s">
        <v>414</v>
      </c>
      <c r="S1560">
        <v>10014620</v>
      </c>
      <c r="T1560" t="s">
        <v>413</v>
      </c>
      <c r="AE1560">
        <v>0</v>
      </c>
      <c r="AG1560">
        <v>0</v>
      </c>
      <c r="AI1560" t="s">
        <v>363</v>
      </c>
      <c r="AM1560">
        <v>0</v>
      </c>
      <c r="AN1560">
        <v>0.28571759259259</v>
      </c>
      <c r="AO1560">
        <v>0</v>
      </c>
      <c r="AP1560">
        <v>0</v>
      </c>
      <c r="AQ1560">
        <v>1001857928</v>
      </c>
      <c r="AR1560">
        <v>5122947</v>
      </c>
      <c r="AS1560">
        <v>3</v>
      </c>
    </row>
    <row r="1561" spans="1:45" x14ac:dyDescent="0.35">
      <c r="A1561">
        <v>6597207</v>
      </c>
      <c r="B1561">
        <v>0</v>
      </c>
      <c r="C1561">
        <v>10</v>
      </c>
      <c r="D1561" t="s">
        <v>129</v>
      </c>
      <c r="E1561" t="s">
        <v>1324</v>
      </c>
      <c r="F1561" t="s">
        <v>310</v>
      </c>
      <c r="G1561" t="s">
        <v>3930</v>
      </c>
      <c r="H1561">
        <v>16</v>
      </c>
      <c r="I1561">
        <v>2</v>
      </c>
      <c r="J1561">
        <v>0</v>
      </c>
      <c r="K1561">
        <v>8</v>
      </c>
      <c r="L1561" t="s">
        <v>355</v>
      </c>
      <c r="M1561">
        <v>0</v>
      </c>
      <c r="N1561" s="16">
        <v>45839</v>
      </c>
      <c r="O1561" s="16">
        <v>45839</v>
      </c>
      <c r="Q1561" t="s">
        <v>152</v>
      </c>
      <c r="R1561" t="s">
        <v>307</v>
      </c>
      <c r="S1561">
        <v>10014641</v>
      </c>
      <c r="T1561" t="s">
        <v>152</v>
      </c>
      <c r="AE1561">
        <v>0</v>
      </c>
      <c r="AG1561">
        <v>0</v>
      </c>
      <c r="AI1561" t="s">
        <v>363</v>
      </c>
      <c r="AM1561">
        <v>0</v>
      </c>
      <c r="AN1561">
        <v>9.5243055555559994E-2</v>
      </c>
      <c r="AO1561">
        <v>0</v>
      </c>
      <c r="AP1561">
        <v>0</v>
      </c>
      <c r="AQ1561">
        <v>1001857930</v>
      </c>
      <c r="AR1561">
        <v>5122949</v>
      </c>
      <c r="AS1561">
        <v>3</v>
      </c>
    </row>
    <row r="1562" spans="1:45" x14ac:dyDescent="0.35">
      <c r="A1562">
        <v>6597219</v>
      </c>
      <c r="B1562">
        <v>0</v>
      </c>
      <c r="C1562">
        <v>10</v>
      </c>
      <c r="D1562" t="s">
        <v>203</v>
      </c>
      <c r="E1562" t="s">
        <v>359</v>
      </c>
      <c r="F1562" t="s">
        <v>310</v>
      </c>
      <c r="G1562" t="s">
        <v>3929</v>
      </c>
      <c r="H1562">
        <v>4</v>
      </c>
      <c r="I1562">
        <v>2</v>
      </c>
      <c r="J1562">
        <v>0</v>
      </c>
      <c r="K1562">
        <v>2</v>
      </c>
      <c r="L1562" t="s">
        <v>355</v>
      </c>
      <c r="M1562">
        <v>0</v>
      </c>
      <c r="N1562" s="16">
        <v>45853</v>
      </c>
      <c r="O1562" s="16">
        <v>45853</v>
      </c>
      <c r="Q1562" t="s">
        <v>413</v>
      </c>
      <c r="R1562" t="s">
        <v>414</v>
      </c>
      <c r="S1562">
        <v>10014620</v>
      </c>
      <c r="T1562" t="s">
        <v>413</v>
      </c>
      <c r="AE1562">
        <v>0</v>
      </c>
      <c r="AG1562">
        <v>0</v>
      </c>
      <c r="AI1562" t="s">
        <v>356</v>
      </c>
      <c r="AM1562">
        <v>0.29166666666667002</v>
      </c>
      <c r="AN1562">
        <v>0.60416666666666996</v>
      </c>
      <c r="AO1562">
        <v>0</v>
      </c>
      <c r="AP1562">
        <v>0</v>
      </c>
      <c r="AQ1562">
        <v>1001858115</v>
      </c>
      <c r="AR1562">
        <v>5123131</v>
      </c>
      <c r="AS1562">
        <v>1</v>
      </c>
    </row>
    <row r="1563" spans="1:45" x14ac:dyDescent="0.35">
      <c r="A1563">
        <v>6597469</v>
      </c>
      <c r="B1563">
        <v>0</v>
      </c>
      <c r="C1563">
        <v>10</v>
      </c>
      <c r="D1563" t="s">
        <v>203</v>
      </c>
      <c r="E1563" t="s">
        <v>1324</v>
      </c>
      <c r="F1563" t="s">
        <v>310</v>
      </c>
      <c r="G1563" t="s">
        <v>3927</v>
      </c>
      <c r="H1563">
        <v>3</v>
      </c>
      <c r="I1563">
        <v>1</v>
      </c>
      <c r="J1563">
        <v>0</v>
      </c>
      <c r="K1563">
        <v>3</v>
      </c>
      <c r="L1563" t="s">
        <v>355</v>
      </c>
      <c r="M1563">
        <v>0</v>
      </c>
      <c r="N1563" s="16">
        <v>45845</v>
      </c>
      <c r="O1563" s="16">
        <v>45845</v>
      </c>
      <c r="Q1563" t="s">
        <v>173</v>
      </c>
      <c r="R1563" t="s">
        <v>341</v>
      </c>
      <c r="S1563">
        <v>10014656</v>
      </c>
      <c r="T1563" t="s">
        <v>173</v>
      </c>
      <c r="AE1563">
        <v>0</v>
      </c>
      <c r="AG1563">
        <v>0</v>
      </c>
      <c r="AI1563" t="s">
        <v>356</v>
      </c>
      <c r="AM1563">
        <v>0.29166666666667002</v>
      </c>
      <c r="AN1563">
        <v>0.5</v>
      </c>
      <c r="AO1563">
        <v>0</v>
      </c>
      <c r="AP1563">
        <v>0</v>
      </c>
      <c r="AQ1563">
        <v>1001858125</v>
      </c>
      <c r="AR1563">
        <v>5123250</v>
      </c>
      <c r="AS1563">
        <v>1</v>
      </c>
    </row>
    <row r="1564" spans="1:45" x14ac:dyDescent="0.35">
      <c r="A1564">
        <v>6597471</v>
      </c>
      <c r="B1564">
        <v>0</v>
      </c>
      <c r="C1564">
        <v>10</v>
      </c>
      <c r="D1564" t="s">
        <v>203</v>
      </c>
      <c r="E1564" t="s">
        <v>1324</v>
      </c>
      <c r="F1564" t="s">
        <v>310</v>
      </c>
      <c r="G1564" t="s">
        <v>3924</v>
      </c>
      <c r="H1564">
        <v>4</v>
      </c>
      <c r="I1564">
        <v>2</v>
      </c>
      <c r="J1564">
        <v>0</v>
      </c>
      <c r="K1564">
        <v>2</v>
      </c>
      <c r="L1564" t="s">
        <v>355</v>
      </c>
      <c r="M1564">
        <v>0</v>
      </c>
      <c r="N1564" s="16">
        <v>45808</v>
      </c>
      <c r="O1564" s="16">
        <v>45808</v>
      </c>
      <c r="Q1564" t="s">
        <v>3926</v>
      </c>
      <c r="R1564" t="s">
        <v>3925</v>
      </c>
      <c r="S1564">
        <v>10015579</v>
      </c>
      <c r="T1564" t="s">
        <v>3923</v>
      </c>
      <c r="AE1564">
        <v>0</v>
      </c>
      <c r="AG1564">
        <v>0</v>
      </c>
      <c r="AI1564" t="s">
        <v>360</v>
      </c>
      <c r="AM1564">
        <v>0.29166666666667002</v>
      </c>
      <c r="AN1564">
        <v>0.60416666666666996</v>
      </c>
      <c r="AO1564">
        <v>0</v>
      </c>
      <c r="AP1564">
        <v>0</v>
      </c>
      <c r="AQ1564">
        <v>1001858138</v>
      </c>
      <c r="AR1564">
        <v>5123264</v>
      </c>
      <c r="AS1564">
        <v>2</v>
      </c>
    </row>
    <row r="1565" spans="1:45" x14ac:dyDescent="0.35">
      <c r="A1565">
        <v>6597474</v>
      </c>
      <c r="B1565">
        <v>0</v>
      </c>
      <c r="C1565">
        <v>10</v>
      </c>
      <c r="D1565" t="s">
        <v>203</v>
      </c>
      <c r="E1565" t="s">
        <v>1324</v>
      </c>
      <c r="F1565" t="s">
        <v>310</v>
      </c>
      <c r="G1565" t="s">
        <v>3922</v>
      </c>
      <c r="H1565">
        <v>12</v>
      </c>
      <c r="I1565">
        <v>2</v>
      </c>
      <c r="J1565">
        <v>0</v>
      </c>
      <c r="K1565">
        <v>6</v>
      </c>
      <c r="L1565" t="s">
        <v>355</v>
      </c>
      <c r="M1565">
        <v>0</v>
      </c>
      <c r="N1565" s="16">
        <v>45839</v>
      </c>
      <c r="O1565" s="16">
        <v>45839</v>
      </c>
      <c r="Q1565" t="s">
        <v>231</v>
      </c>
      <c r="R1565" t="s">
        <v>331</v>
      </c>
      <c r="S1565">
        <v>10014638</v>
      </c>
      <c r="T1565" t="s">
        <v>231</v>
      </c>
      <c r="AE1565">
        <v>0</v>
      </c>
      <c r="AG1565">
        <v>0</v>
      </c>
      <c r="AI1565" t="s">
        <v>360</v>
      </c>
      <c r="AM1565">
        <v>0</v>
      </c>
      <c r="AN1565">
        <v>0.28571759259259</v>
      </c>
      <c r="AO1565">
        <v>0</v>
      </c>
      <c r="AP1565">
        <v>0</v>
      </c>
      <c r="AQ1565">
        <v>1001858139</v>
      </c>
      <c r="AR1565">
        <v>5123265</v>
      </c>
      <c r="AS1565">
        <v>2</v>
      </c>
    </row>
    <row r="1566" spans="1:45" x14ac:dyDescent="0.35">
      <c r="A1566">
        <v>6597475</v>
      </c>
      <c r="B1566">
        <v>0</v>
      </c>
      <c r="C1566">
        <v>10</v>
      </c>
      <c r="D1566" t="s">
        <v>203</v>
      </c>
      <c r="E1566" t="s">
        <v>1324</v>
      </c>
      <c r="F1566" t="s">
        <v>310</v>
      </c>
      <c r="G1566" t="s">
        <v>3921</v>
      </c>
      <c r="H1566">
        <v>1</v>
      </c>
      <c r="I1566">
        <v>1</v>
      </c>
      <c r="J1566">
        <v>0</v>
      </c>
      <c r="K1566">
        <v>1</v>
      </c>
      <c r="L1566" t="s">
        <v>355</v>
      </c>
      <c r="M1566">
        <v>0</v>
      </c>
      <c r="N1566" s="16">
        <v>45859</v>
      </c>
      <c r="O1566" s="16">
        <v>45859</v>
      </c>
      <c r="Q1566" t="s">
        <v>155</v>
      </c>
      <c r="R1566" t="s">
        <v>276</v>
      </c>
      <c r="S1566">
        <v>10014647</v>
      </c>
      <c r="T1566" t="s">
        <v>155</v>
      </c>
      <c r="AE1566">
        <v>0</v>
      </c>
      <c r="AG1566">
        <v>0</v>
      </c>
      <c r="AI1566" t="s">
        <v>363</v>
      </c>
      <c r="AM1566">
        <v>0</v>
      </c>
      <c r="AN1566">
        <v>9.5243055555559994E-2</v>
      </c>
      <c r="AO1566">
        <v>0</v>
      </c>
      <c r="AP1566">
        <v>0</v>
      </c>
      <c r="AQ1566">
        <v>1001858140</v>
      </c>
      <c r="AR1566">
        <v>5123266</v>
      </c>
      <c r="AS1566">
        <v>3</v>
      </c>
    </row>
    <row r="1567" spans="1:45" x14ac:dyDescent="0.35">
      <c r="A1567">
        <v>6597486</v>
      </c>
      <c r="B1567">
        <v>0</v>
      </c>
      <c r="C1567">
        <v>10</v>
      </c>
      <c r="D1567" t="s">
        <v>203</v>
      </c>
      <c r="E1567" t="s">
        <v>359</v>
      </c>
      <c r="F1567" t="s">
        <v>310</v>
      </c>
      <c r="G1567" t="s">
        <v>3919</v>
      </c>
      <c r="H1567">
        <v>3</v>
      </c>
      <c r="I1567">
        <v>1</v>
      </c>
      <c r="J1567">
        <v>0</v>
      </c>
      <c r="K1567">
        <v>3</v>
      </c>
      <c r="L1567" t="s">
        <v>355</v>
      </c>
      <c r="M1567">
        <v>0</v>
      </c>
      <c r="N1567" s="16">
        <v>45838</v>
      </c>
      <c r="O1567" s="16">
        <v>45838</v>
      </c>
      <c r="Q1567" t="s">
        <v>313</v>
      </c>
      <c r="R1567" t="s">
        <v>314</v>
      </c>
      <c r="S1567">
        <v>10014619</v>
      </c>
      <c r="T1567" t="s">
        <v>313</v>
      </c>
      <c r="AE1567">
        <v>0</v>
      </c>
      <c r="AG1567">
        <v>0</v>
      </c>
      <c r="AI1567" t="s">
        <v>363</v>
      </c>
      <c r="AM1567">
        <v>0.29166666666667002</v>
      </c>
      <c r="AN1567">
        <v>0.39583333333332998</v>
      </c>
      <c r="AO1567">
        <v>0</v>
      </c>
      <c r="AP1567">
        <v>0</v>
      </c>
      <c r="AQ1567">
        <v>1001858142</v>
      </c>
      <c r="AR1567">
        <v>5123268</v>
      </c>
      <c r="AS1567">
        <v>3</v>
      </c>
    </row>
    <row r="1568" spans="1:45" x14ac:dyDescent="0.35">
      <c r="A1568">
        <v>6597490</v>
      </c>
      <c r="B1568">
        <v>0</v>
      </c>
      <c r="C1568">
        <v>10</v>
      </c>
      <c r="D1568" t="s">
        <v>203</v>
      </c>
      <c r="E1568" t="s">
        <v>359</v>
      </c>
      <c r="F1568" t="s">
        <v>310</v>
      </c>
      <c r="G1568" t="s">
        <v>3918</v>
      </c>
      <c r="H1568">
        <v>1</v>
      </c>
      <c r="I1568">
        <v>1</v>
      </c>
      <c r="J1568">
        <v>0</v>
      </c>
      <c r="K1568">
        <v>1</v>
      </c>
      <c r="L1568" t="s">
        <v>355</v>
      </c>
      <c r="M1568">
        <v>0</v>
      </c>
      <c r="N1568" s="16">
        <v>45821</v>
      </c>
      <c r="O1568" s="16">
        <v>45821</v>
      </c>
      <c r="Q1568" t="s">
        <v>313</v>
      </c>
      <c r="R1568" t="s">
        <v>314</v>
      </c>
      <c r="S1568">
        <v>10014619</v>
      </c>
      <c r="T1568" t="s">
        <v>313</v>
      </c>
      <c r="AE1568">
        <v>0</v>
      </c>
      <c r="AG1568">
        <v>0</v>
      </c>
      <c r="AI1568" t="s">
        <v>360</v>
      </c>
      <c r="AM1568">
        <v>0</v>
      </c>
      <c r="AN1568">
        <v>0.19047453703704001</v>
      </c>
      <c r="AO1568">
        <v>0</v>
      </c>
      <c r="AP1568">
        <v>0</v>
      </c>
      <c r="AQ1568">
        <v>1001858349</v>
      </c>
      <c r="AR1568">
        <v>5123486</v>
      </c>
      <c r="AS1568">
        <v>2</v>
      </c>
    </row>
    <row r="1569" spans="1:45" x14ac:dyDescent="0.35">
      <c r="A1569">
        <v>6597494</v>
      </c>
      <c r="B1569">
        <v>0</v>
      </c>
      <c r="C1569">
        <v>10</v>
      </c>
      <c r="D1569" t="s">
        <v>203</v>
      </c>
      <c r="E1569" t="s">
        <v>359</v>
      </c>
      <c r="F1569" t="s">
        <v>310</v>
      </c>
      <c r="G1569" t="s">
        <v>3917</v>
      </c>
      <c r="H1569">
        <v>1</v>
      </c>
      <c r="I1569">
        <v>1</v>
      </c>
      <c r="J1569">
        <v>0</v>
      </c>
      <c r="K1569">
        <v>1</v>
      </c>
      <c r="L1569" t="s">
        <v>355</v>
      </c>
      <c r="M1569">
        <v>0</v>
      </c>
      <c r="N1569" s="16">
        <v>45821</v>
      </c>
      <c r="O1569" s="16">
        <v>45820</v>
      </c>
      <c r="Q1569" t="s">
        <v>313</v>
      </c>
      <c r="R1569" t="s">
        <v>314</v>
      </c>
      <c r="S1569">
        <v>10014619</v>
      </c>
      <c r="T1569" t="s">
        <v>313</v>
      </c>
      <c r="AE1569">
        <v>0</v>
      </c>
      <c r="AG1569">
        <v>0</v>
      </c>
      <c r="AI1569" t="s">
        <v>363</v>
      </c>
      <c r="AM1569">
        <v>0</v>
      </c>
      <c r="AN1569">
        <v>9.5243055555559994E-2</v>
      </c>
      <c r="AO1569">
        <v>0</v>
      </c>
      <c r="AP1569">
        <v>0</v>
      </c>
      <c r="AQ1569">
        <v>1001858351</v>
      </c>
      <c r="AR1569">
        <v>5123488</v>
      </c>
      <c r="AS1569">
        <v>3</v>
      </c>
    </row>
    <row r="1570" spans="1:45" x14ac:dyDescent="0.35">
      <c r="A1570">
        <v>6597494</v>
      </c>
      <c r="B1570">
        <v>0</v>
      </c>
      <c r="C1570">
        <v>20</v>
      </c>
      <c r="D1570" t="s">
        <v>361</v>
      </c>
      <c r="E1570" t="s">
        <v>359</v>
      </c>
      <c r="F1570" t="s">
        <v>310</v>
      </c>
      <c r="G1570" t="s">
        <v>3917</v>
      </c>
      <c r="H1570">
        <v>4</v>
      </c>
      <c r="I1570">
        <v>2</v>
      </c>
      <c r="J1570">
        <v>0</v>
      </c>
      <c r="K1570">
        <v>2</v>
      </c>
      <c r="L1570" t="s">
        <v>355</v>
      </c>
      <c r="M1570">
        <v>0</v>
      </c>
      <c r="N1570" s="16">
        <v>45821</v>
      </c>
      <c r="O1570" s="16">
        <v>45820</v>
      </c>
      <c r="Q1570" t="s">
        <v>313</v>
      </c>
      <c r="R1570" t="s">
        <v>314</v>
      </c>
      <c r="S1570">
        <v>10014619</v>
      </c>
      <c r="T1570" t="s">
        <v>313</v>
      </c>
      <c r="AE1570">
        <v>8.3333333333329998E-2</v>
      </c>
      <c r="AF1570" s="16">
        <v>45740</v>
      </c>
      <c r="AG1570">
        <v>0</v>
      </c>
      <c r="AI1570" t="s">
        <v>360</v>
      </c>
      <c r="AM1570">
        <v>0</v>
      </c>
      <c r="AN1570">
        <v>0</v>
      </c>
      <c r="AO1570">
        <v>0</v>
      </c>
      <c r="AP1570">
        <v>0</v>
      </c>
      <c r="AQ1570">
        <v>1001858367</v>
      </c>
      <c r="AR1570">
        <v>5123507</v>
      </c>
      <c r="AS1570">
        <v>2</v>
      </c>
    </row>
    <row r="1571" spans="1:45" x14ac:dyDescent="0.35">
      <c r="A1571">
        <v>6597501</v>
      </c>
      <c r="B1571">
        <v>0</v>
      </c>
      <c r="C1571">
        <v>10</v>
      </c>
      <c r="D1571" t="s">
        <v>203</v>
      </c>
      <c r="E1571" t="s">
        <v>359</v>
      </c>
      <c r="F1571" t="s">
        <v>310</v>
      </c>
      <c r="G1571" t="s">
        <v>3916</v>
      </c>
      <c r="H1571">
        <v>3</v>
      </c>
      <c r="I1571">
        <v>1</v>
      </c>
      <c r="J1571">
        <v>0</v>
      </c>
      <c r="K1571">
        <v>3</v>
      </c>
      <c r="L1571" t="s">
        <v>355</v>
      </c>
      <c r="M1571">
        <v>0</v>
      </c>
      <c r="N1571" s="16">
        <v>45824</v>
      </c>
      <c r="O1571" s="16">
        <v>45824</v>
      </c>
      <c r="Q1571" t="s">
        <v>413</v>
      </c>
      <c r="R1571" t="s">
        <v>414</v>
      </c>
      <c r="S1571">
        <v>10014620</v>
      </c>
      <c r="T1571" t="s">
        <v>413</v>
      </c>
      <c r="AE1571">
        <v>0</v>
      </c>
      <c r="AG1571">
        <v>0</v>
      </c>
      <c r="AI1571" t="s">
        <v>363</v>
      </c>
      <c r="AM1571">
        <v>0.29166666666667002</v>
      </c>
      <c r="AN1571">
        <v>0.41666666666667002</v>
      </c>
      <c r="AO1571">
        <v>0</v>
      </c>
      <c r="AP1571">
        <v>0</v>
      </c>
      <c r="AQ1571">
        <v>1001858488</v>
      </c>
      <c r="AR1571">
        <v>5123575</v>
      </c>
      <c r="AS1571">
        <v>3</v>
      </c>
    </row>
    <row r="1572" spans="1:45" x14ac:dyDescent="0.35">
      <c r="A1572">
        <v>6597794</v>
      </c>
      <c r="B1572">
        <v>0</v>
      </c>
      <c r="C1572">
        <v>10</v>
      </c>
      <c r="D1572" t="s">
        <v>203</v>
      </c>
      <c r="E1572" t="s">
        <v>1324</v>
      </c>
      <c r="F1572" t="s">
        <v>310</v>
      </c>
      <c r="G1572" t="s">
        <v>3915</v>
      </c>
      <c r="H1572">
        <v>6</v>
      </c>
      <c r="I1572">
        <v>2</v>
      </c>
      <c r="J1572">
        <v>0</v>
      </c>
      <c r="K1572">
        <v>3</v>
      </c>
      <c r="L1572" t="s">
        <v>355</v>
      </c>
      <c r="M1572">
        <v>0</v>
      </c>
      <c r="N1572" s="16">
        <v>45839</v>
      </c>
      <c r="O1572" s="16">
        <v>45839</v>
      </c>
      <c r="Q1572" t="s">
        <v>403</v>
      </c>
      <c r="R1572" t="s">
        <v>404</v>
      </c>
      <c r="S1572">
        <v>10014622</v>
      </c>
      <c r="T1572" t="s">
        <v>403</v>
      </c>
      <c r="AE1572">
        <v>0</v>
      </c>
      <c r="AG1572">
        <v>0</v>
      </c>
      <c r="AI1572" t="s">
        <v>363</v>
      </c>
      <c r="AM1572">
        <v>0</v>
      </c>
      <c r="AN1572">
        <v>0.57143518518518999</v>
      </c>
      <c r="AO1572">
        <v>0</v>
      </c>
      <c r="AP1572">
        <v>0</v>
      </c>
      <c r="AQ1572">
        <v>1001858491</v>
      </c>
      <c r="AR1572">
        <v>5123578</v>
      </c>
      <c r="AS1572">
        <v>3</v>
      </c>
    </row>
    <row r="1573" spans="1:45" x14ac:dyDescent="0.35">
      <c r="A1573">
        <v>6597796</v>
      </c>
      <c r="B1573">
        <v>0</v>
      </c>
      <c r="C1573">
        <v>10</v>
      </c>
      <c r="D1573" t="s">
        <v>203</v>
      </c>
      <c r="E1573" t="s">
        <v>1324</v>
      </c>
      <c r="F1573" t="s">
        <v>310</v>
      </c>
      <c r="G1573" t="s">
        <v>3914</v>
      </c>
      <c r="H1573">
        <v>2</v>
      </c>
      <c r="I1573">
        <v>2</v>
      </c>
      <c r="J1573">
        <v>0</v>
      </c>
      <c r="K1573">
        <v>1</v>
      </c>
      <c r="L1573" t="s">
        <v>355</v>
      </c>
      <c r="M1573">
        <v>0</v>
      </c>
      <c r="N1573" s="16">
        <v>45839</v>
      </c>
      <c r="O1573" s="16">
        <v>45839</v>
      </c>
      <c r="Q1573" t="s">
        <v>232</v>
      </c>
      <c r="R1573" t="s">
        <v>340</v>
      </c>
      <c r="S1573">
        <v>10014610</v>
      </c>
      <c r="T1573" t="s">
        <v>232</v>
      </c>
      <c r="AE1573">
        <v>0</v>
      </c>
      <c r="AF1573" s="16"/>
      <c r="AG1573">
        <v>0</v>
      </c>
      <c r="AI1573" t="s">
        <v>363</v>
      </c>
      <c r="AM1573">
        <v>0.29166666666667002</v>
      </c>
      <c r="AN1573">
        <v>0.60416666666666996</v>
      </c>
      <c r="AO1573">
        <v>0</v>
      </c>
      <c r="AP1573">
        <v>0</v>
      </c>
      <c r="AQ1573">
        <v>1001858576</v>
      </c>
      <c r="AR1573">
        <v>5123673</v>
      </c>
      <c r="AS1573">
        <v>3</v>
      </c>
    </row>
    <row r="1574" spans="1:45" x14ac:dyDescent="0.35">
      <c r="A1574">
        <v>6597797</v>
      </c>
      <c r="B1574">
        <v>0</v>
      </c>
      <c r="C1574">
        <v>10</v>
      </c>
      <c r="D1574" t="s">
        <v>203</v>
      </c>
      <c r="E1574" t="s">
        <v>1324</v>
      </c>
      <c r="F1574" t="s">
        <v>310</v>
      </c>
      <c r="G1574" t="s">
        <v>3913</v>
      </c>
      <c r="H1574">
        <v>4</v>
      </c>
      <c r="I1574">
        <v>2</v>
      </c>
      <c r="J1574">
        <v>0</v>
      </c>
      <c r="K1574">
        <v>2</v>
      </c>
      <c r="L1574" t="s">
        <v>355</v>
      </c>
      <c r="M1574">
        <v>0</v>
      </c>
      <c r="N1574" s="16">
        <v>45839</v>
      </c>
      <c r="O1574" s="16">
        <v>45839</v>
      </c>
      <c r="Q1574" t="s">
        <v>232</v>
      </c>
      <c r="R1574" t="s">
        <v>340</v>
      </c>
      <c r="S1574">
        <v>10014610</v>
      </c>
      <c r="T1574" t="s">
        <v>232</v>
      </c>
      <c r="AE1574">
        <v>0</v>
      </c>
      <c r="AG1574">
        <v>0</v>
      </c>
      <c r="AI1574" t="s">
        <v>360</v>
      </c>
      <c r="AM1574">
        <v>0</v>
      </c>
      <c r="AN1574">
        <v>0.14285879629629999</v>
      </c>
      <c r="AO1574">
        <v>0</v>
      </c>
      <c r="AP1574">
        <v>0</v>
      </c>
      <c r="AQ1574">
        <v>1001858579</v>
      </c>
      <c r="AR1574">
        <v>5123676</v>
      </c>
      <c r="AS1574">
        <v>2</v>
      </c>
    </row>
    <row r="1575" spans="1:45" x14ac:dyDescent="0.35">
      <c r="A1575">
        <v>6597799</v>
      </c>
      <c r="B1575">
        <v>0</v>
      </c>
      <c r="C1575">
        <v>10</v>
      </c>
      <c r="D1575" t="s">
        <v>203</v>
      </c>
      <c r="E1575" t="s">
        <v>1324</v>
      </c>
      <c r="F1575" t="s">
        <v>310</v>
      </c>
      <c r="G1575" t="s">
        <v>3912</v>
      </c>
      <c r="H1575">
        <v>6</v>
      </c>
      <c r="I1575">
        <v>2</v>
      </c>
      <c r="J1575">
        <v>0</v>
      </c>
      <c r="K1575">
        <v>3</v>
      </c>
      <c r="L1575" t="s">
        <v>355</v>
      </c>
      <c r="M1575">
        <v>0</v>
      </c>
      <c r="N1575" s="16">
        <v>45839</v>
      </c>
      <c r="O1575" s="16">
        <v>45839</v>
      </c>
      <c r="Q1575" t="s">
        <v>149</v>
      </c>
      <c r="R1575" t="s">
        <v>302</v>
      </c>
      <c r="S1575">
        <v>10014616</v>
      </c>
      <c r="T1575" t="s">
        <v>149</v>
      </c>
      <c r="AE1575">
        <v>0</v>
      </c>
      <c r="AG1575">
        <v>0</v>
      </c>
      <c r="AI1575" t="s">
        <v>360</v>
      </c>
      <c r="AM1575">
        <v>0</v>
      </c>
      <c r="AN1575">
        <v>0.19047453703704001</v>
      </c>
      <c r="AO1575">
        <v>0</v>
      </c>
      <c r="AP1575">
        <v>0</v>
      </c>
      <c r="AQ1575">
        <v>1001858632</v>
      </c>
      <c r="AR1575">
        <v>5123693</v>
      </c>
      <c r="AS1575">
        <v>2</v>
      </c>
    </row>
    <row r="1576" spans="1:45" x14ac:dyDescent="0.35">
      <c r="A1576">
        <v>6597800</v>
      </c>
      <c r="B1576">
        <v>0</v>
      </c>
      <c r="C1576">
        <v>10</v>
      </c>
      <c r="D1576" t="s">
        <v>203</v>
      </c>
      <c r="E1576" t="s">
        <v>1324</v>
      </c>
      <c r="F1576" t="s">
        <v>310</v>
      </c>
      <c r="G1576" t="s">
        <v>3911</v>
      </c>
      <c r="H1576">
        <v>4</v>
      </c>
      <c r="I1576">
        <v>2</v>
      </c>
      <c r="J1576">
        <v>0</v>
      </c>
      <c r="K1576">
        <v>2</v>
      </c>
      <c r="L1576" t="s">
        <v>355</v>
      </c>
      <c r="M1576">
        <v>0</v>
      </c>
      <c r="N1576" s="16">
        <v>45839</v>
      </c>
      <c r="O1576" s="16">
        <v>45839</v>
      </c>
      <c r="Q1576" t="s">
        <v>149</v>
      </c>
      <c r="R1576" t="s">
        <v>302</v>
      </c>
      <c r="S1576">
        <v>10014616</v>
      </c>
      <c r="T1576" t="s">
        <v>149</v>
      </c>
      <c r="AE1576">
        <v>0</v>
      </c>
      <c r="AG1576">
        <v>0</v>
      </c>
      <c r="AI1576" t="s">
        <v>363</v>
      </c>
      <c r="AL1576" t="s">
        <v>368</v>
      </c>
      <c r="AM1576">
        <v>0</v>
      </c>
      <c r="AN1576">
        <v>0.14285879629629999</v>
      </c>
      <c r="AO1576">
        <v>0</v>
      </c>
      <c r="AP1576">
        <v>0</v>
      </c>
      <c r="AQ1576">
        <v>1001858656</v>
      </c>
      <c r="AR1576">
        <v>5123717</v>
      </c>
      <c r="AS1576">
        <v>3</v>
      </c>
    </row>
    <row r="1577" spans="1:45" x14ac:dyDescent="0.35">
      <c r="A1577">
        <v>6597801</v>
      </c>
      <c r="B1577">
        <v>0</v>
      </c>
      <c r="C1577">
        <v>10</v>
      </c>
      <c r="D1577" t="s">
        <v>367</v>
      </c>
      <c r="E1577" t="s">
        <v>1324</v>
      </c>
      <c r="F1577" t="s">
        <v>310</v>
      </c>
      <c r="G1577" t="s">
        <v>3910</v>
      </c>
      <c r="H1577">
        <v>2</v>
      </c>
      <c r="I1577">
        <v>1</v>
      </c>
      <c r="J1577">
        <v>0</v>
      </c>
      <c r="K1577">
        <v>2</v>
      </c>
      <c r="L1577" t="s">
        <v>355</v>
      </c>
      <c r="M1577">
        <v>0</v>
      </c>
      <c r="N1577" s="16">
        <v>45809</v>
      </c>
      <c r="O1577" s="16">
        <v>45809</v>
      </c>
      <c r="Q1577" t="s">
        <v>144</v>
      </c>
      <c r="R1577" t="s">
        <v>393</v>
      </c>
      <c r="S1577">
        <v>10014649</v>
      </c>
      <c r="T1577" t="s">
        <v>144</v>
      </c>
      <c r="AE1577">
        <v>0</v>
      </c>
      <c r="AG1577">
        <v>0</v>
      </c>
      <c r="AI1577" t="s">
        <v>360</v>
      </c>
      <c r="AM1577">
        <v>0</v>
      </c>
      <c r="AN1577">
        <v>0.23809027777778</v>
      </c>
      <c r="AO1577">
        <v>0</v>
      </c>
      <c r="AP1577">
        <v>0</v>
      </c>
      <c r="AQ1577">
        <v>1001859138</v>
      </c>
      <c r="AR1577">
        <v>5123892</v>
      </c>
      <c r="AS1577">
        <v>2</v>
      </c>
    </row>
    <row r="1578" spans="1:45" x14ac:dyDescent="0.35">
      <c r="A1578">
        <v>6597806</v>
      </c>
      <c r="B1578">
        <v>0</v>
      </c>
      <c r="C1578">
        <v>10</v>
      </c>
      <c r="D1578" t="s">
        <v>203</v>
      </c>
      <c r="E1578" t="s">
        <v>1324</v>
      </c>
      <c r="F1578" t="s">
        <v>310</v>
      </c>
      <c r="G1578" t="s">
        <v>3909</v>
      </c>
      <c r="H1578">
        <v>8</v>
      </c>
      <c r="I1578">
        <v>2</v>
      </c>
      <c r="J1578">
        <v>0</v>
      </c>
      <c r="K1578">
        <v>4</v>
      </c>
      <c r="L1578" t="s">
        <v>355</v>
      </c>
      <c r="M1578">
        <v>0</v>
      </c>
      <c r="N1578" s="16">
        <v>45859</v>
      </c>
      <c r="O1578" s="16">
        <v>45859</v>
      </c>
      <c r="Q1578" t="s">
        <v>157</v>
      </c>
      <c r="R1578" t="s">
        <v>345</v>
      </c>
      <c r="S1578">
        <v>10014635</v>
      </c>
      <c r="T1578" t="s">
        <v>157</v>
      </c>
      <c r="AE1578">
        <v>0</v>
      </c>
      <c r="AG1578">
        <v>0</v>
      </c>
      <c r="AI1578" t="s">
        <v>363</v>
      </c>
      <c r="AM1578">
        <v>0</v>
      </c>
      <c r="AN1578">
        <v>9.5243055555559994E-2</v>
      </c>
      <c r="AO1578">
        <v>0</v>
      </c>
      <c r="AP1578">
        <v>0</v>
      </c>
      <c r="AQ1578">
        <v>1001859275</v>
      </c>
      <c r="AR1578">
        <v>5123968</v>
      </c>
      <c r="AS1578">
        <v>3</v>
      </c>
    </row>
    <row r="1579" spans="1:45" x14ac:dyDescent="0.35">
      <c r="A1579">
        <v>6597807</v>
      </c>
      <c r="B1579">
        <v>0</v>
      </c>
      <c r="C1579">
        <v>10</v>
      </c>
      <c r="D1579" t="s">
        <v>203</v>
      </c>
      <c r="E1579" t="s">
        <v>1324</v>
      </c>
      <c r="F1579" t="s">
        <v>310</v>
      </c>
      <c r="G1579" t="s">
        <v>3908</v>
      </c>
      <c r="H1579">
        <v>8</v>
      </c>
      <c r="I1579">
        <v>2</v>
      </c>
      <c r="J1579">
        <v>0</v>
      </c>
      <c r="K1579">
        <v>4</v>
      </c>
      <c r="L1579" t="s">
        <v>355</v>
      </c>
      <c r="M1579">
        <v>0</v>
      </c>
      <c r="N1579" s="16">
        <v>45870</v>
      </c>
      <c r="O1579" s="16">
        <v>45870</v>
      </c>
      <c r="Q1579" t="s">
        <v>216</v>
      </c>
      <c r="R1579" t="s">
        <v>282</v>
      </c>
      <c r="S1579">
        <v>10014642</v>
      </c>
      <c r="T1579" t="s">
        <v>216</v>
      </c>
      <c r="AE1579">
        <v>0</v>
      </c>
      <c r="AF1579" s="16"/>
      <c r="AG1579">
        <v>0</v>
      </c>
      <c r="AI1579" t="s">
        <v>363</v>
      </c>
      <c r="AM1579">
        <v>0</v>
      </c>
      <c r="AN1579">
        <v>9.5243055555559994E-2</v>
      </c>
      <c r="AO1579">
        <v>0</v>
      </c>
      <c r="AP1579">
        <v>0</v>
      </c>
      <c r="AQ1579">
        <v>1001859317</v>
      </c>
      <c r="AR1579">
        <v>5124011</v>
      </c>
      <c r="AS1579">
        <v>3</v>
      </c>
    </row>
    <row r="1580" spans="1:45" x14ac:dyDescent="0.35">
      <c r="A1580">
        <v>6597811</v>
      </c>
      <c r="B1580">
        <v>0</v>
      </c>
      <c r="C1580">
        <v>10</v>
      </c>
      <c r="D1580" t="s">
        <v>357</v>
      </c>
      <c r="E1580" t="s">
        <v>1324</v>
      </c>
      <c r="F1580" t="s">
        <v>310</v>
      </c>
      <c r="G1580" t="s">
        <v>3907</v>
      </c>
      <c r="H1580">
        <v>6</v>
      </c>
      <c r="I1580">
        <v>2</v>
      </c>
      <c r="J1580">
        <v>0</v>
      </c>
      <c r="K1580">
        <v>3</v>
      </c>
      <c r="L1580" t="s">
        <v>355</v>
      </c>
      <c r="M1580">
        <v>0</v>
      </c>
      <c r="N1580" s="16">
        <v>45833</v>
      </c>
      <c r="O1580" s="16">
        <v>45833</v>
      </c>
      <c r="Q1580" t="s">
        <v>207</v>
      </c>
      <c r="R1580" t="s">
        <v>385</v>
      </c>
      <c r="S1580">
        <v>10014621</v>
      </c>
      <c r="T1580" t="s">
        <v>207</v>
      </c>
      <c r="AE1580">
        <v>0</v>
      </c>
      <c r="AG1580">
        <v>0</v>
      </c>
      <c r="AI1580" t="s">
        <v>363</v>
      </c>
      <c r="AM1580">
        <v>0</v>
      </c>
      <c r="AN1580">
        <v>0.14285879629629999</v>
      </c>
      <c r="AO1580">
        <v>0</v>
      </c>
      <c r="AP1580">
        <v>0</v>
      </c>
      <c r="AQ1580">
        <v>1001859318</v>
      </c>
      <c r="AR1580">
        <v>5124012</v>
      </c>
      <c r="AS1580">
        <v>3</v>
      </c>
    </row>
    <row r="1581" spans="1:45" x14ac:dyDescent="0.35">
      <c r="A1581">
        <v>6597872</v>
      </c>
      <c r="B1581">
        <v>0</v>
      </c>
      <c r="C1581">
        <v>10</v>
      </c>
      <c r="D1581" t="s">
        <v>203</v>
      </c>
      <c r="E1581" t="s">
        <v>1324</v>
      </c>
      <c r="F1581" t="s">
        <v>310</v>
      </c>
      <c r="G1581" t="s">
        <v>3906</v>
      </c>
      <c r="H1581">
        <v>2</v>
      </c>
      <c r="I1581">
        <v>1</v>
      </c>
      <c r="J1581">
        <v>0</v>
      </c>
      <c r="K1581">
        <v>2</v>
      </c>
      <c r="L1581" t="s">
        <v>355</v>
      </c>
      <c r="M1581">
        <v>0</v>
      </c>
      <c r="N1581" s="16">
        <v>45839</v>
      </c>
      <c r="O1581" s="16">
        <v>45839</v>
      </c>
      <c r="Q1581" t="s">
        <v>209</v>
      </c>
      <c r="R1581" t="s">
        <v>280</v>
      </c>
      <c r="S1581">
        <v>10014630</v>
      </c>
      <c r="T1581" t="s">
        <v>209</v>
      </c>
      <c r="AE1581">
        <v>0</v>
      </c>
      <c r="AG1581">
        <v>0</v>
      </c>
      <c r="AI1581" t="s">
        <v>363</v>
      </c>
      <c r="AM1581">
        <v>0.14285879629629999</v>
      </c>
      <c r="AN1581">
        <v>0.23810185185185001</v>
      </c>
      <c r="AO1581">
        <v>0</v>
      </c>
      <c r="AP1581">
        <v>0</v>
      </c>
      <c r="AQ1581">
        <v>1001859318</v>
      </c>
      <c r="AR1581">
        <v>5124013</v>
      </c>
      <c r="AS1581">
        <v>3</v>
      </c>
    </row>
    <row r="1582" spans="1:45" x14ac:dyDescent="0.35">
      <c r="A1582">
        <v>6597873</v>
      </c>
      <c r="B1582">
        <v>0</v>
      </c>
      <c r="C1582">
        <v>10</v>
      </c>
      <c r="D1582" t="s">
        <v>203</v>
      </c>
      <c r="E1582" t="s">
        <v>1324</v>
      </c>
      <c r="F1582" t="s">
        <v>310</v>
      </c>
      <c r="G1582" t="s">
        <v>3905</v>
      </c>
      <c r="H1582">
        <v>16</v>
      </c>
      <c r="I1582">
        <v>2</v>
      </c>
      <c r="J1582">
        <v>0</v>
      </c>
      <c r="K1582">
        <v>8</v>
      </c>
      <c r="L1582" t="s">
        <v>355</v>
      </c>
      <c r="M1582">
        <v>0</v>
      </c>
      <c r="N1582" s="16">
        <v>45839</v>
      </c>
      <c r="O1582" s="16">
        <v>45839</v>
      </c>
      <c r="Q1582" t="s">
        <v>221</v>
      </c>
      <c r="R1582" t="s">
        <v>309</v>
      </c>
      <c r="S1582">
        <v>10014650</v>
      </c>
      <c r="T1582" t="s">
        <v>221</v>
      </c>
      <c r="AE1582">
        <v>0</v>
      </c>
      <c r="AG1582">
        <v>0</v>
      </c>
      <c r="AI1582" t="s">
        <v>363</v>
      </c>
      <c r="AM1582">
        <v>0</v>
      </c>
      <c r="AN1582">
        <v>0.19047453703704001</v>
      </c>
      <c r="AO1582">
        <v>0</v>
      </c>
      <c r="AP1582">
        <v>0</v>
      </c>
      <c r="AQ1582">
        <v>1001859321</v>
      </c>
      <c r="AR1582">
        <v>5124016</v>
      </c>
      <c r="AS1582">
        <v>3</v>
      </c>
    </row>
    <row r="1583" spans="1:45" x14ac:dyDescent="0.35">
      <c r="A1583">
        <v>6598075</v>
      </c>
      <c r="B1583">
        <v>0</v>
      </c>
      <c r="C1583">
        <v>10</v>
      </c>
      <c r="D1583" t="s">
        <v>203</v>
      </c>
      <c r="E1583" t="s">
        <v>1324</v>
      </c>
      <c r="F1583" t="s">
        <v>310</v>
      </c>
      <c r="G1583" t="s">
        <v>3904</v>
      </c>
      <c r="H1583">
        <v>2</v>
      </c>
      <c r="I1583">
        <v>2</v>
      </c>
      <c r="J1583">
        <v>0</v>
      </c>
      <c r="K1583">
        <v>1</v>
      </c>
      <c r="L1583" t="s">
        <v>355</v>
      </c>
      <c r="M1583">
        <v>0</v>
      </c>
      <c r="N1583" s="16">
        <v>45839</v>
      </c>
      <c r="O1583" s="16">
        <v>45839</v>
      </c>
      <c r="Q1583" t="s">
        <v>160</v>
      </c>
      <c r="R1583" t="s">
        <v>346</v>
      </c>
      <c r="S1583">
        <v>10014598</v>
      </c>
      <c r="T1583" t="s">
        <v>160</v>
      </c>
      <c r="AE1583">
        <v>0</v>
      </c>
      <c r="AG1583">
        <v>0</v>
      </c>
      <c r="AI1583" t="s">
        <v>363</v>
      </c>
      <c r="AM1583">
        <v>0</v>
      </c>
      <c r="AN1583">
        <v>9.5243055555559994E-2</v>
      </c>
      <c r="AO1583">
        <v>0</v>
      </c>
      <c r="AP1583">
        <v>0</v>
      </c>
      <c r="AQ1583">
        <v>1001859322</v>
      </c>
      <c r="AR1583">
        <v>5124017</v>
      </c>
      <c r="AS1583">
        <v>3</v>
      </c>
    </row>
    <row r="1584" spans="1:45" x14ac:dyDescent="0.35">
      <c r="A1584">
        <v>6598236</v>
      </c>
      <c r="B1584">
        <v>0</v>
      </c>
      <c r="C1584">
        <v>10</v>
      </c>
      <c r="D1584" t="s">
        <v>203</v>
      </c>
      <c r="E1584" t="s">
        <v>1324</v>
      </c>
      <c r="F1584" t="s">
        <v>310</v>
      </c>
      <c r="G1584" t="s">
        <v>3903</v>
      </c>
      <c r="H1584">
        <v>4</v>
      </c>
      <c r="I1584">
        <v>2</v>
      </c>
      <c r="J1584">
        <v>0</v>
      </c>
      <c r="K1584">
        <v>2</v>
      </c>
      <c r="L1584" t="s">
        <v>355</v>
      </c>
      <c r="M1584">
        <v>0</v>
      </c>
      <c r="N1584" s="16">
        <v>45845</v>
      </c>
      <c r="O1584" s="16">
        <v>45845</v>
      </c>
      <c r="Q1584" t="s">
        <v>3806</v>
      </c>
      <c r="R1584" t="s">
        <v>3805</v>
      </c>
      <c r="S1584">
        <v>10018963</v>
      </c>
      <c r="T1584" t="s">
        <v>3804</v>
      </c>
      <c r="AE1584">
        <v>0</v>
      </c>
      <c r="AG1584">
        <v>0</v>
      </c>
      <c r="AI1584" t="s">
        <v>363</v>
      </c>
      <c r="AM1584">
        <v>0</v>
      </c>
      <c r="AN1584">
        <v>0.23809027777778</v>
      </c>
      <c r="AO1584">
        <v>0</v>
      </c>
      <c r="AP1584">
        <v>0</v>
      </c>
      <c r="AQ1584">
        <v>1001859323</v>
      </c>
      <c r="AR1584">
        <v>5124018</v>
      </c>
      <c r="AS1584">
        <v>3</v>
      </c>
    </row>
    <row r="1585" spans="1:45" x14ac:dyDescent="0.35">
      <c r="A1585">
        <v>6598268</v>
      </c>
      <c r="B1585">
        <v>0</v>
      </c>
      <c r="C1585">
        <v>10</v>
      </c>
      <c r="D1585" t="s">
        <v>371</v>
      </c>
      <c r="E1585" t="s">
        <v>1324</v>
      </c>
      <c r="F1585" t="s">
        <v>310</v>
      </c>
      <c r="G1585" t="s">
        <v>3902</v>
      </c>
      <c r="H1585">
        <v>12</v>
      </c>
      <c r="I1585">
        <v>2</v>
      </c>
      <c r="J1585">
        <v>0</v>
      </c>
      <c r="K1585">
        <v>6</v>
      </c>
      <c r="L1585" t="s">
        <v>355</v>
      </c>
      <c r="M1585">
        <v>0</v>
      </c>
      <c r="N1585" s="16">
        <v>45839</v>
      </c>
      <c r="O1585" s="16">
        <v>45839</v>
      </c>
      <c r="Q1585" t="s">
        <v>178</v>
      </c>
      <c r="R1585" t="s">
        <v>392</v>
      </c>
      <c r="S1585">
        <v>10014644</v>
      </c>
      <c r="T1585" t="s">
        <v>178</v>
      </c>
      <c r="AE1585">
        <v>0</v>
      </c>
      <c r="AG1585">
        <v>0</v>
      </c>
      <c r="AI1585" t="s">
        <v>363</v>
      </c>
      <c r="AM1585">
        <v>0</v>
      </c>
      <c r="AN1585">
        <v>0.14285879629629999</v>
      </c>
      <c r="AO1585">
        <v>0</v>
      </c>
      <c r="AP1585">
        <v>0</v>
      </c>
      <c r="AQ1585">
        <v>1001859324</v>
      </c>
      <c r="AR1585">
        <v>5124019</v>
      </c>
      <c r="AS1585">
        <v>3</v>
      </c>
    </row>
    <row r="1586" spans="1:45" x14ac:dyDescent="0.35">
      <c r="A1586">
        <v>6598269</v>
      </c>
      <c r="B1586">
        <v>0</v>
      </c>
      <c r="C1586">
        <v>10</v>
      </c>
      <c r="D1586" t="s">
        <v>203</v>
      </c>
      <c r="E1586" t="s">
        <v>1324</v>
      </c>
      <c r="F1586" t="s">
        <v>310</v>
      </c>
      <c r="G1586" t="s">
        <v>3900</v>
      </c>
      <c r="H1586">
        <v>12</v>
      </c>
      <c r="I1586">
        <v>2</v>
      </c>
      <c r="J1586">
        <v>0</v>
      </c>
      <c r="K1586">
        <v>6</v>
      </c>
      <c r="L1586" t="s">
        <v>355</v>
      </c>
      <c r="M1586">
        <v>0</v>
      </c>
      <c r="N1586" s="16">
        <v>45823</v>
      </c>
      <c r="O1586" s="16">
        <v>45823</v>
      </c>
      <c r="Q1586" t="s">
        <v>244</v>
      </c>
      <c r="R1586" t="s">
        <v>344</v>
      </c>
      <c r="S1586">
        <v>10017710</v>
      </c>
      <c r="T1586" t="s">
        <v>244</v>
      </c>
      <c r="AE1586">
        <v>0</v>
      </c>
      <c r="AG1586">
        <v>0</v>
      </c>
      <c r="AI1586" t="s">
        <v>363</v>
      </c>
      <c r="AM1586">
        <v>0.14285879629629999</v>
      </c>
      <c r="AN1586">
        <v>0.19047453703704001</v>
      </c>
      <c r="AO1586">
        <v>0</v>
      </c>
      <c r="AP1586">
        <v>0</v>
      </c>
      <c r="AQ1586">
        <v>1001859324</v>
      </c>
      <c r="AR1586">
        <v>5124020</v>
      </c>
      <c r="AS1586">
        <v>3</v>
      </c>
    </row>
    <row r="1587" spans="1:45" x14ac:dyDescent="0.35">
      <c r="A1587">
        <v>6598522</v>
      </c>
      <c r="B1587">
        <v>0</v>
      </c>
      <c r="C1587">
        <v>10</v>
      </c>
      <c r="D1587" t="s">
        <v>203</v>
      </c>
      <c r="E1587" t="s">
        <v>359</v>
      </c>
      <c r="F1587" t="s">
        <v>310</v>
      </c>
      <c r="G1587" t="s">
        <v>1370</v>
      </c>
      <c r="H1587">
        <v>4</v>
      </c>
      <c r="I1587">
        <v>2</v>
      </c>
      <c r="J1587">
        <v>0</v>
      </c>
      <c r="K1587">
        <v>2</v>
      </c>
      <c r="L1587" t="s">
        <v>355</v>
      </c>
      <c r="M1587">
        <v>0</v>
      </c>
      <c r="N1587" s="16">
        <v>45809</v>
      </c>
      <c r="O1587" s="16">
        <v>45809</v>
      </c>
      <c r="Q1587" t="s">
        <v>137</v>
      </c>
      <c r="R1587" t="s">
        <v>388</v>
      </c>
      <c r="S1587">
        <v>10014595</v>
      </c>
      <c r="T1587" t="s">
        <v>137</v>
      </c>
      <c r="AE1587">
        <v>0</v>
      </c>
      <c r="AG1587">
        <v>0</v>
      </c>
      <c r="AI1587" t="s">
        <v>363</v>
      </c>
      <c r="AM1587">
        <v>0</v>
      </c>
      <c r="AN1587">
        <v>0.14287037037037001</v>
      </c>
      <c r="AO1587">
        <v>0</v>
      </c>
      <c r="AP1587">
        <v>0</v>
      </c>
      <c r="AQ1587">
        <v>1001859325</v>
      </c>
      <c r="AR1587">
        <v>5124021</v>
      </c>
      <c r="AS1587">
        <v>3</v>
      </c>
    </row>
    <row r="1588" spans="1:45" x14ac:dyDescent="0.35">
      <c r="A1588">
        <v>6598549</v>
      </c>
      <c r="B1588">
        <v>0</v>
      </c>
      <c r="C1588">
        <v>10</v>
      </c>
      <c r="D1588" t="s">
        <v>203</v>
      </c>
      <c r="E1588" t="s">
        <v>359</v>
      </c>
      <c r="F1588" t="s">
        <v>310</v>
      </c>
      <c r="G1588" t="s">
        <v>3898</v>
      </c>
      <c r="H1588">
        <v>4</v>
      </c>
      <c r="I1588">
        <v>2</v>
      </c>
      <c r="J1588">
        <v>0</v>
      </c>
      <c r="K1588">
        <v>2</v>
      </c>
      <c r="L1588" t="s">
        <v>355</v>
      </c>
      <c r="M1588">
        <v>0</v>
      </c>
      <c r="N1588" s="16">
        <v>45870</v>
      </c>
      <c r="O1588" s="16">
        <v>45870</v>
      </c>
      <c r="Q1588" t="s">
        <v>134</v>
      </c>
      <c r="R1588" t="s">
        <v>271</v>
      </c>
      <c r="S1588">
        <v>10014658</v>
      </c>
      <c r="T1588" t="s">
        <v>134</v>
      </c>
      <c r="AE1588">
        <v>0</v>
      </c>
      <c r="AG1588">
        <v>0</v>
      </c>
      <c r="AI1588" t="s">
        <v>363</v>
      </c>
      <c r="AM1588">
        <v>0</v>
      </c>
      <c r="AN1588">
        <v>0.14287037037037001</v>
      </c>
      <c r="AO1588">
        <v>0</v>
      </c>
      <c r="AP1588">
        <v>0</v>
      </c>
      <c r="AQ1588">
        <v>1001859330</v>
      </c>
      <c r="AR1588">
        <v>5124026</v>
      </c>
      <c r="AS1588">
        <v>3</v>
      </c>
    </row>
    <row r="1589" spans="1:45" x14ac:dyDescent="0.35">
      <c r="A1589">
        <v>6598584</v>
      </c>
      <c r="B1589">
        <v>0</v>
      </c>
      <c r="C1589">
        <v>10</v>
      </c>
      <c r="D1589" t="s">
        <v>203</v>
      </c>
      <c r="E1589" t="s">
        <v>1324</v>
      </c>
      <c r="F1589" t="s">
        <v>251</v>
      </c>
      <c r="G1589" t="s">
        <v>4014</v>
      </c>
      <c r="H1589">
        <v>2</v>
      </c>
      <c r="I1589">
        <v>2</v>
      </c>
      <c r="J1589">
        <v>0</v>
      </c>
      <c r="K1589">
        <v>1</v>
      </c>
      <c r="L1589" t="s">
        <v>355</v>
      </c>
      <c r="M1589">
        <v>0</v>
      </c>
      <c r="N1589" s="16">
        <v>45839</v>
      </c>
      <c r="O1589" s="16">
        <v>45839</v>
      </c>
      <c r="Q1589" t="s">
        <v>232</v>
      </c>
      <c r="R1589" t="s">
        <v>340</v>
      </c>
      <c r="S1589">
        <v>10014610</v>
      </c>
      <c r="T1589" t="s">
        <v>232</v>
      </c>
      <c r="AE1589">
        <v>0</v>
      </c>
      <c r="AG1589">
        <v>0</v>
      </c>
      <c r="AI1589" t="s">
        <v>363</v>
      </c>
      <c r="AM1589">
        <v>0.14287037037037001</v>
      </c>
      <c r="AN1589">
        <v>0.71430555555555997</v>
      </c>
      <c r="AO1589">
        <v>0</v>
      </c>
      <c r="AP1589">
        <v>0</v>
      </c>
      <c r="AQ1589">
        <v>1001859330</v>
      </c>
      <c r="AR1589">
        <v>5124055</v>
      </c>
      <c r="AS1589">
        <v>3</v>
      </c>
    </row>
    <row r="1590" spans="1:45" x14ac:dyDescent="0.35">
      <c r="A1590">
        <v>6598585</v>
      </c>
      <c r="B1590">
        <v>0</v>
      </c>
      <c r="C1590">
        <v>10</v>
      </c>
      <c r="D1590" t="s">
        <v>203</v>
      </c>
      <c r="E1590" t="s">
        <v>1324</v>
      </c>
      <c r="F1590" t="s">
        <v>251</v>
      </c>
      <c r="G1590" t="s">
        <v>3896</v>
      </c>
      <c r="H1590">
        <v>2</v>
      </c>
      <c r="I1590">
        <v>2</v>
      </c>
      <c r="J1590">
        <v>0</v>
      </c>
      <c r="K1590">
        <v>1</v>
      </c>
      <c r="L1590" t="s">
        <v>355</v>
      </c>
      <c r="M1590">
        <v>0</v>
      </c>
      <c r="N1590" s="16">
        <v>45839</v>
      </c>
      <c r="O1590" s="16">
        <v>45839</v>
      </c>
      <c r="Q1590" t="s">
        <v>131</v>
      </c>
      <c r="R1590" t="s">
        <v>335</v>
      </c>
      <c r="S1590">
        <v>10014603</v>
      </c>
      <c r="T1590" t="s">
        <v>131</v>
      </c>
      <c r="AE1590">
        <v>0</v>
      </c>
      <c r="AG1590">
        <v>0</v>
      </c>
      <c r="AI1590" t="s">
        <v>358</v>
      </c>
      <c r="AM1590">
        <v>0</v>
      </c>
      <c r="AN1590">
        <v>0.23809027777778</v>
      </c>
      <c r="AO1590">
        <v>0</v>
      </c>
      <c r="AP1590">
        <v>0</v>
      </c>
      <c r="AQ1590">
        <v>1001859468</v>
      </c>
      <c r="AR1590">
        <v>5124149</v>
      </c>
      <c r="AS1590">
        <v>4</v>
      </c>
    </row>
    <row r="1591" spans="1:45" x14ac:dyDescent="0.35">
      <c r="A1591">
        <v>6598587</v>
      </c>
      <c r="B1591">
        <v>0</v>
      </c>
      <c r="C1591">
        <v>10</v>
      </c>
      <c r="D1591" t="s">
        <v>203</v>
      </c>
      <c r="E1591" t="s">
        <v>1324</v>
      </c>
      <c r="F1591" t="s">
        <v>251</v>
      </c>
      <c r="G1591" t="s">
        <v>3896</v>
      </c>
      <c r="H1591">
        <v>2</v>
      </c>
      <c r="I1591">
        <v>2</v>
      </c>
      <c r="J1591">
        <v>0</v>
      </c>
      <c r="K1591">
        <v>1</v>
      </c>
      <c r="L1591" t="s">
        <v>355</v>
      </c>
      <c r="M1591">
        <v>0</v>
      </c>
      <c r="N1591" s="16">
        <v>45839</v>
      </c>
      <c r="O1591" s="16">
        <v>45839</v>
      </c>
      <c r="Q1591" t="s">
        <v>232</v>
      </c>
      <c r="R1591" t="s">
        <v>340</v>
      </c>
      <c r="S1591">
        <v>10014610</v>
      </c>
      <c r="T1591" t="s">
        <v>232</v>
      </c>
      <c r="AE1591">
        <v>0</v>
      </c>
      <c r="AG1591">
        <v>0</v>
      </c>
      <c r="AI1591" t="s">
        <v>360</v>
      </c>
      <c r="AM1591">
        <v>0</v>
      </c>
      <c r="AN1591">
        <v>0.14285879629629999</v>
      </c>
      <c r="AO1591">
        <v>0</v>
      </c>
      <c r="AP1591">
        <v>0</v>
      </c>
      <c r="AQ1591">
        <v>1001859469</v>
      </c>
      <c r="AR1591">
        <v>5124150</v>
      </c>
      <c r="AS1591">
        <v>2</v>
      </c>
    </row>
    <row r="1592" spans="1:45" x14ac:dyDescent="0.35">
      <c r="A1592">
        <v>6598590</v>
      </c>
      <c r="B1592">
        <v>0</v>
      </c>
      <c r="C1592">
        <v>10</v>
      </c>
      <c r="D1592" t="s">
        <v>372</v>
      </c>
      <c r="E1592" t="s">
        <v>1324</v>
      </c>
      <c r="F1592" t="s">
        <v>251</v>
      </c>
      <c r="G1592" t="s">
        <v>3895</v>
      </c>
      <c r="H1592">
        <v>2</v>
      </c>
      <c r="I1592">
        <v>2</v>
      </c>
      <c r="J1592">
        <v>0</v>
      </c>
      <c r="K1592">
        <v>1</v>
      </c>
      <c r="L1592" t="s">
        <v>355</v>
      </c>
      <c r="M1592">
        <v>0</v>
      </c>
      <c r="N1592" s="16">
        <v>45853</v>
      </c>
      <c r="O1592" s="16">
        <v>45853</v>
      </c>
      <c r="Q1592" t="s">
        <v>131</v>
      </c>
      <c r="R1592" t="s">
        <v>335</v>
      </c>
      <c r="S1592">
        <v>10014603</v>
      </c>
      <c r="T1592" t="s">
        <v>131</v>
      </c>
      <c r="AE1592">
        <v>0</v>
      </c>
      <c r="AG1592">
        <v>0</v>
      </c>
      <c r="AI1592" t="s">
        <v>358</v>
      </c>
      <c r="AM1592">
        <v>0</v>
      </c>
      <c r="AN1592">
        <v>9.5243055555559994E-2</v>
      </c>
      <c r="AO1592">
        <v>0</v>
      </c>
      <c r="AP1592">
        <v>0</v>
      </c>
      <c r="AQ1592">
        <v>1001859470</v>
      </c>
      <c r="AR1592">
        <v>5124151</v>
      </c>
      <c r="AS1592">
        <v>4</v>
      </c>
    </row>
    <row r="1593" spans="1:45" x14ac:dyDescent="0.35">
      <c r="A1593">
        <v>6598591</v>
      </c>
      <c r="B1593">
        <v>0</v>
      </c>
      <c r="C1593">
        <v>10</v>
      </c>
      <c r="D1593" t="s">
        <v>372</v>
      </c>
      <c r="E1593" t="s">
        <v>1324</v>
      </c>
      <c r="F1593" t="s">
        <v>251</v>
      </c>
      <c r="G1593" t="s">
        <v>3894</v>
      </c>
      <c r="H1593">
        <v>2</v>
      </c>
      <c r="I1593">
        <v>2</v>
      </c>
      <c r="J1593">
        <v>0</v>
      </c>
      <c r="K1593">
        <v>1</v>
      </c>
      <c r="L1593" t="s">
        <v>355</v>
      </c>
      <c r="M1593">
        <v>0</v>
      </c>
      <c r="N1593" s="16">
        <v>45853</v>
      </c>
      <c r="O1593" s="16">
        <v>45853</v>
      </c>
      <c r="Q1593" t="s">
        <v>232</v>
      </c>
      <c r="R1593" t="s">
        <v>340</v>
      </c>
      <c r="S1593">
        <v>10014610</v>
      </c>
      <c r="T1593" t="s">
        <v>232</v>
      </c>
      <c r="AE1593">
        <v>0</v>
      </c>
      <c r="AG1593">
        <v>0</v>
      </c>
      <c r="AI1593" t="s">
        <v>360</v>
      </c>
      <c r="AM1593">
        <v>0</v>
      </c>
      <c r="AN1593">
        <v>0.23809027777778</v>
      </c>
      <c r="AO1593">
        <v>0</v>
      </c>
      <c r="AP1593">
        <v>0</v>
      </c>
      <c r="AQ1593">
        <v>1001859474</v>
      </c>
      <c r="AR1593">
        <v>5124174</v>
      </c>
      <c r="AS1593">
        <v>2</v>
      </c>
    </row>
    <row r="1594" spans="1:45" x14ac:dyDescent="0.35">
      <c r="A1594">
        <v>6598594</v>
      </c>
      <c r="B1594">
        <v>0</v>
      </c>
      <c r="C1594">
        <v>10</v>
      </c>
      <c r="D1594" t="s">
        <v>203</v>
      </c>
      <c r="E1594" t="s">
        <v>359</v>
      </c>
      <c r="F1594" t="s">
        <v>310</v>
      </c>
      <c r="G1594" t="s">
        <v>3890</v>
      </c>
      <c r="H1594">
        <v>4</v>
      </c>
      <c r="I1594">
        <v>2</v>
      </c>
      <c r="J1594">
        <v>0</v>
      </c>
      <c r="K1594">
        <v>2</v>
      </c>
      <c r="L1594" t="s">
        <v>355</v>
      </c>
      <c r="M1594">
        <v>0</v>
      </c>
      <c r="N1594" s="16">
        <v>45838</v>
      </c>
      <c r="O1594" s="16">
        <v>45838</v>
      </c>
      <c r="Q1594" t="s">
        <v>187</v>
      </c>
      <c r="R1594" t="s">
        <v>328</v>
      </c>
      <c r="S1594">
        <v>10014643</v>
      </c>
      <c r="T1594" t="s">
        <v>187</v>
      </c>
      <c r="AE1594">
        <v>0</v>
      </c>
      <c r="AG1594">
        <v>0</v>
      </c>
      <c r="AI1594" t="s">
        <v>358</v>
      </c>
      <c r="AM1594">
        <v>0</v>
      </c>
      <c r="AN1594">
        <v>9.5243055555559994E-2</v>
      </c>
      <c r="AO1594">
        <v>0</v>
      </c>
      <c r="AP1594">
        <v>0</v>
      </c>
      <c r="AQ1594">
        <v>1001859477</v>
      </c>
      <c r="AR1594">
        <v>5124177</v>
      </c>
      <c r="AS1594">
        <v>4</v>
      </c>
    </row>
    <row r="1595" spans="1:45" x14ac:dyDescent="0.35">
      <c r="A1595">
        <v>6598857</v>
      </c>
      <c r="B1595">
        <v>0</v>
      </c>
      <c r="C1595">
        <v>10</v>
      </c>
      <c r="D1595" t="s">
        <v>203</v>
      </c>
      <c r="E1595" t="s">
        <v>1324</v>
      </c>
      <c r="F1595" t="s">
        <v>310</v>
      </c>
      <c r="G1595" t="s">
        <v>3892</v>
      </c>
      <c r="H1595">
        <v>2</v>
      </c>
      <c r="I1595">
        <v>1</v>
      </c>
      <c r="J1595">
        <v>0</v>
      </c>
      <c r="K1595">
        <v>2</v>
      </c>
      <c r="L1595" t="s">
        <v>355</v>
      </c>
      <c r="M1595">
        <v>0</v>
      </c>
      <c r="N1595" s="16">
        <v>45809</v>
      </c>
      <c r="O1595" s="16">
        <v>45809</v>
      </c>
      <c r="Q1595" t="s">
        <v>237</v>
      </c>
      <c r="R1595" t="s">
        <v>386</v>
      </c>
      <c r="S1595">
        <v>10014625</v>
      </c>
      <c r="T1595" t="s">
        <v>237</v>
      </c>
      <c r="AE1595">
        <v>0</v>
      </c>
      <c r="AG1595">
        <v>0</v>
      </c>
      <c r="AI1595" t="s">
        <v>360</v>
      </c>
      <c r="AM1595">
        <v>0</v>
      </c>
      <c r="AN1595">
        <v>0.14285879629629999</v>
      </c>
      <c r="AO1595">
        <v>0</v>
      </c>
      <c r="AP1595">
        <v>0</v>
      </c>
      <c r="AQ1595">
        <v>1001859478</v>
      </c>
      <c r="AR1595">
        <v>5124178</v>
      </c>
      <c r="AS1595">
        <v>2</v>
      </c>
    </row>
    <row r="1596" spans="1:45" x14ac:dyDescent="0.35">
      <c r="A1596">
        <v>6599749</v>
      </c>
      <c r="B1596">
        <v>0</v>
      </c>
      <c r="C1596">
        <v>10</v>
      </c>
      <c r="D1596" t="s">
        <v>372</v>
      </c>
      <c r="E1596" t="s">
        <v>359</v>
      </c>
      <c r="F1596" t="s">
        <v>310</v>
      </c>
      <c r="G1596" t="s">
        <v>4030</v>
      </c>
      <c r="H1596">
        <v>0.5</v>
      </c>
      <c r="I1596">
        <v>1</v>
      </c>
      <c r="J1596">
        <v>0</v>
      </c>
      <c r="K1596">
        <v>0.5</v>
      </c>
      <c r="L1596" t="s">
        <v>355</v>
      </c>
      <c r="M1596">
        <v>0</v>
      </c>
      <c r="N1596" s="16">
        <v>45855</v>
      </c>
      <c r="O1596" s="16">
        <v>45855</v>
      </c>
      <c r="Q1596" t="s">
        <v>131</v>
      </c>
      <c r="R1596" t="s">
        <v>335</v>
      </c>
      <c r="S1596">
        <v>10014603</v>
      </c>
      <c r="T1596" t="s">
        <v>131</v>
      </c>
      <c r="AE1596">
        <v>0</v>
      </c>
      <c r="AF1596" s="16"/>
      <c r="AG1596">
        <v>0</v>
      </c>
      <c r="AI1596" t="s">
        <v>360</v>
      </c>
      <c r="AM1596">
        <v>0</v>
      </c>
      <c r="AN1596">
        <v>0.14285879629629999</v>
      </c>
      <c r="AO1596">
        <v>0</v>
      </c>
      <c r="AP1596">
        <v>0</v>
      </c>
      <c r="AQ1596">
        <v>1001859479</v>
      </c>
      <c r="AR1596">
        <v>5124179</v>
      </c>
      <c r="AS1596">
        <v>2</v>
      </c>
    </row>
    <row r="1597" spans="1:45" x14ac:dyDescent="0.35">
      <c r="A1597">
        <v>6599902</v>
      </c>
      <c r="B1597">
        <v>0</v>
      </c>
      <c r="C1597">
        <v>10</v>
      </c>
      <c r="D1597" t="s">
        <v>203</v>
      </c>
      <c r="E1597" t="s">
        <v>1324</v>
      </c>
      <c r="F1597" t="s">
        <v>310</v>
      </c>
      <c r="G1597" t="s">
        <v>4029</v>
      </c>
      <c r="H1597">
        <v>0.5</v>
      </c>
      <c r="I1597">
        <v>1</v>
      </c>
      <c r="J1597">
        <v>0</v>
      </c>
      <c r="K1597">
        <v>0.5</v>
      </c>
      <c r="L1597" t="s">
        <v>355</v>
      </c>
      <c r="M1597">
        <v>0</v>
      </c>
      <c r="N1597" s="16">
        <v>45839</v>
      </c>
      <c r="O1597" s="16">
        <v>45839</v>
      </c>
      <c r="Q1597" t="s">
        <v>201</v>
      </c>
      <c r="R1597" t="s">
        <v>334</v>
      </c>
      <c r="S1597">
        <v>10014602</v>
      </c>
      <c r="T1597" t="s">
        <v>201</v>
      </c>
      <c r="AE1597">
        <v>0</v>
      </c>
      <c r="AG1597">
        <v>0</v>
      </c>
      <c r="AI1597" t="s">
        <v>363</v>
      </c>
      <c r="AM1597">
        <v>0</v>
      </c>
      <c r="AN1597">
        <v>4.7615740740740001E-2</v>
      </c>
      <c r="AO1597">
        <v>0</v>
      </c>
      <c r="AP1597">
        <v>0</v>
      </c>
      <c r="AQ1597">
        <v>1001859481</v>
      </c>
      <c r="AR1597">
        <v>5124182</v>
      </c>
      <c r="AS1597">
        <v>3</v>
      </c>
    </row>
    <row r="1598" spans="1:45" x14ac:dyDescent="0.35">
      <c r="A1598">
        <v>6600194</v>
      </c>
      <c r="B1598">
        <v>0</v>
      </c>
      <c r="C1598">
        <v>10</v>
      </c>
      <c r="D1598" t="s">
        <v>361</v>
      </c>
      <c r="E1598" t="s">
        <v>359</v>
      </c>
      <c r="F1598" t="s">
        <v>310</v>
      </c>
      <c r="G1598" t="s">
        <v>4028</v>
      </c>
      <c r="H1598">
        <v>20</v>
      </c>
      <c r="I1598">
        <v>2</v>
      </c>
      <c r="J1598">
        <v>0</v>
      </c>
      <c r="K1598">
        <v>10</v>
      </c>
      <c r="L1598" t="s">
        <v>355</v>
      </c>
      <c r="M1598">
        <v>0</v>
      </c>
      <c r="N1598" s="16">
        <v>45794</v>
      </c>
      <c r="O1598" s="16">
        <v>45794</v>
      </c>
      <c r="Q1598" t="s">
        <v>284</v>
      </c>
      <c r="R1598" t="s">
        <v>285</v>
      </c>
      <c r="S1598">
        <v>10014654</v>
      </c>
      <c r="T1598" t="s">
        <v>284</v>
      </c>
      <c r="AE1598">
        <v>0</v>
      </c>
      <c r="AG1598">
        <v>0</v>
      </c>
      <c r="AI1598" t="s">
        <v>363</v>
      </c>
      <c r="AM1598">
        <v>0</v>
      </c>
      <c r="AN1598">
        <v>4.7615740740740001E-2</v>
      </c>
      <c r="AO1598">
        <v>0</v>
      </c>
      <c r="AP1598">
        <v>0</v>
      </c>
      <c r="AQ1598">
        <v>1001859482</v>
      </c>
      <c r="AR1598">
        <v>5124183</v>
      </c>
      <c r="AS1598">
        <v>3</v>
      </c>
    </row>
    <row r="1599" spans="1:45" x14ac:dyDescent="0.35">
      <c r="A1599">
        <v>6600198</v>
      </c>
      <c r="B1599">
        <v>0</v>
      </c>
      <c r="C1599">
        <v>10</v>
      </c>
      <c r="D1599" t="s">
        <v>361</v>
      </c>
      <c r="E1599" t="s">
        <v>1324</v>
      </c>
      <c r="F1599" t="s">
        <v>310</v>
      </c>
      <c r="G1599" t="s">
        <v>4027</v>
      </c>
      <c r="H1599">
        <v>24</v>
      </c>
      <c r="I1599">
        <v>2</v>
      </c>
      <c r="J1599">
        <v>0</v>
      </c>
      <c r="K1599">
        <v>12</v>
      </c>
      <c r="L1599" t="s">
        <v>355</v>
      </c>
      <c r="M1599">
        <v>0</v>
      </c>
      <c r="N1599" s="16">
        <v>45873</v>
      </c>
      <c r="O1599" s="16">
        <v>45873</v>
      </c>
      <c r="Q1599" t="s">
        <v>284</v>
      </c>
      <c r="R1599" t="s">
        <v>285</v>
      </c>
      <c r="S1599">
        <v>10014654</v>
      </c>
      <c r="T1599" t="s">
        <v>284</v>
      </c>
      <c r="AE1599">
        <v>0</v>
      </c>
      <c r="AG1599">
        <v>0</v>
      </c>
      <c r="AI1599" t="s">
        <v>363</v>
      </c>
      <c r="AM1599">
        <v>0</v>
      </c>
      <c r="AN1599">
        <v>4.7615740740740001E-2</v>
      </c>
      <c r="AO1599">
        <v>0</v>
      </c>
      <c r="AP1599">
        <v>0</v>
      </c>
      <c r="AQ1599">
        <v>1001859484</v>
      </c>
      <c r="AR1599">
        <v>5124185</v>
      </c>
      <c r="AS1599">
        <v>3</v>
      </c>
    </row>
    <row r="1600" spans="1:45" x14ac:dyDescent="0.35">
      <c r="A1600">
        <v>6600648</v>
      </c>
      <c r="B1600">
        <v>0</v>
      </c>
      <c r="C1600">
        <v>10</v>
      </c>
      <c r="D1600" t="s">
        <v>203</v>
      </c>
      <c r="E1600" t="s">
        <v>1324</v>
      </c>
      <c r="F1600" t="s">
        <v>310</v>
      </c>
      <c r="G1600" t="s">
        <v>4026</v>
      </c>
      <c r="H1600">
        <v>18</v>
      </c>
      <c r="I1600">
        <v>3</v>
      </c>
      <c r="J1600">
        <v>0</v>
      </c>
      <c r="K1600">
        <v>6</v>
      </c>
      <c r="L1600" t="s">
        <v>355</v>
      </c>
      <c r="M1600">
        <v>0</v>
      </c>
      <c r="N1600" s="16">
        <v>45858</v>
      </c>
      <c r="O1600" s="16">
        <v>45858</v>
      </c>
      <c r="Q1600" t="s">
        <v>126</v>
      </c>
      <c r="R1600" t="s">
        <v>391</v>
      </c>
      <c r="S1600">
        <v>10014657</v>
      </c>
      <c r="T1600" t="s">
        <v>126</v>
      </c>
      <c r="AE1600">
        <v>0</v>
      </c>
      <c r="AG1600">
        <v>0</v>
      </c>
      <c r="AI1600" t="s">
        <v>363</v>
      </c>
      <c r="AM1600">
        <v>0</v>
      </c>
      <c r="AN1600">
        <v>0.14285879629629999</v>
      </c>
      <c r="AO1600">
        <v>0</v>
      </c>
      <c r="AP1600">
        <v>0</v>
      </c>
      <c r="AQ1600">
        <v>1001859487</v>
      </c>
      <c r="AR1600">
        <v>5124188</v>
      </c>
      <c r="AS1600">
        <v>3</v>
      </c>
    </row>
    <row r="1601" spans="1:45" x14ac:dyDescent="0.35">
      <c r="A1601">
        <v>6600648</v>
      </c>
      <c r="B1601">
        <v>0</v>
      </c>
      <c r="C1601">
        <v>20</v>
      </c>
      <c r="D1601" t="s">
        <v>362</v>
      </c>
      <c r="E1601" t="s">
        <v>1324</v>
      </c>
      <c r="F1601" t="s">
        <v>310</v>
      </c>
      <c r="G1601" t="s">
        <v>4026</v>
      </c>
      <c r="H1601">
        <v>6</v>
      </c>
      <c r="I1601">
        <v>2</v>
      </c>
      <c r="J1601">
        <v>0</v>
      </c>
      <c r="K1601">
        <v>3</v>
      </c>
      <c r="L1601" t="s">
        <v>355</v>
      </c>
      <c r="M1601">
        <v>0</v>
      </c>
      <c r="N1601" s="16">
        <v>45858</v>
      </c>
      <c r="O1601" s="16">
        <v>45858</v>
      </c>
      <c r="Q1601" t="s">
        <v>126</v>
      </c>
      <c r="R1601" t="s">
        <v>391</v>
      </c>
      <c r="S1601">
        <v>10014657</v>
      </c>
      <c r="T1601" t="s">
        <v>126</v>
      </c>
      <c r="AE1601">
        <v>0</v>
      </c>
      <c r="AG1601">
        <v>0</v>
      </c>
      <c r="AI1601" t="s">
        <v>363</v>
      </c>
      <c r="AM1601">
        <v>0</v>
      </c>
      <c r="AN1601">
        <v>9.5243055555559994E-2</v>
      </c>
      <c r="AO1601">
        <v>0</v>
      </c>
      <c r="AP1601">
        <v>0</v>
      </c>
      <c r="AQ1601">
        <v>1001859527</v>
      </c>
      <c r="AR1601">
        <v>5124235</v>
      </c>
      <c r="AS1601">
        <v>3</v>
      </c>
    </row>
    <row r="1602" spans="1:45" x14ac:dyDescent="0.35">
      <c r="A1602">
        <v>6600649</v>
      </c>
      <c r="B1602">
        <v>0</v>
      </c>
      <c r="C1602">
        <v>10</v>
      </c>
      <c r="D1602" t="s">
        <v>203</v>
      </c>
      <c r="E1602" t="s">
        <v>1324</v>
      </c>
      <c r="F1602" t="s">
        <v>310</v>
      </c>
      <c r="G1602" t="s">
        <v>4025</v>
      </c>
      <c r="H1602">
        <v>4</v>
      </c>
      <c r="I1602">
        <v>2</v>
      </c>
      <c r="J1602">
        <v>0</v>
      </c>
      <c r="K1602">
        <v>2</v>
      </c>
      <c r="L1602" t="s">
        <v>355</v>
      </c>
      <c r="M1602">
        <v>0</v>
      </c>
      <c r="N1602" s="16">
        <v>45950</v>
      </c>
      <c r="O1602" s="16">
        <v>45950</v>
      </c>
      <c r="Q1602" t="s">
        <v>126</v>
      </c>
      <c r="R1602" t="s">
        <v>391</v>
      </c>
      <c r="S1602">
        <v>10014657</v>
      </c>
      <c r="T1602" t="s">
        <v>126</v>
      </c>
      <c r="AE1602">
        <v>0</v>
      </c>
      <c r="AG1602">
        <v>0</v>
      </c>
      <c r="AI1602" t="s">
        <v>363</v>
      </c>
      <c r="AM1602">
        <v>0</v>
      </c>
      <c r="AN1602">
        <v>0.14285879629629999</v>
      </c>
      <c r="AO1602">
        <v>0</v>
      </c>
      <c r="AP1602">
        <v>0</v>
      </c>
      <c r="AQ1602">
        <v>1001859528</v>
      </c>
      <c r="AR1602">
        <v>5124236</v>
      </c>
      <c r="AS1602">
        <v>3</v>
      </c>
    </row>
    <row r="1603" spans="1:45" x14ac:dyDescent="0.35">
      <c r="A1603">
        <v>6600650</v>
      </c>
      <c r="B1603">
        <v>0</v>
      </c>
      <c r="C1603">
        <v>10</v>
      </c>
      <c r="D1603" t="s">
        <v>203</v>
      </c>
      <c r="E1603" t="s">
        <v>1324</v>
      </c>
      <c r="F1603" t="s">
        <v>310</v>
      </c>
      <c r="G1603" t="s">
        <v>4024</v>
      </c>
      <c r="H1603">
        <v>1</v>
      </c>
      <c r="I1603">
        <v>1</v>
      </c>
      <c r="J1603">
        <v>0</v>
      </c>
      <c r="K1603">
        <v>1</v>
      </c>
      <c r="L1603" t="s">
        <v>355</v>
      </c>
      <c r="M1603">
        <v>0</v>
      </c>
      <c r="N1603" s="16">
        <v>45901</v>
      </c>
      <c r="O1603" s="16">
        <v>45901</v>
      </c>
      <c r="Q1603" t="s">
        <v>134</v>
      </c>
      <c r="R1603" t="s">
        <v>271</v>
      </c>
      <c r="S1603">
        <v>10014658</v>
      </c>
      <c r="T1603" t="s">
        <v>134</v>
      </c>
      <c r="AE1603">
        <v>0</v>
      </c>
      <c r="AG1603">
        <v>0</v>
      </c>
      <c r="AI1603" t="s">
        <v>363</v>
      </c>
      <c r="AM1603">
        <v>0</v>
      </c>
      <c r="AN1603">
        <v>0.14285879629629999</v>
      </c>
      <c r="AO1603">
        <v>0</v>
      </c>
      <c r="AP1603">
        <v>0</v>
      </c>
      <c r="AQ1603">
        <v>1001859582</v>
      </c>
      <c r="AR1603">
        <v>5124290</v>
      </c>
      <c r="AS1603">
        <v>3</v>
      </c>
    </row>
    <row r="1604" spans="1:45" x14ac:dyDescent="0.35">
      <c r="A1604">
        <v>6600650</v>
      </c>
      <c r="B1604">
        <v>0</v>
      </c>
      <c r="C1604">
        <v>20</v>
      </c>
      <c r="D1604" t="s">
        <v>361</v>
      </c>
      <c r="E1604" t="s">
        <v>1324</v>
      </c>
      <c r="F1604" t="s">
        <v>310</v>
      </c>
      <c r="G1604" t="s">
        <v>4024</v>
      </c>
      <c r="H1604">
        <v>2</v>
      </c>
      <c r="I1604">
        <v>2</v>
      </c>
      <c r="J1604">
        <v>0</v>
      </c>
      <c r="K1604">
        <v>1</v>
      </c>
      <c r="L1604" t="s">
        <v>355</v>
      </c>
      <c r="M1604">
        <v>0</v>
      </c>
      <c r="N1604" s="16">
        <v>45901</v>
      </c>
      <c r="O1604" s="16">
        <v>45901</v>
      </c>
      <c r="Q1604" t="s">
        <v>134</v>
      </c>
      <c r="R1604" t="s">
        <v>271</v>
      </c>
      <c r="S1604">
        <v>10014658</v>
      </c>
      <c r="T1604" t="s">
        <v>134</v>
      </c>
      <c r="AE1604">
        <v>0</v>
      </c>
      <c r="AG1604">
        <v>0</v>
      </c>
      <c r="AI1604" t="s">
        <v>363</v>
      </c>
      <c r="AM1604">
        <v>0</v>
      </c>
      <c r="AN1604">
        <v>0.14285879629629999</v>
      </c>
      <c r="AO1604">
        <v>0</v>
      </c>
      <c r="AP1604">
        <v>0</v>
      </c>
      <c r="AQ1604">
        <v>1001859583</v>
      </c>
      <c r="AR1604">
        <v>5124291</v>
      </c>
      <c r="AS1604">
        <v>3</v>
      </c>
    </row>
    <row r="1605" spans="1:45" x14ac:dyDescent="0.35">
      <c r="A1605">
        <v>6600651</v>
      </c>
      <c r="B1605">
        <v>0</v>
      </c>
      <c r="C1605">
        <v>10</v>
      </c>
      <c r="D1605" t="s">
        <v>203</v>
      </c>
      <c r="E1605" t="s">
        <v>1324</v>
      </c>
      <c r="F1605" t="s">
        <v>310</v>
      </c>
      <c r="G1605" t="s">
        <v>4023</v>
      </c>
      <c r="H1605">
        <v>3</v>
      </c>
      <c r="I1605">
        <v>1</v>
      </c>
      <c r="J1605">
        <v>0</v>
      </c>
      <c r="K1605">
        <v>3</v>
      </c>
      <c r="L1605" t="s">
        <v>355</v>
      </c>
      <c r="M1605">
        <v>0</v>
      </c>
      <c r="N1605" s="16">
        <v>45858</v>
      </c>
      <c r="O1605" s="16">
        <v>45858</v>
      </c>
      <c r="Q1605" t="s">
        <v>134</v>
      </c>
      <c r="R1605" t="s">
        <v>271</v>
      </c>
      <c r="S1605">
        <v>10014658</v>
      </c>
      <c r="T1605" t="s">
        <v>134</v>
      </c>
      <c r="AE1605">
        <v>0</v>
      </c>
      <c r="AG1605">
        <v>0</v>
      </c>
      <c r="AI1605" t="s">
        <v>363</v>
      </c>
      <c r="AM1605">
        <v>0</v>
      </c>
      <c r="AN1605">
        <v>4.7615740740740001E-2</v>
      </c>
      <c r="AO1605">
        <v>0</v>
      </c>
      <c r="AP1605">
        <v>0</v>
      </c>
      <c r="AQ1605">
        <v>1001859584</v>
      </c>
      <c r="AR1605">
        <v>5124292</v>
      </c>
      <c r="AS1605">
        <v>3</v>
      </c>
    </row>
    <row r="1606" spans="1:45" x14ac:dyDescent="0.35">
      <c r="A1606">
        <v>6600653</v>
      </c>
      <c r="B1606">
        <v>0</v>
      </c>
      <c r="C1606">
        <v>10</v>
      </c>
      <c r="D1606" t="s">
        <v>203</v>
      </c>
      <c r="E1606" t="s">
        <v>1324</v>
      </c>
      <c r="F1606" t="s">
        <v>310</v>
      </c>
      <c r="G1606" t="s">
        <v>4022</v>
      </c>
      <c r="H1606">
        <v>1</v>
      </c>
      <c r="I1606">
        <v>1</v>
      </c>
      <c r="J1606">
        <v>0</v>
      </c>
      <c r="K1606">
        <v>1</v>
      </c>
      <c r="L1606" t="s">
        <v>355</v>
      </c>
      <c r="M1606">
        <v>0</v>
      </c>
      <c r="N1606" s="16">
        <v>45845</v>
      </c>
      <c r="O1606" s="16">
        <v>45845</v>
      </c>
      <c r="Q1606" t="s">
        <v>3806</v>
      </c>
      <c r="R1606" t="s">
        <v>3805</v>
      </c>
      <c r="S1606">
        <v>10018963</v>
      </c>
      <c r="T1606" t="s">
        <v>3804</v>
      </c>
      <c r="AE1606">
        <v>0</v>
      </c>
      <c r="AF1606" s="16"/>
      <c r="AG1606">
        <v>0</v>
      </c>
      <c r="AI1606" t="s">
        <v>363</v>
      </c>
      <c r="AM1606">
        <v>0</v>
      </c>
      <c r="AN1606">
        <v>0.28571759259259</v>
      </c>
      <c r="AO1606">
        <v>0</v>
      </c>
      <c r="AP1606">
        <v>0</v>
      </c>
      <c r="AQ1606">
        <v>1001859587</v>
      </c>
      <c r="AR1606">
        <v>5124295</v>
      </c>
      <c r="AS1606">
        <v>3</v>
      </c>
    </row>
    <row r="1607" spans="1:45" x14ac:dyDescent="0.35">
      <c r="A1607">
        <v>6600797</v>
      </c>
      <c r="B1607">
        <v>0</v>
      </c>
      <c r="C1607">
        <v>10</v>
      </c>
      <c r="D1607" t="s">
        <v>361</v>
      </c>
      <c r="E1607" t="s">
        <v>359</v>
      </c>
      <c r="F1607" t="s">
        <v>310</v>
      </c>
      <c r="G1607" t="s">
        <v>4049</v>
      </c>
      <c r="H1607">
        <v>10</v>
      </c>
      <c r="I1607">
        <v>2</v>
      </c>
      <c r="J1607">
        <v>0</v>
      </c>
      <c r="K1607">
        <v>5</v>
      </c>
      <c r="L1607" t="s">
        <v>355</v>
      </c>
      <c r="M1607">
        <v>0</v>
      </c>
      <c r="N1607" s="16">
        <v>45821</v>
      </c>
      <c r="O1607" s="16">
        <v>45821</v>
      </c>
      <c r="Q1607" t="s">
        <v>155</v>
      </c>
      <c r="R1607" t="s">
        <v>276</v>
      </c>
      <c r="S1607">
        <v>10014647</v>
      </c>
      <c r="T1607" t="s">
        <v>155</v>
      </c>
      <c r="AE1607">
        <v>0</v>
      </c>
      <c r="AG1607">
        <v>0</v>
      </c>
      <c r="AI1607" t="s">
        <v>363</v>
      </c>
      <c r="AM1607">
        <v>0</v>
      </c>
      <c r="AN1607">
        <v>0.28571759259259</v>
      </c>
      <c r="AO1607">
        <v>0</v>
      </c>
      <c r="AP1607">
        <v>0</v>
      </c>
      <c r="AQ1607">
        <v>1001859598</v>
      </c>
      <c r="AR1607">
        <v>5124306</v>
      </c>
      <c r="AS1607">
        <v>3</v>
      </c>
    </row>
    <row r="1608" spans="1:45" x14ac:dyDescent="0.35">
      <c r="A1608">
        <v>6601759</v>
      </c>
      <c r="B1608">
        <v>0</v>
      </c>
      <c r="C1608">
        <v>10</v>
      </c>
      <c r="D1608" t="s">
        <v>367</v>
      </c>
      <c r="E1608" t="s">
        <v>1324</v>
      </c>
      <c r="F1608" t="s">
        <v>310</v>
      </c>
      <c r="G1608" t="s">
        <v>5224</v>
      </c>
      <c r="H1608">
        <v>6</v>
      </c>
      <c r="I1608">
        <v>2</v>
      </c>
      <c r="J1608">
        <v>0</v>
      </c>
      <c r="K1608">
        <v>3</v>
      </c>
      <c r="L1608" t="s">
        <v>355</v>
      </c>
      <c r="M1608">
        <v>0</v>
      </c>
      <c r="N1608" s="16">
        <v>45809</v>
      </c>
      <c r="O1608" s="16">
        <v>45809</v>
      </c>
      <c r="Q1608" t="s">
        <v>166</v>
      </c>
      <c r="R1608" t="s">
        <v>325</v>
      </c>
      <c r="S1608">
        <v>10014778</v>
      </c>
      <c r="T1608" t="s">
        <v>324</v>
      </c>
      <c r="AE1608">
        <v>0</v>
      </c>
      <c r="AG1608">
        <v>0</v>
      </c>
      <c r="AI1608" t="s">
        <v>363</v>
      </c>
      <c r="AM1608">
        <v>0</v>
      </c>
      <c r="AN1608">
        <v>0.14285879629629999</v>
      </c>
      <c r="AO1608">
        <v>0</v>
      </c>
      <c r="AP1608">
        <v>0</v>
      </c>
      <c r="AQ1608">
        <v>1001859608</v>
      </c>
      <c r="AR1608">
        <v>5124331</v>
      </c>
      <c r="AS1608">
        <v>3</v>
      </c>
    </row>
    <row r="1609" spans="1:45" x14ac:dyDescent="0.35">
      <c r="A1609">
        <v>6601760</v>
      </c>
      <c r="B1609">
        <v>0</v>
      </c>
      <c r="C1609">
        <v>10</v>
      </c>
      <c r="D1609" t="s">
        <v>203</v>
      </c>
      <c r="E1609" t="s">
        <v>1324</v>
      </c>
      <c r="F1609" t="s">
        <v>310</v>
      </c>
      <c r="G1609" t="s">
        <v>5223</v>
      </c>
      <c r="H1609">
        <v>6</v>
      </c>
      <c r="I1609">
        <v>2</v>
      </c>
      <c r="J1609">
        <v>0</v>
      </c>
      <c r="K1609">
        <v>3</v>
      </c>
      <c r="L1609" t="s">
        <v>355</v>
      </c>
      <c r="M1609">
        <v>0</v>
      </c>
      <c r="N1609" s="16">
        <v>45845</v>
      </c>
      <c r="O1609" s="16">
        <v>45845</v>
      </c>
      <c r="Q1609" t="s">
        <v>176</v>
      </c>
      <c r="R1609" t="s">
        <v>275</v>
      </c>
      <c r="S1609">
        <v>10014596</v>
      </c>
      <c r="T1609" t="s">
        <v>274</v>
      </c>
      <c r="AE1609">
        <v>0</v>
      </c>
      <c r="AF1609" s="16"/>
      <c r="AG1609">
        <v>0</v>
      </c>
      <c r="AI1609" t="s">
        <v>360</v>
      </c>
      <c r="AM1609">
        <v>0</v>
      </c>
      <c r="AN1609">
        <v>9.5243055555559994E-2</v>
      </c>
      <c r="AO1609">
        <v>0</v>
      </c>
      <c r="AP1609">
        <v>0</v>
      </c>
      <c r="AQ1609">
        <v>1001859612</v>
      </c>
      <c r="AR1609">
        <v>5124335</v>
      </c>
      <c r="AS1609">
        <v>2</v>
      </c>
    </row>
    <row r="1610" spans="1:45" x14ac:dyDescent="0.35">
      <c r="A1610">
        <v>6601781</v>
      </c>
      <c r="B1610">
        <v>0</v>
      </c>
      <c r="C1610">
        <v>10</v>
      </c>
      <c r="D1610" t="s">
        <v>203</v>
      </c>
      <c r="E1610" t="s">
        <v>1324</v>
      </c>
      <c r="F1610" t="s">
        <v>310</v>
      </c>
      <c r="G1610" t="s">
        <v>5222</v>
      </c>
      <c r="H1610">
        <v>16</v>
      </c>
      <c r="I1610">
        <v>2</v>
      </c>
      <c r="J1610">
        <v>0</v>
      </c>
      <c r="K1610">
        <v>8</v>
      </c>
      <c r="L1610" t="s">
        <v>355</v>
      </c>
      <c r="M1610">
        <v>0</v>
      </c>
      <c r="N1610" s="16">
        <v>45839</v>
      </c>
      <c r="O1610" s="16">
        <v>45839</v>
      </c>
      <c r="Q1610" t="s">
        <v>413</v>
      </c>
      <c r="R1610" t="s">
        <v>414</v>
      </c>
      <c r="S1610">
        <v>10014620</v>
      </c>
      <c r="T1610" t="s">
        <v>413</v>
      </c>
      <c r="AE1610">
        <v>0</v>
      </c>
      <c r="AG1610">
        <v>0</v>
      </c>
      <c r="AI1610" t="s">
        <v>363</v>
      </c>
      <c r="AM1610">
        <v>0</v>
      </c>
      <c r="AN1610">
        <v>4.7615740740740001E-2</v>
      </c>
      <c r="AO1610">
        <v>0</v>
      </c>
      <c r="AP1610">
        <v>0</v>
      </c>
      <c r="AQ1610">
        <v>1001859620</v>
      </c>
      <c r="AR1610">
        <v>5124345</v>
      </c>
      <c r="AS1610">
        <v>3</v>
      </c>
    </row>
    <row r="1611" spans="1:45" x14ac:dyDescent="0.35">
      <c r="A1611">
        <v>6601781</v>
      </c>
      <c r="B1611">
        <v>0</v>
      </c>
      <c r="C1611">
        <v>20</v>
      </c>
      <c r="D1611" t="s">
        <v>361</v>
      </c>
      <c r="E1611" t="s">
        <v>1324</v>
      </c>
      <c r="F1611" t="s">
        <v>310</v>
      </c>
      <c r="G1611" t="s">
        <v>5222</v>
      </c>
      <c r="H1611">
        <v>16</v>
      </c>
      <c r="I1611">
        <v>2</v>
      </c>
      <c r="J1611">
        <v>0</v>
      </c>
      <c r="K1611">
        <v>8</v>
      </c>
      <c r="L1611" t="s">
        <v>355</v>
      </c>
      <c r="M1611">
        <v>0</v>
      </c>
      <c r="N1611" s="16">
        <v>45839</v>
      </c>
      <c r="O1611" s="16">
        <v>45839</v>
      </c>
      <c r="Q1611" t="s">
        <v>413</v>
      </c>
      <c r="R1611" t="s">
        <v>414</v>
      </c>
      <c r="S1611">
        <v>10014620</v>
      </c>
      <c r="T1611" t="s">
        <v>413</v>
      </c>
      <c r="AE1611">
        <v>0</v>
      </c>
      <c r="AG1611">
        <v>0</v>
      </c>
      <c r="AI1611" t="s">
        <v>358</v>
      </c>
      <c r="AM1611">
        <v>0</v>
      </c>
      <c r="AN1611">
        <v>0.19047453703704001</v>
      </c>
      <c r="AO1611">
        <v>0</v>
      </c>
      <c r="AP1611">
        <v>0</v>
      </c>
      <c r="AQ1611">
        <v>1001859621</v>
      </c>
      <c r="AR1611">
        <v>5124347</v>
      </c>
      <c r="AS1611">
        <v>4</v>
      </c>
    </row>
    <row r="1612" spans="1:45" x14ac:dyDescent="0.35">
      <c r="A1612">
        <v>6601784</v>
      </c>
      <c r="B1612">
        <v>0</v>
      </c>
      <c r="C1612">
        <v>10</v>
      </c>
      <c r="D1612" t="s">
        <v>367</v>
      </c>
      <c r="E1612" t="s">
        <v>1324</v>
      </c>
      <c r="F1612" t="s">
        <v>310</v>
      </c>
      <c r="G1612" t="s">
        <v>5221</v>
      </c>
      <c r="H1612">
        <v>6</v>
      </c>
      <c r="I1612">
        <v>2</v>
      </c>
      <c r="J1612">
        <v>0</v>
      </c>
      <c r="K1612">
        <v>3</v>
      </c>
      <c r="L1612" t="s">
        <v>355</v>
      </c>
      <c r="M1612">
        <v>0</v>
      </c>
      <c r="N1612" s="16">
        <v>45809</v>
      </c>
      <c r="O1612" s="16">
        <v>45809</v>
      </c>
      <c r="Q1612" t="s">
        <v>408</v>
      </c>
      <c r="R1612" t="s">
        <v>325</v>
      </c>
      <c r="S1612">
        <v>10015302</v>
      </c>
      <c r="T1612" t="s">
        <v>324</v>
      </c>
      <c r="AE1612">
        <v>0</v>
      </c>
      <c r="AG1612">
        <v>0</v>
      </c>
      <c r="AI1612" t="s">
        <v>358</v>
      </c>
      <c r="AM1612">
        <v>0</v>
      </c>
      <c r="AN1612">
        <v>4.7615740740740001E-2</v>
      </c>
      <c r="AO1612">
        <v>0</v>
      </c>
      <c r="AP1612">
        <v>0</v>
      </c>
      <c r="AQ1612">
        <v>1001859622</v>
      </c>
      <c r="AR1612">
        <v>5124348</v>
      </c>
      <c r="AS1612">
        <v>4</v>
      </c>
    </row>
    <row r="1613" spans="1:45" x14ac:dyDescent="0.35">
      <c r="A1613">
        <v>6601785</v>
      </c>
      <c r="B1613">
        <v>0</v>
      </c>
      <c r="C1613">
        <v>10</v>
      </c>
      <c r="D1613" t="s">
        <v>203</v>
      </c>
      <c r="E1613" t="s">
        <v>1324</v>
      </c>
      <c r="F1613" t="s">
        <v>310</v>
      </c>
      <c r="G1613" t="s">
        <v>5220</v>
      </c>
      <c r="H1613">
        <v>1</v>
      </c>
      <c r="I1613">
        <v>1</v>
      </c>
      <c r="J1613">
        <v>0</v>
      </c>
      <c r="K1613">
        <v>1</v>
      </c>
      <c r="L1613" t="s">
        <v>355</v>
      </c>
      <c r="M1613">
        <v>0</v>
      </c>
      <c r="N1613" s="16">
        <v>45901</v>
      </c>
      <c r="O1613" s="16">
        <v>45901</v>
      </c>
      <c r="Q1613" t="s">
        <v>177</v>
      </c>
      <c r="R1613" t="s">
        <v>278</v>
      </c>
      <c r="S1613">
        <v>10014634</v>
      </c>
      <c r="T1613" t="s">
        <v>177</v>
      </c>
      <c r="AE1613">
        <v>0</v>
      </c>
      <c r="AG1613">
        <v>0</v>
      </c>
      <c r="AI1613" t="s">
        <v>363</v>
      </c>
      <c r="AM1613">
        <v>0</v>
      </c>
      <c r="AN1613">
        <v>0.47619212962962998</v>
      </c>
      <c r="AO1613">
        <v>0</v>
      </c>
      <c r="AP1613">
        <v>0</v>
      </c>
      <c r="AQ1613">
        <v>1001859643</v>
      </c>
      <c r="AR1613">
        <v>5124367</v>
      </c>
      <c r="AS1613">
        <v>3</v>
      </c>
    </row>
    <row r="1614" spans="1:45" x14ac:dyDescent="0.35">
      <c r="A1614">
        <v>6601786</v>
      </c>
      <c r="B1614">
        <v>0</v>
      </c>
      <c r="C1614">
        <v>10</v>
      </c>
      <c r="D1614" t="s">
        <v>203</v>
      </c>
      <c r="E1614" t="s">
        <v>359</v>
      </c>
      <c r="F1614" t="s">
        <v>310</v>
      </c>
      <c r="G1614" t="s">
        <v>5219</v>
      </c>
      <c r="H1614">
        <v>4</v>
      </c>
      <c r="I1614">
        <v>2</v>
      </c>
      <c r="J1614">
        <v>0</v>
      </c>
      <c r="K1614">
        <v>2</v>
      </c>
      <c r="L1614" t="s">
        <v>355</v>
      </c>
      <c r="M1614">
        <v>0</v>
      </c>
      <c r="N1614" s="16">
        <v>45852</v>
      </c>
      <c r="O1614" s="16">
        <v>45852</v>
      </c>
      <c r="Q1614" t="s">
        <v>126</v>
      </c>
      <c r="R1614" t="s">
        <v>391</v>
      </c>
      <c r="S1614">
        <v>10014657</v>
      </c>
      <c r="T1614" t="s">
        <v>126</v>
      </c>
      <c r="AE1614">
        <v>0</v>
      </c>
      <c r="AG1614">
        <v>0</v>
      </c>
      <c r="AI1614" t="s">
        <v>363</v>
      </c>
      <c r="AM1614">
        <v>0.47619212962962998</v>
      </c>
      <c r="AN1614">
        <v>0.52380787037037002</v>
      </c>
      <c r="AO1614">
        <v>0</v>
      </c>
      <c r="AP1614">
        <v>0</v>
      </c>
      <c r="AQ1614">
        <v>1001859643</v>
      </c>
      <c r="AR1614">
        <v>5124368</v>
      </c>
      <c r="AS1614">
        <v>3</v>
      </c>
    </row>
    <row r="1615" spans="1:45" x14ac:dyDescent="0.35">
      <c r="A1615">
        <v>6601787</v>
      </c>
      <c r="B1615">
        <v>0</v>
      </c>
      <c r="C1615">
        <v>10</v>
      </c>
      <c r="D1615" t="s">
        <v>361</v>
      </c>
      <c r="E1615" t="s">
        <v>359</v>
      </c>
      <c r="F1615" t="s">
        <v>310</v>
      </c>
      <c r="G1615" t="s">
        <v>5218</v>
      </c>
      <c r="H1615">
        <v>12</v>
      </c>
      <c r="I1615">
        <v>2</v>
      </c>
      <c r="J1615">
        <v>0</v>
      </c>
      <c r="K1615">
        <v>6</v>
      </c>
      <c r="L1615" t="s">
        <v>355</v>
      </c>
      <c r="M1615">
        <v>0</v>
      </c>
      <c r="N1615" s="16">
        <v>45845</v>
      </c>
      <c r="O1615" s="16">
        <v>45845</v>
      </c>
      <c r="Q1615" t="s">
        <v>126</v>
      </c>
      <c r="R1615" t="s">
        <v>391</v>
      </c>
      <c r="S1615">
        <v>10014657</v>
      </c>
      <c r="T1615" t="s">
        <v>126</v>
      </c>
      <c r="AE1615">
        <v>0</v>
      </c>
      <c r="AG1615">
        <v>0</v>
      </c>
      <c r="AI1615" t="s">
        <v>363</v>
      </c>
      <c r="AM1615">
        <v>0</v>
      </c>
      <c r="AN1615">
        <v>4.7615740740740001E-2</v>
      </c>
      <c r="AO1615">
        <v>0</v>
      </c>
      <c r="AP1615">
        <v>0</v>
      </c>
      <c r="AQ1615">
        <v>1001859644</v>
      </c>
      <c r="AR1615">
        <v>5124369</v>
      </c>
      <c r="AS1615">
        <v>3</v>
      </c>
    </row>
    <row r="1616" spans="1:45" x14ac:dyDescent="0.35">
      <c r="A1616">
        <v>6601788</v>
      </c>
      <c r="B1616">
        <v>0</v>
      </c>
      <c r="C1616">
        <v>10</v>
      </c>
      <c r="D1616" t="s">
        <v>361</v>
      </c>
      <c r="E1616" t="s">
        <v>359</v>
      </c>
      <c r="F1616" t="s">
        <v>310</v>
      </c>
      <c r="G1616" t="s">
        <v>5217</v>
      </c>
      <c r="H1616">
        <v>8</v>
      </c>
      <c r="I1616">
        <v>2</v>
      </c>
      <c r="J1616">
        <v>0</v>
      </c>
      <c r="K1616">
        <v>4</v>
      </c>
      <c r="L1616" t="s">
        <v>355</v>
      </c>
      <c r="M1616">
        <v>0</v>
      </c>
      <c r="N1616" s="16">
        <v>45858</v>
      </c>
      <c r="O1616" s="16">
        <v>45858</v>
      </c>
      <c r="Q1616" t="s">
        <v>408</v>
      </c>
      <c r="R1616" t="s">
        <v>325</v>
      </c>
      <c r="S1616">
        <v>10015302</v>
      </c>
      <c r="T1616" t="s">
        <v>324</v>
      </c>
      <c r="AE1616">
        <v>0</v>
      </c>
      <c r="AG1616">
        <v>0</v>
      </c>
      <c r="AI1616" t="s">
        <v>363</v>
      </c>
      <c r="AM1616">
        <v>0</v>
      </c>
      <c r="AN1616">
        <v>0.14285879629629999</v>
      </c>
      <c r="AO1616">
        <v>0</v>
      </c>
      <c r="AP1616">
        <v>0</v>
      </c>
      <c r="AQ1616">
        <v>1001859645</v>
      </c>
      <c r="AR1616">
        <v>5124370</v>
      </c>
      <c r="AS1616">
        <v>3</v>
      </c>
    </row>
    <row r="1617" spans="1:45" x14ac:dyDescent="0.35">
      <c r="A1617">
        <v>6601789</v>
      </c>
      <c r="B1617">
        <v>0</v>
      </c>
      <c r="C1617">
        <v>10</v>
      </c>
      <c r="D1617" t="s">
        <v>361</v>
      </c>
      <c r="E1617" t="s">
        <v>1324</v>
      </c>
      <c r="F1617" t="s">
        <v>310</v>
      </c>
      <c r="G1617" t="s">
        <v>5216</v>
      </c>
      <c r="H1617">
        <v>150</v>
      </c>
      <c r="I1617">
        <v>3</v>
      </c>
      <c r="J1617">
        <v>0</v>
      </c>
      <c r="K1617">
        <v>50</v>
      </c>
      <c r="L1617" t="s">
        <v>355</v>
      </c>
      <c r="M1617">
        <v>0</v>
      </c>
      <c r="N1617" s="16">
        <v>45873</v>
      </c>
      <c r="O1617" s="16">
        <v>45875</v>
      </c>
      <c r="Q1617" t="s">
        <v>337</v>
      </c>
      <c r="R1617" t="s">
        <v>338</v>
      </c>
      <c r="S1617">
        <v>10014600</v>
      </c>
      <c r="T1617" t="s">
        <v>337</v>
      </c>
      <c r="AE1617">
        <v>0</v>
      </c>
      <c r="AF1617" s="16"/>
      <c r="AG1617">
        <v>0</v>
      </c>
      <c r="AI1617" t="s">
        <v>363</v>
      </c>
      <c r="AM1617">
        <v>0</v>
      </c>
      <c r="AN1617">
        <v>0.28571759259259</v>
      </c>
      <c r="AO1617">
        <v>0</v>
      </c>
      <c r="AP1617">
        <v>0</v>
      </c>
      <c r="AQ1617">
        <v>1001859806</v>
      </c>
      <c r="AR1617">
        <v>5124480</v>
      </c>
      <c r="AS1617">
        <v>3</v>
      </c>
    </row>
    <row r="1618" spans="1:45" x14ac:dyDescent="0.35">
      <c r="A1618">
        <v>6601789</v>
      </c>
      <c r="B1618">
        <v>0</v>
      </c>
      <c r="C1618">
        <v>20</v>
      </c>
      <c r="D1618" t="s">
        <v>357</v>
      </c>
      <c r="E1618" t="s">
        <v>1324</v>
      </c>
      <c r="F1618" t="s">
        <v>310</v>
      </c>
      <c r="G1618" t="s">
        <v>5216</v>
      </c>
      <c r="H1618">
        <v>48</v>
      </c>
      <c r="I1618">
        <v>3</v>
      </c>
      <c r="J1618">
        <v>0</v>
      </c>
      <c r="K1618">
        <v>16</v>
      </c>
      <c r="L1618" t="s">
        <v>355</v>
      </c>
      <c r="M1618">
        <v>0</v>
      </c>
      <c r="N1618" s="16">
        <v>45875</v>
      </c>
      <c r="O1618" s="16">
        <v>45876</v>
      </c>
      <c r="Q1618" t="s">
        <v>337</v>
      </c>
      <c r="R1618" t="s">
        <v>338</v>
      </c>
      <c r="S1618">
        <v>10014600</v>
      </c>
      <c r="T1618" t="s">
        <v>337</v>
      </c>
      <c r="AE1618">
        <v>0</v>
      </c>
      <c r="AG1618">
        <v>0</v>
      </c>
      <c r="AI1618" t="s">
        <v>363</v>
      </c>
      <c r="AM1618">
        <v>0</v>
      </c>
      <c r="AN1618">
        <v>0.28571759259259</v>
      </c>
      <c r="AO1618">
        <v>0</v>
      </c>
      <c r="AP1618">
        <v>0</v>
      </c>
      <c r="AQ1618">
        <v>1001859807</v>
      </c>
      <c r="AR1618">
        <v>5124481</v>
      </c>
      <c r="AS1618">
        <v>3</v>
      </c>
    </row>
    <row r="1619" spans="1:45" x14ac:dyDescent="0.35">
      <c r="A1619">
        <v>6601791</v>
      </c>
      <c r="B1619">
        <v>0</v>
      </c>
      <c r="C1619">
        <v>10</v>
      </c>
      <c r="D1619" t="s">
        <v>203</v>
      </c>
      <c r="E1619" t="s">
        <v>359</v>
      </c>
      <c r="F1619" t="s">
        <v>310</v>
      </c>
      <c r="G1619" t="s">
        <v>5215</v>
      </c>
      <c r="H1619">
        <v>6</v>
      </c>
      <c r="I1619">
        <v>2</v>
      </c>
      <c r="J1619">
        <v>0</v>
      </c>
      <c r="K1619">
        <v>3</v>
      </c>
      <c r="L1619" t="s">
        <v>355</v>
      </c>
      <c r="M1619">
        <v>0</v>
      </c>
      <c r="N1619" s="16">
        <v>45839</v>
      </c>
      <c r="O1619" s="16">
        <v>45839</v>
      </c>
      <c r="Q1619" t="s">
        <v>177</v>
      </c>
      <c r="R1619" t="s">
        <v>278</v>
      </c>
      <c r="S1619">
        <v>10014634</v>
      </c>
      <c r="T1619" t="s">
        <v>177</v>
      </c>
      <c r="AE1619">
        <v>0</v>
      </c>
      <c r="AG1619">
        <v>0</v>
      </c>
      <c r="AI1619" t="s">
        <v>358</v>
      </c>
      <c r="AM1619">
        <v>0</v>
      </c>
      <c r="AN1619">
        <v>0.19047453703704001</v>
      </c>
      <c r="AO1619">
        <v>0</v>
      </c>
      <c r="AP1619">
        <v>0</v>
      </c>
      <c r="AQ1619">
        <v>1001859809</v>
      </c>
      <c r="AR1619">
        <v>5124483</v>
      </c>
      <c r="AS1619">
        <v>4</v>
      </c>
    </row>
    <row r="1620" spans="1:45" x14ac:dyDescent="0.35">
      <c r="A1620">
        <v>6601793</v>
      </c>
      <c r="B1620">
        <v>0</v>
      </c>
      <c r="C1620">
        <v>10</v>
      </c>
      <c r="D1620" t="s">
        <v>371</v>
      </c>
      <c r="E1620" t="s">
        <v>359</v>
      </c>
      <c r="F1620" t="s">
        <v>310</v>
      </c>
      <c r="G1620" t="s">
        <v>5214</v>
      </c>
      <c r="H1620">
        <v>2</v>
      </c>
      <c r="I1620">
        <v>2</v>
      </c>
      <c r="J1620">
        <v>0</v>
      </c>
      <c r="K1620">
        <v>1</v>
      </c>
      <c r="L1620" t="s">
        <v>355</v>
      </c>
      <c r="M1620">
        <v>0</v>
      </c>
      <c r="N1620" s="16">
        <v>45850</v>
      </c>
      <c r="O1620" s="16">
        <v>45850</v>
      </c>
      <c r="Q1620" t="s">
        <v>231</v>
      </c>
      <c r="R1620" t="s">
        <v>331</v>
      </c>
      <c r="S1620">
        <v>10014638</v>
      </c>
      <c r="T1620" t="s">
        <v>231</v>
      </c>
      <c r="AE1620">
        <v>0</v>
      </c>
      <c r="AG1620">
        <v>0</v>
      </c>
      <c r="AI1620" t="s">
        <v>360</v>
      </c>
      <c r="AM1620">
        <v>0</v>
      </c>
      <c r="AN1620">
        <v>0.14285879629629999</v>
      </c>
      <c r="AO1620">
        <v>0</v>
      </c>
      <c r="AP1620">
        <v>0</v>
      </c>
      <c r="AQ1620">
        <v>1001859810</v>
      </c>
      <c r="AR1620">
        <v>5124484</v>
      </c>
      <c r="AS1620">
        <v>2</v>
      </c>
    </row>
    <row r="1621" spans="1:45" x14ac:dyDescent="0.35">
      <c r="A1621">
        <v>6601795</v>
      </c>
      <c r="B1621">
        <v>0</v>
      </c>
      <c r="C1621">
        <v>10</v>
      </c>
      <c r="D1621" t="s">
        <v>203</v>
      </c>
      <c r="E1621" t="s">
        <v>359</v>
      </c>
      <c r="F1621" t="s">
        <v>310</v>
      </c>
      <c r="G1621" t="s">
        <v>5213</v>
      </c>
      <c r="H1621">
        <v>1</v>
      </c>
      <c r="I1621">
        <v>1</v>
      </c>
      <c r="J1621">
        <v>0</v>
      </c>
      <c r="K1621">
        <v>1</v>
      </c>
      <c r="L1621" t="s">
        <v>355</v>
      </c>
      <c r="M1621">
        <v>0</v>
      </c>
      <c r="N1621" s="16">
        <v>45850</v>
      </c>
      <c r="O1621" s="16">
        <v>45850</v>
      </c>
      <c r="Q1621" t="s">
        <v>231</v>
      </c>
      <c r="R1621" t="s">
        <v>331</v>
      </c>
      <c r="S1621">
        <v>10014638</v>
      </c>
      <c r="T1621" t="s">
        <v>231</v>
      </c>
      <c r="AE1621">
        <v>0</v>
      </c>
      <c r="AG1621">
        <v>0</v>
      </c>
      <c r="AI1621" t="s">
        <v>363</v>
      </c>
      <c r="AM1621">
        <v>0</v>
      </c>
      <c r="AN1621">
        <v>0.23809027777778</v>
      </c>
      <c r="AO1621">
        <v>0</v>
      </c>
      <c r="AP1621">
        <v>0</v>
      </c>
      <c r="AQ1621">
        <v>1001859811</v>
      </c>
      <c r="AR1621">
        <v>5124485</v>
      </c>
      <c r="AS1621">
        <v>3</v>
      </c>
    </row>
    <row r="1622" spans="1:45" x14ac:dyDescent="0.35">
      <c r="A1622">
        <v>6601795</v>
      </c>
      <c r="B1622">
        <v>0</v>
      </c>
      <c r="C1622">
        <v>20</v>
      </c>
      <c r="D1622" t="s">
        <v>361</v>
      </c>
      <c r="E1622" t="s">
        <v>359</v>
      </c>
      <c r="F1622" t="s">
        <v>310</v>
      </c>
      <c r="G1622" t="s">
        <v>5213</v>
      </c>
      <c r="H1622">
        <v>1</v>
      </c>
      <c r="I1622">
        <v>1</v>
      </c>
      <c r="J1622">
        <v>0</v>
      </c>
      <c r="K1622">
        <v>1</v>
      </c>
      <c r="L1622" t="s">
        <v>355</v>
      </c>
      <c r="M1622">
        <v>0</v>
      </c>
      <c r="N1622" s="16">
        <v>45850</v>
      </c>
      <c r="O1622" s="16">
        <v>45850</v>
      </c>
      <c r="Q1622" t="s">
        <v>231</v>
      </c>
      <c r="R1622" t="s">
        <v>331</v>
      </c>
      <c r="S1622">
        <v>10014638</v>
      </c>
      <c r="T1622" t="s">
        <v>231</v>
      </c>
      <c r="AE1622">
        <v>0</v>
      </c>
      <c r="AF1622" s="16"/>
      <c r="AG1622">
        <v>0</v>
      </c>
      <c r="AI1622" t="s">
        <v>363</v>
      </c>
      <c r="AM1622">
        <v>0</v>
      </c>
      <c r="AN1622">
        <v>9.5243055555559994E-2</v>
      </c>
      <c r="AO1622">
        <v>0</v>
      </c>
      <c r="AP1622">
        <v>0</v>
      </c>
      <c r="AQ1622">
        <v>1001859812</v>
      </c>
      <c r="AR1622">
        <v>5124486</v>
      </c>
      <c r="AS1622">
        <v>3</v>
      </c>
    </row>
    <row r="1623" spans="1:45" x14ac:dyDescent="0.35">
      <c r="A1623">
        <v>6601796</v>
      </c>
      <c r="B1623">
        <v>0</v>
      </c>
      <c r="C1623">
        <v>10</v>
      </c>
      <c r="D1623" t="s">
        <v>203</v>
      </c>
      <c r="E1623" t="s">
        <v>1324</v>
      </c>
      <c r="F1623" t="s">
        <v>310</v>
      </c>
      <c r="G1623" t="s">
        <v>5212</v>
      </c>
      <c r="H1623">
        <v>4</v>
      </c>
      <c r="I1623">
        <v>2</v>
      </c>
      <c r="J1623">
        <v>0</v>
      </c>
      <c r="K1623">
        <v>2</v>
      </c>
      <c r="L1623" t="s">
        <v>355</v>
      </c>
      <c r="M1623">
        <v>0</v>
      </c>
      <c r="N1623" s="16">
        <v>45839</v>
      </c>
      <c r="O1623" s="16">
        <v>45839</v>
      </c>
      <c r="Q1623" t="s">
        <v>231</v>
      </c>
      <c r="R1623" t="s">
        <v>331</v>
      </c>
      <c r="S1623">
        <v>10014638</v>
      </c>
      <c r="T1623" t="s">
        <v>231</v>
      </c>
      <c r="AE1623">
        <v>0</v>
      </c>
      <c r="AG1623">
        <v>0</v>
      </c>
      <c r="AI1623" t="s">
        <v>363</v>
      </c>
      <c r="AM1623">
        <v>0</v>
      </c>
      <c r="AN1623">
        <v>9.5243055555559994E-2</v>
      </c>
      <c r="AO1623">
        <v>0</v>
      </c>
      <c r="AP1623">
        <v>0</v>
      </c>
      <c r="AQ1623">
        <v>1001859813</v>
      </c>
      <c r="AR1623">
        <v>5124487</v>
      </c>
      <c r="AS1623">
        <v>3</v>
      </c>
    </row>
    <row r="1624" spans="1:45" x14ac:dyDescent="0.35">
      <c r="A1624">
        <v>6601893</v>
      </c>
      <c r="B1624">
        <v>0</v>
      </c>
      <c r="C1624">
        <v>10</v>
      </c>
      <c r="D1624" t="s">
        <v>203</v>
      </c>
      <c r="E1624" t="s">
        <v>1324</v>
      </c>
      <c r="F1624" t="s">
        <v>310</v>
      </c>
      <c r="G1624" t="s">
        <v>5211</v>
      </c>
      <c r="H1624">
        <v>6</v>
      </c>
      <c r="I1624">
        <v>2</v>
      </c>
      <c r="J1624">
        <v>0</v>
      </c>
      <c r="K1624">
        <v>3</v>
      </c>
      <c r="L1624" t="s">
        <v>355</v>
      </c>
      <c r="M1624">
        <v>0</v>
      </c>
      <c r="N1624" s="16">
        <v>45870</v>
      </c>
      <c r="O1624" s="16">
        <v>45870</v>
      </c>
      <c r="Q1624" t="s">
        <v>178</v>
      </c>
      <c r="R1624" t="s">
        <v>392</v>
      </c>
      <c r="S1624">
        <v>10014644</v>
      </c>
      <c r="T1624" t="s">
        <v>178</v>
      </c>
      <c r="AE1624">
        <v>0</v>
      </c>
      <c r="AG1624">
        <v>0</v>
      </c>
      <c r="AI1624" t="s">
        <v>363</v>
      </c>
      <c r="AM1624">
        <v>0</v>
      </c>
      <c r="AN1624">
        <v>0.14285879629629999</v>
      </c>
      <c r="AO1624">
        <v>0</v>
      </c>
      <c r="AP1624">
        <v>0</v>
      </c>
      <c r="AQ1624">
        <v>1001859814</v>
      </c>
      <c r="AR1624">
        <v>5124488</v>
      </c>
      <c r="AS1624">
        <v>3</v>
      </c>
    </row>
    <row r="1625" spans="1:45" x14ac:dyDescent="0.35">
      <c r="A1625">
        <v>6601894</v>
      </c>
      <c r="B1625">
        <v>0</v>
      </c>
      <c r="C1625">
        <v>10</v>
      </c>
      <c r="D1625" t="s">
        <v>203</v>
      </c>
      <c r="E1625" t="s">
        <v>1324</v>
      </c>
      <c r="F1625" t="s">
        <v>310</v>
      </c>
      <c r="G1625" t="s">
        <v>5231</v>
      </c>
      <c r="H1625">
        <v>2</v>
      </c>
      <c r="I1625">
        <v>1</v>
      </c>
      <c r="J1625">
        <v>0</v>
      </c>
      <c r="K1625">
        <v>2</v>
      </c>
      <c r="L1625" t="s">
        <v>355</v>
      </c>
      <c r="M1625">
        <v>0</v>
      </c>
      <c r="N1625" s="16">
        <v>45870</v>
      </c>
      <c r="O1625" s="16">
        <v>45870</v>
      </c>
      <c r="Q1625" t="s">
        <v>178</v>
      </c>
      <c r="R1625" t="s">
        <v>392</v>
      </c>
      <c r="S1625">
        <v>10014644</v>
      </c>
      <c r="T1625" t="s">
        <v>178</v>
      </c>
      <c r="AE1625">
        <v>0</v>
      </c>
      <c r="AG1625">
        <v>0</v>
      </c>
      <c r="AI1625" t="s">
        <v>360</v>
      </c>
      <c r="AM1625">
        <v>0</v>
      </c>
      <c r="AN1625">
        <v>9.5243055555559994E-2</v>
      </c>
      <c r="AO1625">
        <v>0</v>
      </c>
      <c r="AP1625">
        <v>0</v>
      </c>
      <c r="AQ1625">
        <v>1001859855</v>
      </c>
      <c r="AR1625">
        <v>5124618</v>
      </c>
      <c r="AS1625">
        <v>2</v>
      </c>
    </row>
    <row r="1626" spans="1:45" x14ac:dyDescent="0.35">
      <c r="A1626">
        <v>6601940</v>
      </c>
      <c r="B1626">
        <v>0</v>
      </c>
      <c r="C1626">
        <v>10</v>
      </c>
      <c r="D1626" t="s">
        <v>367</v>
      </c>
      <c r="E1626" t="s">
        <v>1324</v>
      </c>
      <c r="F1626" t="s">
        <v>310</v>
      </c>
      <c r="G1626" t="s">
        <v>5209</v>
      </c>
      <c r="H1626">
        <v>16</v>
      </c>
      <c r="I1626">
        <v>2</v>
      </c>
      <c r="J1626">
        <v>0</v>
      </c>
      <c r="K1626">
        <v>8</v>
      </c>
      <c r="L1626" t="s">
        <v>355</v>
      </c>
      <c r="M1626">
        <v>0</v>
      </c>
      <c r="N1626" s="16">
        <v>45839</v>
      </c>
      <c r="O1626" s="16">
        <v>45839</v>
      </c>
      <c r="Q1626" t="s">
        <v>433</v>
      </c>
      <c r="R1626" t="s">
        <v>325</v>
      </c>
      <c r="S1626">
        <v>10017212</v>
      </c>
      <c r="T1626" t="s">
        <v>324</v>
      </c>
      <c r="AE1626">
        <v>0</v>
      </c>
      <c r="AG1626">
        <v>0</v>
      </c>
      <c r="AI1626" t="s">
        <v>363</v>
      </c>
      <c r="AM1626">
        <v>0</v>
      </c>
      <c r="AN1626">
        <v>9.5243055555559994E-2</v>
      </c>
      <c r="AO1626">
        <v>0</v>
      </c>
      <c r="AP1626">
        <v>0</v>
      </c>
      <c r="AQ1626">
        <v>1001859865</v>
      </c>
      <c r="AR1626">
        <v>5124500</v>
      </c>
      <c r="AS1626">
        <v>3</v>
      </c>
    </row>
    <row r="1627" spans="1:45" x14ac:dyDescent="0.35">
      <c r="A1627">
        <v>6601953</v>
      </c>
      <c r="B1627">
        <v>0</v>
      </c>
      <c r="C1627">
        <v>10</v>
      </c>
      <c r="D1627" t="s">
        <v>203</v>
      </c>
      <c r="E1627" t="s">
        <v>1324</v>
      </c>
      <c r="F1627" t="s">
        <v>310</v>
      </c>
      <c r="G1627" t="s">
        <v>5208</v>
      </c>
      <c r="H1627">
        <v>8</v>
      </c>
      <c r="I1627">
        <v>2</v>
      </c>
      <c r="J1627">
        <v>0</v>
      </c>
      <c r="K1627">
        <v>4</v>
      </c>
      <c r="L1627" t="s">
        <v>355</v>
      </c>
      <c r="M1627">
        <v>0</v>
      </c>
      <c r="N1627" s="16">
        <v>45859</v>
      </c>
      <c r="O1627" s="16">
        <v>45859</v>
      </c>
      <c r="Q1627" t="s">
        <v>218</v>
      </c>
      <c r="R1627" t="s">
        <v>279</v>
      </c>
      <c r="S1627">
        <v>10014633</v>
      </c>
      <c r="T1627" t="s">
        <v>218</v>
      </c>
      <c r="AE1627">
        <v>0</v>
      </c>
      <c r="AG1627">
        <v>0</v>
      </c>
      <c r="AI1627" t="s">
        <v>363</v>
      </c>
      <c r="AM1627">
        <v>0</v>
      </c>
      <c r="AN1627">
        <v>0.14285879629629999</v>
      </c>
      <c r="AO1627">
        <v>0</v>
      </c>
      <c r="AP1627">
        <v>0</v>
      </c>
      <c r="AQ1627">
        <v>1001859866</v>
      </c>
      <c r="AR1627">
        <v>5124501</v>
      </c>
      <c r="AS1627">
        <v>3</v>
      </c>
    </row>
    <row r="1628" spans="1:45" x14ac:dyDescent="0.35">
      <c r="A1628">
        <v>6601967</v>
      </c>
      <c r="B1628">
        <v>0</v>
      </c>
      <c r="C1628">
        <v>10</v>
      </c>
      <c r="D1628" t="s">
        <v>203</v>
      </c>
      <c r="E1628" t="s">
        <v>359</v>
      </c>
      <c r="F1628" t="s">
        <v>310</v>
      </c>
      <c r="G1628" t="s">
        <v>5207</v>
      </c>
      <c r="H1628">
        <v>6</v>
      </c>
      <c r="I1628">
        <v>2</v>
      </c>
      <c r="J1628">
        <v>0</v>
      </c>
      <c r="K1628">
        <v>3</v>
      </c>
      <c r="L1628" t="s">
        <v>355</v>
      </c>
      <c r="M1628">
        <v>0</v>
      </c>
      <c r="N1628" s="16">
        <v>45855</v>
      </c>
      <c r="O1628" s="16">
        <v>45855</v>
      </c>
      <c r="Q1628" t="s">
        <v>238</v>
      </c>
      <c r="R1628" t="s">
        <v>281</v>
      </c>
      <c r="S1628">
        <v>10014628</v>
      </c>
      <c r="T1628" t="s">
        <v>238</v>
      </c>
      <c r="AE1628">
        <v>0</v>
      </c>
      <c r="AG1628">
        <v>0</v>
      </c>
      <c r="AI1628" t="s">
        <v>358</v>
      </c>
      <c r="AM1628">
        <v>0</v>
      </c>
      <c r="AN1628">
        <v>0.23809027777778</v>
      </c>
      <c r="AO1628">
        <v>0</v>
      </c>
      <c r="AP1628">
        <v>0</v>
      </c>
      <c r="AQ1628">
        <v>1001859867</v>
      </c>
      <c r="AR1628">
        <v>5124502</v>
      </c>
      <c r="AS1628">
        <v>4</v>
      </c>
    </row>
    <row r="1629" spans="1:45" x14ac:dyDescent="0.35">
      <c r="A1629">
        <v>6601982</v>
      </c>
      <c r="B1629">
        <v>0</v>
      </c>
      <c r="C1629">
        <v>10</v>
      </c>
      <c r="D1629" t="s">
        <v>361</v>
      </c>
      <c r="E1629" t="s">
        <v>1324</v>
      </c>
      <c r="F1629" t="s">
        <v>310</v>
      </c>
      <c r="G1629" t="s">
        <v>5206</v>
      </c>
      <c r="H1629">
        <v>18</v>
      </c>
      <c r="I1629">
        <v>2</v>
      </c>
      <c r="J1629">
        <v>0</v>
      </c>
      <c r="K1629">
        <v>9</v>
      </c>
      <c r="L1629" t="s">
        <v>355</v>
      </c>
      <c r="M1629">
        <v>0</v>
      </c>
      <c r="N1629" s="16">
        <v>45873</v>
      </c>
      <c r="O1629" s="16">
        <v>45873</v>
      </c>
      <c r="Q1629" t="s">
        <v>284</v>
      </c>
      <c r="R1629" t="s">
        <v>285</v>
      </c>
      <c r="S1629">
        <v>10014654</v>
      </c>
      <c r="T1629" t="s">
        <v>284</v>
      </c>
      <c r="AE1629">
        <v>0</v>
      </c>
      <c r="AG1629">
        <v>0</v>
      </c>
      <c r="AI1629" t="s">
        <v>363</v>
      </c>
      <c r="AM1629">
        <v>0</v>
      </c>
      <c r="AN1629">
        <v>0.19047453703704001</v>
      </c>
      <c r="AO1629">
        <v>0</v>
      </c>
      <c r="AP1629">
        <v>0</v>
      </c>
      <c r="AQ1629">
        <v>1001859869</v>
      </c>
      <c r="AR1629">
        <v>5124504</v>
      </c>
      <c r="AS1629">
        <v>3</v>
      </c>
    </row>
    <row r="1630" spans="1:45" x14ac:dyDescent="0.35">
      <c r="A1630">
        <v>6601983</v>
      </c>
      <c r="B1630">
        <v>0</v>
      </c>
      <c r="C1630">
        <v>10</v>
      </c>
      <c r="D1630" t="s">
        <v>361</v>
      </c>
      <c r="E1630" t="s">
        <v>1324</v>
      </c>
      <c r="F1630" t="s">
        <v>310</v>
      </c>
      <c r="G1630" t="s">
        <v>5205</v>
      </c>
      <c r="H1630">
        <v>18</v>
      </c>
      <c r="I1630">
        <v>2</v>
      </c>
      <c r="J1630">
        <v>0</v>
      </c>
      <c r="K1630">
        <v>9</v>
      </c>
      <c r="L1630" t="s">
        <v>355</v>
      </c>
      <c r="M1630">
        <v>0</v>
      </c>
      <c r="N1630" s="16">
        <v>45873</v>
      </c>
      <c r="O1630" s="16">
        <v>45873</v>
      </c>
      <c r="Q1630" t="s">
        <v>284</v>
      </c>
      <c r="R1630" t="s">
        <v>285</v>
      </c>
      <c r="S1630">
        <v>10014654</v>
      </c>
      <c r="T1630" t="s">
        <v>284</v>
      </c>
      <c r="AE1630">
        <v>0</v>
      </c>
      <c r="AG1630">
        <v>0</v>
      </c>
      <c r="AI1630" t="s">
        <v>360</v>
      </c>
      <c r="AM1630">
        <v>0</v>
      </c>
      <c r="AN1630">
        <v>9.5243055555559994E-2</v>
      </c>
      <c r="AO1630">
        <v>0</v>
      </c>
      <c r="AP1630">
        <v>0</v>
      </c>
      <c r="AQ1630">
        <v>1001859873</v>
      </c>
      <c r="AR1630">
        <v>5124506</v>
      </c>
      <c r="AS1630">
        <v>2</v>
      </c>
    </row>
    <row r="1631" spans="1:45" x14ac:dyDescent="0.35">
      <c r="A1631">
        <v>6601984</v>
      </c>
      <c r="B1631">
        <v>0</v>
      </c>
      <c r="C1631">
        <v>10</v>
      </c>
      <c r="D1631" t="s">
        <v>361</v>
      </c>
      <c r="E1631" t="s">
        <v>1324</v>
      </c>
      <c r="F1631" t="s">
        <v>310</v>
      </c>
      <c r="G1631" t="s">
        <v>5204</v>
      </c>
      <c r="H1631">
        <v>20</v>
      </c>
      <c r="I1631">
        <v>2</v>
      </c>
      <c r="J1631">
        <v>0</v>
      </c>
      <c r="K1631">
        <v>10</v>
      </c>
      <c r="L1631" t="s">
        <v>355</v>
      </c>
      <c r="M1631">
        <v>0</v>
      </c>
      <c r="N1631" s="16">
        <v>45873</v>
      </c>
      <c r="O1631" s="16">
        <v>45873</v>
      </c>
      <c r="Q1631" t="s">
        <v>284</v>
      </c>
      <c r="R1631" t="s">
        <v>285</v>
      </c>
      <c r="S1631">
        <v>10014654</v>
      </c>
      <c r="T1631" t="s">
        <v>284</v>
      </c>
      <c r="AE1631">
        <v>0</v>
      </c>
      <c r="AG1631">
        <v>0</v>
      </c>
      <c r="AI1631" t="s">
        <v>363</v>
      </c>
      <c r="AM1631">
        <v>0</v>
      </c>
      <c r="AN1631">
        <v>0.14285879629629999</v>
      </c>
      <c r="AO1631">
        <v>0</v>
      </c>
      <c r="AP1631">
        <v>0</v>
      </c>
      <c r="AQ1631">
        <v>1001859874</v>
      </c>
      <c r="AR1631">
        <v>5124507</v>
      </c>
      <c r="AS1631">
        <v>3</v>
      </c>
    </row>
    <row r="1632" spans="1:45" x14ac:dyDescent="0.35">
      <c r="A1632">
        <v>6601986</v>
      </c>
      <c r="B1632">
        <v>0</v>
      </c>
      <c r="C1632">
        <v>10</v>
      </c>
      <c r="D1632" t="s">
        <v>203</v>
      </c>
      <c r="E1632" t="s">
        <v>1324</v>
      </c>
      <c r="F1632" t="s">
        <v>310</v>
      </c>
      <c r="G1632" t="s">
        <v>5203</v>
      </c>
      <c r="H1632">
        <v>4</v>
      </c>
      <c r="I1632">
        <v>2</v>
      </c>
      <c r="J1632">
        <v>0</v>
      </c>
      <c r="K1632">
        <v>2</v>
      </c>
      <c r="L1632" t="s">
        <v>355</v>
      </c>
      <c r="M1632">
        <v>0</v>
      </c>
      <c r="N1632" s="16">
        <v>45839</v>
      </c>
      <c r="O1632" s="16">
        <v>45839</v>
      </c>
      <c r="Q1632" t="s">
        <v>231</v>
      </c>
      <c r="R1632" t="s">
        <v>331</v>
      </c>
      <c r="S1632">
        <v>10014638</v>
      </c>
      <c r="T1632" t="s">
        <v>231</v>
      </c>
      <c r="AE1632">
        <v>0</v>
      </c>
      <c r="AG1632">
        <v>0</v>
      </c>
      <c r="AI1632" t="s">
        <v>360</v>
      </c>
      <c r="AM1632">
        <v>0</v>
      </c>
      <c r="AN1632">
        <v>9.5243055555559994E-2</v>
      </c>
      <c r="AO1632">
        <v>0</v>
      </c>
      <c r="AP1632">
        <v>0</v>
      </c>
      <c r="AQ1632">
        <v>1001859876</v>
      </c>
      <c r="AR1632">
        <v>5124509</v>
      </c>
      <c r="AS1632">
        <v>2</v>
      </c>
    </row>
    <row r="1633" spans="1:45" x14ac:dyDescent="0.35">
      <c r="A1633">
        <v>6601988</v>
      </c>
      <c r="B1633">
        <v>0</v>
      </c>
      <c r="C1633">
        <v>10</v>
      </c>
      <c r="D1633" t="s">
        <v>203</v>
      </c>
      <c r="E1633" t="s">
        <v>1324</v>
      </c>
      <c r="F1633" t="s">
        <v>310</v>
      </c>
      <c r="G1633" t="s">
        <v>5202</v>
      </c>
      <c r="H1633">
        <v>4</v>
      </c>
      <c r="I1633">
        <v>2</v>
      </c>
      <c r="J1633">
        <v>0</v>
      </c>
      <c r="K1633">
        <v>2</v>
      </c>
      <c r="L1633" t="s">
        <v>355</v>
      </c>
      <c r="M1633">
        <v>0</v>
      </c>
      <c r="N1633" s="16">
        <v>45839</v>
      </c>
      <c r="O1633" s="16">
        <v>45839</v>
      </c>
      <c r="Q1633" t="s">
        <v>187</v>
      </c>
      <c r="R1633" t="s">
        <v>328</v>
      </c>
      <c r="S1633">
        <v>10014643</v>
      </c>
      <c r="T1633" t="s">
        <v>187</v>
      </c>
      <c r="AE1633">
        <v>0</v>
      </c>
      <c r="AG1633">
        <v>0</v>
      </c>
      <c r="AI1633" t="s">
        <v>363</v>
      </c>
      <c r="AM1633">
        <v>0</v>
      </c>
      <c r="AN1633">
        <v>0.125</v>
      </c>
      <c r="AO1633">
        <v>0</v>
      </c>
      <c r="AP1633">
        <v>0</v>
      </c>
      <c r="AQ1633">
        <v>1001860040</v>
      </c>
      <c r="AR1633">
        <v>5124828</v>
      </c>
      <c r="AS1633">
        <v>3</v>
      </c>
    </row>
    <row r="1634" spans="1:45" x14ac:dyDescent="0.35">
      <c r="A1634">
        <v>6601990</v>
      </c>
      <c r="B1634">
        <v>0</v>
      </c>
      <c r="C1634">
        <v>10</v>
      </c>
      <c r="D1634" t="s">
        <v>203</v>
      </c>
      <c r="E1634" t="s">
        <v>1324</v>
      </c>
      <c r="F1634" t="s">
        <v>310</v>
      </c>
      <c r="G1634" t="s">
        <v>5201</v>
      </c>
      <c r="H1634">
        <v>2</v>
      </c>
      <c r="I1634">
        <v>2</v>
      </c>
      <c r="J1634">
        <v>0</v>
      </c>
      <c r="K1634">
        <v>1</v>
      </c>
      <c r="L1634" t="s">
        <v>355</v>
      </c>
      <c r="M1634">
        <v>0</v>
      </c>
      <c r="N1634" s="16">
        <v>45839</v>
      </c>
      <c r="O1634" s="16">
        <v>45839</v>
      </c>
      <c r="Q1634" t="s">
        <v>178</v>
      </c>
      <c r="R1634" t="s">
        <v>392</v>
      </c>
      <c r="S1634">
        <v>10014644</v>
      </c>
      <c r="T1634" t="s">
        <v>178</v>
      </c>
      <c r="AE1634">
        <v>0</v>
      </c>
      <c r="AG1634">
        <v>0</v>
      </c>
      <c r="AI1634" t="s">
        <v>363</v>
      </c>
      <c r="AM1634">
        <v>0</v>
      </c>
      <c r="AN1634">
        <v>2.380787037037E-2</v>
      </c>
      <c r="AO1634">
        <v>0</v>
      </c>
      <c r="AP1634">
        <v>0</v>
      </c>
      <c r="AQ1634">
        <v>1001860041</v>
      </c>
      <c r="AR1634">
        <v>5124829</v>
      </c>
      <c r="AS1634">
        <v>3</v>
      </c>
    </row>
    <row r="1635" spans="1:45" x14ac:dyDescent="0.35">
      <c r="A1635">
        <v>6601993</v>
      </c>
      <c r="B1635">
        <v>0</v>
      </c>
      <c r="C1635">
        <v>10</v>
      </c>
      <c r="D1635" t="s">
        <v>203</v>
      </c>
      <c r="E1635" t="s">
        <v>1324</v>
      </c>
      <c r="F1635" t="s">
        <v>310</v>
      </c>
      <c r="G1635" t="s">
        <v>5200</v>
      </c>
      <c r="H1635">
        <v>6</v>
      </c>
      <c r="I1635">
        <v>2</v>
      </c>
      <c r="J1635">
        <v>0</v>
      </c>
      <c r="K1635">
        <v>3</v>
      </c>
      <c r="L1635" t="s">
        <v>355</v>
      </c>
      <c r="M1635">
        <v>0</v>
      </c>
      <c r="N1635" s="16">
        <v>45839</v>
      </c>
      <c r="O1635" s="16">
        <v>45839</v>
      </c>
      <c r="Q1635" t="s">
        <v>221</v>
      </c>
      <c r="R1635" t="s">
        <v>309</v>
      </c>
      <c r="S1635">
        <v>10014650</v>
      </c>
      <c r="T1635" t="s">
        <v>221</v>
      </c>
      <c r="AE1635">
        <v>0</v>
      </c>
      <c r="AG1635">
        <v>0</v>
      </c>
      <c r="AI1635" t="s">
        <v>363</v>
      </c>
      <c r="AM1635">
        <v>0</v>
      </c>
      <c r="AN1635">
        <v>9.5243055555559994E-2</v>
      </c>
      <c r="AO1635">
        <v>0</v>
      </c>
      <c r="AP1635">
        <v>0</v>
      </c>
      <c r="AQ1635">
        <v>1001860042</v>
      </c>
      <c r="AR1635">
        <v>5124830</v>
      </c>
      <c r="AS1635">
        <v>3</v>
      </c>
    </row>
    <row r="1636" spans="1:45" x14ac:dyDescent="0.35">
      <c r="A1636">
        <v>6602275</v>
      </c>
      <c r="B1636">
        <v>0</v>
      </c>
      <c r="C1636">
        <v>10</v>
      </c>
      <c r="D1636" t="s">
        <v>377</v>
      </c>
      <c r="E1636" t="s">
        <v>1324</v>
      </c>
      <c r="F1636" t="s">
        <v>251</v>
      </c>
      <c r="G1636" t="s">
        <v>947</v>
      </c>
      <c r="H1636">
        <v>2</v>
      </c>
      <c r="I1636">
        <v>1</v>
      </c>
      <c r="J1636">
        <v>0</v>
      </c>
      <c r="K1636">
        <v>2</v>
      </c>
      <c r="L1636" t="s">
        <v>355</v>
      </c>
      <c r="M1636">
        <v>0</v>
      </c>
      <c r="N1636" s="16">
        <v>45828</v>
      </c>
      <c r="O1636" s="16">
        <v>45828</v>
      </c>
      <c r="Q1636" t="s">
        <v>201</v>
      </c>
      <c r="R1636" t="s">
        <v>334</v>
      </c>
      <c r="S1636">
        <v>10014602</v>
      </c>
      <c r="T1636" t="s">
        <v>201</v>
      </c>
      <c r="AE1636">
        <v>0</v>
      </c>
      <c r="AG1636">
        <v>0</v>
      </c>
      <c r="AI1636" t="s">
        <v>363</v>
      </c>
      <c r="AM1636">
        <v>0</v>
      </c>
      <c r="AN1636">
        <v>0.125</v>
      </c>
      <c r="AO1636">
        <v>0</v>
      </c>
      <c r="AP1636">
        <v>0</v>
      </c>
      <c r="AQ1636">
        <v>1001860103</v>
      </c>
      <c r="AR1636">
        <v>5124831</v>
      </c>
      <c r="AS1636">
        <v>3</v>
      </c>
    </row>
    <row r="1637" spans="1:45" x14ac:dyDescent="0.35">
      <c r="A1637">
        <v>6602320</v>
      </c>
      <c r="B1637">
        <v>0</v>
      </c>
      <c r="C1637">
        <v>10</v>
      </c>
      <c r="D1637" t="s">
        <v>203</v>
      </c>
      <c r="E1637" t="s">
        <v>1324</v>
      </c>
      <c r="F1637" t="s">
        <v>310</v>
      </c>
      <c r="G1637" t="s">
        <v>5198</v>
      </c>
      <c r="H1637">
        <v>16</v>
      </c>
      <c r="I1637">
        <v>2</v>
      </c>
      <c r="J1637">
        <v>0</v>
      </c>
      <c r="K1637">
        <v>8</v>
      </c>
      <c r="L1637" t="s">
        <v>355</v>
      </c>
      <c r="M1637">
        <v>0</v>
      </c>
      <c r="N1637" s="16">
        <v>45839</v>
      </c>
      <c r="O1637" s="16">
        <v>45839</v>
      </c>
      <c r="Q1637" t="s">
        <v>137</v>
      </c>
      <c r="R1637" t="s">
        <v>388</v>
      </c>
      <c r="S1637">
        <v>10014595</v>
      </c>
      <c r="T1637" t="s">
        <v>137</v>
      </c>
      <c r="AE1637">
        <v>0</v>
      </c>
      <c r="AF1637" s="16"/>
      <c r="AG1637">
        <v>0</v>
      </c>
      <c r="AI1637" t="s">
        <v>363</v>
      </c>
      <c r="AM1637">
        <v>0</v>
      </c>
      <c r="AN1637">
        <v>0.14285879629629999</v>
      </c>
      <c r="AO1637">
        <v>0</v>
      </c>
      <c r="AP1637">
        <v>0</v>
      </c>
      <c r="AQ1637">
        <v>1001860104</v>
      </c>
      <c r="AR1637">
        <v>5124832</v>
      </c>
      <c r="AS1637">
        <v>3</v>
      </c>
    </row>
    <row r="1638" spans="1:45" x14ac:dyDescent="0.35">
      <c r="A1638">
        <v>6602338</v>
      </c>
      <c r="B1638">
        <v>0</v>
      </c>
      <c r="C1638">
        <v>10</v>
      </c>
      <c r="D1638" t="s">
        <v>361</v>
      </c>
      <c r="E1638" t="s">
        <v>359</v>
      </c>
      <c r="F1638" t="s">
        <v>310</v>
      </c>
      <c r="G1638" t="s">
        <v>5197</v>
      </c>
      <c r="H1638">
        <v>20</v>
      </c>
      <c r="I1638">
        <v>2</v>
      </c>
      <c r="J1638">
        <v>0</v>
      </c>
      <c r="K1638">
        <v>10</v>
      </c>
      <c r="L1638" t="s">
        <v>355</v>
      </c>
      <c r="M1638">
        <v>0</v>
      </c>
      <c r="N1638" s="16">
        <v>45855</v>
      </c>
      <c r="O1638" s="16">
        <v>45855</v>
      </c>
      <c r="Q1638" t="s">
        <v>131</v>
      </c>
      <c r="R1638" t="s">
        <v>335</v>
      </c>
      <c r="S1638">
        <v>10014603</v>
      </c>
      <c r="T1638" t="s">
        <v>131</v>
      </c>
      <c r="AE1638">
        <v>0</v>
      </c>
      <c r="AG1638">
        <v>0</v>
      </c>
      <c r="AI1638" t="s">
        <v>363</v>
      </c>
      <c r="AM1638">
        <v>0</v>
      </c>
      <c r="AN1638">
        <v>4.7615740740740001E-2</v>
      </c>
      <c r="AO1638">
        <v>0</v>
      </c>
      <c r="AP1638">
        <v>0</v>
      </c>
      <c r="AQ1638">
        <v>1001860106</v>
      </c>
      <c r="AR1638">
        <v>5124834</v>
      </c>
      <c r="AS1638">
        <v>3</v>
      </c>
    </row>
    <row r="1639" spans="1:45" x14ac:dyDescent="0.35">
      <c r="A1639">
        <v>6602338</v>
      </c>
      <c r="B1639">
        <v>0</v>
      </c>
      <c r="C1639">
        <v>20</v>
      </c>
      <c r="D1639" t="s">
        <v>362</v>
      </c>
      <c r="E1639" t="s">
        <v>359</v>
      </c>
      <c r="F1639" t="s">
        <v>310</v>
      </c>
      <c r="G1639" t="s">
        <v>5197</v>
      </c>
      <c r="H1639">
        <v>16</v>
      </c>
      <c r="I1639">
        <v>2</v>
      </c>
      <c r="J1639">
        <v>0</v>
      </c>
      <c r="K1639">
        <v>8</v>
      </c>
      <c r="L1639" t="s">
        <v>355</v>
      </c>
      <c r="M1639">
        <v>0</v>
      </c>
      <c r="N1639" s="16">
        <v>45855</v>
      </c>
      <c r="O1639" s="16">
        <v>45855</v>
      </c>
      <c r="Q1639" t="s">
        <v>131</v>
      </c>
      <c r="R1639" t="s">
        <v>335</v>
      </c>
      <c r="S1639">
        <v>10014603</v>
      </c>
      <c r="T1639" t="s">
        <v>131</v>
      </c>
      <c r="AE1639">
        <v>0</v>
      </c>
      <c r="AG1639">
        <v>0</v>
      </c>
      <c r="AI1639" t="s">
        <v>363</v>
      </c>
      <c r="AM1639">
        <v>0</v>
      </c>
      <c r="AN1639">
        <v>0.33333333333332998</v>
      </c>
      <c r="AO1639">
        <v>0</v>
      </c>
      <c r="AP1639">
        <v>0</v>
      </c>
      <c r="AQ1639">
        <v>1001860108</v>
      </c>
      <c r="AR1639">
        <v>5124836</v>
      </c>
      <c r="AS1639">
        <v>3</v>
      </c>
    </row>
    <row r="1640" spans="1:45" x14ac:dyDescent="0.35">
      <c r="A1640">
        <v>6602339</v>
      </c>
      <c r="B1640">
        <v>0</v>
      </c>
      <c r="C1640">
        <v>10</v>
      </c>
      <c r="D1640" t="s">
        <v>361</v>
      </c>
      <c r="E1640" t="s">
        <v>359</v>
      </c>
      <c r="F1640" t="s">
        <v>310</v>
      </c>
      <c r="G1640" t="s">
        <v>5197</v>
      </c>
      <c r="H1640">
        <v>20</v>
      </c>
      <c r="I1640">
        <v>2</v>
      </c>
      <c r="J1640">
        <v>0</v>
      </c>
      <c r="K1640">
        <v>10</v>
      </c>
      <c r="L1640" t="s">
        <v>355</v>
      </c>
      <c r="M1640">
        <v>0</v>
      </c>
      <c r="N1640" s="16">
        <v>45869</v>
      </c>
      <c r="O1640" s="16">
        <v>45869</v>
      </c>
      <c r="Q1640" t="s">
        <v>240</v>
      </c>
      <c r="R1640" t="s">
        <v>304</v>
      </c>
      <c r="S1640">
        <v>10014607</v>
      </c>
      <c r="T1640" t="s">
        <v>240</v>
      </c>
      <c r="AE1640">
        <v>0</v>
      </c>
      <c r="AG1640">
        <v>0</v>
      </c>
      <c r="AI1640" t="s">
        <v>363</v>
      </c>
      <c r="AM1640">
        <v>0</v>
      </c>
      <c r="AN1640">
        <v>4.7615740740740001E-2</v>
      </c>
      <c r="AO1640">
        <v>0</v>
      </c>
      <c r="AP1640">
        <v>0</v>
      </c>
      <c r="AQ1640">
        <v>1001860109</v>
      </c>
      <c r="AR1640">
        <v>5124837</v>
      </c>
      <c r="AS1640">
        <v>3</v>
      </c>
    </row>
    <row r="1641" spans="1:45" x14ac:dyDescent="0.35">
      <c r="A1641">
        <v>6602339</v>
      </c>
      <c r="B1641">
        <v>0</v>
      </c>
      <c r="C1641">
        <v>20</v>
      </c>
      <c r="D1641" t="s">
        <v>362</v>
      </c>
      <c r="E1641" t="s">
        <v>359</v>
      </c>
      <c r="F1641" t="s">
        <v>310</v>
      </c>
      <c r="G1641" t="s">
        <v>5197</v>
      </c>
      <c r="H1641">
        <v>16</v>
      </c>
      <c r="I1641">
        <v>2</v>
      </c>
      <c r="J1641">
        <v>0</v>
      </c>
      <c r="K1641">
        <v>8</v>
      </c>
      <c r="L1641" t="s">
        <v>355</v>
      </c>
      <c r="M1641">
        <v>0</v>
      </c>
      <c r="N1641" s="16">
        <v>45869</v>
      </c>
      <c r="O1641" s="16">
        <v>45869</v>
      </c>
      <c r="Q1641" t="s">
        <v>240</v>
      </c>
      <c r="R1641" t="s">
        <v>304</v>
      </c>
      <c r="S1641">
        <v>10014607</v>
      </c>
      <c r="T1641" t="s">
        <v>240</v>
      </c>
      <c r="AE1641">
        <v>0</v>
      </c>
      <c r="AG1641">
        <v>0</v>
      </c>
      <c r="AI1641" t="s">
        <v>360</v>
      </c>
      <c r="AM1641">
        <v>0</v>
      </c>
      <c r="AN1641">
        <v>0.41666666666667002</v>
      </c>
      <c r="AO1641">
        <v>0</v>
      </c>
      <c r="AP1641">
        <v>0</v>
      </c>
      <c r="AQ1641">
        <v>1001860110</v>
      </c>
      <c r="AR1641">
        <v>5124838</v>
      </c>
      <c r="AS1641">
        <v>2</v>
      </c>
    </row>
    <row r="1642" spans="1:45" x14ac:dyDescent="0.35">
      <c r="A1642">
        <v>6602401</v>
      </c>
      <c r="B1642">
        <v>0</v>
      </c>
      <c r="C1642">
        <v>10</v>
      </c>
      <c r="D1642" t="s">
        <v>203</v>
      </c>
      <c r="E1642" t="s">
        <v>1324</v>
      </c>
      <c r="F1642" t="s">
        <v>310</v>
      </c>
      <c r="G1642" t="s">
        <v>5196</v>
      </c>
      <c r="H1642">
        <v>10</v>
      </c>
      <c r="I1642">
        <v>2</v>
      </c>
      <c r="J1642">
        <v>0</v>
      </c>
      <c r="K1642">
        <v>5</v>
      </c>
      <c r="L1642" t="s">
        <v>355</v>
      </c>
      <c r="M1642">
        <v>0</v>
      </c>
      <c r="N1642" s="16">
        <v>45839</v>
      </c>
      <c r="O1642" s="16">
        <v>45839</v>
      </c>
      <c r="Q1642" t="s">
        <v>134</v>
      </c>
      <c r="R1642" t="s">
        <v>271</v>
      </c>
      <c r="S1642">
        <v>10014658</v>
      </c>
      <c r="T1642" t="s">
        <v>134</v>
      </c>
      <c r="AE1642">
        <v>0</v>
      </c>
      <c r="AG1642">
        <v>0</v>
      </c>
      <c r="AI1642" t="s">
        <v>360</v>
      </c>
      <c r="AM1642">
        <v>0</v>
      </c>
      <c r="AN1642">
        <v>0.19047453703704001</v>
      </c>
      <c r="AO1642">
        <v>0</v>
      </c>
      <c r="AP1642">
        <v>0</v>
      </c>
      <c r="AQ1642">
        <v>1001860111</v>
      </c>
      <c r="AR1642">
        <v>5124839</v>
      </c>
      <c r="AS1642">
        <v>2</v>
      </c>
    </row>
    <row r="1643" spans="1:45" x14ac:dyDescent="0.35">
      <c r="A1643">
        <v>6602401</v>
      </c>
      <c r="B1643">
        <v>0</v>
      </c>
      <c r="C1643">
        <v>20</v>
      </c>
      <c r="D1643" t="s">
        <v>364</v>
      </c>
      <c r="E1643" t="s">
        <v>1324</v>
      </c>
      <c r="F1643" t="s">
        <v>310</v>
      </c>
      <c r="G1643" t="s">
        <v>5196</v>
      </c>
      <c r="H1643">
        <v>4</v>
      </c>
      <c r="I1643">
        <v>2</v>
      </c>
      <c r="J1643">
        <v>0</v>
      </c>
      <c r="K1643">
        <v>2</v>
      </c>
      <c r="L1643" t="s">
        <v>355</v>
      </c>
      <c r="M1643">
        <v>0</v>
      </c>
      <c r="N1643" s="16">
        <v>45839</v>
      </c>
      <c r="O1643" s="16">
        <v>45839</v>
      </c>
      <c r="Q1643" t="s">
        <v>134</v>
      </c>
      <c r="R1643" t="s">
        <v>271</v>
      </c>
      <c r="S1643">
        <v>10014658</v>
      </c>
      <c r="T1643" t="s">
        <v>134</v>
      </c>
      <c r="AE1643">
        <v>0</v>
      </c>
      <c r="AG1643">
        <v>0</v>
      </c>
      <c r="AI1643" t="s">
        <v>363</v>
      </c>
      <c r="AM1643">
        <v>0</v>
      </c>
      <c r="AN1643">
        <v>4.7615740740740001E-2</v>
      </c>
      <c r="AO1643">
        <v>0</v>
      </c>
      <c r="AP1643">
        <v>0</v>
      </c>
      <c r="AQ1643">
        <v>1001860112</v>
      </c>
      <c r="AR1643">
        <v>5124840</v>
      </c>
      <c r="AS1643">
        <v>3</v>
      </c>
    </row>
    <row r="1644" spans="1:45" x14ac:dyDescent="0.35">
      <c r="A1644">
        <v>6602408</v>
      </c>
      <c r="B1644">
        <v>0</v>
      </c>
      <c r="C1644">
        <v>10</v>
      </c>
      <c r="D1644" t="s">
        <v>203</v>
      </c>
      <c r="E1644" t="s">
        <v>1324</v>
      </c>
      <c r="F1644" t="s">
        <v>310</v>
      </c>
      <c r="G1644" t="s">
        <v>5195</v>
      </c>
      <c r="H1644">
        <v>2</v>
      </c>
      <c r="I1644">
        <v>1</v>
      </c>
      <c r="J1644">
        <v>0</v>
      </c>
      <c r="K1644">
        <v>2</v>
      </c>
      <c r="L1644" t="s">
        <v>355</v>
      </c>
      <c r="M1644">
        <v>0</v>
      </c>
      <c r="N1644" s="16">
        <v>45845</v>
      </c>
      <c r="O1644" s="16">
        <v>45845</v>
      </c>
      <c r="Q1644" t="s">
        <v>134</v>
      </c>
      <c r="R1644" t="s">
        <v>271</v>
      </c>
      <c r="S1644">
        <v>10014658</v>
      </c>
      <c r="T1644" t="s">
        <v>134</v>
      </c>
      <c r="AE1644">
        <v>0</v>
      </c>
      <c r="AF1644" s="16"/>
      <c r="AG1644">
        <v>0</v>
      </c>
      <c r="AI1644" t="s">
        <v>363</v>
      </c>
      <c r="AM1644">
        <v>0</v>
      </c>
      <c r="AN1644">
        <v>9.5243055555559994E-2</v>
      </c>
      <c r="AO1644">
        <v>0</v>
      </c>
      <c r="AP1644">
        <v>0</v>
      </c>
      <c r="AQ1644">
        <v>1001860113</v>
      </c>
      <c r="AR1644">
        <v>5124841</v>
      </c>
      <c r="AS1644">
        <v>3</v>
      </c>
    </row>
    <row r="1645" spans="1:45" x14ac:dyDescent="0.35">
      <c r="A1645">
        <v>6602411</v>
      </c>
      <c r="B1645">
        <v>0</v>
      </c>
      <c r="C1645">
        <v>10</v>
      </c>
      <c r="D1645" t="s">
        <v>203</v>
      </c>
      <c r="E1645" t="s">
        <v>1324</v>
      </c>
      <c r="F1645" t="s">
        <v>310</v>
      </c>
      <c r="G1645" t="s">
        <v>5194</v>
      </c>
      <c r="H1645">
        <v>6</v>
      </c>
      <c r="I1645">
        <v>2</v>
      </c>
      <c r="J1645">
        <v>0</v>
      </c>
      <c r="K1645">
        <v>3</v>
      </c>
      <c r="L1645" t="s">
        <v>355</v>
      </c>
      <c r="M1645">
        <v>0</v>
      </c>
      <c r="N1645" s="16">
        <v>45845</v>
      </c>
      <c r="O1645" s="16">
        <v>45845</v>
      </c>
      <c r="Q1645" t="s">
        <v>165</v>
      </c>
      <c r="R1645" t="s">
        <v>273</v>
      </c>
      <c r="S1645">
        <v>10017653</v>
      </c>
      <c r="T1645" t="s">
        <v>272</v>
      </c>
      <c r="AE1645">
        <v>0</v>
      </c>
      <c r="AG1645">
        <v>0</v>
      </c>
      <c r="AI1645" t="s">
        <v>363</v>
      </c>
      <c r="AM1645">
        <v>0</v>
      </c>
      <c r="AN1645">
        <v>2.380787037037E-2</v>
      </c>
      <c r="AO1645">
        <v>0</v>
      </c>
      <c r="AP1645">
        <v>0</v>
      </c>
      <c r="AQ1645">
        <v>1001860167</v>
      </c>
      <c r="AR1645">
        <v>5124995</v>
      </c>
      <c r="AS1645">
        <v>3</v>
      </c>
    </row>
    <row r="1646" spans="1:45" x14ac:dyDescent="0.35">
      <c r="A1646">
        <v>6602411</v>
      </c>
      <c r="B1646">
        <v>0</v>
      </c>
      <c r="C1646">
        <v>20</v>
      </c>
      <c r="D1646" t="s">
        <v>361</v>
      </c>
      <c r="E1646" t="s">
        <v>1324</v>
      </c>
      <c r="F1646" t="s">
        <v>310</v>
      </c>
      <c r="G1646" t="s">
        <v>5194</v>
      </c>
      <c r="H1646">
        <v>12</v>
      </c>
      <c r="I1646">
        <v>2</v>
      </c>
      <c r="J1646">
        <v>0</v>
      </c>
      <c r="K1646">
        <v>6</v>
      </c>
      <c r="L1646" t="s">
        <v>355</v>
      </c>
      <c r="M1646">
        <v>0</v>
      </c>
      <c r="N1646" s="16">
        <v>45845</v>
      </c>
      <c r="O1646" s="16">
        <v>45845</v>
      </c>
      <c r="Q1646" t="s">
        <v>165</v>
      </c>
      <c r="R1646" t="s">
        <v>273</v>
      </c>
      <c r="S1646">
        <v>10017653</v>
      </c>
      <c r="T1646" t="s">
        <v>272</v>
      </c>
      <c r="AE1646">
        <v>0</v>
      </c>
      <c r="AG1646">
        <v>0</v>
      </c>
      <c r="AI1646" t="s">
        <v>363</v>
      </c>
      <c r="AM1646">
        <v>0</v>
      </c>
      <c r="AN1646">
        <v>0.28571759259259</v>
      </c>
      <c r="AO1646">
        <v>0</v>
      </c>
      <c r="AP1646">
        <v>0</v>
      </c>
      <c r="AQ1646">
        <v>1001860168</v>
      </c>
      <c r="AR1646">
        <v>5124996</v>
      </c>
      <c r="AS1646">
        <v>3</v>
      </c>
    </row>
    <row r="1647" spans="1:45" x14ac:dyDescent="0.35">
      <c r="A1647">
        <v>6602413</v>
      </c>
      <c r="B1647">
        <v>0</v>
      </c>
      <c r="C1647">
        <v>10</v>
      </c>
      <c r="D1647" t="s">
        <v>361</v>
      </c>
      <c r="E1647" t="s">
        <v>1324</v>
      </c>
      <c r="F1647" t="s">
        <v>310</v>
      </c>
      <c r="G1647" t="s">
        <v>5193</v>
      </c>
      <c r="H1647">
        <v>4</v>
      </c>
      <c r="I1647">
        <v>2</v>
      </c>
      <c r="J1647">
        <v>0</v>
      </c>
      <c r="K1647">
        <v>2</v>
      </c>
      <c r="L1647" t="s">
        <v>355</v>
      </c>
      <c r="M1647">
        <v>0</v>
      </c>
      <c r="N1647" s="16">
        <v>45845</v>
      </c>
      <c r="O1647" s="16">
        <v>45845</v>
      </c>
      <c r="Q1647" t="s">
        <v>165</v>
      </c>
      <c r="R1647" t="s">
        <v>273</v>
      </c>
      <c r="S1647">
        <v>10017653</v>
      </c>
      <c r="T1647" t="s">
        <v>272</v>
      </c>
      <c r="AE1647">
        <v>0</v>
      </c>
      <c r="AG1647">
        <v>0</v>
      </c>
      <c r="AI1647" t="s">
        <v>363</v>
      </c>
      <c r="AM1647">
        <v>0</v>
      </c>
      <c r="AN1647">
        <v>0.19047453703704001</v>
      </c>
      <c r="AO1647">
        <v>0</v>
      </c>
      <c r="AP1647">
        <v>0</v>
      </c>
      <c r="AQ1647">
        <v>1001860176</v>
      </c>
      <c r="AR1647">
        <v>5125006</v>
      </c>
      <c r="AS1647">
        <v>3</v>
      </c>
    </row>
    <row r="1648" spans="1:45" x14ac:dyDescent="0.35">
      <c r="A1648">
        <v>6602414</v>
      </c>
      <c r="B1648">
        <v>0</v>
      </c>
      <c r="C1648">
        <v>10</v>
      </c>
      <c r="D1648" t="s">
        <v>203</v>
      </c>
      <c r="E1648" t="s">
        <v>1324</v>
      </c>
      <c r="F1648" t="s">
        <v>310</v>
      </c>
      <c r="G1648" t="s">
        <v>5192</v>
      </c>
      <c r="H1648">
        <v>12</v>
      </c>
      <c r="I1648">
        <v>2</v>
      </c>
      <c r="J1648">
        <v>0</v>
      </c>
      <c r="K1648">
        <v>6</v>
      </c>
      <c r="L1648" t="s">
        <v>355</v>
      </c>
      <c r="M1648">
        <v>0</v>
      </c>
      <c r="N1648" s="16">
        <v>45845</v>
      </c>
      <c r="O1648" s="16">
        <v>45845</v>
      </c>
      <c r="Q1648" t="s">
        <v>165</v>
      </c>
      <c r="R1648" t="s">
        <v>273</v>
      </c>
      <c r="S1648">
        <v>10017653</v>
      </c>
      <c r="T1648" t="s">
        <v>272</v>
      </c>
      <c r="AE1648">
        <v>0</v>
      </c>
      <c r="AG1648">
        <v>0</v>
      </c>
      <c r="AI1648" t="s">
        <v>360</v>
      </c>
      <c r="AM1648">
        <v>0</v>
      </c>
      <c r="AN1648">
        <v>0.38094907407407003</v>
      </c>
      <c r="AO1648">
        <v>0</v>
      </c>
      <c r="AP1648">
        <v>0</v>
      </c>
      <c r="AQ1648">
        <v>1001860336</v>
      </c>
      <c r="AR1648">
        <v>5125471</v>
      </c>
      <c r="AS1648">
        <v>2</v>
      </c>
    </row>
    <row r="1649" spans="1:45" x14ac:dyDescent="0.35">
      <c r="A1649">
        <v>6602449</v>
      </c>
      <c r="B1649">
        <v>0</v>
      </c>
      <c r="C1649">
        <v>10</v>
      </c>
      <c r="D1649" t="s">
        <v>203</v>
      </c>
      <c r="E1649" t="s">
        <v>1324</v>
      </c>
      <c r="F1649" t="s">
        <v>310</v>
      </c>
      <c r="G1649" t="s">
        <v>5190</v>
      </c>
      <c r="H1649">
        <v>4</v>
      </c>
      <c r="I1649">
        <v>2</v>
      </c>
      <c r="J1649">
        <v>0</v>
      </c>
      <c r="K1649">
        <v>2</v>
      </c>
      <c r="L1649" t="s">
        <v>355</v>
      </c>
      <c r="M1649">
        <v>0</v>
      </c>
      <c r="N1649" s="16">
        <v>45870</v>
      </c>
      <c r="O1649" s="16">
        <v>45870</v>
      </c>
      <c r="Q1649" t="s">
        <v>165</v>
      </c>
      <c r="R1649" t="s">
        <v>273</v>
      </c>
      <c r="S1649">
        <v>10017653</v>
      </c>
      <c r="T1649" t="s">
        <v>272</v>
      </c>
      <c r="AE1649">
        <v>0</v>
      </c>
      <c r="AG1649">
        <v>0</v>
      </c>
      <c r="AI1649" t="s">
        <v>363</v>
      </c>
      <c r="AM1649">
        <v>0</v>
      </c>
      <c r="AN1649">
        <v>9.5243055555559994E-2</v>
      </c>
      <c r="AO1649">
        <v>0</v>
      </c>
      <c r="AP1649">
        <v>0</v>
      </c>
      <c r="AQ1649">
        <v>1001860338</v>
      </c>
      <c r="AR1649">
        <v>5125473</v>
      </c>
      <c r="AS1649">
        <v>3</v>
      </c>
    </row>
    <row r="1650" spans="1:45" x14ac:dyDescent="0.35">
      <c r="A1650">
        <v>6602450</v>
      </c>
      <c r="B1650">
        <v>0</v>
      </c>
      <c r="C1650">
        <v>10</v>
      </c>
      <c r="D1650" t="s">
        <v>203</v>
      </c>
      <c r="E1650" t="s">
        <v>1324</v>
      </c>
      <c r="F1650" t="s">
        <v>310</v>
      </c>
      <c r="G1650" t="s">
        <v>5189</v>
      </c>
      <c r="H1650">
        <v>8</v>
      </c>
      <c r="I1650">
        <v>2</v>
      </c>
      <c r="J1650">
        <v>0</v>
      </c>
      <c r="K1650">
        <v>4</v>
      </c>
      <c r="L1650" t="s">
        <v>355</v>
      </c>
      <c r="M1650">
        <v>0</v>
      </c>
      <c r="N1650" s="16">
        <v>45858</v>
      </c>
      <c r="O1650" s="16">
        <v>45858</v>
      </c>
      <c r="Q1650" t="s">
        <v>165</v>
      </c>
      <c r="R1650" t="s">
        <v>273</v>
      </c>
      <c r="S1650">
        <v>10017653</v>
      </c>
      <c r="T1650" t="s">
        <v>272</v>
      </c>
      <c r="AE1650">
        <v>0</v>
      </c>
      <c r="AG1650">
        <v>0</v>
      </c>
      <c r="AI1650" t="s">
        <v>360</v>
      </c>
      <c r="AM1650">
        <v>0</v>
      </c>
      <c r="AN1650">
        <v>0.19047453703704001</v>
      </c>
      <c r="AO1650">
        <v>0</v>
      </c>
      <c r="AP1650">
        <v>0</v>
      </c>
      <c r="AQ1650">
        <v>1001860201</v>
      </c>
      <c r="AR1650">
        <v>5125105</v>
      </c>
      <c r="AS1650">
        <v>2</v>
      </c>
    </row>
    <row r="1651" spans="1:45" x14ac:dyDescent="0.35">
      <c r="A1651">
        <v>6602451</v>
      </c>
      <c r="B1651">
        <v>0</v>
      </c>
      <c r="C1651">
        <v>10</v>
      </c>
      <c r="D1651" t="s">
        <v>203</v>
      </c>
      <c r="E1651" t="s">
        <v>1324</v>
      </c>
      <c r="F1651" t="s">
        <v>310</v>
      </c>
      <c r="G1651" t="s">
        <v>5188</v>
      </c>
      <c r="H1651">
        <v>12</v>
      </c>
      <c r="I1651">
        <v>2</v>
      </c>
      <c r="J1651">
        <v>0</v>
      </c>
      <c r="K1651">
        <v>6</v>
      </c>
      <c r="L1651" t="s">
        <v>355</v>
      </c>
      <c r="M1651">
        <v>0</v>
      </c>
      <c r="N1651" s="16">
        <v>45858</v>
      </c>
      <c r="O1651" s="16">
        <v>45858</v>
      </c>
      <c r="Q1651" t="s">
        <v>176</v>
      </c>
      <c r="R1651" t="s">
        <v>275</v>
      </c>
      <c r="S1651">
        <v>10014596</v>
      </c>
      <c r="T1651" t="s">
        <v>274</v>
      </c>
      <c r="AE1651">
        <v>0</v>
      </c>
      <c r="AG1651">
        <v>0</v>
      </c>
      <c r="AI1651" t="s">
        <v>360</v>
      </c>
      <c r="AM1651">
        <v>0</v>
      </c>
      <c r="AN1651">
        <v>0.14285879629629999</v>
      </c>
      <c r="AO1651">
        <v>0</v>
      </c>
      <c r="AP1651">
        <v>0</v>
      </c>
      <c r="AQ1651">
        <v>1001860385</v>
      </c>
      <c r="AR1651">
        <v>5125500</v>
      </c>
      <c r="AS1651">
        <v>2</v>
      </c>
    </row>
    <row r="1652" spans="1:45" x14ac:dyDescent="0.35">
      <c r="A1652">
        <v>6602452</v>
      </c>
      <c r="B1652">
        <v>0</v>
      </c>
      <c r="C1652">
        <v>10</v>
      </c>
      <c r="D1652" t="s">
        <v>203</v>
      </c>
      <c r="E1652" t="s">
        <v>1324</v>
      </c>
      <c r="F1652" t="s">
        <v>310</v>
      </c>
      <c r="G1652" t="s">
        <v>5187</v>
      </c>
      <c r="H1652">
        <v>1</v>
      </c>
      <c r="I1652">
        <v>1</v>
      </c>
      <c r="J1652">
        <v>0</v>
      </c>
      <c r="K1652">
        <v>1</v>
      </c>
      <c r="L1652" t="s">
        <v>355</v>
      </c>
      <c r="M1652">
        <v>0</v>
      </c>
      <c r="N1652" s="16">
        <v>45858</v>
      </c>
      <c r="O1652" s="16">
        <v>45858</v>
      </c>
      <c r="Q1652" t="s">
        <v>176</v>
      </c>
      <c r="R1652" t="s">
        <v>275</v>
      </c>
      <c r="S1652">
        <v>10014596</v>
      </c>
      <c r="T1652" t="s">
        <v>274</v>
      </c>
      <c r="AE1652">
        <v>0</v>
      </c>
      <c r="AG1652">
        <v>0</v>
      </c>
      <c r="AI1652" t="s">
        <v>363</v>
      </c>
      <c r="AM1652">
        <v>0</v>
      </c>
      <c r="AN1652">
        <v>4.7615740740740001E-2</v>
      </c>
      <c r="AO1652">
        <v>0</v>
      </c>
      <c r="AP1652">
        <v>0</v>
      </c>
      <c r="AQ1652">
        <v>1001860386</v>
      </c>
      <c r="AR1652">
        <v>5125501</v>
      </c>
      <c r="AS1652">
        <v>3</v>
      </c>
    </row>
    <row r="1653" spans="1:45" x14ac:dyDescent="0.35">
      <c r="A1653">
        <v>6602453</v>
      </c>
      <c r="B1653">
        <v>0</v>
      </c>
      <c r="C1653">
        <v>10</v>
      </c>
      <c r="D1653" t="s">
        <v>203</v>
      </c>
      <c r="E1653" t="s">
        <v>1324</v>
      </c>
      <c r="F1653" t="s">
        <v>310</v>
      </c>
      <c r="G1653" t="s">
        <v>5186</v>
      </c>
      <c r="H1653">
        <v>4</v>
      </c>
      <c r="I1653">
        <v>2</v>
      </c>
      <c r="J1653">
        <v>0</v>
      </c>
      <c r="K1653">
        <v>2</v>
      </c>
      <c r="L1653" t="s">
        <v>355</v>
      </c>
      <c r="M1653">
        <v>0</v>
      </c>
      <c r="N1653" s="16">
        <v>45858</v>
      </c>
      <c r="O1653" s="16">
        <v>45858</v>
      </c>
      <c r="Q1653" t="s">
        <v>176</v>
      </c>
      <c r="R1653" t="s">
        <v>275</v>
      </c>
      <c r="S1653">
        <v>10014596</v>
      </c>
      <c r="T1653" t="s">
        <v>274</v>
      </c>
      <c r="AE1653">
        <v>0.91666666666666996</v>
      </c>
      <c r="AF1653" s="16">
        <v>45743</v>
      </c>
      <c r="AG1653">
        <v>0.83333333333333004</v>
      </c>
      <c r="AI1653" t="s">
        <v>360</v>
      </c>
      <c r="AM1653">
        <v>0</v>
      </c>
      <c r="AN1653">
        <v>9.5243055555559994E-2</v>
      </c>
      <c r="AO1653">
        <v>0</v>
      </c>
      <c r="AP1653">
        <v>0</v>
      </c>
      <c r="AQ1653">
        <v>1001860480</v>
      </c>
      <c r="AR1653">
        <v>5125585</v>
      </c>
      <c r="AS1653">
        <v>2</v>
      </c>
    </row>
    <row r="1654" spans="1:45" x14ac:dyDescent="0.35">
      <c r="A1654">
        <v>6602455</v>
      </c>
      <c r="B1654">
        <v>0</v>
      </c>
      <c r="C1654">
        <v>10</v>
      </c>
      <c r="D1654" t="s">
        <v>203</v>
      </c>
      <c r="E1654" t="s">
        <v>1324</v>
      </c>
      <c r="F1654" t="s">
        <v>310</v>
      </c>
      <c r="G1654" t="s">
        <v>5185</v>
      </c>
      <c r="H1654">
        <v>2</v>
      </c>
      <c r="I1654">
        <v>1</v>
      </c>
      <c r="J1654">
        <v>0</v>
      </c>
      <c r="K1654">
        <v>2</v>
      </c>
      <c r="L1654" t="s">
        <v>355</v>
      </c>
      <c r="M1654">
        <v>0</v>
      </c>
      <c r="N1654" s="16">
        <v>45858</v>
      </c>
      <c r="O1654" s="16">
        <v>45858</v>
      </c>
      <c r="Q1654" t="s">
        <v>176</v>
      </c>
      <c r="R1654" t="s">
        <v>275</v>
      </c>
      <c r="S1654">
        <v>10014596</v>
      </c>
      <c r="T1654" t="s">
        <v>274</v>
      </c>
      <c r="AE1654">
        <v>0</v>
      </c>
      <c r="AG1654">
        <v>0</v>
      </c>
      <c r="AI1654" t="s">
        <v>360</v>
      </c>
      <c r="AM1654">
        <v>0</v>
      </c>
      <c r="AN1654">
        <v>0.38094907407407003</v>
      </c>
      <c r="AO1654">
        <v>0</v>
      </c>
      <c r="AP1654">
        <v>0</v>
      </c>
      <c r="AQ1654">
        <v>1001860520</v>
      </c>
      <c r="AR1654">
        <v>5125745</v>
      </c>
      <c r="AS1654">
        <v>2</v>
      </c>
    </row>
    <row r="1655" spans="1:45" x14ac:dyDescent="0.35">
      <c r="A1655">
        <v>6602497</v>
      </c>
      <c r="B1655">
        <v>0</v>
      </c>
      <c r="C1655">
        <v>10</v>
      </c>
      <c r="D1655" t="s">
        <v>203</v>
      </c>
      <c r="E1655" t="s">
        <v>1324</v>
      </c>
      <c r="F1655" t="s">
        <v>310</v>
      </c>
      <c r="G1655" t="s">
        <v>5184</v>
      </c>
      <c r="H1655">
        <v>8</v>
      </c>
      <c r="I1655">
        <v>2</v>
      </c>
      <c r="J1655">
        <v>0</v>
      </c>
      <c r="K1655">
        <v>4</v>
      </c>
      <c r="L1655" t="s">
        <v>355</v>
      </c>
      <c r="M1655">
        <v>0</v>
      </c>
      <c r="N1655" s="16">
        <v>45868</v>
      </c>
      <c r="O1655" s="16">
        <v>45868</v>
      </c>
      <c r="Q1655" t="s">
        <v>131</v>
      </c>
      <c r="R1655" t="s">
        <v>335</v>
      </c>
      <c r="S1655">
        <v>10014603</v>
      </c>
      <c r="T1655" t="s">
        <v>131</v>
      </c>
      <c r="AE1655">
        <v>0</v>
      </c>
      <c r="AG1655">
        <v>0</v>
      </c>
      <c r="AI1655" t="s">
        <v>360</v>
      </c>
      <c r="AM1655">
        <v>0</v>
      </c>
      <c r="AN1655">
        <v>0.14287037037037001</v>
      </c>
      <c r="AO1655">
        <v>0</v>
      </c>
      <c r="AP1655">
        <v>0</v>
      </c>
      <c r="AQ1655">
        <v>1001860521</v>
      </c>
      <c r="AR1655">
        <v>5125746</v>
      </c>
      <c r="AS1655">
        <v>2</v>
      </c>
    </row>
    <row r="1656" spans="1:45" x14ac:dyDescent="0.35">
      <c r="A1656">
        <v>6602497</v>
      </c>
      <c r="B1656">
        <v>0</v>
      </c>
      <c r="C1656">
        <v>20</v>
      </c>
      <c r="D1656" t="s">
        <v>362</v>
      </c>
      <c r="E1656" t="s">
        <v>1324</v>
      </c>
      <c r="F1656" t="s">
        <v>310</v>
      </c>
      <c r="G1656" t="s">
        <v>5184</v>
      </c>
      <c r="H1656">
        <v>2</v>
      </c>
      <c r="I1656">
        <v>2</v>
      </c>
      <c r="J1656">
        <v>0</v>
      </c>
      <c r="K1656">
        <v>1</v>
      </c>
      <c r="L1656" t="s">
        <v>355</v>
      </c>
      <c r="M1656">
        <v>0</v>
      </c>
      <c r="N1656" s="16">
        <v>45868</v>
      </c>
      <c r="O1656" s="16">
        <v>45868</v>
      </c>
      <c r="Q1656" t="s">
        <v>131</v>
      </c>
      <c r="R1656" t="s">
        <v>335</v>
      </c>
      <c r="S1656">
        <v>10014603</v>
      </c>
      <c r="T1656" t="s">
        <v>131</v>
      </c>
      <c r="AE1656">
        <v>0</v>
      </c>
      <c r="AG1656">
        <v>0</v>
      </c>
      <c r="AI1656" t="s">
        <v>360</v>
      </c>
      <c r="AM1656">
        <v>0</v>
      </c>
      <c r="AN1656">
        <v>4.7615740740740001E-2</v>
      </c>
      <c r="AO1656">
        <v>0</v>
      </c>
      <c r="AP1656">
        <v>0</v>
      </c>
      <c r="AQ1656">
        <v>1001860664</v>
      </c>
      <c r="AR1656">
        <v>5125803</v>
      </c>
      <c r="AS1656">
        <v>2</v>
      </c>
    </row>
    <row r="1657" spans="1:45" x14ac:dyDescent="0.35">
      <c r="A1657">
        <v>6602502</v>
      </c>
      <c r="B1657">
        <v>0</v>
      </c>
      <c r="C1657">
        <v>10</v>
      </c>
      <c r="D1657" t="s">
        <v>203</v>
      </c>
      <c r="E1657" t="s">
        <v>1324</v>
      </c>
      <c r="F1657" t="s">
        <v>310</v>
      </c>
      <c r="G1657" t="s">
        <v>5183</v>
      </c>
      <c r="H1657">
        <v>2</v>
      </c>
      <c r="I1657">
        <v>1</v>
      </c>
      <c r="J1657">
        <v>0</v>
      </c>
      <c r="K1657">
        <v>2</v>
      </c>
      <c r="L1657" t="s">
        <v>355</v>
      </c>
      <c r="M1657">
        <v>0</v>
      </c>
      <c r="N1657" s="16">
        <v>45858</v>
      </c>
      <c r="O1657" s="16">
        <v>45858</v>
      </c>
      <c r="Q1657" t="s">
        <v>173</v>
      </c>
      <c r="R1657" t="s">
        <v>341</v>
      </c>
      <c r="S1657">
        <v>10014656</v>
      </c>
      <c r="T1657" t="s">
        <v>173</v>
      </c>
      <c r="AE1657">
        <v>0</v>
      </c>
      <c r="AF1657" s="16"/>
      <c r="AG1657">
        <v>0</v>
      </c>
      <c r="AI1657" t="s">
        <v>360</v>
      </c>
      <c r="AM1657">
        <v>0</v>
      </c>
      <c r="AN1657">
        <v>0.14285879629629999</v>
      </c>
      <c r="AO1657">
        <v>0</v>
      </c>
      <c r="AP1657">
        <v>0</v>
      </c>
      <c r="AQ1657">
        <v>1001860665</v>
      </c>
      <c r="AR1657">
        <v>5125804</v>
      </c>
      <c r="AS1657">
        <v>2</v>
      </c>
    </row>
    <row r="1658" spans="1:45" x14ac:dyDescent="0.35">
      <c r="A1658">
        <v>6602503</v>
      </c>
      <c r="B1658">
        <v>0</v>
      </c>
      <c r="C1658">
        <v>10</v>
      </c>
      <c r="D1658" t="s">
        <v>203</v>
      </c>
      <c r="E1658" t="s">
        <v>1324</v>
      </c>
      <c r="F1658" t="s">
        <v>310</v>
      </c>
      <c r="G1658" t="s">
        <v>5182</v>
      </c>
      <c r="H1658">
        <v>2</v>
      </c>
      <c r="I1658">
        <v>1</v>
      </c>
      <c r="J1658">
        <v>0</v>
      </c>
      <c r="K1658">
        <v>2</v>
      </c>
      <c r="L1658" t="s">
        <v>355</v>
      </c>
      <c r="M1658">
        <v>0</v>
      </c>
      <c r="N1658" s="16">
        <v>45858</v>
      </c>
      <c r="O1658" s="16">
        <v>45858</v>
      </c>
      <c r="Q1658" t="s">
        <v>173</v>
      </c>
      <c r="R1658" t="s">
        <v>341</v>
      </c>
      <c r="S1658">
        <v>10014656</v>
      </c>
      <c r="T1658" t="s">
        <v>173</v>
      </c>
      <c r="AE1658">
        <v>0</v>
      </c>
      <c r="AF1658" s="16"/>
      <c r="AG1658">
        <v>0</v>
      </c>
      <c r="AI1658" t="s">
        <v>360</v>
      </c>
      <c r="AM1658">
        <v>0</v>
      </c>
      <c r="AN1658">
        <v>0.47621527777778</v>
      </c>
      <c r="AO1658">
        <v>0</v>
      </c>
      <c r="AP1658">
        <v>0</v>
      </c>
      <c r="AQ1658">
        <v>1001860666</v>
      </c>
      <c r="AR1658">
        <v>5125805</v>
      </c>
      <c r="AS1658">
        <v>2</v>
      </c>
    </row>
    <row r="1659" spans="1:45" x14ac:dyDescent="0.35">
      <c r="A1659">
        <v>6602503</v>
      </c>
      <c r="B1659">
        <v>0</v>
      </c>
      <c r="C1659">
        <v>20</v>
      </c>
      <c r="D1659" t="s">
        <v>361</v>
      </c>
      <c r="E1659" t="s">
        <v>1324</v>
      </c>
      <c r="F1659" t="s">
        <v>310</v>
      </c>
      <c r="G1659" t="s">
        <v>5182</v>
      </c>
      <c r="H1659">
        <v>4</v>
      </c>
      <c r="I1659">
        <v>2</v>
      </c>
      <c r="J1659">
        <v>0</v>
      </c>
      <c r="K1659">
        <v>2</v>
      </c>
      <c r="L1659" t="s">
        <v>355</v>
      </c>
      <c r="M1659">
        <v>0</v>
      </c>
      <c r="N1659" s="16">
        <v>45858</v>
      </c>
      <c r="O1659" s="16">
        <v>45858</v>
      </c>
      <c r="Q1659" t="s">
        <v>173</v>
      </c>
      <c r="R1659" t="s">
        <v>341</v>
      </c>
      <c r="S1659">
        <v>10014656</v>
      </c>
      <c r="T1659" t="s">
        <v>173</v>
      </c>
      <c r="AE1659">
        <v>0</v>
      </c>
      <c r="AG1659">
        <v>0</v>
      </c>
      <c r="AI1659" t="s">
        <v>360</v>
      </c>
      <c r="AM1659">
        <v>0</v>
      </c>
      <c r="AN1659">
        <v>0.23809027777778</v>
      </c>
      <c r="AO1659">
        <v>0</v>
      </c>
      <c r="AP1659">
        <v>0</v>
      </c>
      <c r="AQ1659">
        <v>1001860668</v>
      </c>
      <c r="AR1659">
        <v>5125809</v>
      </c>
      <c r="AS1659">
        <v>2</v>
      </c>
    </row>
    <row r="1660" spans="1:45" x14ac:dyDescent="0.35">
      <c r="A1660">
        <v>6602505</v>
      </c>
      <c r="B1660">
        <v>0</v>
      </c>
      <c r="C1660">
        <v>10</v>
      </c>
      <c r="D1660" t="s">
        <v>203</v>
      </c>
      <c r="E1660" t="s">
        <v>1324</v>
      </c>
      <c r="F1660" t="s">
        <v>310</v>
      </c>
      <c r="G1660" t="s">
        <v>5181</v>
      </c>
      <c r="H1660">
        <v>8</v>
      </c>
      <c r="I1660">
        <v>2</v>
      </c>
      <c r="J1660">
        <v>0</v>
      </c>
      <c r="K1660">
        <v>4</v>
      </c>
      <c r="L1660" t="s">
        <v>355</v>
      </c>
      <c r="M1660">
        <v>0</v>
      </c>
      <c r="N1660" s="16">
        <v>45901</v>
      </c>
      <c r="O1660" s="16">
        <v>45901</v>
      </c>
      <c r="Q1660" t="s">
        <v>128</v>
      </c>
      <c r="R1660" t="s">
        <v>390</v>
      </c>
      <c r="S1660">
        <v>10014594</v>
      </c>
      <c r="T1660" t="s">
        <v>128</v>
      </c>
      <c r="AE1660">
        <v>0</v>
      </c>
      <c r="AG1660">
        <v>0</v>
      </c>
      <c r="AI1660" t="s">
        <v>360</v>
      </c>
      <c r="AM1660">
        <v>0</v>
      </c>
      <c r="AN1660">
        <v>9.5243055555559994E-2</v>
      </c>
      <c r="AO1660">
        <v>0</v>
      </c>
      <c r="AP1660">
        <v>0</v>
      </c>
      <c r="AQ1660">
        <v>1001860669</v>
      </c>
      <c r="AR1660">
        <v>5125810</v>
      </c>
      <c r="AS1660">
        <v>2</v>
      </c>
    </row>
    <row r="1661" spans="1:45" x14ac:dyDescent="0.35">
      <c r="A1661">
        <v>6602505</v>
      </c>
      <c r="B1661">
        <v>0</v>
      </c>
      <c r="C1661">
        <v>20</v>
      </c>
      <c r="D1661" t="s">
        <v>361</v>
      </c>
      <c r="E1661" t="s">
        <v>1324</v>
      </c>
      <c r="F1661" t="s">
        <v>310</v>
      </c>
      <c r="G1661" t="s">
        <v>5181</v>
      </c>
      <c r="H1661">
        <v>4</v>
      </c>
      <c r="I1661">
        <v>2</v>
      </c>
      <c r="J1661">
        <v>0</v>
      </c>
      <c r="K1661">
        <v>2</v>
      </c>
      <c r="L1661" t="s">
        <v>355</v>
      </c>
      <c r="M1661">
        <v>0</v>
      </c>
      <c r="N1661" s="16">
        <v>45901</v>
      </c>
      <c r="O1661" s="16">
        <v>45901</v>
      </c>
      <c r="Q1661" t="s">
        <v>128</v>
      </c>
      <c r="R1661" t="s">
        <v>390</v>
      </c>
      <c r="S1661">
        <v>10014594</v>
      </c>
      <c r="T1661" t="s">
        <v>128</v>
      </c>
      <c r="AE1661">
        <v>0.41666666666667002</v>
      </c>
      <c r="AF1661" s="16">
        <v>45779</v>
      </c>
      <c r="AG1661">
        <v>0.41666666666667002</v>
      </c>
      <c r="AI1661" t="s">
        <v>360</v>
      </c>
      <c r="AM1661">
        <v>0</v>
      </c>
      <c r="AN1661">
        <v>0.28571759259259</v>
      </c>
      <c r="AO1661">
        <v>0</v>
      </c>
      <c r="AP1661">
        <v>0</v>
      </c>
      <c r="AQ1661">
        <v>1001860670</v>
      </c>
      <c r="AR1661">
        <v>5125811</v>
      </c>
      <c r="AS1661">
        <v>2</v>
      </c>
    </row>
    <row r="1662" spans="1:45" x14ac:dyDescent="0.35">
      <c r="A1662">
        <v>6602505</v>
      </c>
      <c r="B1662">
        <v>0</v>
      </c>
      <c r="C1662">
        <v>30</v>
      </c>
      <c r="D1662" t="s">
        <v>364</v>
      </c>
      <c r="E1662" t="s">
        <v>1324</v>
      </c>
      <c r="F1662" t="s">
        <v>310</v>
      </c>
      <c r="G1662" t="s">
        <v>5181</v>
      </c>
      <c r="H1662">
        <v>4</v>
      </c>
      <c r="I1662">
        <v>2</v>
      </c>
      <c r="J1662">
        <v>0</v>
      </c>
      <c r="K1662">
        <v>2</v>
      </c>
      <c r="L1662" t="s">
        <v>355</v>
      </c>
      <c r="M1662">
        <v>0</v>
      </c>
      <c r="N1662" s="16">
        <v>45901</v>
      </c>
      <c r="O1662" s="16">
        <v>45901</v>
      </c>
      <c r="Q1662" t="s">
        <v>128</v>
      </c>
      <c r="R1662" t="s">
        <v>390</v>
      </c>
      <c r="S1662">
        <v>10014594</v>
      </c>
      <c r="T1662" t="s">
        <v>128</v>
      </c>
      <c r="AE1662">
        <v>0</v>
      </c>
      <c r="AG1662">
        <v>0</v>
      </c>
      <c r="AI1662" t="s">
        <v>360</v>
      </c>
      <c r="AM1662">
        <v>0</v>
      </c>
      <c r="AN1662">
        <v>0.28571759259259</v>
      </c>
      <c r="AO1662">
        <v>0</v>
      </c>
      <c r="AP1662">
        <v>0</v>
      </c>
      <c r="AQ1662">
        <v>1001860671</v>
      </c>
      <c r="AR1662">
        <v>5125812</v>
      </c>
      <c r="AS1662">
        <v>2</v>
      </c>
    </row>
    <row r="1663" spans="1:45" x14ac:dyDescent="0.35">
      <c r="A1663">
        <v>6602506</v>
      </c>
      <c r="B1663">
        <v>0</v>
      </c>
      <c r="C1663">
        <v>10</v>
      </c>
      <c r="D1663" t="s">
        <v>203</v>
      </c>
      <c r="E1663" t="s">
        <v>1324</v>
      </c>
      <c r="F1663" t="s">
        <v>310</v>
      </c>
      <c r="G1663" t="s">
        <v>5180</v>
      </c>
      <c r="H1663">
        <v>4</v>
      </c>
      <c r="I1663">
        <v>2</v>
      </c>
      <c r="J1663">
        <v>0</v>
      </c>
      <c r="K1663">
        <v>2</v>
      </c>
      <c r="L1663" t="s">
        <v>355</v>
      </c>
      <c r="M1663">
        <v>0</v>
      </c>
      <c r="N1663" s="16">
        <v>45870</v>
      </c>
      <c r="O1663" s="16">
        <v>45870</v>
      </c>
      <c r="Q1663" t="s">
        <v>128</v>
      </c>
      <c r="R1663" t="s">
        <v>390</v>
      </c>
      <c r="S1663">
        <v>10014594</v>
      </c>
      <c r="T1663" t="s">
        <v>128</v>
      </c>
      <c r="AE1663">
        <v>0</v>
      </c>
      <c r="AG1663">
        <v>0</v>
      </c>
      <c r="AI1663" t="s">
        <v>360</v>
      </c>
      <c r="AM1663">
        <v>0</v>
      </c>
      <c r="AN1663">
        <v>0.14285879629629999</v>
      </c>
      <c r="AO1663">
        <v>0</v>
      </c>
      <c r="AP1663">
        <v>0</v>
      </c>
      <c r="AQ1663">
        <v>1001860673</v>
      </c>
      <c r="AR1663">
        <v>5125817</v>
      </c>
      <c r="AS1663">
        <v>2</v>
      </c>
    </row>
    <row r="1664" spans="1:45" x14ac:dyDescent="0.35">
      <c r="A1664">
        <v>6602507</v>
      </c>
      <c r="B1664">
        <v>0</v>
      </c>
      <c r="C1664">
        <v>10</v>
      </c>
      <c r="D1664" t="s">
        <v>203</v>
      </c>
      <c r="E1664" t="s">
        <v>1324</v>
      </c>
      <c r="F1664" t="s">
        <v>310</v>
      </c>
      <c r="G1664" t="s">
        <v>5179</v>
      </c>
      <c r="H1664">
        <v>2</v>
      </c>
      <c r="I1664">
        <v>1</v>
      </c>
      <c r="J1664">
        <v>0</v>
      </c>
      <c r="K1664">
        <v>2</v>
      </c>
      <c r="L1664" t="s">
        <v>355</v>
      </c>
      <c r="M1664">
        <v>0</v>
      </c>
      <c r="N1664" s="16">
        <v>45839</v>
      </c>
      <c r="O1664" s="16">
        <v>45839</v>
      </c>
      <c r="Q1664" t="s">
        <v>128</v>
      </c>
      <c r="R1664" t="s">
        <v>390</v>
      </c>
      <c r="S1664">
        <v>10014594</v>
      </c>
      <c r="T1664" t="s">
        <v>128</v>
      </c>
      <c r="AE1664">
        <v>0</v>
      </c>
      <c r="AG1664">
        <v>0</v>
      </c>
      <c r="AI1664" t="s">
        <v>360</v>
      </c>
      <c r="AM1664">
        <v>0</v>
      </c>
      <c r="AN1664">
        <v>9.5243055555559994E-2</v>
      </c>
      <c r="AO1664">
        <v>0</v>
      </c>
      <c r="AP1664">
        <v>0</v>
      </c>
      <c r="AQ1664">
        <v>1001860674</v>
      </c>
      <c r="AR1664">
        <v>5125818</v>
      </c>
      <c r="AS1664">
        <v>2</v>
      </c>
    </row>
    <row r="1665" spans="1:45" x14ac:dyDescent="0.35">
      <c r="A1665">
        <v>6602541</v>
      </c>
      <c r="B1665">
        <v>0</v>
      </c>
      <c r="C1665">
        <v>10</v>
      </c>
      <c r="D1665" t="s">
        <v>367</v>
      </c>
      <c r="E1665" t="s">
        <v>1324</v>
      </c>
      <c r="F1665" t="s">
        <v>310</v>
      </c>
      <c r="G1665" t="s">
        <v>5178</v>
      </c>
      <c r="H1665">
        <v>2</v>
      </c>
      <c r="I1665">
        <v>2</v>
      </c>
      <c r="J1665">
        <v>0</v>
      </c>
      <c r="K1665">
        <v>1</v>
      </c>
      <c r="L1665" t="s">
        <v>355</v>
      </c>
      <c r="M1665">
        <v>0</v>
      </c>
      <c r="N1665" s="16">
        <v>45831</v>
      </c>
      <c r="O1665" s="16">
        <v>45831</v>
      </c>
      <c r="Q1665" t="s">
        <v>194</v>
      </c>
      <c r="R1665" t="s">
        <v>327</v>
      </c>
      <c r="S1665">
        <v>10014648</v>
      </c>
      <c r="T1665" t="s">
        <v>194</v>
      </c>
      <c r="AE1665">
        <v>0</v>
      </c>
      <c r="AG1665">
        <v>0</v>
      </c>
      <c r="AI1665" t="s">
        <v>360</v>
      </c>
      <c r="AM1665">
        <v>0</v>
      </c>
      <c r="AN1665">
        <v>9.5243055555559994E-2</v>
      </c>
      <c r="AO1665">
        <v>0</v>
      </c>
      <c r="AP1665">
        <v>0</v>
      </c>
      <c r="AQ1665">
        <v>1001860675</v>
      </c>
      <c r="AR1665">
        <v>5125819</v>
      </c>
      <c r="AS1665">
        <v>2</v>
      </c>
    </row>
    <row r="1666" spans="1:45" x14ac:dyDescent="0.35">
      <c r="A1666">
        <v>6602548</v>
      </c>
      <c r="B1666">
        <v>0</v>
      </c>
      <c r="C1666">
        <v>10</v>
      </c>
      <c r="D1666" t="s">
        <v>371</v>
      </c>
      <c r="E1666" t="s">
        <v>1324</v>
      </c>
      <c r="F1666" t="s">
        <v>310</v>
      </c>
      <c r="G1666" t="s">
        <v>5177</v>
      </c>
      <c r="H1666">
        <v>3</v>
      </c>
      <c r="I1666">
        <v>1</v>
      </c>
      <c r="J1666">
        <v>0</v>
      </c>
      <c r="K1666">
        <v>3</v>
      </c>
      <c r="L1666" t="s">
        <v>355</v>
      </c>
      <c r="M1666">
        <v>0</v>
      </c>
      <c r="N1666" s="16">
        <v>45839</v>
      </c>
      <c r="O1666" s="16">
        <v>45839</v>
      </c>
      <c r="Q1666" t="s">
        <v>201</v>
      </c>
      <c r="R1666" t="s">
        <v>334</v>
      </c>
      <c r="S1666">
        <v>10014602</v>
      </c>
      <c r="T1666" t="s">
        <v>201</v>
      </c>
      <c r="AE1666">
        <v>0</v>
      </c>
      <c r="AG1666">
        <v>0</v>
      </c>
      <c r="AI1666" t="s">
        <v>360</v>
      </c>
      <c r="AM1666">
        <v>0</v>
      </c>
      <c r="AN1666">
        <v>9.5243055555559994E-2</v>
      </c>
      <c r="AO1666">
        <v>0</v>
      </c>
      <c r="AP1666">
        <v>0</v>
      </c>
      <c r="AQ1666">
        <v>1001860676</v>
      </c>
      <c r="AR1666">
        <v>5125820</v>
      </c>
      <c r="AS1666">
        <v>2</v>
      </c>
    </row>
    <row r="1667" spans="1:45" x14ac:dyDescent="0.35">
      <c r="A1667">
        <v>6602551</v>
      </c>
      <c r="B1667">
        <v>0</v>
      </c>
      <c r="C1667">
        <v>10</v>
      </c>
      <c r="D1667" t="s">
        <v>203</v>
      </c>
      <c r="E1667" t="s">
        <v>1324</v>
      </c>
      <c r="F1667" t="s">
        <v>251</v>
      </c>
      <c r="G1667" t="s">
        <v>5176</v>
      </c>
      <c r="H1667">
        <v>96</v>
      </c>
      <c r="I1667">
        <v>4</v>
      </c>
      <c r="J1667">
        <v>0</v>
      </c>
      <c r="K1667">
        <v>24</v>
      </c>
      <c r="L1667" t="s">
        <v>355</v>
      </c>
      <c r="M1667">
        <v>0</v>
      </c>
      <c r="N1667" s="16">
        <v>45845</v>
      </c>
      <c r="O1667" s="16">
        <v>45846</v>
      </c>
      <c r="Q1667" t="s">
        <v>128</v>
      </c>
      <c r="R1667" t="s">
        <v>390</v>
      </c>
      <c r="S1667">
        <v>10014594</v>
      </c>
      <c r="T1667" t="s">
        <v>128</v>
      </c>
      <c r="AE1667">
        <v>0</v>
      </c>
      <c r="AG1667">
        <v>0</v>
      </c>
      <c r="AI1667" t="s">
        <v>360</v>
      </c>
      <c r="AM1667">
        <v>0</v>
      </c>
      <c r="AN1667">
        <v>9.5243055555559994E-2</v>
      </c>
      <c r="AO1667">
        <v>0</v>
      </c>
      <c r="AP1667">
        <v>0</v>
      </c>
      <c r="AQ1667">
        <v>1001860680</v>
      </c>
      <c r="AR1667">
        <v>5125824</v>
      </c>
      <c r="AS1667">
        <v>2</v>
      </c>
    </row>
    <row r="1668" spans="1:45" x14ac:dyDescent="0.35">
      <c r="A1668">
        <v>6602668</v>
      </c>
      <c r="B1668">
        <v>0</v>
      </c>
      <c r="C1668">
        <v>10</v>
      </c>
      <c r="D1668" t="s">
        <v>367</v>
      </c>
      <c r="E1668" t="s">
        <v>1324</v>
      </c>
      <c r="F1668" t="s">
        <v>310</v>
      </c>
      <c r="G1668" t="s">
        <v>5175</v>
      </c>
      <c r="H1668">
        <v>216</v>
      </c>
      <c r="I1668">
        <v>3</v>
      </c>
      <c r="J1668">
        <v>0</v>
      </c>
      <c r="K1668">
        <v>72</v>
      </c>
      <c r="L1668" t="s">
        <v>355</v>
      </c>
      <c r="M1668">
        <v>0</v>
      </c>
      <c r="N1668" s="16">
        <v>45809</v>
      </c>
      <c r="O1668" s="16">
        <v>45816</v>
      </c>
      <c r="Q1668" t="s">
        <v>156</v>
      </c>
      <c r="R1668" t="s">
        <v>311</v>
      </c>
      <c r="S1668">
        <v>10016283</v>
      </c>
      <c r="T1668" t="s">
        <v>156</v>
      </c>
      <c r="AE1668">
        <v>0</v>
      </c>
      <c r="AG1668">
        <v>0</v>
      </c>
      <c r="AI1668" t="s">
        <v>360</v>
      </c>
      <c r="AM1668">
        <v>9.5243055555559994E-2</v>
      </c>
      <c r="AN1668">
        <v>0.19048611111111</v>
      </c>
      <c r="AO1668">
        <v>0</v>
      </c>
      <c r="AP1668">
        <v>0</v>
      </c>
      <c r="AQ1668">
        <v>1001860680</v>
      </c>
      <c r="AR1668">
        <v>5157791</v>
      </c>
      <c r="AS1668">
        <v>2</v>
      </c>
    </row>
    <row r="1669" spans="1:45" x14ac:dyDescent="0.35">
      <c r="A1669">
        <v>6602876</v>
      </c>
      <c r="B1669">
        <v>0</v>
      </c>
      <c r="C1669">
        <v>10</v>
      </c>
      <c r="D1669" t="s">
        <v>203</v>
      </c>
      <c r="E1669" t="s">
        <v>359</v>
      </c>
      <c r="F1669" t="s">
        <v>310</v>
      </c>
      <c r="G1669" t="s">
        <v>5174</v>
      </c>
      <c r="H1669">
        <v>2</v>
      </c>
      <c r="I1669">
        <v>1</v>
      </c>
      <c r="J1669">
        <v>0</v>
      </c>
      <c r="K1669">
        <v>2</v>
      </c>
      <c r="L1669" t="s">
        <v>355</v>
      </c>
      <c r="M1669">
        <v>0</v>
      </c>
      <c r="N1669" s="16">
        <v>45852</v>
      </c>
      <c r="O1669" s="16">
        <v>45852</v>
      </c>
      <c r="Q1669" t="s">
        <v>202</v>
      </c>
      <c r="R1669" t="s">
        <v>396</v>
      </c>
      <c r="S1669">
        <v>10014615</v>
      </c>
      <c r="T1669" t="s">
        <v>202</v>
      </c>
      <c r="AE1669">
        <v>0</v>
      </c>
      <c r="AG1669">
        <v>0</v>
      </c>
      <c r="AI1669" t="s">
        <v>360</v>
      </c>
      <c r="AM1669">
        <v>0</v>
      </c>
      <c r="AN1669">
        <v>0.19047453703704001</v>
      </c>
      <c r="AO1669">
        <v>0</v>
      </c>
      <c r="AP1669">
        <v>0</v>
      </c>
      <c r="AQ1669">
        <v>1001860704</v>
      </c>
      <c r="AR1669">
        <v>5125828</v>
      </c>
      <c r="AS1669">
        <v>2</v>
      </c>
    </row>
    <row r="1670" spans="1:45" x14ac:dyDescent="0.35">
      <c r="A1670">
        <v>6603003</v>
      </c>
      <c r="B1670">
        <v>0</v>
      </c>
      <c r="C1670">
        <v>10</v>
      </c>
      <c r="D1670" t="s">
        <v>203</v>
      </c>
      <c r="E1670" t="s">
        <v>359</v>
      </c>
      <c r="F1670" t="s">
        <v>310</v>
      </c>
      <c r="G1670" t="s">
        <v>5173</v>
      </c>
      <c r="H1670">
        <v>2</v>
      </c>
      <c r="I1670">
        <v>1</v>
      </c>
      <c r="J1670">
        <v>0</v>
      </c>
      <c r="K1670">
        <v>2</v>
      </c>
      <c r="L1670" t="s">
        <v>355</v>
      </c>
      <c r="M1670">
        <v>0</v>
      </c>
      <c r="N1670" s="16">
        <v>45857</v>
      </c>
      <c r="O1670" s="16">
        <v>45857</v>
      </c>
      <c r="Q1670" t="s">
        <v>237</v>
      </c>
      <c r="R1670" t="s">
        <v>386</v>
      </c>
      <c r="S1670">
        <v>10014625</v>
      </c>
      <c r="T1670" t="s">
        <v>237</v>
      </c>
      <c r="AE1670">
        <v>0</v>
      </c>
      <c r="AG1670">
        <v>0</v>
      </c>
      <c r="AI1670" t="s">
        <v>360</v>
      </c>
      <c r="AM1670">
        <v>0</v>
      </c>
      <c r="AN1670">
        <v>0.19047453703704001</v>
      </c>
      <c r="AO1670">
        <v>0</v>
      </c>
      <c r="AP1670">
        <v>0</v>
      </c>
      <c r="AQ1670">
        <v>1001860756</v>
      </c>
      <c r="AR1670">
        <v>5126077</v>
      </c>
      <c r="AS1670">
        <v>2</v>
      </c>
    </row>
    <row r="1671" spans="1:45" x14ac:dyDescent="0.35">
      <c r="A1671">
        <v>6604068</v>
      </c>
      <c r="B1671">
        <v>0</v>
      </c>
      <c r="C1671">
        <v>10</v>
      </c>
      <c r="D1671" t="s">
        <v>369</v>
      </c>
      <c r="E1671" t="s">
        <v>359</v>
      </c>
      <c r="F1671" t="s">
        <v>310</v>
      </c>
      <c r="G1671" t="s">
        <v>5388</v>
      </c>
      <c r="H1671">
        <v>3</v>
      </c>
      <c r="I1671">
        <v>1</v>
      </c>
      <c r="J1671">
        <v>0</v>
      </c>
      <c r="K1671">
        <v>3</v>
      </c>
      <c r="L1671" t="s">
        <v>355</v>
      </c>
      <c r="M1671">
        <v>0</v>
      </c>
      <c r="N1671" s="16">
        <v>45857</v>
      </c>
      <c r="O1671" s="16">
        <v>45857</v>
      </c>
      <c r="Q1671" t="s">
        <v>237</v>
      </c>
      <c r="R1671" t="s">
        <v>386</v>
      </c>
      <c r="S1671">
        <v>10014625</v>
      </c>
      <c r="T1671" t="s">
        <v>237</v>
      </c>
      <c r="AE1671">
        <v>0</v>
      </c>
      <c r="AG1671">
        <v>0</v>
      </c>
      <c r="AI1671" t="s">
        <v>360</v>
      </c>
      <c r="AM1671">
        <v>0</v>
      </c>
      <c r="AN1671">
        <v>9.5243055555559994E-2</v>
      </c>
      <c r="AO1671">
        <v>0</v>
      </c>
      <c r="AP1671">
        <v>0</v>
      </c>
      <c r="AQ1671">
        <v>1001860761</v>
      </c>
      <c r="AR1671">
        <v>5126082</v>
      </c>
      <c r="AS1671">
        <v>2</v>
      </c>
    </row>
    <row r="1672" spans="1:45" x14ac:dyDescent="0.35">
      <c r="A1672">
        <v>6604070</v>
      </c>
      <c r="B1672">
        <v>0</v>
      </c>
      <c r="C1672">
        <v>10</v>
      </c>
      <c r="D1672" t="s">
        <v>203</v>
      </c>
      <c r="E1672" t="s">
        <v>359</v>
      </c>
      <c r="F1672" t="s">
        <v>310</v>
      </c>
      <c r="G1672" t="s">
        <v>5387</v>
      </c>
      <c r="H1672">
        <v>2</v>
      </c>
      <c r="I1672">
        <v>1</v>
      </c>
      <c r="J1672">
        <v>0</v>
      </c>
      <c r="K1672">
        <v>2</v>
      </c>
      <c r="L1672" t="s">
        <v>355</v>
      </c>
      <c r="M1672">
        <v>0</v>
      </c>
      <c r="N1672" s="16">
        <v>45845</v>
      </c>
      <c r="O1672" s="16">
        <v>45845</v>
      </c>
      <c r="Q1672" t="s">
        <v>243</v>
      </c>
      <c r="R1672" t="s">
        <v>384</v>
      </c>
      <c r="S1672">
        <v>10014627</v>
      </c>
      <c r="T1672" t="s">
        <v>243</v>
      </c>
      <c r="AE1672">
        <v>0</v>
      </c>
      <c r="AG1672">
        <v>0</v>
      </c>
      <c r="AI1672" t="s">
        <v>360</v>
      </c>
      <c r="AM1672">
        <v>0</v>
      </c>
      <c r="AN1672">
        <v>9.5243055555559994E-2</v>
      </c>
      <c r="AO1672">
        <v>0</v>
      </c>
      <c r="AP1672">
        <v>0</v>
      </c>
      <c r="AQ1672">
        <v>1001860762</v>
      </c>
      <c r="AR1672">
        <v>5126083</v>
      </c>
      <c r="AS1672">
        <v>2</v>
      </c>
    </row>
    <row r="1673" spans="1:45" x14ac:dyDescent="0.35">
      <c r="A1673">
        <v>6604226</v>
      </c>
      <c r="B1673">
        <v>0</v>
      </c>
      <c r="C1673">
        <v>10</v>
      </c>
      <c r="D1673" t="s">
        <v>203</v>
      </c>
      <c r="E1673" t="s">
        <v>1324</v>
      </c>
      <c r="F1673" t="s">
        <v>310</v>
      </c>
      <c r="G1673" t="s">
        <v>5396</v>
      </c>
      <c r="H1673">
        <v>0</v>
      </c>
      <c r="I1673">
        <v>0</v>
      </c>
      <c r="J1673">
        <v>0</v>
      </c>
      <c r="K1673">
        <v>0</v>
      </c>
      <c r="L1673" t="s">
        <v>355</v>
      </c>
      <c r="M1673">
        <v>0</v>
      </c>
      <c r="N1673" s="16">
        <v>45839</v>
      </c>
      <c r="O1673" s="16">
        <v>45839</v>
      </c>
      <c r="Q1673" t="s">
        <v>217</v>
      </c>
      <c r="R1673" t="s">
        <v>320</v>
      </c>
      <c r="S1673">
        <v>10014611</v>
      </c>
      <c r="T1673" t="s">
        <v>217</v>
      </c>
      <c r="AE1673">
        <v>0</v>
      </c>
      <c r="AG1673">
        <v>0</v>
      </c>
      <c r="AI1673" t="s">
        <v>360</v>
      </c>
      <c r="AM1673">
        <v>0</v>
      </c>
      <c r="AN1673">
        <v>4.7615740740740001E-2</v>
      </c>
      <c r="AO1673">
        <v>0</v>
      </c>
      <c r="AP1673">
        <v>0</v>
      </c>
      <c r="AQ1673">
        <v>1001860823</v>
      </c>
      <c r="AR1673">
        <v>5126084</v>
      </c>
      <c r="AS1673">
        <v>2</v>
      </c>
    </row>
    <row r="1674" spans="1:45" x14ac:dyDescent="0.35">
      <c r="A1674">
        <v>6604299</v>
      </c>
      <c r="B1674">
        <v>0</v>
      </c>
      <c r="C1674">
        <v>10</v>
      </c>
      <c r="D1674" t="s">
        <v>203</v>
      </c>
      <c r="E1674" t="s">
        <v>359</v>
      </c>
      <c r="F1674" t="s">
        <v>251</v>
      </c>
      <c r="H1674">
        <v>0.5</v>
      </c>
      <c r="I1674">
        <v>1</v>
      </c>
      <c r="J1674">
        <v>0</v>
      </c>
      <c r="K1674">
        <v>0.5</v>
      </c>
      <c r="L1674" t="s">
        <v>355</v>
      </c>
      <c r="M1674">
        <v>0</v>
      </c>
      <c r="N1674" s="16">
        <v>45839</v>
      </c>
      <c r="O1674" s="16">
        <v>45839</v>
      </c>
      <c r="Q1674" t="s">
        <v>209</v>
      </c>
      <c r="R1674" t="s">
        <v>280</v>
      </c>
      <c r="S1674">
        <v>10014630</v>
      </c>
      <c r="T1674" t="s">
        <v>209</v>
      </c>
      <c r="AE1674">
        <v>0</v>
      </c>
      <c r="AF1674" s="16"/>
      <c r="AG1674">
        <v>0</v>
      </c>
      <c r="AI1674" t="s">
        <v>360</v>
      </c>
      <c r="AM1674">
        <v>0</v>
      </c>
      <c r="AN1674">
        <v>0.19047453703704001</v>
      </c>
      <c r="AO1674">
        <v>0</v>
      </c>
      <c r="AP1674">
        <v>0</v>
      </c>
      <c r="AQ1674">
        <v>1001860824</v>
      </c>
      <c r="AR1674">
        <v>5126085</v>
      </c>
      <c r="AS1674">
        <v>2</v>
      </c>
    </row>
    <row r="1675" spans="1:45" x14ac:dyDescent="0.35">
      <c r="A1675">
        <v>6604397</v>
      </c>
      <c r="B1675">
        <v>0</v>
      </c>
      <c r="C1675">
        <v>10</v>
      </c>
      <c r="D1675" t="s">
        <v>361</v>
      </c>
      <c r="E1675" t="s">
        <v>359</v>
      </c>
      <c r="F1675" t="s">
        <v>310</v>
      </c>
      <c r="G1675" t="s">
        <v>5384</v>
      </c>
      <c r="H1675">
        <v>16</v>
      </c>
      <c r="I1675">
        <v>2</v>
      </c>
      <c r="J1675">
        <v>0</v>
      </c>
      <c r="K1675">
        <v>8</v>
      </c>
      <c r="L1675" t="s">
        <v>355</v>
      </c>
      <c r="M1675">
        <v>0</v>
      </c>
      <c r="N1675" s="16">
        <v>45808</v>
      </c>
      <c r="O1675" s="16">
        <v>45808</v>
      </c>
      <c r="Q1675" t="s">
        <v>288</v>
      </c>
      <c r="R1675" t="s">
        <v>289</v>
      </c>
      <c r="S1675">
        <v>10014653</v>
      </c>
      <c r="T1675" t="s">
        <v>288</v>
      </c>
      <c r="AE1675">
        <v>0</v>
      </c>
      <c r="AG1675">
        <v>0</v>
      </c>
      <c r="AI1675" t="s">
        <v>360</v>
      </c>
      <c r="AM1675">
        <v>0</v>
      </c>
      <c r="AN1675">
        <v>4.7615740740740001E-2</v>
      </c>
      <c r="AO1675">
        <v>0</v>
      </c>
      <c r="AP1675">
        <v>0</v>
      </c>
      <c r="AQ1675">
        <v>1001860826</v>
      </c>
      <c r="AR1675">
        <v>5126087</v>
      </c>
      <c r="AS1675">
        <v>2</v>
      </c>
    </row>
    <row r="1676" spans="1:45" x14ac:dyDescent="0.35">
      <c r="A1676">
        <v>6604399</v>
      </c>
      <c r="B1676">
        <v>0</v>
      </c>
      <c r="C1676">
        <v>10</v>
      </c>
      <c r="D1676" t="s">
        <v>203</v>
      </c>
      <c r="E1676" t="s">
        <v>359</v>
      </c>
      <c r="F1676" t="s">
        <v>310</v>
      </c>
      <c r="G1676" t="s">
        <v>5383</v>
      </c>
      <c r="H1676">
        <v>10</v>
      </c>
      <c r="I1676">
        <v>2</v>
      </c>
      <c r="J1676">
        <v>0</v>
      </c>
      <c r="K1676">
        <v>5</v>
      </c>
      <c r="L1676" t="s">
        <v>355</v>
      </c>
      <c r="M1676">
        <v>0</v>
      </c>
      <c r="N1676" s="16">
        <v>45873</v>
      </c>
      <c r="O1676" s="16">
        <v>45873</v>
      </c>
      <c r="Q1676" t="s">
        <v>337</v>
      </c>
      <c r="R1676" t="s">
        <v>338</v>
      </c>
      <c r="S1676">
        <v>10014600</v>
      </c>
      <c r="T1676" t="s">
        <v>337</v>
      </c>
      <c r="AE1676">
        <v>0</v>
      </c>
      <c r="AF1676" s="16"/>
      <c r="AG1676">
        <v>0</v>
      </c>
      <c r="AI1676" t="s">
        <v>360</v>
      </c>
      <c r="AM1676">
        <v>0</v>
      </c>
      <c r="AN1676">
        <v>9.5243055555559994E-2</v>
      </c>
      <c r="AO1676">
        <v>0</v>
      </c>
      <c r="AP1676">
        <v>0</v>
      </c>
      <c r="AQ1676">
        <v>1001860827</v>
      </c>
      <c r="AR1676">
        <v>5126088</v>
      </c>
      <c r="AS1676">
        <v>2</v>
      </c>
    </row>
    <row r="1677" spans="1:45" x14ac:dyDescent="0.35">
      <c r="A1677">
        <v>6604400</v>
      </c>
      <c r="B1677">
        <v>0</v>
      </c>
      <c r="C1677">
        <v>10</v>
      </c>
      <c r="D1677" t="s">
        <v>203</v>
      </c>
      <c r="E1677" t="s">
        <v>359</v>
      </c>
      <c r="F1677" t="s">
        <v>310</v>
      </c>
      <c r="G1677" t="s">
        <v>5382</v>
      </c>
      <c r="H1677">
        <v>6</v>
      </c>
      <c r="I1677">
        <v>2</v>
      </c>
      <c r="J1677">
        <v>0</v>
      </c>
      <c r="K1677">
        <v>3</v>
      </c>
      <c r="L1677" t="s">
        <v>355</v>
      </c>
      <c r="M1677">
        <v>0</v>
      </c>
      <c r="N1677" s="16">
        <v>45870</v>
      </c>
      <c r="O1677" s="16">
        <v>45870</v>
      </c>
      <c r="Q1677" t="s">
        <v>313</v>
      </c>
      <c r="R1677" t="s">
        <v>314</v>
      </c>
      <c r="S1677">
        <v>10014619</v>
      </c>
      <c r="T1677" t="s">
        <v>313</v>
      </c>
      <c r="AE1677">
        <v>0</v>
      </c>
      <c r="AG1677">
        <v>0</v>
      </c>
      <c r="AI1677" t="s">
        <v>360</v>
      </c>
      <c r="AM1677">
        <v>0</v>
      </c>
      <c r="AN1677">
        <v>0.85714120370369995</v>
      </c>
      <c r="AO1677">
        <v>0</v>
      </c>
      <c r="AP1677">
        <v>0</v>
      </c>
      <c r="AQ1677">
        <v>1001860828</v>
      </c>
      <c r="AR1677">
        <v>5126089</v>
      </c>
      <c r="AS1677">
        <v>2</v>
      </c>
    </row>
    <row r="1678" spans="1:45" x14ac:dyDescent="0.35">
      <c r="A1678">
        <v>6604425</v>
      </c>
      <c r="B1678">
        <v>0</v>
      </c>
      <c r="C1678">
        <v>10</v>
      </c>
      <c r="D1678" t="s">
        <v>203</v>
      </c>
      <c r="E1678" t="s">
        <v>359</v>
      </c>
      <c r="F1678" t="s">
        <v>310</v>
      </c>
      <c r="G1678" t="s">
        <v>5381</v>
      </c>
      <c r="H1678">
        <v>2</v>
      </c>
      <c r="I1678">
        <v>2</v>
      </c>
      <c r="J1678">
        <v>0</v>
      </c>
      <c r="K1678">
        <v>1</v>
      </c>
      <c r="L1678" t="s">
        <v>355</v>
      </c>
      <c r="M1678">
        <v>0</v>
      </c>
      <c r="N1678" s="16">
        <v>45839</v>
      </c>
      <c r="O1678" s="16">
        <v>45839</v>
      </c>
      <c r="Q1678" t="s">
        <v>137</v>
      </c>
      <c r="R1678" t="s">
        <v>388</v>
      </c>
      <c r="S1678">
        <v>10014595</v>
      </c>
      <c r="T1678" t="s">
        <v>137</v>
      </c>
      <c r="AE1678">
        <v>0</v>
      </c>
      <c r="AF1678" s="16"/>
      <c r="AG1678">
        <v>0</v>
      </c>
      <c r="AI1678" t="s">
        <v>360</v>
      </c>
      <c r="AM1678">
        <v>0</v>
      </c>
      <c r="AN1678">
        <v>0.14287037037037001</v>
      </c>
      <c r="AO1678">
        <v>0</v>
      </c>
      <c r="AP1678">
        <v>0</v>
      </c>
      <c r="AQ1678">
        <v>1001860839</v>
      </c>
      <c r="AR1678">
        <v>5126101</v>
      </c>
      <c r="AS1678">
        <v>2</v>
      </c>
    </row>
    <row r="1679" spans="1:45" x14ac:dyDescent="0.35">
      <c r="A1679">
        <v>6604446</v>
      </c>
      <c r="B1679">
        <v>0</v>
      </c>
      <c r="C1679">
        <v>10</v>
      </c>
      <c r="D1679" t="s">
        <v>361</v>
      </c>
      <c r="E1679" t="s">
        <v>1324</v>
      </c>
      <c r="F1679" t="s">
        <v>310</v>
      </c>
      <c r="G1679" t="s">
        <v>5380</v>
      </c>
      <c r="H1679">
        <v>4</v>
      </c>
      <c r="I1679">
        <v>2</v>
      </c>
      <c r="J1679">
        <v>0</v>
      </c>
      <c r="K1679">
        <v>2</v>
      </c>
      <c r="L1679" t="s">
        <v>355</v>
      </c>
      <c r="M1679">
        <v>0</v>
      </c>
      <c r="N1679" s="16">
        <v>45839</v>
      </c>
      <c r="O1679" s="16">
        <v>45839</v>
      </c>
      <c r="Q1679" t="s">
        <v>243</v>
      </c>
      <c r="R1679" t="s">
        <v>384</v>
      </c>
      <c r="S1679">
        <v>10014627</v>
      </c>
      <c r="T1679" t="s">
        <v>243</v>
      </c>
      <c r="AE1679">
        <v>0</v>
      </c>
      <c r="AF1679" s="16"/>
      <c r="AG1679">
        <v>0</v>
      </c>
      <c r="AI1679" t="s">
        <v>360</v>
      </c>
      <c r="AM1679">
        <v>0</v>
      </c>
      <c r="AN1679">
        <v>0.76190972222221998</v>
      </c>
      <c r="AO1679">
        <v>0</v>
      </c>
      <c r="AP1679">
        <v>0</v>
      </c>
      <c r="AQ1679">
        <v>1001860840</v>
      </c>
      <c r="AR1679">
        <v>5126102</v>
      </c>
      <c r="AS1679">
        <v>2</v>
      </c>
    </row>
    <row r="1680" spans="1:45" x14ac:dyDescent="0.35">
      <c r="A1680">
        <v>6604450</v>
      </c>
      <c r="B1680">
        <v>0</v>
      </c>
      <c r="C1680">
        <v>10</v>
      </c>
      <c r="D1680" t="s">
        <v>203</v>
      </c>
      <c r="E1680" t="s">
        <v>1324</v>
      </c>
      <c r="F1680" t="s">
        <v>310</v>
      </c>
      <c r="G1680" t="s">
        <v>5379</v>
      </c>
      <c r="H1680">
        <v>2</v>
      </c>
      <c r="I1680">
        <v>1</v>
      </c>
      <c r="J1680">
        <v>0</v>
      </c>
      <c r="K1680">
        <v>2</v>
      </c>
      <c r="L1680" t="s">
        <v>355</v>
      </c>
      <c r="M1680">
        <v>0</v>
      </c>
      <c r="N1680" s="16">
        <v>45870</v>
      </c>
      <c r="O1680" s="16">
        <v>45870</v>
      </c>
      <c r="Q1680" t="s">
        <v>243</v>
      </c>
      <c r="R1680" t="s">
        <v>384</v>
      </c>
      <c r="S1680">
        <v>10014627</v>
      </c>
      <c r="T1680" t="s">
        <v>243</v>
      </c>
      <c r="AE1680">
        <v>0</v>
      </c>
      <c r="AF1680" s="16"/>
      <c r="AG1680">
        <v>0</v>
      </c>
      <c r="AI1680" t="s">
        <v>360</v>
      </c>
      <c r="AM1680">
        <v>0</v>
      </c>
      <c r="AN1680">
        <v>9.5243055555559994E-2</v>
      </c>
      <c r="AO1680">
        <v>0</v>
      </c>
      <c r="AP1680">
        <v>0</v>
      </c>
      <c r="AQ1680">
        <v>1001860841</v>
      </c>
      <c r="AR1680">
        <v>5126103</v>
      </c>
      <c r="AS1680">
        <v>2</v>
      </c>
    </row>
    <row r="1681" spans="1:45" x14ac:dyDescent="0.35">
      <c r="A1681">
        <v>6604885</v>
      </c>
      <c r="B1681">
        <v>0</v>
      </c>
      <c r="C1681">
        <v>10</v>
      </c>
      <c r="D1681" t="s">
        <v>374</v>
      </c>
      <c r="E1681" t="s">
        <v>359</v>
      </c>
      <c r="F1681" t="s">
        <v>310</v>
      </c>
      <c r="G1681" t="s">
        <v>5378</v>
      </c>
      <c r="H1681">
        <v>4</v>
      </c>
      <c r="I1681">
        <v>2</v>
      </c>
      <c r="J1681">
        <v>0</v>
      </c>
      <c r="K1681">
        <v>2</v>
      </c>
      <c r="L1681" t="s">
        <v>355</v>
      </c>
      <c r="M1681">
        <v>0</v>
      </c>
      <c r="N1681" s="16">
        <v>45808</v>
      </c>
      <c r="O1681" s="16">
        <v>45808</v>
      </c>
      <c r="Q1681" t="s">
        <v>288</v>
      </c>
      <c r="R1681" t="s">
        <v>289</v>
      </c>
      <c r="S1681">
        <v>10014653</v>
      </c>
      <c r="T1681" t="s">
        <v>288</v>
      </c>
      <c r="AE1681">
        <v>0</v>
      </c>
      <c r="AG1681">
        <v>0</v>
      </c>
      <c r="AI1681" t="s">
        <v>360</v>
      </c>
      <c r="AL1681" t="s">
        <v>368</v>
      </c>
      <c r="AM1681">
        <v>0</v>
      </c>
      <c r="AN1681">
        <v>0.14285879629629999</v>
      </c>
      <c r="AO1681">
        <v>0</v>
      </c>
      <c r="AP1681">
        <v>0</v>
      </c>
      <c r="AQ1681">
        <v>1001860902</v>
      </c>
      <c r="AR1681">
        <v>5126109</v>
      </c>
      <c r="AS1681">
        <v>2</v>
      </c>
    </row>
    <row r="1682" spans="1:45" x14ac:dyDescent="0.35">
      <c r="A1682">
        <v>6604891</v>
      </c>
      <c r="B1682">
        <v>0</v>
      </c>
      <c r="C1682">
        <v>10</v>
      </c>
      <c r="D1682" t="s">
        <v>374</v>
      </c>
      <c r="E1682" t="s">
        <v>359</v>
      </c>
      <c r="F1682" t="s">
        <v>310</v>
      </c>
      <c r="G1682" t="s">
        <v>5377</v>
      </c>
      <c r="H1682">
        <v>6</v>
      </c>
      <c r="I1682">
        <v>2</v>
      </c>
      <c r="J1682">
        <v>0</v>
      </c>
      <c r="K1682">
        <v>3</v>
      </c>
      <c r="L1682" t="s">
        <v>355</v>
      </c>
      <c r="M1682">
        <v>0</v>
      </c>
      <c r="N1682" s="16">
        <v>45808</v>
      </c>
      <c r="O1682" s="16">
        <v>45808</v>
      </c>
      <c r="Q1682" t="s">
        <v>288</v>
      </c>
      <c r="R1682" t="s">
        <v>289</v>
      </c>
      <c r="S1682">
        <v>10014653</v>
      </c>
      <c r="T1682" t="s">
        <v>288</v>
      </c>
      <c r="AE1682">
        <v>0</v>
      </c>
      <c r="AG1682">
        <v>0</v>
      </c>
      <c r="AI1682" t="s">
        <v>360</v>
      </c>
      <c r="AM1682">
        <v>0</v>
      </c>
      <c r="AN1682">
        <v>0.14285879629629999</v>
      </c>
      <c r="AO1682">
        <v>0</v>
      </c>
      <c r="AP1682">
        <v>0</v>
      </c>
      <c r="AQ1682">
        <v>1001860904</v>
      </c>
      <c r="AR1682">
        <v>5126111</v>
      </c>
      <c r="AS1682">
        <v>2</v>
      </c>
    </row>
    <row r="1683" spans="1:45" x14ac:dyDescent="0.35">
      <c r="A1683">
        <v>6605208</v>
      </c>
      <c r="B1683">
        <v>0</v>
      </c>
      <c r="C1683">
        <v>10</v>
      </c>
      <c r="D1683" t="s">
        <v>357</v>
      </c>
      <c r="E1683" t="s">
        <v>359</v>
      </c>
      <c r="F1683" t="s">
        <v>310</v>
      </c>
      <c r="G1683" t="s">
        <v>1663</v>
      </c>
      <c r="H1683">
        <v>0</v>
      </c>
      <c r="I1683">
        <v>0</v>
      </c>
      <c r="J1683">
        <v>0</v>
      </c>
      <c r="K1683">
        <v>0</v>
      </c>
      <c r="L1683" t="s">
        <v>355</v>
      </c>
      <c r="M1683">
        <v>0</v>
      </c>
      <c r="N1683" s="16">
        <v>45836</v>
      </c>
      <c r="O1683" s="16">
        <v>45836</v>
      </c>
      <c r="Q1683" t="s">
        <v>131</v>
      </c>
      <c r="R1683" t="s">
        <v>335</v>
      </c>
      <c r="S1683">
        <v>10014603</v>
      </c>
      <c r="T1683" t="s">
        <v>131</v>
      </c>
      <c r="AE1683">
        <v>0</v>
      </c>
      <c r="AG1683">
        <v>0</v>
      </c>
      <c r="AI1683" t="s">
        <v>360</v>
      </c>
      <c r="AM1683">
        <v>0</v>
      </c>
      <c r="AN1683">
        <v>0.14285879629629999</v>
      </c>
      <c r="AO1683">
        <v>0</v>
      </c>
      <c r="AP1683">
        <v>0</v>
      </c>
      <c r="AQ1683">
        <v>1001861005</v>
      </c>
      <c r="AR1683">
        <v>5126250</v>
      </c>
      <c r="AS1683">
        <v>2</v>
      </c>
    </row>
    <row r="1684" spans="1:45" x14ac:dyDescent="0.35">
      <c r="A1684">
        <v>6607349</v>
      </c>
      <c r="B1684">
        <v>0</v>
      </c>
      <c r="C1684">
        <v>10</v>
      </c>
      <c r="D1684" t="s">
        <v>367</v>
      </c>
      <c r="E1684" t="s">
        <v>359</v>
      </c>
      <c r="F1684" t="s">
        <v>310</v>
      </c>
      <c r="G1684" t="s">
        <v>5375</v>
      </c>
      <c r="H1684">
        <v>8</v>
      </c>
      <c r="I1684">
        <v>2</v>
      </c>
      <c r="J1684">
        <v>0</v>
      </c>
      <c r="K1684">
        <v>4</v>
      </c>
      <c r="L1684" t="s">
        <v>355</v>
      </c>
      <c r="M1684">
        <v>0</v>
      </c>
      <c r="N1684" s="16">
        <v>45839</v>
      </c>
      <c r="O1684" s="16">
        <v>45839</v>
      </c>
      <c r="Q1684" t="s">
        <v>479</v>
      </c>
      <c r="R1684" t="s">
        <v>325</v>
      </c>
      <c r="S1684">
        <v>10017390</v>
      </c>
      <c r="T1684" t="s">
        <v>324</v>
      </c>
      <c r="AE1684">
        <v>0</v>
      </c>
      <c r="AG1684">
        <v>0</v>
      </c>
      <c r="AI1684" t="s">
        <v>360</v>
      </c>
      <c r="AM1684">
        <v>0</v>
      </c>
      <c r="AN1684">
        <v>0.14285879629629999</v>
      </c>
      <c r="AO1684">
        <v>0</v>
      </c>
      <c r="AP1684">
        <v>0</v>
      </c>
      <c r="AQ1684">
        <v>1001861006</v>
      </c>
      <c r="AR1684">
        <v>5126251</v>
      </c>
      <c r="AS1684">
        <v>2</v>
      </c>
    </row>
    <row r="1685" spans="1:45" x14ac:dyDescent="0.35">
      <c r="A1685">
        <v>6607350</v>
      </c>
      <c r="B1685">
        <v>0</v>
      </c>
      <c r="C1685">
        <v>10</v>
      </c>
      <c r="D1685" t="s">
        <v>367</v>
      </c>
      <c r="E1685" t="s">
        <v>359</v>
      </c>
      <c r="F1685" t="s">
        <v>310</v>
      </c>
      <c r="G1685" t="s">
        <v>5375</v>
      </c>
      <c r="H1685">
        <v>8</v>
      </c>
      <c r="I1685">
        <v>2</v>
      </c>
      <c r="J1685">
        <v>0</v>
      </c>
      <c r="K1685">
        <v>4</v>
      </c>
      <c r="L1685" t="s">
        <v>355</v>
      </c>
      <c r="M1685">
        <v>0</v>
      </c>
      <c r="N1685" s="16">
        <v>45845</v>
      </c>
      <c r="O1685" s="16">
        <v>45845</v>
      </c>
      <c r="Q1685" t="s">
        <v>5376</v>
      </c>
      <c r="R1685" t="s">
        <v>325</v>
      </c>
      <c r="S1685">
        <v>10018622</v>
      </c>
      <c r="T1685" t="s">
        <v>324</v>
      </c>
      <c r="AE1685">
        <v>0</v>
      </c>
      <c r="AG1685">
        <v>0</v>
      </c>
      <c r="AI1685" t="s">
        <v>360</v>
      </c>
      <c r="AM1685">
        <v>0</v>
      </c>
      <c r="AN1685">
        <v>0.14285879629629999</v>
      </c>
      <c r="AO1685">
        <v>0</v>
      </c>
      <c r="AP1685">
        <v>0</v>
      </c>
      <c r="AQ1685">
        <v>1001861007</v>
      </c>
      <c r="AR1685">
        <v>5126253</v>
      </c>
      <c r="AS1685">
        <v>2</v>
      </c>
    </row>
    <row r="1686" spans="1:45" x14ac:dyDescent="0.35">
      <c r="A1686">
        <v>6607405</v>
      </c>
      <c r="B1686">
        <v>0</v>
      </c>
      <c r="C1686">
        <v>10</v>
      </c>
      <c r="D1686" t="s">
        <v>203</v>
      </c>
      <c r="E1686" t="s">
        <v>1324</v>
      </c>
      <c r="F1686" t="s">
        <v>310</v>
      </c>
      <c r="G1686" t="s">
        <v>5397</v>
      </c>
      <c r="H1686">
        <v>8</v>
      </c>
      <c r="I1686">
        <v>2</v>
      </c>
      <c r="J1686">
        <v>0</v>
      </c>
      <c r="K1686">
        <v>4</v>
      </c>
      <c r="L1686" t="s">
        <v>355</v>
      </c>
      <c r="M1686">
        <v>0</v>
      </c>
      <c r="N1686" s="16">
        <v>45839</v>
      </c>
      <c r="O1686" s="16">
        <v>45839</v>
      </c>
      <c r="Q1686" t="s">
        <v>201</v>
      </c>
      <c r="R1686" t="s">
        <v>334</v>
      </c>
      <c r="S1686">
        <v>10014602</v>
      </c>
      <c r="T1686" t="s">
        <v>201</v>
      </c>
      <c r="AE1686">
        <v>0</v>
      </c>
      <c r="AG1686">
        <v>0</v>
      </c>
      <c r="AI1686" t="s">
        <v>360</v>
      </c>
      <c r="AM1686">
        <v>0</v>
      </c>
      <c r="AN1686">
        <v>0.14285879629629999</v>
      </c>
      <c r="AO1686">
        <v>0</v>
      </c>
      <c r="AP1686">
        <v>0</v>
      </c>
      <c r="AQ1686">
        <v>1001861009</v>
      </c>
      <c r="AR1686">
        <v>5126256</v>
      </c>
      <c r="AS1686">
        <v>2</v>
      </c>
    </row>
    <row r="1687" spans="1:45" x14ac:dyDescent="0.35">
      <c r="A1687">
        <v>6607838</v>
      </c>
      <c r="B1687">
        <v>0</v>
      </c>
      <c r="C1687">
        <v>10</v>
      </c>
      <c r="D1687" t="s">
        <v>203</v>
      </c>
      <c r="E1687" t="s">
        <v>1324</v>
      </c>
      <c r="F1687" t="s">
        <v>310</v>
      </c>
      <c r="G1687" t="s">
        <v>5373</v>
      </c>
      <c r="H1687">
        <v>1</v>
      </c>
      <c r="I1687">
        <v>1</v>
      </c>
      <c r="J1687">
        <v>0</v>
      </c>
      <c r="K1687">
        <v>1</v>
      </c>
      <c r="L1687" t="s">
        <v>355</v>
      </c>
      <c r="M1687">
        <v>0</v>
      </c>
      <c r="N1687" s="16">
        <v>45900</v>
      </c>
      <c r="O1687" s="16">
        <v>45900</v>
      </c>
      <c r="Q1687" t="s">
        <v>198</v>
      </c>
      <c r="R1687" t="s">
        <v>306</v>
      </c>
      <c r="S1687">
        <v>10014640</v>
      </c>
      <c r="T1687" t="s">
        <v>198</v>
      </c>
      <c r="AE1687">
        <v>0</v>
      </c>
      <c r="AG1687">
        <v>0</v>
      </c>
      <c r="AI1687" t="s">
        <v>360</v>
      </c>
      <c r="AM1687">
        <v>0</v>
      </c>
      <c r="AN1687">
        <v>0.14285879629629999</v>
      </c>
      <c r="AO1687">
        <v>0</v>
      </c>
      <c r="AP1687">
        <v>0</v>
      </c>
      <c r="AQ1687">
        <v>1001861012</v>
      </c>
      <c r="AR1687">
        <v>5126259</v>
      </c>
      <c r="AS1687">
        <v>2</v>
      </c>
    </row>
    <row r="1688" spans="1:45" x14ac:dyDescent="0.35">
      <c r="A1688">
        <v>6607996</v>
      </c>
      <c r="B1688">
        <v>0</v>
      </c>
      <c r="C1688">
        <v>10</v>
      </c>
      <c r="D1688" t="s">
        <v>203</v>
      </c>
      <c r="E1688" t="s">
        <v>1324</v>
      </c>
      <c r="F1688" t="s">
        <v>310</v>
      </c>
      <c r="G1688" t="s">
        <v>5372</v>
      </c>
      <c r="H1688">
        <v>1</v>
      </c>
      <c r="I1688">
        <v>1</v>
      </c>
      <c r="J1688">
        <v>0</v>
      </c>
      <c r="K1688">
        <v>1</v>
      </c>
      <c r="L1688" t="s">
        <v>355</v>
      </c>
      <c r="M1688">
        <v>0</v>
      </c>
      <c r="N1688" s="16">
        <v>45839</v>
      </c>
      <c r="O1688" s="16">
        <v>45839</v>
      </c>
      <c r="Q1688" t="s">
        <v>160</v>
      </c>
      <c r="R1688" t="s">
        <v>346</v>
      </c>
      <c r="S1688">
        <v>10014598</v>
      </c>
      <c r="T1688" t="s">
        <v>160</v>
      </c>
      <c r="AE1688">
        <v>0</v>
      </c>
      <c r="AG1688">
        <v>0</v>
      </c>
      <c r="AI1688" t="s">
        <v>360</v>
      </c>
      <c r="AM1688">
        <v>0</v>
      </c>
      <c r="AN1688">
        <v>0.14285879629629999</v>
      </c>
      <c r="AO1688">
        <v>0</v>
      </c>
      <c r="AP1688">
        <v>0</v>
      </c>
      <c r="AQ1688">
        <v>1001861015</v>
      </c>
      <c r="AR1688">
        <v>5126262</v>
      </c>
      <c r="AS1688">
        <v>2</v>
      </c>
    </row>
    <row r="1689" spans="1:45" x14ac:dyDescent="0.35">
      <c r="A1689">
        <v>6607999</v>
      </c>
      <c r="B1689">
        <v>0</v>
      </c>
      <c r="C1689">
        <v>10</v>
      </c>
      <c r="D1689" t="s">
        <v>203</v>
      </c>
      <c r="E1689" t="s">
        <v>1324</v>
      </c>
      <c r="F1689" t="s">
        <v>310</v>
      </c>
      <c r="G1689" t="s">
        <v>5371</v>
      </c>
      <c r="H1689">
        <v>1</v>
      </c>
      <c r="I1689">
        <v>1</v>
      </c>
      <c r="J1689">
        <v>0</v>
      </c>
      <c r="K1689">
        <v>1</v>
      </c>
      <c r="L1689" t="s">
        <v>355</v>
      </c>
      <c r="M1689">
        <v>0</v>
      </c>
      <c r="N1689" s="16">
        <v>45839</v>
      </c>
      <c r="O1689" s="16">
        <v>45839</v>
      </c>
      <c r="Q1689" t="s">
        <v>160</v>
      </c>
      <c r="R1689" t="s">
        <v>346</v>
      </c>
      <c r="S1689">
        <v>10014598</v>
      </c>
      <c r="T1689" t="s">
        <v>160</v>
      </c>
      <c r="AE1689">
        <v>0</v>
      </c>
      <c r="AG1689">
        <v>0</v>
      </c>
      <c r="AI1689" t="s">
        <v>360</v>
      </c>
      <c r="AM1689">
        <v>0</v>
      </c>
      <c r="AN1689">
        <v>0.14285879629629999</v>
      </c>
      <c r="AO1689">
        <v>0</v>
      </c>
      <c r="AP1689">
        <v>0</v>
      </c>
      <c r="AQ1689">
        <v>1001861016</v>
      </c>
      <c r="AR1689">
        <v>5126263</v>
      </c>
      <c r="AS1689">
        <v>2</v>
      </c>
    </row>
    <row r="1690" spans="1:45" x14ac:dyDescent="0.35">
      <c r="A1690">
        <v>6608000</v>
      </c>
      <c r="B1690">
        <v>0</v>
      </c>
      <c r="C1690">
        <v>10</v>
      </c>
      <c r="D1690" t="s">
        <v>203</v>
      </c>
      <c r="E1690" t="s">
        <v>1324</v>
      </c>
      <c r="F1690" t="s">
        <v>310</v>
      </c>
      <c r="G1690" t="s">
        <v>5370</v>
      </c>
      <c r="H1690">
        <v>4</v>
      </c>
      <c r="I1690">
        <v>2</v>
      </c>
      <c r="J1690">
        <v>0</v>
      </c>
      <c r="K1690">
        <v>2</v>
      </c>
      <c r="L1690" t="s">
        <v>355</v>
      </c>
      <c r="M1690">
        <v>0</v>
      </c>
      <c r="N1690" s="16">
        <v>45873</v>
      </c>
      <c r="O1690" s="16">
        <v>45873</v>
      </c>
      <c r="Q1690" t="s">
        <v>160</v>
      </c>
      <c r="R1690" t="s">
        <v>346</v>
      </c>
      <c r="S1690">
        <v>10014598</v>
      </c>
      <c r="T1690" t="s">
        <v>160</v>
      </c>
      <c r="AE1690">
        <v>0</v>
      </c>
      <c r="AG1690">
        <v>0</v>
      </c>
      <c r="AI1690" t="s">
        <v>360</v>
      </c>
      <c r="AM1690">
        <v>0</v>
      </c>
      <c r="AN1690">
        <v>9.5243055555559994E-2</v>
      </c>
      <c r="AO1690">
        <v>0</v>
      </c>
      <c r="AP1690">
        <v>0</v>
      </c>
      <c r="AQ1690">
        <v>1001861018</v>
      </c>
      <c r="AR1690">
        <v>5126265</v>
      </c>
      <c r="AS1690">
        <v>2</v>
      </c>
    </row>
    <row r="1691" spans="1:45" x14ac:dyDescent="0.35">
      <c r="A1691">
        <v>6608001</v>
      </c>
      <c r="B1691">
        <v>0</v>
      </c>
      <c r="C1691">
        <v>10</v>
      </c>
      <c r="D1691" t="s">
        <v>203</v>
      </c>
      <c r="E1691" t="s">
        <v>1324</v>
      </c>
      <c r="F1691" t="s">
        <v>310</v>
      </c>
      <c r="G1691" t="s">
        <v>5369</v>
      </c>
      <c r="H1691">
        <v>1</v>
      </c>
      <c r="I1691">
        <v>1</v>
      </c>
      <c r="J1691">
        <v>0</v>
      </c>
      <c r="K1691">
        <v>1</v>
      </c>
      <c r="L1691" t="s">
        <v>355</v>
      </c>
      <c r="M1691">
        <v>0</v>
      </c>
      <c r="N1691" s="16">
        <v>45839</v>
      </c>
      <c r="O1691" s="16">
        <v>45839</v>
      </c>
      <c r="Q1691" t="s">
        <v>160</v>
      </c>
      <c r="R1691" t="s">
        <v>346</v>
      </c>
      <c r="S1691">
        <v>10014598</v>
      </c>
      <c r="T1691" t="s">
        <v>160</v>
      </c>
      <c r="AE1691">
        <v>0</v>
      </c>
      <c r="AG1691">
        <v>0</v>
      </c>
      <c r="AI1691" t="s">
        <v>360</v>
      </c>
      <c r="AM1691">
        <v>0</v>
      </c>
      <c r="AN1691">
        <v>0</v>
      </c>
      <c r="AO1691">
        <v>0</v>
      </c>
      <c r="AP1691">
        <v>0</v>
      </c>
      <c r="AQ1691">
        <v>1001861019</v>
      </c>
      <c r="AR1691">
        <v>5126266</v>
      </c>
      <c r="AS1691">
        <v>2</v>
      </c>
    </row>
    <row r="1692" spans="1:45" x14ac:dyDescent="0.35">
      <c r="A1692">
        <v>6608003</v>
      </c>
      <c r="B1692">
        <v>0</v>
      </c>
      <c r="C1692">
        <v>10</v>
      </c>
      <c r="D1692" t="s">
        <v>361</v>
      </c>
      <c r="E1692" t="s">
        <v>1324</v>
      </c>
      <c r="F1692" t="s">
        <v>310</v>
      </c>
      <c r="G1692" t="s">
        <v>5368</v>
      </c>
      <c r="H1692">
        <v>8</v>
      </c>
      <c r="I1692">
        <v>2</v>
      </c>
      <c r="J1692">
        <v>0</v>
      </c>
      <c r="K1692">
        <v>4</v>
      </c>
      <c r="L1692" t="s">
        <v>355</v>
      </c>
      <c r="M1692">
        <v>0</v>
      </c>
      <c r="N1692" s="16">
        <v>45873</v>
      </c>
      <c r="O1692" s="16">
        <v>45873</v>
      </c>
      <c r="Q1692" t="s">
        <v>160</v>
      </c>
      <c r="R1692" t="s">
        <v>346</v>
      </c>
      <c r="S1692">
        <v>10014598</v>
      </c>
      <c r="T1692" t="s">
        <v>160</v>
      </c>
      <c r="AE1692">
        <v>0</v>
      </c>
      <c r="AG1692">
        <v>0</v>
      </c>
      <c r="AI1692" t="s">
        <v>360</v>
      </c>
      <c r="AM1692">
        <v>0.29166666666667002</v>
      </c>
      <c r="AN1692">
        <v>0.55208333333333004</v>
      </c>
      <c r="AO1692">
        <v>0</v>
      </c>
      <c r="AP1692">
        <v>0</v>
      </c>
      <c r="AQ1692">
        <v>1001861020</v>
      </c>
      <c r="AR1692">
        <v>5126267</v>
      </c>
      <c r="AS1692">
        <v>2</v>
      </c>
    </row>
    <row r="1693" spans="1:45" x14ac:dyDescent="0.35">
      <c r="A1693">
        <v>6608005</v>
      </c>
      <c r="B1693">
        <v>0</v>
      </c>
      <c r="C1693">
        <v>10</v>
      </c>
      <c r="D1693" t="s">
        <v>361</v>
      </c>
      <c r="E1693" t="s">
        <v>359</v>
      </c>
      <c r="F1693" t="s">
        <v>310</v>
      </c>
      <c r="G1693" t="s">
        <v>5367</v>
      </c>
      <c r="H1693">
        <v>6</v>
      </c>
      <c r="I1693">
        <v>2</v>
      </c>
      <c r="J1693">
        <v>0</v>
      </c>
      <c r="K1693">
        <v>3</v>
      </c>
      <c r="L1693" t="s">
        <v>355</v>
      </c>
      <c r="M1693">
        <v>0</v>
      </c>
      <c r="N1693" s="16">
        <v>45840</v>
      </c>
      <c r="O1693" s="16">
        <v>45840</v>
      </c>
      <c r="Q1693" t="s">
        <v>160</v>
      </c>
      <c r="R1693" t="s">
        <v>346</v>
      </c>
      <c r="S1693">
        <v>10014598</v>
      </c>
      <c r="T1693" t="s">
        <v>160</v>
      </c>
      <c r="AE1693">
        <v>0</v>
      </c>
      <c r="AG1693">
        <v>0</v>
      </c>
      <c r="AI1693" t="s">
        <v>360</v>
      </c>
      <c r="AM1693">
        <v>0</v>
      </c>
      <c r="AN1693">
        <v>0.33333333333332998</v>
      </c>
      <c r="AO1693">
        <v>0</v>
      </c>
      <c r="AP1693">
        <v>0</v>
      </c>
      <c r="AQ1693">
        <v>1001861024</v>
      </c>
      <c r="AR1693">
        <v>5126271</v>
      </c>
      <c r="AS1693">
        <v>2</v>
      </c>
    </row>
    <row r="1694" spans="1:45" x14ac:dyDescent="0.35">
      <c r="A1694">
        <v>6608013</v>
      </c>
      <c r="B1694">
        <v>0</v>
      </c>
      <c r="C1694">
        <v>10</v>
      </c>
      <c r="D1694" t="s">
        <v>203</v>
      </c>
      <c r="E1694" t="s">
        <v>1324</v>
      </c>
      <c r="F1694" t="s">
        <v>310</v>
      </c>
      <c r="G1694" t="s">
        <v>5624</v>
      </c>
      <c r="H1694">
        <v>2</v>
      </c>
      <c r="I1694">
        <v>2</v>
      </c>
      <c r="J1694">
        <v>0</v>
      </c>
      <c r="K1694">
        <v>1</v>
      </c>
      <c r="L1694" t="s">
        <v>355</v>
      </c>
      <c r="M1694">
        <v>0</v>
      </c>
      <c r="N1694" s="16">
        <v>45873</v>
      </c>
      <c r="O1694" s="16">
        <v>45873</v>
      </c>
      <c r="Q1694" t="s">
        <v>160</v>
      </c>
      <c r="R1694" t="s">
        <v>346</v>
      </c>
      <c r="S1694">
        <v>10014598</v>
      </c>
      <c r="T1694" t="s">
        <v>160</v>
      </c>
      <c r="AE1694">
        <v>0</v>
      </c>
      <c r="AG1694">
        <v>0</v>
      </c>
      <c r="AI1694" t="s">
        <v>360</v>
      </c>
      <c r="AM1694">
        <v>0</v>
      </c>
      <c r="AN1694">
        <v>0.23809027777778</v>
      </c>
      <c r="AO1694">
        <v>0</v>
      </c>
      <c r="AP1694">
        <v>0</v>
      </c>
      <c r="AQ1694">
        <v>1001861027</v>
      </c>
      <c r="AR1694">
        <v>5126274</v>
      </c>
      <c r="AS1694">
        <v>2</v>
      </c>
    </row>
    <row r="1695" spans="1:45" x14ac:dyDescent="0.35">
      <c r="A1695">
        <v>6608013</v>
      </c>
      <c r="B1695">
        <v>0</v>
      </c>
      <c r="C1695">
        <v>20</v>
      </c>
      <c r="D1695" t="s">
        <v>361</v>
      </c>
      <c r="E1695" t="s">
        <v>1324</v>
      </c>
      <c r="F1695" t="s">
        <v>310</v>
      </c>
      <c r="G1695" t="s">
        <v>5624</v>
      </c>
      <c r="H1695">
        <v>4</v>
      </c>
      <c r="I1695">
        <v>2</v>
      </c>
      <c r="J1695">
        <v>0</v>
      </c>
      <c r="K1695">
        <v>2</v>
      </c>
      <c r="L1695" t="s">
        <v>355</v>
      </c>
      <c r="M1695">
        <v>0</v>
      </c>
      <c r="N1695" s="16">
        <v>45873</v>
      </c>
      <c r="O1695" s="16">
        <v>45873</v>
      </c>
      <c r="Q1695" t="s">
        <v>160</v>
      </c>
      <c r="R1695" t="s">
        <v>346</v>
      </c>
      <c r="S1695">
        <v>10014598</v>
      </c>
      <c r="T1695" t="s">
        <v>160</v>
      </c>
      <c r="AE1695">
        <v>0</v>
      </c>
      <c r="AF1695" s="16"/>
      <c r="AG1695">
        <v>0</v>
      </c>
      <c r="AI1695" t="s">
        <v>360</v>
      </c>
      <c r="AM1695">
        <v>0</v>
      </c>
      <c r="AN1695">
        <v>8.3333333333329998E-2</v>
      </c>
      <c r="AO1695">
        <v>0</v>
      </c>
      <c r="AP1695">
        <v>0</v>
      </c>
      <c r="AQ1695">
        <v>1001862786</v>
      </c>
      <c r="AR1695">
        <v>5129683</v>
      </c>
      <c r="AS1695">
        <v>2</v>
      </c>
    </row>
    <row r="1696" spans="1:45" x14ac:dyDescent="0.35">
      <c r="A1696">
        <v>6608105</v>
      </c>
      <c r="B1696">
        <v>0</v>
      </c>
      <c r="C1696">
        <v>10</v>
      </c>
      <c r="D1696" t="s">
        <v>203</v>
      </c>
      <c r="E1696" t="s">
        <v>1324</v>
      </c>
      <c r="F1696" t="s">
        <v>310</v>
      </c>
      <c r="G1696" t="s">
        <v>5609</v>
      </c>
      <c r="H1696">
        <v>6</v>
      </c>
      <c r="I1696">
        <v>2</v>
      </c>
      <c r="J1696">
        <v>0</v>
      </c>
      <c r="K1696">
        <v>3</v>
      </c>
      <c r="L1696" t="s">
        <v>355</v>
      </c>
      <c r="M1696">
        <v>0</v>
      </c>
      <c r="N1696" s="16">
        <v>45839</v>
      </c>
      <c r="O1696" s="16">
        <v>45839</v>
      </c>
      <c r="Q1696" t="s">
        <v>128</v>
      </c>
      <c r="R1696" t="s">
        <v>390</v>
      </c>
      <c r="S1696">
        <v>10014594</v>
      </c>
      <c r="T1696" t="s">
        <v>128</v>
      </c>
      <c r="AE1696">
        <v>0</v>
      </c>
      <c r="AF1696" s="16"/>
      <c r="AG1696">
        <v>0</v>
      </c>
      <c r="AI1696" t="s">
        <v>360</v>
      </c>
      <c r="AM1696">
        <v>0</v>
      </c>
      <c r="AN1696">
        <v>9.5243055555559994E-2</v>
      </c>
      <c r="AO1696">
        <v>0</v>
      </c>
      <c r="AP1696">
        <v>0</v>
      </c>
      <c r="AQ1696">
        <v>1001863074</v>
      </c>
      <c r="AR1696">
        <v>5129969</v>
      </c>
      <c r="AS1696">
        <v>2</v>
      </c>
    </row>
    <row r="1697" spans="1:45" x14ac:dyDescent="0.35">
      <c r="A1697">
        <v>6608107</v>
      </c>
      <c r="B1697">
        <v>0</v>
      </c>
      <c r="C1697">
        <v>10</v>
      </c>
      <c r="D1697" t="s">
        <v>203</v>
      </c>
      <c r="E1697" t="s">
        <v>1324</v>
      </c>
      <c r="F1697" t="s">
        <v>310</v>
      </c>
      <c r="G1697" t="s">
        <v>5623</v>
      </c>
      <c r="H1697">
        <v>6</v>
      </c>
      <c r="I1697">
        <v>2</v>
      </c>
      <c r="J1697">
        <v>0</v>
      </c>
      <c r="K1697">
        <v>3</v>
      </c>
      <c r="L1697" t="s">
        <v>355</v>
      </c>
      <c r="M1697">
        <v>0</v>
      </c>
      <c r="N1697" s="16">
        <v>45839</v>
      </c>
      <c r="O1697" s="16">
        <v>45839</v>
      </c>
      <c r="Q1697" t="s">
        <v>128</v>
      </c>
      <c r="R1697" t="s">
        <v>390</v>
      </c>
      <c r="S1697">
        <v>10014594</v>
      </c>
      <c r="T1697" t="s">
        <v>128</v>
      </c>
      <c r="AE1697">
        <v>0</v>
      </c>
      <c r="AG1697">
        <v>0</v>
      </c>
      <c r="AI1697" t="s">
        <v>360</v>
      </c>
      <c r="AM1697">
        <v>0</v>
      </c>
      <c r="AN1697">
        <v>9.5243055555559994E-2</v>
      </c>
      <c r="AO1697">
        <v>0</v>
      </c>
      <c r="AP1697">
        <v>0</v>
      </c>
      <c r="AQ1697">
        <v>1001863075</v>
      </c>
      <c r="AR1697">
        <v>5129971</v>
      </c>
      <c r="AS1697">
        <v>2</v>
      </c>
    </row>
    <row r="1698" spans="1:45" x14ac:dyDescent="0.35">
      <c r="A1698">
        <v>6608109</v>
      </c>
      <c r="B1698">
        <v>0</v>
      </c>
      <c r="C1698">
        <v>10</v>
      </c>
      <c r="D1698" t="s">
        <v>203</v>
      </c>
      <c r="E1698" t="s">
        <v>1324</v>
      </c>
      <c r="F1698" t="s">
        <v>310</v>
      </c>
      <c r="G1698" t="s">
        <v>5622</v>
      </c>
      <c r="H1698">
        <v>12</v>
      </c>
      <c r="I1698">
        <v>2</v>
      </c>
      <c r="J1698">
        <v>0</v>
      </c>
      <c r="K1698">
        <v>6</v>
      </c>
      <c r="L1698" t="s">
        <v>355</v>
      </c>
      <c r="M1698">
        <v>0</v>
      </c>
      <c r="N1698" s="16">
        <v>45845</v>
      </c>
      <c r="O1698" s="16">
        <v>45845</v>
      </c>
      <c r="Q1698" t="s">
        <v>128</v>
      </c>
      <c r="R1698" t="s">
        <v>390</v>
      </c>
      <c r="S1698">
        <v>10014594</v>
      </c>
      <c r="T1698" t="s">
        <v>128</v>
      </c>
      <c r="AE1698">
        <v>0</v>
      </c>
      <c r="AF1698" s="16"/>
      <c r="AG1698">
        <v>0</v>
      </c>
      <c r="AI1698" t="s">
        <v>360</v>
      </c>
      <c r="AM1698">
        <v>0</v>
      </c>
      <c r="AN1698">
        <v>9.5243055555559994E-2</v>
      </c>
      <c r="AO1698">
        <v>0</v>
      </c>
      <c r="AP1698">
        <v>0</v>
      </c>
      <c r="AQ1698">
        <v>1001863076</v>
      </c>
      <c r="AR1698">
        <v>5129972</v>
      </c>
      <c r="AS1698">
        <v>2</v>
      </c>
    </row>
    <row r="1699" spans="1:45" x14ac:dyDescent="0.35">
      <c r="A1699">
        <v>6608113</v>
      </c>
      <c r="B1699">
        <v>0</v>
      </c>
      <c r="C1699">
        <v>10</v>
      </c>
      <c r="D1699" t="s">
        <v>203</v>
      </c>
      <c r="E1699" t="s">
        <v>1324</v>
      </c>
      <c r="F1699" t="s">
        <v>310</v>
      </c>
      <c r="G1699" t="s">
        <v>5621</v>
      </c>
      <c r="H1699">
        <v>6</v>
      </c>
      <c r="I1699">
        <v>2</v>
      </c>
      <c r="J1699">
        <v>0</v>
      </c>
      <c r="K1699">
        <v>3</v>
      </c>
      <c r="L1699" t="s">
        <v>355</v>
      </c>
      <c r="M1699">
        <v>0</v>
      </c>
      <c r="N1699" s="16">
        <v>45838</v>
      </c>
      <c r="O1699" s="16">
        <v>45838</v>
      </c>
      <c r="Q1699" t="s">
        <v>221</v>
      </c>
      <c r="R1699" t="s">
        <v>309</v>
      </c>
      <c r="S1699">
        <v>10014650</v>
      </c>
      <c r="T1699" t="s">
        <v>221</v>
      </c>
      <c r="AE1699">
        <v>0</v>
      </c>
      <c r="AG1699">
        <v>0</v>
      </c>
      <c r="AI1699" t="s">
        <v>360</v>
      </c>
      <c r="AM1699">
        <v>0</v>
      </c>
      <c r="AN1699">
        <v>0.42858796296295998</v>
      </c>
      <c r="AO1699">
        <v>0</v>
      </c>
      <c r="AP1699">
        <v>0</v>
      </c>
      <c r="AQ1699">
        <v>1001863114</v>
      </c>
      <c r="AR1699">
        <v>5129997</v>
      </c>
      <c r="AS1699">
        <v>2</v>
      </c>
    </row>
    <row r="1700" spans="1:45" x14ac:dyDescent="0.35">
      <c r="A1700">
        <v>6608114</v>
      </c>
      <c r="B1700">
        <v>0</v>
      </c>
      <c r="C1700">
        <v>10</v>
      </c>
      <c r="D1700" t="s">
        <v>203</v>
      </c>
      <c r="E1700" t="s">
        <v>1324</v>
      </c>
      <c r="F1700" t="s">
        <v>310</v>
      </c>
      <c r="G1700" t="s">
        <v>5620</v>
      </c>
      <c r="H1700">
        <v>8</v>
      </c>
      <c r="I1700">
        <v>2</v>
      </c>
      <c r="J1700">
        <v>0</v>
      </c>
      <c r="K1700">
        <v>4</v>
      </c>
      <c r="L1700" t="s">
        <v>355</v>
      </c>
      <c r="M1700">
        <v>0</v>
      </c>
      <c r="N1700" s="16">
        <v>45845</v>
      </c>
      <c r="O1700" s="16">
        <v>45845</v>
      </c>
      <c r="Q1700" t="s">
        <v>128</v>
      </c>
      <c r="R1700" t="s">
        <v>390</v>
      </c>
      <c r="S1700">
        <v>10014594</v>
      </c>
      <c r="T1700" t="s">
        <v>128</v>
      </c>
      <c r="AE1700">
        <v>0</v>
      </c>
      <c r="AF1700" s="16"/>
      <c r="AG1700">
        <v>0</v>
      </c>
      <c r="AI1700" t="s">
        <v>360</v>
      </c>
      <c r="AM1700">
        <v>0.42858796296295998</v>
      </c>
      <c r="AN1700">
        <v>0.34525462962962999</v>
      </c>
      <c r="AO1700">
        <v>0</v>
      </c>
      <c r="AP1700">
        <v>0</v>
      </c>
      <c r="AQ1700">
        <v>1001863114</v>
      </c>
      <c r="AR1700">
        <v>5129998</v>
      </c>
      <c r="AS1700">
        <v>2</v>
      </c>
    </row>
    <row r="1701" spans="1:45" x14ac:dyDescent="0.35">
      <c r="A1701">
        <v>6608115</v>
      </c>
      <c r="B1701">
        <v>0</v>
      </c>
      <c r="C1701">
        <v>10</v>
      </c>
      <c r="D1701" t="s">
        <v>203</v>
      </c>
      <c r="E1701" t="s">
        <v>1324</v>
      </c>
      <c r="F1701" t="s">
        <v>310</v>
      </c>
      <c r="G1701" t="s">
        <v>5619</v>
      </c>
      <c r="H1701">
        <v>2</v>
      </c>
      <c r="I1701">
        <v>2</v>
      </c>
      <c r="J1701">
        <v>0</v>
      </c>
      <c r="K1701">
        <v>1</v>
      </c>
      <c r="L1701" t="s">
        <v>355</v>
      </c>
      <c r="M1701">
        <v>0</v>
      </c>
      <c r="N1701" s="16">
        <v>45839</v>
      </c>
      <c r="O1701" s="16">
        <v>45839</v>
      </c>
      <c r="Q1701" t="s">
        <v>128</v>
      </c>
      <c r="R1701" t="s">
        <v>390</v>
      </c>
      <c r="S1701">
        <v>10014594</v>
      </c>
      <c r="T1701" t="s">
        <v>128</v>
      </c>
      <c r="AE1701">
        <v>0</v>
      </c>
      <c r="AF1701" s="16"/>
      <c r="AG1701">
        <v>0</v>
      </c>
      <c r="AI1701" t="s">
        <v>363</v>
      </c>
      <c r="AM1701">
        <v>0</v>
      </c>
      <c r="AN1701">
        <v>0.14285879629629999</v>
      </c>
      <c r="AO1701">
        <v>0</v>
      </c>
      <c r="AP1701">
        <v>0</v>
      </c>
      <c r="AQ1701">
        <v>1001863194</v>
      </c>
      <c r="AR1701">
        <v>5130078</v>
      </c>
      <c r="AS1701">
        <v>3</v>
      </c>
    </row>
    <row r="1702" spans="1:45" x14ac:dyDescent="0.35">
      <c r="A1702">
        <v>6608116</v>
      </c>
      <c r="B1702">
        <v>0</v>
      </c>
      <c r="C1702">
        <v>10</v>
      </c>
      <c r="D1702" t="s">
        <v>203</v>
      </c>
      <c r="E1702" t="s">
        <v>1324</v>
      </c>
      <c r="F1702" t="s">
        <v>310</v>
      </c>
      <c r="G1702" t="s">
        <v>5618</v>
      </c>
      <c r="H1702">
        <v>4</v>
      </c>
      <c r="I1702">
        <v>2</v>
      </c>
      <c r="J1702">
        <v>0</v>
      </c>
      <c r="K1702">
        <v>2</v>
      </c>
      <c r="L1702" t="s">
        <v>355</v>
      </c>
      <c r="M1702">
        <v>0</v>
      </c>
      <c r="N1702" s="16">
        <v>45873</v>
      </c>
      <c r="O1702" s="16">
        <v>45873</v>
      </c>
      <c r="Q1702" t="s">
        <v>128</v>
      </c>
      <c r="R1702" t="s">
        <v>390</v>
      </c>
      <c r="S1702">
        <v>10014594</v>
      </c>
      <c r="T1702" t="s">
        <v>128</v>
      </c>
      <c r="AE1702">
        <v>0</v>
      </c>
      <c r="AF1702" s="16"/>
      <c r="AG1702">
        <v>0</v>
      </c>
      <c r="AI1702" t="s">
        <v>358</v>
      </c>
      <c r="AM1702">
        <v>0</v>
      </c>
      <c r="AN1702">
        <v>9.5243055555559994E-2</v>
      </c>
      <c r="AO1702">
        <v>0</v>
      </c>
      <c r="AP1702">
        <v>0</v>
      </c>
      <c r="AQ1702">
        <v>1001863195</v>
      </c>
      <c r="AR1702">
        <v>5130079</v>
      </c>
      <c r="AS1702">
        <v>4</v>
      </c>
    </row>
    <row r="1703" spans="1:45" x14ac:dyDescent="0.35">
      <c r="A1703">
        <v>6608118</v>
      </c>
      <c r="B1703">
        <v>0</v>
      </c>
      <c r="C1703">
        <v>10</v>
      </c>
      <c r="D1703" t="s">
        <v>203</v>
      </c>
      <c r="E1703" t="s">
        <v>1324</v>
      </c>
      <c r="F1703" t="s">
        <v>310</v>
      </c>
      <c r="G1703" t="s">
        <v>5617</v>
      </c>
      <c r="H1703">
        <v>2</v>
      </c>
      <c r="I1703">
        <v>1</v>
      </c>
      <c r="J1703">
        <v>0</v>
      </c>
      <c r="K1703">
        <v>2</v>
      </c>
      <c r="L1703" t="s">
        <v>355</v>
      </c>
      <c r="M1703">
        <v>0</v>
      </c>
      <c r="N1703" s="16">
        <v>45845</v>
      </c>
      <c r="O1703" s="16">
        <v>45845</v>
      </c>
      <c r="Q1703" t="s">
        <v>128</v>
      </c>
      <c r="R1703" t="s">
        <v>390</v>
      </c>
      <c r="S1703">
        <v>10014594</v>
      </c>
      <c r="T1703" t="s">
        <v>128</v>
      </c>
      <c r="AE1703">
        <v>0</v>
      </c>
      <c r="AF1703" s="16"/>
      <c r="AG1703">
        <v>0</v>
      </c>
      <c r="AI1703" t="s">
        <v>363</v>
      </c>
      <c r="AM1703">
        <v>0</v>
      </c>
      <c r="AN1703">
        <v>9.5243055555559994E-2</v>
      </c>
      <c r="AO1703">
        <v>0</v>
      </c>
      <c r="AP1703">
        <v>0</v>
      </c>
      <c r="AQ1703">
        <v>1001863196</v>
      </c>
      <c r="AR1703">
        <v>5130080</v>
      </c>
      <c r="AS1703">
        <v>3</v>
      </c>
    </row>
    <row r="1704" spans="1:45" x14ac:dyDescent="0.35">
      <c r="A1704">
        <v>6608120</v>
      </c>
      <c r="B1704">
        <v>0</v>
      </c>
      <c r="C1704">
        <v>10</v>
      </c>
      <c r="D1704" t="s">
        <v>203</v>
      </c>
      <c r="E1704" t="s">
        <v>1324</v>
      </c>
      <c r="F1704" t="s">
        <v>310</v>
      </c>
      <c r="G1704" t="s">
        <v>5616</v>
      </c>
      <c r="H1704">
        <v>2</v>
      </c>
      <c r="I1704">
        <v>1</v>
      </c>
      <c r="J1704">
        <v>0</v>
      </c>
      <c r="K1704">
        <v>2</v>
      </c>
      <c r="L1704" t="s">
        <v>355</v>
      </c>
      <c r="M1704">
        <v>0</v>
      </c>
      <c r="N1704" s="16">
        <v>45839</v>
      </c>
      <c r="O1704" s="16">
        <v>45839</v>
      </c>
      <c r="Q1704" t="s">
        <v>128</v>
      </c>
      <c r="R1704" t="s">
        <v>390</v>
      </c>
      <c r="S1704">
        <v>10014594</v>
      </c>
      <c r="T1704" t="s">
        <v>128</v>
      </c>
      <c r="AE1704">
        <v>0</v>
      </c>
      <c r="AG1704">
        <v>0</v>
      </c>
      <c r="AI1704" t="s">
        <v>363</v>
      </c>
      <c r="AM1704">
        <v>0</v>
      </c>
      <c r="AN1704">
        <v>9.5243055555559994E-2</v>
      </c>
      <c r="AO1704">
        <v>0</v>
      </c>
      <c r="AP1704">
        <v>0</v>
      </c>
      <c r="AQ1704">
        <v>1001863199</v>
      </c>
      <c r="AR1704">
        <v>5130083</v>
      </c>
      <c r="AS1704">
        <v>3</v>
      </c>
    </row>
    <row r="1705" spans="1:45" x14ac:dyDescent="0.35">
      <c r="A1705">
        <v>6608614</v>
      </c>
      <c r="B1705">
        <v>0</v>
      </c>
      <c r="C1705">
        <v>10</v>
      </c>
      <c r="D1705" t="s">
        <v>361</v>
      </c>
      <c r="E1705" t="s">
        <v>359</v>
      </c>
      <c r="F1705" t="s">
        <v>310</v>
      </c>
      <c r="G1705" t="s">
        <v>5615</v>
      </c>
      <c r="H1705">
        <v>4</v>
      </c>
      <c r="I1705">
        <v>2</v>
      </c>
      <c r="J1705">
        <v>0</v>
      </c>
      <c r="K1705">
        <v>2</v>
      </c>
      <c r="L1705" t="s">
        <v>355</v>
      </c>
      <c r="M1705">
        <v>0</v>
      </c>
      <c r="N1705" s="16">
        <v>45852</v>
      </c>
      <c r="O1705" s="16">
        <v>45852</v>
      </c>
      <c r="Q1705" t="s">
        <v>202</v>
      </c>
      <c r="R1705" t="s">
        <v>396</v>
      </c>
      <c r="S1705">
        <v>10014615</v>
      </c>
      <c r="T1705" t="s">
        <v>202</v>
      </c>
      <c r="AE1705">
        <v>0</v>
      </c>
      <c r="AF1705" s="16"/>
      <c r="AG1705">
        <v>0</v>
      </c>
      <c r="AI1705" t="s">
        <v>363</v>
      </c>
      <c r="AM1705">
        <v>0</v>
      </c>
      <c r="AN1705">
        <v>4.7615740740740001E-2</v>
      </c>
      <c r="AO1705">
        <v>0</v>
      </c>
      <c r="AP1705">
        <v>0</v>
      </c>
      <c r="AQ1705">
        <v>1001863201</v>
      </c>
      <c r="AR1705">
        <v>5130085</v>
      </c>
      <c r="AS1705">
        <v>3</v>
      </c>
    </row>
    <row r="1706" spans="1:45" x14ac:dyDescent="0.35">
      <c r="A1706">
        <v>6608616</v>
      </c>
      <c r="B1706">
        <v>0</v>
      </c>
      <c r="C1706">
        <v>10</v>
      </c>
      <c r="D1706" t="s">
        <v>367</v>
      </c>
      <c r="E1706" t="s">
        <v>359</v>
      </c>
      <c r="F1706" t="s">
        <v>310</v>
      </c>
      <c r="G1706" t="s">
        <v>5933</v>
      </c>
      <c r="H1706">
        <v>4</v>
      </c>
      <c r="I1706">
        <v>2</v>
      </c>
      <c r="J1706">
        <v>0</v>
      </c>
      <c r="K1706">
        <v>2</v>
      </c>
      <c r="L1706" t="s">
        <v>355</v>
      </c>
      <c r="M1706">
        <v>0</v>
      </c>
      <c r="N1706" s="16">
        <v>45858</v>
      </c>
      <c r="O1706" s="16">
        <v>45858</v>
      </c>
      <c r="Q1706" t="s">
        <v>408</v>
      </c>
      <c r="R1706" t="s">
        <v>325</v>
      </c>
      <c r="S1706">
        <v>10015302</v>
      </c>
      <c r="T1706" t="s">
        <v>324</v>
      </c>
      <c r="AE1706">
        <v>0</v>
      </c>
      <c r="AF1706" s="16"/>
      <c r="AG1706">
        <v>0</v>
      </c>
      <c r="AI1706" t="s">
        <v>363</v>
      </c>
      <c r="AM1706">
        <v>0</v>
      </c>
      <c r="AN1706">
        <v>0.14285879629629999</v>
      </c>
      <c r="AO1706">
        <v>0</v>
      </c>
      <c r="AP1706">
        <v>0</v>
      </c>
      <c r="AQ1706">
        <v>1001863223</v>
      </c>
      <c r="AR1706">
        <v>5130087</v>
      </c>
      <c r="AS1706">
        <v>3</v>
      </c>
    </row>
    <row r="1707" spans="1:45" x14ac:dyDescent="0.35">
      <c r="A1707">
        <v>6608623</v>
      </c>
      <c r="B1707">
        <v>0</v>
      </c>
      <c r="C1707">
        <v>10</v>
      </c>
      <c r="D1707" t="s">
        <v>203</v>
      </c>
      <c r="E1707" t="s">
        <v>1324</v>
      </c>
      <c r="F1707" t="s">
        <v>310</v>
      </c>
      <c r="G1707" t="s">
        <v>5613</v>
      </c>
      <c r="H1707">
        <v>3</v>
      </c>
      <c r="I1707">
        <v>1</v>
      </c>
      <c r="J1707">
        <v>0</v>
      </c>
      <c r="K1707">
        <v>3</v>
      </c>
      <c r="L1707" t="s">
        <v>355</v>
      </c>
      <c r="M1707">
        <v>0</v>
      </c>
      <c r="N1707" s="16">
        <v>45839</v>
      </c>
      <c r="O1707" s="16">
        <v>45839</v>
      </c>
      <c r="Q1707" t="s">
        <v>128</v>
      </c>
      <c r="R1707" t="s">
        <v>390</v>
      </c>
      <c r="S1707">
        <v>10014594</v>
      </c>
      <c r="T1707" t="s">
        <v>128</v>
      </c>
      <c r="AE1707">
        <v>0.41666666666667002</v>
      </c>
      <c r="AF1707" s="16">
        <v>45752</v>
      </c>
      <c r="AG1707">
        <v>0.3125</v>
      </c>
      <c r="AI1707" t="s">
        <v>360</v>
      </c>
      <c r="AM1707">
        <v>0</v>
      </c>
      <c r="AN1707">
        <v>0.14285879629629999</v>
      </c>
      <c r="AO1707">
        <v>0</v>
      </c>
      <c r="AP1707">
        <v>0</v>
      </c>
      <c r="AQ1707">
        <v>1001863205</v>
      </c>
      <c r="AR1707">
        <v>5130161</v>
      </c>
      <c r="AS1707">
        <v>2</v>
      </c>
    </row>
    <row r="1708" spans="1:45" x14ac:dyDescent="0.35">
      <c r="A1708">
        <v>6608637</v>
      </c>
      <c r="B1708">
        <v>0</v>
      </c>
      <c r="C1708">
        <v>10</v>
      </c>
      <c r="D1708" t="s">
        <v>203</v>
      </c>
      <c r="E1708" t="s">
        <v>1324</v>
      </c>
      <c r="F1708" t="s">
        <v>310</v>
      </c>
      <c r="G1708" t="s">
        <v>5612</v>
      </c>
      <c r="H1708">
        <v>2</v>
      </c>
      <c r="I1708">
        <v>1</v>
      </c>
      <c r="J1708">
        <v>0</v>
      </c>
      <c r="K1708">
        <v>2</v>
      </c>
      <c r="L1708" t="s">
        <v>355</v>
      </c>
      <c r="M1708">
        <v>0</v>
      </c>
      <c r="N1708" s="16">
        <v>45845</v>
      </c>
      <c r="O1708" s="16">
        <v>45845</v>
      </c>
      <c r="Q1708" t="s">
        <v>128</v>
      </c>
      <c r="R1708" t="s">
        <v>390</v>
      </c>
      <c r="S1708">
        <v>10014594</v>
      </c>
      <c r="T1708" t="s">
        <v>128</v>
      </c>
      <c r="AE1708">
        <v>0</v>
      </c>
      <c r="AG1708">
        <v>0</v>
      </c>
      <c r="AI1708" t="s">
        <v>360</v>
      </c>
      <c r="AM1708">
        <v>0</v>
      </c>
      <c r="AN1708">
        <v>0.19047453703704001</v>
      </c>
      <c r="AO1708">
        <v>0</v>
      </c>
      <c r="AP1708">
        <v>0</v>
      </c>
      <c r="AQ1708">
        <v>1001863207</v>
      </c>
      <c r="AR1708">
        <v>5130163</v>
      </c>
      <c r="AS1708">
        <v>2</v>
      </c>
    </row>
    <row r="1709" spans="1:45" x14ac:dyDescent="0.35">
      <c r="A1709">
        <v>6608642</v>
      </c>
      <c r="B1709">
        <v>0</v>
      </c>
      <c r="C1709">
        <v>10</v>
      </c>
      <c r="D1709" t="s">
        <v>203</v>
      </c>
      <c r="E1709" t="s">
        <v>1324</v>
      </c>
      <c r="F1709" t="s">
        <v>310</v>
      </c>
      <c r="G1709" t="s">
        <v>5611</v>
      </c>
      <c r="H1709">
        <v>6</v>
      </c>
      <c r="I1709">
        <v>2</v>
      </c>
      <c r="J1709">
        <v>0</v>
      </c>
      <c r="K1709">
        <v>3</v>
      </c>
      <c r="L1709" t="s">
        <v>355</v>
      </c>
      <c r="M1709">
        <v>0</v>
      </c>
      <c r="N1709" s="16">
        <v>45845</v>
      </c>
      <c r="O1709" s="16">
        <v>45845</v>
      </c>
      <c r="Q1709" t="s">
        <v>128</v>
      </c>
      <c r="R1709" t="s">
        <v>390</v>
      </c>
      <c r="S1709">
        <v>10014594</v>
      </c>
      <c r="T1709" t="s">
        <v>128</v>
      </c>
      <c r="AE1709">
        <v>0</v>
      </c>
      <c r="AF1709" s="16"/>
      <c r="AG1709">
        <v>0</v>
      </c>
      <c r="AI1709" t="s">
        <v>360</v>
      </c>
      <c r="AM1709">
        <v>0</v>
      </c>
      <c r="AN1709">
        <v>0.19047453703704001</v>
      </c>
      <c r="AO1709">
        <v>0</v>
      </c>
      <c r="AP1709">
        <v>0</v>
      </c>
      <c r="AQ1709">
        <v>1001863208</v>
      </c>
      <c r="AR1709">
        <v>5130165</v>
      </c>
      <c r="AS1709">
        <v>2</v>
      </c>
    </row>
    <row r="1710" spans="1:45" x14ac:dyDescent="0.35">
      <c r="A1710">
        <v>6608652</v>
      </c>
      <c r="B1710">
        <v>0</v>
      </c>
      <c r="C1710">
        <v>10</v>
      </c>
      <c r="D1710" t="s">
        <v>203</v>
      </c>
      <c r="E1710" t="s">
        <v>1324</v>
      </c>
      <c r="F1710" t="s">
        <v>310</v>
      </c>
      <c r="G1710" t="s">
        <v>5610</v>
      </c>
      <c r="H1710">
        <v>2</v>
      </c>
      <c r="I1710">
        <v>1</v>
      </c>
      <c r="J1710">
        <v>0</v>
      </c>
      <c r="K1710">
        <v>2</v>
      </c>
      <c r="L1710" t="s">
        <v>355</v>
      </c>
      <c r="M1710">
        <v>0</v>
      </c>
      <c r="N1710" s="16">
        <v>45839</v>
      </c>
      <c r="O1710" s="16">
        <v>45839</v>
      </c>
      <c r="Q1710" t="s">
        <v>137</v>
      </c>
      <c r="R1710" t="s">
        <v>388</v>
      </c>
      <c r="S1710">
        <v>10014595</v>
      </c>
      <c r="T1710" t="s">
        <v>137</v>
      </c>
      <c r="AE1710">
        <v>0</v>
      </c>
      <c r="AG1710">
        <v>0</v>
      </c>
      <c r="AI1710" t="s">
        <v>356</v>
      </c>
      <c r="AM1710">
        <v>0</v>
      </c>
      <c r="AN1710">
        <v>0.14285879629629999</v>
      </c>
      <c r="AO1710">
        <v>0</v>
      </c>
      <c r="AP1710">
        <v>0</v>
      </c>
      <c r="AQ1710">
        <v>1001863209</v>
      </c>
      <c r="AR1710">
        <v>5130166</v>
      </c>
      <c r="AS1710">
        <v>1</v>
      </c>
    </row>
    <row r="1711" spans="1:45" x14ac:dyDescent="0.35">
      <c r="A1711">
        <v>6608653</v>
      </c>
      <c r="B1711">
        <v>0</v>
      </c>
      <c r="C1711">
        <v>10</v>
      </c>
      <c r="D1711" t="s">
        <v>203</v>
      </c>
      <c r="E1711" t="s">
        <v>1324</v>
      </c>
      <c r="F1711" t="s">
        <v>310</v>
      </c>
      <c r="G1711" t="s">
        <v>5609</v>
      </c>
      <c r="H1711">
        <v>6</v>
      </c>
      <c r="I1711">
        <v>2</v>
      </c>
      <c r="J1711">
        <v>0</v>
      </c>
      <c r="K1711">
        <v>3</v>
      </c>
      <c r="L1711" t="s">
        <v>355</v>
      </c>
      <c r="M1711">
        <v>0</v>
      </c>
      <c r="N1711" s="16">
        <v>45839</v>
      </c>
      <c r="O1711" s="16">
        <v>45839</v>
      </c>
      <c r="Q1711" t="s">
        <v>137</v>
      </c>
      <c r="R1711" t="s">
        <v>388</v>
      </c>
      <c r="S1711">
        <v>10014595</v>
      </c>
      <c r="T1711" t="s">
        <v>137</v>
      </c>
      <c r="AE1711">
        <v>0</v>
      </c>
      <c r="AG1711">
        <v>0</v>
      </c>
      <c r="AI1711" t="s">
        <v>363</v>
      </c>
      <c r="AM1711">
        <v>0</v>
      </c>
      <c r="AN1711">
        <v>9.5243055555559994E-2</v>
      </c>
      <c r="AO1711">
        <v>0</v>
      </c>
      <c r="AP1711">
        <v>0</v>
      </c>
      <c r="AQ1711">
        <v>1001863224</v>
      </c>
      <c r="AR1711">
        <v>5130088</v>
      </c>
      <c r="AS1711">
        <v>3</v>
      </c>
    </row>
    <row r="1712" spans="1:45" x14ac:dyDescent="0.35">
      <c r="A1712">
        <v>6608654</v>
      </c>
      <c r="B1712">
        <v>0</v>
      </c>
      <c r="C1712">
        <v>10</v>
      </c>
      <c r="D1712" t="s">
        <v>203</v>
      </c>
      <c r="E1712" t="s">
        <v>1324</v>
      </c>
      <c r="F1712" t="s">
        <v>310</v>
      </c>
      <c r="G1712" t="s">
        <v>5608</v>
      </c>
      <c r="H1712">
        <v>10</v>
      </c>
      <c r="I1712">
        <v>2</v>
      </c>
      <c r="J1712">
        <v>0</v>
      </c>
      <c r="K1712">
        <v>5</v>
      </c>
      <c r="L1712" t="s">
        <v>355</v>
      </c>
      <c r="M1712">
        <v>0</v>
      </c>
      <c r="N1712" s="16">
        <v>45868</v>
      </c>
      <c r="O1712" s="16">
        <v>45868</v>
      </c>
      <c r="Q1712" t="s">
        <v>201</v>
      </c>
      <c r="R1712" t="s">
        <v>334</v>
      </c>
      <c r="S1712">
        <v>10014602</v>
      </c>
      <c r="T1712" t="s">
        <v>201</v>
      </c>
      <c r="AE1712">
        <v>0</v>
      </c>
      <c r="AG1712">
        <v>0</v>
      </c>
      <c r="AI1712" t="s">
        <v>363</v>
      </c>
      <c r="AM1712">
        <v>0</v>
      </c>
      <c r="AN1712">
        <v>0.14285879629629999</v>
      </c>
      <c r="AO1712">
        <v>0</v>
      </c>
      <c r="AP1712">
        <v>0</v>
      </c>
      <c r="AQ1712">
        <v>1001863225</v>
      </c>
      <c r="AR1712">
        <v>5130089</v>
      </c>
      <c r="AS1712">
        <v>3</v>
      </c>
    </row>
    <row r="1713" spans="1:45" x14ac:dyDescent="0.35">
      <c r="A1713">
        <v>6608655</v>
      </c>
      <c r="B1713">
        <v>0</v>
      </c>
      <c r="C1713">
        <v>10</v>
      </c>
      <c r="D1713" t="s">
        <v>203</v>
      </c>
      <c r="E1713" t="s">
        <v>1324</v>
      </c>
      <c r="F1713" t="s">
        <v>310</v>
      </c>
      <c r="G1713" t="s">
        <v>5607</v>
      </c>
      <c r="H1713">
        <v>2</v>
      </c>
      <c r="I1713">
        <v>1</v>
      </c>
      <c r="J1713">
        <v>0</v>
      </c>
      <c r="K1713">
        <v>2</v>
      </c>
      <c r="L1713" t="s">
        <v>355</v>
      </c>
      <c r="M1713">
        <v>0</v>
      </c>
      <c r="N1713" s="16">
        <v>45839</v>
      </c>
      <c r="O1713" s="16">
        <v>45839</v>
      </c>
      <c r="Q1713" t="s">
        <v>165</v>
      </c>
      <c r="R1713" t="s">
        <v>273</v>
      </c>
      <c r="S1713">
        <v>10017653</v>
      </c>
      <c r="T1713" t="s">
        <v>272</v>
      </c>
      <c r="AE1713">
        <v>0</v>
      </c>
      <c r="AF1713" s="16"/>
      <c r="AG1713">
        <v>0</v>
      </c>
      <c r="AI1713" t="s">
        <v>363</v>
      </c>
      <c r="AM1713">
        <v>0</v>
      </c>
      <c r="AN1713">
        <v>0.14285879629629999</v>
      </c>
      <c r="AO1713">
        <v>0</v>
      </c>
      <c r="AP1713">
        <v>0</v>
      </c>
      <c r="AQ1713">
        <v>1001863226</v>
      </c>
      <c r="AR1713">
        <v>5130090</v>
      </c>
      <c r="AS1713">
        <v>3</v>
      </c>
    </row>
    <row r="1714" spans="1:45" x14ac:dyDescent="0.35">
      <c r="A1714">
        <v>6608656</v>
      </c>
      <c r="B1714">
        <v>0</v>
      </c>
      <c r="C1714">
        <v>10</v>
      </c>
      <c r="D1714" t="s">
        <v>203</v>
      </c>
      <c r="E1714" t="s">
        <v>1324</v>
      </c>
      <c r="F1714" t="s">
        <v>310</v>
      </c>
      <c r="G1714" t="s">
        <v>5606</v>
      </c>
      <c r="H1714">
        <v>4</v>
      </c>
      <c r="I1714">
        <v>2</v>
      </c>
      <c r="J1714">
        <v>0</v>
      </c>
      <c r="K1714">
        <v>2</v>
      </c>
      <c r="L1714" t="s">
        <v>355</v>
      </c>
      <c r="M1714">
        <v>0</v>
      </c>
      <c r="N1714" s="16">
        <v>45845</v>
      </c>
      <c r="O1714" s="16">
        <v>45845</v>
      </c>
      <c r="Q1714" t="s">
        <v>137</v>
      </c>
      <c r="R1714" t="s">
        <v>388</v>
      </c>
      <c r="S1714">
        <v>10014595</v>
      </c>
      <c r="T1714" t="s">
        <v>137</v>
      </c>
      <c r="AE1714">
        <v>0</v>
      </c>
      <c r="AF1714" s="16"/>
      <c r="AG1714">
        <v>0</v>
      </c>
      <c r="AI1714" t="s">
        <v>363</v>
      </c>
      <c r="AM1714">
        <v>0</v>
      </c>
      <c r="AN1714">
        <v>0.19047453703704001</v>
      </c>
      <c r="AO1714">
        <v>0</v>
      </c>
      <c r="AP1714">
        <v>0</v>
      </c>
      <c r="AQ1714">
        <v>1001863227</v>
      </c>
      <c r="AR1714">
        <v>5130091</v>
      </c>
      <c r="AS1714">
        <v>3</v>
      </c>
    </row>
    <row r="1715" spans="1:45" x14ac:dyDescent="0.35">
      <c r="A1715">
        <v>6608657</v>
      </c>
      <c r="B1715">
        <v>0</v>
      </c>
      <c r="C1715">
        <v>10</v>
      </c>
      <c r="D1715" t="s">
        <v>203</v>
      </c>
      <c r="E1715" t="s">
        <v>1324</v>
      </c>
      <c r="F1715" t="s">
        <v>310</v>
      </c>
      <c r="G1715" t="s">
        <v>5605</v>
      </c>
      <c r="H1715">
        <v>6</v>
      </c>
      <c r="I1715">
        <v>2</v>
      </c>
      <c r="J1715">
        <v>0</v>
      </c>
      <c r="K1715">
        <v>3</v>
      </c>
      <c r="L1715" t="s">
        <v>355</v>
      </c>
      <c r="M1715">
        <v>0</v>
      </c>
      <c r="N1715" s="16">
        <v>45845</v>
      </c>
      <c r="O1715" s="16">
        <v>45845</v>
      </c>
      <c r="Q1715" t="s">
        <v>137</v>
      </c>
      <c r="R1715" t="s">
        <v>388</v>
      </c>
      <c r="S1715">
        <v>10014595</v>
      </c>
      <c r="T1715" t="s">
        <v>137</v>
      </c>
      <c r="AE1715">
        <v>0</v>
      </c>
      <c r="AG1715">
        <v>0</v>
      </c>
      <c r="AI1715" t="s">
        <v>363</v>
      </c>
      <c r="AM1715">
        <v>0</v>
      </c>
      <c r="AN1715">
        <v>9.5243055555559994E-2</v>
      </c>
      <c r="AO1715">
        <v>0</v>
      </c>
      <c r="AP1715">
        <v>0</v>
      </c>
      <c r="AQ1715">
        <v>1001863228</v>
      </c>
      <c r="AR1715">
        <v>5130100</v>
      </c>
      <c r="AS1715">
        <v>3</v>
      </c>
    </row>
    <row r="1716" spans="1:45" x14ac:dyDescent="0.35">
      <c r="A1716">
        <v>6608658</v>
      </c>
      <c r="B1716">
        <v>0</v>
      </c>
      <c r="C1716">
        <v>10</v>
      </c>
      <c r="D1716" t="s">
        <v>203</v>
      </c>
      <c r="E1716" t="s">
        <v>1324</v>
      </c>
      <c r="F1716" t="s">
        <v>310</v>
      </c>
      <c r="G1716" t="s">
        <v>5604</v>
      </c>
      <c r="H1716">
        <v>4</v>
      </c>
      <c r="I1716">
        <v>2</v>
      </c>
      <c r="J1716">
        <v>0</v>
      </c>
      <c r="K1716">
        <v>2</v>
      </c>
      <c r="L1716" t="s">
        <v>355</v>
      </c>
      <c r="M1716">
        <v>0</v>
      </c>
      <c r="N1716" s="16">
        <v>45868</v>
      </c>
      <c r="O1716" s="16">
        <v>45868</v>
      </c>
      <c r="Q1716" t="s">
        <v>201</v>
      </c>
      <c r="R1716" t="s">
        <v>334</v>
      </c>
      <c r="S1716">
        <v>10014602</v>
      </c>
      <c r="T1716" t="s">
        <v>201</v>
      </c>
      <c r="AE1716">
        <v>0</v>
      </c>
      <c r="AG1716">
        <v>0</v>
      </c>
      <c r="AI1716" t="s">
        <v>363</v>
      </c>
      <c r="AM1716">
        <v>0</v>
      </c>
      <c r="AN1716">
        <v>9.5243055555559994E-2</v>
      </c>
      <c r="AO1716">
        <v>0</v>
      </c>
      <c r="AP1716">
        <v>0</v>
      </c>
      <c r="AQ1716">
        <v>1001863229</v>
      </c>
      <c r="AR1716">
        <v>5130119</v>
      </c>
      <c r="AS1716">
        <v>3</v>
      </c>
    </row>
    <row r="1717" spans="1:45" x14ac:dyDescent="0.35">
      <c r="A1717">
        <v>6608660</v>
      </c>
      <c r="B1717">
        <v>0</v>
      </c>
      <c r="C1717">
        <v>10</v>
      </c>
      <c r="D1717" t="s">
        <v>203</v>
      </c>
      <c r="E1717" t="s">
        <v>1324</v>
      </c>
      <c r="F1717" t="s">
        <v>310</v>
      </c>
      <c r="G1717" t="s">
        <v>5603</v>
      </c>
      <c r="H1717">
        <v>1</v>
      </c>
      <c r="I1717">
        <v>1</v>
      </c>
      <c r="J1717">
        <v>0</v>
      </c>
      <c r="K1717">
        <v>1</v>
      </c>
      <c r="L1717" t="s">
        <v>355</v>
      </c>
      <c r="M1717">
        <v>0</v>
      </c>
      <c r="N1717" s="16">
        <v>45868</v>
      </c>
      <c r="O1717" s="16">
        <v>45868</v>
      </c>
      <c r="Q1717" t="s">
        <v>201</v>
      </c>
      <c r="R1717" t="s">
        <v>334</v>
      </c>
      <c r="S1717">
        <v>10014602</v>
      </c>
      <c r="T1717" t="s">
        <v>201</v>
      </c>
      <c r="AE1717">
        <v>0</v>
      </c>
      <c r="AG1717">
        <v>0</v>
      </c>
      <c r="AI1717" t="s">
        <v>363</v>
      </c>
      <c r="AM1717">
        <v>0</v>
      </c>
      <c r="AN1717">
        <v>2.380787037037E-2</v>
      </c>
      <c r="AO1717">
        <v>0</v>
      </c>
      <c r="AP1717">
        <v>0</v>
      </c>
      <c r="AQ1717">
        <v>1001863230</v>
      </c>
      <c r="AR1717">
        <v>5130120</v>
      </c>
      <c r="AS1717">
        <v>3</v>
      </c>
    </row>
    <row r="1718" spans="1:45" x14ac:dyDescent="0.35">
      <c r="A1718">
        <v>6608664</v>
      </c>
      <c r="B1718">
        <v>0</v>
      </c>
      <c r="C1718">
        <v>10</v>
      </c>
      <c r="D1718" t="s">
        <v>203</v>
      </c>
      <c r="E1718" t="s">
        <v>1324</v>
      </c>
      <c r="F1718" t="s">
        <v>310</v>
      </c>
      <c r="G1718" t="s">
        <v>5601</v>
      </c>
      <c r="H1718">
        <v>1</v>
      </c>
      <c r="I1718">
        <v>1</v>
      </c>
      <c r="J1718">
        <v>0</v>
      </c>
      <c r="K1718">
        <v>1</v>
      </c>
      <c r="L1718" t="s">
        <v>355</v>
      </c>
      <c r="M1718">
        <v>0</v>
      </c>
      <c r="N1718" s="16">
        <v>45868</v>
      </c>
      <c r="O1718" s="16">
        <v>45868</v>
      </c>
      <c r="Q1718" t="s">
        <v>224</v>
      </c>
      <c r="R1718" t="s">
        <v>389</v>
      </c>
      <c r="S1718">
        <v>10014612</v>
      </c>
      <c r="T1718" t="s">
        <v>224</v>
      </c>
      <c r="AE1718">
        <v>0</v>
      </c>
      <c r="AF1718" s="16"/>
      <c r="AG1718">
        <v>0</v>
      </c>
      <c r="AI1718" t="s">
        <v>363</v>
      </c>
      <c r="AM1718">
        <v>0</v>
      </c>
      <c r="AN1718">
        <v>9.5243055555559994E-2</v>
      </c>
      <c r="AO1718">
        <v>0</v>
      </c>
      <c r="AP1718">
        <v>0</v>
      </c>
      <c r="AQ1718">
        <v>1001863231</v>
      </c>
      <c r="AR1718">
        <v>5130135</v>
      </c>
      <c r="AS1718">
        <v>3</v>
      </c>
    </row>
    <row r="1719" spans="1:45" x14ac:dyDescent="0.35">
      <c r="A1719">
        <v>6608665</v>
      </c>
      <c r="B1719">
        <v>0</v>
      </c>
      <c r="C1719">
        <v>10</v>
      </c>
      <c r="D1719" t="s">
        <v>203</v>
      </c>
      <c r="E1719" t="s">
        <v>1324</v>
      </c>
      <c r="F1719" t="s">
        <v>310</v>
      </c>
      <c r="G1719" t="s">
        <v>3340</v>
      </c>
      <c r="H1719">
        <v>2</v>
      </c>
      <c r="I1719">
        <v>1</v>
      </c>
      <c r="J1719">
        <v>0</v>
      </c>
      <c r="K1719">
        <v>2</v>
      </c>
      <c r="L1719" t="s">
        <v>355</v>
      </c>
      <c r="M1719">
        <v>0</v>
      </c>
      <c r="N1719" s="16">
        <v>45868</v>
      </c>
      <c r="O1719" s="16">
        <v>45868</v>
      </c>
      <c r="Q1719" t="s">
        <v>224</v>
      </c>
      <c r="R1719" t="s">
        <v>389</v>
      </c>
      <c r="S1719">
        <v>10014612</v>
      </c>
      <c r="T1719" t="s">
        <v>224</v>
      </c>
      <c r="AE1719">
        <v>0</v>
      </c>
      <c r="AF1719" s="16"/>
      <c r="AG1719">
        <v>0</v>
      </c>
      <c r="AI1719" t="s">
        <v>363</v>
      </c>
      <c r="AM1719">
        <v>0</v>
      </c>
      <c r="AN1719">
        <v>0.14285879629629999</v>
      </c>
      <c r="AO1719">
        <v>0</v>
      </c>
      <c r="AP1719">
        <v>0</v>
      </c>
      <c r="AQ1719">
        <v>1001863232</v>
      </c>
      <c r="AR1719">
        <v>5130248</v>
      </c>
      <c r="AS1719">
        <v>3</v>
      </c>
    </row>
    <row r="1720" spans="1:45" x14ac:dyDescent="0.35">
      <c r="A1720">
        <v>6608667</v>
      </c>
      <c r="B1720">
        <v>0</v>
      </c>
      <c r="C1720">
        <v>10</v>
      </c>
      <c r="D1720" t="s">
        <v>203</v>
      </c>
      <c r="E1720" t="s">
        <v>1324</v>
      </c>
      <c r="F1720" t="s">
        <v>310</v>
      </c>
      <c r="G1720" t="s">
        <v>5600</v>
      </c>
      <c r="H1720">
        <v>4</v>
      </c>
      <c r="I1720">
        <v>2</v>
      </c>
      <c r="J1720">
        <v>0</v>
      </c>
      <c r="K1720">
        <v>2</v>
      </c>
      <c r="L1720" t="s">
        <v>355</v>
      </c>
      <c r="M1720">
        <v>0</v>
      </c>
      <c r="N1720" s="16">
        <v>45868</v>
      </c>
      <c r="O1720" s="16">
        <v>45868</v>
      </c>
      <c r="Q1720" t="s">
        <v>224</v>
      </c>
      <c r="R1720" t="s">
        <v>389</v>
      </c>
      <c r="S1720">
        <v>10014612</v>
      </c>
      <c r="T1720" t="s">
        <v>224</v>
      </c>
      <c r="AE1720">
        <v>0</v>
      </c>
      <c r="AG1720">
        <v>0</v>
      </c>
      <c r="AI1720" t="s">
        <v>363</v>
      </c>
      <c r="AM1720">
        <v>0</v>
      </c>
      <c r="AN1720">
        <v>0.23809027777778</v>
      </c>
      <c r="AO1720">
        <v>0</v>
      </c>
      <c r="AP1720">
        <v>0</v>
      </c>
      <c r="AQ1720">
        <v>1001863237</v>
      </c>
      <c r="AR1720">
        <v>5130253</v>
      </c>
      <c r="AS1720">
        <v>3</v>
      </c>
    </row>
    <row r="1721" spans="1:45" x14ac:dyDescent="0.35">
      <c r="A1721">
        <v>6608668</v>
      </c>
      <c r="B1721">
        <v>0</v>
      </c>
      <c r="C1721">
        <v>10</v>
      </c>
      <c r="D1721" t="s">
        <v>203</v>
      </c>
      <c r="E1721" t="s">
        <v>1361</v>
      </c>
      <c r="F1721" t="s">
        <v>310</v>
      </c>
      <c r="G1721" t="s">
        <v>5599</v>
      </c>
      <c r="H1721">
        <v>6</v>
      </c>
      <c r="I1721">
        <v>2</v>
      </c>
      <c r="J1721">
        <v>6</v>
      </c>
      <c r="K1721">
        <v>3</v>
      </c>
      <c r="L1721" t="s">
        <v>355</v>
      </c>
      <c r="M1721">
        <v>0</v>
      </c>
      <c r="N1721" s="16">
        <v>45829</v>
      </c>
      <c r="O1721" s="16">
        <v>45829</v>
      </c>
      <c r="P1721" s="16">
        <v>45829</v>
      </c>
      <c r="Q1721" t="s">
        <v>206</v>
      </c>
      <c r="R1721" t="s">
        <v>339</v>
      </c>
      <c r="S1721">
        <v>10014614</v>
      </c>
      <c r="T1721" t="s">
        <v>206</v>
      </c>
      <c r="AE1721">
        <v>0</v>
      </c>
      <c r="AG1721">
        <v>0</v>
      </c>
      <c r="AI1721" t="s">
        <v>358</v>
      </c>
      <c r="AM1721">
        <v>0</v>
      </c>
      <c r="AN1721">
        <v>0.14285879629629999</v>
      </c>
      <c r="AO1721">
        <v>0</v>
      </c>
      <c r="AP1721">
        <v>0</v>
      </c>
      <c r="AQ1721">
        <v>1001863238</v>
      </c>
      <c r="AR1721">
        <v>5130254</v>
      </c>
      <c r="AS1721">
        <v>4</v>
      </c>
    </row>
    <row r="1722" spans="1:45" x14ac:dyDescent="0.35">
      <c r="A1722">
        <v>6608670</v>
      </c>
      <c r="B1722">
        <v>0</v>
      </c>
      <c r="C1722">
        <v>10</v>
      </c>
      <c r="D1722" t="s">
        <v>371</v>
      </c>
      <c r="E1722" t="s">
        <v>1324</v>
      </c>
      <c r="F1722" t="s">
        <v>310</v>
      </c>
      <c r="G1722" t="s">
        <v>5597</v>
      </c>
      <c r="H1722">
        <v>2</v>
      </c>
      <c r="I1722">
        <v>1</v>
      </c>
      <c r="J1722">
        <v>0</v>
      </c>
      <c r="K1722">
        <v>2</v>
      </c>
      <c r="L1722" t="s">
        <v>355</v>
      </c>
      <c r="M1722">
        <v>0</v>
      </c>
      <c r="N1722" s="16">
        <v>45868</v>
      </c>
      <c r="O1722" s="16">
        <v>45868</v>
      </c>
      <c r="Q1722" t="s">
        <v>202</v>
      </c>
      <c r="R1722" t="s">
        <v>396</v>
      </c>
      <c r="S1722">
        <v>10014615</v>
      </c>
      <c r="T1722" t="s">
        <v>202</v>
      </c>
      <c r="AE1722">
        <v>0</v>
      </c>
      <c r="AG1722">
        <v>0</v>
      </c>
      <c r="AI1722" t="s">
        <v>363</v>
      </c>
      <c r="AM1722">
        <v>0</v>
      </c>
      <c r="AN1722">
        <v>0.57143518518518999</v>
      </c>
      <c r="AO1722">
        <v>0</v>
      </c>
      <c r="AP1722">
        <v>0</v>
      </c>
      <c r="AQ1722">
        <v>1001863247</v>
      </c>
      <c r="AR1722">
        <v>5130275</v>
      </c>
      <c r="AS1722">
        <v>3</v>
      </c>
    </row>
    <row r="1723" spans="1:45" x14ac:dyDescent="0.35">
      <c r="A1723">
        <v>6608671</v>
      </c>
      <c r="B1723">
        <v>0</v>
      </c>
      <c r="C1723">
        <v>10</v>
      </c>
      <c r="D1723" t="s">
        <v>203</v>
      </c>
      <c r="E1723" t="s">
        <v>1324</v>
      </c>
      <c r="F1723" t="s">
        <v>310</v>
      </c>
      <c r="G1723" t="s">
        <v>5568</v>
      </c>
      <c r="H1723">
        <v>8</v>
      </c>
      <c r="I1723">
        <v>2</v>
      </c>
      <c r="J1723">
        <v>0</v>
      </c>
      <c r="K1723">
        <v>4</v>
      </c>
      <c r="L1723" t="s">
        <v>355</v>
      </c>
      <c r="M1723">
        <v>0</v>
      </c>
      <c r="N1723" s="16">
        <v>45899</v>
      </c>
      <c r="O1723" s="16">
        <v>45899</v>
      </c>
      <c r="Q1723" t="s">
        <v>149</v>
      </c>
      <c r="R1723" t="s">
        <v>302</v>
      </c>
      <c r="S1723">
        <v>10014616</v>
      </c>
      <c r="T1723" t="s">
        <v>149</v>
      </c>
      <c r="AE1723">
        <v>0</v>
      </c>
      <c r="AG1723">
        <v>0</v>
      </c>
      <c r="AI1723" t="s">
        <v>363</v>
      </c>
      <c r="AM1723">
        <v>0</v>
      </c>
      <c r="AN1723">
        <v>0</v>
      </c>
      <c r="AO1723">
        <v>0</v>
      </c>
      <c r="AP1723">
        <v>0</v>
      </c>
      <c r="AQ1723">
        <v>1001863248</v>
      </c>
      <c r="AR1723">
        <v>5130276</v>
      </c>
      <c r="AS1723">
        <v>3</v>
      </c>
    </row>
    <row r="1724" spans="1:45" x14ac:dyDescent="0.35">
      <c r="A1724">
        <v>6608671</v>
      </c>
      <c r="B1724">
        <v>0</v>
      </c>
      <c r="C1724">
        <v>20</v>
      </c>
      <c r="D1724" t="s">
        <v>362</v>
      </c>
      <c r="E1724" t="s">
        <v>1324</v>
      </c>
      <c r="F1724" t="s">
        <v>310</v>
      </c>
      <c r="G1724" t="s">
        <v>5568</v>
      </c>
      <c r="H1724">
        <v>4</v>
      </c>
      <c r="I1724">
        <v>1</v>
      </c>
      <c r="J1724">
        <v>0</v>
      </c>
      <c r="K1724">
        <v>4</v>
      </c>
      <c r="L1724" t="s">
        <v>355</v>
      </c>
      <c r="M1724">
        <v>0</v>
      </c>
      <c r="N1724" s="16">
        <v>45899</v>
      </c>
      <c r="O1724" s="16">
        <v>45899</v>
      </c>
      <c r="Q1724" t="s">
        <v>149</v>
      </c>
      <c r="R1724" t="s">
        <v>302</v>
      </c>
      <c r="S1724">
        <v>10014616</v>
      </c>
      <c r="T1724" t="s">
        <v>149</v>
      </c>
      <c r="AE1724">
        <v>0</v>
      </c>
      <c r="AF1724" s="16"/>
      <c r="AG1724">
        <v>0</v>
      </c>
      <c r="AI1724" t="s">
        <v>360</v>
      </c>
      <c r="AM1724">
        <v>0</v>
      </c>
      <c r="AN1724">
        <v>9.5243055555559994E-2</v>
      </c>
      <c r="AO1724">
        <v>0</v>
      </c>
      <c r="AP1724">
        <v>0</v>
      </c>
      <c r="AQ1724">
        <v>1001864031</v>
      </c>
      <c r="AR1724">
        <v>5131274</v>
      </c>
      <c r="AS1724">
        <v>2</v>
      </c>
    </row>
    <row r="1725" spans="1:45" x14ac:dyDescent="0.35">
      <c r="A1725">
        <v>6608672</v>
      </c>
      <c r="B1725">
        <v>0</v>
      </c>
      <c r="C1725">
        <v>10</v>
      </c>
      <c r="D1725" t="s">
        <v>203</v>
      </c>
      <c r="E1725" t="s">
        <v>1324</v>
      </c>
      <c r="F1725" t="s">
        <v>310</v>
      </c>
      <c r="G1725" t="s">
        <v>5596</v>
      </c>
      <c r="H1725">
        <v>6</v>
      </c>
      <c r="I1725">
        <v>2</v>
      </c>
      <c r="J1725">
        <v>0</v>
      </c>
      <c r="K1725">
        <v>3</v>
      </c>
      <c r="L1725" t="s">
        <v>355</v>
      </c>
      <c r="M1725">
        <v>0</v>
      </c>
      <c r="N1725" s="16">
        <v>45868</v>
      </c>
      <c r="O1725" s="16">
        <v>45868</v>
      </c>
      <c r="Q1725" t="s">
        <v>149</v>
      </c>
      <c r="R1725" t="s">
        <v>302</v>
      </c>
      <c r="S1725">
        <v>10014616</v>
      </c>
      <c r="T1725" t="s">
        <v>149</v>
      </c>
      <c r="AE1725">
        <v>0</v>
      </c>
      <c r="AF1725" s="16"/>
      <c r="AG1725">
        <v>0</v>
      </c>
      <c r="AI1725" t="s">
        <v>360</v>
      </c>
      <c r="AM1725">
        <v>0</v>
      </c>
      <c r="AN1725">
        <v>4.7615740740740001E-2</v>
      </c>
      <c r="AO1725">
        <v>0</v>
      </c>
      <c r="AP1725">
        <v>0</v>
      </c>
      <c r="AQ1725">
        <v>1001864033</v>
      </c>
      <c r="AR1725">
        <v>5131286</v>
      </c>
      <c r="AS1725">
        <v>2</v>
      </c>
    </row>
    <row r="1726" spans="1:45" x14ac:dyDescent="0.35">
      <c r="A1726">
        <v>6608673</v>
      </c>
      <c r="B1726">
        <v>0</v>
      </c>
      <c r="C1726">
        <v>10</v>
      </c>
      <c r="D1726" t="s">
        <v>203</v>
      </c>
      <c r="E1726" t="s">
        <v>1361</v>
      </c>
      <c r="F1726" t="s">
        <v>310</v>
      </c>
      <c r="G1726" t="s">
        <v>5595</v>
      </c>
      <c r="H1726">
        <v>2</v>
      </c>
      <c r="I1726">
        <v>1</v>
      </c>
      <c r="J1726">
        <v>2</v>
      </c>
      <c r="K1726">
        <v>2</v>
      </c>
      <c r="L1726" t="s">
        <v>355</v>
      </c>
      <c r="M1726">
        <v>0</v>
      </c>
      <c r="N1726" s="16">
        <v>45868</v>
      </c>
      <c r="O1726" s="16">
        <v>45868</v>
      </c>
      <c r="P1726" s="16">
        <v>45813</v>
      </c>
      <c r="Q1726" t="s">
        <v>149</v>
      </c>
      <c r="R1726" t="s">
        <v>302</v>
      </c>
      <c r="S1726">
        <v>10014616</v>
      </c>
      <c r="T1726" t="s">
        <v>149</v>
      </c>
      <c r="AE1726">
        <v>0</v>
      </c>
      <c r="AG1726">
        <v>0</v>
      </c>
      <c r="AI1726" t="s">
        <v>358</v>
      </c>
      <c r="AM1726">
        <v>0</v>
      </c>
      <c r="AN1726">
        <v>9.5243055555559994E-2</v>
      </c>
      <c r="AO1726">
        <v>0</v>
      </c>
      <c r="AP1726">
        <v>0</v>
      </c>
      <c r="AQ1726">
        <v>1001864039</v>
      </c>
      <c r="AR1726">
        <v>5131292</v>
      </c>
      <c r="AS1726">
        <v>4</v>
      </c>
    </row>
    <row r="1727" spans="1:45" x14ac:dyDescent="0.35">
      <c r="A1727">
        <v>6608674</v>
      </c>
      <c r="B1727">
        <v>0</v>
      </c>
      <c r="C1727">
        <v>10</v>
      </c>
      <c r="D1727" t="s">
        <v>203</v>
      </c>
      <c r="E1727" t="s">
        <v>1324</v>
      </c>
      <c r="F1727" t="s">
        <v>310</v>
      </c>
      <c r="G1727" t="s">
        <v>5594</v>
      </c>
      <c r="H1727">
        <v>2</v>
      </c>
      <c r="I1727">
        <v>1</v>
      </c>
      <c r="J1727">
        <v>0</v>
      </c>
      <c r="K1727">
        <v>2</v>
      </c>
      <c r="L1727" t="s">
        <v>355</v>
      </c>
      <c r="M1727">
        <v>0</v>
      </c>
      <c r="N1727" s="16">
        <v>45839</v>
      </c>
      <c r="O1727" s="16">
        <v>45839</v>
      </c>
      <c r="Q1727" t="s">
        <v>149</v>
      </c>
      <c r="R1727" t="s">
        <v>302</v>
      </c>
      <c r="S1727">
        <v>10014616</v>
      </c>
      <c r="T1727" t="s">
        <v>149</v>
      </c>
      <c r="AE1727">
        <v>0</v>
      </c>
      <c r="AF1727" s="16"/>
      <c r="AG1727">
        <v>0</v>
      </c>
      <c r="AI1727" t="s">
        <v>358</v>
      </c>
      <c r="AM1727">
        <v>9.5243055555559994E-2</v>
      </c>
      <c r="AN1727">
        <v>0.19048611111111</v>
      </c>
      <c r="AO1727">
        <v>0</v>
      </c>
      <c r="AP1727">
        <v>0</v>
      </c>
      <c r="AQ1727">
        <v>1001864039</v>
      </c>
      <c r="AR1727">
        <v>5131306</v>
      </c>
      <c r="AS1727">
        <v>4</v>
      </c>
    </row>
    <row r="1728" spans="1:45" x14ac:dyDescent="0.35">
      <c r="A1728">
        <v>6608675</v>
      </c>
      <c r="B1728">
        <v>0</v>
      </c>
      <c r="C1728">
        <v>10</v>
      </c>
      <c r="D1728" t="s">
        <v>203</v>
      </c>
      <c r="E1728" t="s">
        <v>1324</v>
      </c>
      <c r="F1728" t="s">
        <v>310</v>
      </c>
      <c r="G1728" t="s">
        <v>3822</v>
      </c>
      <c r="H1728">
        <v>6</v>
      </c>
      <c r="I1728">
        <v>2</v>
      </c>
      <c r="J1728">
        <v>0</v>
      </c>
      <c r="K1728">
        <v>3</v>
      </c>
      <c r="L1728" t="s">
        <v>355</v>
      </c>
      <c r="M1728">
        <v>0</v>
      </c>
      <c r="N1728" s="16">
        <v>45838</v>
      </c>
      <c r="O1728" s="16">
        <v>45838</v>
      </c>
      <c r="Q1728" t="s">
        <v>148</v>
      </c>
      <c r="R1728" t="s">
        <v>297</v>
      </c>
      <c r="S1728">
        <v>10014617</v>
      </c>
      <c r="T1728" t="s">
        <v>148</v>
      </c>
      <c r="AE1728">
        <v>0</v>
      </c>
      <c r="AG1728">
        <v>0</v>
      </c>
      <c r="AI1728" t="s">
        <v>363</v>
      </c>
      <c r="AM1728">
        <v>0</v>
      </c>
      <c r="AN1728">
        <v>0.23809027777778</v>
      </c>
      <c r="AO1728">
        <v>0</v>
      </c>
      <c r="AP1728">
        <v>0</v>
      </c>
      <c r="AQ1728">
        <v>1001864052</v>
      </c>
      <c r="AR1728">
        <v>5131308</v>
      </c>
      <c r="AS1728">
        <v>3</v>
      </c>
    </row>
    <row r="1729" spans="1:45" x14ac:dyDescent="0.35">
      <c r="A1729">
        <v>6608676</v>
      </c>
      <c r="B1729">
        <v>0</v>
      </c>
      <c r="C1729">
        <v>10</v>
      </c>
      <c r="D1729" t="s">
        <v>203</v>
      </c>
      <c r="E1729" t="s">
        <v>359</v>
      </c>
      <c r="F1729" t="s">
        <v>310</v>
      </c>
      <c r="G1729" t="s">
        <v>5593</v>
      </c>
      <c r="H1729">
        <v>1</v>
      </c>
      <c r="I1729">
        <v>1</v>
      </c>
      <c r="J1729">
        <v>0</v>
      </c>
      <c r="K1729">
        <v>1</v>
      </c>
      <c r="L1729" t="s">
        <v>355</v>
      </c>
      <c r="M1729">
        <v>0</v>
      </c>
      <c r="N1729" s="16">
        <v>45839</v>
      </c>
      <c r="O1729" s="16">
        <v>45839</v>
      </c>
      <c r="Q1729" t="s">
        <v>148</v>
      </c>
      <c r="R1729" t="s">
        <v>297</v>
      </c>
      <c r="S1729">
        <v>10014617</v>
      </c>
      <c r="T1729" t="s">
        <v>148</v>
      </c>
      <c r="AE1729">
        <v>0</v>
      </c>
      <c r="AG1729">
        <v>0</v>
      </c>
      <c r="AI1729" t="s">
        <v>363</v>
      </c>
      <c r="AM1729">
        <v>0.23809027777778</v>
      </c>
      <c r="AN1729">
        <v>0.33333333333332998</v>
      </c>
      <c r="AO1729">
        <v>0</v>
      </c>
      <c r="AP1729">
        <v>0</v>
      </c>
      <c r="AQ1729">
        <v>1001864052</v>
      </c>
      <c r="AR1729">
        <v>5131309</v>
      </c>
      <c r="AS1729">
        <v>3</v>
      </c>
    </row>
    <row r="1730" spans="1:45" x14ac:dyDescent="0.35">
      <c r="A1730">
        <v>6608677</v>
      </c>
      <c r="B1730">
        <v>0</v>
      </c>
      <c r="C1730">
        <v>10</v>
      </c>
      <c r="D1730" t="s">
        <v>203</v>
      </c>
      <c r="E1730" t="s">
        <v>1324</v>
      </c>
      <c r="F1730" t="s">
        <v>310</v>
      </c>
      <c r="G1730" t="s">
        <v>5592</v>
      </c>
      <c r="H1730">
        <v>3</v>
      </c>
      <c r="I1730">
        <v>1</v>
      </c>
      <c r="J1730">
        <v>0</v>
      </c>
      <c r="K1730">
        <v>3</v>
      </c>
      <c r="L1730" t="s">
        <v>355</v>
      </c>
      <c r="M1730">
        <v>0</v>
      </c>
      <c r="N1730" s="16">
        <v>45839</v>
      </c>
      <c r="O1730" s="16">
        <v>45839</v>
      </c>
      <c r="Q1730" t="s">
        <v>148</v>
      </c>
      <c r="R1730" t="s">
        <v>297</v>
      </c>
      <c r="S1730">
        <v>10014617</v>
      </c>
      <c r="T1730" t="s">
        <v>148</v>
      </c>
      <c r="AE1730">
        <v>0</v>
      </c>
      <c r="AF1730" s="16"/>
      <c r="AG1730">
        <v>0</v>
      </c>
      <c r="AI1730" t="s">
        <v>363</v>
      </c>
      <c r="AM1730">
        <v>0</v>
      </c>
      <c r="AN1730">
        <v>2.380787037037E-2</v>
      </c>
      <c r="AO1730">
        <v>0</v>
      </c>
      <c r="AP1730">
        <v>0</v>
      </c>
      <c r="AQ1730">
        <v>1001864113</v>
      </c>
      <c r="AR1730">
        <v>5131376</v>
      </c>
      <c r="AS1730">
        <v>3</v>
      </c>
    </row>
    <row r="1731" spans="1:45" x14ac:dyDescent="0.35">
      <c r="A1731">
        <v>6608684</v>
      </c>
      <c r="B1731">
        <v>0</v>
      </c>
      <c r="C1731">
        <v>10</v>
      </c>
      <c r="D1731" t="s">
        <v>361</v>
      </c>
      <c r="E1731" t="s">
        <v>359</v>
      </c>
      <c r="F1731" t="s">
        <v>310</v>
      </c>
      <c r="G1731" t="s">
        <v>5591</v>
      </c>
      <c r="H1731">
        <v>10</v>
      </c>
      <c r="I1731">
        <v>2</v>
      </c>
      <c r="J1731">
        <v>0</v>
      </c>
      <c r="K1731">
        <v>5</v>
      </c>
      <c r="L1731" t="s">
        <v>355</v>
      </c>
      <c r="M1731">
        <v>0</v>
      </c>
      <c r="N1731" s="16">
        <v>45855</v>
      </c>
      <c r="O1731" s="16">
        <v>45855</v>
      </c>
      <c r="Q1731" t="s">
        <v>131</v>
      </c>
      <c r="R1731" t="s">
        <v>335</v>
      </c>
      <c r="S1731">
        <v>10014603</v>
      </c>
      <c r="T1731" t="s">
        <v>131</v>
      </c>
      <c r="AE1731">
        <v>0</v>
      </c>
      <c r="AF1731" s="16"/>
      <c r="AG1731">
        <v>0</v>
      </c>
      <c r="AI1731" t="s">
        <v>363</v>
      </c>
      <c r="AM1731">
        <v>0</v>
      </c>
      <c r="AN1731">
        <v>4.7615740740740001E-2</v>
      </c>
      <c r="AO1731">
        <v>0</v>
      </c>
      <c r="AP1731">
        <v>0</v>
      </c>
      <c r="AQ1731">
        <v>1001864114</v>
      </c>
      <c r="AR1731">
        <v>5131377</v>
      </c>
      <c r="AS1731">
        <v>3</v>
      </c>
    </row>
    <row r="1732" spans="1:45" x14ac:dyDescent="0.35">
      <c r="A1732">
        <v>6608686</v>
      </c>
      <c r="B1732">
        <v>0</v>
      </c>
      <c r="C1732">
        <v>10</v>
      </c>
      <c r="D1732" t="s">
        <v>361</v>
      </c>
      <c r="E1732" t="s">
        <v>359</v>
      </c>
      <c r="F1732" t="s">
        <v>310</v>
      </c>
      <c r="G1732" t="s">
        <v>5591</v>
      </c>
      <c r="H1732">
        <v>10</v>
      </c>
      <c r="I1732">
        <v>2</v>
      </c>
      <c r="J1732">
        <v>0</v>
      </c>
      <c r="K1732">
        <v>5</v>
      </c>
      <c r="L1732" t="s">
        <v>355</v>
      </c>
      <c r="M1732">
        <v>0</v>
      </c>
      <c r="N1732" s="16">
        <v>45842</v>
      </c>
      <c r="O1732" s="16">
        <v>45842</v>
      </c>
      <c r="Q1732" t="s">
        <v>217</v>
      </c>
      <c r="R1732" t="s">
        <v>320</v>
      </c>
      <c r="S1732">
        <v>10014611</v>
      </c>
      <c r="T1732" t="s">
        <v>217</v>
      </c>
      <c r="AE1732">
        <v>0</v>
      </c>
      <c r="AG1732">
        <v>0</v>
      </c>
      <c r="AI1732" t="s">
        <v>360</v>
      </c>
      <c r="AM1732">
        <v>0</v>
      </c>
      <c r="AN1732">
        <v>0</v>
      </c>
      <c r="AO1732">
        <v>0</v>
      </c>
      <c r="AP1732">
        <v>0</v>
      </c>
      <c r="AQ1732">
        <v>1001864115</v>
      </c>
      <c r="AR1732">
        <v>5131378</v>
      </c>
      <c r="AS1732">
        <v>2</v>
      </c>
    </row>
    <row r="1733" spans="1:45" x14ac:dyDescent="0.35">
      <c r="A1733">
        <v>6608687</v>
      </c>
      <c r="B1733">
        <v>0</v>
      </c>
      <c r="C1733">
        <v>10</v>
      </c>
      <c r="D1733" t="s">
        <v>361</v>
      </c>
      <c r="E1733" t="s">
        <v>359</v>
      </c>
      <c r="F1733" t="s">
        <v>310</v>
      </c>
      <c r="G1733" t="s">
        <v>5591</v>
      </c>
      <c r="H1733">
        <v>10</v>
      </c>
      <c r="I1733">
        <v>2</v>
      </c>
      <c r="J1733">
        <v>0</v>
      </c>
      <c r="K1733">
        <v>5</v>
      </c>
      <c r="L1733" t="s">
        <v>355</v>
      </c>
      <c r="M1733">
        <v>0</v>
      </c>
      <c r="N1733" s="16">
        <v>45836</v>
      </c>
      <c r="O1733" s="16">
        <v>45836</v>
      </c>
      <c r="Q1733" t="s">
        <v>224</v>
      </c>
      <c r="R1733" t="s">
        <v>389</v>
      </c>
      <c r="S1733">
        <v>10014612</v>
      </c>
      <c r="T1733" t="s">
        <v>224</v>
      </c>
      <c r="AE1733">
        <v>0</v>
      </c>
      <c r="AG1733">
        <v>0</v>
      </c>
      <c r="AI1733" t="s">
        <v>356</v>
      </c>
      <c r="AM1733">
        <v>0</v>
      </c>
      <c r="AN1733">
        <v>0.14285879629629999</v>
      </c>
      <c r="AO1733">
        <v>0</v>
      </c>
      <c r="AP1733">
        <v>0</v>
      </c>
      <c r="AQ1733">
        <v>1001864125</v>
      </c>
      <c r="AR1733">
        <v>5131381</v>
      </c>
      <c r="AS1733">
        <v>1</v>
      </c>
    </row>
    <row r="1734" spans="1:45" x14ac:dyDescent="0.35">
      <c r="A1734">
        <v>6608689</v>
      </c>
      <c r="B1734">
        <v>0</v>
      </c>
      <c r="C1734">
        <v>10</v>
      </c>
      <c r="D1734" t="s">
        <v>361</v>
      </c>
      <c r="E1734" t="s">
        <v>359</v>
      </c>
      <c r="F1734" t="s">
        <v>310</v>
      </c>
      <c r="G1734" t="s">
        <v>5591</v>
      </c>
      <c r="H1734">
        <v>10</v>
      </c>
      <c r="I1734">
        <v>2</v>
      </c>
      <c r="J1734">
        <v>0</v>
      </c>
      <c r="K1734">
        <v>5</v>
      </c>
      <c r="L1734" t="s">
        <v>355</v>
      </c>
      <c r="M1734">
        <v>0</v>
      </c>
      <c r="N1734" s="16">
        <v>45859</v>
      </c>
      <c r="O1734" s="16">
        <v>45859</v>
      </c>
      <c r="Q1734" t="s">
        <v>223</v>
      </c>
      <c r="R1734" t="s">
        <v>303</v>
      </c>
      <c r="S1734">
        <v>10014613</v>
      </c>
      <c r="T1734" t="s">
        <v>223</v>
      </c>
      <c r="AE1734">
        <v>0</v>
      </c>
      <c r="AG1734">
        <v>0</v>
      </c>
      <c r="AI1734" t="s">
        <v>360</v>
      </c>
      <c r="AM1734">
        <v>0</v>
      </c>
      <c r="AN1734">
        <v>0</v>
      </c>
      <c r="AO1734">
        <v>0</v>
      </c>
      <c r="AP1734">
        <v>0</v>
      </c>
      <c r="AQ1734">
        <v>1001864129</v>
      </c>
      <c r="AR1734">
        <v>5131392</v>
      </c>
      <c r="AS1734">
        <v>2</v>
      </c>
    </row>
    <row r="1735" spans="1:45" x14ac:dyDescent="0.35">
      <c r="A1735">
        <v>6608695</v>
      </c>
      <c r="B1735">
        <v>0</v>
      </c>
      <c r="C1735">
        <v>10</v>
      </c>
      <c r="D1735" t="s">
        <v>361</v>
      </c>
      <c r="E1735" t="s">
        <v>359</v>
      </c>
      <c r="F1735" t="s">
        <v>310</v>
      </c>
      <c r="G1735" t="s">
        <v>5591</v>
      </c>
      <c r="H1735">
        <v>10</v>
      </c>
      <c r="I1735">
        <v>2</v>
      </c>
      <c r="J1735">
        <v>0</v>
      </c>
      <c r="K1735">
        <v>5</v>
      </c>
      <c r="L1735" t="s">
        <v>355</v>
      </c>
      <c r="M1735">
        <v>0</v>
      </c>
      <c r="N1735" s="16">
        <v>45840</v>
      </c>
      <c r="O1735" s="16">
        <v>45840</v>
      </c>
      <c r="Q1735" t="s">
        <v>294</v>
      </c>
      <c r="R1735" t="s">
        <v>295</v>
      </c>
      <c r="S1735">
        <v>10014618</v>
      </c>
      <c r="T1735" t="s">
        <v>294</v>
      </c>
      <c r="AE1735">
        <v>0</v>
      </c>
      <c r="AG1735">
        <v>0</v>
      </c>
      <c r="AI1735" t="s">
        <v>360</v>
      </c>
      <c r="AM1735">
        <v>0</v>
      </c>
      <c r="AN1735">
        <v>0</v>
      </c>
      <c r="AO1735">
        <v>0</v>
      </c>
      <c r="AP1735">
        <v>0</v>
      </c>
      <c r="AQ1735">
        <v>1001864133</v>
      </c>
      <c r="AR1735">
        <v>5131400</v>
      </c>
      <c r="AS1735">
        <v>2</v>
      </c>
    </row>
    <row r="1736" spans="1:45" x14ac:dyDescent="0.35">
      <c r="A1736">
        <v>6608696</v>
      </c>
      <c r="B1736">
        <v>0</v>
      </c>
      <c r="C1736">
        <v>10</v>
      </c>
      <c r="D1736" t="s">
        <v>203</v>
      </c>
      <c r="E1736" t="s">
        <v>1324</v>
      </c>
      <c r="F1736" t="s">
        <v>310</v>
      </c>
      <c r="G1736" t="s">
        <v>5590</v>
      </c>
      <c r="H1736">
        <v>36</v>
      </c>
      <c r="I1736">
        <v>3</v>
      </c>
      <c r="J1736">
        <v>0</v>
      </c>
      <c r="K1736">
        <v>12</v>
      </c>
      <c r="L1736" t="s">
        <v>355</v>
      </c>
      <c r="M1736">
        <v>0</v>
      </c>
      <c r="N1736" s="16">
        <v>45838</v>
      </c>
      <c r="O1736" s="16">
        <v>45838</v>
      </c>
      <c r="Q1736" t="s">
        <v>187</v>
      </c>
      <c r="R1736" t="s">
        <v>328</v>
      </c>
      <c r="S1736">
        <v>10014643</v>
      </c>
      <c r="T1736" t="s">
        <v>187</v>
      </c>
      <c r="AE1736">
        <v>0</v>
      </c>
      <c r="AF1736" s="16"/>
      <c r="AG1736">
        <v>0</v>
      </c>
      <c r="AI1736" t="s">
        <v>360</v>
      </c>
      <c r="AM1736">
        <v>0</v>
      </c>
      <c r="AN1736">
        <v>0</v>
      </c>
      <c r="AO1736">
        <v>0</v>
      </c>
      <c r="AP1736">
        <v>0</v>
      </c>
      <c r="AQ1736">
        <v>1001864199</v>
      </c>
      <c r="AR1736">
        <v>5131407</v>
      </c>
      <c r="AS1736">
        <v>2</v>
      </c>
    </row>
    <row r="1737" spans="1:45" x14ac:dyDescent="0.35">
      <c r="A1737">
        <v>6608697</v>
      </c>
      <c r="B1737">
        <v>0</v>
      </c>
      <c r="C1737">
        <v>10</v>
      </c>
      <c r="D1737" t="s">
        <v>203</v>
      </c>
      <c r="E1737" t="s">
        <v>1324</v>
      </c>
      <c r="F1737" t="s">
        <v>310</v>
      </c>
      <c r="G1737" t="s">
        <v>5589</v>
      </c>
      <c r="H1737">
        <v>2</v>
      </c>
      <c r="I1737">
        <v>1</v>
      </c>
      <c r="J1737">
        <v>0</v>
      </c>
      <c r="K1737">
        <v>2</v>
      </c>
      <c r="L1737" t="s">
        <v>355</v>
      </c>
      <c r="M1737">
        <v>0</v>
      </c>
      <c r="N1737" s="16">
        <v>45838</v>
      </c>
      <c r="O1737" s="16">
        <v>45838</v>
      </c>
      <c r="Q1737" t="s">
        <v>187</v>
      </c>
      <c r="R1737" t="s">
        <v>328</v>
      </c>
      <c r="S1737">
        <v>10014643</v>
      </c>
      <c r="T1737" t="s">
        <v>187</v>
      </c>
      <c r="AE1737">
        <v>0</v>
      </c>
      <c r="AG1737">
        <v>0</v>
      </c>
      <c r="AI1737" t="s">
        <v>363</v>
      </c>
      <c r="AM1737">
        <v>0</v>
      </c>
      <c r="AN1737">
        <v>0.38094907407407003</v>
      </c>
      <c r="AO1737">
        <v>0</v>
      </c>
      <c r="AP1737">
        <v>0</v>
      </c>
      <c r="AQ1737">
        <v>1001864147</v>
      </c>
      <c r="AR1737">
        <v>5131453</v>
      </c>
      <c r="AS1737">
        <v>3</v>
      </c>
    </row>
    <row r="1738" spans="1:45" x14ac:dyDescent="0.35">
      <c r="A1738">
        <v>6608713</v>
      </c>
      <c r="B1738">
        <v>0</v>
      </c>
      <c r="C1738">
        <v>10</v>
      </c>
      <c r="D1738" t="s">
        <v>361</v>
      </c>
      <c r="E1738" t="s">
        <v>1324</v>
      </c>
      <c r="F1738" t="s">
        <v>310</v>
      </c>
      <c r="G1738" t="s">
        <v>5588</v>
      </c>
      <c r="H1738">
        <v>20</v>
      </c>
      <c r="I1738">
        <v>2</v>
      </c>
      <c r="J1738">
        <v>0</v>
      </c>
      <c r="K1738">
        <v>10</v>
      </c>
      <c r="L1738" t="s">
        <v>355</v>
      </c>
      <c r="M1738">
        <v>0</v>
      </c>
      <c r="N1738" s="16">
        <v>45839</v>
      </c>
      <c r="O1738" s="16">
        <v>45839</v>
      </c>
      <c r="Q1738" t="s">
        <v>184</v>
      </c>
      <c r="R1738" t="s">
        <v>312</v>
      </c>
      <c r="S1738">
        <v>10014609</v>
      </c>
      <c r="T1738" t="s">
        <v>184</v>
      </c>
      <c r="AE1738">
        <v>0</v>
      </c>
      <c r="AF1738" s="16"/>
      <c r="AG1738">
        <v>0</v>
      </c>
      <c r="AI1738" t="s">
        <v>363</v>
      </c>
      <c r="AM1738">
        <v>0.38094907407407003</v>
      </c>
      <c r="AN1738">
        <v>0.54761574074074004</v>
      </c>
      <c r="AO1738">
        <v>0</v>
      </c>
      <c r="AP1738">
        <v>0</v>
      </c>
      <c r="AQ1738">
        <v>1001864147</v>
      </c>
      <c r="AR1738">
        <v>5131456</v>
      </c>
      <c r="AS1738">
        <v>3</v>
      </c>
    </row>
    <row r="1739" spans="1:45" x14ac:dyDescent="0.35">
      <c r="A1739">
        <v>6608731</v>
      </c>
      <c r="B1739">
        <v>0</v>
      </c>
      <c r="C1739">
        <v>10</v>
      </c>
      <c r="D1739" t="s">
        <v>361</v>
      </c>
      <c r="E1739" t="s">
        <v>1324</v>
      </c>
      <c r="F1739" t="s">
        <v>310</v>
      </c>
      <c r="G1739" t="s">
        <v>5587</v>
      </c>
      <c r="H1739">
        <v>96</v>
      </c>
      <c r="I1739">
        <v>2</v>
      </c>
      <c r="J1739">
        <v>0</v>
      </c>
      <c r="K1739">
        <v>48</v>
      </c>
      <c r="L1739" t="s">
        <v>355</v>
      </c>
      <c r="M1739">
        <v>0</v>
      </c>
      <c r="N1739" s="16">
        <v>45839</v>
      </c>
      <c r="O1739" s="16">
        <v>45841</v>
      </c>
      <c r="Q1739" t="s">
        <v>175</v>
      </c>
      <c r="R1739" t="s">
        <v>394</v>
      </c>
      <c r="S1739">
        <v>10017395</v>
      </c>
      <c r="T1739" t="s">
        <v>175</v>
      </c>
      <c r="AE1739">
        <v>0</v>
      </c>
      <c r="AG1739">
        <v>0</v>
      </c>
      <c r="AI1739" t="s">
        <v>360</v>
      </c>
      <c r="AM1739">
        <v>0</v>
      </c>
      <c r="AN1739">
        <v>0</v>
      </c>
      <c r="AO1739">
        <v>0</v>
      </c>
      <c r="AP1739">
        <v>0</v>
      </c>
      <c r="AQ1739">
        <v>1001864239</v>
      </c>
      <c r="AR1739">
        <v>5131620</v>
      </c>
      <c r="AS1739">
        <v>2</v>
      </c>
    </row>
    <row r="1740" spans="1:45" x14ac:dyDescent="0.35">
      <c r="A1740">
        <v>6608736</v>
      </c>
      <c r="B1740">
        <v>0</v>
      </c>
      <c r="C1740">
        <v>10</v>
      </c>
      <c r="D1740" t="s">
        <v>203</v>
      </c>
      <c r="E1740" t="s">
        <v>1324</v>
      </c>
      <c r="F1740" t="s">
        <v>310</v>
      </c>
      <c r="G1740" t="s">
        <v>5586</v>
      </c>
      <c r="H1740">
        <v>1</v>
      </c>
      <c r="I1740">
        <v>1</v>
      </c>
      <c r="J1740">
        <v>0</v>
      </c>
      <c r="K1740">
        <v>1</v>
      </c>
      <c r="L1740" t="s">
        <v>355</v>
      </c>
      <c r="M1740">
        <v>0</v>
      </c>
      <c r="N1740" s="16">
        <v>45839</v>
      </c>
      <c r="O1740" s="16">
        <v>45839</v>
      </c>
      <c r="Q1740" t="s">
        <v>184</v>
      </c>
      <c r="R1740" t="s">
        <v>312</v>
      </c>
      <c r="S1740">
        <v>10014609</v>
      </c>
      <c r="T1740" t="s">
        <v>184</v>
      </c>
      <c r="AE1740">
        <v>0</v>
      </c>
      <c r="AF1740" s="16"/>
      <c r="AG1740">
        <v>0</v>
      </c>
      <c r="AI1740" t="s">
        <v>360</v>
      </c>
      <c r="AM1740">
        <v>0</v>
      </c>
      <c r="AN1740">
        <v>4.7615740740740001E-2</v>
      </c>
      <c r="AO1740">
        <v>0</v>
      </c>
      <c r="AP1740">
        <v>0</v>
      </c>
      <c r="AQ1740">
        <v>1001864440</v>
      </c>
      <c r="AR1740">
        <v>5131959</v>
      </c>
      <c r="AS1740">
        <v>2</v>
      </c>
    </row>
    <row r="1741" spans="1:45" x14ac:dyDescent="0.35">
      <c r="A1741">
        <v>6608739</v>
      </c>
      <c r="B1741">
        <v>0</v>
      </c>
      <c r="C1741">
        <v>10</v>
      </c>
      <c r="D1741" t="s">
        <v>203</v>
      </c>
      <c r="E1741" t="s">
        <v>1324</v>
      </c>
      <c r="F1741" t="s">
        <v>310</v>
      </c>
      <c r="G1741" t="s">
        <v>5585</v>
      </c>
      <c r="H1741">
        <v>1</v>
      </c>
      <c r="I1741">
        <v>1</v>
      </c>
      <c r="J1741">
        <v>0</v>
      </c>
      <c r="K1741">
        <v>1</v>
      </c>
      <c r="L1741" t="s">
        <v>355</v>
      </c>
      <c r="M1741">
        <v>0</v>
      </c>
      <c r="N1741" s="16">
        <v>45839</v>
      </c>
      <c r="O1741" s="16">
        <v>45839</v>
      </c>
      <c r="Q1741" t="s">
        <v>149</v>
      </c>
      <c r="R1741" t="s">
        <v>302</v>
      </c>
      <c r="S1741">
        <v>10014616</v>
      </c>
      <c r="T1741" t="s">
        <v>149</v>
      </c>
      <c r="AE1741">
        <v>0</v>
      </c>
      <c r="AF1741" s="16"/>
      <c r="AG1741">
        <v>0</v>
      </c>
      <c r="AI1741" t="s">
        <v>360</v>
      </c>
      <c r="AM1741">
        <v>0</v>
      </c>
      <c r="AN1741">
        <v>9.5243055555559994E-2</v>
      </c>
      <c r="AO1741">
        <v>0</v>
      </c>
      <c r="AP1741">
        <v>0</v>
      </c>
      <c r="AQ1741">
        <v>1001864619</v>
      </c>
      <c r="AR1741">
        <v>5132224</v>
      </c>
      <c r="AS1741">
        <v>2</v>
      </c>
    </row>
    <row r="1742" spans="1:45" x14ac:dyDescent="0.35">
      <c r="A1742">
        <v>6608743</v>
      </c>
      <c r="B1742">
        <v>0</v>
      </c>
      <c r="C1742">
        <v>10</v>
      </c>
      <c r="D1742" t="s">
        <v>203</v>
      </c>
      <c r="E1742" t="s">
        <v>1324</v>
      </c>
      <c r="F1742" t="s">
        <v>310</v>
      </c>
      <c r="G1742" t="s">
        <v>5584</v>
      </c>
      <c r="H1742">
        <v>2</v>
      </c>
      <c r="I1742">
        <v>1</v>
      </c>
      <c r="J1742">
        <v>0</v>
      </c>
      <c r="K1742">
        <v>2</v>
      </c>
      <c r="L1742" t="s">
        <v>355</v>
      </c>
      <c r="M1742">
        <v>0</v>
      </c>
      <c r="N1742" s="16">
        <v>45838</v>
      </c>
      <c r="O1742" s="16">
        <v>45838</v>
      </c>
      <c r="Q1742" t="s">
        <v>148</v>
      </c>
      <c r="R1742" t="s">
        <v>297</v>
      </c>
      <c r="S1742">
        <v>10014617</v>
      </c>
      <c r="T1742" t="s">
        <v>148</v>
      </c>
      <c r="AE1742">
        <v>0</v>
      </c>
      <c r="AG1742">
        <v>0</v>
      </c>
      <c r="AI1742" t="s">
        <v>360</v>
      </c>
      <c r="AM1742">
        <v>0</v>
      </c>
      <c r="AN1742">
        <v>0</v>
      </c>
      <c r="AO1742">
        <v>0</v>
      </c>
      <c r="AP1742">
        <v>0</v>
      </c>
      <c r="AQ1742">
        <v>1001864667</v>
      </c>
      <c r="AR1742">
        <v>5132345</v>
      </c>
      <c r="AS1742">
        <v>2</v>
      </c>
    </row>
    <row r="1743" spans="1:45" x14ac:dyDescent="0.35">
      <c r="A1743">
        <v>6608750</v>
      </c>
      <c r="B1743">
        <v>0</v>
      </c>
      <c r="C1743">
        <v>10</v>
      </c>
      <c r="D1743" t="s">
        <v>203</v>
      </c>
      <c r="E1743" t="s">
        <v>1324</v>
      </c>
      <c r="F1743" t="s">
        <v>310</v>
      </c>
      <c r="G1743" t="s">
        <v>5573</v>
      </c>
      <c r="H1743">
        <v>6</v>
      </c>
      <c r="I1743">
        <v>2</v>
      </c>
      <c r="J1743">
        <v>0</v>
      </c>
      <c r="K1743">
        <v>3</v>
      </c>
      <c r="L1743" t="s">
        <v>355</v>
      </c>
      <c r="M1743">
        <v>0</v>
      </c>
      <c r="N1743" s="16">
        <v>45868</v>
      </c>
      <c r="O1743" s="16">
        <v>45868</v>
      </c>
      <c r="Q1743" t="s">
        <v>313</v>
      </c>
      <c r="R1743" t="s">
        <v>314</v>
      </c>
      <c r="S1743">
        <v>10014619</v>
      </c>
      <c r="T1743" t="s">
        <v>313</v>
      </c>
      <c r="AE1743">
        <v>0</v>
      </c>
      <c r="AG1743">
        <v>0</v>
      </c>
      <c r="AI1743" t="s">
        <v>356</v>
      </c>
      <c r="AM1743">
        <v>0</v>
      </c>
      <c r="AN1743">
        <v>9.5243055555559994E-2</v>
      </c>
      <c r="AO1743">
        <v>0</v>
      </c>
      <c r="AP1743">
        <v>0</v>
      </c>
      <c r="AQ1743">
        <v>1001864673</v>
      </c>
      <c r="AR1743">
        <v>5132380</v>
      </c>
      <c r="AS1743">
        <v>1</v>
      </c>
    </row>
    <row r="1744" spans="1:45" x14ac:dyDescent="0.35">
      <c r="A1744">
        <v>6608756</v>
      </c>
      <c r="B1744">
        <v>0</v>
      </c>
      <c r="C1744">
        <v>10</v>
      </c>
      <c r="D1744" t="s">
        <v>203</v>
      </c>
      <c r="E1744" t="s">
        <v>1324</v>
      </c>
      <c r="F1744" t="s">
        <v>310</v>
      </c>
      <c r="G1744" t="s">
        <v>5571</v>
      </c>
      <c r="H1744">
        <v>10</v>
      </c>
      <c r="I1744">
        <v>2</v>
      </c>
      <c r="J1744">
        <v>0</v>
      </c>
      <c r="K1744">
        <v>5</v>
      </c>
      <c r="L1744" t="s">
        <v>355</v>
      </c>
      <c r="M1744">
        <v>0</v>
      </c>
      <c r="N1744" s="16">
        <v>45868</v>
      </c>
      <c r="O1744" s="16">
        <v>45868</v>
      </c>
      <c r="Q1744" t="s">
        <v>413</v>
      </c>
      <c r="R1744" t="s">
        <v>414</v>
      </c>
      <c r="S1744">
        <v>10014620</v>
      </c>
      <c r="T1744" t="s">
        <v>413</v>
      </c>
      <c r="AE1744">
        <v>0</v>
      </c>
      <c r="AF1744" s="16"/>
      <c r="AG1744">
        <v>0</v>
      </c>
      <c r="AI1744" t="s">
        <v>360</v>
      </c>
      <c r="AM1744">
        <v>0</v>
      </c>
      <c r="AN1744">
        <v>9.5243055555559994E-2</v>
      </c>
      <c r="AO1744">
        <v>0</v>
      </c>
      <c r="AP1744">
        <v>0</v>
      </c>
      <c r="AQ1744">
        <v>1001864677</v>
      </c>
      <c r="AR1744">
        <v>5132384</v>
      </c>
      <c r="AS1744">
        <v>2</v>
      </c>
    </row>
    <row r="1745" spans="1:45" x14ac:dyDescent="0.35">
      <c r="A1745">
        <v>6608757</v>
      </c>
      <c r="B1745">
        <v>0</v>
      </c>
      <c r="C1745">
        <v>10</v>
      </c>
      <c r="D1745" t="s">
        <v>203</v>
      </c>
      <c r="E1745" t="s">
        <v>1324</v>
      </c>
      <c r="F1745" t="s">
        <v>310</v>
      </c>
      <c r="G1745" t="s">
        <v>5934</v>
      </c>
      <c r="H1745">
        <v>28</v>
      </c>
      <c r="I1745">
        <v>2</v>
      </c>
      <c r="J1745">
        <v>0</v>
      </c>
      <c r="K1745">
        <v>14</v>
      </c>
      <c r="L1745" t="s">
        <v>355</v>
      </c>
      <c r="M1745">
        <v>0</v>
      </c>
      <c r="N1745" s="16">
        <v>45899</v>
      </c>
      <c r="O1745" s="16">
        <v>45899</v>
      </c>
      <c r="Q1745" t="s">
        <v>131</v>
      </c>
      <c r="R1745" t="s">
        <v>335</v>
      </c>
      <c r="S1745">
        <v>10014603</v>
      </c>
      <c r="T1745" t="s">
        <v>131</v>
      </c>
      <c r="AE1745">
        <v>0</v>
      </c>
      <c r="AG1745">
        <v>0</v>
      </c>
      <c r="AI1745" t="s">
        <v>360</v>
      </c>
      <c r="AM1745">
        <v>0</v>
      </c>
      <c r="AN1745">
        <v>0.38094907407407003</v>
      </c>
      <c r="AO1745">
        <v>0</v>
      </c>
      <c r="AP1745">
        <v>0</v>
      </c>
      <c r="AQ1745">
        <v>1001864810</v>
      </c>
      <c r="AR1745">
        <v>5132386</v>
      </c>
      <c r="AS1745">
        <v>2</v>
      </c>
    </row>
    <row r="1746" spans="1:45" x14ac:dyDescent="0.35">
      <c r="A1746">
        <v>6608757</v>
      </c>
      <c r="B1746">
        <v>0</v>
      </c>
      <c r="C1746">
        <v>20</v>
      </c>
      <c r="D1746" t="s">
        <v>362</v>
      </c>
      <c r="E1746" t="s">
        <v>1324</v>
      </c>
      <c r="F1746" t="s">
        <v>310</v>
      </c>
      <c r="G1746" t="s">
        <v>5934</v>
      </c>
      <c r="H1746">
        <v>8</v>
      </c>
      <c r="I1746">
        <v>2</v>
      </c>
      <c r="J1746">
        <v>0</v>
      </c>
      <c r="K1746">
        <v>4</v>
      </c>
      <c r="L1746" t="s">
        <v>355</v>
      </c>
      <c r="M1746">
        <v>0</v>
      </c>
      <c r="N1746" s="16">
        <v>45899</v>
      </c>
      <c r="O1746" s="16">
        <v>45899</v>
      </c>
      <c r="Q1746" t="s">
        <v>131</v>
      </c>
      <c r="R1746" t="s">
        <v>335</v>
      </c>
      <c r="S1746">
        <v>10014603</v>
      </c>
      <c r="T1746" t="s">
        <v>131</v>
      </c>
      <c r="AE1746">
        <v>0</v>
      </c>
      <c r="AG1746">
        <v>0</v>
      </c>
      <c r="AI1746" t="s">
        <v>360</v>
      </c>
      <c r="AM1746">
        <v>0.38094907407407003</v>
      </c>
      <c r="AN1746">
        <v>0.76189814814815005</v>
      </c>
      <c r="AO1746">
        <v>0</v>
      </c>
      <c r="AP1746">
        <v>0</v>
      </c>
      <c r="AQ1746">
        <v>1001864810</v>
      </c>
      <c r="AR1746">
        <v>5132387</v>
      </c>
      <c r="AS1746">
        <v>2</v>
      </c>
    </row>
    <row r="1747" spans="1:45" x14ac:dyDescent="0.35">
      <c r="A1747">
        <v>6608758</v>
      </c>
      <c r="B1747">
        <v>0</v>
      </c>
      <c r="C1747">
        <v>10</v>
      </c>
      <c r="D1747" t="s">
        <v>361</v>
      </c>
      <c r="E1747" t="s">
        <v>1324</v>
      </c>
      <c r="F1747" t="s">
        <v>310</v>
      </c>
      <c r="G1747" t="s">
        <v>3455</v>
      </c>
      <c r="H1747">
        <v>60</v>
      </c>
      <c r="I1747">
        <v>2</v>
      </c>
      <c r="J1747">
        <v>0</v>
      </c>
      <c r="K1747">
        <v>30</v>
      </c>
      <c r="L1747" t="s">
        <v>355</v>
      </c>
      <c r="M1747">
        <v>0</v>
      </c>
      <c r="N1747" s="16">
        <v>45899</v>
      </c>
      <c r="O1747" s="16">
        <v>45900</v>
      </c>
      <c r="Q1747" t="s">
        <v>131</v>
      </c>
      <c r="R1747" t="s">
        <v>335</v>
      </c>
      <c r="S1747">
        <v>10014603</v>
      </c>
      <c r="T1747" t="s">
        <v>131</v>
      </c>
      <c r="AE1747">
        <v>0</v>
      </c>
      <c r="AG1747">
        <v>0</v>
      </c>
      <c r="AI1747" t="s">
        <v>360</v>
      </c>
      <c r="AM1747">
        <v>0</v>
      </c>
      <c r="AN1747">
        <v>0.19047453703704001</v>
      </c>
      <c r="AO1747">
        <v>0</v>
      </c>
      <c r="AP1747">
        <v>0</v>
      </c>
      <c r="AQ1747">
        <v>1001864829</v>
      </c>
      <c r="AR1747">
        <v>5132390</v>
      </c>
      <c r="AS1747">
        <v>2</v>
      </c>
    </row>
    <row r="1748" spans="1:45" x14ac:dyDescent="0.35">
      <c r="A1748">
        <v>6608759</v>
      </c>
      <c r="B1748">
        <v>0</v>
      </c>
      <c r="C1748">
        <v>10</v>
      </c>
      <c r="D1748" t="s">
        <v>203</v>
      </c>
      <c r="E1748" t="s">
        <v>1324</v>
      </c>
      <c r="F1748" t="s">
        <v>310</v>
      </c>
      <c r="G1748" t="s">
        <v>5583</v>
      </c>
      <c r="H1748">
        <v>6</v>
      </c>
      <c r="I1748">
        <v>2</v>
      </c>
      <c r="J1748">
        <v>0</v>
      </c>
      <c r="K1748">
        <v>3</v>
      </c>
      <c r="L1748" t="s">
        <v>355</v>
      </c>
      <c r="M1748">
        <v>0</v>
      </c>
      <c r="N1748" s="16">
        <v>45838</v>
      </c>
      <c r="O1748" s="16">
        <v>45838</v>
      </c>
      <c r="Q1748" t="s">
        <v>131</v>
      </c>
      <c r="R1748" t="s">
        <v>335</v>
      </c>
      <c r="S1748">
        <v>10014603</v>
      </c>
      <c r="T1748" t="s">
        <v>131</v>
      </c>
      <c r="AE1748">
        <v>0</v>
      </c>
      <c r="AG1748">
        <v>0</v>
      </c>
      <c r="AI1748" t="s">
        <v>360</v>
      </c>
      <c r="AM1748">
        <v>0</v>
      </c>
      <c r="AN1748">
        <v>9.5243055555559994E-2</v>
      </c>
      <c r="AO1748">
        <v>0</v>
      </c>
      <c r="AP1748">
        <v>0</v>
      </c>
      <c r="AQ1748">
        <v>1001864834</v>
      </c>
      <c r="AR1748">
        <v>5132394</v>
      </c>
      <c r="AS1748">
        <v>2</v>
      </c>
    </row>
    <row r="1749" spans="1:45" x14ac:dyDescent="0.35">
      <c r="A1749">
        <v>6608760</v>
      </c>
      <c r="B1749">
        <v>0</v>
      </c>
      <c r="C1749">
        <v>10</v>
      </c>
      <c r="D1749" t="s">
        <v>203</v>
      </c>
      <c r="E1749" t="s">
        <v>1324</v>
      </c>
      <c r="F1749" t="s">
        <v>310</v>
      </c>
      <c r="G1749" t="s">
        <v>5582</v>
      </c>
      <c r="H1749">
        <v>8</v>
      </c>
      <c r="I1749">
        <v>2</v>
      </c>
      <c r="J1749">
        <v>0</v>
      </c>
      <c r="K1749">
        <v>4</v>
      </c>
      <c r="L1749" t="s">
        <v>355</v>
      </c>
      <c r="M1749">
        <v>0</v>
      </c>
      <c r="N1749" s="16">
        <v>45868</v>
      </c>
      <c r="O1749" s="16">
        <v>45868</v>
      </c>
      <c r="Q1749" t="s">
        <v>131</v>
      </c>
      <c r="R1749" t="s">
        <v>335</v>
      </c>
      <c r="S1749">
        <v>10014603</v>
      </c>
      <c r="T1749" t="s">
        <v>131</v>
      </c>
      <c r="AE1749">
        <v>0</v>
      </c>
      <c r="AG1749">
        <v>0</v>
      </c>
      <c r="AI1749" t="s">
        <v>360</v>
      </c>
      <c r="AM1749">
        <v>0</v>
      </c>
      <c r="AN1749">
        <v>4.7615740740740001E-2</v>
      </c>
      <c r="AO1749">
        <v>0</v>
      </c>
      <c r="AP1749">
        <v>0</v>
      </c>
      <c r="AQ1749">
        <v>1001864835</v>
      </c>
      <c r="AR1749">
        <v>5132395</v>
      </c>
      <c r="AS1749">
        <v>2</v>
      </c>
    </row>
    <row r="1750" spans="1:45" x14ac:dyDescent="0.35">
      <c r="A1750">
        <v>6608778</v>
      </c>
      <c r="B1750">
        <v>0</v>
      </c>
      <c r="C1750">
        <v>10</v>
      </c>
      <c r="D1750" t="s">
        <v>357</v>
      </c>
      <c r="E1750" t="s">
        <v>1324</v>
      </c>
      <c r="F1750" t="s">
        <v>310</v>
      </c>
      <c r="G1750" t="s">
        <v>1435</v>
      </c>
      <c r="H1750">
        <v>6</v>
      </c>
      <c r="I1750">
        <v>2</v>
      </c>
      <c r="J1750">
        <v>0</v>
      </c>
      <c r="K1750">
        <v>3</v>
      </c>
      <c r="L1750" t="s">
        <v>355</v>
      </c>
      <c r="M1750">
        <v>0</v>
      </c>
      <c r="N1750" s="16">
        <v>45931</v>
      </c>
      <c r="O1750" s="16">
        <v>45931</v>
      </c>
      <c r="Q1750" t="s">
        <v>210</v>
      </c>
      <c r="R1750" t="s">
        <v>395</v>
      </c>
      <c r="S1750">
        <v>10014608</v>
      </c>
      <c r="T1750" t="s">
        <v>210</v>
      </c>
      <c r="AE1750">
        <v>0</v>
      </c>
      <c r="AG1750">
        <v>0</v>
      </c>
      <c r="AI1750" t="s">
        <v>360</v>
      </c>
      <c r="AM1750">
        <v>0</v>
      </c>
      <c r="AN1750">
        <v>0.28571759259259</v>
      </c>
      <c r="AO1750">
        <v>0</v>
      </c>
      <c r="AP1750">
        <v>0</v>
      </c>
      <c r="AQ1750">
        <v>1001864836</v>
      </c>
      <c r="AR1750">
        <v>5132396</v>
      </c>
      <c r="AS1750">
        <v>2</v>
      </c>
    </row>
    <row r="1751" spans="1:45" x14ac:dyDescent="0.35">
      <c r="A1751">
        <v>6608781</v>
      </c>
      <c r="B1751">
        <v>0</v>
      </c>
      <c r="C1751">
        <v>10</v>
      </c>
      <c r="D1751" t="s">
        <v>203</v>
      </c>
      <c r="E1751" t="s">
        <v>1324</v>
      </c>
      <c r="F1751" t="s">
        <v>310</v>
      </c>
      <c r="G1751" t="s">
        <v>5580</v>
      </c>
      <c r="H1751">
        <v>8</v>
      </c>
      <c r="I1751">
        <v>2</v>
      </c>
      <c r="J1751">
        <v>0</v>
      </c>
      <c r="K1751">
        <v>4</v>
      </c>
      <c r="L1751" t="s">
        <v>355</v>
      </c>
      <c r="M1751">
        <v>0</v>
      </c>
      <c r="N1751" s="16">
        <v>45868</v>
      </c>
      <c r="O1751" s="16">
        <v>45868</v>
      </c>
      <c r="Q1751" t="s">
        <v>131</v>
      </c>
      <c r="R1751" t="s">
        <v>335</v>
      </c>
      <c r="S1751">
        <v>10014603</v>
      </c>
      <c r="T1751" t="s">
        <v>131</v>
      </c>
      <c r="AE1751">
        <v>0</v>
      </c>
      <c r="AG1751">
        <v>0</v>
      </c>
      <c r="AI1751" t="s">
        <v>360</v>
      </c>
      <c r="AM1751">
        <v>0</v>
      </c>
      <c r="AN1751">
        <v>0.14285879629629999</v>
      </c>
      <c r="AO1751">
        <v>0</v>
      </c>
      <c r="AP1751">
        <v>0</v>
      </c>
      <c r="AQ1751">
        <v>1001864837</v>
      </c>
      <c r="AR1751">
        <v>5132397</v>
      </c>
      <c r="AS1751">
        <v>2</v>
      </c>
    </row>
    <row r="1752" spans="1:45" x14ac:dyDescent="0.35">
      <c r="A1752">
        <v>6608841</v>
      </c>
      <c r="B1752">
        <v>0</v>
      </c>
      <c r="C1752">
        <v>10</v>
      </c>
      <c r="D1752" t="s">
        <v>203</v>
      </c>
      <c r="E1752" t="s">
        <v>1324</v>
      </c>
      <c r="F1752" t="s">
        <v>310</v>
      </c>
      <c r="G1752" t="s">
        <v>5579</v>
      </c>
      <c r="H1752">
        <v>4</v>
      </c>
      <c r="I1752">
        <v>2</v>
      </c>
      <c r="J1752">
        <v>0</v>
      </c>
      <c r="K1752">
        <v>2</v>
      </c>
      <c r="L1752" t="s">
        <v>355</v>
      </c>
      <c r="M1752">
        <v>0</v>
      </c>
      <c r="N1752" s="16">
        <v>45869</v>
      </c>
      <c r="O1752" s="16">
        <v>45869</v>
      </c>
      <c r="Q1752" t="s">
        <v>126</v>
      </c>
      <c r="R1752" t="s">
        <v>391</v>
      </c>
      <c r="S1752">
        <v>10014657</v>
      </c>
      <c r="T1752" t="s">
        <v>126</v>
      </c>
      <c r="AE1752">
        <v>0</v>
      </c>
      <c r="AG1752">
        <v>0</v>
      </c>
      <c r="AI1752" t="s">
        <v>360</v>
      </c>
      <c r="AM1752">
        <v>0</v>
      </c>
      <c r="AN1752">
        <v>9.5243055555559994E-2</v>
      </c>
      <c r="AO1752">
        <v>0</v>
      </c>
      <c r="AP1752">
        <v>0</v>
      </c>
      <c r="AQ1752">
        <v>1001864838</v>
      </c>
      <c r="AR1752">
        <v>5132398</v>
      </c>
      <c r="AS1752">
        <v>2</v>
      </c>
    </row>
    <row r="1753" spans="1:45" x14ac:dyDescent="0.35">
      <c r="A1753">
        <v>6608999</v>
      </c>
      <c r="B1753">
        <v>0</v>
      </c>
      <c r="C1753">
        <v>10</v>
      </c>
      <c r="D1753" t="s">
        <v>357</v>
      </c>
      <c r="E1753" t="s">
        <v>1324</v>
      </c>
      <c r="F1753" t="s">
        <v>310</v>
      </c>
      <c r="G1753" t="s">
        <v>3386</v>
      </c>
      <c r="H1753">
        <v>54</v>
      </c>
      <c r="I1753">
        <v>3</v>
      </c>
      <c r="J1753">
        <v>0</v>
      </c>
      <c r="K1753">
        <v>18</v>
      </c>
      <c r="L1753" t="s">
        <v>355</v>
      </c>
      <c r="M1753">
        <v>0</v>
      </c>
      <c r="N1753" s="16">
        <v>45839</v>
      </c>
      <c r="O1753" s="16">
        <v>45839</v>
      </c>
      <c r="Q1753" t="s">
        <v>419</v>
      </c>
      <c r="R1753" t="s">
        <v>420</v>
      </c>
      <c r="S1753">
        <v>10014605</v>
      </c>
      <c r="T1753" t="s">
        <v>419</v>
      </c>
      <c r="AE1753">
        <v>0</v>
      </c>
      <c r="AG1753">
        <v>0</v>
      </c>
      <c r="AI1753" t="s">
        <v>360</v>
      </c>
      <c r="AM1753">
        <v>0</v>
      </c>
      <c r="AN1753">
        <v>0</v>
      </c>
      <c r="AO1753">
        <v>0</v>
      </c>
      <c r="AP1753">
        <v>0</v>
      </c>
      <c r="AQ1753">
        <v>1001864865</v>
      </c>
      <c r="AR1753">
        <v>5132406</v>
      </c>
      <c r="AS1753">
        <v>2</v>
      </c>
    </row>
    <row r="1754" spans="1:45" x14ac:dyDescent="0.35">
      <c r="A1754">
        <v>6609000</v>
      </c>
      <c r="B1754">
        <v>0</v>
      </c>
      <c r="C1754">
        <v>10</v>
      </c>
      <c r="D1754" t="s">
        <v>203</v>
      </c>
      <c r="E1754" t="s">
        <v>1324</v>
      </c>
      <c r="F1754" t="s">
        <v>310</v>
      </c>
      <c r="G1754" t="s">
        <v>5578</v>
      </c>
      <c r="H1754">
        <v>8</v>
      </c>
      <c r="I1754">
        <v>2</v>
      </c>
      <c r="J1754">
        <v>0</v>
      </c>
      <c r="K1754">
        <v>4</v>
      </c>
      <c r="L1754" t="s">
        <v>355</v>
      </c>
      <c r="M1754">
        <v>0</v>
      </c>
      <c r="N1754" s="16">
        <v>45839</v>
      </c>
      <c r="O1754" s="16">
        <v>45839</v>
      </c>
      <c r="Q1754" t="s">
        <v>227</v>
      </c>
      <c r="R1754" t="s">
        <v>305</v>
      </c>
      <c r="S1754">
        <v>10014606</v>
      </c>
      <c r="T1754" t="s">
        <v>227</v>
      </c>
      <c r="AE1754">
        <v>0</v>
      </c>
      <c r="AG1754">
        <v>0</v>
      </c>
      <c r="AI1754" t="s">
        <v>363</v>
      </c>
      <c r="AM1754">
        <v>0</v>
      </c>
      <c r="AN1754">
        <v>2.380787037037E-2</v>
      </c>
      <c r="AO1754">
        <v>0</v>
      </c>
      <c r="AP1754">
        <v>0</v>
      </c>
      <c r="AQ1754">
        <v>1001864962</v>
      </c>
      <c r="AR1754">
        <v>5132653</v>
      </c>
      <c r="AS1754">
        <v>3</v>
      </c>
    </row>
    <row r="1755" spans="1:45" x14ac:dyDescent="0.35">
      <c r="A1755">
        <v>6609067</v>
      </c>
      <c r="B1755">
        <v>0</v>
      </c>
      <c r="C1755">
        <v>10</v>
      </c>
      <c r="D1755" t="s">
        <v>203</v>
      </c>
      <c r="E1755" t="s">
        <v>1324</v>
      </c>
      <c r="F1755" t="s">
        <v>310</v>
      </c>
      <c r="G1755" t="s">
        <v>5577</v>
      </c>
      <c r="H1755">
        <v>1</v>
      </c>
      <c r="I1755">
        <v>1</v>
      </c>
      <c r="J1755">
        <v>0</v>
      </c>
      <c r="K1755">
        <v>1</v>
      </c>
      <c r="L1755" t="s">
        <v>355</v>
      </c>
      <c r="M1755">
        <v>0</v>
      </c>
      <c r="N1755" s="16">
        <v>45868</v>
      </c>
      <c r="O1755" s="16">
        <v>45868</v>
      </c>
      <c r="Q1755" t="s">
        <v>221</v>
      </c>
      <c r="R1755" t="s">
        <v>309</v>
      </c>
      <c r="S1755">
        <v>10014650</v>
      </c>
      <c r="T1755" t="s">
        <v>221</v>
      </c>
      <c r="AE1755">
        <v>0</v>
      </c>
      <c r="AG1755">
        <v>0</v>
      </c>
      <c r="AI1755" t="s">
        <v>363</v>
      </c>
      <c r="AM1755">
        <v>0</v>
      </c>
      <c r="AN1755">
        <v>0.14285879629629999</v>
      </c>
      <c r="AO1755">
        <v>0</v>
      </c>
      <c r="AP1755">
        <v>0</v>
      </c>
      <c r="AQ1755">
        <v>1001864982</v>
      </c>
      <c r="AR1755">
        <v>5132674</v>
      </c>
      <c r="AS1755">
        <v>3</v>
      </c>
    </row>
    <row r="1756" spans="1:45" x14ac:dyDescent="0.35">
      <c r="A1756">
        <v>6609109</v>
      </c>
      <c r="B1756">
        <v>0</v>
      </c>
      <c r="C1756">
        <v>10</v>
      </c>
      <c r="D1756" t="s">
        <v>203</v>
      </c>
      <c r="E1756" t="s">
        <v>1324</v>
      </c>
      <c r="F1756" t="s">
        <v>310</v>
      </c>
      <c r="G1756" t="s">
        <v>5576</v>
      </c>
      <c r="H1756">
        <v>1</v>
      </c>
      <c r="I1756">
        <v>1</v>
      </c>
      <c r="J1756">
        <v>0</v>
      </c>
      <c r="K1756">
        <v>1</v>
      </c>
      <c r="L1756" t="s">
        <v>355</v>
      </c>
      <c r="M1756">
        <v>0</v>
      </c>
      <c r="N1756" s="16">
        <v>45868</v>
      </c>
      <c r="O1756" s="16">
        <v>45868</v>
      </c>
      <c r="Q1756" t="s">
        <v>224</v>
      </c>
      <c r="R1756" t="s">
        <v>389</v>
      </c>
      <c r="S1756">
        <v>10014612</v>
      </c>
      <c r="T1756" t="s">
        <v>224</v>
      </c>
      <c r="AE1756">
        <v>0</v>
      </c>
      <c r="AG1756">
        <v>0</v>
      </c>
      <c r="AI1756" t="s">
        <v>363</v>
      </c>
      <c r="AM1756">
        <v>0</v>
      </c>
      <c r="AN1756">
        <v>9.5243055555559994E-2</v>
      </c>
      <c r="AO1756">
        <v>0</v>
      </c>
      <c r="AP1756">
        <v>0</v>
      </c>
      <c r="AQ1756">
        <v>1001865427</v>
      </c>
      <c r="AR1756">
        <v>5133348</v>
      </c>
      <c r="AS1756">
        <v>3</v>
      </c>
    </row>
    <row r="1757" spans="1:45" x14ac:dyDescent="0.35">
      <c r="A1757">
        <v>6609110</v>
      </c>
      <c r="B1757">
        <v>0</v>
      </c>
      <c r="C1757">
        <v>10</v>
      </c>
      <c r="D1757" t="s">
        <v>203</v>
      </c>
      <c r="E1757" t="s">
        <v>1324</v>
      </c>
      <c r="F1757" t="s">
        <v>310</v>
      </c>
      <c r="G1757" t="s">
        <v>5575</v>
      </c>
      <c r="H1757">
        <v>4</v>
      </c>
      <c r="I1757">
        <v>2</v>
      </c>
      <c r="J1757">
        <v>0</v>
      </c>
      <c r="K1757">
        <v>2</v>
      </c>
      <c r="L1757" t="s">
        <v>355</v>
      </c>
      <c r="M1757">
        <v>0</v>
      </c>
      <c r="N1757" s="16">
        <v>45839</v>
      </c>
      <c r="O1757" s="16">
        <v>45839</v>
      </c>
      <c r="Q1757" t="s">
        <v>148</v>
      </c>
      <c r="R1757" t="s">
        <v>297</v>
      </c>
      <c r="S1757">
        <v>10014617</v>
      </c>
      <c r="T1757" t="s">
        <v>148</v>
      </c>
      <c r="AE1757">
        <v>0</v>
      </c>
      <c r="AG1757">
        <v>0</v>
      </c>
      <c r="AI1757" t="s">
        <v>363</v>
      </c>
      <c r="AM1757">
        <v>0</v>
      </c>
      <c r="AN1757">
        <v>4.7615740740740001E-2</v>
      </c>
      <c r="AO1757">
        <v>0</v>
      </c>
      <c r="AP1757">
        <v>0</v>
      </c>
      <c r="AQ1757">
        <v>1001865428</v>
      </c>
      <c r="AR1757">
        <v>5133349</v>
      </c>
      <c r="AS1757">
        <v>3</v>
      </c>
    </row>
    <row r="1758" spans="1:45" x14ac:dyDescent="0.35">
      <c r="A1758">
        <v>6609111</v>
      </c>
      <c r="B1758">
        <v>0</v>
      </c>
      <c r="C1758">
        <v>10</v>
      </c>
      <c r="D1758" t="s">
        <v>203</v>
      </c>
      <c r="E1758" t="s">
        <v>1324</v>
      </c>
      <c r="F1758" t="s">
        <v>310</v>
      </c>
      <c r="G1758" t="s">
        <v>5559</v>
      </c>
      <c r="H1758">
        <v>10</v>
      </c>
      <c r="I1758">
        <v>2</v>
      </c>
      <c r="J1758">
        <v>0</v>
      </c>
      <c r="K1758">
        <v>5</v>
      </c>
      <c r="L1758" t="s">
        <v>355</v>
      </c>
      <c r="M1758">
        <v>0</v>
      </c>
      <c r="N1758" s="16">
        <v>45839</v>
      </c>
      <c r="O1758" s="16">
        <v>45839</v>
      </c>
      <c r="Q1758" t="s">
        <v>148</v>
      </c>
      <c r="R1758" t="s">
        <v>297</v>
      </c>
      <c r="S1758">
        <v>10014617</v>
      </c>
      <c r="T1758" t="s">
        <v>148</v>
      </c>
      <c r="AE1758">
        <v>0</v>
      </c>
      <c r="AG1758">
        <v>0</v>
      </c>
      <c r="AI1758" t="s">
        <v>363</v>
      </c>
      <c r="AM1758">
        <v>0</v>
      </c>
      <c r="AN1758">
        <v>2.380787037037E-2</v>
      </c>
      <c r="AO1758">
        <v>0</v>
      </c>
      <c r="AP1758">
        <v>0</v>
      </c>
      <c r="AQ1758">
        <v>1001865429</v>
      </c>
      <c r="AR1758">
        <v>5133350</v>
      </c>
      <c r="AS1758">
        <v>3</v>
      </c>
    </row>
    <row r="1759" spans="1:45" x14ac:dyDescent="0.35">
      <c r="A1759">
        <v>6609124</v>
      </c>
      <c r="B1759">
        <v>0</v>
      </c>
      <c r="C1759">
        <v>10</v>
      </c>
      <c r="D1759" t="s">
        <v>203</v>
      </c>
      <c r="E1759" t="s">
        <v>359</v>
      </c>
      <c r="F1759" t="s">
        <v>310</v>
      </c>
      <c r="G1759" t="s">
        <v>5574</v>
      </c>
      <c r="H1759">
        <v>6</v>
      </c>
      <c r="I1759">
        <v>2</v>
      </c>
      <c r="J1759">
        <v>0</v>
      </c>
      <c r="K1759">
        <v>3</v>
      </c>
      <c r="L1759" t="s">
        <v>355</v>
      </c>
      <c r="M1759">
        <v>0</v>
      </c>
      <c r="N1759" s="16">
        <v>45838</v>
      </c>
      <c r="O1759" s="16">
        <v>45838</v>
      </c>
      <c r="Q1759" t="s">
        <v>210</v>
      </c>
      <c r="R1759" t="s">
        <v>395</v>
      </c>
      <c r="S1759">
        <v>10014608</v>
      </c>
      <c r="T1759" t="s">
        <v>210</v>
      </c>
      <c r="AE1759">
        <v>0</v>
      </c>
      <c r="AG1759">
        <v>0</v>
      </c>
      <c r="AI1759" t="s">
        <v>358</v>
      </c>
      <c r="AM1759">
        <v>0</v>
      </c>
      <c r="AN1759">
        <v>9.5243055555559994E-2</v>
      </c>
      <c r="AO1759">
        <v>0</v>
      </c>
      <c r="AP1759">
        <v>0</v>
      </c>
      <c r="AQ1759">
        <v>1001865406</v>
      </c>
      <c r="AR1759">
        <v>5133217</v>
      </c>
      <c r="AS1759">
        <v>4</v>
      </c>
    </row>
    <row r="1760" spans="1:45" x14ac:dyDescent="0.35">
      <c r="A1760">
        <v>6609179</v>
      </c>
      <c r="B1760">
        <v>0</v>
      </c>
      <c r="C1760">
        <v>10</v>
      </c>
      <c r="D1760" t="s">
        <v>203</v>
      </c>
      <c r="E1760" t="s">
        <v>1324</v>
      </c>
      <c r="F1760" t="s">
        <v>310</v>
      </c>
      <c r="G1760" t="s">
        <v>5571</v>
      </c>
      <c r="H1760">
        <v>10</v>
      </c>
      <c r="I1760">
        <v>2</v>
      </c>
      <c r="J1760">
        <v>0</v>
      </c>
      <c r="K1760">
        <v>5</v>
      </c>
      <c r="L1760" t="s">
        <v>355</v>
      </c>
      <c r="M1760">
        <v>0</v>
      </c>
      <c r="N1760" s="16">
        <v>45839</v>
      </c>
      <c r="O1760" s="16">
        <v>45839</v>
      </c>
      <c r="Q1760" t="s">
        <v>210</v>
      </c>
      <c r="R1760" t="s">
        <v>395</v>
      </c>
      <c r="S1760">
        <v>10014608</v>
      </c>
      <c r="T1760" t="s">
        <v>210</v>
      </c>
      <c r="AE1760">
        <v>0</v>
      </c>
      <c r="AF1760" s="16"/>
      <c r="AG1760">
        <v>0</v>
      </c>
      <c r="AI1760" t="s">
        <v>358</v>
      </c>
      <c r="AM1760">
        <v>0</v>
      </c>
      <c r="AN1760">
        <v>4.7615740740740001E-2</v>
      </c>
      <c r="AO1760">
        <v>0</v>
      </c>
      <c r="AP1760">
        <v>0</v>
      </c>
      <c r="AQ1760">
        <v>1001865407</v>
      </c>
      <c r="AR1760">
        <v>5133218</v>
      </c>
      <c r="AS1760">
        <v>4</v>
      </c>
    </row>
    <row r="1761" spans="1:45" x14ac:dyDescent="0.35">
      <c r="A1761">
        <v>6609180</v>
      </c>
      <c r="B1761">
        <v>0</v>
      </c>
      <c r="C1761">
        <v>10</v>
      </c>
      <c r="D1761" t="s">
        <v>203</v>
      </c>
      <c r="E1761" t="s">
        <v>359</v>
      </c>
      <c r="F1761" t="s">
        <v>310</v>
      </c>
      <c r="G1761" t="s">
        <v>5573</v>
      </c>
      <c r="H1761">
        <v>6</v>
      </c>
      <c r="I1761">
        <v>2</v>
      </c>
      <c r="J1761">
        <v>0</v>
      </c>
      <c r="K1761">
        <v>3</v>
      </c>
      <c r="L1761" t="s">
        <v>355</v>
      </c>
      <c r="M1761">
        <v>0</v>
      </c>
      <c r="N1761" s="16">
        <v>45838</v>
      </c>
      <c r="O1761" s="16">
        <v>45838</v>
      </c>
      <c r="Q1761" t="s">
        <v>210</v>
      </c>
      <c r="R1761" t="s">
        <v>395</v>
      </c>
      <c r="S1761">
        <v>10014608</v>
      </c>
      <c r="T1761" t="s">
        <v>210</v>
      </c>
      <c r="AE1761">
        <v>0</v>
      </c>
      <c r="AF1761" s="16"/>
      <c r="AG1761">
        <v>0</v>
      </c>
      <c r="AI1761" t="s">
        <v>363</v>
      </c>
      <c r="AM1761">
        <v>0</v>
      </c>
      <c r="AN1761">
        <v>0.19047453703704001</v>
      </c>
      <c r="AO1761">
        <v>0</v>
      </c>
      <c r="AP1761">
        <v>0</v>
      </c>
      <c r="AQ1761">
        <v>1001865408</v>
      </c>
      <c r="AR1761">
        <v>5133219</v>
      </c>
      <c r="AS1761">
        <v>3</v>
      </c>
    </row>
    <row r="1762" spans="1:45" x14ac:dyDescent="0.35">
      <c r="A1762">
        <v>6609181</v>
      </c>
      <c r="B1762">
        <v>0</v>
      </c>
      <c r="C1762">
        <v>10</v>
      </c>
      <c r="D1762" t="s">
        <v>203</v>
      </c>
      <c r="E1762" t="s">
        <v>1324</v>
      </c>
      <c r="F1762" t="s">
        <v>310</v>
      </c>
      <c r="G1762" t="s">
        <v>5572</v>
      </c>
      <c r="H1762">
        <v>10</v>
      </c>
      <c r="I1762">
        <v>2</v>
      </c>
      <c r="J1762">
        <v>0</v>
      </c>
      <c r="K1762">
        <v>5</v>
      </c>
      <c r="L1762" t="s">
        <v>355</v>
      </c>
      <c r="M1762">
        <v>0</v>
      </c>
      <c r="N1762" s="16">
        <v>45855</v>
      </c>
      <c r="O1762" s="16">
        <v>45855</v>
      </c>
      <c r="Q1762" t="s">
        <v>232</v>
      </c>
      <c r="R1762" t="s">
        <v>340</v>
      </c>
      <c r="S1762">
        <v>10014610</v>
      </c>
      <c r="T1762" t="s">
        <v>232</v>
      </c>
      <c r="AE1762">
        <v>0</v>
      </c>
      <c r="AG1762">
        <v>0</v>
      </c>
      <c r="AI1762" t="s">
        <v>363</v>
      </c>
      <c r="AM1762">
        <v>0</v>
      </c>
      <c r="AN1762">
        <v>0.23809027777778</v>
      </c>
      <c r="AO1762">
        <v>0</v>
      </c>
      <c r="AP1762">
        <v>0</v>
      </c>
      <c r="AQ1762">
        <v>1001865409</v>
      </c>
      <c r="AR1762">
        <v>5133220</v>
      </c>
      <c r="AS1762">
        <v>3</v>
      </c>
    </row>
    <row r="1763" spans="1:45" x14ac:dyDescent="0.35">
      <c r="A1763">
        <v>6609191</v>
      </c>
      <c r="B1763">
        <v>0</v>
      </c>
      <c r="C1763">
        <v>10</v>
      </c>
      <c r="D1763" t="s">
        <v>203</v>
      </c>
      <c r="E1763" t="s">
        <v>1324</v>
      </c>
      <c r="F1763" t="s">
        <v>310</v>
      </c>
      <c r="G1763" t="s">
        <v>5571</v>
      </c>
      <c r="H1763">
        <v>10</v>
      </c>
      <c r="I1763">
        <v>2</v>
      </c>
      <c r="J1763">
        <v>0</v>
      </c>
      <c r="K1763">
        <v>5</v>
      </c>
      <c r="L1763" t="s">
        <v>355</v>
      </c>
      <c r="M1763">
        <v>0</v>
      </c>
      <c r="N1763" s="16">
        <v>45884</v>
      </c>
      <c r="O1763" s="16">
        <v>45884</v>
      </c>
      <c r="Q1763" t="s">
        <v>232</v>
      </c>
      <c r="R1763" t="s">
        <v>340</v>
      </c>
      <c r="S1763">
        <v>10014610</v>
      </c>
      <c r="T1763" t="s">
        <v>232</v>
      </c>
      <c r="AE1763">
        <v>0</v>
      </c>
      <c r="AF1763" s="16"/>
      <c r="AG1763">
        <v>0</v>
      </c>
      <c r="AI1763" t="s">
        <v>363</v>
      </c>
      <c r="AM1763">
        <v>0</v>
      </c>
      <c r="AN1763">
        <v>0.19047453703704001</v>
      </c>
      <c r="AO1763">
        <v>0</v>
      </c>
      <c r="AP1763">
        <v>0</v>
      </c>
      <c r="AQ1763">
        <v>1001865410</v>
      </c>
      <c r="AR1763">
        <v>5133221</v>
      </c>
      <c r="AS1763">
        <v>3</v>
      </c>
    </row>
    <row r="1764" spans="1:45" x14ac:dyDescent="0.35">
      <c r="A1764">
        <v>6609195</v>
      </c>
      <c r="B1764">
        <v>0</v>
      </c>
      <c r="C1764">
        <v>10</v>
      </c>
      <c r="D1764" t="s">
        <v>203</v>
      </c>
      <c r="E1764" t="s">
        <v>1324</v>
      </c>
      <c r="F1764" t="s">
        <v>310</v>
      </c>
      <c r="G1764" t="s">
        <v>5570</v>
      </c>
      <c r="H1764">
        <v>2</v>
      </c>
      <c r="I1764">
        <v>1</v>
      </c>
      <c r="J1764">
        <v>0</v>
      </c>
      <c r="K1764">
        <v>2</v>
      </c>
      <c r="L1764" t="s">
        <v>355</v>
      </c>
      <c r="M1764">
        <v>0</v>
      </c>
      <c r="N1764" s="16">
        <v>45839</v>
      </c>
      <c r="O1764" s="16">
        <v>45839</v>
      </c>
      <c r="Q1764" t="s">
        <v>232</v>
      </c>
      <c r="R1764" t="s">
        <v>340</v>
      </c>
      <c r="S1764">
        <v>10014610</v>
      </c>
      <c r="T1764" t="s">
        <v>232</v>
      </c>
      <c r="AE1764">
        <v>0</v>
      </c>
      <c r="AG1764">
        <v>0</v>
      </c>
      <c r="AI1764" t="s">
        <v>363</v>
      </c>
      <c r="AM1764">
        <v>0</v>
      </c>
      <c r="AN1764">
        <v>9.5243055555559994E-2</v>
      </c>
      <c r="AO1764">
        <v>0</v>
      </c>
      <c r="AP1764">
        <v>0</v>
      </c>
      <c r="AQ1764">
        <v>1001865411</v>
      </c>
      <c r="AR1764">
        <v>5133222</v>
      </c>
      <c r="AS1764">
        <v>3</v>
      </c>
    </row>
    <row r="1765" spans="1:45" x14ac:dyDescent="0.35">
      <c r="A1765">
        <v>6609200</v>
      </c>
      <c r="B1765">
        <v>0</v>
      </c>
      <c r="C1765">
        <v>10</v>
      </c>
      <c r="D1765" t="s">
        <v>203</v>
      </c>
      <c r="E1765" t="s">
        <v>1324</v>
      </c>
      <c r="F1765" t="s">
        <v>310</v>
      </c>
      <c r="G1765" t="s">
        <v>5569</v>
      </c>
      <c r="H1765">
        <v>6</v>
      </c>
      <c r="I1765">
        <v>2</v>
      </c>
      <c r="J1765">
        <v>0</v>
      </c>
      <c r="K1765">
        <v>3</v>
      </c>
      <c r="L1765" t="s">
        <v>355</v>
      </c>
      <c r="M1765">
        <v>0</v>
      </c>
      <c r="N1765" s="16">
        <v>45884</v>
      </c>
      <c r="O1765" s="16">
        <v>45884</v>
      </c>
      <c r="Q1765" t="s">
        <v>232</v>
      </c>
      <c r="R1765" t="s">
        <v>340</v>
      </c>
      <c r="S1765">
        <v>10014610</v>
      </c>
      <c r="T1765" t="s">
        <v>232</v>
      </c>
      <c r="AE1765">
        <v>0</v>
      </c>
      <c r="AG1765">
        <v>0</v>
      </c>
      <c r="AI1765" t="s">
        <v>363</v>
      </c>
      <c r="AM1765">
        <v>0</v>
      </c>
      <c r="AN1765">
        <v>9.5243055555559994E-2</v>
      </c>
      <c r="AO1765">
        <v>0</v>
      </c>
      <c r="AP1765">
        <v>0</v>
      </c>
      <c r="AQ1765">
        <v>1001865412</v>
      </c>
      <c r="AR1765">
        <v>5133223</v>
      </c>
      <c r="AS1765">
        <v>3</v>
      </c>
    </row>
    <row r="1766" spans="1:45" x14ac:dyDescent="0.35">
      <c r="A1766">
        <v>6609201</v>
      </c>
      <c r="B1766">
        <v>0</v>
      </c>
      <c r="C1766">
        <v>10</v>
      </c>
      <c r="D1766" t="s">
        <v>203</v>
      </c>
      <c r="E1766" t="s">
        <v>1324</v>
      </c>
      <c r="F1766" t="s">
        <v>310</v>
      </c>
      <c r="G1766" t="s">
        <v>5568</v>
      </c>
      <c r="H1766">
        <v>6</v>
      </c>
      <c r="I1766">
        <v>2</v>
      </c>
      <c r="J1766">
        <v>0</v>
      </c>
      <c r="K1766">
        <v>3</v>
      </c>
      <c r="L1766" t="s">
        <v>355</v>
      </c>
      <c r="M1766">
        <v>0</v>
      </c>
      <c r="N1766" s="16">
        <v>45840</v>
      </c>
      <c r="O1766" s="16">
        <v>45840</v>
      </c>
      <c r="Q1766" t="s">
        <v>148</v>
      </c>
      <c r="R1766" t="s">
        <v>297</v>
      </c>
      <c r="S1766">
        <v>10014617</v>
      </c>
      <c r="T1766" t="s">
        <v>148</v>
      </c>
      <c r="AE1766">
        <v>0</v>
      </c>
      <c r="AG1766">
        <v>0</v>
      </c>
      <c r="AI1766" t="s">
        <v>363</v>
      </c>
      <c r="AM1766">
        <v>9.5243055555559994E-2</v>
      </c>
      <c r="AN1766">
        <v>0.14285879629629999</v>
      </c>
      <c r="AO1766">
        <v>0</v>
      </c>
      <c r="AP1766">
        <v>0</v>
      </c>
      <c r="AQ1766">
        <v>1001865412</v>
      </c>
      <c r="AR1766">
        <v>5133224</v>
      </c>
      <c r="AS1766">
        <v>3</v>
      </c>
    </row>
    <row r="1767" spans="1:45" x14ac:dyDescent="0.35">
      <c r="A1767">
        <v>6609202</v>
      </c>
      <c r="B1767">
        <v>0</v>
      </c>
      <c r="C1767">
        <v>10</v>
      </c>
      <c r="D1767" t="s">
        <v>203</v>
      </c>
      <c r="E1767" t="s">
        <v>1324</v>
      </c>
      <c r="F1767" t="s">
        <v>310</v>
      </c>
      <c r="G1767" t="s">
        <v>5567</v>
      </c>
      <c r="H1767">
        <v>1</v>
      </c>
      <c r="I1767">
        <v>1</v>
      </c>
      <c r="J1767">
        <v>0</v>
      </c>
      <c r="K1767">
        <v>1</v>
      </c>
      <c r="L1767" t="s">
        <v>355</v>
      </c>
      <c r="M1767">
        <v>0</v>
      </c>
      <c r="N1767" s="16">
        <v>45884</v>
      </c>
      <c r="O1767" s="16">
        <v>45884</v>
      </c>
      <c r="Q1767" t="s">
        <v>207</v>
      </c>
      <c r="R1767" t="s">
        <v>385</v>
      </c>
      <c r="S1767">
        <v>10014621</v>
      </c>
      <c r="T1767" t="s">
        <v>207</v>
      </c>
      <c r="AE1767">
        <v>0</v>
      </c>
      <c r="AG1767">
        <v>0</v>
      </c>
      <c r="AI1767" t="s">
        <v>363</v>
      </c>
      <c r="AM1767">
        <v>0</v>
      </c>
      <c r="AN1767">
        <v>4.7615740740740001E-2</v>
      </c>
      <c r="AO1767">
        <v>0</v>
      </c>
      <c r="AP1767">
        <v>0</v>
      </c>
      <c r="AQ1767">
        <v>1001865413</v>
      </c>
      <c r="AR1767">
        <v>5133225</v>
      </c>
      <c r="AS1767">
        <v>3</v>
      </c>
    </row>
    <row r="1768" spans="1:45" x14ac:dyDescent="0.35">
      <c r="A1768">
        <v>6609203</v>
      </c>
      <c r="B1768">
        <v>0</v>
      </c>
      <c r="C1768">
        <v>10</v>
      </c>
      <c r="D1768" t="s">
        <v>203</v>
      </c>
      <c r="E1768" t="s">
        <v>1324</v>
      </c>
      <c r="F1768" t="s">
        <v>310</v>
      </c>
      <c r="G1768" t="s">
        <v>5566</v>
      </c>
      <c r="H1768">
        <v>2</v>
      </c>
      <c r="I1768">
        <v>1</v>
      </c>
      <c r="J1768">
        <v>0</v>
      </c>
      <c r="K1768">
        <v>2</v>
      </c>
      <c r="L1768" t="s">
        <v>355</v>
      </c>
      <c r="M1768">
        <v>0</v>
      </c>
      <c r="N1768" s="16">
        <v>45884</v>
      </c>
      <c r="O1768" s="16">
        <v>45884</v>
      </c>
      <c r="Q1768" t="s">
        <v>207</v>
      </c>
      <c r="R1768" t="s">
        <v>385</v>
      </c>
      <c r="S1768">
        <v>10014621</v>
      </c>
      <c r="T1768" t="s">
        <v>207</v>
      </c>
      <c r="AE1768">
        <v>0</v>
      </c>
      <c r="AG1768">
        <v>0</v>
      </c>
      <c r="AI1768" t="s">
        <v>363</v>
      </c>
      <c r="AM1768">
        <v>0</v>
      </c>
      <c r="AN1768">
        <v>0.19047453703704001</v>
      </c>
      <c r="AO1768">
        <v>0</v>
      </c>
      <c r="AP1768">
        <v>0</v>
      </c>
      <c r="AQ1768">
        <v>1001865416</v>
      </c>
      <c r="AR1768">
        <v>5133262</v>
      </c>
      <c r="AS1768">
        <v>3</v>
      </c>
    </row>
    <row r="1769" spans="1:45" x14ac:dyDescent="0.35">
      <c r="A1769">
        <v>6609204</v>
      </c>
      <c r="B1769">
        <v>0</v>
      </c>
      <c r="C1769">
        <v>10</v>
      </c>
      <c r="D1769" t="s">
        <v>203</v>
      </c>
      <c r="E1769" t="s">
        <v>1324</v>
      </c>
      <c r="F1769" t="s">
        <v>310</v>
      </c>
      <c r="G1769" t="s">
        <v>5935</v>
      </c>
      <c r="H1769">
        <v>3</v>
      </c>
      <c r="I1769">
        <v>1</v>
      </c>
      <c r="J1769">
        <v>0</v>
      </c>
      <c r="K1769">
        <v>3</v>
      </c>
      <c r="L1769" t="s">
        <v>355</v>
      </c>
      <c r="M1769">
        <v>0</v>
      </c>
      <c r="N1769" s="16">
        <v>45853</v>
      </c>
      <c r="O1769" s="16">
        <v>45853</v>
      </c>
      <c r="Q1769" t="s">
        <v>233</v>
      </c>
      <c r="R1769" t="s">
        <v>301</v>
      </c>
      <c r="S1769">
        <v>10014623</v>
      </c>
      <c r="T1769" t="s">
        <v>233</v>
      </c>
      <c r="AE1769">
        <v>0</v>
      </c>
      <c r="AG1769">
        <v>0</v>
      </c>
      <c r="AI1769" t="s">
        <v>363</v>
      </c>
      <c r="AM1769">
        <v>0</v>
      </c>
      <c r="AN1769">
        <v>0.23809027777778</v>
      </c>
      <c r="AO1769">
        <v>0</v>
      </c>
      <c r="AP1769">
        <v>0</v>
      </c>
      <c r="AQ1769">
        <v>1001865417</v>
      </c>
      <c r="AR1769">
        <v>5133263</v>
      </c>
      <c r="AS1769">
        <v>3</v>
      </c>
    </row>
    <row r="1770" spans="1:45" x14ac:dyDescent="0.35">
      <c r="A1770">
        <v>6609205</v>
      </c>
      <c r="B1770">
        <v>0</v>
      </c>
      <c r="C1770">
        <v>10</v>
      </c>
      <c r="D1770" t="s">
        <v>203</v>
      </c>
      <c r="E1770" t="s">
        <v>1324</v>
      </c>
      <c r="F1770" t="s">
        <v>310</v>
      </c>
      <c r="G1770" t="s">
        <v>5564</v>
      </c>
      <c r="H1770">
        <v>3</v>
      </c>
      <c r="I1770">
        <v>1</v>
      </c>
      <c r="J1770">
        <v>0</v>
      </c>
      <c r="K1770">
        <v>3</v>
      </c>
      <c r="L1770" t="s">
        <v>355</v>
      </c>
      <c r="M1770">
        <v>0</v>
      </c>
      <c r="N1770" s="16">
        <v>45884</v>
      </c>
      <c r="O1770" s="16">
        <v>45884</v>
      </c>
      <c r="Q1770" t="s">
        <v>233</v>
      </c>
      <c r="R1770" t="s">
        <v>301</v>
      </c>
      <c r="S1770">
        <v>10014623</v>
      </c>
      <c r="T1770" t="s">
        <v>233</v>
      </c>
      <c r="AE1770">
        <v>0</v>
      </c>
      <c r="AG1770">
        <v>0</v>
      </c>
      <c r="AI1770" t="s">
        <v>363</v>
      </c>
      <c r="AM1770">
        <v>0</v>
      </c>
      <c r="AN1770">
        <v>4.7615740740740001E-2</v>
      </c>
      <c r="AO1770">
        <v>0</v>
      </c>
      <c r="AP1770">
        <v>0</v>
      </c>
      <c r="AQ1770">
        <v>1001865418</v>
      </c>
      <c r="AR1770">
        <v>5133264</v>
      </c>
      <c r="AS1770">
        <v>3</v>
      </c>
    </row>
    <row r="1771" spans="1:45" x14ac:dyDescent="0.35">
      <c r="A1771">
        <v>6609206</v>
      </c>
      <c r="B1771">
        <v>0</v>
      </c>
      <c r="C1771">
        <v>10</v>
      </c>
      <c r="D1771" t="s">
        <v>203</v>
      </c>
      <c r="E1771" t="s">
        <v>1324</v>
      </c>
      <c r="F1771" t="s">
        <v>310</v>
      </c>
      <c r="G1771" t="s">
        <v>5563</v>
      </c>
      <c r="H1771">
        <v>6</v>
      </c>
      <c r="I1771">
        <v>2</v>
      </c>
      <c r="J1771">
        <v>0</v>
      </c>
      <c r="K1771">
        <v>3</v>
      </c>
      <c r="L1771" t="s">
        <v>355</v>
      </c>
      <c r="M1771">
        <v>0</v>
      </c>
      <c r="N1771" s="16">
        <v>45839</v>
      </c>
      <c r="O1771" s="16">
        <v>45839</v>
      </c>
      <c r="Q1771" t="s">
        <v>233</v>
      </c>
      <c r="R1771" t="s">
        <v>301</v>
      </c>
      <c r="S1771">
        <v>10014623</v>
      </c>
      <c r="T1771" t="s">
        <v>233</v>
      </c>
      <c r="AE1771">
        <v>0</v>
      </c>
      <c r="AG1771">
        <v>0</v>
      </c>
      <c r="AI1771" t="s">
        <v>360</v>
      </c>
      <c r="AM1771">
        <v>0</v>
      </c>
      <c r="AN1771">
        <v>8.3333333333329998E-2</v>
      </c>
      <c r="AO1771">
        <v>0</v>
      </c>
      <c r="AP1771">
        <v>0</v>
      </c>
      <c r="AQ1771">
        <v>1001865479</v>
      </c>
      <c r="AR1771">
        <v>5133291</v>
      </c>
      <c r="AS1771">
        <v>2</v>
      </c>
    </row>
    <row r="1772" spans="1:45" x14ac:dyDescent="0.35">
      <c r="A1772">
        <v>6609207</v>
      </c>
      <c r="B1772">
        <v>0</v>
      </c>
      <c r="C1772">
        <v>10</v>
      </c>
      <c r="D1772" t="s">
        <v>203</v>
      </c>
      <c r="E1772" t="s">
        <v>1324</v>
      </c>
      <c r="F1772" t="s">
        <v>310</v>
      </c>
      <c r="G1772" t="s">
        <v>3852</v>
      </c>
      <c r="H1772">
        <v>1</v>
      </c>
      <c r="I1772">
        <v>1</v>
      </c>
      <c r="J1772">
        <v>0</v>
      </c>
      <c r="K1772">
        <v>1</v>
      </c>
      <c r="L1772" t="s">
        <v>355</v>
      </c>
      <c r="M1772">
        <v>0</v>
      </c>
      <c r="N1772" s="16">
        <v>45884</v>
      </c>
      <c r="O1772" s="16">
        <v>45884</v>
      </c>
      <c r="Q1772" t="s">
        <v>233</v>
      </c>
      <c r="R1772" t="s">
        <v>301</v>
      </c>
      <c r="S1772">
        <v>10014623</v>
      </c>
      <c r="T1772" t="s">
        <v>233</v>
      </c>
      <c r="AE1772">
        <v>0</v>
      </c>
      <c r="AG1772">
        <v>0</v>
      </c>
      <c r="AI1772" t="s">
        <v>363</v>
      </c>
      <c r="AM1772">
        <v>0</v>
      </c>
      <c r="AN1772">
        <v>0.23809027777778</v>
      </c>
      <c r="AO1772">
        <v>0</v>
      </c>
      <c r="AP1772">
        <v>0</v>
      </c>
      <c r="AQ1772">
        <v>1001865430</v>
      </c>
      <c r="AR1772">
        <v>5133351</v>
      </c>
      <c r="AS1772">
        <v>3</v>
      </c>
    </row>
    <row r="1773" spans="1:45" x14ac:dyDescent="0.35">
      <c r="A1773">
        <v>6609209</v>
      </c>
      <c r="B1773">
        <v>0</v>
      </c>
      <c r="C1773">
        <v>10</v>
      </c>
      <c r="D1773" t="s">
        <v>203</v>
      </c>
      <c r="E1773" t="s">
        <v>1324</v>
      </c>
      <c r="F1773" t="s">
        <v>310</v>
      </c>
      <c r="G1773" t="s">
        <v>1605</v>
      </c>
      <c r="H1773">
        <v>5</v>
      </c>
      <c r="I1773">
        <v>1</v>
      </c>
      <c r="J1773">
        <v>0</v>
      </c>
      <c r="K1773">
        <v>5</v>
      </c>
      <c r="L1773" t="s">
        <v>355</v>
      </c>
      <c r="M1773">
        <v>0</v>
      </c>
      <c r="N1773" s="16">
        <v>45884</v>
      </c>
      <c r="O1773" s="16">
        <v>45884</v>
      </c>
      <c r="Q1773" t="s">
        <v>228</v>
      </c>
      <c r="R1773" t="s">
        <v>387</v>
      </c>
      <c r="S1773">
        <v>10014624</v>
      </c>
      <c r="T1773" t="s">
        <v>228</v>
      </c>
      <c r="AE1773">
        <v>0</v>
      </c>
      <c r="AG1773">
        <v>0</v>
      </c>
      <c r="AI1773" t="s">
        <v>360</v>
      </c>
      <c r="AM1773">
        <v>0</v>
      </c>
      <c r="AN1773">
        <v>0</v>
      </c>
      <c r="AO1773">
        <v>0</v>
      </c>
      <c r="AP1773">
        <v>0</v>
      </c>
      <c r="AQ1773">
        <v>1001865490</v>
      </c>
      <c r="AR1773">
        <v>5133321</v>
      </c>
      <c r="AS1773">
        <v>2</v>
      </c>
    </row>
    <row r="1774" spans="1:45" x14ac:dyDescent="0.35">
      <c r="A1774">
        <v>6609212</v>
      </c>
      <c r="B1774">
        <v>0</v>
      </c>
      <c r="C1774">
        <v>10</v>
      </c>
      <c r="D1774" t="s">
        <v>203</v>
      </c>
      <c r="E1774" t="s">
        <v>1324</v>
      </c>
      <c r="F1774" t="s">
        <v>310</v>
      </c>
      <c r="G1774" t="s">
        <v>5562</v>
      </c>
      <c r="H1774">
        <v>2</v>
      </c>
      <c r="I1774">
        <v>1</v>
      </c>
      <c r="J1774">
        <v>0</v>
      </c>
      <c r="K1774">
        <v>2</v>
      </c>
      <c r="L1774" t="s">
        <v>355</v>
      </c>
      <c r="M1774">
        <v>0</v>
      </c>
      <c r="N1774" s="16">
        <v>45884</v>
      </c>
      <c r="O1774" s="16">
        <v>45884</v>
      </c>
      <c r="Q1774" t="s">
        <v>219</v>
      </c>
      <c r="R1774" t="s">
        <v>292</v>
      </c>
      <c r="S1774">
        <v>10017586</v>
      </c>
      <c r="T1774" t="s">
        <v>219</v>
      </c>
      <c r="AE1774">
        <v>0</v>
      </c>
      <c r="AG1774">
        <v>0</v>
      </c>
      <c r="AI1774" t="s">
        <v>363</v>
      </c>
      <c r="AM1774">
        <v>0</v>
      </c>
      <c r="AN1774">
        <v>4.7615740740740001E-2</v>
      </c>
      <c r="AO1774">
        <v>0</v>
      </c>
      <c r="AP1774">
        <v>0</v>
      </c>
      <c r="AQ1774">
        <v>1001865736</v>
      </c>
      <c r="AR1774">
        <v>5133720</v>
      </c>
      <c r="AS1774">
        <v>3</v>
      </c>
    </row>
    <row r="1775" spans="1:45" x14ac:dyDescent="0.35">
      <c r="A1775">
        <v>6609215</v>
      </c>
      <c r="B1775">
        <v>0</v>
      </c>
      <c r="C1775">
        <v>10</v>
      </c>
      <c r="D1775" t="s">
        <v>203</v>
      </c>
      <c r="E1775" t="s">
        <v>1324</v>
      </c>
      <c r="F1775" t="s">
        <v>310</v>
      </c>
      <c r="G1775" t="s">
        <v>5561</v>
      </c>
      <c r="H1775">
        <v>6</v>
      </c>
      <c r="I1775">
        <v>2</v>
      </c>
      <c r="J1775">
        <v>0</v>
      </c>
      <c r="K1775">
        <v>3</v>
      </c>
      <c r="L1775" t="s">
        <v>355</v>
      </c>
      <c r="M1775">
        <v>0</v>
      </c>
      <c r="N1775" s="16">
        <v>45884</v>
      </c>
      <c r="O1775" s="16">
        <v>45884</v>
      </c>
      <c r="Q1775" t="s">
        <v>219</v>
      </c>
      <c r="R1775" t="s">
        <v>292</v>
      </c>
      <c r="S1775">
        <v>10017586</v>
      </c>
      <c r="T1775" t="s">
        <v>219</v>
      </c>
      <c r="AE1775">
        <v>0</v>
      </c>
      <c r="AG1775">
        <v>0</v>
      </c>
      <c r="AI1775" t="s">
        <v>363</v>
      </c>
      <c r="AM1775">
        <v>0</v>
      </c>
      <c r="AN1775">
        <v>0.14285879629629999</v>
      </c>
      <c r="AO1775">
        <v>0</v>
      </c>
      <c r="AP1775">
        <v>0</v>
      </c>
      <c r="AQ1775">
        <v>1001865737</v>
      </c>
      <c r="AR1775">
        <v>5133721</v>
      </c>
      <c r="AS1775">
        <v>3</v>
      </c>
    </row>
    <row r="1776" spans="1:45" x14ac:dyDescent="0.35">
      <c r="A1776">
        <v>6609217</v>
      </c>
      <c r="B1776">
        <v>0</v>
      </c>
      <c r="C1776">
        <v>10</v>
      </c>
      <c r="D1776" t="s">
        <v>203</v>
      </c>
      <c r="E1776" t="s">
        <v>1324</v>
      </c>
      <c r="F1776" t="s">
        <v>310</v>
      </c>
      <c r="G1776" t="s">
        <v>5519</v>
      </c>
      <c r="H1776">
        <v>3</v>
      </c>
      <c r="I1776">
        <v>1</v>
      </c>
      <c r="J1776">
        <v>0</v>
      </c>
      <c r="K1776">
        <v>3</v>
      </c>
      <c r="L1776" t="s">
        <v>355</v>
      </c>
      <c r="M1776">
        <v>0</v>
      </c>
      <c r="N1776" s="16">
        <v>45884</v>
      </c>
      <c r="O1776" s="16">
        <v>45884</v>
      </c>
      <c r="Q1776" t="s">
        <v>315</v>
      </c>
      <c r="R1776" t="s">
        <v>317</v>
      </c>
      <c r="S1776">
        <v>10018370</v>
      </c>
      <c r="T1776" t="s">
        <v>315</v>
      </c>
      <c r="AE1776">
        <v>0</v>
      </c>
      <c r="AG1776">
        <v>0</v>
      </c>
      <c r="AI1776" t="s">
        <v>358</v>
      </c>
      <c r="AM1776">
        <v>0</v>
      </c>
      <c r="AN1776">
        <v>0.14285879629629999</v>
      </c>
      <c r="AO1776">
        <v>0</v>
      </c>
      <c r="AP1776">
        <v>0</v>
      </c>
      <c r="AQ1776">
        <v>1001865751</v>
      </c>
      <c r="AR1776">
        <v>5133736</v>
      </c>
      <c r="AS1776">
        <v>4</v>
      </c>
    </row>
    <row r="1777" spans="1:45" x14ac:dyDescent="0.35">
      <c r="A1777">
        <v>6609219</v>
      </c>
      <c r="B1777">
        <v>0</v>
      </c>
      <c r="C1777">
        <v>10</v>
      </c>
      <c r="D1777" t="s">
        <v>203</v>
      </c>
      <c r="E1777" t="s">
        <v>1324</v>
      </c>
      <c r="F1777" t="s">
        <v>310</v>
      </c>
      <c r="G1777" t="s">
        <v>5559</v>
      </c>
      <c r="H1777">
        <v>6</v>
      </c>
      <c r="I1777">
        <v>2</v>
      </c>
      <c r="J1777">
        <v>0</v>
      </c>
      <c r="K1777">
        <v>3</v>
      </c>
      <c r="L1777" t="s">
        <v>355</v>
      </c>
      <c r="M1777">
        <v>0</v>
      </c>
      <c r="N1777" s="16">
        <v>45858</v>
      </c>
      <c r="O1777" s="16">
        <v>45858</v>
      </c>
      <c r="Q1777" t="s">
        <v>315</v>
      </c>
      <c r="R1777" t="s">
        <v>317</v>
      </c>
      <c r="S1777">
        <v>10018370</v>
      </c>
      <c r="T1777" t="s">
        <v>315</v>
      </c>
      <c r="AE1777">
        <v>0</v>
      </c>
      <c r="AG1777">
        <v>0</v>
      </c>
      <c r="AI1777" t="s">
        <v>358</v>
      </c>
      <c r="AM1777">
        <v>0</v>
      </c>
      <c r="AN1777">
        <v>8.3333333333329998E-2</v>
      </c>
      <c r="AO1777">
        <v>0</v>
      </c>
      <c r="AP1777">
        <v>0</v>
      </c>
      <c r="AQ1777">
        <v>1001865752</v>
      </c>
      <c r="AR1777">
        <v>5133737</v>
      </c>
      <c r="AS1777">
        <v>4</v>
      </c>
    </row>
    <row r="1778" spans="1:45" x14ac:dyDescent="0.35">
      <c r="A1778">
        <v>6609220</v>
      </c>
      <c r="B1778">
        <v>0</v>
      </c>
      <c r="C1778">
        <v>10</v>
      </c>
      <c r="D1778" t="s">
        <v>203</v>
      </c>
      <c r="E1778" t="s">
        <v>359</v>
      </c>
      <c r="F1778" t="s">
        <v>310</v>
      </c>
      <c r="G1778" t="s">
        <v>5558</v>
      </c>
      <c r="H1778">
        <v>18</v>
      </c>
      <c r="I1778">
        <v>3</v>
      </c>
      <c r="J1778">
        <v>0</v>
      </c>
      <c r="K1778">
        <v>6</v>
      </c>
      <c r="L1778" t="s">
        <v>355</v>
      </c>
      <c r="M1778">
        <v>0</v>
      </c>
      <c r="N1778" s="16">
        <v>45833</v>
      </c>
      <c r="O1778" s="16">
        <v>45833</v>
      </c>
      <c r="Q1778" t="s">
        <v>215</v>
      </c>
      <c r="R1778" t="s">
        <v>290</v>
      </c>
      <c r="S1778">
        <v>10018371</v>
      </c>
      <c r="T1778" t="s">
        <v>215</v>
      </c>
      <c r="AE1778">
        <v>0</v>
      </c>
      <c r="AG1778">
        <v>0</v>
      </c>
      <c r="AI1778" t="s">
        <v>358</v>
      </c>
      <c r="AM1778">
        <v>0</v>
      </c>
      <c r="AN1778">
        <v>9.5243055555559994E-2</v>
      </c>
      <c r="AO1778">
        <v>0</v>
      </c>
      <c r="AP1778">
        <v>0</v>
      </c>
      <c r="AQ1778">
        <v>1001865753</v>
      </c>
      <c r="AR1778">
        <v>5133738</v>
      </c>
      <c r="AS1778">
        <v>4</v>
      </c>
    </row>
    <row r="1779" spans="1:45" x14ac:dyDescent="0.35">
      <c r="A1779">
        <v>6609222</v>
      </c>
      <c r="B1779">
        <v>0</v>
      </c>
      <c r="C1779">
        <v>10</v>
      </c>
      <c r="D1779" t="s">
        <v>371</v>
      </c>
      <c r="E1779" t="s">
        <v>1324</v>
      </c>
      <c r="F1779" t="s">
        <v>310</v>
      </c>
      <c r="G1779" t="s">
        <v>5557</v>
      </c>
      <c r="H1779">
        <v>4</v>
      </c>
      <c r="I1779">
        <v>2</v>
      </c>
      <c r="J1779">
        <v>0</v>
      </c>
      <c r="K1779">
        <v>2</v>
      </c>
      <c r="L1779" t="s">
        <v>355</v>
      </c>
      <c r="M1779">
        <v>0</v>
      </c>
      <c r="N1779" s="16">
        <v>45839</v>
      </c>
      <c r="O1779" s="16">
        <v>45839</v>
      </c>
      <c r="Q1779" t="s">
        <v>237</v>
      </c>
      <c r="R1779" t="s">
        <v>386</v>
      </c>
      <c r="S1779">
        <v>10014625</v>
      </c>
      <c r="T1779" t="s">
        <v>237</v>
      </c>
      <c r="AE1779">
        <v>0</v>
      </c>
      <c r="AG1779">
        <v>0</v>
      </c>
      <c r="AI1779" t="s">
        <v>363</v>
      </c>
      <c r="AM1779">
        <v>0</v>
      </c>
      <c r="AN1779">
        <v>0.14285879629629999</v>
      </c>
      <c r="AO1779">
        <v>0</v>
      </c>
      <c r="AP1779">
        <v>0</v>
      </c>
      <c r="AQ1779">
        <v>1001865754</v>
      </c>
      <c r="AR1779">
        <v>5133739</v>
      </c>
      <c r="AS1779">
        <v>3</v>
      </c>
    </row>
    <row r="1780" spans="1:45" x14ac:dyDescent="0.35">
      <c r="A1780">
        <v>6609226</v>
      </c>
      <c r="B1780">
        <v>0</v>
      </c>
      <c r="C1780">
        <v>10</v>
      </c>
      <c r="D1780" t="s">
        <v>357</v>
      </c>
      <c r="E1780" t="s">
        <v>359</v>
      </c>
      <c r="F1780" t="s">
        <v>310</v>
      </c>
      <c r="G1780" t="s">
        <v>5556</v>
      </c>
      <c r="H1780">
        <v>10</v>
      </c>
      <c r="I1780">
        <v>2</v>
      </c>
      <c r="J1780">
        <v>0</v>
      </c>
      <c r="K1780">
        <v>5</v>
      </c>
      <c r="L1780" t="s">
        <v>355</v>
      </c>
      <c r="M1780">
        <v>0</v>
      </c>
      <c r="N1780" s="16">
        <v>45813</v>
      </c>
      <c r="O1780" s="16">
        <v>45813</v>
      </c>
      <c r="Q1780" t="s">
        <v>148</v>
      </c>
      <c r="R1780" t="s">
        <v>297</v>
      </c>
      <c r="S1780">
        <v>10014617</v>
      </c>
      <c r="T1780" t="s">
        <v>148</v>
      </c>
      <c r="AE1780">
        <v>0</v>
      </c>
      <c r="AG1780">
        <v>0</v>
      </c>
      <c r="AI1780" t="s">
        <v>363</v>
      </c>
      <c r="AM1780">
        <v>0</v>
      </c>
      <c r="AN1780">
        <v>2.380787037037E-2</v>
      </c>
      <c r="AO1780">
        <v>0</v>
      </c>
      <c r="AP1780">
        <v>0</v>
      </c>
      <c r="AQ1780">
        <v>1001865755</v>
      </c>
      <c r="AR1780">
        <v>5133740</v>
      </c>
      <c r="AS1780">
        <v>3</v>
      </c>
    </row>
    <row r="1781" spans="1:45" x14ac:dyDescent="0.35">
      <c r="A1781">
        <v>6609229</v>
      </c>
      <c r="B1781">
        <v>0</v>
      </c>
      <c r="C1781">
        <v>10</v>
      </c>
      <c r="D1781" t="s">
        <v>361</v>
      </c>
      <c r="E1781" t="s">
        <v>1324</v>
      </c>
      <c r="F1781" t="s">
        <v>310</v>
      </c>
      <c r="G1781" t="s">
        <v>5555</v>
      </c>
      <c r="H1781">
        <v>6</v>
      </c>
      <c r="I1781">
        <v>2</v>
      </c>
      <c r="J1781">
        <v>0</v>
      </c>
      <c r="K1781">
        <v>3</v>
      </c>
      <c r="L1781" t="s">
        <v>355</v>
      </c>
      <c r="M1781">
        <v>0</v>
      </c>
      <c r="N1781" s="16">
        <v>45839</v>
      </c>
      <c r="O1781" s="16">
        <v>45839</v>
      </c>
      <c r="Q1781" t="s">
        <v>318</v>
      </c>
      <c r="R1781" t="s">
        <v>319</v>
      </c>
      <c r="S1781">
        <v>10014631</v>
      </c>
      <c r="T1781" t="s">
        <v>318</v>
      </c>
      <c r="AE1781">
        <v>0</v>
      </c>
      <c r="AG1781">
        <v>0</v>
      </c>
      <c r="AI1781" t="s">
        <v>363</v>
      </c>
      <c r="AM1781">
        <v>0</v>
      </c>
      <c r="AN1781">
        <v>4.7615740740740001E-2</v>
      </c>
      <c r="AO1781">
        <v>0</v>
      </c>
      <c r="AP1781">
        <v>0</v>
      </c>
      <c r="AQ1781">
        <v>1001865756</v>
      </c>
      <c r="AR1781">
        <v>5133741</v>
      </c>
      <c r="AS1781">
        <v>3</v>
      </c>
    </row>
    <row r="1782" spans="1:45" x14ac:dyDescent="0.35">
      <c r="A1782">
        <v>6609230</v>
      </c>
      <c r="B1782">
        <v>0</v>
      </c>
      <c r="C1782">
        <v>10</v>
      </c>
      <c r="D1782" t="s">
        <v>203</v>
      </c>
      <c r="E1782" t="s">
        <v>1324</v>
      </c>
      <c r="F1782" t="s">
        <v>310</v>
      </c>
      <c r="G1782" t="s">
        <v>5554</v>
      </c>
      <c r="H1782">
        <v>0.5</v>
      </c>
      <c r="I1782">
        <v>1</v>
      </c>
      <c r="J1782">
        <v>0</v>
      </c>
      <c r="K1782">
        <v>0.5</v>
      </c>
      <c r="L1782" t="s">
        <v>355</v>
      </c>
      <c r="M1782">
        <v>0</v>
      </c>
      <c r="N1782" s="16">
        <v>45839</v>
      </c>
      <c r="O1782" s="16">
        <v>45839</v>
      </c>
      <c r="Q1782" t="s">
        <v>218</v>
      </c>
      <c r="R1782" t="s">
        <v>279</v>
      </c>
      <c r="S1782">
        <v>10014633</v>
      </c>
      <c r="T1782" t="s">
        <v>218</v>
      </c>
      <c r="AE1782">
        <v>0</v>
      </c>
      <c r="AG1782">
        <v>0</v>
      </c>
      <c r="AI1782" t="s">
        <v>363</v>
      </c>
      <c r="AM1782">
        <v>0</v>
      </c>
      <c r="AN1782">
        <v>9.5243055555559994E-2</v>
      </c>
      <c r="AO1782">
        <v>0</v>
      </c>
      <c r="AP1782">
        <v>0</v>
      </c>
      <c r="AQ1782">
        <v>1001865757</v>
      </c>
      <c r="AR1782">
        <v>5133742</v>
      </c>
      <c r="AS1782">
        <v>3</v>
      </c>
    </row>
    <row r="1783" spans="1:45" x14ac:dyDescent="0.35">
      <c r="A1783">
        <v>6609231</v>
      </c>
      <c r="B1783">
        <v>0</v>
      </c>
      <c r="C1783">
        <v>10</v>
      </c>
      <c r="D1783" t="s">
        <v>203</v>
      </c>
      <c r="E1783" t="s">
        <v>1324</v>
      </c>
      <c r="F1783" t="s">
        <v>310</v>
      </c>
      <c r="G1783" t="s">
        <v>5553</v>
      </c>
      <c r="H1783">
        <v>10</v>
      </c>
      <c r="I1783">
        <v>5</v>
      </c>
      <c r="J1783">
        <v>0</v>
      </c>
      <c r="K1783">
        <v>2</v>
      </c>
      <c r="L1783" t="s">
        <v>355</v>
      </c>
      <c r="M1783">
        <v>0</v>
      </c>
      <c r="N1783" s="16">
        <v>45884</v>
      </c>
      <c r="O1783" s="16">
        <v>45884</v>
      </c>
      <c r="Q1783" t="s">
        <v>218</v>
      </c>
      <c r="R1783" t="s">
        <v>279</v>
      </c>
      <c r="S1783">
        <v>10014633</v>
      </c>
      <c r="T1783" t="s">
        <v>218</v>
      </c>
      <c r="AE1783">
        <v>0</v>
      </c>
      <c r="AG1783">
        <v>0</v>
      </c>
      <c r="AI1783" t="s">
        <v>360</v>
      </c>
      <c r="AM1783">
        <v>0</v>
      </c>
      <c r="AN1783">
        <v>9.5243055555559994E-2</v>
      </c>
      <c r="AO1783">
        <v>0</v>
      </c>
      <c r="AP1783">
        <v>0</v>
      </c>
      <c r="AQ1783">
        <v>1001865851</v>
      </c>
      <c r="AR1783">
        <v>5133915</v>
      </c>
      <c r="AS1783">
        <v>2</v>
      </c>
    </row>
    <row r="1784" spans="1:45" x14ac:dyDescent="0.35">
      <c r="A1784">
        <v>6609232</v>
      </c>
      <c r="B1784">
        <v>0</v>
      </c>
      <c r="C1784">
        <v>10</v>
      </c>
      <c r="D1784" t="s">
        <v>203</v>
      </c>
      <c r="E1784" t="s">
        <v>1324</v>
      </c>
      <c r="F1784" t="s">
        <v>310</v>
      </c>
      <c r="G1784" t="s">
        <v>5552</v>
      </c>
      <c r="H1784">
        <v>8</v>
      </c>
      <c r="I1784">
        <v>2</v>
      </c>
      <c r="J1784">
        <v>0</v>
      </c>
      <c r="K1784">
        <v>4</v>
      </c>
      <c r="L1784" t="s">
        <v>355</v>
      </c>
      <c r="M1784">
        <v>0</v>
      </c>
      <c r="N1784" s="16">
        <v>45884</v>
      </c>
      <c r="O1784" s="16">
        <v>45884</v>
      </c>
      <c r="Q1784" t="s">
        <v>218</v>
      </c>
      <c r="R1784" t="s">
        <v>279</v>
      </c>
      <c r="S1784">
        <v>10014633</v>
      </c>
      <c r="T1784" t="s">
        <v>218</v>
      </c>
      <c r="AE1784">
        <v>0</v>
      </c>
      <c r="AF1784" s="16"/>
      <c r="AG1784">
        <v>0</v>
      </c>
      <c r="AI1784" t="s">
        <v>363</v>
      </c>
      <c r="AM1784">
        <v>0</v>
      </c>
      <c r="AN1784">
        <v>9.5243055555559994E-2</v>
      </c>
      <c r="AO1784">
        <v>0</v>
      </c>
      <c r="AP1784">
        <v>0</v>
      </c>
      <c r="AQ1784">
        <v>1001865855</v>
      </c>
      <c r="AR1784">
        <v>5133919</v>
      </c>
      <c r="AS1784">
        <v>3</v>
      </c>
    </row>
    <row r="1785" spans="1:45" x14ac:dyDescent="0.35">
      <c r="A1785">
        <v>6609234</v>
      </c>
      <c r="B1785">
        <v>0</v>
      </c>
      <c r="C1785">
        <v>10</v>
      </c>
      <c r="D1785" t="s">
        <v>203</v>
      </c>
      <c r="E1785" t="s">
        <v>1324</v>
      </c>
      <c r="F1785" t="s">
        <v>310</v>
      </c>
      <c r="G1785" t="s">
        <v>5551</v>
      </c>
      <c r="H1785">
        <v>4</v>
      </c>
      <c r="I1785">
        <v>2</v>
      </c>
      <c r="J1785">
        <v>0</v>
      </c>
      <c r="K1785">
        <v>2</v>
      </c>
      <c r="L1785" t="s">
        <v>355</v>
      </c>
      <c r="M1785">
        <v>0</v>
      </c>
      <c r="N1785" s="16">
        <v>45884</v>
      </c>
      <c r="O1785" s="16">
        <v>45884</v>
      </c>
      <c r="Q1785" t="s">
        <v>177</v>
      </c>
      <c r="R1785" t="s">
        <v>278</v>
      </c>
      <c r="S1785">
        <v>10014634</v>
      </c>
      <c r="T1785" t="s">
        <v>177</v>
      </c>
      <c r="AE1785">
        <v>0</v>
      </c>
      <c r="AG1785">
        <v>0</v>
      </c>
      <c r="AI1785" t="s">
        <v>363</v>
      </c>
      <c r="AM1785">
        <v>0</v>
      </c>
      <c r="AN1785">
        <v>4.7615740740740001E-2</v>
      </c>
      <c r="AO1785">
        <v>0</v>
      </c>
      <c r="AP1785">
        <v>0</v>
      </c>
      <c r="AQ1785">
        <v>1001865867</v>
      </c>
      <c r="AR1785">
        <v>5133931</v>
      </c>
      <c r="AS1785">
        <v>3</v>
      </c>
    </row>
    <row r="1786" spans="1:45" x14ac:dyDescent="0.35">
      <c r="A1786">
        <v>6609236</v>
      </c>
      <c r="B1786">
        <v>0</v>
      </c>
      <c r="C1786">
        <v>10</v>
      </c>
      <c r="D1786" t="s">
        <v>203</v>
      </c>
      <c r="E1786" t="s">
        <v>1324</v>
      </c>
      <c r="F1786" t="s">
        <v>310</v>
      </c>
      <c r="G1786" t="s">
        <v>5550</v>
      </c>
      <c r="H1786">
        <v>6</v>
      </c>
      <c r="I1786">
        <v>2</v>
      </c>
      <c r="J1786">
        <v>0</v>
      </c>
      <c r="K1786">
        <v>3</v>
      </c>
      <c r="L1786" t="s">
        <v>355</v>
      </c>
      <c r="M1786">
        <v>0</v>
      </c>
      <c r="N1786" s="16">
        <v>45884</v>
      </c>
      <c r="O1786" s="16">
        <v>45884</v>
      </c>
      <c r="Q1786" t="s">
        <v>177</v>
      </c>
      <c r="R1786" t="s">
        <v>278</v>
      </c>
      <c r="S1786">
        <v>10014634</v>
      </c>
      <c r="T1786" t="s">
        <v>177</v>
      </c>
      <c r="AE1786">
        <v>0</v>
      </c>
      <c r="AF1786" s="16"/>
      <c r="AG1786">
        <v>0</v>
      </c>
      <c r="AI1786" t="s">
        <v>363</v>
      </c>
      <c r="AM1786">
        <v>0</v>
      </c>
      <c r="AN1786">
        <v>9.5243055555559994E-2</v>
      </c>
      <c r="AO1786">
        <v>0</v>
      </c>
      <c r="AP1786">
        <v>0</v>
      </c>
      <c r="AQ1786">
        <v>1001865870</v>
      </c>
      <c r="AR1786">
        <v>5133934</v>
      </c>
      <c r="AS1786">
        <v>3</v>
      </c>
    </row>
    <row r="1787" spans="1:45" x14ac:dyDescent="0.35">
      <c r="A1787">
        <v>6609237</v>
      </c>
      <c r="B1787">
        <v>0</v>
      </c>
      <c r="C1787">
        <v>10</v>
      </c>
      <c r="D1787" t="s">
        <v>361</v>
      </c>
      <c r="E1787" t="s">
        <v>1324</v>
      </c>
      <c r="F1787" t="s">
        <v>310</v>
      </c>
      <c r="G1787" t="s">
        <v>5549</v>
      </c>
      <c r="H1787">
        <v>24</v>
      </c>
      <c r="I1787">
        <v>2</v>
      </c>
      <c r="J1787">
        <v>0</v>
      </c>
      <c r="K1787">
        <v>12</v>
      </c>
      <c r="L1787" t="s">
        <v>355</v>
      </c>
      <c r="M1787">
        <v>0</v>
      </c>
      <c r="N1787" s="16">
        <v>45839</v>
      </c>
      <c r="O1787" s="16">
        <v>45839</v>
      </c>
      <c r="Q1787" t="s">
        <v>230</v>
      </c>
      <c r="R1787" t="s">
        <v>277</v>
      </c>
      <c r="S1787">
        <v>10014636</v>
      </c>
      <c r="T1787" t="s">
        <v>230</v>
      </c>
      <c r="AE1787">
        <v>0</v>
      </c>
      <c r="AF1787" s="16"/>
      <c r="AG1787">
        <v>0</v>
      </c>
      <c r="AI1787" t="s">
        <v>363</v>
      </c>
      <c r="AM1787">
        <v>0</v>
      </c>
      <c r="AN1787">
        <v>9.5243055555559994E-2</v>
      </c>
      <c r="AO1787">
        <v>0</v>
      </c>
      <c r="AP1787">
        <v>0</v>
      </c>
      <c r="AQ1787">
        <v>1001865879</v>
      </c>
      <c r="AR1787">
        <v>5133943</v>
      </c>
      <c r="AS1787">
        <v>3</v>
      </c>
    </row>
    <row r="1788" spans="1:45" x14ac:dyDescent="0.35">
      <c r="A1788">
        <v>6609238</v>
      </c>
      <c r="B1788">
        <v>0</v>
      </c>
      <c r="C1788">
        <v>10</v>
      </c>
      <c r="D1788" t="s">
        <v>203</v>
      </c>
      <c r="E1788" t="s">
        <v>1324</v>
      </c>
      <c r="F1788" t="s">
        <v>310</v>
      </c>
      <c r="G1788" t="s">
        <v>5548</v>
      </c>
      <c r="H1788">
        <v>8</v>
      </c>
      <c r="I1788">
        <v>2</v>
      </c>
      <c r="J1788">
        <v>0</v>
      </c>
      <c r="K1788">
        <v>4</v>
      </c>
      <c r="L1788" t="s">
        <v>355</v>
      </c>
      <c r="M1788">
        <v>0</v>
      </c>
      <c r="N1788" s="16">
        <v>45839</v>
      </c>
      <c r="O1788" s="16">
        <v>45839</v>
      </c>
      <c r="Q1788" t="s">
        <v>231</v>
      </c>
      <c r="R1788" t="s">
        <v>331</v>
      </c>
      <c r="S1788">
        <v>10014638</v>
      </c>
      <c r="T1788" t="s">
        <v>231</v>
      </c>
      <c r="AE1788">
        <v>0</v>
      </c>
      <c r="AG1788">
        <v>0</v>
      </c>
      <c r="AI1788" t="s">
        <v>363</v>
      </c>
      <c r="AM1788">
        <v>0</v>
      </c>
      <c r="AN1788">
        <v>0.19047453703704001</v>
      </c>
      <c r="AO1788">
        <v>0</v>
      </c>
      <c r="AP1788">
        <v>0</v>
      </c>
      <c r="AQ1788">
        <v>1001866043</v>
      </c>
      <c r="AR1788">
        <v>5134086</v>
      </c>
      <c r="AS1788">
        <v>3</v>
      </c>
    </row>
    <row r="1789" spans="1:45" x14ac:dyDescent="0.35">
      <c r="A1789">
        <v>6609255</v>
      </c>
      <c r="B1789">
        <v>0</v>
      </c>
      <c r="C1789">
        <v>10</v>
      </c>
      <c r="D1789" t="s">
        <v>203</v>
      </c>
      <c r="E1789" t="s">
        <v>1324</v>
      </c>
      <c r="F1789" t="s">
        <v>251</v>
      </c>
      <c r="G1789" t="s">
        <v>5547</v>
      </c>
      <c r="H1789">
        <v>0.5</v>
      </c>
      <c r="I1789">
        <v>1</v>
      </c>
      <c r="J1789">
        <v>0</v>
      </c>
      <c r="K1789">
        <v>0.5</v>
      </c>
      <c r="L1789" t="s">
        <v>355</v>
      </c>
      <c r="M1789">
        <v>0</v>
      </c>
      <c r="N1789" s="16">
        <v>45838</v>
      </c>
      <c r="O1789" s="16">
        <v>45838</v>
      </c>
      <c r="Q1789" t="s">
        <v>157</v>
      </c>
      <c r="R1789" t="s">
        <v>345</v>
      </c>
      <c r="S1789">
        <v>10014635</v>
      </c>
      <c r="T1789" t="s">
        <v>157</v>
      </c>
      <c r="AE1789">
        <v>0</v>
      </c>
      <c r="AG1789">
        <v>0</v>
      </c>
      <c r="AI1789" t="s">
        <v>360</v>
      </c>
      <c r="AM1789">
        <v>0</v>
      </c>
      <c r="AN1789">
        <v>0.16666666666666999</v>
      </c>
      <c r="AO1789">
        <v>0</v>
      </c>
      <c r="AP1789">
        <v>0</v>
      </c>
      <c r="AQ1789">
        <v>1001866044</v>
      </c>
      <c r="AR1789">
        <v>5134087</v>
      </c>
      <c r="AS1789">
        <v>2</v>
      </c>
    </row>
    <row r="1790" spans="1:45" x14ac:dyDescent="0.35">
      <c r="A1790">
        <v>6609261</v>
      </c>
      <c r="B1790">
        <v>0</v>
      </c>
      <c r="C1790">
        <v>10</v>
      </c>
      <c r="D1790" t="s">
        <v>361</v>
      </c>
      <c r="E1790" t="s">
        <v>1324</v>
      </c>
      <c r="F1790" t="s">
        <v>310</v>
      </c>
      <c r="G1790" t="s">
        <v>5546</v>
      </c>
      <c r="H1790">
        <v>12</v>
      </c>
      <c r="I1790">
        <v>2</v>
      </c>
      <c r="J1790">
        <v>0</v>
      </c>
      <c r="K1790">
        <v>6</v>
      </c>
      <c r="L1790" t="s">
        <v>355</v>
      </c>
      <c r="M1790">
        <v>0</v>
      </c>
      <c r="N1790" s="16">
        <v>45884</v>
      </c>
      <c r="O1790" s="16">
        <v>45884</v>
      </c>
      <c r="Q1790" t="s">
        <v>231</v>
      </c>
      <c r="R1790" t="s">
        <v>331</v>
      </c>
      <c r="S1790">
        <v>10014638</v>
      </c>
      <c r="T1790" t="s">
        <v>231</v>
      </c>
      <c r="AE1790">
        <v>0</v>
      </c>
      <c r="AG1790">
        <v>0</v>
      </c>
      <c r="AI1790" t="s">
        <v>363</v>
      </c>
      <c r="AM1790">
        <v>0</v>
      </c>
      <c r="AN1790">
        <v>9.5243055555559994E-2</v>
      </c>
      <c r="AO1790">
        <v>0</v>
      </c>
      <c r="AP1790">
        <v>0</v>
      </c>
      <c r="AQ1790">
        <v>1001866050</v>
      </c>
      <c r="AR1790">
        <v>5134103</v>
      </c>
      <c r="AS1790">
        <v>3</v>
      </c>
    </row>
    <row r="1791" spans="1:45" x14ac:dyDescent="0.35">
      <c r="A1791">
        <v>6609262</v>
      </c>
      <c r="B1791">
        <v>0</v>
      </c>
      <c r="C1791">
        <v>10</v>
      </c>
      <c r="D1791" t="s">
        <v>361</v>
      </c>
      <c r="E1791" t="s">
        <v>359</v>
      </c>
      <c r="F1791" t="s">
        <v>310</v>
      </c>
      <c r="G1791" t="s">
        <v>5545</v>
      </c>
      <c r="H1791">
        <v>4</v>
      </c>
      <c r="I1791">
        <v>2</v>
      </c>
      <c r="J1791">
        <v>0</v>
      </c>
      <c r="K1791">
        <v>2</v>
      </c>
      <c r="L1791" t="s">
        <v>355</v>
      </c>
      <c r="M1791">
        <v>0</v>
      </c>
      <c r="N1791" s="16">
        <v>45850</v>
      </c>
      <c r="O1791" s="16">
        <v>45850</v>
      </c>
      <c r="Q1791" t="s">
        <v>231</v>
      </c>
      <c r="R1791" t="s">
        <v>331</v>
      </c>
      <c r="S1791">
        <v>10014638</v>
      </c>
      <c r="T1791" t="s">
        <v>231</v>
      </c>
      <c r="AE1791">
        <v>0</v>
      </c>
      <c r="AG1791">
        <v>0</v>
      </c>
      <c r="AI1791" t="s">
        <v>363</v>
      </c>
      <c r="AM1791">
        <v>0</v>
      </c>
      <c r="AN1791">
        <v>0.19047453703704001</v>
      </c>
      <c r="AO1791">
        <v>0</v>
      </c>
      <c r="AP1791">
        <v>0</v>
      </c>
      <c r="AQ1791">
        <v>1001866051</v>
      </c>
      <c r="AR1791">
        <v>5134104</v>
      </c>
      <c r="AS1791">
        <v>3</v>
      </c>
    </row>
    <row r="1792" spans="1:45" x14ac:dyDescent="0.35">
      <c r="A1792">
        <v>6609263</v>
      </c>
      <c r="B1792">
        <v>0</v>
      </c>
      <c r="C1792">
        <v>10</v>
      </c>
      <c r="D1792" t="s">
        <v>203</v>
      </c>
      <c r="E1792" t="s">
        <v>1324</v>
      </c>
      <c r="F1792" t="s">
        <v>310</v>
      </c>
      <c r="G1792" t="s">
        <v>5544</v>
      </c>
      <c r="H1792">
        <v>12</v>
      </c>
      <c r="I1792">
        <v>2</v>
      </c>
      <c r="J1792">
        <v>0</v>
      </c>
      <c r="K1792">
        <v>6</v>
      </c>
      <c r="L1792" t="s">
        <v>355</v>
      </c>
      <c r="M1792">
        <v>0</v>
      </c>
      <c r="N1792" s="16">
        <v>45860</v>
      </c>
      <c r="O1792" s="16">
        <v>45860</v>
      </c>
      <c r="Q1792" t="s">
        <v>187</v>
      </c>
      <c r="R1792" t="s">
        <v>328</v>
      </c>
      <c r="S1792">
        <v>10014643</v>
      </c>
      <c r="T1792" t="s">
        <v>187</v>
      </c>
      <c r="AE1792">
        <v>0</v>
      </c>
      <c r="AF1792" s="16"/>
      <c r="AG1792">
        <v>0</v>
      </c>
      <c r="AI1792" t="s">
        <v>363</v>
      </c>
      <c r="AM1792">
        <v>0</v>
      </c>
      <c r="AN1792">
        <v>9.5243055555559994E-2</v>
      </c>
      <c r="AO1792">
        <v>0</v>
      </c>
      <c r="AP1792">
        <v>0</v>
      </c>
      <c r="AQ1792">
        <v>1001866052</v>
      </c>
      <c r="AR1792">
        <v>5134105</v>
      </c>
      <c r="AS1792">
        <v>3</v>
      </c>
    </row>
    <row r="1793" spans="1:45" x14ac:dyDescent="0.35">
      <c r="A1793">
        <v>6609266</v>
      </c>
      <c r="B1793">
        <v>0</v>
      </c>
      <c r="C1793">
        <v>10</v>
      </c>
      <c r="D1793" t="s">
        <v>203</v>
      </c>
      <c r="E1793" t="s">
        <v>1324</v>
      </c>
      <c r="F1793" t="s">
        <v>310</v>
      </c>
      <c r="G1793" t="s">
        <v>5936</v>
      </c>
      <c r="H1793">
        <v>1</v>
      </c>
      <c r="I1793">
        <v>1</v>
      </c>
      <c r="J1793">
        <v>0</v>
      </c>
      <c r="K1793">
        <v>1</v>
      </c>
      <c r="L1793" t="s">
        <v>355</v>
      </c>
      <c r="M1793">
        <v>0</v>
      </c>
      <c r="N1793" s="16">
        <v>45839</v>
      </c>
      <c r="O1793" s="16">
        <v>45839</v>
      </c>
      <c r="Q1793" t="s">
        <v>178</v>
      </c>
      <c r="R1793" t="s">
        <v>392</v>
      </c>
      <c r="S1793">
        <v>10014644</v>
      </c>
      <c r="T1793" t="s">
        <v>178</v>
      </c>
      <c r="AE1793">
        <v>0</v>
      </c>
      <c r="AG1793">
        <v>0</v>
      </c>
      <c r="AI1793" t="s">
        <v>363</v>
      </c>
      <c r="AM1793">
        <v>0</v>
      </c>
      <c r="AN1793">
        <v>9.5243055555559994E-2</v>
      </c>
      <c r="AO1793">
        <v>0</v>
      </c>
      <c r="AP1793">
        <v>0</v>
      </c>
      <c r="AQ1793">
        <v>1001866053</v>
      </c>
      <c r="AR1793">
        <v>5134106</v>
      </c>
      <c r="AS1793">
        <v>3</v>
      </c>
    </row>
    <row r="1794" spans="1:45" x14ac:dyDescent="0.35">
      <c r="A1794">
        <v>6609374</v>
      </c>
      <c r="B1794">
        <v>0</v>
      </c>
      <c r="C1794">
        <v>10</v>
      </c>
      <c r="D1794" t="s">
        <v>203</v>
      </c>
      <c r="E1794" t="s">
        <v>359</v>
      </c>
      <c r="F1794" t="s">
        <v>310</v>
      </c>
      <c r="G1794" t="s">
        <v>5937</v>
      </c>
      <c r="H1794">
        <v>8</v>
      </c>
      <c r="I1794">
        <v>2</v>
      </c>
      <c r="J1794">
        <v>0</v>
      </c>
      <c r="K1794">
        <v>4</v>
      </c>
      <c r="L1794" t="s">
        <v>355</v>
      </c>
      <c r="M1794">
        <v>0</v>
      </c>
      <c r="N1794" s="16">
        <v>45822</v>
      </c>
      <c r="O1794" s="16">
        <v>45822</v>
      </c>
      <c r="Q1794" t="s">
        <v>165</v>
      </c>
      <c r="R1794" t="s">
        <v>273</v>
      </c>
      <c r="S1794">
        <v>10017653</v>
      </c>
      <c r="T1794" t="s">
        <v>272</v>
      </c>
      <c r="AE1794">
        <v>0.5</v>
      </c>
      <c r="AF1794" s="16">
        <v>45770</v>
      </c>
      <c r="AG1794">
        <v>0.5</v>
      </c>
      <c r="AI1794" t="s">
        <v>363</v>
      </c>
      <c r="AM1794">
        <v>0</v>
      </c>
      <c r="AN1794">
        <v>4.7615740740740001E-2</v>
      </c>
      <c r="AO1794">
        <v>0</v>
      </c>
      <c r="AP1794">
        <v>0</v>
      </c>
      <c r="AQ1794">
        <v>1001866054</v>
      </c>
      <c r="AR1794">
        <v>5134107</v>
      </c>
      <c r="AS1794">
        <v>3</v>
      </c>
    </row>
    <row r="1795" spans="1:45" x14ac:dyDescent="0.35">
      <c r="A1795">
        <v>6609375</v>
      </c>
      <c r="B1795">
        <v>0</v>
      </c>
      <c r="C1795">
        <v>10</v>
      </c>
      <c r="D1795" t="s">
        <v>203</v>
      </c>
      <c r="E1795" t="s">
        <v>1324</v>
      </c>
      <c r="F1795" t="s">
        <v>310</v>
      </c>
      <c r="G1795" t="s">
        <v>5541</v>
      </c>
      <c r="H1795">
        <v>24</v>
      </c>
      <c r="I1795">
        <v>2</v>
      </c>
      <c r="J1795">
        <v>0</v>
      </c>
      <c r="K1795">
        <v>12</v>
      </c>
      <c r="L1795" t="s">
        <v>355</v>
      </c>
      <c r="M1795">
        <v>0</v>
      </c>
      <c r="N1795" s="16">
        <v>45889</v>
      </c>
      <c r="O1795" s="16">
        <v>45889</v>
      </c>
      <c r="Q1795" t="s">
        <v>137</v>
      </c>
      <c r="R1795" t="s">
        <v>388</v>
      </c>
      <c r="S1795">
        <v>10014595</v>
      </c>
      <c r="T1795" t="s">
        <v>137</v>
      </c>
      <c r="AE1795">
        <v>0</v>
      </c>
      <c r="AG1795">
        <v>0</v>
      </c>
      <c r="AI1795" t="s">
        <v>363</v>
      </c>
      <c r="AM1795">
        <v>0</v>
      </c>
      <c r="AN1795">
        <v>4.7615740740740001E-2</v>
      </c>
      <c r="AO1795">
        <v>0</v>
      </c>
      <c r="AP1795">
        <v>0</v>
      </c>
      <c r="AQ1795">
        <v>1001866055</v>
      </c>
      <c r="AR1795">
        <v>5134108</v>
      </c>
      <c r="AS1795">
        <v>3</v>
      </c>
    </row>
    <row r="1796" spans="1:45" x14ac:dyDescent="0.35">
      <c r="A1796">
        <v>6609648</v>
      </c>
      <c r="B1796">
        <v>0</v>
      </c>
      <c r="C1796">
        <v>10</v>
      </c>
      <c r="D1796" t="s">
        <v>203</v>
      </c>
      <c r="E1796" t="s">
        <v>1324</v>
      </c>
      <c r="F1796" t="s">
        <v>310</v>
      </c>
      <c r="G1796" t="s">
        <v>5540</v>
      </c>
      <c r="H1796">
        <v>4</v>
      </c>
      <c r="I1796">
        <v>2</v>
      </c>
      <c r="J1796">
        <v>0</v>
      </c>
      <c r="K1796">
        <v>2</v>
      </c>
      <c r="L1796" t="s">
        <v>355</v>
      </c>
      <c r="M1796">
        <v>0</v>
      </c>
      <c r="N1796" s="16">
        <v>45845</v>
      </c>
      <c r="O1796" s="16">
        <v>45845</v>
      </c>
      <c r="Q1796" t="s">
        <v>318</v>
      </c>
      <c r="R1796" t="s">
        <v>319</v>
      </c>
      <c r="S1796">
        <v>10014631</v>
      </c>
      <c r="T1796" t="s">
        <v>318</v>
      </c>
      <c r="AE1796">
        <v>0</v>
      </c>
      <c r="AG1796">
        <v>0</v>
      </c>
      <c r="AI1796" t="s">
        <v>360</v>
      </c>
      <c r="AM1796">
        <v>0.29166666666667002</v>
      </c>
      <c r="AN1796">
        <v>0.625</v>
      </c>
      <c r="AO1796">
        <v>0</v>
      </c>
      <c r="AP1796">
        <v>0</v>
      </c>
      <c r="AQ1796">
        <v>1001866059</v>
      </c>
      <c r="AR1796">
        <v>5134113</v>
      </c>
      <c r="AS1796">
        <v>2</v>
      </c>
    </row>
    <row r="1797" spans="1:45" x14ac:dyDescent="0.35">
      <c r="A1797">
        <v>6609830</v>
      </c>
      <c r="B1797">
        <v>0</v>
      </c>
      <c r="C1797">
        <v>10</v>
      </c>
      <c r="D1797" t="s">
        <v>923</v>
      </c>
      <c r="E1797" t="s">
        <v>359</v>
      </c>
      <c r="F1797" t="s">
        <v>310</v>
      </c>
      <c r="G1797" t="s">
        <v>5539</v>
      </c>
      <c r="H1797">
        <v>20</v>
      </c>
      <c r="I1797">
        <v>2</v>
      </c>
      <c r="J1797">
        <v>0</v>
      </c>
      <c r="K1797">
        <v>10</v>
      </c>
      <c r="L1797" t="s">
        <v>355</v>
      </c>
      <c r="M1797">
        <v>0</v>
      </c>
      <c r="N1797" s="16">
        <v>45836</v>
      </c>
      <c r="O1797" s="16">
        <v>45836</v>
      </c>
      <c r="Q1797" t="s">
        <v>224</v>
      </c>
      <c r="R1797" t="s">
        <v>389</v>
      </c>
      <c r="S1797">
        <v>10014612</v>
      </c>
      <c r="T1797" t="s">
        <v>224</v>
      </c>
      <c r="AE1797">
        <v>0</v>
      </c>
      <c r="AG1797">
        <v>0</v>
      </c>
      <c r="AI1797" t="s">
        <v>363</v>
      </c>
      <c r="AM1797">
        <v>0</v>
      </c>
      <c r="AN1797">
        <v>0.38094907407407003</v>
      </c>
      <c r="AO1797">
        <v>0</v>
      </c>
      <c r="AP1797">
        <v>0</v>
      </c>
      <c r="AQ1797">
        <v>1001866088</v>
      </c>
      <c r="AR1797">
        <v>5134122</v>
      </c>
      <c r="AS1797">
        <v>3</v>
      </c>
    </row>
    <row r="1798" spans="1:45" x14ac:dyDescent="0.35">
      <c r="A1798">
        <v>6609831</v>
      </c>
      <c r="B1798">
        <v>0</v>
      </c>
      <c r="C1798">
        <v>10</v>
      </c>
      <c r="D1798" t="s">
        <v>923</v>
      </c>
      <c r="E1798" t="s">
        <v>359</v>
      </c>
      <c r="F1798" t="s">
        <v>310</v>
      </c>
      <c r="G1798" t="s">
        <v>5539</v>
      </c>
      <c r="H1798">
        <v>20</v>
      </c>
      <c r="I1798">
        <v>2</v>
      </c>
      <c r="J1798">
        <v>0</v>
      </c>
      <c r="K1798">
        <v>10</v>
      </c>
      <c r="L1798" t="s">
        <v>355</v>
      </c>
      <c r="M1798">
        <v>0</v>
      </c>
      <c r="N1798" s="16">
        <v>45833</v>
      </c>
      <c r="O1798" s="16">
        <v>45833</v>
      </c>
      <c r="Q1798" t="s">
        <v>198</v>
      </c>
      <c r="R1798" t="s">
        <v>306</v>
      </c>
      <c r="S1798">
        <v>10014640</v>
      </c>
      <c r="T1798" t="s">
        <v>198</v>
      </c>
      <c r="AE1798">
        <v>0</v>
      </c>
      <c r="AF1798" s="16"/>
      <c r="AG1798">
        <v>0</v>
      </c>
      <c r="AI1798" t="s">
        <v>363</v>
      </c>
      <c r="AM1798">
        <v>0</v>
      </c>
      <c r="AN1798">
        <v>0.28571759259259</v>
      </c>
      <c r="AO1798">
        <v>0</v>
      </c>
      <c r="AP1798">
        <v>0</v>
      </c>
      <c r="AQ1798">
        <v>1001866090</v>
      </c>
      <c r="AR1798">
        <v>5134124</v>
      </c>
      <c r="AS1798">
        <v>3</v>
      </c>
    </row>
    <row r="1799" spans="1:45" x14ac:dyDescent="0.35">
      <c r="A1799">
        <v>6609832</v>
      </c>
      <c r="B1799">
        <v>0</v>
      </c>
      <c r="C1799">
        <v>10</v>
      </c>
      <c r="D1799" t="s">
        <v>923</v>
      </c>
      <c r="E1799" t="s">
        <v>359</v>
      </c>
      <c r="F1799" t="s">
        <v>310</v>
      </c>
      <c r="G1799" t="s">
        <v>5539</v>
      </c>
      <c r="H1799">
        <v>20</v>
      </c>
      <c r="I1799">
        <v>2</v>
      </c>
      <c r="J1799">
        <v>0</v>
      </c>
      <c r="K1799">
        <v>10</v>
      </c>
      <c r="L1799" t="s">
        <v>355</v>
      </c>
      <c r="M1799">
        <v>0</v>
      </c>
      <c r="N1799" s="16">
        <v>45809</v>
      </c>
      <c r="O1799" s="16">
        <v>45809</v>
      </c>
      <c r="Q1799" t="s">
        <v>217</v>
      </c>
      <c r="R1799" t="s">
        <v>320</v>
      </c>
      <c r="S1799">
        <v>10014611</v>
      </c>
      <c r="T1799" t="s">
        <v>217</v>
      </c>
      <c r="AE1799">
        <v>0</v>
      </c>
      <c r="AF1799" s="16"/>
      <c r="AG1799">
        <v>0</v>
      </c>
      <c r="AI1799" t="s">
        <v>363</v>
      </c>
      <c r="AM1799">
        <v>0</v>
      </c>
      <c r="AN1799">
        <v>0.38094907407407003</v>
      </c>
      <c r="AO1799">
        <v>0</v>
      </c>
      <c r="AP1799">
        <v>0</v>
      </c>
      <c r="AQ1799">
        <v>1001866093</v>
      </c>
      <c r="AR1799">
        <v>5134127</v>
      </c>
      <c r="AS1799">
        <v>3</v>
      </c>
    </row>
    <row r="1800" spans="1:45" x14ac:dyDescent="0.35">
      <c r="A1800">
        <v>6609920</v>
      </c>
      <c r="B1800">
        <v>0</v>
      </c>
      <c r="C1800">
        <v>10</v>
      </c>
      <c r="D1800" t="s">
        <v>361</v>
      </c>
      <c r="E1800" t="s">
        <v>359</v>
      </c>
      <c r="F1800" t="s">
        <v>310</v>
      </c>
      <c r="G1800" t="s">
        <v>5538</v>
      </c>
      <c r="H1800">
        <v>12</v>
      </c>
      <c r="I1800">
        <v>2</v>
      </c>
      <c r="J1800">
        <v>0</v>
      </c>
      <c r="K1800">
        <v>6</v>
      </c>
      <c r="L1800" t="s">
        <v>355</v>
      </c>
      <c r="M1800">
        <v>0</v>
      </c>
      <c r="N1800" s="16">
        <v>45839</v>
      </c>
      <c r="O1800" s="16">
        <v>45839</v>
      </c>
      <c r="Q1800" t="s">
        <v>187</v>
      </c>
      <c r="R1800" t="s">
        <v>328</v>
      </c>
      <c r="S1800">
        <v>10014643</v>
      </c>
      <c r="T1800" t="s">
        <v>187</v>
      </c>
      <c r="AE1800">
        <v>0.98770833333332997</v>
      </c>
      <c r="AF1800" s="16">
        <v>45766</v>
      </c>
      <c r="AG1800">
        <v>0.83333333333333004</v>
      </c>
      <c r="AI1800" t="s">
        <v>360</v>
      </c>
      <c r="AM1800">
        <v>0</v>
      </c>
      <c r="AN1800">
        <v>9.5243055555559994E-2</v>
      </c>
      <c r="AO1800">
        <v>0</v>
      </c>
      <c r="AP1800">
        <v>0</v>
      </c>
      <c r="AQ1800">
        <v>1001866096</v>
      </c>
      <c r="AR1800">
        <v>5134130</v>
      </c>
      <c r="AS1800">
        <v>2</v>
      </c>
    </row>
    <row r="1801" spans="1:45" x14ac:dyDescent="0.35">
      <c r="A1801">
        <v>6609941</v>
      </c>
      <c r="B1801">
        <v>0</v>
      </c>
      <c r="C1801">
        <v>10</v>
      </c>
      <c r="D1801" t="s">
        <v>203</v>
      </c>
      <c r="E1801" t="s">
        <v>359</v>
      </c>
      <c r="F1801" t="s">
        <v>310</v>
      </c>
      <c r="G1801" t="s">
        <v>5537</v>
      </c>
      <c r="H1801">
        <v>2</v>
      </c>
      <c r="I1801">
        <v>2</v>
      </c>
      <c r="J1801">
        <v>0</v>
      </c>
      <c r="K1801">
        <v>1</v>
      </c>
      <c r="L1801" t="s">
        <v>355</v>
      </c>
      <c r="M1801">
        <v>0</v>
      </c>
      <c r="N1801" s="16">
        <v>45857</v>
      </c>
      <c r="O1801" s="16">
        <v>45857</v>
      </c>
      <c r="Q1801" t="s">
        <v>187</v>
      </c>
      <c r="R1801" t="s">
        <v>328</v>
      </c>
      <c r="S1801">
        <v>10014643</v>
      </c>
      <c r="T1801" t="s">
        <v>187</v>
      </c>
      <c r="AE1801">
        <v>0</v>
      </c>
      <c r="AF1801" s="16"/>
      <c r="AG1801">
        <v>0</v>
      </c>
      <c r="AI1801" t="s">
        <v>360</v>
      </c>
      <c r="AM1801">
        <v>0</v>
      </c>
      <c r="AN1801">
        <v>0.14287037037037001</v>
      </c>
      <c r="AO1801">
        <v>0</v>
      </c>
      <c r="AP1801">
        <v>0</v>
      </c>
      <c r="AQ1801">
        <v>1001866143</v>
      </c>
      <c r="AR1801">
        <v>5134188</v>
      </c>
      <c r="AS1801">
        <v>2</v>
      </c>
    </row>
    <row r="1802" spans="1:45" x14ac:dyDescent="0.35">
      <c r="A1802">
        <v>6610053</v>
      </c>
      <c r="B1802">
        <v>0</v>
      </c>
      <c r="C1802">
        <v>10</v>
      </c>
      <c r="D1802" t="s">
        <v>203</v>
      </c>
      <c r="E1802" t="s">
        <v>1324</v>
      </c>
      <c r="F1802" t="s">
        <v>310</v>
      </c>
      <c r="G1802" t="s">
        <v>5536</v>
      </c>
      <c r="H1802">
        <v>3</v>
      </c>
      <c r="I1802">
        <v>1</v>
      </c>
      <c r="J1802">
        <v>0</v>
      </c>
      <c r="K1802">
        <v>3</v>
      </c>
      <c r="L1802" t="s">
        <v>355</v>
      </c>
      <c r="M1802">
        <v>0</v>
      </c>
      <c r="N1802" s="16">
        <v>45889</v>
      </c>
      <c r="O1802" s="16">
        <v>45889</v>
      </c>
      <c r="Q1802" t="s">
        <v>134</v>
      </c>
      <c r="R1802" t="s">
        <v>271</v>
      </c>
      <c r="S1802">
        <v>10014658</v>
      </c>
      <c r="T1802" t="s">
        <v>134</v>
      </c>
      <c r="AE1802">
        <v>0</v>
      </c>
      <c r="AG1802">
        <v>0</v>
      </c>
      <c r="AI1802" t="s">
        <v>360</v>
      </c>
      <c r="AM1802">
        <v>0.14287037037037001</v>
      </c>
      <c r="AN1802">
        <v>0.39287037037036998</v>
      </c>
      <c r="AO1802">
        <v>0</v>
      </c>
      <c r="AP1802">
        <v>0</v>
      </c>
      <c r="AQ1802">
        <v>1001866143</v>
      </c>
      <c r="AR1802">
        <v>5134189</v>
      </c>
      <c r="AS1802">
        <v>2</v>
      </c>
    </row>
    <row r="1803" spans="1:45" x14ac:dyDescent="0.35">
      <c r="A1803">
        <v>6610054</v>
      </c>
      <c r="B1803">
        <v>0</v>
      </c>
      <c r="C1803">
        <v>10</v>
      </c>
      <c r="D1803" t="s">
        <v>203</v>
      </c>
      <c r="E1803" t="s">
        <v>1324</v>
      </c>
      <c r="F1803" t="s">
        <v>310</v>
      </c>
      <c r="G1803" t="s">
        <v>5535</v>
      </c>
      <c r="H1803">
        <v>2</v>
      </c>
      <c r="I1803">
        <v>1</v>
      </c>
      <c r="J1803">
        <v>0</v>
      </c>
      <c r="K1803">
        <v>2</v>
      </c>
      <c r="L1803" t="s">
        <v>355</v>
      </c>
      <c r="M1803">
        <v>0</v>
      </c>
      <c r="N1803" s="16">
        <v>45889</v>
      </c>
      <c r="O1803" s="16">
        <v>45889</v>
      </c>
      <c r="Q1803" t="s">
        <v>134</v>
      </c>
      <c r="R1803" t="s">
        <v>271</v>
      </c>
      <c r="S1803">
        <v>10014658</v>
      </c>
      <c r="T1803" t="s">
        <v>134</v>
      </c>
      <c r="AE1803">
        <v>0</v>
      </c>
      <c r="AG1803">
        <v>0</v>
      </c>
      <c r="AI1803" t="s">
        <v>360</v>
      </c>
      <c r="AM1803">
        <v>0.39287037037036998</v>
      </c>
      <c r="AN1803">
        <v>0.67858796296295998</v>
      </c>
      <c r="AO1803">
        <v>0</v>
      </c>
      <c r="AP1803">
        <v>0</v>
      </c>
      <c r="AQ1803">
        <v>1001866143</v>
      </c>
      <c r="AR1803">
        <v>5134190</v>
      </c>
      <c r="AS1803">
        <v>2</v>
      </c>
    </row>
    <row r="1804" spans="1:45" x14ac:dyDescent="0.35">
      <c r="A1804">
        <v>6610055</v>
      </c>
      <c r="B1804">
        <v>0</v>
      </c>
      <c r="C1804">
        <v>10</v>
      </c>
      <c r="D1804" t="s">
        <v>203</v>
      </c>
      <c r="E1804" t="s">
        <v>1324</v>
      </c>
      <c r="F1804" t="s">
        <v>310</v>
      </c>
      <c r="G1804" t="s">
        <v>5534</v>
      </c>
      <c r="H1804">
        <v>2</v>
      </c>
      <c r="I1804">
        <v>1</v>
      </c>
      <c r="J1804">
        <v>0</v>
      </c>
      <c r="K1804">
        <v>2</v>
      </c>
      <c r="L1804" t="s">
        <v>355</v>
      </c>
      <c r="M1804">
        <v>0</v>
      </c>
      <c r="N1804" s="16">
        <v>45839</v>
      </c>
      <c r="O1804" s="16">
        <v>45839</v>
      </c>
      <c r="Q1804" t="s">
        <v>134</v>
      </c>
      <c r="R1804" t="s">
        <v>271</v>
      </c>
      <c r="S1804">
        <v>10014658</v>
      </c>
      <c r="T1804" t="s">
        <v>134</v>
      </c>
      <c r="AE1804">
        <v>0</v>
      </c>
      <c r="AG1804">
        <v>0</v>
      </c>
      <c r="AI1804" t="s">
        <v>360</v>
      </c>
      <c r="AM1804">
        <v>0</v>
      </c>
      <c r="AN1804">
        <v>9.5243055555559994E-2</v>
      </c>
      <c r="AO1804">
        <v>0</v>
      </c>
      <c r="AP1804">
        <v>0</v>
      </c>
      <c r="AQ1804">
        <v>1001866167</v>
      </c>
      <c r="AR1804">
        <v>5134197</v>
      </c>
      <c r="AS1804">
        <v>2</v>
      </c>
    </row>
    <row r="1805" spans="1:45" x14ac:dyDescent="0.35">
      <c r="A1805">
        <v>6610055</v>
      </c>
      <c r="B1805">
        <v>0</v>
      </c>
      <c r="C1805">
        <v>20</v>
      </c>
      <c r="D1805" t="s">
        <v>361</v>
      </c>
      <c r="E1805" t="s">
        <v>1324</v>
      </c>
      <c r="F1805" t="s">
        <v>310</v>
      </c>
      <c r="G1805" t="s">
        <v>5534</v>
      </c>
      <c r="H1805">
        <v>4</v>
      </c>
      <c r="I1805">
        <v>2</v>
      </c>
      <c r="J1805">
        <v>0</v>
      </c>
      <c r="K1805">
        <v>2</v>
      </c>
      <c r="L1805" t="s">
        <v>355</v>
      </c>
      <c r="M1805">
        <v>0</v>
      </c>
      <c r="N1805" s="16">
        <v>45839</v>
      </c>
      <c r="O1805" s="16">
        <v>45839</v>
      </c>
      <c r="Q1805" t="s">
        <v>134</v>
      </c>
      <c r="R1805" t="s">
        <v>271</v>
      </c>
      <c r="S1805">
        <v>10014658</v>
      </c>
      <c r="T1805" t="s">
        <v>134</v>
      </c>
      <c r="AE1805">
        <v>0</v>
      </c>
      <c r="AF1805" s="16"/>
      <c r="AG1805">
        <v>0</v>
      </c>
      <c r="AI1805" t="s">
        <v>356</v>
      </c>
      <c r="AM1805">
        <v>0.29166666666667002</v>
      </c>
      <c r="AN1805">
        <v>0.44791666666667002</v>
      </c>
      <c r="AO1805">
        <v>0</v>
      </c>
      <c r="AP1805">
        <v>0</v>
      </c>
      <c r="AQ1805">
        <v>1001866218</v>
      </c>
      <c r="AR1805">
        <v>5134450</v>
      </c>
      <c r="AS1805">
        <v>1</v>
      </c>
    </row>
    <row r="1806" spans="1:45" x14ac:dyDescent="0.35">
      <c r="A1806">
        <v>6610058</v>
      </c>
      <c r="B1806">
        <v>0</v>
      </c>
      <c r="C1806">
        <v>10</v>
      </c>
      <c r="D1806" t="s">
        <v>203</v>
      </c>
      <c r="E1806" t="s">
        <v>1324</v>
      </c>
      <c r="F1806" t="s">
        <v>310</v>
      </c>
      <c r="G1806" t="s">
        <v>5533</v>
      </c>
      <c r="H1806">
        <v>3</v>
      </c>
      <c r="I1806">
        <v>1</v>
      </c>
      <c r="J1806">
        <v>0</v>
      </c>
      <c r="K1806">
        <v>3</v>
      </c>
      <c r="L1806" t="s">
        <v>355</v>
      </c>
      <c r="M1806">
        <v>0</v>
      </c>
      <c r="N1806" s="16">
        <v>45889</v>
      </c>
      <c r="O1806" s="16">
        <v>45889</v>
      </c>
      <c r="Q1806" t="s">
        <v>126</v>
      </c>
      <c r="R1806" t="s">
        <v>391</v>
      </c>
      <c r="S1806">
        <v>10014657</v>
      </c>
      <c r="T1806" t="s">
        <v>126</v>
      </c>
      <c r="AE1806">
        <v>0</v>
      </c>
      <c r="AG1806">
        <v>0</v>
      </c>
      <c r="AI1806" t="s">
        <v>360</v>
      </c>
      <c r="AM1806">
        <v>0</v>
      </c>
      <c r="AN1806">
        <v>4.7615740740740001E-2</v>
      </c>
      <c r="AO1806">
        <v>0</v>
      </c>
      <c r="AP1806">
        <v>0</v>
      </c>
      <c r="AQ1806">
        <v>1001866220</v>
      </c>
      <c r="AR1806">
        <v>5134452</v>
      </c>
      <c r="AS1806">
        <v>2</v>
      </c>
    </row>
    <row r="1807" spans="1:45" x14ac:dyDescent="0.35">
      <c r="A1807">
        <v>6610059</v>
      </c>
      <c r="B1807">
        <v>0</v>
      </c>
      <c r="C1807">
        <v>10</v>
      </c>
      <c r="D1807" t="s">
        <v>203</v>
      </c>
      <c r="E1807" t="s">
        <v>1324</v>
      </c>
      <c r="F1807" t="s">
        <v>310</v>
      </c>
      <c r="G1807" t="s">
        <v>5532</v>
      </c>
      <c r="H1807">
        <v>4</v>
      </c>
      <c r="I1807">
        <v>1</v>
      </c>
      <c r="J1807">
        <v>0</v>
      </c>
      <c r="K1807">
        <v>4</v>
      </c>
      <c r="L1807" t="s">
        <v>355</v>
      </c>
      <c r="M1807">
        <v>0</v>
      </c>
      <c r="N1807" s="16">
        <v>45889</v>
      </c>
      <c r="O1807" s="16">
        <v>45889</v>
      </c>
      <c r="Q1807" t="s">
        <v>128</v>
      </c>
      <c r="R1807" t="s">
        <v>390</v>
      </c>
      <c r="S1807">
        <v>10014594</v>
      </c>
      <c r="T1807" t="s">
        <v>128</v>
      </c>
      <c r="AE1807">
        <v>0</v>
      </c>
      <c r="AG1807">
        <v>0</v>
      </c>
      <c r="AI1807" t="s">
        <v>360</v>
      </c>
      <c r="AM1807">
        <v>0</v>
      </c>
      <c r="AN1807">
        <v>9.5243055555559994E-2</v>
      </c>
      <c r="AO1807">
        <v>0</v>
      </c>
      <c r="AP1807">
        <v>0</v>
      </c>
      <c r="AQ1807">
        <v>1001866221</v>
      </c>
      <c r="AR1807">
        <v>5134453</v>
      </c>
      <c r="AS1807">
        <v>2</v>
      </c>
    </row>
    <row r="1808" spans="1:45" x14ac:dyDescent="0.35">
      <c r="A1808">
        <v>6610060</v>
      </c>
      <c r="B1808">
        <v>0</v>
      </c>
      <c r="C1808">
        <v>10</v>
      </c>
      <c r="D1808" t="s">
        <v>203</v>
      </c>
      <c r="E1808" t="s">
        <v>1324</v>
      </c>
      <c r="F1808" t="s">
        <v>310</v>
      </c>
      <c r="G1808" t="s">
        <v>5531</v>
      </c>
      <c r="H1808">
        <v>6</v>
      </c>
      <c r="I1808">
        <v>2</v>
      </c>
      <c r="J1808">
        <v>0</v>
      </c>
      <c r="K1808">
        <v>3</v>
      </c>
      <c r="L1808" t="s">
        <v>355</v>
      </c>
      <c r="M1808">
        <v>0</v>
      </c>
      <c r="N1808" s="16">
        <v>45858</v>
      </c>
      <c r="O1808" s="16">
        <v>45858</v>
      </c>
      <c r="Q1808" t="s">
        <v>165</v>
      </c>
      <c r="R1808" t="s">
        <v>273</v>
      </c>
      <c r="S1808">
        <v>10017653</v>
      </c>
      <c r="T1808" t="s">
        <v>272</v>
      </c>
      <c r="AE1808">
        <v>0</v>
      </c>
      <c r="AF1808" s="16"/>
      <c r="AG1808">
        <v>0</v>
      </c>
      <c r="AI1808" t="s">
        <v>360</v>
      </c>
      <c r="AM1808">
        <v>0</v>
      </c>
      <c r="AN1808">
        <v>9.5243055555559994E-2</v>
      </c>
      <c r="AO1808">
        <v>0</v>
      </c>
      <c r="AP1808">
        <v>0</v>
      </c>
      <c r="AQ1808">
        <v>1001866222</v>
      </c>
      <c r="AR1808">
        <v>5134454</v>
      </c>
      <c r="AS1808">
        <v>2</v>
      </c>
    </row>
    <row r="1809" spans="1:45" x14ac:dyDescent="0.35">
      <c r="A1809">
        <v>6610081</v>
      </c>
      <c r="B1809">
        <v>0</v>
      </c>
      <c r="C1809">
        <v>10</v>
      </c>
      <c r="D1809" t="s">
        <v>203</v>
      </c>
      <c r="E1809" t="s">
        <v>1324</v>
      </c>
      <c r="F1809" t="s">
        <v>310</v>
      </c>
      <c r="G1809" t="s">
        <v>5530</v>
      </c>
      <c r="H1809">
        <v>6</v>
      </c>
      <c r="I1809">
        <v>2</v>
      </c>
      <c r="J1809">
        <v>0</v>
      </c>
      <c r="K1809">
        <v>3</v>
      </c>
      <c r="L1809" t="s">
        <v>355</v>
      </c>
      <c r="M1809">
        <v>0</v>
      </c>
      <c r="N1809" s="16">
        <v>45889</v>
      </c>
      <c r="O1809" s="16">
        <v>45889</v>
      </c>
      <c r="Q1809" t="s">
        <v>176</v>
      </c>
      <c r="R1809" t="s">
        <v>275</v>
      </c>
      <c r="S1809">
        <v>10014596</v>
      </c>
      <c r="T1809" t="s">
        <v>274</v>
      </c>
      <c r="AE1809">
        <v>0</v>
      </c>
      <c r="AG1809">
        <v>0</v>
      </c>
      <c r="AI1809" t="s">
        <v>358</v>
      </c>
      <c r="AM1809">
        <v>0.29166666666667002</v>
      </c>
      <c r="AN1809">
        <v>0.39583333333332998</v>
      </c>
      <c r="AO1809">
        <v>0</v>
      </c>
      <c r="AP1809">
        <v>0</v>
      </c>
      <c r="AQ1809">
        <v>1001866199</v>
      </c>
      <c r="AR1809">
        <v>5134321</v>
      </c>
      <c r="AS1809">
        <v>4</v>
      </c>
    </row>
    <row r="1810" spans="1:45" x14ac:dyDescent="0.35">
      <c r="A1810">
        <v>6610082</v>
      </c>
      <c r="B1810">
        <v>0</v>
      </c>
      <c r="C1810">
        <v>10</v>
      </c>
      <c r="D1810" t="s">
        <v>203</v>
      </c>
      <c r="E1810" t="s">
        <v>1324</v>
      </c>
      <c r="F1810" t="s">
        <v>310</v>
      </c>
      <c r="G1810" t="s">
        <v>5529</v>
      </c>
      <c r="H1810">
        <v>5</v>
      </c>
      <c r="I1810">
        <v>1</v>
      </c>
      <c r="J1810">
        <v>0</v>
      </c>
      <c r="K1810">
        <v>5</v>
      </c>
      <c r="L1810" t="s">
        <v>355</v>
      </c>
      <c r="M1810">
        <v>0</v>
      </c>
      <c r="N1810" s="16">
        <v>45889</v>
      </c>
      <c r="O1810" s="16">
        <v>45889</v>
      </c>
      <c r="Q1810" t="s">
        <v>176</v>
      </c>
      <c r="R1810" t="s">
        <v>275</v>
      </c>
      <c r="S1810">
        <v>10014596</v>
      </c>
      <c r="T1810" t="s">
        <v>274</v>
      </c>
      <c r="AE1810">
        <v>0</v>
      </c>
      <c r="AG1810">
        <v>0</v>
      </c>
      <c r="AI1810" t="s">
        <v>360</v>
      </c>
      <c r="AM1810">
        <v>0</v>
      </c>
      <c r="AN1810">
        <v>0</v>
      </c>
      <c r="AO1810">
        <v>0</v>
      </c>
      <c r="AP1810">
        <v>0</v>
      </c>
      <c r="AQ1810">
        <v>1001866338</v>
      </c>
      <c r="AR1810">
        <v>5134425</v>
      </c>
      <c r="AS1810">
        <v>2</v>
      </c>
    </row>
    <row r="1811" spans="1:45" x14ac:dyDescent="0.35">
      <c r="A1811">
        <v>6610083</v>
      </c>
      <c r="B1811">
        <v>0</v>
      </c>
      <c r="C1811">
        <v>10</v>
      </c>
      <c r="D1811" t="s">
        <v>203</v>
      </c>
      <c r="E1811" t="s">
        <v>1324</v>
      </c>
      <c r="F1811" t="s">
        <v>310</v>
      </c>
      <c r="G1811" t="s">
        <v>5528</v>
      </c>
      <c r="H1811">
        <v>16</v>
      </c>
      <c r="I1811">
        <v>2</v>
      </c>
      <c r="J1811">
        <v>0</v>
      </c>
      <c r="K1811">
        <v>8</v>
      </c>
      <c r="L1811" t="s">
        <v>355</v>
      </c>
      <c r="M1811">
        <v>0</v>
      </c>
      <c r="N1811" s="16">
        <v>45889</v>
      </c>
      <c r="O1811" s="16">
        <v>45889</v>
      </c>
      <c r="Q1811" t="s">
        <v>176</v>
      </c>
      <c r="R1811" t="s">
        <v>275</v>
      </c>
      <c r="S1811">
        <v>10014596</v>
      </c>
      <c r="T1811" t="s">
        <v>274</v>
      </c>
      <c r="AE1811">
        <v>0</v>
      </c>
      <c r="AG1811">
        <v>0</v>
      </c>
      <c r="AI1811" t="s">
        <v>360</v>
      </c>
      <c r="AM1811">
        <v>0</v>
      </c>
      <c r="AN1811">
        <v>7.1423611111109994E-2</v>
      </c>
      <c r="AO1811">
        <v>0</v>
      </c>
      <c r="AP1811">
        <v>0</v>
      </c>
      <c r="AQ1811">
        <v>1001866339</v>
      </c>
      <c r="AR1811">
        <v>5134426</v>
      </c>
      <c r="AS1811">
        <v>2</v>
      </c>
    </row>
    <row r="1812" spans="1:45" x14ac:dyDescent="0.35">
      <c r="A1812">
        <v>6610084</v>
      </c>
      <c r="B1812">
        <v>0</v>
      </c>
      <c r="C1812">
        <v>10</v>
      </c>
      <c r="D1812" t="s">
        <v>203</v>
      </c>
      <c r="E1812" t="s">
        <v>1324</v>
      </c>
      <c r="F1812" t="s">
        <v>310</v>
      </c>
      <c r="G1812" t="s">
        <v>5527</v>
      </c>
      <c r="H1812">
        <v>6</v>
      </c>
      <c r="I1812">
        <v>2</v>
      </c>
      <c r="J1812">
        <v>0</v>
      </c>
      <c r="K1812">
        <v>3</v>
      </c>
      <c r="L1812" t="s">
        <v>355</v>
      </c>
      <c r="M1812">
        <v>0</v>
      </c>
      <c r="N1812" s="16">
        <v>45870</v>
      </c>
      <c r="O1812" s="16">
        <v>45870</v>
      </c>
      <c r="Q1812" t="s">
        <v>176</v>
      </c>
      <c r="R1812" t="s">
        <v>275</v>
      </c>
      <c r="S1812">
        <v>10014596</v>
      </c>
      <c r="T1812" t="s">
        <v>274</v>
      </c>
      <c r="AE1812">
        <v>0</v>
      </c>
      <c r="AF1812" s="16"/>
      <c r="AG1812">
        <v>0</v>
      </c>
      <c r="AI1812" t="s">
        <v>360</v>
      </c>
      <c r="AM1812">
        <v>0</v>
      </c>
      <c r="AN1812">
        <v>0.14285879629629999</v>
      </c>
      <c r="AO1812">
        <v>0</v>
      </c>
      <c r="AP1812">
        <v>0</v>
      </c>
      <c r="AQ1812">
        <v>1001866340</v>
      </c>
      <c r="AR1812">
        <v>5134427</v>
      </c>
      <c r="AS1812">
        <v>2</v>
      </c>
    </row>
    <row r="1813" spans="1:45" x14ac:dyDescent="0.35">
      <c r="A1813">
        <v>6610085</v>
      </c>
      <c r="B1813">
        <v>0</v>
      </c>
      <c r="C1813">
        <v>10</v>
      </c>
      <c r="D1813" t="s">
        <v>203</v>
      </c>
      <c r="E1813" t="s">
        <v>1324</v>
      </c>
      <c r="F1813" t="s">
        <v>310</v>
      </c>
      <c r="G1813" t="s">
        <v>5526</v>
      </c>
      <c r="H1813">
        <v>8</v>
      </c>
      <c r="I1813">
        <v>2</v>
      </c>
      <c r="J1813">
        <v>0</v>
      </c>
      <c r="K1813">
        <v>4</v>
      </c>
      <c r="L1813" t="s">
        <v>355</v>
      </c>
      <c r="M1813">
        <v>0</v>
      </c>
      <c r="N1813" s="16">
        <v>45889</v>
      </c>
      <c r="O1813" s="16">
        <v>45889</v>
      </c>
      <c r="Q1813" t="s">
        <v>165</v>
      </c>
      <c r="R1813" t="s">
        <v>273</v>
      </c>
      <c r="S1813">
        <v>10017653</v>
      </c>
      <c r="T1813" t="s">
        <v>272</v>
      </c>
      <c r="AE1813">
        <v>0</v>
      </c>
      <c r="AF1813" s="16"/>
      <c r="AG1813">
        <v>0</v>
      </c>
      <c r="AI1813" t="s">
        <v>360</v>
      </c>
      <c r="AM1813">
        <v>0</v>
      </c>
      <c r="AN1813">
        <v>4.7615740740740001E-2</v>
      </c>
      <c r="AO1813">
        <v>0</v>
      </c>
      <c r="AP1813">
        <v>0</v>
      </c>
      <c r="AQ1813">
        <v>1001866342</v>
      </c>
      <c r="AR1813">
        <v>5134429</v>
      </c>
      <c r="AS1813">
        <v>2</v>
      </c>
    </row>
    <row r="1814" spans="1:45" x14ac:dyDescent="0.35">
      <c r="A1814">
        <v>6610474</v>
      </c>
      <c r="B1814">
        <v>0</v>
      </c>
      <c r="C1814">
        <v>10</v>
      </c>
      <c r="D1814" t="s">
        <v>138</v>
      </c>
      <c r="E1814" t="s">
        <v>1324</v>
      </c>
      <c r="F1814" t="s">
        <v>310</v>
      </c>
      <c r="G1814" t="s">
        <v>5525</v>
      </c>
      <c r="H1814">
        <v>0</v>
      </c>
      <c r="I1814">
        <v>0</v>
      </c>
      <c r="J1814">
        <v>0</v>
      </c>
      <c r="K1814">
        <v>0</v>
      </c>
      <c r="L1814" t="s">
        <v>355</v>
      </c>
      <c r="M1814">
        <v>0</v>
      </c>
      <c r="N1814" s="16">
        <v>45839</v>
      </c>
      <c r="O1814" s="16">
        <v>45839</v>
      </c>
      <c r="Q1814" t="s">
        <v>185</v>
      </c>
      <c r="R1814" t="s">
        <v>322</v>
      </c>
      <c r="S1814">
        <v>10014727</v>
      </c>
      <c r="T1814" t="s">
        <v>321</v>
      </c>
      <c r="AE1814">
        <v>0</v>
      </c>
      <c r="AG1814">
        <v>0</v>
      </c>
      <c r="AI1814" t="s">
        <v>360</v>
      </c>
      <c r="AM1814">
        <v>0</v>
      </c>
      <c r="AN1814">
        <v>9.5243055555559994E-2</v>
      </c>
      <c r="AO1814">
        <v>0</v>
      </c>
      <c r="AP1814">
        <v>0</v>
      </c>
      <c r="AQ1814">
        <v>1001866343</v>
      </c>
      <c r="AR1814">
        <v>5134430</v>
      </c>
      <c r="AS1814">
        <v>2</v>
      </c>
    </row>
    <row r="1815" spans="1:45" x14ac:dyDescent="0.35">
      <c r="A1815">
        <v>6610479</v>
      </c>
      <c r="B1815">
        <v>0</v>
      </c>
      <c r="C1815">
        <v>10</v>
      </c>
      <c r="D1815" t="s">
        <v>203</v>
      </c>
      <c r="E1815" t="s">
        <v>1324</v>
      </c>
      <c r="F1815" t="s">
        <v>310</v>
      </c>
      <c r="G1815" t="s">
        <v>5524</v>
      </c>
      <c r="H1815">
        <v>15</v>
      </c>
      <c r="I1815">
        <v>3</v>
      </c>
      <c r="J1815">
        <v>0</v>
      </c>
      <c r="K1815">
        <v>5</v>
      </c>
      <c r="L1815" t="s">
        <v>355</v>
      </c>
      <c r="M1815">
        <v>0</v>
      </c>
      <c r="N1815" s="16">
        <v>45873</v>
      </c>
      <c r="O1815" s="16">
        <v>45873</v>
      </c>
      <c r="Q1815" t="s">
        <v>159</v>
      </c>
      <c r="R1815" t="s">
        <v>398</v>
      </c>
      <c r="S1815">
        <v>10014599</v>
      </c>
      <c r="T1815" t="s">
        <v>159</v>
      </c>
      <c r="AE1815">
        <v>0</v>
      </c>
      <c r="AG1815">
        <v>0</v>
      </c>
      <c r="AI1815" t="s">
        <v>360</v>
      </c>
      <c r="AM1815">
        <v>0</v>
      </c>
      <c r="AN1815">
        <v>9.5243055555559994E-2</v>
      </c>
      <c r="AO1815">
        <v>0</v>
      </c>
      <c r="AP1815">
        <v>0</v>
      </c>
      <c r="AQ1815">
        <v>1001866344</v>
      </c>
      <c r="AR1815">
        <v>5134431</v>
      </c>
      <c r="AS1815">
        <v>2</v>
      </c>
    </row>
    <row r="1816" spans="1:45" x14ac:dyDescent="0.35">
      <c r="A1816">
        <v>6610502</v>
      </c>
      <c r="B1816">
        <v>0</v>
      </c>
      <c r="C1816">
        <v>10</v>
      </c>
      <c r="D1816" t="s">
        <v>361</v>
      </c>
      <c r="E1816" t="s">
        <v>359</v>
      </c>
      <c r="F1816" t="s">
        <v>310</v>
      </c>
      <c r="G1816" t="s">
        <v>5523</v>
      </c>
      <c r="H1816">
        <v>48</v>
      </c>
      <c r="I1816">
        <v>4</v>
      </c>
      <c r="J1816">
        <v>0</v>
      </c>
      <c r="K1816">
        <v>12</v>
      </c>
      <c r="L1816" t="s">
        <v>355</v>
      </c>
      <c r="M1816">
        <v>0</v>
      </c>
      <c r="N1816" s="16">
        <v>45834</v>
      </c>
      <c r="O1816" s="16">
        <v>45834</v>
      </c>
      <c r="Q1816" t="s">
        <v>159</v>
      </c>
      <c r="R1816" t="s">
        <v>398</v>
      </c>
      <c r="S1816">
        <v>10014599</v>
      </c>
      <c r="T1816" t="s">
        <v>159</v>
      </c>
      <c r="AE1816">
        <v>0</v>
      </c>
      <c r="AG1816">
        <v>0</v>
      </c>
      <c r="AI1816" t="s">
        <v>360</v>
      </c>
      <c r="AM1816">
        <v>0</v>
      </c>
      <c r="AN1816">
        <v>9.5243055555559994E-2</v>
      </c>
      <c r="AO1816">
        <v>0</v>
      </c>
      <c r="AP1816">
        <v>0</v>
      </c>
      <c r="AQ1816">
        <v>1001866346</v>
      </c>
      <c r="AR1816">
        <v>5134433</v>
      </c>
      <c r="AS1816">
        <v>2</v>
      </c>
    </row>
    <row r="1817" spans="1:45" x14ac:dyDescent="0.35">
      <c r="A1817">
        <v>6610503</v>
      </c>
      <c r="B1817">
        <v>0</v>
      </c>
      <c r="C1817">
        <v>10</v>
      </c>
      <c r="D1817" t="s">
        <v>203</v>
      </c>
      <c r="E1817" t="s">
        <v>1324</v>
      </c>
      <c r="F1817" t="s">
        <v>310</v>
      </c>
      <c r="G1817" t="s">
        <v>5522</v>
      </c>
      <c r="H1817">
        <v>6</v>
      </c>
      <c r="I1817">
        <v>2</v>
      </c>
      <c r="J1817">
        <v>0</v>
      </c>
      <c r="K1817">
        <v>3</v>
      </c>
      <c r="L1817" t="s">
        <v>355</v>
      </c>
      <c r="M1817">
        <v>0</v>
      </c>
      <c r="N1817" s="16">
        <v>45839</v>
      </c>
      <c r="O1817" s="16">
        <v>45839</v>
      </c>
      <c r="Q1817" t="s">
        <v>201</v>
      </c>
      <c r="R1817" t="s">
        <v>334</v>
      </c>
      <c r="S1817">
        <v>10014602</v>
      </c>
      <c r="T1817" t="s">
        <v>201</v>
      </c>
      <c r="AE1817">
        <v>0</v>
      </c>
      <c r="AG1817">
        <v>0</v>
      </c>
      <c r="AI1817" t="s">
        <v>360</v>
      </c>
      <c r="AM1817">
        <v>0</v>
      </c>
      <c r="AN1817">
        <v>9.5243055555559994E-2</v>
      </c>
      <c r="AO1817">
        <v>0</v>
      </c>
      <c r="AP1817">
        <v>0</v>
      </c>
      <c r="AQ1817">
        <v>1001866347</v>
      </c>
      <c r="AR1817">
        <v>5134434</v>
      </c>
      <c r="AS1817">
        <v>2</v>
      </c>
    </row>
    <row r="1818" spans="1:45" x14ac:dyDescent="0.35">
      <c r="A1818">
        <v>6610505</v>
      </c>
      <c r="B1818">
        <v>0</v>
      </c>
      <c r="C1818">
        <v>10</v>
      </c>
      <c r="D1818" t="s">
        <v>203</v>
      </c>
      <c r="E1818" t="s">
        <v>1324</v>
      </c>
      <c r="F1818" t="s">
        <v>310</v>
      </c>
      <c r="G1818" t="s">
        <v>5521</v>
      </c>
      <c r="H1818">
        <v>6</v>
      </c>
      <c r="I1818">
        <v>2</v>
      </c>
      <c r="J1818">
        <v>0</v>
      </c>
      <c r="K1818">
        <v>3</v>
      </c>
      <c r="L1818" t="s">
        <v>355</v>
      </c>
      <c r="M1818">
        <v>0</v>
      </c>
      <c r="N1818" s="16">
        <v>45839</v>
      </c>
      <c r="O1818" s="16">
        <v>45839</v>
      </c>
      <c r="Q1818" t="s">
        <v>201</v>
      </c>
      <c r="R1818" t="s">
        <v>334</v>
      </c>
      <c r="S1818">
        <v>10014602</v>
      </c>
      <c r="T1818" t="s">
        <v>201</v>
      </c>
      <c r="AE1818">
        <v>0</v>
      </c>
      <c r="AG1818">
        <v>0</v>
      </c>
      <c r="AI1818" t="s">
        <v>363</v>
      </c>
      <c r="AM1818">
        <v>0.29166666666667002</v>
      </c>
      <c r="AN1818">
        <v>0.39583333333332998</v>
      </c>
      <c r="AO1818">
        <v>0</v>
      </c>
      <c r="AP1818">
        <v>0</v>
      </c>
      <c r="AQ1818">
        <v>1001866348</v>
      </c>
      <c r="AR1818">
        <v>5134435</v>
      </c>
      <c r="AS1818">
        <v>3</v>
      </c>
    </row>
    <row r="1819" spans="1:45" x14ac:dyDescent="0.35">
      <c r="A1819">
        <v>6610506</v>
      </c>
      <c r="B1819">
        <v>0</v>
      </c>
      <c r="C1819">
        <v>10</v>
      </c>
      <c r="D1819" t="s">
        <v>203</v>
      </c>
      <c r="E1819" t="s">
        <v>1324</v>
      </c>
      <c r="F1819" t="s">
        <v>310</v>
      </c>
      <c r="G1819" t="s">
        <v>5520</v>
      </c>
      <c r="H1819">
        <v>1</v>
      </c>
      <c r="I1819">
        <v>1</v>
      </c>
      <c r="J1819">
        <v>0</v>
      </c>
      <c r="K1819">
        <v>1</v>
      </c>
      <c r="L1819" t="s">
        <v>355</v>
      </c>
      <c r="M1819">
        <v>0</v>
      </c>
      <c r="N1819" s="16">
        <v>45839</v>
      </c>
      <c r="O1819" s="16">
        <v>45839</v>
      </c>
      <c r="Q1819" t="s">
        <v>201</v>
      </c>
      <c r="R1819" t="s">
        <v>334</v>
      </c>
      <c r="S1819">
        <v>10014602</v>
      </c>
      <c r="T1819" t="s">
        <v>201</v>
      </c>
      <c r="AE1819">
        <v>0</v>
      </c>
      <c r="AG1819">
        <v>0</v>
      </c>
      <c r="AI1819" t="s">
        <v>360</v>
      </c>
      <c r="AM1819">
        <v>0</v>
      </c>
      <c r="AN1819">
        <v>0.23809027777778</v>
      </c>
      <c r="AO1819">
        <v>0</v>
      </c>
      <c r="AP1819">
        <v>0</v>
      </c>
      <c r="AQ1819">
        <v>1001866384</v>
      </c>
      <c r="AR1819">
        <v>5134441</v>
      </c>
      <c r="AS1819">
        <v>2</v>
      </c>
    </row>
    <row r="1820" spans="1:45" x14ac:dyDescent="0.35">
      <c r="A1820">
        <v>6610507</v>
      </c>
      <c r="B1820">
        <v>0</v>
      </c>
      <c r="C1820">
        <v>10</v>
      </c>
      <c r="D1820" t="s">
        <v>203</v>
      </c>
      <c r="E1820" t="s">
        <v>1324</v>
      </c>
      <c r="F1820" t="s">
        <v>310</v>
      </c>
      <c r="G1820" t="s">
        <v>5519</v>
      </c>
      <c r="H1820">
        <v>4</v>
      </c>
      <c r="I1820">
        <v>2</v>
      </c>
      <c r="J1820">
        <v>0</v>
      </c>
      <c r="K1820">
        <v>2</v>
      </c>
      <c r="L1820" t="s">
        <v>355</v>
      </c>
      <c r="M1820">
        <v>0</v>
      </c>
      <c r="N1820" s="16">
        <v>45839</v>
      </c>
      <c r="O1820" s="16">
        <v>45839</v>
      </c>
      <c r="Q1820" t="s">
        <v>201</v>
      </c>
      <c r="R1820" t="s">
        <v>334</v>
      </c>
      <c r="S1820">
        <v>10014602</v>
      </c>
      <c r="T1820" t="s">
        <v>201</v>
      </c>
      <c r="AE1820">
        <v>0</v>
      </c>
      <c r="AG1820">
        <v>0</v>
      </c>
      <c r="AI1820" t="s">
        <v>363</v>
      </c>
      <c r="AM1820">
        <v>0</v>
      </c>
      <c r="AN1820">
        <v>0.47619212962962998</v>
      </c>
      <c r="AO1820">
        <v>0</v>
      </c>
      <c r="AP1820">
        <v>0</v>
      </c>
      <c r="AQ1820">
        <v>1001866580</v>
      </c>
      <c r="AR1820">
        <v>5134663</v>
      </c>
      <c r="AS1820">
        <v>3</v>
      </c>
    </row>
    <row r="1821" spans="1:45" x14ac:dyDescent="0.35">
      <c r="A1821">
        <v>6610508</v>
      </c>
      <c r="B1821">
        <v>0</v>
      </c>
      <c r="C1821">
        <v>10</v>
      </c>
      <c r="D1821" t="s">
        <v>203</v>
      </c>
      <c r="E1821" t="s">
        <v>1324</v>
      </c>
      <c r="F1821" t="s">
        <v>310</v>
      </c>
      <c r="G1821" t="s">
        <v>5518</v>
      </c>
      <c r="H1821">
        <v>8</v>
      </c>
      <c r="I1821">
        <v>2</v>
      </c>
      <c r="J1821">
        <v>0</v>
      </c>
      <c r="K1821">
        <v>4</v>
      </c>
      <c r="L1821" t="s">
        <v>355</v>
      </c>
      <c r="M1821">
        <v>0</v>
      </c>
      <c r="N1821" s="16">
        <v>45839</v>
      </c>
      <c r="O1821" s="16">
        <v>45839</v>
      </c>
      <c r="Q1821" t="s">
        <v>201</v>
      </c>
      <c r="R1821" t="s">
        <v>334</v>
      </c>
      <c r="S1821">
        <v>10014602</v>
      </c>
      <c r="T1821" t="s">
        <v>201</v>
      </c>
      <c r="AE1821">
        <v>0</v>
      </c>
      <c r="AG1821">
        <v>0</v>
      </c>
      <c r="AI1821" t="s">
        <v>363</v>
      </c>
      <c r="AM1821">
        <v>0</v>
      </c>
      <c r="AN1821">
        <v>9.5243055555559994E-2</v>
      </c>
      <c r="AO1821">
        <v>0</v>
      </c>
      <c r="AP1821">
        <v>0</v>
      </c>
      <c r="AQ1821">
        <v>1001866621</v>
      </c>
      <c r="AR1821">
        <v>5134705</v>
      </c>
      <c r="AS1821">
        <v>3</v>
      </c>
    </row>
    <row r="1822" spans="1:45" x14ac:dyDescent="0.35">
      <c r="A1822">
        <v>6610509</v>
      </c>
      <c r="B1822">
        <v>0</v>
      </c>
      <c r="C1822">
        <v>10</v>
      </c>
      <c r="D1822" t="s">
        <v>203</v>
      </c>
      <c r="E1822" t="s">
        <v>1324</v>
      </c>
      <c r="F1822" t="s">
        <v>310</v>
      </c>
      <c r="G1822" t="s">
        <v>5517</v>
      </c>
      <c r="H1822">
        <v>8</v>
      </c>
      <c r="I1822">
        <v>2</v>
      </c>
      <c r="J1822">
        <v>0</v>
      </c>
      <c r="K1822">
        <v>4</v>
      </c>
      <c r="L1822" t="s">
        <v>355</v>
      </c>
      <c r="M1822">
        <v>0</v>
      </c>
      <c r="N1822" s="16">
        <v>45839</v>
      </c>
      <c r="O1822" s="16">
        <v>45839</v>
      </c>
      <c r="Q1822" t="s">
        <v>201</v>
      </c>
      <c r="R1822" t="s">
        <v>334</v>
      </c>
      <c r="S1822">
        <v>10014602</v>
      </c>
      <c r="T1822" t="s">
        <v>201</v>
      </c>
      <c r="AE1822">
        <v>0</v>
      </c>
      <c r="AG1822">
        <v>0</v>
      </c>
      <c r="AI1822" t="s">
        <v>360</v>
      </c>
      <c r="AM1822">
        <v>0</v>
      </c>
      <c r="AN1822">
        <v>0</v>
      </c>
      <c r="AO1822">
        <v>0</v>
      </c>
      <c r="AP1822">
        <v>0</v>
      </c>
      <c r="AQ1822">
        <v>1001866643</v>
      </c>
      <c r="AR1822">
        <v>5134732</v>
      </c>
      <c r="AS1822">
        <v>2</v>
      </c>
    </row>
    <row r="1823" spans="1:45" x14ac:dyDescent="0.35">
      <c r="A1823">
        <v>6610510</v>
      </c>
      <c r="B1823">
        <v>0</v>
      </c>
      <c r="C1823">
        <v>10</v>
      </c>
      <c r="D1823" t="s">
        <v>203</v>
      </c>
      <c r="E1823" t="s">
        <v>1324</v>
      </c>
      <c r="F1823" t="s">
        <v>310</v>
      </c>
      <c r="G1823" t="s">
        <v>5516</v>
      </c>
      <c r="H1823">
        <v>6</v>
      </c>
      <c r="I1823">
        <v>2</v>
      </c>
      <c r="J1823">
        <v>0</v>
      </c>
      <c r="K1823">
        <v>3</v>
      </c>
      <c r="L1823" t="s">
        <v>355</v>
      </c>
      <c r="M1823">
        <v>0</v>
      </c>
      <c r="N1823" s="16">
        <v>45839</v>
      </c>
      <c r="O1823" s="16">
        <v>45839</v>
      </c>
      <c r="Q1823" t="s">
        <v>201</v>
      </c>
      <c r="R1823" t="s">
        <v>334</v>
      </c>
      <c r="S1823">
        <v>10014602</v>
      </c>
      <c r="T1823" t="s">
        <v>201</v>
      </c>
      <c r="AE1823">
        <v>0</v>
      </c>
      <c r="AG1823">
        <v>0</v>
      </c>
      <c r="AI1823" t="s">
        <v>360</v>
      </c>
      <c r="AM1823">
        <v>0</v>
      </c>
      <c r="AN1823">
        <v>0.14285879629629999</v>
      </c>
      <c r="AO1823">
        <v>0</v>
      </c>
      <c r="AP1823">
        <v>0</v>
      </c>
      <c r="AQ1823">
        <v>1001866956</v>
      </c>
      <c r="AR1823">
        <v>5135254</v>
      </c>
      <c r="AS1823">
        <v>2</v>
      </c>
    </row>
    <row r="1824" spans="1:45" x14ac:dyDescent="0.35">
      <c r="A1824">
        <v>6610511</v>
      </c>
      <c r="B1824">
        <v>0</v>
      </c>
      <c r="C1824">
        <v>10</v>
      </c>
      <c r="D1824" t="s">
        <v>203</v>
      </c>
      <c r="E1824" t="s">
        <v>1324</v>
      </c>
      <c r="F1824" t="s">
        <v>310</v>
      </c>
      <c r="G1824" t="s">
        <v>5515</v>
      </c>
      <c r="H1824">
        <v>6</v>
      </c>
      <c r="I1824">
        <v>2</v>
      </c>
      <c r="J1824">
        <v>0</v>
      </c>
      <c r="K1824">
        <v>3</v>
      </c>
      <c r="L1824" t="s">
        <v>355</v>
      </c>
      <c r="M1824">
        <v>0</v>
      </c>
      <c r="N1824" s="16">
        <v>45839</v>
      </c>
      <c r="O1824" s="16">
        <v>45839</v>
      </c>
      <c r="Q1824" t="s">
        <v>201</v>
      </c>
      <c r="R1824" t="s">
        <v>334</v>
      </c>
      <c r="S1824">
        <v>10014602</v>
      </c>
      <c r="T1824" t="s">
        <v>201</v>
      </c>
      <c r="AE1824">
        <v>0</v>
      </c>
      <c r="AG1824">
        <v>0</v>
      </c>
      <c r="AI1824" t="s">
        <v>360</v>
      </c>
      <c r="AM1824">
        <v>0</v>
      </c>
      <c r="AN1824">
        <v>2.380787037037E-2</v>
      </c>
      <c r="AO1824">
        <v>0</v>
      </c>
      <c r="AP1824">
        <v>0</v>
      </c>
      <c r="AQ1824">
        <v>1001866958</v>
      </c>
      <c r="AR1824">
        <v>5135256</v>
      </c>
      <c r="AS1824">
        <v>2</v>
      </c>
    </row>
    <row r="1825" spans="1:45" x14ac:dyDescent="0.35">
      <c r="A1825">
        <v>6610513</v>
      </c>
      <c r="B1825">
        <v>0</v>
      </c>
      <c r="C1825">
        <v>10</v>
      </c>
      <c r="D1825" t="s">
        <v>371</v>
      </c>
      <c r="E1825" t="s">
        <v>1324</v>
      </c>
      <c r="F1825" t="s">
        <v>310</v>
      </c>
      <c r="G1825" t="s">
        <v>5514</v>
      </c>
      <c r="H1825">
        <v>3</v>
      </c>
      <c r="I1825">
        <v>1</v>
      </c>
      <c r="J1825">
        <v>0</v>
      </c>
      <c r="K1825">
        <v>3</v>
      </c>
      <c r="L1825" t="s">
        <v>355</v>
      </c>
      <c r="M1825">
        <v>0</v>
      </c>
      <c r="N1825" s="16">
        <v>45839</v>
      </c>
      <c r="O1825" s="16">
        <v>45839</v>
      </c>
      <c r="Q1825" t="s">
        <v>131</v>
      </c>
      <c r="R1825" t="s">
        <v>335</v>
      </c>
      <c r="S1825">
        <v>10014603</v>
      </c>
      <c r="T1825" t="s">
        <v>131</v>
      </c>
      <c r="AE1825">
        <v>0</v>
      </c>
      <c r="AG1825">
        <v>0</v>
      </c>
      <c r="AI1825" t="s">
        <v>360</v>
      </c>
      <c r="AM1825">
        <v>0</v>
      </c>
      <c r="AN1825">
        <v>9.5243055555559994E-2</v>
      </c>
      <c r="AO1825">
        <v>0</v>
      </c>
      <c r="AP1825">
        <v>0</v>
      </c>
      <c r="AQ1825">
        <v>1001866961</v>
      </c>
      <c r="AR1825">
        <v>5135260</v>
      </c>
      <c r="AS1825">
        <v>2</v>
      </c>
    </row>
    <row r="1826" spans="1:45" x14ac:dyDescent="0.35">
      <c r="A1826">
        <v>6610516</v>
      </c>
      <c r="B1826">
        <v>0</v>
      </c>
      <c r="C1826">
        <v>10</v>
      </c>
      <c r="D1826" t="s">
        <v>203</v>
      </c>
      <c r="E1826" t="s">
        <v>1324</v>
      </c>
      <c r="F1826" t="s">
        <v>310</v>
      </c>
      <c r="G1826" t="s">
        <v>5513</v>
      </c>
      <c r="H1826">
        <v>2</v>
      </c>
      <c r="I1826">
        <v>1</v>
      </c>
      <c r="J1826">
        <v>0</v>
      </c>
      <c r="K1826">
        <v>2</v>
      </c>
      <c r="L1826" t="s">
        <v>355</v>
      </c>
      <c r="M1826">
        <v>0</v>
      </c>
      <c r="N1826" s="16">
        <v>45839</v>
      </c>
      <c r="O1826" s="16">
        <v>45839</v>
      </c>
      <c r="Q1826" t="s">
        <v>158</v>
      </c>
      <c r="R1826" t="s">
        <v>397</v>
      </c>
      <c r="S1826">
        <v>10014604</v>
      </c>
      <c r="T1826" t="s">
        <v>158</v>
      </c>
      <c r="AE1826">
        <v>0</v>
      </c>
      <c r="AG1826">
        <v>0</v>
      </c>
      <c r="AI1826" t="s">
        <v>360</v>
      </c>
      <c r="AM1826">
        <v>0</v>
      </c>
      <c r="AN1826">
        <v>0.14285879629629999</v>
      </c>
      <c r="AO1826">
        <v>0</v>
      </c>
      <c r="AP1826">
        <v>0</v>
      </c>
      <c r="AQ1826">
        <v>1001866962</v>
      </c>
      <c r="AR1826">
        <v>5135261</v>
      </c>
      <c r="AS1826">
        <v>2</v>
      </c>
    </row>
    <row r="1827" spans="1:45" x14ac:dyDescent="0.35">
      <c r="A1827">
        <v>6610517</v>
      </c>
      <c r="B1827">
        <v>0</v>
      </c>
      <c r="C1827">
        <v>10</v>
      </c>
      <c r="D1827" t="s">
        <v>203</v>
      </c>
      <c r="E1827" t="s">
        <v>1324</v>
      </c>
      <c r="F1827" t="s">
        <v>310</v>
      </c>
      <c r="G1827" t="s">
        <v>5512</v>
      </c>
      <c r="H1827">
        <v>2</v>
      </c>
      <c r="I1827">
        <v>1</v>
      </c>
      <c r="J1827">
        <v>0</v>
      </c>
      <c r="K1827">
        <v>2</v>
      </c>
      <c r="L1827" t="s">
        <v>355</v>
      </c>
      <c r="M1827">
        <v>0</v>
      </c>
      <c r="N1827" s="16">
        <v>45839</v>
      </c>
      <c r="O1827" s="16">
        <v>45839</v>
      </c>
      <c r="Q1827" t="s">
        <v>158</v>
      </c>
      <c r="R1827" t="s">
        <v>397</v>
      </c>
      <c r="S1827">
        <v>10014604</v>
      </c>
      <c r="T1827" t="s">
        <v>158</v>
      </c>
      <c r="AE1827">
        <v>0</v>
      </c>
      <c r="AG1827">
        <v>0</v>
      </c>
      <c r="AI1827" t="s">
        <v>360</v>
      </c>
      <c r="AM1827">
        <v>0</v>
      </c>
      <c r="AN1827">
        <v>0.14285879629629999</v>
      </c>
      <c r="AO1827">
        <v>0</v>
      </c>
      <c r="AP1827">
        <v>0</v>
      </c>
      <c r="AQ1827">
        <v>1001866983</v>
      </c>
      <c r="AR1827">
        <v>5135262</v>
      </c>
      <c r="AS1827">
        <v>2</v>
      </c>
    </row>
    <row r="1828" spans="1:45" x14ac:dyDescent="0.35">
      <c r="A1828">
        <v>6610519</v>
      </c>
      <c r="B1828">
        <v>0</v>
      </c>
      <c r="C1828">
        <v>10</v>
      </c>
      <c r="D1828" t="s">
        <v>203</v>
      </c>
      <c r="E1828" t="s">
        <v>1324</v>
      </c>
      <c r="F1828" t="s">
        <v>310</v>
      </c>
      <c r="G1828" t="s">
        <v>5511</v>
      </c>
      <c r="H1828">
        <v>4</v>
      </c>
      <c r="I1828">
        <v>2</v>
      </c>
      <c r="J1828">
        <v>0</v>
      </c>
      <c r="K1828">
        <v>2</v>
      </c>
      <c r="L1828" t="s">
        <v>355</v>
      </c>
      <c r="M1828">
        <v>0</v>
      </c>
      <c r="N1828" s="16">
        <v>45839</v>
      </c>
      <c r="O1828" s="16">
        <v>45839</v>
      </c>
      <c r="Q1828" t="s">
        <v>158</v>
      </c>
      <c r="R1828" t="s">
        <v>397</v>
      </c>
      <c r="S1828">
        <v>10014604</v>
      </c>
      <c r="T1828" t="s">
        <v>158</v>
      </c>
      <c r="AE1828">
        <v>0</v>
      </c>
      <c r="AG1828">
        <v>0</v>
      </c>
      <c r="AI1828" t="s">
        <v>356</v>
      </c>
      <c r="AM1828">
        <v>0.29166666666667002</v>
      </c>
      <c r="AN1828">
        <v>0.39583333333332998</v>
      </c>
      <c r="AO1828">
        <v>0</v>
      </c>
      <c r="AP1828">
        <v>0</v>
      </c>
      <c r="AQ1828">
        <v>1001866992</v>
      </c>
      <c r="AR1828">
        <v>5135264</v>
      </c>
      <c r="AS1828">
        <v>1</v>
      </c>
    </row>
    <row r="1829" spans="1:45" x14ac:dyDescent="0.35">
      <c r="A1829">
        <v>6610542</v>
      </c>
      <c r="B1829">
        <v>0</v>
      </c>
      <c r="C1829">
        <v>10</v>
      </c>
      <c r="D1829" t="s">
        <v>203</v>
      </c>
      <c r="E1829" t="s">
        <v>1324</v>
      </c>
      <c r="F1829" t="s">
        <v>310</v>
      </c>
      <c r="G1829" t="s">
        <v>5510</v>
      </c>
      <c r="H1829">
        <v>3</v>
      </c>
      <c r="I1829">
        <v>1</v>
      </c>
      <c r="J1829">
        <v>0</v>
      </c>
      <c r="K1829">
        <v>3</v>
      </c>
      <c r="L1829" t="s">
        <v>355</v>
      </c>
      <c r="M1829">
        <v>0</v>
      </c>
      <c r="N1829" s="16">
        <v>45839</v>
      </c>
      <c r="O1829" s="16">
        <v>45839</v>
      </c>
      <c r="Q1829" t="s">
        <v>227</v>
      </c>
      <c r="R1829" t="s">
        <v>305</v>
      </c>
      <c r="S1829">
        <v>10014606</v>
      </c>
      <c r="T1829" t="s">
        <v>227</v>
      </c>
      <c r="AE1829">
        <v>0</v>
      </c>
      <c r="AG1829">
        <v>0</v>
      </c>
      <c r="AI1829" t="s">
        <v>363</v>
      </c>
      <c r="AM1829">
        <v>0</v>
      </c>
      <c r="AN1829">
        <v>0.23809027777778</v>
      </c>
      <c r="AO1829">
        <v>0</v>
      </c>
      <c r="AP1829">
        <v>0</v>
      </c>
      <c r="AQ1829">
        <v>1001867318</v>
      </c>
      <c r="AR1829">
        <v>5135584</v>
      </c>
      <c r="AS1829">
        <v>3</v>
      </c>
    </row>
    <row r="1830" spans="1:45" x14ac:dyDescent="0.35">
      <c r="A1830">
        <v>6610545</v>
      </c>
      <c r="B1830">
        <v>0</v>
      </c>
      <c r="C1830">
        <v>10</v>
      </c>
      <c r="D1830" t="s">
        <v>203</v>
      </c>
      <c r="E1830" t="s">
        <v>1324</v>
      </c>
      <c r="F1830" t="s">
        <v>310</v>
      </c>
      <c r="G1830" t="s">
        <v>3881</v>
      </c>
      <c r="H1830">
        <v>6</v>
      </c>
      <c r="I1830">
        <v>2</v>
      </c>
      <c r="J1830">
        <v>0</v>
      </c>
      <c r="K1830">
        <v>3</v>
      </c>
      <c r="L1830" t="s">
        <v>355</v>
      </c>
      <c r="M1830">
        <v>0</v>
      </c>
      <c r="N1830" s="16">
        <v>45839</v>
      </c>
      <c r="O1830" s="16">
        <v>45839</v>
      </c>
      <c r="Q1830" t="s">
        <v>227</v>
      </c>
      <c r="R1830" t="s">
        <v>305</v>
      </c>
      <c r="S1830">
        <v>10014606</v>
      </c>
      <c r="T1830" t="s">
        <v>227</v>
      </c>
      <c r="AE1830">
        <v>0</v>
      </c>
      <c r="AG1830">
        <v>0</v>
      </c>
      <c r="AI1830" t="s">
        <v>363</v>
      </c>
      <c r="AM1830">
        <v>0</v>
      </c>
      <c r="AN1830">
        <v>0.23809027777778</v>
      </c>
      <c r="AO1830">
        <v>0</v>
      </c>
      <c r="AP1830">
        <v>0</v>
      </c>
      <c r="AQ1830">
        <v>1001867319</v>
      </c>
      <c r="AR1830">
        <v>5135585</v>
      </c>
      <c r="AS1830">
        <v>3</v>
      </c>
    </row>
    <row r="1831" spans="1:45" x14ac:dyDescent="0.35">
      <c r="A1831">
        <v>6610546</v>
      </c>
      <c r="B1831">
        <v>0</v>
      </c>
      <c r="C1831">
        <v>10</v>
      </c>
      <c r="D1831" t="s">
        <v>203</v>
      </c>
      <c r="E1831" t="s">
        <v>1324</v>
      </c>
      <c r="F1831" t="s">
        <v>310</v>
      </c>
      <c r="G1831" t="s">
        <v>5509</v>
      </c>
      <c r="H1831">
        <v>1</v>
      </c>
      <c r="I1831">
        <v>1</v>
      </c>
      <c r="J1831">
        <v>0</v>
      </c>
      <c r="K1831">
        <v>1</v>
      </c>
      <c r="L1831" t="s">
        <v>355</v>
      </c>
      <c r="M1831">
        <v>0</v>
      </c>
      <c r="N1831" s="16">
        <v>45839</v>
      </c>
      <c r="O1831" s="16">
        <v>45839</v>
      </c>
      <c r="Q1831" t="s">
        <v>240</v>
      </c>
      <c r="R1831" t="s">
        <v>304</v>
      </c>
      <c r="S1831">
        <v>10014607</v>
      </c>
      <c r="T1831" t="s">
        <v>240</v>
      </c>
      <c r="AE1831">
        <v>0</v>
      </c>
      <c r="AG1831">
        <v>0</v>
      </c>
      <c r="AI1831" t="s">
        <v>363</v>
      </c>
      <c r="AM1831">
        <v>0</v>
      </c>
      <c r="AN1831">
        <v>9.5243055555559994E-2</v>
      </c>
      <c r="AO1831">
        <v>0</v>
      </c>
      <c r="AP1831">
        <v>0</v>
      </c>
      <c r="AQ1831">
        <v>1001867320</v>
      </c>
      <c r="AR1831">
        <v>5135587</v>
      </c>
      <c r="AS1831">
        <v>3</v>
      </c>
    </row>
    <row r="1832" spans="1:45" x14ac:dyDescent="0.35">
      <c r="A1832">
        <v>6610547</v>
      </c>
      <c r="B1832">
        <v>0</v>
      </c>
      <c r="C1832">
        <v>10</v>
      </c>
      <c r="D1832" t="s">
        <v>203</v>
      </c>
      <c r="E1832" t="s">
        <v>1324</v>
      </c>
      <c r="F1832" t="s">
        <v>310</v>
      </c>
      <c r="G1832" t="s">
        <v>5508</v>
      </c>
      <c r="H1832">
        <v>4</v>
      </c>
      <c r="I1832">
        <v>2</v>
      </c>
      <c r="J1832">
        <v>0</v>
      </c>
      <c r="K1832">
        <v>2</v>
      </c>
      <c r="L1832" t="s">
        <v>355</v>
      </c>
      <c r="M1832">
        <v>0</v>
      </c>
      <c r="N1832" s="16">
        <v>45839</v>
      </c>
      <c r="O1832" s="16">
        <v>45839</v>
      </c>
      <c r="Q1832" t="s">
        <v>240</v>
      </c>
      <c r="R1832" t="s">
        <v>304</v>
      </c>
      <c r="S1832">
        <v>10014607</v>
      </c>
      <c r="T1832" t="s">
        <v>240</v>
      </c>
      <c r="AE1832">
        <v>0</v>
      </c>
      <c r="AG1832">
        <v>0</v>
      </c>
      <c r="AI1832" t="s">
        <v>358</v>
      </c>
      <c r="AM1832">
        <v>0</v>
      </c>
      <c r="AN1832">
        <v>0.14285879629629999</v>
      </c>
      <c r="AO1832">
        <v>0</v>
      </c>
      <c r="AP1832">
        <v>0</v>
      </c>
      <c r="AQ1832">
        <v>1001867343</v>
      </c>
      <c r="AR1832">
        <v>5135590</v>
      </c>
      <c r="AS1832">
        <v>4</v>
      </c>
    </row>
    <row r="1833" spans="1:45" x14ac:dyDescent="0.35">
      <c r="A1833">
        <v>6610549</v>
      </c>
      <c r="B1833">
        <v>0</v>
      </c>
      <c r="C1833">
        <v>10</v>
      </c>
      <c r="D1833" t="s">
        <v>371</v>
      </c>
      <c r="E1833" t="s">
        <v>1324</v>
      </c>
      <c r="F1833" t="s">
        <v>310</v>
      </c>
      <c r="G1833" t="s">
        <v>5507</v>
      </c>
      <c r="H1833">
        <v>3</v>
      </c>
      <c r="I1833">
        <v>1</v>
      </c>
      <c r="J1833">
        <v>0</v>
      </c>
      <c r="K1833">
        <v>3</v>
      </c>
      <c r="L1833" t="s">
        <v>355</v>
      </c>
      <c r="M1833">
        <v>0</v>
      </c>
      <c r="N1833" s="16">
        <v>45839</v>
      </c>
      <c r="O1833" s="16">
        <v>45839</v>
      </c>
      <c r="Q1833" t="s">
        <v>240</v>
      </c>
      <c r="R1833" t="s">
        <v>304</v>
      </c>
      <c r="S1833">
        <v>10014607</v>
      </c>
      <c r="T1833" t="s">
        <v>240</v>
      </c>
      <c r="AE1833">
        <v>0</v>
      </c>
      <c r="AG1833">
        <v>0</v>
      </c>
      <c r="AI1833" t="s">
        <v>363</v>
      </c>
      <c r="AM1833">
        <v>0</v>
      </c>
      <c r="AN1833">
        <v>9.5243055555559994E-2</v>
      </c>
      <c r="AO1833">
        <v>0</v>
      </c>
      <c r="AP1833">
        <v>0</v>
      </c>
      <c r="AQ1833">
        <v>1001867344</v>
      </c>
      <c r="AR1833">
        <v>5135591</v>
      </c>
      <c r="AS1833">
        <v>3</v>
      </c>
    </row>
    <row r="1834" spans="1:45" x14ac:dyDescent="0.35">
      <c r="A1834">
        <v>6610555</v>
      </c>
      <c r="B1834">
        <v>0</v>
      </c>
      <c r="C1834">
        <v>10</v>
      </c>
      <c r="D1834" t="s">
        <v>203</v>
      </c>
      <c r="E1834" t="s">
        <v>1324</v>
      </c>
      <c r="F1834" t="s">
        <v>310</v>
      </c>
      <c r="G1834" t="s">
        <v>5506</v>
      </c>
      <c r="H1834">
        <v>1</v>
      </c>
      <c r="I1834">
        <v>1</v>
      </c>
      <c r="J1834">
        <v>0</v>
      </c>
      <c r="K1834">
        <v>1</v>
      </c>
      <c r="L1834" t="s">
        <v>355</v>
      </c>
      <c r="M1834">
        <v>0</v>
      </c>
      <c r="N1834" s="16">
        <v>45839</v>
      </c>
      <c r="O1834" s="16">
        <v>45839</v>
      </c>
      <c r="Q1834" t="s">
        <v>201</v>
      </c>
      <c r="R1834" t="s">
        <v>334</v>
      </c>
      <c r="S1834">
        <v>10014602</v>
      </c>
      <c r="T1834" t="s">
        <v>201</v>
      </c>
      <c r="AE1834">
        <v>0</v>
      </c>
      <c r="AG1834">
        <v>0</v>
      </c>
      <c r="AI1834" t="s">
        <v>363</v>
      </c>
      <c r="AM1834">
        <v>0</v>
      </c>
      <c r="AN1834">
        <v>0.14285879629629999</v>
      </c>
      <c r="AO1834">
        <v>0</v>
      </c>
      <c r="AP1834">
        <v>0</v>
      </c>
      <c r="AQ1834">
        <v>1001867349</v>
      </c>
      <c r="AR1834">
        <v>5135599</v>
      </c>
      <c r="AS1834">
        <v>3</v>
      </c>
    </row>
    <row r="1835" spans="1:45" x14ac:dyDescent="0.35">
      <c r="A1835">
        <v>6610562</v>
      </c>
      <c r="B1835">
        <v>0</v>
      </c>
      <c r="C1835">
        <v>10</v>
      </c>
      <c r="D1835" t="s">
        <v>203</v>
      </c>
      <c r="E1835" t="s">
        <v>1324</v>
      </c>
      <c r="F1835" t="s">
        <v>310</v>
      </c>
      <c r="G1835" t="s">
        <v>5505</v>
      </c>
      <c r="H1835">
        <v>12</v>
      </c>
      <c r="I1835">
        <v>2</v>
      </c>
      <c r="J1835">
        <v>0</v>
      </c>
      <c r="K1835">
        <v>6</v>
      </c>
      <c r="L1835" t="s">
        <v>355</v>
      </c>
      <c r="M1835">
        <v>0</v>
      </c>
      <c r="N1835" s="16">
        <v>45838</v>
      </c>
      <c r="O1835" s="16">
        <v>45838</v>
      </c>
      <c r="Q1835" t="s">
        <v>210</v>
      </c>
      <c r="R1835" t="s">
        <v>395</v>
      </c>
      <c r="S1835">
        <v>10014608</v>
      </c>
      <c r="T1835" t="s">
        <v>210</v>
      </c>
      <c r="AE1835">
        <v>0</v>
      </c>
      <c r="AG1835">
        <v>0</v>
      </c>
      <c r="AI1835" t="s">
        <v>363</v>
      </c>
      <c r="AM1835">
        <v>0</v>
      </c>
      <c r="AN1835">
        <v>9.5243055555559994E-2</v>
      </c>
      <c r="AO1835">
        <v>0</v>
      </c>
      <c r="AP1835">
        <v>0</v>
      </c>
      <c r="AQ1835">
        <v>1001867352</v>
      </c>
      <c r="AR1835">
        <v>5135605</v>
      </c>
      <c r="AS1835">
        <v>3</v>
      </c>
    </row>
    <row r="1836" spans="1:45" x14ac:dyDescent="0.35">
      <c r="A1836">
        <v>6610564</v>
      </c>
      <c r="B1836">
        <v>0</v>
      </c>
      <c r="C1836">
        <v>10</v>
      </c>
      <c r="D1836" t="s">
        <v>203</v>
      </c>
      <c r="E1836" t="s">
        <v>1324</v>
      </c>
      <c r="F1836" t="s">
        <v>310</v>
      </c>
      <c r="G1836" t="s">
        <v>5504</v>
      </c>
      <c r="H1836">
        <v>12</v>
      </c>
      <c r="I1836">
        <v>2</v>
      </c>
      <c r="J1836">
        <v>0</v>
      </c>
      <c r="K1836">
        <v>6</v>
      </c>
      <c r="L1836" t="s">
        <v>355</v>
      </c>
      <c r="M1836">
        <v>0</v>
      </c>
      <c r="N1836" s="16">
        <v>45839</v>
      </c>
      <c r="O1836" s="16">
        <v>45839</v>
      </c>
      <c r="Q1836" t="s">
        <v>210</v>
      </c>
      <c r="R1836" t="s">
        <v>395</v>
      </c>
      <c r="S1836">
        <v>10014608</v>
      </c>
      <c r="T1836" t="s">
        <v>210</v>
      </c>
      <c r="AE1836">
        <v>0</v>
      </c>
      <c r="AG1836">
        <v>0</v>
      </c>
      <c r="AI1836" t="s">
        <v>363</v>
      </c>
      <c r="AM1836">
        <v>0</v>
      </c>
      <c r="AN1836">
        <v>0.14285879629629999</v>
      </c>
      <c r="AO1836">
        <v>0</v>
      </c>
      <c r="AP1836">
        <v>0</v>
      </c>
      <c r="AQ1836">
        <v>1001867354</v>
      </c>
      <c r="AR1836">
        <v>5135607</v>
      </c>
      <c r="AS1836">
        <v>3</v>
      </c>
    </row>
    <row r="1837" spans="1:45" x14ac:dyDescent="0.35">
      <c r="A1837">
        <v>6610568</v>
      </c>
      <c r="B1837">
        <v>0</v>
      </c>
      <c r="C1837">
        <v>10</v>
      </c>
      <c r="D1837" t="s">
        <v>203</v>
      </c>
      <c r="E1837" t="s">
        <v>1324</v>
      </c>
      <c r="F1837" t="s">
        <v>310</v>
      </c>
      <c r="G1837" t="s">
        <v>5503</v>
      </c>
      <c r="H1837">
        <v>2</v>
      </c>
      <c r="I1837">
        <v>1</v>
      </c>
      <c r="J1837">
        <v>0</v>
      </c>
      <c r="K1837">
        <v>2</v>
      </c>
      <c r="L1837" t="s">
        <v>355</v>
      </c>
      <c r="M1837">
        <v>0</v>
      </c>
      <c r="N1837" s="16">
        <v>45838</v>
      </c>
      <c r="O1837" s="16">
        <v>45838</v>
      </c>
      <c r="Q1837" t="s">
        <v>210</v>
      </c>
      <c r="R1837" t="s">
        <v>395</v>
      </c>
      <c r="S1837">
        <v>10014608</v>
      </c>
      <c r="T1837" t="s">
        <v>210</v>
      </c>
      <c r="AE1837">
        <v>0</v>
      </c>
      <c r="AG1837">
        <v>0</v>
      </c>
      <c r="AI1837" t="s">
        <v>363</v>
      </c>
      <c r="AM1837">
        <v>0</v>
      </c>
      <c r="AN1837">
        <v>0.14285879629629999</v>
      </c>
      <c r="AO1837">
        <v>0</v>
      </c>
      <c r="AP1837">
        <v>0</v>
      </c>
      <c r="AQ1837">
        <v>1001867355</v>
      </c>
      <c r="AR1837">
        <v>5135608</v>
      </c>
      <c r="AS1837">
        <v>3</v>
      </c>
    </row>
    <row r="1838" spans="1:45" x14ac:dyDescent="0.35">
      <c r="A1838">
        <v>6610569</v>
      </c>
      <c r="B1838">
        <v>0</v>
      </c>
      <c r="C1838">
        <v>10</v>
      </c>
      <c r="D1838" t="s">
        <v>203</v>
      </c>
      <c r="E1838" t="s">
        <v>1324</v>
      </c>
      <c r="F1838" t="s">
        <v>310</v>
      </c>
      <c r="G1838" t="s">
        <v>3342</v>
      </c>
      <c r="H1838">
        <v>0.5</v>
      </c>
      <c r="I1838">
        <v>1</v>
      </c>
      <c r="J1838">
        <v>0</v>
      </c>
      <c r="K1838">
        <v>0.5</v>
      </c>
      <c r="L1838" t="s">
        <v>355</v>
      </c>
      <c r="M1838">
        <v>0</v>
      </c>
      <c r="N1838" s="16">
        <v>45839</v>
      </c>
      <c r="O1838" s="16">
        <v>45839</v>
      </c>
      <c r="Q1838" t="s">
        <v>210</v>
      </c>
      <c r="R1838" t="s">
        <v>395</v>
      </c>
      <c r="S1838">
        <v>10014608</v>
      </c>
      <c r="T1838" t="s">
        <v>210</v>
      </c>
      <c r="AE1838">
        <v>0</v>
      </c>
      <c r="AG1838">
        <v>0</v>
      </c>
      <c r="AI1838" t="s">
        <v>363</v>
      </c>
      <c r="AM1838">
        <v>0</v>
      </c>
      <c r="AN1838">
        <v>0.23809027777778</v>
      </c>
      <c r="AO1838">
        <v>0</v>
      </c>
      <c r="AP1838">
        <v>0</v>
      </c>
      <c r="AQ1838">
        <v>1001867356</v>
      </c>
      <c r="AR1838">
        <v>5135609</v>
      </c>
      <c r="AS1838">
        <v>3</v>
      </c>
    </row>
    <row r="1839" spans="1:45" x14ac:dyDescent="0.35">
      <c r="A1839">
        <v>6610570</v>
      </c>
      <c r="B1839">
        <v>0</v>
      </c>
      <c r="C1839">
        <v>10</v>
      </c>
      <c r="D1839" t="s">
        <v>203</v>
      </c>
      <c r="E1839" t="s">
        <v>1324</v>
      </c>
      <c r="F1839" t="s">
        <v>310</v>
      </c>
      <c r="G1839" t="s">
        <v>5502</v>
      </c>
      <c r="H1839">
        <v>2</v>
      </c>
      <c r="I1839">
        <v>1</v>
      </c>
      <c r="J1839">
        <v>0</v>
      </c>
      <c r="K1839">
        <v>2</v>
      </c>
      <c r="L1839" t="s">
        <v>355</v>
      </c>
      <c r="M1839">
        <v>0</v>
      </c>
      <c r="N1839" s="16">
        <v>45839</v>
      </c>
      <c r="O1839" s="16">
        <v>45839</v>
      </c>
      <c r="Q1839" t="s">
        <v>184</v>
      </c>
      <c r="R1839" t="s">
        <v>312</v>
      </c>
      <c r="S1839">
        <v>10014609</v>
      </c>
      <c r="T1839" t="s">
        <v>184</v>
      </c>
      <c r="AE1839">
        <v>0</v>
      </c>
      <c r="AG1839">
        <v>0</v>
      </c>
      <c r="AI1839" t="s">
        <v>363</v>
      </c>
      <c r="AM1839">
        <v>0</v>
      </c>
      <c r="AN1839">
        <v>4.7615740740740001E-2</v>
      </c>
      <c r="AO1839">
        <v>0</v>
      </c>
      <c r="AP1839">
        <v>0</v>
      </c>
      <c r="AQ1839">
        <v>1001867357</v>
      </c>
      <c r="AR1839">
        <v>5135610</v>
      </c>
      <c r="AS1839">
        <v>3</v>
      </c>
    </row>
    <row r="1840" spans="1:45" x14ac:dyDescent="0.35">
      <c r="A1840">
        <v>6610571</v>
      </c>
      <c r="B1840">
        <v>0</v>
      </c>
      <c r="C1840">
        <v>10</v>
      </c>
      <c r="D1840" t="s">
        <v>203</v>
      </c>
      <c r="E1840" t="s">
        <v>1324</v>
      </c>
      <c r="F1840" t="s">
        <v>310</v>
      </c>
      <c r="G1840" t="s">
        <v>5501</v>
      </c>
      <c r="H1840">
        <v>8</v>
      </c>
      <c r="I1840">
        <v>2</v>
      </c>
      <c r="J1840">
        <v>0</v>
      </c>
      <c r="K1840">
        <v>4</v>
      </c>
      <c r="L1840" t="s">
        <v>355</v>
      </c>
      <c r="M1840">
        <v>0</v>
      </c>
      <c r="N1840" s="16">
        <v>45839</v>
      </c>
      <c r="O1840" s="16">
        <v>45839</v>
      </c>
      <c r="Q1840" t="s">
        <v>184</v>
      </c>
      <c r="R1840" t="s">
        <v>312</v>
      </c>
      <c r="S1840">
        <v>10014609</v>
      </c>
      <c r="T1840" t="s">
        <v>184</v>
      </c>
      <c r="AE1840">
        <v>0</v>
      </c>
      <c r="AG1840">
        <v>0</v>
      </c>
      <c r="AI1840" t="s">
        <v>363</v>
      </c>
      <c r="AM1840">
        <v>0</v>
      </c>
      <c r="AN1840">
        <v>0.19047453703704001</v>
      </c>
      <c r="AO1840">
        <v>0</v>
      </c>
      <c r="AP1840">
        <v>0</v>
      </c>
      <c r="AQ1840">
        <v>1001867370</v>
      </c>
      <c r="AR1840">
        <v>5135623</v>
      </c>
      <c r="AS1840">
        <v>3</v>
      </c>
    </row>
    <row r="1841" spans="1:45" x14ac:dyDescent="0.35">
      <c r="A1841">
        <v>6610613</v>
      </c>
      <c r="B1841">
        <v>0</v>
      </c>
      <c r="C1841">
        <v>10</v>
      </c>
      <c r="D1841" t="s">
        <v>203</v>
      </c>
      <c r="E1841" t="s">
        <v>1324</v>
      </c>
      <c r="F1841" t="s">
        <v>310</v>
      </c>
      <c r="G1841" t="s">
        <v>5500</v>
      </c>
      <c r="H1841">
        <v>6</v>
      </c>
      <c r="I1841">
        <v>2</v>
      </c>
      <c r="J1841">
        <v>0</v>
      </c>
      <c r="K1841">
        <v>3</v>
      </c>
      <c r="L1841" t="s">
        <v>355</v>
      </c>
      <c r="M1841">
        <v>0</v>
      </c>
      <c r="N1841" s="16">
        <v>45839</v>
      </c>
      <c r="O1841" s="16">
        <v>45839</v>
      </c>
      <c r="Q1841" t="s">
        <v>148</v>
      </c>
      <c r="R1841" t="s">
        <v>297</v>
      </c>
      <c r="S1841">
        <v>10014617</v>
      </c>
      <c r="T1841" t="s">
        <v>148</v>
      </c>
      <c r="AE1841">
        <v>0</v>
      </c>
      <c r="AG1841">
        <v>0</v>
      </c>
      <c r="AI1841" t="s">
        <v>363</v>
      </c>
      <c r="AM1841">
        <v>0</v>
      </c>
      <c r="AN1841">
        <v>0.19047453703704001</v>
      </c>
      <c r="AO1841">
        <v>0</v>
      </c>
      <c r="AP1841">
        <v>0</v>
      </c>
      <c r="AQ1841">
        <v>1001867382</v>
      </c>
      <c r="AR1841">
        <v>5135629</v>
      </c>
      <c r="AS1841">
        <v>3</v>
      </c>
    </row>
    <row r="1842" spans="1:45" x14ac:dyDescent="0.35">
      <c r="A1842">
        <v>6610615</v>
      </c>
      <c r="B1842">
        <v>0</v>
      </c>
      <c r="C1842">
        <v>10</v>
      </c>
      <c r="D1842" t="s">
        <v>203</v>
      </c>
      <c r="E1842" t="s">
        <v>1324</v>
      </c>
      <c r="F1842" t="s">
        <v>310</v>
      </c>
      <c r="G1842" t="s">
        <v>5499</v>
      </c>
      <c r="H1842">
        <v>30</v>
      </c>
      <c r="I1842">
        <v>3</v>
      </c>
      <c r="J1842">
        <v>0</v>
      </c>
      <c r="K1842">
        <v>10</v>
      </c>
      <c r="L1842" t="s">
        <v>355</v>
      </c>
      <c r="M1842">
        <v>0</v>
      </c>
      <c r="N1842" s="16">
        <v>45839</v>
      </c>
      <c r="O1842" s="16">
        <v>45839</v>
      </c>
      <c r="Q1842" t="s">
        <v>177</v>
      </c>
      <c r="R1842" t="s">
        <v>278</v>
      </c>
      <c r="S1842">
        <v>10014634</v>
      </c>
      <c r="T1842" t="s">
        <v>177</v>
      </c>
      <c r="AE1842">
        <v>0</v>
      </c>
      <c r="AG1842">
        <v>0</v>
      </c>
      <c r="AI1842" t="s">
        <v>363</v>
      </c>
      <c r="AM1842">
        <v>0</v>
      </c>
      <c r="AN1842">
        <v>9.5243055555559994E-2</v>
      </c>
      <c r="AO1842">
        <v>0</v>
      </c>
      <c r="AP1842">
        <v>0</v>
      </c>
      <c r="AQ1842">
        <v>1001867406</v>
      </c>
      <c r="AR1842">
        <v>5135635</v>
      </c>
      <c r="AS1842">
        <v>3</v>
      </c>
    </row>
    <row r="1843" spans="1:45" x14ac:dyDescent="0.35">
      <c r="A1843">
        <v>6610616</v>
      </c>
      <c r="B1843">
        <v>0</v>
      </c>
      <c r="C1843">
        <v>10</v>
      </c>
      <c r="D1843" t="s">
        <v>203</v>
      </c>
      <c r="E1843" t="s">
        <v>1324</v>
      </c>
      <c r="F1843" t="s">
        <v>310</v>
      </c>
      <c r="G1843" t="s">
        <v>5498</v>
      </c>
      <c r="H1843">
        <v>1</v>
      </c>
      <c r="I1843">
        <v>1</v>
      </c>
      <c r="J1843">
        <v>0</v>
      </c>
      <c r="K1843">
        <v>1</v>
      </c>
      <c r="L1843" t="s">
        <v>355</v>
      </c>
      <c r="M1843">
        <v>0</v>
      </c>
      <c r="N1843" s="16">
        <v>45839</v>
      </c>
      <c r="O1843" s="16">
        <v>45839</v>
      </c>
      <c r="Q1843" t="s">
        <v>233</v>
      </c>
      <c r="R1843" t="s">
        <v>301</v>
      </c>
      <c r="S1843">
        <v>10014623</v>
      </c>
      <c r="T1843" t="s">
        <v>233</v>
      </c>
      <c r="AE1843">
        <v>0</v>
      </c>
      <c r="AG1843">
        <v>0</v>
      </c>
      <c r="AI1843" t="s">
        <v>360</v>
      </c>
      <c r="AM1843">
        <v>0</v>
      </c>
      <c r="AN1843">
        <v>9.5243055555559994E-2</v>
      </c>
      <c r="AO1843">
        <v>0</v>
      </c>
      <c r="AP1843">
        <v>0</v>
      </c>
      <c r="AQ1843">
        <v>1001867422</v>
      </c>
      <c r="AR1843">
        <v>5135641</v>
      </c>
      <c r="AS1843">
        <v>2</v>
      </c>
    </row>
    <row r="1844" spans="1:45" x14ac:dyDescent="0.35">
      <c r="A1844">
        <v>6610617</v>
      </c>
      <c r="B1844">
        <v>0</v>
      </c>
      <c r="C1844">
        <v>10</v>
      </c>
      <c r="D1844" t="s">
        <v>203</v>
      </c>
      <c r="E1844" t="s">
        <v>1324</v>
      </c>
      <c r="F1844" t="s">
        <v>310</v>
      </c>
      <c r="G1844" t="s">
        <v>1354</v>
      </c>
      <c r="H1844">
        <v>4</v>
      </c>
      <c r="I1844">
        <v>2</v>
      </c>
      <c r="J1844">
        <v>0</v>
      </c>
      <c r="K1844">
        <v>2</v>
      </c>
      <c r="L1844" t="s">
        <v>355</v>
      </c>
      <c r="M1844">
        <v>0</v>
      </c>
      <c r="N1844" s="16">
        <v>45839</v>
      </c>
      <c r="O1844" s="16">
        <v>45839</v>
      </c>
      <c r="Q1844" t="s">
        <v>233</v>
      </c>
      <c r="R1844" t="s">
        <v>301</v>
      </c>
      <c r="S1844">
        <v>10014623</v>
      </c>
      <c r="T1844" t="s">
        <v>233</v>
      </c>
      <c r="AE1844">
        <v>0</v>
      </c>
      <c r="AF1844" s="16"/>
      <c r="AG1844">
        <v>0</v>
      </c>
      <c r="AI1844" t="s">
        <v>363</v>
      </c>
      <c r="AM1844">
        <v>0</v>
      </c>
      <c r="AN1844">
        <v>0.14285879629629999</v>
      </c>
      <c r="AO1844">
        <v>0</v>
      </c>
      <c r="AP1844">
        <v>0</v>
      </c>
      <c r="AQ1844">
        <v>1001867423</v>
      </c>
      <c r="AR1844">
        <v>5135742</v>
      </c>
      <c r="AS1844">
        <v>3</v>
      </c>
    </row>
    <row r="1845" spans="1:45" x14ac:dyDescent="0.35">
      <c r="A1845">
        <v>6610618</v>
      </c>
      <c r="B1845">
        <v>0</v>
      </c>
      <c r="C1845">
        <v>10</v>
      </c>
      <c r="D1845" t="s">
        <v>203</v>
      </c>
      <c r="E1845" t="s">
        <v>1324</v>
      </c>
      <c r="F1845" t="s">
        <v>310</v>
      </c>
      <c r="G1845" t="s">
        <v>5497</v>
      </c>
      <c r="H1845">
        <v>4</v>
      </c>
      <c r="I1845">
        <v>2</v>
      </c>
      <c r="J1845">
        <v>0</v>
      </c>
      <c r="K1845">
        <v>2</v>
      </c>
      <c r="L1845" t="s">
        <v>355</v>
      </c>
      <c r="M1845">
        <v>0</v>
      </c>
      <c r="N1845" s="16">
        <v>45839</v>
      </c>
      <c r="O1845" s="16">
        <v>45839</v>
      </c>
      <c r="Q1845" t="s">
        <v>233</v>
      </c>
      <c r="R1845" t="s">
        <v>301</v>
      </c>
      <c r="S1845">
        <v>10014623</v>
      </c>
      <c r="T1845" t="s">
        <v>233</v>
      </c>
      <c r="AE1845">
        <v>0</v>
      </c>
      <c r="AG1845">
        <v>0</v>
      </c>
      <c r="AI1845" t="s">
        <v>363</v>
      </c>
      <c r="AM1845">
        <v>0</v>
      </c>
      <c r="AN1845">
        <v>4.7615740740740001E-2</v>
      </c>
      <c r="AO1845">
        <v>0</v>
      </c>
      <c r="AP1845">
        <v>0</v>
      </c>
      <c r="AQ1845">
        <v>1001867424</v>
      </c>
      <c r="AR1845">
        <v>5135743</v>
      </c>
      <c r="AS1845">
        <v>3</v>
      </c>
    </row>
    <row r="1846" spans="1:45" x14ac:dyDescent="0.35">
      <c r="A1846">
        <v>6610619</v>
      </c>
      <c r="B1846">
        <v>0</v>
      </c>
      <c r="C1846">
        <v>10</v>
      </c>
      <c r="D1846" t="s">
        <v>361</v>
      </c>
      <c r="E1846" t="s">
        <v>1324</v>
      </c>
      <c r="F1846" t="s">
        <v>310</v>
      </c>
      <c r="G1846" t="s">
        <v>5496</v>
      </c>
      <c r="H1846">
        <v>144</v>
      </c>
      <c r="I1846">
        <v>3</v>
      </c>
      <c r="J1846">
        <v>0</v>
      </c>
      <c r="K1846">
        <v>48</v>
      </c>
      <c r="L1846" t="s">
        <v>355</v>
      </c>
      <c r="M1846">
        <v>0</v>
      </c>
      <c r="N1846" s="16">
        <v>45839</v>
      </c>
      <c r="O1846" s="16">
        <v>45841</v>
      </c>
      <c r="Q1846" t="s">
        <v>237</v>
      </c>
      <c r="R1846" t="s">
        <v>386</v>
      </c>
      <c r="S1846">
        <v>10014625</v>
      </c>
      <c r="T1846" t="s">
        <v>237</v>
      </c>
      <c r="AE1846">
        <v>0</v>
      </c>
      <c r="AG1846">
        <v>0</v>
      </c>
      <c r="AI1846" t="s">
        <v>363</v>
      </c>
      <c r="AM1846">
        <v>0</v>
      </c>
      <c r="AN1846">
        <v>4.1666666666670002E-2</v>
      </c>
      <c r="AO1846">
        <v>0</v>
      </c>
      <c r="AP1846">
        <v>0</v>
      </c>
      <c r="AQ1846">
        <v>1001867425</v>
      </c>
      <c r="AR1846">
        <v>5135744</v>
      </c>
      <c r="AS1846">
        <v>3</v>
      </c>
    </row>
    <row r="1847" spans="1:45" x14ac:dyDescent="0.35">
      <c r="A1847">
        <v>6610620</v>
      </c>
      <c r="B1847">
        <v>0</v>
      </c>
      <c r="C1847">
        <v>10</v>
      </c>
      <c r="D1847" t="s">
        <v>203</v>
      </c>
      <c r="E1847" t="s">
        <v>359</v>
      </c>
      <c r="F1847" t="s">
        <v>310</v>
      </c>
      <c r="G1847" t="s">
        <v>5495</v>
      </c>
      <c r="H1847">
        <v>2</v>
      </c>
      <c r="I1847">
        <v>1</v>
      </c>
      <c r="J1847">
        <v>0</v>
      </c>
      <c r="K1847">
        <v>2</v>
      </c>
      <c r="L1847" t="s">
        <v>355</v>
      </c>
      <c r="M1847">
        <v>0</v>
      </c>
      <c r="N1847" s="16">
        <v>45854</v>
      </c>
      <c r="O1847" s="16">
        <v>45854</v>
      </c>
      <c r="Q1847" t="s">
        <v>315</v>
      </c>
      <c r="R1847" t="s">
        <v>317</v>
      </c>
      <c r="S1847">
        <v>10018370</v>
      </c>
      <c r="T1847" t="s">
        <v>315</v>
      </c>
      <c r="AE1847">
        <v>0</v>
      </c>
      <c r="AG1847">
        <v>0</v>
      </c>
      <c r="AI1847" t="s">
        <v>363</v>
      </c>
      <c r="AM1847">
        <v>0</v>
      </c>
      <c r="AN1847">
        <v>0</v>
      </c>
      <c r="AO1847">
        <v>0</v>
      </c>
      <c r="AP1847">
        <v>0</v>
      </c>
      <c r="AQ1847">
        <v>1001867426</v>
      </c>
      <c r="AR1847">
        <v>5135745</v>
      </c>
      <c r="AS1847">
        <v>3</v>
      </c>
    </row>
    <row r="1848" spans="1:45" x14ac:dyDescent="0.35">
      <c r="A1848">
        <v>6610642</v>
      </c>
      <c r="B1848">
        <v>0</v>
      </c>
      <c r="C1848">
        <v>10</v>
      </c>
      <c r="D1848" t="s">
        <v>203</v>
      </c>
      <c r="E1848" t="s">
        <v>359</v>
      </c>
      <c r="F1848" t="s">
        <v>310</v>
      </c>
      <c r="G1848" t="s">
        <v>5494</v>
      </c>
      <c r="H1848">
        <v>1</v>
      </c>
      <c r="I1848">
        <v>1</v>
      </c>
      <c r="J1848">
        <v>0</v>
      </c>
      <c r="K1848">
        <v>1</v>
      </c>
      <c r="L1848" t="s">
        <v>355</v>
      </c>
      <c r="M1848">
        <v>0</v>
      </c>
      <c r="N1848" s="16">
        <v>45854</v>
      </c>
      <c r="O1848" s="16">
        <v>45854</v>
      </c>
      <c r="Q1848" t="s">
        <v>315</v>
      </c>
      <c r="R1848" t="s">
        <v>317</v>
      </c>
      <c r="S1848">
        <v>10018370</v>
      </c>
      <c r="T1848" t="s">
        <v>315</v>
      </c>
      <c r="AE1848">
        <v>0</v>
      </c>
      <c r="AG1848">
        <v>0</v>
      </c>
      <c r="AI1848" t="s">
        <v>363</v>
      </c>
      <c r="AM1848">
        <v>0</v>
      </c>
      <c r="AN1848">
        <v>9.5243055555559994E-2</v>
      </c>
      <c r="AO1848">
        <v>0</v>
      </c>
      <c r="AP1848">
        <v>0</v>
      </c>
      <c r="AQ1848">
        <v>1001867429</v>
      </c>
      <c r="AR1848">
        <v>5135760</v>
      </c>
      <c r="AS1848">
        <v>3</v>
      </c>
    </row>
    <row r="1849" spans="1:45" x14ac:dyDescent="0.35">
      <c r="A1849">
        <v>6610645</v>
      </c>
      <c r="B1849">
        <v>0</v>
      </c>
      <c r="C1849">
        <v>10</v>
      </c>
      <c r="D1849" t="s">
        <v>361</v>
      </c>
      <c r="E1849" t="s">
        <v>1324</v>
      </c>
      <c r="F1849" t="s">
        <v>310</v>
      </c>
      <c r="G1849" t="s">
        <v>5493</v>
      </c>
      <c r="H1849">
        <v>8</v>
      </c>
      <c r="I1849">
        <v>2</v>
      </c>
      <c r="J1849">
        <v>0</v>
      </c>
      <c r="K1849">
        <v>4</v>
      </c>
      <c r="L1849" t="s">
        <v>355</v>
      </c>
      <c r="M1849">
        <v>0</v>
      </c>
      <c r="N1849" s="16">
        <v>45839</v>
      </c>
      <c r="O1849" s="16">
        <v>45839</v>
      </c>
      <c r="Q1849" t="s">
        <v>218</v>
      </c>
      <c r="R1849" t="s">
        <v>279</v>
      </c>
      <c r="S1849">
        <v>10014633</v>
      </c>
      <c r="T1849" t="s">
        <v>218</v>
      </c>
      <c r="AE1849">
        <v>0</v>
      </c>
      <c r="AG1849">
        <v>0</v>
      </c>
      <c r="AI1849" t="s">
        <v>358</v>
      </c>
      <c r="AM1849">
        <v>0</v>
      </c>
      <c r="AN1849">
        <v>0.14285879629629999</v>
      </c>
      <c r="AO1849">
        <v>0</v>
      </c>
      <c r="AP1849">
        <v>0</v>
      </c>
      <c r="AQ1849">
        <v>1001867431</v>
      </c>
      <c r="AR1849">
        <v>5135762</v>
      </c>
      <c r="AS1849">
        <v>4</v>
      </c>
    </row>
    <row r="1850" spans="1:45" x14ac:dyDescent="0.35">
      <c r="A1850">
        <v>6610646</v>
      </c>
      <c r="B1850">
        <v>0</v>
      </c>
      <c r="C1850">
        <v>10</v>
      </c>
      <c r="D1850" t="s">
        <v>203</v>
      </c>
      <c r="E1850" t="s">
        <v>359</v>
      </c>
      <c r="F1850" t="s">
        <v>310</v>
      </c>
      <c r="G1850" t="s">
        <v>5492</v>
      </c>
      <c r="H1850">
        <v>1</v>
      </c>
      <c r="I1850">
        <v>1</v>
      </c>
      <c r="J1850">
        <v>0</v>
      </c>
      <c r="K1850">
        <v>1</v>
      </c>
      <c r="L1850" t="s">
        <v>355</v>
      </c>
      <c r="M1850">
        <v>0</v>
      </c>
      <c r="N1850" s="16">
        <v>45852</v>
      </c>
      <c r="O1850" s="16">
        <v>45852</v>
      </c>
      <c r="Q1850" t="s">
        <v>202</v>
      </c>
      <c r="R1850" t="s">
        <v>396</v>
      </c>
      <c r="S1850">
        <v>10014615</v>
      </c>
      <c r="T1850" t="s">
        <v>202</v>
      </c>
      <c r="AE1850">
        <v>0</v>
      </c>
      <c r="AG1850">
        <v>0</v>
      </c>
      <c r="AI1850" t="s">
        <v>358</v>
      </c>
      <c r="AM1850">
        <v>0</v>
      </c>
      <c r="AN1850">
        <v>0.14285879629629999</v>
      </c>
      <c r="AO1850">
        <v>0</v>
      </c>
      <c r="AP1850">
        <v>0</v>
      </c>
      <c r="AQ1850">
        <v>1001867433</v>
      </c>
      <c r="AR1850">
        <v>5135764</v>
      </c>
      <c r="AS1850">
        <v>4</v>
      </c>
    </row>
    <row r="1851" spans="1:45" x14ac:dyDescent="0.35">
      <c r="A1851">
        <v>6610647</v>
      </c>
      <c r="B1851">
        <v>0</v>
      </c>
      <c r="C1851">
        <v>10</v>
      </c>
      <c r="D1851" t="s">
        <v>203</v>
      </c>
      <c r="E1851" t="s">
        <v>1324</v>
      </c>
      <c r="F1851" t="s">
        <v>310</v>
      </c>
      <c r="G1851" t="s">
        <v>5491</v>
      </c>
      <c r="H1851">
        <v>1</v>
      </c>
      <c r="I1851">
        <v>1</v>
      </c>
      <c r="J1851">
        <v>0</v>
      </c>
      <c r="K1851">
        <v>1</v>
      </c>
      <c r="L1851" t="s">
        <v>355</v>
      </c>
      <c r="M1851">
        <v>0</v>
      </c>
      <c r="N1851" s="16">
        <v>45870</v>
      </c>
      <c r="O1851" s="16">
        <v>45870</v>
      </c>
      <c r="Q1851" t="s">
        <v>202</v>
      </c>
      <c r="R1851" t="s">
        <v>396</v>
      </c>
      <c r="S1851">
        <v>10014615</v>
      </c>
      <c r="T1851" t="s">
        <v>202</v>
      </c>
      <c r="AE1851">
        <v>0</v>
      </c>
      <c r="AG1851">
        <v>0</v>
      </c>
      <c r="AI1851" t="s">
        <v>363</v>
      </c>
      <c r="AM1851">
        <v>0</v>
      </c>
      <c r="AN1851">
        <v>9.5243055555559994E-2</v>
      </c>
      <c r="AO1851">
        <v>0</v>
      </c>
      <c r="AP1851">
        <v>0</v>
      </c>
      <c r="AQ1851">
        <v>1001867436</v>
      </c>
      <c r="AR1851">
        <v>5135779</v>
      </c>
      <c r="AS1851">
        <v>3</v>
      </c>
    </row>
    <row r="1852" spans="1:45" x14ac:dyDescent="0.35">
      <c r="A1852">
        <v>6610648</v>
      </c>
      <c r="B1852">
        <v>0</v>
      </c>
      <c r="C1852">
        <v>10</v>
      </c>
      <c r="D1852" t="s">
        <v>203</v>
      </c>
      <c r="E1852" t="s">
        <v>359</v>
      </c>
      <c r="F1852" t="s">
        <v>310</v>
      </c>
      <c r="G1852" t="s">
        <v>5490</v>
      </c>
      <c r="H1852">
        <v>1</v>
      </c>
      <c r="I1852">
        <v>1</v>
      </c>
      <c r="J1852">
        <v>0</v>
      </c>
      <c r="K1852">
        <v>1</v>
      </c>
      <c r="L1852" t="s">
        <v>355</v>
      </c>
      <c r="M1852">
        <v>0</v>
      </c>
      <c r="N1852" s="16">
        <v>45857</v>
      </c>
      <c r="O1852" s="16">
        <v>45857</v>
      </c>
      <c r="Q1852" t="s">
        <v>237</v>
      </c>
      <c r="R1852" t="s">
        <v>386</v>
      </c>
      <c r="S1852">
        <v>10014625</v>
      </c>
      <c r="T1852" t="s">
        <v>237</v>
      </c>
      <c r="AE1852">
        <v>0</v>
      </c>
      <c r="AG1852">
        <v>0</v>
      </c>
      <c r="AI1852" t="s">
        <v>363</v>
      </c>
      <c r="AM1852">
        <v>0</v>
      </c>
      <c r="AN1852">
        <v>0.66666666666666996</v>
      </c>
      <c r="AO1852">
        <v>0</v>
      </c>
      <c r="AP1852">
        <v>0</v>
      </c>
      <c r="AQ1852">
        <v>1001867628</v>
      </c>
      <c r="AR1852">
        <v>5135956</v>
      </c>
      <c r="AS1852">
        <v>3</v>
      </c>
    </row>
    <row r="1853" spans="1:45" x14ac:dyDescent="0.35">
      <c r="A1853">
        <v>6610649</v>
      </c>
      <c r="B1853">
        <v>0</v>
      </c>
      <c r="C1853">
        <v>10</v>
      </c>
      <c r="D1853" t="s">
        <v>203</v>
      </c>
      <c r="E1853" t="s">
        <v>1324</v>
      </c>
      <c r="F1853" t="s">
        <v>310</v>
      </c>
      <c r="G1853" t="s">
        <v>5489</v>
      </c>
      <c r="H1853">
        <v>2</v>
      </c>
      <c r="I1853">
        <v>1</v>
      </c>
      <c r="J1853">
        <v>0</v>
      </c>
      <c r="K1853">
        <v>2</v>
      </c>
      <c r="L1853" t="s">
        <v>355</v>
      </c>
      <c r="M1853">
        <v>0</v>
      </c>
      <c r="N1853" s="16">
        <v>45839</v>
      </c>
      <c r="O1853" s="16">
        <v>45839</v>
      </c>
      <c r="Q1853" t="s">
        <v>237</v>
      </c>
      <c r="R1853" t="s">
        <v>386</v>
      </c>
      <c r="S1853">
        <v>10014625</v>
      </c>
      <c r="T1853" t="s">
        <v>237</v>
      </c>
      <c r="AE1853">
        <v>0</v>
      </c>
      <c r="AG1853">
        <v>0</v>
      </c>
      <c r="AI1853" t="s">
        <v>363</v>
      </c>
      <c r="AM1853">
        <v>0.66666666666666996</v>
      </c>
      <c r="AN1853">
        <v>0.83333333333333004</v>
      </c>
      <c r="AO1853">
        <v>0</v>
      </c>
      <c r="AP1853">
        <v>0</v>
      </c>
      <c r="AQ1853">
        <v>1001867628</v>
      </c>
      <c r="AR1853">
        <v>5135966</v>
      </c>
      <c r="AS1853">
        <v>3</v>
      </c>
    </row>
    <row r="1854" spans="1:45" x14ac:dyDescent="0.35">
      <c r="A1854">
        <v>6610741</v>
      </c>
      <c r="B1854">
        <v>0</v>
      </c>
      <c r="C1854">
        <v>10</v>
      </c>
      <c r="D1854" t="s">
        <v>203</v>
      </c>
      <c r="E1854" t="s">
        <v>359</v>
      </c>
      <c r="F1854" t="s">
        <v>310</v>
      </c>
      <c r="G1854" t="s">
        <v>5940</v>
      </c>
      <c r="H1854">
        <v>10</v>
      </c>
      <c r="I1854">
        <v>2</v>
      </c>
      <c r="J1854">
        <v>0</v>
      </c>
      <c r="K1854">
        <v>5</v>
      </c>
      <c r="L1854" t="s">
        <v>355</v>
      </c>
      <c r="M1854">
        <v>0</v>
      </c>
      <c r="N1854" s="16">
        <v>45857</v>
      </c>
      <c r="O1854" s="16">
        <v>45857</v>
      </c>
      <c r="Q1854" t="s">
        <v>215</v>
      </c>
      <c r="R1854" t="s">
        <v>290</v>
      </c>
      <c r="S1854">
        <v>10018371</v>
      </c>
      <c r="T1854" t="s">
        <v>215</v>
      </c>
      <c r="AE1854">
        <v>0</v>
      </c>
      <c r="AG1854">
        <v>0</v>
      </c>
      <c r="AI1854" t="s">
        <v>363</v>
      </c>
      <c r="AM1854">
        <v>0</v>
      </c>
      <c r="AN1854">
        <v>0.66666666666666996</v>
      </c>
      <c r="AO1854">
        <v>0</v>
      </c>
      <c r="AP1854">
        <v>0</v>
      </c>
      <c r="AQ1854">
        <v>1001867630</v>
      </c>
      <c r="AR1854">
        <v>5135958</v>
      </c>
      <c r="AS1854">
        <v>3</v>
      </c>
    </row>
    <row r="1855" spans="1:45" x14ac:dyDescent="0.35">
      <c r="A1855">
        <v>6610743</v>
      </c>
      <c r="B1855">
        <v>0</v>
      </c>
      <c r="C1855">
        <v>10</v>
      </c>
      <c r="D1855" t="s">
        <v>203</v>
      </c>
      <c r="E1855" t="s">
        <v>1324</v>
      </c>
      <c r="F1855" t="s">
        <v>310</v>
      </c>
      <c r="G1855" t="s">
        <v>5939</v>
      </c>
      <c r="H1855">
        <v>1</v>
      </c>
      <c r="I1855">
        <v>1</v>
      </c>
      <c r="J1855">
        <v>0</v>
      </c>
      <c r="K1855">
        <v>1</v>
      </c>
      <c r="L1855" t="s">
        <v>355</v>
      </c>
      <c r="M1855">
        <v>0</v>
      </c>
      <c r="N1855" s="16">
        <v>45839</v>
      </c>
      <c r="O1855" s="16">
        <v>45839</v>
      </c>
      <c r="Q1855" t="s">
        <v>230</v>
      </c>
      <c r="R1855" t="s">
        <v>277</v>
      </c>
      <c r="S1855">
        <v>10014636</v>
      </c>
      <c r="T1855" t="s">
        <v>230</v>
      </c>
      <c r="AE1855">
        <v>0</v>
      </c>
      <c r="AG1855">
        <v>0</v>
      </c>
      <c r="AI1855" t="s">
        <v>363</v>
      </c>
      <c r="AM1855">
        <v>0.66666666666666996</v>
      </c>
      <c r="AN1855">
        <v>0.83333333333333004</v>
      </c>
      <c r="AO1855">
        <v>0</v>
      </c>
      <c r="AP1855">
        <v>0</v>
      </c>
      <c r="AQ1855">
        <v>1001867630</v>
      </c>
      <c r="AR1855">
        <v>5135965</v>
      </c>
      <c r="AS1855">
        <v>3</v>
      </c>
    </row>
    <row r="1856" spans="1:45" x14ac:dyDescent="0.35">
      <c r="A1856">
        <v>6610812</v>
      </c>
      <c r="B1856">
        <v>0</v>
      </c>
      <c r="C1856">
        <v>10</v>
      </c>
      <c r="D1856" t="s">
        <v>203</v>
      </c>
      <c r="E1856" t="s">
        <v>1324</v>
      </c>
      <c r="F1856" t="s">
        <v>310</v>
      </c>
      <c r="G1856" t="s">
        <v>3562</v>
      </c>
      <c r="H1856">
        <v>3</v>
      </c>
      <c r="I1856">
        <v>1</v>
      </c>
      <c r="J1856">
        <v>0</v>
      </c>
      <c r="K1856">
        <v>3</v>
      </c>
      <c r="L1856" t="s">
        <v>355</v>
      </c>
      <c r="M1856">
        <v>0</v>
      </c>
      <c r="N1856" s="16">
        <v>45870</v>
      </c>
      <c r="O1856" s="16">
        <v>45870</v>
      </c>
      <c r="Q1856" t="s">
        <v>315</v>
      </c>
      <c r="R1856" t="s">
        <v>317</v>
      </c>
      <c r="S1856">
        <v>10018370</v>
      </c>
      <c r="T1856" t="s">
        <v>315</v>
      </c>
      <c r="AE1856">
        <v>0</v>
      </c>
      <c r="AG1856">
        <v>0</v>
      </c>
      <c r="AI1856" t="s">
        <v>363</v>
      </c>
      <c r="AM1856">
        <v>0</v>
      </c>
      <c r="AN1856">
        <v>0.66666666666666996</v>
      </c>
      <c r="AO1856">
        <v>0</v>
      </c>
      <c r="AP1856">
        <v>0</v>
      </c>
      <c r="AQ1856">
        <v>1001867631</v>
      </c>
      <c r="AR1856">
        <v>5135959</v>
      </c>
      <c r="AS1856">
        <v>3</v>
      </c>
    </row>
    <row r="1857" spans="1:45" x14ac:dyDescent="0.35">
      <c r="A1857">
        <v>6610812</v>
      </c>
      <c r="B1857">
        <v>0</v>
      </c>
      <c r="C1857">
        <v>20</v>
      </c>
      <c r="D1857" t="s">
        <v>361</v>
      </c>
      <c r="E1857" t="s">
        <v>1324</v>
      </c>
      <c r="F1857" t="s">
        <v>310</v>
      </c>
      <c r="G1857" t="s">
        <v>3562</v>
      </c>
      <c r="H1857">
        <v>1</v>
      </c>
      <c r="I1857">
        <v>1</v>
      </c>
      <c r="J1857">
        <v>0</v>
      </c>
      <c r="K1857">
        <v>1</v>
      </c>
      <c r="L1857" t="s">
        <v>355</v>
      </c>
      <c r="M1857">
        <v>0</v>
      </c>
      <c r="N1857" s="16">
        <v>45870</v>
      </c>
      <c r="O1857" s="16">
        <v>45870</v>
      </c>
      <c r="Q1857" t="s">
        <v>315</v>
      </c>
      <c r="R1857" t="s">
        <v>317</v>
      </c>
      <c r="S1857">
        <v>10018370</v>
      </c>
      <c r="T1857" t="s">
        <v>315</v>
      </c>
      <c r="AE1857">
        <v>0</v>
      </c>
      <c r="AF1857" s="16"/>
      <c r="AG1857">
        <v>0</v>
      </c>
      <c r="AI1857" t="s">
        <v>363</v>
      </c>
      <c r="AM1857">
        <v>0.66666666666666996</v>
      </c>
      <c r="AN1857">
        <v>0.83333333333333004</v>
      </c>
      <c r="AO1857">
        <v>0</v>
      </c>
      <c r="AP1857">
        <v>0</v>
      </c>
      <c r="AQ1857">
        <v>1001867631</v>
      </c>
      <c r="AR1857">
        <v>5135964</v>
      </c>
      <c r="AS1857">
        <v>3</v>
      </c>
    </row>
    <row r="1858" spans="1:45" x14ac:dyDescent="0.35">
      <c r="A1858">
        <v>6610816</v>
      </c>
      <c r="B1858">
        <v>0</v>
      </c>
      <c r="C1858">
        <v>10</v>
      </c>
      <c r="D1858" t="s">
        <v>361</v>
      </c>
      <c r="E1858" t="s">
        <v>1324</v>
      </c>
      <c r="F1858" t="s">
        <v>310</v>
      </c>
      <c r="G1858" t="s">
        <v>6040</v>
      </c>
      <c r="H1858">
        <v>8</v>
      </c>
      <c r="I1858">
        <v>2</v>
      </c>
      <c r="J1858">
        <v>0</v>
      </c>
      <c r="K1858">
        <v>4</v>
      </c>
      <c r="L1858" t="s">
        <v>355</v>
      </c>
      <c r="M1858">
        <v>0</v>
      </c>
      <c r="N1858" s="16">
        <v>45873</v>
      </c>
      <c r="O1858" s="16">
        <v>45873</v>
      </c>
      <c r="Q1858" t="s">
        <v>286</v>
      </c>
      <c r="R1858" t="s">
        <v>287</v>
      </c>
      <c r="S1858">
        <v>10014655</v>
      </c>
      <c r="T1858" t="s">
        <v>286</v>
      </c>
      <c r="AE1858">
        <v>0</v>
      </c>
      <c r="AG1858">
        <v>0</v>
      </c>
      <c r="AI1858" t="s">
        <v>363</v>
      </c>
      <c r="AM1858">
        <v>0</v>
      </c>
      <c r="AN1858">
        <v>0.66666666666666996</v>
      </c>
      <c r="AO1858">
        <v>0</v>
      </c>
      <c r="AP1858">
        <v>0</v>
      </c>
      <c r="AQ1858">
        <v>1001867632</v>
      </c>
      <c r="AR1858">
        <v>5135960</v>
      </c>
      <c r="AS1858">
        <v>3</v>
      </c>
    </row>
    <row r="1859" spans="1:45" x14ac:dyDescent="0.35">
      <c r="A1859">
        <v>6610819</v>
      </c>
      <c r="B1859">
        <v>0</v>
      </c>
      <c r="C1859">
        <v>10</v>
      </c>
      <c r="D1859" t="s">
        <v>361</v>
      </c>
      <c r="E1859" t="s">
        <v>1324</v>
      </c>
      <c r="F1859" t="s">
        <v>310</v>
      </c>
      <c r="G1859" t="s">
        <v>6029</v>
      </c>
      <c r="H1859">
        <v>3</v>
      </c>
      <c r="I1859">
        <v>2</v>
      </c>
      <c r="J1859">
        <v>0</v>
      </c>
      <c r="K1859">
        <v>1.5</v>
      </c>
      <c r="L1859" t="s">
        <v>355</v>
      </c>
      <c r="M1859">
        <v>0</v>
      </c>
      <c r="N1859" s="16">
        <v>45839</v>
      </c>
      <c r="O1859" s="16">
        <v>45839</v>
      </c>
      <c r="Q1859" t="s">
        <v>209</v>
      </c>
      <c r="R1859" t="s">
        <v>280</v>
      </c>
      <c r="S1859">
        <v>10014630</v>
      </c>
      <c r="T1859" t="s">
        <v>209</v>
      </c>
      <c r="AE1859">
        <v>0</v>
      </c>
      <c r="AG1859">
        <v>0</v>
      </c>
      <c r="AI1859" t="s">
        <v>363</v>
      </c>
      <c r="AM1859">
        <v>0.66666666666666996</v>
      </c>
      <c r="AN1859">
        <v>0.83333333333333004</v>
      </c>
      <c r="AO1859">
        <v>0</v>
      </c>
      <c r="AP1859">
        <v>0</v>
      </c>
      <c r="AQ1859">
        <v>1001867632</v>
      </c>
      <c r="AR1859">
        <v>5135963</v>
      </c>
      <c r="AS1859">
        <v>3</v>
      </c>
    </row>
    <row r="1860" spans="1:45" x14ac:dyDescent="0.35">
      <c r="A1860">
        <v>6610820</v>
      </c>
      <c r="B1860">
        <v>0</v>
      </c>
      <c r="C1860">
        <v>10</v>
      </c>
      <c r="D1860" t="s">
        <v>203</v>
      </c>
      <c r="E1860" t="s">
        <v>359</v>
      </c>
      <c r="F1860" t="s">
        <v>310</v>
      </c>
      <c r="G1860" t="s">
        <v>6028</v>
      </c>
      <c r="H1860">
        <v>1</v>
      </c>
      <c r="I1860">
        <v>1</v>
      </c>
      <c r="J1860">
        <v>0</v>
      </c>
      <c r="K1860">
        <v>1</v>
      </c>
      <c r="L1860" t="s">
        <v>355</v>
      </c>
      <c r="M1860">
        <v>0</v>
      </c>
      <c r="N1860" s="16">
        <v>45857</v>
      </c>
      <c r="O1860" s="16">
        <v>45857</v>
      </c>
      <c r="Q1860" t="s">
        <v>318</v>
      </c>
      <c r="R1860" t="s">
        <v>319</v>
      </c>
      <c r="S1860">
        <v>10014631</v>
      </c>
      <c r="T1860" t="s">
        <v>318</v>
      </c>
      <c r="AE1860">
        <v>0</v>
      </c>
      <c r="AG1860">
        <v>0</v>
      </c>
      <c r="AI1860" t="s">
        <v>363</v>
      </c>
      <c r="AM1860">
        <v>0</v>
      </c>
      <c r="AN1860">
        <v>0.66666666666666996</v>
      </c>
      <c r="AO1860">
        <v>0</v>
      </c>
      <c r="AP1860">
        <v>0</v>
      </c>
      <c r="AQ1860">
        <v>1001867633</v>
      </c>
      <c r="AR1860">
        <v>5135961</v>
      </c>
      <c r="AS1860">
        <v>3</v>
      </c>
    </row>
    <row r="1861" spans="1:45" x14ac:dyDescent="0.35">
      <c r="A1861">
        <v>6610903</v>
      </c>
      <c r="B1861">
        <v>0</v>
      </c>
      <c r="C1861">
        <v>10</v>
      </c>
      <c r="D1861" t="s">
        <v>203</v>
      </c>
      <c r="E1861" t="s">
        <v>1324</v>
      </c>
      <c r="F1861" t="s">
        <v>310</v>
      </c>
      <c r="G1861" t="s">
        <v>6027</v>
      </c>
      <c r="H1861">
        <v>4</v>
      </c>
      <c r="I1861">
        <v>2</v>
      </c>
      <c r="J1861">
        <v>0</v>
      </c>
      <c r="K1861">
        <v>2</v>
      </c>
      <c r="L1861" t="s">
        <v>355</v>
      </c>
      <c r="M1861">
        <v>0</v>
      </c>
      <c r="N1861" s="16">
        <v>45839</v>
      </c>
      <c r="O1861" s="16">
        <v>45839</v>
      </c>
      <c r="Q1861" t="s">
        <v>332</v>
      </c>
      <c r="R1861" t="s">
        <v>333</v>
      </c>
      <c r="S1861">
        <v>10014639</v>
      </c>
      <c r="T1861" t="s">
        <v>332</v>
      </c>
      <c r="AE1861">
        <v>0</v>
      </c>
      <c r="AG1861">
        <v>0</v>
      </c>
      <c r="AI1861" t="s">
        <v>363</v>
      </c>
      <c r="AM1861">
        <v>0.66666666666666996</v>
      </c>
      <c r="AN1861">
        <v>0.83333333333333004</v>
      </c>
      <c r="AO1861">
        <v>0</v>
      </c>
      <c r="AP1861">
        <v>0</v>
      </c>
      <c r="AQ1861">
        <v>1001867633</v>
      </c>
      <c r="AR1861">
        <v>5135962</v>
      </c>
      <c r="AS1861">
        <v>3</v>
      </c>
    </row>
    <row r="1862" spans="1:45" x14ac:dyDescent="0.35">
      <c r="A1862">
        <v>6610905</v>
      </c>
      <c r="B1862">
        <v>0</v>
      </c>
      <c r="C1862">
        <v>10</v>
      </c>
      <c r="D1862" t="s">
        <v>203</v>
      </c>
      <c r="E1862" t="s">
        <v>1324</v>
      </c>
      <c r="F1862" t="s">
        <v>310</v>
      </c>
      <c r="G1862" t="s">
        <v>3567</v>
      </c>
      <c r="H1862">
        <v>24</v>
      </c>
      <c r="I1862">
        <v>3</v>
      </c>
      <c r="J1862">
        <v>0</v>
      </c>
      <c r="K1862">
        <v>8</v>
      </c>
      <c r="L1862" t="s">
        <v>355</v>
      </c>
      <c r="M1862">
        <v>0</v>
      </c>
      <c r="N1862" s="16">
        <v>45863</v>
      </c>
      <c r="O1862" s="16">
        <v>45863</v>
      </c>
      <c r="Q1862" t="s">
        <v>224</v>
      </c>
      <c r="R1862" t="s">
        <v>389</v>
      </c>
      <c r="S1862">
        <v>10014612</v>
      </c>
      <c r="T1862" t="s">
        <v>224</v>
      </c>
      <c r="AE1862">
        <v>0</v>
      </c>
      <c r="AG1862">
        <v>0</v>
      </c>
      <c r="AI1862" t="s">
        <v>363</v>
      </c>
      <c r="AM1862">
        <v>0</v>
      </c>
      <c r="AN1862">
        <v>9.5243055555559994E-2</v>
      </c>
      <c r="AO1862">
        <v>0</v>
      </c>
      <c r="AP1862">
        <v>0</v>
      </c>
      <c r="AQ1862">
        <v>1001867776</v>
      </c>
      <c r="AR1862">
        <v>5136176</v>
      </c>
      <c r="AS1862">
        <v>3</v>
      </c>
    </row>
    <row r="1863" spans="1:45" x14ac:dyDescent="0.35">
      <c r="A1863">
        <v>6610906</v>
      </c>
      <c r="B1863">
        <v>0</v>
      </c>
      <c r="C1863">
        <v>10</v>
      </c>
      <c r="D1863" t="s">
        <v>203</v>
      </c>
      <c r="E1863" t="s">
        <v>1324</v>
      </c>
      <c r="F1863" t="s">
        <v>310</v>
      </c>
      <c r="G1863" t="s">
        <v>6026</v>
      </c>
      <c r="H1863">
        <v>1</v>
      </c>
      <c r="I1863">
        <v>1</v>
      </c>
      <c r="J1863">
        <v>0</v>
      </c>
      <c r="K1863">
        <v>1</v>
      </c>
      <c r="L1863" t="s">
        <v>355</v>
      </c>
      <c r="M1863">
        <v>0</v>
      </c>
      <c r="N1863" s="16">
        <v>45839</v>
      </c>
      <c r="O1863" s="16">
        <v>45839</v>
      </c>
      <c r="Q1863" t="s">
        <v>224</v>
      </c>
      <c r="R1863" t="s">
        <v>389</v>
      </c>
      <c r="S1863">
        <v>10014612</v>
      </c>
      <c r="T1863" t="s">
        <v>224</v>
      </c>
      <c r="AE1863">
        <v>0</v>
      </c>
      <c r="AG1863">
        <v>0</v>
      </c>
      <c r="AI1863" t="s">
        <v>363</v>
      </c>
      <c r="AM1863">
        <v>0</v>
      </c>
      <c r="AN1863">
        <v>0.19047453703704001</v>
      </c>
      <c r="AO1863">
        <v>0</v>
      </c>
      <c r="AP1863">
        <v>0</v>
      </c>
      <c r="AQ1863">
        <v>1001867784</v>
      </c>
      <c r="AR1863">
        <v>5136184</v>
      </c>
      <c r="AS1863">
        <v>3</v>
      </c>
    </row>
    <row r="1864" spans="1:45" x14ac:dyDescent="0.35">
      <c r="A1864">
        <v>6610915</v>
      </c>
      <c r="B1864">
        <v>0</v>
      </c>
      <c r="C1864">
        <v>10</v>
      </c>
      <c r="D1864" t="s">
        <v>203</v>
      </c>
      <c r="E1864" t="s">
        <v>1324</v>
      </c>
      <c r="F1864" t="s">
        <v>310</v>
      </c>
      <c r="G1864" t="s">
        <v>6023</v>
      </c>
      <c r="H1864">
        <v>6</v>
      </c>
      <c r="I1864">
        <v>2</v>
      </c>
      <c r="J1864">
        <v>0</v>
      </c>
      <c r="K1864">
        <v>3</v>
      </c>
      <c r="L1864" t="s">
        <v>355</v>
      </c>
      <c r="M1864">
        <v>0</v>
      </c>
      <c r="N1864" s="16">
        <v>45859</v>
      </c>
      <c r="O1864" s="16">
        <v>45859</v>
      </c>
      <c r="Q1864" t="s">
        <v>219</v>
      </c>
      <c r="R1864" t="s">
        <v>292</v>
      </c>
      <c r="S1864">
        <v>10017586</v>
      </c>
      <c r="T1864" t="s">
        <v>219</v>
      </c>
      <c r="AE1864">
        <v>0</v>
      </c>
      <c r="AF1864" s="16"/>
      <c r="AG1864">
        <v>0</v>
      </c>
      <c r="AI1864" t="s">
        <v>363</v>
      </c>
      <c r="AM1864">
        <v>0</v>
      </c>
      <c r="AN1864">
        <v>0.14285879629629999</v>
      </c>
      <c r="AO1864">
        <v>0</v>
      </c>
      <c r="AP1864">
        <v>0</v>
      </c>
      <c r="AQ1864">
        <v>1001867801</v>
      </c>
      <c r="AR1864">
        <v>5136201</v>
      </c>
      <c r="AS1864">
        <v>3</v>
      </c>
    </row>
    <row r="1865" spans="1:45" x14ac:dyDescent="0.35">
      <c r="A1865">
        <v>6610916</v>
      </c>
      <c r="B1865">
        <v>0</v>
      </c>
      <c r="C1865">
        <v>10</v>
      </c>
      <c r="D1865" t="s">
        <v>203</v>
      </c>
      <c r="E1865" t="s">
        <v>359</v>
      </c>
      <c r="F1865" t="s">
        <v>310</v>
      </c>
      <c r="G1865" t="s">
        <v>6022</v>
      </c>
      <c r="H1865">
        <v>2</v>
      </c>
      <c r="I1865">
        <v>1</v>
      </c>
      <c r="J1865">
        <v>0</v>
      </c>
      <c r="K1865">
        <v>2</v>
      </c>
      <c r="L1865" t="s">
        <v>355</v>
      </c>
      <c r="M1865">
        <v>0</v>
      </c>
      <c r="N1865" s="16">
        <v>45857</v>
      </c>
      <c r="O1865" s="16">
        <v>45857</v>
      </c>
      <c r="Q1865" t="s">
        <v>318</v>
      </c>
      <c r="R1865" t="s">
        <v>319</v>
      </c>
      <c r="S1865">
        <v>10014631</v>
      </c>
      <c r="T1865" t="s">
        <v>318</v>
      </c>
      <c r="AE1865">
        <v>0</v>
      </c>
      <c r="AG1865">
        <v>0</v>
      </c>
      <c r="AI1865" t="s">
        <v>358</v>
      </c>
      <c r="AM1865">
        <v>0</v>
      </c>
      <c r="AN1865">
        <v>0.14285879629629999</v>
      </c>
      <c r="AO1865">
        <v>0</v>
      </c>
      <c r="AP1865">
        <v>0</v>
      </c>
      <c r="AQ1865">
        <v>1001867802</v>
      </c>
      <c r="AR1865">
        <v>5136202</v>
      </c>
      <c r="AS1865">
        <v>4</v>
      </c>
    </row>
    <row r="1866" spans="1:45" x14ac:dyDescent="0.35">
      <c r="A1866">
        <v>6610916</v>
      </c>
      <c r="B1866">
        <v>0</v>
      </c>
      <c r="C1866">
        <v>20</v>
      </c>
      <c r="D1866" t="s">
        <v>361</v>
      </c>
      <c r="E1866" t="s">
        <v>359</v>
      </c>
      <c r="F1866" t="s">
        <v>310</v>
      </c>
      <c r="G1866" t="s">
        <v>6022</v>
      </c>
      <c r="H1866">
        <v>1</v>
      </c>
      <c r="I1866">
        <v>1</v>
      </c>
      <c r="J1866">
        <v>0</v>
      </c>
      <c r="K1866">
        <v>1</v>
      </c>
      <c r="L1866" t="s">
        <v>355</v>
      </c>
      <c r="M1866">
        <v>0</v>
      </c>
      <c r="N1866" s="16">
        <v>45857</v>
      </c>
      <c r="O1866" s="16">
        <v>45857</v>
      </c>
      <c r="Q1866" t="s">
        <v>318</v>
      </c>
      <c r="R1866" t="s">
        <v>319</v>
      </c>
      <c r="S1866">
        <v>10014631</v>
      </c>
      <c r="T1866" t="s">
        <v>318</v>
      </c>
      <c r="AE1866">
        <v>0</v>
      </c>
      <c r="AG1866">
        <v>0</v>
      </c>
      <c r="AI1866" t="s">
        <v>363</v>
      </c>
      <c r="AM1866">
        <v>0</v>
      </c>
      <c r="AN1866">
        <v>0.14285879629629999</v>
      </c>
      <c r="AO1866">
        <v>0</v>
      </c>
      <c r="AP1866">
        <v>0</v>
      </c>
      <c r="AQ1866">
        <v>1001867825</v>
      </c>
      <c r="AR1866">
        <v>5136220</v>
      </c>
      <c r="AS1866">
        <v>3</v>
      </c>
    </row>
    <row r="1867" spans="1:45" x14ac:dyDescent="0.35">
      <c r="A1867">
        <v>6610918</v>
      </c>
      <c r="B1867">
        <v>0</v>
      </c>
      <c r="C1867">
        <v>10</v>
      </c>
      <c r="D1867" t="s">
        <v>203</v>
      </c>
      <c r="E1867" t="s">
        <v>1324</v>
      </c>
      <c r="F1867" t="s">
        <v>310</v>
      </c>
      <c r="G1867" t="s">
        <v>6021</v>
      </c>
      <c r="H1867">
        <v>8</v>
      </c>
      <c r="I1867">
        <v>2</v>
      </c>
      <c r="J1867">
        <v>0</v>
      </c>
      <c r="K1867">
        <v>4</v>
      </c>
      <c r="L1867" t="s">
        <v>355</v>
      </c>
      <c r="M1867">
        <v>0</v>
      </c>
      <c r="N1867" s="16">
        <v>45839</v>
      </c>
      <c r="O1867" s="16">
        <v>45839</v>
      </c>
      <c r="Q1867" t="s">
        <v>231</v>
      </c>
      <c r="R1867" t="s">
        <v>331</v>
      </c>
      <c r="S1867">
        <v>10014638</v>
      </c>
      <c r="T1867" t="s">
        <v>231</v>
      </c>
      <c r="AE1867">
        <v>0</v>
      </c>
      <c r="AG1867">
        <v>0</v>
      </c>
      <c r="AI1867" t="s">
        <v>358</v>
      </c>
      <c r="AM1867">
        <v>0</v>
      </c>
      <c r="AN1867">
        <v>0.19047453703704001</v>
      </c>
      <c r="AO1867">
        <v>0</v>
      </c>
      <c r="AP1867">
        <v>0</v>
      </c>
      <c r="AQ1867">
        <v>1001867842</v>
      </c>
      <c r="AR1867">
        <v>5136228</v>
      </c>
      <c r="AS1867">
        <v>4</v>
      </c>
    </row>
    <row r="1868" spans="1:45" x14ac:dyDescent="0.35">
      <c r="A1868">
        <v>6611704</v>
      </c>
      <c r="B1868">
        <v>0</v>
      </c>
      <c r="C1868">
        <v>10</v>
      </c>
      <c r="D1868" t="s">
        <v>357</v>
      </c>
      <c r="E1868" t="s">
        <v>1324</v>
      </c>
      <c r="F1868" t="s">
        <v>310</v>
      </c>
      <c r="G1868" t="s">
        <v>6020</v>
      </c>
      <c r="H1868">
        <v>192</v>
      </c>
      <c r="I1868">
        <v>4</v>
      </c>
      <c r="J1868">
        <v>0</v>
      </c>
      <c r="K1868">
        <v>48</v>
      </c>
      <c r="L1868" t="s">
        <v>355</v>
      </c>
      <c r="M1868">
        <v>0</v>
      </c>
      <c r="N1868" s="16">
        <v>45880</v>
      </c>
      <c r="O1868" s="16">
        <v>45881</v>
      </c>
      <c r="Q1868" t="s">
        <v>224</v>
      </c>
      <c r="R1868" t="s">
        <v>389</v>
      </c>
      <c r="S1868">
        <v>10014612</v>
      </c>
      <c r="T1868" t="s">
        <v>224</v>
      </c>
      <c r="AE1868">
        <v>0</v>
      </c>
      <c r="AG1868">
        <v>0</v>
      </c>
      <c r="AI1868" t="s">
        <v>363</v>
      </c>
      <c r="AM1868">
        <v>0</v>
      </c>
      <c r="AN1868">
        <v>0.28571759259259</v>
      </c>
      <c r="AO1868">
        <v>0</v>
      </c>
      <c r="AP1868">
        <v>0</v>
      </c>
      <c r="AQ1868">
        <v>1001867884</v>
      </c>
      <c r="AR1868">
        <v>5136265</v>
      </c>
      <c r="AS1868">
        <v>3</v>
      </c>
    </row>
    <row r="1869" spans="1:45" x14ac:dyDescent="0.35">
      <c r="A1869">
        <v>6611712</v>
      </c>
      <c r="B1869">
        <v>0</v>
      </c>
      <c r="C1869">
        <v>10</v>
      </c>
      <c r="D1869" t="s">
        <v>367</v>
      </c>
      <c r="E1869" t="s">
        <v>359</v>
      </c>
      <c r="F1869" t="s">
        <v>310</v>
      </c>
      <c r="G1869" t="s">
        <v>6019</v>
      </c>
      <c r="H1869">
        <v>6</v>
      </c>
      <c r="I1869">
        <v>2</v>
      </c>
      <c r="J1869">
        <v>0</v>
      </c>
      <c r="K1869">
        <v>3</v>
      </c>
      <c r="L1869" t="s">
        <v>355</v>
      </c>
      <c r="M1869">
        <v>0</v>
      </c>
      <c r="N1869" s="16">
        <v>45858</v>
      </c>
      <c r="O1869" s="16">
        <v>45858</v>
      </c>
      <c r="Q1869" t="s">
        <v>408</v>
      </c>
      <c r="R1869" t="s">
        <v>325</v>
      </c>
      <c r="S1869">
        <v>10015302</v>
      </c>
      <c r="T1869" t="s">
        <v>324</v>
      </c>
      <c r="AE1869">
        <v>0</v>
      </c>
      <c r="AG1869">
        <v>0</v>
      </c>
      <c r="AI1869" t="s">
        <v>363</v>
      </c>
      <c r="AM1869">
        <v>0</v>
      </c>
      <c r="AN1869">
        <v>0</v>
      </c>
      <c r="AO1869">
        <v>0</v>
      </c>
      <c r="AP1869">
        <v>0</v>
      </c>
      <c r="AQ1869">
        <v>1001868007</v>
      </c>
      <c r="AR1869">
        <v>5136380</v>
      </c>
      <c r="AS1869">
        <v>3</v>
      </c>
    </row>
    <row r="1870" spans="1:45" x14ac:dyDescent="0.35">
      <c r="A1870">
        <v>6611754</v>
      </c>
      <c r="B1870">
        <v>0</v>
      </c>
      <c r="C1870">
        <v>10</v>
      </c>
      <c r="D1870" t="s">
        <v>367</v>
      </c>
      <c r="E1870" t="s">
        <v>1324</v>
      </c>
      <c r="F1870" t="s">
        <v>310</v>
      </c>
      <c r="G1870" t="s">
        <v>6018</v>
      </c>
      <c r="H1870">
        <v>8</v>
      </c>
      <c r="I1870">
        <v>2</v>
      </c>
      <c r="J1870">
        <v>0</v>
      </c>
      <c r="K1870">
        <v>4</v>
      </c>
      <c r="L1870" t="s">
        <v>355</v>
      </c>
      <c r="M1870">
        <v>0</v>
      </c>
      <c r="N1870" s="16">
        <v>45845</v>
      </c>
      <c r="O1870" s="16">
        <v>45845</v>
      </c>
      <c r="Q1870" t="s">
        <v>428</v>
      </c>
      <c r="R1870" t="s">
        <v>325</v>
      </c>
      <c r="S1870">
        <v>10017565</v>
      </c>
      <c r="T1870" t="s">
        <v>324</v>
      </c>
      <c r="AE1870">
        <v>0</v>
      </c>
      <c r="AG1870">
        <v>0</v>
      </c>
      <c r="AI1870" t="s">
        <v>360</v>
      </c>
      <c r="AM1870">
        <v>0</v>
      </c>
      <c r="AN1870">
        <v>9.5243055555559994E-2</v>
      </c>
      <c r="AO1870">
        <v>0</v>
      </c>
      <c r="AP1870">
        <v>0</v>
      </c>
      <c r="AQ1870">
        <v>1001868127</v>
      </c>
      <c r="AR1870">
        <v>5136468</v>
      </c>
      <c r="AS1870">
        <v>2</v>
      </c>
    </row>
    <row r="1871" spans="1:45" x14ac:dyDescent="0.35">
      <c r="A1871">
        <v>6611760</v>
      </c>
      <c r="B1871">
        <v>0</v>
      </c>
      <c r="C1871">
        <v>10</v>
      </c>
      <c r="D1871" t="s">
        <v>367</v>
      </c>
      <c r="E1871" t="s">
        <v>1324</v>
      </c>
      <c r="F1871" t="s">
        <v>310</v>
      </c>
      <c r="G1871" t="s">
        <v>6017</v>
      </c>
      <c r="H1871">
        <v>6</v>
      </c>
      <c r="I1871">
        <v>2</v>
      </c>
      <c r="J1871">
        <v>0</v>
      </c>
      <c r="K1871">
        <v>3</v>
      </c>
      <c r="L1871" t="s">
        <v>355</v>
      </c>
      <c r="M1871">
        <v>0</v>
      </c>
      <c r="N1871" s="16">
        <v>45824</v>
      </c>
      <c r="O1871" s="16">
        <v>45824</v>
      </c>
      <c r="Q1871" t="s">
        <v>428</v>
      </c>
      <c r="R1871" t="s">
        <v>325</v>
      </c>
      <c r="S1871">
        <v>10017565</v>
      </c>
      <c r="T1871" t="s">
        <v>324</v>
      </c>
      <c r="AE1871">
        <v>0</v>
      </c>
      <c r="AG1871">
        <v>0</v>
      </c>
      <c r="AI1871" t="s">
        <v>363</v>
      </c>
      <c r="AM1871">
        <v>0</v>
      </c>
      <c r="AN1871">
        <v>4.7615740740740001E-2</v>
      </c>
      <c r="AO1871">
        <v>0</v>
      </c>
      <c r="AP1871">
        <v>0</v>
      </c>
      <c r="AQ1871">
        <v>1001868128</v>
      </c>
      <c r="AR1871">
        <v>5136469</v>
      </c>
      <c r="AS1871">
        <v>3</v>
      </c>
    </row>
    <row r="1872" spans="1:45" x14ac:dyDescent="0.35">
      <c r="A1872">
        <v>6611763</v>
      </c>
      <c r="B1872">
        <v>0</v>
      </c>
      <c r="C1872">
        <v>10</v>
      </c>
      <c r="D1872" t="s">
        <v>203</v>
      </c>
      <c r="E1872" t="s">
        <v>1324</v>
      </c>
      <c r="F1872" t="s">
        <v>310</v>
      </c>
      <c r="G1872" t="s">
        <v>6016</v>
      </c>
      <c r="H1872">
        <v>24</v>
      </c>
      <c r="I1872">
        <v>2</v>
      </c>
      <c r="J1872">
        <v>0</v>
      </c>
      <c r="K1872">
        <v>12</v>
      </c>
      <c r="L1872" t="s">
        <v>355</v>
      </c>
      <c r="M1872">
        <v>0</v>
      </c>
      <c r="N1872" s="16">
        <v>45845</v>
      </c>
      <c r="O1872" s="16">
        <v>45845</v>
      </c>
      <c r="Q1872" t="s">
        <v>146</v>
      </c>
      <c r="R1872" t="s">
        <v>325</v>
      </c>
      <c r="S1872">
        <v>10017213</v>
      </c>
      <c r="T1872" t="s">
        <v>324</v>
      </c>
      <c r="AE1872">
        <v>0</v>
      </c>
      <c r="AF1872" s="16"/>
      <c r="AG1872">
        <v>0</v>
      </c>
      <c r="AI1872" t="s">
        <v>363</v>
      </c>
      <c r="AM1872">
        <v>4.7615740740740001E-2</v>
      </c>
      <c r="AN1872">
        <v>0.14285879629629999</v>
      </c>
      <c r="AO1872">
        <v>0</v>
      </c>
      <c r="AP1872">
        <v>0</v>
      </c>
      <c r="AQ1872">
        <v>1001868128</v>
      </c>
      <c r="AR1872">
        <v>5136470</v>
      </c>
      <c r="AS1872">
        <v>3</v>
      </c>
    </row>
    <row r="1873" spans="1:45" x14ac:dyDescent="0.35">
      <c r="A1873">
        <v>6611764</v>
      </c>
      <c r="B1873">
        <v>0</v>
      </c>
      <c r="C1873">
        <v>10</v>
      </c>
      <c r="D1873" t="s">
        <v>203</v>
      </c>
      <c r="E1873" t="s">
        <v>1324</v>
      </c>
      <c r="F1873" t="s">
        <v>310</v>
      </c>
      <c r="G1873" t="s">
        <v>6015</v>
      </c>
      <c r="H1873">
        <v>4</v>
      </c>
      <c r="I1873">
        <v>2</v>
      </c>
      <c r="J1873">
        <v>0</v>
      </c>
      <c r="K1873">
        <v>2</v>
      </c>
      <c r="L1873" t="s">
        <v>355</v>
      </c>
      <c r="M1873">
        <v>0</v>
      </c>
      <c r="N1873" s="16">
        <v>45824</v>
      </c>
      <c r="O1873" s="16">
        <v>45824</v>
      </c>
      <c r="Q1873" t="s">
        <v>185</v>
      </c>
      <c r="R1873" t="s">
        <v>322</v>
      </c>
      <c r="S1873">
        <v>10014727</v>
      </c>
      <c r="T1873" t="s">
        <v>321</v>
      </c>
      <c r="AE1873">
        <v>0</v>
      </c>
      <c r="AF1873" s="16"/>
      <c r="AG1873">
        <v>0</v>
      </c>
      <c r="AI1873" t="s">
        <v>356</v>
      </c>
      <c r="AM1873">
        <v>0</v>
      </c>
      <c r="AN1873">
        <v>0.28571759259259</v>
      </c>
      <c r="AO1873">
        <v>0</v>
      </c>
      <c r="AP1873">
        <v>0</v>
      </c>
      <c r="AQ1873">
        <v>1001868165</v>
      </c>
      <c r="AR1873">
        <v>5136494</v>
      </c>
      <c r="AS1873">
        <v>1</v>
      </c>
    </row>
    <row r="1874" spans="1:45" x14ac:dyDescent="0.35">
      <c r="A1874">
        <v>6611765</v>
      </c>
      <c r="B1874">
        <v>0</v>
      </c>
      <c r="C1874">
        <v>10</v>
      </c>
      <c r="D1874" t="s">
        <v>203</v>
      </c>
      <c r="E1874" t="s">
        <v>1324</v>
      </c>
      <c r="F1874" t="s">
        <v>310</v>
      </c>
      <c r="G1874" t="s">
        <v>6014</v>
      </c>
      <c r="H1874">
        <v>2</v>
      </c>
      <c r="I1874">
        <v>1</v>
      </c>
      <c r="J1874">
        <v>0</v>
      </c>
      <c r="K1874">
        <v>2</v>
      </c>
      <c r="L1874" t="s">
        <v>355</v>
      </c>
      <c r="M1874">
        <v>0</v>
      </c>
      <c r="N1874" s="16">
        <v>45845</v>
      </c>
      <c r="O1874" s="16">
        <v>45845</v>
      </c>
      <c r="Q1874" t="s">
        <v>144</v>
      </c>
      <c r="R1874" t="s">
        <v>393</v>
      </c>
      <c r="S1874">
        <v>10014649</v>
      </c>
      <c r="T1874" t="s">
        <v>144</v>
      </c>
      <c r="AE1874">
        <v>0</v>
      </c>
      <c r="AG1874">
        <v>0</v>
      </c>
      <c r="AI1874" t="s">
        <v>358</v>
      </c>
      <c r="AM1874">
        <v>0</v>
      </c>
      <c r="AN1874">
        <v>0.14285879629629999</v>
      </c>
      <c r="AO1874">
        <v>0</v>
      </c>
      <c r="AP1874">
        <v>0</v>
      </c>
      <c r="AQ1874">
        <v>1001868179</v>
      </c>
      <c r="AR1874">
        <v>5136510</v>
      </c>
      <c r="AS1874">
        <v>4</v>
      </c>
    </row>
    <row r="1875" spans="1:45" x14ac:dyDescent="0.35">
      <c r="A1875">
        <v>6611778</v>
      </c>
      <c r="B1875">
        <v>0</v>
      </c>
      <c r="C1875">
        <v>10</v>
      </c>
      <c r="D1875" t="s">
        <v>357</v>
      </c>
      <c r="E1875" t="s">
        <v>1324</v>
      </c>
      <c r="F1875" t="s">
        <v>310</v>
      </c>
      <c r="G1875" t="s">
        <v>6013</v>
      </c>
      <c r="H1875">
        <v>6</v>
      </c>
      <c r="I1875">
        <v>2</v>
      </c>
      <c r="J1875">
        <v>0</v>
      </c>
      <c r="K1875">
        <v>3</v>
      </c>
      <c r="L1875" t="s">
        <v>355</v>
      </c>
      <c r="M1875">
        <v>0</v>
      </c>
      <c r="N1875" s="16">
        <v>45845</v>
      </c>
      <c r="O1875" s="16">
        <v>45845</v>
      </c>
      <c r="Q1875" t="s">
        <v>156</v>
      </c>
      <c r="R1875" t="s">
        <v>311</v>
      </c>
      <c r="S1875">
        <v>10016283</v>
      </c>
      <c r="T1875" t="s">
        <v>156</v>
      </c>
      <c r="AE1875">
        <v>0</v>
      </c>
      <c r="AG1875">
        <v>0</v>
      </c>
      <c r="AI1875" t="s">
        <v>363</v>
      </c>
      <c r="AM1875">
        <v>0</v>
      </c>
      <c r="AN1875">
        <v>0.23809027777778</v>
      </c>
      <c r="AO1875">
        <v>0</v>
      </c>
      <c r="AP1875">
        <v>0</v>
      </c>
      <c r="AQ1875">
        <v>1001868180</v>
      </c>
      <c r="AR1875">
        <v>5136511</v>
      </c>
      <c r="AS1875">
        <v>3</v>
      </c>
    </row>
    <row r="1876" spans="1:45" x14ac:dyDescent="0.35">
      <c r="A1876">
        <v>6612004</v>
      </c>
      <c r="B1876">
        <v>0</v>
      </c>
      <c r="C1876">
        <v>10</v>
      </c>
      <c r="D1876" t="s">
        <v>203</v>
      </c>
      <c r="E1876" t="s">
        <v>1324</v>
      </c>
      <c r="F1876" t="s">
        <v>310</v>
      </c>
      <c r="G1876" t="s">
        <v>6012</v>
      </c>
      <c r="H1876">
        <v>2</v>
      </c>
      <c r="I1876">
        <v>2</v>
      </c>
      <c r="J1876">
        <v>0</v>
      </c>
      <c r="K1876">
        <v>1</v>
      </c>
      <c r="L1876" t="s">
        <v>355</v>
      </c>
      <c r="M1876">
        <v>0</v>
      </c>
      <c r="N1876" s="16">
        <v>45859</v>
      </c>
      <c r="O1876" s="16">
        <v>45859</v>
      </c>
      <c r="Q1876" t="s">
        <v>128</v>
      </c>
      <c r="R1876" t="s">
        <v>390</v>
      </c>
      <c r="S1876">
        <v>10014594</v>
      </c>
      <c r="T1876" t="s">
        <v>128</v>
      </c>
      <c r="AE1876">
        <v>0</v>
      </c>
      <c r="AF1876" s="16"/>
      <c r="AG1876">
        <v>0</v>
      </c>
      <c r="AI1876" t="s">
        <v>363</v>
      </c>
      <c r="AM1876">
        <v>0</v>
      </c>
      <c r="AN1876">
        <v>9.5243055555559994E-2</v>
      </c>
      <c r="AO1876">
        <v>0</v>
      </c>
      <c r="AP1876">
        <v>0</v>
      </c>
      <c r="AQ1876">
        <v>1001868181</v>
      </c>
      <c r="AR1876">
        <v>5136512</v>
      </c>
      <c r="AS1876">
        <v>3</v>
      </c>
    </row>
    <row r="1877" spans="1:45" x14ac:dyDescent="0.35">
      <c r="A1877">
        <v>6612005</v>
      </c>
      <c r="B1877">
        <v>0</v>
      </c>
      <c r="C1877">
        <v>10</v>
      </c>
      <c r="D1877" t="s">
        <v>203</v>
      </c>
      <c r="E1877" t="s">
        <v>359</v>
      </c>
      <c r="F1877" t="s">
        <v>310</v>
      </c>
      <c r="G1877" t="s">
        <v>6011</v>
      </c>
      <c r="H1877">
        <v>2</v>
      </c>
      <c r="I1877">
        <v>1</v>
      </c>
      <c r="J1877">
        <v>0</v>
      </c>
      <c r="K1877">
        <v>2</v>
      </c>
      <c r="L1877" t="s">
        <v>355</v>
      </c>
      <c r="M1877">
        <v>0</v>
      </c>
      <c r="N1877" s="16">
        <v>45836</v>
      </c>
      <c r="O1877" s="16">
        <v>45836</v>
      </c>
      <c r="Q1877" t="s">
        <v>224</v>
      </c>
      <c r="R1877" t="s">
        <v>389</v>
      </c>
      <c r="S1877">
        <v>10014612</v>
      </c>
      <c r="T1877" t="s">
        <v>224</v>
      </c>
      <c r="AE1877">
        <v>0</v>
      </c>
      <c r="AG1877">
        <v>0</v>
      </c>
      <c r="AI1877" t="s">
        <v>358</v>
      </c>
      <c r="AM1877">
        <v>0</v>
      </c>
      <c r="AN1877">
        <v>9.5243055555559994E-2</v>
      </c>
      <c r="AO1877">
        <v>0</v>
      </c>
      <c r="AP1877">
        <v>0</v>
      </c>
      <c r="AQ1877">
        <v>1001868182</v>
      </c>
      <c r="AR1877">
        <v>5136513</v>
      </c>
      <c r="AS1877">
        <v>4</v>
      </c>
    </row>
    <row r="1878" spans="1:45" x14ac:dyDescent="0.35">
      <c r="A1878">
        <v>6612010</v>
      </c>
      <c r="B1878">
        <v>0</v>
      </c>
      <c r="C1878">
        <v>10</v>
      </c>
      <c r="D1878" t="s">
        <v>203</v>
      </c>
      <c r="E1878" t="s">
        <v>1324</v>
      </c>
      <c r="F1878" t="s">
        <v>310</v>
      </c>
      <c r="G1878" t="s">
        <v>6010</v>
      </c>
      <c r="H1878">
        <v>2</v>
      </c>
      <c r="I1878">
        <v>2</v>
      </c>
      <c r="J1878">
        <v>0</v>
      </c>
      <c r="K1878">
        <v>1</v>
      </c>
      <c r="L1878" t="s">
        <v>355</v>
      </c>
      <c r="M1878">
        <v>0</v>
      </c>
      <c r="N1878" s="16">
        <v>45873</v>
      </c>
      <c r="O1878" s="16">
        <v>45873</v>
      </c>
      <c r="Q1878" t="s">
        <v>337</v>
      </c>
      <c r="R1878" t="s">
        <v>338</v>
      </c>
      <c r="S1878">
        <v>10014600</v>
      </c>
      <c r="T1878" t="s">
        <v>337</v>
      </c>
      <c r="AE1878">
        <v>0</v>
      </c>
      <c r="AG1878">
        <v>0</v>
      </c>
      <c r="AI1878" t="s">
        <v>363</v>
      </c>
      <c r="AM1878">
        <v>0</v>
      </c>
      <c r="AN1878">
        <v>0.14285879629629999</v>
      </c>
      <c r="AO1878">
        <v>0</v>
      </c>
      <c r="AP1878">
        <v>0</v>
      </c>
      <c r="AQ1878">
        <v>1001868203</v>
      </c>
      <c r="AR1878">
        <v>5136514</v>
      </c>
      <c r="AS1878">
        <v>3</v>
      </c>
    </row>
    <row r="1879" spans="1:45" x14ac:dyDescent="0.35">
      <c r="A1879">
        <v>6612011</v>
      </c>
      <c r="B1879">
        <v>0</v>
      </c>
      <c r="C1879">
        <v>10</v>
      </c>
      <c r="D1879" t="s">
        <v>203</v>
      </c>
      <c r="E1879" t="s">
        <v>1324</v>
      </c>
      <c r="F1879" t="s">
        <v>310</v>
      </c>
      <c r="G1879" t="s">
        <v>6008</v>
      </c>
      <c r="H1879">
        <v>6</v>
      </c>
      <c r="I1879">
        <v>2</v>
      </c>
      <c r="J1879">
        <v>0</v>
      </c>
      <c r="K1879">
        <v>3</v>
      </c>
      <c r="L1879" t="s">
        <v>355</v>
      </c>
      <c r="M1879">
        <v>0</v>
      </c>
      <c r="N1879" s="16">
        <v>45839</v>
      </c>
      <c r="O1879" s="16">
        <v>45839</v>
      </c>
      <c r="Q1879" t="s">
        <v>240</v>
      </c>
      <c r="R1879" t="s">
        <v>304</v>
      </c>
      <c r="S1879">
        <v>10014607</v>
      </c>
      <c r="T1879" t="s">
        <v>240</v>
      </c>
      <c r="AE1879">
        <v>0</v>
      </c>
      <c r="AG1879">
        <v>0</v>
      </c>
      <c r="AI1879" t="s">
        <v>363</v>
      </c>
      <c r="AM1879">
        <v>0</v>
      </c>
      <c r="AN1879">
        <v>4.7615740740740001E-2</v>
      </c>
      <c r="AO1879">
        <v>0</v>
      </c>
      <c r="AP1879">
        <v>0</v>
      </c>
      <c r="AQ1879">
        <v>1001868204</v>
      </c>
      <c r="AR1879">
        <v>5136515</v>
      </c>
      <c r="AS1879">
        <v>3</v>
      </c>
    </row>
    <row r="1880" spans="1:45" x14ac:dyDescent="0.35">
      <c r="A1880">
        <v>6612012</v>
      </c>
      <c r="B1880">
        <v>0</v>
      </c>
      <c r="C1880">
        <v>10</v>
      </c>
      <c r="D1880" t="s">
        <v>203</v>
      </c>
      <c r="E1880" t="s">
        <v>359</v>
      </c>
      <c r="F1880" t="s">
        <v>310</v>
      </c>
      <c r="G1880" t="s">
        <v>6009</v>
      </c>
      <c r="H1880">
        <v>2</v>
      </c>
      <c r="I1880">
        <v>1</v>
      </c>
      <c r="J1880">
        <v>0</v>
      </c>
      <c r="K1880">
        <v>2</v>
      </c>
      <c r="L1880" t="s">
        <v>355</v>
      </c>
      <c r="M1880">
        <v>0</v>
      </c>
      <c r="N1880" s="16">
        <v>45850</v>
      </c>
      <c r="O1880" s="16">
        <v>45850</v>
      </c>
      <c r="Q1880" t="s">
        <v>240</v>
      </c>
      <c r="R1880" t="s">
        <v>304</v>
      </c>
      <c r="S1880">
        <v>10014607</v>
      </c>
      <c r="T1880" t="s">
        <v>240</v>
      </c>
      <c r="AE1880">
        <v>0</v>
      </c>
      <c r="AG1880">
        <v>0</v>
      </c>
      <c r="AI1880" t="s">
        <v>363</v>
      </c>
      <c r="AM1880">
        <v>0</v>
      </c>
      <c r="AN1880">
        <v>0.23809027777778</v>
      </c>
      <c r="AO1880">
        <v>0</v>
      </c>
      <c r="AP1880">
        <v>0</v>
      </c>
      <c r="AQ1880">
        <v>1001868212</v>
      </c>
      <c r="AR1880">
        <v>5136523</v>
      </c>
      <c r="AS1880">
        <v>3</v>
      </c>
    </row>
    <row r="1881" spans="1:45" x14ac:dyDescent="0.35">
      <c r="A1881">
        <v>6612014</v>
      </c>
      <c r="B1881">
        <v>0</v>
      </c>
      <c r="C1881">
        <v>10</v>
      </c>
      <c r="D1881" t="s">
        <v>203</v>
      </c>
      <c r="E1881" t="s">
        <v>1324</v>
      </c>
      <c r="F1881" t="s">
        <v>310</v>
      </c>
      <c r="G1881" t="s">
        <v>6008</v>
      </c>
      <c r="H1881">
        <v>6</v>
      </c>
      <c r="I1881">
        <v>2</v>
      </c>
      <c r="J1881">
        <v>0</v>
      </c>
      <c r="K1881">
        <v>3</v>
      </c>
      <c r="L1881" t="s">
        <v>355</v>
      </c>
      <c r="M1881">
        <v>0</v>
      </c>
      <c r="N1881" s="16">
        <v>45870</v>
      </c>
      <c r="O1881" s="16">
        <v>45870</v>
      </c>
      <c r="Q1881" t="s">
        <v>202</v>
      </c>
      <c r="R1881" t="s">
        <v>396</v>
      </c>
      <c r="S1881">
        <v>10014615</v>
      </c>
      <c r="T1881" t="s">
        <v>202</v>
      </c>
      <c r="AE1881">
        <v>0</v>
      </c>
      <c r="AG1881">
        <v>0</v>
      </c>
      <c r="AI1881" t="s">
        <v>363</v>
      </c>
      <c r="AM1881">
        <v>0</v>
      </c>
      <c r="AN1881">
        <v>0.23809027777778</v>
      </c>
      <c r="AO1881">
        <v>0</v>
      </c>
      <c r="AP1881">
        <v>0</v>
      </c>
      <c r="AQ1881">
        <v>1001868213</v>
      </c>
      <c r="AR1881">
        <v>5136524</v>
      </c>
      <c r="AS1881">
        <v>3</v>
      </c>
    </row>
    <row r="1882" spans="1:45" x14ac:dyDescent="0.35">
      <c r="A1882">
        <v>6612019</v>
      </c>
      <c r="B1882">
        <v>0</v>
      </c>
      <c r="C1882">
        <v>10</v>
      </c>
      <c r="D1882" t="s">
        <v>203</v>
      </c>
      <c r="E1882" t="s">
        <v>359</v>
      </c>
      <c r="F1882" t="s">
        <v>310</v>
      </c>
      <c r="G1882" t="s">
        <v>6006</v>
      </c>
      <c r="H1882">
        <v>6</v>
      </c>
      <c r="I1882">
        <v>2</v>
      </c>
      <c r="J1882">
        <v>0</v>
      </c>
      <c r="K1882">
        <v>3</v>
      </c>
      <c r="L1882" t="s">
        <v>355</v>
      </c>
      <c r="M1882">
        <v>0</v>
      </c>
      <c r="N1882" s="16">
        <v>45852</v>
      </c>
      <c r="O1882" s="16">
        <v>45852</v>
      </c>
      <c r="Q1882" t="s">
        <v>202</v>
      </c>
      <c r="R1882" t="s">
        <v>396</v>
      </c>
      <c r="S1882">
        <v>10014615</v>
      </c>
      <c r="T1882" t="s">
        <v>202</v>
      </c>
      <c r="AE1882">
        <v>0</v>
      </c>
      <c r="AG1882">
        <v>0</v>
      </c>
      <c r="AI1882" t="s">
        <v>363</v>
      </c>
      <c r="AM1882">
        <v>0</v>
      </c>
      <c r="AN1882">
        <v>9.5243055555559994E-2</v>
      </c>
      <c r="AO1882">
        <v>0</v>
      </c>
      <c r="AP1882">
        <v>0</v>
      </c>
      <c r="AQ1882">
        <v>1001868215</v>
      </c>
      <c r="AR1882">
        <v>5136526</v>
      </c>
      <c r="AS1882">
        <v>3</v>
      </c>
    </row>
    <row r="1883" spans="1:45" x14ac:dyDescent="0.35">
      <c r="A1883">
        <v>6612020</v>
      </c>
      <c r="B1883">
        <v>0</v>
      </c>
      <c r="C1883">
        <v>10</v>
      </c>
      <c r="D1883" t="s">
        <v>203</v>
      </c>
      <c r="E1883" t="s">
        <v>359</v>
      </c>
      <c r="F1883" t="s">
        <v>310</v>
      </c>
      <c r="G1883" t="s">
        <v>5981</v>
      </c>
      <c r="H1883">
        <v>2</v>
      </c>
      <c r="I1883">
        <v>2</v>
      </c>
      <c r="J1883">
        <v>0</v>
      </c>
      <c r="K1883">
        <v>1</v>
      </c>
      <c r="L1883" t="s">
        <v>355</v>
      </c>
      <c r="M1883">
        <v>0</v>
      </c>
      <c r="N1883" s="16">
        <v>45854</v>
      </c>
      <c r="O1883" s="16">
        <v>45854</v>
      </c>
      <c r="Q1883" t="s">
        <v>230</v>
      </c>
      <c r="R1883" t="s">
        <v>277</v>
      </c>
      <c r="S1883">
        <v>10014636</v>
      </c>
      <c r="T1883" t="s">
        <v>230</v>
      </c>
      <c r="AE1883">
        <v>0</v>
      </c>
      <c r="AG1883">
        <v>0</v>
      </c>
      <c r="AI1883" t="s">
        <v>363</v>
      </c>
      <c r="AM1883">
        <v>0</v>
      </c>
      <c r="AN1883">
        <v>4.7615740740740001E-2</v>
      </c>
      <c r="AO1883">
        <v>0</v>
      </c>
      <c r="AP1883">
        <v>0</v>
      </c>
      <c r="AQ1883">
        <v>1001868216</v>
      </c>
      <c r="AR1883">
        <v>5136527</v>
      </c>
      <c r="AS1883">
        <v>3</v>
      </c>
    </row>
    <row r="1884" spans="1:45" x14ac:dyDescent="0.35">
      <c r="A1884">
        <v>6612021</v>
      </c>
      <c r="B1884">
        <v>0</v>
      </c>
      <c r="C1884">
        <v>10</v>
      </c>
      <c r="D1884" t="s">
        <v>203</v>
      </c>
      <c r="E1884" t="s">
        <v>359</v>
      </c>
      <c r="F1884" t="s">
        <v>310</v>
      </c>
      <c r="G1884" t="s">
        <v>6005</v>
      </c>
      <c r="H1884">
        <v>2</v>
      </c>
      <c r="I1884">
        <v>2</v>
      </c>
      <c r="J1884">
        <v>0</v>
      </c>
      <c r="K1884">
        <v>1</v>
      </c>
      <c r="L1884" t="s">
        <v>355</v>
      </c>
      <c r="M1884">
        <v>0</v>
      </c>
      <c r="N1884" s="16">
        <v>45852</v>
      </c>
      <c r="O1884" s="16">
        <v>45852</v>
      </c>
      <c r="Q1884" t="s">
        <v>126</v>
      </c>
      <c r="R1884" t="s">
        <v>391</v>
      </c>
      <c r="S1884">
        <v>10014657</v>
      </c>
      <c r="T1884" t="s">
        <v>126</v>
      </c>
      <c r="AE1884">
        <v>0</v>
      </c>
      <c r="AF1884" s="16"/>
      <c r="AG1884">
        <v>0</v>
      </c>
      <c r="AI1884" t="s">
        <v>363</v>
      </c>
      <c r="AM1884">
        <v>0</v>
      </c>
      <c r="AN1884">
        <v>0.57143518518518999</v>
      </c>
      <c r="AO1884">
        <v>0</v>
      </c>
      <c r="AP1884">
        <v>0</v>
      </c>
      <c r="AQ1884">
        <v>1001868218</v>
      </c>
      <c r="AR1884">
        <v>5136529</v>
      </c>
      <c r="AS1884">
        <v>3</v>
      </c>
    </row>
    <row r="1885" spans="1:45" x14ac:dyDescent="0.35">
      <c r="A1885">
        <v>6612022</v>
      </c>
      <c r="B1885">
        <v>0</v>
      </c>
      <c r="C1885">
        <v>10</v>
      </c>
      <c r="D1885" t="s">
        <v>203</v>
      </c>
      <c r="E1885" t="s">
        <v>359</v>
      </c>
      <c r="F1885" t="s">
        <v>310</v>
      </c>
      <c r="G1885" t="s">
        <v>6005</v>
      </c>
      <c r="H1885">
        <v>2</v>
      </c>
      <c r="I1885">
        <v>2</v>
      </c>
      <c r="J1885">
        <v>0</v>
      </c>
      <c r="K1885">
        <v>1</v>
      </c>
      <c r="L1885" t="s">
        <v>355</v>
      </c>
      <c r="M1885">
        <v>0</v>
      </c>
      <c r="N1885" s="16">
        <v>45852</v>
      </c>
      <c r="O1885" s="16">
        <v>45852</v>
      </c>
      <c r="Q1885" t="s">
        <v>126</v>
      </c>
      <c r="R1885" t="s">
        <v>391</v>
      </c>
      <c r="S1885">
        <v>10014657</v>
      </c>
      <c r="T1885" t="s">
        <v>126</v>
      </c>
      <c r="AE1885">
        <v>0</v>
      </c>
      <c r="AG1885">
        <v>0</v>
      </c>
      <c r="AI1885" t="s">
        <v>363</v>
      </c>
      <c r="AM1885">
        <v>0</v>
      </c>
      <c r="AN1885">
        <v>4.7615740740740001E-2</v>
      </c>
      <c r="AO1885">
        <v>0</v>
      </c>
      <c r="AP1885">
        <v>0</v>
      </c>
      <c r="AQ1885">
        <v>1001868219</v>
      </c>
      <c r="AR1885">
        <v>5136530</v>
      </c>
      <c r="AS1885">
        <v>3</v>
      </c>
    </row>
    <row r="1886" spans="1:45" x14ac:dyDescent="0.35">
      <c r="A1886">
        <v>6612026</v>
      </c>
      <c r="B1886">
        <v>0</v>
      </c>
      <c r="C1886">
        <v>10</v>
      </c>
      <c r="D1886" t="s">
        <v>203</v>
      </c>
      <c r="E1886" t="s">
        <v>1324</v>
      </c>
      <c r="F1886" t="s">
        <v>310</v>
      </c>
      <c r="G1886" t="s">
        <v>6003</v>
      </c>
      <c r="H1886">
        <v>2</v>
      </c>
      <c r="I1886">
        <v>1</v>
      </c>
      <c r="J1886">
        <v>0</v>
      </c>
      <c r="K1886">
        <v>2</v>
      </c>
      <c r="L1886" t="s">
        <v>355</v>
      </c>
      <c r="M1886">
        <v>0</v>
      </c>
      <c r="N1886" s="16">
        <v>45870</v>
      </c>
      <c r="O1886" s="16">
        <v>45870</v>
      </c>
      <c r="Q1886" t="s">
        <v>206</v>
      </c>
      <c r="R1886" t="s">
        <v>339</v>
      </c>
      <c r="S1886">
        <v>10014614</v>
      </c>
      <c r="T1886" t="s">
        <v>206</v>
      </c>
      <c r="AE1886">
        <v>0</v>
      </c>
      <c r="AG1886">
        <v>0</v>
      </c>
      <c r="AI1886" t="s">
        <v>363</v>
      </c>
      <c r="AM1886">
        <v>0</v>
      </c>
      <c r="AN1886">
        <v>9.5243055555559994E-2</v>
      </c>
      <c r="AO1886">
        <v>0</v>
      </c>
      <c r="AP1886">
        <v>0</v>
      </c>
      <c r="AQ1886">
        <v>1001868220</v>
      </c>
      <c r="AR1886">
        <v>5136531</v>
      </c>
      <c r="AS1886">
        <v>3</v>
      </c>
    </row>
    <row r="1887" spans="1:45" x14ac:dyDescent="0.35">
      <c r="A1887">
        <v>6612027</v>
      </c>
      <c r="B1887">
        <v>0</v>
      </c>
      <c r="C1887">
        <v>10</v>
      </c>
      <c r="D1887" t="s">
        <v>203</v>
      </c>
      <c r="E1887" t="s">
        <v>1324</v>
      </c>
      <c r="F1887" t="s">
        <v>310</v>
      </c>
      <c r="G1887" t="s">
        <v>6002</v>
      </c>
      <c r="H1887">
        <v>2</v>
      </c>
      <c r="I1887">
        <v>1</v>
      </c>
      <c r="J1887">
        <v>0</v>
      </c>
      <c r="K1887">
        <v>2</v>
      </c>
      <c r="L1887" t="s">
        <v>355</v>
      </c>
      <c r="M1887">
        <v>0</v>
      </c>
      <c r="N1887" s="16">
        <v>45839</v>
      </c>
      <c r="O1887" s="16">
        <v>45839</v>
      </c>
      <c r="Q1887" t="s">
        <v>243</v>
      </c>
      <c r="R1887" t="s">
        <v>384</v>
      </c>
      <c r="S1887">
        <v>10014627</v>
      </c>
      <c r="T1887" t="s">
        <v>243</v>
      </c>
      <c r="AE1887">
        <v>0</v>
      </c>
      <c r="AG1887">
        <v>0</v>
      </c>
      <c r="AI1887" t="s">
        <v>356</v>
      </c>
      <c r="AM1887">
        <v>0</v>
      </c>
      <c r="AN1887">
        <v>0.19047453703704001</v>
      </c>
      <c r="AO1887">
        <v>0</v>
      </c>
      <c r="AP1887">
        <v>0</v>
      </c>
      <c r="AQ1887">
        <v>1001868362</v>
      </c>
      <c r="AR1887">
        <v>5136838</v>
      </c>
      <c r="AS1887">
        <v>1</v>
      </c>
    </row>
    <row r="1888" spans="1:45" x14ac:dyDescent="0.35">
      <c r="A1888">
        <v>6612030</v>
      </c>
      <c r="B1888">
        <v>0</v>
      </c>
      <c r="C1888">
        <v>10</v>
      </c>
      <c r="D1888" t="s">
        <v>203</v>
      </c>
      <c r="E1888" t="s">
        <v>1324</v>
      </c>
      <c r="F1888" t="s">
        <v>310</v>
      </c>
      <c r="G1888" t="s">
        <v>6001</v>
      </c>
      <c r="H1888">
        <v>12</v>
      </c>
      <c r="I1888">
        <v>3</v>
      </c>
      <c r="J1888">
        <v>0</v>
      </c>
      <c r="K1888">
        <v>4</v>
      </c>
      <c r="L1888" t="s">
        <v>355</v>
      </c>
      <c r="M1888">
        <v>0</v>
      </c>
      <c r="N1888" s="16">
        <v>45839</v>
      </c>
      <c r="O1888" s="16">
        <v>45839</v>
      </c>
      <c r="Q1888" t="s">
        <v>242</v>
      </c>
      <c r="R1888" t="s">
        <v>330</v>
      </c>
      <c r="S1888">
        <v>10014637</v>
      </c>
      <c r="T1888" t="s">
        <v>242</v>
      </c>
      <c r="AE1888">
        <v>0</v>
      </c>
      <c r="AG1888">
        <v>0</v>
      </c>
      <c r="AI1888" t="s">
        <v>363</v>
      </c>
      <c r="AM1888">
        <v>0.29166666666667002</v>
      </c>
      <c r="AN1888">
        <v>0.29166666666667002</v>
      </c>
      <c r="AO1888">
        <v>0</v>
      </c>
      <c r="AP1888">
        <v>0</v>
      </c>
      <c r="AQ1888">
        <v>1001868507</v>
      </c>
      <c r="AR1888">
        <v>5136935</v>
      </c>
      <c r="AS1888">
        <v>3</v>
      </c>
    </row>
    <row r="1889" spans="1:45" x14ac:dyDescent="0.35">
      <c r="A1889">
        <v>6612033</v>
      </c>
      <c r="B1889">
        <v>0</v>
      </c>
      <c r="C1889">
        <v>10</v>
      </c>
      <c r="D1889" t="s">
        <v>203</v>
      </c>
      <c r="E1889" t="s">
        <v>1324</v>
      </c>
      <c r="F1889" t="s">
        <v>310</v>
      </c>
      <c r="G1889" t="s">
        <v>6000</v>
      </c>
      <c r="H1889">
        <v>6</v>
      </c>
      <c r="I1889">
        <v>2</v>
      </c>
      <c r="J1889">
        <v>0</v>
      </c>
      <c r="K1889">
        <v>3</v>
      </c>
      <c r="L1889" t="s">
        <v>355</v>
      </c>
      <c r="M1889">
        <v>0</v>
      </c>
      <c r="N1889" s="16">
        <v>45870</v>
      </c>
      <c r="O1889" s="16">
        <v>45870</v>
      </c>
      <c r="Q1889" t="s">
        <v>198</v>
      </c>
      <c r="R1889" t="s">
        <v>306</v>
      </c>
      <c r="S1889">
        <v>10014640</v>
      </c>
      <c r="T1889" t="s">
        <v>198</v>
      </c>
      <c r="AE1889">
        <v>0</v>
      </c>
      <c r="AG1889">
        <v>0</v>
      </c>
      <c r="AI1889" t="s">
        <v>363</v>
      </c>
      <c r="AM1889">
        <v>0</v>
      </c>
      <c r="AN1889">
        <v>0.42858796296295998</v>
      </c>
      <c r="AO1889">
        <v>0</v>
      </c>
      <c r="AP1889">
        <v>0</v>
      </c>
      <c r="AQ1889">
        <v>1001868638</v>
      </c>
      <c r="AR1889">
        <v>5137113</v>
      </c>
      <c r="AS1889">
        <v>3</v>
      </c>
    </row>
    <row r="1890" spans="1:45" x14ac:dyDescent="0.35">
      <c r="A1890">
        <v>6612034</v>
      </c>
      <c r="B1890">
        <v>0</v>
      </c>
      <c r="C1890">
        <v>10</v>
      </c>
      <c r="D1890" t="s">
        <v>203</v>
      </c>
      <c r="E1890" t="s">
        <v>359</v>
      </c>
      <c r="F1890" t="s">
        <v>310</v>
      </c>
      <c r="G1890" t="s">
        <v>5999</v>
      </c>
      <c r="H1890">
        <v>2</v>
      </c>
      <c r="I1890">
        <v>2</v>
      </c>
      <c r="J1890">
        <v>0</v>
      </c>
      <c r="K1890">
        <v>1</v>
      </c>
      <c r="L1890" t="s">
        <v>355</v>
      </c>
      <c r="M1890">
        <v>0</v>
      </c>
      <c r="N1890" s="16">
        <v>45838</v>
      </c>
      <c r="O1890" s="16">
        <v>45838</v>
      </c>
      <c r="Q1890" t="s">
        <v>288</v>
      </c>
      <c r="R1890" t="s">
        <v>289</v>
      </c>
      <c r="S1890">
        <v>10014653</v>
      </c>
      <c r="T1890" t="s">
        <v>288</v>
      </c>
      <c r="AE1890">
        <v>0</v>
      </c>
      <c r="AF1890" s="16"/>
      <c r="AG1890">
        <v>0</v>
      </c>
      <c r="AI1890" t="s">
        <v>363</v>
      </c>
      <c r="AM1890">
        <v>0</v>
      </c>
      <c r="AN1890">
        <v>0.42858796296295998</v>
      </c>
      <c r="AO1890">
        <v>0</v>
      </c>
      <c r="AP1890">
        <v>0</v>
      </c>
      <c r="AQ1890">
        <v>1001868639</v>
      </c>
      <c r="AR1890">
        <v>5137114</v>
      </c>
      <c r="AS1890">
        <v>3</v>
      </c>
    </row>
    <row r="1891" spans="1:45" x14ac:dyDescent="0.35">
      <c r="A1891">
        <v>6612035</v>
      </c>
      <c r="B1891">
        <v>0</v>
      </c>
      <c r="C1891">
        <v>10</v>
      </c>
      <c r="D1891" t="s">
        <v>203</v>
      </c>
      <c r="E1891" t="s">
        <v>1324</v>
      </c>
      <c r="F1891" t="s">
        <v>310</v>
      </c>
      <c r="G1891" t="s">
        <v>5998</v>
      </c>
      <c r="H1891">
        <v>8</v>
      </c>
      <c r="I1891">
        <v>2</v>
      </c>
      <c r="J1891">
        <v>0</v>
      </c>
      <c r="K1891">
        <v>4</v>
      </c>
      <c r="L1891" t="s">
        <v>355</v>
      </c>
      <c r="M1891">
        <v>0</v>
      </c>
      <c r="N1891" s="16">
        <v>45859</v>
      </c>
      <c r="O1891" s="16">
        <v>45859</v>
      </c>
      <c r="Q1891" t="s">
        <v>152</v>
      </c>
      <c r="R1891" t="s">
        <v>307</v>
      </c>
      <c r="S1891">
        <v>10014641</v>
      </c>
      <c r="T1891" t="s">
        <v>152</v>
      </c>
      <c r="AE1891">
        <v>0</v>
      </c>
      <c r="AF1891" s="16"/>
      <c r="AG1891">
        <v>0</v>
      </c>
      <c r="AI1891" t="s">
        <v>363</v>
      </c>
      <c r="AM1891">
        <v>0</v>
      </c>
      <c r="AN1891">
        <v>0.42858796296295998</v>
      </c>
      <c r="AO1891">
        <v>0</v>
      </c>
      <c r="AP1891">
        <v>0</v>
      </c>
      <c r="AQ1891">
        <v>1001868766</v>
      </c>
      <c r="AR1891">
        <v>5137121</v>
      </c>
      <c r="AS1891">
        <v>3</v>
      </c>
    </row>
    <row r="1892" spans="1:45" x14ac:dyDescent="0.35">
      <c r="A1892">
        <v>6612036</v>
      </c>
      <c r="B1892">
        <v>0</v>
      </c>
      <c r="C1892">
        <v>10</v>
      </c>
      <c r="D1892" t="s">
        <v>203</v>
      </c>
      <c r="E1892" t="s">
        <v>1324</v>
      </c>
      <c r="F1892" t="s">
        <v>310</v>
      </c>
      <c r="G1892" t="s">
        <v>5997</v>
      </c>
      <c r="H1892">
        <v>10</v>
      </c>
      <c r="I1892">
        <v>2</v>
      </c>
      <c r="J1892">
        <v>0</v>
      </c>
      <c r="K1892">
        <v>5</v>
      </c>
      <c r="L1892" t="s">
        <v>355</v>
      </c>
      <c r="M1892">
        <v>0</v>
      </c>
      <c r="N1892" s="16">
        <v>45839</v>
      </c>
      <c r="O1892" s="16">
        <v>45839</v>
      </c>
      <c r="Q1892" t="s">
        <v>221</v>
      </c>
      <c r="R1892" t="s">
        <v>309</v>
      </c>
      <c r="S1892">
        <v>10014650</v>
      </c>
      <c r="T1892" t="s">
        <v>221</v>
      </c>
      <c r="AE1892">
        <v>0</v>
      </c>
      <c r="AG1892">
        <v>0</v>
      </c>
      <c r="AI1892" t="s">
        <v>363</v>
      </c>
      <c r="AM1892">
        <v>0</v>
      </c>
      <c r="AN1892">
        <v>0.42858796296295998</v>
      </c>
      <c r="AO1892">
        <v>0</v>
      </c>
      <c r="AP1892">
        <v>0</v>
      </c>
      <c r="AQ1892">
        <v>1001868772</v>
      </c>
      <c r="AR1892">
        <v>5137127</v>
      </c>
      <c r="AS1892">
        <v>3</v>
      </c>
    </row>
    <row r="1893" spans="1:45" x14ac:dyDescent="0.35">
      <c r="A1893">
        <v>6612037</v>
      </c>
      <c r="B1893">
        <v>0</v>
      </c>
      <c r="C1893">
        <v>10</v>
      </c>
      <c r="D1893" t="s">
        <v>203</v>
      </c>
      <c r="E1893" t="s">
        <v>359</v>
      </c>
      <c r="F1893" t="s">
        <v>310</v>
      </c>
      <c r="G1893" t="s">
        <v>6042</v>
      </c>
      <c r="H1893">
        <v>1</v>
      </c>
      <c r="I1893">
        <v>1</v>
      </c>
      <c r="J1893">
        <v>0</v>
      </c>
      <c r="K1893">
        <v>1</v>
      </c>
      <c r="L1893" t="s">
        <v>355</v>
      </c>
      <c r="M1893">
        <v>0</v>
      </c>
      <c r="N1893" s="16">
        <v>45855</v>
      </c>
      <c r="O1893" s="16">
        <v>45855</v>
      </c>
      <c r="Q1893" t="s">
        <v>131</v>
      </c>
      <c r="R1893" t="s">
        <v>335</v>
      </c>
      <c r="S1893">
        <v>10014603</v>
      </c>
      <c r="T1893" t="s">
        <v>131</v>
      </c>
      <c r="AE1893">
        <v>0</v>
      </c>
      <c r="AG1893">
        <v>0</v>
      </c>
      <c r="AI1893" t="s">
        <v>360</v>
      </c>
      <c r="AM1893">
        <v>0</v>
      </c>
      <c r="AN1893">
        <v>0.42858796296295998</v>
      </c>
      <c r="AO1893">
        <v>0</v>
      </c>
      <c r="AP1893">
        <v>0</v>
      </c>
      <c r="AQ1893">
        <v>1001868773</v>
      </c>
      <c r="AR1893">
        <v>5137128</v>
      </c>
      <c r="AS1893">
        <v>2</v>
      </c>
    </row>
    <row r="1894" spans="1:45" x14ac:dyDescent="0.35">
      <c r="A1894">
        <v>6612038</v>
      </c>
      <c r="B1894">
        <v>0</v>
      </c>
      <c r="C1894">
        <v>10</v>
      </c>
      <c r="D1894" t="s">
        <v>203</v>
      </c>
      <c r="E1894" t="s">
        <v>1324</v>
      </c>
      <c r="F1894" t="s">
        <v>310</v>
      </c>
      <c r="G1894" t="s">
        <v>5995</v>
      </c>
      <c r="H1894">
        <v>2</v>
      </c>
      <c r="I1894">
        <v>1</v>
      </c>
      <c r="J1894">
        <v>0</v>
      </c>
      <c r="K1894">
        <v>2</v>
      </c>
      <c r="L1894" t="s">
        <v>355</v>
      </c>
      <c r="M1894">
        <v>0</v>
      </c>
      <c r="N1894" s="16">
        <v>45839</v>
      </c>
      <c r="O1894" s="16">
        <v>45839</v>
      </c>
      <c r="Q1894" t="s">
        <v>403</v>
      </c>
      <c r="R1894" t="s">
        <v>404</v>
      </c>
      <c r="S1894">
        <v>10014622</v>
      </c>
      <c r="T1894" t="s">
        <v>403</v>
      </c>
      <c r="AE1894">
        <v>0</v>
      </c>
      <c r="AG1894">
        <v>0</v>
      </c>
      <c r="AI1894" t="s">
        <v>360</v>
      </c>
      <c r="AM1894">
        <v>0</v>
      </c>
      <c r="AN1894">
        <v>9.5243055555559994E-2</v>
      </c>
      <c r="AO1894">
        <v>0</v>
      </c>
      <c r="AP1894">
        <v>0</v>
      </c>
      <c r="AQ1894">
        <v>1001868894</v>
      </c>
      <c r="AR1894">
        <v>5137455</v>
      </c>
      <c r="AS1894">
        <v>2</v>
      </c>
    </row>
    <row r="1895" spans="1:45" x14ac:dyDescent="0.35">
      <c r="A1895">
        <v>6612061</v>
      </c>
      <c r="B1895">
        <v>0</v>
      </c>
      <c r="C1895">
        <v>10</v>
      </c>
      <c r="D1895" t="s">
        <v>361</v>
      </c>
      <c r="E1895" t="s">
        <v>359</v>
      </c>
      <c r="F1895" t="s">
        <v>310</v>
      </c>
      <c r="G1895" t="s">
        <v>5994</v>
      </c>
      <c r="H1895">
        <v>16</v>
      </c>
      <c r="I1895">
        <v>2</v>
      </c>
      <c r="J1895">
        <v>0</v>
      </c>
      <c r="K1895">
        <v>8</v>
      </c>
      <c r="L1895" t="s">
        <v>355</v>
      </c>
      <c r="M1895">
        <v>0</v>
      </c>
      <c r="N1895" s="16">
        <v>45857</v>
      </c>
      <c r="O1895" s="16">
        <v>45857</v>
      </c>
      <c r="Q1895" t="s">
        <v>187</v>
      </c>
      <c r="R1895" t="s">
        <v>328</v>
      </c>
      <c r="S1895">
        <v>10014643</v>
      </c>
      <c r="T1895" t="s">
        <v>187</v>
      </c>
      <c r="AE1895">
        <v>0</v>
      </c>
      <c r="AG1895">
        <v>0</v>
      </c>
      <c r="AI1895" t="s">
        <v>360</v>
      </c>
      <c r="AM1895">
        <v>0</v>
      </c>
      <c r="AN1895">
        <v>0.33333333333332998</v>
      </c>
      <c r="AO1895">
        <v>0</v>
      </c>
      <c r="AP1895">
        <v>0</v>
      </c>
      <c r="AQ1895">
        <v>1001869348</v>
      </c>
      <c r="AR1895">
        <v>5137977</v>
      </c>
      <c r="AS1895">
        <v>2</v>
      </c>
    </row>
    <row r="1896" spans="1:45" x14ac:dyDescent="0.35">
      <c r="A1896">
        <v>6612065</v>
      </c>
      <c r="B1896">
        <v>0</v>
      </c>
      <c r="C1896">
        <v>10</v>
      </c>
      <c r="D1896" t="s">
        <v>203</v>
      </c>
      <c r="E1896" t="s">
        <v>1324</v>
      </c>
      <c r="F1896" t="s">
        <v>310</v>
      </c>
      <c r="G1896" t="s">
        <v>5993</v>
      </c>
      <c r="H1896">
        <v>108</v>
      </c>
      <c r="I1896">
        <v>3</v>
      </c>
      <c r="J1896">
        <v>0</v>
      </c>
      <c r="K1896">
        <v>36</v>
      </c>
      <c r="L1896" t="s">
        <v>355</v>
      </c>
      <c r="M1896">
        <v>0</v>
      </c>
      <c r="N1896" s="16">
        <v>45839</v>
      </c>
      <c r="O1896" s="16">
        <v>45840</v>
      </c>
      <c r="Q1896" t="s">
        <v>403</v>
      </c>
      <c r="R1896" t="s">
        <v>404</v>
      </c>
      <c r="S1896">
        <v>10014622</v>
      </c>
      <c r="T1896" t="s">
        <v>403</v>
      </c>
      <c r="AE1896">
        <v>0</v>
      </c>
      <c r="AG1896">
        <v>0</v>
      </c>
      <c r="AI1896" t="s">
        <v>360</v>
      </c>
      <c r="AM1896">
        <v>0</v>
      </c>
      <c r="AN1896">
        <v>0.20833333333333001</v>
      </c>
      <c r="AO1896">
        <v>0</v>
      </c>
      <c r="AP1896">
        <v>0</v>
      </c>
      <c r="AQ1896">
        <v>1001869349</v>
      </c>
      <c r="AR1896">
        <v>5137981</v>
      </c>
      <c r="AS1896">
        <v>2</v>
      </c>
    </row>
    <row r="1897" spans="1:45" x14ac:dyDescent="0.35">
      <c r="A1897">
        <v>6612078</v>
      </c>
      <c r="B1897">
        <v>0</v>
      </c>
      <c r="C1897">
        <v>10</v>
      </c>
      <c r="D1897" t="s">
        <v>367</v>
      </c>
      <c r="E1897" t="s">
        <v>1324</v>
      </c>
      <c r="F1897" t="s">
        <v>310</v>
      </c>
      <c r="G1897" t="s">
        <v>5992</v>
      </c>
      <c r="H1897">
        <v>6</v>
      </c>
      <c r="I1897">
        <v>2</v>
      </c>
      <c r="J1897">
        <v>0</v>
      </c>
      <c r="K1897">
        <v>3</v>
      </c>
      <c r="L1897" t="s">
        <v>355</v>
      </c>
      <c r="M1897">
        <v>0</v>
      </c>
      <c r="N1897" s="16">
        <v>45838</v>
      </c>
      <c r="O1897" s="16">
        <v>45838</v>
      </c>
      <c r="Q1897" t="s">
        <v>239</v>
      </c>
      <c r="R1897" t="s">
        <v>325</v>
      </c>
      <c r="S1897">
        <v>10014721</v>
      </c>
      <c r="T1897" t="s">
        <v>324</v>
      </c>
      <c r="AE1897">
        <v>0</v>
      </c>
      <c r="AF1897" s="16"/>
      <c r="AG1897">
        <v>0</v>
      </c>
      <c r="AI1897" t="s">
        <v>360</v>
      </c>
      <c r="AM1897">
        <v>0</v>
      </c>
      <c r="AN1897">
        <v>1</v>
      </c>
      <c r="AO1897">
        <v>0</v>
      </c>
      <c r="AP1897">
        <v>0</v>
      </c>
      <c r="AQ1897">
        <v>1001869353</v>
      </c>
      <c r="AR1897">
        <v>5137994</v>
      </c>
      <c r="AS1897">
        <v>2</v>
      </c>
    </row>
    <row r="1898" spans="1:45" x14ac:dyDescent="0.35">
      <c r="A1898">
        <v>6612079</v>
      </c>
      <c r="B1898">
        <v>0</v>
      </c>
      <c r="C1898">
        <v>10</v>
      </c>
      <c r="D1898" t="s">
        <v>203</v>
      </c>
      <c r="E1898" t="s">
        <v>1324</v>
      </c>
      <c r="F1898" t="s">
        <v>310</v>
      </c>
      <c r="G1898" t="s">
        <v>5991</v>
      </c>
      <c r="H1898">
        <v>6</v>
      </c>
      <c r="I1898">
        <v>2</v>
      </c>
      <c r="J1898">
        <v>0</v>
      </c>
      <c r="K1898">
        <v>3</v>
      </c>
      <c r="L1898" t="s">
        <v>355</v>
      </c>
      <c r="M1898">
        <v>0</v>
      </c>
      <c r="N1898" s="16">
        <v>45839</v>
      </c>
      <c r="O1898" s="16">
        <v>45839</v>
      </c>
      <c r="Q1898" t="s">
        <v>231</v>
      </c>
      <c r="R1898" t="s">
        <v>331</v>
      </c>
      <c r="S1898">
        <v>10014638</v>
      </c>
      <c r="T1898" t="s">
        <v>231</v>
      </c>
      <c r="AE1898">
        <v>0</v>
      </c>
      <c r="AG1898">
        <v>0</v>
      </c>
      <c r="AI1898" t="s">
        <v>360</v>
      </c>
      <c r="AM1898">
        <v>0</v>
      </c>
      <c r="AN1898">
        <v>0.16666666666666999</v>
      </c>
      <c r="AO1898">
        <v>0</v>
      </c>
      <c r="AP1898">
        <v>0</v>
      </c>
      <c r="AQ1898">
        <v>1001869354</v>
      </c>
      <c r="AR1898">
        <v>5137995</v>
      </c>
      <c r="AS1898">
        <v>2</v>
      </c>
    </row>
    <row r="1899" spans="1:45" x14ac:dyDescent="0.35">
      <c r="A1899">
        <v>6612082</v>
      </c>
      <c r="B1899">
        <v>0</v>
      </c>
      <c r="C1899">
        <v>10</v>
      </c>
      <c r="D1899" t="s">
        <v>367</v>
      </c>
      <c r="E1899" t="s">
        <v>1324</v>
      </c>
      <c r="F1899" t="s">
        <v>310</v>
      </c>
      <c r="G1899" t="s">
        <v>5990</v>
      </c>
      <c r="H1899">
        <v>2</v>
      </c>
      <c r="I1899">
        <v>1</v>
      </c>
      <c r="J1899">
        <v>0</v>
      </c>
      <c r="K1899">
        <v>2</v>
      </c>
      <c r="L1899" t="s">
        <v>355</v>
      </c>
      <c r="M1899">
        <v>0</v>
      </c>
      <c r="N1899" s="16">
        <v>45845</v>
      </c>
      <c r="O1899" s="16">
        <v>45845</v>
      </c>
      <c r="Q1899" t="s">
        <v>144</v>
      </c>
      <c r="R1899" t="s">
        <v>393</v>
      </c>
      <c r="S1899">
        <v>10014649</v>
      </c>
      <c r="T1899" t="s">
        <v>144</v>
      </c>
      <c r="AE1899">
        <v>0</v>
      </c>
      <c r="AG1899">
        <v>0</v>
      </c>
      <c r="AI1899" t="s">
        <v>360</v>
      </c>
      <c r="AM1899">
        <v>0</v>
      </c>
      <c r="AN1899">
        <v>0.33333333333332998</v>
      </c>
      <c r="AO1899">
        <v>0</v>
      </c>
      <c r="AP1899">
        <v>0</v>
      </c>
      <c r="AQ1899">
        <v>1001869355</v>
      </c>
      <c r="AR1899">
        <v>5137996</v>
      </c>
      <c r="AS1899">
        <v>2</v>
      </c>
    </row>
    <row r="1900" spans="1:45" x14ac:dyDescent="0.35">
      <c r="A1900">
        <v>6612083</v>
      </c>
      <c r="B1900">
        <v>0</v>
      </c>
      <c r="C1900">
        <v>10</v>
      </c>
      <c r="D1900" t="s">
        <v>367</v>
      </c>
      <c r="E1900" t="s">
        <v>1324</v>
      </c>
      <c r="F1900" t="s">
        <v>310</v>
      </c>
      <c r="G1900" t="s">
        <v>5989</v>
      </c>
      <c r="H1900">
        <v>1</v>
      </c>
      <c r="I1900">
        <v>1</v>
      </c>
      <c r="J1900">
        <v>0</v>
      </c>
      <c r="K1900">
        <v>1</v>
      </c>
      <c r="L1900" t="s">
        <v>355</v>
      </c>
      <c r="M1900">
        <v>0</v>
      </c>
      <c r="N1900" s="16">
        <v>45845</v>
      </c>
      <c r="O1900" s="16">
        <v>45845</v>
      </c>
      <c r="Q1900" t="s">
        <v>144</v>
      </c>
      <c r="R1900" t="s">
        <v>393</v>
      </c>
      <c r="S1900">
        <v>10014649</v>
      </c>
      <c r="T1900" t="s">
        <v>144</v>
      </c>
      <c r="AE1900">
        <v>0</v>
      </c>
      <c r="AG1900">
        <v>0</v>
      </c>
      <c r="AI1900" t="s">
        <v>356</v>
      </c>
      <c r="AM1900">
        <v>0</v>
      </c>
      <c r="AN1900">
        <v>0.28571759259259</v>
      </c>
      <c r="AO1900">
        <v>0</v>
      </c>
      <c r="AP1900">
        <v>0</v>
      </c>
      <c r="AQ1900">
        <v>1001869359</v>
      </c>
      <c r="AR1900">
        <v>5138002</v>
      </c>
      <c r="AS1900">
        <v>1</v>
      </c>
    </row>
    <row r="1901" spans="1:45" x14ac:dyDescent="0.35">
      <c r="A1901">
        <v>6612084</v>
      </c>
      <c r="B1901">
        <v>0</v>
      </c>
      <c r="C1901">
        <v>10</v>
      </c>
      <c r="D1901" t="s">
        <v>367</v>
      </c>
      <c r="E1901" t="s">
        <v>1324</v>
      </c>
      <c r="F1901" t="s">
        <v>310</v>
      </c>
      <c r="G1901" t="s">
        <v>5988</v>
      </c>
      <c r="H1901">
        <v>2</v>
      </c>
      <c r="I1901">
        <v>1</v>
      </c>
      <c r="J1901">
        <v>0</v>
      </c>
      <c r="K1901">
        <v>2</v>
      </c>
      <c r="L1901" t="s">
        <v>355</v>
      </c>
      <c r="M1901">
        <v>0</v>
      </c>
      <c r="N1901" s="16">
        <v>45845</v>
      </c>
      <c r="O1901" s="16">
        <v>45845</v>
      </c>
      <c r="Q1901" t="s">
        <v>146</v>
      </c>
      <c r="R1901" t="s">
        <v>325</v>
      </c>
      <c r="S1901">
        <v>10017213</v>
      </c>
      <c r="T1901" t="s">
        <v>324</v>
      </c>
      <c r="AE1901">
        <v>0</v>
      </c>
      <c r="AG1901">
        <v>0</v>
      </c>
      <c r="AI1901" t="s">
        <v>360</v>
      </c>
      <c r="AM1901">
        <v>0</v>
      </c>
      <c r="AN1901">
        <v>0.19047453703704001</v>
      </c>
      <c r="AO1901">
        <v>0</v>
      </c>
      <c r="AP1901">
        <v>0</v>
      </c>
      <c r="AQ1901">
        <v>1001869361</v>
      </c>
      <c r="AR1901">
        <v>5138004</v>
      </c>
      <c r="AS1901">
        <v>2</v>
      </c>
    </row>
    <row r="1902" spans="1:45" x14ac:dyDescent="0.35">
      <c r="A1902">
        <v>6612085</v>
      </c>
      <c r="B1902">
        <v>0</v>
      </c>
      <c r="C1902">
        <v>10</v>
      </c>
      <c r="D1902" t="s">
        <v>367</v>
      </c>
      <c r="E1902" t="s">
        <v>1324</v>
      </c>
      <c r="F1902" t="s">
        <v>310</v>
      </c>
      <c r="G1902" t="s">
        <v>5987</v>
      </c>
      <c r="H1902">
        <v>4</v>
      </c>
      <c r="I1902">
        <v>2</v>
      </c>
      <c r="J1902">
        <v>0</v>
      </c>
      <c r="K1902">
        <v>2</v>
      </c>
      <c r="L1902" t="s">
        <v>355</v>
      </c>
      <c r="M1902">
        <v>0</v>
      </c>
      <c r="N1902" s="16">
        <v>45845</v>
      </c>
      <c r="O1902" s="16">
        <v>45845</v>
      </c>
      <c r="Q1902" t="s">
        <v>146</v>
      </c>
      <c r="R1902" t="s">
        <v>325</v>
      </c>
      <c r="S1902">
        <v>10017213</v>
      </c>
      <c r="T1902" t="s">
        <v>324</v>
      </c>
      <c r="AE1902">
        <v>0</v>
      </c>
      <c r="AG1902">
        <v>0</v>
      </c>
      <c r="AI1902" t="s">
        <v>360</v>
      </c>
      <c r="AM1902">
        <v>0</v>
      </c>
      <c r="AN1902">
        <v>0.47619212962962998</v>
      </c>
      <c r="AO1902">
        <v>0</v>
      </c>
      <c r="AP1902">
        <v>0</v>
      </c>
      <c r="AQ1902">
        <v>1001869563</v>
      </c>
      <c r="AR1902">
        <v>5138154</v>
      </c>
      <c r="AS1902">
        <v>2</v>
      </c>
    </row>
    <row r="1903" spans="1:45" x14ac:dyDescent="0.35">
      <c r="A1903">
        <v>6612088</v>
      </c>
      <c r="B1903">
        <v>0</v>
      </c>
      <c r="C1903">
        <v>10</v>
      </c>
      <c r="D1903" t="s">
        <v>367</v>
      </c>
      <c r="E1903" t="s">
        <v>1324</v>
      </c>
      <c r="F1903" t="s">
        <v>310</v>
      </c>
      <c r="G1903" t="s">
        <v>5985</v>
      </c>
      <c r="H1903">
        <v>3</v>
      </c>
      <c r="I1903">
        <v>1</v>
      </c>
      <c r="J1903">
        <v>0</v>
      </c>
      <c r="K1903">
        <v>3</v>
      </c>
      <c r="L1903" t="s">
        <v>355</v>
      </c>
      <c r="M1903">
        <v>0</v>
      </c>
      <c r="N1903" s="16">
        <v>45845</v>
      </c>
      <c r="O1903" s="16">
        <v>45845</v>
      </c>
      <c r="Q1903" t="s">
        <v>146</v>
      </c>
      <c r="R1903" t="s">
        <v>325</v>
      </c>
      <c r="S1903">
        <v>10017213</v>
      </c>
      <c r="T1903" t="s">
        <v>324</v>
      </c>
      <c r="AE1903">
        <v>0</v>
      </c>
      <c r="AG1903">
        <v>0</v>
      </c>
      <c r="AI1903" t="s">
        <v>360</v>
      </c>
      <c r="AM1903">
        <v>0</v>
      </c>
      <c r="AN1903">
        <v>0.23809027777778</v>
      </c>
      <c r="AO1903">
        <v>0</v>
      </c>
      <c r="AP1903">
        <v>0</v>
      </c>
      <c r="AQ1903">
        <v>1001869570</v>
      </c>
      <c r="AR1903">
        <v>5138155</v>
      </c>
      <c r="AS1903">
        <v>2</v>
      </c>
    </row>
    <row r="1904" spans="1:45" x14ac:dyDescent="0.35">
      <c r="A1904">
        <v>6612089</v>
      </c>
      <c r="B1904">
        <v>0</v>
      </c>
      <c r="C1904">
        <v>10</v>
      </c>
      <c r="D1904" t="s">
        <v>367</v>
      </c>
      <c r="E1904" t="s">
        <v>1324</v>
      </c>
      <c r="F1904" t="s">
        <v>310</v>
      </c>
      <c r="G1904" t="s">
        <v>5984</v>
      </c>
      <c r="H1904">
        <v>4</v>
      </c>
      <c r="I1904">
        <v>2</v>
      </c>
      <c r="J1904">
        <v>0</v>
      </c>
      <c r="K1904">
        <v>2</v>
      </c>
      <c r="L1904" t="s">
        <v>355</v>
      </c>
      <c r="M1904">
        <v>0</v>
      </c>
      <c r="N1904" s="16">
        <v>45845</v>
      </c>
      <c r="O1904" s="16">
        <v>45845</v>
      </c>
      <c r="Q1904" t="s">
        <v>428</v>
      </c>
      <c r="R1904" t="s">
        <v>325</v>
      </c>
      <c r="S1904">
        <v>10017565</v>
      </c>
      <c r="T1904" t="s">
        <v>324</v>
      </c>
      <c r="AE1904">
        <v>0</v>
      </c>
      <c r="AG1904">
        <v>0</v>
      </c>
      <c r="AI1904" t="s">
        <v>360</v>
      </c>
      <c r="AM1904">
        <v>0</v>
      </c>
      <c r="AN1904">
        <v>0.23809027777778</v>
      </c>
      <c r="AO1904">
        <v>0</v>
      </c>
      <c r="AP1904">
        <v>0</v>
      </c>
      <c r="AQ1904">
        <v>1001869571</v>
      </c>
      <c r="AR1904">
        <v>5138156</v>
      </c>
      <c r="AS1904">
        <v>2</v>
      </c>
    </row>
    <row r="1905" spans="1:45" x14ac:dyDescent="0.35">
      <c r="A1905">
        <v>6612156</v>
      </c>
      <c r="B1905">
        <v>0</v>
      </c>
      <c r="C1905">
        <v>10</v>
      </c>
      <c r="D1905" t="s">
        <v>203</v>
      </c>
      <c r="E1905" t="s">
        <v>1324</v>
      </c>
      <c r="F1905" t="s">
        <v>310</v>
      </c>
      <c r="G1905" t="s">
        <v>5983</v>
      </c>
      <c r="H1905">
        <v>3</v>
      </c>
      <c r="I1905">
        <v>1</v>
      </c>
      <c r="J1905">
        <v>0</v>
      </c>
      <c r="K1905">
        <v>3</v>
      </c>
      <c r="L1905" t="s">
        <v>355</v>
      </c>
      <c r="M1905">
        <v>0</v>
      </c>
      <c r="N1905" s="16">
        <v>45839</v>
      </c>
      <c r="O1905" s="16">
        <v>45839</v>
      </c>
      <c r="Q1905" t="s">
        <v>313</v>
      </c>
      <c r="R1905" t="s">
        <v>314</v>
      </c>
      <c r="S1905">
        <v>10014619</v>
      </c>
      <c r="T1905" t="s">
        <v>313</v>
      </c>
      <c r="AE1905">
        <v>0</v>
      </c>
      <c r="AF1905" s="16"/>
      <c r="AG1905">
        <v>0</v>
      </c>
      <c r="AI1905" t="s">
        <v>360</v>
      </c>
      <c r="AM1905">
        <v>0</v>
      </c>
      <c r="AN1905">
        <v>0.23809027777778</v>
      </c>
      <c r="AO1905">
        <v>0</v>
      </c>
      <c r="AP1905">
        <v>0</v>
      </c>
      <c r="AQ1905">
        <v>1001869573</v>
      </c>
      <c r="AR1905">
        <v>5138158</v>
      </c>
      <c r="AS1905">
        <v>2</v>
      </c>
    </row>
    <row r="1906" spans="1:45" x14ac:dyDescent="0.35">
      <c r="A1906">
        <v>6612163</v>
      </c>
      <c r="B1906">
        <v>0</v>
      </c>
      <c r="C1906">
        <v>10</v>
      </c>
      <c r="D1906" t="s">
        <v>361</v>
      </c>
      <c r="E1906" t="s">
        <v>1324</v>
      </c>
      <c r="F1906" t="s">
        <v>310</v>
      </c>
      <c r="G1906" t="s">
        <v>5982</v>
      </c>
      <c r="H1906">
        <v>8</v>
      </c>
      <c r="I1906">
        <v>2</v>
      </c>
      <c r="J1906">
        <v>0</v>
      </c>
      <c r="K1906">
        <v>4</v>
      </c>
      <c r="L1906" t="s">
        <v>355</v>
      </c>
      <c r="M1906">
        <v>0</v>
      </c>
      <c r="N1906" s="16">
        <v>45838</v>
      </c>
      <c r="O1906" s="16">
        <v>45838</v>
      </c>
      <c r="Q1906" t="s">
        <v>157</v>
      </c>
      <c r="R1906" t="s">
        <v>345</v>
      </c>
      <c r="S1906">
        <v>10014635</v>
      </c>
      <c r="T1906" t="s">
        <v>157</v>
      </c>
      <c r="AE1906">
        <v>0</v>
      </c>
      <c r="AF1906" s="16"/>
      <c r="AG1906">
        <v>0</v>
      </c>
      <c r="AI1906" t="s">
        <v>360</v>
      </c>
      <c r="AM1906">
        <v>0</v>
      </c>
      <c r="AN1906">
        <v>0.23809027777778</v>
      </c>
      <c r="AO1906">
        <v>0</v>
      </c>
      <c r="AP1906">
        <v>0</v>
      </c>
      <c r="AQ1906">
        <v>1001869575</v>
      </c>
      <c r="AR1906">
        <v>5138160</v>
      </c>
      <c r="AS1906">
        <v>2</v>
      </c>
    </row>
    <row r="1907" spans="1:45" x14ac:dyDescent="0.35">
      <c r="A1907">
        <v>6612164</v>
      </c>
      <c r="B1907">
        <v>0</v>
      </c>
      <c r="C1907">
        <v>10</v>
      </c>
      <c r="D1907" t="s">
        <v>203</v>
      </c>
      <c r="E1907" t="s">
        <v>1324</v>
      </c>
      <c r="F1907" t="s">
        <v>310</v>
      </c>
      <c r="G1907" t="s">
        <v>5981</v>
      </c>
      <c r="H1907">
        <v>4</v>
      </c>
      <c r="I1907">
        <v>2</v>
      </c>
      <c r="J1907">
        <v>0</v>
      </c>
      <c r="K1907">
        <v>2</v>
      </c>
      <c r="L1907" t="s">
        <v>355</v>
      </c>
      <c r="M1907">
        <v>0</v>
      </c>
      <c r="N1907" s="16">
        <v>45873</v>
      </c>
      <c r="O1907" s="16">
        <v>45873</v>
      </c>
      <c r="Q1907" t="s">
        <v>337</v>
      </c>
      <c r="R1907" t="s">
        <v>338</v>
      </c>
      <c r="S1907">
        <v>10014600</v>
      </c>
      <c r="T1907" t="s">
        <v>337</v>
      </c>
      <c r="AE1907">
        <v>0</v>
      </c>
      <c r="AG1907">
        <v>0</v>
      </c>
      <c r="AI1907" t="s">
        <v>360</v>
      </c>
      <c r="AM1907">
        <v>0</v>
      </c>
      <c r="AN1907">
        <v>0.23809027777778</v>
      </c>
      <c r="AO1907">
        <v>0</v>
      </c>
      <c r="AP1907">
        <v>0</v>
      </c>
      <c r="AQ1907">
        <v>1001869576</v>
      </c>
      <c r="AR1907">
        <v>5138161</v>
      </c>
      <c r="AS1907">
        <v>2</v>
      </c>
    </row>
    <row r="1908" spans="1:45" x14ac:dyDescent="0.35">
      <c r="A1908">
        <v>6612167</v>
      </c>
      <c r="B1908">
        <v>0</v>
      </c>
      <c r="C1908">
        <v>10</v>
      </c>
      <c r="D1908" t="s">
        <v>203</v>
      </c>
      <c r="E1908" t="s">
        <v>1324</v>
      </c>
      <c r="F1908" t="s">
        <v>310</v>
      </c>
      <c r="G1908" t="s">
        <v>5980</v>
      </c>
      <c r="H1908">
        <v>12</v>
      </c>
      <c r="I1908">
        <v>2</v>
      </c>
      <c r="J1908">
        <v>0</v>
      </c>
      <c r="K1908">
        <v>6</v>
      </c>
      <c r="L1908" t="s">
        <v>355</v>
      </c>
      <c r="M1908">
        <v>0</v>
      </c>
      <c r="N1908" s="16">
        <v>45838</v>
      </c>
      <c r="O1908" s="16">
        <v>45838</v>
      </c>
      <c r="Q1908" t="s">
        <v>313</v>
      </c>
      <c r="R1908" t="s">
        <v>314</v>
      </c>
      <c r="S1908">
        <v>10014619</v>
      </c>
      <c r="T1908" t="s">
        <v>313</v>
      </c>
      <c r="AE1908">
        <v>0</v>
      </c>
      <c r="AF1908" s="16"/>
      <c r="AG1908">
        <v>0</v>
      </c>
      <c r="AI1908" t="s">
        <v>360</v>
      </c>
      <c r="AM1908">
        <v>0</v>
      </c>
      <c r="AN1908">
        <v>0.23809027777778</v>
      </c>
      <c r="AO1908">
        <v>0</v>
      </c>
      <c r="AP1908">
        <v>0</v>
      </c>
      <c r="AQ1908">
        <v>1001869577</v>
      </c>
      <c r="AR1908">
        <v>5138162</v>
      </c>
      <c r="AS1908">
        <v>2</v>
      </c>
    </row>
    <row r="1909" spans="1:45" x14ac:dyDescent="0.35">
      <c r="A1909">
        <v>6612168</v>
      </c>
      <c r="B1909">
        <v>0</v>
      </c>
      <c r="C1909">
        <v>10</v>
      </c>
      <c r="D1909" t="s">
        <v>203</v>
      </c>
      <c r="E1909" t="s">
        <v>1324</v>
      </c>
      <c r="F1909" t="s">
        <v>310</v>
      </c>
      <c r="G1909" t="s">
        <v>5979</v>
      </c>
      <c r="H1909">
        <v>12</v>
      </c>
      <c r="I1909">
        <v>2</v>
      </c>
      <c r="J1909">
        <v>0</v>
      </c>
      <c r="K1909">
        <v>6</v>
      </c>
      <c r="L1909" t="s">
        <v>355</v>
      </c>
      <c r="M1909">
        <v>0</v>
      </c>
      <c r="N1909" s="16">
        <v>45838</v>
      </c>
      <c r="O1909" s="16">
        <v>45838</v>
      </c>
      <c r="Q1909" t="s">
        <v>313</v>
      </c>
      <c r="R1909" t="s">
        <v>314</v>
      </c>
      <c r="S1909">
        <v>10014619</v>
      </c>
      <c r="T1909" t="s">
        <v>313</v>
      </c>
      <c r="AE1909">
        <v>0</v>
      </c>
      <c r="AG1909">
        <v>0</v>
      </c>
      <c r="AI1909" t="s">
        <v>360</v>
      </c>
      <c r="AM1909">
        <v>0</v>
      </c>
      <c r="AN1909">
        <v>0.23809027777778</v>
      </c>
      <c r="AO1909">
        <v>0</v>
      </c>
      <c r="AP1909">
        <v>0</v>
      </c>
      <c r="AQ1909">
        <v>1001869579</v>
      </c>
      <c r="AR1909">
        <v>5138164</v>
      </c>
      <c r="AS1909">
        <v>2</v>
      </c>
    </row>
    <row r="1910" spans="1:45" x14ac:dyDescent="0.35">
      <c r="A1910">
        <v>6612169</v>
      </c>
      <c r="B1910">
        <v>0</v>
      </c>
      <c r="C1910">
        <v>10</v>
      </c>
      <c r="D1910" t="s">
        <v>203</v>
      </c>
      <c r="E1910" t="s">
        <v>1324</v>
      </c>
      <c r="F1910" t="s">
        <v>310</v>
      </c>
      <c r="G1910" t="s">
        <v>5978</v>
      </c>
      <c r="H1910">
        <v>4</v>
      </c>
      <c r="I1910">
        <v>2</v>
      </c>
      <c r="J1910">
        <v>0</v>
      </c>
      <c r="K1910">
        <v>2</v>
      </c>
      <c r="L1910" t="s">
        <v>355</v>
      </c>
      <c r="M1910">
        <v>0</v>
      </c>
      <c r="N1910" s="16">
        <v>45838</v>
      </c>
      <c r="O1910" s="16">
        <v>45838</v>
      </c>
      <c r="Q1910" t="s">
        <v>313</v>
      </c>
      <c r="R1910" t="s">
        <v>314</v>
      </c>
      <c r="S1910">
        <v>10014619</v>
      </c>
      <c r="T1910" t="s">
        <v>313</v>
      </c>
      <c r="AE1910">
        <v>0</v>
      </c>
      <c r="AF1910" s="16"/>
      <c r="AG1910">
        <v>0</v>
      </c>
      <c r="AI1910" t="s">
        <v>360</v>
      </c>
      <c r="AM1910">
        <v>0</v>
      </c>
      <c r="AN1910">
        <v>0.23809027777778</v>
      </c>
      <c r="AO1910">
        <v>0</v>
      </c>
      <c r="AP1910">
        <v>0</v>
      </c>
      <c r="AQ1910">
        <v>1001869580</v>
      </c>
      <c r="AR1910">
        <v>5138165</v>
      </c>
      <c r="AS1910">
        <v>2</v>
      </c>
    </row>
    <row r="1911" spans="1:45" x14ac:dyDescent="0.35">
      <c r="A1911">
        <v>6612170</v>
      </c>
      <c r="B1911">
        <v>0</v>
      </c>
      <c r="C1911">
        <v>10</v>
      </c>
      <c r="D1911" t="s">
        <v>203</v>
      </c>
      <c r="E1911" t="s">
        <v>1324</v>
      </c>
      <c r="F1911" t="s">
        <v>310</v>
      </c>
      <c r="G1911" t="s">
        <v>5977</v>
      </c>
      <c r="H1911">
        <v>2</v>
      </c>
      <c r="I1911">
        <v>1</v>
      </c>
      <c r="J1911">
        <v>0</v>
      </c>
      <c r="K1911">
        <v>2</v>
      </c>
      <c r="L1911" t="s">
        <v>355</v>
      </c>
      <c r="M1911">
        <v>0</v>
      </c>
      <c r="N1911" s="16">
        <v>45838</v>
      </c>
      <c r="O1911" s="16">
        <v>45838</v>
      </c>
      <c r="Q1911" t="s">
        <v>313</v>
      </c>
      <c r="R1911" t="s">
        <v>314</v>
      </c>
      <c r="S1911">
        <v>10014619</v>
      </c>
      <c r="T1911" t="s">
        <v>313</v>
      </c>
      <c r="AE1911">
        <v>0</v>
      </c>
      <c r="AG1911">
        <v>0</v>
      </c>
      <c r="AI1911" t="s">
        <v>360</v>
      </c>
      <c r="AM1911">
        <v>0</v>
      </c>
      <c r="AN1911">
        <v>0.23809027777778</v>
      </c>
      <c r="AO1911">
        <v>0</v>
      </c>
      <c r="AP1911">
        <v>0</v>
      </c>
      <c r="AQ1911">
        <v>1001869581</v>
      </c>
      <c r="AR1911">
        <v>5138166</v>
      </c>
      <c r="AS1911">
        <v>2</v>
      </c>
    </row>
    <row r="1912" spans="1:45" x14ac:dyDescent="0.35">
      <c r="A1912">
        <v>6612171</v>
      </c>
      <c r="B1912">
        <v>0</v>
      </c>
      <c r="C1912">
        <v>10</v>
      </c>
      <c r="D1912" t="s">
        <v>203</v>
      </c>
      <c r="E1912" t="s">
        <v>1324</v>
      </c>
      <c r="F1912" t="s">
        <v>310</v>
      </c>
      <c r="G1912" t="s">
        <v>5976</v>
      </c>
      <c r="H1912">
        <v>3</v>
      </c>
      <c r="I1912">
        <v>1</v>
      </c>
      <c r="J1912">
        <v>0</v>
      </c>
      <c r="K1912">
        <v>3</v>
      </c>
      <c r="L1912" t="s">
        <v>355</v>
      </c>
      <c r="M1912">
        <v>0</v>
      </c>
      <c r="N1912" s="16">
        <v>45838</v>
      </c>
      <c r="O1912" s="16">
        <v>45838</v>
      </c>
      <c r="Q1912" t="s">
        <v>413</v>
      </c>
      <c r="R1912" t="s">
        <v>414</v>
      </c>
      <c r="S1912">
        <v>10014620</v>
      </c>
      <c r="T1912" t="s">
        <v>413</v>
      </c>
      <c r="AE1912">
        <v>0</v>
      </c>
      <c r="AG1912">
        <v>0</v>
      </c>
      <c r="AI1912" t="s">
        <v>360</v>
      </c>
      <c r="AM1912">
        <v>0</v>
      </c>
      <c r="AN1912">
        <v>0.23809027777778</v>
      </c>
      <c r="AO1912">
        <v>0</v>
      </c>
      <c r="AP1912">
        <v>0</v>
      </c>
      <c r="AQ1912">
        <v>1001869582</v>
      </c>
      <c r="AR1912">
        <v>5138167</v>
      </c>
      <c r="AS1912">
        <v>2</v>
      </c>
    </row>
    <row r="1913" spans="1:45" x14ac:dyDescent="0.35">
      <c r="A1913">
        <v>6612172</v>
      </c>
      <c r="B1913">
        <v>0</v>
      </c>
      <c r="C1913">
        <v>10</v>
      </c>
      <c r="D1913" t="s">
        <v>203</v>
      </c>
      <c r="E1913" t="s">
        <v>1324</v>
      </c>
      <c r="F1913" t="s">
        <v>310</v>
      </c>
      <c r="G1913" t="s">
        <v>5975</v>
      </c>
      <c r="H1913">
        <v>6</v>
      </c>
      <c r="I1913">
        <v>2</v>
      </c>
      <c r="J1913">
        <v>0</v>
      </c>
      <c r="K1913">
        <v>3</v>
      </c>
      <c r="L1913" t="s">
        <v>355</v>
      </c>
      <c r="M1913">
        <v>0</v>
      </c>
      <c r="N1913" s="16">
        <v>45839</v>
      </c>
      <c r="O1913" s="16">
        <v>45839</v>
      </c>
      <c r="Q1913" t="s">
        <v>217</v>
      </c>
      <c r="R1913" t="s">
        <v>320</v>
      </c>
      <c r="S1913">
        <v>10014611</v>
      </c>
      <c r="T1913" t="s">
        <v>217</v>
      </c>
      <c r="AE1913">
        <v>0</v>
      </c>
      <c r="AG1913">
        <v>0</v>
      </c>
      <c r="AI1913" t="s">
        <v>360</v>
      </c>
      <c r="AM1913">
        <v>0</v>
      </c>
      <c r="AN1913">
        <v>0.23809027777778</v>
      </c>
      <c r="AO1913">
        <v>0</v>
      </c>
      <c r="AP1913">
        <v>0</v>
      </c>
      <c r="AQ1913">
        <v>1001869584</v>
      </c>
      <c r="AR1913">
        <v>5138169</v>
      </c>
      <c r="AS1913">
        <v>2</v>
      </c>
    </row>
    <row r="1914" spans="1:45" x14ac:dyDescent="0.35">
      <c r="A1914">
        <v>6612172</v>
      </c>
      <c r="B1914">
        <v>0</v>
      </c>
      <c r="C1914">
        <v>20</v>
      </c>
      <c r="D1914" t="s">
        <v>361</v>
      </c>
      <c r="E1914" t="s">
        <v>1324</v>
      </c>
      <c r="F1914" t="s">
        <v>310</v>
      </c>
      <c r="G1914" t="s">
        <v>5975</v>
      </c>
      <c r="H1914">
        <v>3</v>
      </c>
      <c r="I1914">
        <v>1</v>
      </c>
      <c r="J1914">
        <v>0</v>
      </c>
      <c r="K1914">
        <v>3</v>
      </c>
      <c r="L1914" t="s">
        <v>355</v>
      </c>
      <c r="M1914">
        <v>0</v>
      </c>
      <c r="N1914" s="16">
        <v>45839</v>
      </c>
      <c r="O1914" s="16">
        <v>45839</v>
      </c>
      <c r="Q1914" t="s">
        <v>217</v>
      </c>
      <c r="R1914" t="s">
        <v>320</v>
      </c>
      <c r="S1914">
        <v>10014611</v>
      </c>
      <c r="T1914" t="s">
        <v>217</v>
      </c>
      <c r="AE1914">
        <v>0</v>
      </c>
      <c r="AG1914">
        <v>0</v>
      </c>
      <c r="AI1914" t="s">
        <v>360</v>
      </c>
      <c r="AM1914">
        <v>0</v>
      </c>
      <c r="AN1914">
        <v>0.23809027777778</v>
      </c>
      <c r="AO1914">
        <v>0</v>
      </c>
      <c r="AP1914">
        <v>0</v>
      </c>
      <c r="AQ1914">
        <v>1001869589</v>
      </c>
      <c r="AR1914">
        <v>5138174</v>
      </c>
      <c r="AS1914">
        <v>2</v>
      </c>
    </row>
    <row r="1915" spans="1:45" x14ac:dyDescent="0.35">
      <c r="A1915">
        <v>6612173</v>
      </c>
      <c r="B1915">
        <v>0</v>
      </c>
      <c r="C1915">
        <v>10</v>
      </c>
      <c r="D1915" t="s">
        <v>203</v>
      </c>
      <c r="E1915" t="s">
        <v>1324</v>
      </c>
      <c r="F1915" t="s">
        <v>310</v>
      </c>
      <c r="G1915" t="s">
        <v>5974</v>
      </c>
      <c r="H1915">
        <v>1</v>
      </c>
      <c r="I1915">
        <v>1</v>
      </c>
      <c r="J1915">
        <v>0</v>
      </c>
      <c r="K1915">
        <v>1</v>
      </c>
      <c r="L1915" t="s">
        <v>355</v>
      </c>
      <c r="M1915">
        <v>0</v>
      </c>
      <c r="N1915" s="16">
        <v>45848</v>
      </c>
      <c r="O1915" s="16">
        <v>45848</v>
      </c>
      <c r="Q1915" t="s">
        <v>217</v>
      </c>
      <c r="R1915" t="s">
        <v>320</v>
      </c>
      <c r="S1915">
        <v>10014611</v>
      </c>
      <c r="T1915" t="s">
        <v>217</v>
      </c>
      <c r="AE1915">
        <v>0</v>
      </c>
      <c r="AG1915">
        <v>0</v>
      </c>
      <c r="AI1915" t="s">
        <v>360</v>
      </c>
      <c r="AM1915">
        <v>0</v>
      </c>
      <c r="AN1915">
        <v>0.23809027777778</v>
      </c>
      <c r="AO1915">
        <v>0</v>
      </c>
      <c r="AP1915">
        <v>0</v>
      </c>
      <c r="AQ1915">
        <v>1001869591</v>
      </c>
      <c r="AR1915">
        <v>5138176</v>
      </c>
      <c r="AS1915">
        <v>2</v>
      </c>
    </row>
    <row r="1916" spans="1:45" x14ac:dyDescent="0.35">
      <c r="A1916">
        <v>6612174</v>
      </c>
      <c r="B1916">
        <v>0</v>
      </c>
      <c r="C1916">
        <v>10</v>
      </c>
      <c r="D1916" t="s">
        <v>203</v>
      </c>
      <c r="E1916" t="s">
        <v>1324</v>
      </c>
      <c r="F1916" t="s">
        <v>310</v>
      </c>
      <c r="G1916" t="s">
        <v>5973</v>
      </c>
      <c r="H1916">
        <v>8</v>
      </c>
      <c r="I1916">
        <v>2</v>
      </c>
      <c r="J1916">
        <v>0</v>
      </c>
      <c r="K1916">
        <v>4</v>
      </c>
      <c r="L1916" t="s">
        <v>355</v>
      </c>
      <c r="M1916">
        <v>0</v>
      </c>
      <c r="N1916" s="16">
        <v>45859</v>
      </c>
      <c r="O1916" s="16">
        <v>45859</v>
      </c>
      <c r="Q1916" t="s">
        <v>206</v>
      </c>
      <c r="R1916" t="s">
        <v>339</v>
      </c>
      <c r="S1916">
        <v>10014614</v>
      </c>
      <c r="T1916" t="s">
        <v>206</v>
      </c>
      <c r="AE1916">
        <v>0</v>
      </c>
      <c r="AG1916">
        <v>0</v>
      </c>
      <c r="AI1916" t="s">
        <v>360</v>
      </c>
      <c r="AM1916">
        <v>0</v>
      </c>
      <c r="AN1916">
        <v>0.23809027777778</v>
      </c>
      <c r="AO1916">
        <v>0</v>
      </c>
      <c r="AP1916">
        <v>0</v>
      </c>
      <c r="AQ1916">
        <v>1001869593</v>
      </c>
      <c r="AR1916">
        <v>5138178</v>
      </c>
      <c r="AS1916">
        <v>2</v>
      </c>
    </row>
    <row r="1917" spans="1:45" x14ac:dyDescent="0.35">
      <c r="A1917">
        <v>6612177</v>
      </c>
      <c r="B1917">
        <v>0</v>
      </c>
      <c r="C1917">
        <v>10</v>
      </c>
      <c r="D1917" t="s">
        <v>203</v>
      </c>
      <c r="E1917" t="s">
        <v>1324</v>
      </c>
      <c r="F1917" t="s">
        <v>310</v>
      </c>
      <c r="G1917" t="s">
        <v>5972</v>
      </c>
      <c r="H1917">
        <v>3</v>
      </c>
      <c r="I1917">
        <v>1</v>
      </c>
      <c r="J1917">
        <v>0</v>
      </c>
      <c r="K1917">
        <v>3</v>
      </c>
      <c r="L1917" t="s">
        <v>355</v>
      </c>
      <c r="M1917">
        <v>0</v>
      </c>
      <c r="N1917" s="16">
        <v>45839</v>
      </c>
      <c r="O1917" s="16">
        <v>45839</v>
      </c>
      <c r="Q1917" t="s">
        <v>209</v>
      </c>
      <c r="R1917" t="s">
        <v>280</v>
      </c>
      <c r="S1917">
        <v>10014630</v>
      </c>
      <c r="T1917" t="s">
        <v>209</v>
      </c>
      <c r="AE1917">
        <v>0</v>
      </c>
      <c r="AG1917">
        <v>0</v>
      </c>
      <c r="AI1917" t="s">
        <v>360</v>
      </c>
      <c r="AM1917">
        <v>0</v>
      </c>
      <c r="AN1917">
        <v>0.23809027777778</v>
      </c>
      <c r="AO1917">
        <v>0</v>
      </c>
      <c r="AP1917">
        <v>0</v>
      </c>
      <c r="AQ1917">
        <v>1001869594</v>
      </c>
      <c r="AR1917">
        <v>5138179</v>
      </c>
      <c r="AS1917">
        <v>2</v>
      </c>
    </row>
    <row r="1918" spans="1:45" x14ac:dyDescent="0.35">
      <c r="A1918">
        <v>6612178</v>
      </c>
      <c r="B1918">
        <v>0</v>
      </c>
      <c r="C1918">
        <v>10</v>
      </c>
      <c r="D1918" t="s">
        <v>203</v>
      </c>
      <c r="E1918" t="s">
        <v>1324</v>
      </c>
      <c r="F1918" t="s">
        <v>310</v>
      </c>
      <c r="G1918" t="s">
        <v>5971</v>
      </c>
      <c r="H1918">
        <v>2</v>
      </c>
      <c r="I1918">
        <v>1</v>
      </c>
      <c r="J1918">
        <v>0</v>
      </c>
      <c r="K1918">
        <v>2</v>
      </c>
      <c r="L1918" t="s">
        <v>355</v>
      </c>
      <c r="M1918">
        <v>0</v>
      </c>
      <c r="N1918" s="16">
        <v>45870</v>
      </c>
      <c r="O1918" s="16">
        <v>45870</v>
      </c>
      <c r="Q1918" t="s">
        <v>400</v>
      </c>
      <c r="R1918" t="s">
        <v>401</v>
      </c>
      <c r="S1918">
        <v>10014646</v>
      </c>
      <c r="T1918" t="s">
        <v>400</v>
      </c>
      <c r="AE1918">
        <v>0</v>
      </c>
      <c r="AG1918">
        <v>0</v>
      </c>
      <c r="AI1918" t="s">
        <v>360</v>
      </c>
      <c r="AM1918">
        <v>0</v>
      </c>
      <c r="AN1918">
        <v>0.14285879629629999</v>
      </c>
      <c r="AO1918">
        <v>0</v>
      </c>
      <c r="AP1918">
        <v>0</v>
      </c>
      <c r="AQ1918">
        <v>1001869611</v>
      </c>
      <c r="AR1918">
        <v>5138210</v>
      </c>
      <c r="AS1918">
        <v>2</v>
      </c>
    </row>
    <row r="1919" spans="1:45" x14ac:dyDescent="0.35">
      <c r="A1919">
        <v>6612185</v>
      </c>
      <c r="B1919">
        <v>0</v>
      </c>
      <c r="C1919">
        <v>10</v>
      </c>
      <c r="D1919" t="s">
        <v>203</v>
      </c>
      <c r="E1919" t="s">
        <v>1324</v>
      </c>
      <c r="F1919" t="s">
        <v>310</v>
      </c>
      <c r="G1919" t="s">
        <v>5970</v>
      </c>
      <c r="H1919">
        <v>6</v>
      </c>
      <c r="I1919">
        <v>1</v>
      </c>
      <c r="J1919">
        <v>0</v>
      </c>
      <c r="K1919">
        <v>6</v>
      </c>
      <c r="L1919" t="s">
        <v>355</v>
      </c>
      <c r="M1919">
        <v>0</v>
      </c>
      <c r="N1919" s="16">
        <v>45839</v>
      </c>
      <c r="O1919" s="16">
        <v>45839</v>
      </c>
      <c r="Q1919" t="s">
        <v>244</v>
      </c>
      <c r="R1919" t="s">
        <v>344</v>
      </c>
      <c r="S1919">
        <v>10017710</v>
      </c>
      <c r="T1919" t="s">
        <v>244</v>
      </c>
      <c r="AE1919">
        <v>0</v>
      </c>
      <c r="AG1919">
        <v>0</v>
      </c>
      <c r="AI1919" t="s">
        <v>360</v>
      </c>
      <c r="AM1919">
        <v>0</v>
      </c>
      <c r="AN1919">
        <v>0.14285879629629999</v>
      </c>
      <c r="AO1919">
        <v>0</v>
      </c>
      <c r="AP1919">
        <v>0</v>
      </c>
      <c r="AQ1919">
        <v>1001869612</v>
      </c>
      <c r="AR1919">
        <v>5138211</v>
      </c>
      <c r="AS1919">
        <v>2</v>
      </c>
    </row>
    <row r="1920" spans="1:45" x14ac:dyDescent="0.35">
      <c r="A1920">
        <v>6612185</v>
      </c>
      <c r="B1920">
        <v>0</v>
      </c>
      <c r="C1920">
        <v>20</v>
      </c>
      <c r="D1920" t="s">
        <v>361</v>
      </c>
      <c r="E1920" t="s">
        <v>1324</v>
      </c>
      <c r="F1920" t="s">
        <v>310</v>
      </c>
      <c r="G1920" t="s">
        <v>5970</v>
      </c>
      <c r="H1920">
        <v>10</v>
      </c>
      <c r="I1920">
        <v>2</v>
      </c>
      <c r="J1920">
        <v>0</v>
      </c>
      <c r="K1920">
        <v>5</v>
      </c>
      <c r="L1920" t="s">
        <v>355</v>
      </c>
      <c r="M1920">
        <v>0</v>
      </c>
      <c r="N1920" s="16">
        <v>45839</v>
      </c>
      <c r="O1920" s="16">
        <v>45839</v>
      </c>
      <c r="Q1920" t="s">
        <v>244</v>
      </c>
      <c r="R1920" t="s">
        <v>344</v>
      </c>
      <c r="S1920">
        <v>10017710</v>
      </c>
      <c r="T1920" t="s">
        <v>244</v>
      </c>
      <c r="AE1920">
        <v>0</v>
      </c>
      <c r="AG1920">
        <v>0</v>
      </c>
      <c r="AI1920" t="s">
        <v>360</v>
      </c>
      <c r="AM1920">
        <v>0</v>
      </c>
      <c r="AN1920">
        <v>9.5243055555559994E-2</v>
      </c>
      <c r="AO1920">
        <v>0</v>
      </c>
      <c r="AP1920">
        <v>0</v>
      </c>
      <c r="AQ1920">
        <v>1001869613</v>
      </c>
      <c r="AR1920">
        <v>5138212</v>
      </c>
      <c r="AS1920">
        <v>2</v>
      </c>
    </row>
    <row r="1921" spans="1:45" x14ac:dyDescent="0.35">
      <c r="A1921">
        <v>6612188</v>
      </c>
      <c r="B1921">
        <v>0</v>
      </c>
      <c r="C1921">
        <v>10</v>
      </c>
      <c r="D1921" t="s">
        <v>203</v>
      </c>
      <c r="E1921" t="s">
        <v>1324</v>
      </c>
      <c r="F1921" t="s">
        <v>310</v>
      </c>
      <c r="G1921" t="s">
        <v>5537</v>
      </c>
      <c r="H1921">
        <v>6</v>
      </c>
      <c r="I1921">
        <v>2</v>
      </c>
      <c r="J1921">
        <v>0</v>
      </c>
      <c r="K1921">
        <v>3</v>
      </c>
      <c r="L1921" t="s">
        <v>355</v>
      </c>
      <c r="M1921">
        <v>0</v>
      </c>
      <c r="N1921" s="16">
        <v>45870</v>
      </c>
      <c r="O1921" s="16">
        <v>45870</v>
      </c>
      <c r="Q1921" t="s">
        <v>216</v>
      </c>
      <c r="R1921" t="s">
        <v>282</v>
      </c>
      <c r="S1921">
        <v>10014642</v>
      </c>
      <c r="T1921" t="s">
        <v>216</v>
      </c>
      <c r="AE1921">
        <v>0</v>
      </c>
      <c r="AG1921">
        <v>0</v>
      </c>
      <c r="AI1921" t="s">
        <v>363</v>
      </c>
      <c r="AM1921">
        <v>0</v>
      </c>
      <c r="AN1921">
        <v>0.23809027777778</v>
      </c>
      <c r="AO1921">
        <v>0</v>
      </c>
      <c r="AP1921">
        <v>0</v>
      </c>
      <c r="AQ1921">
        <v>1001869833</v>
      </c>
      <c r="AR1921">
        <v>5138395</v>
      </c>
      <c r="AS1921">
        <v>3</v>
      </c>
    </row>
    <row r="1922" spans="1:45" x14ac:dyDescent="0.35">
      <c r="A1922">
        <v>6612188</v>
      </c>
      <c r="B1922">
        <v>0</v>
      </c>
      <c r="C1922">
        <v>20</v>
      </c>
      <c r="D1922" t="s">
        <v>361</v>
      </c>
      <c r="E1922" t="s">
        <v>1324</v>
      </c>
      <c r="F1922" t="s">
        <v>310</v>
      </c>
      <c r="G1922" t="s">
        <v>5537</v>
      </c>
      <c r="H1922">
        <v>3</v>
      </c>
      <c r="I1922">
        <v>1</v>
      </c>
      <c r="J1922">
        <v>0</v>
      </c>
      <c r="K1922">
        <v>3</v>
      </c>
      <c r="L1922" t="s">
        <v>355</v>
      </c>
      <c r="M1922">
        <v>0</v>
      </c>
      <c r="N1922" s="16">
        <v>45870</v>
      </c>
      <c r="O1922" s="16">
        <v>45870</v>
      </c>
      <c r="Q1922" t="s">
        <v>216</v>
      </c>
      <c r="R1922" t="s">
        <v>282</v>
      </c>
      <c r="S1922">
        <v>10014642</v>
      </c>
      <c r="T1922" t="s">
        <v>216</v>
      </c>
      <c r="AE1922">
        <v>0</v>
      </c>
      <c r="AG1922">
        <v>0</v>
      </c>
      <c r="AI1922" t="s">
        <v>360</v>
      </c>
      <c r="AM1922">
        <v>0</v>
      </c>
      <c r="AN1922">
        <v>0.23809027777778</v>
      </c>
      <c r="AO1922">
        <v>0</v>
      </c>
      <c r="AP1922">
        <v>0</v>
      </c>
      <c r="AQ1922">
        <v>1001869834</v>
      </c>
      <c r="AR1922">
        <v>5138396</v>
      </c>
      <c r="AS1922">
        <v>2</v>
      </c>
    </row>
    <row r="1923" spans="1:45" x14ac:dyDescent="0.35">
      <c r="A1923">
        <v>6612189</v>
      </c>
      <c r="B1923">
        <v>0</v>
      </c>
      <c r="C1923">
        <v>10</v>
      </c>
      <c r="D1923" t="s">
        <v>361</v>
      </c>
      <c r="E1923" t="s">
        <v>1324</v>
      </c>
      <c r="F1923" t="s">
        <v>310</v>
      </c>
      <c r="G1923" t="s">
        <v>5969</v>
      </c>
      <c r="H1923">
        <v>16</v>
      </c>
      <c r="I1923">
        <v>2</v>
      </c>
      <c r="J1923">
        <v>0</v>
      </c>
      <c r="K1923">
        <v>8</v>
      </c>
      <c r="L1923" t="s">
        <v>355</v>
      </c>
      <c r="M1923">
        <v>0</v>
      </c>
      <c r="N1923" s="16">
        <v>45859</v>
      </c>
      <c r="O1923" s="16">
        <v>45859</v>
      </c>
      <c r="Q1923" t="s">
        <v>400</v>
      </c>
      <c r="R1923" t="s">
        <v>401</v>
      </c>
      <c r="S1923">
        <v>10014646</v>
      </c>
      <c r="T1923" t="s">
        <v>400</v>
      </c>
      <c r="AE1923">
        <v>0</v>
      </c>
      <c r="AG1923">
        <v>0</v>
      </c>
      <c r="AI1923" t="s">
        <v>363</v>
      </c>
      <c r="AM1923">
        <v>0</v>
      </c>
      <c r="AN1923">
        <v>0.23809027777778</v>
      </c>
      <c r="AO1923">
        <v>0</v>
      </c>
      <c r="AP1923">
        <v>0</v>
      </c>
      <c r="AQ1923">
        <v>1001869841</v>
      </c>
      <c r="AR1923">
        <v>5138433</v>
      </c>
      <c r="AS1923">
        <v>3</v>
      </c>
    </row>
    <row r="1924" spans="1:45" x14ac:dyDescent="0.35">
      <c r="A1924">
        <v>6612190</v>
      </c>
      <c r="B1924">
        <v>0</v>
      </c>
      <c r="C1924">
        <v>10</v>
      </c>
      <c r="D1924" t="s">
        <v>203</v>
      </c>
      <c r="E1924" t="s">
        <v>359</v>
      </c>
      <c r="F1924" t="s">
        <v>310</v>
      </c>
      <c r="G1924" t="s">
        <v>5968</v>
      </c>
      <c r="H1924">
        <v>4</v>
      </c>
      <c r="I1924">
        <v>2</v>
      </c>
      <c r="J1924">
        <v>0</v>
      </c>
      <c r="K1924">
        <v>2</v>
      </c>
      <c r="L1924" t="s">
        <v>355</v>
      </c>
      <c r="M1924">
        <v>0</v>
      </c>
      <c r="N1924" s="16">
        <v>45856</v>
      </c>
      <c r="O1924" s="16">
        <v>45856</v>
      </c>
      <c r="Q1924" t="s">
        <v>400</v>
      </c>
      <c r="R1924" t="s">
        <v>401</v>
      </c>
      <c r="S1924">
        <v>10014646</v>
      </c>
      <c r="T1924" t="s">
        <v>400</v>
      </c>
      <c r="AE1924">
        <v>0</v>
      </c>
      <c r="AG1924">
        <v>0</v>
      </c>
      <c r="AI1924" t="s">
        <v>360</v>
      </c>
      <c r="AM1924">
        <v>0</v>
      </c>
      <c r="AN1924">
        <v>0.23809027777778</v>
      </c>
      <c r="AO1924">
        <v>0</v>
      </c>
      <c r="AP1924">
        <v>0</v>
      </c>
      <c r="AQ1924">
        <v>1001869842</v>
      </c>
      <c r="AR1924">
        <v>5138434</v>
      </c>
      <c r="AS1924">
        <v>2</v>
      </c>
    </row>
    <row r="1925" spans="1:45" x14ac:dyDescent="0.35">
      <c r="A1925">
        <v>6612191</v>
      </c>
      <c r="B1925">
        <v>0</v>
      </c>
      <c r="C1925">
        <v>10</v>
      </c>
      <c r="D1925" t="s">
        <v>361</v>
      </c>
      <c r="E1925" t="s">
        <v>359</v>
      </c>
      <c r="F1925" t="s">
        <v>310</v>
      </c>
      <c r="G1925" t="s">
        <v>5967</v>
      </c>
      <c r="H1925">
        <v>210</v>
      </c>
      <c r="I1925">
        <v>5</v>
      </c>
      <c r="J1925">
        <v>0</v>
      </c>
      <c r="K1925">
        <v>42</v>
      </c>
      <c r="L1925" t="s">
        <v>355</v>
      </c>
      <c r="M1925">
        <v>0</v>
      </c>
      <c r="N1925" s="16">
        <v>45828</v>
      </c>
      <c r="O1925" s="16">
        <v>45830</v>
      </c>
      <c r="Q1925" t="s">
        <v>243</v>
      </c>
      <c r="R1925" t="s">
        <v>384</v>
      </c>
      <c r="S1925">
        <v>10014627</v>
      </c>
      <c r="T1925" t="s">
        <v>243</v>
      </c>
      <c r="AE1925">
        <v>0</v>
      </c>
      <c r="AG1925">
        <v>0</v>
      </c>
      <c r="AI1925" t="s">
        <v>360</v>
      </c>
      <c r="AM1925">
        <v>0</v>
      </c>
      <c r="AN1925">
        <v>0.23809027777778</v>
      </c>
      <c r="AO1925">
        <v>0</v>
      </c>
      <c r="AP1925">
        <v>0</v>
      </c>
      <c r="AQ1925">
        <v>1001870349</v>
      </c>
      <c r="AR1925">
        <v>5140029</v>
      </c>
      <c r="AS1925">
        <v>2</v>
      </c>
    </row>
    <row r="1926" spans="1:45" x14ac:dyDescent="0.35">
      <c r="A1926">
        <v>6612192</v>
      </c>
      <c r="B1926">
        <v>0</v>
      </c>
      <c r="C1926">
        <v>10</v>
      </c>
      <c r="D1926" t="s">
        <v>370</v>
      </c>
      <c r="E1926" t="s">
        <v>1324</v>
      </c>
      <c r="F1926" t="s">
        <v>310</v>
      </c>
      <c r="G1926" t="s">
        <v>5966</v>
      </c>
      <c r="H1926">
        <v>2</v>
      </c>
      <c r="I1926">
        <v>1</v>
      </c>
      <c r="J1926">
        <v>0</v>
      </c>
      <c r="K1926">
        <v>2</v>
      </c>
      <c r="L1926" t="s">
        <v>355</v>
      </c>
      <c r="M1926">
        <v>0</v>
      </c>
      <c r="N1926" s="16">
        <v>45859</v>
      </c>
      <c r="O1926" s="16">
        <v>45859</v>
      </c>
      <c r="Q1926" t="s">
        <v>206</v>
      </c>
      <c r="R1926" t="s">
        <v>339</v>
      </c>
      <c r="S1926">
        <v>10014614</v>
      </c>
      <c r="T1926" t="s">
        <v>206</v>
      </c>
      <c r="AE1926">
        <v>0</v>
      </c>
      <c r="AG1926">
        <v>0</v>
      </c>
      <c r="AI1926" t="s">
        <v>360</v>
      </c>
      <c r="AM1926">
        <v>0</v>
      </c>
      <c r="AN1926">
        <v>0.19047453703704001</v>
      </c>
      <c r="AO1926">
        <v>0</v>
      </c>
      <c r="AP1926">
        <v>0</v>
      </c>
      <c r="AQ1926">
        <v>1001870377</v>
      </c>
      <c r="AR1926">
        <v>5140149</v>
      </c>
      <c r="AS1926">
        <v>2</v>
      </c>
    </row>
    <row r="1927" spans="1:45" x14ac:dyDescent="0.35">
      <c r="A1927">
        <v>6612193</v>
      </c>
      <c r="B1927">
        <v>0</v>
      </c>
      <c r="C1927">
        <v>10</v>
      </c>
      <c r="D1927" t="s">
        <v>370</v>
      </c>
      <c r="E1927" t="s">
        <v>1324</v>
      </c>
      <c r="F1927" t="s">
        <v>310</v>
      </c>
      <c r="G1927" t="s">
        <v>5965</v>
      </c>
      <c r="H1927">
        <v>1</v>
      </c>
      <c r="I1927">
        <v>1</v>
      </c>
      <c r="J1927">
        <v>0</v>
      </c>
      <c r="K1927">
        <v>1</v>
      </c>
      <c r="L1927" t="s">
        <v>355</v>
      </c>
      <c r="M1927">
        <v>0</v>
      </c>
      <c r="N1927" s="16">
        <v>45870</v>
      </c>
      <c r="O1927" s="16">
        <v>45870</v>
      </c>
      <c r="Q1927" t="s">
        <v>206</v>
      </c>
      <c r="R1927" t="s">
        <v>339</v>
      </c>
      <c r="S1927">
        <v>10014614</v>
      </c>
      <c r="T1927" t="s">
        <v>206</v>
      </c>
      <c r="AE1927">
        <v>0</v>
      </c>
      <c r="AG1927">
        <v>0</v>
      </c>
      <c r="AI1927" t="s">
        <v>360</v>
      </c>
      <c r="AM1927">
        <v>0</v>
      </c>
      <c r="AN1927">
        <v>0.23809027777778</v>
      </c>
      <c r="AO1927">
        <v>0</v>
      </c>
      <c r="AP1927">
        <v>0</v>
      </c>
      <c r="AQ1927">
        <v>1001870378</v>
      </c>
      <c r="AR1927">
        <v>5140150</v>
      </c>
      <c r="AS1927">
        <v>2</v>
      </c>
    </row>
    <row r="1928" spans="1:45" x14ac:dyDescent="0.35">
      <c r="A1928">
        <v>6612194</v>
      </c>
      <c r="B1928">
        <v>0</v>
      </c>
      <c r="C1928">
        <v>10</v>
      </c>
      <c r="D1928" t="s">
        <v>203</v>
      </c>
      <c r="E1928" t="s">
        <v>1324</v>
      </c>
      <c r="F1928" t="s">
        <v>310</v>
      </c>
      <c r="G1928" t="s">
        <v>5964</v>
      </c>
      <c r="H1928">
        <v>4</v>
      </c>
      <c r="I1928">
        <v>2</v>
      </c>
      <c r="J1928">
        <v>0</v>
      </c>
      <c r="K1928">
        <v>2</v>
      </c>
      <c r="L1928" t="s">
        <v>355</v>
      </c>
      <c r="M1928">
        <v>0</v>
      </c>
      <c r="N1928" s="16">
        <v>45859</v>
      </c>
      <c r="O1928" s="16">
        <v>45859</v>
      </c>
      <c r="Q1928" t="s">
        <v>206</v>
      </c>
      <c r="R1928" t="s">
        <v>339</v>
      </c>
      <c r="S1928">
        <v>10014614</v>
      </c>
      <c r="T1928" t="s">
        <v>206</v>
      </c>
      <c r="AE1928">
        <v>0</v>
      </c>
      <c r="AG1928">
        <v>0</v>
      </c>
      <c r="AI1928" t="s">
        <v>360</v>
      </c>
      <c r="AM1928">
        <v>0</v>
      </c>
      <c r="AN1928">
        <v>0.19047453703704001</v>
      </c>
      <c r="AO1928">
        <v>0</v>
      </c>
      <c r="AP1928">
        <v>0</v>
      </c>
      <c r="AQ1928">
        <v>1001870447</v>
      </c>
      <c r="AR1928">
        <v>5140187</v>
      </c>
      <c r="AS1928">
        <v>2</v>
      </c>
    </row>
    <row r="1929" spans="1:45" x14ac:dyDescent="0.35">
      <c r="A1929">
        <v>6612195</v>
      </c>
      <c r="B1929">
        <v>0</v>
      </c>
      <c r="C1929">
        <v>10</v>
      </c>
      <c r="D1929" t="s">
        <v>203</v>
      </c>
      <c r="E1929" t="s">
        <v>1324</v>
      </c>
      <c r="F1929" t="s">
        <v>310</v>
      </c>
      <c r="G1929" t="s">
        <v>5963</v>
      </c>
      <c r="H1929">
        <v>2</v>
      </c>
      <c r="I1929">
        <v>1</v>
      </c>
      <c r="J1929">
        <v>0</v>
      </c>
      <c r="K1929">
        <v>2</v>
      </c>
      <c r="L1929" t="s">
        <v>355</v>
      </c>
      <c r="M1929">
        <v>0</v>
      </c>
      <c r="N1929" s="16">
        <v>45870</v>
      </c>
      <c r="O1929" s="16">
        <v>45870</v>
      </c>
      <c r="Q1929" t="s">
        <v>206</v>
      </c>
      <c r="R1929" t="s">
        <v>339</v>
      </c>
      <c r="S1929">
        <v>10014614</v>
      </c>
      <c r="T1929" t="s">
        <v>206</v>
      </c>
      <c r="AE1929">
        <v>0</v>
      </c>
      <c r="AG1929">
        <v>0</v>
      </c>
      <c r="AI1929" t="s">
        <v>360</v>
      </c>
      <c r="AM1929">
        <v>0</v>
      </c>
      <c r="AN1929">
        <v>0.14285879629629999</v>
      </c>
      <c r="AO1929">
        <v>0</v>
      </c>
      <c r="AP1929">
        <v>0</v>
      </c>
      <c r="AQ1929">
        <v>1001870452</v>
      </c>
      <c r="AR1929">
        <v>5140233</v>
      </c>
      <c r="AS1929">
        <v>2</v>
      </c>
    </row>
    <row r="1930" spans="1:45" x14ac:dyDescent="0.35">
      <c r="A1930">
        <v>6612196</v>
      </c>
      <c r="B1930">
        <v>0</v>
      </c>
      <c r="C1930">
        <v>10</v>
      </c>
      <c r="D1930" t="s">
        <v>203</v>
      </c>
      <c r="E1930" t="s">
        <v>1324</v>
      </c>
      <c r="F1930" t="s">
        <v>310</v>
      </c>
      <c r="G1930" t="s">
        <v>5962</v>
      </c>
      <c r="H1930">
        <v>8</v>
      </c>
      <c r="I1930">
        <v>2</v>
      </c>
      <c r="J1930">
        <v>0</v>
      </c>
      <c r="K1930">
        <v>4</v>
      </c>
      <c r="L1930" t="s">
        <v>355</v>
      </c>
      <c r="M1930">
        <v>0</v>
      </c>
      <c r="N1930" s="16">
        <v>45839</v>
      </c>
      <c r="O1930" s="16">
        <v>45839</v>
      </c>
      <c r="Q1930" t="s">
        <v>413</v>
      </c>
      <c r="R1930" t="s">
        <v>414</v>
      </c>
      <c r="S1930">
        <v>10014620</v>
      </c>
      <c r="T1930" t="s">
        <v>413</v>
      </c>
      <c r="AE1930">
        <v>0</v>
      </c>
      <c r="AG1930">
        <v>0</v>
      </c>
      <c r="AI1930" t="s">
        <v>360</v>
      </c>
      <c r="AM1930">
        <v>0</v>
      </c>
      <c r="AN1930">
        <v>0</v>
      </c>
      <c r="AO1930">
        <v>0</v>
      </c>
      <c r="AP1930">
        <v>0</v>
      </c>
      <c r="AQ1930">
        <v>1001870453</v>
      </c>
      <c r="AR1930">
        <v>5140234</v>
      </c>
      <c r="AS1930">
        <v>2</v>
      </c>
    </row>
    <row r="1931" spans="1:45" x14ac:dyDescent="0.35">
      <c r="A1931">
        <v>6612286</v>
      </c>
      <c r="B1931">
        <v>0</v>
      </c>
      <c r="C1931">
        <v>10</v>
      </c>
      <c r="D1931" t="s">
        <v>203</v>
      </c>
      <c r="E1931" t="s">
        <v>359</v>
      </c>
      <c r="F1931" t="s">
        <v>310</v>
      </c>
      <c r="G1931" t="s">
        <v>5961</v>
      </c>
      <c r="H1931">
        <v>2</v>
      </c>
      <c r="I1931">
        <v>1</v>
      </c>
      <c r="J1931">
        <v>0</v>
      </c>
      <c r="K1931">
        <v>2</v>
      </c>
      <c r="L1931" t="s">
        <v>355</v>
      </c>
      <c r="M1931">
        <v>0</v>
      </c>
      <c r="N1931" s="16">
        <v>45852</v>
      </c>
      <c r="O1931" s="16">
        <v>45852</v>
      </c>
      <c r="Q1931" t="s">
        <v>202</v>
      </c>
      <c r="R1931" t="s">
        <v>396</v>
      </c>
      <c r="S1931">
        <v>10014615</v>
      </c>
      <c r="T1931" t="s">
        <v>202</v>
      </c>
      <c r="AE1931">
        <v>0</v>
      </c>
      <c r="AG1931">
        <v>0</v>
      </c>
      <c r="AI1931" t="s">
        <v>356</v>
      </c>
      <c r="AM1931">
        <v>0</v>
      </c>
      <c r="AN1931">
        <v>9.5243055555559994E-2</v>
      </c>
      <c r="AO1931">
        <v>0</v>
      </c>
      <c r="AP1931">
        <v>0</v>
      </c>
      <c r="AQ1931">
        <v>1001870454</v>
      </c>
      <c r="AR1931">
        <v>5140235</v>
      </c>
      <c r="AS1931">
        <v>1</v>
      </c>
    </row>
    <row r="1932" spans="1:45" x14ac:dyDescent="0.35">
      <c r="A1932">
        <v>6612289</v>
      </c>
      <c r="B1932">
        <v>0</v>
      </c>
      <c r="C1932">
        <v>10</v>
      </c>
      <c r="D1932" t="s">
        <v>367</v>
      </c>
      <c r="E1932" t="s">
        <v>1324</v>
      </c>
      <c r="F1932" t="s">
        <v>310</v>
      </c>
      <c r="G1932" t="s">
        <v>5960</v>
      </c>
      <c r="H1932">
        <v>1</v>
      </c>
      <c r="I1932">
        <v>1</v>
      </c>
      <c r="J1932">
        <v>0</v>
      </c>
      <c r="K1932">
        <v>1</v>
      </c>
      <c r="L1932" t="s">
        <v>355</v>
      </c>
      <c r="M1932">
        <v>0</v>
      </c>
      <c r="N1932" s="16">
        <v>45845</v>
      </c>
      <c r="O1932" s="16">
        <v>45845</v>
      </c>
      <c r="Q1932" t="s">
        <v>323</v>
      </c>
      <c r="R1932" t="s">
        <v>322</v>
      </c>
      <c r="S1932">
        <v>10014728</v>
      </c>
      <c r="T1932" t="s">
        <v>321</v>
      </c>
      <c r="AE1932">
        <v>0</v>
      </c>
      <c r="AG1932">
        <v>0</v>
      </c>
      <c r="AI1932" t="s">
        <v>360</v>
      </c>
      <c r="AM1932">
        <v>0</v>
      </c>
      <c r="AN1932">
        <v>4.7615740740740001E-2</v>
      </c>
      <c r="AO1932">
        <v>0</v>
      </c>
      <c r="AP1932">
        <v>0</v>
      </c>
      <c r="AQ1932">
        <v>1001870728</v>
      </c>
      <c r="AR1932">
        <v>5140608</v>
      </c>
      <c r="AS1932">
        <v>2</v>
      </c>
    </row>
    <row r="1933" spans="1:45" x14ac:dyDescent="0.35">
      <c r="A1933">
        <v>6612291</v>
      </c>
      <c r="B1933">
        <v>0</v>
      </c>
      <c r="C1933">
        <v>10</v>
      </c>
      <c r="D1933" t="s">
        <v>367</v>
      </c>
      <c r="E1933" t="s">
        <v>1324</v>
      </c>
      <c r="F1933" t="s">
        <v>310</v>
      </c>
      <c r="G1933" t="s">
        <v>5959</v>
      </c>
      <c r="H1933">
        <v>1</v>
      </c>
      <c r="I1933">
        <v>1</v>
      </c>
      <c r="J1933">
        <v>0</v>
      </c>
      <c r="K1933">
        <v>1</v>
      </c>
      <c r="L1933" t="s">
        <v>355</v>
      </c>
      <c r="M1933">
        <v>0</v>
      </c>
      <c r="N1933" s="16">
        <v>45845</v>
      </c>
      <c r="O1933" s="16">
        <v>45845</v>
      </c>
      <c r="Q1933" t="s">
        <v>5958</v>
      </c>
      <c r="R1933" t="s">
        <v>322</v>
      </c>
      <c r="S1933">
        <v>10014729</v>
      </c>
      <c r="T1933" t="s">
        <v>321</v>
      </c>
      <c r="AE1933">
        <v>0</v>
      </c>
      <c r="AG1933">
        <v>0</v>
      </c>
      <c r="AI1933" t="s">
        <v>360</v>
      </c>
      <c r="AM1933">
        <v>0</v>
      </c>
      <c r="AN1933">
        <v>4.7615740740740001E-2</v>
      </c>
      <c r="AO1933">
        <v>0</v>
      </c>
      <c r="AP1933">
        <v>0</v>
      </c>
      <c r="AQ1933">
        <v>1001870729</v>
      </c>
      <c r="AR1933">
        <v>5140609</v>
      </c>
      <c r="AS1933">
        <v>2</v>
      </c>
    </row>
    <row r="1934" spans="1:45" x14ac:dyDescent="0.35">
      <c r="A1934">
        <v>6612292</v>
      </c>
      <c r="B1934">
        <v>0</v>
      </c>
      <c r="C1934">
        <v>10</v>
      </c>
      <c r="D1934" t="s">
        <v>367</v>
      </c>
      <c r="E1934" t="s">
        <v>1324</v>
      </c>
      <c r="F1934" t="s">
        <v>310</v>
      </c>
      <c r="G1934" t="s">
        <v>5957</v>
      </c>
      <c r="H1934">
        <v>1</v>
      </c>
      <c r="I1934">
        <v>1</v>
      </c>
      <c r="J1934">
        <v>0</v>
      </c>
      <c r="K1934">
        <v>1</v>
      </c>
      <c r="L1934" t="s">
        <v>355</v>
      </c>
      <c r="M1934">
        <v>0</v>
      </c>
      <c r="N1934" s="16">
        <v>45845</v>
      </c>
      <c r="O1934" s="16">
        <v>45845</v>
      </c>
      <c r="Q1934" t="s">
        <v>5958</v>
      </c>
      <c r="R1934" t="s">
        <v>322</v>
      </c>
      <c r="S1934">
        <v>10014729</v>
      </c>
      <c r="T1934" t="s">
        <v>321</v>
      </c>
      <c r="AE1934">
        <v>0</v>
      </c>
      <c r="AG1934">
        <v>0</v>
      </c>
      <c r="AI1934" t="s">
        <v>363</v>
      </c>
      <c r="AM1934">
        <v>0</v>
      </c>
      <c r="AN1934">
        <v>9.5243055555559994E-2</v>
      </c>
      <c r="AO1934">
        <v>0</v>
      </c>
      <c r="AP1934">
        <v>0</v>
      </c>
      <c r="AQ1934">
        <v>1001870938</v>
      </c>
      <c r="AR1934">
        <v>5140708</v>
      </c>
      <c r="AS1934">
        <v>3</v>
      </c>
    </row>
    <row r="1935" spans="1:45" x14ac:dyDescent="0.35">
      <c r="A1935">
        <v>6612295</v>
      </c>
      <c r="B1935">
        <v>0</v>
      </c>
      <c r="C1935">
        <v>10</v>
      </c>
      <c r="D1935" t="s">
        <v>367</v>
      </c>
      <c r="E1935" t="s">
        <v>1324</v>
      </c>
      <c r="F1935" t="s">
        <v>310</v>
      </c>
      <c r="G1935" t="s">
        <v>5954</v>
      </c>
      <c r="H1935">
        <v>6</v>
      </c>
      <c r="I1935">
        <v>2</v>
      </c>
      <c r="J1935">
        <v>0</v>
      </c>
      <c r="K1935">
        <v>3</v>
      </c>
      <c r="L1935" t="s">
        <v>355</v>
      </c>
      <c r="M1935">
        <v>0</v>
      </c>
      <c r="N1935" s="16">
        <v>45845</v>
      </c>
      <c r="O1935" s="16">
        <v>45845</v>
      </c>
      <c r="Q1935" t="s">
        <v>5955</v>
      </c>
      <c r="R1935" t="s">
        <v>322</v>
      </c>
      <c r="S1935">
        <v>10015252</v>
      </c>
      <c r="T1935" t="s">
        <v>321</v>
      </c>
      <c r="AE1935">
        <v>0</v>
      </c>
      <c r="AG1935">
        <v>0</v>
      </c>
      <c r="AI1935" t="s">
        <v>360</v>
      </c>
      <c r="AM1935">
        <v>0</v>
      </c>
      <c r="AN1935">
        <v>0.19047453703704001</v>
      </c>
      <c r="AO1935">
        <v>0</v>
      </c>
      <c r="AP1935">
        <v>0</v>
      </c>
      <c r="AQ1935">
        <v>1001870867</v>
      </c>
      <c r="AR1935">
        <v>5140749</v>
      </c>
      <c r="AS1935">
        <v>2</v>
      </c>
    </row>
    <row r="1936" spans="1:45" x14ac:dyDescent="0.35">
      <c r="A1936">
        <v>6612296</v>
      </c>
      <c r="B1936">
        <v>0</v>
      </c>
      <c r="C1936">
        <v>10</v>
      </c>
      <c r="D1936" t="s">
        <v>203</v>
      </c>
      <c r="E1936" t="s">
        <v>1324</v>
      </c>
      <c r="F1936" t="s">
        <v>310</v>
      </c>
      <c r="G1936" t="s">
        <v>5953</v>
      </c>
      <c r="H1936">
        <v>1</v>
      </c>
      <c r="I1936">
        <v>1</v>
      </c>
      <c r="J1936">
        <v>0</v>
      </c>
      <c r="K1936">
        <v>1</v>
      </c>
      <c r="L1936" t="s">
        <v>355</v>
      </c>
      <c r="M1936">
        <v>0</v>
      </c>
      <c r="N1936" s="16">
        <v>45839</v>
      </c>
      <c r="O1936" s="16">
        <v>45839</v>
      </c>
      <c r="Q1936" t="s">
        <v>152</v>
      </c>
      <c r="R1936" t="s">
        <v>307</v>
      </c>
      <c r="S1936">
        <v>10014641</v>
      </c>
      <c r="T1936" t="s">
        <v>152</v>
      </c>
      <c r="AE1936">
        <v>0</v>
      </c>
      <c r="AG1936">
        <v>0</v>
      </c>
      <c r="AI1936" t="s">
        <v>360</v>
      </c>
      <c r="AM1936">
        <v>0</v>
      </c>
      <c r="AN1936">
        <v>0.19047453703704001</v>
      </c>
      <c r="AO1936">
        <v>0</v>
      </c>
      <c r="AP1936">
        <v>0</v>
      </c>
      <c r="AQ1936">
        <v>1001871040</v>
      </c>
      <c r="AR1936">
        <v>5140846</v>
      </c>
      <c r="AS1936">
        <v>2</v>
      </c>
    </row>
    <row r="1937" spans="1:45" x14ac:dyDescent="0.35">
      <c r="A1937">
        <v>6612343</v>
      </c>
      <c r="B1937">
        <v>0</v>
      </c>
      <c r="C1937">
        <v>10</v>
      </c>
      <c r="D1937" t="s">
        <v>203</v>
      </c>
      <c r="E1937" t="s">
        <v>1324</v>
      </c>
      <c r="F1937" t="s">
        <v>310</v>
      </c>
      <c r="G1937" t="s">
        <v>5952</v>
      </c>
      <c r="H1937">
        <v>3</v>
      </c>
      <c r="I1937">
        <v>1</v>
      </c>
      <c r="J1937">
        <v>0</v>
      </c>
      <c r="K1937">
        <v>3</v>
      </c>
      <c r="L1937" t="s">
        <v>355</v>
      </c>
      <c r="M1937">
        <v>0</v>
      </c>
      <c r="N1937" s="16">
        <v>45839</v>
      </c>
      <c r="O1937" s="16">
        <v>45839</v>
      </c>
      <c r="Q1937" t="s">
        <v>152</v>
      </c>
      <c r="R1937" t="s">
        <v>307</v>
      </c>
      <c r="S1937">
        <v>10014641</v>
      </c>
      <c r="T1937" t="s">
        <v>152</v>
      </c>
      <c r="AE1937">
        <v>0</v>
      </c>
      <c r="AG1937">
        <v>0</v>
      </c>
      <c r="AI1937" t="s">
        <v>360</v>
      </c>
      <c r="AM1937">
        <v>0</v>
      </c>
      <c r="AN1937">
        <v>0.19047453703704001</v>
      </c>
      <c r="AO1937">
        <v>0</v>
      </c>
      <c r="AP1937">
        <v>0</v>
      </c>
      <c r="AQ1937">
        <v>1001871041</v>
      </c>
      <c r="AR1937">
        <v>5140847</v>
      </c>
      <c r="AS1937">
        <v>2</v>
      </c>
    </row>
    <row r="1938" spans="1:45" x14ac:dyDescent="0.35">
      <c r="A1938">
        <v>6612344</v>
      </c>
      <c r="B1938">
        <v>0</v>
      </c>
      <c r="C1938">
        <v>10</v>
      </c>
      <c r="D1938" t="s">
        <v>203</v>
      </c>
      <c r="E1938" t="s">
        <v>1324</v>
      </c>
      <c r="F1938" t="s">
        <v>310</v>
      </c>
      <c r="G1938" t="s">
        <v>5951</v>
      </c>
      <c r="H1938">
        <v>2</v>
      </c>
      <c r="I1938">
        <v>1</v>
      </c>
      <c r="J1938">
        <v>0</v>
      </c>
      <c r="K1938">
        <v>2</v>
      </c>
      <c r="L1938" t="s">
        <v>355</v>
      </c>
      <c r="M1938">
        <v>0</v>
      </c>
      <c r="N1938" s="16">
        <v>45838</v>
      </c>
      <c r="O1938" s="16">
        <v>45838</v>
      </c>
      <c r="Q1938" t="s">
        <v>152</v>
      </c>
      <c r="R1938" t="s">
        <v>307</v>
      </c>
      <c r="S1938">
        <v>10014641</v>
      </c>
      <c r="T1938" t="s">
        <v>152</v>
      </c>
      <c r="AE1938">
        <v>0</v>
      </c>
      <c r="AG1938">
        <v>0</v>
      </c>
      <c r="AI1938" t="s">
        <v>360</v>
      </c>
      <c r="AM1938">
        <v>0</v>
      </c>
      <c r="AN1938">
        <v>0.19047453703704001</v>
      </c>
      <c r="AO1938">
        <v>0</v>
      </c>
      <c r="AP1938">
        <v>0</v>
      </c>
      <c r="AQ1938">
        <v>1001871044</v>
      </c>
      <c r="AR1938">
        <v>5140848</v>
      </c>
      <c r="AS1938">
        <v>2</v>
      </c>
    </row>
    <row r="1939" spans="1:45" x14ac:dyDescent="0.35">
      <c r="A1939">
        <v>6612345</v>
      </c>
      <c r="B1939">
        <v>0</v>
      </c>
      <c r="C1939">
        <v>10</v>
      </c>
      <c r="D1939" t="s">
        <v>203</v>
      </c>
      <c r="E1939" t="s">
        <v>1324</v>
      </c>
      <c r="F1939" t="s">
        <v>310</v>
      </c>
      <c r="G1939" t="s">
        <v>5950</v>
      </c>
      <c r="H1939">
        <v>3</v>
      </c>
      <c r="I1939">
        <v>1</v>
      </c>
      <c r="J1939">
        <v>0</v>
      </c>
      <c r="K1939">
        <v>3</v>
      </c>
      <c r="L1939" t="s">
        <v>355</v>
      </c>
      <c r="M1939">
        <v>0</v>
      </c>
      <c r="N1939" s="16">
        <v>45839</v>
      </c>
      <c r="O1939" s="16">
        <v>45839</v>
      </c>
      <c r="Q1939" t="s">
        <v>221</v>
      </c>
      <c r="R1939" t="s">
        <v>309</v>
      </c>
      <c r="S1939">
        <v>10014650</v>
      </c>
      <c r="T1939" t="s">
        <v>221</v>
      </c>
      <c r="AE1939">
        <v>0</v>
      </c>
      <c r="AG1939">
        <v>0</v>
      </c>
      <c r="AI1939" t="s">
        <v>360</v>
      </c>
      <c r="AM1939">
        <v>0</v>
      </c>
      <c r="AN1939">
        <v>0.19047453703704001</v>
      </c>
      <c r="AO1939">
        <v>0</v>
      </c>
      <c r="AP1939">
        <v>0</v>
      </c>
      <c r="AQ1939">
        <v>1001871045</v>
      </c>
      <c r="AR1939">
        <v>5140849</v>
      </c>
      <c r="AS1939">
        <v>2</v>
      </c>
    </row>
    <row r="1940" spans="1:45" x14ac:dyDescent="0.35">
      <c r="A1940">
        <v>6612347</v>
      </c>
      <c r="B1940">
        <v>0</v>
      </c>
      <c r="C1940">
        <v>10</v>
      </c>
      <c r="D1940" t="s">
        <v>367</v>
      </c>
      <c r="E1940" t="s">
        <v>1324</v>
      </c>
      <c r="F1940" t="s">
        <v>310</v>
      </c>
      <c r="G1940" t="s">
        <v>5949</v>
      </c>
      <c r="H1940">
        <v>4</v>
      </c>
      <c r="I1940">
        <v>2</v>
      </c>
      <c r="J1940">
        <v>0</v>
      </c>
      <c r="K1940">
        <v>2</v>
      </c>
      <c r="L1940" t="s">
        <v>355</v>
      </c>
      <c r="M1940">
        <v>0</v>
      </c>
      <c r="N1940" s="16">
        <v>45845</v>
      </c>
      <c r="O1940" s="16">
        <v>45845</v>
      </c>
      <c r="Q1940" t="s">
        <v>181</v>
      </c>
      <c r="R1940" t="s">
        <v>322</v>
      </c>
      <c r="S1940">
        <v>10017210</v>
      </c>
      <c r="T1940" t="s">
        <v>321</v>
      </c>
      <c r="AE1940">
        <v>0</v>
      </c>
      <c r="AF1940" s="16"/>
      <c r="AG1940">
        <v>0</v>
      </c>
      <c r="AI1940" t="s">
        <v>360</v>
      </c>
      <c r="AM1940">
        <v>0</v>
      </c>
      <c r="AN1940">
        <v>0.47619212962962998</v>
      </c>
      <c r="AO1940">
        <v>0</v>
      </c>
      <c r="AP1940">
        <v>0</v>
      </c>
      <c r="AQ1940">
        <v>1001871046</v>
      </c>
      <c r="AR1940">
        <v>5140850</v>
      </c>
      <c r="AS1940">
        <v>2</v>
      </c>
    </row>
    <row r="1941" spans="1:45" x14ac:dyDescent="0.35">
      <c r="A1941">
        <v>6612348</v>
      </c>
      <c r="B1941">
        <v>0</v>
      </c>
      <c r="C1941">
        <v>10</v>
      </c>
      <c r="D1941" t="s">
        <v>203</v>
      </c>
      <c r="E1941" t="s">
        <v>1324</v>
      </c>
      <c r="F1941" t="s">
        <v>310</v>
      </c>
      <c r="G1941" t="s">
        <v>5948</v>
      </c>
      <c r="H1941">
        <v>4</v>
      </c>
      <c r="I1941">
        <v>1</v>
      </c>
      <c r="J1941">
        <v>0</v>
      </c>
      <c r="K1941">
        <v>4</v>
      </c>
      <c r="L1941" t="s">
        <v>355</v>
      </c>
      <c r="M1941">
        <v>0</v>
      </c>
      <c r="N1941" s="16">
        <v>45853</v>
      </c>
      <c r="O1941" s="16">
        <v>45853</v>
      </c>
      <c r="Q1941" t="s">
        <v>221</v>
      </c>
      <c r="R1941" t="s">
        <v>309</v>
      </c>
      <c r="S1941">
        <v>10014650</v>
      </c>
      <c r="T1941" t="s">
        <v>221</v>
      </c>
      <c r="AE1941">
        <v>0</v>
      </c>
      <c r="AG1941">
        <v>0</v>
      </c>
      <c r="AI1941" t="s">
        <v>360</v>
      </c>
      <c r="AM1941">
        <v>0</v>
      </c>
      <c r="AN1941">
        <v>0.23809027777778</v>
      </c>
      <c r="AO1941">
        <v>0</v>
      </c>
      <c r="AP1941">
        <v>0</v>
      </c>
      <c r="AQ1941">
        <v>1001871047</v>
      </c>
      <c r="AR1941">
        <v>5140851</v>
      </c>
      <c r="AS1941">
        <v>2</v>
      </c>
    </row>
    <row r="1942" spans="1:45" x14ac:dyDescent="0.35">
      <c r="A1942">
        <v>6612349</v>
      </c>
      <c r="B1942">
        <v>0</v>
      </c>
      <c r="C1942">
        <v>10</v>
      </c>
      <c r="D1942" t="s">
        <v>203</v>
      </c>
      <c r="E1942" t="s">
        <v>359</v>
      </c>
      <c r="F1942" t="s">
        <v>310</v>
      </c>
      <c r="G1942" t="s">
        <v>5947</v>
      </c>
      <c r="H1942">
        <v>1</v>
      </c>
      <c r="I1942">
        <v>1</v>
      </c>
      <c r="J1942">
        <v>0</v>
      </c>
      <c r="K1942">
        <v>1</v>
      </c>
      <c r="L1942" t="s">
        <v>355</v>
      </c>
      <c r="M1942">
        <v>0</v>
      </c>
      <c r="N1942" s="16">
        <v>45852</v>
      </c>
      <c r="O1942" s="16">
        <v>45852</v>
      </c>
      <c r="Q1942" t="s">
        <v>221</v>
      </c>
      <c r="R1942" t="s">
        <v>309</v>
      </c>
      <c r="S1942">
        <v>10014650</v>
      </c>
      <c r="T1942" t="s">
        <v>221</v>
      </c>
      <c r="AE1942">
        <v>0</v>
      </c>
      <c r="AG1942">
        <v>0</v>
      </c>
      <c r="AI1942" t="s">
        <v>360</v>
      </c>
      <c r="AM1942">
        <v>0</v>
      </c>
      <c r="AN1942">
        <v>0.23809027777778</v>
      </c>
      <c r="AO1942">
        <v>0</v>
      </c>
      <c r="AP1942">
        <v>0</v>
      </c>
      <c r="AQ1942">
        <v>1001871054</v>
      </c>
      <c r="AR1942">
        <v>5140858</v>
      </c>
      <c r="AS1942">
        <v>2</v>
      </c>
    </row>
    <row r="1943" spans="1:45" x14ac:dyDescent="0.35">
      <c r="A1943">
        <v>6612350</v>
      </c>
      <c r="B1943">
        <v>0</v>
      </c>
      <c r="C1943">
        <v>10</v>
      </c>
      <c r="D1943" t="s">
        <v>203</v>
      </c>
      <c r="E1943" t="s">
        <v>359</v>
      </c>
      <c r="F1943" t="s">
        <v>310</v>
      </c>
      <c r="G1943" t="s">
        <v>5946</v>
      </c>
      <c r="H1943">
        <v>1</v>
      </c>
      <c r="I1943">
        <v>1</v>
      </c>
      <c r="J1943">
        <v>0</v>
      </c>
      <c r="K1943">
        <v>1</v>
      </c>
      <c r="L1943" t="s">
        <v>355</v>
      </c>
      <c r="M1943">
        <v>0</v>
      </c>
      <c r="N1943" s="16">
        <v>45852</v>
      </c>
      <c r="O1943" s="16">
        <v>45852</v>
      </c>
      <c r="Q1943" t="s">
        <v>221</v>
      </c>
      <c r="R1943" t="s">
        <v>309</v>
      </c>
      <c r="S1943">
        <v>10014650</v>
      </c>
      <c r="T1943" t="s">
        <v>221</v>
      </c>
      <c r="AE1943">
        <v>0</v>
      </c>
      <c r="AG1943">
        <v>0</v>
      </c>
      <c r="AI1943" t="s">
        <v>363</v>
      </c>
      <c r="AM1943">
        <v>0</v>
      </c>
      <c r="AN1943">
        <v>0.14285879629629999</v>
      </c>
      <c r="AO1943">
        <v>0</v>
      </c>
      <c r="AP1943">
        <v>0</v>
      </c>
      <c r="AQ1943">
        <v>1001871078</v>
      </c>
      <c r="AR1943">
        <v>5140890</v>
      </c>
      <c r="AS1943">
        <v>3</v>
      </c>
    </row>
    <row r="1944" spans="1:45" x14ac:dyDescent="0.35">
      <c r="A1944">
        <v>6612351</v>
      </c>
      <c r="B1944">
        <v>0</v>
      </c>
      <c r="C1944">
        <v>10</v>
      </c>
      <c r="D1944" t="s">
        <v>203</v>
      </c>
      <c r="E1944" t="s">
        <v>1324</v>
      </c>
      <c r="F1944" t="s">
        <v>310</v>
      </c>
      <c r="G1944" t="s">
        <v>5945</v>
      </c>
      <c r="H1944">
        <v>5</v>
      </c>
      <c r="I1944">
        <v>1</v>
      </c>
      <c r="J1944">
        <v>0</v>
      </c>
      <c r="K1944">
        <v>5</v>
      </c>
      <c r="L1944" t="s">
        <v>355</v>
      </c>
      <c r="M1944">
        <v>0</v>
      </c>
      <c r="N1944" s="16">
        <v>45831</v>
      </c>
      <c r="O1944" s="16">
        <v>45831</v>
      </c>
      <c r="Q1944" t="s">
        <v>221</v>
      </c>
      <c r="R1944" t="s">
        <v>309</v>
      </c>
      <c r="S1944">
        <v>10014650</v>
      </c>
      <c r="T1944" t="s">
        <v>221</v>
      </c>
      <c r="AE1944">
        <v>0</v>
      </c>
      <c r="AF1944" s="16"/>
      <c r="AG1944">
        <v>0</v>
      </c>
      <c r="AI1944" t="s">
        <v>363</v>
      </c>
      <c r="AM1944">
        <v>0</v>
      </c>
      <c r="AN1944">
        <v>9.5243055555559994E-2</v>
      </c>
      <c r="AO1944">
        <v>0</v>
      </c>
      <c r="AP1944">
        <v>0</v>
      </c>
      <c r="AQ1944">
        <v>1001871088</v>
      </c>
      <c r="AR1944">
        <v>5140901</v>
      </c>
      <c r="AS1944">
        <v>3</v>
      </c>
    </row>
    <row r="1945" spans="1:45" x14ac:dyDescent="0.35">
      <c r="A1945">
        <v>6612416</v>
      </c>
      <c r="B1945">
        <v>0</v>
      </c>
      <c r="C1945">
        <v>10</v>
      </c>
      <c r="D1945" t="s">
        <v>203</v>
      </c>
      <c r="E1945" t="s">
        <v>1324</v>
      </c>
      <c r="F1945" t="s">
        <v>310</v>
      </c>
      <c r="G1945" t="s">
        <v>6367</v>
      </c>
      <c r="H1945">
        <v>4</v>
      </c>
      <c r="I1945">
        <v>2</v>
      </c>
      <c r="J1945">
        <v>0</v>
      </c>
      <c r="K1945">
        <v>2</v>
      </c>
      <c r="L1945" t="s">
        <v>355</v>
      </c>
      <c r="M1945">
        <v>0</v>
      </c>
      <c r="N1945" s="16">
        <v>45839</v>
      </c>
      <c r="O1945" s="16">
        <v>45839</v>
      </c>
      <c r="Q1945" t="s">
        <v>413</v>
      </c>
      <c r="R1945" t="s">
        <v>414</v>
      </c>
      <c r="S1945">
        <v>10014620</v>
      </c>
      <c r="T1945" t="s">
        <v>413</v>
      </c>
      <c r="AE1945">
        <v>0</v>
      </c>
      <c r="AG1945">
        <v>0</v>
      </c>
      <c r="AI1945" t="s">
        <v>360</v>
      </c>
      <c r="AM1945">
        <v>0</v>
      </c>
      <c r="AN1945">
        <v>0.19047453703704001</v>
      </c>
      <c r="AO1945">
        <v>0</v>
      </c>
      <c r="AP1945">
        <v>0</v>
      </c>
      <c r="AQ1945">
        <v>1001871640</v>
      </c>
      <c r="AR1945">
        <v>5141099</v>
      </c>
      <c r="AS1945">
        <v>2</v>
      </c>
    </row>
    <row r="1946" spans="1:45" x14ac:dyDescent="0.35">
      <c r="A1946">
        <v>6612417</v>
      </c>
      <c r="B1946">
        <v>0</v>
      </c>
      <c r="C1946">
        <v>10</v>
      </c>
      <c r="D1946" t="s">
        <v>203</v>
      </c>
      <c r="E1946" t="s">
        <v>1324</v>
      </c>
      <c r="F1946" t="s">
        <v>310</v>
      </c>
      <c r="G1946" t="s">
        <v>6367</v>
      </c>
      <c r="H1946">
        <v>4</v>
      </c>
      <c r="I1946">
        <v>2</v>
      </c>
      <c r="J1946">
        <v>0</v>
      </c>
      <c r="K1946">
        <v>2</v>
      </c>
      <c r="L1946" t="s">
        <v>355</v>
      </c>
      <c r="M1946">
        <v>0</v>
      </c>
      <c r="N1946" s="16">
        <v>45839</v>
      </c>
      <c r="O1946" s="16">
        <v>45839</v>
      </c>
      <c r="Q1946" t="s">
        <v>403</v>
      </c>
      <c r="R1946" t="s">
        <v>404</v>
      </c>
      <c r="S1946">
        <v>10014622</v>
      </c>
      <c r="T1946" t="s">
        <v>403</v>
      </c>
      <c r="AE1946">
        <v>0</v>
      </c>
      <c r="AG1946">
        <v>0</v>
      </c>
      <c r="AI1946" t="s">
        <v>360</v>
      </c>
      <c r="AM1946">
        <v>0</v>
      </c>
      <c r="AN1946">
        <v>0</v>
      </c>
      <c r="AO1946">
        <v>0</v>
      </c>
      <c r="AP1946">
        <v>0</v>
      </c>
      <c r="AQ1946">
        <v>1001871927</v>
      </c>
      <c r="AR1946">
        <v>5141474</v>
      </c>
      <c r="AS1946">
        <v>2</v>
      </c>
    </row>
    <row r="1947" spans="1:45" x14ac:dyDescent="0.35">
      <c r="A1947">
        <v>6612418</v>
      </c>
      <c r="B1947">
        <v>0</v>
      </c>
      <c r="C1947">
        <v>10</v>
      </c>
      <c r="D1947" t="s">
        <v>203</v>
      </c>
      <c r="E1947" t="s">
        <v>1324</v>
      </c>
      <c r="F1947" t="s">
        <v>310</v>
      </c>
      <c r="G1947" t="s">
        <v>6367</v>
      </c>
      <c r="H1947">
        <v>4</v>
      </c>
      <c r="I1947">
        <v>2</v>
      </c>
      <c r="J1947">
        <v>0</v>
      </c>
      <c r="K1947">
        <v>2</v>
      </c>
      <c r="L1947" t="s">
        <v>355</v>
      </c>
      <c r="M1947">
        <v>0</v>
      </c>
      <c r="N1947" s="16">
        <v>45839</v>
      </c>
      <c r="O1947" s="16">
        <v>45839</v>
      </c>
      <c r="Q1947" t="s">
        <v>419</v>
      </c>
      <c r="R1947" t="s">
        <v>420</v>
      </c>
      <c r="S1947">
        <v>10014605</v>
      </c>
      <c r="T1947" t="s">
        <v>419</v>
      </c>
      <c r="AE1947">
        <v>0</v>
      </c>
      <c r="AG1947">
        <v>0</v>
      </c>
      <c r="AI1947" t="s">
        <v>360</v>
      </c>
      <c r="AM1947">
        <v>0</v>
      </c>
      <c r="AN1947">
        <v>0.125</v>
      </c>
      <c r="AO1947">
        <v>0</v>
      </c>
      <c r="AP1947">
        <v>0</v>
      </c>
      <c r="AQ1947">
        <v>1001871963</v>
      </c>
      <c r="AR1947">
        <v>5141412</v>
      </c>
      <c r="AS1947">
        <v>2</v>
      </c>
    </row>
    <row r="1948" spans="1:45" x14ac:dyDescent="0.35">
      <c r="A1948">
        <v>6612434</v>
      </c>
      <c r="B1948">
        <v>0</v>
      </c>
      <c r="C1948">
        <v>10</v>
      </c>
      <c r="D1948" t="s">
        <v>367</v>
      </c>
      <c r="E1948" t="s">
        <v>1324</v>
      </c>
      <c r="F1948" t="s">
        <v>310</v>
      </c>
      <c r="G1948" t="s">
        <v>6043</v>
      </c>
      <c r="H1948">
        <v>24</v>
      </c>
      <c r="I1948">
        <v>2</v>
      </c>
      <c r="J1948">
        <v>0</v>
      </c>
      <c r="K1948">
        <v>12</v>
      </c>
      <c r="L1948" t="s">
        <v>355</v>
      </c>
      <c r="M1948">
        <v>0</v>
      </c>
      <c r="N1948" s="16">
        <v>45869</v>
      </c>
      <c r="O1948" s="16">
        <v>45870</v>
      </c>
      <c r="Q1948" t="s">
        <v>412</v>
      </c>
      <c r="R1948" t="s">
        <v>325</v>
      </c>
      <c r="S1948">
        <v>10014726</v>
      </c>
      <c r="T1948" t="s">
        <v>324</v>
      </c>
      <c r="AE1948">
        <v>0</v>
      </c>
      <c r="AG1948">
        <v>0</v>
      </c>
      <c r="AI1948" t="s">
        <v>360</v>
      </c>
      <c r="AM1948">
        <v>0</v>
      </c>
      <c r="AN1948">
        <v>7.1423611111109994E-2</v>
      </c>
      <c r="AO1948">
        <v>0</v>
      </c>
      <c r="AP1948">
        <v>0</v>
      </c>
      <c r="AQ1948">
        <v>1001871968</v>
      </c>
      <c r="AR1948">
        <v>5141417</v>
      </c>
      <c r="AS1948">
        <v>2</v>
      </c>
    </row>
    <row r="1949" spans="1:45" x14ac:dyDescent="0.35">
      <c r="A1949">
        <v>6612441</v>
      </c>
      <c r="B1949">
        <v>0</v>
      </c>
      <c r="C1949">
        <v>10</v>
      </c>
      <c r="D1949" t="s">
        <v>203</v>
      </c>
      <c r="E1949" t="s">
        <v>359</v>
      </c>
      <c r="F1949" t="s">
        <v>310</v>
      </c>
      <c r="G1949" t="s">
        <v>5944</v>
      </c>
      <c r="H1949">
        <v>2</v>
      </c>
      <c r="I1949">
        <v>2</v>
      </c>
      <c r="J1949">
        <v>0</v>
      </c>
      <c r="K1949">
        <v>1</v>
      </c>
      <c r="L1949" t="s">
        <v>355</v>
      </c>
      <c r="M1949">
        <v>0</v>
      </c>
      <c r="N1949" s="16">
        <v>45857</v>
      </c>
      <c r="O1949" s="16">
        <v>45857</v>
      </c>
      <c r="Q1949" t="s">
        <v>187</v>
      </c>
      <c r="R1949" t="s">
        <v>328</v>
      </c>
      <c r="S1949">
        <v>10014643</v>
      </c>
      <c r="T1949" t="s">
        <v>187</v>
      </c>
      <c r="AE1949">
        <v>0</v>
      </c>
      <c r="AG1949">
        <v>0</v>
      </c>
      <c r="AI1949" t="s">
        <v>360</v>
      </c>
      <c r="AM1949">
        <v>0</v>
      </c>
      <c r="AN1949">
        <v>4.7615740740740001E-2</v>
      </c>
      <c r="AO1949">
        <v>0</v>
      </c>
      <c r="AP1949">
        <v>0</v>
      </c>
      <c r="AQ1949">
        <v>1001871980</v>
      </c>
      <c r="AR1949">
        <v>5141429</v>
      </c>
      <c r="AS1949">
        <v>2</v>
      </c>
    </row>
    <row r="1950" spans="1:45" x14ac:dyDescent="0.35">
      <c r="A1950">
        <v>6612442</v>
      </c>
      <c r="B1950">
        <v>0</v>
      </c>
      <c r="C1950">
        <v>10</v>
      </c>
      <c r="D1950" t="s">
        <v>203</v>
      </c>
      <c r="E1950" t="s">
        <v>1324</v>
      </c>
      <c r="F1950" t="s">
        <v>310</v>
      </c>
      <c r="G1950" t="s">
        <v>5943</v>
      </c>
      <c r="H1950">
        <v>4</v>
      </c>
      <c r="I1950">
        <v>2</v>
      </c>
      <c r="J1950">
        <v>0</v>
      </c>
      <c r="K1950">
        <v>2</v>
      </c>
      <c r="L1950" t="s">
        <v>355</v>
      </c>
      <c r="M1950">
        <v>0</v>
      </c>
      <c r="N1950" s="16">
        <v>45853</v>
      </c>
      <c r="O1950" s="16">
        <v>45853</v>
      </c>
      <c r="Q1950" t="s">
        <v>216</v>
      </c>
      <c r="R1950" t="s">
        <v>282</v>
      </c>
      <c r="S1950">
        <v>10014642</v>
      </c>
      <c r="T1950" t="s">
        <v>216</v>
      </c>
      <c r="AE1950">
        <v>0</v>
      </c>
      <c r="AG1950">
        <v>0</v>
      </c>
      <c r="AI1950" t="s">
        <v>360</v>
      </c>
      <c r="AM1950">
        <v>0</v>
      </c>
      <c r="AN1950">
        <v>0.38094907407407003</v>
      </c>
      <c r="AO1950">
        <v>0</v>
      </c>
      <c r="AP1950">
        <v>0</v>
      </c>
      <c r="AQ1950">
        <v>1001872058</v>
      </c>
      <c r="AR1950">
        <v>5141749</v>
      </c>
      <c r="AS1950">
        <v>2</v>
      </c>
    </row>
    <row r="1951" spans="1:45" x14ac:dyDescent="0.35">
      <c r="A1951">
        <v>6612448</v>
      </c>
      <c r="B1951">
        <v>0</v>
      </c>
      <c r="C1951">
        <v>10</v>
      </c>
      <c r="D1951" t="s">
        <v>367</v>
      </c>
      <c r="E1951" t="s">
        <v>1324</v>
      </c>
      <c r="F1951" t="s">
        <v>310</v>
      </c>
      <c r="G1951" t="s">
        <v>5942</v>
      </c>
      <c r="H1951">
        <v>1</v>
      </c>
      <c r="I1951">
        <v>1</v>
      </c>
      <c r="J1951">
        <v>0</v>
      </c>
      <c r="K1951">
        <v>1</v>
      </c>
      <c r="L1951" t="s">
        <v>355</v>
      </c>
      <c r="M1951">
        <v>0</v>
      </c>
      <c r="N1951" s="16">
        <v>45845</v>
      </c>
      <c r="O1951" s="16">
        <v>45845</v>
      </c>
      <c r="Q1951" t="s">
        <v>449</v>
      </c>
      <c r="R1951" t="s">
        <v>325</v>
      </c>
      <c r="S1951">
        <v>10014720</v>
      </c>
      <c r="T1951" t="s">
        <v>324</v>
      </c>
      <c r="AE1951">
        <v>0</v>
      </c>
      <c r="AG1951">
        <v>0</v>
      </c>
      <c r="AI1951" t="s">
        <v>360</v>
      </c>
      <c r="AM1951">
        <v>0.38094907407407003</v>
      </c>
      <c r="AN1951">
        <v>0.57142361111110995</v>
      </c>
      <c r="AO1951">
        <v>0</v>
      </c>
      <c r="AP1951">
        <v>0</v>
      </c>
      <c r="AQ1951">
        <v>1001872058</v>
      </c>
      <c r="AR1951">
        <v>5141750</v>
      </c>
      <c r="AS1951">
        <v>2</v>
      </c>
    </row>
    <row r="1952" spans="1:45" x14ac:dyDescent="0.35">
      <c r="A1952">
        <v>6612455</v>
      </c>
      <c r="B1952">
        <v>0</v>
      </c>
      <c r="C1952">
        <v>10</v>
      </c>
      <c r="D1952" t="s">
        <v>203</v>
      </c>
      <c r="E1952" t="s">
        <v>1324</v>
      </c>
      <c r="F1952" t="s">
        <v>310</v>
      </c>
      <c r="G1952" t="s">
        <v>1730</v>
      </c>
      <c r="H1952">
        <v>8</v>
      </c>
      <c r="I1952">
        <v>2</v>
      </c>
      <c r="J1952">
        <v>0</v>
      </c>
      <c r="K1952">
        <v>4</v>
      </c>
      <c r="L1952" t="s">
        <v>355</v>
      </c>
      <c r="M1952">
        <v>0</v>
      </c>
      <c r="N1952" s="16">
        <v>45853</v>
      </c>
      <c r="O1952" s="16">
        <v>45853</v>
      </c>
      <c r="Q1952" t="s">
        <v>216</v>
      </c>
      <c r="R1952" t="s">
        <v>282</v>
      </c>
      <c r="S1952">
        <v>10014642</v>
      </c>
      <c r="T1952" t="s">
        <v>216</v>
      </c>
      <c r="AE1952">
        <v>0</v>
      </c>
      <c r="AG1952">
        <v>0</v>
      </c>
      <c r="AI1952" t="s">
        <v>360</v>
      </c>
      <c r="AM1952">
        <v>0.57142361111110995</v>
      </c>
      <c r="AN1952">
        <v>0.76189814814815005</v>
      </c>
      <c r="AO1952">
        <v>0</v>
      </c>
      <c r="AP1952">
        <v>0</v>
      </c>
      <c r="AQ1952">
        <v>1001872058</v>
      </c>
      <c r="AR1952">
        <v>5141751</v>
      </c>
      <c r="AS1952">
        <v>2</v>
      </c>
    </row>
    <row r="1953" spans="1:45" x14ac:dyDescent="0.35">
      <c r="A1953">
        <v>6612456</v>
      </c>
      <c r="B1953">
        <v>0</v>
      </c>
      <c r="C1953">
        <v>10</v>
      </c>
      <c r="D1953" t="s">
        <v>203</v>
      </c>
      <c r="E1953" t="s">
        <v>1324</v>
      </c>
      <c r="F1953" t="s">
        <v>310</v>
      </c>
      <c r="G1953" t="s">
        <v>1729</v>
      </c>
      <c r="H1953">
        <v>8</v>
      </c>
      <c r="I1953">
        <v>2</v>
      </c>
      <c r="J1953">
        <v>0</v>
      </c>
      <c r="K1953">
        <v>4</v>
      </c>
      <c r="L1953" t="s">
        <v>355</v>
      </c>
      <c r="M1953">
        <v>0</v>
      </c>
      <c r="N1953" s="16">
        <v>45853</v>
      </c>
      <c r="O1953" s="16">
        <v>45853</v>
      </c>
      <c r="Q1953" t="s">
        <v>216</v>
      </c>
      <c r="R1953" t="s">
        <v>282</v>
      </c>
      <c r="S1953">
        <v>10014642</v>
      </c>
      <c r="T1953" t="s">
        <v>216</v>
      </c>
      <c r="AE1953">
        <v>0</v>
      </c>
      <c r="AG1953">
        <v>0</v>
      </c>
      <c r="AI1953" t="s">
        <v>363</v>
      </c>
      <c r="AM1953">
        <v>0</v>
      </c>
      <c r="AN1953">
        <v>9.5243055555559994E-2</v>
      </c>
      <c r="AO1953">
        <v>0</v>
      </c>
      <c r="AP1953">
        <v>0</v>
      </c>
      <c r="AQ1953">
        <v>1001872059</v>
      </c>
      <c r="AR1953">
        <v>5141752</v>
      </c>
      <c r="AS1953">
        <v>3</v>
      </c>
    </row>
    <row r="1954" spans="1:45" x14ac:dyDescent="0.35">
      <c r="A1954">
        <v>6612457</v>
      </c>
      <c r="B1954">
        <v>0</v>
      </c>
      <c r="C1954">
        <v>10</v>
      </c>
      <c r="D1954" t="s">
        <v>203</v>
      </c>
      <c r="E1954" t="s">
        <v>1324</v>
      </c>
      <c r="F1954" t="s">
        <v>310</v>
      </c>
      <c r="G1954" t="s">
        <v>5537</v>
      </c>
      <c r="H1954">
        <v>6</v>
      </c>
      <c r="I1954">
        <v>2</v>
      </c>
      <c r="J1954">
        <v>0</v>
      </c>
      <c r="K1954">
        <v>3</v>
      </c>
      <c r="L1954" t="s">
        <v>355</v>
      </c>
      <c r="M1954">
        <v>0</v>
      </c>
      <c r="N1954" s="16">
        <v>45859</v>
      </c>
      <c r="O1954" s="16">
        <v>45859</v>
      </c>
      <c r="Q1954" t="s">
        <v>178</v>
      </c>
      <c r="R1954" t="s">
        <v>392</v>
      </c>
      <c r="S1954">
        <v>10014644</v>
      </c>
      <c r="T1954" t="s">
        <v>178</v>
      </c>
      <c r="AE1954">
        <v>0</v>
      </c>
      <c r="AG1954">
        <v>0</v>
      </c>
      <c r="AI1954" t="s">
        <v>363</v>
      </c>
      <c r="AM1954">
        <v>9.5243055555559994E-2</v>
      </c>
      <c r="AN1954">
        <v>0.19048611111111</v>
      </c>
      <c r="AO1954">
        <v>0</v>
      </c>
      <c r="AP1954">
        <v>0</v>
      </c>
      <c r="AQ1954">
        <v>1001872059</v>
      </c>
      <c r="AR1954">
        <v>5141753</v>
      </c>
      <c r="AS1954">
        <v>3</v>
      </c>
    </row>
    <row r="1955" spans="1:45" x14ac:dyDescent="0.35">
      <c r="A1955">
        <v>6612457</v>
      </c>
      <c r="B1955">
        <v>0</v>
      </c>
      <c r="C1955">
        <v>20</v>
      </c>
      <c r="D1955" t="s">
        <v>361</v>
      </c>
      <c r="E1955" t="s">
        <v>1324</v>
      </c>
      <c r="F1955" t="s">
        <v>310</v>
      </c>
      <c r="G1955" t="s">
        <v>5537</v>
      </c>
      <c r="H1955">
        <v>3</v>
      </c>
      <c r="I1955">
        <v>1</v>
      </c>
      <c r="J1955">
        <v>0</v>
      </c>
      <c r="K1955">
        <v>3</v>
      </c>
      <c r="L1955" t="s">
        <v>355</v>
      </c>
      <c r="M1955">
        <v>0</v>
      </c>
      <c r="N1955" s="16">
        <v>45859</v>
      </c>
      <c r="O1955" s="16">
        <v>45859</v>
      </c>
      <c r="Q1955" t="s">
        <v>178</v>
      </c>
      <c r="R1955" t="s">
        <v>392</v>
      </c>
      <c r="S1955">
        <v>10014644</v>
      </c>
      <c r="T1955" t="s">
        <v>178</v>
      </c>
      <c r="AE1955">
        <v>0</v>
      </c>
      <c r="AG1955">
        <v>0</v>
      </c>
      <c r="AI1955" t="s">
        <v>360</v>
      </c>
      <c r="AM1955">
        <v>0</v>
      </c>
      <c r="AN1955">
        <v>0</v>
      </c>
      <c r="AO1955">
        <v>0</v>
      </c>
      <c r="AP1955">
        <v>0</v>
      </c>
      <c r="AQ1955">
        <v>1001872532</v>
      </c>
      <c r="AR1955">
        <v>5142122</v>
      </c>
      <c r="AS1955">
        <v>2</v>
      </c>
    </row>
    <row r="1956" spans="1:45" x14ac:dyDescent="0.35">
      <c r="A1956">
        <v>6612458</v>
      </c>
      <c r="B1956">
        <v>0</v>
      </c>
      <c r="C1956">
        <v>10</v>
      </c>
      <c r="D1956" t="s">
        <v>203</v>
      </c>
      <c r="E1956" t="s">
        <v>1324</v>
      </c>
      <c r="F1956" t="s">
        <v>310</v>
      </c>
      <c r="G1956" t="s">
        <v>6038</v>
      </c>
      <c r="H1956">
        <v>2</v>
      </c>
      <c r="I1956">
        <v>2</v>
      </c>
      <c r="J1956">
        <v>0</v>
      </c>
      <c r="K1956">
        <v>1</v>
      </c>
      <c r="L1956" t="s">
        <v>355</v>
      </c>
      <c r="M1956">
        <v>0</v>
      </c>
      <c r="N1956" s="16">
        <v>45859</v>
      </c>
      <c r="O1956" s="16">
        <v>45859</v>
      </c>
      <c r="Q1956" t="s">
        <v>178</v>
      </c>
      <c r="R1956" t="s">
        <v>392</v>
      </c>
      <c r="S1956">
        <v>10014644</v>
      </c>
      <c r="T1956" t="s">
        <v>178</v>
      </c>
      <c r="AE1956">
        <v>0</v>
      </c>
      <c r="AG1956">
        <v>0</v>
      </c>
      <c r="AI1956" t="s">
        <v>360</v>
      </c>
      <c r="AM1956">
        <v>0</v>
      </c>
      <c r="AN1956">
        <v>0.14285879629629999</v>
      </c>
      <c r="AO1956">
        <v>0</v>
      </c>
      <c r="AP1956">
        <v>0</v>
      </c>
      <c r="AQ1956">
        <v>1001872845</v>
      </c>
      <c r="AR1956">
        <v>5142644</v>
      </c>
      <c r="AS1956">
        <v>2</v>
      </c>
    </row>
    <row r="1957" spans="1:45" x14ac:dyDescent="0.35">
      <c r="A1957">
        <v>6612464</v>
      </c>
      <c r="B1957">
        <v>0</v>
      </c>
      <c r="C1957">
        <v>10</v>
      </c>
      <c r="D1957" t="s">
        <v>129</v>
      </c>
      <c r="E1957" t="s">
        <v>359</v>
      </c>
      <c r="F1957" t="s">
        <v>310</v>
      </c>
      <c r="G1957" t="s">
        <v>6073</v>
      </c>
      <c r="H1957">
        <v>0</v>
      </c>
      <c r="I1957">
        <v>0</v>
      </c>
      <c r="J1957">
        <v>0</v>
      </c>
      <c r="K1957">
        <v>0</v>
      </c>
      <c r="L1957" t="s">
        <v>355</v>
      </c>
      <c r="M1957">
        <v>0</v>
      </c>
      <c r="N1957" s="16">
        <v>45848</v>
      </c>
      <c r="O1957" s="16">
        <v>45848</v>
      </c>
      <c r="Q1957" t="s">
        <v>187</v>
      </c>
      <c r="R1957" t="s">
        <v>328</v>
      </c>
      <c r="S1957">
        <v>10014643</v>
      </c>
      <c r="T1957" t="s">
        <v>187</v>
      </c>
      <c r="AE1957">
        <v>0</v>
      </c>
      <c r="AG1957">
        <v>0</v>
      </c>
      <c r="AI1957" t="s">
        <v>363</v>
      </c>
      <c r="AM1957">
        <v>0</v>
      </c>
      <c r="AN1957">
        <v>9.5243055555559994E-2</v>
      </c>
      <c r="AO1957">
        <v>0</v>
      </c>
      <c r="AP1957">
        <v>0</v>
      </c>
      <c r="AQ1957">
        <v>1001872846</v>
      </c>
      <c r="AR1957">
        <v>5142645</v>
      </c>
      <c r="AS1957">
        <v>3</v>
      </c>
    </row>
    <row r="1958" spans="1:45" x14ac:dyDescent="0.35">
      <c r="A1958">
        <v>6612486</v>
      </c>
      <c r="B1958">
        <v>0</v>
      </c>
      <c r="C1958">
        <v>10</v>
      </c>
      <c r="D1958" t="s">
        <v>203</v>
      </c>
      <c r="E1958" t="s">
        <v>1324</v>
      </c>
      <c r="F1958" t="s">
        <v>310</v>
      </c>
      <c r="G1958" t="s">
        <v>6072</v>
      </c>
      <c r="H1958">
        <v>6</v>
      </c>
      <c r="I1958">
        <v>2</v>
      </c>
      <c r="J1958">
        <v>0</v>
      </c>
      <c r="K1958">
        <v>3</v>
      </c>
      <c r="L1958" t="s">
        <v>355</v>
      </c>
      <c r="M1958">
        <v>0</v>
      </c>
      <c r="N1958" s="16">
        <v>45873</v>
      </c>
      <c r="O1958" s="16">
        <v>45873</v>
      </c>
      <c r="Q1958" t="s">
        <v>160</v>
      </c>
      <c r="R1958" t="s">
        <v>346</v>
      </c>
      <c r="S1958">
        <v>10014598</v>
      </c>
      <c r="T1958" t="s">
        <v>160</v>
      </c>
      <c r="AE1958">
        <v>0</v>
      </c>
      <c r="AG1958">
        <v>0</v>
      </c>
      <c r="AI1958" t="s">
        <v>363</v>
      </c>
      <c r="AM1958">
        <v>0</v>
      </c>
      <c r="AN1958">
        <v>9.5243055555559994E-2</v>
      </c>
      <c r="AO1958">
        <v>0</v>
      </c>
      <c r="AP1958">
        <v>0</v>
      </c>
      <c r="AQ1958">
        <v>1001872896</v>
      </c>
      <c r="AR1958">
        <v>5142732</v>
      </c>
      <c r="AS1958">
        <v>3</v>
      </c>
    </row>
    <row r="1959" spans="1:45" x14ac:dyDescent="0.35">
      <c r="A1959">
        <v>6612489</v>
      </c>
      <c r="B1959">
        <v>0</v>
      </c>
      <c r="C1959">
        <v>10</v>
      </c>
      <c r="D1959" t="s">
        <v>361</v>
      </c>
      <c r="E1959" t="s">
        <v>359</v>
      </c>
      <c r="F1959" t="s">
        <v>310</v>
      </c>
      <c r="G1959" t="s">
        <v>6071</v>
      </c>
      <c r="H1959">
        <v>16</v>
      </c>
      <c r="I1959">
        <v>2</v>
      </c>
      <c r="J1959">
        <v>0</v>
      </c>
      <c r="K1959">
        <v>8</v>
      </c>
      <c r="L1959" t="s">
        <v>355</v>
      </c>
      <c r="M1959">
        <v>0</v>
      </c>
      <c r="N1959" s="16">
        <v>45858</v>
      </c>
      <c r="O1959" s="16">
        <v>45858</v>
      </c>
      <c r="Q1959" t="s">
        <v>134</v>
      </c>
      <c r="R1959" t="s">
        <v>271</v>
      </c>
      <c r="S1959">
        <v>10014658</v>
      </c>
      <c r="T1959" t="s">
        <v>134</v>
      </c>
      <c r="AE1959">
        <v>0</v>
      </c>
      <c r="AG1959">
        <v>0</v>
      </c>
      <c r="AI1959" t="s">
        <v>363</v>
      </c>
      <c r="AM1959">
        <v>0</v>
      </c>
      <c r="AN1959">
        <v>0.14285879629629999</v>
      </c>
      <c r="AO1959">
        <v>0</v>
      </c>
      <c r="AP1959">
        <v>0</v>
      </c>
      <c r="AQ1959">
        <v>1001872897</v>
      </c>
      <c r="AR1959">
        <v>5142733</v>
      </c>
      <c r="AS1959">
        <v>3</v>
      </c>
    </row>
    <row r="1960" spans="1:45" x14ac:dyDescent="0.35">
      <c r="A1960">
        <v>6612490</v>
      </c>
      <c r="B1960">
        <v>0</v>
      </c>
      <c r="C1960">
        <v>10</v>
      </c>
      <c r="D1960" t="s">
        <v>203</v>
      </c>
      <c r="E1960" t="s">
        <v>359</v>
      </c>
      <c r="F1960" t="s">
        <v>310</v>
      </c>
      <c r="G1960" t="s">
        <v>6070</v>
      </c>
      <c r="H1960">
        <v>6</v>
      </c>
      <c r="I1960">
        <v>2</v>
      </c>
      <c r="J1960">
        <v>0</v>
      </c>
      <c r="K1960">
        <v>3</v>
      </c>
      <c r="L1960" t="s">
        <v>355</v>
      </c>
      <c r="M1960">
        <v>0</v>
      </c>
      <c r="N1960" s="16">
        <v>45857</v>
      </c>
      <c r="O1960" s="16">
        <v>45857</v>
      </c>
      <c r="Q1960" t="s">
        <v>215</v>
      </c>
      <c r="R1960" t="s">
        <v>290</v>
      </c>
      <c r="S1960">
        <v>10018371</v>
      </c>
      <c r="T1960" t="s">
        <v>215</v>
      </c>
      <c r="AE1960">
        <v>0</v>
      </c>
      <c r="AG1960">
        <v>0</v>
      </c>
      <c r="AI1960" t="s">
        <v>363</v>
      </c>
      <c r="AM1960">
        <v>0.14285879629629999</v>
      </c>
      <c r="AN1960">
        <v>0.19047453703704001</v>
      </c>
      <c r="AO1960">
        <v>0</v>
      </c>
      <c r="AP1960">
        <v>0</v>
      </c>
      <c r="AQ1960">
        <v>1001872897</v>
      </c>
      <c r="AR1960">
        <v>5142734</v>
      </c>
      <c r="AS1960">
        <v>3</v>
      </c>
    </row>
    <row r="1961" spans="1:45" x14ac:dyDescent="0.35">
      <c r="A1961">
        <v>6612496</v>
      </c>
      <c r="B1961">
        <v>0</v>
      </c>
      <c r="C1961">
        <v>10</v>
      </c>
      <c r="D1961" t="s">
        <v>357</v>
      </c>
      <c r="E1961" t="s">
        <v>1324</v>
      </c>
      <c r="F1961" t="s">
        <v>310</v>
      </c>
      <c r="G1961" t="s">
        <v>6069</v>
      </c>
      <c r="H1961">
        <v>8</v>
      </c>
      <c r="I1961">
        <v>2</v>
      </c>
      <c r="J1961">
        <v>0</v>
      </c>
      <c r="K1961">
        <v>4</v>
      </c>
      <c r="L1961" t="s">
        <v>355</v>
      </c>
      <c r="M1961">
        <v>0</v>
      </c>
      <c r="N1961" s="16">
        <v>45839</v>
      </c>
      <c r="O1961" s="16">
        <v>45839</v>
      </c>
      <c r="Q1961" t="s">
        <v>215</v>
      </c>
      <c r="R1961" t="s">
        <v>290</v>
      </c>
      <c r="S1961">
        <v>10018371</v>
      </c>
      <c r="T1961" t="s">
        <v>215</v>
      </c>
      <c r="AE1961">
        <v>0</v>
      </c>
      <c r="AG1961">
        <v>0</v>
      </c>
      <c r="AI1961" t="s">
        <v>360</v>
      </c>
      <c r="AM1961">
        <v>0</v>
      </c>
      <c r="AN1961">
        <v>0.38094907407407003</v>
      </c>
      <c r="AO1961">
        <v>0</v>
      </c>
      <c r="AP1961">
        <v>0</v>
      </c>
      <c r="AQ1961">
        <v>1001873012</v>
      </c>
      <c r="AR1961">
        <v>5142641</v>
      </c>
      <c r="AS1961">
        <v>2</v>
      </c>
    </row>
    <row r="1962" spans="1:45" x14ac:dyDescent="0.35">
      <c r="A1962">
        <v>6612498</v>
      </c>
      <c r="B1962">
        <v>0</v>
      </c>
      <c r="C1962">
        <v>10</v>
      </c>
      <c r="D1962" t="s">
        <v>203</v>
      </c>
      <c r="E1962" t="s">
        <v>1324</v>
      </c>
      <c r="F1962" t="s">
        <v>310</v>
      </c>
      <c r="G1962" t="s">
        <v>6074</v>
      </c>
      <c r="H1962">
        <v>2</v>
      </c>
      <c r="I1962">
        <v>1</v>
      </c>
      <c r="J1962">
        <v>0</v>
      </c>
      <c r="K1962">
        <v>2</v>
      </c>
      <c r="L1962" t="s">
        <v>355</v>
      </c>
      <c r="M1962">
        <v>0</v>
      </c>
      <c r="N1962" s="16">
        <v>45839</v>
      </c>
      <c r="O1962" s="16">
        <v>45839</v>
      </c>
      <c r="Q1962" t="s">
        <v>228</v>
      </c>
      <c r="R1962" t="s">
        <v>387</v>
      </c>
      <c r="S1962">
        <v>10014624</v>
      </c>
      <c r="T1962" t="s">
        <v>228</v>
      </c>
      <c r="AE1962">
        <v>0</v>
      </c>
      <c r="AG1962">
        <v>0</v>
      </c>
      <c r="AI1962" t="s">
        <v>360</v>
      </c>
      <c r="AM1962">
        <v>0</v>
      </c>
      <c r="AN1962">
        <v>0</v>
      </c>
      <c r="AO1962">
        <v>0</v>
      </c>
      <c r="AP1962">
        <v>0</v>
      </c>
      <c r="AQ1962">
        <v>1001873031</v>
      </c>
      <c r="AR1962">
        <v>5142923</v>
      </c>
      <c r="AS1962">
        <v>2</v>
      </c>
    </row>
    <row r="1963" spans="1:45" x14ac:dyDescent="0.35">
      <c r="A1963">
        <v>6612499</v>
      </c>
      <c r="B1963">
        <v>0</v>
      </c>
      <c r="C1963">
        <v>10</v>
      </c>
      <c r="D1963" t="s">
        <v>203</v>
      </c>
      <c r="E1963" t="s">
        <v>1324</v>
      </c>
      <c r="F1963" t="s">
        <v>310</v>
      </c>
      <c r="G1963" t="s">
        <v>6067</v>
      </c>
      <c r="H1963">
        <v>2</v>
      </c>
      <c r="I1963">
        <v>1</v>
      </c>
      <c r="J1963">
        <v>0</v>
      </c>
      <c r="K1963">
        <v>2</v>
      </c>
      <c r="L1963" t="s">
        <v>355</v>
      </c>
      <c r="M1963">
        <v>0</v>
      </c>
      <c r="N1963" s="16">
        <v>45839</v>
      </c>
      <c r="O1963" s="16">
        <v>45839</v>
      </c>
      <c r="Q1963" t="s">
        <v>223</v>
      </c>
      <c r="R1963" t="s">
        <v>303</v>
      </c>
      <c r="S1963">
        <v>10014613</v>
      </c>
      <c r="T1963" t="s">
        <v>223</v>
      </c>
      <c r="AE1963">
        <v>0</v>
      </c>
      <c r="AG1963">
        <v>0</v>
      </c>
      <c r="AI1963" t="s">
        <v>360</v>
      </c>
      <c r="AM1963">
        <v>0</v>
      </c>
      <c r="AN1963">
        <v>0.14285879629629999</v>
      </c>
      <c r="AO1963">
        <v>0</v>
      </c>
      <c r="AP1963">
        <v>0</v>
      </c>
      <c r="AQ1963">
        <v>1001873015</v>
      </c>
      <c r="AR1963">
        <v>5142944</v>
      </c>
      <c r="AS1963">
        <v>2</v>
      </c>
    </row>
    <row r="1964" spans="1:45" x14ac:dyDescent="0.35">
      <c r="A1964">
        <v>6612500</v>
      </c>
      <c r="B1964">
        <v>0</v>
      </c>
      <c r="C1964">
        <v>10</v>
      </c>
      <c r="D1964" t="s">
        <v>203</v>
      </c>
      <c r="E1964" t="s">
        <v>1324</v>
      </c>
      <c r="F1964" t="s">
        <v>310</v>
      </c>
      <c r="G1964" t="s">
        <v>6066</v>
      </c>
      <c r="H1964">
        <v>24</v>
      </c>
      <c r="I1964">
        <v>3</v>
      </c>
      <c r="J1964">
        <v>0</v>
      </c>
      <c r="K1964">
        <v>8</v>
      </c>
      <c r="L1964" t="s">
        <v>355</v>
      </c>
      <c r="M1964">
        <v>0</v>
      </c>
      <c r="N1964" s="16">
        <v>45839</v>
      </c>
      <c r="O1964" s="16">
        <v>45839</v>
      </c>
      <c r="Q1964" t="s">
        <v>413</v>
      </c>
      <c r="R1964" t="s">
        <v>414</v>
      </c>
      <c r="S1964">
        <v>10014620</v>
      </c>
      <c r="T1964" t="s">
        <v>413</v>
      </c>
      <c r="AE1964">
        <v>0</v>
      </c>
      <c r="AG1964">
        <v>0</v>
      </c>
      <c r="AI1964" t="s">
        <v>360</v>
      </c>
      <c r="AM1964">
        <v>0</v>
      </c>
      <c r="AN1964">
        <v>0.14285879629629999</v>
      </c>
      <c r="AO1964">
        <v>0</v>
      </c>
      <c r="AP1964">
        <v>0</v>
      </c>
      <c r="AQ1964">
        <v>1001873016</v>
      </c>
      <c r="AR1964">
        <v>5142945</v>
      </c>
      <c r="AS1964">
        <v>2</v>
      </c>
    </row>
    <row r="1965" spans="1:45" x14ac:dyDescent="0.35">
      <c r="A1965">
        <v>6612500</v>
      </c>
      <c r="B1965">
        <v>0</v>
      </c>
      <c r="C1965">
        <v>20</v>
      </c>
      <c r="D1965" t="s">
        <v>362</v>
      </c>
      <c r="E1965" t="s">
        <v>1324</v>
      </c>
      <c r="F1965" t="s">
        <v>310</v>
      </c>
      <c r="G1965" t="s">
        <v>6066</v>
      </c>
      <c r="H1965">
        <v>4</v>
      </c>
      <c r="I1965">
        <v>2</v>
      </c>
      <c r="J1965">
        <v>0</v>
      </c>
      <c r="K1965">
        <v>2</v>
      </c>
      <c r="L1965" t="s">
        <v>355</v>
      </c>
      <c r="M1965">
        <v>0</v>
      </c>
      <c r="N1965" s="16">
        <v>45839</v>
      </c>
      <c r="O1965" s="16">
        <v>45839</v>
      </c>
      <c r="Q1965" t="s">
        <v>413</v>
      </c>
      <c r="R1965" t="s">
        <v>414</v>
      </c>
      <c r="S1965">
        <v>10014620</v>
      </c>
      <c r="T1965" t="s">
        <v>413</v>
      </c>
      <c r="AE1965">
        <v>0</v>
      </c>
      <c r="AG1965">
        <v>0</v>
      </c>
      <c r="AI1965" t="s">
        <v>360</v>
      </c>
      <c r="AM1965">
        <v>0</v>
      </c>
      <c r="AN1965">
        <v>0.14285879629629999</v>
      </c>
      <c r="AO1965">
        <v>0</v>
      </c>
      <c r="AP1965">
        <v>0</v>
      </c>
      <c r="AQ1965">
        <v>1001873017</v>
      </c>
      <c r="AR1965">
        <v>5142946</v>
      </c>
      <c r="AS1965">
        <v>2</v>
      </c>
    </row>
    <row r="1966" spans="1:45" x14ac:dyDescent="0.35">
      <c r="A1966">
        <v>6612544</v>
      </c>
      <c r="B1966">
        <v>0</v>
      </c>
      <c r="C1966">
        <v>10</v>
      </c>
      <c r="D1966" t="s">
        <v>367</v>
      </c>
      <c r="E1966" t="s">
        <v>1324</v>
      </c>
      <c r="F1966" t="s">
        <v>310</v>
      </c>
      <c r="G1966" t="s">
        <v>6065</v>
      </c>
      <c r="H1966">
        <v>12</v>
      </c>
      <c r="I1966">
        <v>2</v>
      </c>
      <c r="J1966">
        <v>0</v>
      </c>
      <c r="K1966">
        <v>6</v>
      </c>
      <c r="L1966" t="s">
        <v>355</v>
      </c>
      <c r="M1966">
        <v>0</v>
      </c>
      <c r="N1966" s="16">
        <v>45839</v>
      </c>
      <c r="O1966" s="16">
        <v>45839</v>
      </c>
      <c r="Q1966" t="s">
        <v>151</v>
      </c>
      <c r="R1966" t="s">
        <v>399</v>
      </c>
      <c r="S1966">
        <v>10014651</v>
      </c>
      <c r="T1966" t="s">
        <v>151</v>
      </c>
      <c r="AE1966">
        <v>0</v>
      </c>
      <c r="AG1966">
        <v>0</v>
      </c>
      <c r="AI1966" t="s">
        <v>360</v>
      </c>
      <c r="AM1966">
        <v>0</v>
      </c>
      <c r="AN1966">
        <v>9.5243055555559994E-2</v>
      </c>
      <c r="AO1966">
        <v>0</v>
      </c>
      <c r="AP1966">
        <v>0</v>
      </c>
      <c r="AQ1966">
        <v>1001873019</v>
      </c>
      <c r="AR1966">
        <v>5142950</v>
      </c>
      <c r="AS1966">
        <v>2</v>
      </c>
    </row>
    <row r="1967" spans="1:45" x14ac:dyDescent="0.35">
      <c r="A1967">
        <v>6612545</v>
      </c>
      <c r="B1967">
        <v>0</v>
      </c>
      <c r="C1967">
        <v>10</v>
      </c>
      <c r="D1967" t="s">
        <v>370</v>
      </c>
      <c r="E1967" t="s">
        <v>1324</v>
      </c>
      <c r="F1967" t="s">
        <v>310</v>
      </c>
      <c r="G1967" t="s">
        <v>6064</v>
      </c>
      <c r="H1967">
        <v>1</v>
      </c>
      <c r="I1967">
        <v>1</v>
      </c>
      <c r="J1967">
        <v>0</v>
      </c>
      <c r="K1967">
        <v>1</v>
      </c>
      <c r="L1967" t="s">
        <v>355</v>
      </c>
      <c r="M1967">
        <v>0</v>
      </c>
      <c r="N1967" s="16">
        <v>45839</v>
      </c>
      <c r="O1967" s="16">
        <v>45839</v>
      </c>
      <c r="Q1967" t="s">
        <v>175</v>
      </c>
      <c r="R1967" t="s">
        <v>394</v>
      </c>
      <c r="S1967">
        <v>10017395</v>
      </c>
      <c r="T1967" t="s">
        <v>175</v>
      </c>
      <c r="AE1967">
        <v>0</v>
      </c>
      <c r="AG1967">
        <v>0</v>
      </c>
      <c r="AI1967" t="s">
        <v>360</v>
      </c>
      <c r="AM1967">
        <v>0</v>
      </c>
      <c r="AN1967">
        <v>0.14285879629629999</v>
      </c>
      <c r="AO1967">
        <v>0</v>
      </c>
      <c r="AP1967">
        <v>0</v>
      </c>
      <c r="AQ1967">
        <v>1001873021</v>
      </c>
      <c r="AR1967">
        <v>5142952</v>
      </c>
      <c r="AS1967">
        <v>2</v>
      </c>
    </row>
    <row r="1968" spans="1:45" x14ac:dyDescent="0.35">
      <c r="A1968">
        <v>6612546</v>
      </c>
      <c r="B1968">
        <v>0</v>
      </c>
      <c r="C1968">
        <v>10</v>
      </c>
      <c r="D1968" t="s">
        <v>203</v>
      </c>
      <c r="E1968" t="s">
        <v>359</v>
      </c>
      <c r="F1968" t="s">
        <v>310</v>
      </c>
      <c r="G1968" t="s">
        <v>6063</v>
      </c>
      <c r="H1968">
        <v>4</v>
      </c>
      <c r="I1968">
        <v>2</v>
      </c>
      <c r="J1968">
        <v>0</v>
      </c>
      <c r="K1968">
        <v>2</v>
      </c>
      <c r="L1968" t="s">
        <v>355</v>
      </c>
      <c r="M1968">
        <v>0</v>
      </c>
      <c r="N1968" s="16">
        <v>45857</v>
      </c>
      <c r="O1968" s="16">
        <v>45857</v>
      </c>
      <c r="Q1968" t="s">
        <v>215</v>
      </c>
      <c r="R1968" t="s">
        <v>290</v>
      </c>
      <c r="S1968">
        <v>10018371</v>
      </c>
      <c r="T1968" t="s">
        <v>215</v>
      </c>
      <c r="AE1968">
        <v>0</v>
      </c>
      <c r="AG1968">
        <v>0</v>
      </c>
      <c r="AI1968" t="s">
        <v>360</v>
      </c>
      <c r="AM1968">
        <v>0</v>
      </c>
      <c r="AN1968">
        <v>9.5243055555559994E-2</v>
      </c>
      <c r="AO1968">
        <v>0</v>
      </c>
      <c r="AP1968">
        <v>0</v>
      </c>
      <c r="AQ1968">
        <v>1001873043</v>
      </c>
      <c r="AR1968">
        <v>5142955</v>
      </c>
      <c r="AS1968">
        <v>2</v>
      </c>
    </row>
    <row r="1969" spans="1:45" x14ac:dyDescent="0.35">
      <c r="A1969">
        <v>6612547</v>
      </c>
      <c r="B1969">
        <v>0</v>
      </c>
      <c r="C1969">
        <v>10</v>
      </c>
      <c r="D1969" t="s">
        <v>203</v>
      </c>
      <c r="E1969" t="s">
        <v>359</v>
      </c>
      <c r="F1969" t="s">
        <v>310</v>
      </c>
      <c r="G1969" t="s">
        <v>6075</v>
      </c>
      <c r="H1969">
        <v>1</v>
      </c>
      <c r="I1969">
        <v>1</v>
      </c>
      <c r="J1969">
        <v>0</v>
      </c>
      <c r="K1969">
        <v>1</v>
      </c>
      <c r="L1969" t="s">
        <v>355</v>
      </c>
      <c r="M1969">
        <v>0</v>
      </c>
      <c r="N1969" s="16">
        <v>45855</v>
      </c>
      <c r="O1969" s="16">
        <v>45855</v>
      </c>
      <c r="Q1969" t="s">
        <v>131</v>
      </c>
      <c r="R1969" t="s">
        <v>335</v>
      </c>
      <c r="S1969">
        <v>10014603</v>
      </c>
      <c r="T1969" t="s">
        <v>131</v>
      </c>
      <c r="AE1969">
        <v>0</v>
      </c>
      <c r="AG1969">
        <v>0</v>
      </c>
      <c r="AI1969" t="s">
        <v>360</v>
      </c>
      <c r="AM1969">
        <v>0</v>
      </c>
      <c r="AN1969">
        <v>0.14285879629629999</v>
      </c>
      <c r="AO1969">
        <v>0</v>
      </c>
      <c r="AP1969">
        <v>0</v>
      </c>
      <c r="AQ1969">
        <v>1001873044</v>
      </c>
      <c r="AR1969">
        <v>5142956</v>
      </c>
      <c r="AS1969">
        <v>2</v>
      </c>
    </row>
    <row r="1970" spans="1:45" x14ac:dyDescent="0.35">
      <c r="A1970">
        <v>6612548</v>
      </c>
      <c r="B1970">
        <v>0</v>
      </c>
      <c r="C1970">
        <v>10</v>
      </c>
      <c r="D1970" t="s">
        <v>203</v>
      </c>
      <c r="E1970" t="s">
        <v>1324</v>
      </c>
      <c r="F1970" t="s">
        <v>310</v>
      </c>
      <c r="G1970" t="s">
        <v>6076</v>
      </c>
      <c r="H1970">
        <v>5</v>
      </c>
      <c r="I1970">
        <v>1</v>
      </c>
      <c r="J1970">
        <v>0</v>
      </c>
      <c r="K1970">
        <v>5</v>
      </c>
      <c r="L1970" t="s">
        <v>355</v>
      </c>
      <c r="M1970">
        <v>0</v>
      </c>
      <c r="N1970" s="16">
        <v>45839</v>
      </c>
      <c r="O1970" s="16">
        <v>45839</v>
      </c>
      <c r="Q1970" t="s">
        <v>403</v>
      </c>
      <c r="R1970" t="s">
        <v>404</v>
      </c>
      <c r="S1970">
        <v>10014622</v>
      </c>
      <c r="T1970" t="s">
        <v>403</v>
      </c>
      <c r="AE1970">
        <v>0</v>
      </c>
      <c r="AG1970">
        <v>0</v>
      </c>
      <c r="AI1970" t="s">
        <v>360</v>
      </c>
      <c r="AM1970">
        <v>0.14285879629629999</v>
      </c>
      <c r="AN1970">
        <v>0.19047453703704001</v>
      </c>
      <c r="AO1970">
        <v>0</v>
      </c>
      <c r="AP1970">
        <v>0</v>
      </c>
      <c r="AQ1970">
        <v>1001873044</v>
      </c>
      <c r="AR1970">
        <v>5142958</v>
      </c>
      <c r="AS1970">
        <v>2</v>
      </c>
    </row>
    <row r="1971" spans="1:45" x14ac:dyDescent="0.35">
      <c r="A1971">
        <v>6612549</v>
      </c>
      <c r="B1971">
        <v>0</v>
      </c>
      <c r="C1971">
        <v>10</v>
      </c>
      <c r="D1971" t="s">
        <v>203</v>
      </c>
      <c r="E1971" t="s">
        <v>1324</v>
      </c>
      <c r="F1971" t="s">
        <v>310</v>
      </c>
      <c r="G1971" t="s">
        <v>6060</v>
      </c>
      <c r="H1971">
        <v>1.5</v>
      </c>
      <c r="I1971">
        <v>1</v>
      </c>
      <c r="J1971">
        <v>0</v>
      </c>
      <c r="K1971">
        <v>1.5</v>
      </c>
      <c r="L1971" t="s">
        <v>355</v>
      </c>
      <c r="M1971">
        <v>0</v>
      </c>
      <c r="N1971" s="16">
        <v>45839</v>
      </c>
      <c r="O1971" s="16">
        <v>45839</v>
      </c>
      <c r="Q1971" t="s">
        <v>231</v>
      </c>
      <c r="R1971" t="s">
        <v>331</v>
      </c>
      <c r="S1971">
        <v>10014638</v>
      </c>
      <c r="T1971" t="s">
        <v>231</v>
      </c>
      <c r="AE1971">
        <v>0</v>
      </c>
      <c r="AF1971" s="16"/>
      <c r="AG1971">
        <v>0</v>
      </c>
      <c r="AI1971" t="s">
        <v>360</v>
      </c>
      <c r="AM1971">
        <v>0</v>
      </c>
      <c r="AN1971">
        <v>0.14285879629629999</v>
      </c>
      <c r="AO1971">
        <v>0</v>
      </c>
      <c r="AP1971">
        <v>0</v>
      </c>
      <c r="AQ1971">
        <v>1001873045</v>
      </c>
      <c r="AR1971">
        <v>5142959</v>
      </c>
      <c r="AS1971">
        <v>2</v>
      </c>
    </row>
    <row r="1972" spans="1:45" x14ac:dyDescent="0.35">
      <c r="A1972">
        <v>6612614</v>
      </c>
      <c r="B1972">
        <v>0</v>
      </c>
      <c r="C1972">
        <v>10</v>
      </c>
      <c r="D1972" t="s">
        <v>923</v>
      </c>
      <c r="E1972" t="s">
        <v>359</v>
      </c>
      <c r="F1972" t="s">
        <v>310</v>
      </c>
      <c r="G1972" t="s">
        <v>6082</v>
      </c>
      <c r="H1972">
        <v>16</v>
      </c>
      <c r="I1972">
        <v>2</v>
      </c>
      <c r="J1972">
        <v>0</v>
      </c>
      <c r="K1972">
        <v>8</v>
      </c>
      <c r="L1972" t="s">
        <v>355</v>
      </c>
      <c r="M1972">
        <v>0</v>
      </c>
      <c r="N1972" s="16">
        <v>45849</v>
      </c>
      <c r="O1972" s="16">
        <v>45849</v>
      </c>
      <c r="Q1972" t="s">
        <v>236</v>
      </c>
      <c r="R1972" t="s">
        <v>283</v>
      </c>
      <c r="S1972">
        <v>10014629</v>
      </c>
      <c r="T1972" t="s">
        <v>236</v>
      </c>
      <c r="AE1972">
        <v>0</v>
      </c>
      <c r="AF1972" s="16"/>
      <c r="AG1972">
        <v>0</v>
      </c>
      <c r="AI1972" t="s">
        <v>360</v>
      </c>
      <c r="AM1972">
        <v>0.29166666666667002</v>
      </c>
      <c r="AN1972">
        <v>0.5</v>
      </c>
      <c r="AO1972">
        <v>0</v>
      </c>
      <c r="AP1972">
        <v>0</v>
      </c>
      <c r="AQ1972">
        <v>1001873074</v>
      </c>
      <c r="AR1972">
        <v>5143017</v>
      </c>
      <c r="AS1972">
        <v>2</v>
      </c>
    </row>
    <row r="1973" spans="1:45" x14ac:dyDescent="0.35">
      <c r="A1973">
        <v>6612615</v>
      </c>
      <c r="B1973">
        <v>0</v>
      </c>
      <c r="C1973">
        <v>10</v>
      </c>
      <c r="D1973" t="s">
        <v>203</v>
      </c>
      <c r="E1973" t="s">
        <v>1324</v>
      </c>
      <c r="F1973" t="s">
        <v>310</v>
      </c>
      <c r="G1973" t="s">
        <v>6081</v>
      </c>
      <c r="H1973">
        <v>2</v>
      </c>
      <c r="I1973">
        <v>1</v>
      </c>
      <c r="J1973">
        <v>0</v>
      </c>
      <c r="K1973">
        <v>2</v>
      </c>
      <c r="L1973" t="s">
        <v>355</v>
      </c>
      <c r="M1973">
        <v>0</v>
      </c>
      <c r="N1973" s="16">
        <v>45839</v>
      </c>
      <c r="O1973" s="16">
        <v>45839</v>
      </c>
      <c r="Q1973" t="s">
        <v>230</v>
      </c>
      <c r="R1973" t="s">
        <v>277</v>
      </c>
      <c r="S1973">
        <v>10014636</v>
      </c>
      <c r="T1973" t="s">
        <v>230</v>
      </c>
      <c r="AE1973">
        <v>0</v>
      </c>
      <c r="AG1973">
        <v>0</v>
      </c>
      <c r="AI1973" t="s">
        <v>360</v>
      </c>
      <c r="AM1973">
        <v>0.29166666666667002</v>
      </c>
      <c r="AN1973">
        <v>0.5</v>
      </c>
      <c r="AO1973">
        <v>0</v>
      </c>
      <c r="AP1973">
        <v>0</v>
      </c>
      <c r="AQ1973">
        <v>1001873075</v>
      </c>
      <c r="AR1973">
        <v>5143018</v>
      </c>
      <c r="AS1973">
        <v>2</v>
      </c>
    </row>
    <row r="1974" spans="1:45" x14ac:dyDescent="0.35">
      <c r="A1974">
        <v>6612643</v>
      </c>
      <c r="B1974">
        <v>0</v>
      </c>
      <c r="C1974">
        <v>10</v>
      </c>
      <c r="D1974" t="s">
        <v>129</v>
      </c>
      <c r="E1974" t="s">
        <v>1324</v>
      </c>
      <c r="F1974" t="s">
        <v>310</v>
      </c>
      <c r="G1974" t="s">
        <v>6080</v>
      </c>
      <c r="H1974">
        <v>6</v>
      </c>
      <c r="I1974">
        <v>2</v>
      </c>
      <c r="J1974">
        <v>0</v>
      </c>
      <c r="K1974">
        <v>3</v>
      </c>
      <c r="L1974" t="s">
        <v>355</v>
      </c>
      <c r="M1974">
        <v>0</v>
      </c>
      <c r="N1974" s="16">
        <v>45839</v>
      </c>
      <c r="O1974" s="16">
        <v>45839</v>
      </c>
      <c r="Q1974" t="s">
        <v>236</v>
      </c>
      <c r="R1974" t="s">
        <v>283</v>
      </c>
      <c r="S1974">
        <v>10014629</v>
      </c>
      <c r="T1974" t="s">
        <v>236</v>
      </c>
      <c r="AE1974">
        <v>0</v>
      </c>
      <c r="AG1974">
        <v>0</v>
      </c>
      <c r="AI1974" t="s">
        <v>356</v>
      </c>
      <c r="AM1974">
        <v>0.29166666666667002</v>
      </c>
      <c r="AN1974">
        <v>0.41666666666667002</v>
      </c>
      <c r="AO1974">
        <v>0</v>
      </c>
      <c r="AP1974">
        <v>0</v>
      </c>
      <c r="AQ1974">
        <v>1001873076</v>
      </c>
      <c r="AR1974">
        <v>5143019</v>
      </c>
      <c r="AS1974">
        <v>1</v>
      </c>
    </row>
    <row r="1975" spans="1:45" x14ac:dyDescent="0.35">
      <c r="A1975">
        <v>6612646</v>
      </c>
      <c r="B1975">
        <v>0</v>
      </c>
      <c r="C1975">
        <v>10</v>
      </c>
      <c r="D1975" t="s">
        <v>370</v>
      </c>
      <c r="E1975" t="s">
        <v>1324</v>
      </c>
      <c r="F1975" t="s">
        <v>310</v>
      </c>
      <c r="G1975" t="s">
        <v>5971</v>
      </c>
      <c r="H1975">
        <v>2</v>
      </c>
      <c r="I1975">
        <v>1</v>
      </c>
      <c r="J1975">
        <v>0</v>
      </c>
      <c r="K1975">
        <v>2</v>
      </c>
      <c r="L1975" t="s">
        <v>355</v>
      </c>
      <c r="M1975">
        <v>0</v>
      </c>
      <c r="N1975" s="16">
        <v>45859</v>
      </c>
      <c r="O1975" s="16">
        <v>45859</v>
      </c>
      <c r="Q1975" t="s">
        <v>155</v>
      </c>
      <c r="R1975" t="s">
        <v>276</v>
      </c>
      <c r="S1975">
        <v>10014647</v>
      </c>
      <c r="T1975" t="s">
        <v>155</v>
      </c>
      <c r="AE1975">
        <v>0</v>
      </c>
      <c r="AG1975">
        <v>0</v>
      </c>
      <c r="AI1975" t="s">
        <v>360</v>
      </c>
      <c r="AM1975">
        <v>0</v>
      </c>
      <c r="AN1975">
        <v>0</v>
      </c>
      <c r="AO1975">
        <v>0</v>
      </c>
      <c r="AP1975">
        <v>0</v>
      </c>
      <c r="AQ1975">
        <v>1001873077</v>
      </c>
      <c r="AR1975">
        <v>5143020</v>
      </c>
      <c r="AS1975">
        <v>2</v>
      </c>
    </row>
    <row r="1976" spans="1:45" x14ac:dyDescent="0.35">
      <c r="A1976">
        <v>6612649</v>
      </c>
      <c r="B1976">
        <v>0</v>
      </c>
      <c r="C1976">
        <v>10</v>
      </c>
      <c r="D1976" t="s">
        <v>203</v>
      </c>
      <c r="E1976" t="s">
        <v>1324</v>
      </c>
      <c r="F1976" t="s">
        <v>310</v>
      </c>
      <c r="G1976" t="s">
        <v>6079</v>
      </c>
      <c r="H1976">
        <v>4</v>
      </c>
      <c r="I1976">
        <v>2</v>
      </c>
      <c r="J1976">
        <v>0</v>
      </c>
      <c r="K1976">
        <v>2</v>
      </c>
      <c r="L1976" t="s">
        <v>355</v>
      </c>
      <c r="M1976">
        <v>0</v>
      </c>
      <c r="N1976" s="16">
        <v>45839</v>
      </c>
      <c r="O1976" s="16">
        <v>45839</v>
      </c>
      <c r="Q1976" t="s">
        <v>236</v>
      </c>
      <c r="R1976" t="s">
        <v>283</v>
      </c>
      <c r="S1976">
        <v>10014629</v>
      </c>
      <c r="T1976" t="s">
        <v>236</v>
      </c>
      <c r="AE1976">
        <v>0</v>
      </c>
      <c r="AF1976" s="16"/>
      <c r="AG1976">
        <v>0</v>
      </c>
      <c r="AI1976" t="s">
        <v>360</v>
      </c>
      <c r="AM1976">
        <v>0.29166666666667002</v>
      </c>
      <c r="AN1976">
        <v>0.39583333333332998</v>
      </c>
      <c r="AO1976">
        <v>0</v>
      </c>
      <c r="AP1976">
        <v>0</v>
      </c>
      <c r="AQ1976">
        <v>1001873078</v>
      </c>
      <c r="AR1976">
        <v>5143021</v>
      </c>
      <c r="AS1976">
        <v>2</v>
      </c>
    </row>
    <row r="1977" spans="1:45" x14ac:dyDescent="0.35">
      <c r="A1977">
        <v>6612650</v>
      </c>
      <c r="B1977">
        <v>0</v>
      </c>
      <c r="C1977">
        <v>10</v>
      </c>
      <c r="D1977" t="s">
        <v>361</v>
      </c>
      <c r="E1977" t="s">
        <v>1324</v>
      </c>
      <c r="F1977" t="s">
        <v>310</v>
      </c>
      <c r="G1977" t="s">
        <v>6078</v>
      </c>
      <c r="H1977">
        <v>48</v>
      </c>
      <c r="I1977">
        <v>4</v>
      </c>
      <c r="J1977">
        <v>0</v>
      </c>
      <c r="K1977">
        <v>12</v>
      </c>
      <c r="L1977" t="s">
        <v>355</v>
      </c>
      <c r="M1977">
        <v>0</v>
      </c>
      <c r="N1977" s="16">
        <v>45873</v>
      </c>
      <c r="O1977" s="16">
        <v>45873</v>
      </c>
      <c r="Q1977" t="s">
        <v>286</v>
      </c>
      <c r="R1977" t="s">
        <v>287</v>
      </c>
      <c r="S1977">
        <v>10014655</v>
      </c>
      <c r="T1977" t="s">
        <v>286</v>
      </c>
      <c r="AE1977">
        <v>0</v>
      </c>
      <c r="AF1977" s="16"/>
      <c r="AG1977">
        <v>0</v>
      </c>
      <c r="AI1977" t="s">
        <v>360</v>
      </c>
      <c r="AM1977">
        <v>0</v>
      </c>
      <c r="AN1977">
        <v>0</v>
      </c>
      <c r="AO1977">
        <v>0</v>
      </c>
      <c r="AP1977">
        <v>0</v>
      </c>
      <c r="AQ1977">
        <v>1001873172</v>
      </c>
      <c r="AR1977">
        <v>5143842</v>
      </c>
      <c r="AS1977">
        <v>2</v>
      </c>
    </row>
    <row r="1978" spans="1:45" x14ac:dyDescent="0.35">
      <c r="A1978">
        <v>6612652</v>
      </c>
      <c r="B1978">
        <v>0</v>
      </c>
      <c r="C1978">
        <v>10</v>
      </c>
      <c r="D1978" t="s">
        <v>361</v>
      </c>
      <c r="E1978" t="s">
        <v>359</v>
      </c>
      <c r="F1978" t="s">
        <v>310</v>
      </c>
      <c r="G1978" t="s">
        <v>6077</v>
      </c>
      <c r="H1978">
        <v>24</v>
      </c>
      <c r="I1978">
        <v>2</v>
      </c>
      <c r="J1978">
        <v>0</v>
      </c>
      <c r="K1978">
        <v>12</v>
      </c>
      <c r="L1978" t="s">
        <v>355</v>
      </c>
      <c r="M1978">
        <v>0</v>
      </c>
      <c r="N1978" s="16">
        <v>45828</v>
      </c>
      <c r="O1978" s="16">
        <v>45828</v>
      </c>
      <c r="Q1978" t="s">
        <v>243</v>
      </c>
      <c r="R1978" t="s">
        <v>384</v>
      </c>
      <c r="S1978">
        <v>10014627</v>
      </c>
      <c r="T1978" t="s">
        <v>243</v>
      </c>
      <c r="AE1978">
        <v>0</v>
      </c>
      <c r="AG1978">
        <v>0</v>
      </c>
      <c r="AI1978" t="s">
        <v>360</v>
      </c>
      <c r="AM1978">
        <v>0</v>
      </c>
      <c r="AN1978">
        <v>0.38094907407407003</v>
      </c>
      <c r="AO1978">
        <v>0</v>
      </c>
      <c r="AP1978">
        <v>0</v>
      </c>
      <c r="AQ1978">
        <v>1001873504</v>
      </c>
      <c r="AR1978">
        <v>5143879</v>
      </c>
      <c r="AS1978">
        <v>2</v>
      </c>
    </row>
    <row r="1979" spans="1:45" x14ac:dyDescent="0.35">
      <c r="A1979">
        <v>6612654</v>
      </c>
      <c r="B1979">
        <v>0</v>
      </c>
      <c r="C1979">
        <v>10</v>
      </c>
      <c r="D1979" t="s">
        <v>361</v>
      </c>
      <c r="E1979" t="s">
        <v>1324</v>
      </c>
      <c r="F1979" t="s">
        <v>310</v>
      </c>
      <c r="G1979" t="s">
        <v>6222</v>
      </c>
      <c r="H1979">
        <v>24</v>
      </c>
      <c r="I1979">
        <v>2</v>
      </c>
      <c r="J1979">
        <v>0</v>
      </c>
      <c r="K1979">
        <v>12</v>
      </c>
      <c r="L1979" t="s">
        <v>355</v>
      </c>
      <c r="M1979">
        <v>0</v>
      </c>
      <c r="N1979" s="16">
        <v>45839</v>
      </c>
      <c r="O1979" s="16">
        <v>45839</v>
      </c>
      <c r="Q1979" t="s">
        <v>155</v>
      </c>
      <c r="R1979" t="s">
        <v>276</v>
      </c>
      <c r="S1979">
        <v>10014647</v>
      </c>
      <c r="T1979" t="s">
        <v>155</v>
      </c>
      <c r="AE1979">
        <v>0</v>
      </c>
      <c r="AG1979">
        <v>0</v>
      </c>
      <c r="AI1979" t="s">
        <v>360</v>
      </c>
      <c r="AM1979">
        <v>0</v>
      </c>
      <c r="AN1979">
        <v>0.38094907407407003</v>
      </c>
      <c r="AO1979">
        <v>0</v>
      </c>
      <c r="AP1979">
        <v>0</v>
      </c>
      <c r="AQ1979">
        <v>1001873505</v>
      </c>
      <c r="AR1979">
        <v>5143880</v>
      </c>
      <c r="AS1979">
        <v>2</v>
      </c>
    </row>
    <row r="1980" spans="1:45" x14ac:dyDescent="0.35">
      <c r="A1980">
        <v>6612655</v>
      </c>
      <c r="B1980">
        <v>0</v>
      </c>
      <c r="C1980">
        <v>10</v>
      </c>
      <c r="D1980" t="s">
        <v>370</v>
      </c>
      <c r="E1980" t="s">
        <v>1324</v>
      </c>
      <c r="F1980" t="s">
        <v>310</v>
      </c>
      <c r="G1980" t="s">
        <v>6221</v>
      </c>
      <c r="H1980">
        <v>1</v>
      </c>
      <c r="I1980">
        <v>1</v>
      </c>
      <c r="J1980">
        <v>0</v>
      </c>
      <c r="K1980">
        <v>1</v>
      </c>
      <c r="L1980" t="s">
        <v>355</v>
      </c>
      <c r="M1980">
        <v>0</v>
      </c>
      <c r="N1980" s="16">
        <v>45839</v>
      </c>
      <c r="O1980" s="16">
        <v>45839</v>
      </c>
      <c r="Q1980" t="s">
        <v>332</v>
      </c>
      <c r="R1980" t="s">
        <v>333</v>
      </c>
      <c r="S1980">
        <v>10014639</v>
      </c>
      <c r="T1980" t="s">
        <v>332</v>
      </c>
      <c r="AE1980">
        <v>0</v>
      </c>
      <c r="AG1980">
        <v>0</v>
      </c>
      <c r="AI1980" t="s">
        <v>360</v>
      </c>
      <c r="AM1980">
        <v>0</v>
      </c>
      <c r="AN1980">
        <v>0.14285879629629999</v>
      </c>
      <c r="AO1980">
        <v>0</v>
      </c>
      <c r="AP1980">
        <v>0</v>
      </c>
      <c r="AQ1980">
        <v>1001873506</v>
      </c>
      <c r="AR1980">
        <v>5143881</v>
      </c>
      <c r="AS1980">
        <v>2</v>
      </c>
    </row>
    <row r="1981" spans="1:45" x14ac:dyDescent="0.35">
      <c r="A1981">
        <v>6612657</v>
      </c>
      <c r="B1981">
        <v>0</v>
      </c>
      <c r="C1981">
        <v>10</v>
      </c>
      <c r="D1981" t="s">
        <v>370</v>
      </c>
      <c r="E1981" t="s">
        <v>1324</v>
      </c>
      <c r="F1981" t="s">
        <v>310</v>
      </c>
      <c r="G1981" t="s">
        <v>6219</v>
      </c>
      <c r="H1981">
        <v>1</v>
      </c>
      <c r="I1981">
        <v>1</v>
      </c>
      <c r="J1981">
        <v>0</v>
      </c>
      <c r="K1981">
        <v>1</v>
      </c>
      <c r="L1981" t="s">
        <v>355</v>
      </c>
      <c r="M1981">
        <v>0</v>
      </c>
      <c r="N1981" s="16">
        <v>45839</v>
      </c>
      <c r="O1981" s="16">
        <v>45839</v>
      </c>
      <c r="Q1981" t="s">
        <v>236</v>
      </c>
      <c r="R1981" t="s">
        <v>283</v>
      </c>
      <c r="S1981">
        <v>10014629</v>
      </c>
      <c r="T1981" t="s">
        <v>236</v>
      </c>
      <c r="AE1981">
        <v>0</v>
      </c>
      <c r="AG1981">
        <v>0</v>
      </c>
      <c r="AI1981" t="s">
        <v>360</v>
      </c>
      <c r="AM1981">
        <v>0</v>
      </c>
      <c r="AN1981">
        <v>0.14285879629629999</v>
      </c>
      <c r="AO1981">
        <v>0</v>
      </c>
      <c r="AP1981">
        <v>0</v>
      </c>
      <c r="AQ1981">
        <v>1001873507</v>
      </c>
      <c r="AR1981">
        <v>5143882</v>
      </c>
      <c r="AS1981">
        <v>2</v>
      </c>
    </row>
    <row r="1982" spans="1:45" x14ac:dyDescent="0.35">
      <c r="A1982">
        <v>6612706</v>
      </c>
      <c r="B1982">
        <v>0</v>
      </c>
      <c r="C1982">
        <v>10</v>
      </c>
      <c r="D1982" t="s">
        <v>203</v>
      </c>
      <c r="E1982" t="s">
        <v>1324</v>
      </c>
      <c r="F1982" t="s">
        <v>310</v>
      </c>
      <c r="G1982" t="s">
        <v>6217</v>
      </c>
      <c r="H1982">
        <v>1</v>
      </c>
      <c r="I1982">
        <v>1</v>
      </c>
      <c r="J1982">
        <v>0</v>
      </c>
      <c r="K1982">
        <v>1</v>
      </c>
      <c r="L1982" t="s">
        <v>355</v>
      </c>
      <c r="M1982">
        <v>0</v>
      </c>
      <c r="N1982" s="16">
        <v>45859</v>
      </c>
      <c r="O1982" s="16">
        <v>45859</v>
      </c>
      <c r="Q1982" t="s">
        <v>298</v>
      </c>
      <c r="R1982" t="s">
        <v>299</v>
      </c>
      <c r="S1982">
        <v>10014626</v>
      </c>
      <c r="T1982" t="s">
        <v>298</v>
      </c>
      <c r="AE1982">
        <v>0</v>
      </c>
      <c r="AG1982">
        <v>0</v>
      </c>
      <c r="AI1982" t="s">
        <v>360</v>
      </c>
      <c r="AM1982">
        <v>0</v>
      </c>
      <c r="AN1982">
        <v>9.5243055555559994E-2</v>
      </c>
      <c r="AO1982">
        <v>0</v>
      </c>
      <c r="AP1982">
        <v>0</v>
      </c>
      <c r="AQ1982">
        <v>1001873508</v>
      </c>
      <c r="AR1982">
        <v>5143883</v>
      </c>
      <c r="AS1982">
        <v>2</v>
      </c>
    </row>
    <row r="1983" spans="1:45" x14ac:dyDescent="0.35">
      <c r="A1983">
        <v>6612707</v>
      </c>
      <c r="B1983">
        <v>0</v>
      </c>
      <c r="C1983">
        <v>10</v>
      </c>
      <c r="D1983" t="s">
        <v>203</v>
      </c>
      <c r="E1983" t="s">
        <v>1324</v>
      </c>
      <c r="F1983" t="s">
        <v>310</v>
      </c>
      <c r="G1983" t="s">
        <v>6216</v>
      </c>
      <c r="H1983">
        <v>8</v>
      </c>
      <c r="I1983">
        <v>2</v>
      </c>
      <c r="J1983">
        <v>0</v>
      </c>
      <c r="K1983">
        <v>4</v>
      </c>
      <c r="L1983" t="s">
        <v>355</v>
      </c>
      <c r="M1983">
        <v>0</v>
      </c>
      <c r="N1983" s="16">
        <v>45859</v>
      </c>
      <c r="O1983" s="16">
        <v>45859</v>
      </c>
      <c r="Q1983" t="s">
        <v>298</v>
      </c>
      <c r="R1983" t="s">
        <v>299</v>
      </c>
      <c r="S1983">
        <v>10014626</v>
      </c>
      <c r="T1983" t="s">
        <v>298</v>
      </c>
      <c r="AE1983">
        <v>0</v>
      </c>
      <c r="AG1983">
        <v>0</v>
      </c>
      <c r="AI1983" t="s">
        <v>360</v>
      </c>
      <c r="AM1983">
        <v>0</v>
      </c>
      <c r="AN1983">
        <v>0.14285879629629999</v>
      </c>
      <c r="AO1983">
        <v>0</v>
      </c>
      <c r="AP1983">
        <v>0</v>
      </c>
      <c r="AQ1983">
        <v>1001873509</v>
      </c>
      <c r="AR1983">
        <v>5143884</v>
      </c>
      <c r="AS1983">
        <v>2</v>
      </c>
    </row>
    <row r="1984" spans="1:45" x14ac:dyDescent="0.35">
      <c r="A1984">
        <v>6612709</v>
      </c>
      <c r="B1984">
        <v>0</v>
      </c>
      <c r="C1984">
        <v>10</v>
      </c>
      <c r="D1984" t="s">
        <v>370</v>
      </c>
      <c r="E1984" t="s">
        <v>1324</v>
      </c>
      <c r="F1984" t="s">
        <v>310</v>
      </c>
      <c r="G1984" t="s">
        <v>6205</v>
      </c>
      <c r="H1984">
        <v>3</v>
      </c>
      <c r="I1984">
        <v>1</v>
      </c>
      <c r="J1984">
        <v>0</v>
      </c>
      <c r="K1984">
        <v>3</v>
      </c>
      <c r="L1984" t="s">
        <v>355</v>
      </c>
      <c r="M1984">
        <v>0</v>
      </c>
      <c r="N1984" s="16">
        <v>45859</v>
      </c>
      <c r="O1984" s="16">
        <v>45859</v>
      </c>
      <c r="Q1984" t="s">
        <v>177</v>
      </c>
      <c r="R1984" t="s">
        <v>278</v>
      </c>
      <c r="S1984">
        <v>10014634</v>
      </c>
      <c r="T1984" t="s">
        <v>177</v>
      </c>
      <c r="AE1984">
        <v>0</v>
      </c>
      <c r="AG1984">
        <v>0</v>
      </c>
      <c r="AI1984" t="s">
        <v>360</v>
      </c>
      <c r="AM1984">
        <v>0</v>
      </c>
      <c r="AN1984">
        <v>0.14285879629629999</v>
      </c>
      <c r="AO1984">
        <v>0</v>
      </c>
      <c r="AP1984">
        <v>0</v>
      </c>
      <c r="AQ1984">
        <v>1001873510</v>
      </c>
      <c r="AR1984">
        <v>5143886</v>
      </c>
      <c r="AS1984">
        <v>2</v>
      </c>
    </row>
    <row r="1985" spans="1:45" x14ac:dyDescent="0.35">
      <c r="A1985">
        <v>6612712</v>
      </c>
      <c r="B1985">
        <v>0</v>
      </c>
      <c r="C1985">
        <v>10</v>
      </c>
      <c r="D1985" t="s">
        <v>203</v>
      </c>
      <c r="E1985" t="s">
        <v>1324</v>
      </c>
      <c r="F1985" t="s">
        <v>310</v>
      </c>
      <c r="G1985" t="s">
        <v>6215</v>
      </c>
      <c r="H1985">
        <v>4</v>
      </c>
      <c r="I1985">
        <v>2</v>
      </c>
      <c r="J1985">
        <v>0</v>
      </c>
      <c r="K1985">
        <v>2</v>
      </c>
      <c r="L1985" t="s">
        <v>355</v>
      </c>
      <c r="M1985">
        <v>0</v>
      </c>
      <c r="N1985" s="16">
        <v>45839</v>
      </c>
      <c r="O1985" s="16">
        <v>45839</v>
      </c>
      <c r="Q1985" t="s">
        <v>243</v>
      </c>
      <c r="R1985" t="s">
        <v>384</v>
      </c>
      <c r="S1985">
        <v>10014627</v>
      </c>
      <c r="T1985" t="s">
        <v>243</v>
      </c>
      <c r="AE1985">
        <v>0</v>
      </c>
      <c r="AG1985">
        <v>0</v>
      </c>
      <c r="AI1985" t="s">
        <v>360</v>
      </c>
      <c r="AM1985">
        <v>0</v>
      </c>
      <c r="AN1985">
        <v>0</v>
      </c>
      <c r="AO1985">
        <v>0</v>
      </c>
      <c r="AP1985">
        <v>0</v>
      </c>
      <c r="AQ1985">
        <v>1001873485</v>
      </c>
      <c r="AR1985">
        <v>5143798</v>
      </c>
      <c r="AS1985">
        <v>2</v>
      </c>
    </row>
    <row r="1986" spans="1:45" x14ac:dyDescent="0.35">
      <c r="A1986">
        <v>6612715</v>
      </c>
      <c r="B1986">
        <v>0</v>
      </c>
      <c r="C1986">
        <v>10</v>
      </c>
      <c r="D1986" t="s">
        <v>361</v>
      </c>
      <c r="E1986" t="s">
        <v>1324</v>
      </c>
      <c r="F1986" t="s">
        <v>310</v>
      </c>
      <c r="G1986" t="s">
        <v>6214</v>
      </c>
      <c r="H1986">
        <v>6</v>
      </c>
      <c r="I1986">
        <v>2</v>
      </c>
      <c r="J1986">
        <v>0</v>
      </c>
      <c r="K1986">
        <v>3</v>
      </c>
      <c r="L1986" t="s">
        <v>355</v>
      </c>
      <c r="M1986">
        <v>0</v>
      </c>
      <c r="N1986" s="16">
        <v>45809</v>
      </c>
      <c r="O1986" s="16">
        <v>45809</v>
      </c>
      <c r="Q1986" t="s">
        <v>157</v>
      </c>
      <c r="R1986" t="s">
        <v>345</v>
      </c>
      <c r="S1986">
        <v>10014635</v>
      </c>
      <c r="T1986" t="s">
        <v>157</v>
      </c>
      <c r="AE1986">
        <v>0</v>
      </c>
      <c r="AG1986">
        <v>0</v>
      </c>
      <c r="AI1986" t="s">
        <v>360</v>
      </c>
      <c r="AM1986">
        <v>0</v>
      </c>
      <c r="AN1986">
        <v>0</v>
      </c>
      <c r="AO1986">
        <v>0</v>
      </c>
      <c r="AP1986">
        <v>0</v>
      </c>
      <c r="AQ1986">
        <v>1001873501</v>
      </c>
      <c r="AR1986">
        <v>5143824</v>
      </c>
      <c r="AS1986">
        <v>2</v>
      </c>
    </row>
    <row r="1987" spans="1:45" x14ac:dyDescent="0.35">
      <c r="A1987">
        <v>6612717</v>
      </c>
      <c r="B1987">
        <v>0</v>
      </c>
      <c r="C1987">
        <v>10</v>
      </c>
      <c r="D1987" t="s">
        <v>361</v>
      </c>
      <c r="E1987" t="s">
        <v>1324</v>
      </c>
      <c r="F1987" t="s">
        <v>310</v>
      </c>
      <c r="G1987" t="s">
        <v>6213</v>
      </c>
      <c r="H1987">
        <v>48</v>
      </c>
      <c r="I1987">
        <v>4</v>
      </c>
      <c r="J1987">
        <v>0</v>
      </c>
      <c r="K1987">
        <v>12</v>
      </c>
      <c r="L1987" t="s">
        <v>355</v>
      </c>
      <c r="M1987">
        <v>0</v>
      </c>
      <c r="N1987" s="16">
        <v>45873</v>
      </c>
      <c r="O1987" s="16">
        <v>45873</v>
      </c>
      <c r="Q1987" t="s">
        <v>160</v>
      </c>
      <c r="R1987" t="s">
        <v>346</v>
      </c>
      <c r="S1987">
        <v>10014598</v>
      </c>
      <c r="T1987" t="s">
        <v>160</v>
      </c>
      <c r="AE1987">
        <v>0</v>
      </c>
      <c r="AG1987">
        <v>0</v>
      </c>
      <c r="AI1987" t="s">
        <v>360</v>
      </c>
      <c r="AM1987">
        <v>0</v>
      </c>
      <c r="AN1987">
        <v>0</v>
      </c>
      <c r="AO1987">
        <v>0</v>
      </c>
      <c r="AP1987">
        <v>0</v>
      </c>
      <c r="AQ1987">
        <v>1001873502</v>
      </c>
      <c r="AR1987">
        <v>5143825</v>
      </c>
      <c r="AS1987">
        <v>2</v>
      </c>
    </row>
    <row r="1988" spans="1:45" x14ac:dyDescent="0.35">
      <c r="A1988">
        <v>6612718</v>
      </c>
      <c r="B1988">
        <v>0</v>
      </c>
      <c r="C1988">
        <v>10</v>
      </c>
      <c r="D1988" t="s">
        <v>370</v>
      </c>
      <c r="E1988" t="s">
        <v>1324</v>
      </c>
      <c r="F1988" t="s">
        <v>310</v>
      </c>
      <c r="G1988" t="s">
        <v>6212</v>
      </c>
      <c r="H1988">
        <v>1</v>
      </c>
      <c r="I1988">
        <v>1</v>
      </c>
      <c r="J1988">
        <v>0</v>
      </c>
      <c r="K1988">
        <v>1</v>
      </c>
      <c r="L1988" t="s">
        <v>355</v>
      </c>
      <c r="M1988">
        <v>0</v>
      </c>
      <c r="N1988" s="16">
        <v>45839</v>
      </c>
      <c r="O1988" s="16">
        <v>45839</v>
      </c>
      <c r="Q1988" t="s">
        <v>238</v>
      </c>
      <c r="R1988" t="s">
        <v>281</v>
      </c>
      <c r="S1988">
        <v>10014628</v>
      </c>
      <c r="T1988" t="s">
        <v>238</v>
      </c>
      <c r="AE1988">
        <v>0</v>
      </c>
      <c r="AG1988">
        <v>0</v>
      </c>
      <c r="AI1988" t="s">
        <v>360</v>
      </c>
      <c r="AM1988">
        <v>0</v>
      </c>
      <c r="AN1988">
        <v>9.5243055555559994E-2</v>
      </c>
      <c r="AO1988">
        <v>0</v>
      </c>
      <c r="AP1988">
        <v>0</v>
      </c>
      <c r="AQ1988">
        <v>1001874634</v>
      </c>
      <c r="AR1988">
        <v>5145743</v>
      </c>
      <c r="AS1988">
        <v>2</v>
      </c>
    </row>
    <row r="1989" spans="1:45" x14ac:dyDescent="0.35">
      <c r="A1989">
        <v>6612719</v>
      </c>
      <c r="B1989">
        <v>0</v>
      </c>
      <c r="C1989">
        <v>10</v>
      </c>
      <c r="D1989" t="s">
        <v>361</v>
      </c>
      <c r="E1989" t="s">
        <v>1324</v>
      </c>
      <c r="F1989" t="s">
        <v>310</v>
      </c>
      <c r="G1989" t="s">
        <v>6211</v>
      </c>
      <c r="H1989">
        <v>16</v>
      </c>
      <c r="I1989">
        <v>2</v>
      </c>
      <c r="J1989">
        <v>0</v>
      </c>
      <c r="K1989">
        <v>8</v>
      </c>
      <c r="L1989" t="s">
        <v>355</v>
      </c>
      <c r="M1989">
        <v>0</v>
      </c>
      <c r="N1989" s="16">
        <v>45839</v>
      </c>
      <c r="O1989" s="16">
        <v>45839</v>
      </c>
      <c r="Q1989" t="s">
        <v>149</v>
      </c>
      <c r="R1989" t="s">
        <v>302</v>
      </c>
      <c r="S1989">
        <v>10014616</v>
      </c>
      <c r="T1989" t="s">
        <v>149</v>
      </c>
      <c r="AE1989">
        <v>0</v>
      </c>
      <c r="AG1989">
        <v>0</v>
      </c>
      <c r="AI1989" t="s">
        <v>360</v>
      </c>
      <c r="AM1989">
        <v>0</v>
      </c>
      <c r="AN1989">
        <v>0.14285879629629999</v>
      </c>
      <c r="AO1989">
        <v>0</v>
      </c>
      <c r="AP1989">
        <v>0</v>
      </c>
      <c r="AQ1989">
        <v>1001874635</v>
      </c>
      <c r="AR1989">
        <v>5145744</v>
      </c>
      <c r="AS1989">
        <v>2</v>
      </c>
    </row>
    <row r="1990" spans="1:45" x14ac:dyDescent="0.35">
      <c r="A1990">
        <v>6612720</v>
      </c>
      <c r="B1990">
        <v>0</v>
      </c>
      <c r="C1990">
        <v>10</v>
      </c>
      <c r="D1990" t="s">
        <v>203</v>
      </c>
      <c r="E1990" t="s">
        <v>1324</v>
      </c>
      <c r="F1990" t="s">
        <v>310</v>
      </c>
      <c r="G1990" t="s">
        <v>6210</v>
      </c>
      <c r="H1990">
        <v>8</v>
      </c>
      <c r="I1990">
        <v>2</v>
      </c>
      <c r="J1990">
        <v>0</v>
      </c>
      <c r="K1990">
        <v>4</v>
      </c>
      <c r="L1990" t="s">
        <v>355</v>
      </c>
      <c r="M1990">
        <v>0</v>
      </c>
      <c r="N1990" s="16">
        <v>45839</v>
      </c>
      <c r="O1990" s="16">
        <v>45839</v>
      </c>
      <c r="Q1990" t="s">
        <v>237</v>
      </c>
      <c r="R1990" t="s">
        <v>386</v>
      </c>
      <c r="S1990">
        <v>10014625</v>
      </c>
      <c r="T1990" t="s">
        <v>237</v>
      </c>
      <c r="AE1990">
        <v>0</v>
      </c>
      <c r="AG1990">
        <v>0</v>
      </c>
      <c r="AI1990" t="s">
        <v>360</v>
      </c>
      <c r="AM1990">
        <v>0</v>
      </c>
      <c r="AN1990">
        <v>0.28571759259259</v>
      </c>
      <c r="AO1990">
        <v>0</v>
      </c>
      <c r="AP1990">
        <v>0</v>
      </c>
      <c r="AQ1990">
        <v>1001874636</v>
      </c>
      <c r="AR1990">
        <v>5145745</v>
      </c>
      <c r="AS1990">
        <v>2</v>
      </c>
    </row>
    <row r="1991" spans="1:45" x14ac:dyDescent="0.35">
      <c r="A1991">
        <v>6612761</v>
      </c>
      <c r="B1991">
        <v>0</v>
      </c>
      <c r="C1991">
        <v>10</v>
      </c>
      <c r="D1991" t="s">
        <v>203</v>
      </c>
      <c r="E1991" t="s">
        <v>1324</v>
      </c>
      <c r="F1991" t="s">
        <v>310</v>
      </c>
      <c r="G1991" t="s">
        <v>6209</v>
      </c>
      <c r="H1991">
        <v>2</v>
      </c>
      <c r="I1991">
        <v>1</v>
      </c>
      <c r="J1991">
        <v>0</v>
      </c>
      <c r="K1991">
        <v>2</v>
      </c>
      <c r="L1991" t="s">
        <v>355</v>
      </c>
      <c r="M1991">
        <v>0</v>
      </c>
      <c r="N1991" s="16">
        <v>45839</v>
      </c>
      <c r="O1991" s="16">
        <v>45839</v>
      </c>
      <c r="Q1991" t="s">
        <v>149</v>
      </c>
      <c r="R1991" t="s">
        <v>302</v>
      </c>
      <c r="S1991">
        <v>10014616</v>
      </c>
      <c r="T1991" t="s">
        <v>149</v>
      </c>
      <c r="AE1991">
        <v>0</v>
      </c>
      <c r="AG1991">
        <v>0</v>
      </c>
      <c r="AI1991" t="s">
        <v>360</v>
      </c>
      <c r="AM1991">
        <v>0</v>
      </c>
      <c r="AN1991">
        <v>0.28571759259259</v>
      </c>
      <c r="AO1991">
        <v>0</v>
      </c>
      <c r="AP1991">
        <v>0</v>
      </c>
      <c r="AQ1991">
        <v>1001874637</v>
      </c>
      <c r="AR1991">
        <v>5145746</v>
      </c>
      <c r="AS1991">
        <v>2</v>
      </c>
    </row>
    <row r="1992" spans="1:45" x14ac:dyDescent="0.35">
      <c r="A1992">
        <v>6612762</v>
      </c>
      <c r="B1992">
        <v>0</v>
      </c>
      <c r="C1992">
        <v>10</v>
      </c>
      <c r="D1992" t="s">
        <v>361</v>
      </c>
      <c r="E1992" t="s">
        <v>1324</v>
      </c>
      <c r="F1992" t="s">
        <v>310</v>
      </c>
      <c r="G1992" t="s">
        <v>6208</v>
      </c>
      <c r="H1992">
        <v>48</v>
      </c>
      <c r="I1992">
        <v>4</v>
      </c>
      <c r="J1992">
        <v>0</v>
      </c>
      <c r="K1992">
        <v>12</v>
      </c>
      <c r="L1992" t="s">
        <v>355</v>
      </c>
      <c r="M1992">
        <v>0</v>
      </c>
      <c r="N1992" s="16">
        <v>45873</v>
      </c>
      <c r="O1992" s="16">
        <v>45873</v>
      </c>
      <c r="Q1992" t="s">
        <v>337</v>
      </c>
      <c r="R1992" t="s">
        <v>338</v>
      </c>
      <c r="S1992">
        <v>10014600</v>
      </c>
      <c r="T1992" t="s">
        <v>337</v>
      </c>
      <c r="AE1992">
        <v>0</v>
      </c>
      <c r="AG1992">
        <v>0</v>
      </c>
      <c r="AI1992" t="s">
        <v>360</v>
      </c>
      <c r="AM1992">
        <v>0</v>
      </c>
      <c r="AN1992">
        <v>0.23809027777778</v>
      </c>
      <c r="AO1992">
        <v>0</v>
      </c>
      <c r="AP1992">
        <v>0</v>
      </c>
      <c r="AQ1992">
        <v>1001874707</v>
      </c>
      <c r="AR1992">
        <v>5145854</v>
      </c>
      <c r="AS1992">
        <v>2</v>
      </c>
    </row>
    <row r="1993" spans="1:45" x14ac:dyDescent="0.35">
      <c r="A1993">
        <v>6612763</v>
      </c>
      <c r="B1993">
        <v>0</v>
      </c>
      <c r="C1993">
        <v>10</v>
      </c>
      <c r="D1993" t="s">
        <v>361</v>
      </c>
      <c r="E1993" t="s">
        <v>1324</v>
      </c>
      <c r="F1993" t="s">
        <v>310</v>
      </c>
      <c r="G1993" t="s">
        <v>6103</v>
      </c>
      <c r="H1993">
        <v>10</v>
      </c>
      <c r="I1993">
        <v>2</v>
      </c>
      <c r="J1993">
        <v>0</v>
      </c>
      <c r="K1993">
        <v>5</v>
      </c>
      <c r="L1993" t="s">
        <v>355</v>
      </c>
      <c r="M1993">
        <v>0</v>
      </c>
      <c r="N1993" s="16">
        <v>45859</v>
      </c>
      <c r="O1993" s="16">
        <v>45859</v>
      </c>
      <c r="Q1993" t="s">
        <v>206</v>
      </c>
      <c r="R1993" t="s">
        <v>339</v>
      </c>
      <c r="S1993">
        <v>10014614</v>
      </c>
      <c r="T1993" t="s">
        <v>206</v>
      </c>
      <c r="AE1993">
        <v>0</v>
      </c>
      <c r="AG1993">
        <v>0</v>
      </c>
      <c r="AI1993" t="s">
        <v>360</v>
      </c>
      <c r="AM1993">
        <v>0</v>
      </c>
      <c r="AN1993">
        <v>0.28571759259259</v>
      </c>
      <c r="AO1993">
        <v>0</v>
      </c>
      <c r="AP1993">
        <v>0</v>
      </c>
      <c r="AQ1993">
        <v>1001874708</v>
      </c>
      <c r="AR1993">
        <v>5145857</v>
      </c>
      <c r="AS1993">
        <v>2</v>
      </c>
    </row>
    <row r="1994" spans="1:45" x14ac:dyDescent="0.35">
      <c r="A1994">
        <v>6612764</v>
      </c>
      <c r="B1994">
        <v>0</v>
      </c>
      <c r="C1994">
        <v>10</v>
      </c>
      <c r="D1994" t="s">
        <v>357</v>
      </c>
      <c r="E1994" t="s">
        <v>1324</v>
      </c>
      <c r="F1994" t="s">
        <v>310</v>
      </c>
      <c r="G1994" t="s">
        <v>6207</v>
      </c>
      <c r="H1994">
        <v>24</v>
      </c>
      <c r="I1994">
        <v>3</v>
      </c>
      <c r="J1994">
        <v>0</v>
      </c>
      <c r="K1994">
        <v>8</v>
      </c>
      <c r="L1994" t="s">
        <v>355</v>
      </c>
      <c r="M1994">
        <v>0</v>
      </c>
      <c r="N1994" s="16">
        <v>45839</v>
      </c>
      <c r="O1994" s="16">
        <v>45839</v>
      </c>
      <c r="Q1994" t="s">
        <v>419</v>
      </c>
      <c r="R1994" t="s">
        <v>420</v>
      </c>
      <c r="S1994">
        <v>10014605</v>
      </c>
      <c r="T1994" t="s">
        <v>419</v>
      </c>
      <c r="AE1994">
        <v>0</v>
      </c>
      <c r="AG1994">
        <v>0</v>
      </c>
      <c r="AI1994" t="s">
        <v>360</v>
      </c>
      <c r="AM1994">
        <v>0</v>
      </c>
      <c r="AN1994">
        <v>4.7615740740740001E-2</v>
      </c>
      <c r="AO1994">
        <v>0</v>
      </c>
      <c r="AP1994">
        <v>0</v>
      </c>
      <c r="AQ1994">
        <v>1001874709</v>
      </c>
      <c r="AR1994">
        <v>5145859</v>
      </c>
      <c r="AS1994">
        <v>2</v>
      </c>
    </row>
    <row r="1995" spans="1:45" x14ac:dyDescent="0.35">
      <c r="A1995">
        <v>6612766</v>
      </c>
      <c r="B1995">
        <v>0</v>
      </c>
      <c r="C1995">
        <v>10</v>
      </c>
      <c r="D1995" t="s">
        <v>357</v>
      </c>
      <c r="E1995" t="s">
        <v>1324</v>
      </c>
      <c r="F1995" t="s">
        <v>310</v>
      </c>
      <c r="G1995" t="s">
        <v>6206</v>
      </c>
      <c r="H1995">
        <v>24</v>
      </c>
      <c r="I1995">
        <v>3</v>
      </c>
      <c r="J1995">
        <v>0</v>
      </c>
      <c r="K1995">
        <v>8</v>
      </c>
      <c r="L1995" t="s">
        <v>355</v>
      </c>
      <c r="M1995">
        <v>0</v>
      </c>
      <c r="N1995" s="16">
        <v>45839</v>
      </c>
      <c r="O1995" s="16">
        <v>45839</v>
      </c>
      <c r="Q1995" t="s">
        <v>233</v>
      </c>
      <c r="R1995" t="s">
        <v>301</v>
      </c>
      <c r="S1995">
        <v>10014623</v>
      </c>
      <c r="T1995" t="s">
        <v>233</v>
      </c>
      <c r="AE1995">
        <v>0</v>
      </c>
      <c r="AG1995">
        <v>0</v>
      </c>
      <c r="AI1995" t="s">
        <v>360</v>
      </c>
      <c r="AM1995">
        <v>0</v>
      </c>
      <c r="AN1995">
        <v>0.47619212962962998</v>
      </c>
      <c r="AO1995">
        <v>0</v>
      </c>
      <c r="AP1995">
        <v>0</v>
      </c>
      <c r="AQ1995">
        <v>1001874711</v>
      </c>
      <c r="AR1995">
        <v>5145861</v>
      </c>
      <c r="AS1995">
        <v>2</v>
      </c>
    </row>
    <row r="1996" spans="1:45" x14ac:dyDescent="0.35">
      <c r="A1996">
        <v>6612767</v>
      </c>
      <c r="B1996">
        <v>0</v>
      </c>
      <c r="C1996">
        <v>10</v>
      </c>
      <c r="D1996" t="s">
        <v>203</v>
      </c>
      <c r="E1996" t="s">
        <v>1324</v>
      </c>
      <c r="F1996" t="s">
        <v>310</v>
      </c>
      <c r="G1996" t="s">
        <v>6194</v>
      </c>
      <c r="H1996">
        <v>2</v>
      </c>
      <c r="I1996">
        <v>1</v>
      </c>
      <c r="J1996">
        <v>0</v>
      </c>
      <c r="K1996">
        <v>2</v>
      </c>
      <c r="L1996" t="s">
        <v>355</v>
      </c>
      <c r="M1996">
        <v>0</v>
      </c>
      <c r="N1996" s="16">
        <v>45839</v>
      </c>
      <c r="O1996" s="16">
        <v>45839</v>
      </c>
      <c r="Q1996" t="s">
        <v>207</v>
      </c>
      <c r="R1996" t="s">
        <v>385</v>
      </c>
      <c r="S1996">
        <v>10014621</v>
      </c>
      <c r="T1996" t="s">
        <v>207</v>
      </c>
      <c r="AE1996">
        <v>0</v>
      </c>
      <c r="AG1996">
        <v>0</v>
      </c>
      <c r="AI1996" t="s">
        <v>360</v>
      </c>
      <c r="AM1996">
        <v>0</v>
      </c>
      <c r="AN1996">
        <v>4.7615740740740001E-2</v>
      </c>
      <c r="AO1996">
        <v>0</v>
      </c>
      <c r="AP1996">
        <v>0</v>
      </c>
      <c r="AQ1996">
        <v>1001874712</v>
      </c>
      <c r="AR1996">
        <v>5145862</v>
      </c>
      <c r="AS1996">
        <v>2</v>
      </c>
    </row>
    <row r="1997" spans="1:45" x14ac:dyDescent="0.35">
      <c r="A1997">
        <v>6612768</v>
      </c>
      <c r="B1997">
        <v>0</v>
      </c>
      <c r="C1997">
        <v>10</v>
      </c>
      <c r="D1997" t="s">
        <v>370</v>
      </c>
      <c r="E1997" t="s">
        <v>1324</v>
      </c>
      <c r="F1997" t="s">
        <v>310</v>
      </c>
      <c r="G1997" t="s">
        <v>6205</v>
      </c>
      <c r="H1997">
        <v>4</v>
      </c>
      <c r="I1997">
        <v>1</v>
      </c>
      <c r="J1997">
        <v>0</v>
      </c>
      <c r="K1997">
        <v>4</v>
      </c>
      <c r="L1997" t="s">
        <v>355</v>
      </c>
      <c r="M1997">
        <v>0</v>
      </c>
      <c r="N1997" s="16">
        <v>45859</v>
      </c>
      <c r="O1997" s="16">
        <v>45859</v>
      </c>
      <c r="Q1997" t="s">
        <v>157</v>
      </c>
      <c r="R1997" t="s">
        <v>345</v>
      </c>
      <c r="S1997">
        <v>10014635</v>
      </c>
      <c r="T1997" t="s">
        <v>157</v>
      </c>
      <c r="AE1997">
        <v>0</v>
      </c>
      <c r="AG1997">
        <v>0</v>
      </c>
      <c r="AI1997" t="s">
        <v>360</v>
      </c>
      <c r="AM1997">
        <v>0</v>
      </c>
      <c r="AN1997">
        <v>4.7615740740740001E-2</v>
      </c>
      <c r="AO1997">
        <v>0</v>
      </c>
      <c r="AP1997">
        <v>0</v>
      </c>
      <c r="AQ1997">
        <v>1001874713</v>
      </c>
      <c r="AR1997">
        <v>5145864</v>
      </c>
      <c r="AS1997">
        <v>2</v>
      </c>
    </row>
    <row r="1998" spans="1:45" x14ac:dyDescent="0.35">
      <c r="A1998">
        <v>6612769</v>
      </c>
      <c r="B1998">
        <v>0</v>
      </c>
      <c r="C1998">
        <v>10</v>
      </c>
      <c r="D1998" t="s">
        <v>923</v>
      </c>
      <c r="E1998" t="s">
        <v>359</v>
      </c>
      <c r="F1998" t="s">
        <v>310</v>
      </c>
      <c r="G1998" t="s">
        <v>6204</v>
      </c>
      <c r="H1998">
        <v>12</v>
      </c>
      <c r="I1998">
        <v>2</v>
      </c>
      <c r="J1998">
        <v>0</v>
      </c>
      <c r="K1998">
        <v>6</v>
      </c>
      <c r="L1998" t="s">
        <v>355</v>
      </c>
      <c r="M1998">
        <v>0</v>
      </c>
      <c r="N1998" s="16">
        <v>45855</v>
      </c>
      <c r="O1998" s="16">
        <v>45855</v>
      </c>
      <c r="Q1998" t="s">
        <v>238</v>
      </c>
      <c r="R1998" t="s">
        <v>281</v>
      </c>
      <c r="S1998">
        <v>10014628</v>
      </c>
      <c r="T1998" t="s">
        <v>238</v>
      </c>
      <c r="AE1998">
        <v>0</v>
      </c>
      <c r="AG1998">
        <v>0</v>
      </c>
      <c r="AI1998" t="s">
        <v>360</v>
      </c>
      <c r="AM1998">
        <v>0</v>
      </c>
      <c r="AN1998">
        <v>4.7615740740740001E-2</v>
      </c>
      <c r="AO1998">
        <v>0</v>
      </c>
      <c r="AP1998">
        <v>0</v>
      </c>
      <c r="AQ1998">
        <v>1001874714</v>
      </c>
      <c r="AR1998">
        <v>5145865</v>
      </c>
      <c r="AS1998">
        <v>2</v>
      </c>
    </row>
    <row r="1999" spans="1:45" x14ac:dyDescent="0.35">
      <c r="A1999">
        <v>6612770</v>
      </c>
      <c r="B1999">
        <v>0</v>
      </c>
      <c r="C1999">
        <v>10</v>
      </c>
      <c r="D1999" t="s">
        <v>203</v>
      </c>
      <c r="E1999" t="s">
        <v>1324</v>
      </c>
      <c r="F1999" t="s">
        <v>310</v>
      </c>
      <c r="G1999" t="s">
        <v>6203</v>
      </c>
      <c r="H1999">
        <v>16</v>
      </c>
      <c r="I1999">
        <v>2</v>
      </c>
      <c r="J1999">
        <v>0</v>
      </c>
      <c r="K1999">
        <v>8</v>
      </c>
      <c r="L1999" t="s">
        <v>355</v>
      </c>
      <c r="M1999">
        <v>0</v>
      </c>
      <c r="N1999" s="16">
        <v>45839</v>
      </c>
      <c r="O1999" s="16">
        <v>45839</v>
      </c>
      <c r="Q1999" t="s">
        <v>238</v>
      </c>
      <c r="R1999" t="s">
        <v>281</v>
      </c>
      <c r="S1999">
        <v>10014628</v>
      </c>
      <c r="T1999" t="s">
        <v>238</v>
      </c>
      <c r="AE1999">
        <v>0</v>
      </c>
      <c r="AG1999">
        <v>0</v>
      </c>
      <c r="AI1999" t="s">
        <v>360</v>
      </c>
      <c r="AM1999">
        <v>0</v>
      </c>
      <c r="AN1999">
        <v>0.19047453703704001</v>
      </c>
      <c r="AO1999">
        <v>0</v>
      </c>
      <c r="AP1999">
        <v>0</v>
      </c>
      <c r="AQ1999">
        <v>1001874716</v>
      </c>
      <c r="AR1999">
        <v>5145872</v>
      </c>
      <c r="AS1999">
        <v>2</v>
      </c>
    </row>
    <row r="2000" spans="1:45" x14ac:dyDescent="0.35">
      <c r="A2000">
        <v>6612772</v>
      </c>
      <c r="B2000">
        <v>0</v>
      </c>
      <c r="C2000">
        <v>10</v>
      </c>
      <c r="D2000" t="s">
        <v>203</v>
      </c>
      <c r="E2000" t="s">
        <v>359</v>
      </c>
      <c r="F2000" t="s">
        <v>310</v>
      </c>
      <c r="G2000" t="s">
        <v>6201</v>
      </c>
      <c r="H2000">
        <v>1</v>
      </c>
      <c r="I2000">
        <v>1</v>
      </c>
      <c r="J2000">
        <v>0</v>
      </c>
      <c r="K2000">
        <v>1</v>
      </c>
      <c r="L2000" t="s">
        <v>355</v>
      </c>
      <c r="M2000">
        <v>0</v>
      </c>
      <c r="N2000" s="16">
        <v>45855</v>
      </c>
      <c r="O2000" s="16">
        <v>45855</v>
      </c>
      <c r="Q2000" t="s">
        <v>238</v>
      </c>
      <c r="R2000" t="s">
        <v>281</v>
      </c>
      <c r="S2000">
        <v>10014628</v>
      </c>
      <c r="T2000" t="s">
        <v>238</v>
      </c>
      <c r="AE2000">
        <v>0</v>
      </c>
      <c r="AG2000">
        <v>0</v>
      </c>
      <c r="AI2000" t="s">
        <v>360</v>
      </c>
      <c r="AM2000">
        <v>0</v>
      </c>
      <c r="AN2000">
        <v>9.5243055555559994E-2</v>
      </c>
      <c r="AO2000">
        <v>0</v>
      </c>
      <c r="AP2000">
        <v>0</v>
      </c>
      <c r="AQ2000">
        <v>1001874717</v>
      </c>
      <c r="AR2000">
        <v>5145873</v>
      </c>
      <c r="AS2000">
        <v>2</v>
      </c>
    </row>
    <row r="2001" spans="1:45" x14ac:dyDescent="0.35">
      <c r="A2001">
        <v>6612774</v>
      </c>
      <c r="B2001">
        <v>0</v>
      </c>
      <c r="C2001">
        <v>10</v>
      </c>
      <c r="D2001" t="s">
        <v>370</v>
      </c>
      <c r="E2001" t="s">
        <v>1324</v>
      </c>
      <c r="F2001" t="s">
        <v>310</v>
      </c>
      <c r="G2001" t="s">
        <v>6200</v>
      </c>
      <c r="H2001">
        <v>2</v>
      </c>
      <c r="I2001">
        <v>1</v>
      </c>
      <c r="J2001">
        <v>0</v>
      </c>
      <c r="K2001">
        <v>2</v>
      </c>
      <c r="L2001" t="s">
        <v>355</v>
      </c>
      <c r="M2001">
        <v>0</v>
      </c>
      <c r="N2001" s="16">
        <v>45873</v>
      </c>
      <c r="O2001" s="16">
        <v>45873</v>
      </c>
      <c r="Q2001" t="s">
        <v>337</v>
      </c>
      <c r="R2001" t="s">
        <v>338</v>
      </c>
      <c r="S2001">
        <v>10014600</v>
      </c>
      <c r="T2001" t="s">
        <v>337</v>
      </c>
      <c r="AE2001">
        <v>0</v>
      </c>
      <c r="AG2001">
        <v>0</v>
      </c>
      <c r="AI2001" t="s">
        <v>360</v>
      </c>
      <c r="AM2001">
        <v>0</v>
      </c>
      <c r="AN2001">
        <v>9.5243055555559994E-2</v>
      </c>
      <c r="AO2001">
        <v>0</v>
      </c>
      <c r="AP2001">
        <v>0</v>
      </c>
      <c r="AQ2001">
        <v>1001874718</v>
      </c>
      <c r="AR2001">
        <v>5145874</v>
      </c>
      <c r="AS2001">
        <v>2</v>
      </c>
    </row>
    <row r="2002" spans="1:45" x14ac:dyDescent="0.35">
      <c r="A2002">
        <v>6612780</v>
      </c>
      <c r="B2002">
        <v>0</v>
      </c>
      <c r="C2002">
        <v>10</v>
      </c>
      <c r="D2002" t="s">
        <v>203</v>
      </c>
      <c r="E2002" t="s">
        <v>1324</v>
      </c>
      <c r="F2002" t="s">
        <v>310</v>
      </c>
      <c r="G2002" t="s">
        <v>6234</v>
      </c>
      <c r="H2002">
        <v>5</v>
      </c>
      <c r="I2002">
        <v>1</v>
      </c>
      <c r="J2002">
        <v>0</v>
      </c>
      <c r="K2002">
        <v>5</v>
      </c>
      <c r="L2002" t="s">
        <v>355</v>
      </c>
      <c r="M2002">
        <v>0</v>
      </c>
      <c r="N2002" s="16">
        <v>45873</v>
      </c>
      <c r="O2002" s="16">
        <v>45873</v>
      </c>
      <c r="Q2002" t="s">
        <v>160</v>
      </c>
      <c r="R2002" t="s">
        <v>346</v>
      </c>
      <c r="S2002">
        <v>10014598</v>
      </c>
      <c r="T2002" t="s">
        <v>160</v>
      </c>
      <c r="AE2002">
        <v>0</v>
      </c>
      <c r="AG2002">
        <v>0</v>
      </c>
      <c r="AI2002" t="s">
        <v>360</v>
      </c>
      <c r="AM2002">
        <v>0</v>
      </c>
      <c r="AN2002">
        <v>0.14285879629629999</v>
      </c>
      <c r="AO2002">
        <v>0</v>
      </c>
      <c r="AP2002">
        <v>0</v>
      </c>
      <c r="AQ2002">
        <v>1001874719</v>
      </c>
      <c r="AR2002">
        <v>5145875</v>
      </c>
      <c r="AS2002">
        <v>2</v>
      </c>
    </row>
    <row r="2003" spans="1:45" x14ac:dyDescent="0.35">
      <c r="A2003">
        <v>6612781</v>
      </c>
      <c r="B2003">
        <v>0</v>
      </c>
      <c r="C2003">
        <v>10</v>
      </c>
      <c r="D2003" t="s">
        <v>203</v>
      </c>
      <c r="E2003" t="s">
        <v>1324</v>
      </c>
      <c r="F2003" t="s">
        <v>310</v>
      </c>
      <c r="G2003" t="s">
        <v>6198</v>
      </c>
      <c r="H2003">
        <v>12</v>
      </c>
      <c r="I2003">
        <v>2</v>
      </c>
      <c r="J2003">
        <v>0</v>
      </c>
      <c r="K2003">
        <v>6</v>
      </c>
      <c r="L2003" t="s">
        <v>355</v>
      </c>
      <c r="M2003">
        <v>0</v>
      </c>
      <c r="N2003" s="16">
        <v>45839</v>
      </c>
      <c r="O2003" s="16">
        <v>45839</v>
      </c>
      <c r="Q2003" t="s">
        <v>207</v>
      </c>
      <c r="R2003" t="s">
        <v>385</v>
      </c>
      <c r="S2003">
        <v>10014621</v>
      </c>
      <c r="T2003" t="s">
        <v>207</v>
      </c>
      <c r="AE2003">
        <v>0</v>
      </c>
      <c r="AG2003">
        <v>0</v>
      </c>
      <c r="AI2003" t="s">
        <v>360</v>
      </c>
      <c r="AM2003">
        <v>0</v>
      </c>
      <c r="AN2003">
        <v>9.5243055555559994E-2</v>
      </c>
      <c r="AO2003">
        <v>0</v>
      </c>
      <c r="AP2003">
        <v>0</v>
      </c>
      <c r="AQ2003">
        <v>1001874720</v>
      </c>
      <c r="AR2003">
        <v>5145876</v>
      </c>
      <c r="AS2003">
        <v>2</v>
      </c>
    </row>
    <row r="2004" spans="1:45" x14ac:dyDescent="0.35">
      <c r="A2004">
        <v>6612783</v>
      </c>
      <c r="B2004">
        <v>0</v>
      </c>
      <c r="C2004">
        <v>10</v>
      </c>
      <c r="D2004" t="s">
        <v>203</v>
      </c>
      <c r="E2004" t="s">
        <v>1324</v>
      </c>
      <c r="F2004" t="s">
        <v>310</v>
      </c>
      <c r="G2004" t="s">
        <v>6197</v>
      </c>
      <c r="H2004">
        <v>2</v>
      </c>
      <c r="I2004">
        <v>1</v>
      </c>
      <c r="J2004">
        <v>0</v>
      </c>
      <c r="K2004">
        <v>2</v>
      </c>
      <c r="L2004" t="s">
        <v>355</v>
      </c>
      <c r="M2004">
        <v>0</v>
      </c>
      <c r="N2004" s="16">
        <v>45839</v>
      </c>
      <c r="O2004" s="16">
        <v>45839</v>
      </c>
      <c r="Q2004" t="s">
        <v>294</v>
      </c>
      <c r="R2004" t="s">
        <v>295</v>
      </c>
      <c r="S2004">
        <v>10014618</v>
      </c>
      <c r="T2004" t="s">
        <v>294</v>
      </c>
      <c r="AE2004">
        <v>0</v>
      </c>
      <c r="AG2004">
        <v>0</v>
      </c>
      <c r="AI2004" t="s">
        <v>360</v>
      </c>
      <c r="AM2004">
        <v>0</v>
      </c>
      <c r="AN2004">
        <v>9.5243055555559994E-2</v>
      </c>
      <c r="AO2004">
        <v>0</v>
      </c>
      <c r="AP2004">
        <v>0</v>
      </c>
      <c r="AQ2004">
        <v>1001874721</v>
      </c>
      <c r="AR2004">
        <v>5145877</v>
      </c>
      <c r="AS2004">
        <v>2</v>
      </c>
    </row>
    <row r="2005" spans="1:45" x14ac:dyDescent="0.35">
      <c r="A2005">
        <v>6612784</v>
      </c>
      <c r="B2005">
        <v>0</v>
      </c>
      <c r="C2005">
        <v>10</v>
      </c>
      <c r="D2005" t="s">
        <v>203</v>
      </c>
      <c r="E2005" t="s">
        <v>1324</v>
      </c>
      <c r="F2005" t="s">
        <v>310</v>
      </c>
      <c r="G2005" t="s">
        <v>6196</v>
      </c>
      <c r="H2005">
        <v>16</v>
      </c>
      <c r="I2005">
        <v>2</v>
      </c>
      <c r="J2005">
        <v>0</v>
      </c>
      <c r="K2005">
        <v>8</v>
      </c>
      <c r="L2005" t="s">
        <v>355</v>
      </c>
      <c r="M2005">
        <v>0</v>
      </c>
      <c r="N2005" s="16">
        <v>45873</v>
      </c>
      <c r="O2005" s="16">
        <v>45873</v>
      </c>
      <c r="Q2005" t="s">
        <v>160</v>
      </c>
      <c r="R2005" t="s">
        <v>346</v>
      </c>
      <c r="S2005">
        <v>10014598</v>
      </c>
      <c r="T2005" t="s">
        <v>160</v>
      </c>
      <c r="AE2005">
        <v>0</v>
      </c>
      <c r="AG2005">
        <v>0</v>
      </c>
      <c r="AI2005" t="s">
        <v>360</v>
      </c>
      <c r="AM2005">
        <v>0</v>
      </c>
      <c r="AN2005">
        <v>4.7615740740740001E-2</v>
      </c>
      <c r="AO2005">
        <v>0</v>
      </c>
      <c r="AP2005">
        <v>0</v>
      </c>
      <c r="AQ2005">
        <v>1001874743</v>
      </c>
      <c r="AR2005">
        <v>5145879</v>
      </c>
      <c r="AS2005">
        <v>2</v>
      </c>
    </row>
    <row r="2006" spans="1:45" x14ac:dyDescent="0.35">
      <c r="A2006">
        <v>6612785</v>
      </c>
      <c r="B2006">
        <v>0</v>
      </c>
      <c r="C2006">
        <v>10</v>
      </c>
      <c r="D2006" t="s">
        <v>203</v>
      </c>
      <c r="E2006" t="s">
        <v>1324</v>
      </c>
      <c r="F2006" t="s">
        <v>310</v>
      </c>
      <c r="G2006" t="s">
        <v>6195</v>
      </c>
      <c r="H2006">
        <v>1</v>
      </c>
      <c r="I2006">
        <v>1</v>
      </c>
      <c r="J2006">
        <v>0</v>
      </c>
      <c r="K2006">
        <v>1</v>
      </c>
      <c r="L2006" t="s">
        <v>355</v>
      </c>
      <c r="M2006">
        <v>0</v>
      </c>
      <c r="N2006" s="16">
        <v>45839</v>
      </c>
      <c r="O2006" s="16">
        <v>45839</v>
      </c>
      <c r="Q2006" t="s">
        <v>294</v>
      </c>
      <c r="R2006" t="s">
        <v>295</v>
      </c>
      <c r="S2006">
        <v>10014618</v>
      </c>
      <c r="T2006" t="s">
        <v>294</v>
      </c>
      <c r="AE2006">
        <v>0</v>
      </c>
      <c r="AG2006">
        <v>0</v>
      </c>
      <c r="AI2006" t="s">
        <v>360</v>
      </c>
      <c r="AM2006">
        <v>0</v>
      </c>
      <c r="AN2006">
        <v>9.5243055555559994E-2</v>
      </c>
      <c r="AO2006">
        <v>0</v>
      </c>
      <c r="AP2006">
        <v>0</v>
      </c>
      <c r="AQ2006">
        <v>1001874744</v>
      </c>
      <c r="AR2006">
        <v>5145880</v>
      </c>
      <c r="AS2006">
        <v>2</v>
      </c>
    </row>
    <row r="2007" spans="1:45" x14ac:dyDescent="0.35">
      <c r="A2007">
        <v>6612785</v>
      </c>
      <c r="B2007">
        <v>0</v>
      </c>
      <c r="C2007">
        <v>20</v>
      </c>
      <c r="D2007" t="s">
        <v>361</v>
      </c>
      <c r="E2007" t="s">
        <v>1324</v>
      </c>
      <c r="F2007" t="s">
        <v>310</v>
      </c>
      <c r="G2007" t="s">
        <v>6195</v>
      </c>
      <c r="H2007">
        <v>1</v>
      </c>
      <c r="I2007">
        <v>1</v>
      </c>
      <c r="J2007">
        <v>0</v>
      </c>
      <c r="K2007">
        <v>1</v>
      </c>
      <c r="L2007" t="s">
        <v>355</v>
      </c>
      <c r="M2007">
        <v>0</v>
      </c>
      <c r="N2007" s="16">
        <v>45839</v>
      </c>
      <c r="O2007" s="16">
        <v>45839</v>
      </c>
      <c r="Q2007" t="s">
        <v>294</v>
      </c>
      <c r="R2007" t="s">
        <v>295</v>
      </c>
      <c r="S2007">
        <v>10014618</v>
      </c>
      <c r="T2007" t="s">
        <v>294</v>
      </c>
      <c r="AE2007">
        <v>0</v>
      </c>
      <c r="AG2007">
        <v>0</v>
      </c>
      <c r="AI2007" t="s">
        <v>360</v>
      </c>
      <c r="AM2007">
        <v>0</v>
      </c>
      <c r="AN2007">
        <v>9.5243055555559994E-2</v>
      </c>
      <c r="AO2007">
        <v>0</v>
      </c>
      <c r="AP2007">
        <v>0</v>
      </c>
      <c r="AQ2007">
        <v>1001874745</v>
      </c>
      <c r="AR2007">
        <v>5145881</v>
      </c>
      <c r="AS2007">
        <v>2</v>
      </c>
    </row>
    <row r="2008" spans="1:45" x14ac:dyDescent="0.35">
      <c r="A2008">
        <v>6612786</v>
      </c>
      <c r="B2008">
        <v>0</v>
      </c>
      <c r="C2008">
        <v>10</v>
      </c>
      <c r="D2008" t="s">
        <v>203</v>
      </c>
      <c r="E2008" t="s">
        <v>1324</v>
      </c>
      <c r="F2008" t="s">
        <v>310</v>
      </c>
      <c r="G2008" t="s">
        <v>6194</v>
      </c>
      <c r="H2008">
        <v>1</v>
      </c>
      <c r="I2008">
        <v>1</v>
      </c>
      <c r="J2008">
        <v>0</v>
      </c>
      <c r="K2008">
        <v>1</v>
      </c>
      <c r="L2008" t="s">
        <v>355</v>
      </c>
      <c r="M2008">
        <v>0</v>
      </c>
      <c r="N2008" s="16">
        <v>45839</v>
      </c>
      <c r="O2008" s="16">
        <v>45839</v>
      </c>
      <c r="Q2008" t="s">
        <v>294</v>
      </c>
      <c r="R2008" t="s">
        <v>295</v>
      </c>
      <c r="S2008">
        <v>10014618</v>
      </c>
      <c r="T2008" t="s">
        <v>294</v>
      </c>
      <c r="AE2008">
        <v>0</v>
      </c>
      <c r="AG2008">
        <v>0</v>
      </c>
      <c r="AI2008" t="s">
        <v>360</v>
      </c>
      <c r="AM2008">
        <v>0</v>
      </c>
      <c r="AN2008">
        <v>4.7615740740740001E-2</v>
      </c>
      <c r="AO2008">
        <v>0</v>
      </c>
      <c r="AP2008">
        <v>0</v>
      </c>
      <c r="AQ2008">
        <v>1001874746</v>
      </c>
      <c r="AR2008">
        <v>5145882</v>
      </c>
      <c r="AS2008">
        <v>2</v>
      </c>
    </row>
    <row r="2009" spans="1:45" x14ac:dyDescent="0.35">
      <c r="A2009">
        <v>6612787</v>
      </c>
      <c r="B2009">
        <v>0</v>
      </c>
      <c r="C2009">
        <v>10</v>
      </c>
      <c r="D2009" t="s">
        <v>203</v>
      </c>
      <c r="E2009" t="s">
        <v>1324</v>
      </c>
      <c r="F2009" t="s">
        <v>310</v>
      </c>
      <c r="G2009" t="s">
        <v>6235</v>
      </c>
      <c r="H2009">
        <v>8</v>
      </c>
      <c r="I2009">
        <v>2</v>
      </c>
      <c r="J2009">
        <v>0</v>
      </c>
      <c r="K2009">
        <v>4</v>
      </c>
      <c r="L2009" t="s">
        <v>355</v>
      </c>
      <c r="M2009">
        <v>0</v>
      </c>
      <c r="N2009" s="16">
        <v>45839</v>
      </c>
      <c r="O2009" s="16">
        <v>45839</v>
      </c>
      <c r="Q2009" t="s">
        <v>294</v>
      </c>
      <c r="R2009" t="s">
        <v>295</v>
      </c>
      <c r="S2009">
        <v>10014618</v>
      </c>
      <c r="T2009" t="s">
        <v>294</v>
      </c>
      <c r="AE2009">
        <v>0</v>
      </c>
      <c r="AG2009">
        <v>0</v>
      </c>
      <c r="AI2009" t="s">
        <v>360</v>
      </c>
      <c r="AM2009">
        <v>0</v>
      </c>
      <c r="AN2009">
        <v>0.14285879629629999</v>
      </c>
      <c r="AO2009">
        <v>0</v>
      </c>
      <c r="AP2009">
        <v>0</v>
      </c>
      <c r="AQ2009">
        <v>1001874747</v>
      </c>
      <c r="AR2009">
        <v>5145883</v>
      </c>
      <c r="AS2009">
        <v>2</v>
      </c>
    </row>
    <row r="2010" spans="1:45" x14ac:dyDescent="0.35">
      <c r="A2010">
        <v>6612788</v>
      </c>
      <c r="B2010">
        <v>0</v>
      </c>
      <c r="C2010">
        <v>10</v>
      </c>
      <c r="D2010" t="s">
        <v>203</v>
      </c>
      <c r="E2010" t="s">
        <v>1324</v>
      </c>
      <c r="F2010" t="s">
        <v>310</v>
      </c>
      <c r="G2010" t="s">
        <v>6192</v>
      </c>
      <c r="H2010">
        <v>0.5</v>
      </c>
      <c r="I2010">
        <v>1</v>
      </c>
      <c r="J2010">
        <v>0</v>
      </c>
      <c r="K2010">
        <v>0.5</v>
      </c>
      <c r="L2010" t="s">
        <v>355</v>
      </c>
      <c r="M2010">
        <v>0</v>
      </c>
      <c r="N2010" s="16">
        <v>45839</v>
      </c>
      <c r="O2010" s="16">
        <v>45839</v>
      </c>
      <c r="Q2010" t="s">
        <v>207</v>
      </c>
      <c r="R2010" t="s">
        <v>385</v>
      </c>
      <c r="S2010">
        <v>10014621</v>
      </c>
      <c r="T2010" t="s">
        <v>207</v>
      </c>
      <c r="AE2010">
        <v>0</v>
      </c>
      <c r="AG2010">
        <v>0</v>
      </c>
      <c r="AI2010" t="s">
        <v>360</v>
      </c>
      <c r="AM2010">
        <v>0</v>
      </c>
      <c r="AN2010">
        <v>9.5243055555559994E-2</v>
      </c>
      <c r="AO2010">
        <v>0</v>
      </c>
      <c r="AP2010">
        <v>0</v>
      </c>
      <c r="AQ2010">
        <v>1001874748</v>
      </c>
      <c r="AR2010">
        <v>5145884</v>
      </c>
      <c r="AS2010">
        <v>2</v>
      </c>
    </row>
    <row r="2011" spans="1:45" x14ac:dyDescent="0.35">
      <c r="A2011">
        <v>6612789</v>
      </c>
      <c r="B2011">
        <v>0</v>
      </c>
      <c r="C2011">
        <v>10</v>
      </c>
      <c r="D2011" t="s">
        <v>203</v>
      </c>
      <c r="E2011" t="s">
        <v>1324</v>
      </c>
      <c r="F2011" t="s">
        <v>310</v>
      </c>
      <c r="G2011" t="s">
        <v>6236</v>
      </c>
      <c r="H2011">
        <v>4</v>
      </c>
      <c r="I2011">
        <v>1</v>
      </c>
      <c r="J2011">
        <v>0</v>
      </c>
      <c r="K2011">
        <v>4</v>
      </c>
      <c r="L2011" t="s">
        <v>355</v>
      </c>
      <c r="M2011">
        <v>0</v>
      </c>
      <c r="N2011" s="16">
        <v>45839</v>
      </c>
      <c r="O2011" s="16">
        <v>45839</v>
      </c>
      <c r="Q2011" t="s">
        <v>207</v>
      </c>
      <c r="R2011" t="s">
        <v>385</v>
      </c>
      <c r="S2011">
        <v>10014621</v>
      </c>
      <c r="T2011" t="s">
        <v>207</v>
      </c>
      <c r="AE2011">
        <v>0</v>
      </c>
      <c r="AG2011">
        <v>0</v>
      </c>
      <c r="AI2011" t="s">
        <v>360</v>
      </c>
      <c r="AM2011">
        <v>0</v>
      </c>
      <c r="AN2011">
        <v>0</v>
      </c>
      <c r="AO2011">
        <v>0</v>
      </c>
      <c r="AP2011">
        <v>0</v>
      </c>
      <c r="AQ2011">
        <v>1001874749</v>
      </c>
      <c r="AR2011">
        <v>5145885</v>
      </c>
      <c r="AS2011">
        <v>2</v>
      </c>
    </row>
    <row r="2012" spans="1:45" x14ac:dyDescent="0.35">
      <c r="A2012">
        <v>6612790</v>
      </c>
      <c r="B2012">
        <v>0</v>
      </c>
      <c r="C2012">
        <v>10</v>
      </c>
      <c r="D2012" t="s">
        <v>203</v>
      </c>
      <c r="E2012" t="s">
        <v>1324</v>
      </c>
      <c r="F2012" t="s">
        <v>310</v>
      </c>
      <c r="G2012" t="s">
        <v>6190</v>
      </c>
      <c r="H2012">
        <v>1</v>
      </c>
      <c r="I2012">
        <v>1</v>
      </c>
      <c r="J2012">
        <v>0</v>
      </c>
      <c r="K2012">
        <v>1</v>
      </c>
      <c r="L2012" t="s">
        <v>355</v>
      </c>
      <c r="M2012">
        <v>0</v>
      </c>
      <c r="N2012" s="16">
        <v>45859</v>
      </c>
      <c r="O2012" s="16">
        <v>45859</v>
      </c>
      <c r="Q2012" t="s">
        <v>128</v>
      </c>
      <c r="R2012" t="s">
        <v>390</v>
      </c>
      <c r="S2012">
        <v>10014594</v>
      </c>
      <c r="T2012" t="s">
        <v>128</v>
      </c>
      <c r="AE2012">
        <v>0</v>
      </c>
      <c r="AG2012">
        <v>0</v>
      </c>
      <c r="AI2012" t="s">
        <v>360</v>
      </c>
      <c r="AM2012">
        <v>0</v>
      </c>
      <c r="AN2012">
        <v>0</v>
      </c>
      <c r="AO2012">
        <v>0</v>
      </c>
      <c r="AP2012">
        <v>0</v>
      </c>
      <c r="AQ2012">
        <v>1001875209</v>
      </c>
      <c r="AR2012">
        <v>5146321</v>
      </c>
      <c r="AS2012">
        <v>2</v>
      </c>
    </row>
    <row r="2013" spans="1:45" x14ac:dyDescent="0.35">
      <c r="A2013">
        <v>6613297</v>
      </c>
      <c r="B2013">
        <v>0</v>
      </c>
      <c r="C2013">
        <v>10</v>
      </c>
      <c r="D2013" t="s">
        <v>369</v>
      </c>
      <c r="E2013" t="s">
        <v>359</v>
      </c>
      <c r="F2013" t="s">
        <v>310</v>
      </c>
      <c r="G2013" t="s">
        <v>6368</v>
      </c>
      <c r="H2013">
        <v>2</v>
      </c>
      <c r="I2013">
        <v>2</v>
      </c>
      <c r="J2013">
        <v>0</v>
      </c>
      <c r="K2013">
        <v>1</v>
      </c>
      <c r="L2013" t="s">
        <v>355</v>
      </c>
      <c r="M2013">
        <v>0</v>
      </c>
      <c r="N2013" s="16">
        <v>45850</v>
      </c>
      <c r="O2013" s="16">
        <v>45850</v>
      </c>
      <c r="Q2013" t="s">
        <v>227</v>
      </c>
      <c r="R2013" t="s">
        <v>305</v>
      </c>
      <c r="S2013">
        <v>10014606</v>
      </c>
      <c r="T2013" t="s">
        <v>227</v>
      </c>
      <c r="AE2013">
        <v>0</v>
      </c>
      <c r="AF2013" s="16"/>
      <c r="AG2013">
        <v>0</v>
      </c>
      <c r="AI2013" t="s">
        <v>360</v>
      </c>
      <c r="AM2013">
        <v>0</v>
      </c>
      <c r="AN2013">
        <v>9.5243055555559994E-2</v>
      </c>
      <c r="AO2013">
        <v>0</v>
      </c>
      <c r="AP2013">
        <v>0</v>
      </c>
      <c r="AQ2013">
        <v>1001875269</v>
      </c>
      <c r="AR2013">
        <v>5146554</v>
      </c>
      <c r="AS2013">
        <v>2</v>
      </c>
    </row>
    <row r="2014" spans="1:45" x14ac:dyDescent="0.35">
      <c r="A2014">
        <v>6613473</v>
      </c>
      <c r="B2014">
        <v>0</v>
      </c>
      <c r="C2014">
        <v>10</v>
      </c>
      <c r="D2014" t="s">
        <v>374</v>
      </c>
      <c r="E2014" t="s">
        <v>359</v>
      </c>
      <c r="F2014" t="s">
        <v>310</v>
      </c>
      <c r="G2014" t="s">
        <v>6189</v>
      </c>
      <c r="H2014">
        <v>4</v>
      </c>
      <c r="I2014">
        <v>2</v>
      </c>
      <c r="J2014">
        <v>0</v>
      </c>
      <c r="K2014">
        <v>2</v>
      </c>
      <c r="L2014" t="s">
        <v>355</v>
      </c>
      <c r="M2014">
        <v>0</v>
      </c>
      <c r="N2014" s="16">
        <v>45849</v>
      </c>
      <c r="O2014" s="16">
        <v>45849</v>
      </c>
      <c r="Q2014" t="s">
        <v>899</v>
      </c>
      <c r="R2014" t="s">
        <v>902</v>
      </c>
      <c r="S2014">
        <v>10018449</v>
      </c>
      <c r="T2014" t="s">
        <v>901</v>
      </c>
      <c r="AE2014">
        <v>0</v>
      </c>
      <c r="AF2014" s="16"/>
      <c r="AG2014">
        <v>0</v>
      </c>
      <c r="AI2014" t="s">
        <v>360</v>
      </c>
      <c r="AM2014">
        <v>0</v>
      </c>
      <c r="AN2014">
        <v>0.23809027777778</v>
      </c>
      <c r="AO2014">
        <v>0</v>
      </c>
      <c r="AP2014">
        <v>0</v>
      </c>
      <c r="AQ2014">
        <v>1001875270</v>
      </c>
      <c r="AR2014">
        <v>5146555</v>
      </c>
      <c r="AS2014">
        <v>2</v>
      </c>
    </row>
    <row r="2015" spans="1:45" x14ac:dyDescent="0.35">
      <c r="A2015">
        <v>6613734</v>
      </c>
      <c r="B2015">
        <v>0</v>
      </c>
      <c r="C2015">
        <v>10</v>
      </c>
      <c r="D2015" t="s">
        <v>203</v>
      </c>
      <c r="E2015" t="s">
        <v>1324</v>
      </c>
      <c r="F2015" t="s">
        <v>310</v>
      </c>
      <c r="G2015" t="s">
        <v>1354</v>
      </c>
      <c r="H2015">
        <v>2</v>
      </c>
      <c r="I2015">
        <v>1</v>
      </c>
      <c r="J2015">
        <v>0</v>
      </c>
      <c r="K2015">
        <v>2</v>
      </c>
      <c r="L2015" t="s">
        <v>355</v>
      </c>
      <c r="M2015">
        <v>0</v>
      </c>
      <c r="N2015" s="16">
        <v>45899</v>
      </c>
      <c r="O2015" s="16">
        <v>45899</v>
      </c>
      <c r="Q2015" t="s">
        <v>201</v>
      </c>
      <c r="R2015" t="s">
        <v>334</v>
      </c>
      <c r="S2015">
        <v>10014602</v>
      </c>
      <c r="T2015" t="s">
        <v>201</v>
      </c>
      <c r="AE2015">
        <v>0</v>
      </c>
      <c r="AG2015">
        <v>0</v>
      </c>
      <c r="AI2015" t="s">
        <v>360</v>
      </c>
      <c r="AM2015">
        <v>0</v>
      </c>
      <c r="AN2015">
        <v>0.47619212962962998</v>
      </c>
      <c r="AO2015">
        <v>0</v>
      </c>
      <c r="AP2015">
        <v>0</v>
      </c>
      <c r="AQ2015">
        <v>1001875271</v>
      </c>
      <c r="AR2015">
        <v>5146556</v>
      </c>
      <c r="AS2015">
        <v>2</v>
      </c>
    </row>
    <row r="2016" spans="1:45" x14ac:dyDescent="0.35">
      <c r="A2016">
        <v>6613735</v>
      </c>
      <c r="B2016">
        <v>0</v>
      </c>
      <c r="C2016">
        <v>10</v>
      </c>
      <c r="D2016" t="s">
        <v>203</v>
      </c>
      <c r="E2016" t="s">
        <v>1324</v>
      </c>
      <c r="F2016" t="s">
        <v>310</v>
      </c>
      <c r="G2016" t="s">
        <v>6188</v>
      </c>
      <c r="H2016">
        <v>8</v>
      </c>
      <c r="I2016">
        <v>2</v>
      </c>
      <c r="J2016">
        <v>0</v>
      </c>
      <c r="K2016">
        <v>4</v>
      </c>
      <c r="L2016" t="s">
        <v>355</v>
      </c>
      <c r="M2016">
        <v>0</v>
      </c>
      <c r="N2016" s="16">
        <v>45899</v>
      </c>
      <c r="O2016" s="16">
        <v>45899</v>
      </c>
      <c r="Q2016" t="s">
        <v>201</v>
      </c>
      <c r="R2016" t="s">
        <v>334</v>
      </c>
      <c r="S2016">
        <v>10014602</v>
      </c>
      <c r="T2016" t="s">
        <v>201</v>
      </c>
      <c r="AE2016">
        <v>0</v>
      </c>
      <c r="AG2016">
        <v>0</v>
      </c>
      <c r="AI2016" t="s">
        <v>360</v>
      </c>
      <c r="AM2016">
        <v>0</v>
      </c>
      <c r="AN2016">
        <v>0.57143518518518999</v>
      </c>
      <c r="AO2016">
        <v>0</v>
      </c>
      <c r="AP2016">
        <v>0</v>
      </c>
      <c r="AQ2016">
        <v>1001875272</v>
      </c>
      <c r="AR2016">
        <v>5146557</v>
      </c>
      <c r="AS2016">
        <v>2</v>
      </c>
    </row>
    <row r="2017" spans="1:45" x14ac:dyDescent="0.35">
      <c r="A2017">
        <v>6613736</v>
      </c>
      <c r="B2017">
        <v>0</v>
      </c>
      <c r="C2017">
        <v>10</v>
      </c>
      <c r="D2017" t="s">
        <v>203</v>
      </c>
      <c r="E2017" t="s">
        <v>1324</v>
      </c>
      <c r="F2017" t="s">
        <v>310</v>
      </c>
      <c r="G2017" t="s">
        <v>6187</v>
      </c>
      <c r="H2017">
        <v>10</v>
      </c>
      <c r="I2017">
        <v>2</v>
      </c>
      <c r="J2017">
        <v>0</v>
      </c>
      <c r="K2017">
        <v>5</v>
      </c>
      <c r="L2017" t="s">
        <v>355</v>
      </c>
      <c r="M2017">
        <v>0</v>
      </c>
      <c r="N2017" s="16">
        <v>45899</v>
      </c>
      <c r="O2017" s="16">
        <v>45899</v>
      </c>
      <c r="Q2017" t="s">
        <v>158</v>
      </c>
      <c r="R2017" t="s">
        <v>397</v>
      </c>
      <c r="S2017">
        <v>10014604</v>
      </c>
      <c r="T2017" t="s">
        <v>158</v>
      </c>
      <c r="AE2017">
        <v>0</v>
      </c>
      <c r="AG2017">
        <v>0</v>
      </c>
      <c r="AI2017" t="s">
        <v>360</v>
      </c>
      <c r="AM2017">
        <v>0</v>
      </c>
      <c r="AN2017">
        <v>0</v>
      </c>
      <c r="AO2017">
        <v>0</v>
      </c>
      <c r="AP2017">
        <v>0</v>
      </c>
      <c r="AQ2017">
        <v>1001875354</v>
      </c>
      <c r="AR2017">
        <v>5146641</v>
      </c>
      <c r="AS2017">
        <v>2</v>
      </c>
    </row>
    <row r="2018" spans="1:45" x14ac:dyDescent="0.35">
      <c r="A2018">
        <v>6613737</v>
      </c>
      <c r="B2018">
        <v>0</v>
      </c>
      <c r="C2018">
        <v>10</v>
      </c>
      <c r="D2018" t="s">
        <v>203</v>
      </c>
      <c r="E2018" t="s">
        <v>1324</v>
      </c>
      <c r="F2018" t="s">
        <v>310</v>
      </c>
      <c r="G2018" t="s">
        <v>3462</v>
      </c>
      <c r="H2018">
        <v>1</v>
      </c>
      <c r="I2018">
        <v>1</v>
      </c>
      <c r="J2018">
        <v>0</v>
      </c>
      <c r="K2018">
        <v>1</v>
      </c>
      <c r="L2018" t="s">
        <v>355</v>
      </c>
      <c r="M2018">
        <v>0</v>
      </c>
      <c r="N2018" s="16">
        <v>45868</v>
      </c>
      <c r="O2018" s="16">
        <v>45868</v>
      </c>
      <c r="Q2018" t="s">
        <v>158</v>
      </c>
      <c r="R2018" t="s">
        <v>397</v>
      </c>
      <c r="S2018">
        <v>10014604</v>
      </c>
      <c r="T2018" t="s">
        <v>158</v>
      </c>
      <c r="AE2018">
        <v>0</v>
      </c>
      <c r="AG2018">
        <v>0</v>
      </c>
      <c r="AI2018" t="s">
        <v>363</v>
      </c>
      <c r="AM2018">
        <v>0</v>
      </c>
      <c r="AN2018">
        <v>0</v>
      </c>
      <c r="AO2018">
        <v>0</v>
      </c>
      <c r="AP2018">
        <v>0</v>
      </c>
      <c r="AQ2018">
        <v>1001875372</v>
      </c>
      <c r="AR2018">
        <v>5146737</v>
      </c>
      <c r="AS2018">
        <v>3</v>
      </c>
    </row>
    <row r="2019" spans="1:45" x14ac:dyDescent="0.35">
      <c r="A2019">
        <v>6613761</v>
      </c>
      <c r="B2019">
        <v>0</v>
      </c>
      <c r="C2019">
        <v>10</v>
      </c>
      <c r="D2019" t="s">
        <v>203</v>
      </c>
      <c r="E2019" t="s">
        <v>1324</v>
      </c>
      <c r="F2019" t="s">
        <v>310</v>
      </c>
      <c r="G2019" t="s">
        <v>5560</v>
      </c>
      <c r="H2019">
        <v>2</v>
      </c>
      <c r="I2019">
        <v>1</v>
      </c>
      <c r="J2019">
        <v>0</v>
      </c>
      <c r="K2019">
        <v>2</v>
      </c>
      <c r="L2019" t="s">
        <v>355</v>
      </c>
      <c r="M2019">
        <v>0</v>
      </c>
      <c r="N2019" s="16">
        <v>45868</v>
      </c>
      <c r="O2019" s="16">
        <v>45868</v>
      </c>
      <c r="Q2019" t="s">
        <v>158</v>
      </c>
      <c r="R2019" t="s">
        <v>397</v>
      </c>
      <c r="S2019">
        <v>10014604</v>
      </c>
      <c r="T2019" t="s">
        <v>158</v>
      </c>
      <c r="AE2019">
        <v>0</v>
      </c>
      <c r="AG2019">
        <v>0</v>
      </c>
      <c r="AI2019" t="s">
        <v>363</v>
      </c>
      <c r="AM2019">
        <v>0.29166666666667002</v>
      </c>
      <c r="AN2019">
        <v>0.29166666666667002</v>
      </c>
      <c r="AO2019">
        <v>0</v>
      </c>
      <c r="AP2019">
        <v>0</v>
      </c>
      <c r="AQ2019">
        <v>1001875404</v>
      </c>
      <c r="AR2019">
        <v>5146849</v>
      </c>
      <c r="AS2019">
        <v>3</v>
      </c>
    </row>
    <row r="2020" spans="1:45" x14ac:dyDescent="0.35">
      <c r="A2020">
        <v>6613763</v>
      </c>
      <c r="B2020">
        <v>0</v>
      </c>
      <c r="C2020">
        <v>10</v>
      </c>
      <c r="D2020" t="s">
        <v>129</v>
      </c>
      <c r="E2020" t="s">
        <v>1324</v>
      </c>
      <c r="F2020" t="s">
        <v>310</v>
      </c>
      <c r="G2020" t="s">
        <v>6186</v>
      </c>
      <c r="H2020">
        <v>0</v>
      </c>
      <c r="I2020">
        <v>0</v>
      </c>
      <c r="J2020">
        <v>0</v>
      </c>
      <c r="K2020">
        <v>0</v>
      </c>
      <c r="L2020" t="s">
        <v>355</v>
      </c>
      <c r="M2020">
        <v>0</v>
      </c>
      <c r="N2020" s="16">
        <v>45822</v>
      </c>
      <c r="O2020" s="16">
        <v>45822</v>
      </c>
      <c r="Q2020" t="s">
        <v>400</v>
      </c>
      <c r="R2020" t="s">
        <v>401</v>
      </c>
      <c r="S2020">
        <v>10014646</v>
      </c>
      <c r="T2020" t="s">
        <v>400</v>
      </c>
      <c r="AE2020">
        <v>0</v>
      </c>
      <c r="AG2020">
        <v>0</v>
      </c>
      <c r="AI2020" t="s">
        <v>363</v>
      </c>
      <c r="AM2020">
        <v>0.29166666666667002</v>
      </c>
      <c r="AN2020">
        <v>0.39583333333332998</v>
      </c>
      <c r="AO2020">
        <v>0</v>
      </c>
      <c r="AP2020">
        <v>0</v>
      </c>
      <c r="AQ2020">
        <v>1001875840</v>
      </c>
      <c r="AR2020">
        <v>5147557</v>
      </c>
      <c r="AS2020">
        <v>3</v>
      </c>
    </row>
    <row r="2021" spans="1:45" x14ac:dyDescent="0.35">
      <c r="A2021">
        <v>6613764</v>
      </c>
      <c r="B2021">
        <v>0</v>
      </c>
      <c r="C2021">
        <v>10</v>
      </c>
      <c r="D2021" t="s">
        <v>203</v>
      </c>
      <c r="E2021" t="s">
        <v>1324</v>
      </c>
      <c r="F2021" t="s">
        <v>310</v>
      </c>
      <c r="G2021" t="s">
        <v>6185</v>
      </c>
      <c r="H2021">
        <v>6</v>
      </c>
      <c r="I2021">
        <v>2</v>
      </c>
      <c r="J2021">
        <v>0</v>
      </c>
      <c r="K2021">
        <v>3</v>
      </c>
      <c r="L2021" t="s">
        <v>355</v>
      </c>
      <c r="M2021">
        <v>0</v>
      </c>
      <c r="N2021" s="16">
        <v>45899</v>
      </c>
      <c r="O2021" s="16">
        <v>45899</v>
      </c>
      <c r="Q2021" t="s">
        <v>158</v>
      </c>
      <c r="R2021" t="s">
        <v>397</v>
      </c>
      <c r="S2021">
        <v>10014604</v>
      </c>
      <c r="T2021" t="s">
        <v>158</v>
      </c>
      <c r="AE2021">
        <v>0</v>
      </c>
      <c r="AG2021">
        <v>0</v>
      </c>
      <c r="AI2021" t="s">
        <v>360</v>
      </c>
      <c r="AM2021">
        <v>0</v>
      </c>
      <c r="AN2021">
        <v>0</v>
      </c>
      <c r="AO2021">
        <v>0</v>
      </c>
      <c r="AP2021">
        <v>0</v>
      </c>
      <c r="AQ2021">
        <v>1001875886</v>
      </c>
      <c r="AR2021">
        <v>5147568</v>
      </c>
      <c r="AS2021">
        <v>2</v>
      </c>
    </row>
    <row r="2022" spans="1:45" x14ac:dyDescent="0.35">
      <c r="A2022">
        <v>6613767</v>
      </c>
      <c r="B2022">
        <v>0</v>
      </c>
      <c r="C2022">
        <v>10</v>
      </c>
      <c r="D2022" t="s">
        <v>203</v>
      </c>
      <c r="E2022" t="s">
        <v>1324</v>
      </c>
      <c r="F2022" t="s">
        <v>310</v>
      </c>
      <c r="G2022" t="s">
        <v>6184</v>
      </c>
      <c r="H2022">
        <v>2</v>
      </c>
      <c r="I2022">
        <v>1</v>
      </c>
      <c r="J2022">
        <v>0</v>
      </c>
      <c r="K2022">
        <v>2</v>
      </c>
      <c r="L2022" t="s">
        <v>355</v>
      </c>
      <c r="M2022">
        <v>0</v>
      </c>
      <c r="N2022" s="16">
        <v>45868</v>
      </c>
      <c r="O2022" s="16">
        <v>45868</v>
      </c>
      <c r="Q2022" t="s">
        <v>419</v>
      </c>
      <c r="R2022" t="s">
        <v>420</v>
      </c>
      <c r="S2022">
        <v>10014605</v>
      </c>
      <c r="T2022" t="s">
        <v>419</v>
      </c>
      <c r="AE2022">
        <v>0</v>
      </c>
      <c r="AG2022">
        <v>0</v>
      </c>
      <c r="AI2022" t="s">
        <v>360</v>
      </c>
      <c r="AM2022">
        <v>0</v>
      </c>
      <c r="AN2022">
        <v>7.1423611111109994E-2</v>
      </c>
      <c r="AO2022">
        <v>0</v>
      </c>
      <c r="AP2022">
        <v>0</v>
      </c>
      <c r="AQ2022">
        <v>1001875967</v>
      </c>
      <c r="AR2022">
        <v>5147757</v>
      </c>
      <c r="AS2022">
        <v>2</v>
      </c>
    </row>
    <row r="2023" spans="1:45" x14ac:dyDescent="0.35">
      <c r="A2023">
        <v>6613768</v>
      </c>
      <c r="B2023">
        <v>0</v>
      </c>
      <c r="C2023">
        <v>10</v>
      </c>
      <c r="D2023" t="s">
        <v>203</v>
      </c>
      <c r="E2023" t="s">
        <v>1324</v>
      </c>
      <c r="F2023" t="s">
        <v>310</v>
      </c>
      <c r="G2023" t="s">
        <v>5560</v>
      </c>
      <c r="H2023">
        <v>2</v>
      </c>
      <c r="I2023">
        <v>1</v>
      </c>
      <c r="J2023">
        <v>0</v>
      </c>
      <c r="K2023">
        <v>2</v>
      </c>
      <c r="L2023" t="s">
        <v>355</v>
      </c>
      <c r="M2023">
        <v>0</v>
      </c>
      <c r="N2023" s="16">
        <v>45884</v>
      </c>
      <c r="O2023" s="16">
        <v>45884</v>
      </c>
      <c r="Q2023" t="s">
        <v>419</v>
      </c>
      <c r="R2023" t="s">
        <v>420</v>
      </c>
      <c r="S2023">
        <v>10014605</v>
      </c>
      <c r="T2023" t="s">
        <v>419</v>
      </c>
      <c r="AE2023">
        <v>0</v>
      </c>
      <c r="AG2023">
        <v>0</v>
      </c>
      <c r="AI2023" t="s">
        <v>360</v>
      </c>
      <c r="AM2023">
        <v>0</v>
      </c>
      <c r="AN2023">
        <v>9.5243055555559994E-2</v>
      </c>
      <c r="AO2023">
        <v>0</v>
      </c>
      <c r="AP2023">
        <v>0</v>
      </c>
      <c r="AQ2023">
        <v>1001876136</v>
      </c>
      <c r="AR2023">
        <v>5147856</v>
      </c>
      <c r="AS2023">
        <v>2</v>
      </c>
    </row>
    <row r="2024" spans="1:45" x14ac:dyDescent="0.35">
      <c r="A2024">
        <v>6613770</v>
      </c>
      <c r="B2024">
        <v>0</v>
      </c>
      <c r="C2024">
        <v>10</v>
      </c>
      <c r="D2024" t="s">
        <v>203</v>
      </c>
      <c r="E2024" t="s">
        <v>1324</v>
      </c>
      <c r="F2024" t="s">
        <v>310</v>
      </c>
      <c r="G2024" t="s">
        <v>6183</v>
      </c>
      <c r="H2024">
        <v>6</v>
      </c>
      <c r="I2024">
        <v>2</v>
      </c>
      <c r="J2024">
        <v>0</v>
      </c>
      <c r="K2024">
        <v>3</v>
      </c>
      <c r="L2024" t="s">
        <v>355</v>
      </c>
      <c r="M2024">
        <v>0</v>
      </c>
      <c r="N2024" s="16">
        <v>45868</v>
      </c>
      <c r="O2024" s="16">
        <v>45868</v>
      </c>
      <c r="Q2024" t="s">
        <v>227</v>
      </c>
      <c r="R2024" t="s">
        <v>305</v>
      </c>
      <c r="S2024">
        <v>10014606</v>
      </c>
      <c r="T2024" t="s">
        <v>227</v>
      </c>
      <c r="AE2024">
        <v>0</v>
      </c>
      <c r="AG2024">
        <v>0</v>
      </c>
      <c r="AI2024" t="s">
        <v>360</v>
      </c>
      <c r="AM2024">
        <v>0</v>
      </c>
      <c r="AN2024">
        <v>9.5243055555559994E-2</v>
      </c>
      <c r="AO2024">
        <v>0</v>
      </c>
      <c r="AP2024">
        <v>0</v>
      </c>
      <c r="AQ2024">
        <v>1001876167</v>
      </c>
      <c r="AR2024">
        <v>5148005</v>
      </c>
      <c r="AS2024">
        <v>2</v>
      </c>
    </row>
    <row r="2025" spans="1:45" x14ac:dyDescent="0.35">
      <c r="A2025">
        <v>6613771</v>
      </c>
      <c r="B2025">
        <v>0</v>
      </c>
      <c r="C2025">
        <v>10</v>
      </c>
      <c r="D2025" t="s">
        <v>203</v>
      </c>
      <c r="E2025" t="s">
        <v>1324</v>
      </c>
      <c r="F2025" t="s">
        <v>310</v>
      </c>
      <c r="G2025" t="s">
        <v>6182</v>
      </c>
      <c r="H2025">
        <v>4</v>
      </c>
      <c r="I2025">
        <v>2</v>
      </c>
      <c r="J2025">
        <v>0</v>
      </c>
      <c r="K2025">
        <v>2</v>
      </c>
      <c r="L2025" t="s">
        <v>355</v>
      </c>
      <c r="M2025">
        <v>0</v>
      </c>
      <c r="N2025" s="16">
        <v>45868</v>
      </c>
      <c r="O2025" s="16">
        <v>45868</v>
      </c>
      <c r="Q2025" t="s">
        <v>227</v>
      </c>
      <c r="R2025" t="s">
        <v>305</v>
      </c>
      <c r="S2025">
        <v>10014606</v>
      </c>
      <c r="T2025" t="s">
        <v>227</v>
      </c>
      <c r="AE2025">
        <v>0</v>
      </c>
      <c r="AG2025">
        <v>0</v>
      </c>
      <c r="AI2025" t="s">
        <v>356</v>
      </c>
      <c r="AM2025">
        <v>0.29166666666667002</v>
      </c>
      <c r="AN2025">
        <v>0.70833333333333004</v>
      </c>
      <c r="AO2025">
        <v>0</v>
      </c>
      <c r="AP2025">
        <v>0</v>
      </c>
      <c r="AQ2025">
        <v>1001876388</v>
      </c>
      <c r="AR2025">
        <v>5148288</v>
      </c>
      <c r="AS2025">
        <v>1</v>
      </c>
    </row>
    <row r="2026" spans="1:45" x14ac:dyDescent="0.35">
      <c r="A2026">
        <v>6613772</v>
      </c>
      <c r="B2026">
        <v>0</v>
      </c>
      <c r="C2026">
        <v>10</v>
      </c>
      <c r="D2026" t="s">
        <v>203</v>
      </c>
      <c r="E2026" t="s">
        <v>1324</v>
      </c>
      <c r="F2026" t="s">
        <v>310</v>
      </c>
      <c r="G2026" t="s">
        <v>6181</v>
      </c>
      <c r="H2026">
        <v>8</v>
      </c>
      <c r="I2026">
        <v>2</v>
      </c>
      <c r="J2026">
        <v>0</v>
      </c>
      <c r="K2026">
        <v>4</v>
      </c>
      <c r="L2026" t="s">
        <v>355</v>
      </c>
      <c r="M2026">
        <v>0</v>
      </c>
      <c r="N2026" s="16">
        <v>45899</v>
      </c>
      <c r="O2026" s="16">
        <v>45899</v>
      </c>
      <c r="Q2026" t="s">
        <v>227</v>
      </c>
      <c r="R2026" t="s">
        <v>305</v>
      </c>
      <c r="S2026">
        <v>10014606</v>
      </c>
      <c r="T2026" t="s">
        <v>227</v>
      </c>
      <c r="AE2026">
        <v>0</v>
      </c>
      <c r="AG2026">
        <v>0</v>
      </c>
      <c r="AI2026" t="s">
        <v>363</v>
      </c>
      <c r="AM2026">
        <v>0</v>
      </c>
      <c r="AN2026">
        <v>8.3333333333329998E-2</v>
      </c>
      <c r="AO2026">
        <v>0</v>
      </c>
      <c r="AP2026">
        <v>0</v>
      </c>
      <c r="AQ2026">
        <v>1001877363</v>
      </c>
      <c r="AR2026">
        <v>5148223</v>
      </c>
      <c r="AS2026">
        <v>3</v>
      </c>
    </row>
    <row r="2027" spans="1:45" x14ac:dyDescent="0.35">
      <c r="A2027">
        <v>6613774</v>
      </c>
      <c r="B2027">
        <v>0</v>
      </c>
      <c r="C2027">
        <v>10</v>
      </c>
      <c r="D2027" t="s">
        <v>129</v>
      </c>
      <c r="E2027" t="s">
        <v>1324</v>
      </c>
      <c r="F2027" t="s">
        <v>310</v>
      </c>
      <c r="G2027" t="s">
        <v>6180</v>
      </c>
      <c r="H2027">
        <v>0</v>
      </c>
      <c r="I2027">
        <v>0</v>
      </c>
      <c r="J2027">
        <v>0</v>
      </c>
      <c r="K2027">
        <v>0</v>
      </c>
      <c r="L2027" t="s">
        <v>355</v>
      </c>
      <c r="M2027">
        <v>0</v>
      </c>
      <c r="N2027" s="16">
        <v>45899</v>
      </c>
      <c r="O2027" s="16">
        <v>45899</v>
      </c>
      <c r="Q2027" t="s">
        <v>227</v>
      </c>
      <c r="R2027" t="s">
        <v>305</v>
      </c>
      <c r="S2027">
        <v>10014606</v>
      </c>
      <c r="T2027" t="s">
        <v>227</v>
      </c>
      <c r="AE2027">
        <v>0</v>
      </c>
      <c r="AG2027">
        <v>0</v>
      </c>
      <c r="AI2027" t="s">
        <v>363</v>
      </c>
      <c r="AM2027">
        <v>0</v>
      </c>
      <c r="AN2027">
        <v>8.3333333333329998E-2</v>
      </c>
      <c r="AO2027">
        <v>0</v>
      </c>
      <c r="AP2027">
        <v>0</v>
      </c>
      <c r="AQ2027">
        <v>1001877356</v>
      </c>
      <c r="AR2027">
        <v>5151402</v>
      </c>
      <c r="AS2027">
        <v>3</v>
      </c>
    </row>
    <row r="2028" spans="1:45" x14ac:dyDescent="0.35">
      <c r="A2028">
        <v>6613775</v>
      </c>
      <c r="B2028">
        <v>0</v>
      </c>
      <c r="C2028">
        <v>10</v>
      </c>
      <c r="D2028" t="s">
        <v>203</v>
      </c>
      <c r="E2028" t="s">
        <v>1324</v>
      </c>
      <c r="F2028" t="s">
        <v>310</v>
      </c>
      <c r="G2028" t="s">
        <v>6179</v>
      </c>
      <c r="H2028">
        <v>10</v>
      </c>
      <c r="I2028">
        <v>2</v>
      </c>
      <c r="J2028">
        <v>0</v>
      </c>
      <c r="K2028">
        <v>5</v>
      </c>
      <c r="L2028" t="s">
        <v>355</v>
      </c>
      <c r="M2028">
        <v>0</v>
      </c>
      <c r="N2028" s="16">
        <v>45899</v>
      </c>
      <c r="O2028" s="16">
        <v>45899</v>
      </c>
      <c r="Q2028" t="s">
        <v>224</v>
      </c>
      <c r="R2028" t="s">
        <v>389</v>
      </c>
      <c r="S2028">
        <v>10014612</v>
      </c>
      <c r="T2028" t="s">
        <v>224</v>
      </c>
      <c r="AE2028">
        <v>0</v>
      </c>
      <c r="AG2028">
        <v>0</v>
      </c>
      <c r="AI2028" t="s">
        <v>363</v>
      </c>
      <c r="AM2028">
        <v>0</v>
      </c>
      <c r="AN2028">
        <v>4.7615740740740001E-2</v>
      </c>
      <c r="AO2028">
        <v>0</v>
      </c>
      <c r="AP2028">
        <v>0</v>
      </c>
      <c r="AQ2028">
        <v>1001877357</v>
      </c>
      <c r="AR2028">
        <v>5151404</v>
      </c>
      <c r="AS2028">
        <v>3</v>
      </c>
    </row>
    <row r="2029" spans="1:45" x14ac:dyDescent="0.35">
      <c r="A2029">
        <v>6613778</v>
      </c>
      <c r="B2029">
        <v>0</v>
      </c>
      <c r="C2029">
        <v>10</v>
      </c>
      <c r="D2029" t="s">
        <v>203</v>
      </c>
      <c r="E2029" t="s">
        <v>1324</v>
      </c>
      <c r="F2029" t="s">
        <v>310</v>
      </c>
      <c r="G2029" t="s">
        <v>6178</v>
      </c>
      <c r="H2029">
        <v>4</v>
      </c>
      <c r="I2029">
        <v>2</v>
      </c>
      <c r="J2029">
        <v>0</v>
      </c>
      <c r="K2029">
        <v>2</v>
      </c>
      <c r="L2029" t="s">
        <v>355</v>
      </c>
      <c r="M2029">
        <v>0</v>
      </c>
      <c r="N2029" s="16">
        <v>45884</v>
      </c>
      <c r="O2029" s="16">
        <v>45884</v>
      </c>
      <c r="Q2029" t="s">
        <v>207</v>
      </c>
      <c r="R2029" t="s">
        <v>385</v>
      </c>
      <c r="S2029">
        <v>10014621</v>
      </c>
      <c r="T2029" t="s">
        <v>207</v>
      </c>
      <c r="AE2029">
        <v>0</v>
      </c>
      <c r="AG2029">
        <v>0</v>
      </c>
      <c r="AI2029" t="s">
        <v>363</v>
      </c>
      <c r="AM2029">
        <v>0</v>
      </c>
      <c r="AN2029">
        <v>0.14285879629629999</v>
      </c>
      <c r="AO2029">
        <v>0</v>
      </c>
      <c r="AP2029">
        <v>0</v>
      </c>
      <c r="AQ2029">
        <v>1001877358</v>
      </c>
      <c r="AR2029">
        <v>5151405</v>
      </c>
      <c r="AS2029">
        <v>3</v>
      </c>
    </row>
    <row r="2030" spans="1:45" x14ac:dyDescent="0.35">
      <c r="A2030">
        <v>6613802</v>
      </c>
      <c r="B2030">
        <v>0</v>
      </c>
      <c r="C2030">
        <v>10</v>
      </c>
      <c r="D2030" t="s">
        <v>203</v>
      </c>
      <c r="E2030" t="s">
        <v>1324</v>
      </c>
      <c r="F2030" t="s">
        <v>310</v>
      </c>
      <c r="G2030" t="s">
        <v>3881</v>
      </c>
      <c r="H2030">
        <v>6</v>
      </c>
      <c r="I2030">
        <v>2</v>
      </c>
      <c r="J2030">
        <v>0</v>
      </c>
      <c r="K2030">
        <v>3</v>
      </c>
      <c r="L2030" t="s">
        <v>355</v>
      </c>
      <c r="M2030">
        <v>0</v>
      </c>
      <c r="N2030" s="16">
        <v>45899</v>
      </c>
      <c r="O2030" s="16">
        <v>45899</v>
      </c>
      <c r="Q2030" t="s">
        <v>207</v>
      </c>
      <c r="R2030" t="s">
        <v>385</v>
      </c>
      <c r="S2030">
        <v>10014621</v>
      </c>
      <c r="T2030" t="s">
        <v>207</v>
      </c>
      <c r="AE2030">
        <v>0</v>
      </c>
      <c r="AG2030">
        <v>0</v>
      </c>
      <c r="AI2030" t="s">
        <v>358</v>
      </c>
      <c r="AM2030">
        <v>0</v>
      </c>
      <c r="AN2030">
        <v>9.5243055555559994E-2</v>
      </c>
      <c r="AO2030">
        <v>0</v>
      </c>
      <c r="AP2030">
        <v>0</v>
      </c>
      <c r="AQ2030">
        <v>1001877367</v>
      </c>
      <c r="AR2030">
        <v>5148228</v>
      </c>
      <c r="AS2030">
        <v>4</v>
      </c>
    </row>
    <row r="2031" spans="1:45" x14ac:dyDescent="0.35">
      <c r="A2031">
        <v>6613804</v>
      </c>
      <c r="B2031">
        <v>0</v>
      </c>
      <c r="C2031">
        <v>10</v>
      </c>
      <c r="D2031" t="s">
        <v>203</v>
      </c>
      <c r="E2031" t="s">
        <v>1324</v>
      </c>
      <c r="F2031" t="s">
        <v>310</v>
      </c>
      <c r="G2031" t="s">
        <v>6177</v>
      </c>
      <c r="H2031">
        <v>2</v>
      </c>
      <c r="I2031">
        <v>1</v>
      </c>
      <c r="J2031">
        <v>0</v>
      </c>
      <c r="K2031">
        <v>2</v>
      </c>
      <c r="L2031" t="s">
        <v>355</v>
      </c>
      <c r="M2031">
        <v>0</v>
      </c>
      <c r="N2031" s="16">
        <v>45868</v>
      </c>
      <c r="O2031" s="16">
        <v>45868</v>
      </c>
      <c r="Q2031" t="s">
        <v>237</v>
      </c>
      <c r="R2031" t="s">
        <v>386</v>
      </c>
      <c r="S2031">
        <v>10014625</v>
      </c>
      <c r="T2031" t="s">
        <v>237</v>
      </c>
      <c r="AE2031">
        <v>0</v>
      </c>
      <c r="AG2031">
        <v>0</v>
      </c>
      <c r="AI2031" t="s">
        <v>363</v>
      </c>
      <c r="AM2031">
        <v>0</v>
      </c>
      <c r="AN2031">
        <v>0.14285879629629999</v>
      </c>
      <c r="AO2031">
        <v>0</v>
      </c>
      <c r="AP2031">
        <v>0</v>
      </c>
      <c r="AQ2031">
        <v>1001877368</v>
      </c>
      <c r="AR2031">
        <v>5148229</v>
      </c>
      <c r="AS2031">
        <v>3</v>
      </c>
    </row>
    <row r="2032" spans="1:45" x14ac:dyDescent="0.35">
      <c r="A2032">
        <v>6613806</v>
      </c>
      <c r="B2032">
        <v>0</v>
      </c>
      <c r="C2032">
        <v>10</v>
      </c>
      <c r="D2032" t="s">
        <v>367</v>
      </c>
      <c r="E2032" t="s">
        <v>1324</v>
      </c>
      <c r="F2032" t="s">
        <v>310</v>
      </c>
      <c r="G2032" t="s">
        <v>6176</v>
      </c>
      <c r="H2032">
        <v>8</v>
      </c>
      <c r="I2032">
        <v>2</v>
      </c>
      <c r="J2032">
        <v>0</v>
      </c>
      <c r="K2032">
        <v>4</v>
      </c>
      <c r="L2032" t="s">
        <v>355</v>
      </c>
      <c r="M2032">
        <v>0</v>
      </c>
      <c r="N2032" s="16">
        <v>45839</v>
      </c>
      <c r="O2032" s="16">
        <v>45839</v>
      </c>
      <c r="Q2032" t="s">
        <v>181</v>
      </c>
      <c r="R2032" t="s">
        <v>322</v>
      </c>
      <c r="S2032">
        <v>10017210</v>
      </c>
      <c r="T2032" t="s">
        <v>321</v>
      </c>
      <c r="AE2032">
        <v>0</v>
      </c>
      <c r="AG2032">
        <v>0</v>
      </c>
      <c r="AI2032" t="s">
        <v>363</v>
      </c>
      <c r="AM2032">
        <v>0</v>
      </c>
      <c r="AN2032">
        <v>0.25</v>
      </c>
      <c r="AO2032">
        <v>0</v>
      </c>
      <c r="AP2032">
        <v>0</v>
      </c>
      <c r="AQ2032">
        <v>1001877369</v>
      </c>
      <c r="AR2032">
        <v>5148230</v>
      </c>
      <c r="AS2032">
        <v>3</v>
      </c>
    </row>
    <row r="2033" spans="1:45" x14ac:dyDescent="0.35">
      <c r="A2033">
        <v>6613807</v>
      </c>
      <c r="B2033">
        <v>0</v>
      </c>
      <c r="C2033">
        <v>10</v>
      </c>
      <c r="D2033" t="s">
        <v>203</v>
      </c>
      <c r="E2033" t="s">
        <v>1324</v>
      </c>
      <c r="F2033" t="s">
        <v>310</v>
      </c>
      <c r="G2033" t="s">
        <v>5601</v>
      </c>
      <c r="H2033">
        <v>1</v>
      </c>
      <c r="I2033">
        <v>1</v>
      </c>
      <c r="J2033">
        <v>0</v>
      </c>
      <c r="K2033">
        <v>1</v>
      </c>
      <c r="L2033" t="s">
        <v>355</v>
      </c>
      <c r="M2033">
        <v>0</v>
      </c>
      <c r="N2033" s="16">
        <v>45884</v>
      </c>
      <c r="O2033" s="16">
        <v>45884</v>
      </c>
      <c r="Q2033" t="s">
        <v>237</v>
      </c>
      <c r="R2033" t="s">
        <v>386</v>
      </c>
      <c r="S2033">
        <v>10014625</v>
      </c>
      <c r="T2033" t="s">
        <v>237</v>
      </c>
      <c r="AE2033">
        <v>0</v>
      </c>
      <c r="AG2033">
        <v>0</v>
      </c>
      <c r="AI2033" t="s">
        <v>363</v>
      </c>
      <c r="AM2033">
        <v>0</v>
      </c>
      <c r="AN2033">
        <v>4.1666666666670002E-2</v>
      </c>
      <c r="AO2033">
        <v>0</v>
      </c>
      <c r="AP2033">
        <v>0</v>
      </c>
      <c r="AQ2033">
        <v>1001877371</v>
      </c>
      <c r="AR2033">
        <v>5148232</v>
      </c>
      <c r="AS2033">
        <v>3</v>
      </c>
    </row>
    <row r="2034" spans="1:45" x14ac:dyDescent="0.35">
      <c r="A2034">
        <v>6613808</v>
      </c>
      <c r="B2034">
        <v>0</v>
      </c>
      <c r="C2034">
        <v>10</v>
      </c>
      <c r="D2034" t="s">
        <v>203</v>
      </c>
      <c r="E2034" t="s">
        <v>1324</v>
      </c>
      <c r="F2034" t="s">
        <v>310</v>
      </c>
      <c r="G2034" t="s">
        <v>6175</v>
      </c>
      <c r="H2034">
        <v>4</v>
      </c>
      <c r="I2034">
        <v>2</v>
      </c>
      <c r="J2034">
        <v>0</v>
      </c>
      <c r="K2034">
        <v>2</v>
      </c>
      <c r="L2034" t="s">
        <v>355</v>
      </c>
      <c r="M2034">
        <v>0</v>
      </c>
      <c r="N2034" s="16">
        <v>45868</v>
      </c>
      <c r="O2034" s="16">
        <v>45868</v>
      </c>
      <c r="Q2034" t="s">
        <v>209</v>
      </c>
      <c r="R2034" t="s">
        <v>280</v>
      </c>
      <c r="S2034">
        <v>10014630</v>
      </c>
      <c r="T2034" t="s">
        <v>209</v>
      </c>
      <c r="AE2034">
        <v>0</v>
      </c>
      <c r="AG2034">
        <v>0</v>
      </c>
      <c r="AI2034" t="s">
        <v>363</v>
      </c>
      <c r="AM2034">
        <v>0</v>
      </c>
      <c r="AN2034">
        <v>9.5243055555559994E-2</v>
      </c>
      <c r="AO2034">
        <v>0</v>
      </c>
      <c r="AP2034">
        <v>0</v>
      </c>
      <c r="AQ2034">
        <v>1001877372</v>
      </c>
      <c r="AR2034">
        <v>5148233</v>
      </c>
      <c r="AS2034">
        <v>3</v>
      </c>
    </row>
    <row r="2035" spans="1:45" x14ac:dyDescent="0.35">
      <c r="A2035">
        <v>6613809</v>
      </c>
      <c r="B2035">
        <v>0</v>
      </c>
      <c r="C2035">
        <v>10</v>
      </c>
      <c r="D2035" t="s">
        <v>203</v>
      </c>
      <c r="E2035" t="s">
        <v>1324</v>
      </c>
      <c r="F2035" t="s">
        <v>310</v>
      </c>
      <c r="G2035" t="s">
        <v>6174</v>
      </c>
      <c r="H2035">
        <v>4</v>
      </c>
      <c r="I2035">
        <v>2</v>
      </c>
      <c r="J2035">
        <v>0</v>
      </c>
      <c r="K2035">
        <v>2</v>
      </c>
      <c r="L2035" t="s">
        <v>355</v>
      </c>
      <c r="M2035">
        <v>0</v>
      </c>
      <c r="N2035" s="16">
        <v>45884</v>
      </c>
      <c r="O2035" s="16">
        <v>45884</v>
      </c>
      <c r="Q2035" t="s">
        <v>237</v>
      </c>
      <c r="R2035" t="s">
        <v>386</v>
      </c>
      <c r="S2035">
        <v>10014625</v>
      </c>
      <c r="T2035" t="s">
        <v>237</v>
      </c>
      <c r="AE2035">
        <v>0</v>
      </c>
      <c r="AG2035">
        <v>0</v>
      </c>
      <c r="AI2035" t="s">
        <v>358</v>
      </c>
      <c r="AM2035">
        <v>0</v>
      </c>
      <c r="AN2035">
        <v>4.7615740740740001E-2</v>
      </c>
      <c r="AO2035">
        <v>0</v>
      </c>
      <c r="AP2035">
        <v>0</v>
      </c>
      <c r="AQ2035">
        <v>1001877373</v>
      </c>
      <c r="AR2035">
        <v>5148234</v>
      </c>
      <c r="AS2035">
        <v>4</v>
      </c>
    </row>
    <row r="2036" spans="1:45" x14ac:dyDescent="0.35">
      <c r="A2036">
        <v>6613810</v>
      </c>
      <c r="B2036">
        <v>0</v>
      </c>
      <c r="C2036">
        <v>10</v>
      </c>
      <c r="D2036" t="s">
        <v>203</v>
      </c>
      <c r="E2036" t="s">
        <v>1324</v>
      </c>
      <c r="F2036" t="s">
        <v>310</v>
      </c>
      <c r="G2036" t="s">
        <v>6173</v>
      </c>
      <c r="H2036">
        <v>1</v>
      </c>
      <c r="I2036">
        <v>1</v>
      </c>
      <c r="J2036">
        <v>0</v>
      </c>
      <c r="K2036">
        <v>1</v>
      </c>
      <c r="L2036" t="s">
        <v>355</v>
      </c>
      <c r="M2036">
        <v>0</v>
      </c>
      <c r="N2036" s="16">
        <v>45868</v>
      </c>
      <c r="O2036" s="16">
        <v>45868</v>
      </c>
      <c r="Q2036" t="s">
        <v>238</v>
      </c>
      <c r="R2036" t="s">
        <v>281</v>
      </c>
      <c r="S2036">
        <v>10014628</v>
      </c>
      <c r="T2036" t="s">
        <v>238</v>
      </c>
      <c r="AE2036">
        <v>0</v>
      </c>
      <c r="AG2036">
        <v>0</v>
      </c>
      <c r="AI2036" t="s">
        <v>363</v>
      </c>
      <c r="AM2036">
        <v>0</v>
      </c>
      <c r="AN2036">
        <v>0</v>
      </c>
      <c r="AO2036">
        <v>0</v>
      </c>
      <c r="AP2036">
        <v>0</v>
      </c>
      <c r="AQ2036">
        <v>1001877374</v>
      </c>
      <c r="AR2036">
        <v>5148235</v>
      </c>
      <c r="AS2036">
        <v>3</v>
      </c>
    </row>
    <row r="2037" spans="1:45" x14ac:dyDescent="0.35">
      <c r="A2037">
        <v>6613811</v>
      </c>
      <c r="B2037">
        <v>0</v>
      </c>
      <c r="C2037">
        <v>10</v>
      </c>
      <c r="D2037" t="s">
        <v>203</v>
      </c>
      <c r="E2037" t="s">
        <v>1324</v>
      </c>
      <c r="F2037" t="s">
        <v>310</v>
      </c>
      <c r="G2037" t="s">
        <v>6022</v>
      </c>
      <c r="H2037">
        <v>1</v>
      </c>
      <c r="I2037">
        <v>1</v>
      </c>
      <c r="J2037">
        <v>0</v>
      </c>
      <c r="K2037">
        <v>1</v>
      </c>
      <c r="L2037" t="s">
        <v>355</v>
      </c>
      <c r="M2037">
        <v>0</v>
      </c>
      <c r="N2037" s="16">
        <v>45884</v>
      </c>
      <c r="O2037" s="16">
        <v>45884</v>
      </c>
      <c r="Q2037" t="s">
        <v>236</v>
      </c>
      <c r="R2037" t="s">
        <v>283</v>
      </c>
      <c r="S2037">
        <v>10014629</v>
      </c>
      <c r="T2037" t="s">
        <v>236</v>
      </c>
      <c r="AE2037">
        <v>0</v>
      </c>
      <c r="AG2037">
        <v>0</v>
      </c>
      <c r="AI2037" t="s">
        <v>363</v>
      </c>
      <c r="AM2037">
        <v>0</v>
      </c>
      <c r="AN2037">
        <v>4.7615740740740001E-2</v>
      </c>
      <c r="AO2037">
        <v>0</v>
      </c>
      <c r="AP2037">
        <v>0</v>
      </c>
      <c r="AQ2037">
        <v>1001877531</v>
      </c>
      <c r="AR2037">
        <v>5151424</v>
      </c>
      <c r="AS2037">
        <v>3</v>
      </c>
    </row>
    <row r="2038" spans="1:45" x14ac:dyDescent="0.35">
      <c r="A2038">
        <v>6613811</v>
      </c>
      <c r="B2038">
        <v>0</v>
      </c>
      <c r="C2038">
        <v>20</v>
      </c>
      <c r="D2038" t="s">
        <v>361</v>
      </c>
      <c r="E2038" t="s">
        <v>1324</v>
      </c>
      <c r="F2038" t="s">
        <v>310</v>
      </c>
      <c r="G2038" t="s">
        <v>6022</v>
      </c>
      <c r="H2038">
        <v>1</v>
      </c>
      <c r="I2038">
        <v>1</v>
      </c>
      <c r="J2038">
        <v>0</v>
      </c>
      <c r="K2038">
        <v>1</v>
      </c>
      <c r="L2038" t="s">
        <v>355</v>
      </c>
      <c r="M2038">
        <v>0</v>
      </c>
      <c r="N2038" s="16">
        <v>45884</v>
      </c>
      <c r="O2038" s="16">
        <v>45884</v>
      </c>
      <c r="Q2038" t="s">
        <v>236</v>
      </c>
      <c r="R2038" t="s">
        <v>283</v>
      </c>
      <c r="S2038">
        <v>10014629</v>
      </c>
      <c r="T2038" t="s">
        <v>236</v>
      </c>
      <c r="AE2038">
        <v>0</v>
      </c>
      <c r="AG2038">
        <v>0</v>
      </c>
      <c r="AI2038" t="s">
        <v>363</v>
      </c>
      <c r="AM2038">
        <v>0</v>
      </c>
      <c r="AN2038">
        <v>0.14285879629629999</v>
      </c>
      <c r="AO2038">
        <v>0</v>
      </c>
      <c r="AP2038">
        <v>0</v>
      </c>
      <c r="AQ2038">
        <v>1001877532</v>
      </c>
      <c r="AR2038">
        <v>5151426</v>
      </c>
      <c r="AS2038">
        <v>3</v>
      </c>
    </row>
    <row r="2039" spans="1:45" x14ac:dyDescent="0.35">
      <c r="A2039">
        <v>6613812</v>
      </c>
      <c r="B2039">
        <v>0</v>
      </c>
      <c r="C2039">
        <v>10</v>
      </c>
      <c r="D2039" t="s">
        <v>203</v>
      </c>
      <c r="E2039" t="s">
        <v>1324</v>
      </c>
      <c r="F2039" t="s">
        <v>310</v>
      </c>
      <c r="G2039" t="s">
        <v>6172</v>
      </c>
      <c r="H2039">
        <v>6</v>
      </c>
      <c r="I2039">
        <v>2</v>
      </c>
      <c r="J2039">
        <v>0</v>
      </c>
      <c r="K2039">
        <v>3</v>
      </c>
      <c r="L2039" t="s">
        <v>355</v>
      </c>
      <c r="M2039">
        <v>0</v>
      </c>
      <c r="N2039" s="16">
        <v>45884</v>
      </c>
      <c r="O2039" s="16">
        <v>45884</v>
      </c>
      <c r="Q2039" t="s">
        <v>236</v>
      </c>
      <c r="R2039" t="s">
        <v>283</v>
      </c>
      <c r="S2039">
        <v>10014629</v>
      </c>
      <c r="T2039" t="s">
        <v>236</v>
      </c>
      <c r="AE2039">
        <v>0</v>
      </c>
      <c r="AG2039">
        <v>0</v>
      </c>
      <c r="AI2039" t="s">
        <v>363</v>
      </c>
      <c r="AM2039">
        <v>0</v>
      </c>
      <c r="AN2039">
        <v>0.14285879629629999</v>
      </c>
      <c r="AO2039">
        <v>0</v>
      </c>
      <c r="AP2039">
        <v>0</v>
      </c>
      <c r="AQ2039">
        <v>1001877533</v>
      </c>
      <c r="AR2039">
        <v>5151427</v>
      </c>
      <c r="AS2039">
        <v>3</v>
      </c>
    </row>
    <row r="2040" spans="1:45" x14ac:dyDescent="0.35">
      <c r="A2040">
        <v>6613813</v>
      </c>
      <c r="B2040">
        <v>0</v>
      </c>
      <c r="C2040">
        <v>10</v>
      </c>
      <c r="D2040" t="s">
        <v>203</v>
      </c>
      <c r="E2040" t="s">
        <v>1324</v>
      </c>
      <c r="F2040" t="s">
        <v>310</v>
      </c>
      <c r="G2040" t="s">
        <v>6171</v>
      </c>
      <c r="H2040">
        <v>6</v>
      </c>
      <c r="I2040">
        <v>2</v>
      </c>
      <c r="J2040">
        <v>0</v>
      </c>
      <c r="K2040">
        <v>3</v>
      </c>
      <c r="L2040" t="s">
        <v>355</v>
      </c>
      <c r="M2040">
        <v>0</v>
      </c>
      <c r="N2040" s="16">
        <v>45868</v>
      </c>
      <c r="O2040" s="16">
        <v>45868</v>
      </c>
      <c r="Q2040" t="s">
        <v>209</v>
      </c>
      <c r="R2040" t="s">
        <v>280</v>
      </c>
      <c r="S2040">
        <v>10014630</v>
      </c>
      <c r="T2040" t="s">
        <v>209</v>
      </c>
      <c r="AE2040">
        <v>0</v>
      </c>
      <c r="AG2040">
        <v>0</v>
      </c>
      <c r="AI2040" t="s">
        <v>363</v>
      </c>
      <c r="AM2040">
        <v>0</v>
      </c>
      <c r="AN2040">
        <v>0.14285879629629999</v>
      </c>
      <c r="AO2040">
        <v>0</v>
      </c>
      <c r="AP2040">
        <v>0</v>
      </c>
      <c r="AQ2040">
        <v>1001877534</v>
      </c>
      <c r="AR2040">
        <v>5151429</v>
      </c>
      <c r="AS2040">
        <v>3</v>
      </c>
    </row>
    <row r="2041" spans="1:45" x14ac:dyDescent="0.35">
      <c r="A2041">
        <v>6613814</v>
      </c>
      <c r="B2041">
        <v>0</v>
      </c>
      <c r="C2041">
        <v>10</v>
      </c>
      <c r="D2041" t="s">
        <v>203</v>
      </c>
      <c r="E2041" t="s">
        <v>1324</v>
      </c>
      <c r="F2041" t="s">
        <v>310</v>
      </c>
      <c r="G2041" t="s">
        <v>6170</v>
      </c>
      <c r="H2041">
        <v>0.5</v>
      </c>
      <c r="I2041">
        <v>1</v>
      </c>
      <c r="J2041">
        <v>0</v>
      </c>
      <c r="K2041">
        <v>0.5</v>
      </c>
      <c r="L2041" t="s">
        <v>355</v>
      </c>
      <c r="M2041">
        <v>0</v>
      </c>
      <c r="N2041" s="16">
        <v>45884</v>
      </c>
      <c r="O2041" s="16">
        <v>45884</v>
      </c>
      <c r="Q2041" t="s">
        <v>209</v>
      </c>
      <c r="R2041" t="s">
        <v>280</v>
      </c>
      <c r="S2041">
        <v>10014630</v>
      </c>
      <c r="T2041" t="s">
        <v>209</v>
      </c>
      <c r="AE2041">
        <v>0</v>
      </c>
      <c r="AG2041">
        <v>0</v>
      </c>
      <c r="AI2041" t="s">
        <v>363</v>
      </c>
      <c r="AM2041">
        <v>0</v>
      </c>
      <c r="AN2041">
        <v>2.380787037037E-2</v>
      </c>
      <c r="AO2041">
        <v>0</v>
      </c>
      <c r="AP2041">
        <v>0</v>
      </c>
      <c r="AQ2041">
        <v>1001877545</v>
      </c>
      <c r="AR2041">
        <v>5151430</v>
      </c>
      <c r="AS2041">
        <v>3</v>
      </c>
    </row>
    <row r="2042" spans="1:45" x14ac:dyDescent="0.35">
      <c r="A2042">
        <v>6613815</v>
      </c>
      <c r="B2042">
        <v>0</v>
      </c>
      <c r="C2042">
        <v>10</v>
      </c>
      <c r="D2042" t="s">
        <v>203</v>
      </c>
      <c r="E2042" t="s">
        <v>1324</v>
      </c>
      <c r="F2042" t="s">
        <v>310</v>
      </c>
      <c r="G2042" t="s">
        <v>6169</v>
      </c>
      <c r="H2042">
        <v>3</v>
      </c>
      <c r="I2042">
        <v>1</v>
      </c>
      <c r="J2042">
        <v>0</v>
      </c>
      <c r="K2042">
        <v>3</v>
      </c>
      <c r="L2042" t="s">
        <v>355</v>
      </c>
      <c r="M2042">
        <v>0</v>
      </c>
      <c r="N2042" s="16">
        <v>45868</v>
      </c>
      <c r="O2042" s="16">
        <v>45868</v>
      </c>
      <c r="Q2042" t="s">
        <v>209</v>
      </c>
      <c r="R2042" t="s">
        <v>280</v>
      </c>
      <c r="S2042">
        <v>10014630</v>
      </c>
      <c r="T2042" t="s">
        <v>209</v>
      </c>
      <c r="AE2042">
        <v>0</v>
      </c>
      <c r="AG2042">
        <v>0</v>
      </c>
      <c r="AI2042" t="s">
        <v>363</v>
      </c>
      <c r="AM2042">
        <v>0</v>
      </c>
      <c r="AN2042">
        <v>0.19047453703704001</v>
      </c>
      <c r="AO2042">
        <v>0</v>
      </c>
      <c r="AP2042">
        <v>0</v>
      </c>
      <c r="AQ2042">
        <v>1001877546</v>
      </c>
      <c r="AR2042">
        <v>5151431</v>
      </c>
      <c r="AS2042">
        <v>3</v>
      </c>
    </row>
    <row r="2043" spans="1:45" x14ac:dyDescent="0.35">
      <c r="A2043">
        <v>6613816</v>
      </c>
      <c r="B2043">
        <v>0</v>
      </c>
      <c r="C2043">
        <v>10</v>
      </c>
      <c r="D2043" t="s">
        <v>203</v>
      </c>
      <c r="E2043" t="s">
        <v>1324</v>
      </c>
      <c r="F2043" t="s">
        <v>310</v>
      </c>
      <c r="G2043" t="s">
        <v>6168</v>
      </c>
      <c r="H2043">
        <v>2</v>
      </c>
      <c r="I2043">
        <v>2</v>
      </c>
      <c r="J2043">
        <v>0</v>
      </c>
      <c r="K2043">
        <v>1</v>
      </c>
      <c r="L2043" t="s">
        <v>355</v>
      </c>
      <c r="M2043">
        <v>0</v>
      </c>
      <c r="N2043" s="16">
        <v>45868</v>
      </c>
      <c r="O2043" s="16">
        <v>45868</v>
      </c>
      <c r="Q2043" t="s">
        <v>209</v>
      </c>
      <c r="R2043" t="s">
        <v>280</v>
      </c>
      <c r="S2043">
        <v>10014630</v>
      </c>
      <c r="T2043" t="s">
        <v>209</v>
      </c>
      <c r="AE2043">
        <v>0</v>
      </c>
      <c r="AG2043">
        <v>0</v>
      </c>
      <c r="AI2043" t="s">
        <v>363</v>
      </c>
      <c r="AM2043">
        <v>0</v>
      </c>
      <c r="AN2043">
        <v>0.14285879629629999</v>
      </c>
      <c r="AO2043">
        <v>0</v>
      </c>
      <c r="AP2043">
        <v>0</v>
      </c>
      <c r="AQ2043">
        <v>1001877547</v>
      </c>
      <c r="AR2043">
        <v>5151432</v>
      </c>
      <c r="AS2043">
        <v>3</v>
      </c>
    </row>
    <row r="2044" spans="1:45" x14ac:dyDescent="0.35">
      <c r="A2044">
        <v>6613823</v>
      </c>
      <c r="B2044">
        <v>0</v>
      </c>
      <c r="C2044">
        <v>10</v>
      </c>
      <c r="D2044" t="s">
        <v>203</v>
      </c>
      <c r="E2044" t="s">
        <v>1324</v>
      </c>
      <c r="F2044" t="s">
        <v>310</v>
      </c>
      <c r="G2044" t="s">
        <v>6167</v>
      </c>
      <c r="H2044">
        <v>2</v>
      </c>
      <c r="I2044">
        <v>2</v>
      </c>
      <c r="J2044">
        <v>0</v>
      </c>
      <c r="K2044">
        <v>1</v>
      </c>
      <c r="L2044" t="s">
        <v>355</v>
      </c>
      <c r="M2044">
        <v>0</v>
      </c>
      <c r="N2044" s="16">
        <v>45868</v>
      </c>
      <c r="O2044" s="16">
        <v>45868</v>
      </c>
      <c r="Q2044" t="s">
        <v>209</v>
      </c>
      <c r="R2044" t="s">
        <v>280</v>
      </c>
      <c r="S2044">
        <v>10014630</v>
      </c>
      <c r="T2044" t="s">
        <v>209</v>
      </c>
      <c r="AE2044">
        <v>0</v>
      </c>
      <c r="AG2044">
        <v>0</v>
      </c>
      <c r="AI2044" t="s">
        <v>363</v>
      </c>
      <c r="AM2044">
        <v>0</v>
      </c>
      <c r="AN2044">
        <v>0.14285879629629999</v>
      </c>
      <c r="AO2044">
        <v>0</v>
      </c>
      <c r="AP2044">
        <v>0</v>
      </c>
      <c r="AQ2044">
        <v>1001877597</v>
      </c>
      <c r="AR2044">
        <v>5151562</v>
      </c>
      <c r="AS2044">
        <v>3</v>
      </c>
    </row>
    <row r="2045" spans="1:45" x14ac:dyDescent="0.35">
      <c r="A2045">
        <v>6613968</v>
      </c>
      <c r="B2045">
        <v>0</v>
      </c>
      <c r="C2045">
        <v>10</v>
      </c>
      <c r="D2045" t="s">
        <v>203</v>
      </c>
      <c r="E2045" t="s">
        <v>1324</v>
      </c>
      <c r="F2045" t="s">
        <v>310</v>
      </c>
      <c r="G2045" t="s">
        <v>6166</v>
      </c>
      <c r="H2045">
        <v>8</v>
      </c>
      <c r="I2045">
        <v>2</v>
      </c>
      <c r="J2045">
        <v>0</v>
      </c>
      <c r="K2045">
        <v>4</v>
      </c>
      <c r="L2045" t="s">
        <v>355</v>
      </c>
      <c r="M2045">
        <v>0</v>
      </c>
      <c r="N2045" s="16">
        <v>45868</v>
      </c>
      <c r="O2045" s="16">
        <v>45868</v>
      </c>
      <c r="Q2045" t="s">
        <v>318</v>
      </c>
      <c r="R2045" t="s">
        <v>319</v>
      </c>
      <c r="S2045">
        <v>10014631</v>
      </c>
      <c r="T2045" t="s">
        <v>318</v>
      </c>
      <c r="AE2045">
        <v>0</v>
      </c>
      <c r="AG2045">
        <v>0</v>
      </c>
      <c r="AI2045" t="s">
        <v>363</v>
      </c>
      <c r="AM2045">
        <v>0</v>
      </c>
      <c r="AN2045">
        <v>0</v>
      </c>
      <c r="AO2045">
        <v>0</v>
      </c>
      <c r="AP2045">
        <v>0</v>
      </c>
      <c r="AQ2045">
        <v>1001877880</v>
      </c>
      <c r="AR2045">
        <v>5151873</v>
      </c>
      <c r="AS2045">
        <v>3</v>
      </c>
    </row>
    <row r="2046" spans="1:45" x14ac:dyDescent="0.35">
      <c r="A2046">
        <v>6613968</v>
      </c>
      <c r="B2046">
        <v>0</v>
      </c>
      <c r="C2046">
        <v>20</v>
      </c>
      <c r="D2046" t="s">
        <v>361</v>
      </c>
      <c r="E2046" t="s">
        <v>1324</v>
      </c>
      <c r="F2046" t="s">
        <v>310</v>
      </c>
      <c r="G2046" t="s">
        <v>6166</v>
      </c>
      <c r="H2046">
        <v>16</v>
      </c>
      <c r="I2046">
        <v>2</v>
      </c>
      <c r="J2046">
        <v>0</v>
      </c>
      <c r="K2046">
        <v>8</v>
      </c>
      <c r="L2046" t="s">
        <v>355</v>
      </c>
      <c r="M2046">
        <v>0</v>
      </c>
      <c r="N2046" s="16">
        <v>45868</v>
      </c>
      <c r="O2046" s="16">
        <v>45868</v>
      </c>
      <c r="Q2046" t="s">
        <v>318</v>
      </c>
      <c r="R2046" t="s">
        <v>319</v>
      </c>
      <c r="S2046">
        <v>10014631</v>
      </c>
      <c r="T2046" t="s">
        <v>318</v>
      </c>
      <c r="AE2046">
        <v>0</v>
      </c>
      <c r="AG2046">
        <v>0</v>
      </c>
      <c r="AI2046" t="s">
        <v>363</v>
      </c>
      <c r="AM2046">
        <v>0</v>
      </c>
      <c r="AN2046">
        <v>0.19047453703704001</v>
      </c>
      <c r="AO2046">
        <v>0</v>
      </c>
      <c r="AP2046">
        <v>0</v>
      </c>
      <c r="AQ2046">
        <v>1001877881</v>
      </c>
      <c r="AR2046">
        <v>5151874</v>
      </c>
      <c r="AS2046">
        <v>3</v>
      </c>
    </row>
    <row r="2047" spans="1:45" x14ac:dyDescent="0.35">
      <c r="A2047">
        <v>6613969</v>
      </c>
      <c r="B2047">
        <v>0</v>
      </c>
      <c r="C2047">
        <v>10</v>
      </c>
      <c r="D2047" t="s">
        <v>203</v>
      </c>
      <c r="E2047" t="s">
        <v>1324</v>
      </c>
      <c r="F2047" t="s">
        <v>310</v>
      </c>
      <c r="G2047" t="s">
        <v>6165</v>
      </c>
      <c r="H2047">
        <v>10</v>
      </c>
      <c r="I2047">
        <v>2</v>
      </c>
      <c r="J2047">
        <v>0</v>
      </c>
      <c r="K2047">
        <v>5</v>
      </c>
      <c r="L2047" t="s">
        <v>355</v>
      </c>
      <c r="M2047">
        <v>0</v>
      </c>
      <c r="N2047" s="16">
        <v>45939</v>
      </c>
      <c r="O2047" s="16">
        <v>45939</v>
      </c>
      <c r="Q2047" t="s">
        <v>318</v>
      </c>
      <c r="R2047" t="s">
        <v>319</v>
      </c>
      <c r="S2047">
        <v>10014631</v>
      </c>
      <c r="T2047" t="s">
        <v>318</v>
      </c>
      <c r="AE2047">
        <v>0</v>
      </c>
      <c r="AF2047" s="16"/>
      <c r="AG2047">
        <v>0</v>
      </c>
      <c r="AI2047" t="s">
        <v>363</v>
      </c>
      <c r="AM2047">
        <v>0</v>
      </c>
      <c r="AN2047">
        <v>0.25</v>
      </c>
      <c r="AO2047">
        <v>0</v>
      </c>
      <c r="AP2047">
        <v>0</v>
      </c>
      <c r="AQ2047">
        <v>1001877882</v>
      </c>
      <c r="AR2047">
        <v>5151875</v>
      </c>
      <c r="AS2047">
        <v>3</v>
      </c>
    </row>
    <row r="2048" spans="1:45" x14ac:dyDescent="0.35">
      <c r="A2048">
        <v>6613970</v>
      </c>
      <c r="B2048">
        <v>0</v>
      </c>
      <c r="C2048">
        <v>10</v>
      </c>
      <c r="D2048" t="s">
        <v>203</v>
      </c>
      <c r="E2048" t="s">
        <v>1324</v>
      </c>
      <c r="F2048" t="s">
        <v>310</v>
      </c>
      <c r="G2048" t="s">
        <v>6164</v>
      </c>
      <c r="H2048">
        <v>4</v>
      </c>
      <c r="I2048">
        <v>2</v>
      </c>
      <c r="J2048">
        <v>0</v>
      </c>
      <c r="K2048">
        <v>2</v>
      </c>
      <c r="L2048" t="s">
        <v>355</v>
      </c>
      <c r="M2048">
        <v>0</v>
      </c>
      <c r="N2048" s="16">
        <v>45868</v>
      </c>
      <c r="O2048" s="16">
        <v>45868</v>
      </c>
      <c r="Q2048" t="s">
        <v>318</v>
      </c>
      <c r="R2048" t="s">
        <v>319</v>
      </c>
      <c r="S2048">
        <v>10014631</v>
      </c>
      <c r="T2048" t="s">
        <v>318</v>
      </c>
      <c r="AE2048">
        <v>0</v>
      </c>
      <c r="AG2048">
        <v>0</v>
      </c>
      <c r="AI2048" t="s">
        <v>363</v>
      </c>
      <c r="AM2048">
        <v>0</v>
      </c>
      <c r="AN2048">
        <v>4.7615740740740001E-2</v>
      </c>
      <c r="AO2048">
        <v>0</v>
      </c>
      <c r="AP2048">
        <v>0</v>
      </c>
      <c r="AQ2048">
        <v>1001878439</v>
      </c>
      <c r="AR2048">
        <v>5151892</v>
      </c>
      <c r="AS2048">
        <v>3</v>
      </c>
    </row>
    <row r="2049" spans="1:45" x14ac:dyDescent="0.35">
      <c r="A2049">
        <v>6613971</v>
      </c>
      <c r="B2049">
        <v>0</v>
      </c>
      <c r="C2049">
        <v>10</v>
      </c>
      <c r="D2049" t="s">
        <v>203</v>
      </c>
      <c r="E2049" t="s">
        <v>1324</v>
      </c>
      <c r="F2049" t="s">
        <v>310</v>
      </c>
      <c r="G2049" t="s">
        <v>6163</v>
      </c>
      <c r="H2049">
        <v>16</v>
      </c>
      <c r="I2049">
        <v>2</v>
      </c>
      <c r="J2049">
        <v>0</v>
      </c>
      <c r="K2049">
        <v>8</v>
      </c>
      <c r="L2049" t="s">
        <v>355</v>
      </c>
      <c r="M2049">
        <v>0</v>
      </c>
      <c r="N2049" s="16">
        <v>45868</v>
      </c>
      <c r="O2049" s="16">
        <v>45868</v>
      </c>
      <c r="Q2049" t="s">
        <v>318</v>
      </c>
      <c r="R2049" t="s">
        <v>319</v>
      </c>
      <c r="S2049">
        <v>10014631</v>
      </c>
      <c r="T2049" t="s">
        <v>318</v>
      </c>
      <c r="AE2049">
        <v>0</v>
      </c>
      <c r="AG2049">
        <v>0</v>
      </c>
      <c r="AI2049" t="s">
        <v>363</v>
      </c>
      <c r="AM2049">
        <v>0</v>
      </c>
      <c r="AN2049">
        <v>0</v>
      </c>
      <c r="AO2049">
        <v>0</v>
      </c>
      <c r="AP2049">
        <v>0</v>
      </c>
      <c r="AQ2049">
        <v>1001878461</v>
      </c>
      <c r="AR2049">
        <v>5151914</v>
      </c>
      <c r="AS2049">
        <v>3</v>
      </c>
    </row>
    <row r="2050" spans="1:45" x14ac:dyDescent="0.35">
      <c r="A2050">
        <v>6613973</v>
      </c>
      <c r="B2050">
        <v>0</v>
      </c>
      <c r="C2050">
        <v>10</v>
      </c>
      <c r="D2050" t="s">
        <v>203</v>
      </c>
      <c r="E2050" t="s">
        <v>1324</v>
      </c>
      <c r="F2050" t="s">
        <v>310</v>
      </c>
      <c r="G2050" t="s">
        <v>6162</v>
      </c>
      <c r="H2050">
        <v>4</v>
      </c>
      <c r="I2050">
        <v>1</v>
      </c>
      <c r="J2050">
        <v>0</v>
      </c>
      <c r="K2050">
        <v>4</v>
      </c>
      <c r="L2050" t="s">
        <v>355</v>
      </c>
      <c r="M2050">
        <v>0</v>
      </c>
      <c r="N2050" s="16">
        <v>45899</v>
      </c>
      <c r="O2050" s="16">
        <v>45899</v>
      </c>
      <c r="Q2050" t="s">
        <v>218</v>
      </c>
      <c r="R2050" t="s">
        <v>279</v>
      </c>
      <c r="S2050">
        <v>10014633</v>
      </c>
      <c r="T2050" t="s">
        <v>218</v>
      </c>
      <c r="AE2050">
        <v>0</v>
      </c>
      <c r="AG2050">
        <v>0</v>
      </c>
      <c r="AI2050" t="s">
        <v>363</v>
      </c>
      <c r="AM2050">
        <v>0</v>
      </c>
      <c r="AN2050">
        <v>0.14285879629629999</v>
      </c>
      <c r="AO2050">
        <v>0</v>
      </c>
      <c r="AP2050">
        <v>0</v>
      </c>
      <c r="AQ2050">
        <v>1001878493</v>
      </c>
      <c r="AR2050">
        <v>5153902</v>
      </c>
      <c r="AS2050">
        <v>3</v>
      </c>
    </row>
    <row r="2051" spans="1:45" x14ac:dyDescent="0.35">
      <c r="A2051">
        <v>6613978</v>
      </c>
      <c r="B2051">
        <v>0</v>
      </c>
      <c r="C2051">
        <v>10</v>
      </c>
      <c r="D2051" t="s">
        <v>203</v>
      </c>
      <c r="E2051" t="s">
        <v>1324</v>
      </c>
      <c r="F2051" t="s">
        <v>310</v>
      </c>
      <c r="G2051" t="s">
        <v>6161</v>
      </c>
      <c r="H2051">
        <v>6</v>
      </c>
      <c r="I2051">
        <v>2</v>
      </c>
      <c r="J2051">
        <v>0</v>
      </c>
      <c r="K2051">
        <v>3</v>
      </c>
      <c r="L2051" t="s">
        <v>355</v>
      </c>
      <c r="M2051">
        <v>0</v>
      </c>
      <c r="N2051" s="16">
        <v>45868</v>
      </c>
      <c r="O2051" s="16">
        <v>45868</v>
      </c>
      <c r="Q2051" t="s">
        <v>177</v>
      </c>
      <c r="R2051" t="s">
        <v>278</v>
      </c>
      <c r="S2051">
        <v>10014634</v>
      </c>
      <c r="T2051" t="s">
        <v>177</v>
      </c>
      <c r="AE2051">
        <v>0</v>
      </c>
      <c r="AG2051">
        <v>0</v>
      </c>
      <c r="AI2051" t="s">
        <v>358</v>
      </c>
      <c r="AM2051">
        <v>0</v>
      </c>
      <c r="AN2051">
        <v>0.19047453703704001</v>
      </c>
      <c r="AO2051">
        <v>0</v>
      </c>
      <c r="AP2051">
        <v>0</v>
      </c>
      <c r="AQ2051">
        <v>1001878503</v>
      </c>
      <c r="AR2051">
        <v>5153912</v>
      </c>
      <c r="AS2051">
        <v>4</v>
      </c>
    </row>
    <row r="2052" spans="1:45" x14ac:dyDescent="0.35">
      <c r="A2052">
        <v>6613980</v>
      </c>
      <c r="B2052">
        <v>0</v>
      </c>
      <c r="C2052">
        <v>10</v>
      </c>
      <c r="D2052" t="s">
        <v>203</v>
      </c>
      <c r="E2052" t="s">
        <v>1324</v>
      </c>
      <c r="F2052" t="s">
        <v>310</v>
      </c>
      <c r="G2052" t="s">
        <v>1037</v>
      </c>
      <c r="H2052">
        <v>4</v>
      </c>
      <c r="I2052">
        <v>2</v>
      </c>
      <c r="J2052">
        <v>0</v>
      </c>
      <c r="K2052">
        <v>2</v>
      </c>
      <c r="L2052" t="s">
        <v>355</v>
      </c>
      <c r="M2052">
        <v>0</v>
      </c>
      <c r="N2052" s="16">
        <v>45868</v>
      </c>
      <c r="O2052" s="16">
        <v>45868</v>
      </c>
      <c r="Q2052" t="s">
        <v>157</v>
      </c>
      <c r="R2052" t="s">
        <v>345</v>
      </c>
      <c r="S2052">
        <v>10014635</v>
      </c>
      <c r="T2052" t="s">
        <v>157</v>
      </c>
      <c r="AE2052">
        <v>0</v>
      </c>
      <c r="AG2052">
        <v>0</v>
      </c>
      <c r="AI2052" t="s">
        <v>358</v>
      </c>
      <c r="AM2052">
        <v>0</v>
      </c>
      <c r="AN2052">
        <v>0.19047453703704001</v>
      </c>
      <c r="AO2052">
        <v>0</v>
      </c>
      <c r="AP2052">
        <v>0</v>
      </c>
      <c r="AQ2052">
        <v>1001878521</v>
      </c>
      <c r="AR2052">
        <v>5153930</v>
      </c>
      <c r="AS2052">
        <v>4</v>
      </c>
    </row>
    <row r="2053" spans="1:45" x14ac:dyDescent="0.35">
      <c r="A2053">
        <v>6614001</v>
      </c>
      <c r="B2053">
        <v>0</v>
      </c>
      <c r="C2053">
        <v>10</v>
      </c>
      <c r="D2053" t="s">
        <v>203</v>
      </c>
      <c r="E2053" t="s">
        <v>1324</v>
      </c>
      <c r="F2053" t="s">
        <v>310</v>
      </c>
      <c r="G2053" t="s">
        <v>6160</v>
      </c>
      <c r="H2053">
        <v>2</v>
      </c>
      <c r="I2053">
        <v>1</v>
      </c>
      <c r="J2053">
        <v>0</v>
      </c>
      <c r="K2053">
        <v>2</v>
      </c>
      <c r="L2053" t="s">
        <v>355</v>
      </c>
      <c r="M2053">
        <v>0</v>
      </c>
      <c r="N2053" s="16">
        <v>45899</v>
      </c>
      <c r="O2053" s="16">
        <v>45899</v>
      </c>
      <c r="Q2053" t="s">
        <v>157</v>
      </c>
      <c r="R2053" t="s">
        <v>345</v>
      </c>
      <c r="S2053">
        <v>10014635</v>
      </c>
      <c r="T2053" t="s">
        <v>157</v>
      </c>
      <c r="AE2053">
        <v>0</v>
      </c>
      <c r="AG2053">
        <v>0</v>
      </c>
      <c r="AI2053" t="s">
        <v>358</v>
      </c>
      <c r="AM2053">
        <v>0</v>
      </c>
      <c r="AN2053">
        <v>9.5243055555559994E-2</v>
      </c>
      <c r="AO2053">
        <v>0</v>
      </c>
      <c r="AP2053">
        <v>0</v>
      </c>
      <c r="AQ2053">
        <v>1001878522</v>
      </c>
      <c r="AR2053">
        <v>5153931</v>
      </c>
      <c r="AS2053">
        <v>4</v>
      </c>
    </row>
    <row r="2054" spans="1:45" x14ac:dyDescent="0.35">
      <c r="A2054">
        <v>6614004</v>
      </c>
      <c r="B2054">
        <v>0</v>
      </c>
      <c r="C2054">
        <v>10</v>
      </c>
      <c r="D2054" t="s">
        <v>361</v>
      </c>
      <c r="E2054" t="s">
        <v>1324</v>
      </c>
      <c r="F2054" t="s">
        <v>310</v>
      </c>
      <c r="G2054" t="s">
        <v>6159</v>
      </c>
      <c r="H2054">
        <v>12</v>
      </c>
      <c r="I2054">
        <v>2</v>
      </c>
      <c r="J2054">
        <v>0</v>
      </c>
      <c r="K2054">
        <v>6</v>
      </c>
      <c r="L2054" t="s">
        <v>355</v>
      </c>
      <c r="M2054">
        <v>0</v>
      </c>
      <c r="N2054" s="16">
        <v>45839</v>
      </c>
      <c r="O2054" s="16">
        <v>45839</v>
      </c>
      <c r="Q2054" t="s">
        <v>332</v>
      </c>
      <c r="R2054" t="s">
        <v>333</v>
      </c>
      <c r="S2054">
        <v>10014639</v>
      </c>
      <c r="T2054" t="s">
        <v>332</v>
      </c>
      <c r="AE2054">
        <v>0</v>
      </c>
      <c r="AG2054">
        <v>0</v>
      </c>
      <c r="AI2054" t="s">
        <v>363</v>
      </c>
      <c r="AM2054">
        <v>0</v>
      </c>
      <c r="AN2054">
        <v>0.14285879629629999</v>
      </c>
      <c r="AO2054">
        <v>0</v>
      </c>
      <c r="AP2054">
        <v>0</v>
      </c>
      <c r="AQ2054">
        <v>1001878523</v>
      </c>
      <c r="AR2054">
        <v>5153932</v>
      </c>
      <c r="AS2054">
        <v>3</v>
      </c>
    </row>
    <row r="2055" spans="1:45" x14ac:dyDescent="0.35">
      <c r="A2055">
        <v>6614006</v>
      </c>
      <c r="B2055">
        <v>0</v>
      </c>
      <c r="C2055">
        <v>10</v>
      </c>
      <c r="D2055" t="s">
        <v>203</v>
      </c>
      <c r="E2055" t="s">
        <v>1324</v>
      </c>
      <c r="F2055" t="s">
        <v>310</v>
      </c>
      <c r="G2055" t="s">
        <v>6158</v>
      </c>
      <c r="H2055">
        <v>16</v>
      </c>
      <c r="I2055">
        <v>2</v>
      </c>
      <c r="J2055">
        <v>0</v>
      </c>
      <c r="K2055">
        <v>8</v>
      </c>
      <c r="L2055" t="s">
        <v>355</v>
      </c>
      <c r="M2055">
        <v>0</v>
      </c>
      <c r="N2055" s="16">
        <v>45853</v>
      </c>
      <c r="O2055" s="16">
        <v>45853</v>
      </c>
      <c r="Q2055" t="s">
        <v>187</v>
      </c>
      <c r="R2055" t="s">
        <v>328</v>
      </c>
      <c r="S2055">
        <v>10014643</v>
      </c>
      <c r="T2055" t="s">
        <v>187</v>
      </c>
      <c r="AE2055">
        <v>0</v>
      </c>
      <c r="AF2055" s="16"/>
      <c r="AG2055">
        <v>0</v>
      </c>
      <c r="AI2055" t="s">
        <v>363</v>
      </c>
      <c r="AM2055">
        <v>0</v>
      </c>
      <c r="AN2055">
        <v>9.5243055555559994E-2</v>
      </c>
      <c r="AO2055">
        <v>0</v>
      </c>
      <c r="AP2055">
        <v>0</v>
      </c>
      <c r="AQ2055">
        <v>1001878524</v>
      </c>
      <c r="AR2055">
        <v>5153933</v>
      </c>
      <c r="AS2055">
        <v>3</v>
      </c>
    </row>
    <row r="2056" spans="1:45" x14ac:dyDescent="0.35">
      <c r="A2056">
        <v>6614008</v>
      </c>
      <c r="B2056">
        <v>0</v>
      </c>
      <c r="C2056">
        <v>10</v>
      </c>
      <c r="D2056" t="s">
        <v>203</v>
      </c>
      <c r="E2056" t="s">
        <v>1324</v>
      </c>
      <c r="F2056" t="s">
        <v>310</v>
      </c>
      <c r="G2056" t="s">
        <v>6157</v>
      </c>
      <c r="H2056">
        <v>1</v>
      </c>
      <c r="I2056">
        <v>1</v>
      </c>
      <c r="J2056">
        <v>0</v>
      </c>
      <c r="K2056">
        <v>1</v>
      </c>
      <c r="L2056" t="s">
        <v>355</v>
      </c>
      <c r="M2056">
        <v>0</v>
      </c>
      <c r="N2056" s="16">
        <v>45839</v>
      </c>
      <c r="O2056" s="16">
        <v>45839</v>
      </c>
      <c r="Q2056" t="s">
        <v>178</v>
      </c>
      <c r="R2056" t="s">
        <v>392</v>
      </c>
      <c r="S2056">
        <v>10014644</v>
      </c>
      <c r="T2056" t="s">
        <v>178</v>
      </c>
      <c r="AE2056">
        <v>0</v>
      </c>
      <c r="AG2056">
        <v>0</v>
      </c>
      <c r="AI2056" t="s">
        <v>363</v>
      </c>
      <c r="AM2056">
        <v>0</v>
      </c>
      <c r="AN2056">
        <v>0.85714120370369995</v>
      </c>
      <c r="AO2056">
        <v>0</v>
      </c>
      <c r="AP2056">
        <v>0</v>
      </c>
      <c r="AQ2056">
        <v>1001878525</v>
      </c>
      <c r="AR2056">
        <v>5153934</v>
      </c>
      <c r="AS2056">
        <v>3</v>
      </c>
    </row>
    <row r="2057" spans="1:45" x14ac:dyDescent="0.35">
      <c r="A2057">
        <v>6614012</v>
      </c>
      <c r="B2057">
        <v>0</v>
      </c>
      <c r="C2057">
        <v>10</v>
      </c>
      <c r="D2057" t="s">
        <v>203</v>
      </c>
      <c r="E2057" t="s">
        <v>1324</v>
      </c>
      <c r="F2057" t="s">
        <v>310</v>
      </c>
      <c r="G2057" t="s">
        <v>6156</v>
      </c>
      <c r="H2057">
        <v>1</v>
      </c>
      <c r="I2057">
        <v>1</v>
      </c>
      <c r="J2057">
        <v>0</v>
      </c>
      <c r="K2057">
        <v>1</v>
      </c>
      <c r="L2057" t="s">
        <v>355</v>
      </c>
      <c r="M2057">
        <v>0</v>
      </c>
      <c r="N2057" s="16">
        <v>45853</v>
      </c>
      <c r="O2057" s="16">
        <v>45853</v>
      </c>
      <c r="Q2057" t="s">
        <v>178</v>
      </c>
      <c r="R2057" t="s">
        <v>392</v>
      </c>
      <c r="S2057">
        <v>10014644</v>
      </c>
      <c r="T2057" t="s">
        <v>178</v>
      </c>
      <c r="AE2057">
        <v>0</v>
      </c>
      <c r="AG2057">
        <v>0</v>
      </c>
      <c r="AI2057" t="s">
        <v>363</v>
      </c>
      <c r="AM2057">
        <v>0</v>
      </c>
      <c r="AN2057">
        <v>0</v>
      </c>
      <c r="AO2057">
        <v>0</v>
      </c>
      <c r="AP2057">
        <v>0</v>
      </c>
      <c r="AQ2057">
        <v>1001878529</v>
      </c>
      <c r="AR2057">
        <v>5153938</v>
      </c>
      <c r="AS2057">
        <v>3</v>
      </c>
    </row>
    <row r="2058" spans="1:45" x14ac:dyDescent="0.35">
      <c r="A2058">
        <v>6614013</v>
      </c>
      <c r="B2058">
        <v>0</v>
      </c>
      <c r="C2058">
        <v>10</v>
      </c>
      <c r="D2058" t="s">
        <v>203</v>
      </c>
      <c r="E2058" t="s">
        <v>1324</v>
      </c>
      <c r="F2058" t="s">
        <v>310</v>
      </c>
      <c r="G2058" t="s">
        <v>6155</v>
      </c>
      <c r="H2058">
        <v>4</v>
      </c>
      <c r="I2058">
        <v>2</v>
      </c>
      <c r="J2058">
        <v>0</v>
      </c>
      <c r="K2058">
        <v>2</v>
      </c>
      <c r="L2058" t="s">
        <v>355</v>
      </c>
      <c r="M2058">
        <v>0</v>
      </c>
      <c r="N2058" s="16">
        <v>45853</v>
      </c>
      <c r="O2058" s="16">
        <v>45853</v>
      </c>
      <c r="Q2058" t="s">
        <v>178</v>
      </c>
      <c r="R2058" t="s">
        <v>392</v>
      </c>
      <c r="S2058">
        <v>10014644</v>
      </c>
      <c r="T2058" t="s">
        <v>178</v>
      </c>
      <c r="AE2058">
        <v>0</v>
      </c>
      <c r="AG2058">
        <v>0</v>
      </c>
      <c r="AI2058" t="s">
        <v>363</v>
      </c>
      <c r="AM2058">
        <v>0</v>
      </c>
      <c r="AN2058">
        <v>9.5243055555559994E-2</v>
      </c>
      <c r="AO2058">
        <v>0</v>
      </c>
      <c r="AP2058">
        <v>0</v>
      </c>
      <c r="AQ2058">
        <v>1001878532</v>
      </c>
      <c r="AR2058">
        <v>5153946</v>
      </c>
      <c r="AS2058">
        <v>3</v>
      </c>
    </row>
    <row r="2059" spans="1:45" x14ac:dyDescent="0.35">
      <c r="A2059">
        <v>6614031</v>
      </c>
      <c r="B2059">
        <v>0</v>
      </c>
      <c r="C2059">
        <v>10</v>
      </c>
      <c r="D2059" t="s">
        <v>203</v>
      </c>
      <c r="E2059" t="s">
        <v>1324</v>
      </c>
      <c r="F2059" t="s">
        <v>310</v>
      </c>
      <c r="G2059" t="s">
        <v>6154</v>
      </c>
      <c r="H2059">
        <v>2</v>
      </c>
      <c r="I2059">
        <v>1</v>
      </c>
      <c r="J2059">
        <v>0</v>
      </c>
      <c r="K2059">
        <v>2</v>
      </c>
      <c r="L2059" t="s">
        <v>355</v>
      </c>
      <c r="M2059">
        <v>0</v>
      </c>
      <c r="N2059" s="16">
        <v>45853</v>
      </c>
      <c r="O2059" s="16">
        <v>45853</v>
      </c>
      <c r="Q2059" t="s">
        <v>178</v>
      </c>
      <c r="R2059" t="s">
        <v>392</v>
      </c>
      <c r="S2059">
        <v>10014644</v>
      </c>
      <c r="T2059" t="s">
        <v>178</v>
      </c>
      <c r="AE2059">
        <v>0</v>
      </c>
      <c r="AG2059">
        <v>0</v>
      </c>
      <c r="AI2059" t="s">
        <v>363</v>
      </c>
      <c r="AM2059">
        <v>0</v>
      </c>
      <c r="AN2059">
        <v>0</v>
      </c>
      <c r="AO2059">
        <v>0</v>
      </c>
      <c r="AP2059">
        <v>0</v>
      </c>
      <c r="AQ2059">
        <v>1001878539</v>
      </c>
      <c r="AR2059">
        <v>5153958</v>
      </c>
      <c r="AS2059">
        <v>3</v>
      </c>
    </row>
    <row r="2060" spans="1:45" x14ac:dyDescent="0.35">
      <c r="A2060">
        <v>6614032</v>
      </c>
      <c r="B2060">
        <v>0</v>
      </c>
      <c r="C2060">
        <v>10</v>
      </c>
      <c r="D2060" t="s">
        <v>203</v>
      </c>
      <c r="E2060" t="s">
        <v>1324</v>
      </c>
      <c r="F2060" t="s">
        <v>310</v>
      </c>
      <c r="G2060" t="s">
        <v>3353</v>
      </c>
      <c r="H2060">
        <v>1</v>
      </c>
      <c r="I2060">
        <v>1</v>
      </c>
      <c r="J2060">
        <v>0</v>
      </c>
      <c r="K2060">
        <v>1</v>
      </c>
      <c r="L2060" t="s">
        <v>355</v>
      </c>
      <c r="M2060">
        <v>0</v>
      </c>
      <c r="N2060" s="16">
        <v>45899</v>
      </c>
      <c r="O2060" s="16">
        <v>45899</v>
      </c>
      <c r="Q2060" t="s">
        <v>219</v>
      </c>
      <c r="R2060" t="s">
        <v>292</v>
      </c>
      <c r="S2060">
        <v>10017586</v>
      </c>
      <c r="T2060" t="s">
        <v>219</v>
      </c>
      <c r="AE2060">
        <v>0</v>
      </c>
      <c r="AG2060">
        <v>0</v>
      </c>
      <c r="AI2060" t="s">
        <v>363</v>
      </c>
      <c r="AM2060">
        <v>0</v>
      </c>
      <c r="AN2060">
        <v>0.14285879629629999</v>
      </c>
      <c r="AO2060">
        <v>0</v>
      </c>
      <c r="AP2060">
        <v>0</v>
      </c>
      <c r="AQ2060">
        <v>1001878646</v>
      </c>
      <c r="AR2060">
        <v>5154162</v>
      </c>
      <c r="AS2060">
        <v>3</v>
      </c>
    </row>
    <row r="2061" spans="1:45" x14ac:dyDescent="0.35">
      <c r="A2061">
        <v>6614033</v>
      </c>
      <c r="B2061">
        <v>0</v>
      </c>
      <c r="C2061">
        <v>10</v>
      </c>
      <c r="D2061" t="s">
        <v>129</v>
      </c>
      <c r="E2061" t="s">
        <v>1324</v>
      </c>
      <c r="F2061" t="s">
        <v>310</v>
      </c>
      <c r="G2061" t="s">
        <v>6153</v>
      </c>
      <c r="H2061">
        <v>6</v>
      </c>
      <c r="I2061">
        <v>2</v>
      </c>
      <c r="J2061">
        <v>0</v>
      </c>
      <c r="K2061">
        <v>3</v>
      </c>
      <c r="L2061" t="s">
        <v>355</v>
      </c>
      <c r="M2061">
        <v>0</v>
      </c>
      <c r="N2061" s="16">
        <v>45899</v>
      </c>
      <c r="O2061" s="16">
        <v>45899</v>
      </c>
      <c r="Q2061" t="s">
        <v>219</v>
      </c>
      <c r="R2061" t="s">
        <v>292</v>
      </c>
      <c r="S2061">
        <v>10017586</v>
      </c>
      <c r="T2061" t="s">
        <v>219</v>
      </c>
      <c r="AE2061">
        <v>0</v>
      </c>
      <c r="AG2061">
        <v>0</v>
      </c>
      <c r="AI2061" t="s">
        <v>363</v>
      </c>
      <c r="AM2061">
        <v>0</v>
      </c>
      <c r="AN2061">
        <v>0.23809027777778</v>
      </c>
      <c r="AO2061">
        <v>0</v>
      </c>
      <c r="AP2061">
        <v>0</v>
      </c>
      <c r="AQ2061">
        <v>1001878648</v>
      </c>
      <c r="AR2061">
        <v>5154165</v>
      </c>
      <c r="AS2061">
        <v>3</v>
      </c>
    </row>
    <row r="2062" spans="1:45" x14ac:dyDescent="0.35">
      <c r="A2062">
        <v>6614078</v>
      </c>
      <c r="B2062">
        <v>0</v>
      </c>
      <c r="C2062">
        <v>10</v>
      </c>
      <c r="D2062" t="s">
        <v>203</v>
      </c>
      <c r="E2062" t="s">
        <v>1324</v>
      </c>
      <c r="F2062" t="s">
        <v>310</v>
      </c>
      <c r="G2062" t="s">
        <v>6152</v>
      </c>
      <c r="H2062">
        <v>3</v>
      </c>
      <c r="I2062">
        <v>1</v>
      </c>
      <c r="J2062">
        <v>0</v>
      </c>
      <c r="K2062">
        <v>3</v>
      </c>
      <c r="L2062" t="s">
        <v>355</v>
      </c>
      <c r="M2062">
        <v>0</v>
      </c>
      <c r="N2062" s="16">
        <v>45889</v>
      </c>
      <c r="O2062" s="16">
        <v>45889</v>
      </c>
      <c r="Q2062" t="s">
        <v>134</v>
      </c>
      <c r="R2062" t="s">
        <v>271</v>
      </c>
      <c r="S2062">
        <v>10014658</v>
      </c>
      <c r="T2062" t="s">
        <v>134</v>
      </c>
      <c r="AE2062">
        <v>0</v>
      </c>
      <c r="AF2062" s="16"/>
      <c r="AG2062">
        <v>0</v>
      </c>
      <c r="AI2062" t="s">
        <v>363</v>
      </c>
      <c r="AM2062">
        <v>0</v>
      </c>
      <c r="AN2062">
        <v>9.5243055555559994E-2</v>
      </c>
      <c r="AO2062">
        <v>0</v>
      </c>
      <c r="AP2062">
        <v>0</v>
      </c>
      <c r="AQ2062">
        <v>1001878666</v>
      </c>
      <c r="AR2062">
        <v>5154196</v>
      </c>
      <c r="AS2062">
        <v>3</v>
      </c>
    </row>
    <row r="2063" spans="1:45" x14ac:dyDescent="0.35">
      <c r="A2063">
        <v>6614122</v>
      </c>
      <c r="B2063">
        <v>0</v>
      </c>
      <c r="C2063">
        <v>10</v>
      </c>
      <c r="D2063" t="s">
        <v>361</v>
      </c>
      <c r="E2063" t="s">
        <v>359</v>
      </c>
      <c r="F2063" t="s">
        <v>310</v>
      </c>
      <c r="G2063" t="s">
        <v>6151</v>
      </c>
      <c r="H2063">
        <v>8</v>
      </c>
      <c r="I2063">
        <v>2</v>
      </c>
      <c r="J2063">
        <v>0</v>
      </c>
      <c r="K2063">
        <v>4</v>
      </c>
      <c r="L2063" t="s">
        <v>355</v>
      </c>
      <c r="M2063">
        <v>0</v>
      </c>
      <c r="N2063" s="16">
        <v>45852</v>
      </c>
      <c r="O2063" s="16">
        <v>45852</v>
      </c>
      <c r="Q2063" t="s">
        <v>126</v>
      </c>
      <c r="R2063" t="s">
        <v>391</v>
      </c>
      <c r="S2063">
        <v>10014657</v>
      </c>
      <c r="T2063" t="s">
        <v>126</v>
      </c>
      <c r="AE2063">
        <v>0</v>
      </c>
      <c r="AG2063">
        <v>0</v>
      </c>
      <c r="AI2063" t="s">
        <v>363</v>
      </c>
      <c r="AM2063">
        <v>0</v>
      </c>
      <c r="AN2063">
        <v>0.125</v>
      </c>
      <c r="AO2063">
        <v>0</v>
      </c>
      <c r="AP2063">
        <v>0</v>
      </c>
      <c r="AQ2063">
        <v>1001878696</v>
      </c>
      <c r="AR2063">
        <v>5154249</v>
      </c>
      <c r="AS2063">
        <v>3</v>
      </c>
    </row>
    <row r="2064" spans="1:45" x14ac:dyDescent="0.35">
      <c r="A2064">
        <v>6614166</v>
      </c>
      <c r="B2064">
        <v>0</v>
      </c>
      <c r="C2064">
        <v>10</v>
      </c>
      <c r="D2064" t="s">
        <v>203</v>
      </c>
      <c r="E2064" t="s">
        <v>1324</v>
      </c>
      <c r="F2064" t="s">
        <v>310</v>
      </c>
      <c r="G2064" t="s">
        <v>6150</v>
      </c>
      <c r="H2064">
        <v>3</v>
      </c>
      <c r="I2064">
        <v>3</v>
      </c>
      <c r="J2064">
        <v>0</v>
      </c>
      <c r="K2064">
        <v>1</v>
      </c>
      <c r="L2064" t="s">
        <v>355</v>
      </c>
      <c r="M2064">
        <v>0</v>
      </c>
      <c r="N2064" s="16">
        <v>45889</v>
      </c>
      <c r="O2064" s="16">
        <v>45889</v>
      </c>
      <c r="Q2064" t="s">
        <v>173</v>
      </c>
      <c r="R2064" t="s">
        <v>341</v>
      </c>
      <c r="S2064">
        <v>10014656</v>
      </c>
      <c r="T2064" t="s">
        <v>173</v>
      </c>
      <c r="AE2064">
        <v>0</v>
      </c>
      <c r="AG2064">
        <v>0</v>
      </c>
      <c r="AI2064" t="s">
        <v>363</v>
      </c>
      <c r="AM2064">
        <v>0</v>
      </c>
      <c r="AN2064">
        <v>0.14285879629629999</v>
      </c>
      <c r="AO2064">
        <v>0</v>
      </c>
      <c r="AP2064">
        <v>0</v>
      </c>
      <c r="AQ2064">
        <v>1001878709</v>
      </c>
      <c r="AR2064">
        <v>5154262</v>
      </c>
      <c r="AS2064">
        <v>3</v>
      </c>
    </row>
    <row r="2065" spans="1:45" x14ac:dyDescent="0.35">
      <c r="A2065">
        <v>6614227</v>
      </c>
      <c r="B2065">
        <v>0</v>
      </c>
      <c r="C2065">
        <v>10</v>
      </c>
      <c r="D2065" t="s">
        <v>203</v>
      </c>
      <c r="E2065" t="s">
        <v>359</v>
      </c>
      <c r="F2065" t="s">
        <v>310</v>
      </c>
      <c r="G2065" t="s">
        <v>6105</v>
      </c>
      <c r="H2065">
        <v>6</v>
      </c>
      <c r="I2065">
        <v>2</v>
      </c>
      <c r="J2065">
        <v>0</v>
      </c>
      <c r="K2065">
        <v>3</v>
      </c>
      <c r="L2065" t="s">
        <v>355</v>
      </c>
      <c r="M2065">
        <v>0</v>
      </c>
      <c r="N2065" s="16">
        <v>45839</v>
      </c>
      <c r="O2065" s="16">
        <v>45839</v>
      </c>
      <c r="Q2065" t="s">
        <v>236</v>
      </c>
      <c r="R2065" t="s">
        <v>283</v>
      </c>
      <c r="S2065">
        <v>10014629</v>
      </c>
      <c r="T2065" t="s">
        <v>236</v>
      </c>
      <c r="AE2065">
        <v>0</v>
      </c>
      <c r="AG2065">
        <v>0</v>
      </c>
      <c r="AI2065" t="s">
        <v>363</v>
      </c>
      <c r="AM2065">
        <v>0</v>
      </c>
      <c r="AN2065">
        <v>9.5243055555559994E-2</v>
      </c>
      <c r="AO2065">
        <v>0</v>
      </c>
      <c r="AP2065">
        <v>0</v>
      </c>
      <c r="AQ2065">
        <v>1001878727</v>
      </c>
      <c r="AR2065">
        <v>5154280</v>
      </c>
      <c r="AS2065">
        <v>3</v>
      </c>
    </row>
    <row r="2066" spans="1:45" x14ac:dyDescent="0.35">
      <c r="A2066">
        <v>6614250</v>
      </c>
      <c r="B2066">
        <v>0</v>
      </c>
      <c r="C2066">
        <v>10</v>
      </c>
      <c r="D2066" t="s">
        <v>203</v>
      </c>
      <c r="E2066" t="s">
        <v>1324</v>
      </c>
      <c r="F2066" t="s">
        <v>310</v>
      </c>
      <c r="G2066" t="s">
        <v>6149</v>
      </c>
      <c r="H2066">
        <v>8</v>
      </c>
      <c r="I2066">
        <v>2</v>
      </c>
      <c r="J2066">
        <v>0</v>
      </c>
      <c r="K2066">
        <v>4</v>
      </c>
      <c r="L2066" t="s">
        <v>355</v>
      </c>
      <c r="M2066">
        <v>0</v>
      </c>
      <c r="N2066" s="16">
        <v>45870</v>
      </c>
      <c r="O2066" s="16">
        <v>45870</v>
      </c>
      <c r="Q2066" t="s">
        <v>137</v>
      </c>
      <c r="R2066" t="s">
        <v>388</v>
      </c>
      <c r="S2066">
        <v>10014595</v>
      </c>
      <c r="T2066" t="s">
        <v>137</v>
      </c>
      <c r="AE2066">
        <v>0</v>
      </c>
      <c r="AG2066">
        <v>0</v>
      </c>
      <c r="AI2066" t="s">
        <v>363</v>
      </c>
      <c r="AM2066">
        <v>0</v>
      </c>
      <c r="AN2066">
        <v>4.7615740740740001E-2</v>
      </c>
      <c r="AO2066">
        <v>0</v>
      </c>
      <c r="AP2066">
        <v>0</v>
      </c>
      <c r="AQ2066">
        <v>1001878728</v>
      </c>
      <c r="AR2066">
        <v>5154281</v>
      </c>
      <c r="AS2066">
        <v>3</v>
      </c>
    </row>
    <row r="2067" spans="1:45" x14ac:dyDescent="0.35">
      <c r="A2067">
        <v>6614291</v>
      </c>
      <c r="B2067">
        <v>0</v>
      </c>
      <c r="C2067">
        <v>10</v>
      </c>
      <c r="D2067" t="s">
        <v>203</v>
      </c>
      <c r="E2067" t="s">
        <v>1324</v>
      </c>
      <c r="F2067" t="s">
        <v>310</v>
      </c>
      <c r="G2067" t="s">
        <v>6148</v>
      </c>
      <c r="H2067">
        <v>12</v>
      </c>
      <c r="I2067">
        <v>2</v>
      </c>
      <c r="J2067">
        <v>0</v>
      </c>
      <c r="K2067">
        <v>6</v>
      </c>
      <c r="L2067" t="s">
        <v>355</v>
      </c>
      <c r="M2067">
        <v>0</v>
      </c>
      <c r="N2067" s="16">
        <v>45901</v>
      </c>
      <c r="O2067" s="16">
        <v>45901</v>
      </c>
      <c r="Q2067" t="s">
        <v>137</v>
      </c>
      <c r="R2067" t="s">
        <v>388</v>
      </c>
      <c r="S2067">
        <v>10014595</v>
      </c>
      <c r="T2067" t="s">
        <v>137</v>
      </c>
      <c r="AE2067">
        <v>0</v>
      </c>
      <c r="AG2067">
        <v>0</v>
      </c>
      <c r="AI2067" t="s">
        <v>363</v>
      </c>
      <c r="AM2067">
        <v>0</v>
      </c>
      <c r="AN2067">
        <v>0.28571759259259</v>
      </c>
      <c r="AO2067">
        <v>0</v>
      </c>
      <c r="AP2067">
        <v>0</v>
      </c>
      <c r="AQ2067">
        <v>1001878795</v>
      </c>
      <c r="AR2067">
        <v>5154349</v>
      </c>
      <c r="AS2067">
        <v>3</v>
      </c>
    </row>
    <row r="2068" spans="1:45" x14ac:dyDescent="0.35">
      <c r="A2068">
        <v>6614291</v>
      </c>
      <c r="B2068">
        <v>0</v>
      </c>
      <c r="C2068">
        <v>20</v>
      </c>
      <c r="D2068" t="s">
        <v>361</v>
      </c>
      <c r="E2068" t="s">
        <v>1324</v>
      </c>
      <c r="F2068" t="s">
        <v>310</v>
      </c>
      <c r="G2068" t="s">
        <v>6148</v>
      </c>
      <c r="H2068">
        <v>8</v>
      </c>
      <c r="I2068">
        <v>2</v>
      </c>
      <c r="J2068">
        <v>0</v>
      </c>
      <c r="K2068">
        <v>4</v>
      </c>
      <c r="L2068" t="s">
        <v>355</v>
      </c>
      <c r="M2068">
        <v>0</v>
      </c>
      <c r="N2068" s="16">
        <v>45901</v>
      </c>
      <c r="O2068" s="16">
        <v>45901</v>
      </c>
      <c r="Q2068" t="s">
        <v>137</v>
      </c>
      <c r="R2068" t="s">
        <v>388</v>
      </c>
      <c r="S2068">
        <v>10014595</v>
      </c>
      <c r="T2068" t="s">
        <v>137</v>
      </c>
      <c r="AE2068">
        <v>0</v>
      </c>
      <c r="AG2068">
        <v>0</v>
      </c>
      <c r="AI2068" t="s">
        <v>363</v>
      </c>
      <c r="AM2068">
        <v>0</v>
      </c>
      <c r="AN2068">
        <v>0.14285879629629999</v>
      </c>
      <c r="AO2068">
        <v>0</v>
      </c>
      <c r="AP2068">
        <v>0</v>
      </c>
      <c r="AQ2068">
        <v>1001878797</v>
      </c>
      <c r="AR2068">
        <v>5154350</v>
      </c>
      <c r="AS2068">
        <v>3</v>
      </c>
    </row>
    <row r="2069" spans="1:45" x14ac:dyDescent="0.35">
      <c r="A2069">
        <v>6614291</v>
      </c>
      <c r="B2069">
        <v>0</v>
      </c>
      <c r="C2069">
        <v>30</v>
      </c>
      <c r="D2069" t="s">
        <v>364</v>
      </c>
      <c r="E2069" t="s">
        <v>1324</v>
      </c>
      <c r="F2069" t="s">
        <v>310</v>
      </c>
      <c r="G2069" t="s">
        <v>6148</v>
      </c>
      <c r="H2069">
        <v>8</v>
      </c>
      <c r="I2069">
        <v>2</v>
      </c>
      <c r="J2069">
        <v>0</v>
      </c>
      <c r="K2069">
        <v>4</v>
      </c>
      <c r="L2069" t="s">
        <v>355</v>
      </c>
      <c r="M2069">
        <v>0</v>
      </c>
      <c r="N2069" s="16">
        <v>45901</v>
      </c>
      <c r="O2069" s="16">
        <v>45901</v>
      </c>
      <c r="Q2069" t="s">
        <v>137</v>
      </c>
      <c r="R2069" t="s">
        <v>388</v>
      </c>
      <c r="S2069">
        <v>10014595</v>
      </c>
      <c r="T2069" t="s">
        <v>137</v>
      </c>
      <c r="AE2069">
        <v>0</v>
      </c>
      <c r="AG2069">
        <v>0</v>
      </c>
      <c r="AI2069" t="s">
        <v>363</v>
      </c>
      <c r="AM2069">
        <v>0</v>
      </c>
      <c r="AN2069">
        <v>0.14285879629629999</v>
      </c>
      <c r="AO2069">
        <v>0</v>
      </c>
      <c r="AP2069">
        <v>0</v>
      </c>
      <c r="AQ2069">
        <v>1001878799</v>
      </c>
      <c r="AR2069">
        <v>5154351</v>
      </c>
      <c r="AS2069">
        <v>3</v>
      </c>
    </row>
    <row r="2070" spans="1:45" x14ac:dyDescent="0.35">
      <c r="A2070">
        <v>6614292</v>
      </c>
      <c r="B2070">
        <v>0</v>
      </c>
      <c r="C2070">
        <v>10</v>
      </c>
      <c r="D2070" t="s">
        <v>203</v>
      </c>
      <c r="E2070" t="s">
        <v>1324</v>
      </c>
      <c r="F2070" t="s">
        <v>310</v>
      </c>
      <c r="G2070" t="s">
        <v>6147</v>
      </c>
      <c r="H2070">
        <v>4</v>
      </c>
      <c r="I2070">
        <v>2</v>
      </c>
      <c r="J2070">
        <v>0</v>
      </c>
      <c r="K2070">
        <v>2</v>
      </c>
      <c r="L2070" t="s">
        <v>355</v>
      </c>
      <c r="M2070">
        <v>0</v>
      </c>
      <c r="N2070" s="16">
        <v>45901</v>
      </c>
      <c r="O2070" s="16">
        <v>45901</v>
      </c>
      <c r="Q2070" t="s">
        <v>137</v>
      </c>
      <c r="R2070" t="s">
        <v>388</v>
      </c>
      <c r="S2070">
        <v>10014595</v>
      </c>
      <c r="T2070" t="s">
        <v>137</v>
      </c>
      <c r="AE2070">
        <v>0</v>
      </c>
      <c r="AG2070">
        <v>0</v>
      </c>
      <c r="AI2070" t="s">
        <v>363</v>
      </c>
      <c r="AM2070">
        <v>0</v>
      </c>
      <c r="AN2070">
        <v>0.16666666666666999</v>
      </c>
      <c r="AO2070">
        <v>0</v>
      </c>
      <c r="AP2070">
        <v>0</v>
      </c>
      <c r="AQ2070">
        <v>1001878800</v>
      </c>
      <c r="AR2070">
        <v>5154352</v>
      </c>
      <c r="AS2070">
        <v>3</v>
      </c>
    </row>
    <row r="2071" spans="1:45" x14ac:dyDescent="0.35">
      <c r="A2071">
        <v>6614292</v>
      </c>
      <c r="B2071">
        <v>0</v>
      </c>
      <c r="C2071">
        <v>20</v>
      </c>
      <c r="D2071" t="s">
        <v>361</v>
      </c>
      <c r="E2071" t="s">
        <v>1324</v>
      </c>
      <c r="F2071" t="s">
        <v>310</v>
      </c>
      <c r="G2071" t="s">
        <v>6147</v>
      </c>
      <c r="H2071">
        <v>4</v>
      </c>
      <c r="I2071">
        <v>2</v>
      </c>
      <c r="J2071">
        <v>0</v>
      </c>
      <c r="K2071">
        <v>2</v>
      </c>
      <c r="L2071" t="s">
        <v>355</v>
      </c>
      <c r="M2071">
        <v>0</v>
      </c>
      <c r="N2071" s="16">
        <v>45901</v>
      </c>
      <c r="O2071" s="16">
        <v>45901</v>
      </c>
      <c r="Q2071" t="s">
        <v>137</v>
      </c>
      <c r="R2071" t="s">
        <v>388</v>
      </c>
      <c r="S2071">
        <v>10014595</v>
      </c>
      <c r="T2071" t="s">
        <v>137</v>
      </c>
      <c r="AE2071">
        <v>0</v>
      </c>
      <c r="AG2071">
        <v>0</v>
      </c>
      <c r="AI2071" t="s">
        <v>363</v>
      </c>
      <c r="AM2071">
        <v>0.16666666666666999</v>
      </c>
      <c r="AN2071">
        <v>0.73810185185184995</v>
      </c>
      <c r="AO2071">
        <v>0</v>
      </c>
      <c r="AP2071">
        <v>0</v>
      </c>
      <c r="AQ2071">
        <v>1001878800</v>
      </c>
      <c r="AR2071">
        <v>5154353</v>
      </c>
      <c r="AS2071">
        <v>3</v>
      </c>
    </row>
    <row r="2072" spans="1:45" x14ac:dyDescent="0.35">
      <c r="A2072">
        <v>6614293</v>
      </c>
      <c r="B2072">
        <v>0</v>
      </c>
      <c r="C2072">
        <v>10</v>
      </c>
      <c r="D2072" t="s">
        <v>203</v>
      </c>
      <c r="E2072" t="s">
        <v>1324</v>
      </c>
      <c r="F2072" t="s">
        <v>310</v>
      </c>
      <c r="G2072" t="s">
        <v>6147</v>
      </c>
      <c r="H2072">
        <v>2</v>
      </c>
      <c r="I2072">
        <v>1</v>
      </c>
      <c r="J2072">
        <v>0</v>
      </c>
      <c r="K2072">
        <v>2</v>
      </c>
      <c r="L2072" t="s">
        <v>355</v>
      </c>
      <c r="M2072">
        <v>0</v>
      </c>
      <c r="N2072" s="16">
        <v>45901</v>
      </c>
      <c r="O2072" s="16">
        <v>45901</v>
      </c>
      <c r="Q2072" t="s">
        <v>128</v>
      </c>
      <c r="R2072" t="s">
        <v>390</v>
      </c>
      <c r="S2072">
        <v>10014594</v>
      </c>
      <c r="T2072" t="s">
        <v>128</v>
      </c>
      <c r="AE2072">
        <v>0</v>
      </c>
      <c r="AG2072">
        <v>0</v>
      </c>
      <c r="AI2072" t="s">
        <v>363</v>
      </c>
      <c r="AM2072">
        <v>0</v>
      </c>
      <c r="AN2072">
        <v>9.5243055555559994E-2</v>
      </c>
      <c r="AO2072">
        <v>0</v>
      </c>
      <c r="AP2072">
        <v>0</v>
      </c>
      <c r="AQ2072">
        <v>1001878801</v>
      </c>
      <c r="AR2072">
        <v>5154354</v>
      </c>
      <c r="AS2072">
        <v>3</v>
      </c>
    </row>
    <row r="2073" spans="1:45" x14ac:dyDescent="0.35">
      <c r="A2073">
        <v>6614293</v>
      </c>
      <c r="B2073">
        <v>0</v>
      </c>
      <c r="C2073">
        <v>20</v>
      </c>
      <c r="D2073" t="s">
        <v>361</v>
      </c>
      <c r="E2073" t="s">
        <v>1324</v>
      </c>
      <c r="F2073" t="s">
        <v>310</v>
      </c>
      <c r="G2073" t="s">
        <v>6147</v>
      </c>
      <c r="H2073">
        <v>4</v>
      </c>
      <c r="I2073">
        <v>2</v>
      </c>
      <c r="J2073">
        <v>0</v>
      </c>
      <c r="K2073">
        <v>2</v>
      </c>
      <c r="L2073" t="s">
        <v>355</v>
      </c>
      <c r="M2073">
        <v>0</v>
      </c>
      <c r="N2073" s="16">
        <v>45901</v>
      </c>
      <c r="O2073" s="16">
        <v>45901</v>
      </c>
      <c r="Q2073" t="s">
        <v>128</v>
      </c>
      <c r="R2073" t="s">
        <v>390</v>
      </c>
      <c r="S2073">
        <v>10014594</v>
      </c>
      <c r="T2073" t="s">
        <v>128</v>
      </c>
      <c r="AE2073">
        <v>0</v>
      </c>
      <c r="AG2073">
        <v>0</v>
      </c>
      <c r="AI2073" t="s">
        <v>360</v>
      </c>
      <c r="AM2073">
        <v>0</v>
      </c>
      <c r="AN2073">
        <v>0.28571759259259</v>
      </c>
      <c r="AO2073">
        <v>0</v>
      </c>
      <c r="AP2073">
        <v>0</v>
      </c>
      <c r="AQ2073">
        <v>1001878833</v>
      </c>
      <c r="AR2073">
        <v>5154518</v>
      </c>
      <c r="AS2073">
        <v>2</v>
      </c>
    </row>
    <row r="2074" spans="1:45" x14ac:dyDescent="0.35">
      <c r="A2074">
        <v>6614293</v>
      </c>
      <c r="B2074">
        <v>0</v>
      </c>
      <c r="C2074">
        <v>30</v>
      </c>
      <c r="D2074" t="s">
        <v>364</v>
      </c>
      <c r="E2074" t="s">
        <v>1324</v>
      </c>
      <c r="F2074" t="s">
        <v>310</v>
      </c>
      <c r="G2074" t="s">
        <v>6147</v>
      </c>
      <c r="H2074">
        <v>4</v>
      </c>
      <c r="I2074">
        <v>2</v>
      </c>
      <c r="J2074">
        <v>0</v>
      </c>
      <c r="K2074">
        <v>2</v>
      </c>
      <c r="L2074" t="s">
        <v>355</v>
      </c>
      <c r="M2074">
        <v>0</v>
      </c>
      <c r="N2074" s="16">
        <v>45901</v>
      </c>
      <c r="O2074" s="16">
        <v>45901</v>
      </c>
      <c r="Q2074" t="s">
        <v>128</v>
      </c>
      <c r="R2074" t="s">
        <v>390</v>
      </c>
      <c r="S2074">
        <v>10014594</v>
      </c>
      <c r="T2074" t="s">
        <v>128</v>
      </c>
      <c r="AE2074">
        <v>0</v>
      </c>
      <c r="AG2074">
        <v>0</v>
      </c>
      <c r="AI2074" t="s">
        <v>360</v>
      </c>
      <c r="AM2074">
        <v>0</v>
      </c>
      <c r="AN2074">
        <v>0.23809027777778</v>
      </c>
      <c r="AO2074">
        <v>0</v>
      </c>
      <c r="AP2074">
        <v>0</v>
      </c>
      <c r="AQ2074">
        <v>1001878834</v>
      </c>
      <c r="AR2074">
        <v>5154519</v>
      </c>
      <c r="AS2074">
        <v>2</v>
      </c>
    </row>
    <row r="2075" spans="1:45" x14ac:dyDescent="0.35">
      <c r="A2075">
        <v>6614294</v>
      </c>
      <c r="B2075">
        <v>0</v>
      </c>
      <c r="C2075">
        <v>10</v>
      </c>
      <c r="D2075" t="s">
        <v>203</v>
      </c>
      <c r="E2075" t="s">
        <v>1324</v>
      </c>
      <c r="F2075" t="s">
        <v>310</v>
      </c>
      <c r="G2075" t="s">
        <v>6146</v>
      </c>
      <c r="H2075">
        <v>2</v>
      </c>
      <c r="I2075">
        <v>1</v>
      </c>
      <c r="J2075">
        <v>0</v>
      </c>
      <c r="K2075">
        <v>2</v>
      </c>
      <c r="L2075" t="s">
        <v>355</v>
      </c>
      <c r="M2075">
        <v>0</v>
      </c>
      <c r="N2075" s="16">
        <v>45901</v>
      </c>
      <c r="O2075" s="16">
        <v>45901</v>
      </c>
      <c r="Q2075" t="s">
        <v>3806</v>
      </c>
      <c r="R2075" t="s">
        <v>3805</v>
      </c>
      <c r="S2075">
        <v>10018963</v>
      </c>
      <c r="T2075" t="s">
        <v>3804</v>
      </c>
      <c r="AE2075">
        <v>0</v>
      </c>
      <c r="AG2075">
        <v>0</v>
      </c>
      <c r="AI2075" t="s">
        <v>360</v>
      </c>
      <c r="AM2075">
        <v>0</v>
      </c>
      <c r="AN2075">
        <v>0.19047453703704001</v>
      </c>
      <c r="AO2075">
        <v>0</v>
      </c>
      <c r="AP2075">
        <v>0</v>
      </c>
      <c r="AQ2075">
        <v>1001878835</v>
      </c>
      <c r="AR2075">
        <v>5154525</v>
      </c>
      <c r="AS2075">
        <v>2</v>
      </c>
    </row>
    <row r="2076" spans="1:45" x14ac:dyDescent="0.35">
      <c r="A2076">
        <v>6614295</v>
      </c>
      <c r="B2076">
        <v>0</v>
      </c>
      <c r="C2076">
        <v>10</v>
      </c>
      <c r="D2076" t="s">
        <v>203</v>
      </c>
      <c r="E2076" t="s">
        <v>1324</v>
      </c>
      <c r="F2076" t="s">
        <v>310</v>
      </c>
      <c r="G2076" t="s">
        <v>6145</v>
      </c>
      <c r="H2076">
        <v>2</v>
      </c>
      <c r="I2076">
        <v>1</v>
      </c>
      <c r="J2076">
        <v>0</v>
      </c>
      <c r="K2076">
        <v>2</v>
      </c>
      <c r="L2076" t="s">
        <v>355</v>
      </c>
      <c r="M2076">
        <v>0</v>
      </c>
      <c r="N2076" s="16">
        <v>45901</v>
      </c>
      <c r="O2076" s="16">
        <v>45901</v>
      </c>
      <c r="Q2076" t="s">
        <v>3806</v>
      </c>
      <c r="R2076" t="s">
        <v>3805</v>
      </c>
      <c r="S2076">
        <v>10018963</v>
      </c>
      <c r="T2076" t="s">
        <v>3804</v>
      </c>
      <c r="AE2076">
        <v>0</v>
      </c>
      <c r="AG2076">
        <v>0</v>
      </c>
      <c r="AI2076" t="s">
        <v>360</v>
      </c>
      <c r="AM2076">
        <v>0</v>
      </c>
      <c r="AN2076">
        <v>0.38094907407407003</v>
      </c>
      <c r="AO2076">
        <v>0</v>
      </c>
      <c r="AP2076">
        <v>0</v>
      </c>
      <c r="AQ2076">
        <v>1001878836</v>
      </c>
      <c r="AR2076">
        <v>5154536</v>
      </c>
      <c r="AS2076">
        <v>2</v>
      </c>
    </row>
    <row r="2077" spans="1:45" x14ac:dyDescent="0.35">
      <c r="A2077">
        <v>6614296</v>
      </c>
      <c r="B2077">
        <v>0</v>
      </c>
      <c r="C2077">
        <v>10</v>
      </c>
      <c r="D2077" t="s">
        <v>203</v>
      </c>
      <c r="E2077" t="s">
        <v>1324</v>
      </c>
      <c r="F2077" t="s">
        <v>310</v>
      </c>
      <c r="G2077" t="s">
        <v>6144</v>
      </c>
      <c r="H2077">
        <v>1</v>
      </c>
      <c r="I2077">
        <v>1</v>
      </c>
      <c r="J2077">
        <v>0</v>
      </c>
      <c r="K2077">
        <v>1</v>
      </c>
      <c r="L2077" t="s">
        <v>355</v>
      </c>
      <c r="M2077">
        <v>0</v>
      </c>
      <c r="N2077" s="16">
        <v>45901</v>
      </c>
      <c r="O2077" s="16">
        <v>45901</v>
      </c>
      <c r="Q2077" t="s">
        <v>3806</v>
      </c>
      <c r="R2077" t="s">
        <v>3805</v>
      </c>
      <c r="S2077">
        <v>10018963</v>
      </c>
      <c r="T2077" t="s">
        <v>3804</v>
      </c>
      <c r="AE2077">
        <v>0</v>
      </c>
      <c r="AG2077">
        <v>0</v>
      </c>
      <c r="AI2077" t="s">
        <v>363</v>
      </c>
      <c r="AM2077">
        <v>0</v>
      </c>
      <c r="AN2077">
        <v>2.380787037037E-2</v>
      </c>
      <c r="AO2077">
        <v>0</v>
      </c>
      <c r="AP2077">
        <v>0</v>
      </c>
      <c r="AQ2077">
        <v>1001878839</v>
      </c>
      <c r="AR2077">
        <v>5154539</v>
      </c>
      <c r="AS2077">
        <v>3</v>
      </c>
    </row>
    <row r="2078" spans="1:45" x14ac:dyDescent="0.35">
      <c r="A2078">
        <v>6614297</v>
      </c>
      <c r="B2078">
        <v>0</v>
      </c>
      <c r="C2078">
        <v>10</v>
      </c>
      <c r="D2078" t="s">
        <v>203</v>
      </c>
      <c r="E2078" t="s">
        <v>1324</v>
      </c>
      <c r="F2078" t="s">
        <v>310</v>
      </c>
      <c r="G2078" t="s">
        <v>6143</v>
      </c>
      <c r="H2078">
        <v>2</v>
      </c>
      <c r="I2078">
        <v>1</v>
      </c>
      <c r="J2078">
        <v>0</v>
      </c>
      <c r="K2078">
        <v>2</v>
      </c>
      <c r="L2078" t="s">
        <v>355</v>
      </c>
      <c r="M2078">
        <v>0</v>
      </c>
      <c r="N2078" s="16">
        <v>45901</v>
      </c>
      <c r="O2078" s="16">
        <v>45901</v>
      </c>
      <c r="Q2078" t="s">
        <v>165</v>
      </c>
      <c r="R2078" t="s">
        <v>273</v>
      </c>
      <c r="S2078">
        <v>10017653</v>
      </c>
      <c r="T2078" t="s">
        <v>272</v>
      </c>
      <c r="AE2078">
        <v>0</v>
      </c>
      <c r="AG2078">
        <v>0</v>
      </c>
      <c r="AI2078" t="s">
        <v>360</v>
      </c>
      <c r="AM2078">
        <v>0</v>
      </c>
      <c r="AN2078">
        <v>9.5243055555559994E-2</v>
      </c>
      <c r="AO2078">
        <v>0</v>
      </c>
      <c r="AP2078">
        <v>0</v>
      </c>
      <c r="AQ2078">
        <v>1001878840</v>
      </c>
      <c r="AR2078">
        <v>5154657</v>
      </c>
      <c r="AS2078">
        <v>2</v>
      </c>
    </row>
    <row r="2079" spans="1:45" x14ac:dyDescent="0.35">
      <c r="A2079">
        <v>6614337</v>
      </c>
      <c r="B2079">
        <v>0</v>
      </c>
      <c r="C2079">
        <v>10</v>
      </c>
      <c r="D2079" t="s">
        <v>203</v>
      </c>
      <c r="E2079" t="s">
        <v>1324</v>
      </c>
      <c r="F2079" t="s">
        <v>310</v>
      </c>
      <c r="G2079" t="s">
        <v>6142</v>
      </c>
      <c r="H2079">
        <v>4</v>
      </c>
      <c r="I2079">
        <v>2</v>
      </c>
      <c r="J2079">
        <v>0</v>
      </c>
      <c r="K2079">
        <v>2</v>
      </c>
      <c r="L2079" t="s">
        <v>355</v>
      </c>
      <c r="M2079">
        <v>0</v>
      </c>
      <c r="N2079" s="16">
        <v>45825</v>
      </c>
      <c r="O2079" s="16">
        <v>45825</v>
      </c>
      <c r="Q2079" t="s">
        <v>165</v>
      </c>
      <c r="R2079" t="s">
        <v>273</v>
      </c>
      <c r="S2079">
        <v>10017653</v>
      </c>
      <c r="T2079" t="s">
        <v>272</v>
      </c>
      <c r="AE2079">
        <v>0</v>
      </c>
      <c r="AG2079">
        <v>0</v>
      </c>
      <c r="AI2079" t="s">
        <v>363</v>
      </c>
      <c r="AM2079">
        <v>0</v>
      </c>
      <c r="AN2079">
        <v>0.14285879629629999</v>
      </c>
      <c r="AO2079">
        <v>0</v>
      </c>
      <c r="AP2079">
        <v>0</v>
      </c>
      <c r="AQ2079">
        <v>1001878841</v>
      </c>
      <c r="AR2079">
        <v>5154658</v>
      </c>
      <c r="AS2079">
        <v>3</v>
      </c>
    </row>
    <row r="2080" spans="1:45" x14ac:dyDescent="0.35">
      <c r="A2080">
        <v>6614511</v>
      </c>
      <c r="B2080">
        <v>0</v>
      </c>
      <c r="C2080">
        <v>10</v>
      </c>
      <c r="D2080" t="s">
        <v>511</v>
      </c>
      <c r="E2080" t="s">
        <v>1324</v>
      </c>
      <c r="F2080" t="s">
        <v>310</v>
      </c>
      <c r="G2080" t="s">
        <v>6140</v>
      </c>
      <c r="H2080">
        <v>0</v>
      </c>
      <c r="I2080">
        <v>0</v>
      </c>
      <c r="J2080">
        <v>0</v>
      </c>
      <c r="K2080">
        <v>0</v>
      </c>
      <c r="L2080" t="s">
        <v>355</v>
      </c>
      <c r="M2080">
        <v>0</v>
      </c>
      <c r="N2080" s="16">
        <v>45839</v>
      </c>
      <c r="O2080" s="16">
        <v>45839</v>
      </c>
      <c r="R2080" t="s">
        <v>6141</v>
      </c>
      <c r="T2080" t="s">
        <v>6139</v>
      </c>
      <c r="AE2080">
        <v>0</v>
      </c>
      <c r="AG2080">
        <v>0</v>
      </c>
      <c r="AI2080" t="s">
        <v>363</v>
      </c>
      <c r="AM2080">
        <v>0</v>
      </c>
      <c r="AN2080">
        <v>0.76190972222221998</v>
      </c>
      <c r="AO2080">
        <v>0</v>
      </c>
      <c r="AP2080">
        <v>0</v>
      </c>
      <c r="AQ2080">
        <v>1001878842</v>
      </c>
      <c r="AR2080">
        <v>5154659</v>
      </c>
      <c r="AS2080">
        <v>3</v>
      </c>
    </row>
    <row r="2081" spans="1:45" x14ac:dyDescent="0.35">
      <c r="A2081">
        <v>6614601</v>
      </c>
      <c r="B2081">
        <v>0</v>
      </c>
      <c r="C2081">
        <v>10</v>
      </c>
      <c r="D2081" t="s">
        <v>367</v>
      </c>
      <c r="E2081" t="s">
        <v>1324</v>
      </c>
      <c r="F2081" t="s">
        <v>310</v>
      </c>
      <c r="G2081" t="s">
        <v>6138</v>
      </c>
      <c r="H2081">
        <v>12</v>
      </c>
      <c r="I2081">
        <v>2</v>
      </c>
      <c r="J2081">
        <v>0</v>
      </c>
      <c r="K2081">
        <v>6</v>
      </c>
      <c r="L2081" t="s">
        <v>355</v>
      </c>
      <c r="M2081">
        <v>0</v>
      </c>
      <c r="N2081" s="16">
        <v>45839</v>
      </c>
      <c r="O2081" s="16">
        <v>45839</v>
      </c>
      <c r="Q2081" t="s">
        <v>449</v>
      </c>
      <c r="R2081" t="s">
        <v>325</v>
      </c>
      <c r="S2081">
        <v>10014720</v>
      </c>
      <c r="T2081" t="s">
        <v>324</v>
      </c>
      <c r="AE2081">
        <v>0</v>
      </c>
      <c r="AF2081" s="16"/>
      <c r="AG2081">
        <v>0</v>
      </c>
      <c r="AI2081" t="s">
        <v>360</v>
      </c>
      <c r="AM2081">
        <v>0</v>
      </c>
      <c r="AN2081">
        <v>4.7615740740740001E-2</v>
      </c>
      <c r="AO2081">
        <v>0</v>
      </c>
      <c r="AP2081">
        <v>0</v>
      </c>
      <c r="AQ2081">
        <v>1001879004</v>
      </c>
      <c r="AR2081">
        <v>5154661</v>
      </c>
      <c r="AS2081">
        <v>2</v>
      </c>
    </row>
    <row r="2082" spans="1:45" x14ac:dyDescent="0.35">
      <c r="A2082">
        <v>6614889</v>
      </c>
      <c r="B2082">
        <v>0</v>
      </c>
      <c r="C2082">
        <v>10</v>
      </c>
      <c r="D2082" t="s">
        <v>367</v>
      </c>
      <c r="E2082" t="s">
        <v>1324</v>
      </c>
      <c r="F2082" t="s">
        <v>310</v>
      </c>
      <c r="G2082" t="s">
        <v>6137</v>
      </c>
      <c r="H2082">
        <v>24</v>
      </c>
      <c r="I2082">
        <v>2</v>
      </c>
      <c r="J2082">
        <v>0</v>
      </c>
      <c r="K2082">
        <v>12</v>
      </c>
      <c r="L2082" t="s">
        <v>355</v>
      </c>
      <c r="M2082">
        <v>0</v>
      </c>
      <c r="N2082" s="16">
        <v>45839</v>
      </c>
      <c r="O2082" s="16">
        <v>45840</v>
      </c>
      <c r="Q2082" t="s">
        <v>449</v>
      </c>
      <c r="R2082" t="s">
        <v>325</v>
      </c>
      <c r="S2082">
        <v>10014720</v>
      </c>
      <c r="T2082" t="s">
        <v>324</v>
      </c>
      <c r="AE2082">
        <v>0</v>
      </c>
      <c r="AG2082">
        <v>0</v>
      </c>
      <c r="AI2082" t="s">
        <v>363</v>
      </c>
      <c r="AM2082">
        <v>0</v>
      </c>
      <c r="AN2082">
        <v>0.14285879629629999</v>
      </c>
      <c r="AO2082">
        <v>0</v>
      </c>
      <c r="AP2082">
        <v>0</v>
      </c>
      <c r="AQ2082">
        <v>1001878843</v>
      </c>
      <c r="AR2082">
        <v>5154378</v>
      </c>
      <c r="AS2082">
        <v>3</v>
      </c>
    </row>
    <row r="2083" spans="1:45" x14ac:dyDescent="0.35">
      <c r="A2083">
        <v>6614890</v>
      </c>
      <c r="B2083">
        <v>0</v>
      </c>
      <c r="C2083">
        <v>10</v>
      </c>
      <c r="D2083" t="s">
        <v>367</v>
      </c>
      <c r="E2083" t="s">
        <v>1324</v>
      </c>
      <c r="F2083" t="s">
        <v>310</v>
      </c>
      <c r="G2083" t="s">
        <v>6136</v>
      </c>
      <c r="H2083">
        <v>24</v>
      </c>
      <c r="I2083">
        <v>2</v>
      </c>
      <c r="J2083">
        <v>0</v>
      </c>
      <c r="K2083">
        <v>12</v>
      </c>
      <c r="L2083" t="s">
        <v>355</v>
      </c>
      <c r="M2083">
        <v>0</v>
      </c>
      <c r="N2083" s="16">
        <v>45839</v>
      </c>
      <c r="O2083" s="16">
        <v>45840</v>
      </c>
      <c r="Q2083" t="s">
        <v>449</v>
      </c>
      <c r="R2083" t="s">
        <v>325</v>
      </c>
      <c r="S2083">
        <v>10014720</v>
      </c>
      <c r="T2083" t="s">
        <v>324</v>
      </c>
      <c r="AE2083">
        <v>0</v>
      </c>
      <c r="AG2083">
        <v>0</v>
      </c>
      <c r="AI2083" t="s">
        <v>363</v>
      </c>
      <c r="AM2083">
        <v>0</v>
      </c>
      <c r="AN2083">
        <v>4.7615740740740001E-2</v>
      </c>
      <c r="AO2083">
        <v>0</v>
      </c>
      <c r="AP2083">
        <v>0</v>
      </c>
      <c r="AQ2083">
        <v>1001878844</v>
      </c>
      <c r="AR2083">
        <v>5154379</v>
      </c>
      <c r="AS2083">
        <v>3</v>
      </c>
    </row>
    <row r="2084" spans="1:45" x14ac:dyDescent="0.35">
      <c r="A2084">
        <v>6614932</v>
      </c>
      <c r="B2084">
        <v>0</v>
      </c>
      <c r="C2084">
        <v>10</v>
      </c>
      <c r="D2084" t="s">
        <v>367</v>
      </c>
      <c r="E2084" t="s">
        <v>1324</v>
      </c>
      <c r="F2084" t="s">
        <v>310</v>
      </c>
      <c r="G2084" t="s">
        <v>6135</v>
      </c>
      <c r="H2084">
        <v>8</v>
      </c>
      <c r="I2084">
        <v>2</v>
      </c>
      <c r="J2084">
        <v>0</v>
      </c>
      <c r="K2084">
        <v>4</v>
      </c>
      <c r="L2084" t="s">
        <v>355</v>
      </c>
      <c r="M2084">
        <v>0</v>
      </c>
      <c r="N2084" s="16">
        <v>45839</v>
      </c>
      <c r="O2084" s="16">
        <v>45839</v>
      </c>
      <c r="Q2084" t="s">
        <v>1079</v>
      </c>
      <c r="R2084" t="s">
        <v>322</v>
      </c>
      <c r="S2084">
        <v>10017209</v>
      </c>
      <c r="T2084" t="s">
        <v>321</v>
      </c>
      <c r="AE2084">
        <v>0</v>
      </c>
      <c r="AG2084">
        <v>0</v>
      </c>
      <c r="AI2084" t="s">
        <v>363</v>
      </c>
      <c r="AM2084">
        <v>0</v>
      </c>
      <c r="AN2084">
        <v>4.7615740740740001E-2</v>
      </c>
      <c r="AO2084">
        <v>0</v>
      </c>
      <c r="AP2084">
        <v>0</v>
      </c>
      <c r="AQ2084">
        <v>1001878848</v>
      </c>
      <c r="AR2084">
        <v>5154384</v>
      </c>
      <c r="AS2084">
        <v>3</v>
      </c>
    </row>
    <row r="2085" spans="1:45" x14ac:dyDescent="0.35">
      <c r="A2085">
        <v>6615167</v>
      </c>
      <c r="B2085">
        <v>0</v>
      </c>
      <c r="C2085">
        <v>10</v>
      </c>
      <c r="D2085" t="s">
        <v>203</v>
      </c>
      <c r="E2085" t="s">
        <v>1324</v>
      </c>
      <c r="F2085" t="s">
        <v>310</v>
      </c>
      <c r="G2085" t="s">
        <v>6134</v>
      </c>
      <c r="H2085">
        <v>4</v>
      </c>
      <c r="I2085">
        <v>2</v>
      </c>
      <c r="J2085">
        <v>0</v>
      </c>
      <c r="K2085">
        <v>2</v>
      </c>
      <c r="L2085" t="s">
        <v>355</v>
      </c>
      <c r="M2085">
        <v>0</v>
      </c>
      <c r="N2085" s="16">
        <v>45889</v>
      </c>
      <c r="O2085" s="16">
        <v>45889</v>
      </c>
      <c r="Q2085" t="s">
        <v>128</v>
      </c>
      <c r="R2085" t="s">
        <v>390</v>
      </c>
      <c r="S2085">
        <v>10014594</v>
      </c>
      <c r="T2085" t="s">
        <v>128</v>
      </c>
      <c r="AE2085">
        <v>0</v>
      </c>
      <c r="AG2085">
        <v>0</v>
      </c>
      <c r="AI2085" t="s">
        <v>363</v>
      </c>
      <c r="AM2085">
        <v>0</v>
      </c>
      <c r="AN2085">
        <v>9.5243055555559994E-2</v>
      </c>
      <c r="AO2085">
        <v>0</v>
      </c>
      <c r="AP2085">
        <v>0</v>
      </c>
      <c r="AQ2085">
        <v>1001878849</v>
      </c>
      <c r="AR2085">
        <v>5154386</v>
      </c>
      <c r="AS2085">
        <v>3</v>
      </c>
    </row>
    <row r="2086" spans="1:45" x14ac:dyDescent="0.35">
      <c r="A2086">
        <v>6615167</v>
      </c>
      <c r="B2086">
        <v>0</v>
      </c>
      <c r="C2086">
        <v>20</v>
      </c>
      <c r="D2086" t="s">
        <v>361</v>
      </c>
      <c r="E2086" t="s">
        <v>1324</v>
      </c>
      <c r="F2086" t="s">
        <v>310</v>
      </c>
      <c r="G2086" t="s">
        <v>6134</v>
      </c>
      <c r="H2086">
        <v>3</v>
      </c>
      <c r="I2086">
        <v>1</v>
      </c>
      <c r="J2086">
        <v>0</v>
      </c>
      <c r="K2086">
        <v>3</v>
      </c>
      <c r="L2086" t="s">
        <v>355</v>
      </c>
      <c r="M2086">
        <v>0</v>
      </c>
      <c r="N2086" s="16">
        <v>45889</v>
      </c>
      <c r="O2086" s="16">
        <v>45889</v>
      </c>
      <c r="Q2086" t="s">
        <v>128</v>
      </c>
      <c r="R2086" t="s">
        <v>390</v>
      </c>
      <c r="S2086">
        <v>10014594</v>
      </c>
      <c r="T2086" t="s">
        <v>128</v>
      </c>
      <c r="AE2086">
        <v>0</v>
      </c>
      <c r="AG2086">
        <v>0</v>
      </c>
      <c r="AI2086" t="s">
        <v>363</v>
      </c>
      <c r="AM2086">
        <v>0</v>
      </c>
      <c r="AN2086">
        <v>8.3333333333329998E-2</v>
      </c>
      <c r="AO2086">
        <v>0</v>
      </c>
      <c r="AP2086">
        <v>0</v>
      </c>
      <c r="AQ2086">
        <v>1001878853</v>
      </c>
      <c r="AR2086">
        <v>5154388</v>
      </c>
      <c r="AS2086">
        <v>3</v>
      </c>
    </row>
    <row r="2087" spans="1:45" x14ac:dyDescent="0.35">
      <c r="A2087">
        <v>6615169</v>
      </c>
      <c r="B2087">
        <v>0</v>
      </c>
      <c r="C2087">
        <v>10</v>
      </c>
      <c r="D2087" t="s">
        <v>203</v>
      </c>
      <c r="E2087" t="s">
        <v>1324</v>
      </c>
      <c r="F2087" t="s">
        <v>310</v>
      </c>
      <c r="G2087" t="s">
        <v>6133</v>
      </c>
      <c r="H2087">
        <v>4</v>
      </c>
      <c r="I2087">
        <v>2</v>
      </c>
      <c r="J2087">
        <v>0</v>
      </c>
      <c r="K2087">
        <v>2</v>
      </c>
      <c r="L2087" t="s">
        <v>355</v>
      </c>
      <c r="M2087">
        <v>0</v>
      </c>
      <c r="N2087" s="16">
        <v>45889</v>
      </c>
      <c r="O2087" s="16">
        <v>45889</v>
      </c>
      <c r="Q2087" t="s">
        <v>126</v>
      </c>
      <c r="R2087" t="s">
        <v>391</v>
      </c>
      <c r="S2087">
        <v>10014657</v>
      </c>
      <c r="T2087" t="s">
        <v>126</v>
      </c>
      <c r="AE2087">
        <v>0</v>
      </c>
      <c r="AG2087">
        <v>0</v>
      </c>
      <c r="AI2087" t="s">
        <v>363</v>
      </c>
      <c r="AM2087">
        <v>0</v>
      </c>
      <c r="AN2087">
        <v>4.7615740740740001E-2</v>
      </c>
      <c r="AO2087">
        <v>0</v>
      </c>
      <c r="AP2087">
        <v>0</v>
      </c>
      <c r="AQ2087">
        <v>1001878854</v>
      </c>
      <c r="AR2087">
        <v>5154389</v>
      </c>
      <c r="AS2087">
        <v>3</v>
      </c>
    </row>
    <row r="2088" spans="1:45" x14ac:dyDescent="0.35">
      <c r="A2088">
        <v>6615170</v>
      </c>
      <c r="B2088">
        <v>0</v>
      </c>
      <c r="C2088">
        <v>10</v>
      </c>
      <c r="D2088" t="s">
        <v>203</v>
      </c>
      <c r="E2088" t="s">
        <v>1324</v>
      </c>
      <c r="F2088" t="s">
        <v>310</v>
      </c>
      <c r="G2088" t="s">
        <v>6132</v>
      </c>
      <c r="H2088">
        <v>12</v>
      </c>
      <c r="I2088">
        <v>2</v>
      </c>
      <c r="J2088">
        <v>0</v>
      </c>
      <c r="K2088">
        <v>6</v>
      </c>
      <c r="L2088" t="s">
        <v>355</v>
      </c>
      <c r="M2088">
        <v>0</v>
      </c>
      <c r="N2088" s="16">
        <v>45889</v>
      </c>
      <c r="O2088" s="16">
        <v>45889</v>
      </c>
      <c r="Q2088" t="s">
        <v>126</v>
      </c>
      <c r="R2088" t="s">
        <v>391</v>
      </c>
      <c r="S2088">
        <v>10014657</v>
      </c>
      <c r="T2088" t="s">
        <v>126</v>
      </c>
      <c r="AE2088">
        <v>0</v>
      </c>
      <c r="AF2088" s="16"/>
      <c r="AG2088">
        <v>0</v>
      </c>
      <c r="AI2088" t="s">
        <v>363</v>
      </c>
      <c r="AM2088">
        <v>0</v>
      </c>
      <c r="AN2088">
        <v>9.5243055555559994E-2</v>
      </c>
      <c r="AO2088">
        <v>0</v>
      </c>
      <c r="AP2088">
        <v>0</v>
      </c>
      <c r="AQ2088">
        <v>1001878856</v>
      </c>
      <c r="AR2088">
        <v>5154390</v>
      </c>
      <c r="AS2088">
        <v>3</v>
      </c>
    </row>
    <row r="2089" spans="1:45" x14ac:dyDescent="0.35">
      <c r="A2089">
        <v>6615171</v>
      </c>
      <c r="B2089">
        <v>0</v>
      </c>
      <c r="C2089">
        <v>10</v>
      </c>
      <c r="D2089" t="s">
        <v>367</v>
      </c>
      <c r="E2089" t="s">
        <v>1324</v>
      </c>
      <c r="F2089" t="s">
        <v>310</v>
      </c>
      <c r="G2089" t="s">
        <v>6131</v>
      </c>
      <c r="H2089">
        <v>8</v>
      </c>
      <c r="I2089">
        <v>2</v>
      </c>
      <c r="J2089">
        <v>0</v>
      </c>
      <c r="K2089">
        <v>4</v>
      </c>
      <c r="L2089" t="s">
        <v>355</v>
      </c>
      <c r="M2089">
        <v>0</v>
      </c>
      <c r="N2089" s="16">
        <v>45870</v>
      </c>
      <c r="O2089" s="16">
        <v>45870</v>
      </c>
      <c r="Q2089" t="s">
        <v>156</v>
      </c>
      <c r="R2089" t="s">
        <v>311</v>
      </c>
      <c r="S2089">
        <v>10016283</v>
      </c>
      <c r="T2089" t="s">
        <v>156</v>
      </c>
      <c r="AE2089">
        <v>0</v>
      </c>
      <c r="AG2089">
        <v>0</v>
      </c>
      <c r="AI2089" t="s">
        <v>363</v>
      </c>
      <c r="AM2089">
        <v>0</v>
      </c>
      <c r="AN2089">
        <v>0.33333333333332998</v>
      </c>
      <c r="AO2089">
        <v>0</v>
      </c>
      <c r="AP2089">
        <v>0</v>
      </c>
      <c r="AQ2089">
        <v>1001878898</v>
      </c>
      <c r="AR2089">
        <v>5154394</v>
      </c>
      <c r="AS2089">
        <v>3</v>
      </c>
    </row>
    <row r="2090" spans="1:45" x14ac:dyDescent="0.35">
      <c r="A2090">
        <v>6615174</v>
      </c>
      <c r="B2090">
        <v>0</v>
      </c>
      <c r="C2090">
        <v>10</v>
      </c>
      <c r="D2090" t="s">
        <v>203</v>
      </c>
      <c r="E2090" t="s">
        <v>1324</v>
      </c>
      <c r="F2090" t="s">
        <v>310</v>
      </c>
      <c r="G2090" t="s">
        <v>6130</v>
      </c>
      <c r="H2090">
        <v>2</v>
      </c>
      <c r="I2090">
        <v>1</v>
      </c>
      <c r="J2090">
        <v>0</v>
      </c>
      <c r="K2090">
        <v>2</v>
      </c>
      <c r="L2090" t="s">
        <v>355</v>
      </c>
      <c r="M2090">
        <v>0</v>
      </c>
      <c r="N2090" s="16">
        <v>45889</v>
      </c>
      <c r="O2090" s="16">
        <v>45889</v>
      </c>
      <c r="Q2090" t="s">
        <v>128</v>
      </c>
      <c r="R2090" t="s">
        <v>390</v>
      </c>
      <c r="S2090">
        <v>10014594</v>
      </c>
      <c r="T2090" t="s">
        <v>128</v>
      </c>
      <c r="AE2090">
        <v>0</v>
      </c>
      <c r="AG2090">
        <v>0</v>
      </c>
      <c r="AI2090" t="s">
        <v>363</v>
      </c>
      <c r="AM2090">
        <v>0</v>
      </c>
      <c r="AN2090">
        <v>0.28571759259259</v>
      </c>
      <c r="AO2090">
        <v>0</v>
      </c>
      <c r="AP2090">
        <v>0</v>
      </c>
      <c r="AQ2090">
        <v>1001878899</v>
      </c>
      <c r="AR2090">
        <v>5154395</v>
      </c>
      <c r="AS2090">
        <v>3</v>
      </c>
    </row>
    <row r="2091" spans="1:45" x14ac:dyDescent="0.35">
      <c r="A2091">
        <v>6615175</v>
      </c>
      <c r="B2091">
        <v>0</v>
      </c>
      <c r="C2091">
        <v>10</v>
      </c>
      <c r="D2091" t="s">
        <v>203</v>
      </c>
      <c r="E2091" t="s">
        <v>1324</v>
      </c>
      <c r="F2091" t="s">
        <v>310</v>
      </c>
      <c r="G2091" t="s">
        <v>6129</v>
      </c>
      <c r="H2091">
        <v>2</v>
      </c>
      <c r="I2091">
        <v>1</v>
      </c>
      <c r="J2091">
        <v>0</v>
      </c>
      <c r="K2091">
        <v>2</v>
      </c>
      <c r="L2091" t="s">
        <v>355</v>
      </c>
      <c r="M2091">
        <v>0</v>
      </c>
      <c r="N2091" s="16">
        <v>45870</v>
      </c>
      <c r="O2091" s="16">
        <v>45870</v>
      </c>
      <c r="Q2091" t="s">
        <v>238</v>
      </c>
      <c r="R2091" t="s">
        <v>281</v>
      </c>
      <c r="S2091">
        <v>10014628</v>
      </c>
      <c r="T2091" t="s">
        <v>238</v>
      </c>
      <c r="AE2091">
        <v>0</v>
      </c>
      <c r="AG2091">
        <v>0</v>
      </c>
      <c r="AI2091" t="s">
        <v>360</v>
      </c>
      <c r="AM2091">
        <v>0</v>
      </c>
      <c r="AN2091">
        <v>2.3148148150000002E-5</v>
      </c>
      <c r="AO2091">
        <v>0</v>
      </c>
      <c r="AP2091">
        <v>0</v>
      </c>
      <c r="AQ2091">
        <v>1001878921</v>
      </c>
      <c r="AR2091">
        <v>5154398</v>
      </c>
      <c r="AS2091">
        <v>2</v>
      </c>
    </row>
    <row r="2092" spans="1:45" x14ac:dyDescent="0.35">
      <c r="A2092">
        <v>6615176</v>
      </c>
      <c r="B2092">
        <v>0</v>
      </c>
      <c r="C2092">
        <v>10</v>
      </c>
      <c r="D2092" t="s">
        <v>203</v>
      </c>
      <c r="E2092" t="s">
        <v>1324</v>
      </c>
      <c r="F2092" t="s">
        <v>310</v>
      </c>
      <c r="G2092" t="s">
        <v>6128</v>
      </c>
      <c r="H2092">
        <v>8</v>
      </c>
      <c r="I2092">
        <v>2</v>
      </c>
      <c r="J2092">
        <v>0</v>
      </c>
      <c r="K2092">
        <v>4</v>
      </c>
      <c r="L2092" t="s">
        <v>355</v>
      </c>
      <c r="M2092">
        <v>0</v>
      </c>
      <c r="N2092" s="16">
        <v>45889</v>
      </c>
      <c r="O2092" s="16">
        <v>45889</v>
      </c>
      <c r="Q2092" t="s">
        <v>176</v>
      </c>
      <c r="R2092" t="s">
        <v>275</v>
      </c>
      <c r="S2092">
        <v>10014596</v>
      </c>
      <c r="T2092" t="s">
        <v>274</v>
      </c>
      <c r="AE2092">
        <v>0</v>
      </c>
      <c r="AG2092">
        <v>0</v>
      </c>
      <c r="AI2092" t="s">
        <v>360</v>
      </c>
      <c r="AM2092">
        <v>0</v>
      </c>
      <c r="AN2092">
        <v>0.38094907407407003</v>
      </c>
      <c r="AO2092">
        <v>0</v>
      </c>
      <c r="AP2092">
        <v>0</v>
      </c>
      <c r="AQ2092">
        <v>1001878924</v>
      </c>
      <c r="AR2092">
        <v>5154401</v>
      </c>
      <c r="AS2092">
        <v>2</v>
      </c>
    </row>
    <row r="2093" spans="1:45" x14ac:dyDescent="0.35">
      <c r="A2093">
        <v>6615177</v>
      </c>
      <c r="B2093">
        <v>0</v>
      </c>
      <c r="C2093">
        <v>10</v>
      </c>
      <c r="D2093" t="s">
        <v>203</v>
      </c>
      <c r="E2093" t="s">
        <v>1324</v>
      </c>
      <c r="F2093" t="s">
        <v>310</v>
      </c>
      <c r="G2093" t="s">
        <v>6127</v>
      </c>
      <c r="H2093">
        <v>8</v>
      </c>
      <c r="I2093">
        <v>2</v>
      </c>
      <c r="J2093">
        <v>0</v>
      </c>
      <c r="K2093">
        <v>4</v>
      </c>
      <c r="L2093" t="s">
        <v>355</v>
      </c>
      <c r="M2093">
        <v>0</v>
      </c>
      <c r="N2093" s="16">
        <v>45889</v>
      </c>
      <c r="O2093" s="16">
        <v>45889</v>
      </c>
      <c r="Q2093" t="s">
        <v>176</v>
      </c>
      <c r="R2093" t="s">
        <v>275</v>
      </c>
      <c r="S2093">
        <v>10014596</v>
      </c>
      <c r="T2093" t="s">
        <v>274</v>
      </c>
      <c r="AE2093">
        <v>0</v>
      </c>
      <c r="AG2093">
        <v>0</v>
      </c>
      <c r="AI2093" t="s">
        <v>363</v>
      </c>
      <c r="AM2093">
        <v>0</v>
      </c>
      <c r="AN2093">
        <v>9.5243055555559994E-2</v>
      </c>
      <c r="AO2093">
        <v>0</v>
      </c>
      <c r="AP2093">
        <v>0</v>
      </c>
      <c r="AQ2093">
        <v>1001878950</v>
      </c>
      <c r="AR2093">
        <v>5154427</v>
      </c>
      <c r="AS2093">
        <v>3</v>
      </c>
    </row>
    <row r="2094" spans="1:45" x14ac:dyDescent="0.35">
      <c r="A2094">
        <v>6615177</v>
      </c>
      <c r="B2094">
        <v>0</v>
      </c>
      <c r="C2094">
        <v>20</v>
      </c>
      <c r="D2094" t="s">
        <v>362</v>
      </c>
      <c r="E2094" t="s">
        <v>1324</v>
      </c>
      <c r="F2094" t="s">
        <v>310</v>
      </c>
      <c r="G2094" t="s">
        <v>6127</v>
      </c>
      <c r="H2094">
        <v>6</v>
      </c>
      <c r="I2094">
        <v>3</v>
      </c>
      <c r="J2094">
        <v>0</v>
      </c>
      <c r="K2094">
        <v>2</v>
      </c>
      <c r="L2094" t="s">
        <v>355</v>
      </c>
      <c r="M2094">
        <v>0</v>
      </c>
      <c r="N2094" s="16">
        <v>45889</v>
      </c>
      <c r="O2094" s="16">
        <v>45889</v>
      </c>
      <c r="Q2094" t="s">
        <v>176</v>
      </c>
      <c r="R2094" t="s">
        <v>275</v>
      </c>
      <c r="S2094">
        <v>10014596</v>
      </c>
      <c r="T2094" t="s">
        <v>274</v>
      </c>
      <c r="AE2094">
        <v>0</v>
      </c>
      <c r="AG2094">
        <v>0</v>
      </c>
      <c r="AI2094" t="s">
        <v>363</v>
      </c>
      <c r="AM2094">
        <v>0</v>
      </c>
      <c r="AN2094">
        <v>4.7615740740740001E-2</v>
      </c>
      <c r="AO2094">
        <v>0</v>
      </c>
      <c r="AP2094">
        <v>0</v>
      </c>
      <c r="AQ2094">
        <v>1001878951</v>
      </c>
      <c r="AR2094">
        <v>5154428</v>
      </c>
      <c r="AS2094">
        <v>3</v>
      </c>
    </row>
    <row r="2095" spans="1:45" x14ac:dyDescent="0.35">
      <c r="A2095">
        <v>6615178</v>
      </c>
      <c r="B2095">
        <v>0</v>
      </c>
      <c r="C2095">
        <v>10</v>
      </c>
      <c r="D2095" t="s">
        <v>203</v>
      </c>
      <c r="E2095" t="s">
        <v>1324</v>
      </c>
      <c r="F2095" t="s">
        <v>310</v>
      </c>
      <c r="G2095" t="s">
        <v>6126</v>
      </c>
      <c r="H2095">
        <v>8</v>
      </c>
      <c r="I2095">
        <v>2</v>
      </c>
      <c r="J2095">
        <v>0</v>
      </c>
      <c r="K2095">
        <v>4</v>
      </c>
      <c r="L2095" t="s">
        <v>355</v>
      </c>
      <c r="M2095">
        <v>0</v>
      </c>
      <c r="N2095" s="16">
        <v>45889</v>
      </c>
      <c r="O2095" s="16">
        <v>45889</v>
      </c>
      <c r="Q2095" t="s">
        <v>176</v>
      </c>
      <c r="R2095" t="s">
        <v>275</v>
      </c>
      <c r="S2095">
        <v>10014596</v>
      </c>
      <c r="T2095" t="s">
        <v>274</v>
      </c>
      <c r="AE2095">
        <v>0</v>
      </c>
      <c r="AG2095">
        <v>0</v>
      </c>
      <c r="AI2095" t="s">
        <v>363</v>
      </c>
      <c r="AM2095">
        <v>0</v>
      </c>
      <c r="AN2095">
        <v>0.14285879629629999</v>
      </c>
      <c r="AO2095">
        <v>0</v>
      </c>
      <c r="AP2095">
        <v>0</v>
      </c>
      <c r="AQ2095">
        <v>1001878952</v>
      </c>
      <c r="AR2095">
        <v>5154429</v>
      </c>
      <c r="AS2095">
        <v>3</v>
      </c>
    </row>
    <row r="2096" spans="1:45" x14ac:dyDescent="0.35">
      <c r="A2096">
        <v>6615179</v>
      </c>
      <c r="B2096">
        <v>0</v>
      </c>
      <c r="C2096">
        <v>10</v>
      </c>
      <c r="D2096" t="s">
        <v>203</v>
      </c>
      <c r="E2096" t="s">
        <v>359</v>
      </c>
      <c r="F2096" t="s">
        <v>310</v>
      </c>
      <c r="G2096" t="s">
        <v>6125</v>
      </c>
      <c r="H2096">
        <v>6</v>
      </c>
      <c r="I2096">
        <v>2</v>
      </c>
      <c r="J2096">
        <v>0</v>
      </c>
      <c r="K2096">
        <v>3</v>
      </c>
      <c r="L2096" t="s">
        <v>355</v>
      </c>
      <c r="M2096">
        <v>0</v>
      </c>
      <c r="N2096" s="16">
        <v>45889</v>
      </c>
      <c r="O2096" s="16">
        <v>45889</v>
      </c>
      <c r="Q2096" t="s">
        <v>176</v>
      </c>
      <c r="R2096" t="s">
        <v>275</v>
      </c>
      <c r="S2096">
        <v>10014596</v>
      </c>
      <c r="T2096" t="s">
        <v>274</v>
      </c>
      <c r="AE2096">
        <v>0</v>
      </c>
      <c r="AG2096">
        <v>0</v>
      </c>
      <c r="AI2096" t="s">
        <v>360</v>
      </c>
      <c r="AM2096">
        <v>0</v>
      </c>
      <c r="AN2096">
        <v>9.5243055555559994E-2</v>
      </c>
      <c r="AO2096">
        <v>0</v>
      </c>
      <c r="AP2096">
        <v>0</v>
      </c>
      <c r="AQ2096">
        <v>1001878953</v>
      </c>
      <c r="AR2096">
        <v>5154430</v>
      </c>
      <c r="AS2096">
        <v>2</v>
      </c>
    </row>
    <row r="2097" spans="1:45" x14ac:dyDescent="0.35">
      <c r="A2097">
        <v>6615181</v>
      </c>
      <c r="B2097">
        <v>0</v>
      </c>
      <c r="C2097">
        <v>10</v>
      </c>
      <c r="D2097" t="s">
        <v>203</v>
      </c>
      <c r="E2097" t="s">
        <v>1324</v>
      </c>
      <c r="F2097" t="s">
        <v>310</v>
      </c>
      <c r="G2097" t="s">
        <v>6124</v>
      </c>
      <c r="H2097">
        <v>1</v>
      </c>
      <c r="I2097">
        <v>1</v>
      </c>
      <c r="J2097">
        <v>0</v>
      </c>
      <c r="K2097">
        <v>1</v>
      </c>
      <c r="L2097" t="s">
        <v>355</v>
      </c>
      <c r="M2097">
        <v>0</v>
      </c>
      <c r="N2097" s="16">
        <v>45839</v>
      </c>
      <c r="O2097" s="16">
        <v>45839</v>
      </c>
      <c r="Q2097" t="s">
        <v>158</v>
      </c>
      <c r="R2097" t="s">
        <v>397</v>
      </c>
      <c r="S2097">
        <v>10014604</v>
      </c>
      <c r="T2097" t="s">
        <v>158</v>
      </c>
      <c r="AE2097">
        <v>0</v>
      </c>
      <c r="AG2097">
        <v>0</v>
      </c>
      <c r="AI2097" t="s">
        <v>360</v>
      </c>
      <c r="AM2097">
        <v>0</v>
      </c>
      <c r="AN2097">
        <v>0.14285879629629999</v>
      </c>
      <c r="AO2097">
        <v>0</v>
      </c>
      <c r="AP2097">
        <v>0</v>
      </c>
      <c r="AQ2097">
        <v>1001878955</v>
      </c>
      <c r="AR2097">
        <v>5154433</v>
      </c>
      <c r="AS2097">
        <v>2</v>
      </c>
    </row>
    <row r="2098" spans="1:45" x14ac:dyDescent="0.35">
      <c r="A2098">
        <v>6615182</v>
      </c>
      <c r="B2098">
        <v>0</v>
      </c>
      <c r="C2098">
        <v>10</v>
      </c>
      <c r="D2098" t="s">
        <v>203</v>
      </c>
      <c r="E2098" t="s">
        <v>1324</v>
      </c>
      <c r="F2098" t="s">
        <v>310</v>
      </c>
      <c r="G2098" t="s">
        <v>6123</v>
      </c>
      <c r="H2098">
        <v>6</v>
      </c>
      <c r="I2098">
        <v>2</v>
      </c>
      <c r="J2098">
        <v>0</v>
      </c>
      <c r="K2098">
        <v>3</v>
      </c>
      <c r="L2098" t="s">
        <v>355</v>
      </c>
      <c r="M2098">
        <v>0</v>
      </c>
      <c r="N2098" s="16">
        <v>45839</v>
      </c>
      <c r="O2098" s="16">
        <v>45839</v>
      </c>
      <c r="Q2098" t="s">
        <v>149</v>
      </c>
      <c r="R2098" t="s">
        <v>302</v>
      </c>
      <c r="S2098">
        <v>10014616</v>
      </c>
      <c r="T2098" t="s">
        <v>149</v>
      </c>
      <c r="AE2098">
        <v>0</v>
      </c>
      <c r="AG2098">
        <v>0</v>
      </c>
      <c r="AI2098" t="s">
        <v>363</v>
      </c>
      <c r="AM2098">
        <v>0</v>
      </c>
      <c r="AN2098">
        <v>9.5243055555559994E-2</v>
      </c>
      <c r="AO2098">
        <v>0</v>
      </c>
      <c r="AP2098">
        <v>0</v>
      </c>
      <c r="AQ2098">
        <v>1001878956</v>
      </c>
      <c r="AR2098">
        <v>5154434</v>
      </c>
      <c r="AS2098">
        <v>3</v>
      </c>
    </row>
    <row r="2099" spans="1:45" x14ac:dyDescent="0.35">
      <c r="A2099">
        <v>6615187</v>
      </c>
      <c r="B2099">
        <v>0</v>
      </c>
      <c r="C2099">
        <v>10</v>
      </c>
      <c r="D2099" t="s">
        <v>203</v>
      </c>
      <c r="E2099" t="s">
        <v>1324</v>
      </c>
      <c r="F2099" t="s">
        <v>310</v>
      </c>
      <c r="G2099" t="s">
        <v>6121</v>
      </c>
      <c r="H2099">
        <v>2</v>
      </c>
      <c r="I2099">
        <v>2</v>
      </c>
      <c r="J2099">
        <v>0</v>
      </c>
      <c r="K2099">
        <v>1</v>
      </c>
      <c r="L2099" t="s">
        <v>355</v>
      </c>
      <c r="M2099">
        <v>0</v>
      </c>
      <c r="N2099" s="16">
        <v>45873</v>
      </c>
      <c r="O2099" s="16">
        <v>45873</v>
      </c>
      <c r="Q2099" t="s">
        <v>159</v>
      </c>
      <c r="R2099" t="s">
        <v>398</v>
      </c>
      <c r="S2099">
        <v>10014599</v>
      </c>
      <c r="T2099" t="s">
        <v>159</v>
      </c>
      <c r="AE2099">
        <v>0</v>
      </c>
      <c r="AG2099">
        <v>0</v>
      </c>
      <c r="AI2099" t="s">
        <v>363</v>
      </c>
      <c r="AM2099">
        <v>0</v>
      </c>
      <c r="AN2099">
        <v>0</v>
      </c>
      <c r="AO2099">
        <v>0</v>
      </c>
      <c r="AP2099">
        <v>0</v>
      </c>
      <c r="AQ2099">
        <v>1001878957</v>
      </c>
      <c r="AR2099">
        <v>5154435</v>
      </c>
      <c r="AS2099">
        <v>3</v>
      </c>
    </row>
    <row r="2100" spans="1:45" x14ac:dyDescent="0.35">
      <c r="A2100">
        <v>6615189</v>
      </c>
      <c r="B2100">
        <v>0</v>
      </c>
      <c r="C2100">
        <v>10</v>
      </c>
      <c r="D2100" t="s">
        <v>203</v>
      </c>
      <c r="E2100" t="s">
        <v>1324</v>
      </c>
      <c r="F2100" t="s">
        <v>310</v>
      </c>
      <c r="G2100" t="s">
        <v>6120</v>
      </c>
      <c r="H2100">
        <v>2</v>
      </c>
      <c r="I2100">
        <v>1</v>
      </c>
      <c r="J2100">
        <v>0</v>
      </c>
      <c r="K2100">
        <v>2</v>
      </c>
      <c r="L2100" t="s">
        <v>355</v>
      </c>
      <c r="M2100">
        <v>0</v>
      </c>
      <c r="N2100" s="16">
        <v>45839</v>
      </c>
      <c r="O2100" s="16">
        <v>45839</v>
      </c>
      <c r="Q2100" t="s">
        <v>178</v>
      </c>
      <c r="R2100" t="s">
        <v>392</v>
      </c>
      <c r="S2100">
        <v>10014644</v>
      </c>
      <c r="T2100" t="s">
        <v>178</v>
      </c>
      <c r="AE2100">
        <v>0</v>
      </c>
      <c r="AG2100">
        <v>0</v>
      </c>
      <c r="AI2100" t="s">
        <v>360</v>
      </c>
      <c r="AM2100">
        <v>0</v>
      </c>
      <c r="AN2100">
        <v>4.7615740740740001E-2</v>
      </c>
      <c r="AO2100">
        <v>0</v>
      </c>
      <c r="AP2100">
        <v>0</v>
      </c>
      <c r="AQ2100">
        <v>1001878959</v>
      </c>
      <c r="AR2100">
        <v>5154437</v>
      </c>
      <c r="AS2100">
        <v>2</v>
      </c>
    </row>
    <row r="2101" spans="1:45" x14ac:dyDescent="0.35">
      <c r="A2101">
        <v>6615202</v>
      </c>
      <c r="B2101">
        <v>0</v>
      </c>
      <c r="C2101">
        <v>10</v>
      </c>
      <c r="D2101" t="s">
        <v>203</v>
      </c>
      <c r="E2101" t="s">
        <v>1324</v>
      </c>
      <c r="F2101" t="s">
        <v>310</v>
      </c>
      <c r="G2101" t="s">
        <v>6119</v>
      </c>
      <c r="H2101">
        <v>4</v>
      </c>
      <c r="I2101">
        <v>2</v>
      </c>
      <c r="J2101">
        <v>0</v>
      </c>
      <c r="K2101">
        <v>2</v>
      </c>
      <c r="L2101" t="s">
        <v>355</v>
      </c>
      <c r="M2101">
        <v>0</v>
      </c>
      <c r="N2101" s="16">
        <v>45889</v>
      </c>
      <c r="O2101" s="16">
        <v>45889</v>
      </c>
      <c r="Q2101" t="s">
        <v>165</v>
      </c>
      <c r="R2101" t="s">
        <v>273</v>
      </c>
      <c r="S2101">
        <v>10017653</v>
      </c>
      <c r="T2101" t="s">
        <v>272</v>
      </c>
      <c r="AE2101">
        <v>0</v>
      </c>
      <c r="AG2101">
        <v>0</v>
      </c>
      <c r="AI2101" t="s">
        <v>363</v>
      </c>
      <c r="AM2101">
        <v>0</v>
      </c>
      <c r="AN2101">
        <v>0.19047453703704001</v>
      </c>
      <c r="AO2101">
        <v>0</v>
      </c>
      <c r="AP2101">
        <v>0</v>
      </c>
      <c r="AQ2101">
        <v>1001878960</v>
      </c>
      <c r="AR2101">
        <v>5154438</v>
      </c>
      <c r="AS2101">
        <v>3</v>
      </c>
    </row>
    <row r="2102" spans="1:45" x14ac:dyDescent="0.35">
      <c r="A2102">
        <v>6615203</v>
      </c>
      <c r="B2102">
        <v>0</v>
      </c>
      <c r="C2102">
        <v>10</v>
      </c>
      <c r="D2102" t="s">
        <v>203</v>
      </c>
      <c r="E2102" t="s">
        <v>1324</v>
      </c>
      <c r="F2102" t="s">
        <v>310</v>
      </c>
      <c r="G2102" t="s">
        <v>6118</v>
      </c>
      <c r="H2102">
        <v>4</v>
      </c>
      <c r="I2102">
        <v>2</v>
      </c>
      <c r="J2102">
        <v>0</v>
      </c>
      <c r="K2102">
        <v>2</v>
      </c>
      <c r="L2102" t="s">
        <v>355</v>
      </c>
      <c r="M2102">
        <v>0</v>
      </c>
      <c r="N2102" s="16">
        <v>45901</v>
      </c>
      <c r="O2102" s="16">
        <v>45901</v>
      </c>
      <c r="Q2102" t="s">
        <v>165</v>
      </c>
      <c r="R2102" t="s">
        <v>273</v>
      </c>
      <c r="S2102">
        <v>10017653</v>
      </c>
      <c r="T2102" t="s">
        <v>272</v>
      </c>
      <c r="AE2102">
        <v>0</v>
      </c>
      <c r="AG2102">
        <v>0</v>
      </c>
      <c r="AI2102" t="s">
        <v>358</v>
      </c>
      <c r="AM2102">
        <v>0</v>
      </c>
      <c r="AN2102">
        <v>4.7615740740740001E-2</v>
      </c>
      <c r="AO2102">
        <v>0</v>
      </c>
      <c r="AP2102">
        <v>0</v>
      </c>
      <c r="AQ2102">
        <v>1001878963</v>
      </c>
      <c r="AR2102">
        <v>5154441</v>
      </c>
      <c r="AS2102">
        <v>4</v>
      </c>
    </row>
    <row r="2103" spans="1:45" x14ac:dyDescent="0.35">
      <c r="A2103">
        <v>6615204</v>
      </c>
      <c r="B2103">
        <v>0</v>
      </c>
      <c r="C2103">
        <v>10</v>
      </c>
      <c r="D2103" t="s">
        <v>203</v>
      </c>
      <c r="E2103" t="s">
        <v>1324</v>
      </c>
      <c r="F2103" t="s">
        <v>310</v>
      </c>
      <c r="G2103" t="s">
        <v>6117</v>
      </c>
      <c r="H2103">
        <v>1</v>
      </c>
      <c r="I2103">
        <v>1</v>
      </c>
      <c r="J2103">
        <v>0</v>
      </c>
      <c r="K2103">
        <v>1</v>
      </c>
      <c r="L2103" t="s">
        <v>355</v>
      </c>
      <c r="M2103">
        <v>0</v>
      </c>
      <c r="N2103" s="16">
        <v>45870</v>
      </c>
      <c r="O2103" s="16">
        <v>45870</v>
      </c>
      <c r="Q2103" t="s">
        <v>244</v>
      </c>
      <c r="R2103" t="s">
        <v>344</v>
      </c>
      <c r="S2103">
        <v>10017710</v>
      </c>
      <c r="T2103" t="s">
        <v>244</v>
      </c>
      <c r="AE2103">
        <v>0</v>
      </c>
      <c r="AG2103">
        <v>0</v>
      </c>
      <c r="AI2103" t="s">
        <v>363</v>
      </c>
      <c r="AM2103">
        <v>0</v>
      </c>
      <c r="AN2103">
        <v>0</v>
      </c>
      <c r="AO2103">
        <v>0</v>
      </c>
      <c r="AP2103">
        <v>0</v>
      </c>
      <c r="AQ2103">
        <v>1001878964</v>
      </c>
      <c r="AR2103">
        <v>5154542</v>
      </c>
      <c r="AS2103">
        <v>3</v>
      </c>
    </row>
    <row r="2104" spans="1:45" x14ac:dyDescent="0.35">
      <c r="A2104">
        <v>6615205</v>
      </c>
      <c r="B2104">
        <v>0</v>
      </c>
      <c r="C2104">
        <v>10</v>
      </c>
      <c r="D2104" t="s">
        <v>203</v>
      </c>
      <c r="E2104" t="s">
        <v>1324</v>
      </c>
      <c r="F2104" t="s">
        <v>310</v>
      </c>
      <c r="G2104" t="s">
        <v>6116</v>
      </c>
      <c r="H2104">
        <v>12</v>
      </c>
      <c r="I2104">
        <v>2</v>
      </c>
      <c r="J2104">
        <v>0</v>
      </c>
      <c r="K2104">
        <v>6</v>
      </c>
      <c r="L2104" t="s">
        <v>355</v>
      </c>
      <c r="M2104">
        <v>0</v>
      </c>
      <c r="N2104" s="16">
        <v>45870</v>
      </c>
      <c r="O2104" s="16">
        <v>45870</v>
      </c>
      <c r="Q2104" t="s">
        <v>165</v>
      </c>
      <c r="R2104" t="s">
        <v>273</v>
      </c>
      <c r="S2104">
        <v>10017653</v>
      </c>
      <c r="T2104" t="s">
        <v>272</v>
      </c>
      <c r="AE2104">
        <v>0</v>
      </c>
      <c r="AG2104">
        <v>0</v>
      </c>
      <c r="AI2104" t="s">
        <v>360</v>
      </c>
      <c r="AM2104">
        <v>0</v>
      </c>
      <c r="AN2104">
        <v>0.19047453703704001</v>
      </c>
      <c r="AO2104">
        <v>0</v>
      </c>
      <c r="AP2104">
        <v>0</v>
      </c>
      <c r="AQ2104">
        <v>1001878965</v>
      </c>
      <c r="AR2104">
        <v>5154543</v>
      </c>
      <c r="AS2104">
        <v>2</v>
      </c>
    </row>
    <row r="2105" spans="1:45" x14ac:dyDescent="0.35">
      <c r="A2105">
        <v>6615222</v>
      </c>
      <c r="B2105">
        <v>0</v>
      </c>
      <c r="C2105">
        <v>10</v>
      </c>
      <c r="D2105" t="s">
        <v>203</v>
      </c>
      <c r="E2105" t="s">
        <v>1324</v>
      </c>
      <c r="F2105" t="s">
        <v>310</v>
      </c>
      <c r="G2105" t="s">
        <v>6115</v>
      </c>
      <c r="H2105">
        <v>4</v>
      </c>
      <c r="I2105">
        <v>2</v>
      </c>
      <c r="J2105">
        <v>0</v>
      </c>
      <c r="K2105">
        <v>2</v>
      </c>
      <c r="L2105" t="s">
        <v>355</v>
      </c>
      <c r="M2105">
        <v>0</v>
      </c>
      <c r="N2105" s="16">
        <v>45889</v>
      </c>
      <c r="O2105" s="16">
        <v>45889</v>
      </c>
      <c r="Q2105" t="s">
        <v>126</v>
      </c>
      <c r="R2105" t="s">
        <v>391</v>
      </c>
      <c r="S2105">
        <v>10014657</v>
      </c>
      <c r="T2105" t="s">
        <v>126</v>
      </c>
      <c r="AE2105">
        <v>0</v>
      </c>
      <c r="AG2105">
        <v>0</v>
      </c>
      <c r="AI2105" t="s">
        <v>363</v>
      </c>
      <c r="AM2105">
        <v>0</v>
      </c>
      <c r="AN2105">
        <v>0.19047453703704001</v>
      </c>
      <c r="AO2105">
        <v>0</v>
      </c>
      <c r="AP2105">
        <v>0</v>
      </c>
      <c r="AQ2105">
        <v>1001878966</v>
      </c>
      <c r="AR2105">
        <v>5154544</v>
      </c>
      <c r="AS2105">
        <v>3</v>
      </c>
    </row>
    <row r="2106" spans="1:45" x14ac:dyDescent="0.35">
      <c r="A2106">
        <v>6615225</v>
      </c>
      <c r="B2106">
        <v>0</v>
      </c>
      <c r="C2106">
        <v>10</v>
      </c>
      <c r="D2106" t="s">
        <v>203</v>
      </c>
      <c r="E2106" t="s">
        <v>359</v>
      </c>
      <c r="F2106" t="s">
        <v>310</v>
      </c>
      <c r="G2106" t="s">
        <v>6113</v>
      </c>
      <c r="H2106">
        <v>1</v>
      </c>
      <c r="I2106">
        <v>1</v>
      </c>
      <c r="J2106">
        <v>0</v>
      </c>
      <c r="K2106">
        <v>1</v>
      </c>
      <c r="L2106" t="s">
        <v>355</v>
      </c>
      <c r="M2106">
        <v>0</v>
      </c>
      <c r="N2106" s="16">
        <v>45852</v>
      </c>
      <c r="O2106" s="16">
        <v>45852</v>
      </c>
      <c r="Q2106" t="s">
        <v>126</v>
      </c>
      <c r="R2106" t="s">
        <v>391</v>
      </c>
      <c r="S2106">
        <v>10014657</v>
      </c>
      <c r="T2106" t="s">
        <v>126</v>
      </c>
      <c r="AE2106">
        <v>0</v>
      </c>
      <c r="AG2106">
        <v>0</v>
      </c>
      <c r="AI2106" t="s">
        <v>363</v>
      </c>
      <c r="AM2106">
        <v>0.19047453703704001</v>
      </c>
      <c r="AN2106">
        <v>0.38094907407407003</v>
      </c>
      <c r="AO2106">
        <v>0</v>
      </c>
      <c r="AP2106">
        <v>0</v>
      </c>
      <c r="AQ2106">
        <v>1001878966</v>
      </c>
      <c r="AR2106">
        <v>5154545</v>
      </c>
      <c r="AS2106">
        <v>3</v>
      </c>
    </row>
    <row r="2107" spans="1:45" x14ac:dyDescent="0.35">
      <c r="A2107">
        <v>6615226</v>
      </c>
      <c r="B2107">
        <v>0</v>
      </c>
      <c r="C2107">
        <v>10</v>
      </c>
      <c r="D2107" t="s">
        <v>357</v>
      </c>
      <c r="E2107" t="s">
        <v>1324</v>
      </c>
      <c r="F2107" t="s">
        <v>310</v>
      </c>
      <c r="G2107" t="s">
        <v>6112</v>
      </c>
      <c r="H2107">
        <v>24</v>
      </c>
      <c r="I2107">
        <v>3</v>
      </c>
      <c r="J2107">
        <v>0</v>
      </c>
      <c r="K2107">
        <v>8</v>
      </c>
      <c r="L2107" t="s">
        <v>355</v>
      </c>
      <c r="M2107">
        <v>0</v>
      </c>
      <c r="N2107" s="16">
        <v>45870</v>
      </c>
      <c r="O2107" s="16">
        <v>45870</v>
      </c>
      <c r="Q2107" t="s">
        <v>126</v>
      </c>
      <c r="R2107" t="s">
        <v>391</v>
      </c>
      <c r="S2107">
        <v>10014657</v>
      </c>
      <c r="T2107" t="s">
        <v>126</v>
      </c>
      <c r="AE2107">
        <v>0</v>
      </c>
      <c r="AG2107">
        <v>0</v>
      </c>
      <c r="AI2107" t="s">
        <v>360</v>
      </c>
      <c r="AM2107">
        <v>0</v>
      </c>
      <c r="AN2107">
        <v>9.5243055555559994E-2</v>
      </c>
      <c r="AO2107">
        <v>0</v>
      </c>
      <c r="AP2107">
        <v>0</v>
      </c>
      <c r="AQ2107">
        <v>1001878967</v>
      </c>
      <c r="AR2107">
        <v>5154546</v>
      </c>
      <c r="AS2107">
        <v>2</v>
      </c>
    </row>
    <row r="2108" spans="1:45" x14ac:dyDescent="0.35">
      <c r="A2108">
        <v>6615226</v>
      </c>
      <c r="B2108">
        <v>0</v>
      </c>
      <c r="C2108">
        <v>20</v>
      </c>
      <c r="D2108" t="s">
        <v>362</v>
      </c>
      <c r="E2108" t="s">
        <v>1324</v>
      </c>
      <c r="F2108" t="s">
        <v>310</v>
      </c>
      <c r="G2108" t="s">
        <v>6112</v>
      </c>
      <c r="H2108">
        <v>10</v>
      </c>
      <c r="I2108">
        <v>2</v>
      </c>
      <c r="J2108">
        <v>0</v>
      </c>
      <c r="K2108">
        <v>5</v>
      </c>
      <c r="L2108" t="s">
        <v>355</v>
      </c>
      <c r="M2108">
        <v>0</v>
      </c>
      <c r="N2108" s="16">
        <v>45870</v>
      </c>
      <c r="O2108" s="16">
        <v>45870</v>
      </c>
      <c r="Q2108" t="s">
        <v>126</v>
      </c>
      <c r="R2108" t="s">
        <v>391</v>
      </c>
      <c r="S2108">
        <v>10014657</v>
      </c>
      <c r="T2108" t="s">
        <v>126</v>
      </c>
      <c r="AE2108">
        <v>0</v>
      </c>
      <c r="AG2108">
        <v>0</v>
      </c>
      <c r="AI2108" t="s">
        <v>360</v>
      </c>
      <c r="AM2108">
        <v>0</v>
      </c>
      <c r="AN2108">
        <v>0.125</v>
      </c>
      <c r="AO2108">
        <v>0</v>
      </c>
      <c r="AP2108">
        <v>0</v>
      </c>
      <c r="AQ2108">
        <v>1001878968</v>
      </c>
      <c r="AR2108">
        <v>5154547</v>
      </c>
      <c r="AS2108">
        <v>2</v>
      </c>
    </row>
    <row r="2109" spans="1:45" x14ac:dyDescent="0.35">
      <c r="A2109">
        <v>6615227</v>
      </c>
      <c r="B2109">
        <v>0</v>
      </c>
      <c r="C2109">
        <v>10</v>
      </c>
      <c r="D2109" t="s">
        <v>203</v>
      </c>
      <c r="E2109" t="s">
        <v>1324</v>
      </c>
      <c r="F2109" t="s">
        <v>310</v>
      </c>
      <c r="G2109" t="s">
        <v>6111</v>
      </c>
      <c r="H2109">
        <v>4</v>
      </c>
      <c r="I2109">
        <v>2</v>
      </c>
      <c r="J2109">
        <v>0</v>
      </c>
      <c r="K2109">
        <v>2</v>
      </c>
      <c r="L2109" t="s">
        <v>355</v>
      </c>
      <c r="M2109">
        <v>0</v>
      </c>
      <c r="N2109" s="16">
        <v>45889</v>
      </c>
      <c r="O2109" s="16">
        <v>45889</v>
      </c>
      <c r="Q2109" t="s">
        <v>173</v>
      </c>
      <c r="R2109" t="s">
        <v>341</v>
      </c>
      <c r="S2109">
        <v>10014656</v>
      </c>
      <c r="T2109" t="s">
        <v>173</v>
      </c>
      <c r="AE2109">
        <v>0</v>
      </c>
      <c r="AG2109">
        <v>0</v>
      </c>
      <c r="AI2109" t="s">
        <v>360</v>
      </c>
      <c r="AM2109">
        <v>0</v>
      </c>
      <c r="AN2109">
        <v>9.5243055555559994E-2</v>
      </c>
      <c r="AO2109">
        <v>0</v>
      </c>
      <c r="AP2109">
        <v>0</v>
      </c>
      <c r="AQ2109">
        <v>1001878969</v>
      </c>
      <c r="AR2109">
        <v>5154548</v>
      </c>
      <c r="AS2109">
        <v>2</v>
      </c>
    </row>
    <row r="2110" spans="1:45" x14ac:dyDescent="0.35">
      <c r="A2110">
        <v>6615229</v>
      </c>
      <c r="B2110">
        <v>0</v>
      </c>
      <c r="C2110">
        <v>10</v>
      </c>
      <c r="D2110" t="s">
        <v>203</v>
      </c>
      <c r="E2110" t="s">
        <v>1324</v>
      </c>
      <c r="F2110" t="s">
        <v>310</v>
      </c>
      <c r="G2110" t="s">
        <v>6109</v>
      </c>
      <c r="H2110">
        <v>4</v>
      </c>
      <c r="I2110">
        <v>2</v>
      </c>
      <c r="J2110">
        <v>0</v>
      </c>
      <c r="K2110">
        <v>2</v>
      </c>
      <c r="L2110" t="s">
        <v>355</v>
      </c>
      <c r="M2110">
        <v>0</v>
      </c>
      <c r="N2110" s="16">
        <v>45889</v>
      </c>
      <c r="O2110" s="16">
        <v>45889</v>
      </c>
      <c r="Q2110" t="s">
        <v>173</v>
      </c>
      <c r="R2110" t="s">
        <v>341</v>
      </c>
      <c r="S2110">
        <v>10014656</v>
      </c>
      <c r="T2110" t="s">
        <v>173</v>
      </c>
      <c r="AE2110">
        <v>0</v>
      </c>
      <c r="AG2110">
        <v>0</v>
      </c>
      <c r="AI2110" t="s">
        <v>360</v>
      </c>
      <c r="AM2110">
        <v>0</v>
      </c>
      <c r="AN2110">
        <v>0.28571759259259</v>
      </c>
      <c r="AO2110">
        <v>0</v>
      </c>
      <c r="AP2110">
        <v>0</v>
      </c>
      <c r="AQ2110">
        <v>1001878970</v>
      </c>
      <c r="AR2110">
        <v>5154549</v>
      </c>
      <c r="AS2110">
        <v>2</v>
      </c>
    </row>
    <row r="2111" spans="1:45" x14ac:dyDescent="0.35">
      <c r="A2111">
        <v>6615229</v>
      </c>
      <c r="B2111">
        <v>0</v>
      </c>
      <c r="C2111">
        <v>20</v>
      </c>
      <c r="D2111" t="s">
        <v>361</v>
      </c>
      <c r="E2111" t="s">
        <v>1324</v>
      </c>
      <c r="F2111" t="s">
        <v>310</v>
      </c>
      <c r="G2111" t="s">
        <v>6109</v>
      </c>
      <c r="H2111">
        <v>24</v>
      </c>
      <c r="I2111">
        <v>2</v>
      </c>
      <c r="J2111">
        <v>0</v>
      </c>
      <c r="K2111">
        <v>12</v>
      </c>
      <c r="L2111" t="s">
        <v>355</v>
      </c>
      <c r="M2111">
        <v>0</v>
      </c>
      <c r="N2111" s="16">
        <v>45889</v>
      </c>
      <c r="O2111" s="16">
        <v>45889</v>
      </c>
      <c r="Q2111" t="s">
        <v>173</v>
      </c>
      <c r="R2111" t="s">
        <v>341</v>
      </c>
      <c r="S2111">
        <v>10014656</v>
      </c>
      <c r="T2111" t="s">
        <v>173</v>
      </c>
      <c r="AE2111">
        <v>0</v>
      </c>
      <c r="AG2111">
        <v>0</v>
      </c>
      <c r="AI2111" t="s">
        <v>360</v>
      </c>
      <c r="AM2111">
        <v>0</v>
      </c>
      <c r="AN2111">
        <v>0</v>
      </c>
      <c r="AO2111">
        <v>0</v>
      </c>
      <c r="AP2111">
        <v>0</v>
      </c>
      <c r="AQ2111">
        <v>1001878983</v>
      </c>
      <c r="AR2111">
        <v>5154562</v>
      </c>
      <c r="AS2111">
        <v>2</v>
      </c>
    </row>
    <row r="2112" spans="1:45" x14ac:dyDescent="0.35">
      <c r="A2112">
        <v>6615343</v>
      </c>
      <c r="B2112">
        <v>0</v>
      </c>
      <c r="C2112">
        <v>10</v>
      </c>
      <c r="D2112" t="s">
        <v>367</v>
      </c>
      <c r="E2112" t="s">
        <v>1324</v>
      </c>
      <c r="F2112" t="s">
        <v>310</v>
      </c>
      <c r="G2112" t="s">
        <v>6330</v>
      </c>
      <c r="H2112">
        <v>20</v>
      </c>
      <c r="I2112">
        <v>2</v>
      </c>
      <c r="J2112">
        <v>0</v>
      </c>
      <c r="K2112">
        <v>10</v>
      </c>
      <c r="L2112" t="s">
        <v>355</v>
      </c>
      <c r="M2112">
        <v>0</v>
      </c>
      <c r="N2112" s="16">
        <v>45873</v>
      </c>
      <c r="O2112" s="16">
        <v>45874</v>
      </c>
      <c r="Q2112" t="s">
        <v>1079</v>
      </c>
      <c r="R2112" t="s">
        <v>322</v>
      </c>
      <c r="S2112">
        <v>10017209</v>
      </c>
      <c r="T2112" t="s">
        <v>321</v>
      </c>
      <c r="AE2112">
        <v>0</v>
      </c>
      <c r="AG2112">
        <v>0</v>
      </c>
      <c r="AI2112" t="s">
        <v>363</v>
      </c>
      <c r="AM2112">
        <v>0</v>
      </c>
      <c r="AN2112">
        <v>0.57143518518518999</v>
      </c>
      <c r="AO2112">
        <v>0</v>
      </c>
      <c r="AP2112">
        <v>0</v>
      </c>
      <c r="AQ2112">
        <v>1001878987</v>
      </c>
      <c r="AR2112">
        <v>5154567</v>
      </c>
      <c r="AS2112">
        <v>3</v>
      </c>
    </row>
    <row r="2113" spans="1:45" x14ac:dyDescent="0.35">
      <c r="A2113">
        <v>6615344</v>
      </c>
      <c r="B2113">
        <v>0</v>
      </c>
      <c r="C2113">
        <v>10</v>
      </c>
      <c r="D2113" t="s">
        <v>203</v>
      </c>
      <c r="E2113" t="s">
        <v>1324</v>
      </c>
      <c r="F2113" t="s">
        <v>310</v>
      </c>
      <c r="G2113" t="s">
        <v>6329</v>
      </c>
      <c r="H2113">
        <v>1</v>
      </c>
      <c r="I2113">
        <v>1</v>
      </c>
      <c r="J2113">
        <v>0</v>
      </c>
      <c r="K2113">
        <v>1</v>
      </c>
      <c r="L2113" t="s">
        <v>355</v>
      </c>
      <c r="M2113">
        <v>0</v>
      </c>
      <c r="N2113" s="16">
        <v>45873</v>
      </c>
      <c r="O2113" s="16">
        <v>45873</v>
      </c>
      <c r="Q2113" t="s">
        <v>323</v>
      </c>
      <c r="R2113" t="s">
        <v>322</v>
      </c>
      <c r="S2113">
        <v>10014728</v>
      </c>
      <c r="T2113" t="s">
        <v>321</v>
      </c>
      <c r="AE2113">
        <v>0</v>
      </c>
      <c r="AG2113">
        <v>0</v>
      </c>
      <c r="AI2113" t="s">
        <v>363</v>
      </c>
      <c r="AM2113">
        <v>0</v>
      </c>
      <c r="AN2113">
        <v>0.57143518518518999</v>
      </c>
      <c r="AO2113">
        <v>0</v>
      </c>
      <c r="AP2113">
        <v>0</v>
      </c>
      <c r="AQ2113">
        <v>1001878988</v>
      </c>
      <c r="AR2113">
        <v>5154569</v>
      </c>
      <c r="AS2113">
        <v>3</v>
      </c>
    </row>
    <row r="2114" spans="1:45" x14ac:dyDescent="0.35">
      <c r="A2114">
        <v>6615345</v>
      </c>
      <c r="B2114">
        <v>0</v>
      </c>
      <c r="C2114">
        <v>10</v>
      </c>
      <c r="D2114" t="s">
        <v>367</v>
      </c>
      <c r="E2114" t="s">
        <v>1324</v>
      </c>
      <c r="F2114" t="s">
        <v>310</v>
      </c>
      <c r="G2114" t="s">
        <v>6328</v>
      </c>
      <c r="H2114">
        <v>4</v>
      </c>
      <c r="I2114">
        <v>2</v>
      </c>
      <c r="J2114">
        <v>0</v>
      </c>
      <c r="K2114">
        <v>2</v>
      </c>
      <c r="L2114" t="s">
        <v>355</v>
      </c>
      <c r="M2114">
        <v>0</v>
      </c>
      <c r="N2114" s="16">
        <v>45873</v>
      </c>
      <c r="O2114" s="16">
        <v>45873</v>
      </c>
      <c r="Q2114" t="s">
        <v>323</v>
      </c>
      <c r="R2114" t="s">
        <v>322</v>
      </c>
      <c r="S2114">
        <v>10014728</v>
      </c>
      <c r="T2114" t="s">
        <v>321</v>
      </c>
      <c r="AE2114">
        <v>0</v>
      </c>
      <c r="AG2114">
        <v>0</v>
      </c>
      <c r="AI2114" t="s">
        <v>360</v>
      </c>
      <c r="AM2114">
        <v>0</v>
      </c>
      <c r="AN2114">
        <v>0</v>
      </c>
      <c r="AO2114">
        <v>0</v>
      </c>
      <c r="AP2114">
        <v>0</v>
      </c>
      <c r="AQ2114">
        <v>1001878989</v>
      </c>
      <c r="AR2114">
        <v>5154570</v>
      </c>
      <c r="AS2114">
        <v>2</v>
      </c>
    </row>
    <row r="2115" spans="1:45" x14ac:dyDescent="0.35">
      <c r="A2115">
        <v>6615346</v>
      </c>
      <c r="B2115">
        <v>0</v>
      </c>
      <c r="C2115">
        <v>10</v>
      </c>
      <c r="D2115" t="s">
        <v>367</v>
      </c>
      <c r="E2115" t="s">
        <v>1324</v>
      </c>
      <c r="F2115" t="s">
        <v>310</v>
      </c>
      <c r="G2115" t="s">
        <v>6327</v>
      </c>
      <c r="H2115">
        <v>6</v>
      </c>
      <c r="I2115">
        <v>2</v>
      </c>
      <c r="J2115">
        <v>0</v>
      </c>
      <c r="K2115">
        <v>3</v>
      </c>
      <c r="L2115" t="s">
        <v>355</v>
      </c>
      <c r="M2115">
        <v>0</v>
      </c>
      <c r="N2115" s="16">
        <v>45873</v>
      </c>
      <c r="O2115" s="16">
        <v>45873</v>
      </c>
      <c r="Q2115" t="s">
        <v>323</v>
      </c>
      <c r="R2115" t="s">
        <v>322</v>
      </c>
      <c r="S2115">
        <v>10014728</v>
      </c>
      <c r="T2115" t="s">
        <v>321</v>
      </c>
      <c r="AE2115">
        <v>0</v>
      </c>
      <c r="AG2115">
        <v>0</v>
      </c>
      <c r="AI2115" t="s">
        <v>360</v>
      </c>
      <c r="AM2115">
        <v>0</v>
      </c>
      <c r="AN2115">
        <v>9.5243055555559994E-2</v>
      </c>
      <c r="AO2115">
        <v>0</v>
      </c>
      <c r="AP2115">
        <v>0</v>
      </c>
      <c r="AQ2115">
        <v>1001878992</v>
      </c>
      <c r="AR2115">
        <v>5154573</v>
      </c>
      <c r="AS2115">
        <v>2</v>
      </c>
    </row>
    <row r="2116" spans="1:45" x14ac:dyDescent="0.35">
      <c r="A2116">
        <v>6615351</v>
      </c>
      <c r="B2116">
        <v>0</v>
      </c>
      <c r="C2116">
        <v>10</v>
      </c>
      <c r="D2116" t="s">
        <v>367</v>
      </c>
      <c r="E2116" t="s">
        <v>1324</v>
      </c>
      <c r="F2116" t="s">
        <v>310</v>
      </c>
      <c r="G2116" t="s">
        <v>6326</v>
      </c>
      <c r="H2116">
        <v>4</v>
      </c>
      <c r="I2116">
        <v>2</v>
      </c>
      <c r="J2116">
        <v>0</v>
      </c>
      <c r="K2116">
        <v>2</v>
      </c>
      <c r="L2116" t="s">
        <v>355</v>
      </c>
      <c r="M2116">
        <v>0</v>
      </c>
      <c r="N2116" s="16">
        <v>45873</v>
      </c>
      <c r="O2116" s="16">
        <v>45873</v>
      </c>
      <c r="Q2116" t="s">
        <v>323</v>
      </c>
      <c r="R2116" t="s">
        <v>322</v>
      </c>
      <c r="S2116">
        <v>10014728</v>
      </c>
      <c r="T2116" t="s">
        <v>321</v>
      </c>
      <c r="AE2116">
        <v>0</v>
      </c>
      <c r="AG2116">
        <v>0</v>
      </c>
      <c r="AI2116" t="s">
        <v>363</v>
      </c>
      <c r="AM2116">
        <v>0</v>
      </c>
      <c r="AN2116">
        <v>0.23809027777778</v>
      </c>
      <c r="AO2116">
        <v>0</v>
      </c>
      <c r="AP2116">
        <v>0</v>
      </c>
      <c r="AQ2116">
        <v>1001879008</v>
      </c>
      <c r="AR2116">
        <v>5154701</v>
      </c>
      <c r="AS2116">
        <v>3</v>
      </c>
    </row>
    <row r="2117" spans="1:45" x14ac:dyDescent="0.35">
      <c r="A2117">
        <v>6615352</v>
      </c>
      <c r="B2117">
        <v>0</v>
      </c>
      <c r="C2117">
        <v>10</v>
      </c>
      <c r="D2117" t="s">
        <v>367</v>
      </c>
      <c r="E2117" t="s">
        <v>1324</v>
      </c>
      <c r="F2117" t="s">
        <v>310</v>
      </c>
      <c r="G2117" t="s">
        <v>6325</v>
      </c>
      <c r="H2117">
        <v>8</v>
      </c>
      <c r="I2117">
        <v>2</v>
      </c>
      <c r="J2117">
        <v>0</v>
      </c>
      <c r="K2117">
        <v>4</v>
      </c>
      <c r="L2117" t="s">
        <v>355</v>
      </c>
      <c r="M2117">
        <v>0</v>
      </c>
      <c r="N2117" s="16">
        <v>45873</v>
      </c>
      <c r="O2117" s="16">
        <v>45873</v>
      </c>
      <c r="Q2117" t="s">
        <v>323</v>
      </c>
      <c r="R2117" t="s">
        <v>322</v>
      </c>
      <c r="S2117">
        <v>10014728</v>
      </c>
      <c r="T2117" t="s">
        <v>321</v>
      </c>
      <c r="AE2117">
        <v>0</v>
      </c>
      <c r="AG2117">
        <v>0</v>
      </c>
      <c r="AI2117" t="s">
        <v>360</v>
      </c>
      <c r="AM2117">
        <v>0.29166666666667002</v>
      </c>
      <c r="AN2117">
        <v>0.29166666666667002</v>
      </c>
      <c r="AO2117">
        <v>0</v>
      </c>
      <c r="AP2117">
        <v>0</v>
      </c>
      <c r="AQ2117">
        <v>1001879076</v>
      </c>
      <c r="AR2117">
        <v>5154826</v>
      </c>
      <c r="AS2117">
        <v>2</v>
      </c>
    </row>
    <row r="2118" spans="1:45" x14ac:dyDescent="0.35">
      <c r="A2118">
        <v>6615360</v>
      </c>
      <c r="B2118">
        <v>0</v>
      </c>
      <c r="C2118">
        <v>10</v>
      </c>
      <c r="D2118" t="s">
        <v>367</v>
      </c>
      <c r="E2118" t="s">
        <v>1324</v>
      </c>
      <c r="F2118" t="s">
        <v>310</v>
      </c>
      <c r="G2118" t="s">
        <v>6324</v>
      </c>
      <c r="H2118">
        <v>2</v>
      </c>
      <c r="I2118">
        <v>1</v>
      </c>
      <c r="J2118">
        <v>0</v>
      </c>
      <c r="K2118">
        <v>2</v>
      </c>
      <c r="L2118" t="s">
        <v>355</v>
      </c>
      <c r="M2118">
        <v>0</v>
      </c>
      <c r="N2118" s="16">
        <v>45873</v>
      </c>
      <c r="O2118" s="16">
        <v>45873</v>
      </c>
      <c r="Q2118" t="s">
        <v>449</v>
      </c>
      <c r="R2118" t="s">
        <v>325</v>
      </c>
      <c r="S2118">
        <v>10014720</v>
      </c>
      <c r="T2118" t="s">
        <v>324</v>
      </c>
      <c r="AE2118">
        <v>0</v>
      </c>
      <c r="AG2118">
        <v>0</v>
      </c>
      <c r="AI2118" t="s">
        <v>360</v>
      </c>
      <c r="AM2118">
        <v>0</v>
      </c>
      <c r="AN2118">
        <v>0</v>
      </c>
      <c r="AO2118">
        <v>0</v>
      </c>
      <c r="AP2118">
        <v>0</v>
      </c>
      <c r="AQ2118">
        <v>1001879085</v>
      </c>
      <c r="AR2118">
        <v>5154846</v>
      </c>
      <c r="AS2118">
        <v>2</v>
      </c>
    </row>
    <row r="2119" spans="1:45" x14ac:dyDescent="0.35">
      <c r="A2119">
        <v>6615361</v>
      </c>
      <c r="B2119">
        <v>0</v>
      </c>
      <c r="C2119">
        <v>10</v>
      </c>
      <c r="D2119" t="s">
        <v>367</v>
      </c>
      <c r="E2119" t="s">
        <v>1324</v>
      </c>
      <c r="F2119" t="s">
        <v>310</v>
      </c>
      <c r="G2119" t="s">
        <v>6323</v>
      </c>
      <c r="H2119">
        <v>6</v>
      </c>
      <c r="I2119">
        <v>2</v>
      </c>
      <c r="J2119">
        <v>0</v>
      </c>
      <c r="K2119">
        <v>3</v>
      </c>
      <c r="L2119" t="s">
        <v>355</v>
      </c>
      <c r="M2119">
        <v>0</v>
      </c>
      <c r="N2119" s="16">
        <v>45873</v>
      </c>
      <c r="O2119" s="16">
        <v>45873</v>
      </c>
      <c r="Q2119" t="s">
        <v>181</v>
      </c>
      <c r="R2119" t="s">
        <v>322</v>
      </c>
      <c r="S2119">
        <v>10017210</v>
      </c>
      <c r="T2119" t="s">
        <v>321</v>
      </c>
      <c r="AE2119">
        <v>0</v>
      </c>
      <c r="AG2119">
        <v>0</v>
      </c>
      <c r="AI2119" t="s">
        <v>360</v>
      </c>
      <c r="AM2119">
        <v>0</v>
      </c>
      <c r="AN2119">
        <v>0</v>
      </c>
      <c r="AO2119">
        <v>0</v>
      </c>
      <c r="AP2119">
        <v>0</v>
      </c>
      <c r="AQ2119">
        <v>1001879176</v>
      </c>
      <c r="AR2119">
        <v>5154937</v>
      </c>
      <c r="AS2119">
        <v>2</v>
      </c>
    </row>
    <row r="2120" spans="1:45" x14ac:dyDescent="0.35">
      <c r="A2120">
        <v>6615363</v>
      </c>
      <c r="B2120">
        <v>0</v>
      </c>
      <c r="C2120">
        <v>10</v>
      </c>
      <c r="D2120" t="s">
        <v>367</v>
      </c>
      <c r="E2120" t="s">
        <v>1324</v>
      </c>
      <c r="F2120" t="s">
        <v>310</v>
      </c>
      <c r="G2120" t="s">
        <v>6322</v>
      </c>
      <c r="H2120">
        <v>8</v>
      </c>
      <c r="I2120">
        <v>2</v>
      </c>
      <c r="J2120">
        <v>0</v>
      </c>
      <c r="K2120">
        <v>4</v>
      </c>
      <c r="L2120" t="s">
        <v>355</v>
      </c>
      <c r="M2120">
        <v>0</v>
      </c>
      <c r="N2120" s="16">
        <v>45873</v>
      </c>
      <c r="O2120" s="16">
        <v>45873</v>
      </c>
      <c r="Q2120" t="s">
        <v>5958</v>
      </c>
      <c r="R2120" t="s">
        <v>322</v>
      </c>
      <c r="S2120">
        <v>10014729</v>
      </c>
      <c r="T2120" t="s">
        <v>321</v>
      </c>
      <c r="AE2120">
        <v>0</v>
      </c>
      <c r="AG2120">
        <v>0</v>
      </c>
      <c r="AI2120" t="s">
        <v>360</v>
      </c>
      <c r="AM2120">
        <v>0</v>
      </c>
      <c r="AN2120">
        <v>0</v>
      </c>
      <c r="AO2120">
        <v>0</v>
      </c>
      <c r="AP2120">
        <v>0</v>
      </c>
      <c r="AQ2120">
        <v>1001879180</v>
      </c>
      <c r="AR2120">
        <v>5154964</v>
      </c>
      <c r="AS2120">
        <v>2</v>
      </c>
    </row>
    <row r="2121" spans="1:45" x14ac:dyDescent="0.35">
      <c r="A2121">
        <v>6615365</v>
      </c>
      <c r="B2121">
        <v>0</v>
      </c>
      <c r="C2121">
        <v>10</v>
      </c>
      <c r="D2121" t="s">
        <v>367</v>
      </c>
      <c r="E2121" t="s">
        <v>1324</v>
      </c>
      <c r="F2121" t="s">
        <v>310</v>
      </c>
      <c r="G2121" t="s">
        <v>6321</v>
      </c>
      <c r="H2121">
        <v>6</v>
      </c>
      <c r="I2121">
        <v>2</v>
      </c>
      <c r="J2121">
        <v>0</v>
      </c>
      <c r="K2121">
        <v>3</v>
      </c>
      <c r="L2121" t="s">
        <v>355</v>
      </c>
      <c r="M2121">
        <v>0</v>
      </c>
      <c r="N2121" s="16">
        <v>45873</v>
      </c>
      <c r="O2121" s="16">
        <v>45873</v>
      </c>
      <c r="Q2121" t="s">
        <v>323</v>
      </c>
      <c r="R2121" t="s">
        <v>322</v>
      </c>
      <c r="S2121">
        <v>10014728</v>
      </c>
      <c r="T2121" t="s">
        <v>321</v>
      </c>
      <c r="AE2121">
        <v>0</v>
      </c>
      <c r="AG2121">
        <v>0</v>
      </c>
      <c r="AI2121" t="s">
        <v>360</v>
      </c>
      <c r="AM2121">
        <v>0</v>
      </c>
      <c r="AN2121">
        <v>9.5243055555559994E-2</v>
      </c>
      <c r="AO2121">
        <v>0</v>
      </c>
      <c r="AP2121">
        <v>0</v>
      </c>
      <c r="AQ2121">
        <v>1001879181</v>
      </c>
      <c r="AR2121">
        <v>5154965</v>
      </c>
      <c r="AS2121">
        <v>2</v>
      </c>
    </row>
    <row r="2122" spans="1:45" x14ac:dyDescent="0.35">
      <c r="A2122">
        <v>6615366</v>
      </c>
      <c r="B2122">
        <v>0</v>
      </c>
      <c r="C2122">
        <v>10</v>
      </c>
      <c r="D2122" t="s">
        <v>367</v>
      </c>
      <c r="E2122" t="s">
        <v>1324</v>
      </c>
      <c r="F2122" t="s">
        <v>310</v>
      </c>
      <c r="G2122" t="s">
        <v>6320</v>
      </c>
      <c r="H2122">
        <v>6</v>
      </c>
      <c r="I2122">
        <v>2</v>
      </c>
      <c r="J2122">
        <v>0</v>
      </c>
      <c r="K2122">
        <v>3</v>
      </c>
      <c r="L2122" t="s">
        <v>355</v>
      </c>
      <c r="M2122">
        <v>0</v>
      </c>
      <c r="N2122" s="16">
        <v>45873</v>
      </c>
      <c r="O2122" s="16">
        <v>45873</v>
      </c>
      <c r="Q2122" t="s">
        <v>323</v>
      </c>
      <c r="R2122" t="s">
        <v>322</v>
      </c>
      <c r="S2122">
        <v>10014728</v>
      </c>
      <c r="T2122" t="s">
        <v>321</v>
      </c>
      <c r="AE2122">
        <v>0</v>
      </c>
      <c r="AG2122">
        <v>0</v>
      </c>
      <c r="AI2122" t="s">
        <v>363</v>
      </c>
      <c r="AM2122">
        <v>0</v>
      </c>
      <c r="AN2122">
        <v>9.5243055555559994E-2</v>
      </c>
      <c r="AO2122">
        <v>0</v>
      </c>
      <c r="AP2122">
        <v>0</v>
      </c>
      <c r="AQ2122">
        <v>1001879182</v>
      </c>
      <c r="AR2122">
        <v>5154966</v>
      </c>
      <c r="AS2122">
        <v>3</v>
      </c>
    </row>
    <row r="2123" spans="1:45" x14ac:dyDescent="0.35">
      <c r="A2123">
        <v>6615370</v>
      </c>
      <c r="B2123">
        <v>0</v>
      </c>
      <c r="C2123">
        <v>10</v>
      </c>
      <c r="D2123" t="s">
        <v>367</v>
      </c>
      <c r="E2123" t="s">
        <v>1324</v>
      </c>
      <c r="F2123" t="s">
        <v>310</v>
      </c>
      <c r="G2123" t="s">
        <v>6319</v>
      </c>
      <c r="H2123">
        <v>40</v>
      </c>
      <c r="I2123">
        <v>2</v>
      </c>
      <c r="J2123">
        <v>0</v>
      </c>
      <c r="K2123">
        <v>20</v>
      </c>
      <c r="L2123" t="s">
        <v>355</v>
      </c>
      <c r="M2123">
        <v>0</v>
      </c>
      <c r="N2123" s="16">
        <v>45869</v>
      </c>
      <c r="O2123" s="16">
        <v>45871</v>
      </c>
      <c r="Q2123" t="s">
        <v>412</v>
      </c>
      <c r="R2123" t="s">
        <v>325</v>
      </c>
      <c r="S2123">
        <v>10014726</v>
      </c>
      <c r="T2123" t="s">
        <v>324</v>
      </c>
      <c r="AE2123">
        <v>0</v>
      </c>
      <c r="AG2123">
        <v>0</v>
      </c>
      <c r="AI2123" t="s">
        <v>360</v>
      </c>
      <c r="AM2123">
        <v>0</v>
      </c>
      <c r="AN2123">
        <v>9.5243055555559994E-2</v>
      </c>
      <c r="AO2123">
        <v>0</v>
      </c>
      <c r="AP2123">
        <v>0</v>
      </c>
      <c r="AQ2123">
        <v>1001879372</v>
      </c>
      <c r="AR2123">
        <v>5155244</v>
      </c>
      <c r="AS2123">
        <v>2</v>
      </c>
    </row>
    <row r="2124" spans="1:45" x14ac:dyDescent="0.35">
      <c r="A2124">
        <v>6615476</v>
      </c>
      <c r="B2124">
        <v>0</v>
      </c>
      <c r="C2124">
        <v>10</v>
      </c>
      <c r="D2124" t="s">
        <v>203</v>
      </c>
      <c r="E2124" t="s">
        <v>1324</v>
      </c>
      <c r="F2124" t="s">
        <v>310</v>
      </c>
      <c r="G2124" t="s">
        <v>6318</v>
      </c>
      <c r="H2124">
        <v>8</v>
      </c>
      <c r="I2124">
        <v>2</v>
      </c>
      <c r="J2124">
        <v>0</v>
      </c>
      <c r="K2124">
        <v>4</v>
      </c>
      <c r="L2124" t="s">
        <v>355</v>
      </c>
      <c r="M2124">
        <v>0</v>
      </c>
      <c r="N2124" s="16">
        <v>45839</v>
      </c>
      <c r="O2124" s="16">
        <v>45839</v>
      </c>
      <c r="Q2124" t="s">
        <v>128</v>
      </c>
      <c r="R2124" t="s">
        <v>390</v>
      </c>
      <c r="S2124">
        <v>10014594</v>
      </c>
      <c r="T2124" t="s">
        <v>128</v>
      </c>
      <c r="AE2124">
        <v>0</v>
      </c>
      <c r="AG2124">
        <v>0</v>
      </c>
      <c r="AI2124" t="s">
        <v>360</v>
      </c>
      <c r="AM2124">
        <v>0</v>
      </c>
      <c r="AN2124">
        <v>0</v>
      </c>
      <c r="AO2124">
        <v>0</v>
      </c>
      <c r="AP2124">
        <v>0</v>
      </c>
      <c r="AQ2124">
        <v>1001879312</v>
      </c>
      <c r="AR2124">
        <v>5155179</v>
      </c>
      <c r="AS2124">
        <v>2</v>
      </c>
    </row>
    <row r="2125" spans="1:45" x14ac:dyDescent="0.35">
      <c r="A2125">
        <v>6615835</v>
      </c>
      <c r="B2125">
        <v>0</v>
      </c>
      <c r="C2125">
        <v>10</v>
      </c>
      <c r="D2125" t="s">
        <v>203</v>
      </c>
      <c r="E2125" t="s">
        <v>359</v>
      </c>
      <c r="F2125" t="s">
        <v>310</v>
      </c>
      <c r="G2125" t="s">
        <v>6317</v>
      </c>
      <c r="H2125">
        <v>2</v>
      </c>
      <c r="I2125">
        <v>1</v>
      </c>
      <c r="J2125">
        <v>0</v>
      </c>
      <c r="K2125">
        <v>2</v>
      </c>
      <c r="L2125" t="s">
        <v>355</v>
      </c>
      <c r="M2125">
        <v>0</v>
      </c>
      <c r="N2125" s="16">
        <v>45853</v>
      </c>
      <c r="O2125" s="16">
        <v>45853</v>
      </c>
      <c r="Q2125" t="s">
        <v>236</v>
      </c>
      <c r="R2125" t="s">
        <v>283</v>
      </c>
      <c r="S2125">
        <v>10014629</v>
      </c>
      <c r="T2125" t="s">
        <v>236</v>
      </c>
      <c r="AE2125">
        <v>0</v>
      </c>
      <c r="AG2125">
        <v>0</v>
      </c>
      <c r="AI2125" t="s">
        <v>360</v>
      </c>
      <c r="AM2125">
        <v>0</v>
      </c>
      <c r="AN2125">
        <v>0</v>
      </c>
      <c r="AO2125">
        <v>0</v>
      </c>
      <c r="AP2125">
        <v>0</v>
      </c>
      <c r="AQ2125">
        <v>1001879328</v>
      </c>
      <c r="AR2125">
        <v>5155196</v>
      </c>
      <c r="AS2125">
        <v>2</v>
      </c>
    </row>
    <row r="2126" spans="1:45" x14ac:dyDescent="0.35">
      <c r="A2126">
        <v>6615839</v>
      </c>
      <c r="B2126">
        <v>0</v>
      </c>
      <c r="C2126">
        <v>10</v>
      </c>
      <c r="D2126" t="s">
        <v>361</v>
      </c>
      <c r="E2126" t="s">
        <v>359</v>
      </c>
      <c r="F2126" t="s">
        <v>310</v>
      </c>
      <c r="G2126" t="s">
        <v>6316</v>
      </c>
      <c r="H2126">
        <v>72</v>
      </c>
      <c r="I2126">
        <v>4</v>
      </c>
      <c r="J2126">
        <v>0</v>
      </c>
      <c r="K2126">
        <v>18</v>
      </c>
      <c r="L2126" t="s">
        <v>355</v>
      </c>
      <c r="M2126">
        <v>0</v>
      </c>
      <c r="N2126" s="16">
        <v>45858</v>
      </c>
      <c r="O2126" s="16">
        <v>45858</v>
      </c>
      <c r="Q2126" t="s">
        <v>408</v>
      </c>
      <c r="R2126" t="s">
        <v>325</v>
      </c>
      <c r="S2126">
        <v>10015302</v>
      </c>
      <c r="T2126" t="s">
        <v>324</v>
      </c>
      <c r="AE2126">
        <v>0</v>
      </c>
      <c r="AG2126">
        <v>0</v>
      </c>
      <c r="AI2126" t="s">
        <v>360</v>
      </c>
      <c r="AM2126">
        <v>0</v>
      </c>
      <c r="AN2126">
        <v>4.7615740740740001E-2</v>
      </c>
      <c r="AO2126">
        <v>0</v>
      </c>
      <c r="AP2126">
        <v>0</v>
      </c>
      <c r="AQ2126">
        <v>1001879383</v>
      </c>
      <c r="AR2126">
        <v>5155236</v>
      </c>
      <c r="AS2126">
        <v>2</v>
      </c>
    </row>
    <row r="2127" spans="1:45" x14ac:dyDescent="0.35">
      <c r="A2127">
        <v>6615840</v>
      </c>
      <c r="B2127">
        <v>0</v>
      </c>
      <c r="C2127">
        <v>10</v>
      </c>
      <c r="D2127" t="s">
        <v>361</v>
      </c>
      <c r="E2127" t="s">
        <v>1324</v>
      </c>
      <c r="F2127" t="s">
        <v>310</v>
      </c>
      <c r="G2127" t="s">
        <v>6315</v>
      </c>
      <c r="H2127">
        <v>6</v>
      </c>
      <c r="I2127">
        <v>2</v>
      </c>
      <c r="J2127">
        <v>0</v>
      </c>
      <c r="K2127">
        <v>3</v>
      </c>
      <c r="L2127" t="s">
        <v>355</v>
      </c>
      <c r="M2127">
        <v>0</v>
      </c>
      <c r="N2127" s="16">
        <v>45873</v>
      </c>
      <c r="O2127" s="16">
        <v>45873</v>
      </c>
      <c r="Q2127" t="s">
        <v>337</v>
      </c>
      <c r="R2127" t="s">
        <v>338</v>
      </c>
      <c r="S2127">
        <v>10014600</v>
      </c>
      <c r="T2127" t="s">
        <v>337</v>
      </c>
      <c r="AE2127">
        <v>0</v>
      </c>
      <c r="AG2127">
        <v>0</v>
      </c>
      <c r="AI2127" t="s">
        <v>360</v>
      </c>
      <c r="AM2127">
        <v>0</v>
      </c>
      <c r="AN2127">
        <v>4.7615740740740001E-2</v>
      </c>
      <c r="AO2127">
        <v>0</v>
      </c>
      <c r="AP2127">
        <v>0</v>
      </c>
      <c r="AQ2127">
        <v>1001879713</v>
      </c>
      <c r="AR2127">
        <v>5155383</v>
      </c>
      <c r="AS2127">
        <v>2</v>
      </c>
    </row>
    <row r="2128" spans="1:45" x14ac:dyDescent="0.35">
      <c r="A2128">
        <v>6615859</v>
      </c>
      <c r="B2128">
        <v>0</v>
      </c>
      <c r="C2128">
        <v>10</v>
      </c>
      <c r="D2128" t="s">
        <v>203</v>
      </c>
      <c r="E2128" t="s">
        <v>1324</v>
      </c>
      <c r="F2128" t="s">
        <v>310</v>
      </c>
      <c r="G2128" t="s">
        <v>6314</v>
      </c>
      <c r="H2128">
        <v>1</v>
      </c>
      <c r="I2128">
        <v>1</v>
      </c>
      <c r="J2128">
        <v>0</v>
      </c>
      <c r="K2128">
        <v>1</v>
      </c>
      <c r="L2128" t="s">
        <v>355</v>
      </c>
      <c r="M2128">
        <v>0</v>
      </c>
      <c r="N2128" s="16">
        <v>45870</v>
      </c>
      <c r="O2128" s="16">
        <v>45870</v>
      </c>
      <c r="Q2128" t="s">
        <v>201</v>
      </c>
      <c r="R2128" t="s">
        <v>334</v>
      </c>
      <c r="S2128">
        <v>10014602</v>
      </c>
      <c r="T2128" t="s">
        <v>201</v>
      </c>
      <c r="AE2128">
        <v>0</v>
      </c>
      <c r="AG2128">
        <v>0</v>
      </c>
      <c r="AI2128" t="s">
        <v>360</v>
      </c>
      <c r="AM2128">
        <v>0</v>
      </c>
      <c r="AN2128">
        <v>0.14285879629629999</v>
      </c>
      <c r="AO2128">
        <v>0</v>
      </c>
      <c r="AP2128">
        <v>0</v>
      </c>
      <c r="AQ2128">
        <v>1001879772</v>
      </c>
      <c r="AR2128">
        <v>5155302</v>
      </c>
      <c r="AS2128">
        <v>2</v>
      </c>
    </row>
    <row r="2129" spans="1:45" x14ac:dyDescent="0.35">
      <c r="A2129">
        <v>6615881</v>
      </c>
      <c r="B2129">
        <v>0</v>
      </c>
      <c r="C2129">
        <v>10</v>
      </c>
      <c r="D2129" t="s">
        <v>203</v>
      </c>
      <c r="E2129" t="s">
        <v>1324</v>
      </c>
      <c r="F2129" t="s">
        <v>310</v>
      </c>
      <c r="G2129" t="s">
        <v>6313</v>
      </c>
      <c r="H2129">
        <v>1</v>
      </c>
      <c r="I2129">
        <v>1</v>
      </c>
      <c r="J2129">
        <v>0</v>
      </c>
      <c r="K2129">
        <v>1</v>
      </c>
      <c r="L2129" t="s">
        <v>355</v>
      </c>
      <c r="M2129">
        <v>0</v>
      </c>
      <c r="N2129" s="16">
        <v>45871</v>
      </c>
      <c r="O2129" s="16">
        <v>45871</v>
      </c>
      <c r="Q2129" t="s">
        <v>201</v>
      </c>
      <c r="R2129" t="s">
        <v>334</v>
      </c>
      <c r="S2129">
        <v>10014602</v>
      </c>
      <c r="T2129" t="s">
        <v>201</v>
      </c>
      <c r="AE2129">
        <v>0</v>
      </c>
      <c r="AG2129">
        <v>0</v>
      </c>
      <c r="AI2129" t="s">
        <v>360</v>
      </c>
      <c r="AM2129">
        <v>0</v>
      </c>
      <c r="AN2129">
        <v>0.14285879629629999</v>
      </c>
      <c r="AO2129">
        <v>0</v>
      </c>
      <c r="AP2129">
        <v>0</v>
      </c>
      <c r="AQ2129">
        <v>1001879773</v>
      </c>
      <c r="AR2129">
        <v>5155303</v>
      </c>
      <c r="AS2129">
        <v>2</v>
      </c>
    </row>
    <row r="2130" spans="1:45" x14ac:dyDescent="0.35">
      <c r="A2130">
        <v>6615883</v>
      </c>
      <c r="B2130">
        <v>0</v>
      </c>
      <c r="C2130">
        <v>10</v>
      </c>
      <c r="D2130" t="s">
        <v>203</v>
      </c>
      <c r="E2130" t="s">
        <v>1324</v>
      </c>
      <c r="F2130" t="s">
        <v>310</v>
      </c>
      <c r="G2130" t="s">
        <v>3352</v>
      </c>
      <c r="H2130">
        <v>4</v>
      </c>
      <c r="I2130">
        <v>2</v>
      </c>
      <c r="J2130">
        <v>0</v>
      </c>
      <c r="K2130">
        <v>2</v>
      </c>
      <c r="L2130" t="s">
        <v>355</v>
      </c>
      <c r="M2130">
        <v>0</v>
      </c>
      <c r="N2130" s="16">
        <v>45891</v>
      </c>
      <c r="O2130" s="16">
        <v>45891</v>
      </c>
      <c r="Q2130" t="s">
        <v>158</v>
      </c>
      <c r="R2130" t="s">
        <v>397</v>
      </c>
      <c r="S2130">
        <v>10014604</v>
      </c>
      <c r="T2130" t="s">
        <v>158</v>
      </c>
      <c r="AE2130">
        <v>0</v>
      </c>
      <c r="AG2130">
        <v>0</v>
      </c>
      <c r="AI2130" t="s">
        <v>360</v>
      </c>
      <c r="AM2130">
        <v>0</v>
      </c>
      <c r="AN2130">
        <v>0.14285879629629999</v>
      </c>
      <c r="AO2130">
        <v>0</v>
      </c>
      <c r="AP2130">
        <v>0</v>
      </c>
      <c r="AQ2130">
        <v>1001879774</v>
      </c>
      <c r="AR2130">
        <v>5155304</v>
      </c>
      <c r="AS2130">
        <v>2</v>
      </c>
    </row>
    <row r="2131" spans="1:45" x14ac:dyDescent="0.35">
      <c r="A2131">
        <v>6615885</v>
      </c>
      <c r="B2131">
        <v>0</v>
      </c>
      <c r="C2131">
        <v>10</v>
      </c>
      <c r="D2131" t="s">
        <v>357</v>
      </c>
      <c r="E2131" t="s">
        <v>1324</v>
      </c>
      <c r="F2131" t="s">
        <v>310</v>
      </c>
      <c r="G2131" t="s">
        <v>6369</v>
      </c>
      <c r="H2131">
        <v>12</v>
      </c>
      <c r="I2131">
        <v>2</v>
      </c>
      <c r="J2131">
        <v>0</v>
      </c>
      <c r="K2131">
        <v>6</v>
      </c>
      <c r="L2131" t="s">
        <v>355</v>
      </c>
      <c r="M2131">
        <v>0</v>
      </c>
      <c r="N2131" s="16">
        <v>45872</v>
      </c>
      <c r="O2131" s="16">
        <v>45872</v>
      </c>
      <c r="Q2131" t="s">
        <v>158</v>
      </c>
      <c r="R2131" t="s">
        <v>397</v>
      </c>
      <c r="S2131">
        <v>10014604</v>
      </c>
      <c r="T2131" t="s">
        <v>158</v>
      </c>
      <c r="AE2131">
        <v>0</v>
      </c>
      <c r="AG2131">
        <v>0</v>
      </c>
      <c r="AI2131" t="s">
        <v>356</v>
      </c>
      <c r="AM2131">
        <v>0</v>
      </c>
      <c r="AN2131">
        <v>9.5243055555559994E-2</v>
      </c>
      <c r="AO2131">
        <v>0</v>
      </c>
      <c r="AP2131">
        <v>0</v>
      </c>
      <c r="AQ2131">
        <v>1001879775</v>
      </c>
      <c r="AR2131">
        <v>5155305</v>
      </c>
      <c r="AS2131">
        <v>1</v>
      </c>
    </row>
    <row r="2132" spans="1:45" x14ac:dyDescent="0.35">
      <c r="A2132">
        <v>6615966</v>
      </c>
      <c r="B2132">
        <v>0</v>
      </c>
      <c r="C2132">
        <v>10</v>
      </c>
      <c r="D2132" t="s">
        <v>203</v>
      </c>
      <c r="E2132" t="s">
        <v>1324</v>
      </c>
      <c r="F2132" t="s">
        <v>310</v>
      </c>
      <c r="G2132" t="s">
        <v>6287</v>
      </c>
      <c r="H2132">
        <v>4</v>
      </c>
      <c r="I2132">
        <v>2</v>
      </c>
      <c r="J2132">
        <v>0</v>
      </c>
      <c r="K2132">
        <v>2</v>
      </c>
      <c r="L2132" t="s">
        <v>355</v>
      </c>
      <c r="M2132">
        <v>0</v>
      </c>
      <c r="N2132" s="16">
        <v>45839</v>
      </c>
      <c r="O2132" s="16">
        <v>45839</v>
      </c>
      <c r="Q2132" t="s">
        <v>149</v>
      </c>
      <c r="R2132" t="s">
        <v>302</v>
      </c>
      <c r="S2132">
        <v>10014616</v>
      </c>
      <c r="T2132" t="s">
        <v>149</v>
      </c>
      <c r="AE2132">
        <v>0</v>
      </c>
      <c r="AG2132">
        <v>0</v>
      </c>
      <c r="AI2132" t="s">
        <v>360</v>
      </c>
      <c r="AM2132">
        <v>0</v>
      </c>
      <c r="AN2132">
        <v>0.14285879629629999</v>
      </c>
      <c r="AO2132">
        <v>0</v>
      </c>
      <c r="AP2132">
        <v>0</v>
      </c>
      <c r="AQ2132">
        <v>1001879776</v>
      </c>
      <c r="AR2132">
        <v>5155306</v>
      </c>
      <c r="AS2132">
        <v>2</v>
      </c>
    </row>
    <row r="2133" spans="1:45" x14ac:dyDescent="0.35">
      <c r="A2133">
        <v>6615975</v>
      </c>
      <c r="B2133">
        <v>0</v>
      </c>
      <c r="C2133">
        <v>10</v>
      </c>
      <c r="D2133" t="s">
        <v>203</v>
      </c>
      <c r="E2133" t="s">
        <v>1324</v>
      </c>
      <c r="F2133" t="s">
        <v>310</v>
      </c>
      <c r="G2133" t="s">
        <v>6188</v>
      </c>
      <c r="H2133">
        <v>8</v>
      </c>
      <c r="I2133">
        <v>2</v>
      </c>
      <c r="J2133">
        <v>0</v>
      </c>
      <c r="K2133">
        <v>4</v>
      </c>
      <c r="L2133" t="s">
        <v>355</v>
      </c>
      <c r="M2133">
        <v>0</v>
      </c>
      <c r="N2133" s="16">
        <v>45853</v>
      </c>
      <c r="O2133" s="16">
        <v>45853</v>
      </c>
      <c r="Q2133" t="s">
        <v>149</v>
      </c>
      <c r="R2133" t="s">
        <v>302</v>
      </c>
      <c r="S2133">
        <v>10014616</v>
      </c>
      <c r="T2133" t="s">
        <v>149</v>
      </c>
      <c r="AE2133">
        <v>0</v>
      </c>
      <c r="AG2133">
        <v>0</v>
      </c>
      <c r="AI2133" t="s">
        <v>360</v>
      </c>
      <c r="AM2133">
        <v>0.14285879629629999</v>
      </c>
      <c r="AN2133">
        <v>0.28571759259259</v>
      </c>
      <c r="AO2133">
        <v>0</v>
      </c>
      <c r="AP2133">
        <v>0</v>
      </c>
      <c r="AQ2133">
        <v>1001879776</v>
      </c>
      <c r="AR2133">
        <v>5155307</v>
      </c>
      <c r="AS2133">
        <v>2</v>
      </c>
    </row>
    <row r="2134" spans="1:45" x14ac:dyDescent="0.35">
      <c r="A2134">
        <v>6615976</v>
      </c>
      <c r="B2134">
        <v>0</v>
      </c>
      <c r="C2134">
        <v>10</v>
      </c>
      <c r="D2134" t="s">
        <v>203</v>
      </c>
      <c r="E2134" t="s">
        <v>1324</v>
      </c>
      <c r="F2134" t="s">
        <v>310</v>
      </c>
      <c r="G2134" t="s">
        <v>6311</v>
      </c>
      <c r="H2134">
        <v>2</v>
      </c>
      <c r="I2134">
        <v>1</v>
      </c>
      <c r="J2134">
        <v>0</v>
      </c>
      <c r="K2134">
        <v>2</v>
      </c>
      <c r="L2134" t="s">
        <v>355</v>
      </c>
      <c r="M2134">
        <v>0</v>
      </c>
      <c r="N2134" s="16">
        <v>45853</v>
      </c>
      <c r="O2134" s="16">
        <v>45853</v>
      </c>
      <c r="Q2134" t="s">
        <v>413</v>
      </c>
      <c r="R2134" t="s">
        <v>414</v>
      </c>
      <c r="S2134">
        <v>10014620</v>
      </c>
      <c r="T2134" t="s">
        <v>413</v>
      </c>
      <c r="AE2134">
        <v>0</v>
      </c>
      <c r="AG2134">
        <v>0</v>
      </c>
      <c r="AI2134" t="s">
        <v>360</v>
      </c>
      <c r="AM2134">
        <v>0</v>
      </c>
      <c r="AN2134">
        <v>0.14285879629629999</v>
      </c>
      <c r="AO2134">
        <v>0</v>
      </c>
      <c r="AP2134">
        <v>0</v>
      </c>
      <c r="AQ2134">
        <v>1001879777</v>
      </c>
      <c r="AR2134">
        <v>5155308</v>
      </c>
      <c r="AS2134">
        <v>2</v>
      </c>
    </row>
    <row r="2135" spans="1:45" x14ac:dyDescent="0.35">
      <c r="A2135">
        <v>6615977</v>
      </c>
      <c r="B2135">
        <v>0</v>
      </c>
      <c r="C2135">
        <v>10</v>
      </c>
      <c r="D2135" t="s">
        <v>203</v>
      </c>
      <c r="E2135" t="s">
        <v>1324</v>
      </c>
      <c r="F2135" t="s">
        <v>310</v>
      </c>
      <c r="G2135" t="s">
        <v>6310</v>
      </c>
      <c r="H2135">
        <v>8</v>
      </c>
      <c r="I2135">
        <v>2</v>
      </c>
      <c r="J2135">
        <v>0</v>
      </c>
      <c r="K2135">
        <v>4</v>
      </c>
      <c r="L2135" t="s">
        <v>355</v>
      </c>
      <c r="M2135">
        <v>0</v>
      </c>
      <c r="N2135" s="16">
        <v>45853</v>
      </c>
      <c r="O2135" s="16">
        <v>45853</v>
      </c>
      <c r="Q2135" t="s">
        <v>403</v>
      </c>
      <c r="R2135" t="s">
        <v>404</v>
      </c>
      <c r="S2135">
        <v>10014622</v>
      </c>
      <c r="T2135" t="s">
        <v>403</v>
      </c>
      <c r="AE2135">
        <v>0</v>
      </c>
      <c r="AG2135">
        <v>0</v>
      </c>
      <c r="AI2135" t="s">
        <v>360</v>
      </c>
      <c r="AM2135">
        <v>0</v>
      </c>
      <c r="AN2135">
        <v>9.5243055555559994E-2</v>
      </c>
      <c r="AO2135">
        <v>0</v>
      </c>
      <c r="AP2135">
        <v>0</v>
      </c>
      <c r="AQ2135">
        <v>1001879778</v>
      </c>
      <c r="AR2135">
        <v>5155309</v>
      </c>
      <c r="AS2135">
        <v>2</v>
      </c>
    </row>
    <row r="2136" spans="1:45" x14ac:dyDescent="0.35">
      <c r="A2136">
        <v>6615985</v>
      </c>
      <c r="B2136">
        <v>0</v>
      </c>
      <c r="C2136">
        <v>10</v>
      </c>
      <c r="D2136" t="s">
        <v>203</v>
      </c>
      <c r="E2136" t="s">
        <v>1324</v>
      </c>
      <c r="F2136" t="s">
        <v>310</v>
      </c>
      <c r="G2136" t="s">
        <v>3881</v>
      </c>
      <c r="H2136">
        <v>6</v>
      </c>
      <c r="I2136">
        <v>2</v>
      </c>
      <c r="J2136">
        <v>0</v>
      </c>
      <c r="K2136">
        <v>3</v>
      </c>
      <c r="L2136" t="s">
        <v>355</v>
      </c>
      <c r="M2136">
        <v>0</v>
      </c>
      <c r="N2136" s="16">
        <v>45876</v>
      </c>
      <c r="O2136" s="16">
        <v>45876</v>
      </c>
      <c r="Q2136" t="s">
        <v>210</v>
      </c>
      <c r="R2136" t="s">
        <v>395</v>
      </c>
      <c r="S2136">
        <v>10014608</v>
      </c>
      <c r="T2136" t="s">
        <v>210</v>
      </c>
      <c r="AE2136">
        <v>0</v>
      </c>
      <c r="AG2136">
        <v>0</v>
      </c>
      <c r="AI2136" t="s">
        <v>360</v>
      </c>
      <c r="AM2136">
        <v>0</v>
      </c>
      <c r="AN2136">
        <v>4.7615740740740001E-2</v>
      </c>
      <c r="AO2136">
        <v>0</v>
      </c>
      <c r="AP2136">
        <v>0</v>
      </c>
      <c r="AQ2136">
        <v>1001879779</v>
      </c>
      <c r="AR2136">
        <v>5155310</v>
      </c>
      <c r="AS2136">
        <v>2</v>
      </c>
    </row>
    <row r="2137" spans="1:45" x14ac:dyDescent="0.35">
      <c r="A2137">
        <v>6615988</v>
      </c>
      <c r="B2137">
        <v>0</v>
      </c>
      <c r="C2137">
        <v>10</v>
      </c>
      <c r="D2137" t="s">
        <v>203</v>
      </c>
      <c r="E2137" t="s">
        <v>1324</v>
      </c>
      <c r="F2137" t="s">
        <v>310</v>
      </c>
      <c r="G2137" t="s">
        <v>6309</v>
      </c>
      <c r="H2137">
        <v>0.5</v>
      </c>
      <c r="I2137">
        <v>1</v>
      </c>
      <c r="J2137">
        <v>0</v>
      </c>
      <c r="K2137">
        <v>0.5</v>
      </c>
      <c r="L2137" t="s">
        <v>355</v>
      </c>
      <c r="M2137">
        <v>0</v>
      </c>
      <c r="N2137" s="16">
        <v>45879</v>
      </c>
      <c r="O2137" s="16">
        <v>45879</v>
      </c>
      <c r="Q2137" t="s">
        <v>210</v>
      </c>
      <c r="R2137" t="s">
        <v>395</v>
      </c>
      <c r="S2137">
        <v>10014608</v>
      </c>
      <c r="T2137" t="s">
        <v>210</v>
      </c>
      <c r="AE2137">
        <v>0</v>
      </c>
      <c r="AG2137">
        <v>0</v>
      </c>
      <c r="AI2137" t="s">
        <v>363</v>
      </c>
      <c r="AM2137">
        <v>0</v>
      </c>
      <c r="AN2137">
        <v>0.14285879629629999</v>
      </c>
      <c r="AO2137">
        <v>0</v>
      </c>
      <c r="AP2137">
        <v>0</v>
      </c>
      <c r="AQ2137">
        <v>1001879780</v>
      </c>
      <c r="AR2137">
        <v>5155311</v>
      </c>
      <c r="AS2137">
        <v>3</v>
      </c>
    </row>
    <row r="2138" spans="1:45" x14ac:dyDescent="0.35">
      <c r="A2138">
        <v>6615995</v>
      </c>
      <c r="B2138">
        <v>0</v>
      </c>
      <c r="C2138">
        <v>10</v>
      </c>
      <c r="D2138" t="s">
        <v>203</v>
      </c>
      <c r="E2138" t="s">
        <v>1324</v>
      </c>
      <c r="F2138" t="s">
        <v>310</v>
      </c>
      <c r="G2138" t="s">
        <v>6370</v>
      </c>
      <c r="H2138">
        <v>6</v>
      </c>
      <c r="I2138">
        <v>1</v>
      </c>
      <c r="J2138">
        <v>0</v>
      </c>
      <c r="K2138">
        <v>6</v>
      </c>
      <c r="L2138" t="s">
        <v>355</v>
      </c>
      <c r="M2138">
        <v>0</v>
      </c>
      <c r="N2138" s="16">
        <v>45876</v>
      </c>
      <c r="O2138" s="16">
        <v>45876</v>
      </c>
      <c r="Q2138" t="s">
        <v>202</v>
      </c>
      <c r="R2138" t="s">
        <v>396</v>
      </c>
      <c r="S2138">
        <v>10014615</v>
      </c>
      <c r="T2138" t="s">
        <v>202</v>
      </c>
      <c r="AE2138">
        <v>0</v>
      </c>
      <c r="AG2138">
        <v>0</v>
      </c>
      <c r="AI2138" t="s">
        <v>360</v>
      </c>
      <c r="AM2138">
        <v>0</v>
      </c>
      <c r="AN2138">
        <v>0</v>
      </c>
      <c r="AO2138">
        <v>0</v>
      </c>
      <c r="AP2138">
        <v>0</v>
      </c>
      <c r="AQ2138">
        <v>1001879835</v>
      </c>
      <c r="AR2138">
        <v>5155517</v>
      </c>
      <c r="AS2138">
        <v>2</v>
      </c>
    </row>
    <row r="2139" spans="1:45" x14ac:dyDescent="0.35">
      <c r="A2139">
        <v>6615997</v>
      </c>
      <c r="B2139">
        <v>0</v>
      </c>
      <c r="C2139">
        <v>10</v>
      </c>
      <c r="D2139" t="s">
        <v>203</v>
      </c>
      <c r="E2139" t="s">
        <v>1324</v>
      </c>
      <c r="F2139" t="s">
        <v>310</v>
      </c>
      <c r="G2139" t="s">
        <v>3435</v>
      </c>
      <c r="H2139">
        <v>2</v>
      </c>
      <c r="I2139">
        <v>1</v>
      </c>
      <c r="J2139">
        <v>0</v>
      </c>
      <c r="K2139">
        <v>2</v>
      </c>
      <c r="L2139" t="s">
        <v>355</v>
      </c>
      <c r="M2139">
        <v>0</v>
      </c>
      <c r="N2139" s="16">
        <v>45880</v>
      </c>
      <c r="O2139" s="16">
        <v>45880</v>
      </c>
      <c r="Q2139" t="s">
        <v>149</v>
      </c>
      <c r="R2139" t="s">
        <v>302</v>
      </c>
      <c r="S2139">
        <v>10014616</v>
      </c>
      <c r="T2139" t="s">
        <v>149</v>
      </c>
      <c r="AE2139">
        <v>0</v>
      </c>
      <c r="AG2139">
        <v>0</v>
      </c>
      <c r="AI2139" t="s">
        <v>360</v>
      </c>
      <c r="AM2139">
        <v>0</v>
      </c>
      <c r="AN2139">
        <v>0.33333333333332998</v>
      </c>
      <c r="AO2139">
        <v>0</v>
      </c>
      <c r="AP2139">
        <v>0</v>
      </c>
      <c r="AQ2139">
        <v>1001879941</v>
      </c>
      <c r="AR2139">
        <v>5155337</v>
      </c>
      <c r="AS2139">
        <v>2</v>
      </c>
    </row>
    <row r="2140" spans="1:45" x14ac:dyDescent="0.35">
      <c r="A2140">
        <v>6615997</v>
      </c>
      <c r="B2140">
        <v>0</v>
      </c>
      <c r="C2140">
        <v>20</v>
      </c>
      <c r="D2140" t="s">
        <v>370</v>
      </c>
      <c r="E2140" t="s">
        <v>1324</v>
      </c>
      <c r="F2140" t="s">
        <v>310</v>
      </c>
      <c r="G2140" t="s">
        <v>3435</v>
      </c>
      <c r="H2140">
        <v>2</v>
      </c>
      <c r="I2140">
        <v>1</v>
      </c>
      <c r="J2140">
        <v>0</v>
      </c>
      <c r="K2140">
        <v>2</v>
      </c>
      <c r="L2140" t="s">
        <v>355</v>
      </c>
      <c r="M2140">
        <v>0</v>
      </c>
      <c r="N2140" s="16">
        <v>45880</v>
      </c>
      <c r="O2140" s="16">
        <v>45880</v>
      </c>
      <c r="Q2140" t="s">
        <v>149</v>
      </c>
      <c r="R2140" t="s">
        <v>302</v>
      </c>
      <c r="S2140">
        <v>10014616</v>
      </c>
      <c r="T2140" t="s">
        <v>149</v>
      </c>
      <c r="AE2140">
        <v>0</v>
      </c>
      <c r="AG2140">
        <v>0</v>
      </c>
      <c r="AI2140" t="s">
        <v>360</v>
      </c>
      <c r="AM2140">
        <v>0</v>
      </c>
      <c r="AN2140">
        <v>9.5243055555559994E-2</v>
      </c>
      <c r="AO2140">
        <v>0</v>
      </c>
      <c r="AP2140">
        <v>0</v>
      </c>
      <c r="AQ2140">
        <v>1001880336</v>
      </c>
      <c r="AR2140">
        <v>5156470</v>
      </c>
      <c r="AS2140">
        <v>2</v>
      </c>
    </row>
    <row r="2141" spans="1:45" x14ac:dyDescent="0.35">
      <c r="A2141">
        <v>6616000</v>
      </c>
      <c r="B2141">
        <v>0</v>
      </c>
      <c r="C2141">
        <v>10</v>
      </c>
      <c r="D2141" t="s">
        <v>203</v>
      </c>
      <c r="E2141" t="s">
        <v>1324</v>
      </c>
      <c r="F2141" t="s">
        <v>310</v>
      </c>
      <c r="G2141" t="s">
        <v>6295</v>
      </c>
      <c r="H2141">
        <v>1</v>
      </c>
      <c r="I2141">
        <v>1</v>
      </c>
      <c r="J2141">
        <v>0</v>
      </c>
      <c r="K2141">
        <v>1</v>
      </c>
      <c r="L2141" t="s">
        <v>355</v>
      </c>
      <c r="M2141">
        <v>0</v>
      </c>
      <c r="N2141" s="16">
        <v>45839</v>
      </c>
      <c r="O2141" s="16">
        <v>45839</v>
      </c>
      <c r="Q2141" t="s">
        <v>148</v>
      </c>
      <c r="R2141" t="s">
        <v>297</v>
      </c>
      <c r="S2141">
        <v>10014617</v>
      </c>
      <c r="T2141" t="s">
        <v>148</v>
      </c>
      <c r="AE2141">
        <v>0</v>
      </c>
      <c r="AG2141">
        <v>0</v>
      </c>
      <c r="AI2141" t="s">
        <v>360</v>
      </c>
      <c r="AM2141">
        <v>0</v>
      </c>
      <c r="AN2141">
        <v>9.5243055555559994E-2</v>
      </c>
      <c r="AO2141">
        <v>0</v>
      </c>
      <c r="AP2141">
        <v>0</v>
      </c>
      <c r="AQ2141">
        <v>1001880285</v>
      </c>
      <c r="AR2141">
        <v>5156337</v>
      </c>
      <c r="AS2141">
        <v>2</v>
      </c>
    </row>
    <row r="2142" spans="1:45" x14ac:dyDescent="0.35">
      <c r="A2142">
        <v>6616005</v>
      </c>
      <c r="B2142">
        <v>0</v>
      </c>
      <c r="C2142">
        <v>10</v>
      </c>
      <c r="D2142" t="s">
        <v>203</v>
      </c>
      <c r="E2142" t="s">
        <v>1324</v>
      </c>
      <c r="F2142" t="s">
        <v>310</v>
      </c>
      <c r="G2142" t="s">
        <v>6306</v>
      </c>
      <c r="H2142">
        <v>2</v>
      </c>
      <c r="I2142">
        <v>1</v>
      </c>
      <c r="J2142">
        <v>0</v>
      </c>
      <c r="K2142">
        <v>2</v>
      </c>
      <c r="L2142" t="s">
        <v>355</v>
      </c>
      <c r="M2142">
        <v>0</v>
      </c>
      <c r="N2142" s="16">
        <v>45853</v>
      </c>
      <c r="O2142" s="16">
        <v>45853</v>
      </c>
      <c r="Q2142" t="s">
        <v>403</v>
      </c>
      <c r="R2142" t="s">
        <v>404</v>
      </c>
      <c r="S2142">
        <v>10014622</v>
      </c>
      <c r="T2142" t="s">
        <v>403</v>
      </c>
      <c r="AE2142">
        <v>0</v>
      </c>
      <c r="AG2142">
        <v>0</v>
      </c>
      <c r="AI2142" t="s">
        <v>360</v>
      </c>
      <c r="AM2142">
        <v>0</v>
      </c>
      <c r="AN2142">
        <v>0.14285879629629999</v>
      </c>
      <c r="AO2142">
        <v>0</v>
      </c>
      <c r="AP2142">
        <v>0</v>
      </c>
      <c r="AQ2142">
        <v>1001880287</v>
      </c>
      <c r="AR2142">
        <v>5156339</v>
      </c>
      <c r="AS2142">
        <v>2</v>
      </c>
    </row>
    <row r="2143" spans="1:45" x14ac:dyDescent="0.35">
      <c r="A2143">
        <v>6616006</v>
      </c>
      <c r="B2143">
        <v>0</v>
      </c>
      <c r="C2143">
        <v>10</v>
      </c>
      <c r="D2143" t="s">
        <v>203</v>
      </c>
      <c r="E2143" t="s">
        <v>1324</v>
      </c>
      <c r="F2143" t="s">
        <v>310</v>
      </c>
      <c r="G2143" t="s">
        <v>6305</v>
      </c>
      <c r="H2143">
        <v>2</v>
      </c>
      <c r="I2143">
        <v>1</v>
      </c>
      <c r="J2143">
        <v>0</v>
      </c>
      <c r="K2143">
        <v>2</v>
      </c>
      <c r="L2143" t="s">
        <v>355</v>
      </c>
      <c r="M2143">
        <v>0</v>
      </c>
      <c r="N2143" s="16">
        <v>45853</v>
      </c>
      <c r="O2143" s="16">
        <v>45853</v>
      </c>
      <c r="Q2143" t="s">
        <v>233</v>
      </c>
      <c r="R2143" t="s">
        <v>301</v>
      </c>
      <c r="S2143">
        <v>10014623</v>
      </c>
      <c r="T2143" t="s">
        <v>233</v>
      </c>
      <c r="AE2143">
        <v>0</v>
      </c>
      <c r="AG2143">
        <v>0</v>
      </c>
      <c r="AI2143" t="s">
        <v>360</v>
      </c>
      <c r="AM2143">
        <v>0</v>
      </c>
      <c r="AN2143">
        <v>0.14285879629629999</v>
      </c>
      <c r="AO2143">
        <v>0</v>
      </c>
      <c r="AP2143">
        <v>0</v>
      </c>
      <c r="AQ2143">
        <v>1001880288</v>
      </c>
      <c r="AR2143">
        <v>5156340</v>
      </c>
      <c r="AS2143">
        <v>2</v>
      </c>
    </row>
    <row r="2144" spans="1:45" x14ac:dyDescent="0.35">
      <c r="A2144">
        <v>6616010</v>
      </c>
      <c r="B2144">
        <v>0</v>
      </c>
      <c r="C2144">
        <v>10</v>
      </c>
      <c r="D2144" t="s">
        <v>129</v>
      </c>
      <c r="E2144" t="s">
        <v>359</v>
      </c>
      <c r="F2144" t="s">
        <v>310</v>
      </c>
      <c r="G2144" t="s">
        <v>999</v>
      </c>
      <c r="H2144">
        <v>0</v>
      </c>
      <c r="I2144">
        <v>0</v>
      </c>
      <c r="J2144">
        <v>0</v>
      </c>
      <c r="K2144">
        <v>0</v>
      </c>
      <c r="L2144" t="s">
        <v>355</v>
      </c>
      <c r="M2144">
        <v>0</v>
      </c>
      <c r="N2144" s="16">
        <v>45854</v>
      </c>
      <c r="O2144" s="16">
        <v>45854</v>
      </c>
      <c r="Q2144" t="s">
        <v>315</v>
      </c>
      <c r="R2144" t="s">
        <v>317</v>
      </c>
      <c r="S2144">
        <v>10018370</v>
      </c>
      <c r="T2144" t="s">
        <v>315</v>
      </c>
      <c r="AE2144">
        <v>0</v>
      </c>
      <c r="AG2144">
        <v>0</v>
      </c>
      <c r="AI2144" t="s">
        <v>360</v>
      </c>
      <c r="AM2144">
        <v>0</v>
      </c>
      <c r="AN2144">
        <v>0.14285879629629999</v>
      </c>
      <c r="AO2144">
        <v>0</v>
      </c>
      <c r="AP2144">
        <v>0</v>
      </c>
      <c r="AQ2144">
        <v>1001880289</v>
      </c>
      <c r="AR2144">
        <v>5156341</v>
      </c>
      <c r="AS2144">
        <v>2</v>
      </c>
    </row>
    <row r="2145" spans="1:45" x14ac:dyDescent="0.35">
      <c r="A2145">
        <v>6616011</v>
      </c>
      <c r="B2145">
        <v>0</v>
      </c>
      <c r="C2145">
        <v>10</v>
      </c>
      <c r="D2145" t="s">
        <v>203</v>
      </c>
      <c r="E2145" t="s">
        <v>359</v>
      </c>
      <c r="F2145" t="s">
        <v>310</v>
      </c>
      <c r="G2145" t="s">
        <v>6303</v>
      </c>
      <c r="H2145">
        <v>3</v>
      </c>
      <c r="I2145">
        <v>1</v>
      </c>
      <c r="J2145">
        <v>0</v>
      </c>
      <c r="K2145">
        <v>3</v>
      </c>
      <c r="L2145" t="s">
        <v>355</v>
      </c>
      <c r="M2145">
        <v>0</v>
      </c>
      <c r="N2145" s="16">
        <v>45854</v>
      </c>
      <c r="O2145" s="16">
        <v>45854</v>
      </c>
      <c r="Q2145" t="s">
        <v>315</v>
      </c>
      <c r="R2145" t="s">
        <v>317</v>
      </c>
      <c r="S2145">
        <v>10018370</v>
      </c>
      <c r="T2145" t="s">
        <v>315</v>
      </c>
      <c r="AE2145">
        <v>0</v>
      </c>
      <c r="AG2145">
        <v>0</v>
      </c>
      <c r="AI2145" t="s">
        <v>360</v>
      </c>
      <c r="AM2145">
        <v>0</v>
      </c>
      <c r="AN2145">
        <v>4.7615740740740001E-2</v>
      </c>
      <c r="AO2145">
        <v>0</v>
      </c>
      <c r="AP2145">
        <v>0</v>
      </c>
      <c r="AQ2145">
        <v>1001880298</v>
      </c>
      <c r="AR2145">
        <v>5156342</v>
      </c>
      <c r="AS2145">
        <v>2</v>
      </c>
    </row>
    <row r="2146" spans="1:45" x14ac:dyDescent="0.35">
      <c r="A2146">
        <v>6616012</v>
      </c>
      <c r="B2146">
        <v>0</v>
      </c>
      <c r="C2146">
        <v>10</v>
      </c>
      <c r="D2146" t="s">
        <v>203</v>
      </c>
      <c r="E2146" t="s">
        <v>359</v>
      </c>
      <c r="F2146" t="s">
        <v>310</v>
      </c>
      <c r="G2146" t="s">
        <v>6302</v>
      </c>
      <c r="H2146">
        <v>3</v>
      </c>
      <c r="I2146">
        <v>1</v>
      </c>
      <c r="J2146">
        <v>0</v>
      </c>
      <c r="K2146">
        <v>3</v>
      </c>
      <c r="L2146" t="s">
        <v>355</v>
      </c>
      <c r="M2146">
        <v>0</v>
      </c>
      <c r="N2146" s="16">
        <v>45854</v>
      </c>
      <c r="O2146" s="16">
        <v>45854</v>
      </c>
      <c r="Q2146" t="s">
        <v>315</v>
      </c>
      <c r="R2146" t="s">
        <v>317</v>
      </c>
      <c r="S2146">
        <v>10018370</v>
      </c>
      <c r="T2146" t="s">
        <v>315</v>
      </c>
      <c r="AE2146">
        <v>0</v>
      </c>
      <c r="AG2146">
        <v>0</v>
      </c>
      <c r="AI2146" t="s">
        <v>360</v>
      </c>
      <c r="AM2146">
        <v>0</v>
      </c>
      <c r="AN2146">
        <v>0.14285879629629999</v>
      </c>
      <c r="AO2146">
        <v>0</v>
      </c>
      <c r="AP2146">
        <v>0</v>
      </c>
      <c r="AQ2146">
        <v>1001880300</v>
      </c>
      <c r="AR2146">
        <v>5156344</v>
      </c>
      <c r="AS2146">
        <v>2</v>
      </c>
    </row>
    <row r="2147" spans="1:45" x14ac:dyDescent="0.35">
      <c r="A2147">
        <v>6616013</v>
      </c>
      <c r="B2147">
        <v>0</v>
      </c>
      <c r="C2147">
        <v>10</v>
      </c>
      <c r="D2147" t="s">
        <v>203</v>
      </c>
      <c r="E2147" t="s">
        <v>359</v>
      </c>
      <c r="F2147" t="s">
        <v>310</v>
      </c>
      <c r="G2147" t="s">
        <v>6301</v>
      </c>
      <c r="H2147">
        <v>2</v>
      </c>
      <c r="I2147">
        <v>1</v>
      </c>
      <c r="J2147">
        <v>0</v>
      </c>
      <c r="K2147">
        <v>2</v>
      </c>
      <c r="L2147" t="s">
        <v>355</v>
      </c>
      <c r="M2147">
        <v>0</v>
      </c>
      <c r="N2147" s="16">
        <v>45854</v>
      </c>
      <c r="O2147" s="16">
        <v>45854</v>
      </c>
      <c r="Q2147" t="s">
        <v>315</v>
      </c>
      <c r="R2147" t="s">
        <v>317</v>
      </c>
      <c r="S2147">
        <v>10018370</v>
      </c>
      <c r="T2147" t="s">
        <v>315</v>
      </c>
      <c r="AE2147">
        <v>0</v>
      </c>
      <c r="AG2147">
        <v>0</v>
      </c>
      <c r="AI2147" t="s">
        <v>360</v>
      </c>
      <c r="AM2147">
        <v>0</v>
      </c>
      <c r="AN2147">
        <v>9.5243055555559994E-2</v>
      </c>
      <c r="AO2147">
        <v>0</v>
      </c>
      <c r="AP2147">
        <v>0</v>
      </c>
      <c r="AQ2147">
        <v>1001880302</v>
      </c>
      <c r="AR2147">
        <v>5156346</v>
      </c>
      <c r="AS2147">
        <v>2</v>
      </c>
    </row>
    <row r="2148" spans="1:45" x14ac:dyDescent="0.35">
      <c r="A2148">
        <v>6616016</v>
      </c>
      <c r="B2148">
        <v>0</v>
      </c>
      <c r="C2148">
        <v>10</v>
      </c>
      <c r="D2148" t="s">
        <v>203</v>
      </c>
      <c r="E2148" t="s">
        <v>359</v>
      </c>
      <c r="F2148" t="s">
        <v>310</v>
      </c>
      <c r="G2148" t="s">
        <v>6300</v>
      </c>
      <c r="H2148">
        <v>2</v>
      </c>
      <c r="I2148">
        <v>1</v>
      </c>
      <c r="J2148">
        <v>0</v>
      </c>
      <c r="K2148">
        <v>2</v>
      </c>
      <c r="L2148" t="s">
        <v>355</v>
      </c>
      <c r="M2148">
        <v>0</v>
      </c>
      <c r="N2148" s="16">
        <v>45857</v>
      </c>
      <c r="O2148" s="16">
        <v>45857</v>
      </c>
      <c r="Q2148" t="s">
        <v>237</v>
      </c>
      <c r="R2148" t="s">
        <v>386</v>
      </c>
      <c r="S2148">
        <v>10014625</v>
      </c>
      <c r="T2148" t="s">
        <v>237</v>
      </c>
      <c r="AE2148">
        <v>0</v>
      </c>
      <c r="AG2148">
        <v>0</v>
      </c>
      <c r="AI2148" t="s">
        <v>360</v>
      </c>
      <c r="AM2148">
        <v>0</v>
      </c>
      <c r="AN2148">
        <v>0.14285879629629999</v>
      </c>
      <c r="AO2148">
        <v>0</v>
      </c>
      <c r="AP2148">
        <v>0</v>
      </c>
      <c r="AQ2148">
        <v>1001880303</v>
      </c>
      <c r="AR2148">
        <v>5156347</v>
      </c>
      <c r="AS2148">
        <v>2</v>
      </c>
    </row>
    <row r="2149" spans="1:45" x14ac:dyDescent="0.35">
      <c r="A2149">
        <v>6616017</v>
      </c>
      <c r="B2149">
        <v>0</v>
      </c>
      <c r="C2149">
        <v>10</v>
      </c>
      <c r="D2149" t="s">
        <v>203</v>
      </c>
      <c r="E2149" t="s">
        <v>359</v>
      </c>
      <c r="F2149" t="s">
        <v>310</v>
      </c>
      <c r="G2149" t="s">
        <v>6286</v>
      </c>
      <c r="H2149">
        <v>2</v>
      </c>
      <c r="I2149">
        <v>1</v>
      </c>
      <c r="J2149">
        <v>0</v>
      </c>
      <c r="K2149">
        <v>2</v>
      </c>
      <c r="L2149" t="s">
        <v>355</v>
      </c>
      <c r="M2149">
        <v>0</v>
      </c>
      <c r="N2149" s="16">
        <v>45857</v>
      </c>
      <c r="O2149" s="16">
        <v>45857</v>
      </c>
      <c r="Q2149" t="s">
        <v>237</v>
      </c>
      <c r="R2149" t="s">
        <v>386</v>
      </c>
      <c r="S2149">
        <v>10014625</v>
      </c>
      <c r="T2149" t="s">
        <v>237</v>
      </c>
      <c r="AE2149">
        <v>0</v>
      </c>
      <c r="AG2149">
        <v>0</v>
      </c>
      <c r="AI2149" t="s">
        <v>360</v>
      </c>
      <c r="AM2149">
        <v>0</v>
      </c>
      <c r="AN2149">
        <v>0.14285879629629999</v>
      </c>
      <c r="AO2149">
        <v>0</v>
      </c>
      <c r="AP2149">
        <v>0</v>
      </c>
      <c r="AQ2149">
        <v>1001880304</v>
      </c>
      <c r="AR2149">
        <v>5156348</v>
      </c>
      <c r="AS2149">
        <v>2</v>
      </c>
    </row>
    <row r="2150" spans="1:45" x14ac:dyDescent="0.35">
      <c r="A2150">
        <v>6616018</v>
      </c>
      <c r="B2150">
        <v>0</v>
      </c>
      <c r="C2150">
        <v>10</v>
      </c>
      <c r="D2150" t="s">
        <v>203</v>
      </c>
      <c r="E2150" t="s">
        <v>359</v>
      </c>
      <c r="F2150" t="s">
        <v>310</v>
      </c>
      <c r="G2150" t="s">
        <v>6299</v>
      </c>
      <c r="H2150">
        <v>2</v>
      </c>
      <c r="I2150">
        <v>1</v>
      </c>
      <c r="J2150">
        <v>0</v>
      </c>
      <c r="K2150">
        <v>2</v>
      </c>
      <c r="L2150" t="s">
        <v>355</v>
      </c>
      <c r="M2150">
        <v>0</v>
      </c>
      <c r="N2150" s="16">
        <v>45857</v>
      </c>
      <c r="O2150" s="16">
        <v>45857</v>
      </c>
      <c r="Q2150" t="s">
        <v>237</v>
      </c>
      <c r="R2150" t="s">
        <v>386</v>
      </c>
      <c r="S2150">
        <v>10014625</v>
      </c>
      <c r="T2150" t="s">
        <v>237</v>
      </c>
      <c r="AE2150">
        <v>0</v>
      </c>
      <c r="AG2150">
        <v>0</v>
      </c>
      <c r="AI2150" t="s">
        <v>360</v>
      </c>
      <c r="AM2150">
        <v>0</v>
      </c>
      <c r="AN2150">
        <v>0.28571759259259</v>
      </c>
      <c r="AO2150">
        <v>0</v>
      </c>
      <c r="AP2150">
        <v>0</v>
      </c>
      <c r="AQ2150">
        <v>1001880305</v>
      </c>
      <c r="AR2150">
        <v>5156349</v>
      </c>
      <c r="AS2150">
        <v>2</v>
      </c>
    </row>
    <row r="2151" spans="1:45" x14ac:dyDescent="0.35">
      <c r="A2151">
        <v>6616019</v>
      </c>
      <c r="B2151">
        <v>0</v>
      </c>
      <c r="C2151">
        <v>10</v>
      </c>
      <c r="D2151" t="s">
        <v>203</v>
      </c>
      <c r="E2151" t="s">
        <v>1324</v>
      </c>
      <c r="F2151" t="s">
        <v>310</v>
      </c>
      <c r="G2151" t="s">
        <v>6298</v>
      </c>
      <c r="H2151">
        <v>6</v>
      </c>
      <c r="I2151">
        <v>2</v>
      </c>
      <c r="J2151">
        <v>0</v>
      </c>
      <c r="K2151">
        <v>3</v>
      </c>
      <c r="L2151" t="s">
        <v>355</v>
      </c>
      <c r="M2151">
        <v>0</v>
      </c>
      <c r="N2151" s="16">
        <v>45853</v>
      </c>
      <c r="O2151" s="16">
        <v>45853</v>
      </c>
      <c r="Q2151" t="s">
        <v>207</v>
      </c>
      <c r="R2151" t="s">
        <v>385</v>
      </c>
      <c r="S2151">
        <v>10014621</v>
      </c>
      <c r="T2151" t="s">
        <v>207</v>
      </c>
      <c r="AE2151">
        <v>0</v>
      </c>
      <c r="AG2151">
        <v>0</v>
      </c>
      <c r="AI2151" t="s">
        <v>360</v>
      </c>
      <c r="AM2151">
        <v>0</v>
      </c>
      <c r="AN2151">
        <v>4.7615740740740001E-2</v>
      </c>
      <c r="AO2151">
        <v>0</v>
      </c>
      <c r="AP2151">
        <v>0</v>
      </c>
      <c r="AQ2151">
        <v>1001880306</v>
      </c>
      <c r="AR2151">
        <v>5156350</v>
      </c>
      <c r="AS2151">
        <v>2</v>
      </c>
    </row>
    <row r="2152" spans="1:45" x14ac:dyDescent="0.35">
      <c r="A2152">
        <v>6616020</v>
      </c>
      <c r="B2152">
        <v>0</v>
      </c>
      <c r="C2152">
        <v>10</v>
      </c>
      <c r="D2152" t="s">
        <v>129</v>
      </c>
      <c r="E2152" t="s">
        <v>1324</v>
      </c>
      <c r="F2152" t="s">
        <v>310</v>
      </c>
      <c r="G2152" t="s">
        <v>6297</v>
      </c>
      <c r="H2152">
        <v>0</v>
      </c>
      <c r="I2152">
        <v>0</v>
      </c>
      <c r="J2152">
        <v>0</v>
      </c>
      <c r="K2152">
        <v>0</v>
      </c>
      <c r="L2152" t="s">
        <v>355</v>
      </c>
      <c r="M2152">
        <v>0</v>
      </c>
      <c r="N2152" s="16">
        <v>45870</v>
      </c>
      <c r="O2152" s="16">
        <v>45870</v>
      </c>
      <c r="Q2152" t="s">
        <v>207</v>
      </c>
      <c r="R2152" t="s">
        <v>385</v>
      </c>
      <c r="S2152">
        <v>10014621</v>
      </c>
      <c r="T2152" t="s">
        <v>207</v>
      </c>
      <c r="AE2152">
        <v>0</v>
      </c>
      <c r="AG2152">
        <v>0</v>
      </c>
      <c r="AI2152" t="s">
        <v>360</v>
      </c>
      <c r="AM2152">
        <v>0</v>
      </c>
      <c r="AN2152">
        <v>4.7615740740740001E-2</v>
      </c>
      <c r="AO2152">
        <v>0</v>
      </c>
      <c r="AP2152">
        <v>0</v>
      </c>
      <c r="AQ2152">
        <v>1001880313</v>
      </c>
      <c r="AR2152">
        <v>5156373</v>
      </c>
      <c r="AS2152">
        <v>2</v>
      </c>
    </row>
    <row r="2153" spans="1:45" x14ac:dyDescent="0.35">
      <c r="A2153">
        <v>6616024</v>
      </c>
      <c r="B2153">
        <v>0</v>
      </c>
      <c r="C2153">
        <v>10</v>
      </c>
      <c r="D2153" t="s">
        <v>203</v>
      </c>
      <c r="E2153" t="s">
        <v>1324</v>
      </c>
      <c r="F2153" t="s">
        <v>310</v>
      </c>
      <c r="G2153" t="s">
        <v>3352</v>
      </c>
      <c r="H2153">
        <v>4</v>
      </c>
      <c r="I2153">
        <v>2</v>
      </c>
      <c r="J2153">
        <v>0</v>
      </c>
      <c r="K2153">
        <v>2</v>
      </c>
      <c r="L2153" t="s">
        <v>355</v>
      </c>
      <c r="M2153">
        <v>0</v>
      </c>
      <c r="N2153" s="16">
        <v>45886</v>
      </c>
      <c r="O2153" s="16">
        <v>45886</v>
      </c>
      <c r="Q2153" t="s">
        <v>148</v>
      </c>
      <c r="R2153" t="s">
        <v>297</v>
      </c>
      <c r="S2153">
        <v>10014617</v>
      </c>
      <c r="T2153" t="s">
        <v>148</v>
      </c>
      <c r="AE2153">
        <v>0</v>
      </c>
      <c r="AG2153">
        <v>0</v>
      </c>
      <c r="AI2153" t="s">
        <v>360</v>
      </c>
      <c r="AM2153">
        <v>0</v>
      </c>
      <c r="AN2153">
        <v>0.14285879629629999</v>
      </c>
      <c r="AO2153">
        <v>0</v>
      </c>
      <c r="AP2153">
        <v>0</v>
      </c>
      <c r="AQ2153">
        <v>1001880315</v>
      </c>
      <c r="AR2153">
        <v>5156381</v>
      </c>
      <c r="AS2153">
        <v>2</v>
      </c>
    </row>
    <row r="2154" spans="1:45" x14ac:dyDescent="0.35">
      <c r="A2154">
        <v>6616028</v>
      </c>
      <c r="B2154">
        <v>0</v>
      </c>
      <c r="C2154">
        <v>10</v>
      </c>
      <c r="D2154" t="s">
        <v>129</v>
      </c>
      <c r="E2154" t="s">
        <v>1324</v>
      </c>
      <c r="F2154" t="s">
        <v>310</v>
      </c>
      <c r="G2154" t="s">
        <v>6284</v>
      </c>
      <c r="H2154">
        <v>8</v>
      </c>
      <c r="I2154">
        <v>2</v>
      </c>
      <c r="J2154">
        <v>0</v>
      </c>
      <c r="K2154">
        <v>4</v>
      </c>
      <c r="L2154" t="s">
        <v>355</v>
      </c>
      <c r="M2154">
        <v>0</v>
      </c>
      <c r="N2154" s="16">
        <v>45877</v>
      </c>
      <c r="O2154" s="16">
        <v>45877</v>
      </c>
      <c r="Q2154" t="s">
        <v>148</v>
      </c>
      <c r="R2154" t="s">
        <v>297</v>
      </c>
      <c r="S2154">
        <v>10014617</v>
      </c>
      <c r="T2154" t="s">
        <v>148</v>
      </c>
      <c r="AE2154">
        <v>0</v>
      </c>
      <c r="AG2154">
        <v>0</v>
      </c>
      <c r="AI2154" t="s">
        <v>360</v>
      </c>
      <c r="AM2154">
        <v>0</v>
      </c>
      <c r="AN2154">
        <v>0.14285879629629999</v>
      </c>
      <c r="AO2154">
        <v>0</v>
      </c>
      <c r="AP2154">
        <v>0</v>
      </c>
      <c r="AQ2154">
        <v>1001880317</v>
      </c>
      <c r="AR2154">
        <v>5156389</v>
      </c>
      <c r="AS2154">
        <v>2</v>
      </c>
    </row>
    <row r="2155" spans="1:45" x14ac:dyDescent="0.35">
      <c r="A2155">
        <v>6616029</v>
      </c>
      <c r="B2155">
        <v>0</v>
      </c>
      <c r="C2155">
        <v>10</v>
      </c>
      <c r="D2155" t="s">
        <v>357</v>
      </c>
      <c r="E2155" t="s">
        <v>1324</v>
      </c>
      <c r="F2155" t="s">
        <v>310</v>
      </c>
      <c r="G2155" t="s">
        <v>6296</v>
      </c>
      <c r="H2155">
        <v>12</v>
      </c>
      <c r="I2155">
        <v>2</v>
      </c>
      <c r="J2155">
        <v>0</v>
      </c>
      <c r="K2155">
        <v>6</v>
      </c>
      <c r="L2155" t="s">
        <v>355</v>
      </c>
      <c r="M2155">
        <v>0</v>
      </c>
      <c r="N2155" s="16">
        <v>45887</v>
      </c>
      <c r="O2155" s="16">
        <v>45887</v>
      </c>
      <c r="Q2155" t="s">
        <v>313</v>
      </c>
      <c r="R2155" t="s">
        <v>314</v>
      </c>
      <c r="S2155">
        <v>10014619</v>
      </c>
      <c r="T2155" t="s">
        <v>313</v>
      </c>
      <c r="AE2155">
        <v>0</v>
      </c>
      <c r="AG2155">
        <v>0</v>
      </c>
      <c r="AI2155" t="s">
        <v>360</v>
      </c>
      <c r="AM2155">
        <v>0</v>
      </c>
      <c r="AN2155">
        <v>4.7615740740740001E-2</v>
      </c>
      <c r="AO2155">
        <v>0</v>
      </c>
      <c r="AP2155">
        <v>0</v>
      </c>
      <c r="AQ2155">
        <v>1001880321</v>
      </c>
      <c r="AR2155">
        <v>5156400</v>
      </c>
      <c r="AS2155">
        <v>2</v>
      </c>
    </row>
    <row r="2156" spans="1:45" x14ac:dyDescent="0.35">
      <c r="A2156">
        <v>6616032</v>
      </c>
      <c r="B2156">
        <v>0</v>
      </c>
      <c r="C2156">
        <v>10</v>
      </c>
      <c r="D2156" t="s">
        <v>203</v>
      </c>
      <c r="E2156" t="s">
        <v>1324</v>
      </c>
      <c r="F2156" t="s">
        <v>310</v>
      </c>
      <c r="G2156" t="s">
        <v>6295</v>
      </c>
      <c r="H2156">
        <v>4</v>
      </c>
      <c r="I2156">
        <v>2</v>
      </c>
      <c r="J2156">
        <v>0</v>
      </c>
      <c r="K2156">
        <v>2</v>
      </c>
      <c r="L2156" t="s">
        <v>355</v>
      </c>
      <c r="M2156">
        <v>0</v>
      </c>
      <c r="N2156" s="16">
        <v>45896</v>
      </c>
      <c r="O2156" s="16">
        <v>45896</v>
      </c>
      <c r="Q2156" t="s">
        <v>413</v>
      </c>
      <c r="R2156" t="s">
        <v>414</v>
      </c>
      <c r="S2156">
        <v>10014620</v>
      </c>
      <c r="T2156" t="s">
        <v>413</v>
      </c>
      <c r="AE2156">
        <v>0</v>
      </c>
      <c r="AG2156">
        <v>0</v>
      </c>
      <c r="AI2156" t="s">
        <v>360</v>
      </c>
      <c r="AM2156">
        <v>0.85712962962963002</v>
      </c>
      <c r="AN2156">
        <v>0.90474537037036995</v>
      </c>
      <c r="AO2156">
        <v>1</v>
      </c>
      <c r="AP2156">
        <v>0</v>
      </c>
      <c r="AQ2156">
        <v>1001880345</v>
      </c>
      <c r="AR2156">
        <v>5156406</v>
      </c>
      <c r="AS2156">
        <v>2</v>
      </c>
    </row>
    <row r="2157" spans="1:45" x14ac:dyDescent="0.35">
      <c r="A2157">
        <v>6616038</v>
      </c>
      <c r="B2157">
        <v>0</v>
      </c>
      <c r="C2157">
        <v>10</v>
      </c>
      <c r="D2157" t="s">
        <v>357</v>
      </c>
      <c r="E2157" t="s">
        <v>1324</v>
      </c>
      <c r="F2157" t="s">
        <v>310</v>
      </c>
      <c r="G2157" t="s">
        <v>6294</v>
      </c>
      <c r="H2157">
        <v>3</v>
      </c>
      <c r="I2157">
        <v>1</v>
      </c>
      <c r="J2157">
        <v>0</v>
      </c>
      <c r="K2157">
        <v>3</v>
      </c>
      <c r="L2157" t="s">
        <v>355</v>
      </c>
      <c r="M2157">
        <v>0</v>
      </c>
      <c r="N2157" s="16">
        <v>45897</v>
      </c>
      <c r="O2157" s="16">
        <v>45897</v>
      </c>
      <c r="Q2157" t="s">
        <v>403</v>
      </c>
      <c r="R2157" t="s">
        <v>404</v>
      </c>
      <c r="S2157">
        <v>10014622</v>
      </c>
      <c r="T2157" t="s">
        <v>403</v>
      </c>
      <c r="AE2157">
        <v>0</v>
      </c>
      <c r="AG2157">
        <v>0</v>
      </c>
      <c r="AI2157" t="s">
        <v>360</v>
      </c>
      <c r="AM2157">
        <v>0.90474537037036995</v>
      </c>
      <c r="AN2157">
        <v>0.99998842592592996</v>
      </c>
      <c r="AO2157">
        <v>1</v>
      </c>
      <c r="AP2157">
        <v>1</v>
      </c>
      <c r="AQ2157">
        <v>1001880345</v>
      </c>
      <c r="AR2157">
        <v>5156407</v>
      </c>
      <c r="AS2157">
        <v>2</v>
      </c>
    </row>
    <row r="2158" spans="1:45" x14ac:dyDescent="0.35">
      <c r="A2158">
        <v>6616041</v>
      </c>
      <c r="B2158">
        <v>0</v>
      </c>
      <c r="C2158">
        <v>10</v>
      </c>
      <c r="D2158" t="s">
        <v>203</v>
      </c>
      <c r="E2158" t="s">
        <v>1324</v>
      </c>
      <c r="F2158" t="s">
        <v>310</v>
      </c>
      <c r="G2158" t="s">
        <v>6293</v>
      </c>
      <c r="H2158">
        <v>3</v>
      </c>
      <c r="I2158">
        <v>1</v>
      </c>
      <c r="J2158">
        <v>0</v>
      </c>
      <c r="K2158">
        <v>3</v>
      </c>
      <c r="L2158" t="s">
        <v>355</v>
      </c>
      <c r="M2158">
        <v>0</v>
      </c>
      <c r="N2158" s="16">
        <v>45853</v>
      </c>
      <c r="O2158" s="16">
        <v>45853</v>
      </c>
      <c r="Q2158" t="s">
        <v>207</v>
      </c>
      <c r="R2158" t="s">
        <v>385</v>
      </c>
      <c r="S2158">
        <v>10014621</v>
      </c>
      <c r="T2158" t="s">
        <v>207</v>
      </c>
      <c r="AE2158">
        <v>0</v>
      </c>
      <c r="AG2158">
        <v>0</v>
      </c>
      <c r="AI2158" t="s">
        <v>360</v>
      </c>
      <c r="AM2158">
        <v>0</v>
      </c>
      <c r="AN2158">
        <v>0.14285879629629999</v>
      </c>
      <c r="AO2158">
        <v>0</v>
      </c>
      <c r="AP2158">
        <v>0</v>
      </c>
      <c r="AQ2158">
        <v>1001880352</v>
      </c>
      <c r="AR2158">
        <v>5156422</v>
      </c>
      <c r="AS2158">
        <v>2</v>
      </c>
    </row>
    <row r="2159" spans="1:45" x14ac:dyDescent="0.35">
      <c r="A2159">
        <v>6616042</v>
      </c>
      <c r="B2159">
        <v>0</v>
      </c>
      <c r="C2159">
        <v>10</v>
      </c>
      <c r="D2159" t="s">
        <v>203</v>
      </c>
      <c r="E2159" t="s">
        <v>1324</v>
      </c>
      <c r="F2159" t="s">
        <v>310</v>
      </c>
      <c r="G2159" t="s">
        <v>6292</v>
      </c>
      <c r="H2159">
        <v>0.5</v>
      </c>
      <c r="I2159">
        <v>1</v>
      </c>
      <c r="J2159">
        <v>0</v>
      </c>
      <c r="K2159">
        <v>0.5</v>
      </c>
      <c r="L2159" t="s">
        <v>355</v>
      </c>
      <c r="M2159">
        <v>0</v>
      </c>
      <c r="N2159" s="16">
        <v>45853</v>
      </c>
      <c r="O2159" s="16">
        <v>45853</v>
      </c>
      <c r="Q2159" t="s">
        <v>207</v>
      </c>
      <c r="R2159" t="s">
        <v>385</v>
      </c>
      <c r="S2159">
        <v>10014621</v>
      </c>
      <c r="T2159" t="s">
        <v>207</v>
      </c>
      <c r="AE2159">
        <v>0</v>
      </c>
      <c r="AG2159">
        <v>0</v>
      </c>
      <c r="AI2159" t="s">
        <v>360</v>
      </c>
      <c r="AM2159">
        <v>0</v>
      </c>
      <c r="AN2159">
        <v>0.23809027777778</v>
      </c>
      <c r="AO2159">
        <v>0</v>
      </c>
      <c r="AP2159">
        <v>0</v>
      </c>
      <c r="AQ2159">
        <v>1001880353</v>
      </c>
      <c r="AR2159">
        <v>5156423</v>
      </c>
      <c r="AS2159">
        <v>2</v>
      </c>
    </row>
    <row r="2160" spans="1:45" x14ac:dyDescent="0.35">
      <c r="A2160">
        <v>6616043</v>
      </c>
      <c r="B2160">
        <v>0</v>
      </c>
      <c r="C2160">
        <v>10</v>
      </c>
      <c r="D2160" t="s">
        <v>203</v>
      </c>
      <c r="E2160" t="s">
        <v>1324</v>
      </c>
      <c r="F2160" t="s">
        <v>310</v>
      </c>
      <c r="G2160" t="s">
        <v>6291</v>
      </c>
      <c r="H2160">
        <v>3</v>
      </c>
      <c r="I2160">
        <v>1</v>
      </c>
      <c r="J2160">
        <v>0</v>
      </c>
      <c r="K2160">
        <v>3</v>
      </c>
      <c r="L2160" t="s">
        <v>355</v>
      </c>
      <c r="M2160">
        <v>0</v>
      </c>
      <c r="N2160" s="16">
        <v>45853</v>
      </c>
      <c r="O2160" s="16">
        <v>45853</v>
      </c>
      <c r="Q2160" t="s">
        <v>217</v>
      </c>
      <c r="R2160" t="s">
        <v>320</v>
      </c>
      <c r="S2160">
        <v>10014611</v>
      </c>
      <c r="T2160" t="s">
        <v>217</v>
      </c>
      <c r="AE2160">
        <v>0</v>
      </c>
      <c r="AG2160">
        <v>0</v>
      </c>
      <c r="AI2160" t="s">
        <v>360</v>
      </c>
      <c r="AM2160">
        <v>0</v>
      </c>
      <c r="AN2160">
        <v>9.5243055555559994E-2</v>
      </c>
      <c r="AO2160">
        <v>0</v>
      </c>
      <c r="AP2160">
        <v>0</v>
      </c>
      <c r="AQ2160">
        <v>1001880338</v>
      </c>
      <c r="AR2160">
        <v>5156472</v>
      </c>
      <c r="AS2160">
        <v>2</v>
      </c>
    </row>
    <row r="2161" spans="1:45" x14ac:dyDescent="0.35">
      <c r="A2161">
        <v>6616044</v>
      </c>
      <c r="B2161">
        <v>0</v>
      </c>
      <c r="C2161">
        <v>10</v>
      </c>
      <c r="D2161" t="s">
        <v>203</v>
      </c>
      <c r="E2161" t="s">
        <v>1324</v>
      </c>
      <c r="F2161" t="s">
        <v>310</v>
      </c>
      <c r="G2161" t="s">
        <v>6290</v>
      </c>
      <c r="H2161">
        <v>3</v>
      </c>
      <c r="I2161">
        <v>1</v>
      </c>
      <c r="J2161">
        <v>0</v>
      </c>
      <c r="K2161">
        <v>3</v>
      </c>
      <c r="L2161" t="s">
        <v>355</v>
      </c>
      <c r="M2161">
        <v>0</v>
      </c>
      <c r="N2161" s="16">
        <v>45853</v>
      </c>
      <c r="O2161" s="16">
        <v>45853</v>
      </c>
      <c r="Q2161" t="s">
        <v>149</v>
      </c>
      <c r="R2161" t="s">
        <v>302</v>
      </c>
      <c r="S2161">
        <v>10014616</v>
      </c>
      <c r="T2161" t="s">
        <v>149</v>
      </c>
      <c r="AE2161">
        <v>0</v>
      </c>
      <c r="AG2161">
        <v>0</v>
      </c>
      <c r="AI2161" t="s">
        <v>360</v>
      </c>
      <c r="AM2161">
        <v>0</v>
      </c>
      <c r="AN2161">
        <v>0.14285879629629999</v>
      </c>
      <c r="AO2161">
        <v>0</v>
      </c>
      <c r="AP2161">
        <v>0</v>
      </c>
      <c r="AQ2161">
        <v>1001880651</v>
      </c>
      <c r="AR2161">
        <v>5156536</v>
      </c>
      <c r="AS2161">
        <v>2</v>
      </c>
    </row>
    <row r="2162" spans="1:45" x14ac:dyDescent="0.35">
      <c r="A2162">
        <v>6616045</v>
      </c>
      <c r="B2162">
        <v>0</v>
      </c>
      <c r="C2162">
        <v>10</v>
      </c>
      <c r="D2162" t="s">
        <v>203</v>
      </c>
      <c r="E2162" t="s">
        <v>1324</v>
      </c>
      <c r="F2162" t="s">
        <v>310</v>
      </c>
      <c r="G2162" t="s">
        <v>6289</v>
      </c>
      <c r="H2162">
        <v>3</v>
      </c>
      <c r="I2162">
        <v>1</v>
      </c>
      <c r="J2162">
        <v>0</v>
      </c>
      <c r="K2162">
        <v>3</v>
      </c>
      <c r="L2162" t="s">
        <v>355</v>
      </c>
      <c r="M2162">
        <v>0</v>
      </c>
      <c r="N2162" s="16">
        <v>45853</v>
      </c>
      <c r="O2162" s="16">
        <v>45853</v>
      </c>
      <c r="Q2162" t="s">
        <v>149</v>
      </c>
      <c r="R2162" t="s">
        <v>302</v>
      </c>
      <c r="S2162">
        <v>10014616</v>
      </c>
      <c r="T2162" t="s">
        <v>149</v>
      </c>
      <c r="AE2162">
        <v>0</v>
      </c>
      <c r="AG2162">
        <v>0</v>
      </c>
      <c r="AI2162" t="s">
        <v>360</v>
      </c>
      <c r="AM2162">
        <v>0</v>
      </c>
      <c r="AN2162">
        <v>4.7615740740740001E-2</v>
      </c>
      <c r="AO2162">
        <v>0</v>
      </c>
      <c r="AP2162">
        <v>0</v>
      </c>
      <c r="AQ2162">
        <v>1001880652</v>
      </c>
      <c r="AR2162">
        <v>5156540</v>
      </c>
      <c r="AS2162">
        <v>2</v>
      </c>
    </row>
    <row r="2163" spans="1:45" x14ac:dyDescent="0.35">
      <c r="A2163">
        <v>6616046</v>
      </c>
      <c r="B2163">
        <v>0</v>
      </c>
      <c r="C2163">
        <v>10</v>
      </c>
      <c r="D2163" t="s">
        <v>129</v>
      </c>
      <c r="E2163" t="s">
        <v>1324</v>
      </c>
      <c r="F2163" t="s">
        <v>310</v>
      </c>
      <c r="G2163" t="s">
        <v>6288</v>
      </c>
      <c r="H2163">
        <v>0</v>
      </c>
      <c r="I2163">
        <v>0</v>
      </c>
      <c r="J2163">
        <v>0</v>
      </c>
      <c r="K2163">
        <v>0</v>
      </c>
      <c r="L2163" t="s">
        <v>355</v>
      </c>
      <c r="M2163">
        <v>0</v>
      </c>
      <c r="N2163" s="16">
        <v>45839</v>
      </c>
      <c r="O2163" s="16">
        <v>45839</v>
      </c>
      <c r="Q2163" t="s">
        <v>243</v>
      </c>
      <c r="R2163" t="s">
        <v>384</v>
      </c>
      <c r="S2163">
        <v>10014627</v>
      </c>
      <c r="T2163" t="s">
        <v>243</v>
      </c>
      <c r="AE2163">
        <v>0</v>
      </c>
      <c r="AG2163">
        <v>0</v>
      </c>
      <c r="AI2163" t="s">
        <v>360</v>
      </c>
      <c r="AM2163">
        <v>0</v>
      </c>
      <c r="AN2163">
        <v>4.7615740740740001E-2</v>
      </c>
      <c r="AO2163">
        <v>0</v>
      </c>
      <c r="AP2163">
        <v>0</v>
      </c>
      <c r="AQ2163">
        <v>1001880653</v>
      </c>
      <c r="AR2163">
        <v>5156541</v>
      </c>
      <c r="AS2163">
        <v>2</v>
      </c>
    </row>
    <row r="2164" spans="1:45" x14ac:dyDescent="0.35">
      <c r="A2164">
        <v>6616047</v>
      </c>
      <c r="B2164">
        <v>0</v>
      </c>
      <c r="C2164">
        <v>10</v>
      </c>
      <c r="D2164" t="s">
        <v>129</v>
      </c>
      <c r="E2164" t="s">
        <v>1324</v>
      </c>
      <c r="F2164" t="s">
        <v>310</v>
      </c>
      <c r="G2164" t="s">
        <v>6287</v>
      </c>
      <c r="H2164">
        <v>0</v>
      </c>
      <c r="I2164">
        <v>0</v>
      </c>
      <c r="J2164">
        <v>0</v>
      </c>
      <c r="K2164">
        <v>0</v>
      </c>
      <c r="L2164" t="s">
        <v>355</v>
      </c>
      <c r="M2164">
        <v>0</v>
      </c>
      <c r="N2164" s="16">
        <v>45839</v>
      </c>
      <c r="O2164" s="16">
        <v>45839</v>
      </c>
      <c r="Q2164" t="s">
        <v>243</v>
      </c>
      <c r="R2164" t="s">
        <v>384</v>
      </c>
      <c r="S2164">
        <v>10014627</v>
      </c>
      <c r="T2164" t="s">
        <v>243</v>
      </c>
      <c r="AE2164">
        <v>0</v>
      </c>
      <c r="AG2164">
        <v>0</v>
      </c>
      <c r="AI2164" t="s">
        <v>360</v>
      </c>
      <c r="AM2164">
        <v>0</v>
      </c>
      <c r="AN2164">
        <v>9.5243055555559994E-2</v>
      </c>
      <c r="AO2164">
        <v>0</v>
      </c>
      <c r="AP2164">
        <v>0</v>
      </c>
      <c r="AQ2164">
        <v>1001880654</v>
      </c>
      <c r="AR2164">
        <v>5157142</v>
      </c>
      <c r="AS2164">
        <v>2</v>
      </c>
    </row>
    <row r="2165" spans="1:45" x14ac:dyDescent="0.35">
      <c r="A2165">
        <v>6616048</v>
      </c>
      <c r="B2165">
        <v>0</v>
      </c>
      <c r="C2165">
        <v>10</v>
      </c>
      <c r="D2165" t="s">
        <v>203</v>
      </c>
      <c r="E2165" t="s">
        <v>1324</v>
      </c>
      <c r="F2165" t="s">
        <v>310</v>
      </c>
      <c r="G2165" t="s">
        <v>6286</v>
      </c>
      <c r="H2165">
        <v>2</v>
      </c>
      <c r="I2165">
        <v>1</v>
      </c>
      <c r="J2165">
        <v>0</v>
      </c>
      <c r="K2165">
        <v>2</v>
      </c>
      <c r="L2165" t="s">
        <v>355</v>
      </c>
      <c r="M2165">
        <v>0</v>
      </c>
      <c r="N2165" s="16">
        <v>45839</v>
      </c>
      <c r="O2165" s="16">
        <v>45839</v>
      </c>
      <c r="Q2165" t="s">
        <v>243</v>
      </c>
      <c r="R2165" t="s">
        <v>384</v>
      </c>
      <c r="S2165">
        <v>10014627</v>
      </c>
      <c r="T2165" t="s">
        <v>243</v>
      </c>
      <c r="AE2165">
        <v>0</v>
      </c>
      <c r="AG2165">
        <v>0</v>
      </c>
      <c r="AI2165" t="s">
        <v>360</v>
      </c>
      <c r="AM2165">
        <v>0</v>
      </c>
      <c r="AN2165">
        <v>0.14285879629629999</v>
      </c>
      <c r="AO2165">
        <v>0</v>
      </c>
      <c r="AP2165">
        <v>0</v>
      </c>
      <c r="AQ2165">
        <v>1001880656</v>
      </c>
      <c r="AR2165">
        <v>5157148</v>
      </c>
      <c r="AS2165">
        <v>2</v>
      </c>
    </row>
    <row r="2166" spans="1:45" x14ac:dyDescent="0.35">
      <c r="A2166">
        <v>6616067</v>
      </c>
      <c r="B2166">
        <v>0</v>
      </c>
      <c r="C2166">
        <v>10</v>
      </c>
      <c r="D2166" t="s">
        <v>203</v>
      </c>
      <c r="E2166" t="s">
        <v>1324</v>
      </c>
      <c r="F2166" t="s">
        <v>310</v>
      </c>
      <c r="G2166" t="s">
        <v>6285</v>
      </c>
      <c r="H2166">
        <v>2</v>
      </c>
      <c r="I2166">
        <v>1</v>
      </c>
      <c r="J2166">
        <v>0</v>
      </c>
      <c r="K2166">
        <v>2</v>
      </c>
      <c r="L2166" t="s">
        <v>355</v>
      </c>
      <c r="M2166">
        <v>0</v>
      </c>
      <c r="N2166" s="16">
        <v>45883</v>
      </c>
      <c r="O2166" s="16">
        <v>45883</v>
      </c>
      <c r="Q2166" t="s">
        <v>233</v>
      </c>
      <c r="R2166" t="s">
        <v>301</v>
      </c>
      <c r="S2166">
        <v>10014623</v>
      </c>
      <c r="T2166" t="s">
        <v>233</v>
      </c>
      <c r="AE2166">
        <v>0</v>
      </c>
      <c r="AG2166">
        <v>0</v>
      </c>
      <c r="AI2166" t="s">
        <v>360</v>
      </c>
      <c r="AM2166">
        <v>0</v>
      </c>
      <c r="AN2166">
        <v>9.5243055555559994E-2</v>
      </c>
      <c r="AO2166">
        <v>0</v>
      </c>
      <c r="AP2166">
        <v>0</v>
      </c>
      <c r="AQ2166">
        <v>1001880657</v>
      </c>
      <c r="AR2166">
        <v>5157149</v>
      </c>
      <c r="AS2166">
        <v>2</v>
      </c>
    </row>
    <row r="2167" spans="1:45" x14ac:dyDescent="0.35">
      <c r="A2167">
        <v>6616247</v>
      </c>
      <c r="B2167">
        <v>0</v>
      </c>
      <c r="C2167">
        <v>10</v>
      </c>
      <c r="D2167" t="s">
        <v>203</v>
      </c>
      <c r="E2167" t="s">
        <v>1324</v>
      </c>
      <c r="F2167" t="s">
        <v>310</v>
      </c>
      <c r="G2167" t="s">
        <v>6284</v>
      </c>
      <c r="H2167">
        <v>8</v>
      </c>
      <c r="I2167">
        <v>2</v>
      </c>
      <c r="J2167">
        <v>0</v>
      </c>
      <c r="K2167">
        <v>4</v>
      </c>
      <c r="L2167" t="s">
        <v>355</v>
      </c>
      <c r="M2167">
        <v>0</v>
      </c>
      <c r="N2167" s="16">
        <v>45884</v>
      </c>
      <c r="O2167" s="16">
        <v>45884</v>
      </c>
      <c r="Q2167" t="s">
        <v>233</v>
      </c>
      <c r="R2167" t="s">
        <v>301</v>
      </c>
      <c r="S2167">
        <v>10014623</v>
      </c>
      <c r="T2167" t="s">
        <v>233</v>
      </c>
      <c r="AE2167">
        <v>0</v>
      </c>
      <c r="AG2167">
        <v>0</v>
      </c>
      <c r="AI2167" t="s">
        <v>360</v>
      </c>
      <c r="AM2167">
        <v>0.29166666666667002</v>
      </c>
      <c r="AN2167">
        <v>0.39583333333332998</v>
      </c>
      <c r="AO2167">
        <v>0</v>
      </c>
      <c r="AP2167">
        <v>0</v>
      </c>
      <c r="AQ2167">
        <v>1001880658</v>
      </c>
      <c r="AR2167">
        <v>5157150</v>
      </c>
      <c r="AS2167">
        <v>2</v>
      </c>
    </row>
    <row r="2168" spans="1:45" x14ac:dyDescent="0.35">
      <c r="A2168">
        <v>6616252</v>
      </c>
      <c r="B2168">
        <v>0</v>
      </c>
      <c r="C2168">
        <v>10</v>
      </c>
      <c r="D2168" t="s">
        <v>203</v>
      </c>
      <c r="E2168" t="s">
        <v>1324</v>
      </c>
      <c r="F2168" t="s">
        <v>310</v>
      </c>
      <c r="G2168" t="s">
        <v>6283</v>
      </c>
      <c r="H2168">
        <v>10</v>
      </c>
      <c r="I2168">
        <v>2</v>
      </c>
      <c r="J2168">
        <v>0</v>
      </c>
      <c r="K2168">
        <v>5</v>
      </c>
      <c r="L2168" t="s">
        <v>355</v>
      </c>
      <c r="M2168">
        <v>0</v>
      </c>
      <c r="N2168" s="16">
        <v>45891</v>
      </c>
      <c r="O2168" s="16">
        <v>45891</v>
      </c>
      <c r="Q2168" t="s">
        <v>238</v>
      </c>
      <c r="R2168" t="s">
        <v>281</v>
      </c>
      <c r="S2168">
        <v>10014628</v>
      </c>
      <c r="T2168" t="s">
        <v>238</v>
      </c>
      <c r="AE2168">
        <v>0</v>
      </c>
      <c r="AG2168">
        <v>0</v>
      </c>
      <c r="AI2168" t="s">
        <v>360</v>
      </c>
      <c r="AM2168">
        <v>0</v>
      </c>
      <c r="AN2168">
        <v>0.19047453703704001</v>
      </c>
      <c r="AO2168">
        <v>0</v>
      </c>
      <c r="AP2168">
        <v>0</v>
      </c>
      <c r="AQ2168">
        <v>1001880664</v>
      </c>
      <c r="AR2168">
        <v>5157155</v>
      </c>
      <c r="AS2168">
        <v>2</v>
      </c>
    </row>
    <row r="2169" spans="1:45" x14ac:dyDescent="0.35">
      <c r="A2169">
        <v>6616253</v>
      </c>
      <c r="B2169">
        <v>0</v>
      </c>
      <c r="C2169">
        <v>10</v>
      </c>
      <c r="D2169" t="s">
        <v>203</v>
      </c>
      <c r="E2169" t="s">
        <v>1324</v>
      </c>
      <c r="F2169" t="s">
        <v>310</v>
      </c>
      <c r="G2169" t="s">
        <v>6282</v>
      </c>
      <c r="H2169">
        <v>1</v>
      </c>
      <c r="I2169">
        <v>1</v>
      </c>
      <c r="J2169">
        <v>0</v>
      </c>
      <c r="K2169">
        <v>1</v>
      </c>
      <c r="L2169" t="s">
        <v>355</v>
      </c>
      <c r="M2169">
        <v>0</v>
      </c>
      <c r="N2169" s="16">
        <v>45839</v>
      </c>
      <c r="O2169" s="16">
        <v>45839</v>
      </c>
      <c r="Q2169" t="s">
        <v>209</v>
      </c>
      <c r="R2169" t="s">
        <v>280</v>
      </c>
      <c r="S2169">
        <v>10014630</v>
      </c>
      <c r="T2169" t="s">
        <v>209</v>
      </c>
      <c r="AE2169">
        <v>0</v>
      </c>
      <c r="AG2169">
        <v>0</v>
      </c>
      <c r="AI2169" t="s">
        <v>360</v>
      </c>
      <c r="AM2169">
        <v>0</v>
      </c>
      <c r="AN2169">
        <v>0.19047453703704001</v>
      </c>
      <c r="AO2169">
        <v>0</v>
      </c>
      <c r="AP2169">
        <v>0</v>
      </c>
      <c r="AQ2169">
        <v>1001880665</v>
      </c>
      <c r="AR2169">
        <v>5157156</v>
      </c>
      <c r="AS2169">
        <v>2</v>
      </c>
    </row>
    <row r="2170" spans="1:45" x14ac:dyDescent="0.35">
      <c r="A2170">
        <v>6616256</v>
      </c>
      <c r="B2170">
        <v>0</v>
      </c>
      <c r="C2170">
        <v>10</v>
      </c>
      <c r="D2170" t="s">
        <v>203</v>
      </c>
      <c r="E2170" t="s">
        <v>1324</v>
      </c>
      <c r="F2170" t="s">
        <v>310</v>
      </c>
      <c r="G2170" t="s">
        <v>6281</v>
      </c>
      <c r="H2170">
        <v>1</v>
      </c>
      <c r="I2170">
        <v>1</v>
      </c>
      <c r="J2170">
        <v>0</v>
      </c>
      <c r="K2170">
        <v>1</v>
      </c>
      <c r="L2170" t="s">
        <v>355</v>
      </c>
      <c r="M2170">
        <v>0</v>
      </c>
      <c r="N2170" s="16">
        <v>45839</v>
      </c>
      <c r="O2170" s="16">
        <v>45839</v>
      </c>
      <c r="Q2170" t="s">
        <v>209</v>
      </c>
      <c r="R2170" t="s">
        <v>280</v>
      </c>
      <c r="S2170">
        <v>10014630</v>
      </c>
      <c r="T2170" t="s">
        <v>209</v>
      </c>
      <c r="AE2170">
        <v>0</v>
      </c>
      <c r="AG2170">
        <v>0</v>
      </c>
      <c r="AI2170" t="s">
        <v>360</v>
      </c>
      <c r="AM2170">
        <v>0</v>
      </c>
      <c r="AN2170">
        <v>0</v>
      </c>
      <c r="AO2170">
        <v>0</v>
      </c>
      <c r="AP2170">
        <v>0</v>
      </c>
      <c r="AQ2170">
        <v>1001880668</v>
      </c>
      <c r="AR2170">
        <v>5157165</v>
      </c>
      <c r="AS2170">
        <v>2</v>
      </c>
    </row>
    <row r="2171" spans="1:45" x14ac:dyDescent="0.35">
      <c r="A2171">
        <v>6616259</v>
      </c>
      <c r="B2171">
        <v>0</v>
      </c>
      <c r="C2171">
        <v>10</v>
      </c>
      <c r="D2171" t="s">
        <v>203</v>
      </c>
      <c r="E2171" t="s">
        <v>1324</v>
      </c>
      <c r="F2171" t="s">
        <v>310</v>
      </c>
      <c r="G2171" t="s">
        <v>6280</v>
      </c>
      <c r="H2171">
        <v>1</v>
      </c>
      <c r="I2171">
        <v>1</v>
      </c>
      <c r="J2171">
        <v>0</v>
      </c>
      <c r="K2171">
        <v>1</v>
      </c>
      <c r="L2171" t="s">
        <v>355</v>
      </c>
      <c r="M2171">
        <v>0</v>
      </c>
      <c r="N2171" s="16">
        <v>45897</v>
      </c>
      <c r="O2171" s="16">
        <v>45897</v>
      </c>
      <c r="Q2171" t="s">
        <v>218</v>
      </c>
      <c r="R2171" t="s">
        <v>279</v>
      </c>
      <c r="S2171">
        <v>10014633</v>
      </c>
      <c r="T2171" t="s">
        <v>218</v>
      </c>
      <c r="AE2171">
        <v>0</v>
      </c>
      <c r="AG2171">
        <v>0</v>
      </c>
      <c r="AI2171" t="s">
        <v>363</v>
      </c>
      <c r="AM2171">
        <v>0</v>
      </c>
      <c r="AN2171">
        <v>0.125</v>
      </c>
      <c r="AO2171">
        <v>0</v>
      </c>
      <c r="AP2171">
        <v>0</v>
      </c>
      <c r="AQ2171">
        <v>1001880669</v>
      </c>
      <c r="AR2171">
        <v>5157166</v>
      </c>
      <c r="AS2171">
        <v>3</v>
      </c>
    </row>
    <row r="2172" spans="1:45" x14ac:dyDescent="0.35">
      <c r="A2172">
        <v>6616367</v>
      </c>
      <c r="B2172">
        <v>0</v>
      </c>
      <c r="C2172">
        <v>10</v>
      </c>
      <c r="D2172" t="s">
        <v>203</v>
      </c>
      <c r="E2172" t="s">
        <v>1324</v>
      </c>
      <c r="F2172" t="s">
        <v>310</v>
      </c>
      <c r="G2172" t="s">
        <v>6279</v>
      </c>
      <c r="H2172">
        <v>2</v>
      </c>
      <c r="I2172">
        <v>1</v>
      </c>
      <c r="J2172">
        <v>0</v>
      </c>
      <c r="K2172">
        <v>2</v>
      </c>
      <c r="L2172" t="s">
        <v>355</v>
      </c>
      <c r="M2172">
        <v>0</v>
      </c>
      <c r="N2172" s="16">
        <v>45883</v>
      </c>
      <c r="O2172" s="16">
        <v>45883</v>
      </c>
      <c r="Q2172" t="s">
        <v>177</v>
      </c>
      <c r="R2172" t="s">
        <v>278</v>
      </c>
      <c r="S2172">
        <v>10014634</v>
      </c>
      <c r="T2172" t="s">
        <v>177</v>
      </c>
      <c r="AE2172">
        <v>0</v>
      </c>
      <c r="AG2172">
        <v>0</v>
      </c>
      <c r="AI2172" t="s">
        <v>360</v>
      </c>
      <c r="AM2172">
        <v>0</v>
      </c>
      <c r="AN2172">
        <v>9.5243055555559994E-2</v>
      </c>
      <c r="AO2172">
        <v>0</v>
      </c>
      <c r="AP2172">
        <v>0</v>
      </c>
      <c r="AQ2172">
        <v>1001880680</v>
      </c>
      <c r="AR2172">
        <v>5157189</v>
      </c>
      <c r="AS2172">
        <v>2</v>
      </c>
    </row>
    <row r="2173" spans="1:45" x14ac:dyDescent="0.35">
      <c r="A2173">
        <v>6616368</v>
      </c>
      <c r="B2173">
        <v>0</v>
      </c>
      <c r="C2173">
        <v>10</v>
      </c>
      <c r="D2173" t="s">
        <v>203</v>
      </c>
      <c r="E2173" t="s">
        <v>1324</v>
      </c>
      <c r="F2173" t="s">
        <v>310</v>
      </c>
      <c r="G2173" t="s">
        <v>6278</v>
      </c>
      <c r="H2173">
        <v>6</v>
      </c>
      <c r="I2173">
        <v>2</v>
      </c>
      <c r="J2173">
        <v>0</v>
      </c>
      <c r="K2173">
        <v>3</v>
      </c>
      <c r="L2173" t="s">
        <v>355</v>
      </c>
      <c r="M2173">
        <v>0</v>
      </c>
      <c r="N2173" s="16">
        <v>45898</v>
      </c>
      <c r="O2173" s="16">
        <v>45898</v>
      </c>
      <c r="Q2173" t="s">
        <v>157</v>
      </c>
      <c r="R2173" t="s">
        <v>345</v>
      </c>
      <c r="S2173">
        <v>10014635</v>
      </c>
      <c r="T2173" t="s">
        <v>157</v>
      </c>
      <c r="AE2173">
        <v>0</v>
      </c>
      <c r="AG2173">
        <v>0</v>
      </c>
      <c r="AI2173" t="s">
        <v>360</v>
      </c>
      <c r="AM2173">
        <v>0</v>
      </c>
      <c r="AN2173">
        <v>9.5243055555559994E-2</v>
      </c>
      <c r="AO2173">
        <v>0</v>
      </c>
      <c r="AP2173">
        <v>0</v>
      </c>
      <c r="AQ2173">
        <v>1001880711</v>
      </c>
      <c r="AR2173">
        <v>5157271</v>
      </c>
      <c r="AS2173">
        <v>2</v>
      </c>
    </row>
    <row r="2174" spans="1:45" x14ac:dyDescent="0.35">
      <c r="A2174">
        <v>6616369</v>
      </c>
      <c r="B2174">
        <v>0</v>
      </c>
      <c r="C2174">
        <v>10</v>
      </c>
      <c r="D2174" t="s">
        <v>203</v>
      </c>
      <c r="E2174" t="s">
        <v>1324</v>
      </c>
      <c r="F2174" t="s">
        <v>310</v>
      </c>
      <c r="G2174" t="s">
        <v>6277</v>
      </c>
      <c r="H2174">
        <v>3</v>
      </c>
      <c r="I2174">
        <v>1</v>
      </c>
      <c r="J2174">
        <v>0</v>
      </c>
      <c r="K2174">
        <v>3</v>
      </c>
      <c r="L2174" t="s">
        <v>355</v>
      </c>
      <c r="M2174">
        <v>0</v>
      </c>
      <c r="N2174" s="16">
        <v>45885</v>
      </c>
      <c r="O2174" s="16">
        <v>45885</v>
      </c>
      <c r="Q2174" t="s">
        <v>230</v>
      </c>
      <c r="R2174" t="s">
        <v>277</v>
      </c>
      <c r="S2174">
        <v>10014636</v>
      </c>
      <c r="T2174" t="s">
        <v>230</v>
      </c>
      <c r="AE2174">
        <v>0</v>
      </c>
      <c r="AG2174">
        <v>0</v>
      </c>
      <c r="AI2174" t="s">
        <v>360</v>
      </c>
      <c r="AM2174">
        <v>0</v>
      </c>
      <c r="AN2174">
        <v>0.38094907407407003</v>
      </c>
      <c r="AO2174">
        <v>0</v>
      </c>
      <c r="AP2174">
        <v>0</v>
      </c>
      <c r="AQ2174">
        <v>1001880712</v>
      </c>
      <c r="AR2174">
        <v>5157272</v>
      </c>
      <c r="AS2174">
        <v>2</v>
      </c>
    </row>
    <row r="2175" spans="1:45" x14ac:dyDescent="0.35">
      <c r="A2175">
        <v>6616401</v>
      </c>
      <c r="B2175">
        <v>0</v>
      </c>
      <c r="C2175">
        <v>10</v>
      </c>
      <c r="D2175" t="s">
        <v>367</v>
      </c>
      <c r="E2175" t="s">
        <v>1361</v>
      </c>
      <c r="F2175" t="s">
        <v>310</v>
      </c>
      <c r="G2175" t="s">
        <v>6276</v>
      </c>
      <c r="H2175">
        <v>20</v>
      </c>
      <c r="I2175">
        <v>2</v>
      </c>
      <c r="J2175">
        <v>20</v>
      </c>
      <c r="K2175">
        <v>10</v>
      </c>
      <c r="L2175" t="s">
        <v>355</v>
      </c>
      <c r="M2175">
        <v>0</v>
      </c>
      <c r="N2175" s="16">
        <v>45841</v>
      </c>
      <c r="O2175" s="16">
        <v>45841</v>
      </c>
      <c r="P2175" s="16">
        <v>45841</v>
      </c>
      <c r="Q2175" t="s">
        <v>326</v>
      </c>
      <c r="R2175" t="s">
        <v>325</v>
      </c>
      <c r="S2175">
        <v>10014719</v>
      </c>
      <c r="T2175" t="s">
        <v>324</v>
      </c>
      <c r="AE2175">
        <v>0</v>
      </c>
      <c r="AG2175">
        <v>0</v>
      </c>
      <c r="AI2175" t="s">
        <v>360</v>
      </c>
      <c r="AM2175">
        <v>0</v>
      </c>
      <c r="AN2175">
        <v>4.7615740740740001E-2</v>
      </c>
      <c r="AO2175">
        <v>0</v>
      </c>
      <c r="AP2175">
        <v>0</v>
      </c>
      <c r="AQ2175">
        <v>1001880751</v>
      </c>
      <c r="AR2175">
        <v>5157359</v>
      </c>
      <c r="AS2175">
        <v>2</v>
      </c>
    </row>
    <row r="2176" spans="1:45" x14ac:dyDescent="0.35">
      <c r="A2176">
        <v>6616403</v>
      </c>
      <c r="B2176">
        <v>0</v>
      </c>
      <c r="C2176">
        <v>10</v>
      </c>
      <c r="D2176" t="s">
        <v>203</v>
      </c>
      <c r="E2176" t="s">
        <v>1324</v>
      </c>
      <c r="F2176" t="s">
        <v>310</v>
      </c>
      <c r="G2176" t="s">
        <v>6275</v>
      </c>
      <c r="H2176">
        <v>1</v>
      </c>
      <c r="I2176">
        <v>1</v>
      </c>
      <c r="J2176">
        <v>0</v>
      </c>
      <c r="K2176">
        <v>1</v>
      </c>
      <c r="L2176" t="s">
        <v>355</v>
      </c>
      <c r="M2176">
        <v>0</v>
      </c>
      <c r="N2176" s="16">
        <v>45885</v>
      </c>
      <c r="O2176" s="16">
        <v>45885</v>
      </c>
      <c r="Q2176" t="s">
        <v>230</v>
      </c>
      <c r="R2176" t="s">
        <v>277</v>
      </c>
      <c r="S2176">
        <v>10014636</v>
      </c>
      <c r="T2176" t="s">
        <v>230</v>
      </c>
      <c r="AE2176">
        <v>0</v>
      </c>
      <c r="AG2176">
        <v>0</v>
      </c>
      <c r="AI2176" t="s">
        <v>360</v>
      </c>
      <c r="AM2176">
        <v>0</v>
      </c>
      <c r="AN2176">
        <v>9.5243055555559994E-2</v>
      </c>
      <c r="AO2176">
        <v>0</v>
      </c>
      <c r="AP2176">
        <v>0</v>
      </c>
      <c r="AQ2176">
        <v>1001880926</v>
      </c>
      <c r="AR2176">
        <v>5157574</v>
      </c>
      <c r="AS2176">
        <v>2</v>
      </c>
    </row>
    <row r="2177" spans="1:45" x14ac:dyDescent="0.35">
      <c r="A2177">
        <v>6616407</v>
      </c>
      <c r="B2177">
        <v>0</v>
      </c>
      <c r="C2177">
        <v>10</v>
      </c>
      <c r="D2177" t="s">
        <v>357</v>
      </c>
      <c r="E2177" t="s">
        <v>1324</v>
      </c>
      <c r="F2177" t="s">
        <v>310</v>
      </c>
      <c r="G2177" t="s">
        <v>6371</v>
      </c>
      <c r="H2177">
        <v>3</v>
      </c>
      <c r="I2177">
        <v>1</v>
      </c>
      <c r="J2177">
        <v>0</v>
      </c>
      <c r="K2177">
        <v>3</v>
      </c>
      <c r="L2177" t="s">
        <v>355</v>
      </c>
      <c r="M2177">
        <v>0</v>
      </c>
      <c r="N2177" s="16">
        <v>45897</v>
      </c>
      <c r="O2177" s="16">
        <v>45897</v>
      </c>
      <c r="Q2177" t="s">
        <v>198</v>
      </c>
      <c r="R2177" t="s">
        <v>306</v>
      </c>
      <c r="S2177">
        <v>10014640</v>
      </c>
      <c r="T2177" t="s">
        <v>198</v>
      </c>
      <c r="AE2177">
        <v>0</v>
      </c>
      <c r="AG2177">
        <v>0</v>
      </c>
      <c r="AI2177" t="s">
        <v>360</v>
      </c>
      <c r="AM2177">
        <v>0</v>
      </c>
      <c r="AN2177">
        <v>9.5243055555559994E-2</v>
      </c>
      <c r="AO2177">
        <v>0</v>
      </c>
      <c r="AP2177">
        <v>0</v>
      </c>
      <c r="AQ2177">
        <v>1001880927</v>
      </c>
      <c r="AR2177">
        <v>5157575</v>
      </c>
      <c r="AS2177">
        <v>2</v>
      </c>
    </row>
    <row r="2178" spans="1:45" x14ac:dyDescent="0.35">
      <c r="A2178">
        <v>6616431</v>
      </c>
      <c r="B2178">
        <v>0</v>
      </c>
      <c r="C2178">
        <v>10</v>
      </c>
      <c r="D2178" t="s">
        <v>203</v>
      </c>
      <c r="E2178" t="s">
        <v>1324</v>
      </c>
      <c r="F2178" t="s">
        <v>310</v>
      </c>
      <c r="G2178" t="s">
        <v>6272</v>
      </c>
      <c r="H2178">
        <v>2</v>
      </c>
      <c r="I2178">
        <v>1</v>
      </c>
      <c r="J2178">
        <v>0</v>
      </c>
      <c r="K2178">
        <v>2</v>
      </c>
      <c r="L2178" t="s">
        <v>355</v>
      </c>
      <c r="M2178">
        <v>0</v>
      </c>
      <c r="N2178" s="16">
        <v>45870</v>
      </c>
      <c r="O2178" s="16">
        <v>45870</v>
      </c>
      <c r="Q2178" t="s">
        <v>216</v>
      </c>
      <c r="R2178" t="s">
        <v>282</v>
      </c>
      <c r="S2178">
        <v>10014642</v>
      </c>
      <c r="T2178" t="s">
        <v>216</v>
      </c>
      <c r="AE2178">
        <v>0</v>
      </c>
      <c r="AG2178">
        <v>0</v>
      </c>
      <c r="AI2178" t="s">
        <v>360</v>
      </c>
      <c r="AM2178">
        <v>0</v>
      </c>
      <c r="AN2178">
        <v>9.5243055555559994E-2</v>
      </c>
      <c r="AO2178">
        <v>0</v>
      </c>
      <c r="AP2178">
        <v>0</v>
      </c>
      <c r="AQ2178">
        <v>1001880928</v>
      </c>
      <c r="AR2178">
        <v>5157576</v>
      </c>
      <c r="AS2178">
        <v>2</v>
      </c>
    </row>
    <row r="2179" spans="1:45" x14ac:dyDescent="0.35">
      <c r="A2179">
        <v>6616432</v>
      </c>
      <c r="B2179">
        <v>0</v>
      </c>
      <c r="C2179">
        <v>10</v>
      </c>
      <c r="D2179" t="s">
        <v>203</v>
      </c>
      <c r="E2179" t="s">
        <v>1324</v>
      </c>
      <c r="F2179" t="s">
        <v>310</v>
      </c>
      <c r="G2179" t="s">
        <v>6273</v>
      </c>
      <c r="H2179">
        <v>6</v>
      </c>
      <c r="I2179">
        <v>2</v>
      </c>
      <c r="J2179">
        <v>0</v>
      </c>
      <c r="K2179">
        <v>3</v>
      </c>
      <c r="L2179" t="s">
        <v>355</v>
      </c>
      <c r="M2179">
        <v>0</v>
      </c>
      <c r="N2179" s="16">
        <v>45870</v>
      </c>
      <c r="O2179" s="16">
        <v>45870</v>
      </c>
      <c r="Q2179" t="s">
        <v>187</v>
      </c>
      <c r="R2179" t="s">
        <v>328</v>
      </c>
      <c r="S2179">
        <v>10014643</v>
      </c>
      <c r="T2179" t="s">
        <v>187</v>
      </c>
      <c r="AE2179">
        <v>0</v>
      </c>
      <c r="AG2179">
        <v>0</v>
      </c>
      <c r="AI2179" t="s">
        <v>360</v>
      </c>
      <c r="AM2179">
        <v>0</v>
      </c>
      <c r="AN2179">
        <v>9.5243055555559994E-2</v>
      </c>
      <c r="AO2179">
        <v>0</v>
      </c>
      <c r="AP2179">
        <v>0</v>
      </c>
      <c r="AQ2179">
        <v>1001880929</v>
      </c>
      <c r="AR2179">
        <v>5157577</v>
      </c>
      <c r="AS2179">
        <v>2</v>
      </c>
    </row>
    <row r="2180" spans="1:45" x14ac:dyDescent="0.35">
      <c r="A2180">
        <v>6616433</v>
      </c>
      <c r="B2180">
        <v>0</v>
      </c>
      <c r="C2180">
        <v>10</v>
      </c>
      <c r="D2180" t="s">
        <v>203</v>
      </c>
      <c r="E2180" t="s">
        <v>1324</v>
      </c>
      <c r="F2180" t="s">
        <v>310</v>
      </c>
      <c r="G2180" t="s">
        <v>6272</v>
      </c>
      <c r="H2180">
        <v>2</v>
      </c>
      <c r="I2180">
        <v>1</v>
      </c>
      <c r="J2180">
        <v>0</v>
      </c>
      <c r="K2180">
        <v>2</v>
      </c>
      <c r="L2180" t="s">
        <v>355</v>
      </c>
      <c r="M2180">
        <v>0</v>
      </c>
      <c r="N2180" s="16">
        <v>45880</v>
      </c>
      <c r="O2180" s="16">
        <v>45880</v>
      </c>
      <c r="Q2180" t="s">
        <v>178</v>
      </c>
      <c r="R2180" t="s">
        <v>392</v>
      </c>
      <c r="S2180">
        <v>10014644</v>
      </c>
      <c r="T2180" t="s">
        <v>178</v>
      </c>
      <c r="AE2180">
        <v>0</v>
      </c>
      <c r="AG2180">
        <v>0</v>
      </c>
      <c r="AI2180" t="s">
        <v>360</v>
      </c>
      <c r="AM2180">
        <v>0</v>
      </c>
      <c r="AN2180">
        <v>9.5243055555559994E-2</v>
      </c>
      <c r="AO2180">
        <v>0</v>
      </c>
      <c r="AP2180">
        <v>0</v>
      </c>
      <c r="AQ2180">
        <v>1001880930</v>
      </c>
      <c r="AR2180">
        <v>5157578</v>
      </c>
      <c r="AS2180">
        <v>2</v>
      </c>
    </row>
    <row r="2181" spans="1:45" x14ac:dyDescent="0.35">
      <c r="A2181">
        <v>6616437</v>
      </c>
      <c r="B2181">
        <v>0</v>
      </c>
      <c r="C2181">
        <v>10</v>
      </c>
      <c r="D2181" t="s">
        <v>357</v>
      </c>
      <c r="E2181" t="s">
        <v>1324</v>
      </c>
      <c r="F2181" t="s">
        <v>310</v>
      </c>
      <c r="G2181" t="s">
        <v>6271</v>
      </c>
      <c r="H2181">
        <v>6</v>
      </c>
      <c r="I2181">
        <v>2</v>
      </c>
      <c r="J2181">
        <v>0</v>
      </c>
      <c r="K2181">
        <v>3</v>
      </c>
      <c r="L2181" t="s">
        <v>355</v>
      </c>
      <c r="M2181">
        <v>0</v>
      </c>
      <c r="N2181" s="16">
        <v>45881</v>
      </c>
      <c r="O2181" s="16">
        <v>45881</v>
      </c>
      <c r="Q2181" t="s">
        <v>155</v>
      </c>
      <c r="R2181" t="s">
        <v>276</v>
      </c>
      <c r="S2181">
        <v>10014647</v>
      </c>
      <c r="T2181" t="s">
        <v>155</v>
      </c>
      <c r="AE2181">
        <v>0</v>
      </c>
      <c r="AG2181">
        <v>0</v>
      </c>
      <c r="AI2181" t="s">
        <v>363</v>
      </c>
      <c r="AM2181">
        <v>0</v>
      </c>
      <c r="AN2181">
        <v>4.7615740740740001E-2</v>
      </c>
      <c r="AO2181">
        <v>0</v>
      </c>
      <c r="AP2181">
        <v>0</v>
      </c>
      <c r="AQ2181">
        <v>1001880948</v>
      </c>
      <c r="AR2181">
        <v>5157602</v>
      </c>
      <c r="AS2181">
        <v>3</v>
      </c>
    </row>
    <row r="2182" spans="1:45" x14ac:dyDescent="0.35">
      <c r="A2182">
        <v>6616461</v>
      </c>
      <c r="B2182">
        <v>0</v>
      </c>
      <c r="C2182">
        <v>10</v>
      </c>
      <c r="D2182" t="s">
        <v>203</v>
      </c>
      <c r="E2182" t="s">
        <v>1324</v>
      </c>
      <c r="F2182" t="s">
        <v>310</v>
      </c>
      <c r="G2182" t="s">
        <v>6270</v>
      </c>
      <c r="H2182">
        <v>1</v>
      </c>
      <c r="I2182">
        <v>1</v>
      </c>
      <c r="J2182">
        <v>0</v>
      </c>
      <c r="K2182">
        <v>1</v>
      </c>
      <c r="L2182" t="s">
        <v>355</v>
      </c>
      <c r="M2182">
        <v>0</v>
      </c>
      <c r="N2182" s="16">
        <v>45891</v>
      </c>
      <c r="O2182" s="16">
        <v>45891</v>
      </c>
      <c r="Q2182" t="s">
        <v>155</v>
      </c>
      <c r="R2182" t="s">
        <v>276</v>
      </c>
      <c r="S2182">
        <v>10014647</v>
      </c>
      <c r="T2182" t="s">
        <v>155</v>
      </c>
      <c r="AE2182">
        <v>0</v>
      </c>
      <c r="AG2182">
        <v>0</v>
      </c>
      <c r="AI2182" t="s">
        <v>360</v>
      </c>
      <c r="AM2182">
        <v>0</v>
      </c>
      <c r="AN2182">
        <v>0.19047453703704001</v>
      </c>
      <c r="AO2182">
        <v>0</v>
      </c>
      <c r="AP2182">
        <v>0</v>
      </c>
      <c r="AQ2182">
        <v>1001881047</v>
      </c>
      <c r="AR2182">
        <v>5157756</v>
      </c>
      <c r="AS2182">
        <v>2</v>
      </c>
    </row>
    <row r="2183" spans="1:45" x14ac:dyDescent="0.35">
      <c r="A2183">
        <v>6616463</v>
      </c>
      <c r="B2183">
        <v>0</v>
      </c>
      <c r="C2183">
        <v>10</v>
      </c>
      <c r="D2183" t="s">
        <v>203</v>
      </c>
      <c r="E2183" t="s">
        <v>359</v>
      </c>
      <c r="F2183" t="s">
        <v>310</v>
      </c>
      <c r="G2183" t="s">
        <v>6269</v>
      </c>
      <c r="H2183">
        <v>1</v>
      </c>
      <c r="I2183">
        <v>1</v>
      </c>
      <c r="J2183">
        <v>0</v>
      </c>
      <c r="K2183">
        <v>1</v>
      </c>
      <c r="L2183" t="s">
        <v>355</v>
      </c>
      <c r="M2183">
        <v>0</v>
      </c>
      <c r="N2183" s="16">
        <v>45852</v>
      </c>
      <c r="O2183" s="16">
        <v>45852</v>
      </c>
      <c r="Q2183" t="s">
        <v>221</v>
      </c>
      <c r="R2183" t="s">
        <v>309</v>
      </c>
      <c r="S2183">
        <v>10014650</v>
      </c>
      <c r="T2183" t="s">
        <v>221</v>
      </c>
      <c r="AE2183">
        <v>0</v>
      </c>
      <c r="AG2183">
        <v>0</v>
      </c>
      <c r="AI2183" t="s">
        <v>356</v>
      </c>
      <c r="AM2183">
        <v>0</v>
      </c>
      <c r="AN2183">
        <v>9.5243055555559994E-2</v>
      </c>
      <c r="AO2183">
        <v>0</v>
      </c>
      <c r="AP2183">
        <v>0</v>
      </c>
      <c r="AQ2183">
        <v>1001881162</v>
      </c>
      <c r="AR2183">
        <v>5157836</v>
      </c>
      <c r="AS2183">
        <v>1</v>
      </c>
    </row>
    <row r="2184" spans="1:45" x14ac:dyDescent="0.35">
      <c r="A2184">
        <v>6616465</v>
      </c>
      <c r="B2184">
        <v>0</v>
      </c>
      <c r="C2184">
        <v>10</v>
      </c>
      <c r="D2184" t="s">
        <v>203</v>
      </c>
      <c r="E2184" t="s">
        <v>1324</v>
      </c>
      <c r="F2184" t="s">
        <v>310</v>
      </c>
      <c r="G2184" t="s">
        <v>6268</v>
      </c>
      <c r="H2184">
        <v>3</v>
      </c>
      <c r="I2184">
        <v>1</v>
      </c>
      <c r="J2184">
        <v>0</v>
      </c>
      <c r="K2184">
        <v>3</v>
      </c>
      <c r="L2184" t="s">
        <v>355</v>
      </c>
      <c r="M2184">
        <v>0</v>
      </c>
      <c r="N2184" s="16">
        <v>45896</v>
      </c>
      <c r="O2184" s="16">
        <v>45896</v>
      </c>
      <c r="Q2184" t="s">
        <v>221</v>
      </c>
      <c r="R2184" t="s">
        <v>309</v>
      </c>
      <c r="S2184">
        <v>10014650</v>
      </c>
      <c r="T2184" t="s">
        <v>221</v>
      </c>
      <c r="AE2184">
        <v>0</v>
      </c>
      <c r="AG2184">
        <v>0</v>
      </c>
      <c r="AI2184" t="s">
        <v>363</v>
      </c>
      <c r="AM2184">
        <v>0</v>
      </c>
      <c r="AN2184">
        <v>0.25</v>
      </c>
      <c r="AO2184">
        <v>0</v>
      </c>
      <c r="AP2184">
        <v>0</v>
      </c>
      <c r="AQ2184">
        <v>1001881184</v>
      </c>
      <c r="AR2184">
        <v>5157969</v>
      </c>
      <c r="AS2184">
        <v>3</v>
      </c>
    </row>
    <row r="2185" spans="1:45" x14ac:dyDescent="0.35">
      <c r="A2185">
        <v>6616466</v>
      </c>
      <c r="B2185">
        <v>0</v>
      </c>
      <c r="C2185">
        <v>10</v>
      </c>
      <c r="D2185" t="s">
        <v>203</v>
      </c>
      <c r="E2185" t="s">
        <v>1324</v>
      </c>
      <c r="F2185" t="s">
        <v>310</v>
      </c>
      <c r="G2185" t="s">
        <v>5519</v>
      </c>
      <c r="H2185">
        <v>1</v>
      </c>
      <c r="I2185">
        <v>1</v>
      </c>
      <c r="J2185">
        <v>0</v>
      </c>
      <c r="K2185">
        <v>1</v>
      </c>
      <c r="L2185" t="s">
        <v>355</v>
      </c>
      <c r="M2185">
        <v>0</v>
      </c>
      <c r="N2185" s="16">
        <v>45896</v>
      </c>
      <c r="O2185" s="16">
        <v>45896</v>
      </c>
      <c r="Q2185" t="s">
        <v>221</v>
      </c>
      <c r="R2185" t="s">
        <v>309</v>
      </c>
      <c r="S2185">
        <v>10014650</v>
      </c>
      <c r="T2185" t="s">
        <v>221</v>
      </c>
      <c r="AE2185">
        <v>0</v>
      </c>
      <c r="AG2185">
        <v>0</v>
      </c>
      <c r="AI2185" t="s">
        <v>363</v>
      </c>
      <c r="AM2185">
        <v>0</v>
      </c>
      <c r="AN2185">
        <v>0.28571759259259</v>
      </c>
      <c r="AO2185">
        <v>0</v>
      </c>
      <c r="AP2185">
        <v>0</v>
      </c>
      <c r="AQ2185">
        <v>1001881185</v>
      </c>
      <c r="AR2185">
        <v>5157970</v>
      </c>
      <c r="AS2185">
        <v>3</v>
      </c>
    </row>
    <row r="2186" spans="1:45" x14ac:dyDescent="0.35">
      <c r="A2186">
        <v>6616467</v>
      </c>
      <c r="B2186">
        <v>0</v>
      </c>
      <c r="C2186">
        <v>10</v>
      </c>
      <c r="D2186" t="s">
        <v>357</v>
      </c>
      <c r="E2186" t="s">
        <v>1324</v>
      </c>
      <c r="F2186" t="s">
        <v>310</v>
      </c>
      <c r="G2186" t="s">
        <v>6372</v>
      </c>
      <c r="H2186">
        <v>6</v>
      </c>
      <c r="I2186">
        <v>2</v>
      </c>
      <c r="J2186">
        <v>0</v>
      </c>
      <c r="K2186">
        <v>3</v>
      </c>
      <c r="L2186" t="s">
        <v>355</v>
      </c>
      <c r="M2186">
        <v>0</v>
      </c>
      <c r="N2186" s="16">
        <v>45897</v>
      </c>
      <c r="O2186" s="16">
        <v>45897</v>
      </c>
      <c r="Q2186" t="s">
        <v>221</v>
      </c>
      <c r="R2186" t="s">
        <v>309</v>
      </c>
      <c r="S2186">
        <v>10014650</v>
      </c>
      <c r="T2186" t="s">
        <v>221</v>
      </c>
      <c r="AE2186">
        <v>0</v>
      </c>
      <c r="AG2186">
        <v>0</v>
      </c>
      <c r="AI2186" t="s">
        <v>360</v>
      </c>
      <c r="AM2186">
        <v>0</v>
      </c>
      <c r="AN2186">
        <v>9.5243055555559994E-2</v>
      </c>
      <c r="AO2186">
        <v>0</v>
      </c>
      <c r="AP2186">
        <v>0</v>
      </c>
      <c r="AQ2186">
        <v>1001881215</v>
      </c>
      <c r="AR2186">
        <v>5157909</v>
      </c>
      <c r="AS2186">
        <v>2</v>
      </c>
    </row>
    <row r="2187" spans="1:45" x14ac:dyDescent="0.35">
      <c r="A2187">
        <v>6616580</v>
      </c>
      <c r="B2187">
        <v>0</v>
      </c>
      <c r="C2187">
        <v>10</v>
      </c>
      <c r="D2187" t="s">
        <v>203</v>
      </c>
      <c r="E2187" t="s">
        <v>359</v>
      </c>
      <c r="F2187" t="s">
        <v>310</v>
      </c>
      <c r="G2187" t="s">
        <v>6266</v>
      </c>
      <c r="H2187">
        <v>16</v>
      </c>
      <c r="I2187">
        <v>2</v>
      </c>
      <c r="J2187">
        <v>0</v>
      </c>
      <c r="K2187">
        <v>8</v>
      </c>
      <c r="L2187" t="s">
        <v>355</v>
      </c>
      <c r="M2187">
        <v>0</v>
      </c>
      <c r="N2187" s="16">
        <v>45845</v>
      </c>
      <c r="O2187" s="16">
        <v>45845</v>
      </c>
      <c r="Q2187" t="s">
        <v>146</v>
      </c>
      <c r="R2187" t="s">
        <v>325</v>
      </c>
      <c r="S2187">
        <v>10017213</v>
      </c>
      <c r="T2187" t="s">
        <v>324</v>
      </c>
      <c r="AE2187">
        <v>0</v>
      </c>
      <c r="AG2187">
        <v>0</v>
      </c>
      <c r="AI2187" t="s">
        <v>360</v>
      </c>
      <c r="AM2187">
        <v>0</v>
      </c>
      <c r="AN2187">
        <v>0.38094907407407003</v>
      </c>
      <c r="AO2187">
        <v>0</v>
      </c>
      <c r="AP2187">
        <v>0</v>
      </c>
      <c r="AQ2187">
        <v>1001881301</v>
      </c>
      <c r="AR2187">
        <v>5158061</v>
      </c>
      <c r="AS2187">
        <v>2</v>
      </c>
    </row>
    <row r="2188" spans="1:45" x14ac:dyDescent="0.35">
      <c r="A2188">
        <v>6616583</v>
      </c>
      <c r="B2188">
        <v>0</v>
      </c>
      <c r="C2188">
        <v>10</v>
      </c>
      <c r="D2188" t="s">
        <v>129</v>
      </c>
      <c r="E2188" t="s">
        <v>359</v>
      </c>
      <c r="F2188" t="s">
        <v>310</v>
      </c>
      <c r="G2188" t="s">
        <v>6265</v>
      </c>
      <c r="H2188">
        <v>0</v>
      </c>
      <c r="I2188">
        <v>0</v>
      </c>
      <c r="J2188">
        <v>0</v>
      </c>
      <c r="K2188">
        <v>0</v>
      </c>
      <c r="L2188" t="s">
        <v>355</v>
      </c>
      <c r="M2188">
        <v>0</v>
      </c>
      <c r="N2188" s="16">
        <v>45830</v>
      </c>
      <c r="O2188" s="16">
        <v>45830</v>
      </c>
      <c r="Q2188" t="s">
        <v>403</v>
      </c>
      <c r="R2188" t="s">
        <v>404</v>
      </c>
      <c r="S2188">
        <v>10014622</v>
      </c>
      <c r="T2188" t="s">
        <v>403</v>
      </c>
      <c r="AE2188">
        <v>0</v>
      </c>
      <c r="AG2188">
        <v>0</v>
      </c>
      <c r="AI2188" t="s">
        <v>363</v>
      </c>
      <c r="AM2188">
        <v>0</v>
      </c>
      <c r="AN2188">
        <v>9.5243055555559994E-2</v>
      </c>
      <c r="AO2188">
        <v>0</v>
      </c>
      <c r="AP2188">
        <v>0</v>
      </c>
      <c r="AQ2188">
        <v>1001881548</v>
      </c>
      <c r="AR2188">
        <v>5158226</v>
      </c>
      <c r="AS2188">
        <v>3</v>
      </c>
    </row>
    <row r="2189" spans="1:45" x14ac:dyDescent="0.35">
      <c r="A2189">
        <v>6616609</v>
      </c>
      <c r="B2189">
        <v>0</v>
      </c>
      <c r="C2189">
        <v>10</v>
      </c>
      <c r="D2189" t="s">
        <v>203</v>
      </c>
      <c r="E2189" t="s">
        <v>359</v>
      </c>
      <c r="F2189" t="s">
        <v>310</v>
      </c>
      <c r="G2189" t="s">
        <v>6264</v>
      </c>
      <c r="H2189">
        <v>4</v>
      </c>
      <c r="I2189">
        <v>2</v>
      </c>
      <c r="J2189">
        <v>0</v>
      </c>
      <c r="K2189">
        <v>2</v>
      </c>
      <c r="L2189" t="s">
        <v>355</v>
      </c>
      <c r="M2189">
        <v>0</v>
      </c>
      <c r="N2189" s="16">
        <v>45834</v>
      </c>
      <c r="O2189" s="16">
        <v>45834</v>
      </c>
      <c r="Q2189" t="s">
        <v>332</v>
      </c>
      <c r="R2189" t="s">
        <v>333</v>
      </c>
      <c r="S2189">
        <v>10014639</v>
      </c>
      <c r="T2189" t="s">
        <v>332</v>
      </c>
      <c r="AE2189">
        <v>0</v>
      </c>
      <c r="AG2189">
        <v>0</v>
      </c>
      <c r="AI2189" t="s">
        <v>363</v>
      </c>
      <c r="AM2189">
        <v>0</v>
      </c>
      <c r="AN2189">
        <v>0.14285879629629999</v>
      </c>
      <c r="AO2189">
        <v>0</v>
      </c>
      <c r="AP2189">
        <v>0</v>
      </c>
      <c r="AQ2189">
        <v>1001881560</v>
      </c>
      <c r="AR2189">
        <v>5158351</v>
      </c>
      <c r="AS2189">
        <v>3</v>
      </c>
    </row>
    <row r="2190" spans="1:45" x14ac:dyDescent="0.35">
      <c r="A2190">
        <v>6616647</v>
      </c>
      <c r="B2190">
        <v>0</v>
      </c>
      <c r="C2190">
        <v>10</v>
      </c>
      <c r="D2190" t="s">
        <v>203</v>
      </c>
      <c r="E2190" t="s">
        <v>1324</v>
      </c>
      <c r="F2190" t="s">
        <v>310</v>
      </c>
      <c r="G2190" t="s">
        <v>6263</v>
      </c>
      <c r="H2190">
        <v>2</v>
      </c>
      <c r="I2190">
        <v>1</v>
      </c>
      <c r="J2190">
        <v>0</v>
      </c>
      <c r="K2190">
        <v>2</v>
      </c>
      <c r="L2190" t="s">
        <v>355</v>
      </c>
      <c r="M2190">
        <v>0</v>
      </c>
      <c r="N2190" s="16">
        <v>45889</v>
      </c>
      <c r="O2190" s="16">
        <v>45889</v>
      </c>
      <c r="Q2190" t="s">
        <v>126</v>
      </c>
      <c r="R2190" t="s">
        <v>391</v>
      </c>
      <c r="S2190">
        <v>10014657</v>
      </c>
      <c r="T2190" t="s">
        <v>126</v>
      </c>
      <c r="AE2190">
        <v>0</v>
      </c>
      <c r="AG2190">
        <v>0</v>
      </c>
      <c r="AI2190" t="s">
        <v>360</v>
      </c>
      <c r="AM2190">
        <v>0</v>
      </c>
      <c r="AN2190">
        <v>0.14285879629629999</v>
      </c>
      <c r="AO2190">
        <v>0</v>
      </c>
      <c r="AP2190">
        <v>0</v>
      </c>
      <c r="AQ2190">
        <v>1001881562</v>
      </c>
      <c r="AR2190">
        <v>5158353</v>
      </c>
      <c r="AS2190">
        <v>2</v>
      </c>
    </row>
    <row r="2191" spans="1:45" x14ac:dyDescent="0.35">
      <c r="A2191">
        <v>6616648</v>
      </c>
      <c r="B2191">
        <v>0</v>
      </c>
      <c r="C2191">
        <v>10</v>
      </c>
      <c r="D2191" t="s">
        <v>357</v>
      </c>
      <c r="E2191" t="s">
        <v>1324</v>
      </c>
      <c r="F2191" t="s">
        <v>310</v>
      </c>
      <c r="G2191" t="s">
        <v>6262</v>
      </c>
      <c r="H2191">
        <v>12</v>
      </c>
      <c r="I2191">
        <v>2</v>
      </c>
      <c r="J2191">
        <v>0</v>
      </c>
      <c r="K2191">
        <v>6</v>
      </c>
      <c r="L2191" t="s">
        <v>355</v>
      </c>
      <c r="M2191">
        <v>0</v>
      </c>
      <c r="N2191" s="16">
        <v>45873</v>
      </c>
      <c r="O2191" s="16">
        <v>45873</v>
      </c>
      <c r="Q2191" t="s">
        <v>126</v>
      </c>
      <c r="R2191" t="s">
        <v>391</v>
      </c>
      <c r="S2191">
        <v>10014657</v>
      </c>
      <c r="T2191" t="s">
        <v>126</v>
      </c>
      <c r="AE2191">
        <v>0</v>
      </c>
      <c r="AG2191">
        <v>0</v>
      </c>
      <c r="AI2191" t="s">
        <v>363</v>
      </c>
      <c r="AM2191">
        <v>0</v>
      </c>
      <c r="AN2191">
        <v>8.3333333333329998E-2</v>
      </c>
      <c r="AO2191">
        <v>0</v>
      </c>
      <c r="AP2191">
        <v>0</v>
      </c>
      <c r="AQ2191">
        <v>1001881575</v>
      </c>
      <c r="AR2191">
        <v>5158375</v>
      </c>
      <c r="AS2191">
        <v>3</v>
      </c>
    </row>
    <row r="2192" spans="1:45" x14ac:dyDescent="0.35">
      <c r="A2192">
        <v>6616648</v>
      </c>
      <c r="B2192">
        <v>0</v>
      </c>
      <c r="C2192">
        <v>20</v>
      </c>
      <c r="D2192" t="s">
        <v>362</v>
      </c>
      <c r="E2192" t="s">
        <v>1324</v>
      </c>
      <c r="F2192" t="s">
        <v>310</v>
      </c>
      <c r="G2192" t="s">
        <v>6262</v>
      </c>
      <c r="H2192">
        <v>4</v>
      </c>
      <c r="I2192">
        <v>2</v>
      </c>
      <c r="J2192">
        <v>0</v>
      </c>
      <c r="K2192">
        <v>2</v>
      </c>
      <c r="L2192" t="s">
        <v>355</v>
      </c>
      <c r="M2192">
        <v>0</v>
      </c>
      <c r="N2192" s="16">
        <v>45873</v>
      </c>
      <c r="O2192" s="16">
        <v>45873</v>
      </c>
      <c r="Q2192" t="s">
        <v>126</v>
      </c>
      <c r="R2192" t="s">
        <v>391</v>
      </c>
      <c r="S2192">
        <v>10014657</v>
      </c>
      <c r="T2192" t="s">
        <v>126</v>
      </c>
      <c r="AE2192">
        <v>0</v>
      </c>
      <c r="AG2192">
        <v>0</v>
      </c>
      <c r="AI2192" t="s">
        <v>360</v>
      </c>
      <c r="AM2192">
        <v>0</v>
      </c>
      <c r="AN2192">
        <v>4.7615740740740001E-2</v>
      </c>
      <c r="AO2192">
        <v>0</v>
      </c>
      <c r="AP2192">
        <v>0</v>
      </c>
      <c r="AQ2192">
        <v>1001881629</v>
      </c>
      <c r="AR2192">
        <v>5158410</v>
      </c>
      <c r="AS2192">
        <v>2</v>
      </c>
    </row>
    <row r="2193" spans="1:45" x14ac:dyDescent="0.35">
      <c r="A2193">
        <v>6616709</v>
      </c>
      <c r="B2193">
        <v>0</v>
      </c>
      <c r="C2193">
        <v>10</v>
      </c>
      <c r="D2193" t="s">
        <v>203</v>
      </c>
      <c r="E2193" t="s">
        <v>359</v>
      </c>
      <c r="F2193" t="s">
        <v>310</v>
      </c>
      <c r="G2193" t="s">
        <v>6261</v>
      </c>
      <c r="H2193">
        <v>6</v>
      </c>
      <c r="I2193">
        <v>2</v>
      </c>
      <c r="J2193">
        <v>0</v>
      </c>
      <c r="K2193">
        <v>3</v>
      </c>
      <c r="L2193" t="s">
        <v>355</v>
      </c>
      <c r="M2193">
        <v>0</v>
      </c>
      <c r="N2193" s="16">
        <v>45853</v>
      </c>
      <c r="O2193" s="16">
        <v>45853</v>
      </c>
      <c r="Q2193" t="s">
        <v>216</v>
      </c>
      <c r="R2193" t="s">
        <v>282</v>
      </c>
      <c r="S2193">
        <v>10014642</v>
      </c>
      <c r="T2193" t="s">
        <v>216</v>
      </c>
      <c r="AE2193">
        <v>0</v>
      </c>
      <c r="AG2193">
        <v>0</v>
      </c>
      <c r="AI2193" t="s">
        <v>360</v>
      </c>
      <c r="AM2193">
        <v>0</v>
      </c>
      <c r="AN2193">
        <v>4.7615740740740001E-2</v>
      </c>
      <c r="AO2193">
        <v>0</v>
      </c>
      <c r="AP2193">
        <v>0</v>
      </c>
      <c r="AQ2193">
        <v>1001881630</v>
      </c>
      <c r="AR2193">
        <v>5158411</v>
      </c>
      <c r="AS2193">
        <v>2</v>
      </c>
    </row>
    <row r="2194" spans="1:45" x14ac:dyDescent="0.35">
      <c r="A2194">
        <v>6616776</v>
      </c>
      <c r="B2194">
        <v>0</v>
      </c>
      <c r="C2194">
        <v>10</v>
      </c>
      <c r="D2194" t="s">
        <v>129</v>
      </c>
      <c r="E2194" t="s">
        <v>1324</v>
      </c>
      <c r="F2194" t="s">
        <v>310</v>
      </c>
      <c r="G2194" t="s">
        <v>6260</v>
      </c>
      <c r="H2194">
        <v>0</v>
      </c>
      <c r="I2194">
        <v>0</v>
      </c>
      <c r="J2194">
        <v>0</v>
      </c>
      <c r="K2194">
        <v>0</v>
      </c>
      <c r="L2194" t="s">
        <v>355</v>
      </c>
      <c r="M2194">
        <v>0</v>
      </c>
      <c r="N2194" s="16">
        <v>45873</v>
      </c>
      <c r="O2194" s="16">
        <v>45873</v>
      </c>
      <c r="Q2194" t="s">
        <v>160</v>
      </c>
      <c r="R2194" t="s">
        <v>346</v>
      </c>
      <c r="S2194">
        <v>10014598</v>
      </c>
      <c r="T2194" t="s">
        <v>160</v>
      </c>
      <c r="AE2194">
        <v>0</v>
      </c>
      <c r="AG2194">
        <v>0</v>
      </c>
      <c r="AI2194" t="s">
        <v>363</v>
      </c>
      <c r="AM2194">
        <v>0</v>
      </c>
      <c r="AN2194">
        <v>4.7615740740740001E-2</v>
      </c>
      <c r="AO2194">
        <v>0</v>
      </c>
      <c r="AP2194">
        <v>0</v>
      </c>
      <c r="AQ2194">
        <v>1001881631</v>
      </c>
      <c r="AR2194">
        <v>5158412</v>
      </c>
      <c r="AS2194">
        <v>3</v>
      </c>
    </row>
    <row r="2195" spans="1:45" x14ac:dyDescent="0.35">
      <c r="A2195">
        <v>6616836</v>
      </c>
      <c r="B2195">
        <v>0</v>
      </c>
      <c r="C2195">
        <v>10</v>
      </c>
      <c r="D2195" t="s">
        <v>203</v>
      </c>
      <c r="E2195" t="s">
        <v>1324</v>
      </c>
      <c r="F2195" t="s">
        <v>310</v>
      </c>
      <c r="G2195" t="s">
        <v>6257</v>
      </c>
      <c r="H2195">
        <v>1</v>
      </c>
      <c r="I2195">
        <v>1</v>
      </c>
      <c r="J2195">
        <v>0</v>
      </c>
      <c r="K2195">
        <v>1</v>
      </c>
      <c r="L2195" t="s">
        <v>355</v>
      </c>
      <c r="M2195">
        <v>0</v>
      </c>
      <c r="N2195" s="16">
        <v>45873</v>
      </c>
      <c r="O2195" s="16">
        <v>45873</v>
      </c>
      <c r="Q2195" t="s">
        <v>160</v>
      </c>
      <c r="R2195" t="s">
        <v>346</v>
      </c>
      <c r="S2195">
        <v>10014598</v>
      </c>
      <c r="T2195" t="s">
        <v>160</v>
      </c>
      <c r="AE2195">
        <v>0</v>
      </c>
      <c r="AG2195">
        <v>0</v>
      </c>
      <c r="AI2195" t="s">
        <v>363</v>
      </c>
      <c r="AM2195">
        <v>0</v>
      </c>
      <c r="AN2195">
        <v>4.7615740740740001E-2</v>
      </c>
      <c r="AO2195">
        <v>0</v>
      </c>
      <c r="AP2195">
        <v>0</v>
      </c>
      <c r="AQ2195">
        <v>1001881633</v>
      </c>
      <c r="AR2195">
        <v>5158414</v>
      </c>
      <c r="AS2195">
        <v>3</v>
      </c>
    </row>
    <row r="2196" spans="1:45" x14ac:dyDescent="0.35">
      <c r="A2196">
        <v>6616837</v>
      </c>
      <c r="B2196">
        <v>0</v>
      </c>
      <c r="C2196">
        <v>10</v>
      </c>
      <c r="D2196" t="s">
        <v>203</v>
      </c>
      <c r="E2196" t="s">
        <v>1324</v>
      </c>
      <c r="F2196" t="s">
        <v>310</v>
      </c>
      <c r="G2196" t="s">
        <v>6256</v>
      </c>
      <c r="H2196">
        <v>4</v>
      </c>
      <c r="I2196">
        <v>2</v>
      </c>
      <c r="J2196">
        <v>0</v>
      </c>
      <c r="K2196">
        <v>2</v>
      </c>
      <c r="L2196" t="s">
        <v>355</v>
      </c>
      <c r="M2196">
        <v>0</v>
      </c>
      <c r="N2196" s="16">
        <v>45873</v>
      </c>
      <c r="O2196" s="16">
        <v>45873</v>
      </c>
      <c r="Q2196" t="s">
        <v>160</v>
      </c>
      <c r="R2196" t="s">
        <v>346</v>
      </c>
      <c r="S2196">
        <v>10014598</v>
      </c>
      <c r="T2196" t="s">
        <v>160</v>
      </c>
      <c r="AE2196">
        <v>0</v>
      </c>
      <c r="AG2196">
        <v>0</v>
      </c>
      <c r="AI2196" t="s">
        <v>363</v>
      </c>
      <c r="AM2196">
        <v>0.29166666666667002</v>
      </c>
      <c r="AN2196">
        <v>0.33333333333332998</v>
      </c>
      <c r="AO2196">
        <v>0</v>
      </c>
      <c r="AP2196">
        <v>0</v>
      </c>
      <c r="AQ2196">
        <v>1001881636</v>
      </c>
      <c r="AR2196">
        <v>5158417</v>
      </c>
      <c r="AS2196">
        <v>3</v>
      </c>
    </row>
    <row r="2197" spans="1:45" x14ac:dyDescent="0.35">
      <c r="A2197">
        <v>6616838</v>
      </c>
      <c r="B2197">
        <v>0</v>
      </c>
      <c r="C2197">
        <v>10</v>
      </c>
      <c r="D2197" t="s">
        <v>203</v>
      </c>
      <c r="E2197" t="s">
        <v>359</v>
      </c>
      <c r="F2197" t="s">
        <v>310</v>
      </c>
      <c r="G2197" t="s">
        <v>6255</v>
      </c>
      <c r="H2197">
        <v>1</v>
      </c>
      <c r="I2197">
        <v>1</v>
      </c>
      <c r="J2197">
        <v>0</v>
      </c>
      <c r="K2197">
        <v>1</v>
      </c>
      <c r="L2197" t="s">
        <v>355</v>
      </c>
      <c r="M2197">
        <v>0</v>
      </c>
      <c r="N2197" s="16">
        <v>45850</v>
      </c>
      <c r="O2197" s="16">
        <v>45850</v>
      </c>
      <c r="Q2197" t="s">
        <v>227</v>
      </c>
      <c r="R2197" t="s">
        <v>305</v>
      </c>
      <c r="S2197">
        <v>10014606</v>
      </c>
      <c r="T2197" t="s">
        <v>227</v>
      </c>
      <c r="AE2197">
        <v>0</v>
      </c>
      <c r="AG2197">
        <v>0</v>
      </c>
      <c r="AI2197" t="s">
        <v>363</v>
      </c>
      <c r="AM2197">
        <v>0.29166666666667002</v>
      </c>
      <c r="AN2197">
        <v>0.33333333333332998</v>
      </c>
      <c r="AO2197">
        <v>0</v>
      </c>
      <c r="AP2197">
        <v>0</v>
      </c>
      <c r="AQ2197">
        <v>1001881637</v>
      </c>
      <c r="AR2197">
        <v>5158418</v>
      </c>
      <c r="AS2197">
        <v>3</v>
      </c>
    </row>
    <row r="2198" spans="1:45" x14ac:dyDescent="0.35">
      <c r="A2198">
        <v>6616839</v>
      </c>
      <c r="B2198">
        <v>0</v>
      </c>
      <c r="C2198">
        <v>10</v>
      </c>
      <c r="D2198" t="s">
        <v>203</v>
      </c>
      <c r="E2198" t="s">
        <v>1324</v>
      </c>
      <c r="F2198" t="s">
        <v>310</v>
      </c>
      <c r="G2198" t="s">
        <v>6254</v>
      </c>
      <c r="H2198">
        <v>10</v>
      </c>
      <c r="I2198">
        <v>2</v>
      </c>
      <c r="J2198">
        <v>0</v>
      </c>
      <c r="K2198">
        <v>5</v>
      </c>
      <c r="L2198" t="s">
        <v>355</v>
      </c>
      <c r="M2198">
        <v>0</v>
      </c>
      <c r="N2198" s="16">
        <v>45839</v>
      </c>
      <c r="O2198" s="16">
        <v>45839</v>
      </c>
      <c r="Q2198" t="s">
        <v>227</v>
      </c>
      <c r="R2198" t="s">
        <v>305</v>
      </c>
      <c r="S2198">
        <v>10014606</v>
      </c>
      <c r="T2198" t="s">
        <v>227</v>
      </c>
      <c r="AE2198">
        <v>0</v>
      </c>
      <c r="AG2198">
        <v>0</v>
      </c>
      <c r="AI2198" t="s">
        <v>360</v>
      </c>
      <c r="AM2198">
        <v>0</v>
      </c>
      <c r="AN2198">
        <v>9.5243055555559994E-2</v>
      </c>
      <c r="AO2198">
        <v>0</v>
      </c>
      <c r="AP2198">
        <v>0</v>
      </c>
      <c r="AQ2198">
        <v>1001881640</v>
      </c>
      <c r="AR2198">
        <v>5158421</v>
      </c>
      <c r="AS2198">
        <v>2</v>
      </c>
    </row>
    <row r="2199" spans="1:45" x14ac:dyDescent="0.35">
      <c r="A2199">
        <v>6616840</v>
      </c>
      <c r="B2199">
        <v>0</v>
      </c>
      <c r="C2199">
        <v>10</v>
      </c>
      <c r="D2199" t="s">
        <v>203</v>
      </c>
      <c r="E2199" t="s">
        <v>1324</v>
      </c>
      <c r="F2199" t="s">
        <v>310</v>
      </c>
      <c r="G2199" t="s">
        <v>6253</v>
      </c>
      <c r="H2199">
        <v>1</v>
      </c>
      <c r="I2199">
        <v>1</v>
      </c>
      <c r="J2199">
        <v>0</v>
      </c>
      <c r="K2199">
        <v>1</v>
      </c>
      <c r="L2199" t="s">
        <v>355</v>
      </c>
      <c r="M2199">
        <v>0</v>
      </c>
      <c r="N2199" s="16">
        <v>45870</v>
      </c>
      <c r="O2199" s="16">
        <v>45870</v>
      </c>
      <c r="Q2199" t="s">
        <v>227</v>
      </c>
      <c r="R2199" t="s">
        <v>305</v>
      </c>
      <c r="S2199">
        <v>10014606</v>
      </c>
      <c r="T2199" t="s">
        <v>227</v>
      </c>
      <c r="AE2199">
        <v>0</v>
      </c>
      <c r="AG2199">
        <v>0</v>
      </c>
      <c r="AI2199" t="s">
        <v>360</v>
      </c>
      <c r="AM2199">
        <v>0</v>
      </c>
      <c r="AN2199">
        <v>4.7615740740740001E-2</v>
      </c>
      <c r="AO2199">
        <v>0</v>
      </c>
      <c r="AP2199">
        <v>0</v>
      </c>
      <c r="AQ2199">
        <v>1001881944</v>
      </c>
      <c r="AR2199">
        <v>5158787</v>
      </c>
      <c r="AS2199">
        <v>2</v>
      </c>
    </row>
    <row r="2200" spans="1:45" x14ac:dyDescent="0.35">
      <c r="A2200">
        <v>6616881</v>
      </c>
      <c r="B2200">
        <v>0</v>
      </c>
      <c r="C2200">
        <v>10</v>
      </c>
      <c r="D2200" t="s">
        <v>203</v>
      </c>
      <c r="E2200" t="s">
        <v>1324</v>
      </c>
      <c r="F2200" t="s">
        <v>310</v>
      </c>
      <c r="G2200" t="s">
        <v>6252</v>
      </c>
      <c r="H2200">
        <v>4</v>
      </c>
      <c r="I2200">
        <v>1</v>
      </c>
      <c r="J2200">
        <v>0</v>
      </c>
      <c r="K2200">
        <v>4</v>
      </c>
      <c r="L2200" t="s">
        <v>355</v>
      </c>
      <c r="M2200">
        <v>0</v>
      </c>
      <c r="N2200" s="16">
        <v>45839</v>
      </c>
      <c r="O2200" s="16">
        <v>45839</v>
      </c>
      <c r="Q2200" t="s">
        <v>148</v>
      </c>
      <c r="R2200" t="s">
        <v>297</v>
      </c>
      <c r="S2200">
        <v>10014617</v>
      </c>
      <c r="T2200" t="s">
        <v>148</v>
      </c>
      <c r="AE2200">
        <v>0</v>
      </c>
      <c r="AG2200">
        <v>0</v>
      </c>
      <c r="AI2200" t="s">
        <v>360</v>
      </c>
      <c r="AM2200">
        <v>0</v>
      </c>
      <c r="AN2200">
        <v>0</v>
      </c>
      <c r="AO2200">
        <v>0</v>
      </c>
      <c r="AP2200">
        <v>0</v>
      </c>
      <c r="AQ2200">
        <v>1001881935</v>
      </c>
      <c r="AR2200">
        <v>5158726</v>
      </c>
      <c r="AS2200">
        <v>2</v>
      </c>
    </row>
    <row r="2201" spans="1:45" x14ac:dyDescent="0.35">
      <c r="A2201">
        <v>6616884</v>
      </c>
      <c r="B2201">
        <v>0</v>
      </c>
      <c r="C2201">
        <v>10</v>
      </c>
      <c r="D2201" t="s">
        <v>203</v>
      </c>
      <c r="E2201" t="s">
        <v>1324</v>
      </c>
      <c r="F2201" t="s">
        <v>310</v>
      </c>
      <c r="G2201" t="s">
        <v>6250</v>
      </c>
      <c r="H2201">
        <v>60</v>
      </c>
      <c r="I2201">
        <v>2</v>
      </c>
      <c r="J2201">
        <v>0</v>
      </c>
      <c r="K2201">
        <v>30</v>
      </c>
      <c r="L2201" t="s">
        <v>355</v>
      </c>
      <c r="M2201">
        <v>0</v>
      </c>
      <c r="N2201" s="16">
        <v>45870</v>
      </c>
      <c r="O2201" s="16">
        <v>45871</v>
      </c>
      <c r="Q2201" t="s">
        <v>242</v>
      </c>
      <c r="R2201" t="s">
        <v>330</v>
      </c>
      <c r="S2201">
        <v>10014637</v>
      </c>
      <c r="T2201" t="s">
        <v>242</v>
      </c>
      <c r="AE2201">
        <v>0</v>
      </c>
      <c r="AG2201">
        <v>0</v>
      </c>
      <c r="AI2201" t="s">
        <v>363</v>
      </c>
      <c r="AM2201">
        <v>0</v>
      </c>
      <c r="AN2201">
        <v>0.28571759259259</v>
      </c>
      <c r="AO2201">
        <v>0</v>
      </c>
      <c r="AP2201">
        <v>0</v>
      </c>
      <c r="AQ2201">
        <v>1001882015</v>
      </c>
      <c r="AR2201">
        <v>5158866</v>
      </c>
      <c r="AS2201">
        <v>3</v>
      </c>
    </row>
    <row r="2202" spans="1:45" x14ac:dyDescent="0.35">
      <c r="A2202">
        <v>6616884</v>
      </c>
      <c r="B2202">
        <v>0</v>
      </c>
      <c r="C2202">
        <v>20</v>
      </c>
      <c r="D2202" t="s">
        <v>362</v>
      </c>
      <c r="E2202" t="s">
        <v>1324</v>
      </c>
      <c r="F2202" t="s">
        <v>310</v>
      </c>
      <c r="G2202" t="s">
        <v>6250</v>
      </c>
      <c r="H2202">
        <v>60</v>
      </c>
      <c r="I2202">
        <v>2</v>
      </c>
      <c r="J2202">
        <v>0</v>
      </c>
      <c r="K2202">
        <v>30</v>
      </c>
      <c r="L2202" t="s">
        <v>355</v>
      </c>
      <c r="M2202">
        <v>0</v>
      </c>
      <c r="N2202" s="16">
        <v>45871</v>
      </c>
      <c r="O2202" s="16">
        <v>45872</v>
      </c>
      <c r="Q2202" t="s">
        <v>242</v>
      </c>
      <c r="R2202" t="s">
        <v>330</v>
      </c>
      <c r="S2202">
        <v>10014637</v>
      </c>
      <c r="T2202" t="s">
        <v>242</v>
      </c>
      <c r="AE2202">
        <v>0</v>
      </c>
      <c r="AG2202">
        <v>0</v>
      </c>
      <c r="AI2202" t="s">
        <v>363</v>
      </c>
      <c r="AM2202">
        <v>0</v>
      </c>
      <c r="AN2202">
        <v>0</v>
      </c>
      <c r="AO2202">
        <v>0</v>
      </c>
      <c r="AP2202">
        <v>0</v>
      </c>
      <c r="AQ2202">
        <v>1001882017</v>
      </c>
      <c r="AR2202">
        <v>5158868</v>
      </c>
      <c r="AS2202">
        <v>3</v>
      </c>
    </row>
    <row r="2203" spans="1:45" x14ac:dyDescent="0.35">
      <c r="A2203">
        <v>6616888</v>
      </c>
      <c r="B2203">
        <v>0</v>
      </c>
      <c r="C2203">
        <v>10</v>
      </c>
      <c r="D2203" t="s">
        <v>361</v>
      </c>
      <c r="E2203" t="s">
        <v>1324</v>
      </c>
      <c r="F2203" t="s">
        <v>310</v>
      </c>
      <c r="G2203" t="s">
        <v>6249</v>
      </c>
      <c r="H2203">
        <v>72</v>
      </c>
      <c r="I2203">
        <v>3</v>
      </c>
      <c r="J2203">
        <v>0</v>
      </c>
      <c r="K2203">
        <v>24</v>
      </c>
      <c r="L2203" t="s">
        <v>355</v>
      </c>
      <c r="M2203">
        <v>0</v>
      </c>
      <c r="N2203" s="16">
        <v>45873</v>
      </c>
      <c r="O2203" s="16">
        <v>45874</v>
      </c>
      <c r="Q2203" t="s">
        <v>286</v>
      </c>
      <c r="R2203" t="s">
        <v>287</v>
      </c>
      <c r="S2203">
        <v>10014655</v>
      </c>
      <c r="T2203" t="s">
        <v>286</v>
      </c>
      <c r="AE2203">
        <v>0</v>
      </c>
      <c r="AG2203">
        <v>0</v>
      </c>
      <c r="AI2203" t="s">
        <v>356</v>
      </c>
      <c r="AM2203">
        <v>0.29166666666667002</v>
      </c>
      <c r="AN2203">
        <v>0.44791666666667002</v>
      </c>
      <c r="AO2203">
        <v>0</v>
      </c>
      <c r="AP2203">
        <v>0</v>
      </c>
      <c r="AQ2203">
        <v>1001882035</v>
      </c>
      <c r="AR2203">
        <v>5158942</v>
      </c>
      <c r="AS2203">
        <v>1</v>
      </c>
    </row>
    <row r="2204" spans="1:45" x14ac:dyDescent="0.35">
      <c r="A2204">
        <v>6616889</v>
      </c>
      <c r="B2204">
        <v>0</v>
      </c>
      <c r="C2204">
        <v>10</v>
      </c>
      <c r="D2204" t="s">
        <v>361</v>
      </c>
      <c r="E2204" t="s">
        <v>359</v>
      </c>
      <c r="F2204" t="s">
        <v>310</v>
      </c>
      <c r="G2204" t="s">
        <v>6248</v>
      </c>
      <c r="H2204">
        <v>24</v>
      </c>
      <c r="I2204">
        <v>3</v>
      </c>
      <c r="J2204">
        <v>0</v>
      </c>
      <c r="K2204">
        <v>8</v>
      </c>
      <c r="L2204" t="s">
        <v>355</v>
      </c>
      <c r="M2204">
        <v>0</v>
      </c>
      <c r="N2204" s="16">
        <v>45844</v>
      </c>
      <c r="O2204" s="16">
        <v>45844</v>
      </c>
      <c r="Q2204" t="s">
        <v>286</v>
      </c>
      <c r="R2204" t="s">
        <v>287</v>
      </c>
      <c r="S2204">
        <v>10014655</v>
      </c>
      <c r="T2204" t="s">
        <v>286</v>
      </c>
      <c r="AE2204">
        <v>0</v>
      </c>
      <c r="AG2204">
        <v>0</v>
      </c>
      <c r="AI2204" t="s">
        <v>356</v>
      </c>
      <c r="AM2204">
        <v>0.29166666666667002</v>
      </c>
      <c r="AN2204">
        <v>0.60416666666666996</v>
      </c>
      <c r="AO2204">
        <v>0</v>
      </c>
      <c r="AP2204">
        <v>0</v>
      </c>
      <c r="AQ2204">
        <v>1001882700</v>
      </c>
      <c r="AR2204">
        <v>5159625</v>
      </c>
      <c r="AS2204">
        <v>1</v>
      </c>
    </row>
    <row r="2205" spans="1:45" x14ac:dyDescent="0.35">
      <c r="A2205">
        <v>6616890</v>
      </c>
      <c r="B2205">
        <v>0</v>
      </c>
      <c r="C2205">
        <v>10</v>
      </c>
      <c r="D2205" t="s">
        <v>203</v>
      </c>
      <c r="E2205" t="s">
        <v>359</v>
      </c>
      <c r="F2205" t="s">
        <v>310</v>
      </c>
      <c r="G2205" t="s">
        <v>6247</v>
      </c>
      <c r="H2205">
        <v>6</v>
      </c>
      <c r="I2205">
        <v>2</v>
      </c>
      <c r="J2205">
        <v>0</v>
      </c>
      <c r="K2205">
        <v>3</v>
      </c>
      <c r="L2205" t="s">
        <v>355</v>
      </c>
      <c r="M2205">
        <v>0</v>
      </c>
      <c r="N2205" s="16">
        <v>45854</v>
      </c>
      <c r="O2205" s="16">
        <v>45854</v>
      </c>
      <c r="Q2205" t="s">
        <v>315</v>
      </c>
      <c r="R2205" t="s">
        <v>317</v>
      </c>
      <c r="S2205">
        <v>10018370</v>
      </c>
      <c r="T2205" t="s">
        <v>315</v>
      </c>
    </row>
    <row r="2206" spans="1:45" x14ac:dyDescent="0.35">
      <c r="A2206">
        <v>6616900</v>
      </c>
      <c r="B2206">
        <v>0</v>
      </c>
      <c r="C2206">
        <v>10</v>
      </c>
      <c r="D2206" t="s">
        <v>203</v>
      </c>
      <c r="E2206" t="s">
        <v>1324</v>
      </c>
      <c r="F2206" t="s">
        <v>310</v>
      </c>
      <c r="G2206" t="s">
        <v>6245</v>
      </c>
      <c r="H2206">
        <v>8</v>
      </c>
      <c r="I2206">
        <v>2</v>
      </c>
      <c r="J2206">
        <v>0</v>
      </c>
      <c r="K2206">
        <v>4</v>
      </c>
      <c r="L2206" t="s">
        <v>355</v>
      </c>
      <c r="M2206">
        <v>0</v>
      </c>
      <c r="N2206" s="16">
        <v>45870</v>
      </c>
      <c r="O2206" s="16">
        <v>45870</v>
      </c>
      <c r="Q2206" t="s">
        <v>131</v>
      </c>
      <c r="R2206" t="s">
        <v>335</v>
      </c>
      <c r="S2206">
        <v>10014603</v>
      </c>
      <c r="T2206" t="s">
        <v>131</v>
      </c>
      <c r="AE2206">
        <v>0</v>
      </c>
      <c r="AG2206">
        <v>0</v>
      </c>
      <c r="AI2206" t="s">
        <v>360</v>
      </c>
      <c r="AM2206">
        <v>0</v>
      </c>
      <c r="AN2206">
        <v>9.5243055555559994E-2</v>
      </c>
      <c r="AO2206">
        <v>0</v>
      </c>
      <c r="AP2206">
        <v>0</v>
      </c>
      <c r="AQ2206">
        <v>1001878969</v>
      </c>
      <c r="AR2206">
        <v>5154548</v>
      </c>
      <c r="AS2206">
        <v>2</v>
      </c>
    </row>
    <row r="2207" spans="1:45" x14ac:dyDescent="0.35">
      <c r="A2207">
        <v>6617024</v>
      </c>
      <c r="B2207">
        <v>0</v>
      </c>
      <c r="C2207">
        <v>10</v>
      </c>
      <c r="D2207" t="s">
        <v>203</v>
      </c>
      <c r="E2207" t="s">
        <v>359</v>
      </c>
      <c r="F2207" t="s">
        <v>310</v>
      </c>
      <c r="G2207" t="s">
        <v>6246</v>
      </c>
      <c r="H2207">
        <v>2</v>
      </c>
      <c r="I2207">
        <v>1</v>
      </c>
      <c r="J2207">
        <v>0</v>
      </c>
      <c r="K2207">
        <v>2</v>
      </c>
      <c r="L2207" t="s">
        <v>355</v>
      </c>
      <c r="M2207">
        <v>0</v>
      </c>
      <c r="N2207" s="16">
        <v>45858</v>
      </c>
      <c r="O2207" s="16">
        <v>45858</v>
      </c>
      <c r="Q2207" t="s">
        <v>198</v>
      </c>
      <c r="R2207" t="s">
        <v>306</v>
      </c>
      <c r="S2207">
        <v>10014640</v>
      </c>
      <c r="T2207" t="s">
        <v>198</v>
      </c>
      <c r="AE2207">
        <v>0</v>
      </c>
      <c r="AG2207">
        <v>0</v>
      </c>
      <c r="AI2207" t="s">
        <v>360</v>
      </c>
      <c r="AM2207">
        <v>0</v>
      </c>
      <c r="AN2207">
        <v>0.28571759259259</v>
      </c>
      <c r="AO2207">
        <v>0</v>
      </c>
      <c r="AP2207">
        <v>0</v>
      </c>
      <c r="AQ2207">
        <v>1001878970</v>
      </c>
      <c r="AR2207">
        <v>5154549</v>
      </c>
      <c r="AS2207">
        <v>2</v>
      </c>
    </row>
    <row r="2208" spans="1:45" x14ac:dyDescent="0.35">
      <c r="A2208">
        <v>6617047</v>
      </c>
      <c r="B2208">
        <v>0</v>
      </c>
      <c r="C2208">
        <v>10</v>
      </c>
      <c r="D2208" t="s">
        <v>203</v>
      </c>
      <c r="E2208" t="s">
        <v>1324</v>
      </c>
      <c r="F2208" t="s">
        <v>310</v>
      </c>
      <c r="G2208" t="s">
        <v>6245</v>
      </c>
      <c r="H2208">
        <v>8</v>
      </c>
      <c r="I2208">
        <v>2</v>
      </c>
      <c r="J2208">
        <v>0</v>
      </c>
      <c r="K2208">
        <v>4</v>
      </c>
      <c r="L2208" t="s">
        <v>355</v>
      </c>
      <c r="M2208">
        <v>0</v>
      </c>
      <c r="N2208" s="16">
        <v>45870</v>
      </c>
      <c r="O2208" s="16">
        <v>45870</v>
      </c>
      <c r="Q2208" t="s">
        <v>149</v>
      </c>
      <c r="R2208" t="s">
        <v>302</v>
      </c>
      <c r="S2208">
        <v>10014616</v>
      </c>
      <c r="T2208" t="s">
        <v>149</v>
      </c>
      <c r="AE2208">
        <v>0</v>
      </c>
      <c r="AG2208">
        <v>0</v>
      </c>
      <c r="AI2208" t="s">
        <v>360</v>
      </c>
      <c r="AM2208">
        <v>0</v>
      </c>
      <c r="AN2208">
        <v>0</v>
      </c>
      <c r="AO2208">
        <v>0</v>
      </c>
      <c r="AP2208">
        <v>0</v>
      </c>
      <c r="AQ2208">
        <v>1001878983</v>
      </c>
      <c r="AR2208">
        <v>5154562</v>
      </c>
      <c r="AS2208">
        <v>2</v>
      </c>
    </row>
    <row r="2209" spans="1:45" x14ac:dyDescent="0.35">
      <c r="A2209">
        <v>6617388</v>
      </c>
      <c r="B2209">
        <v>0</v>
      </c>
      <c r="C2209">
        <v>10</v>
      </c>
      <c r="D2209" t="s">
        <v>203</v>
      </c>
      <c r="E2209" t="s">
        <v>1324</v>
      </c>
      <c r="F2209" t="s">
        <v>310</v>
      </c>
      <c r="G2209" t="s">
        <v>6244</v>
      </c>
      <c r="H2209">
        <v>4</v>
      </c>
      <c r="I2209">
        <v>2</v>
      </c>
      <c r="J2209">
        <v>0</v>
      </c>
      <c r="K2209">
        <v>2</v>
      </c>
      <c r="L2209" t="s">
        <v>355</v>
      </c>
      <c r="M2209">
        <v>0</v>
      </c>
      <c r="N2209" s="16">
        <v>45889</v>
      </c>
      <c r="O2209" s="16">
        <v>45889</v>
      </c>
      <c r="Q2209" t="s">
        <v>137</v>
      </c>
      <c r="R2209" t="s">
        <v>388</v>
      </c>
      <c r="S2209">
        <v>10014595</v>
      </c>
      <c r="T2209" t="s">
        <v>137</v>
      </c>
      <c r="AE2209">
        <v>0</v>
      </c>
      <c r="AG2209">
        <v>0</v>
      </c>
      <c r="AI2209" t="s">
        <v>363</v>
      </c>
      <c r="AM2209">
        <v>0</v>
      </c>
      <c r="AN2209">
        <v>0.57143518518518999</v>
      </c>
      <c r="AO2209">
        <v>0</v>
      </c>
      <c r="AP2209">
        <v>0</v>
      </c>
      <c r="AQ2209">
        <v>1001878987</v>
      </c>
      <c r="AR2209">
        <v>5154567</v>
      </c>
      <c r="AS2209">
        <v>3</v>
      </c>
    </row>
    <row r="2210" spans="1:45" x14ac:dyDescent="0.35">
      <c r="A2210">
        <v>6617391</v>
      </c>
      <c r="B2210">
        <v>0</v>
      </c>
      <c r="C2210">
        <v>10</v>
      </c>
      <c r="D2210" t="s">
        <v>203</v>
      </c>
      <c r="E2210" t="s">
        <v>1324</v>
      </c>
      <c r="F2210" t="s">
        <v>310</v>
      </c>
      <c r="G2210" t="s">
        <v>6243</v>
      </c>
      <c r="H2210">
        <v>4</v>
      </c>
      <c r="I2210">
        <v>2</v>
      </c>
      <c r="J2210">
        <v>0</v>
      </c>
      <c r="K2210">
        <v>2</v>
      </c>
      <c r="L2210" t="s">
        <v>355</v>
      </c>
      <c r="M2210">
        <v>0</v>
      </c>
      <c r="N2210" s="16">
        <v>45889</v>
      </c>
      <c r="O2210" s="16">
        <v>45889</v>
      </c>
      <c r="Q2210" t="s">
        <v>173</v>
      </c>
      <c r="R2210" t="s">
        <v>341</v>
      </c>
      <c r="S2210">
        <v>10014656</v>
      </c>
      <c r="T2210" t="s">
        <v>173</v>
      </c>
      <c r="AE2210">
        <v>0</v>
      </c>
      <c r="AG2210">
        <v>0</v>
      </c>
      <c r="AI2210" t="s">
        <v>363</v>
      </c>
      <c r="AM2210">
        <v>0</v>
      </c>
      <c r="AN2210">
        <v>0.57143518518518999</v>
      </c>
      <c r="AO2210">
        <v>0</v>
      </c>
      <c r="AP2210">
        <v>0</v>
      </c>
      <c r="AQ2210">
        <v>1001878988</v>
      </c>
      <c r="AR2210">
        <v>5154569</v>
      </c>
      <c r="AS2210">
        <v>3</v>
      </c>
    </row>
    <row r="2211" spans="1:45" x14ac:dyDescent="0.35">
      <c r="A2211">
        <v>6617860</v>
      </c>
      <c r="B2211">
        <v>0</v>
      </c>
      <c r="C2211">
        <v>10</v>
      </c>
      <c r="D2211" t="s">
        <v>357</v>
      </c>
      <c r="E2211" t="s">
        <v>1324</v>
      </c>
      <c r="F2211" t="s">
        <v>310</v>
      </c>
      <c r="G2211" t="s">
        <v>6896</v>
      </c>
      <c r="H2211">
        <v>16</v>
      </c>
      <c r="I2211">
        <v>2</v>
      </c>
      <c r="J2211">
        <v>0</v>
      </c>
      <c r="K2211">
        <v>8</v>
      </c>
      <c r="L2211" t="s">
        <v>355</v>
      </c>
      <c r="M2211">
        <v>0</v>
      </c>
      <c r="N2211" s="16">
        <v>45863</v>
      </c>
      <c r="O2211" s="16">
        <v>45863</v>
      </c>
      <c r="Q2211" t="s">
        <v>201</v>
      </c>
      <c r="R2211" t="s">
        <v>334</v>
      </c>
      <c r="S2211">
        <v>10014602</v>
      </c>
      <c r="T2211" t="s">
        <v>201</v>
      </c>
      <c r="AE2211">
        <v>0</v>
      </c>
      <c r="AG2211">
        <v>0</v>
      </c>
      <c r="AI2211" t="s">
        <v>360</v>
      </c>
      <c r="AM2211">
        <v>0</v>
      </c>
      <c r="AN2211">
        <v>0</v>
      </c>
      <c r="AO2211">
        <v>0</v>
      </c>
      <c r="AP2211">
        <v>0</v>
      </c>
      <c r="AQ2211">
        <v>1001878989</v>
      </c>
      <c r="AR2211">
        <v>5154570</v>
      </c>
      <c r="AS2211">
        <v>2</v>
      </c>
    </row>
    <row r="2212" spans="1:45" x14ac:dyDescent="0.35">
      <c r="A2212">
        <v>6617866</v>
      </c>
      <c r="B2212">
        <v>0</v>
      </c>
      <c r="C2212">
        <v>10</v>
      </c>
      <c r="D2212" t="s">
        <v>203</v>
      </c>
      <c r="E2212" t="s">
        <v>1324</v>
      </c>
      <c r="F2212" t="s">
        <v>310</v>
      </c>
      <c r="G2212" t="s">
        <v>6897</v>
      </c>
      <c r="H2212">
        <v>8</v>
      </c>
      <c r="I2212">
        <v>2</v>
      </c>
      <c r="J2212">
        <v>0</v>
      </c>
      <c r="K2212">
        <v>4</v>
      </c>
      <c r="L2212" t="s">
        <v>355</v>
      </c>
      <c r="M2212">
        <v>0</v>
      </c>
      <c r="N2212" s="16">
        <v>45839</v>
      </c>
      <c r="O2212" s="16">
        <v>45839</v>
      </c>
      <c r="Q2212" t="s">
        <v>131</v>
      </c>
      <c r="R2212" t="s">
        <v>335</v>
      </c>
      <c r="S2212">
        <v>10014603</v>
      </c>
      <c r="T2212" t="s">
        <v>131</v>
      </c>
      <c r="AE2212">
        <v>0</v>
      </c>
      <c r="AG2212">
        <v>0</v>
      </c>
      <c r="AI2212" t="s">
        <v>360</v>
      </c>
      <c r="AM2212">
        <v>0</v>
      </c>
      <c r="AN2212">
        <v>0</v>
      </c>
      <c r="AO2212">
        <v>0</v>
      </c>
      <c r="AP2212">
        <v>0</v>
      </c>
      <c r="AQ2212">
        <v>1001878992</v>
      </c>
      <c r="AR2212">
        <v>5154573</v>
      </c>
      <c r="AS2212">
        <v>2</v>
      </c>
    </row>
    <row r="2213" spans="1:45" x14ac:dyDescent="0.35">
      <c r="A2213">
        <v>6617867</v>
      </c>
      <c r="B2213">
        <v>0</v>
      </c>
      <c r="C2213">
        <v>10</v>
      </c>
      <c r="D2213" t="s">
        <v>203</v>
      </c>
      <c r="E2213" t="s">
        <v>1324</v>
      </c>
      <c r="F2213" t="s">
        <v>310</v>
      </c>
      <c r="G2213" t="s">
        <v>6431</v>
      </c>
      <c r="H2213">
        <v>2</v>
      </c>
      <c r="I2213">
        <v>1</v>
      </c>
      <c r="J2213">
        <v>0</v>
      </c>
      <c r="K2213">
        <v>2</v>
      </c>
      <c r="L2213" t="s">
        <v>355</v>
      </c>
      <c r="M2213">
        <v>0</v>
      </c>
      <c r="N2213" s="16">
        <v>45870</v>
      </c>
      <c r="O2213" s="16">
        <v>45870</v>
      </c>
      <c r="Q2213" t="s">
        <v>131</v>
      </c>
      <c r="R2213" t="s">
        <v>335</v>
      </c>
      <c r="S2213">
        <v>10014603</v>
      </c>
      <c r="T2213" t="s">
        <v>131</v>
      </c>
      <c r="AE2213">
        <v>0</v>
      </c>
      <c r="AG2213">
        <v>0</v>
      </c>
      <c r="AI2213" t="s">
        <v>363</v>
      </c>
      <c r="AM2213">
        <v>0</v>
      </c>
      <c r="AN2213">
        <v>0.23809027777778</v>
      </c>
      <c r="AO2213">
        <v>0</v>
      </c>
      <c r="AP2213">
        <v>0</v>
      </c>
      <c r="AQ2213">
        <v>1001879008</v>
      </c>
      <c r="AR2213">
        <v>5154701</v>
      </c>
      <c r="AS2213">
        <v>3</v>
      </c>
    </row>
    <row r="2214" spans="1:45" x14ac:dyDescent="0.35">
      <c r="A2214">
        <v>6617870</v>
      </c>
      <c r="B2214">
        <v>0</v>
      </c>
      <c r="C2214">
        <v>10</v>
      </c>
      <c r="D2214" t="s">
        <v>203</v>
      </c>
      <c r="E2214" t="s">
        <v>1324</v>
      </c>
      <c r="F2214" t="s">
        <v>310</v>
      </c>
      <c r="G2214" t="s">
        <v>6430</v>
      </c>
      <c r="H2214">
        <v>54</v>
      </c>
      <c r="I2214">
        <v>3</v>
      </c>
      <c r="J2214">
        <v>0</v>
      </c>
      <c r="K2214">
        <v>18</v>
      </c>
      <c r="L2214" t="s">
        <v>355</v>
      </c>
      <c r="M2214">
        <v>0</v>
      </c>
      <c r="N2214" s="16">
        <v>45859</v>
      </c>
      <c r="O2214" s="16">
        <v>45859</v>
      </c>
      <c r="Q2214" t="s">
        <v>157</v>
      </c>
      <c r="R2214" t="s">
        <v>345</v>
      </c>
      <c r="S2214">
        <v>10014635</v>
      </c>
      <c r="T2214" t="s">
        <v>157</v>
      </c>
    </row>
    <row r="2215" spans="1:45" x14ac:dyDescent="0.35">
      <c r="A2215">
        <v>6617872</v>
      </c>
      <c r="B2215">
        <v>0</v>
      </c>
      <c r="C2215">
        <v>10</v>
      </c>
      <c r="D2215" t="s">
        <v>203</v>
      </c>
      <c r="E2215" t="s">
        <v>1324</v>
      </c>
      <c r="F2215" t="s">
        <v>310</v>
      </c>
      <c r="G2215" t="s">
        <v>6429</v>
      </c>
      <c r="H2215">
        <v>4</v>
      </c>
      <c r="I2215">
        <v>2</v>
      </c>
      <c r="J2215">
        <v>0</v>
      </c>
      <c r="K2215">
        <v>2</v>
      </c>
      <c r="L2215" t="s">
        <v>355</v>
      </c>
      <c r="M2215">
        <v>0</v>
      </c>
      <c r="N2215" s="16">
        <v>45870</v>
      </c>
      <c r="O2215" s="16">
        <v>45870</v>
      </c>
      <c r="Q2215" t="s">
        <v>221</v>
      </c>
      <c r="R2215" t="s">
        <v>309</v>
      </c>
      <c r="S2215">
        <v>10014650</v>
      </c>
      <c r="T2215" t="s">
        <v>221</v>
      </c>
    </row>
    <row r="2216" spans="1:45" x14ac:dyDescent="0.35">
      <c r="A2216">
        <v>6617906</v>
      </c>
      <c r="B2216">
        <v>0</v>
      </c>
      <c r="C2216">
        <v>10</v>
      </c>
      <c r="D2216" t="s">
        <v>203</v>
      </c>
      <c r="E2216" t="s">
        <v>1324</v>
      </c>
      <c r="F2216" t="s">
        <v>310</v>
      </c>
      <c r="G2216" t="s">
        <v>6898</v>
      </c>
      <c r="H2216">
        <v>2</v>
      </c>
      <c r="I2216">
        <v>1</v>
      </c>
      <c r="J2216">
        <v>0</v>
      </c>
      <c r="K2216">
        <v>2</v>
      </c>
      <c r="L2216" t="s">
        <v>355</v>
      </c>
      <c r="M2216">
        <v>0</v>
      </c>
      <c r="N2216" s="16">
        <v>45839</v>
      </c>
      <c r="O2216" s="16">
        <v>45839</v>
      </c>
      <c r="Q2216" t="s">
        <v>158</v>
      </c>
      <c r="R2216" t="s">
        <v>397</v>
      </c>
      <c r="S2216">
        <v>10014604</v>
      </c>
      <c r="T2216" t="s">
        <v>158</v>
      </c>
    </row>
    <row r="2217" spans="1:45" x14ac:dyDescent="0.35">
      <c r="A2217">
        <v>6617908</v>
      </c>
      <c r="B2217">
        <v>0</v>
      </c>
      <c r="C2217">
        <v>10</v>
      </c>
      <c r="D2217" t="s">
        <v>203</v>
      </c>
      <c r="E2217" t="s">
        <v>1324</v>
      </c>
      <c r="F2217" t="s">
        <v>310</v>
      </c>
      <c r="G2217" t="s">
        <v>6427</v>
      </c>
      <c r="H2217">
        <v>4</v>
      </c>
      <c r="I2217">
        <v>2</v>
      </c>
      <c r="J2217">
        <v>0</v>
      </c>
      <c r="K2217">
        <v>2</v>
      </c>
      <c r="L2217" t="s">
        <v>355</v>
      </c>
      <c r="M2217">
        <v>0</v>
      </c>
      <c r="N2217" s="16">
        <v>45870</v>
      </c>
      <c r="O2217" s="16">
        <v>45870</v>
      </c>
      <c r="Q2217" t="s">
        <v>232</v>
      </c>
      <c r="R2217" t="s">
        <v>340</v>
      </c>
      <c r="S2217">
        <v>10014610</v>
      </c>
      <c r="T2217" t="s">
        <v>232</v>
      </c>
    </row>
    <row r="2218" spans="1:45" x14ac:dyDescent="0.35">
      <c r="A2218">
        <v>6617909</v>
      </c>
      <c r="B2218">
        <v>0</v>
      </c>
      <c r="C2218">
        <v>10</v>
      </c>
      <c r="D2218" t="s">
        <v>361</v>
      </c>
      <c r="E2218" t="s">
        <v>1324</v>
      </c>
      <c r="F2218" t="s">
        <v>310</v>
      </c>
      <c r="G2218" t="s">
        <v>6426</v>
      </c>
      <c r="H2218">
        <v>7</v>
      </c>
      <c r="I2218">
        <v>2</v>
      </c>
      <c r="J2218">
        <v>0</v>
      </c>
      <c r="K2218">
        <v>3.5</v>
      </c>
      <c r="L2218" t="s">
        <v>355</v>
      </c>
      <c r="M2218">
        <v>0</v>
      </c>
      <c r="N2218" s="16">
        <v>45873</v>
      </c>
      <c r="O2218" s="16">
        <v>45873</v>
      </c>
      <c r="Q2218" t="s">
        <v>159</v>
      </c>
      <c r="R2218" t="s">
        <v>398</v>
      </c>
      <c r="S2218">
        <v>10014599</v>
      </c>
      <c r="T2218" t="s">
        <v>159</v>
      </c>
    </row>
    <row r="2219" spans="1:45" x14ac:dyDescent="0.35">
      <c r="A2219">
        <v>6617910</v>
      </c>
      <c r="B2219">
        <v>0</v>
      </c>
      <c r="C2219">
        <v>10</v>
      </c>
      <c r="D2219" t="s">
        <v>361</v>
      </c>
      <c r="E2219" t="s">
        <v>1324</v>
      </c>
      <c r="F2219" t="s">
        <v>310</v>
      </c>
      <c r="G2219" t="s">
        <v>6425</v>
      </c>
      <c r="H2219">
        <v>20</v>
      </c>
      <c r="I2219">
        <v>2</v>
      </c>
      <c r="J2219">
        <v>0</v>
      </c>
      <c r="K2219">
        <v>10</v>
      </c>
      <c r="L2219" t="s">
        <v>355</v>
      </c>
      <c r="M2219">
        <v>0</v>
      </c>
      <c r="N2219" s="16">
        <v>45873</v>
      </c>
      <c r="O2219" s="16">
        <v>45873</v>
      </c>
      <c r="Q2219" t="s">
        <v>159</v>
      </c>
      <c r="R2219" t="s">
        <v>398</v>
      </c>
      <c r="S2219">
        <v>10014599</v>
      </c>
      <c r="T2219" t="s">
        <v>159</v>
      </c>
    </row>
    <row r="2220" spans="1:45" x14ac:dyDescent="0.35">
      <c r="A2220">
        <v>6617911</v>
      </c>
      <c r="B2220">
        <v>0</v>
      </c>
      <c r="C2220">
        <v>10</v>
      </c>
      <c r="D2220" t="s">
        <v>369</v>
      </c>
      <c r="E2220" t="s">
        <v>359</v>
      </c>
      <c r="F2220" t="s">
        <v>310</v>
      </c>
      <c r="G2220" t="s">
        <v>6381</v>
      </c>
      <c r="H2220">
        <v>4</v>
      </c>
      <c r="I2220">
        <v>2</v>
      </c>
      <c r="J2220">
        <v>0</v>
      </c>
      <c r="K2220">
        <v>2</v>
      </c>
      <c r="L2220" t="s">
        <v>355</v>
      </c>
      <c r="M2220">
        <v>0</v>
      </c>
      <c r="N2220" s="16">
        <v>45832</v>
      </c>
      <c r="O2220" s="16">
        <v>45832</v>
      </c>
      <c r="Q2220" t="s">
        <v>128</v>
      </c>
      <c r="R2220" t="s">
        <v>390</v>
      </c>
      <c r="S2220">
        <v>10014594</v>
      </c>
      <c r="T2220" t="s">
        <v>128</v>
      </c>
    </row>
    <row r="2221" spans="1:45" x14ac:dyDescent="0.35">
      <c r="A2221">
        <v>6617912</v>
      </c>
      <c r="B2221">
        <v>0</v>
      </c>
      <c r="C2221">
        <v>10</v>
      </c>
      <c r="D2221" t="s">
        <v>203</v>
      </c>
      <c r="E2221" t="s">
        <v>1324</v>
      </c>
      <c r="F2221" t="s">
        <v>310</v>
      </c>
      <c r="G2221" t="s">
        <v>6424</v>
      </c>
      <c r="H2221">
        <v>6</v>
      </c>
      <c r="I2221">
        <v>2</v>
      </c>
      <c r="J2221">
        <v>0</v>
      </c>
      <c r="K2221">
        <v>3</v>
      </c>
      <c r="L2221" t="s">
        <v>355</v>
      </c>
      <c r="M2221">
        <v>0</v>
      </c>
      <c r="N2221" s="16">
        <v>45870</v>
      </c>
      <c r="O2221" s="16">
        <v>45870</v>
      </c>
      <c r="Q2221" t="s">
        <v>318</v>
      </c>
      <c r="R2221" t="s">
        <v>319</v>
      </c>
      <c r="S2221">
        <v>10014631</v>
      </c>
      <c r="T2221" t="s">
        <v>318</v>
      </c>
    </row>
    <row r="2222" spans="1:45" x14ac:dyDescent="0.35">
      <c r="A2222">
        <v>6617914</v>
      </c>
      <c r="B2222">
        <v>0</v>
      </c>
      <c r="C2222">
        <v>10</v>
      </c>
      <c r="D2222" t="s">
        <v>203</v>
      </c>
      <c r="E2222" t="s">
        <v>1324</v>
      </c>
      <c r="F2222" t="s">
        <v>310</v>
      </c>
      <c r="G2222" t="s">
        <v>5995</v>
      </c>
      <c r="H2222">
        <v>2</v>
      </c>
      <c r="I2222">
        <v>1</v>
      </c>
      <c r="J2222">
        <v>0</v>
      </c>
      <c r="K2222">
        <v>2</v>
      </c>
      <c r="L2222" t="s">
        <v>355</v>
      </c>
      <c r="M2222">
        <v>0</v>
      </c>
      <c r="N2222" s="16">
        <v>45870</v>
      </c>
      <c r="O2222" s="16">
        <v>45870</v>
      </c>
      <c r="Q2222" t="s">
        <v>148</v>
      </c>
      <c r="R2222" t="s">
        <v>297</v>
      </c>
      <c r="S2222">
        <v>10014617</v>
      </c>
      <c r="T2222" t="s">
        <v>148</v>
      </c>
    </row>
    <row r="2223" spans="1:45" x14ac:dyDescent="0.35">
      <c r="A2223">
        <v>6617916</v>
      </c>
      <c r="B2223">
        <v>0</v>
      </c>
      <c r="C2223">
        <v>10</v>
      </c>
      <c r="D2223" t="s">
        <v>203</v>
      </c>
      <c r="E2223" t="s">
        <v>1324</v>
      </c>
      <c r="F2223" t="s">
        <v>310</v>
      </c>
      <c r="G2223" t="s">
        <v>6423</v>
      </c>
      <c r="H2223">
        <v>1</v>
      </c>
      <c r="I2223">
        <v>1</v>
      </c>
      <c r="J2223">
        <v>0</v>
      </c>
      <c r="K2223">
        <v>1</v>
      </c>
      <c r="L2223" t="s">
        <v>355</v>
      </c>
      <c r="M2223">
        <v>0</v>
      </c>
      <c r="N2223" s="16">
        <v>45870</v>
      </c>
      <c r="O2223" s="16">
        <v>45870</v>
      </c>
      <c r="Q2223" t="s">
        <v>148</v>
      </c>
      <c r="R2223" t="s">
        <v>297</v>
      </c>
      <c r="S2223">
        <v>10014617</v>
      </c>
      <c r="T2223" t="s">
        <v>148</v>
      </c>
    </row>
    <row r="2224" spans="1:45" x14ac:dyDescent="0.35">
      <c r="A2224">
        <v>6618295</v>
      </c>
      <c r="B2224">
        <v>0</v>
      </c>
      <c r="C2224">
        <v>10</v>
      </c>
      <c r="D2224" t="s">
        <v>923</v>
      </c>
      <c r="E2224" t="s">
        <v>1324</v>
      </c>
      <c r="F2224" t="s">
        <v>310</v>
      </c>
      <c r="G2224" t="s">
        <v>6422</v>
      </c>
      <c r="H2224">
        <v>4</v>
      </c>
      <c r="I2224">
        <v>2</v>
      </c>
      <c r="J2224">
        <v>0</v>
      </c>
      <c r="K2224">
        <v>2</v>
      </c>
      <c r="L2224" t="s">
        <v>355</v>
      </c>
      <c r="M2224">
        <v>0</v>
      </c>
      <c r="N2224" s="16">
        <v>45839</v>
      </c>
      <c r="O2224" s="16">
        <v>45839</v>
      </c>
      <c r="Q2224" t="s">
        <v>148</v>
      </c>
      <c r="R2224" t="s">
        <v>297</v>
      </c>
      <c r="S2224">
        <v>10014617</v>
      </c>
      <c r="T2224" t="s">
        <v>148</v>
      </c>
    </row>
    <row r="2225" spans="1:20" x14ac:dyDescent="0.35">
      <c r="A2225">
        <v>6618296</v>
      </c>
      <c r="B2225">
        <v>0</v>
      </c>
      <c r="C2225">
        <v>10</v>
      </c>
      <c r="D2225" t="s">
        <v>370</v>
      </c>
      <c r="E2225" t="s">
        <v>1324</v>
      </c>
      <c r="F2225" t="s">
        <v>310</v>
      </c>
      <c r="G2225" t="s">
        <v>6421</v>
      </c>
      <c r="H2225">
        <v>3</v>
      </c>
      <c r="I2225">
        <v>1</v>
      </c>
      <c r="J2225">
        <v>0</v>
      </c>
      <c r="K2225">
        <v>3</v>
      </c>
      <c r="L2225" t="s">
        <v>355</v>
      </c>
      <c r="M2225">
        <v>0</v>
      </c>
      <c r="N2225" s="16">
        <v>45870</v>
      </c>
      <c r="O2225" s="16">
        <v>45870</v>
      </c>
      <c r="Q2225" t="s">
        <v>148</v>
      </c>
      <c r="R2225" t="s">
        <v>297</v>
      </c>
      <c r="S2225">
        <v>10014617</v>
      </c>
      <c r="T2225" t="s">
        <v>148</v>
      </c>
    </row>
    <row r="2226" spans="1:20" x14ac:dyDescent="0.35">
      <c r="A2226">
        <v>6618297</v>
      </c>
      <c r="B2226">
        <v>0</v>
      </c>
      <c r="C2226">
        <v>10</v>
      </c>
      <c r="D2226" t="s">
        <v>361</v>
      </c>
      <c r="E2226" t="s">
        <v>1324</v>
      </c>
      <c r="F2226" t="s">
        <v>310</v>
      </c>
      <c r="G2226" t="s">
        <v>6420</v>
      </c>
      <c r="H2226">
        <v>12</v>
      </c>
      <c r="I2226">
        <v>3</v>
      </c>
      <c r="J2226">
        <v>0</v>
      </c>
      <c r="K2226">
        <v>4</v>
      </c>
      <c r="L2226" t="s">
        <v>355</v>
      </c>
      <c r="M2226">
        <v>0</v>
      </c>
      <c r="N2226" s="16">
        <v>45859</v>
      </c>
      <c r="O2226" s="16">
        <v>45859</v>
      </c>
      <c r="Q2226" t="s">
        <v>128</v>
      </c>
      <c r="R2226" t="s">
        <v>390</v>
      </c>
      <c r="S2226">
        <v>10014594</v>
      </c>
      <c r="T2226" t="s">
        <v>128</v>
      </c>
    </row>
    <row r="2227" spans="1:20" x14ac:dyDescent="0.35">
      <c r="A2227">
        <v>6618298</v>
      </c>
      <c r="B2227">
        <v>0</v>
      </c>
      <c r="C2227">
        <v>10</v>
      </c>
      <c r="D2227" t="s">
        <v>203</v>
      </c>
      <c r="E2227" t="s">
        <v>1324</v>
      </c>
      <c r="F2227" t="s">
        <v>310</v>
      </c>
      <c r="G2227" t="s">
        <v>6419</v>
      </c>
      <c r="H2227">
        <v>4</v>
      </c>
      <c r="I2227">
        <v>2</v>
      </c>
      <c r="J2227">
        <v>0</v>
      </c>
      <c r="K2227">
        <v>2</v>
      </c>
      <c r="L2227" t="s">
        <v>355</v>
      </c>
      <c r="M2227">
        <v>0</v>
      </c>
      <c r="N2227" s="16">
        <v>45870</v>
      </c>
      <c r="O2227" s="16">
        <v>45870</v>
      </c>
      <c r="Q2227" t="s">
        <v>400</v>
      </c>
      <c r="R2227" t="s">
        <v>401</v>
      </c>
      <c r="S2227">
        <v>10014646</v>
      </c>
      <c r="T2227" t="s">
        <v>400</v>
      </c>
    </row>
    <row r="2228" spans="1:20" x14ac:dyDescent="0.35">
      <c r="A2228">
        <v>6619081</v>
      </c>
      <c r="B2228">
        <v>0</v>
      </c>
      <c r="C2228">
        <v>10</v>
      </c>
      <c r="D2228" t="s">
        <v>361</v>
      </c>
      <c r="E2228" t="s">
        <v>359</v>
      </c>
      <c r="F2228" t="s">
        <v>310</v>
      </c>
      <c r="G2228" t="s">
        <v>6418</v>
      </c>
      <c r="H2228">
        <v>2</v>
      </c>
      <c r="I2228">
        <v>2</v>
      </c>
      <c r="J2228">
        <v>0</v>
      </c>
      <c r="K2228">
        <v>1</v>
      </c>
      <c r="L2228" t="s">
        <v>355</v>
      </c>
      <c r="M2228">
        <v>0</v>
      </c>
      <c r="N2228" s="16">
        <v>45850</v>
      </c>
      <c r="O2228" s="16">
        <v>45850</v>
      </c>
      <c r="Q2228" t="s">
        <v>227</v>
      </c>
      <c r="R2228" t="s">
        <v>305</v>
      </c>
      <c r="S2228">
        <v>10014606</v>
      </c>
      <c r="T2228" t="s">
        <v>227</v>
      </c>
    </row>
    <row r="2229" spans="1:20" x14ac:dyDescent="0.35">
      <c r="A2229">
        <v>6619082</v>
      </c>
      <c r="B2229">
        <v>0</v>
      </c>
      <c r="C2229">
        <v>10</v>
      </c>
      <c r="D2229" t="s">
        <v>203</v>
      </c>
      <c r="E2229" t="s">
        <v>1324</v>
      </c>
      <c r="F2229" t="s">
        <v>310</v>
      </c>
      <c r="G2229" t="s">
        <v>6417</v>
      </c>
      <c r="H2229">
        <v>2</v>
      </c>
      <c r="I2229">
        <v>1</v>
      </c>
      <c r="J2229">
        <v>0</v>
      </c>
      <c r="K2229">
        <v>2</v>
      </c>
      <c r="L2229" t="s">
        <v>355</v>
      </c>
      <c r="M2229">
        <v>0</v>
      </c>
      <c r="N2229" s="16">
        <v>45839</v>
      </c>
      <c r="O2229" s="16">
        <v>45839</v>
      </c>
      <c r="Q2229" t="s">
        <v>227</v>
      </c>
      <c r="R2229" t="s">
        <v>305</v>
      </c>
      <c r="S2229">
        <v>10014606</v>
      </c>
      <c r="T2229" t="s">
        <v>227</v>
      </c>
    </row>
    <row r="2230" spans="1:20" x14ac:dyDescent="0.35">
      <c r="A2230">
        <v>6619089</v>
      </c>
      <c r="B2230">
        <v>0</v>
      </c>
      <c r="C2230">
        <v>10</v>
      </c>
      <c r="D2230" t="s">
        <v>367</v>
      </c>
      <c r="E2230" t="s">
        <v>1324</v>
      </c>
      <c r="F2230" t="s">
        <v>310</v>
      </c>
      <c r="G2230" t="s">
        <v>6416</v>
      </c>
      <c r="H2230">
        <v>12</v>
      </c>
      <c r="I2230">
        <v>2</v>
      </c>
      <c r="J2230">
        <v>0</v>
      </c>
      <c r="K2230">
        <v>6</v>
      </c>
      <c r="L2230" t="s">
        <v>355</v>
      </c>
      <c r="M2230">
        <v>0</v>
      </c>
      <c r="N2230" s="16">
        <v>45869</v>
      </c>
      <c r="O2230" s="16">
        <v>45869</v>
      </c>
      <c r="Q2230" t="s">
        <v>412</v>
      </c>
      <c r="R2230" t="s">
        <v>325</v>
      </c>
      <c r="S2230">
        <v>10014726</v>
      </c>
      <c r="T2230" t="s">
        <v>324</v>
      </c>
    </row>
    <row r="2231" spans="1:20" x14ac:dyDescent="0.35">
      <c r="A2231">
        <v>6619090</v>
      </c>
      <c r="B2231">
        <v>0</v>
      </c>
      <c r="C2231">
        <v>10</v>
      </c>
      <c r="D2231" t="s">
        <v>203</v>
      </c>
      <c r="E2231" t="s">
        <v>359</v>
      </c>
      <c r="F2231" t="s">
        <v>310</v>
      </c>
      <c r="G2231" t="s">
        <v>6415</v>
      </c>
      <c r="H2231">
        <v>1</v>
      </c>
      <c r="I2231">
        <v>1</v>
      </c>
      <c r="J2231">
        <v>0</v>
      </c>
      <c r="K2231">
        <v>1</v>
      </c>
      <c r="L2231" t="s">
        <v>355</v>
      </c>
      <c r="M2231">
        <v>0</v>
      </c>
      <c r="N2231" s="16">
        <v>45852</v>
      </c>
      <c r="O2231" s="16">
        <v>45852</v>
      </c>
      <c r="Q2231" t="s">
        <v>221</v>
      </c>
      <c r="R2231" t="s">
        <v>309</v>
      </c>
      <c r="S2231">
        <v>10014650</v>
      </c>
      <c r="T2231" t="s">
        <v>221</v>
      </c>
    </row>
    <row r="2232" spans="1:20" x14ac:dyDescent="0.35">
      <c r="A2232">
        <v>6619091</v>
      </c>
      <c r="B2232">
        <v>0</v>
      </c>
      <c r="C2232">
        <v>10</v>
      </c>
      <c r="D2232" t="s">
        <v>203</v>
      </c>
      <c r="E2232" t="s">
        <v>1324</v>
      </c>
      <c r="F2232" t="s">
        <v>310</v>
      </c>
      <c r="G2232" t="s">
        <v>6414</v>
      </c>
      <c r="H2232">
        <v>3</v>
      </c>
      <c r="I2232">
        <v>1</v>
      </c>
      <c r="J2232">
        <v>0</v>
      </c>
      <c r="K2232">
        <v>3</v>
      </c>
      <c r="L2232" t="s">
        <v>355</v>
      </c>
      <c r="M2232">
        <v>0</v>
      </c>
      <c r="N2232" s="16">
        <v>45870</v>
      </c>
      <c r="O2232" s="16">
        <v>45870</v>
      </c>
      <c r="Q2232" t="s">
        <v>233</v>
      </c>
      <c r="R2232" t="s">
        <v>301</v>
      </c>
      <c r="S2232">
        <v>10014623</v>
      </c>
      <c r="T2232" t="s">
        <v>233</v>
      </c>
    </row>
    <row r="2233" spans="1:20" x14ac:dyDescent="0.35">
      <c r="A2233">
        <v>6619093</v>
      </c>
      <c r="B2233">
        <v>0</v>
      </c>
      <c r="C2233">
        <v>10</v>
      </c>
      <c r="D2233" t="s">
        <v>203</v>
      </c>
      <c r="E2233" t="s">
        <v>1324</v>
      </c>
      <c r="F2233" t="s">
        <v>310</v>
      </c>
      <c r="G2233" t="s">
        <v>5995</v>
      </c>
      <c r="H2233">
        <v>2</v>
      </c>
      <c r="I2233">
        <v>1</v>
      </c>
      <c r="J2233">
        <v>0</v>
      </c>
      <c r="K2233">
        <v>2</v>
      </c>
      <c r="L2233" t="s">
        <v>355</v>
      </c>
      <c r="M2233">
        <v>0</v>
      </c>
      <c r="N2233" s="16">
        <v>45870</v>
      </c>
      <c r="O2233" s="16">
        <v>45870</v>
      </c>
      <c r="Q2233" t="s">
        <v>233</v>
      </c>
      <c r="R2233" t="s">
        <v>301</v>
      </c>
      <c r="S2233">
        <v>10014623</v>
      </c>
      <c r="T2233" t="s">
        <v>233</v>
      </c>
    </row>
    <row r="2234" spans="1:20" x14ac:dyDescent="0.35">
      <c r="A2234">
        <v>6619094</v>
      </c>
      <c r="B2234">
        <v>0</v>
      </c>
      <c r="C2234">
        <v>10</v>
      </c>
      <c r="D2234" t="s">
        <v>203</v>
      </c>
      <c r="E2234" t="s">
        <v>1324</v>
      </c>
      <c r="F2234" t="s">
        <v>310</v>
      </c>
      <c r="G2234" t="s">
        <v>6413</v>
      </c>
      <c r="H2234">
        <v>2</v>
      </c>
      <c r="I2234">
        <v>1</v>
      </c>
      <c r="J2234">
        <v>0</v>
      </c>
      <c r="K2234">
        <v>2</v>
      </c>
      <c r="L2234" t="s">
        <v>355</v>
      </c>
      <c r="M2234">
        <v>0</v>
      </c>
      <c r="N2234" s="16">
        <v>45870</v>
      </c>
      <c r="O2234" s="16">
        <v>45870</v>
      </c>
      <c r="Q2234" t="s">
        <v>207</v>
      </c>
      <c r="R2234" t="s">
        <v>385</v>
      </c>
      <c r="S2234">
        <v>10014621</v>
      </c>
      <c r="T2234" t="s">
        <v>207</v>
      </c>
    </row>
    <row r="2235" spans="1:20" x14ac:dyDescent="0.35">
      <c r="A2235">
        <v>6619198</v>
      </c>
      <c r="B2235">
        <v>0</v>
      </c>
      <c r="C2235">
        <v>10</v>
      </c>
      <c r="D2235" t="s">
        <v>374</v>
      </c>
      <c r="E2235" t="s">
        <v>359</v>
      </c>
      <c r="F2235" t="s">
        <v>310</v>
      </c>
      <c r="G2235" t="s">
        <v>6409</v>
      </c>
      <c r="H2235">
        <v>4</v>
      </c>
      <c r="I2235">
        <v>2</v>
      </c>
      <c r="J2235">
        <v>0</v>
      </c>
      <c r="K2235">
        <v>2</v>
      </c>
      <c r="L2235" t="s">
        <v>355</v>
      </c>
      <c r="M2235">
        <v>0</v>
      </c>
      <c r="N2235" s="16">
        <v>45844</v>
      </c>
      <c r="O2235" s="16">
        <v>45844</v>
      </c>
      <c r="Q2235" t="s">
        <v>286</v>
      </c>
      <c r="R2235" t="s">
        <v>287</v>
      </c>
      <c r="S2235">
        <v>10014655</v>
      </c>
      <c r="T2235" t="s">
        <v>286</v>
      </c>
    </row>
    <row r="2236" spans="1:20" x14ac:dyDescent="0.35">
      <c r="A2236">
        <v>6619206</v>
      </c>
      <c r="B2236">
        <v>0</v>
      </c>
      <c r="C2236">
        <v>10</v>
      </c>
      <c r="D2236" t="s">
        <v>374</v>
      </c>
      <c r="E2236" t="s">
        <v>359</v>
      </c>
      <c r="F2236" t="s">
        <v>310</v>
      </c>
      <c r="G2236" t="s">
        <v>6407</v>
      </c>
      <c r="H2236">
        <v>14</v>
      </c>
      <c r="I2236">
        <v>2</v>
      </c>
      <c r="J2236">
        <v>0</v>
      </c>
      <c r="K2236">
        <v>7</v>
      </c>
      <c r="L2236" t="s">
        <v>355</v>
      </c>
      <c r="M2236">
        <v>0</v>
      </c>
      <c r="N2236" s="16">
        <v>45844</v>
      </c>
      <c r="O2236" s="16">
        <v>45844</v>
      </c>
      <c r="Q2236" t="s">
        <v>286</v>
      </c>
      <c r="R2236" t="s">
        <v>287</v>
      </c>
      <c r="S2236">
        <v>10014655</v>
      </c>
      <c r="T2236" t="s">
        <v>286</v>
      </c>
    </row>
    <row r="2237" spans="1:20" x14ac:dyDescent="0.35">
      <c r="A2237">
        <v>6619211</v>
      </c>
      <c r="B2237">
        <v>0</v>
      </c>
      <c r="C2237">
        <v>10</v>
      </c>
      <c r="D2237" t="s">
        <v>138</v>
      </c>
      <c r="E2237" t="s">
        <v>1324</v>
      </c>
      <c r="F2237" t="s">
        <v>310</v>
      </c>
      <c r="G2237" t="s">
        <v>6406</v>
      </c>
      <c r="H2237">
        <v>0</v>
      </c>
      <c r="I2237">
        <v>0</v>
      </c>
      <c r="J2237">
        <v>0</v>
      </c>
      <c r="K2237">
        <v>0</v>
      </c>
      <c r="L2237" t="s">
        <v>355</v>
      </c>
      <c r="M2237">
        <v>0</v>
      </c>
      <c r="N2237" s="16">
        <v>46068</v>
      </c>
      <c r="O2237" s="16">
        <v>46068</v>
      </c>
      <c r="Q2237" t="s">
        <v>326</v>
      </c>
      <c r="R2237" t="s">
        <v>325</v>
      </c>
      <c r="S2237">
        <v>10014719</v>
      </c>
      <c r="T2237" t="s">
        <v>324</v>
      </c>
    </row>
    <row r="2238" spans="1:20" x14ac:dyDescent="0.35">
      <c r="A2238">
        <v>6619227</v>
      </c>
      <c r="B2238">
        <v>0</v>
      </c>
      <c r="C2238">
        <v>10</v>
      </c>
      <c r="D2238" t="s">
        <v>203</v>
      </c>
      <c r="E2238" t="s">
        <v>359</v>
      </c>
      <c r="F2238" t="s">
        <v>310</v>
      </c>
      <c r="G2238" t="s">
        <v>6899</v>
      </c>
      <c r="H2238">
        <v>1</v>
      </c>
      <c r="I2238">
        <v>1</v>
      </c>
      <c r="J2238">
        <v>0</v>
      </c>
      <c r="K2238">
        <v>1</v>
      </c>
      <c r="L2238" t="s">
        <v>355</v>
      </c>
      <c r="M2238">
        <v>0</v>
      </c>
      <c r="N2238" s="16">
        <v>45859</v>
      </c>
      <c r="O2238" s="16">
        <v>45859</v>
      </c>
      <c r="Q2238" t="s">
        <v>403</v>
      </c>
      <c r="R2238" t="s">
        <v>404</v>
      </c>
      <c r="S2238">
        <v>10014622</v>
      </c>
      <c r="T2238" t="s">
        <v>403</v>
      </c>
    </row>
    <row r="2239" spans="1:20" x14ac:dyDescent="0.35">
      <c r="A2239">
        <v>6619546</v>
      </c>
      <c r="B2239">
        <v>0</v>
      </c>
      <c r="C2239">
        <v>10</v>
      </c>
      <c r="D2239" t="s">
        <v>203</v>
      </c>
      <c r="E2239" t="s">
        <v>1324</v>
      </c>
      <c r="F2239" t="s">
        <v>310</v>
      </c>
      <c r="G2239" t="s">
        <v>6403</v>
      </c>
      <c r="H2239">
        <v>4</v>
      </c>
      <c r="I2239">
        <v>2</v>
      </c>
      <c r="J2239">
        <v>0</v>
      </c>
      <c r="K2239">
        <v>2</v>
      </c>
      <c r="L2239" t="s">
        <v>355</v>
      </c>
      <c r="M2239">
        <v>0</v>
      </c>
      <c r="N2239" s="16">
        <v>45889</v>
      </c>
      <c r="O2239" s="16">
        <v>45889</v>
      </c>
      <c r="Q2239" t="s">
        <v>126</v>
      </c>
      <c r="R2239" t="s">
        <v>391</v>
      </c>
      <c r="S2239">
        <v>10014657</v>
      </c>
      <c r="T2239" t="s">
        <v>126</v>
      </c>
    </row>
    <row r="2240" spans="1:20" x14ac:dyDescent="0.35">
      <c r="A2240">
        <v>6619547</v>
      </c>
      <c r="B2240">
        <v>0</v>
      </c>
      <c r="C2240">
        <v>10</v>
      </c>
      <c r="D2240" t="s">
        <v>203</v>
      </c>
      <c r="E2240" t="s">
        <v>1324</v>
      </c>
      <c r="F2240" t="s">
        <v>310</v>
      </c>
      <c r="G2240" t="s">
        <v>6402</v>
      </c>
      <c r="H2240">
        <v>24</v>
      </c>
      <c r="I2240">
        <v>2</v>
      </c>
      <c r="J2240">
        <v>0</v>
      </c>
      <c r="K2240">
        <v>12</v>
      </c>
      <c r="L2240" t="s">
        <v>355</v>
      </c>
      <c r="M2240">
        <v>0</v>
      </c>
      <c r="N2240" s="16">
        <v>45889</v>
      </c>
      <c r="O2240" s="16">
        <v>45889</v>
      </c>
      <c r="Q2240" t="s">
        <v>126</v>
      </c>
      <c r="R2240" t="s">
        <v>391</v>
      </c>
      <c r="S2240">
        <v>10014657</v>
      </c>
      <c r="T2240" t="s">
        <v>126</v>
      </c>
    </row>
    <row r="2241" spans="1:20" x14ac:dyDescent="0.35">
      <c r="A2241">
        <v>6619609</v>
      </c>
      <c r="B2241">
        <v>0</v>
      </c>
      <c r="C2241">
        <v>10</v>
      </c>
      <c r="D2241" t="s">
        <v>367</v>
      </c>
      <c r="E2241" t="s">
        <v>1324</v>
      </c>
      <c r="F2241" t="s">
        <v>310</v>
      </c>
      <c r="G2241" t="s">
        <v>6401</v>
      </c>
      <c r="H2241">
        <v>12</v>
      </c>
      <c r="I2241">
        <v>2</v>
      </c>
      <c r="J2241">
        <v>0</v>
      </c>
      <c r="K2241">
        <v>6</v>
      </c>
      <c r="L2241" t="s">
        <v>355</v>
      </c>
      <c r="M2241">
        <v>0</v>
      </c>
      <c r="N2241" s="16">
        <v>45869</v>
      </c>
      <c r="O2241" s="16">
        <v>45869</v>
      </c>
      <c r="Q2241" t="s">
        <v>412</v>
      </c>
      <c r="R2241" t="s">
        <v>325</v>
      </c>
      <c r="S2241">
        <v>10014726</v>
      </c>
      <c r="T2241" t="s">
        <v>324</v>
      </c>
    </row>
    <row r="2242" spans="1:20" x14ac:dyDescent="0.35">
      <c r="A2242">
        <v>6619733</v>
      </c>
      <c r="B2242">
        <v>0</v>
      </c>
      <c r="C2242">
        <v>10</v>
      </c>
      <c r="D2242" t="s">
        <v>361</v>
      </c>
      <c r="E2242" t="s">
        <v>359</v>
      </c>
      <c r="F2242" t="s">
        <v>310</v>
      </c>
      <c r="G2242" t="s">
        <v>6399</v>
      </c>
      <c r="H2242">
        <v>6</v>
      </c>
      <c r="I2242">
        <v>2</v>
      </c>
      <c r="J2242">
        <v>0</v>
      </c>
      <c r="K2242">
        <v>3</v>
      </c>
      <c r="L2242" t="s">
        <v>355</v>
      </c>
      <c r="M2242">
        <v>0</v>
      </c>
      <c r="N2242" s="16">
        <v>45855</v>
      </c>
      <c r="O2242" s="16">
        <v>45855</v>
      </c>
      <c r="Q2242" t="s">
        <v>238</v>
      </c>
      <c r="R2242" t="s">
        <v>281</v>
      </c>
      <c r="S2242">
        <v>10014628</v>
      </c>
      <c r="T2242" t="s">
        <v>238</v>
      </c>
    </row>
    <row r="2243" spans="1:20" x14ac:dyDescent="0.35">
      <c r="A2243">
        <v>6620512</v>
      </c>
      <c r="B2243">
        <v>0</v>
      </c>
      <c r="C2243">
        <v>10</v>
      </c>
      <c r="D2243" t="s">
        <v>367</v>
      </c>
      <c r="E2243" t="s">
        <v>1324</v>
      </c>
      <c r="F2243" t="s">
        <v>310</v>
      </c>
      <c r="G2243" t="s">
        <v>6397</v>
      </c>
      <c r="H2243">
        <v>12</v>
      </c>
      <c r="I2243">
        <v>2</v>
      </c>
      <c r="J2243">
        <v>0</v>
      </c>
      <c r="K2243">
        <v>6</v>
      </c>
      <c r="L2243" t="s">
        <v>355</v>
      </c>
      <c r="M2243">
        <v>0</v>
      </c>
      <c r="N2243" s="16">
        <v>45869</v>
      </c>
      <c r="O2243" s="16">
        <v>45869</v>
      </c>
      <c r="Q2243" t="s">
        <v>412</v>
      </c>
      <c r="R2243" t="s">
        <v>325</v>
      </c>
      <c r="S2243">
        <v>10014726</v>
      </c>
      <c r="T2243" t="s">
        <v>324</v>
      </c>
    </row>
    <row r="2244" spans="1:20" x14ac:dyDescent="0.35">
      <c r="A2244">
        <v>6620541</v>
      </c>
      <c r="B2244">
        <v>0</v>
      </c>
      <c r="C2244">
        <v>10</v>
      </c>
      <c r="D2244" t="s">
        <v>203</v>
      </c>
      <c r="E2244" t="s">
        <v>1324</v>
      </c>
      <c r="F2244" t="s">
        <v>310</v>
      </c>
      <c r="G2244" t="s">
        <v>6396</v>
      </c>
      <c r="H2244">
        <v>8</v>
      </c>
      <c r="I2244">
        <v>2</v>
      </c>
      <c r="J2244">
        <v>0</v>
      </c>
      <c r="K2244">
        <v>4</v>
      </c>
      <c r="L2244" t="s">
        <v>355</v>
      </c>
      <c r="M2244">
        <v>0</v>
      </c>
      <c r="N2244" s="16">
        <v>45872</v>
      </c>
      <c r="O2244" s="16">
        <v>45872</v>
      </c>
      <c r="Q2244" t="s">
        <v>137</v>
      </c>
      <c r="R2244" t="s">
        <v>388</v>
      </c>
      <c r="S2244">
        <v>10014595</v>
      </c>
      <c r="T2244" t="s">
        <v>137</v>
      </c>
    </row>
    <row r="2245" spans="1:20" x14ac:dyDescent="0.35">
      <c r="A2245">
        <v>6620542</v>
      </c>
      <c r="B2245">
        <v>0</v>
      </c>
      <c r="C2245">
        <v>10</v>
      </c>
      <c r="D2245" t="s">
        <v>203</v>
      </c>
      <c r="E2245" t="s">
        <v>1324</v>
      </c>
      <c r="F2245" t="s">
        <v>310</v>
      </c>
      <c r="G2245" t="s">
        <v>6395</v>
      </c>
      <c r="H2245">
        <v>8</v>
      </c>
      <c r="I2245">
        <v>2</v>
      </c>
      <c r="J2245">
        <v>0</v>
      </c>
      <c r="K2245">
        <v>4</v>
      </c>
      <c r="L2245" t="s">
        <v>355</v>
      </c>
      <c r="M2245">
        <v>0</v>
      </c>
      <c r="N2245" s="16">
        <v>45889</v>
      </c>
      <c r="O2245" s="16">
        <v>45889</v>
      </c>
      <c r="Q2245" t="s">
        <v>137</v>
      </c>
      <c r="R2245" t="s">
        <v>388</v>
      </c>
      <c r="S2245">
        <v>10014595</v>
      </c>
      <c r="T2245" t="s">
        <v>137</v>
      </c>
    </row>
    <row r="2246" spans="1:20" x14ac:dyDescent="0.35">
      <c r="A2246">
        <v>6620555</v>
      </c>
      <c r="B2246">
        <v>0</v>
      </c>
      <c r="C2246">
        <v>10</v>
      </c>
      <c r="D2246" t="s">
        <v>203</v>
      </c>
      <c r="E2246" t="s">
        <v>1324</v>
      </c>
      <c r="F2246" t="s">
        <v>310</v>
      </c>
      <c r="G2246" t="s">
        <v>6394</v>
      </c>
      <c r="H2246">
        <v>10</v>
      </c>
      <c r="I2246">
        <v>2</v>
      </c>
      <c r="J2246">
        <v>0</v>
      </c>
      <c r="K2246">
        <v>5</v>
      </c>
      <c r="L2246" t="s">
        <v>355</v>
      </c>
      <c r="M2246">
        <v>0</v>
      </c>
      <c r="N2246" s="16">
        <v>45839</v>
      </c>
      <c r="O2246" s="16">
        <v>45839</v>
      </c>
      <c r="Q2246" t="s">
        <v>152</v>
      </c>
      <c r="R2246" t="s">
        <v>307</v>
      </c>
      <c r="S2246">
        <v>10014641</v>
      </c>
      <c r="T2246" t="s">
        <v>152</v>
      </c>
    </row>
    <row r="2247" spans="1:20" x14ac:dyDescent="0.35">
      <c r="A2247">
        <v>6620595</v>
      </c>
      <c r="B2247">
        <v>0</v>
      </c>
      <c r="C2247">
        <v>10</v>
      </c>
      <c r="D2247" t="s">
        <v>203</v>
      </c>
      <c r="E2247" t="s">
        <v>359</v>
      </c>
      <c r="F2247" t="s">
        <v>310</v>
      </c>
      <c r="G2247" t="s">
        <v>3385</v>
      </c>
      <c r="H2247">
        <v>2</v>
      </c>
      <c r="I2247">
        <v>2</v>
      </c>
      <c r="J2247">
        <v>0</v>
      </c>
      <c r="K2247">
        <v>1</v>
      </c>
      <c r="L2247" t="s">
        <v>355</v>
      </c>
      <c r="M2247">
        <v>0</v>
      </c>
      <c r="N2247" s="16">
        <v>45850</v>
      </c>
      <c r="O2247" s="16">
        <v>45850</v>
      </c>
      <c r="Q2247" t="s">
        <v>231</v>
      </c>
      <c r="R2247" t="s">
        <v>331</v>
      </c>
      <c r="S2247">
        <v>10014638</v>
      </c>
      <c r="T2247" t="s">
        <v>231</v>
      </c>
    </row>
    <row r="2248" spans="1:20" x14ac:dyDescent="0.35">
      <c r="A2248">
        <v>6621038</v>
      </c>
      <c r="B2248">
        <v>0</v>
      </c>
      <c r="C2248">
        <v>10</v>
      </c>
      <c r="D2248" t="s">
        <v>361</v>
      </c>
      <c r="E2248" t="s">
        <v>359</v>
      </c>
      <c r="F2248" t="s">
        <v>310</v>
      </c>
      <c r="G2248" t="s">
        <v>6391</v>
      </c>
      <c r="H2248">
        <v>12</v>
      </c>
      <c r="I2248">
        <v>2</v>
      </c>
      <c r="J2248">
        <v>0</v>
      </c>
      <c r="K2248">
        <v>6</v>
      </c>
      <c r="L2248" t="s">
        <v>355</v>
      </c>
      <c r="M2248">
        <v>0</v>
      </c>
      <c r="N2248" s="16">
        <v>45844</v>
      </c>
      <c r="O2248" s="16">
        <v>45844</v>
      </c>
      <c r="Q2248" t="s">
        <v>286</v>
      </c>
      <c r="R2248" t="s">
        <v>287</v>
      </c>
      <c r="S2248">
        <v>10014655</v>
      </c>
      <c r="T2248" t="s">
        <v>286</v>
      </c>
    </row>
    <row r="2249" spans="1:20" x14ac:dyDescent="0.35">
      <c r="A2249">
        <v>6621159</v>
      </c>
      <c r="B2249">
        <v>0</v>
      </c>
      <c r="C2249">
        <v>10</v>
      </c>
      <c r="D2249" t="s">
        <v>129</v>
      </c>
      <c r="E2249" t="s">
        <v>1324</v>
      </c>
      <c r="F2249" t="s">
        <v>310</v>
      </c>
      <c r="G2249" t="s">
        <v>6390</v>
      </c>
      <c r="H2249">
        <v>0</v>
      </c>
      <c r="I2249">
        <v>0</v>
      </c>
      <c r="J2249">
        <v>0</v>
      </c>
      <c r="K2249">
        <v>0</v>
      </c>
      <c r="L2249" t="s">
        <v>355</v>
      </c>
      <c r="M2249">
        <v>0</v>
      </c>
      <c r="N2249" s="16">
        <v>45859</v>
      </c>
      <c r="O2249" s="16">
        <v>45859</v>
      </c>
      <c r="Q2249" t="s">
        <v>298</v>
      </c>
      <c r="R2249" t="s">
        <v>299</v>
      </c>
      <c r="S2249">
        <v>10014626</v>
      </c>
      <c r="T2249" t="s">
        <v>298</v>
      </c>
    </row>
    <row r="2250" spans="1:20" x14ac:dyDescent="0.35">
      <c r="A2250">
        <v>6621202</v>
      </c>
      <c r="B2250">
        <v>0</v>
      </c>
      <c r="C2250">
        <v>10</v>
      </c>
      <c r="D2250" t="s">
        <v>129</v>
      </c>
      <c r="E2250" t="s">
        <v>1324</v>
      </c>
      <c r="F2250" t="s">
        <v>310</v>
      </c>
      <c r="G2250" t="s">
        <v>6389</v>
      </c>
      <c r="H2250">
        <v>0</v>
      </c>
      <c r="I2250">
        <v>0</v>
      </c>
      <c r="J2250">
        <v>0</v>
      </c>
      <c r="K2250">
        <v>0</v>
      </c>
      <c r="L2250" t="s">
        <v>355</v>
      </c>
      <c r="M2250">
        <v>0</v>
      </c>
      <c r="N2250" s="16">
        <v>45859</v>
      </c>
      <c r="O2250" s="16">
        <v>45859</v>
      </c>
      <c r="Q2250" t="s">
        <v>298</v>
      </c>
      <c r="R2250" t="s">
        <v>299</v>
      </c>
      <c r="S2250">
        <v>10014626</v>
      </c>
      <c r="T2250" t="s">
        <v>298</v>
      </c>
    </row>
    <row r="2251" spans="1:20" x14ac:dyDescent="0.35">
      <c r="A2251">
        <v>6621248</v>
      </c>
      <c r="B2251">
        <v>0</v>
      </c>
      <c r="C2251">
        <v>10</v>
      </c>
      <c r="D2251" t="s">
        <v>203</v>
      </c>
      <c r="E2251" t="s">
        <v>1324</v>
      </c>
      <c r="F2251" t="s">
        <v>310</v>
      </c>
      <c r="G2251" t="s">
        <v>6388</v>
      </c>
      <c r="H2251">
        <v>8</v>
      </c>
      <c r="I2251">
        <v>2</v>
      </c>
      <c r="J2251">
        <v>0</v>
      </c>
      <c r="K2251">
        <v>4</v>
      </c>
      <c r="L2251" t="s">
        <v>355</v>
      </c>
      <c r="M2251">
        <v>0</v>
      </c>
      <c r="N2251" s="16">
        <v>45870</v>
      </c>
      <c r="O2251" s="16">
        <v>45870</v>
      </c>
      <c r="Q2251" t="s">
        <v>137</v>
      </c>
      <c r="R2251" t="s">
        <v>388</v>
      </c>
      <c r="S2251">
        <v>10014595</v>
      </c>
      <c r="T2251" t="s">
        <v>137</v>
      </c>
    </row>
    <row r="2252" spans="1:20" x14ac:dyDescent="0.35">
      <c r="A2252">
        <v>6621407</v>
      </c>
      <c r="B2252">
        <v>0</v>
      </c>
      <c r="C2252">
        <v>10</v>
      </c>
      <c r="D2252" t="s">
        <v>361</v>
      </c>
      <c r="E2252" t="s">
        <v>359</v>
      </c>
      <c r="F2252" t="s">
        <v>310</v>
      </c>
      <c r="G2252" t="s">
        <v>6387</v>
      </c>
      <c r="H2252">
        <v>6</v>
      </c>
      <c r="I2252">
        <v>2</v>
      </c>
      <c r="J2252">
        <v>0</v>
      </c>
      <c r="K2252">
        <v>3</v>
      </c>
      <c r="L2252" t="s">
        <v>355</v>
      </c>
      <c r="M2252">
        <v>0</v>
      </c>
      <c r="N2252" s="16">
        <v>45840</v>
      </c>
      <c r="O2252" s="16">
        <v>45840</v>
      </c>
      <c r="Q2252" t="s">
        <v>243</v>
      </c>
      <c r="R2252" t="s">
        <v>384</v>
      </c>
      <c r="S2252">
        <v>10014627</v>
      </c>
      <c r="T2252" t="s">
        <v>243</v>
      </c>
    </row>
    <row r="2253" spans="1:20" x14ac:dyDescent="0.35">
      <c r="A2253">
        <v>6621433</v>
      </c>
      <c r="B2253">
        <v>0</v>
      </c>
      <c r="C2253">
        <v>10</v>
      </c>
      <c r="D2253" t="s">
        <v>129</v>
      </c>
      <c r="E2253" t="s">
        <v>1324</v>
      </c>
      <c r="F2253" t="s">
        <v>310</v>
      </c>
      <c r="G2253" t="s">
        <v>6386</v>
      </c>
      <c r="H2253">
        <v>0</v>
      </c>
      <c r="I2253">
        <v>0</v>
      </c>
      <c r="J2253">
        <v>0</v>
      </c>
      <c r="K2253">
        <v>0</v>
      </c>
      <c r="L2253" t="s">
        <v>355</v>
      </c>
      <c r="M2253">
        <v>0</v>
      </c>
      <c r="N2253" s="16">
        <v>45867</v>
      </c>
      <c r="O2253" s="16">
        <v>45867</v>
      </c>
      <c r="Q2253" t="s">
        <v>243</v>
      </c>
      <c r="R2253" t="s">
        <v>384</v>
      </c>
      <c r="S2253">
        <v>10014627</v>
      </c>
      <c r="T2253" t="s">
        <v>243</v>
      </c>
    </row>
    <row r="2254" spans="1:20" x14ac:dyDescent="0.35">
      <c r="A2254">
        <v>6621434</v>
      </c>
      <c r="B2254">
        <v>0</v>
      </c>
      <c r="C2254">
        <v>10</v>
      </c>
      <c r="D2254" t="s">
        <v>129</v>
      </c>
      <c r="E2254" t="s">
        <v>359</v>
      </c>
      <c r="F2254" t="s">
        <v>310</v>
      </c>
      <c r="G2254" t="s">
        <v>6385</v>
      </c>
      <c r="H2254">
        <v>0</v>
      </c>
      <c r="I2254">
        <v>0</v>
      </c>
      <c r="J2254">
        <v>0</v>
      </c>
      <c r="K2254">
        <v>0</v>
      </c>
      <c r="L2254" t="s">
        <v>355</v>
      </c>
      <c r="M2254">
        <v>0</v>
      </c>
      <c r="N2254" s="16">
        <v>45851</v>
      </c>
      <c r="O2254" s="16">
        <v>45851</v>
      </c>
      <c r="Q2254" t="s">
        <v>243</v>
      </c>
      <c r="R2254" t="s">
        <v>384</v>
      </c>
      <c r="S2254">
        <v>10014627</v>
      </c>
      <c r="T2254" t="s">
        <v>243</v>
      </c>
    </row>
    <row r="2255" spans="1:20" x14ac:dyDescent="0.35">
      <c r="A2255">
        <v>6621859</v>
      </c>
      <c r="B2255">
        <v>0</v>
      </c>
      <c r="C2255">
        <v>10</v>
      </c>
      <c r="D2255" t="s">
        <v>203</v>
      </c>
      <c r="E2255" t="s">
        <v>1324</v>
      </c>
      <c r="F2255" t="s">
        <v>310</v>
      </c>
      <c r="G2255" t="s">
        <v>7566</v>
      </c>
      <c r="H2255">
        <v>8</v>
      </c>
      <c r="I2255">
        <v>2</v>
      </c>
      <c r="J2255">
        <v>0</v>
      </c>
      <c r="K2255">
        <v>4</v>
      </c>
      <c r="L2255" t="s">
        <v>355</v>
      </c>
      <c r="M2255">
        <v>0</v>
      </c>
      <c r="N2255" s="16">
        <v>45889</v>
      </c>
      <c r="O2255" s="16">
        <v>45889</v>
      </c>
      <c r="Q2255" t="s">
        <v>137</v>
      </c>
      <c r="R2255" t="s">
        <v>388</v>
      </c>
      <c r="S2255">
        <v>10014595</v>
      </c>
      <c r="T2255" t="s">
        <v>137</v>
      </c>
    </row>
    <row r="2256" spans="1:20" x14ac:dyDescent="0.35">
      <c r="A2256">
        <v>6621860</v>
      </c>
      <c r="B2256">
        <v>0</v>
      </c>
      <c r="C2256">
        <v>10</v>
      </c>
      <c r="D2256" t="s">
        <v>203</v>
      </c>
      <c r="E2256" t="s">
        <v>1324</v>
      </c>
      <c r="F2256" t="s">
        <v>310</v>
      </c>
      <c r="G2256" t="s">
        <v>7565</v>
      </c>
      <c r="H2256">
        <v>8</v>
      </c>
      <c r="I2256">
        <v>2</v>
      </c>
      <c r="J2256">
        <v>0</v>
      </c>
      <c r="K2256">
        <v>4</v>
      </c>
      <c r="L2256" t="s">
        <v>355</v>
      </c>
      <c r="M2256">
        <v>0</v>
      </c>
      <c r="N2256" s="16">
        <v>45889</v>
      </c>
      <c r="O2256" s="16">
        <v>45889</v>
      </c>
      <c r="Q2256" t="s">
        <v>137</v>
      </c>
      <c r="R2256" t="s">
        <v>388</v>
      </c>
      <c r="S2256">
        <v>10014595</v>
      </c>
      <c r="T2256" t="s">
        <v>137</v>
      </c>
    </row>
    <row r="2257" spans="1:20" x14ac:dyDescent="0.35">
      <c r="A2257">
        <v>6622300</v>
      </c>
      <c r="B2257">
        <v>0</v>
      </c>
      <c r="C2257">
        <v>10</v>
      </c>
      <c r="D2257" t="s">
        <v>203</v>
      </c>
      <c r="E2257" t="s">
        <v>1324</v>
      </c>
      <c r="F2257" t="s">
        <v>310</v>
      </c>
      <c r="G2257" t="s">
        <v>7564</v>
      </c>
      <c r="H2257">
        <v>6</v>
      </c>
      <c r="I2257">
        <v>2</v>
      </c>
      <c r="J2257">
        <v>0</v>
      </c>
      <c r="K2257">
        <v>3</v>
      </c>
      <c r="L2257" t="s">
        <v>355</v>
      </c>
      <c r="M2257">
        <v>0</v>
      </c>
      <c r="N2257" s="16">
        <v>45870</v>
      </c>
      <c r="O2257" s="16">
        <v>45870</v>
      </c>
      <c r="Q2257" t="s">
        <v>232</v>
      </c>
      <c r="R2257" t="s">
        <v>340</v>
      </c>
      <c r="S2257">
        <v>10014610</v>
      </c>
      <c r="T2257" t="s">
        <v>232</v>
      </c>
    </row>
    <row r="2258" spans="1:20" x14ac:dyDescent="0.35">
      <c r="A2258">
        <v>6622399</v>
      </c>
      <c r="B2258">
        <v>0</v>
      </c>
      <c r="C2258">
        <v>10</v>
      </c>
      <c r="D2258" t="s">
        <v>203</v>
      </c>
      <c r="E2258" t="s">
        <v>1324</v>
      </c>
      <c r="F2258" t="s">
        <v>310</v>
      </c>
      <c r="G2258" t="s">
        <v>7650</v>
      </c>
      <c r="H2258">
        <v>4</v>
      </c>
      <c r="I2258">
        <v>2</v>
      </c>
      <c r="J2258">
        <v>0</v>
      </c>
      <c r="K2258">
        <v>2</v>
      </c>
      <c r="L2258" t="s">
        <v>355</v>
      </c>
      <c r="M2258">
        <v>0</v>
      </c>
      <c r="N2258" s="16">
        <v>45843</v>
      </c>
      <c r="O2258" s="16">
        <v>45843</v>
      </c>
      <c r="Q2258" t="s">
        <v>294</v>
      </c>
      <c r="R2258" t="s">
        <v>295</v>
      </c>
      <c r="S2258">
        <v>10014618</v>
      </c>
      <c r="T2258" t="s">
        <v>294</v>
      </c>
    </row>
    <row r="2259" spans="1:20" x14ac:dyDescent="0.35">
      <c r="A2259">
        <v>6622435</v>
      </c>
      <c r="B2259">
        <v>0</v>
      </c>
      <c r="C2259">
        <v>10</v>
      </c>
      <c r="D2259" t="s">
        <v>203</v>
      </c>
      <c r="E2259" t="s">
        <v>1324</v>
      </c>
      <c r="F2259" t="s">
        <v>310</v>
      </c>
      <c r="G2259" t="s">
        <v>7562</v>
      </c>
      <c r="H2259">
        <v>4</v>
      </c>
      <c r="I2259">
        <v>2</v>
      </c>
      <c r="J2259">
        <v>0</v>
      </c>
      <c r="K2259">
        <v>2</v>
      </c>
      <c r="L2259" t="s">
        <v>355</v>
      </c>
      <c r="M2259">
        <v>0</v>
      </c>
      <c r="N2259" s="16">
        <v>45848</v>
      </c>
      <c r="O2259" s="16">
        <v>45848</v>
      </c>
      <c r="Q2259" t="s">
        <v>221</v>
      </c>
      <c r="R2259" t="s">
        <v>309</v>
      </c>
      <c r="S2259">
        <v>10014650</v>
      </c>
      <c r="T2259" t="s">
        <v>221</v>
      </c>
    </row>
    <row r="2260" spans="1:20" x14ac:dyDescent="0.35">
      <c r="A2260">
        <v>6622436</v>
      </c>
      <c r="B2260">
        <v>0</v>
      </c>
      <c r="C2260">
        <v>10</v>
      </c>
      <c r="D2260" t="s">
        <v>203</v>
      </c>
      <c r="E2260" t="s">
        <v>1324</v>
      </c>
      <c r="F2260" t="s">
        <v>310</v>
      </c>
      <c r="G2260" t="s">
        <v>7561</v>
      </c>
      <c r="H2260">
        <v>4</v>
      </c>
      <c r="I2260">
        <v>2</v>
      </c>
      <c r="J2260">
        <v>0</v>
      </c>
      <c r="K2260">
        <v>2</v>
      </c>
      <c r="L2260" t="s">
        <v>355</v>
      </c>
      <c r="M2260">
        <v>0</v>
      </c>
      <c r="N2260" s="16">
        <v>45848</v>
      </c>
      <c r="O2260" s="16">
        <v>45848</v>
      </c>
      <c r="Q2260" t="s">
        <v>221</v>
      </c>
      <c r="R2260" t="s">
        <v>309</v>
      </c>
      <c r="S2260">
        <v>10014650</v>
      </c>
      <c r="T2260" t="s">
        <v>221</v>
      </c>
    </row>
    <row r="2261" spans="1:20" x14ac:dyDescent="0.35">
      <c r="A2261">
        <v>6622438</v>
      </c>
      <c r="B2261">
        <v>0</v>
      </c>
      <c r="C2261">
        <v>10</v>
      </c>
      <c r="D2261" t="s">
        <v>203</v>
      </c>
      <c r="E2261" t="s">
        <v>1324</v>
      </c>
      <c r="F2261" t="s">
        <v>310</v>
      </c>
      <c r="G2261" t="s">
        <v>7560</v>
      </c>
      <c r="H2261">
        <v>4</v>
      </c>
      <c r="I2261">
        <v>2</v>
      </c>
      <c r="J2261">
        <v>0</v>
      </c>
      <c r="K2261">
        <v>2</v>
      </c>
      <c r="L2261" t="s">
        <v>355</v>
      </c>
      <c r="M2261">
        <v>0</v>
      </c>
      <c r="N2261" s="16">
        <v>45863</v>
      </c>
      <c r="O2261" s="16">
        <v>45863</v>
      </c>
      <c r="Q2261" t="s">
        <v>221</v>
      </c>
      <c r="R2261" t="s">
        <v>309</v>
      </c>
      <c r="S2261">
        <v>10014650</v>
      </c>
      <c r="T2261" t="s">
        <v>221</v>
      </c>
    </row>
    <row r="2262" spans="1:20" x14ac:dyDescent="0.35">
      <c r="A2262">
        <v>6622440</v>
      </c>
      <c r="B2262">
        <v>0</v>
      </c>
      <c r="C2262">
        <v>10</v>
      </c>
      <c r="D2262" t="s">
        <v>203</v>
      </c>
      <c r="E2262" t="s">
        <v>1324</v>
      </c>
      <c r="F2262" t="s">
        <v>310</v>
      </c>
      <c r="G2262" t="s">
        <v>7559</v>
      </c>
      <c r="H2262">
        <v>6</v>
      </c>
      <c r="I2262">
        <v>2</v>
      </c>
      <c r="J2262">
        <v>0</v>
      </c>
      <c r="K2262">
        <v>3</v>
      </c>
      <c r="L2262" t="s">
        <v>355</v>
      </c>
      <c r="M2262">
        <v>0</v>
      </c>
      <c r="N2262" s="16">
        <v>45852</v>
      </c>
      <c r="O2262" s="16">
        <v>45852</v>
      </c>
      <c r="Q2262" t="s">
        <v>221</v>
      </c>
      <c r="R2262" t="s">
        <v>309</v>
      </c>
      <c r="S2262">
        <v>10014650</v>
      </c>
      <c r="T2262" t="s">
        <v>221</v>
      </c>
    </row>
    <row r="2263" spans="1:20" x14ac:dyDescent="0.35">
      <c r="A2263">
        <v>6622465</v>
      </c>
      <c r="B2263">
        <v>0</v>
      </c>
      <c r="C2263">
        <v>10</v>
      </c>
      <c r="D2263" t="s">
        <v>203</v>
      </c>
      <c r="E2263" t="s">
        <v>1324</v>
      </c>
      <c r="F2263" t="s">
        <v>310</v>
      </c>
      <c r="G2263" t="s">
        <v>7558</v>
      </c>
      <c r="H2263">
        <v>6</v>
      </c>
      <c r="I2263">
        <v>2</v>
      </c>
      <c r="J2263">
        <v>0</v>
      </c>
      <c r="K2263">
        <v>3</v>
      </c>
      <c r="L2263" t="s">
        <v>355</v>
      </c>
      <c r="M2263">
        <v>0</v>
      </c>
      <c r="N2263" s="16">
        <v>45848</v>
      </c>
      <c r="O2263" s="16">
        <v>45848</v>
      </c>
      <c r="Q2263" t="s">
        <v>152</v>
      </c>
      <c r="R2263" t="s">
        <v>307</v>
      </c>
      <c r="S2263">
        <v>10014641</v>
      </c>
      <c r="T2263" t="s">
        <v>152</v>
      </c>
    </row>
    <row r="2264" spans="1:20" x14ac:dyDescent="0.35">
      <c r="A2264">
        <v>6622466</v>
      </c>
      <c r="B2264">
        <v>0</v>
      </c>
      <c r="C2264">
        <v>10</v>
      </c>
      <c r="D2264" t="s">
        <v>203</v>
      </c>
      <c r="E2264" t="s">
        <v>1324</v>
      </c>
      <c r="F2264" t="s">
        <v>310</v>
      </c>
      <c r="G2264" t="s">
        <v>7557</v>
      </c>
      <c r="H2264">
        <v>4</v>
      </c>
      <c r="I2264">
        <v>2</v>
      </c>
      <c r="J2264">
        <v>0</v>
      </c>
      <c r="K2264">
        <v>2</v>
      </c>
      <c r="L2264" t="s">
        <v>355</v>
      </c>
      <c r="M2264">
        <v>0</v>
      </c>
      <c r="N2264" s="16">
        <v>45849</v>
      </c>
      <c r="O2264" s="16">
        <v>45849</v>
      </c>
      <c r="Q2264" t="s">
        <v>221</v>
      </c>
      <c r="R2264" t="s">
        <v>309</v>
      </c>
      <c r="S2264">
        <v>10014650</v>
      </c>
      <c r="T2264" t="s">
        <v>221</v>
      </c>
    </row>
    <row r="2265" spans="1:20" x14ac:dyDescent="0.35">
      <c r="A2265">
        <v>6622468</v>
      </c>
      <c r="B2265">
        <v>0</v>
      </c>
      <c r="C2265">
        <v>10</v>
      </c>
      <c r="D2265" t="s">
        <v>203</v>
      </c>
      <c r="E2265" t="s">
        <v>1324</v>
      </c>
      <c r="F2265" t="s">
        <v>310</v>
      </c>
      <c r="G2265" t="s">
        <v>7556</v>
      </c>
      <c r="H2265">
        <v>1</v>
      </c>
      <c r="I2265">
        <v>1</v>
      </c>
      <c r="J2265">
        <v>0</v>
      </c>
      <c r="K2265">
        <v>1</v>
      </c>
      <c r="L2265" t="s">
        <v>355</v>
      </c>
      <c r="M2265">
        <v>0</v>
      </c>
      <c r="N2265" s="16">
        <v>45848</v>
      </c>
      <c r="O2265" s="16">
        <v>45848</v>
      </c>
      <c r="Q2265" t="s">
        <v>221</v>
      </c>
      <c r="R2265" t="s">
        <v>309</v>
      </c>
      <c r="S2265">
        <v>10014650</v>
      </c>
      <c r="T2265" t="s">
        <v>221</v>
      </c>
    </row>
    <row r="2266" spans="1:20" x14ac:dyDescent="0.35">
      <c r="A2266">
        <v>6622644</v>
      </c>
      <c r="B2266">
        <v>0</v>
      </c>
      <c r="C2266">
        <v>10</v>
      </c>
      <c r="D2266" t="s">
        <v>203</v>
      </c>
      <c r="E2266" t="s">
        <v>1324</v>
      </c>
      <c r="F2266" t="s">
        <v>310</v>
      </c>
      <c r="G2266" t="s">
        <v>5532</v>
      </c>
      <c r="H2266">
        <v>4</v>
      </c>
      <c r="I2266">
        <v>1</v>
      </c>
      <c r="J2266">
        <v>0</v>
      </c>
      <c r="K2266">
        <v>4</v>
      </c>
      <c r="L2266" t="s">
        <v>355</v>
      </c>
      <c r="M2266">
        <v>0</v>
      </c>
      <c r="N2266" s="16">
        <v>45889</v>
      </c>
      <c r="O2266" s="16">
        <v>45889</v>
      </c>
      <c r="Q2266" t="s">
        <v>137</v>
      </c>
      <c r="R2266" t="s">
        <v>388</v>
      </c>
      <c r="S2266">
        <v>10014595</v>
      </c>
      <c r="T2266" t="s">
        <v>137</v>
      </c>
    </row>
    <row r="2267" spans="1:20" x14ac:dyDescent="0.35">
      <c r="A2267">
        <v>6622645</v>
      </c>
      <c r="B2267">
        <v>0</v>
      </c>
      <c r="C2267">
        <v>10</v>
      </c>
      <c r="D2267" t="s">
        <v>203</v>
      </c>
      <c r="E2267" t="s">
        <v>1324</v>
      </c>
      <c r="F2267" t="s">
        <v>310</v>
      </c>
      <c r="G2267" t="s">
        <v>7555</v>
      </c>
      <c r="H2267">
        <v>2</v>
      </c>
      <c r="I2267">
        <v>1</v>
      </c>
      <c r="J2267">
        <v>0</v>
      </c>
      <c r="K2267">
        <v>2</v>
      </c>
      <c r="L2267" t="s">
        <v>355</v>
      </c>
      <c r="M2267">
        <v>0</v>
      </c>
      <c r="N2267" s="16">
        <v>45889</v>
      </c>
      <c r="O2267" s="16">
        <v>45889</v>
      </c>
      <c r="Q2267" t="s">
        <v>137</v>
      </c>
      <c r="R2267" t="s">
        <v>388</v>
      </c>
      <c r="S2267">
        <v>10014595</v>
      </c>
      <c r="T2267" t="s">
        <v>137</v>
      </c>
    </row>
    <row r="2268" spans="1:20" x14ac:dyDescent="0.35">
      <c r="A2268">
        <v>6622646</v>
      </c>
      <c r="B2268">
        <v>0</v>
      </c>
      <c r="C2268">
        <v>10</v>
      </c>
      <c r="D2268" t="s">
        <v>203</v>
      </c>
      <c r="E2268" t="s">
        <v>1324</v>
      </c>
      <c r="F2268" t="s">
        <v>310</v>
      </c>
      <c r="G2268" t="s">
        <v>7554</v>
      </c>
      <c r="H2268">
        <v>8</v>
      </c>
      <c r="I2268">
        <v>2</v>
      </c>
      <c r="J2268">
        <v>0</v>
      </c>
      <c r="K2268">
        <v>4</v>
      </c>
      <c r="L2268" t="s">
        <v>355</v>
      </c>
      <c r="M2268">
        <v>0</v>
      </c>
      <c r="N2268" s="16">
        <v>45889</v>
      </c>
      <c r="O2268" s="16">
        <v>45889</v>
      </c>
      <c r="Q2268" t="s">
        <v>128</v>
      </c>
      <c r="R2268" t="s">
        <v>390</v>
      </c>
      <c r="S2268">
        <v>10014594</v>
      </c>
      <c r="T2268" t="s">
        <v>128</v>
      </c>
    </row>
    <row r="2269" spans="1:20" x14ac:dyDescent="0.35">
      <c r="A2269">
        <v>6622647</v>
      </c>
      <c r="B2269">
        <v>0</v>
      </c>
      <c r="C2269">
        <v>10</v>
      </c>
      <c r="D2269" t="s">
        <v>203</v>
      </c>
      <c r="E2269" t="s">
        <v>1324</v>
      </c>
      <c r="F2269" t="s">
        <v>310</v>
      </c>
      <c r="G2269" t="s">
        <v>7553</v>
      </c>
      <c r="H2269">
        <v>4</v>
      </c>
      <c r="I2269">
        <v>1</v>
      </c>
      <c r="J2269">
        <v>0</v>
      </c>
      <c r="K2269">
        <v>4</v>
      </c>
      <c r="L2269" t="s">
        <v>355</v>
      </c>
      <c r="M2269">
        <v>0</v>
      </c>
      <c r="N2269" s="16">
        <v>45889</v>
      </c>
      <c r="O2269" s="16">
        <v>45889</v>
      </c>
      <c r="Q2269" t="s">
        <v>128</v>
      </c>
      <c r="R2269" t="s">
        <v>390</v>
      </c>
      <c r="S2269">
        <v>10014594</v>
      </c>
      <c r="T2269" t="s">
        <v>128</v>
      </c>
    </row>
    <row r="2270" spans="1:20" x14ac:dyDescent="0.35">
      <c r="A2270">
        <v>6622648</v>
      </c>
      <c r="B2270">
        <v>0</v>
      </c>
      <c r="C2270">
        <v>10</v>
      </c>
      <c r="D2270" t="s">
        <v>203</v>
      </c>
      <c r="E2270" t="s">
        <v>1324</v>
      </c>
      <c r="F2270" t="s">
        <v>310</v>
      </c>
      <c r="G2270" t="s">
        <v>1207</v>
      </c>
      <c r="H2270">
        <v>1</v>
      </c>
      <c r="I2270">
        <v>1</v>
      </c>
      <c r="J2270">
        <v>0</v>
      </c>
      <c r="K2270">
        <v>1</v>
      </c>
      <c r="L2270" t="s">
        <v>355</v>
      </c>
      <c r="M2270">
        <v>0</v>
      </c>
      <c r="N2270" s="16">
        <v>45889</v>
      </c>
      <c r="O2270" s="16">
        <v>45889</v>
      </c>
      <c r="Q2270" t="s">
        <v>3806</v>
      </c>
      <c r="R2270" t="s">
        <v>3805</v>
      </c>
      <c r="S2270">
        <v>10018963</v>
      </c>
      <c r="T2270" t="s">
        <v>3804</v>
      </c>
    </row>
    <row r="2271" spans="1:20" x14ac:dyDescent="0.35">
      <c r="A2271">
        <v>6622650</v>
      </c>
      <c r="B2271">
        <v>0</v>
      </c>
      <c r="C2271">
        <v>10</v>
      </c>
      <c r="D2271" t="s">
        <v>203</v>
      </c>
      <c r="E2271" t="s">
        <v>1324</v>
      </c>
      <c r="F2271" t="s">
        <v>310</v>
      </c>
      <c r="G2271" t="s">
        <v>7552</v>
      </c>
      <c r="H2271">
        <v>8</v>
      </c>
      <c r="I2271">
        <v>2</v>
      </c>
      <c r="J2271">
        <v>0</v>
      </c>
      <c r="K2271">
        <v>4</v>
      </c>
      <c r="L2271" t="s">
        <v>355</v>
      </c>
      <c r="M2271">
        <v>0</v>
      </c>
      <c r="N2271" s="16">
        <v>45889</v>
      </c>
      <c r="O2271" s="16">
        <v>45889</v>
      </c>
      <c r="Q2271" t="s">
        <v>165</v>
      </c>
      <c r="R2271" t="s">
        <v>273</v>
      </c>
      <c r="S2271">
        <v>10017653</v>
      </c>
      <c r="T2271" t="s">
        <v>272</v>
      </c>
    </row>
    <row r="2272" spans="1:20" x14ac:dyDescent="0.35">
      <c r="A2272">
        <v>6622803</v>
      </c>
      <c r="B2272">
        <v>0</v>
      </c>
      <c r="C2272">
        <v>10</v>
      </c>
      <c r="D2272" t="s">
        <v>203</v>
      </c>
      <c r="E2272" t="s">
        <v>1324</v>
      </c>
      <c r="F2272" t="s">
        <v>310</v>
      </c>
      <c r="G2272" t="s">
        <v>7551</v>
      </c>
      <c r="H2272">
        <v>1</v>
      </c>
      <c r="I2272">
        <v>1</v>
      </c>
      <c r="J2272">
        <v>0</v>
      </c>
      <c r="K2272">
        <v>1</v>
      </c>
      <c r="L2272" t="s">
        <v>355</v>
      </c>
      <c r="M2272">
        <v>0</v>
      </c>
      <c r="N2272" s="16">
        <v>45889</v>
      </c>
      <c r="O2272" s="16">
        <v>45889</v>
      </c>
      <c r="Q2272" t="s">
        <v>176</v>
      </c>
      <c r="R2272" t="s">
        <v>275</v>
      </c>
      <c r="S2272">
        <v>10014596</v>
      </c>
      <c r="T2272" t="s">
        <v>274</v>
      </c>
    </row>
    <row r="2273" spans="1:20" x14ac:dyDescent="0.35">
      <c r="A2273">
        <v>6622804</v>
      </c>
      <c r="B2273">
        <v>0</v>
      </c>
      <c r="C2273">
        <v>10</v>
      </c>
      <c r="D2273" t="s">
        <v>203</v>
      </c>
      <c r="E2273" t="s">
        <v>1324</v>
      </c>
      <c r="F2273" t="s">
        <v>310</v>
      </c>
      <c r="G2273" t="s">
        <v>7550</v>
      </c>
      <c r="H2273">
        <v>2</v>
      </c>
      <c r="I2273">
        <v>1</v>
      </c>
      <c r="J2273">
        <v>0</v>
      </c>
      <c r="K2273">
        <v>2</v>
      </c>
      <c r="L2273" t="s">
        <v>355</v>
      </c>
      <c r="M2273">
        <v>0</v>
      </c>
      <c r="N2273" s="16">
        <v>45889</v>
      </c>
      <c r="O2273" s="16">
        <v>45889</v>
      </c>
      <c r="Q2273" t="s">
        <v>176</v>
      </c>
      <c r="R2273" t="s">
        <v>275</v>
      </c>
      <c r="S2273">
        <v>10014596</v>
      </c>
      <c r="T2273" t="s">
        <v>274</v>
      </c>
    </row>
    <row r="2274" spans="1:20" x14ac:dyDescent="0.35">
      <c r="A2274">
        <v>6622805</v>
      </c>
      <c r="B2274">
        <v>0</v>
      </c>
      <c r="C2274">
        <v>10</v>
      </c>
      <c r="D2274" t="s">
        <v>203</v>
      </c>
      <c r="E2274" t="s">
        <v>1324</v>
      </c>
      <c r="F2274" t="s">
        <v>310</v>
      </c>
      <c r="G2274" t="s">
        <v>7549</v>
      </c>
      <c r="H2274">
        <v>4</v>
      </c>
      <c r="I2274">
        <v>2</v>
      </c>
      <c r="J2274">
        <v>0</v>
      </c>
      <c r="K2274">
        <v>2</v>
      </c>
      <c r="L2274" t="s">
        <v>355</v>
      </c>
      <c r="M2274">
        <v>0</v>
      </c>
      <c r="N2274" s="16">
        <v>45873</v>
      </c>
      <c r="O2274" s="16">
        <v>45873</v>
      </c>
      <c r="Q2274" t="s">
        <v>176</v>
      </c>
      <c r="R2274" t="s">
        <v>275</v>
      </c>
      <c r="S2274">
        <v>10014596</v>
      </c>
      <c r="T2274" t="s">
        <v>274</v>
      </c>
    </row>
    <row r="2275" spans="1:20" x14ac:dyDescent="0.35">
      <c r="A2275">
        <v>6622806</v>
      </c>
      <c r="B2275">
        <v>0</v>
      </c>
      <c r="C2275">
        <v>10</v>
      </c>
      <c r="D2275" t="s">
        <v>203</v>
      </c>
      <c r="E2275" t="s">
        <v>1324</v>
      </c>
      <c r="F2275" t="s">
        <v>310</v>
      </c>
      <c r="G2275" t="s">
        <v>7548</v>
      </c>
      <c r="H2275">
        <v>8</v>
      </c>
      <c r="I2275">
        <v>2</v>
      </c>
      <c r="J2275">
        <v>0</v>
      </c>
      <c r="K2275">
        <v>4</v>
      </c>
      <c r="L2275" t="s">
        <v>355</v>
      </c>
      <c r="M2275">
        <v>0</v>
      </c>
      <c r="N2275" s="16">
        <v>45873</v>
      </c>
      <c r="O2275" s="16">
        <v>45873</v>
      </c>
      <c r="Q2275" t="s">
        <v>176</v>
      </c>
      <c r="R2275" t="s">
        <v>275</v>
      </c>
      <c r="S2275">
        <v>10014596</v>
      </c>
      <c r="T2275" t="s">
        <v>274</v>
      </c>
    </row>
    <row r="2276" spans="1:20" x14ac:dyDescent="0.35">
      <c r="A2276">
        <v>6622807</v>
      </c>
      <c r="B2276">
        <v>0</v>
      </c>
      <c r="C2276">
        <v>10</v>
      </c>
      <c r="D2276" t="s">
        <v>203</v>
      </c>
      <c r="E2276" t="s">
        <v>1324</v>
      </c>
      <c r="F2276" t="s">
        <v>310</v>
      </c>
      <c r="G2276" t="s">
        <v>7547</v>
      </c>
      <c r="H2276">
        <v>8</v>
      </c>
      <c r="I2276">
        <v>2</v>
      </c>
      <c r="J2276">
        <v>0</v>
      </c>
      <c r="K2276">
        <v>4</v>
      </c>
      <c r="L2276" t="s">
        <v>355</v>
      </c>
      <c r="M2276">
        <v>0</v>
      </c>
      <c r="N2276" s="16">
        <v>45889</v>
      </c>
      <c r="O2276" s="16">
        <v>45889</v>
      </c>
      <c r="Q2276" t="s">
        <v>176</v>
      </c>
      <c r="R2276" t="s">
        <v>275</v>
      </c>
      <c r="S2276">
        <v>10014596</v>
      </c>
      <c r="T2276" t="s">
        <v>274</v>
      </c>
    </row>
    <row r="2277" spans="1:20" x14ac:dyDescent="0.35">
      <c r="A2277">
        <v>6622834</v>
      </c>
      <c r="B2277">
        <v>0</v>
      </c>
      <c r="C2277">
        <v>10</v>
      </c>
      <c r="D2277" t="s">
        <v>203</v>
      </c>
      <c r="E2277" t="s">
        <v>1324</v>
      </c>
      <c r="F2277" t="s">
        <v>310</v>
      </c>
      <c r="G2277" t="s">
        <v>7546</v>
      </c>
      <c r="H2277">
        <v>12</v>
      </c>
      <c r="I2277">
        <v>3</v>
      </c>
      <c r="J2277">
        <v>0</v>
      </c>
      <c r="K2277">
        <v>4</v>
      </c>
      <c r="L2277" t="s">
        <v>355</v>
      </c>
      <c r="M2277">
        <v>0</v>
      </c>
      <c r="N2277" s="16">
        <v>45889</v>
      </c>
      <c r="O2277" s="16">
        <v>45889</v>
      </c>
      <c r="Q2277" t="s">
        <v>176</v>
      </c>
      <c r="R2277" t="s">
        <v>275</v>
      </c>
      <c r="S2277">
        <v>10014596</v>
      </c>
      <c r="T2277" t="s">
        <v>274</v>
      </c>
    </row>
    <row r="2278" spans="1:20" x14ac:dyDescent="0.35">
      <c r="A2278">
        <v>6623052</v>
      </c>
      <c r="B2278">
        <v>0</v>
      </c>
      <c r="C2278">
        <v>10</v>
      </c>
      <c r="D2278" t="s">
        <v>203</v>
      </c>
      <c r="E2278" t="s">
        <v>359</v>
      </c>
      <c r="F2278" t="s">
        <v>310</v>
      </c>
      <c r="G2278" t="s">
        <v>7651</v>
      </c>
      <c r="H2278">
        <v>4</v>
      </c>
      <c r="I2278">
        <v>2</v>
      </c>
      <c r="J2278">
        <v>0</v>
      </c>
      <c r="K2278">
        <v>2</v>
      </c>
      <c r="L2278" t="s">
        <v>355</v>
      </c>
      <c r="M2278">
        <v>0</v>
      </c>
      <c r="N2278" s="16">
        <v>45859</v>
      </c>
      <c r="O2278" s="16">
        <v>45859</v>
      </c>
      <c r="Q2278" t="s">
        <v>899</v>
      </c>
      <c r="R2278" t="s">
        <v>902</v>
      </c>
      <c r="S2278">
        <v>10018449</v>
      </c>
      <c r="T2278" t="s">
        <v>901</v>
      </c>
    </row>
    <row r="2279" spans="1:20" x14ac:dyDescent="0.35">
      <c r="A2279">
        <v>6623440</v>
      </c>
      <c r="B2279">
        <v>0</v>
      </c>
      <c r="C2279">
        <v>10</v>
      </c>
      <c r="D2279" t="s">
        <v>203</v>
      </c>
      <c r="E2279" t="s">
        <v>359</v>
      </c>
      <c r="F2279" t="s">
        <v>310</v>
      </c>
      <c r="G2279" t="s">
        <v>7544</v>
      </c>
      <c r="H2279">
        <v>2</v>
      </c>
      <c r="I2279">
        <v>1</v>
      </c>
      <c r="J2279">
        <v>0</v>
      </c>
      <c r="K2279">
        <v>2</v>
      </c>
      <c r="L2279" t="s">
        <v>355</v>
      </c>
      <c r="M2279">
        <v>0</v>
      </c>
      <c r="N2279" s="16">
        <v>45847</v>
      </c>
      <c r="O2279" s="16">
        <v>45847</v>
      </c>
      <c r="Q2279" t="s">
        <v>243</v>
      </c>
      <c r="R2279" t="s">
        <v>384</v>
      </c>
      <c r="S2279">
        <v>10014627</v>
      </c>
      <c r="T2279" t="s">
        <v>243</v>
      </c>
    </row>
    <row r="2280" spans="1:20" x14ac:dyDescent="0.35">
      <c r="A2280">
        <v>6623461</v>
      </c>
      <c r="B2280">
        <v>0</v>
      </c>
      <c r="C2280">
        <v>10</v>
      </c>
      <c r="D2280" t="s">
        <v>367</v>
      </c>
      <c r="E2280" t="s">
        <v>1324</v>
      </c>
      <c r="F2280" t="s">
        <v>310</v>
      </c>
      <c r="G2280" t="s">
        <v>7543</v>
      </c>
      <c r="H2280">
        <v>16</v>
      </c>
      <c r="I2280">
        <v>2</v>
      </c>
      <c r="J2280">
        <v>0</v>
      </c>
      <c r="K2280">
        <v>8</v>
      </c>
      <c r="L2280" t="s">
        <v>355</v>
      </c>
      <c r="M2280">
        <v>0</v>
      </c>
      <c r="N2280" s="16">
        <v>45845</v>
      </c>
      <c r="O2280" s="16">
        <v>45845</v>
      </c>
      <c r="Q2280" t="s">
        <v>151</v>
      </c>
      <c r="R2280" t="s">
        <v>399</v>
      </c>
      <c r="S2280">
        <v>10014651</v>
      </c>
      <c r="T2280" t="s">
        <v>151</v>
      </c>
    </row>
    <row r="2281" spans="1:20" x14ac:dyDescent="0.35">
      <c r="A2281">
        <v>6623462</v>
      </c>
      <c r="B2281">
        <v>0</v>
      </c>
      <c r="C2281">
        <v>10</v>
      </c>
      <c r="D2281" t="s">
        <v>367</v>
      </c>
      <c r="E2281" t="s">
        <v>1324</v>
      </c>
      <c r="F2281" t="s">
        <v>310</v>
      </c>
      <c r="G2281" t="s">
        <v>7542</v>
      </c>
      <c r="H2281">
        <v>8</v>
      </c>
      <c r="I2281">
        <v>2</v>
      </c>
      <c r="J2281">
        <v>0</v>
      </c>
      <c r="K2281">
        <v>4</v>
      </c>
      <c r="L2281" t="s">
        <v>355</v>
      </c>
      <c r="M2281">
        <v>0</v>
      </c>
      <c r="N2281" s="16">
        <v>45845</v>
      </c>
      <c r="O2281" s="16">
        <v>45845</v>
      </c>
      <c r="Q2281" t="s">
        <v>194</v>
      </c>
      <c r="R2281" t="s">
        <v>327</v>
      </c>
      <c r="S2281">
        <v>10014648</v>
      </c>
      <c r="T2281" t="s">
        <v>194</v>
      </c>
    </row>
    <row r="2282" spans="1:20" x14ac:dyDescent="0.35">
      <c r="A2282">
        <v>6623486</v>
      </c>
      <c r="B2282">
        <v>0</v>
      </c>
      <c r="C2282">
        <v>10</v>
      </c>
      <c r="D2282" t="s">
        <v>203</v>
      </c>
      <c r="E2282" t="s">
        <v>359</v>
      </c>
      <c r="F2282" t="s">
        <v>310</v>
      </c>
      <c r="G2282" t="s">
        <v>7539</v>
      </c>
      <c r="H2282">
        <v>10</v>
      </c>
      <c r="I2282">
        <v>2</v>
      </c>
      <c r="J2282">
        <v>0</v>
      </c>
      <c r="K2282">
        <v>5</v>
      </c>
      <c r="L2282" t="s">
        <v>355</v>
      </c>
      <c r="M2282">
        <v>0</v>
      </c>
      <c r="N2282" s="16">
        <v>45849</v>
      </c>
      <c r="O2282" s="16">
        <v>45849</v>
      </c>
      <c r="Q2282" t="s">
        <v>148</v>
      </c>
      <c r="R2282" t="s">
        <v>297</v>
      </c>
      <c r="S2282">
        <v>10014617</v>
      </c>
      <c r="T2282" t="s">
        <v>148</v>
      </c>
    </row>
    <row r="2283" spans="1:20" x14ac:dyDescent="0.35">
      <c r="A2283">
        <v>6623487</v>
      </c>
      <c r="B2283">
        <v>0</v>
      </c>
      <c r="C2283">
        <v>10</v>
      </c>
      <c r="D2283" t="s">
        <v>203</v>
      </c>
      <c r="E2283" t="s">
        <v>359</v>
      </c>
      <c r="F2283" t="s">
        <v>310</v>
      </c>
      <c r="G2283" t="s">
        <v>7539</v>
      </c>
      <c r="H2283">
        <v>10</v>
      </c>
      <c r="I2283">
        <v>2</v>
      </c>
      <c r="J2283">
        <v>0</v>
      </c>
      <c r="K2283">
        <v>5</v>
      </c>
      <c r="L2283" t="s">
        <v>355</v>
      </c>
      <c r="M2283">
        <v>0</v>
      </c>
      <c r="N2283" s="16">
        <v>45853</v>
      </c>
      <c r="O2283" s="16">
        <v>45853</v>
      </c>
      <c r="Q2283" t="s">
        <v>413</v>
      </c>
      <c r="R2283" t="s">
        <v>414</v>
      </c>
      <c r="S2283">
        <v>10014620</v>
      </c>
      <c r="T2283" t="s">
        <v>413</v>
      </c>
    </row>
    <row r="2284" spans="1:20" x14ac:dyDescent="0.35">
      <c r="A2284">
        <v>6623489</v>
      </c>
      <c r="B2284">
        <v>0</v>
      </c>
      <c r="C2284">
        <v>10</v>
      </c>
      <c r="D2284" t="s">
        <v>203</v>
      </c>
      <c r="E2284" t="s">
        <v>359</v>
      </c>
      <c r="F2284" t="s">
        <v>310</v>
      </c>
      <c r="G2284" t="s">
        <v>7537</v>
      </c>
      <c r="H2284">
        <v>2</v>
      </c>
      <c r="I2284">
        <v>2</v>
      </c>
      <c r="J2284">
        <v>0</v>
      </c>
      <c r="K2284">
        <v>1</v>
      </c>
      <c r="L2284" t="s">
        <v>355</v>
      </c>
      <c r="M2284">
        <v>0</v>
      </c>
      <c r="N2284" s="16">
        <v>45856</v>
      </c>
      <c r="O2284" s="16">
        <v>45856</v>
      </c>
      <c r="Q2284" t="s">
        <v>176</v>
      </c>
      <c r="R2284" t="s">
        <v>275</v>
      </c>
      <c r="S2284">
        <v>10014596</v>
      </c>
      <c r="T2284" t="s">
        <v>274</v>
      </c>
    </row>
    <row r="2285" spans="1:20" x14ac:dyDescent="0.35">
      <c r="A2285">
        <v>6623490</v>
      </c>
      <c r="B2285">
        <v>0</v>
      </c>
      <c r="C2285">
        <v>10</v>
      </c>
      <c r="D2285" t="s">
        <v>203</v>
      </c>
      <c r="E2285" t="s">
        <v>359</v>
      </c>
      <c r="F2285" t="s">
        <v>310</v>
      </c>
      <c r="G2285" t="s">
        <v>7536</v>
      </c>
      <c r="H2285">
        <v>2</v>
      </c>
      <c r="I2285">
        <v>2</v>
      </c>
      <c r="J2285">
        <v>0</v>
      </c>
      <c r="K2285">
        <v>1</v>
      </c>
      <c r="L2285" t="s">
        <v>355</v>
      </c>
      <c r="M2285">
        <v>0</v>
      </c>
      <c r="N2285" s="16">
        <v>45850</v>
      </c>
      <c r="O2285" s="16">
        <v>45850</v>
      </c>
      <c r="Q2285" t="s">
        <v>231</v>
      </c>
      <c r="R2285" t="s">
        <v>331</v>
      </c>
      <c r="S2285">
        <v>10014638</v>
      </c>
      <c r="T2285" t="s">
        <v>231</v>
      </c>
    </row>
    <row r="2286" spans="1:20" x14ac:dyDescent="0.35">
      <c r="A2286">
        <v>6623495</v>
      </c>
      <c r="B2286">
        <v>0</v>
      </c>
      <c r="C2286">
        <v>10</v>
      </c>
      <c r="D2286" t="s">
        <v>361</v>
      </c>
      <c r="E2286" t="s">
        <v>1324</v>
      </c>
      <c r="F2286" t="s">
        <v>310</v>
      </c>
      <c r="G2286" t="s">
        <v>7533</v>
      </c>
      <c r="H2286">
        <v>36</v>
      </c>
      <c r="I2286">
        <v>3</v>
      </c>
      <c r="J2286">
        <v>0</v>
      </c>
      <c r="K2286">
        <v>12</v>
      </c>
      <c r="L2286" t="s">
        <v>355</v>
      </c>
      <c r="M2286">
        <v>0</v>
      </c>
      <c r="N2286" s="16">
        <v>45870</v>
      </c>
      <c r="O2286" s="16">
        <v>45870</v>
      </c>
      <c r="Q2286" t="s">
        <v>244</v>
      </c>
      <c r="R2286" t="s">
        <v>344</v>
      </c>
      <c r="S2286">
        <v>10017710</v>
      </c>
      <c r="T2286" t="s">
        <v>244</v>
      </c>
    </row>
    <row r="2287" spans="1:20" x14ac:dyDescent="0.35">
      <c r="A2287">
        <v>6623496</v>
      </c>
      <c r="B2287">
        <v>0</v>
      </c>
      <c r="C2287">
        <v>10</v>
      </c>
      <c r="D2287" t="s">
        <v>361</v>
      </c>
      <c r="E2287" t="s">
        <v>359</v>
      </c>
      <c r="F2287" t="s">
        <v>310</v>
      </c>
      <c r="G2287" t="s">
        <v>7532</v>
      </c>
      <c r="H2287">
        <v>6</v>
      </c>
      <c r="I2287">
        <v>2</v>
      </c>
      <c r="J2287">
        <v>0</v>
      </c>
      <c r="K2287">
        <v>3</v>
      </c>
      <c r="L2287" t="s">
        <v>355</v>
      </c>
      <c r="M2287">
        <v>0</v>
      </c>
      <c r="N2287" s="16">
        <v>45852</v>
      </c>
      <c r="O2287" s="16">
        <v>45852</v>
      </c>
      <c r="Q2287" t="s">
        <v>244</v>
      </c>
      <c r="R2287" t="s">
        <v>344</v>
      </c>
      <c r="S2287">
        <v>10017710</v>
      </c>
      <c r="T2287" t="s">
        <v>244</v>
      </c>
    </row>
    <row r="2288" spans="1:20" x14ac:dyDescent="0.35">
      <c r="A2288">
        <v>6623498</v>
      </c>
      <c r="B2288">
        <v>0</v>
      </c>
      <c r="C2288">
        <v>10</v>
      </c>
      <c r="D2288" t="s">
        <v>203</v>
      </c>
      <c r="E2288" t="s">
        <v>1324</v>
      </c>
      <c r="F2288" t="s">
        <v>310</v>
      </c>
      <c r="G2288" t="s">
        <v>7530</v>
      </c>
      <c r="H2288">
        <v>1</v>
      </c>
      <c r="I2288">
        <v>1</v>
      </c>
      <c r="J2288">
        <v>0</v>
      </c>
      <c r="K2288">
        <v>1</v>
      </c>
      <c r="L2288" t="s">
        <v>355</v>
      </c>
      <c r="M2288">
        <v>0</v>
      </c>
      <c r="N2288" s="16">
        <v>45870</v>
      </c>
      <c r="O2288" s="16">
        <v>45870</v>
      </c>
      <c r="Q2288" t="s">
        <v>155</v>
      </c>
      <c r="R2288" t="s">
        <v>276</v>
      </c>
      <c r="S2288">
        <v>10014647</v>
      </c>
      <c r="T2288" t="s">
        <v>155</v>
      </c>
    </row>
    <row r="2289" spans="1:20" x14ac:dyDescent="0.35">
      <c r="A2289">
        <v>6623498</v>
      </c>
      <c r="B2289">
        <v>0</v>
      </c>
      <c r="C2289">
        <v>20</v>
      </c>
      <c r="D2289" t="s">
        <v>361</v>
      </c>
      <c r="E2289" t="s">
        <v>1324</v>
      </c>
      <c r="F2289" t="s">
        <v>310</v>
      </c>
      <c r="G2289" t="s">
        <v>7530</v>
      </c>
      <c r="H2289">
        <v>10</v>
      </c>
      <c r="I2289">
        <v>2</v>
      </c>
      <c r="J2289">
        <v>0</v>
      </c>
      <c r="K2289">
        <v>5</v>
      </c>
      <c r="L2289" t="s">
        <v>355</v>
      </c>
      <c r="M2289">
        <v>0</v>
      </c>
      <c r="N2289" s="16">
        <v>45870</v>
      </c>
      <c r="O2289" s="16">
        <v>45870</v>
      </c>
      <c r="Q2289" t="s">
        <v>155</v>
      </c>
      <c r="R2289" t="s">
        <v>276</v>
      </c>
      <c r="S2289">
        <v>10014647</v>
      </c>
      <c r="T2289" t="s">
        <v>155</v>
      </c>
    </row>
    <row r="2290" spans="1:20" x14ac:dyDescent="0.35">
      <c r="A2290">
        <v>6623849</v>
      </c>
      <c r="B2290">
        <v>0</v>
      </c>
      <c r="C2290">
        <v>10</v>
      </c>
      <c r="D2290" t="s">
        <v>357</v>
      </c>
      <c r="E2290" t="s">
        <v>1324</v>
      </c>
      <c r="F2290" t="s">
        <v>310</v>
      </c>
      <c r="G2290" t="s">
        <v>7529</v>
      </c>
      <c r="H2290">
        <v>8</v>
      </c>
      <c r="I2290">
        <v>2</v>
      </c>
      <c r="J2290">
        <v>0</v>
      </c>
      <c r="K2290">
        <v>4</v>
      </c>
      <c r="L2290" t="s">
        <v>355</v>
      </c>
      <c r="M2290">
        <v>0</v>
      </c>
      <c r="N2290" s="16">
        <v>45863</v>
      </c>
      <c r="O2290" s="16">
        <v>45863</v>
      </c>
      <c r="Q2290" t="s">
        <v>209</v>
      </c>
      <c r="R2290" t="s">
        <v>280</v>
      </c>
      <c r="S2290">
        <v>10014630</v>
      </c>
      <c r="T2290" t="s">
        <v>209</v>
      </c>
    </row>
    <row r="2291" spans="1:20" x14ac:dyDescent="0.35">
      <c r="A2291">
        <v>6624030</v>
      </c>
      <c r="B2291">
        <v>0</v>
      </c>
      <c r="C2291">
        <v>10</v>
      </c>
      <c r="D2291" t="s">
        <v>367</v>
      </c>
      <c r="E2291" t="s">
        <v>1324</v>
      </c>
      <c r="F2291" t="s">
        <v>310</v>
      </c>
      <c r="G2291" t="s">
        <v>7654</v>
      </c>
      <c r="H2291">
        <v>10</v>
      </c>
      <c r="I2291">
        <v>2</v>
      </c>
      <c r="J2291">
        <v>0</v>
      </c>
      <c r="K2291">
        <v>5</v>
      </c>
      <c r="L2291" t="s">
        <v>355</v>
      </c>
      <c r="M2291">
        <v>0</v>
      </c>
      <c r="N2291" s="16">
        <v>45865</v>
      </c>
      <c r="O2291" s="16">
        <v>45865</v>
      </c>
      <c r="Q2291" t="s">
        <v>573</v>
      </c>
      <c r="R2291" t="s">
        <v>572</v>
      </c>
      <c r="S2291">
        <v>202332</v>
      </c>
      <c r="T2291" t="s">
        <v>571</v>
      </c>
    </row>
    <row r="2292" spans="1:20" x14ac:dyDescent="0.35">
      <c r="A2292">
        <v>6624065</v>
      </c>
      <c r="B2292">
        <v>0</v>
      </c>
      <c r="C2292">
        <v>10</v>
      </c>
      <c r="D2292" t="s">
        <v>203</v>
      </c>
      <c r="E2292" t="s">
        <v>1324</v>
      </c>
      <c r="F2292" t="s">
        <v>310</v>
      </c>
      <c r="G2292" t="s">
        <v>7527</v>
      </c>
      <c r="H2292">
        <v>8</v>
      </c>
      <c r="I2292">
        <v>2</v>
      </c>
      <c r="J2292">
        <v>0</v>
      </c>
      <c r="K2292">
        <v>4</v>
      </c>
      <c r="L2292" t="s">
        <v>355</v>
      </c>
      <c r="M2292">
        <v>0</v>
      </c>
      <c r="N2292" s="16">
        <v>45901</v>
      </c>
      <c r="O2292" s="16">
        <v>45901</v>
      </c>
      <c r="Q2292" t="s">
        <v>158</v>
      </c>
      <c r="R2292" t="s">
        <v>397</v>
      </c>
      <c r="S2292">
        <v>10014604</v>
      </c>
      <c r="T2292" t="s">
        <v>158</v>
      </c>
    </row>
    <row r="2293" spans="1:20" x14ac:dyDescent="0.35">
      <c r="A2293">
        <v>6624067</v>
      </c>
      <c r="B2293">
        <v>0</v>
      </c>
      <c r="C2293">
        <v>10</v>
      </c>
      <c r="D2293" t="s">
        <v>203</v>
      </c>
      <c r="E2293" t="s">
        <v>1324</v>
      </c>
      <c r="F2293" t="s">
        <v>310</v>
      </c>
      <c r="G2293" t="s">
        <v>7526</v>
      </c>
      <c r="H2293">
        <v>8</v>
      </c>
      <c r="I2293">
        <v>2</v>
      </c>
      <c r="J2293">
        <v>0</v>
      </c>
      <c r="K2293">
        <v>4</v>
      </c>
      <c r="L2293" t="s">
        <v>355</v>
      </c>
      <c r="M2293">
        <v>0</v>
      </c>
      <c r="N2293" s="16">
        <v>45927</v>
      </c>
      <c r="O2293" s="16">
        <v>45927</v>
      </c>
      <c r="Q2293" t="s">
        <v>210</v>
      </c>
      <c r="R2293" t="s">
        <v>395</v>
      </c>
      <c r="S2293">
        <v>10014608</v>
      </c>
      <c r="T2293" t="s">
        <v>210</v>
      </c>
    </row>
    <row r="2294" spans="1:20" x14ac:dyDescent="0.35">
      <c r="A2294">
        <v>6624070</v>
      </c>
      <c r="B2294">
        <v>0</v>
      </c>
      <c r="C2294">
        <v>10</v>
      </c>
      <c r="D2294" t="s">
        <v>203</v>
      </c>
      <c r="E2294" t="s">
        <v>1324</v>
      </c>
      <c r="F2294" t="s">
        <v>310</v>
      </c>
      <c r="G2294" t="s">
        <v>7525</v>
      </c>
      <c r="H2294">
        <v>2</v>
      </c>
      <c r="I2294">
        <v>1</v>
      </c>
      <c r="J2294">
        <v>0</v>
      </c>
      <c r="K2294">
        <v>2</v>
      </c>
      <c r="L2294" t="s">
        <v>355</v>
      </c>
      <c r="M2294">
        <v>0</v>
      </c>
      <c r="N2294" s="16">
        <v>45901</v>
      </c>
      <c r="O2294" s="16">
        <v>45901</v>
      </c>
      <c r="Q2294" t="s">
        <v>202</v>
      </c>
      <c r="R2294" t="s">
        <v>396</v>
      </c>
      <c r="S2294">
        <v>10014615</v>
      </c>
      <c r="T2294" t="s">
        <v>202</v>
      </c>
    </row>
    <row r="2295" spans="1:20" x14ac:dyDescent="0.35">
      <c r="A2295">
        <v>6624071</v>
      </c>
      <c r="B2295">
        <v>0</v>
      </c>
      <c r="C2295">
        <v>10</v>
      </c>
      <c r="D2295" t="s">
        <v>203</v>
      </c>
      <c r="E2295" t="s">
        <v>1324</v>
      </c>
      <c r="F2295" t="s">
        <v>310</v>
      </c>
      <c r="G2295" t="s">
        <v>7524</v>
      </c>
      <c r="H2295">
        <v>3</v>
      </c>
      <c r="I2295">
        <v>1</v>
      </c>
      <c r="J2295">
        <v>0</v>
      </c>
      <c r="K2295">
        <v>3</v>
      </c>
      <c r="L2295" t="s">
        <v>355</v>
      </c>
      <c r="M2295">
        <v>0</v>
      </c>
      <c r="N2295" s="16">
        <v>45920</v>
      </c>
      <c r="O2295" s="16">
        <v>45920</v>
      </c>
      <c r="Q2295" t="s">
        <v>294</v>
      </c>
      <c r="R2295" t="s">
        <v>295</v>
      </c>
      <c r="S2295">
        <v>10014618</v>
      </c>
      <c r="T2295" t="s">
        <v>294</v>
      </c>
    </row>
    <row r="2296" spans="1:20" x14ac:dyDescent="0.35">
      <c r="A2296">
        <v>6624074</v>
      </c>
      <c r="B2296">
        <v>0</v>
      </c>
      <c r="C2296">
        <v>10</v>
      </c>
      <c r="D2296" t="s">
        <v>203</v>
      </c>
      <c r="E2296" t="s">
        <v>1324</v>
      </c>
      <c r="F2296" t="s">
        <v>310</v>
      </c>
      <c r="G2296" t="s">
        <v>7523</v>
      </c>
      <c r="H2296">
        <v>3</v>
      </c>
      <c r="I2296">
        <v>1</v>
      </c>
      <c r="J2296">
        <v>0</v>
      </c>
      <c r="K2296">
        <v>3</v>
      </c>
      <c r="L2296" t="s">
        <v>355</v>
      </c>
      <c r="M2296">
        <v>0</v>
      </c>
      <c r="N2296" s="16">
        <v>45921</v>
      </c>
      <c r="O2296" s="16">
        <v>45921</v>
      </c>
      <c r="Q2296" t="s">
        <v>294</v>
      </c>
      <c r="R2296" t="s">
        <v>295</v>
      </c>
      <c r="S2296">
        <v>10014618</v>
      </c>
      <c r="T2296" t="s">
        <v>294</v>
      </c>
    </row>
    <row r="2297" spans="1:20" x14ac:dyDescent="0.35">
      <c r="A2297">
        <v>6624076</v>
      </c>
      <c r="B2297">
        <v>0</v>
      </c>
      <c r="C2297">
        <v>10</v>
      </c>
      <c r="D2297" t="s">
        <v>203</v>
      </c>
      <c r="E2297" t="s">
        <v>1324</v>
      </c>
      <c r="F2297" t="s">
        <v>310</v>
      </c>
      <c r="G2297" t="s">
        <v>7522</v>
      </c>
      <c r="H2297">
        <v>1</v>
      </c>
      <c r="I2297">
        <v>1</v>
      </c>
      <c r="J2297">
        <v>0</v>
      </c>
      <c r="K2297">
        <v>1</v>
      </c>
      <c r="L2297" t="s">
        <v>355</v>
      </c>
      <c r="M2297">
        <v>0</v>
      </c>
      <c r="N2297" s="16">
        <v>45808</v>
      </c>
      <c r="O2297" s="16">
        <v>45808</v>
      </c>
      <c r="Q2297" t="s">
        <v>294</v>
      </c>
      <c r="R2297" t="s">
        <v>295</v>
      </c>
      <c r="S2297">
        <v>10014618</v>
      </c>
      <c r="T2297" t="s">
        <v>294</v>
      </c>
    </row>
    <row r="2298" spans="1:20" x14ac:dyDescent="0.35">
      <c r="A2298">
        <v>6624117</v>
      </c>
      <c r="B2298">
        <v>0</v>
      </c>
      <c r="C2298">
        <v>10</v>
      </c>
      <c r="D2298" t="s">
        <v>203</v>
      </c>
      <c r="E2298" t="s">
        <v>1324</v>
      </c>
      <c r="F2298" t="s">
        <v>310</v>
      </c>
      <c r="G2298" t="s">
        <v>7519</v>
      </c>
      <c r="H2298">
        <v>1</v>
      </c>
      <c r="I2298">
        <v>1</v>
      </c>
      <c r="J2298">
        <v>0</v>
      </c>
      <c r="K2298">
        <v>1</v>
      </c>
      <c r="L2298" t="s">
        <v>355</v>
      </c>
      <c r="M2298">
        <v>0</v>
      </c>
      <c r="N2298" s="16">
        <v>45915</v>
      </c>
      <c r="O2298" s="16">
        <v>45915</v>
      </c>
      <c r="Q2298" t="s">
        <v>294</v>
      </c>
      <c r="R2298" t="s">
        <v>295</v>
      </c>
      <c r="S2298">
        <v>10014618</v>
      </c>
      <c r="T2298" t="s">
        <v>294</v>
      </c>
    </row>
    <row r="2299" spans="1:20" x14ac:dyDescent="0.35">
      <c r="A2299">
        <v>6624118</v>
      </c>
      <c r="B2299">
        <v>0</v>
      </c>
      <c r="C2299">
        <v>10</v>
      </c>
      <c r="D2299" t="s">
        <v>203</v>
      </c>
      <c r="E2299" t="s">
        <v>1324</v>
      </c>
      <c r="F2299" t="s">
        <v>310</v>
      </c>
      <c r="G2299" t="s">
        <v>7521</v>
      </c>
      <c r="H2299">
        <v>16</v>
      </c>
      <c r="I2299">
        <v>2</v>
      </c>
      <c r="J2299">
        <v>0</v>
      </c>
      <c r="K2299">
        <v>8</v>
      </c>
      <c r="L2299" t="s">
        <v>355</v>
      </c>
      <c r="M2299">
        <v>0</v>
      </c>
      <c r="N2299" s="16">
        <v>45903</v>
      </c>
      <c r="O2299" s="16">
        <v>45903</v>
      </c>
      <c r="Q2299" t="s">
        <v>313</v>
      </c>
      <c r="R2299" t="s">
        <v>314</v>
      </c>
      <c r="S2299">
        <v>10014619</v>
      </c>
      <c r="T2299" t="s">
        <v>313</v>
      </c>
    </row>
    <row r="2300" spans="1:20" x14ac:dyDescent="0.35">
      <c r="A2300">
        <v>6624119</v>
      </c>
      <c r="B2300">
        <v>0</v>
      </c>
      <c r="C2300">
        <v>10</v>
      </c>
      <c r="D2300" t="s">
        <v>203</v>
      </c>
      <c r="E2300" t="s">
        <v>1324</v>
      </c>
      <c r="F2300" t="s">
        <v>310</v>
      </c>
      <c r="G2300" t="s">
        <v>7520</v>
      </c>
      <c r="H2300">
        <v>1</v>
      </c>
      <c r="I2300">
        <v>1</v>
      </c>
      <c r="J2300">
        <v>0</v>
      </c>
      <c r="K2300">
        <v>1</v>
      </c>
      <c r="L2300" t="s">
        <v>355</v>
      </c>
      <c r="M2300">
        <v>0</v>
      </c>
      <c r="N2300" s="16">
        <v>45903</v>
      </c>
      <c r="O2300" s="16">
        <v>45903</v>
      </c>
      <c r="Q2300" t="s">
        <v>313</v>
      </c>
      <c r="R2300" t="s">
        <v>314</v>
      </c>
      <c r="S2300">
        <v>10014619</v>
      </c>
      <c r="T2300" t="s">
        <v>313</v>
      </c>
    </row>
    <row r="2301" spans="1:20" x14ac:dyDescent="0.35">
      <c r="A2301">
        <v>6624120</v>
      </c>
      <c r="B2301">
        <v>0</v>
      </c>
      <c r="C2301">
        <v>10</v>
      </c>
      <c r="D2301" t="s">
        <v>203</v>
      </c>
      <c r="E2301" t="s">
        <v>1324</v>
      </c>
      <c r="F2301" t="s">
        <v>310</v>
      </c>
      <c r="G2301" t="s">
        <v>7519</v>
      </c>
      <c r="H2301">
        <v>1</v>
      </c>
      <c r="I2301">
        <v>1</v>
      </c>
      <c r="J2301">
        <v>0</v>
      </c>
      <c r="K2301">
        <v>1</v>
      </c>
      <c r="L2301" t="s">
        <v>355</v>
      </c>
      <c r="M2301">
        <v>0</v>
      </c>
      <c r="N2301" s="16">
        <v>45915</v>
      </c>
      <c r="O2301" s="16">
        <v>45915</v>
      </c>
      <c r="Q2301" t="s">
        <v>313</v>
      </c>
      <c r="R2301" t="s">
        <v>314</v>
      </c>
      <c r="S2301">
        <v>10014619</v>
      </c>
      <c r="T2301" t="s">
        <v>313</v>
      </c>
    </row>
    <row r="2302" spans="1:20" x14ac:dyDescent="0.35">
      <c r="A2302">
        <v>6624135</v>
      </c>
      <c r="B2302">
        <v>0</v>
      </c>
      <c r="C2302">
        <v>10</v>
      </c>
      <c r="D2302" t="s">
        <v>203</v>
      </c>
      <c r="E2302" t="s">
        <v>1324</v>
      </c>
      <c r="F2302" t="s">
        <v>310</v>
      </c>
      <c r="G2302" t="s">
        <v>7518</v>
      </c>
      <c r="H2302">
        <v>16</v>
      </c>
      <c r="I2302">
        <v>2</v>
      </c>
      <c r="J2302">
        <v>0</v>
      </c>
      <c r="K2302">
        <v>8</v>
      </c>
      <c r="L2302" t="s">
        <v>355</v>
      </c>
      <c r="M2302">
        <v>0</v>
      </c>
      <c r="N2302" s="16">
        <v>45924</v>
      </c>
      <c r="O2302" s="16">
        <v>45924</v>
      </c>
      <c r="Q2302" t="s">
        <v>413</v>
      </c>
      <c r="R2302" t="s">
        <v>414</v>
      </c>
      <c r="S2302">
        <v>10014620</v>
      </c>
      <c r="T2302" t="s">
        <v>413</v>
      </c>
    </row>
    <row r="2303" spans="1:20" x14ac:dyDescent="0.35">
      <c r="A2303">
        <v>6624136</v>
      </c>
      <c r="B2303">
        <v>0</v>
      </c>
      <c r="C2303">
        <v>10</v>
      </c>
      <c r="D2303" t="s">
        <v>203</v>
      </c>
      <c r="E2303" t="s">
        <v>1324</v>
      </c>
      <c r="F2303" t="s">
        <v>310</v>
      </c>
      <c r="G2303" t="s">
        <v>7517</v>
      </c>
      <c r="H2303">
        <v>6</v>
      </c>
      <c r="I2303">
        <v>2</v>
      </c>
      <c r="J2303">
        <v>0</v>
      </c>
      <c r="K2303">
        <v>3</v>
      </c>
      <c r="L2303" t="s">
        <v>355</v>
      </c>
      <c r="M2303">
        <v>0</v>
      </c>
      <c r="N2303" s="16">
        <v>45920</v>
      </c>
      <c r="O2303" s="16">
        <v>45920</v>
      </c>
      <c r="Q2303" t="s">
        <v>207</v>
      </c>
      <c r="R2303" t="s">
        <v>385</v>
      </c>
      <c r="S2303">
        <v>10014621</v>
      </c>
      <c r="T2303" t="s">
        <v>207</v>
      </c>
    </row>
    <row r="2304" spans="1:20" x14ac:dyDescent="0.35">
      <c r="A2304">
        <v>6624137</v>
      </c>
      <c r="B2304">
        <v>0</v>
      </c>
      <c r="C2304">
        <v>10</v>
      </c>
      <c r="D2304" t="s">
        <v>203</v>
      </c>
      <c r="E2304" t="s">
        <v>1324</v>
      </c>
      <c r="F2304" t="s">
        <v>310</v>
      </c>
      <c r="G2304" t="s">
        <v>7665</v>
      </c>
      <c r="H2304">
        <v>1</v>
      </c>
      <c r="I2304">
        <v>1</v>
      </c>
      <c r="J2304">
        <v>0</v>
      </c>
      <c r="K2304">
        <v>1</v>
      </c>
      <c r="L2304" t="s">
        <v>355</v>
      </c>
      <c r="M2304">
        <v>0</v>
      </c>
      <c r="N2304" s="16">
        <v>45930</v>
      </c>
      <c r="O2304" s="16">
        <v>45930</v>
      </c>
      <c r="Q2304" t="s">
        <v>207</v>
      </c>
      <c r="R2304" t="s">
        <v>385</v>
      </c>
      <c r="S2304">
        <v>10014621</v>
      </c>
      <c r="T2304" t="s">
        <v>207</v>
      </c>
    </row>
    <row r="2305" spans="1:20" x14ac:dyDescent="0.35">
      <c r="A2305">
        <v>6624139</v>
      </c>
      <c r="B2305">
        <v>0</v>
      </c>
      <c r="C2305">
        <v>10</v>
      </c>
      <c r="D2305" t="s">
        <v>203</v>
      </c>
      <c r="E2305" t="s">
        <v>1324</v>
      </c>
      <c r="F2305" t="s">
        <v>310</v>
      </c>
      <c r="G2305" t="s">
        <v>7664</v>
      </c>
      <c r="H2305">
        <v>2</v>
      </c>
      <c r="I2305">
        <v>1</v>
      </c>
      <c r="J2305">
        <v>0</v>
      </c>
      <c r="K2305">
        <v>2</v>
      </c>
      <c r="L2305" t="s">
        <v>355</v>
      </c>
      <c r="M2305">
        <v>0</v>
      </c>
      <c r="N2305" s="16">
        <v>45910</v>
      </c>
      <c r="O2305" s="16">
        <v>45910</v>
      </c>
      <c r="Q2305" t="s">
        <v>207</v>
      </c>
      <c r="R2305" t="s">
        <v>385</v>
      </c>
      <c r="S2305">
        <v>10014621</v>
      </c>
      <c r="T2305" t="s">
        <v>207</v>
      </c>
    </row>
    <row r="2306" spans="1:20" x14ac:dyDescent="0.35">
      <c r="A2306">
        <v>6624162</v>
      </c>
      <c r="B2306">
        <v>0</v>
      </c>
      <c r="C2306">
        <v>10</v>
      </c>
      <c r="D2306" t="s">
        <v>203</v>
      </c>
      <c r="E2306" t="s">
        <v>1324</v>
      </c>
      <c r="F2306" t="s">
        <v>310</v>
      </c>
      <c r="G2306" t="s">
        <v>7663</v>
      </c>
      <c r="H2306">
        <v>6</v>
      </c>
      <c r="I2306">
        <v>2</v>
      </c>
      <c r="J2306">
        <v>0</v>
      </c>
      <c r="K2306">
        <v>3</v>
      </c>
      <c r="L2306" t="s">
        <v>355</v>
      </c>
      <c r="M2306">
        <v>0</v>
      </c>
      <c r="N2306" s="16">
        <v>45910</v>
      </c>
      <c r="O2306" s="16">
        <v>45910</v>
      </c>
      <c r="Q2306" t="s">
        <v>207</v>
      </c>
      <c r="R2306" t="s">
        <v>385</v>
      </c>
      <c r="S2306">
        <v>10014621</v>
      </c>
      <c r="T2306" t="s">
        <v>207</v>
      </c>
    </row>
    <row r="2307" spans="1:20" x14ac:dyDescent="0.35">
      <c r="A2307">
        <v>6624164</v>
      </c>
      <c r="B2307">
        <v>0</v>
      </c>
      <c r="C2307">
        <v>10</v>
      </c>
      <c r="D2307" t="s">
        <v>203</v>
      </c>
      <c r="E2307" t="s">
        <v>1324</v>
      </c>
      <c r="F2307" t="s">
        <v>310</v>
      </c>
      <c r="G2307" t="s">
        <v>7662</v>
      </c>
      <c r="H2307">
        <v>12</v>
      </c>
      <c r="I2307">
        <v>2</v>
      </c>
      <c r="J2307">
        <v>0</v>
      </c>
      <c r="K2307">
        <v>6</v>
      </c>
      <c r="L2307" t="s">
        <v>355</v>
      </c>
      <c r="M2307">
        <v>0</v>
      </c>
      <c r="N2307" s="16">
        <v>45921</v>
      </c>
      <c r="O2307" s="16">
        <v>45921</v>
      </c>
      <c r="Q2307" t="s">
        <v>403</v>
      </c>
      <c r="R2307" t="s">
        <v>404</v>
      </c>
      <c r="S2307">
        <v>10014622</v>
      </c>
      <c r="T2307" t="s">
        <v>403</v>
      </c>
    </row>
    <row r="2308" spans="1:20" x14ac:dyDescent="0.35">
      <c r="A2308">
        <v>6624167</v>
      </c>
      <c r="B2308">
        <v>0</v>
      </c>
      <c r="C2308">
        <v>10</v>
      </c>
      <c r="D2308" t="s">
        <v>203</v>
      </c>
      <c r="E2308" t="s">
        <v>1324</v>
      </c>
      <c r="F2308" t="s">
        <v>310</v>
      </c>
      <c r="G2308" t="s">
        <v>7661</v>
      </c>
      <c r="H2308">
        <v>3</v>
      </c>
      <c r="I2308">
        <v>1</v>
      </c>
      <c r="J2308">
        <v>0</v>
      </c>
      <c r="K2308">
        <v>3</v>
      </c>
      <c r="L2308" t="s">
        <v>355</v>
      </c>
      <c r="M2308">
        <v>0</v>
      </c>
      <c r="N2308" s="16">
        <v>45930</v>
      </c>
      <c r="O2308" s="16">
        <v>45930</v>
      </c>
      <c r="Q2308" t="s">
        <v>403</v>
      </c>
      <c r="R2308" t="s">
        <v>404</v>
      </c>
      <c r="S2308">
        <v>10014622</v>
      </c>
      <c r="T2308" t="s">
        <v>403</v>
      </c>
    </row>
    <row r="2309" spans="1:20" x14ac:dyDescent="0.35">
      <c r="A2309">
        <v>6624169</v>
      </c>
      <c r="B2309">
        <v>0</v>
      </c>
      <c r="C2309">
        <v>10</v>
      </c>
      <c r="D2309" t="s">
        <v>203</v>
      </c>
      <c r="E2309" t="s">
        <v>1324</v>
      </c>
      <c r="F2309" t="s">
        <v>310</v>
      </c>
      <c r="G2309" t="s">
        <v>7660</v>
      </c>
      <c r="H2309">
        <v>4</v>
      </c>
      <c r="I2309">
        <v>1</v>
      </c>
      <c r="J2309">
        <v>0</v>
      </c>
      <c r="K2309">
        <v>4</v>
      </c>
      <c r="L2309" t="s">
        <v>355</v>
      </c>
      <c r="M2309">
        <v>0</v>
      </c>
      <c r="N2309" s="16">
        <v>45916</v>
      </c>
      <c r="O2309" s="16">
        <v>45916</v>
      </c>
      <c r="Q2309" t="s">
        <v>403</v>
      </c>
      <c r="R2309" t="s">
        <v>404</v>
      </c>
      <c r="S2309">
        <v>10014622</v>
      </c>
      <c r="T2309" t="s">
        <v>403</v>
      </c>
    </row>
    <row r="2310" spans="1:20" x14ac:dyDescent="0.35">
      <c r="A2310">
        <v>6624170</v>
      </c>
      <c r="B2310">
        <v>0</v>
      </c>
      <c r="C2310">
        <v>10</v>
      </c>
      <c r="D2310" t="s">
        <v>203</v>
      </c>
      <c r="E2310" t="s">
        <v>1324</v>
      </c>
      <c r="F2310" t="s">
        <v>310</v>
      </c>
      <c r="G2310" t="s">
        <v>7659</v>
      </c>
      <c r="H2310">
        <v>8</v>
      </c>
      <c r="I2310">
        <v>2</v>
      </c>
      <c r="J2310">
        <v>0</v>
      </c>
      <c r="K2310">
        <v>4</v>
      </c>
      <c r="L2310" t="s">
        <v>355</v>
      </c>
      <c r="M2310">
        <v>0</v>
      </c>
      <c r="N2310" s="16">
        <v>45930</v>
      </c>
      <c r="O2310" s="16">
        <v>45930</v>
      </c>
      <c r="Q2310" t="s">
        <v>233</v>
      </c>
      <c r="R2310" t="s">
        <v>301</v>
      </c>
      <c r="S2310">
        <v>10014623</v>
      </c>
      <c r="T2310" t="s">
        <v>233</v>
      </c>
    </row>
    <row r="2311" spans="1:20" x14ac:dyDescent="0.35">
      <c r="A2311">
        <v>6624247</v>
      </c>
      <c r="B2311">
        <v>0</v>
      </c>
      <c r="C2311">
        <v>10</v>
      </c>
      <c r="D2311" t="s">
        <v>203</v>
      </c>
      <c r="E2311" t="s">
        <v>1324</v>
      </c>
      <c r="F2311" t="s">
        <v>310</v>
      </c>
      <c r="G2311" t="s">
        <v>7658</v>
      </c>
      <c r="H2311">
        <v>1</v>
      </c>
      <c r="I2311">
        <v>1</v>
      </c>
      <c r="J2311">
        <v>0</v>
      </c>
      <c r="K2311">
        <v>1</v>
      </c>
      <c r="L2311" t="s">
        <v>355</v>
      </c>
      <c r="M2311">
        <v>0</v>
      </c>
      <c r="N2311" s="16">
        <v>45912</v>
      </c>
      <c r="O2311" s="16">
        <v>45912</v>
      </c>
      <c r="Q2311" t="s">
        <v>238</v>
      </c>
      <c r="R2311" t="s">
        <v>281</v>
      </c>
      <c r="S2311">
        <v>10014628</v>
      </c>
      <c r="T2311" t="s">
        <v>238</v>
      </c>
    </row>
    <row r="2312" spans="1:20" x14ac:dyDescent="0.35">
      <c r="A2312">
        <v>6624248</v>
      </c>
      <c r="B2312">
        <v>0</v>
      </c>
      <c r="C2312">
        <v>10</v>
      </c>
      <c r="D2312" t="s">
        <v>203</v>
      </c>
      <c r="E2312" t="s">
        <v>1324</v>
      </c>
      <c r="F2312" t="s">
        <v>310</v>
      </c>
      <c r="G2312" t="s">
        <v>7658</v>
      </c>
      <c r="H2312">
        <v>1</v>
      </c>
      <c r="I2312">
        <v>1</v>
      </c>
      <c r="J2312">
        <v>0</v>
      </c>
      <c r="K2312">
        <v>1</v>
      </c>
      <c r="L2312" t="s">
        <v>355</v>
      </c>
      <c r="M2312">
        <v>0</v>
      </c>
      <c r="N2312" s="16">
        <v>45920</v>
      </c>
      <c r="O2312" s="16">
        <v>45920</v>
      </c>
      <c r="Q2312" t="s">
        <v>236</v>
      </c>
      <c r="R2312" t="s">
        <v>283</v>
      </c>
      <c r="S2312">
        <v>10014629</v>
      </c>
      <c r="T2312" t="s">
        <v>236</v>
      </c>
    </row>
    <row r="2313" spans="1:20" x14ac:dyDescent="0.35">
      <c r="A2313">
        <v>6624253</v>
      </c>
      <c r="B2313">
        <v>0</v>
      </c>
      <c r="C2313">
        <v>10</v>
      </c>
      <c r="D2313" t="s">
        <v>203</v>
      </c>
      <c r="E2313" t="s">
        <v>1324</v>
      </c>
      <c r="F2313" t="s">
        <v>310</v>
      </c>
      <c r="G2313" t="s">
        <v>7657</v>
      </c>
      <c r="H2313">
        <v>12</v>
      </c>
      <c r="I2313">
        <v>2</v>
      </c>
      <c r="J2313">
        <v>0</v>
      </c>
      <c r="K2313">
        <v>6</v>
      </c>
      <c r="L2313" t="s">
        <v>355</v>
      </c>
      <c r="M2313">
        <v>0</v>
      </c>
      <c r="N2313" s="16">
        <v>45924</v>
      </c>
      <c r="O2313" s="16">
        <v>45924</v>
      </c>
      <c r="Q2313" t="s">
        <v>218</v>
      </c>
      <c r="R2313" t="s">
        <v>279</v>
      </c>
      <c r="S2313">
        <v>10014633</v>
      </c>
      <c r="T2313" t="s">
        <v>218</v>
      </c>
    </row>
    <row r="2314" spans="1:20" x14ac:dyDescent="0.35">
      <c r="A2314">
        <v>6624254</v>
      </c>
      <c r="B2314">
        <v>0</v>
      </c>
      <c r="C2314">
        <v>10</v>
      </c>
      <c r="D2314" t="s">
        <v>203</v>
      </c>
      <c r="E2314" t="s">
        <v>1324</v>
      </c>
      <c r="F2314" t="s">
        <v>310</v>
      </c>
      <c r="G2314" t="s">
        <v>7656</v>
      </c>
      <c r="H2314">
        <v>3</v>
      </c>
      <c r="I2314">
        <v>1</v>
      </c>
      <c r="J2314">
        <v>0</v>
      </c>
      <c r="K2314">
        <v>3</v>
      </c>
      <c r="L2314" t="s">
        <v>355</v>
      </c>
      <c r="M2314">
        <v>0</v>
      </c>
      <c r="N2314" s="16">
        <v>45904</v>
      </c>
      <c r="O2314" s="16">
        <v>45904</v>
      </c>
      <c r="Q2314" t="s">
        <v>157</v>
      </c>
      <c r="R2314" t="s">
        <v>345</v>
      </c>
      <c r="S2314">
        <v>10014635</v>
      </c>
      <c r="T2314" t="s">
        <v>157</v>
      </c>
    </row>
    <row r="2315" spans="1:20" x14ac:dyDescent="0.35">
      <c r="A2315">
        <v>6624326</v>
      </c>
      <c r="B2315">
        <v>0</v>
      </c>
      <c r="C2315">
        <v>10</v>
      </c>
      <c r="D2315" t="s">
        <v>370</v>
      </c>
      <c r="E2315" t="s">
        <v>1324</v>
      </c>
      <c r="F2315" t="s">
        <v>310</v>
      </c>
      <c r="G2315" t="s">
        <v>7655</v>
      </c>
      <c r="H2315">
        <v>3</v>
      </c>
      <c r="I2315">
        <v>1</v>
      </c>
      <c r="J2315">
        <v>0</v>
      </c>
      <c r="K2315">
        <v>3</v>
      </c>
      <c r="L2315" t="s">
        <v>355</v>
      </c>
      <c r="M2315">
        <v>0</v>
      </c>
      <c r="N2315" s="16">
        <v>45903</v>
      </c>
      <c r="O2315" s="16">
        <v>45903</v>
      </c>
      <c r="Q2315" t="s">
        <v>230</v>
      </c>
      <c r="R2315" t="s">
        <v>277</v>
      </c>
      <c r="S2315">
        <v>10014636</v>
      </c>
      <c r="T2315" t="s">
        <v>230</v>
      </c>
    </row>
    <row r="2316" spans="1:20" x14ac:dyDescent="0.35">
      <c r="A2316">
        <v>6624336</v>
      </c>
      <c r="B2316">
        <v>0</v>
      </c>
      <c r="C2316">
        <v>10</v>
      </c>
      <c r="D2316" t="s">
        <v>203</v>
      </c>
      <c r="E2316" t="s">
        <v>1324</v>
      </c>
      <c r="F2316" t="s">
        <v>310</v>
      </c>
      <c r="G2316" t="s">
        <v>7690</v>
      </c>
      <c r="H2316">
        <v>2</v>
      </c>
      <c r="I2316">
        <v>1</v>
      </c>
      <c r="J2316">
        <v>0</v>
      </c>
      <c r="K2316">
        <v>2</v>
      </c>
      <c r="L2316" t="s">
        <v>355</v>
      </c>
      <c r="M2316">
        <v>0</v>
      </c>
      <c r="N2316" s="16">
        <v>45919</v>
      </c>
      <c r="O2316" s="16">
        <v>45919</v>
      </c>
      <c r="Q2316" t="s">
        <v>216</v>
      </c>
      <c r="R2316" t="s">
        <v>282</v>
      </c>
      <c r="S2316">
        <v>10014642</v>
      </c>
      <c r="T2316" t="s">
        <v>216</v>
      </c>
    </row>
    <row r="2317" spans="1:20" x14ac:dyDescent="0.35">
      <c r="A2317">
        <v>6624339</v>
      </c>
      <c r="B2317">
        <v>0</v>
      </c>
      <c r="C2317">
        <v>10</v>
      </c>
      <c r="D2317" t="s">
        <v>370</v>
      </c>
      <c r="E2317" t="s">
        <v>1324</v>
      </c>
      <c r="F2317" t="s">
        <v>310</v>
      </c>
      <c r="G2317" t="s">
        <v>7687</v>
      </c>
      <c r="H2317">
        <v>5</v>
      </c>
      <c r="I2317">
        <v>1</v>
      </c>
      <c r="J2317">
        <v>0</v>
      </c>
      <c r="K2317">
        <v>5</v>
      </c>
      <c r="L2317" t="s">
        <v>355</v>
      </c>
      <c r="M2317">
        <v>0</v>
      </c>
      <c r="N2317" s="16">
        <v>45912</v>
      </c>
      <c r="O2317" s="16">
        <v>45912</v>
      </c>
      <c r="Q2317" t="s">
        <v>216</v>
      </c>
      <c r="R2317" t="s">
        <v>282</v>
      </c>
      <c r="S2317">
        <v>10014642</v>
      </c>
      <c r="T2317" t="s">
        <v>216</v>
      </c>
    </row>
    <row r="2318" spans="1:20" x14ac:dyDescent="0.35">
      <c r="A2318">
        <v>6624340</v>
      </c>
      <c r="B2318">
        <v>0</v>
      </c>
      <c r="C2318">
        <v>10</v>
      </c>
      <c r="D2318" t="s">
        <v>357</v>
      </c>
      <c r="E2318" t="s">
        <v>1324</v>
      </c>
      <c r="F2318" t="s">
        <v>310</v>
      </c>
      <c r="G2318" t="s">
        <v>7689</v>
      </c>
      <c r="H2318">
        <v>4</v>
      </c>
      <c r="I2318">
        <v>2</v>
      </c>
      <c r="J2318">
        <v>0</v>
      </c>
      <c r="K2318">
        <v>2</v>
      </c>
      <c r="L2318" t="s">
        <v>355</v>
      </c>
      <c r="M2318">
        <v>0</v>
      </c>
      <c r="N2318" s="16">
        <v>45924</v>
      </c>
      <c r="O2318" s="16">
        <v>45924</v>
      </c>
      <c r="Q2318" t="s">
        <v>216</v>
      </c>
      <c r="R2318" t="s">
        <v>282</v>
      </c>
      <c r="S2318">
        <v>10014642</v>
      </c>
      <c r="T2318" t="s">
        <v>216</v>
      </c>
    </row>
    <row r="2319" spans="1:20" x14ac:dyDescent="0.35">
      <c r="A2319">
        <v>6624383</v>
      </c>
      <c r="B2319">
        <v>0</v>
      </c>
      <c r="C2319">
        <v>10</v>
      </c>
      <c r="D2319" t="s">
        <v>203</v>
      </c>
      <c r="E2319" t="s">
        <v>1324</v>
      </c>
      <c r="F2319" t="s">
        <v>310</v>
      </c>
      <c r="G2319" t="s">
        <v>7688</v>
      </c>
      <c r="H2319">
        <v>3</v>
      </c>
      <c r="I2319">
        <v>1</v>
      </c>
      <c r="J2319">
        <v>0</v>
      </c>
      <c r="K2319">
        <v>3</v>
      </c>
      <c r="L2319" t="s">
        <v>355</v>
      </c>
      <c r="M2319">
        <v>0</v>
      </c>
      <c r="N2319" s="16">
        <v>45899</v>
      </c>
      <c r="O2319" s="16">
        <v>45899</v>
      </c>
      <c r="Q2319" t="s">
        <v>178</v>
      </c>
      <c r="R2319" t="s">
        <v>392</v>
      </c>
      <c r="S2319">
        <v>10014644</v>
      </c>
      <c r="T2319" t="s">
        <v>178</v>
      </c>
    </row>
    <row r="2320" spans="1:20" x14ac:dyDescent="0.35">
      <c r="A2320">
        <v>6624383</v>
      </c>
      <c r="B2320">
        <v>0</v>
      </c>
      <c r="C2320">
        <v>20</v>
      </c>
      <c r="D2320" t="s">
        <v>361</v>
      </c>
      <c r="E2320" t="s">
        <v>1324</v>
      </c>
      <c r="F2320" t="s">
        <v>310</v>
      </c>
      <c r="G2320" t="s">
        <v>7688</v>
      </c>
      <c r="H2320">
        <v>4</v>
      </c>
      <c r="I2320">
        <v>2</v>
      </c>
      <c r="J2320">
        <v>0</v>
      </c>
      <c r="K2320">
        <v>2</v>
      </c>
      <c r="L2320" t="s">
        <v>355</v>
      </c>
      <c r="M2320">
        <v>0</v>
      </c>
      <c r="N2320" s="16">
        <v>45899</v>
      </c>
      <c r="O2320" s="16">
        <v>45899</v>
      </c>
      <c r="Q2320" t="s">
        <v>178</v>
      </c>
      <c r="R2320" t="s">
        <v>392</v>
      </c>
      <c r="S2320">
        <v>10014644</v>
      </c>
      <c r="T2320" t="s">
        <v>178</v>
      </c>
    </row>
    <row r="2321" spans="1:20" x14ac:dyDescent="0.35">
      <c r="A2321">
        <v>6624384</v>
      </c>
      <c r="B2321">
        <v>0</v>
      </c>
      <c r="C2321">
        <v>10</v>
      </c>
      <c r="D2321" t="s">
        <v>370</v>
      </c>
      <c r="E2321" t="s">
        <v>1324</v>
      </c>
      <c r="F2321" t="s">
        <v>310</v>
      </c>
      <c r="G2321" t="s">
        <v>7687</v>
      </c>
      <c r="H2321">
        <v>5</v>
      </c>
      <c r="I2321">
        <v>1</v>
      </c>
      <c r="J2321">
        <v>0</v>
      </c>
      <c r="K2321">
        <v>5</v>
      </c>
      <c r="L2321" t="s">
        <v>355</v>
      </c>
      <c r="M2321">
        <v>0</v>
      </c>
      <c r="N2321" s="16">
        <v>45915</v>
      </c>
      <c r="O2321" s="16">
        <v>45915</v>
      </c>
      <c r="Q2321" t="s">
        <v>178</v>
      </c>
      <c r="R2321" t="s">
        <v>392</v>
      </c>
      <c r="S2321">
        <v>10014644</v>
      </c>
      <c r="T2321" t="s">
        <v>178</v>
      </c>
    </row>
    <row r="2322" spans="1:20" x14ac:dyDescent="0.35">
      <c r="A2322">
        <v>6624386</v>
      </c>
      <c r="B2322">
        <v>0</v>
      </c>
      <c r="C2322">
        <v>10</v>
      </c>
      <c r="D2322" t="s">
        <v>203</v>
      </c>
      <c r="E2322" t="s">
        <v>1324</v>
      </c>
      <c r="F2322" t="s">
        <v>310</v>
      </c>
      <c r="G2322" t="s">
        <v>7519</v>
      </c>
      <c r="H2322">
        <v>1</v>
      </c>
      <c r="I2322">
        <v>1</v>
      </c>
      <c r="J2322">
        <v>0</v>
      </c>
      <c r="K2322">
        <v>1</v>
      </c>
      <c r="L2322" t="s">
        <v>355</v>
      </c>
      <c r="M2322">
        <v>0</v>
      </c>
      <c r="N2322" s="16">
        <v>45902</v>
      </c>
      <c r="O2322" s="16">
        <v>45902</v>
      </c>
      <c r="Q2322" t="s">
        <v>219</v>
      </c>
      <c r="R2322" t="s">
        <v>292</v>
      </c>
      <c r="S2322">
        <v>10017586</v>
      </c>
      <c r="T2322" t="s">
        <v>219</v>
      </c>
    </row>
    <row r="2323" spans="1:20" x14ac:dyDescent="0.35">
      <c r="A2323">
        <v>6624387</v>
      </c>
      <c r="B2323">
        <v>0</v>
      </c>
      <c r="C2323">
        <v>10</v>
      </c>
      <c r="D2323" t="s">
        <v>370</v>
      </c>
      <c r="E2323" t="s">
        <v>1324</v>
      </c>
      <c r="F2323" t="s">
        <v>310</v>
      </c>
      <c r="G2323" t="s">
        <v>7665</v>
      </c>
      <c r="H2323">
        <v>1</v>
      </c>
      <c r="I2323">
        <v>1</v>
      </c>
      <c r="J2323">
        <v>0</v>
      </c>
      <c r="K2323">
        <v>1</v>
      </c>
      <c r="L2323" t="s">
        <v>355</v>
      </c>
      <c r="M2323">
        <v>0</v>
      </c>
      <c r="N2323" s="16">
        <v>45912</v>
      </c>
      <c r="O2323" s="16">
        <v>45912</v>
      </c>
      <c r="Q2323" t="s">
        <v>219</v>
      </c>
      <c r="R2323" t="s">
        <v>292</v>
      </c>
      <c r="S2323">
        <v>10017586</v>
      </c>
      <c r="T2323" t="s">
        <v>219</v>
      </c>
    </row>
    <row r="2324" spans="1:20" x14ac:dyDescent="0.35">
      <c r="A2324">
        <v>6624388</v>
      </c>
      <c r="B2324">
        <v>0</v>
      </c>
      <c r="C2324">
        <v>10</v>
      </c>
      <c r="D2324" t="s">
        <v>203</v>
      </c>
      <c r="E2324" t="s">
        <v>1324</v>
      </c>
      <c r="F2324" t="s">
        <v>310</v>
      </c>
      <c r="G2324" t="s">
        <v>7686</v>
      </c>
      <c r="H2324">
        <v>1</v>
      </c>
      <c r="I2324">
        <v>1</v>
      </c>
      <c r="J2324">
        <v>0</v>
      </c>
      <c r="K2324">
        <v>1</v>
      </c>
      <c r="L2324" t="s">
        <v>355</v>
      </c>
      <c r="M2324">
        <v>0</v>
      </c>
      <c r="N2324" s="16">
        <v>45817</v>
      </c>
      <c r="O2324" s="16">
        <v>45817</v>
      </c>
      <c r="Q2324" t="s">
        <v>215</v>
      </c>
      <c r="R2324" t="s">
        <v>290</v>
      </c>
      <c r="S2324">
        <v>10018371</v>
      </c>
      <c r="T2324" t="s">
        <v>215</v>
      </c>
    </row>
    <row r="2325" spans="1:20" x14ac:dyDescent="0.35">
      <c r="A2325">
        <v>6624389</v>
      </c>
      <c r="B2325">
        <v>0</v>
      </c>
      <c r="C2325">
        <v>10</v>
      </c>
      <c r="D2325" t="s">
        <v>203</v>
      </c>
      <c r="E2325" t="s">
        <v>1324</v>
      </c>
      <c r="F2325" t="s">
        <v>310</v>
      </c>
      <c r="G2325" t="s">
        <v>7685</v>
      </c>
      <c r="H2325">
        <v>2</v>
      </c>
      <c r="I2325">
        <v>2</v>
      </c>
      <c r="J2325">
        <v>0</v>
      </c>
      <c r="K2325">
        <v>1</v>
      </c>
      <c r="L2325" t="s">
        <v>355</v>
      </c>
      <c r="M2325">
        <v>0</v>
      </c>
      <c r="N2325" s="16">
        <v>45910</v>
      </c>
      <c r="O2325" s="16">
        <v>45910</v>
      </c>
      <c r="Q2325" t="s">
        <v>215</v>
      </c>
      <c r="R2325" t="s">
        <v>290</v>
      </c>
      <c r="S2325">
        <v>10018371</v>
      </c>
      <c r="T2325" t="s">
        <v>215</v>
      </c>
    </row>
    <row r="2326" spans="1:20" x14ac:dyDescent="0.35">
      <c r="A2326">
        <v>6624390</v>
      </c>
      <c r="B2326">
        <v>0</v>
      </c>
      <c r="C2326">
        <v>10</v>
      </c>
      <c r="D2326" t="s">
        <v>203</v>
      </c>
      <c r="E2326" t="s">
        <v>1324</v>
      </c>
      <c r="F2326" t="s">
        <v>310</v>
      </c>
      <c r="G2326" t="s">
        <v>7684</v>
      </c>
      <c r="H2326">
        <v>1</v>
      </c>
      <c r="I2326">
        <v>1</v>
      </c>
      <c r="J2326">
        <v>0</v>
      </c>
      <c r="K2326">
        <v>1</v>
      </c>
      <c r="L2326" t="s">
        <v>355</v>
      </c>
      <c r="M2326">
        <v>0</v>
      </c>
      <c r="N2326" s="16">
        <v>45899</v>
      </c>
      <c r="O2326" s="16">
        <v>45899</v>
      </c>
      <c r="Q2326" t="s">
        <v>215</v>
      </c>
      <c r="R2326" t="s">
        <v>290</v>
      </c>
      <c r="S2326">
        <v>10018371</v>
      </c>
      <c r="T2326" t="s">
        <v>215</v>
      </c>
    </row>
    <row r="2327" spans="1:20" x14ac:dyDescent="0.35">
      <c r="A2327">
        <v>6624391</v>
      </c>
      <c r="B2327">
        <v>0</v>
      </c>
      <c r="C2327">
        <v>10</v>
      </c>
      <c r="D2327" t="s">
        <v>203</v>
      </c>
      <c r="E2327" t="s">
        <v>1324</v>
      </c>
      <c r="F2327" t="s">
        <v>310</v>
      </c>
      <c r="G2327" t="s">
        <v>7683</v>
      </c>
      <c r="H2327">
        <v>4</v>
      </c>
      <c r="I2327">
        <v>2</v>
      </c>
      <c r="J2327">
        <v>0</v>
      </c>
      <c r="K2327">
        <v>2</v>
      </c>
      <c r="L2327" t="s">
        <v>355</v>
      </c>
      <c r="M2327">
        <v>0</v>
      </c>
      <c r="N2327" s="16">
        <v>45909</v>
      </c>
      <c r="O2327" s="16">
        <v>45909</v>
      </c>
      <c r="Q2327" t="s">
        <v>215</v>
      </c>
      <c r="R2327" t="s">
        <v>290</v>
      </c>
      <c r="S2327">
        <v>10018371</v>
      </c>
      <c r="T2327" t="s">
        <v>215</v>
      </c>
    </row>
    <row r="2328" spans="1:20" x14ac:dyDescent="0.35">
      <c r="A2328">
        <v>6624392</v>
      </c>
      <c r="B2328">
        <v>0</v>
      </c>
      <c r="C2328">
        <v>10</v>
      </c>
      <c r="D2328" t="s">
        <v>203</v>
      </c>
      <c r="E2328" t="s">
        <v>1324</v>
      </c>
      <c r="F2328" t="s">
        <v>310</v>
      </c>
      <c r="G2328" t="s">
        <v>7682</v>
      </c>
      <c r="H2328">
        <v>1</v>
      </c>
      <c r="I2328">
        <v>1</v>
      </c>
      <c r="J2328">
        <v>0</v>
      </c>
      <c r="K2328">
        <v>1</v>
      </c>
      <c r="L2328" t="s">
        <v>355</v>
      </c>
      <c r="M2328">
        <v>0</v>
      </c>
      <c r="N2328" s="16">
        <v>45923</v>
      </c>
      <c r="O2328" s="16">
        <v>45923</v>
      </c>
      <c r="Q2328" t="s">
        <v>215</v>
      </c>
      <c r="R2328" t="s">
        <v>290</v>
      </c>
      <c r="S2328">
        <v>10018371</v>
      </c>
      <c r="T2328" t="s">
        <v>215</v>
      </c>
    </row>
    <row r="2329" spans="1:20" x14ac:dyDescent="0.35">
      <c r="A2329">
        <v>6624393</v>
      </c>
      <c r="B2329">
        <v>0</v>
      </c>
      <c r="C2329">
        <v>10</v>
      </c>
      <c r="D2329" t="s">
        <v>357</v>
      </c>
      <c r="E2329" t="s">
        <v>359</v>
      </c>
      <c r="F2329" t="s">
        <v>310</v>
      </c>
      <c r="G2329" t="s">
        <v>7681</v>
      </c>
      <c r="H2329">
        <v>6</v>
      </c>
      <c r="I2329">
        <v>2</v>
      </c>
      <c r="J2329">
        <v>0</v>
      </c>
      <c r="K2329">
        <v>3</v>
      </c>
      <c r="L2329" t="s">
        <v>355</v>
      </c>
      <c r="M2329">
        <v>0</v>
      </c>
      <c r="N2329" s="16">
        <v>45857</v>
      </c>
      <c r="O2329" s="16">
        <v>45857</v>
      </c>
      <c r="Q2329" t="s">
        <v>215</v>
      </c>
      <c r="R2329" t="s">
        <v>290</v>
      </c>
      <c r="S2329">
        <v>10018371</v>
      </c>
      <c r="T2329" t="s">
        <v>215</v>
      </c>
    </row>
    <row r="2330" spans="1:20" x14ac:dyDescent="0.35">
      <c r="A2330">
        <v>6624576</v>
      </c>
      <c r="B2330">
        <v>0</v>
      </c>
      <c r="C2330">
        <v>10</v>
      </c>
      <c r="D2330" t="s">
        <v>361</v>
      </c>
      <c r="E2330" t="s">
        <v>1324</v>
      </c>
      <c r="F2330" t="s">
        <v>310</v>
      </c>
      <c r="G2330" t="s">
        <v>7680</v>
      </c>
      <c r="H2330">
        <v>6</v>
      </c>
      <c r="I2330">
        <v>2</v>
      </c>
      <c r="J2330">
        <v>0</v>
      </c>
      <c r="K2330">
        <v>3</v>
      </c>
      <c r="L2330" t="s">
        <v>355</v>
      </c>
      <c r="M2330">
        <v>0</v>
      </c>
      <c r="N2330" s="16">
        <v>45877</v>
      </c>
      <c r="O2330" s="16">
        <v>45877</v>
      </c>
      <c r="Q2330" t="s">
        <v>137</v>
      </c>
      <c r="R2330" t="s">
        <v>388</v>
      </c>
      <c r="S2330">
        <v>10014595</v>
      </c>
      <c r="T2330" t="s">
        <v>137</v>
      </c>
    </row>
    <row r="2331" spans="1:20" x14ac:dyDescent="0.35">
      <c r="A2331">
        <v>6624578</v>
      </c>
      <c r="B2331">
        <v>0</v>
      </c>
      <c r="C2331">
        <v>10</v>
      </c>
      <c r="D2331" t="s">
        <v>203</v>
      </c>
      <c r="E2331" t="s">
        <v>1324</v>
      </c>
      <c r="F2331" t="s">
        <v>310</v>
      </c>
      <c r="G2331" t="s">
        <v>7679</v>
      </c>
      <c r="H2331">
        <v>12</v>
      </c>
      <c r="I2331">
        <v>2</v>
      </c>
      <c r="J2331">
        <v>0</v>
      </c>
      <c r="K2331">
        <v>6</v>
      </c>
      <c r="L2331" t="s">
        <v>355</v>
      </c>
      <c r="M2331">
        <v>0</v>
      </c>
      <c r="N2331" s="16">
        <v>45877</v>
      </c>
      <c r="O2331" s="16">
        <v>45877</v>
      </c>
      <c r="Q2331" t="s">
        <v>137</v>
      </c>
      <c r="R2331" t="s">
        <v>388</v>
      </c>
      <c r="S2331">
        <v>10014595</v>
      </c>
      <c r="T2331" t="s">
        <v>137</v>
      </c>
    </row>
    <row r="2332" spans="1:20" x14ac:dyDescent="0.35">
      <c r="A2332">
        <v>6624599</v>
      </c>
      <c r="B2332">
        <v>0</v>
      </c>
      <c r="C2332">
        <v>10</v>
      </c>
      <c r="D2332" t="s">
        <v>203</v>
      </c>
      <c r="E2332" t="s">
        <v>1324</v>
      </c>
      <c r="F2332" t="s">
        <v>310</v>
      </c>
      <c r="G2332" t="s">
        <v>8390</v>
      </c>
      <c r="H2332">
        <v>12</v>
      </c>
      <c r="I2332">
        <v>2</v>
      </c>
      <c r="J2332">
        <v>0</v>
      </c>
      <c r="K2332">
        <v>6</v>
      </c>
      <c r="L2332" t="s">
        <v>355</v>
      </c>
      <c r="M2332">
        <v>0</v>
      </c>
      <c r="N2332" s="16">
        <v>45894</v>
      </c>
      <c r="O2332" s="16">
        <v>45894</v>
      </c>
      <c r="Q2332" t="s">
        <v>318</v>
      </c>
      <c r="R2332" t="s">
        <v>319</v>
      </c>
      <c r="S2332">
        <v>10014631</v>
      </c>
      <c r="T2332" t="s">
        <v>318</v>
      </c>
    </row>
    <row r="2333" spans="1:20" x14ac:dyDescent="0.35">
      <c r="A2333">
        <v>6624621</v>
      </c>
      <c r="B2333">
        <v>0</v>
      </c>
      <c r="C2333">
        <v>10</v>
      </c>
      <c r="D2333" t="s">
        <v>203</v>
      </c>
      <c r="E2333" t="s">
        <v>359</v>
      </c>
      <c r="F2333" t="s">
        <v>310</v>
      </c>
      <c r="G2333" t="s">
        <v>8389</v>
      </c>
      <c r="H2333">
        <v>12</v>
      </c>
      <c r="I2333">
        <v>2</v>
      </c>
      <c r="J2333">
        <v>0</v>
      </c>
      <c r="K2333">
        <v>6</v>
      </c>
      <c r="L2333" t="s">
        <v>355</v>
      </c>
      <c r="M2333">
        <v>0</v>
      </c>
      <c r="N2333" s="16">
        <v>45852</v>
      </c>
      <c r="O2333" s="16">
        <v>45852</v>
      </c>
      <c r="Q2333" t="s">
        <v>126</v>
      </c>
      <c r="R2333" t="s">
        <v>391</v>
      </c>
      <c r="S2333">
        <v>10014657</v>
      </c>
      <c r="T2333" t="s">
        <v>126</v>
      </c>
    </row>
    <row r="2334" spans="1:20" x14ac:dyDescent="0.35">
      <c r="A2334">
        <v>6624621</v>
      </c>
      <c r="B2334">
        <v>0</v>
      </c>
      <c r="C2334">
        <v>20</v>
      </c>
      <c r="D2334" t="s">
        <v>370</v>
      </c>
      <c r="E2334" t="s">
        <v>359</v>
      </c>
      <c r="F2334" t="s">
        <v>310</v>
      </c>
      <c r="G2334" t="s">
        <v>8389</v>
      </c>
      <c r="H2334">
        <v>2</v>
      </c>
      <c r="I2334">
        <v>1</v>
      </c>
      <c r="J2334">
        <v>0</v>
      </c>
      <c r="K2334">
        <v>2</v>
      </c>
      <c r="L2334" t="s">
        <v>355</v>
      </c>
      <c r="M2334">
        <v>0</v>
      </c>
      <c r="N2334" s="16">
        <v>45852</v>
      </c>
      <c r="O2334" s="16">
        <v>45852</v>
      </c>
      <c r="Q2334" t="s">
        <v>126</v>
      </c>
      <c r="R2334" t="s">
        <v>391</v>
      </c>
      <c r="S2334">
        <v>10014657</v>
      </c>
      <c r="T2334" t="s">
        <v>126</v>
      </c>
    </row>
    <row r="2335" spans="1:20" x14ac:dyDescent="0.35">
      <c r="A2335">
        <v>6624621</v>
      </c>
      <c r="B2335">
        <v>0</v>
      </c>
      <c r="C2335">
        <v>30</v>
      </c>
      <c r="D2335" t="s">
        <v>361</v>
      </c>
      <c r="E2335" t="s">
        <v>359</v>
      </c>
      <c r="F2335" t="s">
        <v>310</v>
      </c>
      <c r="G2335" t="s">
        <v>8389</v>
      </c>
      <c r="H2335">
        <v>8</v>
      </c>
      <c r="I2335">
        <v>2</v>
      </c>
      <c r="J2335">
        <v>0</v>
      </c>
      <c r="K2335">
        <v>4</v>
      </c>
      <c r="L2335" t="s">
        <v>355</v>
      </c>
      <c r="M2335">
        <v>0</v>
      </c>
      <c r="N2335" s="16">
        <v>45852</v>
      </c>
      <c r="O2335" s="16">
        <v>45852</v>
      </c>
      <c r="Q2335" t="s">
        <v>126</v>
      </c>
      <c r="R2335" t="s">
        <v>391</v>
      </c>
      <c r="S2335">
        <v>10014657</v>
      </c>
      <c r="T2335" t="s">
        <v>126</v>
      </c>
    </row>
    <row r="2336" spans="1:20" x14ac:dyDescent="0.35">
      <c r="A2336">
        <v>6625182</v>
      </c>
      <c r="B2336">
        <v>0</v>
      </c>
      <c r="C2336">
        <v>10</v>
      </c>
      <c r="D2336" t="s">
        <v>203</v>
      </c>
      <c r="E2336" t="s">
        <v>1324</v>
      </c>
      <c r="F2336" t="s">
        <v>310</v>
      </c>
      <c r="G2336" t="s">
        <v>8388</v>
      </c>
      <c r="H2336">
        <v>6</v>
      </c>
      <c r="I2336">
        <v>2</v>
      </c>
      <c r="J2336">
        <v>0</v>
      </c>
      <c r="K2336">
        <v>3</v>
      </c>
      <c r="L2336" t="s">
        <v>355</v>
      </c>
      <c r="M2336">
        <v>0</v>
      </c>
      <c r="N2336" s="16">
        <v>45884</v>
      </c>
      <c r="O2336" s="16">
        <v>45884</v>
      </c>
      <c r="Q2336" t="s">
        <v>201</v>
      </c>
      <c r="R2336" t="s">
        <v>334</v>
      </c>
      <c r="S2336">
        <v>10014602</v>
      </c>
      <c r="T2336" t="s">
        <v>201</v>
      </c>
    </row>
    <row r="2337" spans="1:20" x14ac:dyDescent="0.35">
      <c r="A2337">
        <v>6625515</v>
      </c>
      <c r="B2337">
        <v>0</v>
      </c>
      <c r="C2337">
        <v>10</v>
      </c>
      <c r="D2337" t="s">
        <v>367</v>
      </c>
      <c r="E2337" t="s">
        <v>359</v>
      </c>
      <c r="F2337" t="s">
        <v>310</v>
      </c>
      <c r="G2337" t="s">
        <v>8943</v>
      </c>
      <c r="H2337">
        <v>4</v>
      </c>
      <c r="I2337">
        <v>2</v>
      </c>
      <c r="J2337">
        <v>0</v>
      </c>
      <c r="K2337">
        <v>2</v>
      </c>
      <c r="L2337" t="s">
        <v>355</v>
      </c>
      <c r="M2337">
        <v>0</v>
      </c>
      <c r="N2337" s="16">
        <v>45852</v>
      </c>
      <c r="O2337" s="16">
        <v>45852</v>
      </c>
      <c r="Q2337" t="s">
        <v>412</v>
      </c>
      <c r="R2337" t="s">
        <v>325</v>
      </c>
      <c r="S2337">
        <v>10014726</v>
      </c>
      <c r="T2337" t="s">
        <v>324</v>
      </c>
    </row>
    <row r="2338" spans="1:20" x14ac:dyDescent="0.35">
      <c r="A2338">
        <v>6625534</v>
      </c>
      <c r="B2338">
        <v>0</v>
      </c>
      <c r="C2338">
        <v>10</v>
      </c>
      <c r="D2338" t="s">
        <v>203</v>
      </c>
      <c r="E2338" t="s">
        <v>1324</v>
      </c>
      <c r="F2338" t="s">
        <v>310</v>
      </c>
      <c r="G2338" t="s">
        <v>8386</v>
      </c>
      <c r="H2338">
        <v>2</v>
      </c>
      <c r="I2338">
        <v>1</v>
      </c>
      <c r="J2338">
        <v>0</v>
      </c>
      <c r="K2338">
        <v>2</v>
      </c>
      <c r="L2338" t="s">
        <v>355</v>
      </c>
      <c r="M2338">
        <v>0</v>
      </c>
      <c r="N2338" s="16">
        <v>45884</v>
      </c>
      <c r="O2338" s="16">
        <v>45884</v>
      </c>
      <c r="Q2338" t="s">
        <v>294</v>
      </c>
      <c r="R2338" t="s">
        <v>295</v>
      </c>
      <c r="S2338">
        <v>10014618</v>
      </c>
      <c r="T2338" t="s">
        <v>294</v>
      </c>
    </row>
    <row r="2339" spans="1:20" x14ac:dyDescent="0.35">
      <c r="A2339">
        <v>6625535</v>
      </c>
      <c r="B2339">
        <v>0</v>
      </c>
      <c r="C2339">
        <v>10</v>
      </c>
      <c r="D2339" t="s">
        <v>203</v>
      </c>
      <c r="E2339" t="s">
        <v>1324</v>
      </c>
      <c r="F2339" t="s">
        <v>310</v>
      </c>
      <c r="G2339" t="s">
        <v>5559</v>
      </c>
      <c r="H2339">
        <v>6</v>
      </c>
      <c r="I2339">
        <v>2</v>
      </c>
      <c r="J2339">
        <v>0</v>
      </c>
      <c r="K2339">
        <v>3</v>
      </c>
      <c r="L2339" t="s">
        <v>355</v>
      </c>
      <c r="M2339">
        <v>0</v>
      </c>
      <c r="N2339" s="16">
        <v>45884</v>
      </c>
      <c r="O2339" s="16">
        <v>45884</v>
      </c>
      <c r="Q2339" t="s">
        <v>294</v>
      </c>
      <c r="R2339" t="s">
        <v>295</v>
      </c>
      <c r="S2339">
        <v>10014618</v>
      </c>
      <c r="T2339" t="s">
        <v>294</v>
      </c>
    </row>
    <row r="2340" spans="1:20" x14ac:dyDescent="0.35">
      <c r="A2340">
        <v>6625536</v>
      </c>
      <c r="B2340">
        <v>0</v>
      </c>
      <c r="C2340">
        <v>10</v>
      </c>
      <c r="D2340" t="s">
        <v>203</v>
      </c>
      <c r="E2340" t="s">
        <v>1324</v>
      </c>
      <c r="F2340" t="s">
        <v>310</v>
      </c>
      <c r="G2340" t="s">
        <v>8385</v>
      </c>
      <c r="H2340">
        <v>3</v>
      </c>
      <c r="I2340">
        <v>1</v>
      </c>
      <c r="J2340">
        <v>0</v>
      </c>
      <c r="K2340">
        <v>3</v>
      </c>
      <c r="L2340" t="s">
        <v>355</v>
      </c>
      <c r="M2340">
        <v>0</v>
      </c>
      <c r="N2340" s="16">
        <v>45884</v>
      </c>
      <c r="O2340" s="16">
        <v>45884</v>
      </c>
      <c r="Q2340" t="s">
        <v>294</v>
      </c>
      <c r="R2340" t="s">
        <v>295</v>
      </c>
      <c r="S2340">
        <v>10014618</v>
      </c>
      <c r="T2340" t="s">
        <v>294</v>
      </c>
    </row>
    <row r="2341" spans="1:20" x14ac:dyDescent="0.35">
      <c r="A2341">
        <v>6625540</v>
      </c>
      <c r="B2341">
        <v>0</v>
      </c>
      <c r="C2341">
        <v>10</v>
      </c>
      <c r="D2341" t="s">
        <v>203</v>
      </c>
      <c r="E2341" t="s">
        <v>1324</v>
      </c>
      <c r="F2341" t="s">
        <v>310</v>
      </c>
      <c r="G2341" t="s">
        <v>6297</v>
      </c>
      <c r="H2341">
        <v>1</v>
      </c>
      <c r="I2341">
        <v>1</v>
      </c>
      <c r="J2341">
        <v>0</v>
      </c>
      <c r="K2341">
        <v>1</v>
      </c>
      <c r="L2341" t="s">
        <v>355</v>
      </c>
      <c r="M2341">
        <v>0</v>
      </c>
      <c r="N2341" s="16">
        <v>45884</v>
      </c>
      <c r="O2341" s="16">
        <v>45884</v>
      </c>
      <c r="Q2341" t="s">
        <v>294</v>
      </c>
      <c r="R2341" t="s">
        <v>295</v>
      </c>
      <c r="S2341">
        <v>10014618</v>
      </c>
      <c r="T2341" t="s">
        <v>294</v>
      </c>
    </row>
    <row r="2342" spans="1:20" x14ac:dyDescent="0.35">
      <c r="A2342">
        <v>6625569</v>
      </c>
      <c r="B2342">
        <v>0</v>
      </c>
      <c r="C2342">
        <v>10</v>
      </c>
      <c r="D2342" t="s">
        <v>138</v>
      </c>
      <c r="E2342" t="s">
        <v>1324</v>
      </c>
      <c r="F2342" t="s">
        <v>310</v>
      </c>
      <c r="G2342" t="s">
        <v>8944</v>
      </c>
      <c r="H2342">
        <v>0</v>
      </c>
      <c r="I2342">
        <v>0</v>
      </c>
      <c r="J2342">
        <v>0</v>
      </c>
      <c r="K2342">
        <v>0</v>
      </c>
      <c r="L2342" t="s">
        <v>355</v>
      </c>
      <c r="M2342">
        <v>0</v>
      </c>
      <c r="N2342" s="16">
        <v>45870</v>
      </c>
      <c r="O2342" s="16">
        <v>45870</v>
      </c>
      <c r="Q2342" t="s">
        <v>506</v>
      </c>
      <c r="R2342" t="s">
        <v>325</v>
      </c>
      <c r="S2342">
        <v>10016542</v>
      </c>
      <c r="T2342" t="s">
        <v>324</v>
      </c>
    </row>
    <row r="2343" spans="1:20" x14ac:dyDescent="0.35">
      <c r="A2343">
        <v>6625585</v>
      </c>
      <c r="B2343">
        <v>0</v>
      </c>
      <c r="C2343">
        <v>10</v>
      </c>
      <c r="D2343" t="s">
        <v>371</v>
      </c>
      <c r="E2343" t="s">
        <v>1324</v>
      </c>
      <c r="F2343" t="s">
        <v>310</v>
      </c>
      <c r="G2343" t="s">
        <v>8372</v>
      </c>
      <c r="H2343">
        <v>1</v>
      </c>
      <c r="I2343">
        <v>1</v>
      </c>
      <c r="J2343">
        <v>0</v>
      </c>
      <c r="K2343">
        <v>1</v>
      </c>
      <c r="L2343" t="s">
        <v>355</v>
      </c>
      <c r="M2343">
        <v>0</v>
      </c>
      <c r="N2343" s="16">
        <v>45901</v>
      </c>
      <c r="O2343" s="16">
        <v>45901</v>
      </c>
      <c r="Q2343" t="s">
        <v>134</v>
      </c>
      <c r="R2343" t="s">
        <v>271</v>
      </c>
      <c r="S2343">
        <v>10014658</v>
      </c>
      <c r="T2343" t="s">
        <v>134</v>
      </c>
    </row>
    <row r="2344" spans="1:20" x14ac:dyDescent="0.35">
      <c r="A2344">
        <v>6625695</v>
      </c>
      <c r="B2344">
        <v>0</v>
      </c>
      <c r="C2344">
        <v>10</v>
      </c>
      <c r="D2344" t="s">
        <v>203</v>
      </c>
      <c r="E2344" t="s">
        <v>1324</v>
      </c>
      <c r="F2344" t="s">
        <v>310</v>
      </c>
      <c r="G2344" t="s">
        <v>8383</v>
      </c>
      <c r="H2344">
        <v>3</v>
      </c>
      <c r="I2344">
        <v>1</v>
      </c>
      <c r="J2344">
        <v>0</v>
      </c>
      <c r="K2344">
        <v>3</v>
      </c>
      <c r="L2344" t="s">
        <v>355</v>
      </c>
      <c r="M2344">
        <v>0</v>
      </c>
      <c r="N2344" s="16">
        <v>45884</v>
      </c>
      <c r="O2344" s="16">
        <v>45884</v>
      </c>
      <c r="Q2344" t="s">
        <v>224</v>
      </c>
      <c r="R2344" t="s">
        <v>389</v>
      </c>
      <c r="S2344">
        <v>10014612</v>
      </c>
      <c r="T2344" t="s">
        <v>224</v>
      </c>
    </row>
    <row r="2345" spans="1:20" x14ac:dyDescent="0.35">
      <c r="A2345">
        <v>6625696</v>
      </c>
      <c r="B2345">
        <v>0</v>
      </c>
      <c r="C2345">
        <v>10</v>
      </c>
      <c r="D2345" t="s">
        <v>203</v>
      </c>
      <c r="E2345" t="s">
        <v>1324</v>
      </c>
      <c r="F2345" t="s">
        <v>310</v>
      </c>
      <c r="G2345" t="s">
        <v>8382</v>
      </c>
      <c r="H2345">
        <v>3</v>
      </c>
      <c r="I2345">
        <v>1</v>
      </c>
      <c r="J2345">
        <v>0</v>
      </c>
      <c r="K2345">
        <v>3</v>
      </c>
      <c r="L2345" t="s">
        <v>355</v>
      </c>
      <c r="M2345">
        <v>0</v>
      </c>
      <c r="N2345" s="16">
        <v>45884</v>
      </c>
      <c r="O2345" s="16">
        <v>45884</v>
      </c>
      <c r="Q2345" t="s">
        <v>224</v>
      </c>
      <c r="R2345" t="s">
        <v>389</v>
      </c>
      <c r="S2345">
        <v>10014612</v>
      </c>
      <c r="T2345" t="s">
        <v>224</v>
      </c>
    </row>
    <row r="2346" spans="1:20" x14ac:dyDescent="0.35">
      <c r="A2346">
        <v>6625697</v>
      </c>
      <c r="B2346">
        <v>0</v>
      </c>
      <c r="C2346">
        <v>10</v>
      </c>
      <c r="D2346" t="s">
        <v>203</v>
      </c>
      <c r="E2346" t="s">
        <v>1324</v>
      </c>
      <c r="F2346" t="s">
        <v>310</v>
      </c>
      <c r="G2346" t="s">
        <v>8381</v>
      </c>
      <c r="H2346">
        <v>2</v>
      </c>
      <c r="I2346">
        <v>1</v>
      </c>
      <c r="J2346">
        <v>0</v>
      </c>
      <c r="K2346">
        <v>2</v>
      </c>
      <c r="L2346" t="s">
        <v>355</v>
      </c>
      <c r="M2346">
        <v>0</v>
      </c>
      <c r="N2346" s="16">
        <v>45884</v>
      </c>
      <c r="O2346" s="16">
        <v>45884</v>
      </c>
      <c r="Q2346" t="s">
        <v>224</v>
      </c>
      <c r="R2346" t="s">
        <v>389</v>
      </c>
      <c r="S2346">
        <v>10014612</v>
      </c>
      <c r="T2346" t="s">
        <v>224</v>
      </c>
    </row>
    <row r="2347" spans="1:20" x14ac:dyDescent="0.35">
      <c r="A2347">
        <v>6625698</v>
      </c>
      <c r="B2347">
        <v>0</v>
      </c>
      <c r="C2347">
        <v>10</v>
      </c>
      <c r="D2347" t="s">
        <v>203</v>
      </c>
      <c r="E2347" t="s">
        <v>1324</v>
      </c>
      <c r="F2347" t="s">
        <v>310</v>
      </c>
      <c r="G2347" t="s">
        <v>6287</v>
      </c>
      <c r="H2347">
        <v>2</v>
      </c>
      <c r="I2347">
        <v>1</v>
      </c>
      <c r="J2347">
        <v>0</v>
      </c>
      <c r="K2347">
        <v>2</v>
      </c>
      <c r="L2347" t="s">
        <v>355</v>
      </c>
      <c r="M2347">
        <v>0</v>
      </c>
      <c r="N2347" s="16">
        <v>45884</v>
      </c>
      <c r="O2347" s="16">
        <v>45884</v>
      </c>
      <c r="Q2347" t="s">
        <v>224</v>
      </c>
      <c r="R2347" t="s">
        <v>389</v>
      </c>
      <c r="S2347">
        <v>10014612</v>
      </c>
      <c r="T2347" t="s">
        <v>224</v>
      </c>
    </row>
    <row r="2348" spans="1:20" x14ac:dyDescent="0.35">
      <c r="A2348">
        <v>6625699</v>
      </c>
      <c r="B2348">
        <v>0</v>
      </c>
      <c r="C2348">
        <v>10</v>
      </c>
      <c r="D2348" t="s">
        <v>203</v>
      </c>
      <c r="E2348" t="s">
        <v>1324</v>
      </c>
      <c r="F2348" t="s">
        <v>310</v>
      </c>
      <c r="G2348" t="s">
        <v>8380</v>
      </c>
      <c r="H2348">
        <v>2</v>
      </c>
      <c r="I2348">
        <v>1</v>
      </c>
      <c r="J2348">
        <v>0</v>
      </c>
      <c r="K2348">
        <v>2</v>
      </c>
      <c r="L2348" t="s">
        <v>355</v>
      </c>
      <c r="M2348">
        <v>0</v>
      </c>
      <c r="N2348" s="16">
        <v>45884</v>
      </c>
      <c r="O2348" s="16">
        <v>45884</v>
      </c>
      <c r="Q2348" t="s">
        <v>224</v>
      </c>
      <c r="R2348" t="s">
        <v>389</v>
      </c>
      <c r="S2348">
        <v>10014612</v>
      </c>
      <c r="T2348" t="s">
        <v>224</v>
      </c>
    </row>
    <row r="2349" spans="1:20" x14ac:dyDescent="0.35">
      <c r="A2349">
        <v>6625700</v>
      </c>
      <c r="B2349">
        <v>0</v>
      </c>
      <c r="C2349">
        <v>10</v>
      </c>
      <c r="D2349" t="s">
        <v>203</v>
      </c>
      <c r="E2349" t="s">
        <v>1324</v>
      </c>
      <c r="F2349" t="s">
        <v>310</v>
      </c>
      <c r="G2349" t="s">
        <v>8379</v>
      </c>
      <c r="H2349">
        <v>4</v>
      </c>
      <c r="I2349">
        <v>2</v>
      </c>
      <c r="J2349">
        <v>0</v>
      </c>
      <c r="K2349">
        <v>2</v>
      </c>
      <c r="L2349" t="s">
        <v>355</v>
      </c>
      <c r="M2349">
        <v>0</v>
      </c>
      <c r="N2349" s="16">
        <v>45884</v>
      </c>
      <c r="O2349" s="16">
        <v>45884</v>
      </c>
      <c r="Q2349" t="s">
        <v>224</v>
      </c>
      <c r="R2349" t="s">
        <v>389</v>
      </c>
      <c r="S2349">
        <v>10014612</v>
      </c>
      <c r="T2349" t="s">
        <v>224</v>
      </c>
    </row>
    <row r="2350" spans="1:20" x14ac:dyDescent="0.35">
      <c r="A2350">
        <v>6625702</v>
      </c>
      <c r="B2350">
        <v>0</v>
      </c>
      <c r="C2350">
        <v>10</v>
      </c>
      <c r="D2350" t="s">
        <v>203</v>
      </c>
      <c r="E2350" t="s">
        <v>1324</v>
      </c>
      <c r="F2350" t="s">
        <v>310</v>
      </c>
      <c r="G2350" t="s">
        <v>8378</v>
      </c>
      <c r="H2350">
        <v>2</v>
      </c>
      <c r="I2350">
        <v>1</v>
      </c>
      <c r="J2350">
        <v>0</v>
      </c>
      <c r="K2350">
        <v>2</v>
      </c>
      <c r="L2350" t="s">
        <v>355</v>
      </c>
      <c r="M2350">
        <v>0</v>
      </c>
      <c r="N2350" s="16">
        <v>45884</v>
      </c>
      <c r="O2350" s="16">
        <v>45884</v>
      </c>
      <c r="Q2350" t="s">
        <v>224</v>
      </c>
      <c r="R2350" t="s">
        <v>389</v>
      </c>
      <c r="S2350">
        <v>10014612</v>
      </c>
      <c r="T2350" t="s">
        <v>224</v>
      </c>
    </row>
    <row r="2351" spans="1:20" x14ac:dyDescent="0.35">
      <c r="A2351">
        <v>6625703</v>
      </c>
      <c r="B2351">
        <v>0</v>
      </c>
      <c r="C2351">
        <v>10</v>
      </c>
      <c r="D2351" t="s">
        <v>203</v>
      </c>
      <c r="E2351" t="s">
        <v>1324</v>
      </c>
      <c r="F2351" t="s">
        <v>310</v>
      </c>
      <c r="G2351" t="s">
        <v>8377</v>
      </c>
      <c r="H2351">
        <v>15</v>
      </c>
      <c r="I2351">
        <v>3</v>
      </c>
      <c r="J2351">
        <v>0</v>
      </c>
      <c r="K2351">
        <v>5</v>
      </c>
      <c r="L2351" t="s">
        <v>355</v>
      </c>
      <c r="M2351">
        <v>0</v>
      </c>
      <c r="N2351" s="16">
        <v>45884</v>
      </c>
      <c r="O2351" s="16">
        <v>45884</v>
      </c>
      <c r="Q2351" t="s">
        <v>207</v>
      </c>
      <c r="R2351" t="s">
        <v>385</v>
      </c>
      <c r="S2351">
        <v>10014621</v>
      </c>
      <c r="T2351" t="s">
        <v>207</v>
      </c>
    </row>
    <row r="2352" spans="1:20" x14ac:dyDescent="0.35">
      <c r="A2352">
        <v>6625707</v>
      </c>
      <c r="B2352">
        <v>0</v>
      </c>
      <c r="C2352">
        <v>10</v>
      </c>
      <c r="D2352" t="s">
        <v>371</v>
      </c>
      <c r="E2352" t="s">
        <v>1324</v>
      </c>
      <c r="F2352" t="s">
        <v>310</v>
      </c>
      <c r="G2352" t="s">
        <v>8945</v>
      </c>
      <c r="H2352">
        <v>6</v>
      </c>
      <c r="I2352">
        <v>2</v>
      </c>
      <c r="J2352">
        <v>0</v>
      </c>
      <c r="K2352">
        <v>3</v>
      </c>
      <c r="L2352" t="s">
        <v>355</v>
      </c>
      <c r="M2352">
        <v>0</v>
      </c>
      <c r="N2352" s="16">
        <v>45858</v>
      </c>
      <c r="O2352" s="16">
        <v>45858</v>
      </c>
      <c r="Q2352" t="s">
        <v>198</v>
      </c>
      <c r="R2352" t="s">
        <v>306</v>
      </c>
      <c r="S2352">
        <v>10014640</v>
      </c>
      <c r="T2352" t="s">
        <v>198</v>
      </c>
    </row>
    <row r="2353" spans="1:20" x14ac:dyDescent="0.35">
      <c r="A2353">
        <v>6625715</v>
      </c>
      <c r="B2353">
        <v>0</v>
      </c>
      <c r="C2353">
        <v>10</v>
      </c>
      <c r="D2353" t="s">
        <v>203</v>
      </c>
      <c r="E2353" t="s">
        <v>1324</v>
      </c>
      <c r="F2353" t="s">
        <v>310</v>
      </c>
      <c r="G2353" t="s">
        <v>8374</v>
      </c>
      <c r="H2353">
        <v>8</v>
      </c>
      <c r="I2353">
        <v>2</v>
      </c>
      <c r="J2353">
        <v>0</v>
      </c>
      <c r="K2353">
        <v>4</v>
      </c>
      <c r="L2353" t="s">
        <v>355</v>
      </c>
      <c r="M2353">
        <v>0</v>
      </c>
      <c r="N2353" s="16">
        <v>45901</v>
      </c>
      <c r="O2353" s="16">
        <v>45901</v>
      </c>
      <c r="Q2353" t="s">
        <v>134</v>
      </c>
      <c r="R2353" t="s">
        <v>271</v>
      </c>
      <c r="S2353">
        <v>10014658</v>
      </c>
      <c r="T2353" t="s">
        <v>134</v>
      </c>
    </row>
    <row r="2354" spans="1:20" x14ac:dyDescent="0.35">
      <c r="A2354">
        <v>6625717</v>
      </c>
      <c r="B2354">
        <v>0</v>
      </c>
      <c r="C2354">
        <v>10</v>
      </c>
      <c r="D2354" t="s">
        <v>203</v>
      </c>
      <c r="E2354" t="s">
        <v>1324</v>
      </c>
      <c r="F2354" t="s">
        <v>310</v>
      </c>
      <c r="G2354" t="s">
        <v>8373</v>
      </c>
      <c r="H2354">
        <v>2</v>
      </c>
      <c r="I2354">
        <v>1</v>
      </c>
      <c r="J2354">
        <v>0</v>
      </c>
      <c r="K2354">
        <v>2</v>
      </c>
      <c r="L2354" t="s">
        <v>355</v>
      </c>
      <c r="M2354">
        <v>0</v>
      </c>
      <c r="N2354" s="16">
        <v>45901</v>
      </c>
      <c r="O2354" s="16">
        <v>45901</v>
      </c>
      <c r="Q2354" t="s">
        <v>126</v>
      </c>
      <c r="R2354" t="s">
        <v>391</v>
      </c>
      <c r="S2354">
        <v>10014657</v>
      </c>
      <c r="T2354" t="s">
        <v>126</v>
      </c>
    </row>
    <row r="2355" spans="1:20" x14ac:dyDescent="0.35">
      <c r="A2355">
        <v>6625718</v>
      </c>
      <c r="B2355">
        <v>0</v>
      </c>
      <c r="C2355">
        <v>10</v>
      </c>
      <c r="D2355" t="s">
        <v>203</v>
      </c>
      <c r="E2355" t="s">
        <v>1324</v>
      </c>
      <c r="F2355" t="s">
        <v>310</v>
      </c>
      <c r="G2355" t="s">
        <v>8372</v>
      </c>
      <c r="H2355">
        <v>1</v>
      </c>
      <c r="I2355">
        <v>1</v>
      </c>
      <c r="J2355">
        <v>0</v>
      </c>
      <c r="K2355">
        <v>1</v>
      </c>
      <c r="L2355" t="s">
        <v>355</v>
      </c>
      <c r="M2355">
        <v>0</v>
      </c>
      <c r="N2355" s="16">
        <v>45901</v>
      </c>
      <c r="O2355" s="16">
        <v>45901</v>
      </c>
      <c r="Q2355" t="s">
        <v>126</v>
      </c>
      <c r="R2355" t="s">
        <v>391</v>
      </c>
      <c r="S2355">
        <v>10014657</v>
      </c>
      <c r="T2355" t="s">
        <v>126</v>
      </c>
    </row>
    <row r="2356" spans="1:20" x14ac:dyDescent="0.35">
      <c r="A2356">
        <v>6625758</v>
      </c>
      <c r="B2356">
        <v>0</v>
      </c>
      <c r="C2356">
        <v>10</v>
      </c>
      <c r="D2356" t="s">
        <v>123</v>
      </c>
      <c r="E2356" t="s">
        <v>1324</v>
      </c>
      <c r="F2356" t="s">
        <v>251</v>
      </c>
      <c r="G2356" t="s">
        <v>8371</v>
      </c>
      <c r="H2356">
        <v>0</v>
      </c>
      <c r="I2356">
        <v>0</v>
      </c>
      <c r="J2356">
        <v>0</v>
      </c>
      <c r="K2356">
        <v>0</v>
      </c>
      <c r="L2356" t="s">
        <v>355</v>
      </c>
      <c r="M2356">
        <v>0</v>
      </c>
      <c r="N2356" s="16">
        <v>45859</v>
      </c>
      <c r="O2356" s="16">
        <v>45859</v>
      </c>
      <c r="Q2356" t="s">
        <v>899</v>
      </c>
      <c r="R2356" t="s">
        <v>902</v>
      </c>
      <c r="S2356">
        <v>10018449</v>
      </c>
      <c r="T2356" t="s">
        <v>901</v>
      </c>
    </row>
    <row r="2357" spans="1:20" x14ac:dyDescent="0.35">
      <c r="A2357">
        <v>6625759</v>
      </c>
      <c r="B2357">
        <v>0</v>
      </c>
      <c r="C2357">
        <v>10</v>
      </c>
      <c r="D2357" t="s">
        <v>361</v>
      </c>
      <c r="E2357" t="s">
        <v>1324</v>
      </c>
      <c r="F2357" t="s">
        <v>310</v>
      </c>
      <c r="G2357" t="s">
        <v>8370</v>
      </c>
      <c r="H2357">
        <v>10</v>
      </c>
      <c r="I2357">
        <v>2</v>
      </c>
      <c r="J2357">
        <v>0</v>
      </c>
      <c r="K2357">
        <v>5</v>
      </c>
      <c r="L2357" t="s">
        <v>355</v>
      </c>
      <c r="M2357">
        <v>0</v>
      </c>
      <c r="N2357" s="16">
        <v>45859</v>
      </c>
      <c r="O2357" s="16">
        <v>45859</v>
      </c>
      <c r="Q2357" t="s">
        <v>899</v>
      </c>
      <c r="R2357" t="s">
        <v>902</v>
      </c>
      <c r="S2357">
        <v>10018449</v>
      </c>
      <c r="T2357" t="s">
        <v>901</v>
      </c>
    </row>
    <row r="2358" spans="1:20" x14ac:dyDescent="0.35">
      <c r="A2358">
        <v>6625761</v>
      </c>
      <c r="B2358">
        <v>0</v>
      </c>
      <c r="C2358">
        <v>10</v>
      </c>
      <c r="D2358" t="s">
        <v>203</v>
      </c>
      <c r="E2358" t="s">
        <v>1324</v>
      </c>
      <c r="F2358" t="s">
        <v>251</v>
      </c>
      <c r="G2358" t="s">
        <v>3385</v>
      </c>
      <c r="H2358">
        <v>2</v>
      </c>
      <c r="I2358">
        <v>1</v>
      </c>
      <c r="J2358">
        <v>0</v>
      </c>
      <c r="K2358">
        <v>2</v>
      </c>
      <c r="L2358" t="s">
        <v>355</v>
      </c>
      <c r="M2358">
        <v>0</v>
      </c>
      <c r="N2358" s="16">
        <v>45859</v>
      </c>
      <c r="O2358" s="16">
        <v>45859</v>
      </c>
      <c r="Q2358" t="s">
        <v>218</v>
      </c>
      <c r="R2358" t="s">
        <v>279</v>
      </c>
      <c r="S2358">
        <v>10014633</v>
      </c>
      <c r="T2358" t="s">
        <v>218</v>
      </c>
    </row>
    <row r="2359" spans="1:20" x14ac:dyDescent="0.35">
      <c r="A2359">
        <v>6625783</v>
      </c>
      <c r="B2359">
        <v>0</v>
      </c>
      <c r="C2359">
        <v>10</v>
      </c>
      <c r="D2359" t="s">
        <v>203</v>
      </c>
      <c r="E2359" t="s">
        <v>1324</v>
      </c>
      <c r="F2359" t="s">
        <v>310</v>
      </c>
      <c r="G2359" t="s">
        <v>8369</v>
      </c>
      <c r="H2359">
        <v>2</v>
      </c>
      <c r="I2359">
        <v>1</v>
      </c>
      <c r="J2359">
        <v>0</v>
      </c>
      <c r="K2359">
        <v>2</v>
      </c>
      <c r="L2359" t="s">
        <v>355</v>
      </c>
      <c r="M2359">
        <v>0</v>
      </c>
      <c r="N2359" s="16">
        <v>45859</v>
      </c>
      <c r="O2359" s="16">
        <v>45859</v>
      </c>
      <c r="Q2359" t="s">
        <v>206</v>
      </c>
      <c r="R2359" t="s">
        <v>339</v>
      </c>
      <c r="S2359">
        <v>10014614</v>
      </c>
      <c r="T2359" t="s">
        <v>206</v>
      </c>
    </row>
    <row r="2360" spans="1:20" x14ac:dyDescent="0.35">
      <c r="A2360">
        <v>6625784</v>
      </c>
      <c r="B2360">
        <v>0</v>
      </c>
      <c r="C2360">
        <v>10</v>
      </c>
      <c r="D2360" t="s">
        <v>203</v>
      </c>
      <c r="E2360" t="s">
        <v>359</v>
      </c>
      <c r="F2360" t="s">
        <v>310</v>
      </c>
      <c r="G2360" t="s">
        <v>8368</v>
      </c>
      <c r="H2360">
        <v>4</v>
      </c>
      <c r="I2360">
        <v>2</v>
      </c>
      <c r="J2360">
        <v>0</v>
      </c>
      <c r="K2360">
        <v>2</v>
      </c>
      <c r="L2360" t="s">
        <v>355</v>
      </c>
      <c r="M2360">
        <v>0</v>
      </c>
      <c r="N2360" s="16">
        <v>45857</v>
      </c>
      <c r="O2360" s="16">
        <v>45857</v>
      </c>
      <c r="Q2360" t="s">
        <v>237</v>
      </c>
      <c r="R2360" t="s">
        <v>386</v>
      </c>
      <c r="S2360">
        <v>10014625</v>
      </c>
      <c r="T2360" t="s">
        <v>237</v>
      </c>
    </row>
    <row r="2361" spans="1:20" x14ac:dyDescent="0.35">
      <c r="A2361">
        <v>6625785</v>
      </c>
      <c r="B2361">
        <v>0</v>
      </c>
      <c r="C2361">
        <v>10</v>
      </c>
      <c r="D2361" t="s">
        <v>129</v>
      </c>
      <c r="E2361" t="s">
        <v>1324</v>
      </c>
      <c r="F2361" t="s">
        <v>310</v>
      </c>
      <c r="G2361" t="s">
        <v>8367</v>
      </c>
      <c r="H2361">
        <v>0</v>
      </c>
      <c r="I2361">
        <v>0</v>
      </c>
      <c r="J2361">
        <v>0</v>
      </c>
      <c r="K2361">
        <v>0</v>
      </c>
      <c r="L2361" t="s">
        <v>355</v>
      </c>
      <c r="M2361">
        <v>0</v>
      </c>
      <c r="N2361" s="16">
        <v>45870</v>
      </c>
      <c r="O2361" s="16">
        <v>45870</v>
      </c>
      <c r="Q2361" t="s">
        <v>298</v>
      </c>
      <c r="R2361" t="s">
        <v>299</v>
      </c>
      <c r="S2361">
        <v>10014626</v>
      </c>
      <c r="T2361" t="s">
        <v>298</v>
      </c>
    </row>
    <row r="2362" spans="1:20" x14ac:dyDescent="0.35">
      <c r="A2362">
        <v>6625788</v>
      </c>
      <c r="B2362">
        <v>0</v>
      </c>
      <c r="C2362">
        <v>10</v>
      </c>
      <c r="D2362" t="s">
        <v>203</v>
      </c>
      <c r="E2362" t="s">
        <v>359</v>
      </c>
      <c r="F2362" t="s">
        <v>310</v>
      </c>
      <c r="G2362" t="s">
        <v>8366</v>
      </c>
      <c r="H2362">
        <v>2</v>
      </c>
      <c r="I2362">
        <v>1</v>
      </c>
      <c r="J2362">
        <v>0</v>
      </c>
      <c r="K2362">
        <v>2</v>
      </c>
      <c r="L2362" t="s">
        <v>355</v>
      </c>
      <c r="M2362">
        <v>0</v>
      </c>
      <c r="N2362" s="16">
        <v>45853</v>
      </c>
      <c r="O2362" s="16">
        <v>45853</v>
      </c>
      <c r="Q2362" t="s">
        <v>216</v>
      </c>
      <c r="R2362" t="s">
        <v>282</v>
      </c>
      <c r="S2362">
        <v>10014642</v>
      </c>
      <c r="T2362" t="s">
        <v>216</v>
      </c>
    </row>
    <row r="2363" spans="1:20" x14ac:dyDescent="0.35">
      <c r="A2363">
        <v>6625789</v>
      </c>
      <c r="B2363">
        <v>0</v>
      </c>
      <c r="C2363">
        <v>10</v>
      </c>
      <c r="D2363" t="s">
        <v>203</v>
      </c>
      <c r="E2363" t="s">
        <v>1324</v>
      </c>
      <c r="F2363" t="s">
        <v>310</v>
      </c>
      <c r="G2363" t="s">
        <v>8365</v>
      </c>
      <c r="H2363">
        <v>2</v>
      </c>
      <c r="I2363">
        <v>1</v>
      </c>
      <c r="J2363">
        <v>0</v>
      </c>
      <c r="K2363">
        <v>2</v>
      </c>
      <c r="L2363" t="s">
        <v>355</v>
      </c>
      <c r="M2363">
        <v>0</v>
      </c>
      <c r="N2363" s="16">
        <v>45859</v>
      </c>
      <c r="O2363" s="16">
        <v>45859</v>
      </c>
      <c r="Q2363" t="s">
        <v>155</v>
      </c>
      <c r="R2363" t="s">
        <v>276</v>
      </c>
      <c r="S2363">
        <v>10014647</v>
      </c>
      <c r="T2363" t="s">
        <v>155</v>
      </c>
    </row>
    <row r="2364" spans="1:20" x14ac:dyDescent="0.35">
      <c r="A2364">
        <v>6625790</v>
      </c>
      <c r="B2364">
        <v>0</v>
      </c>
      <c r="C2364">
        <v>10</v>
      </c>
      <c r="D2364" t="s">
        <v>361</v>
      </c>
      <c r="E2364" t="s">
        <v>359</v>
      </c>
      <c r="F2364" t="s">
        <v>310</v>
      </c>
      <c r="G2364" t="s">
        <v>8364</v>
      </c>
      <c r="H2364">
        <v>2</v>
      </c>
      <c r="I2364">
        <v>1</v>
      </c>
      <c r="J2364">
        <v>0</v>
      </c>
      <c r="K2364">
        <v>2</v>
      </c>
      <c r="L2364" t="s">
        <v>355</v>
      </c>
      <c r="M2364">
        <v>0</v>
      </c>
      <c r="N2364" s="16">
        <v>45858</v>
      </c>
      <c r="O2364" s="16">
        <v>45858</v>
      </c>
      <c r="Q2364" t="s">
        <v>177</v>
      </c>
      <c r="R2364" t="s">
        <v>278</v>
      </c>
      <c r="S2364">
        <v>10014634</v>
      </c>
      <c r="T2364" t="s">
        <v>177</v>
      </c>
    </row>
    <row r="2365" spans="1:20" x14ac:dyDescent="0.35">
      <c r="A2365">
        <v>6625791</v>
      </c>
      <c r="B2365">
        <v>0</v>
      </c>
      <c r="C2365">
        <v>10</v>
      </c>
      <c r="D2365" t="s">
        <v>203</v>
      </c>
      <c r="E2365" t="s">
        <v>1324</v>
      </c>
      <c r="F2365" t="s">
        <v>310</v>
      </c>
      <c r="G2365" t="s">
        <v>8363</v>
      </c>
      <c r="H2365">
        <v>3</v>
      </c>
      <c r="I2365">
        <v>1</v>
      </c>
      <c r="J2365">
        <v>0</v>
      </c>
      <c r="K2365">
        <v>3</v>
      </c>
      <c r="L2365" t="s">
        <v>355</v>
      </c>
      <c r="M2365">
        <v>0</v>
      </c>
      <c r="N2365" s="16">
        <v>45870</v>
      </c>
      <c r="O2365" s="16">
        <v>45870</v>
      </c>
      <c r="Q2365" t="s">
        <v>177</v>
      </c>
      <c r="R2365" t="s">
        <v>278</v>
      </c>
      <c r="S2365">
        <v>10014634</v>
      </c>
      <c r="T2365" t="s">
        <v>177</v>
      </c>
    </row>
    <row r="2366" spans="1:20" x14ac:dyDescent="0.35">
      <c r="A2366">
        <v>6625792</v>
      </c>
      <c r="B2366">
        <v>0</v>
      </c>
      <c r="C2366">
        <v>10</v>
      </c>
      <c r="D2366" t="s">
        <v>203</v>
      </c>
      <c r="E2366" t="s">
        <v>359</v>
      </c>
      <c r="F2366" t="s">
        <v>310</v>
      </c>
      <c r="G2366" t="s">
        <v>8362</v>
      </c>
      <c r="H2366">
        <v>3</v>
      </c>
      <c r="I2366">
        <v>1</v>
      </c>
      <c r="J2366">
        <v>0</v>
      </c>
      <c r="K2366">
        <v>3</v>
      </c>
      <c r="L2366" t="s">
        <v>355</v>
      </c>
      <c r="M2366">
        <v>0</v>
      </c>
      <c r="N2366" s="16">
        <v>45858</v>
      </c>
      <c r="O2366" s="16">
        <v>45858</v>
      </c>
      <c r="Q2366" t="s">
        <v>177</v>
      </c>
      <c r="R2366" t="s">
        <v>278</v>
      </c>
      <c r="S2366">
        <v>10014634</v>
      </c>
      <c r="T2366" t="s">
        <v>177</v>
      </c>
    </row>
    <row r="2367" spans="1:20" x14ac:dyDescent="0.35">
      <c r="A2367">
        <v>6625793</v>
      </c>
      <c r="B2367">
        <v>0</v>
      </c>
      <c r="C2367">
        <v>10</v>
      </c>
      <c r="D2367" t="s">
        <v>203</v>
      </c>
      <c r="E2367" t="s">
        <v>1324</v>
      </c>
      <c r="F2367" t="s">
        <v>310</v>
      </c>
      <c r="G2367" t="s">
        <v>8361</v>
      </c>
      <c r="H2367">
        <v>2</v>
      </c>
      <c r="I2367">
        <v>1</v>
      </c>
      <c r="J2367">
        <v>0</v>
      </c>
      <c r="K2367">
        <v>2</v>
      </c>
      <c r="L2367" t="s">
        <v>355</v>
      </c>
      <c r="M2367">
        <v>0</v>
      </c>
      <c r="N2367" s="16">
        <v>45859</v>
      </c>
      <c r="O2367" s="16">
        <v>45859</v>
      </c>
      <c r="Q2367" t="s">
        <v>218</v>
      </c>
      <c r="R2367" t="s">
        <v>279</v>
      </c>
      <c r="S2367">
        <v>10014633</v>
      </c>
      <c r="T2367" t="s">
        <v>218</v>
      </c>
    </row>
    <row r="2368" spans="1:20" x14ac:dyDescent="0.35">
      <c r="A2368">
        <v>6625794</v>
      </c>
      <c r="B2368">
        <v>0</v>
      </c>
      <c r="C2368">
        <v>10</v>
      </c>
      <c r="D2368" t="s">
        <v>203</v>
      </c>
      <c r="E2368" t="s">
        <v>1324</v>
      </c>
      <c r="F2368" t="s">
        <v>310</v>
      </c>
      <c r="G2368" t="s">
        <v>8360</v>
      </c>
      <c r="H2368">
        <v>2</v>
      </c>
      <c r="I2368">
        <v>1</v>
      </c>
      <c r="J2368">
        <v>0</v>
      </c>
      <c r="K2368">
        <v>2</v>
      </c>
      <c r="L2368" t="s">
        <v>355</v>
      </c>
      <c r="M2368">
        <v>0</v>
      </c>
      <c r="N2368" s="16">
        <v>45859</v>
      </c>
      <c r="O2368" s="16">
        <v>45859</v>
      </c>
      <c r="Q2368" t="s">
        <v>218</v>
      </c>
      <c r="R2368" t="s">
        <v>279</v>
      </c>
      <c r="S2368">
        <v>10014633</v>
      </c>
      <c r="T2368" t="s">
        <v>218</v>
      </c>
    </row>
    <row r="2369" spans="1:20" x14ac:dyDescent="0.35">
      <c r="A2369">
        <v>6625795</v>
      </c>
      <c r="B2369">
        <v>0</v>
      </c>
      <c r="C2369">
        <v>10</v>
      </c>
      <c r="D2369" t="s">
        <v>203</v>
      </c>
      <c r="E2369" t="s">
        <v>1324</v>
      </c>
      <c r="F2369" t="s">
        <v>310</v>
      </c>
      <c r="G2369" t="s">
        <v>8359</v>
      </c>
      <c r="H2369">
        <v>8</v>
      </c>
      <c r="I2369">
        <v>2</v>
      </c>
      <c r="J2369">
        <v>0</v>
      </c>
      <c r="K2369">
        <v>4</v>
      </c>
      <c r="L2369" t="s">
        <v>355</v>
      </c>
      <c r="M2369">
        <v>0</v>
      </c>
      <c r="N2369" s="16">
        <v>45859</v>
      </c>
      <c r="O2369" s="16">
        <v>45859</v>
      </c>
      <c r="Q2369" t="s">
        <v>218</v>
      </c>
      <c r="R2369" t="s">
        <v>279</v>
      </c>
      <c r="S2369">
        <v>10014633</v>
      </c>
      <c r="T2369" t="s">
        <v>218</v>
      </c>
    </row>
    <row r="2370" spans="1:20" x14ac:dyDescent="0.35">
      <c r="A2370">
        <v>6625796</v>
      </c>
      <c r="B2370">
        <v>0</v>
      </c>
      <c r="C2370">
        <v>10</v>
      </c>
      <c r="D2370" t="s">
        <v>203</v>
      </c>
      <c r="E2370" t="s">
        <v>1324</v>
      </c>
      <c r="F2370" t="s">
        <v>310</v>
      </c>
      <c r="G2370" t="s">
        <v>8358</v>
      </c>
      <c r="H2370">
        <v>2</v>
      </c>
      <c r="I2370">
        <v>2</v>
      </c>
      <c r="J2370">
        <v>0</v>
      </c>
      <c r="K2370">
        <v>1</v>
      </c>
      <c r="L2370" t="s">
        <v>355</v>
      </c>
      <c r="M2370">
        <v>0</v>
      </c>
      <c r="N2370" s="16">
        <v>45859</v>
      </c>
      <c r="O2370" s="16">
        <v>45859</v>
      </c>
      <c r="Q2370" t="s">
        <v>218</v>
      </c>
      <c r="R2370" t="s">
        <v>279</v>
      </c>
      <c r="S2370">
        <v>10014633</v>
      </c>
      <c r="T2370" t="s">
        <v>218</v>
      </c>
    </row>
    <row r="2371" spans="1:20" x14ac:dyDescent="0.35">
      <c r="A2371">
        <v>6625797</v>
      </c>
      <c r="B2371">
        <v>0</v>
      </c>
      <c r="C2371">
        <v>10</v>
      </c>
      <c r="D2371" t="s">
        <v>361</v>
      </c>
      <c r="E2371" t="s">
        <v>1324</v>
      </c>
      <c r="F2371" t="s">
        <v>310</v>
      </c>
      <c r="G2371" t="s">
        <v>8357</v>
      </c>
      <c r="H2371">
        <v>3</v>
      </c>
      <c r="I2371">
        <v>1</v>
      </c>
      <c r="J2371">
        <v>0</v>
      </c>
      <c r="K2371">
        <v>3</v>
      </c>
      <c r="L2371" t="s">
        <v>355</v>
      </c>
      <c r="M2371">
        <v>0</v>
      </c>
      <c r="N2371" s="16">
        <v>45859</v>
      </c>
      <c r="O2371" s="16">
        <v>45859</v>
      </c>
      <c r="Q2371" t="s">
        <v>218</v>
      </c>
      <c r="R2371" t="s">
        <v>279</v>
      </c>
      <c r="S2371">
        <v>10014633</v>
      </c>
      <c r="T2371" t="s">
        <v>218</v>
      </c>
    </row>
    <row r="2372" spans="1:20" x14ac:dyDescent="0.35">
      <c r="A2372">
        <v>6625798</v>
      </c>
      <c r="B2372">
        <v>0</v>
      </c>
      <c r="C2372">
        <v>10</v>
      </c>
      <c r="D2372" t="s">
        <v>203</v>
      </c>
      <c r="E2372" t="s">
        <v>359</v>
      </c>
      <c r="F2372" t="s">
        <v>310</v>
      </c>
      <c r="G2372" t="s">
        <v>8356</v>
      </c>
      <c r="H2372">
        <v>8</v>
      </c>
      <c r="I2372">
        <v>2</v>
      </c>
      <c r="J2372">
        <v>0</v>
      </c>
      <c r="K2372">
        <v>4</v>
      </c>
      <c r="L2372" t="s">
        <v>355</v>
      </c>
      <c r="M2372">
        <v>0</v>
      </c>
      <c r="N2372" s="16">
        <v>45857</v>
      </c>
      <c r="O2372" s="16">
        <v>45857</v>
      </c>
      <c r="Q2372" t="s">
        <v>318</v>
      </c>
      <c r="R2372" t="s">
        <v>319</v>
      </c>
      <c r="S2372">
        <v>10014631</v>
      </c>
      <c r="T2372" t="s">
        <v>318</v>
      </c>
    </row>
    <row r="2373" spans="1:20" x14ac:dyDescent="0.35">
      <c r="A2373">
        <v>6625799</v>
      </c>
      <c r="B2373">
        <v>0</v>
      </c>
      <c r="C2373">
        <v>10</v>
      </c>
      <c r="D2373" t="s">
        <v>203</v>
      </c>
      <c r="E2373" t="s">
        <v>359</v>
      </c>
      <c r="F2373" t="s">
        <v>310</v>
      </c>
      <c r="G2373" t="s">
        <v>8355</v>
      </c>
      <c r="H2373">
        <v>1</v>
      </c>
      <c r="I2373">
        <v>1</v>
      </c>
      <c r="J2373">
        <v>0</v>
      </c>
      <c r="K2373">
        <v>1</v>
      </c>
      <c r="L2373" t="s">
        <v>355</v>
      </c>
      <c r="M2373">
        <v>0</v>
      </c>
      <c r="N2373" s="16">
        <v>45857</v>
      </c>
      <c r="O2373" s="16">
        <v>45857</v>
      </c>
      <c r="Q2373" t="s">
        <v>318</v>
      </c>
      <c r="R2373" t="s">
        <v>319</v>
      </c>
      <c r="S2373">
        <v>10014631</v>
      </c>
      <c r="T2373" t="s">
        <v>318</v>
      </c>
    </row>
    <row r="2374" spans="1:20" x14ac:dyDescent="0.35">
      <c r="A2374">
        <v>6625802</v>
      </c>
      <c r="B2374">
        <v>0</v>
      </c>
      <c r="C2374">
        <v>10</v>
      </c>
      <c r="D2374" t="s">
        <v>361</v>
      </c>
      <c r="E2374" t="s">
        <v>1324</v>
      </c>
      <c r="F2374" t="s">
        <v>310</v>
      </c>
      <c r="G2374" t="s">
        <v>8354</v>
      </c>
      <c r="H2374">
        <v>6</v>
      </c>
      <c r="I2374">
        <v>2</v>
      </c>
      <c r="J2374">
        <v>0</v>
      </c>
      <c r="K2374">
        <v>3</v>
      </c>
      <c r="L2374" t="s">
        <v>355</v>
      </c>
      <c r="M2374">
        <v>0</v>
      </c>
      <c r="N2374" s="16">
        <v>45870</v>
      </c>
      <c r="O2374" s="16">
        <v>45870</v>
      </c>
      <c r="Q2374" t="s">
        <v>173</v>
      </c>
      <c r="R2374" t="s">
        <v>341</v>
      </c>
      <c r="S2374">
        <v>10014656</v>
      </c>
      <c r="T2374" t="s">
        <v>173</v>
      </c>
    </row>
    <row r="2375" spans="1:20" x14ac:dyDescent="0.35">
      <c r="A2375">
        <v>6625808</v>
      </c>
      <c r="B2375">
        <v>0</v>
      </c>
      <c r="C2375">
        <v>10</v>
      </c>
      <c r="D2375" t="s">
        <v>203</v>
      </c>
      <c r="E2375" t="s">
        <v>1324</v>
      </c>
      <c r="F2375" t="s">
        <v>310</v>
      </c>
      <c r="G2375" t="s">
        <v>8353</v>
      </c>
      <c r="H2375">
        <v>2</v>
      </c>
      <c r="I2375">
        <v>1</v>
      </c>
      <c r="J2375">
        <v>0</v>
      </c>
      <c r="K2375">
        <v>2</v>
      </c>
      <c r="L2375" t="s">
        <v>355</v>
      </c>
      <c r="M2375">
        <v>0</v>
      </c>
      <c r="N2375" s="16">
        <v>45884</v>
      </c>
      <c r="O2375" s="16">
        <v>45884</v>
      </c>
      <c r="Q2375" t="s">
        <v>149</v>
      </c>
      <c r="R2375" t="s">
        <v>302</v>
      </c>
      <c r="S2375">
        <v>10014616</v>
      </c>
      <c r="T2375" t="s">
        <v>149</v>
      </c>
    </row>
    <row r="2376" spans="1:20" x14ac:dyDescent="0.35">
      <c r="A2376">
        <v>6625813</v>
      </c>
      <c r="B2376">
        <v>0</v>
      </c>
      <c r="C2376">
        <v>10</v>
      </c>
      <c r="D2376" t="s">
        <v>203</v>
      </c>
      <c r="E2376" t="s">
        <v>1324</v>
      </c>
      <c r="F2376" t="s">
        <v>310</v>
      </c>
      <c r="G2376" t="s">
        <v>8352</v>
      </c>
      <c r="H2376">
        <v>2</v>
      </c>
      <c r="I2376">
        <v>1</v>
      </c>
      <c r="J2376">
        <v>0</v>
      </c>
      <c r="K2376">
        <v>2</v>
      </c>
      <c r="L2376" t="s">
        <v>355</v>
      </c>
      <c r="M2376">
        <v>0</v>
      </c>
      <c r="N2376" s="16">
        <v>45901</v>
      </c>
      <c r="O2376" s="16">
        <v>45901</v>
      </c>
      <c r="Q2376" t="s">
        <v>137</v>
      </c>
      <c r="R2376" t="s">
        <v>388</v>
      </c>
      <c r="S2376">
        <v>10014595</v>
      </c>
      <c r="T2376" t="s">
        <v>137</v>
      </c>
    </row>
    <row r="2377" spans="1:20" x14ac:dyDescent="0.35">
      <c r="A2377">
        <v>6625821</v>
      </c>
      <c r="B2377">
        <v>0</v>
      </c>
      <c r="C2377">
        <v>10</v>
      </c>
      <c r="D2377" t="s">
        <v>203</v>
      </c>
      <c r="E2377" t="s">
        <v>1324</v>
      </c>
      <c r="F2377" t="s">
        <v>310</v>
      </c>
      <c r="G2377" t="s">
        <v>8351</v>
      </c>
      <c r="H2377">
        <v>2</v>
      </c>
      <c r="I2377">
        <v>1</v>
      </c>
      <c r="J2377">
        <v>0</v>
      </c>
      <c r="K2377">
        <v>2</v>
      </c>
      <c r="L2377" t="s">
        <v>355</v>
      </c>
      <c r="M2377">
        <v>0</v>
      </c>
      <c r="N2377" s="16">
        <v>45901</v>
      </c>
      <c r="O2377" s="16">
        <v>45901</v>
      </c>
      <c r="Q2377" t="s">
        <v>137</v>
      </c>
      <c r="R2377" t="s">
        <v>388</v>
      </c>
      <c r="S2377">
        <v>10014595</v>
      </c>
      <c r="T2377" t="s">
        <v>137</v>
      </c>
    </row>
    <row r="2378" spans="1:20" x14ac:dyDescent="0.35">
      <c r="A2378">
        <v>6625822</v>
      </c>
      <c r="B2378">
        <v>0</v>
      </c>
      <c r="C2378">
        <v>10</v>
      </c>
      <c r="D2378" t="s">
        <v>203</v>
      </c>
      <c r="E2378" t="s">
        <v>1324</v>
      </c>
      <c r="F2378" t="s">
        <v>310</v>
      </c>
      <c r="G2378" t="s">
        <v>8350</v>
      </c>
      <c r="H2378">
        <v>24</v>
      </c>
      <c r="I2378">
        <v>3</v>
      </c>
      <c r="J2378">
        <v>0</v>
      </c>
      <c r="K2378">
        <v>8</v>
      </c>
      <c r="L2378" t="s">
        <v>355</v>
      </c>
      <c r="M2378">
        <v>0</v>
      </c>
      <c r="N2378" s="16">
        <v>45901</v>
      </c>
      <c r="O2378" s="16">
        <v>45901</v>
      </c>
      <c r="Q2378" t="s">
        <v>137</v>
      </c>
      <c r="R2378" t="s">
        <v>388</v>
      </c>
      <c r="S2378">
        <v>10014595</v>
      </c>
      <c r="T2378" t="s">
        <v>137</v>
      </c>
    </row>
    <row r="2379" spans="1:20" x14ac:dyDescent="0.35">
      <c r="A2379">
        <v>6625823</v>
      </c>
      <c r="B2379">
        <v>0</v>
      </c>
      <c r="C2379">
        <v>10</v>
      </c>
      <c r="D2379" t="s">
        <v>203</v>
      </c>
      <c r="E2379" t="s">
        <v>1324</v>
      </c>
      <c r="F2379" t="s">
        <v>310</v>
      </c>
      <c r="G2379" t="s">
        <v>8349</v>
      </c>
      <c r="H2379">
        <v>8</v>
      </c>
      <c r="I2379">
        <v>2</v>
      </c>
      <c r="J2379">
        <v>0</v>
      </c>
      <c r="K2379">
        <v>4</v>
      </c>
      <c r="L2379" t="s">
        <v>355</v>
      </c>
      <c r="M2379">
        <v>0</v>
      </c>
      <c r="N2379" s="16">
        <v>45901</v>
      </c>
      <c r="O2379" s="16">
        <v>45901</v>
      </c>
      <c r="Q2379" t="s">
        <v>128</v>
      </c>
      <c r="R2379" t="s">
        <v>390</v>
      </c>
      <c r="S2379">
        <v>10014594</v>
      </c>
      <c r="T2379" t="s">
        <v>128</v>
      </c>
    </row>
    <row r="2380" spans="1:20" x14ac:dyDescent="0.35">
      <c r="A2380">
        <v>6625823</v>
      </c>
      <c r="B2380">
        <v>0</v>
      </c>
      <c r="C2380">
        <v>20</v>
      </c>
      <c r="D2380" t="s">
        <v>361</v>
      </c>
      <c r="E2380" t="s">
        <v>1324</v>
      </c>
      <c r="F2380" t="s">
        <v>310</v>
      </c>
      <c r="G2380" t="s">
        <v>8349</v>
      </c>
      <c r="H2380">
        <v>4</v>
      </c>
      <c r="I2380">
        <v>2</v>
      </c>
      <c r="J2380">
        <v>0</v>
      </c>
      <c r="K2380">
        <v>2</v>
      </c>
      <c r="L2380" t="s">
        <v>355</v>
      </c>
      <c r="M2380">
        <v>0</v>
      </c>
      <c r="N2380" s="16">
        <v>45901</v>
      </c>
      <c r="O2380" s="16">
        <v>45901</v>
      </c>
      <c r="Q2380" t="s">
        <v>128</v>
      </c>
      <c r="R2380" t="s">
        <v>390</v>
      </c>
      <c r="S2380">
        <v>10014594</v>
      </c>
      <c r="T2380" t="s">
        <v>128</v>
      </c>
    </row>
    <row r="2381" spans="1:20" x14ac:dyDescent="0.35">
      <c r="A2381">
        <v>6625831</v>
      </c>
      <c r="B2381">
        <v>0</v>
      </c>
      <c r="C2381">
        <v>10</v>
      </c>
      <c r="D2381" t="s">
        <v>203</v>
      </c>
      <c r="E2381" t="s">
        <v>1324</v>
      </c>
      <c r="F2381" t="s">
        <v>310</v>
      </c>
      <c r="G2381" t="s">
        <v>8348</v>
      </c>
      <c r="H2381">
        <v>8</v>
      </c>
      <c r="I2381">
        <v>2</v>
      </c>
      <c r="J2381">
        <v>0</v>
      </c>
      <c r="K2381">
        <v>4</v>
      </c>
      <c r="L2381" t="s">
        <v>355</v>
      </c>
      <c r="M2381">
        <v>0</v>
      </c>
      <c r="N2381" s="16">
        <v>45901</v>
      </c>
      <c r="O2381" s="16">
        <v>45901</v>
      </c>
      <c r="Q2381" t="s">
        <v>3806</v>
      </c>
      <c r="R2381" t="s">
        <v>3805</v>
      </c>
      <c r="S2381">
        <v>10018963</v>
      </c>
      <c r="T2381" t="s">
        <v>3804</v>
      </c>
    </row>
    <row r="2382" spans="1:20" x14ac:dyDescent="0.35">
      <c r="A2382">
        <v>6625839</v>
      </c>
      <c r="B2382">
        <v>0</v>
      </c>
      <c r="C2382">
        <v>10</v>
      </c>
      <c r="D2382" t="s">
        <v>203</v>
      </c>
      <c r="E2382" t="s">
        <v>1324</v>
      </c>
      <c r="F2382" t="s">
        <v>310</v>
      </c>
      <c r="G2382" t="s">
        <v>8347</v>
      </c>
      <c r="H2382">
        <v>8</v>
      </c>
      <c r="I2382">
        <v>2</v>
      </c>
      <c r="J2382">
        <v>0</v>
      </c>
      <c r="K2382">
        <v>4</v>
      </c>
      <c r="L2382" t="s">
        <v>355</v>
      </c>
      <c r="M2382">
        <v>0</v>
      </c>
      <c r="N2382" s="16">
        <v>45901</v>
      </c>
      <c r="O2382" s="16">
        <v>45901</v>
      </c>
      <c r="Q2382" t="s">
        <v>3806</v>
      </c>
      <c r="R2382" t="s">
        <v>3805</v>
      </c>
      <c r="S2382">
        <v>10018963</v>
      </c>
      <c r="T2382" t="s">
        <v>3804</v>
      </c>
    </row>
    <row r="2383" spans="1:20" x14ac:dyDescent="0.35">
      <c r="A2383">
        <v>6625840</v>
      </c>
      <c r="B2383">
        <v>0</v>
      </c>
      <c r="C2383">
        <v>10</v>
      </c>
      <c r="D2383" t="s">
        <v>203</v>
      </c>
      <c r="E2383" t="s">
        <v>1324</v>
      </c>
      <c r="F2383" t="s">
        <v>310</v>
      </c>
      <c r="G2383" t="s">
        <v>8346</v>
      </c>
      <c r="H2383">
        <v>8</v>
      </c>
      <c r="I2383">
        <v>2</v>
      </c>
      <c r="J2383">
        <v>0</v>
      </c>
      <c r="K2383">
        <v>4</v>
      </c>
      <c r="L2383" t="s">
        <v>355</v>
      </c>
      <c r="M2383">
        <v>0</v>
      </c>
      <c r="N2383" s="16">
        <v>45901</v>
      </c>
      <c r="O2383" s="16">
        <v>45901</v>
      </c>
      <c r="Q2383" t="s">
        <v>3806</v>
      </c>
      <c r="R2383" t="s">
        <v>3805</v>
      </c>
      <c r="S2383">
        <v>10018963</v>
      </c>
      <c r="T2383" t="s">
        <v>3804</v>
      </c>
    </row>
    <row r="2384" spans="1:20" x14ac:dyDescent="0.35">
      <c r="A2384">
        <v>6625841</v>
      </c>
      <c r="B2384">
        <v>0</v>
      </c>
      <c r="C2384">
        <v>10</v>
      </c>
      <c r="D2384" t="s">
        <v>361</v>
      </c>
      <c r="E2384" t="s">
        <v>359</v>
      </c>
      <c r="F2384" t="s">
        <v>310</v>
      </c>
      <c r="G2384" t="s">
        <v>8345</v>
      </c>
      <c r="H2384">
        <v>6</v>
      </c>
      <c r="I2384">
        <v>2</v>
      </c>
      <c r="J2384">
        <v>0</v>
      </c>
      <c r="K2384">
        <v>3</v>
      </c>
      <c r="L2384" t="s">
        <v>355</v>
      </c>
      <c r="M2384">
        <v>0</v>
      </c>
      <c r="N2384" s="16">
        <v>45856</v>
      </c>
      <c r="O2384" s="16">
        <v>45856</v>
      </c>
      <c r="Q2384" t="s">
        <v>400</v>
      </c>
      <c r="R2384" t="s">
        <v>401</v>
      </c>
      <c r="S2384">
        <v>10014646</v>
      </c>
      <c r="T2384" t="s">
        <v>400</v>
      </c>
    </row>
    <row r="2385" spans="1:20" x14ac:dyDescent="0.35">
      <c r="A2385">
        <v>6625842</v>
      </c>
      <c r="B2385">
        <v>0</v>
      </c>
      <c r="C2385">
        <v>10</v>
      </c>
      <c r="D2385" t="s">
        <v>203</v>
      </c>
      <c r="E2385" t="s">
        <v>1324</v>
      </c>
      <c r="F2385" t="s">
        <v>310</v>
      </c>
      <c r="G2385" t="s">
        <v>8344</v>
      </c>
      <c r="H2385">
        <v>3</v>
      </c>
      <c r="I2385">
        <v>1</v>
      </c>
      <c r="J2385">
        <v>0</v>
      </c>
      <c r="K2385">
        <v>3</v>
      </c>
      <c r="L2385" t="s">
        <v>355</v>
      </c>
      <c r="M2385">
        <v>0</v>
      </c>
      <c r="N2385" s="16">
        <v>45859</v>
      </c>
      <c r="O2385" s="16">
        <v>45859</v>
      </c>
      <c r="Q2385" t="s">
        <v>155</v>
      </c>
      <c r="R2385" t="s">
        <v>276</v>
      </c>
      <c r="S2385">
        <v>10014647</v>
      </c>
      <c r="T2385" t="s">
        <v>155</v>
      </c>
    </row>
    <row r="2386" spans="1:20" x14ac:dyDescent="0.35">
      <c r="A2386">
        <v>6625843</v>
      </c>
      <c r="B2386">
        <v>0</v>
      </c>
      <c r="C2386">
        <v>10</v>
      </c>
      <c r="D2386" t="s">
        <v>203</v>
      </c>
      <c r="E2386" t="s">
        <v>1324</v>
      </c>
      <c r="F2386" t="s">
        <v>310</v>
      </c>
      <c r="G2386" t="s">
        <v>8343</v>
      </c>
      <c r="H2386">
        <v>1</v>
      </c>
      <c r="I2386">
        <v>1</v>
      </c>
      <c r="J2386">
        <v>0</v>
      </c>
      <c r="K2386">
        <v>1</v>
      </c>
      <c r="L2386" t="s">
        <v>355</v>
      </c>
      <c r="M2386">
        <v>0</v>
      </c>
      <c r="N2386" s="16">
        <v>45859</v>
      </c>
      <c r="O2386" s="16">
        <v>45859</v>
      </c>
      <c r="Q2386" t="s">
        <v>155</v>
      </c>
      <c r="R2386" t="s">
        <v>276</v>
      </c>
      <c r="S2386">
        <v>10014647</v>
      </c>
      <c r="T2386" t="s">
        <v>155</v>
      </c>
    </row>
    <row r="2387" spans="1:20" x14ac:dyDescent="0.35">
      <c r="A2387">
        <v>6625844</v>
      </c>
      <c r="B2387">
        <v>0</v>
      </c>
      <c r="C2387">
        <v>10</v>
      </c>
      <c r="D2387" t="s">
        <v>203</v>
      </c>
      <c r="E2387" t="s">
        <v>1324</v>
      </c>
      <c r="F2387" t="s">
        <v>310</v>
      </c>
      <c r="G2387" t="s">
        <v>8342</v>
      </c>
      <c r="H2387">
        <v>1</v>
      </c>
      <c r="I2387">
        <v>1</v>
      </c>
      <c r="J2387">
        <v>0</v>
      </c>
      <c r="K2387">
        <v>1</v>
      </c>
      <c r="L2387" t="s">
        <v>355</v>
      </c>
      <c r="M2387">
        <v>0</v>
      </c>
      <c r="N2387" s="16">
        <v>45859</v>
      </c>
      <c r="O2387" s="16">
        <v>45859</v>
      </c>
      <c r="Q2387" t="s">
        <v>155</v>
      </c>
      <c r="R2387" t="s">
        <v>276</v>
      </c>
      <c r="S2387">
        <v>10014647</v>
      </c>
      <c r="T2387" t="s">
        <v>155</v>
      </c>
    </row>
    <row r="2388" spans="1:20" x14ac:dyDescent="0.35">
      <c r="A2388">
        <v>6625845</v>
      </c>
      <c r="B2388">
        <v>0</v>
      </c>
      <c r="C2388">
        <v>10</v>
      </c>
      <c r="D2388" t="s">
        <v>361</v>
      </c>
      <c r="E2388" t="s">
        <v>1324</v>
      </c>
      <c r="F2388" t="s">
        <v>310</v>
      </c>
      <c r="G2388" t="s">
        <v>8341</v>
      </c>
      <c r="H2388">
        <v>1</v>
      </c>
      <c r="I2388">
        <v>1</v>
      </c>
      <c r="J2388">
        <v>0</v>
      </c>
      <c r="K2388">
        <v>1</v>
      </c>
      <c r="L2388" t="s">
        <v>355</v>
      </c>
      <c r="M2388">
        <v>0</v>
      </c>
      <c r="N2388" s="16">
        <v>45859</v>
      </c>
      <c r="O2388" s="16">
        <v>45859</v>
      </c>
      <c r="Q2388" t="s">
        <v>155</v>
      </c>
      <c r="R2388" t="s">
        <v>276</v>
      </c>
      <c r="S2388">
        <v>10014647</v>
      </c>
      <c r="T2388" t="s">
        <v>155</v>
      </c>
    </row>
    <row r="2389" spans="1:20" x14ac:dyDescent="0.35">
      <c r="A2389">
        <v>6625845</v>
      </c>
      <c r="B2389">
        <v>0</v>
      </c>
      <c r="C2389">
        <v>20</v>
      </c>
      <c r="D2389" t="s">
        <v>203</v>
      </c>
      <c r="E2389" t="s">
        <v>1324</v>
      </c>
      <c r="F2389" t="s">
        <v>310</v>
      </c>
      <c r="G2389" t="s">
        <v>8341</v>
      </c>
      <c r="H2389">
        <v>1</v>
      </c>
      <c r="I2389">
        <v>1</v>
      </c>
      <c r="J2389">
        <v>0</v>
      </c>
      <c r="K2389">
        <v>1</v>
      </c>
      <c r="L2389" t="s">
        <v>355</v>
      </c>
      <c r="M2389">
        <v>0</v>
      </c>
      <c r="N2389" s="16">
        <v>45859</v>
      </c>
      <c r="O2389" s="16">
        <v>45859</v>
      </c>
      <c r="Q2389" t="s">
        <v>155</v>
      </c>
      <c r="R2389" t="s">
        <v>276</v>
      </c>
      <c r="S2389">
        <v>10014647</v>
      </c>
      <c r="T2389" t="s">
        <v>155</v>
      </c>
    </row>
    <row r="2390" spans="1:20" x14ac:dyDescent="0.35">
      <c r="A2390">
        <v>6625861</v>
      </c>
      <c r="B2390">
        <v>0</v>
      </c>
      <c r="C2390">
        <v>10</v>
      </c>
      <c r="D2390" t="s">
        <v>203</v>
      </c>
      <c r="E2390" t="s">
        <v>1324</v>
      </c>
      <c r="F2390" t="s">
        <v>310</v>
      </c>
      <c r="G2390" t="s">
        <v>8336</v>
      </c>
      <c r="H2390">
        <v>4</v>
      </c>
      <c r="I2390">
        <v>1</v>
      </c>
      <c r="J2390">
        <v>0</v>
      </c>
      <c r="K2390">
        <v>4</v>
      </c>
      <c r="L2390" t="s">
        <v>355</v>
      </c>
      <c r="M2390">
        <v>0</v>
      </c>
      <c r="N2390" s="16">
        <v>45901</v>
      </c>
      <c r="O2390" s="16">
        <v>45901</v>
      </c>
      <c r="Q2390" t="s">
        <v>3806</v>
      </c>
      <c r="R2390" t="s">
        <v>3805</v>
      </c>
      <c r="S2390">
        <v>10018963</v>
      </c>
      <c r="T2390" t="s">
        <v>3804</v>
      </c>
    </row>
    <row r="2391" spans="1:20" x14ac:dyDescent="0.35">
      <c r="A2391">
        <v>6625862</v>
      </c>
      <c r="B2391">
        <v>0</v>
      </c>
      <c r="C2391">
        <v>10</v>
      </c>
      <c r="D2391" t="s">
        <v>203</v>
      </c>
      <c r="E2391" t="s">
        <v>1324</v>
      </c>
      <c r="F2391" t="s">
        <v>310</v>
      </c>
      <c r="G2391" t="s">
        <v>8340</v>
      </c>
      <c r="H2391">
        <v>2</v>
      </c>
      <c r="I2391">
        <v>1</v>
      </c>
      <c r="J2391">
        <v>0</v>
      </c>
      <c r="K2391">
        <v>2</v>
      </c>
      <c r="L2391" t="s">
        <v>355</v>
      </c>
      <c r="M2391">
        <v>0</v>
      </c>
      <c r="N2391" s="16">
        <v>45901</v>
      </c>
      <c r="O2391" s="16">
        <v>45901</v>
      </c>
      <c r="Q2391" t="s">
        <v>165</v>
      </c>
      <c r="R2391" t="s">
        <v>273</v>
      </c>
      <c r="S2391">
        <v>10017653</v>
      </c>
      <c r="T2391" t="s">
        <v>272</v>
      </c>
    </row>
    <row r="2392" spans="1:20" x14ac:dyDescent="0.35">
      <c r="A2392">
        <v>6625907</v>
      </c>
      <c r="B2392">
        <v>0</v>
      </c>
      <c r="C2392">
        <v>10</v>
      </c>
      <c r="D2392" t="s">
        <v>203</v>
      </c>
      <c r="E2392" t="s">
        <v>1324</v>
      </c>
      <c r="F2392" t="s">
        <v>310</v>
      </c>
      <c r="G2392" t="s">
        <v>8336</v>
      </c>
      <c r="H2392">
        <v>4</v>
      </c>
      <c r="I2392">
        <v>1</v>
      </c>
      <c r="J2392">
        <v>0</v>
      </c>
      <c r="K2392">
        <v>4</v>
      </c>
      <c r="L2392" t="s">
        <v>355</v>
      </c>
      <c r="M2392">
        <v>0</v>
      </c>
      <c r="N2392" s="16">
        <v>45901</v>
      </c>
      <c r="O2392" s="16">
        <v>45901</v>
      </c>
      <c r="Q2392" t="s">
        <v>165</v>
      </c>
      <c r="R2392" t="s">
        <v>273</v>
      </c>
      <c r="S2392">
        <v>10017653</v>
      </c>
      <c r="T2392" t="s">
        <v>272</v>
      </c>
    </row>
    <row r="2393" spans="1:20" x14ac:dyDescent="0.35">
      <c r="A2393">
        <v>6625908</v>
      </c>
      <c r="B2393">
        <v>0</v>
      </c>
      <c r="C2393">
        <v>10</v>
      </c>
      <c r="D2393" t="s">
        <v>203</v>
      </c>
      <c r="E2393" t="s">
        <v>1324</v>
      </c>
      <c r="F2393" t="s">
        <v>310</v>
      </c>
      <c r="G2393" t="s">
        <v>8339</v>
      </c>
      <c r="H2393">
        <v>8</v>
      </c>
      <c r="I2393">
        <v>2</v>
      </c>
      <c r="J2393">
        <v>0</v>
      </c>
      <c r="K2393">
        <v>4</v>
      </c>
      <c r="L2393" t="s">
        <v>355</v>
      </c>
      <c r="M2393">
        <v>0</v>
      </c>
      <c r="N2393" s="16">
        <v>45901</v>
      </c>
      <c r="O2393" s="16">
        <v>45901</v>
      </c>
      <c r="Q2393" t="s">
        <v>176</v>
      </c>
      <c r="R2393" t="s">
        <v>275</v>
      </c>
      <c r="S2393">
        <v>10014596</v>
      </c>
      <c r="T2393" t="s">
        <v>274</v>
      </c>
    </row>
    <row r="2394" spans="1:20" x14ac:dyDescent="0.35">
      <c r="A2394">
        <v>6625909</v>
      </c>
      <c r="B2394">
        <v>0</v>
      </c>
      <c r="C2394">
        <v>10</v>
      </c>
      <c r="D2394" t="s">
        <v>357</v>
      </c>
      <c r="E2394" t="s">
        <v>1324</v>
      </c>
      <c r="F2394" t="s">
        <v>310</v>
      </c>
      <c r="G2394" t="s">
        <v>8338</v>
      </c>
      <c r="H2394">
        <v>12</v>
      </c>
      <c r="I2394">
        <v>2</v>
      </c>
      <c r="J2394">
        <v>0</v>
      </c>
      <c r="K2394">
        <v>6</v>
      </c>
      <c r="L2394" t="s">
        <v>355</v>
      </c>
      <c r="M2394">
        <v>0</v>
      </c>
      <c r="N2394" s="16">
        <v>45901</v>
      </c>
      <c r="O2394" s="16">
        <v>45901</v>
      </c>
      <c r="Q2394" t="s">
        <v>176</v>
      </c>
      <c r="R2394" t="s">
        <v>275</v>
      </c>
      <c r="S2394">
        <v>10014596</v>
      </c>
      <c r="T2394" t="s">
        <v>274</v>
      </c>
    </row>
    <row r="2395" spans="1:20" x14ac:dyDescent="0.35">
      <c r="A2395">
        <v>6625910</v>
      </c>
      <c r="B2395">
        <v>0</v>
      </c>
      <c r="C2395">
        <v>10</v>
      </c>
      <c r="D2395" t="s">
        <v>203</v>
      </c>
      <c r="E2395" t="s">
        <v>1324</v>
      </c>
      <c r="F2395" t="s">
        <v>310</v>
      </c>
      <c r="G2395" t="s">
        <v>8337</v>
      </c>
      <c r="H2395">
        <v>8</v>
      </c>
      <c r="I2395">
        <v>2</v>
      </c>
      <c r="J2395">
        <v>0</v>
      </c>
      <c r="K2395">
        <v>4</v>
      </c>
      <c r="L2395" t="s">
        <v>355</v>
      </c>
      <c r="M2395">
        <v>0</v>
      </c>
      <c r="N2395" s="16">
        <v>45901</v>
      </c>
      <c r="O2395" s="16">
        <v>45901</v>
      </c>
      <c r="Q2395" t="s">
        <v>176</v>
      </c>
      <c r="R2395" t="s">
        <v>275</v>
      </c>
      <c r="S2395">
        <v>10014596</v>
      </c>
      <c r="T2395" t="s">
        <v>274</v>
      </c>
    </row>
    <row r="2396" spans="1:20" x14ac:dyDescent="0.35">
      <c r="A2396">
        <v>6625911</v>
      </c>
      <c r="B2396">
        <v>0</v>
      </c>
      <c r="C2396">
        <v>10</v>
      </c>
      <c r="D2396" t="s">
        <v>203</v>
      </c>
      <c r="E2396" t="s">
        <v>1324</v>
      </c>
      <c r="F2396" t="s">
        <v>310</v>
      </c>
      <c r="G2396" t="s">
        <v>8336</v>
      </c>
      <c r="H2396">
        <v>4</v>
      </c>
      <c r="I2396">
        <v>1</v>
      </c>
      <c r="J2396">
        <v>0</v>
      </c>
      <c r="K2396">
        <v>4</v>
      </c>
      <c r="L2396" t="s">
        <v>355</v>
      </c>
      <c r="M2396">
        <v>0</v>
      </c>
      <c r="N2396" s="16">
        <v>45901</v>
      </c>
      <c r="O2396" s="16">
        <v>45901</v>
      </c>
      <c r="Q2396" t="s">
        <v>176</v>
      </c>
      <c r="R2396" t="s">
        <v>275</v>
      </c>
      <c r="S2396">
        <v>10014596</v>
      </c>
      <c r="T2396" t="s">
        <v>274</v>
      </c>
    </row>
    <row r="2397" spans="1:20" x14ac:dyDescent="0.35">
      <c r="A2397">
        <v>6625917</v>
      </c>
      <c r="B2397">
        <v>0</v>
      </c>
      <c r="C2397">
        <v>10</v>
      </c>
      <c r="D2397" t="s">
        <v>203</v>
      </c>
      <c r="E2397" t="s">
        <v>1361</v>
      </c>
      <c r="F2397" t="s">
        <v>310</v>
      </c>
      <c r="G2397" t="s">
        <v>8946</v>
      </c>
      <c r="H2397">
        <v>4</v>
      </c>
      <c r="I2397">
        <v>2</v>
      </c>
      <c r="J2397">
        <v>4</v>
      </c>
      <c r="K2397">
        <v>2</v>
      </c>
      <c r="L2397" t="s">
        <v>355</v>
      </c>
      <c r="M2397">
        <v>0</v>
      </c>
      <c r="N2397" s="16">
        <v>45850</v>
      </c>
      <c r="O2397" s="16">
        <v>45851</v>
      </c>
      <c r="P2397" s="16">
        <v>45851</v>
      </c>
      <c r="Q2397" t="s">
        <v>131</v>
      </c>
      <c r="R2397" t="s">
        <v>335</v>
      </c>
      <c r="S2397">
        <v>10014603</v>
      </c>
      <c r="T2397" t="s">
        <v>131</v>
      </c>
    </row>
    <row r="2398" spans="1:20" x14ac:dyDescent="0.35">
      <c r="A2398">
        <v>6625956</v>
      </c>
      <c r="B2398">
        <v>0</v>
      </c>
      <c r="C2398">
        <v>10</v>
      </c>
      <c r="D2398" t="s">
        <v>203</v>
      </c>
      <c r="E2398" t="s">
        <v>1324</v>
      </c>
      <c r="F2398" t="s">
        <v>310</v>
      </c>
      <c r="G2398" t="s">
        <v>8334</v>
      </c>
      <c r="H2398">
        <v>1</v>
      </c>
      <c r="I2398">
        <v>1</v>
      </c>
      <c r="J2398">
        <v>0</v>
      </c>
      <c r="K2398">
        <v>1</v>
      </c>
      <c r="L2398" t="s">
        <v>355</v>
      </c>
      <c r="M2398">
        <v>0</v>
      </c>
      <c r="N2398" s="16">
        <v>45901</v>
      </c>
      <c r="O2398" s="16">
        <v>45901</v>
      </c>
      <c r="Q2398" t="s">
        <v>3806</v>
      </c>
      <c r="R2398" t="s">
        <v>3805</v>
      </c>
      <c r="S2398">
        <v>10018963</v>
      </c>
      <c r="T2398" t="s">
        <v>3804</v>
      </c>
    </row>
    <row r="2399" spans="1:20" x14ac:dyDescent="0.35">
      <c r="A2399">
        <v>6625957</v>
      </c>
      <c r="B2399">
        <v>0</v>
      </c>
      <c r="C2399">
        <v>10</v>
      </c>
      <c r="D2399" t="s">
        <v>203</v>
      </c>
      <c r="E2399" t="s">
        <v>1324</v>
      </c>
      <c r="F2399" t="s">
        <v>310</v>
      </c>
      <c r="G2399" t="s">
        <v>8333</v>
      </c>
      <c r="H2399">
        <v>8</v>
      </c>
      <c r="I2399">
        <v>2</v>
      </c>
      <c r="J2399">
        <v>0</v>
      </c>
      <c r="K2399">
        <v>4</v>
      </c>
      <c r="L2399" t="s">
        <v>355</v>
      </c>
      <c r="M2399">
        <v>0</v>
      </c>
      <c r="N2399" s="16">
        <v>45901</v>
      </c>
      <c r="O2399" s="16">
        <v>45901</v>
      </c>
      <c r="Q2399" t="s">
        <v>137</v>
      </c>
      <c r="R2399" t="s">
        <v>388</v>
      </c>
      <c r="S2399">
        <v>10014595</v>
      </c>
      <c r="T2399" t="s">
        <v>137</v>
      </c>
    </row>
    <row r="2400" spans="1:20" x14ac:dyDescent="0.35">
      <c r="A2400">
        <v>6626171</v>
      </c>
      <c r="B2400">
        <v>0</v>
      </c>
      <c r="C2400">
        <v>10</v>
      </c>
      <c r="D2400" t="s">
        <v>203</v>
      </c>
      <c r="E2400" t="s">
        <v>1324</v>
      </c>
      <c r="F2400" t="s">
        <v>310</v>
      </c>
      <c r="G2400" t="s">
        <v>8332</v>
      </c>
      <c r="H2400">
        <v>1</v>
      </c>
      <c r="I2400">
        <v>1</v>
      </c>
      <c r="J2400">
        <v>0</v>
      </c>
      <c r="K2400">
        <v>1</v>
      </c>
      <c r="L2400" t="s">
        <v>355</v>
      </c>
      <c r="M2400">
        <v>0</v>
      </c>
      <c r="N2400" s="16">
        <v>45852</v>
      </c>
      <c r="O2400" s="16">
        <v>45852</v>
      </c>
      <c r="Q2400" t="s">
        <v>240</v>
      </c>
      <c r="R2400" t="s">
        <v>304</v>
      </c>
      <c r="S2400">
        <v>10014607</v>
      </c>
      <c r="T2400" t="s">
        <v>240</v>
      </c>
    </row>
    <row r="2401" spans="1:20" x14ac:dyDescent="0.35">
      <c r="A2401">
        <v>6626208</v>
      </c>
      <c r="B2401">
        <v>0</v>
      </c>
      <c r="C2401">
        <v>10</v>
      </c>
      <c r="D2401" t="s">
        <v>203</v>
      </c>
      <c r="E2401" t="s">
        <v>1324</v>
      </c>
      <c r="F2401" t="s">
        <v>310</v>
      </c>
      <c r="G2401" t="s">
        <v>8331</v>
      </c>
      <c r="H2401">
        <v>16</v>
      </c>
      <c r="I2401">
        <v>2</v>
      </c>
      <c r="J2401">
        <v>0</v>
      </c>
      <c r="K2401">
        <v>8</v>
      </c>
      <c r="L2401" t="s">
        <v>355</v>
      </c>
      <c r="M2401">
        <v>0</v>
      </c>
      <c r="N2401" s="16">
        <v>45901</v>
      </c>
      <c r="O2401" s="16">
        <v>45901</v>
      </c>
      <c r="Q2401" t="s">
        <v>173</v>
      </c>
      <c r="R2401" t="s">
        <v>341</v>
      </c>
      <c r="S2401">
        <v>10014656</v>
      </c>
      <c r="T2401" t="s">
        <v>173</v>
      </c>
    </row>
    <row r="2402" spans="1:20" x14ac:dyDescent="0.35">
      <c r="A2402">
        <v>6626208</v>
      </c>
      <c r="B2402">
        <v>0</v>
      </c>
      <c r="C2402">
        <v>20</v>
      </c>
      <c r="D2402" t="s">
        <v>361</v>
      </c>
      <c r="E2402" t="s">
        <v>1324</v>
      </c>
      <c r="F2402" t="s">
        <v>310</v>
      </c>
      <c r="G2402" t="s">
        <v>8331</v>
      </c>
      <c r="H2402">
        <v>36</v>
      </c>
      <c r="I2402">
        <v>2</v>
      </c>
      <c r="J2402">
        <v>0</v>
      </c>
      <c r="K2402">
        <v>18</v>
      </c>
      <c r="L2402" t="s">
        <v>355</v>
      </c>
      <c r="M2402">
        <v>0</v>
      </c>
      <c r="N2402" s="16">
        <v>45901</v>
      </c>
      <c r="O2402" s="16">
        <v>45902</v>
      </c>
      <c r="Q2402" t="s">
        <v>173</v>
      </c>
      <c r="R2402" t="s">
        <v>341</v>
      </c>
      <c r="S2402">
        <v>10014656</v>
      </c>
      <c r="T2402" t="s">
        <v>173</v>
      </c>
    </row>
    <row r="2403" spans="1:20" x14ac:dyDescent="0.35">
      <c r="A2403">
        <v>6626208</v>
      </c>
      <c r="B2403">
        <v>0</v>
      </c>
      <c r="C2403">
        <v>30</v>
      </c>
      <c r="D2403" t="s">
        <v>364</v>
      </c>
      <c r="E2403" t="s">
        <v>1324</v>
      </c>
      <c r="F2403" t="s">
        <v>310</v>
      </c>
      <c r="G2403" t="s">
        <v>8331</v>
      </c>
      <c r="H2403">
        <v>12</v>
      </c>
      <c r="I2403">
        <v>2</v>
      </c>
      <c r="J2403">
        <v>0</v>
      </c>
      <c r="K2403">
        <v>6</v>
      </c>
      <c r="L2403" t="s">
        <v>355</v>
      </c>
      <c r="M2403">
        <v>0</v>
      </c>
      <c r="N2403" s="16">
        <v>45902</v>
      </c>
      <c r="O2403" s="16">
        <v>45902</v>
      </c>
      <c r="Q2403" t="s">
        <v>173</v>
      </c>
      <c r="R2403" t="s">
        <v>341</v>
      </c>
      <c r="S2403">
        <v>10014656</v>
      </c>
      <c r="T2403" t="s">
        <v>173</v>
      </c>
    </row>
    <row r="2404" spans="1:20" x14ac:dyDescent="0.35">
      <c r="A2404">
        <v>6626209</v>
      </c>
      <c r="B2404">
        <v>0</v>
      </c>
      <c r="C2404">
        <v>10</v>
      </c>
      <c r="D2404" t="s">
        <v>203</v>
      </c>
      <c r="E2404" t="s">
        <v>1324</v>
      </c>
      <c r="F2404" t="s">
        <v>310</v>
      </c>
      <c r="G2404" t="s">
        <v>8330</v>
      </c>
      <c r="H2404">
        <v>6</v>
      </c>
      <c r="I2404">
        <v>2</v>
      </c>
      <c r="J2404">
        <v>0</v>
      </c>
      <c r="K2404">
        <v>3</v>
      </c>
      <c r="L2404" t="s">
        <v>355</v>
      </c>
      <c r="M2404">
        <v>0</v>
      </c>
      <c r="N2404" s="16">
        <v>45901</v>
      </c>
      <c r="O2404" s="16">
        <v>45901</v>
      </c>
      <c r="Q2404" t="s">
        <v>165</v>
      </c>
      <c r="R2404" t="s">
        <v>273</v>
      </c>
      <c r="S2404">
        <v>10017653</v>
      </c>
      <c r="T2404" t="s">
        <v>272</v>
      </c>
    </row>
    <row r="2405" spans="1:20" x14ac:dyDescent="0.35">
      <c r="A2405">
        <v>6626210</v>
      </c>
      <c r="B2405">
        <v>0</v>
      </c>
      <c r="C2405">
        <v>10</v>
      </c>
      <c r="D2405" t="s">
        <v>203</v>
      </c>
      <c r="E2405" t="s">
        <v>1324</v>
      </c>
      <c r="F2405" t="s">
        <v>310</v>
      </c>
      <c r="G2405" t="s">
        <v>8329</v>
      </c>
      <c r="H2405">
        <v>8</v>
      </c>
      <c r="I2405">
        <v>2</v>
      </c>
      <c r="J2405">
        <v>0</v>
      </c>
      <c r="K2405">
        <v>4</v>
      </c>
      <c r="L2405" t="s">
        <v>355</v>
      </c>
      <c r="M2405">
        <v>0</v>
      </c>
      <c r="N2405" s="16">
        <v>45901</v>
      </c>
      <c r="O2405" s="16">
        <v>45901</v>
      </c>
      <c r="Q2405" t="s">
        <v>176</v>
      </c>
      <c r="R2405" t="s">
        <v>275</v>
      </c>
      <c r="S2405">
        <v>10014596</v>
      </c>
      <c r="T2405" t="s">
        <v>274</v>
      </c>
    </row>
    <row r="2406" spans="1:20" x14ac:dyDescent="0.35">
      <c r="A2406">
        <v>6626210</v>
      </c>
      <c r="B2406">
        <v>0</v>
      </c>
      <c r="C2406">
        <v>20</v>
      </c>
      <c r="D2406" t="s">
        <v>364</v>
      </c>
      <c r="E2406" t="s">
        <v>1324</v>
      </c>
      <c r="F2406" t="s">
        <v>310</v>
      </c>
      <c r="G2406" t="s">
        <v>8329</v>
      </c>
      <c r="H2406">
        <v>8</v>
      </c>
      <c r="I2406">
        <v>2</v>
      </c>
      <c r="J2406">
        <v>0</v>
      </c>
      <c r="K2406">
        <v>4</v>
      </c>
      <c r="L2406" t="s">
        <v>355</v>
      </c>
      <c r="M2406">
        <v>0</v>
      </c>
      <c r="N2406" s="16">
        <v>45901</v>
      </c>
      <c r="O2406" s="16">
        <v>45901</v>
      </c>
      <c r="Q2406" t="s">
        <v>176</v>
      </c>
      <c r="R2406" t="s">
        <v>275</v>
      </c>
      <c r="S2406">
        <v>10014596</v>
      </c>
      <c r="T2406" t="s">
        <v>274</v>
      </c>
    </row>
    <row r="2407" spans="1:20" x14ac:dyDescent="0.35">
      <c r="A2407">
        <v>6626284</v>
      </c>
      <c r="B2407">
        <v>0</v>
      </c>
      <c r="C2407">
        <v>10</v>
      </c>
      <c r="D2407" t="s">
        <v>203</v>
      </c>
      <c r="E2407" t="s">
        <v>1324</v>
      </c>
      <c r="F2407" t="s">
        <v>310</v>
      </c>
      <c r="G2407" t="s">
        <v>8328</v>
      </c>
      <c r="H2407">
        <v>4</v>
      </c>
      <c r="I2407">
        <v>2</v>
      </c>
      <c r="J2407">
        <v>0</v>
      </c>
      <c r="K2407">
        <v>2</v>
      </c>
      <c r="L2407" t="s">
        <v>355</v>
      </c>
      <c r="M2407">
        <v>0</v>
      </c>
      <c r="N2407" s="16">
        <v>45858</v>
      </c>
      <c r="O2407" s="16">
        <v>45858</v>
      </c>
      <c r="Q2407" t="s">
        <v>221</v>
      </c>
      <c r="R2407" t="s">
        <v>309</v>
      </c>
      <c r="S2407">
        <v>10014650</v>
      </c>
      <c r="T2407" t="s">
        <v>221</v>
      </c>
    </row>
    <row r="2408" spans="1:20" x14ac:dyDescent="0.35">
      <c r="A2408">
        <v>6626312</v>
      </c>
      <c r="B2408">
        <v>0</v>
      </c>
      <c r="C2408">
        <v>10</v>
      </c>
      <c r="D2408" t="s">
        <v>138</v>
      </c>
      <c r="E2408" t="s">
        <v>1324</v>
      </c>
      <c r="F2408" t="s">
        <v>310</v>
      </c>
      <c r="G2408" t="s">
        <v>8327</v>
      </c>
      <c r="H2408">
        <v>0</v>
      </c>
      <c r="I2408">
        <v>0</v>
      </c>
      <c r="J2408">
        <v>0</v>
      </c>
      <c r="K2408">
        <v>0</v>
      </c>
      <c r="L2408" t="s">
        <v>355</v>
      </c>
      <c r="M2408">
        <v>0</v>
      </c>
      <c r="N2408" s="16">
        <v>45870</v>
      </c>
      <c r="O2408" s="16">
        <v>45870</v>
      </c>
      <c r="Q2408" t="s">
        <v>5376</v>
      </c>
      <c r="R2408" t="s">
        <v>325</v>
      </c>
      <c r="S2408">
        <v>10018622</v>
      </c>
      <c r="T2408" t="s">
        <v>324</v>
      </c>
    </row>
    <row r="2409" spans="1:20" x14ac:dyDescent="0.35">
      <c r="A2409">
        <v>6626344</v>
      </c>
      <c r="B2409">
        <v>0</v>
      </c>
      <c r="C2409">
        <v>10</v>
      </c>
      <c r="D2409" t="s">
        <v>203</v>
      </c>
      <c r="E2409" t="s">
        <v>359</v>
      </c>
      <c r="F2409" t="s">
        <v>310</v>
      </c>
      <c r="G2409" t="s">
        <v>8942</v>
      </c>
      <c r="H2409">
        <v>2</v>
      </c>
      <c r="I2409">
        <v>1</v>
      </c>
      <c r="J2409">
        <v>0</v>
      </c>
      <c r="K2409">
        <v>2</v>
      </c>
      <c r="L2409" t="s">
        <v>355</v>
      </c>
      <c r="M2409">
        <v>0</v>
      </c>
      <c r="N2409" s="16">
        <v>45851</v>
      </c>
      <c r="O2409" s="16">
        <v>45851</v>
      </c>
      <c r="Q2409" t="s">
        <v>242</v>
      </c>
      <c r="R2409" t="s">
        <v>330</v>
      </c>
      <c r="S2409">
        <v>10014637</v>
      </c>
      <c r="T2409" t="s">
        <v>242</v>
      </c>
    </row>
    <row r="2410" spans="1:20" x14ac:dyDescent="0.35">
      <c r="A2410">
        <v>6626347</v>
      </c>
      <c r="B2410">
        <v>0</v>
      </c>
      <c r="C2410">
        <v>10</v>
      </c>
      <c r="D2410" t="s">
        <v>357</v>
      </c>
      <c r="E2410" t="s">
        <v>1324</v>
      </c>
      <c r="F2410" t="s">
        <v>310</v>
      </c>
      <c r="G2410" t="s">
        <v>8326</v>
      </c>
      <c r="H2410">
        <v>8</v>
      </c>
      <c r="I2410">
        <v>2</v>
      </c>
      <c r="J2410">
        <v>0</v>
      </c>
      <c r="K2410">
        <v>4</v>
      </c>
      <c r="L2410" t="s">
        <v>355</v>
      </c>
      <c r="M2410">
        <v>0</v>
      </c>
      <c r="N2410" s="16">
        <v>45901</v>
      </c>
      <c r="O2410" s="16">
        <v>45901</v>
      </c>
      <c r="Q2410" t="s">
        <v>175</v>
      </c>
      <c r="R2410" t="s">
        <v>394</v>
      </c>
      <c r="S2410">
        <v>10017395</v>
      </c>
      <c r="T2410" t="s">
        <v>175</v>
      </c>
    </row>
    <row r="2411" spans="1:20" x14ac:dyDescent="0.35">
      <c r="A2411">
        <v>6626359</v>
      </c>
      <c r="B2411">
        <v>0</v>
      </c>
      <c r="C2411">
        <v>10</v>
      </c>
      <c r="D2411" t="s">
        <v>374</v>
      </c>
      <c r="E2411" t="s">
        <v>359</v>
      </c>
      <c r="F2411" t="s">
        <v>310</v>
      </c>
      <c r="G2411" t="s">
        <v>8325</v>
      </c>
      <c r="H2411">
        <v>6</v>
      </c>
      <c r="I2411">
        <v>3</v>
      </c>
      <c r="J2411">
        <v>0</v>
      </c>
      <c r="K2411">
        <v>2</v>
      </c>
      <c r="L2411" t="s">
        <v>355</v>
      </c>
      <c r="M2411">
        <v>0</v>
      </c>
      <c r="N2411" s="16">
        <v>45857</v>
      </c>
      <c r="O2411" s="16">
        <v>45857</v>
      </c>
      <c r="Q2411" t="s">
        <v>286</v>
      </c>
      <c r="R2411" t="s">
        <v>287</v>
      </c>
      <c r="S2411">
        <v>10014655</v>
      </c>
      <c r="T2411" t="s">
        <v>286</v>
      </c>
    </row>
    <row r="2412" spans="1:20" x14ac:dyDescent="0.35">
      <c r="A2412">
        <v>6626360</v>
      </c>
      <c r="B2412">
        <v>0</v>
      </c>
      <c r="C2412">
        <v>10</v>
      </c>
      <c r="D2412" t="s">
        <v>374</v>
      </c>
      <c r="E2412" t="s">
        <v>359</v>
      </c>
      <c r="F2412" t="s">
        <v>310</v>
      </c>
      <c r="G2412" t="s">
        <v>8324</v>
      </c>
      <c r="H2412">
        <v>2</v>
      </c>
      <c r="I2412">
        <v>1</v>
      </c>
      <c r="J2412">
        <v>0</v>
      </c>
      <c r="K2412">
        <v>2</v>
      </c>
      <c r="L2412" t="s">
        <v>355</v>
      </c>
      <c r="M2412">
        <v>0</v>
      </c>
      <c r="N2412" s="16">
        <v>45857</v>
      </c>
      <c r="O2412" s="16">
        <v>45857</v>
      </c>
      <c r="Q2412" t="s">
        <v>286</v>
      </c>
      <c r="R2412" t="s">
        <v>287</v>
      </c>
      <c r="S2412">
        <v>10014655</v>
      </c>
      <c r="T2412" t="s">
        <v>286</v>
      </c>
    </row>
    <row r="2413" spans="1:20" x14ac:dyDescent="0.35">
      <c r="A2413">
        <v>6626401</v>
      </c>
      <c r="B2413">
        <v>0</v>
      </c>
      <c r="C2413">
        <v>10</v>
      </c>
      <c r="D2413" t="s">
        <v>374</v>
      </c>
      <c r="E2413" t="s">
        <v>359</v>
      </c>
      <c r="F2413" t="s">
        <v>310</v>
      </c>
      <c r="G2413" t="s">
        <v>8323</v>
      </c>
      <c r="H2413">
        <v>8</v>
      </c>
      <c r="I2413">
        <v>4</v>
      </c>
      <c r="J2413">
        <v>0</v>
      </c>
      <c r="K2413">
        <v>2</v>
      </c>
      <c r="L2413" t="s">
        <v>355</v>
      </c>
      <c r="M2413">
        <v>0</v>
      </c>
      <c r="N2413" s="16">
        <v>45857</v>
      </c>
      <c r="O2413" s="16">
        <v>45857</v>
      </c>
      <c r="Q2413" t="s">
        <v>286</v>
      </c>
      <c r="R2413" t="s">
        <v>287</v>
      </c>
      <c r="S2413">
        <v>10014655</v>
      </c>
      <c r="T2413" t="s">
        <v>286</v>
      </c>
    </row>
    <row r="2414" spans="1:20" x14ac:dyDescent="0.35">
      <c r="A2414">
        <v>6626402</v>
      </c>
      <c r="B2414">
        <v>0</v>
      </c>
      <c r="C2414">
        <v>10</v>
      </c>
      <c r="D2414" t="s">
        <v>374</v>
      </c>
      <c r="E2414" t="s">
        <v>359</v>
      </c>
      <c r="F2414" t="s">
        <v>310</v>
      </c>
      <c r="G2414" t="s">
        <v>8322</v>
      </c>
      <c r="H2414">
        <v>6</v>
      </c>
      <c r="I2414">
        <v>3</v>
      </c>
      <c r="J2414">
        <v>0</v>
      </c>
      <c r="K2414">
        <v>2</v>
      </c>
      <c r="L2414" t="s">
        <v>355</v>
      </c>
      <c r="M2414">
        <v>0</v>
      </c>
      <c r="N2414" s="16">
        <v>45857</v>
      </c>
      <c r="O2414" s="16">
        <v>45857</v>
      </c>
      <c r="Q2414" t="s">
        <v>286</v>
      </c>
      <c r="R2414" t="s">
        <v>287</v>
      </c>
      <c r="S2414">
        <v>10014655</v>
      </c>
      <c r="T2414" t="s">
        <v>286</v>
      </c>
    </row>
    <row r="2415" spans="1:20" x14ac:dyDescent="0.35">
      <c r="A2415">
        <v>6626403</v>
      </c>
      <c r="B2415">
        <v>0</v>
      </c>
      <c r="C2415">
        <v>10</v>
      </c>
      <c r="D2415" t="s">
        <v>374</v>
      </c>
      <c r="E2415" t="s">
        <v>359</v>
      </c>
      <c r="F2415" t="s">
        <v>310</v>
      </c>
      <c r="G2415" t="s">
        <v>8321</v>
      </c>
      <c r="H2415">
        <v>6</v>
      </c>
      <c r="I2415">
        <v>3</v>
      </c>
      <c r="J2415">
        <v>0</v>
      </c>
      <c r="K2415">
        <v>2</v>
      </c>
      <c r="L2415" t="s">
        <v>355</v>
      </c>
      <c r="M2415">
        <v>0</v>
      </c>
      <c r="N2415" s="16">
        <v>45857</v>
      </c>
      <c r="O2415" s="16">
        <v>45857</v>
      </c>
      <c r="Q2415" t="s">
        <v>286</v>
      </c>
      <c r="R2415" t="s">
        <v>287</v>
      </c>
      <c r="S2415">
        <v>10014655</v>
      </c>
      <c r="T2415" t="s">
        <v>286</v>
      </c>
    </row>
    <row r="2416" spans="1:20" x14ac:dyDescent="0.35">
      <c r="A2416">
        <v>6626631</v>
      </c>
      <c r="B2416">
        <v>0</v>
      </c>
      <c r="C2416">
        <v>10</v>
      </c>
      <c r="D2416" t="s">
        <v>203</v>
      </c>
      <c r="E2416" t="s">
        <v>1324</v>
      </c>
      <c r="F2416" t="s">
        <v>310</v>
      </c>
      <c r="G2416" t="s">
        <v>8320</v>
      </c>
      <c r="H2416">
        <v>8</v>
      </c>
      <c r="I2416">
        <v>2</v>
      </c>
      <c r="J2416">
        <v>0</v>
      </c>
      <c r="K2416">
        <v>4</v>
      </c>
      <c r="L2416" t="s">
        <v>355</v>
      </c>
      <c r="M2416">
        <v>0</v>
      </c>
      <c r="N2416" s="16">
        <v>45901</v>
      </c>
      <c r="O2416" s="16">
        <v>45901</v>
      </c>
      <c r="Q2416" t="s">
        <v>3806</v>
      </c>
      <c r="R2416" t="s">
        <v>3805</v>
      </c>
      <c r="S2416">
        <v>10018963</v>
      </c>
      <c r="T2416" t="s">
        <v>3804</v>
      </c>
    </row>
    <row r="2417" spans="1:20" x14ac:dyDescent="0.35">
      <c r="A2417">
        <v>6626633</v>
      </c>
      <c r="B2417">
        <v>0</v>
      </c>
      <c r="C2417">
        <v>10</v>
      </c>
      <c r="D2417" t="s">
        <v>203</v>
      </c>
      <c r="E2417" t="s">
        <v>1324</v>
      </c>
      <c r="F2417" t="s">
        <v>310</v>
      </c>
      <c r="G2417" t="s">
        <v>8319</v>
      </c>
      <c r="H2417">
        <v>0.5</v>
      </c>
      <c r="I2417">
        <v>1</v>
      </c>
      <c r="J2417">
        <v>0</v>
      </c>
      <c r="K2417">
        <v>0.5</v>
      </c>
      <c r="L2417" t="s">
        <v>355</v>
      </c>
      <c r="M2417">
        <v>0</v>
      </c>
      <c r="N2417" s="16">
        <v>45870</v>
      </c>
      <c r="O2417" s="16">
        <v>45870</v>
      </c>
      <c r="Q2417" t="s">
        <v>165</v>
      </c>
      <c r="R2417" t="s">
        <v>273</v>
      </c>
      <c r="S2417">
        <v>10017653</v>
      </c>
      <c r="T2417" t="s">
        <v>272</v>
      </c>
    </row>
    <row r="2418" spans="1:20" x14ac:dyDescent="0.35">
      <c r="A2418">
        <v>6626634</v>
      </c>
      <c r="B2418">
        <v>0</v>
      </c>
      <c r="C2418">
        <v>10</v>
      </c>
      <c r="D2418" t="s">
        <v>203</v>
      </c>
      <c r="E2418" t="s">
        <v>1324</v>
      </c>
      <c r="F2418" t="s">
        <v>310</v>
      </c>
      <c r="G2418" t="s">
        <v>8318</v>
      </c>
      <c r="H2418">
        <v>1</v>
      </c>
      <c r="I2418">
        <v>1</v>
      </c>
      <c r="J2418">
        <v>0</v>
      </c>
      <c r="K2418">
        <v>1</v>
      </c>
      <c r="L2418" t="s">
        <v>355</v>
      </c>
      <c r="M2418">
        <v>0</v>
      </c>
      <c r="N2418" s="16">
        <v>45889</v>
      </c>
      <c r="O2418" s="16">
        <v>45889</v>
      </c>
      <c r="Q2418" t="s">
        <v>165</v>
      </c>
      <c r="R2418" t="s">
        <v>273</v>
      </c>
      <c r="S2418">
        <v>10017653</v>
      </c>
      <c r="T2418" t="s">
        <v>272</v>
      </c>
    </row>
    <row r="2419" spans="1:20" x14ac:dyDescent="0.35">
      <c r="A2419">
        <v>6626637</v>
      </c>
      <c r="B2419">
        <v>0</v>
      </c>
      <c r="C2419">
        <v>10</v>
      </c>
      <c r="D2419" t="s">
        <v>203</v>
      </c>
      <c r="E2419" t="s">
        <v>1324</v>
      </c>
      <c r="F2419" t="s">
        <v>310</v>
      </c>
      <c r="G2419" t="s">
        <v>8316</v>
      </c>
      <c r="H2419">
        <v>4</v>
      </c>
      <c r="I2419">
        <v>2</v>
      </c>
      <c r="J2419">
        <v>0</v>
      </c>
      <c r="K2419">
        <v>2</v>
      </c>
      <c r="L2419" t="s">
        <v>355</v>
      </c>
      <c r="M2419">
        <v>0</v>
      </c>
      <c r="N2419" s="16">
        <v>45870</v>
      </c>
      <c r="O2419" s="16">
        <v>45870</v>
      </c>
      <c r="Q2419" t="s">
        <v>173</v>
      </c>
      <c r="R2419" t="s">
        <v>341</v>
      </c>
      <c r="S2419">
        <v>10014656</v>
      </c>
      <c r="T2419" t="s">
        <v>173</v>
      </c>
    </row>
    <row r="2420" spans="1:20" x14ac:dyDescent="0.35">
      <c r="A2420">
        <v>6626637</v>
      </c>
      <c r="B2420">
        <v>0</v>
      </c>
      <c r="C2420">
        <v>20</v>
      </c>
      <c r="D2420" t="s">
        <v>361</v>
      </c>
      <c r="E2420" t="s">
        <v>1324</v>
      </c>
      <c r="F2420" t="s">
        <v>310</v>
      </c>
      <c r="G2420" t="s">
        <v>8947</v>
      </c>
      <c r="H2420">
        <v>4</v>
      </c>
      <c r="I2420">
        <v>2</v>
      </c>
      <c r="J2420">
        <v>0</v>
      </c>
      <c r="K2420">
        <v>2</v>
      </c>
      <c r="L2420" t="s">
        <v>355</v>
      </c>
      <c r="M2420">
        <v>0</v>
      </c>
      <c r="N2420" s="16">
        <v>45870</v>
      </c>
      <c r="O2420" s="16">
        <v>45870</v>
      </c>
      <c r="Q2420" t="s">
        <v>173</v>
      </c>
      <c r="R2420" t="s">
        <v>341</v>
      </c>
      <c r="S2420">
        <v>10014656</v>
      </c>
      <c r="T2420" t="s">
        <v>173</v>
      </c>
    </row>
    <row r="2421" spans="1:20" x14ac:dyDescent="0.35">
      <c r="A2421">
        <v>6626637</v>
      </c>
      <c r="B2421">
        <v>0</v>
      </c>
      <c r="C2421">
        <v>30</v>
      </c>
      <c r="D2421" t="s">
        <v>364</v>
      </c>
      <c r="E2421" t="s">
        <v>1324</v>
      </c>
      <c r="F2421" t="s">
        <v>310</v>
      </c>
      <c r="G2421" t="s">
        <v>8947</v>
      </c>
      <c r="H2421">
        <v>4</v>
      </c>
      <c r="I2421">
        <v>2</v>
      </c>
      <c r="J2421">
        <v>0</v>
      </c>
      <c r="K2421">
        <v>2</v>
      </c>
      <c r="L2421" t="s">
        <v>355</v>
      </c>
      <c r="M2421">
        <v>0</v>
      </c>
      <c r="N2421" s="16">
        <v>45870</v>
      </c>
      <c r="O2421" s="16">
        <v>45870</v>
      </c>
      <c r="Q2421" t="s">
        <v>173</v>
      </c>
      <c r="R2421" t="s">
        <v>341</v>
      </c>
      <c r="S2421">
        <v>10014656</v>
      </c>
      <c r="T2421" t="s">
        <v>173</v>
      </c>
    </row>
    <row r="2422" spans="1:20" x14ac:dyDescent="0.35">
      <c r="A2422">
        <v>6626641</v>
      </c>
      <c r="B2422">
        <v>0</v>
      </c>
      <c r="C2422">
        <v>10</v>
      </c>
      <c r="D2422" t="s">
        <v>203</v>
      </c>
      <c r="E2422" t="s">
        <v>1324</v>
      </c>
      <c r="F2422" t="s">
        <v>310</v>
      </c>
      <c r="G2422" t="s">
        <v>7527</v>
      </c>
      <c r="H2422">
        <v>6</v>
      </c>
      <c r="I2422">
        <v>2</v>
      </c>
      <c r="J2422">
        <v>0</v>
      </c>
      <c r="K2422">
        <v>3</v>
      </c>
      <c r="L2422" t="s">
        <v>355</v>
      </c>
      <c r="M2422">
        <v>0</v>
      </c>
      <c r="N2422" s="16">
        <v>45858</v>
      </c>
      <c r="O2422" s="16">
        <v>45858</v>
      </c>
      <c r="Q2422" t="s">
        <v>152</v>
      </c>
      <c r="R2422" t="s">
        <v>307</v>
      </c>
      <c r="S2422">
        <v>10014641</v>
      </c>
      <c r="T2422" t="s">
        <v>152</v>
      </c>
    </row>
    <row r="2423" spans="1:20" x14ac:dyDescent="0.35">
      <c r="A2423">
        <v>6626641</v>
      </c>
      <c r="B2423">
        <v>0</v>
      </c>
      <c r="C2423">
        <v>20</v>
      </c>
      <c r="D2423" t="s">
        <v>362</v>
      </c>
      <c r="E2423" t="s">
        <v>1324</v>
      </c>
      <c r="F2423" t="s">
        <v>310</v>
      </c>
      <c r="G2423" t="s">
        <v>7527</v>
      </c>
      <c r="H2423">
        <v>2</v>
      </c>
      <c r="I2423">
        <v>1</v>
      </c>
      <c r="J2423">
        <v>0</v>
      </c>
      <c r="K2423">
        <v>2</v>
      </c>
      <c r="L2423" t="s">
        <v>355</v>
      </c>
      <c r="M2423">
        <v>0</v>
      </c>
      <c r="N2423" s="16">
        <v>45858</v>
      </c>
      <c r="O2423" s="16">
        <v>45858</v>
      </c>
      <c r="Q2423" t="s">
        <v>152</v>
      </c>
      <c r="R2423" t="s">
        <v>307</v>
      </c>
      <c r="S2423">
        <v>10014641</v>
      </c>
      <c r="T2423" t="s">
        <v>152</v>
      </c>
    </row>
    <row r="2424" spans="1:20" x14ac:dyDescent="0.35">
      <c r="A2424">
        <v>6626747</v>
      </c>
      <c r="B2424">
        <v>0</v>
      </c>
      <c r="C2424">
        <v>10</v>
      </c>
      <c r="D2424" t="s">
        <v>203</v>
      </c>
      <c r="E2424" t="s">
        <v>1324</v>
      </c>
      <c r="F2424" t="s">
        <v>310</v>
      </c>
      <c r="G2424" t="s">
        <v>8315</v>
      </c>
      <c r="H2424">
        <v>5</v>
      </c>
      <c r="I2424">
        <v>1</v>
      </c>
      <c r="J2424">
        <v>0</v>
      </c>
      <c r="K2424">
        <v>5</v>
      </c>
      <c r="L2424" t="s">
        <v>355</v>
      </c>
      <c r="M2424">
        <v>0</v>
      </c>
      <c r="N2424" s="16">
        <v>45884</v>
      </c>
      <c r="O2424" s="16">
        <v>45884</v>
      </c>
      <c r="Q2424" t="s">
        <v>221</v>
      </c>
      <c r="R2424" t="s">
        <v>309</v>
      </c>
      <c r="S2424">
        <v>10014650</v>
      </c>
      <c r="T2424" t="s">
        <v>221</v>
      </c>
    </row>
    <row r="2425" spans="1:20" x14ac:dyDescent="0.35">
      <c r="H2425">
        <v>21172.5</v>
      </c>
      <c r="J2425">
        <v>398</v>
      </c>
      <c r="L2425" t="s">
        <v>355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B4AB-5C89-4324-A5BA-5815FEE23D5E}">
  <sheetPr codeName="Hoja17">
    <tabColor rgb="FFFF0000"/>
  </sheetPr>
  <dimension ref="A1:AG2230"/>
  <sheetViews>
    <sheetView workbookViewId="0">
      <selection sqref="A1:AG2500"/>
    </sheetView>
  </sheetViews>
  <sheetFormatPr baseColWidth="10" defaultRowHeight="14.5" x14ac:dyDescent="0.35"/>
  <sheetData>
    <row r="1" spans="1:33" x14ac:dyDescent="0.35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119</v>
      </c>
      <c r="AE1" t="s">
        <v>831</v>
      </c>
      <c r="AF1" t="s">
        <v>819</v>
      </c>
      <c r="AG1" t="s">
        <v>3325</v>
      </c>
    </row>
    <row r="2" spans="1:33" x14ac:dyDescent="0.35">
      <c r="A2" t="s">
        <v>221</v>
      </c>
      <c r="B2">
        <v>6626747</v>
      </c>
      <c r="C2" t="s">
        <v>129</v>
      </c>
      <c r="D2" t="s">
        <v>8315</v>
      </c>
      <c r="E2" t="s">
        <v>310</v>
      </c>
      <c r="F2" t="s">
        <v>402</v>
      </c>
      <c r="G2" t="s">
        <v>132</v>
      </c>
      <c r="H2">
        <v>45884</v>
      </c>
      <c r="J2" t="s">
        <v>856</v>
      </c>
      <c r="K2">
        <v>1215156</v>
      </c>
      <c r="L2" t="s">
        <v>309</v>
      </c>
      <c r="O2">
        <v>10014650</v>
      </c>
      <c r="P2" t="s">
        <v>221</v>
      </c>
      <c r="Q2">
        <v>0</v>
      </c>
      <c r="R2" t="s">
        <v>329</v>
      </c>
      <c r="S2" t="s">
        <v>329</v>
      </c>
      <c r="T2">
        <v>11619299</v>
      </c>
      <c r="U2">
        <v>45853</v>
      </c>
      <c r="V2">
        <v>45884</v>
      </c>
      <c r="W2">
        <v>45853</v>
      </c>
      <c r="X2">
        <v>0</v>
      </c>
      <c r="Y2">
        <v>1290900</v>
      </c>
      <c r="Z2" t="s">
        <v>1568</v>
      </c>
      <c r="AA2" t="s">
        <v>246</v>
      </c>
      <c r="AB2" t="s">
        <v>121</v>
      </c>
      <c r="AC2" t="s">
        <v>255</v>
      </c>
      <c r="AE2" t="s">
        <v>246</v>
      </c>
      <c r="AF2" t="s">
        <v>3326</v>
      </c>
      <c r="AG2">
        <v>5</v>
      </c>
    </row>
    <row r="3" spans="1:33" x14ac:dyDescent="0.35">
      <c r="A3" t="s">
        <v>152</v>
      </c>
      <c r="B3">
        <v>6626641</v>
      </c>
      <c r="C3" t="s">
        <v>129</v>
      </c>
      <c r="D3" t="s">
        <v>7527</v>
      </c>
      <c r="E3" t="s">
        <v>310</v>
      </c>
      <c r="F3" t="s">
        <v>133</v>
      </c>
      <c r="G3" t="s">
        <v>132</v>
      </c>
      <c r="H3">
        <v>45858</v>
      </c>
      <c r="I3">
        <v>45858</v>
      </c>
      <c r="J3" t="s">
        <v>856</v>
      </c>
      <c r="K3">
        <v>1215156</v>
      </c>
      <c r="L3" t="s">
        <v>307</v>
      </c>
      <c r="O3">
        <v>10014641</v>
      </c>
      <c r="P3" t="s">
        <v>152</v>
      </c>
      <c r="Q3">
        <v>0</v>
      </c>
      <c r="R3" t="s">
        <v>329</v>
      </c>
      <c r="S3" t="s">
        <v>342</v>
      </c>
      <c r="T3">
        <v>11618006</v>
      </c>
      <c r="U3">
        <v>45852</v>
      </c>
      <c r="V3">
        <v>45858</v>
      </c>
      <c r="W3">
        <v>45852</v>
      </c>
      <c r="X3">
        <v>0</v>
      </c>
      <c r="Y3">
        <v>1290900</v>
      </c>
      <c r="Z3" t="s">
        <v>1568</v>
      </c>
      <c r="AA3" t="s">
        <v>246</v>
      </c>
      <c r="AB3" t="s">
        <v>121</v>
      </c>
      <c r="AC3" t="s">
        <v>255</v>
      </c>
      <c r="AE3" t="s">
        <v>246</v>
      </c>
      <c r="AF3" t="s">
        <v>3326</v>
      </c>
      <c r="AG3">
        <v>6</v>
      </c>
    </row>
    <row r="4" spans="1:33" x14ac:dyDescent="0.35">
      <c r="A4" t="s">
        <v>173</v>
      </c>
      <c r="B4">
        <v>6626637</v>
      </c>
      <c r="C4" t="s">
        <v>123</v>
      </c>
      <c r="D4" t="s">
        <v>8316</v>
      </c>
      <c r="E4" t="s">
        <v>310</v>
      </c>
      <c r="F4" t="s">
        <v>133</v>
      </c>
      <c r="G4" t="s">
        <v>8317</v>
      </c>
      <c r="H4">
        <v>45870</v>
      </c>
      <c r="I4">
        <v>45870</v>
      </c>
      <c r="J4" t="s">
        <v>856</v>
      </c>
      <c r="K4">
        <v>1210101</v>
      </c>
      <c r="L4" t="s">
        <v>341</v>
      </c>
      <c r="O4">
        <v>10014656</v>
      </c>
      <c r="P4" t="s">
        <v>173</v>
      </c>
      <c r="Q4">
        <v>0</v>
      </c>
      <c r="R4" t="s">
        <v>296</v>
      </c>
      <c r="S4" t="s">
        <v>296</v>
      </c>
      <c r="T4">
        <v>11465287</v>
      </c>
      <c r="U4">
        <v>45852</v>
      </c>
      <c r="V4">
        <v>45870</v>
      </c>
      <c r="W4">
        <v>45853</v>
      </c>
      <c r="X4">
        <v>0</v>
      </c>
      <c r="Y4">
        <v>1290900</v>
      </c>
      <c r="Z4" t="s">
        <v>1568</v>
      </c>
      <c r="AA4" t="s">
        <v>248</v>
      </c>
      <c r="AB4" t="s">
        <v>121</v>
      </c>
      <c r="AC4" t="s">
        <v>255</v>
      </c>
      <c r="AD4" t="s">
        <v>122</v>
      </c>
      <c r="AE4" t="s">
        <v>248</v>
      </c>
      <c r="AF4" t="s">
        <v>1812</v>
      </c>
      <c r="AG4">
        <v>4</v>
      </c>
    </row>
    <row r="5" spans="1:33" x14ac:dyDescent="0.35">
      <c r="A5" t="s">
        <v>272</v>
      </c>
      <c r="B5">
        <v>6626634</v>
      </c>
      <c r="C5" t="s">
        <v>123</v>
      </c>
      <c r="D5" t="s">
        <v>8318</v>
      </c>
      <c r="E5" t="s">
        <v>310</v>
      </c>
      <c r="F5" t="s">
        <v>133</v>
      </c>
      <c r="G5" t="s">
        <v>132</v>
      </c>
      <c r="H5">
        <v>45889</v>
      </c>
      <c r="I5">
        <v>45889</v>
      </c>
      <c r="J5" t="s">
        <v>856</v>
      </c>
      <c r="K5">
        <v>1210102</v>
      </c>
      <c r="L5" t="s">
        <v>273</v>
      </c>
      <c r="O5">
        <v>10017653</v>
      </c>
      <c r="P5" t="s">
        <v>165</v>
      </c>
      <c r="Q5">
        <v>0</v>
      </c>
      <c r="R5" t="s">
        <v>296</v>
      </c>
      <c r="S5" t="s">
        <v>342</v>
      </c>
      <c r="T5">
        <v>11616318</v>
      </c>
      <c r="U5">
        <v>45852</v>
      </c>
      <c r="V5">
        <v>45889</v>
      </c>
      <c r="W5">
        <v>45852</v>
      </c>
      <c r="X5">
        <v>0</v>
      </c>
      <c r="Y5">
        <v>1290900</v>
      </c>
      <c r="Z5" t="s">
        <v>1568</v>
      </c>
      <c r="AA5" t="s">
        <v>248</v>
      </c>
      <c r="AB5" t="s">
        <v>121</v>
      </c>
      <c r="AC5" t="s">
        <v>255</v>
      </c>
      <c r="AD5" t="s">
        <v>141</v>
      </c>
      <c r="AE5" t="s">
        <v>248</v>
      </c>
      <c r="AF5" t="s">
        <v>3326</v>
      </c>
      <c r="AG5">
        <v>1</v>
      </c>
    </row>
    <row r="6" spans="1:33" x14ac:dyDescent="0.35">
      <c r="A6" t="s">
        <v>272</v>
      </c>
      <c r="B6">
        <v>6626633</v>
      </c>
      <c r="C6" t="s">
        <v>123</v>
      </c>
      <c r="D6" t="s">
        <v>8319</v>
      </c>
      <c r="E6" t="s">
        <v>310</v>
      </c>
      <c r="F6" t="s">
        <v>133</v>
      </c>
      <c r="G6" t="s">
        <v>132</v>
      </c>
      <c r="H6">
        <v>45870</v>
      </c>
      <c r="I6">
        <v>45870</v>
      </c>
      <c r="J6" t="s">
        <v>856</v>
      </c>
      <c r="K6">
        <v>1210102</v>
      </c>
      <c r="L6" t="s">
        <v>273</v>
      </c>
      <c r="O6">
        <v>10017653</v>
      </c>
      <c r="P6" t="s">
        <v>165</v>
      </c>
      <c r="Q6">
        <v>0</v>
      </c>
      <c r="R6" t="s">
        <v>296</v>
      </c>
      <c r="S6" t="s">
        <v>342</v>
      </c>
      <c r="T6">
        <v>11594801</v>
      </c>
      <c r="U6">
        <v>45852</v>
      </c>
      <c r="V6">
        <v>45870</v>
      </c>
      <c r="W6">
        <v>45852</v>
      </c>
      <c r="X6">
        <v>0</v>
      </c>
      <c r="Y6">
        <v>1290900</v>
      </c>
      <c r="Z6" t="s">
        <v>1568</v>
      </c>
      <c r="AA6" t="s">
        <v>248</v>
      </c>
      <c r="AB6" t="s">
        <v>121</v>
      </c>
      <c r="AC6" t="s">
        <v>255</v>
      </c>
      <c r="AD6" t="s">
        <v>141</v>
      </c>
      <c r="AE6" t="s">
        <v>248</v>
      </c>
      <c r="AF6" t="s">
        <v>3326</v>
      </c>
      <c r="AG6">
        <v>0.5</v>
      </c>
    </row>
    <row r="7" spans="1:33" x14ac:dyDescent="0.35">
      <c r="A7" t="s">
        <v>3804</v>
      </c>
      <c r="B7">
        <v>6626631</v>
      </c>
      <c r="C7" t="s">
        <v>123</v>
      </c>
      <c r="D7" t="s">
        <v>8320</v>
      </c>
      <c r="E7" t="s">
        <v>310</v>
      </c>
      <c r="F7" t="s">
        <v>133</v>
      </c>
      <c r="G7" t="s">
        <v>132</v>
      </c>
      <c r="H7">
        <v>45901</v>
      </c>
      <c r="I7">
        <v>45901</v>
      </c>
      <c r="J7" t="s">
        <v>856</v>
      </c>
      <c r="K7">
        <v>1210102</v>
      </c>
      <c r="L7" t="s">
        <v>3805</v>
      </c>
      <c r="O7">
        <v>10018963</v>
      </c>
      <c r="P7" t="s">
        <v>3806</v>
      </c>
      <c r="Q7">
        <v>0</v>
      </c>
      <c r="R7" t="s">
        <v>296</v>
      </c>
      <c r="S7" t="s">
        <v>342</v>
      </c>
      <c r="T7">
        <v>11616644</v>
      </c>
      <c r="U7">
        <v>45852</v>
      </c>
      <c r="V7">
        <v>45901</v>
      </c>
      <c r="W7">
        <v>45852</v>
      </c>
      <c r="X7">
        <v>0</v>
      </c>
      <c r="Y7">
        <v>1290900</v>
      </c>
      <c r="Z7" t="s">
        <v>1568</v>
      </c>
      <c r="AA7" t="s">
        <v>248</v>
      </c>
      <c r="AB7" t="s">
        <v>121</v>
      </c>
      <c r="AC7" t="s">
        <v>255</v>
      </c>
      <c r="AD7" t="s">
        <v>141</v>
      </c>
      <c r="AE7" t="s">
        <v>248</v>
      </c>
      <c r="AF7" t="s">
        <v>3326</v>
      </c>
      <c r="AG7">
        <v>8</v>
      </c>
    </row>
    <row r="8" spans="1:33" x14ac:dyDescent="0.35">
      <c r="A8" t="s">
        <v>286</v>
      </c>
      <c r="B8">
        <v>6626403</v>
      </c>
      <c r="C8" t="s">
        <v>123</v>
      </c>
      <c r="D8" t="s">
        <v>8321</v>
      </c>
      <c r="E8" t="s">
        <v>310</v>
      </c>
      <c r="F8" t="s">
        <v>259</v>
      </c>
      <c r="G8" t="s">
        <v>124</v>
      </c>
      <c r="H8">
        <v>45857</v>
      </c>
      <c r="I8">
        <v>45857</v>
      </c>
      <c r="J8" t="s">
        <v>5407</v>
      </c>
      <c r="K8">
        <v>1212120</v>
      </c>
      <c r="L8" t="s">
        <v>287</v>
      </c>
      <c r="O8">
        <v>10014655</v>
      </c>
      <c r="P8" t="s">
        <v>286</v>
      </c>
      <c r="Q8">
        <v>0</v>
      </c>
      <c r="R8" t="s">
        <v>343</v>
      </c>
      <c r="S8" t="s">
        <v>343</v>
      </c>
      <c r="T8">
        <v>11619409</v>
      </c>
      <c r="U8">
        <v>45851</v>
      </c>
      <c r="V8">
        <v>45857</v>
      </c>
      <c r="W8">
        <v>45853</v>
      </c>
      <c r="X8">
        <v>0</v>
      </c>
      <c r="Y8">
        <v>1290900</v>
      </c>
      <c r="Z8" t="s">
        <v>1568</v>
      </c>
      <c r="AA8" t="s">
        <v>247</v>
      </c>
      <c r="AB8" t="s">
        <v>121</v>
      </c>
      <c r="AC8" t="s">
        <v>255</v>
      </c>
      <c r="AD8" t="s">
        <v>141</v>
      </c>
      <c r="AE8" t="s">
        <v>247</v>
      </c>
      <c r="AF8" t="s">
        <v>3326</v>
      </c>
      <c r="AG8">
        <v>6</v>
      </c>
    </row>
    <row r="9" spans="1:33" x14ac:dyDescent="0.35">
      <c r="A9" t="s">
        <v>286</v>
      </c>
      <c r="B9">
        <v>6626402</v>
      </c>
      <c r="C9" t="s">
        <v>123</v>
      </c>
      <c r="D9" t="s">
        <v>8322</v>
      </c>
      <c r="E9" t="s">
        <v>310</v>
      </c>
      <c r="F9" t="s">
        <v>259</v>
      </c>
      <c r="G9" t="s">
        <v>124</v>
      </c>
      <c r="H9">
        <v>45857</v>
      </c>
      <c r="I9">
        <v>45857</v>
      </c>
      <c r="J9" t="s">
        <v>5407</v>
      </c>
      <c r="K9">
        <v>1212120</v>
      </c>
      <c r="L9" t="s">
        <v>287</v>
      </c>
      <c r="O9">
        <v>10014655</v>
      </c>
      <c r="P9" t="s">
        <v>286</v>
      </c>
      <c r="Q9">
        <v>0</v>
      </c>
      <c r="R9" t="s">
        <v>343</v>
      </c>
      <c r="S9" t="s">
        <v>343</v>
      </c>
      <c r="T9">
        <v>11619408</v>
      </c>
      <c r="U9">
        <v>45851</v>
      </c>
      <c r="V9">
        <v>45857</v>
      </c>
      <c r="W9">
        <v>45853</v>
      </c>
      <c r="X9">
        <v>0</v>
      </c>
      <c r="Y9">
        <v>1290900</v>
      </c>
      <c r="Z9" t="s">
        <v>1568</v>
      </c>
      <c r="AA9" t="s">
        <v>247</v>
      </c>
      <c r="AB9" t="s">
        <v>121</v>
      </c>
      <c r="AC9" t="s">
        <v>255</v>
      </c>
      <c r="AD9" t="s">
        <v>141</v>
      </c>
      <c r="AE9" t="s">
        <v>247</v>
      </c>
      <c r="AF9" t="s">
        <v>3326</v>
      </c>
      <c r="AG9">
        <v>6</v>
      </c>
    </row>
    <row r="10" spans="1:33" x14ac:dyDescent="0.35">
      <c r="A10" t="s">
        <v>286</v>
      </c>
      <c r="B10">
        <v>6626401</v>
      </c>
      <c r="C10" t="s">
        <v>123</v>
      </c>
      <c r="D10" t="s">
        <v>8323</v>
      </c>
      <c r="E10" t="s">
        <v>310</v>
      </c>
      <c r="F10" t="s">
        <v>259</v>
      </c>
      <c r="G10" t="s">
        <v>124</v>
      </c>
      <c r="H10">
        <v>45857</v>
      </c>
      <c r="I10">
        <v>45857</v>
      </c>
      <c r="J10" t="s">
        <v>5407</v>
      </c>
      <c r="K10">
        <v>1212120</v>
      </c>
      <c r="L10" t="s">
        <v>287</v>
      </c>
      <c r="O10">
        <v>10014655</v>
      </c>
      <c r="P10" t="s">
        <v>286</v>
      </c>
      <c r="Q10">
        <v>0</v>
      </c>
      <c r="R10" t="s">
        <v>343</v>
      </c>
      <c r="S10" t="s">
        <v>343</v>
      </c>
      <c r="T10">
        <v>11619407</v>
      </c>
      <c r="U10">
        <v>45851</v>
      </c>
      <c r="V10">
        <v>45857</v>
      </c>
      <c r="W10">
        <v>45853</v>
      </c>
      <c r="X10">
        <v>0</v>
      </c>
      <c r="Y10">
        <v>1290900</v>
      </c>
      <c r="Z10" t="s">
        <v>1568</v>
      </c>
      <c r="AA10" t="s">
        <v>247</v>
      </c>
      <c r="AB10" t="s">
        <v>121</v>
      </c>
      <c r="AC10" t="s">
        <v>255</v>
      </c>
      <c r="AD10" t="s">
        <v>141</v>
      </c>
      <c r="AE10" t="s">
        <v>247</v>
      </c>
      <c r="AF10" t="s">
        <v>3326</v>
      </c>
      <c r="AG10">
        <v>8</v>
      </c>
    </row>
    <row r="11" spans="1:33" x14ac:dyDescent="0.35">
      <c r="A11" t="s">
        <v>286</v>
      </c>
      <c r="B11">
        <v>6626360</v>
      </c>
      <c r="C11" t="s">
        <v>123</v>
      </c>
      <c r="D11" t="s">
        <v>8324</v>
      </c>
      <c r="E11" t="s">
        <v>310</v>
      </c>
      <c r="F11" t="s">
        <v>259</v>
      </c>
      <c r="G11" t="s">
        <v>124</v>
      </c>
      <c r="H11">
        <v>45857</v>
      </c>
      <c r="I11">
        <v>45857</v>
      </c>
      <c r="J11" t="s">
        <v>5407</v>
      </c>
      <c r="K11">
        <v>1212120</v>
      </c>
      <c r="L11" t="s">
        <v>287</v>
      </c>
      <c r="O11">
        <v>10014655</v>
      </c>
      <c r="P11" t="s">
        <v>286</v>
      </c>
      <c r="Q11">
        <v>0</v>
      </c>
      <c r="R11" t="s">
        <v>343</v>
      </c>
      <c r="S11" t="s">
        <v>343</v>
      </c>
      <c r="T11">
        <v>11619406</v>
      </c>
      <c r="U11">
        <v>45851</v>
      </c>
      <c r="V11">
        <v>45857</v>
      </c>
      <c r="W11">
        <v>45853</v>
      </c>
      <c r="X11">
        <v>0</v>
      </c>
      <c r="Y11">
        <v>1290900</v>
      </c>
      <c r="Z11" t="s">
        <v>1568</v>
      </c>
      <c r="AA11" t="s">
        <v>247</v>
      </c>
      <c r="AB11" t="s">
        <v>121</v>
      </c>
      <c r="AC11" t="s">
        <v>255</v>
      </c>
      <c r="AD11" t="s">
        <v>141</v>
      </c>
      <c r="AE11" t="s">
        <v>247</v>
      </c>
      <c r="AF11" t="s">
        <v>3326</v>
      </c>
      <c r="AG11">
        <v>2</v>
      </c>
    </row>
    <row r="12" spans="1:33" x14ac:dyDescent="0.35">
      <c r="A12" t="s">
        <v>286</v>
      </c>
      <c r="B12">
        <v>6626359</v>
      </c>
      <c r="C12" t="s">
        <v>123</v>
      </c>
      <c r="D12" t="s">
        <v>8325</v>
      </c>
      <c r="E12" t="s">
        <v>310</v>
      </c>
      <c r="F12" t="s">
        <v>259</v>
      </c>
      <c r="G12" t="s">
        <v>124</v>
      </c>
      <c r="H12">
        <v>45857</v>
      </c>
      <c r="I12">
        <v>45857</v>
      </c>
      <c r="J12" t="s">
        <v>5407</v>
      </c>
      <c r="K12">
        <v>1212120</v>
      </c>
      <c r="L12" t="s">
        <v>287</v>
      </c>
      <c r="O12">
        <v>10014655</v>
      </c>
      <c r="P12" t="s">
        <v>286</v>
      </c>
      <c r="Q12">
        <v>0</v>
      </c>
      <c r="R12" t="s">
        <v>343</v>
      </c>
      <c r="S12" t="s">
        <v>343</v>
      </c>
      <c r="T12">
        <v>11619405</v>
      </c>
      <c r="U12">
        <v>45851</v>
      </c>
      <c r="V12">
        <v>45857</v>
      </c>
      <c r="W12">
        <v>45853</v>
      </c>
      <c r="X12">
        <v>0</v>
      </c>
      <c r="Y12">
        <v>1290900</v>
      </c>
      <c r="Z12" t="s">
        <v>1568</v>
      </c>
      <c r="AA12" t="s">
        <v>247</v>
      </c>
      <c r="AB12" t="s">
        <v>121</v>
      </c>
      <c r="AC12" t="s">
        <v>255</v>
      </c>
      <c r="AD12" t="s">
        <v>141</v>
      </c>
      <c r="AE12" t="s">
        <v>247</v>
      </c>
      <c r="AF12" t="s">
        <v>3326</v>
      </c>
      <c r="AG12">
        <v>6</v>
      </c>
    </row>
    <row r="13" spans="1:33" x14ac:dyDescent="0.35">
      <c r="A13" t="s">
        <v>175</v>
      </c>
      <c r="B13">
        <v>6626347</v>
      </c>
      <c r="C13" t="s">
        <v>138</v>
      </c>
      <c r="D13" t="s">
        <v>8326</v>
      </c>
      <c r="E13" t="s">
        <v>310</v>
      </c>
      <c r="F13" t="s">
        <v>133</v>
      </c>
      <c r="G13" t="s">
        <v>132</v>
      </c>
      <c r="H13">
        <v>45901</v>
      </c>
      <c r="I13">
        <v>45901</v>
      </c>
      <c r="J13" t="s">
        <v>856</v>
      </c>
      <c r="K13">
        <v>1215158</v>
      </c>
      <c r="L13" t="s">
        <v>394</v>
      </c>
      <c r="O13">
        <v>10017395</v>
      </c>
      <c r="P13" t="s">
        <v>175</v>
      </c>
      <c r="Q13">
        <v>0</v>
      </c>
      <c r="R13" t="s">
        <v>296</v>
      </c>
      <c r="S13" t="s">
        <v>342</v>
      </c>
      <c r="T13">
        <v>11464309</v>
      </c>
      <c r="U13">
        <v>45851</v>
      </c>
      <c r="V13">
        <v>45901</v>
      </c>
      <c r="W13">
        <v>45851</v>
      </c>
      <c r="X13">
        <v>0</v>
      </c>
      <c r="Y13">
        <v>1290900</v>
      </c>
      <c r="Z13" t="s">
        <v>1568</v>
      </c>
      <c r="AA13" t="s">
        <v>249</v>
      </c>
      <c r="AB13" t="s">
        <v>121</v>
      </c>
      <c r="AC13" t="s">
        <v>255</v>
      </c>
      <c r="AD13" t="s">
        <v>141</v>
      </c>
      <c r="AE13" t="s">
        <v>249</v>
      </c>
      <c r="AF13" t="s">
        <v>3326</v>
      </c>
      <c r="AG13">
        <v>8</v>
      </c>
    </row>
    <row r="14" spans="1:33" x14ac:dyDescent="0.35">
      <c r="A14" t="s">
        <v>242</v>
      </c>
      <c r="B14">
        <v>6626344</v>
      </c>
      <c r="C14" t="s">
        <v>129</v>
      </c>
      <c r="D14" t="s">
        <v>8209</v>
      </c>
      <c r="E14" t="s">
        <v>310</v>
      </c>
      <c r="F14" t="s">
        <v>125</v>
      </c>
      <c r="G14" t="s">
        <v>142</v>
      </c>
      <c r="H14">
        <v>45851</v>
      </c>
      <c r="I14">
        <v>45852</v>
      </c>
      <c r="J14" t="s">
        <v>5406</v>
      </c>
      <c r="K14">
        <v>1215150</v>
      </c>
      <c r="L14" t="s">
        <v>330</v>
      </c>
      <c r="O14">
        <v>10014637</v>
      </c>
      <c r="P14" t="s">
        <v>242</v>
      </c>
      <c r="Q14">
        <v>0</v>
      </c>
      <c r="R14" t="s">
        <v>350</v>
      </c>
      <c r="S14" t="s">
        <v>262</v>
      </c>
      <c r="T14">
        <v>11619374</v>
      </c>
      <c r="U14">
        <v>45851</v>
      </c>
      <c r="V14">
        <v>45851</v>
      </c>
      <c r="W14">
        <v>45853</v>
      </c>
      <c r="X14">
        <v>0</v>
      </c>
      <c r="Y14">
        <v>1290900</v>
      </c>
      <c r="Z14" t="s">
        <v>1568</v>
      </c>
      <c r="AA14" t="s">
        <v>246</v>
      </c>
      <c r="AB14" t="s">
        <v>121</v>
      </c>
      <c r="AC14" t="s">
        <v>255</v>
      </c>
      <c r="AD14" t="s">
        <v>141</v>
      </c>
      <c r="AE14" t="s">
        <v>246</v>
      </c>
      <c r="AF14" t="s">
        <v>3326</v>
      </c>
      <c r="AG14">
        <v>2</v>
      </c>
    </row>
    <row r="15" spans="1:33" x14ac:dyDescent="0.35">
      <c r="A15" t="s">
        <v>324</v>
      </c>
      <c r="B15">
        <v>6626312</v>
      </c>
      <c r="C15" t="s">
        <v>138</v>
      </c>
      <c r="D15" t="s">
        <v>8327</v>
      </c>
      <c r="E15" t="s">
        <v>310</v>
      </c>
      <c r="F15" t="s">
        <v>133</v>
      </c>
      <c r="G15" t="s">
        <v>147</v>
      </c>
      <c r="H15">
        <v>45870</v>
      </c>
      <c r="I15">
        <v>45870</v>
      </c>
      <c r="J15" t="s">
        <v>856</v>
      </c>
      <c r="K15">
        <v>2230133</v>
      </c>
      <c r="L15" t="s">
        <v>325</v>
      </c>
      <c r="O15">
        <v>10018622</v>
      </c>
      <c r="P15" t="s">
        <v>5376</v>
      </c>
      <c r="Q15">
        <v>0</v>
      </c>
      <c r="R15" t="s">
        <v>349</v>
      </c>
      <c r="S15" t="s">
        <v>349</v>
      </c>
      <c r="T15">
        <v>11616249</v>
      </c>
      <c r="U15">
        <v>45851</v>
      </c>
      <c r="V15">
        <v>45870</v>
      </c>
      <c r="W15">
        <v>45851</v>
      </c>
      <c r="X15">
        <v>0</v>
      </c>
      <c r="Y15">
        <v>1290900</v>
      </c>
      <c r="Z15" t="s">
        <v>1568</v>
      </c>
      <c r="AA15" t="s">
        <v>249</v>
      </c>
      <c r="AB15" t="s">
        <v>121</v>
      </c>
      <c r="AC15" t="s">
        <v>255</v>
      </c>
      <c r="AD15" t="s">
        <v>141</v>
      </c>
      <c r="AE15" t="s">
        <v>249</v>
      </c>
      <c r="AF15" t="s">
        <v>3326</v>
      </c>
      <c r="AG15">
        <v>0</v>
      </c>
    </row>
    <row r="16" spans="1:33" x14ac:dyDescent="0.35">
      <c r="A16" t="s">
        <v>221</v>
      </c>
      <c r="B16">
        <v>6626284</v>
      </c>
      <c r="C16" t="s">
        <v>129</v>
      </c>
      <c r="D16" t="s">
        <v>8328</v>
      </c>
      <c r="E16" t="s">
        <v>310</v>
      </c>
      <c r="F16" t="s">
        <v>133</v>
      </c>
      <c r="G16" t="s">
        <v>132</v>
      </c>
      <c r="H16">
        <v>45858</v>
      </c>
      <c r="I16">
        <v>45858</v>
      </c>
      <c r="J16" t="s">
        <v>856</v>
      </c>
      <c r="K16">
        <v>1215156</v>
      </c>
      <c r="L16" t="s">
        <v>309</v>
      </c>
      <c r="O16">
        <v>10014650</v>
      </c>
      <c r="P16" t="s">
        <v>221</v>
      </c>
      <c r="Q16">
        <v>0</v>
      </c>
      <c r="R16" t="s">
        <v>329</v>
      </c>
      <c r="S16" t="s">
        <v>342</v>
      </c>
      <c r="T16">
        <v>11611517</v>
      </c>
      <c r="U16">
        <v>45850</v>
      </c>
      <c r="V16">
        <v>45858</v>
      </c>
      <c r="W16">
        <v>45852</v>
      </c>
      <c r="X16">
        <v>0</v>
      </c>
      <c r="Y16">
        <v>1290900</v>
      </c>
      <c r="Z16" t="s">
        <v>1568</v>
      </c>
      <c r="AA16" t="s">
        <v>246</v>
      </c>
      <c r="AB16" t="s">
        <v>121</v>
      </c>
      <c r="AC16" t="s">
        <v>255</v>
      </c>
      <c r="AE16" t="s">
        <v>246</v>
      </c>
      <c r="AF16" t="s">
        <v>3326</v>
      </c>
      <c r="AG16">
        <v>4</v>
      </c>
    </row>
    <row r="17" spans="1:33" x14ac:dyDescent="0.35">
      <c r="A17" t="s">
        <v>274</v>
      </c>
      <c r="B17">
        <v>6626210</v>
      </c>
      <c r="C17" t="s">
        <v>123</v>
      </c>
      <c r="D17" t="s">
        <v>8329</v>
      </c>
      <c r="E17" t="s">
        <v>310</v>
      </c>
      <c r="F17" t="s">
        <v>133</v>
      </c>
      <c r="G17" t="s">
        <v>132</v>
      </c>
      <c r="H17">
        <v>45901</v>
      </c>
      <c r="I17">
        <v>45901</v>
      </c>
      <c r="J17" t="s">
        <v>856</v>
      </c>
      <c r="K17">
        <v>1210102</v>
      </c>
      <c r="L17" t="s">
        <v>275</v>
      </c>
      <c r="O17">
        <v>10014596</v>
      </c>
      <c r="P17" t="s">
        <v>176</v>
      </c>
      <c r="Q17">
        <v>0</v>
      </c>
      <c r="R17" t="s">
        <v>296</v>
      </c>
      <c r="S17" t="s">
        <v>342</v>
      </c>
      <c r="T17">
        <v>11599543</v>
      </c>
      <c r="U17">
        <v>45850</v>
      </c>
      <c r="V17">
        <v>45901</v>
      </c>
      <c r="W17">
        <v>45851</v>
      </c>
      <c r="X17">
        <v>0</v>
      </c>
      <c r="Y17">
        <v>1290900</v>
      </c>
      <c r="Z17" t="s">
        <v>1568</v>
      </c>
      <c r="AA17" t="s">
        <v>248</v>
      </c>
      <c r="AB17" t="s">
        <v>121</v>
      </c>
      <c r="AC17" t="s">
        <v>255</v>
      </c>
      <c r="AD17" t="s">
        <v>141</v>
      </c>
      <c r="AE17" t="s">
        <v>248</v>
      </c>
      <c r="AF17" t="s">
        <v>3326</v>
      </c>
      <c r="AG17">
        <v>8</v>
      </c>
    </row>
    <row r="18" spans="1:33" x14ac:dyDescent="0.35">
      <c r="A18" t="s">
        <v>272</v>
      </c>
      <c r="B18">
        <v>6626209</v>
      </c>
      <c r="C18" t="s">
        <v>123</v>
      </c>
      <c r="D18" t="s">
        <v>8330</v>
      </c>
      <c r="E18" t="s">
        <v>310</v>
      </c>
      <c r="F18" t="s">
        <v>133</v>
      </c>
      <c r="G18" t="s">
        <v>132</v>
      </c>
      <c r="H18">
        <v>45901</v>
      </c>
      <c r="I18">
        <v>45901</v>
      </c>
      <c r="J18" t="s">
        <v>856</v>
      </c>
      <c r="K18">
        <v>1210102</v>
      </c>
      <c r="L18" t="s">
        <v>273</v>
      </c>
      <c r="O18">
        <v>10017653</v>
      </c>
      <c r="P18" t="s">
        <v>165</v>
      </c>
      <c r="Q18">
        <v>0</v>
      </c>
      <c r="R18" t="s">
        <v>296</v>
      </c>
      <c r="S18" t="s">
        <v>342</v>
      </c>
      <c r="T18">
        <v>11608473</v>
      </c>
      <c r="U18">
        <v>45850</v>
      </c>
      <c r="V18">
        <v>45901</v>
      </c>
      <c r="W18">
        <v>45851</v>
      </c>
      <c r="X18">
        <v>0</v>
      </c>
      <c r="Y18">
        <v>1290900</v>
      </c>
      <c r="Z18" t="s">
        <v>1568</v>
      </c>
      <c r="AA18" t="s">
        <v>248</v>
      </c>
      <c r="AB18" t="s">
        <v>121</v>
      </c>
      <c r="AC18" t="s">
        <v>255</v>
      </c>
      <c r="AD18" t="s">
        <v>141</v>
      </c>
      <c r="AE18" t="s">
        <v>248</v>
      </c>
      <c r="AF18" t="s">
        <v>3326</v>
      </c>
      <c r="AG18">
        <v>6</v>
      </c>
    </row>
    <row r="19" spans="1:33" x14ac:dyDescent="0.35">
      <c r="A19" t="s">
        <v>173</v>
      </c>
      <c r="B19">
        <v>6626208</v>
      </c>
      <c r="C19" t="s">
        <v>123</v>
      </c>
      <c r="D19" t="s">
        <v>8331</v>
      </c>
      <c r="E19" t="s">
        <v>310</v>
      </c>
      <c r="F19" t="s">
        <v>133</v>
      </c>
      <c r="G19" t="s">
        <v>132</v>
      </c>
      <c r="H19">
        <v>45901</v>
      </c>
      <c r="I19">
        <v>45901</v>
      </c>
      <c r="J19" t="s">
        <v>856</v>
      </c>
      <c r="K19">
        <v>1210101</v>
      </c>
      <c r="L19" t="s">
        <v>341</v>
      </c>
      <c r="O19">
        <v>10014656</v>
      </c>
      <c r="P19" t="s">
        <v>173</v>
      </c>
      <c r="Q19">
        <v>0</v>
      </c>
      <c r="R19" t="s">
        <v>296</v>
      </c>
      <c r="S19" t="s">
        <v>342</v>
      </c>
      <c r="T19">
        <v>11584021</v>
      </c>
      <c r="U19">
        <v>45850</v>
      </c>
      <c r="V19">
        <v>45901</v>
      </c>
      <c r="W19">
        <v>45851</v>
      </c>
      <c r="X19">
        <v>0</v>
      </c>
      <c r="Y19">
        <v>1290900</v>
      </c>
      <c r="Z19" t="s">
        <v>1568</v>
      </c>
      <c r="AA19" t="s">
        <v>248</v>
      </c>
      <c r="AB19" t="s">
        <v>121</v>
      </c>
      <c r="AC19" t="s">
        <v>255</v>
      </c>
      <c r="AD19" t="s">
        <v>141</v>
      </c>
      <c r="AE19" t="s">
        <v>248</v>
      </c>
      <c r="AF19" t="s">
        <v>3326</v>
      </c>
      <c r="AG19">
        <v>16</v>
      </c>
    </row>
    <row r="20" spans="1:33" x14ac:dyDescent="0.35">
      <c r="A20" t="s">
        <v>240</v>
      </c>
      <c r="B20">
        <v>6626171</v>
      </c>
      <c r="C20" t="s">
        <v>129</v>
      </c>
      <c r="D20" t="s">
        <v>8332</v>
      </c>
      <c r="E20" t="s">
        <v>310</v>
      </c>
      <c r="F20" t="s">
        <v>133</v>
      </c>
      <c r="G20" t="s">
        <v>132</v>
      </c>
      <c r="H20">
        <v>45852</v>
      </c>
      <c r="J20" t="s">
        <v>856</v>
      </c>
      <c r="K20">
        <v>1213130</v>
      </c>
      <c r="L20" t="s">
        <v>304</v>
      </c>
      <c r="O20">
        <v>10014607</v>
      </c>
      <c r="P20" t="s">
        <v>240</v>
      </c>
      <c r="Q20">
        <v>0</v>
      </c>
      <c r="R20" t="s">
        <v>343</v>
      </c>
      <c r="S20" t="s">
        <v>342</v>
      </c>
      <c r="T20">
        <v>11618970</v>
      </c>
      <c r="U20">
        <v>45850</v>
      </c>
      <c r="V20">
        <v>45852</v>
      </c>
      <c r="W20">
        <v>45850</v>
      </c>
      <c r="X20">
        <v>0</v>
      </c>
      <c r="Y20">
        <v>1290900</v>
      </c>
      <c r="Z20" t="s">
        <v>1568</v>
      </c>
      <c r="AA20" t="s">
        <v>245</v>
      </c>
      <c r="AB20" t="s">
        <v>121</v>
      </c>
      <c r="AC20" t="s">
        <v>255</v>
      </c>
      <c r="AD20" t="s">
        <v>122</v>
      </c>
      <c r="AE20" t="s">
        <v>245</v>
      </c>
      <c r="AF20" t="s">
        <v>1812</v>
      </c>
      <c r="AG20">
        <v>1</v>
      </c>
    </row>
    <row r="21" spans="1:33" x14ac:dyDescent="0.35">
      <c r="A21" t="s">
        <v>137</v>
      </c>
      <c r="B21">
        <v>6625957</v>
      </c>
      <c r="C21" t="s">
        <v>123</v>
      </c>
      <c r="D21" t="s">
        <v>8333</v>
      </c>
      <c r="E21" t="s">
        <v>310</v>
      </c>
      <c r="F21" t="s">
        <v>133</v>
      </c>
      <c r="G21" t="s">
        <v>132</v>
      </c>
      <c r="H21">
        <v>45901</v>
      </c>
      <c r="I21">
        <v>45901</v>
      </c>
      <c r="J21" t="s">
        <v>856</v>
      </c>
      <c r="K21">
        <v>1210100</v>
      </c>
      <c r="L21" t="s">
        <v>388</v>
      </c>
      <c r="O21">
        <v>10014595</v>
      </c>
      <c r="P21" t="s">
        <v>137</v>
      </c>
      <c r="Q21">
        <v>0</v>
      </c>
      <c r="R21" t="s">
        <v>296</v>
      </c>
      <c r="S21" t="s">
        <v>342</v>
      </c>
      <c r="T21">
        <v>11614326</v>
      </c>
      <c r="U21">
        <v>45850</v>
      </c>
      <c r="V21">
        <v>45901</v>
      </c>
      <c r="W21">
        <v>45850</v>
      </c>
      <c r="X21">
        <v>0</v>
      </c>
      <c r="Y21">
        <v>1290900</v>
      </c>
      <c r="Z21" t="s">
        <v>1568</v>
      </c>
      <c r="AA21" t="s">
        <v>248</v>
      </c>
      <c r="AB21" t="s">
        <v>121</v>
      </c>
      <c r="AC21" t="s">
        <v>255</v>
      </c>
      <c r="AD21" t="s">
        <v>141</v>
      </c>
      <c r="AE21" t="s">
        <v>248</v>
      </c>
      <c r="AF21" t="s">
        <v>3326</v>
      </c>
      <c r="AG21">
        <v>8</v>
      </c>
    </row>
    <row r="22" spans="1:33" x14ac:dyDescent="0.35">
      <c r="A22" t="s">
        <v>3804</v>
      </c>
      <c r="B22">
        <v>6625956</v>
      </c>
      <c r="C22" t="s">
        <v>123</v>
      </c>
      <c r="D22" t="s">
        <v>8334</v>
      </c>
      <c r="E22" t="s">
        <v>310</v>
      </c>
      <c r="F22" t="s">
        <v>133</v>
      </c>
      <c r="G22" t="s">
        <v>132</v>
      </c>
      <c r="H22">
        <v>45901</v>
      </c>
      <c r="I22">
        <v>45901</v>
      </c>
      <c r="J22" t="s">
        <v>856</v>
      </c>
      <c r="K22">
        <v>1210102</v>
      </c>
      <c r="L22" t="s">
        <v>3805</v>
      </c>
      <c r="O22">
        <v>10018963</v>
      </c>
      <c r="P22" t="s">
        <v>3806</v>
      </c>
      <c r="Q22">
        <v>0</v>
      </c>
      <c r="R22" t="s">
        <v>296</v>
      </c>
      <c r="S22" t="s">
        <v>342</v>
      </c>
      <c r="T22">
        <v>11603542</v>
      </c>
      <c r="U22">
        <v>45850</v>
      </c>
      <c r="V22">
        <v>45901</v>
      </c>
      <c r="W22">
        <v>45850</v>
      </c>
      <c r="X22">
        <v>0</v>
      </c>
      <c r="Y22">
        <v>1290900</v>
      </c>
      <c r="Z22" t="s">
        <v>1568</v>
      </c>
      <c r="AA22" t="s">
        <v>248</v>
      </c>
      <c r="AB22" t="s">
        <v>121</v>
      </c>
      <c r="AC22" t="s">
        <v>255</v>
      </c>
      <c r="AD22" t="s">
        <v>141</v>
      </c>
      <c r="AE22" t="s">
        <v>248</v>
      </c>
      <c r="AF22" t="s">
        <v>3326</v>
      </c>
      <c r="AG22">
        <v>1</v>
      </c>
    </row>
    <row r="23" spans="1:33" x14ac:dyDescent="0.35">
      <c r="A23" t="s">
        <v>131</v>
      </c>
      <c r="B23">
        <v>6625917</v>
      </c>
      <c r="C23" t="s">
        <v>129</v>
      </c>
      <c r="D23" t="s">
        <v>8335</v>
      </c>
      <c r="E23" t="s">
        <v>310</v>
      </c>
      <c r="F23" t="s">
        <v>125</v>
      </c>
      <c r="G23" t="s">
        <v>543</v>
      </c>
      <c r="H23">
        <v>45853</v>
      </c>
      <c r="I23">
        <v>45858</v>
      </c>
      <c r="J23" t="s">
        <v>5407</v>
      </c>
      <c r="K23">
        <v>1213130</v>
      </c>
      <c r="L23" t="s">
        <v>335</v>
      </c>
      <c r="M23">
        <v>45850</v>
      </c>
      <c r="N23">
        <v>45851</v>
      </c>
      <c r="O23">
        <v>10014603</v>
      </c>
      <c r="P23" t="s">
        <v>131</v>
      </c>
      <c r="Q23">
        <v>0</v>
      </c>
      <c r="R23" t="s">
        <v>262</v>
      </c>
      <c r="S23" t="s">
        <v>262</v>
      </c>
      <c r="T23">
        <v>11618946</v>
      </c>
      <c r="U23">
        <v>45850</v>
      </c>
      <c r="V23">
        <v>45853</v>
      </c>
      <c r="W23">
        <v>45853</v>
      </c>
      <c r="X23">
        <v>0</v>
      </c>
      <c r="Y23">
        <v>1290900</v>
      </c>
      <c r="Z23" t="s">
        <v>1568</v>
      </c>
      <c r="AA23" t="s">
        <v>245</v>
      </c>
      <c r="AB23" t="s">
        <v>121</v>
      </c>
      <c r="AC23" t="s">
        <v>255</v>
      </c>
      <c r="AD23" t="s">
        <v>122</v>
      </c>
      <c r="AE23" t="s">
        <v>245</v>
      </c>
      <c r="AF23" t="s">
        <v>1812</v>
      </c>
      <c r="AG23">
        <v>4</v>
      </c>
    </row>
    <row r="24" spans="1:33" x14ac:dyDescent="0.35">
      <c r="A24" t="s">
        <v>274</v>
      </c>
      <c r="B24">
        <v>6625911</v>
      </c>
      <c r="C24" t="s">
        <v>123</v>
      </c>
      <c r="D24" t="s">
        <v>8336</v>
      </c>
      <c r="E24" t="s">
        <v>310</v>
      </c>
      <c r="F24" t="s">
        <v>133</v>
      </c>
      <c r="G24" t="s">
        <v>132</v>
      </c>
      <c r="H24">
        <v>45901</v>
      </c>
      <c r="I24">
        <v>45901</v>
      </c>
      <c r="J24" t="s">
        <v>856</v>
      </c>
      <c r="K24">
        <v>1210102</v>
      </c>
      <c r="L24" t="s">
        <v>275</v>
      </c>
      <c r="O24">
        <v>10014596</v>
      </c>
      <c r="P24" t="s">
        <v>176</v>
      </c>
      <c r="Q24">
        <v>0</v>
      </c>
      <c r="R24" t="s">
        <v>296</v>
      </c>
      <c r="S24" t="s">
        <v>342</v>
      </c>
      <c r="T24">
        <v>11617769</v>
      </c>
      <c r="U24">
        <v>45850</v>
      </c>
      <c r="V24">
        <v>45901</v>
      </c>
      <c r="W24">
        <v>45850</v>
      </c>
      <c r="X24">
        <v>0</v>
      </c>
      <c r="Y24">
        <v>1290900</v>
      </c>
      <c r="Z24" t="s">
        <v>1568</v>
      </c>
      <c r="AA24" t="s">
        <v>248</v>
      </c>
      <c r="AB24" t="s">
        <v>121</v>
      </c>
      <c r="AC24" t="s">
        <v>255</v>
      </c>
      <c r="AD24" t="s">
        <v>141</v>
      </c>
      <c r="AE24" t="s">
        <v>248</v>
      </c>
      <c r="AF24" t="s">
        <v>3326</v>
      </c>
      <c r="AG24">
        <v>4</v>
      </c>
    </row>
    <row r="25" spans="1:33" x14ac:dyDescent="0.35">
      <c r="A25" t="s">
        <v>274</v>
      </c>
      <c r="B25">
        <v>6625910</v>
      </c>
      <c r="C25" t="s">
        <v>123</v>
      </c>
      <c r="D25" t="s">
        <v>8337</v>
      </c>
      <c r="E25" t="s">
        <v>310</v>
      </c>
      <c r="F25" t="s">
        <v>133</v>
      </c>
      <c r="G25" t="s">
        <v>132</v>
      </c>
      <c r="H25">
        <v>45901</v>
      </c>
      <c r="I25">
        <v>45901</v>
      </c>
      <c r="J25" t="s">
        <v>856</v>
      </c>
      <c r="K25">
        <v>1210102</v>
      </c>
      <c r="L25" t="s">
        <v>275</v>
      </c>
      <c r="O25">
        <v>10014596</v>
      </c>
      <c r="P25" t="s">
        <v>176</v>
      </c>
      <c r="Q25">
        <v>0</v>
      </c>
      <c r="R25" t="s">
        <v>296</v>
      </c>
      <c r="S25" t="s">
        <v>342</v>
      </c>
      <c r="T25">
        <v>11616996</v>
      </c>
      <c r="U25">
        <v>45850</v>
      </c>
      <c r="V25">
        <v>45901</v>
      </c>
      <c r="W25">
        <v>45850</v>
      </c>
      <c r="X25">
        <v>0</v>
      </c>
      <c r="Y25">
        <v>1290900</v>
      </c>
      <c r="Z25" t="s">
        <v>1568</v>
      </c>
      <c r="AA25" t="s">
        <v>248</v>
      </c>
      <c r="AB25" t="s">
        <v>121</v>
      </c>
      <c r="AC25" t="s">
        <v>255</v>
      </c>
      <c r="AD25" t="s">
        <v>141</v>
      </c>
      <c r="AE25" t="s">
        <v>248</v>
      </c>
      <c r="AF25" t="s">
        <v>3326</v>
      </c>
      <c r="AG25">
        <v>8</v>
      </c>
    </row>
    <row r="26" spans="1:33" x14ac:dyDescent="0.35">
      <c r="A26" t="s">
        <v>274</v>
      </c>
      <c r="B26">
        <v>6625909</v>
      </c>
      <c r="C26" t="s">
        <v>123</v>
      </c>
      <c r="D26" t="s">
        <v>8338</v>
      </c>
      <c r="E26" t="s">
        <v>310</v>
      </c>
      <c r="F26" t="s">
        <v>133</v>
      </c>
      <c r="G26" t="s">
        <v>132</v>
      </c>
      <c r="H26">
        <v>45901</v>
      </c>
      <c r="I26">
        <v>45901</v>
      </c>
      <c r="J26" t="s">
        <v>856</v>
      </c>
      <c r="K26">
        <v>1210102</v>
      </c>
      <c r="L26" t="s">
        <v>275</v>
      </c>
      <c r="O26">
        <v>10014596</v>
      </c>
      <c r="P26" t="s">
        <v>176</v>
      </c>
      <c r="Q26">
        <v>0</v>
      </c>
      <c r="R26" t="s">
        <v>296</v>
      </c>
      <c r="S26" t="s">
        <v>342</v>
      </c>
      <c r="T26">
        <v>11614885</v>
      </c>
      <c r="U26">
        <v>45850</v>
      </c>
      <c r="V26">
        <v>45901</v>
      </c>
      <c r="W26">
        <v>45850</v>
      </c>
      <c r="X26">
        <v>0</v>
      </c>
      <c r="Y26">
        <v>1290900</v>
      </c>
      <c r="Z26" t="s">
        <v>1568</v>
      </c>
      <c r="AA26" t="s">
        <v>248</v>
      </c>
      <c r="AB26" t="s">
        <v>121</v>
      </c>
      <c r="AC26" t="s">
        <v>255</v>
      </c>
      <c r="AD26" t="s">
        <v>141</v>
      </c>
      <c r="AE26" t="s">
        <v>248</v>
      </c>
      <c r="AF26" t="s">
        <v>3326</v>
      </c>
      <c r="AG26">
        <v>12</v>
      </c>
    </row>
    <row r="27" spans="1:33" x14ac:dyDescent="0.35">
      <c r="A27" t="s">
        <v>274</v>
      </c>
      <c r="B27">
        <v>6625908</v>
      </c>
      <c r="C27" t="s">
        <v>123</v>
      </c>
      <c r="D27" t="s">
        <v>8339</v>
      </c>
      <c r="E27" t="s">
        <v>310</v>
      </c>
      <c r="F27" t="s">
        <v>133</v>
      </c>
      <c r="G27" t="s">
        <v>132</v>
      </c>
      <c r="H27">
        <v>45901</v>
      </c>
      <c r="I27">
        <v>45901</v>
      </c>
      <c r="J27" t="s">
        <v>856</v>
      </c>
      <c r="K27">
        <v>1210102</v>
      </c>
      <c r="L27" t="s">
        <v>275</v>
      </c>
      <c r="O27">
        <v>10014596</v>
      </c>
      <c r="P27" t="s">
        <v>176</v>
      </c>
      <c r="Q27">
        <v>0</v>
      </c>
      <c r="R27" t="s">
        <v>296</v>
      </c>
      <c r="S27" t="s">
        <v>342</v>
      </c>
      <c r="T27">
        <v>11614653</v>
      </c>
      <c r="U27">
        <v>45850</v>
      </c>
      <c r="V27">
        <v>45901</v>
      </c>
      <c r="W27">
        <v>45850</v>
      </c>
      <c r="X27">
        <v>0</v>
      </c>
      <c r="Y27">
        <v>1290900</v>
      </c>
      <c r="Z27" t="s">
        <v>1568</v>
      </c>
      <c r="AA27" t="s">
        <v>248</v>
      </c>
      <c r="AB27" t="s">
        <v>121</v>
      </c>
      <c r="AC27" t="s">
        <v>255</v>
      </c>
      <c r="AD27" t="s">
        <v>141</v>
      </c>
      <c r="AE27" t="s">
        <v>248</v>
      </c>
      <c r="AF27" t="s">
        <v>3326</v>
      </c>
      <c r="AG27">
        <v>8</v>
      </c>
    </row>
    <row r="28" spans="1:33" x14ac:dyDescent="0.35">
      <c r="A28" t="s">
        <v>272</v>
      </c>
      <c r="B28">
        <v>6625907</v>
      </c>
      <c r="C28" t="s">
        <v>123</v>
      </c>
      <c r="D28" t="s">
        <v>8336</v>
      </c>
      <c r="E28" t="s">
        <v>310</v>
      </c>
      <c r="F28" t="s">
        <v>133</v>
      </c>
      <c r="G28" t="s">
        <v>132</v>
      </c>
      <c r="H28">
        <v>45901</v>
      </c>
      <c r="I28">
        <v>45901</v>
      </c>
      <c r="J28" t="s">
        <v>856</v>
      </c>
      <c r="K28">
        <v>1210102</v>
      </c>
      <c r="L28" t="s">
        <v>273</v>
      </c>
      <c r="O28">
        <v>10017653</v>
      </c>
      <c r="P28" t="s">
        <v>165</v>
      </c>
      <c r="Q28">
        <v>0</v>
      </c>
      <c r="R28" t="s">
        <v>296</v>
      </c>
      <c r="S28" t="s">
        <v>342</v>
      </c>
      <c r="T28">
        <v>11617770</v>
      </c>
      <c r="U28">
        <v>45850</v>
      </c>
      <c r="V28">
        <v>45901</v>
      </c>
      <c r="W28">
        <v>45850</v>
      </c>
      <c r="X28">
        <v>0</v>
      </c>
      <c r="Y28">
        <v>1290900</v>
      </c>
      <c r="Z28" t="s">
        <v>1568</v>
      </c>
      <c r="AA28" t="s">
        <v>248</v>
      </c>
      <c r="AB28" t="s">
        <v>121</v>
      </c>
      <c r="AC28" t="s">
        <v>255</v>
      </c>
      <c r="AD28" t="s">
        <v>141</v>
      </c>
      <c r="AE28" t="s">
        <v>248</v>
      </c>
      <c r="AF28" t="s">
        <v>3326</v>
      </c>
      <c r="AG28">
        <v>4</v>
      </c>
    </row>
    <row r="29" spans="1:33" x14ac:dyDescent="0.35">
      <c r="A29" t="s">
        <v>272</v>
      </c>
      <c r="B29">
        <v>6625862</v>
      </c>
      <c r="C29" t="s">
        <v>123</v>
      </c>
      <c r="D29" t="s">
        <v>8340</v>
      </c>
      <c r="E29" t="s">
        <v>310</v>
      </c>
      <c r="F29" t="s">
        <v>133</v>
      </c>
      <c r="G29" t="s">
        <v>8317</v>
      </c>
      <c r="H29">
        <v>45901</v>
      </c>
      <c r="I29">
        <v>45901</v>
      </c>
      <c r="J29" t="s">
        <v>856</v>
      </c>
      <c r="K29">
        <v>1210102</v>
      </c>
      <c r="L29" t="s">
        <v>273</v>
      </c>
      <c r="O29">
        <v>10017653</v>
      </c>
      <c r="P29" t="s">
        <v>165</v>
      </c>
      <c r="Q29">
        <v>0</v>
      </c>
      <c r="R29" t="s">
        <v>296</v>
      </c>
      <c r="S29" t="s">
        <v>342</v>
      </c>
      <c r="T29">
        <v>11613563</v>
      </c>
      <c r="U29">
        <v>45849</v>
      </c>
      <c r="V29">
        <v>45901</v>
      </c>
      <c r="W29">
        <v>45850</v>
      </c>
      <c r="X29">
        <v>0</v>
      </c>
      <c r="Y29">
        <v>1290900</v>
      </c>
      <c r="Z29" t="s">
        <v>1568</v>
      </c>
      <c r="AA29" t="s">
        <v>248</v>
      </c>
      <c r="AB29" t="s">
        <v>121</v>
      </c>
      <c r="AC29" t="s">
        <v>255</v>
      </c>
      <c r="AD29" t="s">
        <v>122</v>
      </c>
      <c r="AE29" t="s">
        <v>248</v>
      </c>
      <c r="AF29" t="s">
        <v>1812</v>
      </c>
      <c r="AG29">
        <v>2</v>
      </c>
    </row>
    <row r="30" spans="1:33" x14ac:dyDescent="0.35">
      <c r="A30" t="s">
        <v>3804</v>
      </c>
      <c r="B30">
        <v>6625861</v>
      </c>
      <c r="C30" t="s">
        <v>123</v>
      </c>
      <c r="D30" t="s">
        <v>8336</v>
      </c>
      <c r="E30" t="s">
        <v>310</v>
      </c>
      <c r="F30" t="s">
        <v>133</v>
      </c>
      <c r="G30" t="s">
        <v>132</v>
      </c>
      <c r="H30">
        <v>45901</v>
      </c>
      <c r="I30">
        <v>45901</v>
      </c>
      <c r="J30" t="s">
        <v>856</v>
      </c>
      <c r="K30">
        <v>1210102</v>
      </c>
      <c r="L30" t="s">
        <v>3805</v>
      </c>
      <c r="O30">
        <v>10018963</v>
      </c>
      <c r="P30" t="s">
        <v>3806</v>
      </c>
      <c r="Q30">
        <v>0</v>
      </c>
      <c r="R30" t="s">
        <v>296</v>
      </c>
      <c r="S30" t="s">
        <v>342</v>
      </c>
      <c r="T30">
        <v>11617771</v>
      </c>
      <c r="U30">
        <v>45849</v>
      </c>
      <c r="V30">
        <v>45901</v>
      </c>
      <c r="W30">
        <v>45850</v>
      </c>
      <c r="X30">
        <v>0</v>
      </c>
      <c r="Y30">
        <v>1290900</v>
      </c>
      <c r="Z30" t="s">
        <v>1568</v>
      </c>
      <c r="AA30" t="s">
        <v>248</v>
      </c>
      <c r="AB30" t="s">
        <v>121</v>
      </c>
      <c r="AC30" t="s">
        <v>255</v>
      </c>
      <c r="AD30" t="s">
        <v>141</v>
      </c>
      <c r="AE30" t="s">
        <v>248</v>
      </c>
      <c r="AF30" t="s">
        <v>3326</v>
      </c>
      <c r="AG30">
        <v>4</v>
      </c>
    </row>
    <row r="31" spans="1:33" x14ac:dyDescent="0.35">
      <c r="A31" t="s">
        <v>155</v>
      </c>
      <c r="B31">
        <v>6625845</v>
      </c>
      <c r="C31" t="s">
        <v>129</v>
      </c>
      <c r="D31" t="s">
        <v>8341</v>
      </c>
      <c r="E31" t="s">
        <v>310</v>
      </c>
      <c r="F31" t="s">
        <v>410</v>
      </c>
      <c r="G31" t="s">
        <v>226</v>
      </c>
      <c r="H31">
        <v>45859</v>
      </c>
      <c r="I31">
        <v>45865</v>
      </c>
      <c r="J31" t="s">
        <v>5408</v>
      </c>
      <c r="K31">
        <v>1215155</v>
      </c>
      <c r="L31" t="s">
        <v>276</v>
      </c>
      <c r="O31">
        <v>10014647</v>
      </c>
      <c r="P31" t="s">
        <v>155</v>
      </c>
      <c r="Q31">
        <v>0</v>
      </c>
      <c r="R31" t="s">
        <v>343</v>
      </c>
      <c r="S31" t="s">
        <v>343</v>
      </c>
      <c r="T31">
        <v>11617784</v>
      </c>
      <c r="U31">
        <v>45849</v>
      </c>
      <c r="V31">
        <v>45859</v>
      </c>
      <c r="W31">
        <v>45850</v>
      </c>
      <c r="X31">
        <v>0</v>
      </c>
      <c r="Y31">
        <v>1290900</v>
      </c>
      <c r="Z31" t="s">
        <v>1568</v>
      </c>
      <c r="AA31" t="s">
        <v>246</v>
      </c>
      <c r="AB31" t="s">
        <v>121</v>
      </c>
      <c r="AC31" t="s">
        <v>255</v>
      </c>
      <c r="AD31" t="s">
        <v>189</v>
      </c>
      <c r="AE31" t="s">
        <v>246</v>
      </c>
      <c r="AF31" t="s">
        <v>1812</v>
      </c>
      <c r="AG31">
        <v>1</v>
      </c>
    </row>
    <row r="32" spans="1:33" x14ac:dyDescent="0.35">
      <c r="A32" t="s">
        <v>155</v>
      </c>
      <c r="B32">
        <v>6625844</v>
      </c>
      <c r="C32" t="s">
        <v>129</v>
      </c>
      <c r="D32" t="s">
        <v>8342</v>
      </c>
      <c r="E32" t="s">
        <v>310</v>
      </c>
      <c r="F32" t="s">
        <v>410</v>
      </c>
      <c r="G32" t="s">
        <v>226</v>
      </c>
      <c r="H32">
        <v>45859</v>
      </c>
      <c r="I32">
        <v>45865</v>
      </c>
      <c r="J32" t="s">
        <v>5408</v>
      </c>
      <c r="K32">
        <v>1215155</v>
      </c>
      <c r="L32" t="s">
        <v>276</v>
      </c>
      <c r="O32">
        <v>10014647</v>
      </c>
      <c r="P32" t="s">
        <v>155</v>
      </c>
      <c r="Q32">
        <v>0</v>
      </c>
      <c r="R32" t="s">
        <v>343</v>
      </c>
      <c r="S32" t="s">
        <v>343</v>
      </c>
      <c r="T32">
        <v>11617486</v>
      </c>
      <c r="U32">
        <v>45849</v>
      </c>
      <c r="V32">
        <v>45859</v>
      </c>
      <c r="W32">
        <v>45850</v>
      </c>
      <c r="X32">
        <v>0</v>
      </c>
      <c r="Y32">
        <v>1290900</v>
      </c>
      <c r="Z32" t="s">
        <v>1568</v>
      </c>
      <c r="AA32" t="s">
        <v>246</v>
      </c>
      <c r="AB32" t="s">
        <v>121</v>
      </c>
      <c r="AC32" t="s">
        <v>255</v>
      </c>
      <c r="AD32" t="s">
        <v>189</v>
      </c>
      <c r="AE32" t="s">
        <v>246</v>
      </c>
      <c r="AF32" t="s">
        <v>1812</v>
      </c>
      <c r="AG32">
        <v>1</v>
      </c>
    </row>
    <row r="33" spans="1:33" x14ac:dyDescent="0.35">
      <c r="A33" t="s">
        <v>155</v>
      </c>
      <c r="B33">
        <v>6625843</v>
      </c>
      <c r="C33" t="s">
        <v>129</v>
      </c>
      <c r="D33" t="s">
        <v>8343</v>
      </c>
      <c r="E33" t="s">
        <v>310</v>
      </c>
      <c r="F33" t="s">
        <v>410</v>
      </c>
      <c r="G33" t="s">
        <v>132</v>
      </c>
      <c r="H33">
        <v>45859</v>
      </c>
      <c r="I33">
        <v>45865</v>
      </c>
      <c r="J33" t="s">
        <v>5408</v>
      </c>
      <c r="K33">
        <v>1215155</v>
      </c>
      <c r="L33" t="s">
        <v>276</v>
      </c>
      <c r="O33">
        <v>10014647</v>
      </c>
      <c r="P33" t="s">
        <v>155</v>
      </c>
      <c r="Q33">
        <v>0</v>
      </c>
      <c r="R33" t="s">
        <v>343</v>
      </c>
      <c r="S33" t="s">
        <v>343</v>
      </c>
      <c r="T33">
        <v>11617480</v>
      </c>
      <c r="U33">
        <v>45849</v>
      </c>
      <c r="V33">
        <v>45859</v>
      </c>
      <c r="W33">
        <v>45850</v>
      </c>
      <c r="X33">
        <v>0</v>
      </c>
      <c r="Y33">
        <v>1290900</v>
      </c>
      <c r="Z33" t="s">
        <v>1568</v>
      </c>
      <c r="AA33" t="s">
        <v>246</v>
      </c>
      <c r="AB33" t="s">
        <v>121</v>
      </c>
      <c r="AC33" t="s">
        <v>255</v>
      </c>
      <c r="AE33" t="s">
        <v>246</v>
      </c>
      <c r="AF33" t="s">
        <v>3326</v>
      </c>
      <c r="AG33">
        <v>1</v>
      </c>
    </row>
    <row r="34" spans="1:33" x14ac:dyDescent="0.35">
      <c r="A34" t="s">
        <v>155</v>
      </c>
      <c r="B34">
        <v>6625842</v>
      </c>
      <c r="C34" t="s">
        <v>129</v>
      </c>
      <c r="D34" t="s">
        <v>8344</v>
      </c>
      <c r="E34" t="s">
        <v>310</v>
      </c>
      <c r="F34" t="s">
        <v>410</v>
      </c>
      <c r="G34" t="s">
        <v>226</v>
      </c>
      <c r="H34">
        <v>45859</v>
      </c>
      <c r="I34">
        <v>45865</v>
      </c>
      <c r="J34" t="s">
        <v>5408</v>
      </c>
      <c r="K34">
        <v>1215155</v>
      </c>
      <c r="L34" t="s">
        <v>276</v>
      </c>
      <c r="O34">
        <v>10014647</v>
      </c>
      <c r="P34" t="s">
        <v>155</v>
      </c>
      <c r="Q34">
        <v>0</v>
      </c>
      <c r="R34" t="s">
        <v>343</v>
      </c>
      <c r="S34" t="s">
        <v>343</v>
      </c>
      <c r="T34">
        <v>11617462</v>
      </c>
      <c r="U34">
        <v>45849</v>
      </c>
      <c r="V34">
        <v>45859</v>
      </c>
      <c r="W34">
        <v>45850</v>
      </c>
      <c r="X34">
        <v>0</v>
      </c>
      <c r="Y34">
        <v>1290900</v>
      </c>
      <c r="Z34" t="s">
        <v>1568</v>
      </c>
      <c r="AA34" t="s">
        <v>246</v>
      </c>
      <c r="AB34" t="s">
        <v>121</v>
      </c>
      <c r="AC34" t="s">
        <v>255</v>
      </c>
      <c r="AD34" t="s">
        <v>189</v>
      </c>
      <c r="AE34" t="s">
        <v>246</v>
      </c>
      <c r="AF34" t="s">
        <v>1812</v>
      </c>
      <c r="AG34">
        <v>3</v>
      </c>
    </row>
    <row r="35" spans="1:33" x14ac:dyDescent="0.35">
      <c r="A35" t="s">
        <v>400</v>
      </c>
      <c r="B35">
        <v>6625841</v>
      </c>
      <c r="C35" t="s">
        <v>129</v>
      </c>
      <c r="D35" t="s">
        <v>8345</v>
      </c>
      <c r="E35" t="s">
        <v>310</v>
      </c>
      <c r="F35" t="s">
        <v>259</v>
      </c>
      <c r="G35" t="s">
        <v>336</v>
      </c>
      <c r="H35">
        <v>45856</v>
      </c>
      <c r="I35">
        <v>45856</v>
      </c>
      <c r="J35" t="s">
        <v>5407</v>
      </c>
      <c r="K35">
        <v>1215155</v>
      </c>
      <c r="L35" t="s">
        <v>401</v>
      </c>
      <c r="O35">
        <v>10014646</v>
      </c>
      <c r="P35" t="s">
        <v>400</v>
      </c>
      <c r="Q35">
        <v>0</v>
      </c>
      <c r="R35" t="s">
        <v>343</v>
      </c>
      <c r="S35" t="s">
        <v>343</v>
      </c>
      <c r="T35">
        <v>11617216</v>
      </c>
      <c r="U35">
        <v>45849</v>
      </c>
      <c r="V35">
        <v>45856</v>
      </c>
      <c r="W35">
        <v>45853</v>
      </c>
      <c r="X35">
        <v>0</v>
      </c>
      <c r="Y35">
        <v>1290900</v>
      </c>
      <c r="Z35" t="s">
        <v>1568</v>
      </c>
      <c r="AA35" t="s">
        <v>246</v>
      </c>
      <c r="AB35" t="s">
        <v>121</v>
      </c>
      <c r="AC35" t="s">
        <v>255</v>
      </c>
      <c r="AD35" t="s">
        <v>189</v>
      </c>
      <c r="AE35" t="s">
        <v>246</v>
      </c>
      <c r="AF35" t="s">
        <v>1812</v>
      </c>
      <c r="AG35">
        <v>6</v>
      </c>
    </row>
    <row r="36" spans="1:33" x14ac:dyDescent="0.35">
      <c r="A36" t="s">
        <v>3804</v>
      </c>
      <c r="B36">
        <v>6625840</v>
      </c>
      <c r="C36" t="s">
        <v>123</v>
      </c>
      <c r="D36" t="s">
        <v>8346</v>
      </c>
      <c r="E36" t="s">
        <v>310</v>
      </c>
      <c r="F36" t="s">
        <v>133</v>
      </c>
      <c r="G36" t="s">
        <v>132</v>
      </c>
      <c r="H36">
        <v>45901</v>
      </c>
      <c r="I36">
        <v>45901</v>
      </c>
      <c r="J36" t="s">
        <v>856</v>
      </c>
      <c r="K36">
        <v>1210102</v>
      </c>
      <c r="L36" t="s">
        <v>3805</v>
      </c>
      <c r="O36">
        <v>10018963</v>
      </c>
      <c r="P36" t="s">
        <v>3806</v>
      </c>
      <c r="Q36">
        <v>0</v>
      </c>
      <c r="R36" t="s">
        <v>296</v>
      </c>
      <c r="S36" t="s">
        <v>342</v>
      </c>
      <c r="T36">
        <v>11616951</v>
      </c>
      <c r="U36">
        <v>45849</v>
      </c>
      <c r="V36">
        <v>45901</v>
      </c>
      <c r="W36">
        <v>45850</v>
      </c>
      <c r="X36">
        <v>0</v>
      </c>
      <c r="Y36">
        <v>1290900</v>
      </c>
      <c r="Z36" t="s">
        <v>1568</v>
      </c>
      <c r="AA36" t="s">
        <v>248</v>
      </c>
      <c r="AB36" t="s">
        <v>121</v>
      </c>
      <c r="AC36" t="s">
        <v>255</v>
      </c>
      <c r="AD36" t="s">
        <v>141</v>
      </c>
      <c r="AE36" t="s">
        <v>248</v>
      </c>
      <c r="AF36" t="s">
        <v>3326</v>
      </c>
      <c r="AG36">
        <v>8</v>
      </c>
    </row>
    <row r="37" spans="1:33" x14ac:dyDescent="0.35">
      <c r="A37" t="s">
        <v>3804</v>
      </c>
      <c r="B37">
        <v>6625839</v>
      </c>
      <c r="C37" t="s">
        <v>123</v>
      </c>
      <c r="D37" t="s">
        <v>8347</v>
      </c>
      <c r="E37" t="s">
        <v>310</v>
      </c>
      <c r="F37" t="s">
        <v>133</v>
      </c>
      <c r="G37" t="s">
        <v>132</v>
      </c>
      <c r="H37">
        <v>45901</v>
      </c>
      <c r="I37">
        <v>45901</v>
      </c>
      <c r="J37" t="s">
        <v>856</v>
      </c>
      <c r="K37">
        <v>1210102</v>
      </c>
      <c r="L37" t="s">
        <v>3805</v>
      </c>
      <c r="O37">
        <v>10018963</v>
      </c>
      <c r="P37" t="s">
        <v>3806</v>
      </c>
      <c r="Q37">
        <v>0</v>
      </c>
      <c r="R37" t="s">
        <v>296</v>
      </c>
      <c r="S37" t="s">
        <v>342</v>
      </c>
      <c r="T37">
        <v>11616700</v>
      </c>
      <c r="U37">
        <v>45849</v>
      </c>
      <c r="V37">
        <v>45901</v>
      </c>
      <c r="W37">
        <v>45850</v>
      </c>
      <c r="X37">
        <v>0</v>
      </c>
      <c r="Y37">
        <v>1290900</v>
      </c>
      <c r="Z37" t="s">
        <v>1568</v>
      </c>
      <c r="AA37" t="s">
        <v>248</v>
      </c>
      <c r="AB37" t="s">
        <v>121</v>
      </c>
      <c r="AC37" t="s">
        <v>255</v>
      </c>
      <c r="AD37" t="s">
        <v>141</v>
      </c>
      <c r="AE37" t="s">
        <v>248</v>
      </c>
      <c r="AF37" t="s">
        <v>3326</v>
      </c>
      <c r="AG37">
        <v>8</v>
      </c>
    </row>
    <row r="38" spans="1:33" x14ac:dyDescent="0.35">
      <c r="A38" t="s">
        <v>3804</v>
      </c>
      <c r="B38">
        <v>6625831</v>
      </c>
      <c r="C38" t="s">
        <v>123</v>
      </c>
      <c r="D38" t="s">
        <v>8348</v>
      </c>
      <c r="E38" t="s">
        <v>310</v>
      </c>
      <c r="F38" t="s">
        <v>133</v>
      </c>
      <c r="G38" t="s">
        <v>132</v>
      </c>
      <c r="H38">
        <v>45901</v>
      </c>
      <c r="I38">
        <v>45901</v>
      </c>
      <c r="J38" t="s">
        <v>856</v>
      </c>
      <c r="K38">
        <v>1210102</v>
      </c>
      <c r="L38" t="s">
        <v>3805</v>
      </c>
      <c r="O38">
        <v>10018963</v>
      </c>
      <c r="P38" t="s">
        <v>3806</v>
      </c>
      <c r="Q38">
        <v>0</v>
      </c>
      <c r="R38" t="s">
        <v>296</v>
      </c>
      <c r="S38" t="s">
        <v>342</v>
      </c>
      <c r="T38">
        <v>11615263</v>
      </c>
      <c r="U38">
        <v>45849</v>
      </c>
      <c r="V38">
        <v>45901</v>
      </c>
      <c r="W38">
        <v>45850</v>
      </c>
      <c r="X38">
        <v>0</v>
      </c>
      <c r="Y38">
        <v>1290900</v>
      </c>
      <c r="Z38" t="s">
        <v>1568</v>
      </c>
      <c r="AA38" t="s">
        <v>248</v>
      </c>
      <c r="AB38" t="s">
        <v>121</v>
      </c>
      <c r="AC38" t="s">
        <v>255</v>
      </c>
      <c r="AD38" t="s">
        <v>141</v>
      </c>
      <c r="AE38" t="s">
        <v>248</v>
      </c>
      <c r="AF38" t="s">
        <v>3326</v>
      </c>
      <c r="AG38">
        <v>8</v>
      </c>
    </row>
    <row r="39" spans="1:33" x14ac:dyDescent="0.35">
      <c r="A39" t="s">
        <v>128</v>
      </c>
      <c r="B39">
        <v>6625823</v>
      </c>
      <c r="C39" t="s">
        <v>123</v>
      </c>
      <c r="D39" t="s">
        <v>8349</v>
      </c>
      <c r="E39" t="s">
        <v>310</v>
      </c>
      <c r="F39" t="s">
        <v>133</v>
      </c>
      <c r="G39" t="s">
        <v>132</v>
      </c>
      <c r="H39">
        <v>45901</v>
      </c>
      <c r="I39">
        <v>45901</v>
      </c>
      <c r="J39" t="s">
        <v>856</v>
      </c>
      <c r="K39">
        <v>1210100</v>
      </c>
      <c r="L39" t="s">
        <v>390</v>
      </c>
      <c r="O39">
        <v>10014594</v>
      </c>
      <c r="P39" t="s">
        <v>128</v>
      </c>
      <c r="Q39">
        <v>0</v>
      </c>
      <c r="R39" t="s">
        <v>296</v>
      </c>
      <c r="S39" t="s">
        <v>342</v>
      </c>
      <c r="T39">
        <v>11607388</v>
      </c>
      <c r="U39">
        <v>45849</v>
      </c>
      <c r="V39">
        <v>45901</v>
      </c>
      <c r="W39">
        <v>45850</v>
      </c>
      <c r="X39">
        <v>0</v>
      </c>
      <c r="Y39">
        <v>1290900</v>
      </c>
      <c r="Z39" t="s">
        <v>1568</v>
      </c>
      <c r="AA39" t="s">
        <v>248</v>
      </c>
      <c r="AB39" t="s">
        <v>121</v>
      </c>
      <c r="AC39" t="s">
        <v>255</v>
      </c>
      <c r="AD39" t="s">
        <v>141</v>
      </c>
      <c r="AE39" t="s">
        <v>248</v>
      </c>
      <c r="AF39" t="s">
        <v>3326</v>
      </c>
      <c r="AG39">
        <v>8</v>
      </c>
    </row>
    <row r="40" spans="1:33" x14ac:dyDescent="0.35">
      <c r="A40" t="s">
        <v>137</v>
      </c>
      <c r="B40">
        <v>6625822</v>
      </c>
      <c r="C40" t="s">
        <v>123</v>
      </c>
      <c r="D40" t="s">
        <v>8350</v>
      </c>
      <c r="E40" t="s">
        <v>310</v>
      </c>
      <c r="F40" t="s">
        <v>133</v>
      </c>
      <c r="G40" t="s">
        <v>132</v>
      </c>
      <c r="H40">
        <v>45901</v>
      </c>
      <c r="I40">
        <v>45901</v>
      </c>
      <c r="J40" t="s">
        <v>856</v>
      </c>
      <c r="K40">
        <v>1210100</v>
      </c>
      <c r="L40" t="s">
        <v>388</v>
      </c>
      <c r="O40">
        <v>10014595</v>
      </c>
      <c r="P40" t="s">
        <v>137</v>
      </c>
      <c r="Q40">
        <v>0</v>
      </c>
      <c r="R40" t="s">
        <v>296</v>
      </c>
      <c r="S40" t="s">
        <v>342</v>
      </c>
      <c r="T40">
        <v>11617059</v>
      </c>
      <c r="U40">
        <v>45849</v>
      </c>
      <c r="V40">
        <v>45901</v>
      </c>
      <c r="W40">
        <v>45850</v>
      </c>
      <c r="X40">
        <v>0</v>
      </c>
      <c r="Y40">
        <v>1290900</v>
      </c>
      <c r="Z40" t="s">
        <v>1568</v>
      </c>
      <c r="AA40" t="s">
        <v>248</v>
      </c>
      <c r="AB40" t="s">
        <v>121</v>
      </c>
      <c r="AC40" t="s">
        <v>255</v>
      </c>
      <c r="AD40" t="s">
        <v>141</v>
      </c>
      <c r="AE40" t="s">
        <v>248</v>
      </c>
      <c r="AF40" t="s">
        <v>3326</v>
      </c>
      <c r="AG40">
        <v>24</v>
      </c>
    </row>
    <row r="41" spans="1:33" x14ac:dyDescent="0.35">
      <c r="A41" t="s">
        <v>137</v>
      </c>
      <c r="B41">
        <v>6625821</v>
      </c>
      <c r="C41" t="s">
        <v>123</v>
      </c>
      <c r="D41" t="s">
        <v>8351</v>
      </c>
      <c r="E41" t="s">
        <v>310</v>
      </c>
      <c r="F41" t="s">
        <v>133</v>
      </c>
      <c r="G41" t="s">
        <v>132</v>
      </c>
      <c r="H41">
        <v>45901</v>
      </c>
      <c r="I41">
        <v>45901</v>
      </c>
      <c r="J41" t="s">
        <v>856</v>
      </c>
      <c r="K41">
        <v>1210100</v>
      </c>
      <c r="L41" t="s">
        <v>388</v>
      </c>
      <c r="O41">
        <v>10014595</v>
      </c>
      <c r="P41" t="s">
        <v>137</v>
      </c>
      <c r="Q41">
        <v>0</v>
      </c>
      <c r="R41" t="s">
        <v>296</v>
      </c>
      <c r="S41" t="s">
        <v>342</v>
      </c>
      <c r="T41">
        <v>11616277</v>
      </c>
      <c r="U41">
        <v>45849</v>
      </c>
      <c r="V41">
        <v>45901</v>
      </c>
      <c r="W41">
        <v>45850</v>
      </c>
      <c r="X41">
        <v>0</v>
      </c>
      <c r="Y41">
        <v>1290900</v>
      </c>
      <c r="Z41" t="s">
        <v>1568</v>
      </c>
      <c r="AA41" t="s">
        <v>248</v>
      </c>
      <c r="AB41" t="s">
        <v>121</v>
      </c>
      <c r="AC41" t="s">
        <v>255</v>
      </c>
      <c r="AD41" t="s">
        <v>141</v>
      </c>
      <c r="AE41" t="s">
        <v>248</v>
      </c>
      <c r="AF41" t="s">
        <v>3326</v>
      </c>
      <c r="AG41">
        <v>2</v>
      </c>
    </row>
    <row r="42" spans="1:33" x14ac:dyDescent="0.35">
      <c r="A42" t="s">
        <v>137</v>
      </c>
      <c r="B42">
        <v>6625813</v>
      </c>
      <c r="C42" t="s">
        <v>123</v>
      </c>
      <c r="D42" t="s">
        <v>8352</v>
      </c>
      <c r="E42" t="s">
        <v>310</v>
      </c>
      <c r="F42" t="s">
        <v>133</v>
      </c>
      <c r="G42" t="s">
        <v>132</v>
      </c>
      <c r="H42">
        <v>45901</v>
      </c>
      <c r="I42">
        <v>45901</v>
      </c>
      <c r="J42" t="s">
        <v>856</v>
      </c>
      <c r="K42">
        <v>1210100</v>
      </c>
      <c r="L42" t="s">
        <v>388</v>
      </c>
      <c r="O42">
        <v>10014595</v>
      </c>
      <c r="P42" t="s">
        <v>137</v>
      </c>
      <c r="Q42">
        <v>0</v>
      </c>
      <c r="R42" t="s">
        <v>296</v>
      </c>
      <c r="S42" t="s">
        <v>342</v>
      </c>
      <c r="T42">
        <v>11595320</v>
      </c>
      <c r="U42">
        <v>45849</v>
      </c>
      <c r="V42">
        <v>45901</v>
      </c>
      <c r="W42">
        <v>45850</v>
      </c>
      <c r="X42">
        <v>0</v>
      </c>
      <c r="Y42">
        <v>1290900</v>
      </c>
      <c r="Z42" t="s">
        <v>1568</v>
      </c>
      <c r="AA42" t="s">
        <v>248</v>
      </c>
      <c r="AB42" t="s">
        <v>121</v>
      </c>
      <c r="AC42" t="s">
        <v>255</v>
      </c>
      <c r="AD42" t="s">
        <v>141</v>
      </c>
      <c r="AE42" t="s">
        <v>248</v>
      </c>
      <c r="AF42" t="s">
        <v>3326</v>
      </c>
      <c r="AG42">
        <v>2</v>
      </c>
    </row>
    <row r="43" spans="1:33" x14ac:dyDescent="0.35">
      <c r="A43" t="s">
        <v>149</v>
      </c>
      <c r="B43">
        <v>6625808</v>
      </c>
      <c r="C43" t="s">
        <v>129</v>
      </c>
      <c r="D43" t="s">
        <v>8353</v>
      </c>
      <c r="E43" t="s">
        <v>310</v>
      </c>
      <c r="F43" t="s">
        <v>133</v>
      </c>
      <c r="G43" t="s">
        <v>132</v>
      </c>
      <c r="H43">
        <v>45884</v>
      </c>
      <c r="I43">
        <v>45884</v>
      </c>
      <c r="J43" t="s">
        <v>856</v>
      </c>
      <c r="K43">
        <v>1213130</v>
      </c>
      <c r="L43" t="s">
        <v>302</v>
      </c>
      <c r="O43">
        <v>10014616</v>
      </c>
      <c r="P43" t="s">
        <v>149</v>
      </c>
      <c r="Q43">
        <v>0</v>
      </c>
      <c r="R43" t="s">
        <v>329</v>
      </c>
      <c r="S43" t="s">
        <v>342</v>
      </c>
      <c r="T43">
        <v>11606390</v>
      </c>
      <c r="U43">
        <v>45849</v>
      </c>
      <c r="V43">
        <v>45884</v>
      </c>
      <c r="W43">
        <v>45852</v>
      </c>
      <c r="X43">
        <v>0</v>
      </c>
      <c r="Y43">
        <v>1290900</v>
      </c>
      <c r="Z43" t="s">
        <v>1568</v>
      </c>
      <c r="AA43" t="s">
        <v>245</v>
      </c>
      <c r="AB43" t="s">
        <v>121</v>
      </c>
      <c r="AC43" t="s">
        <v>255</v>
      </c>
      <c r="AE43" t="s">
        <v>245</v>
      </c>
      <c r="AF43" t="s">
        <v>3326</v>
      </c>
      <c r="AG43">
        <v>2</v>
      </c>
    </row>
    <row r="44" spans="1:33" x14ac:dyDescent="0.35">
      <c r="A44" t="s">
        <v>173</v>
      </c>
      <c r="B44">
        <v>6625802</v>
      </c>
      <c r="C44" t="s">
        <v>123</v>
      </c>
      <c r="D44" t="s">
        <v>8354</v>
      </c>
      <c r="E44" t="s">
        <v>310</v>
      </c>
      <c r="F44" t="s">
        <v>402</v>
      </c>
      <c r="G44" t="s">
        <v>132</v>
      </c>
      <c r="H44">
        <v>45870</v>
      </c>
      <c r="I44">
        <v>45870</v>
      </c>
      <c r="J44" t="s">
        <v>856</v>
      </c>
      <c r="K44">
        <v>1210101</v>
      </c>
      <c r="L44" t="s">
        <v>341</v>
      </c>
      <c r="O44">
        <v>10014656</v>
      </c>
      <c r="P44" t="s">
        <v>173</v>
      </c>
      <c r="Q44">
        <v>0</v>
      </c>
      <c r="R44" t="s">
        <v>296</v>
      </c>
      <c r="S44" t="s">
        <v>296</v>
      </c>
      <c r="T44">
        <v>11609977</v>
      </c>
      <c r="U44">
        <v>45849</v>
      </c>
      <c r="V44">
        <v>45870</v>
      </c>
      <c r="W44">
        <v>45852</v>
      </c>
      <c r="X44">
        <v>0</v>
      </c>
      <c r="Y44">
        <v>1290900</v>
      </c>
      <c r="Z44" t="s">
        <v>1568</v>
      </c>
      <c r="AA44" t="s">
        <v>248</v>
      </c>
      <c r="AB44" t="s">
        <v>121</v>
      </c>
      <c r="AC44" t="s">
        <v>255</v>
      </c>
      <c r="AE44" t="s">
        <v>248</v>
      </c>
      <c r="AF44" t="s">
        <v>3326</v>
      </c>
      <c r="AG44">
        <v>6</v>
      </c>
    </row>
    <row r="45" spans="1:33" x14ac:dyDescent="0.35">
      <c r="A45" t="s">
        <v>318</v>
      </c>
      <c r="B45">
        <v>6625799</v>
      </c>
      <c r="C45" t="s">
        <v>129</v>
      </c>
      <c r="D45" t="s">
        <v>8355</v>
      </c>
      <c r="E45" t="s">
        <v>310</v>
      </c>
      <c r="F45" t="s">
        <v>259</v>
      </c>
      <c r="G45" t="s">
        <v>124</v>
      </c>
      <c r="H45">
        <v>45857</v>
      </c>
      <c r="I45">
        <v>45857</v>
      </c>
      <c r="J45" t="s">
        <v>5407</v>
      </c>
      <c r="K45">
        <v>1215152</v>
      </c>
      <c r="L45" t="s">
        <v>319</v>
      </c>
      <c r="O45">
        <v>10014631</v>
      </c>
      <c r="P45" t="s">
        <v>318</v>
      </c>
      <c r="Q45">
        <v>0</v>
      </c>
      <c r="R45" t="s">
        <v>343</v>
      </c>
      <c r="S45" t="s">
        <v>343</v>
      </c>
      <c r="T45">
        <v>11617016</v>
      </c>
      <c r="U45">
        <v>45849</v>
      </c>
      <c r="V45">
        <v>45857</v>
      </c>
      <c r="W45">
        <v>45853</v>
      </c>
      <c r="X45">
        <v>0</v>
      </c>
      <c r="Y45">
        <v>1290900</v>
      </c>
      <c r="Z45" t="s">
        <v>1568</v>
      </c>
      <c r="AA45" t="s">
        <v>246</v>
      </c>
      <c r="AB45" t="s">
        <v>121</v>
      </c>
      <c r="AC45" t="s">
        <v>255</v>
      </c>
      <c r="AD45" t="s">
        <v>141</v>
      </c>
      <c r="AE45" t="s">
        <v>246</v>
      </c>
      <c r="AF45" t="s">
        <v>3326</v>
      </c>
      <c r="AG45">
        <v>1</v>
      </c>
    </row>
    <row r="46" spans="1:33" x14ac:dyDescent="0.35">
      <c r="A46" t="s">
        <v>318</v>
      </c>
      <c r="B46">
        <v>6625798</v>
      </c>
      <c r="C46" t="s">
        <v>129</v>
      </c>
      <c r="D46" t="s">
        <v>8356</v>
      </c>
      <c r="E46" t="s">
        <v>310</v>
      </c>
      <c r="F46" t="s">
        <v>259</v>
      </c>
      <c r="G46" t="s">
        <v>124</v>
      </c>
      <c r="H46">
        <v>45857</v>
      </c>
      <c r="I46">
        <v>45857</v>
      </c>
      <c r="J46" t="s">
        <v>5407</v>
      </c>
      <c r="K46">
        <v>1215152</v>
      </c>
      <c r="L46" t="s">
        <v>319</v>
      </c>
      <c r="O46">
        <v>10014631</v>
      </c>
      <c r="P46" t="s">
        <v>318</v>
      </c>
      <c r="Q46">
        <v>0</v>
      </c>
      <c r="R46" t="s">
        <v>343</v>
      </c>
      <c r="S46" t="s">
        <v>343</v>
      </c>
      <c r="T46">
        <v>11616981</v>
      </c>
      <c r="U46">
        <v>45849</v>
      </c>
      <c r="V46">
        <v>45857</v>
      </c>
      <c r="W46">
        <v>45853</v>
      </c>
      <c r="X46">
        <v>0</v>
      </c>
      <c r="Y46">
        <v>1290900</v>
      </c>
      <c r="Z46" t="s">
        <v>1568</v>
      </c>
      <c r="AA46" t="s">
        <v>246</v>
      </c>
      <c r="AB46" t="s">
        <v>121</v>
      </c>
      <c r="AC46" t="s">
        <v>255</v>
      </c>
      <c r="AD46" t="s">
        <v>141</v>
      </c>
      <c r="AE46" t="s">
        <v>246</v>
      </c>
      <c r="AF46" t="s">
        <v>3326</v>
      </c>
      <c r="AG46">
        <v>8</v>
      </c>
    </row>
    <row r="47" spans="1:33" x14ac:dyDescent="0.35">
      <c r="A47" t="s">
        <v>218</v>
      </c>
      <c r="B47">
        <v>6625797</v>
      </c>
      <c r="C47" t="s">
        <v>129</v>
      </c>
      <c r="D47" t="s">
        <v>8357</v>
      </c>
      <c r="E47" t="s">
        <v>310</v>
      </c>
      <c r="F47" t="s">
        <v>410</v>
      </c>
      <c r="G47" t="s">
        <v>226</v>
      </c>
      <c r="H47">
        <v>45859</v>
      </c>
      <c r="I47">
        <v>45865</v>
      </c>
      <c r="J47" t="s">
        <v>5408</v>
      </c>
      <c r="K47">
        <v>1215150</v>
      </c>
      <c r="L47" t="s">
        <v>279</v>
      </c>
      <c r="O47">
        <v>10014633</v>
      </c>
      <c r="P47" t="s">
        <v>218</v>
      </c>
      <c r="Q47">
        <v>0</v>
      </c>
      <c r="R47" t="s">
        <v>343</v>
      </c>
      <c r="S47" t="s">
        <v>343</v>
      </c>
      <c r="T47">
        <v>11616735</v>
      </c>
      <c r="U47">
        <v>45849</v>
      </c>
      <c r="V47">
        <v>45859</v>
      </c>
      <c r="W47">
        <v>45850</v>
      </c>
      <c r="X47">
        <v>0</v>
      </c>
      <c r="Y47">
        <v>1290900</v>
      </c>
      <c r="Z47" t="s">
        <v>1568</v>
      </c>
      <c r="AA47" t="s">
        <v>246</v>
      </c>
      <c r="AB47" t="s">
        <v>121</v>
      </c>
      <c r="AC47" t="s">
        <v>255</v>
      </c>
      <c r="AD47" t="s">
        <v>189</v>
      </c>
      <c r="AE47" t="s">
        <v>246</v>
      </c>
      <c r="AF47" t="s">
        <v>1812</v>
      </c>
      <c r="AG47">
        <v>3</v>
      </c>
    </row>
    <row r="48" spans="1:33" x14ac:dyDescent="0.35">
      <c r="A48" t="s">
        <v>218</v>
      </c>
      <c r="B48">
        <v>6625796</v>
      </c>
      <c r="C48" t="s">
        <v>129</v>
      </c>
      <c r="D48" t="s">
        <v>8358</v>
      </c>
      <c r="E48" t="s">
        <v>310</v>
      </c>
      <c r="F48" t="s">
        <v>410</v>
      </c>
      <c r="G48" t="s">
        <v>226</v>
      </c>
      <c r="H48">
        <v>45859</v>
      </c>
      <c r="I48">
        <v>45865</v>
      </c>
      <c r="J48" t="s">
        <v>5408</v>
      </c>
      <c r="K48">
        <v>1215150</v>
      </c>
      <c r="L48" t="s">
        <v>279</v>
      </c>
      <c r="O48">
        <v>10014633</v>
      </c>
      <c r="P48" t="s">
        <v>218</v>
      </c>
      <c r="Q48">
        <v>0</v>
      </c>
      <c r="R48" t="s">
        <v>343</v>
      </c>
      <c r="S48" t="s">
        <v>343</v>
      </c>
      <c r="T48">
        <v>11616723</v>
      </c>
      <c r="U48">
        <v>45849</v>
      </c>
      <c r="V48">
        <v>45859</v>
      </c>
      <c r="W48">
        <v>45850</v>
      </c>
      <c r="X48">
        <v>0</v>
      </c>
      <c r="Y48">
        <v>1290900</v>
      </c>
      <c r="Z48" t="s">
        <v>1568</v>
      </c>
      <c r="AA48" t="s">
        <v>246</v>
      </c>
      <c r="AB48" t="s">
        <v>121</v>
      </c>
      <c r="AC48" t="s">
        <v>255</v>
      </c>
      <c r="AD48" t="s">
        <v>189</v>
      </c>
      <c r="AE48" t="s">
        <v>246</v>
      </c>
      <c r="AF48" t="s">
        <v>1812</v>
      </c>
      <c r="AG48">
        <v>2</v>
      </c>
    </row>
    <row r="49" spans="1:33" x14ac:dyDescent="0.35">
      <c r="A49" t="s">
        <v>218</v>
      </c>
      <c r="B49">
        <v>6625795</v>
      </c>
      <c r="C49" t="s">
        <v>129</v>
      </c>
      <c r="D49" t="s">
        <v>8359</v>
      </c>
      <c r="E49" t="s">
        <v>310</v>
      </c>
      <c r="F49" t="s">
        <v>410</v>
      </c>
      <c r="G49" t="s">
        <v>226</v>
      </c>
      <c r="H49">
        <v>45859</v>
      </c>
      <c r="I49">
        <v>45865</v>
      </c>
      <c r="J49" t="s">
        <v>5408</v>
      </c>
      <c r="K49">
        <v>1215150</v>
      </c>
      <c r="L49" t="s">
        <v>279</v>
      </c>
      <c r="O49">
        <v>10014633</v>
      </c>
      <c r="P49" t="s">
        <v>218</v>
      </c>
      <c r="Q49">
        <v>0</v>
      </c>
      <c r="R49" t="s">
        <v>343</v>
      </c>
      <c r="S49" t="s">
        <v>343</v>
      </c>
      <c r="T49">
        <v>11616722</v>
      </c>
      <c r="U49">
        <v>45849</v>
      </c>
      <c r="V49">
        <v>45859</v>
      </c>
      <c r="W49">
        <v>45850</v>
      </c>
      <c r="X49">
        <v>0</v>
      </c>
      <c r="Y49">
        <v>1290900</v>
      </c>
      <c r="Z49" t="s">
        <v>1568</v>
      </c>
      <c r="AA49" t="s">
        <v>246</v>
      </c>
      <c r="AB49" t="s">
        <v>121</v>
      </c>
      <c r="AC49" t="s">
        <v>255</v>
      </c>
      <c r="AD49" t="s">
        <v>189</v>
      </c>
      <c r="AE49" t="s">
        <v>246</v>
      </c>
      <c r="AF49" t="s">
        <v>1812</v>
      </c>
      <c r="AG49">
        <v>8</v>
      </c>
    </row>
    <row r="50" spans="1:33" x14ac:dyDescent="0.35">
      <c r="A50" t="s">
        <v>218</v>
      </c>
      <c r="B50">
        <v>6625794</v>
      </c>
      <c r="C50" t="s">
        <v>129</v>
      </c>
      <c r="D50" t="s">
        <v>8360</v>
      </c>
      <c r="E50" t="s">
        <v>310</v>
      </c>
      <c r="F50" t="s">
        <v>410</v>
      </c>
      <c r="G50" t="s">
        <v>132</v>
      </c>
      <c r="H50">
        <v>45859</v>
      </c>
      <c r="I50">
        <v>45865</v>
      </c>
      <c r="J50" t="s">
        <v>5408</v>
      </c>
      <c r="K50">
        <v>1215150</v>
      </c>
      <c r="L50" t="s">
        <v>279</v>
      </c>
      <c r="O50">
        <v>10014633</v>
      </c>
      <c r="P50" t="s">
        <v>218</v>
      </c>
      <c r="Q50">
        <v>0</v>
      </c>
      <c r="R50" t="s">
        <v>343</v>
      </c>
      <c r="S50" t="s">
        <v>343</v>
      </c>
      <c r="T50">
        <v>11616718</v>
      </c>
      <c r="U50">
        <v>45849</v>
      </c>
      <c r="V50">
        <v>45859</v>
      </c>
      <c r="W50">
        <v>45850</v>
      </c>
      <c r="X50">
        <v>0</v>
      </c>
      <c r="Y50">
        <v>1290900</v>
      </c>
      <c r="Z50" t="s">
        <v>1568</v>
      </c>
      <c r="AA50" t="s">
        <v>246</v>
      </c>
      <c r="AB50" t="s">
        <v>121</v>
      </c>
      <c r="AC50" t="s">
        <v>255</v>
      </c>
      <c r="AE50" t="s">
        <v>246</v>
      </c>
      <c r="AF50" t="s">
        <v>3326</v>
      </c>
      <c r="AG50">
        <v>2</v>
      </c>
    </row>
    <row r="51" spans="1:33" x14ac:dyDescent="0.35">
      <c r="A51" t="s">
        <v>218</v>
      </c>
      <c r="B51">
        <v>6625793</v>
      </c>
      <c r="C51" t="s">
        <v>129</v>
      </c>
      <c r="D51" t="s">
        <v>8361</v>
      </c>
      <c r="E51" t="s">
        <v>310</v>
      </c>
      <c r="F51" t="s">
        <v>410</v>
      </c>
      <c r="G51" t="s">
        <v>132</v>
      </c>
      <c r="H51">
        <v>45859</v>
      </c>
      <c r="I51">
        <v>45865</v>
      </c>
      <c r="J51" t="s">
        <v>5408</v>
      </c>
      <c r="K51">
        <v>1215150</v>
      </c>
      <c r="L51" t="s">
        <v>279</v>
      </c>
      <c r="O51">
        <v>10014633</v>
      </c>
      <c r="P51" t="s">
        <v>218</v>
      </c>
      <c r="Q51">
        <v>0</v>
      </c>
      <c r="R51" t="s">
        <v>343</v>
      </c>
      <c r="S51" t="s">
        <v>343</v>
      </c>
      <c r="T51">
        <v>11616716</v>
      </c>
      <c r="U51">
        <v>45849</v>
      </c>
      <c r="V51">
        <v>45859</v>
      </c>
      <c r="W51">
        <v>45850</v>
      </c>
      <c r="X51">
        <v>0</v>
      </c>
      <c r="Y51">
        <v>1290900</v>
      </c>
      <c r="Z51" t="s">
        <v>1568</v>
      </c>
      <c r="AA51" t="s">
        <v>246</v>
      </c>
      <c r="AB51" t="s">
        <v>121</v>
      </c>
      <c r="AC51" t="s">
        <v>255</v>
      </c>
      <c r="AE51" t="s">
        <v>246</v>
      </c>
      <c r="AF51" t="s">
        <v>3326</v>
      </c>
      <c r="AG51">
        <v>2</v>
      </c>
    </row>
    <row r="52" spans="1:33" x14ac:dyDescent="0.35">
      <c r="A52" t="s">
        <v>177</v>
      </c>
      <c r="B52">
        <v>6625792</v>
      </c>
      <c r="C52" t="s">
        <v>129</v>
      </c>
      <c r="D52" t="s">
        <v>8362</v>
      </c>
      <c r="E52" t="s">
        <v>310</v>
      </c>
      <c r="F52" t="s">
        <v>259</v>
      </c>
      <c r="G52" t="s">
        <v>336</v>
      </c>
      <c r="H52">
        <v>45858</v>
      </c>
      <c r="I52">
        <v>45858</v>
      </c>
      <c r="J52" t="s">
        <v>5407</v>
      </c>
      <c r="K52">
        <v>1215150</v>
      </c>
      <c r="L52" t="s">
        <v>278</v>
      </c>
      <c r="O52">
        <v>10014634</v>
      </c>
      <c r="P52" t="s">
        <v>177</v>
      </c>
      <c r="Q52">
        <v>0</v>
      </c>
      <c r="R52" t="s">
        <v>343</v>
      </c>
      <c r="S52" t="s">
        <v>343</v>
      </c>
      <c r="T52">
        <v>11616699</v>
      </c>
      <c r="U52">
        <v>45849</v>
      </c>
      <c r="V52">
        <v>45858</v>
      </c>
      <c r="W52">
        <v>45853</v>
      </c>
      <c r="X52">
        <v>0</v>
      </c>
      <c r="Y52">
        <v>1290900</v>
      </c>
      <c r="Z52" t="s">
        <v>1568</v>
      </c>
      <c r="AA52" t="s">
        <v>246</v>
      </c>
      <c r="AB52" t="s">
        <v>121</v>
      </c>
      <c r="AC52" t="s">
        <v>255</v>
      </c>
      <c r="AD52" t="s">
        <v>189</v>
      </c>
      <c r="AE52" t="s">
        <v>246</v>
      </c>
      <c r="AF52" t="s">
        <v>1812</v>
      </c>
      <c r="AG52">
        <v>3</v>
      </c>
    </row>
    <row r="53" spans="1:33" x14ac:dyDescent="0.35">
      <c r="A53" t="s">
        <v>177</v>
      </c>
      <c r="B53">
        <v>6625791</v>
      </c>
      <c r="C53" t="s">
        <v>129</v>
      </c>
      <c r="D53" t="s">
        <v>8363</v>
      </c>
      <c r="E53" t="s">
        <v>310</v>
      </c>
      <c r="F53" t="s">
        <v>402</v>
      </c>
      <c r="G53" t="s">
        <v>132</v>
      </c>
      <c r="H53">
        <v>45870</v>
      </c>
      <c r="I53">
        <v>45870</v>
      </c>
      <c r="J53" t="s">
        <v>856</v>
      </c>
      <c r="K53">
        <v>1215150</v>
      </c>
      <c r="L53" t="s">
        <v>278</v>
      </c>
      <c r="O53">
        <v>10014634</v>
      </c>
      <c r="P53" t="s">
        <v>177</v>
      </c>
      <c r="Q53">
        <v>0</v>
      </c>
      <c r="R53" t="s">
        <v>343</v>
      </c>
      <c r="S53" t="s">
        <v>343</v>
      </c>
      <c r="T53">
        <v>11616698</v>
      </c>
      <c r="U53">
        <v>45849</v>
      </c>
      <c r="V53">
        <v>45870</v>
      </c>
      <c r="W53">
        <v>45850</v>
      </c>
      <c r="X53">
        <v>0</v>
      </c>
      <c r="Y53">
        <v>1290900</v>
      </c>
      <c r="Z53" t="s">
        <v>1568</v>
      </c>
      <c r="AA53" t="s">
        <v>246</v>
      </c>
      <c r="AB53" t="s">
        <v>121</v>
      </c>
      <c r="AC53" t="s">
        <v>255</v>
      </c>
      <c r="AE53" t="s">
        <v>246</v>
      </c>
      <c r="AF53" t="s">
        <v>3326</v>
      </c>
      <c r="AG53">
        <v>3</v>
      </c>
    </row>
    <row r="54" spans="1:33" x14ac:dyDescent="0.35">
      <c r="A54" t="s">
        <v>177</v>
      </c>
      <c r="B54">
        <v>6625790</v>
      </c>
      <c r="C54" t="s">
        <v>129</v>
      </c>
      <c r="D54" t="s">
        <v>8364</v>
      </c>
      <c r="E54" t="s">
        <v>310</v>
      </c>
      <c r="F54" t="s">
        <v>259</v>
      </c>
      <c r="G54" t="s">
        <v>336</v>
      </c>
      <c r="H54">
        <v>45858</v>
      </c>
      <c r="I54">
        <v>45858</v>
      </c>
      <c r="J54" t="s">
        <v>5407</v>
      </c>
      <c r="K54">
        <v>1215150</v>
      </c>
      <c r="L54" t="s">
        <v>278</v>
      </c>
      <c r="O54">
        <v>10014634</v>
      </c>
      <c r="P54" t="s">
        <v>177</v>
      </c>
      <c r="Q54">
        <v>0</v>
      </c>
      <c r="R54" t="s">
        <v>343</v>
      </c>
      <c r="S54" t="s">
        <v>343</v>
      </c>
      <c r="T54">
        <v>11616607</v>
      </c>
      <c r="U54">
        <v>45849</v>
      </c>
      <c r="V54">
        <v>45858</v>
      </c>
      <c r="W54">
        <v>45853</v>
      </c>
      <c r="X54">
        <v>0</v>
      </c>
      <c r="Y54">
        <v>1290900</v>
      </c>
      <c r="Z54" t="s">
        <v>1568</v>
      </c>
      <c r="AA54" t="s">
        <v>246</v>
      </c>
      <c r="AB54" t="s">
        <v>121</v>
      </c>
      <c r="AC54" t="s">
        <v>255</v>
      </c>
      <c r="AD54" t="s">
        <v>189</v>
      </c>
      <c r="AE54" t="s">
        <v>246</v>
      </c>
      <c r="AF54" t="s">
        <v>1812</v>
      </c>
      <c r="AG54">
        <v>2</v>
      </c>
    </row>
    <row r="55" spans="1:33" x14ac:dyDescent="0.35">
      <c r="A55" t="s">
        <v>155</v>
      </c>
      <c r="B55">
        <v>6625789</v>
      </c>
      <c r="C55" t="s">
        <v>129</v>
      </c>
      <c r="D55" t="s">
        <v>8365</v>
      </c>
      <c r="E55" t="s">
        <v>310</v>
      </c>
      <c r="F55" t="s">
        <v>410</v>
      </c>
      <c r="G55" t="s">
        <v>132</v>
      </c>
      <c r="H55">
        <v>45859</v>
      </c>
      <c r="I55">
        <v>45865</v>
      </c>
      <c r="J55" t="s">
        <v>5408</v>
      </c>
      <c r="K55">
        <v>1215155</v>
      </c>
      <c r="L55" t="s">
        <v>276</v>
      </c>
      <c r="O55">
        <v>10014647</v>
      </c>
      <c r="P55" t="s">
        <v>155</v>
      </c>
      <c r="Q55">
        <v>0</v>
      </c>
      <c r="R55" t="s">
        <v>343</v>
      </c>
      <c r="S55" t="s">
        <v>343</v>
      </c>
      <c r="T55">
        <v>11613827</v>
      </c>
      <c r="U55">
        <v>45849</v>
      </c>
      <c r="V55">
        <v>45859</v>
      </c>
      <c r="W55">
        <v>45850</v>
      </c>
      <c r="X55">
        <v>0</v>
      </c>
      <c r="Y55">
        <v>1290900</v>
      </c>
      <c r="Z55" t="s">
        <v>1568</v>
      </c>
      <c r="AA55" t="s">
        <v>246</v>
      </c>
      <c r="AB55" t="s">
        <v>121</v>
      </c>
      <c r="AC55" t="s">
        <v>255</v>
      </c>
      <c r="AE55" t="s">
        <v>246</v>
      </c>
      <c r="AF55" t="s">
        <v>3326</v>
      </c>
      <c r="AG55">
        <v>2</v>
      </c>
    </row>
    <row r="56" spans="1:33" x14ac:dyDescent="0.35">
      <c r="A56" t="s">
        <v>216</v>
      </c>
      <c r="B56">
        <v>6625788</v>
      </c>
      <c r="C56" t="s">
        <v>129</v>
      </c>
      <c r="D56" t="s">
        <v>8366</v>
      </c>
      <c r="E56" t="s">
        <v>310</v>
      </c>
      <c r="F56" t="s">
        <v>259</v>
      </c>
      <c r="G56" t="s">
        <v>124</v>
      </c>
      <c r="H56">
        <v>45853</v>
      </c>
      <c r="I56">
        <v>45853</v>
      </c>
      <c r="J56" t="s">
        <v>5407</v>
      </c>
      <c r="K56">
        <v>1215154</v>
      </c>
      <c r="L56" t="s">
        <v>282</v>
      </c>
      <c r="O56">
        <v>10014642</v>
      </c>
      <c r="P56" t="s">
        <v>216</v>
      </c>
      <c r="Q56">
        <v>0</v>
      </c>
      <c r="R56" t="s">
        <v>343</v>
      </c>
      <c r="S56" t="s">
        <v>343</v>
      </c>
      <c r="T56">
        <v>11613767</v>
      </c>
      <c r="U56">
        <v>45849</v>
      </c>
      <c r="V56">
        <v>45853</v>
      </c>
      <c r="W56">
        <v>45853</v>
      </c>
      <c r="X56">
        <v>0</v>
      </c>
      <c r="Y56">
        <v>1290900</v>
      </c>
      <c r="Z56" t="s">
        <v>1568</v>
      </c>
      <c r="AA56" t="s">
        <v>246</v>
      </c>
      <c r="AB56" t="s">
        <v>121</v>
      </c>
      <c r="AC56" t="s">
        <v>255</v>
      </c>
      <c r="AD56" t="s">
        <v>141</v>
      </c>
      <c r="AE56" t="s">
        <v>246</v>
      </c>
      <c r="AF56" t="s">
        <v>3326</v>
      </c>
      <c r="AG56">
        <v>2</v>
      </c>
    </row>
    <row r="57" spans="1:33" x14ac:dyDescent="0.35">
      <c r="A57" t="s">
        <v>298</v>
      </c>
      <c r="B57">
        <v>6625785</v>
      </c>
      <c r="C57" t="s">
        <v>129</v>
      </c>
      <c r="D57" t="s">
        <v>8367</v>
      </c>
      <c r="E57" t="s">
        <v>310</v>
      </c>
      <c r="F57" t="s">
        <v>402</v>
      </c>
      <c r="G57" t="s">
        <v>132</v>
      </c>
      <c r="H57">
        <v>45870</v>
      </c>
      <c r="I57">
        <v>45870</v>
      </c>
      <c r="J57" t="s">
        <v>856</v>
      </c>
      <c r="K57">
        <v>1213130</v>
      </c>
      <c r="L57" t="s">
        <v>299</v>
      </c>
      <c r="O57">
        <v>10014626</v>
      </c>
      <c r="P57" t="s">
        <v>298</v>
      </c>
      <c r="Q57">
        <v>0</v>
      </c>
      <c r="R57" t="s">
        <v>343</v>
      </c>
      <c r="S57" t="s">
        <v>343</v>
      </c>
      <c r="T57">
        <v>11613026</v>
      </c>
      <c r="U57">
        <v>45849</v>
      </c>
      <c r="V57">
        <v>45870</v>
      </c>
      <c r="W57">
        <v>45849</v>
      </c>
      <c r="X57">
        <v>0</v>
      </c>
      <c r="Y57">
        <v>1290900</v>
      </c>
      <c r="Z57" t="s">
        <v>1568</v>
      </c>
      <c r="AA57" t="s">
        <v>245</v>
      </c>
      <c r="AB57" t="s">
        <v>121</v>
      </c>
      <c r="AC57" t="s">
        <v>255</v>
      </c>
      <c r="AE57" t="s">
        <v>245</v>
      </c>
      <c r="AF57" t="s">
        <v>3326</v>
      </c>
      <c r="AG57">
        <v>0</v>
      </c>
    </row>
    <row r="58" spans="1:33" x14ac:dyDescent="0.35">
      <c r="A58" t="s">
        <v>237</v>
      </c>
      <c r="B58">
        <v>6625784</v>
      </c>
      <c r="C58" t="s">
        <v>129</v>
      </c>
      <c r="D58" t="s">
        <v>8368</v>
      </c>
      <c r="E58" t="s">
        <v>310</v>
      </c>
      <c r="F58" t="s">
        <v>259</v>
      </c>
      <c r="G58" t="s">
        <v>336</v>
      </c>
      <c r="H58">
        <v>45857</v>
      </c>
      <c r="I58">
        <v>45857</v>
      </c>
      <c r="J58" t="s">
        <v>5407</v>
      </c>
      <c r="K58">
        <v>1213130</v>
      </c>
      <c r="L58" t="s">
        <v>386</v>
      </c>
      <c r="O58">
        <v>10014625</v>
      </c>
      <c r="P58" t="s">
        <v>237</v>
      </c>
      <c r="Q58">
        <v>0</v>
      </c>
      <c r="R58" t="s">
        <v>343</v>
      </c>
      <c r="S58" t="s">
        <v>343</v>
      </c>
      <c r="T58">
        <v>11613730</v>
      </c>
      <c r="U58">
        <v>45849</v>
      </c>
      <c r="V58">
        <v>45857</v>
      </c>
      <c r="W58">
        <v>45853</v>
      </c>
      <c r="X58">
        <v>0</v>
      </c>
      <c r="Y58">
        <v>1290900</v>
      </c>
      <c r="Z58" t="s">
        <v>1568</v>
      </c>
      <c r="AA58" t="s">
        <v>245</v>
      </c>
      <c r="AB58" t="s">
        <v>121</v>
      </c>
      <c r="AC58" t="s">
        <v>255</v>
      </c>
      <c r="AD58" t="s">
        <v>189</v>
      </c>
      <c r="AE58" t="s">
        <v>245</v>
      </c>
      <c r="AF58" t="s">
        <v>1812</v>
      </c>
      <c r="AG58">
        <v>4</v>
      </c>
    </row>
    <row r="59" spans="1:33" x14ac:dyDescent="0.35">
      <c r="A59" t="s">
        <v>206</v>
      </c>
      <c r="B59">
        <v>6625783</v>
      </c>
      <c r="C59" t="s">
        <v>129</v>
      </c>
      <c r="D59" t="s">
        <v>8369</v>
      </c>
      <c r="E59" t="s">
        <v>310</v>
      </c>
      <c r="F59" t="s">
        <v>410</v>
      </c>
      <c r="G59" t="s">
        <v>132</v>
      </c>
      <c r="H59">
        <v>45859</v>
      </c>
      <c r="I59">
        <v>45865</v>
      </c>
      <c r="J59" t="s">
        <v>5408</v>
      </c>
      <c r="K59">
        <v>1213130</v>
      </c>
      <c r="L59" t="s">
        <v>339</v>
      </c>
      <c r="O59">
        <v>10014614</v>
      </c>
      <c r="P59" t="s">
        <v>206</v>
      </c>
      <c r="Q59">
        <v>0</v>
      </c>
      <c r="R59" t="s">
        <v>343</v>
      </c>
      <c r="S59" t="s">
        <v>343</v>
      </c>
      <c r="T59">
        <v>11612872</v>
      </c>
      <c r="U59">
        <v>45849</v>
      </c>
      <c r="V59">
        <v>45859</v>
      </c>
      <c r="W59">
        <v>45850</v>
      </c>
      <c r="X59">
        <v>0</v>
      </c>
      <c r="Y59">
        <v>1290900</v>
      </c>
      <c r="Z59" t="s">
        <v>1568</v>
      </c>
      <c r="AA59" t="s">
        <v>245</v>
      </c>
      <c r="AB59" t="s">
        <v>121</v>
      </c>
      <c r="AC59" t="s">
        <v>255</v>
      </c>
      <c r="AE59" t="s">
        <v>245</v>
      </c>
      <c r="AF59" t="s">
        <v>3326</v>
      </c>
      <c r="AG59">
        <v>2</v>
      </c>
    </row>
    <row r="60" spans="1:33" x14ac:dyDescent="0.35">
      <c r="A60" t="s">
        <v>218</v>
      </c>
      <c r="B60">
        <v>6625761</v>
      </c>
      <c r="C60" t="s">
        <v>129</v>
      </c>
      <c r="D60" t="s">
        <v>3385</v>
      </c>
      <c r="E60" t="s">
        <v>251</v>
      </c>
      <c r="F60" t="s">
        <v>402</v>
      </c>
      <c r="G60" t="s">
        <v>226</v>
      </c>
      <c r="H60">
        <v>45859</v>
      </c>
      <c r="I60">
        <v>45865</v>
      </c>
      <c r="J60" t="s">
        <v>5408</v>
      </c>
      <c r="K60">
        <v>1215150</v>
      </c>
      <c r="L60" t="s">
        <v>279</v>
      </c>
      <c r="O60">
        <v>10014633</v>
      </c>
      <c r="P60" t="s">
        <v>218</v>
      </c>
      <c r="Q60">
        <v>0</v>
      </c>
      <c r="R60" t="s">
        <v>343</v>
      </c>
      <c r="S60" t="s">
        <v>343</v>
      </c>
      <c r="T60">
        <v>11613830</v>
      </c>
      <c r="U60">
        <v>45849</v>
      </c>
      <c r="V60">
        <v>45859</v>
      </c>
      <c r="W60">
        <v>45850</v>
      </c>
      <c r="X60">
        <v>0</v>
      </c>
      <c r="Y60">
        <v>1290900</v>
      </c>
      <c r="Z60" t="s">
        <v>1568</v>
      </c>
      <c r="AA60" t="s">
        <v>246</v>
      </c>
      <c r="AB60" t="s">
        <v>121</v>
      </c>
      <c r="AC60" t="s">
        <v>255</v>
      </c>
      <c r="AD60" t="s">
        <v>189</v>
      </c>
      <c r="AE60" t="s">
        <v>246</v>
      </c>
      <c r="AF60" t="s">
        <v>1812</v>
      </c>
      <c r="AG60">
        <v>2</v>
      </c>
    </row>
    <row r="61" spans="1:33" x14ac:dyDescent="0.35">
      <c r="A61" t="s">
        <v>901</v>
      </c>
      <c r="B61">
        <v>6625759</v>
      </c>
      <c r="C61" t="s">
        <v>123</v>
      </c>
      <c r="D61" t="s">
        <v>8370</v>
      </c>
      <c r="E61" t="s">
        <v>310</v>
      </c>
      <c r="F61" t="s">
        <v>133</v>
      </c>
      <c r="G61" t="s">
        <v>226</v>
      </c>
      <c r="H61">
        <v>45859</v>
      </c>
      <c r="I61">
        <v>45865</v>
      </c>
      <c r="J61" t="s">
        <v>5408</v>
      </c>
      <c r="K61">
        <v>1212122</v>
      </c>
      <c r="L61" t="s">
        <v>902</v>
      </c>
      <c r="O61">
        <v>10018449</v>
      </c>
      <c r="P61" t="s">
        <v>899</v>
      </c>
      <c r="Q61">
        <v>0</v>
      </c>
      <c r="R61" t="s">
        <v>343</v>
      </c>
      <c r="S61" t="s">
        <v>342</v>
      </c>
      <c r="T61">
        <v>11617749</v>
      </c>
      <c r="U61">
        <v>45849</v>
      </c>
      <c r="V61">
        <v>45859</v>
      </c>
      <c r="W61">
        <v>45853</v>
      </c>
      <c r="X61">
        <v>0</v>
      </c>
      <c r="Y61">
        <v>1290900</v>
      </c>
      <c r="Z61" t="s">
        <v>1568</v>
      </c>
      <c r="AA61" t="s">
        <v>247</v>
      </c>
      <c r="AB61" t="s">
        <v>121</v>
      </c>
      <c r="AC61" t="s">
        <v>255</v>
      </c>
      <c r="AD61" t="s">
        <v>189</v>
      </c>
      <c r="AE61" t="s">
        <v>247</v>
      </c>
      <c r="AF61" t="s">
        <v>1812</v>
      </c>
      <c r="AG61">
        <v>10</v>
      </c>
    </row>
    <row r="62" spans="1:33" x14ac:dyDescent="0.35">
      <c r="A62" t="s">
        <v>901</v>
      </c>
      <c r="B62">
        <v>6625758</v>
      </c>
      <c r="C62" t="s">
        <v>123</v>
      </c>
      <c r="D62" t="s">
        <v>8371</v>
      </c>
      <c r="E62" t="s">
        <v>251</v>
      </c>
      <c r="F62" t="s">
        <v>410</v>
      </c>
      <c r="G62" t="s">
        <v>226</v>
      </c>
      <c r="H62">
        <v>45859</v>
      </c>
      <c r="I62">
        <v>45865</v>
      </c>
      <c r="J62" t="s">
        <v>5408</v>
      </c>
      <c r="K62">
        <v>1212122</v>
      </c>
      <c r="L62" t="s">
        <v>902</v>
      </c>
      <c r="O62">
        <v>10018449</v>
      </c>
      <c r="P62" t="s">
        <v>899</v>
      </c>
      <c r="Q62">
        <v>0</v>
      </c>
      <c r="R62" t="s">
        <v>343</v>
      </c>
      <c r="S62" t="s">
        <v>343</v>
      </c>
      <c r="T62">
        <v>11616648</v>
      </c>
      <c r="U62">
        <v>45849</v>
      </c>
      <c r="V62">
        <v>45859</v>
      </c>
      <c r="W62">
        <v>45850</v>
      </c>
      <c r="X62">
        <v>0</v>
      </c>
      <c r="Y62">
        <v>1290900</v>
      </c>
      <c r="Z62" t="s">
        <v>1568</v>
      </c>
      <c r="AA62" t="s">
        <v>247</v>
      </c>
      <c r="AB62" t="s">
        <v>121</v>
      </c>
      <c r="AC62" t="s">
        <v>255</v>
      </c>
      <c r="AD62" t="s">
        <v>189</v>
      </c>
      <c r="AE62" t="s">
        <v>247</v>
      </c>
      <c r="AF62" t="s">
        <v>1812</v>
      </c>
      <c r="AG62">
        <v>0</v>
      </c>
    </row>
    <row r="63" spans="1:33" x14ac:dyDescent="0.35">
      <c r="A63" t="s">
        <v>126</v>
      </c>
      <c r="B63">
        <v>6625718</v>
      </c>
      <c r="C63" t="s">
        <v>123</v>
      </c>
      <c r="D63" t="s">
        <v>8372</v>
      </c>
      <c r="E63" t="s">
        <v>310</v>
      </c>
      <c r="F63" t="s">
        <v>133</v>
      </c>
      <c r="G63" t="s">
        <v>132</v>
      </c>
      <c r="H63">
        <v>45901</v>
      </c>
      <c r="I63">
        <v>45901</v>
      </c>
      <c r="J63" t="s">
        <v>856</v>
      </c>
      <c r="K63">
        <v>1210101</v>
      </c>
      <c r="L63" t="s">
        <v>391</v>
      </c>
      <c r="O63">
        <v>10014657</v>
      </c>
      <c r="P63" t="s">
        <v>126</v>
      </c>
      <c r="Q63">
        <v>0</v>
      </c>
      <c r="R63" t="s">
        <v>296</v>
      </c>
      <c r="S63" t="s">
        <v>342</v>
      </c>
      <c r="T63">
        <v>11616608</v>
      </c>
      <c r="U63">
        <v>45849</v>
      </c>
      <c r="V63">
        <v>45901</v>
      </c>
      <c r="W63">
        <v>45850</v>
      </c>
      <c r="X63">
        <v>0</v>
      </c>
      <c r="Y63">
        <v>1290900</v>
      </c>
      <c r="Z63" t="s">
        <v>1568</v>
      </c>
      <c r="AA63" t="s">
        <v>248</v>
      </c>
      <c r="AB63" t="s">
        <v>121</v>
      </c>
      <c r="AC63" t="s">
        <v>255</v>
      </c>
      <c r="AD63" t="s">
        <v>122</v>
      </c>
      <c r="AE63" t="s">
        <v>248</v>
      </c>
      <c r="AF63" t="s">
        <v>1812</v>
      </c>
      <c r="AG63">
        <v>1</v>
      </c>
    </row>
    <row r="64" spans="1:33" x14ac:dyDescent="0.35">
      <c r="A64" t="s">
        <v>126</v>
      </c>
      <c r="B64">
        <v>6625717</v>
      </c>
      <c r="C64" t="s">
        <v>123</v>
      </c>
      <c r="D64" t="s">
        <v>8373</v>
      </c>
      <c r="E64" t="s">
        <v>310</v>
      </c>
      <c r="F64" t="s">
        <v>133</v>
      </c>
      <c r="G64" t="s">
        <v>132</v>
      </c>
      <c r="H64">
        <v>45901</v>
      </c>
      <c r="I64">
        <v>45901</v>
      </c>
      <c r="J64" t="s">
        <v>856</v>
      </c>
      <c r="K64">
        <v>1210101</v>
      </c>
      <c r="L64" t="s">
        <v>391</v>
      </c>
      <c r="O64">
        <v>10014657</v>
      </c>
      <c r="P64" t="s">
        <v>126</v>
      </c>
      <c r="Q64">
        <v>0</v>
      </c>
      <c r="R64" t="s">
        <v>296</v>
      </c>
      <c r="S64" t="s">
        <v>342</v>
      </c>
      <c r="T64">
        <v>11616316</v>
      </c>
      <c r="U64">
        <v>45849</v>
      </c>
      <c r="V64">
        <v>45901</v>
      </c>
      <c r="W64">
        <v>45850</v>
      </c>
      <c r="X64">
        <v>0</v>
      </c>
      <c r="Y64">
        <v>1290900</v>
      </c>
      <c r="Z64" t="s">
        <v>1568</v>
      </c>
      <c r="AA64" t="s">
        <v>248</v>
      </c>
      <c r="AB64" t="s">
        <v>121</v>
      </c>
      <c r="AC64" t="s">
        <v>255</v>
      </c>
      <c r="AD64" t="s">
        <v>141</v>
      </c>
      <c r="AE64" t="s">
        <v>248</v>
      </c>
      <c r="AF64" t="s">
        <v>3326</v>
      </c>
      <c r="AG64">
        <v>2</v>
      </c>
    </row>
    <row r="65" spans="1:33" x14ac:dyDescent="0.35">
      <c r="A65" t="s">
        <v>134</v>
      </c>
      <c r="B65">
        <v>6625715</v>
      </c>
      <c r="C65" t="s">
        <v>123</v>
      </c>
      <c r="D65" t="s">
        <v>8374</v>
      </c>
      <c r="E65" t="s">
        <v>310</v>
      </c>
      <c r="F65" t="s">
        <v>133</v>
      </c>
      <c r="G65" t="s">
        <v>132</v>
      </c>
      <c r="H65">
        <v>45901</v>
      </c>
      <c r="I65">
        <v>45901</v>
      </c>
      <c r="J65" t="s">
        <v>856</v>
      </c>
      <c r="K65">
        <v>1210101</v>
      </c>
      <c r="L65" t="s">
        <v>271</v>
      </c>
      <c r="O65">
        <v>10014658</v>
      </c>
      <c r="P65" t="s">
        <v>134</v>
      </c>
      <c r="Q65">
        <v>0</v>
      </c>
      <c r="R65" t="s">
        <v>296</v>
      </c>
      <c r="S65" t="s">
        <v>342</v>
      </c>
      <c r="T65">
        <v>11617129</v>
      </c>
      <c r="U65">
        <v>45849</v>
      </c>
      <c r="V65">
        <v>45901</v>
      </c>
      <c r="W65">
        <v>45850</v>
      </c>
      <c r="X65">
        <v>0</v>
      </c>
      <c r="Y65">
        <v>1290900</v>
      </c>
      <c r="Z65" t="s">
        <v>1568</v>
      </c>
      <c r="AA65" t="s">
        <v>248</v>
      </c>
      <c r="AB65" t="s">
        <v>121</v>
      </c>
      <c r="AC65" t="s">
        <v>255</v>
      </c>
      <c r="AD65" t="s">
        <v>141</v>
      </c>
      <c r="AE65" t="s">
        <v>248</v>
      </c>
      <c r="AF65" t="s">
        <v>3326</v>
      </c>
      <c r="AG65">
        <v>8</v>
      </c>
    </row>
    <row r="66" spans="1:33" x14ac:dyDescent="0.35">
      <c r="A66" t="s">
        <v>198</v>
      </c>
      <c r="B66">
        <v>6625707</v>
      </c>
      <c r="C66" t="s">
        <v>129</v>
      </c>
      <c r="D66" t="s">
        <v>8375</v>
      </c>
      <c r="E66" t="s">
        <v>310</v>
      </c>
      <c r="F66" t="s">
        <v>8376</v>
      </c>
      <c r="G66" t="s">
        <v>179</v>
      </c>
      <c r="H66">
        <v>45858</v>
      </c>
      <c r="I66">
        <v>45858</v>
      </c>
      <c r="J66" t="s">
        <v>856</v>
      </c>
      <c r="K66">
        <v>1215156</v>
      </c>
      <c r="L66" t="s">
        <v>306</v>
      </c>
      <c r="O66">
        <v>10014640</v>
      </c>
      <c r="P66" t="s">
        <v>198</v>
      </c>
      <c r="Q66">
        <v>0</v>
      </c>
      <c r="R66" t="s">
        <v>329</v>
      </c>
      <c r="S66" t="s">
        <v>342</v>
      </c>
      <c r="T66">
        <v>11600832</v>
      </c>
      <c r="U66">
        <v>45849</v>
      </c>
      <c r="V66">
        <v>45858</v>
      </c>
      <c r="W66">
        <v>45852</v>
      </c>
      <c r="X66">
        <v>0</v>
      </c>
      <c r="Y66">
        <v>1290900</v>
      </c>
      <c r="Z66" t="s">
        <v>1568</v>
      </c>
      <c r="AA66" t="s">
        <v>246</v>
      </c>
      <c r="AB66" t="s">
        <v>121</v>
      </c>
      <c r="AC66" t="s">
        <v>255</v>
      </c>
      <c r="AD66" t="s">
        <v>141</v>
      </c>
      <c r="AE66" t="s">
        <v>246</v>
      </c>
      <c r="AF66" t="s">
        <v>3326</v>
      </c>
      <c r="AG66">
        <v>6</v>
      </c>
    </row>
    <row r="67" spans="1:33" x14ac:dyDescent="0.35">
      <c r="A67" t="s">
        <v>207</v>
      </c>
      <c r="B67">
        <v>6625703</v>
      </c>
      <c r="C67" t="s">
        <v>129</v>
      </c>
      <c r="D67" t="s">
        <v>8377</v>
      </c>
      <c r="E67" t="s">
        <v>310</v>
      </c>
      <c r="F67" t="s">
        <v>133</v>
      </c>
      <c r="G67" t="s">
        <v>132</v>
      </c>
      <c r="H67">
        <v>45884</v>
      </c>
      <c r="I67">
        <v>45884</v>
      </c>
      <c r="J67" t="s">
        <v>856</v>
      </c>
      <c r="K67">
        <v>1213130</v>
      </c>
      <c r="L67" t="s">
        <v>385</v>
      </c>
      <c r="O67">
        <v>10014621</v>
      </c>
      <c r="P67" t="s">
        <v>207</v>
      </c>
      <c r="Q67">
        <v>0</v>
      </c>
      <c r="R67" t="s">
        <v>329</v>
      </c>
      <c r="S67" t="s">
        <v>342</v>
      </c>
      <c r="T67">
        <v>11589631</v>
      </c>
      <c r="U67">
        <v>45849</v>
      </c>
      <c r="V67">
        <v>45884</v>
      </c>
      <c r="W67">
        <v>45852</v>
      </c>
      <c r="X67">
        <v>0</v>
      </c>
      <c r="Y67">
        <v>1290900</v>
      </c>
      <c r="Z67" t="s">
        <v>1568</v>
      </c>
      <c r="AA67" t="s">
        <v>245</v>
      </c>
      <c r="AB67" t="s">
        <v>121</v>
      </c>
      <c r="AC67" t="s">
        <v>255</v>
      </c>
      <c r="AE67" t="s">
        <v>245</v>
      </c>
      <c r="AF67" t="s">
        <v>3326</v>
      </c>
      <c r="AG67">
        <v>15</v>
      </c>
    </row>
    <row r="68" spans="1:33" x14ac:dyDescent="0.35">
      <c r="A68" t="s">
        <v>224</v>
      </c>
      <c r="B68">
        <v>6625702</v>
      </c>
      <c r="C68" t="s">
        <v>129</v>
      </c>
      <c r="D68" t="s">
        <v>8378</v>
      </c>
      <c r="E68" t="s">
        <v>310</v>
      </c>
      <c r="F68" t="s">
        <v>133</v>
      </c>
      <c r="G68" t="s">
        <v>132</v>
      </c>
      <c r="H68">
        <v>45884</v>
      </c>
      <c r="I68">
        <v>45884</v>
      </c>
      <c r="J68" t="s">
        <v>856</v>
      </c>
      <c r="K68">
        <v>1213130</v>
      </c>
      <c r="L68" t="s">
        <v>389</v>
      </c>
      <c r="O68">
        <v>10014612</v>
      </c>
      <c r="P68" t="s">
        <v>224</v>
      </c>
      <c r="Q68">
        <v>0</v>
      </c>
      <c r="R68" t="s">
        <v>329</v>
      </c>
      <c r="S68" t="s">
        <v>342</v>
      </c>
      <c r="T68">
        <v>11616785</v>
      </c>
      <c r="U68">
        <v>45849</v>
      </c>
      <c r="V68">
        <v>45884</v>
      </c>
      <c r="W68">
        <v>45852</v>
      </c>
      <c r="X68">
        <v>0</v>
      </c>
      <c r="Y68">
        <v>1290900</v>
      </c>
      <c r="Z68" t="s">
        <v>1568</v>
      </c>
      <c r="AA68" t="s">
        <v>245</v>
      </c>
      <c r="AB68" t="s">
        <v>121</v>
      </c>
      <c r="AC68" t="s">
        <v>255</v>
      </c>
      <c r="AE68" t="s">
        <v>245</v>
      </c>
      <c r="AF68" t="s">
        <v>3326</v>
      </c>
      <c r="AG68">
        <v>2</v>
      </c>
    </row>
    <row r="69" spans="1:33" x14ac:dyDescent="0.35">
      <c r="A69" t="s">
        <v>224</v>
      </c>
      <c r="B69">
        <v>6625700</v>
      </c>
      <c r="C69" t="s">
        <v>129</v>
      </c>
      <c r="D69" t="s">
        <v>8379</v>
      </c>
      <c r="E69" t="s">
        <v>310</v>
      </c>
      <c r="F69" t="s">
        <v>133</v>
      </c>
      <c r="G69" t="s">
        <v>132</v>
      </c>
      <c r="H69">
        <v>45884</v>
      </c>
      <c r="I69">
        <v>45884</v>
      </c>
      <c r="J69" t="s">
        <v>856</v>
      </c>
      <c r="K69">
        <v>1213130</v>
      </c>
      <c r="L69" t="s">
        <v>389</v>
      </c>
      <c r="O69">
        <v>10014612</v>
      </c>
      <c r="P69" t="s">
        <v>224</v>
      </c>
      <c r="Q69">
        <v>0</v>
      </c>
      <c r="R69" t="s">
        <v>329</v>
      </c>
      <c r="S69" t="s">
        <v>342</v>
      </c>
      <c r="T69">
        <v>11613699</v>
      </c>
      <c r="U69">
        <v>45849</v>
      </c>
      <c r="V69">
        <v>45884</v>
      </c>
      <c r="W69">
        <v>45852</v>
      </c>
      <c r="X69">
        <v>0</v>
      </c>
      <c r="Y69">
        <v>1290900</v>
      </c>
      <c r="Z69" t="s">
        <v>1568</v>
      </c>
      <c r="AA69" t="s">
        <v>245</v>
      </c>
      <c r="AB69" t="s">
        <v>121</v>
      </c>
      <c r="AC69" t="s">
        <v>255</v>
      </c>
      <c r="AE69" t="s">
        <v>245</v>
      </c>
      <c r="AF69" t="s">
        <v>3326</v>
      </c>
      <c r="AG69">
        <v>4</v>
      </c>
    </row>
    <row r="70" spans="1:33" x14ac:dyDescent="0.35">
      <c r="A70" t="s">
        <v>224</v>
      </c>
      <c r="B70">
        <v>6625699</v>
      </c>
      <c r="C70" t="s">
        <v>129</v>
      </c>
      <c r="D70" t="s">
        <v>8380</v>
      </c>
      <c r="E70" t="s">
        <v>310</v>
      </c>
      <c r="F70" t="s">
        <v>133</v>
      </c>
      <c r="G70" t="s">
        <v>132</v>
      </c>
      <c r="H70">
        <v>45884</v>
      </c>
      <c r="I70">
        <v>45884</v>
      </c>
      <c r="J70" t="s">
        <v>856</v>
      </c>
      <c r="K70">
        <v>1213130</v>
      </c>
      <c r="L70" t="s">
        <v>389</v>
      </c>
      <c r="O70">
        <v>10014612</v>
      </c>
      <c r="P70" t="s">
        <v>224</v>
      </c>
      <c r="Q70">
        <v>0</v>
      </c>
      <c r="R70" t="s">
        <v>329</v>
      </c>
      <c r="S70" t="s">
        <v>342</v>
      </c>
      <c r="T70">
        <v>11607496</v>
      </c>
      <c r="U70">
        <v>45849</v>
      </c>
      <c r="V70">
        <v>45884</v>
      </c>
      <c r="W70">
        <v>45852</v>
      </c>
      <c r="X70">
        <v>0</v>
      </c>
      <c r="Y70">
        <v>1290900</v>
      </c>
      <c r="Z70" t="s">
        <v>1568</v>
      </c>
      <c r="AA70" t="s">
        <v>245</v>
      </c>
      <c r="AB70" t="s">
        <v>121</v>
      </c>
      <c r="AC70" t="s">
        <v>255</v>
      </c>
      <c r="AE70" t="s">
        <v>245</v>
      </c>
      <c r="AF70" t="s">
        <v>3326</v>
      </c>
      <c r="AG70">
        <v>2</v>
      </c>
    </row>
    <row r="71" spans="1:33" x14ac:dyDescent="0.35">
      <c r="A71" t="s">
        <v>224</v>
      </c>
      <c r="B71">
        <v>6625698</v>
      </c>
      <c r="C71" t="s">
        <v>129</v>
      </c>
      <c r="D71" t="s">
        <v>6287</v>
      </c>
      <c r="E71" t="s">
        <v>310</v>
      </c>
      <c r="F71" t="s">
        <v>133</v>
      </c>
      <c r="G71" t="s">
        <v>132</v>
      </c>
      <c r="H71">
        <v>45884</v>
      </c>
      <c r="I71">
        <v>45884</v>
      </c>
      <c r="J71" t="s">
        <v>856</v>
      </c>
      <c r="K71">
        <v>1213130</v>
      </c>
      <c r="L71" t="s">
        <v>389</v>
      </c>
      <c r="O71">
        <v>10014612</v>
      </c>
      <c r="P71" t="s">
        <v>224</v>
      </c>
      <c r="Q71">
        <v>0</v>
      </c>
      <c r="R71" t="s">
        <v>329</v>
      </c>
      <c r="S71" t="s">
        <v>342</v>
      </c>
      <c r="T71">
        <v>11607476</v>
      </c>
      <c r="U71">
        <v>45849</v>
      </c>
      <c r="V71">
        <v>45884</v>
      </c>
      <c r="W71">
        <v>45852</v>
      </c>
      <c r="X71">
        <v>0</v>
      </c>
      <c r="Y71">
        <v>1290900</v>
      </c>
      <c r="Z71" t="s">
        <v>1568</v>
      </c>
      <c r="AA71" t="s">
        <v>245</v>
      </c>
      <c r="AB71" t="s">
        <v>121</v>
      </c>
      <c r="AC71" t="s">
        <v>255</v>
      </c>
      <c r="AE71" t="s">
        <v>245</v>
      </c>
      <c r="AF71" t="s">
        <v>3326</v>
      </c>
      <c r="AG71">
        <v>2</v>
      </c>
    </row>
    <row r="72" spans="1:33" x14ac:dyDescent="0.35">
      <c r="A72" t="s">
        <v>224</v>
      </c>
      <c r="B72">
        <v>6625697</v>
      </c>
      <c r="C72" t="s">
        <v>129</v>
      </c>
      <c r="D72" t="s">
        <v>8381</v>
      </c>
      <c r="E72" t="s">
        <v>310</v>
      </c>
      <c r="F72" t="s">
        <v>133</v>
      </c>
      <c r="G72" t="s">
        <v>132</v>
      </c>
      <c r="H72">
        <v>45884</v>
      </c>
      <c r="I72">
        <v>45884</v>
      </c>
      <c r="J72" t="s">
        <v>856</v>
      </c>
      <c r="K72">
        <v>1213130</v>
      </c>
      <c r="L72" t="s">
        <v>389</v>
      </c>
      <c r="O72">
        <v>10014612</v>
      </c>
      <c r="P72" t="s">
        <v>224</v>
      </c>
      <c r="Q72">
        <v>0</v>
      </c>
      <c r="R72" t="s">
        <v>329</v>
      </c>
      <c r="S72" t="s">
        <v>342</v>
      </c>
      <c r="T72">
        <v>11607475</v>
      </c>
      <c r="U72">
        <v>45849</v>
      </c>
      <c r="V72">
        <v>45884</v>
      </c>
      <c r="W72">
        <v>45852</v>
      </c>
      <c r="X72">
        <v>0</v>
      </c>
      <c r="Y72">
        <v>1290900</v>
      </c>
      <c r="Z72" t="s">
        <v>1568</v>
      </c>
      <c r="AA72" t="s">
        <v>245</v>
      </c>
      <c r="AB72" t="s">
        <v>121</v>
      </c>
      <c r="AC72" t="s">
        <v>255</v>
      </c>
      <c r="AE72" t="s">
        <v>245</v>
      </c>
      <c r="AF72" t="s">
        <v>3326</v>
      </c>
      <c r="AG72">
        <v>2</v>
      </c>
    </row>
    <row r="73" spans="1:33" x14ac:dyDescent="0.35">
      <c r="A73" t="s">
        <v>224</v>
      </c>
      <c r="B73">
        <v>6625696</v>
      </c>
      <c r="C73" t="s">
        <v>129</v>
      </c>
      <c r="D73" t="s">
        <v>8382</v>
      </c>
      <c r="E73" t="s">
        <v>310</v>
      </c>
      <c r="F73" t="s">
        <v>133</v>
      </c>
      <c r="G73" t="s">
        <v>132</v>
      </c>
      <c r="H73">
        <v>45884</v>
      </c>
      <c r="I73">
        <v>45884</v>
      </c>
      <c r="J73" t="s">
        <v>856</v>
      </c>
      <c r="K73">
        <v>1213130</v>
      </c>
      <c r="L73" t="s">
        <v>389</v>
      </c>
      <c r="O73">
        <v>10014612</v>
      </c>
      <c r="P73" t="s">
        <v>224</v>
      </c>
      <c r="Q73">
        <v>0</v>
      </c>
      <c r="R73" t="s">
        <v>329</v>
      </c>
      <c r="S73" t="s">
        <v>342</v>
      </c>
      <c r="T73">
        <v>11607442</v>
      </c>
      <c r="U73">
        <v>45849</v>
      </c>
      <c r="V73">
        <v>45884</v>
      </c>
      <c r="W73">
        <v>45852</v>
      </c>
      <c r="X73">
        <v>0</v>
      </c>
      <c r="Y73">
        <v>1290900</v>
      </c>
      <c r="Z73" t="s">
        <v>1568</v>
      </c>
      <c r="AA73" t="s">
        <v>245</v>
      </c>
      <c r="AB73" t="s">
        <v>121</v>
      </c>
      <c r="AC73" t="s">
        <v>255</v>
      </c>
      <c r="AE73" t="s">
        <v>245</v>
      </c>
      <c r="AF73" t="s">
        <v>3326</v>
      </c>
      <c r="AG73">
        <v>3</v>
      </c>
    </row>
    <row r="74" spans="1:33" x14ac:dyDescent="0.35">
      <c r="A74" t="s">
        <v>224</v>
      </c>
      <c r="B74">
        <v>6625695</v>
      </c>
      <c r="C74" t="s">
        <v>129</v>
      </c>
      <c r="D74" t="s">
        <v>8383</v>
      </c>
      <c r="E74" t="s">
        <v>310</v>
      </c>
      <c r="F74" t="s">
        <v>133</v>
      </c>
      <c r="G74" t="s">
        <v>132</v>
      </c>
      <c r="H74">
        <v>45884</v>
      </c>
      <c r="I74">
        <v>45884</v>
      </c>
      <c r="J74" t="s">
        <v>856</v>
      </c>
      <c r="K74">
        <v>1213130</v>
      </c>
      <c r="L74" t="s">
        <v>389</v>
      </c>
      <c r="O74">
        <v>10014612</v>
      </c>
      <c r="P74" t="s">
        <v>224</v>
      </c>
      <c r="Q74">
        <v>0</v>
      </c>
      <c r="R74" t="s">
        <v>329</v>
      </c>
      <c r="S74" t="s">
        <v>342</v>
      </c>
      <c r="T74">
        <v>11607441</v>
      </c>
      <c r="U74">
        <v>45849</v>
      </c>
      <c r="V74">
        <v>45884</v>
      </c>
      <c r="W74">
        <v>45852</v>
      </c>
      <c r="X74">
        <v>0</v>
      </c>
      <c r="Y74">
        <v>1290900</v>
      </c>
      <c r="Z74" t="s">
        <v>1568</v>
      </c>
      <c r="AA74" t="s">
        <v>245</v>
      </c>
      <c r="AB74" t="s">
        <v>121</v>
      </c>
      <c r="AC74" t="s">
        <v>255</v>
      </c>
      <c r="AE74" t="s">
        <v>245</v>
      </c>
      <c r="AF74" t="s">
        <v>3326</v>
      </c>
      <c r="AG74">
        <v>3</v>
      </c>
    </row>
    <row r="75" spans="1:33" x14ac:dyDescent="0.35">
      <c r="A75" t="s">
        <v>134</v>
      </c>
      <c r="B75">
        <v>6625585</v>
      </c>
      <c r="C75" t="s">
        <v>123</v>
      </c>
      <c r="D75" t="s">
        <v>8372</v>
      </c>
      <c r="E75" t="s">
        <v>310</v>
      </c>
      <c r="F75" t="s">
        <v>133</v>
      </c>
      <c r="G75" t="s">
        <v>132</v>
      </c>
      <c r="H75">
        <v>45901</v>
      </c>
      <c r="I75">
        <v>45901</v>
      </c>
      <c r="J75" t="s">
        <v>856</v>
      </c>
      <c r="K75">
        <v>1210101</v>
      </c>
      <c r="L75" t="s">
        <v>271</v>
      </c>
      <c r="O75">
        <v>10014658</v>
      </c>
      <c r="P75" t="s">
        <v>134</v>
      </c>
      <c r="Q75">
        <v>0</v>
      </c>
      <c r="R75" t="s">
        <v>296</v>
      </c>
      <c r="S75" t="s">
        <v>342</v>
      </c>
      <c r="T75">
        <v>11616609</v>
      </c>
      <c r="U75">
        <v>45849</v>
      </c>
      <c r="V75">
        <v>45901</v>
      </c>
      <c r="W75">
        <v>45850</v>
      </c>
      <c r="X75">
        <v>0</v>
      </c>
      <c r="Y75">
        <v>1290900</v>
      </c>
      <c r="Z75" t="s">
        <v>1568</v>
      </c>
      <c r="AA75" t="s">
        <v>248</v>
      </c>
      <c r="AB75" t="s">
        <v>121</v>
      </c>
      <c r="AC75" t="s">
        <v>255</v>
      </c>
      <c r="AD75" t="s">
        <v>122</v>
      </c>
      <c r="AE75" t="s">
        <v>248</v>
      </c>
      <c r="AF75" t="s">
        <v>1812</v>
      </c>
      <c r="AG75">
        <v>1</v>
      </c>
    </row>
    <row r="76" spans="1:33" x14ac:dyDescent="0.35">
      <c r="A76" t="s">
        <v>324</v>
      </c>
      <c r="B76">
        <v>6625569</v>
      </c>
      <c r="C76" t="s">
        <v>138</v>
      </c>
      <c r="D76" t="s">
        <v>8384</v>
      </c>
      <c r="E76" t="s">
        <v>310</v>
      </c>
      <c r="F76" t="s">
        <v>133</v>
      </c>
      <c r="G76" t="s">
        <v>132</v>
      </c>
      <c r="H76">
        <v>45870</v>
      </c>
      <c r="I76">
        <v>45870</v>
      </c>
      <c r="J76" t="s">
        <v>856</v>
      </c>
      <c r="K76">
        <v>2230130</v>
      </c>
      <c r="L76" t="s">
        <v>325</v>
      </c>
      <c r="O76">
        <v>10016542</v>
      </c>
      <c r="P76" t="s">
        <v>506</v>
      </c>
      <c r="Q76">
        <v>0</v>
      </c>
      <c r="R76" t="s">
        <v>349</v>
      </c>
      <c r="S76" t="s">
        <v>342</v>
      </c>
      <c r="T76">
        <v>11616806</v>
      </c>
      <c r="U76">
        <v>45848</v>
      </c>
      <c r="V76">
        <v>45870</v>
      </c>
      <c r="W76">
        <v>45849</v>
      </c>
      <c r="X76">
        <v>0</v>
      </c>
      <c r="Y76">
        <v>1290900</v>
      </c>
      <c r="Z76" t="s">
        <v>1568</v>
      </c>
      <c r="AA76" t="s">
        <v>249</v>
      </c>
      <c r="AB76" t="s">
        <v>121</v>
      </c>
      <c r="AC76" t="s">
        <v>255</v>
      </c>
      <c r="AD76" t="s">
        <v>141</v>
      </c>
      <c r="AE76" t="s">
        <v>249</v>
      </c>
      <c r="AF76" t="s">
        <v>3326</v>
      </c>
      <c r="AG76">
        <v>0</v>
      </c>
    </row>
    <row r="77" spans="1:33" x14ac:dyDescent="0.35">
      <c r="A77" t="s">
        <v>294</v>
      </c>
      <c r="B77">
        <v>6625540</v>
      </c>
      <c r="C77" t="s">
        <v>129</v>
      </c>
      <c r="D77" t="s">
        <v>6297</v>
      </c>
      <c r="E77" t="s">
        <v>310</v>
      </c>
      <c r="F77" t="s">
        <v>133</v>
      </c>
      <c r="G77" t="s">
        <v>132</v>
      </c>
      <c r="H77">
        <v>45884</v>
      </c>
      <c r="I77">
        <v>45884</v>
      </c>
      <c r="J77" t="s">
        <v>856</v>
      </c>
      <c r="K77">
        <v>1213130</v>
      </c>
      <c r="L77" t="s">
        <v>295</v>
      </c>
      <c r="O77">
        <v>10014618</v>
      </c>
      <c r="P77" t="s">
        <v>294</v>
      </c>
      <c r="Q77">
        <v>0</v>
      </c>
      <c r="R77" t="s">
        <v>329</v>
      </c>
      <c r="S77" t="s">
        <v>342</v>
      </c>
      <c r="T77">
        <v>11607502</v>
      </c>
      <c r="U77">
        <v>45849</v>
      </c>
      <c r="V77">
        <v>45884</v>
      </c>
      <c r="W77">
        <v>45852</v>
      </c>
      <c r="X77">
        <v>0</v>
      </c>
      <c r="Y77">
        <v>1290900</v>
      </c>
      <c r="Z77" t="s">
        <v>1568</v>
      </c>
      <c r="AA77" t="s">
        <v>245</v>
      </c>
      <c r="AB77" t="s">
        <v>121</v>
      </c>
      <c r="AC77" t="s">
        <v>255</v>
      </c>
      <c r="AE77" t="s">
        <v>245</v>
      </c>
      <c r="AF77" t="s">
        <v>3326</v>
      </c>
      <c r="AG77">
        <v>1</v>
      </c>
    </row>
    <row r="78" spans="1:33" x14ac:dyDescent="0.35">
      <c r="A78" t="s">
        <v>294</v>
      </c>
      <c r="B78">
        <v>6625536</v>
      </c>
      <c r="C78" t="s">
        <v>129</v>
      </c>
      <c r="D78" t="s">
        <v>8385</v>
      </c>
      <c r="E78" t="s">
        <v>310</v>
      </c>
      <c r="F78" t="s">
        <v>133</v>
      </c>
      <c r="G78" t="s">
        <v>132</v>
      </c>
      <c r="H78">
        <v>45884</v>
      </c>
      <c r="I78">
        <v>45884</v>
      </c>
      <c r="J78" t="s">
        <v>856</v>
      </c>
      <c r="K78">
        <v>1213130</v>
      </c>
      <c r="L78" t="s">
        <v>295</v>
      </c>
      <c r="O78">
        <v>10014618</v>
      </c>
      <c r="P78" t="s">
        <v>294</v>
      </c>
      <c r="Q78">
        <v>0</v>
      </c>
      <c r="R78" t="s">
        <v>329</v>
      </c>
      <c r="S78" t="s">
        <v>342</v>
      </c>
      <c r="T78">
        <v>11607499</v>
      </c>
      <c r="U78">
        <v>45849</v>
      </c>
      <c r="V78">
        <v>45884</v>
      </c>
      <c r="W78">
        <v>45852</v>
      </c>
      <c r="X78">
        <v>0</v>
      </c>
      <c r="Y78">
        <v>1290900</v>
      </c>
      <c r="Z78" t="s">
        <v>1568</v>
      </c>
      <c r="AA78" t="s">
        <v>245</v>
      </c>
      <c r="AB78" t="s">
        <v>121</v>
      </c>
      <c r="AC78" t="s">
        <v>255</v>
      </c>
      <c r="AE78" t="s">
        <v>245</v>
      </c>
      <c r="AF78" t="s">
        <v>3326</v>
      </c>
      <c r="AG78">
        <v>3</v>
      </c>
    </row>
    <row r="79" spans="1:33" x14ac:dyDescent="0.35">
      <c r="A79" t="s">
        <v>294</v>
      </c>
      <c r="B79">
        <v>6625535</v>
      </c>
      <c r="C79" t="s">
        <v>129</v>
      </c>
      <c r="D79" t="s">
        <v>5559</v>
      </c>
      <c r="E79" t="s">
        <v>310</v>
      </c>
      <c r="F79" t="s">
        <v>133</v>
      </c>
      <c r="G79" t="s">
        <v>132</v>
      </c>
      <c r="H79">
        <v>45884</v>
      </c>
      <c r="I79">
        <v>45884</v>
      </c>
      <c r="J79" t="s">
        <v>856</v>
      </c>
      <c r="K79">
        <v>1213130</v>
      </c>
      <c r="L79" t="s">
        <v>295</v>
      </c>
      <c r="O79">
        <v>10014618</v>
      </c>
      <c r="P79" t="s">
        <v>294</v>
      </c>
      <c r="Q79">
        <v>0</v>
      </c>
      <c r="R79" t="s">
        <v>329</v>
      </c>
      <c r="S79" t="s">
        <v>342</v>
      </c>
      <c r="T79">
        <v>11607498</v>
      </c>
      <c r="U79">
        <v>45849</v>
      </c>
      <c r="V79">
        <v>45884</v>
      </c>
      <c r="W79">
        <v>45852</v>
      </c>
      <c r="X79">
        <v>0</v>
      </c>
      <c r="Y79">
        <v>1290900</v>
      </c>
      <c r="Z79" t="s">
        <v>1568</v>
      </c>
      <c r="AA79" t="s">
        <v>245</v>
      </c>
      <c r="AB79" t="s">
        <v>121</v>
      </c>
      <c r="AC79" t="s">
        <v>255</v>
      </c>
      <c r="AE79" t="s">
        <v>245</v>
      </c>
      <c r="AF79" t="s">
        <v>3326</v>
      </c>
      <c r="AG79">
        <v>6</v>
      </c>
    </row>
    <row r="80" spans="1:33" x14ac:dyDescent="0.35">
      <c r="A80" t="s">
        <v>294</v>
      </c>
      <c r="B80">
        <v>6625534</v>
      </c>
      <c r="C80" t="s">
        <v>129</v>
      </c>
      <c r="D80" t="s">
        <v>8386</v>
      </c>
      <c r="E80" t="s">
        <v>310</v>
      </c>
      <c r="F80" t="s">
        <v>133</v>
      </c>
      <c r="G80" t="s">
        <v>132</v>
      </c>
      <c r="H80">
        <v>45884</v>
      </c>
      <c r="I80">
        <v>45884</v>
      </c>
      <c r="J80" t="s">
        <v>856</v>
      </c>
      <c r="K80">
        <v>1213130</v>
      </c>
      <c r="L80" t="s">
        <v>295</v>
      </c>
      <c r="O80">
        <v>10014618</v>
      </c>
      <c r="P80" t="s">
        <v>294</v>
      </c>
      <c r="Q80">
        <v>0</v>
      </c>
      <c r="R80" t="s">
        <v>329</v>
      </c>
      <c r="S80" t="s">
        <v>342</v>
      </c>
      <c r="T80">
        <v>11601735</v>
      </c>
      <c r="U80">
        <v>45849</v>
      </c>
      <c r="V80">
        <v>45884</v>
      </c>
      <c r="W80">
        <v>45852</v>
      </c>
      <c r="X80">
        <v>0</v>
      </c>
      <c r="Y80">
        <v>1290900</v>
      </c>
      <c r="Z80" t="s">
        <v>1568</v>
      </c>
      <c r="AA80" t="s">
        <v>245</v>
      </c>
      <c r="AB80" t="s">
        <v>121</v>
      </c>
      <c r="AC80" t="s">
        <v>255</v>
      </c>
      <c r="AE80" t="s">
        <v>245</v>
      </c>
      <c r="AF80" t="s">
        <v>3326</v>
      </c>
      <c r="AG80">
        <v>2</v>
      </c>
    </row>
    <row r="81" spans="1:33" x14ac:dyDescent="0.35">
      <c r="A81" t="s">
        <v>324</v>
      </c>
      <c r="B81">
        <v>6625515</v>
      </c>
      <c r="C81" t="s">
        <v>138</v>
      </c>
      <c r="D81" t="s">
        <v>8387</v>
      </c>
      <c r="E81" t="s">
        <v>310</v>
      </c>
      <c r="F81" t="s">
        <v>259</v>
      </c>
      <c r="G81" t="s">
        <v>142</v>
      </c>
      <c r="H81">
        <v>45852</v>
      </c>
      <c r="I81">
        <v>45852</v>
      </c>
      <c r="J81" t="s">
        <v>5407</v>
      </c>
      <c r="K81">
        <v>1216100</v>
      </c>
      <c r="L81" t="s">
        <v>325</v>
      </c>
      <c r="O81">
        <v>10014726</v>
      </c>
      <c r="P81" t="s">
        <v>412</v>
      </c>
      <c r="Q81">
        <v>0</v>
      </c>
      <c r="R81" t="s">
        <v>343</v>
      </c>
      <c r="S81" t="s">
        <v>343</v>
      </c>
      <c r="T81">
        <v>11618517</v>
      </c>
      <c r="U81">
        <v>45848</v>
      </c>
      <c r="V81">
        <v>45852</v>
      </c>
      <c r="W81">
        <v>45853</v>
      </c>
      <c r="X81">
        <v>0</v>
      </c>
      <c r="Y81">
        <v>1290900</v>
      </c>
      <c r="Z81" t="s">
        <v>1568</v>
      </c>
      <c r="AA81" t="s">
        <v>249</v>
      </c>
      <c r="AB81" t="s">
        <v>121</v>
      </c>
      <c r="AC81" t="s">
        <v>255</v>
      </c>
      <c r="AD81" t="s">
        <v>141</v>
      </c>
      <c r="AE81" t="s">
        <v>249</v>
      </c>
      <c r="AF81" t="s">
        <v>3326</v>
      </c>
      <c r="AG81">
        <v>4</v>
      </c>
    </row>
    <row r="82" spans="1:33" x14ac:dyDescent="0.35">
      <c r="A82" t="s">
        <v>201</v>
      </c>
      <c r="B82">
        <v>6625182</v>
      </c>
      <c r="C82" t="s">
        <v>129</v>
      </c>
      <c r="D82" t="s">
        <v>8388</v>
      </c>
      <c r="E82" t="s">
        <v>310</v>
      </c>
      <c r="F82" t="s">
        <v>133</v>
      </c>
      <c r="G82" t="s">
        <v>132</v>
      </c>
      <c r="H82">
        <v>45884</v>
      </c>
      <c r="I82">
        <v>45884</v>
      </c>
      <c r="J82" t="s">
        <v>856</v>
      </c>
      <c r="K82">
        <v>1213130</v>
      </c>
      <c r="L82" t="s">
        <v>334</v>
      </c>
      <c r="O82">
        <v>10014602</v>
      </c>
      <c r="P82" t="s">
        <v>201</v>
      </c>
      <c r="Q82">
        <v>0</v>
      </c>
      <c r="R82" t="s">
        <v>329</v>
      </c>
      <c r="S82" t="s">
        <v>342</v>
      </c>
      <c r="T82">
        <v>11612436</v>
      </c>
      <c r="U82">
        <v>45848</v>
      </c>
      <c r="V82">
        <v>45884</v>
      </c>
      <c r="W82">
        <v>45852</v>
      </c>
      <c r="X82">
        <v>0</v>
      </c>
      <c r="Y82">
        <v>1290900</v>
      </c>
      <c r="Z82" t="s">
        <v>1568</v>
      </c>
      <c r="AA82" t="s">
        <v>245</v>
      </c>
      <c r="AB82" t="s">
        <v>121</v>
      </c>
      <c r="AC82" t="s">
        <v>255</v>
      </c>
      <c r="AE82" t="s">
        <v>245</v>
      </c>
      <c r="AF82" t="s">
        <v>3326</v>
      </c>
      <c r="AG82">
        <v>6</v>
      </c>
    </row>
    <row r="83" spans="1:33" x14ac:dyDescent="0.35">
      <c r="A83" t="s">
        <v>126</v>
      </c>
      <c r="B83">
        <v>6624621</v>
      </c>
      <c r="C83" t="s">
        <v>123</v>
      </c>
      <c r="D83" t="s">
        <v>8389</v>
      </c>
      <c r="E83" t="s">
        <v>310</v>
      </c>
      <c r="F83" t="s">
        <v>259</v>
      </c>
      <c r="G83" t="s">
        <v>336</v>
      </c>
      <c r="H83">
        <v>45852</v>
      </c>
      <c r="I83">
        <v>45858</v>
      </c>
      <c r="J83" t="s">
        <v>5407</v>
      </c>
      <c r="K83">
        <v>1210101</v>
      </c>
      <c r="L83" t="s">
        <v>391</v>
      </c>
      <c r="O83">
        <v>10014657</v>
      </c>
      <c r="P83" t="s">
        <v>126</v>
      </c>
      <c r="Q83">
        <v>0</v>
      </c>
      <c r="R83" t="s">
        <v>3891</v>
      </c>
      <c r="S83" t="s">
        <v>343</v>
      </c>
      <c r="T83">
        <v>11616573</v>
      </c>
      <c r="U83">
        <v>45846</v>
      </c>
      <c r="V83">
        <v>45852</v>
      </c>
      <c r="W83">
        <v>45851</v>
      </c>
      <c r="X83">
        <v>0</v>
      </c>
      <c r="Y83">
        <v>1290900</v>
      </c>
      <c r="Z83" t="s">
        <v>1568</v>
      </c>
      <c r="AA83" t="s">
        <v>248</v>
      </c>
      <c r="AB83" t="s">
        <v>121</v>
      </c>
      <c r="AC83" t="s">
        <v>255</v>
      </c>
      <c r="AD83" t="s">
        <v>189</v>
      </c>
      <c r="AE83" t="s">
        <v>248</v>
      </c>
      <c r="AF83" t="s">
        <v>1812</v>
      </c>
      <c r="AG83">
        <v>12</v>
      </c>
    </row>
    <row r="84" spans="1:33" x14ac:dyDescent="0.35">
      <c r="A84" t="s">
        <v>318</v>
      </c>
      <c r="B84">
        <v>6624599</v>
      </c>
      <c r="C84" t="s">
        <v>129</v>
      </c>
      <c r="D84" t="s">
        <v>8390</v>
      </c>
      <c r="E84" t="s">
        <v>310</v>
      </c>
      <c r="F84" t="s">
        <v>402</v>
      </c>
      <c r="G84" t="s">
        <v>132</v>
      </c>
      <c r="H84">
        <v>45894</v>
      </c>
      <c r="I84">
        <v>45894</v>
      </c>
      <c r="J84" t="s">
        <v>856</v>
      </c>
      <c r="K84">
        <v>1215152</v>
      </c>
      <c r="L84" t="s">
        <v>319</v>
      </c>
      <c r="O84">
        <v>10014631</v>
      </c>
      <c r="P84" t="s">
        <v>318</v>
      </c>
      <c r="Q84">
        <v>0</v>
      </c>
      <c r="R84" t="s">
        <v>3901</v>
      </c>
      <c r="S84" t="s">
        <v>3901</v>
      </c>
      <c r="T84">
        <v>11589783</v>
      </c>
      <c r="U84">
        <v>45846</v>
      </c>
      <c r="V84">
        <v>45894</v>
      </c>
      <c r="W84">
        <v>45846</v>
      </c>
      <c r="X84">
        <v>0</v>
      </c>
      <c r="Y84">
        <v>1290900</v>
      </c>
      <c r="Z84" t="s">
        <v>1568</v>
      </c>
      <c r="AA84" t="s">
        <v>246</v>
      </c>
      <c r="AB84" t="s">
        <v>121</v>
      </c>
      <c r="AC84" t="s">
        <v>255</v>
      </c>
      <c r="AE84" t="s">
        <v>246</v>
      </c>
      <c r="AF84" t="s">
        <v>3326</v>
      </c>
      <c r="AG84">
        <v>12</v>
      </c>
    </row>
    <row r="85" spans="1:33" x14ac:dyDescent="0.35">
      <c r="A85" t="s">
        <v>137</v>
      </c>
      <c r="B85">
        <v>6624578</v>
      </c>
      <c r="C85" t="s">
        <v>123</v>
      </c>
      <c r="D85" t="s">
        <v>7679</v>
      </c>
      <c r="E85" t="s">
        <v>310</v>
      </c>
      <c r="F85" t="s">
        <v>133</v>
      </c>
      <c r="G85" t="s">
        <v>132</v>
      </c>
      <c r="H85">
        <v>45877</v>
      </c>
      <c r="I85">
        <v>45877</v>
      </c>
      <c r="J85" t="s">
        <v>856</v>
      </c>
      <c r="K85">
        <v>1210100</v>
      </c>
      <c r="L85" t="s">
        <v>388</v>
      </c>
      <c r="O85">
        <v>10014595</v>
      </c>
      <c r="P85" t="s">
        <v>137</v>
      </c>
      <c r="Q85">
        <v>0</v>
      </c>
      <c r="R85" t="s">
        <v>342</v>
      </c>
      <c r="S85" t="s">
        <v>342</v>
      </c>
      <c r="T85">
        <v>11609154</v>
      </c>
      <c r="U85">
        <v>45846</v>
      </c>
      <c r="V85">
        <v>45877</v>
      </c>
      <c r="W85">
        <v>45846</v>
      </c>
      <c r="X85">
        <v>0</v>
      </c>
      <c r="Y85">
        <v>1290900</v>
      </c>
      <c r="Z85" t="s">
        <v>1568</v>
      </c>
      <c r="AA85" t="s">
        <v>248</v>
      </c>
      <c r="AB85" t="s">
        <v>121</v>
      </c>
      <c r="AC85" t="s">
        <v>255</v>
      </c>
      <c r="AD85" t="s">
        <v>141</v>
      </c>
      <c r="AE85" t="s">
        <v>248</v>
      </c>
      <c r="AF85" t="s">
        <v>3326</v>
      </c>
      <c r="AG85">
        <v>12</v>
      </c>
    </row>
    <row r="86" spans="1:33" x14ac:dyDescent="0.35">
      <c r="A86" t="s">
        <v>137</v>
      </c>
      <c r="B86">
        <v>6624576</v>
      </c>
      <c r="C86" t="s">
        <v>123</v>
      </c>
      <c r="D86" t="s">
        <v>7680</v>
      </c>
      <c r="E86" t="s">
        <v>310</v>
      </c>
      <c r="F86" t="s">
        <v>133</v>
      </c>
      <c r="G86" t="s">
        <v>226</v>
      </c>
      <c r="H86">
        <v>45877</v>
      </c>
      <c r="I86">
        <v>45877</v>
      </c>
      <c r="J86" t="s">
        <v>856</v>
      </c>
      <c r="K86">
        <v>1210100</v>
      </c>
      <c r="L86" t="s">
        <v>388</v>
      </c>
      <c r="O86">
        <v>10014595</v>
      </c>
      <c r="P86" t="s">
        <v>137</v>
      </c>
      <c r="Q86">
        <v>0</v>
      </c>
      <c r="R86" t="s">
        <v>342</v>
      </c>
      <c r="S86" t="s">
        <v>342</v>
      </c>
      <c r="T86">
        <v>11612165</v>
      </c>
      <c r="U86">
        <v>45846</v>
      </c>
      <c r="V86">
        <v>45877</v>
      </c>
      <c r="W86">
        <v>45846</v>
      </c>
      <c r="X86">
        <v>0</v>
      </c>
      <c r="Y86">
        <v>1290900</v>
      </c>
      <c r="Z86" t="s">
        <v>1568</v>
      </c>
      <c r="AA86" t="s">
        <v>248</v>
      </c>
      <c r="AB86" t="s">
        <v>121</v>
      </c>
      <c r="AC86" t="s">
        <v>255</v>
      </c>
      <c r="AD86" t="s">
        <v>189</v>
      </c>
      <c r="AE86" t="s">
        <v>248</v>
      </c>
      <c r="AF86" t="s">
        <v>1812</v>
      </c>
      <c r="AG86">
        <v>6</v>
      </c>
    </row>
    <row r="87" spans="1:33" x14ac:dyDescent="0.35">
      <c r="A87" t="s">
        <v>215</v>
      </c>
      <c r="B87">
        <v>6624393</v>
      </c>
      <c r="C87" t="s">
        <v>129</v>
      </c>
      <c r="D87" t="s">
        <v>7681</v>
      </c>
      <c r="E87" t="s">
        <v>310</v>
      </c>
      <c r="F87" t="s">
        <v>259</v>
      </c>
      <c r="G87" t="s">
        <v>336</v>
      </c>
      <c r="H87">
        <v>45857</v>
      </c>
      <c r="I87">
        <v>45857</v>
      </c>
      <c r="J87" t="s">
        <v>5407</v>
      </c>
      <c r="K87">
        <v>1213130</v>
      </c>
      <c r="L87" t="s">
        <v>290</v>
      </c>
      <c r="O87">
        <v>10018371</v>
      </c>
      <c r="P87" t="s">
        <v>215</v>
      </c>
      <c r="Q87">
        <v>0</v>
      </c>
      <c r="R87" t="s">
        <v>3901</v>
      </c>
      <c r="S87" t="s">
        <v>343</v>
      </c>
      <c r="T87">
        <v>11603938</v>
      </c>
      <c r="U87">
        <v>45846</v>
      </c>
      <c r="V87">
        <v>45857</v>
      </c>
      <c r="W87">
        <v>45853</v>
      </c>
      <c r="X87">
        <v>0</v>
      </c>
      <c r="Y87">
        <v>1290900</v>
      </c>
      <c r="Z87" t="s">
        <v>1568</v>
      </c>
      <c r="AA87" t="s">
        <v>245</v>
      </c>
      <c r="AB87" t="s">
        <v>121</v>
      </c>
      <c r="AC87" t="s">
        <v>255</v>
      </c>
      <c r="AD87" t="s">
        <v>189</v>
      </c>
      <c r="AE87" t="s">
        <v>245</v>
      </c>
      <c r="AF87" t="s">
        <v>1812</v>
      </c>
      <c r="AG87">
        <v>6</v>
      </c>
    </row>
    <row r="88" spans="1:33" x14ac:dyDescent="0.35">
      <c r="A88" t="s">
        <v>215</v>
      </c>
      <c r="B88">
        <v>6624392</v>
      </c>
      <c r="C88" t="s">
        <v>129</v>
      </c>
      <c r="D88" t="s">
        <v>7682</v>
      </c>
      <c r="E88" t="s">
        <v>310</v>
      </c>
      <c r="F88" t="s">
        <v>402</v>
      </c>
      <c r="G88" t="s">
        <v>132</v>
      </c>
      <c r="H88">
        <v>45923</v>
      </c>
      <c r="I88">
        <v>45923</v>
      </c>
      <c r="J88" t="s">
        <v>856</v>
      </c>
      <c r="K88">
        <v>1213130</v>
      </c>
      <c r="L88" t="s">
        <v>290</v>
      </c>
      <c r="O88">
        <v>10018371</v>
      </c>
      <c r="P88" t="s">
        <v>215</v>
      </c>
      <c r="Q88">
        <v>0</v>
      </c>
      <c r="R88" t="s">
        <v>3901</v>
      </c>
      <c r="S88" t="s">
        <v>3901</v>
      </c>
      <c r="T88">
        <v>11603937</v>
      </c>
      <c r="U88">
        <v>45846</v>
      </c>
      <c r="V88">
        <v>45923</v>
      </c>
      <c r="W88">
        <v>45846</v>
      </c>
      <c r="X88">
        <v>0</v>
      </c>
      <c r="Y88">
        <v>1290900</v>
      </c>
      <c r="Z88" t="s">
        <v>1568</v>
      </c>
      <c r="AA88" t="s">
        <v>245</v>
      </c>
      <c r="AB88" t="s">
        <v>121</v>
      </c>
      <c r="AC88" t="s">
        <v>255</v>
      </c>
      <c r="AE88" t="s">
        <v>245</v>
      </c>
      <c r="AF88" t="s">
        <v>3326</v>
      </c>
      <c r="AG88">
        <v>1</v>
      </c>
    </row>
    <row r="89" spans="1:33" x14ac:dyDescent="0.35">
      <c r="A89" t="s">
        <v>215</v>
      </c>
      <c r="B89">
        <v>6624391</v>
      </c>
      <c r="C89" t="s">
        <v>129</v>
      </c>
      <c r="D89" t="s">
        <v>7683</v>
      </c>
      <c r="E89" t="s">
        <v>310</v>
      </c>
      <c r="F89" t="s">
        <v>402</v>
      </c>
      <c r="G89" t="s">
        <v>132</v>
      </c>
      <c r="H89">
        <v>45909</v>
      </c>
      <c r="I89">
        <v>45911</v>
      </c>
      <c r="J89" t="s">
        <v>856</v>
      </c>
      <c r="K89">
        <v>1213130</v>
      </c>
      <c r="L89" t="s">
        <v>290</v>
      </c>
      <c r="O89">
        <v>10018371</v>
      </c>
      <c r="P89" t="s">
        <v>215</v>
      </c>
      <c r="Q89">
        <v>0</v>
      </c>
      <c r="R89" t="s">
        <v>3901</v>
      </c>
      <c r="S89" t="s">
        <v>3901</v>
      </c>
      <c r="T89">
        <v>11603935</v>
      </c>
      <c r="U89">
        <v>45846</v>
      </c>
      <c r="V89">
        <v>45909</v>
      </c>
      <c r="W89">
        <v>45846</v>
      </c>
      <c r="X89">
        <v>0</v>
      </c>
      <c r="Y89">
        <v>1290900</v>
      </c>
      <c r="Z89" t="s">
        <v>1568</v>
      </c>
      <c r="AA89" t="s">
        <v>245</v>
      </c>
      <c r="AB89" t="s">
        <v>121</v>
      </c>
      <c r="AC89" t="s">
        <v>255</v>
      </c>
      <c r="AE89" t="s">
        <v>245</v>
      </c>
      <c r="AF89" t="s">
        <v>3326</v>
      </c>
      <c r="AG89">
        <v>4</v>
      </c>
    </row>
    <row r="90" spans="1:33" x14ac:dyDescent="0.35">
      <c r="A90" t="s">
        <v>215</v>
      </c>
      <c r="B90">
        <v>6624390</v>
      </c>
      <c r="C90" t="s">
        <v>129</v>
      </c>
      <c r="D90" t="s">
        <v>7684</v>
      </c>
      <c r="E90" t="s">
        <v>310</v>
      </c>
      <c r="F90" t="s">
        <v>402</v>
      </c>
      <c r="G90" t="s">
        <v>132</v>
      </c>
      <c r="H90">
        <v>45899</v>
      </c>
      <c r="I90">
        <v>45899</v>
      </c>
      <c r="J90" t="s">
        <v>856</v>
      </c>
      <c r="K90">
        <v>1213130</v>
      </c>
      <c r="L90" t="s">
        <v>290</v>
      </c>
      <c r="O90">
        <v>10018371</v>
      </c>
      <c r="P90" t="s">
        <v>215</v>
      </c>
      <c r="Q90">
        <v>0</v>
      </c>
      <c r="R90" t="s">
        <v>3901</v>
      </c>
      <c r="S90" t="s">
        <v>3901</v>
      </c>
      <c r="T90">
        <v>11603913</v>
      </c>
      <c r="U90">
        <v>45846</v>
      </c>
      <c r="V90">
        <v>45899</v>
      </c>
      <c r="W90">
        <v>45846</v>
      </c>
      <c r="X90">
        <v>0</v>
      </c>
      <c r="Y90">
        <v>1290900</v>
      </c>
      <c r="Z90" t="s">
        <v>1568</v>
      </c>
      <c r="AA90" t="s">
        <v>245</v>
      </c>
      <c r="AB90" t="s">
        <v>121</v>
      </c>
      <c r="AC90" t="s">
        <v>255</v>
      </c>
      <c r="AE90" t="s">
        <v>245</v>
      </c>
      <c r="AF90" t="s">
        <v>3326</v>
      </c>
      <c r="AG90">
        <v>1</v>
      </c>
    </row>
    <row r="91" spans="1:33" x14ac:dyDescent="0.35">
      <c r="A91" t="s">
        <v>215</v>
      </c>
      <c r="B91">
        <v>6624389</v>
      </c>
      <c r="C91" t="s">
        <v>129</v>
      </c>
      <c r="D91" t="s">
        <v>7685</v>
      </c>
      <c r="E91" t="s">
        <v>310</v>
      </c>
      <c r="F91" t="s">
        <v>402</v>
      </c>
      <c r="G91" t="s">
        <v>132</v>
      </c>
      <c r="H91">
        <v>45910</v>
      </c>
      <c r="J91" t="s">
        <v>856</v>
      </c>
      <c r="K91">
        <v>1213130</v>
      </c>
      <c r="L91" t="s">
        <v>290</v>
      </c>
      <c r="O91">
        <v>10018371</v>
      </c>
      <c r="P91" t="s">
        <v>215</v>
      </c>
      <c r="Q91">
        <v>0</v>
      </c>
      <c r="R91" t="s">
        <v>3901</v>
      </c>
      <c r="S91" t="s">
        <v>3901</v>
      </c>
      <c r="T91">
        <v>11603910</v>
      </c>
      <c r="U91">
        <v>45846</v>
      </c>
      <c r="V91">
        <v>45910</v>
      </c>
      <c r="W91">
        <v>45846</v>
      </c>
      <c r="X91">
        <v>0</v>
      </c>
      <c r="Y91">
        <v>1290900</v>
      </c>
      <c r="Z91" t="s">
        <v>1568</v>
      </c>
      <c r="AA91" t="s">
        <v>245</v>
      </c>
      <c r="AB91" t="s">
        <v>121</v>
      </c>
      <c r="AC91" t="s">
        <v>255</v>
      </c>
      <c r="AE91" t="s">
        <v>245</v>
      </c>
      <c r="AF91" t="s">
        <v>3326</v>
      </c>
      <c r="AG91">
        <v>2</v>
      </c>
    </row>
    <row r="92" spans="1:33" x14ac:dyDescent="0.35">
      <c r="A92" t="s">
        <v>215</v>
      </c>
      <c r="B92">
        <v>6624388</v>
      </c>
      <c r="C92" t="s">
        <v>129</v>
      </c>
      <c r="D92" t="s">
        <v>7686</v>
      </c>
      <c r="E92" t="s">
        <v>310</v>
      </c>
      <c r="F92" t="s">
        <v>402</v>
      </c>
      <c r="G92" t="s">
        <v>132</v>
      </c>
      <c r="H92">
        <v>45817</v>
      </c>
      <c r="I92">
        <v>45819</v>
      </c>
      <c r="J92" t="s">
        <v>856</v>
      </c>
      <c r="K92">
        <v>1213130</v>
      </c>
      <c r="L92" t="s">
        <v>290</v>
      </c>
      <c r="O92">
        <v>10018371</v>
      </c>
      <c r="P92" t="s">
        <v>215</v>
      </c>
      <c r="Q92">
        <v>0</v>
      </c>
      <c r="R92" t="s">
        <v>3901</v>
      </c>
      <c r="S92" t="s">
        <v>3901</v>
      </c>
      <c r="T92">
        <v>11603904</v>
      </c>
      <c r="U92">
        <v>45846</v>
      </c>
      <c r="V92">
        <v>45817</v>
      </c>
      <c r="W92">
        <v>45846</v>
      </c>
      <c r="X92">
        <v>0</v>
      </c>
      <c r="Y92">
        <v>1290900</v>
      </c>
      <c r="Z92" t="s">
        <v>1568</v>
      </c>
      <c r="AA92" t="s">
        <v>245</v>
      </c>
      <c r="AB92" t="s">
        <v>121</v>
      </c>
      <c r="AC92" t="s">
        <v>255</v>
      </c>
      <c r="AE92" t="s">
        <v>245</v>
      </c>
      <c r="AF92" t="s">
        <v>3326</v>
      </c>
      <c r="AG92">
        <v>1</v>
      </c>
    </row>
    <row r="93" spans="1:33" x14ac:dyDescent="0.35">
      <c r="A93" t="s">
        <v>219</v>
      </c>
      <c r="B93">
        <v>6624387</v>
      </c>
      <c r="C93" t="s">
        <v>129</v>
      </c>
      <c r="D93" t="s">
        <v>7665</v>
      </c>
      <c r="E93" t="s">
        <v>310</v>
      </c>
      <c r="F93" t="s">
        <v>402</v>
      </c>
      <c r="G93" t="s">
        <v>132</v>
      </c>
      <c r="H93">
        <v>45912</v>
      </c>
      <c r="J93" t="s">
        <v>856</v>
      </c>
      <c r="K93">
        <v>1213130</v>
      </c>
      <c r="L93" t="s">
        <v>292</v>
      </c>
      <c r="O93">
        <v>10017586</v>
      </c>
      <c r="P93" t="s">
        <v>219</v>
      </c>
      <c r="Q93">
        <v>0</v>
      </c>
      <c r="R93" t="s">
        <v>3901</v>
      </c>
      <c r="S93" t="s">
        <v>3901</v>
      </c>
      <c r="T93">
        <v>11602975</v>
      </c>
      <c r="U93">
        <v>45846</v>
      </c>
      <c r="V93">
        <v>45912</v>
      </c>
      <c r="W93">
        <v>45846</v>
      </c>
      <c r="X93">
        <v>0</v>
      </c>
      <c r="Y93">
        <v>1290900</v>
      </c>
      <c r="Z93" t="s">
        <v>1568</v>
      </c>
      <c r="AA93" t="s">
        <v>245</v>
      </c>
      <c r="AB93" t="s">
        <v>121</v>
      </c>
      <c r="AC93" t="s">
        <v>255</v>
      </c>
      <c r="AE93" t="s">
        <v>245</v>
      </c>
      <c r="AF93" t="s">
        <v>3326</v>
      </c>
      <c r="AG93">
        <v>1</v>
      </c>
    </row>
    <row r="94" spans="1:33" x14ac:dyDescent="0.35">
      <c r="A94" t="s">
        <v>219</v>
      </c>
      <c r="B94">
        <v>6624386</v>
      </c>
      <c r="C94" t="s">
        <v>129</v>
      </c>
      <c r="D94" t="s">
        <v>7519</v>
      </c>
      <c r="E94" t="s">
        <v>310</v>
      </c>
      <c r="F94" t="s">
        <v>402</v>
      </c>
      <c r="G94" t="s">
        <v>132</v>
      </c>
      <c r="H94">
        <v>45902</v>
      </c>
      <c r="J94" t="s">
        <v>856</v>
      </c>
      <c r="K94">
        <v>1213130</v>
      </c>
      <c r="L94" t="s">
        <v>292</v>
      </c>
      <c r="O94">
        <v>10017586</v>
      </c>
      <c r="P94" t="s">
        <v>219</v>
      </c>
      <c r="Q94">
        <v>0</v>
      </c>
      <c r="R94" t="s">
        <v>3901</v>
      </c>
      <c r="S94" t="s">
        <v>3901</v>
      </c>
      <c r="T94">
        <v>11602974</v>
      </c>
      <c r="U94">
        <v>45846</v>
      </c>
      <c r="V94">
        <v>45902</v>
      </c>
      <c r="W94">
        <v>45846</v>
      </c>
      <c r="X94">
        <v>0</v>
      </c>
      <c r="Y94">
        <v>1290900</v>
      </c>
      <c r="Z94" t="s">
        <v>1568</v>
      </c>
      <c r="AA94" t="s">
        <v>245</v>
      </c>
      <c r="AB94" t="s">
        <v>121</v>
      </c>
      <c r="AC94" t="s">
        <v>255</v>
      </c>
      <c r="AE94" t="s">
        <v>245</v>
      </c>
      <c r="AF94" t="s">
        <v>3326</v>
      </c>
      <c r="AG94">
        <v>1</v>
      </c>
    </row>
    <row r="95" spans="1:33" x14ac:dyDescent="0.35">
      <c r="A95" t="s">
        <v>178</v>
      </c>
      <c r="B95">
        <v>6624384</v>
      </c>
      <c r="C95" t="s">
        <v>129</v>
      </c>
      <c r="D95" t="s">
        <v>7687</v>
      </c>
      <c r="E95" t="s">
        <v>310</v>
      </c>
      <c r="F95" t="s">
        <v>402</v>
      </c>
      <c r="G95" t="s">
        <v>132</v>
      </c>
      <c r="H95">
        <v>45915</v>
      </c>
      <c r="I95">
        <v>45915</v>
      </c>
      <c r="J95" t="s">
        <v>856</v>
      </c>
      <c r="K95">
        <v>1215154</v>
      </c>
      <c r="L95" t="s">
        <v>392</v>
      </c>
      <c r="O95">
        <v>10014644</v>
      </c>
      <c r="P95" t="s">
        <v>178</v>
      </c>
      <c r="Q95">
        <v>0</v>
      </c>
      <c r="R95" t="s">
        <v>3901</v>
      </c>
      <c r="S95" t="s">
        <v>3901</v>
      </c>
      <c r="T95">
        <v>11602595</v>
      </c>
      <c r="U95">
        <v>45846</v>
      </c>
      <c r="V95">
        <v>45915</v>
      </c>
      <c r="W95">
        <v>45846</v>
      </c>
      <c r="X95">
        <v>0</v>
      </c>
      <c r="Y95">
        <v>1290900</v>
      </c>
      <c r="Z95" t="s">
        <v>1568</v>
      </c>
      <c r="AA95" t="s">
        <v>246</v>
      </c>
      <c r="AB95" t="s">
        <v>121</v>
      </c>
      <c r="AC95" t="s">
        <v>255</v>
      </c>
      <c r="AE95" t="s">
        <v>246</v>
      </c>
      <c r="AF95" t="s">
        <v>3326</v>
      </c>
      <c r="AG95">
        <v>5</v>
      </c>
    </row>
    <row r="96" spans="1:33" x14ac:dyDescent="0.35">
      <c r="A96" t="s">
        <v>178</v>
      </c>
      <c r="B96">
        <v>6624383</v>
      </c>
      <c r="C96" t="s">
        <v>129</v>
      </c>
      <c r="D96" t="s">
        <v>7688</v>
      </c>
      <c r="E96" t="s">
        <v>310</v>
      </c>
      <c r="F96" t="s">
        <v>402</v>
      </c>
      <c r="G96" t="s">
        <v>132</v>
      </c>
      <c r="H96">
        <v>45899</v>
      </c>
      <c r="I96">
        <v>45899</v>
      </c>
      <c r="J96" t="s">
        <v>856</v>
      </c>
      <c r="K96">
        <v>1215154</v>
      </c>
      <c r="L96" t="s">
        <v>392</v>
      </c>
      <c r="O96">
        <v>10014644</v>
      </c>
      <c r="P96" t="s">
        <v>178</v>
      </c>
      <c r="Q96">
        <v>0</v>
      </c>
      <c r="R96" t="s">
        <v>3901</v>
      </c>
      <c r="S96" t="s">
        <v>3901</v>
      </c>
      <c r="T96">
        <v>11581865</v>
      </c>
      <c r="U96">
        <v>45846</v>
      </c>
      <c r="V96">
        <v>45899</v>
      </c>
      <c r="W96">
        <v>45846</v>
      </c>
      <c r="X96">
        <v>0</v>
      </c>
      <c r="Y96">
        <v>1290900</v>
      </c>
      <c r="Z96" t="s">
        <v>1568</v>
      </c>
      <c r="AA96" t="s">
        <v>246</v>
      </c>
      <c r="AB96" t="s">
        <v>121</v>
      </c>
      <c r="AC96" t="s">
        <v>255</v>
      </c>
      <c r="AE96" t="s">
        <v>246</v>
      </c>
      <c r="AF96" t="s">
        <v>3326</v>
      </c>
      <c r="AG96">
        <v>3</v>
      </c>
    </row>
    <row r="97" spans="1:33" x14ac:dyDescent="0.35">
      <c r="A97" t="s">
        <v>216</v>
      </c>
      <c r="B97">
        <v>6624340</v>
      </c>
      <c r="C97" t="s">
        <v>129</v>
      </c>
      <c r="D97" t="s">
        <v>7689</v>
      </c>
      <c r="E97" t="s">
        <v>310</v>
      </c>
      <c r="F97" t="s">
        <v>402</v>
      </c>
      <c r="G97" t="s">
        <v>132</v>
      </c>
      <c r="H97">
        <v>45924</v>
      </c>
      <c r="I97">
        <v>45924</v>
      </c>
      <c r="J97" t="s">
        <v>856</v>
      </c>
      <c r="K97">
        <v>1215154</v>
      </c>
      <c r="L97" t="s">
        <v>282</v>
      </c>
      <c r="O97">
        <v>10014642</v>
      </c>
      <c r="P97" t="s">
        <v>216</v>
      </c>
      <c r="Q97">
        <v>0</v>
      </c>
      <c r="R97" t="s">
        <v>3901</v>
      </c>
      <c r="S97" t="s">
        <v>3901</v>
      </c>
      <c r="T97">
        <v>11602629</v>
      </c>
      <c r="U97">
        <v>45846</v>
      </c>
      <c r="V97">
        <v>45924</v>
      </c>
      <c r="W97">
        <v>45846</v>
      </c>
      <c r="X97">
        <v>0</v>
      </c>
      <c r="Y97">
        <v>1290900</v>
      </c>
      <c r="Z97" t="s">
        <v>1568</v>
      </c>
      <c r="AA97" t="s">
        <v>246</v>
      </c>
      <c r="AB97" t="s">
        <v>121</v>
      </c>
      <c r="AC97" t="s">
        <v>255</v>
      </c>
      <c r="AE97" t="s">
        <v>246</v>
      </c>
      <c r="AF97" t="s">
        <v>3326</v>
      </c>
      <c r="AG97">
        <v>4</v>
      </c>
    </row>
    <row r="98" spans="1:33" x14ac:dyDescent="0.35">
      <c r="A98" t="s">
        <v>216</v>
      </c>
      <c r="B98">
        <v>6624339</v>
      </c>
      <c r="C98" t="s">
        <v>129</v>
      </c>
      <c r="D98" t="s">
        <v>7687</v>
      </c>
      <c r="E98" t="s">
        <v>310</v>
      </c>
      <c r="F98" t="s">
        <v>402</v>
      </c>
      <c r="G98" t="s">
        <v>132</v>
      </c>
      <c r="H98">
        <v>45912</v>
      </c>
      <c r="I98">
        <v>45912</v>
      </c>
      <c r="J98" t="s">
        <v>856</v>
      </c>
      <c r="K98">
        <v>1215154</v>
      </c>
      <c r="L98" t="s">
        <v>282</v>
      </c>
      <c r="O98">
        <v>10014642</v>
      </c>
      <c r="P98" t="s">
        <v>216</v>
      </c>
      <c r="Q98">
        <v>0</v>
      </c>
      <c r="R98" t="s">
        <v>3901</v>
      </c>
      <c r="S98" t="s">
        <v>3901</v>
      </c>
      <c r="T98">
        <v>11602594</v>
      </c>
      <c r="U98">
        <v>45846</v>
      </c>
      <c r="V98">
        <v>45912</v>
      </c>
      <c r="W98">
        <v>45846</v>
      </c>
      <c r="X98">
        <v>0</v>
      </c>
      <c r="Y98">
        <v>1290900</v>
      </c>
      <c r="Z98" t="s">
        <v>1568</v>
      </c>
      <c r="AA98" t="s">
        <v>246</v>
      </c>
      <c r="AB98" t="s">
        <v>121</v>
      </c>
      <c r="AC98" t="s">
        <v>255</v>
      </c>
      <c r="AE98" t="s">
        <v>246</v>
      </c>
      <c r="AF98" t="s">
        <v>3326</v>
      </c>
      <c r="AG98">
        <v>5</v>
      </c>
    </row>
    <row r="99" spans="1:33" x14ac:dyDescent="0.35">
      <c r="A99" t="s">
        <v>216</v>
      </c>
      <c r="B99">
        <v>6624336</v>
      </c>
      <c r="C99" t="s">
        <v>129</v>
      </c>
      <c r="D99" t="s">
        <v>7690</v>
      </c>
      <c r="E99" t="s">
        <v>310</v>
      </c>
      <c r="F99" t="s">
        <v>402</v>
      </c>
      <c r="G99" t="s">
        <v>132</v>
      </c>
      <c r="H99">
        <v>45919</v>
      </c>
      <c r="I99">
        <v>45919</v>
      </c>
      <c r="J99" t="s">
        <v>856</v>
      </c>
      <c r="K99">
        <v>1215154</v>
      </c>
      <c r="L99" t="s">
        <v>282</v>
      </c>
      <c r="O99">
        <v>10014642</v>
      </c>
      <c r="P99" t="s">
        <v>216</v>
      </c>
      <c r="Q99">
        <v>0</v>
      </c>
      <c r="R99" t="s">
        <v>3901</v>
      </c>
      <c r="S99" t="s">
        <v>3901</v>
      </c>
      <c r="T99">
        <v>11589723</v>
      </c>
      <c r="U99">
        <v>45846</v>
      </c>
      <c r="V99">
        <v>45919</v>
      </c>
      <c r="W99">
        <v>45846</v>
      </c>
      <c r="X99">
        <v>0</v>
      </c>
      <c r="Y99">
        <v>1290900</v>
      </c>
      <c r="Z99" t="s">
        <v>1568</v>
      </c>
      <c r="AA99" t="s">
        <v>246</v>
      </c>
      <c r="AB99" t="s">
        <v>121</v>
      </c>
      <c r="AC99" t="s">
        <v>255</v>
      </c>
      <c r="AE99" t="s">
        <v>246</v>
      </c>
      <c r="AF99" t="s">
        <v>3326</v>
      </c>
      <c r="AG99">
        <v>2</v>
      </c>
    </row>
    <row r="100" spans="1:33" x14ac:dyDescent="0.35">
      <c r="A100" t="s">
        <v>230</v>
      </c>
      <c r="B100">
        <v>6624326</v>
      </c>
      <c r="C100" t="s">
        <v>129</v>
      </c>
      <c r="D100" t="s">
        <v>7655</v>
      </c>
      <c r="E100" t="s">
        <v>310</v>
      </c>
      <c r="F100" t="s">
        <v>402</v>
      </c>
      <c r="G100" t="s">
        <v>132</v>
      </c>
      <c r="H100">
        <v>45903</v>
      </c>
      <c r="I100">
        <v>45905</v>
      </c>
      <c r="J100" t="s">
        <v>856</v>
      </c>
      <c r="K100">
        <v>1215150</v>
      </c>
      <c r="L100" t="s">
        <v>277</v>
      </c>
      <c r="O100">
        <v>10014636</v>
      </c>
      <c r="P100" t="s">
        <v>230</v>
      </c>
      <c r="Q100">
        <v>0</v>
      </c>
      <c r="R100" t="s">
        <v>3901</v>
      </c>
      <c r="S100" t="s">
        <v>3901</v>
      </c>
      <c r="T100">
        <v>11602187</v>
      </c>
      <c r="U100">
        <v>45846</v>
      </c>
      <c r="V100">
        <v>45903</v>
      </c>
      <c r="W100">
        <v>45846</v>
      </c>
      <c r="X100">
        <v>0</v>
      </c>
      <c r="Y100">
        <v>1290900</v>
      </c>
      <c r="Z100" t="s">
        <v>1568</v>
      </c>
      <c r="AA100" t="s">
        <v>246</v>
      </c>
      <c r="AB100" t="s">
        <v>121</v>
      </c>
      <c r="AC100" t="s">
        <v>255</v>
      </c>
      <c r="AE100" t="s">
        <v>246</v>
      </c>
      <c r="AF100" t="s">
        <v>3326</v>
      </c>
      <c r="AG100">
        <v>3</v>
      </c>
    </row>
    <row r="101" spans="1:33" x14ac:dyDescent="0.35">
      <c r="A101" t="s">
        <v>157</v>
      </c>
      <c r="B101">
        <v>6624254</v>
      </c>
      <c r="C101" t="s">
        <v>129</v>
      </c>
      <c r="D101" t="s">
        <v>7656</v>
      </c>
      <c r="E101" t="s">
        <v>310</v>
      </c>
      <c r="F101" t="s">
        <v>402</v>
      </c>
      <c r="G101" t="s">
        <v>132</v>
      </c>
      <c r="H101">
        <v>45904</v>
      </c>
      <c r="I101">
        <v>45906</v>
      </c>
      <c r="J101" t="s">
        <v>856</v>
      </c>
      <c r="K101">
        <v>1215150</v>
      </c>
      <c r="L101" t="s">
        <v>345</v>
      </c>
      <c r="O101">
        <v>10014635</v>
      </c>
      <c r="P101" t="s">
        <v>157</v>
      </c>
      <c r="Q101">
        <v>0</v>
      </c>
      <c r="R101" t="s">
        <v>3901</v>
      </c>
      <c r="S101" t="s">
        <v>3901</v>
      </c>
      <c r="T101">
        <v>11572728</v>
      </c>
      <c r="U101">
        <v>45845</v>
      </c>
      <c r="V101">
        <v>45904</v>
      </c>
      <c r="W101">
        <v>45845</v>
      </c>
      <c r="X101">
        <v>0</v>
      </c>
      <c r="Y101">
        <v>1290900</v>
      </c>
      <c r="Z101" t="s">
        <v>1568</v>
      </c>
      <c r="AA101" t="s">
        <v>246</v>
      </c>
      <c r="AB101" t="s">
        <v>121</v>
      </c>
      <c r="AC101" t="s">
        <v>255</v>
      </c>
      <c r="AE101" t="s">
        <v>246</v>
      </c>
      <c r="AF101" t="s">
        <v>3326</v>
      </c>
      <c r="AG101">
        <v>3</v>
      </c>
    </row>
    <row r="102" spans="1:33" x14ac:dyDescent="0.35">
      <c r="A102" t="s">
        <v>218</v>
      </c>
      <c r="B102">
        <v>6624253</v>
      </c>
      <c r="C102" t="s">
        <v>129</v>
      </c>
      <c r="D102" t="s">
        <v>7657</v>
      </c>
      <c r="E102" t="s">
        <v>310</v>
      </c>
      <c r="F102" t="s">
        <v>402</v>
      </c>
      <c r="G102" t="s">
        <v>132</v>
      </c>
      <c r="H102">
        <v>45924</v>
      </c>
      <c r="I102">
        <v>45924</v>
      </c>
      <c r="J102" t="s">
        <v>856</v>
      </c>
      <c r="K102">
        <v>1215150</v>
      </c>
      <c r="L102" t="s">
        <v>279</v>
      </c>
      <c r="O102">
        <v>10014633</v>
      </c>
      <c r="P102" t="s">
        <v>218</v>
      </c>
      <c r="Q102">
        <v>0</v>
      </c>
      <c r="R102" t="s">
        <v>3901</v>
      </c>
      <c r="S102" t="s">
        <v>3901</v>
      </c>
      <c r="T102">
        <v>11601332</v>
      </c>
      <c r="U102">
        <v>45845</v>
      </c>
      <c r="V102">
        <v>45924</v>
      </c>
      <c r="W102">
        <v>45845</v>
      </c>
      <c r="X102">
        <v>0</v>
      </c>
      <c r="Y102">
        <v>1290900</v>
      </c>
      <c r="Z102" t="s">
        <v>1568</v>
      </c>
      <c r="AA102" t="s">
        <v>246</v>
      </c>
      <c r="AB102" t="s">
        <v>121</v>
      </c>
      <c r="AC102" t="s">
        <v>255</v>
      </c>
      <c r="AE102" t="s">
        <v>246</v>
      </c>
      <c r="AF102" t="s">
        <v>3326</v>
      </c>
      <c r="AG102">
        <v>12</v>
      </c>
    </row>
    <row r="103" spans="1:33" x14ac:dyDescent="0.35">
      <c r="A103" t="s">
        <v>236</v>
      </c>
      <c r="B103">
        <v>6624248</v>
      </c>
      <c r="C103" t="s">
        <v>129</v>
      </c>
      <c r="D103" t="s">
        <v>7658</v>
      </c>
      <c r="E103" t="s">
        <v>310</v>
      </c>
      <c r="F103" t="s">
        <v>402</v>
      </c>
      <c r="G103" t="s">
        <v>1039</v>
      </c>
      <c r="H103">
        <v>45920</v>
      </c>
      <c r="I103">
        <v>45920</v>
      </c>
      <c r="J103" t="s">
        <v>856</v>
      </c>
      <c r="K103">
        <v>1215152</v>
      </c>
      <c r="L103" t="s">
        <v>283</v>
      </c>
      <c r="O103">
        <v>10014629</v>
      </c>
      <c r="P103" t="s">
        <v>236</v>
      </c>
      <c r="Q103">
        <v>0</v>
      </c>
      <c r="R103" t="s">
        <v>3901</v>
      </c>
      <c r="S103" t="s">
        <v>3901</v>
      </c>
      <c r="T103">
        <v>11602217</v>
      </c>
      <c r="U103">
        <v>45845</v>
      </c>
      <c r="V103">
        <v>45920</v>
      </c>
      <c r="W103">
        <v>45845</v>
      </c>
      <c r="X103">
        <v>0</v>
      </c>
      <c r="Y103">
        <v>1290900</v>
      </c>
      <c r="Z103" t="s">
        <v>1568</v>
      </c>
      <c r="AA103" t="s">
        <v>246</v>
      </c>
      <c r="AB103" t="s">
        <v>121</v>
      </c>
      <c r="AC103" t="s">
        <v>255</v>
      </c>
      <c r="AE103" t="s">
        <v>246</v>
      </c>
      <c r="AF103" t="s">
        <v>3326</v>
      </c>
      <c r="AG103">
        <v>1</v>
      </c>
    </row>
    <row r="104" spans="1:33" x14ac:dyDescent="0.35">
      <c r="A104" t="s">
        <v>238</v>
      </c>
      <c r="B104">
        <v>6624247</v>
      </c>
      <c r="C104" t="s">
        <v>129</v>
      </c>
      <c r="D104" t="s">
        <v>7658</v>
      </c>
      <c r="E104" t="s">
        <v>310</v>
      </c>
      <c r="F104" t="s">
        <v>402</v>
      </c>
      <c r="G104" t="s">
        <v>1039</v>
      </c>
      <c r="H104">
        <v>45912</v>
      </c>
      <c r="I104">
        <v>45912</v>
      </c>
      <c r="J104" t="s">
        <v>856</v>
      </c>
      <c r="K104">
        <v>1215152</v>
      </c>
      <c r="L104" t="s">
        <v>281</v>
      </c>
      <c r="O104">
        <v>10014628</v>
      </c>
      <c r="P104" t="s">
        <v>238</v>
      </c>
      <c r="Q104">
        <v>0</v>
      </c>
      <c r="R104" t="s">
        <v>3901</v>
      </c>
      <c r="S104" t="s">
        <v>3901</v>
      </c>
      <c r="T104">
        <v>11602417</v>
      </c>
      <c r="U104">
        <v>45845</v>
      </c>
      <c r="V104">
        <v>45912</v>
      </c>
      <c r="W104">
        <v>45845</v>
      </c>
      <c r="X104">
        <v>0</v>
      </c>
      <c r="Y104">
        <v>1290900</v>
      </c>
      <c r="Z104" t="s">
        <v>1568</v>
      </c>
      <c r="AA104" t="s">
        <v>246</v>
      </c>
      <c r="AB104" t="s">
        <v>121</v>
      </c>
      <c r="AC104" t="s">
        <v>255</v>
      </c>
      <c r="AE104" t="s">
        <v>246</v>
      </c>
      <c r="AF104" t="s">
        <v>3326</v>
      </c>
      <c r="AG104">
        <v>1</v>
      </c>
    </row>
    <row r="105" spans="1:33" x14ac:dyDescent="0.35">
      <c r="A105" t="s">
        <v>233</v>
      </c>
      <c r="B105">
        <v>6624170</v>
      </c>
      <c r="C105" t="s">
        <v>129</v>
      </c>
      <c r="D105" t="s">
        <v>7659</v>
      </c>
      <c r="E105" t="s">
        <v>310</v>
      </c>
      <c r="F105" t="s">
        <v>402</v>
      </c>
      <c r="G105" t="s">
        <v>132</v>
      </c>
      <c r="H105">
        <v>45930</v>
      </c>
      <c r="J105" t="s">
        <v>856</v>
      </c>
      <c r="K105">
        <v>1213130</v>
      </c>
      <c r="L105" t="s">
        <v>301</v>
      </c>
      <c r="O105">
        <v>10014623</v>
      </c>
      <c r="P105" t="s">
        <v>233</v>
      </c>
      <c r="Q105">
        <v>0</v>
      </c>
      <c r="R105" t="s">
        <v>3901</v>
      </c>
      <c r="S105" t="s">
        <v>3901</v>
      </c>
      <c r="T105">
        <v>11601563</v>
      </c>
      <c r="U105">
        <v>45845</v>
      </c>
      <c r="V105">
        <v>45930</v>
      </c>
      <c r="W105">
        <v>45845</v>
      </c>
      <c r="X105">
        <v>0</v>
      </c>
      <c r="Y105">
        <v>1290900</v>
      </c>
      <c r="Z105" t="s">
        <v>1568</v>
      </c>
      <c r="AA105" t="s">
        <v>245</v>
      </c>
      <c r="AB105" t="s">
        <v>121</v>
      </c>
      <c r="AC105" t="s">
        <v>255</v>
      </c>
      <c r="AE105" t="s">
        <v>245</v>
      </c>
      <c r="AF105" t="s">
        <v>3326</v>
      </c>
      <c r="AG105">
        <v>8</v>
      </c>
    </row>
    <row r="106" spans="1:33" x14ac:dyDescent="0.35">
      <c r="A106" t="s">
        <v>403</v>
      </c>
      <c r="B106">
        <v>6624169</v>
      </c>
      <c r="C106" t="s">
        <v>129</v>
      </c>
      <c r="D106" t="s">
        <v>7660</v>
      </c>
      <c r="E106" t="s">
        <v>310</v>
      </c>
      <c r="F106" t="s">
        <v>402</v>
      </c>
      <c r="G106" t="s">
        <v>132</v>
      </c>
      <c r="H106">
        <v>45916</v>
      </c>
      <c r="J106" t="s">
        <v>856</v>
      </c>
      <c r="K106">
        <v>1213130</v>
      </c>
      <c r="L106" t="s">
        <v>404</v>
      </c>
      <c r="O106">
        <v>10014622</v>
      </c>
      <c r="P106" t="s">
        <v>403</v>
      </c>
      <c r="Q106">
        <v>0</v>
      </c>
      <c r="R106" t="s">
        <v>3901</v>
      </c>
      <c r="S106" t="s">
        <v>3901</v>
      </c>
      <c r="T106">
        <v>11602969</v>
      </c>
      <c r="U106">
        <v>45845</v>
      </c>
      <c r="V106">
        <v>45916</v>
      </c>
      <c r="W106">
        <v>45845</v>
      </c>
      <c r="X106">
        <v>0</v>
      </c>
      <c r="Y106">
        <v>1290900</v>
      </c>
      <c r="Z106" t="s">
        <v>1568</v>
      </c>
      <c r="AA106" t="s">
        <v>245</v>
      </c>
      <c r="AB106" t="s">
        <v>121</v>
      </c>
      <c r="AC106" t="s">
        <v>255</v>
      </c>
      <c r="AE106" t="s">
        <v>245</v>
      </c>
      <c r="AF106" t="s">
        <v>3326</v>
      </c>
      <c r="AG106">
        <v>4</v>
      </c>
    </row>
    <row r="107" spans="1:33" x14ac:dyDescent="0.35">
      <c r="A107" t="s">
        <v>403</v>
      </c>
      <c r="B107">
        <v>6624167</v>
      </c>
      <c r="C107" t="s">
        <v>129</v>
      </c>
      <c r="D107" t="s">
        <v>7661</v>
      </c>
      <c r="E107" t="s">
        <v>310</v>
      </c>
      <c r="F107" t="s">
        <v>402</v>
      </c>
      <c r="G107" t="s">
        <v>226</v>
      </c>
      <c r="H107">
        <v>45930</v>
      </c>
      <c r="J107" t="s">
        <v>856</v>
      </c>
      <c r="K107">
        <v>1213130</v>
      </c>
      <c r="L107" t="s">
        <v>404</v>
      </c>
      <c r="O107">
        <v>10014622</v>
      </c>
      <c r="P107" t="s">
        <v>403</v>
      </c>
      <c r="Q107">
        <v>0</v>
      </c>
      <c r="R107" t="s">
        <v>3901</v>
      </c>
      <c r="S107" t="s">
        <v>3901</v>
      </c>
      <c r="T107">
        <v>11602971</v>
      </c>
      <c r="U107">
        <v>45845</v>
      </c>
      <c r="V107">
        <v>45930</v>
      </c>
      <c r="W107">
        <v>45845</v>
      </c>
      <c r="X107">
        <v>0</v>
      </c>
      <c r="Y107">
        <v>1290900</v>
      </c>
      <c r="Z107" t="s">
        <v>1568</v>
      </c>
      <c r="AA107" t="s">
        <v>245</v>
      </c>
      <c r="AB107" t="s">
        <v>121</v>
      </c>
      <c r="AC107" t="s">
        <v>255</v>
      </c>
      <c r="AD107" t="s">
        <v>189</v>
      </c>
      <c r="AE107" t="s">
        <v>245</v>
      </c>
      <c r="AF107" t="s">
        <v>1812</v>
      </c>
      <c r="AG107">
        <v>3</v>
      </c>
    </row>
    <row r="108" spans="1:33" x14ac:dyDescent="0.35">
      <c r="A108" t="s">
        <v>403</v>
      </c>
      <c r="B108">
        <v>6624164</v>
      </c>
      <c r="C108" t="s">
        <v>129</v>
      </c>
      <c r="D108" t="s">
        <v>7662</v>
      </c>
      <c r="E108" t="s">
        <v>310</v>
      </c>
      <c r="F108" t="s">
        <v>402</v>
      </c>
      <c r="G108" t="s">
        <v>132</v>
      </c>
      <c r="H108">
        <v>45921</v>
      </c>
      <c r="J108" t="s">
        <v>856</v>
      </c>
      <c r="K108">
        <v>1213130</v>
      </c>
      <c r="L108" t="s">
        <v>404</v>
      </c>
      <c r="O108">
        <v>10014622</v>
      </c>
      <c r="P108" t="s">
        <v>403</v>
      </c>
      <c r="Q108">
        <v>0</v>
      </c>
      <c r="R108" t="s">
        <v>3901</v>
      </c>
      <c r="S108" t="s">
        <v>3901</v>
      </c>
      <c r="T108">
        <v>11602970</v>
      </c>
      <c r="U108">
        <v>45845</v>
      </c>
      <c r="V108">
        <v>45921</v>
      </c>
      <c r="W108">
        <v>45845</v>
      </c>
      <c r="X108">
        <v>0</v>
      </c>
      <c r="Y108">
        <v>1290900</v>
      </c>
      <c r="Z108" t="s">
        <v>1568</v>
      </c>
      <c r="AA108" t="s">
        <v>245</v>
      </c>
      <c r="AB108" t="s">
        <v>121</v>
      </c>
      <c r="AC108" t="s">
        <v>255</v>
      </c>
      <c r="AE108" t="s">
        <v>245</v>
      </c>
      <c r="AF108" t="s">
        <v>3326</v>
      </c>
      <c r="AG108">
        <v>12</v>
      </c>
    </row>
    <row r="109" spans="1:33" x14ac:dyDescent="0.35">
      <c r="A109" t="s">
        <v>207</v>
      </c>
      <c r="B109">
        <v>6624162</v>
      </c>
      <c r="C109" t="s">
        <v>129</v>
      </c>
      <c r="D109" t="s">
        <v>7663</v>
      </c>
      <c r="E109" t="s">
        <v>310</v>
      </c>
      <c r="F109" t="s">
        <v>402</v>
      </c>
      <c r="G109" t="s">
        <v>132</v>
      </c>
      <c r="H109">
        <v>45910</v>
      </c>
      <c r="J109" t="s">
        <v>856</v>
      </c>
      <c r="K109">
        <v>1213130</v>
      </c>
      <c r="L109" t="s">
        <v>385</v>
      </c>
      <c r="O109">
        <v>10014621</v>
      </c>
      <c r="P109" t="s">
        <v>207</v>
      </c>
      <c r="Q109">
        <v>0</v>
      </c>
      <c r="R109" t="s">
        <v>3901</v>
      </c>
      <c r="S109" t="s">
        <v>3901</v>
      </c>
      <c r="T109">
        <v>11601501</v>
      </c>
      <c r="U109">
        <v>45845</v>
      </c>
      <c r="V109">
        <v>45910</v>
      </c>
      <c r="W109">
        <v>45845</v>
      </c>
      <c r="X109">
        <v>0</v>
      </c>
      <c r="Y109">
        <v>1290900</v>
      </c>
      <c r="Z109" t="s">
        <v>1568</v>
      </c>
      <c r="AA109" t="s">
        <v>245</v>
      </c>
      <c r="AB109" t="s">
        <v>121</v>
      </c>
      <c r="AC109" t="s">
        <v>255</v>
      </c>
      <c r="AE109" t="s">
        <v>245</v>
      </c>
      <c r="AF109" t="s">
        <v>3326</v>
      </c>
      <c r="AG109">
        <v>6</v>
      </c>
    </row>
    <row r="110" spans="1:33" x14ac:dyDescent="0.35">
      <c r="A110" t="s">
        <v>207</v>
      </c>
      <c r="B110">
        <v>6624139</v>
      </c>
      <c r="C110" t="s">
        <v>129</v>
      </c>
      <c r="D110" t="s">
        <v>7664</v>
      </c>
      <c r="E110" t="s">
        <v>310</v>
      </c>
      <c r="F110" t="s">
        <v>402</v>
      </c>
      <c r="G110" t="s">
        <v>132</v>
      </c>
      <c r="H110">
        <v>45910</v>
      </c>
      <c r="J110" t="s">
        <v>856</v>
      </c>
      <c r="K110">
        <v>1213130</v>
      </c>
      <c r="L110" t="s">
        <v>385</v>
      </c>
      <c r="O110">
        <v>10014621</v>
      </c>
      <c r="P110" t="s">
        <v>207</v>
      </c>
      <c r="Q110">
        <v>0</v>
      </c>
      <c r="R110" t="s">
        <v>3901</v>
      </c>
      <c r="S110" t="s">
        <v>3901</v>
      </c>
      <c r="T110">
        <v>11601498</v>
      </c>
      <c r="U110">
        <v>45845</v>
      </c>
      <c r="V110">
        <v>45910</v>
      </c>
      <c r="W110">
        <v>45845</v>
      </c>
      <c r="X110">
        <v>0</v>
      </c>
      <c r="Y110">
        <v>1290900</v>
      </c>
      <c r="Z110" t="s">
        <v>1568</v>
      </c>
      <c r="AA110" t="s">
        <v>245</v>
      </c>
      <c r="AB110" t="s">
        <v>121</v>
      </c>
      <c r="AC110" t="s">
        <v>255</v>
      </c>
      <c r="AE110" t="s">
        <v>245</v>
      </c>
      <c r="AF110" t="s">
        <v>3326</v>
      </c>
      <c r="AG110">
        <v>2</v>
      </c>
    </row>
    <row r="111" spans="1:33" x14ac:dyDescent="0.35">
      <c r="A111" t="s">
        <v>207</v>
      </c>
      <c r="B111">
        <v>6624137</v>
      </c>
      <c r="C111" t="s">
        <v>129</v>
      </c>
      <c r="D111" t="s">
        <v>7665</v>
      </c>
      <c r="E111" t="s">
        <v>310</v>
      </c>
      <c r="F111" t="s">
        <v>402</v>
      </c>
      <c r="G111" t="s">
        <v>132</v>
      </c>
      <c r="H111">
        <v>45930</v>
      </c>
      <c r="I111">
        <v>45930</v>
      </c>
      <c r="J111" t="s">
        <v>856</v>
      </c>
      <c r="K111">
        <v>1213130</v>
      </c>
      <c r="L111" t="s">
        <v>385</v>
      </c>
      <c r="O111">
        <v>10014621</v>
      </c>
      <c r="P111" t="s">
        <v>207</v>
      </c>
      <c r="Q111">
        <v>0</v>
      </c>
      <c r="R111" t="s">
        <v>3901</v>
      </c>
      <c r="S111" t="s">
        <v>3901</v>
      </c>
      <c r="T111">
        <v>11601496</v>
      </c>
      <c r="U111">
        <v>45845</v>
      </c>
      <c r="V111">
        <v>45930</v>
      </c>
      <c r="W111">
        <v>45845</v>
      </c>
      <c r="X111">
        <v>0</v>
      </c>
      <c r="Y111">
        <v>1290900</v>
      </c>
      <c r="Z111" t="s">
        <v>1568</v>
      </c>
      <c r="AA111" t="s">
        <v>245</v>
      </c>
      <c r="AB111" t="s">
        <v>121</v>
      </c>
      <c r="AC111" t="s">
        <v>255</v>
      </c>
      <c r="AE111" t="s">
        <v>245</v>
      </c>
      <c r="AF111" t="s">
        <v>3326</v>
      </c>
      <c r="AG111">
        <v>1</v>
      </c>
    </row>
    <row r="112" spans="1:33" x14ac:dyDescent="0.35">
      <c r="A112" t="s">
        <v>207</v>
      </c>
      <c r="B112">
        <v>6624136</v>
      </c>
      <c r="C112" t="s">
        <v>129</v>
      </c>
      <c r="D112" t="s">
        <v>7517</v>
      </c>
      <c r="E112" t="s">
        <v>310</v>
      </c>
      <c r="F112" t="s">
        <v>402</v>
      </c>
      <c r="G112" t="s">
        <v>132</v>
      </c>
      <c r="H112">
        <v>45920</v>
      </c>
      <c r="I112">
        <v>45920</v>
      </c>
      <c r="J112" t="s">
        <v>856</v>
      </c>
      <c r="K112">
        <v>1213130</v>
      </c>
      <c r="L112" t="s">
        <v>385</v>
      </c>
      <c r="O112">
        <v>10014621</v>
      </c>
      <c r="P112" t="s">
        <v>207</v>
      </c>
      <c r="Q112">
        <v>0</v>
      </c>
      <c r="R112" t="s">
        <v>3901</v>
      </c>
      <c r="S112" t="s">
        <v>3901</v>
      </c>
      <c r="T112">
        <v>11601468</v>
      </c>
      <c r="U112">
        <v>45845</v>
      </c>
      <c r="V112">
        <v>45920</v>
      </c>
      <c r="W112">
        <v>45845</v>
      </c>
      <c r="X112">
        <v>0</v>
      </c>
      <c r="Y112">
        <v>1290900</v>
      </c>
      <c r="Z112" t="s">
        <v>1568</v>
      </c>
      <c r="AA112" t="s">
        <v>245</v>
      </c>
      <c r="AB112" t="s">
        <v>121</v>
      </c>
      <c r="AC112" t="s">
        <v>255</v>
      </c>
      <c r="AE112" t="s">
        <v>245</v>
      </c>
      <c r="AF112" t="s">
        <v>3326</v>
      </c>
      <c r="AG112">
        <v>6</v>
      </c>
    </row>
    <row r="113" spans="1:33" x14ac:dyDescent="0.35">
      <c r="A113" t="s">
        <v>413</v>
      </c>
      <c r="B113">
        <v>6624135</v>
      </c>
      <c r="C113" t="s">
        <v>129</v>
      </c>
      <c r="D113" t="s">
        <v>7518</v>
      </c>
      <c r="E113" t="s">
        <v>310</v>
      </c>
      <c r="F113" t="s">
        <v>402</v>
      </c>
      <c r="G113" t="s">
        <v>132</v>
      </c>
      <c r="H113">
        <v>45924</v>
      </c>
      <c r="J113" t="s">
        <v>856</v>
      </c>
      <c r="K113">
        <v>1213130</v>
      </c>
      <c r="L113" t="s">
        <v>414</v>
      </c>
      <c r="O113">
        <v>10014620</v>
      </c>
      <c r="P113" t="s">
        <v>413</v>
      </c>
      <c r="Q113">
        <v>0</v>
      </c>
      <c r="R113" t="s">
        <v>3901</v>
      </c>
      <c r="S113" t="s">
        <v>3901</v>
      </c>
      <c r="T113">
        <v>11597775</v>
      </c>
      <c r="U113">
        <v>45845</v>
      </c>
      <c r="V113">
        <v>45924</v>
      </c>
      <c r="W113">
        <v>45845</v>
      </c>
      <c r="X113">
        <v>0</v>
      </c>
      <c r="Y113">
        <v>1290900</v>
      </c>
      <c r="Z113" t="s">
        <v>1568</v>
      </c>
      <c r="AA113" t="s">
        <v>245</v>
      </c>
      <c r="AB113" t="s">
        <v>121</v>
      </c>
      <c r="AC113" t="s">
        <v>255</v>
      </c>
      <c r="AE113" t="s">
        <v>245</v>
      </c>
      <c r="AF113" t="s">
        <v>3326</v>
      </c>
      <c r="AG113">
        <v>16</v>
      </c>
    </row>
    <row r="114" spans="1:33" x14ac:dyDescent="0.35">
      <c r="A114" t="s">
        <v>313</v>
      </c>
      <c r="B114">
        <v>6624120</v>
      </c>
      <c r="C114" t="s">
        <v>129</v>
      </c>
      <c r="D114" t="s">
        <v>7519</v>
      </c>
      <c r="E114" t="s">
        <v>310</v>
      </c>
      <c r="F114" t="s">
        <v>402</v>
      </c>
      <c r="G114" t="s">
        <v>132</v>
      </c>
      <c r="H114">
        <v>45915</v>
      </c>
      <c r="J114" t="s">
        <v>856</v>
      </c>
      <c r="K114">
        <v>1213130</v>
      </c>
      <c r="L114" t="s">
        <v>314</v>
      </c>
      <c r="O114">
        <v>10014619</v>
      </c>
      <c r="P114" t="s">
        <v>313</v>
      </c>
      <c r="Q114">
        <v>0</v>
      </c>
      <c r="R114" t="s">
        <v>3901</v>
      </c>
      <c r="S114" t="s">
        <v>3901</v>
      </c>
      <c r="T114">
        <v>11602313</v>
      </c>
      <c r="U114">
        <v>45845</v>
      </c>
      <c r="V114">
        <v>45915</v>
      </c>
      <c r="W114">
        <v>45845</v>
      </c>
      <c r="X114">
        <v>0</v>
      </c>
      <c r="Y114">
        <v>1290900</v>
      </c>
      <c r="Z114" t="s">
        <v>1568</v>
      </c>
      <c r="AA114" t="s">
        <v>245</v>
      </c>
      <c r="AB114" t="s">
        <v>121</v>
      </c>
      <c r="AC114" t="s">
        <v>255</v>
      </c>
      <c r="AE114" t="s">
        <v>245</v>
      </c>
      <c r="AF114" t="s">
        <v>3326</v>
      </c>
      <c r="AG114">
        <v>1</v>
      </c>
    </row>
    <row r="115" spans="1:33" x14ac:dyDescent="0.35">
      <c r="A115" t="s">
        <v>313</v>
      </c>
      <c r="B115">
        <v>6624119</v>
      </c>
      <c r="C115" t="s">
        <v>129</v>
      </c>
      <c r="D115" t="s">
        <v>7520</v>
      </c>
      <c r="E115" t="s">
        <v>310</v>
      </c>
      <c r="F115" t="s">
        <v>402</v>
      </c>
      <c r="G115" t="s">
        <v>132</v>
      </c>
      <c r="H115">
        <v>45903</v>
      </c>
      <c r="J115" t="s">
        <v>856</v>
      </c>
      <c r="K115">
        <v>1213130</v>
      </c>
      <c r="L115" t="s">
        <v>314</v>
      </c>
      <c r="O115">
        <v>10014619</v>
      </c>
      <c r="P115" t="s">
        <v>313</v>
      </c>
      <c r="Q115">
        <v>0</v>
      </c>
      <c r="R115" t="s">
        <v>3901</v>
      </c>
      <c r="S115" t="s">
        <v>3901</v>
      </c>
      <c r="T115">
        <v>11602312</v>
      </c>
      <c r="U115">
        <v>45845</v>
      </c>
      <c r="V115">
        <v>45903</v>
      </c>
      <c r="W115">
        <v>45845</v>
      </c>
      <c r="X115">
        <v>0</v>
      </c>
      <c r="Y115">
        <v>1290900</v>
      </c>
      <c r="Z115" t="s">
        <v>1568</v>
      </c>
      <c r="AA115" t="s">
        <v>245</v>
      </c>
      <c r="AB115" t="s">
        <v>121</v>
      </c>
      <c r="AC115" t="s">
        <v>255</v>
      </c>
      <c r="AE115" t="s">
        <v>245</v>
      </c>
      <c r="AF115" t="s">
        <v>3326</v>
      </c>
      <c r="AG115">
        <v>1</v>
      </c>
    </row>
    <row r="116" spans="1:33" x14ac:dyDescent="0.35">
      <c r="A116" t="s">
        <v>313</v>
      </c>
      <c r="B116">
        <v>6624118</v>
      </c>
      <c r="C116" t="s">
        <v>129</v>
      </c>
      <c r="D116" t="s">
        <v>7521</v>
      </c>
      <c r="E116" t="s">
        <v>310</v>
      </c>
      <c r="F116" t="s">
        <v>402</v>
      </c>
      <c r="G116" t="s">
        <v>132</v>
      </c>
      <c r="H116">
        <v>45903</v>
      </c>
      <c r="J116" t="s">
        <v>856</v>
      </c>
      <c r="K116">
        <v>1213130</v>
      </c>
      <c r="L116" t="s">
        <v>314</v>
      </c>
      <c r="O116">
        <v>10014619</v>
      </c>
      <c r="P116" t="s">
        <v>313</v>
      </c>
      <c r="Q116">
        <v>0</v>
      </c>
      <c r="R116" t="s">
        <v>3901</v>
      </c>
      <c r="S116" t="s">
        <v>3901</v>
      </c>
      <c r="T116">
        <v>11602300</v>
      </c>
      <c r="U116">
        <v>45845</v>
      </c>
      <c r="V116">
        <v>45903</v>
      </c>
      <c r="W116">
        <v>45845</v>
      </c>
      <c r="X116">
        <v>0</v>
      </c>
      <c r="Y116">
        <v>1290900</v>
      </c>
      <c r="Z116" t="s">
        <v>1568</v>
      </c>
      <c r="AA116" t="s">
        <v>245</v>
      </c>
      <c r="AB116" t="s">
        <v>121</v>
      </c>
      <c r="AC116" t="s">
        <v>255</v>
      </c>
      <c r="AE116" t="s">
        <v>245</v>
      </c>
      <c r="AF116" t="s">
        <v>3326</v>
      </c>
      <c r="AG116">
        <v>16</v>
      </c>
    </row>
    <row r="117" spans="1:33" x14ac:dyDescent="0.35">
      <c r="A117" t="s">
        <v>294</v>
      </c>
      <c r="B117">
        <v>6624117</v>
      </c>
      <c r="C117" t="s">
        <v>129</v>
      </c>
      <c r="D117" t="s">
        <v>7519</v>
      </c>
      <c r="E117" t="s">
        <v>310</v>
      </c>
      <c r="F117" t="s">
        <v>402</v>
      </c>
      <c r="G117" t="s">
        <v>132</v>
      </c>
      <c r="H117">
        <v>45915</v>
      </c>
      <c r="J117" t="s">
        <v>856</v>
      </c>
      <c r="K117">
        <v>1213130</v>
      </c>
      <c r="L117" t="s">
        <v>295</v>
      </c>
      <c r="O117">
        <v>10014618</v>
      </c>
      <c r="P117" t="s">
        <v>294</v>
      </c>
      <c r="Q117">
        <v>0</v>
      </c>
      <c r="R117" t="s">
        <v>3901</v>
      </c>
      <c r="S117" t="s">
        <v>3901</v>
      </c>
      <c r="T117">
        <v>11601739</v>
      </c>
      <c r="U117">
        <v>45845</v>
      </c>
      <c r="V117">
        <v>45915</v>
      </c>
      <c r="W117">
        <v>45845</v>
      </c>
      <c r="X117">
        <v>0</v>
      </c>
      <c r="Y117">
        <v>1290900</v>
      </c>
      <c r="Z117" t="s">
        <v>1568</v>
      </c>
      <c r="AA117" t="s">
        <v>245</v>
      </c>
      <c r="AB117" t="s">
        <v>121</v>
      </c>
      <c r="AC117" t="s">
        <v>255</v>
      </c>
      <c r="AE117" t="s">
        <v>245</v>
      </c>
      <c r="AF117" t="s">
        <v>3326</v>
      </c>
      <c r="AG117">
        <v>1</v>
      </c>
    </row>
    <row r="118" spans="1:33" x14ac:dyDescent="0.35">
      <c r="A118" t="s">
        <v>294</v>
      </c>
      <c r="B118">
        <v>6624076</v>
      </c>
      <c r="C118" t="s">
        <v>129</v>
      </c>
      <c r="D118" t="s">
        <v>7522</v>
      </c>
      <c r="E118" t="s">
        <v>310</v>
      </c>
      <c r="F118" t="s">
        <v>402</v>
      </c>
      <c r="G118" t="s">
        <v>132</v>
      </c>
      <c r="H118">
        <v>45808</v>
      </c>
      <c r="J118" t="s">
        <v>856</v>
      </c>
      <c r="K118">
        <v>1213130</v>
      </c>
      <c r="L118" t="s">
        <v>295</v>
      </c>
      <c r="O118">
        <v>10014618</v>
      </c>
      <c r="P118" t="s">
        <v>294</v>
      </c>
      <c r="Q118">
        <v>0</v>
      </c>
      <c r="R118" t="s">
        <v>3901</v>
      </c>
      <c r="S118" t="s">
        <v>3901</v>
      </c>
      <c r="T118">
        <v>11601734</v>
      </c>
      <c r="U118">
        <v>45845</v>
      </c>
      <c r="V118">
        <v>45808</v>
      </c>
      <c r="W118">
        <v>45845</v>
      </c>
      <c r="X118">
        <v>0</v>
      </c>
      <c r="Y118">
        <v>1290900</v>
      </c>
      <c r="Z118" t="s">
        <v>1568</v>
      </c>
      <c r="AA118" t="s">
        <v>245</v>
      </c>
      <c r="AB118" t="s">
        <v>121</v>
      </c>
      <c r="AC118" t="s">
        <v>255</v>
      </c>
      <c r="AE118" t="s">
        <v>245</v>
      </c>
      <c r="AF118" t="s">
        <v>3326</v>
      </c>
      <c r="AG118">
        <v>1</v>
      </c>
    </row>
    <row r="119" spans="1:33" x14ac:dyDescent="0.35">
      <c r="A119" t="s">
        <v>294</v>
      </c>
      <c r="B119">
        <v>6624074</v>
      </c>
      <c r="C119" t="s">
        <v>129</v>
      </c>
      <c r="D119" t="s">
        <v>7523</v>
      </c>
      <c r="E119" t="s">
        <v>310</v>
      </c>
      <c r="F119" t="s">
        <v>402</v>
      </c>
      <c r="G119" t="s">
        <v>132</v>
      </c>
      <c r="H119">
        <v>45921</v>
      </c>
      <c r="J119" t="s">
        <v>856</v>
      </c>
      <c r="K119">
        <v>1213130</v>
      </c>
      <c r="L119" t="s">
        <v>295</v>
      </c>
      <c r="O119">
        <v>10014618</v>
      </c>
      <c r="P119" t="s">
        <v>294</v>
      </c>
      <c r="Q119">
        <v>0</v>
      </c>
      <c r="R119" t="s">
        <v>3901</v>
      </c>
      <c r="S119" t="s">
        <v>3901</v>
      </c>
      <c r="T119">
        <v>11601732</v>
      </c>
      <c r="U119">
        <v>45845</v>
      </c>
      <c r="V119">
        <v>45921</v>
      </c>
      <c r="W119">
        <v>45845</v>
      </c>
      <c r="X119">
        <v>0</v>
      </c>
      <c r="Y119">
        <v>1290900</v>
      </c>
      <c r="Z119" t="s">
        <v>1568</v>
      </c>
      <c r="AA119" t="s">
        <v>245</v>
      </c>
      <c r="AB119" t="s">
        <v>121</v>
      </c>
      <c r="AC119" t="s">
        <v>255</v>
      </c>
      <c r="AE119" t="s">
        <v>245</v>
      </c>
      <c r="AF119" t="s">
        <v>3326</v>
      </c>
      <c r="AG119">
        <v>3</v>
      </c>
    </row>
    <row r="120" spans="1:33" x14ac:dyDescent="0.35">
      <c r="A120" t="s">
        <v>294</v>
      </c>
      <c r="B120">
        <v>6624071</v>
      </c>
      <c r="C120" t="s">
        <v>129</v>
      </c>
      <c r="D120" t="s">
        <v>7524</v>
      </c>
      <c r="E120" t="s">
        <v>310</v>
      </c>
      <c r="F120" t="s">
        <v>402</v>
      </c>
      <c r="G120" t="s">
        <v>132</v>
      </c>
      <c r="H120">
        <v>45920</v>
      </c>
      <c r="J120" t="s">
        <v>856</v>
      </c>
      <c r="K120">
        <v>1213130</v>
      </c>
      <c r="L120" t="s">
        <v>295</v>
      </c>
      <c r="O120">
        <v>10014618</v>
      </c>
      <c r="P120" t="s">
        <v>294</v>
      </c>
      <c r="Q120">
        <v>0</v>
      </c>
      <c r="R120" t="s">
        <v>3901</v>
      </c>
      <c r="S120" t="s">
        <v>3901</v>
      </c>
      <c r="T120">
        <v>11601731</v>
      </c>
      <c r="U120">
        <v>45845</v>
      </c>
      <c r="V120">
        <v>45920</v>
      </c>
      <c r="W120">
        <v>45845</v>
      </c>
      <c r="X120">
        <v>0</v>
      </c>
      <c r="Y120">
        <v>1290900</v>
      </c>
      <c r="Z120" t="s">
        <v>1568</v>
      </c>
      <c r="AA120" t="s">
        <v>245</v>
      </c>
      <c r="AB120" t="s">
        <v>121</v>
      </c>
      <c r="AC120" t="s">
        <v>255</v>
      </c>
      <c r="AE120" t="s">
        <v>245</v>
      </c>
      <c r="AF120" t="s">
        <v>3326</v>
      </c>
      <c r="AG120">
        <v>3</v>
      </c>
    </row>
    <row r="121" spans="1:33" x14ac:dyDescent="0.35">
      <c r="A121" t="s">
        <v>202</v>
      </c>
      <c r="B121">
        <v>6624070</v>
      </c>
      <c r="C121" t="s">
        <v>129</v>
      </c>
      <c r="D121" t="s">
        <v>7525</v>
      </c>
      <c r="E121" t="s">
        <v>310</v>
      </c>
      <c r="F121" t="s">
        <v>402</v>
      </c>
      <c r="G121" t="s">
        <v>132</v>
      </c>
      <c r="H121">
        <v>45901</v>
      </c>
      <c r="I121">
        <v>45901</v>
      </c>
      <c r="J121" t="s">
        <v>856</v>
      </c>
      <c r="K121">
        <v>1213130</v>
      </c>
      <c r="L121" t="s">
        <v>396</v>
      </c>
      <c r="O121">
        <v>10014615</v>
      </c>
      <c r="P121" t="s">
        <v>202</v>
      </c>
      <c r="Q121">
        <v>0</v>
      </c>
      <c r="R121" t="s">
        <v>3901</v>
      </c>
      <c r="S121" t="s">
        <v>3901</v>
      </c>
      <c r="T121">
        <v>11603617</v>
      </c>
      <c r="U121">
        <v>45845</v>
      </c>
      <c r="V121">
        <v>45901</v>
      </c>
      <c r="W121">
        <v>45845</v>
      </c>
      <c r="X121">
        <v>0</v>
      </c>
      <c r="Y121">
        <v>1290900</v>
      </c>
      <c r="Z121" t="s">
        <v>1568</v>
      </c>
      <c r="AA121" t="s">
        <v>245</v>
      </c>
      <c r="AB121" t="s">
        <v>121</v>
      </c>
      <c r="AC121" t="s">
        <v>255</v>
      </c>
      <c r="AE121" t="s">
        <v>245</v>
      </c>
      <c r="AF121" t="s">
        <v>3326</v>
      </c>
      <c r="AG121">
        <v>2</v>
      </c>
    </row>
    <row r="122" spans="1:33" x14ac:dyDescent="0.35">
      <c r="A122" t="s">
        <v>210</v>
      </c>
      <c r="B122">
        <v>6624067</v>
      </c>
      <c r="C122" t="s">
        <v>129</v>
      </c>
      <c r="D122" t="s">
        <v>7526</v>
      </c>
      <c r="E122" t="s">
        <v>310</v>
      </c>
      <c r="F122" t="s">
        <v>402</v>
      </c>
      <c r="G122" t="s">
        <v>132</v>
      </c>
      <c r="H122">
        <v>45927</v>
      </c>
      <c r="J122" t="s">
        <v>856</v>
      </c>
      <c r="K122">
        <v>1213130</v>
      </c>
      <c r="L122" t="s">
        <v>395</v>
      </c>
      <c r="O122">
        <v>10014608</v>
      </c>
      <c r="P122" t="s">
        <v>210</v>
      </c>
      <c r="Q122">
        <v>0</v>
      </c>
      <c r="R122" t="s">
        <v>3901</v>
      </c>
      <c r="S122" t="s">
        <v>3901</v>
      </c>
      <c r="T122">
        <v>11599624</v>
      </c>
      <c r="U122">
        <v>45845</v>
      </c>
      <c r="V122">
        <v>45927</v>
      </c>
      <c r="W122">
        <v>45845</v>
      </c>
      <c r="X122">
        <v>0</v>
      </c>
      <c r="Y122">
        <v>1290900</v>
      </c>
      <c r="Z122" t="s">
        <v>1568</v>
      </c>
      <c r="AA122" t="s">
        <v>245</v>
      </c>
      <c r="AB122" t="s">
        <v>121</v>
      </c>
      <c r="AC122" t="s">
        <v>255</v>
      </c>
      <c r="AE122" t="s">
        <v>245</v>
      </c>
      <c r="AF122" t="s">
        <v>3326</v>
      </c>
      <c r="AG122">
        <v>8</v>
      </c>
    </row>
    <row r="123" spans="1:33" x14ac:dyDescent="0.35">
      <c r="A123" t="s">
        <v>158</v>
      </c>
      <c r="B123">
        <v>6624065</v>
      </c>
      <c r="C123" t="s">
        <v>129</v>
      </c>
      <c r="D123" t="s">
        <v>7527</v>
      </c>
      <c r="E123" t="s">
        <v>310</v>
      </c>
      <c r="F123" t="s">
        <v>402</v>
      </c>
      <c r="G123" t="s">
        <v>132</v>
      </c>
      <c r="H123">
        <v>45901</v>
      </c>
      <c r="I123">
        <v>45901</v>
      </c>
      <c r="J123" t="s">
        <v>856</v>
      </c>
      <c r="K123">
        <v>1213130</v>
      </c>
      <c r="L123" t="s">
        <v>397</v>
      </c>
      <c r="O123">
        <v>10014604</v>
      </c>
      <c r="P123" t="s">
        <v>158</v>
      </c>
      <c r="Q123">
        <v>0</v>
      </c>
      <c r="R123" t="s">
        <v>3901</v>
      </c>
      <c r="S123" t="s">
        <v>3901</v>
      </c>
      <c r="T123">
        <v>11595745</v>
      </c>
      <c r="U123">
        <v>45845</v>
      </c>
      <c r="V123">
        <v>45901</v>
      </c>
      <c r="W123">
        <v>45845</v>
      </c>
      <c r="X123">
        <v>0</v>
      </c>
      <c r="Y123">
        <v>1290900</v>
      </c>
      <c r="Z123" t="s">
        <v>1568</v>
      </c>
      <c r="AA123" t="s">
        <v>245</v>
      </c>
      <c r="AB123" t="s">
        <v>121</v>
      </c>
      <c r="AC123" t="s">
        <v>255</v>
      </c>
      <c r="AE123" t="s">
        <v>245</v>
      </c>
      <c r="AF123" t="s">
        <v>3326</v>
      </c>
      <c r="AG123">
        <v>8</v>
      </c>
    </row>
    <row r="124" spans="1:33" x14ac:dyDescent="0.35">
      <c r="A124" t="s">
        <v>571</v>
      </c>
      <c r="B124">
        <v>6624030</v>
      </c>
      <c r="C124" t="s">
        <v>511</v>
      </c>
      <c r="D124" t="s">
        <v>7528</v>
      </c>
      <c r="E124" t="s">
        <v>310</v>
      </c>
      <c r="F124" t="s">
        <v>402</v>
      </c>
      <c r="G124" t="s">
        <v>132</v>
      </c>
      <c r="H124">
        <v>45865</v>
      </c>
      <c r="I124">
        <v>45865</v>
      </c>
      <c r="J124" t="s">
        <v>856</v>
      </c>
      <c r="K124">
        <v>1291900</v>
      </c>
      <c r="L124" t="s">
        <v>572</v>
      </c>
      <c r="O124">
        <v>202332</v>
      </c>
      <c r="P124" t="s">
        <v>573</v>
      </c>
      <c r="Q124">
        <v>0</v>
      </c>
      <c r="R124" t="s">
        <v>3901</v>
      </c>
      <c r="S124" t="s">
        <v>3901</v>
      </c>
      <c r="T124">
        <v>11612877</v>
      </c>
      <c r="U124">
        <v>45845</v>
      </c>
      <c r="V124">
        <v>45865</v>
      </c>
      <c r="W124">
        <v>45845</v>
      </c>
      <c r="X124">
        <v>0</v>
      </c>
      <c r="Y124">
        <v>1290900</v>
      </c>
      <c r="Z124" t="s">
        <v>1568</v>
      </c>
      <c r="AA124" t="s">
        <v>249</v>
      </c>
      <c r="AB124" t="s">
        <v>432</v>
      </c>
      <c r="AC124" t="s">
        <v>255</v>
      </c>
      <c r="AE124" t="s">
        <v>249</v>
      </c>
      <c r="AF124" t="s">
        <v>3326</v>
      </c>
      <c r="AG124">
        <v>10</v>
      </c>
    </row>
    <row r="125" spans="1:33" x14ac:dyDescent="0.35">
      <c r="A125" t="s">
        <v>209</v>
      </c>
      <c r="B125">
        <v>6623849</v>
      </c>
      <c r="C125" t="s">
        <v>129</v>
      </c>
      <c r="D125" t="s">
        <v>7529</v>
      </c>
      <c r="E125" t="s">
        <v>310</v>
      </c>
      <c r="F125" t="s">
        <v>133</v>
      </c>
      <c r="G125" t="s">
        <v>132</v>
      </c>
      <c r="H125">
        <v>45863</v>
      </c>
      <c r="I125">
        <v>45863</v>
      </c>
      <c r="J125" t="s">
        <v>856</v>
      </c>
      <c r="K125">
        <v>1215152</v>
      </c>
      <c r="L125" t="s">
        <v>280</v>
      </c>
      <c r="O125">
        <v>10014630</v>
      </c>
      <c r="P125" t="s">
        <v>209</v>
      </c>
      <c r="Q125">
        <v>0</v>
      </c>
      <c r="R125" t="s">
        <v>3901</v>
      </c>
      <c r="S125" t="s">
        <v>342</v>
      </c>
      <c r="T125">
        <v>11609899</v>
      </c>
      <c r="U125">
        <v>45844</v>
      </c>
      <c r="V125">
        <v>45863</v>
      </c>
      <c r="W125">
        <v>45844</v>
      </c>
      <c r="X125">
        <v>0</v>
      </c>
      <c r="Y125">
        <v>1290900</v>
      </c>
      <c r="Z125" t="s">
        <v>1568</v>
      </c>
      <c r="AA125" t="s">
        <v>246</v>
      </c>
      <c r="AB125" t="s">
        <v>121</v>
      </c>
      <c r="AC125" t="s">
        <v>255</v>
      </c>
      <c r="AD125" t="s">
        <v>141</v>
      </c>
      <c r="AE125" t="s">
        <v>246</v>
      </c>
      <c r="AF125" t="s">
        <v>3326</v>
      </c>
      <c r="AG125">
        <v>8</v>
      </c>
    </row>
    <row r="126" spans="1:33" x14ac:dyDescent="0.35">
      <c r="A126" t="s">
        <v>155</v>
      </c>
      <c r="B126">
        <v>6623498</v>
      </c>
      <c r="C126" t="s">
        <v>129</v>
      </c>
      <c r="D126" t="s">
        <v>7530</v>
      </c>
      <c r="E126" t="s">
        <v>310</v>
      </c>
      <c r="F126" t="s">
        <v>133</v>
      </c>
      <c r="G126" t="s">
        <v>132</v>
      </c>
      <c r="H126">
        <v>45870</v>
      </c>
      <c r="I126">
        <v>45870</v>
      </c>
      <c r="J126" t="s">
        <v>856</v>
      </c>
      <c r="K126">
        <v>1215155</v>
      </c>
      <c r="L126" t="s">
        <v>276</v>
      </c>
      <c r="O126">
        <v>10014647</v>
      </c>
      <c r="P126" t="s">
        <v>155</v>
      </c>
      <c r="Q126">
        <v>0</v>
      </c>
      <c r="R126" t="s">
        <v>3891</v>
      </c>
      <c r="S126" t="s">
        <v>3891</v>
      </c>
      <c r="T126">
        <v>11577447</v>
      </c>
      <c r="U126">
        <v>45843</v>
      </c>
      <c r="V126">
        <v>45870</v>
      </c>
      <c r="W126">
        <v>45844</v>
      </c>
      <c r="X126">
        <v>0</v>
      </c>
      <c r="Y126">
        <v>1290900</v>
      </c>
      <c r="Z126" t="s">
        <v>1568</v>
      </c>
      <c r="AA126" t="s">
        <v>246</v>
      </c>
      <c r="AB126" t="s">
        <v>121</v>
      </c>
      <c r="AC126" t="s">
        <v>255</v>
      </c>
      <c r="AD126" t="s">
        <v>141</v>
      </c>
      <c r="AE126" t="s">
        <v>246</v>
      </c>
      <c r="AF126" t="s">
        <v>3326</v>
      </c>
      <c r="AG126">
        <v>1</v>
      </c>
    </row>
    <row r="127" spans="1:33" x14ac:dyDescent="0.35">
      <c r="A127" t="s">
        <v>244</v>
      </c>
      <c r="B127">
        <v>6623496</v>
      </c>
      <c r="C127" t="s">
        <v>129</v>
      </c>
      <c r="D127" t="s">
        <v>7532</v>
      </c>
      <c r="E127" t="s">
        <v>310</v>
      </c>
      <c r="F127" t="s">
        <v>259</v>
      </c>
      <c r="G127" t="s">
        <v>142</v>
      </c>
      <c r="H127">
        <v>45852</v>
      </c>
      <c r="I127">
        <v>45852</v>
      </c>
      <c r="J127" t="s">
        <v>5407</v>
      </c>
      <c r="K127">
        <v>1215155</v>
      </c>
      <c r="L127" t="s">
        <v>344</v>
      </c>
      <c r="O127">
        <v>10017710</v>
      </c>
      <c r="P127" t="s">
        <v>244</v>
      </c>
      <c r="Q127">
        <v>0</v>
      </c>
      <c r="R127" t="s">
        <v>3891</v>
      </c>
      <c r="S127" t="s">
        <v>343</v>
      </c>
      <c r="T127">
        <v>11611618</v>
      </c>
      <c r="U127">
        <v>45843</v>
      </c>
      <c r="V127">
        <v>45852</v>
      </c>
      <c r="W127">
        <v>45851</v>
      </c>
      <c r="X127">
        <v>0</v>
      </c>
      <c r="Y127">
        <v>1290900</v>
      </c>
      <c r="Z127" t="s">
        <v>1568</v>
      </c>
      <c r="AA127" t="s">
        <v>246</v>
      </c>
      <c r="AB127" t="s">
        <v>121</v>
      </c>
      <c r="AC127" t="s">
        <v>255</v>
      </c>
      <c r="AD127" t="s">
        <v>141</v>
      </c>
      <c r="AE127" t="s">
        <v>246</v>
      </c>
      <c r="AF127" t="s">
        <v>3326</v>
      </c>
      <c r="AG127">
        <v>6</v>
      </c>
    </row>
    <row r="128" spans="1:33" x14ac:dyDescent="0.35">
      <c r="A128" t="s">
        <v>244</v>
      </c>
      <c r="B128">
        <v>6623495</v>
      </c>
      <c r="C128" t="s">
        <v>129</v>
      </c>
      <c r="D128" t="s">
        <v>7533</v>
      </c>
      <c r="E128" t="s">
        <v>310</v>
      </c>
      <c r="F128" t="s">
        <v>133</v>
      </c>
      <c r="G128" t="s">
        <v>147</v>
      </c>
      <c r="H128">
        <v>45870</v>
      </c>
      <c r="I128">
        <v>45870</v>
      </c>
      <c r="J128" t="s">
        <v>856</v>
      </c>
      <c r="K128">
        <v>1215155</v>
      </c>
      <c r="L128" t="s">
        <v>344</v>
      </c>
      <c r="O128">
        <v>10017710</v>
      </c>
      <c r="P128" t="s">
        <v>244</v>
      </c>
      <c r="Q128">
        <v>0</v>
      </c>
      <c r="R128" t="s">
        <v>3891</v>
      </c>
      <c r="S128" t="s">
        <v>3891</v>
      </c>
      <c r="T128">
        <v>11611628</v>
      </c>
      <c r="U128">
        <v>45843</v>
      </c>
      <c r="V128">
        <v>45870</v>
      </c>
      <c r="W128">
        <v>45844</v>
      </c>
      <c r="X128">
        <v>0</v>
      </c>
      <c r="Y128">
        <v>1290900</v>
      </c>
      <c r="Z128" t="s">
        <v>1568</v>
      </c>
      <c r="AA128" t="s">
        <v>246</v>
      </c>
      <c r="AB128" t="s">
        <v>121</v>
      </c>
      <c r="AC128" t="s">
        <v>255</v>
      </c>
      <c r="AD128" t="s">
        <v>141</v>
      </c>
      <c r="AE128" t="s">
        <v>246</v>
      </c>
      <c r="AF128" t="s">
        <v>3326</v>
      </c>
      <c r="AG128">
        <v>36</v>
      </c>
    </row>
    <row r="129" spans="1:33" x14ac:dyDescent="0.35">
      <c r="A129" t="s">
        <v>231</v>
      </c>
      <c r="B129">
        <v>6623490</v>
      </c>
      <c r="C129" t="s">
        <v>129</v>
      </c>
      <c r="D129" t="s">
        <v>7536</v>
      </c>
      <c r="E129" t="s">
        <v>310</v>
      </c>
      <c r="F129" t="s">
        <v>259</v>
      </c>
      <c r="G129" t="s">
        <v>336</v>
      </c>
      <c r="H129">
        <v>45850</v>
      </c>
      <c r="I129">
        <v>45850</v>
      </c>
      <c r="J129" t="s">
        <v>5406</v>
      </c>
      <c r="K129">
        <v>1215150</v>
      </c>
      <c r="L129" t="s">
        <v>331</v>
      </c>
      <c r="O129">
        <v>10014638</v>
      </c>
      <c r="P129" t="s">
        <v>231</v>
      </c>
      <c r="Q129">
        <v>0</v>
      </c>
      <c r="R129" t="s">
        <v>3891</v>
      </c>
      <c r="S129" t="s">
        <v>291</v>
      </c>
      <c r="T129">
        <v>11613644</v>
      </c>
      <c r="U129">
        <v>45843</v>
      </c>
      <c r="V129">
        <v>45850</v>
      </c>
      <c r="W129">
        <v>45848</v>
      </c>
      <c r="X129">
        <v>0</v>
      </c>
      <c r="Y129">
        <v>1290900</v>
      </c>
      <c r="Z129" t="s">
        <v>1568</v>
      </c>
      <c r="AA129" t="s">
        <v>246</v>
      </c>
      <c r="AB129" t="s">
        <v>121</v>
      </c>
      <c r="AC129" t="s">
        <v>255</v>
      </c>
      <c r="AD129" t="s">
        <v>189</v>
      </c>
      <c r="AE129" t="s">
        <v>246</v>
      </c>
      <c r="AF129" t="s">
        <v>1812</v>
      </c>
      <c r="AG129">
        <v>2</v>
      </c>
    </row>
    <row r="130" spans="1:33" x14ac:dyDescent="0.35">
      <c r="A130" t="s">
        <v>274</v>
      </c>
      <c r="B130">
        <v>6623489</v>
      </c>
      <c r="C130" t="s">
        <v>123</v>
      </c>
      <c r="D130" t="s">
        <v>7537</v>
      </c>
      <c r="E130" t="s">
        <v>310</v>
      </c>
      <c r="F130" t="s">
        <v>259</v>
      </c>
      <c r="G130" t="s">
        <v>336</v>
      </c>
      <c r="H130">
        <v>45856</v>
      </c>
      <c r="I130">
        <v>45856</v>
      </c>
      <c r="J130" t="s">
        <v>5407</v>
      </c>
      <c r="K130">
        <v>1210102</v>
      </c>
      <c r="L130" t="s">
        <v>275</v>
      </c>
      <c r="O130">
        <v>10014596</v>
      </c>
      <c r="P130" t="s">
        <v>176</v>
      </c>
      <c r="Q130">
        <v>0</v>
      </c>
      <c r="R130" t="s">
        <v>3891</v>
      </c>
      <c r="S130" t="s">
        <v>343</v>
      </c>
      <c r="T130">
        <v>11613618</v>
      </c>
      <c r="U130">
        <v>45843</v>
      </c>
      <c r="V130">
        <v>45856</v>
      </c>
      <c r="W130">
        <v>45853</v>
      </c>
      <c r="X130">
        <v>0</v>
      </c>
      <c r="Y130">
        <v>1290900</v>
      </c>
      <c r="Z130" t="s">
        <v>1568</v>
      </c>
      <c r="AA130" t="s">
        <v>248</v>
      </c>
      <c r="AB130" t="s">
        <v>121</v>
      </c>
      <c r="AC130" t="s">
        <v>255</v>
      </c>
      <c r="AD130" t="s">
        <v>189</v>
      </c>
      <c r="AE130" t="s">
        <v>248</v>
      </c>
      <c r="AF130" t="s">
        <v>1812</v>
      </c>
      <c r="AG130">
        <v>2</v>
      </c>
    </row>
    <row r="131" spans="1:33" x14ac:dyDescent="0.35">
      <c r="A131" t="s">
        <v>413</v>
      </c>
      <c r="B131">
        <v>6623487</v>
      </c>
      <c r="C131" t="s">
        <v>129</v>
      </c>
      <c r="D131" t="s">
        <v>7539</v>
      </c>
      <c r="E131" t="s">
        <v>310</v>
      </c>
      <c r="F131" t="s">
        <v>259</v>
      </c>
      <c r="G131" t="s">
        <v>336</v>
      </c>
      <c r="H131">
        <v>45853</v>
      </c>
      <c r="I131">
        <v>45853</v>
      </c>
      <c r="J131" t="s">
        <v>5407</v>
      </c>
      <c r="K131">
        <v>1213130</v>
      </c>
      <c r="L131" t="s">
        <v>414</v>
      </c>
      <c r="O131">
        <v>10014620</v>
      </c>
      <c r="P131" t="s">
        <v>413</v>
      </c>
      <c r="Q131">
        <v>0</v>
      </c>
      <c r="R131" t="s">
        <v>3891</v>
      </c>
      <c r="S131" t="s">
        <v>343</v>
      </c>
      <c r="T131">
        <v>11613729</v>
      </c>
      <c r="U131">
        <v>45843</v>
      </c>
      <c r="V131">
        <v>45853</v>
      </c>
      <c r="W131">
        <v>45851</v>
      </c>
      <c r="X131">
        <v>0</v>
      </c>
      <c r="Y131">
        <v>1290900</v>
      </c>
      <c r="Z131" t="s">
        <v>1568</v>
      </c>
      <c r="AA131" t="s">
        <v>245</v>
      </c>
      <c r="AB131" t="s">
        <v>121</v>
      </c>
      <c r="AC131" t="s">
        <v>255</v>
      </c>
      <c r="AD131" t="s">
        <v>189</v>
      </c>
      <c r="AE131" t="s">
        <v>245</v>
      </c>
      <c r="AF131" t="s">
        <v>1812</v>
      </c>
      <c r="AG131">
        <v>10</v>
      </c>
    </row>
    <row r="132" spans="1:33" x14ac:dyDescent="0.35">
      <c r="A132" t="s">
        <v>148</v>
      </c>
      <c r="B132">
        <v>6623486</v>
      </c>
      <c r="C132" t="s">
        <v>129</v>
      </c>
      <c r="D132" t="s">
        <v>7539</v>
      </c>
      <c r="E132" t="s">
        <v>310</v>
      </c>
      <c r="F132" t="s">
        <v>259</v>
      </c>
      <c r="G132" t="s">
        <v>336</v>
      </c>
      <c r="H132">
        <v>45849</v>
      </c>
      <c r="I132">
        <v>45849</v>
      </c>
      <c r="J132" t="s">
        <v>5406</v>
      </c>
      <c r="K132">
        <v>1213130</v>
      </c>
      <c r="L132" t="s">
        <v>297</v>
      </c>
      <c r="O132">
        <v>10014617</v>
      </c>
      <c r="P132" t="s">
        <v>148</v>
      </c>
      <c r="Q132">
        <v>0</v>
      </c>
      <c r="R132" t="s">
        <v>3891</v>
      </c>
      <c r="S132" t="s">
        <v>3891</v>
      </c>
      <c r="T132">
        <v>11613728</v>
      </c>
      <c r="U132">
        <v>45843</v>
      </c>
      <c r="V132">
        <v>45849</v>
      </c>
      <c r="W132">
        <v>45845</v>
      </c>
      <c r="X132">
        <v>0</v>
      </c>
      <c r="Y132">
        <v>1290900</v>
      </c>
      <c r="Z132" t="s">
        <v>1568</v>
      </c>
      <c r="AA132" t="s">
        <v>245</v>
      </c>
      <c r="AB132" t="s">
        <v>121</v>
      </c>
      <c r="AC132" t="s">
        <v>255</v>
      </c>
      <c r="AD132" t="s">
        <v>189</v>
      </c>
      <c r="AE132" t="s">
        <v>245</v>
      </c>
      <c r="AF132" t="s">
        <v>1812</v>
      </c>
      <c r="AG132">
        <v>10</v>
      </c>
    </row>
    <row r="133" spans="1:33" x14ac:dyDescent="0.35">
      <c r="A133" t="s">
        <v>194</v>
      </c>
      <c r="B133">
        <v>6623462</v>
      </c>
      <c r="C133" t="s">
        <v>138</v>
      </c>
      <c r="D133" t="s">
        <v>7542</v>
      </c>
      <c r="E133" t="s">
        <v>310</v>
      </c>
      <c r="F133" t="s">
        <v>133</v>
      </c>
      <c r="G133" t="s">
        <v>132</v>
      </c>
      <c r="H133">
        <v>45845</v>
      </c>
      <c r="I133">
        <v>45845</v>
      </c>
      <c r="J133" t="s">
        <v>856</v>
      </c>
      <c r="K133">
        <v>1215158</v>
      </c>
      <c r="L133" t="s">
        <v>327</v>
      </c>
      <c r="O133">
        <v>10014648</v>
      </c>
      <c r="P133" t="s">
        <v>194</v>
      </c>
      <c r="Q133">
        <v>0</v>
      </c>
      <c r="R133" t="s">
        <v>3891</v>
      </c>
      <c r="S133" t="s">
        <v>342</v>
      </c>
      <c r="T133">
        <v>11615237</v>
      </c>
      <c r="U133">
        <v>45843</v>
      </c>
      <c r="V133">
        <v>45845</v>
      </c>
      <c r="W133">
        <v>45843</v>
      </c>
      <c r="X133">
        <v>0</v>
      </c>
      <c r="Y133">
        <v>1290900</v>
      </c>
      <c r="Z133" t="s">
        <v>1568</v>
      </c>
      <c r="AA133" t="s">
        <v>249</v>
      </c>
      <c r="AB133" t="s">
        <v>121</v>
      </c>
      <c r="AC133" t="s">
        <v>255</v>
      </c>
      <c r="AD133" t="s">
        <v>122</v>
      </c>
      <c r="AE133" t="s">
        <v>249</v>
      </c>
      <c r="AF133" t="s">
        <v>1812</v>
      </c>
      <c r="AG133">
        <v>8</v>
      </c>
    </row>
    <row r="134" spans="1:33" x14ac:dyDescent="0.35">
      <c r="A134" t="s">
        <v>151</v>
      </c>
      <c r="B134">
        <v>6623461</v>
      </c>
      <c r="C134" t="s">
        <v>138</v>
      </c>
      <c r="D134" t="s">
        <v>7543</v>
      </c>
      <c r="E134" t="s">
        <v>310</v>
      </c>
      <c r="F134" t="s">
        <v>133</v>
      </c>
      <c r="G134" t="s">
        <v>132</v>
      </c>
      <c r="H134">
        <v>45845</v>
      </c>
      <c r="I134">
        <v>45845</v>
      </c>
      <c r="J134" t="s">
        <v>856</v>
      </c>
      <c r="K134">
        <v>1215157</v>
      </c>
      <c r="L134" t="s">
        <v>399</v>
      </c>
      <c r="O134">
        <v>10014651</v>
      </c>
      <c r="P134" t="s">
        <v>151</v>
      </c>
      <c r="Q134">
        <v>0</v>
      </c>
      <c r="R134" t="s">
        <v>3891</v>
      </c>
      <c r="S134" t="s">
        <v>342</v>
      </c>
      <c r="T134">
        <v>11615186</v>
      </c>
      <c r="U134">
        <v>45843</v>
      </c>
      <c r="V134">
        <v>45845</v>
      </c>
      <c r="W134">
        <v>45843</v>
      </c>
      <c r="X134">
        <v>0</v>
      </c>
      <c r="Y134">
        <v>1290900</v>
      </c>
      <c r="Z134" t="s">
        <v>1568</v>
      </c>
      <c r="AA134" t="s">
        <v>249</v>
      </c>
      <c r="AB134" t="s">
        <v>121</v>
      </c>
      <c r="AC134" t="s">
        <v>255</v>
      </c>
      <c r="AD134" t="s">
        <v>141</v>
      </c>
      <c r="AE134" t="s">
        <v>249</v>
      </c>
      <c r="AF134" t="s">
        <v>3326</v>
      </c>
      <c r="AG134">
        <v>16</v>
      </c>
    </row>
    <row r="135" spans="1:33" x14ac:dyDescent="0.35">
      <c r="A135" t="s">
        <v>243</v>
      </c>
      <c r="B135">
        <v>6623440</v>
      </c>
      <c r="C135" t="s">
        <v>129</v>
      </c>
      <c r="D135" t="s">
        <v>7544</v>
      </c>
      <c r="E135" t="s">
        <v>310</v>
      </c>
      <c r="F135" t="s">
        <v>125</v>
      </c>
      <c r="G135" t="s">
        <v>225</v>
      </c>
      <c r="H135">
        <v>45847</v>
      </c>
      <c r="I135">
        <v>45847</v>
      </c>
      <c r="J135" t="s">
        <v>5406</v>
      </c>
      <c r="K135">
        <v>1213130</v>
      </c>
      <c r="L135" t="s">
        <v>384</v>
      </c>
      <c r="O135">
        <v>10014627</v>
      </c>
      <c r="P135" t="s">
        <v>243</v>
      </c>
      <c r="Q135">
        <v>630.94000000000005</v>
      </c>
      <c r="R135" t="s">
        <v>3891</v>
      </c>
      <c r="S135" t="s">
        <v>308</v>
      </c>
      <c r="T135">
        <v>11615853</v>
      </c>
      <c r="U135">
        <v>45843</v>
      </c>
      <c r="V135">
        <v>45847</v>
      </c>
      <c r="W135">
        <v>45848</v>
      </c>
      <c r="X135">
        <v>630.94000000000005</v>
      </c>
      <c r="Y135">
        <v>1290900</v>
      </c>
      <c r="Z135" t="s">
        <v>1568</v>
      </c>
      <c r="AA135" t="s">
        <v>245</v>
      </c>
      <c r="AB135" t="s">
        <v>121</v>
      </c>
      <c r="AC135" t="s">
        <v>255</v>
      </c>
      <c r="AD135" t="s">
        <v>135</v>
      </c>
      <c r="AE135" t="s">
        <v>245</v>
      </c>
      <c r="AF135" t="s">
        <v>3326</v>
      </c>
      <c r="AG135">
        <v>2</v>
      </c>
    </row>
    <row r="136" spans="1:33" x14ac:dyDescent="0.35">
      <c r="A136" t="s">
        <v>901</v>
      </c>
      <c r="B136">
        <v>6623052</v>
      </c>
      <c r="C136" t="s">
        <v>123</v>
      </c>
      <c r="D136" t="s">
        <v>7545</v>
      </c>
      <c r="E136" t="s">
        <v>310</v>
      </c>
      <c r="F136" t="s">
        <v>259</v>
      </c>
      <c r="G136" t="s">
        <v>192</v>
      </c>
      <c r="H136">
        <v>45859</v>
      </c>
      <c r="I136">
        <v>45865</v>
      </c>
      <c r="J136" t="s">
        <v>5408</v>
      </c>
      <c r="K136">
        <v>1212122</v>
      </c>
      <c r="L136" t="s">
        <v>902</v>
      </c>
      <c r="O136">
        <v>10018449</v>
      </c>
      <c r="P136" t="s">
        <v>899</v>
      </c>
      <c r="Q136">
        <v>45709.18</v>
      </c>
      <c r="R136" t="s">
        <v>308</v>
      </c>
      <c r="S136" t="s">
        <v>343</v>
      </c>
      <c r="T136">
        <v>11615861</v>
      </c>
      <c r="U136">
        <v>45842</v>
      </c>
      <c r="V136">
        <v>45859</v>
      </c>
      <c r="W136">
        <v>45850</v>
      </c>
      <c r="X136">
        <v>45709.18</v>
      </c>
      <c r="Y136">
        <v>1290900</v>
      </c>
      <c r="Z136" t="s">
        <v>1568</v>
      </c>
      <c r="AA136" t="s">
        <v>247</v>
      </c>
      <c r="AB136" t="s">
        <v>121</v>
      </c>
      <c r="AC136" t="s">
        <v>255</v>
      </c>
      <c r="AD136" t="s">
        <v>135</v>
      </c>
      <c r="AE136" t="s">
        <v>247</v>
      </c>
      <c r="AF136" t="s">
        <v>3326</v>
      </c>
      <c r="AG136">
        <v>4</v>
      </c>
    </row>
    <row r="137" spans="1:33" x14ac:dyDescent="0.35">
      <c r="A137" t="s">
        <v>274</v>
      </c>
      <c r="B137">
        <v>6622834</v>
      </c>
      <c r="C137" t="s">
        <v>123</v>
      </c>
      <c r="D137" t="s">
        <v>7546</v>
      </c>
      <c r="E137" t="s">
        <v>310</v>
      </c>
      <c r="F137" t="s">
        <v>133</v>
      </c>
      <c r="G137" t="s">
        <v>147</v>
      </c>
      <c r="H137">
        <v>45889</v>
      </c>
      <c r="I137">
        <v>45889</v>
      </c>
      <c r="J137" t="s">
        <v>856</v>
      </c>
      <c r="K137">
        <v>1210102</v>
      </c>
      <c r="L137" t="s">
        <v>275</v>
      </c>
      <c r="O137">
        <v>10014596</v>
      </c>
      <c r="P137" t="s">
        <v>176</v>
      </c>
      <c r="Q137">
        <v>0</v>
      </c>
      <c r="R137" t="s">
        <v>342</v>
      </c>
      <c r="S137" t="s">
        <v>296</v>
      </c>
      <c r="T137">
        <v>11599528</v>
      </c>
      <c r="U137">
        <v>45841</v>
      </c>
      <c r="V137">
        <v>45889</v>
      </c>
      <c r="W137">
        <v>45848</v>
      </c>
      <c r="X137">
        <v>0</v>
      </c>
      <c r="Y137">
        <v>1290900</v>
      </c>
      <c r="Z137" t="s">
        <v>1568</v>
      </c>
      <c r="AA137" t="s">
        <v>248</v>
      </c>
      <c r="AB137" t="s">
        <v>121</v>
      </c>
      <c r="AC137" t="s">
        <v>255</v>
      </c>
      <c r="AD137" t="s">
        <v>141</v>
      </c>
      <c r="AE137" t="s">
        <v>248</v>
      </c>
      <c r="AF137" t="s">
        <v>3326</v>
      </c>
      <c r="AG137">
        <v>12</v>
      </c>
    </row>
    <row r="138" spans="1:33" x14ac:dyDescent="0.35">
      <c r="A138" t="s">
        <v>274</v>
      </c>
      <c r="B138">
        <v>6622807</v>
      </c>
      <c r="C138" t="s">
        <v>123</v>
      </c>
      <c r="D138" t="s">
        <v>7547</v>
      </c>
      <c r="E138" t="s">
        <v>310</v>
      </c>
      <c r="F138" t="s">
        <v>133</v>
      </c>
      <c r="G138" t="s">
        <v>147</v>
      </c>
      <c r="H138">
        <v>45889</v>
      </c>
      <c r="I138">
        <v>45889</v>
      </c>
      <c r="J138" t="s">
        <v>856</v>
      </c>
      <c r="K138">
        <v>1210102</v>
      </c>
      <c r="L138" t="s">
        <v>275</v>
      </c>
      <c r="O138">
        <v>10014596</v>
      </c>
      <c r="P138" t="s">
        <v>176</v>
      </c>
      <c r="Q138">
        <v>0</v>
      </c>
      <c r="R138" t="s">
        <v>342</v>
      </c>
      <c r="S138" t="s">
        <v>296</v>
      </c>
      <c r="T138">
        <v>11615425</v>
      </c>
      <c r="U138">
        <v>45841</v>
      </c>
      <c r="V138">
        <v>45889</v>
      </c>
      <c r="W138">
        <v>45848</v>
      </c>
      <c r="X138">
        <v>0</v>
      </c>
      <c r="Y138">
        <v>1290900</v>
      </c>
      <c r="Z138" t="s">
        <v>1568</v>
      </c>
      <c r="AA138" t="s">
        <v>248</v>
      </c>
      <c r="AB138" t="s">
        <v>121</v>
      </c>
      <c r="AC138" t="s">
        <v>255</v>
      </c>
      <c r="AD138" t="s">
        <v>141</v>
      </c>
      <c r="AE138" t="s">
        <v>248</v>
      </c>
      <c r="AF138" t="s">
        <v>3326</v>
      </c>
      <c r="AG138">
        <v>8</v>
      </c>
    </row>
    <row r="139" spans="1:33" x14ac:dyDescent="0.35">
      <c r="A139" t="s">
        <v>274</v>
      </c>
      <c r="B139">
        <v>6622806</v>
      </c>
      <c r="C139" t="s">
        <v>123</v>
      </c>
      <c r="D139" t="s">
        <v>7548</v>
      </c>
      <c r="E139" t="s">
        <v>310</v>
      </c>
      <c r="F139" t="s">
        <v>133</v>
      </c>
      <c r="G139" t="s">
        <v>132</v>
      </c>
      <c r="H139">
        <v>45873</v>
      </c>
      <c r="I139">
        <v>45873</v>
      </c>
      <c r="J139" t="s">
        <v>856</v>
      </c>
      <c r="K139">
        <v>1210102</v>
      </c>
      <c r="L139" t="s">
        <v>275</v>
      </c>
      <c r="O139">
        <v>10014596</v>
      </c>
      <c r="P139" t="s">
        <v>176</v>
      </c>
      <c r="Q139">
        <v>0</v>
      </c>
      <c r="R139" t="s">
        <v>342</v>
      </c>
      <c r="S139" t="s">
        <v>342</v>
      </c>
      <c r="T139">
        <v>11599514</v>
      </c>
      <c r="U139">
        <v>45841</v>
      </c>
      <c r="V139">
        <v>45873</v>
      </c>
      <c r="W139">
        <v>45841</v>
      </c>
      <c r="X139">
        <v>0</v>
      </c>
      <c r="Y139">
        <v>1290900</v>
      </c>
      <c r="Z139" t="s">
        <v>1568</v>
      </c>
      <c r="AA139" t="s">
        <v>248</v>
      </c>
      <c r="AB139" t="s">
        <v>121</v>
      </c>
      <c r="AC139" t="s">
        <v>255</v>
      </c>
      <c r="AD139" t="s">
        <v>141</v>
      </c>
      <c r="AE139" t="s">
        <v>248</v>
      </c>
      <c r="AF139" t="s">
        <v>3326</v>
      </c>
      <c r="AG139">
        <v>8</v>
      </c>
    </row>
    <row r="140" spans="1:33" x14ac:dyDescent="0.35">
      <c r="A140" t="s">
        <v>274</v>
      </c>
      <c r="B140">
        <v>6622805</v>
      </c>
      <c r="C140" t="s">
        <v>123</v>
      </c>
      <c r="D140" t="s">
        <v>7549</v>
      </c>
      <c r="E140" t="s">
        <v>310</v>
      </c>
      <c r="F140" t="s">
        <v>133</v>
      </c>
      <c r="G140" t="s">
        <v>132</v>
      </c>
      <c r="H140">
        <v>45873</v>
      </c>
      <c r="I140">
        <v>45873</v>
      </c>
      <c r="J140" t="s">
        <v>856</v>
      </c>
      <c r="K140">
        <v>1210102</v>
      </c>
      <c r="L140" t="s">
        <v>275</v>
      </c>
      <c r="O140">
        <v>10014596</v>
      </c>
      <c r="P140" t="s">
        <v>176</v>
      </c>
      <c r="Q140">
        <v>0</v>
      </c>
      <c r="R140" t="s">
        <v>342</v>
      </c>
      <c r="S140" t="s">
        <v>342</v>
      </c>
      <c r="T140">
        <v>11615413</v>
      </c>
      <c r="U140">
        <v>45841</v>
      </c>
      <c r="V140">
        <v>45873</v>
      </c>
      <c r="W140">
        <v>45841</v>
      </c>
      <c r="X140">
        <v>0</v>
      </c>
      <c r="Y140">
        <v>1290900</v>
      </c>
      <c r="Z140" t="s">
        <v>1568</v>
      </c>
      <c r="AA140" t="s">
        <v>248</v>
      </c>
      <c r="AB140" t="s">
        <v>121</v>
      </c>
      <c r="AC140" t="s">
        <v>255</v>
      </c>
      <c r="AD140" t="s">
        <v>122</v>
      </c>
      <c r="AE140" t="s">
        <v>248</v>
      </c>
      <c r="AF140" t="s">
        <v>1812</v>
      </c>
      <c r="AG140">
        <v>4</v>
      </c>
    </row>
    <row r="141" spans="1:33" x14ac:dyDescent="0.35">
      <c r="A141" t="s">
        <v>274</v>
      </c>
      <c r="B141">
        <v>6622804</v>
      </c>
      <c r="C141" t="s">
        <v>123</v>
      </c>
      <c r="D141" t="s">
        <v>7550</v>
      </c>
      <c r="E141" t="s">
        <v>310</v>
      </c>
      <c r="F141" t="s">
        <v>133</v>
      </c>
      <c r="G141" t="s">
        <v>132</v>
      </c>
      <c r="H141">
        <v>45889</v>
      </c>
      <c r="I141">
        <v>45889</v>
      </c>
      <c r="J141" t="s">
        <v>856</v>
      </c>
      <c r="K141">
        <v>1210102</v>
      </c>
      <c r="L141" t="s">
        <v>275</v>
      </c>
      <c r="O141">
        <v>10014596</v>
      </c>
      <c r="P141" t="s">
        <v>176</v>
      </c>
      <c r="Q141">
        <v>0</v>
      </c>
      <c r="R141" t="s">
        <v>342</v>
      </c>
      <c r="S141" t="s">
        <v>296</v>
      </c>
      <c r="T141">
        <v>11613804</v>
      </c>
      <c r="U141">
        <v>45841</v>
      </c>
      <c r="V141">
        <v>45889</v>
      </c>
      <c r="W141">
        <v>45848</v>
      </c>
      <c r="X141">
        <v>0</v>
      </c>
      <c r="Y141">
        <v>1290900</v>
      </c>
      <c r="Z141" t="s">
        <v>1568</v>
      </c>
      <c r="AA141" t="s">
        <v>248</v>
      </c>
      <c r="AB141" t="s">
        <v>121</v>
      </c>
      <c r="AC141" t="s">
        <v>255</v>
      </c>
      <c r="AD141" t="s">
        <v>141</v>
      </c>
      <c r="AE141" t="s">
        <v>248</v>
      </c>
      <c r="AF141" t="s">
        <v>3326</v>
      </c>
      <c r="AG141">
        <v>2</v>
      </c>
    </row>
    <row r="142" spans="1:33" x14ac:dyDescent="0.35">
      <c r="A142" t="s">
        <v>274</v>
      </c>
      <c r="B142">
        <v>6622803</v>
      </c>
      <c r="C142" t="s">
        <v>123</v>
      </c>
      <c r="D142" t="s">
        <v>7551</v>
      </c>
      <c r="E142" t="s">
        <v>310</v>
      </c>
      <c r="F142" t="s">
        <v>133</v>
      </c>
      <c r="G142" t="s">
        <v>132</v>
      </c>
      <c r="H142">
        <v>45889</v>
      </c>
      <c r="I142">
        <v>45889</v>
      </c>
      <c r="J142" t="s">
        <v>856</v>
      </c>
      <c r="K142">
        <v>1210102</v>
      </c>
      <c r="L142" t="s">
        <v>275</v>
      </c>
      <c r="O142">
        <v>10014596</v>
      </c>
      <c r="P142" t="s">
        <v>176</v>
      </c>
      <c r="Q142">
        <v>0</v>
      </c>
      <c r="R142" t="s">
        <v>342</v>
      </c>
      <c r="S142" t="s">
        <v>296</v>
      </c>
      <c r="T142">
        <v>11613809</v>
      </c>
      <c r="U142">
        <v>45841</v>
      </c>
      <c r="V142">
        <v>45889</v>
      </c>
      <c r="W142">
        <v>45848</v>
      </c>
      <c r="X142">
        <v>0</v>
      </c>
      <c r="Y142">
        <v>1290900</v>
      </c>
      <c r="Z142" t="s">
        <v>1568</v>
      </c>
      <c r="AA142" t="s">
        <v>248</v>
      </c>
      <c r="AB142" t="s">
        <v>121</v>
      </c>
      <c r="AC142" t="s">
        <v>255</v>
      </c>
      <c r="AD142" t="s">
        <v>141</v>
      </c>
      <c r="AE142" t="s">
        <v>248</v>
      </c>
      <c r="AF142" t="s">
        <v>3326</v>
      </c>
      <c r="AG142">
        <v>1</v>
      </c>
    </row>
    <row r="143" spans="1:33" x14ac:dyDescent="0.35">
      <c r="A143" t="s">
        <v>272</v>
      </c>
      <c r="B143">
        <v>6622650</v>
      </c>
      <c r="C143" t="s">
        <v>123</v>
      </c>
      <c r="D143" t="s">
        <v>7552</v>
      </c>
      <c r="E143" t="s">
        <v>310</v>
      </c>
      <c r="F143" t="s">
        <v>133</v>
      </c>
      <c r="G143" t="s">
        <v>147</v>
      </c>
      <c r="H143">
        <v>45889</v>
      </c>
      <c r="I143">
        <v>45889</v>
      </c>
      <c r="J143" t="s">
        <v>856</v>
      </c>
      <c r="K143">
        <v>1210102</v>
      </c>
      <c r="L143" t="s">
        <v>273</v>
      </c>
      <c r="O143">
        <v>10017653</v>
      </c>
      <c r="P143" t="s">
        <v>165</v>
      </c>
      <c r="Q143">
        <v>0</v>
      </c>
      <c r="R143" t="s">
        <v>342</v>
      </c>
      <c r="S143" t="s">
        <v>296</v>
      </c>
      <c r="T143">
        <v>11601467</v>
      </c>
      <c r="U143">
        <v>45841</v>
      </c>
      <c r="V143">
        <v>45889</v>
      </c>
      <c r="W143">
        <v>45848</v>
      </c>
      <c r="X143">
        <v>0</v>
      </c>
      <c r="Y143">
        <v>1290900</v>
      </c>
      <c r="Z143" t="s">
        <v>1568</v>
      </c>
      <c r="AA143" t="s">
        <v>248</v>
      </c>
      <c r="AB143" t="s">
        <v>121</v>
      </c>
      <c r="AC143" t="s">
        <v>255</v>
      </c>
      <c r="AD143" t="s">
        <v>141</v>
      </c>
      <c r="AE143" t="s">
        <v>248</v>
      </c>
      <c r="AF143" t="s">
        <v>3326</v>
      </c>
      <c r="AG143">
        <v>8</v>
      </c>
    </row>
    <row r="144" spans="1:33" x14ac:dyDescent="0.35">
      <c r="A144" t="s">
        <v>3804</v>
      </c>
      <c r="B144">
        <v>6622648</v>
      </c>
      <c r="C144" t="s">
        <v>123</v>
      </c>
      <c r="D144" t="s">
        <v>1207</v>
      </c>
      <c r="E144" t="s">
        <v>310</v>
      </c>
      <c r="F144" t="s">
        <v>133</v>
      </c>
      <c r="G144" t="s">
        <v>147</v>
      </c>
      <c r="H144">
        <v>45889</v>
      </c>
      <c r="I144">
        <v>45889</v>
      </c>
      <c r="J144" t="s">
        <v>856</v>
      </c>
      <c r="K144">
        <v>1210102</v>
      </c>
      <c r="L144" t="s">
        <v>3805</v>
      </c>
      <c r="O144">
        <v>10018963</v>
      </c>
      <c r="P144" t="s">
        <v>3806</v>
      </c>
      <c r="Q144">
        <v>0</v>
      </c>
      <c r="R144" t="s">
        <v>342</v>
      </c>
      <c r="S144" t="s">
        <v>296</v>
      </c>
      <c r="T144">
        <v>11615276</v>
      </c>
      <c r="U144">
        <v>45841</v>
      </c>
      <c r="V144">
        <v>45889</v>
      </c>
      <c r="W144">
        <v>45848</v>
      </c>
      <c r="X144">
        <v>0</v>
      </c>
      <c r="Y144">
        <v>1290900</v>
      </c>
      <c r="Z144" t="s">
        <v>1568</v>
      </c>
      <c r="AA144" t="s">
        <v>248</v>
      </c>
      <c r="AB144" t="s">
        <v>121</v>
      </c>
      <c r="AC144" t="s">
        <v>255</v>
      </c>
      <c r="AD144" t="s">
        <v>141</v>
      </c>
      <c r="AE144" t="s">
        <v>248</v>
      </c>
      <c r="AF144" t="s">
        <v>3326</v>
      </c>
      <c r="AG144">
        <v>1</v>
      </c>
    </row>
    <row r="145" spans="1:33" x14ac:dyDescent="0.35">
      <c r="A145" t="s">
        <v>128</v>
      </c>
      <c r="B145">
        <v>6622647</v>
      </c>
      <c r="C145" t="s">
        <v>123</v>
      </c>
      <c r="D145" t="s">
        <v>7553</v>
      </c>
      <c r="E145" t="s">
        <v>310</v>
      </c>
      <c r="F145" t="s">
        <v>133</v>
      </c>
      <c r="G145" t="s">
        <v>147</v>
      </c>
      <c r="H145">
        <v>45889</v>
      </c>
      <c r="I145">
        <v>45889</v>
      </c>
      <c r="J145" t="s">
        <v>856</v>
      </c>
      <c r="K145">
        <v>1210100</v>
      </c>
      <c r="L145" t="s">
        <v>390</v>
      </c>
      <c r="O145">
        <v>10014594</v>
      </c>
      <c r="P145" t="s">
        <v>128</v>
      </c>
      <c r="Q145">
        <v>0</v>
      </c>
      <c r="R145" t="s">
        <v>342</v>
      </c>
      <c r="S145" t="s">
        <v>296</v>
      </c>
      <c r="T145">
        <v>11607299</v>
      </c>
      <c r="U145">
        <v>45841</v>
      </c>
      <c r="V145">
        <v>45889</v>
      </c>
      <c r="W145">
        <v>45848</v>
      </c>
      <c r="X145">
        <v>0</v>
      </c>
      <c r="Y145">
        <v>1290900</v>
      </c>
      <c r="Z145" t="s">
        <v>1568</v>
      </c>
      <c r="AA145" t="s">
        <v>248</v>
      </c>
      <c r="AB145" t="s">
        <v>121</v>
      </c>
      <c r="AC145" t="s">
        <v>255</v>
      </c>
      <c r="AD145" t="s">
        <v>141</v>
      </c>
      <c r="AE145" t="s">
        <v>248</v>
      </c>
      <c r="AF145" t="s">
        <v>3326</v>
      </c>
      <c r="AG145">
        <v>4</v>
      </c>
    </row>
    <row r="146" spans="1:33" x14ac:dyDescent="0.35">
      <c r="A146" t="s">
        <v>128</v>
      </c>
      <c r="B146">
        <v>6622646</v>
      </c>
      <c r="C146" t="s">
        <v>123</v>
      </c>
      <c r="D146" t="s">
        <v>7554</v>
      </c>
      <c r="E146" t="s">
        <v>310</v>
      </c>
      <c r="F146" t="s">
        <v>133</v>
      </c>
      <c r="G146" t="s">
        <v>147</v>
      </c>
      <c r="H146">
        <v>45889</v>
      </c>
      <c r="I146">
        <v>45889</v>
      </c>
      <c r="J146" t="s">
        <v>856</v>
      </c>
      <c r="K146">
        <v>1210100</v>
      </c>
      <c r="L146" t="s">
        <v>390</v>
      </c>
      <c r="O146">
        <v>10014594</v>
      </c>
      <c r="P146" t="s">
        <v>128</v>
      </c>
      <c r="Q146">
        <v>0</v>
      </c>
      <c r="R146" t="s">
        <v>342</v>
      </c>
      <c r="S146" t="s">
        <v>296</v>
      </c>
      <c r="T146">
        <v>11607387</v>
      </c>
      <c r="U146">
        <v>45841</v>
      </c>
      <c r="V146">
        <v>45889</v>
      </c>
      <c r="W146">
        <v>45848</v>
      </c>
      <c r="X146">
        <v>0</v>
      </c>
      <c r="Y146">
        <v>1290900</v>
      </c>
      <c r="Z146" t="s">
        <v>1568</v>
      </c>
      <c r="AA146" t="s">
        <v>248</v>
      </c>
      <c r="AB146" t="s">
        <v>121</v>
      </c>
      <c r="AC146" t="s">
        <v>255</v>
      </c>
      <c r="AD146" t="s">
        <v>141</v>
      </c>
      <c r="AE146" t="s">
        <v>248</v>
      </c>
      <c r="AF146" t="s">
        <v>3326</v>
      </c>
      <c r="AG146">
        <v>8</v>
      </c>
    </row>
    <row r="147" spans="1:33" x14ac:dyDescent="0.35">
      <c r="A147" t="s">
        <v>137</v>
      </c>
      <c r="B147">
        <v>6622645</v>
      </c>
      <c r="C147" t="s">
        <v>123</v>
      </c>
      <c r="D147" t="s">
        <v>7555</v>
      </c>
      <c r="E147" t="s">
        <v>310</v>
      </c>
      <c r="F147" t="s">
        <v>133</v>
      </c>
      <c r="G147" t="s">
        <v>147</v>
      </c>
      <c r="H147">
        <v>45889</v>
      </c>
      <c r="I147">
        <v>45889</v>
      </c>
      <c r="J147" t="s">
        <v>856</v>
      </c>
      <c r="K147">
        <v>1210100</v>
      </c>
      <c r="L147" t="s">
        <v>388</v>
      </c>
      <c r="O147">
        <v>10014595</v>
      </c>
      <c r="P147" t="s">
        <v>137</v>
      </c>
      <c r="Q147">
        <v>0</v>
      </c>
      <c r="R147" t="s">
        <v>342</v>
      </c>
      <c r="S147" t="s">
        <v>296</v>
      </c>
      <c r="T147">
        <v>11609722</v>
      </c>
      <c r="U147">
        <v>45841</v>
      </c>
      <c r="V147">
        <v>45889</v>
      </c>
      <c r="W147">
        <v>45848</v>
      </c>
      <c r="X147">
        <v>0</v>
      </c>
      <c r="Y147">
        <v>1290900</v>
      </c>
      <c r="Z147" t="s">
        <v>1568</v>
      </c>
      <c r="AA147" t="s">
        <v>248</v>
      </c>
      <c r="AB147" t="s">
        <v>121</v>
      </c>
      <c r="AC147" t="s">
        <v>255</v>
      </c>
      <c r="AD147" t="s">
        <v>141</v>
      </c>
      <c r="AE147" t="s">
        <v>248</v>
      </c>
      <c r="AF147" t="s">
        <v>3326</v>
      </c>
      <c r="AG147">
        <v>2</v>
      </c>
    </row>
    <row r="148" spans="1:33" x14ac:dyDescent="0.35">
      <c r="A148" t="s">
        <v>137</v>
      </c>
      <c r="B148">
        <v>6622644</v>
      </c>
      <c r="C148" t="s">
        <v>123</v>
      </c>
      <c r="D148" t="s">
        <v>5532</v>
      </c>
      <c r="E148" t="s">
        <v>310</v>
      </c>
      <c r="F148" t="s">
        <v>133</v>
      </c>
      <c r="G148" t="s">
        <v>147</v>
      </c>
      <c r="H148">
        <v>45889</v>
      </c>
      <c r="I148">
        <v>45889</v>
      </c>
      <c r="J148" t="s">
        <v>856</v>
      </c>
      <c r="K148">
        <v>1210100</v>
      </c>
      <c r="L148" t="s">
        <v>388</v>
      </c>
      <c r="O148">
        <v>10014595</v>
      </c>
      <c r="P148" t="s">
        <v>137</v>
      </c>
      <c r="Q148">
        <v>0</v>
      </c>
      <c r="R148" t="s">
        <v>342</v>
      </c>
      <c r="S148" t="s">
        <v>296</v>
      </c>
      <c r="T148">
        <v>11609958</v>
      </c>
      <c r="U148">
        <v>45841</v>
      </c>
      <c r="V148">
        <v>45889</v>
      </c>
      <c r="W148">
        <v>45848</v>
      </c>
      <c r="X148">
        <v>0</v>
      </c>
      <c r="Y148">
        <v>1290900</v>
      </c>
      <c r="Z148" t="s">
        <v>1568</v>
      </c>
      <c r="AA148" t="s">
        <v>248</v>
      </c>
      <c r="AB148" t="s">
        <v>121</v>
      </c>
      <c r="AC148" t="s">
        <v>255</v>
      </c>
      <c r="AD148" t="s">
        <v>141</v>
      </c>
      <c r="AE148" t="s">
        <v>248</v>
      </c>
      <c r="AF148" t="s">
        <v>3326</v>
      </c>
      <c r="AG148">
        <v>4</v>
      </c>
    </row>
    <row r="149" spans="1:33" x14ac:dyDescent="0.35">
      <c r="A149" t="s">
        <v>221</v>
      </c>
      <c r="B149">
        <v>6622468</v>
      </c>
      <c r="C149" t="s">
        <v>129</v>
      </c>
      <c r="D149" t="s">
        <v>7556</v>
      </c>
      <c r="E149" t="s">
        <v>310</v>
      </c>
      <c r="F149" t="s">
        <v>133</v>
      </c>
      <c r="G149" t="s">
        <v>132</v>
      </c>
      <c r="H149">
        <v>45848</v>
      </c>
      <c r="I149">
        <v>45848</v>
      </c>
      <c r="J149" t="s">
        <v>856</v>
      </c>
      <c r="K149">
        <v>1215156</v>
      </c>
      <c r="L149" t="s">
        <v>309</v>
      </c>
      <c r="O149">
        <v>10014650</v>
      </c>
      <c r="P149" t="s">
        <v>221</v>
      </c>
      <c r="Q149">
        <v>0</v>
      </c>
      <c r="R149" t="s">
        <v>3901</v>
      </c>
      <c r="S149" t="s">
        <v>342</v>
      </c>
      <c r="T149">
        <v>11611516</v>
      </c>
      <c r="U149">
        <v>45840</v>
      </c>
      <c r="V149">
        <v>45848</v>
      </c>
      <c r="W149">
        <v>45846</v>
      </c>
      <c r="X149">
        <v>0</v>
      </c>
      <c r="Y149">
        <v>1290900</v>
      </c>
      <c r="Z149" t="s">
        <v>1568</v>
      </c>
      <c r="AA149" t="s">
        <v>246</v>
      </c>
      <c r="AB149" t="s">
        <v>121</v>
      </c>
      <c r="AC149" t="s">
        <v>255</v>
      </c>
      <c r="AD149" t="s">
        <v>141</v>
      </c>
      <c r="AE149" t="s">
        <v>246</v>
      </c>
      <c r="AF149" t="s">
        <v>3326</v>
      </c>
      <c r="AG149">
        <v>1</v>
      </c>
    </row>
    <row r="150" spans="1:33" x14ac:dyDescent="0.35">
      <c r="A150" t="s">
        <v>221</v>
      </c>
      <c r="B150">
        <v>6622466</v>
      </c>
      <c r="C150" t="s">
        <v>129</v>
      </c>
      <c r="D150" t="s">
        <v>7557</v>
      </c>
      <c r="E150" t="s">
        <v>310</v>
      </c>
      <c r="F150" t="s">
        <v>133</v>
      </c>
      <c r="G150" t="s">
        <v>132</v>
      </c>
      <c r="H150">
        <v>45849</v>
      </c>
      <c r="I150">
        <v>45849</v>
      </c>
      <c r="J150" t="s">
        <v>856</v>
      </c>
      <c r="K150">
        <v>1215156</v>
      </c>
      <c r="L150" t="s">
        <v>309</v>
      </c>
      <c r="O150">
        <v>10014650</v>
      </c>
      <c r="P150" t="s">
        <v>221</v>
      </c>
      <c r="Q150">
        <v>0</v>
      </c>
      <c r="R150" t="s">
        <v>3901</v>
      </c>
      <c r="S150" t="s">
        <v>342</v>
      </c>
      <c r="T150">
        <v>11604584</v>
      </c>
      <c r="U150">
        <v>45840</v>
      </c>
      <c r="V150">
        <v>45849</v>
      </c>
      <c r="W150">
        <v>45846</v>
      </c>
      <c r="X150">
        <v>0</v>
      </c>
      <c r="Y150">
        <v>1290900</v>
      </c>
      <c r="Z150" t="s">
        <v>1568</v>
      </c>
      <c r="AA150" t="s">
        <v>246</v>
      </c>
      <c r="AB150" t="s">
        <v>121</v>
      </c>
      <c r="AC150" t="s">
        <v>255</v>
      </c>
      <c r="AD150" t="s">
        <v>141</v>
      </c>
      <c r="AE150" t="s">
        <v>246</v>
      </c>
      <c r="AF150" t="s">
        <v>3326</v>
      </c>
      <c r="AG150">
        <v>4</v>
      </c>
    </row>
    <row r="151" spans="1:33" x14ac:dyDescent="0.35">
      <c r="A151" t="s">
        <v>152</v>
      </c>
      <c r="B151">
        <v>6622465</v>
      </c>
      <c r="C151" t="s">
        <v>129</v>
      </c>
      <c r="D151" t="s">
        <v>7558</v>
      </c>
      <c r="E151" t="s">
        <v>310</v>
      </c>
      <c r="F151" t="s">
        <v>133</v>
      </c>
      <c r="G151" t="s">
        <v>226</v>
      </c>
      <c r="H151">
        <v>45848</v>
      </c>
      <c r="J151" t="s">
        <v>856</v>
      </c>
      <c r="K151">
        <v>1215156</v>
      </c>
      <c r="L151" t="s">
        <v>307</v>
      </c>
      <c r="O151">
        <v>10014641</v>
      </c>
      <c r="P151" t="s">
        <v>152</v>
      </c>
      <c r="Q151">
        <v>0</v>
      </c>
      <c r="R151" t="s">
        <v>3901</v>
      </c>
      <c r="S151" t="s">
        <v>342</v>
      </c>
      <c r="T151">
        <v>11610056</v>
      </c>
      <c r="U151">
        <v>45840</v>
      </c>
      <c r="V151">
        <v>45848</v>
      </c>
      <c r="W151">
        <v>45846</v>
      </c>
      <c r="X151">
        <v>0</v>
      </c>
      <c r="Y151">
        <v>1290900</v>
      </c>
      <c r="Z151" t="s">
        <v>1568</v>
      </c>
      <c r="AA151" t="s">
        <v>246</v>
      </c>
      <c r="AB151" t="s">
        <v>121</v>
      </c>
      <c r="AC151" t="s">
        <v>255</v>
      </c>
      <c r="AD151" t="s">
        <v>189</v>
      </c>
      <c r="AE151" t="s">
        <v>246</v>
      </c>
      <c r="AF151" t="s">
        <v>1812</v>
      </c>
      <c r="AG151">
        <v>6</v>
      </c>
    </row>
    <row r="152" spans="1:33" x14ac:dyDescent="0.35">
      <c r="A152" t="s">
        <v>221</v>
      </c>
      <c r="B152">
        <v>6622440</v>
      </c>
      <c r="C152" t="s">
        <v>129</v>
      </c>
      <c r="D152" t="s">
        <v>7559</v>
      </c>
      <c r="E152" t="s">
        <v>310</v>
      </c>
      <c r="F152" t="s">
        <v>133</v>
      </c>
      <c r="G152" t="s">
        <v>147</v>
      </c>
      <c r="H152">
        <v>45852</v>
      </c>
      <c r="I152">
        <v>45852</v>
      </c>
      <c r="J152" t="s">
        <v>856</v>
      </c>
      <c r="K152">
        <v>1215156</v>
      </c>
      <c r="L152" t="s">
        <v>309</v>
      </c>
      <c r="O152">
        <v>10014650</v>
      </c>
      <c r="P152" t="s">
        <v>221</v>
      </c>
      <c r="Q152">
        <v>0</v>
      </c>
      <c r="R152" t="s">
        <v>3901</v>
      </c>
      <c r="S152" t="s">
        <v>3901</v>
      </c>
      <c r="T152">
        <v>11611514</v>
      </c>
      <c r="U152">
        <v>45840</v>
      </c>
      <c r="V152">
        <v>45852</v>
      </c>
      <c r="W152">
        <v>45847</v>
      </c>
      <c r="X152">
        <v>0</v>
      </c>
      <c r="Y152">
        <v>1290900</v>
      </c>
      <c r="Z152" t="s">
        <v>1568</v>
      </c>
      <c r="AA152" t="s">
        <v>246</v>
      </c>
      <c r="AB152" t="s">
        <v>121</v>
      </c>
      <c r="AC152" t="s">
        <v>255</v>
      </c>
      <c r="AD152" t="s">
        <v>141</v>
      </c>
      <c r="AE152" t="s">
        <v>246</v>
      </c>
      <c r="AF152" t="s">
        <v>3326</v>
      </c>
      <c r="AG152">
        <v>6</v>
      </c>
    </row>
    <row r="153" spans="1:33" x14ac:dyDescent="0.35">
      <c r="A153" t="s">
        <v>221</v>
      </c>
      <c r="B153">
        <v>6622438</v>
      </c>
      <c r="C153" t="s">
        <v>129</v>
      </c>
      <c r="D153" t="s">
        <v>7560</v>
      </c>
      <c r="E153" t="s">
        <v>310</v>
      </c>
      <c r="F153" t="s">
        <v>133</v>
      </c>
      <c r="G153" t="s">
        <v>147</v>
      </c>
      <c r="H153">
        <v>45863</v>
      </c>
      <c r="I153">
        <v>45863</v>
      </c>
      <c r="J153" t="s">
        <v>856</v>
      </c>
      <c r="K153">
        <v>1215156</v>
      </c>
      <c r="L153" t="s">
        <v>309</v>
      </c>
      <c r="O153">
        <v>10014650</v>
      </c>
      <c r="P153" t="s">
        <v>221</v>
      </c>
      <c r="Q153">
        <v>0</v>
      </c>
      <c r="R153" t="s">
        <v>3901</v>
      </c>
      <c r="S153" t="s">
        <v>3901</v>
      </c>
      <c r="T153">
        <v>11604587</v>
      </c>
      <c r="U153">
        <v>45840</v>
      </c>
      <c r="V153">
        <v>45863</v>
      </c>
      <c r="W153">
        <v>45847</v>
      </c>
      <c r="X153">
        <v>0</v>
      </c>
      <c r="Y153">
        <v>1290900</v>
      </c>
      <c r="Z153" t="s">
        <v>1568</v>
      </c>
      <c r="AA153" t="s">
        <v>246</v>
      </c>
      <c r="AB153" t="s">
        <v>121</v>
      </c>
      <c r="AC153" t="s">
        <v>255</v>
      </c>
      <c r="AD153" t="s">
        <v>141</v>
      </c>
      <c r="AE153" t="s">
        <v>246</v>
      </c>
      <c r="AF153" t="s">
        <v>3326</v>
      </c>
      <c r="AG153">
        <v>4</v>
      </c>
    </row>
    <row r="154" spans="1:33" x14ac:dyDescent="0.35">
      <c r="A154" t="s">
        <v>221</v>
      </c>
      <c r="B154">
        <v>6622436</v>
      </c>
      <c r="C154" t="s">
        <v>129</v>
      </c>
      <c r="D154" t="s">
        <v>7561</v>
      </c>
      <c r="E154" t="s">
        <v>310</v>
      </c>
      <c r="F154" t="s">
        <v>133</v>
      </c>
      <c r="G154" t="s">
        <v>132</v>
      </c>
      <c r="H154">
        <v>45848</v>
      </c>
      <c r="I154">
        <v>45848</v>
      </c>
      <c r="J154" t="s">
        <v>856</v>
      </c>
      <c r="K154">
        <v>1215156</v>
      </c>
      <c r="L154" t="s">
        <v>309</v>
      </c>
      <c r="O154">
        <v>10014650</v>
      </c>
      <c r="P154" t="s">
        <v>221</v>
      </c>
      <c r="Q154">
        <v>0</v>
      </c>
      <c r="R154" t="s">
        <v>3901</v>
      </c>
      <c r="S154" t="s">
        <v>342</v>
      </c>
      <c r="T154">
        <v>11604585</v>
      </c>
      <c r="U154">
        <v>45840</v>
      </c>
      <c r="V154">
        <v>45848</v>
      </c>
      <c r="W154">
        <v>45846</v>
      </c>
      <c r="X154">
        <v>0</v>
      </c>
      <c r="Y154">
        <v>1290900</v>
      </c>
      <c r="Z154" t="s">
        <v>1568</v>
      </c>
      <c r="AA154" t="s">
        <v>246</v>
      </c>
      <c r="AB154" t="s">
        <v>121</v>
      </c>
      <c r="AC154" t="s">
        <v>255</v>
      </c>
      <c r="AD154" t="s">
        <v>141</v>
      </c>
      <c r="AE154" t="s">
        <v>246</v>
      </c>
      <c r="AF154" t="s">
        <v>3326</v>
      </c>
      <c r="AG154">
        <v>4</v>
      </c>
    </row>
    <row r="155" spans="1:33" x14ac:dyDescent="0.35">
      <c r="A155" t="s">
        <v>221</v>
      </c>
      <c r="B155">
        <v>6622435</v>
      </c>
      <c r="C155" t="s">
        <v>129</v>
      </c>
      <c r="D155" t="s">
        <v>7562</v>
      </c>
      <c r="E155" t="s">
        <v>310</v>
      </c>
      <c r="F155" t="s">
        <v>133</v>
      </c>
      <c r="G155" t="s">
        <v>132</v>
      </c>
      <c r="H155">
        <v>45848</v>
      </c>
      <c r="I155">
        <v>45848</v>
      </c>
      <c r="J155" t="s">
        <v>856</v>
      </c>
      <c r="K155">
        <v>1215156</v>
      </c>
      <c r="L155" t="s">
        <v>309</v>
      </c>
      <c r="O155">
        <v>10014650</v>
      </c>
      <c r="P155" t="s">
        <v>221</v>
      </c>
      <c r="Q155">
        <v>0</v>
      </c>
      <c r="R155" t="s">
        <v>3901</v>
      </c>
      <c r="S155" t="s">
        <v>342</v>
      </c>
      <c r="T155">
        <v>11604573</v>
      </c>
      <c r="U155">
        <v>45840</v>
      </c>
      <c r="V155">
        <v>45848</v>
      </c>
      <c r="W155">
        <v>45846</v>
      </c>
      <c r="X155">
        <v>0</v>
      </c>
      <c r="Y155">
        <v>1290900</v>
      </c>
      <c r="Z155" t="s">
        <v>1568</v>
      </c>
      <c r="AA155" t="s">
        <v>246</v>
      </c>
      <c r="AB155" t="s">
        <v>121</v>
      </c>
      <c r="AC155" t="s">
        <v>255</v>
      </c>
      <c r="AD155" t="s">
        <v>141</v>
      </c>
      <c r="AE155" t="s">
        <v>246</v>
      </c>
      <c r="AF155" t="s">
        <v>3326</v>
      </c>
      <c r="AG155">
        <v>4</v>
      </c>
    </row>
    <row r="156" spans="1:33" x14ac:dyDescent="0.35">
      <c r="A156" t="s">
        <v>294</v>
      </c>
      <c r="B156">
        <v>6622399</v>
      </c>
      <c r="C156" t="s">
        <v>129</v>
      </c>
      <c r="D156" t="s">
        <v>7563</v>
      </c>
      <c r="E156" t="s">
        <v>310</v>
      </c>
      <c r="F156" t="s">
        <v>402</v>
      </c>
      <c r="G156" t="s">
        <v>132</v>
      </c>
      <c r="H156">
        <v>45843</v>
      </c>
      <c r="I156">
        <v>45843</v>
      </c>
      <c r="J156" t="s">
        <v>856</v>
      </c>
      <c r="K156">
        <v>1213130</v>
      </c>
      <c r="L156" t="s">
        <v>295</v>
      </c>
      <c r="O156">
        <v>10014618</v>
      </c>
      <c r="P156" t="s">
        <v>294</v>
      </c>
      <c r="Q156">
        <v>0</v>
      </c>
      <c r="R156" t="s">
        <v>343</v>
      </c>
      <c r="S156" t="s">
        <v>343</v>
      </c>
      <c r="T156">
        <v>11615071</v>
      </c>
      <c r="U156">
        <v>45840</v>
      </c>
      <c r="V156">
        <v>45843</v>
      </c>
      <c r="W156">
        <v>45840</v>
      </c>
      <c r="X156">
        <v>0</v>
      </c>
      <c r="Y156">
        <v>1290900</v>
      </c>
      <c r="Z156" t="s">
        <v>1568</v>
      </c>
      <c r="AA156" t="s">
        <v>245</v>
      </c>
      <c r="AB156" t="s">
        <v>121</v>
      </c>
      <c r="AC156" t="s">
        <v>255</v>
      </c>
      <c r="AE156" t="s">
        <v>245</v>
      </c>
      <c r="AF156" t="s">
        <v>1812</v>
      </c>
      <c r="AG156">
        <v>4</v>
      </c>
    </row>
    <row r="157" spans="1:33" x14ac:dyDescent="0.35">
      <c r="A157" t="s">
        <v>232</v>
      </c>
      <c r="B157">
        <v>6622300</v>
      </c>
      <c r="C157" t="s">
        <v>129</v>
      </c>
      <c r="D157" t="s">
        <v>7564</v>
      </c>
      <c r="E157" t="s">
        <v>310</v>
      </c>
      <c r="F157" t="s">
        <v>402</v>
      </c>
      <c r="G157" t="s">
        <v>132</v>
      </c>
      <c r="H157">
        <v>45870</v>
      </c>
      <c r="I157">
        <v>45870</v>
      </c>
      <c r="J157" t="s">
        <v>856</v>
      </c>
      <c r="K157">
        <v>1213130</v>
      </c>
      <c r="L157" t="s">
        <v>340</v>
      </c>
      <c r="O157">
        <v>10014610</v>
      </c>
      <c r="P157" t="s">
        <v>232</v>
      </c>
      <c r="Q157">
        <v>0</v>
      </c>
      <c r="R157" t="s">
        <v>343</v>
      </c>
      <c r="S157" t="s">
        <v>343</v>
      </c>
      <c r="T157">
        <v>11522522</v>
      </c>
      <c r="U157">
        <v>45840</v>
      </c>
      <c r="V157">
        <v>45870</v>
      </c>
      <c r="W157">
        <v>45840</v>
      </c>
      <c r="X157">
        <v>0</v>
      </c>
      <c r="Y157">
        <v>1290900</v>
      </c>
      <c r="Z157" t="s">
        <v>1568</v>
      </c>
      <c r="AA157" t="s">
        <v>245</v>
      </c>
      <c r="AB157" t="s">
        <v>121</v>
      </c>
      <c r="AC157" t="s">
        <v>255</v>
      </c>
      <c r="AE157" t="s">
        <v>245</v>
      </c>
      <c r="AF157" t="s">
        <v>3326</v>
      </c>
      <c r="AG157">
        <v>6</v>
      </c>
    </row>
    <row r="158" spans="1:33" x14ac:dyDescent="0.35">
      <c r="A158" t="s">
        <v>137</v>
      </c>
      <c r="B158">
        <v>6621860</v>
      </c>
      <c r="C158" t="s">
        <v>123</v>
      </c>
      <c r="D158" t="s">
        <v>7565</v>
      </c>
      <c r="E158" t="s">
        <v>310</v>
      </c>
      <c r="F158" t="s">
        <v>133</v>
      </c>
      <c r="G158" t="s">
        <v>147</v>
      </c>
      <c r="H158">
        <v>45889</v>
      </c>
      <c r="I158">
        <v>45889</v>
      </c>
      <c r="J158" t="s">
        <v>856</v>
      </c>
      <c r="K158">
        <v>1210100</v>
      </c>
      <c r="L158" t="s">
        <v>388</v>
      </c>
      <c r="O158">
        <v>10014595</v>
      </c>
      <c r="P158" t="s">
        <v>137</v>
      </c>
      <c r="Q158">
        <v>0</v>
      </c>
      <c r="R158" t="s">
        <v>296</v>
      </c>
      <c r="S158" t="s">
        <v>296</v>
      </c>
      <c r="T158">
        <v>11614312</v>
      </c>
      <c r="U158">
        <v>45839</v>
      </c>
      <c r="V158">
        <v>45889</v>
      </c>
      <c r="W158">
        <v>45848</v>
      </c>
      <c r="X158">
        <v>0</v>
      </c>
      <c r="Y158">
        <v>1290900</v>
      </c>
      <c r="Z158" t="s">
        <v>1568</v>
      </c>
      <c r="AA158" t="s">
        <v>248</v>
      </c>
      <c r="AB158" t="s">
        <v>121</v>
      </c>
      <c r="AC158" t="s">
        <v>255</v>
      </c>
      <c r="AD158" t="s">
        <v>141</v>
      </c>
      <c r="AE158" t="s">
        <v>248</v>
      </c>
      <c r="AF158" t="s">
        <v>3326</v>
      </c>
      <c r="AG158">
        <v>8</v>
      </c>
    </row>
    <row r="159" spans="1:33" x14ac:dyDescent="0.35">
      <c r="A159" t="s">
        <v>137</v>
      </c>
      <c r="B159">
        <v>6621859</v>
      </c>
      <c r="C159" t="s">
        <v>123</v>
      </c>
      <c r="D159" t="s">
        <v>7566</v>
      </c>
      <c r="E159" t="s">
        <v>310</v>
      </c>
      <c r="F159" t="s">
        <v>133</v>
      </c>
      <c r="G159" t="s">
        <v>147</v>
      </c>
      <c r="H159">
        <v>45889</v>
      </c>
      <c r="I159">
        <v>45889</v>
      </c>
      <c r="J159" t="s">
        <v>856</v>
      </c>
      <c r="K159">
        <v>1210100</v>
      </c>
      <c r="L159" t="s">
        <v>388</v>
      </c>
      <c r="O159">
        <v>10014595</v>
      </c>
      <c r="P159" t="s">
        <v>137</v>
      </c>
      <c r="Q159">
        <v>0</v>
      </c>
      <c r="R159" t="s">
        <v>296</v>
      </c>
      <c r="S159" t="s">
        <v>296</v>
      </c>
      <c r="T159">
        <v>11614310</v>
      </c>
      <c r="U159">
        <v>45839</v>
      </c>
      <c r="V159">
        <v>45889</v>
      </c>
      <c r="W159">
        <v>45848</v>
      </c>
      <c r="X159">
        <v>0</v>
      </c>
      <c r="Y159">
        <v>1290900</v>
      </c>
      <c r="Z159" t="s">
        <v>1568</v>
      </c>
      <c r="AA159" t="s">
        <v>248</v>
      </c>
      <c r="AB159" t="s">
        <v>121</v>
      </c>
      <c r="AC159" t="s">
        <v>255</v>
      </c>
      <c r="AD159" t="s">
        <v>141</v>
      </c>
      <c r="AE159" t="s">
        <v>248</v>
      </c>
      <c r="AF159" t="s">
        <v>3326</v>
      </c>
      <c r="AG159">
        <v>8</v>
      </c>
    </row>
    <row r="160" spans="1:33" x14ac:dyDescent="0.35">
      <c r="A160" t="s">
        <v>243</v>
      </c>
      <c r="B160">
        <v>6621434</v>
      </c>
      <c r="C160" t="s">
        <v>129</v>
      </c>
      <c r="D160" t="s">
        <v>6385</v>
      </c>
      <c r="E160" t="s">
        <v>310</v>
      </c>
      <c r="F160" t="s">
        <v>125</v>
      </c>
      <c r="G160" t="s">
        <v>124</v>
      </c>
      <c r="H160">
        <v>45851</v>
      </c>
      <c r="I160">
        <v>45851</v>
      </c>
      <c r="J160" t="s">
        <v>5406</v>
      </c>
      <c r="K160">
        <v>1213130</v>
      </c>
      <c r="L160" t="s">
        <v>384</v>
      </c>
      <c r="O160">
        <v>10014627</v>
      </c>
      <c r="P160" t="s">
        <v>243</v>
      </c>
      <c r="Q160">
        <v>0</v>
      </c>
      <c r="R160" t="s">
        <v>1532</v>
      </c>
      <c r="S160" t="s">
        <v>262</v>
      </c>
      <c r="T160">
        <v>11614014</v>
      </c>
      <c r="U160">
        <v>45837</v>
      </c>
      <c r="V160">
        <v>45851</v>
      </c>
      <c r="W160">
        <v>45853</v>
      </c>
      <c r="X160">
        <v>0</v>
      </c>
      <c r="Y160">
        <v>1290900</v>
      </c>
      <c r="Z160" t="s">
        <v>1568</v>
      </c>
      <c r="AA160" t="s">
        <v>245</v>
      </c>
      <c r="AB160" t="s">
        <v>121</v>
      </c>
      <c r="AC160" t="s">
        <v>255</v>
      </c>
      <c r="AD160" t="s">
        <v>122</v>
      </c>
      <c r="AE160" t="s">
        <v>245</v>
      </c>
      <c r="AF160" t="s">
        <v>1812</v>
      </c>
      <c r="AG160">
        <v>0</v>
      </c>
    </row>
    <row r="161" spans="1:33" x14ac:dyDescent="0.35">
      <c r="A161" t="s">
        <v>243</v>
      </c>
      <c r="B161">
        <v>6621433</v>
      </c>
      <c r="C161" t="s">
        <v>129</v>
      </c>
      <c r="D161" t="s">
        <v>6386</v>
      </c>
      <c r="E161" t="s">
        <v>310</v>
      </c>
      <c r="F161" t="s">
        <v>410</v>
      </c>
      <c r="G161" t="s">
        <v>226</v>
      </c>
      <c r="H161">
        <v>45867</v>
      </c>
      <c r="K161">
        <v>1213130</v>
      </c>
      <c r="L161" t="s">
        <v>384</v>
      </c>
      <c r="O161">
        <v>10014627</v>
      </c>
      <c r="P161" t="s">
        <v>243</v>
      </c>
      <c r="Q161">
        <v>0</v>
      </c>
      <c r="R161" t="s">
        <v>1532</v>
      </c>
      <c r="T161">
        <v>11614003</v>
      </c>
      <c r="U161">
        <v>45837</v>
      </c>
      <c r="V161">
        <v>45867</v>
      </c>
      <c r="X161">
        <v>0</v>
      </c>
      <c r="Y161">
        <v>1290900</v>
      </c>
      <c r="Z161" t="s">
        <v>1568</v>
      </c>
      <c r="AA161" t="s">
        <v>245</v>
      </c>
      <c r="AB161" t="s">
        <v>121</v>
      </c>
      <c r="AC161" t="s">
        <v>255</v>
      </c>
      <c r="AD161" t="s">
        <v>189</v>
      </c>
      <c r="AE161" t="s">
        <v>245</v>
      </c>
      <c r="AF161" t="s">
        <v>1812</v>
      </c>
      <c r="AG161">
        <v>0</v>
      </c>
    </row>
    <row r="162" spans="1:33" x14ac:dyDescent="0.35">
      <c r="A162" t="s">
        <v>243</v>
      </c>
      <c r="B162">
        <v>6621407</v>
      </c>
      <c r="C162" t="s">
        <v>129</v>
      </c>
      <c r="D162" t="s">
        <v>6387</v>
      </c>
      <c r="E162" t="s">
        <v>310</v>
      </c>
      <c r="F162" t="s">
        <v>133</v>
      </c>
      <c r="G162" t="s">
        <v>142</v>
      </c>
      <c r="H162">
        <v>45840</v>
      </c>
      <c r="I162">
        <v>45840</v>
      </c>
      <c r="J162" t="s">
        <v>856</v>
      </c>
      <c r="K162">
        <v>1213130</v>
      </c>
      <c r="L162" t="s">
        <v>384</v>
      </c>
      <c r="O162">
        <v>10014627</v>
      </c>
      <c r="P162" t="s">
        <v>243</v>
      </c>
      <c r="Q162">
        <v>0</v>
      </c>
      <c r="R162" t="s">
        <v>343</v>
      </c>
      <c r="S162" t="s">
        <v>342</v>
      </c>
      <c r="T162">
        <v>11613967</v>
      </c>
      <c r="U162">
        <v>45837</v>
      </c>
      <c r="V162">
        <v>45840</v>
      </c>
      <c r="W162">
        <v>45838</v>
      </c>
      <c r="X162">
        <v>0</v>
      </c>
      <c r="Y162">
        <v>1290900</v>
      </c>
      <c r="Z162" t="s">
        <v>1568</v>
      </c>
      <c r="AA162" t="s">
        <v>245</v>
      </c>
      <c r="AB162" t="s">
        <v>121</v>
      </c>
      <c r="AC162" t="s">
        <v>255</v>
      </c>
      <c r="AD162" t="s">
        <v>141</v>
      </c>
      <c r="AE162" t="s">
        <v>245</v>
      </c>
      <c r="AF162" t="s">
        <v>3326</v>
      </c>
      <c r="AG162">
        <v>6</v>
      </c>
    </row>
    <row r="163" spans="1:33" x14ac:dyDescent="0.35">
      <c r="A163" t="s">
        <v>137</v>
      </c>
      <c r="B163">
        <v>6621248</v>
      </c>
      <c r="C163" t="s">
        <v>123</v>
      </c>
      <c r="D163" t="s">
        <v>6388</v>
      </c>
      <c r="E163" t="s">
        <v>310</v>
      </c>
      <c r="F163" t="s">
        <v>133</v>
      </c>
      <c r="G163" t="s">
        <v>147</v>
      </c>
      <c r="H163">
        <v>45870</v>
      </c>
      <c r="I163">
        <v>45870</v>
      </c>
      <c r="J163" t="s">
        <v>856</v>
      </c>
      <c r="K163">
        <v>1210100</v>
      </c>
      <c r="L163" t="s">
        <v>388</v>
      </c>
      <c r="O163">
        <v>10014595</v>
      </c>
      <c r="P163" t="s">
        <v>137</v>
      </c>
      <c r="Q163">
        <v>0</v>
      </c>
      <c r="R163" t="s">
        <v>296</v>
      </c>
      <c r="S163" t="s">
        <v>342</v>
      </c>
      <c r="T163">
        <v>11612303</v>
      </c>
      <c r="U163">
        <v>45837</v>
      </c>
      <c r="V163">
        <v>45870</v>
      </c>
      <c r="W163">
        <v>45845</v>
      </c>
      <c r="X163">
        <v>0</v>
      </c>
      <c r="Y163">
        <v>1290900</v>
      </c>
      <c r="Z163" t="s">
        <v>1568</v>
      </c>
      <c r="AA163" t="s">
        <v>248</v>
      </c>
      <c r="AB163" t="s">
        <v>121</v>
      </c>
      <c r="AC163" t="s">
        <v>255</v>
      </c>
      <c r="AD163" t="s">
        <v>141</v>
      </c>
      <c r="AE163" t="s">
        <v>248</v>
      </c>
      <c r="AF163" t="s">
        <v>3326</v>
      </c>
      <c r="AG163">
        <v>8</v>
      </c>
    </row>
    <row r="164" spans="1:33" x14ac:dyDescent="0.35">
      <c r="A164" t="s">
        <v>298</v>
      </c>
      <c r="B164">
        <v>6621202</v>
      </c>
      <c r="C164" t="s">
        <v>129</v>
      </c>
      <c r="D164" t="s">
        <v>6389</v>
      </c>
      <c r="E164" t="s">
        <v>310</v>
      </c>
      <c r="F164" t="s">
        <v>410</v>
      </c>
      <c r="G164" t="s">
        <v>226</v>
      </c>
      <c r="H164">
        <v>45859</v>
      </c>
      <c r="I164">
        <v>45865</v>
      </c>
      <c r="J164" t="s">
        <v>5408</v>
      </c>
      <c r="K164">
        <v>1213130</v>
      </c>
      <c r="L164" t="s">
        <v>299</v>
      </c>
      <c r="O164">
        <v>10014626</v>
      </c>
      <c r="P164" t="s">
        <v>298</v>
      </c>
      <c r="Q164">
        <v>0</v>
      </c>
      <c r="R164" t="s">
        <v>1532</v>
      </c>
      <c r="S164" t="s">
        <v>343</v>
      </c>
      <c r="T164">
        <v>11613750</v>
      </c>
      <c r="U164">
        <v>45837</v>
      </c>
      <c r="V164">
        <v>45859</v>
      </c>
      <c r="W164">
        <v>45850</v>
      </c>
      <c r="X164">
        <v>0</v>
      </c>
      <c r="Y164">
        <v>1290900</v>
      </c>
      <c r="Z164" t="s">
        <v>1568</v>
      </c>
      <c r="AA164" t="s">
        <v>245</v>
      </c>
      <c r="AB164" t="s">
        <v>121</v>
      </c>
      <c r="AC164" t="s">
        <v>255</v>
      </c>
      <c r="AD164" t="s">
        <v>189</v>
      </c>
      <c r="AE164" t="s">
        <v>245</v>
      </c>
      <c r="AF164" t="s">
        <v>1812</v>
      </c>
      <c r="AG164">
        <v>0</v>
      </c>
    </row>
    <row r="165" spans="1:33" x14ac:dyDescent="0.35">
      <c r="A165" t="s">
        <v>298</v>
      </c>
      <c r="B165">
        <v>6621159</v>
      </c>
      <c r="C165" t="s">
        <v>129</v>
      </c>
      <c r="D165" t="s">
        <v>6390</v>
      </c>
      <c r="E165" t="s">
        <v>310</v>
      </c>
      <c r="F165" t="s">
        <v>410</v>
      </c>
      <c r="G165" t="s">
        <v>226</v>
      </c>
      <c r="H165">
        <v>45859</v>
      </c>
      <c r="I165">
        <v>45865</v>
      </c>
      <c r="J165" t="s">
        <v>5408</v>
      </c>
      <c r="K165">
        <v>1213130</v>
      </c>
      <c r="L165" t="s">
        <v>299</v>
      </c>
      <c r="O165">
        <v>10014626</v>
      </c>
      <c r="P165" t="s">
        <v>298</v>
      </c>
      <c r="Q165">
        <v>0</v>
      </c>
      <c r="R165" t="s">
        <v>1532</v>
      </c>
      <c r="S165" t="s">
        <v>343</v>
      </c>
      <c r="T165">
        <v>11613678</v>
      </c>
      <c r="U165">
        <v>45836</v>
      </c>
      <c r="V165">
        <v>45859</v>
      </c>
      <c r="W165">
        <v>45850</v>
      </c>
      <c r="X165">
        <v>0</v>
      </c>
      <c r="Y165">
        <v>1290900</v>
      </c>
      <c r="Z165" t="s">
        <v>1568</v>
      </c>
      <c r="AA165" t="s">
        <v>245</v>
      </c>
      <c r="AB165" t="s">
        <v>121</v>
      </c>
      <c r="AC165" t="s">
        <v>255</v>
      </c>
      <c r="AD165" t="s">
        <v>189</v>
      </c>
      <c r="AE165" t="s">
        <v>245</v>
      </c>
      <c r="AF165" t="s">
        <v>1812</v>
      </c>
      <c r="AG165">
        <v>0</v>
      </c>
    </row>
    <row r="166" spans="1:33" x14ac:dyDescent="0.35">
      <c r="A166" t="s">
        <v>286</v>
      </c>
      <c r="B166">
        <v>6621038</v>
      </c>
      <c r="C166" t="s">
        <v>123</v>
      </c>
      <c r="D166" t="s">
        <v>6391</v>
      </c>
      <c r="E166" t="s">
        <v>310</v>
      </c>
      <c r="F166" t="s">
        <v>379</v>
      </c>
      <c r="G166" t="s">
        <v>142</v>
      </c>
      <c r="H166">
        <v>45844</v>
      </c>
      <c r="I166">
        <v>45844</v>
      </c>
      <c r="J166" t="s">
        <v>5405</v>
      </c>
      <c r="K166">
        <v>1212120</v>
      </c>
      <c r="L166" t="s">
        <v>287</v>
      </c>
      <c r="O166">
        <v>10014655</v>
      </c>
      <c r="P166" t="s">
        <v>286</v>
      </c>
      <c r="Q166">
        <v>0</v>
      </c>
      <c r="R166" t="s">
        <v>343</v>
      </c>
      <c r="S166" t="s">
        <v>5938</v>
      </c>
      <c r="T166">
        <v>11570654</v>
      </c>
      <c r="U166">
        <v>45836</v>
      </c>
      <c r="V166">
        <v>45844</v>
      </c>
      <c r="W166">
        <v>45846</v>
      </c>
      <c r="X166">
        <v>0</v>
      </c>
      <c r="Y166">
        <v>1290900</v>
      </c>
      <c r="Z166" t="s">
        <v>1568</v>
      </c>
      <c r="AA166" t="s">
        <v>247</v>
      </c>
      <c r="AB166" t="s">
        <v>121</v>
      </c>
      <c r="AC166" t="s">
        <v>255</v>
      </c>
      <c r="AD166" t="s">
        <v>141</v>
      </c>
      <c r="AE166" t="s">
        <v>247</v>
      </c>
      <c r="AF166" t="s">
        <v>3326</v>
      </c>
      <c r="AG166">
        <v>12</v>
      </c>
    </row>
    <row r="167" spans="1:33" x14ac:dyDescent="0.35">
      <c r="A167" t="s">
        <v>231</v>
      </c>
      <c r="B167">
        <v>6620595</v>
      </c>
      <c r="C167" t="s">
        <v>129</v>
      </c>
      <c r="D167" t="s">
        <v>3385</v>
      </c>
      <c r="E167" t="s">
        <v>310</v>
      </c>
      <c r="F167" t="s">
        <v>259</v>
      </c>
      <c r="G167" t="s">
        <v>336</v>
      </c>
      <c r="H167">
        <v>45850</v>
      </c>
      <c r="I167">
        <v>45850</v>
      </c>
      <c r="J167" t="s">
        <v>5406</v>
      </c>
      <c r="K167">
        <v>1215150</v>
      </c>
      <c r="L167" t="s">
        <v>331</v>
      </c>
      <c r="O167">
        <v>10014638</v>
      </c>
      <c r="P167" t="s">
        <v>231</v>
      </c>
      <c r="Q167">
        <v>0</v>
      </c>
      <c r="R167" t="s">
        <v>343</v>
      </c>
      <c r="S167" t="s">
        <v>291</v>
      </c>
      <c r="T167">
        <v>11611932</v>
      </c>
      <c r="U167">
        <v>45835</v>
      </c>
      <c r="V167">
        <v>45850</v>
      </c>
      <c r="W167">
        <v>45848</v>
      </c>
      <c r="X167">
        <v>0</v>
      </c>
      <c r="Y167">
        <v>1290900</v>
      </c>
      <c r="Z167" t="s">
        <v>1568</v>
      </c>
      <c r="AA167" t="s">
        <v>246</v>
      </c>
      <c r="AB167" t="s">
        <v>121</v>
      </c>
      <c r="AC167" t="s">
        <v>255</v>
      </c>
      <c r="AD167" t="s">
        <v>189</v>
      </c>
      <c r="AE167" t="s">
        <v>246</v>
      </c>
      <c r="AF167" t="s">
        <v>1812</v>
      </c>
      <c r="AG167">
        <v>2</v>
      </c>
    </row>
    <row r="168" spans="1:33" x14ac:dyDescent="0.35">
      <c r="A168" t="s">
        <v>152</v>
      </c>
      <c r="B168">
        <v>6620555</v>
      </c>
      <c r="C168" t="s">
        <v>129</v>
      </c>
      <c r="D168" t="s">
        <v>6394</v>
      </c>
      <c r="E168" t="s">
        <v>310</v>
      </c>
      <c r="F168" t="s">
        <v>133</v>
      </c>
      <c r="G168" t="s">
        <v>226</v>
      </c>
      <c r="H168">
        <v>45839</v>
      </c>
      <c r="I168">
        <v>45869</v>
      </c>
      <c r="J168" t="s">
        <v>3476</v>
      </c>
      <c r="K168">
        <v>1215156</v>
      </c>
      <c r="L168" t="s">
        <v>307</v>
      </c>
      <c r="O168">
        <v>10014641</v>
      </c>
      <c r="P168" t="s">
        <v>152</v>
      </c>
      <c r="Q168">
        <v>0</v>
      </c>
      <c r="R168" t="s">
        <v>329</v>
      </c>
      <c r="S168" t="s">
        <v>342</v>
      </c>
      <c r="T168">
        <v>11601567</v>
      </c>
      <c r="U168">
        <v>45835</v>
      </c>
      <c r="V168">
        <v>45839</v>
      </c>
      <c r="W168">
        <v>45846</v>
      </c>
      <c r="X168">
        <v>0</v>
      </c>
      <c r="Y168">
        <v>1290900</v>
      </c>
      <c r="Z168" t="s">
        <v>1568</v>
      </c>
      <c r="AA168" t="s">
        <v>246</v>
      </c>
      <c r="AB168" t="s">
        <v>121</v>
      </c>
      <c r="AC168" t="s">
        <v>255</v>
      </c>
      <c r="AD168" t="s">
        <v>189</v>
      </c>
      <c r="AE168" t="s">
        <v>246</v>
      </c>
      <c r="AF168" t="s">
        <v>1812</v>
      </c>
      <c r="AG168">
        <v>10</v>
      </c>
    </row>
    <row r="169" spans="1:33" x14ac:dyDescent="0.35">
      <c r="A169" t="s">
        <v>137</v>
      </c>
      <c r="B169">
        <v>6620542</v>
      </c>
      <c r="C169" t="s">
        <v>123</v>
      </c>
      <c r="D169" t="s">
        <v>6395</v>
      </c>
      <c r="E169" t="s">
        <v>310</v>
      </c>
      <c r="F169" t="s">
        <v>133</v>
      </c>
      <c r="G169" t="s">
        <v>147</v>
      </c>
      <c r="H169">
        <v>45889</v>
      </c>
      <c r="I169">
        <v>45889</v>
      </c>
      <c r="J169" t="s">
        <v>856</v>
      </c>
      <c r="K169">
        <v>1210100</v>
      </c>
      <c r="L169" t="s">
        <v>388</v>
      </c>
      <c r="O169">
        <v>10014595</v>
      </c>
      <c r="P169" t="s">
        <v>137</v>
      </c>
      <c r="Q169">
        <v>0</v>
      </c>
      <c r="R169" t="s">
        <v>342</v>
      </c>
      <c r="S169" t="s">
        <v>296</v>
      </c>
      <c r="T169">
        <v>11612300</v>
      </c>
      <c r="U169">
        <v>45835</v>
      </c>
      <c r="V169">
        <v>45889</v>
      </c>
      <c r="W169">
        <v>45848</v>
      </c>
      <c r="X169">
        <v>0</v>
      </c>
      <c r="Y169">
        <v>1290900</v>
      </c>
      <c r="Z169" t="s">
        <v>1568</v>
      </c>
      <c r="AA169" t="s">
        <v>248</v>
      </c>
      <c r="AB169" t="s">
        <v>121</v>
      </c>
      <c r="AC169" t="s">
        <v>255</v>
      </c>
      <c r="AD169" t="s">
        <v>141</v>
      </c>
      <c r="AE169" t="s">
        <v>248</v>
      </c>
      <c r="AF169" t="s">
        <v>3326</v>
      </c>
      <c r="AG169">
        <v>8</v>
      </c>
    </row>
    <row r="170" spans="1:33" x14ac:dyDescent="0.35">
      <c r="A170" t="s">
        <v>137</v>
      </c>
      <c r="B170">
        <v>6620541</v>
      </c>
      <c r="C170" t="s">
        <v>123</v>
      </c>
      <c r="D170" t="s">
        <v>6396</v>
      </c>
      <c r="E170" t="s">
        <v>310</v>
      </c>
      <c r="F170" t="s">
        <v>133</v>
      </c>
      <c r="G170" t="s">
        <v>132</v>
      </c>
      <c r="H170">
        <v>45872</v>
      </c>
      <c r="I170">
        <v>45872</v>
      </c>
      <c r="J170" t="s">
        <v>856</v>
      </c>
      <c r="K170">
        <v>1210100</v>
      </c>
      <c r="L170" t="s">
        <v>388</v>
      </c>
      <c r="O170">
        <v>10014595</v>
      </c>
      <c r="P170" t="s">
        <v>137</v>
      </c>
      <c r="Q170">
        <v>0</v>
      </c>
      <c r="R170" t="s">
        <v>342</v>
      </c>
      <c r="S170" t="s">
        <v>342</v>
      </c>
      <c r="T170">
        <v>11612299</v>
      </c>
      <c r="U170">
        <v>45835</v>
      </c>
      <c r="V170">
        <v>45872</v>
      </c>
      <c r="W170">
        <v>45835</v>
      </c>
      <c r="X170">
        <v>0</v>
      </c>
      <c r="Y170">
        <v>1290900</v>
      </c>
      <c r="Z170" t="s">
        <v>1568</v>
      </c>
      <c r="AA170" t="s">
        <v>248</v>
      </c>
      <c r="AB170" t="s">
        <v>121</v>
      </c>
      <c r="AC170" t="s">
        <v>255</v>
      </c>
      <c r="AD170" t="s">
        <v>141</v>
      </c>
      <c r="AE170" t="s">
        <v>248</v>
      </c>
      <c r="AF170" t="s">
        <v>3326</v>
      </c>
      <c r="AG170">
        <v>8</v>
      </c>
    </row>
    <row r="171" spans="1:33" x14ac:dyDescent="0.35">
      <c r="A171" t="s">
        <v>324</v>
      </c>
      <c r="B171">
        <v>6620512</v>
      </c>
      <c r="C171" t="s">
        <v>138</v>
      </c>
      <c r="D171" t="s">
        <v>6397</v>
      </c>
      <c r="E171" t="s">
        <v>310</v>
      </c>
      <c r="F171" t="s">
        <v>133</v>
      </c>
      <c r="G171" t="s">
        <v>147</v>
      </c>
      <c r="H171">
        <v>45869</v>
      </c>
      <c r="I171">
        <v>45869</v>
      </c>
      <c r="J171" t="s">
        <v>856</v>
      </c>
      <c r="K171">
        <v>1216100</v>
      </c>
      <c r="L171" t="s">
        <v>325</v>
      </c>
      <c r="O171">
        <v>10014726</v>
      </c>
      <c r="P171" t="s">
        <v>412</v>
      </c>
      <c r="Q171">
        <v>0</v>
      </c>
      <c r="R171" t="s">
        <v>343</v>
      </c>
      <c r="S171" t="s">
        <v>3891</v>
      </c>
      <c r="T171">
        <v>11607714</v>
      </c>
      <c r="U171">
        <v>45835</v>
      </c>
      <c r="V171">
        <v>45869</v>
      </c>
      <c r="W171">
        <v>45848</v>
      </c>
      <c r="X171">
        <v>0</v>
      </c>
      <c r="Y171">
        <v>1290900</v>
      </c>
      <c r="Z171" t="s">
        <v>1568</v>
      </c>
      <c r="AA171" t="s">
        <v>249</v>
      </c>
      <c r="AB171" t="s">
        <v>121</v>
      </c>
      <c r="AC171" t="s">
        <v>255</v>
      </c>
      <c r="AD171" t="s">
        <v>141</v>
      </c>
      <c r="AE171" t="s">
        <v>249</v>
      </c>
      <c r="AF171" t="s">
        <v>3326</v>
      </c>
      <c r="AG171">
        <v>12</v>
      </c>
    </row>
    <row r="172" spans="1:33" x14ac:dyDescent="0.35">
      <c r="A172" t="s">
        <v>238</v>
      </c>
      <c r="B172">
        <v>6619733</v>
      </c>
      <c r="C172" t="s">
        <v>129</v>
      </c>
      <c r="D172" t="s">
        <v>6399</v>
      </c>
      <c r="E172" t="s">
        <v>310</v>
      </c>
      <c r="F172" t="s">
        <v>259</v>
      </c>
      <c r="G172" t="s">
        <v>336</v>
      </c>
      <c r="H172">
        <v>45855</v>
      </c>
      <c r="I172">
        <v>45855</v>
      </c>
      <c r="J172" t="s">
        <v>5407</v>
      </c>
      <c r="K172">
        <v>1215152</v>
      </c>
      <c r="L172" t="s">
        <v>281</v>
      </c>
      <c r="O172">
        <v>10014628</v>
      </c>
      <c r="P172" t="s">
        <v>238</v>
      </c>
      <c r="Q172">
        <v>0</v>
      </c>
      <c r="R172" t="s">
        <v>1532</v>
      </c>
      <c r="S172" t="s">
        <v>343</v>
      </c>
      <c r="T172">
        <v>11612212</v>
      </c>
      <c r="U172">
        <v>45834</v>
      </c>
      <c r="V172">
        <v>45855</v>
      </c>
      <c r="W172">
        <v>45853</v>
      </c>
      <c r="X172">
        <v>0</v>
      </c>
      <c r="Y172">
        <v>1290900</v>
      </c>
      <c r="Z172" t="s">
        <v>1568</v>
      </c>
      <c r="AA172" t="s">
        <v>246</v>
      </c>
      <c r="AB172" t="s">
        <v>121</v>
      </c>
      <c r="AC172" t="s">
        <v>255</v>
      </c>
      <c r="AD172" t="s">
        <v>189</v>
      </c>
      <c r="AE172" t="s">
        <v>246</v>
      </c>
      <c r="AF172" t="s">
        <v>1812</v>
      </c>
      <c r="AG172">
        <v>6</v>
      </c>
    </row>
    <row r="173" spans="1:33" x14ac:dyDescent="0.35">
      <c r="A173" t="s">
        <v>324</v>
      </c>
      <c r="B173">
        <v>6619609</v>
      </c>
      <c r="C173" t="s">
        <v>138</v>
      </c>
      <c r="D173" t="s">
        <v>6401</v>
      </c>
      <c r="E173" t="s">
        <v>310</v>
      </c>
      <c r="F173" t="s">
        <v>133</v>
      </c>
      <c r="G173" t="s">
        <v>147</v>
      </c>
      <c r="H173">
        <v>45869</v>
      </c>
      <c r="I173">
        <v>45869</v>
      </c>
      <c r="J173" t="s">
        <v>856</v>
      </c>
      <c r="K173">
        <v>1216100</v>
      </c>
      <c r="L173" t="s">
        <v>325</v>
      </c>
      <c r="O173">
        <v>10014726</v>
      </c>
      <c r="P173" t="s">
        <v>412</v>
      </c>
      <c r="Q173">
        <v>0</v>
      </c>
      <c r="R173" t="s">
        <v>343</v>
      </c>
      <c r="S173" t="s">
        <v>3891</v>
      </c>
      <c r="T173">
        <v>11609686</v>
      </c>
      <c r="U173">
        <v>45834</v>
      </c>
      <c r="V173">
        <v>45869</v>
      </c>
      <c r="W173">
        <v>45848</v>
      </c>
      <c r="X173">
        <v>0</v>
      </c>
      <c r="Y173">
        <v>1290900</v>
      </c>
      <c r="Z173" t="s">
        <v>1568</v>
      </c>
      <c r="AA173" t="s">
        <v>249</v>
      </c>
      <c r="AB173" t="s">
        <v>121</v>
      </c>
      <c r="AC173" t="s">
        <v>255</v>
      </c>
      <c r="AD173" t="s">
        <v>141</v>
      </c>
      <c r="AE173" t="s">
        <v>249</v>
      </c>
      <c r="AF173" t="s">
        <v>3326</v>
      </c>
      <c r="AG173">
        <v>12</v>
      </c>
    </row>
    <row r="174" spans="1:33" x14ac:dyDescent="0.35">
      <c r="A174" t="s">
        <v>126</v>
      </c>
      <c r="B174">
        <v>6619547</v>
      </c>
      <c r="C174" t="s">
        <v>123</v>
      </c>
      <c r="D174" t="s">
        <v>6402</v>
      </c>
      <c r="E174" t="s">
        <v>310</v>
      </c>
      <c r="F174" t="s">
        <v>133</v>
      </c>
      <c r="G174" t="s">
        <v>147</v>
      </c>
      <c r="H174">
        <v>45889</v>
      </c>
      <c r="I174">
        <v>45889</v>
      </c>
      <c r="J174" t="s">
        <v>856</v>
      </c>
      <c r="K174">
        <v>1210101</v>
      </c>
      <c r="L174" t="s">
        <v>391</v>
      </c>
      <c r="O174">
        <v>10014657</v>
      </c>
      <c r="P174" t="s">
        <v>126</v>
      </c>
      <c r="Q174">
        <v>0</v>
      </c>
      <c r="R174" t="s">
        <v>342</v>
      </c>
      <c r="S174" t="s">
        <v>296</v>
      </c>
      <c r="T174">
        <v>11603771</v>
      </c>
      <c r="U174">
        <v>45833</v>
      </c>
      <c r="V174">
        <v>45889</v>
      </c>
      <c r="W174">
        <v>45848</v>
      </c>
      <c r="X174">
        <v>0</v>
      </c>
      <c r="Y174">
        <v>1290900</v>
      </c>
      <c r="Z174" t="s">
        <v>1568</v>
      </c>
      <c r="AA174" t="s">
        <v>248</v>
      </c>
      <c r="AB174" t="s">
        <v>121</v>
      </c>
      <c r="AC174" t="s">
        <v>255</v>
      </c>
      <c r="AD174" t="s">
        <v>141</v>
      </c>
      <c r="AE174" t="s">
        <v>248</v>
      </c>
      <c r="AF174" t="s">
        <v>3326</v>
      </c>
      <c r="AG174">
        <v>24</v>
      </c>
    </row>
    <row r="175" spans="1:33" x14ac:dyDescent="0.35">
      <c r="A175" t="s">
        <v>126</v>
      </c>
      <c r="B175">
        <v>6619546</v>
      </c>
      <c r="C175" t="s">
        <v>123</v>
      </c>
      <c r="D175" t="s">
        <v>6403</v>
      </c>
      <c r="E175" t="s">
        <v>310</v>
      </c>
      <c r="F175" t="s">
        <v>133</v>
      </c>
      <c r="G175" t="s">
        <v>132</v>
      </c>
      <c r="H175">
        <v>45889</v>
      </c>
      <c r="I175">
        <v>45889</v>
      </c>
      <c r="J175" t="s">
        <v>856</v>
      </c>
      <c r="K175">
        <v>1210101</v>
      </c>
      <c r="L175" t="s">
        <v>391</v>
      </c>
      <c r="O175">
        <v>10014657</v>
      </c>
      <c r="P175" t="s">
        <v>126</v>
      </c>
      <c r="Q175">
        <v>0</v>
      </c>
      <c r="R175" t="s">
        <v>342</v>
      </c>
      <c r="S175" t="s">
        <v>296</v>
      </c>
      <c r="T175">
        <v>11486055</v>
      </c>
      <c r="U175">
        <v>45833</v>
      </c>
      <c r="V175">
        <v>45889</v>
      </c>
      <c r="W175">
        <v>45848</v>
      </c>
      <c r="X175">
        <v>0</v>
      </c>
      <c r="Y175">
        <v>1290900</v>
      </c>
      <c r="Z175" t="s">
        <v>1568</v>
      </c>
      <c r="AA175" t="s">
        <v>248</v>
      </c>
      <c r="AB175" t="s">
        <v>121</v>
      </c>
      <c r="AC175" t="s">
        <v>255</v>
      </c>
      <c r="AD175" t="s">
        <v>141</v>
      </c>
      <c r="AE175" t="s">
        <v>248</v>
      </c>
      <c r="AF175" t="s">
        <v>3326</v>
      </c>
      <c r="AG175">
        <v>4</v>
      </c>
    </row>
    <row r="176" spans="1:33" x14ac:dyDescent="0.35">
      <c r="A176" t="s">
        <v>403</v>
      </c>
      <c r="B176">
        <v>6619227</v>
      </c>
      <c r="C176" t="s">
        <v>129</v>
      </c>
      <c r="D176" t="s">
        <v>6405</v>
      </c>
      <c r="E176" t="s">
        <v>310</v>
      </c>
      <c r="F176" t="s">
        <v>259</v>
      </c>
      <c r="G176" t="s">
        <v>192</v>
      </c>
      <c r="H176">
        <v>45859</v>
      </c>
      <c r="I176">
        <v>45865</v>
      </c>
      <c r="J176" t="s">
        <v>5408</v>
      </c>
      <c r="K176">
        <v>1213130</v>
      </c>
      <c r="L176" t="s">
        <v>404</v>
      </c>
      <c r="O176">
        <v>10014622</v>
      </c>
      <c r="P176" t="s">
        <v>403</v>
      </c>
      <c r="Q176">
        <v>137.88999999999999</v>
      </c>
      <c r="R176" t="s">
        <v>343</v>
      </c>
      <c r="S176" t="s">
        <v>3891</v>
      </c>
      <c r="T176">
        <v>11610423</v>
      </c>
      <c r="U176">
        <v>45833</v>
      </c>
      <c r="V176">
        <v>45859</v>
      </c>
      <c r="W176">
        <v>45847</v>
      </c>
      <c r="X176">
        <v>137.88999999999999</v>
      </c>
      <c r="Y176">
        <v>1290900</v>
      </c>
      <c r="Z176" t="s">
        <v>1568</v>
      </c>
      <c r="AA176" t="s">
        <v>245</v>
      </c>
      <c r="AB176" t="s">
        <v>121</v>
      </c>
      <c r="AC176" t="s">
        <v>255</v>
      </c>
      <c r="AD176" t="s">
        <v>135</v>
      </c>
      <c r="AE176" t="s">
        <v>245</v>
      </c>
      <c r="AF176" t="s">
        <v>3326</v>
      </c>
      <c r="AG176">
        <v>1</v>
      </c>
    </row>
    <row r="177" spans="1:33" x14ac:dyDescent="0.35">
      <c r="A177" t="s">
        <v>324</v>
      </c>
      <c r="B177">
        <v>6619211</v>
      </c>
      <c r="C177" t="s">
        <v>138</v>
      </c>
      <c r="D177" t="s">
        <v>6406</v>
      </c>
      <c r="E177" t="s">
        <v>310</v>
      </c>
      <c r="F177" t="s">
        <v>133</v>
      </c>
      <c r="G177" t="s">
        <v>132</v>
      </c>
      <c r="H177">
        <v>46068</v>
      </c>
      <c r="I177">
        <v>46068</v>
      </c>
      <c r="J177" t="s">
        <v>856</v>
      </c>
      <c r="K177">
        <v>1291900</v>
      </c>
      <c r="L177" t="s">
        <v>325</v>
      </c>
      <c r="O177">
        <v>10014719</v>
      </c>
      <c r="P177" t="s">
        <v>326</v>
      </c>
      <c r="Q177">
        <v>0</v>
      </c>
      <c r="R177" t="s">
        <v>329</v>
      </c>
      <c r="S177" t="s">
        <v>342</v>
      </c>
      <c r="T177">
        <v>11611591</v>
      </c>
      <c r="U177">
        <v>45833</v>
      </c>
      <c r="V177">
        <v>46068</v>
      </c>
      <c r="W177">
        <v>45833</v>
      </c>
      <c r="X177">
        <v>0</v>
      </c>
      <c r="Y177">
        <v>1290900</v>
      </c>
      <c r="Z177" t="s">
        <v>1568</v>
      </c>
      <c r="AA177" t="s">
        <v>249</v>
      </c>
      <c r="AB177" t="s">
        <v>121</v>
      </c>
      <c r="AC177" t="s">
        <v>255</v>
      </c>
      <c r="AD177" t="s">
        <v>122</v>
      </c>
      <c r="AE177" t="s">
        <v>249</v>
      </c>
      <c r="AF177" t="s">
        <v>1812</v>
      </c>
      <c r="AG177">
        <v>0</v>
      </c>
    </row>
    <row r="178" spans="1:33" x14ac:dyDescent="0.35">
      <c r="A178" t="s">
        <v>286</v>
      </c>
      <c r="B178">
        <v>6619206</v>
      </c>
      <c r="C178" t="s">
        <v>123</v>
      </c>
      <c r="D178" t="s">
        <v>6407</v>
      </c>
      <c r="E178" t="s">
        <v>310</v>
      </c>
      <c r="F178" t="s">
        <v>379</v>
      </c>
      <c r="G178" t="s">
        <v>142</v>
      </c>
      <c r="H178">
        <v>45844</v>
      </c>
      <c r="I178">
        <v>45844</v>
      </c>
      <c r="J178" t="s">
        <v>5405</v>
      </c>
      <c r="K178">
        <v>1212120</v>
      </c>
      <c r="L178" t="s">
        <v>287</v>
      </c>
      <c r="O178">
        <v>10014655</v>
      </c>
      <c r="P178" t="s">
        <v>286</v>
      </c>
      <c r="Q178">
        <v>0</v>
      </c>
      <c r="R178" t="s">
        <v>343</v>
      </c>
      <c r="S178" t="s">
        <v>5938</v>
      </c>
      <c r="T178">
        <v>11611586</v>
      </c>
      <c r="U178">
        <v>45833</v>
      </c>
      <c r="V178">
        <v>45844</v>
      </c>
      <c r="W178">
        <v>45846</v>
      </c>
      <c r="X178">
        <v>0</v>
      </c>
      <c r="Y178">
        <v>1290900</v>
      </c>
      <c r="Z178" t="s">
        <v>1568</v>
      </c>
      <c r="AA178" t="s">
        <v>247</v>
      </c>
      <c r="AB178" t="s">
        <v>121</v>
      </c>
      <c r="AC178" t="s">
        <v>255</v>
      </c>
      <c r="AD178" t="s">
        <v>141</v>
      </c>
      <c r="AE178" t="s">
        <v>247</v>
      </c>
      <c r="AF178" t="s">
        <v>3326</v>
      </c>
      <c r="AG178">
        <v>14</v>
      </c>
    </row>
    <row r="179" spans="1:33" x14ac:dyDescent="0.35">
      <c r="A179" t="s">
        <v>286</v>
      </c>
      <c r="B179">
        <v>6619198</v>
      </c>
      <c r="C179" t="s">
        <v>123</v>
      </c>
      <c r="D179" t="s">
        <v>6409</v>
      </c>
      <c r="E179" t="s">
        <v>310</v>
      </c>
      <c r="F179" t="s">
        <v>379</v>
      </c>
      <c r="G179" t="s">
        <v>336</v>
      </c>
      <c r="H179">
        <v>45844</v>
      </c>
      <c r="I179">
        <v>45844</v>
      </c>
      <c r="J179" t="s">
        <v>5405</v>
      </c>
      <c r="K179">
        <v>1212120</v>
      </c>
      <c r="L179" t="s">
        <v>287</v>
      </c>
      <c r="O179">
        <v>10014655</v>
      </c>
      <c r="P179" t="s">
        <v>286</v>
      </c>
      <c r="Q179">
        <v>0</v>
      </c>
      <c r="R179" t="s">
        <v>343</v>
      </c>
      <c r="S179" t="s">
        <v>5938</v>
      </c>
      <c r="T179">
        <v>11611582</v>
      </c>
      <c r="U179">
        <v>45833</v>
      </c>
      <c r="V179">
        <v>45844</v>
      </c>
      <c r="W179">
        <v>45846</v>
      </c>
      <c r="X179">
        <v>0</v>
      </c>
      <c r="Y179">
        <v>1290900</v>
      </c>
      <c r="Z179" t="s">
        <v>1568</v>
      </c>
      <c r="AA179" t="s">
        <v>247</v>
      </c>
      <c r="AB179" t="s">
        <v>121</v>
      </c>
      <c r="AC179" t="s">
        <v>255</v>
      </c>
      <c r="AD179" t="s">
        <v>189</v>
      </c>
      <c r="AE179" t="s">
        <v>247</v>
      </c>
      <c r="AF179" t="s">
        <v>1812</v>
      </c>
      <c r="AG179">
        <v>4</v>
      </c>
    </row>
    <row r="180" spans="1:33" x14ac:dyDescent="0.35">
      <c r="A180" t="s">
        <v>207</v>
      </c>
      <c r="B180">
        <v>6619094</v>
      </c>
      <c r="C180" t="s">
        <v>129</v>
      </c>
      <c r="D180" t="s">
        <v>6413</v>
      </c>
      <c r="E180" t="s">
        <v>310</v>
      </c>
      <c r="F180" t="s">
        <v>133</v>
      </c>
      <c r="G180" t="s">
        <v>132</v>
      </c>
      <c r="H180">
        <v>45870</v>
      </c>
      <c r="I180">
        <v>45900</v>
      </c>
      <c r="J180" t="s">
        <v>856</v>
      </c>
      <c r="K180">
        <v>1213130</v>
      </c>
      <c r="L180" t="s">
        <v>385</v>
      </c>
      <c r="O180">
        <v>10014621</v>
      </c>
      <c r="P180" t="s">
        <v>207</v>
      </c>
      <c r="Q180">
        <v>0</v>
      </c>
      <c r="R180" t="s">
        <v>3891</v>
      </c>
      <c r="S180" t="s">
        <v>342</v>
      </c>
      <c r="T180">
        <v>11609993</v>
      </c>
      <c r="U180">
        <v>45833</v>
      </c>
      <c r="V180">
        <v>45870</v>
      </c>
      <c r="W180">
        <v>45833</v>
      </c>
      <c r="X180">
        <v>0</v>
      </c>
      <c r="Y180">
        <v>1290900</v>
      </c>
      <c r="Z180" t="s">
        <v>1568</v>
      </c>
      <c r="AA180" t="s">
        <v>245</v>
      </c>
      <c r="AB180" t="s">
        <v>121</v>
      </c>
      <c r="AC180" t="s">
        <v>255</v>
      </c>
      <c r="AD180" t="s">
        <v>141</v>
      </c>
      <c r="AE180" t="s">
        <v>245</v>
      </c>
      <c r="AF180" t="s">
        <v>3326</v>
      </c>
      <c r="AG180">
        <v>2</v>
      </c>
    </row>
    <row r="181" spans="1:33" x14ac:dyDescent="0.35">
      <c r="A181" t="s">
        <v>233</v>
      </c>
      <c r="B181">
        <v>6619093</v>
      </c>
      <c r="C181" t="s">
        <v>129</v>
      </c>
      <c r="D181" t="s">
        <v>5995</v>
      </c>
      <c r="E181" t="s">
        <v>310</v>
      </c>
      <c r="F181" t="s">
        <v>133</v>
      </c>
      <c r="G181" t="s">
        <v>132</v>
      </c>
      <c r="H181">
        <v>45870</v>
      </c>
      <c r="I181">
        <v>45900</v>
      </c>
      <c r="J181" t="s">
        <v>856</v>
      </c>
      <c r="K181">
        <v>1213130</v>
      </c>
      <c r="L181" t="s">
        <v>301</v>
      </c>
      <c r="O181">
        <v>10014623</v>
      </c>
      <c r="P181" t="s">
        <v>233</v>
      </c>
      <c r="Q181">
        <v>0</v>
      </c>
      <c r="R181" t="s">
        <v>3891</v>
      </c>
      <c r="S181" t="s">
        <v>342</v>
      </c>
      <c r="T181">
        <v>11610039</v>
      </c>
      <c r="U181">
        <v>45833</v>
      </c>
      <c r="V181">
        <v>45870</v>
      </c>
      <c r="W181">
        <v>45833</v>
      </c>
      <c r="X181">
        <v>0</v>
      </c>
      <c r="Y181">
        <v>1290900</v>
      </c>
      <c r="Z181" t="s">
        <v>1568</v>
      </c>
      <c r="AA181" t="s">
        <v>245</v>
      </c>
      <c r="AB181" t="s">
        <v>121</v>
      </c>
      <c r="AC181" t="s">
        <v>255</v>
      </c>
      <c r="AD181" t="s">
        <v>141</v>
      </c>
      <c r="AE181" t="s">
        <v>245</v>
      </c>
      <c r="AF181" t="s">
        <v>3326</v>
      </c>
      <c r="AG181">
        <v>2</v>
      </c>
    </row>
    <row r="182" spans="1:33" x14ac:dyDescent="0.35">
      <c r="A182" t="s">
        <v>233</v>
      </c>
      <c r="B182">
        <v>6619091</v>
      </c>
      <c r="C182" t="s">
        <v>129</v>
      </c>
      <c r="D182" t="s">
        <v>6414</v>
      </c>
      <c r="E182" t="s">
        <v>310</v>
      </c>
      <c r="F182" t="s">
        <v>133</v>
      </c>
      <c r="G182" t="s">
        <v>132</v>
      </c>
      <c r="H182">
        <v>45870</v>
      </c>
      <c r="I182">
        <v>45900</v>
      </c>
      <c r="J182" t="s">
        <v>856</v>
      </c>
      <c r="K182">
        <v>1213130</v>
      </c>
      <c r="L182" t="s">
        <v>301</v>
      </c>
      <c r="O182">
        <v>10014623</v>
      </c>
      <c r="P182" t="s">
        <v>233</v>
      </c>
      <c r="Q182">
        <v>0</v>
      </c>
      <c r="R182" t="s">
        <v>3891</v>
      </c>
      <c r="S182" t="s">
        <v>342</v>
      </c>
      <c r="T182">
        <v>11610036</v>
      </c>
      <c r="U182">
        <v>45833</v>
      </c>
      <c r="V182">
        <v>45870</v>
      </c>
      <c r="W182">
        <v>45833</v>
      </c>
      <c r="X182">
        <v>0</v>
      </c>
      <c r="Y182">
        <v>1290900</v>
      </c>
      <c r="Z182" t="s">
        <v>1568</v>
      </c>
      <c r="AA182" t="s">
        <v>245</v>
      </c>
      <c r="AB182" t="s">
        <v>121</v>
      </c>
      <c r="AC182" t="s">
        <v>255</v>
      </c>
      <c r="AD182" t="s">
        <v>141</v>
      </c>
      <c r="AE182" t="s">
        <v>245</v>
      </c>
      <c r="AF182" t="s">
        <v>3326</v>
      </c>
      <c r="AG182">
        <v>3</v>
      </c>
    </row>
    <row r="183" spans="1:33" x14ac:dyDescent="0.35">
      <c r="A183" t="s">
        <v>221</v>
      </c>
      <c r="B183">
        <v>6619090</v>
      </c>
      <c r="C183" t="s">
        <v>129</v>
      </c>
      <c r="D183" t="s">
        <v>6415</v>
      </c>
      <c r="E183" t="s">
        <v>310</v>
      </c>
      <c r="F183" t="s">
        <v>259</v>
      </c>
      <c r="G183" t="s">
        <v>124</v>
      </c>
      <c r="H183">
        <v>45852</v>
      </c>
      <c r="I183">
        <v>45858</v>
      </c>
      <c r="J183" t="s">
        <v>5407</v>
      </c>
      <c r="K183">
        <v>1215156</v>
      </c>
      <c r="L183" t="s">
        <v>309</v>
      </c>
      <c r="O183">
        <v>10014650</v>
      </c>
      <c r="P183" t="s">
        <v>221</v>
      </c>
      <c r="Q183">
        <v>0</v>
      </c>
      <c r="R183" t="s">
        <v>3891</v>
      </c>
      <c r="S183" t="s">
        <v>343</v>
      </c>
      <c r="T183">
        <v>11609981</v>
      </c>
      <c r="U183">
        <v>45833</v>
      </c>
      <c r="V183">
        <v>45852</v>
      </c>
      <c r="W183">
        <v>45851</v>
      </c>
      <c r="X183">
        <v>0</v>
      </c>
      <c r="Y183">
        <v>1290900</v>
      </c>
      <c r="Z183" t="s">
        <v>1568</v>
      </c>
      <c r="AA183" t="s">
        <v>246</v>
      </c>
      <c r="AB183" t="s">
        <v>121</v>
      </c>
      <c r="AC183" t="s">
        <v>255</v>
      </c>
      <c r="AD183" t="s">
        <v>122</v>
      </c>
      <c r="AE183" t="s">
        <v>246</v>
      </c>
      <c r="AF183" t="s">
        <v>1812</v>
      </c>
      <c r="AG183">
        <v>1</v>
      </c>
    </row>
    <row r="184" spans="1:33" x14ac:dyDescent="0.35">
      <c r="A184" t="s">
        <v>324</v>
      </c>
      <c r="B184">
        <v>6619089</v>
      </c>
      <c r="C184" t="s">
        <v>138</v>
      </c>
      <c r="D184" t="s">
        <v>6416</v>
      </c>
      <c r="E184" t="s">
        <v>310</v>
      </c>
      <c r="F184" t="s">
        <v>133</v>
      </c>
      <c r="G184" t="s">
        <v>147</v>
      </c>
      <c r="H184">
        <v>45869</v>
      </c>
      <c r="I184">
        <v>45869</v>
      </c>
      <c r="J184" t="s">
        <v>856</v>
      </c>
      <c r="K184">
        <v>1216100</v>
      </c>
      <c r="L184" t="s">
        <v>325</v>
      </c>
      <c r="O184">
        <v>10014726</v>
      </c>
      <c r="P184" t="s">
        <v>412</v>
      </c>
      <c r="Q184">
        <v>0</v>
      </c>
      <c r="R184" t="s">
        <v>3891</v>
      </c>
      <c r="S184" t="s">
        <v>3891</v>
      </c>
      <c r="T184">
        <v>11609129</v>
      </c>
      <c r="U184">
        <v>45833</v>
      </c>
      <c r="V184">
        <v>45869</v>
      </c>
      <c r="W184">
        <v>45848</v>
      </c>
      <c r="X184">
        <v>0</v>
      </c>
      <c r="Y184">
        <v>1290900</v>
      </c>
      <c r="Z184" t="s">
        <v>1568</v>
      </c>
      <c r="AA184" t="s">
        <v>249</v>
      </c>
      <c r="AB184" t="s">
        <v>121</v>
      </c>
      <c r="AC184" t="s">
        <v>255</v>
      </c>
      <c r="AD184" t="s">
        <v>141</v>
      </c>
      <c r="AE184" t="s">
        <v>249</v>
      </c>
      <c r="AF184" t="s">
        <v>3326</v>
      </c>
      <c r="AG184">
        <v>12</v>
      </c>
    </row>
    <row r="185" spans="1:33" x14ac:dyDescent="0.35">
      <c r="A185" t="s">
        <v>227</v>
      </c>
      <c r="B185">
        <v>6619082</v>
      </c>
      <c r="C185" t="s">
        <v>129</v>
      </c>
      <c r="D185" t="s">
        <v>6417</v>
      </c>
      <c r="E185" t="s">
        <v>310</v>
      </c>
      <c r="F185" t="s">
        <v>133</v>
      </c>
      <c r="G185" t="s">
        <v>132</v>
      </c>
      <c r="H185">
        <v>45839</v>
      </c>
      <c r="I185">
        <v>45869</v>
      </c>
      <c r="J185" t="s">
        <v>3476</v>
      </c>
      <c r="K185">
        <v>1213130</v>
      </c>
      <c r="L185" t="s">
        <v>305</v>
      </c>
      <c r="O185">
        <v>10014606</v>
      </c>
      <c r="P185" t="s">
        <v>227</v>
      </c>
      <c r="Q185">
        <v>0</v>
      </c>
      <c r="R185" t="s">
        <v>3891</v>
      </c>
      <c r="S185" t="s">
        <v>3901</v>
      </c>
      <c r="T185">
        <v>11608779</v>
      </c>
      <c r="U185">
        <v>45833</v>
      </c>
      <c r="V185">
        <v>45839</v>
      </c>
      <c r="W185">
        <v>45835</v>
      </c>
      <c r="X185">
        <v>0</v>
      </c>
      <c r="Y185">
        <v>1290900</v>
      </c>
      <c r="Z185" t="s">
        <v>1568</v>
      </c>
      <c r="AA185" t="s">
        <v>245</v>
      </c>
      <c r="AB185" t="s">
        <v>121</v>
      </c>
      <c r="AC185" t="s">
        <v>255</v>
      </c>
      <c r="AD185" t="s">
        <v>122</v>
      </c>
      <c r="AE185" t="s">
        <v>245</v>
      </c>
      <c r="AF185" t="s">
        <v>1812</v>
      </c>
      <c r="AG185">
        <v>2</v>
      </c>
    </row>
    <row r="186" spans="1:33" x14ac:dyDescent="0.35">
      <c r="A186" t="s">
        <v>227</v>
      </c>
      <c r="B186">
        <v>6619081</v>
      </c>
      <c r="C186" t="s">
        <v>129</v>
      </c>
      <c r="D186" t="s">
        <v>6418</v>
      </c>
      <c r="E186" t="s">
        <v>310</v>
      </c>
      <c r="F186" t="s">
        <v>259</v>
      </c>
      <c r="G186" t="s">
        <v>336</v>
      </c>
      <c r="H186">
        <v>45850</v>
      </c>
      <c r="I186">
        <v>45850</v>
      </c>
      <c r="J186" t="s">
        <v>5406</v>
      </c>
      <c r="K186">
        <v>1213130</v>
      </c>
      <c r="L186" t="s">
        <v>305</v>
      </c>
      <c r="O186">
        <v>10014606</v>
      </c>
      <c r="P186" t="s">
        <v>227</v>
      </c>
      <c r="Q186">
        <v>0</v>
      </c>
      <c r="R186" t="s">
        <v>3891</v>
      </c>
      <c r="S186" t="s">
        <v>291</v>
      </c>
      <c r="T186">
        <v>11608780</v>
      </c>
      <c r="U186">
        <v>45833</v>
      </c>
      <c r="V186">
        <v>45850</v>
      </c>
      <c r="W186">
        <v>45848</v>
      </c>
      <c r="X186">
        <v>0</v>
      </c>
      <c r="Y186">
        <v>1290900</v>
      </c>
      <c r="Z186" t="s">
        <v>1568</v>
      </c>
      <c r="AA186" t="s">
        <v>245</v>
      </c>
      <c r="AB186" t="s">
        <v>121</v>
      </c>
      <c r="AC186" t="s">
        <v>255</v>
      </c>
      <c r="AD186" t="s">
        <v>189</v>
      </c>
      <c r="AE186" t="s">
        <v>245</v>
      </c>
      <c r="AF186" t="s">
        <v>1812</v>
      </c>
      <c r="AG186">
        <v>2</v>
      </c>
    </row>
    <row r="187" spans="1:33" x14ac:dyDescent="0.35">
      <c r="A187" t="s">
        <v>400</v>
      </c>
      <c r="B187">
        <v>6618298</v>
      </c>
      <c r="C187" t="s">
        <v>129</v>
      </c>
      <c r="D187" t="s">
        <v>6419</v>
      </c>
      <c r="E187" t="s">
        <v>310</v>
      </c>
      <c r="F187" t="s">
        <v>133</v>
      </c>
      <c r="G187" t="s">
        <v>132</v>
      </c>
      <c r="H187">
        <v>45870</v>
      </c>
      <c r="I187">
        <v>45900</v>
      </c>
      <c r="J187" t="s">
        <v>856</v>
      </c>
      <c r="K187">
        <v>1215155</v>
      </c>
      <c r="L187" t="s">
        <v>401</v>
      </c>
      <c r="O187">
        <v>10014646</v>
      </c>
      <c r="P187" t="s">
        <v>400</v>
      </c>
      <c r="Q187">
        <v>0</v>
      </c>
      <c r="R187" t="s">
        <v>3891</v>
      </c>
      <c r="S187" t="s">
        <v>342</v>
      </c>
      <c r="T187">
        <v>11608655</v>
      </c>
      <c r="U187">
        <v>45833</v>
      </c>
      <c r="V187">
        <v>45870</v>
      </c>
      <c r="W187">
        <v>45833</v>
      </c>
      <c r="X187">
        <v>0</v>
      </c>
      <c r="Y187">
        <v>1290900</v>
      </c>
      <c r="Z187" t="s">
        <v>1568</v>
      </c>
      <c r="AA187" t="s">
        <v>246</v>
      </c>
      <c r="AB187" t="s">
        <v>121</v>
      </c>
      <c r="AC187" t="s">
        <v>255</v>
      </c>
      <c r="AD187" t="s">
        <v>141</v>
      </c>
      <c r="AE187" t="s">
        <v>246</v>
      </c>
      <c r="AF187" t="s">
        <v>3326</v>
      </c>
      <c r="AG187">
        <v>4</v>
      </c>
    </row>
    <row r="188" spans="1:33" x14ac:dyDescent="0.35">
      <c r="A188" t="s">
        <v>128</v>
      </c>
      <c r="B188">
        <v>6618297</v>
      </c>
      <c r="C188" t="s">
        <v>123</v>
      </c>
      <c r="D188" t="s">
        <v>6420</v>
      </c>
      <c r="E188" t="s">
        <v>310</v>
      </c>
      <c r="F188" t="s">
        <v>133</v>
      </c>
      <c r="G188" t="s">
        <v>147</v>
      </c>
      <c r="H188">
        <v>45859</v>
      </c>
      <c r="I188">
        <v>45865</v>
      </c>
      <c r="J188" t="s">
        <v>5408</v>
      </c>
      <c r="K188">
        <v>1210100</v>
      </c>
      <c r="L188" t="s">
        <v>390</v>
      </c>
      <c r="O188">
        <v>10014594</v>
      </c>
      <c r="P188" t="s">
        <v>128</v>
      </c>
      <c r="Q188">
        <v>0</v>
      </c>
      <c r="R188" t="s">
        <v>3891</v>
      </c>
      <c r="S188" t="s">
        <v>343</v>
      </c>
      <c r="T188">
        <v>11608508</v>
      </c>
      <c r="U188">
        <v>45833</v>
      </c>
      <c r="V188">
        <v>45859</v>
      </c>
      <c r="W188">
        <v>45850</v>
      </c>
      <c r="X188">
        <v>0</v>
      </c>
      <c r="Y188">
        <v>1290900</v>
      </c>
      <c r="Z188" t="s">
        <v>1568</v>
      </c>
      <c r="AA188" t="s">
        <v>248</v>
      </c>
      <c r="AB188" t="s">
        <v>121</v>
      </c>
      <c r="AC188" t="s">
        <v>255</v>
      </c>
      <c r="AD188" t="s">
        <v>141</v>
      </c>
      <c r="AE188" t="s">
        <v>248</v>
      </c>
      <c r="AF188" t="s">
        <v>3326</v>
      </c>
      <c r="AG188">
        <v>12</v>
      </c>
    </row>
    <row r="189" spans="1:33" x14ac:dyDescent="0.35">
      <c r="A189" t="s">
        <v>148</v>
      </c>
      <c r="B189">
        <v>6618296</v>
      </c>
      <c r="C189" t="s">
        <v>129</v>
      </c>
      <c r="D189" t="s">
        <v>6421</v>
      </c>
      <c r="E189" t="s">
        <v>310</v>
      </c>
      <c r="F189" t="s">
        <v>133</v>
      </c>
      <c r="G189" t="s">
        <v>132</v>
      </c>
      <c r="H189">
        <v>45870</v>
      </c>
      <c r="I189">
        <v>45900</v>
      </c>
      <c r="J189" t="s">
        <v>856</v>
      </c>
      <c r="K189">
        <v>1213130</v>
      </c>
      <c r="L189" t="s">
        <v>297</v>
      </c>
      <c r="O189">
        <v>10014617</v>
      </c>
      <c r="P189" t="s">
        <v>148</v>
      </c>
      <c r="Q189">
        <v>0</v>
      </c>
      <c r="R189" t="s">
        <v>3891</v>
      </c>
      <c r="S189" t="s">
        <v>342</v>
      </c>
      <c r="T189">
        <v>11608557</v>
      </c>
      <c r="U189">
        <v>45833</v>
      </c>
      <c r="V189">
        <v>45870</v>
      </c>
      <c r="W189">
        <v>45833</v>
      </c>
      <c r="X189">
        <v>0</v>
      </c>
      <c r="Y189">
        <v>1290900</v>
      </c>
      <c r="Z189" t="s">
        <v>1568</v>
      </c>
      <c r="AA189" t="s">
        <v>245</v>
      </c>
      <c r="AB189" t="s">
        <v>121</v>
      </c>
      <c r="AC189" t="s">
        <v>255</v>
      </c>
      <c r="AD189" t="s">
        <v>141</v>
      </c>
      <c r="AE189" t="s">
        <v>245</v>
      </c>
      <c r="AF189" t="s">
        <v>3326</v>
      </c>
      <c r="AG189">
        <v>3</v>
      </c>
    </row>
    <row r="190" spans="1:33" x14ac:dyDescent="0.35">
      <c r="A190" t="s">
        <v>148</v>
      </c>
      <c r="B190">
        <v>6618295</v>
      </c>
      <c r="C190" t="s">
        <v>129</v>
      </c>
      <c r="D190" t="s">
        <v>6422</v>
      </c>
      <c r="E190" t="s">
        <v>310</v>
      </c>
      <c r="F190" t="s">
        <v>133</v>
      </c>
      <c r="G190" t="s">
        <v>226</v>
      </c>
      <c r="H190">
        <v>45839</v>
      </c>
      <c r="I190">
        <v>45869</v>
      </c>
      <c r="J190" t="s">
        <v>3476</v>
      </c>
      <c r="K190">
        <v>1213130</v>
      </c>
      <c r="L190" t="s">
        <v>297</v>
      </c>
      <c r="O190">
        <v>10014617</v>
      </c>
      <c r="P190" t="s">
        <v>148</v>
      </c>
      <c r="Q190">
        <v>0</v>
      </c>
      <c r="R190" t="s">
        <v>3891</v>
      </c>
      <c r="S190" t="s">
        <v>3901</v>
      </c>
      <c r="T190">
        <v>11608556</v>
      </c>
      <c r="U190">
        <v>45833</v>
      </c>
      <c r="V190">
        <v>45839</v>
      </c>
      <c r="W190">
        <v>45835</v>
      </c>
      <c r="X190">
        <v>0</v>
      </c>
      <c r="Y190">
        <v>1290900</v>
      </c>
      <c r="Z190" t="s">
        <v>1568</v>
      </c>
      <c r="AA190" t="s">
        <v>245</v>
      </c>
      <c r="AB190" t="s">
        <v>121</v>
      </c>
      <c r="AC190" t="s">
        <v>255</v>
      </c>
      <c r="AD190" t="s">
        <v>189</v>
      </c>
      <c r="AE190" t="s">
        <v>245</v>
      </c>
      <c r="AF190" t="s">
        <v>1812</v>
      </c>
      <c r="AG190">
        <v>4</v>
      </c>
    </row>
    <row r="191" spans="1:33" x14ac:dyDescent="0.35">
      <c r="A191" t="s">
        <v>148</v>
      </c>
      <c r="B191">
        <v>6617916</v>
      </c>
      <c r="C191" t="s">
        <v>129</v>
      </c>
      <c r="D191" t="s">
        <v>6423</v>
      </c>
      <c r="E191" t="s">
        <v>310</v>
      </c>
      <c r="F191" t="s">
        <v>133</v>
      </c>
      <c r="G191" t="s">
        <v>132</v>
      </c>
      <c r="H191">
        <v>45870</v>
      </c>
      <c r="I191">
        <v>45900</v>
      </c>
      <c r="J191" t="s">
        <v>856</v>
      </c>
      <c r="K191">
        <v>1213130</v>
      </c>
      <c r="L191" t="s">
        <v>297</v>
      </c>
      <c r="O191">
        <v>10014617</v>
      </c>
      <c r="P191" t="s">
        <v>148</v>
      </c>
      <c r="Q191">
        <v>0</v>
      </c>
      <c r="R191" t="s">
        <v>3891</v>
      </c>
      <c r="S191" t="s">
        <v>342</v>
      </c>
      <c r="T191">
        <v>11608558</v>
      </c>
      <c r="U191">
        <v>45833</v>
      </c>
      <c r="V191">
        <v>45870</v>
      </c>
      <c r="W191">
        <v>45833</v>
      </c>
      <c r="X191">
        <v>0</v>
      </c>
      <c r="Y191">
        <v>1290900</v>
      </c>
      <c r="Z191" t="s">
        <v>1568</v>
      </c>
      <c r="AA191" t="s">
        <v>245</v>
      </c>
      <c r="AB191" t="s">
        <v>121</v>
      </c>
      <c r="AC191" t="s">
        <v>255</v>
      </c>
      <c r="AD191" t="s">
        <v>141</v>
      </c>
      <c r="AE191" t="s">
        <v>245</v>
      </c>
      <c r="AF191" t="s">
        <v>3326</v>
      </c>
      <c r="AG191">
        <v>1</v>
      </c>
    </row>
    <row r="192" spans="1:33" x14ac:dyDescent="0.35">
      <c r="A192" t="s">
        <v>148</v>
      </c>
      <c r="B192">
        <v>6617914</v>
      </c>
      <c r="C192" t="s">
        <v>129</v>
      </c>
      <c r="D192" t="s">
        <v>5995</v>
      </c>
      <c r="E192" t="s">
        <v>310</v>
      </c>
      <c r="F192" t="s">
        <v>133</v>
      </c>
      <c r="G192" t="s">
        <v>132</v>
      </c>
      <c r="H192">
        <v>45870</v>
      </c>
      <c r="I192">
        <v>45900</v>
      </c>
      <c r="J192" t="s">
        <v>856</v>
      </c>
      <c r="K192">
        <v>1213130</v>
      </c>
      <c r="L192" t="s">
        <v>297</v>
      </c>
      <c r="O192">
        <v>10014617</v>
      </c>
      <c r="P192" t="s">
        <v>148</v>
      </c>
      <c r="Q192">
        <v>0</v>
      </c>
      <c r="R192" t="s">
        <v>3891</v>
      </c>
      <c r="S192" t="s">
        <v>343</v>
      </c>
      <c r="T192">
        <v>11608560</v>
      </c>
      <c r="U192">
        <v>45833</v>
      </c>
      <c r="V192">
        <v>45870</v>
      </c>
      <c r="W192">
        <v>45849</v>
      </c>
      <c r="X192">
        <v>0</v>
      </c>
      <c r="Y192">
        <v>1290900</v>
      </c>
      <c r="Z192" t="s">
        <v>1568</v>
      </c>
      <c r="AA192" t="s">
        <v>245</v>
      </c>
      <c r="AB192" t="s">
        <v>121</v>
      </c>
      <c r="AC192" t="s">
        <v>255</v>
      </c>
      <c r="AD192" t="s">
        <v>141</v>
      </c>
      <c r="AE192" t="s">
        <v>245</v>
      </c>
      <c r="AF192" t="s">
        <v>3326</v>
      </c>
      <c r="AG192">
        <v>2</v>
      </c>
    </row>
    <row r="193" spans="1:33" x14ac:dyDescent="0.35">
      <c r="A193" t="s">
        <v>318</v>
      </c>
      <c r="B193">
        <v>6617912</v>
      </c>
      <c r="C193" t="s">
        <v>129</v>
      </c>
      <c r="D193" t="s">
        <v>6424</v>
      </c>
      <c r="E193" t="s">
        <v>310</v>
      </c>
      <c r="F193" t="s">
        <v>133</v>
      </c>
      <c r="G193" t="s">
        <v>147</v>
      </c>
      <c r="H193">
        <v>45870</v>
      </c>
      <c r="I193">
        <v>45870</v>
      </c>
      <c r="J193" t="s">
        <v>856</v>
      </c>
      <c r="K193">
        <v>1215152</v>
      </c>
      <c r="L193" t="s">
        <v>319</v>
      </c>
      <c r="O193">
        <v>10014631</v>
      </c>
      <c r="P193" t="s">
        <v>318</v>
      </c>
      <c r="Q193">
        <v>0</v>
      </c>
      <c r="R193" t="s">
        <v>3891</v>
      </c>
      <c r="S193" t="s">
        <v>343</v>
      </c>
      <c r="T193">
        <v>11608421</v>
      </c>
      <c r="U193">
        <v>45833</v>
      </c>
      <c r="V193">
        <v>45870</v>
      </c>
      <c r="W193">
        <v>45850</v>
      </c>
      <c r="X193">
        <v>0</v>
      </c>
      <c r="Y193">
        <v>1290900</v>
      </c>
      <c r="Z193" t="s">
        <v>1568</v>
      </c>
      <c r="AA193" t="s">
        <v>246</v>
      </c>
      <c r="AB193" t="s">
        <v>121</v>
      </c>
      <c r="AC193" t="s">
        <v>255</v>
      </c>
      <c r="AD193" t="s">
        <v>141</v>
      </c>
      <c r="AE193" t="s">
        <v>246</v>
      </c>
      <c r="AF193" t="s">
        <v>3326</v>
      </c>
      <c r="AG193">
        <v>6</v>
      </c>
    </row>
    <row r="194" spans="1:33" x14ac:dyDescent="0.35">
      <c r="A194" t="s">
        <v>128</v>
      </c>
      <c r="B194">
        <v>6617911</v>
      </c>
      <c r="C194" t="s">
        <v>123</v>
      </c>
      <c r="D194" t="s">
        <v>6381</v>
      </c>
      <c r="E194" t="s">
        <v>310</v>
      </c>
      <c r="F194" t="s">
        <v>379</v>
      </c>
      <c r="G194" t="s">
        <v>190</v>
      </c>
      <c r="H194">
        <v>45859</v>
      </c>
      <c r="I194">
        <v>45865</v>
      </c>
      <c r="J194" t="s">
        <v>5408</v>
      </c>
      <c r="K194">
        <v>1210100</v>
      </c>
      <c r="L194" t="s">
        <v>390</v>
      </c>
      <c r="O194">
        <v>10014594</v>
      </c>
      <c r="P194" t="s">
        <v>128</v>
      </c>
      <c r="Q194">
        <v>0</v>
      </c>
      <c r="R194" t="s">
        <v>3891</v>
      </c>
      <c r="S194" t="s">
        <v>343</v>
      </c>
      <c r="T194">
        <v>11601263</v>
      </c>
      <c r="U194">
        <v>45833</v>
      </c>
      <c r="V194">
        <v>45859</v>
      </c>
      <c r="W194">
        <v>45850</v>
      </c>
      <c r="X194">
        <v>0</v>
      </c>
      <c r="Y194">
        <v>1290900</v>
      </c>
      <c r="Z194" t="s">
        <v>1568</v>
      </c>
      <c r="AA194" t="s">
        <v>248</v>
      </c>
      <c r="AB194" t="s">
        <v>121</v>
      </c>
      <c r="AC194" t="s">
        <v>255</v>
      </c>
      <c r="AD194" t="s">
        <v>189</v>
      </c>
      <c r="AE194" t="s">
        <v>248</v>
      </c>
      <c r="AF194" t="s">
        <v>1812</v>
      </c>
      <c r="AG194">
        <v>4</v>
      </c>
    </row>
    <row r="195" spans="1:33" x14ac:dyDescent="0.35">
      <c r="A195" t="s">
        <v>159</v>
      </c>
      <c r="B195">
        <v>6617910</v>
      </c>
      <c r="C195" t="s">
        <v>129</v>
      </c>
      <c r="D195" t="s">
        <v>6425</v>
      </c>
      <c r="E195" t="s">
        <v>310</v>
      </c>
      <c r="F195" t="s">
        <v>133</v>
      </c>
      <c r="G195" t="s">
        <v>147</v>
      </c>
      <c r="H195">
        <v>45873</v>
      </c>
      <c r="I195">
        <v>45873</v>
      </c>
      <c r="J195" t="s">
        <v>856</v>
      </c>
      <c r="K195">
        <v>1212121</v>
      </c>
      <c r="L195" t="s">
        <v>398</v>
      </c>
      <c r="O195">
        <v>10014599</v>
      </c>
      <c r="P195" t="s">
        <v>159</v>
      </c>
      <c r="Q195">
        <v>0</v>
      </c>
      <c r="R195" t="s">
        <v>3891</v>
      </c>
      <c r="S195" t="s">
        <v>342</v>
      </c>
      <c r="T195">
        <v>11608171</v>
      </c>
      <c r="U195">
        <v>45833</v>
      </c>
      <c r="V195">
        <v>45873</v>
      </c>
      <c r="W195">
        <v>45835</v>
      </c>
      <c r="X195">
        <v>0</v>
      </c>
      <c r="Y195">
        <v>1290900</v>
      </c>
      <c r="Z195" t="s">
        <v>1568</v>
      </c>
      <c r="AA195" t="s">
        <v>247</v>
      </c>
      <c r="AB195" t="s">
        <v>121</v>
      </c>
      <c r="AC195" t="s">
        <v>255</v>
      </c>
      <c r="AD195" t="s">
        <v>141</v>
      </c>
      <c r="AE195" t="s">
        <v>247</v>
      </c>
      <c r="AF195" t="s">
        <v>3326</v>
      </c>
      <c r="AG195">
        <v>20</v>
      </c>
    </row>
    <row r="196" spans="1:33" x14ac:dyDescent="0.35">
      <c r="A196" t="s">
        <v>159</v>
      </c>
      <c r="B196">
        <v>6617909</v>
      </c>
      <c r="C196" t="s">
        <v>129</v>
      </c>
      <c r="D196" t="s">
        <v>6426</v>
      </c>
      <c r="E196" t="s">
        <v>310</v>
      </c>
      <c r="F196" t="s">
        <v>133</v>
      </c>
      <c r="G196" t="s">
        <v>147</v>
      </c>
      <c r="H196">
        <v>45873</v>
      </c>
      <c r="I196">
        <v>45873</v>
      </c>
      <c r="J196" t="s">
        <v>856</v>
      </c>
      <c r="K196">
        <v>1212121</v>
      </c>
      <c r="L196" t="s">
        <v>398</v>
      </c>
      <c r="O196">
        <v>10014599</v>
      </c>
      <c r="P196" t="s">
        <v>159</v>
      </c>
      <c r="Q196">
        <v>0</v>
      </c>
      <c r="R196" t="s">
        <v>3891</v>
      </c>
      <c r="S196" t="s">
        <v>342</v>
      </c>
      <c r="T196">
        <v>11608173</v>
      </c>
      <c r="U196">
        <v>45833</v>
      </c>
      <c r="V196">
        <v>45873</v>
      </c>
      <c r="W196">
        <v>45835</v>
      </c>
      <c r="X196">
        <v>0</v>
      </c>
      <c r="Y196">
        <v>1290900</v>
      </c>
      <c r="Z196" t="s">
        <v>1568</v>
      </c>
      <c r="AA196" t="s">
        <v>247</v>
      </c>
      <c r="AB196" t="s">
        <v>121</v>
      </c>
      <c r="AC196" t="s">
        <v>255</v>
      </c>
      <c r="AD196" t="s">
        <v>141</v>
      </c>
      <c r="AE196" t="s">
        <v>247</v>
      </c>
      <c r="AF196" t="s">
        <v>3326</v>
      </c>
      <c r="AG196">
        <v>7</v>
      </c>
    </row>
    <row r="197" spans="1:33" x14ac:dyDescent="0.35">
      <c r="A197" t="s">
        <v>232</v>
      </c>
      <c r="B197">
        <v>6617908</v>
      </c>
      <c r="C197" t="s">
        <v>129</v>
      </c>
      <c r="D197" t="s">
        <v>6427</v>
      </c>
      <c r="E197" t="s">
        <v>310</v>
      </c>
      <c r="F197" t="s">
        <v>133</v>
      </c>
      <c r="G197" t="s">
        <v>132</v>
      </c>
      <c r="H197">
        <v>45870</v>
      </c>
      <c r="I197">
        <v>45900</v>
      </c>
      <c r="J197" t="s">
        <v>856</v>
      </c>
      <c r="K197">
        <v>1213130</v>
      </c>
      <c r="L197" t="s">
        <v>340</v>
      </c>
      <c r="O197">
        <v>10014610</v>
      </c>
      <c r="P197" t="s">
        <v>232</v>
      </c>
      <c r="Q197">
        <v>0</v>
      </c>
      <c r="R197" t="s">
        <v>3891</v>
      </c>
      <c r="S197" t="s">
        <v>342</v>
      </c>
      <c r="T197">
        <v>11605863</v>
      </c>
      <c r="U197">
        <v>45833</v>
      </c>
      <c r="V197">
        <v>45870</v>
      </c>
      <c r="W197">
        <v>45833</v>
      </c>
      <c r="X197">
        <v>0</v>
      </c>
      <c r="Y197">
        <v>1290900</v>
      </c>
      <c r="Z197" t="s">
        <v>1568</v>
      </c>
      <c r="AA197" t="s">
        <v>245</v>
      </c>
      <c r="AB197" t="s">
        <v>121</v>
      </c>
      <c r="AC197" t="s">
        <v>255</v>
      </c>
      <c r="AD197" t="s">
        <v>141</v>
      </c>
      <c r="AE197" t="s">
        <v>245</v>
      </c>
      <c r="AF197" t="s">
        <v>3326</v>
      </c>
      <c r="AG197">
        <v>4</v>
      </c>
    </row>
    <row r="198" spans="1:33" x14ac:dyDescent="0.35">
      <c r="A198" t="s">
        <v>158</v>
      </c>
      <c r="B198">
        <v>6617906</v>
      </c>
      <c r="C198" t="s">
        <v>129</v>
      </c>
      <c r="D198" t="s">
        <v>6428</v>
      </c>
      <c r="E198" t="s">
        <v>310</v>
      </c>
      <c r="F198" t="s">
        <v>133</v>
      </c>
      <c r="G198" t="s">
        <v>132</v>
      </c>
      <c r="H198">
        <v>45839</v>
      </c>
      <c r="I198">
        <v>45869</v>
      </c>
      <c r="J198" t="s">
        <v>3476</v>
      </c>
      <c r="K198">
        <v>1213130</v>
      </c>
      <c r="L198" t="s">
        <v>397</v>
      </c>
      <c r="O198">
        <v>10014604</v>
      </c>
      <c r="P198" t="s">
        <v>158</v>
      </c>
      <c r="Q198">
        <v>0</v>
      </c>
      <c r="R198" t="s">
        <v>3891</v>
      </c>
      <c r="S198" t="s">
        <v>3901</v>
      </c>
      <c r="T198">
        <v>11605571</v>
      </c>
      <c r="U198">
        <v>45833</v>
      </c>
      <c r="V198">
        <v>45839</v>
      </c>
      <c r="W198">
        <v>45835</v>
      </c>
      <c r="X198">
        <v>0</v>
      </c>
      <c r="Y198">
        <v>1290900</v>
      </c>
      <c r="Z198" t="s">
        <v>1568</v>
      </c>
      <c r="AA198" t="s">
        <v>245</v>
      </c>
      <c r="AB198" t="s">
        <v>121</v>
      </c>
      <c r="AC198" t="s">
        <v>255</v>
      </c>
      <c r="AD198" t="s">
        <v>122</v>
      </c>
      <c r="AE198" t="s">
        <v>245</v>
      </c>
      <c r="AF198" t="s">
        <v>1812</v>
      </c>
      <c r="AG198">
        <v>2</v>
      </c>
    </row>
    <row r="199" spans="1:33" x14ac:dyDescent="0.35">
      <c r="A199" t="s">
        <v>221</v>
      </c>
      <c r="B199">
        <v>6617872</v>
      </c>
      <c r="C199" t="s">
        <v>129</v>
      </c>
      <c r="D199" t="s">
        <v>6429</v>
      </c>
      <c r="E199" t="s">
        <v>310</v>
      </c>
      <c r="F199" t="s">
        <v>133</v>
      </c>
      <c r="G199" t="s">
        <v>132</v>
      </c>
      <c r="H199">
        <v>45870</v>
      </c>
      <c r="I199">
        <v>45900</v>
      </c>
      <c r="J199" t="s">
        <v>856</v>
      </c>
      <c r="K199">
        <v>1215156</v>
      </c>
      <c r="L199" t="s">
        <v>309</v>
      </c>
      <c r="O199">
        <v>10014650</v>
      </c>
      <c r="P199" t="s">
        <v>221</v>
      </c>
      <c r="Q199">
        <v>0</v>
      </c>
      <c r="R199" t="s">
        <v>3891</v>
      </c>
      <c r="S199" t="s">
        <v>342</v>
      </c>
      <c r="T199">
        <v>11604586</v>
      </c>
      <c r="U199">
        <v>45833</v>
      </c>
      <c r="V199">
        <v>45870</v>
      </c>
      <c r="W199">
        <v>45833</v>
      </c>
      <c r="X199">
        <v>0</v>
      </c>
      <c r="Y199">
        <v>1290900</v>
      </c>
      <c r="Z199" t="s">
        <v>1568</v>
      </c>
      <c r="AA199" t="s">
        <v>246</v>
      </c>
      <c r="AB199" t="s">
        <v>121</v>
      </c>
      <c r="AC199" t="s">
        <v>255</v>
      </c>
      <c r="AD199" t="s">
        <v>141</v>
      </c>
      <c r="AE199" t="s">
        <v>246</v>
      </c>
      <c r="AF199" t="s">
        <v>3326</v>
      </c>
      <c r="AG199">
        <v>4</v>
      </c>
    </row>
    <row r="200" spans="1:33" x14ac:dyDescent="0.35">
      <c r="A200" t="s">
        <v>157</v>
      </c>
      <c r="B200">
        <v>6617870</v>
      </c>
      <c r="C200" t="s">
        <v>129</v>
      </c>
      <c r="D200" t="s">
        <v>6430</v>
      </c>
      <c r="E200" t="s">
        <v>310</v>
      </c>
      <c r="F200" t="s">
        <v>133</v>
      </c>
      <c r="G200" t="s">
        <v>132</v>
      </c>
      <c r="H200">
        <v>45859</v>
      </c>
      <c r="I200">
        <v>45865</v>
      </c>
      <c r="J200" t="s">
        <v>5408</v>
      </c>
      <c r="K200">
        <v>1215150</v>
      </c>
      <c r="L200" t="s">
        <v>345</v>
      </c>
      <c r="O200">
        <v>10014635</v>
      </c>
      <c r="P200" t="s">
        <v>157</v>
      </c>
      <c r="Q200">
        <v>0</v>
      </c>
      <c r="R200" t="s">
        <v>3891</v>
      </c>
      <c r="S200" t="s">
        <v>343</v>
      </c>
      <c r="T200">
        <v>11604673</v>
      </c>
      <c r="U200">
        <v>45833</v>
      </c>
      <c r="V200">
        <v>45859</v>
      </c>
      <c r="W200">
        <v>45850</v>
      </c>
      <c r="X200">
        <v>0</v>
      </c>
      <c r="Y200">
        <v>1290900</v>
      </c>
      <c r="Z200" t="s">
        <v>1568</v>
      </c>
      <c r="AA200" t="s">
        <v>246</v>
      </c>
      <c r="AB200" t="s">
        <v>121</v>
      </c>
      <c r="AC200" t="s">
        <v>255</v>
      </c>
      <c r="AD200" t="s">
        <v>122</v>
      </c>
      <c r="AE200" t="s">
        <v>246</v>
      </c>
      <c r="AF200" t="s">
        <v>1812</v>
      </c>
      <c r="AG200">
        <v>54</v>
      </c>
    </row>
    <row r="201" spans="1:33" x14ac:dyDescent="0.35">
      <c r="A201" t="s">
        <v>131</v>
      </c>
      <c r="B201">
        <v>6617867</v>
      </c>
      <c r="C201" t="s">
        <v>129</v>
      </c>
      <c r="D201" t="s">
        <v>6431</v>
      </c>
      <c r="E201" t="s">
        <v>310</v>
      </c>
      <c r="F201" t="s">
        <v>133</v>
      </c>
      <c r="G201" t="s">
        <v>132</v>
      </c>
      <c r="H201">
        <v>45870</v>
      </c>
      <c r="I201">
        <v>45900</v>
      </c>
      <c r="J201" t="s">
        <v>856</v>
      </c>
      <c r="K201">
        <v>1213130</v>
      </c>
      <c r="L201" t="s">
        <v>335</v>
      </c>
      <c r="O201">
        <v>10014603</v>
      </c>
      <c r="P201" t="s">
        <v>131</v>
      </c>
      <c r="Q201">
        <v>0</v>
      </c>
      <c r="R201" t="s">
        <v>3891</v>
      </c>
      <c r="S201" t="s">
        <v>342</v>
      </c>
      <c r="T201">
        <v>11601743</v>
      </c>
      <c r="U201">
        <v>45833</v>
      </c>
      <c r="V201">
        <v>45870</v>
      </c>
      <c r="W201">
        <v>45833</v>
      </c>
      <c r="X201">
        <v>0</v>
      </c>
      <c r="Y201">
        <v>1290900</v>
      </c>
      <c r="Z201" t="s">
        <v>1568</v>
      </c>
      <c r="AA201" t="s">
        <v>245</v>
      </c>
      <c r="AB201" t="s">
        <v>121</v>
      </c>
      <c r="AC201" t="s">
        <v>255</v>
      </c>
      <c r="AD201" t="s">
        <v>141</v>
      </c>
      <c r="AE201" t="s">
        <v>245</v>
      </c>
      <c r="AF201" t="s">
        <v>3326</v>
      </c>
      <c r="AG201">
        <v>2</v>
      </c>
    </row>
    <row r="202" spans="1:33" x14ac:dyDescent="0.35">
      <c r="A202" t="s">
        <v>131</v>
      </c>
      <c r="B202">
        <v>6617866</v>
      </c>
      <c r="C202" t="s">
        <v>129</v>
      </c>
      <c r="D202" t="s">
        <v>6193</v>
      </c>
      <c r="E202" t="s">
        <v>310</v>
      </c>
      <c r="F202" t="s">
        <v>133</v>
      </c>
      <c r="G202" t="s">
        <v>132</v>
      </c>
      <c r="H202">
        <v>45839</v>
      </c>
      <c r="I202">
        <v>45869</v>
      </c>
      <c r="J202" t="s">
        <v>3476</v>
      </c>
      <c r="K202">
        <v>1213130</v>
      </c>
      <c r="L202" t="s">
        <v>335</v>
      </c>
      <c r="O202">
        <v>10014603</v>
      </c>
      <c r="P202" t="s">
        <v>131</v>
      </c>
      <c r="Q202">
        <v>0</v>
      </c>
      <c r="R202" t="s">
        <v>3891</v>
      </c>
      <c r="S202" t="s">
        <v>3901</v>
      </c>
      <c r="T202">
        <v>11602942</v>
      </c>
      <c r="U202">
        <v>45833</v>
      </c>
      <c r="V202">
        <v>45839</v>
      </c>
      <c r="W202">
        <v>45835</v>
      </c>
      <c r="X202">
        <v>0</v>
      </c>
      <c r="Y202">
        <v>1290900</v>
      </c>
      <c r="Z202" t="s">
        <v>1568</v>
      </c>
      <c r="AA202" t="s">
        <v>245</v>
      </c>
      <c r="AB202" t="s">
        <v>121</v>
      </c>
      <c r="AC202" t="s">
        <v>255</v>
      </c>
      <c r="AD202" t="s">
        <v>122</v>
      </c>
      <c r="AE202" t="s">
        <v>245</v>
      </c>
      <c r="AF202" t="s">
        <v>1812</v>
      </c>
      <c r="AG202">
        <v>8</v>
      </c>
    </row>
    <row r="203" spans="1:33" x14ac:dyDescent="0.35">
      <c r="A203" t="s">
        <v>201</v>
      </c>
      <c r="B203">
        <v>6617860</v>
      </c>
      <c r="C203" t="s">
        <v>129</v>
      </c>
      <c r="D203" t="s">
        <v>6432</v>
      </c>
      <c r="E203" t="s">
        <v>310</v>
      </c>
      <c r="F203" t="s">
        <v>133</v>
      </c>
      <c r="G203" t="s">
        <v>191</v>
      </c>
      <c r="H203">
        <v>45863</v>
      </c>
      <c r="I203">
        <v>45863</v>
      </c>
      <c r="J203" t="s">
        <v>856</v>
      </c>
      <c r="K203">
        <v>1213130</v>
      </c>
      <c r="L203" t="s">
        <v>334</v>
      </c>
      <c r="O203">
        <v>10014602</v>
      </c>
      <c r="P203" t="s">
        <v>201</v>
      </c>
      <c r="Q203">
        <v>0</v>
      </c>
      <c r="R203" t="s">
        <v>3901</v>
      </c>
      <c r="S203" t="s">
        <v>342</v>
      </c>
      <c r="T203">
        <v>11610239</v>
      </c>
      <c r="U203">
        <v>45833</v>
      </c>
      <c r="V203">
        <v>45863</v>
      </c>
      <c r="W203">
        <v>45833</v>
      </c>
      <c r="X203">
        <v>0</v>
      </c>
      <c r="Y203">
        <v>1290900</v>
      </c>
      <c r="Z203" t="s">
        <v>1568</v>
      </c>
      <c r="AA203" t="s">
        <v>245</v>
      </c>
      <c r="AB203" t="s">
        <v>121</v>
      </c>
      <c r="AC203" t="s">
        <v>255</v>
      </c>
      <c r="AD203" t="s">
        <v>141</v>
      </c>
      <c r="AE203" t="s">
        <v>245</v>
      </c>
      <c r="AF203" t="s">
        <v>3326</v>
      </c>
      <c r="AG203">
        <v>16</v>
      </c>
    </row>
    <row r="204" spans="1:33" x14ac:dyDescent="0.35">
      <c r="A204" t="s">
        <v>173</v>
      </c>
      <c r="B204">
        <v>6617391</v>
      </c>
      <c r="C204" t="s">
        <v>123</v>
      </c>
      <c r="D204" t="s">
        <v>6243</v>
      </c>
      <c r="E204" t="s">
        <v>310</v>
      </c>
      <c r="F204" t="s">
        <v>133</v>
      </c>
      <c r="G204" t="s">
        <v>147</v>
      </c>
      <c r="H204">
        <v>45889</v>
      </c>
      <c r="I204">
        <v>45889</v>
      </c>
      <c r="J204" t="s">
        <v>856</v>
      </c>
      <c r="K204">
        <v>1210101</v>
      </c>
      <c r="L204" t="s">
        <v>341</v>
      </c>
      <c r="O204">
        <v>10014656</v>
      </c>
      <c r="P204" t="s">
        <v>173</v>
      </c>
      <c r="Q204">
        <v>0</v>
      </c>
      <c r="R204" t="s">
        <v>342</v>
      </c>
      <c r="S204" t="s">
        <v>296</v>
      </c>
      <c r="T204">
        <v>11605082</v>
      </c>
      <c r="U204">
        <v>45832</v>
      </c>
      <c r="V204">
        <v>45889</v>
      </c>
      <c r="W204">
        <v>45848</v>
      </c>
      <c r="X204">
        <v>0</v>
      </c>
      <c r="Y204">
        <v>1290900</v>
      </c>
      <c r="Z204" t="s">
        <v>1568</v>
      </c>
      <c r="AA204" t="s">
        <v>248</v>
      </c>
      <c r="AB204" t="s">
        <v>121</v>
      </c>
      <c r="AC204" t="s">
        <v>255</v>
      </c>
      <c r="AD204" t="s">
        <v>141</v>
      </c>
      <c r="AE204" t="s">
        <v>248</v>
      </c>
      <c r="AF204" t="s">
        <v>3326</v>
      </c>
      <c r="AG204">
        <v>4</v>
      </c>
    </row>
    <row r="205" spans="1:33" x14ac:dyDescent="0.35">
      <c r="A205" t="s">
        <v>137</v>
      </c>
      <c r="B205">
        <v>6617388</v>
      </c>
      <c r="C205" t="s">
        <v>123</v>
      </c>
      <c r="D205" t="s">
        <v>6244</v>
      </c>
      <c r="E205" t="s">
        <v>310</v>
      </c>
      <c r="F205" t="s">
        <v>133</v>
      </c>
      <c r="G205" t="s">
        <v>132</v>
      </c>
      <c r="H205">
        <v>45889</v>
      </c>
      <c r="I205">
        <v>45889</v>
      </c>
      <c r="J205" t="s">
        <v>856</v>
      </c>
      <c r="K205">
        <v>1210100</v>
      </c>
      <c r="L205" t="s">
        <v>388</v>
      </c>
      <c r="O205">
        <v>10014595</v>
      </c>
      <c r="P205" t="s">
        <v>137</v>
      </c>
      <c r="Q205">
        <v>0</v>
      </c>
      <c r="R205" t="s">
        <v>342</v>
      </c>
      <c r="S205" t="s">
        <v>296</v>
      </c>
      <c r="T205">
        <v>11604218</v>
      </c>
      <c r="U205">
        <v>45832</v>
      </c>
      <c r="V205">
        <v>45889</v>
      </c>
      <c r="W205">
        <v>45848</v>
      </c>
      <c r="X205">
        <v>0</v>
      </c>
      <c r="Y205">
        <v>1290900</v>
      </c>
      <c r="Z205" t="s">
        <v>1568</v>
      </c>
      <c r="AA205" t="s">
        <v>248</v>
      </c>
      <c r="AB205" t="s">
        <v>121</v>
      </c>
      <c r="AC205" t="s">
        <v>255</v>
      </c>
      <c r="AD205" t="s">
        <v>141</v>
      </c>
      <c r="AE205" t="s">
        <v>248</v>
      </c>
      <c r="AF205" t="s">
        <v>3326</v>
      </c>
      <c r="AG205">
        <v>4</v>
      </c>
    </row>
    <row r="206" spans="1:33" x14ac:dyDescent="0.35">
      <c r="A206" t="s">
        <v>149</v>
      </c>
      <c r="B206">
        <v>6617047</v>
      </c>
      <c r="C206" t="s">
        <v>129</v>
      </c>
      <c r="D206" t="s">
        <v>6245</v>
      </c>
      <c r="E206" t="s">
        <v>310</v>
      </c>
      <c r="F206" t="s">
        <v>133</v>
      </c>
      <c r="G206" t="s">
        <v>132</v>
      </c>
      <c r="H206">
        <v>45870</v>
      </c>
      <c r="I206">
        <v>45900</v>
      </c>
      <c r="J206" t="s">
        <v>856</v>
      </c>
      <c r="K206">
        <v>1213130</v>
      </c>
      <c r="L206" t="s">
        <v>302</v>
      </c>
      <c r="O206">
        <v>10014616</v>
      </c>
      <c r="P206" t="s">
        <v>149</v>
      </c>
      <c r="Q206">
        <v>0</v>
      </c>
      <c r="R206" t="s">
        <v>3891</v>
      </c>
      <c r="S206" t="s">
        <v>342</v>
      </c>
      <c r="T206">
        <v>11608563</v>
      </c>
      <c r="U206">
        <v>45831</v>
      </c>
      <c r="V206">
        <v>45870</v>
      </c>
      <c r="W206">
        <v>45833</v>
      </c>
      <c r="X206">
        <v>0</v>
      </c>
      <c r="Y206">
        <v>1290900</v>
      </c>
      <c r="Z206" t="s">
        <v>1568</v>
      </c>
      <c r="AA206" t="s">
        <v>245</v>
      </c>
      <c r="AB206" t="s">
        <v>121</v>
      </c>
      <c r="AC206" t="s">
        <v>255</v>
      </c>
      <c r="AD206" t="s">
        <v>141</v>
      </c>
      <c r="AE206" t="s">
        <v>245</v>
      </c>
      <c r="AF206" t="s">
        <v>3326</v>
      </c>
      <c r="AG206">
        <v>8</v>
      </c>
    </row>
    <row r="207" spans="1:33" x14ac:dyDescent="0.35">
      <c r="A207" t="s">
        <v>198</v>
      </c>
      <c r="B207">
        <v>6617024</v>
      </c>
      <c r="C207" t="s">
        <v>129</v>
      </c>
      <c r="D207" t="s">
        <v>7567</v>
      </c>
      <c r="E207" t="s">
        <v>310</v>
      </c>
      <c r="F207" t="s">
        <v>259</v>
      </c>
      <c r="G207" t="s">
        <v>336</v>
      </c>
      <c r="H207">
        <v>45858</v>
      </c>
      <c r="I207">
        <v>45858</v>
      </c>
      <c r="J207" t="s">
        <v>5407</v>
      </c>
      <c r="K207">
        <v>1215156</v>
      </c>
      <c r="L207" t="s">
        <v>306</v>
      </c>
      <c r="O207">
        <v>10014640</v>
      </c>
      <c r="P207" t="s">
        <v>198</v>
      </c>
      <c r="Q207">
        <v>0</v>
      </c>
      <c r="R207" t="s">
        <v>1532</v>
      </c>
      <c r="S207" t="s">
        <v>343</v>
      </c>
      <c r="T207">
        <v>11609290</v>
      </c>
      <c r="U207">
        <v>45831</v>
      </c>
      <c r="V207">
        <v>45858</v>
      </c>
      <c r="W207">
        <v>45853</v>
      </c>
      <c r="X207">
        <v>0</v>
      </c>
      <c r="Y207">
        <v>1290900</v>
      </c>
      <c r="Z207" t="s">
        <v>1568</v>
      </c>
      <c r="AA207" t="s">
        <v>246</v>
      </c>
      <c r="AB207" t="s">
        <v>121</v>
      </c>
      <c r="AC207" t="s">
        <v>255</v>
      </c>
      <c r="AD207" t="s">
        <v>189</v>
      </c>
      <c r="AE207" t="s">
        <v>246</v>
      </c>
      <c r="AF207" t="s">
        <v>1812</v>
      </c>
      <c r="AG207">
        <v>2</v>
      </c>
    </row>
    <row r="208" spans="1:33" x14ac:dyDescent="0.35">
      <c r="A208" t="s">
        <v>131</v>
      </c>
      <c r="B208">
        <v>6616900</v>
      </c>
      <c r="C208" t="s">
        <v>129</v>
      </c>
      <c r="D208" t="s">
        <v>6245</v>
      </c>
      <c r="E208" t="s">
        <v>310</v>
      </c>
      <c r="F208" t="s">
        <v>133</v>
      </c>
      <c r="G208" t="s">
        <v>132</v>
      </c>
      <c r="H208">
        <v>45870</v>
      </c>
      <c r="I208">
        <v>45870</v>
      </c>
      <c r="J208" t="s">
        <v>856</v>
      </c>
      <c r="K208">
        <v>1213130</v>
      </c>
      <c r="L208" t="s">
        <v>335</v>
      </c>
      <c r="O208">
        <v>10014603</v>
      </c>
      <c r="P208" t="s">
        <v>131</v>
      </c>
      <c r="Q208">
        <v>0</v>
      </c>
      <c r="R208" t="s">
        <v>3891</v>
      </c>
      <c r="S208" t="s">
        <v>343</v>
      </c>
      <c r="T208">
        <v>11608562</v>
      </c>
      <c r="U208">
        <v>45831</v>
      </c>
      <c r="V208">
        <v>45870</v>
      </c>
      <c r="W208">
        <v>45850</v>
      </c>
      <c r="X208">
        <v>0</v>
      </c>
      <c r="Y208">
        <v>1290900</v>
      </c>
      <c r="Z208" t="s">
        <v>1568</v>
      </c>
      <c r="AA208" t="s">
        <v>245</v>
      </c>
      <c r="AB208" t="s">
        <v>121</v>
      </c>
      <c r="AC208" t="s">
        <v>255</v>
      </c>
      <c r="AD208" t="s">
        <v>141</v>
      </c>
      <c r="AE208" t="s">
        <v>245</v>
      </c>
      <c r="AF208" t="s">
        <v>3326</v>
      </c>
      <c r="AG208">
        <v>8</v>
      </c>
    </row>
    <row r="209" spans="1:33" x14ac:dyDescent="0.35">
      <c r="A209" t="s">
        <v>315</v>
      </c>
      <c r="B209">
        <v>6616890</v>
      </c>
      <c r="C209" t="s">
        <v>129</v>
      </c>
      <c r="D209" t="s">
        <v>6247</v>
      </c>
      <c r="E209" t="s">
        <v>310</v>
      </c>
      <c r="F209" t="s">
        <v>259</v>
      </c>
      <c r="G209" t="s">
        <v>142</v>
      </c>
      <c r="H209">
        <v>45854</v>
      </c>
      <c r="I209">
        <v>45854</v>
      </c>
      <c r="J209" t="s">
        <v>5407</v>
      </c>
      <c r="K209">
        <v>1213130</v>
      </c>
      <c r="L209" t="s">
        <v>317</v>
      </c>
      <c r="O209">
        <v>10018370</v>
      </c>
      <c r="P209" t="s">
        <v>315</v>
      </c>
      <c r="Q209">
        <v>0</v>
      </c>
      <c r="R209" t="s">
        <v>3891</v>
      </c>
      <c r="S209" t="s">
        <v>343</v>
      </c>
      <c r="T209">
        <v>11608936</v>
      </c>
      <c r="U209">
        <v>45831</v>
      </c>
      <c r="V209">
        <v>45854</v>
      </c>
      <c r="W209">
        <v>45853</v>
      </c>
      <c r="X209">
        <v>0</v>
      </c>
      <c r="Y209">
        <v>1290900</v>
      </c>
      <c r="Z209" t="s">
        <v>1568</v>
      </c>
      <c r="AA209" t="s">
        <v>245</v>
      </c>
      <c r="AB209" t="s">
        <v>121</v>
      </c>
      <c r="AC209" t="s">
        <v>255</v>
      </c>
      <c r="AD209" t="s">
        <v>141</v>
      </c>
      <c r="AE209" t="s">
        <v>245</v>
      </c>
      <c r="AF209" t="s">
        <v>3326</v>
      </c>
      <c r="AG209">
        <v>6</v>
      </c>
    </row>
    <row r="210" spans="1:33" x14ac:dyDescent="0.35">
      <c r="A210" t="s">
        <v>286</v>
      </c>
      <c r="B210">
        <v>6616889</v>
      </c>
      <c r="C210" t="s">
        <v>123</v>
      </c>
      <c r="D210" t="s">
        <v>6248</v>
      </c>
      <c r="E210" t="s">
        <v>310</v>
      </c>
      <c r="F210" t="s">
        <v>379</v>
      </c>
      <c r="G210" t="s">
        <v>336</v>
      </c>
      <c r="H210">
        <v>45844</v>
      </c>
      <c r="I210">
        <v>45844</v>
      </c>
      <c r="J210" t="s">
        <v>5405</v>
      </c>
      <c r="K210">
        <v>1212120</v>
      </c>
      <c r="L210" t="s">
        <v>287</v>
      </c>
      <c r="O210">
        <v>10014655</v>
      </c>
      <c r="P210" t="s">
        <v>286</v>
      </c>
      <c r="Q210">
        <v>0</v>
      </c>
      <c r="R210" t="s">
        <v>3891</v>
      </c>
      <c r="S210" t="s">
        <v>5938</v>
      </c>
      <c r="T210">
        <v>11608902</v>
      </c>
      <c r="U210">
        <v>45831</v>
      </c>
      <c r="V210">
        <v>45844</v>
      </c>
      <c r="W210">
        <v>45846</v>
      </c>
      <c r="X210">
        <v>0</v>
      </c>
      <c r="Y210">
        <v>1290900</v>
      </c>
      <c r="Z210" t="s">
        <v>1568</v>
      </c>
      <c r="AA210" t="s">
        <v>247</v>
      </c>
      <c r="AB210" t="s">
        <v>121</v>
      </c>
      <c r="AC210" t="s">
        <v>255</v>
      </c>
      <c r="AD210" t="s">
        <v>189</v>
      </c>
      <c r="AE210" t="s">
        <v>247</v>
      </c>
      <c r="AF210" t="s">
        <v>1812</v>
      </c>
      <c r="AG210">
        <v>24</v>
      </c>
    </row>
    <row r="211" spans="1:33" x14ac:dyDescent="0.35">
      <c r="A211" t="s">
        <v>286</v>
      </c>
      <c r="B211">
        <v>6616888</v>
      </c>
      <c r="C211" t="s">
        <v>123</v>
      </c>
      <c r="D211" t="s">
        <v>6249</v>
      </c>
      <c r="E211" t="s">
        <v>310</v>
      </c>
      <c r="F211" t="s">
        <v>133</v>
      </c>
      <c r="G211" t="s">
        <v>226</v>
      </c>
      <c r="H211">
        <v>45873</v>
      </c>
      <c r="I211">
        <v>45873</v>
      </c>
      <c r="J211" t="s">
        <v>856</v>
      </c>
      <c r="K211">
        <v>1212120</v>
      </c>
      <c r="L211" t="s">
        <v>287</v>
      </c>
      <c r="O211">
        <v>10014655</v>
      </c>
      <c r="P211" t="s">
        <v>286</v>
      </c>
      <c r="Q211">
        <v>0</v>
      </c>
      <c r="R211" t="s">
        <v>3891</v>
      </c>
      <c r="S211" t="s">
        <v>342</v>
      </c>
      <c r="T211">
        <v>11608910</v>
      </c>
      <c r="U211">
        <v>45831</v>
      </c>
      <c r="V211">
        <v>45873</v>
      </c>
      <c r="W211">
        <v>45835</v>
      </c>
      <c r="X211">
        <v>0</v>
      </c>
      <c r="Y211">
        <v>1290900</v>
      </c>
      <c r="Z211" t="s">
        <v>1568</v>
      </c>
      <c r="AA211" t="s">
        <v>247</v>
      </c>
      <c r="AB211" t="s">
        <v>121</v>
      </c>
      <c r="AC211" t="s">
        <v>255</v>
      </c>
      <c r="AD211" t="s">
        <v>189</v>
      </c>
      <c r="AE211" t="s">
        <v>247</v>
      </c>
      <c r="AF211" t="s">
        <v>1812</v>
      </c>
      <c r="AG211">
        <v>72</v>
      </c>
    </row>
    <row r="212" spans="1:33" x14ac:dyDescent="0.35">
      <c r="A212" t="s">
        <v>242</v>
      </c>
      <c r="B212">
        <v>6616884</v>
      </c>
      <c r="C212" t="s">
        <v>129</v>
      </c>
      <c r="D212" t="s">
        <v>6250</v>
      </c>
      <c r="E212" t="s">
        <v>310</v>
      </c>
      <c r="F212" t="s">
        <v>133</v>
      </c>
      <c r="G212" t="s">
        <v>132</v>
      </c>
      <c r="H212">
        <v>45870</v>
      </c>
      <c r="I212">
        <v>45900</v>
      </c>
      <c r="J212" t="s">
        <v>856</v>
      </c>
      <c r="K212">
        <v>1215150</v>
      </c>
      <c r="L212" t="s">
        <v>330</v>
      </c>
      <c r="O212">
        <v>10014637</v>
      </c>
      <c r="P212" t="s">
        <v>242</v>
      </c>
      <c r="Q212">
        <v>0</v>
      </c>
      <c r="R212" t="s">
        <v>3891</v>
      </c>
      <c r="S212" t="s">
        <v>342</v>
      </c>
      <c r="T212">
        <v>11608908</v>
      </c>
      <c r="U212">
        <v>45831</v>
      </c>
      <c r="V212">
        <v>45870</v>
      </c>
      <c r="W212">
        <v>45833</v>
      </c>
      <c r="X212">
        <v>0</v>
      </c>
      <c r="Y212">
        <v>1290900</v>
      </c>
      <c r="Z212" t="s">
        <v>1568</v>
      </c>
      <c r="AA212" t="s">
        <v>246</v>
      </c>
      <c r="AB212" t="s">
        <v>121</v>
      </c>
      <c r="AC212" t="s">
        <v>255</v>
      </c>
      <c r="AD212" t="s">
        <v>141</v>
      </c>
      <c r="AE212" t="s">
        <v>246</v>
      </c>
      <c r="AF212" t="s">
        <v>3326</v>
      </c>
      <c r="AG212">
        <v>60</v>
      </c>
    </row>
    <row r="213" spans="1:33" x14ac:dyDescent="0.35">
      <c r="A213" t="s">
        <v>148</v>
      </c>
      <c r="B213">
        <v>6616881</v>
      </c>
      <c r="C213" t="s">
        <v>129</v>
      </c>
      <c r="D213" t="s">
        <v>6252</v>
      </c>
      <c r="E213" t="s">
        <v>310</v>
      </c>
      <c r="F213" t="s">
        <v>133</v>
      </c>
      <c r="G213" t="s">
        <v>226</v>
      </c>
      <c r="H213">
        <v>45839</v>
      </c>
      <c r="I213">
        <v>45869</v>
      </c>
      <c r="J213" t="s">
        <v>3476</v>
      </c>
      <c r="K213">
        <v>1213130</v>
      </c>
      <c r="L213" t="s">
        <v>297</v>
      </c>
      <c r="O213">
        <v>10014617</v>
      </c>
      <c r="P213" t="s">
        <v>148</v>
      </c>
      <c r="Q213">
        <v>0</v>
      </c>
      <c r="R213" t="s">
        <v>3891</v>
      </c>
      <c r="S213" t="s">
        <v>3901</v>
      </c>
      <c r="T213">
        <v>11608778</v>
      </c>
      <c r="U213">
        <v>45831</v>
      </c>
      <c r="V213">
        <v>45839</v>
      </c>
      <c r="W213">
        <v>45835</v>
      </c>
      <c r="X213">
        <v>0</v>
      </c>
      <c r="Y213">
        <v>1290900</v>
      </c>
      <c r="Z213" t="s">
        <v>1568</v>
      </c>
      <c r="AA213" t="s">
        <v>245</v>
      </c>
      <c r="AB213" t="s">
        <v>121</v>
      </c>
      <c r="AC213" t="s">
        <v>255</v>
      </c>
      <c r="AD213" t="s">
        <v>189</v>
      </c>
      <c r="AE213" t="s">
        <v>245</v>
      </c>
      <c r="AF213" t="s">
        <v>1812</v>
      </c>
      <c r="AG213">
        <v>4</v>
      </c>
    </row>
    <row r="214" spans="1:33" x14ac:dyDescent="0.35">
      <c r="A214" t="s">
        <v>227</v>
      </c>
      <c r="B214">
        <v>6616840</v>
      </c>
      <c r="C214" t="s">
        <v>129</v>
      </c>
      <c r="D214" t="s">
        <v>6253</v>
      </c>
      <c r="E214" t="s">
        <v>310</v>
      </c>
      <c r="F214" t="s">
        <v>133</v>
      </c>
      <c r="G214" t="s">
        <v>132</v>
      </c>
      <c r="H214">
        <v>45870</v>
      </c>
      <c r="I214">
        <v>45900</v>
      </c>
      <c r="J214" t="s">
        <v>856</v>
      </c>
      <c r="K214">
        <v>1213130</v>
      </c>
      <c r="L214" t="s">
        <v>305</v>
      </c>
      <c r="O214">
        <v>10014606</v>
      </c>
      <c r="P214" t="s">
        <v>227</v>
      </c>
      <c r="Q214">
        <v>0</v>
      </c>
      <c r="R214" t="s">
        <v>3891</v>
      </c>
      <c r="S214" t="s">
        <v>342</v>
      </c>
      <c r="T214">
        <v>11608781</v>
      </c>
      <c r="U214">
        <v>45831</v>
      </c>
      <c r="V214">
        <v>45870</v>
      </c>
      <c r="W214">
        <v>45833</v>
      </c>
      <c r="X214">
        <v>0</v>
      </c>
      <c r="Y214">
        <v>1290900</v>
      </c>
      <c r="Z214" t="s">
        <v>1568</v>
      </c>
      <c r="AA214" t="s">
        <v>245</v>
      </c>
      <c r="AB214" t="s">
        <v>121</v>
      </c>
      <c r="AC214" t="s">
        <v>255</v>
      </c>
      <c r="AD214" t="s">
        <v>141</v>
      </c>
      <c r="AE214" t="s">
        <v>245</v>
      </c>
      <c r="AF214" t="s">
        <v>3326</v>
      </c>
      <c r="AG214">
        <v>1</v>
      </c>
    </row>
    <row r="215" spans="1:33" x14ac:dyDescent="0.35">
      <c r="A215" t="s">
        <v>227</v>
      </c>
      <c r="B215">
        <v>6616839</v>
      </c>
      <c r="C215" t="s">
        <v>129</v>
      </c>
      <c r="D215" t="s">
        <v>6254</v>
      </c>
      <c r="E215" t="s">
        <v>310</v>
      </c>
      <c r="F215" t="s">
        <v>133</v>
      </c>
      <c r="G215" t="s">
        <v>132</v>
      </c>
      <c r="H215">
        <v>45839</v>
      </c>
      <c r="I215">
        <v>45869</v>
      </c>
      <c r="J215" t="s">
        <v>3476</v>
      </c>
      <c r="K215">
        <v>1213130</v>
      </c>
      <c r="L215" t="s">
        <v>305</v>
      </c>
      <c r="O215">
        <v>10014606</v>
      </c>
      <c r="P215" t="s">
        <v>227</v>
      </c>
      <c r="Q215">
        <v>0</v>
      </c>
      <c r="R215" t="s">
        <v>3891</v>
      </c>
      <c r="S215" t="s">
        <v>3901</v>
      </c>
      <c r="T215">
        <v>11608783</v>
      </c>
      <c r="U215">
        <v>45831</v>
      </c>
      <c r="V215">
        <v>45839</v>
      </c>
      <c r="W215">
        <v>45835</v>
      </c>
      <c r="X215">
        <v>0</v>
      </c>
      <c r="Y215">
        <v>1290900</v>
      </c>
      <c r="Z215" t="s">
        <v>1568</v>
      </c>
      <c r="AA215" t="s">
        <v>245</v>
      </c>
      <c r="AB215" t="s">
        <v>121</v>
      </c>
      <c r="AC215" t="s">
        <v>255</v>
      </c>
      <c r="AD215" t="s">
        <v>122</v>
      </c>
      <c r="AE215" t="s">
        <v>245</v>
      </c>
      <c r="AF215" t="s">
        <v>1812</v>
      </c>
      <c r="AG215">
        <v>10</v>
      </c>
    </row>
    <row r="216" spans="1:33" x14ac:dyDescent="0.35">
      <c r="A216" t="s">
        <v>227</v>
      </c>
      <c r="B216">
        <v>6616838</v>
      </c>
      <c r="C216" t="s">
        <v>129</v>
      </c>
      <c r="D216" t="s">
        <v>6255</v>
      </c>
      <c r="E216" t="s">
        <v>310</v>
      </c>
      <c r="F216" t="s">
        <v>259</v>
      </c>
      <c r="G216" t="s">
        <v>336</v>
      </c>
      <c r="H216">
        <v>45850</v>
      </c>
      <c r="I216">
        <v>45850</v>
      </c>
      <c r="J216" t="s">
        <v>5406</v>
      </c>
      <c r="K216">
        <v>1213130</v>
      </c>
      <c r="L216" t="s">
        <v>305</v>
      </c>
      <c r="O216">
        <v>10014606</v>
      </c>
      <c r="P216" t="s">
        <v>227</v>
      </c>
      <c r="Q216">
        <v>0</v>
      </c>
      <c r="R216" t="s">
        <v>3891</v>
      </c>
      <c r="S216" t="s">
        <v>291</v>
      </c>
      <c r="T216">
        <v>11608794</v>
      </c>
      <c r="U216">
        <v>45831</v>
      </c>
      <c r="V216">
        <v>45850</v>
      </c>
      <c r="W216">
        <v>45848</v>
      </c>
      <c r="X216">
        <v>0</v>
      </c>
      <c r="Y216">
        <v>1290900</v>
      </c>
      <c r="Z216" t="s">
        <v>1568</v>
      </c>
      <c r="AA216" t="s">
        <v>245</v>
      </c>
      <c r="AB216" t="s">
        <v>121</v>
      </c>
      <c r="AC216" t="s">
        <v>255</v>
      </c>
      <c r="AD216" t="s">
        <v>189</v>
      </c>
      <c r="AE216" t="s">
        <v>245</v>
      </c>
      <c r="AF216" t="s">
        <v>1812</v>
      </c>
      <c r="AG216">
        <v>1</v>
      </c>
    </row>
    <row r="217" spans="1:33" x14ac:dyDescent="0.35">
      <c r="A217" t="s">
        <v>160</v>
      </c>
      <c r="B217">
        <v>6616837</v>
      </c>
      <c r="C217" t="s">
        <v>129</v>
      </c>
      <c r="D217" t="s">
        <v>6256</v>
      </c>
      <c r="E217" t="s">
        <v>310</v>
      </c>
      <c r="F217" t="s">
        <v>133</v>
      </c>
      <c r="G217" t="s">
        <v>147</v>
      </c>
      <c r="H217">
        <v>45873</v>
      </c>
      <c r="I217">
        <v>45873</v>
      </c>
      <c r="J217" t="s">
        <v>856</v>
      </c>
      <c r="K217">
        <v>1212121</v>
      </c>
      <c r="L217" t="s">
        <v>346</v>
      </c>
      <c r="O217">
        <v>10014598</v>
      </c>
      <c r="P217" t="s">
        <v>160</v>
      </c>
      <c r="Q217">
        <v>0</v>
      </c>
      <c r="R217" t="s">
        <v>3891</v>
      </c>
      <c r="S217" t="s">
        <v>342</v>
      </c>
      <c r="T217">
        <v>11608951</v>
      </c>
      <c r="U217">
        <v>45831</v>
      </c>
      <c r="V217">
        <v>45873</v>
      </c>
      <c r="W217">
        <v>45835</v>
      </c>
      <c r="X217">
        <v>0</v>
      </c>
      <c r="Y217">
        <v>1290900</v>
      </c>
      <c r="Z217" t="s">
        <v>1568</v>
      </c>
      <c r="AA217" t="s">
        <v>247</v>
      </c>
      <c r="AB217" t="s">
        <v>121</v>
      </c>
      <c r="AC217" t="s">
        <v>255</v>
      </c>
      <c r="AD217" t="s">
        <v>141</v>
      </c>
      <c r="AE217" t="s">
        <v>247</v>
      </c>
      <c r="AF217" t="s">
        <v>3326</v>
      </c>
      <c r="AG217">
        <v>4</v>
      </c>
    </row>
    <row r="218" spans="1:33" x14ac:dyDescent="0.35">
      <c r="A218" t="s">
        <v>160</v>
      </c>
      <c r="B218">
        <v>6616836</v>
      </c>
      <c r="C218" t="s">
        <v>129</v>
      </c>
      <c r="D218" t="s">
        <v>6257</v>
      </c>
      <c r="E218" t="s">
        <v>310</v>
      </c>
      <c r="F218" t="s">
        <v>133</v>
      </c>
      <c r="G218" t="s">
        <v>147</v>
      </c>
      <c r="H218">
        <v>45873</v>
      </c>
      <c r="I218">
        <v>45873</v>
      </c>
      <c r="J218" t="s">
        <v>856</v>
      </c>
      <c r="K218">
        <v>1212121</v>
      </c>
      <c r="L218" t="s">
        <v>346</v>
      </c>
      <c r="O218">
        <v>10014598</v>
      </c>
      <c r="P218" t="s">
        <v>160</v>
      </c>
      <c r="Q218">
        <v>0</v>
      </c>
      <c r="R218" t="s">
        <v>3891</v>
      </c>
      <c r="S218" t="s">
        <v>342</v>
      </c>
      <c r="T218">
        <v>11608953</v>
      </c>
      <c r="U218">
        <v>45831</v>
      </c>
      <c r="V218">
        <v>45873</v>
      </c>
      <c r="W218">
        <v>45835</v>
      </c>
      <c r="X218">
        <v>0</v>
      </c>
      <c r="Y218">
        <v>1290900</v>
      </c>
      <c r="Z218" t="s">
        <v>1568</v>
      </c>
      <c r="AA218" t="s">
        <v>247</v>
      </c>
      <c r="AB218" t="s">
        <v>121</v>
      </c>
      <c r="AC218" t="s">
        <v>255</v>
      </c>
      <c r="AD218" t="s">
        <v>141</v>
      </c>
      <c r="AE218" t="s">
        <v>247</v>
      </c>
      <c r="AF218" t="s">
        <v>3326</v>
      </c>
      <c r="AG218">
        <v>1</v>
      </c>
    </row>
    <row r="219" spans="1:33" x14ac:dyDescent="0.35">
      <c r="A219" t="s">
        <v>160</v>
      </c>
      <c r="B219">
        <v>6616776</v>
      </c>
      <c r="C219" t="s">
        <v>129</v>
      </c>
      <c r="D219" t="s">
        <v>6260</v>
      </c>
      <c r="E219" t="s">
        <v>310</v>
      </c>
      <c r="F219" t="s">
        <v>410</v>
      </c>
      <c r="G219" t="s">
        <v>226</v>
      </c>
      <c r="H219">
        <v>45873</v>
      </c>
      <c r="I219">
        <v>45873</v>
      </c>
      <c r="J219" t="s">
        <v>856</v>
      </c>
      <c r="K219">
        <v>1212121</v>
      </c>
      <c r="L219" t="s">
        <v>346</v>
      </c>
      <c r="O219">
        <v>10014598</v>
      </c>
      <c r="P219" t="s">
        <v>160</v>
      </c>
      <c r="Q219">
        <v>0</v>
      </c>
      <c r="R219" t="s">
        <v>996</v>
      </c>
      <c r="S219" t="s">
        <v>342</v>
      </c>
      <c r="T219">
        <v>11609033</v>
      </c>
      <c r="U219">
        <v>45831</v>
      </c>
      <c r="V219">
        <v>45873</v>
      </c>
      <c r="W219">
        <v>45835</v>
      </c>
      <c r="X219">
        <v>0</v>
      </c>
      <c r="Y219">
        <v>1290900</v>
      </c>
      <c r="Z219" t="s">
        <v>1568</v>
      </c>
      <c r="AA219" t="s">
        <v>247</v>
      </c>
      <c r="AB219" t="s">
        <v>121</v>
      </c>
      <c r="AC219" t="s">
        <v>255</v>
      </c>
      <c r="AD219" t="s">
        <v>189</v>
      </c>
      <c r="AE219" t="s">
        <v>247</v>
      </c>
      <c r="AF219" t="s">
        <v>1812</v>
      </c>
      <c r="AG219">
        <v>0</v>
      </c>
    </row>
    <row r="220" spans="1:33" x14ac:dyDescent="0.35">
      <c r="A220" t="s">
        <v>216</v>
      </c>
      <c r="B220">
        <v>6616709</v>
      </c>
      <c r="C220" t="s">
        <v>129</v>
      </c>
      <c r="D220" t="s">
        <v>6261</v>
      </c>
      <c r="E220" t="s">
        <v>310</v>
      </c>
      <c r="F220" t="s">
        <v>259</v>
      </c>
      <c r="G220" t="s">
        <v>142</v>
      </c>
      <c r="H220">
        <v>45853</v>
      </c>
      <c r="I220">
        <v>45853</v>
      </c>
      <c r="J220" t="s">
        <v>5407</v>
      </c>
      <c r="K220">
        <v>1215154</v>
      </c>
      <c r="L220" t="s">
        <v>282</v>
      </c>
      <c r="O220">
        <v>10014642</v>
      </c>
      <c r="P220" t="s">
        <v>216</v>
      </c>
      <c r="Q220">
        <v>0</v>
      </c>
      <c r="R220" t="s">
        <v>3891</v>
      </c>
      <c r="S220" t="s">
        <v>343</v>
      </c>
      <c r="T220">
        <v>11608420</v>
      </c>
      <c r="U220">
        <v>45830</v>
      </c>
      <c r="V220">
        <v>45853</v>
      </c>
      <c r="W220">
        <v>45853</v>
      </c>
      <c r="X220">
        <v>0</v>
      </c>
      <c r="Y220">
        <v>1290900</v>
      </c>
      <c r="Z220" t="s">
        <v>1568</v>
      </c>
      <c r="AA220" t="s">
        <v>246</v>
      </c>
      <c r="AB220" t="s">
        <v>121</v>
      </c>
      <c r="AC220" t="s">
        <v>255</v>
      </c>
      <c r="AD220" t="s">
        <v>141</v>
      </c>
      <c r="AE220" t="s">
        <v>246</v>
      </c>
      <c r="AF220" t="s">
        <v>3326</v>
      </c>
      <c r="AG220">
        <v>6</v>
      </c>
    </row>
    <row r="221" spans="1:33" x14ac:dyDescent="0.35">
      <c r="A221" t="s">
        <v>126</v>
      </c>
      <c r="B221">
        <v>6616648</v>
      </c>
      <c r="C221" t="s">
        <v>123</v>
      </c>
      <c r="D221" t="s">
        <v>6262</v>
      </c>
      <c r="E221" t="s">
        <v>310</v>
      </c>
      <c r="F221" t="s">
        <v>133</v>
      </c>
      <c r="G221" t="s">
        <v>132</v>
      </c>
      <c r="H221">
        <v>45873</v>
      </c>
      <c r="I221">
        <v>45873</v>
      </c>
      <c r="J221" t="s">
        <v>856</v>
      </c>
      <c r="K221">
        <v>1210101</v>
      </c>
      <c r="L221" t="s">
        <v>391</v>
      </c>
      <c r="O221">
        <v>10014657</v>
      </c>
      <c r="P221" t="s">
        <v>126</v>
      </c>
      <c r="Q221">
        <v>0</v>
      </c>
      <c r="R221" t="s">
        <v>342</v>
      </c>
      <c r="S221" t="s">
        <v>342</v>
      </c>
      <c r="T221">
        <v>11606159</v>
      </c>
      <c r="U221">
        <v>45830</v>
      </c>
      <c r="V221">
        <v>45873</v>
      </c>
      <c r="W221">
        <v>45833</v>
      </c>
      <c r="X221">
        <v>0</v>
      </c>
      <c r="Y221">
        <v>1290900</v>
      </c>
      <c r="Z221" t="s">
        <v>1568</v>
      </c>
      <c r="AA221" t="s">
        <v>248</v>
      </c>
      <c r="AB221" t="s">
        <v>121</v>
      </c>
      <c r="AC221" t="s">
        <v>255</v>
      </c>
      <c r="AD221" t="s">
        <v>141</v>
      </c>
      <c r="AE221" t="s">
        <v>248</v>
      </c>
      <c r="AF221" t="s">
        <v>3326</v>
      </c>
      <c r="AG221">
        <v>12</v>
      </c>
    </row>
    <row r="222" spans="1:33" x14ac:dyDescent="0.35">
      <c r="A222" t="s">
        <v>126</v>
      </c>
      <c r="B222">
        <v>6616647</v>
      </c>
      <c r="C222" t="s">
        <v>123</v>
      </c>
      <c r="D222" t="s">
        <v>6263</v>
      </c>
      <c r="E222" t="s">
        <v>310</v>
      </c>
      <c r="F222" t="s">
        <v>133</v>
      </c>
      <c r="G222" t="s">
        <v>147</v>
      </c>
      <c r="H222">
        <v>45889</v>
      </c>
      <c r="I222">
        <v>45889</v>
      </c>
      <c r="J222" t="s">
        <v>856</v>
      </c>
      <c r="K222">
        <v>1210101</v>
      </c>
      <c r="L222" t="s">
        <v>391</v>
      </c>
      <c r="O222">
        <v>10014657</v>
      </c>
      <c r="P222" t="s">
        <v>126</v>
      </c>
      <c r="Q222">
        <v>0</v>
      </c>
      <c r="R222" t="s">
        <v>342</v>
      </c>
      <c r="S222" t="s">
        <v>296</v>
      </c>
      <c r="T222">
        <v>11606350</v>
      </c>
      <c r="U222">
        <v>45830</v>
      </c>
      <c r="V222">
        <v>45889</v>
      </c>
      <c r="W222">
        <v>45848</v>
      </c>
      <c r="X222">
        <v>0</v>
      </c>
      <c r="Y222">
        <v>1290900</v>
      </c>
      <c r="Z222" t="s">
        <v>1568</v>
      </c>
      <c r="AA222" t="s">
        <v>248</v>
      </c>
      <c r="AB222" t="s">
        <v>121</v>
      </c>
      <c r="AC222" t="s">
        <v>255</v>
      </c>
      <c r="AD222" t="s">
        <v>141</v>
      </c>
      <c r="AE222" t="s">
        <v>248</v>
      </c>
      <c r="AF222" t="s">
        <v>3326</v>
      </c>
      <c r="AG222">
        <v>2</v>
      </c>
    </row>
    <row r="223" spans="1:33" x14ac:dyDescent="0.35">
      <c r="A223" t="s">
        <v>332</v>
      </c>
      <c r="B223">
        <v>6616609</v>
      </c>
      <c r="C223" t="s">
        <v>129</v>
      </c>
      <c r="D223" t="s">
        <v>6264</v>
      </c>
      <c r="E223" t="s">
        <v>310</v>
      </c>
      <c r="F223" t="s">
        <v>379</v>
      </c>
      <c r="G223" t="s">
        <v>336</v>
      </c>
      <c r="H223">
        <v>45834</v>
      </c>
      <c r="I223">
        <v>45834</v>
      </c>
      <c r="J223" t="s">
        <v>5404</v>
      </c>
      <c r="K223">
        <v>1215150</v>
      </c>
      <c r="L223" t="s">
        <v>333</v>
      </c>
      <c r="O223">
        <v>10014639</v>
      </c>
      <c r="P223" t="s">
        <v>332</v>
      </c>
      <c r="Q223">
        <v>0</v>
      </c>
      <c r="R223" t="s">
        <v>3891</v>
      </c>
      <c r="S223" t="s">
        <v>262</v>
      </c>
      <c r="T223">
        <v>11608616</v>
      </c>
      <c r="U223">
        <v>45830</v>
      </c>
      <c r="V223">
        <v>45834</v>
      </c>
      <c r="W223">
        <v>45836</v>
      </c>
      <c r="X223">
        <v>0</v>
      </c>
      <c r="Y223">
        <v>1290900</v>
      </c>
      <c r="Z223" t="s">
        <v>1568</v>
      </c>
      <c r="AA223" t="s">
        <v>246</v>
      </c>
      <c r="AB223" t="s">
        <v>121</v>
      </c>
      <c r="AC223" t="s">
        <v>255</v>
      </c>
      <c r="AD223" t="s">
        <v>189</v>
      </c>
      <c r="AE223" t="s">
        <v>246</v>
      </c>
      <c r="AF223" t="s">
        <v>1812</v>
      </c>
      <c r="AG223">
        <v>4</v>
      </c>
    </row>
    <row r="224" spans="1:33" x14ac:dyDescent="0.35">
      <c r="A224" t="s">
        <v>403</v>
      </c>
      <c r="B224">
        <v>6616583</v>
      </c>
      <c r="C224" t="s">
        <v>129</v>
      </c>
      <c r="D224" t="s">
        <v>6265</v>
      </c>
      <c r="E224" t="s">
        <v>310</v>
      </c>
      <c r="F224" t="s">
        <v>259</v>
      </c>
      <c r="G224" t="s">
        <v>192</v>
      </c>
      <c r="H224">
        <v>45830</v>
      </c>
      <c r="K224">
        <v>1213130</v>
      </c>
      <c r="L224" t="s">
        <v>404</v>
      </c>
      <c r="O224">
        <v>10014622</v>
      </c>
      <c r="P224" t="s">
        <v>403</v>
      </c>
      <c r="Q224">
        <v>186.02</v>
      </c>
      <c r="R224" t="s">
        <v>308</v>
      </c>
      <c r="S224" t="s">
        <v>308</v>
      </c>
      <c r="T224">
        <v>11608638</v>
      </c>
      <c r="U224">
        <v>45830</v>
      </c>
      <c r="V224">
        <v>45830</v>
      </c>
      <c r="W224">
        <v>45830</v>
      </c>
      <c r="X224">
        <v>186.02</v>
      </c>
      <c r="Y224">
        <v>1290900</v>
      </c>
      <c r="Z224" t="s">
        <v>1568</v>
      </c>
      <c r="AA224" t="s">
        <v>245</v>
      </c>
      <c r="AB224" t="s">
        <v>121</v>
      </c>
      <c r="AC224" t="s">
        <v>255</v>
      </c>
      <c r="AD224" t="s">
        <v>141</v>
      </c>
      <c r="AE224" t="s">
        <v>245</v>
      </c>
      <c r="AF224" t="s">
        <v>3326</v>
      </c>
      <c r="AG224">
        <v>0</v>
      </c>
    </row>
    <row r="225" spans="1:33" x14ac:dyDescent="0.35">
      <c r="A225" t="s">
        <v>324</v>
      </c>
      <c r="B225">
        <v>6616580</v>
      </c>
      <c r="C225" t="s">
        <v>138</v>
      </c>
      <c r="D225" t="s">
        <v>6266</v>
      </c>
      <c r="E225" t="s">
        <v>310</v>
      </c>
      <c r="F225" t="s">
        <v>125</v>
      </c>
      <c r="G225" t="s">
        <v>192</v>
      </c>
      <c r="H225">
        <v>45845</v>
      </c>
      <c r="I225">
        <v>45845</v>
      </c>
      <c r="J225" t="s">
        <v>856</v>
      </c>
      <c r="K225">
        <v>2230130</v>
      </c>
      <c r="L225" t="s">
        <v>325</v>
      </c>
      <c r="O225">
        <v>10017213</v>
      </c>
      <c r="P225" t="s">
        <v>146</v>
      </c>
      <c r="Q225">
        <v>1137.6300000000001</v>
      </c>
      <c r="R225" t="s">
        <v>347</v>
      </c>
      <c r="S225" t="s">
        <v>308</v>
      </c>
      <c r="T225">
        <v>11608863</v>
      </c>
      <c r="U225">
        <v>45830</v>
      </c>
      <c r="V225">
        <v>45845</v>
      </c>
      <c r="W225">
        <v>45848</v>
      </c>
      <c r="X225">
        <v>1137.6300000000001</v>
      </c>
      <c r="Y225">
        <v>1290900</v>
      </c>
      <c r="Z225" t="s">
        <v>1568</v>
      </c>
      <c r="AA225" t="s">
        <v>249</v>
      </c>
      <c r="AB225" t="s">
        <v>121</v>
      </c>
      <c r="AC225" t="s">
        <v>255</v>
      </c>
      <c r="AD225" t="s">
        <v>135</v>
      </c>
      <c r="AE225" t="s">
        <v>249</v>
      </c>
      <c r="AF225" t="s">
        <v>1812</v>
      </c>
      <c r="AG225">
        <v>16</v>
      </c>
    </row>
    <row r="226" spans="1:33" x14ac:dyDescent="0.35">
      <c r="A226" t="s">
        <v>221</v>
      </c>
      <c r="B226">
        <v>6616467</v>
      </c>
      <c r="C226" t="s">
        <v>129</v>
      </c>
      <c r="D226" t="s">
        <v>6267</v>
      </c>
      <c r="E226" t="s">
        <v>310</v>
      </c>
      <c r="F226" t="s">
        <v>133</v>
      </c>
      <c r="G226" t="s">
        <v>132</v>
      </c>
      <c r="H226">
        <v>45897</v>
      </c>
      <c r="J226" t="s">
        <v>856</v>
      </c>
      <c r="K226">
        <v>1215156</v>
      </c>
      <c r="L226" t="s">
        <v>309</v>
      </c>
      <c r="O226">
        <v>10014650</v>
      </c>
      <c r="P226" t="s">
        <v>221</v>
      </c>
      <c r="Q226">
        <v>0</v>
      </c>
      <c r="R226" t="s">
        <v>3901</v>
      </c>
      <c r="S226" t="s">
        <v>342</v>
      </c>
      <c r="T226">
        <v>11600844</v>
      </c>
      <c r="U226">
        <v>45829</v>
      </c>
      <c r="V226">
        <v>45897</v>
      </c>
      <c r="W226">
        <v>45832</v>
      </c>
      <c r="X226">
        <v>0</v>
      </c>
      <c r="Y226">
        <v>1290900</v>
      </c>
      <c r="Z226" t="s">
        <v>1568</v>
      </c>
      <c r="AA226" t="s">
        <v>246</v>
      </c>
      <c r="AB226" t="s">
        <v>121</v>
      </c>
      <c r="AC226" t="s">
        <v>255</v>
      </c>
      <c r="AD226" t="s">
        <v>141</v>
      </c>
      <c r="AE226" t="s">
        <v>246</v>
      </c>
      <c r="AF226" t="s">
        <v>3326</v>
      </c>
      <c r="AG226">
        <v>6</v>
      </c>
    </row>
    <row r="227" spans="1:33" x14ac:dyDescent="0.35">
      <c r="A227" t="s">
        <v>221</v>
      </c>
      <c r="B227">
        <v>6616466</v>
      </c>
      <c r="C227" t="s">
        <v>129</v>
      </c>
      <c r="D227" t="s">
        <v>5519</v>
      </c>
      <c r="E227" t="s">
        <v>310</v>
      </c>
      <c r="F227" t="s">
        <v>133</v>
      </c>
      <c r="G227" t="s">
        <v>132</v>
      </c>
      <c r="H227">
        <v>45896</v>
      </c>
      <c r="J227" t="s">
        <v>856</v>
      </c>
      <c r="K227">
        <v>1215156</v>
      </c>
      <c r="L227" t="s">
        <v>309</v>
      </c>
      <c r="O227">
        <v>10014650</v>
      </c>
      <c r="P227" t="s">
        <v>221</v>
      </c>
      <c r="Q227">
        <v>0</v>
      </c>
      <c r="R227" t="s">
        <v>3901</v>
      </c>
      <c r="S227" t="s">
        <v>342</v>
      </c>
      <c r="T227">
        <v>11600320</v>
      </c>
      <c r="U227">
        <v>45829</v>
      </c>
      <c r="V227">
        <v>45896</v>
      </c>
      <c r="W227">
        <v>45832</v>
      </c>
      <c r="X227">
        <v>0</v>
      </c>
      <c r="Y227">
        <v>1290900</v>
      </c>
      <c r="Z227" t="s">
        <v>1568</v>
      </c>
      <c r="AA227" t="s">
        <v>246</v>
      </c>
      <c r="AB227" t="s">
        <v>121</v>
      </c>
      <c r="AC227" t="s">
        <v>255</v>
      </c>
      <c r="AD227" t="s">
        <v>141</v>
      </c>
      <c r="AE227" t="s">
        <v>246</v>
      </c>
      <c r="AF227" t="s">
        <v>3326</v>
      </c>
      <c r="AG227">
        <v>1</v>
      </c>
    </row>
    <row r="228" spans="1:33" x14ac:dyDescent="0.35">
      <c r="A228" t="s">
        <v>221</v>
      </c>
      <c r="B228">
        <v>6616465</v>
      </c>
      <c r="C228" t="s">
        <v>129</v>
      </c>
      <c r="D228" t="s">
        <v>6268</v>
      </c>
      <c r="E228" t="s">
        <v>310</v>
      </c>
      <c r="F228" t="s">
        <v>133</v>
      </c>
      <c r="G228" t="s">
        <v>132</v>
      </c>
      <c r="H228">
        <v>45896</v>
      </c>
      <c r="J228" t="s">
        <v>856</v>
      </c>
      <c r="K228">
        <v>1215156</v>
      </c>
      <c r="L228" t="s">
        <v>309</v>
      </c>
      <c r="O228">
        <v>10014650</v>
      </c>
      <c r="P228" t="s">
        <v>221</v>
      </c>
      <c r="Q228">
        <v>0</v>
      </c>
      <c r="R228" t="s">
        <v>3901</v>
      </c>
      <c r="S228" t="s">
        <v>342</v>
      </c>
      <c r="T228">
        <v>11600317</v>
      </c>
      <c r="U228">
        <v>45829</v>
      </c>
      <c r="V228">
        <v>45896</v>
      </c>
      <c r="W228">
        <v>45832</v>
      </c>
      <c r="X228">
        <v>0</v>
      </c>
      <c r="Y228">
        <v>1290900</v>
      </c>
      <c r="Z228" t="s">
        <v>1568</v>
      </c>
      <c r="AA228" t="s">
        <v>246</v>
      </c>
      <c r="AB228" t="s">
        <v>121</v>
      </c>
      <c r="AC228" t="s">
        <v>255</v>
      </c>
      <c r="AD228" t="s">
        <v>141</v>
      </c>
      <c r="AE228" t="s">
        <v>246</v>
      </c>
      <c r="AF228" t="s">
        <v>3326</v>
      </c>
      <c r="AG228">
        <v>3</v>
      </c>
    </row>
    <row r="229" spans="1:33" x14ac:dyDescent="0.35">
      <c r="A229" t="s">
        <v>221</v>
      </c>
      <c r="B229">
        <v>6616463</v>
      </c>
      <c r="C229" t="s">
        <v>129</v>
      </c>
      <c r="D229" t="s">
        <v>6269</v>
      </c>
      <c r="E229" t="s">
        <v>310</v>
      </c>
      <c r="F229" t="s">
        <v>259</v>
      </c>
      <c r="G229" t="s">
        <v>124</v>
      </c>
      <c r="H229">
        <v>45852</v>
      </c>
      <c r="I229">
        <v>45858</v>
      </c>
      <c r="J229" t="s">
        <v>5407</v>
      </c>
      <c r="K229">
        <v>1215156</v>
      </c>
      <c r="L229" t="s">
        <v>309</v>
      </c>
      <c r="O229">
        <v>10014650</v>
      </c>
      <c r="P229" t="s">
        <v>221</v>
      </c>
      <c r="Q229">
        <v>0</v>
      </c>
      <c r="R229" t="s">
        <v>3901</v>
      </c>
      <c r="S229" t="s">
        <v>343</v>
      </c>
      <c r="T229">
        <v>11600305</v>
      </c>
      <c r="U229">
        <v>45829</v>
      </c>
      <c r="V229">
        <v>45852</v>
      </c>
      <c r="W229">
        <v>45851</v>
      </c>
      <c r="X229">
        <v>0</v>
      </c>
      <c r="Y229">
        <v>1290900</v>
      </c>
      <c r="Z229" t="s">
        <v>1568</v>
      </c>
      <c r="AA229" t="s">
        <v>246</v>
      </c>
      <c r="AB229" t="s">
        <v>121</v>
      </c>
      <c r="AC229" t="s">
        <v>255</v>
      </c>
      <c r="AD229" t="s">
        <v>122</v>
      </c>
      <c r="AE229" t="s">
        <v>246</v>
      </c>
      <c r="AF229" t="s">
        <v>1812</v>
      </c>
      <c r="AG229">
        <v>1</v>
      </c>
    </row>
    <row r="230" spans="1:33" x14ac:dyDescent="0.35">
      <c r="A230" t="s">
        <v>155</v>
      </c>
      <c r="B230">
        <v>6616461</v>
      </c>
      <c r="C230" t="s">
        <v>129</v>
      </c>
      <c r="D230" t="s">
        <v>6270</v>
      </c>
      <c r="E230" t="s">
        <v>310</v>
      </c>
      <c r="F230" t="s">
        <v>133</v>
      </c>
      <c r="G230" t="s">
        <v>132</v>
      </c>
      <c r="H230">
        <v>45891</v>
      </c>
      <c r="I230">
        <v>45893</v>
      </c>
      <c r="J230" t="s">
        <v>856</v>
      </c>
      <c r="K230">
        <v>1215155</v>
      </c>
      <c r="L230" t="s">
        <v>276</v>
      </c>
      <c r="O230">
        <v>10014647</v>
      </c>
      <c r="P230" t="s">
        <v>155</v>
      </c>
      <c r="Q230">
        <v>0</v>
      </c>
      <c r="R230" t="s">
        <v>3901</v>
      </c>
      <c r="S230" t="s">
        <v>342</v>
      </c>
      <c r="T230">
        <v>11595686</v>
      </c>
      <c r="U230">
        <v>45829</v>
      </c>
      <c r="V230">
        <v>45891</v>
      </c>
      <c r="W230">
        <v>45832</v>
      </c>
      <c r="X230">
        <v>0</v>
      </c>
      <c r="Y230">
        <v>1290900</v>
      </c>
      <c r="Z230" t="s">
        <v>1568</v>
      </c>
      <c r="AA230" t="s">
        <v>246</v>
      </c>
      <c r="AB230" t="s">
        <v>121</v>
      </c>
      <c r="AC230" t="s">
        <v>255</v>
      </c>
      <c r="AD230" t="s">
        <v>141</v>
      </c>
      <c r="AE230" t="s">
        <v>246</v>
      </c>
      <c r="AF230" t="s">
        <v>3326</v>
      </c>
      <c r="AG230">
        <v>1</v>
      </c>
    </row>
    <row r="231" spans="1:33" x14ac:dyDescent="0.35">
      <c r="A231" t="s">
        <v>155</v>
      </c>
      <c r="B231">
        <v>6616437</v>
      </c>
      <c r="C231" t="s">
        <v>129</v>
      </c>
      <c r="D231" t="s">
        <v>6271</v>
      </c>
      <c r="E231" t="s">
        <v>310</v>
      </c>
      <c r="F231" t="s">
        <v>133</v>
      </c>
      <c r="G231" t="s">
        <v>132</v>
      </c>
      <c r="H231">
        <v>45881</v>
      </c>
      <c r="I231">
        <v>45883</v>
      </c>
      <c r="J231" t="s">
        <v>856</v>
      </c>
      <c r="K231">
        <v>1215155</v>
      </c>
      <c r="L231" t="s">
        <v>276</v>
      </c>
      <c r="O231">
        <v>10014647</v>
      </c>
      <c r="P231" t="s">
        <v>155</v>
      </c>
      <c r="Q231">
        <v>0</v>
      </c>
      <c r="R231" t="s">
        <v>3901</v>
      </c>
      <c r="S231" t="s">
        <v>342</v>
      </c>
      <c r="T231">
        <v>11591848</v>
      </c>
      <c r="U231">
        <v>45829</v>
      </c>
      <c r="V231">
        <v>45881</v>
      </c>
      <c r="W231">
        <v>45832</v>
      </c>
      <c r="X231">
        <v>0</v>
      </c>
      <c r="Y231">
        <v>1290900</v>
      </c>
      <c r="Z231" t="s">
        <v>1568</v>
      </c>
      <c r="AA231" t="s">
        <v>246</v>
      </c>
      <c r="AB231" t="s">
        <v>121</v>
      </c>
      <c r="AC231" t="s">
        <v>255</v>
      </c>
      <c r="AD231" t="s">
        <v>141</v>
      </c>
      <c r="AE231" t="s">
        <v>246</v>
      </c>
      <c r="AF231" t="s">
        <v>3326</v>
      </c>
      <c r="AG231">
        <v>6</v>
      </c>
    </row>
    <row r="232" spans="1:33" x14ac:dyDescent="0.35">
      <c r="A232" t="s">
        <v>178</v>
      </c>
      <c r="B232">
        <v>6616433</v>
      </c>
      <c r="C232" t="s">
        <v>129</v>
      </c>
      <c r="D232" t="s">
        <v>6272</v>
      </c>
      <c r="E232" t="s">
        <v>310</v>
      </c>
      <c r="F232" t="s">
        <v>133</v>
      </c>
      <c r="G232" t="s">
        <v>132</v>
      </c>
      <c r="H232">
        <v>45880</v>
      </c>
      <c r="I232">
        <v>45880</v>
      </c>
      <c r="J232" t="s">
        <v>856</v>
      </c>
      <c r="K232">
        <v>1215154</v>
      </c>
      <c r="L232" t="s">
        <v>392</v>
      </c>
      <c r="O232">
        <v>10014644</v>
      </c>
      <c r="P232" t="s">
        <v>178</v>
      </c>
      <c r="Q232">
        <v>0</v>
      </c>
      <c r="R232" t="s">
        <v>3901</v>
      </c>
      <c r="S232" t="s">
        <v>342</v>
      </c>
      <c r="T232">
        <v>11601633</v>
      </c>
      <c r="U232">
        <v>45829</v>
      </c>
      <c r="V232">
        <v>45880</v>
      </c>
      <c r="W232">
        <v>45832</v>
      </c>
      <c r="X232">
        <v>0</v>
      </c>
      <c r="Y232">
        <v>1290900</v>
      </c>
      <c r="Z232" t="s">
        <v>1568</v>
      </c>
      <c r="AA232" t="s">
        <v>246</v>
      </c>
      <c r="AB232" t="s">
        <v>121</v>
      </c>
      <c r="AC232" t="s">
        <v>255</v>
      </c>
      <c r="AD232" t="s">
        <v>141</v>
      </c>
      <c r="AE232" t="s">
        <v>246</v>
      </c>
      <c r="AF232" t="s">
        <v>3326</v>
      </c>
      <c r="AG232">
        <v>2</v>
      </c>
    </row>
    <row r="233" spans="1:33" x14ac:dyDescent="0.35">
      <c r="A233" t="s">
        <v>187</v>
      </c>
      <c r="B233">
        <v>6616432</v>
      </c>
      <c r="C233" t="s">
        <v>129</v>
      </c>
      <c r="D233" t="s">
        <v>6273</v>
      </c>
      <c r="E233" t="s">
        <v>310</v>
      </c>
      <c r="F233" t="s">
        <v>133</v>
      </c>
      <c r="G233" t="s">
        <v>132</v>
      </c>
      <c r="H233">
        <v>45870</v>
      </c>
      <c r="I233">
        <v>45872</v>
      </c>
      <c r="J233" t="s">
        <v>856</v>
      </c>
      <c r="K233">
        <v>1215154</v>
      </c>
      <c r="L233" t="s">
        <v>328</v>
      </c>
      <c r="O233">
        <v>10014643</v>
      </c>
      <c r="P233" t="s">
        <v>187</v>
      </c>
      <c r="Q233">
        <v>0</v>
      </c>
      <c r="R233" t="s">
        <v>3901</v>
      </c>
      <c r="S233" t="s">
        <v>342</v>
      </c>
      <c r="T233">
        <v>11601625</v>
      </c>
      <c r="U233">
        <v>45829</v>
      </c>
      <c r="V233">
        <v>45870</v>
      </c>
      <c r="W233">
        <v>45832</v>
      </c>
      <c r="X233">
        <v>0</v>
      </c>
      <c r="Y233">
        <v>1290900</v>
      </c>
      <c r="Z233" t="s">
        <v>1568</v>
      </c>
      <c r="AA233" t="s">
        <v>246</v>
      </c>
      <c r="AB233" t="s">
        <v>121</v>
      </c>
      <c r="AC233" t="s">
        <v>255</v>
      </c>
      <c r="AD233" t="s">
        <v>141</v>
      </c>
      <c r="AE233" t="s">
        <v>246</v>
      </c>
      <c r="AF233" t="s">
        <v>3326</v>
      </c>
      <c r="AG233">
        <v>6</v>
      </c>
    </row>
    <row r="234" spans="1:33" x14ac:dyDescent="0.35">
      <c r="A234" t="s">
        <v>216</v>
      </c>
      <c r="B234">
        <v>6616431</v>
      </c>
      <c r="C234" t="s">
        <v>129</v>
      </c>
      <c r="D234" t="s">
        <v>6272</v>
      </c>
      <c r="E234" t="s">
        <v>310</v>
      </c>
      <c r="F234" t="s">
        <v>133</v>
      </c>
      <c r="G234" t="s">
        <v>132</v>
      </c>
      <c r="H234">
        <v>45870</v>
      </c>
      <c r="I234">
        <v>45872</v>
      </c>
      <c r="J234" t="s">
        <v>856</v>
      </c>
      <c r="K234">
        <v>1215154</v>
      </c>
      <c r="L234" t="s">
        <v>282</v>
      </c>
      <c r="O234">
        <v>10014642</v>
      </c>
      <c r="P234" t="s">
        <v>216</v>
      </c>
      <c r="Q234">
        <v>0</v>
      </c>
      <c r="R234" t="s">
        <v>3901</v>
      </c>
      <c r="S234" t="s">
        <v>342</v>
      </c>
      <c r="T234">
        <v>11601632</v>
      </c>
      <c r="U234">
        <v>45829</v>
      </c>
      <c r="V234">
        <v>45870</v>
      </c>
      <c r="W234">
        <v>45832</v>
      </c>
      <c r="X234">
        <v>0</v>
      </c>
      <c r="Y234">
        <v>1290900</v>
      </c>
      <c r="Z234" t="s">
        <v>1568</v>
      </c>
      <c r="AA234" t="s">
        <v>246</v>
      </c>
      <c r="AB234" t="s">
        <v>121</v>
      </c>
      <c r="AC234" t="s">
        <v>255</v>
      </c>
      <c r="AD234" t="s">
        <v>141</v>
      </c>
      <c r="AE234" t="s">
        <v>246</v>
      </c>
      <c r="AF234" t="s">
        <v>3326</v>
      </c>
      <c r="AG234">
        <v>2</v>
      </c>
    </row>
    <row r="235" spans="1:33" x14ac:dyDescent="0.35">
      <c r="A235" t="s">
        <v>198</v>
      </c>
      <c r="B235">
        <v>6616407</v>
      </c>
      <c r="C235" t="s">
        <v>129</v>
      </c>
      <c r="D235" t="s">
        <v>6274</v>
      </c>
      <c r="E235" t="s">
        <v>310</v>
      </c>
      <c r="F235" t="s">
        <v>133</v>
      </c>
      <c r="G235" t="s">
        <v>132</v>
      </c>
      <c r="H235">
        <v>45897</v>
      </c>
      <c r="J235" t="s">
        <v>856</v>
      </c>
      <c r="K235">
        <v>1215156</v>
      </c>
      <c r="L235" t="s">
        <v>306</v>
      </c>
      <c r="O235">
        <v>10014640</v>
      </c>
      <c r="P235" t="s">
        <v>198</v>
      </c>
      <c r="Q235">
        <v>0</v>
      </c>
      <c r="R235" t="s">
        <v>3901</v>
      </c>
      <c r="S235" t="s">
        <v>342</v>
      </c>
      <c r="T235">
        <v>11600847</v>
      </c>
      <c r="U235">
        <v>45828</v>
      </c>
      <c r="V235">
        <v>45897</v>
      </c>
      <c r="W235">
        <v>45832</v>
      </c>
      <c r="X235">
        <v>0</v>
      </c>
      <c r="Y235">
        <v>1290900</v>
      </c>
      <c r="Z235" t="s">
        <v>1568</v>
      </c>
      <c r="AA235" t="s">
        <v>246</v>
      </c>
      <c r="AB235" t="s">
        <v>121</v>
      </c>
      <c r="AC235" t="s">
        <v>255</v>
      </c>
      <c r="AD235" t="s">
        <v>141</v>
      </c>
      <c r="AE235" t="s">
        <v>246</v>
      </c>
      <c r="AF235" t="s">
        <v>3326</v>
      </c>
      <c r="AG235">
        <v>3</v>
      </c>
    </row>
    <row r="236" spans="1:33" x14ac:dyDescent="0.35">
      <c r="A236" t="s">
        <v>230</v>
      </c>
      <c r="B236">
        <v>6616403</v>
      </c>
      <c r="C236" t="s">
        <v>129</v>
      </c>
      <c r="D236" t="s">
        <v>6275</v>
      </c>
      <c r="E236" t="s">
        <v>310</v>
      </c>
      <c r="F236" t="s">
        <v>133</v>
      </c>
      <c r="G236" t="s">
        <v>132</v>
      </c>
      <c r="H236">
        <v>45885</v>
      </c>
      <c r="I236">
        <v>45887</v>
      </c>
      <c r="J236" t="s">
        <v>856</v>
      </c>
      <c r="K236">
        <v>1215150</v>
      </c>
      <c r="L236" t="s">
        <v>277</v>
      </c>
      <c r="O236">
        <v>10014636</v>
      </c>
      <c r="P236" t="s">
        <v>230</v>
      </c>
      <c r="Q236">
        <v>0</v>
      </c>
      <c r="R236" t="s">
        <v>3901</v>
      </c>
      <c r="S236" t="s">
        <v>342</v>
      </c>
      <c r="T236">
        <v>11593360</v>
      </c>
      <c r="U236">
        <v>45828</v>
      </c>
      <c r="V236">
        <v>45885</v>
      </c>
      <c r="W236">
        <v>45832</v>
      </c>
      <c r="X236">
        <v>0</v>
      </c>
      <c r="Y236">
        <v>1290900</v>
      </c>
      <c r="Z236" t="s">
        <v>1568</v>
      </c>
      <c r="AA236" t="s">
        <v>246</v>
      </c>
      <c r="AB236" t="s">
        <v>121</v>
      </c>
      <c r="AC236" t="s">
        <v>255</v>
      </c>
      <c r="AD236" t="s">
        <v>141</v>
      </c>
      <c r="AE236" t="s">
        <v>246</v>
      </c>
      <c r="AF236" t="s">
        <v>3326</v>
      </c>
      <c r="AG236">
        <v>1</v>
      </c>
    </row>
    <row r="237" spans="1:33" x14ac:dyDescent="0.35">
      <c r="A237" t="s">
        <v>324</v>
      </c>
      <c r="B237">
        <v>6616401</v>
      </c>
      <c r="C237" t="s">
        <v>138</v>
      </c>
      <c r="D237" t="s">
        <v>6276</v>
      </c>
      <c r="E237" t="s">
        <v>310</v>
      </c>
      <c r="F237" t="s">
        <v>259</v>
      </c>
      <c r="G237" t="s">
        <v>425</v>
      </c>
      <c r="H237">
        <v>45839</v>
      </c>
      <c r="I237">
        <v>45839</v>
      </c>
      <c r="J237" t="s">
        <v>5405</v>
      </c>
      <c r="K237">
        <v>1291900</v>
      </c>
      <c r="L237" t="s">
        <v>325</v>
      </c>
      <c r="M237">
        <v>45841</v>
      </c>
      <c r="N237">
        <v>45841</v>
      </c>
      <c r="O237">
        <v>10014719</v>
      </c>
      <c r="P237" t="s">
        <v>326</v>
      </c>
      <c r="Q237">
        <v>0</v>
      </c>
      <c r="R237" t="s">
        <v>3891</v>
      </c>
      <c r="S237" t="s">
        <v>343</v>
      </c>
      <c r="T237">
        <v>11606005</v>
      </c>
      <c r="U237">
        <v>45828</v>
      </c>
      <c r="V237">
        <v>45839</v>
      </c>
      <c r="W237">
        <v>45852</v>
      </c>
      <c r="X237">
        <v>0</v>
      </c>
      <c r="Y237">
        <v>1290900</v>
      </c>
      <c r="Z237" t="s">
        <v>1568</v>
      </c>
      <c r="AA237" t="s">
        <v>249</v>
      </c>
      <c r="AB237" t="s">
        <v>121</v>
      </c>
      <c r="AC237" t="s">
        <v>255</v>
      </c>
      <c r="AD237" t="s">
        <v>141</v>
      </c>
      <c r="AE237" t="s">
        <v>249</v>
      </c>
      <c r="AF237" t="s">
        <v>3326</v>
      </c>
      <c r="AG237">
        <v>20</v>
      </c>
    </row>
    <row r="238" spans="1:33" x14ac:dyDescent="0.35">
      <c r="A238" t="s">
        <v>230</v>
      </c>
      <c r="B238">
        <v>6616369</v>
      </c>
      <c r="C238" t="s">
        <v>129</v>
      </c>
      <c r="D238" t="s">
        <v>6277</v>
      </c>
      <c r="E238" t="s">
        <v>310</v>
      </c>
      <c r="F238" t="s">
        <v>133</v>
      </c>
      <c r="G238" t="s">
        <v>132</v>
      </c>
      <c r="H238">
        <v>45885</v>
      </c>
      <c r="I238">
        <v>45887</v>
      </c>
      <c r="J238" t="s">
        <v>856</v>
      </c>
      <c r="K238">
        <v>1215150</v>
      </c>
      <c r="L238" t="s">
        <v>277</v>
      </c>
      <c r="O238">
        <v>10014636</v>
      </c>
      <c r="P238" t="s">
        <v>230</v>
      </c>
      <c r="Q238">
        <v>0</v>
      </c>
      <c r="R238" t="s">
        <v>3901</v>
      </c>
      <c r="S238" t="s">
        <v>342</v>
      </c>
      <c r="T238">
        <v>11593061</v>
      </c>
      <c r="U238">
        <v>45828</v>
      </c>
      <c r="V238">
        <v>45885</v>
      </c>
      <c r="W238">
        <v>45832</v>
      </c>
      <c r="X238">
        <v>0</v>
      </c>
      <c r="Y238">
        <v>1290900</v>
      </c>
      <c r="Z238" t="s">
        <v>1568</v>
      </c>
      <c r="AA238" t="s">
        <v>246</v>
      </c>
      <c r="AB238" t="s">
        <v>121</v>
      </c>
      <c r="AC238" t="s">
        <v>255</v>
      </c>
      <c r="AD238" t="s">
        <v>141</v>
      </c>
      <c r="AE238" t="s">
        <v>246</v>
      </c>
      <c r="AF238" t="s">
        <v>3326</v>
      </c>
      <c r="AG238">
        <v>3</v>
      </c>
    </row>
    <row r="239" spans="1:33" x14ac:dyDescent="0.35">
      <c r="A239" t="s">
        <v>157</v>
      </c>
      <c r="B239">
        <v>6616368</v>
      </c>
      <c r="C239" t="s">
        <v>129</v>
      </c>
      <c r="D239" t="s">
        <v>6278</v>
      </c>
      <c r="E239" t="s">
        <v>310</v>
      </c>
      <c r="F239" t="s">
        <v>133</v>
      </c>
      <c r="G239" t="s">
        <v>132</v>
      </c>
      <c r="H239">
        <v>45898</v>
      </c>
      <c r="I239">
        <v>45900</v>
      </c>
      <c r="J239" t="s">
        <v>856</v>
      </c>
      <c r="K239">
        <v>1215150</v>
      </c>
      <c r="L239" t="s">
        <v>345</v>
      </c>
      <c r="O239">
        <v>10014635</v>
      </c>
      <c r="P239" t="s">
        <v>157</v>
      </c>
      <c r="Q239">
        <v>0</v>
      </c>
      <c r="R239" t="s">
        <v>3901</v>
      </c>
      <c r="S239" t="s">
        <v>342</v>
      </c>
      <c r="T239">
        <v>11572703</v>
      </c>
      <c r="U239">
        <v>45828</v>
      </c>
      <c r="V239">
        <v>45898</v>
      </c>
      <c r="W239">
        <v>45832</v>
      </c>
      <c r="X239">
        <v>0</v>
      </c>
      <c r="Y239">
        <v>1290900</v>
      </c>
      <c r="Z239" t="s">
        <v>1568</v>
      </c>
      <c r="AA239" t="s">
        <v>246</v>
      </c>
      <c r="AB239" t="s">
        <v>121</v>
      </c>
      <c r="AC239" t="s">
        <v>255</v>
      </c>
      <c r="AD239" t="s">
        <v>141</v>
      </c>
      <c r="AE239" t="s">
        <v>246</v>
      </c>
      <c r="AF239" t="s">
        <v>3326</v>
      </c>
      <c r="AG239">
        <v>6</v>
      </c>
    </row>
    <row r="240" spans="1:33" x14ac:dyDescent="0.35">
      <c r="A240" t="s">
        <v>177</v>
      </c>
      <c r="B240">
        <v>6616367</v>
      </c>
      <c r="C240" t="s">
        <v>129</v>
      </c>
      <c r="D240" t="s">
        <v>6279</v>
      </c>
      <c r="E240" t="s">
        <v>310</v>
      </c>
      <c r="F240" t="s">
        <v>133</v>
      </c>
      <c r="G240" t="s">
        <v>132</v>
      </c>
      <c r="H240">
        <v>45883</v>
      </c>
      <c r="I240">
        <v>45885</v>
      </c>
      <c r="J240" t="s">
        <v>856</v>
      </c>
      <c r="K240">
        <v>1215150</v>
      </c>
      <c r="L240" t="s">
        <v>278</v>
      </c>
      <c r="O240">
        <v>10014634</v>
      </c>
      <c r="P240" t="s">
        <v>177</v>
      </c>
      <c r="Q240">
        <v>0</v>
      </c>
      <c r="R240" t="s">
        <v>3901</v>
      </c>
      <c r="S240" t="s">
        <v>342</v>
      </c>
      <c r="T240">
        <v>11592603</v>
      </c>
      <c r="U240">
        <v>45828</v>
      </c>
      <c r="V240">
        <v>45883</v>
      </c>
      <c r="W240">
        <v>45832</v>
      </c>
      <c r="X240">
        <v>0</v>
      </c>
      <c r="Y240">
        <v>1290900</v>
      </c>
      <c r="Z240" t="s">
        <v>1568</v>
      </c>
      <c r="AA240" t="s">
        <v>246</v>
      </c>
      <c r="AB240" t="s">
        <v>121</v>
      </c>
      <c r="AC240" t="s">
        <v>255</v>
      </c>
      <c r="AD240" t="s">
        <v>141</v>
      </c>
      <c r="AE240" t="s">
        <v>246</v>
      </c>
      <c r="AF240" t="s">
        <v>3326</v>
      </c>
      <c r="AG240">
        <v>2</v>
      </c>
    </row>
    <row r="241" spans="1:33" x14ac:dyDescent="0.35">
      <c r="A241" t="s">
        <v>218</v>
      </c>
      <c r="B241">
        <v>6616259</v>
      </c>
      <c r="C241" t="s">
        <v>129</v>
      </c>
      <c r="D241" t="s">
        <v>6280</v>
      </c>
      <c r="E241" t="s">
        <v>310</v>
      </c>
      <c r="F241" t="s">
        <v>133</v>
      </c>
      <c r="G241" t="s">
        <v>132</v>
      </c>
      <c r="H241">
        <v>45897</v>
      </c>
      <c r="I241">
        <v>45899</v>
      </c>
      <c r="J241" t="s">
        <v>856</v>
      </c>
      <c r="K241">
        <v>1215150</v>
      </c>
      <c r="L241" t="s">
        <v>279</v>
      </c>
      <c r="O241">
        <v>10014633</v>
      </c>
      <c r="P241" t="s">
        <v>218</v>
      </c>
      <c r="Q241">
        <v>0</v>
      </c>
      <c r="R241" t="s">
        <v>3901</v>
      </c>
      <c r="S241" t="s">
        <v>342</v>
      </c>
      <c r="T241">
        <v>11588754</v>
      </c>
      <c r="U241">
        <v>45828</v>
      </c>
      <c r="V241">
        <v>45897</v>
      </c>
      <c r="W241">
        <v>45832</v>
      </c>
      <c r="X241">
        <v>0</v>
      </c>
      <c r="Y241">
        <v>1290900</v>
      </c>
      <c r="Z241" t="s">
        <v>1568</v>
      </c>
      <c r="AA241" t="s">
        <v>246</v>
      </c>
      <c r="AB241" t="s">
        <v>121</v>
      </c>
      <c r="AC241" t="s">
        <v>255</v>
      </c>
      <c r="AD241" t="s">
        <v>141</v>
      </c>
      <c r="AE241" t="s">
        <v>246</v>
      </c>
      <c r="AF241" t="s">
        <v>3326</v>
      </c>
      <c r="AG241">
        <v>1</v>
      </c>
    </row>
    <row r="242" spans="1:33" x14ac:dyDescent="0.35">
      <c r="A242" t="s">
        <v>209</v>
      </c>
      <c r="B242">
        <v>6616256</v>
      </c>
      <c r="C242" t="s">
        <v>129</v>
      </c>
      <c r="D242" t="s">
        <v>6281</v>
      </c>
      <c r="E242" t="s">
        <v>310</v>
      </c>
      <c r="F242" t="s">
        <v>133</v>
      </c>
      <c r="G242" t="s">
        <v>132</v>
      </c>
      <c r="H242">
        <v>45839</v>
      </c>
      <c r="I242">
        <v>45869</v>
      </c>
      <c r="J242" t="s">
        <v>3476</v>
      </c>
      <c r="K242">
        <v>1215152</v>
      </c>
      <c r="L242" t="s">
        <v>280</v>
      </c>
      <c r="O242">
        <v>10014630</v>
      </c>
      <c r="P242" t="s">
        <v>209</v>
      </c>
      <c r="Q242">
        <v>0</v>
      </c>
      <c r="R242" t="s">
        <v>3901</v>
      </c>
      <c r="S242" t="s">
        <v>3901</v>
      </c>
      <c r="T242">
        <v>11380859</v>
      </c>
      <c r="U242">
        <v>45828</v>
      </c>
      <c r="V242">
        <v>45839</v>
      </c>
      <c r="W242">
        <v>45835</v>
      </c>
      <c r="X242">
        <v>0</v>
      </c>
      <c r="Y242">
        <v>1290900</v>
      </c>
      <c r="Z242" t="s">
        <v>1568</v>
      </c>
      <c r="AA242" t="s">
        <v>246</v>
      </c>
      <c r="AB242" t="s">
        <v>121</v>
      </c>
      <c r="AC242" t="s">
        <v>255</v>
      </c>
      <c r="AD242" t="s">
        <v>122</v>
      </c>
      <c r="AE242" t="s">
        <v>246</v>
      </c>
      <c r="AF242" t="s">
        <v>1812</v>
      </c>
      <c r="AG242">
        <v>1</v>
      </c>
    </row>
    <row r="243" spans="1:33" x14ac:dyDescent="0.35">
      <c r="A243" t="s">
        <v>209</v>
      </c>
      <c r="B243">
        <v>6616253</v>
      </c>
      <c r="C243" t="s">
        <v>129</v>
      </c>
      <c r="D243" t="s">
        <v>6282</v>
      </c>
      <c r="E243" t="s">
        <v>310</v>
      </c>
      <c r="F243" t="s">
        <v>133</v>
      </c>
      <c r="G243" t="s">
        <v>132</v>
      </c>
      <c r="H243">
        <v>45839</v>
      </c>
      <c r="I243">
        <v>45869</v>
      </c>
      <c r="J243" t="s">
        <v>3476</v>
      </c>
      <c r="K243">
        <v>1215152</v>
      </c>
      <c r="L243" t="s">
        <v>280</v>
      </c>
      <c r="O243">
        <v>10014630</v>
      </c>
      <c r="P243" t="s">
        <v>209</v>
      </c>
      <c r="Q243">
        <v>0</v>
      </c>
      <c r="R243" t="s">
        <v>3901</v>
      </c>
      <c r="S243" t="s">
        <v>3901</v>
      </c>
      <c r="T243">
        <v>11380596</v>
      </c>
      <c r="U243">
        <v>45828</v>
      </c>
      <c r="V243">
        <v>45839</v>
      </c>
      <c r="W243">
        <v>45835</v>
      </c>
      <c r="X243">
        <v>0</v>
      </c>
      <c r="Y243">
        <v>1290900</v>
      </c>
      <c r="Z243" t="s">
        <v>1568</v>
      </c>
      <c r="AA243" t="s">
        <v>246</v>
      </c>
      <c r="AB243" t="s">
        <v>121</v>
      </c>
      <c r="AC243" t="s">
        <v>255</v>
      </c>
      <c r="AD243" t="s">
        <v>122</v>
      </c>
      <c r="AE243" t="s">
        <v>246</v>
      </c>
      <c r="AF243" t="s">
        <v>1812</v>
      </c>
      <c r="AG243">
        <v>1</v>
      </c>
    </row>
    <row r="244" spans="1:33" x14ac:dyDescent="0.35">
      <c r="A244" t="s">
        <v>238</v>
      </c>
      <c r="B244">
        <v>6616252</v>
      </c>
      <c r="C244" t="s">
        <v>129</v>
      </c>
      <c r="D244" t="s">
        <v>6283</v>
      </c>
      <c r="E244" t="s">
        <v>310</v>
      </c>
      <c r="F244" t="s">
        <v>133</v>
      </c>
      <c r="G244" t="s">
        <v>132</v>
      </c>
      <c r="H244">
        <v>45891</v>
      </c>
      <c r="I244">
        <v>45893</v>
      </c>
      <c r="J244" t="s">
        <v>856</v>
      </c>
      <c r="K244">
        <v>1215152</v>
      </c>
      <c r="L244" t="s">
        <v>281</v>
      </c>
      <c r="O244">
        <v>10014628</v>
      </c>
      <c r="P244" t="s">
        <v>238</v>
      </c>
      <c r="Q244">
        <v>0</v>
      </c>
      <c r="R244" t="s">
        <v>3901</v>
      </c>
      <c r="S244" t="s">
        <v>342</v>
      </c>
      <c r="T244">
        <v>11595682</v>
      </c>
      <c r="U244">
        <v>45828</v>
      </c>
      <c r="V244">
        <v>45891</v>
      </c>
      <c r="W244">
        <v>45832</v>
      </c>
      <c r="X244">
        <v>0</v>
      </c>
      <c r="Y244">
        <v>1290900</v>
      </c>
      <c r="Z244" t="s">
        <v>1568</v>
      </c>
      <c r="AA244" t="s">
        <v>246</v>
      </c>
      <c r="AB244" t="s">
        <v>121</v>
      </c>
      <c r="AC244" t="s">
        <v>255</v>
      </c>
      <c r="AD244" t="s">
        <v>141</v>
      </c>
      <c r="AE244" t="s">
        <v>246</v>
      </c>
      <c r="AF244" t="s">
        <v>3326</v>
      </c>
      <c r="AG244">
        <v>10</v>
      </c>
    </row>
    <row r="245" spans="1:33" x14ac:dyDescent="0.35">
      <c r="A245" t="s">
        <v>233</v>
      </c>
      <c r="B245">
        <v>6616247</v>
      </c>
      <c r="C245" t="s">
        <v>129</v>
      </c>
      <c r="D245" t="s">
        <v>6284</v>
      </c>
      <c r="E245" t="s">
        <v>310</v>
      </c>
      <c r="F245" t="s">
        <v>133</v>
      </c>
      <c r="G245" t="s">
        <v>132</v>
      </c>
      <c r="H245">
        <v>45884</v>
      </c>
      <c r="J245" t="s">
        <v>856</v>
      </c>
      <c r="K245">
        <v>1213130</v>
      </c>
      <c r="L245" t="s">
        <v>301</v>
      </c>
      <c r="O245">
        <v>10014623</v>
      </c>
      <c r="P245" t="s">
        <v>233</v>
      </c>
      <c r="Q245">
        <v>0</v>
      </c>
      <c r="R245" t="s">
        <v>3901</v>
      </c>
      <c r="S245" t="s">
        <v>342</v>
      </c>
      <c r="T245">
        <v>11601245</v>
      </c>
      <c r="U245">
        <v>45828</v>
      </c>
      <c r="V245">
        <v>45884</v>
      </c>
      <c r="W245">
        <v>45832</v>
      </c>
      <c r="X245">
        <v>0</v>
      </c>
      <c r="Y245">
        <v>1290900</v>
      </c>
      <c r="Z245" t="s">
        <v>1568</v>
      </c>
      <c r="AA245" t="s">
        <v>245</v>
      </c>
      <c r="AB245" t="s">
        <v>121</v>
      </c>
      <c r="AC245" t="s">
        <v>255</v>
      </c>
      <c r="AD245" t="s">
        <v>141</v>
      </c>
      <c r="AE245" t="s">
        <v>245</v>
      </c>
      <c r="AF245" t="s">
        <v>3326</v>
      </c>
      <c r="AG245">
        <v>8</v>
      </c>
    </row>
    <row r="246" spans="1:33" x14ac:dyDescent="0.35">
      <c r="A246" t="s">
        <v>233</v>
      </c>
      <c r="B246">
        <v>6616067</v>
      </c>
      <c r="C246" t="s">
        <v>129</v>
      </c>
      <c r="D246" t="s">
        <v>6285</v>
      </c>
      <c r="E246" t="s">
        <v>310</v>
      </c>
      <c r="F246" t="s">
        <v>133</v>
      </c>
      <c r="G246" t="s">
        <v>132</v>
      </c>
      <c r="H246">
        <v>45883</v>
      </c>
      <c r="I246">
        <v>45897</v>
      </c>
      <c r="J246" t="s">
        <v>856</v>
      </c>
      <c r="K246">
        <v>1213130</v>
      </c>
      <c r="L246" t="s">
        <v>301</v>
      </c>
      <c r="O246">
        <v>10014623</v>
      </c>
      <c r="P246" t="s">
        <v>233</v>
      </c>
      <c r="Q246">
        <v>0</v>
      </c>
      <c r="R246" t="s">
        <v>3901</v>
      </c>
      <c r="S246" t="s">
        <v>342</v>
      </c>
      <c r="T246">
        <v>11592688</v>
      </c>
      <c r="U246">
        <v>45827</v>
      </c>
      <c r="V246">
        <v>45883</v>
      </c>
      <c r="W246">
        <v>45832</v>
      </c>
      <c r="X246">
        <v>0</v>
      </c>
      <c r="Y246">
        <v>1290900</v>
      </c>
      <c r="Z246" t="s">
        <v>1568</v>
      </c>
      <c r="AA246" t="s">
        <v>245</v>
      </c>
      <c r="AB246" t="s">
        <v>121</v>
      </c>
      <c r="AC246" t="s">
        <v>255</v>
      </c>
      <c r="AD246" t="s">
        <v>141</v>
      </c>
      <c r="AE246" t="s">
        <v>245</v>
      </c>
      <c r="AF246" t="s">
        <v>3326</v>
      </c>
      <c r="AG246">
        <v>2</v>
      </c>
    </row>
    <row r="247" spans="1:33" x14ac:dyDescent="0.35">
      <c r="A247" t="s">
        <v>243</v>
      </c>
      <c r="B247">
        <v>6616048</v>
      </c>
      <c r="C247" t="s">
        <v>129</v>
      </c>
      <c r="D247" t="s">
        <v>6286</v>
      </c>
      <c r="E247" t="s">
        <v>310</v>
      </c>
      <c r="F247" t="s">
        <v>133</v>
      </c>
      <c r="G247" t="s">
        <v>132</v>
      </c>
      <c r="H247">
        <v>45839</v>
      </c>
      <c r="I247">
        <v>45869</v>
      </c>
      <c r="J247" t="s">
        <v>3476</v>
      </c>
      <c r="K247">
        <v>1213130</v>
      </c>
      <c r="L247" t="s">
        <v>384</v>
      </c>
      <c r="O247">
        <v>10014627</v>
      </c>
      <c r="P247" t="s">
        <v>243</v>
      </c>
      <c r="Q247">
        <v>0</v>
      </c>
      <c r="R247" t="s">
        <v>343</v>
      </c>
      <c r="S247" t="s">
        <v>3901</v>
      </c>
      <c r="T247">
        <v>11607231</v>
      </c>
      <c r="U247">
        <v>45827</v>
      </c>
      <c r="V247">
        <v>45839</v>
      </c>
      <c r="W247">
        <v>45835</v>
      </c>
      <c r="X247">
        <v>0</v>
      </c>
      <c r="Y247">
        <v>1290900</v>
      </c>
      <c r="Z247" t="s">
        <v>1568</v>
      </c>
      <c r="AA247" t="s">
        <v>245</v>
      </c>
      <c r="AB247" t="s">
        <v>121</v>
      </c>
      <c r="AC247" t="s">
        <v>255</v>
      </c>
      <c r="AD247" t="s">
        <v>122</v>
      </c>
      <c r="AE247" t="s">
        <v>245</v>
      </c>
      <c r="AF247" t="s">
        <v>1812</v>
      </c>
      <c r="AG247">
        <v>2</v>
      </c>
    </row>
    <row r="248" spans="1:33" x14ac:dyDescent="0.35">
      <c r="A248" t="s">
        <v>243</v>
      </c>
      <c r="B248">
        <v>6616047</v>
      </c>
      <c r="C248" t="s">
        <v>129</v>
      </c>
      <c r="D248" t="s">
        <v>6287</v>
      </c>
      <c r="E248" t="s">
        <v>310</v>
      </c>
      <c r="F248" t="s">
        <v>133</v>
      </c>
      <c r="G248" t="s">
        <v>132</v>
      </c>
      <c r="H248">
        <v>45839</v>
      </c>
      <c r="I248">
        <v>45869</v>
      </c>
      <c r="J248" t="s">
        <v>3476</v>
      </c>
      <c r="K248">
        <v>1213130</v>
      </c>
      <c r="L248" t="s">
        <v>384</v>
      </c>
      <c r="O248">
        <v>10014627</v>
      </c>
      <c r="P248" t="s">
        <v>243</v>
      </c>
      <c r="Q248">
        <v>0</v>
      </c>
      <c r="R248" t="s">
        <v>343</v>
      </c>
      <c r="S248" t="s">
        <v>3901</v>
      </c>
      <c r="T248">
        <v>11607230</v>
      </c>
      <c r="U248">
        <v>45827</v>
      </c>
      <c r="V248">
        <v>45839</v>
      </c>
      <c r="W248">
        <v>45835</v>
      </c>
      <c r="X248">
        <v>0</v>
      </c>
      <c r="Y248">
        <v>1290900</v>
      </c>
      <c r="Z248" t="s">
        <v>1568</v>
      </c>
      <c r="AA248" t="s">
        <v>245</v>
      </c>
      <c r="AB248" t="s">
        <v>121</v>
      </c>
      <c r="AC248" t="s">
        <v>255</v>
      </c>
      <c r="AD248" t="s">
        <v>122</v>
      </c>
      <c r="AE248" t="s">
        <v>245</v>
      </c>
      <c r="AF248" t="s">
        <v>1812</v>
      </c>
      <c r="AG248">
        <v>0</v>
      </c>
    </row>
    <row r="249" spans="1:33" x14ac:dyDescent="0.35">
      <c r="A249" t="s">
        <v>243</v>
      </c>
      <c r="B249">
        <v>6616046</v>
      </c>
      <c r="C249" t="s">
        <v>129</v>
      </c>
      <c r="D249" t="s">
        <v>6288</v>
      </c>
      <c r="E249" t="s">
        <v>310</v>
      </c>
      <c r="F249" t="s">
        <v>133</v>
      </c>
      <c r="G249" t="s">
        <v>132</v>
      </c>
      <c r="H249">
        <v>45839</v>
      </c>
      <c r="I249">
        <v>45869</v>
      </c>
      <c r="J249" t="s">
        <v>3476</v>
      </c>
      <c r="K249">
        <v>1213130</v>
      </c>
      <c r="L249" t="s">
        <v>384</v>
      </c>
      <c r="O249">
        <v>10014627</v>
      </c>
      <c r="P249" t="s">
        <v>243</v>
      </c>
      <c r="Q249">
        <v>0</v>
      </c>
      <c r="R249" t="s">
        <v>343</v>
      </c>
      <c r="S249" t="s">
        <v>3901</v>
      </c>
      <c r="T249">
        <v>11607229</v>
      </c>
      <c r="U249">
        <v>45827</v>
      </c>
      <c r="V249">
        <v>45839</v>
      </c>
      <c r="W249">
        <v>45835</v>
      </c>
      <c r="X249">
        <v>0</v>
      </c>
      <c r="Y249">
        <v>1290900</v>
      </c>
      <c r="Z249" t="s">
        <v>1568</v>
      </c>
      <c r="AA249" t="s">
        <v>245</v>
      </c>
      <c r="AB249" t="s">
        <v>121</v>
      </c>
      <c r="AC249" t="s">
        <v>255</v>
      </c>
      <c r="AD249" t="s">
        <v>122</v>
      </c>
      <c r="AE249" t="s">
        <v>245</v>
      </c>
      <c r="AF249" t="s">
        <v>1812</v>
      </c>
      <c r="AG249">
        <v>0</v>
      </c>
    </row>
    <row r="250" spans="1:33" x14ac:dyDescent="0.35">
      <c r="A250" t="s">
        <v>149</v>
      </c>
      <c r="B250">
        <v>6616045</v>
      </c>
      <c r="C250" t="s">
        <v>129</v>
      </c>
      <c r="D250" t="s">
        <v>6289</v>
      </c>
      <c r="E250" t="s">
        <v>310</v>
      </c>
      <c r="F250" t="s">
        <v>133</v>
      </c>
      <c r="G250" t="s">
        <v>132</v>
      </c>
      <c r="H250">
        <v>45853</v>
      </c>
      <c r="J250" t="s">
        <v>856</v>
      </c>
      <c r="K250">
        <v>1213130</v>
      </c>
      <c r="L250" t="s">
        <v>302</v>
      </c>
      <c r="O250">
        <v>10014616</v>
      </c>
      <c r="P250" t="s">
        <v>149</v>
      </c>
      <c r="Q250">
        <v>0</v>
      </c>
      <c r="R250" t="s">
        <v>343</v>
      </c>
      <c r="S250" t="s">
        <v>342</v>
      </c>
      <c r="T250">
        <v>11606386</v>
      </c>
      <c r="U250">
        <v>45827</v>
      </c>
      <c r="V250">
        <v>45853</v>
      </c>
      <c r="W250">
        <v>45828</v>
      </c>
      <c r="X250">
        <v>0</v>
      </c>
      <c r="Y250">
        <v>1290900</v>
      </c>
      <c r="Z250" t="s">
        <v>1568</v>
      </c>
      <c r="AA250" t="s">
        <v>245</v>
      </c>
      <c r="AB250" t="s">
        <v>121</v>
      </c>
      <c r="AC250" t="s">
        <v>255</v>
      </c>
      <c r="AD250" t="s">
        <v>141</v>
      </c>
      <c r="AE250" t="s">
        <v>245</v>
      </c>
      <c r="AF250" t="s">
        <v>3326</v>
      </c>
      <c r="AG250">
        <v>3</v>
      </c>
    </row>
    <row r="251" spans="1:33" x14ac:dyDescent="0.35">
      <c r="A251" t="s">
        <v>149</v>
      </c>
      <c r="B251">
        <v>6616044</v>
      </c>
      <c r="C251" t="s">
        <v>129</v>
      </c>
      <c r="D251" t="s">
        <v>6290</v>
      </c>
      <c r="E251" t="s">
        <v>310</v>
      </c>
      <c r="F251" t="s">
        <v>133</v>
      </c>
      <c r="G251" t="s">
        <v>132</v>
      </c>
      <c r="H251">
        <v>45853</v>
      </c>
      <c r="J251" t="s">
        <v>856</v>
      </c>
      <c r="K251">
        <v>1213130</v>
      </c>
      <c r="L251" t="s">
        <v>302</v>
      </c>
      <c r="O251">
        <v>10014616</v>
      </c>
      <c r="P251" t="s">
        <v>149</v>
      </c>
      <c r="Q251">
        <v>0</v>
      </c>
      <c r="R251" t="s">
        <v>343</v>
      </c>
      <c r="S251" t="s">
        <v>342</v>
      </c>
      <c r="T251">
        <v>11606353</v>
      </c>
      <c r="U251">
        <v>45827</v>
      </c>
      <c r="V251">
        <v>45853</v>
      </c>
      <c r="W251">
        <v>45828</v>
      </c>
      <c r="X251">
        <v>0</v>
      </c>
      <c r="Y251">
        <v>1290900</v>
      </c>
      <c r="Z251" t="s">
        <v>1568</v>
      </c>
      <c r="AA251" t="s">
        <v>245</v>
      </c>
      <c r="AB251" t="s">
        <v>121</v>
      </c>
      <c r="AC251" t="s">
        <v>255</v>
      </c>
      <c r="AD251" t="s">
        <v>141</v>
      </c>
      <c r="AE251" t="s">
        <v>245</v>
      </c>
      <c r="AF251" t="s">
        <v>3326</v>
      </c>
      <c r="AG251">
        <v>3</v>
      </c>
    </row>
    <row r="252" spans="1:33" x14ac:dyDescent="0.35">
      <c r="A252" t="s">
        <v>217</v>
      </c>
      <c r="B252">
        <v>6616043</v>
      </c>
      <c r="C252" t="s">
        <v>129</v>
      </c>
      <c r="D252" t="s">
        <v>6291</v>
      </c>
      <c r="E252" t="s">
        <v>310</v>
      </c>
      <c r="F252" t="s">
        <v>133</v>
      </c>
      <c r="G252" t="s">
        <v>132</v>
      </c>
      <c r="H252">
        <v>45853</v>
      </c>
      <c r="J252" t="s">
        <v>856</v>
      </c>
      <c r="K252">
        <v>1213130</v>
      </c>
      <c r="L252" t="s">
        <v>320</v>
      </c>
      <c r="O252">
        <v>10014611</v>
      </c>
      <c r="P252" t="s">
        <v>217</v>
      </c>
      <c r="Q252">
        <v>0</v>
      </c>
      <c r="R252" t="s">
        <v>343</v>
      </c>
      <c r="S252" t="s">
        <v>342</v>
      </c>
      <c r="T252">
        <v>11605829</v>
      </c>
      <c r="U252">
        <v>45827</v>
      </c>
      <c r="V252">
        <v>45853</v>
      </c>
      <c r="W252">
        <v>45828</v>
      </c>
      <c r="X252">
        <v>0</v>
      </c>
      <c r="Y252">
        <v>1290900</v>
      </c>
      <c r="Z252" t="s">
        <v>1568</v>
      </c>
      <c r="AA252" t="s">
        <v>245</v>
      </c>
      <c r="AB252" t="s">
        <v>121</v>
      </c>
      <c r="AC252" t="s">
        <v>255</v>
      </c>
      <c r="AD252" t="s">
        <v>141</v>
      </c>
      <c r="AE252" t="s">
        <v>245</v>
      </c>
      <c r="AF252" t="s">
        <v>3326</v>
      </c>
      <c r="AG252">
        <v>3</v>
      </c>
    </row>
    <row r="253" spans="1:33" x14ac:dyDescent="0.35">
      <c r="A253" t="s">
        <v>207</v>
      </c>
      <c r="B253">
        <v>6616042</v>
      </c>
      <c r="C253" t="s">
        <v>129</v>
      </c>
      <c r="D253" t="s">
        <v>6292</v>
      </c>
      <c r="E253" t="s">
        <v>310</v>
      </c>
      <c r="F253" t="s">
        <v>133</v>
      </c>
      <c r="G253" t="s">
        <v>132</v>
      </c>
      <c r="H253">
        <v>45853</v>
      </c>
      <c r="J253" t="s">
        <v>856</v>
      </c>
      <c r="K253">
        <v>1213130</v>
      </c>
      <c r="L253" t="s">
        <v>385</v>
      </c>
      <c r="O253">
        <v>10014621</v>
      </c>
      <c r="P253" t="s">
        <v>207</v>
      </c>
      <c r="Q253">
        <v>0</v>
      </c>
      <c r="R253" t="s">
        <v>343</v>
      </c>
      <c r="S253" t="s">
        <v>342</v>
      </c>
      <c r="T253">
        <v>11605752</v>
      </c>
      <c r="U253">
        <v>45827</v>
      </c>
      <c r="V253">
        <v>45853</v>
      </c>
      <c r="W253">
        <v>45828</v>
      </c>
      <c r="X253">
        <v>0</v>
      </c>
      <c r="Y253">
        <v>1290900</v>
      </c>
      <c r="Z253" t="s">
        <v>1568</v>
      </c>
      <c r="AA253" t="s">
        <v>245</v>
      </c>
      <c r="AB253" t="s">
        <v>121</v>
      </c>
      <c r="AC253" t="s">
        <v>255</v>
      </c>
      <c r="AD253" t="s">
        <v>141</v>
      </c>
      <c r="AE253" t="s">
        <v>245</v>
      </c>
      <c r="AF253" t="s">
        <v>3326</v>
      </c>
      <c r="AG253">
        <v>0.5</v>
      </c>
    </row>
    <row r="254" spans="1:33" x14ac:dyDescent="0.35">
      <c r="A254" t="s">
        <v>207</v>
      </c>
      <c r="B254">
        <v>6616041</v>
      </c>
      <c r="C254" t="s">
        <v>129</v>
      </c>
      <c r="D254" t="s">
        <v>6293</v>
      </c>
      <c r="E254" t="s">
        <v>310</v>
      </c>
      <c r="F254" t="s">
        <v>133</v>
      </c>
      <c r="G254" t="s">
        <v>132</v>
      </c>
      <c r="H254">
        <v>45853</v>
      </c>
      <c r="J254" t="s">
        <v>856</v>
      </c>
      <c r="K254">
        <v>1213130</v>
      </c>
      <c r="L254" t="s">
        <v>385</v>
      </c>
      <c r="O254">
        <v>10014621</v>
      </c>
      <c r="P254" t="s">
        <v>207</v>
      </c>
      <c r="Q254">
        <v>0</v>
      </c>
      <c r="R254" t="s">
        <v>343</v>
      </c>
      <c r="S254" t="s">
        <v>342</v>
      </c>
      <c r="T254">
        <v>11605741</v>
      </c>
      <c r="U254">
        <v>45827</v>
      </c>
      <c r="V254">
        <v>45853</v>
      </c>
      <c r="W254">
        <v>45828</v>
      </c>
      <c r="X254">
        <v>0</v>
      </c>
      <c r="Y254">
        <v>1290900</v>
      </c>
      <c r="Z254" t="s">
        <v>1568</v>
      </c>
      <c r="AA254" t="s">
        <v>245</v>
      </c>
      <c r="AB254" t="s">
        <v>121</v>
      </c>
      <c r="AC254" t="s">
        <v>255</v>
      </c>
      <c r="AD254" t="s">
        <v>141</v>
      </c>
      <c r="AE254" t="s">
        <v>245</v>
      </c>
      <c r="AF254" t="s">
        <v>3326</v>
      </c>
      <c r="AG254">
        <v>3</v>
      </c>
    </row>
    <row r="255" spans="1:33" x14ac:dyDescent="0.35">
      <c r="A255" t="s">
        <v>403</v>
      </c>
      <c r="B255">
        <v>6616038</v>
      </c>
      <c r="C255" t="s">
        <v>129</v>
      </c>
      <c r="D255" t="s">
        <v>6294</v>
      </c>
      <c r="E255" t="s">
        <v>310</v>
      </c>
      <c r="F255" t="s">
        <v>133</v>
      </c>
      <c r="G255" t="s">
        <v>132</v>
      </c>
      <c r="H255">
        <v>45897</v>
      </c>
      <c r="J255" t="s">
        <v>856</v>
      </c>
      <c r="K255">
        <v>1213130</v>
      </c>
      <c r="L255" t="s">
        <v>404</v>
      </c>
      <c r="O255">
        <v>10014622</v>
      </c>
      <c r="P255" t="s">
        <v>403</v>
      </c>
      <c r="Q255">
        <v>0</v>
      </c>
      <c r="R255" t="s">
        <v>3901</v>
      </c>
      <c r="S255" t="s">
        <v>342</v>
      </c>
      <c r="T255">
        <v>11600848</v>
      </c>
      <c r="U255">
        <v>45827</v>
      </c>
      <c r="V255">
        <v>45897</v>
      </c>
      <c r="W255">
        <v>45832</v>
      </c>
      <c r="X255">
        <v>0</v>
      </c>
      <c r="Y255">
        <v>1290900</v>
      </c>
      <c r="Z255" t="s">
        <v>1568</v>
      </c>
      <c r="AA255" t="s">
        <v>245</v>
      </c>
      <c r="AB255" t="s">
        <v>121</v>
      </c>
      <c r="AC255" t="s">
        <v>255</v>
      </c>
      <c r="AD255" t="s">
        <v>141</v>
      </c>
      <c r="AE255" t="s">
        <v>245</v>
      </c>
      <c r="AF255" t="s">
        <v>3326</v>
      </c>
      <c r="AG255">
        <v>3</v>
      </c>
    </row>
    <row r="256" spans="1:33" x14ac:dyDescent="0.35">
      <c r="A256" t="s">
        <v>413</v>
      </c>
      <c r="B256">
        <v>6616032</v>
      </c>
      <c r="C256" t="s">
        <v>129</v>
      </c>
      <c r="D256" t="s">
        <v>6295</v>
      </c>
      <c r="E256" t="s">
        <v>310</v>
      </c>
      <c r="F256" t="s">
        <v>133</v>
      </c>
      <c r="G256" t="s">
        <v>132</v>
      </c>
      <c r="H256">
        <v>45896</v>
      </c>
      <c r="J256" t="s">
        <v>856</v>
      </c>
      <c r="K256">
        <v>1213130</v>
      </c>
      <c r="L256" t="s">
        <v>414</v>
      </c>
      <c r="O256">
        <v>10014620</v>
      </c>
      <c r="P256" t="s">
        <v>413</v>
      </c>
      <c r="Q256">
        <v>0</v>
      </c>
      <c r="R256" t="s">
        <v>3901</v>
      </c>
      <c r="S256" t="s">
        <v>342</v>
      </c>
      <c r="T256">
        <v>11600313</v>
      </c>
      <c r="U256">
        <v>45827</v>
      </c>
      <c r="V256">
        <v>45896</v>
      </c>
      <c r="W256">
        <v>45832</v>
      </c>
      <c r="X256">
        <v>0</v>
      </c>
      <c r="Y256">
        <v>1290900</v>
      </c>
      <c r="Z256" t="s">
        <v>1568</v>
      </c>
      <c r="AA256" t="s">
        <v>245</v>
      </c>
      <c r="AB256" t="s">
        <v>121</v>
      </c>
      <c r="AC256" t="s">
        <v>255</v>
      </c>
      <c r="AD256" t="s">
        <v>141</v>
      </c>
      <c r="AE256" t="s">
        <v>245</v>
      </c>
      <c r="AF256" t="s">
        <v>3326</v>
      </c>
      <c r="AG256">
        <v>4</v>
      </c>
    </row>
    <row r="257" spans="1:33" x14ac:dyDescent="0.35">
      <c r="A257" t="s">
        <v>313</v>
      </c>
      <c r="B257">
        <v>6616029</v>
      </c>
      <c r="C257" t="s">
        <v>129</v>
      </c>
      <c r="D257" t="s">
        <v>6296</v>
      </c>
      <c r="E257" t="s">
        <v>310</v>
      </c>
      <c r="F257" t="s">
        <v>133</v>
      </c>
      <c r="G257" t="s">
        <v>132</v>
      </c>
      <c r="H257">
        <v>45887</v>
      </c>
      <c r="J257" t="s">
        <v>856</v>
      </c>
      <c r="K257">
        <v>1213130</v>
      </c>
      <c r="L257" t="s">
        <v>314</v>
      </c>
      <c r="O257">
        <v>10014619</v>
      </c>
      <c r="P257" t="s">
        <v>313</v>
      </c>
      <c r="Q257">
        <v>0</v>
      </c>
      <c r="R257" t="s">
        <v>3901</v>
      </c>
      <c r="S257" t="s">
        <v>342</v>
      </c>
      <c r="T257">
        <v>11600830</v>
      </c>
      <c r="U257">
        <v>45827</v>
      </c>
      <c r="V257">
        <v>45887</v>
      </c>
      <c r="W257">
        <v>45832</v>
      </c>
      <c r="X257">
        <v>0</v>
      </c>
      <c r="Y257">
        <v>1290900</v>
      </c>
      <c r="Z257" t="s">
        <v>1568</v>
      </c>
      <c r="AA257" t="s">
        <v>245</v>
      </c>
      <c r="AB257" t="s">
        <v>121</v>
      </c>
      <c r="AC257" t="s">
        <v>255</v>
      </c>
      <c r="AD257" t="s">
        <v>141</v>
      </c>
      <c r="AE257" t="s">
        <v>245</v>
      </c>
      <c r="AF257" t="s">
        <v>3326</v>
      </c>
      <c r="AG257">
        <v>12</v>
      </c>
    </row>
    <row r="258" spans="1:33" x14ac:dyDescent="0.35">
      <c r="A258" t="s">
        <v>148</v>
      </c>
      <c r="B258">
        <v>6616028</v>
      </c>
      <c r="C258" t="s">
        <v>129</v>
      </c>
      <c r="D258" t="s">
        <v>6284</v>
      </c>
      <c r="E258" t="s">
        <v>310</v>
      </c>
      <c r="F258" t="s">
        <v>133</v>
      </c>
      <c r="G258" t="s">
        <v>132</v>
      </c>
      <c r="H258">
        <v>45877</v>
      </c>
      <c r="J258" t="s">
        <v>856</v>
      </c>
      <c r="K258">
        <v>1213130</v>
      </c>
      <c r="L258" t="s">
        <v>297</v>
      </c>
      <c r="O258">
        <v>10014617</v>
      </c>
      <c r="P258" t="s">
        <v>148</v>
      </c>
      <c r="Q258">
        <v>0</v>
      </c>
      <c r="R258" t="s">
        <v>3901</v>
      </c>
      <c r="S258" t="s">
        <v>342</v>
      </c>
      <c r="T258">
        <v>11600859</v>
      </c>
      <c r="U258">
        <v>45827</v>
      </c>
      <c r="V258">
        <v>45877</v>
      </c>
      <c r="W258">
        <v>45832</v>
      </c>
      <c r="X258">
        <v>0</v>
      </c>
      <c r="Y258">
        <v>1290900</v>
      </c>
      <c r="Z258" t="s">
        <v>1568</v>
      </c>
      <c r="AA258" t="s">
        <v>245</v>
      </c>
      <c r="AB258" t="s">
        <v>121</v>
      </c>
      <c r="AC258" t="s">
        <v>255</v>
      </c>
      <c r="AD258" t="s">
        <v>141</v>
      </c>
      <c r="AE258" t="s">
        <v>245</v>
      </c>
      <c r="AF258" t="s">
        <v>3326</v>
      </c>
      <c r="AG258">
        <v>8</v>
      </c>
    </row>
    <row r="259" spans="1:33" x14ac:dyDescent="0.35">
      <c r="A259" t="s">
        <v>148</v>
      </c>
      <c r="B259">
        <v>6616024</v>
      </c>
      <c r="C259" t="s">
        <v>129</v>
      </c>
      <c r="D259" t="s">
        <v>3352</v>
      </c>
      <c r="E259" t="s">
        <v>310</v>
      </c>
      <c r="F259" t="s">
        <v>133</v>
      </c>
      <c r="G259" t="s">
        <v>132</v>
      </c>
      <c r="H259">
        <v>45886</v>
      </c>
      <c r="J259" t="s">
        <v>856</v>
      </c>
      <c r="K259">
        <v>1213130</v>
      </c>
      <c r="L259" t="s">
        <v>297</v>
      </c>
      <c r="O259">
        <v>10014617</v>
      </c>
      <c r="P259" t="s">
        <v>148</v>
      </c>
      <c r="Q259">
        <v>0</v>
      </c>
      <c r="R259" t="s">
        <v>3901</v>
      </c>
      <c r="S259" t="s">
        <v>342</v>
      </c>
      <c r="T259">
        <v>11600860</v>
      </c>
      <c r="U259">
        <v>45827</v>
      </c>
      <c r="V259">
        <v>45886</v>
      </c>
      <c r="W259">
        <v>45832</v>
      </c>
      <c r="X259">
        <v>0</v>
      </c>
      <c r="Y259">
        <v>1290900</v>
      </c>
      <c r="Z259" t="s">
        <v>1568</v>
      </c>
      <c r="AA259" t="s">
        <v>245</v>
      </c>
      <c r="AB259" t="s">
        <v>121</v>
      </c>
      <c r="AC259" t="s">
        <v>255</v>
      </c>
      <c r="AD259" t="s">
        <v>141</v>
      </c>
      <c r="AE259" t="s">
        <v>245</v>
      </c>
      <c r="AF259" t="s">
        <v>3326</v>
      </c>
      <c r="AG259">
        <v>4</v>
      </c>
    </row>
    <row r="260" spans="1:33" x14ac:dyDescent="0.35">
      <c r="A260" t="s">
        <v>207</v>
      </c>
      <c r="B260">
        <v>6616020</v>
      </c>
      <c r="C260" t="s">
        <v>129</v>
      </c>
      <c r="D260" t="s">
        <v>6297</v>
      </c>
      <c r="E260" t="s">
        <v>310</v>
      </c>
      <c r="F260" t="s">
        <v>133</v>
      </c>
      <c r="G260" t="s">
        <v>147</v>
      </c>
      <c r="H260">
        <v>45870</v>
      </c>
      <c r="J260" t="s">
        <v>856</v>
      </c>
      <c r="K260">
        <v>1213130</v>
      </c>
      <c r="L260" t="s">
        <v>385</v>
      </c>
      <c r="O260">
        <v>10014621</v>
      </c>
      <c r="P260" t="s">
        <v>207</v>
      </c>
      <c r="Q260">
        <v>0</v>
      </c>
      <c r="R260" t="s">
        <v>343</v>
      </c>
      <c r="S260" t="s">
        <v>343</v>
      </c>
      <c r="T260">
        <v>11605713</v>
      </c>
      <c r="U260">
        <v>45827</v>
      </c>
      <c r="V260">
        <v>45870</v>
      </c>
      <c r="W260">
        <v>45834</v>
      </c>
      <c r="X260">
        <v>0</v>
      </c>
      <c r="Y260">
        <v>1290900</v>
      </c>
      <c r="Z260" t="s">
        <v>1568</v>
      </c>
      <c r="AA260" t="s">
        <v>245</v>
      </c>
      <c r="AB260" t="s">
        <v>121</v>
      </c>
      <c r="AC260" t="s">
        <v>255</v>
      </c>
      <c r="AD260" t="s">
        <v>141</v>
      </c>
      <c r="AE260" t="s">
        <v>245</v>
      </c>
      <c r="AF260" t="s">
        <v>3326</v>
      </c>
      <c r="AG260">
        <v>0</v>
      </c>
    </row>
    <row r="261" spans="1:33" x14ac:dyDescent="0.35">
      <c r="A261" t="s">
        <v>207</v>
      </c>
      <c r="B261">
        <v>6616019</v>
      </c>
      <c r="C261" t="s">
        <v>129</v>
      </c>
      <c r="D261" t="s">
        <v>6298</v>
      </c>
      <c r="E261" t="s">
        <v>310</v>
      </c>
      <c r="F261" t="s">
        <v>133</v>
      </c>
      <c r="G261" t="s">
        <v>132</v>
      </c>
      <c r="H261">
        <v>45853</v>
      </c>
      <c r="J261" t="s">
        <v>856</v>
      </c>
      <c r="K261">
        <v>1213130</v>
      </c>
      <c r="L261" t="s">
        <v>385</v>
      </c>
      <c r="O261">
        <v>10014621</v>
      </c>
      <c r="P261" t="s">
        <v>207</v>
      </c>
      <c r="Q261">
        <v>0</v>
      </c>
      <c r="R261" t="s">
        <v>343</v>
      </c>
      <c r="S261" t="s">
        <v>342</v>
      </c>
      <c r="T261">
        <v>11605642</v>
      </c>
      <c r="U261">
        <v>45827</v>
      </c>
      <c r="V261">
        <v>45853</v>
      </c>
      <c r="W261">
        <v>45828</v>
      </c>
      <c r="X261">
        <v>0</v>
      </c>
      <c r="Y261">
        <v>1290900</v>
      </c>
      <c r="Z261" t="s">
        <v>1568</v>
      </c>
      <c r="AA261" t="s">
        <v>245</v>
      </c>
      <c r="AB261" t="s">
        <v>121</v>
      </c>
      <c r="AC261" t="s">
        <v>255</v>
      </c>
      <c r="AD261" t="s">
        <v>141</v>
      </c>
      <c r="AE261" t="s">
        <v>245</v>
      </c>
      <c r="AF261" t="s">
        <v>3326</v>
      </c>
      <c r="AG261">
        <v>6</v>
      </c>
    </row>
    <row r="262" spans="1:33" x14ac:dyDescent="0.35">
      <c r="A262" t="s">
        <v>237</v>
      </c>
      <c r="B262">
        <v>6616018</v>
      </c>
      <c r="C262" t="s">
        <v>129</v>
      </c>
      <c r="D262" t="s">
        <v>6299</v>
      </c>
      <c r="E262" t="s">
        <v>310</v>
      </c>
      <c r="F262" t="s">
        <v>259</v>
      </c>
      <c r="G262" t="s">
        <v>142</v>
      </c>
      <c r="H262">
        <v>45857</v>
      </c>
      <c r="I262">
        <v>45857</v>
      </c>
      <c r="J262" t="s">
        <v>5407</v>
      </c>
      <c r="K262">
        <v>1213130</v>
      </c>
      <c r="L262" t="s">
        <v>386</v>
      </c>
      <c r="O262">
        <v>10014625</v>
      </c>
      <c r="P262" t="s">
        <v>237</v>
      </c>
      <c r="Q262">
        <v>0</v>
      </c>
      <c r="R262" t="s">
        <v>343</v>
      </c>
      <c r="S262" t="s">
        <v>343</v>
      </c>
      <c r="T262">
        <v>11605148</v>
      </c>
      <c r="U262">
        <v>45827</v>
      </c>
      <c r="V262">
        <v>45857</v>
      </c>
      <c r="W262">
        <v>45853</v>
      </c>
      <c r="X262">
        <v>0</v>
      </c>
      <c r="Y262">
        <v>1290900</v>
      </c>
      <c r="Z262" t="s">
        <v>1568</v>
      </c>
      <c r="AA262" t="s">
        <v>245</v>
      </c>
      <c r="AB262" t="s">
        <v>121</v>
      </c>
      <c r="AC262" t="s">
        <v>255</v>
      </c>
      <c r="AD262" t="s">
        <v>141</v>
      </c>
      <c r="AE262" t="s">
        <v>245</v>
      </c>
      <c r="AF262" t="s">
        <v>3326</v>
      </c>
      <c r="AG262">
        <v>2</v>
      </c>
    </row>
    <row r="263" spans="1:33" x14ac:dyDescent="0.35">
      <c r="A263" t="s">
        <v>237</v>
      </c>
      <c r="B263">
        <v>6616017</v>
      </c>
      <c r="C263" t="s">
        <v>129</v>
      </c>
      <c r="D263" t="s">
        <v>6286</v>
      </c>
      <c r="E263" t="s">
        <v>310</v>
      </c>
      <c r="F263" t="s">
        <v>259</v>
      </c>
      <c r="G263" t="s">
        <v>142</v>
      </c>
      <c r="H263">
        <v>45857</v>
      </c>
      <c r="I263">
        <v>45857</v>
      </c>
      <c r="J263" t="s">
        <v>5407</v>
      </c>
      <c r="K263">
        <v>1213130</v>
      </c>
      <c r="L263" t="s">
        <v>386</v>
      </c>
      <c r="O263">
        <v>10014625</v>
      </c>
      <c r="P263" t="s">
        <v>237</v>
      </c>
      <c r="Q263">
        <v>0</v>
      </c>
      <c r="R263" t="s">
        <v>343</v>
      </c>
      <c r="S263" t="s">
        <v>343</v>
      </c>
      <c r="T263">
        <v>11605137</v>
      </c>
      <c r="U263">
        <v>45827</v>
      </c>
      <c r="V263">
        <v>45857</v>
      </c>
      <c r="W263">
        <v>45853</v>
      </c>
      <c r="X263">
        <v>0</v>
      </c>
      <c r="Y263">
        <v>1290900</v>
      </c>
      <c r="Z263" t="s">
        <v>1568</v>
      </c>
      <c r="AA263" t="s">
        <v>245</v>
      </c>
      <c r="AB263" t="s">
        <v>121</v>
      </c>
      <c r="AC263" t="s">
        <v>255</v>
      </c>
      <c r="AD263" t="s">
        <v>141</v>
      </c>
      <c r="AE263" t="s">
        <v>245</v>
      </c>
      <c r="AF263" t="s">
        <v>3326</v>
      </c>
      <c r="AG263">
        <v>2</v>
      </c>
    </row>
    <row r="264" spans="1:33" x14ac:dyDescent="0.35">
      <c r="A264" t="s">
        <v>237</v>
      </c>
      <c r="B264">
        <v>6616016</v>
      </c>
      <c r="C264" t="s">
        <v>129</v>
      </c>
      <c r="D264" t="s">
        <v>6300</v>
      </c>
      <c r="E264" t="s">
        <v>310</v>
      </c>
      <c r="F264" t="s">
        <v>259</v>
      </c>
      <c r="G264" t="s">
        <v>142</v>
      </c>
      <c r="H264">
        <v>45857</v>
      </c>
      <c r="I264">
        <v>45857</v>
      </c>
      <c r="J264" t="s">
        <v>5407</v>
      </c>
      <c r="K264">
        <v>1213130</v>
      </c>
      <c r="L264" t="s">
        <v>386</v>
      </c>
      <c r="O264">
        <v>10014625</v>
      </c>
      <c r="P264" t="s">
        <v>237</v>
      </c>
      <c r="Q264">
        <v>0</v>
      </c>
      <c r="R264" t="s">
        <v>343</v>
      </c>
      <c r="S264" t="s">
        <v>343</v>
      </c>
      <c r="T264">
        <v>11605135</v>
      </c>
      <c r="U264">
        <v>45827</v>
      </c>
      <c r="V264">
        <v>45857</v>
      </c>
      <c r="W264">
        <v>45853</v>
      </c>
      <c r="X264">
        <v>0</v>
      </c>
      <c r="Y264">
        <v>1290900</v>
      </c>
      <c r="Z264" t="s">
        <v>1568</v>
      </c>
      <c r="AA264" t="s">
        <v>245</v>
      </c>
      <c r="AB264" t="s">
        <v>121</v>
      </c>
      <c r="AC264" t="s">
        <v>255</v>
      </c>
      <c r="AD264" t="s">
        <v>141</v>
      </c>
      <c r="AE264" t="s">
        <v>245</v>
      </c>
      <c r="AF264" t="s">
        <v>3326</v>
      </c>
      <c r="AG264">
        <v>2</v>
      </c>
    </row>
    <row r="265" spans="1:33" x14ac:dyDescent="0.35">
      <c r="A265" t="s">
        <v>315</v>
      </c>
      <c r="B265">
        <v>6616013</v>
      </c>
      <c r="C265" t="s">
        <v>129</v>
      </c>
      <c r="D265" t="s">
        <v>6301</v>
      </c>
      <c r="E265" t="s">
        <v>310</v>
      </c>
      <c r="F265" t="s">
        <v>259</v>
      </c>
      <c r="G265" t="s">
        <v>124</v>
      </c>
      <c r="H265">
        <v>45854</v>
      </c>
      <c r="I265">
        <v>45854</v>
      </c>
      <c r="J265" t="s">
        <v>5407</v>
      </c>
      <c r="K265">
        <v>1213130</v>
      </c>
      <c r="L265" t="s">
        <v>317</v>
      </c>
      <c r="O265">
        <v>10018370</v>
      </c>
      <c r="P265" t="s">
        <v>315</v>
      </c>
      <c r="Q265">
        <v>0</v>
      </c>
      <c r="R265" t="s">
        <v>343</v>
      </c>
      <c r="S265" t="s">
        <v>343</v>
      </c>
      <c r="T265">
        <v>11605074</v>
      </c>
      <c r="U265">
        <v>45827</v>
      </c>
      <c r="V265">
        <v>45854</v>
      </c>
      <c r="W265">
        <v>45853</v>
      </c>
      <c r="X265">
        <v>0</v>
      </c>
      <c r="Y265">
        <v>1290900</v>
      </c>
      <c r="Z265" t="s">
        <v>1568</v>
      </c>
      <c r="AA265" t="s">
        <v>245</v>
      </c>
      <c r="AB265" t="s">
        <v>121</v>
      </c>
      <c r="AC265" t="s">
        <v>255</v>
      </c>
      <c r="AD265" t="s">
        <v>122</v>
      </c>
      <c r="AE265" t="s">
        <v>245</v>
      </c>
      <c r="AF265" t="s">
        <v>1812</v>
      </c>
      <c r="AG265">
        <v>2</v>
      </c>
    </row>
    <row r="266" spans="1:33" x14ac:dyDescent="0.35">
      <c r="A266" t="s">
        <v>315</v>
      </c>
      <c r="B266">
        <v>6616012</v>
      </c>
      <c r="C266" t="s">
        <v>129</v>
      </c>
      <c r="D266" t="s">
        <v>6302</v>
      </c>
      <c r="E266" t="s">
        <v>310</v>
      </c>
      <c r="F266" t="s">
        <v>259</v>
      </c>
      <c r="G266" t="s">
        <v>124</v>
      </c>
      <c r="H266">
        <v>45854</v>
      </c>
      <c r="I266">
        <v>45854</v>
      </c>
      <c r="J266" t="s">
        <v>5407</v>
      </c>
      <c r="K266">
        <v>1213130</v>
      </c>
      <c r="L266" t="s">
        <v>317</v>
      </c>
      <c r="O266">
        <v>10018370</v>
      </c>
      <c r="P266" t="s">
        <v>315</v>
      </c>
      <c r="Q266">
        <v>0</v>
      </c>
      <c r="R266" t="s">
        <v>343</v>
      </c>
      <c r="S266" t="s">
        <v>343</v>
      </c>
      <c r="T266">
        <v>11604545</v>
      </c>
      <c r="U266">
        <v>45827</v>
      </c>
      <c r="V266">
        <v>45854</v>
      </c>
      <c r="W266">
        <v>45853</v>
      </c>
      <c r="X266">
        <v>0</v>
      </c>
      <c r="Y266">
        <v>1290900</v>
      </c>
      <c r="Z266" t="s">
        <v>1568</v>
      </c>
      <c r="AA266" t="s">
        <v>245</v>
      </c>
      <c r="AB266" t="s">
        <v>121</v>
      </c>
      <c r="AC266" t="s">
        <v>255</v>
      </c>
      <c r="AD266" t="s">
        <v>122</v>
      </c>
      <c r="AE266" t="s">
        <v>245</v>
      </c>
      <c r="AF266" t="s">
        <v>1812</v>
      </c>
      <c r="AG266">
        <v>3</v>
      </c>
    </row>
    <row r="267" spans="1:33" x14ac:dyDescent="0.35">
      <c r="A267" t="s">
        <v>315</v>
      </c>
      <c r="B267">
        <v>6616011</v>
      </c>
      <c r="C267" t="s">
        <v>129</v>
      </c>
      <c r="D267" t="s">
        <v>6303</v>
      </c>
      <c r="E267" t="s">
        <v>310</v>
      </c>
      <c r="F267" t="s">
        <v>259</v>
      </c>
      <c r="G267" t="s">
        <v>142</v>
      </c>
      <c r="H267">
        <v>45854</v>
      </c>
      <c r="I267">
        <v>45854</v>
      </c>
      <c r="J267" t="s">
        <v>5407</v>
      </c>
      <c r="K267">
        <v>1213130</v>
      </c>
      <c r="L267" t="s">
        <v>317</v>
      </c>
      <c r="O267">
        <v>10018370</v>
      </c>
      <c r="P267" t="s">
        <v>315</v>
      </c>
      <c r="Q267">
        <v>0</v>
      </c>
      <c r="R267" t="s">
        <v>343</v>
      </c>
      <c r="S267" t="s">
        <v>343</v>
      </c>
      <c r="T267">
        <v>11604492</v>
      </c>
      <c r="U267">
        <v>45827</v>
      </c>
      <c r="V267">
        <v>45854</v>
      </c>
      <c r="W267">
        <v>45853</v>
      </c>
      <c r="X267">
        <v>0</v>
      </c>
      <c r="Y267">
        <v>1290900</v>
      </c>
      <c r="Z267" t="s">
        <v>1568</v>
      </c>
      <c r="AA267" t="s">
        <v>245</v>
      </c>
      <c r="AB267" t="s">
        <v>121</v>
      </c>
      <c r="AC267" t="s">
        <v>255</v>
      </c>
      <c r="AD267" t="s">
        <v>141</v>
      </c>
      <c r="AE267" t="s">
        <v>245</v>
      </c>
      <c r="AF267" t="s">
        <v>3326</v>
      </c>
      <c r="AG267">
        <v>3</v>
      </c>
    </row>
    <row r="268" spans="1:33" x14ac:dyDescent="0.35">
      <c r="A268" t="s">
        <v>315</v>
      </c>
      <c r="B268">
        <v>6616010</v>
      </c>
      <c r="C268" t="s">
        <v>129</v>
      </c>
      <c r="D268" t="s">
        <v>999</v>
      </c>
      <c r="E268" t="s">
        <v>310</v>
      </c>
      <c r="F268" t="s">
        <v>259</v>
      </c>
      <c r="G268" t="s">
        <v>142</v>
      </c>
      <c r="H268">
        <v>45854</v>
      </c>
      <c r="I268">
        <v>45854</v>
      </c>
      <c r="J268" t="s">
        <v>5407</v>
      </c>
      <c r="K268">
        <v>1213130</v>
      </c>
      <c r="L268" t="s">
        <v>317</v>
      </c>
      <c r="O268">
        <v>10018370</v>
      </c>
      <c r="P268" t="s">
        <v>315</v>
      </c>
      <c r="Q268">
        <v>0</v>
      </c>
      <c r="R268" t="s">
        <v>343</v>
      </c>
      <c r="S268" t="s">
        <v>343</v>
      </c>
      <c r="T268">
        <v>11604489</v>
      </c>
      <c r="U268">
        <v>45827</v>
      </c>
      <c r="V268">
        <v>45854</v>
      </c>
      <c r="W268">
        <v>45853</v>
      </c>
      <c r="X268">
        <v>0</v>
      </c>
      <c r="Y268">
        <v>1290900</v>
      </c>
      <c r="Z268" t="s">
        <v>1568</v>
      </c>
      <c r="AA268" t="s">
        <v>245</v>
      </c>
      <c r="AB268" t="s">
        <v>121</v>
      </c>
      <c r="AC268" t="s">
        <v>255</v>
      </c>
      <c r="AD268" t="s">
        <v>141</v>
      </c>
      <c r="AE268" t="s">
        <v>245</v>
      </c>
      <c r="AF268" t="s">
        <v>3326</v>
      </c>
      <c r="AG268">
        <v>0</v>
      </c>
    </row>
    <row r="269" spans="1:33" x14ac:dyDescent="0.35">
      <c r="A269" t="s">
        <v>233</v>
      </c>
      <c r="B269">
        <v>6616006</v>
      </c>
      <c r="C269" t="s">
        <v>129</v>
      </c>
      <c r="D269" t="s">
        <v>6305</v>
      </c>
      <c r="E269" t="s">
        <v>310</v>
      </c>
      <c r="F269" t="s">
        <v>133</v>
      </c>
      <c r="G269" t="s">
        <v>132</v>
      </c>
      <c r="H269">
        <v>45853</v>
      </c>
      <c r="J269" t="s">
        <v>856</v>
      </c>
      <c r="K269">
        <v>1213130</v>
      </c>
      <c r="L269" t="s">
        <v>301</v>
      </c>
      <c r="O269">
        <v>10014623</v>
      </c>
      <c r="P269" t="s">
        <v>233</v>
      </c>
      <c r="Q269">
        <v>0</v>
      </c>
      <c r="R269" t="s">
        <v>343</v>
      </c>
      <c r="S269" t="s">
        <v>342</v>
      </c>
      <c r="T269">
        <v>11601153</v>
      </c>
      <c r="U269">
        <v>45827</v>
      </c>
      <c r="V269">
        <v>45853</v>
      </c>
      <c r="W269">
        <v>45828</v>
      </c>
      <c r="X269">
        <v>0</v>
      </c>
      <c r="Y269">
        <v>1290900</v>
      </c>
      <c r="Z269" t="s">
        <v>1568</v>
      </c>
      <c r="AA269" t="s">
        <v>245</v>
      </c>
      <c r="AB269" t="s">
        <v>121</v>
      </c>
      <c r="AC269" t="s">
        <v>255</v>
      </c>
      <c r="AD269" t="s">
        <v>141</v>
      </c>
      <c r="AE269" t="s">
        <v>245</v>
      </c>
      <c r="AF269" t="s">
        <v>3326</v>
      </c>
      <c r="AG269">
        <v>2</v>
      </c>
    </row>
    <row r="270" spans="1:33" x14ac:dyDescent="0.35">
      <c r="A270" t="s">
        <v>403</v>
      </c>
      <c r="B270">
        <v>6616005</v>
      </c>
      <c r="C270" t="s">
        <v>129</v>
      </c>
      <c r="D270" t="s">
        <v>6306</v>
      </c>
      <c r="E270" t="s">
        <v>310</v>
      </c>
      <c r="F270" t="s">
        <v>133</v>
      </c>
      <c r="G270" t="s">
        <v>132</v>
      </c>
      <c r="H270">
        <v>45853</v>
      </c>
      <c r="J270" t="s">
        <v>856</v>
      </c>
      <c r="K270">
        <v>1213130</v>
      </c>
      <c r="L270" t="s">
        <v>404</v>
      </c>
      <c r="O270">
        <v>10014622</v>
      </c>
      <c r="P270" t="s">
        <v>403</v>
      </c>
      <c r="Q270">
        <v>0</v>
      </c>
      <c r="R270" t="s">
        <v>343</v>
      </c>
      <c r="S270" t="s">
        <v>342</v>
      </c>
      <c r="T270">
        <v>11600417</v>
      </c>
      <c r="U270">
        <v>45827</v>
      </c>
      <c r="V270">
        <v>45853</v>
      </c>
      <c r="W270">
        <v>45828</v>
      </c>
      <c r="X270">
        <v>0</v>
      </c>
      <c r="Y270">
        <v>1290900</v>
      </c>
      <c r="Z270" t="s">
        <v>1568</v>
      </c>
      <c r="AA270" t="s">
        <v>245</v>
      </c>
      <c r="AB270" t="s">
        <v>121</v>
      </c>
      <c r="AC270" t="s">
        <v>255</v>
      </c>
      <c r="AD270" t="s">
        <v>141</v>
      </c>
      <c r="AE270" t="s">
        <v>245</v>
      </c>
      <c r="AF270" t="s">
        <v>3326</v>
      </c>
      <c r="AG270">
        <v>2</v>
      </c>
    </row>
    <row r="271" spans="1:33" x14ac:dyDescent="0.35">
      <c r="A271" t="s">
        <v>148</v>
      </c>
      <c r="B271">
        <v>6616000</v>
      </c>
      <c r="C271" t="s">
        <v>129</v>
      </c>
      <c r="D271" t="s">
        <v>6295</v>
      </c>
      <c r="E271" t="s">
        <v>310</v>
      </c>
      <c r="F271" t="s">
        <v>133</v>
      </c>
      <c r="G271" t="s">
        <v>132</v>
      </c>
      <c r="H271">
        <v>45839</v>
      </c>
      <c r="I271">
        <v>45869</v>
      </c>
      <c r="J271" t="s">
        <v>3476</v>
      </c>
      <c r="K271">
        <v>1213130</v>
      </c>
      <c r="L271" t="s">
        <v>297</v>
      </c>
      <c r="O271">
        <v>10014617</v>
      </c>
      <c r="P271" t="s">
        <v>148</v>
      </c>
      <c r="Q271">
        <v>0</v>
      </c>
      <c r="R271" t="s">
        <v>3901</v>
      </c>
      <c r="S271" t="s">
        <v>3901</v>
      </c>
      <c r="T271">
        <v>11600311</v>
      </c>
      <c r="U271">
        <v>45827</v>
      </c>
      <c r="V271">
        <v>45839</v>
      </c>
      <c r="W271">
        <v>45835</v>
      </c>
      <c r="X271">
        <v>0</v>
      </c>
      <c r="Y271">
        <v>1290900</v>
      </c>
      <c r="Z271" t="s">
        <v>1568</v>
      </c>
      <c r="AA271" t="s">
        <v>245</v>
      </c>
      <c r="AB271" t="s">
        <v>121</v>
      </c>
      <c r="AC271" t="s">
        <v>255</v>
      </c>
      <c r="AD271" t="s">
        <v>122</v>
      </c>
      <c r="AE271" t="s">
        <v>245</v>
      </c>
      <c r="AF271" t="s">
        <v>1812</v>
      </c>
      <c r="AG271">
        <v>1</v>
      </c>
    </row>
    <row r="272" spans="1:33" x14ac:dyDescent="0.35">
      <c r="A272" t="s">
        <v>149</v>
      </c>
      <c r="B272">
        <v>6615997</v>
      </c>
      <c r="C272" t="s">
        <v>129</v>
      </c>
      <c r="D272" t="s">
        <v>3435</v>
      </c>
      <c r="E272" t="s">
        <v>310</v>
      </c>
      <c r="F272" t="s">
        <v>133</v>
      </c>
      <c r="G272" t="s">
        <v>132</v>
      </c>
      <c r="H272">
        <v>45880</v>
      </c>
      <c r="J272" t="s">
        <v>856</v>
      </c>
      <c r="K272">
        <v>1213130</v>
      </c>
      <c r="L272" t="s">
        <v>302</v>
      </c>
      <c r="O272">
        <v>10014616</v>
      </c>
      <c r="P272" t="s">
        <v>149</v>
      </c>
      <c r="Q272">
        <v>0</v>
      </c>
      <c r="R272" t="s">
        <v>3901</v>
      </c>
      <c r="S272" t="s">
        <v>342</v>
      </c>
      <c r="T272">
        <v>11597647</v>
      </c>
      <c r="U272">
        <v>45827</v>
      </c>
      <c r="V272">
        <v>45880</v>
      </c>
      <c r="W272">
        <v>45832</v>
      </c>
      <c r="X272">
        <v>0</v>
      </c>
      <c r="Y272">
        <v>1290900</v>
      </c>
      <c r="Z272" t="s">
        <v>1568</v>
      </c>
      <c r="AA272" t="s">
        <v>245</v>
      </c>
      <c r="AB272" t="s">
        <v>121</v>
      </c>
      <c r="AC272" t="s">
        <v>255</v>
      </c>
      <c r="AD272" t="s">
        <v>141</v>
      </c>
      <c r="AE272" t="s">
        <v>245</v>
      </c>
      <c r="AF272" t="s">
        <v>3326</v>
      </c>
      <c r="AG272">
        <v>2</v>
      </c>
    </row>
    <row r="273" spans="1:33" x14ac:dyDescent="0.35">
      <c r="A273" t="s">
        <v>202</v>
      </c>
      <c r="B273">
        <v>6615995</v>
      </c>
      <c r="C273" t="s">
        <v>129</v>
      </c>
      <c r="D273" t="s">
        <v>6307</v>
      </c>
      <c r="E273" t="s">
        <v>310</v>
      </c>
      <c r="F273" t="s">
        <v>133</v>
      </c>
      <c r="G273" t="s">
        <v>132</v>
      </c>
      <c r="H273">
        <v>45876</v>
      </c>
      <c r="J273" t="s">
        <v>856</v>
      </c>
      <c r="K273">
        <v>1213130</v>
      </c>
      <c r="L273" t="s">
        <v>396</v>
      </c>
      <c r="O273">
        <v>10014615</v>
      </c>
      <c r="P273" t="s">
        <v>202</v>
      </c>
      <c r="Q273">
        <v>0</v>
      </c>
      <c r="R273" t="s">
        <v>3901</v>
      </c>
      <c r="S273" t="s">
        <v>342</v>
      </c>
      <c r="T273">
        <v>11600829</v>
      </c>
      <c r="U273">
        <v>45827</v>
      </c>
      <c r="V273">
        <v>45876</v>
      </c>
      <c r="W273">
        <v>45832</v>
      </c>
      <c r="X273">
        <v>0</v>
      </c>
      <c r="Y273">
        <v>1290900</v>
      </c>
      <c r="Z273" t="s">
        <v>1568</v>
      </c>
      <c r="AA273" t="s">
        <v>245</v>
      </c>
      <c r="AB273" t="s">
        <v>121</v>
      </c>
      <c r="AC273" t="s">
        <v>255</v>
      </c>
      <c r="AD273" t="s">
        <v>141</v>
      </c>
      <c r="AE273" t="s">
        <v>245</v>
      </c>
      <c r="AF273" t="s">
        <v>3326</v>
      </c>
      <c r="AG273">
        <v>6</v>
      </c>
    </row>
    <row r="274" spans="1:33" x14ac:dyDescent="0.35">
      <c r="A274" t="s">
        <v>210</v>
      </c>
      <c r="B274">
        <v>6615988</v>
      </c>
      <c r="C274" t="s">
        <v>129</v>
      </c>
      <c r="D274" t="s">
        <v>6309</v>
      </c>
      <c r="E274" t="s">
        <v>310</v>
      </c>
      <c r="F274" t="s">
        <v>133</v>
      </c>
      <c r="G274" t="s">
        <v>132</v>
      </c>
      <c r="H274">
        <v>45879</v>
      </c>
      <c r="J274" t="s">
        <v>856</v>
      </c>
      <c r="K274">
        <v>1213130</v>
      </c>
      <c r="L274" t="s">
        <v>395</v>
      </c>
      <c r="O274">
        <v>10014608</v>
      </c>
      <c r="P274" t="s">
        <v>210</v>
      </c>
      <c r="Q274">
        <v>0</v>
      </c>
      <c r="R274" t="s">
        <v>3901</v>
      </c>
      <c r="S274" t="s">
        <v>342</v>
      </c>
      <c r="T274">
        <v>11599230</v>
      </c>
      <c r="U274">
        <v>45827</v>
      </c>
      <c r="V274">
        <v>45879</v>
      </c>
      <c r="W274">
        <v>45832</v>
      </c>
      <c r="X274">
        <v>0</v>
      </c>
      <c r="Y274">
        <v>1290900</v>
      </c>
      <c r="Z274" t="s">
        <v>1568</v>
      </c>
      <c r="AA274" t="s">
        <v>245</v>
      </c>
      <c r="AB274" t="s">
        <v>121</v>
      </c>
      <c r="AC274" t="s">
        <v>255</v>
      </c>
      <c r="AD274" t="s">
        <v>141</v>
      </c>
      <c r="AE274" t="s">
        <v>245</v>
      </c>
      <c r="AF274" t="s">
        <v>3326</v>
      </c>
      <c r="AG274">
        <v>0.5</v>
      </c>
    </row>
    <row r="275" spans="1:33" x14ac:dyDescent="0.35">
      <c r="A275" t="s">
        <v>210</v>
      </c>
      <c r="B275">
        <v>6615985</v>
      </c>
      <c r="C275" t="s">
        <v>129</v>
      </c>
      <c r="D275" t="s">
        <v>3881</v>
      </c>
      <c r="E275" t="s">
        <v>310</v>
      </c>
      <c r="F275" t="s">
        <v>133</v>
      </c>
      <c r="G275" t="s">
        <v>132</v>
      </c>
      <c r="H275">
        <v>45876</v>
      </c>
      <c r="J275" t="s">
        <v>856</v>
      </c>
      <c r="K275">
        <v>1213130</v>
      </c>
      <c r="L275" t="s">
        <v>395</v>
      </c>
      <c r="O275">
        <v>10014608</v>
      </c>
      <c r="P275" t="s">
        <v>210</v>
      </c>
      <c r="Q275">
        <v>0</v>
      </c>
      <c r="R275" t="s">
        <v>3901</v>
      </c>
      <c r="S275" t="s">
        <v>342</v>
      </c>
      <c r="T275">
        <v>11599229</v>
      </c>
      <c r="U275">
        <v>45827</v>
      </c>
      <c r="V275">
        <v>45876</v>
      </c>
      <c r="W275">
        <v>45832</v>
      </c>
      <c r="X275">
        <v>0</v>
      </c>
      <c r="Y275">
        <v>1290900</v>
      </c>
      <c r="Z275" t="s">
        <v>1568</v>
      </c>
      <c r="AA275" t="s">
        <v>245</v>
      </c>
      <c r="AB275" t="s">
        <v>121</v>
      </c>
      <c r="AC275" t="s">
        <v>255</v>
      </c>
      <c r="AD275" t="s">
        <v>141</v>
      </c>
      <c r="AE275" t="s">
        <v>245</v>
      </c>
      <c r="AF275" t="s">
        <v>3326</v>
      </c>
      <c r="AG275">
        <v>6</v>
      </c>
    </row>
    <row r="276" spans="1:33" x14ac:dyDescent="0.35">
      <c r="A276" t="s">
        <v>403</v>
      </c>
      <c r="B276">
        <v>6615977</v>
      </c>
      <c r="C276" t="s">
        <v>129</v>
      </c>
      <c r="D276" t="s">
        <v>6310</v>
      </c>
      <c r="E276" t="s">
        <v>310</v>
      </c>
      <c r="F276" t="s">
        <v>133</v>
      </c>
      <c r="G276" t="s">
        <v>132</v>
      </c>
      <c r="H276">
        <v>45853</v>
      </c>
      <c r="J276" t="s">
        <v>856</v>
      </c>
      <c r="K276">
        <v>1213130</v>
      </c>
      <c r="L276" t="s">
        <v>404</v>
      </c>
      <c r="O276">
        <v>10014622</v>
      </c>
      <c r="P276" t="s">
        <v>403</v>
      </c>
      <c r="Q276">
        <v>0</v>
      </c>
      <c r="R276" t="s">
        <v>343</v>
      </c>
      <c r="S276" t="s">
        <v>342</v>
      </c>
      <c r="T276">
        <v>11597930</v>
      </c>
      <c r="U276">
        <v>45827</v>
      </c>
      <c r="V276">
        <v>45853</v>
      </c>
      <c r="W276">
        <v>45828</v>
      </c>
      <c r="X276">
        <v>0</v>
      </c>
      <c r="Y276">
        <v>1290900</v>
      </c>
      <c r="Z276" t="s">
        <v>1568</v>
      </c>
      <c r="AA276" t="s">
        <v>245</v>
      </c>
      <c r="AB276" t="s">
        <v>121</v>
      </c>
      <c r="AC276" t="s">
        <v>255</v>
      </c>
      <c r="AD276" t="s">
        <v>141</v>
      </c>
      <c r="AE276" t="s">
        <v>245</v>
      </c>
      <c r="AF276" t="s">
        <v>3326</v>
      </c>
      <c r="AG276">
        <v>8</v>
      </c>
    </row>
    <row r="277" spans="1:33" x14ac:dyDescent="0.35">
      <c r="A277" t="s">
        <v>413</v>
      </c>
      <c r="B277">
        <v>6615976</v>
      </c>
      <c r="C277" t="s">
        <v>129</v>
      </c>
      <c r="D277" t="s">
        <v>6311</v>
      </c>
      <c r="E277" t="s">
        <v>310</v>
      </c>
      <c r="F277" t="s">
        <v>133</v>
      </c>
      <c r="G277" t="s">
        <v>132</v>
      </c>
      <c r="H277">
        <v>45853</v>
      </c>
      <c r="J277" t="s">
        <v>856</v>
      </c>
      <c r="K277">
        <v>1213130</v>
      </c>
      <c r="L277" t="s">
        <v>414</v>
      </c>
      <c r="O277">
        <v>10014620</v>
      </c>
      <c r="P277" t="s">
        <v>413</v>
      </c>
      <c r="Q277">
        <v>0</v>
      </c>
      <c r="R277" t="s">
        <v>343</v>
      </c>
      <c r="S277" t="s">
        <v>342</v>
      </c>
      <c r="T277">
        <v>11597780</v>
      </c>
      <c r="U277">
        <v>45827</v>
      </c>
      <c r="V277">
        <v>45853</v>
      </c>
      <c r="W277">
        <v>45828</v>
      </c>
      <c r="X277">
        <v>0</v>
      </c>
      <c r="Y277">
        <v>1290900</v>
      </c>
      <c r="Z277" t="s">
        <v>1568</v>
      </c>
      <c r="AA277" t="s">
        <v>245</v>
      </c>
      <c r="AB277" t="s">
        <v>121</v>
      </c>
      <c r="AC277" t="s">
        <v>255</v>
      </c>
      <c r="AD277" t="s">
        <v>141</v>
      </c>
      <c r="AE277" t="s">
        <v>245</v>
      </c>
      <c r="AF277" t="s">
        <v>3326</v>
      </c>
      <c r="AG277">
        <v>2</v>
      </c>
    </row>
    <row r="278" spans="1:33" x14ac:dyDescent="0.35">
      <c r="A278" t="s">
        <v>149</v>
      </c>
      <c r="B278">
        <v>6615975</v>
      </c>
      <c r="C278" t="s">
        <v>129</v>
      </c>
      <c r="D278" t="s">
        <v>6188</v>
      </c>
      <c r="E278" t="s">
        <v>310</v>
      </c>
      <c r="F278" t="s">
        <v>133</v>
      </c>
      <c r="G278" t="s">
        <v>132</v>
      </c>
      <c r="H278">
        <v>45853</v>
      </c>
      <c r="J278" t="s">
        <v>856</v>
      </c>
      <c r="K278">
        <v>1213130</v>
      </c>
      <c r="L278" t="s">
        <v>302</v>
      </c>
      <c r="O278">
        <v>10014616</v>
      </c>
      <c r="P278" t="s">
        <v>149</v>
      </c>
      <c r="Q278">
        <v>0</v>
      </c>
      <c r="R278" t="s">
        <v>343</v>
      </c>
      <c r="S278" t="s">
        <v>342</v>
      </c>
      <c r="T278">
        <v>11597619</v>
      </c>
      <c r="U278">
        <v>45827</v>
      </c>
      <c r="V278">
        <v>45853</v>
      </c>
      <c r="W278">
        <v>45828</v>
      </c>
      <c r="X278">
        <v>0</v>
      </c>
      <c r="Y278">
        <v>1290900</v>
      </c>
      <c r="Z278" t="s">
        <v>1568</v>
      </c>
      <c r="AA278" t="s">
        <v>245</v>
      </c>
      <c r="AB278" t="s">
        <v>121</v>
      </c>
      <c r="AC278" t="s">
        <v>255</v>
      </c>
      <c r="AD278" t="s">
        <v>141</v>
      </c>
      <c r="AE278" t="s">
        <v>245</v>
      </c>
      <c r="AF278" t="s">
        <v>3326</v>
      </c>
      <c r="AG278">
        <v>8</v>
      </c>
    </row>
    <row r="279" spans="1:33" x14ac:dyDescent="0.35">
      <c r="A279" t="s">
        <v>149</v>
      </c>
      <c r="B279">
        <v>6615966</v>
      </c>
      <c r="C279" t="s">
        <v>129</v>
      </c>
      <c r="D279" t="s">
        <v>6287</v>
      </c>
      <c r="E279" t="s">
        <v>310</v>
      </c>
      <c r="F279" t="s">
        <v>133</v>
      </c>
      <c r="G279" t="s">
        <v>132</v>
      </c>
      <c r="H279">
        <v>45839</v>
      </c>
      <c r="I279">
        <v>45869</v>
      </c>
      <c r="J279" t="s">
        <v>3476</v>
      </c>
      <c r="K279">
        <v>1213130</v>
      </c>
      <c r="L279" t="s">
        <v>302</v>
      </c>
      <c r="O279">
        <v>10014616</v>
      </c>
      <c r="P279" t="s">
        <v>149</v>
      </c>
      <c r="Q279">
        <v>0</v>
      </c>
      <c r="R279" t="s">
        <v>343</v>
      </c>
      <c r="S279" t="s">
        <v>3901</v>
      </c>
      <c r="T279">
        <v>11597617</v>
      </c>
      <c r="U279">
        <v>45827</v>
      </c>
      <c r="V279">
        <v>45839</v>
      </c>
      <c r="W279">
        <v>45835</v>
      </c>
      <c r="X279">
        <v>0</v>
      </c>
      <c r="Y279">
        <v>1290900</v>
      </c>
      <c r="Z279" t="s">
        <v>1568</v>
      </c>
      <c r="AA279" t="s">
        <v>245</v>
      </c>
      <c r="AB279" t="s">
        <v>121</v>
      </c>
      <c r="AC279" t="s">
        <v>255</v>
      </c>
      <c r="AD279" t="s">
        <v>122</v>
      </c>
      <c r="AE279" t="s">
        <v>245</v>
      </c>
      <c r="AF279" t="s">
        <v>1812</v>
      </c>
      <c r="AG279">
        <v>4</v>
      </c>
    </row>
    <row r="280" spans="1:33" x14ac:dyDescent="0.35">
      <c r="A280" t="s">
        <v>158</v>
      </c>
      <c r="B280">
        <v>6615885</v>
      </c>
      <c r="C280" t="s">
        <v>129</v>
      </c>
      <c r="D280" t="s">
        <v>6312</v>
      </c>
      <c r="E280" t="s">
        <v>310</v>
      </c>
      <c r="F280" t="s">
        <v>133</v>
      </c>
      <c r="G280" t="s">
        <v>132</v>
      </c>
      <c r="H280">
        <v>45872</v>
      </c>
      <c r="J280" t="s">
        <v>856</v>
      </c>
      <c r="K280">
        <v>1213130</v>
      </c>
      <c r="L280" t="s">
        <v>397</v>
      </c>
      <c r="O280">
        <v>10014604</v>
      </c>
      <c r="P280" t="s">
        <v>158</v>
      </c>
      <c r="Q280">
        <v>0</v>
      </c>
      <c r="R280" t="s">
        <v>3901</v>
      </c>
      <c r="S280" t="s">
        <v>342</v>
      </c>
      <c r="T280">
        <v>11600833</v>
      </c>
      <c r="U280">
        <v>45827</v>
      </c>
      <c r="V280">
        <v>45872</v>
      </c>
      <c r="W280">
        <v>45832</v>
      </c>
      <c r="X280">
        <v>0</v>
      </c>
      <c r="Y280">
        <v>1290900</v>
      </c>
      <c r="Z280" t="s">
        <v>1568</v>
      </c>
      <c r="AA280" t="s">
        <v>245</v>
      </c>
      <c r="AB280" t="s">
        <v>121</v>
      </c>
      <c r="AC280" t="s">
        <v>255</v>
      </c>
      <c r="AD280" t="s">
        <v>141</v>
      </c>
      <c r="AE280" t="s">
        <v>245</v>
      </c>
      <c r="AF280" t="s">
        <v>3326</v>
      </c>
      <c r="AG280">
        <v>12</v>
      </c>
    </row>
    <row r="281" spans="1:33" x14ac:dyDescent="0.35">
      <c r="A281" t="s">
        <v>158</v>
      </c>
      <c r="B281">
        <v>6615883</v>
      </c>
      <c r="C281" t="s">
        <v>129</v>
      </c>
      <c r="D281" t="s">
        <v>3352</v>
      </c>
      <c r="E281" t="s">
        <v>310</v>
      </c>
      <c r="F281" t="s">
        <v>133</v>
      </c>
      <c r="G281" t="s">
        <v>132</v>
      </c>
      <c r="H281">
        <v>45891</v>
      </c>
      <c r="J281" t="s">
        <v>856</v>
      </c>
      <c r="K281">
        <v>1213130</v>
      </c>
      <c r="L281" t="s">
        <v>397</v>
      </c>
      <c r="O281">
        <v>10014604</v>
      </c>
      <c r="P281" t="s">
        <v>158</v>
      </c>
      <c r="Q281">
        <v>0</v>
      </c>
      <c r="R281" t="s">
        <v>3901</v>
      </c>
      <c r="S281" t="s">
        <v>342</v>
      </c>
      <c r="T281">
        <v>11595750</v>
      </c>
      <c r="U281">
        <v>45827</v>
      </c>
      <c r="V281">
        <v>45891</v>
      </c>
      <c r="W281">
        <v>45832</v>
      </c>
      <c r="X281">
        <v>0</v>
      </c>
      <c r="Y281">
        <v>1290900</v>
      </c>
      <c r="Z281" t="s">
        <v>1568</v>
      </c>
      <c r="AA281" t="s">
        <v>245</v>
      </c>
      <c r="AB281" t="s">
        <v>121</v>
      </c>
      <c r="AC281" t="s">
        <v>255</v>
      </c>
      <c r="AD281" t="s">
        <v>141</v>
      </c>
      <c r="AE281" t="s">
        <v>245</v>
      </c>
      <c r="AF281" t="s">
        <v>3326</v>
      </c>
      <c r="AG281">
        <v>4</v>
      </c>
    </row>
    <row r="282" spans="1:33" x14ac:dyDescent="0.35">
      <c r="A282" t="s">
        <v>201</v>
      </c>
      <c r="B282">
        <v>6615881</v>
      </c>
      <c r="C282" t="s">
        <v>129</v>
      </c>
      <c r="D282" t="s">
        <v>6313</v>
      </c>
      <c r="E282" t="s">
        <v>310</v>
      </c>
      <c r="F282" t="s">
        <v>133</v>
      </c>
      <c r="G282" t="s">
        <v>132</v>
      </c>
      <c r="H282">
        <v>45871</v>
      </c>
      <c r="J282" t="s">
        <v>856</v>
      </c>
      <c r="K282">
        <v>1213130</v>
      </c>
      <c r="L282" t="s">
        <v>334</v>
      </c>
      <c r="O282">
        <v>10014602</v>
      </c>
      <c r="P282" t="s">
        <v>201</v>
      </c>
      <c r="Q282">
        <v>0</v>
      </c>
      <c r="R282" t="s">
        <v>3901</v>
      </c>
      <c r="S282" t="s">
        <v>342</v>
      </c>
      <c r="T282">
        <v>11597620</v>
      </c>
      <c r="U282">
        <v>45827</v>
      </c>
      <c r="V282">
        <v>45871</v>
      </c>
      <c r="W282">
        <v>45832</v>
      </c>
      <c r="X282">
        <v>0</v>
      </c>
      <c r="Y282">
        <v>1290900</v>
      </c>
      <c r="Z282" t="s">
        <v>1568</v>
      </c>
      <c r="AA282" t="s">
        <v>245</v>
      </c>
      <c r="AB282" t="s">
        <v>121</v>
      </c>
      <c r="AC282" t="s">
        <v>255</v>
      </c>
      <c r="AD282" t="s">
        <v>141</v>
      </c>
      <c r="AE282" t="s">
        <v>245</v>
      </c>
      <c r="AF282" t="s">
        <v>3326</v>
      </c>
      <c r="AG282">
        <v>1</v>
      </c>
    </row>
    <row r="283" spans="1:33" x14ac:dyDescent="0.35">
      <c r="A283" t="s">
        <v>201</v>
      </c>
      <c r="B283">
        <v>6615859</v>
      </c>
      <c r="C283" t="s">
        <v>129</v>
      </c>
      <c r="D283" t="s">
        <v>6314</v>
      </c>
      <c r="E283" t="s">
        <v>310</v>
      </c>
      <c r="F283" t="s">
        <v>133</v>
      </c>
      <c r="G283" t="s">
        <v>132</v>
      </c>
      <c r="H283">
        <v>45870</v>
      </c>
      <c r="J283" t="s">
        <v>856</v>
      </c>
      <c r="K283">
        <v>1213130</v>
      </c>
      <c r="L283" t="s">
        <v>334</v>
      </c>
      <c r="O283">
        <v>10014602</v>
      </c>
      <c r="P283" t="s">
        <v>201</v>
      </c>
      <c r="Q283">
        <v>0</v>
      </c>
      <c r="R283" t="s">
        <v>3901</v>
      </c>
      <c r="S283" t="s">
        <v>342</v>
      </c>
      <c r="T283">
        <v>11596634</v>
      </c>
      <c r="U283">
        <v>45827</v>
      </c>
      <c r="V283">
        <v>45870</v>
      </c>
      <c r="W283">
        <v>45832</v>
      </c>
      <c r="X283">
        <v>0</v>
      </c>
      <c r="Y283">
        <v>1290900</v>
      </c>
      <c r="Z283" t="s">
        <v>1568</v>
      </c>
      <c r="AA283" t="s">
        <v>245</v>
      </c>
      <c r="AB283" t="s">
        <v>121</v>
      </c>
      <c r="AC283" t="s">
        <v>255</v>
      </c>
      <c r="AD283" t="s">
        <v>141</v>
      </c>
      <c r="AE283" t="s">
        <v>245</v>
      </c>
      <c r="AF283" t="s">
        <v>3326</v>
      </c>
      <c r="AG283">
        <v>1</v>
      </c>
    </row>
    <row r="284" spans="1:33" x14ac:dyDescent="0.35">
      <c r="A284" t="s">
        <v>337</v>
      </c>
      <c r="B284">
        <v>6615840</v>
      </c>
      <c r="C284" t="s">
        <v>129</v>
      </c>
      <c r="D284" t="s">
        <v>6315</v>
      </c>
      <c r="E284" t="s">
        <v>310</v>
      </c>
      <c r="F284" t="s">
        <v>402</v>
      </c>
      <c r="G284" t="s">
        <v>226</v>
      </c>
      <c r="H284">
        <v>45873</v>
      </c>
      <c r="I284">
        <v>45873</v>
      </c>
      <c r="J284" t="s">
        <v>856</v>
      </c>
      <c r="K284">
        <v>1212121</v>
      </c>
      <c r="L284" t="s">
        <v>338</v>
      </c>
      <c r="O284">
        <v>10014600</v>
      </c>
      <c r="P284" t="s">
        <v>337</v>
      </c>
      <c r="Q284">
        <v>0</v>
      </c>
      <c r="R284" t="s">
        <v>343</v>
      </c>
      <c r="S284" t="s">
        <v>342</v>
      </c>
      <c r="T284">
        <v>11605802</v>
      </c>
      <c r="U284">
        <v>45827</v>
      </c>
      <c r="V284">
        <v>45873</v>
      </c>
      <c r="W284">
        <v>45835</v>
      </c>
      <c r="X284">
        <v>0</v>
      </c>
      <c r="Y284">
        <v>1290900</v>
      </c>
      <c r="Z284" t="s">
        <v>1568</v>
      </c>
      <c r="AA284" t="s">
        <v>247</v>
      </c>
      <c r="AB284" t="s">
        <v>121</v>
      </c>
      <c r="AC284" t="s">
        <v>255</v>
      </c>
      <c r="AD284" t="s">
        <v>189</v>
      </c>
      <c r="AE284" t="s">
        <v>247</v>
      </c>
      <c r="AF284" t="s">
        <v>1812</v>
      </c>
      <c r="AG284">
        <v>6</v>
      </c>
    </row>
    <row r="285" spans="1:33" x14ac:dyDescent="0.35">
      <c r="A285" t="s">
        <v>324</v>
      </c>
      <c r="B285">
        <v>6615839</v>
      </c>
      <c r="C285" t="s">
        <v>138</v>
      </c>
      <c r="D285" t="s">
        <v>6316</v>
      </c>
      <c r="E285" t="s">
        <v>310</v>
      </c>
      <c r="F285" t="s">
        <v>259</v>
      </c>
      <c r="G285" t="s">
        <v>142</v>
      </c>
      <c r="H285">
        <v>45858</v>
      </c>
      <c r="I285">
        <v>45858</v>
      </c>
      <c r="J285" t="s">
        <v>5407</v>
      </c>
      <c r="K285">
        <v>2230130</v>
      </c>
      <c r="L285" t="s">
        <v>325</v>
      </c>
      <c r="O285">
        <v>10015302</v>
      </c>
      <c r="P285" t="s">
        <v>408</v>
      </c>
      <c r="Q285">
        <v>0</v>
      </c>
      <c r="R285" t="s">
        <v>343</v>
      </c>
      <c r="S285" t="s">
        <v>343</v>
      </c>
      <c r="T285">
        <v>11592964</v>
      </c>
      <c r="U285">
        <v>45827</v>
      </c>
      <c r="V285">
        <v>45858</v>
      </c>
      <c r="W285">
        <v>45853</v>
      </c>
      <c r="X285">
        <v>0</v>
      </c>
      <c r="Y285">
        <v>1290900</v>
      </c>
      <c r="Z285" t="s">
        <v>1568</v>
      </c>
      <c r="AA285" t="s">
        <v>249</v>
      </c>
      <c r="AB285" t="s">
        <v>121</v>
      </c>
      <c r="AC285" t="s">
        <v>255</v>
      </c>
      <c r="AD285" t="s">
        <v>141</v>
      </c>
      <c r="AE285" t="s">
        <v>249</v>
      </c>
      <c r="AF285" t="s">
        <v>3326</v>
      </c>
      <c r="AG285">
        <v>72</v>
      </c>
    </row>
    <row r="286" spans="1:33" x14ac:dyDescent="0.35">
      <c r="A286" t="s">
        <v>236</v>
      </c>
      <c r="B286">
        <v>6615835</v>
      </c>
      <c r="C286" t="s">
        <v>129</v>
      </c>
      <c r="D286" t="s">
        <v>6317</v>
      </c>
      <c r="E286" t="s">
        <v>310</v>
      </c>
      <c r="F286" t="s">
        <v>259</v>
      </c>
      <c r="G286" t="s">
        <v>225</v>
      </c>
      <c r="H286">
        <v>45853</v>
      </c>
      <c r="I286">
        <v>45853</v>
      </c>
      <c r="J286" t="s">
        <v>856</v>
      </c>
      <c r="K286">
        <v>1215152</v>
      </c>
      <c r="L286" t="s">
        <v>283</v>
      </c>
      <c r="O286">
        <v>10014629</v>
      </c>
      <c r="P286" t="s">
        <v>236</v>
      </c>
      <c r="Q286">
        <v>1619.71</v>
      </c>
      <c r="R286" t="s">
        <v>343</v>
      </c>
      <c r="S286" t="s">
        <v>308</v>
      </c>
      <c r="T286">
        <v>11593131</v>
      </c>
      <c r="U286">
        <v>45827</v>
      </c>
      <c r="V286">
        <v>45853</v>
      </c>
      <c r="W286">
        <v>45832</v>
      </c>
      <c r="X286">
        <v>1619.71</v>
      </c>
      <c r="Y286">
        <v>1290900</v>
      </c>
      <c r="Z286" t="s">
        <v>1568</v>
      </c>
      <c r="AA286" t="s">
        <v>246</v>
      </c>
      <c r="AB286" t="s">
        <v>121</v>
      </c>
      <c r="AC286" t="s">
        <v>255</v>
      </c>
      <c r="AD286" t="s">
        <v>135</v>
      </c>
      <c r="AE286" t="s">
        <v>246</v>
      </c>
      <c r="AF286" t="s">
        <v>3326</v>
      </c>
      <c r="AG286">
        <v>2</v>
      </c>
    </row>
    <row r="287" spans="1:33" x14ac:dyDescent="0.35">
      <c r="A287" t="s">
        <v>128</v>
      </c>
      <c r="B287">
        <v>6615476</v>
      </c>
      <c r="C287" t="s">
        <v>123</v>
      </c>
      <c r="D287" t="s">
        <v>6318</v>
      </c>
      <c r="E287" t="s">
        <v>310</v>
      </c>
      <c r="F287" t="s">
        <v>133</v>
      </c>
      <c r="G287" t="s">
        <v>132</v>
      </c>
      <c r="H287">
        <v>45839</v>
      </c>
      <c r="I287">
        <v>45839</v>
      </c>
      <c r="J287" t="s">
        <v>856</v>
      </c>
      <c r="K287">
        <v>1210100</v>
      </c>
      <c r="L287" t="s">
        <v>390</v>
      </c>
      <c r="O287">
        <v>10014594</v>
      </c>
      <c r="P287" t="s">
        <v>128</v>
      </c>
      <c r="Q287">
        <v>0</v>
      </c>
      <c r="R287" t="s">
        <v>342</v>
      </c>
      <c r="S287" t="s">
        <v>342</v>
      </c>
      <c r="T287">
        <v>11605115</v>
      </c>
      <c r="U287">
        <v>45827</v>
      </c>
      <c r="V287">
        <v>45839</v>
      </c>
      <c r="W287">
        <v>45827</v>
      </c>
      <c r="X287">
        <v>0</v>
      </c>
      <c r="Y287">
        <v>1290900</v>
      </c>
      <c r="Z287" t="s">
        <v>1568</v>
      </c>
      <c r="AA287" t="s">
        <v>248</v>
      </c>
      <c r="AB287" t="s">
        <v>121</v>
      </c>
      <c r="AC287" t="s">
        <v>255</v>
      </c>
      <c r="AD287" t="s">
        <v>141</v>
      </c>
      <c r="AE287" t="s">
        <v>248</v>
      </c>
      <c r="AF287" t="s">
        <v>3326</v>
      </c>
      <c r="AG287">
        <v>8</v>
      </c>
    </row>
    <row r="288" spans="1:33" x14ac:dyDescent="0.35">
      <c r="A288" t="s">
        <v>324</v>
      </c>
      <c r="B288">
        <v>6615370</v>
      </c>
      <c r="C288" t="s">
        <v>138</v>
      </c>
      <c r="D288" t="s">
        <v>6319</v>
      </c>
      <c r="E288" t="s">
        <v>310</v>
      </c>
      <c r="F288" t="s">
        <v>133</v>
      </c>
      <c r="G288" t="s">
        <v>186</v>
      </c>
      <c r="H288">
        <v>45869</v>
      </c>
      <c r="I288">
        <v>45869</v>
      </c>
      <c r="J288" t="s">
        <v>856</v>
      </c>
      <c r="K288">
        <v>1216100</v>
      </c>
      <c r="L288" t="s">
        <v>325</v>
      </c>
      <c r="O288">
        <v>10014726</v>
      </c>
      <c r="P288" t="s">
        <v>412</v>
      </c>
      <c r="Q288">
        <v>0</v>
      </c>
      <c r="R288" t="s">
        <v>347</v>
      </c>
      <c r="S288" t="s">
        <v>3891</v>
      </c>
      <c r="T288">
        <v>11591566</v>
      </c>
      <c r="U288">
        <v>45827</v>
      </c>
      <c r="V288">
        <v>45869</v>
      </c>
      <c r="W288">
        <v>45848</v>
      </c>
      <c r="X288">
        <v>0</v>
      </c>
      <c r="Y288">
        <v>1290900</v>
      </c>
      <c r="Z288" t="s">
        <v>1568</v>
      </c>
      <c r="AA288" t="s">
        <v>249</v>
      </c>
      <c r="AB288" t="s">
        <v>121</v>
      </c>
      <c r="AC288" t="s">
        <v>255</v>
      </c>
      <c r="AD288" t="s">
        <v>141</v>
      </c>
      <c r="AE288" t="s">
        <v>249</v>
      </c>
      <c r="AF288" t="s">
        <v>3326</v>
      </c>
      <c r="AG288">
        <v>40</v>
      </c>
    </row>
    <row r="289" spans="1:33" x14ac:dyDescent="0.35">
      <c r="A289" t="s">
        <v>321</v>
      </c>
      <c r="B289">
        <v>6615366</v>
      </c>
      <c r="C289" t="s">
        <v>138</v>
      </c>
      <c r="D289" t="s">
        <v>6320</v>
      </c>
      <c r="E289" t="s">
        <v>310</v>
      </c>
      <c r="F289" t="s">
        <v>133</v>
      </c>
      <c r="G289" t="s">
        <v>147</v>
      </c>
      <c r="H289">
        <v>45873</v>
      </c>
      <c r="I289">
        <v>45873</v>
      </c>
      <c r="J289" t="s">
        <v>856</v>
      </c>
      <c r="K289">
        <v>1291900</v>
      </c>
      <c r="L289" t="s">
        <v>322</v>
      </c>
      <c r="O289">
        <v>10014728</v>
      </c>
      <c r="P289" t="s">
        <v>323</v>
      </c>
      <c r="Q289">
        <v>0</v>
      </c>
      <c r="R289" t="s">
        <v>347</v>
      </c>
      <c r="S289" t="s">
        <v>329</v>
      </c>
      <c r="T289">
        <v>11587274</v>
      </c>
      <c r="U289">
        <v>45827</v>
      </c>
      <c r="V289">
        <v>45873</v>
      </c>
      <c r="W289">
        <v>45853</v>
      </c>
      <c r="X289">
        <v>0</v>
      </c>
      <c r="Y289">
        <v>1290900</v>
      </c>
      <c r="Z289" t="s">
        <v>1568</v>
      </c>
      <c r="AA289" t="s">
        <v>249</v>
      </c>
      <c r="AB289" t="s">
        <v>121</v>
      </c>
      <c r="AC289" t="s">
        <v>255</v>
      </c>
      <c r="AD289" t="s">
        <v>141</v>
      </c>
      <c r="AE289" t="s">
        <v>249</v>
      </c>
      <c r="AF289" t="s">
        <v>3326</v>
      </c>
      <c r="AG289">
        <v>6</v>
      </c>
    </row>
    <row r="290" spans="1:33" x14ac:dyDescent="0.35">
      <c r="A290" t="s">
        <v>321</v>
      </c>
      <c r="B290">
        <v>6615365</v>
      </c>
      <c r="C290" t="s">
        <v>138</v>
      </c>
      <c r="D290" t="s">
        <v>6321</v>
      </c>
      <c r="E290" t="s">
        <v>310</v>
      </c>
      <c r="F290" t="s">
        <v>133</v>
      </c>
      <c r="G290" t="s">
        <v>132</v>
      </c>
      <c r="H290">
        <v>45873</v>
      </c>
      <c r="I290">
        <v>45873</v>
      </c>
      <c r="J290" t="s">
        <v>856</v>
      </c>
      <c r="K290">
        <v>1291900</v>
      </c>
      <c r="L290" t="s">
        <v>322</v>
      </c>
      <c r="O290">
        <v>10014728</v>
      </c>
      <c r="P290" t="s">
        <v>323</v>
      </c>
      <c r="Q290">
        <v>0</v>
      </c>
      <c r="R290" t="s">
        <v>347</v>
      </c>
      <c r="S290" t="s">
        <v>342</v>
      </c>
      <c r="T290">
        <v>11587103</v>
      </c>
      <c r="U290">
        <v>45827</v>
      </c>
      <c r="V290">
        <v>45873</v>
      </c>
      <c r="W290">
        <v>45828</v>
      </c>
      <c r="X290">
        <v>0</v>
      </c>
      <c r="Y290">
        <v>1290900</v>
      </c>
      <c r="Z290" t="s">
        <v>1568</v>
      </c>
      <c r="AA290" t="s">
        <v>249</v>
      </c>
      <c r="AB290" t="s">
        <v>121</v>
      </c>
      <c r="AC290" t="s">
        <v>255</v>
      </c>
      <c r="AD290" t="s">
        <v>141</v>
      </c>
      <c r="AE290" t="s">
        <v>249</v>
      </c>
      <c r="AF290" t="s">
        <v>3326</v>
      </c>
      <c r="AG290">
        <v>6</v>
      </c>
    </row>
    <row r="291" spans="1:33" x14ac:dyDescent="0.35">
      <c r="A291" t="s">
        <v>321</v>
      </c>
      <c r="B291">
        <v>6615363</v>
      </c>
      <c r="C291" t="s">
        <v>138</v>
      </c>
      <c r="D291" t="s">
        <v>6322</v>
      </c>
      <c r="E291" t="s">
        <v>310</v>
      </c>
      <c r="F291" t="s">
        <v>133</v>
      </c>
      <c r="G291" t="s">
        <v>132</v>
      </c>
      <c r="H291">
        <v>45873</v>
      </c>
      <c r="I291">
        <v>45873</v>
      </c>
      <c r="J291" t="s">
        <v>856</v>
      </c>
      <c r="K291">
        <v>1291900</v>
      </c>
      <c r="L291" t="s">
        <v>322</v>
      </c>
      <c r="O291">
        <v>10014729</v>
      </c>
      <c r="P291" t="s">
        <v>5958</v>
      </c>
      <c r="Q291">
        <v>0</v>
      </c>
      <c r="R291" t="s">
        <v>347</v>
      </c>
      <c r="S291" t="s">
        <v>342</v>
      </c>
      <c r="T291">
        <v>11572140</v>
      </c>
      <c r="U291">
        <v>45827</v>
      </c>
      <c r="V291">
        <v>45873</v>
      </c>
      <c r="W291">
        <v>45828</v>
      </c>
      <c r="X291">
        <v>0</v>
      </c>
      <c r="Y291">
        <v>1290900</v>
      </c>
      <c r="Z291" t="s">
        <v>1568</v>
      </c>
      <c r="AA291" t="s">
        <v>249</v>
      </c>
      <c r="AB291" t="s">
        <v>121</v>
      </c>
      <c r="AC291" t="s">
        <v>255</v>
      </c>
      <c r="AD291" t="s">
        <v>141</v>
      </c>
      <c r="AE291" t="s">
        <v>249</v>
      </c>
      <c r="AF291" t="s">
        <v>3326</v>
      </c>
      <c r="AG291">
        <v>8</v>
      </c>
    </row>
    <row r="292" spans="1:33" x14ac:dyDescent="0.35">
      <c r="A292" t="s">
        <v>321</v>
      </c>
      <c r="B292">
        <v>6615361</v>
      </c>
      <c r="C292" t="s">
        <v>138</v>
      </c>
      <c r="D292" t="s">
        <v>6323</v>
      </c>
      <c r="E292" t="s">
        <v>310</v>
      </c>
      <c r="F292" t="s">
        <v>133</v>
      </c>
      <c r="G292" t="s">
        <v>132</v>
      </c>
      <c r="H292">
        <v>45873</v>
      </c>
      <c r="I292">
        <v>45873</v>
      </c>
      <c r="J292" t="s">
        <v>856</v>
      </c>
      <c r="K292">
        <v>2230130</v>
      </c>
      <c r="L292" t="s">
        <v>322</v>
      </c>
      <c r="O292">
        <v>10017210</v>
      </c>
      <c r="P292" t="s">
        <v>181</v>
      </c>
      <c r="Q292">
        <v>0</v>
      </c>
      <c r="R292" t="s">
        <v>347</v>
      </c>
      <c r="S292" t="s">
        <v>342</v>
      </c>
      <c r="T292">
        <v>11570920</v>
      </c>
      <c r="U292">
        <v>45827</v>
      </c>
      <c r="V292">
        <v>45873</v>
      </c>
      <c r="W292">
        <v>45828</v>
      </c>
      <c r="X292">
        <v>0</v>
      </c>
      <c r="Y292">
        <v>1290900</v>
      </c>
      <c r="Z292" t="s">
        <v>1568</v>
      </c>
      <c r="AA292" t="s">
        <v>249</v>
      </c>
      <c r="AB292" t="s">
        <v>121</v>
      </c>
      <c r="AC292" t="s">
        <v>255</v>
      </c>
      <c r="AD292" t="s">
        <v>141</v>
      </c>
      <c r="AE292" t="s">
        <v>249</v>
      </c>
      <c r="AF292" t="s">
        <v>3326</v>
      </c>
      <c r="AG292">
        <v>6</v>
      </c>
    </row>
    <row r="293" spans="1:33" x14ac:dyDescent="0.35">
      <c r="A293" t="s">
        <v>324</v>
      </c>
      <c r="B293">
        <v>6615360</v>
      </c>
      <c r="C293" t="s">
        <v>138</v>
      </c>
      <c r="D293" t="s">
        <v>6324</v>
      </c>
      <c r="E293" t="s">
        <v>310</v>
      </c>
      <c r="F293" t="s">
        <v>133</v>
      </c>
      <c r="G293" t="s">
        <v>132</v>
      </c>
      <c r="H293">
        <v>45873</v>
      </c>
      <c r="I293">
        <v>45873</v>
      </c>
      <c r="J293" t="s">
        <v>856</v>
      </c>
      <c r="K293">
        <v>1216100</v>
      </c>
      <c r="L293" t="s">
        <v>325</v>
      </c>
      <c r="O293">
        <v>10014720</v>
      </c>
      <c r="P293" t="s">
        <v>449</v>
      </c>
      <c r="Q293">
        <v>0</v>
      </c>
      <c r="R293" t="s">
        <v>347</v>
      </c>
      <c r="S293" t="s">
        <v>342</v>
      </c>
      <c r="T293">
        <v>11569773</v>
      </c>
      <c r="U293">
        <v>45827</v>
      </c>
      <c r="V293">
        <v>45873</v>
      </c>
      <c r="W293">
        <v>45828</v>
      </c>
      <c r="X293">
        <v>0</v>
      </c>
      <c r="Y293">
        <v>1290900</v>
      </c>
      <c r="Z293" t="s">
        <v>1568</v>
      </c>
      <c r="AA293" t="s">
        <v>249</v>
      </c>
      <c r="AB293" t="s">
        <v>121</v>
      </c>
      <c r="AC293" t="s">
        <v>255</v>
      </c>
      <c r="AD293" t="s">
        <v>141</v>
      </c>
      <c r="AE293" t="s">
        <v>249</v>
      </c>
      <c r="AF293" t="s">
        <v>3326</v>
      </c>
      <c r="AG293">
        <v>2</v>
      </c>
    </row>
    <row r="294" spans="1:33" x14ac:dyDescent="0.35">
      <c r="A294" t="s">
        <v>321</v>
      </c>
      <c r="B294">
        <v>6615352</v>
      </c>
      <c r="C294" t="s">
        <v>138</v>
      </c>
      <c r="D294" t="s">
        <v>6325</v>
      </c>
      <c r="E294" t="s">
        <v>310</v>
      </c>
      <c r="F294" t="s">
        <v>133</v>
      </c>
      <c r="G294" t="s">
        <v>147</v>
      </c>
      <c r="H294">
        <v>45873</v>
      </c>
      <c r="I294">
        <v>45873</v>
      </c>
      <c r="J294" t="s">
        <v>856</v>
      </c>
      <c r="K294">
        <v>1291900</v>
      </c>
      <c r="L294" t="s">
        <v>322</v>
      </c>
      <c r="O294">
        <v>10014728</v>
      </c>
      <c r="P294" t="s">
        <v>323</v>
      </c>
      <c r="Q294">
        <v>0</v>
      </c>
      <c r="R294" t="s">
        <v>347</v>
      </c>
      <c r="S294" t="s">
        <v>329</v>
      </c>
      <c r="T294">
        <v>11543361</v>
      </c>
      <c r="U294">
        <v>45827</v>
      </c>
      <c r="V294">
        <v>45873</v>
      </c>
      <c r="W294">
        <v>45853</v>
      </c>
      <c r="X294">
        <v>0</v>
      </c>
      <c r="Y294">
        <v>1290900</v>
      </c>
      <c r="Z294" t="s">
        <v>1568</v>
      </c>
      <c r="AA294" t="s">
        <v>249</v>
      </c>
      <c r="AB294" t="s">
        <v>121</v>
      </c>
      <c r="AC294" t="s">
        <v>255</v>
      </c>
      <c r="AD294" t="s">
        <v>141</v>
      </c>
      <c r="AE294" t="s">
        <v>249</v>
      </c>
      <c r="AF294" t="s">
        <v>3326</v>
      </c>
      <c r="AG294">
        <v>8</v>
      </c>
    </row>
    <row r="295" spans="1:33" x14ac:dyDescent="0.35">
      <c r="A295" t="s">
        <v>321</v>
      </c>
      <c r="B295">
        <v>6615351</v>
      </c>
      <c r="C295" t="s">
        <v>138</v>
      </c>
      <c r="D295" t="s">
        <v>6326</v>
      </c>
      <c r="E295" t="s">
        <v>310</v>
      </c>
      <c r="F295" t="s">
        <v>133</v>
      </c>
      <c r="G295" t="s">
        <v>132</v>
      </c>
      <c r="H295">
        <v>45873</v>
      </c>
      <c r="I295">
        <v>45873</v>
      </c>
      <c r="J295" t="s">
        <v>856</v>
      </c>
      <c r="K295">
        <v>1291900</v>
      </c>
      <c r="L295" t="s">
        <v>322</v>
      </c>
      <c r="O295">
        <v>10014728</v>
      </c>
      <c r="P295" t="s">
        <v>323</v>
      </c>
      <c r="Q295">
        <v>0</v>
      </c>
      <c r="R295" t="s">
        <v>347</v>
      </c>
      <c r="S295" t="s">
        <v>342</v>
      </c>
      <c r="T295">
        <v>11543353</v>
      </c>
      <c r="U295">
        <v>45827</v>
      </c>
      <c r="V295">
        <v>45873</v>
      </c>
      <c r="W295">
        <v>45828</v>
      </c>
      <c r="X295">
        <v>0</v>
      </c>
      <c r="Y295">
        <v>1290900</v>
      </c>
      <c r="Z295" t="s">
        <v>1568</v>
      </c>
      <c r="AA295" t="s">
        <v>249</v>
      </c>
      <c r="AB295" t="s">
        <v>121</v>
      </c>
      <c r="AC295" t="s">
        <v>255</v>
      </c>
      <c r="AD295" t="s">
        <v>141</v>
      </c>
      <c r="AE295" t="s">
        <v>249</v>
      </c>
      <c r="AF295" t="s">
        <v>3326</v>
      </c>
      <c r="AG295">
        <v>4</v>
      </c>
    </row>
    <row r="296" spans="1:33" x14ac:dyDescent="0.35">
      <c r="A296" t="s">
        <v>321</v>
      </c>
      <c r="B296">
        <v>6615346</v>
      </c>
      <c r="C296" t="s">
        <v>138</v>
      </c>
      <c r="D296" t="s">
        <v>6327</v>
      </c>
      <c r="E296" t="s">
        <v>310</v>
      </c>
      <c r="F296" t="s">
        <v>133</v>
      </c>
      <c r="G296" t="s">
        <v>132</v>
      </c>
      <c r="H296">
        <v>45873</v>
      </c>
      <c r="I296">
        <v>45873</v>
      </c>
      <c r="J296" t="s">
        <v>856</v>
      </c>
      <c r="K296">
        <v>1291900</v>
      </c>
      <c r="L296" t="s">
        <v>322</v>
      </c>
      <c r="O296">
        <v>10014728</v>
      </c>
      <c r="P296" t="s">
        <v>323</v>
      </c>
      <c r="Q296">
        <v>0</v>
      </c>
      <c r="R296" t="s">
        <v>347</v>
      </c>
      <c r="S296" t="s">
        <v>342</v>
      </c>
      <c r="T296">
        <v>11543352</v>
      </c>
      <c r="U296">
        <v>45827</v>
      </c>
      <c r="V296">
        <v>45873</v>
      </c>
      <c r="W296">
        <v>45828</v>
      </c>
      <c r="X296">
        <v>0</v>
      </c>
      <c r="Y296">
        <v>1290900</v>
      </c>
      <c r="Z296" t="s">
        <v>1568</v>
      </c>
      <c r="AA296" t="s">
        <v>249</v>
      </c>
      <c r="AB296" t="s">
        <v>121</v>
      </c>
      <c r="AC296" t="s">
        <v>255</v>
      </c>
      <c r="AD296" t="s">
        <v>141</v>
      </c>
      <c r="AE296" t="s">
        <v>249</v>
      </c>
      <c r="AF296" t="s">
        <v>3326</v>
      </c>
      <c r="AG296">
        <v>6</v>
      </c>
    </row>
    <row r="297" spans="1:33" x14ac:dyDescent="0.35">
      <c r="A297" t="s">
        <v>321</v>
      </c>
      <c r="B297">
        <v>6615345</v>
      </c>
      <c r="C297" t="s">
        <v>138</v>
      </c>
      <c r="D297" t="s">
        <v>6328</v>
      </c>
      <c r="E297" t="s">
        <v>310</v>
      </c>
      <c r="F297" t="s">
        <v>133</v>
      </c>
      <c r="G297" t="s">
        <v>132</v>
      </c>
      <c r="H297">
        <v>45873</v>
      </c>
      <c r="I297">
        <v>45873</v>
      </c>
      <c r="J297" t="s">
        <v>856</v>
      </c>
      <c r="K297">
        <v>1291900</v>
      </c>
      <c r="L297" t="s">
        <v>322</v>
      </c>
      <c r="O297">
        <v>10014728</v>
      </c>
      <c r="P297" t="s">
        <v>323</v>
      </c>
      <c r="Q297">
        <v>0</v>
      </c>
      <c r="R297" t="s">
        <v>347</v>
      </c>
      <c r="S297" t="s">
        <v>342</v>
      </c>
      <c r="T297">
        <v>11539518</v>
      </c>
      <c r="U297">
        <v>45827</v>
      </c>
      <c r="V297">
        <v>45873</v>
      </c>
      <c r="W297">
        <v>45828</v>
      </c>
      <c r="X297">
        <v>0</v>
      </c>
      <c r="Y297">
        <v>1290900</v>
      </c>
      <c r="Z297" t="s">
        <v>1568</v>
      </c>
      <c r="AA297" t="s">
        <v>249</v>
      </c>
      <c r="AB297" t="s">
        <v>121</v>
      </c>
      <c r="AC297" t="s">
        <v>255</v>
      </c>
      <c r="AD297" t="s">
        <v>141</v>
      </c>
      <c r="AE297" t="s">
        <v>249</v>
      </c>
      <c r="AF297" t="s">
        <v>3326</v>
      </c>
      <c r="AG297">
        <v>4</v>
      </c>
    </row>
    <row r="298" spans="1:33" x14ac:dyDescent="0.35">
      <c r="A298" t="s">
        <v>321</v>
      </c>
      <c r="B298">
        <v>6615344</v>
      </c>
      <c r="C298" t="s">
        <v>138</v>
      </c>
      <c r="D298" t="s">
        <v>6329</v>
      </c>
      <c r="E298" t="s">
        <v>310</v>
      </c>
      <c r="F298" t="s">
        <v>133</v>
      </c>
      <c r="G298" t="s">
        <v>132</v>
      </c>
      <c r="H298">
        <v>45873</v>
      </c>
      <c r="I298">
        <v>45873</v>
      </c>
      <c r="J298" t="s">
        <v>856</v>
      </c>
      <c r="K298">
        <v>1291900</v>
      </c>
      <c r="L298" t="s">
        <v>322</v>
      </c>
      <c r="O298">
        <v>10014728</v>
      </c>
      <c r="P298" t="s">
        <v>323</v>
      </c>
      <c r="Q298">
        <v>0</v>
      </c>
      <c r="R298" t="s">
        <v>347</v>
      </c>
      <c r="S298" t="s">
        <v>342</v>
      </c>
      <c r="T298">
        <v>11479104</v>
      </c>
      <c r="U298">
        <v>45827</v>
      </c>
      <c r="V298">
        <v>45873</v>
      </c>
      <c r="W298">
        <v>45828</v>
      </c>
      <c r="X298">
        <v>0</v>
      </c>
      <c r="Y298">
        <v>1290900</v>
      </c>
      <c r="Z298" t="s">
        <v>1568</v>
      </c>
      <c r="AA298" t="s">
        <v>249</v>
      </c>
      <c r="AB298" t="s">
        <v>121</v>
      </c>
      <c r="AC298" t="s">
        <v>255</v>
      </c>
      <c r="AD298" t="s">
        <v>141</v>
      </c>
      <c r="AE298" t="s">
        <v>249</v>
      </c>
      <c r="AF298" t="s">
        <v>3326</v>
      </c>
      <c r="AG298">
        <v>1</v>
      </c>
    </row>
    <row r="299" spans="1:33" x14ac:dyDescent="0.35">
      <c r="A299" t="s">
        <v>321</v>
      </c>
      <c r="B299">
        <v>6615343</v>
      </c>
      <c r="C299" t="s">
        <v>138</v>
      </c>
      <c r="D299" t="s">
        <v>6330</v>
      </c>
      <c r="E299" t="s">
        <v>310</v>
      </c>
      <c r="F299" t="s">
        <v>133</v>
      </c>
      <c r="G299" t="s">
        <v>132</v>
      </c>
      <c r="H299">
        <v>45873</v>
      </c>
      <c r="I299">
        <v>45873</v>
      </c>
      <c r="J299" t="s">
        <v>856</v>
      </c>
      <c r="K299">
        <v>2230130</v>
      </c>
      <c r="L299" t="s">
        <v>322</v>
      </c>
      <c r="O299">
        <v>10017209</v>
      </c>
      <c r="P299" t="s">
        <v>1079</v>
      </c>
      <c r="Q299">
        <v>0</v>
      </c>
      <c r="R299" t="s">
        <v>347</v>
      </c>
      <c r="S299" t="s">
        <v>342</v>
      </c>
      <c r="T299">
        <v>11428422</v>
      </c>
      <c r="U299">
        <v>45827</v>
      </c>
      <c r="V299">
        <v>45873</v>
      </c>
      <c r="W299">
        <v>45828</v>
      </c>
      <c r="X299">
        <v>0</v>
      </c>
      <c r="Y299">
        <v>1290900</v>
      </c>
      <c r="Z299" t="s">
        <v>1568</v>
      </c>
      <c r="AA299" t="s">
        <v>249</v>
      </c>
      <c r="AB299" t="s">
        <v>121</v>
      </c>
      <c r="AC299" t="s">
        <v>255</v>
      </c>
      <c r="AD299" t="s">
        <v>141</v>
      </c>
      <c r="AE299" t="s">
        <v>249</v>
      </c>
      <c r="AF299" t="s">
        <v>3326</v>
      </c>
      <c r="AG299">
        <v>20</v>
      </c>
    </row>
    <row r="300" spans="1:33" x14ac:dyDescent="0.35">
      <c r="A300" t="s">
        <v>173</v>
      </c>
      <c r="B300">
        <v>6615229</v>
      </c>
      <c r="C300" t="s">
        <v>123</v>
      </c>
      <c r="D300" t="s">
        <v>6109</v>
      </c>
      <c r="E300" t="s">
        <v>310</v>
      </c>
      <c r="F300" t="s">
        <v>133</v>
      </c>
      <c r="G300" t="s">
        <v>147</v>
      </c>
      <c r="H300">
        <v>45889</v>
      </c>
      <c r="I300">
        <v>45889</v>
      </c>
      <c r="J300" t="s">
        <v>856</v>
      </c>
      <c r="K300">
        <v>1210101</v>
      </c>
      <c r="L300" t="s">
        <v>341</v>
      </c>
      <c r="O300">
        <v>10014656</v>
      </c>
      <c r="P300" t="s">
        <v>173</v>
      </c>
      <c r="Q300">
        <v>0</v>
      </c>
      <c r="R300" t="s">
        <v>343</v>
      </c>
      <c r="S300" t="s">
        <v>296</v>
      </c>
      <c r="T300">
        <v>11605261</v>
      </c>
      <c r="U300">
        <v>45826</v>
      </c>
      <c r="V300">
        <v>45889</v>
      </c>
      <c r="W300">
        <v>45848</v>
      </c>
      <c r="X300">
        <v>0</v>
      </c>
      <c r="Y300">
        <v>1290900</v>
      </c>
      <c r="Z300" t="s">
        <v>1568</v>
      </c>
      <c r="AA300" t="s">
        <v>248</v>
      </c>
      <c r="AB300" t="s">
        <v>121</v>
      </c>
      <c r="AC300" t="s">
        <v>255</v>
      </c>
      <c r="AD300" t="s">
        <v>141</v>
      </c>
      <c r="AE300" t="s">
        <v>248</v>
      </c>
      <c r="AF300" t="s">
        <v>3326</v>
      </c>
      <c r="AG300">
        <v>4</v>
      </c>
    </row>
    <row r="301" spans="1:33" x14ac:dyDescent="0.35">
      <c r="A301" t="s">
        <v>173</v>
      </c>
      <c r="B301">
        <v>6615227</v>
      </c>
      <c r="C301" t="s">
        <v>123</v>
      </c>
      <c r="D301" t="s">
        <v>6111</v>
      </c>
      <c r="E301" t="s">
        <v>310</v>
      </c>
      <c r="F301" t="s">
        <v>133</v>
      </c>
      <c r="G301" t="s">
        <v>147</v>
      </c>
      <c r="H301">
        <v>45889</v>
      </c>
      <c r="I301">
        <v>45889</v>
      </c>
      <c r="J301" t="s">
        <v>856</v>
      </c>
      <c r="K301">
        <v>1210101</v>
      </c>
      <c r="L301" t="s">
        <v>341</v>
      </c>
      <c r="O301">
        <v>10014656</v>
      </c>
      <c r="P301" t="s">
        <v>173</v>
      </c>
      <c r="Q301">
        <v>0</v>
      </c>
      <c r="R301" t="s">
        <v>343</v>
      </c>
      <c r="S301" t="s">
        <v>296</v>
      </c>
      <c r="T301">
        <v>11605730</v>
      </c>
      <c r="U301">
        <v>45826</v>
      </c>
      <c r="V301">
        <v>45889</v>
      </c>
      <c r="W301">
        <v>45848</v>
      </c>
      <c r="X301">
        <v>0</v>
      </c>
      <c r="Y301">
        <v>1290900</v>
      </c>
      <c r="Z301" t="s">
        <v>1568</v>
      </c>
      <c r="AA301" t="s">
        <v>248</v>
      </c>
      <c r="AB301" t="s">
        <v>121</v>
      </c>
      <c r="AC301" t="s">
        <v>255</v>
      </c>
      <c r="AD301" t="s">
        <v>141</v>
      </c>
      <c r="AE301" t="s">
        <v>248</v>
      </c>
      <c r="AF301" t="s">
        <v>3326</v>
      </c>
      <c r="AG301">
        <v>4</v>
      </c>
    </row>
    <row r="302" spans="1:33" x14ac:dyDescent="0.35">
      <c r="A302" t="s">
        <v>126</v>
      </c>
      <c r="B302">
        <v>6615226</v>
      </c>
      <c r="C302" t="s">
        <v>123</v>
      </c>
      <c r="D302" t="s">
        <v>7568</v>
      </c>
      <c r="E302" t="s">
        <v>310</v>
      </c>
      <c r="F302" t="s">
        <v>133</v>
      </c>
      <c r="G302" t="s">
        <v>132</v>
      </c>
      <c r="H302">
        <v>45870</v>
      </c>
      <c r="I302">
        <v>45900</v>
      </c>
      <c r="J302" t="s">
        <v>856</v>
      </c>
      <c r="K302">
        <v>1210101</v>
      </c>
      <c r="L302" t="s">
        <v>391</v>
      </c>
      <c r="O302">
        <v>10014657</v>
      </c>
      <c r="P302" t="s">
        <v>126</v>
      </c>
      <c r="Q302">
        <v>0</v>
      </c>
      <c r="R302" t="s">
        <v>343</v>
      </c>
      <c r="S302" t="s">
        <v>3891</v>
      </c>
      <c r="T302">
        <v>11606347</v>
      </c>
      <c r="U302">
        <v>45826</v>
      </c>
      <c r="V302">
        <v>45870</v>
      </c>
      <c r="W302">
        <v>45842</v>
      </c>
      <c r="X302">
        <v>0</v>
      </c>
      <c r="Y302">
        <v>1290900</v>
      </c>
      <c r="Z302" t="s">
        <v>1568</v>
      </c>
      <c r="AA302" t="s">
        <v>248</v>
      </c>
      <c r="AB302" t="s">
        <v>121</v>
      </c>
      <c r="AC302" t="s">
        <v>255</v>
      </c>
      <c r="AD302" t="s">
        <v>122</v>
      </c>
      <c r="AE302" t="s">
        <v>248</v>
      </c>
      <c r="AF302" t="s">
        <v>1812</v>
      </c>
      <c r="AG302">
        <v>24</v>
      </c>
    </row>
    <row r="303" spans="1:33" x14ac:dyDescent="0.35">
      <c r="A303" t="s">
        <v>126</v>
      </c>
      <c r="B303">
        <v>6615225</v>
      </c>
      <c r="C303" t="s">
        <v>123</v>
      </c>
      <c r="D303" t="s">
        <v>6113</v>
      </c>
      <c r="E303" t="s">
        <v>310</v>
      </c>
      <c r="F303" t="s">
        <v>259</v>
      </c>
      <c r="G303" t="s">
        <v>192</v>
      </c>
      <c r="H303">
        <v>45852</v>
      </c>
      <c r="I303">
        <v>45858</v>
      </c>
      <c r="J303" t="s">
        <v>5407</v>
      </c>
      <c r="K303">
        <v>1210101</v>
      </c>
      <c r="L303" t="s">
        <v>391</v>
      </c>
      <c r="O303">
        <v>10014657</v>
      </c>
      <c r="P303" t="s">
        <v>126</v>
      </c>
      <c r="Q303">
        <v>2572.1</v>
      </c>
      <c r="R303" t="s">
        <v>343</v>
      </c>
      <c r="S303" t="s">
        <v>343</v>
      </c>
      <c r="T303">
        <v>11606348</v>
      </c>
      <c r="U303">
        <v>45826</v>
      </c>
      <c r="V303">
        <v>45852</v>
      </c>
      <c r="W303">
        <v>45851</v>
      </c>
      <c r="X303">
        <v>2572.1</v>
      </c>
      <c r="Y303">
        <v>1290900</v>
      </c>
      <c r="Z303" t="s">
        <v>1568</v>
      </c>
      <c r="AA303" t="s">
        <v>248</v>
      </c>
      <c r="AB303" t="s">
        <v>121</v>
      </c>
      <c r="AC303" t="s">
        <v>255</v>
      </c>
      <c r="AD303" t="s">
        <v>135</v>
      </c>
      <c r="AE303" t="s">
        <v>248</v>
      </c>
      <c r="AF303" t="s">
        <v>3326</v>
      </c>
      <c r="AG303">
        <v>1</v>
      </c>
    </row>
    <row r="304" spans="1:33" x14ac:dyDescent="0.35">
      <c r="A304" t="s">
        <v>126</v>
      </c>
      <c r="B304">
        <v>6615222</v>
      </c>
      <c r="C304" t="s">
        <v>123</v>
      </c>
      <c r="D304" t="s">
        <v>6115</v>
      </c>
      <c r="E304" t="s">
        <v>310</v>
      </c>
      <c r="F304" t="s">
        <v>133</v>
      </c>
      <c r="G304" t="s">
        <v>132</v>
      </c>
      <c r="H304">
        <v>45889</v>
      </c>
      <c r="I304">
        <v>45889</v>
      </c>
      <c r="J304" t="s">
        <v>856</v>
      </c>
      <c r="K304">
        <v>1210101</v>
      </c>
      <c r="L304" t="s">
        <v>391</v>
      </c>
      <c r="O304">
        <v>10014657</v>
      </c>
      <c r="P304" t="s">
        <v>126</v>
      </c>
      <c r="Q304">
        <v>0</v>
      </c>
      <c r="R304" t="s">
        <v>343</v>
      </c>
      <c r="S304" t="s">
        <v>296</v>
      </c>
      <c r="T304">
        <v>11606595</v>
      </c>
      <c r="U304">
        <v>45826</v>
      </c>
      <c r="V304">
        <v>45889</v>
      </c>
      <c r="W304">
        <v>45848</v>
      </c>
      <c r="X304">
        <v>0</v>
      </c>
      <c r="Y304">
        <v>1290900</v>
      </c>
      <c r="Z304" t="s">
        <v>1568</v>
      </c>
      <c r="AA304" t="s">
        <v>248</v>
      </c>
      <c r="AB304" t="s">
        <v>121</v>
      </c>
      <c r="AC304" t="s">
        <v>255</v>
      </c>
      <c r="AD304" t="s">
        <v>141</v>
      </c>
      <c r="AE304" t="s">
        <v>248</v>
      </c>
      <c r="AF304" t="s">
        <v>3326</v>
      </c>
      <c r="AG304">
        <v>4</v>
      </c>
    </row>
    <row r="305" spans="1:33" x14ac:dyDescent="0.35">
      <c r="A305" t="s">
        <v>272</v>
      </c>
      <c r="B305">
        <v>6615205</v>
      </c>
      <c r="C305" t="s">
        <v>123</v>
      </c>
      <c r="D305" t="s">
        <v>6116</v>
      </c>
      <c r="E305" t="s">
        <v>310</v>
      </c>
      <c r="F305" t="s">
        <v>133</v>
      </c>
      <c r="G305" t="s">
        <v>132</v>
      </c>
      <c r="H305">
        <v>45870</v>
      </c>
      <c r="I305">
        <v>45870</v>
      </c>
      <c r="J305" t="s">
        <v>856</v>
      </c>
      <c r="K305">
        <v>1210102</v>
      </c>
      <c r="L305" t="s">
        <v>273</v>
      </c>
      <c r="O305">
        <v>10017653</v>
      </c>
      <c r="P305" t="s">
        <v>165</v>
      </c>
      <c r="Q305">
        <v>0</v>
      </c>
      <c r="R305" t="s">
        <v>343</v>
      </c>
      <c r="S305" t="s">
        <v>342</v>
      </c>
      <c r="T305">
        <v>11603232</v>
      </c>
      <c r="U305">
        <v>45826</v>
      </c>
      <c r="V305">
        <v>45870</v>
      </c>
      <c r="W305">
        <v>45827</v>
      </c>
      <c r="X305">
        <v>0</v>
      </c>
      <c r="Y305">
        <v>1290900</v>
      </c>
      <c r="Z305" t="s">
        <v>1568</v>
      </c>
      <c r="AA305" t="s">
        <v>248</v>
      </c>
      <c r="AB305" t="s">
        <v>121</v>
      </c>
      <c r="AC305" t="s">
        <v>255</v>
      </c>
      <c r="AD305" t="s">
        <v>122</v>
      </c>
      <c r="AE305" t="s">
        <v>248</v>
      </c>
      <c r="AF305" t="s">
        <v>1812</v>
      </c>
      <c r="AG305">
        <v>12</v>
      </c>
    </row>
    <row r="306" spans="1:33" x14ac:dyDescent="0.35">
      <c r="A306" t="s">
        <v>244</v>
      </c>
      <c r="B306">
        <v>6615204</v>
      </c>
      <c r="C306" t="s">
        <v>129</v>
      </c>
      <c r="D306" t="s">
        <v>6117</v>
      </c>
      <c r="E306" t="s">
        <v>310</v>
      </c>
      <c r="F306" t="s">
        <v>133</v>
      </c>
      <c r="G306" t="s">
        <v>132</v>
      </c>
      <c r="H306">
        <v>45870</v>
      </c>
      <c r="I306">
        <v>45870</v>
      </c>
      <c r="J306" t="s">
        <v>856</v>
      </c>
      <c r="K306">
        <v>1215155</v>
      </c>
      <c r="L306" t="s">
        <v>344</v>
      </c>
      <c r="O306">
        <v>10017710</v>
      </c>
      <c r="P306" t="s">
        <v>244</v>
      </c>
      <c r="Q306">
        <v>0</v>
      </c>
      <c r="R306" t="s">
        <v>3891</v>
      </c>
      <c r="S306" t="s">
        <v>342</v>
      </c>
      <c r="T306">
        <v>11599210</v>
      </c>
      <c r="U306">
        <v>45826</v>
      </c>
      <c r="V306">
        <v>45870</v>
      </c>
      <c r="W306">
        <v>45833</v>
      </c>
      <c r="X306">
        <v>0</v>
      </c>
      <c r="Y306">
        <v>1290900</v>
      </c>
      <c r="Z306" t="s">
        <v>1568</v>
      </c>
      <c r="AA306" t="s">
        <v>246</v>
      </c>
      <c r="AB306" t="s">
        <v>121</v>
      </c>
      <c r="AC306" t="s">
        <v>255</v>
      </c>
      <c r="AD306" t="s">
        <v>141</v>
      </c>
      <c r="AE306" t="s">
        <v>246</v>
      </c>
      <c r="AF306" t="s">
        <v>3326</v>
      </c>
      <c r="AG306">
        <v>1</v>
      </c>
    </row>
    <row r="307" spans="1:33" x14ac:dyDescent="0.35">
      <c r="A307" t="s">
        <v>272</v>
      </c>
      <c r="B307">
        <v>6615203</v>
      </c>
      <c r="C307" t="s">
        <v>123</v>
      </c>
      <c r="D307" t="s">
        <v>6118</v>
      </c>
      <c r="E307" t="s">
        <v>310</v>
      </c>
      <c r="F307" t="s">
        <v>133</v>
      </c>
      <c r="G307" t="s">
        <v>132</v>
      </c>
      <c r="H307">
        <v>45901</v>
      </c>
      <c r="I307">
        <v>45901</v>
      </c>
      <c r="J307" t="s">
        <v>856</v>
      </c>
      <c r="K307">
        <v>1210102</v>
      </c>
      <c r="L307" t="s">
        <v>273</v>
      </c>
      <c r="O307">
        <v>10017653</v>
      </c>
      <c r="P307" t="s">
        <v>165</v>
      </c>
      <c r="Q307">
        <v>0</v>
      </c>
      <c r="R307" t="s">
        <v>343</v>
      </c>
      <c r="S307" t="s">
        <v>342</v>
      </c>
      <c r="T307">
        <v>11601464</v>
      </c>
      <c r="U307">
        <v>45826</v>
      </c>
      <c r="V307">
        <v>45901</v>
      </c>
      <c r="W307">
        <v>45852</v>
      </c>
      <c r="X307">
        <v>0</v>
      </c>
      <c r="Y307">
        <v>1290900</v>
      </c>
      <c r="Z307" t="s">
        <v>1568</v>
      </c>
      <c r="AA307" t="s">
        <v>248</v>
      </c>
      <c r="AB307" t="s">
        <v>121</v>
      </c>
      <c r="AC307" t="s">
        <v>255</v>
      </c>
      <c r="AD307" t="s">
        <v>141</v>
      </c>
      <c r="AE307" t="s">
        <v>248</v>
      </c>
      <c r="AF307" t="s">
        <v>3326</v>
      </c>
      <c r="AG307">
        <v>4</v>
      </c>
    </row>
    <row r="308" spans="1:33" x14ac:dyDescent="0.35">
      <c r="A308" t="s">
        <v>272</v>
      </c>
      <c r="B308">
        <v>6615202</v>
      </c>
      <c r="C308" t="s">
        <v>123</v>
      </c>
      <c r="D308" t="s">
        <v>6119</v>
      </c>
      <c r="E308" t="s">
        <v>310</v>
      </c>
      <c r="F308" t="s">
        <v>133</v>
      </c>
      <c r="G308" t="s">
        <v>132</v>
      </c>
      <c r="H308">
        <v>45889</v>
      </c>
      <c r="I308">
        <v>45889</v>
      </c>
      <c r="J308" t="s">
        <v>856</v>
      </c>
      <c r="K308">
        <v>1210102</v>
      </c>
      <c r="L308" t="s">
        <v>273</v>
      </c>
      <c r="O308">
        <v>10017653</v>
      </c>
      <c r="P308" t="s">
        <v>165</v>
      </c>
      <c r="Q308">
        <v>0</v>
      </c>
      <c r="R308" t="s">
        <v>343</v>
      </c>
      <c r="S308" t="s">
        <v>296</v>
      </c>
      <c r="T308">
        <v>11601451</v>
      </c>
      <c r="U308">
        <v>45826</v>
      </c>
      <c r="V308">
        <v>45889</v>
      </c>
      <c r="W308">
        <v>45848</v>
      </c>
      <c r="X308">
        <v>0</v>
      </c>
      <c r="Y308">
        <v>1290900</v>
      </c>
      <c r="Z308" t="s">
        <v>1568</v>
      </c>
      <c r="AA308" t="s">
        <v>248</v>
      </c>
      <c r="AB308" t="s">
        <v>121</v>
      </c>
      <c r="AC308" t="s">
        <v>255</v>
      </c>
      <c r="AD308" t="s">
        <v>141</v>
      </c>
      <c r="AE308" t="s">
        <v>248</v>
      </c>
      <c r="AF308" t="s">
        <v>3326</v>
      </c>
      <c r="AG308">
        <v>4</v>
      </c>
    </row>
    <row r="309" spans="1:33" x14ac:dyDescent="0.35">
      <c r="A309" t="s">
        <v>178</v>
      </c>
      <c r="B309">
        <v>6615189</v>
      </c>
      <c r="C309" t="s">
        <v>129</v>
      </c>
      <c r="D309" t="s">
        <v>6120</v>
      </c>
      <c r="E309" t="s">
        <v>310</v>
      </c>
      <c r="F309" t="s">
        <v>133</v>
      </c>
      <c r="G309" t="s">
        <v>226</v>
      </c>
      <c r="H309">
        <v>45839</v>
      </c>
      <c r="I309">
        <v>45869</v>
      </c>
      <c r="J309" t="s">
        <v>3476</v>
      </c>
      <c r="K309">
        <v>1215154</v>
      </c>
      <c r="L309" t="s">
        <v>392</v>
      </c>
      <c r="O309">
        <v>10014644</v>
      </c>
      <c r="P309" t="s">
        <v>178</v>
      </c>
      <c r="Q309">
        <v>0</v>
      </c>
      <c r="R309" t="s">
        <v>3891</v>
      </c>
      <c r="S309" t="s">
        <v>3901</v>
      </c>
      <c r="T309">
        <v>11605729</v>
      </c>
      <c r="U309">
        <v>45826</v>
      </c>
      <c r="V309">
        <v>45839</v>
      </c>
      <c r="W309">
        <v>45835</v>
      </c>
      <c r="X309">
        <v>0</v>
      </c>
      <c r="Y309">
        <v>1290900</v>
      </c>
      <c r="Z309" t="s">
        <v>1568</v>
      </c>
      <c r="AA309" t="s">
        <v>246</v>
      </c>
      <c r="AB309" t="s">
        <v>121</v>
      </c>
      <c r="AC309" t="s">
        <v>255</v>
      </c>
      <c r="AD309" t="s">
        <v>189</v>
      </c>
      <c r="AE309" t="s">
        <v>246</v>
      </c>
      <c r="AF309" t="s">
        <v>1812</v>
      </c>
      <c r="AG309">
        <v>2</v>
      </c>
    </row>
    <row r="310" spans="1:33" x14ac:dyDescent="0.35">
      <c r="A310" t="s">
        <v>159</v>
      </c>
      <c r="B310">
        <v>6615187</v>
      </c>
      <c r="C310" t="s">
        <v>129</v>
      </c>
      <c r="D310" t="s">
        <v>6121</v>
      </c>
      <c r="E310" t="s">
        <v>310</v>
      </c>
      <c r="F310" t="s">
        <v>133</v>
      </c>
      <c r="G310" t="s">
        <v>226</v>
      </c>
      <c r="H310">
        <v>45873</v>
      </c>
      <c r="I310">
        <v>45873</v>
      </c>
      <c r="J310" t="s">
        <v>856</v>
      </c>
      <c r="K310">
        <v>1212121</v>
      </c>
      <c r="L310" t="s">
        <v>398</v>
      </c>
      <c r="O310">
        <v>10014599</v>
      </c>
      <c r="P310" t="s">
        <v>159</v>
      </c>
      <c r="Q310">
        <v>0</v>
      </c>
      <c r="R310" t="s">
        <v>3891</v>
      </c>
      <c r="S310" t="s">
        <v>342</v>
      </c>
      <c r="T310">
        <v>11605808</v>
      </c>
      <c r="U310">
        <v>45826</v>
      </c>
      <c r="V310">
        <v>45873</v>
      </c>
      <c r="W310">
        <v>45835</v>
      </c>
      <c r="X310">
        <v>0</v>
      </c>
      <c r="Y310">
        <v>1290900</v>
      </c>
      <c r="Z310" t="s">
        <v>1568</v>
      </c>
      <c r="AA310" t="s">
        <v>247</v>
      </c>
      <c r="AB310" t="s">
        <v>121</v>
      </c>
      <c r="AC310" t="s">
        <v>255</v>
      </c>
      <c r="AD310" t="s">
        <v>189</v>
      </c>
      <c r="AE310" t="s">
        <v>247</v>
      </c>
      <c r="AF310" t="s">
        <v>1812</v>
      </c>
      <c r="AG310">
        <v>2</v>
      </c>
    </row>
    <row r="311" spans="1:33" x14ac:dyDescent="0.35">
      <c r="A311" t="s">
        <v>149</v>
      </c>
      <c r="B311">
        <v>6615182</v>
      </c>
      <c r="C311" t="s">
        <v>129</v>
      </c>
      <c r="D311" t="s">
        <v>6123</v>
      </c>
      <c r="E311" t="s">
        <v>310</v>
      </c>
      <c r="F311" t="s">
        <v>133</v>
      </c>
      <c r="G311" t="s">
        <v>226</v>
      </c>
      <c r="H311">
        <v>45839</v>
      </c>
      <c r="I311">
        <v>45869</v>
      </c>
      <c r="J311" t="s">
        <v>3476</v>
      </c>
      <c r="K311">
        <v>1213130</v>
      </c>
      <c r="L311" t="s">
        <v>302</v>
      </c>
      <c r="O311">
        <v>10014616</v>
      </c>
      <c r="P311" t="s">
        <v>149</v>
      </c>
      <c r="Q311">
        <v>0</v>
      </c>
      <c r="R311" t="s">
        <v>3891</v>
      </c>
      <c r="S311" t="s">
        <v>3901</v>
      </c>
      <c r="T311">
        <v>11606379</v>
      </c>
      <c r="U311">
        <v>45826</v>
      </c>
      <c r="V311">
        <v>45839</v>
      </c>
      <c r="W311">
        <v>45835</v>
      </c>
      <c r="X311">
        <v>0</v>
      </c>
      <c r="Y311">
        <v>1290900</v>
      </c>
      <c r="Z311" t="s">
        <v>1568</v>
      </c>
      <c r="AA311" t="s">
        <v>245</v>
      </c>
      <c r="AB311" t="s">
        <v>121</v>
      </c>
      <c r="AC311" t="s">
        <v>255</v>
      </c>
      <c r="AD311" t="s">
        <v>189</v>
      </c>
      <c r="AE311" t="s">
        <v>245</v>
      </c>
      <c r="AF311" t="s">
        <v>1812</v>
      </c>
      <c r="AG311">
        <v>6</v>
      </c>
    </row>
    <row r="312" spans="1:33" x14ac:dyDescent="0.35">
      <c r="A312" t="s">
        <v>158</v>
      </c>
      <c r="B312">
        <v>6615181</v>
      </c>
      <c r="C312" t="s">
        <v>129</v>
      </c>
      <c r="D312" t="s">
        <v>6124</v>
      </c>
      <c r="E312" t="s">
        <v>310</v>
      </c>
      <c r="F312" t="s">
        <v>133</v>
      </c>
      <c r="G312" t="s">
        <v>226</v>
      </c>
      <c r="H312">
        <v>45839</v>
      </c>
      <c r="I312">
        <v>45869</v>
      </c>
      <c r="J312" t="s">
        <v>3476</v>
      </c>
      <c r="K312">
        <v>1213130</v>
      </c>
      <c r="L312" t="s">
        <v>397</v>
      </c>
      <c r="O312">
        <v>10014604</v>
      </c>
      <c r="P312" t="s">
        <v>158</v>
      </c>
      <c r="Q312">
        <v>0</v>
      </c>
      <c r="R312" t="s">
        <v>3891</v>
      </c>
      <c r="S312" t="s">
        <v>3901</v>
      </c>
      <c r="T312">
        <v>11606314</v>
      </c>
      <c r="U312">
        <v>45826</v>
      </c>
      <c r="V312">
        <v>45839</v>
      </c>
      <c r="W312">
        <v>45835</v>
      </c>
      <c r="X312">
        <v>0</v>
      </c>
      <c r="Y312">
        <v>1290900</v>
      </c>
      <c r="Z312" t="s">
        <v>1568</v>
      </c>
      <c r="AA312" t="s">
        <v>245</v>
      </c>
      <c r="AB312" t="s">
        <v>121</v>
      </c>
      <c r="AC312" t="s">
        <v>255</v>
      </c>
      <c r="AD312" t="s">
        <v>189</v>
      </c>
      <c r="AE312" t="s">
        <v>245</v>
      </c>
      <c r="AF312" t="s">
        <v>1812</v>
      </c>
      <c r="AG312">
        <v>1</v>
      </c>
    </row>
    <row r="313" spans="1:33" x14ac:dyDescent="0.35">
      <c r="A313" t="s">
        <v>274</v>
      </c>
      <c r="B313">
        <v>6615179</v>
      </c>
      <c r="C313" t="s">
        <v>123</v>
      </c>
      <c r="D313" t="s">
        <v>6331</v>
      </c>
      <c r="E313" t="s">
        <v>310</v>
      </c>
      <c r="F313" t="s">
        <v>259</v>
      </c>
      <c r="G313" t="s">
        <v>225</v>
      </c>
      <c r="H313">
        <v>45889</v>
      </c>
      <c r="I313">
        <v>45889</v>
      </c>
      <c r="J313" t="s">
        <v>856</v>
      </c>
      <c r="K313">
        <v>1210102</v>
      </c>
      <c r="L313" t="s">
        <v>275</v>
      </c>
      <c r="O313">
        <v>10014596</v>
      </c>
      <c r="P313" t="s">
        <v>176</v>
      </c>
      <c r="Q313">
        <v>2352.69</v>
      </c>
      <c r="R313" t="s">
        <v>343</v>
      </c>
      <c r="S313" t="s">
        <v>296</v>
      </c>
      <c r="T313">
        <v>11601391</v>
      </c>
      <c r="U313">
        <v>45826</v>
      </c>
      <c r="V313">
        <v>45889</v>
      </c>
      <c r="W313">
        <v>45848</v>
      </c>
      <c r="X313">
        <v>2352.69</v>
      </c>
      <c r="Y313">
        <v>1290900</v>
      </c>
      <c r="Z313" t="s">
        <v>1568</v>
      </c>
      <c r="AA313" t="s">
        <v>248</v>
      </c>
      <c r="AB313" t="s">
        <v>121</v>
      </c>
      <c r="AC313" t="s">
        <v>255</v>
      </c>
      <c r="AD313" t="s">
        <v>141</v>
      </c>
      <c r="AE313" t="s">
        <v>248</v>
      </c>
      <c r="AF313" t="s">
        <v>3326</v>
      </c>
      <c r="AG313">
        <v>6</v>
      </c>
    </row>
    <row r="314" spans="1:33" x14ac:dyDescent="0.35">
      <c r="A314" t="s">
        <v>274</v>
      </c>
      <c r="B314">
        <v>6615178</v>
      </c>
      <c r="C314" t="s">
        <v>123</v>
      </c>
      <c r="D314" t="s">
        <v>6126</v>
      </c>
      <c r="E314" t="s">
        <v>310</v>
      </c>
      <c r="F314" t="s">
        <v>133</v>
      </c>
      <c r="G314" t="s">
        <v>132</v>
      </c>
      <c r="H314">
        <v>45889</v>
      </c>
      <c r="I314">
        <v>45889</v>
      </c>
      <c r="J314" t="s">
        <v>856</v>
      </c>
      <c r="K314">
        <v>1210102</v>
      </c>
      <c r="L314" t="s">
        <v>275</v>
      </c>
      <c r="O314">
        <v>10014596</v>
      </c>
      <c r="P314" t="s">
        <v>176</v>
      </c>
      <c r="Q314">
        <v>0</v>
      </c>
      <c r="R314" t="s">
        <v>343</v>
      </c>
      <c r="S314" t="s">
        <v>296</v>
      </c>
      <c r="T314">
        <v>11601390</v>
      </c>
      <c r="U314">
        <v>45826</v>
      </c>
      <c r="V314">
        <v>45889</v>
      </c>
      <c r="W314">
        <v>45848</v>
      </c>
      <c r="X314">
        <v>0</v>
      </c>
      <c r="Y314">
        <v>1290900</v>
      </c>
      <c r="Z314" t="s">
        <v>1568</v>
      </c>
      <c r="AA314" t="s">
        <v>248</v>
      </c>
      <c r="AB314" t="s">
        <v>121</v>
      </c>
      <c r="AC314" t="s">
        <v>255</v>
      </c>
      <c r="AD314" t="s">
        <v>141</v>
      </c>
      <c r="AE314" t="s">
        <v>248</v>
      </c>
      <c r="AF314" t="s">
        <v>3326</v>
      </c>
      <c r="AG314">
        <v>8</v>
      </c>
    </row>
    <row r="315" spans="1:33" x14ac:dyDescent="0.35">
      <c r="A315" t="s">
        <v>274</v>
      </c>
      <c r="B315">
        <v>6615177</v>
      </c>
      <c r="C315" t="s">
        <v>123</v>
      </c>
      <c r="D315" t="s">
        <v>6127</v>
      </c>
      <c r="E315" t="s">
        <v>310</v>
      </c>
      <c r="F315" t="s">
        <v>133</v>
      </c>
      <c r="G315" t="s">
        <v>147</v>
      </c>
      <c r="H315">
        <v>45889</v>
      </c>
      <c r="I315">
        <v>45889</v>
      </c>
      <c r="J315" t="s">
        <v>856</v>
      </c>
      <c r="K315">
        <v>1210102</v>
      </c>
      <c r="L315" t="s">
        <v>275</v>
      </c>
      <c r="O315">
        <v>10014596</v>
      </c>
      <c r="P315" t="s">
        <v>176</v>
      </c>
      <c r="Q315">
        <v>0</v>
      </c>
      <c r="R315" t="s">
        <v>343</v>
      </c>
      <c r="S315" t="s">
        <v>296</v>
      </c>
      <c r="T315">
        <v>11599567</v>
      </c>
      <c r="U315">
        <v>45826</v>
      </c>
      <c r="V315">
        <v>45889</v>
      </c>
      <c r="W315">
        <v>45848</v>
      </c>
      <c r="X315">
        <v>0</v>
      </c>
      <c r="Y315">
        <v>1290900</v>
      </c>
      <c r="Z315" t="s">
        <v>1568</v>
      </c>
      <c r="AA315" t="s">
        <v>248</v>
      </c>
      <c r="AB315" t="s">
        <v>121</v>
      </c>
      <c r="AC315" t="s">
        <v>255</v>
      </c>
      <c r="AD315" t="s">
        <v>141</v>
      </c>
      <c r="AE315" t="s">
        <v>248</v>
      </c>
      <c r="AF315" t="s">
        <v>3326</v>
      </c>
      <c r="AG315">
        <v>8</v>
      </c>
    </row>
    <row r="316" spans="1:33" x14ac:dyDescent="0.35">
      <c r="A316" t="s">
        <v>274</v>
      </c>
      <c r="B316">
        <v>6615176</v>
      </c>
      <c r="C316" t="s">
        <v>123</v>
      </c>
      <c r="D316" t="s">
        <v>6128</v>
      </c>
      <c r="E316" t="s">
        <v>310</v>
      </c>
      <c r="F316" t="s">
        <v>133</v>
      </c>
      <c r="G316" t="s">
        <v>132</v>
      </c>
      <c r="H316">
        <v>45889</v>
      </c>
      <c r="I316">
        <v>45889</v>
      </c>
      <c r="J316" t="s">
        <v>856</v>
      </c>
      <c r="K316">
        <v>1210102</v>
      </c>
      <c r="L316" t="s">
        <v>275</v>
      </c>
      <c r="O316">
        <v>10014596</v>
      </c>
      <c r="P316" t="s">
        <v>176</v>
      </c>
      <c r="Q316">
        <v>0</v>
      </c>
      <c r="R316" t="s">
        <v>343</v>
      </c>
      <c r="S316" t="s">
        <v>296</v>
      </c>
      <c r="T316">
        <v>11599455</v>
      </c>
      <c r="U316">
        <v>45826</v>
      </c>
      <c r="V316">
        <v>45889</v>
      </c>
      <c r="W316">
        <v>45848</v>
      </c>
      <c r="X316">
        <v>0</v>
      </c>
      <c r="Y316">
        <v>1290900</v>
      </c>
      <c r="Z316" t="s">
        <v>1568</v>
      </c>
      <c r="AA316" t="s">
        <v>248</v>
      </c>
      <c r="AB316" t="s">
        <v>121</v>
      </c>
      <c r="AC316" t="s">
        <v>255</v>
      </c>
      <c r="AD316" t="s">
        <v>141</v>
      </c>
      <c r="AE316" t="s">
        <v>248</v>
      </c>
      <c r="AF316" t="s">
        <v>3326</v>
      </c>
      <c r="AG316">
        <v>8</v>
      </c>
    </row>
    <row r="317" spans="1:33" x14ac:dyDescent="0.35">
      <c r="A317" t="s">
        <v>238</v>
      </c>
      <c r="B317">
        <v>6615175</v>
      </c>
      <c r="C317" t="s">
        <v>129</v>
      </c>
      <c r="D317" t="s">
        <v>6129</v>
      </c>
      <c r="E317" t="s">
        <v>310</v>
      </c>
      <c r="F317" t="s">
        <v>133</v>
      </c>
      <c r="G317" t="s">
        <v>132</v>
      </c>
      <c r="H317">
        <v>45870</v>
      </c>
      <c r="I317">
        <v>45870</v>
      </c>
      <c r="J317" t="s">
        <v>856</v>
      </c>
      <c r="K317">
        <v>1215152</v>
      </c>
      <c r="L317" t="s">
        <v>281</v>
      </c>
      <c r="O317">
        <v>10014628</v>
      </c>
      <c r="P317" t="s">
        <v>238</v>
      </c>
      <c r="Q317">
        <v>0</v>
      </c>
      <c r="R317" t="s">
        <v>3891</v>
      </c>
      <c r="S317" t="s">
        <v>342</v>
      </c>
      <c r="T317">
        <v>11591132</v>
      </c>
      <c r="U317">
        <v>45826</v>
      </c>
      <c r="V317">
        <v>45870</v>
      </c>
      <c r="W317">
        <v>45833</v>
      </c>
      <c r="X317">
        <v>0</v>
      </c>
      <c r="Y317">
        <v>1290900</v>
      </c>
      <c r="Z317" t="s">
        <v>1568</v>
      </c>
      <c r="AA317" t="s">
        <v>246</v>
      </c>
      <c r="AB317" t="s">
        <v>121</v>
      </c>
      <c r="AC317" t="s">
        <v>255</v>
      </c>
      <c r="AD317" t="s">
        <v>141</v>
      </c>
      <c r="AE317" t="s">
        <v>246</v>
      </c>
      <c r="AF317" t="s">
        <v>3326</v>
      </c>
      <c r="AG317">
        <v>2</v>
      </c>
    </row>
    <row r="318" spans="1:33" x14ac:dyDescent="0.35">
      <c r="A318" t="s">
        <v>128</v>
      </c>
      <c r="B318">
        <v>6615174</v>
      </c>
      <c r="C318" t="s">
        <v>123</v>
      </c>
      <c r="D318" t="s">
        <v>6130</v>
      </c>
      <c r="E318" t="s">
        <v>310</v>
      </c>
      <c r="F318" t="s">
        <v>133</v>
      </c>
      <c r="G318" t="s">
        <v>132</v>
      </c>
      <c r="H318">
        <v>45889</v>
      </c>
      <c r="I318">
        <v>45889</v>
      </c>
      <c r="J318" t="s">
        <v>856</v>
      </c>
      <c r="K318">
        <v>1210100</v>
      </c>
      <c r="L318" t="s">
        <v>390</v>
      </c>
      <c r="O318">
        <v>10014594</v>
      </c>
      <c r="P318" t="s">
        <v>128</v>
      </c>
      <c r="Q318">
        <v>0</v>
      </c>
      <c r="R318" t="s">
        <v>343</v>
      </c>
      <c r="S318" t="s">
        <v>296</v>
      </c>
      <c r="T318">
        <v>11599217</v>
      </c>
      <c r="U318">
        <v>45826</v>
      </c>
      <c r="V318">
        <v>45889</v>
      </c>
      <c r="W318">
        <v>45848</v>
      </c>
      <c r="X318">
        <v>0</v>
      </c>
      <c r="Y318">
        <v>1290900</v>
      </c>
      <c r="Z318" t="s">
        <v>1568</v>
      </c>
      <c r="AA318" t="s">
        <v>248</v>
      </c>
      <c r="AB318" t="s">
        <v>121</v>
      </c>
      <c r="AC318" t="s">
        <v>255</v>
      </c>
      <c r="AD318" t="s">
        <v>141</v>
      </c>
      <c r="AE318" t="s">
        <v>248</v>
      </c>
      <c r="AF318" t="s">
        <v>3326</v>
      </c>
      <c r="AG318">
        <v>2</v>
      </c>
    </row>
    <row r="319" spans="1:33" x14ac:dyDescent="0.35">
      <c r="A319" t="s">
        <v>156</v>
      </c>
      <c r="B319">
        <v>6615171</v>
      </c>
      <c r="C319" t="s">
        <v>138</v>
      </c>
      <c r="D319" t="s">
        <v>6131</v>
      </c>
      <c r="E319" t="s">
        <v>310</v>
      </c>
      <c r="F319" t="s">
        <v>133</v>
      </c>
      <c r="G319" t="s">
        <v>132</v>
      </c>
      <c r="H319">
        <v>45870</v>
      </c>
      <c r="I319">
        <v>45870</v>
      </c>
      <c r="J319" t="s">
        <v>856</v>
      </c>
      <c r="K319">
        <v>2230131</v>
      </c>
      <c r="L319" t="s">
        <v>311</v>
      </c>
      <c r="O319">
        <v>10016283</v>
      </c>
      <c r="P319" t="s">
        <v>156</v>
      </c>
      <c r="Q319">
        <v>0</v>
      </c>
      <c r="R319" t="s">
        <v>3891</v>
      </c>
      <c r="S319" t="s">
        <v>342</v>
      </c>
      <c r="T319">
        <v>11590260</v>
      </c>
      <c r="U319">
        <v>45826</v>
      </c>
      <c r="V319">
        <v>45870</v>
      </c>
      <c r="W319">
        <v>45833</v>
      </c>
      <c r="X319">
        <v>0</v>
      </c>
      <c r="Y319">
        <v>1290900</v>
      </c>
      <c r="Z319" t="s">
        <v>1568</v>
      </c>
      <c r="AA319" t="s">
        <v>249</v>
      </c>
      <c r="AB319" t="s">
        <v>121</v>
      </c>
      <c r="AC319" t="s">
        <v>255</v>
      </c>
      <c r="AD319" t="s">
        <v>141</v>
      </c>
      <c r="AE319" t="s">
        <v>249</v>
      </c>
      <c r="AF319" t="s">
        <v>3326</v>
      </c>
      <c r="AG319">
        <v>8</v>
      </c>
    </row>
    <row r="320" spans="1:33" x14ac:dyDescent="0.35">
      <c r="A320" t="s">
        <v>126</v>
      </c>
      <c r="B320">
        <v>6615170</v>
      </c>
      <c r="C320" t="s">
        <v>123</v>
      </c>
      <c r="D320" t="s">
        <v>6132</v>
      </c>
      <c r="E320" t="s">
        <v>310</v>
      </c>
      <c r="F320" t="s">
        <v>133</v>
      </c>
      <c r="G320" t="s">
        <v>147</v>
      </c>
      <c r="H320">
        <v>45889</v>
      </c>
      <c r="I320">
        <v>45889</v>
      </c>
      <c r="J320" t="s">
        <v>856</v>
      </c>
      <c r="K320">
        <v>1210101</v>
      </c>
      <c r="L320" t="s">
        <v>391</v>
      </c>
      <c r="O320">
        <v>10014657</v>
      </c>
      <c r="P320" t="s">
        <v>126</v>
      </c>
      <c r="Q320">
        <v>0</v>
      </c>
      <c r="R320" t="s">
        <v>343</v>
      </c>
      <c r="S320" t="s">
        <v>296</v>
      </c>
      <c r="T320">
        <v>11597128</v>
      </c>
      <c r="U320">
        <v>45826</v>
      </c>
      <c r="V320">
        <v>45889</v>
      </c>
      <c r="W320">
        <v>45848</v>
      </c>
      <c r="X320">
        <v>0</v>
      </c>
      <c r="Y320">
        <v>1290900</v>
      </c>
      <c r="Z320" t="s">
        <v>1568</v>
      </c>
      <c r="AA320" t="s">
        <v>248</v>
      </c>
      <c r="AB320" t="s">
        <v>121</v>
      </c>
      <c r="AC320" t="s">
        <v>255</v>
      </c>
      <c r="AD320" t="s">
        <v>141</v>
      </c>
      <c r="AE320" t="s">
        <v>248</v>
      </c>
      <c r="AF320" t="s">
        <v>3326</v>
      </c>
      <c r="AG320">
        <v>12</v>
      </c>
    </row>
    <row r="321" spans="1:33" x14ac:dyDescent="0.35">
      <c r="A321" t="s">
        <v>126</v>
      </c>
      <c r="B321">
        <v>6615169</v>
      </c>
      <c r="C321" t="s">
        <v>123</v>
      </c>
      <c r="D321" t="s">
        <v>6133</v>
      </c>
      <c r="E321" t="s">
        <v>310</v>
      </c>
      <c r="F321" t="s">
        <v>133</v>
      </c>
      <c r="G321" t="s">
        <v>147</v>
      </c>
      <c r="H321">
        <v>45889</v>
      </c>
      <c r="I321">
        <v>45889</v>
      </c>
      <c r="J321" t="s">
        <v>856</v>
      </c>
      <c r="K321">
        <v>1210101</v>
      </c>
      <c r="L321" t="s">
        <v>391</v>
      </c>
      <c r="O321">
        <v>10014657</v>
      </c>
      <c r="P321" t="s">
        <v>126</v>
      </c>
      <c r="Q321">
        <v>0</v>
      </c>
      <c r="R321" t="s">
        <v>343</v>
      </c>
      <c r="S321" t="s">
        <v>296</v>
      </c>
      <c r="T321">
        <v>11595701</v>
      </c>
      <c r="U321">
        <v>45826</v>
      </c>
      <c r="V321">
        <v>45889</v>
      </c>
      <c r="W321">
        <v>45848</v>
      </c>
      <c r="X321">
        <v>0</v>
      </c>
      <c r="Y321">
        <v>1290900</v>
      </c>
      <c r="Z321" t="s">
        <v>1568</v>
      </c>
      <c r="AA321" t="s">
        <v>248</v>
      </c>
      <c r="AB321" t="s">
        <v>121</v>
      </c>
      <c r="AC321" t="s">
        <v>255</v>
      </c>
      <c r="AD321" t="s">
        <v>141</v>
      </c>
      <c r="AE321" t="s">
        <v>248</v>
      </c>
      <c r="AF321" t="s">
        <v>3326</v>
      </c>
      <c r="AG321">
        <v>4</v>
      </c>
    </row>
    <row r="322" spans="1:33" x14ac:dyDescent="0.35">
      <c r="A322" t="s">
        <v>128</v>
      </c>
      <c r="B322">
        <v>6615167</v>
      </c>
      <c r="C322" t="s">
        <v>123</v>
      </c>
      <c r="D322" t="s">
        <v>6134</v>
      </c>
      <c r="E322" t="s">
        <v>310</v>
      </c>
      <c r="F322" t="s">
        <v>133</v>
      </c>
      <c r="G322" t="s">
        <v>147</v>
      </c>
      <c r="H322">
        <v>45889</v>
      </c>
      <c r="I322">
        <v>45889</v>
      </c>
      <c r="J322" t="s">
        <v>856</v>
      </c>
      <c r="K322">
        <v>1210100</v>
      </c>
      <c r="L322" t="s">
        <v>390</v>
      </c>
      <c r="O322">
        <v>10014594</v>
      </c>
      <c r="P322" t="s">
        <v>128</v>
      </c>
      <c r="Q322">
        <v>0</v>
      </c>
      <c r="R322" t="s">
        <v>343</v>
      </c>
      <c r="S322" t="s">
        <v>296</v>
      </c>
      <c r="T322">
        <v>11593362</v>
      </c>
      <c r="U322">
        <v>45826</v>
      </c>
      <c r="V322">
        <v>45889</v>
      </c>
      <c r="W322">
        <v>45848</v>
      </c>
      <c r="X322">
        <v>0</v>
      </c>
      <c r="Y322">
        <v>1290900</v>
      </c>
      <c r="Z322" t="s">
        <v>1568</v>
      </c>
      <c r="AA322" t="s">
        <v>248</v>
      </c>
      <c r="AB322" t="s">
        <v>121</v>
      </c>
      <c r="AC322" t="s">
        <v>255</v>
      </c>
      <c r="AD322" t="s">
        <v>141</v>
      </c>
      <c r="AE322" t="s">
        <v>248</v>
      </c>
      <c r="AF322" t="s">
        <v>3326</v>
      </c>
      <c r="AG322">
        <v>4</v>
      </c>
    </row>
    <row r="323" spans="1:33" x14ac:dyDescent="0.35">
      <c r="A323" t="s">
        <v>321</v>
      </c>
      <c r="B323">
        <v>6614932</v>
      </c>
      <c r="C323" t="s">
        <v>138</v>
      </c>
      <c r="D323" t="s">
        <v>6135</v>
      </c>
      <c r="E323" t="s">
        <v>310</v>
      </c>
      <c r="F323" t="s">
        <v>133</v>
      </c>
      <c r="G323" t="s">
        <v>132</v>
      </c>
      <c r="H323">
        <v>45839</v>
      </c>
      <c r="I323">
        <v>45839</v>
      </c>
      <c r="J323" t="s">
        <v>856</v>
      </c>
      <c r="K323">
        <v>2230130</v>
      </c>
      <c r="L323" t="s">
        <v>322</v>
      </c>
      <c r="O323">
        <v>10017209</v>
      </c>
      <c r="P323" t="s">
        <v>1079</v>
      </c>
      <c r="Q323">
        <v>0</v>
      </c>
      <c r="R323" t="s">
        <v>349</v>
      </c>
      <c r="S323" t="s">
        <v>342</v>
      </c>
      <c r="T323">
        <v>11605816</v>
      </c>
      <c r="U323">
        <v>45825</v>
      </c>
      <c r="V323">
        <v>45839</v>
      </c>
      <c r="W323">
        <v>45825</v>
      </c>
      <c r="X323">
        <v>0</v>
      </c>
      <c r="Y323">
        <v>1290900</v>
      </c>
      <c r="Z323" t="s">
        <v>1568</v>
      </c>
      <c r="AA323" t="s">
        <v>249</v>
      </c>
      <c r="AB323" t="s">
        <v>121</v>
      </c>
      <c r="AC323" t="s">
        <v>255</v>
      </c>
      <c r="AD323" t="s">
        <v>122</v>
      </c>
      <c r="AE323" t="s">
        <v>249</v>
      </c>
      <c r="AF323" t="s">
        <v>1812</v>
      </c>
      <c r="AG323">
        <v>8</v>
      </c>
    </row>
    <row r="324" spans="1:33" x14ac:dyDescent="0.35">
      <c r="A324" t="s">
        <v>324</v>
      </c>
      <c r="B324">
        <v>6614890</v>
      </c>
      <c r="C324" t="s">
        <v>138</v>
      </c>
      <c r="D324" t="s">
        <v>6136</v>
      </c>
      <c r="E324" t="s">
        <v>310</v>
      </c>
      <c r="F324" t="s">
        <v>133</v>
      </c>
      <c r="G324" t="s">
        <v>132</v>
      </c>
      <c r="H324">
        <v>45839</v>
      </c>
      <c r="I324">
        <v>45839</v>
      </c>
      <c r="J324" t="s">
        <v>856</v>
      </c>
      <c r="K324">
        <v>1216100</v>
      </c>
      <c r="L324" t="s">
        <v>325</v>
      </c>
      <c r="O324">
        <v>10014720</v>
      </c>
      <c r="P324" t="s">
        <v>449</v>
      </c>
      <c r="Q324">
        <v>0</v>
      </c>
      <c r="R324" t="s">
        <v>349</v>
      </c>
      <c r="S324" t="s">
        <v>342</v>
      </c>
      <c r="T324">
        <v>11605427</v>
      </c>
      <c r="U324">
        <v>45825</v>
      </c>
      <c r="V324">
        <v>45839</v>
      </c>
      <c r="W324">
        <v>45825</v>
      </c>
      <c r="X324">
        <v>0</v>
      </c>
      <c r="Y324">
        <v>1290900</v>
      </c>
      <c r="Z324" t="s">
        <v>1568</v>
      </c>
      <c r="AA324" t="s">
        <v>249</v>
      </c>
      <c r="AB324" t="s">
        <v>121</v>
      </c>
      <c r="AC324" t="s">
        <v>255</v>
      </c>
      <c r="AD324" t="s">
        <v>141</v>
      </c>
      <c r="AE324" t="s">
        <v>249</v>
      </c>
      <c r="AF324" t="s">
        <v>3326</v>
      </c>
      <c r="AG324">
        <v>24</v>
      </c>
    </row>
    <row r="325" spans="1:33" x14ac:dyDescent="0.35">
      <c r="A325" t="s">
        <v>324</v>
      </c>
      <c r="B325">
        <v>6614889</v>
      </c>
      <c r="C325" t="s">
        <v>138</v>
      </c>
      <c r="D325" t="s">
        <v>6137</v>
      </c>
      <c r="E325" t="s">
        <v>310</v>
      </c>
      <c r="F325" t="s">
        <v>133</v>
      </c>
      <c r="G325" t="s">
        <v>132</v>
      </c>
      <c r="H325">
        <v>45839</v>
      </c>
      <c r="I325">
        <v>45839</v>
      </c>
      <c r="J325" t="s">
        <v>856</v>
      </c>
      <c r="K325">
        <v>1216100</v>
      </c>
      <c r="L325" t="s">
        <v>325</v>
      </c>
      <c r="O325">
        <v>10014720</v>
      </c>
      <c r="P325" t="s">
        <v>449</v>
      </c>
      <c r="Q325">
        <v>0</v>
      </c>
      <c r="R325" t="s">
        <v>349</v>
      </c>
      <c r="S325" t="s">
        <v>342</v>
      </c>
      <c r="T325">
        <v>11605494</v>
      </c>
      <c r="U325">
        <v>45825</v>
      </c>
      <c r="V325">
        <v>45839</v>
      </c>
      <c r="W325">
        <v>45825</v>
      </c>
      <c r="X325">
        <v>0</v>
      </c>
      <c r="Y325">
        <v>1290900</v>
      </c>
      <c r="Z325" t="s">
        <v>1568</v>
      </c>
      <c r="AA325" t="s">
        <v>249</v>
      </c>
      <c r="AB325" t="s">
        <v>121</v>
      </c>
      <c r="AC325" t="s">
        <v>255</v>
      </c>
      <c r="AD325" t="s">
        <v>141</v>
      </c>
      <c r="AE325" t="s">
        <v>249</v>
      </c>
      <c r="AF325" t="s">
        <v>3326</v>
      </c>
      <c r="AG325">
        <v>24</v>
      </c>
    </row>
    <row r="326" spans="1:33" x14ac:dyDescent="0.35">
      <c r="A326" t="s">
        <v>324</v>
      </c>
      <c r="B326">
        <v>6614601</v>
      </c>
      <c r="C326" t="s">
        <v>138</v>
      </c>
      <c r="D326" t="s">
        <v>6138</v>
      </c>
      <c r="E326" t="s">
        <v>310</v>
      </c>
      <c r="F326" t="s">
        <v>133</v>
      </c>
      <c r="G326" t="s">
        <v>132</v>
      </c>
      <c r="H326">
        <v>45839</v>
      </c>
      <c r="I326">
        <v>45839</v>
      </c>
      <c r="J326" t="s">
        <v>856</v>
      </c>
      <c r="K326">
        <v>1216100</v>
      </c>
      <c r="L326" t="s">
        <v>325</v>
      </c>
      <c r="O326">
        <v>10014720</v>
      </c>
      <c r="P326" t="s">
        <v>449</v>
      </c>
      <c r="Q326">
        <v>0</v>
      </c>
      <c r="R326" t="s">
        <v>349</v>
      </c>
      <c r="S326" t="s">
        <v>342</v>
      </c>
      <c r="T326">
        <v>11605334</v>
      </c>
      <c r="U326">
        <v>45825</v>
      </c>
      <c r="V326">
        <v>45839</v>
      </c>
      <c r="W326">
        <v>45825</v>
      </c>
      <c r="X326">
        <v>0</v>
      </c>
      <c r="Y326">
        <v>1290900</v>
      </c>
      <c r="Z326" t="s">
        <v>1568</v>
      </c>
      <c r="AA326" t="s">
        <v>249</v>
      </c>
      <c r="AB326" t="s">
        <v>121</v>
      </c>
      <c r="AC326" t="s">
        <v>255</v>
      </c>
      <c r="AD326" t="s">
        <v>141</v>
      </c>
      <c r="AE326" t="s">
        <v>249</v>
      </c>
      <c r="AF326" t="s">
        <v>3326</v>
      </c>
      <c r="AG326">
        <v>12</v>
      </c>
    </row>
    <row r="327" spans="1:33" x14ac:dyDescent="0.35">
      <c r="A327" t="s">
        <v>6139</v>
      </c>
      <c r="B327">
        <v>6614511</v>
      </c>
      <c r="C327" t="s">
        <v>511</v>
      </c>
      <c r="D327" t="s">
        <v>6140</v>
      </c>
      <c r="E327" t="s">
        <v>310</v>
      </c>
      <c r="F327" t="s">
        <v>133</v>
      </c>
      <c r="G327" t="s">
        <v>132</v>
      </c>
      <c r="H327">
        <v>45839</v>
      </c>
      <c r="I327">
        <v>45839</v>
      </c>
      <c r="J327" t="s">
        <v>856</v>
      </c>
      <c r="K327">
        <v>1291900</v>
      </c>
      <c r="L327" t="s">
        <v>6141</v>
      </c>
      <c r="Q327">
        <v>0</v>
      </c>
      <c r="R327" t="s">
        <v>349</v>
      </c>
      <c r="S327" t="s">
        <v>342</v>
      </c>
      <c r="T327">
        <v>11590134</v>
      </c>
      <c r="U327">
        <v>45824</v>
      </c>
      <c r="V327">
        <v>45839</v>
      </c>
      <c r="W327">
        <v>45825</v>
      </c>
      <c r="X327">
        <v>0</v>
      </c>
      <c r="Y327">
        <v>1290900</v>
      </c>
      <c r="Z327" t="s">
        <v>1568</v>
      </c>
      <c r="AA327" t="s">
        <v>249</v>
      </c>
      <c r="AB327" t="s">
        <v>121</v>
      </c>
      <c r="AC327" t="s">
        <v>255</v>
      </c>
      <c r="AD327" t="s">
        <v>141</v>
      </c>
      <c r="AE327" t="s">
        <v>249</v>
      </c>
      <c r="AF327" t="s">
        <v>3326</v>
      </c>
      <c r="AG327">
        <v>0</v>
      </c>
    </row>
    <row r="328" spans="1:33" x14ac:dyDescent="0.35">
      <c r="A328" t="s">
        <v>272</v>
      </c>
      <c r="B328">
        <v>6614337</v>
      </c>
      <c r="C328" t="s">
        <v>123</v>
      </c>
      <c r="D328" t="s">
        <v>6142</v>
      </c>
      <c r="E328" t="s">
        <v>310</v>
      </c>
      <c r="F328" t="s">
        <v>133</v>
      </c>
      <c r="G328" t="s">
        <v>132</v>
      </c>
      <c r="H328">
        <v>45825</v>
      </c>
      <c r="I328">
        <v>45825</v>
      </c>
      <c r="J328" t="s">
        <v>856</v>
      </c>
      <c r="K328">
        <v>1210102</v>
      </c>
      <c r="L328" t="s">
        <v>273</v>
      </c>
      <c r="O328">
        <v>10017653</v>
      </c>
      <c r="P328" t="s">
        <v>165</v>
      </c>
      <c r="Q328">
        <v>0</v>
      </c>
      <c r="R328" t="s">
        <v>343</v>
      </c>
      <c r="S328" t="s">
        <v>342</v>
      </c>
      <c r="T328">
        <v>11606427</v>
      </c>
      <c r="U328">
        <v>45824</v>
      </c>
      <c r="V328">
        <v>45825</v>
      </c>
      <c r="W328">
        <v>45824</v>
      </c>
      <c r="X328">
        <v>0</v>
      </c>
      <c r="Y328">
        <v>1290900</v>
      </c>
      <c r="Z328" t="s">
        <v>1568</v>
      </c>
      <c r="AA328" t="s">
        <v>248</v>
      </c>
      <c r="AB328" t="s">
        <v>121</v>
      </c>
      <c r="AC328" t="s">
        <v>255</v>
      </c>
      <c r="AD328" t="s">
        <v>141</v>
      </c>
      <c r="AE328" t="s">
        <v>248</v>
      </c>
      <c r="AF328" t="s">
        <v>3326</v>
      </c>
      <c r="AG328">
        <v>4</v>
      </c>
    </row>
    <row r="329" spans="1:33" x14ac:dyDescent="0.35">
      <c r="A329" t="s">
        <v>272</v>
      </c>
      <c r="B329">
        <v>6614297</v>
      </c>
      <c r="C329" t="s">
        <v>123</v>
      </c>
      <c r="D329" t="s">
        <v>6143</v>
      </c>
      <c r="E329" t="s">
        <v>310</v>
      </c>
      <c r="F329" t="s">
        <v>133</v>
      </c>
      <c r="G329" t="s">
        <v>132</v>
      </c>
      <c r="H329">
        <v>45901</v>
      </c>
      <c r="I329">
        <v>45901</v>
      </c>
      <c r="J329" t="s">
        <v>856</v>
      </c>
      <c r="K329">
        <v>1210102</v>
      </c>
      <c r="L329" t="s">
        <v>273</v>
      </c>
      <c r="O329">
        <v>10017653</v>
      </c>
      <c r="P329" t="s">
        <v>165</v>
      </c>
      <c r="Q329">
        <v>0</v>
      </c>
      <c r="R329" t="s">
        <v>296</v>
      </c>
      <c r="S329" t="s">
        <v>342</v>
      </c>
      <c r="T329">
        <v>11603969</v>
      </c>
      <c r="U329">
        <v>45823</v>
      </c>
      <c r="V329">
        <v>45901</v>
      </c>
      <c r="W329">
        <v>45834</v>
      </c>
      <c r="X329">
        <v>0</v>
      </c>
      <c r="Y329">
        <v>1290900</v>
      </c>
      <c r="Z329" t="s">
        <v>1568</v>
      </c>
      <c r="AA329" t="s">
        <v>248</v>
      </c>
      <c r="AB329" t="s">
        <v>121</v>
      </c>
      <c r="AC329" t="s">
        <v>255</v>
      </c>
      <c r="AD329" t="s">
        <v>141</v>
      </c>
      <c r="AE329" t="s">
        <v>248</v>
      </c>
      <c r="AF329" t="s">
        <v>3326</v>
      </c>
      <c r="AG329">
        <v>2</v>
      </c>
    </row>
    <row r="330" spans="1:33" x14ac:dyDescent="0.35">
      <c r="A330" t="s">
        <v>3804</v>
      </c>
      <c r="B330">
        <v>6614296</v>
      </c>
      <c r="C330" t="s">
        <v>123</v>
      </c>
      <c r="D330" t="s">
        <v>6144</v>
      </c>
      <c r="E330" t="s">
        <v>310</v>
      </c>
      <c r="F330" t="s">
        <v>133</v>
      </c>
      <c r="G330" t="s">
        <v>132</v>
      </c>
      <c r="H330">
        <v>45901</v>
      </c>
      <c r="I330">
        <v>45901</v>
      </c>
      <c r="J330" t="s">
        <v>856</v>
      </c>
      <c r="K330">
        <v>1210102</v>
      </c>
      <c r="L330" t="s">
        <v>3805</v>
      </c>
      <c r="O330">
        <v>10018963</v>
      </c>
      <c r="P330" t="s">
        <v>3806</v>
      </c>
      <c r="Q330">
        <v>0</v>
      </c>
      <c r="R330" t="s">
        <v>296</v>
      </c>
      <c r="S330" t="s">
        <v>342</v>
      </c>
      <c r="T330">
        <v>11603964</v>
      </c>
      <c r="U330">
        <v>45823</v>
      </c>
      <c r="V330">
        <v>45901</v>
      </c>
      <c r="W330">
        <v>45834</v>
      </c>
      <c r="X330">
        <v>0</v>
      </c>
      <c r="Y330">
        <v>1290900</v>
      </c>
      <c r="Z330" t="s">
        <v>1568</v>
      </c>
      <c r="AA330" t="s">
        <v>248</v>
      </c>
      <c r="AB330" t="s">
        <v>121</v>
      </c>
      <c r="AC330" t="s">
        <v>255</v>
      </c>
      <c r="AD330" t="s">
        <v>122</v>
      </c>
      <c r="AE330" t="s">
        <v>248</v>
      </c>
      <c r="AF330" t="s">
        <v>1812</v>
      </c>
      <c r="AG330">
        <v>1</v>
      </c>
    </row>
    <row r="331" spans="1:33" x14ac:dyDescent="0.35">
      <c r="A331" t="s">
        <v>3804</v>
      </c>
      <c r="B331">
        <v>6614295</v>
      </c>
      <c r="C331" t="s">
        <v>123</v>
      </c>
      <c r="D331" t="s">
        <v>6145</v>
      </c>
      <c r="E331" t="s">
        <v>310</v>
      </c>
      <c r="F331" t="s">
        <v>133</v>
      </c>
      <c r="G331" t="s">
        <v>132</v>
      </c>
      <c r="H331">
        <v>45901</v>
      </c>
      <c r="I331">
        <v>45901</v>
      </c>
      <c r="J331" t="s">
        <v>856</v>
      </c>
      <c r="K331">
        <v>1210102</v>
      </c>
      <c r="L331" t="s">
        <v>3805</v>
      </c>
      <c r="O331">
        <v>10018963</v>
      </c>
      <c r="P331" t="s">
        <v>3806</v>
      </c>
      <c r="Q331">
        <v>0</v>
      </c>
      <c r="R331" t="s">
        <v>296</v>
      </c>
      <c r="S331" t="s">
        <v>342</v>
      </c>
      <c r="T331">
        <v>11603962</v>
      </c>
      <c r="U331">
        <v>45823</v>
      </c>
      <c r="V331">
        <v>45901</v>
      </c>
      <c r="W331">
        <v>45834</v>
      </c>
      <c r="X331">
        <v>0</v>
      </c>
      <c r="Y331">
        <v>1290900</v>
      </c>
      <c r="Z331" t="s">
        <v>1568</v>
      </c>
      <c r="AA331" t="s">
        <v>248</v>
      </c>
      <c r="AB331" t="s">
        <v>121</v>
      </c>
      <c r="AC331" t="s">
        <v>255</v>
      </c>
      <c r="AD331" t="s">
        <v>141</v>
      </c>
      <c r="AE331" t="s">
        <v>248</v>
      </c>
      <c r="AF331" t="s">
        <v>3326</v>
      </c>
      <c r="AG331">
        <v>2</v>
      </c>
    </row>
    <row r="332" spans="1:33" x14ac:dyDescent="0.35">
      <c r="A332" t="s">
        <v>3804</v>
      </c>
      <c r="B332">
        <v>6614294</v>
      </c>
      <c r="C332" t="s">
        <v>123</v>
      </c>
      <c r="D332" t="s">
        <v>6146</v>
      </c>
      <c r="E332" t="s">
        <v>310</v>
      </c>
      <c r="F332" t="s">
        <v>133</v>
      </c>
      <c r="G332" t="s">
        <v>132</v>
      </c>
      <c r="H332">
        <v>45901</v>
      </c>
      <c r="I332">
        <v>45901</v>
      </c>
      <c r="J332" t="s">
        <v>856</v>
      </c>
      <c r="K332">
        <v>1210102</v>
      </c>
      <c r="L332" t="s">
        <v>3805</v>
      </c>
      <c r="O332">
        <v>10018963</v>
      </c>
      <c r="P332" t="s">
        <v>3806</v>
      </c>
      <c r="Q332">
        <v>0</v>
      </c>
      <c r="R332" t="s">
        <v>296</v>
      </c>
      <c r="S332" t="s">
        <v>342</v>
      </c>
      <c r="T332">
        <v>11603959</v>
      </c>
      <c r="U332">
        <v>45823</v>
      </c>
      <c r="V332">
        <v>45901</v>
      </c>
      <c r="W332">
        <v>45834</v>
      </c>
      <c r="X332">
        <v>0</v>
      </c>
      <c r="Y332">
        <v>1290900</v>
      </c>
      <c r="Z332" t="s">
        <v>1568</v>
      </c>
      <c r="AA332" t="s">
        <v>248</v>
      </c>
      <c r="AB332" t="s">
        <v>121</v>
      </c>
      <c r="AC332" t="s">
        <v>255</v>
      </c>
      <c r="AD332" t="s">
        <v>141</v>
      </c>
      <c r="AE332" t="s">
        <v>248</v>
      </c>
      <c r="AF332" t="s">
        <v>3326</v>
      </c>
      <c r="AG332">
        <v>2</v>
      </c>
    </row>
    <row r="333" spans="1:33" x14ac:dyDescent="0.35">
      <c r="A333" t="s">
        <v>128</v>
      </c>
      <c r="B333">
        <v>6614293</v>
      </c>
      <c r="C333" t="s">
        <v>123</v>
      </c>
      <c r="D333" t="s">
        <v>6147</v>
      </c>
      <c r="E333" t="s">
        <v>310</v>
      </c>
      <c r="F333" t="s">
        <v>133</v>
      </c>
      <c r="G333" t="s">
        <v>132</v>
      </c>
      <c r="H333">
        <v>45901</v>
      </c>
      <c r="I333">
        <v>45901</v>
      </c>
      <c r="J333" t="s">
        <v>856</v>
      </c>
      <c r="K333">
        <v>1210100</v>
      </c>
      <c r="L333" t="s">
        <v>390</v>
      </c>
      <c r="O333">
        <v>10014594</v>
      </c>
      <c r="P333" t="s">
        <v>128</v>
      </c>
      <c r="Q333">
        <v>0</v>
      </c>
      <c r="R333" t="s">
        <v>296</v>
      </c>
      <c r="S333" t="s">
        <v>342</v>
      </c>
      <c r="T333">
        <v>11594209</v>
      </c>
      <c r="U333">
        <v>45823</v>
      </c>
      <c r="V333">
        <v>45901</v>
      </c>
      <c r="W333">
        <v>45834</v>
      </c>
      <c r="X333">
        <v>0</v>
      </c>
      <c r="Y333">
        <v>1290900</v>
      </c>
      <c r="Z333" t="s">
        <v>1568</v>
      </c>
      <c r="AA333" t="s">
        <v>248</v>
      </c>
      <c r="AB333" t="s">
        <v>121</v>
      </c>
      <c r="AC333" t="s">
        <v>255</v>
      </c>
      <c r="AD333" t="s">
        <v>141</v>
      </c>
      <c r="AE333" t="s">
        <v>248</v>
      </c>
      <c r="AF333" t="s">
        <v>3326</v>
      </c>
      <c r="AG333">
        <v>2</v>
      </c>
    </row>
    <row r="334" spans="1:33" x14ac:dyDescent="0.35">
      <c r="A334" t="s">
        <v>137</v>
      </c>
      <c r="B334">
        <v>6614292</v>
      </c>
      <c r="C334" t="s">
        <v>123</v>
      </c>
      <c r="D334" t="s">
        <v>6147</v>
      </c>
      <c r="E334" t="s">
        <v>310</v>
      </c>
      <c r="F334" t="s">
        <v>133</v>
      </c>
      <c r="G334" t="s">
        <v>132</v>
      </c>
      <c r="H334">
        <v>45901</v>
      </c>
      <c r="I334">
        <v>45901</v>
      </c>
      <c r="J334" t="s">
        <v>856</v>
      </c>
      <c r="K334">
        <v>1210100</v>
      </c>
      <c r="L334" t="s">
        <v>388</v>
      </c>
      <c r="O334">
        <v>10014595</v>
      </c>
      <c r="P334" t="s">
        <v>137</v>
      </c>
      <c r="Q334">
        <v>0</v>
      </c>
      <c r="R334" t="s">
        <v>296</v>
      </c>
      <c r="S334" t="s">
        <v>342</v>
      </c>
      <c r="T334">
        <v>11595371</v>
      </c>
      <c r="U334">
        <v>45823</v>
      </c>
      <c r="V334">
        <v>45901</v>
      </c>
      <c r="W334">
        <v>45834</v>
      </c>
      <c r="X334">
        <v>0</v>
      </c>
      <c r="Y334">
        <v>1290900</v>
      </c>
      <c r="Z334" t="s">
        <v>1568</v>
      </c>
      <c r="AA334" t="s">
        <v>248</v>
      </c>
      <c r="AB334" t="s">
        <v>121</v>
      </c>
      <c r="AC334" t="s">
        <v>255</v>
      </c>
      <c r="AD334" t="s">
        <v>141</v>
      </c>
      <c r="AE334" t="s">
        <v>248</v>
      </c>
      <c r="AF334" t="s">
        <v>3326</v>
      </c>
      <c r="AG334">
        <v>4</v>
      </c>
    </row>
    <row r="335" spans="1:33" x14ac:dyDescent="0.35">
      <c r="A335" t="s">
        <v>137</v>
      </c>
      <c r="B335">
        <v>6614291</v>
      </c>
      <c r="C335" t="s">
        <v>123</v>
      </c>
      <c r="D335" t="s">
        <v>6148</v>
      </c>
      <c r="E335" t="s">
        <v>310</v>
      </c>
      <c r="F335" t="s">
        <v>133</v>
      </c>
      <c r="G335" t="s">
        <v>132</v>
      </c>
      <c r="H335">
        <v>45901</v>
      </c>
      <c r="I335">
        <v>45901</v>
      </c>
      <c r="J335" t="s">
        <v>856</v>
      </c>
      <c r="K335">
        <v>1210100</v>
      </c>
      <c r="L335" t="s">
        <v>388</v>
      </c>
      <c r="O335">
        <v>10014595</v>
      </c>
      <c r="P335" t="s">
        <v>137</v>
      </c>
      <c r="Q335">
        <v>0</v>
      </c>
      <c r="R335" t="s">
        <v>296</v>
      </c>
      <c r="S335" t="s">
        <v>342</v>
      </c>
      <c r="T335">
        <v>11595420</v>
      </c>
      <c r="U335">
        <v>45823</v>
      </c>
      <c r="V335">
        <v>45901</v>
      </c>
      <c r="W335">
        <v>45834</v>
      </c>
      <c r="X335">
        <v>0</v>
      </c>
      <c r="Y335">
        <v>1290900</v>
      </c>
      <c r="Z335" t="s">
        <v>1568</v>
      </c>
      <c r="AA335" t="s">
        <v>248</v>
      </c>
      <c r="AB335" t="s">
        <v>121</v>
      </c>
      <c r="AC335" t="s">
        <v>255</v>
      </c>
      <c r="AD335" t="s">
        <v>141</v>
      </c>
      <c r="AE335" t="s">
        <v>248</v>
      </c>
      <c r="AF335" t="s">
        <v>3326</v>
      </c>
      <c r="AG335">
        <v>12</v>
      </c>
    </row>
    <row r="336" spans="1:33" x14ac:dyDescent="0.35">
      <c r="A336" t="s">
        <v>137</v>
      </c>
      <c r="B336">
        <v>6614250</v>
      </c>
      <c r="C336" t="s">
        <v>123</v>
      </c>
      <c r="D336" t="s">
        <v>6149</v>
      </c>
      <c r="E336" t="s">
        <v>310</v>
      </c>
      <c r="F336" t="s">
        <v>133</v>
      </c>
      <c r="G336" t="s">
        <v>132</v>
      </c>
      <c r="H336">
        <v>45870</v>
      </c>
      <c r="I336">
        <v>45870</v>
      </c>
      <c r="J336" t="s">
        <v>856</v>
      </c>
      <c r="K336">
        <v>1210100</v>
      </c>
      <c r="L336" t="s">
        <v>388</v>
      </c>
      <c r="O336">
        <v>10014595</v>
      </c>
      <c r="P336" t="s">
        <v>137</v>
      </c>
      <c r="Q336">
        <v>0</v>
      </c>
      <c r="R336" t="s">
        <v>296</v>
      </c>
      <c r="S336" t="s">
        <v>342</v>
      </c>
      <c r="T336">
        <v>11595029</v>
      </c>
      <c r="U336">
        <v>45823</v>
      </c>
      <c r="V336">
        <v>45870</v>
      </c>
      <c r="W336">
        <v>45834</v>
      </c>
      <c r="X336">
        <v>0</v>
      </c>
      <c r="Y336">
        <v>1290900</v>
      </c>
      <c r="Z336" t="s">
        <v>1568</v>
      </c>
      <c r="AA336" t="s">
        <v>248</v>
      </c>
      <c r="AB336" t="s">
        <v>121</v>
      </c>
      <c r="AC336" t="s">
        <v>255</v>
      </c>
      <c r="AD336" t="s">
        <v>141</v>
      </c>
      <c r="AE336" t="s">
        <v>248</v>
      </c>
      <c r="AF336" t="s">
        <v>3326</v>
      </c>
      <c r="AG336">
        <v>8</v>
      </c>
    </row>
    <row r="337" spans="1:33" x14ac:dyDescent="0.35">
      <c r="A337" t="s">
        <v>236</v>
      </c>
      <c r="B337">
        <v>6614227</v>
      </c>
      <c r="C337" t="s">
        <v>129</v>
      </c>
      <c r="D337" t="s">
        <v>6105</v>
      </c>
      <c r="E337" t="s">
        <v>310</v>
      </c>
      <c r="F337" t="s">
        <v>133</v>
      </c>
      <c r="G337" t="s">
        <v>192</v>
      </c>
      <c r="H337">
        <v>45839</v>
      </c>
      <c r="I337">
        <v>45869</v>
      </c>
      <c r="J337" t="s">
        <v>3476</v>
      </c>
      <c r="K337">
        <v>1215152</v>
      </c>
      <c r="L337" t="s">
        <v>283</v>
      </c>
      <c r="O337">
        <v>10014629</v>
      </c>
      <c r="P337" t="s">
        <v>236</v>
      </c>
      <c r="Q337">
        <v>10856.4</v>
      </c>
      <c r="R337" t="s">
        <v>308</v>
      </c>
      <c r="S337" t="s">
        <v>3901</v>
      </c>
      <c r="T337">
        <v>11606269</v>
      </c>
      <c r="U337">
        <v>45823</v>
      </c>
      <c r="V337">
        <v>45839</v>
      </c>
      <c r="W337">
        <v>45835</v>
      </c>
      <c r="X337">
        <v>10856.4</v>
      </c>
      <c r="Y337">
        <v>1290900</v>
      </c>
      <c r="Z337" t="s">
        <v>1568</v>
      </c>
      <c r="AA337" t="s">
        <v>246</v>
      </c>
      <c r="AB337" t="s">
        <v>121</v>
      </c>
      <c r="AC337" t="s">
        <v>255</v>
      </c>
      <c r="AD337" t="s">
        <v>135</v>
      </c>
      <c r="AE337" t="s">
        <v>246</v>
      </c>
      <c r="AF337" t="s">
        <v>3326</v>
      </c>
      <c r="AG337">
        <v>6</v>
      </c>
    </row>
    <row r="338" spans="1:33" x14ac:dyDescent="0.35">
      <c r="A338" t="s">
        <v>173</v>
      </c>
      <c r="B338">
        <v>6614166</v>
      </c>
      <c r="C338" t="s">
        <v>123</v>
      </c>
      <c r="D338" t="s">
        <v>6150</v>
      </c>
      <c r="E338" t="s">
        <v>310</v>
      </c>
      <c r="F338" t="s">
        <v>133</v>
      </c>
      <c r="G338" t="s">
        <v>132</v>
      </c>
      <c r="H338">
        <v>45889</v>
      </c>
      <c r="I338">
        <v>45889</v>
      </c>
      <c r="J338" t="s">
        <v>856</v>
      </c>
      <c r="K338">
        <v>1210101</v>
      </c>
      <c r="L338" t="s">
        <v>341</v>
      </c>
      <c r="O338">
        <v>10014656</v>
      </c>
      <c r="P338" t="s">
        <v>173</v>
      </c>
      <c r="Q338">
        <v>0</v>
      </c>
      <c r="R338" t="s">
        <v>296</v>
      </c>
      <c r="S338" t="s">
        <v>296</v>
      </c>
      <c r="T338">
        <v>11603942</v>
      </c>
      <c r="U338">
        <v>45823</v>
      </c>
      <c r="V338">
        <v>45889</v>
      </c>
      <c r="W338">
        <v>45848</v>
      </c>
      <c r="X338">
        <v>0</v>
      </c>
      <c r="Y338">
        <v>1290900</v>
      </c>
      <c r="Z338" t="s">
        <v>1568</v>
      </c>
      <c r="AA338" t="s">
        <v>248</v>
      </c>
      <c r="AB338" t="s">
        <v>121</v>
      </c>
      <c r="AC338" t="s">
        <v>255</v>
      </c>
      <c r="AD338" t="s">
        <v>141</v>
      </c>
      <c r="AE338" t="s">
        <v>248</v>
      </c>
      <c r="AF338" t="s">
        <v>3326</v>
      </c>
      <c r="AG338">
        <v>3</v>
      </c>
    </row>
    <row r="339" spans="1:33" x14ac:dyDescent="0.35">
      <c r="A339" t="s">
        <v>126</v>
      </c>
      <c r="B339">
        <v>6614122</v>
      </c>
      <c r="C339" t="s">
        <v>123</v>
      </c>
      <c r="D339" t="s">
        <v>6151</v>
      </c>
      <c r="E339" t="s">
        <v>310</v>
      </c>
      <c r="F339" t="s">
        <v>259</v>
      </c>
      <c r="G339" t="s">
        <v>142</v>
      </c>
      <c r="H339">
        <v>45852</v>
      </c>
      <c r="I339">
        <v>45858</v>
      </c>
      <c r="J339" t="s">
        <v>5407</v>
      </c>
      <c r="K339">
        <v>1210101</v>
      </c>
      <c r="L339" t="s">
        <v>391</v>
      </c>
      <c r="O339">
        <v>10014657</v>
      </c>
      <c r="P339" t="s">
        <v>126</v>
      </c>
      <c r="Q339">
        <v>0</v>
      </c>
      <c r="R339" t="s">
        <v>296</v>
      </c>
      <c r="S339" t="s">
        <v>343</v>
      </c>
      <c r="T339">
        <v>11596695</v>
      </c>
      <c r="U339">
        <v>45822</v>
      </c>
      <c r="V339">
        <v>45852</v>
      </c>
      <c r="W339">
        <v>45851</v>
      </c>
      <c r="X339">
        <v>0</v>
      </c>
      <c r="Y339">
        <v>1290900</v>
      </c>
      <c r="Z339" t="s">
        <v>1568</v>
      </c>
      <c r="AA339" t="s">
        <v>248</v>
      </c>
      <c r="AB339" t="s">
        <v>121</v>
      </c>
      <c r="AC339" t="s">
        <v>255</v>
      </c>
      <c r="AD339" t="s">
        <v>141</v>
      </c>
      <c r="AE339" t="s">
        <v>248</v>
      </c>
      <c r="AF339" t="s">
        <v>3326</v>
      </c>
      <c r="AG339">
        <v>8</v>
      </c>
    </row>
    <row r="340" spans="1:33" x14ac:dyDescent="0.35">
      <c r="A340" t="s">
        <v>134</v>
      </c>
      <c r="B340">
        <v>6614078</v>
      </c>
      <c r="C340" t="s">
        <v>123</v>
      </c>
      <c r="D340" t="s">
        <v>6152</v>
      </c>
      <c r="E340" t="s">
        <v>310</v>
      </c>
      <c r="F340" t="s">
        <v>133</v>
      </c>
      <c r="G340" t="s">
        <v>132</v>
      </c>
      <c r="H340">
        <v>45889</v>
      </c>
      <c r="I340">
        <v>45889</v>
      </c>
      <c r="J340" t="s">
        <v>856</v>
      </c>
      <c r="K340">
        <v>1210101</v>
      </c>
      <c r="L340" t="s">
        <v>271</v>
      </c>
      <c r="O340">
        <v>10014658</v>
      </c>
      <c r="P340" t="s">
        <v>134</v>
      </c>
      <c r="Q340">
        <v>0</v>
      </c>
      <c r="R340" t="s">
        <v>296</v>
      </c>
      <c r="S340" t="s">
        <v>296</v>
      </c>
      <c r="T340">
        <v>11603817</v>
      </c>
      <c r="U340">
        <v>45822</v>
      </c>
      <c r="V340">
        <v>45889</v>
      </c>
      <c r="W340">
        <v>45848</v>
      </c>
      <c r="X340">
        <v>0</v>
      </c>
      <c r="Y340">
        <v>1290900</v>
      </c>
      <c r="Z340" t="s">
        <v>1568</v>
      </c>
      <c r="AA340" t="s">
        <v>248</v>
      </c>
      <c r="AB340" t="s">
        <v>121</v>
      </c>
      <c r="AC340" t="s">
        <v>255</v>
      </c>
      <c r="AD340" t="s">
        <v>141</v>
      </c>
      <c r="AE340" t="s">
        <v>248</v>
      </c>
      <c r="AF340" t="s">
        <v>3326</v>
      </c>
      <c r="AG340">
        <v>3</v>
      </c>
    </row>
    <row r="341" spans="1:33" x14ac:dyDescent="0.35">
      <c r="A341" t="s">
        <v>219</v>
      </c>
      <c r="B341">
        <v>6614033</v>
      </c>
      <c r="C341" t="s">
        <v>129</v>
      </c>
      <c r="D341" t="s">
        <v>6153</v>
      </c>
      <c r="E341" t="s">
        <v>310</v>
      </c>
      <c r="F341" t="s">
        <v>133</v>
      </c>
      <c r="G341" t="s">
        <v>132</v>
      </c>
      <c r="H341">
        <v>45899</v>
      </c>
      <c r="I341">
        <v>45899</v>
      </c>
      <c r="J341" t="s">
        <v>856</v>
      </c>
      <c r="K341">
        <v>1213130</v>
      </c>
      <c r="L341" t="s">
        <v>292</v>
      </c>
      <c r="O341">
        <v>10017586</v>
      </c>
      <c r="P341" t="s">
        <v>219</v>
      </c>
      <c r="Q341">
        <v>0</v>
      </c>
      <c r="R341" t="s">
        <v>3901</v>
      </c>
      <c r="S341" t="s">
        <v>342</v>
      </c>
      <c r="T341">
        <v>11591188</v>
      </c>
      <c r="U341">
        <v>45822</v>
      </c>
      <c r="V341">
        <v>45899</v>
      </c>
      <c r="W341">
        <v>45822</v>
      </c>
      <c r="X341">
        <v>0</v>
      </c>
      <c r="Y341">
        <v>1290900</v>
      </c>
      <c r="Z341" t="s">
        <v>1568</v>
      </c>
      <c r="AA341" t="s">
        <v>245</v>
      </c>
      <c r="AB341" t="s">
        <v>121</v>
      </c>
      <c r="AC341" t="s">
        <v>255</v>
      </c>
      <c r="AD341" t="s">
        <v>141</v>
      </c>
      <c r="AE341" t="s">
        <v>245</v>
      </c>
      <c r="AF341" t="s">
        <v>3326</v>
      </c>
      <c r="AG341">
        <v>6</v>
      </c>
    </row>
    <row r="342" spans="1:33" x14ac:dyDescent="0.35">
      <c r="A342" t="s">
        <v>219</v>
      </c>
      <c r="B342">
        <v>6614032</v>
      </c>
      <c r="C342" t="s">
        <v>129</v>
      </c>
      <c r="D342" t="s">
        <v>3353</v>
      </c>
      <c r="E342" t="s">
        <v>310</v>
      </c>
      <c r="F342" t="s">
        <v>133</v>
      </c>
      <c r="G342" t="s">
        <v>132</v>
      </c>
      <c r="H342">
        <v>45899</v>
      </c>
      <c r="I342">
        <v>45899</v>
      </c>
      <c r="J342" t="s">
        <v>856</v>
      </c>
      <c r="K342">
        <v>1213130</v>
      </c>
      <c r="L342" t="s">
        <v>292</v>
      </c>
      <c r="O342">
        <v>10017586</v>
      </c>
      <c r="P342" t="s">
        <v>219</v>
      </c>
      <c r="Q342">
        <v>0</v>
      </c>
      <c r="R342" t="s">
        <v>3901</v>
      </c>
      <c r="S342" t="s">
        <v>342</v>
      </c>
      <c r="T342">
        <v>11573939</v>
      </c>
      <c r="U342">
        <v>45822</v>
      </c>
      <c r="V342">
        <v>45899</v>
      </c>
      <c r="W342">
        <v>45822</v>
      </c>
      <c r="X342">
        <v>0</v>
      </c>
      <c r="Y342">
        <v>1290900</v>
      </c>
      <c r="Z342" t="s">
        <v>1568</v>
      </c>
      <c r="AA342" t="s">
        <v>245</v>
      </c>
      <c r="AB342" t="s">
        <v>121</v>
      </c>
      <c r="AC342" t="s">
        <v>255</v>
      </c>
      <c r="AD342" t="s">
        <v>141</v>
      </c>
      <c r="AE342" t="s">
        <v>245</v>
      </c>
      <c r="AF342" t="s">
        <v>3326</v>
      </c>
      <c r="AG342">
        <v>1</v>
      </c>
    </row>
    <row r="343" spans="1:33" x14ac:dyDescent="0.35">
      <c r="A343" t="s">
        <v>178</v>
      </c>
      <c r="B343">
        <v>6614031</v>
      </c>
      <c r="C343" t="s">
        <v>129</v>
      </c>
      <c r="D343" t="s">
        <v>6154</v>
      </c>
      <c r="E343" t="s">
        <v>310</v>
      </c>
      <c r="F343" t="s">
        <v>133</v>
      </c>
      <c r="G343" t="s">
        <v>147</v>
      </c>
      <c r="H343">
        <v>45853</v>
      </c>
      <c r="I343">
        <v>45853</v>
      </c>
      <c r="J343" t="s">
        <v>856</v>
      </c>
      <c r="K343">
        <v>1215154</v>
      </c>
      <c r="L343" t="s">
        <v>392</v>
      </c>
      <c r="O343">
        <v>10014644</v>
      </c>
      <c r="P343" t="s">
        <v>178</v>
      </c>
      <c r="Q343">
        <v>0</v>
      </c>
      <c r="R343" t="s">
        <v>3901</v>
      </c>
      <c r="S343" t="s">
        <v>329</v>
      </c>
      <c r="T343">
        <v>11591328</v>
      </c>
      <c r="U343">
        <v>45822</v>
      </c>
      <c r="V343">
        <v>45853</v>
      </c>
      <c r="W343">
        <v>45825</v>
      </c>
      <c r="X343">
        <v>0</v>
      </c>
      <c r="Y343">
        <v>1290900</v>
      </c>
      <c r="Z343" t="s">
        <v>1568</v>
      </c>
      <c r="AA343" t="s">
        <v>246</v>
      </c>
      <c r="AB343" t="s">
        <v>121</v>
      </c>
      <c r="AC343" t="s">
        <v>255</v>
      </c>
      <c r="AD343" t="s">
        <v>141</v>
      </c>
      <c r="AE343" t="s">
        <v>246</v>
      </c>
      <c r="AF343" t="s">
        <v>3326</v>
      </c>
      <c r="AG343">
        <v>2</v>
      </c>
    </row>
    <row r="344" spans="1:33" x14ac:dyDescent="0.35">
      <c r="A344" t="s">
        <v>178</v>
      </c>
      <c r="B344">
        <v>6614013</v>
      </c>
      <c r="C344" t="s">
        <v>129</v>
      </c>
      <c r="D344" t="s">
        <v>6155</v>
      </c>
      <c r="E344" t="s">
        <v>310</v>
      </c>
      <c r="F344" t="s">
        <v>133</v>
      </c>
      <c r="G344" t="s">
        <v>147</v>
      </c>
      <c r="H344">
        <v>45853</v>
      </c>
      <c r="I344">
        <v>45853</v>
      </c>
      <c r="J344" t="s">
        <v>856</v>
      </c>
      <c r="K344">
        <v>1215154</v>
      </c>
      <c r="L344" t="s">
        <v>392</v>
      </c>
      <c r="O344">
        <v>10014644</v>
      </c>
      <c r="P344" t="s">
        <v>178</v>
      </c>
      <c r="Q344">
        <v>0</v>
      </c>
      <c r="R344" t="s">
        <v>3901</v>
      </c>
      <c r="S344" t="s">
        <v>329</v>
      </c>
      <c r="T344">
        <v>11591325</v>
      </c>
      <c r="U344">
        <v>45822</v>
      </c>
      <c r="V344">
        <v>45853</v>
      </c>
      <c r="W344">
        <v>45825</v>
      </c>
      <c r="X344">
        <v>0</v>
      </c>
      <c r="Y344">
        <v>1290900</v>
      </c>
      <c r="Z344" t="s">
        <v>1568</v>
      </c>
      <c r="AA344" t="s">
        <v>246</v>
      </c>
      <c r="AB344" t="s">
        <v>121</v>
      </c>
      <c r="AC344" t="s">
        <v>255</v>
      </c>
      <c r="AD344" t="s">
        <v>141</v>
      </c>
      <c r="AE344" t="s">
        <v>246</v>
      </c>
      <c r="AF344" t="s">
        <v>3326</v>
      </c>
      <c r="AG344">
        <v>4</v>
      </c>
    </row>
    <row r="345" spans="1:33" x14ac:dyDescent="0.35">
      <c r="A345" t="s">
        <v>178</v>
      </c>
      <c r="B345">
        <v>6614012</v>
      </c>
      <c r="C345" t="s">
        <v>129</v>
      </c>
      <c r="D345" t="s">
        <v>6156</v>
      </c>
      <c r="E345" t="s">
        <v>310</v>
      </c>
      <c r="F345" t="s">
        <v>133</v>
      </c>
      <c r="G345" t="s">
        <v>147</v>
      </c>
      <c r="H345">
        <v>45853</v>
      </c>
      <c r="I345">
        <v>45853</v>
      </c>
      <c r="J345" t="s">
        <v>856</v>
      </c>
      <c r="K345">
        <v>1215154</v>
      </c>
      <c r="L345" t="s">
        <v>392</v>
      </c>
      <c r="O345">
        <v>10014644</v>
      </c>
      <c r="P345" t="s">
        <v>178</v>
      </c>
      <c r="Q345">
        <v>0</v>
      </c>
      <c r="R345" t="s">
        <v>3901</v>
      </c>
      <c r="S345" t="s">
        <v>329</v>
      </c>
      <c r="T345">
        <v>11591296</v>
      </c>
      <c r="U345">
        <v>45822</v>
      </c>
      <c r="V345">
        <v>45853</v>
      </c>
      <c r="W345">
        <v>45825</v>
      </c>
      <c r="X345">
        <v>0</v>
      </c>
      <c r="Y345">
        <v>1290900</v>
      </c>
      <c r="Z345" t="s">
        <v>1568</v>
      </c>
      <c r="AA345" t="s">
        <v>246</v>
      </c>
      <c r="AB345" t="s">
        <v>121</v>
      </c>
      <c r="AC345" t="s">
        <v>255</v>
      </c>
      <c r="AD345" t="s">
        <v>141</v>
      </c>
      <c r="AE345" t="s">
        <v>246</v>
      </c>
      <c r="AF345" t="s">
        <v>3326</v>
      </c>
      <c r="AG345">
        <v>1</v>
      </c>
    </row>
    <row r="346" spans="1:33" x14ac:dyDescent="0.35">
      <c r="A346" t="s">
        <v>178</v>
      </c>
      <c r="B346">
        <v>6614008</v>
      </c>
      <c r="C346" t="s">
        <v>129</v>
      </c>
      <c r="D346" t="s">
        <v>6157</v>
      </c>
      <c r="E346" t="s">
        <v>310</v>
      </c>
      <c r="F346" t="s">
        <v>133</v>
      </c>
      <c r="G346" t="s">
        <v>132</v>
      </c>
      <c r="H346">
        <v>45839</v>
      </c>
      <c r="I346">
        <v>45869</v>
      </c>
      <c r="J346" t="s">
        <v>3476</v>
      </c>
      <c r="K346">
        <v>1215154</v>
      </c>
      <c r="L346" t="s">
        <v>392</v>
      </c>
      <c r="O346">
        <v>10014644</v>
      </c>
      <c r="P346" t="s">
        <v>178</v>
      </c>
      <c r="Q346">
        <v>0</v>
      </c>
      <c r="R346" t="s">
        <v>3901</v>
      </c>
      <c r="S346" t="s">
        <v>3901</v>
      </c>
      <c r="T346">
        <v>11581859</v>
      </c>
      <c r="U346">
        <v>45822</v>
      </c>
      <c r="V346">
        <v>45839</v>
      </c>
      <c r="W346">
        <v>45835</v>
      </c>
      <c r="X346">
        <v>0</v>
      </c>
      <c r="Y346">
        <v>1290900</v>
      </c>
      <c r="Z346" t="s">
        <v>1568</v>
      </c>
      <c r="AA346" t="s">
        <v>246</v>
      </c>
      <c r="AB346" t="s">
        <v>121</v>
      </c>
      <c r="AC346" t="s">
        <v>255</v>
      </c>
      <c r="AD346" t="s">
        <v>122</v>
      </c>
      <c r="AE346" t="s">
        <v>246</v>
      </c>
      <c r="AF346" t="s">
        <v>1812</v>
      </c>
      <c r="AG346">
        <v>1</v>
      </c>
    </row>
    <row r="347" spans="1:33" x14ac:dyDescent="0.35">
      <c r="A347" t="s">
        <v>187</v>
      </c>
      <c r="B347">
        <v>6614006</v>
      </c>
      <c r="C347" t="s">
        <v>129</v>
      </c>
      <c r="D347" t="s">
        <v>6158</v>
      </c>
      <c r="E347" t="s">
        <v>310</v>
      </c>
      <c r="F347" t="s">
        <v>133</v>
      </c>
      <c r="G347" t="s">
        <v>147</v>
      </c>
      <c r="H347">
        <v>45853</v>
      </c>
      <c r="I347">
        <v>45853</v>
      </c>
      <c r="J347" t="s">
        <v>856</v>
      </c>
      <c r="K347">
        <v>1215154</v>
      </c>
      <c r="L347" t="s">
        <v>328</v>
      </c>
      <c r="O347">
        <v>10014643</v>
      </c>
      <c r="P347" t="s">
        <v>187</v>
      </c>
      <c r="Q347">
        <v>0</v>
      </c>
      <c r="R347" t="s">
        <v>3901</v>
      </c>
      <c r="S347" t="s">
        <v>329</v>
      </c>
      <c r="T347">
        <v>11581210</v>
      </c>
      <c r="U347">
        <v>45822</v>
      </c>
      <c r="V347">
        <v>45853</v>
      </c>
      <c r="W347">
        <v>45825</v>
      </c>
      <c r="X347">
        <v>0</v>
      </c>
      <c r="Y347">
        <v>1290900</v>
      </c>
      <c r="Z347" t="s">
        <v>1568</v>
      </c>
      <c r="AA347" t="s">
        <v>246</v>
      </c>
      <c r="AB347" t="s">
        <v>121</v>
      </c>
      <c r="AC347" t="s">
        <v>255</v>
      </c>
      <c r="AD347" t="s">
        <v>141</v>
      </c>
      <c r="AE347" t="s">
        <v>246</v>
      </c>
      <c r="AF347" t="s">
        <v>3326</v>
      </c>
      <c r="AG347">
        <v>16</v>
      </c>
    </row>
    <row r="348" spans="1:33" x14ac:dyDescent="0.35">
      <c r="A348" t="s">
        <v>332</v>
      </c>
      <c r="B348">
        <v>6614004</v>
      </c>
      <c r="C348" t="s">
        <v>129</v>
      </c>
      <c r="D348" t="s">
        <v>6159</v>
      </c>
      <c r="E348" t="s">
        <v>310</v>
      </c>
      <c r="F348" t="s">
        <v>133</v>
      </c>
      <c r="G348" t="s">
        <v>132</v>
      </c>
      <c r="H348">
        <v>45839</v>
      </c>
      <c r="I348">
        <v>45869</v>
      </c>
      <c r="J348" t="s">
        <v>856</v>
      </c>
      <c r="K348">
        <v>1215150</v>
      </c>
      <c r="L348" t="s">
        <v>333</v>
      </c>
      <c r="O348">
        <v>10014639</v>
      </c>
      <c r="P348" t="s">
        <v>332</v>
      </c>
      <c r="Q348">
        <v>0</v>
      </c>
      <c r="R348" t="s">
        <v>3901</v>
      </c>
      <c r="S348" t="s">
        <v>3901</v>
      </c>
      <c r="T348">
        <v>11590521</v>
      </c>
      <c r="U348">
        <v>45822</v>
      </c>
      <c r="V348">
        <v>45839</v>
      </c>
      <c r="W348">
        <v>45835</v>
      </c>
      <c r="X348">
        <v>0</v>
      </c>
      <c r="Y348">
        <v>1290900</v>
      </c>
      <c r="Z348" t="s">
        <v>1568</v>
      </c>
      <c r="AA348" t="s">
        <v>246</v>
      </c>
      <c r="AB348" t="s">
        <v>121</v>
      </c>
      <c r="AC348" t="s">
        <v>255</v>
      </c>
      <c r="AD348" t="s">
        <v>141</v>
      </c>
      <c r="AE348" t="s">
        <v>246</v>
      </c>
      <c r="AF348" t="s">
        <v>3326</v>
      </c>
      <c r="AG348">
        <v>12</v>
      </c>
    </row>
    <row r="349" spans="1:33" x14ac:dyDescent="0.35">
      <c r="A349" t="s">
        <v>157</v>
      </c>
      <c r="B349">
        <v>6614001</v>
      </c>
      <c r="C349" t="s">
        <v>129</v>
      </c>
      <c r="D349" t="s">
        <v>6160</v>
      </c>
      <c r="E349" t="s">
        <v>310</v>
      </c>
      <c r="F349" t="s">
        <v>133</v>
      </c>
      <c r="G349" t="s">
        <v>132</v>
      </c>
      <c r="H349">
        <v>45899</v>
      </c>
      <c r="I349">
        <v>45899</v>
      </c>
      <c r="J349" t="s">
        <v>856</v>
      </c>
      <c r="K349">
        <v>1215150</v>
      </c>
      <c r="L349" t="s">
        <v>345</v>
      </c>
      <c r="O349">
        <v>10014635</v>
      </c>
      <c r="P349" t="s">
        <v>157</v>
      </c>
      <c r="Q349">
        <v>0</v>
      </c>
      <c r="R349" t="s">
        <v>3901</v>
      </c>
      <c r="S349" t="s">
        <v>342</v>
      </c>
      <c r="T349">
        <v>11589317</v>
      </c>
      <c r="U349">
        <v>45822</v>
      </c>
      <c r="V349">
        <v>45899</v>
      </c>
      <c r="W349">
        <v>45822</v>
      </c>
      <c r="X349">
        <v>0</v>
      </c>
      <c r="Y349">
        <v>1290900</v>
      </c>
      <c r="Z349" t="s">
        <v>1568</v>
      </c>
      <c r="AA349" t="s">
        <v>246</v>
      </c>
      <c r="AB349" t="s">
        <v>121</v>
      </c>
      <c r="AC349" t="s">
        <v>255</v>
      </c>
      <c r="AD349" t="s">
        <v>141</v>
      </c>
      <c r="AE349" t="s">
        <v>246</v>
      </c>
      <c r="AF349" t="s">
        <v>3326</v>
      </c>
      <c r="AG349">
        <v>2</v>
      </c>
    </row>
    <row r="350" spans="1:33" x14ac:dyDescent="0.35">
      <c r="A350" t="s">
        <v>157</v>
      </c>
      <c r="B350">
        <v>6613980</v>
      </c>
      <c r="C350" t="s">
        <v>129</v>
      </c>
      <c r="D350" t="s">
        <v>1037</v>
      </c>
      <c r="E350" t="s">
        <v>310</v>
      </c>
      <c r="F350" t="s">
        <v>133</v>
      </c>
      <c r="G350" t="s">
        <v>132</v>
      </c>
      <c r="H350">
        <v>45868</v>
      </c>
      <c r="I350">
        <v>45868</v>
      </c>
      <c r="J350" t="s">
        <v>856</v>
      </c>
      <c r="K350">
        <v>1215150</v>
      </c>
      <c r="L350" t="s">
        <v>345</v>
      </c>
      <c r="O350">
        <v>10014635</v>
      </c>
      <c r="P350" t="s">
        <v>157</v>
      </c>
      <c r="Q350">
        <v>0</v>
      </c>
      <c r="R350" t="s">
        <v>3901</v>
      </c>
      <c r="S350" t="s">
        <v>342</v>
      </c>
      <c r="T350">
        <v>11589315</v>
      </c>
      <c r="U350">
        <v>45822</v>
      </c>
      <c r="V350">
        <v>45868</v>
      </c>
      <c r="W350">
        <v>45822</v>
      </c>
      <c r="X350">
        <v>0</v>
      </c>
      <c r="Y350">
        <v>1290900</v>
      </c>
      <c r="Z350" t="s">
        <v>1568</v>
      </c>
      <c r="AA350" t="s">
        <v>246</v>
      </c>
      <c r="AB350" t="s">
        <v>121</v>
      </c>
      <c r="AC350" t="s">
        <v>255</v>
      </c>
      <c r="AD350" t="s">
        <v>141</v>
      </c>
      <c r="AE350" t="s">
        <v>246</v>
      </c>
      <c r="AF350" t="s">
        <v>3326</v>
      </c>
      <c r="AG350">
        <v>4</v>
      </c>
    </row>
    <row r="351" spans="1:33" x14ac:dyDescent="0.35">
      <c r="A351" t="s">
        <v>177</v>
      </c>
      <c r="B351">
        <v>6613978</v>
      </c>
      <c r="C351" t="s">
        <v>129</v>
      </c>
      <c r="D351" t="s">
        <v>6161</v>
      </c>
      <c r="E351" t="s">
        <v>310</v>
      </c>
      <c r="F351" t="s">
        <v>133</v>
      </c>
      <c r="G351" t="s">
        <v>132</v>
      </c>
      <c r="H351">
        <v>45868</v>
      </c>
      <c r="I351">
        <v>45868</v>
      </c>
      <c r="J351" t="s">
        <v>856</v>
      </c>
      <c r="K351">
        <v>1215150</v>
      </c>
      <c r="L351" t="s">
        <v>278</v>
      </c>
      <c r="O351">
        <v>10014634</v>
      </c>
      <c r="P351" t="s">
        <v>177</v>
      </c>
      <c r="Q351">
        <v>0</v>
      </c>
      <c r="R351" t="s">
        <v>3901</v>
      </c>
      <c r="S351" t="s">
        <v>342</v>
      </c>
      <c r="T351">
        <v>11592473</v>
      </c>
      <c r="U351">
        <v>45822</v>
      </c>
      <c r="V351">
        <v>45868</v>
      </c>
      <c r="W351">
        <v>45822</v>
      </c>
      <c r="X351">
        <v>0</v>
      </c>
      <c r="Y351">
        <v>1290900</v>
      </c>
      <c r="Z351" t="s">
        <v>1568</v>
      </c>
      <c r="AA351" t="s">
        <v>246</v>
      </c>
      <c r="AB351" t="s">
        <v>121</v>
      </c>
      <c r="AC351" t="s">
        <v>255</v>
      </c>
      <c r="AD351" t="s">
        <v>141</v>
      </c>
      <c r="AE351" t="s">
        <v>246</v>
      </c>
      <c r="AF351" t="s">
        <v>3326</v>
      </c>
      <c r="AG351">
        <v>6</v>
      </c>
    </row>
    <row r="352" spans="1:33" x14ac:dyDescent="0.35">
      <c r="A352" t="s">
        <v>218</v>
      </c>
      <c r="B352">
        <v>6613973</v>
      </c>
      <c r="C352" t="s">
        <v>129</v>
      </c>
      <c r="D352" t="s">
        <v>6162</v>
      </c>
      <c r="E352" t="s">
        <v>310</v>
      </c>
      <c r="F352" t="s">
        <v>133</v>
      </c>
      <c r="G352" t="s">
        <v>132</v>
      </c>
      <c r="H352">
        <v>45899</v>
      </c>
      <c r="I352">
        <v>45899</v>
      </c>
      <c r="J352" t="s">
        <v>856</v>
      </c>
      <c r="K352">
        <v>1215150</v>
      </c>
      <c r="L352" t="s">
        <v>279</v>
      </c>
      <c r="O352">
        <v>10014633</v>
      </c>
      <c r="P352" t="s">
        <v>218</v>
      </c>
      <c r="Q352">
        <v>0</v>
      </c>
      <c r="R352" t="s">
        <v>3901</v>
      </c>
      <c r="S352" t="s">
        <v>342</v>
      </c>
      <c r="T352">
        <v>11581047</v>
      </c>
      <c r="U352">
        <v>45822</v>
      </c>
      <c r="V352">
        <v>45899</v>
      </c>
      <c r="W352">
        <v>45822</v>
      </c>
      <c r="X352">
        <v>0</v>
      </c>
      <c r="Y352">
        <v>1290900</v>
      </c>
      <c r="Z352" t="s">
        <v>1568</v>
      </c>
      <c r="AA352" t="s">
        <v>246</v>
      </c>
      <c r="AB352" t="s">
        <v>121</v>
      </c>
      <c r="AC352" t="s">
        <v>255</v>
      </c>
      <c r="AD352" t="s">
        <v>141</v>
      </c>
      <c r="AE352" t="s">
        <v>246</v>
      </c>
      <c r="AF352" t="s">
        <v>3326</v>
      </c>
      <c r="AG352">
        <v>4</v>
      </c>
    </row>
    <row r="353" spans="1:33" x14ac:dyDescent="0.35">
      <c r="A353" t="s">
        <v>318</v>
      </c>
      <c r="B353">
        <v>6613971</v>
      </c>
      <c r="C353" t="s">
        <v>129</v>
      </c>
      <c r="D353" t="s">
        <v>6163</v>
      </c>
      <c r="E353" t="s">
        <v>310</v>
      </c>
      <c r="F353" t="s">
        <v>133</v>
      </c>
      <c r="G353" t="s">
        <v>132</v>
      </c>
      <c r="H353">
        <v>45868</v>
      </c>
      <c r="I353">
        <v>45868</v>
      </c>
      <c r="J353" t="s">
        <v>856</v>
      </c>
      <c r="K353">
        <v>1215152</v>
      </c>
      <c r="L353" t="s">
        <v>319</v>
      </c>
      <c r="O353">
        <v>10014631</v>
      </c>
      <c r="P353" t="s">
        <v>318</v>
      </c>
      <c r="Q353">
        <v>0</v>
      </c>
      <c r="R353" t="s">
        <v>3901</v>
      </c>
      <c r="S353" t="s">
        <v>342</v>
      </c>
      <c r="T353">
        <v>11590528</v>
      </c>
      <c r="U353">
        <v>45822</v>
      </c>
      <c r="V353">
        <v>45868</v>
      </c>
      <c r="W353">
        <v>45822</v>
      </c>
      <c r="X353">
        <v>0</v>
      </c>
      <c r="Y353">
        <v>1290900</v>
      </c>
      <c r="Z353" t="s">
        <v>1568</v>
      </c>
      <c r="AA353" t="s">
        <v>246</v>
      </c>
      <c r="AB353" t="s">
        <v>121</v>
      </c>
      <c r="AC353" t="s">
        <v>255</v>
      </c>
      <c r="AD353" t="s">
        <v>141</v>
      </c>
      <c r="AE353" t="s">
        <v>246</v>
      </c>
      <c r="AF353" t="s">
        <v>3326</v>
      </c>
      <c r="AG353">
        <v>16</v>
      </c>
    </row>
    <row r="354" spans="1:33" x14ac:dyDescent="0.35">
      <c r="A354" t="s">
        <v>318</v>
      </c>
      <c r="B354">
        <v>6613970</v>
      </c>
      <c r="C354" t="s">
        <v>129</v>
      </c>
      <c r="D354" t="s">
        <v>6164</v>
      </c>
      <c r="E354" t="s">
        <v>310</v>
      </c>
      <c r="F354" t="s">
        <v>133</v>
      </c>
      <c r="G354" t="s">
        <v>132</v>
      </c>
      <c r="H354">
        <v>45868</v>
      </c>
      <c r="I354">
        <v>45868</v>
      </c>
      <c r="J354" t="s">
        <v>856</v>
      </c>
      <c r="K354">
        <v>1215152</v>
      </c>
      <c r="L354" t="s">
        <v>319</v>
      </c>
      <c r="O354">
        <v>10014631</v>
      </c>
      <c r="P354" t="s">
        <v>318</v>
      </c>
      <c r="Q354">
        <v>0</v>
      </c>
      <c r="R354" t="s">
        <v>3901</v>
      </c>
      <c r="S354" t="s">
        <v>342</v>
      </c>
      <c r="T354">
        <v>11589773</v>
      </c>
      <c r="U354">
        <v>45822</v>
      </c>
      <c r="V354">
        <v>45868</v>
      </c>
      <c r="W354">
        <v>45822</v>
      </c>
      <c r="X354">
        <v>0</v>
      </c>
      <c r="Y354">
        <v>1290900</v>
      </c>
      <c r="Z354" t="s">
        <v>1568</v>
      </c>
      <c r="AA354" t="s">
        <v>246</v>
      </c>
      <c r="AB354" t="s">
        <v>121</v>
      </c>
      <c r="AC354" t="s">
        <v>255</v>
      </c>
      <c r="AD354" t="s">
        <v>141</v>
      </c>
      <c r="AE354" t="s">
        <v>246</v>
      </c>
      <c r="AF354" t="s">
        <v>3326</v>
      </c>
      <c r="AG354">
        <v>4</v>
      </c>
    </row>
    <row r="355" spans="1:33" x14ac:dyDescent="0.35">
      <c r="A355" t="s">
        <v>318</v>
      </c>
      <c r="B355">
        <v>6613969</v>
      </c>
      <c r="C355" t="s">
        <v>129</v>
      </c>
      <c r="D355" t="s">
        <v>6165</v>
      </c>
      <c r="E355" t="s">
        <v>310</v>
      </c>
      <c r="F355" t="s">
        <v>133</v>
      </c>
      <c r="G355" t="s">
        <v>147</v>
      </c>
      <c r="H355">
        <v>45939</v>
      </c>
      <c r="I355">
        <v>45939</v>
      </c>
      <c r="J355" t="s">
        <v>856</v>
      </c>
      <c r="K355">
        <v>1215152</v>
      </c>
      <c r="L355" t="s">
        <v>319</v>
      </c>
      <c r="O355">
        <v>10014631</v>
      </c>
      <c r="P355" t="s">
        <v>318</v>
      </c>
      <c r="Q355">
        <v>0</v>
      </c>
      <c r="R355" t="s">
        <v>3901</v>
      </c>
      <c r="S355" t="s">
        <v>329</v>
      </c>
      <c r="T355">
        <v>11589771</v>
      </c>
      <c r="U355">
        <v>45822</v>
      </c>
      <c r="V355">
        <v>45939</v>
      </c>
      <c r="W355">
        <v>45825</v>
      </c>
      <c r="X355">
        <v>0</v>
      </c>
      <c r="Y355">
        <v>1290900</v>
      </c>
      <c r="Z355" t="s">
        <v>1568</v>
      </c>
      <c r="AA355" t="s">
        <v>246</v>
      </c>
      <c r="AB355" t="s">
        <v>121</v>
      </c>
      <c r="AC355" t="s">
        <v>255</v>
      </c>
      <c r="AD355" t="s">
        <v>141</v>
      </c>
      <c r="AE355" t="s">
        <v>246</v>
      </c>
      <c r="AF355" t="s">
        <v>3326</v>
      </c>
      <c r="AG355">
        <v>10</v>
      </c>
    </row>
    <row r="356" spans="1:33" x14ac:dyDescent="0.35">
      <c r="A356" t="s">
        <v>318</v>
      </c>
      <c r="B356">
        <v>6613968</v>
      </c>
      <c r="C356" t="s">
        <v>129</v>
      </c>
      <c r="D356" t="s">
        <v>6166</v>
      </c>
      <c r="E356" t="s">
        <v>310</v>
      </c>
      <c r="F356" t="s">
        <v>133</v>
      </c>
      <c r="G356" t="s">
        <v>147</v>
      </c>
      <c r="H356">
        <v>45868</v>
      </c>
      <c r="I356">
        <v>45868</v>
      </c>
      <c r="J356" t="s">
        <v>856</v>
      </c>
      <c r="K356">
        <v>1215152</v>
      </c>
      <c r="L356" t="s">
        <v>319</v>
      </c>
      <c r="O356">
        <v>10014631</v>
      </c>
      <c r="P356" t="s">
        <v>318</v>
      </c>
      <c r="Q356">
        <v>0</v>
      </c>
      <c r="R356" t="s">
        <v>3901</v>
      </c>
      <c r="S356" t="s">
        <v>342</v>
      </c>
      <c r="T356">
        <v>11563293</v>
      </c>
      <c r="U356">
        <v>45822</v>
      </c>
      <c r="V356">
        <v>45868</v>
      </c>
      <c r="W356">
        <v>45825</v>
      </c>
      <c r="X356">
        <v>0</v>
      </c>
      <c r="Y356">
        <v>1290900</v>
      </c>
      <c r="Z356" t="s">
        <v>1568</v>
      </c>
      <c r="AA356" t="s">
        <v>246</v>
      </c>
      <c r="AB356" t="s">
        <v>121</v>
      </c>
      <c r="AC356" t="s">
        <v>255</v>
      </c>
      <c r="AD356" t="s">
        <v>141</v>
      </c>
      <c r="AE356" t="s">
        <v>246</v>
      </c>
      <c r="AF356" t="s">
        <v>3326</v>
      </c>
      <c r="AG356">
        <v>8</v>
      </c>
    </row>
    <row r="357" spans="1:33" x14ac:dyDescent="0.35">
      <c r="A357" t="s">
        <v>209</v>
      </c>
      <c r="B357">
        <v>6613823</v>
      </c>
      <c r="C357" t="s">
        <v>129</v>
      </c>
      <c r="D357" t="s">
        <v>6167</v>
      </c>
      <c r="E357" t="s">
        <v>310</v>
      </c>
      <c r="F357" t="s">
        <v>133</v>
      </c>
      <c r="G357" t="s">
        <v>132</v>
      </c>
      <c r="H357">
        <v>45868</v>
      </c>
      <c r="I357">
        <v>45868</v>
      </c>
      <c r="J357" t="s">
        <v>856</v>
      </c>
      <c r="K357">
        <v>1215152</v>
      </c>
      <c r="L357" t="s">
        <v>280</v>
      </c>
      <c r="O357">
        <v>10014630</v>
      </c>
      <c r="P357" t="s">
        <v>209</v>
      </c>
      <c r="Q357">
        <v>0</v>
      </c>
      <c r="R357" t="s">
        <v>3901</v>
      </c>
      <c r="S357" t="s">
        <v>342</v>
      </c>
      <c r="T357">
        <v>11408267</v>
      </c>
      <c r="U357">
        <v>45821</v>
      </c>
      <c r="V357">
        <v>45868</v>
      </c>
      <c r="W357">
        <v>45821</v>
      </c>
      <c r="X357">
        <v>0</v>
      </c>
      <c r="Y357">
        <v>1290900</v>
      </c>
      <c r="Z357" t="s">
        <v>1568</v>
      </c>
      <c r="AA357" t="s">
        <v>246</v>
      </c>
      <c r="AB357" t="s">
        <v>121</v>
      </c>
      <c r="AC357" t="s">
        <v>255</v>
      </c>
      <c r="AD357" t="s">
        <v>141</v>
      </c>
      <c r="AE357" t="s">
        <v>246</v>
      </c>
      <c r="AF357" t="s">
        <v>3326</v>
      </c>
      <c r="AG357">
        <v>2</v>
      </c>
    </row>
    <row r="358" spans="1:33" x14ac:dyDescent="0.35">
      <c r="A358" t="s">
        <v>209</v>
      </c>
      <c r="B358">
        <v>6613816</v>
      </c>
      <c r="C358" t="s">
        <v>129</v>
      </c>
      <c r="D358" t="s">
        <v>6168</v>
      </c>
      <c r="E358" t="s">
        <v>310</v>
      </c>
      <c r="F358" t="s">
        <v>133</v>
      </c>
      <c r="G358" t="s">
        <v>132</v>
      </c>
      <c r="H358">
        <v>45868</v>
      </c>
      <c r="I358">
        <v>45868</v>
      </c>
      <c r="J358" t="s">
        <v>856</v>
      </c>
      <c r="K358">
        <v>1215152</v>
      </c>
      <c r="L358" t="s">
        <v>280</v>
      </c>
      <c r="O358">
        <v>10014630</v>
      </c>
      <c r="P358" t="s">
        <v>209</v>
      </c>
      <c r="Q358">
        <v>0</v>
      </c>
      <c r="R358" t="s">
        <v>3901</v>
      </c>
      <c r="S358" t="s">
        <v>342</v>
      </c>
      <c r="T358">
        <v>11408264</v>
      </c>
      <c r="U358">
        <v>45821</v>
      </c>
      <c r="V358">
        <v>45868</v>
      </c>
      <c r="W358">
        <v>45821</v>
      </c>
      <c r="X358">
        <v>0</v>
      </c>
      <c r="Y358">
        <v>1290900</v>
      </c>
      <c r="Z358" t="s">
        <v>1568</v>
      </c>
      <c r="AA358" t="s">
        <v>246</v>
      </c>
      <c r="AB358" t="s">
        <v>121</v>
      </c>
      <c r="AC358" t="s">
        <v>255</v>
      </c>
      <c r="AD358" t="s">
        <v>141</v>
      </c>
      <c r="AE358" t="s">
        <v>246</v>
      </c>
      <c r="AF358" t="s">
        <v>3326</v>
      </c>
      <c r="AG358">
        <v>2</v>
      </c>
    </row>
    <row r="359" spans="1:33" x14ac:dyDescent="0.35">
      <c r="A359" t="s">
        <v>209</v>
      </c>
      <c r="B359">
        <v>6613815</v>
      </c>
      <c r="C359" t="s">
        <v>129</v>
      </c>
      <c r="D359" t="s">
        <v>6169</v>
      </c>
      <c r="E359" t="s">
        <v>310</v>
      </c>
      <c r="F359" t="s">
        <v>133</v>
      </c>
      <c r="G359" t="s">
        <v>132</v>
      </c>
      <c r="H359">
        <v>45868</v>
      </c>
      <c r="I359">
        <v>45868</v>
      </c>
      <c r="J359" t="s">
        <v>856</v>
      </c>
      <c r="K359">
        <v>1215152</v>
      </c>
      <c r="L359" t="s">
        <v>280</v>
      </c>
      <c r="O359">
        <v>10014630</v>
      </c>
      <c r="P359" t="s">
        <v>209</v>
      </c>
      <c r="Q359">
        <v>0</v>
      </c>
      <c r="R359" t="s">
        <v>3901</v>
      </c>
      <c r="S359" t="s">
        <v>342</v>
      </c>
      <c r="T359">
        <v>11399137</v>
      </c>
      <c r="U359">
        <v>45821</v>
      </c>
      <c r="V359">
        <v>45868</v>
      </c>
      <c r="W359">
        <v>45821</v>
      </c>
      <c r="X359">
        <v>0</v>
      </c>
      <c r="Y359">
        <v>1290900</v>
      </c>
      <c r="Z359" t="s">
        <v>1568</v>
      </c>
      <c r="AA359" t="s">
        <v>246</v>
      </c>
      <c r="AB359" t="s">
        <v>121</v>
      </c>
      <c r="AC359" t="s">
        <v>255</v>
      </c>
      <c r="AD359" t="s">
        <v>141</v>
      </c>
      <c r="AE359" t="s">
        <v>246</v>
      </c>
      <c r="AF359" t="s">
        <v>3326</v>
      </c>
      <c r="AG359">
        <v>3</v>
      </c>
    </row>
    <row r="360" spans="1:33" x14ac:dyDescent="0.35">
      <c r="A360" t="s">
        <v>209</v>
      </c>
      <c r="B360">
        <v>6613814</v>
      </c>
      <c r="C360" t="s">
        <v>129</v>
      </c>
      <c r="D360" t="s">
        <v>6170</v>
      </c>
      <c r="E360" t="s">
        <v>310</v>
      </c>
      <c r="F360" t="s">
        <v>133</v>
      </c>
      <c r="G360" t="s">
        <v>132</v>
      </c>
      <c r="H360">
        <v>45884</v>
      </c>
      <c r="I360">
        <v>45884</v>
      </c>
      <c r="J360" t="s">
        <v>856</v>
      </c>
      <c r="K360">
        <v>1215152</v>
      </c>
      <c r="L360" t="s">
        <v>280</v>
      </c>
      <c r="O360">
        <v>10014630</v>
      </c>
      <c r="P360" t="s">
        <v>209</v>
      </c>
      <c r="Q360">
        <v>0</v>
      </c>
      <c r="R360" t="s">
        <v>3901</v>
      </c>
      <c r="S360" t="s">
        <v>342</v>
      </c>
      <c r="T360">
        <v>11399133</v>
      </c>
      <c r="U360">
        <v>45821</v>
      </c>
      <c r="V360">
        <v>45884</v>
      </c>
      <c r="W360">
        <v>45821</v>
      </c>
      <c r="X360">
        <v>0</v>
      </c>
      <c r="Y360">
        <v>1290900</v>
      </c>
      <c r="Z360" t="s">
        <v>1568</v>
      </c>
      <c r="AA360" t="s">
        <v>246</v>
      </c>
      <c r="AB360" t="s">
        <v>121</v>
      </c>
      <c r="AC360" t="s">
        <v>255</v>
      </c>
      <c r="AD360" t="s">
        <v>141</v>
      </c>
      <c r="AE360" t="s">
        <v>246</v>
      </c>
      <c r="AF360" t="s">
        <v>3326</v>
      </c>
      <c r="AG360">
        <v>0.5</v>
      </c>
    </row>
    <row r="361" spans="1:33" x14ac:dyDescent="0.35">
      <c r="A361" t="s">
        <v>209</v>
      </c>
      <c r="B361">
        <v>6613813</v>
      </c>
      <c r="C361" t="s">
        <v>129</v>
      </c>
      <c r="D361" t="s">
        <v>6171</v>
      </c>
      <c r="E361" t="s">
        <v>310</v>
      </c>
      <c r="F361" t="s">
        <v>133</v>
      </c>
      <c r="G361" t="s">
        <v>132</v>
      </c>
      <c r="H361">
        <v>45868</v>
      </c>
      <c r="I361">
        <v>45868</v>
      </c>
      <c r="J361" t="s">
        <v>856</v>
      </c>
      <c r="K361">
        <v>1215152</v>
      </c>
      <c r="L361" t="s">
        <v>280</v>
      </c>
      <c r="O361">
        <v>10014630</v>
      </c>
      <c r="P361" t="s">
        <v>209</v>
      </c>
      <c r="Q361">
        <v>0</v>
      </c>
      <c r="R361" t="s">
        <v>3901</v>
      </c>
      <c r="S361" t="s">
        <v>342</v>
      </c>
      <c r="T361">
        <v>11385419</v>
      </c>
      <c r="U361">
        <v>45821</v>
      </c>
      <c r="V361">
        <v>45868</v>
      </c>
      <c r="W361">
        <v>45821</v>
      </c>
      <c r="X361">
        <v>0</v>
      </c>
      <c r="Y361">
        <v>1290900</v>
      </c>
      <c r="Z361" t="s">
        <v>1568</v>
      </c>
      <c r="AA361" t="s">
        <v>246</v>
      </c>
      <c r="AB361" t="s">
        <v>121</v>
      </c>
      <c r="AC361" t="s">
        <v>255</v>
      </c>
      <c r="AD361" t="s">
        <v>141</v>
      </c>
      <c r="AE361" t="s">
        <v>246</v>
      </c>
      <c r="AF361" t="s">
        <v>3326</v>
      </c>
      <c r="AG361">
        <v>6</v>
      </c>
    </row>
    <row r="362" spans="1:33" x14ac:dyDescent="0.35">
      <c r="A362" t="s">
        <v>236</v>
      </c>
      <c r="B362">
        <v>6613812</v>
      </c>
      <c r="C362" t="s">
        <v>129</v>
      </c>
      <c r="D362" t="s">
        <v>6172</v>
      </c>
      <c r="E362" t="s">
        <v>310</v>
      </c>
      <c r="F362" t="s">
        <v>133</v>
      </c>
      <c r="G362" t="s">
        <v>132</v>
      </c>
      <c r="H362">
        <v>45884</v>
      </c>
      <c r="I362">
        <v>45884</v>
      </c>
      <c r="J362" t="s">
        <v>856</v>
      </c>
      <c r="K362">
        <v>1215152</v>
      </c>
      <c r="L362" t="s">
        <v>283</v>
      </c>
      <c r="O362">
        <v>10014629</v>
      </c>
      <c r="P362" t="s">
        <v>236</v>
      </c>
      <c r="Q362">
        <v>0</v>
      </c>
      <c r="R362" t="s">
        <v>3901</v>
      </c>
      <c r="S362" t="s">
        <v>342</v>
      </c>
      <c r="T362">
        <v>11582142</v>
      </c>
      <c r="U362">
        <v>45821</v>
      </c>
      <c r="V362">
        <v>45884</v>
      </c>
      <c r="W362">
        <v>45821</v>
      </c>
      <c r="X362">
        <v>0</v>
      </c>
      <c r="Y362">
        <v>1290900</v>
      </c>
      <c r="Z362" t="s">
        <v>1568</v>
      </c>
      <c r="AA362" t="s">
        <v>246</v>
      </c>
      <c r="AB362" t="s">
        <v>121</v>
      </c>
      <c r="AC362" t="s">
        <v>255</v>
      </c>
      <c r="AD362" t="s">
        <v>141</v>
      </c>
      <c r="AE362" t="s">
        <v>246</v>
      </c>
      <c r="AF362" t="s">
        <v>3326</v>
      </c>
      <c r="AG362">
        <v>6</v>
      </c>
    </row>
    <row r="363" spans="1:33" x14ac:dyDescent="0.35">
      <c r="A363" t="s">
        <v>236</v>
      </c>
      <c r="B363">
        <v>6613811</v>
      </c>
      <c r="C363" t="s">
        <v>129</v>
      </c>
      <c r="D363" t="s">
        <v>6022</v>
      </c>
      <c r="E363" t="s">
        <v>310</v>
      </c>
      <c r="F363" t="s">
        <v>133</v>
      </c>
      <c r="G363" t="s">
        <v>132</v>
      </c>
      <c r="H363">
        <v>45884</v>
      </c>
      <c r="I363">
        <v>45884</v>
      </c>
      <c r="J363" t="s">
        <v>856</v>
      </c>
      <c r="K363">
        <v>1215152</v>
      </c>
      <c r="L363" t="s">
        <v>283</v>
      </c>
      <c r="O363">
        <v>10014629</v>
      </c>
      <c r="P363" t="s">
        <v>236</v>
      </c>
      <c r="Q363">
        <v>0</v>
      </c>
      <c r="R363" t="s">
        <v>3901</v>
      </c>
      <c r="S363" t="s">
        <v>342</v>
      </c>
      <c r="T363">
        <v>11575664</v>
      </c>
      <c r="U363">
        <v>45821</v>
      </c>
      <c r="V363">
        <v>45884</v>
      </c>
      <c r="W363">
        <v>45821</v>
      </c>
      <c r="X363">
        <v>0</v>
      </c>
      <c r="Y363">
        <v>1290900</v>
      </c>
      <c r="Z363" t="s">
        <v>1568</v>
      </c>
      <c r="AA363" t="s">
        <v>246</v>
      </c>
      <c r="AB363" t="s">
        <v>121</v>
      </c>
      <c r="AC363" t="s">
        <v>255</v>
      </c>
      <c r="AD363" t="s">
        <v>141</v>
      </c>
      <c r="AE363" t="s">
        <v>246</v>
      </c>
      <c r="AF363" t="s">
        <v>3326</v>
      </c>
      <c r="AG363">
        <v>1</v>
      </c>
    </row>
    <row r="364" spans="1:33" x14ac:dyDescent="0.35">
      <c r="A364" t="s">
        <v>238</v>
      </c>
      <c r="B364">
        <v>6613810</v>
      </c>
      <c r="C364" t="s">
        <v>129</v>
      </c>
      <c r="D364" t="s">
        <v>6173</v>
      </c>
      <c r="E364" t="s">
        <v>310</v>
      </c>
      <c r="F364" t="s">
        <v>133</v>
      </c>
      <c r="G364" t="s">
        <v>132</v>
      </c>
      <c r="H364">
        <v>45868</v>
      </c>
      <c r="I364">
        <v>45868</v>
      </c>
      <c r="J364" t="s">
        <v>856</v>
      </c>
      <c r="K364">
        <v>1215152</v>
      </c>
      <c r="L364" t="s">
        <v>281</v>
      </c>
      <c r="O364">
        <v>10014628</v>
      </c>
      <c r="P364" t="s">
        <v>238</v>
      </c>
      <c r="Q364">
        <v>0</v>
      </c>
      <c r="R364" t="s">
        <v>3901</v>
      </c>
      <c r="S364" t="s">
        <v>342</v>
      </c>
      <c r="T364">
        <v>11591113</v>
      </c>
      <c r="U364">
        <v>45821</v>
      </c>
      <c r="V364">
        <v>45868</v>
      </c>
      <c r="W364">
        <v>45821</v>
      </c>
      <c r="X364">
        <v>0</v>
      </c>
      <c r="Y364">
        <v>1290900</v>
      </c>
      <c r="Z364" t="s">
        <v>1568</v>
      </c>
      <c r="AA364" t="s">
        <v>246</v>
      </c>
      <c r="AB364" t="s">
        <v>121</v>
      </c>
      <c r="AC364" t="s">
        <v>255</v>
      </c>
      <c r="AD364" t="s">
        <v>141</v>
      </c>
      <c r="AE364" t="s">
        <v>246</v>
      </c>
      <c r="AF364" t="s">
        <v>3326</v>
      </c>
      <c r="AG364">
        <v>1</v>
      </c>
    </row>
    <row r="365" spans="1:33" x14ac:dyDescent="0.35">
      <c r="A365" t="s">
        <v>237</v>
      </c>
      <c r="B365">
        <v>6613809</v>
      </c>
      <c r="C365" t="s">
        <v>129</v>
      </c>
      <c r="D365" t="s">
        <v>6174</v>
      </c>
      <c r="E365" t="s">
        <v>310</v>
      </c>
      <c r="F365" t="s">
        <v>133</v>
      </c>
      <c r="G365" t="s">
        <v>147</v>
      </c>
      <c r="H365">
        <v>45884</v>
      </c>
      <c r="I365">
        <v>45884</v>
      </c>
      <c r="J365" t="s">
        <v>856</v>
      </c>
      <c r="K365">
        <v>1213130</v>
      </c>
      <c r="L365" t="s">
        <v>386</v>
      </c>
      <c r="O365">
        <v>10014625</v>
      </c>
      <c r="P365" t="s">
        <v>237</v>
      </c>
      <c r="Q365">
        <v>0</v>
      </c>
      <c r="R365" t="s">
        <v>3901</v>
      </c>
      <c r="S365" t="s">
        <v>342</v>
      </c>
      <c r="T365">
        <v>11589802</v>
      </c>
      <c r="U365">
        <v>45821</v>
      </c>
      <c r="V365">
        <v>45884</v>
      </c>
      <c r="W365">
        <v>45825</v>
      </c>
      <c r="X365">
        <v>0</v>
      </c>
      <c r="Y365">
        <v>1290900</v>
      </c>
      <c r="Z365" t="s">
        <v>1568</v>
      </c>
      <c r="AA365" t="s">
        <v>245</v>
      </c>
      <c r="AB365" t="s">
        <v>121</v>
      </c>
      <c r="AC365" t="s">
        <v>255</v>
      </c>
      <c r="AD365" t="s">
        <v>141</v>
      </c>
      <c r="AE365" t="s">
        <v>245</v>
      </c>
      <c r="AF365" t="s">
        <v>3326</v>
      </c>
      <c r="AG365">
        <v>4</v>
      </c>
    </row>
    <row r="366" spans="1:33" x14ac:dyDescent="0.35">
      <c r="A366" t="s">
        <v>209</v>
      </c>
      <c r="B366">
        <v>6613808</v>
      </c>
      <c r="C366" t="s">
        <v>129</v>
      </c>
      <c r="D366" t="s">
        <v>6175</v>
      </c>
      <c r="E366" t="s">
        <v>310</v>
      </c>
      <c r="F366" t="s">
        <v>133</v>
      </c>
      <c r="G366" t="s">
        <v>132</v>
      </c>
      <c r="H366">
        <v>45868</v>
      </c>
      <c r="I366">
        <v>45868</v>
      </c>
      <c r="J366" t="s">
        <v>856</v>
      </c>
      <c r="K366">
        <v>1215152</v>
      </c>
      <c r="L366" t="s">
        <v>280</v>
      </c>
      <c r="O366">
        <v>10014630</v>
      </c>
      <c r="P366" t="s">
        <v>209</v>
      </c>
      <c r="Q366">
        <v>0</v>
      </c>
      <c r="R366" t="s">
        <v>3901</v>
      </c>
      <c r="S366" t="s">
        <v>342</v>
      </c>
      <c r="T366">
        <v>11589738</v>
      </c>
      <c r="U366">
        <v>45821</v>
      </c>
      <c r="V366">
        <v>45868</v>
      </c>
      <c r="W366">
        <v>45821</v>
      </c>
      <c r="X366">
        <v>0</v>
      </c>
      <c r="Y366">
        <v>1290900</v>
      </c>
      <c r="Z366" t="s">
        <v>1568</v>
      </c>
      <c r="AA366" t="s">
        <v>246</v>
      </c>
      <c r="AB366" t="s">
        <v>121</v>
      </c>
      <c r="AC366" t="s">
        <v>255</v>
      </c>
      <c r="AD366" t="s">
        <v>141</v>
      </c>
      <c r="AE366" t="s">
        <v>246</v>
      </c>
      <c r="AF366" t="s">
        <v>3326</v>
      </c>
      <c r="AG366">
        <v>4</v>
      </c>
    </row>
    <row r="367" spans="1:33" x14ac:dyDescent="0.35">
      <c r="A367" t="s">
        <v>237</v>
      </c>
      <c r="B367">
        <v>6613807</v>
      </c>
      <c r="C367" t="s">
        <v>129</v>
      </c>
      <c r="D367" t="s">
        <v>5601</v>
      </c>
      <c r="E367" t="s">
        <v>310</v>
      </c>
      <c r="F367" t="s">
        <v>133</v>
      </c>
      <c r="G367" t="s">
        <v>132</v>
      </c>
      <c r="H367">
        <v>45884</v>
      </c>
      <c r="I367">
        <v>45884</v>
      </c>
      <c r="J367" t="s">
        <v>856</v>
      </c>
      <c r="K367">
        <v>1213130</v>
      </c>
      <c r="L367" t="s">
        <v>386</v>
      </c>
      <c r="O367">
        <v>10014625</v>
      </c>
      <c r="P367" t="s">
        <v>237</v>
      </c>
      <c r="Q367">
        <v>0</v>
      </c>
      <c r="R367" t="s">
        <v>3901</v>
      </c>
      <c r="S367" t="s">
        <v>342</v>
      </c>
      <c r="T367">
        <v>11589794</v>
      </c>
      <c r="U367">
        <v>45821</v>
      </c>
      <c r="V367">
        <v>45884</v>
      </c>
      <c r="W367">
        <v>45821</v>
      </c>
      <c r="X367">
        <v>0</v>
      </c>
      <c r="Y367">
        <v>1290900</v>
      </c>
      <c r="Z367" t="s">
        <v>1568</v>
      </c>
      <c r="AA367" t="s">
        <v>245</v>
      </c>
      <c r="AB367" t="s">
        <v>121</v>
      </c>
      <c r="AC367" t="s">
        <v>255</v>
      </c>
      <c r="AD367" t="s">
        <v>141</v>
      </c>
      <c r="AE367" t="s">
        <v>245</v>
      </c>
      <c r="AF367" t="s">
        <v>3326</v>
      </c>
      <c r="AG367">
        <v>1</v>
      </c>
    </row>
    <row r="368" spans="1:33" x14ac:dyDescent="0.35">
      <c r="A368" t="s">
        <v>321</v>
      </c>
      <c r="B368">
        <v>6613806</v>
      </c>
      <c r="C368" t="s">
        <v>138</v>
      </c>
      <c r="D368" t="s">
        <v>6176</v>
      </c>
      <c r="E368" t="s">
        <v>310</v>
      </c>
      <c r="F368" t="s">
        <v>133</v>
      </c>
      <c r="G368" t="s">
        <v>132</v>
      </c>
      <c r="H368">
        <v>45839</v>
      </c>
      <c r="I368">
        <v>45839</v>
      </c>
      <c r="J368" t="s">
        <v>856</v>
      </c>
      <c r="K368">
        <v>2230130</v>
      </c>
      <c r="L368" t="s">
        <v>322</v>
      </c>
      <c r="O368">
        <v>10017210</v>
      </c>
      <c r="P368" t="s">
        <v>181</v>
      </c>
      <c r="Q368">
        <v>0</v>
      </c>
      <c r="R368" t="s">
        <v>349</v>
      </c>
      <c r="S368" t="s">
        <v>342</v>
      </c>
      <c r="T368">
        <v>11605809</v>
      </c>
      <c r="U368">
        <v>45821</v>
      </c>
      <c r="V368">
        <v>45839</v>
      </c>
      <c r="W368">
        <v>45821</v>
      </c>
      <c r="X368">
        <v>0</v>
      </c>
      <c r="Y368">
        <v>1290900</v>
      </c>
      <c r="Z368" t="s">
        <v>1568</v>
      </c>
      <c r="AA368" t="s">
        <v>249</v>
      </c>
      <c r="AB368" t="s">
        <v>121</v>
      </c>
      <c r="AC368" t="s">
        <v>255</v>
      </c>
      <c r="AD368" t="s">
        <v>141</v>
      </c>
      <c r="AE368" t="s">
        <v>249</v>
      </c>
      <c r="AF368" t="s">
        <v>3326</v>
      </c>
      <c r="AG368">
        <v>8</v>
      </c>
    </row>
    <row r="369" spans="1:33" x14ac:dyDescent="0.35">
      <c r="A369" t="s">
        <v>237</v>
      </c>
      <c r="B369">
        <v>6613804</v>
      </c>
      <c r="C369" t="s">
        <v>129</v>
      </c>
      <c r="D369" t="s">
        <v>6177</v>
      </c>
      <c r="E369" t="s">
        <v>310</v>
      </c>
      <c r="F369" t="s">
        <v>133</v>
      </c>
      <c r="G369" t="s">
        <v>132</v>
      </c>
      <c r="H369">
        <v>45868</v>
      </c>
      <c r="I369">
        <v>45868</v>
      </c>
      <c r="J369" t="s">
        <v>856</v>
      </c>
      <c r="K369">
        <v>1213130</v>
      </c>
      <c r="L369" t="s">
        <v>386</v>
      </c>
      <c r="O369">
        <v>10014625</v>
      </c>
      <c r="P369" t="s">
        <v>237</v>
      </c>
      <c r="Q369">
        <v>0</v>
      </c>
      <c r="R369" t="s">
        <v>3901</v>
      </c>
      <c r="S369" t="s">
        <v>342</v>
      </c>
      <c r="T369">
        <v>11589782</v>
      </c>
      <c r="U369">
        <v>45821</v>
      </c>
      <c r="V369">
        <v>45868</v>
      </c>
      <c r="W369">
        <v>45821</v>
      </c>
      <c r="X369">
        <v>0</v>
      </c>
      <c r="Y369">
        <v>1290900</v>
      </c>
      <c r="Z369" t="s">
        <v>1568</v>
      </c>
      <c r="AA369" t="s">
        <v>245</v>
      </c>
      <c r="AB369" t="s">
        <v>121</v>
      </c>
      <c r="AC369" t="s">
        <v>255</v>
      </c>
      <c r="AD369" t="s">
        <v>141</v>
      </c>
      <c r="AE369" t="s">
        <v>245</v>
      </c>
      <c r="AF369" t="s">
        <v>3326</v>
      </c>
      <c r="AG369">
        <v>2</v>
      </c>
    </row>
    <row r="370" spans="1:33" x14ac:dyDescent="0.35">
      <c r="A370" t="s">
        <v>207</v>
      </c>
      <c r="B370">
        <v>6613802</v>
      </c>
      <c r="C370" t="s">
        <v>129</v>
      </c>
      <c r="D370" t="s">
        <v>3881</v>
      </c>
      <c r="E370" t="s">
        <v>310</v>
      </c>
      <c r="F370" t="s">
        <v>133</v>
      </c>
      <c r="G370" t="s">
        <v>132</v>
      </c>
      <c r="H370">
        <v>45899</v>
      </c>
      <c r="I370">
        <v>45899</v>
      </c>
      <c r="J370" t="s">
        <v>856</v>
      </c>
      <c r="K370">
        <v>1213130</v>
      </c>
      <c r="L370" t="s">
        <v>385</v>
      </c>
      <c r="O370">
        <v>10014621</v>
      </c>
      <c r="P370" t="s">
        <v>207</v>
      </c>
      <c r="Q370">
        <v>0</v>
      </c>
      <c r="R370" t="s">
        <v>3901</v>
      </c>
      <c r="S370" t="s">
        <v>3901</v>
      </c>
      <c r="T370">
        <v>11589730</v>
      </c>
      <c r="U370">
        <v>45821</v>
      </c>
      <c r="V370">
        <v>45899</v>
      </c>
      <c r="W370">
        <v>45845</v>
      </c>
      <c r="X370">
        <v>0</v>
      </c>
      <c r="Y370">
        <v>1290900</v>
      </c>
      <c r="Z370" t="s">
        <v>1568</v>
      </c>
      <c r="AA370" t="s">
        <v>245</v>
      </c>
      <c r="AB370" t="s">
        <v>121</v>
      </c>
      <c r="AC370" t="s">
        <v>255</v>
      </c>
      <c r="AD370" t="s">
        <v>141</v>
      </c>
      <c r="AE370" t="s">
        <v>245</v>
      </c>
      <c r="AF370" t="s">
        <v>3326</v>
      </c>
      <c r="AG370">
        <v>6</v>
      </c>
    </row>
    <row r="371" spans="1:33" x14ac:dyDescent="0.35">
      <c r="A371" t="s">
        <v>207</v>
      </c>
      <c r="B371">
        <v>6613778</v>
      </c>
      <c r="C371" t="s">
        <v>129</v>
      </c>
      <c r="D371" t="s">
        <v>6178</v>
      </c>
      <c r="E371" t="s">
        <v>310</v>
      </c>
      <c r="F371" t="s">
        <v>133</v>
      </c>
      <c r="G371" t="s">
        <v>132</v>
      </c>
      <c r="H371">
        <v>45884</v>
      </c>
      <c r="I371">
        <v>45884</v>
      </c>
      <c r="J371" t="s">
        <v>856</v>
      </c>
      <c r="K371">
        <v>1213130</v>
      </c>
      <c r="L371" t="s">
        <v>385</v>
      </c>
      <c r="O371">
        <v>10014621</v>
      </c>
      <c r="P371" t="s">
        <v>207</v>
      </c>
      <c r="Q371">
        <v>0</v>
      </c>
      <c r="R371" t="s">
        <v>3901</v>
      </c>
      <c r="S371" t="s">
        <v>342</v>
      </c>
      <c r="T371">
        <v>11589627</v>
      </c>
      <c r="U371">
        <v>45821</v>
      </c>
      <c r="V371">
        <v>45884</v>
      </c>
      <c r="W371">
        <v>45821</v>
      </c>
      <c r="X371">
        <v>0</v>
      </c>
      <c r="Y371">
        <v>1290900</v>
      </c>
      <c r="Z371" t="s">
        <v>1568</v>
      </c>
      <c r="AA371" t="s">
        <v>245</v>
      </c>
      <c r="AB371" t="s">
        <v>121</v>
      </c>
      <c r="AC371" t="s">
        <v>255</v>
      </c>
      <c r="AD371" t="s">
        <v>141</v>
      </c>
      <c r="AE371" t="s">
        <v>245</v>
      </c>
      <c r="AF371" t="s">
        <v>3326</v>
      </c>
      <c r="AG371">
        <v>4</v>
      </c>
    </row>
    <row r="372" spans="1:33" x14ac:dyDescent="0.35">
      <c r="A372" t="s">
        <v>224</v>
      </c>
      <c r="B372">
        <v>6613775</v>
      </c>
      <c r="C372" t="s">
        <v>129</v>
      </c>
      <c r="D372" t="s">
        <v>6179</v>
      </c>
      <c r="E372" t="s">
        <v>310</v>
      </c>
      <c r="F372" t="s">
        <v>133</v>
      </c>
      <c r="G372" t="s">
        <v>147</v>
      </c>
      <c r="H372">
        <v>45899</v>
      </c>
      <c r="I372">
        <v>45899</v>
      </c>
      <c r="J372" t="s">
        <v>856</v>
      </c>
      <c r="K372">
        <v>1213130</v>
      </c>
      <c r="L372" t="s">
        <v>389</v>
      </c>
      <c r="O372">
        <v>10014612</v>
      </c>
      <c r="P372" t="s">
        <v>224</v>
      </c>
      <c r="Q372">
        <v>0</v>
      </c>
      <c r="R372" t="s">
        <v>3901</v>
      </c>
      <c r="S372" t="s">
        <v>342</v>
      </c>
      <c r="T372">
        <v>11590570</v>
      </c>
      <c r="U372">
        <v>45821</v>
      </c>
      <c r="V372">
        <v>45899</v>
      </c>
      <c r="W372">
        <v>45825</v>
      </c>
      <c r="X372">
        <v>0</v>
      </c>
      <c r="Y372">
        <v>1290900</v>
      </c>
      <c r="Z372" t="s">
        <v>1568</v>
      </c>
      <c r="AA372" t="s">
        <v>245</v>
      </c>
      <c r="AB372" t="s">
        <v>121</v>
      </c>
      <c r="AC372" t="s">
        <v>255</v>
      </c>
      <c r="AD372" t="s">
        <v>141</v>
      </c>
      <c r="AE372" t="s">
        <v>245</v>
      </c>
      <c r="AF372" t="s">
        <v>3326</v>
      </c>
      <c r="AG372">
        <v>10</v>
      </c>
    </row>
    <row r="373" spans="1:33" x14ac:dyDescent="0.35">
      <c r="A373" t="s">
        <v>227</v>
      </c>
      <c r="B373">
        <v>6613774</v>
      </c>
      <c r="C373" t="s">
        <v>129</v>
      </c>
      <c r="D373" t="s">
        <v>6180</v>
      </c>
      <c r="E373" t="s">
        <v>310</v>
      </c>
      <c r="F373" t="s">
        <v>133</v>
      </c>
      <c r="G373" t="s">
        <v>147</v>
      </c>
      <c r="H373">
        <v>45899</v>
      </c>
      <c r="I373">
        <v>45899</v>
      </c>
      <c r="J373" t="s">
        <v>856</v>
      </c>
      <c r="K373">
        <v>1213130</v>
      </c>
      <c r="L373" t="s">
        <v>305</v>
      </c>
      <c r="O373">
        <v>10014606</v>
      </c>
      <c r="P373" t="s">
        <v>227</v>
      </c>
      <c r="Q373">
        <v>0</v>
      </c>
      <c r="R373" t="s">
        <v>3901</v>
      </c>
      <c r="S373" t="s">
        <v>342</v>
      </c>
      <c r="T373">
        <v>11588929</v>
      </c>
      <c r="U373">
        <v>45821</v>
      </c>
      <c r="V373">
        <v>45899</v>
      </c>
      <c r="W373">
        <v>45825</v>
      </c>
      <c r="X373">
        <v>0</v>
      </c>
      <c r="Y373">
        <v>1290900</v>
      </c>
      <c r="Z373" t="s">
        <v>1568</v>
      </c>
      <c r="AA373" t="s">
        <v>245</v>
      </c>
      <c r="AB373" t="s">
        <v>121</v>
      </c>
      <c r="AC373" t="s">
        <v>255</v>
      </c>
      <c r="AD373" t="s">
        <v>141</v>
      </c>
      <c r="AE373" t="s">
        <v>245</v>
      </c>
      <c r="AF373" t="s">
        <v>3326</v>
      </c>
      <c r="AG373">
        <v>0</v>
      </c>
    </row>
    <row r="374" spans="1:33" x14ac:dyDescent="0.35">
      <c r="A374" t="s">
        <v>227</v>
      </c>
      <c r="B374">
        <v>6613772</v>
      </c>
      <c r="C374" t="s">
        <v>129</v>
      </c>
      <c r="D374" t="s">
        <v>6181</v>
      </c>
      <c r="E374" t="s">
        <v>310</v>
      </c>
      <c r="F374" t="s">
        <v>133</v>
      </c>
      <c r="G374" t="s">
        <v>132</v>
      </c>
      <c r="H374">
        <v>45899</v>
      </c>
      <c r="I374">
        <v>45899</v>
      </c>
      <c r="J374" t="s">
        <v>856</v>
      </c>
      <c r="K374">
        <v>1213130</v>
      </c>
      <c r="L374" t="s">
        <v>305</v>
      </c>
      <c r="O374">
        <v>10014606</v>
      </c>
      <c r="P374" t="s">
        <v>227</v>
      </c>
      <c r="Q374">
        <v>0</v>
      </c>
      <c r="R374" t="s">
        <v>3901</v>
      </c>
      <c r="S374" t="s">
        <v>342</v>
      </c>
      <c r="T374">
        <v>11588849</v>
      </c>
      <c r="U374">
        <v>45821</v>
      </c>
      <c r="V374">
        <v>45899</v>
      </c>
      <c r="W374">
        <v>45821</v>
      </c>
      <c r="X374">
        <v>0</v>
      </c>
      <c r="Y374">
        <v>1290900</v>
      </c>
      <c r="Z374" t="s">
        <v>1568</v>
      </c>
      <c r="AA374" t="s">
        <v>245</v>
      </c>
      <c r="AB374" t="s">
        <v>121</v>
      </c>
      <c r="AC374" t="s">
        <v>255</v>
      </c>
      <c r="AD374" t="s">
        <v>141</v>
      </c>
      <c r="AE374" t="s">
        <v>245</v>
      </c>
      <c r="AF374" t="s">
        <v>3326</v>
      </c>
      <c r="AG374">
        <v>8</v>
      </c>
    </row>
    <row r="375" spans="1:33" x14ac:dyDescent="0.35">
      <c r="A375" t="s">
        <v>227</v>
      </c>
      <c r="B375">
        <v>6613771</v>
      </c>
      <c r="C375" t="s">
        <v>129</v>
      </c>
      <c r="D375" t="s">
        <v>6182</v>
      </c>
      <c r="E375" t="s">
        <v>310</v>
      </c>
      <c r="F375" t="s">
        <v>133</v>
      </c>
      <c r="G375" t="s">
        <v>132</v>
      </c>
      <c r="H375">
        <v>45868</v>
      </c>
      <c r="I375">
        <v>45868</v>
      </c>
      <c r="J375" t="s">
        <v>856</v>
      </c>
      <c r="K375">
        <v>1213130</v>
      </c>
      <c r="L375" t="s">
        <v>305</v>
      </c>
      <c r="O375">
        <v>10014606</v>
      </c>
      <c r="P375" t="s">
        <v>227</v>
      </c>
      <c r="Q375">
        <v>0</v>
      </c>
      <c r="R375" t="s">
        <v>3901</v>
      </c>
      <c r="S375" t="s">
        <v>342</v>
      </c>
      <c r="T375">
        <v>11588737</v>
      </c>
      <c r="U375">
        <v>45821</v>
      </c>
      <c r="V375">
        <v>45868</v>
      </c>
      <c r="W375">
        <v>45821</v>
      </c>
      <c r="X375">
        <v>0</v>
      </c>
      <c r="Y375">
        <v>1290900</v>
      </c>
      <c r="Z375" t="s">
        <v>1568</v>
      </c>
      <c r="AA375" t="s">
        <v>245</v>
      </c>
      <c r="AB375" t="s">
        <v>121</v>
      </c>
      <c r="AC375" t="s">
        <v>255</v>
      </c>
      <c r="AD375" t="s">
        <v>141</v>
      </c>
      <c r="AE375" t="s">
        <v>245</v>
      </c>
      <c r="AF375" t="s">
        <v>3326</v>
      </c>
      <c r="AG375">
        <v>4</v>
      </c>
    </row>
    <row r="376" spans="1:33" x14ac:dyDescent="0.35">
      <c r="A376" t="s">
        <v>227</v>
      </c>
      <c r="B376">
        <v>6613770</v>
      </c>
      <c r="C376" t="s">
        <v>129</v>
      </c>
      <c r="D376" t="s">
        <v>6183</v>
      </c>
      <c r="E376" t="s">
        <v>310</v>
      </c>
      <c r="F376" t="s">
        <v>133</v>
      </c>
      <c r="G376" t="s">
        <v>132</v>
      </c>
      <c r="H376">
        <v>45868</v>
      </c>
      <c r="I376">
        <v>45868</v>
      </c>
      <c r="J376" t="s">
        <v>856</v>
      </c>
      <c r="K376">
        <v>1213130</v>
      </c>
      <c r="L376" t="s">
        <v>305</v>
      </c>
      <c r="O376">
        <v>10014606</v>
      </c>
      <c r="P376" t="s">
        <v>227</v>
      </c>
      <c r="Q376">
        <v>0</v>
      </c>
      <c r="R376" t="s">
        <v>3901</v>
      </c>
      <c r="S376" t="s">
        <v>342</v>
      </c>
      <c r="T376">
        <v>11588734</v>
      </c>
      <c r="U376">
        <v>45821</v>
      </c>
      <c r="V376">
        <v>45868</v>
      </c>
      <c r="W376">
        <v>45821</v>
      </c>
      <c r="X376">
        <v>0</v>
      </c>
      <c r="Y376">
        <v>1290900</v>
      </c>
      <c r="Z376" t="s">
        <v>1568</v>
      </c>
      <c r="AA376" t="s">
        <v>245</v>
      </c>
      <c r="AB376" t="s">
        <v>121</v>
      </c>
      <c r="AC376" t="s">
        <v>255</v>
      </c>
      <c r="AD376" t="s">
        <v>141</v>
      </c>
      <c r="AE376" t="s">
        <v>245</v>
      </c>
      <c r="AF376" t="s">
        <v>3326</v>
      </c>
      <c r="AG376">
        <v>6</v>
      </c>
    </row>
    <row r="377" spans="1:33" x14ac:dyDescent="0.35">
      <c r="A377" t="s">
        <v>419</v>
      </c>
      <c r="B377">
        <v>6613768</v>
      </c>
      <c r="C377" t="s">
        <v>129</v>
      </c>
      <c r="D377" t="s">
        <v>5560</v>
      </c>
      <c r="E377" t="s">
        <v>310</v>
      </c>
      <c r="F377" t="s">
        <v>133</v>
      </c>
      <c r="G377" t="s">
        <v>132</v>
      </c>
      <c r="H377">
        <v>45884</v>
      </c>
      <c r="I377">
        <v>45884</v>
      </c>
      <c r="J377" t="s">
        <v>856</v>
      </c>
      <c r="K377">
        <v>1213130</v>
      </c>
      <c r="L377" t="s">
        <v>420</v>
      </c>
      <c r="O377">
        <v>10014605</v>
      </c>
      <c r="P377" t="s">
        <v>419</v>
      </c>
      <c r="Q377">
        <v>0</v>
      </c>
      <c r="R377" t="s">
        <v>3901</v>
      </c>
      <c r="S377" t="s">
        <v>342</v>
      </c>
      <c r="T377">
        <v>11591482</v>
      </c>
      <c r="U377">
        <v>45821</v>
      </c>
      <c r="V377">
        <v>45884</v>
      </c>
      <c r="W377">
        <v>45821</v>
      </c>
      <c r="X377">
        <v>0</v>
      </c>
      <c r="Y377">
        <v>1290900</v>
      </c>
      <c r="Z377" t="s">
        <v>1568</v>
      </c>
      <c r="AA377" t="s">
        <v>245</v>
      </c>
      <c r="AB377" t="s">
        <v>121</v>
      </c>
      <c r="AC377" t="s">
        <v>255</v>
      </c>
      <c r="AD377" t="s">
        <v>141</v>
      </c>
      <c r="AE377" t="s">
        <v>245</v>
      </c>
      <c r="AF377" t="s">
        <v>3326</v>
      </c>
      <c r="AG377">
        <v>2</v>
      </c>
    </row>
    <row r="378" spans="1:33" x14ac:dyDescent="0.35">
      <c r="A378" t="s">
        <v>419</v>
      </c>
      <c r="B378">
        <v>6613767</v>
      </c>
      <c r="C378" t="s">
        <v>129</v>
      </c>
      <c r="D378" t="s">
        <v>6184</v>
      </c>
      <c r="E378" t="s">
        <v>310</v>
      </c>
      <c r="F378" t="s">
        <v>133</v>
      </c>
      <c r="G378" t="s">
        <v>132</v>
      </c>
      <c r="H378">
        <v>45868</v>
      </c>
      <c r="I378">
        <v>45868</v>
      </c>
      <c r="J378" t="s">
        <v>856</v>
      </c>
      <c r="K378">
        <v>1213130</v>
      </c>
      <c r="L378" t="s">
        <v>420</v>
      </c>
      <c r="O378">
        <v>10014605</v>
      </c>
      <c r="P378" t="s">
        <v>419</v>
      </c>
      <c r="Q378">
        <v>0</v>
      </c>
      <c r="R378" t="s">
        <v>3901</v>
      </c>
      <c r="S378" t="s">
        <v>342</v>
      </c>
      <c r="T378">
        <v>11591479</v>
      </c>
      <c r="U378">
        <v>45821</v>
      </c>
      <c r="V378">
        <v>45868</v>
      </c>
      <c r="W378">
        <v>45821</v>
      </c>
      <c r="X378">
        <v>0</v>
      </c>
      <c r="Y378">
        <v>1290900</v>
      </c>
      <c r="Z378" t="s">
        <v>1568</v>
      </c>
      <c r="AA378" t="s">
        <v>245</v>
      </c>
      <c r="AB378" t="s">
        <v>121</v>
      </c>
      <c r="AC378" t="s">
        <v>255</v>
      </c>
      <c r="AD378" t="s">
        <v>141</v>
      </c>
      <c r="AE378" t="s">
        <v>245</v>
      </c>
      <c r="AF378" t="s">
        <v>3326</v>
      </c>
      <c r="AG378">
        <v>2</v>
      </c>
    </row>
    <row r="379" spans="1:33" x14ac:dyDescent="0.35">
      <c r="A379" t="s">
        <v>158</v>
      </c>
      <c r="B379">
        <v>6613764</v>
      </c>
      <c r="C379" t="s">
        <v>129</v>
      </c>
      <c r="D379" t="s">
        <v>6185</v>
      </c>
      <c r="E379" t="s">
        <v>310</v>
      </c>
      <c r="F379" t="s">
        <v>133</v>
      </c>
      <c r="G379" t="s">
        <v>132</v>
      </c>
      <c r="H379">
        <v>45899</v>
      </c>
      <c r="I379">
        <v>45899</v>
      </c>
      <c r="J379" t="s">
        <v>856</v>
      </c>
      <c r="K379">
        <v>1213130</v>
      </c>
      <c r="L379" t="s">
        <v>397</v>
      </c>
      <c r="O379">
        <v>10014604</v>
      </c>
      <c r="P379" t="s">
        <v>158</v>
      </c>
      <c r="Q379">
        <v>0</v>
      </c>
      <c r="R379" t="s">
        <v>3901</v>
      </c>
      <c r="S379" t="s">
        <v>342</v>
      </c>
      <c r="T379">
        <v>11590858</v>
      </c>
      <c r="U379">
        <v>45821</v>
      </c>
      <c r="V379">
        <v>45899</v>
      </c>
      <c r="W379">
        <v>45821</v>
      </c>
      <c r="X379">
        <v>0</v>
      </c>
      <c r="Y379">
        <v>1290900</v>
      </c>
      <c r="Z379" t="s">
        <v>1568</v>
      </c>
      <c r="AA379" t="s">
        <v>245</v>
      </c>
      <c r="AB379" t="s">
        <v>121</v>
      </c>
      <c r="AC379" t="s">
        <v>255</v>
      </c>
      <c r="AD379" t="s">
        <v>141</v>
      </c>
      <c r="AE379" t="s">
        <v>245</v>
      </c>
      <c r="AF379" t="s">
        <v>3326</v>
      </c>
      <c r="AG379">
        <v>6</v>
      </c>
    </row>
    <row r="380" spans="1:33" x14ac:dyDescent="0.35">
      <c r="A380" t="s">
        <v>400</v>
      </c>
      <c r="B380">
        <v>6613763</v>
      </c>
      <c r="C380" t="s">
        <v>129</v>
      </c>
      <c r="D380" t="s">
        <v>6186</v>
      </c>
      <c r="E380" t="s">
        <v>310</v>
      </c>
      <c r="F380" t="s">
        <v>133</v>
      </c>
      <c r="G380" t="s">
        <v>132</v>
      </c>
      <c r="H380">
        <v>45822</v>
      </c>
      <c r="I380">
        <v>45822</v>
      </c>
      <c r="J380" t="s">
        <v>856</v>
      </c>
      <c r="K380">
        <v>1215155</v>
      </c>
      <c r="L380" t="s">
        <v>401</v>
      </c>
      <c r="O380">
        <v>10014646</v>
      </c>
      <c r="P380" t="s">
        <v>400</v>
      </c>
      <c r="Q380">
        <v>0</v>
      </c>
      <c r="R380" t="s">
        <v>996</v>
      </c>
      <c r="S380" t="s">
        <v>343</v>
      </c>
      <c r="T380">
        <v>11605796</v>
      </c>
      <c r="U380">
        <v>45821</v>
      </c>
      <c r="V380">
        <v>45822</v>
      </c>
      <c r="W380">
        <v>45821</v>
      </c>
      <c r="X380">
        <v>0</v>
      </c>
      <c r="Y380">
        <v>1290900</v>
      </c>
      <c r="Z380" t="s">
        <v>1568</v>
      </c>
      <c r="AA380" t="s">
        <v>246</v>
      </c>
      <c r="AB380" t="s">
        <v>121</v>
      </c>
      <c r="AC380" t="s">
        <v>255</v>
      </c>
      <c r="AD380" t="s">
        <v>141</v>
      </c>
      <c r="AE380" t="s">
        <v>246</v>
      </c>
      <c r="AF380" t="s">
        <v>1812</v>
      </c>
      <c r="AG380">
        <v>0</v>
      </c>
    </row>
    <row r="381" spans="1:33" x14ac:dyDescent="0.35">
      <c r="A381" t="s">
        <v>158</v>
      </c>
      <c r="B381">
        <v>6613761</v>
      </c>
      <c r="C381" t="s">
        <v>129</v>
      </c>
      <c r="D381" t="s">
        <v>5560</v>
      </c>
      <c r="E381" t="s">
        <v>310</v>
      </c>
      <c r="F381" t="s">
        <v>133</v>
      </c>
      <c r="G381" t="s">
        <v>132</v>
      </c>
      <c r="H381">
        <v>45868</v>
      </c>
      <c r="I381">
        <v>45868</v>
      </c>
      <c r="J381" t="s">
        <v>856</v>
      </c>
      <c r="K381">
        <v>1213130</v>
      </c>
      <c r="L381" t="s">
        <v>397</v>
      </c>
      <c r="O381">
        <v>10014604</v>
      </c>
      <c r="P381" t="s">
        <v>158</v>
      </c>
      <c r="Q381">
        <v>0</v>
      </c>
      <c r="R381" t="s">
        <v>3901</v>
      </c>
      <c r="S381" t="s">
        <v>342</v>
      </c>
      <c r="T381">
        <v>11590855</v>
      </c>
      <c r="U381">
        <v>45821</v>
      </c>
      <c r="V381">
        <v>45868</v>
      </c>
      <c r="W381">
        <v>45821</v>
      </c>
      <c r="X381">
        <v>0</v>
      </c>
      <c r="Y381">
        <v>1290900</v>
      </c>
      <c r="Z381" t="s">
        <v>1568</v>
      </c>
      <c r="AA381" t="s">
        <v>245</v>
      </c>
      <c r="AB381" t="s">
        <v>121</v>
      </c>
      <c r="AC381" t="s">
        <v>255</v>
      </c>
      <c r="AD381" t="s">
        <v>141</v>
      </c>
      <c r="AE381" t="s">
        <v>245</v>
      </c>
      <c r="AF381" t="s">
        <v>3326</v>
      </c>
      <c r="AG381">
        <v>2</v>
      </c>
    </row>
    <row r="382" spans="1:33" x14ac:dyDescent="0.35">
      <c r="A382" t="s">
        <v>158</v>
      </c>
      <c r="B382">
        <v>6613737</v>
      </c>
      <c r="C382" t="s">
        <v>129</v>
      </c>
      <c r="D382" t="s">
        <v>3462</v>
      </c>
      <c r="E382" t="s">
        <v>310</v>
      </c>
      <c r="F382" t="s">
        <v>133</v>
      </c>
      <c r="G382" t="s">
        <v>132</v>
      </c>
      <c r="H382">
        <v>45868</v>
      </c>
      <c r="I382">
        <v>45868</v>
      </c>
      <c r="J382" t="s">
        <v>856</v>
      </c>
      <c r="K382">
        <v>1213130</v>
      </c>
      <c r="L382" t="s">
        <v>397</v>
      </c>
      <c r="O382">
        <v>10014604</v>
      </c>
      <c r="P382" t="s">
        <v>158</v>
      </c>
      <c r="Q382">
        <v>0</v>
      </c>
      <c r="R382" t="s">
        <v>3901</v>
      </c>
      <c r="S382" t="s">
        <v>342</v>
      </c>
      <c r="T382">
        <v>11590833</v>
      </c>
      <c r="U382">
        <v>45821</v>
      </c>
      <c r="V382">
        <v>45868</v>
      </c>
      <c r="W382">
        <v>45821</v>
      </c>
      <c r="X382">
        <v>0</v>
      </c>
      <c r="Y382">
        <v>1290900</v>
      </c>
      <c r="Z382" t="s">
        <v>1568</v>
      </c>
      <c r="AA382" t="s">
        <v>245</v>
      </c>
      <c r="AB382" t="s">
        <v>121</v>
      </c>
      <c r="AC382" t="s">
        <v>255</v>
      </c>
      <c r="AD382" t="s">
        <v>141</v>
      </c>
      <c r="AE382" t="s">
        <v>245</v>
      </c>
      <c r="AF382" t="s">
        <v>3326</v>
      </c>
      <c r="AG382">
        <v>1</v>
      </c>
    </row>
    <row r="383" spans="1:33" x14ac:dyDescent="0.35">
      <c r="A383" t="s">
        <v>158</v>
      </c>
      <c r="B383">
        <v>6613736</v>
      </c>
      <c r="C383" t="s">
        <v>129</v>
      </c>
      <c r="D383" t="s">
        <v>6187</v>
      </c>
      <c r="E383" t="s">
        <v>310</v>
      </c>
      <c r="F383" t="s">
        <v>133</v>
      </c>
      <c r="G383" t="s">
        <v>147</v>
      </c>
      <c r="H383">
        <v>45899</v>
      </c>
      <c r="I383">
        <v>45899</v>
      </c>
      <c r="J383" t="s">
        <v>856</v>
      </c>
      <c r="K383">
        <v>1213130</v>
      </c>
      <c r="L383" t="s">
        <v>397</v>
      </c>
      <c r="O383">
        <v>10014604</v>
      </c>
      <c r="P383" t="s">
        <v>158</v>
      </c>
      <c r="Q383">
        <v>0</v>
      </c>
      <c r="R383" t="s">
        <v>3901</v>
      </c>
      <c r="S383" t="s">
        <v>342</v>
      </c>
      <c r="T383">
        <v>11562233</v>
      </c>
      <c r="U383">
        <v>45821</v>
      </c>
      <c r="V383">
        <v>45899</v>
      </c>
      <c r="W383">
        <v>45825</v>
      </c>
      <c r="X383">
        <v>0</v>
      </c>
      <c r="Y383">
        <v>1290900</v>
      </c>
      <c r="Z383" t="s">
        <v>1568</v>
      </c>
      <c r="AA383" t="s">
        <v>245</v>
      </c>
      <c r="AB383" t="s">
        <v>121</v>
      </c>
      <c r="AC383" t="s">
        <v>255</v>
      </c>
      <c r="AD383" t="s">
        <v>141</v>
      </c>
      <c r="AE383" t="s">
        <v>245</v>
      </c>
      <c r="AF383" t="s">
        <v>3326</v>
      </c>
      <c r="AG383">
        <v>10</v>
      </c>
    </row>
    <row r="384" spans="1:33" x14ac:dyDescent="0.35">
      <c r="A384" t="s">
        <v>201</v>
      </c>
      <c r="B384">
        <v>6613735</v>
      </c>
      <c r="C384" t="s">
        <v>129</v>
      </c>
      <c r="D384" t="s">
        <v>6188</v>
      </c>
      <c r="E384" t="s">
        <v>310</v>
      </c>
      <c r="F384" t="s">
        <v>133</v>
      </c>
      <c r="G384" t="s">
        <v>132</v>
      </c>
      <c r="H384">
        <v>45899</v>
      </c>
      <c r="I384">
        <v>45899</v>
      </c>
      <c r="J384" t="s">
        <v>856</v>
      </c>
      <c r="K384">
        <v>1213130</v>
      </c>
      <c r="L384" t="s">
        <v>334</v>
      </c>
      <c r="O384">
        <v>10014602</v>
      </c>
      <c r="P384" t="s">
        <v>201</v>
      </c>
      <c r="Q384">
        <v>0</v>
      </c>
      <c r="R384" t="s">
        <v>3901</v>
      </c>
      <c r="S384" t="s">
        <v>342</v>
      </c>
      <c r="T384">
        <v>11589311</v>
      </c>
      <c r="U384">
        <v>45821</v>
      </c>
      <c r="V384">
        <v>45899</v>
      </c>
      <c r="W384">
        <v>45821</v>
      </c>
      <c r="X384">
        <v>0</v>
      </c>
      <c r="Y384">
        <v>1290900</v>
      </c>
      <c r="Z384" t="s">
        <v>1568</v>
      </c>
      <c r="AA384" t="s">
        <v>245</v>
      </c>
      <c r="AB384" t="s">
        <v>121</v>
      </c>
      <c r="AC384" t="s">
        <v>255</v>
      </c>
      <c r="AD384" t="s">
        <v>141</v>
      </c>
      <c r="AE384" t="s">
        <v>245</v>
      </c>
      <c r="AF384" t="s">
        <v>3326</v>
      </c>
      <c r="AG384">
        <v>8</v>
      </c>
    </row>
    <row r="385" spans="1:33" x14ac:dyDescent="0.35">
      <c r="A385" t="s">
        <v>201</v>
      </c>
      <c r="B385">
        <v>6613734</v>
      </c>
      <c r="C385" t="s">
        <v>129</v>
      </c>
      <c r="D385" t="s">
        <v>1354</v>
      </c>
      <c r="E385" t="s">
        <v>310</v>
      </c>
      <c r="F385" t="s">
        <v>133</v>
      </c>
      <c r="G385" t="s">
        <v>132</v>
      </c>
      <c r="H385">
        <v>45899</v>
      </c>
      <c r="I385">
        <v>45899</v>
      </c>
      <c r="J385" t="s">
        <v>856</v>
      </c>
      <c r="K385">
        <v>1213130</v>
      </c>
      <c r="L385" t="s">
        <v>334</v>
      </c>
      <c r="O385">
        <v>10014602</v>
      </c>
      <c r="P385" t="s">
        <v>201</v>
      </c>
      <c r="Q385">
        <v>0</v>
      </c>
      <c r="R385" t="s">
        <v>3901</v>
      </c>
      <c r="S385" t="s">
        <v>342</v>
      </c>
      <c r="T385">
        <v>11589304</v>
      </c>
      <c r="U385">
        <v>45821</v>
      </c>
      <c r="V385">
        <v>45899</v>
      </c>
      <c r="W385">
        <v>45821</v>
      </c>
      <c r="X385">
        <v>0</v>
      </c>
      <c r="Y385">
        <v>1290900</v>
      </c>
      <c r="Z385" t="s">
        <v>1568</v>
      </c>
      <c r="AA385" t="s">
        <v>245</v>
      </c>
      <c r="AB385" t="s">
        <v>121</v>
      </c>
      <c r="AC385" t="s">
        <v>255</v>
      </c>
      <c r="AD385" t="s">
        <v>141</v>
      </c>
      <c r="AE385" t="s">
        <v>245</v>
      </c>
      <c r="AF385" t="s">
        <v>3326</v>
      </c>
      <c r="AG385">
        <v>2</v>
      </c>
    </row>
    <row r="386" spans="1:33" x14ac:dyDescent="0.35">
      <c r="A386" t="s">
        <v>901</v>
      </c>
      <c r="B386">
        <v>6613473</v>
      </c>
      <c r="C386" t="s">
        <v>123</v>
      </c>
      <c r="D386" t="s">
        <v>6189</v>
      </c>
      <c r="E386" t="s">
        <v>310</v>
      </c>
      <c r="F386" t="s">
        <v>125</v>
      </c>
      <c r="G386" t="s">
        <v>142</v>
      </c>
      <c r="H386">
        <v>45849</v>
      </c>
      <c r="I386">
        <v>45849</v>
      </c>
      <c r="J386" t="s">
        <v>5406</v>
      </c>
      <c r="K386">
        <v>1212122</v>
      </c>
      <c r="L386" t="s">
        <v>902</v>
      </c>
      <c r="O386">
        <v>10018449</v>
      </c>
      <c r="P386" t="s">
        <v>899</v>
      </c>
      <c r="Q386">
        <v>0</v>
      </c>
      <c r="R386" t="s">
        <v>343</v>
      </c>
      <c r="S386" t="s">
        <v>262</v>
      </c>
      <c r="T386">
        <v>11605535</v>
      </c>
      <c r="U386">
        <v>45820</v>
      </c>
      <c r="V386">
        <v>45849</v>
      </c>
      <c r="W386">
        <v>45853</v>
      </c>
      <c r="X386">
        <v>0</v>
      </c>
      <c r="Y386">
        <v>1290900</v>
      </c>
      <c r="Z386" t="s">
        <v>1568</v>
      </c>
      <c r="AA386" t="s">
        <v>247</v>
      </c>
      <c r="AB386" t="s">
        <v>121</v>
      </c>
      <c r="AC386" t="s">
        <v>255</v>
      </c>
      <c r="AD386" t="s">
        <v>141</v>
      </c>
      <c r="AE386" t="s">
        <v>247</v>
      </c>
      <c r="AF386" t="s">
        <v>3326</v>
      </c>
      <c r="AG386">
        <v>4</v>
      </c>
    </row>
    <row r="387" spans="1:33" x14ac:dyDescent="0.35">
      <c r="A387" t="s">
        <v>227</v>
      </c>
      <c r="B387">
        <v>6613297</v>
      </c>
      <c r="C387" t="s">
        <v>129</v>
      </c>
      <c r="D387" t="s">
        <v>6332</v>
      </c>
      <c r="E387" t="s">
        <v>310</v>
      </c>
      <c r="F387" t="s">
        <v>259</v>
      </c>
      <c r="G387" t="s">
        <v>225</v>
      </c>
      <c r="H387">
        <v>45850</v>
      </c>
      <c r="I387">
        <v>45850</v>
      </c>
      <c r="J387" t="s">
        <v>5406</v>
      </c>
      <c r="K387">
        <v>1213130</v>
      </c>
      <c r="L387" t="s">
        <v>305</v>
      </c>
      <c r="O387">
        <v>10014606</v>
      </c>
      <c r="P387" t="s">
        <v>227</v>
      </c>
      <c r="Q387">
        <v>636.88</v>
      </c>
      <c r="R387" t="s">
        <v>329</v>
      </c>
      <c r="S387" t="s">
        <v>291</v>
      </c>
      <c r="T387">
        <v>11603113</v>
      </c>
      <c r="U387">
        <v>45820</v>
      </c>
      <c r="V387">
        <v>45850</v>
      </c>
      <c r="W387">
        <v>45848</v>
      </c>
      <c r="X387">
        <v>636.88</v>
      </c>
      <c r="Y387">
        <v>1290900</v>
      </c>
      <c r="Z387" t="s">
        <v>1568</v>
      </c>
      <c r="AA387" t="s">
        <v>245</v>
      </c>
      <c r="AB387" t="s">
        <v>121</v>
      </c>
      <c r="AC387" t="s">
        <v>255</v>
      </c>
      <c r="AD387" t="s">
        <v>135</v>
      </c>
      <c r="AE387" t="s">
        <v>245</v>
      </c>
      <c r="AF387" t="s">
        <v>1812</v>
      </c>
      <c r="AG387">
        <v>2</v>
      </c>
    </row>
    <row r="388" spans="1:33" x14ac:dyDescent="0.35">
      <c r="A388" t="s">
        <v>128</v>
      </c>
      <c r="B388">
        <v>6612790</v>
      </c>
      <c r="C388" t="s">
        <v>123</v>
      </c>
      <c r="D388" t="s">
        <v>6190</v>
      </c>
      <c r="E388" t="s">
        <v>310</v>
      </c>
      <c r="F388" t="s">
        <v>133</v>
      </c>
      <c r="G388" t="s">
        <v>226</v>
      </c>
      <c r="H388">
        <v>45859</v>
      </c>
      <c r="I388">
        <v>45865</v>
      </c>
      <c r="J388" t="s">
        <v>5408</v>
      </c>
      <c r="K388">
        <v>1210100</v>
      </c>
      <c r="L388" t="s">
        <v>390</v>
      </c>
      <c r="O388">
        <v>10014594</v>
      </c>
      <c r="P388" t="s">
        <v>128</v>
      </c>
      <c r="Q388">
        <v>0</v>
      </c>
      <c r="R388" t="s">
        <v>3891</v>
      </c>
      <c r="S388" t="s">
        <v>343</v>
      </c>
      <c r="T388">
        <v>11601298</v>
      </c>
      <c r="U388">
        <v>45819</v>
      </c>
      <c r="V388">
        <v>45859</v>
      </c>
      <c r="W388">
        <v>45850</v>
      </c>
      <c r="X388">
        <v>0</v>
      </c>
      <c r="Y388">
        <v>1290900</v>
      </c>
      <c r="Z388" t="s">
        <v>1568</v>
      </c>
      <c r="AA388" t="s">
        <v>248</v>
      </c>
      <c r="AB388" t="s">
        <v>121</v>
      </c>
      <c r="AC388" t="s">
        <v>255</v>
      </c>
      <c r="AD388" t="s">
        <v>189</v>
      </c>
      <c r="AE388" t="s">
        <v>248</v>
      </c>
      <c r="AF388" t="s">
        <v>1812</v>
      </c>
      <c r="AG388">
        <v>1</v>
      </c>
    </row>
    <row r="389" spans="1:33" x14ac:dyDescent="0.35">
      <c r="A389" t="s">
        <v>207</v>
      </c>
      <c r="B389">
        <v>6612789</v>
      </c>
      <c r="C389" t="s">
        <v>129</v>
      </c>
      <c r="D389" t="s">
        <v>6191</v>
      </c>
      <c r="E389" t="s">
        <v>310</v>
      </c>
      <c r="F389" t="s">
        <v>133</v>
      </c>
      <c r="G389" t="s">
        <v>132</v>
      </c>
      <c r="H389">
        <v>45839</v>
      </c>
      <c r="I389">
        <v>45869</v>
      </c>
      <c r="J389" t="s">
        <v>856</v>
      </c>
      <c r="K389">
        <v>1213130</v>
      </c>
      <c r="L389" t="s">
        <v>385</v>
      </c>
      <c r="O389">
        <v>10014621</v>
      </c>
      <c r="P389" t="s">
        <v>207</v>
      </c>
      <c r="Q389">
        <v>0</v>
      </c>
      <c r="R389" t="s">
        <v>3891</v>
      </c>
      <c r="S389" t="s">
        <v>342</v>
      </c>
      <c r="T389">
        <v>11601726</v>
      </c>
      <c r="U389">
        <v>45819</v>
      </c>
      <c r="V389">
        <v>45839</v>
      </c>
      <c r="W389">
        <v>45828</v>
      </c>
      <c r="X389">
        <v>0</v>
      </c>
      <c r="Y389">
        <v>1290900</v>
      </c>
      <c r="Z389" t="s">
        <v>1568</v>
      </c>
      <c r="AA389" t="s">
        <v>245</v>
      </c>
      <c r="AB389" t="s">
        <v>121</v>
      </c>
      <c r="AC389" t="s">
        <v>255</v>
      </c>
      <c r="AD389" t="s">
        <v>141</v>
      </c>
      <c r="AE389" t="s">
        <v>245</v>
      </c>
      <c r="AF389" t="s">
        <v>3326</v>
      </c>
      <c r="AG389">
        <v>4</v>
      </c>
    </row>
    <row r="390" spans="1:33" x14ac:dyDescent="0.35">
      <c r="A390" t="s">
        <v>207</v>
      </c>
      <c r="B390">
        <v>6612788</v>
      </c>
      <c r="C390" t="s">
        <v>129</v>
      </c>
      <c r="D390" t="s">
        <v>6192</v>
      </c>
      <c r="E390" t="s">
        <v>310</v>
      </c>
      <c r="F390" t="s">
        <v>133</v>
      </c>
      <c r="G390" t="s">
        <v>132</v>
      </c>
      <c r="H390">
        <v>45839</v>
      </c>
      <c r="I390">
        <v>45869</v>
      </c>
      <c r="J390" t="s">
        <v>3476</v>
      </c>
      <c r="K390">
        <v>1213130</v>
      </c>
      <c r="L390" t="s">
        <v>385</v>
      </c>
      <c r="O390">
        <v>10014621</v>
      </c>
      <c r="P390" t="s">
        <v>207</v>
      </c>
      <c r="Q390">
        <v>0</v>
      </c>
      <c r="R390" t="s">
        <v>3891</v>
      </c>
      <c r="S390" t="s">
        <v>3901</v>
      </c>
      <c r="T390">
        <v>11601728</v>
      </c>
      <c r="U390">
        <v>45819</v>
      </c>
      <c r="V390">
        <v>45839</v>
      </c>
      <c r="W390">
        <v>45835</v>
      </c>
      <c r="X390">
        <v>0</v>
      </c>
      <c r="Y390">
        <v>1290900</v>
      </c>
      <c r="Z390" t="s">
        <v>1568</v>
      </c>
      <c r="AA390" t="s">
        <v>245</v>
      </c>
      <c r="AB390" t="s">
        <v>121</v>
      </c>
      <c r="AC390" t="s">
        <v>255</v>
      </c>
      <c r="AD390" t="s">
        <v>122</v>
      </c>
      <c r="AE390" t="s">
        <v>245</v>
      </c>
      <c r="AF390" t="s">
        <v>1812</v>
      </c>
      <c r="AG390">
        <v>0.5</v>
      </c>
    </row>
    <row r="391" spans="1:33" x14ac:dyDescent="0.35">
      <c r="A391" t="s">
        <v>294</v>
      </c>
      <c r="B391">
        <v>6612787</v>
      </c>
      <c r="C391" t="s">
        <v>129</v>
      </c>
      <c r="D391" t="s">
        <v>6193</v>
      </c>
      <c r="E391" t="s">
        <v>310</v>
      </c>
      <c r="F391" t="s">
        <v>133</v>
      </c>
      <c r="G391" t="s">
        <v>132</v>
      </c>
      <c r="H391">
        <v>45839</v>
      </c>
      <c r="I391">
        <v>45869</v>
      </c>
      <c r="J391" t="s">
        <v>3476</v>
      </c>
      <c r="K391">
        <v>1213130</v>
      </c>
      <c r="L391" t="s">
        <v>295</v>
      </c>
      <c r="O391">
        <v>10014618</v>
      </c>
      <c r="P391" t="s">
        <v>294</v>
      </c>
      <c r="Q391">
        <v>0</v>
      </c>
      <c r="R391" t="s">
        <v>3891</v>
      </c>
      <c r="S391" t="s">
        <v>3901</v>
      </c>
      <c r="T391">
        <v>11601733</v>
      </c>
      <c r="U391">
        <v>45819</v>
      </c>
      <c r="V391">
        <v>45839</v>
      </c>
      <c r="W391">
        <v>45835</v>
      </c>
      <c r="X391">
        <v>0</v>
      </c>
      <c r="Y391">
        <v>1290900</v>
      </c>
      <c r="Z391" t="s">
        <v>1568</v>
      </c>
      <c r="AA391" t="s">
        <v>245</v>
      </c>
      <c r="AB391" t="s">
        <v>121</v>
      </c>
      <c r="AC391" t="s">
        <v>255</v>
      </c>
      <c r="AD391" t="s">
        <v>122</v>
      </c>
      <c r="AE391" t="s">
        <v>245</v>
      </c>
      <c r="AF391" t="s">
        <v>1812</v>
      </c>
      <c r="AG391">
        <v>8</v>
      </c>
    </row>
    <row r="392" spans="1:33" x14ac:dyDescent="0.35">
      <c r="A392" t="s">
        <v>294</v>
      </c>
      <c r="B392">
        <v>6612786</v>
      </c>
      <c r="C392" t="s">
        <v>129</v>
      </c>
      <c r="D392" t="s">
        <v>6194</v>
      </c>
      <c r="E392" t="s">
        <v>310</v>
      </c>
      <c r="F392" t="s">
        <v>133</v>
      </c>
      <c r="G392" t="s">
        <v>132</v>
      </c>
      <c r="H392">
        <v>45839</v>
      </c>
      <c r="I392">
        <v>45869</v>
      </c>
      <c r="J392" t="s">
        <v>856</v>
      </c>
      <c r="K392">
        <v>1213130</v>
      </c>
      <c r="L392" t="s">
        <v>295</v>
      </c>
      <c r="O392">
        <v>10014618</v>
      </c>
      <c r="P392" t="s">
        <v>294</v>
      </c>
      <c r="Q392">
        <v>0</v>
      </c>
      <c r="R392" t="s">
        <v>3891</v>
      </c>
      <c r="S392" t="s">
        <v>342</v>
      </c>
      <c r="T392">
        <v>11601730</v>
      </c>
      <c r="U392">
        <v>45819</v>
      </c>
      <c r="V392">
        <v>45839</v>
      </c>
      <c r="W392">
        <v>45828</v>
      </c>
      <c r="X392">
        <v>0</v>
      </c>
      <c r="Y392">
        <v>1290900</v>
      </c>
      <c r="Z392" t="s">
        <v>1568</v>
      </c>
      <c r="AA392" t="s">
        <v>245</v>
      </c>
      <c r="AB392" t="s">
        <v>121</v>
      </c>
      <c r="AC392" t="s">
        <v>255</v>
      </c>
      <c r="AD392" t="s">
        <v>141</v>
      </c>
      <c r="AE392" t="s">
        <v>245</v>
      </c>
      <c r="AF392" t="s">
        <v>1812</v>
      </c>
      <c r="AG392">
        <v>1</v>
      </c>
    </row>
    <row r="393" spans="1:33" x14ac:dyDescent="0.35">
      <c r="A393" t="s">
        <v>294</v>
      </c>
      <c r="B393">
        <v>6612785</v>
      </c>
      <c r="C393" t="s">
        <v>129</v>
      </c>
      <c r="D393" t="s">
        <v>6195</v>
      </c>
      <c r="E393" t="s">
        <v>310</v>
      </c>
      <c r="F393" t="s">
        <v>133</v>
      </c>
      <c r="G393" t="s">
        <v>226</v>
      </c>
      <c r="H393">
        <v>45839</v>
      </c>
      <c r="I393">
        <v>45869</v>
      </c>
      <c r="J393" t="s">
        <v>3476</v>
      </c>
      <c r="K393">
        <v>1213130</v>
      </c>
      <c r="L393" t="s">
        <v>295</v>
      </c>
      <c r="O393">
        <v>10014618</v>
      </c>
      <c r="P393" t="s">
        <v>294</v>
      </c>
      <c r="Q393">
        <v>0</v>
      </c>
      <c r="R393" t="s">
        <v>3891</v>
      </c>
      <c r="S393" t="s">
        <v>3901</v>
      </c>
      <c r="T393">
        <v>11601736</v>
      </c>
      <c r="U393">
        <v>45819</v>
      </c>
      <c r="V393">
        <v>45839</v>
      </c>
      <c r="W393">
        <v>45835</v>
      </c>
      <c r="X393">
        <v>0</v>
      </c>
      <c r="Y393">
        <v>1290900</v>
      </c>
      <c r="Z393" t="s">
        <v>1568</v>
      </c>
      <c r="AA393" t="s">
        <v>245</v>
      </c>
      <c r="AB393" t="s">
        <v>121</v>
      </c>
      <c r="AC393" t="s">
        <v>255</v>
      </c>
      <c r="AD393" t="s">
        <v>189</v>
      </c>
      <c r="AE393" t="s">
        <v>245</v>
      </c>
      <c r="AF393" t="s">
        <v>1812</v>
      </c>
      <c r="AG393">
        <v>1</v>
      </c>
    </row>
    <row r="394" spans="1:33" x14ac:dyDescent="0.35">
      <c r="A394" t="s">
        <v>160</v>
      </c>
      <c r="B394">
        <v>6612784</v>
      </c>
      <c r="C394" t="s">
        <v>129</v>
      </c>
      <c r="D394" t="s">
        <v>6196</v>
      </c>
      <c r="E394" t="s">
        <v>310</v>
      </c>
      <c r="F394" t="s">
        <v>133</v>
      </c>
      <c r="G394" t="s">
        <v>147</v>
      </c>
      <c r="H394">
        <v>45873</v>
      </c>
      <c r="I394">
        <v>45873</v>
      </c>
      <c r="J394" t="s">
        <v>856</v>
      </c>
      <c r="K394">
        <v>1212121</v>
      </c>
      <c r="L394" t="s">
        <v>346</v>
      </c>
      <c r="O394">
        <v>10014598</v>
      </c>
      <c r="P394" t="s">
        <v>160</v>
      </c>
      <c r="Q394">
        <v>0</v>
      </c>
      <c r="R394" t="s">
        <v>3891</v>
      </c>
      <c r="S394" t="s">
        <v>342</v>
      </c>
      <c r="T394">
        <v>11601702</v>
      </c>
      <c r="U394">
        <v>45819</v>
      </c>
      <c r="V394">
        <v>45873</v>
      </c>
      <c r="W394">
        <v>45835</v>
      </c>
      <c r="X394">
        <v>0</v>
      </c>
      <c r="Y394">
        <v>1290900</v>
      </c>
      <c r="Z394" t="s">
        <v>1568</v>
      </c>
      <c r="AA394" t="s">
        <v>247</v>
      </c>
      <c r="AB394" t="s">
        <v>121</v>
      </c>
      <c r="AC394" t="s">
        <v>255</v>
      </c>
      <c r="AD394" t="s">
        <v>141</v>
      </c>
      <c r="AE394" t="s">
        <v>247</v>
      </c>
      <c r="AF394" t="s">
        <v>3326</v>
      </c>
      <c r="AG394">
        <v>16</v>
      </c>
    </row>
    <row r="395" spans="1:33" x14ac:dyDescent="0.35">
      <c r="A395" t="s">
        <v>294</v>
      </c>
      <c r="B395">
        <v>6612783</v>
      </c>
      <c r="C395" t="s">
        <v>129</v>
      </c>
      <c r="D395" t="s">
        <v>6197</v>
      </c>
      <c r="E395" t="s">
        <v>310</v>
      </c>
      <c r="F395" t="s">
        <v>133</v>
      </c>
      <c r="G395" t="s">
        <v>132</v>
      </c>
      <c r="H395">
        <v>45839</v>
      </c>
      <c r="I395">
        <v>45869</v>
      </c>
      <c r="J395" t="s">
        <v>3476</v>
      </c>
      <c r="K395">
        <v>1213130</v>
      </c>
      <c r="L395" t="s">
        <v>295</v>
      </c>
      <c r="O395">
        <v>10014618</v>
      </c>
      <c r="P395" t="s">
        <v>294</v>
      </c>
      <c r="Q395">
        <v>0</v>
      </c>
      <c r="R395" t="s">
        <v>3891</v>
      </c>
      <c r="S395" t="s">
        <v>3901</v>
      </c>
      <c r="T395">
        <v>11593337</v>
      </c>
      <c r="U395">
        <v>45819</v>
      </c>
      <c r="V395">
        <v>45839</v>
      </c>
      <c r="W395">
        <v>45835</v>
      </c>
      <c r="X395">
        <v>0</v>
      </c>
      <c r="Y395">
        <v>1290900</v>
      </c>
      <c r="Z395" t="s">
        <v>1568</v>
      </c>
      <c r="AA395" t="s">
        <v>245</v>
      </c>
      <c r="AB395" t="s">
        <v>121</v>
      </c>
      <c r="AC395" t="s">
        <v>255</v>
      </c>
      <c r="AD395" t="s">
        <v>122</v>
      </c>
      <c r="AE395" t="s">
        <v>245</v>
      </c>
      <c r="AF395" t="s">
        <v>1812</v>
      </c>
      <c r="AG395">
        <v>2</v>
      </c>
    </row>
    <row r="396" spans="1:33" x14ac:dyDescent="0.35">
      <c r="A396" t="s">
        <v>207</v>
      </c>
      <c r="B396">
        <v>6612781</v>
      </c>
      <c r="C396" t="s">
        <v>129</v>
      </c>
      <c r="D396" t="s">
        <v>6198</v>
      </c>
      <c r="E396" t="s">
        <v>310</v>
      </c>
      <c r="F396" t="s">
        <v>133</v>
      </c>
      <c r="G396" t="s">
        <v>132</v>
      </c>
      <c r="H396">
        <v>45839</v>
      </c>
      <c r="I396">
        <v>45869</v>
      </c>
      <c r="J396" t="s">
        <v>856</v>
      </c>
      <c r="K396">
        <v>1213130</v>
      </c>
      <c r="L396" t="s">
        <v>385</v>
      </c>
      <c r="O396">
        <v>10014621</v>
      </c>
      <c r="P396" t="s">
        <v>207</v>
      </c>
      <c r="Q396">
        <v>0</v>
      </c>
      <c r="R396" t="s">
        <v>3891</v>
      </c>
      <c r="S396" t="s">
        <v>342</v>
      </c>
      <c r="T396">
        <v>11601777</v>
      </c>
      <c r="U396">
        <v>45819</v>
      </c>
      <c r="V396">
        <v>45839</v>
      </c>
      <c r="W396">
        <v>45828</v>
      </c>
      <c r="X396">
        <v>0</v>
      </c>
      <c r="Y396">
        <v>1290900</v>
      </c>
      <c r="Z396" t="s">
        <v>1568</v>
      </c>
      <c r="AA396" t="s">
        <v>245</v>
      </c>
      <c r="AB396" t="s">
        <v>121</v>
      </c>
      <c r="AC396" t="s">
        <v>255</v>
      </c>
      <c r="AD396" t="s">
        <v>141</v>
      </c>
      <c r="AE396" t="s">
        <v>245</v>
      </c>
      <c r="AF396" t="s">
        <v>1812</v>
      </c>
      <c r="AG396">
        <v>12</v>
      </c>
    </row>
    <row r="397" spans="1:33" x14ac:dyDescent="0.35">
      <c r="A397" t="s">
        <v>160</v>
      </c>
      <c r="B397">
        <v>6612780</v>
      </c>
      <c r="C397" t="s">
        <v>129</v>
      </c>
      <c r="D397" t="s">
        <v>6199</v>
      </c>
      <c r="E397" t="s">
        <v>310</v>
      </c>
      <c r="F397" t="s">
        <v>133</v>
      </c>
      <c r="G397" t="s">
        <v>147</v>
      </c>
      <c r="H397">
        <v>45873</v>
      </c>
      <c r="I397">
        <v>45873</v>
      </c>
      <c r="J397" t="s">
        <v>856</v>
      </c>
      <c r="K397">
        <v>1212121</v>
      </c>
      <c r="L397" t="s">
        <v>346</v>
      </c>
      <c r="O397">
        <v>10014598</v>
      </c>
      <c r="P397" t="s">
        <v>160</v>
      </c>
      <c r="Q397">
        <v>0</v>
      </c>
      <c r="R397" t="s">
        <v>3891</v>
      </c>
      <c r="S397" t="s">
        <v>342</v>
      </c>
      <c r="T397">
        <v>11601815</v>
      </c>
      <c r="U397">
        <v>45819</v>
      </c>
      <c r="V397">
        <v>45873</v>
      </c>
      <c r="W397">
        <v>45835</v>
      </c>
      <c r="X397">
        <v>0</v>
      </c>
      <c r="Y397">
        <v>1290900</v>
      </c>
      <c r="Z397" t="s">
        <v>1568</v>
      </c>
      <c r="AA397" t="s">
        <v>247</v>
      </c>
      <c r="AB397" t="s">
        <v>121</v>
      </c>
      <c r="AC397" t="s">
        <v>255</v>
      </c>
      <c r="AD397" t="s">
        <v>141</v>
      </c>
      <c r="AE397" t="s">
        <v>247</v>
      </c>
      <c r="AF397" t="s">
        <v>1812</v>
      </c>
      <c r="AG397">
        <v>5</v>
      </c>
    </row>
    <row r="398" spans="1:33" x14ac:dyDescent="0.35">
      <c r="A398" t="s">
        <v>337</v>
      </c>
      <c r="B398">
        <v>6612774</v>
      </c>
      <c r="C398" t="s">
        <v>129</v>
      </c>
      <c r="D398" t="s">
        <v>6200</v>
      </c>
      <c r="E398" t="s">
        <v>310</v>
      </c>
      <c r="F398" t="s">
        <v>133</v>
      </c>
      <c r="G398" t="s">
        <v>147</v>
      </c>
      <c r="H398">
        <v>45873</v>
      </c>
      <c r="I398">
        <v>45873</v>
      </c>
      <c r="J398" t="s">
        <v>856</v>
      </c>
      <c r="K398">
        <v>1212121</v>
      </c>
      <c r="L398" t="s">
        <v>338</v>
      </c>
      <c r="O398">
        <v>10014600</v>
      </c>
      <c r="P398" t="s">
        <v>337</v>
      </c>
      <c r="Q398">
        <v>0</v>
      </c>
      <c r="R398" t="s">
        <v>3891</v>
      </c>
      <c r="S398" t="s">
        <v>342</v>
      </c>
      <c r="T398">
        <v>11602274</v>
      </c>
      <c r="U398">
        <v>45819</v>
      </c>
      <c r="V398">
        <v>45873</v>
      </c>
      <c r="W398">
        <v>45835</v>
      </c>
      <c r="X398">
        <v>0</v>
      </c>
      <c r="Y398">
        <v>1290900</v>
      </c>
      <c r="Z398" t="s">
        <v>1568</v>
      </c>
      <c r="AA398" t="s">
        <v>247</v>
      </c>
      <c r="AB398" t="s">
        <v>121</v>
      </c>
      <c r="AC398" t="s">
        <v>255</v>
      </c>
      <c r="AD398" t="s">
        <v>141</v>
      </c>
      <c r="AE398" t="s">
        <v>247</v>
      </c>
      <c r="AF398" t="s">
        <v>3326</v>
      </c>
      <c r="AG398">
        <v>2</v>
      </c>
    </row>
    <row r="399" spans="1:33" x14ac:dyDescent="0.35">
      <c r="A399" t="s">
        <v>238</v>
      </c>
      <c r="B399">
        <v>6612772</v>
      </c>
      <c r="C399" t="s">
        <v>129</v>
      </c>
      <c r="D399" t="s">
        <v>6201</v>
      </c>
      <c r="E399" t="s">
        <v>310</v>
      </c>
      <c r="F399" t="s">
        <v>259</v>
      </c>
      <c r="G399" t="s">
        <v>142</v>
      </c>
      <c r="H399">
        <v>45855</v>
      </c>
      <c r="I399">
        <v>45855</v>
      </c>
      <c r="J399" t="s">
        <v>5407</v>
      </c>
      <c r="K399">
        <v>1215152</v>
      </c>
      <c r="L399" t="s">
        <v>281</v>
      </c>
      <c r="O399">
        <v>10014628</v>
      </c>
      <c r="P399" t="s">
        <v>238</v>
      </c>
      <c r="Q399">
        <v>0</v>
      </c>
      <c r="R399" t="s">
        <v>3891</v>
      </c>
      <c r="S399" t="s">
        <v>343</v>
      </c>
      <c r="T399">
        <v>11602496</v>
      </c>
      <c r="U399">
        <v>45819</v>
      </c>
      <c r="V399">
        <v>45855</v>
      </c>
      <c r="W399">
        <v>45853</v>
      </c>
      <c r="X399">
        <v>0</v>
      </c>
      <c r="Y399">
        <v>1290900</v>
      </c>
      <c r="Z399" t="s">
        <v>1568</v>
      </c>
      <c r="AA399" t="s">
        <v>246</v>
      </c>
      <c r="AB399" t="s">
        <v>121</v>
      </c>
      <c r="AC399" t="s">
        <v>255</v>
      </c>
      <c r="AD399" t="s">
        <v>141</v>
      </c>
      <c r="AE399" t="s">
        <v>246</v>
      </c>
      <c r="AF399" t="s">
        <v>1812</v>
      </c>
      <c r="AG399">
        <v>1</v>
      </c>
    </row>
    <row r="400" spans="1:33" x14ac:dyDescent="0.35">
      <c r="A400" t="s">
        <v>238</v>
      </c>
      <c r="B400">
        <v>6612770</v>
      </c>
      <c r="C400" t="s">
        <v>129</v>
      </c>
      <c r="D400" t="s">
        <v>6203</v>
      </c>
      <c r="E400" t="s">
        <v>310</v>
      </c>
      <c r="F400" t="s">
        <v>133</v>
      </c>
      <c r="G400" t="s">
        <v>132</v>
      </c>
      <c r="H400">
        <v>45839</v>
      </c>
      <c r="I400">
        <v>45869</v>
      </c>
      <c r="J400" t="s">
        <v>856</v>
      </c>
      <c r="K400">
        <v>1215152</v>
      </c>
      <c r="L400" t="s">
        <v>281</v>
      </c>
      <c r="O400">
        <v>10014628</v>
      </c>
      <c r="P400" t="s">
        <v>238</v>
      </c>
      <c r="Q400">
        <v>0</v>
      </c>
      <c r="R400" t="s">
        <v>3891</v>
      </c>
      <c r="S400" t="s">
        <v>342</v>
      </c>
      <c r="T400">
        <v>11602466</v>
      </c>
      <c r="U400">
        <v>45819</v>
      </c>
      <c r="V400">
        <v>45839</v>
      </c>
      <c r="W400">
        <v>45828</v>
      </c>
      <c r="X400">
        <v>0</v>
      </c>
      <c r="Y400">
        <v>1290900</v>
      </c>
      <c r="Z400" t="s">
        <v>1568</v>
      </c>
      <c r="AA400" t="s">
        <v>246</v>
      </c>
      <c r="AB400" t="s">
        <v>121</v>
      </c>
      <c r="AC400" t="s">
        <v>255</v>
      </c>
      <c r="AD400" t="s">
        <v>141</v>
      </c>
      <c r="AE400" t="s">
        <v>246</v>
      </c>
      <c r="AF400" t="s">
        <v>1812</v>
      </c>
      <c r="AG400">
        <v>16</v>
      </c>
    </row>
    <row r="401" spans="1:33" x14ac:dyDescent="0.35">
      <c r="A401" t="s">
        <v>238</v>
      </c>
      <c r="B401">
        <v>6612769</v>
      </c>
      <c r="C401" t="s">
        <v>129</v>
      </c>
      <c r="D401" t="s">
        <v>6204</v>
      </c>
      <c r="E401" t="s">
        <v>310</v>
      </c>
      <c r="F401" t="s">
        <v>259</v>
      </c>
      <c r="G401" t="s">
        <v>336</v>
      </c>
      <c r="H401">
        <v>45855</v>
      </c>
      <c r="I401">
        <v>45855</v>
      </c>
      <c r="J401" t="s">
        <v>5407</v>
      </c>
      <c r="K401">
        <v>1215152</v>
      </c>
      <c r="L401" t="s">
        <v>281</v>
      </c>
      <c r="O401">
        <v>10014628</v>
      </c>
      <c r="P401" t="s">
        <v>238</v>
      </c>
      <c r="Q401">
        <v>0</v>
      </c>
      <c r="R401" t="s">
        <v>3891</v>
      </c>
      <c r="S401" t="s">
        <v>343</v>
      </c>
      <c r="T401">
        <v>11602471</v>
      </c>
      <c r="U401">
        <v>45819</v>
      </c>
      <c r="V401">
        <v>45855</v>
      </c>
      <c r="W401">
        <v>45853</v>
      </c>
      <c r="X401">
        <v>0</v>
      </c>
      <c r="Y401">
        <v>1290900</v>
      </c>
      <c r="Z401" t="s">
        <v>1568</v>
      </c>
      <c r="AA401" t="s">
        <v>246</v>
      </c>
      <c r="AB401" t="s">
        <v>121</v>
      </c>
      <c r="AC401" t="s">
        <v>255</v>
      </c>
      <c r="AD401" t="s">
        <v>189</v>
      </c>
      <c r="AE401" t="s">
        <v>246</v>
      </c>
      <c r="AF401" t="s">
        <v>1812</v>
      </c>
      <c r="AG401">
        <v>12</v>
      </c>
    </row>
    <row r="402" spans="1:33" x14ac:dyDescent="0.35">
      <c r="A402" t="s">
        <v>157</v>
      </c>
      <c r="B402">
        <v>6612768</v>
      </c>
      <c r="C402" t="s">
        <v>129</v>
      </c>
      <c r="D402" t="s">
        <v>6205</v>
      </c>
      <c r="E402" t="s">
        <v>310</v>
      </c>
      <c r="F402" t="s">
        <v>133</v>
      </c>
      <c r="G402" t="s">
        <v>147</v>
      </c>
      <c r="H402">
        <v>45859</v>
      </c>
      <c r="I402">
        <v>45865</v>
      </c>
      <c r="J402" t="s">
        <v>5408</v>
      </c>
      <c r="K402">
        <v>1215150</v>
      </c>
      <c r="L402" t="s">
        <v>345</v>
      </c>
      <c r="O402">
        <v>10014635</v>
      </c>
      <c r="P402" t="s">
        <v>157</v>
      </c>
      <c r="Q402">
        <v>0</v>
      </c>
      <c r="R402" t="s">
        <v>3891</v>
      </c>
      <c r="S402" t="s">
        <v>343</v>
      </c>
      <c r="T402">
        <v>11601582</v>
      </c>
      <c r="U402">
        <v>45819</v>
      </c>
      <c r="V402">
        <v>45859</v>
      </c>
      <c r="W402">
        <v>45850</v>
      </c>
      <c r="X402">
        <v>0</v>
      </c>
      <c r="Y402">
        <v>1290900</v>
      </c>
      <c r="Z402" t="s">
        <v>1568</v>
      </c>
      <c r="AA402" t="s">
        <v>246</v>
      </c>
      <c r="AB402" t="s">
        <v>121</v>
      </c>
      <c r="AC402" t="s">
        <v>255</v>
      </c>
      <c r="AD402" t="s">
        <v>141</v>
      </c>
      <c r="AE402" t="s">
        <v>246</v>
      </c>
      <c r="AF402" t="s">
        <v>1812</v>
      </c>
      <c r="AG402">
        <v>4</v>
      </c>
    </row>
    <row r="403" spans="1:33" x14ac:dyDescent="0.35">
      <c r="A403" t="s">
        <v>207</v>
      </c>
      <c r="B403">
        <v>6612767</v>
      </c>
      <c r="C403" t="s">
        <v>129</v>
      </c>
      <c r="D403" t="s">
        <v>6194</v>
      </c>
      <c r="E403" t="s">
        <v>310</v>
      </c>
      <c r="F403" t="s">
        <v>133</v>
      </c>
      <c r="G403" t="s">
        <v>132</v>
      </c>
      <c r="H403">
        <v>45839</v>
      </c>
      <c r="I403">
        <v>45869</v>
      </c>
      <c r="J403" t="s">
        <v>3476</v>
      </c>
      <c r="K403">
        <v>1213130</v>
      </c>
      <c r="L403" t="s">
        <v>385</v>
      </c>
      <c r="O403">
        <v>10014621</v>
      </c>
      <c r="P403" t="s">
        <v>207</v>
      </c>
      <c r="Q403">
        <v>0</v>
      </c>
      <c r="R403" t="s">
        <v>3891</v>
      </c>
      <c r="S403" t="s">
        <v>3901</v>
      </c>
      <c r="T403">
        <v>11601495</v>
      </c>
      <c r="U403">
        <v>45819</v>
      </c>
      <c r="V403">
        <v>45839</v>
      </c>
      <c r="W403">
        <v>45835</v>
      </c>
      <c r="X403">
        <v>0</v>
      </c>
      <c r="Y403">
        <v>1290900</v>
      </c>
      <c r="Z403" t="s">
        <v>1568</v>
      </c>
      <c r="AA403" t="s">
        <v>245</v>
      </c>
      <c r="AB403" t="s">
        <v>121</v>
      </c>
      <c r="AC403" t="s">
        <v>255</v>
      </c>
      <c r="AD403" t="s">
        <v>141</v>
      </c>
      <c r="AE403" t="s">
        <v>245</v>
      </c>
      <c r="AF403" t="s">
        <v>1812</v>
      </c>
      <c r="AG403">
        <v>2</v>
      </c>
    </row>
    <row r="404" spans="1:33" x14ac:dyDescent="0.35">
      <c r="A404" t="s">
        <v>233</v>
      </c>
      <c r="B404">
        <v>6612766</v>
      </c>
      <c r="C404" t="s">
        <v>129</v>
      </c>
      <c r="D404" t="s">
        <v>6206</v>
      </c>
      <c r="E404" t="s">
        <v>310</v>
      </c>
      <c r="F404" t="s">
        <v>133</v>
      </c>
      <c r="G404" t="s">
        <v>132</v>
      </c>
      <c r="H404">
        <v>45839</v>
      </c>
      <c r="I404">
        <v>45869</v>
      </c>
      <c r="J404" t="s">
        <v>856</v>
      </c>
      <c r="K404">
        <v>1213130</v>
      </c>
      <c r="L404" t="s">
        <v>301</v>
      </c>
      <c r="O404">
        <v>10014623</v>
      </c>
      <c r="P404" t="s">
        <v>233</v>
      </c>
      <c r="Q404">
        <v>0</v>
      </c>
      <c r="R404" t="s">
        <v>3891</v>
      </c>
      <c r="S404" t="s">
        <v>342</v>
      </c>
      <c r="T404">
        <v>11594916</v>
      </c>
      <c r="U404">
        <v>45819</v>
      </c>
      <c r="V404">
        <v>45839</v>
      </c>
      <c r="W404">
        <v>45828</v>
      </c>
      <c r="X404">
        <v>0</v>
      </c>
      <c r="Y404">
        <v>1290900</v>
      </c>
      <c r="Z404" t="s">
        <v>1568</v>
      </c>
      <c r="AA404" t="s">
        <v>245</v>
      </c>
      <c r="AB404" t="s">
        <v>121</v>
      </c>
      <c r="AC404" t="s">
        <v>255</v>
      </c>
      <c r="AD404" t="s">
        <v>141</v>
      </c>
      <c r="AE404" t="s">
        <v>245</v>
      </c>
      <c r="AF404" t="s">
        <v>1812</v>
      </c>
      <c r="AG404">
        <v>24</v>
      </c>
    </row>
    <row r="405" spans="1:33" x14ac:dyDescent="0.35">
      <c r="A405" t="s">
        <v>419</v>
      </c>
      <c r="B405">
        <v>6612764</v>
      </c>
      <c r="C405" t="s">
        <v>129</v>
      </c>
      <c r="D405" t="s">
        <v>6207</v>
      </c>
      <c r="E405" t="s">
        <v>310</v>
      </c>
      <c r="F405" t="s">
        <v>133</v>
      </c>
      <c r="G405" t="s">
        <v>132</v>
      </c>
      <c r="H405">
        <v>45839</v>
      </c>
      <c r="I405">
        <v>45869</v>
      </c>
      <c r="J405" t="s">
        <v>856</v>
      </c>
      <c r="K405">
        <v>1213130</v>
      </c>
      <c r="L405" t="s">
        <v>420</v>
      </c>
      <c r="O405">
        <v>10014605</v>
      </c>
      <c r="P405" t="s">
        <v>419</v>
      </c>
      <c r="Q405">
        <v>0</v>
      </c>
      <c r="R405" t="s">
        <v>3891</v>
      </c>
      <c r="S405" t="s">
        <v>342</v>
      </c>
      <c r="T405">
        <v>11594929</v>
      </c>
      <c r="U405">
        <v>45819</v>
      </c>
      <c r="V405">
        <v>45839</v>
      </c>
      <c r="W405">
        <v>45828</v>
      </c>
      <c r="X405">
        <v>0</v>
      </c>
      <c r="Y405">
        <v>1290900</v>
      </c>
      <c r="Z405" t="s">
        <v>1568</v>
      </c>
      <c r="AA405" t="s">
        <v>245</v>
      </c>
      <c r="AB405" t="s">
        <v>121</v>
      </c>
      <c r="AC405" t="s">
        <v>255</v>
      </c>
      <c r="AD405" t="s">
        <v>141</v>
      </c>
      <c r="AE405" t="s">
        <v>245</v>
      </c>
      <c r="AF405" t="s">
        <v>1812</v>
      </c>
      <c r="AG405">
        <v>24</v>
      </c>
    </row>
    <row r="406" spans="1:33" x14ac:dyDescent="0.35">
      <c r="A406" t="s">
        <v>206</v>
      </c>
      <c r="B406">
        <v>6612763</v>
      </c>
      <c r="C406" t="s">
        <v>129</v>
      </c>
      <c r="D406" t="s">
        <v>6103</v>
      </c>
      <c r="E406" t="s">
        <v>310</v>
      </c>
      <c r="F406" t="s">
        <v>133</v>
      </c>
      <c r="G406" t="s">
        <v>226</v>
      </c>
      <c r="H406">
        <v>45859</v>
      </c>
      <c r="I406">
        <v>45865</v>
      </c>
      <c r="J406" t="s">
        <v>5408</v>
      </c>
      <c r="K406">
        <v>1213130</v>
      </c>
      <c r="L406" t="s">
        <v>339</v>
      </c>
      <c r="O406">
        <v>10014614</v>
      </c>
      <c r="P406" t="s">
        <v>206</v>
      </c>
      <c r="Q406">
        <v>0</v>
      </c>
      <c r="R406" t="s">
        <v>3891</v>
      </c>
      <c r="S406" t="s">
        <v>343</v>
      </c>
      <c r="T406">
        <v>11601080</v>
      </c>
      <c r="U406">
        <v>45819</v>
      </c>
      <c r="V406">
        <v>45859</v>
      </c>
      <c r="W406">
        <v>45850</v>
      </c>
      <c r="X406">
        <v>0</v>
      </c>
      <c r="Y406">
        <v>1290900</v>
      </c>
      <c r="Z406" t="s">
        <v>1568</v>
      </c>
      <c r="AA406" t="s">
        <v>245</v>
      </c>
      <c r="AB406" t="s">
        <v>121</v>
      </c>
      <c r="AC406" t="s">
        <v>255</v>
      </c>
      <c r="AD406" t="s">
        <v>189</v>
      </c>
      <c r="AE406" t="s">
        <v>245</v>
      </c>
      <c r="AF406" t="s">
        <v>1812</v>
      </c>
      <c r="AG406">
        <v>10</v>
      </c>
    </row>
    <row r="407" spans="1:33" x14ac:dyDescent="0.35">
      <c r="A407" t="s">
        <v>337</v>
      </c>
      <c r="B407">
        <v>6612762</v>
      </c>
      <c r="C407" t="s">
        <v>129</v>
      </c>
      <c r="D407" t="s">
        <v>6208</v>
      </c>
      <c r="E407" t="s">
        <v>310</v>
      </c>
      <c r="F407" t="s">
        <v>133</v>
      </c>
      <c r="G407" t="s">
        <v>226</v>
      </c>
      <c r="H407">
        <v>45873</v>
      </c>
      <c r="I407">
        <v>45873</v>
      </c>
      <c r="J407" t="s">
        <v>856</v>
      </c>
      <c r="K407">
        <v>1212121</v>
      </c>
      <c r="L407" t="s">
        <v>338</v>
      </c>
      <c r="O407">
        <v>10014600</v>
      </c>
      <c r="P407" t="s">
        <v>337</v>
      </c>
      <c r="Q407">
        <v>0</v>
      </c>
      <c r="R407" t="s">
        <v>3891</v>
      </c>
      <c r="S407" t="s">
        <v>342</v>
      </c>
      <c r="T407">
        <v>11594296</v>
      </c>
      <c r="U407">
        <v>45819</v>
      </c>
      <c r="V407">
        <v>45873</v>
      </c>
      <c r="W407">
        <v>45835</v>
      </c>
      <c r="X407">
        <v>0</v>
      </c>
      <c r="Y407">
        <v>1290900</v>
      </c>
      <c r="Z407" t="s">
        <v>1568</v>
      </c>
      <c r="AA407" t="s">
        <v>247</v>
      </c>
      <c r="AB407" t="s">
        <v>121</v>
      </c>
      <c r="AC407" t="s">
        <v>255</v>
      </c>
      <c r="AD407" t="s">
        <v>189</v>
      </c>
      <c r="AE407" t="s">
        <v>247</v>
      </c>
      <c r="AF407" t="s">
        <v>1812</v>
      </c>
      <c r="AG407">
        <v>48</v>
      </c>
    </row>
    <row r="408" spans="1:33" x14ac:dyDescent="0.35">
      <c r="A408" t="s">
        <v>149</v>
      </c>
      <c r="B408">
        <v>6612761</v>
      </c>
      <c r="C408" t="s">
        <v>129</v>
      </c>
      <c r="D408" t="s">
        <v>6209</v>
      </c>
      <c r="E408" t="s">
        <v>310</v>
      </c>
      <c r="F408" t="s">
        <v>133</v>
      </c>
      <c r="G408" t="s">
        <v>226</v>
      </c>
      <c r="H408">
        <v>45839</v>
      </c>
      <c r="I408">
        <v>45869</v>
      </c>
      <c r="J408" t="s">
        <v>3476</v>
      </c>
      <c r="K408">
        <v>1213130</v>
      </c>
      <c r="L408" t="s">
        <v>302</v>
      </c>
      <c r="O408">
        <v>10014616</v>
      </c>
      <c r="P408" t="s">
        <v>149</v>
      </c>
      <c r="Q408">
        <v>0</v>
      </c>
      <c r="R408" t="s">
        <v>3891</v>
      </c>
      <c r="S408" t="s">
        <v>3901</v>
      </c>
      <c r="T408">
        <v>11597648</v>
      </c>
      <c r="U408">
        <v>45819</v>
      </c>
      <c r="V408">
        <v>45839</v>
      </c>
      <c r="W408">
        <v>45835</v>
      </c>
      <c r="X408">
        <v>0</v>
      </c>
      <c r="Y408">
        <v>1290900</v>
      </c>
      <c r="Z408" t="s">
        <v>1568</v>
      </c>
      <c r="AA408" t="s">
        <v>245</v>
      </c>
      <c r="AB408" t="s">
        <v>121</v>
      </c>
      <c r="AC408" t="s">
        <v>255</v>
      </c>
      <c r="AD408" t="s">
        <v>189</v>
      </c>
      <c r="AE408" t="s">
        <v>245</v>
      </c>
      <c r="AF408" t="s">
        <v>1812</v>
      </c>
      <c r="AG408">
        <v>2</v>
      </c>
    </row>
    <row r="409" spans="1:33" x14ac:dyDescent="0.35">
      <c r="A409" t="s">
        <v>237</v>
      </c>
      <c r="B409">
        <v>6612720</v>
      </c>
      <c r="C409" t="s">
        <v>129</v>
      </c>
      <c r="D409" t="s">
        <v>6210</v>
      </c>
      <c r="E409" t="s">
        <v>310</v>
      </c>
      <c r="F409" t="s">
        <v>133</v>
      </c>
      <c r="G409" t="s">
        <v>226</v>
      </c>
      <c r="H409">
        <v>45839</v>
      </c>
      <c r="I409">
        <v>45869</v>
      </c>
      <c r="J409" t="s">
        <v>3476</v>
      </c>
      <c r="K409">
        <v>1213130</v>
      </c>
      <c r="L409" t="s">
        <v>386</v>
      </c>
      <c r="O409">
        <v>10014625</v>
      </c>
      <c r="P409" t="s">
        <v>237</v>
      </c>
      <c r="Q409">
        <v>0</v>
      </c>
      <c r="R409" t="s">
        <v>3891</v>
      </c>
      <c r="S409" t="s">
        <v>3901</v>
      </c>
      <c r="T409">
        <v>11598963</v>
      </c>
      <c r="U409">
        <v>45819</v>
      </c>
      <c r="V409">
        <v>45839</v>
      </c>
      <c r="W409">
        <v>45835</v>
      </c>
      <c r="X409">
        <v>0</v>
      </c>
      <c r="Y409">
        <v>1290900</v>
      </c>
      <c r="Z409" t="s">
        <v>1568</v>
      </c>
      <c r="AA409" t="s">
        <v>245</v>
      </c>
      <c r="AB409" t="s">
        <v>121</v>
      </c>
      <c r="AC409" t="s">
        <v>255</v>
      </c>
      <c r="AD409" t="s">
        <v>189</v>
      </c>
      <c r="AE409" t="s">
        <v>245</v>
      </c>
      <c r="AF409" t="s">
        <v>1812</v>
      </c>
      <c r="AG409">
        <v>8</v>
      </c>
    </row>
    <row r="410" spans="1:33" x14ac:dyDescent="0.35">
      <c r="A410" t="s">
        <v>149</v>
      </c>
      <c r="B410">
        <v>6612719</v>
      </c>
      <c r="C410" t="s">
        <v>129</v>
      </c>
      <c r="D410" t="s">
        <v>6211</v>
      </c>
      <c r="E410" t="s">
        <v>310</v>
      </c>
      <c r="F410" t="s">
        <v>133</v>
      </c>
      <c r="G410" t="s">
        <v>226</v>
      </c>
      <c r="H410">
        <v>45839</v>
      </c>
      <c r="I410">
        <v>45869</v>
      </c>
      <c r="J410" t="s">
        <v>3476</v>
      </c>
      <c r="K410">
        <v>1213130</v>
      </c>
      <c r="L410" t="s">
        <v>302</v>
      </c>
      <c r="O410">
        <v>10014616</v>
      </c>
      <c r="P410" t="s">
        <v>149</v>
      </c>
      <c r="Q410">
        <v>0</v>
      </c>
      <c r="R410" t="s">
        <v>3891</v>
      </c>
      <c r="S410" t="s">
        <v>3901</v>
      </c>
      <c r="T410">
        <v>11597646</v>
      </c>
      <c r="U410">
        <v>45819</v>
      </c>
      <c r="V410">
        <v>45839</v>
      </c>
      <c r="W410">
        <v>45835</v>
      </c>
      <c r="X410">
        <v>0</v>
      </c>
      <c r="Y410">
        <v>1290900</v>
      </c>
      <c r="Z410" t="s">
        <v>1568</v>
      </c>
      <c r="AA410" t="s">
        <v>245</v>
      </c>
      <c r="AB410" t="s">
        <v>121</v>
      </c>
      <c r="AC410" t="s">
        <v>255</v>
      </c>
      <c r="AD410" t="s">
        <v>189</v>
      </c>
      <c r="AE410" t="s">
        <v>245</v>
      </c>
      <c r="AF410" t="s">
        <v>1812</v>
      </c>
      <c r="AG410">
        <v>16</v>
      </c>
    </row>
    <row r="411" spans="1:33" x14ac:dyDescent="0.35">
      <c r="A411" t="s">
        <v>238</v>
      </c>
      <c r="B411">
        <v>6612718</v>
      </c>
      <c r="C411" t="s">
        <v>129</v>
      </c>
      <c r="D411" t="s">
        <v>6212</v>
      </c>
      <c r="E411" t="s">
        <v>310</v>
      </c>
      <c r="F411" t="s">
        <v>133</v>
      </c>
      <c r="G411" t="s">
        <v>132</v>
      </c>
      <c r="H411">
        <v>45839</v>
      </c>
      <c r="I411">
        <v>45869</v>
      </c>
      <c r="J411" t="s">
        <v>856</v>
      </c>
      <c r="K411">
        <v>1215152</v>
      </c>
      <c r="L411" t="s">
        <v>281</v>
      </c>
      <c r="O411">
        <v>10014628</v>
      </c>
      <c r="P411" t="s">
        <v>238</v>
      </c>
      <c r="Q411">
        <v>0</v>
      </c>
      <c r="R411" t="s">
        <v>3891</v>
      </c>
      <c r="S411" t="s">
        <v>342</v>
      </c>
      <c r="T411">
        <v>11599213</v>
      </c>
      <c r="U411">
        <v>45819</v>
      </c>
      <c r="V411">
        <v>45839</v>
      </c>
      <c r="W411">
        <v>45828</v>
      </c>
      <c r="X411">
        <v>0</v>
      </c>
      <c r="Y411">
        <v>1290900</v>
      </c>
      <c r="Z411" t="s">
        <v>1568</v>
      </c>
      <c r="AA411" t="s">
        <v>246</v>
      </c>
      <c r="AB411" t="s">
        <v>121</v>
      </c>
      <c r="AC411" t="s">
        <v>255</v>
      </c>
      <c r="AD411" t="s">
        <v>122</v>
      </c>
      <c r="AE411" t="s">
        <v>246</v>
      </c>
      <c r="AF411" t="s">
        <v>1812</v>
      </c>
      <c r="AG411">
        <v>1</v>
      </c>
    </row>
    <row r="412" spans="1:33" x14ac:dyDescent="0.35">
      <c r="A412" t="s">
        <v>160</v>
      </c>
      <c r="B412">
        <v>6612717</v>
      </c>
      <c r="C412" t="s">
        <v>129</v>
      </c>
      <c r="D412" t="s">
        <v>6213</v>
      </c>
      <c r="E412" t="s">
        <v>310</v>
      </c>
      <c r="F412" t="s">
        <v>133</v>
      </c>
      <c r="G412" t="s">
        <v>226</v>
      </c>
      <c r="H412">
        <v>45873</v>
      </c>
      <c r="I412">
        <v>45873</v>
      </c>
      <c r="J412" t="s">
        <v>856</v>
      </c>
      <c r="K412">
        <v>1212121</v>
      </c>
      <c r="L412" t="s">
        <v>346</v>
      </c>
      <c r="O412">
        <v>10014598</v>
      </c>
      <c r="P412" t="s">
        <v>160</v>
      </c>
      <c r="Q412">
        <v>0</v>
      </c>
      <c r="R412" t="s">
        <v>3891</v>
      </c>
      <c r="S412" t="s">
        <v>342</v>
      </c>
      <c r="T412">
        <v>11600322</v>
      </c>
      <c r="U412">
        <v>45819</v>
      </c>
      <c r="V412">
        <v>45873</v>
      </c>
      <c r="W412">
        <v>45835</v>
      </c>
      <c r="X412">
        <v>0</v>
      </c>
      <c r="Y412">
        <v>1290900</v>
      </c>
      <c r="Z412" t="s">
        <v>1568</v>
      </c>
      <c r="AA412" t="s">
        <v>247</v>
      </c>
      <c r="AB412" t="s">
        <v>121</v>
      </c>
      <c r="AC412" t="s">
        <v>255</v>
      </c>
      <c r="AD412" t="s">
        <v>189</v>
      </c>
      <c r="AE412" t="s">
        <v>247</v>
      </c>
      <c r="AF412" t="s">
        <v>1812</v>
      </c>
      <c r="AG412">
        <v>48</v>
      </c>
    </row>
    <row r="413" spans="1:33" x14ac:dyDescent="0.35">
      <c r="A413" t="s">
        <v>157</v>
      </c>
      <c r="B413">
        <v>6612715</v>
      </c>
      <c r="C413" t="s">
        <v>129</v>
      </c>
      <c r="D413" t="s">
        <v>6214</v>
      </c>
      <c r="E413" t="s">
        <v>310</v>
      </c>
      <c r="F413" t="s">
        <v>133</v>
      </c>
      <c r="G413" t="s">
        <v>132</v>
      </c>
      <c r="H413">
        <v>45809</v>
      </c>
      <c r="I413">
        <v>45838</v>
      </c>
      <c r="J413" t="s">
        <v>856</v>
      </c>
      <c r="K413">
        <v>1215150</v>
      </c>
      <c r="L413" t="s">
        <v>345</v>
      </c>
      <c r="O413">
        <v>10014635</v>
      </c>
      <c r="P413" t="s">
        <v>157</v>
      </c>
      <c r="Q413">
        <v>0</v>
      </c>
      <c r="R413" t="s">
        <v>3891</v>
      </c>
      <c r="S413" t="s">
        <v>3901</v>
      </c>
      <c r="T413">
        <v>11600607</v>
      </c>
      <c r="U413">
        <v>45819</v>
      </c>
      <c r="V413">
        <v>45809</v>
      </c>
      <c r="W413">
        <v>45835</v>
      </c>
      <c r="X413">
        <v>0</v>
      </c>
      <c r="Y413">
        <v>1290900</v>
      </c>
      <c r="Z413" t="s">
        <v>1568</v>
      </c>
      <c r="AA413" t="s">
        <v>246</v>
      </c>
      <c r="AB413" t="s">
        <v>121</v>
      </c>
      <c r="AC413" t="s">
        <v>255</v>
      </c>
      <c r="AD413" t="s">
        <v>141</v>
      </c>
      <c r="AE413" t="s">
        <v>246</v>
      </c>
      <c r="AF413" t="s">
        <v>3326</v>
      </c>
      <c r="AG413">
        <v>6</v>
      </c>
    </row>
    <row r="414" spans="1:33" x14ac:dyDescent="0.35">
      <c r="A414" t="s">
        <v>243</v>
      </c>
      <c r="B414">
        <v>6612712</v>
      </c>
      <c r="C414" t="s">
        <v>129</v>
      </c>
      <c r="D414" t="s">
        <v>6215</v>
      </c>
      <c r="E414" t="s">
        <v>310</v>
      </c>
      <c r="F414" t="s">
        <v>133</v>
      </c>
      <c r="G414" t="s">
        <v>132</v>
      </c>
      <c r="H414">
        <v>45839</v>
      </c>
      <c r="I414">
        <v>45869</v>
      </c>
      <c r="J414" t="s">
        <v>3476</v>
      </c>
      <c r="K414">
        <v>1213130</v>
      </c>
      <c r="L414" t="s">
        <v>384</v>
      </c>
      <c r="O414">
        <v>10014627</v>
      </c>
      <c r="P414" t="s">
        <v>243</v>
      </c>
      <c r="Q414">
        <v>0</v>
      </c>
      <c r="R414" t="s">
        <v>3891</v>
      </c>
      <c r="S414" t="s">
        <v>3901</v>
      </c>
      <c r="T414">
        <v>11595472</v>
      </c>
      <c r="U414">
        <v>45819</v>
      </c>
      <c r="V414">
        <v>45839</v>
      </c>
      <c r="W414">
        <v>45835</v>
      </c>
      <c r="X414">
        <v>0</v>
      </c>
      <c r="Y414">
        <v>1290900</v>
      </c>
      <c r="Z414" t="s">
        <v>1568</v>
      </c>
      <c r="AA414" t="s">
        <v>245</v>
      </c>
      <c r="AB414" t="s">
        <v>121</v>
      </c>
      <c r="AC414" t="s">
        <v>255</v>
      </c>
      <c r="AD414" t="s">
        <v>141</v>
      </c>
      <c r="AE414" t="s">
        <v>245</v>
      </c>
      <c r="AF414" t="s">
        <v>1812</v>
      </c>
      <c r="AG414">
        <v>4</v>
      </c>
    </row>
    <row r="415" spans="1:33" x14ac:dyDescent="0.35">
      <c r="A415" t="s">
        <v>177</v>
      </c>
      <c r="B415">
        <v>6612709</v>
      </c>
      <c r="C415" t="s">
        <v>129</v>
      </c>
      <c r="D415" t="s">
        <v>6205</v>
      </c>
      <c r="E415" t="s">
        <v>310</v>
      </c>
      <c r="F415" t="s">
        <v>133</v>
      </c>
      <c r="G415" t="s">
        <v>147</v>
      </c>
      <c r="H415">
        <v>45859</v>
      </c>
      <c r="I415">
        <v>45865</v>
      </c>
      <c r="J415" t="s">
        <v>5408</v>
      </c>
      <c r="K415">
        <v>1215150</v>
      </c>
      <c r="L415" t="s">
        <v>278</v>
      </c>
      <c r="O415">
        <v>10014634</v>
      </c>
      <c r="P415" t="s">
        <v>177</v>
      </c>
      <c r="Q415">
        <v>0</v>
      </c>
      <c r="R415" t="s">
        <v>3891</v>
      </c>
      <c r="S415" t="s">
        <v>343</v>
      </c>
      <c r="T415">
        <v>11592545</v>
      </c>
      <c r="U415">
        <v>45819</v>
      </c>
      <c r="V415">
        <v>45859</v>
      </c>
      <c r="W415">
        <v>45850</v>
      </c>
      <c r="X415">
        <v>0</v>
      </c>
      <c r="Y415">
        <v>1290900</v>
      </c>
      <c r="Z415" t="s">
        <v>1568</v>
      </c>
      <c r="AA415" t="s">
        <v>246</v>
      </c>
      <c r="AB415" t="s">
        <v>121</v>
      </c>
      <c r="AC415" t="s">
        <v>255</v>
      </c>
      <c r="AD415" t="s">
        <v>141</v>
      </c>
      <c r="AE415" t="s">
        <v>246</v>
      </c>
      <c r="AF415" t="s">
        <v>1812</v>
      </c>
      <c r="AG415">
        <v>3</v>
      </c>
    </row>
    <row r="416" spans="1:33" x14ac:dyDescent="0.35">
      <c r="A416" t="s">
        <v>298</v>
      </c>
      <c r="B416">
        <v>6612707</v>
      </c>
      <c r="C416" t="s">
        <v>129</v>
      </c>
      <c r="D416" t="s">
        <v>6216</v>
      </c>
      <c r="E416" t="s">
        <v>310</v>
      </c>
      <c r="F416" t="s">
        <v>133</v>
      </c>
      <c r="G416" t="s">
        <v>132</v>
      </c>
      <c r="H416">
        <v>45859</v>
      </c>
      <c r="I416">
        <v>45865</v>
      </c>
      <c r="J416" t="s">
        <v>5408</v>
      </c>
      <c r="K416">
        <v>1213130</v>
      </c>
      <c r="L416" t="s">
        <v>299</v>
      </c>
      <c r="O416">
        <v>10014626</v>
      </c>
      <c r="P416" t="s">
        <v>298</v>
      </c>
      <c r="Q416">
        <v>0</v>
      </c>
      <c r="R416" t="s">
        <v>3891</v>
      </c>
      <c r="S416" t="s">
        <v>343</v>
      </c>
      <c r="T416">
        <v>11593303</v>
      </c>
      <c r="U416">
        <v>45819</v>
      </c>
      <c r="V416">
        <v>45859</v>
      </c>
      <c r="W416">
        <v>45850</v>
      </c>
      <c r="X416">
        <v>0</v>
      </c>
      <c r="Y416">
        <v>1290900</v>
      </c>
      <c r="Z416" t="s">
        <v>1568</v>
      </c>
      <c r="AA416" t="s">
        <v>245</v>
      </c>
      <c r="AB416" t="s">
        <v>121</v>
      </c>
      <c r="AC416" t="s">
        <v>255</v>
      </c>
      <c r="AD416" t="s">
        <v>141</v>
      </c>
      <c r="AE416" t="s">
        <v>245</v>
      </c>
      <c r="AF416" t="s">
        <v>1812</v>
      </c>
      <c r="AG416">
        <v>8</v>
      </c>
    </row>
    <row r="417" spans="1:33" x14ac:dyDescent="0.35">
      <c r="A417" t="s">
        <v>298</v>
      </c>
      <c r="B417">
        <v>6612706</v>
      </c>
      <c r="C417" t="s">
        <v>129</v>
      </c>
      <c r="D417" t="s">
        <v>6217</v>
      </c>
      <c r="E417" t="s">
        <v>310</v>
      </c>
      <c r="F417" t="s">
        <v>133</v>
      </c>
      <c r="G417" t="s">
        <v>147</v>
      </c>
      <c r="H417">
        <v>45859</v>
      </c>
      <c r="I417">
        <v>45865</v>
      </c>
      <c r="J417" t="s">
        <v>5408</v>
      </c>
      <c r="K417">
        <v>1213130</v>
      </c>
      <c r="L417" t="s">
        <v>299</v>
      </c>
      <c r="O417">
        <v>10014626</v>
      </c>
      <c r="P417" t="s">
        <v>298</v>
      </c>
      <c r="Q417">
        <v>0</v>
      </c>
      <c r="R417" t="s">
        <v>3891</v>
      </c>
      <c r="S417" t="s">
        <v>343</v>
      </c>
      <c r="T417">
        <v>11593309</v>
      </c>
      <c r="U417">
        <v>45819</v>
      </c>
      <c r="V417">
        <v>45859</v>
      </c>
      <c r="W417">
        <v>45850</v>
      </c>
      <c r="X417">
        <v>0</v>
      </c>
      <c r="Y417">
        <v>1290900</v>
      </c>
      <c r="Z417" t="s">
        <v>1568</v>
      </c>
      <c r="AA417" t="s">
        <v>245</v>
      </c>
      <c r="AB417" t="s">
        <v>121</v>
      </c>
      <c r="AC417" t="s">
        <v>255</v>
      </c>
      <c r="AD417" t="s">
        <v>141</v>
      </c>
      <c r="AE417" t="s">
        <v>245</v>
      </c>
      <c r="AF417" t="s">
        <v>1812</v>
      </c>
      <c r="AG417">
        <v>1</v>
      </c>
    </row>
    <row r="418" spans="1:33" x14ac:dyDescent="0.35">
      <c r="A418" t="s">
        <v>236</v>
      </c>
      <c r="B418">
        <v>6612657</v>
      </c>
      <c r="C418" t="s">
        <v>129</v>
      </c>
      <c r="D418" t="s">
        <v>6219</v>
      </c>
      <c r="E418" t="s">
        <v>310</v>
      </c>
      <c r="F418" t="s">
        <v>133</v>
      </c>
      <c r="G418" t="s">
        <v>132</v>
      </c>
      <c r="H418">
        <v>45839</v>
      </c>
      <c r="I418">
        <v>45869</v>
      </c>
      <c r="J418" t="s">
        <v>856</v>
      </c>
      <c r="K418">
        <v>1215152</v>
      </c>
      <c r="L418" t="s">
        <v>283</v>
      </c>
      <c r="O418">
        <v>10014629</v>
      </c>
      <c r="P418" t="s">
        <v>236</v>
      </c>
      <c r="Q418">
        <v>0</v>
      </c>
      <c r="R418" t="s">
        <v>3891</v>
      </c>
      <c r="S418" t="s">
        <v>342</v>
      </c>
      <c r="T418">
        <v>11599212</v>
      </c>
      <c r="U418">
        <v>45819</v>
      </c>
      <c r="V418">
        <v>45839</v>
      </c>
      <c r="W418">
        <v>45828</v>
      </c>
      <c r="X418">
        <v>0</v>
      </c>
      <c r="Y418">
        <v>1290900</v>
      </c>
      <c r="Z418" t="s">
        <v>1568</v>
      </c>
      <c r="AA418" t="s">
        <v>246</v>
      </c>
      <c r="AB418" t="s">
        <v>121</v>
      </c>
      <c r="AC418" t="s">
        <v>255</v>
      </c>
      <c r="AD418" t="s">
        <v>122</v>
      </c>
      <c r="AE418" t="s">
        <v>246</v>
      </c>
      <c r="AF418" t="s">
        <v>1812</v>
      </c>
      <c r="AG418">
        <v>1</v>
      </c>
    </row>
    <row r="419" spans="1:33" x14ac:dyDescent="0.35">
      <c r="A419" t="s">
        <v>332</v>
      </c>
      <c r="B419">
        <v>6612655</v>
      </c>
      <c r="C419" t="s">
        <v>129</v>
      </c>
      <c r="D419" t="s">
        <v>6221</v>
      </c>
      <c r="E419" t="s">
        <v>310</v>
      </c>
      <c r="F419" t="s">
        <v>133</v>
      </c>
      <c r="G419" t="s">
        <v>132</v>
      </c>
      <c r="H419">
        <v>45839</v>
      </c>
      <c r="I419">
        <v>45869</v>
      </c>
      <c r="J419" t="s">
        <v>856</v>
      </c>
      <c r="K419">
        <v>1215150</v>
      </c>
      <c r="L419" t="s">
        <v>333</v>
      </c>
      <c r="O419">
        <v>10014639</v>
      </c>
      <c r="P419" t="s">
        <v>332</v>
      </c>
      <c r="Q419">
        <v>0</v>
      </c>
      <c r="R419" t="s">
        <v>3891</v>
      </c>
      <c r="S419" t="s">
        <v>342</v>
      </c>
      <c r="T419">
        <v>11599206</v>
      </c>
      <c r="U419">
        <v>45819</v>
      </c>
      <c r="V419">
        <v>45839</v>
      </c>
      <c r="W419">
        <v>45828</v>
      </c>
      <c r="X419">
        <v>0</v>
      </c>
      <c r="Y419">
        <v>1290900</v>
      </c>
      <c r="Z419" t="s">
        <v>1568</v>
      </c>
      <c r="AA419" t="s">
        <v>246</v>
      </c>
      <c r="AB419" t="s">
        <v>121</v>
      </c>
      <c r="AC419" t="s">
        <v>255</v>
      </c>
      <c r="AD419" t="s">
        <v>122</v>
      </c>
      <c r="AE419" t="s">
        <v>246</v>
      </c>
      <c r="AF419" t="s">
        <v>1812</v>
      </c>
      <c r="AG419">
        <v>1</v>
      </c>
    </row>
    <row r="420" spans="1:33" x14ac:dyDescent="0.35">
      <c r="A420" t="s">
        <v>155</v>
      </c>
      <c r="B420">
        <v>6612654</v>
      </c>
      <c r="C420" t="s">
        <v>129</v>
      </c>
      <c r="D420" t="s">
        <v>6222</v>
      </c>
      <c r="E420" t="s">
        <v>310</v>
      </c>
      <c r="F420" t="s">
        <v>133</v>
      </c>
      <c r="G420" t="s">
        <v>226</v>
      </c>
      <c r="H420">
        <v>45839</v>
      </c>
      <c r="I420">
        <v>45869</v>
      </c>
      <c r="J420" t="s">
        <v>3476</v>
      </c>
      <c r="K420">
        <v>1215155</v>
      </c>
      <c r="L420" t="s">
        <v>276</v>
      </c>
      <c r="O420">
        <v>10014647</v>
      </c>
      <c r="P420" t="s">
        <v>155</v>
      </c>
      <c r="Q420">
        <v>0</v>
      </c>
      <c r="R420" t="s">
        <v>3891</v>
      </c>
      <c r="S420" t="s">
        <v>3901</v>
      </c>
      <c r="T420">
        <v>11595384</v>
      </c>
      <c r="U420">
        <v>45819</v>
      </c>
      <c r="V420">
        <v>45839</v>
      </c>
      <c r="W420">
        <v>45835</v>
      </c>
      <c r="X420">
        <v>0</v>
      </c>
      <c r="Y420">
        <v>1290900</v>
      </c>
      <c r="Z420" t="s">
        <v>1568</v>
      </c>
      <c r="AA420" t="s">
        <v>246</v>
      </c>
      <c r="AB420" t="s">
        <v>121</v>
      </c>
      <c r="AC420" t="s">
        <v>255</v>
      </c>
      <c r="AD420" t="s">
        <v>189</v>
      </c>
      <c r="AE420" t="s">
        <v>246</v>
      </c>
      <c r="AF420" t="s">
        <v>1812</v>
      </c>
      <c r="AG420">
        <v>24</v>
      </c>
    </row>
    <row r="421" spans="1:33" x14ac:dyDescent="0.35">
      <c r="A421" t="s">
        <v>243</v>
      </c>
      <c r="B421">
        <v>6612652</v>
      </c>
      <c r="C421" t="s">
        <v>129</v>
      </c>
      <c r="D421" t="s">
        <v>6077</v>
      </c>
      <c r="E421" t="s">
        <v>310</v>
      </c>
      <c r="F421" t="s">
        <v>125</v>
      </c>
      <c r="G421" t="s">
        <v>136</v>
      </c>
      <c r="H421">
        <v>45839</v>
      </c>
      <c r="I421">
        <v>45869</v>
      </c>
      <c r="J421" t="s">
        <v>3476</v>
      </c>
      <c r="K421">
        <v>1213130</v>
      </c>
      <c r="L421" t="s">
        <v>384</v>
      </c>
      <c r="O421">
        <v>10014627</v>
      </c>
      <c r="P421" t="s">
        <v>243</v>
      </c>
      <c r="Q421">
        <v>4296.8999999999996</v>
      </c>
      <c r="R421" t="s">
        <v>3891</v>
      </c>
      <c r="S421" t="s">
        <v>3891</v>
      </c>
      <c r="T421">
        <v>11599625</v>
      </c>
      <c r="U421">
        <v>45819</v>
      </c>
      <c r="V421">
        <v>45839</v>
      </c>
      <c r="W421">
        <v>45846</v>
      </c>
      <c r="X421">
        <v>4296.8999999999996</v>
      </c>
      <c r="Y421">
        <v>1290900</v>
      </c>
      <c r="Z421" t="s">
        <v>1568</v>
      </c>
      <c r="AA421" t="s">
        <v>245</v>
      </c>
      <c r="AB421" t="s">
        <v>121</v>
      </c>
      <c r="AC421" t="s">
        <v>255</v>
      </c>
      <c r="AD421" t="s">
        <v>135</v>
      </c>
      <c r="AE421" t="s">
        <v>245</v>
      </c>
      <c r="AF421" t="s">
        <v>3326</v>
      </c>
      <c r="AG421">
        <v>24</v>
      </c>
    </row>
    <row r="422" spans="1:33" x14ac:dyDescent="0.35">
      <c r="A422" t="s">
        <v>286</v>
      </c>
      <c r="B422">
        <v>6612650</v>
      </c>
      <c r="C422" t="s">
        <v>123</v>
      </c>
      <c r="D422" t="s">
        <v>6078</v>
      </c>
      <c r="E422" t="s">
        <v>310</v>
      </c>
      <c r="F422" t="s">
        <v>133</v>
      </c>
      <c r="G422" t="s">
        <v>147</v>
      </c>
      <c r="H422">
        <v>45873</v>
      </c>
      <c r="I422">
        <v>45873</v>
      </c>
      <c r="J422" t="s">
        <v>856</v>
      </c>
      <c r="K422">
        <v>1212120</v>
      </c>
      <c r="L422" t="s">
        <v>287</v>
      </c>
      <c r="O422">
        <v>10014655</v>
      </c>
      <c r="P422" t="s">
        <v>286</v>
      </c>
      <c r="Q422">
        <v>0</v>
      </c>
      <c r="R422" t="s">
        <v>3891</v>
      </c>
      <c r="S422" t="s">
        <v>342</v>
      </c>
      <c r="T422">
        <v>11600690</v>
      </c>
      <c r="U422">
        <v>45819</v>
      </c>
      <c r="V422">
        <v>45873</v>
      </c>
      <c r="W422">
        <v>45835</v>
      </c>
      <c r="X422">
        <v>0</v>
      </c>
      <c r="Y422">
        <v>1290900</v>
      </c>
      <c r="Z422" t="s">
        <v>1568</v>
      </c>
      <c r="AA422" t="s">
        <v>247</v>
      </c>
      <c r="AB422" t="s">
        <v>121</v>
      </c>
      <c r="AC422" t="s">
        <v>255</v>
      </c>
      <c r="AD422" t="s">
        <v>141</v>
      </c>
      <c r="AE422" t="s">
        <v>247</v>
      </c>
      <c r="AF422" t="s">
        <v>3326</v>
      </c>
      <c r="AG422">
        <v>48</v>
      </c>
    </row>
    <row r="423" spans="1:33" x14ac:dyDescent="0.35">
      <c r="A423" t="s">
        <v>236</v>
      </c>
      <c r="B423">
        <v>6612649</v>
      </c>
      <c r="C423" t="s">
        <v>129</v>
      </c>
      <c r="D423" t="s">
        <v>6079</v>
      </c>
      <c r="E423" t="s">
        <v>310</v>
      </c>
      <c r="F423" t="s">
        <v>133</v>
      </c>
      <c r="G423" t="s">
        <v>132</v>
      </c>
      <c r="H423">
        <v>45839</v>
      </c>
      <c r="I423">
        <v>45869</v>
      </c>
      <c r="J423" t="s">
        <v>856</v>
      </c>
      <c r="K423">
        <v>1215152</v>
      </c>
      <c r="L423" t="s">
        <v>283</v>
      </c>
      <c r="O423">
        <v>10014629</v>
      </c>
      <c r="P423" t="s">
        <v>236</v>
      </c>
      <c r="Q423">
        <v>0</v>
      </c>
      <c r="R423" t="s">
        <v>3891</v>
      </c>
      <c r="S423" t="s">
        <v>342</v>
      </c>
      <c r="T423">
        <v>11602243</v>
      </c>
      <c r="U423">
        <v>45819</v>
      </c>
      <c r="V423">
        <v>45839</v>
      </c>
      <c r="W423">
        <v>45828</v>
      </c>
      <c r="X423">
        <v>0</v>
      </c>
      <c r="Y423">
        <v>1290900</v>
      </c>
      <c r="Z423" t="s">
        <v>1568</v>
      </c>
      <c r="AA423" t="s">
        <v>246</v>
      </c>
      <c r="AB423" t="s">
        <v>121</v>
      </c>
      <c r="AC423" t="s">
        <v>255</v>
      </c>
      <c r="AD423" t="s">
        <v>141</v>
      </c>
      <c r="AE423" t="s">
        <v>246</v>
      </c>
      <c r="AF423" t="s">
        <v>1812</v>
      </c>
      <c r="AG423">
        <v>4</v>
      </c>
    </row>
    <row r="424" spans="1:33" x14ac:dyDescent="0.35">
      <c r="A424" t="s">
        <v>155</v>
      </c>
      <c r="B424">
        <v>6612646</v>
      </c>
      <c r="C424" t="s">
        <v>129</v>
      </c>
      <c r="D424" t="s">
        <v>5971</v>
      </c>
      <c r="E424" t="s">
        <v>310</v>
      </c>
      <c r="F424" t="s">
        <v>133</v>
      </c>
      <c r="G424" t="s">
        <v>132</v>
      </c>
      <c r="H424">
        <v>45859</v>
      </c>
      <c r="I424">
        <v>45865</v>
      </c>
      <c r="J424" t="s">
        <v>5408</v>
      </c>
      <c r="K424">
        <v>1215155</v>
      </c>
      <c r="L424" t="s">
        <v>276</v>
      </c>
      <c r="O424">
        <v>10014647</v>
      </c>
      <c r="P424" t="s">
        <v>155</v>
      </c>
      <c r="Q424">
        <v>0</v>
      </c>
      <c r="R424" t="s">
        <v>3891</v>
      </c>
      <c r="S424" t="s">
        <v>343</v>
      </c>
      <c r="T424">
        <v>11601515</v>
      </c>
      <c r="U424">
        <v>45819</v>
      </c>
      <c r="V424">
        <v>45859</v>
      </c>
      <c r="W424">
        <v>45850</v>
      </c>
      <c r="X424">
        <v>0</v>
      </c>
      <c r="Y424">
        <v>1290900</v>
      </c>
      <c r="Z424" t="s">
        <v>1568</v>
      </c>
      <c r="AA424" t="s">
        <v>246</v>
      </c>
      <c r="AB424" t="s">
        <v>121</v>
      </c>
      <c r="AC424" t="s">
        <v>255</v>
      </c>
      <c r="AD424" t="s">
        <v>122</v>
      </c>
      <c r="AE424" t="s">
        <v>246</v>
      </c>
      <c r="AF424" t="s">
        <v>1812</v>
      </c>
      <c r="AG424">
        <v>2</v>
      </c>
    </row>
    <row r="425" spans="1:33" x14ac:dyDescent="0.35">
      <c r="A425" t="s">
        <v>236</v>
      </c>
      <c r="B425">
        <v>6612643</v>
      </c>
      <c r="C425" t="s">
        <v>129</v>
      </c>
      <c r="D425" t="s">
        <v>6080</v>
      </c>
      <c r="E425" t="s">
        <v>310</v>
      </c>
      <c r="F425" t="s">
        <v>133</v>
      </c>
      <c r="G425" t="s">
        <v>132</v>
      </c>
      <c r="H425">
        <v>45839</v>
      </c>
      <c r="I425">
        <v>45869</v>
      </c>
      <c r="J425" t="s">
        <v>3476</v>
      </c>
      <c r="K425">
        <v>1215152</v>
      </c>
      <c r="L425" t="s">
        <v>283</v>
      </c>
      <c r="O425">
        <v>10014629</v>
      </c>
      <c r="P425" t="s">
        <v>236</v>
      </c>
      <c r="Q425">
        <v>0</v>
      </c>
      <c r="R425" t="s">
        <v>3891</v>
      </c>
      <c r="S425" t="s">
        <v>3901</v>
      </c>
      <c r="T425">
        <v>11601324</v>
      </c>
      <c r="U425">
        <v>45819</v>
      </c>
      <c r="V425">
        <v>45839</v>
      </c>
      <c r="W425">
        <v>45835</v>
      </c>
      <c r="X425">
        <v>0</v>
      </c>
      <c r="Y425">
        <v>1290900</v>
      </c>
      <c r="Z425" t="s">
        <v>1568</v>
      </c>
      <c r="AA425" t="s">
        <v>246</v>
      </c>
      <c r="AB425" t="s">
        <v>121</v>
      </c>
      <c r="AC425" t="s">
        <v>255</v>
      </c>
      <c r="AD425" t="s">
        <v>141</v>
      </c>
      <c r="AE425" t="s">
        <v>246</v>
      </c>
      <c r="AF425" t="s">
        <v>1812</v>
      </c>
      <c r="AG425">
        <v>6</v>
      </c>
    </row>
    <row r="426" spans="1:33" x14ac:dyDescent="0.35">
      <c r="A426" t="s">
        <v>230</v>
      </c>
      <c r="B426">
        <v>6612615</v>
      </c>
      <c r="C426" t="s">
        <v>129</v>
      </c>
      <c r="D426" t="s">
        <v>6081</v>
      </c>
      <c r="E426" t="s">
        <v>310</v>
      </c>
      <c r="F426" t="s">
        <v>133</v>
      </c>
      <c r="G426" t="s">
        <v>132</v>
      </c>
      <c r="H426">
        <v>45839</v>
      </c>
      <c r="I426">
        <v>45869</v>
      </c>
      <c r="J426" t="s">
        <v>856</v>
      </c>
      <c r="K426">
        <v>1215150</v>
      </c>
      <c r="L426" t="s">
        <v>277</v>
      </c>
      <c r="O426">
        <v>10014636</v>
      </c>
      <c r="P426" t="s">
        <v>230</v>
      </c>
      <c r="Q426">
        <v>0</v>
      </c>
      <c r="R426" t="s">
        <v>3891</v>
      </c>
      <c r="S426" t="s">
        <v>342</v>
      </c>
      <c r="T426">
        <v>11602194</v>
      </c>
      <c r="U426">
        <v>45819</v>
      </c>
      <c r="V426">
        <v>45839</v>
      </c>
      <c r="W426">
        <v>45828</v>
      </c>
      <c r="X426">
        <v>0</v>
      </c>
      <c r="Y426">
        <v>1290900</v>
      </c>
      <c r="Z426" t="s">
        <v>1568</v>
      </c>
      <c r="AA426" t="s">
        <v>246</v>
      </c>
      <c r="AB426" t="s">
        <v>121</v>
      </c>
      <c r="AC426" t="s">
        <v>255</v>
      </c>
      <c r="AD426" t="s">
        <v>122</v>
      </c>
      <c r="AE426" t="s">
        <v>246</v>
      </c>
      <c r="AF426" t="s">
        <v>1812</v>
      </c>
      <c r="AG426">
        <v>2</v>
      </c>
    </row>
    <row r="427" spans="1:33" x14ac:dyDescent="0.35">
      <c r="A427" t="s">
        <v>236</v>
      </c>
      <c r="B427">
        <v>6612614</v>
      </c>
      <c r="C427" t="s">
        <v>129</v>
      </c>
      <c r="D427" t="s">
        <v>6082</v>
      </c>
      <c r="E427" t="s">
        <v>310</v>
      </c>
      <c r="F427" t="s">
        <v>125</v>
      </c>
      <c r="G427" t="s">
        <v>336</v>
      </c>
      <c r="H427">
        <v>45849</v>
      </c>
      <c r="I427">
        <v>45849</v>
      </c>
      <c r="J427" t="s">
        <v>5406</v>
      </c>
      <c r="K427">
        <v>1215152</v>
      </c>
      <c r="L427" t="s">
        <v>283</v>
      </c>
      <c r="O427">
        <v>10014629</v>
      </c>
      <c r="P427" t="s">
        <v>236</v>
      </c>
      <c r="Q427">
        <v>0</v>
      </c>
      <c r="R427" t="s">
        <v>3891</v>
      </c>
      <c r="S427" t="s">
        <v>262</v>
      </c>
      <c r="T427">
        <v>11602251</v>
      </c>
      <c r="U427">
        <v>45819</v>
      </c>
      <c r="V427">
        <v>45849</v>
      </c>
      <c r="W427">
        <v>45853</v>
      </c>
      <c r="X427">
        <v>0</v>
      </c>
      <c r="Y427">
        <v>1290900</v>
      </c>
      <c r="Z427" t="s">
        <v>1568</v>
      </c>
      <c r="AA427" t="s">
        <v>246</v>
      </c>
      <c r="AB427" t="s">
        <v>121</v>
      </c>
      <c r="AC427" t="s">
        <v>255</v>
      </c>
      <c r="AD427" t="s">
        <v>189</v>
      </c>
      <c r="AE427" t="s">
        <v>246</v>
      </c>
      <c r="AF427" t="s">
        <v>1812</v>
      </c>
      <c r="AG427">
        <v>16</v>
      </c>
    </row>
    <row r="428" spans="1:33" x14ac:dyDescent="0.35">
      <c r="A428" t="s">
        <v>231</v>
      </c>
      <c r="B428">
        <v>6612549</v>
      </c>
      <c r="C428" t="s">
        <v>129</v>
      </c>
      <c r="D428" t="s">
        <v>6060</v>
      </c>
      <c r="E428" t="s">
        <v>310</v>
      </c>
      <c r="F428" t="s">
        <v>133</v>
      </c>
      <c r="G428" t="s">
        <v>132</v>
      </c>
      <c r="H428">
        <v>45839</v>
      </c>
      <c r="I428">
        <v>45869</v>
      </c>
      <c r="J428" t="s">
        <v>856</v>
      </c>
      <c r="K428">
        <v>1215150</v>
      </c>
      <c r="L428" t="s">
        <v>331</v>
      </c>
      <c r="O428">
        <v>10014638</v>
      </c>
      <c r="P428" t="s">
        <v>231</v>
      </c>
      <c r="Q428">
        <v>0</v>
      </c>
      <c r="R428" t="s">
        <v>3891</v>
      </c>
      <c r="S428" t="s">
        <v>342</v>
      </c>
      <c r="T428">
        <v>11603146</v>
      </c>
      <c r="U428">
        <v>45818</v>
      </c>
      <c r="V428">
        <v>45839</v>
      </c>
      <c r="W428">
        <v>45828</v>
      </c>
      <c r="X428">
        <v>0</v>
      </c>
      <c r="Y428">
        <v>1290900</v>
      </c>
      <c r="Z428" t="s">
        <v>1568</v>
      </c>
      <c r="AA428" t="s">
        <v>246</v>
      </c>
      <c r="AB428" t="s">
        <v>121</v>
      </c>
      <c r="AC428" t="s">
        <v>255</v>
      </c>
      <c r="AD428" t="s">
        <v>122</v>
      </c>
      <c r="AE428" t="s">
        <v>246</v>
      </c>
      <c r="AF428" t="s">
        <v>1812</v>
      </c>
      <c r="AG428">
        <v>1.5</v>
      </c>
    </row>
    <row r="429" spans="1:33" x14ac:dyDescent="0.35">
      <c r="A429" t="s">
        <v>403</v>
      </c>
      <c r="B429">
        <v>6612548</v>
      </c>
      <c r="C429" t="s">
        <v>129</v>
      </c>
      <c r="D429" t="s">
        <v>6061</v>
      </c>
      <c r="E429" t="s">
        <v>310</v>
      </c>
      <c r="F429" t="s">
        <v>133</v>
      </c>
      <c r="G429" t="s">
        <v>132</v>
      </c>
      <c r="H429">
        <v>45839</v>
      </c>
      <c r="I429">
        <v>45869</v>
      </c>
      <c r="J429" t="s">
        <v>3476</v>
      </c>
      <c r="K429">
        <v>1213130</v>
      </c>
      <c r="L429" t="s">
        <v>404</v>
      </c>
      <c r="O429">
        <v>10014622</v>
      </c>
      <c r="P429" t="s">
        <v>403</v>
      </c>
      <c r="Q429">
        <v>0</v>
      </c>
      <c r="R429" t="s">
        <v>3891</v>
      </c>
      <c r="S429" t="s">
        <v>3901</v>
      </c>
      <c r="T429">
        <v>11602968</v>
      </c>
      <c r="U429">
        <v>45818</v>
      </c>
      <c r="V429">
        <v>45839</v>
      </c>
      <c r="W429">
        <v>45835</v>
      </c>
      <c r="X429">
        <v>0</v>
      </c>
      <c r="Y429">
        <v>1290900</v>
      </c>
      <c r="Z429" t="s">
        <v>1568</v>
      </c>
      <c r="AA429" t="s">
        <v>245</v>
      </c>
      <c r="AB429" t="s">
        <v>121</v>
      </c>
      <c r="AC429" t="s">
        <v>255</v>
      </c>
      <c r="AD429" t="s">
        <v>122</v>
      </c>
      <c r="AE429" t="s">
        <v>245</v>
      </c>
      <c r="AF429" t="s">
        <v>1812</v>
      </c>
      <c r="AG429">
        <v>5</v>
      </c>
    </row>
    <row r="430" spans="1:33" x14ac:dyDescent="0.35">
      <c r="A430" t="s">
        <v>131</v>
      </c>
      <c r="B430">
        <v>6612547</v>
      </c>
      <c r="C430" t="s">
        <v>129</v>
      </c>
      <c r="D430" t="s">
        <v>6062</v>
      </c>
      <c r="E430" t="s">
        <v>310</v>
      </c>
      <c r="F430" t="s">
        <v>259</v>
      </c>
      <c r="G430" t="s">
        <v>124</v>
      </c>
      <c r="H430">
        <v>45855</v>
      </c>
      <c r="I430">
        <v>45855</v>
      </c>
      <c r="J430" t="s">
        <v>5407</v>
      </c>
      <c r="K430">
        <v>1213130</v>
      </c>
      <c r="L430" t="s">
        <v>335</v>
      </c>
      <c r="O430">
        <v>10014603</v>
      </c>
      <c r="P430" t="s">
        <v>131</v>
      </c>
      <c r="Q430">
        <v>0</v>
      </c>
      <c r="R430" t="s">
        <v>3891</v>
      </c>
      <c r="S430" t="s">
        <v>343</v>
      </c>
      <c r="T430">
        <v>11602965</v>
      </c>
      <c r="U430">
        <v>45818</v>
      </c>
      <c r="V430">
        <v>45855</v>
      </c>
      <c r="W430">
        <v>45853</v>
      </c>
      <c r="X430">
        <v>0</v>
      </c>
      <c r="Y430">
        <v>1290900</v>
      </c>
      <c r="Z430" t="s">
        <v>1568</v>
      </c>
      <c r="AA430" t="s">
        <v>245</v>
      </c>
      <c r="AB430" t="s">
        <v>121</v>
      </c>
      <c r="AC430" t="s">
        <v>255</v>
      </c>
      <c r="AD430" t="s">
        <v>122</v>
      </c>
      <c r="AE430" t="s">
        <v>245</v>
      </c>
      <c r="AF430" t="s">
        <v>1812</v>
      </c>
      <c r="AG430">
        <v>1</v>
      </c>
    </row>
    <row r="431" spans="1:33" x14ac:dyDescent="0.35">
      <c r="A431" t="s">
        <v>215</v>
      </c>
      <c r="B431">
        <v>6612546</v>
      </c>
      <c r="C431" t="s">
        <v>129</v>
      </c>
      <c r="D431" t="s">
        <v>6063</v>
      </c>
      <c r="E431" t="s">
        <v>310</v>
      </c>
      <c r="F431" t="s">
        <v>259</v>
      </c>
      <c r="G431" t="s">
        <v>142</v>
      </c>
      <c r="H431">
        <v>45857</v>
      </c>
      <c r="I431">
        <v>45857</v>
      </c>
      <c r="J431" t="s">
        <v>5407</v>
      </c>
      <c r="K431">
        <v>1213130</v>
      </c>
      <c r="L431" t="s">
        <v>290</v>
      </c>
      <c r="O431">
        <v>10018371</v>
      </c>
      <c r="P431" t="s">
        <v>215</v>
      </c>
      <c r="Q431">
        <v>0</v>
      </c>
      <c r="R431" t="s">
        <v>3891</v>
      </c>
      <c r="S431" t="s">
        <v>343</v>
      </c>
      <c r="T431">
        <v>11603932</v>
      </c>
      <c r="U431">
        <v>45818</v>
      </c>
      <c r="V431">
        <v>45857</v>
      </c>
      <c r="W431">
        <v>45853</v>
      </c>
      <c r="X431">
        <v>0</v>
      </c>
      <c r="Y431">
        <v>1290900</v>
      </c>
      <c r="Z431" t="s">
        <v>1568</v>
      </c>
      <c r="AA431" t="s">
        <v>245</v>
      </c>
      <c r="AB431" t="s">
        <v>121</v>
      </c>
      <c r="AC431" t="s">
        <v>255</v>
      </c>
      <c r="AD431" t="s">
        <v>141</v>
      </c>
      <c r="AE431" t="s">
        <v>245</v>
      </c>
      <c r="AF431" t="s">
        <v>1812</v>
      </c>
      <c r="AG431">
        <v>4</v>
      </c>
    </row>
    <row r="432" spans="1:33" x14ac:dyDescent="0.35">
      <c r="A432" t="s">
        <v>175</v>
      </c>
      <c r="B432">
        <v>6612545</v>
      </c>
      <c r="C432" t="s">
        <v>138</v>
      </c>
      <c r="D432" t="s">
        <v>6064</v>
      </c>
      <c r="E432" t="s">
        <v>310</v>
      </c>
      <c r="F432" t="s">
        <v>133</v>
      </c>
      <c r="G432" t="s">
        <v>132</v>
      </c>
      <c r="H432">
        <v>45839</v>
      </c>
      <c r="I432">
        <v>45869</v>
      </c>
      <c r="J432" t="s">
        <v>856</v>
      </c>
      <c r="K432">
        <v>1215158</v>
      </c>
      <c r="L432" t="s">
        <v>394</v>
      </c>
      <c r="O432">
        <v>10017395</v>
      </c>
      <c r="P432" t="s">
        <v>175</v>
      </c>
      <c r="Q432">
        <v>0</v>
      </c>
      <c r="R432" t="s">
        <v>3891</v>
      </c>
      <c r="S432" t="s">
        <v>342</v>
      </c>
      <c r="T432">
        <v>11604177</v>
      </c>
      <c r="U432">
        <v>45818</v>
      </c>
      <c r="V432">
        <v>45839</v>
      </c>
      <c r="W432">
        <v>45828</v>
      </c>
      <c r="X432">
        <v>0</v>
      </c>
      <c r="Y432">
        <v>1290900</v>
      </c>
      <c r="Z432" t="s">
        <v>1568</v>
      </c>
      <c r="AA432" t="s">
        <v>249</v>
      </c>
      <c r="AB432" t="s">
        <v>121</v>
      </c>
      <c r="AC432" t="s">
        <v>255</v>
      </c>
      <c r="AD432" t="s">
        <v>122</v>
      </c>
      <c r="AE432" t="s">
        <v>249</v>
      </c>
      <c r="AF432" t="s">
        <v>1812</v>
      </c>
      <c r="AG432">
        <v>1</v>
      </c>
    </row>
    <row r="433" spans="1:33" x14ac:dyDescent="0.35">
      <c r="A433" t="s">
        <v>151</v>
      </c>
      <c r="B433">
        <v>6612544</v>
      </c>
      <c r="C433" t="s">
        <v>138</v>
      </c>
      <c r="D433" t="s">
        <v>6065</v>
      </c>
      <c r="E433" t="s">
        <v>310</v>
      </c>
      <c r="F433" t="s">
        <v>133</v>
      </c>
      <c r="G433" t="s">
        <v>132</v>
      </c>
      <c r="H433">
        <v>45839</v>
      </c>
      <c r="I433">
        <v>45869</v>
      </c>
      <c r="J433" t="s">
        <v>856</v>
      </c>
      <c r="K433">
        <v>1215157</v>
      </c>
      <c r="L433" t="s">
        <v>399</v>
      </c>
      <c r="O433">
        <v>10014651</v>
      </c>
      <c r="P433" t="s">
        <v>151</v>
      </c>
      <c r="Q433">
        <v>0</v>
      </c>
      <c r="R433" t="s">
        <v>3891</v>
      </c>
      <c r="S433" t="s">
        <v>342</v>
      </c>
      <c r="T433">
        <v>11604178</v>
      </c>
      <c r="U433">
        <v>45818</v>
      </c>
      <c r="V433">
        <v>45839</v>
      </c>
      <c r="W433">
        <v>45828</v>
      </c>
      <c r="X433">
        <v>0</v>
      </c>
      <c r="Y433">
        <v>1290900</v>
      </c>
      <c r="Z433" t="s">
        <v>1568</v>
      </c>
      <c r="AA433" t="s">
        <v>249</v>
      </c>
      <c r="AB433" t="s">
        <v>121</v>
      </c>
      <c r="AC433" t="s">
        <v>255</v>
      </c>
      <c r="AD433" t="s">
        <v>141</v>
      </c>
      <c r="AE433" t="s">
        <v>249</v>
      </c>
      <c r="AF433" t="s">
        <v>3326</v>
      </c>
      <c r="AG433">
        <v>12</v>
      </c>
    </row>
    <row r="434" spans="1:33" x14ac:dyDescent="0.35">
      <c r="A434" t="s">
        <v>413</v>
      </c>
      <c r="B434">
        <v>6612500</v>
      </c>
      <c r="C434" t="s">
        <v>129</v>
      </c>
      <c r="D434" t="s">
        <v>6066</v>
      </c>
      <c r="E434" t="s">
        <v>310</v>
      </c>
      <c r="F434" t="s">
        <v>133</v>
      </c>
      <c r="G434" t="s">
        <v>132</v>
      </c>
      <c r="H434">
        <v>45839</v>
      </c>
      <c r="I434">
        <v>45869</v>
      </c>
      <c r="J434" t="s">
        <v>856</v>
      </c>
      <c r="K434">
        <v>1213130</v>
      </c>
      <c r="L434" t="s">
        <v>414</v>
      </c>
      <c r="O434">
        <v>10014620</v>
      </c>
      <c r="P434" t="s">
        <v>413</v>
      </c>
      <c r="Q434">
        <v>0</v>
      </c>
      <c r="R434" t="s">
        <v>3891</v>
      </c>
      <c r="S434" t="s">
        <v>342</v>
      </c>
      <c r="T434">
        <v>11604268</v>
      </c>
      <c r="U434">
        <v>45818</v>
      </c>
      <c r="V434">
        <v>45839</v>
      </c>
      <c r="W434">
        <v>45828</v>
      </c>
      <c r="X434">
        <v>0</v>
      </c>
      <c r="Y434">
        <v>1290900</v>
      </c>
      <c r="Z434" t="s">
        <v>1568</v>
      </c>
      <c r="AA434" t="s">
        <v>245</v>
      </c>
      <c r="AB434" t="s">
        <v>121</v>
      </c>
      <c r="AC434" t="s">
        <v>255</v>
      </c>
      <c r="AD434" t="s">
        <v>141</v>
      </c>
      <c r="AE434" t="s">
        <v>245</v>
      </c>
      <c r="AF434" t="s">
        <v>3326</v>
      </c>
      <c r="AG434">
        <v>24</v>
      </c>
    </row>
    <row r="435" spans="1:33" x14ac:dyDescent="0.35">
      <c r="A435" t="s">
        <v>223</v>
      </c>
      <c r="B435">
        <v>6612499</v>
      </c>
      <c r="C435" t="s">
        <v>129</v>
      </c>
      <c r="D435" t="s">
        <v>6067</v>
      </c>
      <c r="E435" t="s">
        <v>310</v>
      </c>
      <c r="F435" t="s">
        <v>133</v>
      </c>
      <c r="G435" t="s">
        <v>132</v>
      </c>
      <c r="H435">
        <v>45839</v>
      </c>
      <c r="I435">
        <v>45869</v>
      </c>
      <c r="J435" t="s">
        <v>3476</v>
      </c>
      <c r="K435">
        <v>1213130</v>
      </c>
      <c r="L435" t="s">
        <v>303</v>
      </c>
      <c r="O435">
        <v>10014613</v>
      </c>
      <c r="P435" t="s">
        <v>223</v>
      </c>
      <c r="Q435">
        <v>0</v>
      </c>
      <c r="R435" t="s">
        <v>3891</v>
      </c>
      <c r="S435" t="s">
        <v>3901</v>
      </c>
      <c r="T435">
        <v>11604271</v>
      </c>
      <c r="U435">
        <v>45818</v>
      </c>
      <c r="V435">
        <v>45839</v>
      </c>
      <c r="W435">
        <v>45835</v>
      </c>
      <c r="X435">
        <v>0</v>
      </c>
      <c r="Y435">
        <v>1290900</v>
      </c>
      <c r="Z435" t="s">
        <v>1568</v>
      </c>
      <c r="AA435" t="s">
        <v>245</v>
      </c>
      <c r="AB435" t="s">
        <v>121</v>
      </c>
      <c r="AC435" t="s">
        <v>255</v>
      </c>
      <c r="AD435" t="s">
        <v>122</v>
      </c>
      <c r="AE435" t="s">
        <v>245</v>
      </c>
      <c r="AF435" t="s">
        <v>1812</v>
      </c>
      <c r="AG435">
        <v>2</v>
      </c>
    </row>
    <row r="436" spans="1:33" x14ac:dyDescent="0.35">
      <c r="A436" t="s">
        <v>228</v>
      </c>
      <c r="B436">
        <v>6612498</v>
      </c>
      <c r="C436" t="s">
        <v>129</v>
      </c>
      <c r="D436" t="s">
        <v>6068</v>
      </c>
      <c r="E436" t="s">
        <v>310</v>
      </c>
      <c r="F436" t="s">
        <v>133</v>
      </c>
      <c r="G436" t="s">
        <v>132</v>
      </c>
      <c r="H436">
        <v>45839</v>
      </c>
      <c r="I436">
        <v>45869</v>
      </c>
      <c r="J436" t="s">
        <v>856</v>
      </c>
      <c r="K436">
        <v>1213130</v>
      </c>
      <c r="L436" t="s">
        <v>387</v>
      </c>
      <c r="O436">
        <v>10014624</v>
      </c>
      <c r="P436" t="s">
        <v>228</v>
      </c>
      <c r="Q436">
        <v>0</v>
      </c>
      <c r="R436" t="s">
        <v>3891</v>
      </c>
      <c r="S436" t="s">
        <v>342</v>
      </c>
      <c r="T436">
        <v>11604260</v>
      </c>
      <c r="U436">
        <v>45818</v>
      </c>
      <c r="V436">
        <v>45839</v>
      </c>
      <c r="W436">
        <v>45828</v>
      </c>
      <c r="X436">
        <v>0</v>
      </c>
      <c r="Y436">
        <v>1290900</v>
      </c>
      <c r="Z436" t="s">
        <v>1568</v>
      </c>
      <c r="AA436" t="s">
        <v>245</v>
      </c>
      <c r="AB436" t="s">
        <v>121</v>
      </c>
      <c r="AC436" t="s">
        <v>255</v>
      </c>
      <c r="AD436" t="s">
        <v>122</v>
      </c>
      <c r="AE436" t="s">
        <v>245</v>
      </c>
      <c r="AF436" t="s">
        <v>1812</v>
      </c>
      <c r="AG436">
        <v>2</v>
      </c>
    </row>
    <row r="437" spans="1:33" x14ac:dyDescent="0.35">
      <c r="A437" t="s">
        <v>215</v>
      </c>
      <c r="B437">
        <v>6612496</v>
      </c>
      <c r="C437" t="s">
        <v>129</v>
      </c>
      <c r="D437" t="s">
        <v>6069</v>
      </c>
      <c r="E437" t="s">
        <v>310</v>
      </c>
      <c r="F437" t="s">
        <v>133</v>
      </c>
      <c r="G437" t="s">
        <v>132</v>
      </c>
      <c r="H437">
        <v>45839</v>
      </c>
      <c r="I437">
        <v>45869</v>
      </c>
      <c r="J437" t="s">
        <v>856</v>
      </c>
      <c r="K437">
        <v>1213130</v>
      </c>
      <c r="L437" t="s">
        <v>290</v>
      </c>
      <c r="O437">
        <v>10018371</v>
      </c>
      <c r="P437" t="s">
        <v>215</v>
      </c>
      <c r="Q437">
        <v>0</v>
      </c>
      <c r="R437" t="s">
        <v>3891</v>
      </c>
      <c r="S437" t="s">
        <v>342</v>
      </c>
      <c r="T437">
        <v>11603877</v>
      </c>
      <c r="U437">
        <v>45818</v>
      </c>
      <c r="V437">
        <v>45839</v>
      </c>
      <c r="W437">
        <v>45828</v>
      </c>
      <c r="X437">
        <v>0</v>
      </c>
      <c r="Y437">
        <v>1290900</v>
      </c>
      <c r="Z437" t="s">
        <v>1568</v>
      </c>
      <c r="AA437" t="s">
        <v>245</v>
      </c>
      <c r="AB437" t="s">
        <v>121</v>
      </c>
      <c r="AC437" t="s">
        <v>255</v>
      </c>
      <c r="AD437" t="s">
        <v>122</v>
      </c>
      <c r="AE437" t="s">
        <v>245</v>
      </c>
      <c r="AF437" t="s">
        <v>1812</v>
      </c>
      <c r="AG437">
        <v>8</v>
      </c>
    </row>
    <row r="438" spans="1:33" x14ac:dyDescent="0.35">
      <c r="A438" t="s">
        <v>215</v>
      </c>
      <c r="B438">
        <v>6612490</v>
      </c>
      <c r="C438" t="s">
        <v>129</v>
      </c>
      <c r="D438" t="s">
        <v>6070</v>
      </c>
      <c r="E438" t="s">
        <v>310</v>
      </c>
      <c r="F438" t="s">
        <v>259</v>
      </c>
      <c r="G438" t="s">
        <v>124</v>
      </c>
      <c r="H438">
        <v>45857</v>
      </c>
      <c r="I438">
        <v>45857</v>
      </c>
      <c r="J438" t="s">
        <v>5407</v>
      </c>
      <c r="K438">
        <v>1213130</v>
      </c>
      <c r="L438" t="s">
        <v>290</v>
      </c>
      <c r="O438">
        <v>10018371</v>
      </c>
      <c r="P438" t="s">
        <v>215</v>
      </c>
      <c r="Q438">
        <v>0</v>
      </c>
      <c r="R438" t="s">
        <v>3891</v>
      </c>
      <c r="S438" t="s">
        <v>343</v>
      </c>
      <c r="T438">
        <v>11603907</v>
      </c>
      <c r="U438">
        <v>45818</v>
      </c>
      <c r="V438">
        <v>45857</v>
      </c>
      <c r="W438">
        <v>45853</v>
      </c>
      <c r="X438">
        <v>0</v>
      </c>
      <c r="Y438">
        <v>1290900</v>
      </c>
      <c r="Z438" t="s">
        <v>1568</v>
      </c>
      <c r="AA438" t="s">
        <v>245</v>
      </c>
      <c r="AB438" t="s">
        <v>121</v>
      </c>
      <c r="AC438" t="s">
        <v>255</v>
      </c>
      <c r="AD438" t="s">
        <v>122</v>
      </c>
      <c r="AE438" t="s">
        <v>245</v>
      </c>
      <c r="AF438" t="s">
        <v>1812</v>
      </c>
      <c r="AG438">
        <v>6</v>
      </c>
    </row>
    <row r="439" spans="1:33" x14ac:dyDescent="0.35">
      <c r="A439" t="s">
        <v>134</v>
      </c>
      <c r="B439">
        <v>6612489</v>
      </c>
      <c r="C439" t="s">
        <v>123</v>
      </c>
      <c r="D439" t="s">
        <v>6071</v>
      </c>
      <c r="E439" t="s">
        <v>310</v>
      </c>
      <c r="F439" t="s">
        <v>259</v>
      </c>
      <c r="G439" t="s">
        <v>142</v>
      </c>
      <c r="H439">
        <v>45858</v>
      </c>
      <c r="I439">
        <v>45858</v>
      </c>
      <c r="J439" t="s">
        <v>5407</v>
      </c>
      <c r="K439">
        <v>1210101</v>
      </c>
      <c r="L439" t="s">
        <v>271</v>
      </c>
      <c r="O439">
        <v>10014658</v>
      </c>
      <c r="P439" t="s">
        <v>134</v>
      </c>
      <c r="Q439">
        <v>0</v>
      </c>
      <c r="R439" t="s">
        <v>3891</v>
      </c>
      <c r="S439" t="s">
        <v>343</v>
      </c>
      <c r="T439">
        <v>11604050</v>
      </c>
      <c r="U439">
        <v>45818</v>
      </c>
      <c r="V439">
        <v>45858</v>
      </c>
      <c r="W439">
        <v>45853</v>
      </c>
      <c r="X439">
        <v>0</v>
      </c>
      <c r="Y439">
        <v>1290900</v>
      </c>
      <c r="Z439" t="s">
        <v>1568</v>
      </c>
      <c r="AA439" t="s">
        <v>248</v>
      </c>
      <c r="AB439" t="s">
        <v>121</v>
      </c>
      <c r="AC439" t="s">
        <v>255</v>
      </c>
      <c r="AD439" t="s">
        <v>141</v>
      </c>
      <c r="AE439" t="s">
        <v>248</v>
      </c>
      <c r="AF439" t="s">
        <v>3326</v>
      </c>
      <c r="AG439">
        <v>16</v>
      </c>
    </row>
    <row r="440" spans="1:33" x14ac:dyDescent="0.35">
      <c r="A440" t="s">
        <v>160</v>
      </c>
      <c r="B440">
        <v>6612486</v>
      </c>
      <c r="C440" t="s">
        <v>129</v>
      </c>
      <c r="D440" t="s">
        <v>6072</v>
      </c>
      <c r="E440" t="s">
        <v>310</v>
      </c>
      <c r="F440" t="s">
        <v>133</v>
      </c>
      <c r="G440" t="s">
        <v>226</v>
      </c>
      <c r="H440">
        <v>45873</v>
      </c>
      <c r="I440">
        <v>45873</v>
      </c>
      <c r="J440" t="s">
        <v>856</v>
      </c>
      <c r="K440">
        <v>1212121</v>
      </c>
      <c r="L440" t="s">
        <v>346</v>
      </c>
      <c r="O440">
        <v>10014598</v>
      </c>
      <c r="P440" t="s">
        <v>160</v>
      </c>
      <c r="Q440">
        <v>0</v>
      </c>
      <c r="R440" t="s">
        <v>3891</v>
      </c>
      <c r="S440" t="s">
        <v>342</v>
      </c>
      <c r="T440">
        <v>11604173</v>
      </c>
      <c r="U440">
        <v>45818</v>
      </c>
      <c r="V440">
        <v>45873</v>
      </c>
      <c r="W440">
        <v>45835</v>
      </c>
      <c r="X440">
        <v>0</v>
      </c>
      <c r="Y440">
        <v>1290900</v>
      </c>
      <c r="Z440" t="s">
        <v>1568</v>
      </c>
      <c r="AA440" t="s">
        <v>247</v>
      </c>
      <c r="AB440" t="s">
        <v>121</v>
      </c>
      <c r="AC440" t="s">
        <v>255</v>
      </c>
      <c r="AD440" t="s">
        <v>189</v>
      </c>
      <c r="AE440" t="s">
        <v>247</v>
      </c>
      <c r="AF440" t="s">
        <v>1812</v>
      </c>
      <c r="AG440">
        <v>6</v>
      </c>
    </row>
    <row r="441" spans="1:33" x14ac:dyDescent="0.35">
      <c r="A441" t="s">
        <v>187</v>
      </c>
      <c r="B441">
        <v>6612464</v>
      </c>
      <c r="C441" t="s">
        <v>129</v>
      </c>
      <c r="D441" t="s">
        <v>6107</v>
      </c>
      <c r="E441" t="s">
        <v>310</v>
      </c>
      <c r="F441" t="s">
        <v>125</v>
      </c>
      <c r="G441" t="s">
        <v>142</v>
      </c>
      <c r="H441">
        <v>45848</v>
      </c>
      <c r="I441">
        <v>45848</v>
      </c>
      <c r="J441" t="s">
        <v>5406</v>
      </c>
      <c r="K441">
        <v>1215154</v>
      </c>
      <c r="L441" t="s">
        <v>328</v>
      </c>
      <c r="O441">
        <v>10014643</v>
      </c>
      <c r="P441" t="s">
        <v>187</v>
      </c>
      <c r="Q441">
        <v>0</v>
      </c>
      <c r="R441" t="s">
        <v>996</v>
      </c>
      <c r="S441" t="s">
        <v>262</v>
      </c>
      <c r="T441">
        <v>11604485</v>
      </c>
      <c r="U441">
        <v>45818</v>
      </c>
      <c r="V441">
        <v>45848</v>
      </c>
      <c r="W441">
        <v>45853</v>
      </c>
      <c r="X441">
        <v>0</v>
      </c>
      <c r="Y441">
        <v>1290900</v>
      </c>
      <c r="Z441" t="s">
        <v>1568</v>
      </c>
      <c r="AA441" t="s">
        <v>246</v>
      </c>
      <c r="AB441" t="s">
        <v>121</v>
      </c>
      <c r="AC441" t="s">
        <v>255</v>
      </c>
      <c r="AD441" t="s">
        <v>141</v>
      </c>
      <c r="AE441" t="s">
        <v>246</v>
      </c>
      <c r="AF441" t="s">
        <v>1812</v>
      </c>
      <c r="AG441">
        <v>0</v>
      </c>
    </row>
    <row r="442" spans="1:33" x14ac:dyDescent="0.35">
      <c r="A442" t="s">
        <v>178</v>
      </c>
      <c r="B442">
        <v>6612458</v>
      </c>
      <c r="C442" t="s">
        <v>129</v>
      </c>
      <c r="D442" t="s">
        <v>6038</v>
      </c>
      <c r="E442" t="s">
        <v>310</v>
      </c>
      <c r="F442" t="s">
        <v>133</v>
      </c>
      <c r="G442" t="s">
        <v>147</v>
      </c>
      <c r="H442">
        <v>45859</v>
      </c>
      <c r="I442">
        <v>45865</v>
      </c>
      <c r="J442" t="s">
        <v>5408</v>
      </c>
      <c r="K442">
        <v>1215154</v>
      </c>
      <c r="L442" t="s">
        <v>392</v>
      </c>
      <c r="O442">
        <v>10014644</v>
      </c>
      <c r="P442" t="s">
        <v>178</v>
      </c>
      <c r="Q442">
        <v>0</v>
      </c>
      <c r="R442" t="s">
        <v>329</v>
      </c>
      <c r="S442" t="s">
        <v>343</v>
      </c>
      <c r="T442">
        <v>11601612</v>
      </c>
      <c r="U442">
        <v>45818</v>
      </c>
      <c r="V442">
        <v>45859</v>
      </c>
      <c r="W442">
        <v>45850</v>
      </c>
      <c r="X442">
        <v>0</v>
      </c>
      <c r="Y442">
        <v>1290900</v>
      </c>
      <c r="Z442" t="s">
        <v>1568</v>
      </c>
      <c r="AA442" t="s">
        <v>246</v>
      </c>
      <c r="AB442" t="s">
        <v>121</v>
      </c>
      <c r="AC442" t="s">
        <v>255</v>
      </c>
      <c r="AD442" t="s">
        <v>141</v>
      </c>
      <c r="AE442" t="s">
        <v>246</v>
      </c>
      <c r="AF442" t="s">
        <v>1812</v>
      </c>
      <c r="AG442">
        <v>2</v>
      </c>
    </row>
    <row r="443" spans="1:33" x14ac:dyDescent="0.35">
      <c r="A443" t="s">
        <v>178</v>
      </c>
      <c r="B443">
        <v>6612457</v>
      </c>
      <c r="C443" t="s">
        <v>129</v>
      </c>
      <c r="D443" t="s">
        <v>5537</v>
      </c>
      <c r="E443" t="s">
        <v>310</v>
      </c>
      <c r="F443" t="s">
        <v>133</v>
      </c>
      <c r="G443" t="s">
        <v>147</v>
      </c>
      <c r="H443">
        <v>45859</v>
      </c>
      <c r="I443">
        <v>45865</v>
      </c>
      <c r="J443" t="s">
        <v>5408</v>
      </c>
      <c r="K443">
        <v>1215154</v>
      </c>
      <c r="L443" t="s">
        <v>392</v>
      </c>
      <c r="O443">
        <v>10014644</v>
      </c>
      <c r="P443" t="s">
        <v>178</v>
      </c>
      <c r="Q443">
        <v>0</v>
      </c>
      <c r="R443" t="s">
        <v>329</v>
      </c>
      <c r="S443" t="s">
        <v>343</v>
      </c>
      <c r="T443">
        <v>11601638</v>
      </c>
      <c r="U443">
        <v>45818</v>
      </c>
      <c r="V443">
        <v>45859</v>
      </c>
      <c r="W443">
        <v>45850</v>
      </c>
      <c r="X443">
        <v>0</v>
      </c>
      <c r="Y443">
        <v>1290900</v>
      </c>
      <c r="Z443" t="s">
        <v>1568</v>
      </c>
      <c r="AA443" t="s">
        <v>246</v>
      </c>
      <c r="AB443" t="s">
        <v>121</v>
      </c>
      <c r="AC443" t="s">
        <v>255</v>
      </c>
      <c r="AD443" t="s">
        <v>141</v>
      </c>
      <c r="AE443" t="s">
        <v>246</v>
      </c>
      <c r="AF443" t="s">
        <v>1812</v>
      </c>
      <c r="AG443">
        <v>6</v>
      </c>
    </row>
    <row r="444" spans="1:33" x14ac:dyDescent="0.35">
      <c r="A444" t="s">
        <v>216</v>
      </c>
      <c r="B444">
        <v>6612456</v>
      </c>
      <c r="C444" t="s">
        <v>129</v>
      </c>
      <c r="D444" t="s">
        <v>1729</v>
      </c>
      <c r="E444" t="s">
        <v>310</v>
      </c>
      <c r="F444" t="s">
        <v>133</v>
      </c>
      <c r="G444" t="s">
        <v>132</v>
      </c>
      <c r="H444">
        <v>45853</v>
      </c>
      <c r="J444" t="s">
        <v>856</v>
      </c>
      <c r="K444">
        <v>1215154</v>
      </c>
      <c r="L444" t="s">
        <v>282</v>
      </c>
      <c r="O444">
        <v>10014642</v>
      </c>
      <c r="P444" t="s">
        <v>216</v>
      </c>
      <c r="Q444">
        <v>0</v>
      </c>
      <c r="R444" t="s">
        <v>329</v>
      </c>
      <c r="S444" t="s">
        <v>342</v>
      </c>
      <c r="T444">
        <v>11593885</v>
      </c>
      <c r="U444">
        <v>45818</v>
      </c>
      <c r="V444">
        <v>45853</v>
      </c>
      <c r="W444">
        <v>45818</v>
      </c>
      <c r="X444">
        <v>0</v>
      </c>
      <c r="Y444">
        <v>1290900</v>
      </c>
      <c r="Z444" t="s">
        <v>1568</v>
      </c>
      <c r="AA444" t="s">
        <v>246</v>
      </c>
      <c r="AB444" t="s">
        <v>121</v>
      </c>
      <c r="AC444" t="s">
        <v>255</v>
      </c>
      <c r="AD444" t="s">
        <v>141</v>
      </c>
      <c r="AE444" t="s">
        <v>246</v>
      </c>
      <c r="AF444" t="s">
        <v>3326</v>
      </c>
      <c r="AG444">
        <v>8</v>
      </c>
    </row>
    <row r="445" spans="1:33" x14ac:dyDescent="0.35">
      <c r="A445" t="s">
        <v>216</v>
      </c>
      <c r="B445">
        <v>6612455</v>
      </c>
      <c r="C445" t="s">
        <v>129</v>
      </c>
      <c r="D445" t="s">
        <v>1730</v>
      </c>
      <c r="E445" t="s">
        <v>310</v>
      </c>
      <c r="F445" t="s">
        <v>133</v>
      </c>
      <c r="G445" t="s">
        <v>132</v>
      </c>
      <c r="H445">
        <v>45853</v>
      </c>
      <c r="J445" t="s">
        <v>856</v>
      </c>
      <c r="K445">
        <v>1215154</v>
      </c>
      <c r="L445" t="s">
        <v>282</v>
      </c>
      <c r="O445">
        <v>10014642</v>
      </c>
      <c r="P445" t="s">
        <v>216</v>
      </c>
      <c r="Q445">
        <v>0</v>
      </c>
      <c r="R445" t="s">
        <v>329</v>
      </c>
      <c r="S445" t="s">
        <v>342</v>
      </c>
      <c r="T445">
        <v>11593884</v>
      </c>
      <c r="U445">
        <v>45818</v>
      </c>
      <c r="V445">
        <v>45853</v>
      </c>
      <c r="W445">
        <v>45818</v>
      </c>
      <c r="X445">
        <v>0</v>
      </c>
      <c r="Y445">
        <v>1290900</v>
      </c>
      <c r="Z445" t="s">
        <v>1568</v>
      </c>
      <c r="AA445" t="s">
        <v>246</v>
      </c>
      <c r="AB445" t="s">
        <v>121</v>
      </c>
      <c r="AC445" t="s">
        <v>255</v>
      </c>
      <c r="AD445" t="s">
        <v>141</v>
      </c>
      <c r="AE445" t="s">
        <v>246</v>
      </c>
      <c r="AF445" t="s">
        <v>3326</v>
      </c>
      <c r="AG445">
        <v>8</v>
      </c>
    </row>
    <row r="446" spans="1:33" x14ac:dyDescent="0.35">
      <c r="A446" t="s">
        <v>324</v>
      </c>
      <c r="B446">
        <v>6612448</v>
      </c>
      <c r="C446" t="s">
        <v>138</v>
      </c>
      <c r="D446" t="s">
        <v>5942</v>
      </c>
      <c r="E446" t="s">
        <v>310</v>
      </c>
      <c r="F446" t="s">
        <v>133</v>
      </c>
      <c r="G446" t="s">
        <v>132</v>
      </c>
      <c r="H446">
        <v>45845</v>
      </c>
      <c r="I446">
        <v>45845</v>
      </c>
      <c r="J446" t="s">
        <v>856</v>
      </c>
      <c r="K446">
        <v>1216100</v>
      </c>
      <c r="L446" t="s">
        <v>325</v>
      </c>
      <c r="O446">
        <v>10014720</v>
      </c>
      <c r="P446" t="s">
        <v>449</v>
      </c>
      <c r="Q446">
        <v>0</v>
      </c>
      <c r="R446" t="s">
        <v>347</v>
      </c>
      <c r="S446" t="s">
        <v>342</v>
      </c>
      <c r="T446">
        <v>11569741</v>
      </c>
      <c r="U446">
        <v>45818</v>
      </c>
      <c r="V446">
        <v>45845</v>
      </c>
      <c r="W446">
        <v>45820</v>
      </c>
      <c r="X446">
        <v>0</v>
      </c>
      <c r="Y446">
        <v>1290900</v>
      </c>
      <c r="Z446" t="s">
        <v>1568</v>
      </c>
      <c r="AA446" t="s">
        <v>249</v>
      </c>
      <c r="AB446" t="s">
        <v>121</v>
      </c>
      <c r="AC446" t="s">
        <v>255</v>
      </c>
      <c r="AD446" t="s">
        <v>141</v>
      </c>
      <c r="AE446" t="s">
        <v>249</v>
      </c>
      <c r="AF446" t="s">
        <v>3326</v>
      </c>
      <c r="AG446">
        <v>1</v>
      </c>
    </row>
    <row r="447" spans="1:33" x14ac:dyDescent="0.35">
      <c r="A447" t="s">
        <v>216</v>
      </c>
      <c r="B447">
        <v>6612442</v>
      </c>
      <c r="C447" t="s">
        <v>129</v>
      </c>
      <c r="D447" t="s">
        <v>5943</v>
      </c>
      <c r="E447" t="s">
        <v>310</v>
      </c>
      <c r="F447" t="s">
        <v>133</v>
      </c>
      <c r="G447" t="s">
        <v>132</v>
      </c>
      <c r="H447">
        <v>45853</v>
      </c>
      <c r="J447" t="s">
        <v>856</v>
      </c>
      <c r="K447">
        <v>1215154</v>
      </c>
      <c r="L447" t="s">
        <v>282</v>
      </c>
      <c r="O447">
        <v>10014642</v>
      </c>
      <c r="P447" t="s">
        <v>216</v>
      </c>
      <c r="Q447">
        <v>0</v>
      </c>
      <c r="R447" t="s">
        <v>329</v>
      </c>
      <c r="S447" t="s">
        <v>342</v>
      </c>
      <c r="T447">
        <v>11589720</v>
      </c>
      <c r="U447">
        <v>45818</v>
      </c>
      <c r="V447">
        <v>45853</v>
      </c>
      <c r="W447">
        <v>45818</v>
      </c>
      <c r="X447">
        <v>0</v>
      </c>
      <c r="Y447">
        <v>1290900</v>
      </c>
      <c r="Z447" t="s">
        <v>1568</v>
      </c>
      <c r="AA447" t="s">
        <v>246</v>
      </c>
      <c r="AB447" t="s">
        <v>121</v>
      </c>
      <c r="AC447" t="s">
        <v>255</v>
      </c>
      <c r="AD447" t="s">
        <v>141</v>
      </c>
      <c r="AE447" t="s">
        <v>246</v>
      </c>
      <c r="AF447" t="s">
        <v>3326</v>
      </c>
      <c r="AG447">
        <v>4</v>
      </c>
    </row>
    <row r="448" spans="1:33" x14ac:dyDescent="0.35">
      <c r="A448" t="s">
        <v>187</v>
      </c>
      <c r="B448">
        <v>6612441</v>
      </c>
      <c r="C448" t="s">
        <v>129</v>
      </c>
      <c r="D448" t="s">
        <v>5944</v>
      </c>
      <c r="E448" t="s">
        <v>310</v>
      </c>
      <c r="F448" t="s">
        <v>259</v>
      </c>
      <c r="G448" t="s">
        <v>124</v>
      </c>
      <c r="H448">
        <v>45857</v>
      </c>
      <c r="I448">
        <v>45857</v>
      </c>
      <c r="J448" t="s">
        <v>5407</v>
      </c>
      <c r="K448">
        <v>1215154</v>
      </c>
      <c r="L448" t="s">
        <v>328</v>
      </c>
      <c r="O448">
        <v>10014643</v>
      </c>
      <c r="P448" t="s">
        <v>187</v>
      </c>
      <c r="Q448">
        <v>0</v>
      </c>
      <c r="R448" t="s">
        <v>329</v>
      </c>
      <c r="S448" t="s">
        <v>343</v>
      </c>
      <c r="T448">
        <v>11589428</v>
      </c>
      <c r="U448">
        <v>45818</v>
      </c>
      <c r="V448">
        <v>45857</v>
      </c>
      <c r="W448">
        <v>45853</v>
      </c>
      <c r="X448">
        <v>0</v>
      </c>
      <c r="Y448">
        <v>1290900</v>
      </c>
      <c r="Z448" t="s">
        <v>1568</v>
      </c>
      <c r="AA448" t="s">
        <v>246</v>
      </c>
      <c r="AB448" t="s">
        <v>121</v>
      </c>
      <c r="AC448" t="s">
        <v>255</v>
      </c>
      <c r="AD448" t="s">
        <v>122</v>
      </c>
      <c r="AE448" t="s">
        <v>246</v>
      </c>
      <c r="AF448" t="s">
        <v>1812</v>
      </c>
      <c r="AG448">
        <v>2</v>
      </c>
    </row>
    <row r="449" spans="1:33" x14ac:dyDescent="0.35">
      <c r="A449" t="s">
        <v>324</v>
      </c>
      <c r="B449">
        <v>6612434</v>
      </c>
      <c r="C449" t="s">
        <v>138</v>
      </c>
      <c r="D449" t="s">
        <v>6043</v>
      </c>
      <c r="E449" t="s">
        <v>310</v>
      </c>
      <c r="F449" t="s">
        <v>133</v>
      </c>
      <c r="G449" t="s">
        <v>147</v>
      </c>
      <c r="H449">
        <v>45869</v>
      </c>
      <c r="I449">
        <v>45869</v>
      </c>
      <c r="J449" t="s">
        <v>856</v>
      </c>
      <c r="K449">
        <v>1216100</v>
      </c>
      <c r="L449" t="s">
        <v>325</v>
      </c>
      <c r="O449">
        <v>10014726</v>
      </c>
      <c r="P449" t="s">
        <v>412</v>
      </c>
      <c r="Q449">
        <v>0</v>
      </c>
      <c r="R449" t="s">
        <v>3891</v>
      </c>
      <c r="S449" t="s">
        <v>3891</v>
      </c>
      <c r="T449">
        <v>11604448</v>
      </c>
      <c r="U449">
        <v>45818</v>
      </c>
      <c r="V449">
        <v>45869</v>
      </c>
      <c r="W449">
        <v>45848</v>
      </c>
      <c r="X449">
        <v>0</v>
      </c>
      <c r="Y449">
        <v>1290900</v>
      </c>
      <c r="Z449" t="s">
        <v>1568</v>
      </c>
      <c r="AA449" t="s">
        <v>249</v>
      </c>
      <c r="AB449" t="s">
        <v>121</v>
      </c>
      <c r="AC449" t="s">
        <v>255</v>
      </c>
      <c r="AD449" t="s">
        <v>141</v>
      </c>
      <c r="AE449" t="s">
        <v>249</v>
      </c>
      <c r="AF449" t="s">
        <v>3326</v>
      </c>
      <c r="AG449">
        <v>24</v>
      </c>
    </row>
    <row r="450" spans="1:33" x14ac:dyDescent="0.35">
      <c r="A450" t="s">
        <v>419</v>
      </c>
      <c r="B450">
        <v>6612418</v>
      </c>
      <c r="C450" t="s">
        <v>129</v>
      </c>
      <c r="D450" t="s">
        <v>6333</v>
      </c>
      <c r="E450" t="s">
        <v>310</v>
      </c>
      <c r="F450" t="s">
        <v>133</v>
      </c>
      <c r="G450" t="s">
        <v>147</v>
      </c>
      <c r="H450">
        <v>45839</v>
      </c>
      <c r="I450">
        <v>45869</v>
      </c>
      <c r="J450" t="s">
        <v>856</v>
      </c>
      <c r="K450">
        <v>1213130</v>
      </c>
      <c r="L450" t="s">
        <v>420</v>
      </c>
      <c r="O450">
        <v>10014605</v>
      </c>
      <c r="P450" t="s">
        <v>419</v>
      </c>
      <c r="Q450">
        <v>0</v>
      </c>
      <c r="R450" t="s">
        <v>329</v>
      </c>
      <c r="S450" t="s">
        <v>3891</v>
      </c>
      <c r="T450">
        <v>11593300</v>
      </c>
      <c r="U450">
        <v>45818</v>
      </c>
      <c r="V450">
        <v>45839</v>
      </c>
      <c r="W450">
        <v>45827</v>
      </c>
      <c r="X450">
        <v>0</v>
      </c>
      <c r="Y450">
        <v>1290900</v>
      </c>
      <c r="Z450" t="s">
        <v>1568</v>
      </c>
      <c r="AA450" t="s">
        <v>245</v>
      </c>
      <c r="AB450" t="s">
        <v>121</v>
      </c>
      <c r="AC450" t="s">
        <v>255</v>
      </c>
      <c r="AD450" t="s">
        <v>141</v>
      </c>
      <c r="AE450" t="s">
        <v>245</v>
      </c>
      <c r="AF450" t="s">
        <v>1812</v>
      </c>
      <c r="AG450">
        <v>4</v>
      </c>
    </row>
    <row r="451" spans="1:33" x14ac:dyDescent="0.35">
      <c r="A451" t="s">
        <v>403</v>
      </c>
      <c r="B451">
        <v>6612417</v>
      </c>
      <c r="C451" t="s">
        <v>129</v>
      </c>
      <c r="D451" t="s">
        <v>6333</v>
      </c>
      <c r="E451" t="s">
        <v>310</v>
      </c>
      <c r="F451" t="s">
        <v>133</v>
      </c>
      <c r="G451" t="s">
        <v>147</v>
      </c>
      <c r="H451">
        <v>45839</v>
      </c>
      <c r="I451">
        <v>45869</v>
      </c>
      <c r="J451" t="s">
        <v>856</v>
      </c>
      <c r="K451">
        <v>1213130</v>
      </c>
      <c r="L451" t="s">
        <v>404</v>
      </c>
      <c r="O451">
        <v>10014622</v>
      </c>
      <c r="P451" t="s">
        <v>403</v>
      </c>
      <c r="Q451">
        <v>0</v>
      </c>
      <c r="R451" t="s">
        <v>329</v>
      </c>
      <c r="S451" t="s">
        <v>3891</v>
      </c>
      <c r="T451">
        <v>11593324</v>
      </c>
      <c r="U451">
        <v>45818</v>
      </c>
      <c r="V451">
        <v>45839</v>
      </c>
      <c r="W451">
        <v>45827</v>
      </c>
      <c r="X451">
        <v>0</v>
      </c>
      <c r="Y451">
        <v>1290900</v>
      </c>
      <c r="Z451" t="s">
        <v>1568</v>
      </c>
      <c r="AA451" t="s">
        <v>245</v>
      </c>
      <c r="AB451" t="s">
        <v>121</v>
      </c>
      <c r="AC451" t="s">
        <v>255</v>
      </c>
      <c r="AD451" t="s">
        <v>141</v>
      </c>
      <c r="AE451" t="s">
        <v>245</v>
      </c>
      <c r="AF451" t="s">
        <v>1812</v>
      </c>
      <c r="AG451">
        <v>4</v>
      </c>
    </row>
    <row r="452" spans="1:33" x14ac:dyDescent="0.35">
      <c r="A452" t="s">
        <v>413</v>
      </c>
      <c r="B452">
        <v>6612416</v>
      </c>
      <c r="C452" t="s">
        <v>129</v>
      </c>
      <c r="D452" t="s">
        <v>6333</v>
      </c>
      <c r="E452" t="s">
        <v>310</v>
      </c>
      <c r="F452" t="s">
        <v>133</v>
      </c>
      <c r="G452" t="s">
        <v>147</v>
      </c>
      <c r="H452">
        <v>45839</v>
      </c>
      <c r="I452">
        <v>45869</v>
      </c>
      <c r="J452" t="s">
        <v>856</v>
      </c>
      <c r="K452">
        <v>1213130</v>
      </c>
      <c r="L452" t="s">
        <v>414</v>
      </c>
      <c r="O452">
        <v>10014620</v>
      </c>
      <c r="P452" t="s">
        <v>413</v>
      </c>
      <c r="Q452">
        <v>0</v>
      </c>
      <c r="R452" t="s">
        <v>329</v>
      </c>
      <c r="S452" t="s">
        <v>3891</v>
      </c>
      <c r="T452">
        <v>11593308</v>
      </c>
      <c r="U452">
        <v>45818</v>
      </c>
      <c r="V452">
        <v>45839</v>
      </c>
      <c r="W452">
        <v>45827</v>
      </c>
      <c r="X452">
        <v>0</v>
      </c>
      <c r="Y452">
        <v>1290900</v>
      </c>
      <c r="Z452" t="s">
        <v>1568</v>
      </c>
      <c r="AA452" t="s">
        <v>245</v>
      </c>
      <c r="AB452" t="s">
        <v>121</v>
      </c>
      <c r="AC452" t="s">
        <v>255</v>
      </c>
      <c r="AD452" t="s">
        <v>141</v>
      </c>
      <c r="AE452" t="s">
        <v>245</v>
      </c>
      <c r="AF452" t="s">
        <v>1812</v>
      </c>
      <c r="AG452">
        <v>4</v>
      </c>
    </row>
    <row r="453" spans="1:33" x14ac:dyDescent="0.35">
      <c r="A453" t="s">
        <v>221</v>
      </c>
      <c r="B453">
        <v>6612351</v>
      </c>
      <c r="C453" t="s">
        <v>129</v>
      </c>
      <c r="D453" t="s">
        <v>5945</v>
      </c>
      <c r="E453" t="s">
        <v>310</v>
      </c>
      <c r="F453" t="s">
        <v>133</v>
      </c>
      <c r="G453" t="s">
        <v>132</v>
      </c>
      <c r="H453">
        <v>45831</v>
      </c>
      <c r="J453" t="s">
        <v>856</v>
      </c>
      <c r="K453">
        <v>1215156</v>
      </c>
      <c r="L453" t="s">
        <v>309</v>
      </c>
      <c r="O453">
        <v>10014650</v>
      </c>
      <c r="P453" t="s">
        <v>221</v>
      </c>
      <c r="Q453">
        <v>0</v>
      </c>
      <c r="R453" t="s">
        <v>329</v>
      </c>
      <c r="S453" t="s">
        <v>342</v>
      </c>
      <c r="T453">
        <v>11600321</v>
      </c>
      <c r="U453">
        <v>45818</v>
      </c>
      <c r="V453">
        <v>45831</v>
      </c>
      <c r="W453">
        <v>45818</v>
      </c>
      <c r="X453">
        <v>0</v>
      </c>
      <c r="Y453">
        <v>1290900</v>
      </c>
      <c r="Z453" t="s">
        <v>1568</v>
      </c>
      <c r="AA453" t="s">
        <v>246</v>
      </c>
      <c r="AB453" t="s">
        <v>121</v>
      </c>
      <c r="AC453" t="s">
        <v>255</v>
      </c>
      <c r="AD453" t="s">
        <v>141</v>
      </c>
      <c r="AE453" t="s">
        <v>246</v>
      </c>
      <c r="AF453" t="s">
        <v>1812</v>
      </c>
      <c r="AG453">
        <v>5</v>
      </c>
    </row>
    <row r="454" spans="1:33" x14ac:dyDescent="0.35">
      <c r="A454" t="s">
        <v>221</v>
      </c>
      <c r="B454">
        <v>6612350</v>
      </c>
      <c r="C454" t="s">
        <v>129</v>
      </c>
      <c r="D454" t="s">
        <v>5946</v>
      </c>
      <c r="E454" t="s">
        <v>310</v>
      </c>
      <c r="F454" t="s">
        <v>259</v>
      </c>
      <c r="G454" t="s">
        <v>142</v>
      </c>
      <c r="H454">
        <v>45852</v>
      </c>
      <c r="I454">
        <v>45858</v>
      </c>
      <c r="J454" t="s">
        <v>5407</v>
      </c>
      <c r="K454">
        <v>1215156</v>
      </c>
      <c r="L454" t="s">
        <v>309</v>
      </c>
      <c r="O454">
        <v>10014650</v>
      </c>
      <c r="P454" t="s">
        <v>221</v>
      </c>
      <c r="Q454">
        <v>0</v>
      </c>
      <c r="R454" t="s">
        <v>329</v>
      </c>
      <c r="S454" t="s">
        <v>343</v>
      </c>
      <c r="T454">
        <v>11600319</v>
      </c>
      <c r="U454">
        <v>45818</v>
      </c>
      <c r="V454">
        <v>45852</v>
      </c>
      <c r="W454">
        <v>45851</v>
      </c>
      <c r="X454">
        <v>0</v>
      </c>
      <c r="Y454">
        <v>1290900</v>
      </c>
      <c r="Z454" t="s">
        <v>1568</v>
      </c>
      <c r="AA454" t="s">
        <v>246</v>
      </c>
      <c r="AB454" t="s">
        <v>121</v>
      </c>
      <c r="AC454" t="s">
        <v>255</v>
      </c>
      <c r="AD454" t="s">
        <v>141</v>
      </c>
      <c r="AE454" t="s">
        <v>246</v>
      </c>
      <c r="AF454" t="s">
        <v>1812</v>
      </c>
      <c r="AG454">
        <v>1</v>
      </c>
    </row>
    <row r="455" spans="1:33" x14ac:dyDescent="0.35">
      <c r="A455" t="s">
        <v>221</v>
      </c>
      <c r="B455">
        <v>6612349</v>
      </c>
      <c r="C455" t="s">
        <v>129</v>
      </c>
      <c r="D455" t="s">
        <v>5947</v>
      </c>
      <c r="E455" t="s">
        <v>310</v>
      </c>
      <c r="F455" t="s">
        <v>259</v>
      </c>
      <c r="G455" t="s">
        <v>142</v>
      </c>
      <c r="H455">
        <v>45852</v>
      </c>
      <c r="I455">
        <v>45858</v>
      </c>
      <c r="J455" t="s">
        <v>5407</v>
      </c>
      <c r="K455">
        <v>1215156</v>
      </c>
      <c r="L455" t="s">
        <v>309</v>
      </c>
      <c r="O455">
        <v>10014650</v>
      </c>
      <c r="P455" t="s">
        <v>221</v>
      </c>
      <c r="Q455">
        <v>0</v>
      </c>
      <c r="R455" t="s">
        <v>329</v>
      </c>
      <c r="S455" t="s">
        <v>343</v>
      </c>
      <c r="T455">
        <v>11600318</v>
      </c>
      <c r="U455">
        <v>45818</v>
      </c>
      <c r="V455">
        <v>45852</v>
      </c>
      <c r="W455">
        <v>45851</v>
      </c>
      <c r="X455">
        <v>0</v>
      </c>
      <c r="Y455">
        <v>1290900</v>
      </c>
      <c r="Z455" t="s">
        <v>1568</v>
      </c>
      <c r="AA455" t="s">
        <v>246</v>
      </c>
      <c r="AB455" t="s">
        <v>121</v>
      </c>
      <c r="AC455" t="s">
        <v>255</v>
      </c>
      <c r="AD455" t="s">
        <v>141</v>
      </c>
      <c r="AE455" t="s">
        <v>246</v>
      </c>
      <c r="AF455" t="s">
        <v>1812</v>
      </c>
      <c r="AG455">
        <v>1</v>
      </c>
    </row>
    <row r="456" spans="1:33" x14ac:dyDescent="0.35">
      <c r="A456" t="s">
        <v>221</v>
      </c>
      <c r="B456">
        <v>6612348</v>
      </c>
      <c r="C456" t="s">
        <v>129</v>
      </c>
      <c r="D456" t="s">
        <v>5948</v>
      </c>
      <c r="E456" t="s">
        <v>310</v>
      </c>
      <c r="F456" t="s">
        <v>133</v>
      </c>
      <c r="G456" t="s">
        <v>132</v>
      </c>
      <c r="H456">
        <v>45853</v>
      </c>
      <c r="J456" t="s">
        <v>856</v>
      </c>
      <c r="K456">
        <v>1215156</v>
      </c>
      <c r="L456" t="s">
        <v>309</v>
      </c>
      <c r="O456">
        <v>10014650</v>
      </c>
      <c r="P456" t="s">
        <v>221</v>
      </c>
      <c r="Q456">
        <v>0</v>
      </c>
      <c r="R456" t="s">
        <v>329</v>
      </c>
      <c r="S456" t="s">
        <v>342</v>
      </c>
      <c r="T456">
        <v>11600316</v>
      </c>
      <c r="U456">
        <v>45818</v>
      </c>
      <c r="V456">
        <v>45853</v>
      </c>
      <c r="W456">
        <v>45818</v>
      </c>
      <c r="X456">
        <v>0</v>
      </c>
      <c r="Y456">
        <v>1290900</v>
      </c>
      <c r="Z456" t="s">
        <v>1568</v>
      </c>
      <c r="AA456" t="s">
        <v>246</v>
      </c>
      <c r="AB456" t="s">
        <v>121</v>
      </c>
      <c r="AC456" t="s">
        <v>255</v>
      </c>
      <c r="AD456" t="s">
        <v>141</v>
      </c>
      <c r="AE456" t="s">
        <v>246</v>
      </c>
      <c r="AF456" t="s">
        <v>3326</v>
      </c>
      <c r="AG456">
        <v>4</v>
      </c>
    </row>
    <row r="457" spans="1:33" x14ac:dyDescent="0.35">
      <c r="A457" t="s">
        <v>321</v>
      </c>
      <c r="B457">
        <v>6612347</v>
      </c>
      <c r="C457" t="s">
        <v>138</v>
      </c>
      <c r="D457" t="s">
        <v>5949</v>
      </c>
      <c r="E457" t="s">
        <v>310</v>
      </c>
      <c r="F457" t="s">
        <v>133</v>
      </c>
      <c r="G457" t="s">
        <v>132</v>
      </c>
      <c r="H457">
        <v>45845</v>
      </c>
      <c r="I457">
        <v>45845</v>
      </c>
      <c r="J457" t="s">
        <v>856</v>
      </c>
      <c r="K457">
        <v>2230130</v>
      </c>
      <c r="L457" t="s">
        <v>322</v>
      </c>
      <c r="O457">
        <v>10017210</v>
      </c>
      <c r="P457" t="s">
        <v>181</v>
      </c>
      <c r="Q457">
        <v>0</v>
      </c>
      <c r="R457" t="s">
        <v>347</v>
      </c>
      <c r="S457" t="s">
        <v>342</v>
      </c>
      <c r="T457">
        <v>11518616</v>
      </c>
      <c r="U457">
        <v>45818</v>
      </c>
      <c r="V457">
        <v>45845</v>
      </c>
      <c r="W457">
        <v>45820</v>
      </c>
      <c r="X457">
        <v>0</v>
      </c>
      <c r="Y457">
        <v>1290900</v>
      </c>
      <c r="Z457" t="s">
        <v>1568</v>
      </c>
      <c r="AA457" t="s">
        <v>249</v>
      </c>
      <c r="AB457" t="s">
        <v>121</v>
      </c>
      <c r="AC457" t="s">
        <v>255</v>
      </c>
      <c r="AD457" t="s">
        <v>141</v>
      </c>
      <c r="AE457" t="s">
        <v>249</v>
      </c>
      <c r="AF457" t="s">
        <v>3326</v>
      </c>
      <c r="AG457">
        <v>4</v>
      </c>
    </row>
    <row r="458" spans="1:33" x14ac:dyDescent="0.35">
      <c r="A458" t="s">
        <v>221</v>
      </c>
      <c r="B458">
        <v>6612345</v>
      </c>
      <c r="C458" t="s">
        <v>129</v>
      </c>
      <c r="D458" t="s">
        <v>5950</v>
      </c>
      <c r="E458" t="s">
        <v>310</v>
      </c>
      <c r="F458" t="s">
        <v>133</v>
      </c>
      <c r="G458" t="s">
        <v>226</v>
      </c>
      <c r="H458">
        <v>45839</v>
      </c>
      <c r="I458">
        <v>45869</v>
      </c>
      <c r="J458" t="s">
        <v>3476</v>
      </c>
      <c r="K458">
        <v>1215156</v>
      </c>
      <c r="L458" t="s">
        <v>309</v>
      </c>
      <c r="O458">
        <v>10014650</v>
      </c>
      <c r="P458" t="s">
        <v>221</v>
      </c>
      <c r="Q458">
        <v>0</v>
      </c>
      <c r="R458" t="s">
        <v>329</v>
      </c>
      <c r="S458" t="s">
        <v>3901</v>
      </c>
      <c r="T458">
        <v>11604004</v>
      </c>
      <c r="U458">
        <v>45818</v>
      </c>
      <c r="V458">
        <v>45839</v>
      </c>
      <c r="W458">
        <v>45835</v>
      </c>
      <c r="X458">
        <v>0</v>
      </c>
      <c r="Y458">
        <v>1290900</v>
      </c>
      <c r="Z458" t="s">
        <v>1568</v>
      </c>
      <c r="AA458" t="s">
        <v>246</v>
      </c>
      <c r="AB458" t="s">
        <v>121</v>
      </c>
      <c r="AC458" t="s">
        <v>255</v>
      </c>
      <c r="AD458" t="s">
        <v>189</v>
      </c>
      <c r="AE458" t="s">
        <v>246</v>
      </c>
      <c r="AF458" t="s">
        <v>1812</v>
      </c>
      <c r="AG458">
        <v>3</v>
      </c>
    </row>
    <row r="459" spans="1:33" x14ac:dyDescent="0.35">
      <c r="A459" t="s">
        <v>152</v>
      </c>
      <c r="B459">
        <v>6612344</v>
      </c>
      <c r="C459" t="s">
        <v>129</v>
      </c>
      <c r="D459" t="s">
        <v>5951</v>
      </c>
      <c r="E459" t="s">
        <v>310</v>
      </c>
      <c r="F459" t="s">
        <v>133</v>
      </c>
      <c r="G459" t="s">
        <v>132</v>
      </c>
      <c r="H459">
        <v>45838</v>
      </c>
      <c r="J459" t="s">
        <v>856</v>
      </c>
      <c r="K459">
        <v>1215156</v>
      </c>
      <c r="L459" t="s">
        <v>307</v>
      </c>
      <c r="O459">
        <v>10014641</v>
      </c>
      <c r="P459" t="s">
        <v>152</v>
      </c>
      <c r="Q459">
        <v>0</v>
      </c>
      <c r="R459" t="s">
        <v>329</v>
      </c>
      <c r="S459" t="s">
        <v>342</v>
      </c>
      <c r="T459">
        <v>11601738</v>
      </c>
      <c r="U459">
        <v>45818</v>
      </c>
      <c r="V459">
        <v>45838</v>
      </c>
      <c r="W459">
        <v>45818</v>
      </c>
      <c r="X459">
        <v>0</v>
      </c>
      <c r="Y459">
        <v>1290900</v>
      </c>
      <c r="Z459" t="s">
        <v>1568</v>
      </c>
      <c r="AA459" t="s">
        <v>246</v>
      </c>
      <c r="AB459" t="s">
        <v>121</v>
      </c>
      <c r="AC459" t="s">
        <v>255</v>
      </c>
      <c r="AD459" t="s">
        <v>141</v>
      </c>
      <c r="AE459" t="s">
        <v>246</v>
      </c>
      <c r="AF459" t="s">
        <v>3326</v>
      </c>
      <c r="AG459">
        <v>2</v>
      </c>
    </row>
    <row r="460" spans="1:33" x14ac:dyDescent="0.35">
      <c r="A460" t="s">
        <v>152</v>
      </c>
      <c r="B460">
        <v>6612343</v>
      </c>
      <c r="C460" t="s">
        <v>129</v>
      </c>
      <c r="D460" t="s">
        <v>5952</v>
      </c>
      <c r="E460" t="s">
        <v>310</v>
      </c>
      <c r="F460" t="s">
        <v>133</v>
      </c>
      <c r="G460" t="s">
        <v>132</v>
      </c>
      <c r="H460">
        <v>45839</v>
      </c>
      <c r="I460">
        <v>45869</v>
      </c>
      <c r="J460" t="s">
        <v>3476</v>
      </c>
      <c r="K460">
        <v>1215156</v>
      </c>
      <c r="L460" t="s">
        <v>307</v>
      </c>
      <c r="O460">
        <v>10014641</v>
      </c>
      <c r="P460" t="s">
        <v>152</v>
      </c>
      <c r="Q460">
        <v>0</v>
      </c>
      <c r="R460" t="s">
        <v>329</v>
      </c>
      <c r="S460" t="s">
        <v>3901</v>
      </c>
      <c r="T460">
        <v>11601576</v>
      </c>
      <c r="U460">
        <v>45818</v>
      </c>
      <c r="V460">
        <v>45839</v>
      </c>
      <c r="W460">
        <v>45835</v>
      </c>
      <c r="X460">
        <v>0</v>
      </c>
      <c r="Y460">
        <v>1290900</v>
      </c>
      <c r="Z460" t="s">
        <v>1568</v>
      </c>
      <c r="AA460" t="s">
        <v>246</v>
      </c>
      <c r="AB460" t="s">
        <v>121</v>
      </c>
      <c r="AC460" t="s">
        <v>255</v>
      </c>
      <c r="AD460" t="s">
        <v>122</v>
      </c>
      <c r="AE460" t="s">
        <v>246</v>
      </c>
      <c r="AF460" t="s">
        <v>1812</v>
      </c>
      <c r="AG460">
        <v>3</v>
      </c>
    </row>
    <row r="461" spans="1:33" x14ac:dyDescent="0.35">
      <c r="A461" t="s">
        <v>152</v>
      </c>
      <c r="B461">
        <v>6612296</v>
      </c>
      <c r="C461" t="s">
        <v>129</v>
      </c>
      <c r="D461" t="s">
        <v>5953</v>
      </c>
      <c r="E461" t="s">
        <v>310</v>
      </c>
      <c r="F461" t="s">
        <v>133</v>
      </c>
      <c r="G461" t="s">
        <v>132</v>
      </c>
      <c r="H461">
        <v>45839</v>
      </c>
      <c r="I461">
        <v>45839</v>
      </c>
      <c r="J461" t="s">
        <v>856</v>
      </c>
      <c r="K461">
        <v>1215156</v>
      </c>
      <c r="L461" t="s">
        <v>307</v>
      </c>
      <c r="O461">
        <v>10014641</v>
      </c>
      <c r="P461" t="s">
        <v>152</v>
      </c>
      <c r="Q461">
        <v>0</v>
      </c>
      <c r="R461" t="s">
        <v>329</v>
      </c>
      <c r="S461" t="s">
        <v>342</v>
      </c>
      <c r="T461">
        <v>11589989</v>
      </c>
      <c r="U461">
        <v>45818</v>
      </c>
      <c r="V461">
        <v>45839</v>
      </c>
      <c r="W461">
        <v>45818</v>
      </c>
      <c r="X461">
        <v>0</v>
      </c>
      <c r="Y461">
        <v>1290900</v>
      </c>
      <c r="Z461" t="s">
        <v>1568</v>
      </c>
      <c r="AA461" t="s">
        <v>246</v>
      </c>
      <c r="AB461" t="s">
        <v>121</v>
      </c>
      <c r="AC461" t="s">
        <v>255</v>
      </c>
      <c r="AD461" t="s">
        <v>141</v>
      </c>
      <c r="AE461" t="s">
        <v>246</v>
      </c>
      <c r="AF461" t="s">
        <v>1812</v>
      </c>
      <c r="AG461">
        <v>1</v>
      </c>
    </row>
    <row r="462" spans="1:33" x14ac:dyDescent="0.35">
      <c r="A462" t="s">
        <v>321</v>
      </c>
      <c r="B462">
        <v>6612295</v>
      </c>
      <c r="C462" t="s">
        <v>138</v>
      </c>
      <c r="D462" t="s">
        <v>5954</v>
      </c>
      <c r="E462" t="s">
        <v>310</v>
      </c>
      <c r="F462" t="s">
        <v>133</v>
      </c>
      <c r="G462" t="s">
        <v>132</v>
      </c>
      <c r="H462">
        <v>45845</v>
      </c>
      <c r="I462">
        <v>45845</v>
      </c>
      <c r="J462" t="s">
        <v>856</v>
      </c>
      <c r="K462">
        <v>3110150</v>
      </c>
      <c r="L462" t="s">
        <v>322</v>
      </c>
      <c r="O462">
        <v>10015252</v>
      </c>
      <c r="P462" t="s">
        <v>5955</v>
      </c>
      <c r="Q462">
        <v>0</v>
      </c>
      <c r="R462" t="s">
        <v>347</v>
      </c>
      <c r="S462" t="s">
        <v>342</v>
      </c>
      <c r="T462">
        <v>11422947</v>
      </c>
      <c r="U462">
        <v>45818</v>
      </c>
      <c r="V462">
        <v>45845</v>
      </c>
      <c r="W462">
        <v>45820</v>
      </c>
      <c r="X462">
        <v>0</v>
      </c>
      <c r="Y462">
        <v>1290900</v>
      </c>
      <c r="Z462" t="s">
        <v>1568</v>
      </c>
      <c r="AA462" t="s">
        <v>249</v>
      </c>
      <c r="AB462" t="s">
        <v>121</v>
      </c>
      <c r="AC462" t="s">
        <v>255</v>
      </c>
      <c r="AD462" t="s">
        <v>122</v>
      </c>
      <c r="AE462" t="s">
        <v>249</v>
      </c>
      <c r="AF462" t="s">
        <v>1812</v>
      </c>
      <c r="AG462">
        <v>6</v>
      </c>
    </row>
    <row r="463" spans="1:33" x14ac:dyDescent="0.35">
      <c r="A463" t="s">
        <v>321</v>
      </c>
      <c r="B463">
        <v>6612292</v>
      </c>
      <c r="C463" t="s">
        <v>138</v>
      </c>
      <c r="D463" t="s">
        <v>5957</v>
      </c>
      <c r="E463" t="s">
        <v>310</v>
      </c>
      <c r="F463" t="s">
        <v>133</v>
      </c>
      <c r="G463" t="s">
        <v>132</v>
      </c>
      <c r="H463">
        <v>45845</v>
      </c>
      <c r="I463">
        <v>45845</v>
      </c>
      <c r="J463" t="s">
        <v>856</v>
      </c>
      <c r="K463">
        <v>1291900</v>
      </c>
      <c r="L463" t="s">
        <v>322</v>
      </c>
      <c r="O463">
        <v>10014729</v>
      </c>
      <c r="P463" t="s">
        <v>5958</v>
      </c>
      <c r="Q463">
        <v>0</v>
      </c>
      <c r="R463" t="s">
        <v>347</v>
      </c>
      <c r="S463" t="s">
        <v>342</v>
      </c>
      <c r="T463">
        <v>11578657</v>
      </c>
      <c r="U463">
        <v>45818</v>
      </c>
      <c r="V463">
        <v>45845</v>
      </c>
      <c r="W463">
        <v>45820</v>
      </c>
      <c r="X463">
        <v>0</v>
      </c>
      <c r="Y463">
        <v>1290900</v>
      </c>
      <c r="Z463" t="s">
        <v>1568</v>
      </c>
      <c r="AA463" t="s">
        <v>249</v>
      </c>
      <c r="AB463" t="s">
        <v>121</v>
      </c>
      <c r="AC463" t="s">
        <v>255</v>
      </c>
      <c r="AD463" t="s">
        <v>141</v>
      </c>
      <c r="AE463" t="s">
        <v>249</v>
      </c>
      <c r="AF463" t="s">
        <v>3326</v>
      </c>
      <c r="AG463">
        <v>1</v>
      </c>
    </row>
    <row r="464" spans="1:33" x14ac:dyDescent="0.35">
      <c r="A464" t="s">
        <v>321</v>
      </c>
      <c r="B464">
        <v>6612291</v>
      </c>
      <c r="C464" t="s">
        <v>138</v>
      </c>
      <c r="D464" t="s">
        <v>5959</v>
      </c>
      <c r="E464" t="s">
        <v>310</v>
      </c>
      <c r="F464" t="s">
        <v>133</v>
      </c>
      <c r="G464" t="s">
        <v>132</v>
      </c>
      <c r="H464">
        <v>45845</v>
      </c>
      <c r="I464">
        <v>45845</v>
      </c>
      <c r="J464" t="s">
        <v>856</v>
      </c>
      <c r="K464">
        <v>1291900</v>
      </c>
      <c r="L464" t="s">
        <v>322</v>
      </c>
      <c r="O464">
        <v>10014729</v>
      </c>
      <c r="P464" t="s">
        <v>5958</v>
      </c>
      <c r="Q464">
        <v>0</v>
      </c>
      <c r="R464" t="s">
        <v>347</v>
      </c>
      <c r="S464" t="s">
        <v>342</v>
      </c>
      <c r="T464">
        <v>11593947</v>
      </c>
      <c r="U464">
        <v>45818</v>
      </c>
      <c r="V464">
        <v>45845</v>
      </c>
      <c r="W464">
        <v>45820</v>
      </c>
      <c r="X464">
        <v>0</v>
      </c>
      <c r="Y464">
        <v>1290900</v>
      </c>
      <c r="Z464" t="s">
        <v>1568</v>
      </c>
      <c r="AA464" t="s">
        <v>249</v>
      </c>
      <c r="AB464" t="s">
        <v>121</v>
      </c>
      <c r="AC464" t="s">
        <v>255</v>
      </c>
      <c r="AD464" t="s">
        <v>141</v>
      </c>
      <c r="AE464" t="s">
        <v>249</v>
      </c>
      <c r="AF464" t="s">
        <v>3326</v>
      </c>
      <c r="AG464">
        <v>1</v>
      </c>
    </row>
    <row r="465" spans="1:33" x14ac:dyDescent="0.35">
      <c r="A465" t="s">
        <v>321</v>
      </c>
      <c r="B465">
        <v>6612289</v>
      </c>
      <c r="C465" t="s">
        <v>138</v>
      </c>
      <c r="D465" t="s">
        <v>5960</v>
      </c>
      <c r="E465" t="s">
        <v>310</v>
      </c>
      <c r="F465" t="s">
        <v>133</v>
      </c>
      <c r="G465" t="s">
        <v>132</v>
      </c>
      <c r="H465">
        <v>45845</v>
      </c>
      <c r="I465">
        <v>45845</v>
      </c>
      <c r="J465" t="s">
        <v>856</v>
      </c>
      <c r="K465">
        <v>1291900</v>
      </c>
      <c r="L465" t="s">
        <v>322</v>
      </c>
      <c r="O465">
        <v>10014728</v>
      </c>
      <c r="P465" t="s">
        <v>323</v>
      </c>
      <c r="Q465">
        <v>0</v>
      </c>
      <c r="R465" t="s">
        <v>347</v>
      </c>
      <c r="S465" t="s">
        <v>342</v>
      </c>
      <c r="T465">
        <v>11593942</v>
      </c>
      <c r="U465">
        <v>45818</v>
      </c>
      <c r="V465">
        <v>45845</v>
      </c>
      <c r="W465">
        <v>45820</v>
      </c>
      <c r="X465">
        <v>0</v>
      </c>
      <c r="Y465">
        <v>1290900</v>
      </c>
      <c r="Z465" t="s">
        <v>1568</v>
      </c>
      <c r="AA465" t="s">
        <v>249</v>
      </c>
      <c r="AB465" t="s">
        <v>121</v>
      </c>
      <c r="AC465" t="s">
        <v>255</v>
      </c>
      <c r="AD465" t="s">
        <v>141</v>
      </c>
      <c r="AE465" t="s">
        <v>249</v>
      </c>
      <c r="AF465" t="s">
        <v>3326</v>
      </c>
      <c r="AG465">
        <v>1</v>
      </c>
    </row>
    <row r="466" spans="1:33" x14ac:dyDescent="0.35">
      <c r="A466" t="s">
        <v>202</v>
      </c>
      <c r="B466">
        <v>6612286</v>
      </c>
      <c r="C466" t="s">
        <v>129</v>
      </c>
      <c r="D466" t="s">
        <v>5961</v>
      </c>
      <c r="E466" t="s">
        <v>310</v>
      </c>
      <c r="F466" t="s">
        <v>259</v>
      </c>
      <c r="G466" t="s">
        <v>142</v>
      </c>
      <c r="H466">
        <v>45852</v>
      </c>
      <c r="I466">
        <v>45852</v>
      </c>
      <c r="J466" t="s">
        <v>5407</v>
      </c>
      <c r="K466">
        <v>1213130</v>
      </c>
      <c r="L466" t="s">
        <v>396</v>
      </c>
      <c r="O466">
        <v>10014615</v>
      </c>
      <c r="P466" t="s">
        <v>202</v>
      </c>
      <c r="Q466">
        <v>0</v>
      </c>
      <c r="R466" t="s">
        <v>3891</v>
      </c>
      <c r="S466" t="s">
        <v>343</v>
      </c>
      <c r="T466">
        <v>11604270</v>
      </c>
      <c r="U466">
        <v>45818</v>
      </c>
      <c r="V466">
        <v>45852</v>
      </c>
      <c r="W466">
        <v>45853</v>
      </c>
      <c r="X466">
        <v>0</v>
      </c>
      <c r="Y466">
        <v>1290900</v>
      </c>
      <c r="Z466" t="s">
        <v>1568</v>
      </c>
      <c r="AA466" t="s">
        <v>245</v>
      </c>
      <c r="AB466" t="s">
        <v>121</v>
      </c>
      <c r="AC466" t="s">
        <v>255</v>
      </c>
      <c r="AD466" t="s">
        <v>141</v>
      </c>
      <c r="AE466" t="s">
        <v>245</v>
      </c>
      <c r="AF466" t="s">
        <v>1812</v>
      </c>
      <c r="AG466">
        <v>2</v>
      </c>
    </row>
    <row r="467" spans="1:33" x14ac:dyDescent="0.35">
      <c r="A467" t="s">
        <v>413</v>
      </c>
      <c r="B467">
        <v>6612196</v>
      </c>
      <c r="C467" t="s">
        <v>129</v>
      </c>
      <c r="D467" t="s">
        <v>5962</v>
      </c>
      <c r="E467" t="s">
        <v>310</v>
      </c>
      <c r="F467" t="s">
        <v>133</v>
      </c>
      <c r="G467" t="s">
        <v>132</v>
      </c>
      <c r="H467">
        <v>45839</v>
      </c>
      <c r="I467">
        <v>45869</v>
      </c>
      <c r="J467" t="s">
        <v>3476</v>
      </c>
      <c r="K467">
        <v>1213130</v>
      </c>
      <c r="L467" t="s">
        <v>414</v>
      </c>
      <c r="O467">
        <v>10014620</v>
      </c>
      <c r="P467" t="s">
        <v>413</v>
      </c>
      <c r="Q467">
        <v>0</v>
      </c>
      <c r="R467" t="s">
        <v>3891</v>
      </c>
      <c r="S467" t="s">
        <v>3901</v>
      </c>
      <c r="T467">
        <v>11598998</v>
      </c>
      <c r="U467">
        <v>45817</v>
      </c>
      <c r="V467">
        <v>45839</v>
      </c>
      <c r="W467">
        <v>45835</v>
      </c>
      <c r="X467">
        <v>0</v>
      </c>
      <c r="Y467">
        <v>1290900</v>
      </c>
      <c r="Z467" t="s">
        <v>1568</v>
      </c>
      <c r="AA467" t="s">
        <v>245</v>
      </c>
      <c r="AB467" t="s">
        <v>121</v>
      </c>
      <c r="AC467" t="s">
        <v>255</v>
      </c>
      <c r="AD467" t="s">
        <v>122</v>
      </c>
      <c r="AE467" t="s">
        <v>245</v>
      </c>
      <c r="AF467" t="s">
        <v>1812</v>
      </c>
      <c r="AG467">
        <v>8</v>
      </c>
    </row>
    <row r="468" spans="1:33" x14ac:dyDescent="0.35">
      <c r="A468" t="s">
        <v>206</v>
      </c>
      <c r="B468">
        <v>6612195</v>
      </c>
      <c r="C468" t="s">
        <v>129</v>
      </c>
      <c r="D468" t="s">
        <v>5963</v>
      </c>
      <c r="E468" t="s">
        <v>310</v>
      </c>
      <c r="F468" t="s">
        <v>133</v>
      </c>
      <c r="G468" t="s">
        <v>147</v>
      </c>
      <c r="H468">
        <v>45870</v>
      </c>
      <c r="I468">
        <v>45870</v>
      </c>
      <c r="J468" t="s">
        <v>856</v>
      </c>
      <c r="K468">
        <v>1213130</v>
      </c>
      <c r="L468" t="s">
        <v>339</v>
      </c>
      <c r="O468">
        <v>10014614</v>
      </c>
      <c r="P468" t="s">
        <v>206</v>
      </c>
      <c r="Q468">
        <v>0</v>
      </c>
      <c r="R468" t="s">
        <v>3891</v>
      </c>
      <c r="S468" t="s">
        <v>343</v>
      </c>
      <c r="T468">
        <v>11593219</v>
      </c>
      <c r="U468">
        <v>45817</v>
      </c>
      <c r="V468">
        <v>45870</v>
      </c>
      <c r="W468">
        <v>45850</v>
      </c>
      <c r="X468">
        <v>0</v>
      </c>
      <c r="Y468">
        <v>1290900</v>
      </c>
      <c r="Z468" t="s">
        <v>1568</v>
      </c>
      <c r="AA468" t="s">
        <v>245</v>
      </c>
      <c r="AB468" t="s">
        <v>121</v>
      </c>
      <c r="AC468" t="s">
        <v>255</v>
      </c>
      <c r="AD468" t="s">
        <v>141</v>
      </c>
      <c r="AE468" t="s">
        <v>245</v>
      </c>
      <c r="AF468" t="s">
        <v>3326</v>
      </c>
      <c r="AG468">
        <v>2</v>
      </c>
    </row>
    <row r="469" spans="1:33" x14ac:dyDescent="0.35">
      <c r="A469" t="s">
        <v>206</v>
      </c>
      <c r="B469">
        <v>6612194</v>
      </c>
      <c r="C469" t="s">
        <v>129</v>
      </c>
      <c r="D469" t="s">
        <v>5964</v>
      </c>
      <c r="E469" t="s">
        <v>310</v>
      </c>
      <c r="F469" t="s">
        <v>133</v>
      </c>
      <c r="G469" t="s">
        <v>147</v>
      </c>
      <c r="H469">
        <v>45859</v>
      </c>
      <c r="I469">
        <v>45865</v>
      </c>
      <c r="J469" t="s">
        <v>5408</v>
      </c>
      <c r="K469">
        <v>1213130</v>
      </c>
      <c r="L469" t="s">
        <v>339</v>
      </c>
      <c r="O469">
        <v>10014614</v>
      </c>
      <c r="P469" t="s">
        <v>206</v>
      </c>
      <c r="Q469">
        <v>0</v>
      </c>
      <c r="R469" t="s">
        <v>3891</v>
      </c>
      <c r="S469" t="s">
        <v>343</v>
      </c>
      <c r="T469">
        <v>11593266</v>
      </c>
      <c r="U469">
        <v>45817</v>
      </c>
      <c r="V469">
        <v>45859</v>
      </c>
      <c r="W469">
        <v>45850</v>
      </c>
      <c r="X469">
        <v>0</v>
      </c>
      <c r="Y469">
        <v>1290900</v>
      </c>
      <c r="Z469" t="s">
        <v>1568</v>
      </c>
      <c r="AA469" t="s">
        <v>245</v>
      </c>
      <c r="AB469" t="s">
        <v>121</v>
      </c>
      <c r="AC469" t="s">
        <v>255</v>
      </c>
      <c r="AD469" t="s">
        <v>141</v>
      </c>
      <c r="AE469" t="s">
        <v>245</v>
      </c>
      <c r="AF469" t="s">
        <v>3326</v>
      </c>
      <c r="AG469">
        <v>4</v>
      </c>
    </row>
    <row r="470" spans="1:33" x14ac:dyDescent="0.35">
      <c r="A470" t="s">
        <v>206</v>
      </c>
      <c r="B470">
        <v>6612193</v>
      </c>
      <c r="C470" t="s">
        <v>129</v>
      </c>
      <c r="D470" t="s">
        <v>5965</v>
      </c>
      <c r="E470" t="s">
        <v>310</v>
      </c>
      <c r="F470" t="s">
        <v>133</v>
      </c>
      <c r="G470" t="s">
        <v>147</v>
      </c>
      <c r="H470">
        <v>45870</v>
      </c>
      <c r="I470">
        <v>45870</v>
      </c>
      <c r="J470" t="s">
        <v>856</v>
      </c>
      <c r="K470">
        <v>1213130</v>
      </c>
      <c r="L470" t="s">
        <v>339</v>
      </c>
      <c r="O470">
        <v>10014614</v>
      </c>
      <c r="P470" t="s">
        <v>206</v>
      </c>
      <c r="Q470">
        <v>0</v>
      </c>
      <c r="R470" t="s">
        <v>3891</v>
      </c>
      <c r="S470" t="s">
        <v>343</v>
      </c>
      <c r="T470">
        <v>11593273</v>
      </c>
      <c r="U470">
        <v>45817</v>
      </c>
      <c r="V470">
        <v>45870</v>
      </c>
      <c r="W470">
        <v>45850</v>
      </c>
      <c r="X470">
        <v>0</v>
      </c>
      <c r="Y470">
        <v>1290900</v>
      </c>
      <c r="Z470" t="s">
        <v>1568</v>
      </c>
      <c r="AA470" t="s">
        <v>245</v>
      </c>
      <c r="AB470" t="s">
        <v>121</v>
      </c>
      <c r="AC470" t="s">
        <v>255</v>
      </c>
      <c r="AD470" t="s">
        <v>141</v>
      </c>
      <c r="AE470" t="s">
        <v>245</v>
      </c>
      <c r="AF470" t="s">
        <v>3326</v>
      </c>
      <c r="AG470">
        <v>1</v>
      </c>
    </row>
    <row r="471" spans="1:33" x14ac:dyDescent="0.35">
      <c r="A471" t="s">
        <v>206</v>
      </c>
      <c r="B471">
        <v>6612192</v>
      </c>
      <c r="C471" t="s">
        <v>129</v>
      </c>
      <c r="D471" t="s">
        <v>5966</v>
      </c>
      <c r="E471" t="s">
        <v>310</v>
      </c>
      <c r="F471" t="s">
        <v>133</v>
      </c>
      <c r="G471" t="s">
        <v>226</v>
      </c>
      <c r="H471">
        <v>45859</v>
      </c>
      <c r="I471">
        <v>45865</v>
      </c>
      <c r="J471" t="s">
        <v>5408</v>
      </c>
      <c r="K471">
        <v>1213130</v>
      </c>
      <c r="L471" t="s">
        <v>339</v>
      </c>
      <c r="O471">
        <v>10014614</v>
      </c>
      <c r="P471" t="s">
        <v>206</v>
      </c>
      <c r="Q471">
        <v>0</v>
      </c>
      <c r="R471" t="s">
        <v>3891</v>
      </c>
      <c r="S471" t="s">
        <v>343</v>
      </c>
      <c r="T471">
        <v>11593283</v>
      </c>
      <c r="U471">
        <v>45817</v>
      </c>
      <c r="V471">
        <v>45859</v>
      </c>
      <c r="W471">
        <v>45850</v>
      </c>
      <c r="X471">
        <v>0</v>
      </c>
      <c r="Y471">
        <v>1290900</v>
      </c>
      <c r="Z471" t="s">
        <v>1568</v>
      </c>
      <c r="AA471" t="s">
        <v>245</v>
      </c>
      <c r="AB471" t="s">
        <v>121</v>
      </c>
      <c r="AC471" t="s">
        <v>255</v>
      </c>
      <c r="AD471" t="s">
        <v>189</v>
      </c>
      <c r="AE471" t="s">
        <v>245</v>
      </c>
      <c r="AF471" t="s">
        <v>1812</v>
      </c>
      <c r="AG471">
        <v>2</v>
      </c>
    </row>
    <row r="472" spans="1:33" x14ac:dyDescent="0.35">
      <c r="A472" t="s">
        <v>243</v>
      </c>
      <c r="B472">
        <v>6612191</v>
      </c>
      <c r="C472" t="s">
        <v>129</v>
      </c>
      <c r="D472" t="s">
        <v>5967</v>
      </c>
      <c r="E472" t="s">
        <v>310</v>
      </c>
      <c r="F472" t="s">
        <v>125</v>
      </c>
      <c r="G472" t="s">
        <v>423</v>
      </c>
      <c r="H472">
        <v>45839</v>
      </c>
      <c r="I472">
        <v>45869</v>
      </c>
      <c r="J472" t="s">
        <v>3476</v>
      </c>
      <c r="K472">
        <v>1213130</v>
      </c>
      <c r="L472" t="s">
        <v>384</v>
      </c>
      <c r="O472">
        <v>10014627</v>
      </c>
      <c r="P472" t="s">
        <v>243</v>
      </c>
      <c r="Q472">
        <v>4692.8500000000004</v>
      </c>
      <c r="R472" t="s">
        <v>3891</v>
      </c>
      <c r="S472" t="s">
        <v>3891</v>
      </c>
      <c r="T472">
        <v>11558771</v>
      </c>
      <c r="U472">
        <v>45817</v>
      </c>
      <c r="V472">
        <v>45839</v>
      </c>
      <c r="W472">
        <v>45847</v>
      </c>
      <c r="X472">
        <v>4692.8500000000004</v>
      </c>
      <c r="Y472">
        <v>1290900</v>
      </c>
      <c r="Z472" t="s">
        <v>1568</v>
      </c>
      <c r="AA472" t="s">
        <v>245</v>
      </c>
      <c r="AB472" t="s">
        <v>121</v>
      </c>
      <c r="AC472" t="s">
        <v>255</v>
      </c>
      <c r="AD472" t="s">
        <v>141</v>
      </c>
      <c r="AE472" t="s">
        <v>245</v>
      </c>
      <c r="AF472" t="s">
        <v>3326</v>
      </c>
      <c r="AG472">
        <v>210</v>
      </c>
    </row>
    <row r="473" spans="1:33" x14ac:dyDescent="0.35">
      <c r="A473" t="s">
        <v>400</v>
      </c>
      <c r="B473">
        <v>6612190</v>
      </c>
      <c r="C473" t="s">
        <v>129</v>
      </c>
      <c r="D473" t="s">
        <v>5968</v>
      </c>
      <c r="E473" t="s">
        <v>310</v>
      </c>
      <c r="F473" t="s">
        <v>259</v>
      </c>
      <c r="G473" t="s">
        <v>142</v>
      </c>
      <c r="H473">
        <v>45856</v>
      </c>
      <c r="I473">
        <v>45856</v>
      </c>
      <c r="J473" t="s">
        <v>5407</v>
      </c>
      <c r="K473">
        <v>1215155</v>
      </c>
      <c r="L473" t="s">
        <v>401</v>
      </c>
      <c r="O473">
        <v>10014646</v>
      </c>
      <c r="P473" t="s">
        <v>400</v>
      </c>
      <c r="Q473">
        <v>0</v>
      </c>
      <c r="R473" t="s">
        <v>3891</v>
      </c>
      <c r="S473" t="s">
        <v>343</v>
      </c>
      <c r="T473">
        <v>11595005</v>
      </c>
      <c r="U473">
        <v>45817</v>
      </c>
      <c r="V473">
        <v>45856</v>
      </c>
      <c r="W473">
        <v>45853</v>
      </c>
      <c r="X473">
        <v>0</v>
      </c>
      <c r="Y473">
        <v>1290900</v>
      </c>
      <c r="Z473" t="s">
        <v>1568</v>
      </c>
      <c r="AA473" t="s">
        <v>246</v>
      </c>
      <c r="AB473" t="s">
        <v>121</v>
      </c>
      <c r="AC473" t="s">
        <v>255</v>
      </c>
      <c r="AD473" t="s">
        <v>141</v>
      </c>
      <c r="AE473" t="s">
        <v>246</v>
      </c>
      <c r="AF473" t="s">
        <v>3326</v>
      </c>
      <c r="AG473">
        <v>4</v>
      </c>
    </row>
    <row r="474" spans="1:33" x14ac:dyDescent="0.35">
      <c r="A474" t="s">
        <v>400</v>
      </c>
      <c r="B474">
        <v>6612189</v>
      </c>
      <c r="C474" t="s">
        <v>129</v>
      </c>
      <c r="D474" t="s">
        <v>5969</v>
      </c>
      <c r="E474" t="s">
        <v>310</v>
      </c>
      <c r="F474" t="s">
        <v>133</v>
      </c>
      <c r="G474" t="s">
        <v>226</v>
      </c>
      <c r="H474">
        <v>45859</v>
      </c>
      <c r="I474">
        <v>45865</v>
      </c>
      <c r="J474" t="s">
        <v>5408</v>
      </c>
      <c r="K474">
        <v>1215155</v>
      </c>
      <c r="L474" t="s">
        <v>401</v>
      </c>
      <c r="O474">
        <v>10014646</v>
      </c>
      <c r="P474" t="s">
        <v>400</v>
      </c>
      <c r="Q474">
        <v>0</v>
      </c>
      <c r="R474" t="s">
        <v>3891</v>
      </c>
      <c r="S474" t="s">
        <v>343</v>
      </c>
      <c r="T474">
        <v>11595001</v>
      </c>
      <c r="U474">
        <v>45817</v>
      </c>
      <c r="V474">
        <v>45859</v>
      </c>
      <c r="W474">
        <v>45850</v>
      </c>
      <c r="X474">
        <v>0</v>
      </c>
      <c r="Y474">
        <v>1290900</v>
      </c>
      <c r="Z474" t="s">
        <v>1568</v>
      </c>
      <c r="AA474" t="s">
        <v>246</v>
      </c>
      <c r="AB474" t="s">
        <v>121</v>
      </c>
      <c r="AC474" t="s">
        <v>255</v>
      </c>
      <c r="AD474" t="s">
        <v>189</v>
      </c>
      <c r="AE474" t="s">
        <v>246</v>
      </c>
      <c r="AF474" t="s">
        <v>1812</v>
      </c>
      <c r="AG474">
        <v>16</v>
      </c>
    </row>
    <row r="475" spans="1:33" x14ac:dyDescent="0.35">
      <c r="A475" t="s">
        <v>216</v>
      </c>
      <c r="B475">
        <v>6612188</v>
      </c>
      <c r="C475" t="s">
        <v>129</v>
      </c>
      <c r="D475" t="s">
        <v>5537</v>
      </c>
      <c r="E475" t="s">
        <v>310</v>
      </c>
      <c r="F475" t="s">
        <v>133</v>
      </c>
      <c r="G475" t="s">
        <v>147</v>
      </c>
      <c r="H475">
        <v>45870</v>
      </c>
      <c r="I475">
        <v>45870</v>
      </c>
      <c r="J475" t="s">
        <v>856</v>
      </c>
      <c r="K475">
        <v>1215154</v>
      </c>
      <c r="L475" t="s">
        <v>282</v>
      </c>
      <c r="O475">
        <v>10014642</v>
      </c>
      <c r="P475" t="s">
        <v>216</v>
      </c>
      <c r="Q475">
        <v>0</v>
      </c>
      <c r="R475" t="s">
        <v>3891</v>
      </c>
      <c r="S475" t="s">
        <v>343</v>
      </c>
      <c r="T475">
        <v>11601637</v>
      </c>
      <c r="U475">
        <v>45817</v>
      </c>
      <c r="V475">
        <v>45870</v>
      </c>
      <c r="W475">
        <v>45850</v>
      </c>
      <c r="X475">
        <v>0</v>
      </c>
      <c r="Y475">
        <v>1290900</v>
      </c>
      <c r="Z475" t="s">
        <v>1568</v>
      </c>
      <c r="AA475" t="s">
        <v>246</v>
      </c>
      <c r="AB475" t="s">
        <v>121</v>
      </c>
      <c r="AC475" t="s">
        <v>255</v>
      </c>
      <c r="AD475" t="s">
        <v>141</v>
      </c>
      <c r="AE475" t="s">
        <v>246</v>
      </c>
      <c r="AF475" t="s">
        <v>3326</v>
      </c>
      <c r="AG475">
        <v>6</v>
      </c>
    </row>
    <row r="476" spans="1:33" x14ac:dyDescent="0.35">
      <c r="A476" t="s">
        <v>244</v>
      </c>
      <c r="B476">
        <v>6612185</v>
      </c>
      <c r="C476" t="s">
        <v>129</v>
      </c>
      <c r="D476" t="s">
        <v>5970</v>
      </c>
      <c r="E476" t="s">
        <v>310</v>
      </c>
      <c r="F476" t="s">
        <v>133</v>
      </c>
      <c r="G476" t="s">
        <v>226</v>
      </c>
      <c r="H476">
        <v>45839</v>
      </c>
      <c r="I476">
        <v>45869</v>
      </c>
      <c r="J476" t="s">
        <v>3476</v>
      </c>
      <c r="K476">
        <v>1215155</v>
      </c>
      <c r="L476" t="s">
        <v>344</v>
      </c>
      <c r="O476">
        <v>10017710</v>
      </c>
      <c r="P476" t="s">
        <v>244</v>
      </c>
      <c r="Q476">
        <v>0</v>
      </c>
      <c r="R476" t="s">
        <v>3891</v>
      </c>
      <c r="S476" t="s">
        <v>3901</v>
      </c>
      <c r="T476">
        <v>11595580</v>
      </c>
      <c r="U476">
        <v>45817</v>
      </c>
      <c r="V476">
        <v>45839</v>
      </c>
      <c r="W476">
        <v>45835</v>
      </c>
      <c r="X476">
        <v>0</v>
      </c>
      <c r="Y476">
        <v>1290900</v>
      </c>
      <c r="Z476" t="s">
        <v>1568</v>
      </c>
      <c r="AA476" t="s">
        <v>246</v>
      </c>
      <c r="AB476" t="s">
        <v>121</v>
      </c>
      <c r="AC476" t="s">
        <v>255</v>
      </c>
      <c r="AD476" t="s">
        <v>189</v>
      </c>
      <c r="AE476" t="s">
        <v>246</v>
      </c>
      <c r="AF476" t="s">
        <v>1812</v>
      </c>
      <c r="AG476">
        <v>6</v>
      </c>
    </row>
    <row r="477" spans="1:33" x14ac:dyDescent="0.35">
      <c r="A477" t="s">
        <v>400</v>
      </c>
      <c r="B477">
        <v>6612178</v>
      </c>
      <c r="C477" t="s">
        <v>129</v>
      </c>
      <c r="D477" t="s">
        <v>5971</v>
      </c>
      <c r="E477" t="s">
        <v>310</v>
      </c>
      <c r="F477" t="s">
        <v>133</v>
      </c>
      <c r="G477" t="s">
        <v>132</v>
      </c>
      <c r="H477">
        <v>45870</v>
      </c>
      <c r="I477">
        <v>45870</v>
      </c>
      <c r="J477" t="s">
        <v>856</v>
      </c>
      <c r="K477">
        <v>1215155</v>
      </c>
      <c r="L477" t="s">
        <v>401</v>
      </c>
      <c r="O477">
        <v>10014646</v>
      </c>
      <c r="P477" t="s">
        <v>400</v>
      </c>
      <c r="Q477">
        <v>0</v>
      </c>
      <c r="R477" t="s">
        <v>3891</v>
      </c>
      <c r="S477" t="s">
        <v>343</v>
      </c>
      <c r="T477">
        <v>11601440</v>
      </c>
      <c r="U477">
        <v>45817</v>
      </c>
      <c r="V477">
        <v>45870</v>
      </c>
      <c r="W477">
        <v>45850</v>
      </c>
      <c r="X477">
        <v>0</v>
      </c>
      <c r="Y477">
        <v>1290900</v>
      </c>
      <c r="Z477" t="s">
        <v>1568</v>
      </c>
      <c r="AA477" t="s">
        <v>246</v>
      </c>
      <c r="AB477" t="s">
        <v>121</v>
      </c>
      <c r="AC477" t="s">
        <v>255</v>
      </c>
      <c r="AD477" t="s">
        <v>141</v>
      </c>
      <c r="AE477" t="s">
        <v>246</v>
      </c>
      <c r="AF477" t="s">
        <v>3326</v>
      </c>
      <c r="AG477">
        <v>2</v>
      </c>
    </row>
    <row r="478" spans="1:33" x14ac:dyDescent="0.35">
      <c r="A478" t="s">
        <v>209</v>
      </c>
      <c r="B478">
        <v>6612177</v>
      </c>
      <c r="C478" t="s">
        <v>129</v>
      </c>
      <c r="D478" t="s">
        <v>5972</v>
      </c>
      <c r="E478" t="s">
        <v>310</v>
      </c>
      <c r="F478" t="s">
        <v>133</v>
      </c>
      <c r="G478" t="s">
        <v>132</v>
      </c>
      <c r="H478">
        <v>45839</v>
      </c>
      <c r="I478">
        <v>45869</v>
      </c>
      <c r="J478" t="s">
        <v>856</v>
      </c>
      <c r="K478">
        <v>1215152</v>
      </c>
      <c r="L478" t="s">
        <v>280</v>
      </c>
      <c r="O478">
        <v>10014630</v>
      </c>
      <c r="P478" t="s">
        <v>209</v>
      </c>
      <c r="Q478">
        <v>0</v>
      </c>
      <c r="R478" t="s">
        <v>3891</v>
      </c>
      <c r="S478" t="s">
        <v>342</v>
      </c>
      <c r="T478">
        <v>11601603</v>
      </c>
      <c r="U478">
        <v>45817</v>
      </c>
      <c r="V478">
        <v>45839</v>
      </c>
      <c r="W478">
        <v>45819</v>
      </c>
      <c r="X478">
        <v>0</v>
      </c>
      <c r="Y478">
        <v>1290900</v>
      </c>
      <c r="Z478" t="s">
        <v>1568</v>
      </c>
      <c r="AA478" t="s">
        <v>246</v>
      </c>
      <c r="AB478" t="s">
        <v>121</v>
      </c>
      <c r="AC478" t="s">
        <v>255</v>
      </c>
      <c r="AD478" t="s">
        <v>141</v>
      </c>
      <c r="AE478" t="s">
        <v>246</v>
      </c>
      <c r="AF478" t="s">
        <v>3326</v>
      </c>
      <c r="AG478">
        <v>3</v>
      </c>
    </row>
    <row r="479" spans="1:33" x14ac:dyDescent="0.35">
      <c r="A479" t="s">
        <v>206</v>
      </c>
      <c r="B479">
        <v>6612174</v>
      </c>
      <c r="C479" t="s">
        <v>129</v>
      </c>
      <c r="D479" t="s">
        <v>5973</v>
      </c>
      <c r="E479" t="s">
        <v>310</v>
      </c>
      <c r="F479" t="s">
        <v>133</v>
      </c>
      <c r="G479" t="s">
        <v>147</v>
      </c>
      <c r="H479">
        <v>45859</v>
      </c>
      <c r="I479">
        <v>45865</v>
      </c>
      <c r="J479" t="s">
        <v>5408</v>
      </c>
      <c r="K479">
        <v>1213130</v>
      </c>
      <c r="L479" t="s">
        <v>339</v>
      </c>
      <c r="O479">
        <v>10014614</v>
      </c>
      <c r="P479" t="s">
        <v>206</v>
      </c>
      <c r="Q479">
        <v>0</v>
      </c>
      <c r="R479" t="s">
        <v>3891</v>
      </c>
      <c r="S479" t="s">
        <v>343</v>
      </c>
      <c r="T479">
        <v>11593262</v>
      </c>
      <c r="U479">
        <v>45817</v>
      </c>
      <c r="V479">
        <v>45859</v>
      </c>
      <c r="W479">
        <v>45850</v>
      </c>
      <c r="X479">
        <v>0</v>
      </c>
      <c r="Y479">
        <v>1290900</v>
      </c>
      <c r="Z479" t="s">
        <v>1568</v>
      </c>
      <c r="AA479" t="s">
        <v>245</v>
      </c>
      <c r="AB479" t="s">
        <v>121</v>
      </c>
      <c r="AC479" t="s">
        <v>255</v>
      </c>
      <c r="AD479" t="s">
        <v>141</v>
      </c>
      <c r="AE479" t="s">
        <v>245</v>
      </c>
      <c r="AF479" t="s">
        <v>3326</v>
      </c>
      <c r="AG479">
        <v>8</v>
      </c>
    </row>
    <row r="480" spans="1:33" x14ac:dyDescent="0.35">
      <c r="A480" t="s">
        <v>217</v>
      </c>
      <c r="B480">
        <v>6612173</v>
      </c>
      <c r="C480" t="s">
        <v>129</v>
      </c>
      <c r="D480" t="s">
        <v>5974</v>
      </c>
      <c r="E480" t="s">
        <v>310</v>
      </c>
      <c r="F480" t="s">
        <v>133</v>
      </c>
      <c r="G480" t="s">
        <v>132</v>
      </c>
      <c r="H480">
        <v>45848</v>
      </c>
      <c r="I480">
        <v>45848</v>
      </c>
      <c r="J480" t="s">
        <v>856</v>
      </c>
      <c r="K480">
        <v>1213130</v>
      </c>
      <c r="L480" t="s">
        <v>320</v>
      </c>
      <c r="O480">
        <v>10014611</v>
      </c>
      <c r="P480" t="s">
        <v>217</v>
      </c>
      <c r="Q480">
        <v>0</v>
      </c>
      <c r="R480" t="s">
        <v>3891</v>
      </c>
      <c r="S480" t="s">
        <v>3901</v>
      </c>
      <c r="T480">
        <v>11593035</v>
      </c>
      <c r="U480">
        <v>45817</v>
      </c>
      <c r="V480">
        <v>45848</v>
      </c>
      <c r="W480">
        <v>45835</v>
      </c>
      <c r="X480">
        <v>0</v>
      </c>
      <c r="Y480">
        <v>1290900</v>
      </c>
      <c r="Z480" t="s">
        <v>1568</v>
      </c>
      <c r="AA480" t="s">
        <v>245</v>
      </c>
      <c r="AB480" t="s">
        <v>121</v>
      </c>
      <c r="AC480" t="s">
        <v>255</v>
      </c>
      <c r="AD480" t="s">
        <v>141</v>
      </c>
      <c r="AE480" t="s">
        <v>245</v>
      </c>
      <c r="AF480" t="s">
        <v>3326</v>
      </c>
      <c r="AG480">
        <v>1</v>
      </c>
    </row>
    <row r="481" spans="1:33" x14ac:dyDescent="0.35">
      <c r="A481" t="s">
        <v>217</v>
      </c>
      <c r="B481">
        <v>6612172</v>
      </c>
      <c r="C481" t="s">
        <v>129</v>
      </c>
      <c r="D481" t="s">
        <v>5975</v>
      </c>
      <c r="E481" t="s">
        <v>310</v>
      </c>
      <c r="F481" t="s">
        <v>133</v>
      </c>
      <c r="G481" t="s">
        <v>226</v>
      </c>
      <c r="H481">
        <v>45839</v>
      </c>
      <c r="I481">
        <v>45869</v>
      </c>
      <c r="J481" t="s">
        <v>3476</v>
      </c>
      <c r="K481">
        <v>1213130</v>
      </c>
      <c r="L481" t="s">
        <v>320</v>
      </c>
      <c r="O481">
        <v>10014611</v>
      </c>
      <c r="P481" t="s">
        <v>217</v>
      </c>
      <c r="Q481">
        <v>0</v>
      </c>
      <c r="R481" t="s">
        <v>3891</v>
      </c>
      <c r="S481" t="s">
        <v>3901</v>
      </c>
      <c r="T481">
        <v>11593037</v>
      </c>
      <c r="U481">
        <v>45817</v>
      </c>
      <c r="V481">
        <v>45839</v>
      </c>
      <c r="W481">
        <v>45835</v>
      </c>
      <c r="X481">
        <v>0</v>
      </c>
      <c r="Y481">
        <v>1290900</v>
      </c>
      <c r="Z481" t="s">
        <v>1568</v>
      </c>
      <c r="AA481" t="s">
        <v>245</v>
      </c>
      <c r="AB481" t="s">
        <v>121</v>
      </c>
      <c r="AC481" t="s">
        <v>255</v>
      </c>
      <c r="AD481" t="s">
        <v>189</v>
      </c>
      <c r="AE481" t="s">
        <v>245</v>
      </c>
      <c r="AF481" t="s">
        <v>1812</v>
      </c>
      <c r="AG481">
        <v>6</v>
      </c>
    </row>
    <row r="482" spans="1:33" x14ac:dyDescent="0.35">
      <c r="A482" t="s">
        <v>413</v>
      </c>
      <c r="B482">
        <v>6612171</v>
      </c>
      <c r="C482" t="s">
        <v>129</v>
      </c>
      <c r="D482" t="s">
        <v>5976</v>
      </c>
      <c r="E482" t="s">
        <v>310</v>
      </c>
      <c r="F482" t="s">
        <v>133</v>
      </c>
      <c r="G482" t="s">
        <v>132</v>
      </c>
      <c r="H482">
        <v>45838</v>
      </c>
      <c r="I482">
        <v>45838</v>
      </c>
      <c r="J482" t="s">
        <v>856</v>
      </c>
      <c r="K482">
        <v>1213130</v>
      </c>
      <c r="L482" t="s">
        <v>414</v>
      </c>
      <c r="O482">
        <v>10014620</v>
      </c>
      <c r="P482" t="s">
        <v>413</v>
      </c>
      <c r="Q482">
        <v>0</v>
      </c>
      <c r="R482" t="s">
        <v>3891</v>
      </c>
      <c r="S482" t="s">
        <v>342</v>
      </c>
      <c r="T482">
        <v>11597783</v>
      </c>
      <c r="U482">
        <v>45817</v>
      </c>
      <c r="V482">
        <v>45838</v>
      </c>
      <c r="W482">
        <v>45817</v>
      </c>
      <c r="X482">
        <v>0</v>
      </c>
      <c r="Y482">
        <v>1290900</v>
      </c>
      <c r="Z482" t="s">
        <v>1568</v>
      </c>
      <c r="AA482" t="s">
        <v>245</v>
      </c>
      <c r="AB482" t="s">
        <v>121</v>
      </c>
      <c r="AC482" t="s">
        <v>255</v>
      </c>
      <c r="AD482" t="s">
        <v>122</v>
      </c>
      <c r="AE482" t="s">
        <v>245</v>
      </c>
      <c r="AF482" t="s">
        <v>1812</v>
      </c>
      <c r="AG482">
        <v>3</v>
      </c>
    </row>
    <row r="483" spans="1:33" x14ac:dyDescent="0.35">
      <c r="A483" t="s">
        <v>313</v>
      </c>
      <c r="B483">
        <v>6612170</v>
      </c>
      <c r="C483" t="s">
        <v>129</v>
      </c>
      <c r="D483" t="s">
        <v>5977</v>
      </c>
      <c r="E483" t="s">
        <v>310</v>
      </c>
      <c r="F483" t="s">
        <v>133</v>
      </c>
      <c r="G483" t="s">
        <v>132</v>
      </c>
      <c r="H483">
        <v>45838</v>
      </c>
      <c r="I483">
        <v>45838</v>
      </c>
      <c r="J483" t="s">
        <v>856</v>
      </c>
      <c r="K483">
        <v>1213130</v>
      </c>
      <c r="L483" t="s">
        <v>314</v>
      </c>
      <c r="O483">
        <v>10014619</v>
      </c>
      <c r="P483" t="s">
        <v>313</v>
      </c>
      <c r="Q483">
        <v>0</v>
      </c>
      <c r="R483" t="s">
        <v>3891</v>
      </c>
      <c r="S483" t="s">
        <v>342</v>
      </c>
      <c r="T483">
        <v>11602302</v>
      </c>
      <c r="U483">
        <v>45817</v>
      </c>
      <c r="V483">
        <v>45838</v>
      </c>
      <c r="W483">
        <v>45817</v>
      </c>
      <c r="X483">
        <v>0</v>
      </c>
      <c r="Y483">
        <v>1290900</v>
      </c>
      <c r="Z483" t="s">
        <v>1568</v>
      </c>
      <c r="AA483" t="s">
        <v>245</v>
      </c>
      <c r="AB483" t="s">
        <v>121</v>
      </c>
      <c r="AC483" t="s">
        <v>255</v>
      </c>
      <c r="AD483" t="s">
        <v>122</v>
      </c>
      <c r="AE483" t="s">
        <v>245</v>
      </c>
      <c r="AF483" t="s">
        <v>1812</v>
      </c>
      <c r="AG483">
        <v>2</v>
      </c>
    </row>
    <row r="484" spans="1:33" x14ac:dyDescent="0.35">
      <c r="A484" t="s">
        <v>313</v>
      </c>
      <c r="B484">
        <v>6612169</v>
      </c>
      <c r="C484" t="s">
        <v>129</v>
      </c>
      <c r="D484" t="s">
        <v>5978</v>
      </c>
      <c r="E484" t="s">
        <v>310</v>
      </c>
      <c r="F484" t="s">
        <v>133</v>
      </c>
      <c r="G484" t="s">
        <v>132</v>
      </c>
      <c r="H484">
        <v>45838</v>
      </c>
      <c r="I484">
        <v>45838</v>
      </c>
      <c r="J484" t="s">
        <v>856</v>
      </c>
      <c r="K484">
        <v>1213130</v>
      </c>
      <c r="L484" t="s">
        <v>314</v>
      </c>
      <c r="O484">
        <v>10014619</v>
      </c>
      <c r="P484" t="s">
        <v>313</v>
      </c>
      <c r="Q484">
        <v>0</v>
      </c>
      <c r="R484" t="s">
        <v>3891</v>
      </c>
      <c r="S484" t="s">
        <v>342</v>
      </c>
      <c r="T484">
        <v>11602311</v>
      </c>
      <c r="U484">
        <v>45817</v>
      </c>
      <c r="V484">
        <v>45838</v>
      </c>
      <c r="W484">
        <v>45817</v>
      </c>
      <c r="X484">
        <v>0</v>
      </c>
      <c r="Y484">
        <v>1290900</v>
      </c>
      <c r="Z484" t="s">
        <v>1568</v>
      </c>
      <c r="AA484" t="s">
        <v>245</v>
      </c>
      <c r="AB484" t="s">
        <v>121</v>
      </c>
      <c r="AC484" t="s">
        <v>255</v>
      </c>
      <c r="AD484" t="s">
        <v>122</v>
      </c>
      <c r="AE484" t="s">
        <v>245</v>
      </c>
      <c r="AF484" t="s">
        <v>1812</v>
      </c>
      <c r="AG484">
        <v>4</v>
      </c>
    </row>
    <row r="485" spans="1:33" x14ac:dyDescent="0.35">
      <c r="A485" t="s">
        <v>313</v>
      </c>
      <c r="B485">
        <v>6612168</v>
      </c>
      <c r="C485" t="s">
        <v>129</v>
      </c>
      <c r="D485" t="s">
        <v>5979</v>
      </c>
      <c r="E485" t="s">
        <v>310</v>
      </c>
      <c r="F485" t="s">
        <v>133</v>
      </c>
      <c r="G485" t="s">
        <v>132</v>
      </c>
      <c r="H485">
        <v>45838</v>
      </c>
      <c r="I485">
        <v>45838</v>
      </c>
      <c r="J485" t="s">
        <v>856</v>
      </c>
      <c r="K485">
        <v>1213130</v>
      </c>
      <c r="L485" t="s">
        <v>314</v>
      </c>
      <c r="O485">
        <v>10014619</v>
      </c>
      <c r="P485" t="s">
        <v>313</v>
      </c>
      <c r="Q485">
        <v>0</v>
      </c>
      <c r="R485" t="s">
        <v>3891</v>
      </c>
      <c r="S485" t="s">
        <v>3891</v>
      </c>
      <c r="T485">
        <v>11602314</v>
      </c>
      <c r="U485">
        <v>45817</v>
      </c>
      <c r="V485">
        <v>45838</v>
      </c>
      <c r="W485">
        <v>45826</v>
      </c>
      <c r="X485">
        <v>0</v>
      </c>
      <c r="Y485">
        <v>1290900</v>
      </c>
      <c r="Z485" t="s">
        <v>1568</v>
      </c>
      <c r="AA485" t="s">
        <v>245</v>
      </c>
      <c r="AB485" t="s">
        <v>121</v>
      </c>
      <c r="AC485" t="s">
        <v>255</v>
      </c>
      <c r="AD485" t="s">
        <v>141</v>
      </c>
      <c r="AE485" t="s">
        <v>245</v>
      </c>
      <c r="AF485" t="s">
        <v>3326</v>
      </c>
      <c r="AG485">
        <v>12</v>
      </c>
    </row>
    <row r="486" spans="1:33" x14ac:dyDescent="0.35">
      <c r="A486" t="s">
        <v>313</v>
      </c>
      <c r="B486">
        <v>6612167</v>
      </c>
      <c r="C486" t="s">
        <v>129</v>
      </c>
      <c r="D486" t="s">
        <v>5980</v>
      </c>
      <c r="E486" t="s">
        <v>310</v>
      </c>
      <c r="F486" t="s">
        <v>133</v>
      </c>
      <c r="G486" t="s">
        <v>132</v>
      </c>
      <c r="H486">
        <v>45838</v>
      </c>
      <c r="I486">
        <v>45838</v>
      </c>
      <c r="J486" t="s">
        <v>856</v>
      </c>
      <c r="K486">
        <v>1213130</v>
      </c>
      <c r="L486" t="s">
        <v>314</v>
      </c>
      <c r="O486">
        <v>10014619</v>
      </c>
      <c r="P486" t="s">
        <v>313</v>
      </c>
      <c r="Q486">
        <v>0</v>
      </c>
      <c r="R486" t="s">
        <v>3891</v>
      </c>
      <c r="S486" t="s">
        <v>342</v>
      </c>
      <c r="T486">
        <v>11602310</v>
      </c>
      <c r="U486">
        <v>45817</v>
      </c>
      <c r="V486">
        <v>45838</v>
      </c>
      <c r="W486">
        <v>45817</v>
      </c>
      <c r="X486">
        <v>0</v>
      </c>
      <c r="Y486">
        <v>1290900</v>
      </c>
      <c r="Z486" t="s">
        <v>1568</v>
      </c>
      <c r="AA486" t="s">
        <v>245</v>
      </c>
      <c r="AB486" t="s">
        <v>121</v>
      </c>
      <c r="AC486" t="s">
        <v>255</v>
      </c>
      <c r="AD486" t="s">
        <v>141</v>
      </c>
      <c r="AE486" t="s">
        <v>245</v>
      </c>
      <c r="AF486" t="s">
        <v>3326</v>
      </c>
      <c r="AG486">
        <v>12</v>
      </c>
    </row>
    <row r="487" spans="1:33" x14ac:dyDescent="0.35">
      <c r="A487" t="s">
        <v>337</v>
      </c>
      <c r="B487">
        <v>6612164</v>
      </c>
      <c r="C487" t="s">
        <v>129</v>
      </c>
      <c r="D487" t="s">
        <v>5981</v>
      </c>
      <c r="E487" t="s">
        <v>310</v>
      </c>
      <c r="F487" t="s">
        <v>133</v>
      </c>
      <c r="G487" t="s">
        <v>226</v>
      </c>
      <c r="H487">
        <v>45873</v>
      </c>
      <c r="I487">
        <v>45873</v>
      </c>
      <c r="J487" t="s">
        <v>856</v>
      </c>
      <c r="K487">
        <v>1212121</v>
      </c>
      <c r="L487" t="s">
        <v>338</v>
      </c>
      <c r="O487">
        <v>10014600</v>
      </c>
      <c r="P487" t="s">
        <v>337</v>
      </c>
      <c r="Q487">
        <v>0</v>
      </c>
      <c r="R487" t="s">
        <v>3891</v>
      </c>
      <c r="S487" t="s">
        <v>342</v>
      </c>
      <c r="T487">
        <v>11602520</v>
      </c>
      <c r="U487">
        <v>45817</v>
      </c>
      <c r="V487">
        <v>45873</v>
      </c>
      <c r="W487">
        <v>45835</v>
      </c>
      <c r="X487">
        <v>0</v>
      </c>
      <c r="Y487">
        <v>1290900</v>
      </c>
      <c r="Z487" t="s">
        <v>1568</v>
      </c>
      <c r="AA487" t="s">
        <v>247</v>
      </c>
      <c r="AB487" t="s">
        <v>121</v>
      </c>
      <c r="AC487" t="s">
        <v>255</v>
      </c>
      <c r="AD487" t="s">
        <v>189</v>
      </c>
      <c r="AE487" t="s">
        <v>247</v>
      </c>
      <c r="AF487" t="s">
        <v>1812</v>
      </c>
      <c r="AG487">
        <v>4</v>
      </c>
    </row>
    <row r="488" spans="1:33" x14ac:dyDescent="0.35">
      <c r="A488" t="s">
        <v>157</v>
      </c>
      <c r="B488">
        <v>6612163</v>
      </c>
      <c r="C488" t="s">
        <v>129</v>
      </c>
      <c r="D488" t="s">
        <v>5982</v>
      </c>
      <c r="E488" t="s">
        <v>310</v>
      </c>
      <c r="F488" t="s">
        <v>133</v>
      </c>
      <c r="G488" t="s">
        <v>132</v>
      </c>
      <c r="H488">
        <v>45838</v>
      </c>
      <c r="I488">
        <v>45838</v>
      </c>
      <c r="J488" t="s">
        <v>856</v>
      </c>
      <c r="K488">
        <v>1215150</v>
      </c>
      <c r="L488" t="s">
        <v>345</v>
      </c>
      <c r="O488">
        <v>10014635</v>
      </c>
      <c r="P488" t="s">
        <v>157</v>
      </c>
      <c r="Q488">
        <v>0</v>
      </c>
      <c r="R488" t="s">
        <v>3891</v>
      </c>
      <c r="S488" t="s">
        <v>3901</v>
      </c>
      <c r="T488">
        <v>11602858</v>
      </c>
      <c r="U488">
        <v>45817</v>
      </c>
      <c r="V488">
        <v>45838</v>
      </c>
      <c r="W488">
        <v>45835</v>
      </c>
      <c r="X488">
        <v>0</v>
      </c>
      <c r="Y488">
        <v>1290900</v>
      </c>
      <c r="Z488" t="s">
        <v>1568</v>
      </c>
      <c r="AA488" t="s">
        <v>246</v>
      </c>
      <c r="AB488" t="s">
        <v>121</v>
      </c>
      <c r="AC488" t="s">
        <v>255</v>
      </c>
      <c r="AD488" t="s">
        <v>141</v>
      </c>
      <c r="AE488" t="s">
        <v>246</v>
      </c>
      <c r="AF488" t="s">
        <v>3326</v>
      </c>
      <c r="AG488">
        <v>8</v>
      </c>
    </row>
    <row r="489" spans="1:33" x14ac:dyDescent="0.35">
      <c r="A489" t="s">
        <v>313</v>
      </c>
      <c r="B489">
        <v>6612156</v>
      </c>
      <c r="C489" t="s">
        <v>129</v>
      </c>
      <c r="D489" t="s">
        <v>5983</v>
      </c>
      <c r="E489" t="s">
        <v>310</v>
      </c>
      <c r="F489" t="s">
        <v>133</v>
      </c>
      <c r="G489" t="s">
        <v>132</v>
      </c>
      <c r="H489">
        <v>45839</v>
      </c>
      <c r="I489">
        <v>45869</v>
      </c>
      <c r="J489" t="s">
        <v>3476</v>
      </c>
      <c r="K489">
        <v>1213130</v>
      </c>
      <c r="L489" t="s">
        <v>314</v>
      </c>
      <c r="O489">
        <v>10014619</v>
      </c>
      <c r="P489" t="s">
        <v>313</v>
      </c>
      <c r="Q489">
        <v>0</v>
      </c>
      <c r="R489" t="s">
        <v>3891</v>
      </c>
      <c r="S489" t="s">
        <v>3901</v>
      </c>
      <c r="T489">
        <v>11602301</v>
      </c>
      <c r="U489">
        <v>45817</v>
      </c>
      <c r="V489">
        <v>45839</v>
      </c>
      <c r="W489">
        <v>45835</v>
      </c>
      <c r="X489">
        <v>0</v>
      </c>
      <c r="Y489">
        <v>1290900</v>
      </c>
      <c r="Z489" t="s">
        <v>1568</v>
      </c>
      <c r="AA489" t="s">
        <v>245</v>
      </c>
      <c r="AB489" t="s">
        <v>121</v>
      </c>
      <c r="AC489" t="s">
        <v>255</v>
      </c>
      <c r="AD489" t="s">
        <v>122</v>
      </c>
      <c r="AE489" t="s">
        <v>245</v>
      </c>
      <c r="AF489" t="s">
        <v>1812</v>
      </c>
      <c r="AG489">
        <v>3</v>
      </c>
    </row>
    <row r="490" spans="1:33" x14ac:dyDescent="0.35">
      <c r="A490" t="s">
        <v>324</v>
      </c>
      <c r="B490">
        <v>6612089</v>
      </c>
      <c r="C490" t="s">
        <v>138</v>
      </c>
      <c r="D490" t="s">
        <v>5984</v>
      </c>
      <c r="E490" t="s">
        <v>310</v>
      </c>
      <c r="F490" t="s">
        <v>133</v>
      </c>
      <c r="G490" t="s">
        <v>132</v>
      </c>
      <c r="H490">
        <v>45845</v>
      </c>
      <c r="I490">
        <v>45845</v>
      </c>
      <c r="J490" t="s">
        <v>856</v>
      </c>
      <c r="K490">
        <v>1291900</v>
      </c>
      <c r="L490" t="s">
        <v>325</v>
      </c>
      <c r="O490">
        <v>10017565</v>
      </c>
      <c r="P490" t="s">
        <v>428</v>
      </c>
      <c r="Q490">
        <v>0</v>
      </c>
      <c r="R490" t="s">
        <v>347</v>
      </c>
      <c r="S490" t="s">
        <v>342</v>
      </c>
      <c r="T490">
        <v>11515830</v>
      </c>
      <c r="U490">
        <v>45816</v>
      </c>
      <c r="V490">
        <v>45845</v>
      </c>
      <c r="W490">
        <v>45820</v>
      </c>
      <c r="X490">
        <v>0</v>
      </c>
      <c r="Y490">
        <v>1290900</v>
      </c>
      <c r="Z490" t="s">
        <v>1568</v>
      </c>
      <c r="AA490" t="s">
        <v>249</v>
      </c>
      <c r="AB490" t="s">
        <v>121</v>
      </c>
      <c r="AC490" t="s">
        <v>255</v>
      </c>
      <c r="AD490" t="s">
        <v>141</v>
      </c>
      <c r="AE490" t="s">
        <v>249</v>
      </c>
      <c r="AF490" t="s">
        <v>3326</v>
      </c>
      <c r="AG490">
        <v>4</v>
      </c>
    </row>
    <row r="491" spans="1:33" x14ac:dyDescent="0.35">
      <c r="A491" t="s">
        <v>324</v>
      </c>
      <c r="B491">
        <v>6612088</v>
      </c>
      <c r="C491" t="s">
        <v>138</v>
      </c>
      <c r="D491" t="s">
        <v>5985</v>
      </c>
      <c r="E491" t="s">
        <v>310</v>
      </c>
      <c r="F491" t="s">
        <v>133</v>
      </c>
      <c r="G491" t="s">
        <v>132</v>
      </c>
      <c r="H491">
        <v>45845</v>
      </c>
      <c r="I491">
        <v>45845</v>
      </c>
      <c r="J491" t="s">
        <v>856</v>
      </c>
      <c r="K491">
        <v>2230130</v>
      </c>
      <c r="L491" t="s">
        <v>325</v>
      </c>
      <c r="O491">
        <v>10017213</v>
      </c>
      <c r="P491" t="s">
        <v>146</v>
      </c>
      <c r="Q491">
        <v>0</v>
      </c>
      <c r="R491" t="s">
        <v>347</v>
      </c>
      <c r="S491" t="s">
        <v>342</v>
      </c>
      <c r="T491">
        <v>11576867</v>
      </c>
      <c r="U491">
        <v>45816</v>
      </c>
      <c r="V491">
        <v>45845</v>
      </c>
      <c r="W491">
        <v>45820</v>
      </c>
      <c r="X491">
        <v>0</v>
      </c>
      <c r="Y491">
        <v>1290900</v>
      </c>
      <c r="Z491" t="s">
        <v>1568</v>
      </c>
      <c r="AA491" t="s">
        <v>249</v>
      </c>
      <c r="AB491" t="s">
        <v>121</v>
      </c>
      <c r="AC491" t="s">
        <v>255</v>
      </c>
      <c r="AD491" t="s">
        <v>141</v>
      </c>
      <c r="AE491" t="s">
        <v>249</v>
      </c>
      <c r="AF491" t="s">
        <v>3326</v>
      </c>
      <c r="AG491">
        <v>3</v>
      </c>
    </row>
    <row r="492" spans="1:33" x14ac:dyDescent="0.35">
      <c r="A492" t="s">
        <v>324</v>
      </c>
      <c r="B492">
        <v>6612085</v>
      </c>
      <c r="C492" t="s">
        <v>138</v>
      </c>
      <c r="D492" t="s">
        <v>5987</v>
      </c>
      <c r="E492" t="s">
        <v>310</v>
      </c>
      <c r="F492" t="s">
        <v>133</v>
      </c>
      <c r="G492" t="s">
        <v>132</v>
      </c>
      <c r="H492">
        <v>45845</v>
      </c>
      <c r="I492">
        <v>45845</v>
      </c>
      <c r="J492" t="s">
        <v>856</v>
      </c>
      <c r="K492">
        <v>2230130</v>
      </c>
      <c r="L492" t="s">
        <v>325</v>
      </c>
      <c r="O492">
        <v>10017213</v>
      </c>
      <c r="P492" t="s">
        <v>146</v>
      </c>
      <c r="Q492">
        <v>0</v>
      </c>
      <c r="R492" t="s">
        <v>347</v>
      </c>
      <c r="S492" t="s">
        <v>342</v>
      </c>
      <c r="T492">
        <v>11515832</v>
      </c>
      <c r="U492">
        <v>45816</v>
      </c>
      <c r="V492">
        <v>45845</v>
      </c>
      <c r="W492">
        <v>45820</v>
      </c>
      <c r="X492">
        <v>0</v>
      </c>
      <c r="Y492">
        <v>1290900</v>
      </c>
      <c r="Z492" t="s">
        <v>1568</v>
      </c>
      <c r="AA492" t="s">
        <v>249</v>
      </c>
      <c r="AB492" t="s">
        <v>121</v>
      </c>
      <c r="AC492" t="s">
        <v>255</v>
      </c>
      <c r="AD492" t="s">
        <v>141</v>
      </c>
      <c r="AE492" t="s">
        <v>249</v>
      </c>
      <c r="AF492" t="s">
        <v>3326</v>
      </c>
      <c r="AG492">
        <v>4</v>
      </c>
    </row>
    <row r="493" spans="1:33" x14ac:dyDescent="0.35">
      <c r="A493" t="s">
        <v>324</v>
      </c>
      <c r="B493">
        <v>6612084</v>
      </c>
      <c r="C493" t="s">
        <v>138</v>
      </c>
      <c r="D493" t="s">
        <v>5988</v>
      </c>
      <c r="E493" t="s">
        <v>310</v>
      </c>
      <c r="F493" t="s">
        <v>133</v>
      </c>
      <c r="G493" t="s">
        <v>132</v>
      </c>
      <c r="H493">
        <v>45845</v>
      </c>
      <c r="I493">
        <v>45845</v>
      </c>
      <c r="J493" t="s">
        <v>856</v>
      </c>
      <c r="K493">
        <v>2230130</v>
      </c>
      <c r="L493" t="s">
        <v>325</v>
      </c>
      <c r="O493">
        <v>10017213</v>
      </c>
      <c r="P493" t="s">
        <v>146</v>
      </c>
      <c r="Q493">
        <v>0</v>
      </c>
      <c r="R493" t="s">
        <v>347</v>
      </c>
      <c r="S493" t="s">
        <v>342</v>
      </c>
      <c r="T493">
        <v>11455860</v>
      </c>
      <c r="U493">
        <v>45816</v>
      </c>
      <c r="V493">
        <v>45845</v>
      </c>
      <c r="W493">
        <v>45820</v>
      </c>
      <c r="X493">
        <v>0</v>
      </c>
      <c r="Y493">
        <v>1290900</v>
      </c>
      <c r="Z493" t="s">
        <v>1568</v>
      </c>
      <c r="AA493" t="s">
        <v>249</v>
      </c>
      <c r="AB493" t="s">
        <v>121</v>
      </c>
      <c r="AC493" t="s">
        <v>255</v>
      </c>
      <c r="AD493" t="s">
        <v>141</v>
      </c>
      <c r="AE493" t="s">
        <v>249</v>
      </c>
      <c r="AF493" t="s">
        <v>3326</v>
      </c>
      <c r="AG493">
        <v>2</v>
      </c>
    </row>
    <row r="494" spans="1:33" x14ac:dyDescent="0.35">
      <c r="A494" t="s">
        <v>144</v>
      </c>
      <c r="B494">
        <v>6612083</v>
      </c>
      <c r="C494" t="s">
        <v>138</v>
      </c>
      <c r="D494" t="s">
        <v>5989</v>
      </c>
      <c r="E494" t="s">
        <v>310</v>
      </c>
      <c r="F494" t="s">
        <v>133</v>
      </c>
      <c r="G494" t="s">
        <v>132</v>
      </c>
      <c r="H494">
        <v>45845</v>
      </c>
      <c r="I494">
        <v>45845</v>
      </c>
      <c r="J494" t="s">
        <v>856</v>
      </c>
      <c r="K494">
        <v>1216100</v>
      </c>
      <c r="L494" t="s">
        <v>393</v>
      </c>
      <c r="O494">
        <v>10014649</v>
      </c>
      <c r="P494" t="s">
        <v>144</v>
      </c>
      <c r="Q494">
        <v>0</v>
      </c>
      <c r="R494" t="s">
        <v>347</v>
      </c>
      <c r="S494" t="s">
        <v>342</v>
      </c>
      <c r="T494">
        <v>11584187</v>
      </c>
      <c r="U494">
        <v>45816</v>
      </c>
      <c r="V494">
        <v>45845</v>
      </c>
      <c r="W494">
        <v>45820</v>
      </c>
      <c r="X494">
        <v>0</v>
      </c>
      <c r="Y494">
        <v>1290900</v>
      </c>
      <c r="Z494" t="s">
        <v>1568</v>
      </c>
      <c r="AA494" t="s">
        <v>249</v>
      </c>
      <c r="AB494" t="s">
        <v>121</v>
      </c>
      <c r="AC494" t="s">
        <v>255</v>
      </c>
      <c r="AD494" t="s">
        <v>141</v>
      </c>
      <c r="AE494" t="s">
        <v>249</v>
      </c>
      <c r="AF494" t="s">
        <v>3326</v>
      </c>
      <c r="AG494">
        <v>1</v>
      </c>
    </row>
    <row r="495" spans="1:33" x14ac:dyDescent="0.35">
      <c r="A495" t="s">
        <v>144</v>
      </c>
      <c r="B495">
        <v>6612082</v>
      </c>
      <c r="C495" t="s">
        <v>138</v>
      </c>
      <c r="D495" t="s">
        <v>5990</v>
      </c>
      <c r="E495" t="s">
        <v>310</v>
      </c>
      <c r="F495" t="s">
        <v>133</v>
      </c>
      <c r="G495" t="s">
        <v>132</v>
      </c>
      <c r="H495">
        <v>45845</v>
      </c>
      <c r="I495">
        <v>45845</v>
      </c>
      <c r="J495" t="s">
        <v>856</v>
      </c>
      <c r="K495">
        <v>1216100</v>
      </c>
      <c r="L495" t="s">
        <v>393</v>
      </c>
      <c r="O495">
        <v>10014649</v>
      </c>
      <c r="P495" t="s">
        <v>144</v>
      </c>
      <c r="Q495">
        <v>0</v>
      </c>
      <c r="R495" t="s">
        <v>347</v>
      </c>
      <c r="S495" t="s">
        <v>342</v>
      </c>
      <c r="T495">
        <v>11464308</v>
      </c>
      <c r="U495">
        <v>45816</v>
      </c>
      <c r="V495">
        <v>45845</v>
      </c>
      <c r="W495">
        <v>45820</v>
      </c>
      <c r="X495">
        <v>0</v>
      </c>
      <c r="Y495">
        <v>1290900</v>
      </c>
      <c r="Z495" t="s">
        <v>1568</v>
      </c>
      <c r="AA495" t="s">
        <v>249</v>
      </c>
      <c r="AB495" t="s">
        <v>121</v>
      </c>
      <c r="AC495" t="s">
        <v>255</v>
      </c>
      <c r="AD495" t="s">
        <v>141</v>
      </c>
      <c r="AE495" t="s">
        <v>249</v>
      </c>
      <c r="AF495" t="s">
        <v>3326</v>
      </c>
      <c r="AG495">
        <v>2</v>
      </c>
    </row>
    <row r="496" spans="1:33" x14ac:dyDescent="0.35">
      <c r="A496" t="s">
        <v>231</v>
      </c>
      <c r="B496">
        <v>6612079</v>
      </c>
      <c r="C496" t="s">
        <v>129</v>
      </c>
      <c r="D496" t="s">
        <v>5991</v>
      </c>
      <c r="E496" t="s">
        <v>310</v>
      </c>
      <c r="F496" t="s">
        <v>133</v>
      </c>
      <c r="G496" t="s">
        <v>132</v>
      </c>
      <c r="H496">
        <v>45839</v>
      </c>
      <c r="I496">
        <v>45869</v>
      </c>
      <c r="J496" t="s">
        <v>856</v>
      </c>
      <c r="K496">
        <v>1215150</v>
      </c>
      <c r="L496" t="s">
        <v>331</v>
      </c>
      <c r="O496">
        <v>10014638</v>
      </c>
      <c r="P496" t="s">
        <v>231</v>
      </c>
      <c r="Q496">
        <v>0</v>
      </c>
      <c r="R496" t="s">
        <v>3891</v>
      </c>
      <c r="S496" t="s">
        <v>342</v>
      </c>
      <c r="T496">
        <v>11592157</v>
      </c>
      <c r="U496">
        <v>45816</v>
      </c>
      <c r="V496">
        <v>45839</v>
      </c>
      <c r="W496">
        <v>45819</v>
      </c>
      <c r="X496">
        <v>0</v>
      </c>
      <c r="Y496">
        <v>1290900</v>
      </c>
      <c r="Z496" t="s">
        <v>1568</v>
      </c>
      <c r="AA496" t="s">
        <v>246</v>
      </c>
      <c r="AB496" t="s">
        <v>121</v>
      </c>
      <c r="AC496" t="s">
        <v>255</v>
      </c>
      <c r="AD496" t="s">
        <v>141</v>
      </c>
      <c r="AE496" t="s">
        <v>246</v>
      </c>
      <c r="AF496" t="s">
        <v>3326</v>
      </c>
      <c r="AG496">
        <v>6</v>
      </c>
    </row>
    <row r="497" spans="1:33" x14ac:dyDescent="0.35">
      <c r="A497" t="s">
        <v>324</v>
      </c>
      <c r="B497">
        <v>6612078</v>
      </c>
      <c r="C497" t="s">
        <v>138</v>
      </c>
      <c r="D497" t="s">
        <v>5992</v>
      </c>
      <c r="E497" t="s">
        <v>310</v>
      </c>
      <c r="F497" t="s">
        <v>133</v>
      </c>
      <c r="G497" t="s">
        <v>226</v>
      </c>
      <c r="H497">
        <v>45838</v>
      </c>
      <c r="I497">
        <v>45838</v>
      </c>
      <c r="J497" t="s">
        <v>3478</v>
      </c>
      <c r="K497">
        <v>1291900</v>
      </c>
      <c r="L497" t="s">
        <v>325</v>
      </c>
      <c r="O497">
        <v>10014721</v>
      </c>
      <c r="P497" t="s">
        <v>239</v>
      </c>
      <c r="Q497">
        <v>0</v>
      </c>
      <c r="R497" t="s">
        <v>3891</v>
      </c>
      <c r="S497" t="s">
        <v>342</v>
      </c>
      <c r="T497">
        <v>11603254</v>
      </c>
      <c r="U497">
        <v>45816</v>
      </c>
      <c r="V497">
        <v>45838</v>
      </c>
      <c r="W497">
        <v>45819</v>
      </c>
      <c r="X497">
        <v>0</v>
      </c>
      <c r="Y497">
        <v>1290900</v>
      </c>
      <c r="Z497" t="s">
        <v>1568</v>
      </c>
      <c r="AA497" t="s">
        <v>249</v>
      </c>
      <c r="AB497" t="s">
        <v>121</v>
      </c>
      <c r="AC497" t="s">
        <v>255</v>
      </c>
      <c r="AD497" t="s">
        <v>189</v>
      </c>
      <c r="AE497" t="s">
        <v>249</v>
      </c>
      <c r="AF497" t="s">
        <v>1812</v>
      </c>
      <c r="AG497">
        <v>6</v>
      </c>
    </row>
    <row r="498" spans="1:33" x14ac:dyDescent="0.35">
      <c r="A498" t="s">
        <v>403</v>
      </c>
      <c r="B498">
        <v>6612065</v>
      </c>
      <c r="C498" t="s">
        <v>129</v>
      </c>
      <c r="D498" t="s">
        <v>5993</v>
      </c>
      <c r="E498" t="s">
        <v>310</v>
      </c>
      <c r="F498" t="s">
        <v>133</v>
      </c>
      <c r="G498" t="s">
        <v>132</v>
      </c>
      <c r="H498">
        <v>45839</v>
      </c>
      <c r="I498">
        <v>45869</v>
      </c>
      <c r="J498" t="s">
        <v>856</v>
      </c>
      <c r="K498">
        <v>1213130</v>
      </c>
      <c r="L498" t="s">
        <v>404</v>
      </c>
      <c r="O498">
        <v>10014622</v>
      </c>
      <c r="P498" t="s">
        <v>403</v>
      </c>
      <c r="Q498">
        <v>0</v>
      </c>
      <c r="R498" t="s">
        <v>3891</v>
      </c>
      <c r="S498" t="s">
        <v>342</v>
      </c>
      <c r="T498">
        <v>11602679</v>
      </c>
      <c r="U498">
        <v>45816</v>
      </c>
      <c r="V498">
        <v>45839</v>
      </c>
      <c r="W498">
        <v>45819</v>
      </c>
      <c r="X498">
        <v>0</v>
      </c>
      <c r="Y498">
        <v>1290900</v>
      </c>
      <c r="Z498" t="s">
        <v>1568</v>
      </c>
      <c r="AA498" t="s">
        <v>245</v>
      </c>
      <c r="AB498" t="s">
        <v>121</v>
      </c>
      <c r="AC498" t="s">
        <v>255</v>
      </c>
      <c r="AD498" t="s">
        <v>141</v>
      </c>
      <c r="AE498" t="s">
        <v>245</v>
      </c>
      <c r="AF498" t="s">
        <v>3326</v>
      </c>
      <c r="AG498">
        <v>108</v>
      </c>
    </row>
    <row r="499" spans="1:33" x14ac:dyDescent="0.35">
      <c r="A499" t="s">
        <v>187</v>
      </c>
      <c r="B499">
        <v>6612061</v>
      </c>
      <c r="C499" t="s">
        <v>129</v>
      </c>
      <c r="D499" t="s">
        <v>5994</v>
      </c>
      <c r="E499" t="s">
        <v>310</v>
      </c>
      <c r="F499" t="s">
        <v>259</v>
      </c>
      <c r="G499" t="s">
        <v>142</v>
      </c>
      <c r="H499">
        <v>45857</v>
      </c>
      <c r="I499">
        <v>45857</v>
      </c>
      <c r="J499" t="s">
        <v>5407</v>
      </c>
      <c r="K499">
        <v>1215154</v>
      </c>
      <c r="L499" t="s">
        <v>328</v>
      </c>
      <c r="O499">
        <v>10014643</v>
      </c>
      <c r="P499" t="s">
        <v>187</v>
      </c>
      <c r="Q499">
        <v>0</v>
      </c>
      <c r="R499" t="s">
        <v>3891</v>
      </c>
      <c r="S499" t="s">
        <v>343</v>
      </c>
      <c r="T499">
        <v>11603475</v>
      </c>
      <c r="U499">
        <v>45816</v>
      </c>
      <c r="V499">
        <v>45857</v>
      </c>
      <c r="W499">
        <v>45851</v>
      </c>
      <c r="X499">
        <v>0</v>
      </c>
      <c r="Y499">
        <v>1290900</v>
      </c>
      <c r="Z499" t="s">
        <v>1568</v>
      </c>
      <c r="AA499" t="s">
        <v>246</v>
      </c>
      <c r="AB499" t="s">
        <v>121</v>
      </c>
      <c r="AC499" t="s">
        <v>255</v>
      </c>
      <c r="AD499" t="s">
        <v>141</v>
      </c>
      <c r="AE499" t="s">
        <v>246</v>
      </c>
      <c r="AF499" t="s">
        <v>3326</v>
      </c>
      <c r="AG499">
        <v>16</v>
      </c>
    </row>
    <row r="500" spans="1:33" x14ac:dyDescent="0.35">
      <c r="A500" t="s">
        <v>403</v>
      </c>
      <c r="B500">
        <v>6612038</v>
      </c>
      <c r="C500" t="s">
        <v>129</v>
      </c>
      <c r="D500" t="s">
        <v>5995</v>
      </c>
      <c r="E500" t="s">
        <v>310</v>
      </c>
      <c r="F500" t="s">
        <v>133</v>
      </c>
      <c r="G500" t="s">
        <v>132</v>
      </c>
      <c r="H500">
        <v>45839</v>
      </c>
      <c r="I500">
        <v>45869</v>
      </c>
      <c r="J500" t="s">
        <v>856</v>
      </c>
      <c r="K500">
        <v>1213130</v>
      </c>
      <c r="L500" t="s">
        <v>404</v>
      </c>
      <c r="O500">
        <v>10014622</v>
      </c>
      <c r="P500" t="s">
        <v>403</v>
      </c>
      <c r="Q500">
        <v>0</v>
      </c>
      <c r="R500" t="s">
        <v>3891</v>
      </c>
      <c r="S500" t="s">
        <v>342</v>
      </c>
      <c r="T500">
        <v>11602972</v>
      </c>
      <c r="U500">
        <v>45816</v>
      </c>
      <c r="V500">
        <v>45839</v>
      </c>
      <c r="W500">
        <v>45819</v>
      </c>
      <c r="X500">
        <v>0</v>
      </c>
      <c r="Y500">
        <v>1290900</v>
      </c>
      <c r="Z500" t="s">
        <v>1568</v>
      </c>
      <c r="AA500" t="s">
        <v>245</v>
      </c>
      <c r="AB500" t="s">
        <v>121</v>
      </c>
      <c r="AC500" t="s">
        <v>255</v>
      </c>
      <c r="AD500" t="s">
        <v>141</v>
      </c>
      <c r="AE500" t="s">
        <v>245</v>
      </c>
      <c r="AF500" t="s">
        <v>3326</v>
      </c>
      <c r="AG500">
        <v>2</v>
      </c>
    </row>
    <row r="501" spans="1:33" x14ac:dyDescent="0.35">
      <c r="A501" t="s">
        <v>131</v>
      </c>
      <c r="B501">
        <v>6612037</v>
      </c>
      <c r="C501" t="s">
        <v>129</v>
      </c>
      <c r="D501" t="s">
        <v>5996</v>
      </c>
      <c r="E501" t="s">
        <v>310</v>
      </c>
      <c r="F501" t="s">
        <v>259</v>
      </c>
      <c r="G501" t="s">
        <v>142</v>
      </c>
      <c r="H501">
        <v>45855</v>
      </c>
      <c r="I501">
        <v>45855</v>
      </c>
      <c r="J501" t="s">
        <v>5407</v>
      </c>
      <c r="K501">
        <v>1213130</v>
      </c>
      <c r="L501" t="s">
        <v>335</v>
      </c>
      <c r="O501">
        <v>10014603</v>
      </c>
      <c r="P501" t="s">
        <v>131</v>
      </c>
      <c r="Q501">
        <v>0</v>
      </c>
      <c r="R501" t="s">
        <v>3891</v>
      </c>
      <c r="S501" t="s">
        <v>343</v>
      </c>
      <c r="T501">
        <v>11602966</v>
      </c>
      <c r="U501">
        <v>45816</v>
      </c>
      <c r="V501">
        <v>45855</v>
      </c>
      <c r="W501">
        <v>45853</v>
      </c>
      <c r="X501">
        <v>0</v>
      </c>
      <c r="Y501">
        <v>1290900</v>
      </c>
      <c r="Z501" t="s">
        <v>1568</v>
      </c>
      <c r="AA501" t="s">
        <v>245</v>
      </c>
      <c r="AB501" t="s">
        <v>121</v>
      </c>
      <c r="AC501" t="s">
        <v>255</v>
      </c>
      <c r="AD501" t="s">
        <v>141</v>
      </c>
      <c r="AE501" t="s">
        <v>245</v>
      </c>
      <c r="AF501" t="s">
        <v>3326</v>
      </c>
      <c r="AG501">
        <v>1</v>
      </c>
    </row>
    <row r="502" spans="1:33" x14ac:dyDescent="0.35">
      <c r="A502" t="s">
        <v>221</v>
      </c>
      <c r="B502">
        <v>6612036</v>
      </c>
      <c r="C502" t="s">
        <v>129</v>
      </c>
      <c r="D502" t="s">
        <v>5997</v>
      </c>
      <c r="E502" t="s">
        <v>310</v>
      </c>
      <c r="F502" t="s">
        <v>133</v>
      </c>
      <c r="G502" t="s">
        <v>132</v>
      </c>
      <c r="H502">
        <v>45839</v>
      </c>
      <c r="I502">
        <v>45869</v>
      </c>
      <c r="J502" t="s">
        <v>856</v>
      </c>
      <c r="K502">
        <v>1215156</v>
      </c>
      <c r="L502" t="s">
        <v>309</v>
      </c>
      <c r="O502">
        <v>10014650</v>
      </c>
      <c r="P502" t="s">
        <v>221</v>
      </c>
      <c r="Q502">
        <v>0</v>
      </c>
      <c r="R502" t="s">
        <v>3891</v>
      </c>
      <c r="S502" t="s">
        <v>342</v>
      </c>
      <c r="T502">
        <v>11603272</v>
      </c>
      <c r="U502">
        <v>45816</v>
      </c>
      <c r="V502">
        <v>45839</v>
      </c>
      <c r="W502">
        <v>45819</v>
      </c>
      <c r="X502">
        <v>0</v>
      </c>
      <c r="Y502">
        <v>1290900</v>
      </c>
      <c r="Z502" t="s">
        <v>1568</v>
      </c>
      <c r="AA502" t="s">
        <v>246</v>
      </c>
      <c r="AB502" t="s">
        <v>121</v>
      </c>
      <c r="AC502" t="s">
        <v>255</v>
      </c>
      <c r="AD502" t="s">
        <v>141</v>
      </c>
      <c r="AE502" t="s">
        <v>246</v>
      </c>
      <c r="AF502" t="s">
        <v>3326</v>
      </c>
      <c r="AG502">
        <v>10</v>
      </c>
    </row>
    <row r="503" spans="1:33" x14ac:dyDescent="0.35">
      <c r="A503" t="s">
        <v>152</v>
      </c>
      <c r="B503">
        <v>6612035</v>
      </c>
      <c r="C503" t="s">
        <v>129</v>
      </c>
      <c r="D503" t="s">
        <v>5998</v>
      </c>
      <c r="E503" t="s">
        <v>310</v>
      </c>
      <c r="F503" t="s">
        <v>133</v>
      </c>
      <c r="G503" t="s">
        <v>147</v>
      </c>
      <c r="H503">
        <v>45859</v>
      </c>
      <c r="I503">
        <v>45865</v>
      </c>
      <c r="J503" t="s">
        <v>5408</v>
      </c>
      <c r="K503">
        <v>1215156</v>
      </c>
      <c r="L503" t="s">
        <v>307</v>
      </c>
      <c r="O503">
        <v>10014641</v>
      </c>
      <c r="P503" t="s">
        <v>152</v>
      </c>
      <c r="Q503">
        <v>0</v>
      </c>
      <c r="R503" t="s">
        <v>3891</v>
      </c>
      <c r="S503" t="s">
        <v>343</v>
      </c>
      <c r="T503">
        <v>11603267</v>
      </c>
      <c r="U503">
        <v>45816</v>
      </c>
      <c r="V503">
        <v>45859</v>
      </c>
      <c r="W503">
        <v>45849</v>
      </c>
      <c r="X503">
        <v>0</v>
      </c>
      <c r="Y503">
        <v>1290900</v>
      </c>
      <c r="Z503" t="s">
        <v>1568</v>
      </c>
      <c r="AA503" t="s">
        <v>246</v>
      </c>
      <c r="AB503" t="s">
        <v>121</v>
      </c>
      <c r="AC503" t="s">
        <v>255</v>
      </c>
      <c r="AD503" t="s">
        <v>141</v>
      </c>
      <c r="AE503" t="s">
        <v>246</v>
      </c>
      <c r="AF503" t="s">
        <v>3326</v>
      </c>
      <c r="AG503">
        <v>8</v>
      </c>
    </row>
    <row r="504" spans="1:33" x14ac:dyDescent="0.35">
      <c r="A504" t="s">
        <v>288</v>
      </c>
      <c r="B504">
        <v>6612034</v>
      </c>
      <c r="C504" t="s">
        <v>123</v>
      </c>
      <c r="D504" t="s">
        <v>5999</v>
      </c>
      <c r="E504" t="s">
        <v>310</v>
      </c>
      <c r="F504" t="s">
        <v>259</v>
      </c>
      <c r="G504" t="s">
        <v>336</v>
      </c>
      <c r="H504">
        <v>45838</v>
      </c>
      <c r="I504">
        <v>45838</v>
      </c>
      <c r="J504" t="s">
        <v>5389</v>
      </c>
      <c r="K504">
        <v>1212120</v>
      </c>
      <c r="L504" t="s">
        <v>289</v>
      </c>
      <c r="O504">
        <v>10014653</v>
      </c>
      <c r="P504" t="s">
        <v>288</v>
      </c>
      <c r="Q504">
        <v>0</v>
      </c>
      <c r="R504" t="s">
        <v>3891</v>
      </c>
      <c r="S504" t="s">
        <v>343</v>
      </c>
      <c r="T504">
        <v>11588915</v>
      </c>
      <c r="U504">
        <v>45816</v>
      </c>
      <c r="V504">
        <v>45838</v>
      </c>
      <c r="W504">
        <v>45825</v>
      </c>
      <c r="X504">
        <v>0</v>
      </c>
      <c r="Y504">
        <v>1290900</v>
      </c>
      <c r="Z504" t="s">
        <v>1568</v>
      </c>
      <c r="AA504" t="s">
        <v>247</v>
      </c>
      <c r="AB504" t="s">
        <v>121</v>
      </c>
      <c r="AC504" t="s">
        <v>255</v>
      </c>
      <c r="AD504" t="s">
        <v>189</v>
      </c>
      <c r="AE504" t="s">
        <v>247</v>
      </c>
      <c r="AF504" t="s">
        <v>1812</v>
      </c>
      <c r="AG504">
        <v>2</v>
      </c>
    </row>
    <row r="505" spans="1:33" x14ac:dyDescent="0.35">
      <c r="A505" t="s">
        <v>198</v>
      </c>
      <c r="B505">
        <v>6612033</v>
      </c>
      <c r="C505" t="s">
        <v>129</v>
      </c>
      <c r="D505" t="s">
        <v>6000</v>
      </c>
      <c r="E505" t="s">
        <v>310</v>
      </c>
      <c r="F505" t="s">
        <v>133</v>
      </c>
      <c r="G505" t="s">
        <v>147</v>
      </c>
      <c r="H505">
        <v>45870</v>
      </c>
      <c r="I505">
        <v>45870</v>
      </c>
      <c r="J505" t="s">
        <v>856</v>
      </c>
      <c r="K505">
        <v>1215156</v>
      </c>
      <c r="L505" t="s">
        <v>306</v>
      </c>
      <c r="O505">
        <v>10014640</v>
      </c>
      <c r="P505" t="s">
        <v>198</v>
      </c>
      <c r="Q505">
        <v>0</v>
      </c>
      <c r="R505" t="s">
        <v>3891</v>
      </c>
      <c r="S505" t="s">
        <v>343</v>
      </c>
      <c r="T505">
        <v>11603268</v>
      </c>
      <c r="U505">
        <v>45816</v>
      </c>
      <c r="V505">
        <v>45870</v>
      </c>
      <c r="W505">
        <v>45850</v>
      </c>
      <c r="X505">
        <v>0</v>
      </c>
      <c r="Y505">
        <v>1290900</v>
      </c>
      <c r="Z505" t="s">
        <v>1568</v>
      </c>
      <c r="AA505" t="s">
        <v>246</v>
      </c>
      <c r="AB505" t="s">
        <v>121</v>
      </c>
      <c r="AC505" t="s">
        <v>255</v>
      </c>
      <c r="AD505" t="s">
        <v>141</v>
      </c>
      <c r="AE505" t="s">
        <v>246</v>
      </c>
      <c r="AF505" t="s">
        <v>3326</v>
      </c>
      <c r="AG505">
        <v>6</v>
      </c>
    </row>
    <row r="506" spans="1:33" x14ac:dyDescent="0.35">
      <c r="A506" t="s">
        <v>242</v>
      </c>
      <c r="B506">
        <v>6612030</v>
      </c>
      <c r="C506" t="s">
        <v>129</v>
      </c>
      <c r="D506" t="s">
        <v>6001</v>
      </c>
      <c r="E506" t="s">
        <v>310</v>
      </c>
      <c r="F506" t="s">
        <v>133</v>
      </c>
      <c r="G506" t="s">
        <v>132</v>
      </c>
      <c r="H506">
        <v>45839</v>
      </c>
      <c r="I506">
        <v>45869</v>
      </c>
      <c r="J506" t="s">
        <v>856</v>
      </c>
      <c r="K506">
        <v>1215150</v>
      </c>
      <c r="L506" t="s">
        <v>330</v>
      </c>
      <c r="O506">
        <v>10014637</v>
      </c>
      <c r="P506" t="s">
        <v>242</v>
      </c>
      <c r="Q506">
        <v>0</v>
      </c>
      <c r="R506" t="s">
        <v>3891</v>
      </c>
      <c r="S506" t="s">
        <v>342</v>
      </c>
      <c r="T506">
        <v>11603438</v>
      </c>
      <c r="U506">
        <v>45816</v>
      </c>
      <c r="V506">
        <v>45839</v>
      </c>
      <c r="W506">
        <v>45819</v>
      </c>
      <c r="X506">
        <v>0</v>
      </c>
      <c r="Y506">
        <v>1290900</v>
      </c>
      <c r="Z506" t="s">
        <v>1568</v>
      </c>
      <c r="AA506" t="s">
        <v>246</v>
      </c>
      <c r="AB506" t="s">
        <v>121</v>
      </c>
      <c r="AC506" t="s">
        <v>255</v>
      </c>
      <c r="AD506" t="s">
        <v>141</v>
      </c>
      <c r="AE506" t="s">
        <v>246</v>
      </c>
      <c r="AF506" t="s">
        <v>3326</v>
      </c>
      <c r="AG506">
        <v>12</v>
      </c>
    </row>
    <row r="507" spans="1:33" x14ac:dyDescent="0.35">
      <c r="A507" t="s">
        <v>243</v>
      </c>
      <c r="B507">
        <v>6612027</v>
      </c>
      <c r="C507" t="s">
        <v>129</v>
      </c>
      <c r="D507" t="s">
        <v>6002</v>
      </c>
      <c r="E507" t="s">
        <v>310</v>
      </c>
      <c r="F507" t="s">
        <v>133</v>
      </c>
      <c r="G507" t="s">
        <v>226</v>
      </c>
      <c r="H507">
        <v>45839</v>
      </c>
      <c r="I507">
        <v>45869</v>
      </c>
      <c r="J507" t="s">
        <v>3476</v>
      </c>
      <c r="K507">
        <v>1213130</v>
      </c>
      <c r="L507" t="s">
        <v>384</v>
      </c>
      <c r="O507">
        <v>10014627</v>
      </c>
      <c r="P507" t="s">
        <v>243</v>
      </c>
      <c r="Q507">
        <v>0</v>
      </c>
      <c r="R507" t="s">
        <v>3891</v>
      </c>
      <c r="S507" t="s">
        <v>3901</v>
      </c>
      <c r="T507">
        <v>11603365</v>
      </c>
      <c r="U507">
        <v>45816</v>
      </c>
      <c r="V507">
        <v>45839</v>
      </c>
      <c r="W507">
        <v>45835</v>
      </c>
      <c r="X507">
        <v>0</v>
      </c>
      <c r="Y507">
        <v>1290900</v>
      </c>
      <c r="Z507" t="s">
        <v>1568</v>
      </c>
      <c r="AA507" t="s">
        <v>245</v>
      </c>
      <c r="AB507" t="s">
        <v>121</v>
      </c>
      <c r="AC507" t="s">
        <v>255</v>
      </c>
      <c r="AD507" t="s">
        <v>189</v>
      </c>
      <c r="AE507" t="s">
        <v>245</v>
      </c>
      <c r="AF507" t="s">
        <v>1812</v>
      </c>
      <c r="AG507">
        <v>2</v>
      </c>
    </row>
    <row r="508" spans="1:33" x14ac:dyDescent="0.35">
      <c r="A508" t="s">
        <v>206</v>
      </c>
      <c r="B508">
        <v>6612026</v>
      </c>
      <c r="C508" t="s">
        <v>129</v>
      </c>
      <c r="D508" t="s">
        <v>6003</v>
      </c>
      <c r="E508" t="s">
        <v>310</v>
      </c>
      <c r="F508" t="s">
        <v>133</v>
      </c>
      <c r="G508" t="s">
        <v>147</v>
      </c>
      <c r="H508">
        <v>45870</v>
      </c>
      <c r="I508">
        <v>45870</v>
      </c>
      <c r="J508" t="s">
        <v>856</v>
      </c>
      <c r="K508">
        <v>1213130</v>
      </c>
      <c r="L508" t="s">
        <v>339</v>
      </c>
      <c r="O508">
        <v>10014614</v>
      </c>
      <c r="P508" t="s">
        <v>206</v>
      </c>
      <c r="Q508">
        <v>0</v>
      </c>
      <c r="R508" t="s">
        <v>3891</v>
      </c>
      <c r="S508" t="s">
        <v>343</v>
      </c>
      <c r="T508">
        <v>11603271</v>
      </c>
      <c r="U508">
        <v>45816</v>
      </c>
      <c r="V508">
        <v>45870</v>
      </c>
      <c r="W508">
        <v>45850</v>
      </c>
      <c r="X508">
        <v>0</v>
      </c>
      <c r="Y508">
        <v>1290900</v>
      </c>
      <c r="Z508" t="s">
        <v>1568</v>
      </c>
      <c r="AA508" t="s">
        <v>245</v>
      </c>
      <c r="AB508" t="s">
        <v>121</v>
      </c>
      <c r="AC508" t="s">
        <v>255</v>
      </c>
      <c r="AD508" t="s">
        <v>141</v>
      </c>
      <c r="AE508" t="s">
        <v>245</v>
      </c>
      <c r="AF508" t="s">
        <v>3326</v>
      </c>
      <c r="AG508">
        <v>2</v>
      </c>
    </row>
    <row r="509" spans="1:33" x14ac:dyDescent="0.35">
      <c r="A509" t="s">
        <v>126</v>
      </c>
      <c r="B509">
        <v>6612022</v>
      </c>
      <c r="C509" t="s">
        <v>123</v>
      </c>
      <c r="D509" t="s">
        <v>6005</v>
      </c>
      <c r="E509" t="s">
        <v>310</v>
      </c>
      <c r="F509" t="s">
        <v>259</v>
      </c>
      <c r="G509" t="s">
        <v>336</v>
      </c>
      <c r="H509">
        <v>45852</v>
      </c>
      <c r="I509">
        <v>45858</v>
      </c>
      <c r="J509" t="s">
        <v>5407</v>
      </c>
      <c r="K509">
        <v>1210101</v>
      </c>
      <c r="L509" t="s">
        <v>391</v>
      </c>
      <c r="O509">
        <v>10014657</v>
      </c>
      <c r="P509" t="s">
        <v>126</v>
      </c>
      <c r="Q509">
        <v>0</v>
      </c>
      <c r="R509" t="s">
        <v>3891</v>
      </c>
      <c r="S509" t="s">
        <v>343</v>
      </c>
      <c r="T509">
        <v>11603534</v>
      </c>
      <c r="U509">
        <v>45816</v>
      </c>
      <c r="V509">
        <v>45852</v>
      </c>
      <c r="W509">
        <v>45851</v>
      </c>
      <c r="X509">
        <v>0</v>
      </c>
      <c r="Y509">
        <v>1290900</v>
      </c>
      <c r="Z509" t="s">
        <v>1568</v>
      </c>
      <c r="AA509" t="s">
        <v>248</v>
      </c>
      <c r="AB509" t="s">
        <v>121</v>
      </c>
      <c r="AC509" t="s">
        <v>255</v>
      </c>
      <c r="AD509" t="s">
        <v>189</v>
      </c>
      <c r="AE509" t="s">
        <v>248</v>
      </c>
      <c r="AF509" t="s">
        <v>1812</v>
      </c>
      <c r="AG509">
        <v>2</v>
      </c>
    </row>
    <row r="510" spans="1:33" x14ac:dyDescent="0.35">
      <c r="A510" t="s">
        <v>126</v>
      </c>
      <c r="B510">
        <v>6612021</v>
      </c>
      <c r="C510" t="s">
        <v>123</v>
      </c>
      <c r="D510" t="s">
        <v>6005</v>
      </c>
      <c r="E510" t="s">
        <v>310</v>
      </c>
      <c r="F510" t="s">
        <v>259</v>
      </c>
      <c r="G510" t="s">
        <v>336</v>
      </c>
      <c r="H510">
        <v>45852</v>
      </c>
      <c r="I510">
        <v>45858</v>
      </c>
      <c r="J510" t="s">
        <v>5407</v>
      </c>
      <c r="K510">
        <v>1210101</v>
      </c>
      <c r="L510" t="s">
        <v>391</v>
      </c>
      <c r="O510">
        <v>10014657</v>
      </c>
      <c r="P510" t="s">
        <v>126</v>
      </c>
      <c r="Q510">
        <v>0</v>
      </c>
      <c r="R510" t="s">
        <v>3891</v>
      </c>
      <c r="S510" t="s">
        <v>343</v>
      </c>
      <c r="T510">
        <v>11603530</v>
      </c>
      <c r="U510">
        <v>45816</v>
      </c>
      <c r="V510">
        <v>45852</v>
      </c>
      <c r="W510">
        <v>45851</v>
      </c>
      <c r="X510">
        <v>0</v>
      </c>
      <c r="Y510">
        <v>1290900</v>
      </c>
      <c r="Z510" t="s">
        <v>1568</v>
      </c>
      <c r="AA510" t="s">
        <v>248</v>
      </c>
      <c r="AB510" t="s">
        <v>121</v>
      </c>
      <c r="AC510" t="s">
        <v>255</v>
      </c>
      <c r="AD510" t="s">
        <v>189</v>
      </c>
      <c r="AE510" t="s">
        <v>248</v>
      </c>
      <c r="AF510" t="s">
        <v>1812</v>
      </c>
      <c r="AG510">
        <v>2</v>
      </c>
    </row>
    <row r="511" spans="1:33" x14ac:dyDescent="0.35">
      <c r="A511" t="s">
        <v>230</v>
      </c>
      <c r="B511">
        <v>6612020</v>
      </c>
      <c r="C511" t="s">
        <v>129</v>
      </c>
      <c r="D511" t="s">
        <v>5981</v>
      </c>
      <c r="E511" t="s">
        <v>310</v>
      </c>
      <c r="F511" t="s">
        <v>259</v>
      </c>
      <c r="G511" t="s">
        <v>336</v>
      </c>
      <c r="H511">
        <v>45854</v>
      </c>
      <c r="I511">
        <v>45854</v>
      </c>
      <c r="J511" t="s">
        <v>5407</v>
      </c>
      <c r="K511">
        <v>1215150</v>
      </c>
      <c r="L511" t="s">
        <v>277</v>
      </c>
      <c r="O511">
        <v>10014636</v>
      </c>
      <c r="P511" t="s">
        <v>230</v>
      </c>
      <c r="Q511">
        <v>0</v>
      </c>
      <c r="R511" t="s">
        <v>3891</v>
      </c>
      <c r="S511" t="s">
        <v>343</v>
      </c>
      <c r="T511">
        <v>11603810</v>
      </c>
      <c r="U511">
        <v>45816</v>
      </c>
      <c r="V511">
        <v>45854</v>
      </c>
      <c r="W511">
        <v>45851</v>
      </c>
      <c r="X511">
        <v>0</v>
      </c>
      <c r="Y511">
        <v>1290900</v>
      </c>
      <c r="Z511" t="s">
        <v>1568</v>
      </c>
      <c r="AA511" t="s">
        <v>246</v>
      </c>
      <c r="AB511" t="s">
        <v>121</v>
      </c>
      <c r="AC511" t="s">
        <v>255</v>
      </c>
      <c r="AD511" t="s">
        <v>189</v>
      </c>
      <c r="AE511" t="s">
        <v>246</v>
      </c>
      <c r="AF511" t="s">
        <v>1812</v>
      </c>
      <c r="AG511">
        <v>2</v>
      </c>
    </row>
    <row r="512" spans="1:33" x14ac:dyDescent="0.35">
      <c r="A512" t="s">
        <v>202</v>
      </c>
      <c r="B512">
        <v>6612019</v>
      </c>
      <c r="C512" t="s">
        <v>129</v>
      </c>
      <c r="D512" t="s">
        <v>6006</v>
      </c>
      <c r="E512" t="s">
        <v>310</v>
      </c>
      <c r="F512" t="s">
        <v>259</v>
      </c>
      <c r="G512" t="s">
        <v>142</v>
      </c>
      <c r="H512">
        <v>45852</v>
      </c>
      <c r="I512">
        <v>45852</v>
      </c>
      <c r="J512" t="s">
        <v>5407</v>
      </c>
      <c r="K512">
        <v>1213130</v>
      </c>
      <c r="L512" t="s">
        <v>396</v>
      </c>
      <c r="O512">
        <v>10014615</v>
      </c>
      <c r="P512" t="s">
        <v>202</v>
      </c>
      <c r="Q512">
        <v>0</v>
      </c>
      <c r="R512" t="s">
        <v>3891</v>
      </c>
      <c r="S512" t="s">
        <v>343</v>
      </c>
      <c r="T512">
        <v>11603618</v>
      </c>
      <c r="U512">
        <v>45816</v>
      </c>
      <c r="V512">
        <v>45852</v>
      </c>
      <c r="W512">
        <v>45853</v>
      </c>
      <c r="X512">
        <v>0</v>
      </c>
      <c r="Y512">
        <v>1290900</v>
      </c>
      <c r="Z512" t="s">
        <v>1568</v>
      </c>
      <c r="AA512" t="s">
        <v>245</v>
      </c>
      <c r="AB512" t="s">
        <v>121</v>
      </c>
      <c r="AC512" t="s">
        <v>255</v>
      </c>
      <c r="AD512" t="s">
        <v>141</v>
      </c>
      <c r="AE512" t="s">
        <v>245</v>
      </c>
      <c r="AF512" t="s">
        <v>3326</v>
      </c>
      <c r="AG512">
        <v>6</v>
      </c>
    </row>
    <row r="513" spans="1:33" x14ac:dyDescent="0.35">
      <c r="A513" t="s">
        <v>202</v>
      </c>
      <c r="B513">
        <v>6612014</v>
      </c>
      <c r="C513" t="s">
        <v>129</v>
      </c>
      <c r="D513" t="s">
        <v>6008</v>
      </c>
      <c r="E513" t="s">
        <v>310</v>
      </c>
      <c r="F513" t="s">
        <v>133</v>
      </c>
      <c r="G513" t="s">
        <v>147</v>
      </c>
      <c r="H513">
        <v>45870</v>
      </c>
      <c r="I513">
        <v>45870</v>
      </c>
      <c r="J513" t="s">
        <v>856</v>
      </c>
      <c r="K513">
        <v>1213130</v>
      </c>
      <c r="L513" t="s">
        <v>396</v>
      </c>
      <c r="O513">
        <v>10014615</v>
      </c>
      <c r="P513" t="s">
        <v>202</v>
      </c>
      <c r="Q513">
        <v>0</v>
      </c>
      <c r="R513" t="s">
        <v>3891</v>
      </c>
      <c r="S513" t="s">
        <v>343</v>
      </c>
      <c r="T513">
        <v>11603615</v>
      </c>
      <c r="U513">
        <v>45816</v>
      </c>
      <c r="V513">
        <v>45870</v>
      </c>
      <c r="W513">
        <v>45850</v>
      </c>
      <c r="X513">
        <v>0</v>
      </c>
      <c r="Y513">
        <v>1290900</v>
      </c>
      <c r="Z513" t="s">
        <v>1568</v>
      </c>
      <c r="AA513" t="s">
        <v>245</v>
      </c>
      <c r="AB513" t="s">
        <v>121</v>
      </c>
      <c r="AC513" t="s">
        <v>255</v>
      </c>
      <c r="AD513" t="s">
        <v>141</v>
      </c>
      <c r="AE513" t="s">
        <v>245</v>
      </c>
      <c r="AF513" t="s">
        <v>3326</v>
      </c>
      <c r="AG513">
        <v>6</v>
      </c>
    </row>
    <row r="514" spans="1:33" x14ac:dyDescent="0.35">
      <c r="A514" t="s">
        <v>240</v>
      </c>
      <c r="B514">
        <v>6612012</v>
      </c>
      <c r="C514" t="s">
        <v>129</v>
      </c>
      <c r="D514" t="s">
        <v>6009</v>
      </c>
      <c r="E514" t="s">
        <v>310</v>
      </c>
      <c r="F514" t="s">
        <v>125</v>
      </c>
      <c r="G514" t="s">
        <v>124</v>
      </c>
      <c r="H514">
        <v>45850</v>
      </c>
      <c r="I514">
        <v>45850</v>
      </c>
      <c r="J514" t="s">
        <v>5406</v>
      </c>
      <c r="K514">
        <v>1213130</v>
      </c>
      <c r="L514" t="s">
        <v>304</v>
      </c>
      <c r="O514">
        <v>10014607</v>
      </c>
      <c r="P514" t="s">
        <v>240</v>
      </c>
      <c r="Q514">
        <v>0</v>
      </c>
      <c r="R514" t="s">
        <v>3891</v>
      </c>
      <c r="S514" t="s">
        <v>262</v>
      </c>
      <c r="T514">
        <v>11603600</v>
      </c>
      <c r="U514">
        <v>45816</v>
      </c>
      <c r="V514">
        <v>45850</v>
      </c>
      <c r="W514">
        <v>45851</v>
      </c>
      <c r="X514">
        <v>0</v>
      </c>
      <c r="Y514">
        <v>1290900</v>
      </c>
      <c r="Z514" t="s">
        <v>1568</v>
      </c>
      <c r="AA514" t="s">
        <v>245</v>
      </c>
      <c r="AB514" t="s">
        <v>121</v>
      </c>
      <c r="AC514" t="s">
        <v>255</v>
      </c>
      <c r="AD514" t="s">
        <v>141</v>
      </c>
      <c r="AE514" t="s">
        <v>245</v>
      </c>
      <c r="AF514" t="s">
        <v>3326</v>
      </c>
      <c r="AG514">
        <v>2</v>
      </c>
    </row>
    <row r="515" spans="1:33" x14ac:dyDescent="0.35">
      <c r="A515" t="s">
        <v>240</v>
      </c>
      <c r="B515">
        <v>6612011</v>
      </c>
      <c r="C515" t="s">
        <v>129</v>
      </c>
      <c r="D515" t="s">
        <v>6008</v>
      </c>
      <c r="E515" t="s">
        <v>310</v>
      </c>
      <c r="F515" t="s">
        <v>133</v>
      </c>
      <c r="G515" t="s">
        <v>132</v>
      </c>
      <c r="H515">
        <v>45839</v>
      </c>
      <c r="I515">
        <v>45869</v>
      </c>
      <c r="J515" t="s">
        <v>856</v>
      </c>
      <c r="K515">
        <v>1213130</v>
      </c>
      <c r="L515" t="s">
        <v>304</v>
      </c>
      <c r="O515">
        <v>10014607</v>
      </c>
      <c r="P515" t="s">
        <v>240</v>
      </c>
      <c r="Q515">
        <v>0</v>
      </c>
      <c r="R515" t="s">
        <v>3891</v>
      </c>
      <c r="S515" t="s">
        <v>342</v>
      </c>
      <c r="T515">
        <v>11603614</v>
      </c>
      <c r="U515">
        <v>45816</v>
      </c>
      <c r="V515">
        <v>45839</v>
      </c>
      <c r="W515">
        <v>45819</v>
      </c>
      <c r="X515">
        <v>0</v>
      </c>
      <c r="Y515">
        <v>1290900</v>
      </c>
      <c r="Z515" t="s">
        <v>1568</v>
      </c>
      <c r="AA515" t="s">
        <v>245</v>
      </c>
      <c r="AB515" t="s">
        <v>121</v>
      </c>
      <c r="AC515" t="s">
        <v>255</v>
      </c>
      <c r="AD515" t="s">
        <v>141</v>
      </c>
      <c r="AE515" t="s">
        <v>245</v>
      </c>
      <c r="AF515" t="s">
        <v>3326</v>
      </c>
      <c r="AG515">
        <v>6</v>
      </c>
    </row>
    <row r="516" spans="1:33" x14ac:dyDescent="0.35">
      <c r="A516" t="s">
        <v>337</v>
      </c>
      <c r="B516">
        <v>6612010</v>
      </c>
      <c r="C516" t="s">
        <v>129</v>
      </c>
      <c r="D516" t="s">
        <v>6010</v>
      </c>
      <c r="E516" t="s">
        <v>310</v>
      </c>
      <c r="F516" t="s">
        <v>133</v>
      </c>
      <c r="G516" t="s">
        <v>226</v>
      </c>
      <c r="H516">
        <v>45873</v>
      </c>
      <c r="I516">
        <v>45873</v>
      </c>
      <c r="J516" t="s">
        <v>856</v>
      </c>
      <c r="K516">
        <v>1212121</v>
      </c>
      <c r="L516" t="s">
        <v>338</v>
      </c>
      <c r="O516">
        <v>10014600</v>
      </c>
      <c r="P516" t="s">
        <v>337</v>
      </c>
      <c r="Q516">
        <v>0</v>
      </c>
      <c r="R516" t="s">
        <v>3891</v>
      </c>
      <c r="S516" t="s">
        <v>342</v>
      </c>
      <c r="T516">
        <v>11603806</v>
      </c>
      <c r="U516">
        <v>45816</v>
      </c>
      <c r="V516">
        <v>45873</v>
      </c>
      <c r="W516">
        <v>45835</v>
      </c>
      <c r="X516">
        <v>0</v>
      </c>
      <c r="Y516">
        <v>1290900</v>
      </c>
      <c r="Z516" t="s">
        <v>1568</v>
      </c>
      <c r="AA516" t="s">
        <v>247</v>
      </c>
      <c r="AB516" t="s">
        <v>121</v>
      </c>
      <c r="AC516" t="s">
        <v>255</v>
      </c>
      <c r="AD516" t="s">
        <v>189</v>
      </c>
      <c r="AE516" t="s">
        <v>247</v>
      </c>
      <c r="AF516" t="s">
        <v>1812</v>
      </c>
      <c r="AG516">
        <v>2</v>
      </c>
    </row>
    <row r="517" spans="1:33" x14ac:dyDescent="0.35">
      <c r="A517" t="s">
        <v>224</v>
      </c>
      <c r="B517">
        <v>6612005</v>
      </c>
      <c r="C517" t="s">
        <v>129</v>
      </c>
      <c r="D517" t="s">
        <v>6011</v>
      </c>
      <c r="E517" t="s">
        <v>310</v>
      </c>
      <c r="F517" t="s">
        <v>125</v>
      </c>
      <c r="G517" t="s">
        <v>142</v>
      </c>
      <c r="H517">
        <v>45836</v>
      </c>
      <c r="I517">
        <v>45836</v>
      </c>
      <c r="J517" t="s">
        <v>5404</v>
      </c>
      <c r="K517">
        <v>1213130</v>
      </c>
      <c r="L517" t="s">
        <v>389</v>
      </c>
      <c r="O517">
        <v>10014612</v>
      </c>
      <c r="P517" t="s">
        <v>224</v>
      </c>
      <c r="Q517">
        <v>0</v>
      </c>
      <c r="R517" t="s">
        <v>3891</v>
      </c>
      <c r="S517" t="s">
        <v>262</v>
      </c>
      <c r="T517">
        <v>11603936</v>
      </c>
      <c r="U517">
        <v>45816</v>
      </c>
      <c r="V517">
        <v>45836</v>
      </c>
      <c r="W517">
        <v>45837</v>
      </c>
      <c r="X517">
        <v>0</v>
      </c>
      <c r="Y517">
        <v>1290900</v>
      </c>
      <c r="Z517" t="s">
        <v>1568</v>
      </c>
      <c r="AA517" t="s">
        <v>245</v>
      </c>
      <c r="AB517" t="s">
        <v>121</v>
      </c>
      <c r="AC517" t="s">
        <v>255</v>
      </c>
      <c r="AD517" t="s">
        <v>141</v>
      </c>
      <c r="AE517" t="s">
        <v>245</v>
      </c>
      <c r="AF517" t="s">
        <v>3326</v>
      </c>
      <c r="AG517">
        <v>2</v>
      </c>
    </row>
    <row r="518" spans="1:33" x14ac:dyDescent="0.35">
      <c r="A518" t="s">
        <v>128</v>
      </c>
      <c r="B518">
        <v>6612004</v>
      </c>
      <c r="C518" t="s">
        <v>123</v>
      </c>
      <c r="D518" t="s">
        <v>6012</v>
      </c>
      <c r="E518" t="s">
        <v>310</v>
      </c>
      <c r="F518" t="s">
        <v>133</v>
      </c>
      <c r="G518" t="s">
        <v>226</v>
      </c>
      <c r="H518">
        <v>45859</v>
      </c>
      <c r="I518">
        <v>45865</v>
      </c>
      <c r="J518" t="s">
        <v>5408</v>
      </c>
      <c r="K518">
        <v>1210100</v>
      </c>
      <c r="L518" t="s">
        <v>390</v>
      </c>
      <c r="O518">
        <v>10014594</v>
      </c>
      <c r="P518" t="s">
        <v>128</v>
      </c>
      <c r="Q518">
        <v>0</v>
      </c>
      <c r="R518" t="s">
        <v>3891</v>
      </c>
      <c r="S518" t="s">
        <v>343</v>
      </c>
      <c r="T518">
        <v>11603909</v>
      </c>
      <c r="U518">
        <v>45816</v>
      </c>
      <c r="V518">
        <v>45859</v>
      </c>
      <c r="W518">
        <v>45850</v>
      </c>
      <c r="X518">
        <v>0</v>
      </c>
      <c r="Y518">
        <v>1290900</v>
      </c>
      <c r="Z518" t="s">
        <v>1568</v>
      </c>
      <c r="AA518" t="s">
        <v>248</v>
      </c>
      <c r="AB518" t="s">
        <v>121</v>
      </c>
      <c r="AC518" t="s">
        <v>255</v>
      </c>
      <c r="AD518" t="s">
        <v>189</v>
      </c>
      <c r="AE518" t="s">
        <v>248</v>
      </c>
      <c r="AF518" t="s">
        <v>1812</v>
      </c>
      <c r="AG518">
        <v>2</v>
      </c>
    </row>
    <row r="519" spans="1:33" x14ac:dyDescent="0.35">
      <c r="A519" t="s">
        <v>156</v>
      </c>
      <c r="B519">
        <v>6611778</v>
      </c>
      <c r="C519" t="s">
        <v>138</v>
      </c>
      <c r="D519" t="s">
        <v>6013</v>
      </c>
      <c r="E519" t="s">
        <v>310</v>
      </c>
      <c r="F519" t="s">
        <v>133</v>
      </c>
      <c r="G519" t="s">
        <v>132</v>
      </c>
      <c r="H519">
        <v>45845</v>
      </c>
      <c r="I519">
        <v>45845</v>
      </c>
      <c r="J519" t="s">
        <v>856</v>
      </c>
      <c r="K519">
        <v>2230131</v>
      </c>
      <c r="L519" t="s">
        <v>311</v>
      </c>
      <c r="O519">
        <v>10016283</v>
      </c>
      <c r="P519" t="s">
        <v>156</v>
      </c>
      <c r="Q519">
        <v>0</v>
      </c>
      <c r="R519" t="s">
        <v>347</v>
      </c>
      <c r="S519" t="s">
        <v>342</v>
      </c>
      <c r="T519">
        <v>11601329</v>
      </c>
      <c r="U519">
        <v>45815</v>
      </c>
      <c r="V519">
        <v>45845</v>
      </c>
      <c r="W519">
        <v>45820</v>
      </c>
      <c r="X519">
        <v>0</v>
      </c>
      <c r="Y519">
        <v>1290900</v>
      </c>
      <c r="Z519" t="s">
        <v>1568</v>
      </c>
      <c r="AA519" t="s">
        <v>249</v>
      </c>
      <c r="AB519" t="s">
        <v>121</v>
      </c>
      <c r="AC519" t="s">
        <v>255</v>
      </c>
      <c r="AD519" t="s">
        <v>141</v>
      </c>
      <c r="AE519" t="s">
        <v>249</v>
      </c>
      <c r="AF519" t="s">
        <v>3326</v>
      </c>
      <c r="AG519">
        <v>6</v>
      </c>
    </row>
    <row r="520" spans="1:33" x14ac:dyDescent="0.35">
      <c r="A520" t="s">
        <v>144</v>
      </c>
      <c r="B520">
        <v>6611765</v>
      </c>
      <c r="C520" t="s">
        <v>138</v>
      </c>
      <c r="D520" t="s">
        <v>6014</v>
      </c>
      <c r="E520" t="s">
        <v>310</v>
      </c>
      <c r="F520" t="s">
        <v>133</v>
      </c>
      <c r="G520" t="s">
        <v>132</v>
      </c>
      <c r="H520">
        <v>45845</v>
      </c>
      <c r="I520">
        <v>45845</v>
      </c>
      <c r="J520" t="s">
        <v>856</v>
      </c>
      <c r="K520">
        <v>1216100</v>
      </c>
      <c r="L520" t="s">
        <v>393</v>
      </c>
      <c r="O520">
        <v>10014649</v>
      </c>
      <c r="P520" t="s">
        <v>144</v>
      </c>
      <c r="Q520">
        <v>0</v>
      </c>
      <c r="R520" t="s">
        <v>347</v>
      </c>
      <c r="S520" t="s">
        <v>342</v>
      </c>
      <c r="T520">
        <v>11601371</v>
      </c>
      <c r="U520">
        <v>45815</v>
      </c>
      <c r="V520">
        <v>45845</v>
      </c>
      <c r="W520">
        <v>45820</v>
      </c>
      <c r="X520">
        <v>0</v>
      </c>
      <c r="Y520">
        <v>1290900</v>
      </c>
      <c r="Z520" t="s">
        <v>1568</v>
      </c>
      <c r="AA520" t="s">
        <v>249</v>
      </c>
      <c r="AB520" t="s">
        <v>121</v>
      </c>
      <c r="AC520" t="s">
        <v>255</v>
      </c>
      <c r="AD520" t="s">
        <v>141</v>
      </c>
      <c r="AE520" t="s">
        <v>249</v>
      </c>
      <c r="AF520" t="s">
        <v>3326</v>
      </c>
      <c r="AG520">
        <v>2</v>
      </c>
    </row>
    <row r="521" spans="1:33" x14ac:dyDescent="0.35">
      <c r="A521" t="s">
        <v>321</v>
      </c>
      <c r="B521">
        <v>6611764</v>
      </c>
      <c r="C521" t="s">
        <v>138</v>
      </c>
      <c r="D521" t="s">
        <v>6015</v>
      </c>
      <c r="E521" t="s">
        <v>310</v>
      </c>
      <c r="F521" t="s">
        <v>133</v>
      </c>
      <c r="G521" t="s">
        <v>132</v>
      </c>
      <c r="H521">
        <v>45824</v>
      </c>
      <c r="I521">
        <v>45824</v>
      </c>
      <c r="J521" t="s">
        <v>856</v>
      </c>
      <c r="K521">
        <v>1291900</v>
      </c>
      <c r="L521" t="s">
        <v>322</v>
      </c>
      <c r="O521">
        <v>10014727</v>
      </c>
      <c r="P521" t="s">
        <v>185</v>
      </c>
      <c r="Q521">
        <v>0</v>
      </c>
      <c r="R521" t="s">
        <v>347</v>
      </c>
      <c r="S521" t="s">
        <v>342</v>
      </c>
      <c r="T521">
        <v>11589076</v>
      </c>
      <c r="U521">
        <v>45815</v>
      </c>
      <c r="V521">
        <v>45824</v>
      </c>
      <c r="W521">
        <v>45820</v>
      </c>
      <c r="X521">
        <v>0</v>
      </c>
      <c r="Y521">
        <v>1290900</v>
      </c>
      <c r="Z521" t="s">
        <v>1568</v>
      </c>
      <c r="AA521" t="s">
        <v>249</v>
      </c>
      <c r="AB521" t="s">
        <v>121</v>
      </c>
      <c r="AC521" t="s">
        <v>255</v>
      </c>
      <c r="AD521" t="s">
        <v>141</v>
      </c>
      <c r="AE521" t="s">
        <v>249</v>
      </c>
      <c r="AF521" t="s">
        <v>3326</v>
      </c>
      <c r="AG521">
        <v>4</v>
      </c>
    </row>
    <row r="522" spans="1:33" x14ac:dyDescent="0.35">
      <c r="A522" t="s">
        <v>324</v>
      </c>
      <c r="B522">
        <v>6611763</v>
      </c>
      <c r="C522" t="s">
        <v>138</v>
      </c>
      <c r="D522" t="s">
        <v>6016</v>
      </c>
      <c r="E522" t="s">
        <v>310</v>
      </c>
      <c r="F522" t="s">
        <v>133</v>
      </c>
      <c r="G522" t="s">
        <v>132</v>
      </c>
      <c r="H522">
        <v>45845</v>
      </c>
      <c r="I522">
        <v>45845</v>
      </c>
      <c r="J522" t="s">
        <v>856</v>
      </c>
      <c r="K522">
        <v>2230130</v>
      </c>
      <c r="L522" t="s">
        <v>325</v>
      </c>
      <c r="O522">
        <v>10017213</v>
      </c>
      <c r="P522" t="s">
        <v>146</v>
      </c>
      <c r="Q522">
        <v>0</v>
      </c>
      <c r="R522" t="s">
        <v>347</v>
      </c>
      <c r="S522" t="s">
        <v>342</v>
      </c>
      <c r="T522">
        <v>11602180</v>
      </c>
      <c r="U522">
        <v>45815</v>
      </c>
      <c r="V522">
        <v>45845</v>
      </c>
      <c r="W522">
        <v>45820</v>
      </c>
      <c r="X522">
        <v>0</v>
      </c>
      <c r="Y522">
        <v>1290900</v>
      </c>
      <c r="Z522" t="s">
        <v>1568</v>
      </c>
      <c r="AA522" t="s">
        <v>249</v>
      </c>
      <c r="AB522" t="s">
        <v>121</v>
      </c>
      <c r="AC522" t="s">
        <v>255</v>
      </c>
      <c r="AD522" t="s">
        <v>141</v>
      </c>
      <c r="AE522" t="s">
        <v>249</v>
      </c>
      <c r="AF522" t="s">
        <v>3326</v>
      </c>
      <c r="AG522">
        <v>24</v>
      </c>
    </row>
    <row r="523" spans="1:33" x14ac:dyDescent="0.35">
      <c r="A523" t="s">
        <v>324</v>
      </c>
      <c r="B523">
        <v>6611760</v>
      </c>
      <c r="C523" t="s">
        <v>138</v>
      </c>
      <c r="D523" t="s">
        <v>6017</v>
      </c>
      <c r="E523" t="s">
        <v>310</v>
      </c>
      <c r="F523" t="s">
        <v>133</v>
      </c>
      <c r="G523" t="s">
        <v>132</v>
      </c>
      <c r="H523">
        <v>45824</v>
      </c>
      <c r="I523">
        <v>45824</v>
      </c>
      <c r="J523" t="s">
        <v>856</v>
      </c>
      <c r="K523">
        <v>1291900</v>
      </c>
      <c r="L523" t="s">
        <v>325</v>
      </c>
      <c r="O523">
        <v>10017565</v>
      </c>
      <c r="P523" t="s">
        <v>428</v>
      </c>
      <c r="Q523">
        <v>0</v>
      </c>
      <c r="R523" t="s">
        <v>347</v>
      </c>
      <c r="S523" t="s">
        <v>342</v>
      </c>
      <c r="T523">
        <v>11600948</v>
      </c>
      <c r="U523">
        <v>45815</v>
      </c>
      <c r="V523">
        <v>45824</v>
      </c>
      <c r="W523">
        <v>45820</v>
      </c>
      <c r="X523">
        <v>0</v>
      </c>
      <c r="Y523">
        <v>1290900</v>
      </c>
      <c r="Z523" t="s">
        <v>1568</v>
      </c>
      <c r="AA523" t="s">
        <v>249</v>
      </c>
      <c r="AB523" t="s">
        <v>121</v>
      </c>
      <c r="AC523" t="s">
        <v>255</v>
      </c>
      <c r="AD523" t="s">
        <v>141</v>
      </c>
      <c r="AE523" t="s">
        <v>249</v>
      </c>
      <c r="AF523" t="s">
        <v>3326</v>
      </c>
      <c r="AG523">
        <v>6</v>
      </c>
    </row>
    <row r="524" spans="1:33" x14ac:dyDescent="0.35">
      <c r="A524" t="s">
        <v>324</v>
      </c>
      <c r="B524">
        <v>6611754</v>
      </c>
      <c r="C524" t="s">
        <v>138</v>
      </c>
      <c r="D524" t="s">
        <v>6018</v>
      </c>
      <c r="E524" t="s">
        <v>310</v>
      </c>
      <c r="F524" t="s">
        <v>133</v>
      </c>
      <c r="G524" t="s">
        <v>132</v>
      </c>
      <c r="H524">
        <v>45845</v>
      </c>
      <c r="I524">
        <v>45845</v>
      </c>
      <c r="J524" t="s">
        <v>856</v>
      </c>
      <c r="K524">
        <v>1291900</v>
      </c>
      <c r="L524" t="s">
        <v>325</v>
      </c>
      <c r="O524">
        <v>10017565</v>
      </c>
      <c r="P524" t="s">
        <v>428</v>
      </c>
      <c r="Q524">
        <v>0</v>
      </c>
      <c r="R524" t="s">
        <v>347</v>
      </c>
      <c r="S524" t="s">
        <v>342</v>
      </c>
      <c r="T524">
        <v>11447874</v>
      </c>
      <c r="U524">
        <v>45815</v>
      </c>
      <c r="V524">
        <v>45845</v>
      </c>
      <c r="W524">
        <v>45820</v>
      </c>
      <c r="X524">
        <v>0</v>
      </c>
      <c r="Y524">
        <v>1290900</v>
      </c>
      <c r="Z524" t="s">
        <v>1568</v>
      </c>
      <c r="AA524" t="s">
        <v>249</v>
      </c>
      <c r="AB524" t="s">
        <v>121</v>
      </c>
      <c r="AC524" t="s">
        <v>255</v>
      </c>
      <c r="AD524" t="s">
        <v>141</v>
      </c>
      <c r="AE524" t="s">
        <v>249</v>
      </c>
      <c r="AF524" t="s">
        <v>1812</v>
      </c>
      <c r="AG524">
        <v>8</v>
      </c>
    </row>
    <row r="525" spans="1:33" x14ac:dyDescent="0.35">
      <c r="A525" t="s">
        <v>324</v>
      </c>
      <c r="B525">
        <v>6611712</v>
      </c>
      <c r="C525" t="s">
        <v>138</v>
      </c>
      <c r="D525" t="s">
        <v>6019</v>
      </c>
      <c r="E525" t="s">
        <v>310</v>
      </c>
      <c r="F525" t="s">
        <v>259</v>
      </c>
      <c r="G525" t="s">
        <v>336</v>
      </c>
      <c r="H525">
        <v>45858</v>
      </c>
      <c r="I525">
        <v>45858</v>
      </c>
      <c r="J525" t="s">
        <v>5407</v>
      </c>
      <c r="K525">
        <v>2230130</v>
      </c>
      <c r="L525" t="s">
        <v>325</v>
      </c>
      <c r="O525">
        <v>10015302</v>
      </c>
      <c r="P525" t="s">
        <v>408</v>
      </c>
      <c r="Q525">
        <v>0</v>
      </c>
      <c r="R525" t="s">
        <v>347</v>
      </c>
      <c r="S525" t="s">
        <v>343</v>
      </c>
      <c r="T525">
        <v>11602892</v>
      </c>
      <c r="U525">
        <v>45815</v>
      </c>
      <c r="V525">
        <v>45858</v>
      </c>
      <c r="W525">
        <v>45853</v>
      </c>
      <c r="X525">
        <v>0</v>
      </c>
      <c r="Y525">
        <v>1290900</v>
      </c>
      <c r="Z525" t="s">
        <v>1568</v>
      </c>
      <c r="AA525" t="s">
        <v>249</v>
      </c>
      <c r="AB525" t="s">
        <v>121</v>
      </c>
      <c r="AC525" t="s">
        <v>255</v>
      </c>
      <c r="AD525" t="s">
        <v>189</v>
      </c>
      <c r="AE525" t="s">
        <v>249</v>
      </c>
      <c r="AF525" t="s">
        <v>1812</v>
      </c>
      <c r="AG525">
        <v>6</v>
      </c>
    </row>
    <row r="526" spans="1:33" x14ac:dyDescent="0.35">
      <c r="A526" t="s">
        <v>224</v>
      </c>
      <c r="B526">
        <v>6611704</v>
      </c>
      <c r="C526" t="s">
        <v>129</v>
      </c>
      <c r="D526" t="s">
        <v>6020</v>
      </c>
      <c r="E526" t="s">
        <v>310</v>
      </c>
      <c r="F526" t="s">
        <v>133</v>
      </c>
      <c r="G526" t="s">
        <v>147</v>
      </c>
      <c r="H526">
        <v>45880</v>
      </c>
      <c r="J526" t="s">
        <v>856</v>
      </c>
      <c r="K526">
        <v>1213130</v>
      </c>
      <c r="L526" t="s">
        <v>389</v>
      </c>
      <c r="O526">
        <v>10014612</v>
      </c>
      <c r="P526" t="s">
        <v>224</v>
      </c>
      <c r="Q526">
        <v>0</v>
      </c>
      <c r="R526" t="s">
        <v>3901</v>
      </c>
      <c r="S526" t="s">
        <v>329</v>
      </c>
      <c r="T526">
        <v>11603461</v>
      </c>
      <c r="U526">
        <v>45815</v>
      </c>
      <c r="V526">
        <v>45880</v>
      </c>
      <c r="W526">
        <v>45835</v>
      </c>
      <c r="X526">
        <v>0</v>
      </c>
      <c r="Y526">
        <v>1290900</v>
      </c>
      <c r="Z526" t="s">
        <v>1568</v>
      </c>
      <c r="AA526" t="s">
        <v>245</v>
      </c>
      <c r="AB526" t="s">
        <v>121</v>
      </c>
      <c r="AC526" t="s">
        <v>255</v>
      </c>
      <c r="AD526" t="s">
        <v>141</v>
      </c>
      <c r="AE526" t="s">
        <v>245</v>
      </c>
      <c r="AF526" t="s">
        <v>3326</v>
      </c>
      <c r="AG526">
        <v>192</v>
      </c>
    </row>
    <row r="527" spans="1:33" x14ac:dyDescent="0.35">
      <c r="A527" t="s">
        <v>231</v>
      </c>
      <c r="B527">
        <v>6610918</v>
      </c>
      <c r="C527" t="s">
        <v>129</v>
      </c>
      <c r="D527" t="s">
        <v>6021</v>
      </c>
      <c r="E527" t="s">
        <v>310</v>
      </c>
      <c r="F527" t="s">
        <v>133</v>
      </c>
      <c r="G527" t="s">
        <v>132</v>
      </c>
      <c r="H527">
        <v>45839</v>
      </c>
      <c r="I527">
        <v>45839</v>
      </c>
      <c r="J527" t="s">
        <v>856</v>
      </c>
      <c r="K527">
        <v>1215150</v>
      </c>
      <c r="L527" t="s">
        <v>331</v>
      </c>
      <c r="O527">
        <v>10014638</v>
      </c>
      <c r="P527" t="s">
        <v>231</v>
      </c>
      <c r="Q527">
        <v>0</v>
      </c>
      <c r="R527" t="s">
        <v>343</v>
      </c>
      <c r="S527" t="s">
        <v>342</v>
      </c>
      <c r="T527">
        <v>11592091</v>
      </c>
      <c r="U527">
        <v>45812</v>
      </c>
      <c r="V527">
        <v>45839</v>
      </c>
      <c r="W527">
        <v>45821</v>
      </c>
      <c r="X527">
        <v>0</v>
      </c>
      <c r="Y527">
        <v>1290900</v>
      </c>
      <c r="Z527" t="s">
        <v>1568</v>
      </c>
      <c r="AA527" t="s">
        <v>246</v>
      </c>
      <c r="AB527" t="s">
        <v>121</v>
      </c>
      <c r="AC527" t="s">
        <v>255</v>
      </c>
      <c r="AD527" t="s">
        <v>141</v>
      </c>
      <c r="AE527" t="s">
        <v>246</v>
      </c>
      <c r="AF527" t="s">
        <v>3326</v>
      </c>
      <c r="AG527">
        <v>8</v>
      </c>
    </row>
    <row r="528" spans="1:33" x14ac:dyDescent="0.35">
      <c r="A528" t="s">
        <v>318</v>
      </c>
      <c r="B528">
        <v>6610916</v>
      </c>
      <c r="C528" t="s">
        <v>129</v>
      </c>
      <c r="D528" t="s">
        <v>6022</v>
      </c>
      <c r="E528" t="s">
        <v>310</v>
      </c>
      <c r="F528" t="s">
        <v>259</v>
      </c>
      <c r="G528" t="s">
        <v>142</v>
      </c>
      <c r="H528">
        <v>45857</v>
      </c>
      <c r="I528">
        <v>45857</v>
      </c>
      <c r="J528" t="s">
        <v>5407</v>
      </c>
      <c r="K528">
        <v>1215152</v>
      </c>
      <c r="L528" t="s">
        <v>319</v>
      </c>
      <c r="O528">
        <v>10014631</v>
      </c>
      <c r="P528" t="s">
        <v>318</v>
      </c>
      <c r="Q528">
        <v>0</v>
      </c>
      <c r="R528" t="s">
        <v>343</v>
      </c>
      <c r="S528" t="s">
        <v>343</v>
      </c>
      <c r="T528">
        <v>11591909</v>
      </c>
      <c r="U528">
        <v>45812</v>
      </c>
      <c r="V528">
        <v>45857</v>
      </c>
      <c r="W528">
        <v>45853</v>
      </c>
      <c r="X528">
        <v>0</v>
      </c>
      <c r="Y528">
        <v>1290900</v>
      </c>
      <c r="Z528" t="s">
        <v>1568</v>
      </c>
      <c r="AA528" t="s">
        <v>246</v>
      </c>
      <c r="AB528" t="s">
        <v>121</v>
      </c>
      <c r="AC528" t="s">
        <v>255</v>
      </c>
      <c r="AD528" t="s">
        <v>141</v>
      </c>
      <c r="AE528" t="s">
        <v>246</v>
      </c>
      <c r="AF528" t="s">
        <v>3326</v>
      </c>
      <c r="AG528">
        <v>2</v>
      </c>
    </row>
    <row r="529" spans="1:33" x14ac:dyDescent="0.35">
      <c r="A529" t="s">
        <v>219</v>
      </c>
      <c r="B529">
        <v>6610915</v>
      </c>
      <c r="C529" t="s">
        <v>129</v>
      </c>
      <c r="D529" t="s">
        <v>6023</v>
      </c>
      <c r="E529" t="s">
        <v>310</v>
      </c>
      <c r="F529" t="s">
        <v>133</v>
      </c>
      <c r="G529" t="s">
        <v>147</v>
      </c>
      <c r="H529">
        <v>45859</v>
      </c>
      <c r="I529">
        <v>45865</v>
      </c>
      <c r="J529" t="s">
        <v>5408</v>
      </c>
      <c r="K529">
        <v>1213130</v>
      </c>
      <c r="L529" t="s">
        <v>292</v>
      </c>
      <c r="O529">
        <v>10017586</v>
      </c>
      <c r="P529" t="s">
        <v>219</v>
      </c>
      <c r="Q529">
        <v>0</v>
      </c>
      <c r="R529" t="s">
        <v>343</v>
      </c>
      <c r="S529" t="s">
        <v>343</v>
      </c>
      <c r="T529">
        <v>11591186</v>
      </c>
      <c r="U529">
        <v>45812</v>
      </c>
      <c r="V529">
        <v>45859</v>
      </c>
      <c r="W529">
        <v>45851</v>
      </c>
      <c r="X529">
        <v>0</v>
      </c>
      <c r="Y529">
        <v>1290900</v>
      </c>
      <c r="Z529" t="s">
        <v>1568</v>
      </c>
      <c r="AA529" t="s">
        <v>245</v>
      </c>
      <c r="AB529" t="s">
        <v>121</v>
      </c>
      <c r="AC529" t="s">
        <v>255</v>
      </c>
      <c r="AD529" t="s">
        <v>141</v>
      </c>
      <c r="AE529" t="s">
        <v>245</v>
      </c>
      <c r="AF529" t="s">
        <v>3326</v>
      </c>
      <c r="AG529">
        <v>6</v>
      </c>
    </row>
    <row r="530" spans="1:33" x14ac:dyDescent="0.35">
      <c r="A530" t="s">
        <v>224</v>
      </c>
      <c r="B530">
        <v>6610906</v>
      </c>
      <c r="C530" t="s">
        <v>129</v>
      </c>
      <c r="D530" t="s">
        <v>6026</v>
      </c>
      <c r="E530" t="s">
        <v>310</v>
      </c>
      <c r="F530" t="s">
        <v>133</v>
      </c>
      <c r="G530" t="s">
        <v>132</v>
      </c>
      <c r="H530">
        <v>45839</v>
      </c>
      <c r="J530" t="s">
        <v>856</v>
      </c>
      <c r="K530">
        <v>1213130</v>
      </c>
      <c r="L530" t="s">
        <v>389</v>
      </c>
      <c r="O530">
        <v>10014612</v>
      </c>
      <c r="P530" t="s">
        <v>224</v>
      </c>
      <c r="Q530">
        <v>0</v>
      </c>
      <c r="R530" t="s">
        <v>343</v>
      </c>
      <c r="S530" t="s">
        <v>342</v>
      </c>
      <c r="T530">
        <v>11590543</v>
      </c>
      <c r="U530">
        <v>45812</v>
      </c>
      <c r="V530">
        <v>45839</v>
      </c>
      <c r="W530">
        <v>45821</v>
      </c>
      <c r="X530">
        <v>0</v>
      </c>
      <c r="Y530">
        <v>1290900</v>
      </c>
      <c r="Z530" t="s">
        <v>1568</v>
      </c>
      <c r="AA530" t="s">
        <v>245</v>
      </c>
      <c r="AB530" t="s">
        <v>121</v>
      </c>
      <c r="AC530" t="s">
        <v>255</v>
      </c>
      <c r="AD530" t="s">
        <v>141</v>
      </c>
      <c r="AE530" t="s">
        <v>245</v>
      </c>
      <c r="AF530" t="s">
        <v>3326</v>
      </c>
      <c r="AG530">
        <v>1</v>
      </c>
    </row>
    <row r="531" spans="1:33" x14ac:dyDescent="0.35">
      <c r="A531" t="s">
        <v>224</v>
      </c>
      <c r="B531">
        <v>6610905</v>
      </c>
      <c r="C531" t="s">
        <v>129</v>
      </c>
      <c r="D531" t="s">
        <v>3567</v>
      </c>
      <c r="E531" t="s">
        <v>310</v>
      </c>
      <c r="F531" t="s">
        <v>133</v>
      </c>
      <c r="G531" t="s">
        <v>147</v>
      </c>
      <c r="H531">
        <v>45863</v>
      </c>
      <c r="I531">
        <v>45863</v>
      </c>
      <c r="J531" t="s">
        <v>856</v>
      </c>
      <c r="K531">
        <v>1213130</v>
      </c>
      <c r="L531" t="s">
        <v>389</v>
      </c>
      <c r="O531">
        <v>10014612</v>
      </c>
      <c r="P531" t="s">
        <v>224</v>
      </c>
      <c r="Q531">
        <v>0</v>
      </c>
      <c r="R531" t="s">
        <v>343</v>
      </c>
      <c r="S531" t="s">
        <v>329</v>
      </c>
      <c r="T531">
        <v>11590510</v>
      </c>
      <c r="U531">
        <v>45812</v>
      </c>
      <c r="V531">
        <v>45863</v>
      </c>
      <c r="W531">
        <v>45848</v>
      </c>
      <c r="X531">
        <v>0</v>
      </c>
      <c r="Y531">
        <v>1290900</v>
      </c>
      <c r="Z531" t="s">
        <v>1568</v>
      </c>
      <c r="AA531" t="s">
        <v>245</v>
      </c>
      <c r="AB531" t="s">
        <v>121</v>
      </c>
      <c r="AC531" t="s">
        <v>255</v>
      </c>
      <c r="AD531" t="s">
        <v>141</v>
      </c>
      <c r="AE531" t="s">
        <v>245</v>
      </c>
      <c r="AF531" t="s">
        <v>3326</v>
      </c>
      <c r="AG531">
        <v>24</v>
      </c>
    </row>
    <row r="532" spans="1:33" x14ac:dyDescent="0.35">
      <c r="A532" t="s">
        <v>332</v>
      </c>
      <c r="B532">
        <v>6610903</v>
      </c>
      <c r="C532" t="s">
        <v>129</v>
      </c>
      <c r="D532" t="s">
        <v>6027</v>
      </c>
      <c r="E532" t="s">
        <v>310</v>
      </c>
      <c r="F532" t="s">
        <v>133</v>
      </c>
      <c r="G532" t="s">
        <v>132</v>
      </c>
      <c r="H532">
        <v>45839</v>
      </c>
      <c r="I532">
        <v>45869</v>
      </c>
      <c r="J532" t="s">
        <v>856</v>
      </c>
      <c r="K532">
        <v>1215150</v>
      </c>
      <c r="L532" t="s">
        <v>333</v>
      </c>
      <c r="O532">
        <v>10014639</v>
      </c>
      <c r="P532" t="s">
        <v>332</v>
      </c>
      <c r="Q532">
        <v>0</v>
      </c>
      <c r="R532" t="s">
        <v>343</v>
      </c>
      <c r="S532" t="s">
        <v>342</v>
      </c>
      <c r="T532">
        <v>11590139</v>
      </c>
      <c r="U532">
        <v>45812</v>
      </c>
      <c r="V532">
        <v>45839</v>
      </c>
      <c r="W532">
        <v>45819</v>
      </c>
      <c r="X532">
        <v>0</v>
      </c>
      <c r="Y532">
        <v>1290900</v>
      </c>
      <c r="Z532" t="s">
        <v>1568</v>
      </c>
      <c r="AA532" t="s">
        <v>246</v>
      </c>
      <c r="AB532" t="s">
        <v>121</v>
      </c>
      <c r="AC532" t="s">
        <v>255</v>
      </c>
      <c r="AD532" t="s">
        <v>141</v>
      </c>
      <c r="AE532" t="s">
        <v>246</v>
      </c>
      <c r="AF532" t="s">
        <v>3326</v>
      </c>
      <c r="AG532">
        <v>4</v>
      </c>
    </row>
    <row r="533" spans="1:33" x14ac:dyDescent="0.35">
      <c r="A533" t="s">
        <v>318</v>
      </c>
      <c r="B533">
        <v>6610820</v>
      </c>
      <c r="C533" t="s">
        <v>129</v>
      </c>
      <c r="D533" t="s">
        <v>6028</v>
      </c>
      <c r="E533" t="s">
        <v>310</v>
      </c>
      <c r="F533" t="s">
        <v>259</v>
      </c>
      <c r="G533" t="s">
        <v>124</v>
      </c>
      <c r="H533">
        <v>45857</v>
      </c>
      <c r="I533">
        <v>45857</v>
      </c>
      <c r="J533" t="s">
        <v>5407</v>
      </c>
      <c r="K533">
        <v>1215152</v>
      </c>
      <c r="L533" t="s">
        <v>319</v>
      </c>
      <c r="O533">
        <v>10014631</v>
      </c>
      <c r="P533" t="s">
        <v>318</v>
      </c>
      <c r="Q533">
        <v>0</v>
      </c>
      <c r="R533" t="s">
        <v>343</v>
      </c>
      <c r="S533" t="s">
        <v>343</v>
      </c>
      <c r="T533">
        <v>11589768</v>
      </c>
      <c r="U533">
        <v>45812</v>
      </c>
      <c r="V533">
        <v>45857</v>
      </c>
      <c r="W533">
        <v>45853</v>
      </c>
      <c r="X533">
        <v>0</v>
      </c>
      <c r="Y533">
        <v>1290900</v>
      </c>
      <c r="Z533" t="s">
        <v>1568</v>
      </c>
      <c r="AA533" t="s">
        <v>246</v>
      </c>
      <c r="AB533" t="s">
        <v>121</v>
      </c>
      <c r="AC533" t="s">
        <v>255</v>
      </c>
      <c r="AD533" t="s">
        <v>122</v>
      </c>
      <c r="AE533" t="s">
        <v>246</v>
      </c>
      <c r="AF533" t="s">
        <v>1812</v>
      </c>
      <c r="AG533">
        <v>1</v>
      </c>
    </row>
    <row r="534" spans="1:33" x14ac:dyDescent="0.35">
      <c r="A534" t="s">
        <v>209</v>
      </c>
      <c r="B534">
        <v>6610819</v>
      </c>
      <c r="C534" t="s">
        <v>129</v>
      </c>
      <c r="D534" t="s">
        <v>6029</v>
      </c>
      <c r="E534" t="s">
        <v>310</v>
      </c>
      <c r="F534" t="s">
        <v>133</v>
      </c>
      <c r="G534" t="s">
        <v>226</v>
      </c>
      <c r="H534">
        <v>45839</v>
      </c>
      <c r="I534">
        <v>45869</v>
      </c>
      <c r="J534" t="s">
        <v>3476</v>
      </c>
      <c r="K534">
        <v>1215152</v>
      </c>
      <c r="L534" t="s">
        <v>280</v>
      </c>
      <c r="O534">
        <v>10014630</v>
      </c>
      <c r="P534" t="s">
        <v>209</v>
      </c>
      <c r="Q534">
        <v>0</v>
      </c>
      <c r="R534" t="s">
        <v>343</v>
      </c>
      <c r="S534" t="s">
        <v>3901</v>
      </c>
      <c r="T534">
        <v>11589737</v>
      </c>
      <c r="U534">
        <v>45812</v>
      </c>
      <c r="V534">
        <v>45839</v>
      </c>
      <c r="W534">
        <v>45835</v>
      </c>
      <c r="X534">
        <v>0</v>
      </c>
      <c r="Y534">
        <v>1290900</v>
      </c>
      <c r="Z534" t="s">
        <v>1568</v>
      </c>
      <c r="AA534" t="s">
        <v>246</v>
      </c>
      <c r="AB534" t="s">
        <v>121</v>
      </c>
      <c r="AC534" t="s">
        <v>255</v>
      </c>
      <c r="AD534" t="s">
        <v>189</v>
      </c>
      <c r="AE534" t="s">
        <v>246</v>
      </c>
      <c r="AF534" t="s">
        <v>1812</v>
      </c>
      <c r="AG534">
        <v>3</v>
      </c>
    </row>
    <row r="535" spans="1:33" x14ac:dyDescent="0.35">
      <c r="A535" t="s">
        <v>286</v>
      </c>
      <c r="B535">
        <v>6610816</v>
      </c>
      <c r="C535" t="s">
        <v>123</v>
      </c>
      <c r="D535" t="s">
        <v>6030</v>
      </c>
      <c r="E535" t="s">
        <v>310</v>
      </c>
      <c r="F535" t="s">
        <v>133</v>
      </c>
      <c r="G535" t="s">
        <v>147</v>
      </c>
      <c r="H535">
        <v>45873</v>
      </c>
      <c r="I535">
        <v>45873</v>
      </c>
      <c r="J535" t="s">
        <v>856</v>
      </c>
      <c r="K535">
        <v>1212120</v>
      </c>
      <c r="L535" t="s">
        <v>287</v>
      </c>
      <c r="O535">
        <v>10014655</v>
      </c>
      <c r="P535" t="s">
        <v>286</v>
      </c>
      <c r="Q535">
        <v>0</v>
      </c>
      <c r="R535" t="s">
        <v>343</v>
      </c>
      <c r="S535" t="s">
        <v>342</v>
      </c>
      <c r="T535">
        <v>11589610</v>
      </c>
      <c r="U535">
        <v>45812</v>
      </c>
      <c r="V535">
        <v>45873</v>
      </c>
      <c r="W535">
        <v>45835</v>
      </c>
      <c r="X535">
        <v>0</v>
      </c>
      <c r="Y535">
        <v>1290900</v>
      </c>
      <c r="Z535" t="s">
        <v>1568</v>
      </c>
      <c r="AA535" t="s">
        <v>247</v>
      </c>
      <c r="AB535" t="s">
        <v>121</v>
      </c>
      <c r="AC535" t="s">
        <v>255</v>
      </c>
      <c r="AD535" t="s">
        <v>141</v>
      </c>
      <c r="AE535" t="s">
        <v>247</v>
      </c>
      <c r="AF535" t="s">
        <v>3326</v>
      </c>
      <c r="AG535">
        <v>8</v>
      </c>
    </row>
    <row r="536" spans="1:33" x14ac:dyDescent="0.35">
      <c r="A536" t="s">
        <v>315</v>
      </c>
      <c r="B536">
        <v>6610812</v>
      </c>
      <c r="C536" t="s">
        <v>129</v>
      </c>
      <c r="D536" t="s">
        <v>6333</v>
      </c>
      <c r="E536" t="s">
        <v>310</v>
      </c>
      <c r="F536" t="s">
        <v>143</v>
      </c>
      <c r="G536" t="s">
        <v>147</v>
      </c>
      <c r="H536">
        <v>45870</v>
      </c>
      <c r="I536">
        <v>45900</v>
      </c>
      <c r="J536" t="s">
        <v>3475</v>
      </c>
      <c r="K536">
        <v>1213130</v>
      </c>
      <c r="L536" t="s">
        <v>317</v>
      </c>
      <c r="O536">
        <v>10018370</v>
      </c>
      <c r="P536" t="s">
        <v>315</v>
      </c>
      <c r="Q536">
        <v>0</v>
      </c>
      <c r="R536" t="s">
        <v>343</v>
      </c>
      <c r="S536" t="s">
        <v>3901</v>
      </c>
      <c r="T536">
        <v>11581083</v>
      </c>
      <c r="U536">
        <v>45812</v>
      </c>
      <c r="V536">
        <v>45870</v>
      </c>
      <c r="W536">
        <v>45835</v>
      </c>
      <c r="X536">
        <v>0</v>
      </c>
      <c r="Y536">
        <v>1290900</v>
      </c>
      <c r="Z536" t="s">
        <v>1568</v>
      </c>
      <c r="AA536" t="s">
        <v>245</v>
      </c>
      <c r="AB536" t="s">
        <v>121</v>
      </c>
      <c r="AC536" t="s">
        <v>255</v>
      </c>
      <c r="AD536" t="s">
        <v>141</v>
      </c>
      <c r="AE536" t="s">
        <v>245</v>
      </c>
      <c r="AF536" t="s">
        <v>1812</v>
      </c>
      <c r="AG536">
        <v>3</v>
      </c>
    </row>
    <row r="537" spans="1:33" x14ac:dyDescent="0.35">
      <c r="A537" t="s">
        <v>230</v>
      </c>
      <c r="B537">
        <v>6610743</v>
      </c>
      <c r="C537" t="s">
        <v>129</v>
      </c>
      <c r="D537" t="s">
        <v>5939</v>
      </c>
      <c r="E537" t="s">
        <v>310</v>
      </c>
      <c r="F537" t="s">
        <v>133</v>
      </c>
      <c r="G537" t="s">
        <v>132</v>
      </c>
      <c r="H537">
        <v>45839</v>
      </c>
      <c r="I537">
        <v>45869</v>
      </c>
      <c r="J537" t="s">
        <v>3476</v>
      </c>
      <c r="K537">
        <v>1215150</v>
      </c>
      <c r="L537" t="s">
        <v>277</v>
      </c>
      <c r="O537">
        <v>10014636</v>
      </c>
      <c r="P537" t="s">
        <v>230</v>
      </c>
      <c r="Q537">
        <v>0</v>
      </c>
      <c r="R537" t="s">
        <v>343</v>
      </c>
      <c r="S537" t="s">
        <v>3901</v>
      </c>
      <c r="T537">
        <v>11589012</v>
      </c>
      <c r="U537">
        <v>45811</v>
      </c>
      <c r="V537">
        <v>45839</v>
      </c>
      <c r="W537">
        <v>45835</v>
      </c>
      <c r="X537">
        <v>0</v>
      </c>
      <c r="Y537">
        <v>1290900</v>
      </c>
      <c r="Z537" t="s">
        <v>1568</v>
      </c>
      <c r="AA537" t="s">
        <v>246</v>
      </c>
      <c r="AB537" t="s">
        <v>121</v>
      </c>
      <c r="AC537" t="s">
        <v>255</v>
      </c>
      <c r="AD537" t="s">
        <v>122</v>
      </c>
      <c r="AE537" t="s">
        <v>246</v>
      </c>
      <c r="AF537" t="s">
        <v>1812</v>
      </c>
      <c r="AG537">
        <v>1</v>
      </c>
    </row>
    <row r="538" spans="1:33" x14ac:dyDescent="0.35">
      <c r="A538" t="s">
        <v>215</v>
      </c>
      <c r="B538">
        <v>6610741</v>
      </c>
      <c r="C538" t="s">
        <v>129</v>
      </c>
      <c r="D538" t="s">
        <v>5940</v>
      </c>
      <c r="E538" t="s">
        <v>310</v>
      </c>
      <c r="F538" t="s">
        <v>259</v>
      </c>
      <c r="G538" t="s">
        <v>142</v>
      </c>
      <c r="H538">
        <v>45857</v>
      </c>
      <c r="I538">
        <v>45857</v>
      </c>
      <c r="J538" t="s">
        <v>5407</v>
      </c>
      <c r="K538">
        <v>1213130</v>
      </c>
      <c r="L538" t="s">
        <v>290</v>
      </c>
      <c r="O538">
        <v>10018371</v>
      </c>
      <c r="P538" t="s">
        <v>215</v>
      </c>
      <c r="Q538">
        <v>0</v>
      </c>
      <c r="R538" t="s">
        <v>343</v>
      </c>
      <c r="S538" t="s">
        <v>343</v>
      </c>
      <c r="T538">
        <v>11587409</v>
      </c>
      <c r="U538">
        <v>45811</v>
      </c>
      <c r="V538">
        <v>45857</v>
      </c>
      <c r="W538">
        <v>45853</v>
      </c>
      <c r="X538">
        <v>0</v>
      </c>
      <c r="Y538">
        <v>1290900</v>
      </c>
      <c r="Z538" t="s">
        <v>1568</v>
      </c>
      <c r="AA538" t="s">
        <v>245</v>
      </c>
      <c r="AB538" t="s">
        <v>121</v>
      </c>
      <c r="AC538" t="s">
        <v>255</v>
      </c>
      <c r="AD538" t="s">
        <v>141</v>
      </c>
      <c r="AE538" t="s">
        <v>245</v>
      </c>
      <c r="AF538" t="s">
        <v>3326</v>
      </c>
      <c r="AG538">
        <v>10</v>
      </c>
    </row>
    <row r="539" spans="1:33" x14ac:dyDescent="0.35">
      <c r="A539" t="s">
        <v>237</v>
      </c>
      <c r="B539">
        <v>6610649</v>
      </c>
      <c r="C539" t="s">
        <v>129</v>
      </c>
      <c r="D539" t="s">
        <v>5489</v>
      </c>
      <c r="E539" t="s">
        <v>310</v>
      </c>
      <c r="F539" t="s">
        <v>133</v>
      </c>
      <c r="G539" t="s">
        <v>132</v>
      </c>
      <c r="H539">
        <v>45839</v>
      </c>
      <c r="I539">
        <v>45839</v>
      </c>
      <c r="J539" t="s">
        <v>856</v>
      </c>
      <c r="K539">
        <v>1213130</v>
      </c>
      <c r="L539" t="s">
        <v>386</v>
      </c>
      <c r="O539">
        <v>10014625</v>
      </c>
      <c r="P539" t="s">
        <v>237</v>
      </c>
      <c r="Q539">
        <v>0</v>
      </c>
      <c r="R539" t="s">
        <v>343</v>
      </c>
      <c r="S539" t="s">
        <v>342</v>
      </c>
      <c r="T539">
        <v>11581735</v>
      </c>
      <c r="U539">
        <v>45811</v>
      </c>
      <c r="V539">
        <v>45839</v>
      </c>
      <c r="W539">
        <v>45819</v>
      </c>
      <c r="X539">
        <v>0</v>
      </c>
      <c r="Y539">
        <v>1290900</v>
      </c>
      <c r="Z539" t="s">
        <v>1568</v>
      </c>
      <c r="AA539" t="s">
        <v>245</v>
      </c>
      <c r="AB539" t="s">
        <v>121</v>
      </c>
      <c r="AC539" t="s">
        <v>255</v>
      </c>
      <c r="AD539" t="s">
        <v>141</v>
      </c>
      <c r="AE539" t="s">
        <v>245</v>
      </c>
      <c r="AF539" t="s">
        <v>3326</v>
      </c>
      <c r="AG539">
        <v>2</v>
      </c>
    </row>
    <row r="540" spans="1:33" x14ac:dyDescent="0.35">
      <c r="A540" t="s">
        <v>237</v>
      </c>
      <c r="B540">
        <v>6610648</v>
      </c>
      <c r="C540" t="s">
        <v>129</v>
      </c>
      <c r="D540" t="s">
        <v>5490</v>
      </c>
      <c r="E540" t="s">
        <v>310</v>
      </c>
      <c r="F540" t="s">
        <v>259</v>
      </c>
      <c r="G540" t="s">
        <v>124</v>
      </c>
      <c r="H540">
        <v>45857</v>
      </c>
      <c r="I540">
        <v>45857</v>
      </c>
      <c r="J540" t="s">
        <v>5407</v>
      </c>
      <c r="K540">
        <v>1213130</v>
      </c>
      <c r="L540" t="s">
        <v>386</v>
      </c>
      <c r="O540">
        <v>10014625</v>
      </c>
      <c r="P540" t="s">
        <v>237</v>
      </c>
      <c r="Q540">
        <v>0</v>
      </c>
      <c r="R540" t="s">
        <v>343</v>
      </c>
      <c r="S540" t="s">
        <v>343</v>
      </c>
      <c r="T540">
        <v>11581734</v>
      </c>
      <c r="U540">
        <v>45811</v>
      </c>
      <c r="V540">
        <v>45857</v>
      </c>
      <c r="W540">
        <v>45853</v>
      </c>
      <c r="X540">
        <v>0</v>
      </c>
      <c r="Y540">
        <v>1290900</v>
      </c>
      <c r="Z540" t="s">
        <v>1568</v>
      </c>
      <c r="AA540" t="s">
        <v>245</v>
      </c>
      <c r="AB540" t="s">
        <v>121</v>
      </c>
      <c r="AC540" t="s">
        <v>255</v>
      </c>
      <c r="AD540" t="s">
        <v>122</v>
      </c>
      <c r="AE540" t="s">
        <v>245</v>
      </c>
      <c r="AF540" t="s">
        <v>1812</v>
      </c>
      <c r="AG540">
        <v>1</v>
      </c>
    </row>
    <row r="541" spans="1:33" x14ac:dyDescent="0.35">
      <c r="A541" t="s">
        <v>202</v>
      </c>
      <c r="B541">
        <v>6610647</v>
      </c>
      <c r="C541" t="s">
        <v>129</v>
      </c>
      <c r="D541" t="s">
        <v>5491</v>
      </c>
      <c r="E541" t="s">
        <v>310</v>
      </c>
      <c r="F541" t="s">
        <v>133</v>
      </c>
      <c r="G541" t="s">
        <v>147</v>
      </c>
      <c r="H541">
        <v>45870</v>
      </c>
      <c r="I541">
        <v>45870</v>
      </c>
      <c r="J541" t="s">
        <v>856</v>
      </c>
      <c r="K541">
        <v>1213130</v>
      </c>
      <c r="L541" t="s">
        <v>396</v>
      </c>
      <c r="O541">
        <v>10014615</v>
      </c>
      <c r="P541" t="s">
        <v>202</v>
      </c>
      <c r="Q541">
        <v>0</v>
      </c>
      <c r="R541" t="s">
        <v>343</v>
      </c>
      <c r="S541" t="s">
        <v>343</v>
      </c>
      <c r="T541">
        <v>11581723</v>
      </c>
      <c r="U541">
        <v>45811</v>
      </c>
      <c r="V541">
        <v>45870</v>
      </c>
      <c r="W541">
        <v>45850</v>
      </c>
      <c r="X541">
        <v>0</v>
      </c>
      <c r="Y541">
        <v>1290900</v>
      </c>
      <c r="Z541" t="s">
        <v>1568</v>
      </c>
      <c r="AA541" t="s">
        <v>245</v>
      </c>
      <c r="AB541" t="s">
        <v>121</v>
      </c>
      <c r="AC541" t="s">
        <v>255</v>
      </c>
      <c r="AD541" t="s">
        <v>141</v>
      </c>
      <c r="AE541" t="s">
        <v>245</v>
      </c>
      <c r="AF541" t="s">
        <v>3326</v>
      </c>
      <c r="AG541">
        <v>1</v>
      </c>
    </row>
    <row r="542" spans="1:33" x14ac:dyDescent="0.35">
      <c r="A542" t="s">
        <v>202</v>
      </c>
      <c r="B542">
        <v>6610646</v>
      </c>
      <c r="C542" t="s">
        <v>129</v>
      </c>
      <c r="D542" t="s">
        <v>5492</v>
      </c>
      <c r="E542" t="s">
        <v>310</v>
      </c>
      <c r="F542" t="s">
        <v>259</v>
      </c>
      <c r="G542" t="s">
        <v>142</v>
      </c>
      <c r="H542">
        <v>45852</v>
      </c>
      <c r="I542">
        <v>45852</v>
      </c>
      <c r="J542" t="s">
        <v>5407</v>
      </c>
      <c r="K542">
        <v>1213130</v>
      </c>
      <c r="L542" t="s">
        <v>396</v>
      </c>
      <c r="O542">
        <v>10014615</v>
      </c>
      <c r="P542" t="s">
        <v>202</v>
      </c>
      <c r="Q542">
        <v>0</v>
      </c>
      <c r="R542" t="s">
        <v>343</v>
      </c>
      <c r="S542" t="s">
        <v>343</v>
      </c>
      <c r="T542">
        <v>11581722</v>
      </c>
      <c r="U542">
        <v>45811</v>
      </c>
      <c r="V542">
        <v>45852</v>
      </c>
      <c r="W542">
        <v>45853</v>
      </c>
      <c r="X542">
        <v>0</v>
      </c>
      <c r="Y542">
        <v>1290900</v>
      </c>
      <c r="Z542" t="s">
        <v>1568</v>
      </c>
      <c r="AA542" t="s">
        <v>245</v>
      </c>
      <c r="AB542" t="s">
        <v>121</v>
      </c>
      <c r="AC542" t="s">
        <v>255</v>
      </c>
      <c r="AD542" t="s">
        <v>141</v>
      </c>
      <c r="AE542" t="s">
        <v>245</v>
      </c>
      <c r="AF542" t="s">
        <v>1812</v>
      </c>
      <c r="AG542">
        <v>1</v>
      </c>
    </row>
    <row r="543" spans="1:33" x14ac:dyDescent="0.35">
      <c r="A543" t="s">
        <v>218</v>
      </c>
      <c r="B543">
        <v>6610645</v>
      </c>
      <c r="C543" t="s">
        <v>129</v>
      </c>
      <c r="D543" t="s">
        <v>5493</v>
      </c>
      <c r="E543" t="s">
        <v>310</v>
      </c>
      <c r="F543" t="s">
        <v>133</v>
      </c>
      <c r="G543" t="s">
        <v>226</v>
      </c>
      <c r="H543">
        <v>45839</v>
      </c>
      <c r="I543">
        <v>45869</v>
      </c>
      <c r="J543" t="s">
        <v>3476</v>
      </c>
      <c r="K543">
        <v>1215150</v>
      </c>
      <c r="L543" t="s">
        <v>279</v>
      </c>
      <c r="O543">
        <v>10014633</v>
      </c>
      <c r="P543" t="s">
        <v>218</v>
      </c>
      <c r="Q543">
        <v>0</v>
      </c>
      <c r="R543" t="s">
        <v>343</v>
      </c>
      <c r="S543" t="s">
        <v>3901</v>
      </c>
      <c r="T543">
        <v>11581283</v>
      </c>
      <c r="U543">
        <v>45811</v>
      </c>
      <c r="V543">
        <v>45839</v>
      </c>
      <c r="W543">
        <v>45835</v>
      </c>
      <c r="X543">
        <v>0</v>
      </c>
      <c r="Y543">
        <v>1290900</v>
      </c>
      <c r="Z543" t="s">
        <v>1568</v>
      </c>
      <c r="AA543" t="s">
        <v>246</v>
      </c>
      <c r="AB543" t="s">
        <v>121</v>
      </c>
      <c r="AC543" t="s">
        <v>255</v>
      </c>
      <c r="AD543" t="s">
        <v>189</v>
      </c>
      <c r="AE543" t="s">
        <v>246</v>
      </c>
      <c r="AF543" t="s">
        <v>1812</v>
      </c>
      <c r="AG543">
        <v>8</v>
      </c>
    </row>
    <row r="544" spans="1:33" x14ac:dyDescent="0.35">
      <c r="A544" t="s">
        <v>315</v>
      </c>
      <c r="B544">
        <v>6610642</v>
      </c>
      <c r="C544" t="s">
        <v>129</v>
      </c>
      <c r="D544" t="s">
        <v>5494</v>
      </c>
      <c r="E544" t="s">
        <v>310</v>
      </c>
      <c r="F544" t="s">
        <v>259</v>
      </c>
      <c r="G544" t="s">
        <v>336</v>
      </c>
      <c r="H544">
        <v>45854</v>
      </c>
      <c r="I544">
        <v>45854</v>
      </c>
      <c r="J544" t="s">
        <v>5407</v>
      </c>
      <c r="K544">
        <v>1213130</v>
      </c>
      <c r="L544" t="s">
        <v>317</v>
      </c>
      <c r="O544">
        <v>10018370</v>
      </c>
      <c r="P544" t="s">
        <v>315</v>
      </c>
      <c r="Q544">
        <v>0</v>
      </c>
      <c r="R544" t="s">
        <v>343</v>
      </c>
      <c r="S544" t="s">
        <v>343</v>
      </c>
      <c r="T544">
        <v>11581205</v>
      </c>
      <c r="U544">
        <v>45811</v>
      </c>
      <c r="V544">
        <v>45854</v>
      </c>
      <c r="W544">
        <v>45853</v>
      </c>
      <c r="X544">
        <v>0</v>
      </c>
      <c r="Y544">
        <v>1290900</v>
      </c>
      <c r="Z544" t="s">
        <v>1568</v>
      </c>
      <c r="AA544" t="s">
        <v>245</v>
      </c>
      <c r="AB544" t="s">
        <v>121</v>
      </c>
      <c r="AC544" t="s">
        <v>255</v>
      </c>
      <c r="AD544" t="s">
        <v>189</v>
      </c>
      <c r="AE544" t="s">
        <v>245</v>
      </c>
      <c r="AF544" t="s">
        <v>1812</v>
      </c>
      <c r="AG544">
        <v>1</v>
      </c>
    </row>
    <row r="545" spans="1:33" x14ac:dyDescent="0.35">
      <c r="A545" t="s">
        <v>315</v>
      </c>
      <c r="B545">
        <v>6610620</v>
      </c>
      <c r="C545" t="s">
        <v>129</v>
      </c>
      <c r="D545" t="s">
        <v>5495</v>
      </c>
      <c r="E545" t="s">
        <v>310</v>
      </c>
      <c r="F545" t="s">
        <v>259</v>
      </c>
      <c r="G545" t="s">
        <v>142</v>
      </c>
      <c r="H545">
        <v>45854</v>
      </c>
      <c r="I545">
        <v>45854</v>
      </c>
      <c r="J545" t="s">
        <v>5407</v>
      </c>
      <c r="K545">
        <v>1213130</v>
      </c>
      <c r="L545" t="s">
        <v>317</v>
      </c>
      <c r="O545">
        <v>10018370</v>
      </c>
      <c r="P545" t="s">
        <v>315</v>
      </c>
      <c r="Q545">
        <v>0</v>
      </c>
      <c r="R545" t="s">
        <v>343</v>
      </c>
      <c r="S545" t="s">
        <v>343</v>
      </c>
      <c r="T545">
        <v>11581081</v>
      </c>
      <c r="U545">
        <v>45811</v>
      </c>
      <c r="V545">
        <v>45854</v>
      </c>
      <c r="W545">
        <v>45853</v>
      </c>
      <c r="X545">
        <v>0</v>
      </c>
      <c r="Y545">
        <v>1290900</v>
      </c>
      <c r="Z545" t="s">
        <v>1568</v>
      </c>
      <c r="AA545" t="s">
        <v>245</v>
      </c>
      <c r="AB545" t="s">
        <v>121</v>
      </c>
      <c r="AC545" t="s">
        <v>255</v>
      </c>
      <c r="AD545" t="s">
        <v>141</v>
      </c>
      <c r="AE545" t="s">
        <v>245</v>
      </c>
      <c r="AF545" t="s">
        <v>3326</v>
      </c>
      <c r="AG545">
        <v>2</v>
      </c>
    </row>
    <row r="546" spans="1:33" x14ac:dyDescent="0.35">
      <c r="A546" t="s">
        <v>237</v>
      </c>
      <c r="B546">
        <v>6610619</v>
      </c>
      <c r="C546" t="s">
        <v>129</v>
      </c>
      <c r="D546" t="s">
        <v>5496</v>
      </c>
      <c r="E546" t="s">
        <v>310</v>
      </c>
      <c r="F546" t="s">
        <v>133</v>
      </c>
      <c r="G546" t="s">
        <v>226</v>
      </c>
      <c r="H546">
        <v>45839</v>
      </c>
      <c r="I546">
        <v>45869</v>
      </c>
      <c r="J546" t="s">
        <v>3476</v>
      </c>
      <c r="K546">
        <v>1213130</v>
      </c>
      <c r="L546" t="s">
        <v>386</v>
      </c>
      <c r="O546">
        <v>10014625</v>
      </c>
      <c r="P546" t="s">
        <v>237</v>
      </c>
      <c r="Q546">
        <v>0</v>
      </c>
      <c r="R546" t="s">
        <v>343</v>
      </c>
      <c r="S546" t="s">
        <v>3901</v>
      </c>
      <c r="T546">
        <v>11580567</v>
      </c>
      <c r="U546">
        <v>45811</v>
      </c>
      <c r="V546">
        <v>45839</v>
      </c>
      <c r="W546">
        <v>45835</v>
      </c>
      <c r="X546">
        <v>0</v>
      </c>
      <c r="Y546">
        <v>1290900</v>
      </c>
      <c r="Z546" t="s">
        <v>1568</v>
      </c>
      <c r="AA546" t="s">
        <v>245</v>
      </c>
      <c r="AB546" t="s">
        <v>121</v>
      </c>
      <c r="AC546" t="s">
        <v>255</v>
      </c>
      <c r="AD546" t="s">
        <v>189</v>
      </c>
      <c r="AE546" t="s">
        <v>245</v>
      </c>
      <c r="AF546" t="s">
        <v>1812</v>
      </c>
      <c r="AG546">
        <v>144</v>
      </c>
    </row>
    <row r="547" spans="1:33" x14ac:dyDescent="0.35">
      <c r="A547" t="s">
        <v>233</v>
      </c>
      <c r="B547">
        <v>6610618</v>
      </c>
      <c r="C547" t="s">
        <v>129</v>
      </c>
      <c r="D547" t="s">
        <v>5497</v>
      </c>
      <c r="E547" t="s">
        <v>310</v>
      </c>
      <c r="F547" t="s">
        <v>133</v>
      </c>
      <c r="G547" t="s">
        <v>132</v>
      </c>
      <c r="H547">
        <v>45839</v>
      </c>
      <c r="J547" t="s">
        <v>856</v>
      </c>
      <c r="K547">
        <v>1213130</v>
      </c>
      <c r="L547" t="s">
        <v>301</v>
      </c>
      <c r="O547">
        <v>10014623</v>
      </c>
      <c r="P547" t="s">
        <v>233</v>
      </c>
      <c r="Q547">
        <v>0</v>
      </c>
      <c r="R547" t="s">
        <v>343</v>
      </c>
      <c r="S547" t="s">
        <v>342</v>
      </c>
      <c r="T547">
        <v>11579259</v>
      </c>
      <c r="U547">
        <v>45811</v>
      </c>
      <c r="V547">
        <v>45839</v>
      </c>
      <c r="W547">
        <v>45819</v>
      </c>
      <c r="X547">
        <v>0</v>
      </c>
      <c r="Y547">
        <v>1290900</v>
      </c>
      <c r="Z547" t="s">
        <v>1568</v>
      </c>
      <c r="AA547" t="s">
        <v>245</v>
      </c>
      <c r="AB547" t="s">
        <v>121</v>
      </c>
      <c r="AC547" t="s">
        <v>255</v>
      </c>
      <c r="AD547" t="s">
        <v>122</v>
      </c>
      <c r="AE547" t="s">
        <v>245</v>
      </c>
      <c r="AF547" t="s">
        <v>1812</v>
      </c>
      <c r="AG547">
        <v>4</v>
      </c>
    </row>
    <row r="548" spans="1:33" x14ac:dyDescent="0.35">
      <c r="A548" t="s">
        <v>233</v>
      </c>
      <c r="B548">
        <v>6610617</v>
      </c>
      <c r="C548" t="s">
        <v>129</v>
      </c>
      <c r="D548" t="s">
        <v>1354</v>
      </c>
      <c r="E548" t="s">
        <v>310</v>
      </c>
      <c r="F548" t="s">
        <v>133</v>
      </c>
      <c r="G548" t="s">
        <v>132</v>
      </c>
      <c r="H548">
        <v>45839</v>
      </c>
      <c r="J548" t="s">
        <v>856</v>
      </c>
      <c r="K548">
        <v>1213130</v>
      </c>
      <c r="L548" t="s">
        <v>301</v>
      </c>
      <c r="O548">
        <v>10014623</v>
      </c>
      <c r="P548" t="s">
        <v>233</v>
      </c>
      <c r="Q548">
        <v>0</v>
      </c>
      <c r="R548" t="s">
        <v>343</v>
      </c>
      <c r="S548" t="s">
        <v>342</v>
      </c>
      <c r="T548">
        <v>11579220</v>
      </c>
      <c r="U548">
        <v>45811</v>
      </c>
      <c r="V548">
        <v>45839</v>
      </c>
      <c r="W548">
        <v>45819</v>
      </c>
      <c r="X548">
        <v>0</v>
      </c>
      <c r="Y548">
        <v>1290900</v>
      </c>
      <c r="Z548" t="s">
        <v>1568</v>
      </c>
      <c r="AA548" t="s">
        <v>245</v>
      </c>
      <c r="AB548" t="s">
        <v>121</v>
      </c>
      <c r="AC548" t="s">
        <v>255</v>
      </c>
      <c r="AD548" t="s">
        <v>141</v>
      </c>
      <c r="AE548" t="s">
        <v>245</v>
      </c>
      <c r="AF548" t="s">
        <v>3326</v>
      </c>
      <c r="AG548">
        <v>4</v>
      </c>
    </row>
    <row r="549" spans="1:33" x14ac:dyDescent="0.35">
      <c r="A549" t="s">
        <v>233</v>
      </c>
      <c r="B549">
        <v>6610616</v>
      </c>
      <c r="C549" t="s">
        <v>129</v>
      </c>
      <c r="D549" t="s">
        <v>5498</v>
      </c>
      <c r="E549" t="s">
        <v>310</v>
      </c>
      <c r="F549" t="s">
        <v>133</v>
      </c>
      <c r="G549" t="s">
        <v>132</v>
      </c>
      <c r="H549">
        <v>45839</v>
      </c>
      <c r="J549" t="s">
        <v>856</v>
      </c>
      <c r="K549">
        <v>1213130</v>
      </c>
      <c r="L549" t="s">
        <v>301</v>
      </c>
      <c r="O549">
        <v>10014623</v>
      </c>
      <c r="P549" t="s">
        <v>233</v>
      </c>
      <c r="Q549">
        <v>0</v>
      </c>
      <c r="R549" t="s">
        <v>343</v>
      </c>
      <c r="S549" t="s">
        <v>342</v>
      </c>
      <c r="T549">
        <v>11579219</v>
      </c>
      <c r="U549">
        <v>45811</v>
      </c>
      <c r="V549">
        <v>45839</v>
      </c>
      <c r="W549">
        <v>45819</v>
      </c>
      <c r="X549">
        <v>0</v>
      </c>
      <c r="Y549">
        <v>1290900</v>
      </c>
      <c r="Z549" t="s">
        <v>1568</v>
      </c>
      <c r="AA549" t="s">
        <v>245</v>
      </c>
      <c r="AB549" t="s">
        <v>121</v>
      </c>
      <c r="AC549" t="s">
        <v>255</v>
      </c>
      <c r="AD549" t="s">
        <v>141</v>
      </c>
      <c r="AE549" t="s">
        <v>245</v>
      </c>
      <c r="AF549" t="s">
        <v>3326</v>
      </c>
      <c r="AG549">
        <v>1</v>
      </c>
    </row>
    <row r="550" spans="1:33" x14ac:dyDescent="0.35">
      <c r="A550" t="s">
        <v>177</v>
      </c>
      <c r="B550">
        <v>6610615</v>
      </c>
      <c r="C550" t="s">
        <v>129</v>
      </c>
      <c r="D550" t="s">
        <v>5499</v>
      </c>
      <c r="E550" t="s">
        <v>310</v>
      </c>
      <c r="F550" t="s">
        <v>133</v>
      </c>
      <c r="G550" t="s">
        <v>226</v>
      </c>
      <c r="H550">
        <v>45839</v>
      </c>
      <c r="I550">
        <v>45869</v>
      </c>
      <c r="J550" t="s">
        <v>3476</v>
      </c>
      <c r="K550">
        <v>1215150</v>
      </c>
      <c r="L550" t="s">
        <v>278</v>
      </c>
      <c r="O550">
        <v>10014634</v>
      </c>
      <c r="P550" t="s">
        <v>177</v>
      </c>
      <c r="Q550">
        <v>0</v>
      </c>
      <c r="R550" t="s">
        <v>343</v>
      </c>
      <c r="S550" t="s">
        <v>3901</v>
      </c>
      <c r="T550">
        <v>11578881</v>
      </c>
      <c r="U550">
        <v>45811</v>
      </c>
      <c r="V550">
        <v>45839</v>
      </c>
      <c r="W550">
        <v>45835</v>
      </c>
      <c r="X550">
        <v>0</v>
      </c>
      <c r="Y550">
        <v>1290900</v>
      </c>
      <c r="Z550" t="s">
        <v>1568</v>
      </c>
      <c r="AA550" t="s">
        <v>246</v>
      </c>
      <c r="AB550" t="s">
        <v>121</v>
      </c>
      <c r="AC550" t="s">
        <v>255</v>
      </c>
      <c r="AD550" t="s">
        <v>189</v>
      </c>
      <c r="AE550" t="s">
        <v>246</v>
      </c>
      <c r="AF550" t="s">
        <v>1812</v>
      </c>
      <c r="AG550">
        <v>30</v>
      </c>
    </row>
    <row r="551" spans="1:33" x14ac:dyDescent="0.35">
      <c r="A551" t="s">
        <v>148</v>
      </c>
      <c r="B551">
        <v>6610613</v>
      </c>
      <c r="C551" t="s">
        <v>129</v>
      </c>
      <c r="D551" t="s">
        <v>5500</v>
      </c>
      <c r="E551" t="s">
        <v>310</v>
      </c>
      <c r="F551" t="s">
        <v>133</v>
      </c>
      <c r="G551" t="s">
        <v>226</v>
      </c>
      <c r="H551">
        <v>45839</v>
      </c>
      <c r="I551">
        <v>45869</v>
      </c>
      <c r="J551" t="s">
        <v>3476</v>
      </c>
      <c r="K551">
        <v>1213130</v>
      </c>
      <c r="L551" t="s">
        <v>297</v>
      </c>
      <c r="O551">
        <v>10014617</v>
      </c>
      <c r="P551" t="s">
        <v>148</v>
      </c>
      <c r="Q551">
        <v>0</v>
      </c>
      <c r="R551" t="s">
        <v>343</v>
      </c>
      <c r="S551" t="s">
        <v>3901</v>
      </c>
      <c r="T551">
        <v>11578590</v>
      </c>
      <c r="U551">
        <v>45811</v>
      </c>
      <c r="V551">
        <v>45839</v>
      </c>
      <c r="W551">
        <v>45835</v>
      </c>
      <c r="X551">
        <v>0</v>
      </c>
      <c r="Y551">
        <v>1290900</v>
      </c>
      <c r="Z551" t="s">
        <v>1568</v>
      </c>
      <c r="AA551" t="s">
        <v>245</v>
      </c>
      <c r="AB551" t="s">
        <v>121</v>
      </c>
      <c r="AC551" t="s">
        <v>255</v>
      </c>
      <c r="AD551" t="s">
        <v>189</v>
      </c>
      <c r="AE551" t="s">
        <v>245</v>
      </c>
      <c r="AF551" t="s">
        <v>1812</v>
      </c>
      <c r="AG551">
        <v>6</v>
      </c>
    </row>
    <row r="552" spans="1:33" x14ac:dyDescent="0.35">
      <c r="A552" t="s">
        <v>184</v>
      </c>
      <c r="B552">
        <v>6610571</v>
      </c>
      <c r="C552" t="s">
        <v>129</v>
      </c>
      <c r="D552" t="s">
        <v>5501</v>
      </c>
      <c r="E552" t="s">
        <v>310</v>
      </c>
      <c r="F552" t="s">
        <v>133</v>
      </c>
      <c r="G552" t="s">
        <v>132</v>
      </c>
      <c r="H552">
        <v>45839</v>
      </c>
      <c r="J552" t="s">
        <v>856</v>
      </c>
      <c r="K552">
        <v>1213130</v>
      </c>
      <c r="L552" t="s">
        <v>312</v>
      </c>
      <c r="O552">
        <v>10014609</v>
      </c>
      <c r="P552" t="s">
        <v>184</v>
      </c>
      <c r="Q552">
        <v>0</v>
      </c>
      <c r="R552" t="s">
        <v>343</v>
      </c>
      <c r="S552" t="s">
        <v>342</v>
      </c>
      <c r="T552">
        <v>11601737</v>
      </c>
      <c r="U552">
        <v>45811</v>
      </c>
      <c r="V552">
        <v>45839</v>
      </c>
      <c r="W552">
        <v>45819</v>
      </c>
      <c r="X552">
        <v>0</v>
      </c>
      <c r="Y552">
        <v>1290900</v>
      </c>
      <c r="Z552" t="s">
        <v>1568</v>
      </c>
      <c r="AA552" t="s">
        <v>245</v>
      </c>
      <c r="AB552" t="s">
        <v>121</v>
      </c>
      <c r="AC552" t="s">
        <v>255</v>
      </c>
      <c r="AD552" t="s">
        <v>141</v>
      </c>
      <c r="AE552" t="s">
        <v>245</v>
      </c>
      <c r="AF552" t="s">
        <v>3326</v>
      </c>
      <c r="AG552">
        <v>8</v>
      </c>
    </row>
    <row r="553" spans="1:33" x14ac:dyDescent="0.35">
      <c r="A553" t="s">
        <v>184</v>
      </c>
      <c r="B553">
        <v>6610570</v>
      </c>
      <c r="C553" t="s">
        <v>129</v>
      </c>
      <c r="D553" t="s">
        <v>5502</v>
      </c>
      <c r="E553" t="s">
        <v>310</v>
      </c>
      <c r="F553" t="s">
        <v>133</v>
      </c>
      <c r="G553" t="s">
        <v>132</v>
      </c>
      <c r="H553">
        <v>45839</v>
      </c>
      <c r="I553">
        <v>45869</v>
      </c>
      <c r="J553" t="s">
        <v>3476</v>
      </c>
      <c r="K553">
        <v>1213130</v>
      </c>
      <c r="L553" t="s">
        <v>312</v>
      </c>
      <c r="O553">
        <v>10014609</v>
      </c>
      <c r="P553" t="s">
        <v>184</v>
      </c>
      <c r="Q553">
        <v>0</v>
      </c>
      <c r="R553" t="s">
        <v>343</v>
      </c>
      <c r="S553" t="s">
        <v>3901</v>
      </c>
      <c r="T553">
        <v>11593034</v>
      </c>
      <c r="U553">
        <v>45811</v>
      </c>
      <c r="V553">
        <v>45839</v>
      </c>
      <c r="W553">
        <v>45835</v>
      </c>
      <c r="X553">
        <v>0</v>
      </c>
      <c r="Y553">
        <v>1290900</v>
      </c>
      <c r="Z553" t="s">
        <v>1568</v>
      </c>
      <c r="AA553" t="s">
        <v>245</v>
      </c>
      <c r="AB553" t="s">
        <v>121</v>
      </c>
      <c r="AC553" t="s">
        <v>255</v>
      </c>
      <c r="AD553" t="s">
        <v>122</v>
      </c>
      <c r="AE553" t="s">
        <v>245</v>
      </c>
      <c r="AF553" t="s">
        <v>1812</v>
      </c>
      <c r="AG553">
        <v>2</v>
      </c>
    </row>
    <row r="554" spans="1:33" x14ac:dyDescent="0.35">
      <c r="A554" t="s">
        <v>210</v>
      </c>
      <c r="B554">
        <v>6610569</v>
      </c>
      <c r="C554" t="s">
        <v>129</v>
      </c>
      <c r="D554" t="s">
        <v>3342</v>
      </c>
      <c r="E554" t="s">
        <v>310</v>
      </c>
      <c r="F554" t="s">
        <v>133</v>
      </c>
      <c r="G554" t="s">
        <v>132</v>
      </c>
      <c r="H554">
        <v>45839</v>
      </c>
      <c r="I554">
        <v>45869</v>
      </c>
      <c r="J554" t="s">
        <v>3476</v>
      </c>
      <c r="K554">
        <v>1213130</v>
      </c>
      <c r="L554" t="s">
        <v>395</v>
      </c>
      <c r="O554">
        <v>10014608</v>
      </c>
      <c r="P554" t="s">
        <v>210</v>
      </c>
      <c r="Q554">
        <v>0</v>
      </c>
      <c r="R554" t="s">
        <v>343</v>
      </c>
      <c r="S554" t="s">
        <v>3901</v>
      </c>
      <c r="T554">
        <v>11599176</v>
      </c>
      <c r="U554">
        <v>45811</v>
      </c>
      <c r="V554">
        <v>45839</v>
      </c>
      <c r="W554">
        <v>45835</v>
      </c>
      <c r="X554">
        <v>0</v>
      </c>
      <c r="Y554">
        <v>1290900</v>
      </c>
      <c r="Z554" t="s">
        <v>1568</v>
      </c>
      <c r="AA554" t="s">
        <v>245</v>
      </c>
      <c r="AB554" t="s">
        <v>121</v>
      </c>
      <c r="AC554" t="s">
        <v>255</v>
      </c>
      <c r="AD554" t="s">
        <v>122</v>
      </c>
      <c r="AE554" t="s">
        <v>245</v>
      </c>
      <c r="AF554" t="s">
        <v>1812</v>
      </c>
      <c r="AG554">
        <v>0.5</v>
      </c>
    </row>
    <row r="555" spans="1:33" x14ac:dyDescent="0.35">
      <c r="A555" t="s">
        <v>210</v>
      </c>
      <c r="B555">
        <v>6610568</v>
      </c>
      <c r="C555" t="s">
        <v>129</v>
      </c>
      <c r="D555" t="s">
        <v>5503</v>
      </c>
      <c r="E555" t="s">
        <v>310</v>
      </c>
      <c r="F555" t="s">
        <v>133</v>
      </c>
      <c r="G555" t="s">
        <v>132</v>
      </c>
      <c r="H555">
        <v>45838</v>
      </c>
      <c r="I555">
        <v>45838</v>
      </c>
      <c r="J555" t="s">
        <v>856</v>
      </c>
      <c r="K555">
        <v>1213130</v>
      </c>
      <c r="L555" t="s">
        <v>395</v>
      </c>
      <c r="O555">
        <v>10014608</v>
      </c>
      <c r="P555" t="s">
        <v>210</v>
      </c>
      <c r="Q555">
        <v>0</v>
      </c>
      <c r="R555" t="s">
        <v>343</v>
      </c>
      <c r="S555" t="s">
        <v>342</v>
      </c>
      <c r="T555">
        <v>11599077</v>
      </c>
      <c r="U555">
        <v>45811</v>
      </c>
      <c r="V555">
        <v>45838</v>
      </c>
      <c r="W555">
        <v>45817</v>
      </c>
      <c r="X555">
        <v>0</v>
      </c>
      <c r="Y555">
        <v>1290900</v>
      </c>
      <c r="Z555" t="s">
        <v>1568</v>
      </c>
      <c r="AA555" t="s">
        <v>245</v>
      </c>
      <c r="AB555" t="s">
        <v>121</v>
      </c>
      <c r="AC555" t="s">
        <v>255</v>
      </c>
      <c r="AD555" t="s">
        <v>141</v>
      </c>
      <c r="AE555" t="s">
        <v>245</v>
      </c>
      <c r="AF555" t="s">
        <v>3326</v>
      </c>
      <c r="AG555">
        <v>2</v>
      </c>
    </row>
    <row r="556" spans="1:33" x14ac:dyDescent="0.35">
      <c r="A556" t="s">
        <v>210</v>
      </c>
      <c r="B556">
        <v>6610564</v>
      </c>
      <c r="C556" t="s">
        <v>129</v>
      </c>
      <c r="D556" t="s">
        <v>5504</v>
      </c>
      <c r="E556" t="s">
        <v>310</v>
      </c>
      <c r="F556" t="s">
        <v>133</v>
      </c>
      <c r="G556" t="s">
        <v>132</v>
      </c>
      <c r="H556">
        <v>45839</v>
      </c>
      <c r="I556">
        <v>45839</v>
      </c>
      <c r="J556" t="s">
        <v>856</v>
      </c>
      <c r="K556">
        <v>1213130</v>
      </c>
      <c r="L556" t="s">
        <v>395</v>
      </c>
      <c r="O556">
        <v>10014608</v>
      </c>
      <c r="P556" t="s">
        <v>210</v>
      </c>
      <c r="Q556">
        <v>0</v>
      </c>
      <c r="R556" t="s">
        <v>343</v>
      </c>
      <c r="S556" t="s">
        <v>342</v>
      </c>
      <c r="T556">
        <v>11599076</v>
      </c>
      <c r="U556">
        <v>45811</v>
      </c>
      <c r="V556">
        <v>45839</v>
      </c>
      <c r="W556">
        <v>45819</v>
      </c>
      <c r="X556">
        <v>0</v>
      </c>
      <c r="Y556">
        <v>1290900</v>
      </c>
      <c r="Z556" t="s">
        <v>1568</v>
      </c>
      <c r="AA556" t="s">
        <v>245</v>
      </c>
      <c r="AB556" t="s">
        <v>121</v>
      </c>
      <c r="AC556" t="s">
        <v>255</v>
      </c>
      <c r="AD556" t="s">
        <v>141</v>
      </c>
      <c r="AE556" t="s">
        <v>245</v>
      </c>
      <c r="AF556" t="s">
        <v>3326</v>
      </c>
      <c r="AG556">
        <v>12</v>
      </c>
    </row>
    <row r="557" spans="1:33" x14ac:dyDescent="0.35">
      <c r="A557" t="s">
        <v>210</v>
      </c>
      <c r="B557">
        <v>6610562</v>
      </c>
      <c r="C557" t="s">
        <v>129</v>
      </c>
      <c r="D557" t="s">
        <v>5505</v>
      </c>
      <c r="E557" t="s">
        <v>310</v>
      </c>
      <c r="F557" t="s">
        <v>133</v>
      </c>
      <c r="G557" t="s">
        <v>132</v>
      </c>
      <c r="H557">
        <v>45838</v>
      </c>
      <c r="I557">
        <v>45838</v>
      </c>
      <c r="J557" t="s">
        <v>856</v>
      </c>
      <c r="K557">
        <v>1213130</v>
      </c>
      <c r="L557" t="s">
        <v>395</v>
      </c>
      <c r="O557">
        <v>10014608</v>
      </c>
      <c r="P557" t="s">
        <v>210</v>
      </c>
      <c r="Q557">
        <v>0</v>
      </c>
      <c r="R557" t="s">
        <v>343</v>
      </c>
      <c r="S557" t="s">
        <v>342</v>
      </c>
      <c r="T557">
        <v>11599033</v>
      </c>
      <c r="U557">
        <v>45811</v>
      </c>
      <c r="V557">
        <v>45838</v>
      </c>
      <c r="W557">
        <v>45817</v>
      </c>
      <c r="X557">
        <v>0</v>
      </c>
      <c r="Y557">
        <v>1290900</v>
      </c>
      <c r="Z557" t="s">
        <v>1568</v>
      </c>
      <c r="AA557" t="s">
        <v>245</v>
      </c>
      <c r="AB557" t="s">
        <v>121</v>
      </c>
      <c r="AC557" t="s">
        <v>255</v>
      </c>
      <c r="AD557" t="s">
        <v>141</v>
      </c>
      <c r="AE557" t="s">
        <v>245</v>
      </c>
      <c r="AF557" t="s">
        <v>3326</v>
      </c>
      <c r="AG557">
        <v>12</v>
      </c>
    </row>
    <row r="558" spans="1:33" x14ac:dyDescent="0.35">
      <c r="A558" t="s">
        <v>201</v>
      </c>
      <c r="B558">
        <v>6610555</v>
      </c>
      <c r="C558" t="s">
        <v>129</v>
      </c>
      <c r="D558" t="s">
        <v>5506</v>
      </c>
      <c r="E558" t="s">
        <v>310</v>
      </c>
      <c r="F558" t="s">
        <v>133</v>
      </c>
      <c r="G558" t="s">
        <v>132</v>
      </c>
      <c r="H558">
        <v>45839</v>
      </c>
      <c r="I558">
        <v>45839</v>
      </c>
      <c r="J558" t="s">
        <v>856</v>
      </c>
      <c r="K558">
        <v>1213130</v>
      </c>
      <c r="L558" t="s">
        <v>334</v>
      </c>
      <c r="O558">
        <v>10014602</v>
      </c>
      <c r="P558" t="s">
        <v>201</v>
      </c>
      <c r="Q558">
        <v>0</v>
      </c>
      <c r="R558" t="s">
        <v>343</v>
      </c>
      <c r="S558" t="s">
        <v>342</v>
      </c>
      <c r="T558">
        <v>11581848</v>
      </c>
      <c r="U558">
        <v>45811</v>
      </c>
      <c r="V558">
        <v>45839</v>
      </c>
      <c r="W558">
        <v>45819</v>
      </c>
      <c r="X558">
        <v>0</v>
      </c>
      <c r="Y558">
        <v>1290900</v>
      </c>
      <c r="Z558" t="s">
        <v>1568</v>
      </c>
      <c r="AA558" t="s">
        <v>245</v>
      </c>
      <c r="AB558" t="s">
        <v>121</v>
      </c>
      <c r="AC558" t="s">
        <v>255</v>
      </c>
      <c r="AD558" t="s">
        <v>141</v>
      </c>
      <c r="AE558" t="s">
        <v>245</v>
      </c>
      <c r="AF558" t="s">
        <v>3326</v>
      </c>
      <c r="AG558">
        <v>1</v>
      </c>
    </row>
    <row r="559" spans="1:33" x14ac:dyDescent="0.35">
      <c r="A559" t="s">
        <v>240</v>
      </c>
      <c r="B559">
        <v>6610549</v>
      </c>
      <c r="C559" t="s">
        <v>129</v>
      </c>
      <c r="D559" t="s">
        <v>5507</v>
      </c>
      <c r="E559" t="s">
        <v>310</v>
      </c>
      <c r="F559" t="s">
        <v>133</v>
      </c>
      <c r="G559" t="s">
        <v>132</v>
      </c>
      <c r="H559">
        <v>45839</v>
      </c>
      <c r="I559">
        <v>45839</v>
      </c>
      <c r="J559" t="s">
        <v>856</v>
      </c>
      <c r="K559">
        <v>1213130</v>
      </c>
      <c r="L559" t="s">
        <v>304</v>
      </c>
      <c r="O559">
        <v>10014607</v>
      </c>
      <c r="P559" t="s">
        <v>240</v>
      </c>
      <c r="Q559">
        <v>0</v>
      </c>
      <c r="R559" t="s">
        <v>343</v>
      </c>
      <c r="S559" t="s">
        <v>342</v>
      </c>
      <c r="T559">
        <v>11577602</v>
      </c>
      <c r="U559">
        <v>45811</v>
      </c>
      <c r="V559">
        <v>45839</v>
      </c>
      <c r="W559">
        <v>45821</v>
      </c>
      <c r="X559">
        <v>0</v>
      </c>
      <c r="Y559">
        <v>1290900</v>
      </c>
      <c r="Z559" t="s">
        <v>1568</v>
      </c>
      <c r="AA559" t="s">
        <v>245</v>
      </c>
      <c r="AB559" t="s">
        <v>121</v>
      </c>
      <c r="AC559" t="s">
        <v>255</v>
      </c>
      <c r="AD559" t="s">
        <v>122</v>
      </c>
      <c r="AE559" t="s">
        <v>245</v>
      </c>
      <c r="AF559" t="s">
        <v>1812</v>
      </c>
      <c r="AG559">
        <v>3</v>
      </c>
    </row>
    <row r="560" spans="1:33" x14ac:dyDescent="0.35">
      <c r="A560" t="s">
        <v>240</v>
      </c>
      <c r="B560">
        <v>6610547</v>
      </c>
      <c r="C560" t="s">
        <v>129</v>
      </c>
      <c r="D560" t="s">
        <v>5508</v>
      </c>
      <c r="E560" t="s">
        <v>310</v>
      </c>
      <c r="F560" t="s">
        <v>133</v>
      </c>
      <c r="G560" t="s">
        <v>132</v>
      </c>
      <c r="H560">
        <v>45839</v>
      </c>
      <c r="I560">
        <v>45839</v>
      </c>
      <c r="J560" t="s">
        <v>856</v>
      </c>
      <c r="K560">
        <v>1213130</v>
      </c>
      <c r="L560" t="s">
        <v>304</v>
      </c>
      <c r="O560">
        <v>10014607</v>
      </c>
      <c r="P560" t="s">
        <v>240</v>
      </c>
      <c r="Q560">
        <v>0</v>
      </c>
      <c r="R560" t="s">
        <v>343</v>
      </c>
      <c r="S560" t="s">
        <v>342</v>
      </c>
      <c r="T560">
        <v>11581482</v>
      </c>
      <c r="U560">
        <v>45811</v>
      </c>
      <c r="V560">
        <v>45839</v>
      </c>
      <c r="W560">
        <v>45819</v>
      </c>
      <c r="X560">
        <v>0</v>
      </c>
      <c r="Y560">
        <v>1290900</v>
      </c>
      <c r="Z560" t="s">
        <v>1568</v>
      </c>
      <c r="AA560" t="s">
        <v>245</v>
      </c>
      <c r="AB560" t="s">
        <v>121</v>
      </c>
      <c r="AC560" t="s">
        <v>255</v>
      </c>
      <c r="AD560" t="s">
        <v>141</v>
      </c>
      <c r="AE560" t="s">
        <v>245</v>
      </c>
      <c r="AF560" t="s">
        <v>1812</v>
      </c>
      <c r="AG560">
        <v>4</v>
      </c>
    </row>
    <row r="561" spans="1:33" x14ac:dyDescent="0.35">
      <c r="A561" t="s">
        <v>240</v>
      </c>
      <c r="B561">
        <v>6610546</v>
      </c>
      <c r="C561" t="s">
        <v>129</v>
      </c>
      <c r="D561" t="s">
        <v>5509</v>
      </c>
      <c r="E561" t="s">
        <v>310</v>
      </c>
      <c r="F561" t="s">
        <v>133</v>
      </c>
      <c r="G561" t="s">
        <v>132</v>
      </c>
      <c r="H561">
        <v>45839</v>
      </c>
      <c r="I561">
        <v>45839</v>
      </c>
      <c r="J561" t="s">
        <v>856</v>
      </c>
      <c r="K561">
        <v>1213130</v>
      </c>
      <c r="L561" t="s">
        <v>304</v>
      </c>
      <c r="O561">
        <v>10014607</v>
      </c>
      <c r="P561" t="s">
        <v>240</v>
      </c>
      <c r="Q561">
        <v>0</v>
      </c>
      <c r="R561" t="s">
        <v>343</v>
      </c>
      <c r="S561" t="s">
        <v>342</v>
      </c>
      <c r="T561">
        <v>11581481</v>
      </c>
      <c r="U561">
        <v>45811</v>
      </c>
      <c r="V561">
        <v>45839</v>
      </c>
      <c r="W561">
        <v>45819</v>
      </c>
      <c r="X561">
        <v>0</v>
      </c>
      <c r="Y561">
        <v>1290900</v>
      </c>
      <c r="Z561" t="s">
        <v>1568</v>
      </c>
      <c r="AA561" t="s">
        <v>245</v>
      </c>
      <c r="AB561" t="s">
        <v>121</v>
      </c>
      <c r="AC561" t="s">
        <v>255</v>
      </c>
      <c r="AD561" t="s">
        <v>122</v>
      </c>
      <c r="AE561" t="s">
        <v>245</v>
      </c>
      <c r="AF561" t="s">
        <v>1812</v>
      </c>
      <c r="AG561">
        <v>1</v>
      </c>
    </row>
    <row r="562" spans="1:33" x14ac:dyDescent="0.35">
      <c r="A562" t="s">
        <v>227</v>
      </c>
      <c r="B562">
        <v>6610545</v>
      </c>
      <c r="C562" t="s">
        <v>129</v>
      </c>
      <c r="D562" t="s">
        <v>3881</v>
      </c>
      <c r="E562" t="s">
        <v>310</v>
      </c>
      <c r="F562" t="s">
        <v>133</v>
      </c>
      <c r="G562" t="s">
        <v>132</v>
      </c>
      <c r="H562">
        <v>45839</v>
      </c>
      <c r="J562" t="s">
        <v>856</v>
      </c>
      <c r="K562">
        <v>1213130</v>
      </c>
      <c r="L562" t="s">
        <v>305</v>
      </c>
      <c r="O562">
        <v>10014606</v>
      </c>
      <c r="P562" t="s">
        <v>227</v>
      </c>
      <c r="Q562">
        <v>0</v>
      </c>
      <c r="R562" t="s">
        <v>343</v>
      </c>
      <c r="S562" t="s">
        <v>342</v>
      </c>
      <c r="T562">
        <v>11588878</v>
      </c>
      <c r="U562">
        <v>45811</v>
      </c>
      <c r="V562">
        <v>45839</v>
      </c>
      <c r="W562">
        <v>45819</v>
      </c>
      <c r="X562">
        <v>0</v>
      </c>
      <c r="Y562">
        <v>1290900</v>
      </c>
      <c r="Z562" t="s">
        <v>1568</v>
      </c>
      <c r="AA562" t="s">
        <v>245</v>
      </c>
      <c r="AB562" t="s">
        <v>121</v>
      </c>
      <c r="AC562" t="s">
        <v>255</v>
      </c>
      <c r="AD562" t="s">
        <v>122</v>
      </c>
      <c r="AE562" t="s">
        <v>245</v>
      </c>
      <c r="AF562" t="s">
        <v>1812</v>
      </c>
      <c r="AG562">
        <v>6</v>
      </c>
    </row>
    <row r="563" spans="1:33" x14ac:dyDescent="0.35">
      <c r="A563" t="s">
        <v>227</v>
      </c>
      <c r="B563">
        <v>6610542</v>
      </c>
      <c r="C563" t="s">
        <v>129</v>
      </c>
      <c r="D563" t="s">
        <v>5510</v>
      </c>
      <c r="E563" t="s">
        <v>310</v>
      </c>
      <c r="F563" t="s">
        <v>133</v>
      </c>
      <c r="G563" t="s">
        <v>132</v>
      </c>
      <c r="H563">
        <v>45839</v>
      </c>
      <c r="J563" t="s">
        <v>856</v>
      </c>
      <c r="K563">
        <v>1213130</v>
      </c>
      <c r="L563" t="s">
        <v>305</v>
      </c>
      <c r="O563">
        <v>10014606</v>
      </c>
      <c r="P563" t="s">
        <v>227</v>
      </c>
      <c r="Q563">
        <v>0</v>
      </c>
      <c r="R563" t="s">
        <v>343</v>
      </c>
      <c r="S563" t="s">
        <v>342</v>
      </c>
      <c r="T563">
        <v>11588713</v>
      </c>
      <c r="U563">
        <v>45811</v>
      </c>
      <c r="V563">
        <v>45839</v>
      </c>
      <c r="W563">
        <v>45819</v>
      </c>
      <c r="X563">
        <v>0</v>
      </c>
      <c r="Y563">
        <v>1290900</v>
      </c>
      <c r="Z563" t="s">
        <v>1568</v>
      </c>
      <c r="AA563" t="s">
        <v>245</v>
      </c>
      <c r="AB563" t="s">
        <v>121</v>
      </c>
      <c r="AC563" t="s">
        <v>255</v>
      </c>
      <c r="AD563" t="s">
        <v>141</v>
      </c>
      <c r="AE563" t="s">
        <v>245</v>
      </c>
      <c r="AF563" t="s">
        <v>1812</v>
      </c>
      <c r="AG563">
        <v>3</v>
      </c>
    </row>
    <row r="564" spans="1:33" x14ac:dyDescent="0.35">
      <c r="A564" t="s">
        <v>158</v>
      </c>
      <c r="B564">
        <v>6610519</v>
      </c>
      <c r="C564" t="s">
        <v>129</v>
      </c>
      <c r="D564" t="s">
        <v>5511</v>
      </c>
      <c r="E564" t="s">
        <v>310</v>
      </c>
      <c r="F564" t="s">
        <v>133</v>
      </c>
      <c r="G564" t="s">
        <v>132</v>
      </c>
      <c r="H564">
        <v>45839</v>
      </c>
      <c r="I564">
        <v>45839</v>
      </c>
      <c r="J564" t="s">
        <v>856</v>
      </c>
      <c r="K564">
        <v>1213130</v>
      </c>
      <c r="L564" t="s">
        <v>397</v>
      </c>
      <c r="O564">
        <v>10014604</v>
      </c>
      <c r="P564" t="s">
        <v>158</v>
      </c>
      <c r="Q564">
        <v>0</v>
      </c>
      <c r="R564" t="s">
        <v>343</v>
      </c>
      <c r="S564" t="s">
        <v>342</v>
      </c>
      <c r="T564">
        <v>11590804</v>
      </c>
      <c r="U564">
        <v>45811</v>
      </c>
      <c r="V564">
        <v>45839</v>
      </c>
      <c r="W564">
        <v>45819</v>
      </c>
      <c r="X564">
        <v>0</v>
      </c>
      <c r="Y564">
        <v>1290900</v>
      </c>
      <c r="Z564" t="s">
        <v>1568</v>
      </c>
      <c r="AA564" t="s">
        <v>245</v>
      </c>
      <c r="AB564" t="s">
        <v>121</v>
      </c>
      <c r="AC564" t="s">
        <v>255</v>
      </c>
      <c r="AD564" t="s">
        <v>141</v>
      </c>
      <c r="AE564" t="s">
        <v>245</v>
      </c>
      <c r="AF564" t="s">
        <v>3326</v>
      </c>
      <c r="AG564">
        <v>4</v>
      </c>
    </row>
    <row r="565" spans="1:33" x14ac:dyDescent="0.35">
      <c r="A565" t="s">
        <v>158</v>
      </c>
      <c r="B565">
        <v>6610517</v>
      </c>
      <c r="C565" t="s">
        <v>129</v>
      </c>
      <c r="D565" t="s">
        <v>5512</v>
      </c>
      <c r="E565" t="s">
        <v>310</v>
      </c>
      <c r="F565" t="s">
        <v>133</v>
      </c>
      <c r="G565" t="s">
        <v>132</v>
      </c>
      <c r="H565">
        <v>45839</v>
      </c>
      <c r="J565" t="s">
        <v>856</v>
      </c>
      <c r="K565">
        <v>1213130</v>
      </c>
      <c r="L565" t="s">
        <v>397</v>
      </c>
      <c r="O565">
        <v>10014604</v>
      </c>
      <c r="P565" t="s">
        <v>158</v>
      </c>
      <c r="Q565">
        <v>0</v>
      </c>
      <c r="R565" t="s">
        <v>343</v>
      </c>
      <c r="S565" t="s">
        <v>342</v>
      </c>
      <c r="T565">
        <v>11595713</v>
      </c>
      <c r="U565">
        <v>45811</v>
      </c>
      <c r="V565">
        <v>45839</v>
      </c>
      <c r="W565">
        <v>45819</v>
      </c>
      <c r="X565">
        <v>0</v>
      </c>
      <c r="Y565">
        <v>1290900</v>
      </c>
      <c r="Z565" t="s">
        <v>1568</v>
      </c>
      <c r="AA565" t="s">
        <v>245</v>
      </c>
      <c r="AB565" t="s">
        <v>121</v>
      </c>
      <c r="AC565" t="s">
        <v>255</v>
      </c>
      <c r="AD565" t="s">
        <v>141</v>
      </c>
      <c r="AE565" t="s">
        <v>245</v>
      </c>
      <c r="AF565" t="s">
        <v>3326</v>
      </c>
      <c r="AG565">
        <v>2</v>
      </c>
    </row>
    <row r="566" spans="1:33" x14ac:dyDescent="0.35">
      <c r="A566" t="s">
        <v>158</v>
      </c>
      <c r="B566">
        <v>6610516</v>
      </c>
      <c r="C566" t="s">
        <v>129</v>
      </c>
      <c r="D566" t="s">
        <v>5513</v>
      </c>
      <c r="E566" t="s">
        <v>310</v>
      </c>
      <c r="F566" t="s">
        <v>133</v>
      </c>
      <c r="G566" t="s">
        <v>132</v>
      </c>
      <c r="H566">
        <v>45839</v>
      </c>
      <c r="I566">
        <v>45839</v>
      </c>
      <c r="J566" t="s">
        <v>856</v>
      </c>
      <c r="K566">
        <v>1213130</v>
      </c>
      <c r="L566" t="s">
        <v>397</v>
      </c>
      <c r="O566">
        <v>10014604</v>
      </c>
      <c r="P566" t="s">
        <v>158</v>
      </c>
      <c r="Q566">
        <v>0</v>
      </c>
      <c r="R566" t="s">
        <v>343</v>
      </c>
      <c r="S566" t="s">
        <v>342</v>
      </c>
      <c r="T566">
        <v>11595711</v>
      </c>
      <c r="U566">
        <v>45811</v>
      </c>
      <c r="V566">
        <v>45839</v>
      </c>
      <c r="W566">
        <v>45819</v>
      </c>
      <c r="X566">
        <v>0</v>
      </c>
      <c r="Y566">
        <v>1290900</v>
      </c>
      <c r="Z566" t="s">
        <v>1568</v>
      </c>
      <c r="AA566" t="s">
        <v>245</v>
      </c>
      <c r="AB566" t="s">
        <v>121</v>
      </c>
      <c r="AC566" t="s">
        <v>255</v>
      </c>
      <c r="AD566" t="s">
        <v>141</v>
      </c>
      <c r="AE566" t="s">
        <v>245</v>
      </c>
      <c r="AF566" t="s">
        <v>1812</v>
      </c>
      <c r="AG566">
        <v>2</v>
      </c>
    </row>
    <row r="567" spans="1:33" x14ac:dyDescent="0.35">
      <c r="A567" t="s">
        <v>131</v>
      </c>
      <c r="B567">
        <v>6610513</v>
      </c>
      <c r="C567" t="s">
        <v>129</v>
      </c>
      <c r="D567" t="s">
        <v>5514</v>
      </c>
      <c r="E567" t="s">
        <v>310</v>
      </c>
      <c r="F567" t="s">
        <v>133</v>
      </c>
      <c r="G567" t="s">
        <v>132</v>
      </c>
      <c r="H567">
        <v>45839</v>
      </c>
      <c r="I567">
        <v>45839</v>
      </c>
      <c r="J567" t="s">
        <v>856</v>
      </c>
      <c r="K567">
        <v>1213130</v>
      </c>
      <c r="L567" t="s">
        <v>335</v>
      </c>
      <c r="O567">
        <v>10014603</v>
      </c>
      <c r="P567" t="s">
        <v>131</v>
      </c>
      <c r="Q567">
        <v>0</v>
      </c>
      <c r="R567" t="s">
        <v>343</v>
      </c>
      <c r="S567" t="s">
        <v>342</v>
      </c>
      <c r="T567">
        <v>11577594</v>
      </c>
      <c r="U567">
        <v>45811</v>
      </c>
      <c r="V567">
        <v>45839</v>
      </c>
      <c r="W567">
        <v>45819</v>
      </c>
      <c r="X567">
        <v>0</v>
      </c>
      <c r="Y567">
        <v>1290900</v>
      </c>
      <c r="Z567" t="s">
        <v>1568</v>
      </c>
      <c r="AA567" t="s">
        <v>245</v>
      </c>
      <c r="AB567" t="s">
        <v>121</v>
      </c>
      <c r="AC567" t="s">
        <v>255</v>
      </c>
      <c r="AD567" t="s">
        <v>122</v>
      </c>
      <c r="AE567" t="s">
        <v>245</v>
      </c>
      <c r="AF567" t="s">
        <v>1812</v>
      </c>
      <c r="AG567">
        <v>3</v>
      </c>
    </row>
    <row r="568" spans="1:33" x14ac:dyDescent="0.35">
      <c r="A568" t="s">
        <v>201</v>
      </c>
      <c r="B568">
        <v>6610511</v>
      </c>
      <c r="C568" t="s">
        <v>129</v>
      </c>
      <c r="D568" t="s">
        <v>5515</v>
      </c>
      <c r="E568" t="s">
        <v>310</v>
      </c>
      <c r="F568" t="s">
        <v>133</v>
      </c>
      <c r="G568" t="s">
        <v>132</v>
      </c>
      <c r="H568">
        <v>45839</v>
      </c>
      <c r="I568">
        <v>45839</v>
      </c>
      <c r="J568" t="s">
        <v>856</v>
      </c>
      <c r="K568">
        <v>1213130</v>
      </c>
      <c r="L568" t="s">
        <v>334</v>
      </c>
      <c r="O568">
        <v>10014602</v>
      </c>
      <c r="P568" t="s">
        <v>201</v>
      </c>
      <c r="Q568">
        <v>0</v>
      </c>
      <c r="R568" t="s">
        <v>343</v>
      </c>
      <c r="S568" t="s">
        <v>342</v>
      </c>
      <c r="T568">
        <v>11596647</v>
      </c>
      <c r="U568">
        <v>45811</v>
      </c>
      <c r="V568">
        <v>45839</v>
      </c>
      <c r="W568">
        <v>45819</v>
      </c>
      <c r="X568">
        <v>0</v>
      </c>
      <c r="Y568">
        <v>1290900</v>
      </c>
      <c r="Z568" t="s">
        <v>1568</v>
      </c>
      <c r="AA568" t="s">
        <v>245</v>
      </c>
      <c r="AB568" t="s">
        <v>121</v>
      </c>
      <c r="AC568" t="s">
        <v>255</v>
      </c>
      <c r="AD568" t="s">
        <v>141</v>
      </c>
      <c r="AE568" t="s">
        <v>245</v>
      </c>
      <c r="AF568" t="s">
        <v>1812</v>
      </c>
      <c r="AG568">
        <v>6</v>
      </c>
    </row>
    <row r="569" spans="1:33" x14ac:dyDescent="0.35">
      <c r="A569" t="s">
        <v>201</v>
      </c>
      <c r="B569">
        <v>6610510</v>
      </c>
      <c r="C569" t="s">
        <v>129</v>
      </c>
      <c r="D569" t="s">
        <v>5516</v>
      </c>
      <c r="E569" t="s">
        <v>310</v>
      </c>
      <c r="F569" t="s">
        <v>133</v>
      </c>
      <c r="G569" t="s">
        <v>132</v>
      </c>
      <c r="H569">
        <v>45839</v>
      </c>
      <c r="I569">
        <v>45839</v>
      </c>
      <c r="J569" t="s">
        <v>856</v>
      </c>
      <c r="K569">
        <v>1213130</v>
      </c>
      <c r="L569" t="s">
        <v>334</v>
      </c>
      <c r="O569">
        <v>10014602</v>
      </c>
      <c r="P569" t="s">
        <v>201</v>
      </c>
      <c r="Q569">
        <v>0</v>
      </c>
      <c r="R569" t="s">
        <v>343</v>
      </c>
      <c r="S569" t="s">
        <v>342</v>
      </c>
      <c r="T569">
        <v>11596646</v>
      </c>
      <c r="U569">
        <v>45811</v>
      </c>
      <c r="V569">
        <v>45839</v>
      </c>
      <c r="W569">
        <v>45821</v>
      </c>
      <c r="X569">
        <v>0</v>
      </c>
      <c r="Y569">
        <v>1290900</v>
      </c>
      <c r="Z569" t="s">
        <v>1568</v>
      </c>
      <c r="AA569" t="s">
        <v>245</v>
      </c>
      <c r="AB569" t="s">
        <v>121</v>
      </c>
      <c r="AC569" t="s">
        <v>255</v>
      </c>
      <c r="AD569" t="s">
        <v>141</v>
      </c>
      <c r="AE569" t="s">
        <v>245</v>
      </c>
      <c r="AF569" t="s">
        <v>3326</v>
      </c>
      <c r="AG569">
        <v>6</v>
      </c>
    </row>
    <row r="570" spans="1:33" x14ac:dyDescent="0.35">
      <c r="A570" t="s">
        <v>201</v>
      </c>
      <c r="B570">
        <v>6610509</v>
      </c>
      <c r="C570" t="s">
        <v>129</v>
      </c>
      <c r="D570" t="s">
        <v>5517</v>
      </c>
      <c r="E570" t="s">
        <v>310</v>
      </c>
      <c r="F570" t="s">
        <v>133</v>
      </c>
      <c r="G570" t="s">
        <v>132</v>
      </c>
      <c r="H570">
        <v>45839</v>
      </c>
      <c r="I570">
        <v>45869</v>
      </c>
      <c r="J570" t="s">
        <v>3476</v>
      </c>
      <c r="K570">
        <v>1213130</v>
      </c>
      <c r="L570" t="s">
        <v>334</v>
      </c>
      <c r="O570">
        <v>10014602</v>
      </c>
      <c r="P570" t="s">
        <v>201</v>
      </c>
      <c r="Q570">
        <v>0</v>
      </c>
      <c r="R570" t="s">
        <v>343</v>
      </c>
      <c r="S570" t="s">
        <v>3901</v>
      </c>
      <c r="T570">
        <v>11596645</v>
      </c>
      <c r="U570">
        <v>45811</v>
      </c>
      <c r="V570">
        <v>45839</v>
      </c>
      <c r="W570">
        <v>45835</v>
      </c>
      <c r="X570">
        <v>0</v>
      </c>
      <c r="Y570">
        <v>1290900</v>
      </c>
      <c r="Z570" t="s">
        <v>1568</v>
      </c>
      <c r="AA570" t="s">
        <v>245</v>
      </c>
      <c r="AB570" t="s">
        <v>121</v>
      </c>
      <c r="AC570" t="s">
        <v>255</v>
      </c>
      <c r="AD570" t="s">
        <v>122</v>
      </c>
      <c r="AE570" t="s">
        <v>245</v>
      </c>
      <c r="AF570" t="s">
        <v>1812</v>
      </c>
      <c r="AG570">
        <v>8</v>
      </c>
    </row>
    <row r="571" spans="1:33" x14ac:dyDescent="0.35">
      <c r="A571" t="s">
        <v>201</v>
      </c>
      <c r="B571">
        <v>6610508</v>
      </c>
      <c r="C571" t="s">
        <v>129</v>
      </c>
      <c r="D571" t="s">
        <v>5518</v>
      </c>
      <c r="E571" t="s">
        <v>310</v>
      </c>
      <c r="F571" t="s">
        <v>133</v>
      </c>
      <c r="G571" t="s">
        <v>132</v>
      </c>
      <c r="H571">
        <v>45839</v>
      </c>
      <c r="I571">
        <v>45839</v>
      </c>
      <c r="J571" t="s">
        <v>856</v>
      </c>
      <c r="K571">
        <v>1213130</v>
      </c>
      <c r="L571" t="s">
        <v>334</v>
      </c>
      <c r="O571">
        <v>10014602</v>
      </c>
      <c r="P571" t="s">
        <v>201</v>
      </c>
      <c r="Q571">
        <v>0</v>
      </c>
      <c r="R571" t="s">
        <v>343</v>
      </c>
      <c r="S571" t="s">
        <v>342</v>
      </c>
      <c r="T571">
        <v>11596596</v>
      </c>
      <c r="U571">
        <v>45811</v>
      </c>
      <c r="V571">
        <v>45839</v>
      </c>
      <c r="W571">
        <v>45819</v>
      </c>
      <c r="X571">
        <v>0</v>
      </c>
      <c r="Y571">
        <v>1290900</v>
      </c>
      <c r="Z571" t="s">
        <v>1568</v>
      </c>
      <c r="AA571" t="s">
        <v>245</v>
      </c>
      <c r="AB571" t="s">
        <v>121</v>
      </c>
      <c r="AC571" t="s">
        <v>255</v>
      </c>
      <c r="AD571" t="s">
        <v>141</v>
      </c>
      <c r="AE571" t="s">
        <v>245</v>
      </c>
      <c r="AF571" t="s">
        <v>3326</v>
      </c>
      <c r="AG571">
        <v>8</v>
      </c>
    </row>
    <row r="572" spans="1:33" x14ac:dyDescent="0.35">
      <c r="A572" t="s">
        <v>201</v>
      </c>
      <c r="B572">
        <v>6610507</v>
      </c>
      <c r="C572" t="s">
        <v>129</v>
      </c>
      <c r="D572" t="s">
        <v>5519</v>
      </c>
      <c r="E572" t="s">
        <v>310</v>
      </c>
      <c r="F572" t="s">
        <v>133</v>
      </c>
      <c r="G572" t="s">
        <v>132</v>
      </c>
      <c r="H572">
        <v>45839</v>
      </c>
      <c r="I572">
        <v>45839</v>
      </c>
      <c r="J572" t="s">
        <v>856</v>
      </c>
      <c r="K572">
        <v>1213130</v>
      </c>
      <c r="L572" t="s">
        <v>334</v>
      </c>
      <c r="O572">
        <v>10014602</v>
      </c>
      <c r="P572" t="s">
        <v>201</v>
      </c>
      <c r="Q572">
        <v>0</v>
      </c>
      <c r="R572" t="s">
        <v>343</v>
      </c>
      <c r="S572" t="s">
        <v>342</v>
      </c>
      <c r="T572">
        <v>11589309</v>
      </c>
      <c r="U572">
        <v>45811</v>
      </c>
      <c r="V572">
        <v>45839</v>
      </c>
      <c r="W572">
        <v>45819</v>
      </c>
      <c r="X572">
        <v>0</v>
      </c>
      <c r="Y572">
        <v>1290900</v>
      </c>
      <c r="Z572" t="s">
        <v>1568</v>
      </c>
      <c r="AA572" t="s">
        <v>245</v>
      </c>
      <c r="AB572" t="s">
        <v>121</v>
      </c>
      <c r="AC572" t="s">
        <v>255</v>
      </c>
      <c r="AD572" t="s">
        <v>122</v>
      </c>
      <c r="AE572" t="s">
        <v>245</v>
      </c>
      <c r="AF572" t="s">
        <v>1812</v>
      </c>
      <c r="AG572">
        <v>4</v>
      </c>
    </row>
    <row r="573" spans="1:33" x14ac:dyDescent="0.35">
      <c r="A573" t="s">
        <v>201</v>
      </c>
      <c r="B573">
        <v>6610506</v>
      </c>
      <c r="C573" t="s">
        <v>129</v>
      </c>
      <c r="D573" t="s">
        <v>5520</v>
      </c>
      <c r="E573" t="s">
        <v>310</v>
      </c>
      <c r="F573" t="s">
        <v>133</v>
      </c>
      <c r="G573" t="s">
        <v>132</v>
      </c>
      <c r="H573">
        <v>45839</v>
      </c>
      <c r="I573">
        <v>45839</v>
      </c>
      <c r="J573" t="s">
        <v>856</v>
      </c>
      <c r="K573">
        <v>1213130</v>
      </c>
      <c r="L573" t="s">
        <v>334</v>
      </c>
      <c r="O573">
        <v>10014602</v>
      </c>
      <c r="P573" t="s">
        <v>201</v>
      </c>
      <c r="Q573">
        <v>0</v>
      </c>
      <c r="R573" t="s">
        <v>343</v>
      </c>
      <c r="S573" t="s">
        <v>342</v>
      </c>
      <c r="T573">
        <v>11581795</v>
      </c>
      <c r="U573">
        <v>45811</v>
      </c>
      <c r="V573">
        <v>45839</v>
      </c>
      <c r="W573">
        <v>45819</v>
      </c>
      <c r="X573">
        <v>0</v>
      </c>
      <c r="Y573">
        <v>1290900</v>
      </c>
      <c r="Z573" t="s">
        <v>1568</v>
      </c>
      <c r="AA573" t="s">
        <v>245</v>
      </c>
      <c r="AB573" t="s">
        <v>121</v>
      </c>
      <c r="AC573" t="s">
        <v>255</v>
      </c>
      <c r="AD573" t="s">
        <v>141</v>
      </c>
      <c r="AE573" t="s">
        <v>245</v>
      </c>
      <c r="AF573" t="s">
        <v>3326</v>
      </c>
      <c r="AG573">
        <v>1</v>
      </c>
    </row>
    <row r="574" spans="1:33" x14ac:dyDescent="0.35">
      <c r="A574" t="s">
        <v>201</v>
      </c>
      <c r="B574">
        <v>6610505</v>
      </c>
      <c r="C574" t="s">
        <v>129</v>
      </c>
      <c r="D574" t="s">
        <v>5521</v>
      </c>
      <c r="E574" t="s">
        <v>310</v>
      </c>
      <c r="F574" t="s">
        <v>133</v>
      </c>
      <c r="G574" t="s">
        <v>132</v>
      </c>
      <c r="H574">
        <v>45839</v>
      </c>
      <c r="I574">
        <v>45839</v>
      </c>
      <c r="J574" t="s">
        <v>856</v>
      </c>
      <c r="K574">
        <v>1213130</v>
      </c>
      <c r="L574" t="s">
        <v>334</v>
      </c>
      <c r="O574">
        <v>10014602</v>
      </c>
      <c r="P574" t="s">
        <v>201</v>
      </c>
      <c r="Q574">
        <v>0</v>
      </c>
      <c r="R574" t="s">
        <v>343</v>
      </c>
      <c r="S574" t="s">
        <v>342</v>
      </c>
      <c r="T574">
        <v>11589307</v>
      </c>
      <c r="U574">
        <v>45811</v>
      </c>
      <c r="V574">
        <v>45839</v>
      </c>
      <c r="W574">
        <v>45819</v>
      </c>
      <c r="X574">
        <v>0</v>
      </c>
      <c r="Y574">
        <v>1290900</v>
      </c>
      <c r="Z574" t="s">
        <v>1568</v>
      </c>
      <c r="AA574" t="s">
        <v>245</v>
      </c>
      <c r="AB574" t="s">
        <v>121</v>
      </c>
      <c r="AC574" t="s">
        <v>255</v>
      </c>
      <c r="AD574" t="s">
        <v>122</v>
      </c>
      <c r="AE574" t="s">
        <v>245</v>
      </c>
      <c r="AF574" t="s">
        <v>1812</v>
      </c>
      <c r="AG574">
        <v>6</v>
      </c>
    </row>
    <row r="575" spans="1:33" x14ac:dyDescent="0.35">
      <c r="A575" t="s">
        <v>201</v>
      </c>
      <c r="B575">
        <v>6610503</v>
      </c>
      <c r="C575" t="s">
        <v>129</v>
      </c>
      <c r="D575" t="s">
        <v>5522</v>
      </c>
      <c r="E575" t="s">
        <v>310</v>
      </c>
      <c r="F575" t="s">
        <v>133</v>
      </c>
      <c r="G575" t="s">
        <v>147</v>
      </c>
      <c r="H575">
        <v>45839</v>
      </c>
      <c r="I575">
        <v>45869</v>
      </c>
      <c r="J575" t="s">
        <v>3476</v>
      </c>
      <c r="K575">
        <v>1213130</v>
      </c>
      <c r="L575" t="s">
        <v>334</v>
      </c>
      <c r="O575">
        <v>10014602</v>
      </c>
      <c r="P575" t="s">
        <v>201</v>
      </c>
      <c r="Q575">
        <v>0</v>
      </c>
      <c r="R575" t="s">
        <v>343</v>
      </c>
      <c r="S575" t="s">
        <v>3901</v>
      </c>
      <c r="T575">
        <v>11581849</v>
      </c>
      <c r="U575">
        <v>45811</v>
      </c>
      <c r="V575">
        <v>45839</v>
      </c>
      <c r="W575">
        <v>45835</v>
      </c>
      <c r="X575">
        <v>0</v>
      </c>
      <c r="Y575">
        <v>1290900</v>
      </c>
      <c r="Z575" t="s">
        <v>1568</v>
      </c>
      <c r="AA575" t="s">
        <v>245</v>
      </c>
      <c r="AB575" t="s">
        <v>121</v>
      </c>
      <c r="AC575" t="s">
        <v>255</v>
      </c>
      <c r="AD575" t="s">
        <v>122</v>
      </c>
      <c r="AE575" t="s">
        <v>245</v>
      </c>
      <c r="AF575" t="s">
        <v>1812</v>
      </c>
      <c r="AG575">
        <v>6</v>
      </c>
    </row>
    <row r="576" spans="1:33" x14ac:dyDescent="0.35">
      <c r="A576" t="s">
        <v>159</v>
      </c>
      <c r="B576">
        <v>6610502</v>
      </c>
      <c r="C576" t="s">
        <v>129</v>
      </c>
      <c r="D576" t="s">
        <v>5523</v>
      </c>
      <c r="E576" t="s">
        <v>310</v>
      </c>
      <c r="F576" t="s">
        <v>125</v>
      </c>
      <c r="G576" t="s">
        <v>142</v>
      </c>
      <c r="H576">
        <v>45834</v>
      </c>
      <c r="I576">
        <v>45834</v>
      </c>
      <c r="J576" t="s">
        <v>5404</v>
      </c>
      <c r="K576">
        <v>1212121</v>
      </c>
      <c r="L576" t="s">
        <v>398</v>
      </c>
      <c r="O576">
        <v>10014599</v>
      </c>
      <c r="P576" t="s">
        <v>159</v>
      </c>
      <c r="Q576">
        <v>0</v>
      </c>
      <c r="R576" t="s">
        <v>343</v>
      </c>
      <c r="S576" t="s">
        <v>262</v>
      </c>
      <c r="T576">
        <v>11600679</v>
      </c>
      <c r="U576">
        <v>45811</v>
      </c>
      <c r="V576">
        <v>45834</v>
      </c>
      <c r="W576">
        <v>45837</v>
      </c>
      <c r="X576">
        <v>0</v>
      </c>
      <c r="Y576">
        <v>1290900</v>
      </c>
      <c r="Z576" t="s">
        <v>1568</v>
      </c>
      <c r="AA576" t="s">
        <v>247</v>
      </c>
      <c r="AB576" t="s">
        <v>121</v>
      </c>
      <c r="AC576" t="s">
        <v>255</v>
      </c>
      <c r="AD576" t="s">
        <v>141</v>
      </c>
      <c r="AE576" t="s">
        <v>247</v>
      </c>
      <c r="AF576" t="s">
        <v>3326</v>
      </c>
      <c r="AG576">
        <v>48</v>
      </c>
    </row>
    <row r="577" spans="1:33" x14ac:dyDescent="0.35">
      <c r="A577" t="s">
        <v>159</v>
      </c>
      <c r="B577">
        <v>6610479</v>
      </c>
      <c r="C577" t="s">
        <v>129</v>
      </c>
      <c r="D577" t="s">
        <v>5524</v>
      </c>
      <c r="E577" t="s">
        <v>310</v>
      </c>
      <c r="F577" t="s">
        <v>133</v>
      </c>
      <c r="G577" t="s">
        <v>226</v>
      </c>
      <c r="H577">
        <v>45873</v>
      </c>
      <c r="I577">
        <v>45873</v>
      </c>
      <c r="J577" t="s">
        <v>856</v>
      </c>
      <c r="K577">
        <v>1212121</v>
      </c>
      <c r="L577" t="s">
        <v>398</v>
      </c>
      <c r="O577">
        <v>10014599</v>
      </c>
      <c r="P577" t="s">
        <v>159</v>
      </c>
      <c r="Q577">
        <v>0</v>
      </c>
      <c r="R577" t="s">
        <v>343</v>
      </c>
      <c r="S577" t="s">
        <v>342</v>
      </c>
      <c r="T577">
        <v>11597125</v>
      </c>
      <c r="U577">
        <v>45811</v>
      </c>
      <c r="V577">
        <v>45873</v>
      </c>
      <c r="W577">
        <v>45835</v>
      </c>
      <c r="X577">
        <v>0</v>
      </c>
      <c r="Y577">
        <v>1290900</v>
      </c>
      <c r="Z577" t="s">
        <v>1568</v>
      </c>
      <c r="AA577" t="s">
        <v>247</v>
      </c>
      <c r="AB577" t="s">
        <v>121</v>
      </c>
      <c r="AC577" t="s">
        <v>255</v>
      </c>
      <c r="AD577" t="s">
        <v>189</v>
      </c>
      <c r="AE577" t="s">
        <v>247</v>
      </c>
      <c r="AF577" t="s">
        <v>1812</v>
      </c>
      <c r="AG577">
        <v>15</v>
      </c>
    </row>
    <row r="578" spans="1:33" x14ac:dyDescent="0.35">
      <c r="A578" t="s">
        <v>321</v>
      </c>
      <c r="B578">
        <v>6610474</v>
      </c>
      <c r="C578" t="s">
        <v>138</v>
      </c>
      <c r="D578" t="s">
        <v>5525</v>
      </c>
      <c r="E578" t="s">
        <v>310</v>
      </c>
      <c r="F578" t="s">
        <v>402</v>
      </c>
      <c r="G578" t="s">
        <v>132</v>
      </c>
      <c r="H578">
        <v>45839</v>
      </c>
      <c r="I578">
        <v>45839</v>
      </c>
      <c r="J578" t="s">
        <v>856</v>
      </c>
      <c r="K578">
        <v>1291900</v>
      </c>
      <c r="L578" t="s">
        <v>322</v>
      </c>
      <c r="O578">
        <v>10014727</v>
      </c>
      <c r="P578" t="s">
        <v>185</v>
      </c>
      <c r="Q578">
        <v>0</v>
      </c>
      <c r="R578" t="s">
        <v>349</v>
      </c>
      <c r="T578">
        <v>11593924</v>
      </c>
      <c r="U578">
        <v>45811</v>
      </c>
      <c r="V578">
        <v>45839</v>
      </c>
      <c r="X578">
        <v>0</v>
      </c>
      <c r="Y578">
        <v>1290900</v>
      </c>
      <c r="Z578" t="s">
        <v>1568</v>
      </c>
      <c r="AA578" t="s">
        <v>249</v>
      </c>
      <c r="AB578" t="s">
        <v>121</v>
      </c>
      <c r="AC578" t="s">
        <v>255</v>
      </c>
      <c r="AE578" t="s">
        <v>249</v>
      </c>
      <c r="AF578" t="s">
        <v>3326</v>
      </c>
      <c r="AG578">
        <v>0</v>
      </c>
    </row>
    <row r="579" spans="1:33" x14ac:dyDescent="0.35">
      <c r="A579" t="s">
        <v>272</v>
      </c>
      <c r="B579">
        <v>6610085</v>
      </c>
      <c r="C579" t="s">
        <v>123</v>
      </c>
      <c r="D579" t="s">
        <v>5526</v>
      </c>
      <c r="E579" t="s">
        <v>310</v>
      </c>
      <c r="F579" t="s">
        <v>133</v>
      </c>
      <c r="G579" t="s">
        <v>147</v>
      </c>
      <c r="H579">
        <v>45889</v>
      </c>
      <c r="I579">
        <v>45889</v>
      </c>
      <c r="J579" t="s">
        <v>856</v>
      </c>
      <c r="K579">
        <v>1210102</v>
      </c>
      <c r="L579" t="s">
        <v>273</v>
      </c>
      <c r="O579">
        <v>10017653</v>
      </c>
      <c r="P579" t="s">
        <v>165</v>
      </c>
      <c r="Q579">
        <v>0</v>
      </c>
      <c r="R579" t="s">
        <v>296</v>
      </c>
      <c r="S579" t="s">
        <v>296</v>
      </c>
      <c r="T579">
        <v>11592555</v>
      </c>
      <c r="U579">
        <v>45809</v>
      </c>
      <c r="V579">
        <v>45889</v>
      </c>
      <c r="W579">
        <v>45848</v>
      </c>
      <c r="X579">
        <v>0</v>
      </c>
      <c r="Y579">
        <v>1290900</v>
      </c>
      <c r="Z579" t="s">
        <v>1568</v>
      </c>
      <c r="AA579" t="s">
        <v>248</v>
      </c>
      <c r="AB579" t="s">
        <v>121</v>
      </c>
      <c r="AC579" t="s">
        <v>255</v>
      </c>
      <c r="AD579" t="s">
        <v>141</v>
      </c>
      <c r="AE579" t="s">
        <v>248</v>
      </c>
      <c r="AF579" t="s">
        <v>3326</v>
      </c>
      <c r="AG579">
        <v>8</v>
      </c>
    </row>
    <row r="580" spans="1:33" x14ac:dyDescent="0.35">
      <c r="A580" t="s">
        <v>274</v>
      </c>
      <c r="B580">
        <v>6610084</v>
      </c>
      <c r="C580" t="s">
        <v>123</v>
      </c>
      <c r="D580" t="s">
        <v>5527</v>
      </c>
      <c r="E580" t="s">
        <v>310</v>
      </c>
      <c r="F580" t="s">
        <v>133</v>
      </c>
      <c r="G580" t="s">
        <v>132</v>
      </c>
      <c r="H580">
        <v>45870</v>
      </c>
      <c r="I580">
        <v>45870</v>
      </c>
      <c r="J580" t="s">
        <v>856</v>
      </c>
      <c r="K580">
        <v>1210102</v>
      </c>
      <c r="L580" t="s">
        <v>275</v>
      </c>
      <c r="O580">
        <v>10014596</v>
      </c>
      <c r="P580" t="s">
        <v>176</v>
      </c>
      <c r="Q580">
        <v>0</v>
      </c>
      <c r="R580" t="s">
        <v>296</v>
      </c>
      <c r="S580" t="s">
        <v>848</v>
      </c>
      <c r="T580">
        <v>11591911</v>
      </c>
      <c r="U580">
        <v>45809</v>
      </c>
      <c r="V580">
        <v>45870</v>
      </c>
      <c r="W580">
        <v>45836</v>
      </c>
      <c r="X580">
        <v>0</v>
      </c>
      <c r="Y580">
        <v>1290900</v>
      </c>
      <c r="Z580" t="s">
        <v>1568</v>
      </c>
      <c r="AA580" t="s">
        <v>248</v>
      </c>
      <c r="AB580" t="s">
        <v>121</v>
      </c>
      <c r="AC580" t="s">
        <v>255</v>
      </c>
      <c r="AD580" t="s">
        <v>141</v>
      </c>
      <c r="AE580" t="s">
        <v>248</v>
      </c>
      <c r="AF580" t="s">
        <v>3326</v>
      </c>
      <c r="AG580">
        <v>6</v>
      </c>
    </row>
    <row r="581" spans="1:33" x14ac:dyDescent="0.35">
      <c r="A581" t="s">
        <v>274</v>
      </c>
      <c r="B581">
        <v>6610083</v>
      </c>
      <c r="C581" t="s">
        <v>123</v>
      </c>
      <c r="D581" t="s">
        <v>5528</v>
      </c>
      <c r="E581" t="s">
        <v>310</v>
      </c>
      <c r="F581" t="s">
        <v>133</v>
      </c>
      <c r="G581" t="s">
        <v>132</v>
      </c>
      <c r="H581">
        <v>45889</v>
      </c>
      <c r="I581">
        <v>45889</v>
      </c>
      <c r="J581" t="s">
        <v>856</v>
      </c>
      <c r="K581">
        <v>1210102</v>
      </c>
      <c r="L581" t="s">
        <v>275</v>
      </c>
      <c r="O581">
        <v>10014596</v>
      </c>
      <c r="P581" t="s">
        <v>176</v>
      </c>
      <c r="Q581">
        <v>0</v>
      </c>
      <c r="R581" t="s">
        <v>296</v>
      </c>
      <c r="S581" t="s">
        <v>296</v>
      </c>
      <c r="T581">
        <v>11581271</v>
      </c>
      <c r="U581">
        <v>45809</v>
      </c>
      <c r="V581">
        <v>45889</v>
      </c>
      <c r="W581">
        <v>45848</v>
      </c>
      <c r="X581">
        <v>0</v>
      </c>
      <c r="Y581">
        <v>1290900</v>
      </c>
      <c r="Z581" t="s">
        <v>1568</v>
      </c>
      <c r="AA581" t="s">
        <v>248</v>
      </c>
      <c r="AB581" t="s">
        <v>121</v>
      </c>
      <c r="AC581" t="s">
        <v>255</v>
      </c>
      <c r="AD581" t="s">
        <v>141</v>
      </c>
      <c r="AE581" t="s">
        <v>248</v>
      </c>
      <c r="AF581" t="s">
        <v>3326</v>
      </c>
      <c r="AG581">
        <v>16</v>
      </c>
    </row>
    <row r="582" spans="1:33" x14ac:dyDescent="0.35">
      <c r="A582" t="s">
        <v>274</v>
      </c>
      <c r="B582">
        <v>6610082</v>
      </c>
      <c r="C582" t="s">
        <v>123</v>
      </c>
      <c r="D582" t="s">
        <v>5529</v>
      </c>
      <c r="E582" t="s">
        <v>310</v>
      </c>
      <c r="F582" t="s">
        <v>133</v>
      </c>
      <c r="G582" t="s">
        <v>147</v>
      </c>
      <c r="H582">
        <v>45889</v>
      </c>
      <c r="I582">
        <v>45889</v>
      </c>
      <c r="J582" t="s">
        <v>856</v>
      </c>
      <c r="K582">
        <v>1210102</v>
      </c>
      <c r="L582" t="s">
        <v>275</v>
      </c>
      <c r="O582">
        <v>10014596</v>
      </c>
      <c r="P582" t="s">
        <v>176</v>
      </c>
      <c r="Q582">
        <v>0</v>
      </c>
      <c r="R582" t="s">
        <v>296</v>
      </c>
      <c r="S582" t="s">
        <v>296</v>
      </c>
      <c r="T582">
        <v>11577320</v>
      </c>
      <c r="U582">
        <v>45809</v>
      </c>
      <c r="V582">
        <v>45889</v>
      </c>
      <c r="W582">
        <v>45848</v>
      </c>
      <c r="X582">
        <v>0</v>
      </c>
      <c r="Y582">
        <v>1290900</v>
      </c>
      <c r="Z582" t="s">
        <v>1568</v>
      </c>
      <c r="AA582" t="s">
        <v>248</v>
      </c>
      <c r="AB582" t="s">
        <v>121</v>
      </c>
      <c r="AC582" t="s">
        <v>255</v>
      </c>
      <c r="AD582" t="s">
        <v>141</v>
      </c>
      <c r="AE582" t="s">
        <v>248</v>
      </c>
      <c r="AF582" t="s">
        <v>3326</v>
      </c>
      <c r="AG582">
        <v>5</v>
      </c>
    </row>
    <row r="583" spans="1:33" x14ac:dyDescent="0.35">
      <c r="A583" t="s">
        <v>274</v>
      </c>
      <c r="B583">
        <v>6610081</v>
      </c>
      <c r="C583" t="s">
        <v>123</v>
      </c>
      <c r="D583" t="s">
        <v>5530</v>
      </c>
      <c r="E583" t="s">
        <v>310</v>
      </c>
      <c r="F583" t="s">
        <v>133</v>
      </c>
      <c r="G583" t="s">
        <v>132</v>
      </c>
      <c r="H583">
        <v>45889</v>
      </c>
      <c r="I583">
        <v>45889</v>
      </c>
      <c r="J583" t="s">
        <v>856</v>
      </c>
      <c r="K583">
        <v>1210102</v>
      </c>
      <c r="L583" t="s">
        <v>275</v>
      </c>
      <c r="O583">
        <v>10014596</v>
      </c>
      <c r="P583" t="s">
        <v>176</v>
      </c>
      <c r="Q583">
        <v>0</v>
      </c>
      <c r="R583" t="s">
        <v>296</v>
      </c>
      <c r="S583" t="s">
        <v>296</v>
      </c>
      <c r="T583">
        <v>11573848</v>
      </c>
      <c r="U583">
        <v>45809</v>
      </c>
      <c r="V583">
        <v>45889</v>
      </c>
      <c r="W583">
        <v>45848</v>
      </c>
      <c r="X583">
        <v>0</v>
      </c>
      <c r="Y583">
        <v>1290900</v>
      </c>
      <c r="Z583" t="s">
        <v>1568</v>
      </c>
      <c r="AA583" t="s">
        <v>248</v>
      </c>
      <c r="AB583" t="s">
        <v>121</v>
      </c>
      <c r="AC583" t="s">
        <v>255</v>
      </c>
      <c r="AD583" t="s">
        <v>141</v>
      </c>
      <c r="AE583" t="s">
        <v>248</v>
      </c>
      <c r="AF583" t="s">
        <v>3326</v>
      </c>
      <c r="AG583">
        <v>6</v>
      </c>
    </row>
    <row r="584" spans="1:33" x14ac:dyDescent="0.35">
      <c r="A584" t="s">
        <v>272</v>
      </c>
      <c r="B584">
        <v>6610060</v>
      </c>
      <c r="C584" t="s">
        <v>123</v>
      </c>
      <c r="D584" t="s">
        <v>5531</v>
      </c>
      <c r="E584" t="s">
        <v>310</v>
      </c>
      <c r="F584" t="s">
        <v>133</v>
      </c>
      <c r="G584" t="s">
        <v>132</v>
      </c>
      <c r="H584">
        <v>45858</v>
      </c>
      <c r="I584">
        <v>45858</v>
      </c>
      <c r="J584" t="s">
        <v>856</v>
      </c>
      <c r="K584">
        <v>1210102</v>
      </c>
      <c r="L584" t="s">
        <v>273</v>
      </c>
      <c r="O584">
        <v>10017653</v>
      </c>
      <c r="P584" t="s">
        <v>165</v>
      </c>
      <c r="Q584">
        <v>0</v>
      </c>
      <c r="R584" t="s">
        <v>296</v>
      </c>
      <c r="S584" t="s">
        <v>342</v>
      </c>
      <c r="T584">
        <v>11587428</v>
      </c>
      <c r="U584">
        <v>45809</v>
      </c>
      <c r="V584">
        <v>45858</v>
      </c>
      <c r="W584">
        <v>45813</v>
      </c>
      <c r="X584">
        <v>0</v>
      </c>
      <c r="Y584">
        <v>1290900</v>
      </c>
      <c r="Z584" t="s">
        <v>1568</v>
      </c>
      <c r="AA584" t="s">
        <v>248</v>
      </c>
      <c r="AB584" t="s">
        <v>121</v>
      </c>
      <c r="AC584" t="s">
        <v>255</v>
      </c>
      <c r="AD584" t="s">
        <v>141</v>
      </c>
      <c r="AE584" t="s">
        <v>248</v>
      </c>
      <c r="AF584" t="s">
        <v>3326</v>
      </c>
      <c r="AG584">
        <v>6</v>
      </c>
    </row>
    <row r="585" spans="1:33" x14ac:dyDescent="0.35">
      <c r="A585" t="s">
        <v>128</v>
      </c>
      <c r="B585">
        <v>6610059</v>
      </c>
      <c r="C585" t="s">
        <v>123</v>
      </c>
      <c r="D585" t="s">
        <v>5532</v>
      </c>
      <c r="E585" t="s">
        <v>310</v>
      </c>
      <c r="F585" t="s">
        <v>133</v>
      </c>
      <c r="G585" t="s">
        <v>147</v>
      </c>
      <c r="H585">
        <v>45889</v>
      </c>
      <c r="I585">
        <v>45889</v>
      </c>
      <c r="J585" t="s">
        <v>856</v>
      </c>
      <c r="K585">
        <v>1210100</v>
      </c>
      <c r="L585" t="s">
        <v>390</v>
      </c>
      <c r="O585">
        <v>10014594</v>
      </c>
      <c r="P585" t="s">
        <v>128</v>
      </c>
      <c r="Q585">
        <v>0</v>
      </c>
      <c r="R585" t="s">
        <v>296</v>
      </c>
      <c r="S585" t="s">
        <v>296</v>
      </c>
      <c r="T585">
        <v>11576616</v>
      </c>
      <c r="U585">
        <v>45809</v>
      </c>
      <c r="V585">
        <v>45889</v>
      </c>
      <c r="W585">
        <v>45848</v>
      </c>
      <c r="X585">
        <v>0</v>
      </c>
      <c r="Y585">
        <v>1290900</v>
      </c>
      <c r="Z585" t="s">
        <v>1568</v>
      </c>
      <c r="AA585" t="s">
        <v>248</v>
      </c>
      <c r="AB585" t="s">
        <v>121</v>
      </c>
      <c r="AC585" t="s">
        <v>255</v>
      </c>
      <c r="AD585" t="s">
        <v>141</v>
      </c>
      <c r="AE585" t="s">
        <v>248</v>
      </c>
      <c r="AF585" t="s">
        <v>3326</v>
      </c>
      <c r="AG585">
        <v>4</v>
      </c>
    </row>
    <row r="586" spans="1:33" x14ac:dyDescent="0.35">
      <c r="A586" t="s">
        <v>126</v>
      </c>
      <c r="B586">
        <v>6610058</v>
      </c>
      <c r="C586" t="s">
        <v>123</v>
      </c>
      <c r="D586" t="s">
        <v>5533</v>
      </c>
      <c r="E586" t="s">
        <v>310</v>
      </c>
      <c r="F586" t="s">
        <v>133</v>
      </c>
      <c r="G586" t="s">
        <v>132</v>
      </c>
      <c r="H586">
        <v>45889</v>
      </c>
      <c r="I586">
        <v>45889</v>
      </c>
      <c r="J586" t="s">
        <v>856</v>
      </c>
      <c r="K586">
        <v>1210101</v>
      </c>
      <c r="L586" t="s">
        <v>391</v>
      </c>
      <c r="O586">
        <v>10014657</v>
      </c>
      <c r="P586" t="s">
        <v>126</v>
      </c>
      <c r="Q586">
        <v>0</v>
      </c>
      <c r="R586" t="s">
        <v>296</v>
      </c>
      <c r="S586" t="s">
        <v>296</v>
      </c>
      <c r="T586">
        <v>11594040</v>
      </c>
      <c r="U586">
        <v>45809</v>
      </c>
      <c r="V586">
        <v>45889</v>
      </c>
      <c r="W586">
        <v>45848</v>
      </c>
      <c r="X586">
        <v>0</v>
      </c>
      <c r="Y586">
        <v>1290900</v>
      </c>
      <c r="Z586" t="s">
        <v>1568</v>
      </c>
      <c r="AA586" t="s">
        <v>248</v>
      </c>
      <c r="AB586" t="s">
        <v>121</v>
      </c>
      <c r="AC586" t="s">
        <v>255</v>
      </c>
      <c r="AD586" t="s">
        <v>141</v>
      </c>
      <c r="AE586" t="s">
        <v>248</v>
      </c>
      <c r="AF586" t="s">
        <v>3326</v>
      </c>
      <c r="AG586">
        <v>3</v>
      </c>
    </row>
    <row r="587" spans="1:33" x14ac:dyDescent="0.35">
      <c r="A587" t="s">
        <v>134</v>
      </c>
      <c r="B587">
        <v>6610055</v>
      </c>
      <c r="C587" t="s">
        <v>123</v>
      </c>
      <c r="D587" t="s">
        <v>5534</v>
      </c>
      <c r="E587" t="s">
        <v>310</v>
      </c>
      <c r="F587" t="s">
        <v>133</v>
      </c>
      <c r="G587" t="s">
        <v>132</v>
      </c>
      <c r="H587">
        <v>45839</v>
      </c>
      <c r="I587">
        <v>45869</v>
      </c>
      <c r="J587" t="s">
        <v>3476</v>
      </c>
      <c r="K587">
        <v>1210101</v>
      </c>
      <c r="L587" t="s">
        <v>271</v>
      </c>
      <c r="O587">
        <v>10014658</v>
      </c>
      <c r="P587" t="s">
        <v>134</v>
      </c>
      <c r="Q587">
        <v>0</v>
      </c>
      <c r="R587" t="s">
        <v>296</v>
      </c>
      <c r="S587" t="s">
        <v>342</v>
      </c>
      <c r="T587">
        <v>11599202</v>
      </c>
      <c r="U587">
        <v>45809</v>
      </c>
      <c r="V587">
        <v>45839</v>
      </c>
      <c r="W587">
        <v>45833</v>
      </c>
      <c r="X587">
        <v>0</v>
      </c>
      <c r="Y587">
        <v>1290900</v>
      </c>
      <c r="Z587" t="s">
        <v>1568</v>
      </c>
      <c r="AA587" t="s">
        <v>248</v>
      </c>
      <c r="AB587" t="s">
        <v>121</v>
      </c>
      <c r="AC587" t="s">
        <v>255</v>
      </c>
      <c r="AD587" t="s">
        <v>122</v>
      </c>
      <c r="AE587" t="s">
        <v>248</v>
      </c>
      <c r="AF587" t="s">
        <v>1812</v>
      </c>
      <c r="AG587">
        <v>2</v>
      </c>
    </row>
    <row r="588" spans="1:33" x14ac:dyDescent="0.35">
      <c r="A588" t="s">
        <v>134</v>
      </c>
      <c r="B588">
        <v>6610054</v>
      </c>
      <c r="C588" t="s">
        <v>123</v>
      </c>
      <c r="D588" t="s">
        <v>5535</v>
      </c>
      <c r="E588" t="s">
        <v>310</v>
      </c>
      <c r="F588" t="s">
        <v>133</v>
      </c>
      <c r="G588" t="s">
        <v>132</v>
      </c>
      <c r="H588">
        <v>45889</v>
      </c>
      <c r="I588">
        <v>45889</v>
      </c>
      <c r="J588" t="s">
        <v>856</v>
      </c>
      <c r="K588">
        <v>1210101</v>
      </c>
      <c r="L588" t="s">
        <v>271</v>
      </c>
      <c r="O588">
        <v>10014658</v>
      </c>
      <c r="P588" t="s">
        <v>134</v>
      </c>
      <c r="Q588">
        <v>0</v>
      </c>
      <c r="R588" t="s">
        <v>296</v>
      </c>
      <c r="S588" t="s">
        <v>296</v>
      </c>
      <c r="T588">
        <v>11599199</v>
      </c>
      <c r="U588">
        <v>45809</v>
      </c>
      <c r="V588">
        <v>45889</v>
      </c>
      <c r="W588">
        <v>45848</v>
      </c>
      <c r="X588">
        <v>0</v>
      </c>
      <c r="Y588">
        <v>1290900</v>
      </c>
      <c r="Z588" t="s">
        <v>1568</v>
      </c>
      <c r="AA588" t="s">
        <v>248</v>
      </c>
      <c r="AB588" t="s">
        <v>121</v>
      </c>
      <c r="AC588" t="s">
        <v>255</v>
      </c>
      <c r="AD588" t="s">
        <v>141</v>
      </c>
      <c r="AE588" t="s">
        <v>248</v>
      </c>
      <c r="AF588" t="s">
        <v>3326</v>
      </c>
      <c r="AG588">
        <v>2</v>
      </c>
    </row>
    <row r="589" spans="1:33" x14ac:dyDescent="0.35">
      <c r="A589" t="s">
        <v>134</v>
      </c>
      <c r="B589">
        <v>6610053</v>
      </c>
      <c r="C589" t="s">
        <v>123</v>
      </c>
      <c r="D589" t="s">
        <v>5536</v>
      </c>
      <c r="E589" t="s">
        <v>310</v>
      </c>
      <c r="F589" t="s">
        <v>133</v>
      </c>
      <c r="G589" t="s">
        <v>132</v>
      </c>
      <c r="H589">
        <v>45889</v>
      </c>
      <c r="I589">
        <v>45889</v>
      </c>
      <c r="J589" t="s">
        <v>856</v>
      </c>
      <c r="K589">
        <v>1210101</v>
      </c>
      <c r="L589" t="s">
        <v>271</v>
      </c>
      <c r="O589">
        <v>10014658</v>
      </c>
      <c r="P589" t="s">
        <v>134</v>
      </c>
      <c r="Q589">
        <v>0</v>
      </c>
      <c r="R589" t="s">
        <v>296</v>
      </c>
      <c r="S589" t="s">
        <v>296</v>
      </c>
      <c r="T589">
        <v>11593998</v>
      </c>
      <c r="U589">
        <v>45809</v>
      </c>
      <c r="V589">
        <v>45889</v>
      </c>
      <c r="W589">
        <v>45848</v>
      </c>
      <c r="X589">
        <v>0</v>
      </c>
      <c r="Y589">
        <v>1290900</v>
      </c>
      <c r="Z589" t="s">
        <v>1568</v>
      </c>
      <c r="AA589" t="s">
        <v>248</v>
      </c>
      <c r="AB589" t="s">
        <v>121</v>
      </c>
      <c r="AC589" t="s">
        <v>255</v>
      </c>
      <c r="AD589" t="s">
        <v>141</v>
      </c>
      <c r="AE589" t="s">
        <v>248</v>
      </c>
      <c r="AF589" t="s">
        <v>3326</v>
      </c>
      <c r="AG589">
        <v>3</v>
      </c>
    </row>
    <row r="590" spans="1:33" x14ac:dyDescent="0.35">
      <c r="A590" t="s">
        <v>187</v>
      </c>
      <c r="B590">
        <v>6609941</v>
      </c>
      <c r="C590" t="s">
        <v>129</v>
      </c>
      <c r="D590" t="s">
        <v>5537</v>
      </c>
      <c r="E590" t="s">
        <v>310</v>
      </c>
      <c r="F590" t="s">
        <v>259</v>
      </c>
      <c r="G590" t="s">
        <v>192</v>
      </c>
      <c r="H590">
        <v>45857</v>
      </c>
      <c r="I590">
        <v>45857</v>
      </c>
      <c r="J590" t="s">
        <v>5407</v>
      </c>
      <c r="K590">
        <v>1215154</v>
      </c>
      <c r="L590" t="s">
        <v>328</v>
      </c>
      <c r="O590">
        <v>10014643</v>
      </c>
      <c r="P590" t="s">
        <v>187</v>
      </c>
      <c r="Q590">
        <v>4947.33</v>
      </c>
      <c r="R590" t="s">
        <v>343</v>
      </c>
      <c r="S590" t="s">
        <v>343</v>
      </c>
      <c r="T590">
        <v>11601518</v>
      </c>
      <c r="U590">
        <v>45808</v>
      </c>
      <c r="V590">
        <v>45857</v>
      </c>
      <c r="W590">
        <v>45851</v>
      </c>
      <c r="X590">
        <v>4947.33</v>
      </c>
      <c r="Y590">
        <v>1290900</v>
      </c>
      <c r="Z590" t="s">
        <v>1568</v>
      </c>
      <c r="AA590" t="s">
        <v>246</v>
      </c>
      <c r="AB590" t="s">
        <v>121</v>
      </c>
      <c r="AC590" t="s">
        <v>255</v>
      </c>
      <c r="AD590" t="s">
        <v>135</v>
      </c>
      <c r="AE590" t="s">
        <v>246</v>
      </c>
      <c r="AF590" t="s">
        <v>3326</v>
      </c>
      <c r="AG590">
        <v>2</v>
      </c>
    </row>
    <row r="591" spans="1:33" x14ac:dyDescent="0.35">
      <c r="A591" t="s">
        <v>187</v>
      </c>
      <c r="B591">
        <v>6609920</v>
      </c>
      <c r="C591" t="s">
        <v>129</v>
      </c>
      <c r="D591" t="s">
        <v>5538</v>
      </c>
      <c r="E591" t="s">
        <v>310</v>
      </c>
      <c r="F591" t="s">
        <v>125</v>
      </c>
      <c r="G591" t="s">
        <v>190</v>
      </c>
      <c r="H591">
        <v>45859</v>
      </c>
      <c r="I591">
        <v>45865</v>
      </c>
      <c r="J591" t="s">
        <v>5408</v>
      </c>
      <c r="K591">
        <v>1215154</v>
      </c>
      <c r="L591" t="s">
        <v>328</v>
      </c>
      <c r="O591">
        <v>10014643</v>
      </c>
      <c r="P591" t="s">
        <v>187</v>
      </c>
      <c r="Q591">
        <v>0</v>
      </c>
      <c r="R591" t="s">
        <v>343</v>
      </c>
      <c r="S591" t="s">
        <v>343</v>
      </c>
      <c r="T591">
        <v>11601609</v>
      </c>
      <c r="U591">
        <v>45808</v>
      </c>
      <c r="V591">
        <v>45859</v>
      </c>
      <c r="W591">
        <v>45850</v>
      </c>
      <c r="X591">
        <v>0</v>
      </c>
      <c r="Y591">
        <v>1290900</v>
      </c>
      <c r="Z591" t="s">
        <v>1568</v>
      </c>
      <c r="AA591" t="s">
        <v>246</v>
      </c>
      <c r="AB591" t="s">
        <v>121</v>
      </c>
      <c r="AC591" t="s">
        <v>255</v>
      </c>
      <c r="AD591" t="s">
        <v>189</v>
      </c>
      <c r="AE591" t="s">
        <v>246</v>
      </c>
      <c r="AF591" t="s">
        <v>1812</v>
      </c>
      <c r="AG591">
        <v>12</v>
      </c>
    </row>
    <row r="592" spans="1:33" x14ac:dyDescent="0.35">
      <c r="A592" t="s">
        <v>217</v>
      </c>
      <c r="B592">
        <v>6609832</v>
      </c>
      <c r="C592" t="s">
        <v>129</v>
      </c>
      <c r="D592" t="s">
        <v>5539</v>
      </c>
      <c r="E592" t="s">
        <v>310</v>
      </c>
      <c r="F592" t="s">
        <v>259</v>
      </c>
      <c r="G592" t="s">
        <v>336</v>
      </c>
      <c r="H592">
        <v>45809</v>
      </c>
      <c r="I592">
        <v>45838</v>
      </c>
      <c r="J592" t="s">
        <v>3478</v>
      </c>
      <c r="K592">
        <v>1213130</v>
      </c>
      <c r="L592" t="s">
        <v>320</v>
      </c>
      <c r="O592">
        <v>10014611</v>
      </c>
      <c r="P592" t="s">
        <v>217</v>
      </c>
      <c r="Q592">
        <v>0</v>
      </c>
      <c r="R592" t="s">
        <v>343</v>
      </c>
      <c r="S592" t="s">
        <v>3891</v>
      </c>
      <c r="T592">
        <v>11601524</v>
      </c>
      <c r="U592">
        <v>45807</v>
      </c>
      <c r="V592">
        <v>45809</v>
      </c>
      <c r="W592">
        <v>45815</v>
      </c>
      <c r="X592">
        <v>0</v>
      </c>
      <c r="Y592">
        <v>1290900</v>
      </c>
      <c r="Z592" t="s">
        <v>1568</v>
      </c>
      <c r="AA592" t="s">
        <v>245</v>
      </c>
      <c r="AB592" t="s">
        <v>121</v>
      </c>
      <c r="AC592" t="s">
        <v>255</v>
      </c>
      <c r="AD592" t="s">
        <v>189</v>
      </c>
      <c r="AE592" t="s">
        <v>245</v>
      </c>
      <c r="AF592" t="s">
        <v>1812</v>
      </c>
      <c r="AG592">
        <v>20</v>
      </c>
    </row>
    <row r="593" spans="1:33" x14ac:dyDescent="0.35">
      <c r="A593" t="s">
        <v>198</v>
      </c>
      <c r="B593">
        <v>6609831</v>
      </c>
      <c r="C593" t="s">
        <v>129</v>
      </c>
      <c r="D593" t="s">
        <v>5539</v>
      </c>
      <c r="E593" t="s">
        <v>310</v>
      </c>
      <c r="F593" t="s">
        <v>125</v>
      </c>
      <c r="G593" t="s">
        <v>336</v>
      </c>
      <c r="H593">
        <v>45833</v>
      </c>
      <c r="I593">
        <v>45833</v>
      </c>
      <c r="J593" t="s">
        <v>5404</v>
      </c>
      <c r="K593">
        <v>1215156</v>
      </c>
      <c r="L593" t="s">
        <v>306</v>
      </c>
      <c r="O593">
        <v>10014640</v>
      </c>
      <c r="P593" t="s">
        <v>198</v>
      </c>
      <c r="Q593">
        <v>0</v>
      </c>
      <c r="R593" t="s">
        <v>343</v>
      </c>
      <c r="S593" t="s">
        <v>262</v>
      </c>
      <c r="T593">
        <v>11601513</v>
      </c>
      <c r="U593">
        <v>45807</v>
      </c>
      <c r="V593">
        <v>45833</v>
      </c>
      <c r="W593">
        <v>45836</v>
      </c>
      <c r="X593">
        <v>0</v>
      </c>
      <c r="Y593">
        <v>1290900</v>
      </c>
      <c r="Z593" t="s">
        <v>1568</v>
      </c>
      <c r="AA593" t="s">
        <v>246</v>
      </c>
      <c r="AB593" t="s">
        <v>121</v>
      </c>
      <c r="AC593" t="s">
        <v>255</v>
      </c>
      <c r="AD593" t="s">
        <v>189</v>
      </c>
      <c r="AE593" t="s">
        <v>246</v>
      </c>
      <c r="AF593" t="s">
        <v>1812</v>
      </c>
      <c r="AG593">
        <v>20</v>
      </c>
    </row>
    <row r="594" spans="1:33" x14ac:dyDescent="0.35">
      <c r="A594" t="s">
        <v>224</v>
      </c>
      <c r="B594">
        <v>6609830</v>
      </c>
      <c r="C594" t="s">
        <v>129</v>
      </c>
      <c r="D594" t="s">
        <v>5539</v>
      </c>
      <c r="E594" t="s">
        <v>310</v>
      </c>
      <c r="F594" t="s">
        <v>125</v>
      </c>
      <c r="G594" t="s">
        <v>336</v>
      </c>
      <c r="H594">
        <v>45836</v>
      </c>
      <c r="I594">
        <v>45836</v>
      </c>
      <c r="J594" t="s">
        <v>5404</v>
      </c>
      <c r="K594">
        <v>1213130</v>
      </c>
      <c r="L594" t="s">
        <v>389</v>
      </c>
      <c r="O594">
        <v>10014612</v>
      </c>
      <c r="P594" t="s">
        <v>224</v>
      </c>
      <c r="Q594">
        <v>0</v>
      </c>
      <c r="R594" t="s">
        <v>343</v>
      </c>
      <c r="S594" t="s">
        <v>262</v>
      </c>
      <c r="T594">
        <v>11601512</v>
      </c>
      <c r="U594">
        <v>45807</v>
      </c>
      <c r="V594">
        <v>45836</v>
      </c>
      <c r="W594">
        <v>45837</v>
      </c>
      <c r="X594">
        <v>0</v>
      </c>
      <c r="Y594">
        <v>1290900</v>
      </c>
      <c r="Z594" t="s">
        <v>1568</v>
      </c>
      <c r="AA594" t="s">
        <v>245</v>
      </c>
      <c r="AB594" t="s">
        <v>121</v>
      </c>
      <c r="AC594" t="s">
        <v>255</v>
      </c>
      <c r="AD594" t="s">
        <v>189</v>
      </c>
      <c r="AE594" t="s">
        <v>245</v>
      </c>
      <c r="AF594" t="s">
        <v>1812</v>
      </c>
      <c r="AG594">
        <v>20</v>
      </c>
    </row>
    <row r="595" spans="1:33" x14ac:dyDescent="0.35">
      <c r="A595" t="s">
        <v>318</v>
      </c>
      <c r="B595">
        <v>6609648</v>
      </c>
      <c r="C595" t="s">
        <v>129</v>
      </c>
      <c r="D595" t="s">
        <v>5540</v>
      </c>
      <c r="E595" t="s">
        <v>310</v>
      </c>
      <c r="F595" t="s">
        <v>402</v>
      </c>
      <c r="G595" t="s">
        <v>132</v>
      </c>
      <c r="H595">
        <v>45845</v>
      </c>
      <c r="I595">
        <v>45847</v>
      </c>
      <c r="J595" t="s">
        <v>856</v>
      </c>
      <c r="K595">
        <v>1215152</v>
      </c>
      <c r="L595" t="s">
        <v>319</v>
      </c>
      <c r="O595">
        <v>10014631</v>
      </c>
      <c r="P595" t="s">
        <v>318</v>
      </c>
      <c r="Q595">
        <v>0</v>
      </c>
      <c r="R595" t="s">
        <v>3901</v>
      </c>
      <c r="S595" t="s">
        <v>3901</v>
      </c>
      <c r="T595">
        <v>11380353</v>
      </c>
      <c r="U595">
        <v>45807</v>
      </c>
      <c r="V595">
        <v>45845</v>
      </c>
      <c r="W595">
        <v>45807</v>
      </c>
      <c r="X595">
        <v>0</v>
      </c>
      <c r="Y595">
        <v>1290900</v>
      </c>
      <c r="Z595" t="s">
        <v>1568</v>
      </c>
      <c r="AA595" t="s">
        <v>246</v>
      </c>
      <c r="AB595" t="s">
        <v>121</v>
      </c>
      <c r="AC595" t="s">
        <v>255</v>
      </c>
      <c r="AE595" t="s">
        <v>246</v>
      </c>
      <c r="AF595" t="s">
        <v>3326</v>
      </c>
      <c r="AG595">
        <v>4</v>
      </c>
    </row>
    <row r="596" spans="1:33" x14ac:dyDescent="0.35">
      <c r="A596" t="s">
        <v>137</v>
      </c>
      <c r="B596">
        <v>6609375</v>
      </c>
      <c r="C596" t="s">
        <v>123</v>
      </c>
      <c r="D596" t="s">
        <v>5541</v>
      </c>
      <c r="E596" t="s">
        <v>310</v>
      </c>
      <c r="F596" t="s">
        <v>133</v>
      </c>
      <c r="G596" t="s">
        <v>147</v>
      </c>
      <c r="H596">
        <v>45889</v>
      </c>
      <c r="I596">
        <v>45889</v>
      </c>
      <c r="J596" t="s">
        <v>856</v>
      </c>
      <c r="K596">
        <v>1210100</v>
      </c>
      <c r="L596" t="s">
        <v>388</v>
      </c>
      <c r="O596">
        <v>10014595</v>
      </c>
      <c r="P596" t="s">
        <v>137</v>
      </c>
      <c r="Q596">
        <v>0</v>
      </c>
      <c r="R596" t="s">
        <v>3891</v>
      </c>
      <c r="S596" t="s">
        <v>296</v>
      </c>
      <c r="T596">
        <v>11594932</v>
      </c>
      <c r="U596">
        <v>45806</v>
      </c>
      <c r="V596">
        <v>45889</v>
      </c>
      <c r="W596">
        <v>45848</v>
      </c>
      <c r="X596">
        <v>0</v>
      </c>
      <c r="Y596">
        <v>1290900</v>
      </c>
      <c r="Z596" t="s">
        <v>1568</v>
      </c>
      <c r="AA596" t="s">
        <v>248</v>
      </c>
      <c r="AB596" t="s">
        <v>121</v>
      </c>
      <c r="AC596" t="s">
        <v>255</v>
      </c>
      <c r="AD596" t="s">
        <v>141</v>
      </c>
      <c r="AE596" t="s">
        <v>248</v>
      </c>
      <c r="AF596" t="s">
        <v>3326</v>
      </c>
      <c r="AG596">
        <v>24</v>
      </c>
    </row>
    <row r="597" spans="1:33" x14ac:dyDescent="0.35">
      <c r="A597" t="s">
        <v>272</v>
      </c>
      <c r="B597">
        <v>6609374</v>
      </c>
      <c r="C597" t="s">
        <v>123</v>
      </c>
      <c r="D597" t="s">
        <v>5542</v>
      </c>
      <c r="E597" t="s">
        <v>310</v>
      </c>
      <c r="F597" t="s">
        <v>439</v>
      </c>
      <c r="G597" t="s">
        <v>136</v>
      </c>
      <c r="H597">
        <v>45870</v>
      </c>
      <c r="I597">
        <v>45870</v>
      </c>
      <c r="J597" t="s">
        <v>856</v>
      </c>
      <c r="K597">
        <v>1210102</v>
      </c>
      <c r="L597" t="s">
        <v>273</v>
      </c>
      <c r="O597">
        <v>10017653</v>
      </c>
      <c r="P597" t="s">
        <v>165</v>
      </c>
      <c r="Q597">
        <v>8710.68</v>
      </c>
      <c r="R597" t="s">
        <v>3891</v>
      </c>
      <c r="S597" t="s">
        <v>343</v>
      </c>
      <c r="T597">
        <v>11600740</v>
      </c>
      <c r="U597">
        <v>45806</v>
      </c>
      <c r="V597">
        <v>45870</v>
      </c>
      <c r="W597">
        <v>45836</v>
      </c>
      <c r="X597">
        <v>8710.68</v>
      </c>
      <c r="Y597">
        <v>1290900</v>
      </c>
      <c r="Z597" t="s">
        <v>1568</v>
      </c>
      <c r="AA597" t="s">
        <v>248</v>
      </c>
      <c r="AB597" t="s">
        <v>121</v>
      </c>
      <c r="AC597" t="s">
        <v>255</v>
      </c>
      <c r="AD597" t="s">
        <v>135</v>
      </c>
      <c r="AE597" t="s">
        <v>248</v>
      </c>
      <c r="AF597" t="s">
        <v>3326</v>
      </c>
      <c r="AG597">
        <v>8</v>
      </c>
    </row>
    <row r="598" spans="1:33" x14ac:dyDescent="0.35">
      <c r="A598" t="s">
        <v>178</v>
      </c>
      <c r="B598">
        <v>6609266</v>
      </c>
      <c r="C598" t="s">
        <v>129</v>
      </c>
      <c r="D598" t="s">
        <v>5543</v>
      </c>
      <c r="E598" t="s">
        <v>310</v>
      </c>
      <c r="F598" t="s">
        <v>133</v>
      </c>
      <c r="G598" t="s">
        <v>132</v>
      </c>
      <c r="H598">
        <v>45839</v>
      </c>
      <c r="I598">
        <v>45869</v>
      </c>
      <c r="J598" t="s">
        <v>3476</v>
      </c>
      <c r="K598">
        <v>1215154</v>
      </c>
      <c r="L598" t="s">
        <v>392</v>
      </c>
      <c r="O598">
        <v>10014644</v>
      </c>
      <c r="P598" t="s">
        <v>178</v>
      </c>
      <c r="Q598">
        <v>0</v>
      </c>
      <c r="R598" t="s">
        <v>3901</v>
      </c>
      <c r="S598" t="s">
        <v>3901</v>
      </c>
      <c r="T598">
        <v>11574477</v>
      </c>
      <c r="U598">
        <v>45806</v>
      </c>
      <c r="V598">
        <v>45839</v>
      </c>
      <c r="W598">
        <v>45835</v>
      </c>
      <c r="X598">
        <v>0</v>
      </c>
      <c r="Y598">
        <v>1290900</v>
      </c>
      <c r="Z598" t="s">
        <v>1568</v>
      </c>
      <c r="AA598" t="s">
        <v>246</v>
      </c>
      <c r="AB598" t="s">
        <v>121</v>
      </c>
      <c r="AC598" t="s">
        <v>255</v>
      </c>
      <c r="AD598" t="s">
        <v>122</v>
      </c>
      <c r="AE598" t="s">
        <v>246</v>
      </c>
      <c r="AF598" t="s">
        <v>1812</v>
      </c>
      <c r="AG598">
        <v>1</v>
      </c>
    </row>
    <row r="599" spans="1:33" x14ac:dyDescent="0.35">
      <c r="A599" t="s">
        <v>187</v>
      </c>
      <c r="B599">
        <v>6609263</v>
      </c>
      <c r="C599" t="s">
        <v>129</v>
      </c>
      <c r="D599" t="s">
        <v>5544</v>
      </c>
      <c r="E599" t="s">
        <v>310</v>
      </c>
      <c r="F599" t="s">
        <v>402</v>
      </c>
      <c r="G599" t="s">
        <v>132</v>
      </c>
      <c r="H599">
        <v>45860</v>
      </c>
      <c r="I599">
        <v>45863</v>
      </c>
      <c r="J599" t="s">
        <v>856</v>
      </c>
      <c r="K599">
        <v>1215154</v>
      </c>
      <c r="L599" t="s">
        <v>328</v>
      </c>
      <c r="O599">
        <v>10014643</v>
      </c>
      <c r="P599" t="s">
        <v>187</v>
      </c>
      <c r="Q599">
        <v>0</v>
      </c>
      <c r="R599" t="s">
        <v>3901</v>
      </c>
      <c r="S599" t="s">
        <v>3901</v>
      </c>
      <c r="T599">
        <v>11581282</v>
      </c>
      <c r="U599">
        <v>45806</v>
      </c>
      <c r="V599">
        <v>45860</v>
      </c>
      <c r="W599">
        <v>45806</v>
      </c>
      <c r="X599">
        <v>0</v>
      </c>
      <c r="Y599">
        <v>1290900</v>
      </c>
      <c r="Z599" t="s">
        <v>1568</v>
      </c>
      <c r="AA599" t="s">
        <v>246</v>
      </c>
      <c r="AB599" t="s">
        <v>121</v>
      </c>
      <c r="AC599" t="s">
        <v>255</v>
      </c>
      <c r="AE599" t="s">
        <v>246</v>
      </c>
      <c r="AF599" t="s">
        <v>3326</v>
      </c>
      <c r="AG599">
        <v>12</v>
      </c>
    </row>
    <row r="600" spans="1:33" x14ac:dyDescent="0.35">
      <c r="A600" t="s">
        <v>231</v>
      </c>
      <c r="B600">
        <v>6609262</v>
      </c>
      <c r="C600" t="s">
        <v>129</v>
      </c>
      <c r="D600" t="s">
        <v>5545</v>
      </c>
      <c r="E600" t="s">
        <v>310</v>
      </c>
      <c r="F600" t="s">
        <v>259</v>
      </c>
      <c r="G600" t="s">
        <v>142</v>
      </c>
      <c r="H600">
        <v>45850</v>
      </c>
      <c r="I600">
        <v>45850</v>
      </c>
      <c r="J600" t="s">
        <v>5406</v>
      </c>
      <c r="K600">
        <v>1215150</v>
      </c>
      <c r="L600" t="s">
        <v>331</v>
      </c>
      <c r="O600">
        <v>10014638</v>
      </c>
      <c r="P600" t="s">
        <v>231</v>
      </c>
      <c r="Q600">
        <v>0</v>
      </c>
      <c r="R600" t="s">
        <v>3901</v>
      </c>
      <c r="S600" t="s">
        <v>291</v>
      </c>
      <c r="T600">
        <v>11579548</v>
      </c>
      <c r="U600">
        <v>45806</v>
      </c>
      <c r="V600">
        <v>45850</v>
      </c>
      <c r="W600">
        <v>45848</v>
      </c>
      <c r="X600">
        <v>0</v>
      </c>
      <c r="Y600">
        <v>1290900</v>
      </c>
      <c r="Z600" t="s">
        <v>1568</v>
      </c>
      <c r="AA600" t="s">
        <v>246</v>
      </c>
      <c r="AB600" t="s">
        <v>121</v>
      </c>
      <c r="AC600" t="s">
        <v>255</v>
      </c>
      <c r="AD600" t="s">
        <v>141</v>
      </c>
      <c r="AE600" t="s">
        <v>246</v>
      </c>
      <c r="AF600" t="s">
        <v>3326</v>
      </c>
      <c r="AG600">
        <v>4</v>
      </c>
    </row>
    <row r="601" spans="1:33" x14ac:dyDescent="0.35">
      <c r="A601" t="s">
        <v>231</v>
      </c>
      <c r="B601">
        <v>6609261</v>
      </c>
      <c r="C601" t="s">
        <v>129</v>
      </c>
      <c r="D601" t="s">
        <v>5546</v>
      </c>
      <c r="E601" t="s">
        <v>310</v>
      </c>
      <c r="F601" t="s">
        <v>133</v>
      </c>
      <c r="G601" t="s">
        <v>132</v>
      </c>
      <c r="H601">
        <v>45884</v>
      </c>
      <c r="I601">
        <v>45884</v>
      </c>
      <c r="J601" t="s">
        <v>856</v>
      </c>
      <c r="K601">
        <v>1215150</v>
      </c>
      <c r="L601" t="s">
        <v>331</v>
      </c>
      <c r="O601">
        <v>10014638</v>
      </c>
      <c r="P601" t="s">
        <v>231</v>
      </c>
      <c r="Q601">
        <v>0</v>
      </c>
      <c r="R601" t="s">
        <v>3901</v>
      </c>
      <c r="S601" t="s">
        <v>342</v>
      </c>
      <c r="T601">
        <v>11576286</v>
      </c>
      <c r="U601">
        <v>45806</v>
      </c>
      <c r="V601">
        <v>45884</v>
      </c>
      <c r="W601">
        <v>45808</v>
      </c>
      <c r="X601">
        <v>0</v>
      </c>
      <c r="Y601">
        <v>1290900</v>
      </c>
      <c r="Z601" t="s">
        <v>1568</v>
      </c>
      <c r="AA601" t="s">
        <v>246</v>
      </c>
      <c r="AB601" t="s">
        <v>121</v>
      </c>
      <c r="AC601" t="s">
        <v>255</v>
      </c>
      <c r="AD601" t="s">
        <v>141</v>
      </c>
      <c r="AE601" t="s">
        <v>246</v>
      </c>
      <c r="AF601" t="s">
        <v>3326</v>
      </c>
      <c r="AG601">
        <v>12</v>
      </c>
    </row>
    <row r="602" spans="1:33" x14ac:dyDescent="0.35">
      <c r="A602" t="s">
        <v>157</v>
      </c>
      <c r="B602">
        <v>6609255</v>
      </c>
      <c r="C602" t="s">
        <v>129</v>
      </c>
      <c r="D602" t="s">
        <v>5547</v>
      </c>
      <c r="E602" t="s">
        <v>251</v>
      </c>
      <c r="F602" t="s">
        <v>133</v>
      </c>
      <c r="G602" t="s">
        <v>212</v>
      </c>
      <c r="H602">
        <v>45838</v>
      </c>
      <c r="J602" t="s">
        <v>856</v>
      </c>
      <c r="K602">
        <v>1215150</v>
      </c>
      <c r="L602" t="s">
        <v>345</v>
      </c>
      <c r="O602">
        <v>10014635</v>
      </c>
      <c r="P602" t="s">
        <v>157</v>
      </c>
      <c r="Q602">
        <v>0</v>
      </c>
      <c r="R602" t="s">
        <v>329</v>
      </c>
      <c r="S602" t="s">
        <v>329</v>
      </c>
      <c r="T602">
        <v>11600882</v>
      </c>
      <c r="U602">
        <v>45806</v>
      </c>
      <c r="V602">
        <v>45838</v>
      </c>
      <c r="W602">
        <v>45836</v>
      </c>
      <c r="X602">
        <v>0</v>
      </c>
      <c r="Y602">
        <v>1290900</v>
      </c>
      <c r="Z602" t="s">
        <v>1568</v>
      </c>
      <c r="AA602" t="s">
        <v>246</v>
      </c>
      <c r="AB602" t="s">
        <v>121</v>
      </c>
      <c r="AC602" t="s">
        <v>255</v>
      </c>
      <c r="AD602" t="s">
        <v>141</v>
      </c>
      <c r="AE602" t="s">
        <v>246</v>
      </c>
      <c r="AF602" t="s">
        <v>1812</v>
      </c>
      <c r="AG602">
        <v>0.5</v>
      </c>
    </row>
    <row r="603" spans="1:33" x14ac:dyDescent="0.35">
      <c r="A603" t="s">
        <v>231</v>
      </c>
      <c r="B603">
        <v>6609238</v>
      </c>
      <c r="C603" t="s">
        <v>129</v>
      </c>
      <c r="D603" t="s">
        <v>5548</v>
      </c>
      <c r="E603" t="s">
        <v>310</v>
      </c>
      <c r="F603" t="s">
        <v>133</v>
      </c>
      <c r="G603" t="s">
        <v>132</v>
      </c>
      <c r="H603">
        <v>45839</v>
      </c>
      <c r="I603">
        <v>45839</v>
      </c>
      <c r="J603" t="s">
        <v>856</v>
      </c>
      <c r="K603">
        <v>1215150</v>
      </c>
      <c r="L603" t="s">
        <v>331</v>
      </c>
      <c r="O603">
        <v>10014638</v>
      </c>
      <c r="P603" t="s">
        <v>231</v>
      </c>
      <c r="Q603">
        <v>0</v>
      </c>
      <c r="R603" t="s">
        <v>3901</v>
      </c>
      <c r="S603" t="s">
        <v>342</v>
      </c>
      <c r="T603">
        <v>11575959</v>
      </c>
      <c r="U603">
        <v>45806</v>
      </c>
      <c r="V603">
        <v>45839</v>
      </c>
      <c r="W603">
        <v>45808</v>
      </c>
      <c r="X603">
        <v>0</v>
      </c>
      <c r="Y603">
        <v>1290900</v>
      </c>
      <c r="Z603" t="s">
        <v>1568</v>
      </c>
      <c r="AA603" t="s">
        <v>246</v>
      </c>
      <c r="AB603" t="s">
        <v>121</v>
      </c>
      <c r="AC603" t="s">
        <v>255</v>
      </c>
      <c r="AD603" t="s">
        <v>141</v>
      </c>
      <c r="AE603" t="s">
        <v>246</v>
      </c>
      <c r="AF603" t="s">
        <v>1812</v>
      </c>
      <c r="AG603">
        <v>8</v>
      </c>
    </row>
    <row r="604" spans="1:33" x14ac:dyDescent="0.35">
      <c r="A604" t="s">
        <v>230</v>
      </c>
      <c r="B604">
        <v>6609237</v>
      </c>
      <c r="C604" t="s">
        <v>129</v>
      </c>
      <c r="D604" t="s">
        <v>5549</v>
      </c>
      <c r="E604" t="s">
        <v>310</v>
      </c>
      <c r="F604" t="s">
        <v>133</v>
      </c>
      <c r="G604" t="s">
        <v>226</v>
      </c>
      <c r="H604">
        <v>45839</v>
      </c>
      <c r="I604">
        <v>45869</v>
      </c>
      <c r="J604" t="s">
        <v>3476</v>
      </c>
      <c r="K604">
        <v>1215150</v>
      </c>
      <c r="L604" t="s">
        <v>277</v>
      </c>
      <c r="O604">
        <v>10014636</v>
      </c>
      <c r="P604" t="s">
        <v>230</v>
      </c>
      <c r="Q604">
        <v>0</v>
      </c>
      <c r="R604" t="s">
        <v>3901</v>
      </c>
      <c r="S604" t="s">
        <v>3901</v>
      </c>
      <c r="T604">
        <v>11576370</v>
      </c>
      <c r="U604">
        <v>45806</v>
      </c>
      <c r="V604">
        <v>45839</v>
      </c>
      <c r="W604">
        <v>45835</v>
      </c>
      <c r="X604">
        <v>0</v>
      </c>
      <c r="Y604">
        <v>1290900</v>
      </c>
      <c r="Z604" t="s">
        <v>1568</v>
      </c>
      <c r="AA604" t="s">
        <v>246</v>
      </c>
      <c r="AB604" t="s">
        <v>121</v>
      </c>
      <c r="AC604" t="s">
        <v>255</v>
      </c>
      <c r="AD604" t="s">
        <v>189</v>
      </c>
      <c r="AE604" t="s">
        <v>246</v>
      </c>
      <c r="AF604" t="s">
        <v>1812</v>
      </c>
      <c r="AG604">
        <v>24</v>
      </c>
    </row>
    <row r="605" spans="1:33" x14ac:dyDescent="0.35">
      <c r="A605" t="s">
        <v>177</v>
      </c>
      <c r="B605">
        <v>6609236</v>
      </c>
      <c r="C605" t="s">
        <v>129</v>
      </c>
      <c r="D605" t="s">
        <v>5550</v>
      </c>
      <c r="E605" t="s">
        <v>310</v>
      </c>
      <c r="F605" t="s">
        <v>133</v>
      </c>
      <c r="G605" t="s">
        <v>132</v>
      </c>
      <c r="H605">
        <v>45884</v>
      </c>
      <c r="I605">
        <v>45884</v>
      </c>
      <c r="J605" t="s">
        <v>856</v>
      </c>
      <c r="K605">
        <v>1215150</v>
      </c>
      <c r="L605" t="s">
        <v>278</v>
      </c>
      <c r="O605">
        <v>10014634</v>
      </c>
      <c r="P605" t="s">
        <v>177</v>
      </c>
      <c r="Q605">
        <v>0</v>
      </c>
      <c r="R605" t="s">
        <v>3901</v>
      </c>
      <c r="S605" t="s">
        <v>342</v>
      </c>
      <c r="T605">
        <v>11578871</v>
      </c>
      <c r="U605">
        <v>45806</v>
      </c>
      <c r="V605">
        <v>45884</v>
      </c>
      <c r="W605">
        <v>45808</v>
      </c>
      <c r="X605">
        <v>0</v>
      </c>
      <c r="Y605">
        <v>1290900</v>
      </c>
      <c r="Z605" t="s">
        <v>1568</v>
      </c>
      <c r="AA605" t="s">
        <v>246</v>
      </c>
      <c r="AB605" t="s">
        <v>121</v>
      </c>
      <c r="AC605" t="s">
        <v>255</v>
      </c>
      <c r="AD605" t="s">
        <v>141</v>
      </c>
      <c r="AE605" t="s">
        <v>246</v>
      </c>
      <c r="AF605" t="s">
        <v>3326</v>
      </c>
      <c r="AG605">
        <v>6</v>
      </c>
    </row>
    <row r="606" spans="1:33" x14ac:dyDescent="0.35">
      <c r="A606" t="s">
        <v>177</v>
      </c>
      <c r="B606">
        <v>6609234</v>
      </c>
      <c r="C606" t="s">
        <v>129</v>
      </c>
      <c r="D606" t="s">
        <v>5551</v>
      </c>
      <c r="E606" t="s">
        <v>310</v>
      </c>
      <c r="F606" t="s">
        <v>133</v>
      </c>
      <c r="G606" t="s">
        <v>132</v>
      </c>
      <c r="H606">
        <v>45884</v>
      </c>
      <c r="I606">
        <v>45884</v>
      </c>
      <c r="J606" t="s">
        <v>856</v>
      </c>
      <c r="K606">
        <v>1215150</v>
      </c>
      <c r="L606" t="s">
        <v>278</v>
      </c>
      <c r="O606">
        <v>10014634</v>
      </c>
      <c r="P606" t="s">
        <v>177</v>
      </c>
      <c r="Q606">
        <v>0</v>
      </c>
      <c r="R606" t="s">
        <v>3901</v>
      </c>
      <c r="S606" t="s">
        <v>342</v>
      </c>
      <c r="T606">
        <v>11578866</v>
      </c>
      <c r="U606">
        <v>45806</v>
      </c>
      <c r="V606">
        <v>45884</v>
      </c>
      <c r="W606">
        <v>45808</v>
      </c>
      <c r="X606">
        <v>0</v>
      </c>
      <c r="Y606">
        <v>1290900</v>
      </c>
      <c r="Z606" t="s">
        <v>1568</v>
      </c>
      <c r="AA606" t="s">
        <v>246</v>
      </c>
      <c r="AB606" t="s">
        <v>121</v>
      </c>
      <c r="AC606" t="s">
        <v>255</v>
      </c>
      <c r="AD606" t="s">
        <v>141</v>
      </c>
      <c r="AE606" t="s">
        <v>246</v>
      </c>
      <c r="AF606" t="s">
        <v>3326</v>
      </c>
      <c r="AG606">
        <v>4</v>
      </c>
    </row>
    <row r="607" spans="1:33" x14ac:dyDescent="0.35">
      <c r="A607" t="s">
        <v>218</v>
      </c>
      <c r="B607">
        <v>6609232</v>
      </c>
      <c r="C607" t="s">
        <v>129</v>
      </c>
      <c r="D607" t="s">
        <v>5552</v>
      </c>
      <c r="E607" t="s">
        <v>310</v>
      </c>
      <c r="F607" t="s">
        <v>133</v>
      </c>
      <c r="G607" t="s">
        <v>132</v>
      </c>
      <c r="H607">
        <v>45884</v>
      </c>
      <c r="I607">
        <v>45884</v>
      </c>
      <c r="J607" t="s">
        <v>856</v>
      </c>
      <c r="K607">
        <v>1215150</v>
      </c>
      <c r="L607" t="s">
        <v>279</v>
      </c>
      <c r="O607">
        <v>10014633</v>
      </c>
      <c r="P607" t="s">
        <v>218</v>
      </c>
      <c r="Q607">
        <v>0</v>
      </c>
      <c r="R607" t="s">
        <v>3901</v>
      </c>
      <c r="S607" t="s">
        <v>342</v>
      </c>
      <c r="T607">
        <v>11580851</v>
      </c>
      <c r="U607">
        <v>45806</v>
      </c>
      <c r="V607">
        <v>45884</v>
      </c>
      <c r="W607">
        <v>45808</v>
      </c>
      <c r="X607">
        <v>0</v>
      </c>
      <c r="Y607">
        <v>1290900</v>
      </c>
      <c r="Z607" t="s">
        <v>1568</v>
      </c>
      <c r="AA607" t="s">
        <v>246</v>
      </c>
      <c r="AB607" t="s">
        <v>121</v>
      </c>
      <c r="AC607" t="s">
        <v>255</v>
      </c>
      <c r="AD607" t="s">
        <v>141</v>
      </c>
      <c r="AE607" t="s">
        <v>246</v>
      </c>
      <c r="AF607" t="s">
        <v>3326</v>
      </c>
      <c r="AG607">
        <v>8</v>
      </c>
    </row>
    <row r="608" spans="1:33" x14ac:dyDescent="0.35">
      <c r="A608" t="s">
        <v>218</v>
      </c>
      <c r="B608">
        <v>6609231</v>
      </c>
      <c r="C608" t="s">
        <v>129</v>
      </c>
      <c r="D608" t="s">
        <v>5553</v>
      </c>
      <c r="E608" t="s">
        <v>310</v>
      </c>
      <c r="F608" t="s">
        <v>133</v>
      </c>
      <c r="G608" t="s">
        <v>132</v>
      </c>
      <c r="H608">
        <v>45884</v>
      </c>
      <c r="I608">
        <v>45884</v>
      </c>
      <c r="J608" t="s">
        <v>856</v>
      </c>
      <c r="K608">
        <v>1215150</v>
      </c>
      <c r="L608" t="s">
        <v>279</v>
      </c>
      <c r="O608">
        <v>10014633</v>
      </c>
      <c r="P608" t="s">
        <v>218</v>
      </c>
      <c r="Q608">
        <v>0</v>
      </c>
      <c r="R608" t="s">
        <v>3901</v>
      </c>
      <c r="S608" t="s">
        <v>342</v>
      </c>
      <c r="T608">
        <v>11580812</v>
      </c>
      <c r="U608">
        <v>45806</v>
      </c>
      <c r="V608">
        <v>45884</v>
      </c>
      <c r="W608">
        <v>45808</v>
      </c>
      <c r="X608">
        <v>0</v>
      </c>
      <c r="Y608">
        <v>1290900</v>
      </c>
      <c r="Z608" t="s">
        <v>1568</v>
      </c>
      <c r="AA608" t="s">
        <v>246</v>
      </c>
      <c r="AB608" t="s">
        <v>121</v>
      </c>
      <c r="AC608" t="s">
        <v>255</v>
      </c>
      <c r="AD608" t="s">
        <v>141</v>
      </c>
      <c r="AE608" t="s">
        <v>246</v>
      </c>
      <c r="AF608" t="s">
        <v>3326</v>
      </c>
      <c r="AG608">
        <v>10</v>
      </c>
    </row>
    <row r="609" spans="1:33" x14ac:dyDescent="0.35">
      <c r="A609" t="s">
        <v>218</v>
      </c>
      <c r="B609">
        <v>6609230</v>
      </c>
      <c r="C609" t="s">
        <v>129</v>
      </c>
      <c r="D609" t="s">
        <v>5554</v>
      </c>
      <c r="E609" t="s">
        <v>310</v>
      </c>
      <c r="F609" t="s">
        <v>133</v>
      </c>
      <c r="G609" t="s">
        <v>132</v>
      </c>
      <c r="H609">
        <v>45839</v>
      </c>
      <c r="I609">
        <v>45839</v>
      </c>
      <c r="J609" t="s">
        <v>856</v>
      </c>
      <c r="K609">
        <v>1215150</v>
      </c>
      <c r="L609" t="s">
        <v>279</v>
      </c>
      <c r="O609">
        <v>10014633</v>
      </c>
      <c r="P609" t="s">
        <v>218</v>
      </c>
      <c r="Q609">
        <v>0</v>
      </c>
      <c r="R609" t="s">
        <v>3901</v>
      </c>
      <c r="S609" t="s">
        <v>3901</v>
      </c>
      <c r="T609">
        <v>11580773</v>
      </c>
      <c r="U609">
        <v>45806</v>
      </c>
      <c r="V609">
        <v>45839</v>
      </c>
      <c r="W609">
        <v>45835</v>
      </c>
      <c r="X609">
        <v>0</v>
      </c>
      <c r="Y609">
        <v>1290900</v>
      </c>
      <c r="Z609" t="s">
        <v>1568</v>
      </c>
      <c r="AA609" t="s">
        <v>246</v>
      </c>
      <c r="AB609" t="s">
        <v>121</v>
      </c>
      <c r="AC609" t="s">
        <v>255</v>
      </c>
      <c r="AD609" t="s">
        <v>122</v>
      </c>
      <c r="AE609" t="s">
        <v>246</v>
      </c>
      <c r="AF609" t="s">
        <v>1812</v>
      </c>
      <c r="AG609">
        <v>0.5</v>
      </c>
    </row>
    <row r="610" spans="1:33" x14ac:dyDescent="0.35">
      <c r="A610" t="s">
        <v>318</v>
      </c>
      <c r="B610">
        <v>6609229</v>
      </c>
      <c r="C610" t="s">
        <v>129</v>
      </c>
      <c r="D610" t="s">
        <v>5555</v>
      </c>
      <c r="E610" t="s">
        <v>310</v>
      </c>
      <c r="F610" t="s">
        <v>133</v>
      </c>
      <c r="G610" t="s">
        <v>226</v>
      </c>
      <c r="H610">
        <v>45839</v>
      </c>
      <c r="I610">
        <v>45869</v>
      </c>
      <c r="J610" t="s">
        <v>3476</v>
      </c>
      <c r="K610">
        <v>1215152</v>
      </c>
      <c r="L610" t="s">
        <v>319</v>
      </c>
      <c r="O610">
        <v>10014631</v>
      </c>
      <c r="P610" t="s">
        <v>318</v>
      </c>
      <c r="Q610">
        <v>0</v>
      </c>
      <c r="R610" t="s">
        <v>3901</v>
      </c>
      <c r="S610" t="s">
        <v>3901</v>
      </c>
      <c r="T610">
        <v>11409099</v>
      </c>
      <c r="U610">
        <v>45806</v>
      </c>
      <c r="V610">
        <v>45839</v>
      </c>
      <c r="W610">
        <v>45835</v>
      </c>
      <c r="X610">
        <v>0</v>
      </c>
      <c r="Y610">
        <v>1290900</v>
      </c>
      <c r="Z610" t="s">
        <v>1568</v>
      </c>
      <c r="AA610" t="s">
        <v>246</v>
      </c>
      <c r="AB610" t="s">
        <v>121</v>
      </c>
      <c r="AC610" t="s">
        <v>255</v>
      </c>
      <c r="AD610" t="s">
        <v>189</v>
      </c>
      <c r="AE610" t="s">
        <v>246</v>
      </c>
      <c r="AF610" t="s">
        <v>1812</v>
      </c>
      <c r="AG610">
        <v>6</v>
      </c>
    </row>
    <row r="611" spans="1:33" x14ac:dyDescent="0.35">
      <c r="A611" t="s">
        <v>148</v>
      </c>
      <c r="B611">
        <v>6609226</v>
      </c>
      <c r="C611" t="s">
        <v>129</v>
      </c>
      <c r="D611" t="s">
        <v>5556</v>
      </c>
      <c r="E611" t="s">
        <v>310</v>
      </c>
      <c r="F611" t="s">
        <v>259</v>
      </c>
      <c r="G611" t="s">
        <v>225</v>
      </c>
      <c r="H611">
        <v>45813</v>
      </c>
      <c r="J611" t="s">
        <v>856</v>
      </c>
      <c r="K611">
        <v>1213130</v>
      </c>
      <c r="L611" t="s">
        <v>297</v>
      </c>
      <c r="O611">
        <v>10014617</v>
      </c>
      <c r="P611" t="s">
        <v>148</v>
      </c>
      <c r="Q611">
        <v>10648.98</v>
      </c>
      <c r="R611" t="s">
        <v>3901</v>
      </c>
      <c r="S611" t="s">
        <v>308</v>
      </c>
      <c r="T611">
        <v>11600849</v>
      </c>
      <c r="U611">
        <v>45806</v>
      </c>
      <c r="V611">
        <v>45813</v>
      </c>
      <c r="W611">
        <v>45814</v>
      </c>
      <c r="X611">
        <v>10648.98</v>
      </c>
      <c r="Y611">
        <v>1290900</v>
      </c>
      <c r="Z611" t="s">
        <v>1568</v>
      </c>
      <c r="AA611" t="s">
        <v>245</v>
      </c>
      <c r="AB611" t="s">
        <v>121</v>
      </c>
      <c r="AC611" t="s">
        <v>255</v>
      </c>
      <c r="AD611" t="s">
        <v>135</v>
      </c>
      <c r="AE611" t="s">
        <v>245</v>
      </c>
      <c r="AF611" t="s">
        <v>3326</v>
      </c>
      <c r="AG611">
        <v>10</v>
      </c>
    </row>
    <row r="612" spans="1:33" x14ac:dyDescent="0.35">
      <c r="A612" t="s">
        <v>237</v>
      </c>
      <c r="B612">
        <v>6609222</v>
      </c>
      <c r="C612" t="s">
        <v>129</v>
      </c>
      <c r="D612" t="s">
        <v>5557</v>
      </c>
      <c r="E612" t="s">
        <v>310</v>
      </c>
      <c r="F612" t="s">
        <v>133</v>
      </c>
      <c r="G612" t="s">
        <v>147</v>
      </c>
      <c r="H612">
        <v>45839</v>
      </c>
      <c r="I612">
        <v>45869</v>
      </c>
      <c r="J612" t="s">
        <v>3476</v>
      </c>
      <c r="K612">
        <v>1213130</v>
      </c>
      <c r="L612" t="s">
        <v>386</v>
      </c>
      <c r="O612">
        <v>10014625</v>
      </c>
      <c r="P612" t="s">
        <v>237</v>
      </c>
      <c r="Q612">
        <v>0</v>
      </c>
      <c r="R612" t="s">
        <v>3901</v>
      </c>
      <c r="S612" t="s">
        <v>329</v>
      </c>
      <c r="T612">
        <v>11581737</v>
      </c>
      <c r="U612">
        <v>45805</v>
      </c>
      <c r="V612">
        <v>45839</v>
      </c>
      <c r="W612">
        <v>45835</v>
      </c>
      <c r="X612">
        <v>0</v>
      </c>
      <c r="Y612">
        <v>1290900</v>
      </c>
      <c r="Z612" t="s">
        <v>1568</v>
      </c>
      <c r="AA612" t="s">
        <v>245</v>
      </c>
      <c r="AB612" t="s">
        <v>121</v>
      </c>
      <c r="AC612" t="s">
        <v>255</v>
      </c>
      <c r="AD612" t="s">
        <v>141</v>
      </c>
      <c r="AE612" t="s">
        <v>245</v>
      </c>
      <c r="AF612" t="s">
        <v>3326</v>
      </c>
      <c r="AG612">
        <v>4</v>
      </c>
    </row>
    <row r="613" spans="1:33" x14ac:dyDescent="0.35">
      <c r="A613" t="s">
        <v>215</v>
      </c>
      <c r="B613">
        <v>6609220</v>
      </c>
      <c r="C613" t="s">
        <v>129</v>
      </c>
      <c r="D613" t="s">
        <v>5558</v>
      </c>
      <c r="E613" t="s">
        <v>310</v>
      </c>
      <c r="F613" t="s">
        <v>125</v>
      </c>
      <c r="G613" t="s">
        <v>336</v>
      </c>
      <c r="H613">
        <v>45833</v>
      </c>
      <c r="I613">
        <v>45833</v>
      </c>
      <c r="J613" t="s">
        <v>5404</v>
      </c>
      <c r="K613">
        <v>1213130</v>
      </c>
      <c r="L613" t="s">
        <v>290</v>
      </c>
      <c r="O613">
        <v>10018371</v>
      </c>
      <c r="P613" t="s">
        <v>215</v>
      </c>
      <c r="Q613">
        <v>0</v>
      </c>
      <c r="R613" t="s">
        <v>3901</v>
      </c>
      <c r="S613" t="s">
        <v>262</v>
      </c>
      <c r="T613">
        <v>11421588</v>
      </c>
      <c r="U613">
        <v>45805</v>
      </c>
      <c r="V613">
        <v>45833</v>
      </c>
      <c r="W613">
        <v>45837</v>
      </c>
      <c r="X613">
        <v>0</v>
      </c>
      <c r="Y613">
        <v>1290900</v>
      </c>
      <c r="Z613" t="s">
        <v>1568</v>
      </c>
      <c r="AA613" t="s">
        <v>245</v>
      </c>
      <c r="AB613" t="s">
        <v>121</v>
      </c>
      <c r="AC613" t="s">
        <v>255</v>
      </c>
      <c r="AD613" t="s">
        <v>189</v>
      </c>
      <c r="AE613" t="s">
        <v>245</v>
      </c>
      <c r="AF613" t="s">
        <v>1812</v>
      </c>
      <c r="AG613">
        <v>18</v>
      </c>
    </row>
    <row r="614" spans="1:33" x14ac:dyDescent="0.35">
      <c r="A614" t="s">
        <v>315</v>
      </c>
      <c r="B614">
        <v>6609219</v>
      </c>
      <c r="C614" t="s">
        <v>129</v>
      </c>
      <c r="D614" t="s">
        <v>5559</v>
      </c>
      <c r="E614" t="s">
        <v>310</v>
      </c>
      <c r="F614" t="s">
        <v>402</v>
      </c>
      <c r="G614" t="s">
        <v>132</v>
      </c>
      <c r="H614">
        <v>45858</v>
      </c>
      <c r="J614" t="s">
        <v>856</v>
      </c>
      <c r="K614">
        <v>1213130</v>
      </c>
      <c r="L614" t="s">
        <v>317</v>
      </c>
      <c r="O614">
        <v>10018370</v>
      </c>
      <c r="P614" t="s">
        <v>315</v>
      </c>
      <c r="Q614">
        <v>0</v>
      </c>
      <c r="R614" t="s">
        <v>3901</v>
      </c>
      <c r="S614" t="s">
        <v>3901</v>
      </c>
      <c r="T614">
        <v>11581212</v>
      </c>
      <c r="U614">
        <v>45805</v>
      </c>
      <c r="V614">
        <v>45858</v>
      </c>
      <c r="W614">
        <v>45807</v>
      </c>
      <c r="X614">
        <v>0</v>
      </c>
      <c r="Y614">
        <v>1290900</v>
      </c>
      <c r="Z614" t="s">
        <v>1568</v>
      </c>
      <c r="AA614" t="s">
        <v>245</v>
      </c>
      <c r="AB614" t="s">
        <v>121</v>
      </c>
      <c r="AC614" t="s">
        <v>255</v>
      </c>
      <c r="AE614" t="s">
        <v>245</v>
      </c>
      <c r="AF614" t="s">
        <v>3326</v>
      </c>
      <c r="AG614">
        <v>6</v>
      </c>
    </row>
    <row r="615" spans="1:33" x14ac:dyDescent="0.35">
      <c r="A615" t="s">
        <v>315</v>
      </c>
      <c r="B615">
        <v>6609217</v>
      </c>
      <c r="C615" t="s">
        <v>129</v>
      </c>
      <c r="D615" t="s">
        <v>5519</v>
      </c>
      <c r="E615" t="s">
        <v>310</v>
      </c>
      <c r="F615" t="s">
        <v>133</v>
      </c>
      <c r="G615" t="s">
        <v>132</v>
      </c>
      <c r="H615">
        <v>45884</v>
      </c>
      <c r="I615">
        <v>45884</v>
      </c>
      <c r="J615" t="s">
        <v>856</v>
      </c>
      <c r="K615">
        <v>1213130</v>
      </c>
      <c r="L615" t="s">
        <v>317</v>
      </c>
      <c r="O615">
        <v>10018370</v>
      </c>
      <c r="P615" t="s">
        <v>315</v>
      </c>
      <c r="Q615">
        <v>0</v>
      </c>
      <c r="R615" t="s">
        <v>3901</v>
      </c>
      <c r="S615" t="s">
        <v>342</v>
      </c>
      <c r="T615">
        <v>11581209</v>
      </c>
      <c r="U615">
        <v>45805</v>
      </c>
      <c r="V615">
        <v>45884</v>
      </c>
      <c r="W615">
        <v>45808</v>
      </c>
      <c r="X615">
        <v>0</v>
      </c>
      <c r="Y615">
        <v>1290900</v>
      </c>
      <c r="Z615" t="s">
        <v>1568</v>
      </c>
      <c r="AA615" t="s">
        <v>245</v>
      </c>
      <c r="AB615" t="s">
        <v>121</v>
      </c>
      <c r="AC615" t="s">
        <v>255</v>
      </c>
      <c r="AD615" t="s">
        <v>141</v>
      </c>
      <c r="AE615" t="s">
        <v>245</v>
      </c>
      <c r="AF615" t="s">
        <v>3326</v>
      </c>
      <c r="AG615">
        <v>3</v>
      </c>
    </row>
    <row r="616" spans="1:33" x14ac:dyDescent="0.35">
      <c r="A616" t="s">
        <v>219</v>
      </c>
      <c r="B616">
        <v>6609215</v>
      </c>
      <c r="C616" t="s">
        <v>129</v>
      </c>
      <c r="D616" t="s">
        <v>5561</v>
      </c>
      <c r="E616" t="s">
        <v>310</v>
      </c>
      <c r="F616" t="s">
        <v>133</v>
      </c>
      <c r="G616" t="s">
        <v>132</v>
      </c>
      <c r="H616">
        <v>45884</v>
      </c>
      <c r="I616">
        <v>45884</v>
      </c>
      <c r="J616" t="s">
        <v>856</v>
      </c>
      <c r="K616">
        <v>1213130</v>
      </c>
      <c r="L616" t="s">
        <v>292</v>
      </c>
      <c r="O616">
        <v>10017586</v>
      </c>
      <c r="P616" t="s">
        <v>219</v>
      </c>
      <c r="Q616">
        <v>0</v>
      </c>
      <c r="R616" t="s">
        <v>3901</v>
      </c>
      <c r="S616" t="s">
        <v>342</v>
      </c>
      <c r="T616">
        <v>11579736</v>
      </c>
      <c r="U616">
        <v>45805</v>
      </c>
      <c r="V616">
        <v>45884</v>
      </c>
      <c r="W616">
        <v>45808</v>
      </c>
      <c r="X616">
        <v>0</v>
      </c>
      <c r="Y616">
        <v>1290900</v>
      </c>
      <c r="Z616" t="s">
        <v>1568</v>
      </c>
      <c r="AA616" t="s">
        <v>245</v>
      </c>
      <c r="AB616" t="s">
        <v>121</v>
      </c>
      <c r="AC616" t="s">
        <v>255</v>
      </c>
      <c r="AD616" t="s">
        <v>141</v>
      </c>
      <c r="AE616" t="s">
        <v>245</v>
      </c>
      <c r="AF616" t="s">
        <v>3326</v>
      </c>
      <c r="AG616">
        <v>6</v>
      </c>
    </row>
    <row r="617" spans="1:33" x14ac:dyDescent="0.35">
      <c r="A617" t="s">
        <v>219</v>
      </c>
      <c r="B617">
        <v>6609212</v>
      </c>
      <c r="C617" t="s">
        <v>129</v>
      </c>
      <c r="D617" t="s">
        <v>5562</v>
      </c>
      <c r="E617" t="s">
        <v>310</v>
      </c>
      <c r="F617" t="s">
        <v>133</v>
      </c>
      <c r="G617" t="s">
        <v>132</v>
      </c>
      <c r="H617">
        <v>45884</v>
      </c>
      <c r="I617">
        <v>45884</v>
      </c>
      <c r="J617" t="s">
        <v>856</v>
      </c>
      <c r="K617">
        <v>1213130</v>
      </c>
      <c r="L617" t="s">
        <v>292</v>
      </c>
      <c r="O617">
        <v>10017586</v>
      </c>
      <c r="P617" t="s">
        <v>219</v>
      </c>
      <c r="Q617">
        <v>0</v>
      </c>
      <c r="R617" t="s">
        <v>3901</v>
      </c>
      <c r="S617" t="s">
        <v>342</v>
      </c>
      <c r="T617">
        <v>11579691</v>
      </c>
      <c r="U617">
        <v>45805</v>
      </c>
      <c r="V617">
        <v>45884</v>
      </c>
      <c r="W617">
        <v>45808</v>
      </c>
      <c r="X617">
        <v>0</v>
      </c>
      <c r="Y617">
        <v>1290900</v>
      </c>
      <c r="Z617" t="s">
        <v>1568</v>
      </c>
      <c r="AA617" t="s">
        <v>245</v>
      </c>
      <c r="AB617" t="s">
        <v>121</v>
      </c>
      <c r="AC617" t="s">
        <v>255</v>
      </c>
      <c r="AD617" t="s">
        <v>141</v>
      </c>
      <c r="AE617" t="s">
        <v>245</v>
      </c>
      <c r="AF617" t="s">
        <v>3326</v>
      </c>
      <c r="AG617">
        <v>2</v>
      </c>
    </row>
    <row r="618" spans="1:33" x14ac:dyDescent="0.35">
      <c r="A618" t="s">
        <v>228</v>
      </c>
      <c r="B618">
        <v>6609209</v>
      </c>
      <c r="C618" t="s">
        <v>129</v>
      </c>
      <c r="D618" t="s">
        <v>1605</v>
      </c>
      <c r="E618" t="s">
        <v>310</v>
      </c>
      <c r="F618" t="s">
        <v>133</v>
      </c>
      <c r="G618" t="s">
        <v>132</v>
      </c>
      <c r="H618">
        <v>45884</v>
      </c>
      <c r="I618">
        <v>45884</v>
      </c>
      <c r="J618" t="s">
        <v>856</v>
      </c>
      <c r="K618">
        <v>1213130</v>
      </c>
      <c r="L618" t="s">
        <v>387</v>
      </c>
      <c r="O618">
        <v>10014624</v>
      </c>
      <c r="P618" t="s">
        <v>228</v>
      </c>
      <c r="Q618">
        <v>0</v>
      </c>
      <c r="R618" t="s">
        <v>3901</v>
      </c>
      <c r="S618" t="s">
        <v>342</v>
      </c>
      <c r="T618">
        <v>11579689</v>
      </c>
      <c r="U618">
        <v>45805</v>
      </c>
      <c r="V618">
        <v>45884</v>
      </c>
      <c r="W618">
        <v>45808</v>
      </c>
      <c r="X618">
        <v>0</v>
      </c>
      <c r="Y618">
        <v>1290900</v>
      </c>
      <c r="Z618" t="s">
        <v>1568</v>
      </c>
      <c r="AA618" t="s">
        <v>245</v>
      </c>
      <c r="AB618" t="s">
        <v>121</v>
      </c>
      <c r="AC618" t="s">
        <v>255</v>
      </c>
      <c r="AD618" t="s">
        <v>141</v>
      </c>
      <c r="AE618" t="s">
        <v>245</v>
      </c>
      <c r="AF618" t="s">
        <v>3326</v>
      </c>
      <c r="AG618">
        <v>5</v>
      </c>
    </row>
    <row r="619" spans="1:33" x14ac:dyDescent="0.35">
      <c r="A619" t="s">
        <v>233</v>
      </c>
      <c r="B619">
        <v>6609207</v>
      </c>
      <c r="C619" t="s">
        <v>129</v>
      </c>
      <c r="D619" t="s">
        <v>3852</v>
      </c>
      <c r="E619" t="s">
        <v>310</v>
      </c>
      <c r="F619" t="s">
        <v>133</v>
      </c>
      <c r="G619" t="s">
        <v>132</v>
      </c>
      <c r="H619">
        <v>45884</v>
      </c>
      <c r="I619">
        <v>45884</v>
      </c>
      <c r="J619" t="s">
        <v>856</v>
      </c>
      <c r="K619">
        <v>1213130</v>
      </c>
      <c r="L619" t="s">
        <v>301</v>
      </c>
      <c r="O619">
        <v>10014623</v>
      </c>
      <c r="P619" t="s">
        <v>233</v>
      </c>
      <c r="Q619">
        <v>0</v>
      </c>
      <c r="R619" t="s">
        <v>3901</v>
      </c>
      <c r="S619" t="s">
        <v>342</v>
      </c>
      <c r="T619">
        <v>11579254</v>
      </c>
      <c r="U619">
        <v>45805</v>
      </c>
      <c r="V619">
        <v>45884</v>
      </c>
      <c r="W619">
        <v>45808</v>
      </c>
      <c r="X619">
        <v>0</v>
      </c>
      <c r="Y619">
        <v>1290900</v>
      </c>
      <c r="Z619" t="s">
        <v>1568</v>
      </c>
      <c r="AA619" t="s">
        <v>245</v>
      </c>
      <c r="AB619" t="s">
        <v>121</v>
      </c>
      <c r="AC619" t="s">
        <v>255</v>
      </c>
      <c r="AD619" t="s">
        <v>141</v>
      </c>
      <c r="AE619" t="s">
        <v>245</v>
      </c>
      <c r="AF619" t="s">
        <v>3326</v>
      </c>
      <c r="AG619">
        <v>1</v>
      </c>
    </row>
    <row r="620" spans="1:33" x14ac:dyDescent="0.35">
      <c r="A620" t="s">
        <v>233</v>
      </c>
      <c r="B620">
        <v>6609206</v>
      </c>
      <c r="C620" t="s">
        <v>129</v>
      </c>
      <c r="D620" t="s">
        <v>5563</v>
      </c>
      <c r="E620" t="s">
        <v>310</v>
      </c>
      <c r="F620" t="s">
        <v>133</v>
      </c>
      <c r="G620" t="s">
        <v>132</v>
      </c>
      <c r="H620">
        <v>45839</v>
      </c>
      <c r="J620" t="s">
        <v>856</v>
      </c>
      <c r="K620">
        <v>1213130</v>
      </c>
      <c r="L620" t="s">
        <v>301</v>
      </c>
      <c r="O620">
        <v>10014623</v>
      </c>
      <c r="P620" t="s">
        <v>233</v>
      </c>
      <c r="Q620">
        <v>0</v>
      </c>
      <c r="R620" t="s">
        <v>3901</v>
      </c>
      <c r="S620" t="s">
        <v>342</v>
      </c>
      <c r="T620">
        <v>11579221</v>
      </c>
      <c r="U620">
        <v>45805</v>
      </c>
      <c r="V620">
        <v>45839</v>
      </c>
      <c r="W620">
        <v>45808</v>
      </c>
      <c r="X620">
        <v>0</v>
      </c>
      <c r="Y620">
        <v>1290900</v>
      </c>
      <c r="Z620" t="s">
        <v>1568</v>
      </c>
      <c r="AA620" t="s">
        <v>245</v>
      </c>
      <c r="AB620" t="s">
        <v>121</v>
      </c>
      <c r="AC620" t="s">
        <v>255</v>
      </c>
      <c r="AD620" t="s">
        <v>141</v>
      </c>
      <c r="AE620" t="s">
        <v>245</v>
      </c>
      <c r="AF620" t="s">
        <v>1812</v>
      </c>
      <c r="AG620">
        <v>6</v>
      </c>
    </row>
    <row r="621" spans="1:33" x14ac:dyDescent="0.35">
      <c r="A621" t="s">
        <v>233</v>
      </c>
      <c r="B621">
        <v>6609205</v>
      </c>
      <c r="C621" t="s">
        <v>129</v>
      </c>
      <c r="D621" t="s">
        <v>5564</v>
      </c>
      <c r="E621" t="s">
        <v>310</v>
      </c>
      <c r="F621" t="s">
        <v>133</v>
      </c>
      <c r="G621" t="s">
        <v>132</v>
      </c>
      <c r="H621">
        <v>45884</v>
      </c>
      <c r="I621">
        <v>45884</v>
      </c>
      <c r="J621" t="s">
        <v>856</v>
      </c>
      <c r="K621">
        <v>1213130</v>
      </c>
      <c r="L621" t="s">
        <v>301</v>
      </c>
      <c r="O621">
        <v>10014623</v>
      </c>
      <c r="P621" t="s">
        <v>233</v>
      </c>
      <c r="Q621">
        <v>0</v>
      </c>
      <c r="R621" t="s">
        <v>3901</v>
      </c>
      <c r="S621" t="s">
        <v>342</v>
      </c>
      <c r="T621">
        <v>11579165</v>
      </c>
      <c r="U621">
        <v>45805</v>
      </c>
      <c r="V621">
        <v>45884</v>
      </c>
      <c r="W621">
        <v>45808</v>
      </c>
      <c r="X621">
        <v>0</v>
      </c>
      <c r="Y621">
        <v>1290900</v>
      </c>
      <c r="Z621" t="s">
        <v>1568</v>
      </c>
      <c r="AA621" t="s">
        <v>245</v>
      </c>
      <c r="AB621" t="s">
        <v>121</v>
      </c>
      <c r="AC621" t="s">
        <v>255</v>
      </c>
      <c r="AD621" t="s">
        <v>141</v>
      </c>
      <c r="AE621" t="s">
        <v>245</v>
      </c>
      <c r="AF621" t="s">
        <v>3326</v>
      </c>
      <c r="AG621">
        <v>3</v>
      </c>
    </row>
    <row r="622" spans="1:33" x14ac:dyDescent="0.35">
      <c r="A622" t="s">
        <v>233</v>
      </c>
      <c r="B622">
        <v>6609204</v>
      </c>
      <c r="C622" t="s">
        <v>129</v>
      </c>
      <c r="D622" t="s">
        <v>5565</v>
      </c>
      <c r="E622" t="s">
        <v>310</v>
      </c>
      <c r="F622" t="s">
        <v>402</v>
      </c>
      <c r="G622" t="s">
        <v>132</v>
      </c>
      <c r="H622">
        <v>45853</v>
      </c>
      <c r="J622" t="s">
        <v>856</v>
      </c>
      <c r="K622">
        <v>1213130</v>
      </c>
      <c r="L622" t="s">
        <v>301</v>
      </c>
      <c r="O622">
        <v>10014623</v>
      </c>
      <c r="P622" t="s">
        <v>233</v>
      </c>
      <c r="Q622">
        <v>0</v>
      </c>
      <c r="R622" t="s">
        <v>3901</v>
      </c>
      <c r="S622" t="s">
        <v>3901</v>
      </c>
      <c r="T622">
        <v>11579091</v>
      </c>
      <c r="U622">
        <v>45805</v>
      </c>
      <c r="V622">
        <v>45853</v>
      </c>
      <c r="W622">
        <v>45805</v>
      </c>
      <c r="X622">
        <v>0</v>
      </c>
      <c r="Y622">
        <v>1290900</v>
      </c>
      <c r="Z622" t="s">
        <v>1568</v>
      </c>
      <c r="AA622" t="s">
        <v>245</v>
      </c>
      <c r="AB622" t="s">
        <v>121</v>
      </c>
      <c r="AC622" t="s">
        <v>255</v>
      </c>
      <c r="AE622" t="s">
        <v>245</v>
      </c>
      <c r="AF622" t="s">
        <v>3326</v>
      </c>
      <c r="AG622">
        <v>3</v>
      </c>
    </row>
    <row r="623" spans="1:33" x14ac:dyDescent="0.35">
      <c r="A623" t="s">
        <v>207</v>
      </c>
      <c r="B623">
        <v>6609203</v>
      </c>
      <c r="C623" t="s">
        <v>129</v>
      </c>
      <c r="D623" t="s">
        <v>5566</v>
      </c>
      <c r="E623" t="s">
        <v>310</v>
      </c>
      <c r="F623" t="s">
        <v>133</v>
      </c>
      <c r="G623" t="s">
        <v>132</v>
      </c>
      <c r="H623">
        <v>45884</v>
      </c>
      <c r="I623">
        <v>45884</v>
      </c>
      <c r="J623" t="s">
        <v>856</v>
      </c>
      <c r="K623">
        <v>1213130</v>
      </c>
      <c r="L623" t="s">
        <v>385</v>
      </c>
      <c r="O623">
        <v>10014621</v>
      </c>
      <c r="P623" t="s">
        <v>207</v>
      </c>
      <c r="Q623">
        <v>0</v>
      </c>
      <c r="R623" t="s">
        <v>3901</v>
      </c>
      <c r="S623" t="s">
        <v>342</v>
      </c>
      <c r="T623">
        <v>11577660</v>
      </c>
      <c r="U623">
        <v>45805</v>
      </c>
      <c r="V623">
        <v>45884</v>
      </c>
      <c r="W623">
        <v>45808</v>
      </c>
      <c r="X623">
        <v>0</v>
      </c>
      <c r="Y623">
        <v>1290900</v>
      </c>
      <c r="Z623" t="s">
        <v>1568</v>
      </c>
      <c r="AA623" t="s">
        <v>245</v>
      </c>
      <c r="AB623" t="s">
        <v>121</v>
      </c>
      <c r="AC623" t="s">
        <v>255</v>
      </c>
      <c r="AD623" t="s">
        <v>141</v>
      </c>
      <c r="AE623" t="s">
        <v>245</v>
      </c>
      <c r="AF623" t="s">
        <v>3326</v>
      </c>
      <c r="AG623">
        <v>2</v>
      </c>
    </row>
    <row r="624" spans="1:33" x14ac:dyDescent="0.35">
      <c r="A624" t="s">
        <v>207</v>
      </c>
      <c r="B624">
        <v>6609202</v>
      </c>
      <c r="C624" t="s">
        <v>129</v>
      </c>
      <c r="D624" t="s">
        <v>5567</v>
      </c>
      <c r="E624" t="s">
        <v>310</v>
      </c>
      <c r="F624" t="s">
        <v>133</v>
      </c>
      <c r="G624" t="s">
        <v>132</v>
      </c>
      <c r="H624">
        <v>45884</v>
      </c>
      <c r="I624">
        <v>45884</v>
      </c>
      <c r="J624" t="s">
        <v>856</v>
      </c>
      <c r="K624">
        <v>1213130</v>
      </c>
      <c r="L624" t="s">
        <v>385</v>
      </c>
      <c r="O624">
        <v>10014621</v>
      </c>
      <c r="P624" t="s">
        <v>207</v>
      </c>
      <c r="Q624">
        <v>0</v>
      </c>
      <c r="R624" t="s">
        <v>3901</v>
      </c>
      <c r="S624" t="s">
        <v>342</v>
      </c>
      <c r="T624">
        <v>11577648</v>
      </c>
      <c r="U624">
        <v>45805</v>
      </c>
      <c r="V624">
        <v>45884</v>
      </c>
      <c r="W624">
        <v>45808</v>
      </c>
      <c r="X624">
        <v>0</v>
      </c>
      <c r="Y624">
        <v>1290900</v>
      </c>
      <c r="Z624" t="s">
        <v>1568</v>
      </c>
      <c r="AA624" t="s">
        <v>245</v>
      </c>
      <c r="AB624" t="s">
        <v>121</v>
      </c>
      <c r="AC624" t="s">
        <v>255</v>
      </c>
      <c r="AD624" t="s">
        <v>141</v>
      </c>
      <c r="AE624" t="s">
        <v>245</v>
      </c>
      <c r="AF624" t="s">
        <v>3326</v>
      </c>
      <c r="AG624">
        <v>1</v>
      </c>
    </row>
    <row r="625" spans="1:33" x14ac:dyDescent="0.35">
      <c r="A625" t="s">
        <v>148</v>
      </c>
      <c r="B625">
        <v>6609201</v>
      </c>
      <c r="C625" t="s">
        <v>129</v>
      </c>
      <c r="D625" t="s">
        <v>5568</v>
      </c>
      <c r="E625" t="s">
        <v>310</v>
      </c>
      <c r="F625" t="s">
        <v>446</v>
      </c>
      <c r="G625" t="s">
        <v>179</v>
      </c>
      <c r="H625">
        <v>45899</v>
      </c>
      <c r="I625">
        <v>45899</v>
      </c>
      <c r="J625" t="s">
        <v>856</v>
      </c>
      <c r="K625">
        <v>1213130</v>
      </c>
      <c r="L625" t="s">
        <v>297</v>
      </c>
      <c r="O625">
        <v>10014617</v>
      </c>
      <c r="P625" t="s">
        <v>148</v>
      </c>
      <c r="Q625">
        <v>0</v>
      </c>
      <c r="R625" t="s">
        <v>3901</v>
      </c>
      <c r="S625" t="s">
        <v>329</v>
      </c>
      <c r="T625">
        <v>11578592</v>
      </c>
      <c r="U625">
        <v>45805</v>
      </c>
      <c r="V625">
        <v>45899</v>
      </c>
      <c r="W625">
        <v>45808</v>
      </c>
      <c r="X625">
        <v>0</v>
      </c>
      <c r="Y625">
        <v>1290900</v>
      </c>
      <c r="Z625" t="s">
        <v>1568</v>
      </c>
      <c r="AA625" t="s">
        <v>245</v>
      </c>
      <c r="AB625" t="s">
        <v>121</v>
      </c>
      <c r="AC625" t="s">
        <v>255</v>
      </c>
      <c r="AE625" t="s">
        <v>245</v>
      </c>
      <c r="AF625" t="s">
        <v>3326</v>
      </c>
      <c r="AG625">
        <v>6</v>
      </c>
    </row>
    <row r="626" spans="1:33" x14ac:dyDescent="0.35">
      <c r="A626" t="s">
        <v>232</v>
      </c>
      <c r="B626">
        <v>6609200</v>
      </c>
      <c r="C626" t="s">
        <v>129</v>
      </c>
      <c r="D626" t="s">
        <v>5569</v>
      </c>
      <c r="E626" t="s">
        <v>310</v>
      </c>
      <c r="F626" t="s">
        <v>133</v>
      </c>
      <c r="G626" t="s">
        <v>132</v>
      </c>
      <c r="H626">
        <v>45884</v>
      </c>
      <c r="I626">
        <v>45884</v>
      </c>
      <c r="J626" t="s">
        <v>856</v>
      </c>
      <c r="K626">
        <v>1213130</v>
      </c>
      <c r="L626" t="s">
        <v>340</v>
      </c>
      <c r="O626">
        <v>10014610</v>
      </c>
      <c r="P626" t="s">
        <v>232</v>
      </c>
      <c r="Q626">
        <v>0</v>
      </c>
      <c r="R626" t="s">
        <v>3901</v>
      </c>
      <c r="S626" t="s">
        <v>342</v>
      </c>
      <c r="T626">
        <v>11584662</v>
      </c>
      <c r="U626">
        <v>45805</v>
      </c>
      <c r="V626">
        <v>45884</v>
      </c>
      <c r="W626">
        <v>45808</v>
      </c>
      <c r="X626">
        <v>0</v>
      </c>
      <c r="Y626">
        <v>1290900</v>
      </c>
      <c r="Z626" t="s">
        <v>1568</v>
      </c>
      <c r="AA626" t="s">
        <v>245</v>
      </c>
      <c r="AB626" t="s">
        <v>121</v>
      </c>
      <c r="AC626" t="s">
        <v>255</v>
      </c>
      <c r="AD626" t="s">
        <v>141</v>
      </c>
      <c r="AE626" t="s">
        <v>245</v>
      </c>
      <c r="AF626" t="s">
        <v>3326</v>
      </c>
      <c r="AG626">
        <v>6</v>
      </c>
    </row>
    <row r="627" spans="1:33" x14ac:dyDescent="0.35">
      <c r="A627" t="s">
        <v>232</v>
      </c>
      <c r="B627">
        <v>6609195</v>
      </c>
      <c r="C627" t="s">
        <v>129</v>
      </c>
      <c r="D627" t="s">
        <v>5570</v>
      </c>
      <c r="E627" t="s">
        <v>310</v>
      </c>
      <c r="F627" t="s">
        <v>133</v>
      </c>
      <c r="G627" t="s">
        <v>147</v>
      </c>
      <c r="H627">
        <v>45839</v>
      </c>
      <c r="I627">
        <v>45869</v>
      </c>
      <c r="J627" t="s">
        <v>3476</v>
      </c>
      <c r="K627">
        <v>1213130</v>
      </c>
      <c r="L627" t="s">
        <v>340</v>
      </c>
      <c r="O627">
        <v>10014610</v>
      </c>
      <c r="P627" t="s">
        <v>232</v>
      </c>
      <c r="Q627">
        <v>0</v>
      </c>
      <c r="R627" t="s">
        <v>3901</v>
      </c>
      <c r="S627" t="s">
        <v>3901</v>
      </c>
      <c r="T627">
        <v>11584661</v>
      </c>
      <c r="U627">
        <v>45805</v>
      </c>
      <c r="V627">
        <v>45839</v>
      </c>
      <c r="W627">
        <v>45835</v>
      </c>
      <c r="X627">
        <v>0</v>
      </c>
      <c r="Y627">
        <v>1290900</v>
      </c>
      <c r="Z627" t="s">
        <v>1568</v>
      </c>
      <c r="AA627" t="s">
        <v>245</v>
      </c>
      <c r="AB627" t="s">
        <v>121</v>
      </c>
      <c r="AC627" t="s">
        <v>255</v>
      </c>
      <c r="AD627" t="s">
        <v>141</v>
      </c>
      <c r="AE627" t="s">
        <v>245</v>
      </c>
      <c r="AF627" t="s">
        <v>1812</v>
      </c>
      <c r="AG627">
        <v>2</v>
      </c>
    </row>
    <row r="628" spans="1:33" x14ac:dyDescent="0.35">
      <c r="A628" t="s">
        <v>232</v>
      </c>
      <c r="B628">
        <v>6609191</v>
      </c>
      <c r="C628" t="s">
        <v>129</v>
      </c>
      <c r="D628" t="s">
        <v>5571</v>
      </c>
      <c r="E628" t="s">
        <v>310</v>
      </c>
      <c r="F628" t="s">
        <v>133</v>
      </c>
      <c r="G628" t="s">
        <v>132</v>
      </c>
      <c r="H628">
        <v>45884</v>
      </c>
      <c r="I628">
        <v>45884</v>
      </c>
      <c r="J628" t="s">
        <v>856</v>
      </c>
      <c r="K628">
        <v>1213130</v>
      </c>
      <c r="L628" t="s">
        <v>340</v>
      </c>
      <c r="O628">
        <v>10014610</v>
      </c>
      <c r="P628" t="s">
        <v>232</v>
      </c>
      <c r="Q628">
        <v>0</v>
      </c>
      <c r="R628" t="s">
        <v>3901</v>
      </c>
      <c r="S628" t="s">
        <v>342</v>
      </c>
      <c r="T628">
        <v>11584658</v>
      </c>
      <c r="U628">
        <v>45805</v>
      </c>
      <c r="V628">
        <v>45884</v>
      </c>
      <c r="W628">
        <v>45808</v>
      </c>
      <c r="X628">
        <v>0</v>
      </c>
      <c r="Y628">
        <v>1290900</v>
      </c>
      <c r="Z628" t="s">
        <v>1568</v>
      </c>
      <c r="AA628" t="s">
        <v>245</v>
      </c>
      <c r="AB628" t="s">
        <v>121</v>
      </c>
      <c r="AC628" t="s">
        <v>255</v>
      </c>
      <c r="AD628" t="s">
        <v>141</v>
      </c>
      <c r="AE628" t="s">
        <v>245</v>
      </c>
      <c r="AF628" t="s">
        <v>3326</v>
      </c>
      <c r="AG628">
        <v>10</v>
      </c>
    </row>
    <row r="629" spans="1:33" x14ac:dyDescent="0.35">
      <c r="A629" t="s">
        <v>232</v>
      </c>
      <c r="B629">
        <v>6609181</v>
      </c>
      <c r="C629" t="s">
        <v>129</v>
      </c>
      <c r="D629" t="s">
        <v>5572</v>
      </c>
      <c r="E629" t="s">
        <v>310</v>
      </c>
      <c r="F629" t="s">
        <v>402</v>
      </c>
      <c r="G629" t="s">
        <v>132</v>
      </c>
      <c r="H629">
        <v>45855</v>
      </c>
      <c r="I629">
        <v>45855</v>
      </c>
      <c r="J629" t="s">
        <v>856</v>
      </c>
      <c r="K629">
        <v>1213130</v>
      </c>
      <c r="L629" t="s">
        <v>340</v>
      </c>
      <c r="O629">
        <v>10014610</v>
      </c>
      <c r="P629" t="s">
        <v>232</v>
      </c>
      <c r="Q629">
        <v>0</v>
      </c>
      <c r="R629" t="s">
        <v>3901</v>
      </c>
      <c r="S629" t="s">
        <v>996</v>
      </c>
      <c r="T629">
        <v>11584654</v>
      </c>
      <c r="U629">
        <v>45805</v>
      </c>
      <c r="V629">
        <v>45855</v>
      </c>
      <c r="W629">
        <v>45822</v>
      </c>
      <c r="X629">
        <v>0</v>
      </c>
      <c r="Y629">
        <v>1290900</v>
      </c>
      <c r="Z629" t="s">
        <v>1568</v>
      </c>
      <c r="AA629" t="s">
        <v>245</v>
      </c>
      <c r="AB629" t="s">
        <v>121</v>
      </c>
      <c r="AC629" t="s">
        <v>255</v>
      </c>
      <c r="AE629" t="s">
        <v>245</v>
      </c>
      <c r="AF629" t="s">
        <v>3326</v>
      </c>
      <c r="AG629">
        <v>10</v>
      </c>
    </row>
    <row r="630" spans="1:33" x14ac:dyDescent="0.35">
      <c r="A630" t="s">
        <v>210</v>
      </c>
      <c r="B630">
        <v>6609180</v>
      </c>
      <c r="C630" t="s">
        <v>129</v>
      </c>
      <c r="D630" t="s">
        <v>5573</v>
      </c>
      <c r="E630" t="s">
        <v>310</v>
      </c>
      <c r="F630" t="s">
        <v>259</v>
      </c>
      <c r="G630" t="s">
        <v>142</v>
      </c>
      <c r="H630">
        <v>45838</v>
      </c>
      <c r="I630">
        <v>45838</v>
      </c>
      <c r="J630" t="s">
        <v>856</v>
      </c>
      <c r="K630">
        <v>1213130</v>
      </c>
      <c r="L630" t="s">
        <v>395</v>
      </c>
      <c r="O630">
        <v>10014608</v>
      </c>
      <c r="P630" t="s">
        <v>210</v>
      </c>
      <c r="Q630">
        <v>0</v>
      </c>
      <c r="R630" t="s">
        <v>3901</v>
      </c>
      <c r="S630" t="s">
        <v>3891</v>
      </c>
      <c r="T630">
        <v>11584645</v>
      </c>
      <c r="U630">
        <v>45805</v>
      </c>
      <c r="V630">
        <v>45838</v>
      </c>
      <c r="W630">
        <v>45816</v>
      </c>
      <c r="X630">
        <v>0</v>
      </c>
      <c r="Y630">
        <v>1290900</v>
      </c>
      <c r="Z630" t="s">
        <v>1568</v>
      </c>
      <c r="AA630" t="s">
        <v>245</v>
      </c>
      <c r="AB630" t="s">
        <v>121</v>
      </c>
      <c r="AC630" t="s">
        <v>255</v>
      </c>
      <c r="AD630" t="s">
        <v>141</v>
      </c>
      <c r="AE630" t="s">
        <v>245</v>
      </c>
      <c r="AF630" t="s">
        <v>3326</v>
      </c>
      <c r="AG630">
        <v>6</v>
      </c>
    </row>
    <row r="631" spans="1:33" x14ac:dyDescent="0.35">
      <c r="A631" t="s">
        <v>210</v>
      </c>
      <c r="B631">
        <v>6609179</v>
      </c>
      <c r="C631" t="s">
        <v>129</v>
      </c>
      <c r="D631" t="s">
        <v>5571</v>
      </c>
      <c r="E631" t="s">
        <v>310</v>
      </c>
      <c r="F631" t="s">
        <v>133</v>
      </c>
      <c r="G631" t="s">
        <v>132</v>
      </c>
      <c r="H631">
        <v>45839</v>
      </c>
      <c r="I631">
        <v>45869</v>
      </c>
      <c r="J631" t="s">
        <v>856</v>
      </c>
      <c r="K631">
        <v>1213130</v>
      </c>
      <c r="L631" t="s">
        <v>395</v>
      </c>
      <c r="O631">
        <v>10014608</v>
      </c>
      <c r="P631" t="s">
        <v>210</v>
      </c>
      <c r="Q631">
        <v>0</v>
      </c>
      <c r="R631" t="s">
        <v>3901</v>
      </c>
      <c r="S631" t="s">
        <v>342</v>
      </c>
      <c r="T631">
        <v>11584638</v>
      </c>
      <c r="U631">
        <v>45805</v>
      </c>
      <c r="V631">
        <v>45839</v>
      </c>
      <c r="W631">
        <v>45808</v>
      </c>
      <c r="X631">
        <v>0</v>
      </c>
      <c r="Y631">
        <v>1290900</v>
      </c>
      <c r="Z631" t="s">
        <v>1568</v>
      </c>
      <c r="AA631" t="s">
        <v>245</v>
      </c>
      <c r="AB631" t="s">
        <v>121</v>
      </c>
      <c r="AC631" t="s">
        <v>255</v>
      </c>
      <c r="AD631" t="s">
        <v>141</v>
      </c>
      <c r="AE631" t="s">
        <v>245</v>
      </c>
      <c r="AF631" t="s">
        <v>3326</v>
      </c>
      <c r="AG631">
        <v>10</v>
      </c>
    </row>
    <row r="632" spans="1:33" x14ac:dyDescent="0.35">
      <c r="A632" t="s">
        <v>210</v>
      </c>
      <c r="B632">
        <v>6609124</v>
      </c>
      <c r="C632" t="s">
        <v>129</v>
      </c>
      <c r="D632" t="s">
        <v>5574</v>
      </c>
      <c r="E632" t="s">
        <v>310</v>
      </c>
      <c r="F632" t="s">
        <v>259</v>
      </c>
      <c r="G632" t="s">
        <v>142</v>
      </c>
      <c r="H632">
        <v>45838</v>
      </c>
      <c r="I632">
        <v>45838</v>
      </c>
      <c r="J632" t="s">
        <v>856</v>
      </c>
      <c r="K632">
        <v>1213130</v>
      </c>
      <c r="L632" t="s">
        <v>395</v>
      </c>
      <c r="O632">
        <v>10014608</v>
      </c>
      <c r="P632" t="s">
        <v>210</v>
      </c>
      <c r="Q632">
        <v>0</v>
      </c>
      <c r="R632" t="s">
        <v>3901</v>
      </c>
      <c r="S632" t="s">
        <v>3891</v>
      </c>
      <c r="T632">
        <v>11584634</v>
      </c>
      <c r="U632">
        <v>45805</v>
      </c>
      <c r="V632">
        <v>45838</v>
      </c>
      <c r="W632">
        <v>45820</v>
      </c>
      <c r="X632">
        <v>0</v>
      </c>
      <c r="Y632">
        <v>1290900</v>
      </c>
      <c r="Z632" t="s">
        <v>1568</v>
      </c>
      <c r="AA632" t="s">
        <v>245</v>
      </c>
      <c r="AB632" t="s">
        <v>121</v>
      </c>
      <c r="AC632" t="s">
        <v>255</v>
      </c>
      <c r="AD632" t="s">
        <v>141</v>
      </c>
      <c r="AE632" t="s">
        <v>245</v>
      </c>
      <c r="AF632" t="s">
        <v>1812</v>
      </c>
      <c r="AG632">
        <v>6</v>
      </c>
    </row>
    <row r="633" spans="1:33" x14ac:dyDescent="0.35">
      <c r="A633" t="s">
        <v>148</v>
      </c>
      <c r="B633">
        <v>6609111</v>
      </c>
      <c r="C633" t="s">
        <v>129</v>
      </c>
      <c r="D633" t="s">
        <v>5559</v>
      </c>
      <c r="E633" t="s">
        <v>310</v>
      </c>
      <c r="F633" t="s">
        <v>133</v>
      </c>
      <c r="G633" t="s">
        <v>147</v>
      </c>
      <c r="H633">
        <v>45839</v>
      </c>
      <c r="I633">
        <v>45839</v>
      </c>
      <c r="J633" t="s">
        <v>856</v>
      </c>
      <c r="K633">
        <v>1213130</v>
      </c>
      <c r="L633" t="s">
        <v>297</v>
      </c>
      <c r="O633">
        <v>10014617</v>
      </c>
      <c r="P633" t="s">
        <v>148</v>
      </c>
      <c r="Q633">
        <v>0</v>
      </c>
      <c r="R633" t="s">
        <v>329</v>
      </c>
      <c r="S633" t="s">
        <v>329</v>
      </c>
      <c r="T633">
        <v>11578640</v>
      </c>
      <c r="U633">
        <v>45805</v>
      </c>
      <c r="V633">
        <v>45839</v>
      </c>
      <c r="W633">
        <v>45808</v>
      </c>
      <c r="X633">
        <v>0</v>
      </c>
      <c r="Y633">
        <v>1290900</v>
      </c>
      <c r="Z633" t="s">
        <v>1568</v>
      </c>
      <c r="AA633" t="s">
        <v>245</v>
      </c>
      <c r="AB633" t="s">
        <v>121</v>
      </c>
      <c r="AC633" t="s">
        <v>255</v>
      </c>
      <c r="AD633" t="s">
        <v>141</v>
      </c>
      <c r="AE633" t="s">
        <v>245</v>
      </c>
      <c r="AF633" t="s">
        <v>1812</v>
      </c>
      <c r="AG633">
        <v>10</v>
      </c>
    </row>
    <row r="634" spans="1:33" x14ac:dyDescent="0.35">
      <c r="A634" t="s">
        <v>148</v>
      </c>
      <c r="B634">
        <v>6609110</v>
      </c>
      <c r="C634" t="s">
        <v>129</v>
      </c>
      <c r="D634" t="s">
        <v>5575</v>
      </c>
      <c r="E634" t="s">
        <v>310</v>
      </c>
      <c r="F634" t="s">
        <v>133</v>
      </c>
      <c r="G634" t="s">
        <v>147</v>
      </c>
      <c r="H634">
        <v>45839</v>
      </c>
      <c r="I634">
        <v>45869</v>
      </c>
      <c r="J634" t="s">
        <v>856</v>
      </c>
      <c r="K634">
        <v>1213130</v>
      </c>
      <c r="L634" t="s">
        <v>297</v>
      </c>
      <c r="O634">
        <v>10014617</v>
      </c>
      <c r="P634" t="s">
        <v>148</v>
      </c>
      <c r="Q634">
        <v>0</v>
      </c>
      <c r="R634" t="s">
        <v>329</v>
      </c>
      <c r="S634" t="s">
        <v>3891</v>
      </c>
      <c r="T634">
        <v>11569063</v>
      </c>
      <c r="U634">
        <v>45805</v>
      </c>
      <c r="V634">
        <v>45839</v>
      </c>
      <c r="W634">
        <v>45806</v>
      </c>
      <c r="X634">
        <v>0</v>
      </c>
      <c r="Y634">
        <v>1290900</v>
      </c>
      <c r="Z634" t="s">
        <v>1568</v>
      </c>
      <c r="AA634" t="s">
        <v>245</v>
      </c>
      <c r="AB634" t="s">
        <v>121</v>
      </c>
      <c r="AC634" t="s">
        <v>255</v>
      </c>
      <c r="AD634" t="s">
        <v>141</v>
      </c>
      <c r="AE634" t="s">
        <v>245</v>
      </c>
      <c r="AF634" t="s">
        <v>3326</v>
      </c>
      <c r="AG634">
        <v>4</v>
      </c>
    </row>
    <row r="635" spans="1:33" x14ac:dyDescent="0.35">
      <c r="A635" t="s">
        <v>224</v>
      </c>
      <c r="B635">
        <v>6609109</v>
      </c>
      <c r="C635" t="s">
        <v>129</v>
      </c>
      <c r="D635" t="s">
        <v>5576</v>
      </c>
      <c r="E635" t="s">
        <v>310</v>
      </c>
      <c r="F635" t="s">
        <v>133</v>
      </c>
      <c r="G635" t="s">
        <v>132</v>
      </c>
      <c r="H635">
        <v>45868</v>
      </c>
      <c r="J635" t="s">
        <v>856</v>
      </c>
      <c r="K635">
        <v>1213130</v>
      </c>
      <c r="L635" t="s">
        <v>389</v>
      </c>
      <c r="O635">
        <v>10014612</v>
      </c>
      <c r="P635" t="s">
        <v>224</v>
      </c>
      <c r="Q635">
        <v>0</v>
      </c>
      <c r="R635" t="s">
        <v>329</v>
      </c>
      <c r="S635" t="s">
        <v>342</v>
      </c>
      <c r="T635">
        <v>11574219</v>
      </c>
      <c r="U635">
        <v>45805</v>
      </c>
      <c r="V635">
        <v>45868</v>
      </c>
      <c r="W635">
        <v>45806</v>
      </c>
      <c r="X635">
        <v>0</v>
      </c>
      <c r="Y635">
        <v>1290900</v>
      </c>
      <c r="Z635" t="s">
        <v>1568</v>
      </c>
      <c r="AA635" t="s">
        <v>245</v>
      </c>
      <c r="AB635" t="s">
        <v>121</v>
      </c>
      <c r="AC635" t="s">
        <v>255</v>
      </c>
      <c r="AD635" t="s">
        <v>141</v>
      </c>
      <c r="AE635" t="s">
        <v>245</v>
      </c>
      <c r="AF635" t="s">
        <v>3326</v>
      </c>
      <c r="AG635">
        <v>1</v>
      </c>
    </row>
    <row r="636" spans="1:33" x14ac:dyDescent="0.35">
      <c r="A636" t="s">
        <v>221</v>
      </c>
      <c r="B636">
        <v>6609067</v>
      </c>
      <c r="C636" t="s">
        <v>129</v>
      </c>
      <c r="D636" t="s">
        <v>5577</v>
      </c>
      <c r="E636" t="s">
        <v>310</v>
      </c>
      <c r="F636" t="s">
        <v>133</v>
      </c>
      <c r="G636" t="s">
        <v>132</v>
      </c>
      <c r="H636">
        <v>45868</v>
      </c>
      <c r="J636" t="s">
        <v>856</v>
      </c>
      <c r="K636">
        <v>1215156</v>
      </c>
      <c r="L636" t="s">
        <v>309</v>
      </c>
      <c r="O636">
        <v>10014650</v>
      </c>
      <c r="P636" t="s">
        <v>221</v>
      </c>
      <c r="Q636">
        <v>0</v>
      </c>
      <c r="R636" t="s">
        <v>329</v>
      </c>
      <c r="S636" t="s">
        <v>342</v>
      </c>
      <c r="T636">
        <v>11590238</v>
      </c>
      <c r="U636">
        <v>45805</v>
      </c>
      <c r="V636">
        <v>45868</v>
      </c>
      <c r="W636">
        <v>45818</v>
      </c>
      <c r="X636">
        <v>0</v>
      </c>
      <c r="Y636">
        <v>1290900</v>
      </c>
      <c r="Z636" t="s">
        <v>1568</v>
      </c>
      <c r="AA636" t="s">
        <v>246</v>
      </c>
      <c r="AB636" t="s">
        <v>121</v>
      </c>
      <c r="AC636" t="s">
        <v>255</v>
      </c>
      <c r="AD636" t="s">
        <v>141</v>
      </c>
      <c r="AE636" t="s">
        <v>246</v>
      </c>
      <c r="AF636" t="s">
        <v>3326</v>
      </c>
      <c r="AG636">
        <v>1</v>
      </c>
    </row>
    <row r="637" spans="1:33" x14ac:dyDescent="0.35">
      <c r="A637" t="s">
        <v>227</v>
      </c>
      <c r="B637">
        <v>6609000</v>
      </c>
      <c r="C637" t="s">
        <v>129</v>
      </c>
      <c r="D637" t="s">
        <v>5578</v>
      </c>
      <c r="E637" t="s">
        <v>310</v>
      </c>
      <c r="F637" t="s">
        <v>133</v>
      </c>
      <c r="G637" t="s">
        <v>132</v>
      </c>
      <c r="H637">
        <v>45839</v>
      </c>
      <c r="I637">
        <v>45869</v>
      </c>
      <c r="J637" t="s">
        <v>3476</v>
      </c>
      <c r="K637">
        <v>1213130</v>
      </c>
      <c r="L637" t="s">
        <v>305</v>
      </c>
      <c r="O637">
        <v>10014606</v>
      </c>
      <c r="P637" t="s">
        <v>227</v>
      </c>
      <c r="Q637">
        <v>0</v>
      </c>
      <c r="R637" t="s">
        <v>3901</v>
      </c>
      <c r="S637" t="s">
        <v>3901</v>
      </c>
      <c r="T637">
        <v>11577448</v>
      </c>
      <c r="U637">
        <v>45805</v>
      </c>
      <c r="V637">
        <v>45839</v>
      </c>
      <c r="W637">
        <v>45835</v>
      </c>
      <c r="X637">
        <v>0</v>
      </c>
      <c r="Y637">
        <v>1290900</v>
      </c>
      <c r="Z637" t="s">
        <v>1568</v>
      </c>
      <c r="AA637" t="s">
        <v>245</v>
      </c>
      <c r="AB637" t="s">
        <v>121</v>
      </c>
      <c r="AC637" t="s">
        <v>255</v>
      </c>
      <c r="AD637" t="s">
        <v>122</v>
      </c>
      <c r="AE637" t="s">
        <v>245</v>
      </c>
      <c r="AF637" t="s">
        <v>1812</v>
      </c>
      <c r="AG637">
        <v>8</v>
      </c>
    </row>
    <row r="638" spans="1:33" x14ac:dyDescent="0.35">
      <c r="A638" t="s">
        <v>419</v>
      </c>
      <c r="B638">
        <v>6608999</v>
      </c>
      <c r="C638" t="s">
        <v>129</v>
      </c>
      <c r="D638" t="s">
        <v>3386</v>
      </c>
      <c r="E638" t="s">
        <v>310</v>
      </c>
      <c r="F638" t="s">
        <v>133</v>
      </c>
      <c r="G638" t="s">
        <v>147</v>
      </c>
      <c r="H638">
        <v>45839</v>
      </c>
      <c r="I638">
        <v>45869</v>
      </c>
      <c r="J638" t="s">
        <v>3476</v>
      </c>
      <c r="K638">
        <v>1213130</v>
      </c>
      <c r="L638" t="s">
        <v>420</v>
      </c>
      <c r="O638">
        <v>10014605</v>
      </c>
      <c r="P638" t="s">
        <v>419</v>
      </c>
      <c r="Q638">
        <v>0</v>
      </c>
      <c r="R638" t="s">
        <v>3901</v>
      </c>
      <c r="S638" t="s">
        <v>3901</v>
      </c>
      <c r="T638">
        <v>11576611</v>
      </c>
      <c r="U638">
        <v>45805</v>
      </c>
      <c r="V638">
        <v>45839</v>
      </c>
      <c r="W638">
        <v>45835</v>
      </c>
      <c r="X638">
        <v>0</v>
      </c>
      <c r="Y638">
        <v>1290900</v>
      </c>
      <c r="Z638" t="s">
        <v>1568</v>
      </c>
      <c r="AA638" t="s">
        <v>245</v>
      </c>
      <c r="AB638" t="s">
        <v>121</v>
      </c>
      <c r="AC638" t="s">
        <v>255</v>
      </c>
      <c r="AD638" t="s">
        <v>141</v>
      </c>
      <c r="AE638" t="s">
        <v>245</v>
      </c>
      <c r="AF638" t="s">
        <v>1812</v>
      </c>
      <c r="AG638">
        <v>54</v>
      </c>
    </row>
    <row r="639" spans="1:33" x14ac:dyDescent="0.35">
      <c r="A639" t="s">
        <v>126</v>
      </c>
      <c r="B639">
        <v>6608841</v>
      </c>
      <c r="C639" t="s">
        <v>123</v>
      </c>
      <c r="D639" t="s">
        <v>5579</v>
      </c>
      <c r="E639" t="s">
        <v>310</v>
      </c>
      <c r="F639" t="s">
        <v>133</v>
      </c>
      <c r="G639" t="s">
        <v>147</v>
      </c>
      <c r="H639">
        <v>45869</v>
      </c>
      <c r="I639">
        <v>45869</v>
      </c>
      <c r="J639" t="s">
        <v>856</v>
      </c>
      <c r="K639">
        <v>1210101</v>
      </c>
      <c r="L639" t="s">
        <v>391</v>
      </c>
      <c r="O639">
        <v>10014657</v>
      </c>
      <c r="P639" t="s">
        <v>126</v>
      </c>
      <c r="Q639">
        <v>0</v>
      </c>
      <c r="R639" t="s">
        <v>3891</v>
      </c>
      <c r="S639" t="s">
        <v>3891</v>
      </c>
      <c r="T639">
        <v>11600392</v>
      </c>
      <c r="U639">
        <v>45805</v>
      </c>
      <c r="V639">
        <v>45869</v>
      </c>
      <c r="W639">
        <v>45844</v>
      </c>
      <c r="X639">
        <v>0</v>
      </c>
      <c r="Y639">
        <v>1290900</v>
      </c>
      <c r="Z639" t="s">
        <v>1568</v>
      </c>
      <c r="AA639" t="s">
        <v>248</v>
      </c>
      <c r="AB639" t="s">
        <v>121</v>
      </c>
      <c r="AC639" t="s">
        <v>255</v>
      </c>
      <c r="AD639" t="s">
        <v>141</v>
      </c>
      <c r="AE639" t="s">
        <v>248</v>
      </c>
      <c r="AF639" t="s">
        <v>3326</v>
      </c>
      <c r="AG639">
        <v>4</v>
      </c>
    </row>
    <row r="640" spans="1:33" x14ac:dyDescent="0.35">
      <c r="A640" t="s">
        <v>131</v>
      </c>
      <c r="B640">
        <v>6608781</v>
      </c>
      <c r="C640" t="s">
        <v>129</v>
      </c>
      <c r="D640" t="s">
        <v>5580</v>
      </c>
      <c r="E640" t="s">
        <v>310</v>
      </c>
      <c r="F640" t="s">
        <v>133</v>
      </c>
      <c r="G640" t="s">
        <v>132</v>
      </c>
      <c r="H640">
        <v>45868</v>
      </c>
      <c r="J640" t="s">
        <v>856</v>
      </c>
      <c r="K640">
        <v>1213130</v>
      </c>
      <c r="L640" t="s">
        <v>335</v>
      </c>
      <c r="O640">
        <v>10014603</v>
      </c>
      <c r="P640" t="s">
        <v>131</v>
      </c>
      <c r="Q640">
        <v>0</v>
      </c>
      <c r="R640" t="s">
        <v>329</v>
      </c>
      <c r="S640" t="s">
        <v>342</v>
      </c>
      <c r="T640">
        <v>11580848</v>
      </c>
      <c r="U640">
        <v>45804</v>
      </c>
      <c r="V640">
        <v>45868</v>
      </c>
      <c r="W640">
        <v>45806</v>
      </c>
      <c r="X640">
        <v>0</v>
      </c>
      <c r="Y640">
        <v>1290900</v>
      </c>
      <c r="Z640" t="s">
        <v>1568</v>
      </c>
      <c r="AA640" t="s">
        <v>245</v>
      </c>
      <c r="AB640" t="s">
        <v>121</v>
      </c>
      <c r="AC640" t="s">
        <v>255</v>
      </c>
      <c r="AD640" t="s">
        <v>141</v>
      </c>
      <c r="AE640" t="s">
        <v>245</v>
      </c>
      <c r="AF640" t="s">
        <v>3326</v>
      </c>
      <c r="AG640">
        <v>8</v>
      </c>
    </row>
    <row r="641" spans="1:33" x14ac:dyDescent="0.35">
      <c r="A641" t="s">
        <v>210</v>
      </c>
      <c r="B641">
        <v>6608778</v>
      </c>
      <c r="C641" t="s">
        <v>129</v>
      </c>
      <c r="D641" t="s">
        <v>5581</v>
      </c>
      <c r="E641" t="s">
        <v>310</v>
      </c>
      <c r="F641" t="s">
        <v>402</v>
      </c>
      <c r="G641" t="s">
        <v>191</v>
      </c>
      <c r="H641">
        <v>45931</v>
      </c>
      <c r="I641">
        <v>45961</v>
      </c>
      <c r="J641" t="s">
        <v>3473</v>
      </c>
      <c r="K641">
        <v>1213130</v>
      </c>
      <c r="L641" t="s">
        <v>395</v>
      </c>
      <c r="O641">
        <v>10014608</v>
      </c>
      <c r="P641" t="s">
        <v>210</v>
      </c>
      <c r="Q641">
        <v>0</v>
      </c>
      <c r="R641" t="s">
        <v>3901</v>
      </c>
      <c r="T641">
        <v>11600402</v>
      </c>
      <c r="U641">
        <v>45804</v>
      </c>
      <c r="V641">
        <v>45931</v>
      </c>
      <c r="X641">
        <v>0</v>
      </c>
      <c r="Y641">
        <v>1290900</v>
      </c>
      <c r="Z641" t="s">
        <v>1568</v>
      </c>
      <c r="AA641" t="s">
        <v>245</v>
      </c>
      <c r="AB641" t="s">
        <v>121</v>
      </c>
      <c r="AC641" t="s">
        <v>255</v>
      </c>
      <c r="AE641" t="s">
        <v>245</v>
      </c>
      <c r="AF641" t="s">
        <v>3326</v>
      </c>
      <c r="AG641">
        <v>6</v>
      </c>
    </row>
    <row r="642" spans="1:33" x14ac:dyDescent="0.35">
      <c r="A642" t="s">
        <v>131</v>
      </c>
      <c r="B642">
        <v>6608760</v>
      </c>
      <c r="C642" t="s">
        <v>129</v>
      </c>
      <c r="D642" t="s">
        <v>5582</v>
      </c>
      <c r="E642" t="s">
        <v>310</v>
      </c>
      <c r="F642" t="s">
        <v>133</v>
      </c>
      <c r="G642" t="s">
        <v>132</v>
      </c>
      <c r="H642">
        <v>45868</v>
      </c>
      <c r="J642" t="s">
        <v>856</v>
      </c>
      <c r="K642">
        <v>1213130</v>
      </c>
      <c r="L642" t="s">
        <v>335</v>
      </c>
      <c r="O642">
        <v>10014603</v>
      </c>
      <c r="P642" t="s">
        <v>131</v>
      </c>
      <c r="Q642">
        <v>0</v>
      </c>
      <c r="R642" t="s">
        <v>329</v>
      </c>
      <c r="S642" t="s">
        <v>342</v>
      </c>
      <c r="T642">
        <v>11580852</v>
      </c>
      <c r="U642">
        <v>45804</v>
      </c>
      <c r="V642">
        <v>45868</v>
      </c>
      <c r="W642">
        <v>45806</v>
      </c>
      <c r="X642">
        <v>0</v>
      </c>
      <c r="Y642">
        <v>1290900</v>
      </c>
      <c r="Z642" t="s">
        <v>1568</v>
      </c>
      <c r="AA642" t="s">
        <v>245</v>
      </c>
      <c r="AB642" t="s">
        <v>121</v>
      </c>
      <c r="AC642" t="s">
        <v>255</v>
      </c>
      <c r="AD642" t="s">
        <v>141</v>
      </c>
      <c r="AE642" t="s">
        <v>245</v>
      </c>
      <c r="AF642" t="s">
        <v>3326</v>
      </c>
      <c r="AG642">
        <v>8</v>
      </c>
    </row>
    <row r="643" spans="1:33" x14ac:dyDescent="0.35">
      <c r="A643" t="s">
        <v>131</v>
      </c>
      <c r="B643">
        <v>6608759</v>
      </c>
      <c r="C643" t="s">
        <v>129</v>
      </c>
      <c r="D643" t="s">
        <v>5583</v>
      </c>
      <c r="E643" t="s">
        <v>310</v>
      </c>
      <c r="F643" t="s">
        <v>133</v>
      </c>
      <c r="G643" t="s">
        <v>132</v>
      </c>
      <c r="H643">
        <v>45838</v>
      </c>
      <c r="J643" t="s">
        <v>856</v>
      </c>
      <c r="K643">
        <v>1213130</v>
      </c>
      <c r="L643" t="s">
        <v>335</v>
      </c>
      <c r="O643">
        <v>10014603</v>
      </c>
      <c r="P643" t="s">
        <v>131</v>
      </c>
      <c r="Q643">
        <v>0</v>
      </c>
      <c r="R643" t="s">
        <v>329</v>
      </c>
      <c r="S643" t="s">
        <v>342</v>
      </c>
      <c r="T643">
        <v>11580633</v>
      </c>
      <c r="U643">
        <v>45804</v>
      </c>
      <c r="V643">
        <v>45838</v>
      </c>
      <c r="W643">
        <v>45806</v>
      </c>
      <c r="X643">
        <v>0</v>
      </c>
      <c r="Y643">
        <v>1290900</v>
      </c>
      <c r="Z643" t="s">
        <v>1568</v>
      </c>
      <c r="AA643" t="s">
        <v>245</v>
      </c>
      <c r="AB643" t="s">
        <v>121</v>
      </c>
      <c r="AC643" t="s">
        <v>255</v>
      </c>
      <c r="AD643" t="s">
        <v>141</v>
      </c>
      <c r="AE643" t="s">
        <v>245</v>
      </c>
      <c r="AF643" t="s">
        <v>3326</v>
      </c>
      <c r="AG643">
        <v>6</v>
      </c>
    </row>
    <row r="644" spans="1:33" x14ac:dyDescent="0.35">
      <c r="A644" t="s">
        <v>131</v>
      </c>
      <c r="B644">
        <v>6608758</v>
      </c>
      <c r="C644" t="s">
        <v>129</v>
      </c>
      <c r="D644" t="s">
        <v>3455</v>
      </c>
      <c r="E644" t="s">
        <v>310</v>
      </c>
      <c r="F644" t="s">
        <v>133</v>
      </c>
      <c r="G644" t="s">
        <v>191</v>
      </c>
      <c r="H644">
        <v>45899</v>
      </c>
      <c r="J644" t="s">
        <v>856</v>
      </c>
      <c r="K644">
        <v>1213130</v>
      </c>
      <c r="L644" t="s">
        <v>335</v>
      </c>
      <c r="O644">
        <v>10014603</v>
      </c>
      <c r="P644" t="s">
        <v>131</v>
      </c>
      <c r="Q644">
        <v>0</v>
      </c>
      <c r="R644" t="s">
        <v>329</v>
      </c>
      <c r="S644" t="s">
        <v>342</v>
      </c>
      <c r="T644">
        <v>11600370</v>
      </c>
      <c r="U644">
        <v>45804</v>
      </c>
      <c r="V644">
        <v>45899</v>
      </c>
      <c r="W644">
        <v>45806</v>
      </c>
      <c r="X644">
        <v>0</v>
      </c>
      <c r="Y644">
        <v>1290900</v>
      </c>
      <c r="Z644" t="s">
        <v>1568</v>
      </c>
      <c r="AA644" t="s">
        <v>245</v>
      </c>
      <c r="AB644" t="s">
        <v>121</v>
      </c>
      <c r="AC644" t="s">
        <v>255</v>
      </c>
      <c r="AD644" t="s">
        <v>141</v>
      </c>
      <c r="AE644" t="s">
        <v>245</v>
      </c>
      <c r="AF644" t="s">
        <v>3326</v>
      </c>
      <c r="AG644">
        <v>60</v>
      </c>
    </row>
    <row r="645" spans="1:33" x14ac:dyDescent="0.35">
      <c r="A645" t="s">
        <v>131</v>
      </c>
      <c r="B645">
        <v>6608757</v>
      </c>
      <c r="C645" t="s">
        <v>129</v>
      </c>
      <c r="D645" t="s">
        <v>3472</v>
      </c>
      <c r="E645" t="s">
        <v>310</v>
      </c>
      <c r="F645" t="s">
        <v>133</v>
      </c>
      <c r="G645" t="s">
        <v>132</v>
      </c>
      <c r="H645">
        <v>45899</v>
      </c>
      <c r="J645" t="s">
        <v>856</v>
      </c>
      <c r="K645">
        <v>1213130</v>
      </c>
      <c r="L645" t="s">
        <v>335</v>
      </c>
      <c r="O645">
        <v>10014603</v>
      </c>
      <c r="P645" t="s">
        <v>131</v>
      </c>
      <c r="Q645">
        <v>0</v>
      </c>
      <c r="R645" t="s">
        <v>329</v>
      </c>
      <c r="S645" t="s">
        <v>342</v>
      </c>
      <c r="T645">
        <v>11580669</v>
      </c>
      <c r="U645">
        <v>45804</v>
      </c>
      <c r="V645">
        <v>45899</v>
      </c>
      <c r="W645">
        <v>45806</v>
      </c>
      <c r="X645">
        <v>0</v>
      </c>
      <c r="Y645">
        <v>1290900</v>
      </c>
      <c r="Z645" t="s">
        <v>1568</v>
      </c>
      <c r="AA645" t="s">
        <v>245</v>
      </c>
      <c r="AB645" t="s">
        <v>121</v>
      </c>
      <c r="AC645" t="s">
        <v>255</v>
      </c>
      <c r="AD645" t="s">
        <v>141</v>
      </c>
      <c r="AE645" t="s">
        <v>245</v>
      </c>
      <c r="AF645" t="s">
        <v>3326</v>
      </c>
      <c r="AG645">
        <v>28</v>
      </c>
    </row>
    <row r="646" spans="1:33" x14ac:dyDescent="0.35">
      <c r="A646" t="s">
        <v>413</v>
      </c>
      <c r="B646">
        <v>6608756</v>
      </c>
      <c r="C646" t="s">
        <v>129</v>
      </c>
      <c r="D646" t="s">
        <v>5571</v>
      </c>
      <c r="E646" t="s">
        <v>310</v>
      </c>
      <c r="F646" t="s">
        <v>133</v>
      </c>
      <c r="G646" t="s">
        <v>147</v>
      </c>
      <c r="H646">
        <v>45868</v>
      </c>
      <c r="J646" t="s">
        <v>856</v>
      </c>
      <c r="K646">
        <v>1213130</v>
      </c>
      <c r="L646" t="s">
        <v>414</v>
      </c>
      <c r="O646">
        <v>10014620</v>
      </c>
      <c r="P646" t="s">
        <v>413</v>
      </c>
      <c r="Q646">
        <v>0</v>
      </c>
      <c r="R646" t="s">
        <v>329</v>
      </c>
      <c r="S646" t="s">
        <v>342</v>
      </c>
      <c r="T646">
        <v>11584805</v>
      </c>
      <c r="U646">
        <v>45804</v>
      </c>
      <c r="V646">
        <v>45868</v>
      </c>
      <c r="W646">
        <v>45807</v>
      </c>
      <c r="X646">
        <v>0</v>
      </c>
      <c r="Y646">
        <v>1290900</v>
      </c>
      <c r="Z646" t="s">
        <v>1568</v>
      </c>
      <c r="AA646" t="s">
        <v>245</v>
      </c>
      <c r="AB646" t="s">
        <v>121</v>
      </c>
      <c r="AC646" t="s">
        <v>255</v>
      </c>
      <c r="AD646" t="s">
        <v>141</v>
      </c>
      <c r="AE646" t="s">
        <v>245</v>
      </c>
      <c r="AF646" t="s">
        <v>3326</v>
      </c>
      <c r="AG646">
        <v>10</v>
      </c>
    </row>
    <row r="647" spans="1:33" x14ac:dyDescent="0.35">
      <c r="A647" t="s">
        <v>313</v>
      </c>
      <c r="B647">
        <v>6608750</v>
      </c>
      <c r="C647" t="s">
        <v>129</v>
      </c>
      <c r="D647" t="s">
        <v>5573</v>
      </c>
      <c r="E647" t="s">
        <v>310</v>
      </c>
      <c r="F647" t="s">
        <v>133</v>
      </c>
      <c r="G647" t="s">
        <v>132</v>
      </c>
      <c r="H647">
        <v>45868</v>
      </c>
      <c r="J647" t="s">
        <v>856</v>
      </c>
      <c r="K647">
        <v>1213130</v>
      </c>
      <c r="L647" t="s">
        <v>314</v>
      </c>
      <c r="O647">
        <v>10014619</v>
      </c>
      <c r="P647" t="s">
        <v>313</v>
      </c>
      <c r="Q647">
        <v>0</v>
      </c>
      <c r="R647" t="s">
        <v>329</v>
      </c>
      <c r="S647" t="s">
        <v>342</v>
      </c>
      <c r="T647">
        <v>11584795</v>
      </c>
      <c r="U647">
        <v>45804</v>
      </c>
      <c r="V647">
        <v>45868</v>
      </c>
      <c r="W647">
        <v>45806</v>
      </c>
      <c r="X647">
        <v>0</v>
      </c>
      <c r="Y647">
        <v>1290900</v>
      </c>
      <c r="Z647" t="s">
        <v>1568</v>
      </c>
      <c r="AA647" t="s">
        <v>245</v>
      </c>
      <c r="AB647" t="s">
        <v>121</v>
      </c>
      <c r="AC647" t="s">
        <v>255</v>
      </c>
      <c r="AD647" t="s">
        <v>141</v>
      </c>
      <c r="AE647" t="s">
        <v>245</v>
      </c>
      <c r="AF647" t="s">
        <v>3326</v>
      </c>
      <c r="AG647">
        <v>6</v>
      </c>
    </row>
    <row r="648" spans="1:33" x14ac:dyDescent="0.35">
      <c r="A648" t="s">
        <v>148</v>
      </c>
      <c r="B648">
        <v>6608743</v>
      </c>
      <c r="C648" t="s">
        <v>129</v>
      </c>
      <c r="D648" t="s">
        <v>5584</v>
      </c>
      <c r="E648" t="s">
        <v>310</v>
      </c>
      <c r="F648" t="s">
        <v>133</v>
      </c>
      <c r="G648" t="s">
        <v>132</v>
      </c>
      <c r="H648">
        <v>45838</v>
      </c>
      <c r="J648" t="s">
        <v>856</v>
      </c>
      <c r="K648">
        <v>1213130</v>
      </c>
      <c r="L648" t="s">
        <v>297</v>
      </c>
      <c r="O648">
        <v>10014617</v>
      </c>
      <c r="P648" t="s">
        <v>148</v>
      </c>
      <c r="Q648">
        <v>0</v>
      </c>
      <c r="R648" t="s">
        <v>329</v>
      </c>
      <c r="S648" t="s">
        <v>342</v>
      </c>
      <c r="T648">
        <v>11579045</v>
      </c>
      <c r="U648">
        <v>45804</v>
      </c>
      <c r="V648">
        <v>45838</v>
      </c>
      <c r="W648">
        <v>45806</v>
      </c>
      <c r="X648">
        <v>0</v>
      </c>
      <c r="Y648">
        <v>1290900</v>
      </c>
      <c r="Z648" t="s">
        <v>1568</v>
      </c>
      <c r="AA648" t="s">
        <v>245</v>
      </c>
      <c r="AB648" t="s">
        <v>121</v>
      </c>
      <c r="AC648" t="s">
        <v>255</v>
      </c>
      <c r="AD648" t="s">
        <v>141</v>
      </c>
      <c r="AE648" t="s">
        <v>245</v>
      </c>
      <c r="AF648" t="s">
        <v>3326</v>
      </c>
      <c r="AG648">
        <v>2</v>
      </c>
    </row>
    <row r="649" spans="1:33" x14ac:dyDescent="0.35">
      <c r="A649" t="s">
        <v>149</v>
      </c>
      <c r="B649">
        <v>6608739</v>
      </c>
      <c r="C649" t="s">
        <v>129</v>
      </c>
      <c r="D649" t="s">
        <v>5585</v>
      </c>
      <c r="E649" t="s">
        <v>310</v>
      </c>
      <c r="F649" t="s">
        <v>133</v>
      </c>
      <c r="G649" t="s">
        <v>132</v>
      </c>
      <c r="H649">
        <v>45839</v>
      </c>
      <c r="I649">
        <v>45869</v>
      </c>
      <c r="J649" t="s">
        <v>3476</v>
      </c>
      <c r="K649">
        <v>1213130</v>
      </c>
      <c r="L649" t="s">
        <v>302</v>
      </c>
      <c r="O649">
        <v>10014616</v>
      </c>
      <c r="P649" t="s">
        <v>149</v>
      </c>
      <c r="Q649">
        <v>0</v>
      </c>
      <c r="R649" t="s">
        <v>3891</v>
      </c>
      <c r="S649" t="s">
        <v>3901</v>
      </c>
      <c r="T649">
        <v>11592687</v>
      </c>
      <c r="U649">
        <v>45804</v>
      </c>
      <c r="V649">
        <v>45839</v>
      </c>
      <c r="W649">
        <v>45835</v>
      </c>
      <c r="X649">
        <v>0</v>
      </c>
      <c r="Y649">
        <v>1290900</v>
      </c>
      <c r="Z649" t="s">
        <v>1568</v>
      </c>
      <c r="AA649" t="s">
        <v>245</v>
      </c>
      <c r="AB649" t="s">
        <v>121</v>
      </c>
      <c r="AC649" t="s">
        <v>255</v>
      </c>
      <c r="AD649" t="s">
        <v>122</v>
      </c>
      <c r="AE649" t="s">
        <v>245</v>
      </c>
      <c r="AF649" t="s">
        <v>1812</v>
      </c>
      <c r="AG649">
        <v>1</v>
      </c>
    </row>
    <row r="650" spans="1:33" x14ac:dyDescent="0.35">
      <c r="A650" t="s">
        <v>184</v>
      </c>
      <c r="B650">
        <v>6608736</v>
      </c>
      <c r="C650" t="s">
        <v>129</v>
      </c>
      <c r="D650" t="s">
        <v>5586</v>
      </c>
      <c r="E650" t="s">
        <v>310</v>
      </c>
      <c r="F650" t="s">
        <v>133</v>
      </c>
      <c r="G650" t="s">
        <v>132</v>
      </c>
      <c r="H650">
        <v>45839</v>
      </c>
      <c r="I650">
        <v>45869</v>
      </c>
      <c r="J650" t="s">
        <v>856</v>
      </c>
      <c r="K650">
        <v>1213130</v>
      </c>
      <c r="L650" t="s">
        <v>312</v>
      </c>
      <c r="O650">
        <v>10014609</v>
      </c>
      <c r="P650" t="s">
        <v>184</v>
      </c>
      <c r="Q650">
        <v>0</v>
      </c>
      <c r="R650" t="s">
        <v>3891</v>
      </c>
      <c r="S650" t="s">
        <v>342</v>
      </c>
      <c r="T650">
        <v>11592673</v>
      </c>
      <c r="U650">
        <v>45804</v>
      </c>
      <c r="V650">
        <v>45839</v>
      </c>
      <c r="W650">
        <v>45819</v>
      </c>
      <c r="X650">
        <v>0</v>
      </c>
      <c r="Y650">
        <v>1290900</v>
      </c>
      <c r="Z650" t="s">
        <v>1568</v>
      </c>
      <c r="AA650" t="s">
        <v>245</v>
      </c>
      <c r="AB650" t="s">
        <v>121</v>
      </c>
      <c r="AC650" t="s">
        <v>255</v>
      </c>
      <c r="AD650" t="s">
        <v>141</v>
      </c>
      <c r="AE650" t="s">
        <v>245</v>
      </c>
      <c r="AF650" t="s">
        <v>3326</v>
      </c>
      <c r="AG650">
        <v>1</v>
      </c>
    </row>
    <row r="651" spans="1:33" x14ac:dyDescent="0.35">
      <c r="A651" t="s">
        <v>175</v>
      </c>
      <c r="B651">
        <v>6608731</v>
      </c>
      <c r="C651" t="s">
        <v>138</v>
      </c>
      <c r="D651" t="s">
        <v>5587</v>
      </c>
      <c r="E651" t="s">
        <v>310</v>
      </c>
      <c r="F651" t="s">
        <v>133</v>
      </c>
      <c r="G651" t="s">
        <v>147</v>
      </c>
      <c r="H651">
        <v>45839</v>
      </c>
      <c r="I651">
        <v>45869</v>
      </c>
      <c r="K651">
        <v>1215158</v>
      </c>
      <c r="L651" t="s">
        <v>394</v>
      </c>
      <c r="O651">
        <v>10017395</v>
      </c>
      <c r="P651" t="s">
        <v>175</v>
      </c>
      <c r="Q651">
        <v>0</v>
      </c>
      <c r="R651" t="s">
        <v>3891</v>
      </c>
      <c r="S651" t="s">
        <v>342</v>
      </c>
      <c r="T651">
        <v>11596698</v>
      </c>
      <c r="U651">
        <v>45804</v>
      </c>
      <c r="V651">
        <v>45839</v>
      </c>
      <c r="W651">
        <v>45835</v>
      </c>
      <c r="X651">
        <v>0</v>
      </c>
      <c r="Y651">
        <v>1290900</v>
      </c>
      <c r="Z651" t="s">
        <v>1568</v>
      </c>
      <c r="AA651" t="s">
        <v>249</v>
      </c>
      <c r="AB651" t="s">
        <v>121</v>
      </c>
      <c r="AC651" t="s">
        <v>255</v>
      </c>
      <c r="AD651" t="s">
        <v>141</v>
      </c>
      <c r="AE651" t="s">
        <v>249</v>
      </c>
      <c r="AF651" t="s">
        <v>3326</v>
      </c>
      <c r="AG651">
        <v>96</v>
      </c>
    </row>
    <row r="652" spans="1:33" x14ac:dyDescent="0.35">
      <c r="A652" t="s">
        <v>184</v>
      </c>
      <c r="B652">
        <v>6608713</v>
      </c>
      <c r="C652" t="s">
        <v>129</v>
      </c>
      <c r="D652" t="s">
        <v>5588</v>
      </c>
      <c r="E652" t="s">
        <v>310</v>
      </c>
      <c r="F652" t="s">
        <v>259</v>
      </c>
      <c r="G652" t="s">
        <v>147</v>
      </c>
      <c r="H652">
        <v>45839</v>
      </c>
      <c r="I652">
        <v>45869</v>
      </c>
      <c r="J652" t="s">
        <v>3476</v>
      </c>
      <c r="K652">
        <v>1213130</v>
      </c>
      <c r="L652" t="s">
        <v>312</v>
      </c>
      <c r="O652">
        <v>10014609</v>
      </c>
      <c r="P652" t="s">
        <v>184</v>
      </c>
      <c r="Q652">
        <v>0</v>
      </c>
      <c r="R652" t="s">
        <v>3891</v>
      </c>
      <c r="S652" t="s">
        <v>3891</v>
      </c>
      <c r="T652">
        <v>11590068</v>
      </c>
      <c r="U652">
        <v>45804</v>
      </c>
      <c r="V652">
        <v>45839</v>
      </c>
      <c r="W652">
        <v>45830</v>
      </c>
      <c r="X652">
        <v>0</v>
      </c>
      <c r="Y652">
        <v>1290900</v>
      </c>
      <c r="Z652" t="s">
        <v>1568</v>
      </c>
      <c r="AA652" t="s">
        <v>245</v>
      </c>
      <c r="AB652" t="s">
        <v>121</v>
      </c>
      <c r="AC652" t="s">
        <v>255</v>
      </c>
      <c r="AD652" t="s">
        <v>141</v>
      </c>
      <c r="AE652" t="s">
        <v>245</v>
      </c>
      <c r="AF652" t="s">
        <v>3326</v>
      </c>
      <c r="AG652">
        <v>20</v>
      </c>
    </row>
    <row r="653" spans="1:33" x14ac:dyDescent="0.35">
      <c r="A653" t="s">
        <v>187</v>
      </c>
      <c r="B653">
        <v>6608697</v>
      </c>
      <c r="C653" t="s">
        <v>129</v>
      </c>
      <c r="D653" t="s">
        <v>5589</v>
      </c>
      <c r="E653" t="s">
        <v>310</v>
      </c>
      <c r="F653" t="s">
        <v>133</v>
      </c>
      <c r="G653" t="s">
        <v>226</v>
      </c>
      <c r="H653">
        <v>45838</v>
      </c>
      <c r="I653">
        <v>45838</v>
      </c>
      <c r="J653" t="s">
        <v>3476</v>
      </c>
      <c r="K653">
        <v>1215154</v>
      </c>
      <c r="L653" t="s">
        <v>328</v>
      </c>
      <c r="O653">
        <v>10014643</v>
      </c>
      <c r="P653" t="s">
        <v>187</v>
      </c>
      <c r="Q653">
        <v>0</v>
      </c>
      <c r="R653" t="s">
        <v>3891</v>
      </c>
      <c r="S653" t="s">
        <v>3901</v>
      </c>
      <c r="T653">
        <v>11596408</v>
      </c>
      <c r="U653">
        <v>45804</v>
      </c>
      <c r="V653">
        <v>45838</v>
      </c>
      <c r="W653">
        <v>45835</v>
      </c>
      <c r="X653">
        <v>0</v>
      </c>
      <c r="Y653">
        <v>1290900</v>
      </c>
      <c r="Z653" t="s">
        <v>1568</v>
      </c>
      <c r="AA653" t="s">
        <v>246</v>
      </c>
      <c r="AB653" t="s">
        <v>121</v>
      </c>
      <c r="AC653" t="s">
        <v>255</v>
      </c>
      <c r="AD653" t="s">
        <v>189</v>
      </c>
      <c r="AE653" t="s">
        <v>246</v>
      </c>
      <c r="AF653" t="s">
        <v>1812</v>
      </c>
      <c r="AG653">
        <v>2</v>
      </c>
    </row>
    <row r="654" spans="1:33" x14ac:dyDescent="0.35">
      <c r="A654" t="s">
        <v>187</v>
      </c>
      <c r="B654">
        <v>6608696</v>
      </c>
      <c r="C654" t="s">
        <v>129</v>
      </c>
      <c r="D654" t="s">
        <v>5590</v>
      </c>
      <c r="E654" t="s">
        <v>310</v>
      </c>
      <c r="F654" t="s">
        <v>133</v>
      </c>
      <c r="G654" t="s">
        <v>226</v>
      </c>
      <c r="H654">
        <v>45838</v>
      </c>
      <c r="I654">
        <v>45838</v>
      </c>
      <c r="J654" t="s">
        <v>3476</v>
      </c>
      <c r="K654">
        <v>1215154</v>
      </c>
      <c r="L654" t="s">
        <v>328</v>
      </c>
      <c r="O654">
        <v>10014643</v>
      </c>
      <c r="P654" t="s">
        <v>187</v>
      </c>
      <c r="Q654">
        <v>0</v>
      </c>
      <c r="R654" t="s">
        <v>3891</v>
      </c>
      <c r="S654" t="s">
        <v>3901</v>
      </c>
      <c r="T654">
        <v>11596407</v>
      </c>
      <c r="U654">
        <v>45804</v>
      </c>
      <c r="V654">
        <v>45838</v>
      </c>
      <c r="W654">
        <v>45835</v>
      </c>
      <c r="X654">
        <v>0</v>
      </c>
      <c r="Y654">
        <v>1290900</v>
      </c>
      <c r="Z654" t="s">
        <v>1568</v>
      </c>
      <c r="AA654" t="s">
        <v>246</v>
      </c>
      <c r="AB654" t="s">
        <v>121</v>
      </c>
      <c r="AC654" t="s">
        <v>255</v>
      </c>
      <c r="AD654" t="s">
        <v>189</v>
      </c>
      <c r="AE654" t="s">
        <v>246</v>
      </c>
      <c r="AF654" t="s">
        <v>1812</v>
      </c>
      <c r="AG654">
        <v>36</v>
      </c>
    </row>
    <row r="655" spans="1:33" x14ac:dyDescent="0.35">
      <c r="A655" t="s">
        <v>294</v>
      </c>
      <c r="B655">
        <v>6608695</v>
      </c>
      <c r="C655" t="s">
        <v>129</v>
      </c>
      <c r="D655" t="s">
        <v>5591</v>
      </c>
      <c r="E655" t="s">
        <v>310</v>
      </c>
      <c r="F655" t="s">
        <v>125</v>
      </c>
      <c r="G655" t="s">
        <v>336</v>
      </c>
      <c r="H655">
        <v>45840</v>
      </c>
      <c r="I655">
        <v>45840</v>
      </c>
      <c r="J655" t="s">
        <v>5405</v>
      </c>
      <c r="K655">
        <v>1213130</v>
      </c>
      <c r="L655" t="s">
        <v>295</v>
      </c>
      <c r="O655">
        <v>10014618</v>
      </c>
      <c r="P655" t="s">
        <v>294</v>
      </c>
      <c r="Q655">
        <v>0</v>
      </c>
      <c r="R655" t="s">
        <v>3891</v>
      </c>
      <c r="S655" t="s">
        <v>291</v>
      </c>
      <c r="T655">
        <v>11596773</v>
      </c>
      <c r="U655">
        <v>45804</v>
      </c>
      <c r="V655">
        <v>45840</v>
      </c>
      <c r="W655">
        <v>45842</v>
      </c>
      <c r="X655">
        <v>0</v>
      </c>
      <c r="Y655">
        <v>1290900</v>
      </c>
      <c r="Z655" t="s">
        <v>1568</v>
      </c>
      <c r="AA655" t="s">
        <v>245</v>
      </c>
      <c r="AB655" t="s">
        <v>121</v>
      </c>
      <c r="AC655" t="s">
        <v>255</v>
      </c>
      <c r="AD655" t="s">
        <v>189</v>
      </c>
      <c r="AE655" t="s">
        <v>245</v>
      </c>
      <c r="AF655" t="s">
        <v>1812</v>
      </c>
      <c r="AG655">
        <v>10</v>
      </c>
    </row>
    <row r="656" spans="1:33" x14ac:dyDescent="0.35">
      <c r="A656" t="s">
        <v>223</v>
      </c>
      <c r="B656">
        <v>6608689</v>
      </c>
      <c r="C656" t="s">
        <v>129</v>
      </c>
      <c r="D656" t="s">
        <v>5591</v>
      </c>
      <c r="E656" t="s">
        <v>310</v>
      </c>
      <c r="F656" t="s">
        <v>259</v>
      </c>
      <c r="G656" t="s">
        <v>336</v>
      </c>
      <c r="H656">
        <v>45859</v>
      </c>
      <c r="I656">
        <v>45865</v>
      </c>
      <c r="J656" t="s">
        <v>5408</v>
      </c>
      <c r="K656">
        <v>1213130</v>
      </c>
      <c r="L656" t="s">
        <v>303</v>
      </c>
      <c r="O656">
        <v>10014613</v>
      </c>
      <c r="P656" t="s">
        <v>223</v>
      </c>
      <c r="Q656">
        <v>0</v>
      </c>
      <c r="R656" t="s">
        <v>3891</v>
      </c>
      <c r="S656" t="s">
        <v>343</v>
      </c>
      <c r="T656">
        <v>11596724</v>
      </c>
      <c r="U656">
        <v>45804</v>
      </c>
      <c r="V656">
        <v>45859</v>
      </c>
      <c r="W656">
        <v>45851</v>
      </c>
      <c r="X656">
        <v>0</v>
      </c>
      <c r="Y656">
        <v>1290900</v>
      </c>
      <c r="Z656" t="s">
        <v>1568</v>
      </c>
      <c r="AA656" t="s">
        <v>245</v>
      </c>
      <c r="AB656" t="s">
        <v>121</v>
      </c>
      <c r="AC656" t="s">
        <v>255</v>
      </c>
      <c r="AD656" t="s">
        <v>189</v>
      </c>
      <c r="AE656" t="s">
        <v>245</v>
      </c>
      <c r="AF656" t="s">
        <v>1812</v>
      </c>
      <c r="AG656">
        <v>10</v>
      </c>
    </row>
    <row r="657" spans="1:33" x14ac:dyDescent="0.35">
      <c r="A657" t="s">
        <v>224</v>
      </c>
      <c r="B657">
        <v>6608687</v>
      </c>
      <c r="C657" t="s">
        <v>129</v>
      </c>
      <c r="D657" t="s">
        <v>5591</v>
      </c>
      <c r="E657" t="s">
        <v>310</v>
      </c>
      <c r="F657" t="s">
        <v>125</v>
      </c>
      <c r="G657" t="s">
        <v>336</v>
      </c>
      <c r="H657">
        <v>45836</v>
      </c>
      <c r="I657">
        <v>45836</v>
      </c>
      <c r="J657" t="s">
        <v>5404</v>
      </c>
      <c r="K657">
        <v>1213130</v>
      </c>
      <c r="L657" t="s">
        <v>389</v>
      </c>
      <c r="O657">
        <v>10014612</v>
      </c>
      <c r="P657" t="s">
        <v>224</v>
      </c>
      <c r="Q657">
        <v>0</v>
      </c>
      <c r="R657" t="s">
        <v>3891</v>
      </c>
      <c r="S657" t="s">
        <v>262</v>
      </c>
      <c r="T657">
        <v>11596697</v>
      </c>
      <c r="U657">
        <v>45804</v>
      </c>
      <c r="V657">
        <v>45836</v>
      </c>
      <c r="W657">
        <v>45837</v>
      </c>
      <c r="X657">
        <v>0</v>
      </c>
      <c r="Y657">
        <v>1290900</v>
      </c>
      <c r="Z657" t="s">
        <v>1568</v>
      </c>
      <c r="AA657" t="s">
        <v>245</v>
      </c>
      <c r="AB657" t="s">
        <v>121</v>
      </c>
      <c r="AC657" t="s">
        <v>255</v>
      </c>
      <c r="AD657" t="s">
        <v>189</v>
      </c>
      <c r="AE657" t="s">
        <v>245</v>
      </c>
      <c r="AF657" t="s">
        <v>1812</v>
      </c>
      <c r="AG657">
        <v>10</v>
      </c>
    </row>
    <row r="658" spans="1:33" x14ac:dyDescent="0.35">
      <c r="A658" t="s">
        <v>217</v>
      </c>
      <c r="B658">
        <v>6608686</v>
      </c>
      <c r="C658" t="s">
        <v>129</v>
      </c>
      <c r="D658" t="s">
        <v>5591</v>
      </c>
      <c r="E658" t="s">
        <v>310</v>
      </c>
      <c r="F658" t="s">
        <v>553</v>
      </c>
      <c r="G658" t="s">
        <v>336</v>
      </c>
      <c r="H658">
        <v>45842</v>
      </c>
      <c r="I658">
        <v>45842</v>
      </c>
      <c r="J658" t="s">
        <v>5405</v>
      </c>
      <c r="K658">
        <v>1213130</v>
      </c>
      <c r="L658" t="s">
        <v>320</v>
      </c>
      <c r="O658">
        <v>10014611</v>
      </c>
      <c r="P658" t="s">
        <v>217</v>
      </c>
      <c r="Q658">
        <v>0</v>
      </c>
      <c r="R658" t="s">
        <v>3891</v>
      </c>
      <c r="S658" t="s">
        <v>3889</v>
      </c>
      <c r="T658">
        <v>11596607</v>
      </c>
      <c r="U658">
        <v>45804</v>
      </c>
      <c r="V658">
        <v>45842</v>
      </c>
      <c r="W658">
        <v>45843</v>
      </c>
      <c r="X658">
        <v>0</v>
      </c>
      <c r="Y658">
        <v>1290900</v>
      </c>
      <c r="Z658" t="s">
        <v>1568</v>
      </c>
      <c r="AA658" t="s">
        <v>245</v>
      </c>
      <c r="AB658" t="s">
        <v>121</v>
      </c>
      <c r="AC658" t="s">
        <v>255</v>
      </c>
      <c r="AD658" t="s">
        <v>189</v>
      </c>
      <c r="AE658" t="s">
        <v>245</v>
      </c>
      <c r="AF658" t="s">
        <v>1812</v>
      </c>
      <c r="AG658">
        <v>10</v>
      </c>
    </row>
    <row r="659" spans="1:33" x14ac:dyDescent="0.35">
      <c r="A659" t="s">
        <v>131</v>
      </c>
      <c r="B659">
        <v>6608684</v>
      </c>
      <c r="C659" t="s">
        <v>129</v>
      </c>
      <c r="D659" t="s">
        <v>5591</v>
      </c>
      <c r="E659" t="s">
        <v>310</v>
      </c>
      <c r="F659" t="s">
        <v>259</v>
      </c>
      <c r="G659" t="s">
        <v>336</v>
      </c>
      <c r="H659">
        <v>45855</v>
      </c>
      <c r="I659">
        <v>45855</v>
      </c>
      <c r="J659" t="s">
        <v>5407</v>
      </c>
      <c r="K659">
        <v>1213130</v>
      </c>
      <c r="L659" t="s">
        <v>335</v>
      </c>
      <c r="O659">
        <v>10014603</v>
      </c>
      <c r="P659" t="s">
        <v>131</v>
      </c>
      <c r="Q659">
        <v>0</v>
      </c>
      <c r="R659" t="s">
        <v>3891</v>
      </c>
      <c r="S659" t="s">
        <v>343</v>
      </c>
      <c r="T659">
        <v>11596625</v>
      </c>
      <c r="U659">
        <v>45804</v>
      </c>
      <c r="V659">
        <v>45855</v>
      </c>
      <c r="W659">
        <v>45851</v>
      </c>
      <c r="X659">
        <v>0</v>
      </c>
      <c r="Y659">
        <v>1290900</v>
      </c>
      <c r="Z659" t="s">
        <v>1568</v>
      </c>
      <c r="AA659" t="s">
        <v>245</v>
      </c>
      <c r="AB659" t="s">
        <v>121</v>
      </c>
      <c r="AC659" t="s">
        <v>255</v>
      </c>
      <c r="AD659" t="s">
        <v>189</v>
      </c>
      <c r="AE659" t="s">
        <v>245</v>
      </c>
      <c r="AF659" t="s">
        <v>1812</v>
      </c>
      <c r="AG659">
        <v>10</v>
      </c>
    </row>
    <row r="660" spans="1:33" x14ac:dyDescent="0.35">
      <c r="A660" t="s">
        <v>148</v>
      </c>
      <c r="B660">
        <v>6608677</v>
      </c>
      <c r="C660" t="s">
        <v>129</v>
      </c>
      <c r="D660" t="s">
        <v>5592</v>
      </c>
      <c r="E660" t="s">
        <v>310</v>
      </c>
      <c r="F660" t="s">
        <v>133</v>
      </c>
      <c r="G660" t="s">
        <v>147</v>
      </c>
      <c r="H660">
        <v>45839</v>
      </c>
      <c r="I660">
        <v>45869</v>
      </c>
      <c r="J660" t="s">
        <v>856</v>
      </c>
      <c r="K660">
        <v>1213130</v>
      </c>
      <c r="L660" t="s">
        <v>297</v>
      </c>
      <c r="O660">
        <v>10014617</v>
      </c>
      <c r="P660" t="s">
        <v>148</v>
      </c>
      <c r="Q660">
        <v>0</v>
      </c>
      <c r="R660" t="s">
        <v>329</v>
      </c>
      <c r="S660" t="s">
        <v>3891</v>
      </c>
      <c r="T660">
        <v>11578723</v>
      </c>
      <c r="U660">
        <v>45804</v>
      </c>
      <c r="V660">
        <v>45839</v>
      </c>
      <c r="W660">
        <v>45806</v>
      </c>
      <c r="X660">
        <v>0</v>
      </c>
      <c r="Y660">
        <v>1290900</v>
      </c>
      <c r="Z660" t="s">
        <v>1568</v>
      </c>
      <c r="AA660" t="s">
        <v>245</v>
      </c>
      <c r="AB660" t="s">
        <v>121</v>
      </c>
      <c r="AC660" t="s">
        <v>255</v>
      </c>
      <c r="AD660" t="s">
        <v>141</v>
      </c>
      <c r="AE660" t="s">
        <v>245</v>
      </c>
      <c r="AF660" t="s">
        <v>3326</v>
      </c>
      <c r="AG660">
        <v>3</v>
      </c>
    </row>
    <row r="661" spans="1:33" x14ac:dyDescent="0.35">
      <c r="A661" t="s">
        <v>148</v>
      </c>
      <c r="B661">
        <v>6608676</v>
      </c>
      <c r="C661" t="s">
        <v>129</v>
      </c>
      <c r="D661" t="s">
        <v>5593</v>
      </c>
      <c r="E661" t="s">
        <v>310</v>
      </c>
      <c r="F661" t="s">
        <v>259</v>
      </c>
      <c r="G661" t="s">
        <v>225</v>
      </c>
      <c r="H661">
        <v>45839</v>
      </c>
      <c r="I661">
        <v>45869</v>
      </c>
      <c r="J661" t="s">
        <v>856</v>
      </c>
      <c r="K661">
        <v>1213130</v>
      </c>
      <c r="L661" t="s">
        <v>297</v>
      </c>
      <c r="O661">
        <v>10014617</v>
      </c>
      <c r="P661" t="s">
        <v>148</v>
      </c>
      <c r="Q661">
        <v>3343.03</v>
      </c>
      <c r="R661" t="s">
        <v>329</v>
      </c>
      <c r="S661" t="s">
        <v>3889</v>
      </c>
      <c r="T661">
        <v>11578721</v>
      </c>
      <c r="U661">
        <v>45804</v>
      </c>
      <c r="V661">
        <v>45839</v>
      </c>
      <c r="W661">
        <v>45814</v>
      </c>
      <c r="X661">
        <v>3343.03</v>
      </c>
      <c r="Y661">
        <v>1290900</v>
      </c>
      <c r="Z661" t="s">
        <v>1568</v>
      </c>
      <c r="AA661" t="s">
        <v>245</v>
      </c>
      <c r="AB661" t="s">
        <v>121</v>
      </c>
      <c r="AC661" t="s">
        <v>255</v>
      </c>
      <c r="AD661" t="s">
        <v>135</v>
      </c>
      <c r="AE661" t="s">
        <v>245</v>
      </c>
      <c r="AF661" t="s">
        <v>3326</v>
      </c>
      <c r="AG661">
        <v>1</v>
      </c>
    </row>
    <row r="662" spans="1:33" x14ac:dyDescent="0.35">
      <c r="A662" t="s">
        <v>148</v>
      </c>
      <c r="B662">
        <v>6608675</v>
      </c>
      <c r="C662" t="s">
        <v>129</v>
      </c>
      <c r="D662" t="s">
        <v>3822</v>
      </c>
      <c r="E662" t="s">
        <v>310</v>
      </c>
      <c r="F662" t="s">
        <v>133</v>
      </c>
      <c r="G662" t="s">
        <v>132</v>
      </c>
      <c r="H662">
        <v>45838</v>
      </c>
      <c r="J662" t="s">
        <v>856</v>
      </c>
      <c r="K662">
        <v>1213130</v>
      </c>
      <c r="L662" t="s">
        <v>297</v>
      </c>
      <c r="O662">
        <v>10014617</v>
      </c>
      <c r="P662" t="s">
        <v>148</v>
      </c>
      <c r="Q662">
        <v>0</v>
      </c>
      <c r="R662" t="s">
        <v>329</v>
      </c>
      <c r="S662" t="s">
        <v>342</v>
      </c>
      <c r="T662">
        <v>11578591</v>
      </c>
      <c r="U662">
        <v>45804</v>
      </c>
      <c r="V662">
        <v>45838</v>
      </c>
      <c r="W662">
        <v>45806</v>
      </c>
      <c r="X662">
        <v>0</v>
      </c>
      <c r="Y662">
        <v>1290900</v>
      </c>
      <c r="Z662" t="s">
        <v>1568</v>
      </c>
      <c r="AA662" t="s">
        <v>245</v>
      </c>
      <c r="AB662" t="s">
        <v>121</v>
      </c>
      <c r="AC662" t="s">
        <v>255</v>
      </c>
      <c r="AD662" t="s">
        <v>141</v>
      </c>
      <c r="AE662" t="s">
        <v>245</v>
      </c>
      <c r="AF662" t="s">
        <v>3326</v>
      </c>
      <c r="AG662">
        <v>6</v>
      </c>
    </row>
    <row r="663" spans="1:33" x14ac:dyDescent="0.35">
      <c r="A663" t="s">
        <v>149</v>
      </c>
      <c r="B663">
        <v>6608674</v>
      </c>
      <c r="C663" t="s">
        <v>129</v>
      </c>
      <c r="D663" t="s">
        <v>5594</v>
      </c>
      <c r="E663" t="s">
        <v>310</v>
      </c>
      <c r="F663" t="s">
        <v>133</v>
      </c>
      <c r="G663" t="s">
        <v>132</v>
      </c>
      <c r="H663">
        <v>45839</v>
      </c>
      <c r="I663">
        <v>45869</v>
      </c>
      <c r="J663" t="s">
        <v>3476</v>
      </c>
      <c r="K663">
        <v>1213130</v>
      </c>
      <c r="L663" t="s">
        <v>302</v>
      </c>
      <c r="O663">
        <v>10014616</v>
      </c>
      <c r="P663" t="s">
        <v>149</v>
      </c>
      <c r="Q663">
        <v>0</v>
      </c>
      <c r="R663" t="s">
        <v>329</v>
      </c>
      <c r="S663" t="s">
        <v>3901</v>
      </c>
      <c r="T663">
        <v>11584666</v>
      </c>
      <c r="U663">
        <v>45804</v>
      </c>
      <c r="V663">
        <v>45839</v>
      </c>
      <c r="W663">
        <v>45835</v>
      </c>
      <c r="X663">
        <v>0</v>
      </c>
      <c r="Y663">
        <v>1290900</v>
      </c>
      <c r="Z663" t="s">
        <v>1568</v>
      </c>
      <c r="AA663" t="s">
        <v>245</v>
      </c>
      <c r="AB663" t="s">
        <v>121</v>
      </c>
      <c r="AC663" t="s">
        <v>255</v>
      </c>
      <c r="AD663" t="s">
        <v>122</v>
      </c>
      <c r="AE663" t="s">
        <v>245</v>
      </c>
      <c r="AF663" t="s">
        <v>1812</v>
      </c>
      <c r="AG663">
        <v>2</v>
      </c>
    </row>
    <row r="664" spans="1:33" x14ac:dyDescent="0.35">
      <c r="A664" t="s">
        <v>149</v>
      </c>
      <c r="B664">
        <v>6608673</v>
      </c>
      <c r="C664" t="s">
        <v>129</v>
      </c>
      <c r="D664" t="s">
        <v>5595</v>
      </c>
      <c r="E664" t="s">
        <v>310</v>
      </c>
      <c r="F664" t="s">
        <v>259</v>
      </c>
      <c r="G664" t="s">
        <v>1075</v>
      </c>
      <c r="H664">
        <v>45868</v>
      </c>
      <c r="J664" t="s">
        <v>856</v>
      </c>
      <c r="K664">
        <v>1213130</v>
      </c>
      <c r="L664" t="s">
        <v>302</v>
      </c>
      <c r="M664">
        <v>45813</v>
      </c>
      <c r="N664">
        <v>45813</v>
      </c>
      <c r="O664">
        <v>10014616</v>
      </c>
      <c r="P664" t="s">
        <v>149</v>
      </c>
      <c r="Q664">
        <v>2540.9499999999998</v>
      </c>
      <c r="R664" t="s">
        <v>329</v>
      </c>
      <c r="S664" t="s">
        <v>3889</v>
      </c>
      <c r="T664">
        <v>11584668</v>
      </c>
      <c r="U664">
        <v>45804</v>
      </c>
      <c r="V664">
        <v>45868</v>
      </c>
      <c r="W664">
        <v>45813</v>
      </c>
      <c r="X664">
        <v>2540.9499999999998</v>
      </c>
      <c r="Y664">
        <v>1290900</v>
      </c>
      <c r="Z664" t="s">
        <v>1568</v>
      </c>
      <c r="AA664" t="s">
        <v>245</v>
      </c>
      <c r="AB664" t="s">
        <v>121</v>
      </c>
      <c r="AC664" t="s">
        <v>255</v>
      </c>
      <c r="AD664" t="s">
        <v>122</v>
      </c>
      <c r="AE664" t="s">
        <v>245</v>
      </c>
      <c r="AF664" t="s">
        <v>1812</v>
      </c>
      <c r="AG664">
        <v>2</v>
      </c>
    </row>
    <row r="665" spans="1:33" x14ac:dyDescent="0.35">
      <c r="A665" t="s">
        <v>149</v>
      </c>
      <c r="B665">
        <v>6608672</v>
      </c>
      <c r="C665" t="s">
        <v>129</v>
      </c>
      <c r="D665" t="s">
        <v>5596</v>
      </c>
      <c r="E665" t="s">
        <v>310</v>
      </c>
      <c r="F665" t="s">
        <v>133</v>
      </c>
      <c r="G665" t="s">
        <v>132</v>
      </c>
      <c r="H665">
        <v>45868</v>
      </c>
      <c r="J665" t="s">
        <v>856</v>
      </c>
      <c r="K665">
        <v>1213130</v>
      </c>
      <c r="L665" t="s">
        <v>302</v>
      </c>
      <c r="O665">
        <v>10014616</v>
      </c>
      <c r="P665" t="s">
        <v>149</v>
      </c>
      <c r="Q665">
        <v>0</v>
      </c>
      <c r="R665" t="s">
        <v>329</v>
      </c>
      <c r="S665" t="s">
        <v>342</v>
      </c>
      <c r="T665">
        <v>11584672</v>
      </c>
      <c r="U665">
        <v>45804</v>
      </c>
      <c r="V665">
        <v>45868</v>
      </c>
      <c r="W665">
        <v>45806</v>
      </c>
      <c r="X665">
        <v>0</v>
      </c>
      <c r="Y665">
        <v>1290900</v>
      </c>
      <c r="Z665" t="s">
        <v>1568</v>
      </c>
      <c r="AA665" t="s">
        <v>245</v>
      </c>
      <c r="AB665" t="s">
        <v>121</v>
      </c>
      <c r="AC665" t="s">
        <v>255</v>
      </c>
      <c r="AD665" t="s">
        <v>141</v>
      </c>
      <c r="AE665" t="s">
        <v>245</v>
      </c>
      <c r="AF665" t="s">
        <v>3326</v>
      </c>
      <c r="AG665">
        <v>6</v>
      </c>
    </row>
    <row r="666" spans="1:33" x14ac:dyDescent="0.35">
      <c r="A666" t="s">
        <v>149</v>
      </c>
      <c r="B666">
        <v>6608671</v>
      </c>
      <c r="C666" t="s">
        <v>129</v>
      </c>
      <c r="D666" t="s">
        <v>5568</v>
      </c>
      <c r="E666" t="s">
        <v>310</v>
      </c>
      <c r="F666" t="s">
        <v>133</v>
      </c>
      <c r="G666" t="s">
        <v>132</v>
      </c>
      <c r="H666">
        <v>45899</v>
      </c>
      <c r="J666" t="s">
        <v>856</v>
      </c>
      <c r="K666">
        <v>1213130</v>
      </c>
      <c r="L666" t="s">
        <v>302</v>
      </c>
      <c r="O666">
        <v>10014616</v>
      </c>
      <c r="P666" t="s">
        <v>149</v>
      </c>
      <c r="Q666">
        <v>0</v>
      </c>
      <c r="R666" t="s">
        <v>329</v>
      </c>
      <c r="S666" t="s">
        <v>342</v>
      </c>
      <c r="T666">
        <v>11578588</v>
      </c>
      <c r="U666">
        <v>45804</v>
      </c>
      <c r="V666">
        <v>45899</v>
      </c>
      <c r="W666">
        <v>45806</v>
      </c>
      <c r="X666">
        <v>0</v>
      </c>
      <c r="Y666">
        <v>1290900</v>
      </c>
      <c r="Z666" t="s">
        <v>1568</v>
      </c>
      <c r="AA666" t="s">
        <v>245</v>
      </c>
      <c r="AB666" t="s">
        <v>121</v>
      </c>
      <c r="AC666" t="s">
        <v>255</v>
      </c>
      <c r="AD666" t="s">
        <v>141</v>
      </c>
      <c r="AE666" t="s">
        <v>245</v>
      </c>
      <c r="AF666" t="s">
        <v>3326</v>
      </c>
      <c r="AG666">
        <v>8</v>
      </c>
    </row>
    <row r="667" spans="1:33" x14ac:dyDescent="0.35">
      <c r="A667" t="s">
        <v>202</v>
      </c>
      <c r="B667">
        <v>6608670</v>
      </c>
      <c r="C667" t="s">
        <v>129</v>
      </c>
      <c r="D667" t="s">
        <v>5597</v>
      </c>
      <c r="E667" t="s">
        <v>310</v>
      </c>
      <c r="F667" t="s">
        <v>133</v>
      </c>
      <c r="G667" t="s">
        <v>147</v>
      </c>
      <c r="H667">
        <v>45868</v>
      </c>
      <c r="J667" t="s">
        <v>856</v>
      </c>
      <c r="K667">
        <v>1213130</v>
      </c>
      <c r="L667" t="s">
        <v>396</v>
      </c>
      <c r="O667">
        <v>10014615</v>
      </c>
      <c r="P667" t="s">
        <v>202</v>
      </c>
      <c r="Q667">
        <v>0</v>
      </c>
      <c r="R667" t="s">
        <v>329</v>
      </c>
      <c r="S667" t="s">
        <v>3891</v>
      </c>
      <c r="T667">
        <v>11581724</v>
      </c>
      <c r="U667">
        <v>45804</v>
      </c>
      <c r="V667">
        <v>45868</v>
      </c>
      <c r="W667">
        <v>45815</v>
      </c>
      <c r="X667">
        <v>0</v>
      </c>
      <c r="Y667">
        <v>1290900</v>
      </c>
      <c r="Z667" t="s">
        <v>1568</v>
      </c>
      <c r="AA667" t="s">
        <v>245</v>
      </c>
      <c r="AB667" t="s">
        <v>121</v>
      </c>
      <c r="AC667" t="s">
        <v>255</v>
      </c>
      <c r="AD667" t="s">
        <v>141</v>
      </c>
      <c r="AE667" t="s">
        <v>245</v>
      </c>
      <c r="AF667" t="s">
        <v>3326</v>
      </c>
      <c r="AG667">
        <v>2</v>
      </c>
    </row>
    <row r="668" spans="1:33" x14ac:dyDescent="0.35">
      <c r="A668" t="s">
        <v>206</v>
      </c>
      <c r="B668">
        <v>6608668</v>
      </c>
      <c r="C668" t="s">
        <v>129</v>
      </c>
      <c r="D668" t="s">
        <v>5599</v>
      </c>
      <c r="E668" t="s">
        <v>310</v>
      </c>
      <c r="F668" t="s">
        <v>259</v>
      </c>
      <c r="G668" t="s">
        <v>405</v>
      </c>
      <c r="H668">
        <v>45859</v>
      </c>
      <c r="I668">
        <v>45865</v>
      </c>
      <c r="J668" t="s">
        <v>5408</v>
      </c>
      <c r="K668">
        <v>1213130</v>
      </c>
      <c r="L668" t="s">
        <v>339</v>
      </c>
      <c r="M668">
        <v>45829</v>
      </c>
      <c r="N668">
        <v>45829</v>
      </c>
      <c r="O668">
        <v>10014614</v>
      </c>
      <c r="P668" t="s">
        <v>206</v>
      </c>
      <c r="Q668">
        <v>3533.89</v>
      </c>
      <c r="R668" t="s">
        <v>329</v>
      </c>
      <c r="S668" t="s">
        <v>343</v>
      </c>
      <c r="T668">
        <v>11593270</v>
      </c>
      <c r="U668">
        <v>45804</v>
      </c>
      <c r="V668">
        <v>45859</v>
      </c>
      <c r="W668">
        <v>45850</v>
      </c>
      <c r="X668">
        <v>3533.89</v>
      </c>
      <c r="Y668">
        <v>1290900</v>
      </c>
      <c r="Z668" t="s">
        <v>1568</v>
      </c>
      <c r="AA668" t="s">
        <v>245</v>
      </c>
      <c r="AB668" t="s">
        <v>121</v>
      </c>
      <c r="AC668" t="s">
        <v>255</v>
      </c>
      <c r="AD668" t="s">
        <v>122</v>
      </c>
      <c r="AE668" t="s">
        <v>245</v>
      </c>
      <c r="AF668" t="s">
        <v>1812</v>
      </c>
      <c r="AG668">
        <v>6</v>
      </c>
    </row>
    <row r="669" spans="1:33" x14ac:dyDescent="0.35">
      <c r="A669" t="s">
        <v>224</v>
      </c>
      <c r="B669">
        <v>6608667</v>
      </c>
      <c r="C669" t="s">
        <v>129</v>
      </c>
      <c r="D669" t="s">
        <v>5600</v>
      </c>
      <c r="E669" t="s">
        <v>310</v>
      </c>
      <c r="F669" t="s">
        <v>133</v>
      </c>
      <c r="G669" t="s">
        <v>132</v>
      </c>
      <c r="H669">
        <v>45868</v>
      </c>
      <c r="J669" t="s">
        <v>856</v>
      </c>
      <c r="K669">
        <v>1213130</v>
      </c>
      <c r="L669" t="s">
        <v>389</v>
      </c>
      <c r="O669">
        <v>10014612</v>
      </c>
      <c r="P669" t="s">
        <v>224</v>
      </c>
      <c r="Q669">
        <v>0</v>
      </c>
      <c r="R669" t="s">
        <v>329</v>
      </c>
      <c r="S669" t="s">
        <v>342</v>
      </c>
      <c r="T669">
        <v>11590548</v>
      </c>
      <c r="U669">
        <v>45804</v>
      </c>
      <c r="V669">
        <v>45868</v>
      </c>
      <c r="W669">
        <v>45806</v>
      </c>
      <c r="X669">
        <v>0</v>
      </c>
      <c r="Y669">
        <v>1290900</v>
      </c>
      <c r="Z669" t="s">
        <v>1568</v>
      </c>
      <c r="AA669" t="s">
        <v>245</v>
      </c>
      <c r="AB669" t="s">
        <v>121</v>
      </c>
      <c r="AC669" t="s">
        <v>255</v>
      </c>
      <c r="AD669" t="s">
        <v>141</v>
      </c>
      <c r="AE669" t="s">
        <v>245</v>
      </c>
      <c r="AF669" t="s">
        <v>3326</v>
      </c>
      <c r="AG669">
        <v>4</v>
      </c>
    </row>
    <row r="670" spans="1:33" x14ac:dyDescent="0.35">
      <c r="A670" t="s">
        <v>224</v>
      </c>
      <c r="B670">
        <v>6608665</v>
      </c>
      <c r="C670" t="s">
        <v>129</v>
      </c>
      <c r="D670" t="s">
        <v>3340</v>
      </c>
      <c r="E670" t="s">
        <v>310</v>
      </c>
      <c r="F670" t="s">
        <v>133</v>
      </c>
      <c r="G670" t="s">
        <v>132</v>
      </c>
      <c r="H670">
        <v>45868</v>
      </c>
      <c r="J670" t="s">
        <v>856</v>
      </c>
      <c r="K670">
        <v>1213130</v>
      </c>
      <c r="L670" t="s">
        <v>389</v>
      </c>
      <c r="O670">
        <v>10014612</v>
      </c>
      <c r="P670" t="s">
        <v>224</v>
      </c>
      <c r="Q670">
        <v>0</v>
      </c>
      <c r="R670" t="s">
        <v>329</v>
      </c>
      <c r="S670" t="s">
        <v>342</v>
      </c>
      <c r="T670">
        <v>11590552</v>
      </c>
      <c r="U670">
        <v>45804</v>
      </c>
      <c r="V670">
        <v>45868</v>
      </c>
      <c r="W670">
        <v>45806</v>
      </c>
      <c r="X670">
        <v>0</v>
      </c>
      <c r="Y670">
        <v>1290900</v>
      </c>
      <c r="Z670" t="s">
        <v>1568</v>
      </c>
      <c r="AA670" t="s">
        <v>245</v>
      </c>
      <c r="AB670" t="s">
        <v>121</v>
      </c>
      <c r="AC670" t="s">
        <v>255</v>
      </c>
      <c r="AD670" t="s">
        <v>141</v>
      </c>
      <c r="AE670" t="s">
        <v>245</v>
      </c>
      <c r="AF670" t="s">
        <v>3326</v>
      </c>
      <c r="AG670">
        <v>2</v>
      </c>
    </row>
    <row r="671" spans="1:33" x14ac:dyDescent="0.35">
      <c r="A671" t="s">
        <v>224</v>
      </c>
      <c r="B671">
        <v>6608664</v>
      </c>
      <c r="C671" t="s">
        <v>129</v>
      </c>
      <c r="D671" t="s">
        <v>5601</v>
      </c>
      <c r="E671" t="s">
        <v>310</v>
      </c>
      <c r="F671" t="s">
        <v>133</v>
      </c>
      <c r="G671" t="s">
        <v>132</v>
      </c>
      <c r="H671">
        <v>45868</v>
      </c>
      <c r="J671" t="s">
        <v>856</v>
      </c>
      <c r="K671">
        <v>1213130</v>
      </c>
      <c r="L671" t="s">
        <v>389</v>
      </c>
      <c r="O671">
        <v>10014612</v>
      </c>
      <c r="P671" t="s">
        <v>224</v>
      </c>
      <c r="Q671">
        <v>0</v>
      </c>
      <c r="R671" t="s">
        <v>329</v>
      </c>
      <c r="S671" t="s">
        <v>342</v>
      </c>
      <c r="T671">
        <v>11590565</v>
      </c>
      <c r="U671">
        <v>45804</v>
      </c>
      <c r="V671">
        <v>45868</v>
      </c>
      <c r="W671">
        <v>45806</v>
      </c>
      <c r="X671">
        <v>0</v>
      </c>
      <c r="Y671">
        <v>1290900</v>
      </c>
      <c r="Z671" t="s">
        <v>1568</v>
      </c>
      <c r="AA671" t="s">
        <v>245</v>
      </c>
      <c r="AB671" t="s">
        <v>121</v>
      </c>
      <c r="AC671" t="s">
        <v>255</v>
      </c>
      <c r="AD671" t="s">
        <v>141</v>
      </c>
      <c r="AE671" t="s">
        <v>245</v>
      </c>
      <c r="AF671" t="s">
        <v>3326</v>
      </c>
      <c r="AG671">
        <v>1</v>
      </c>
    </row>
    <row r="672" spans="1:33" x14ac:dyDescent="0.35">
      <c r="A672" t="s">
        <v>201</v>
      </c>
      <c r="B672">
        <v>6608660</v>
      </c>
      <c r="C672" t="s">
        <v>129</v>
      </c>
      <c r="D672" t="s">
        <v>5603</v>
      </c>
      <c r="E672" t="s">
        <v>310</v>
      </c>
      <c r="F672" t="s">
        <v>133</v>
      </c>
      <c r="G672" t="s">
        <v>132</v>
      </c>
      <c r="H672">
        <v>45868</v>
      </c>
      <c r="J672" t="s">
        <v>856</v>
      </c>
      <c r="K672">
        <v>1213130</v>
      </c>
      <c r="L672" t="s">
        <v>334</v>
      </c>
      <c r="O672">
        <v>10014602</v>
      </c>
      <c r="P672" t="s">
        <v>201</v>
      </c>
      <c r="Q672">
        <v>0</v>
      </c>
      <c r="R672" t="s">
        <v>329</v>
      </c>
      <c r="S672" t="s">
        <v>342</v>
      </c>
      <c r="T672">
        <v>11589313</v>
      </c>
      <c r="U672">
        <v>45804</v>
      </c>
      <c r="V672">
        <v>45868</v>
      </c>
      <c r="W672">
        <v>45806</v>
      </c>
      <c r="X672">
        <v>0</v>
      </c>
      <c r="Y672">
        <v>1290900</v>
      </c>
      <c r="Z672" t="s">
        <v>1568</v>
      </c>
      <c r="AA672" t="s">
        <v>245</v>
      </c>
      <c r="AB672" t="s">
        <v>121</v>
      </c>
      <c r="AC672" t="s">
        <v>255</v>
      </c>
      <c r="AD672" t="s">
        <v>141</v>
      </c>
      <c r="AE672" t="s">
        <v>245</v>
      </c>
      <c r="AF672" t="s">
        <v>3326</v>
      </c>
      <c r="AG672">
        <v>1</v>
      </c>
    </row>
    <row r="673" spans="1:33" x14ac:dyDescent="0.35">
      <c r="A673" t="s">
        <v>201</v>
      </c>
      <c r="B673">
        <v>6608658</v>
      </c>
      <c r="C673" t="s">
        <v>129</v>
      </c>
      <c r="D673" t="s">
        <v>5604</v>
      </c>
      <c r="E673" t="s">
        <v>310</v>
      </c>
      <c r="F673" t="s">
        <v>133</v>
      </c>
      <c r="G673" t="s">
        <v>132</v>
      </c>
      <c r="H673">
        <v>45868</v>
      </c>
      <c r="J673" t="s">
        <v>856</v>
      </c>
      <c r="K673">
        <v>1213130</v>
      </c>
      <c r="L673" t="s">
        <v>334</v>
      </c>
      <c r="O673">
        <v>10014602</v>
      </c>
      <c r="P673" t="s">
        <v>201</v>
      </c>
      <c r="Q673">
        <v>0</v>
      </c>
      <c r="R673" t="s">
        <v>329</v>
      </c>
      <c r="S673" t="s">
        <v>342</v>
      </c>
      <c r="T673">
        <v>11589310</v>
      </c>
      <c r="U673">
        <v>45804</v>
      </c>
      <c r="V673">
        <v>45868</v>
      </c>
      <c r="W673">
        <v>45806</v>
      </c>
      <c r="X673">
        <v>0</v>
      </c>
      <c r="Y673">
        <v>1290900</v>
      </c>
      <c r="Z673" t="s">
        <v>1568</v>
      </c>
      <c r="AA673" t="s">
        <v>245</v>
      </c>
      <c r="AB673" t="s">
        <v>121</v>
      </c>
      <c r="AC673" t="s">
        <v>255</v>
      </c>
      <c r="AD673" t="s">
        <v>141</v>
      </c>
      <c r="AE673" t="s">
        <v>245</v>
      </c>
      <c r="AF673" t="s">
        <v>3326</v>
      </c>
      <c r="AG673">
        <v>4</v>
      </c>
    </row>
    <row r="674" spans="1:33" x14ac:dyDescent="0.35">
      <c r="A674" t="s">
        <v>137</v>
      </c>
      <c r="B674">
        <v>6608657</v>
      </c>
      <c r="C674" t="s">
        <v>123</v>
      </c>
      <c r="D674" t="s">
        <v>5605</v>
      </c>
      <c r="E674" t="s">
        <v>310</v>
      </c>
      <c r="F674" t="s">
        <v>133</v>
      </c>
      <c r="G674" t="s">
        <v>132</v>
      </c>
      <c r="H674">
        <v>45845</v>
      </c>
      <c r="I674">
        <v>45845</v>
      </c>
      <c r="J674" t="s">
        <v>856</v>
      </c>
      <c r="K674">
        <v>1210100</v>
      </c>
      <c r="L674" t="s">
        <v>388</v>
      </c>
      <c r="O674">
        <v>10014595</v>
      </c>
      <c r="P674" t="s">
        <v>137</v>
      </c>
      <c r="Q674">
        <v>0</v>
      </c>
      <c r="R674" t="s">
        <v>342</v>
      </c>
      <c r="S674" t="s">
        <v>342</v>
      </c>
      <c r="T674">
        <v>11595385</v>
      </c>
      <c r="U674">
        <v>45804</v>
      </c>
      <c r="V674">
        <v>45845</v>
      </c>
      <c r="W674">
        <v>45807</v>
      </c>
      <c r="X674">
        <v>0</v>
      </c>
      <c r="Y674">
        <v>1290900</v>
      </c>
      <c r="Z674" t="s">
        <v>1568</v>
      </c>
      <c r="AA674" t="s">
        <v>248</v>
      </c>
      <c r="AB674" t="s">
        <v>121</v>
      </c>
      <c r="AC674" t="s">
        <v>255</v>
      </c>
      <c r="AD674" t="s">
        <v>122</v>
      </c>
      <c r="AE674" t="s">
        <v>248</v>
      </c>
      <c r="AF674" t="s">
        <v>1812</v>
      </c>
      <c r="AG674">
        <v>6</v>
      </c>
    </row>
    <row r="675" spans="1:33" x14ac:dyDescent="0.35">
      <c r="A675" t="s">
        <v>137</v>
      </c>
      <c r="B675">
        <v>6608656</v>
      </c>
      <c r="C675" t="s">
        <v>123</v>
      </c>
      <c r="D675" t="s">
        <v>5606</v>
      </c>
      <c r="E675" t="s">
        <v>310</v>
      </c>
      <c r="F675" t="s">
        <v>133</v>
      </c>
      <c r="G675" t="s">
        <v>132</v>
      </c>
      <c r="H675">
        <v>45845</v>
      </c>
      <c r="I675">
        <v>45845</v>
      </c>
      <c r="J675" t="s">
        <v>856</v>
      </c>
      <c r="K675">
        <v>1210100</v>
      </c>
      <c r="L675" t="s">
        <v>388</v>
      </c>
      <c r="O675">
        <v>10014595</v>
      </c>
      <c r="P675" t="s">
        <v>137</v>
      </c>
      <c r="Q675">
        <v>0</v>
      </c>
      <c r="R675" t="s">
        <v>342</v>
      </c>
      <c r="S675" t="s">
        <v>342</v>
      </c>
      <c r="T675">
        <v>11595410</v>
      </c>
      <c r="U675">
        <v>45804</v>
      </c>
      <c r="V675">
        <v>45845</v>
      </c>
      <c r="W675">
        <v>45807</v>
      </c>
      <c r="X675">
        <v>0</v>
      </c>
      <c r="Y675">
        <v>1290900</v>
      </c>
      <c r="Z675" t="s">
        <v>1568</v>
      </c>
      <c r="AA675" t="s">
        <v>248</v>
      </c>
      <c r="AB675" t="s">
        <v>121</v>
      </c>
      <c r="AC675" t="s">
        <v>255</v>
      </c>
      <c r="AD675" t="s">
        <v>122</v>
      </c>
      <c r="AE675" t="s">
        <v>248</v>
      </c>
      <c r="AF675" t="s">
        <v>1812</v>
      </c>
      <c r="AG675">
        <v>4</v>
      </c>
    </row>
    <row r="676" spans="1:33" x14ac:dyDescent="0.35">
      <c r="A676" t="s">
        <v>272</v>
      </c>
      <c r="B676">
        <v>6608655</v>
      </c>
      <c r="C676" t="s">
        <v>123</v>
      </c>
      <c r="D676" t="s">
        <v>5607</v>
      </c>
      <c r="E676" t="s">
        <v>310</v>
      </c>
      <c r="F676" t="s">
        <v>133</v>
      </c>
      <c r="G676" t="s">
        <v>132</v>
      </c>
      <c r="H676">
        <v>45839</v>
      </c>
      <c r="I676">
        <v>45869</v>
      </c>
      <c r="J676" t="s">
        <v>856</v>
      </c>
      <c r="K676">
        <v>1210102</v>
      </c>
      <c r="L676" t="s">
        <v>273</v>
      </c>
      <c r="O676">
        <v>10017653</v>
      </c>
      <c r="P676" t="s">
        <v>165</v>
      </c>
      <c r="Q676">
        <v>0</v>
      </c>
      <c r="R676" t="s">
        <v>342</v>
      </c>
      <c r="S676" t="s">
        <v>342</v>
      </c>
      <c r="T676">
        <v>11594677</v>
      </c>
      <c r="U676">
        <v>45804</v>
      </c>
      <c r="V676">
        <v>45839</v>
      </c>
      <c r="W676">
        <v>45807</v>
      </c>
      <c r="X676">
        <v>0</v>
      </c>
      <c r="Y676">
        <v>1290900</v>
      </c>
      <c r="Z676" t="s">
        <v>1568</v>
      </c>
      <c r="AA676" t="s">
        <v>248</v>
      </c>
      <c r="AB676" t="s">
        <v>121</v>
      </c>
      <c r="AC676" t="s">
        <v>255</v>
      </c>
      <c r="AD676" t="s">
        <v>141</v>
      </c>
      <c r="AE676" t="s">
        <v>248</v>
      </c>
      <c r="AF676" t="s">
        <v>3326</v>
      </c>
      <c r="AG676">
        <v>2</v>
      </c>
    </row>
    <row r="677" spans="1:33" x14ac:dyDescent="0.35">
      <c r="A677" t="s">
        <v>201</v>
      </c>
      <c r="B677">
        <v>6608654</v>
      </c>
      <c r="C677" t="s">
        <v>129</v>
      </c>
      <c r="D677" t="s">
        <v>5608</v>
      </c>
      <c r="E677" t="s">
        <v>310</v>
      </c>
      <c r="F677" t="s">
        <v>133</v>
      </c>
      <c r="G677" t="s">
        <v>147</v>
      </c>
      <c r="H677">
        <v>45868</v>
      </c>
      <c r="J677" t="s">
        <v>856</v>
      </c>
      <c r="K677">
        <v>1213130</v>
      </c>
      <c r="L677" t="s">
        <v>334</v>
      </c>
      <c r="O677">
        <v>10014602</v>
      </c>
      <c r="P677" t="s">
        <v>201</v>
      </c>
      <c r="Q677">
        <v>0</v>
      </c>
      <c r="R677" t="s">
        <v>329</v>
      </c>
      <c r="S677" t="s">
        <v>342</v>
      </c>
      <c r="T677">
        <v>11581847</v>
      </c>
      <c r="U677">
        <v>45804</v>
      </c>
      <c r="V677">
        <v>45868</v>
      </c>
      <c r="W677">
        <v>45807</v>
      </c>
      <c r="X677">
        <v>0</v>
      </c>
      <c r="Y677">
        <v>1290900</v>
      </c>
      <c r="Z677" t="s">
        <v>1568</v>
      </c>
      <c r="AA677" t="s">
        <v>245</v>
      </c>
      <c r="AB677" t="s">
        <v>121</v>
      </c>
      <c r="AC677" t="s">
        <v>255</v>
      </c>
      <c r="AD677" t="s">
        <v>141</v>
      </c>
      <c r="AE677" t="s">
        <v>245</v>
      </c>
      <c r="AF677" t="s">
        <v>3326</v>
      </c>
      <c r="AG677">
        <v>10</v>
      </c>
    </row>
    <row r="678" spans="1:33" x14ac:dyDescent="0.35">
      <c r="A678" t="s">
        <v>137</v>
      </c>
      <c r="B678">
        <v>6608653</v>
      </c>
      <c r="C678" t="s">
        <v>123</v>
      </c>
      <c r="D678" t="s">
        <v>5609</v>
      </c>
      <c r="E678" t="s">
        <v>310</v>
      </c>
      <c r="F678" t="s">
        <v>133</v>
      </c>
      <c r="G678" t="s">
        <v>132</v>
      </c>
      <c r="H678">
        <v>45839</v>
      </c>
      <c r="I678">
        <v>45869</v>
      </c>
      <c r="J678" t="s">
        <v>3476</v>
      </c>
      <c r="K678">
        <v>1210100</v>
      </c>
      <c r="L678" t="s">
        <v>388</v>
      </c>
      <c r="O678">
        <v>10014595</v>
      </c>
      <c r="P678" t="s">
        <v>137</v>
      </c>
      <c r="Q678">
        <v>0</v>
      </c>
      <c r="R678" t="s">
        <v>342</v>
      </c>
      <c r="S678" t="s">
        <v>342</v>
      </c>
      <c r="T678">
        <v>11595413</v>
      </c>
      <c r="U678">
        <v>45804</v>
      </c>
      <c r="V678">
        <v>45839</v>
      </c>
      <c r="W678">
        <v>45833</v>
      </c>
      <c r="X678">
        <v>0</v>
      </c>
      <c r="Y678">
        <v>1290900</v>
      </c>
      <c r="Z678" t="s">
        <v>1568</v>
      </c>
      <c r="AA678" t="s">
        <v>248</v>
      </c>
      <c r="AB678" t="s">
        <v>121</v>
      </c>
      <c r="AC678" t="s">
        <v>255</v>
      </c>
      <c r="AD678" t="s">
        <v>122</v>
      </c>
      <c r="AE678" t="s">
        <v>248</v>
      </c>
      <c r="AF678" t="s">
        <v>1812</v>
      </c>
      <c r="AG678">
        <v>6</v>
      </c>
    </row>
    <row r="679" spans="1:33" x14ac:dyDescent="0.35">
      <c r="A679" t="s">
        <v>137</v>
      </c>
      <c r="B679">
        <v>6608652</v>
      </c>
      <c r="C679" t="s">
        <v>123</v>
      </c>
      <c r="D679" t="s">
        <v>5610</v>
      </c>
      <c r="E679" t="s">
        <v>310</v>
      </c>
      <c r="F679" t="s">
        <v>133</v>
      </c>
      <c r="G679" t="s">
        <v>132</v>
      </c>
      <c r="H679">
        <v>45839</v>
      </c>
      <c r="I679">
        <v>45869</v>
      </c>
      <c r="J679" t="s">
        <v>856</v>
      </c>
      <c r="K679">
        <v>1210100</v>
      </c>
      <c r="L679" t="s">
        <v>388</v>
      </c>
      <c r="O679">
        <v>10014595</v>
      </c>
      <c r="P679" t="s">
        <v>137</v>
      </c>
      <c r="Q679">
        <v>0</v>
      </c>
      <c r="R679" t="s">
        <v>342</v>
      </c>
      <c r="S679" t="s">
        <v>342</v>
      </c>
      <c r="T679">
        <v>11595434</v>
      </c>
      <c r="U679">
        <v>45804</v>
      </c>
      <c r="V679">
        <v>45839</v>
      </c>
      <c r="W679">
        <v>45807</v>
      </c>
      <c r="X679">
        <v>0</v>
      </c>
      <c r="Y679">
        <v>1290900</v>
      </c>
      <c r="Z679" t="s">
        <v>1568</v>
      </c>
      <c r="AA679" t="s">
        <v>248</v>
      </c>
      <c r="AB679" t="s">
        <v>121</v>
      </c>
      <c r="AC679" t="s">
        <v>255</v>
      </c>
      <c r="AD679" t="s">
        <v>141</v>
      </c>
      <c r="AE679" t="s">
        <v>248</v>
      </c>
      <c r="AF679" t="s">
        <v>3326</v>
      </c>
      <c r="AG679">
        <v>2</v>
      </c>
    </row>
    <row r="680" spans="1:33" x14ac:dyDescent="0.35">
      <c r="A680" t="s">
        <v>128</v>
      </c>
      <c r="B680">
        <v>6608642</v>
      </c>
      <c r="C680" t="s">
        <v>123</v>
      </c>
      <c r="D680" t="s">
        <v>5611</v>
      </c>
      <c r="E680" t="s">
        <v>310</v>
      </c>
      <c r="F680" t="s">
        <v>133</v>
      </c>
      <c r="G680" t="s">
        <v>132</v>
      </c>
      <c r="H680">
        <v>45845</v>
      </c>
      <c r="I680">
        <v>45845</v>
      </c>
      <c r="J680" t="s">
        <v>856</v>
      </c>
      <c r="K680">
        <v>1210100</v>
      </c>
      <c r="L680" t="s">
        <v>390</v>
      </c>
      <c r="O680">
        <v>10014594</v>
      </c>
      <c r="P680" t="s">
        <v>128</v>
      </c>
      <c r="Q680">
        <v>0</v>
      </c>
      <c r="R680" t="s">
        <v>342</v>
      </c>
      <c r="S680" t="s">
        <v>342</v>
      </c>
      <c r="T680">
        <v>11594170</v>
      </c>
      <c r="U680">
        <v>45804</v>
      </c>
      <c r="V680">
        <v>45845</v>
      </c>
      <c r="W680">
        <v>45807</v>
      </c>
      <c r="X680">
        <v>0</v>
      </c>
      <c r="Y680">
        <v>1290900</v>
      </c>
      <c r="Z680" t="s">
        <v>1568</v>
      </c>
      <c r="AA680" t="s">
        <v>248</v>
      </c>
      <c r="AB680" t="s">
        <v>121</v>
      </c>
      <c r="AC680" t="s">
        <v>255</v>
      </c>
      <c r="AD680" t="s">
        <v>141</v>
      </c>
      <c r="AE680" t="s">
        <v>248</v>
      </c>
      <c r="AF680" t="s">
        <v>3326</v>
      </c>
      <c r="AG680">
        <v>6</v>
      </c>
    </row>
    <row r="681" spans="1:33" x14ac:dyDescent="0.35">
      <c r="A681" t="s">
        <v>128</v>
      </c>
      <c r="B681">
        <v>6608637</v>
      </c>
      <c r="C681" t="s">
        <v>123</v>
      </c>
      <c r="D681" t="s">
        <v>5612</v>
      </c>
      <c r="E681" t="s">
        <v>310</v>
      </c>
      <c r="F681" t="s">
        <v>133</v>
      </c>
      <c r="G681" t="s">
        <v>132</v>
      </c>
      <c r="H681">
        <v>45845</v>
      </c>
      <c r="I681">
        <v>45845</v>
      </c>
      <c r="J681" t="s">
        <v>856</v>
      </c>
      <c r="K681">
        <v>1210100</v>
      </c>
      <c r="L681" t="s">
        <v>390</v>
      </c>
      <c r="O681">
        <v>10014594</v>
      </c>
      <c r="P681" t="s">
        <v>128</v>
      </c>
      <c r="Q681">
        <v>0</v>
      </c>
      <c r="R681" t="s">
        <v>342</v>
      </c>
      <c r="S681" t="s">
        <v>342</v>
      </c>
      <c r="T681">
        <v>11594204</v>
      </c>
      <c r="U681">
        <v>45804</v>
      </c>
      <c r="V681">
        <v>45845</v>
      </c>
      <c r="W681">
        <v>45807</v>
      </c>
      <c r="X681">
        <v>0</v>
      </c>
      <c r="Y681">
        <v>1290900</v>
      </c>
      <c r="Z681" t="s">
        <v>1568</v>
      </c>
      <c r="AA681" t="s">
        <v>248</v>
      </c>
      <c r="AB681" t="s">
        <v>121</v>
      </c>
      <c r="AC681" t="s">
        <v>255</v>
      </c>
      <c r="AD681" t="s">
        <v>141</v>
      </c>
      <c r="AE681" t="s">
        <v>248</v>
      </c>
      <c r="AF681" t="s">
        <v>3326</v>
      </c>
      <c r="AG681">
        <v>2</v>
      </c>
    </row>
    <row r="682" spans="1:33" x14ac:dyDescent="0.35">
      <c r="A682" t="s">
        <v>128</v>
      </c>
      <c r="B682">
        <v>6608623</v>
      </c>
      <c r="C682" t="s">
        <v>123</v>
      </c>
      <c r="D682" t="s">
        <v>5613</v>
      </c>
      <c r="E682" t="s">
        <v>310</v>
      </c>
      <c r="F682" t="s">
        <v>133</v>
      </c>
      <c r="G682" t="s">
        <v>132</v>
      </c>
      <c r="H682">
        <v>45839</v>
      </c>
      <c r="I682">
        <v>45869</v>
      </c>
      <c r="J682" t="s">
        <v>856</v>
      </c>
      <c r="K682">
        <v>1210100</v>
      </c>
      <c r="L682" t="s">
        <v>390</v>
      </c>
      <c r="O682">
        <v>10014594</v>
      </c>
      <c r="P682" t="s">
        <v>128</v>
      </c>
      <c r="Q682">
        <v>0</v>
      </c>
      <c r="R682" t="s">
        <v>342</v>
      </c>
      <c r="S682" t="s">
        <v>342</v>
      </c>
      <c r="T682">
        <v>11594077</v>
      </c>
      <c r="U682">
        <v>45804</v>
      </c>
      <c r="V682">
        <v>45839</v>
      </c>
      <c r="W682">
        <v>45807</v>
      </c>
      <c r="X682">
        <v>0</v>
      </c>
      <c r="Y682">
        <v>1290900</v>
      </c>
      <c r="Z682" t="s">
        <v>1568</v>
      </c>
      <c r="AA682" t="s">
        <v>248</v>
      </c>
      <c r="AB682" t="s">
        <v>121</v>
      </c>
      <c r="AC682" t="s">
        <v>255</v>
      </c>
      <c r="AD682" t="s">
        <v>141</v>
      </c>
      <c r="AE682" t="s">
        <v>248</v>
      </c>
      <c r="AF682" t="s">
        <v>3326</v>
      </c>
      <c r="AG682">
        <v>3</v>
      </c>
    </row>
    <row r="683" spans="1:33" x14ac:dyDescent="0.35">
      <c r="A683" t="s">
        <v>324</v>
      </c>
      <c r="B683">
        <v>6608616</v>
      </c>
      <c r="C683" t="s">
        <v>138</v>
      </c>
      <c r="D683" t="s">
        <v>5614</v>
      </c>
      <c r="E683" t="s">
        <v>310</v>
      </c>
      <c r="F683" t="s">
        <v>259</v>
      </c>
      <c r="G683" t="s">
        <v>336</v>
      </c>
      <c r="H683">
        <v>45858</v>
      </c>
      <c r="I683">
        <v>45858</v>
      </c>
      <c r="J683" t="s">
        <v>5407</v>
      </c>
      <c r="K683">
        <v>2230130</v>
      </c>
      <c r="L683" t="s">
        <v>325</v>
      </c>
      <c r="O683">
        <v>10015302</v>
      </c>
      <c r="P683" t="s">
        <v>408</v>
      </c>
      <c r="Q683">
        <v>0</v>
      </c>
      <c r="R683" t="s">
        <v>3891</v>
      </c>
      <c r="S683" t="s">
        <v>343</v>
      </c>
      <c r="T683">
        <v>11599223</v>
      </c>
      <c r="U683">
        <v>45804</v>
      </c>
      <c r="V683">
        <v>45858</v>
      </c>
      <c r="W683">
        <v>45853</v>
      </c>
      <c r="X683">
        <v>0</v>
      </c>
      <c r="Y683">
        <v>1290900</v>
      </c>
      <c r="Z683" t="s">
        <v>1568</v>
      </c>
      <c r="AA683" t="s">
        <v>249</v>
      </c>
      <c r="AB683" t="s">
        <v>121</v>
      </c>
      <c r="AC683" t="s">
        <v>255</v>
      </c>
      <c r="AD683" t="s">
        <v>189</v>
      </c>
      <c r="AE683" t="s">
        <v>249</v>
      </c>
      <c r="AF683" t="s">
        <v>1812</v>
      </c>
      <c r="AG683">
        <v>4</v>
      </c>
    </row>
    <row r="684" spans="1:33" x14ac:dyDescent="0.35">
      <c r="A684" t="s">
        <v>202</v>
      </c>
      <c r="B684">
        <v>6608614</v>
      </c>
      <c r="C684" t="s">
        <v>129</v>
      </c>
      <c r="D684" t="s">
        <v>5615</v>
      </c>
      <c r="E684" t="s">
        <v>310</v>
      </c>
      <c r="F684" t="s">
        <v>259</v>
      </c>
      <c r="G684" t="s">
        <v>142</v>
      </c>
      <c r="H684">
        <v>45852</v>
      </c>
      <c r="I684">
        <v>45852</v>
      </c>
      <c r="J684" t="s">
        <v>5407</v>
      </c>
      <c r="K684">
        <v>1213130</v>
      </c>
      <c r="L684" t="s">
        <v>396</v>
      </c>
      <c r="O684">
        <v>10014615</v>
      </c>
      <c r="P684" t="s">
        <v>202</v>
      </c>
      <c r="Q684">
        <v>0</v>
      </c>
      <c r="R684" t="s">
        <v>3891</v>
      </c>
      <c r="S684" t="s">
        <v>343</v>
      </c>
      <c r="T684">
        <v>11599663</v>
      </c>
      <c r="U684">
        <v>45804</v>
      </c>
      <c r="V684">
        <v>45852</v>
      </c>
      <c r="W684">
        <v>45853</v>
      </c>
      <c r="X684">
        <v>0</v>
      </c>
      <c r="Y684">
        <v>1290900</v>
      </c>
      <c r="Z684" t="s">
        <v>1568</v>
      </c>
      <c r="AA684" t="s">
        <v>245</v>
      </c>
      <c r="AB684" t="s">
        <v>121</v>
      </c>
      <c r="AC684" t="s">
        <v>255</v>
      </c>
      <c r="AD684" t="s">
        <v>141</v>
      </c>
      <c r="AE684" t="s">
        <v>245</v>
      </c>
      <c r="AF684" t="s">
        <v>3326</v>
      </c>
      <c r="AG684">
        <v>4</v>
      </c>
    </row>
    <row r="685" spans="1:33" x14ac:dyDescent="0.35">
      <c r="A685" t="s">
        <v>128</v>
      </c>
      <c r="B685">
        <v>6608120</v>
      </c>
      <c r="C685" t="s">
        <v>123</v>
      </c>
      <c r="D685" t="s">
        <v>5616</v>
      </c>
      <c r="E685" t="s">
        <v>310</v>
      </c>
      <c r="F685" t="s">
        <v>133</v>
      </c>
      <c r="G685" t="s">
        <v>147</v>
      </c>
      <c r="H685">
        <v>45839</v>
      </c>
      <c r="I685">
        <v>45869</v>
      </c>
      <c r="J685" t="s">
        <v>3476</v>
      </c>
      <c r="K685">
        <v>1210100</v>
      </c>
      <c r="L685" t="s">
        <v>390</v>
      </c>
      <c r="O685">
        <v>10014594</v>
      </c>
      <c r="P685" t="s">
        <v>128</v>
      </c>
      <c r="Q685">
        <v>0</v>
      </c>
      <c r="R685" t="s">
        <v>342</v>
      </c>
      <c r="S685" t="s">
        <v>342</v>
      </c>
      <c r="T685">
        <v>11593368</v>
      </c>
      <c r="U685">
        <v>45804</v>
      </c>
      <c r="V685">
        <v>45839</v>
      </c>
      <c r="W685">
        <v>45833</v>
      </c>
      <c r="X685">
        <v>0</v>
      </c>
      <c r="Y685">
        <v>1290900</v>
      </c>
      <c r="Z685" t="s">
        <v>1568</v>
      </c>
      <c r="AA685" t="s">
        <v>248</v>
      </c>
      <c r="AB685" t="s">
        <v>121</v>
      </c>
      <c r="AC685" t="s">
        <v>255</v>
      </c>
      <c r="AD685" t="s">
        <v>122</v>
      </c>
      <c r="AE685" t="s">
        <v>248</v>
      </c>
      <c r="AF685" t="s">
        <v>1812</v>
      </c>
      <c r="AG685">
        <v>2</v>
      </c>
    </row>
    <row r="686" spans="1:33" x14ac:dyDescent="0.35">
      <c r="A686" t="s">
        <v>128</v>
      </c>
      <c r="B686">
        <v>6608118</v>
      </c>
      <c r="C686" t="s">
        <v>123</v>
      </c>
      <c r="D686" t="s">
        <v>5617</v>
      </c>
      <c r="E686" t="s">
        <v>310</v>
      </c>
      <c r="F686" t="s">
        <v>133</v>
      </c>
      <c r="G686" t="s">
        <v>132</v>
      </c>
      <c r="H686">
        <v>45845</v>
      </c>
      <c r="I686">
        <v>45845</v>
      </c>
      <c r="J686" t="s">
        <v>856</v>
      </c>
      <c r="K686">
        <v>1210100</v>
      </c>
      <c r="L686" t="s">
        <v>390</v>
      </c>
      <c r="O686">
        <v>10014594</v>
      </c>
      <c r="P686" t="s">
        <v>128</v>
      </c>
      <c r="Q686">
        <v>0</v>
      </c>
      <c r="R686" t="s">
        <v>342</v>
      </c>
      <c r="S686" t="s">
        <v>342</v>
      </c>
      <c r="T686">
        <v>11593374</v>
      </c>
      <c r="U686">
        <v>45804</v>
      </c>
      <c r="V686">
        <v>45845</v>
      </c>
      <c r="W686">
        <v>45807</v>
      </c>
      <c r="X686">
        <v>0</v>
      </c>
      <c r="Y686">
        <v>1290900</v>
      </c>
      <c r="Z686" t="s">
        <v>1568</v>
      </c>
      <c r="AA686" t="s">
        <v>248</v>
      </c>
      <c r="AB686" t="s">
        <v>121</v>
      </c>
      <c r="AC686" t="s">
        <v>255</v>
      </c>
      <c r="AD686" t="s">
        <v>141</v>
      </c>
      <c r="AE686" t="s">
        <v>248</v>
      </c>
      <c r="AF686" t="s">
        <v>3326</v>
      </c>
      <c r="AG686">
        <v>2</v>
      </c>
    </row>
    <row r="687" spans="1:33" x14ac:dyDescent="0.35">
      <c r="A687" t="s">
        <v>128</v>
      </c>
      <c r="B687">
        <v>6608116</v>
      </c>
      <c r="C687" t="s">
        <v>123</v>
      </c>
      <c r="D687" t="s">
        <v>5618</v>
      </c>
      <c r="E687" t="s">
        <v>310</v>
      </c>
      <c r="F687" t="s">
        <v>133</v>
      </c>
      <c r="G687" t="s">
        <v>226</v>
      </c>
      <c r="H687">
        <v>45873</v>
      </c>
      <c r="I687">
        <v>45873</v>
      </c>
      <c r="J687" t="s">
        <v>856</v>
      </c>
      <c r="K687">
        <v>1210100</v>
      </c>
      <c r="L687" t="s">
        <v>390</v>
      </c>
      <c r="O687">
        <v>10014594</v>
      </c>
      <c r="P687" t="s">
        <v>128</v>
      </c>
      <c r="Q687">
        <v>0</v>
      </c>
      <c r="R687" t="s">
        <v>342</v>
      </c>
      <c r="S687" t="s">
        <v>342</v>
      </c>
      <c r="T687">
        <v>11594266</v>
      </c>
      <c r="U687">
        <v>45804</v>
      </c>
      <c r="V687">
        <v>45873</v>
      </c>
      <c r="W687">
        <v>45833</v>
      </c>
      <c r="X687">
        <v>0</v>
      </c>
      <c r="Y687">
        <v>1290900</v>
      </c>
      <c r="Z687" t="s">
        <v>1568</v>
      </c>
      <c r="AA687" t="s">
        <v>248</v>
      </c>
      <c r="AB687" t="s">
        <v>121</v>
      </c>
      <c r="AC687" t="s">
        <v>255</v>
      </c>
      <c r="AD687" t="s">
        <v>189</v>
      </c>
      <c r="AE687" t="s">
        <v>248</v>
      </c>
      <c r="AF687" t="s">
        <v>1812</v>
      </c>
      <c r="AG687">
        <v>4</v>
      </c>
    </row>
    <row r="688" spans="1:33" x14ac:dyDescent="0.35">
      <c r="A688" t="s">
        <v>128</v>
      </c>
      <c r="B688">
        <v>6608115</v>
      </c>
      <c r="C688" t="s">
        <v>123</v>
      </c>
      <c r="D688" t="s">
        <v>5619</v>
      </c>
      <c r="E688" t="s">
        <v>310</v>
      </c>
      <c r="F688" t="s">
        <v>133</v>
      </c>
      <c r="G688" t="s">
        <v>132</v>
      </c>
      <c r="H688">
        <v>45839</v>
      </c>
      <c r="I688">
        <v>45869</v>
      </c>
      <c r="J688" t="s">
        <v>856</v>
      </c>
      <c r="K688">
        <v>1210100</v>
      </c>
      <c r="L688" t="s">
        <v>390</v>
      </c>
      <c r="O688">
        <v>10014594</v>
      </c>
      <c r="P688" t="s">
        <v>128</v>
      </c>
      <c r="Q688">
        <v>0</v>
      </c>
      <c r="R688" t="s">
        <v>342</v>
      </c>
      <c r="S688" t="s">
        <v>342</v>
      </c>
      <c r="T688">
        <v>11594269</v>
      </c>
      <c r="U688">
        <v>45804</v>
      </c>
      <c r="V688">
        <v>45839</v>
      </c>
      <c r="W688">
        <v>45807</v>
      </c>
      <c r="X688">
        <v>0</v>
      </c>
      <c r="Y688">
        <v>1290900</v>
      </c>
      <c r="Z688" t="s">
        <v>1568</v>
      </c>
      <c r="AA688" t="s">
        <v>248</v>
      </c>
      <c r="AB688" t="s">
        <v>121</v>
      </c>
      <c r="AC688" t="s">
        <v>255</v>
      </c>
      <c r="AD688" t="s">
        <v>141</v>
      </c>
      <c r="AE688" t="s">
        <v>248</v>
      </c>
      <c r="AF688" t="s">
        <v>3326</v>
      </c>
      <c r="AG688">
        <v>2</v>
      </c>
    </row>
    <row r="689" spans="1:33" x14ac:dyDescent="0.35">
      <c r="A689" t="s">
        <v>128</v>
      </c>
      <c r="B689">
        <v>6608114</v>
      </c>
      <c r="C689" t="s">
        <v>123</v>
      </c>
      <c r="D689" t="s">
        <v>5620</v>
      </c>
      <c r="E689" t="s">
        <v>310</v>
      </c>
      <c r="F689" t="s">
        <v>133</v>
      </c>
      <c r="G689" t="s">
        <v>132</v>
      </c>
      <c r="H689">
        <v>45845</v>
      </c>
      <c r="I689">
        <v>45845</v>
      </c>
      <c r="J689" t="s">
        <v>856</v>
      </c>
      <c r="K689">
        <v>1210100</v>
      </c>
      <c r="L689" t="s">
        <v>390</v>
      </c>
      <c r="O689">
        <v>10014594</v>
      </c>
      <c r="P689" t="s">
        <v>128</v>
      </c>
      <c r="Q689">
        <v>0</v>
      </c>
      <c r="R689" t="s">
        <v>342</v>
      </c>
      <c r="S689" t="s">
        <v>342</v>
      </c>
      <c r="T689">
        <v>11594270</v>
      </c>
      <c r="U689">
        <v>45804</v>
      </c>
      <c r="V689">
        <v>45845</v>
      </c>
      <c r="W689">
        <v>45807</v>
      </c>
      <c r="X689">
        <v>0</v>
      </c>
      <c r="Y689">
        <v>1290900</v>
      </c>
      <c r="Z689" t="s">
        <v>1568</v>
      </c>
      <c r="AA689" t="s">
        <v>248</v>
      </c>
      <c r="AB689" t="s">
        <v>121</v>
      </c>
      <c r="AC689" t="s">
        <v>255</v>
      </c>
      <c r="AD689" t="s">
        <v>141</v>
      </c>
      <c r="AE689" t="s">
        <v>248</v>
      </c>
      <c r="AF689" t="s">
        <v>3326</v>
      </c>
      <c r="AG689">
        <v>8</v>
      </c>
    </row>
    <row r="690" spans="1:33" x14ac:dyDescent="0.35">
      <c r="A690" t="s">
        <v>221</v>
      </c>
      <c r="B690">
        <v>6608113</v>
      </c>
      <c r="C690" t="s">
        <v>129</v>
      </c>
      <c r="D690" t="s">
        <v>5621</v>
      </c>
      <c r="E690" t="s">
        <v>310</v>
      </c>
      <c r="F690" t="s">
        <v>133</v>
      </c>
      <c r="G690" t="s">
        <v>132</v>
      </c>
      <c r="H690">
        <v>45838</v>
      </c>
      <c r="J690" t="s">
        <v>856</v>
      </c>
      <c r="K690">
        <v>1215156</v>
      </c>
      <c r="L690" t="s">
        <v>309</v>
      </c>
      <c r="O690">
        <v>10014650</v>
      </c>
      <c r="P690" t="s">
        <v>221</v>
      </c>
      <c r="Q690">
        <v>0</v>
      </c>
      <c r="R690" t="s">
        <v>329</v>
      </c>
      <c r="S690" t="s">
        <v>342</v>
      </c>
      <c r="T690">
        <v>11595418</v>
      </c>
      <c r="U690">
        <v>45804</v>
      </c>
      <c r="V690">
        <v>45838</v>
      </c>
      <c r="W690">
        <v>45806</v>
      </c>
      <c r="X690">
        <v>0</v>
      </c>
      <c r="Y690">
        <v>1290900</v>
      </c>
      <c r="Z690" t="s">
        <v>1568</v>
      </c>
      <c r="AA690" t="s">
        <v>246</v>
      </c>
      <c r="AB690" t="s">
        <v>121</v>
      </c>
      <c r="AC690" t="s">
        <v>255</v>
      </c>
      <c r="AD690" t="s">
        <v>141</v>
      </c>
      <c r="AE690" t="s">
        <v>246</v>
      </c>
      <c r="AF690" t="s">
        <v>3326</v>
      </c>
      <c r="AG690">
        <v>6</v>
      </c>
    </row>
    <row r="691" spans="1:33" x14ac:dyDescent="0.35">
      <c r="A691" t="s">
        <v>128</v>
      </c>
      <c r="B691">
        <v>6608109</v>
      </c>
      <c r="C691" t="s">
        <v>123</v>
      </c>
      <c r="D691" t="s">
        <v>5622</v>
      </c>
      <c r="E691" t="s">
        <v>310</v>
      </c>
      <c r="F691" t="s">
        <v>133</v>
      </c>
      <c r="G691" t="s">
        <v>132</v>
      </c>
      <c r="H691">
        <v>45845</v>
      </c>
      <c r="I691">
        <v>45845</v>
      </c>
      <c r="J691" t="s">
        <v>856</v>
      </c>
      <c r="K691">
        <v>1210100</v>
      </c>
      <c r="L691" t="s">
        <v>390</v>
      </c>
      <c r="O691">
        <v>10014594</v>
      </c>
      <c r="P691" t="s">
        <v>128</v>
      </c>
      <c r="Q691">
        <v>0</v>
      </c>
      <c r="R691" t="s">
        <v>342</v>
      </c>
      <c r="S691" t="s">
        <v>342</v>
      </c>
      <c r="T691">
        <v>11594272</v>
      </c>
      <c r="U691">
        <v>45804</v>
      </c>
      <c r="V691">
        <v>45845</v>
      </c>
      <c r="W691">
        <v>45807</v>
      </c>
      <c r="X691">
        <v>0</v>
      </c>
      <c r="Y691">
        <v>1290900</v>
      </c>
      <c r="Z691" t="s">
        <v>1568</v>
      </c>
      <c r="AA691" t="s">
        <v>248</v>
      </c>
      <c r="AB691" t="s">
        <v>121</v>
      </c>
      <c r="AC691" t="s">
        <v>255</v>
      </c>
      <c r="AD691" t="s">
        <v>141</v>
      </c>
      <c r="AE691" t="s">
        <v>248</v>
      </c>
      <c r="AF691" t="s">
        <v>3326</v>
      </c>
      <c r="AG691">
        <v>12</v>
      </c>
    </row>
    <row r="692" spans="1:33" x14ac:dyDescent="0.35">
      <c r="A692" t="s">
        <v>128</v>
      </c>
      <c r="B692">
        <v>6608107</v>
      </c>
      <c r="C692" t="s">
        <v>123</v>
      </c>
      <c r="D692" t="s">
        <v>5623</v>
      </c>
      <c r="E692" t="s">
        <v>310</v>
      </c>
      <c r="F692" t="s">
        <v>133</v>
      </c>
      <c r="G692" t="s">
        <v>132</v>
      </c>
      <c r="H692">
        <v>45839</v>
      </c>
      <c r="I692">
        <v>45869</v>
      </c>
      <c r="J692" t="s">
        <v>856</v>
      </c>
      <c r="K692">
        <v>1210100</v>
      </c>
      <c r="L692" t="s">
        <v>390</v>
      </c>
      <c r="O692">
        <v>10014594</v>
      </c>
      <c r="P692" t="s">
        <v>128</v>
      </c>
      <c r="Q692">
        <v>0</v>
      </c>
      <c r="R692" t="s">
        <v>342</v>
      </c>
      <c r="S692" t="s">
        <v>342</v>
      </c>
      <c r="T692">
        <v>11594294</v>
      </c>
      <c r="U692">
        <v>45804</v>
      </c>
      <c r="V692">
        <v>45839</v>
      </c>
      <c r="W692">
        <v>45807</v>
      </c>
      <c r="X692">
        <v>0</v>
      </c>
      <c r="Y692">
        <v>1290900</v>
      </c>
      <c r="Z692" t="s">
        <v>1568</v>
      </c>
      <c r="AA692" t="s">
        <v>248</v>
      </c>
      <c r="AB692" t="s">
        <v>121</v>
      </c>
      <c r="AC692" t="s">
        <v>255</v>
      </c>
      <c r="AD692" t="s">
        <v>141</v>
      </c>
      <c r="AE692" t="s">
        <v>248</v>
      </c>
      <c r="AF692" t="s">
        <v>3326</v>
      </c>
      <c r="AG692">
        <v>6</v>
      </c>
    </row>
    <row r="693" spans="1:33" x14ac:dyDescent="0.35">
      <c r="A693" t="s">
        <v>128</v>
      </c>
      <c r="B693">
        <v>6608105</v>
      </c>
      <c r="C693" t="s">
        <v>123</v>
      </c>
      <c r="D693" t="s">
        <v>5609</v>
      </c>
      <c r="E693" t="s">
        <v>310</v>
      </c>
      <c r="F693" t="s">
        <v>133</v>
      </c>
      <c r="G693" t="s">
        <v>132</v>
      </c>
      <c r="H693">
        <v>45839</v>
      </c>
      <c r="I693">
        <v>45869</v>
      </c>
      <c r="J693" t="s">
        <v>3476</v>
      </c>
      <c r="K693">
        <v>1210100</v>
      </c>
      <c r="L693" t="s">
        <v>390</v>
      </c>
      <c r="O693">
        <v>10014594</v>
      </c>
      <c r="P693" t="s">
        <v>128</v>
      </c>
      <c r="Q693">
        <v>0</v>
      </c>
      <c r="R693" t="s">
        <v>342</v>
      </c>
      <c r="S693" t="s">
        <v>342</v>
      </c>
      <c r="T693">
        <v>11594295</v>
      </c>
      <c r="U693">
        <v>45804</v>
      </c>
      <c r="V693">
        <v>45839</v>
      </c>
      <c r="W693">
        <v>45833</v>
      </c>
      <c r="X693">
        <v>0</v>
      </c>
      <c r="Y693">
        <v>1290900</v>
      </c>
      <c r="Z693" t="s">
        <v>1568</v>
      </c>
      <c r="AA693" t="s">
        <v>248</v>
      </c>
      <c r="AB693" t="s">
        <v>121</v>
      </c>
      <c r="AC693" t="s">
        <v>255</v>
      </c>
      <c r="AD693" t="s">
        <v>122</v>
      </c>
      <c r="AE693" t="s">
        <v>248</v>
      </c>
      <c r="AF693" t="s">
        <v>1812</v>
      </c>
      <c r="AG693">
        <v>6</v>
      </c>
    </row>
    <row r="694" spans="1:33" x14ac:dyDescent="0.35">
      <c r="A694" t="s">
        <v>160</v>
      </c>
      <c r="B694">
        <v>6608013</v>
      </c>
      <c r="C694" t="s">
        <v>129</v>
      </c>
      <c r="D694" t="s">
        <v>5624</v>
      </c>
      <c r="E694" t="s">
        <v>310</v>
      </c>
      <c r="F694" t="s">
        <v>133</v>
      </c>
      <c r="G694" t="s">
        <v>147</v>
      </c>
      <c r="H694">
        <v>45873</v>
      </c>
      <c r="I694">
        <v>45873</v>
      </c>
      <c r="J694" t="s">
        <v>856</v>
      </c>
      <c r="K694">
        <v>1212121</v>
      </c>
      <c r="L694" t="s">
        <v>346</v>
      </c>
      <c r="O694">
        <v>10014598</v>
      </c>
      <c r="P694" t="s">
        <v>160</v>
      </c>
      <c r="Q694">
        <v>0</v>
      </c>
      <c r="R694" t="s">
        <v>342</v>
      </c>
      <c r="S694" t="s">
        <v>342</v>
      </c>
      <c r="T694">
        <v>11587278</v>
      </c>
      <c r="U694">
        <v>45804</v>
      </c>
      <c r="V694">
        <v>45873</v>
      </c>
      <c r="W694">
        <v>45835</v>
      </c>
      <c r="X694">
        <v>0</v>
      </c>
      <c r="Y694">
        <v>1290900</v>
      </c>
      <c r="Z694" t="s">
        <v>1568</v>
      </c>
      <c r="AA694" t="s">
        <v>247</v>
      </c>
      <c r="AB694" t="s">
        <v>121</v>
      </c>
      <c r="AC694" t="s">
        <v>255</v>
      </c>
      <c r="AD694" t="s">
        <v>141</v>
      </c>
      <c r="AE694" t="s">
        <v>247</v>
      </c>
      <c r="AF694" t="s">
        <v>1812</v>
      </c>
      <c r="AG694">
        <v>2</v>
      </c>
    </row>
    <row r="695" spans="1:33" x14ac:dyDescent="0.35">
      <c r="A695" t="s">
        <v>160</v>
      </c>
      <c r="B695">
        <v>6608005</v>
      </c>
      <c r="C695" t="s">
        <v>129</v>
      </c>
      <c r="D695" t="s">
        <v>5367</v>
      </c>
      <c r="E695" t="s">
        <v>310</v>
      </c>
      <c r="F695" t="s">
        <v>125</v>
      </c>
      <c r="G695" t="s">
        <v>142</v>
      </c>
      <c r="H695">
        <v>45840</v>
      </c>
      <c r="I695">
        <v>45840</v>
      </c>
      <c r="J695" t="s">
        <v>5405</v>
      </c>
      <c r="K695">
        <v>1212121</v>
      </c>
      <c r="L695" t="s">
        <v>346</v>
      </c>
      <c r="O695">
        <v>10014598</v>
      </c>
      <c r="P695" t="s">
        <v>160</v>
      </c>
      <c r="Q695">
        <v>0</v>
      </c>
      <c r="R695" t="s">
        <v>342</v>
      </c>
      <c r="S695" t="s">
        <v>308</v>
      </c>
      <c r="T695">
        <v>11577949</v>
      </c>
      <c r="U695">
        <v>45804</v>
      </c>
      <c r="V695">
        <v>45840</v>
      </c>
      <c r="W695">
        <v>45843</v>
      </c>
      <c r="X695">
        <v>0</v>
      </c>
      <c r="Y695">
        <v>1290900</v>
      </c>
      <c r="Z695" t="s">
        <v>1568</v>
      </c>
      <c r="AA695" t="s">
        <v>247</v>
      </c>
      <c r="AB695" t="s">
        <v>121</v>
      </c>
      <c r="AC695" t="s">
        <v>255</v>
      </c>
      <c r="AD695" t="s">
        <v>141</v>
      </c>
      <c r="AE695" t="s">
        <v>247</v>
      </c>
      <c r="AF695" t="s">
        <v>3326</v>
      </c>
      <c r="AG695">
        <v>6</v>
      </c>
    </row>
    <row r="696" spans="1:33" x14ac:dyDescent="0.35">
      <c r="A696" t="s">
        <v>160</v>
      </c>
      <c r="B696">
        <v>6608003</v>
      </c>
      <c r="C696" t="s">
        <v>129</v>
      </c>
      <c r="D696" t="s">
        <v>5368</v>
      </c>
      <c r="E696" t="s">
        <v>310</v>
      </c>
      <c r="F696" t="s">
        <v>133</v>
      </c>
      <c r="G696" t="s">
        <v>132</v>
      </c>
      <c r="H696">
        <v>45873</v>
      </c>
      <c r="I696">
        <v>45873</v>
      </c>
      <c r="J696" t="s">
        <v>856</v>
      </c>
      <c r="K696">
        <v>1212121</v>
      </c>
      <c r="L696" t="s">
        <v>346</v>
      </c>
      <c r="O696">
        <v>10014598</v>
      </c>
      <c r="P696" t="s">
        <v>160</v>
      </c>
      <c r="Q696">
        <v>0</v>
      </c>
      <c r="R696" t="s">
        <v>342</v>
      </c>
      <c r="S696" t="s">
        <v>342</v>
      </c>
      <c r="T696">
        <v>11579512</v>
      </c>
      <c r="U696">
        <v>45804</v>
      </c>
      <c r="V696">
        <v>45873</v>
      </c>
      <c r="W696">
        <v>45835</v>
      </c>
      <c r="X696">
        <v>0</v>
      </c>
      <c r="Y696">
        <v>1290900</v>
      </c>
      <c r="Z696" t="s">
        <v>1568</v>
      </c>
      <c r="AA696" t="s">
        <v>247</v>
      </c>
      <c r="AB696" t="s">
        <v>121</v>
      </c>
      <c r="AC696" t="s">
        <v>255</v>
      </c>
      <c r="AD696" t="s">
        <v>122</v>
      </c>
      <c r="AE696" t="s">
        <v>247</v>
      </c>
      <c r="AF696" t="s">
        <v>1812</v>
      </c>
      <c r="AG696">
        <v>8</v>
      </c>
    </row>
    <row r="697" spans="1:33" x14ac:dyDescent="0.35">
      <c r="A697" t="s">
        <v>160</v>
      </c>
      <c r="B697">
        <v>6608001</v>
      </c>
      <c r="C697" t="s">
        <v>129</v>
      </c>
      <c r="D697" t="s">
        <v>5369</v>
      </c>
      <c r="E697" t="s">
        <v>310</v>
      </c>
      <c r="F697" t="s">
        <v>133</v>
      </c>
      <c r="G697" t="s">
        <v>132</v>
      </c>
      <c r="H697">
        <v>45839</v>
      </c>
      <c r="I697">
        <v>45869</v>
      </c>
      <c r="J697" t="s">
        <v>3476</v>
      </c>
      <c r="K697">
        <v>1212121</v>
      </c>
      <c r="L697" t="s">
        <v>346</v>
      </c>
      <c r="O697">
        <v>10014598</v>
      </c>
      <c r="P697" t="s">
        <v>160</v>
      </c>
      <c r="Q697">
        <v>0</v>
      </c>
      <c r="R697" t="s">
        <v>342</v>
      </c>
      <c r="S697" t="s">
        <v>342</v>
      </c>
      <c r="T697">
        <v>11585213</v>
      </c>
      <c r="U697">
        <v>45804</v>
      </c>
      <c r="V697">
        <v>45839</v>
      </c>
      <c r="W697">
        <v>45835</v>
      </c>
      <c r="X697">
        <v>0</v>
      </c>
      <c r="Y697">
        <v>1290900</v>
      </c>
      <c r="Z697" t="s">
        <v>1568</v>
      </c>
      <c r="AA697" t="s">
        <v>247</v>
      </c>
      <c r="AB697" t="s">
        <v>121</v>
      </c>
      <c r="AC697" t="s">
        <v>255</v>
      </c>
      <c r="AD697" t="s">
        <v>122</v>
      </c>
      <c r="AE697" t="s">
        <v>247</v>
      </c>
      <c r="AF697" t="s">
        <v>1812</v>
      </c>
      <c r="AG697">
        <v>1</v>
      </c>
    </row>
    <row r="698" spans="1:33" x14ac:dyDescent="0.35">
      <c r="A698" t="s">
        <v>160</v>
      </c>
      <c r="B698">
        <v>6608000</v>
      </c>
      <c r="C698" t="s">
        <v>129</v>
      </c>
      <c r="D698" t="s">
        <v>5370</v>
      </c>
      <c r="E698" t="s">
        <v>310</v>
      </c>
      <c r="F698" t="s">
        <v>133</v>
      </c>
      <c r="G698" t="s">
        <v>147</v>
      </c>
      <c r="H698">
        <v>45873</v>
      </c>
      <c r="I698">
        <v>45873</v>
      </c>
      <c r="J698" t="s">
        <v>856</v>
      </c>
      <c r="K698">
        <v>1212121</v>
      </c>
      <c r="L698" t="s">
        <v>346</v>
      </c>
      <c r="O698">
        <v>10014598</v>
      </c>
      <c r="P698" t="s">
        <v>160</v>
      </c>
      <c r="Q698">
        <v>0</v>
      </c>
      <c r="R698" t="s">
        <v>342</v>
      </c>
      <c r="S698" t="s">
        <v>342</v>
      </c>
      <c r="T698">
        <v>11586108</v>
      </c>
      <c r="U698">
        <v>45804</v>
      </c>
      <c r="V698">
        <v>45873</v>
      </c>
      <c r="W698">
        <v>45835</v>
      </c>
      <c r="X698">
        <v>0</v>
      </c>
      <c r="Y698">
        <v>1290900</v>
      </c>
      <c r="Z698" t="s">
        <v>1568</v>
      </c>
      <c r="AA698" t="s">
        <v>247</v>
      </c>
      <c r="AB698" t="s">
        <v>121</v>
      </c>
      <c r="AC698" t="s">
        <v>255</v>
      </c>
      <c r="AD698" t="s">
        <v>141</v>
      </c>
      <c r="AE698" t="s">
        <v>247</v>
      </c>
      <c r="AF698" t="s">
        <v>3326</v>
      </c>
      <c r="AG698">
        <v>4</v>
      </c>
    </row>
    <row r="699" spans="1:33" x14ac:dyDescent="0.35">
      <c r="A699" t="s">
        <v>160</v>
      </c>
      <c r="B699">
        <v>6607999</v>
      </c>
      <c r="C699" t="s">
        <v>129</v>
      </c>
      <c r="D699" t="s">
        <v>5371</v>
      </c>
      <c r="E699" t="s">
        <v>310</v>
      </c>
      <c r="F699" t="s">
        <v>133</v>
      </c>
      <c r="G699" t="s">
        <v>147</v>
      </c>
      <c r="H699">
        <v>45839</v>
      </c>
      <c r="I699">
        <v>45869</v>
      </c>
      <c r="J699" t="s">
        <v>3476</v>
      </c>
      <c r="K699">
        <v>1212121</v>
      </c>
      <c r="L699" t="s">
        <v>346</v>
      </c>
      <c r="O699">
        <v>10014598</v>
      </c>
      <c r="P699" t="s">
        <v>160</v>
      </c>
      <c r="Q699">
        <v>0</v>
      </c>
      <c r="R699" t="s">
        <v>342</v>
      </c>
      <c r="S699" t="s">
        <v>342</v>
      </c>
      <c r="T699">
        <v>11586124</v>
      </c>
      <c r="U699">
        <v>45804</v>
      </c>
      <c r="V699">
        <v>45839</v>
      </c>
      <c r="W699">
        <v>45835</v>
      </c>
      <c r="X699">
        <v>0</v>
      </c>
      <c r="Y699">
        <v>1290900</v>
      </c>
      <c r="Z699" t="s">
        <v>1568</v>
      </c>
      <c r="AA699" t="s">
        <v>247</v>
      </c>
      <c r="AB699" t="s">
        <v>121</v>
      </c>
      <c r="AC699" t="s">
        <v>255</v>
      </c>
      <c r="AD699" t="s">
        <v>141</v>
      </c>
      <c r="AE699" t="s">
        <v>247</v>
      </c>
      <c r="AF699" t="s">
        <v>1812</v>
      </c>
      <c r="AG699">
        <v>1</v>
      </c>
    </row>
    <row r="700" spans="1:33" x14ac:dyDescent="0.35">
      <c r="A700" t="s">
        <v>160</v>
      </c>
      <c r="B700">
        <v>6607996</v>
      </c>
      <c r="C700" t="s">
        <v>129</v>
      </c>
      <c r="D700" t="s">
        <v>5372</v>
      </c>
      <c r="E700" t="s">
        <v>310</v>
      </c>
      <c r="F700" t="s">
        <v>133</v>
      </c>
      <c r="G700" t="s">
        <v>147</v>
      </c>
      <c r="H700">
        <v>45839</v>
      </c>
      <c r="I700">
        <v>45869</v>
      </c>
      <c r="J700" t="s">
        <v>3476</v>
      </c>
      <c r="K700">
        <v>1212121</v>
      </c>
      <c r="L700" t="s">
        <v>346</v>
      </c>
      <c r="O700">
        <v>10014598</v>
      </c>
      <c r="P700" t="s">
        <v>160</v>
      </c>
      <c r="Q700">
        <v>0</v>
      </c>
      <c r="R700" t="s">
        <v>342</v>
      </c>
      <c r="S700" t="s">
        <v>342</v>
      </c>
      <c r="T700">
        <v>11587096</v>
      </c>
      <c r="U700">
        <v>45804</v>
      </c>
      <c r="V700">
        <v>45839</v>
      </c>
      <c r="W700">
        <v>45835</v>
      </c>
      <c r="X700">
        <v>0</v>
      </c>
      <c r="Y700">
        <v>1290900</v>
      </c>
      <c r="Z700" t="s">
        <v>1568</v>
      </c>
      <c r="AA700" t="s">
        <v>247</v>
      </c>
      <c r="AB700" t="s">
        <v>121</v>
      </c>
      <c r="AC700" t="s">
        <v>255</v>
      </c>
      <c r="AD700" t="s">
        <v>141</v>
      </c>
      <c r="AE700" t="s">
        <v>247</v>
      </c>
      <c r="AF700" t="s">
        <v>1812</v>
      </c>
      <c r="AG700">
        <v>1</v>
      </c>
    </row>
    <row r="701" spans="1:33" x14ac:dyDescent="0.35">
      <c r="A701" t="s">
        <v>198</v>
      </c>
      <c r="B701">
        <v>6607838</v>
      </c>
      <c r="C701" t="s">
        <v>129</v>
      </c>
      <c r="D701" t="s">
        <v>5373</v>
      </c>
      <c r="E701" t="s">
        <v>310</v>
      </c>
      <c r="F701" t="s">
        <v>133</v>
      </c>
      <c r="G701" t="s">
        <v>132</v>
      </c>
      <c r="H701">
        <v>45900</v>
      </c>
      <c r="J701" t="s">
        <v>856</v>
      </c>
      <c r="K701">
        <v>1215156</v>
      </c>
      <c r="L701" t="s">
        <v>306</v>
      </c>
      <c r="O701">
        <v>10014640</v>
      </c>
      <c r="P701" t="s">
        <v>198</v>
      </c>
      <c r="Q701">
        <v>0</v>
      </c>
      <c r="R701" t="s">
        <v>329</v>
      </c>
      <c r="S701" t="s">
        <v>342</v>
      </c>
      <c r="T701">
        <v>11590236</v>
      </c>
      <c r="U701">
        <v>45803</v>
      </c>
      <c r="V701">
        <v>45900</v>
      </c>
      <c r="W701">
        <v>45818</v>
      </c>
      <c r="X701">
        <v>0</v>
      </c>
      <c r="Y701">
        <v>1290900</v>
      </c>
      <c r="Z701" t="s">
        <v>1568</v>
      </c>
      <c r="AA701" t="s">
        <v>246</v>
      </c>
      <c r="AB701" t="s">
        <v>121</v>
      </c>
      <c r="AC701" t="s">
        <v>255</v>
      </c>
      <c r="AD701" t="s">
        <v>141</v>
      </c>
      <c r="AE701" t="s">
        <v>246</v>
      </c>
      <c r="AF701" t="s">
        <v>3326</v>
      </c>
      <c r="AG701">
        <v>1</v>
      </c>
    </row>
    <row r="702" spans="1:33" x14ac:dyDescent="0.35">
      <c r="A702" t="s">
        <v>201</v>
      </c>
      <c r="B702">
        <v>6607405</v>
      </c>
      <c r="C702" t="s">
        <v>129</v>
      </c>
      <c r="D702" t="s">
        <v>5374</v>
      </c>
      <c r="E702" t="s">
        <v>310</v>
      </c>
      <c r="F702" t="s">
        <v>133</v>
      </c>
      <c r="G702" t="s">
        <v>147</v>
      </c>
      <c r="H702">
        <v>45839</v>
      </c>
      <c r="I702">
        <v>45869</v>
      </c>
      <c r="J702" t="s">
        <v>3476</v>
      </c>
      <c r="K702">
        <v>1213130</v>
      </c>
      <c r="L702" t="s">
        <v>334</v>
      </c>
      <c r="O702">
        <v>10014602</v>
      </c>
      <c r="P702" t="s">
        <v>201</v>
      </c>
      <c r="Q702">
        <v>0</v>
      </c>
      <c r="R702" t="s">
        <v>3891</v>
      </c>
      <c r="S702" t="s">
        <v>3901</v>
      </c>
      <c r="T702">
        <v>11596570</v>
      </c>
      <c r="U702">
        <v>45801</v>
      </c>
      <c r="V702">
        <v>45839</v>
      </c>
      <c r="W702">
        <v>45835</v>
      </c>
      <c r="X702">
        <v>0</v>
      </c>
      <c r="Y702">
        <v>1290900</v>
      </c>
      <c r="Z702" t="s">
        <v>1568</v>
      </c>
      <c r="AA702" t="s">
        <v>245</v>
      </c>
      <c r="AB702" t="s">
        <v>121</v>
      </c>
      <c r="AC702" t="s">
        <v>255</v>
      </c>
      <c r="AD702" t="s">
        <v>122</v>
      </c>
      <c r="AE702" t="s">
        <v>245</v>
      </c>
      <c r="AF702" t="s">
        <v>1812</v>
      </c>
      <c r="AG702">
        <v>8</v>
      </c>
    </row>
    <row r="703" spans="1:33" x14ac:dyDescent="0.35">
      <c r="A703" t="s">
        <v>324</v>
      </c>
      <c r="B703">
        <v>6607350</v>
      </c>
      <c r="C703" t="s">
        <v>138</v>
      </c>
      <c r="D703" t="s">
        <v>5375</v>
      </c>
      <c r="E703" t="s">
        <v>310</v>
      </c>
      <c r="F703" t="s">
        <v>259</v>
      </c>
      <c r="G703" t="s">
        <v>192</v>
      </c>
      <c r="H703">
        <v>45845</v>
      </c>
      <c r="I703">
        <v>45845</v>
      </c>
      <c r="J703" t="s">
        <v>5406</v>
      </c>
      <c r="K703">
        <v>2230133</v>
      </c>
      <c r="L703" t="s">
        <v>325</v>
      </c>
      <c r="O703">
        <v>10018622</v>
      </c>
      <c r="P703" t="s">
        <v>5376</v>
      </c>
      <c r="Q703">
        <v>1352.25</v>
      </c>
      <c r="R703" t="s">
        <v>347</v>
      </c>
      <c r="S703" t="s">
        <v>3891</v>
      </c>
      <c r="T703">
        <v>11595787</v>
      </c>
      <c r="U703">
        <v>45801</v>
      </c>
      <c r="V703">
        <v>45845</v>
      </c>
      <c r="W703">
        <v>45845</v>
      </c>
      <c r="X703">
        <v>1352.25</v>
      </c>
      <c r="Y703">
        <v>1290900</v>
      </c>
      <c r="Z703" t="s">
        <v>1568</v>
      </c>
      <c r="AA703" t="s">
        <v>249</v>
      </c>
      <c r="AB703" t="s">
        <v>121</v>
      </c>
      <c r="AC703" t="s">
        <v>255</v>
      </c>
      <c r="AD703" t="s">
        <v>135</v>
      </c>
      <c r="AE703" t="s">
        <v>249</v>
      </c>
      <c r="AF703" t="s">
        <v>3326</v>
      </c>
      <c r="AG703">
        <v>8</v>
      </c>
    </row>
    <row r="704" spans="1:33" x14ac:dyDescent="0.35">
      <c r="A704" t="s">
        <v>324</v>
      </c>
      <c r="B704">
        <v>6607349</v>
      </c>
      <c r="C704" t="s">
        <v>138</v>
      </c>
      <c r="D704" t="s">
        <v>5375</v>
      </c>
      <c r="E704" t="s">
        <v>310</v>
      </c>
      <c r="F704" t="s">
        <v>125</v>
      </c>
      <c r="G704" t="s">
        <v>136</v>
      </c>
      <c r="H704">
        <v>45844</v>
      </c>
      <c r="I704">
        <v>45844</v>
      </c>
      <c r="J704" t="s">
        <v>5405</v>
      </c>
      <c r="K704">
        <v>2230133</v>
      </c>
      <c r="L704" t="s">
        <v>325</v>
      </c>
      <c r="O704">
        <v>10017390</v>
      </c>
      <c r="P704" t="s">
        <v>479</v>
      </c>
      <c r="Q704">
        <v>1352.25</v>
      </c>
      <c r="R704" t="s">
        <v>347</v>
      </c>
      <c r="S704" t="s">
        <v>409</v>
      </c>
      <c r="T704">
        <v>11595786</v>
      </c>
      <c r="U704">
        <v>45801</v>
      </c>
      <c r="V704">
        <v>45844</v>
      </c>
      <c r="W704">
        <v>45843</v>
      </c>
      <c r="X704">
        <v>1352.25</v>
      </c>
      <c r="Y704">
        <v>1290900</v>
      </c>
      <c r="Z704" t="s">
        <v>1568</v>
      </c>
      <c r="AA704" t="s">
        <v>249</v>
      </c>
      <c r="AB704" t="s">
        <v>121</v>
      </c>
      <c r="AC704" t="s">
        <v>255</v>
      </c>
      <c r="AD704" t="s">
        <v>135</v>
      </c>
      <c r="AE704" t="s">
        <v>249</v>
      </c>
      <c r="AF704" t="s">
        <v>3326</v>
      </c>
      <c r="AG704">
        <v>8</v>
      </c>
    </row>
    <row r="705" spans="1:33" x14ac:dyDescent="0.35">
      <c r="A705" t="s">
        <v>131</v>
      </c>
      <c r="B705">
        <v>6605208</v>
      </c>
      <c r="C705" t="s">
        <v>129</v>
      </c>
      <c r="D705" t="s">
        <v>1663</v>
      </c>
      <c r="E705" t="s">
        <v>310</v>
      </c>
      <c r="F705" t="s">
        <v>125</v>
      </c>
      <c r="G705" t="s">
        <v>225</v>
      </c>
      <c r="H705">
        <v>45836</v>
      </c>
      <c r="I705">
        <v>45836</v>
      </c>
      <c r="J705" t="s">
        <v>5404</v>
      </c>
      <c r="K705">
        <v>1213130</v>
      </c>
      <c r="L705" t="s">
        <v>335</v>
      </c>
      <c r="O705">
        <v>10014603</v>
      </c>
      <c r="P705" t="s">
        <v>131</v>
      </c>
      <c r="Q705">
        <v>5668.08</v>
      </c>
      <c r="R705" t="s">
        <v>3901</v>
      </c>
      <c r="S705" t="s">
        <v>262</v>
      </c>
      <c r="T705">
        <v>11596633</v>
      </c>
      <c r="U705">
        <v>45800</v>
      </c>
      <c r="V705">
        <v>45836</v>
      </c>
      <c r="W705">
        <v>45837</v>
      </c>
      <c r="X705">
        <v>5668.08</v>
      </c>
      <c r="Y705">
        <v>1290900</v>
      </c>
      <c r="Z705" t="s">
        <v>1568</v>
      </c>
      <c r="AA705" t="s">
        <v>245</v>
      </c>
      <c r="AB705" t="s">
        <v>121</v>
      </c>
      <c r="AC705" t="s">
        <v>255</v>
      </c>
      <c r="AD705" t="s">
        <v>141</v>
      </c>
      <c r="AE705" t="s">
        <v>245</v>
      </c>
      <c r="AF705" t="s">
        <v>3326</v>
      </c>
      <c r="AG705">
        <v>0</v>
      </c>
    </row>
    <row r="706" spans="1:33" x14ac:dyDescent="0.35">
      <c r="A706" t="s">
        <v>288</v>
      </c>
      <c r="B706">
        <v>6604891</v>
      </c>
      <c r="C706" t="s">
        <v>123</v>
      </c>
      <c r="D706" t="s">
        <v>5377</v>
      </c>
      <c r="E706" t="s">
        <v>310</v>
      </c>
      <c r="F706" t="s">
        <v>125</v>
      </c>
      <c r="G706" t="s">
        <v>142</v>
      </c>
      <c r="H706">
        <v>45808</v>
      </c>
      <c r="I706">
        <v>45808</v>
      </c>
      <c r="J706" t="s">
        <v>5199</v>
      </c>
      <c r="K706">
        <v>1212120</v>
      </c>
      <c r="L706" t="s">
        <v>289</v>
      </c>
      <c r="O706">
        <v>10014653</v>
      </c>
      <c r="P706" t="s">
        <v>288</v>
      </c>
      <c r="Q706">
        <v>0</v>
      </c>
      <c r="R706" t="s">
        <v>343</v>
      </c>
      <c r="S706" t="s">
        <v>5938</v>
      </c>
      <c r="T706">
        <v>11596268</v>
      </c>
      <c r="U706">
        <v>45799</v>
      </c>
      <c r="V706">
        <v>45808</v>
      </c>
      <c r="W706">
        <v>45812</v>
      </c>
      <c r="X706">
        <v>0</v>
      </c>
      <c r="Y706">
        <v>1290900</v>
      </c>
      <c r="Z706" t="s">
        <v>1568</v>
      </c>
      <c r="AA706" t="s">
        <v>247</v>
      </c>
      <c r="AB706" t="s">
        <v>121</v>
      </c>
      <c r="AC706" t="s">
        <v>255</v>
      </c>
      <c r="AD706" t="s">
        <v>141</v>
      </c>
      <c r="AE706" t="s">
        <v>247</v>
      </c>
      <c r="AF706" t="s">
        <v>3326</v>
      </c>
      <c r="AG706">
        <v>6</v>
      </c>
    </row>
    <row r="707" spans="1:33" x14ac:dyDescent="0.35">
      <c r="A707" t="s">
        <v>288</v>
      </c>
      <c r="B707">
        <v>6604885</v>
      </c>
      <c r="C707" t="s">
        <v>123</v>
      </c>
      <c r="D707" t="s">
        <v>5378</v>
      </c>
      <c r="E707" t="s">
        <v>310</v>
      </c>
      <c r="F707" t="s">
        <v>125</v>
      </c>
      <c r="G707" t="s">
        <v>336</v>
      </c>
      <c r="H707">
        <v>45808</v>
      </c>
      <c r="I707">
        <v>45808</v>
      </c>
      <c r="J707" t="s">
        <v>5199</v>
      </c>
      <c r="K707">
        <v>1212120</v>
      </c>
      <c r="L707" t="s">
        <v>289</v>
      </c>
      <c r="O707">
        <v>10014653</v>
      </c>
      <c r="P707" t="s">
        <v>288</v>
      </c>
      <c r="Q707">
        <v>0</v>
      </c>
      <c r="R707" t="s">
        <v>343</v>
      </c>
      <c r="S707" t="s">
        <v>5938</v>
      </c>
      <c r="T707">
        <v>11596262</v>
      </c>
      <c r="U707">
        <v>45799</v>
      </c>
      <c r="V707">
        <v>45808</v>
      </c>
      <c r="W707">
        <v>45812</v>
      </c>
      <c r="X707">
        <v>0</v>
      </c>
      <c r="Y707">
        <v>1290900</v>
      </c>
      <c r="Z707" t="s">
        <v>1568</v>
      </c>
      <c r="AA707" t="s">
        <v>247</v>
      </c>
      <c r="AB707" t="s">
        <v>121</v>
      </c>
      <c r="AC707" t="s">
        <v>255</v>
      </c>
      <c r="AD707" t="s">
        <v>189</v>
      </c>
      <c r="AE707" t="s">
        <v>247</v>
      </c>
      <c r="AF707" t="s">
        <v>1812</v>
      </c>
      <c r="AG707">
        <v>4</v>
      </c>
    </row>
    <row r="708" spans="1:33" x14ac:dyDescent="0.35">
      <c r="A708" t="s">
        <v>243</v>
      </c>
      <c r="B708">
        <v>6604450</v>
      </c>
      <c r="C708" t="s">
        <v>129</v>
      </c>
      <c r="D708" t="s">
        <v>5379</v>
      </c>
      <c r="E708" t="s">
        <v>310</v>
      </c>
      <c r="F708" t="s">
        <v>133</v>
      </c>
      <c r="G708" t="s">
        <v>132</v>
      </c>
      <c r="H708">
        <v>45870</v>
      </c>
      <c r="I708">
        <v>45900</v>
      </c>
      <c r="J708" t="s">
        <v>856</v>
      </c>
      <c r="K708">
        <v>1213130</v>
      </c>
      <c r="L708" t="s">
        <v>384</v>
      </c>
      <c r="O708">
        <v>10014627</v>
      </c>
      <c r="P708" t="s">
        <v>243</v>
      </c>
      <c r="Q708">
        <v>0</v>
      </c>
      <c r="R708" t="s">
        <v>3891</v>
      </c>
      <c r="S708" t="s">
        <v>342</v>
      </c>
      <c r="T708">
        <v>11595471</v>
      </c>
      <c r="U708">
        <v>45799</v>
      </c>
      <c r="V708">
        <v>45870</v>
      </c>
      <c r="W708">
        <v>45819</v>
      </c>
      <c r="X708">
        <v>0</v>
      </c>
      <c r="Y708">
        <v>1290900</v>
      </c>
      <c r="Z708" t="s">
        <v>1568</v>
      </c>
      <c r="AA708" t="s">
        <v>245</v>
      </c>
      <c r="AB708" t="s">
        <v>121</v>
      </c>
      <c r="AC708" t="s">
        <v>255</v>
      </c>
      <c r="AD708" t="s">
        <v>141</v>
      </c>
      <c r="AE708" t="s">
        <v>245</v>
      </c>
      <c r="AF708" t="s">
        <v>3326</v>
      </c>
      <c r="AG708">
        <v>2</v>
      </c>
    </row>
    <row r="709" spans="1:33" x14ac:dyDescent="0.35">
      <c r="A709" t="s">
        <v>243</v>
      </c>
      <c r="B709">
        <v>6604446</v>
      </c>
      <c r="C709" t="s">
        <v>129</v>
      </c>
      <c r="D709" t="s">
        <v>5380</v>
      </c>
      <c r="E709" t="s">
        <v>310</v>
      </c>
      <c r="F709" t="s">
        <v>259</v>
      </c>
      <c r="G709" t="s">
        <v>226</v>
      </c>
      <c r="H709">
        <v>45839</v>
      </c>
      <c r="I709">
        <v>45869</v>
      </c>
      <c r="J709" t="s">
        <v>3476</v>
      </c>
      <c r="K709">
        <v>1213130</v>
      </c>
      <c r="L709" t="s">
        <v>384</v>
      </c>
      <c r="O709">
        <v>10014627</v>
      </c>
      <c r="P709" t="s">
        <v>243</v>
      </c>
      <c r="Q709">
        <v>0</v>
      </c>
      <c r="R709" t="s">
        <v>3891</v>
      </c>
      <c r="S709" t="s">
        <v>3891</v>
      </c>
      <c r="T709">
        <v>11595470</v>
      </c>
      <c r="U709">
        <v>45799</v>
      </c>
      <c r="V709">
        <v>45839</v>
      </c>
      <c r="W709">
        <v>45830</v>
      </c>
      <c r="X709">
        <v>0</v>
      </c>
      <c r="Y709">
        <v>1290900</v>
      </c>
      <c r="Z709" t="s">
        <v>1568</v>
      </c>
      <c r="AA709" t="s">
        <v>245</v>
      </c>
      <c r="AB709" t="s">
        <v>121</v>
      </c>
      <c r="AC709" t="s">
        <v>255</v>
      </c>
      <c r="AD709" t="s">
        <v>189</v>
      </c>
      <c r="AE709" t="s">
        <v>245</v>
      </c>
      <c r="AF709" t="s">
        <v>1812</v>
      </c>
      <c r="AG709">
        <v>4</v>
      </c>
    </row>
    <row r="710" spans="1:33" x14ac:dyDescent="0.35">
      <c r="A710" t="s">
        <v>137</v>
      </c>
      <c r="B710">
        <v>6604425</v>
      </c>
      <c r="C710" t="s">
        <v>123</v>
      </c>
      <c r="D710" t="s">
        <v>5381</v>
      </c>
      <c r="E710" t="s">
        <v>310</v>
      </c>
      <c r="F710" t="s">
        <v>259</v>
      </c>
      <c r="G710" t="s">
        <v>192</v>
      </c>
      <c r="H710">
        <v>45839</v>
      </c>
      <c r="I710">
        <v>45869</v>
      </c>
      <c r="J710" t="s">
        <v>856</v>
      </c>
      <c r="K710">
        <v>1210100</v>
      </c>
      <c r="L710" t="s">
        <v>388</v>
      </c>
      <c r="O710">
        <v>10014595</v>
      </c>
      <c r="P710" t="s">
        <v>137</v>
      </c>
      <c r="Q710">
        <v>5643.64</v>
      </c>
      <c r="R710" t="s">
        <v>342</v>
      </c>
      <c r="S710" t="s">
        <v>3889</v>
      </c>
      <c r="T710">
        <v>11593214</v>
      </c>
      <c r="U710">
        <v>45799</v>
      </c>
      <c r="V710">
        <v>45839</v>
      </c>
      <c r="W710">
        <v>45815</v>
      </c>
      <c r="X710">
        <v>5643.64</v>
      </c>
      <c r="Y710">
        <v>1290900</v>
      </c>
      <c r="Z710" t="s">
        <v>1568</v>
      </c>
      <c r="AA710" t="s">
        <v>248</v>
      </c>
      <c r="AB710" t="s">
        <v>121</v>
      </c>
      <c r="AC710" t="s">
        <v>255</v>
      </c>
      <c r="AD710" t="s">
        <v>141</v>
      </c>
      <c r="AE710" t="s">
        <v>248</v>
      </c>
      <c r="AF710" t="s">
        <v>3326</v>
      </c>
      <c r="AG710">
        <v>2</v>
      </c>
    </row>
    <row r="711" spans="1:33" x14ac:dyDescent="0.35">
      <c r="A711" t="s">
        <v>313</v>
      </c>
      <c r="B711">
        <v>6604400</v>
      </c>
      <c r="C711" t="s">
        <v>129</v>
      </c>
      <c r="D711" t="s">
        <v>5382</v>
      </c>
      <c r="E711" t="s">
        <v>310</v>
      </c>
      <c r="F711" t="s">
        <v>259</v>
      </c>
      <c r="G711" t="s">
        <v>142</v>
      </c>
      <c r="H711">
        <v>45870</v>
      </c>
      <c r="I711">
        <v>45870</v>
      </c>
      <c r="J711" t="s">
        <v>856</v>
      </c>
      <c r="K711">
        <v>1213130</v>
      </c>
      <c r="L711" t="s">
        <v>314</v>
      </c>
      <c r="O711">
        <v>10014619</v>
      </c>
      <c r="P711" t="s">
        <v>313</v>
      </c>
      <c r="Q711">
        <v>0</v>
      </c>
      <c r="R711" t="s">
        <v>3891</v>
      </c>
      <c r="S711" t="s">
        <v>3891</v>
      </c>
      <c r="T711">
        <v>11595467</v>
      </c>
      <c r="U711">
        <v>45799</v>
      </c>
      <c r="V711">
        <v>45870</v>
      </c>
      <c r="W711">
        <v>45844</v>
      </c>
      <c r="X711">
        <v>0</v>
      </c>
      <c r="Y711">
        <v>1290900</v>
      </c>
      <c r="Z711" t="s">
        <v>1568</v>
      </c>
      <c r="AA711" t="s">
        <v>245</v>
      </c>
      <c r="AB711" t="s">
        <v>121</v>
      </c>
      <c r="AC711" t="s">
        <v>255</v>
      </c>
      <c r="AD711" t="s">
        <v>141</v>
      </c>
      <c r="AE711" t="s">
        <v>245</v>
      </c>
      <c r="AF711" t="s">
        <v>3326</v>
      </c>
      <c r="AG711">
        <v>6</v>
      </c>
    </row>
    <row r="712" spans="1:33" x14ac:dyDescent="0.35">
      <c r="A712" t="s">
        <v>337</v>
      </c>
      <c r="B712">
        <v>6604399</v>
      </c>
      <c r="C712" t="s">
        <v>129</v>
      </c>
      <c r="D712" t="s">
        <v>5383</v>
      </c>
      <c r="E712" t="s">
        <v>310</v>
      </c>
      <c r="F712" t="s">
        <v>259</v>
      </c>
      <c r="G712" t="s">
        <v>142</v>
      </c>
      <c r="H712">
        <v>45873</v>
      </c>
      <c r="I712">
        <v>45873</v>
      </c>
      <c r="J712" t="s">
        <v>856</v>
      </c>
      <c r="K712">
        <v>1212121</v>
      </c>
      <c r="L712" t="s">
        <v>338</v>
      </c>
      <c r="O712">
        <v>10014600</v>
      </c>
      <c r="P712" t="s">
        <v>337</v>
      </c>
      <c r="Q712">
        <v>0</v>
      </c>
      <c r="R712" t="s">
        <v>3891</v>
      </c>
      <c r="S712" t="s">
        <v>342</v>
      </c>
      <c r="T712">
        <v>11594778</v>
      </c>
      <c r="U712">
        <v>45799</v>
      </c>
      <c r="V712">
        <v>45873</v>
      </c>
      <c r="W712">
        <v>45835</v>
      </c>
      <c r="X712">
        <v>0</v>
      </c>
      <c r="Y712">
        <v>1290900</v>
      </c>
      <c r="Z712" t="s">
        <v>1568</v>
      </c>
      <c r="AA712" t="s">
        <v>247</v>
      </c>
      <c r="AB712" t="s">
        <v>121</v>
      </c>
      <c r="AC712" t="s">
        <v>255</v>
      </c>
      <c r="AD712" t="s">
        <v>141</v>
      </c>
      <c r="AE712" t="s">
        <v>247</v>
      </c>
      <c r="AF712" t="s">
        <v>1812</v>
      </c>
      <c r="AG712">
        <v>10</v>
      </c>
    </row>
    <row r="713" spans="1:33" x14ac:dyDescent="0.35">
      <c r="A713" t="s">
        <v>288</v>
      </c>
      <c r="B713">
        <v>6604397</v>
      </c>
      <c r="C713" t="s">
        <v>123</v>
      </c>
      <c r="D713" t="s">
        <v>5384</v>
      </c>
      <c r="E713" t="s">
        <v>310</v>
      </c>
      <c r="F713" t="s">
        <v>379</v>
      </c>
      <c r="G713" t="s">
        <v>192</v>
      </c>
      <c r="H713">
        <v>45808</v>
      </c>
      <c r="I713">
        <v>45808</v>
      </c>
      <c r="J713" t="s">
        <v>5199</v>
      </c>
      <c r="K713">
        <v>1212120</v>
      </c>
      <c r="L713" t="s">
        <v>289</v>
      </c>
      <c r="O713">
        <v>10014653</v>
      </c>
      <c r="P713" t="s">
        <v>288</v>
      </c>
      <c r="Q713">
        <v>17610.79</v>
      </c>
      <c r="R713" t="s">
        <v>3891</v>
      </c>
      <c r="S713" t="s">
        <v>5938</v>
      </c>
      <c r="T713">
        <v>11595791</v>
      </c>
      <c r="U713">
        <v>45799</v>
      </c>
      <c r="V713">
        <v>45808</v>
      </c>
      <c r="W713">
        <v>45812</v>
      </c>
      <c r="X713">
        <v>17610.79</v>
      </c>
      <c r="Y713">
        <v>1290900</v>
      </c>
      <c r="Z713" t="s">
        <v>1568</v>
      </c>
      <c r="AA713" t="s">
        <v>247</v>
      </c>
      <c r="AB713" t="s">
        <v>121</v>
      </c>
      <c r="AC713" t="s">
        <v>255</v>
      </c>
      <c r="AD713" t="s">
        <v>141</v>
      </c>
      <c r="AE713" t="s">
        <v>247</v>
      </c>
      <c r="AF713" t="s">
        <v>3326</v>
      </c>
      <c r="AG713">
        <v>16</v>
      </c>
    </row>
    <row r="714" spans="1:33" x14ac:dyDescent="0.35">
      <c r="A714" t="s">
        <v>209</v>
      </c>
      <c r="B714">
        <v>6604299</v>
      </c>
      <c r="C714" t="s">
        <v>129</v>
      </c>
      <c r="D714" t="s">
        <v>5385</v>
      </c>
      <c r="E714" t="s">
        <v>251</v>
      </c>
      <c r="F714" t="s">
        <v>259</v>
      </c>
      <c r="G714" t="s">
        <v>142</v>
      </c>
      <c r="H714">
        <v>45839</v>
      </c>
      <c r="I714">
        <v>45869</v>
      </c>
      <c r="J714" t="s">
        <v>3476</v>
      </c>
      <c r="K714">
        <v>1215152</v>
      </c>
      <c r="L714" t="s">
        <v>280</v>
      </c>
      <c r="O714">
        <v>10014630</v>
      </c>
      <c r="P714" t="s">
        <v>209</v>
      </c>
      <c r="Q714">
        <v>0</v>
      </c>
      <c r="R714" t="s">
        <v>329</v>
      </c>
      <c r="S714" t="s">
        <v>342</v>
      </c>
      <c r="T714">
        <v>11595725</v>
      </c>
      <c r="U714">
        <v>45798</v>
      </c>
      <c r="V714">
        <v>45839</v>
      </c>
      <c r="W714">
        <v>45836</v>
      </c>
      <c r="X714">
        <v>0</v>
      </c>
      <c r="Y714">
        <v>1290900</v>
      </c>
      <c r="Z714" t="s">
        <v>1568</v>
      </c>
      <c r="AA714" t="s">
        <v>246</v>
      </c>
      <c r="AB714" t="s">
        <v>121</v>
      </c>
      <c r="AC714" t="s">
        <v>255</v>
      </c>
      <c r="AD714" t="s">
        <v>141</v>
      </c>
      <c r="AE714" t="s">
        <v>246</v>
      </c>
      <c r="AF714" t="s">
        <v>1812</v>
      </c>
      <c r="AG714">
        <v>0.5</v>
      </c>
    </row>
    <row r="715" spans="1:33" x14ac:dyDescent="0.35">
      <c r="A715" t="s">
        <v>217</v>
      </c>
      <c r="B715">
        <v>6604226</v>
      </c>
      <c r="C715" t="s">
        <v>129</v>
      </c>
      <c r="D715" t="s">
        <v>5386</v>
      </c>
      <c r="E715" t="s">
        <v>310</v>
      </c>
      <c r="F715" t="s">
        <v>133</v>
      </c>
      <c r="G715" t="s">
        <v>191</v>
      </c>
      <c r="H715">
        <v>45839</v>
      </c>
      <c r="I715">
        <v>45869</v>
      </c>
      <c r="J715" t="s">
        <v>3476</v>
      </c>
      <c r="K715">
        <v>1213130</v>
      </c>
      <c r="L715" t="s">
        <v>320</v>
      </c>
      <c r="O715">
        <v>10014611</v>
      </c>
      <c r="P715" t="s">
        <v>217</v>
      </c>
      <c r="Q715">
        <v>0</v>
      </c>
      <c r="R715" t="s">
        <v>343</v>
      </c>
      <c r="S715" t="s">
        <v>3901</v>
      </c>
      <c r="T715">
        <v>11595573</v>
      </c>
      <c r="U715">
        <v>45798</v>
      </c>
      <c r="V715">
        <v>45839</v>
      </c>
      <c r="W715">
        <v>45835</v>
      </c>
      <c r="X715">
        <v>0</v>
      </c>
      <c r="Y715">
        <v>1290900</v>
      </c>
      <c r="Z715" t="s">
        <v>1568</v>
      </c>
      <c r="AA715" t="s">
        <v>245</v>
      </c>
      <c r="AB715" t="s">
        <v>121</v>
      </c>
      <c r="AC715" t="s">
        <v>255</v>
      </c>
      <c r="AD715" t="s">
        <v>122</v>
      </c>
      <c r="AE715" t="s">
        <v>245</v>
      </c>
      <c r="AF715" t="s">
        <v>1812</v>
      </c>
      <c r="AG715">
        <v>0</v>
      </c>
    </row>
    <row r="716" spans="1:33" x14ac:dyDescent="0.35">
      <c r="A716" t="s">
        <v>243</v>
      </c>
      <c r="B716">
        <v>6604070</v>
      </c>
      <c r="C716" t="s">
        <v>129</v>
      </c>
      <c r="D716" t="s">
        <v>5387</v>
      </c>
      <c r="E716" t="s">
        <v>310</v>
      </c>
      <c r="F716" t="s">
        <v>125</v>
      </c>
      <c r="G716" t="s">
        <v>190</v>
      </c>
      <c r="H716">
        <v>45870</v>
      </c>
      <c r="I716">
        <v>45900</v>
      </c>
      <c r="J716" t="s">
        <v>3475</v>
      </c>
      <c r="K716">
        <v>1213130</v>
      </c>
      <c r="L716" t="s">
        <v>384</v>
      </c>
      <c r="O716">
        <v>10014627</v>
      </c>
      <c r="P716" t="s">
        <v>243</v>
      </c>
      <c r="Q716">
        <v>0</v>
      </c>
      <c r="R716" t="s">
        <v>1532</v>
      </c>
      <c r="S716" t="s">
        <v>3891</v>
      </c>
      <c r="T716">
        <v>11595389</v>
      </c>
      <c r="U716">
        <v>45797</v>
      </c>
      <c r="V716">
        <v>45870</v>
      </c>
      <c r="W716">
        <v>45847</v>
      </c>
      <c r="X716">
        <v>0</v>
      </c>
      <c r="Y716">
        <v>1290900</v>
      </c>
      <c r="Z716" t="s">
        <v>1568</v>
      </c>
      <c r="AA716" t="s">
        <v>245</v>
      </c>
      <c r="AB716" t="s">
        <v>121</v>
      </c>
      <c r="AC716" t="s">
        <v>255</v>
      </c>
      <c r="AD716" t="s">
        <v>189</v>
      </c>
      <c r="AE716" t="s">
        <v>245</v>
      </c>
      <c r="AF716" t="s">
        <v>1812</v>
      </c>
      <c r="AG716">
        <v>2</v>
      </c>
    </row>
    <row r="717" spans="1:33" x14ac:dyDescent="0.35">
      <c r="A717" t="s">
        <v>237</v>
      </c>
      <c r="B717">
        <v>6604068</v>
      </c>
      <c r="C717" t="s">
        <v>129</v>
      </c>
      <c r="D717" t="s">
        <v>5388</v>
      </c>
      <c r="E717" t="s">
        <v>310</v>
      </c>
      <c r="F717" t="s">
        <v>259</v>
      </c>
      <c r="G717" t="s">
        <v>336</v>
      </c>
      <c r="H717">
        <v>45857</v>
      </c>
      <c r="I717">
        <v>45857</v>
      </c>
      <c r="J717" t="s">
        <v>5407</v>
      </c>
      <c r="K717">
        <v>1213130</v>
      </c>
      <c r="L717" t="s">
        <v>386</v>
      </c>
      <c r="O717">
        <v>10014625</v>
      </c>
      <c r="P717" t="s">
        <v>237</v>
      </c>
      <c r="Q717">
        <v>0</v>
      </c>
      <c r="R717" t="s">
        <v>1532</v>
      </c>
      <c r="S717" t="s">
        <v>343</v>
      </c>
      <c r="T717">
        <v>11595373</v>
      </c>
      <c r="U717">
        <v>45797</v>
      </c>
      <c r="V717">
        <v>45857</v>
      </c>
      <c r="W717">
        <v>45851</v>
      </c>
      <c r="X717">
        <v>0</v>
      </c>
      <c r="Y717">
        <v>1290900</v>
      </c>
      <c r="Z717" t="s">
        <v>1568</v>
      </c>
      <c r="AA717" t="s">
        <v>245</v>
      </c>
      <c r="AB717" t="s">
        <v>121</v>
      </c>
      <c r="AC717" t="s">
        <v>255</v>
      </c>
      <c r="AD717" t="s">
        <v>189</v>
      </c>
      <c r="AE717" t="s">
        <v>245</v>
      </c>
      <c r="AF717" t="s">
        <v>1812</v>
      </c>
      <c r="AG717">
        <v>3</v>
      </c>
    </row>
    <row r="718" spans="1:33" x14ac:dyDescent="0.35">
      <c r="A718" t="s">
        <v>237</v>
      </c>
      <c r="B718">
        <v>6603003</v>
      </c>
      <c r="C718" t="s">
        <v>129</v>
      </c>
      <c r="D718" t="s">
        <v>5173</v>
      </c>
      <c r="E718" t="s">
        <v>310</v>
      </c>
      <c r="F718" t="s">
        <v>259</v>
      </c>
      <c r="G718" t="s">
        <v>336</v>
      </c>
      <c r="H718">
        <v>45857</v>
      </c>
      <c r="I718">
        <v>45857</v>
      </c>
      <c r="J718" t="s">
        <v>5407</v>
      </c>
      <c r="K718">
        <v>1213130</v>
      </c>
      <c r="L718" t="s">
        <v>386</v>
      </c>
      <c r="O718">
        <v>10014625</v>
      </c>
      <c r="P718" t="s">
        <v>237</v>
      </c>
      <c r="Q718">
        <v>0</v>
      </c>
      <c r="R718" t="s">
        <v>1532</v>
      </c>
      <c r="S718" t="s">
        <v>343</v>
      </c>
      <c r="T718">
        <v>11594264</v>
      </c>
      <c r="U718">
        <v>45795</v>
      </c>
      <c r="V718">
        <v>45857</v>
      </c>
      <c r="W718">
        <v>45851</v>
      </c>
      <c r="X718">
        <v>0</v>
      </c>
      <c r="Y718">
        <v>1290900</v>
      </c>
      <c r="Z718" t="s">
        <v>1568</v>
      </c>
      <c r="AA718" t="s">
        <v>245</v>
      </c>
      <c r="AB718" t="s">
        <v>121</v>
      </c>
      <c r="AC718" t="s">
        <v>255</v>
      </c>
      <c r="AD718" t="s">
        <v>189</v>
      </c>
      <c r="AE718" t="s">
        <v>245</v>
      </c>
      <c r="AF718" t="s">
        <v>1812</v>
      </c>
      <c r="AG718">
        <v>2</v>
      </c>
    </row>
    <row r="719" spans="1:33" x14ac:dyDescent="0.35">
      <c r="A719" t="s">
        <v>202</v>
      </c>
      <c r="B719">
        <v>6602876</v>
      </c>
      <c r="C719" t="s">
        <v>129</v>
      </c>
      <c r="D719" t="s">
        <v>5174</v>
      </c>
      <c r="E719" t="s">
        <v>310</v>
      </c>
      <c r="F719" t="s">
        <v>259</v>
      </c>
      <c r="G719" t="s">
        <v>336</v>
      </c>
      <c r="H719">
        <v>45852</v>
      </c>
      <c r="I719">
        <v>45852</v>
      </c>
      <c r="J719" t="s">
        <v>5407</v>
      </c>
      <c r="K719">
        <v>1213130</v>
      </c>
      <c r="L719" t="s">
        <v>396</v>
      </c>
      <c r="O719">
        <v>10014615</v>
      </c>
      <c r="P719" t="s">
        <v>202</v>
      </c>
      <c r="Q719">
        <v>0</v>
      </c>
      <c r="R719" t="s">
        <v>1532</v>
      </c>
      <c r="S719" t="s">
        <v>343</v>
      </c>
      <c r="T719">
        <v>11594115</v>
      </c>
      <c r="U719">
        <v>45795</v>
      </c>
      <c r="V719">
        <v>45852</v>
      </c>
      <c r="W719">
        <v>45853</v>
      </c>
      <c r="X719">
        <v>0</v>
      </c>
      <c r="Y719">
        <v>1290900</v>
      </c>
      <c r="Z719" t="s">
        <v>1568</v>
      </c>
      <c r="AA719" t="s">
        <v>245</v>
      </c>
      <c r="AB719" t="s">
        <v>121</v>
      </c>
      <c r="AC719" t="s">
        <v>255</v>
      </c>
      <c r="AD719" t="s">
        <v>189</v>
      </c>
      <c r="AE719" t="s">
        <v>245</v>
      </c>
      <c r="AF719" t="s">
        <v>1812</v>
      </c>
      <c r="AG719">
        <v>2</v>
      </c>
    </row>
    <row r="720" spans="1:33" x14ac:dyDescent="0.35">
      <c r="A720" t="s">
        <v>156</v>
      </c>
      <c r="B720">
        <v>6602668</v>
      </c>
      <c r="C720" t="s">
        <v>138</v>
      </c>
      <c r="D720" t="s">
        <v>5175</v>
      </c>
      <c r="E720" t="s">
        <v>310</v>
      </c>
      <c r="F720" t="s">
        <v>133</v>
      </c>
      <c r="G720" t="s">
        <v>147</v>
      </c>
      <c r="H720">
        <v>45809</v>
      </c>
      <c r="I720">
        <v>45838</v>
      </c>
      <c r="J720" t="s">
        <v>3478</v>
      </c>
      <c r="K720">
        <v>2230131</v>
      </c>
      <c r="L720" t="s">
        <v>311</v>
      </c>
      <c r="O720">
        <v>10016283</v>
      </c>
      <c r="P720" t="s">
        <v>156</v>
      </c>
      <c r="Q720">
        <v>0</v>
      </c>
      <c r="R720" t="s">
        <v>343</v>
      </c>
      <c r="S720" t="s">
        <v>347</v>
      </c>
      <c r="T720">
        <v>11593869</v>
      </c>
      <c r="U720">
        <v>45794</v>
      </c>
      <c r="V720">
        <v>45809</v>
      </c>
      <c r="W720">
        <v>45805</v>
      </c>
      <c r="X720">
        <v>0</v>
      </c>
      <c r="Y720">
        <v>1290900</v>
      </c>
      <c r="Z720" t="s">
        <v>1568</v>
      </c>
      <c r="AA720" t="s">
        <v>249</v>
      </c>
      <c r="AB720" t="s">
        <v>121</v>
      </c>
      <c r="AC720" t="s">
        <v>255</v>
      </c>
      <c r="AD720" t="s">
        <v>141</v>
      </c>
      <c r="AE720" t="s">
        <v>249</v>
      </c>
      <c r="AF720" t="s">
        <v>1812</v>
      </c>
      <c r="AG720">
        <v>216</v>
      </c>
    </row>
    <row r="721" spans="1:33" x14ac:dyDescent="0.35">
      <c r="A721" t="s">
        <v>128</v>
      </c>
      <c r="B721">
        <v>6602551</v>
      </c>
      <c r="C721" t="s">
        <v>123</v>
      </c>
      <c r="D721" t="s">
        <v>5176</v>
      </c>
      <c r="E721" t="s">
        <v>251</v>
      </c>
      <c r="F721" t="s">
        <v>133</v>
      </c>
      <c r="G721" t="s">
        <v>212</v>
      </c>
      <c r="H721">
        <v>45845</v>
      </c>
      <c r="I721">
        <v>45845</v>
      </c>
      <c r="J721" t="s">
        <v>856</v>
      </c>
      <c r="K721">
        <v>1210100</v>
      </c>
      <c r="L721" t="s">
        <v>390</v>
      </c>
      <c r="O721">
        <v>10014594</v>
      </c>
      <c r="P721" t="s">
        <v>128</v>
      </c>
      <c r="Q721">
        <v>0</v>
      </c>
      <c r="R721" t="s">
        <v>296</v>
      </c>
      <c r="S721" t="s">
        <v>342</v>
      </c>
      <c r="T721">
        <v>11593774</v>
      </c>
      <c r="U721">
        <v>45794</v>
      </c>
      <c r="V721">
        <v>45845</v>
      </c>
      <c r="W721">
        <v>45805</v>
      </c>
      <c r="X721">
        <v>0</v>
      </c>
      <c r="Y721">
        <v>1290900</v>
      </c>
      <c r="Z721" t="s">
        <v>1568</v>
      </c>
      <c r="AA721" t="s">
        <v>248</v>
      </c>
      <c r="AB721" t="s">
        <v>121</v>
      </c>
      <c r="AC721" t="s">
        <v>255</v>
      </c>
      <c r="AD721" t="s">
        <v>141</v>
      </c>
      <c r="AE721" t="s">
        <v>248</v>
      </c>
      <c r="AF721" t="s">
        <v>3326</v>
      </c>
      <c r="AG721">
        <v>96</v>
      </c>
    </row>
    <row r="722" spans="1:33" x14ac:dyDescent="0.35">
      <c r="A722" t="s">
        <v>201</v>
      </c>
      <c r="B722">
        <v>6602548</v>
      </c>
      <c r="C722" t="s">
        <v>129</v>
      </c>
      <c r="D722" t="s">
        <v>5177</v>
      </c>
      <c r="E722" t="s">
        <v>310</v>
      </c>
      <c r="F722" t="s">
        <v>133</v>
      </c>
      <c r="G722" t="s">
        <v>147</v>
      </c>
      <c r="H722">
        <v>45839</v>
      </c>
      <c r="I722">
        <v>45869</v>
      </c>
      <c r="J722" t="s">
        <v>856</v>
      </c>
      <c r="K722">
        <v>1213130</v>
      </c>
      <c r="L722" t="s">
        <v>334</v>
      </c>
      <c r="O722">
        <v>10014602</v>
      </c>
      <c r="P722" t="s">
        <v>201</v>
      </c>
      <c r="Q722">
        <v>0</v>
      </c>
      <c r="R722" t="s">
        <v>329</v>
      </c>
      <c r="S722" t="s">
        <v>3901</v>
      </c>
      <c r="T722">
        <v>11577593</v>
      </c>
      <c r="U722">
        <v>45794</v>
      </c>
      <c r="V722">
        <v>45839</v>
      </c>
      <c r="W722">
        <v>45835</v>
      </c>
      <c r="X722">
        <v>0</v>
      </c>
      <c r="Y722">
        <v>1290900</v>
      </c>
      <c r="Z722" t="s">
        <v>1568</v>
      </c>
      <c r="AA722" t="s">
        <v>245</v>
      </c>
      <c r="AB722" t="s">
        <v>121</v>
      </c>
      <c r="AC722" t="s">
        <v>255</v>
      </c>
      <c r="AD722" t="s">
        <v>122</v>
      </c>
      <c r="AE722" t="s">
        <v>245</v>
      </c>
      <c r="AF722" t="s">
        <v>1812</v>
      </c>
      <c r="AG722">
        <v>3</v>
      </c>
    </row>
    <row r="723" spans="1:33" x14ac:dyDescent="0.35">
      <c r="A723" t="s">
        <v>194</v>
      </c>
      <c r="B723">
        <v>6602541</v>
      </c>
      <c r="C723" t="s">
        <v>138</v>
      </c>
      <c r="D723" t="s">
        <v>5178</v>
      </c>
      <c r="E723" t="s">
        <v>310</v>
      </c>
      <c r="F723" t="s">
        <v>133</v>
      </c>
      <c r="G723" t="s">
        <v>226</v>
      </c>
      <c r="H723">
        <v>45831</v>
      </c>
      <c r="I723">
        <v>45837</v>
      </c>
      <c r="J723" t="s">
        <v>856</v>
      </c>
      <c r="K723">
        <v>1215158</v>
      </c>
      <c r="L723" t="s">
        <v>327</v>
      </c>
      <c r="O723">
        <v>10014648</v>
      </c>
      <c r="P723" t="s">
        <v>194</v>
      </c>
      <c r="Q723">
        <v>0</v>
      </c>
      <c r="R723" t="s">
        <v>349</v>
      </c>
      <c r="S723" t="s">
        <v>3891</v>
      </c>
      <c r="T723">
        <v>11588729</v>
      </c>
      <c r="U723">
        <v>45794</v>
      </c>
      <c r="V723">
        <v>45831</v>
      </c>
      <c r="W723">
        <v>45827</v>
      </c>
      <c r="X723">
        <v>0</v>
      </c>
      <c r="Y723">
        <v>1290900</v>
      </c>
      <c r="Z723" t="s">
        <v>1568</v>
      </c>
      <c r="AA723" t="s">
        <v>249</v>
      </c>
      <c r="AB723" t="s">
        <v>121</v>
      </c>
      <c r="AC723" t="s">
        <v>255</v>
      </c>
      <c r="AD723" t="s">
        <v>189</v>
      </c>
      <c r="AE723" t="s">
        <v>249</v>
      </c>
      <c r="AF723" t="s">
        <v>1812</v>
      </c>
      <c r="AG723">
        <v>2</v>
      </c>
    </row>
    <row r="724" spans="1:33" x14ac:dyDescent="0.35">
      <c r="A724" t="s">
        <v>128</v>
      </c>
      <c r="B724">
        <v>6602507</v>
      </c>
      <c r="C724" t="s">
        <v>123</v>
      </c>
      <c r="D724" t="s">
        <v>5179</v>
      </c>
      <c r="E724" t="s">
        <v>310</v>
      </c>
      <c r="F724" t="s">
        <v>133</v>
      </c>
      <c r="G724" t="s">
        <v>147</v>
      </c>
      <c r="H724">
        <v>45839</v>
      </c>
      <c r="I724">
        <v>45869</v>
      </c>
      <c r="J724" t="s">
        <v>856</v>
      </c>
      <c r="K724">
        <v>1210100</v>
      </c>
      <c r="L724" t="s">
        <v>390</v>
      </c>
      <c r="O724">
        <v>10014594</v>
      </c>
      <c r="P724" t="s">
        <v>128</v>
      </c>
      <c r="Q724">
        <v>0</v>
      </c>
      <c r="R724" t="s">
        <v>296</v>
      </c>
      <c r="S724" t="s">
        <v>3891</v>
      </c>
      <c r="T724">
        <v>11587380</v>
      </c>
      <c r="U724">
        <v>45794</v>
      </c>
      <c r="V724">
        <v>45839</v>
      </c>
      <c r="W724">
        <v>45806</v>
      </c>
      <c r="X724">
        <v>0</v>
      </c>
      <c r="Y724">
        <v>1290900</v>
      </c>
      <c r="Z724" t="s">
        <v>1568</v>
      </c>
      <c r="AA724" t="s">
        <v>248</v>
      </c>
      <c r="AB724" t="s">
        <v>121</v>
      </c>
      <c r="AC724" t="s">
        <v>255</v>
      </c>
      <c r="AD724" t="s">
        <v>141</v>
      </c>
      <c r="AE724" t="s">
        <v>248</v>
      </c>
      <c r="AF724" t="s">
        <v>3326</v>
      </c>
      <c r="AG724">
        <v>2</v>
      </c>
    </row>
    <row r="725" spans="1:33" x14ac:dyDescent="0.35">
      <c r="A725" t="s">
        <v>128</v>
      </c>
      <c r="B725">
        <v>6602506</v>
      </c>
      <c r="C725" t="s">
        <v>123</v>
      </c>
      <c r="D725" t="s">
        <v>5180</v>
      </c>
      <c r="E725" t="s">
        <v>310</v>
      </c>
      <c r="F725" t="s">
        <v>133</v>
      </c>
      <c r="G725" t="s">
        <v>132</v>
      </c>
      <c r="H725">
        <v>45870</v>
      </c>
      <c r="I725">
        <v>45870</v>
      </c>
      <c r="J725" t="s">
        <v>856</v>
      </c>
      <c r="K725">
        <v>1210100</v>
      </c>
      <c r="L725" t="s">
        <v>390</v>
      </c>
      <c r="O725">
        <v>10014594</v>
      </c>
      <c r="P725" t="s">
        <v>128</v>
      </c>
      <c r="Q725">
        <v>0</v>
      </c>
      <c r="R725" t="s">
        <v>296</v>
      </c>
      <c r="S725" t="s">
        <v>342</v>
      </c>
      <c r="T725">
        <v>11584673</v>
      </c>
      <c r="U725">
        <v>45794</v>
      </c>
      <c r="V725">
        <v>45870</v>
      </c>
      <c r="W725">
        <v>45794</v>
      </c>
      <c r="X725">
        <v>0</v>
      </c>
      <c r="Y725">
        <v>1290900</v>
      </c>
      <c r="Z725" t="s">
        <v>1568</v>
      </c>
      <c r="AA725" t="s">
        <v>248</v>
      </c>
      <c r="AB725" t="s">
        <v>121</v>
      </c>
      <c r="AC725" t="s">
        <v>255</v>
      </c>
      <c r="AD725" t="s">
        <v>141</v>
      </c>
      <c r="AE725" t="s">
        <v>248</v>
      </c>
      <c r="AF725" t="s">
        <v>3326</v>
      </c>
      <c r="AG725">
        <v>4</v>
      </c>
    </row>
    <row r="726" spans="1:33" x14ac:dyDescent="0.35">
      <c r="A726" t="s">
        <v>128</v>
      </c>
      <c r="B726">
        <v>6602505</v>
      </c>
      <c r="C726" t="s">
        <v>123</v>
      </c>
      <c r="D726" t="s">
        <v>5181</v>
      </c>
      <c r="E726" t="s">
        <v>310</v>
      </c>
      <c r="F726" t="s">
        <v>133</v>
      </c>
      <c r="G726" t="s">
        <v>132</v>
      </c>
      <c r="H726">
        <v>45901</v>
      </c>
      <c r="I726">
        <v>45901</v>
      </c>
      <c r="J726" t="s">
        <v>856</v>
      </c>
      <c r="K726">
        <v>1210100</v>
      </c>
      <c r="L726" t="s">
        <v>390</v>
      </c>
      <c r="O726">
        <v>10014594</v>
      </c>
      <c r="P726" t="s">
        <v>128</v>
      </c>
      <c r="Q726">
        <v>0</v>
      </c>
      <c r="R726" t="s">
        <v>296</v>
      </c>
      <c r="S726" t="s">
        <v>296</v>
      </c>
      <c r="T726">
        <v>11518804</v>
      </c>
      <c r="U726">
        <v>45794</v>
      </c>
      <c r="V726">
        <v>45901</v>
      </c>
      <c r="W726">
        <v>45795</v>
      </c>
      <c r="X726">
        <v>0</v>
      </c>
      <c r="Y726">
        <v>1290900</v>
      </c>
      <c r="Z726" t="s">
        <v>1568</v>
      </c>
      <c r="AA726" t="s">
        <v>248</v>
      </c>
      <c r="AB726" t="s">
        <v>121</v>
      </c>
      <c r="AC726" t="s">
        <v>255</v>
      </c>
      <c r="AD726" t="s">
        <v>141</v>
      </c>
      <c r="AE726" t="s">
        <v>248</v>
      </c>
      <c r="AF726" t="s">
        <v>3326</v>
      </c>
      <c r="AG726">
        <v>8</v>
      </c>
    </row>
    <row r="727" spans="1:33" x14ac:dyDescent="0.35">
      <c r="A727" t="s">
        <v>173</v>
      </c>
      <c r="B727">
        <v>6602503</v>
      </c>
      <c r="C727" t="s">
        <v>123</v>
      </c>
      <c r="D727" t="s">
        <v>5182</v>
      </c>
      <c r="E727" t="s">
        <v>310</v>
      </c>
      <c r="F727" t="s">
        <v>133</v>
      </c>
      <c r="G727" t="s">
        <v>132</v>
      </c>
      <c r="H727">
        <v>45858</v>
      </c>
      <c r="I727">
        <v>45858</v>
      </c>
      <c r="J727" t="s">
        <v>856</v>
      </c>
      <c r="K727">
        <v>1210101</v>
      </c>
      <c r="L727" t="s">
        <v>341</v>
      </c>
      <c r="O727">
        <v>10014656</v>
      </c>
      <c r="P727" t="s">
        <v>173</v>
      </c>
      <c r="Q727">
        <v>0</v>
      </c>
      <c r="R727" t="s">
        <v>296</v>
      </c>
      <c r="S727" t="s">
        <v>342</v>
      </c>
      <c r="T727">
        <v>11582475</v>
      </c>
      <c r="U727">
        <v>45794</v>
      </c>
      <c r="V727">
        <v>45858</v>
      </c>
      <c r="W727">
        <v>45794</v>
      </c>
      <c r="X727">
        <v>0</v>
      </c>
      <c r="Y727">
        <v>1290900</v>
      </c>
      <c r="Z727" t="s">
        <v>1568</v>
      </c>
      <c r="AA727" t="s">
        <v>248</v>
      </c>
      <c r="AB727" t="s">
        <v>121</v>
      </c>
      <c r="AC727" t="s">
        <v>255</v>
      </c>
      <c r="AD727" t="s">
        <v>141</v>
      </c>
      <c r="AE727" t="s">
        <v>248</v>
      </c>
      <c r="AF727" t="s">
        <v>3326</v>
      </c>
      <c r="AG727">
        <v>2</v>
      </c>
    </row>
    <row r="728" spans="1:33" x14ac:dyDescent="0.35">
      <c r="A728" t="s">
        <v>173</v>
      </c>
      <c r="B728">
        <v>6602502</v>
      </c>
      <c r="C728" t="s">
        <v>123</v>
      </c>
      <c r="D728" t="s">
        <v>5183</v>
      </c>
      <c r="E728" t="s">
        <v>310</v>
      </c>
      <c r="F728" t="s">
        <v>133</v>
      </c>
      <c r="G728" t="s">
        <v>132</v>
      </c>
      <c r="H728">
        <v>45858</v>
      </c>
      <c r="I728">
        <v>45858</v>
      </c>
      <c r="J728" t="s">
        <v>856</v>
      </c>
      <c r="K728">
        <v>1210101</v>
      </c>
      <c r="L728" t="s">
        <v>341</v>
      </c>
      <c r="O728">
        <v>10014656</v>
      </c>
      <c r="P728" t="s">
        <v>173</v>
      </c>
      <c r="Q728">
        <v>0</v>
      </c>
      <c r="R728" t="s">
        <v>296</v>
      </c>
      <c r="S728" t="s">
        <v>342</v>
      </c>
      <c r="T728">
        <v>11580608</v>
      </c>
      <c r="U728">
        <v>45794</v>
      </c>
      <c r="V728">
        <v>45858</v>
      </c>
      <c r="W728">
        <v>45794</v>
      </c>
      <c r="X728">
        <v>0</v>
      </c>
      <c r="Y728">
        <v>1290900</v>
      </c>
      <c r="Z728" t="s">
        <v>1568</v>
      </c>
      <c r="AA728" t="s">
        <v>248</v>
      </c>
      <c r="AB728" t="s">
        <v>121</v>
      </c>
      <c r="AC728" t="s">
        <v>255</v>
      </c>
      <c r="AD728" t="s">
        <v>141</v>
      </c>
      <c r="AE728" t="s">
        <v>248</v>
      </c>
      <c r="AF728" t="s">
        <v>3326</v>
      </c>
      <c r="AG728">
        <v>2</v>
      </c>
    </row>
    <row r="729" spans="1:33" x14ac:dyDescent="0.35">
      <c r="A729" t="s">
        <v>131</v>
      </c>
      <c r="B729">
        <v>6602497</v>
      </c>
      <c r="C729" t="s">
        <v>129</v>
      </c>
      <c r="D729" t="s">
        <v>5184</v>
      </c>
      <c r="E729" t="s">
        <v>310</v>
      </c>
      <c r="F729" t="s">
        <v>133</v>
      </c>
      <c r="G729" t="s">
        <v>132</v>
      </c>
      <c r="H729">
        <v>45868</v>
      </c>
      <c r="J729" t="s">
        <v>856</v>
      </c>
      <c r="K729">
        <v>1213130</v>
      </c>
      <c r="L729" t="s">
        <v>335</v>
      </c>
      <c r="O729">
        <v>10014603</v>
      </c>
      <c r="P729" t="s">
        <v>131</v>
      </c>
      <c r="Q729">
        <v>0</v>
      </c>
      <c r="R729" t="s">
        <v>329</v>
      </c>
      <c r="S729" t="s">
        <v>342</v>
      </c>
      <c r="T729">
        <v>11580535</v>
      </c>
      <c r="U729">
        <v>45794</v>
      </c>
      <c r="V729">
        <v>45868</v>
      </c>
      <c r="W729">
        <v>45803</v>
      </c>
      <c r="X729">
        <v>0</v>
      </c>
      <c r="Y729">
        <v>1290900</v>
      </c>
      <c r="Z729" t="s">
        <v>1568</v>
      </c>
      <c r="AA729" t="s">
        <v>245</v>
      </c>
      <c r="AB729" t="s">
        <v>121</v>
      </c>
      <c r="AC729" t="s">
        <v>255</v>
      </c>
      <c r="AD729" t="s">
        <v>141</v>
      </c>
      <c r="AE729" t="s">
        <v>245</v>
      </c>
      <c r="AF729" t="s">
        <v>3326</v>
      </c>
      <c r="AG729">
        <v>8</v>
      </c>
    </row>
    <row r="730" spans="1:33" x14ac:dyDescent="0.35">
      <c r="A730" t="s">
        <v>274</v>
      </c>
      <c r="B730">
        <v>6602455</v>
      </c>
      <c r="C730" t="s">
        <v>123</v>
      </c>
      <c r="D730" t="s">
        <v>5185</v>
      </c>
      <c r="E730" t="s">
        <v>310</v>
      </c>
      <c r="F730" t="s">
        <v>133</v>
      </c>
      <c r="G730" t="s">
        <v>132</v>
      </c>
      <c r="H730">
        <v>45858</v>
      </c>
      <c r="I730">
        <v>45858</v>
      </c>
      <c r="J730" t="s">
        <v>856</v>
      </c>
      <c r="K730">
        <v>1210102</v>
      </c>
      <c r="L730" t="s">
        <v>275</v>
      </c>
      <c r="O730">
        <v>10014596</v>
      </c>
      <c r="P730" t="s">
        <v>176</v>
      </c>
      <c r="Q730">
        <v>0</v>
      </c>
      <c r="R730" t="s">
        <v>296</v>
      </c>
      <c r="S730" t="s">
        <v>342</v>
      </c>
      <c r="T730">
        <v>11577143</v>
      </c>
      <c r="U730">
        <v>45793</v>
      </c>
      <c r="V730">
        <v>45858</v>
      </c>
      <c r="W730">
        <v>45794</v>
      </c>
      <c r="X730">
        <v>0</v>
      </c>
      <c r="Y730">
        <v>1290900</v>
      </c>
      <c r="Z730" t="s">
        <v>1568</v>
      </c>
      <c r="AA730" t="s">
        <v>248</v>
      </c>
      <c r="AB730" t="s">
        <v>121</v>
      </c>
      <c r="AC730" t="s">
        <v>255</v>
      </c>
      <c r="AD730" t="s">
        <v>141</v>
      </c>
      <c r="AE730" t="s">
        <v>248</v>
      </c>
      <c r="AF730" t="s">
        <v>3326</v>
      </c>
      <c r="AG730">
        <v>2</v>
      </c>
    </row>
    <row r="731" spans="1:33" x14ac:dyDescent="0.35">
      <c r="A731" t="s">
        <v>274</v>
      </c>
      <c r="B731">
        <v>6602453</v>
      </c>
      <c r="C731" t="s">
        <v>123</v>
      </c>
      <c r="D731" t="s">
        <v>5186</v>
      </c>
      <c r="E731" t="s">
        <v>310</v>
      </c>
      <c r="F731" t="s">
        <v>133</v>
      </c>
      <c r="G731" t="s">
        <v>132</v>
      </c>
      <c r="H731">
        <v>45858</v>
      </c>
      <c r="I731">
        <v>45858</v>
      </c>
      <c r="J731" t="s">
        <v>856</v>
      </c>
      <c r="K731">
        <v>1210102</v>
      </c>
      <c r="L731" t="s">
        <v>275</v>
      </c>
      <c r="O731">
        <v>10014596</v>
      </c>
      <c r="P731" t="s">
        <v>176</v>
      </c>
      <c r="Q731">
        <v>0</v>
      </c>
      <c r="R731" t="s">
        <v>296</v>
      </c>
      <c r="S731" t="s">
        <v>342</v>
      </c>
      <c r="T731">
        <v>11581273</v>
      </c>
      <c r="U731">
        <v>45793</v>
      </c>
      <c r="V731">
        <v>45858</v>
      </c>
      <c r="W731">
        <v>45794</v>
      </c>
      <c r="X731">
        <v>0</v>
      </c>
      <c r="Y731">
        <v>1290900</v>
      </c>
      <c r="Z731" t="s">
        <v>1568</v>
      </c>
      <c r="AA731" t="s">
        <v>248</v>
      </c>
      <c r="AB731" t="s">
        <v>121</v>
      </c>
      <c r="AC731" t="s">
        <v>255</v>
      </c>
      <c r="AD731" t="s">
        <v>122</v>
      </c>
      <c r="AE731" t="s">
        <v>248</v>
      </c>
      <c r="AF731" t="s">
        <v>1812</v>
      </c>
      <c r="AG731">
        <v>4</v>
      </c>
    </row>
    <row r="732" spans="1:33" x14ac:dyDescent="0.35">
      <c r="A732" t="s">
        <v>274</v>
      </c>
      <c r="B732">
        <v>6602452</v>
      </c>
      <c r="C732" t="s">
        <v>123</v>
      </c>
      <c r="D732" t="s">
        <v>5187</v>
      </c>
      <c r="E732" t="s">
        <v>310</v>
      </c>
      <c r="F732" t="s">
        <v>133</v>
      </c>
      <c r="G732" t="s">
        <v>132</v>
      </c>
      <c r="H732">
        <v>45858</v>
      </c>
      <c r="I732">
        <v>45858</v>
      </c>
      <c r="J732" t="s">
        <v>856</v>
      </c>
      <c r="K732">
        <v>1210102</v>
      </c>
      <c r="L732" t="s">
        <v>275</v>
      </c>
      <c r="O732">
        <v>10014596</v>
      </c>
      <c r="P732" t="s">
        <v>176</v>
      </c>
      <c r="Q732">
        <v>0</v>
      </c>
      <c r="R732" t="s">
        <v>296</v>
      </c>
      <c r="S732" t="s">
        <v>342</v>
      </c>
      <c r="T732">
        <v>11581314</v>
      </c>
      <c r="U732">
        <v>45793</v>
      </c>
      <c r="V732">
        <v>45858</v>
      </c>
      <c r="W732">
        <v>45794</v>
      </c>
      <c r="X732">
        <v>0</v>
      </c>
      <c r="Y732">
        <v>1290900</v>
      </c>
      <c r="Z732" t="s">
        <v>1568</v>
      </c>
      <c r="AA732" t="s">
        <v>248</v>
      </c>
      <c r="AB732" t="s">
        <v>121</v>
      </c>
      <c r="AC732" t="s">
        <v>255</v>
      </c>
      <c r="AD732" t="s">
        <v>141</v>
      </c>
      <c r="AE732" t="s">
        <v>248</v>
      </c>
      <c r="AF732" t="s">
        <v>3326</v>
      </c>
      <c r="AG732">
        <v>1</v>
      </c>
    </row>
    <row r="733" spans="1:33" x14ac:dyDescent="0.35">
      <c r="A733" t="s">
        <v>274</v>
      </c>
      <c r="B733">
        <v>6602451</v>
      </c>
      <c r="C733" t="s">
        <v>123</v>
      </c>
      <c r="D733" t="s">
        <v>5188</v>
      </c>
      <c r="E733" t="s">
        <v>310</v>
      </c>
      <c r="F733" t="s">
        <v>133</v>
      </c>
      <c r="G733" t="s">
        <v>132</v>
      </c>
      <c r="H733">
        <v>45858</v>
      </c>
      <c r="I733">
        <v>45858</v>
      </c>
      <c r="J733" t="s">
        <v>856</v>
      </c>
      <c r="K733">
        <v>1210102</v>
      </c>
      <c r="L733" t="s">
        <v>275</v>
      </c>
      <c r="O733">
        <v>10014596</v>
      </c>
      <c r="P733" t="s">
        <v>176</v>
      </c>
      <c r="Q733">
        <v>0</v>
      </c>
      <c r="R733" t="s">
        <v>296</v>
      </c>
      <c r="S733" t="s">
        <v>342</v>
      </c>
      <c r="T733">
        <v>11583642</v>
      </c>
      <c r="U733">
        <v>45793</v>
      </c>
      <c r="V733">
        <v>45858</v>
      </c>
      <c r="W733">
        <v>45794</v>
      </c>
      <c r="X733">
        <v>0</v>
      </c>
      <c r="Y733">
        <v>1290900</v>
      </c>
      <c r="Z733" t="s">
        <v>1568</v>
      </c>
      <c r="AA733" t="s">
        <v>248</v>
      </c>
      <c r="AB733" t="s">
        <v>121</v>
      </c>
      <c r="AC733" t="s">
        <v>255</v>
      </c>
      <c r="AD733" t="s">
        <v>141</v>
      </c>
      <c r="AE733" t="s">
        <v>248</v>
      </c>
      <c r="AF733" t="s">
        <v>3326</v>
      </c>
      <c r="AG733">
        <v>12</v>
      </c>
    </row>
    <row r="734" spans="1:33" x14ac:dyDescent="0.35">
      <c r="A734" t="s">
        <v>272</v>
      </c>
      <c r="B734">
        <v>6602450</v>
      </c>
      <c r="C734" t="s">
        <v>123</v>
      </c>
      <c r="D734" t="s">
        <v>5189</v>
      </c>
      <c r="E734" t="s">
        <v>310</v>
      </c>
      <c r="F734" t="s">
        <v>133</v>
      </c>
      <c r="G734" t="s">
        <v>132</v>
      </c>
      <c r="H734">
        <v>45858</v>
      </c>
      <c r="I734">
        <v>45858</v>
      </c>
      <c r="J734" t="s">
        <v>856</v>
      </c>
      <c r="K734">
        <v>1210102</v>
      </c>
      <c r="L734" t="s">
        <v>273</v>
      </c>
      <c r="O734">
        <v>10017653</v>
      </c>
      <c r="P734" t="s">
        <v>165</v>
      </c>
      <c r="Q734">
        <v>0</v>
      </c>
      <c r="R734" t="s">
        <v>296</v>
      </c>
      <c r="S734" t="s">
        <v>342</v>
      </c>
      <c r="T734">
        <v>11592650</v>
      </c>
      <c r="U734">
        <v>45793</v>
      </c>
      <c r="V734">
        <v>45858</v>
      </c>
      <c r="W734">
        <v>45794</v>
      </c>
      <c r="X734">
        <v>0</v>
      </c>
      <c r="Y734">
        <v>1290900</v>
      </c>
      <c r="Z734" t="s">
        <v>1568</v>
      </c>
      <c r="AA734" t="s">
        <v>248</v>
      </c>
      <c r="AB734" t="s">
        <v>121</v>
      </c>
      <c r="AC734" t="s">
        <v>255</v>
      </c>
      <c r="AD734" t="s">
        <v>141</v>
      </c>
      <c r="AE734" t="s">
        <v>248</v>
      </c>
      <c r="AF734" t="s">
        <v>3326</v>
      </c>
      <c r="AG734">
        <v>8</v>
      </c>
    </row>
    <row r="735" spans="1:33" x14ac:dyDescent="0.35">
      <c r="A735" t="s">
        <v>272</v>
      </c>
      <c r="B735">
        <v>6602449</v>
      </c>
      <c r="C735" t="s">
        <v>123</v>
      </c>
      <c r="D735" t="s">
        <v>5190</v>
      </c>
      <c r="E735" t="s">
        <v>310</v>
      </c>
      <c r="F735" t="s">
        <v>133</v>
      </c>
      <c r="G735" t="s">
        <v>132</v>
      </c>
      <c r="H735">
        <v>45870</v>
      </c>
      <c r="I735">
        <v>45870</v>
      </c>
      <c r="J735" t="s">
        <v>856</v>
      </c>
      <c r="K735">
        <v>1210102</v>
      </c>
      <c r="L735" t="s">
        <v>273</v>
      </c>
      <c r="O735">
        <v>10017653</v>
      </c>
      <c r="P735" t="s">
        <v>165</v>
      </c>
      <c r="Q735">
        <v>0</v>
      </c>
      <c r="R735" t="s">
        <v>296</v>
      </c>
      <c r="S735" t="s">
        <v>342</v>
      </c>
      <c r="T735">
        <v>11592595</v>
      </c>
      <c r="U735">
        <v>45793</v>
      </c>
      <c r="V735">
        <v>45870</v>
      </c>
      <c r="W735">
        <v>45794</v>
      </c>
      <c r="X735">
        <v>0</v>
      </c>
      <c r="Y735">
        <v>1290900</v>
      </c>
      <c r="Z735" t="s">
        <v>1568</v>
      </c>
      <c r="AA735" t="s">
        <v>248</v>
      </c>
      <c r="AB735" t="s">
        <v>121</v>
      </c>
      <c r="AC735" t="s">
        <v>255</v>
      </c>
      <c r="AD735" t="s">
        <v>141</v>
      </c>
      <c r="AE735" t="s">
        <v>248</v>
      </c>
      <c r="AF735" t="s">
        <v>3326</v>
      </c>
      <c r="AG735">
        <v>4</v>
      </c>
    </row>
    <row r="736" spans="1:33" x14ac:dyDescent="0.35">
      <c r="A736" t="s">
        <v>272</v>
      </c>
      <c r="B736">
        <v>6602414</v>
      </c>
      <c r="C736" t="s">
        <v>123</v>
      </c>
      <c r="D736" t="s">
        <v>5192</v>
      </c>
      <c r="E736" t="s">
        <v>310</v>
      </c>
      <c r="F736" t="s">
        <v>133</v>
      </c>
      <c r="G736" t="s">
        <v>147</v>
      </c>
      <c r="H736">
        <v>45845</v>
      </c>
      <c r="I736">
        <v>45845</v>
      </c>
      <c r="J736" t="s">
        <v>856</v>
      </c>
      <c r="K736">
        <v>1210102</v>
      </c>
      <c r="L736" t="s">
        <v>273</v>
      </c>
      <c r="O736">
        <v>10017653</v>
      </c>
      <c r="P736" t="s">
        <v>165</v>
      </c>
      <c r="Q736">
        <v>0</v>
      </c>
      <c r="R736" t="s">
        <v>296</v>
      </c>
      <c r="S736" t="s">
        <v>342</v>
      </c>
      <c r="T736">
        <v>11592532</v>
      </c>
      <c r="U736">
        <v>45793</v>
      </c>
      <c r="V736">
        <v>45845</v>
      </c>
      <c r="W736">
        <v>45805</v>
      </c>
      <c r="X736">
        <v>0</v>
      </c>
      <c r="Y736">
        <v>1290900</v>
      </c>
      <c r="Z736" t="s">
        <v>1568</v>
      </c>
      <c r="AA736" t="s">
        <v>248</v>
      </c>
      <c r="AB736" t="s">
        <v>121</v>
      </c>
      <c r="AC736" t="s">
        <v>255</v>
      </c>
      <c r="AD736" t="s">
        <v>122</v>
      </c>
      <c r="AE736" t="s">
        <v>248</v>
      </c>
      <c r="AF736" t="s">
        <v>1812</v>
      </c>
      <c r="AG736">
        <v>12</v>
      </c>
    </row>
    <row r="737" spans="1:33" x14ac:dyDescent="0.35">
      <c r="A737" t="s">
        <v>272</v>
      </c>
      <c r="B737">
        <v>6602413</v>
      </c>
      <c r="C737" t="s">
        <v>123</v>
      </c>
      <c r="D737" t="s">
        <v>5193</v>
      </c>
      <c r="E737" t="s">
        <v>310</v>
      </c>
      <c r="F737" t="s">
        <v>133</v>
      </c>
      <c r="G737" t="s">
        <v>147</v>
      </c>
      <c r="H737">
        <v>45845</v>
      </c>
      <c r="I737">
        <v>45845</v>
      </c>
      <c r="J737" t="s">
        <v>856</v>
      </c>
      <c r="K737">
        <v>1210102</v>
      </c>
      <c r="L737" t="s">
        <v>273</v>
      </c>
      <c r="O737">
        <v>10017653</v>
      </c>
      <c r="P737" t="s">
        <v>165</v>
      </c>
      <c r="Q737">
        <v>0</v>
      </c>
      <c r="R737" t="s">
        <v>296</v>
      </c>
      <c r="S737" t="s">
        <v>342</v>
      </c>
      <c r="T737">
        <v>11592558</v>
      </c>
      <c r="U737">
        <v>45793</v>
      </c>
      <c r="V737">
        <v>45845</v>
      </c>
      <c r="W737">
        <v>45805</v>
      </c>
      <c r="X737">
        <v>0</v>
      </c>
      <c r="Y737">
        <v>1290900</v>
      </c>
      <c r="Z737" t="s">
        <v>1568</v>
      </c>
      <c r="AA737" t="s">
        <v>248</v>
      </c>
      <c r="AB737" t="s">
        <v>121</v>
      </c>
      <c r="AC737" t="s">
        <v>255</v>
      </c>
      <c r="AD737" t="s">
        <v>141</v>
      </c>
      <c r="AE737" t="s">
        <v>248</v>
      </c>
      <c r="AF737" t="s">
        <v>3326</v>
      </c>
      <c r="AG737">
        <v>4</v>
      </c>
    </row>
    <row r="738" spans="1:33" x14ac:dyDescent="0.35">
      <c r="A738" t="s">
        <v>272</v>
      </c>
      <c r="B738">
        <v>6602411</v>
      </c>
      <c r="C738" t="s">
        <v>123</v>
      </c>
      <c r="D738" t="s">
        <v>5194</v>
      </c>
      <c r="E738" t="s">
        <v>310</v>
      </c>
      <c r="F738" t="s">
        <v>133</v>
      </c>
      <c r="G738" t="s">
        <v>226</v>
      </c>
      <c r="H738">
        <v>45845</v>
      </c>
      <c r="I738">
        <v>45845</v>
      </c>
      <c r="J738" t="s">
        <v>856</v>
      </c>
      <c r="K738">
        <v>1210102</v>
      </c>
      <c r="L738" t="s">
        <v>273</v>
      </c>
      <c r="O738">
        <v>10017653</v>
      </c>
      <c r="P738" t="s">
        <v>165</v>
      </c>
      <c r="Q738">
        <v>0</v>
      </c>
      <c r="R738" t="s">
        <v>296</v>
      </c>
      <c r="S738" t="s">
        <v>342</v>
      </c>
      <c r="T738">
        <v>11587881</v>
      </c>
      <c r="U738">
        <v>45793</v>
      </c>
      <c r="V738">
        <v>45845</v>
      </c>
      <c r="W738">
        <v>45805</v>
      </c>
      <c r="X738">
        <v>0</v>
      </c>
      <c r="Y738">
        <v>1290900</v>
      </c>
      <c r="Z738" t="s">
        <v>1568</v>
      </c>
      <c r="AA738" t="s">
        <v>248</v>
      </c>
      <c r="AB738" t="s">
        <v>121</v>
      </c>
      <c r="AC738" t="s">
        <v>255</v>
      </c>
      <c r="AD738" t="s">
        <v>189</v>
      </c>
      <c r="AE738" t="s">
        <v>248</v>
      </c>
      <c r="AF738" t="s">
        <v>1812</v>
      </c>
      <c r="AG738">
        <v>6</v>
      </c>
    </row>
    <row r="739" spans="1:33" x14ac:dyDescent="0.35">
      <c r="A739" t="s">
        <v>134</v>
      </c>
      <c r="B739">
        <v>6602408</v>
      </c>
      <c r="C739" t="s">
        <v>123</v>
      </c>
      <c r="D739" t="s">
        <v>5195</v>
      </c>
      <c r="E739" t="s">
        <v>310</v>
      </c>
      <c r="F739" t="s">
        <v>133</v>
      </c>
      <c r="G739" t="s">
        <v>147</v>
      </c>
      <c r="H739">
        <v>45845</v>
      </c>
      <c r="I739">
        <v>45845</v>
      </c>
      <c r="J739" t="s">
        <v>856</v>
      </c>
      <c r="K739">
        <v>1210101</v>
      </c>
      <c r="L739" t="s">
        <v>271</v>
      </c>
      <c r="O739">
        <v>10014658</v>
      </c>
      <c r="P739" t="s">
        <v>134</v>
      </c>
      <c r="Q739">
        <v>0</v>
      </c>
      <c r="R739" t="s">
        <v>296</v>
      </c>
      <c r="S739" t="s">
        <v>342</v>
      </c>
      <c r="T739">
        <v>11589824</v>
      </c>
      <c r="U739">
        <v>45793</v>
      </c>
      <c r="V739">
        <v>45845</v>
      </c>
      <c r="W739">
        <v>45805</v>
      </c>
      <c r="X739">
        <v>0</v>
      </c>
      <c r="Y739">
        <v>1290900</v>
      </c>
      <c r="Z739" t="s">
        <v>1568</v>
      </c>
      <c r="AA739" t="s">
        <v>248</v>
      </c>
      <c r="AB739" t="s">
        <v>121</v>
      </c>
      <c r="AC739" t="s">
        <v>255</v>
      </c>
      <c r="AD739" t="s">
        <v>141</v>
      </c>
      <c r="AE739" t="s">
        <v>248</v>
      </c>
      <c r="AF739" t="s">
        <v>3326</v>
      </c>
      <c r="AG739">
        <v>2</v>
      </c>
    </row>
    <row r="740" spans="1:33" x14ac:dyDescent="0.35">
      <c r="A740" t="s">
        <v>134</v>
      </c>
      <c r="B740">
        <v>6602401</v>
      </c>
      <c r="C740" t="s">
        <v>123</v>
      </c>
      <c r="D740" t="s">
        <v>5196</v>
      </c>
      <c r="E740" t="s">
        <v>310</v>
      </c>
      <c r="F740" t="s">
        <v>133</v>
      </c>
      <c r="G740" t="s">
        <v>132</v>
      </c>
      <c r="H740">
        <v>45839</v>
      </c>
      <c r="I740">
        <v>45869</v>
      </c>
      <c r="J740" t="s">
        <v>3476</v>
      </c>
      <c r="K740">
        <v>1210101</v>
      </c>
      <c r="L740" t="s">
        <v>271</v>
      </c>
      <c r="O740">
        <v>10014658</v>
      </c>
      <c r="P740" t="s">
        <v>134</v>
      </c>
      <c r="Q740">
        <v>0</v>
      </c>
      <c r="R740" t="s">
        <v>296</v>
      </c>
      <c r="S740" t="s">
        <v>342</v>
      </c>
      <c r="T740">
        <v>11582382</v>
      </c>
      <c r="U740">
        <v>45793</v>
      </c>
      <c r="V740">
        <v>45839</v>
      </c>
      <c r="W740">
        <v>45833</v>
      </c>
      <c r="X740">
        <v>0</v>
      </c>
      <c r="Y740">
        <v>1290900</v>
      </c>
      <c r="Z740" t="s">
        <v>1568</v>
      </c>
      <c r="AA740" t="s">
        <v>248</v>
      </c>
      <c r="AB740" t="s">
        <v>121</v>
      </c>
      <c r="AC740" t="s">
        <v>255</v>
      </c>
      <c r="AD740" t="s">
        <v>122</v>
      </c>
      <c r="AE740" t="s">
        <v>248</v>
      </c>
      <c r="AF740" t="s">
        <v>1812</v>
      </c>
      <c r="AG740">
        <v>10</v>
      </c>
    </row>
    <row r="741" spans="1:33" x14ac:dyDescent="0.35">
      <c r="A741" t="s">
        <v>240</v>
      </c>
      <c r="B741">
        <v>6602339</v>
      </c>
      <c r="C741" t="s">
        <v>129</v>
      </c>
      <c r="D741" t="s">
        <v>5197</v>
      </c>
      <c r="E741" t="s">
        <v>310</v>
      </c>
      <c r="F741" t="s">
        <v>259</v>
      </c>
      <c r="G741" t="s">
        <v>142</v>
      </c>
      <c r="H741">
        <v>45869</v>
      </c>
      <c r="I741">
        <v>45869</v>
      </c>
      <c r="J741" t="s">
        <v>3476</v>
      </c>
      <c r="K741">
        <v>1213130</v>
      </c>
      <c r="L741" t="s">
        <v>304</v>
      </c>
      <c r="O741">
        <v>10014607</v>
      </c>
      <c r="P741" t="s">
        <v>240</v>
      </c>
      <c r="Q741">
        <v>0</v>
      </c>
      <c r="R741" t="s">
        <v>1532</v>
      </c>
      <c r="S741" t="s">
        <v>3891</v>
      </c>
      <c r="T741">
        <v>11593615</v>
      </c>
      <c r="U741">
        <v>45793</v>
      </c>
      <c r="V741">
        <v>45869</v>
      </c>
      <c r="W741">
        <v>45844</v>
      </c>
      <c r="X741">
        <v>0</v>
      </c>
      <c r="Y741">
        <v>1290900</v>
      </c>
      <c r="Z741" t="s">
        <v>1568</v>
      </c>
      <c r="AA741" t="s">
        <v>245</v>
      </c>
      <c r="AB741" t="s">
        <v>121</v>
      </c>
      <c r="AC741" t="s">
        <v>255</v>
      </c>
      <c r="AD741" t="s">
        <v>141</v>
      </c>
      <c r="AE741" t="s">
        <v>245</v>
      </c>
      <c r="AF741" t="s">
        <v>3326</v>
      </c>
      <c r="AG741">
        <v>20</v>
      </c>
    </row>
    <row r="742" spans="1:33" x14ac:dyDescent="0.35">
      <c r="A742" t="s">
        <v>131</v>
      </c>
      <c r="B742">
        <v>6602338</v>
      </c>
      <c r="C742" t="s">
        <v>129</v>
      </c>
      <c r="D742" t="s">
        <v>5197</v>
      </c>
      <c r="E742" t="s">
        <v>310</v>
      </c>
      <c r="F742" t="s">
        <v>259</v>
      </c>
      <c r="G742" t="s">
        <v>142</v>
      </c>
      <c r="H742">
        <v>45855</v>
      </c>
      <c r="I742">
        <v>45855</v>
      </c>
      <c r="J742" t="s">
        <v>5407</v>
      </c>
      <c r="K742">
        <v>1213130</v>
      </c>
      <c r="L742" t="s">
        <v>335</v>
      </c>
      <c r="O742">
        <v>10014603</v>
      </c>
      <c r="P742" t="s">
        <v>131</v>
      </c>
      <c r="Q742">
        <v>0</v>
      </c>
      <c r="R742" t="s">
        <v>1532</v>
      </c>
      <c r="S742" t="s">
        <v>343</v>
      </c>
      <c r="T742">
        <v>11593614</v>
      </c>
      <c r="U742">
        <v>45793</v>
      </c>
      <c r="V742">
        <v>45855</v>
      </c>
      <c r="W742">
        <v>45851</v>
      </c>
      <c r="X742">
        <v>0</v>
      </c>
      <c r="Y742">
        <v>1290900</v>
      </c>
      <c r="Z742" t="s">
        <v>1568</v>
      </c>
      <c r="AA742" t="s">
        <v>245</v>
      </c>
      <c r="AB742" t="s">
        <v>121</v>
      </c>
      <c r="AC742" t="s">
        <v>255</v>
      </c>
      <c r="AD742" t="s">
        <v>141</v>
      </c>
      <c r="AE742" t="s">
        <v>245</v>
      </c>
      <c r="AF742" t="s">
        <v>3326</v>
      </c>
      <c r="AG742">
        <v>20</v>
      </c>
    </row>
    <row r="743" spans="1:33" x14ac:dyDescent="0.35">
      <c r="A743" t="s">
        <v>137</v>
      </c>
      <c r="B743">
        <v>6602320</v>
      </c>
      <c r="C743" t="s">
        <v>123</v>
      </c>
      <c r="D743" t="s">
        <v>5198</v>
      </c>
      <c r="E743" t="s">
        <v>310</v>
      </c>
      <c r="F743" t="s">
        <v>133</v>
      </c>
      <c r="G743" t="s">
        <v>147</v>
      </c>
      <c r="H743">
        <v>45839</v>
      </c>
      <c r="I743">
        <v>45869</v>
      </c>
      <c r="J743" t="s">
        <v>856</v>
      </c>
      <c r="K743">
        <v>1210100</v>
      </c>
      <c r="L743" t="s">
        <v>388</v>
      </c>
      <c r="O743">
        <v>10014595</v>
      </c>
      <c r="P743" t="s">
        <v>137</v>
      </c>
      <c r="Q743">
        <v>0</v>
      </c>
      <c r="R743" t="s">
        <v>296</v>
      </c>
      <c r="S743" t="s">
        <v>3891</v>
      </c>
      <c r="T743">
        <v>11464673</v>
      </c>
      <c r="U743">
        <v>45793</v>
      </c>
      <c r="V743">
        <v>45839</v>
      </c>
      <c r="W743">
        <v>45806</v>
      </c>
      <c r="X743">
        <v>0</v>
      </c>
      <c r="Y743">
        <v>1290900</v>
      </c>
      <c r="Z743" t="s">
        <v>1568</v>
      </c>
      <c r="AA743" t="s">
        <v>248</v>
      </c>
      <c r="AB743" t="s">
        <v>121</v>
      </c>
      <c r="AC743" t="s">
        <v>255</v>
      </c>
      <c r="AD743" t="s">
        <v>141</v>
      </c>
      <c r="AE743" t="s">
        <v>248</v>
      </c>
      <c r="AF743" t="s">
        <v>3326</v>
      </c>
      <c r="AG743">
        <v>16</v>
      </c>
    </row>
    <row r="744" spans="1:33" x14ac:dyDescent="0.35">
      <c r="A744" t="s">
        <v>201</v>
      </c>
      <c r="B744">
        <v>6602275</v>
      </c>
      <c r="C744" t="s">
        <v>129</v>
      </c>
      <c r="D744" t="s">
        <v>947</v>
      </c>
      <c r="E744" t="s">
        <v>251</v>
      </c>
      <c r="F744" t="s">
        <v>133</v>
      </c>
      <c r="G744" t="s">
        <v>191</v>
      </c>
      <c r="H744">
        <v>45828</v>
      </c>
      <c r="J744" t="s">
        <v>856</v>
      </c>
      <c r="K744">
        <v>1213130</v>
      </c>
      <c r="L744" t="s">
        <v>334</v>
      </c>
      <c r="O744">
        <v>10014602</v>
      </c>
      <c r="P744" t="s">
        <v>201</v>
      </c>
      <c r="Q744">
        <v>0</v>
      </c>
      <c r="R744" t="s">
        <v>329</v>
      </c>
      <c r="S744" t="s">
        <v>342</v>
      </c>
      <c r="T744">
        <v>11593577</v>
      </c>
      <c r="U744">
        <v>45793</v>
      </c>
      <c r="V744">
        <v>45828</v>
      </c>
      <c r="W744">
        <v>45793</v>
      </c>
      <c r="X744">
        <v>0</v>
      </c>
      <c r="Y744">
        <v>1290900</v>
      </c>
      <c r="Z744" t="s">
        <v>1568</v>
      </c>
      <c r="AA744" t="s">
        <v>245</v>
      </c>
      <c r="AB744" t="s">
        <v>121</v>
      </c>
      <c r="AC744" t="s">
        <v>255</v>
      </c>
      <c r="AD744" t="s">
        <v>141</v>
      </c>
      <c r="AE744" t="s">
        <v>245</v>
      </c>
      <c r="AF744" t="s">
        <v>3326</v>
      </c>
      <c r="AG744">
        <v>2</v>
      </c>
    </row>
    <row r="745" spans="1:33" x14ac:dyDescent="0.35">
      <c r="A745" t="s">
        <v>221</v>
      </c>
      <c r="B745">
        <v>6601993</v>
      </c>
      <c r="C745" t="s">
        <v>129</v>
      </c>
      <c r="D745" t="s">
        <v>5200</v>
      </c>
      <c r="E745" t="s">
        <v>310</v>
      </c>
      <c r="F745" t="s">
        <v>133</v>
      </c>
      <c r="G745" t="s">
        <v>226</v>
      </c>
      <c r="H745">
        <v>45839</v>
      </c>
      <c r="I745">
        <v>45869</v>
      </c>
      <c r="J745" t="s">
        <v>3476</v>
      </c>
      <c r="K745">
        <v>1215156</v>
      </c>
      <c r="L745" t="s">
        <v>309</v>
      </c>
      <c r="O745">
        <v>10014650</v>
      </c>
      <c r="P745" t="s">
        <v>221</v>
      </c>
      <c r="Q745">
        <v>0</v>
      </c>
      <c r="R745" t="s">
        <v>329</v>
      </c>
      <c r="S745" t="s">
        <v>3901</v>
      </c>
      <c r="T745">
        <v>11589715</v>
      </c>
      <c r="U745">
        <v>45792</v>
      </c>
      <c r="V745">
        <v>45839</v>
      </c>
      <c r="W745">
        <v>45835</v>
      </c>
      <c r="X745">
        <v>0</v>
      </c>
      <c r="Y745">
        <v>1290900</v>
      </c>
      <c r="Z745" t="s">
        <v>1568</v>
      </c>
      <c r="AA745" t="s">
        <v>246</v>
      </c>
      <c r="AB745" t="s">
        <v>121</v>
      </c>
      <c r="AC745" t="s">
        <v>255</v>
      </c>
      <c r="AD745" t="s">
        <v>189</v>
      </c>
      <c r="AE745" t="s">
        <v>246</v>
      </c>
      <c r="AF745" t="s">
        <v>1812</v>
      </c>
      <c r="AG745">
        <v>6</v>
      </c>
    </row>
    <row r="746" spans="1:33" x14ac:dyDescent="0.35">
      <c r="A746" t="s">
        <v>178</v>
      </c>
      <c r="B746">
        <v>6601990</v>
      </c>
      <c r="C746" t="s">
        <v>129</v>
      </c>
      <c r="D746" t="s">
        <v>5201</v>
      </c>
      <c r="E746" t="s">
        <v>310</v>
      </c>
      <c r="F746" t="s">
        <v>133</v>
      </c>
      <c r="G746" t="s">
        <v>132</v>
      </c>
      <c r="H746">
        <v>45839</v>
      </c>
      <c r="I746">
        <v>45869</v>
      </c>
      <c r="J746" t="s">
        <v>856</v>
      </c>
      <c r="K746">
        <v>1215154</v>
      </c>
      <c r="L746" t="s">
        <v>392</v>
      </c>
      <c r="O746">
        <v>10014644</v>
      </c>
      <c r="P746" t="s">
        <v>178</v>
      </c>
      <c r="Q746">
        <v>0</v>
      </c>
      <c r="R746" t="s">
        <v>3891</v>
      </c>
      <c r="S746" t="s">
        <v>342</v>
      </c>
      <c r="T746">
        <v>11588741</v>
      </c>
      <c r="U746">
        <v>45792</v>
      </c>
      <c r="V746">
        <v>45839</v>
      </c>
      <c r="W746">
        <v>45819</v>
      </c>
      <c r="X746">
        <v>0</v>
      </c>
      <c r="Y746">
        <v>1290900</v>
      </c>
      <c r="Z746" t="s">
        <v>1568</v>
      </c>
      <c r="AA746" t="s">
        <v>246</v>
      </c>
      <c r="AB746" t="s">
        <v>121</v>
      </c>
      <c r="AC746" t="s">
        <v>255</v>
      </c>
      <c r="AD746" t="s">
        <v>141</v>
      </c>
      <c r="AE746" t="s">
        <v>246</v>
      </c>
      <c r="AF746" t="s">
        <v>3326</v>
      </c>
      <c r="AG746">
        <v>2</v>
      </c>
    </row>
    <row r="747" spans="1:33" x14ac:dyDescent="0.35">
      <c r="A747" t="s">
        <v>187</v>
      </c>
      <c r="B747">
        <v>6601988</v>
      </c>
      <c r="C747" t="s">
        <v>129</v>
      </c>
      <c r="D747" t="s">
        <v>5202</v>
      </c>
      <c r="E747" t="s">
        <v>310</v>
      </c>
      <c r="F747" t="s">
        <v>133</v>
      </c>
      <c r="G747" t="s">
        <v>132</v>
      </c>
      <c r="H747">
        <v>45839</v>
      </c>
      <c r="I747">
        <v>45869</v>
      </c>
      <c r="J747" t="s">
        <v>856</v>
      </c>
      <c r="K747">
        <v>1215154</v>
      </c>
      <c r="L747" t="s">
        <v>328</v>
      </c>
      <c r="O747">
        <v>10014643</v>
      </c>
      <c r="P747" t="s">
        <v>187</v>
      </c>
      <c r="Q747">
        <v>0</v>
      </c>
      <c r="R747" t="s">
        <v>3891</v>
      </c>
      <c r="S747" t="s">
        <v>342</v>
      </c>
      <c r="T747">
        <v>11588740</v>
      </c>
      <c r="U747">
        <v>45792</v>
      </c>
      <c r="V747">
        <v>45839</v>
      </c>
      <c r="W747">
        <v>45819</v>
      </c>
      <c r="X747">
        <v>0</v>
      </c>
      <c r="Y747">
        <v>1290900</v>
      </c>
      <c r="Z747" t="s">
        <v>1568</v>
      </c>
      <c r="AA747" t="s">
        <v>246</v>
      </c>
      <c r="AB747" t="s">
        <v>121</v>
      </c>
      <c r="AC747" t="s">
        <v>255</v>
      </c>
      <c r="AD747" t="s">
        <v>141</v>
      </c>
      <c r="AE747" t="s">
        <v>246</v>
      </c>
      <c r="AF747" t="s">
        <v>3326</v>
      </c>
      <c r="AG747">
        <v>4</v>
      </c>
    </row>
    <row r="748" spans="1:33" x14ac:dyDescent="0.35">
      <c r="A748" t="s">
        <v>231</v>
      </c>
      <c r="B748">
        <v>6601986</v>
      </c>
      <c r="C748" t="s">
        <v>129</v>
      </c>
      <c r="D748" t="s">
        <v>5203</v>
      </c>
      <c r="E748" t="s">
        <v>310</v>
      </c>
      <c r="F748" t="s">
        <v>133</v>
      </c>
      <c r="G748" t="s">
        <v>132</v>
      </c>
      <c r="H748">
        <v>45839</v>
      </c>
      <c r="I748">
        <v>45869</v>
      </c>
      <c r="J748" t="s">
        <v>856</v>
      </c>
      <c r="K748">
        <v>1215150</v>
      </c>
      <c r="L748" t="s">
        <v>331</v>
      </c>
      <c r="O748">
        <v>10014638</v>
      </c>
      <c r="P748" t="s">
        <v>231</v>
      </c>
      <c r="Q748">
        <v>0</v>
      </c>
      <c r="R748" t="s">
        <v>3891</v>
      </c>
      <c r="S748" t="s">
        <v>342</v>
      </c>
      <c r="T748">
        <v>11588736</v>
      </c>
      <c r="U748">
        <v>45792</v>
      </c>
      <c r="V748">
        <v>45839</v>
      </c>
      <c r="W748">
        <v>45819</v>
      </c>
      <c r="X748">
        <v>0</v>
      </c>
      <c r="Y748">
        <v>1290900</v>
      </c>
      <c r="Z748" t="s">
        <v>1568</v>
      </c>
      <c r="AA748" t="s">
        <v>246</v>
      </c>
      <c r="AB748" t="s">
        <v>121</v>
      </c>
      <c r="AC748" t="s">
        <v>255</v>
      </c>
      <c r="AD748" t="s">
        <v>141</v>
      </c>
      <c r="AE748" t="s">
        <v>246</v>
      </c>
      <c r="AF748" t="s">
        <v>3326</v>
      </c>
      <c r="AG748">
        <v>4</v>
      </c>
    </row>
    <row r="749" spans="1:33" x14ac:dyDescent="0.35">
      <c r="A749" t="s">
        <v>284</v>
      </c>
      <c r="B749">
        <v>6601984</v>
      </c>
      <c r="C749" t="s">
        <v>123</v>
      </c>
      <c r="D749" t="s">
        <v>5204</v>
      </c>
      <c r="E749" t="s">
        <v>310</v>
      </c>
      <c r="F749" t="s">
        <v>133</v>
      </c>
      <c r="G749" t="s">
        <v>147</v>
      </c>
      <c r="H749">
        <v>45873</v>
      </c>
      <c r="I749">
        <v>45873</v>
      </c>
      <c r="J749" t="s">
        <v>856</v>
      </c>
      <c r="K749">
        <v>1212120</v>
      </c>
      <c r="L749" t="s">
        <v>285</v>
      </c>
      <c r="O749">
        <v>10014654</v>
      </c>
      <c r="P749" t="s">
        <v>284</v>
      </c>
      <c r="Q749">
        <v>0</v>
      </c>
      <c r="R749" t="s">
        <v>3891</v>
      </c>
      <c r="S749" t="s">
        <v>342</v>
      </c>
      <c r="T749">
        <v>11590381</v>
      </c>
      <c r="U749">
        <v>45792</v>
      </c>
      <c r="V749">
        <v>45873</v>
      </c>
      <c r="W749">
        <v>45835</v>
      </c>
      <c r="X749">
        <v>0</v>
      </c>
      <c r="Y749">
        <v>1290900</v>
      </c>
      <c r="Z749" t="s">
        <v>1568</v>
      </c>
      <c r="AA749" t="s">
        <v>247</v>
      </c>
      <c r="AB749" t="s">
        <v>121</v>
      </c>
      <c r="AC749" t="s">
        <v>255</v>
      </c>
      <c r="AD749" t="s">
        <v>141</v>
      </c>
      <c r="AE749" t="s">
        <v>247</v>
      </c>
      <c r="AF749" t="s">
        <v>3326</v>
      </c>
      <c r="AG749">
        <v>20</v>
      </c>
    </row>
    <row r="750" spans="1:33" x14ac:dyDescent="0.35">
      <c r="A750" t="s">
        <v>284</v>
      </c>
      <c r="B750">
        <v>6601983</v>
      </c>
      <c r="C750" t="s">
        <v>123</v>
      </c>
      <c r="D750" t="s">
        <v>5205</v>
      </c>
      <c r="E750" t="s">
        <v>310</v>
      </c>
      <c r="F750" t="s">
        <v>133</v>
      </c>
      <c r="G750" t="s">
        <v>147</v>
      </c>
      <c r="H750">
        <v>45873</v>
      </c>
      <c r="I750">
        <v>45873</v>
      </c>
      <c r="J750" t="s">
        <v>856</v>
      </c>
      <c r="K750">
        <v>1212120</v>
      </c>
      <c r="L750" t="s">
        <v>285</v>
      </c>
      <c r="O750">
        <v>10014654</v>
      </c>
      <c r="P750" t="s">
        <v>284</v>
      </c>
      <c r="Q750">
        <v>0</v>
      </c>
      <c r="R750" t="s">
        <v>3891</v>
      </c>
      <c r="S750" t="s">
        <v>342</v>
      </c>
      <c r="T750">
        <v>11590386</v>
      </c>
      <c r="U750">
        <v>45792</v>
      </c>
      <c r="V750">
        <v>45873</v>
      </c>
      <c r="W750">
        <v>45835</v>
      </c>
      <c r="X750">
        <v>0</v>
      </c>
      <c r="Y750">
        <v>1290900</v>
      </c>
      <c r="Z750" t="s">
        <v>1568</v>
      </c>
      <c r="AA750" t="s">
        <v>247</v>
      </c>
      <c r="AB750" t="s">
        <v>121</v>
      </c>
      <c r="AC750" t="s">
        <v>255</v>
      </c>
      <c r="AD750" t="s">
        <v>141</v>
      </c>
      <c r="AE750" t="s">
        <v>247</v>
      </c>
      <c r="AF750" t="s">
        <v>3326</v>
      </c>
      <c r="AG750">
        <v>18</v>
      </c>
    </row>
    <row r="751" spans="1:33" x14ac:dyDescent="0.35">
      <c r="A751" t="s">
        <v>284</v>
      </c>
      <c r="B751">
        <v>6601982</v>
      </c>
      <c r="C751" t="s">
        <v>123</v>
      </c>
      <c r="D751" t="s">
        <v>5206</v>
      </c>
      <c r="E751" t="s">
        <v>310</v>
      </c>
      <c r="F751" t="s">
        <v>133</v>
      </c>
      <c r="G751" t="s">
        <v>147</v>
      </c>
      <c r="H751">
        <v>45873</v>
      </c>
      <c r="I751">
        <v>45873</v>
      </c>
      <c r="J751" t="s">
        <v>856</v>
      </c>
      <c r="K751">
        <v>1212120</v>
      </c>
      <c r="L751" t="s">
        <v>285</v>
      </c>
      <c r="O751">
        <v>10014654</v>
      </c>
      <c r="P751" t="s">
        <v>284</v>
      </c>
      <c r="Q751">
        <v>0</v>
      </c>
      <c r="R751" t="s">
        <v>3891</v>
      </c>
      <c r="S751" t="s">
        <v>342</v>
      </c>
      <c r="T751">
        <v>11590427</v>
      </c>
      <c r="U751">
        <v>45792</v>
      </c>
      <c r="V751">
        <v>45873</v>
      </c>
      <c r="W751">
        <v>45835</v>
      </c>
      <c r="X751">
        <v>0</v>
      </c>
      <c r="Y751">
        <v>1290900</v>
      </c>
      <c r="Z751" t="s">
        <v>1568</v>
      </c>
      <c r="AA751" t="s">
        <v>247</v>
      </c>
      <c r="AB751" t="s">
        <v>121</v>
      </c>
      <c r="AC751" t="s">
        <v>255</v>
      </c>
      <c r="AD751" t="s">
        <v>141</v>
      </c>
      <c r="AE751" t="s">
        <v>247</v>
      </c>
      <c r="AF751" t="s">
        <v>3326</v>
      </c>
      <c r="AG751">
        <v>18</v>
      </c>
    </row>
    <row r="752" spans="1:33" x14ac:dyDescent="0.35">
      <c r="A752" t="s">
        <v>238</v>
      </c>
      <c r="B752">
        <v>6601967</v>
      </c>
      <c r="C752" t="s">
        <v>129</v>
      </c>
      <c r="D752" t="s">
        <v>5207</v>
      </c>
      <c r="E752" t="s">
        <v>310</v>
      </c>
      <c r="F752" t="s">
        <v>259</v>
      </c>
      <c r="G752" t="s">
        <v>142</v>
      </c>
      <c r="H752">
        <v>45855</v>
      </c>
      <c r="I752">
        <v>45855</v>
      </c>
      <c r="J752" t="s">
        <v>5407</v>
      </c>
      <c r="K752">
        <v>1215152</v>
      </c>
      <c r="L752" t="s">
        <v>281</v>
      </c>
      <c r="O752">
        <v>10014628</v>
      </c>
      <c r="P752" t="s">
        <v>238</v>
      </c>
      <c r="Q752">
        <v>0</v>
      </c>
      <c r="R752" t="s">
        <v>3891</v>
      </c>
      <c r="S752" t="s">
        <v>343</v>
      </c>
      <c r="T752">
        <v>11591127</v>
      </c>
      <c r="U752">
        <v>45792</v>
      </c>
      <c r="V752">
        <v>45855</v>
      </c>
      <c r="W752">
        <v>45853</v>
      </c>
      <c r="X752">
        <v>0</v>
      </c>
      <c r="Y752">
        <v>1290900</v>
      </c>
      <c r="Z752" t="s">
        <v>1568</v>
      </c>
      <c r="AA752" t="s">
        <v>246</v>
      </c>
      <c r="AB752" t="s">
        <v>121</v>
      </c>
      <c r="AC752" t="s">
        <v>255</v>
      </c>
      <c r="AD752" t="s">
        <v>141</v>
      </c>
      <c r="AE752" t="s">
        <v>246</v>
      </c>
      <c r="AF752" t="s">
        <v>3326</v>
      </c>
      <c r="AG752">
        <v>6</v>
      </c>
    </row>
    <row r="753" spans="1:33" x14ac:dyDescent="0.35">
      <c r="A753" t="s">
        <v>218</v>
      </c>
      <c r="B753">
        <v>6601953</v>
      </c>
      <c r="C753" t="s">
        <v>129</v>
      </c>
      <c r="D753" t="s">
        <v>5208</v>
      </c>
      <c r="E753" t="s">
        <v>310</v>
      </c>
      <c r="F753" t="s">
        <v>410</v>
      </c>
      <c r="G753" t="s">
        <v>226</v>
      </c>
      <c r="H753">
        <v>45859</v>
      </c>
      <c r="I753">
        <v>45865</v>
      </c>
      <c r="J753" t="s">
        <v>5408</v>
      </c>
      <c r="K753">
        <v>1215150</v>
      </c>
      <c r="L753" t="s">
        <v>279</v>
      </c>
      <c r="O753">
        <v>10014633</v>
      </c>
      <c r="P753" t="s">
        <v>218</v>
      </c>
      <c r="Q753">
        <v>0</v>
      </c>
      <c r="R753" t="s">
        <v>996</v>
      </c>
      <c r="S753" t="s">
        <v>343</v>
      </c>
      <c r="T753">
        <v>11592974</v>
      </c>
      <c r="U753">
        <v>45792</v>
      </c>
      <c r="V753">
        <v>45859</v>
      </c>
      <c r="W753">
        <v>45850</v>
      </c>
      <c r="X753">
        <v>0</v>
      </c>
      <c r="Y753">
        <v>1290900</v>
      </c>
      <c r="Z753" t="s">
        <v>1568</v>
      </c>
      <c r="AA753" t="s">
        <v>246</v>
      </c>
      <c r="AB753" t="s">
        <v>121</v>
      </c>
      <c r="AC753" t="s">
        <v>255</v>
      </c>
      <c r="AD753" t="s">
        <v>189</v>
      </c>
      <c r="AE753" t="s">
        <v>246</v>
      </c>
      <c r="AF753" t="s">
        <v>1812</v>
      </c>
      <c r="AG753">
        <v>8</v>
      </c>
    </row>
    <row r="754" spans="1:33" x14ac:dyDescent="0.35">
      <c r="A754" t="s">
        <v>324</v>
      </c>
      <c r="B754">
        <v>6601940</v>
      </c>
      <c r="C754" t="s">
        <v>138</v>
      </c>
      <c r="D754" t="s">
        <v>5209</v>
      </c>
      <c r="E754" t="s">
        <v>310</v>
      </c>
      <c r="F754" t="s">
        <v>133</v>
      </c>
      <c r="G754" t="s">
        <v>132</v>
      </c>
      <c r="H754">
        <v>45839</v>
      </c>
      <c r="I754">
        <v>45869</v>
      </c>
      <c r="J754" t="s">
        <v>856</v>
      </c>
      <c r="K754">
        <v>2230130</v>
      </c>
      <c r="L754" t="s">
        <v>325</v>
      </c>
      <c r="O754">
        <v>10017212</v>
      </c>
      <c r="P754" t="s">
        <v>433</v>
      </c>
      <c r="Q754">
        <v>0</v>
      </c>
      <c r="R754" t="s">
        <v>3891</v>
      </c>
      <c r="S754" t="s">
        <v>347</v>
      </c>
      <c r="T754">
        <v>11591174</v>
      </c>
      <c r="U754">
        <v>45792</v>
      </c>
      <c r="V754">
        <v>45839</v>
      </c>
      <c r="W754">
        <v>45805</v>
      </c>
      <c r="X754">
        <v>0</v>
      </c>
      <c r="Y754">
        <v>1290900</v>
      </c>
      <c r="Z754" t="s">
        <v>1568</v>
      </c>
      <c r="AA754" t="s">
        <v>249</v>
      </c>
      <c r="AB754" t="s">
        <v>121</v>
      </c>
      <c r="AC754" t="s">
        <v>255</v>
      </c>
      <c r="AD754" t="s">
        <v>141</v>
      </c>
      <c r="AE754" t="s">
        <v>249</v>
      </c>
      <c r="AF754" t="s">
        <v>1812</v>
      </c>
      <c r="AG754">
        <v>16</v>
      </c>
    </row>
    <row r="755" spans="1:33" x14ac:dyDescent="0.35">
      <c r="A755" t="s">
        <v>178</v>
      </c>
      <c r="B755">
        <v>6601894</v>
      </c>
      <c r="C755" t="s">
        <v>129</v>
      </c>
      <c r="D755" t="s">
        <v>5210</v>
      </c>
      <c r="E755" t="s">
        <v>310</v>
      </c>
      <c r="F755" t="s">
        <v>133</v>
      </c>
      <c r="G755" t="s">
        <v>147</v>
      </c>
      <c r="H755">
        <v>45870</v>
      </c>
      <c r="I755">
        <v>45870</v>
      </c>
      <c r="J755" t="s">
        <v>856</v>
      </c>
      <c r="K755">
        <v>1215154</v>
      </c>
      <c r="L755" t="s">
        <v>392</v>
      </c>
      <c r="O755">
        <v>10014644</v>
      </c>
      <c r="P755" t="s">
        <v>178</v>
      </c>
      <c r="Q755">
        <v>0</v>
      </c>
      <c r="R755" t="s">
        <v>3891</v>
      </c>
      <c r="S755" t="s">
        <v>343</v>
      </c>
      <c r="T755">
        <v>11591205</v>
      </c>
      <c r="U755">
        <v>45792</v>
      </c>
      <c r="V755">
        <v>45870</v>
      </c>
      <c r="W755">
        <v>45850</v>
      </c>
      <c r="X755">
        <v>0</v>
      </c>
      <c r="Y755">
        <v>1290900</v>
      </c>
      <c r="Z755" t="s">
        <v>1568</v>
      </c>
      <c r="AA755" t="s">
        <v>246</v>
      </c>
      <c r="AB755" t="s">
        <v>121</v>
      </c>
      <c r="AC755" t="s">
        <v>255</v>
      </c>
      <c r="AD755" t="s">
        <v>141</v>
      </c>
      <c r="AE755" t="s">
        <v>246</v>
      </c>
      <c r="AF755" t="s">
        <v>3326</v>
      </c>
      <c r="AG755">
        <v>2</v>
      </c>
    </row>
    <row r="756" spans="1:33" x14ac:dyDescent="0.35">
      <c r="A756" t="s">
        <v>178</v>
      </c>
      <c r="B756">
        <v>6601893</v>
      </c>
      <c r="C756" t="s">
        <v>129</v>
      </c>
      <c r="D756" t="s">
        <v>5211</v>
      </c>
      <c r="E756" t="s">
        <v>310</v>
      </c>
      <c r="F756" t="s">
        <v>133</v>
      </c>
      <c r="G756" t="s">
        <v>132</v>
      </c>
      <c r="H756">
        <v>45870</v>
      </c>
      <c r="I756">
        <v>45870</v>
      </c>
      <c r="J756" t="s">
        <v>856</v>
      </c>
      <c r="K756">
        <v>1215154</v>
      </c>
      <c r="L756" t="s">
        <v>392</v>
      </c>
      <c r="O756">
        <v>10014644</v>
      </c>
      <c r="P756" t="s">
        <v>178</v>
      </c>
      <c r="Q756">
        <v>0</v>
      </c>
      <c r="R756" t="s">
        <v>3891</v>
      </c>
      <c r="S756" t="s">
        <v>343</v>
      </c>
      <c r="T756">
        <v>11591295</v>
      </c>
      <c r="U756">
        <v>45792</v>
      </c>
      <c r="V756">
        <v>45870</v>
      </c>
      <c r="W756">
        <v>45850</v>
      </c>
      <c r="X756">
        <v>0</v>
      </c>
      <c r="Y756">
        <v>1290900</v>
      </c>
      <c r="Z756" t="s">
        <v>1568</v>
      </c>
      <c r="AA756" t="s">
        <v>246</v>
      </c>
      <c r="AB756" t="s">
        <v>121</v>
      </c>
      <c r="AC756" t="s">
        <v>255</v>
      </c>
      <c r="AD756" t="s">
        <v>141</v>
      </c>
      <c r="AE756" t="s">
        <v>246</v>
      </c>
      <c r="AF756" t="s">
        <v>3326</v>
      </c>
      <c r="AG756">
        <v>6</v>
      </c>
    </row>
    <row r="757" spans="1:33" x14ac:dyDescent="0.35">
      <c r="A757" t="s">
        <v>231</v>
      </c>
      <c r="B757">
        <v>6601796</v>
      </c>
      <c r="C757" t="s">
        <v>129</v>
      </c>
      <c r="D757" t="s">
        <v>5212</v>
      </c>
      <c r="E757" t="s">
        <v>310</v>
      </c>
      <c r="F757" t="s">
        <v>133</v>
      </c>
      <c r="G757" t="s">
        <v>132</v>
      </c>
      <c r="H757">
        <v>45839</v>
      </c>
      <c r="I757">
        <v>45869</v>
      </c>
      <c r="J757" t="s">
        <v>856</v>
      </c>
      <c r="K757">
        <v>1215150</v>
      </c>
      <c r="L757" t="s">
        <v>331</v>
      </c>
      <c r="O757">
        <v>10014638</v>
      </c>
      <c r="P757" t="s">
        <v>231</v>
      </c>
      <c r="Q757">
        <v>0</v>
      </c>
      <c r="R757" t="s">
        <v>3891</v>
      </c>
      <c r="S757" t="s">
        <v>342</v>
      </c>
      <c r="T757">
        <v>11592183</v>
      </c>
      <c r="U757">
        <v>45791</v>
      </c>
      <c r="V757">
        <v>45839</v>
      </c>
      <c r="W757">
        <v>45819</v>
      </c>
      <c r="X757">
        <v>0</v>
      </c>
      <c r="Y757">
        <v>1290900</v>
      </c>
      <c r="Z757" t="s">
        <v>1568</v>
      </c>
      <c r="AA757" t="s">
        <v>246</v>
      </c>
      <c r="AB757" t="s">
        <v>121</v>
      </c>
      <c r="AC757" t="s">
        <v>255</v>
      </c>
      <c r="AD757" t="s">
        <v>141</v>
      </c>
      <c r="AE757" t="s">
        <v>246</v>
      </c>
      <c r="AF757" t="s">
        <v>3326</v>
      </c>
      <c r="AG757">
        <v>4</v>
      </c>
    </row>
    <row r="758" spans="1:33" x14ac:dyDescent="0.35">
      <c r="A758" t="s">
        <v>231</v>
      </c>
      <c r="B758">
        <v>6601795</v>
      </c>
      <c r="C758" t="s">
        <v>129</v>
      </c>
      <c r="D758" t="s">
        <v>5213</v>
      </c>
      <c r="E758" t="s">
        <v>310</v>
      </c>
      <c r="F758" t="s">
        <v>259</v>
      </c>
      <c r="G758" t="s">
        <v>336</v>
      </c>
      <c r="H758">
        <v>45850</v>
      </c>
      <c r="I758">
        <v>45850</v>
      </c>
      <c r="J758" t="s">
        <v>5406</v>
      </c>
      <c r="K758">
        <v>1215150</v>
      </c>
      <c r="L758" t="s">
        <v>331</v>
      </c>
      <c r="O758">
        <v>10014638</v>
      </c>
      <c r="P758" t="s">
        <v>231</v>
      </c>
      <c r="Q758">
        <v>0</v>
      </c>
      <c r="R758" t="s">
        <v>3891</v>
      </c>
      <c r="S758" t="s">
        <v>291</v>
      </c>
      <c r="T758">
        <v>11592159</v>
      </c>
      <c r="U758">
        <v>45791</v>
      </c>
      <c r="V758">
        <v>45850</v>
      </c>
      <c r="W758">
        <v>45848</v>
      </c>
      <c r="X758">
        <v>0</v>
      </c>
      <c r="Y758">
        <v>1290900</v>
      </c>
      <c r="Z758" t="s">
        <v>1568</v>
      </c>
      <c r="AA758" t="s">
        <v>246</v>
      </c>
      <c r="AB758" t="s">
        <v>121</v>
      </c>
      <c r="AC758" t="s">
        <v>255</v>
      </c>
      <c r="AD758" t="s">
        <v>189</v>
      </c>
      <c r="AE758" t="s">
        <v>246</v>
      </c>
      <c r="AF758" t="s">
        <v>1812</v>
      </c>
      <c r="AG758">
        <v>1</v>
      </c>
    </row>
    <row r="759" spans="1:33" x14ac:dyDescent="0.35">
      <c r="A759" t="s">
        <v>231</v>
      </c>
      <c r="B759">
        <v>6601793</v>
      </c>
      <c r="C759" t="s">
        <v>129</v>
      </c>
      <c r="D759" t="s">
        <v>5214</v>
      </c>
      <c r="E759" t="s">
        <v>310</v>
      </c>
      <c r="F759" t="s">
        <v>259</v>
      </c>
      <c r="G759" t="s">
        <v>336</v>
      </c>
      <c r="H759">
        <v>45850</v>
      </c>
      <c r="I759">
        <v>45850</v>
      </c>
      <c r="J759" t="s">
        <v>5406</v>
      </c>
      <c r="K759">
        <v>1215150</v>
      </c>
      <c r="L759" t="s">
        <v>331</v>
      </c>
      <c r="O759">
        <v>10014638</v>
      </c>
      <c r="P759" t="s">
        <v>231</v>
      </c>
      <c r="Q759">
        <v>0</v>
      </c>
      <c r="R759" t="s">
        <v>3891</v>
      </c>
      <c r="S759" t="s">
        <v>291</v>
      </c>
      <c r="T759">
        <v>11592174</v>
      </c>
      <c r="U759">
        <v>45791</v>
      </c>
      <c r="V759">
        <v>45850</v>
      </c>
      <c r="W759">
        <v>45848</v>
      </c>
      <c r="X759">
        <v>0</v>
      </c>
      <c r="Y759">
        <v>1290900</v>
      </c>
      <c r="Z759" t="s">
        <v>1568</v>
      </c>
      <c r="AA759" t="s">
        <v>246</v>
      </c>
      <c r="AB759" t="s">
        <v>121</v>
      </c>
      <c r="AC759" t="s">
        <v>255</v>
      </c>
      <c r="AD759" t="s">
        <v>189</v>
      </c>
      <c r="AE759" t="s">
        <v>246</v>
      </c>
      <c r="AF759" t="s">
        <v>1812</v>
      </c>
      <c r="AG759">
        <v>2</v>
      </c>
    </row>
    <row r="760" spans="1:33" x14ac:dyDescent="0.35">
      <c r="A760" t="s">
        <v>177</v>
      </c>
      <c r="B760">
        <v>6601791</v>
      </c>
      <c r="C760" t="s">
        <v>129</v>
      </c>
      <c r="D760" t="s">
        <v>5215</v>
      </c>
      <c r="E760" t="s">
        <v>310</v>
      </c>
      <c r="F760" t="s">
        <v>125</v>
      </c>
      <c r="G760" t="s">
        <v>153</v>
      </c>
      <c r="H760">
        <v>45870</v>
      </c>
      <c r="I760">
        <v>45870</v>
      </c>
      <c r="J760" t="s">
        <v>856</v>
      </c>
      <c r="K760">
        <v>1215150</v>
      </c>
      <c r="L760" t="s">
        <v>278</v>
      </c>
      <c r="O760">
        <v>10014634</v>
      </c>
      <c r="P760" t="s">
        <v>177</v>
      </c>
      <c r="Q760">
        <v>0</v>
      </c>
      <c r="R760" t="s">
        <v>3891</v>
      </c>
      <c r="S760" t="s">
        <v>343</v>
      </c>
      <c r="T760">
        <v>11592523</v>
      </c>
      <c r="U760">
        <v>45791</v>
      </c>
      <c r="V760">
        <v>45870</v>
      </c>
      <c r="W760">
        <v>45850</v>
      </c>
      <c r="X760">
        <v>0</v>
      </c>
      <c r="Y760">
        <v>1290900</v>
      </c>
      <c r="Z760" t="s">
        <v>1568</v>
      </c>
      <c r="AA760" t="s">
        <v>246</v>
      </c>
      <c r="AB760" t="s">
        <v>121</v>
      </c>
      <c r="AC760" t="s">
        <v>255</v>
      </c>
      <c r="AD760" t="s">
        <v>141</v>
      </c>
      <c r="AE760" t="s">
        <v>246</v>
      </c>
      <c r="AF760" t="s">
        <v>3326</v>
      </c>
      <c r="AG760">
        <v>6</v>
      </c>
    </row>
    <row r="761" spans="1:33" x14ac:dyDescent="0.35">
      <c r="A761" t="s">
        <v>337</v>
      </c>
      <c r="B761">
        <v>6601789</v>
      </c>
      <c r="C761" t="s">
        <v>129</v>
      </c>
      <c r="D761" t="s">
        <v>5216</v>
      </c>
      <c r="E761" t="s">
        <v>310</v>
      </c>
      <c r="F761" t="s">
        <v>133</v>
      </c>
      <c r="G761" t="s">
        <v>147</v>
      </c>
      <c r="H761">
        <v>45873</v>
      </c>
      <c r="I761">
        <v>45873</v>
      </c>
      <c r="J761" t="s">
        <v>856</v>
      </c>
      <c r="K761">
        <v>1212121</v>
      </c>
      <c r="L761" t="s">
        <v>338</v>
      </c>
      <c r="O761">
        <v>10014600</v>
      </c>
      <c r="P761" t="s">
        <v>337</v>
      </c>
      <c r="Q761">
        <v>0</v>
      </c>
      <c r="R761" t="s">
        <v>3891</v>
      </c>
      <c r="S761" t="s">
        <v>342</v>
      </c>
      <c r="T761">
        <v>11592657</v>
      </c>
      <c r="U761">
        <v>45791</v>
      </c>
      <c r="V761">
        <v>45873</v>
      </c>
      <c r="W761">
        <v>45835</v>
      </c>
      <c r="X761">
        <v>0</v>
      </c>
      <c r="Y761">
        <v>1290900</v>
      </c>
      <c r="Z761" t="s">
        <v>1568</v>
      </c>
      <c r="AA761" t="s">
        <v>247</v>
      </c>
      <c r="AB761" t="s">
        <v>121</v>
      </c>
      <c r="AC761" t="s">
        <v>255</v>
      </c>
      <c r="AD761" t="s">
        <v>141</v>
      </c>
      <c r="AE761" t="s">
        <v>247</v>
      </c>
      <c r="AF761" t="s">
        <v>3326</v>
      </c>
      <c r="AG761">
        <v>150</v>
      </c>
    </row>
    <row r="762" spans="1:33" x14ac:dyDescent="0.35">
      <c r="A762" t="s">
        <v>324</v>
      </c>
      <c r="B762">
        <v>6601788</v>
      </c>
      <c r="C762" t="s">
        <v>138</v>
      </c>
      <c r="D762" t="s">
        <v>5217</v>
      </c>
      <c r="E762" t="s">
        <v>310</v>
      </c>
      <c r="F762" t="s">
        <v>259</v>
      </c>
      <c r="G762" t="s">
        <v>336</v>
      </c>
      <c r="H762">
        <v>45858</v>
      </c>
      <c r="I762">
        <v>45858</v>
      </c>
      <c r="J762" t="s">
        <v>5407</v>
      </c>
      <c r="K762">
        <v>2230130</v>
      </c>
      <c r="L762" t="s">
        <v>325</v>
      </c>
      <c r="O762">
        <v>10015302</v>
      </c>
      <c r="P762" t="s">
        <v>408</v>
      </c>
      <c r="Q762">
        <v>0</v>
      </c>
      <c r="R762" t="s">
        <v>3891</v>
      </c>
      <c r="S762" t="s">
        <v>343</v>
      </c>
      <c r="T762">
        <v>11592965</v>
      </c>
      <c r="U762">
        <v>45791</v>
      </c>
      <c r="V762">
        <v>45858</v>
      </c>
      <c r="W762">
        <v>45853</v>
      </c>
      <c r="X762">
        <v>0</v>
      </c>
      <c r="Y762">
        <v>1290900</v>
      </c>
      <c r="Z762" t="s">
        <v>1568</v>
      </c>
      <c r="AA762" t="s">
        <v>249</v>
      </c>
      <c r="AB762" t="s">
        <v>121</v>
      </c>
      <c r="AC762" t="s">
        <v>255</v>
      </c>
      <c r="AD762" t="s">
        <v>189</v>
      </c>
      <c r="AE762" t="s">
        <v>249</v>
      </c>
      <c r="AF762" t="s">
        <v>1812</v>
      </c>
      <c r="AG762">
        <v>8</v>
      </c>
    </row>
    <row r="763" spans="1:33" x14ac:dyDescent="0.35">
      <c r="A763" t="s">
        <v>126</v>
      </c>
      <c r="B763">
        <v>6601787</v>
      </c>
      <c r="C763" t="s">
        <v>123</v>
      </c>
      <c r="D763" t="s">
        <v>5218</v>
      </c>
      <c r="E763" t="s">
        <v>310</v>
      </c>
      <c r="F763" t="s">
        <v>125</v>
      </c>
      <c r="G763" t="s">
        <v>190</v>
      </c>
      <c r="H763">
        <v>45869</v>
      </c>
      <c r="I763">
        <v>45869</v>
      </c>
      <c r="J763" t="s">
        <v>3476</v>
      </c>
      <c r="K763">
        <v>1210101</v>
      </c>
      <c r="L763" t="s">
        <v>391</v>
      </c>
      <c r="O763">
        <v>10014657</v>
      </c>
      <c r="P763" t="s">
        <v>126</v>
      </c>
      <c r="Q763">
        <v>0</v>
      </c>
      <c r="R763" t="s">
        <v>3891</v>
      </c>
      <c r="S763" t="s">
        <v>3891</v>
      </c>
      <c r="T763">
        <v>11592945</v>
      </c>
      <c r="U763">
        <v>45791</v>
      </c>
      <c r="V763">
        <v>45869</v>
      </c>
      <c r="W763">
        <v>45844</v>
      </c>
      <c r="X763">
        <v>0</v>
      </c>
      <c r="Y763">
        <v>1290900</v>
      </c>
      <c r="Z763" t="s">
        <v>1568</v>
      </c>
      <c r="AA763" t="s">
        <v>248</v>
      </c>
      <c r="AB763" t="s">
        <v>121</v>
      </c>
      <c r="AC763" t="s">
        <v>255</v>
      </c>
      <c r="AD763" t="s">
        <v>189</v>
      </c>
      <c r="AE763" t="s">
        <v>248</v>
      </c>
      <c r="AF763" t="s">
        <v>1812</v>
      </c>
      <c r="AG763">
        <v>12</v>
      </c>
    </row>
    <row r="764" spans="1:33" x14ac:dyDescent="0.35">
      <c r="A764" t="s">
        <v>126</v>
      </c>
      <c r="B764">
        <v>6601786</v>
      </c>
      <c r="C764" t="s">
        <v>123</v>
      </c>
      <c r="D764" t="s">
        <v>5219</v>
      </c>
      <c r="E764" t="s">
        <v>310</v>
      </c>
      <c r="F764" t="s">
        <v>259</v>
      </c>
      <c r="G764" t="s">
        <v>336</v>
      </c>
      <c r="H764">
        <v>45852</v>
      </c>
      <c r="I764">
        <v>45858</v>
      </c>
      <c r="J764" t="s">
        <v>5407</v>
      </c>
      <c r="K764">
        <v>1210101</v>
      </c>
      <c r="L764" t="s">
        <v>391</v>
      </c>
      <c r="O764">
        <v>10014657</v>
      </c>
      <c r="P764" t="s">
        <v>126</v>
      </c>
      <c r="Q764">
        <v>0</v>
      </c>
      <c r="R764" t="s">
        <v>3891</v>
      </c>
      <c r="S764" t="s">
        <v>343</v>
      </c>
      <c r="T764">
        <v>11592951</v>
      </c>
      <c r="U764">
        <v>45791</v>
      </c>
      <c r="V764">
        <v>45852</v>
      </c>
      <c r="W764">
        <v>45851</v>
      </c>
      <c r="X764">
        <v>0</v>
      </c>
      <c r="Y764">
        <v>1290900</v>
      </c>
      <c r="Z764" t="s">
        <v>1568</v>
      </c>
      <c r="AA764" t="s">
        <v>248</v>
      </c>
      <c r="AB764" t="s">
        <v>121</v>
      </c>
      <c r="AC764" t="s">
        <v>255</v>
      </c>
      <c r="AD764" t="s">
        <v>189</v>
      </c>
      <c r="AE764" t="s">
        <v>248</v>
      </c>
      <c r="AF764" t="s">
        <v>1812</v>
      </c>
      <c r="AG764">
        <v>4</v>
      </c>
    </row>
    <row r="765" spans="1:33" x14ac:dyDescent="0.35">
      <c r="A765" t="s">
        <v>177</v>
      </c>
      <c r="B765">
        <v>6601785</v>
      </c>
      <c r="C765" t="s">
        <v>129</v>
      </c>
      <c r="D765" t="s">
        <v>5220</v>
      </c>
      <c r="E765" t="s">
        <v>310</v>
      </c>
      <c r="F765" t="s">
        <v>259</v>
      </c>
      <c r="G765" t="s">
        <v>147</v>
      </c>
      <c r="H765">
        <v>45901</v>
      </c>
      <c r="I765">
        <v>45901</v>
      </c>
      <c r="J765" t="s">
        <v>856</v>
      </c>
      <c r="K765">
        <v>1215150</v>
      </c>
      <c r="L765" t="s">
        <v>278</v>
      </c>
      <c r="O765">
        <v>10014634</v>
      </c>
      <c r="P765" t="s">
        <v>177</v>
      </c>
      <c r="Q765">
        <v>0</v>
      </c>
      <c r="R765" t="s">
        <v>3891</v>
      </c>
      <c r="S765" t="s">
        <v>343</v>
      </c>
      <c r="T765">
        <v>11592720</v>
      </c>
      <c r="U765">
        <v>45791</v>
      </c>
      <c r="V765">
        <v>45901</v>
      </c>
      <c r="W765">
        <v>45852</v>
      </c>
      <c r="X765">
        <v>0</v>
      </c>
      <c r="Y765">
        <v>1290900</v>
      </c>
      <c r="Z765" t="s">
        <v>1568</v>
      </c>
      <c r="AA765" t="s">
        <v>246</v>
      </c>
      <c r="AB765" t="s">
        <v>121</v>
      </c>
      <c r="AC765" t="s">
        <v>255</v>
      </c>
      <c r="AD765" t="s">
        <v>141</v>
      </c>
      <c r="AE765" t="s">
        <v>246</v>
      </c>
      <c r="AF765" t="s">
        <v>3326</v>
      </c>
      <c r="AG765">
        <v>1</v>
      </c>
    </row>
    <row r="766" spans="1:33" x14ac:dyDescent="0.35">
      <c r="A766" t="s">
        <v>324</v>
      </c>
      <c r="B766">
        <v>6601784</v>
      </c>
      <c r="C766" t="s">
        <v>138</v>
      </c>
      <c r="D766" t="s">
        <v>5221</v>
      </c>
      <c r="E766" t="s">
        <v>310</v>
      </c>
      <c r="F766" t="s">
        <v>133</v>
      </c>
      <c r="G766" t="s">
        <v>132</v>
      </c>
      <c r="H766">
        <v>45809</v>
      </c>
      <c r="I766">
        <v>45809</v>
      </c>
      <c r="J766" t="s">
        <v>856</v>
      </c>
      <c r="K766">
        <v>2230130</v>
      </c>
      <c r="L766" t="s">
        <v>325</v>
      </c>
      <c r="O766">
        <v>10015302</v>
      </c>
      <c r="P766" t="s">
        <v>408</v>
      </c>
      <c r="Q766">
        <v>0</v>
      </c>
      <c r="R766" t="s">
        <v>3891</v>
      </c>
      <c r="S766" t="s">
        <v>347</v>
      </c>
      <c r="T766">
        <v>11588986</v>
      </c>
      <c r="U766">
        <v>45791</v>
      </c>
      <c r="V766">
        <v>45809</v>
      </c>
      <c r="W766">
        <v>45805</v>
      </c>
      <c r="X766">
        <v>0</v>
      </c>
      <c r="Y766">
        <v>1290900</v>
      </c>
      <c r="Z766" t="s">
        <v>1568</v>
      </c>
      <c r="AA766" t="s">
        <v>249</v>
      </c>
      <c r="AB766" t="s">
        <v>121</v>
      </c>
      <c r="AC766" t="s">
        <v>255</v>
      </c>
      <c r="AD766" t="s">
        <v>122</v>
      </c>
      <c r="AE766" t="s">
        <v>249</v>
      </c>
      <c r="AF766" t="s">
        <v>1812</v>
      </c>
      <c r="AG766">
        <v>6</v>
      </c>
    </row>
    <row r="767" spans="1:33" x14ac:dyDescent="0.35">
      <c r="A767" t="s">
        <v>413</v>
      </c>
      <c r="B767">
        <v>6601781</v>
      </c>
      <c r="C767" t="s">
        <v>129</v>
      </c>
      <c r="D767" t="s">
        <v>5222</v>
      </c>
      <c r="E767" t="s">
        <v>310</v>
      </c>
      <c r="F767" t="s">
        <v>133</v>
      </c>
      <c r="G767" t="s">
        <v>226</v>
      </c>
      <c r="H767">
        <v>45839</v>
      </c>
      <c r="I767">
        <v>45869</v>
      </c>
      <c r="J767" t="s">
        <v>3476</v>
      </c>
      <c r="K767">
        <v>1213130</v>
      </c>
      <c r="L767" t="s">
        <v>414</v>
      </c>
      <c r="O767">
        <v>10014620</v>
      </c>
      <c r="P767" t="s">
        <v>413</v>
      </c>
      <c r="Q767">
        <v>0</v>
      </c>
      <c r="R767" t="s">
        <v>3891</v>
      </c>
      <c r="S767" t="s">
        <v>3901</v>
      </c>
      <c r="T767">
        <v>11592970</v>
      </c>
      <c r="U767">
        <v>45791</v>
      </c>
      <c r="V767">
        <v>45839</v>
      </c>
      <c r="W767">
        <v>45835</v>
      </c>
      <c r="X767">
        <v>0</v>
      </c>
      <c r="Y767">
        <v>1290900</v>
      </c>
      <c r="Z767" t="s">
        <v>1568</v>
      </c>
      <c r="AA767" t="s">
        <v>245</v>
      </c>
      <c r="AB767" t="s">
        <v>121</v>
      </c>
      <c r="AC767" t="s">
        <v>255</v>
      </c>
      <c r="AD767" t="s">
        <v>189</v>
      </c>
      <c r="AE767" t="s">
        <v>245</v>
      </c>
      <c r="AF767" t="s">
        <v>1812</v>
      </c>
      <c r="AG767">
        <v>16</v>
      </c>
    </row>
    <row r="768" spans="1:33" x14ac:dyDescent="0.35">
      <c r="A768" t="s">
        <v>274</v>
      </c>
      <c r="B768">
        <v>6601760</v>
      </c>
      <c r="C768" t="s">
        <v>123</v>
      </c>
      <c r="D768" t="s">
        <v>5223</v>
      </c>
      <c r="E768" t="s">
        <v>310</v>
      </c>
      <c r="F768" t="s">
        <v>133</v>
      </c>
      <c r="G768" t="s">
        <v>147</v>
      </c>
      <c r="H768">
        <v>45845</v>
      </c>
      <c r="I768">
        <v>45845</v>
      </c>
      <c r="J768" t="s">
        <v>856</v>
      </c>
      <c r="K768">
        <v>1210102</v>
      </c>
      <c r="L768" t="s">
        <v>275</v>
      </c>
      <c r="O768">
        <v>10014596</v>
      </c>
      <c r="P768" t="s">
        <v>176</v>
      </c>
      <c r="Q768">
        <v>0</v>
      </c>
      <c r="R768" t="s">
        <v>3891</v>
      </c>
      <c r="S768" t="s">
        <v>342</v>
      </c>
      <c r="T768">
        <v>11592947</v>
      </c>
      <c r="U768">
        <v>45791</v>
      </c>
      <c r="V768">
        <v>45845</v>
      </c>
      <c r="W768">
        <v>45805</v>
      </c>
      <c r="X768">
        <v>0</v>
      </c>
      <c r="Y768">
        <v>1290900</v>
      </c>
      <c r="Z768" t="s">
        <v>1568</v>
      </c>
      <c r="AA768" t="s">
        <v>248</v>
      </c>
      <c r="AB768" t="s">
        <v>121</v>
      </c>
      <c r="AC768" t="s">
        <v>255</v>
      </c>
      <c r="AD768" t="s">
        <v>141</v>
      </c>
      <c r="AE768" t="s">
        <v>248</v>
      </c>
      <c r="AF768" t="s">
        <v>3326</v>
      </c>
      <c r="AG768">
        <v>6</v>
      </c>
    </row>
    <row r="769" spans="1:33" x14ac:dyDescent="0.35">
      <c r="A769" t="s">
        <v>324</v>
      </c>
      <c r="B769">
        <v>6601759</v>
      </c>
      <c r="C769" t="s">
        <v>138</v>
      </c>
      <c r="D769" t="s">
        <v>5224</v>
      </c>
      <c r="E769" t="s">
        <v>310</v>
      </c>
      <c r="F769" t="s">
        <v>133</v>
      </c>
      <c r="G769" t="s">
        <v>147</v>
      </c>
      <c r="H769">
        <v>45809</v>
      </c>
      <c r="I769">
        <v>45809</v>
      </c>
      <c r="J769" t="s">
        <v>856</v>
      </c>
      <c r="K769">
        <v>1291900</v>
      </c>
      <c r="L769" t="s">
        <v>325</v>
      </c>
      <c r="O769">
        <v>10014778</v>
      </c>
      <c r="P769" t="s">
        <v>166</v>
      </c>
      <c r="Q769">
        <v>0</v>
      </c>
      <c r="R769" t="s">
        <v>3891</v>
      </c>
      <c r="S769" t="s">
        <v>347</v>
      </c>
      <c r="T769">
        <v>11592544</v>
      </c>
      <c r="U769">
        <v>45791</v>
      </c>
      <c r="V769">
        <v>45809</v>
      </c>
      <c r="W769">
        <v>45805</v>
      </c>
      <c r="X769">
        <v>0</v>
      </c>
      <c r="Y769">
        <v>1290900</v>
      </c>
      <c r="Z769" t="s">
        <v>1568</v>
      </c>
      <c r="AA769" t="s">
        <v>249</v>
      </c>
      <c r="AB769" t="s">
        <v>121</v>
      </c>
      <c r="AC769" t="s">
        <v>255</v>
      </c>
      <c r="AD769" t="s">
        <v>141</v>
      </c>
      <c r="AE769" t="s">
        <v>249</v>
      </c>
      <c r="AF769" t="s">
        <v>3326</v>
      </c>
      <c r="AG769">
        <v>6</v>
      </c>
    </row>
    <row r="770" spans="1:33" x14ac:dyDescent="0.35">
      <c r="A770" t="s">
        <v>155</v>
      </c>
      <c r="B770">
        <v>6600797</v>
      </c>
      <c r="C770" t="s">
        <v>129</v>
      </c>
      <c r="D770" t="s">
        <v>4021</v>
      </c>
      <c r="E770" t="s">
        <v>310</v>
      </c>
      <c r="F770" t="s">
        <v>259</v>
      </c>
      <c r="G770" t="s">
        <v>6434</v>
      </c>
      <c r="H770">
        <v>45821</v>
      </c>
      <c r="I770">
        <v>45822</v>
      </c>
      <c r="J770" t="s">
        <v>3476</v>
      </c>
      <c r="K770">
        <v>1215155</v>
      </c>
      <c r="L770" t="s">
        <v>276</v>
      </c>
      <c r="O770">
        <v>10014647</v>
      </c>
      <c r="P770" t="s">
        <v>155</v>
      </c>
      <c r="Q770">
        <v>19554.59</v>
      </c>
      <c r="R770" t="s">
        <v>3901</v>
      </c>
      <c r="S770" t="s">
        <v>329</v>
      </c>
      <c r="T770">
        <v>11591995</v>
      </c>
      <c r="U770">
        <v>45789</v>
      </c>
      <c r="V770">
        <v>45821</v>
      </c>
      <c r="W770">
        <v>45821</v>
      </c>
      <c r="X770">
        <v>19554.59</v>
      </c>
      <c r="Y770">
        <v>1290900</v>
      </c>
      <c r="Z770" t="s">
        <v>1568</v>
      </c>
      <c r="AA770" t="s">
        <v>246</v>
      </c>
      <c r="AB770" t="s">
        <v>121</v>
      </c>
      <c r="AC770" t="s">
        <v>255</v>
      </c>
      <c r="AD770" t="s">
        <v>135</v>
      </c>
      <c r="AE770" t="s">
        <v>246</v>
      </c>
      <c r="AF770" t="s">
        <v>3326</v>
      </c>
      <c r="AG770">
        <v>10</v>
      </c>
    </row>
    <row r="771" spans="1:33" x14ac:dyDescent="0.35">
      <c r="A771" t="s">
        <v>3804</v>
      </c>
      <c r="B771">
        <v>6600653</v>
      </c>
      <c r="C771" t="s">
        <v>123</v>
      </c>
      <c r="D771" t="s">
        <v>4022</v>
      </c>
      <c r="E771" t="s">
        <v>310</v>
      </c>
      <c r="F771" t="s">
        <v>133</v>
      </c>
      <c r="G771" t="s">
        <v>132</v>
      </c>
      <c r="H771">
        <v>45845</v>
      </c>
      <c r="I771">
        <v>45845</v>
      </c>
      <c r="J771" t="s">
        <v>856</v>
      </c>
      <c r="K771">
        <v>1210102</v>
      </c>
      <c r="L771" t="s">
        <v>3805</v>
      </c>
      <c r="O771">
        <v>10018963</v>
      </c>
      <c r="P771" t="s">
        <v>3806</v>
      </c>
      <c r="Q771">
        <v>0</v>
      </c>
      <c r="R771" t="s">
        <v>342</v>
      </c>
      <c r="S771" t="s">
        <v>342</v>
      </c>
      <c r="T771">
        <v>11584711</v>
      </c>
      <c r="U771">
        <v>45788</v>
      </c>
      <c r="V771">
        <v>45845</v>
      </c>
      <c r="W771">
        <v>45788</v>
      </c>
      <c r="X771">
        <v>0</v>
      </c>
      <c r="Y771">
        <v>1290900</v>
      </c>
      <c r="Z771" t="s">
        <v>1568</v>
      </c>
      <c r="AA771" t="s">
        <v>248</v>
      </c>
      <c r="AB771" t="s">
        <v>121</v>
      </c>
      <c r="AC771" t="s">
        <v>255</v>
      </c>
      <c r="AD771" t="s">
        <v>122</v>
      </c>
      <c r="AE771" t="s">
        <v>248</v>
      </c>
      <c r="AF771" t="s">
        <v>1812</v>
      </c>
      <c r="AG771">
        <v>1</v>
      </c>
    </row>
    <row r="772" spans="1:33" x14ac:dyDescent="0.35">
      <c r="A772" t="s">
        <v>134</v>
      </c>
      <c r="B772">
        <v>6600651</v>
      </c>
      <c r="C772" t="s">
        <v>123</v>
      </c>
      <c r="D772" t="s">
        <v>4023</v>
      </c>
      <c r="E772" t="s">
        <v>310</v>
      </c>
      <c r="F772" t="s">
        <v>133</v>
      </c>
      <c r="G772" t="s">
        <v>147</v>
      </c>
      <c r="H772">
        <v>45858</v>
      </c>
      <c r="I772">
        <v>45858</v>
      </c>
      <c r="J772" t="s">
        <v>856</v>
      </c>
      <c r="K772">
        <v>1210101</v>
      </c>
      <c r="L772" t="s">
        <v>271</v>
      </c>
      <c r="O772">
        <v>10014658</v>
      </c>
      <c r="P772" t="s">
        <v>134</v>
      </c>
      <c r="Q772">
        <v>0</v>
      </c>
      <c r="R772" t="s">
        <v>342</v>
      </c>
      <c r="S772" t="s">
        <v>296</v>
      </c>
      <c r="T772">
        <v>11582437</v>
      </c>
      <c r="U772">
        <v>45788</v>
      </c>
      <c r="V772">
        <v>45858</v>
      </c>
      <c r="W772">
        <v>45795</v>
      </c>
      <c r="X772">
        <v>0</v>
      </c>
      <c r="Y772">
        <v>1290900</v>
      </c>
      <c r="Z772" t="s">
        <v>1568</v>
      </c>
      <c r="AA772" t="s">
        <v>248</v>
      </c>
      <c r="AB772" t="s">
        <v>121</v>
      </c>
      <c r="AC772" t="s">
        <v>255</v>
      </c>
      <c r="AD772" t="s">
        <v>122</v>
      </c>
      <c r="AE772" t="s">
        <v>248</v>
      </c>
      <c r="AF772" t="s">
        <v>1812</v>
      </c>
      <c r="AG772">
        <v>3</v>
      </c>
    </row>
    <row r="773" spans="1:33" x14ac:dyDescent="0.35">
      <c r="A773" t="s">
        <v>134</v>
      </c>
      <c r="B773">
        <v>6600650</v>
      </c>
      <c r="C773" t="s">
        <v>123</v>
      </c>
      <c r="D773" t="s">
        <v>4024</v>
      </c>
      <c r="E773" t="s">
        <v>310</v>
      </c>
      <c r="F773" t="s">
        <v>133</v>
      </c>
      <c r="G773" t="s">
        <v>147</v>
      </c>
      <c r="H773">
        <v>45901</v>
      </c>
      <c r="I773">
        <v>45901</v>
      </c>
      <c r="J773" t="s">
        <v>856</v>
      </c>
      <c r="K773">
        <v>1210101</v>
      </c>
      <c r="L773" t="s">
        <v>271</v>
      </c>
      <c r="O773">
        <v>10014658</v>
      </c>
      <c r="P773" t="s">
        <v>134</v>
      </c>
      <c r="Q773">
        <v>0</v>
      </c>
      <c r="R773" t="s">
        <v>342</v>
      </c>
      <c r="S773" t="s">
        <v>296</v>
      </c>
      <c r="T773">
        <v>11584574</v>
      </c>
      <c r="U773">
        <v>45788</v>
      </c>
      <c r="V773">
        <v>45901</v>
      </c>
      <c r="W773">
        <v>45795</v>
      </c>
      <c r="X773">
        <v>0</v>
      </c>
      <c r="Y773">
        <v>1290900</v>
      </c>
      <c r="Z773" t="s">
        <v>1568</v>
      </c>
      <c r="AA773" t="s">
        <v>248</v>
      </c>
      <c r="AB773" t="s">
        <v>121</v>
      </c>
      <c r="AC773" t="s">
        <v>255</v>
      </c>
      <c r="AD773" t="s">
        <v>141</v>
      </c>
      <c r="AE773" t="s">
        <v>248</v>
      </c>
      <c r="AF773" t="s">
        <v>3326</v>
      </c>
      <c r="AG773">
        <v>1</v>
      </c>
    </row>
    <row r="774" spans="1:33" x14ac:dyDescent="0.35">
      <c r="A774" t="s">
        <v>126</v>
      </c>
      <c r="B774">
        <v>6600649</v>
      </c>
      <c r="C774" t="s">
        <v>123</v>
      </c>
      <c r="D774" t="s">
        <v>4025</v>
      </c>
      <c r="E774" t="s">
        <v>310</v>
      </c>
      <c r="F774" t="s">
        <v>133</v>
      </c>
      <c r="G774" t="s">
        <v>132</v>
      </c>
      <c r="H774">
        <v>45950</v>
      </c>
      <c r="I774">
        <v>45950</v>
      </c>
      <c r="J774" t="s">
        <v>856</v>
      </c>
      <c r="K774">
        <v>1210101</v>
      </c>
      <c r="L774" t="s">
        <v>391</v>
      </c>
      <c r="O774">
        <v>10014657</v>
      </c>
      <c r="P774" t="s">
        <v>126</v>
      </c>
      <c r="Q774">
        <v>0</v>
      </c>
      <c r="R774" t="s">
        <v>342</v>
      </c>
      <c r="S774" t="s">
        <v>296</v>
      </c>
      <c r="T774">
        <v>11583708</v>
      </c>
      <c r="U774">
        <v>45788</v>
      </c>
      <c r="V774">
        <v>45950</v>
      </c>
      <c r="W774">
        <v>45795</v>
      </c>
      <c r="X774">
        <v>0</v>
      </c>
      <c r="Y774">
        <v>1290900</v>
      </c>
      <c r="Z774" t="s">
        <v>1568</v>
      </c>
      <c r="AA774" t="s">
        <v>248</v>
      </c>
      <c r="AB774" t="s">
        <v>121</v>
      </c>
      <c r="AC774" t="s">
        <v>255</v>
      </c>
      <c r="AD774" t="s">
        <v>141</v>
      </c>
      <c r="AE774" t="s">
        <v>248</v>
      </c>
      <c r="AF774" t="s">
        <v>3326</v>
      </c>
      <c r="AG774">
        <v>4</v>
      </c>
    </row>
    <row r="775" spans="1:33" x14ac:dyDescent="0.35">
      <c r="A775" t="s">
        <v>126</v>
      </c>
      <c r="B775">
        <v>6600648</v>
      </c>
      <c r="C775" t="s">
        <v>123</v>
      </c>
      <c r="D775" t="s">
        <v>4026</v>
      </c>
      <c r="E775" t="s">
        <v>310</v>
      </c>
      <c r="F775" t="s">
        <v>133</v>
      </c>
      <c r="G775" t="s">
        <v>132</v>
      </c>
      <c r="H775">
        <v>45858</v>
      </c>
      <c r="I775">
        <v>45858</v>
      </c>
      <c r="J775" t="s">
        <v>856</v>
      </c>
      <c r="K775">
        <v>1210101</v>
      </c>
      <c r="L775" t="s">
        <v>391</v>
      </c>
      <c r="O775">
        <v>10014657</v>
      </c>
      <c r="P775" t="s">
        <v>126</v>
      </c>
      <c r="Q775">
        <v>0</v>
      </c>
      <c r="R775" t="s">
        <v>342</v>
      </c>
      <c r="S775" t="s">
        <v>296</v>
      </c>
      <c r="T775">
        <v>11589405</v>
      </c>
      <c r="U775">
        <v>45788</v>
      </c>
      <c r="V775">
        <v>45858</v>
      </c>
      <c r="W775">
        <v>45795</v>
      </c>
      <c r="X775">
        <v>0</v>
      </c>
      <c r="Y775">
        <v>1290900</v>
      </c>
      <c r="Z775" t="s">
        <v>1568</v>
      </c>
      <c r="AA775" t="s">
        <v>248</v>
      </c>
      <c r="AB775" t="s">
        <v>121</v>
      </c>
      <c r="AC775" t="s">
        <v>255</v>
      </c>
      <c r="AD775" t="s">
        <v>141</v>
      </c>
      <c r="AE775" t="s">
        <v>248</v>
      </c>
      <c r="AF775" t="s">
        <v>3326</v>
      </c>
      <c r="AG775">
        <v>18</v>
      </c>
    </row>
    <row r="776" spans="1:33" x14ac:dyDescent="0.35">
      <c r="A776" t="s">
        <v>284</v>
      </c>
      <c r="B776">
        <v>6600198</v>
      </c>
      <c r="C776" t="s">
        <v>123</v>
      </c>
      <c r="D776" t="s">
        <v>4027</v>
      </c>
      <c r="E776" t="s">
        <v>310</v>
      </c>
      <c r="F776" t="s">
        <v>133</v>
      </c>
      <c r="G776" t="s">
        <v>226</v>
      </c>
      <c r="H776">
        <v>45873</v>
      </c>
      <c r="I776">
        <v>45873</v>
      </c>
      <c r="J776" t="s">
        <v>856</v>
      </c>
      <c r="K776">
        <v>1212120</v>
      </c>
      <c r="L776" t="s">
        <v>285</v>
      </c>
      <c r="O776">
        <v>10014654</v>
      </c>
      <c r="P776" t="s">
        <v>284</v>
      </c>
      <c r="Q776">
        <v>0</v>
      </c>
      <c r="R776" t="s">
        <v>3891</v>
      </c>
      <c r="S776" t="s">
        <v>342</v>
      </c>
      <c r="T776">
        <v>11590376</v>
      </c>
      <c r="U776">
        <v>45786</v>
      </c>
      <c r="V776">
        <v>45873</v>
      </c>
      <c r="W776">
        <v>45835</v>
      </c>
      <c r="X776">
        <v>0</v>
      </c>
      <c r="Y776">
        <v>1290900</v>
      </c>
      <c r="Z776" t="s">
        <v>1568</v>
      </c>
      <c r="AA776" t="s">
        <v>247</v>
      </c>
      <c r="AB776" t="s">
        <v>121</v>
      </c>
      <c r="AC776" t="s">
        <v>255</v>
      </c>
      <c r="AD776" t="s">
        <v>189</v>
      </c>
      <c r="AE776" t="s">
        <v>247</v>
      </c>
      <c r="AF776" t="s">
        <v>1812</v>
      </c>
      <c r="AG776">
        <v>24</v>
      </c>
    </row>
    <row r="777" spans="1:33" x14ac:dyDescent="0.35">
      <c r="A777" t="s">
        <v>284</v>
      </c>
      <c r="B777">
        <v>6600194</v>
      </c>
      <c r="C777" t="s">
        <v>123</v>
      </c>
      <c r="D777" t="s">
        <v>4028</v>
      </c>
      <c r="E777" t="s">
        <v>310</v>
      </c>
      <c r="F777" t="s">
        <v>379</v>
      </c>
      <c r="G777" t="s">
        <v>423</v>
      </c>
      <c r="H777">
        <v>45873</v>
      </c>
      <c r="I777">
        <v>45873</v>
      </c>
      <c r="J777" t="s">
        <v>856</v>
      </c>
      <c r="K777">
        <v>1212120</v>
      </c>
      <c r="L777" t="s">
        <v>285</v>
      </c>
      <c r="O777">
        <v>10014654</v>
      </c>
      <c r="P777" t="s">
        <v>284</v>
      </c>
      <c r="Q777">
        <v>5390.64</v>
      </c>
      <c r="R777" t="s">
        <v>3891</v>
      </c>
      <c r="S777" t="s">
        <v>342</v>
      </c>
      <c r="T777">
        <v>11590385</v>
      </c>
      <c r="U777">
        <v>45786</v>
      </c>
      <c r="V777">
        <v>45873</v>
      </c>
      <c r="W777">
        <v>45835</v>
      </c>
      <c r="X777">
        <v>5390.64</v>
      </c>
      <c r="Y777">
        <v>1290900</v>
      </c>
      <c r="Z777" t="s">
        <v>1568</v>
      </c>
      <c r="AA777" t="s">
        <v>247</v>
      </c>
      <c r="AB777" t="s">
        <v>121</v>
      </c>
      <c r="AC777" t="s">
        <v>255</v>
      </c>
      <c r="AD777" t="s">
        <v>141</v>
      </c>
      <c r="AE777" t="s">
        <v>247</v>
      </c>
      <c r="AF777" t="s">
        <v>3326</v>
      </c>
      <c r="AG777">
        <v>20</v>
      </c>
    </row>
    <row r="778" spans="1:33" x14ac:dyDescent="0.35">
      <c r="A778" t="s">
        <v>201</v>
      </c>
      <c r="B778">
        <v>6599902</v>
      </c>
      <c r="C778" t="s">
        <v>129</v>
      </c>
      <c r="D778" t="s">
        <v>4029</v>
      </c>
      <c r="E778" t="s">
        <v>310</v>
      </c>
      <c r="F778" t="s">
        <v>133</v>
      </c>
      <c r="G778" t="s">
        <v>191</v>
      </c>
      <c r="H778">
        <v>45839</v>
      </c>
      <c r="I778">
        <v>45869</v>
      </c>
      <c r="J778" t="s">
        <v>3476</v>
      </c>
      <c r="K778">
        <v>1213130</v>
      </c>
      <c r="L778" t="s">
        <v>334</v>
      </c>
      <c r="O778">
        <v>10014602</v>
      </c>
      <c r="P778" t="s">
        <v>201</v>
      </c>
      <c r="Q778">
        <v>0</v>
      </c>
      <c r="R778" t="s">
        <v>329</v>
      </c>
      <c r="S778" t="s">
        <v>3901</v>
      </c>
      <c r="T778">
        <v>11591009</v>
      </c>
      <c r="U778">
        <v>45785</v>
      </c>
      <c r="V778">
        <v>45839</v>
      </c>
      <c r="W778">
        <v>45835</v>
      </c>
      <c r="X778">
        <v>0</v>
      </c>
      <c r="Y778">
        <v>1290900</v>
      </c>
      <c r="Z778" t="s">
        <v>1568</v>
      </c>
      <c r="AA778" t="s">
        <v>245</v>
      </c>
      <c r="AB778" t="s">
        <v>121</v>
      </c>
      <c r="AC778" t="s">
        <v>255</v>
      </c>
      <c r="AD778" t="s">
        <v>122</v>
      </c>
      <c r="AE778" t="s">
        <v>245</v>
      </c>
      <c r="AF778" t="s">
        <v>1812</v>
      </c>
      <c r="AG778">
        <v>0.5</v>
      </c>
    </row>
    <row r="779" spans="1:33" x14ac:dyDescent="0.35">
      <c r="A779" t="s">
        <v>131</v>
      </c>
      <c r="B779">
        <v>6599749</v>
      </c>
      <c r="C779" t="s">
        <v>129</v>
      </c>
      <c r="D779" t="s">
        <v>4030</v>
      </c>
      <c r="E779" t="s">
        <v>310</v>
      </c>
      <c r="F779" t="s">
        <v>259</v>
      </c>
      <c r="G779" t="s">
        <v>336</v>
      </c>
      <c r="H779">
        <v>45855</v>
      </c>
      <c r="I779">
        <v>45855</v>
      </c>
      <c r="J779" t="s">
        <v>5407</v>
      </c>
      <c r="K779">
        <v>1213130</v>
      </c>
      <c r="L779" t="s">
        <v>335</v>
      </c>
      <c r="O779">
        <v>10014603</v>
      </c>
      <c r="P779" t="s">
        <v>131</v>
      </c>
      <c r="Q779">
        <v>0</v>
      </c>
      <c r="R779" t="s">
        <v>343</v>
      </c>
      <c r="S779" t="s">
        <v>343</v>
      </c>
      <c r="T779">
        <v>11581161</v>
      </c>
      <c r="U779">
        <v>45784</v>
      </c>
      <c r="V779">
        <v>45855</v>
      </c>
      <c r="W779">
        <v>45851</v>
      </c>
      <c r="X779">
        <v>0</v>
      </c>
      <c r="Y779">
        <v>1290900</v>
      </c>
      <c r="Z779" t="s">
        <v>1568</v>
      </c>
      <c r="AA779" t="s">
        <v>245</v>
      </c>
      <c r="AB779" t="s">
        <v>121</v>
      </c>
      <c r="AC779" t="s">
        <v>255</v>
      </c>
      <c r="AD779" t="s">
        <v>189</v>
      </c>
      <c r="AE779" t="s">
        <v>245</v>
      </c>
      <c r="AF779" t="s">
        <v>1812</v>
      </c>
      <c r="AG779">
        <v>0.5</v>
      </c>
    </row>
    <row r="780" spans="1:33" x14ac:dyDescent="0.35">
      <c r="A780" t="s">
        <v>237</v>
      </c>
      <c r="B780">
        <v>6598857</v>
      </c>
      <c r="C780" t="s">
        <v>129</v>
      </c>
      <c r="D780" t="s">
        <v>3892</v>
      </c>
      <c r="E780" t="s">
        <v>310</v>
      </c>
      <c r="F780" t="s">
        <v>402</v>
      </c>
      <c r="G780" t="s">
        <v>226</v>
      </c>
      <c r="H780">
        <v>45809</v>
      </c>
      <c r="I780">
        <v>45809</v>
      </c>
      <c r="J780" t="s">
        <v>856</v>
      </c>
      <c r="K780">
        <v>1213130</v>
      </c>
      <c r="L780" t="s">
        <v>386</v>
      </c>
      <c r="O780">
        <v>10014625</v>
      </c>
      <c r="P780" t="s">
        <v>237</v>
      </c>
      <c r="Q780">
        <v>0</v>
      </c>
      <c r="R780" t="s">
        <v>1679</v>
      </c>
      <c r="S780" t="s">
        <v>343</v>
      </c>
      <c r="T780">
        <v>11589827</v>
      </c>
      <c r="U780">
        <v>45781</v>
      </c>
      <c r="V780">
        <v>45809</v>
      </c>
      <c r="W780">
        <v>45785</v>
      </c>
      <c r="X780">
        <v>0</v>
      </c>
      <c r="Y780">
        <v>1290900</v>
      </c>
      <c r="Z780" t="s">
        <v>1568</v>
      </c>
      <c r="AA780" t="s">
        <v>245</v>
      </c>
      <c r="AB780" t="s">
        <v>121</v>
      </c>
      <c r="AC780" t="s">
        <v>255</v>
      </c>
      <c r="AD780" t="s">
        <v>189</v>
      </c>
      <c r="AE780" t="s">
        <v>245</v>
      </c>
      <c r="AF780" t="s">
        <v>1812</v>
      </c>
      <c r="AG780">
        <v>2</v>
      </c>
    </row>
    <row r="781" spans="1:33" x14ac:dyDescent="0.35">
      <c r="A781" t="s">
        <v>187</v>
      </c>
      <c r="B781">
        <v>6598594</v>
      </c>
      <c r="C781" t="s">
        <v>129</v>
      </c>
      <c r="D781" t="s">
        <v>5232</v>
      </c>
      <c r="E781" t="s">
        <v>310</v>
      </c>
      <c r="F781" t="s">
        <v>125</v>
      </c>
      <c r="G781" t="s">
        <v>336</v>
      </c>
      <c r="H781">
        <v>45838</v>
      </c>
      <c r="I781">
        <v>45838</v>
      </c>
      <c r="J781" t="s">
        <v>5405</v>
      </c>
      <c r="K781">
        <v>1215154</v>
      </c>
      <c r="L781" t="s">
        <v>328</v>
      </c>
      <c r="O781">
        <v>10014643</v>
      </c>
      <c r="P781" t="s">
        <v>187</v>
      </c>
      <c r="Q781">
        <v>0</v>
      </c>
      <c r="R781" t="s">
        <v>343</v>
      </c>
      <c r="S781" t="s">
        <v>3889</v>
      </c>
      <c r="T781">
        <v>11589479</v>
      </c>
      <c r="U781">
        <v>45780</v>
      </c>
      <c r="V781">
        <v>45838</v>
      </c>
      <c r="W781">
        <v>45840</v>
      </c>
      <c r="X781">
        <v>0</v>
      </c>
      <c r="Y781">
        <v>1290900</v>
      </c>
      <c r="Z781" t="s">
        <v>1568</v>
      </c>
      <c r="AA781" t="s">
        <v>246</v>
      </c>
      <c r="AB781" t="s">
        <v>121</v>
      </c>
      <c r="AC781" t="s">
        <v>255</v>
      </c>
      <c r="AD781" t="s">
        <v>189</v>
      </c>
      <c r="AE781" t="s">
        <v>246</v>
      </c>
      <c r="AF781" t="s">
        <v>1812</v>
      </c>
      <c r="AG781">
        <v>4</v>
      </c>
    </row>
    <row r="782" spans="1:33" x14ac:dyDescent="0.35">
      <c r="A782" t="s">
        <v>232</v>
      </c>
      <c r="B782">
        <v>6598591</v>
      </c>
      <c r="C782" t="s">
        <v>129</v>
      </c>
      <c r="D782" t="s">
        <v>3894</v>
      </c>
      <c r="E782" t="s">
        <v>251</v>
      </c>
      <c r="F782" t="s">
        <v>133</v>
      </c>
      <c r="G782" t="s">
        <v>411</v>
      </c>
      <c r="H782">
        <v>45853</v>
      </c>
      <c r="I782">
        <v>45869</v>
      </c>
      <c r="J782" t="s">
        <v>3476</v>
      </c>
      <c r="K782">
        <v>1213130</v>
      </c>
      <c r="L782" t="s">
        <v>340</v>
      </c>
      <c r="O782">
        <v>10014610</v>
      </c>
      <c r="P782" t="s">
        <v>232</v>
      </c>
      <c r="Q782">
        <v>0</v>
      </c>
      <c r="R782" t="s">
        <v>329</v>
      </c>
      <c r="S782" t="s">
        <v>3901</v>
      </c>
      <c r="T782">
        <v>11589482</v>
      </c>
      <c r="U782">
        <v>45780</v>
      </c>
      <c r="V782">
        <v>45853</v>
      </c>
      <c r="W782">
        <v>45835</v>
      </c>
      <c r="X782">
        <v>0</v>
      </c>
      <c r="Y782">
        <v>1290900</v>
      </c>
      <c r="Z782" t="s">
        <v>1568</v>
      </c>
      <c r="AA782" t="s">
        <v>245</v>
      </c>
      <c r="AB782" t="s">
        <v>121</v>
      </c>
      <c r="AC782" t="s">
        <v>255</v>
      </c>
      <c r="AD782" t="s">
        <v>189</v>
      </c>
      <c r="AE782" t="s">
        <v>245</v>
      </c>
      <c r="AF782" t="s">
        <v>1812</v>
      </c>
      <c r="AG782">
        <v>2</v>
      </c>
    </row>
    <row r="783" spans="1:33" x14ac:dyDescent="0.35">
      <c r="A783" t="s">
        <v>131</v>
      </c>
      <c r="B783">
        <v>6598590</v>
      </c>
      <c r="C783" t="s">
        <v>129</v>
      </c>
      <c r="D783" t="s">
        <v>3895</v>
      </c>
      <c r="E783" t="s">
        <v>251</v>
      </c>
      <c r="F783" t="s">
        <v>133</v>
      </c>
      <c r="G783" t="s">
        <v>411</v>
      </c>
      <c r="H783">
        <v>45853</v>
      </c>
      <c r="I783">
        <v>45869</v>
      </c>
      <c r="J783" t="s">
        <v>3476</v>
      </c>
      <c r="K783">
        <v>1213130</v>
      </c>
      <c r="L783" t="s">
        <v>335</v>
      </c>
      <c r="O783">
        <v>10014603</v>
      </c>
      <c r="P783" t="s">
        <v>131</v>
      </c>
      <c r="Q783">
        <v>0</v>
      </c>
      <c r="R783" t="s">
        <v>329</v>
      </c>
      <c r="S783" t="s">
        <v>3901</v>
      </c>
      <c r="T783">
        <v>11589481</v>
      </c>
      <c r="U783">
        <v>45780</v>
      </c>
      <c r="V783">
        <v>45853</v>
      </c>
      <c r="W783">
        <v>45835</v>
      </c>
      <c r="X783">
        <v>0</v>
      </c>
      <c r="Y783">
        <v>1290900</v>
      </c>
      <c r="Z783" t="s">
        <v>1568</v>
      </c>
      <c r="AA783" t="s">
        <v>245</v>
      </c>
      <c r="AB783" t="s">
        <v>121</v>
      </c>
      <c r="AC783" t="s">
        <v>255</v>
      </c>
      <c r="AD783" t="s">
        <v>189</v>
      </c>
      <c r="AE783" t="s">
        <v>245</v>
      </c>
      <c r="AF783" t="s">
        <v>1812</v>
      </c>
      <c r="AG783">
        <v>2</v>
      </c>
    </row>
    <row r="784" spans="1:33" x14ac:dyDescent="0.35">
      <c r="A784" t="s">
        <v>232</v>
      </c>
      <c r="B784">
        <v>6598587</v>
      </c>
      <c r="C784" t="s">
        <v>129</v>
      </c>
      <c r="D784" t="s">
        <v>3896</v>
      </c>
      <c r="E784" t="s">
        <v>251</v>
      </c>
      <c r="F784" t="s">
        <v>133</v>
      </c>
      <c r="G784" t="s">
        <v>411</v>
      </c>
      <c r="H784">
        <v>45839</v>
      </c>
      <c r="I784">
        <v>45869</v>
      </c>
      <c r="J784" t="s">
        <v>3476</v>
      </c>
      <c r="K784">
        <v>1213130</v>
      </c>
      <c r="L784" t="s">
        <v>340</v>
      </c>
      <c r="O784">
        <v>10014610</v>
      </c>
      <c r="P784" t="s">
        <v>232</v>
      </c>
      <c r="Q784">
        <v>0</v>
      </c>
      <c r="R784" t="s">
        <v>329</v>
      </c>
      <c r="S784" t="s">
        <v>3901</v>
      </c>
      <c r="T784">
        <v>11589476</v>
      </c>
      <c r="U784">
        <v>45780</v>
      </c>
      <c r="V784">
        <v>45839</v>
      </c>
      <c r="W784">
        <v>45835</v>
      </c>
      <c r="X784">
        <v>0</v>
      </c>
      <c r="Y784">
        <v>1290900</v>
      </c>
      <c r="Z784" t="s">
        <v>1568</v>
      </c>
      <c r="AA784" t="s">
        <v>245</v>
      </c>
      <c r="AB784" t="s">
        <v>121</v>
      </c>
      <c r="AC784" t="s">
        <v>255</v>
      </c>
      <c r="AD784" t="s">
        <v>189</v>
      </c>
      <c r="AE784" t="s">
        <v>245</v>
      </c>
      <c r="AF784" t="s">
        <v>1812</v>
      </c>
      <c r="AG784">
        <v>2</v>
      </c>
    </row>
    <row r="785" spans="1:33" x14ac:dyDescent="0.35">
      <c r="A785" t="s">
        <v>131</v>
      </c>
      <c r="B785">
        <v>6598585</v>
      </c>
      <c r="C785" t="s">
        <v>129</v>
      </c>
      <c r="D785" t="s">
        <v>3896</v>
      </c>
      <c r="E785" t="s">
        <v>251</v>
      </c>
      <c r="F785" t="s">
        <v>133</v>
      </c>
      <c r="G785" t="s">
        <v>411</v>
      </c>
      <c r="H785">
        <v>45839</v>
      </c>
      <c r="I785">
        <v>45869</v>
      </c>
      <c r="J785" t="s">
        <v>3476</v>
      </c>
      <c r="K785">
        <v>1213130</v>
      </c>
      <c r="L785" t="s">
        <v>335</v>
      </c>
      <c r="O785">
        <v>10014603</v>
      </c>
      <c r="P785" t="s">
        <v>131</v>
      </c>
      <c r="Q785">
        <v>0</v>
      </c>
      <c r="R785" t="s">
        <v>329</v>
      </c>
      <c r="S785" t="s">
        <v>3901</v>
      </c>
      <c r="T785">
        <v>11589474</v>
      </c>
      <c r="U785">
        <v>45780</v>
      </c>
      <c r="V785">
        <v>45839</v>
      </c>
      <c r="W785">
        <v>45835</v>
      </c>
      <c r="X785">
        <v>0</v>
      </c>
      <c r="Y785">
        <v>1290900</v>
      </c>
      <c r="Z785" t="s">
        <v>1568</v>
      </c>
      <c r="AA785" t="s">
        <v>245</v>
      </c>
      <c r="AB785" t="s">
        <v>121</v>
      </c>
      <c r="AC785" t="s">
        <v>255</v>
      </c>
      <c r="AD785" t="s">
        <v>189</v>
      </c>
      <c r="AE785" t="s">
        <v>245</v>
      </c>
      <c r="AF785" t="s">
        <v>1812</v>
      </c>
      <c r="AG785">
        <v>2</v>
      </c>
    </row>
    <row r="786" spans="1:33" x14ac:dyDescent="0.35">
      <c r="A786" t="s">
        <v>232</v>
      </c>
      <c r="B786">
        <v>6598584</v>
      </c>
      <c r="C786" t="s">
        <v>129</v>
      </c>
      <c r="D786" t="s">
        <v>3897</v>
      </c>
      <c r="E786" t="s">
        <v>251</v>
      </c>
      <c r="F786" t="s">
        <v>133</v>
      </c>
      <c r="G786" t="s">
        <v>411</v>
      </c>
      <c r="H786">
        <v>45839</v>
      </c>
      <c r="I786">
        <v>45869</v>
      </c>
      <c r="J786" t="s">
        <v>3476</v>
      </c>
      <c r="K786">
        <v>1213130</v>
      </c>
      <c r="L786" t="s">
        <v>340</v>
      </c>
      <c r="O786">
        <v>10014610</v>
      </c>
      <c r="P786" t="s">
        <v>232</v>
      </c>
      <c r="Q786">
        <v>0</v>
      </c>
      <c r="R786" t="s">
        <v>329</v>
      </c>
      <c r="S786" t="s">
        <v>3901</v>
      </c>
      <c r="T786">
        <v>11589473</v>
      </c>
      <c r="U786">
        <v>45780</v>
      </c>
      <c r="V786">
        <v>45839</v>
      </c>
      <c r="W786">
        <v>45835</v>
      </c>
      <c r="X786">
        <v>0</v>
      </c>
      <c r="Y786">
        <v>1290900</v>
      </c>
      <c r="Z786" t="s">
        <v>1568</v>
      </c>
      <c r="AA786" t="s">
        <v>245</v>
      </c>
      <c r="AB786" t="s">
        <v>121</v>
      </c>
      <c r="AC786" t="s">
        <v>255</v>
      </c>
      <c r="AD786" t="s">
        <v>189</v>
      </c>
      <c r="AE786" t="s">
        <v>245</v>
      </c>
      <c r="AF786" t="s">
        <v>1812</v>
      </c>
      <c r="AG786">
        <v>2</v>
      </c>
    </row>
    <row r="787" spans="1:33" x14ac:dyDescent="0.35">
      <c r="A787" t="s">
        <v>134</v>
      </c>
      <c r="B787">
        <v>6598549</v>
      </c>
      <c r="C787" t="s">
        <v>123</v>
      </c>
      <c r="D787" t="s">
        <v>3898</v>
      </c>
      <c r="E787" t="s">
        <v>310</v>
      </c>
      <c r="F787" t="s">
        <v>143</v>
      </c>
      <c r="G787" t="s">
        <v>124</v>
      </c>
      <c r="H787">
        <v>45870</v>
      </c>
      <c r="I787">
        <v>45900</v>
      </c>
      <c r="J787" t="s">
        <v>3475</v>
      </c>
      <c r="K787">
        <v>1210101</v>
      </c>
      <c r="L787" t="s">
        <v>271</v>
      </c>
      <c r="O787">
        <v>10014658</v>
      </c>
      <c r="P787" t="s">
        <v>134</v>
      </c>
      <c r="Q787">
        <v>0</v>
      </c>
      <c r="R787" t="s">
        <v>296</v>
      </c>
      <c r="S787" t="s">
        <v>296</v>
      </c>
      <c r="T787">
        <v>11465286</v>
      </c>
      <c r="U787">
        <v>45780</v>
      </c>
      <c r="V787">
        <v>45870</v>
      </c>
      <c r="W787">
        <v>45853</v>
      </c>
      <c r="X787">
        <v>0</v>
      </c>
      <c r="Y787">
        <v>1290900</v>
      </c>
      <c r="Z787" t="s">
        <v>1568</v>
      </c>
      <c r="AA787" t="s">
        <v>248</v>
      </c>
      <c r="AB787" t="s">
        <v>121</v>
      </c>
      <c r="AC787" t="s">
        <v>255</v>
      </c>
      <c r="AD787" t="s">
        <v>122</v>
      </c>
      <c r="AE787" t="s">
        <v>248</v>
      </c>
      <c r="AF787" t="s">
        <v>1812</v>
      </c>
      <c r="AG787">
        <v>4</v>
      </c>
    </row>
    <row r="788" spans="1:33" x14ac:dyDescent="0.35">
      <c r="A788" t="s">
        <v>137</v>
      </c>
      <c r="B788">
        <v>6598522</v>
      </c>
      <c r="C788" t="s">
        <v>123</v>
      </c>
      <c r="D788" t="s">
        <v>1370</v>
      </c>
      <c r="E788" t="s">
        <v>310</v>
      </c>
      <c r="F788" t="s">
        <v>259</v>
      </c>
      <c r="G788" t="s">
        <v>192</v>
      </c>
      <c r="H788">
        <v>45809</v>
      </c>
      <c r="I788">
        <v>45809</v>
      </c>
      <c r="J788" t="s">
        <v>856</v>
      </c>
      <c r="K788">
        <v>1210100</v>
      </c>
      <c r="L788" t="s">
        <v>388</v>
      </c>
      <c r="O788">
        <v>10014595</v>
      </c>
      <c r="P788" t="s">
        <v>137</v>
      </c>
      <c r="Q788">
        <v>6383.11</v>
      </c>
      <c r="R788" t="s">
        <v>296</v>
      </c>
      <c r="S788" t="s">
        <v>343</v>
      </c>
      <c r="T788">
        <v>11589389</v>
      </c>
      <c r="U788">
        <v>45780</v>
      </c>
      <c r="V788">
        <v>45809</v>
      </c>
      <c r="W788">
        <v>45798</v>
      </c>
      <c r="X788">
        <v>6383.11</v>
      </c>
      <c r="Y788">
        <v>1290900</v>
      </c>
      <c r="Z788" t="s">
        <v>1568</v>
      </c>
      <c r="AA788" t="s">
        <v>248</v>
      </c>
      <c r="AB788" t="s">
        <v>121</v>
      </c>
      <c r="AC788" t="s">
        <v>255</v>
      </c>
      <c r="AD788" t="s">
        <v>135</v>
      </c>
      <c r="AE788" t="s">
        <v>248</v>
      </c>
      <c r="AF788" t="s">
        <v>3326</v>
      </c>
      <c r="AG788">
        <v>4</v>
      </c>
    </row>
    <row r="789" spans="1:33" x14ac:dyDescent="0.35">
      <c r="A789" t="s">
        <v>244</v>
      </c>
      <c r="B789">
        <v>6598269</v>
      </c>
      <c r="C789" t="s">
        <v>129</v>
      </c>
      <c r="D789" t="s">
        <v>3900</v>
      </c>
      <c r="E789" t="s">
        <v>310</v>
      </c>
      <c r="F789" t="s">
        <v>133</v>
      </c>
      <c r="G789" t="s">
        <v>147</v>
      </c>
      <c r="H789">
        <v>45823</v>
      </c>
      <c r="I789">
        <v>45823</v>
      </c>
      <c r="J789" t="s">
        <v>856</v>
      </c>
      <c r="K789">
        <v>1215155</v>
      </c>
      <c r="L789" t="s">
        <v>344</v>
      </c>
      <c r="O789">
        <v>10017710</v>
      </c>
      <c r="P789" t="s">
        <v>244</v>
      </c>
      <c r="Q789">
        <v>0</v>
      </c>
      <c r="R789" t="s">
        <v>3901</v>
      </c>
      <c r="S789" t="s">
        <v>329</v>
      </c>
      <c r="T789">
        <v>11396762</v>
      </c>
      <c r="U789">
        <v>45779</v>
      </c>
      <c r="V789">
        <v>45823</v>
      </c>
      <c r="W789">
        <v>45806</v>
      </c>
      <c r="X789">
        <v>0</v>
      </c>
      <c r="Y789">
        <v>1290900</v>
      </c>
      <c r="Z789" t="s">
        <v>1568</v>
      </c>
      <c r="AA789" t="s">
        <v>246</v>
      </c>
      <c r="AB789" t="s">
        <v>121</v>
      </c>
      <c r="AC789" t="s">
        <v>255</v>
      </c>
      <c r="AD789" t="s">
        <v>141</v>
      </c>
      <c r="AE789" t="s">
        <v>246</v>
      </c>
      <c r="AF789" t="s">
        <v>1812</v>
      </c>
      <c r="AG789">
        <v>12</v>
      </c>
    </row>
    <row r="790" spans="1:33" x14ac:dyDescent="0.35">
      <c r="A790" t="s">
        <v>178</v>
      </c>
      <c r="B790">
        <v>6598268</v>
      </c>
      <c r="C790" t="s">
        <v>129</v>
      </c>
      <c r="D790" t="s">
        <v>3902</v>
      </c>
      <c r="E790" t="s">
        <v>310</v>
      </c>
      <c r="F790" t="s">
        <v>133</v>
      </c>
      <c r="G790" t="s">
        <v>4031</v>
      </c>
      <c r="H790">
        <v>45839</v>
      </c>
      <c r="I790">
        <v>45869</v>
      </c>
      <c r="J790" t="s">
        <v>3476</v>
      </c>
      <c r="K790">
        <v>1215154</v>
      </c>
      <c r="L790" t="s">
        <v>392</v>
      </c>
      <c r="O790">
        <v>10014644</v>
      </c>
      <c r="P790" t="s">
        <v>178</v>
      </c>
      <c r="Q790">
        <v>0</v>
      </c>
      <c r="R790" t="s">
        <v>3901</v>
      </c>
      <c r="S790" t="s">
        <v>329</v>
      </c>
      <c r="T790">
        <v>11575169</v>
      </c>
      <c r="U790">
        <v>45779</v>
      </c>
      <c r="V790">
        <v>45839</v>
      </c>
      <c r="W790">
        <v>45836</v>
      </c>
      <c r="X790">
        <v>0</v>
      </c>
      <c r="Y790">
        <v>1290900</v>
      </c>
      <c r="Z790" t="s">
        <v>1568</v>
      </c>
      <c r="AA790" t="s">
        <v>246</v>
      </c>
      <c r="AB790" t="s">
        <v>121</v>
      </c>
      <c r="AC790" t="s">
        <v>255</v>
      </c>
      <c r="AD790" t="s">
        <v>141</v>
      </c>
      <c r="AE790" t="s">
        <v>246</v>
      </c>
      <c r="AF790" t="s">
        <v>1812</v>
      </c>
      <c r="AG790">
        <v>12</v>
      </c>
    </row>
    <row r="791" spans="1:33" x14ac:dyDescent="0.35">
      <c r="A791" t="s">
        <v>3804</v>
      </c>
      <c r="B791">
        <v>6598236</v>
      </c>
      <c r="C791" t="s">
        <v>123</v>
      </c>
      <c r="D791" t="s">
        <v>3903</v>
      </c>
      <c r="E791" t="s">
        <v>310</v>
      </c>
      <c r="F791" t="s">
        <v>133</v>
      </c>
      <c r="G791" t="s">
        <v>132</v>
      </c>
      <c r="H791">
        <v>45845</v>
      </c>
      <c r="I791">
        <v>45845</v>
      </c>
      <c r="J791" t="s">
        <v>856</v>
      </c>
      <c r="K791">
        <v>1210102</v>
      </c>
      <c r="L791" t="s">
        <v>3805</v>
      </c>
      <c r="O791">
        <v>10018963</v>
      </c>
      <c r="P791" t="s">
        <v>3806</v>
      </c>
      <c r="Q791">
        <v>0</v>
      </c>
      <c r="R791" t="s">
        <v>343</v>
      </c>
      <c r="S791" t="s">
        <v>342</v>
      </c>
      <c r="T791">
        <v>11588752</v>
      </c>
      <c r="U791">
        <v>45779</v>
      </c>
      <c r="V791">
        <v>45845</v>
      </c>
      <c r="W791">
        <v>45805</v>
      </c>
      <c r="X791">
        <v>0</v>
      </c>
      <c r="Y791">
        <v>1290900</v>
      </c>
      <c r="Z791" t="s">
        <v>1568</v>
      </c>
      <c r="AA791" t="s">
        <v>248</v>
      </c>
      <c r="AB791" t="s">
        <v>121</v>
      </c>
      <c r="AC791" t="s">
        <v>255</v>
      </c>
      <c r="AD791" t="s">
        <v>141</v>
      </c>
      <c r="AE791" t="s">
        <v>248</v>
      </c>
      <c r="AF791" t="s">
        <v>3326</v>
      </c>
      <c r="AG791">
        <v>4</v>
      </c>
    </row>
    <row r="792" spans="1:33" x14ac:dyDescent="0.35">
      <c r="A792" t="s">
        <v>160</v>
      </c>
      <c r="B792">
        <v>6598075</v>
      </c>
      <c r="C792" t="s">
        <v>129</v>
      </c>
      <c r="D792" t="s">
        <v>3904</v>
      </c>
      <c r="E792" t="s">
        <v>310</v>
      </c>
      <c r="F792" t="s">
        <v>133</v>
      </c>
      <c r="G792" t="s">
        <v>147</v>
      </c>
      <c r="H792">
        <v>45839</v>
      </c>
      <c r="I792">
        <v>45869</v>
      </c>
      <c r="J792" t="s">
        <v>3476</v>
      </c>
      <c r="K792">
        <v>1212121</v>
      </c>
      <c r="L792" t="s">
        <v>346</v>
      </c>
      <c r="O792">
        <v>10014598</v>
      </c>
      <c r="P792" t="s">
        <v>160</v>
      </c>
      <c r="Q792">
        <v>0</v>
      </c>
      <c r="R792" t="s">
        <v>296</v>
      </c>
      <c r="S792" t="s">
        <v>342</v>
      </c>
      <c r="T792">
        <v>11511473</v>
      </c>
      <c r="U792">
        <v>45779</v>
      </c>
      <c r="V792">
        <v>45839</v>
      </c>
      <c r="W792">
        <v>45835</v>
      </c>
      <c r="X792">
        <v>0</v>
      </c>
      <c r="Y792">
        <v>1290900</v>
      </c>
      <c r="Z792" t="s">
        <v>1568</v>
      </c>
      <c r="AA792" t="s">
        <v>247</v>
      </c>
      <c r="AB792" t="s">
        <v>121</v>
      </c>
      <c r="AC792" t="s">
        <v>255</v>
      </c>
      <c r="AD792" t="s">
        <v>141</v>
      </c>
      <c r="AE792" t="s">
        <v>247</v>
      </c>
      <c r="AF792" t="s">
        <v>1812</v>
      </c>
      <c r="AG792">
        <v>2</v>
      </c>
    </row>
    <row r="793" spans="1:33" x14ac:dyDescent="0.35">
      <c r="A793" t="s">
        <v>221</v>
      </c>
      <c r="B793">
        <v>6597873</v>
      </c>
      <c r="C793" t="s">
        <v>129</v>
      </c>
      <c r="D793" t="s">
        <v>3905</v>
      </c>
      <c r="E793" t="s">
        <v>310</v>
      </c>
      <c r="F793" t="s">
        <v>133</v>
      </c>
      <c r="G793" t="s">
        <v>226</v>
      </c>
      <c r="H793">
        <v>45839</v>
      </c>
      <c r="I793">
        <v>45869</v>
      </c>
      <c r="J793" t="s">
        <v>3476</v>
      </c>
      <c r="K793">
        <v>1215156</v>
      </c>
      <c r="L793" t="s">
        <v>309</v>
      </c>
      <c r="O793">
        <v>10014650</v>
      </c>
      <c r="P793" t="s">
        <v>221</v>
      </c>
      <c r="Q793">
        <v>0</v>
      </c>
      <c r="R793" t="s">
        <v>3891</v>
      </c>
      <c r="S793" t="s">
        <v>3901</v>
      </c>
      <c r="T793">
        <v>11583448</v>
      </c>
      <c r="U793">
        <v>45778</v>
      </c>
      <c r="V793">
        <v>45839</v>
      </c>
      <c r="W793">
        <v>45835</v>
      </c>
      <c r="X793">
        <v>0</v>
      </c>
      <c r="Y793">
        <v>1290900</v>
      </c>
      <c r="Z793" t="s">
        <v>1568</v>
      </c>
      <c r="AA793" t="s">
        <v>246</v>
      </c>
      <c r="AB793" t="s">
        <v>121</v>
      </c>
      <c r="AC793" t="s">
        <v>255</v>
      </c>
      <c r="AD793" t="s">
        <v>189</v>
      </c>
      <c r="AE793" t="s">
        <v>246</v>
      </c>
      <c r="AF793" t="s">
        <v>1812</v>
      </c>
      <c r="AG793">
        <v>16</v>
      </c>
    </row>
    <row r="794" spans="1:33" x14ac:dyDescent="0.35">
      <c r="A794" t="s">
        <v>209</v>
      </c>
      <c r="B794">
        <v>6597872</v>
      </c>
      <c r="C794" t="s">
        <v>129</v>
      </c>
      <c r="D794" t="s">
        <v>3906</v>
      </c>
      <c r="E794" t="s">
        <v>310</v>
      </c>
      <c r="F794" t="s">
        <v>133</v>
      </c>
      <c r="G794" t="s">
        <v>132</v>
      </c>
      <c r="H794">
        <v>45839</v>
      </c>
      <c r="I794">
        <v>45869</v>
      </c>
      <c r="J794" t="s">
        <v>856</v>
      </c>
      <c r="K794">
        <v>1215152</v>
      </c>
      <c r="L794" t="s">
        <v>280</v>
      </c>
      <c r="O794">
        <v>10014630</v>
      </c>
      <c r="P794" t="s">
        <v>209</v>
      </c>
      <c r="Q794">
        <v>0</v>
      </c>
      <c r="R794" t="s">
        <v>3891</v>
      </c>
      <c r="S794" t="s">
        <v>342</v>
      </c>
      <c r="T794">
        <v>11583594</v>
      </c>
      <c r="U794">
        <v>45778</v>
      </c>
      <c r="V794">
        <v>45839</v>
      </c>
      <c r="W794">
        <v>45819</v>
      </c>
      <c r="X794">
        <v>0</v>
      </c>
      <c r="Y794">
        <v>1290900</v>
      </c>
      <c r="Z794" t="s">
        <v>1568</v>
      </c>
      <c r="AA794" t="s">
        <v>246</v>
      </c>
      <c r="AB794" t="s">
        <v>121</v>
      </c>
      <c r="AC794" t="s">
        <v>255</v>
      </c>
      <c r="AD794" t="s">
        <v>141</v>
      </c>
      <c r="AE794" t="s">
        <v>246</v>
      </c>
      <c r="AF794" t="s">
        <v>3326</v>
      </c>
      <c r="AG794">
        <v>2</v>
      </c>
    </row>
    <row r="795" spans="1:33" x14ac:dyDescent="0.35">
      <c r="A795" t="s">
        <v>207</v>
      </c>
      <c r="B795">
        <v>6597811</v>
      </c>
      <c r="C795" t="s">
        <v>129</v>
      </c>
      <c r="D795" t="s">
        <v>3907</v>
      </c>
      <c r="E795" t="s">
        <v>310</v>
      </c>
      <c r="F795" t="s">
        <v>402</v>
      </c>
      <c r="G795" t="s">
        <v>132</v>
      </c>
      <c r="H795">
        <v>45833</v>
      </c>
      <c r="I795">
        <v>45835</v>
      </c>
      <c r="J795" t="s">
        <v>856</v>
      </c>
      <c r="K795">
        <v>1213130</v>
      </c>
      <c r="L795" t="s">
        <v>385</v>
      </c>
      <c r="O795">
        <v>10014621</v>
      </c>
      <c r="P795" t="s">
        <v>207</v>
      </c>
      <c r="Q795">
        <v>0</v>
      </c>
      <c r="R795" t="s">
        <v>3901</v>
      </c>
      <c r="S795" t="s">
        <v>3901</v>
      </c>
      <c r="T795">
        <v>11577649</v>
      </c>
      <c r="U795">
        <v>45778</v>
      </c>
      <c r="V795">
        <v>45833</v>
      </c>
      <c r="W795">
        <v>45778</v>
      </c>
      <c r="X795">
        <v>0</v>
      </c>
      <c r="Y795">
        <v>1290900</v>
      </c>
      <c r="Z795" t="s">
        <v>1568</v>
      </c>
      <c r="AA795" t="s">
        <v>245</v>
      </c>
      <c r="AB795" t="s">
        <v>121</v>
      </c>
      <c r="AC795" t="s">
        <v>255</v>
      </c>
      <c r="AE795" t="s">
        <v>245</v>
      </c>
      <c r="AF795" t="s">
        <v>3326</v>
      </c>
      <c r="AG795">
        <v>6</v>
      </c>
    </row>
    <row r="796" spans="1:33" x14ac:dyDescent="0.35">
      <c r="A796" t="s">
        <v>216</v>
      </c>
      <c r="B796">
        <v>6597807</v>
      </c>
      <c r="C796" t="s">
        <v>129</v>
      </c>
      <c r="D796" t="s">
        <v>3908</v>
      </c>
      <c r="E796" t="s">
        <v>310</v>
      </c>
      <c r="F796" t="s">
        <v>133</v>
      </c>
      <c r="G796" t="s">
        <v>147</v>
      </c>
      <c r="H796">
        <v>45870</v>
      </c>
      <c r="I796">
        <v>45870</v>
      </c>
      <c r="J796" t="s">
        <v>856</v>
      </c>
      <c r="K796">
        <v>1215154</v>
      </c>
      <c r="L796" t="s">
        <v>282</v>
      </c>
      <c r="O796">
        <v>10014642</v>
      </c>
      <c r="P796" t="s">
        <v>216</v>
      </c>
      <c r="Q796">
        <v>0</v>
      </c>
      <c r="R796" t="s">
        <v>3891</v>
      </c>
      <c r="S796" t="s">
        <v>343</v>
      </c>
      <c r="T796">
        <v>11583872</v>
      </c>
      <c r="U796">
        <v>45778</v>
      </c>
      <c r="V796">
        <v>45870</v>
      </c>
      <c r="W796">
        <v>45850</v>
      </c>
      <c r="X796">
        <v>0</v>
      </c>
      <c r="Y796">
        <v>1290900</v>
      </c>
      <c r="Z796" t="s">
        <v>1568</v>
      </c>
      <c r="AA796" t="s">
        <v>246</v>
      </c>
      <c r="AB796" t="s">
        <v>121</v>
      </c>
      <c r="AC796" t="s">
        <v>255</v>
      </c>
      <c r="AD796" t="s">
        <v>141</v>
      </c>
      <c r="AE796" t="s">
        <v>246</v>
      </c>
      <c r="AF796" t="s">
        <v>3326</v>
      </c>
      <c r="AG796">
        <v>8</v>
      </c>
    </row>
    <row r="797" spans="1:33" x14ac:dyDescent="0.35">
      <c r="A797" t="s">
        <v>157</v>
      </c>
      <c r="B797">
        <v>6597806</v>
      </c>
      <c r="C797" t="s">
        <v>129</v>
      </c>
      <c r="D797" t="s">
        <v>3909</v>
      </c>
      <c r="E797" t="s">
        <v>310</v>
      </c>
      <c r="F797" t="s">
        <v>133</v>
      </c>
      <c r="G797" t="s">
        <v>147</v>
      </c>
      <c r="H797">
        <v>45859</v>
      </c>
      <c r="I797">
        <v>45865</v>
      </c>
      <c r="J797" t="s">
        <v>5408</v>
      </c>
      <c r="K797">
        <v>1215150</v>
      </c>
      <c r="L797" t="s">
        <v>345</v>
      </c>
      <c r="O797">
        <v>10014635</v>
      </c>
      <c r="P797" t="s">
        <v>157</v>
      </c>
      <c r="Q797">
        <v>0</v>
      </c>
      <c r="R797" t="s">
        <v>3891</v>
      </c>
      <c r="S797" t="s">
        <v>343</v>
      </c>
      <c r="T797">
        <v>11584045</v>
      </c>
      <c r="U797">
        <v>45778</v>
      </c>
      <c r="V797">
        <v>45859</v>
      </c>
      <c r="W797">
        <v>45850</v>
      </c>
      <c r="X797">
        <v>0</v>
      </c>
      <c r="Y797">
        <v>1290900</v>
      </c>
      <c r="Z797" t="s">
        <v>1568</v>
      </c>
      <c r="AA797" t="s">
        <v>246</v>
      </c>
      <c r="AB797" t="s">
        <v>121</v>
      </c>
      <c r="AC797" t="s">
        <v>255</v>
      </c>
      <c r="AD797" t="s">
        <v>141</v>
      </c>
      <c r="AE797" t="s">
        <v>246</v>
      </c>
      <c r="AF797" t="s">
        <v>3326</v>
      </c>
      <c r="AG797">
        <v>8</v>
      </c>
    </row>
    <row r="798" spans="1:33" x14ac:dyDescent="0.35">
      <c r="A798" t="s">
        <v>144</v>
      </c>
      <c r="B798">
        <v>6597801</v>
      </c>
      <c r="C798" t="s">
        <v>138</v>
      </c>
      <c r="D798" t="s">
        <v>3910</v>
      </c>
      <c r="E798" t="s">
        <v>310</v>
      </c>
      <c r="F798" t="s">
        <v>133</v>
      </c>
      <c r="G798" t="s">
        <v>132</v>
      </c>
      <c r="H798">
        <v>45809</v>
      </c>
      <c r="I798">
        <v>45809</v>
      </c>
      <c r="J798" t="s">
        <v>856</v>
      </c>
      <c r="K798">
        <v>1216100</v>
      </c>
      <c r="L798" t="s">
        <v>393</v>
      </c>
      <c r="O798">
        <v>10014649</v>
      </c>
      <c r="P798" t="s">
        <v>144</v>
      </c>
      <c r="Q798">
        <v>0</v>
      </c>
      <c r="R798" t="s">
        <v>3891</v>
      </c>
      <c r="S798" t="s">
        <v>347</v>
      </c>
      <c r="T798">
        <v>11584185</v>
      </c>
      <c r="U798">
        <v>45778</v>
      </c>
      <c r="V798">
        <v>45809</v>
      </c>
      <c r="W798">
        <v>45805</v>
      </c>
      <c r="X798">
        <v>0</v>
      </c>
      <c r="Y798">
        <v>1290900</v>
      </c>
      <c r="Z798" t="s">
        <v>1568</v>
      </c>
      <c r="AA798" t="s">
        <v>249</v>
      </c>
      <c r="AB798" t="s">
        <v>121</v>
      </c>
      <c r="AC798" t="s">
        <v>255</v>
      </c>
      <c r="AD798" t="s">
        <v>122</v>
      </c>
      <c r="AE798" t="s">
        <v>249</v>
      </c>
      <c r="AF798" t="s">
        <v>1812</v>
      </c>
      <c r="AG798">
        <v>2</v>
      </c>
    </row>
    <row r="799" spans="1:33" x14ac:dyDescent="0.35">
      <c r="A799" t="s">
        <v>149</v>
      </c>
      <c r="B799">
        <v>6597800</v>
      </c>
      <c r="C799" t="s">
        <v>129</v>
      </c>
      <c r="D799" t="s">
        <v>3911</v>
      </c>
      <c r="E799" t="s">
        <v>310</v>
      </c>
      <c r="F799" t="s">
        <v>133</v>
      </c>
      <c r="G799" t="s">
        <v>132</v>
      </c>
      <c r="H799">
        <v>45839</v>
      </c>
      <c r="I799">
        <v>45869</v>
      </c>
      <c r="J799" t="s">
        <v>856</v>
      </c>
      <c r="K799">
        <v>1213130</v>
      </c>
      <c r="L799" t="s">
        <v>302</v>
      </c>
      <c r="O799">
        <v>10014616</v>
      </c>
      <c r="P799" t="s">
        <v>149</v>
      </c>
      <c r="Q799">
        <v>0</v>
      </c>
      <c r="R799" t="s">
        <v>3891</v>
      </c>
      <c r="S799" t="s">
        <v>342</v>
      </c>
      <c r="T799">
        <v>11584671</v>
      </c>
      <c r="U799">
        <v>45778</v>
      </c>
      <c r="V799">
        <v>45839</v>
      </c>
      <c r="W799">
        <v>45819</v>
      </c>
      <c r="X799">
        <v>0</v>
      </c>
      <c r="Y799">
        <v>1290900</v>
      </c>
      <c r="Z799" t="s">
        <v>1568</v>
      </c>
      <c r="AA799" t="s">
        <v>245</v>
      </c>
      <c r="AB799" t="s">
        <v>121</v>
      </c>
      <c r="AC799" t="s">
        <v>255</v>
      </c>
      <c r="AD799" t="s">
        <v>141</v>
      </c>
      <c r="AE799" t="s">
        <v>245</v>
      </c>
      <c r="AF799" t="s">
        <v>3326</v>
      </c>
      <c r="AG799">
        <v>4</v>
      </c>
    </row>
    <row r="800" spans="1:33" x14ac:dyDescent="0.35">
      <c r="A800" t="s">
        <v>149</v>
      </c>
      <c r="B800">
        <v>6597799</v>
      </c>
      <c r="C800" t="s">
        <v>129</v>
      </c>
      <c r="D800" t="s">
        <v>3912</v>
      </c>
      <c r="E800" t="s">
        <v>310</v>
      </c>
      <c r="F800" t="s">
        <v>133</v>
      </c>
      <c r="G800" t="s">
        <v>132</v>
      </c>
      <c r="H800">
        <v>45839</v>
      </c>
      <c r="I800">
        <v>45869</v>
      </c>
      <c r="J800" t="s">
        <v>856</v>
      </c>
      <c r="K800">
        <v>1213130</v>
      </c>
      <c r="L800" t="s">
        <v>302</v>
      </c>
      <c r="O800">
        <v>10014616</v>
      </c>
      <c r="P800" t="s">
        <v>149</v>
      </c>
      <c r="Q800">
        <v>0</v>
      </c>
      <c r="R800" t="s">
        <v>3891</v>
      </c>
      <c r="S800" t="s">
        <v>342</v>
      </c>
      <c r="T800">
        <v>11584664</v>
      </c>
      <c r="U800">
        <v>45778</v>
      </c>
      <c r="V800">
        <v>45839</v>
      </c>
      <c r="W800">
        <v>45819</v>
      </c>
      <c r="X800">
        <v>0</v>
      </c>
      <c r="Y800">
        <v>1290900</v>
      </c>
      <c r="Z800" t="s">
        <v>1568</v>
      </c>
      <c r="AA800" t="s">
        <v>245</v>
      </c>
      <c r="AB800" t="s">
        <v>121</v>
      </c>
      <c r="AC800" t="s">
        <v>255</v>
      </c>
      <c r="AD800" t="s">
        <v>141</v>
      </c>
      <c r="AE800" t="s">
        <v>245</v>
      </c>
      <c r="AF800" t="s">
        <v>3326</v>
      </c>
      <c r="AG800">
        <v>6</v>
      </c>
    </row>
    <row r="801" spans="1:33" x14ac:dyDescent="0.35">
      <c r="A801" t="s">
        <v>232</v>
      </c>
      <c r="B801">
        <v>6597797</v>
      </c>
      <c r="C801" t="s">
        <v>129</v>
      </c>
      <c r="D801" t="s">
        <v>3913</v>
      </c>
      <c r="E801" t="s">
        <v>310</v>
      </c>
      <c r="F801" t="s">
        <v>133</v>
      </c>
      <c r="G801" t="s">
        <v>132</v>
      </c>
      <c r="H801">
        <v>45839</v>
      </c>
      <c r="I801">
        <v>45869</v>
      </c>
      <c r="J801" t="s">
        <v>856</v>
      </c>
      <c r="K801">
        <v>1213130</v>
      </c>
      <c r="L801" t="s">
        <v>340</v>
      </c>
      <c r="O801">
        <v>10014610</v>
      </c>
      <c r="P801" t="s">
        <v>232</v>
      </c>
      <c r="Q801">
        <v>0</v>
      </c>
      <c r="R801" t="s">
        <v>3891</v>
      </c>
      <c r="S801" t="s">
        <v>342</v>
      </c>
      <c r="T801">
        <v>11584652</v>
      </c>
      <c r="U801">
        <v>45778</v>
      </c>
      <c r="V801">
        <v>45839</v>
      </c>
      <c r="W801">
        <v>45819</v>
      </c>
      <c r="X801">
        <v>0</v>
      </c>
      <c r="Y801">
        <v>1290900</v>
      </c>
      <c r="Z801" t="s">
        <v>1568</v>
      </c>
      <c r="AA801" t="s">
        <v>245</v>
      </c>
      <c r="AB801" t="s">
        <v>121</v>
      </c>
      <c r="AC801" t="s">
        <v>255</v>
      </c>
      <c r="AD801" t="s">
        <v>141</v>
      </c>
      <c r="AE801" t="s">
        <v>245</v>
      </c>
      <c r="AF801" t="s">
        <v>3326</v>
      </c>
      <c r="AG801">
        <v>4</v>
      </c>
    </row>
    <row r="802" spans="1:33" x14ac:dyDescent="0.35">
      <c r="A802" t="s">
        <v>232</v>
      </c>
      <c r="B802">
        <v>6597796</v>
      </c>
      <c r="C802" t="s">
        <v>129</v>
      </c>
      <c r="D802" t="s">
        <v>3914</v>
      </c>
      <c r="E802" t="s">
        <v>310</v>
      </c>
      <c r="F802" t="s">
        <v>133</v>
      </c>
      <c r="G802" t="s">
        <v>226</v>
      </c>
      <c r="H802">
        <v>45839</v>
      </c>
      <c r="I802">
        <v>45869</v>
      </c>
      <c r="J802" t="s">
        <v>3476</v>
      </c>
      <c r="K802">
        <v>1213130</v>
      </c>
      <c r="L802" t="s">
        <v>340</v>
      </c>
      <c r="O802">
        <v>10014610</v>
      </c>
      <c r="P802" t="s">
        <v>232</v>
      </c>
      <c r="Q802">
        <v>0</v>
      </c>
      <c r="R802" t="s">
        <v>3891</v>
      </c>
      <c r="S802" t="s">
        <v>3901</v>
      </c>
      <c r="T802">
        <v>11584651</v>
      </c>
      <c r="U802">
        <v>45778</v>
      </c>
      <c r="V802">
        <v>45839</v>
      </c>
      <c r="W802">
        <v>45835</v>
      </c>
      <c r="X802">
        <v>0</v>
      </c>
      <c r="Y802">
        <v>1290900</v>
      </c>
      <c r="Z802" t="s">
        <v>1568</v>
      </c>
      <c r="AA802" t="s">
        <v>245</v>
      </c>
      <c r="AB802" t="s">
        <v>121</v>
      </c>
      <c r="AC802" t="s">
        <v>255</v>
      </c>
      <c r="AD802" t="s">
        <v>189</v>
      </c>
      <c r="AE802" t="s">
        <v>245</v>
      </c>
      <c r="AF802" t="s">
        <v>1812</v>
      </c>
      <c r="AG802">
        <v>2</v>
      </c>
    </row>
    <row r="803" spans="1:33" x14ac:dyDescent="0.35">
      <c r="A803" t="s">
        <v>403</v>
      </c>
      <c r="B803">
        <v>6597794</v>
      </c>
      <c r="C803" t="s">
        <v>129</v>
      </c>
      <c r="D803" t="s">
        <v>3915</v>
      </c>
      <c r="E803" t="s">
        <v>310</v>
      </c>
      <c r="F803" t="s">
        <v>133</v>
      </c>
      <c r="G803" t="s">
        <v>132</v>
      </c>
      <c r="H803">
        <v>45839</v>
      </c>
      <c r="I803">
        <v>45869</v>
      </c>
      <c r="J803" t="s">
        <v>856</v>
      </c>
      <c r="K803">
        <v>1213130</v>
      </c>
      <c r="L803" t="s">
        <v>404</v>
      </c>
      <c r="O803">
        <v>10014622</v>
      </c>
      <c r="P803" t="s">
        <v>403</v>
      </c>
      <c r="Q803">
        <v>0</v>
      </c>
      <c r="R803" t="s">
        <v>3891</v>
      </c>
      <c r="S803" t="s">
        <v>342</v>
      </c>
      <c r="T803">
        <v>11584949</v>
      </c>
      <c r="U803">
        <v>45778</v>
      </c>
      <c r="V803">
        <v>45839</v>
      </c>
      <c r="W803">
        <v>45819</v>
      </c>
      <c r="X803">
        <v>0</v>
      </c>
      <c r="Y803">
        <v>1290900</v>
      </c>
      <c r="Z803" t="s">
        <v>1568</v>
      </c>
      <c r="AA803" t="s">
        <v>245</v>
      </c>
      <c r="AB803" t="s">
        <v>121</v>
      </c>
      <c r="AC803" t="s">
        <v>255</v>
      </c>
      <c r="AD803" t="s">
        <v>141</v>
      </c>
      <c r="AE803" t="s">
        <v>245</v>
      </c>
      <c r="AF803" t="s">
        <v>3326</v>
      </c>
      <c r="AG803">
        <v>6</v>
      </c>
    </row>
    <row r="804" spans="1:33" x14ac:dyDescent="0.35">
      <c r="A804" t="s">
        <v>413</v>
      </c>
      <c r="B804">
        <v>6597501</v>
      </c>
      <c r="C804" t="s">
        <v>129</v>
      </c>
      <c r="D804" t="s">
        <v>3916</v>
      </c>
      <c r="E804" t="s">
        <v>310</v>
      </c>
      <c r="F804" t="s">
        <v>125</v>
      </c>
      <c r="G804" t="s">
        <v>153</v>
      </c>
      <c r="H804">
        <v>45870</v>
      </c>
      <c r="I804">
        <v>45900</v>
      </c>
      <c r="J804" t="s">
        <v>3475</v>
      </c>
      <c r="K804">
        <v>1213130</v>
      </c>
      <c r="L804" t="s">
        <v>414</v>
      </c>
      <c r="O804">
        <v>10014620</v>
      </c>
      <c r="P804" t="s">
        <v>413</v>
      </c>
      <c r="Q804">
        <v>0</v>
      </c>
      <c r="R804" t="s">
        <v>3891</v>
      </c>
      <c r="S804" t="s">
        <v>3901</v>
      </c>
      <c r="T804">
        <v>11584807</v>
      </c>
      <c r="U804">
        <v>45778</v>
      </c>
      <c r="V804">
        <v>45870</v>
      </c>
      <c r="W804">
        <v>45835</v>
      </c>
      <c r="X804">
        <v>0</v>
      </c>
      <c r="Y804">
        <v>1290900</v>
      </c>
      <c r="Z804" t="s">
        <v>1568</v>
      </c>
      <c r="AA804" t="s">
        <v>245</v>
      </c>
      <c r="AB804" t="s">
        <v>121</v>
      </c>
      <c r="AC804" t="s">
        <v>255</v>
      </c>
      <c r="AD804" t="s">
        <v>141</v>
      </c>
      <c r="AE804" t="s">
        <v>245</v>
      </c>
      <c r="AF804" t="s">
        <v>3326</v>
      </c>
      <c r="AG804">
        <v>3</v>
      </c>
    </row>
    <row r="805" spans="1:33" x14ac:dyDescent="0.35">
      <c r="A805" t="s">
        <v>313</v>
      </c>
      <c r="B805">
        <v>6597494</v>
      </c>
      <c r="C805" t="s">
        <v>129</v>
      </c>
      <c r="D805" t="s">
        <v>3917</v>
      </c>
      <c r="E805" t="s">
        <v>310</v>
      </c>
      <c r="F805" t="s">
        <v>125</v>
      </c>
      <c r="G805" t="s">
        <v>136</v>
      </c>
      <c r="H805">
        <v>45839</v>
      </c>
      <c r="I805">
        <v>45869</v>
      </c>
      <c r="J805" t="s">
        <v>3476</v>
      </c>
      <c r="K805">
        <v>1213130</v>
      </c>
      <c r="L805" t="s">
        <v>314</v>
      </c>
      <c r="O805">
        <v>10014619</v>
      </c>
      <c r="P805" t="s">
        <v>313</v>
      </c>
      <c r="Q805">
        <v>50.39</v>
      </c>
      <c r="R805" t="s">
        <v>3891</v>
      </c>
      <c r="S805" t="s">
        <v>3901</v>
      </c>
      <c r="T805">
        <v>11584797</v>
      </c>
      <c r="U805">
        <v>45778</v>
      </c>
      <c r="V805">
        <v>45839</v>
      </c>
      <c r="W805">
        <v>45835</v>
      </c>
      <c r="X805">
        <v>50.39</v>
      </c>
      <c r="Y805">
        <v>1290900</v>
      </c>
      <c r="Z805" t="s">
        <v>1568</v>
      </c>
      <c r="AA805" t="s">
        <v>245</v>
      </c>
      <c r="AB805" t="s">
        <v>121</v>
      </c>
      <c r="AC805" t="s">
        <v>255</v>
      </c>
      <c r="AD805" t="s">
        <v>135</v>
      </c>
      <c r="AE805" t="s">
        <v>245</v>
      </c>
      <c r="AF805" t="s">
        <v>3326</v>
      </c>
      <c r="AG805">
        <v>1</v>
      </c>
    </row>
    <row r="806" spans="1:33" x14ac:dyDescent="0.35">
      <c r="A806" t="s">
        <v>313</v>
      </c>
      <c r="B806">
        <v>6597490</v>
      </c>
      <c r="C806" t="s">
        <v>129</v>
      </c>
      <c r="D806" t="s">
        <v>3918</v>
      </c>
      <c r="E806" t="s">
        <v>310</v>
      </c>
      <c r="F806" t="s">
        <v>125</v>
      </c>
      <c r="G806" t="s">
        <v>127</v>
      </c>
      <c r="H806">
        <v>45839</v>
      </c>
      <c r="I806">
        <v>45869</v>
      </c>
      <c r="J806" t="s">
        <v>3476</v>
      </c>
      <c r="K806">
        <v>1213130</v>
      </c>
      <c r="L806" t="s">
        <v>314</v>
      </c>
      <c r="O806">
        <v>10014619</v>
      </c>
      <c r="P806" t="s">
        <v>313</v>
      </c>
      <c r="Q806">
        <v>0</v>
      </c>
      <c r="R806" t="s">
        <v>3891</v>
      </c>
      <c r="S806" t="s">
        <v>3901</v>
      </c>
      <c r="T806">
        <v>11584765</v>
      </c>
      <c r="U806">
        <v>45778</v>
      </c>
      <c r="V806">
        <v>45839</v>
      </c>
      <c r="W806">
        <v>45835</v>
      </c>
      <c r="X806">
        <v>0</v>
      </c>
      <c r="Y806">
        <v>1290900</v>
      </c>
      <c r="Z806" t="s">
        <v>1568</v>
      </c>
      <c r="AA806" t="s">
        <v>245</v>
      </c>
      <c r="AB806" t="s">
        <v>121</v>
      </c>
      <c r="AC806" t="s">
        <v>255</v>
      </c>
      <c r="AD806" t="s">
        <v>122</v>
      </c>
      <c r="AE806" t="s">
        <v>245</v>
      </c>
      <c r="AF806" t="s">
        <v>1812</v>
      </c>
      <c r="AG806">
        <v>1</v>
      </c>
    </row>
    <row r="807" spans="1:33" x14ac:dyDescent="0.35">
      <c r="A807" t="s">
        <v>313</v>
      </c>
      <c r="B807">
        <v>6597486</v>
      </c>
      <c r="C807" t="s">
        <v>129</v>
      </c>
      <c r="D807" t="s">
        <v>3919</v>
      </c>
      <c r="E807" t="s">
        <v>310</v>
      </c>
      <c r="F807" t="s">
        <v>259</v>
      </c>
      <c r="G807" t="s">
        <v>142</v>
      </c>
      <c r="H807">
        <v>45838</v>
      </c>
      <c r="I807">
        <v>45838</v>
      </c>
      <c r="J807" t="s">
        <v>856</v>
      </c>
      <c r="K807">
        <v>1213130</v>
      </c>
      <c r="L807" t="s">
        <v>314</v>
      </c>
      <c r="O807">
        <v>10014619</v>
      </c>
      <c r="P807" t="s">
        <v>313</v>
      </c>
      <c r="Q807">
        <v>0</v>
      </c>
      <c r="R807" t="s">
        <v>3891</v>
      </c>
      <c r="S807" t="s">
        <v>3891</v>
      </c>
      <c r="T807">
        <v>11584720</v>
      </c>
      <c r="U807">
        <v>45778</v>
      </c>
      <c r="V807">
        <v>45838</v>
      </c>
      <c r="W807">
        <v>45816</v>
      </c>
      <c r="X807">
        <v>0</v>
      </c>
      <c r="Y807">
        <v>1290900</v>
      </c>
      <c r="Z807" t="s">
        <v>1568</v>
      </c>
      <c r="AA807" t="s">
        <v>245</v>
      </c>
      <c r="AB807" t="s">
        <v>121</v>
      </c>
      <c r="AC807" t="s">
        <v>255</v>
      </c>
      <c r="AD807" t="s">
        <v>141</v>
      </c>
      <c r="AE807" t="s">
        <v>245</v>
      </c>
      <c r="AF807" t="s">
        <v>1812</v>
      </c>
      <c r="AG807">
        <v>3</v>
      </c>
    </row>
    <row r="808" spans="1:33" x14ac:dyDescent="0.35">
      <c r="A808" t="s">
        <v>155</v>
      </c>
      <c r="B808">
        <v>6597475</v>
      </c>
      <c r="C808" t="s">
        <v>129</v>
      </c>
      <c r="D808" t="s">
        <v>3921</v>
      </c>
      <c r="E808" t="s">
        <v>310</v>
      </c>
      <c r="F808" t="s">
        <v>133</v>
      </c>
      <c r="G808" t="s">
        <v>147</v>
      </c>
      <c r="H808">
        <v>45859</v>
      </c>
      <c r="I808">
        <v>45865</v>
      </c>
      <c r="J808" t="s">
        <v>5408</v>
      </c>
      <c r="K808">
        <v>1215155</v>
      </c>
      <c r="L808" t="s">
        <v>276</v>
      </c>
      <c r="O808">
        <v>10014647</v>
      </c>
      <c r="P808" t="s">
        <v>155</v>
      </c>
      <c r="Q808">
        <v>0</v>
      </c>
      <c r="R808" t="s">
        <v>3891</v>
      </c>
      <c r="S808" t="s">
        <v>343</v>
      </c>
      <c r="T808">
        <v>11587779</v>
      </c>
      <c r="U808">
        <v>45778</v>
      </c>
      <c r="V808">
        <v>45859</v>
      </c>
      <c r="W808">
        <v>45850</v>
      </c>
      <c r="X808">
        <v>0</v>
      </c>
      <c r="Y808">
        <v>1290900</v>
      </c>
      <c r="Z808" t="s">
        <v>1568</v>
      </c>
      <c r="AA808" t="s">
        <v>246</v>
      </c>
      <c r="AB808" t="s">
        <v>121</v>
      </c>
      <c r="AC808" t="s">
        <v>255</v>
      </c>
      <c r="AD808" t="s">
        <v>141</v>
      </c>
      <c r="AE808" t="s">
        <v>246</v>
      </c>
      <c r="AF808" t="s">
        <v>3326</v>
      </c>
      <c r="AG808">
        <v>1</v>
      </c>
    </row>
    <row r="809" spans="1:33" x14ac:dyDescent="0.35">
      <c r="A809" t="s">
        <v>231</v>
      </c>
      <c r="B809">
        <v>6597474</v>
      </c>
      <c r="C809" t="s">
        <v>129</v>
      </c>
      <c r="D809" t="s">
        <v>3922</v>
      </c>
      <c r="E809" t="s">
        <v>310</v>
      </c>
      <c r="F809" t="s">
        <v>133</v>
      </c>
      <c r="G809" t="s">
        <v>132</v>
      </c>
      <c r="H809">
        <v>45839</v>
      </c>
      <c r="I809">
        <v>45869</v>
      </c>
      <c r="J809" t="s">
        <v>856</v>
      </c>
      <c r="K809">
        <v>1215150</v>
      </c>
      <c r="L809" t="s">
        <v>331</v>
      </c>
      <c r="O809">
        <v>10014638</v>
      </c>
      <c r="P809" t="s">
        <v>231</v>
      </c>
      <c r="Q809">
        <v>0</v>
      </c>
      <c r="R809" t="s">
        <v>3891</v>
      </c>
      <c r="S809" t="s">
        <v>342</v>
      </c>
      <c r="T809">
        <v>11587776</v>
      </c>
      <c r="U809">
        <v>45778</v>
      </c>
      <c r="V809">
        <v>45839</v>
      </c>
      <c r="W809">
        <v>45819</v>
      </c>
      <c r="X809">
        <v>0</v>
      </c>
      <c r="Y809">
        <v>1290900</v>
      </c>
      <c r="Z809" t="s">
        <v>1568</v>
      </c>
      <c r="AA809" t="s">
        <v>246</v>
      </c>
      <c r="AB809" t="s">
        <v>121</v>
      </c>
      <c r="AC809" t="s">
        <v>255</v>
      </c>
      <c r="AD809" t="s">
        <v>141</v>
      </c>
      <c r="AE809" t="s">
        <v>246</v>
      </c>
      <c r="AF809" t="s">
        <v>3326</v>
      </c>
      <c r="AG809">
        <v>12</v>
      </c>
    </row>
    <row r="810" spans="1:33" x14ac:dyDescent="0.35">
      <c r="A810" t="s">
        <v>3923</v>
      </c>
      <c r="B810">
        <v>6597471</v>
      </c>
      <c r="C810" t="s">
        <v>138</v>
      </c>
      <c r="D810" t="s">
        <v>3924</v>
      </c>
      <c r="E810" t="s">
        <v>310</v>
      </c>
      <c r="F810" t="s">
        <v>133</v>
      </c>
      <c r="G810" t="s">
        <v>226</v>
      </c>
      <c r="H810">
        <v>45808</v>
      </c>
      <c r="I810">
        <v>45808</v>
      </c>
      <c r="J810" t="s">
        <v>856</v>
      </c>
      <c r="K810">
        <v>2230160</v>
      </c>
      <c r="L810" t="s">
        <v>3925</v>
      </c>
      <c r="O810">
        <v>10015579</v>
      </c>
      <c r="P810" t="s">
        <v>3926</v>
      </c>
      <c r="Q810">
        <v>0</v>
      </c>
      <c r="R810" t="s">
        <v>3891</v>
      </c>
      <c r="S810" t="s">
        <v>347</v>
      </c>
      <c r="T810">
        <v>11587359</v>
      </c>
      <c r="U810">
        <v>45778</v>
      </c>
      <c r="V810">
        <v>45808</v>
      </c>
      <c r="W810">
        <v>45805</v>
      </c>
      <c r="X810">
        <v>0</v>
      </c>
      <c r="Y810">
        <v>1290900</v>
      </c>
      <c r="Z810" t="s">
        <v>1568</v>
      </c>
      <c r="AA810" t="s">
        <v>249</v>
      </c>
      <c r="AB810" t="s">
        <v>121</v>
      </c>
      <c r="AC810" t="s">
        <v>255</v>
      </c>
      <c r="AD810" t="s">
        <v>189</v>
      </c>
      <c r="AE810" t="s">
        <v>249</v>
      </c>
      <c r="AF810" t="s">
        <v>1812</v>
      </c>
      <c r="AG810">
        <v>4</v>
      </c>
    </row>
    <row r="811" spans="1:33" x14ac:dyDescent="0.35">
      <c r="A811" t="s">
        <v>173</v>
      </c>
      <c r="B811">
        <v>6597469</v>
      </c>
      <c r="C811" t="s">
        <v>123</v>
      </c>
      <c r="D811" t="s">
        <v>3927</v>
      </c>
      <c r="E811" t="s">
        <v>310</v>
      </c>
      <c r="F811" t="s">
        <v>133</v>
      </c>
      <c r="G811" t="s">
        <v>147</v>
      </c>
      <c r="H811">
        <v>45845</v>
      </c>
      <c r="I811">
        <v>45845</v>
      </c>
      <c r="J811" t="s">
        <v>856</v>
      </c>
      <c r="K811">
        <v>1210101</v>
      </c>
      <c r="L811" t="s">
        <v>341</v>
      </c>
      <c r="O811">
        <v>10014656</v>
      </c>
      <c r="P811" t="s">
        <v>173</v>
      </c>
      <c r="Q811">
        <v>0</v>
      </c>
      <c r="R811" t="s">
        <v>3891</v>
      </c>
      <c r="S811" t="s">
        <v>342</v>
      </c>
      <c r="T811">
        <v>11587438</v>
      </c>
      <c r="U811">
        <v>45778</v>
      </c>
      <c r="V811">
        <v>45845</v>
      </c>
      <c r="W811">
        <v>45805</v>
      </c>
      <c r="X811">
        <v>0</v>
      </c>
      <c r="Y811">
        <v>1290900</v>
      </c>
      <c r="Z811" t="s">
        <v>1568</v>
      </c>
      <c r="AA811" t="s">
        <v>248</v>
      </c>
      <c r="AB811" t="s">
        <v>121</v>
      </c>
      <c r="AC811" t="s">
        <v>255</v>
      </c>
      <c r="AD811" t="s">
        <v>141</v>
      </c>
      <c r="AE811" t="s">
        <v>248</v>
      </c>
      <c r="AF811" t="s">
        <v>3326</v>
      </c>
      <c r="AG811">
        <v>3</v>
      </c>
    </row>
    <row r="812" spans="1:33" x14ac:dyDescent="0.35">
      <c r="A812" t="s">
        <v>413</v>
      </c>
      <c r="B812">
        <v>6597219</v>
      </c>
      <c r="C812" t="s">
        <v>129</v>
      </c>
      <c r="D812" t="s">
        <v>3929</v>
      </c>
      <c r="E812" t="s">
        <v>310</v>
      </c>
      <c r="F812" t="s">
        <v>259</v>
      </c>
      <c r="G812" t="s">
        <v>336</v>
      </c>
      <c r="H812">
        <v>45853</v>
      </c>
      <c r="I812">
        <v>45853</v>
      </c>
      <c r="J812" t="s">
        <v>5407</v>
      </c>
      <c r="K812">
        <v>1213130</v>
      </c>
      <c r="L812" t="s">
        <v>414</v>
      </c>
      <c r="O812">
        <v>10014620</v>
      </c>
      <c r="P812" t="s">
        <v>413</v>
      </c>
      <c r="Q812">
        <v>0</v>
      </c>
      <c r="R812" t="s">
        <v>3891</v>
      </c>
      <c r="S812" t="s">
        <v>343</v>
      </c>
      <c r="T812">
        <v>11588341</v>
      </c>
      <c r="U812">
        <v>45778</v>
      </c>
      <c r="V812">
        <v>45853</v>
      </c>
      <c r="W812">
        <v>45851</v>
      </c>
      <c r="X812">
        <v>0</v>
      </c>
      <c r="Y812">
        <v>1290900</v>
      </c>
      <c r="Z812" t="s">
        <v>1568</v>
      </c>
      <c r="AA812" t="s">
        <v>245</v>
      </c>
      <c r="AB812" t="s">
        <v>121</v>
      </c>
      <c r="AC812" t="s">
        <v>255</v>
      </c>
      <c r="AD812" t="s">
        <v>189</v>
      </c>
      <c r="AE812" t="s">
        <v>245</v>
      </c>
      <c r="AF812" t="s">
        <v>1812</v>
      </c>
      <c r="AG812">
        <v>4</v>
      </c>
    </row>
    <row r="813" spans="1:33" x14ac:dyDescent="0.35">
      <c r="A813" t="s">
        <v>152</v>
      </c>
      <c r="B813">
        <v>6597207</v>
      </c>
      <c r="C813" t="s">
        <v>129</v>
      </c>
      <c r="D813" t="s">
        <v>3930</v>
      </c>
      <c r="E813" t="s">
        <v>310</v>
      </c>
      <c r="F813" t="s">
        <v>133</v>
      </c>
      <c r="G813" t="s">
        <v>147</v>
      </c>
      <c r="H813">
        <v>45839</v>
      </c>
      <c r="I813">
        <v>45869</v>
      </c>
      <c r="J813" t="s">
        <v>856</v>
      </c>
      <c r="K813">
        <v>1215156</v>
      </c>
      <c r="L813" t="s">
        <v>307</v>
      </c>
      <c r="O813">
        <v>10014641</v>
      </c>
      <c r="P813" t="s">
        <v>152</v>
      </c>
      <c r="Q813">
        <v>0</v>
      </c>
      <c r="R813" t="s">
        <v>3901</v>
      </c>
      <c r="S813" t="s">
        <v>3891</v>
      </c>
      <c r="T813">
        <v>11583441</v>
      </c>
      <c r="U813">
        <v>45778</v>
      </c>
      <c r="V813">
        <v>45839</v>
      </c>
      <c r="W813">
        <v>45806</v>
      </c>
      <c r="X813">
        <v>0</v>
      </c>
      <c r="Y813">
        <v>1290900</v>
      </c>
      <c r="Z813" t="s">
        <v>1568</v>
      </c>
      <c r="AA813" t="s">
        <v>246</v>
      </c>
      <c r="AB813" t="s">
        <v>121</v>
      </c>
      <c r="AC813" t="s">
        <v>255</v>
      </c>
      <c r="AD813" t="s">
        <v>141</v>
      </c>
      <c r="AE813" t="s">
        <v>246</v>
      </c>
      <c r="AF813" t="s">
        <v>3326</v>
      </c>
      <c r="AG813">
        <v>16</v>
      </c>
    </row>
    <row r="814" spans="1:33" x14ac:dyDescent="0.35">
      <c r="A814" t="s">
        <v>413</v>
      </c>
      <c r="B814">
        <v>6597121</v>
      </c>
      <c r="C814" t="s">
        <v>129</v>
      </c>
      <c r="D814" t="s">
        <v>3931</v>
      </c>
      <c r="E814" t="s">
        <v>310</v>
      </c>
      <c r="F814" t="s">
        <v>259</v>
      </c>
      <c r="G814" t="s">
        <v>336</v>
      </c>
      <c r="H814">
        <v>45853</v>
      </c>
      <c r="I814">
        <v>45853</v>
      </c>
      <c r="J814" t="s">
        <v>5407</v>
      </c>
      <c r="K814">
        <v>1213130</v>
      </c>
      <c r="L814" t="s">
        <v>414</v>
      </c>
      <c r="O814">
        <v>10014620</v>
      </c>
      <c r="P814" t="s">
        <v>413</v>
      </c>
      <c r="Q814">
        <v>0</v>
      </c>
      <c r="R814" t="s">
        <v>1532</v>
      </c>
      <c r="S814" t="s">
        <v>343</v>
      </c>
      <c r="T814">
        <v>11587973</v>
      </c>
      <c r="U814">
        <v>45777</v>
      </c>
      <c r="V814">
        <v>45853</v>
      </c>
      <c r="W814">
        <v>45851</v>
      </c>
      <c r="X814">
        <v>0</v>
      </c>
      <c r="Y814">
        <v>1290900</v>
      </c>
      <c r="Z814" t="s">
        <v>1568</v>
      </c>
      <c r="AA814" t="s">
        <v>245</v>
      </c>
      <c r="AB814" t="s">
        <v>121</v>
      </c>
      <c r="AC814" t="s">
        <v>255</v>
      </c>
      <c r="AD814" t="s">
        <v>189</v>
      </c>
      <c r="AE814" t="s">
        <v>245</v>
      </c>
      <c r="AF814" t="s">
        <v>1812</v>
      </c>
      <c r="AG814">
        <v>8</v>
      </c>
    </row>
    <row r="815" spans="1:33" x14ac:dyDescent="0.35">
      <c r="A815" t="s">
        <v>160</v>
      </c>
      <c r="B815">
        <v>6597111</v>
      </c>
      <c r="C815" t="s">
        <v>129</v>
      </c>
      <c r="D815" t="s">
        <v>3932</v>
      </c>
      <c r="E815" t="s">
        <v>310</v>
      </c>
      <c r="F815" t="s">
        <v>133</v>
      </c>
      <c r="G815" t="s">
        <v>147</v>
      </c>
      <c r="H815">
        <v>45873</v>
      </c>
      <c r="I815">
        <v>45873</v>
      </c>
      <c r="J815" t="s">
        <v>856</v>
      </c>
      <c r="K815">
        <v>1212121</v>
      </c>
      <c r="L815" t="s">
        <v>346</v>
      </c>
      <c r="O815">
        <v>10014598</v>
      </c>
      <c r="P815" t="s">
        <v>160</v>
      </c>
      <c r="Q815">
        <v>0</v>
      </c>
      <c r="R815" t="s">
        <v>3891</v>
      </c>
      <c r="S815" t="s">
        <v>342</v>
      </c>
      <c r="T815">
        <v>11583862</v>
      </c>
      <c r="U815">
        <v>45777</v>
      </c>
      <c r="V815">
        <v>45873</v>
      </c>
      <c r="W815">
        <v>45835</v>
      </c>
      <c r="X815">
        <v>0</v>
      </c>
      <c r="Y815">
        <v>1290900</v>
      </c>
      <c r="Z815" t="s">
        <v>1568</v>
      </c>
      <c r="AA815" t="s">
        <v>247</v>
      </c>
      <c r="AB815" t="s">
        <v>121</v>
      </c>
      <c r="AC815" t="s">
        <v>255</v>
      </c>
      <c r="AD815" t="s">
        <v>141</v>
      </c>
      <c r="AE815" t="s">
        <v>247</v>
      </c>
      <c r="AF815" t="s">
        <v>3326</v>
      </c>
      <c r="AG815">
        <v>6</v>
      </c>
    </row>
    <row r="816" spans="1:33" x14ac:dyDescent="0.35">
      <c r="A816" t="s">
        <v>210</v>
      </c>
      <c r="B816">
        <v>6597110</v>
      </c>
      <c r="C816" t="s">
        <v>129</v>
      </c>
      <c r="D816" t="s">
        <v>3933</v>
      </c>
      <c r="E816" t="s">
        <v>310</v>
      </c>
      <c r="F816" t="s">
        <v>259</v>
      </c>
      <c r="G816" t="s">
        <v>142</v>
      </c>
      <c r="H816">
        <v>45838</v>
      </c>
      <c r="I816">
        <v>45838</v>
      </c>
      <c r="J816" t="s">
        <v>856</v>
      </c>
      <c r="K816">
        <v>1213130</v>
      </c>
      <c r="L816" t="s">
        <v>395</v>
      </c>
      <c r="O816">
        <v>10014608</v>
      </c>
      <c r="P816" t="s">
        <v>210</v>
      </c>
      <c r="Q816">
        <v>0</v>
      </c>
      <c r="R816" t="s">
        <v>3891</v>
      </c>
      <c r="S816" t="s">
        <v>3891</v>
      </c>
      <c r="T816">
        <v>11584641</v>
      </c>
      <c r="U816">
        <v>45777</v>
      </c>
      <c r="V816">
        <v>45838</v>
      </c>
      <c r="W816">
        <v>45816</v>
      </c>
      <c r="X816">
        <v>0</v>
      </c>
      <c r="Y816">
        <v>1290900</v>
      </c>
      <c r="Z816" t="s">
        <v>1568</v>
      </c>
      <c r="AA816" t="s">
        <v>245</v>
      </c>
      <c r="AB816" t="s">
        <v>121</v>
      </c>
      <c r="AC816" t="s">
        <v>255</v>
      </c>
      <c r="AD816" t="s">
        <v>141</v>
      </c>
      <c r="AE816" t="s">
        <v>245</v>
      </c>
      <c r="AF816" t="s">
        <v>1812</v>
      </c>
      <c r="AG816">
        <v>1</v>
      </c>
    </row>
    <row r="817" spans="1:33" x14ac:dyDescent="0.35">
      <c r="A817" t="s">
        <v>160</v>
      </c>
      <c r="B817">
        <v>6597106</v>
      </c>
      <c r="C817" t="s">
        <v>129</v>
      </c>
      <c r="D817" t="s">
        <v>3934</v>
      </c>
      <c r="E817" t="s">
        <v>310</v>
      </c>
      <c r="F817" t="s">
        <v>133</v>
      </c>
      <c r="G817" t="s">
        <v>147</v>
      </c>
      <c r="H817">
        <v>45839</v>
      </c>
      <c r="I817">
        <v>45869</v>
      </c>
      <c r="J817" t="s">
        <v>3476</v>
      </c>
      <c r="K817">
        <v>1212121</v>
      </c>
      <c r="L817" t="s">
        <v>346</v>
      </c>
      <c r="O817">
        <v>10014598</v>
      </c>
      <c r="P817" t="s">
        <v>160</v>
      </c>
      <c r="Q817">
        <v>0</v>
      </c>
      <c r="R817" t="s">
        <v>3891</v>
      </c>
      <c r="S817" t="s">
        <v>342</v>
      </c>
      <c r="T817">
        <v>11586998</v>
      </c>
      <c r="U817">
        <v>45777</v>
      </c>
      <c r="V817">
        <v>45839</v>
      </c>
      <c r="W817">
        <v>45835</v>
      </c>
      <c r="X817">
        <v>0</v>
      </c>
      <c r="Y817">
        <v>1290900</v>
      </c>
      <c r="Z817" t="s">
        <v>1568</v>
      </c>
      <c r="AA817" t="s">
        <v>247</v>
      </c>
      <c r="AB817" t="s">
        <v>121</v>
      </c>
      <c r="AC817" t="s">
        <v>255</v>
      </c>
      <c r="AD817" t="s">
        <v>141</v>
      </c>
      <c r="AE817" t="s">
        <v>247</v>
      </c>
      <c r="AF817" t="s">
        <v>1812</v>
      </c>
      <c r="AG817">
        <v>4</v>
      </c>
    </row>
    <row r="818" spans="1:33" x14ac:dyDescent="0.35">
      <c r="A818" t="s">
        <v>237</v>
      </c>
      <c r="B818">
        <v>6596886</v>
      </c>
      <c r="C818" t="s">
        <v>129</v>
      </c>
      <c r="D818" t="s">
        <v>5170</v>
      </c>
      <c r="E818" t="s">
        <v>4032</v>
      </c>
      <c r="F818" t="s">
        <v>402</v>
      </c>
      <c r="G818" t="s">
        <v>475</v>
      </c>
      <c r="H818">
        <v>45809</v>
      </c>
      <c r="I818">
        <v>45809</v>
      </c>
      <c r="J818" t="s">
        <v>856</v>
      </c>
      <c r="K818">
        <v>1213130</v>
      </c>
      <c r="L818" t="s">
        <v>386</v>
      </c>
      <c r="O818">
        <v>10014625</v>
      </c>
      <c r="P818" t="s">
        <v>237</v>
      </c>
      <c r="Q818">
        <v>0</v>
      </c>
      <c r="R818" t="s">
        <v>349</v>
      </c>
      <c r="S818" t="s">
        <v>343</v>
      </c>
      <c r="T818">
        <v>11586086</v>
      </c>
      <c r="U818">
        <v>45777</v>
      </c>
      <c r="V818">
        <v>45809</v>
      </c>
      <c r="W818">
        <v>45796</v>
      </c>
      <c r="X818">
        <v>0</v>
      </c>
      <c r="Y818">
        <v>1290900</v>
      </c>
      <c r="Z818" t="s">
        <v>1568</v>
      </c>
      <c r="AA818" t="s">
        <v>245</v>
      </c>
      <c r="AB818" t="s">
        <v>121</v>
      </c>
      <c r="AC818" t="s">
        <v>255</v>
      </c>
      <c r="AE818" t="s">
        <v>245</v>
      </c>
      <c r="AF818" t="s">
        <v>3326</v>
      </c>
      <c r="AG818">
        <v>4</v>
      </c>
    </row>
    <row r="819" spans="1:33" x14ac:dyDescent="0.35">
      <c r="A819" t="s">
        <v>173</v>
      </c>
      <c r="B819">
        <v>6596832</v>
      </c>
      <c r="C819" t="s">
        <v>123</v>
      </c>
      <c r="D819" t="s">
        <v>3935</v>
      </c>
      <c r="E819" t="s">
        <v>310</v>
      </c>
      <c r="F819" t="s">
        <v>133</v>
      </c>
      <c r="G819" t="s">
        <v>132</v>
      </c>
      <c r="H819">
        <v>45858</v>
      </c>
      <c r="I819">
        <v>45858</v>
      </c>
      <c r="J819" t="s">
        <v>856</v>
      </c>
      <c r="K819">
        <v>1210101</v>
      </c>
      <c r="L819" t="s">
        <v>341</v>
      </c>
      <c r="O819">
        <v>10014656</v>
      </c>
      <c r="P819" t="s">
        <v>173</v>
      </c>
      <c r="Q819">
        <v>0</v>
      </c>
      <c r="R819" t="s">
        <v>342</v>
      </c>
      <c r="S819" t="s">
        <v>296</v>
      </c>
      <c r="T819">
        <v>11580598</v>
      </c>
      <c r="U819">
        <v>45776</v>
      </c>
      <c r="V819">
        <v>45858</v>
      </c>
      <c r="W819">
        <v>45795</v>
      </c>
      <c r="X819">
        <v>0</v>
      </c>
      <c r="Y819">
        <v>1290900</v>
      </c>
      <c r="Z819" t="s">
        <v>1568</v>
      </c>
      <c r="AA819" t="s">
        <v>248</v>
      </c>
      <c r="AB819" t="s">
        <v>121</v>
      </c>
      <c r="AC819" t="s">
        <v>255</v>
      </c>
      <c r="AD819" t="s">
        <v>122</v>
      </c>
      <c r="AE819" t="s">
        <v>248</v>
      </c>
      <c r="AF819" t="s">
        <v>1812</v>
      </c>
      <c r="AG819">
        <v>4</v>
      </c>
    </row>
    <row r="820" spans="1:33" x14ac:dyDescent="0.35">
      <c r="A820" t="s">
        <v>3936</v>
      </c>
      <c r="B820">
        <v>6596747</v>
      </c>
      <c r="C820" t="s">
        <v>511</v>
      </c>
      <c r="D820" t="s">
        <v>3937</v>
      </c>
      <c r="E820" t="s">
        <v>310</v>
      </c>
      <c r="F820" t="s">
        <v>259</v>
      </c>
      <c r="G820" t="s">
        <v>1773</v>
      </c>
      <c r="H820">
        <v>45809</v>
      </c>
      <c r="I820">
        <v>45809</v>
      </c>
      <c r="K820">
        <v>1291900</v>
      </c>
      <c r="L820" t="s">
        <v>3938</v>
      </c>
      <c r="Q820">
        <v>11074.61</v>
      </c>
      <c r="R820" t="s">
        <v>1585</v>
      </c>
      <c r="S820" t="s">
        <v>343</v>
      </c>
      <c r="T820">
        <v>11585211</v>
      </c>
      <c r="U820">
        <v>45776</v>
      </c>
      <c r="V820">
        <v>45809</v>
      </c>
      <c r="W820">
        <v>45798</v>
      </c>
      <c r="X820">
        <v>11074.61</v>
      </c>
      <c r="Y820">
        <v>1290900</v>
      </c>
      <c r="Z820" t="s">
        <v>1568</v>
      </c>
      <c r="AA820" t="s">
        <v>249</v>
      </c>
      <c r="AB820" t="s">
        <v>121</v>
      </c>
      <c r="AC820" t="s">
        <v>255</v>
      </c>
      <c r="AD820" t="s">
        <v>135</v>
      </c>
      <c r="AE820" t="s">
        <v>249</v>
      </c>
      <c r="AF820" t="s">
        <v>3326</v>
      </c>
      <c r="AG820">
        <v>0</v>
      </c>
    </row>
    <row r="821" spans="1:33" x14ac:dyDescent="0.35">
      <c r="A821" t="s">
        <v>288</v>
      </c>
      <c r="B821">
        <v>6596659</v>
      </c>
      <c r="C821" t="s">
        <v>123</v>
      </c>
      <c r="D821" t="s">
        <v>3829</v>
      </c>
      <c r="E821" t="s">
        <v>310</v>
      </c>
      <c r="F821" t="s">
        <v>133</v>
      </c>
      <c r="G821" t="s">
        <v>147</v>
      </c>
      <c r="H821">
        <v>45873</v>
      </c>
      <c r="I821">
        <v>45873</v>
      </c>
      <c r="J821" t="s">
        <v>856</v>
      </c>
      <c r="K821">
        <v>1212120</v>
      </c>
      <c r="L821" t="s">
        <v>289</v>
      </c>
      <c r="O821">
        <v>10014653</v>
      </c>
      <c r="P821" t="s">
        <v>288</v>
      </c>
      <c r="Q821">
        <v>0</v>
      </c>
      <c r="R821" t="s">
        <v>343</v>
      </c>
      <c r="S821" t="s">
        <v>342</v>
      </c>
      <c r="T821">
        <v>11466047</v>
      </c>
      <c r="U821">
        <v>45776</v>
      </c>
      <c r="V821">
        <v>45873</v>
      </c>
      <c r="W821">
        <v>45835</v>
      </c>
      <c r="X821">
        <v>0</v>
      </c>
      <c r="Y821">
        <v>1290900</v>
      </c>
      <c r="Z821" t="s">
        <v>1568</v>
      </c>
      <c r="AA821" t="s">
        <v>247</v>
      </c>
      <c r="AB821" t="s">
        <v>121</v>
      </c>
      <c r="AC821" t="s">
        <v>255</v>
      </c>
      <c r="AD821" t="s">
        <v>141</v>
      </c>
      <c r="AE821" t="s">
        <v>247</v>
      </c>
      <c r="AF821" t="s">
        <v>3326</v>
      </c>
      <c r="AG821">
        <v>48</v>
      </c>
    </row>
    <row r="822" spans="1:33" x14ac:dyDescent="0.35">
      <c r="A822" t="s">
        <v>288</v>
      </c>
      <c r="B822">
        <v>6596658</v>
      </c>
      <c r="C822" t="s">
        <v>123</v>
      </c>
      <c r="D822" t="s">
        <v>3830</v>
      </c>
      <c r="E822" t="s">
        <v>310</v>
      </c>
      <c r="F822" t="s">
        <v>133</v>
      </c>
      <c r="G822" t="s">
        <v>147</v>
      </c>
      <c r="H822">
        <v>45873</v>
      </c>
      <c r="I822">
        <v>45873</v>
      </c>
      <c r="J822" t="s">
        <v>856</v>
      </c>
      <c r="K822">
        <v>1212120</v>
      </c>
      <c r="L822" t="s">
        <v>289</v>
      </c>
      <c r="O822">
        <v>10014653</v>
      </c>
      <c r="P822" t="s">
        <v>288</v>
      </c>
      <c r="Q822">
        <v>0</v>
      </c>
      <c r="R822" t="s">
        <v>343</v>
      </c>
      <c r="S822" t="s">
        <v>342</v>
      </c>
      <c r="T822">
        <v>11485687</v>
      </c>
      <c r="U822">
        <v>45776</v>
      </c>
      <c r="V822">
        <v>45873</v>
      </c>
      <c r="W822">
        <v>45835</v>
      </c>
      <c r="X822">
        <v>0</v>
      </c>
      <c r="Y822">
        <v>1290900</v>
      </c>
      <c r="Z822" t="s">
        <v>1568</v>
      </c>
      <c r="AA822" t="s">
        <v>247</v>
      </c>
      <c r="AB822" t="s">
        <v>121</v>
      </c>
      <c r="AC822" t="s">
        <v>255</v>
      </c>
      <c r="AD822" t="s">
        <v>141</v>
      </c>
      <c r="AE822" t="s">
        <v>247</v>
      </c>
      <c r="AF822" t="s">
        <v>3326</v>
      </c>
      <c r="AG822">
        <v>48</v>
      </c>
    </row>
    <row r="823" spans="1:33" x14ac:dyDescent="0.35">
      <c r="A823" t="s">
        <v>209</v>
      </c>
      <c r="B823">
        <v>6596641</v>
      </c>
      <c r="C823" t="s">
        <v>129</v>
      </c>
      <c r="D823" t="s">
        <v>3831</v>
      </c>
      <c r="E823" t="s">
        <v>310</v>
      </c>
      <c r="F823" t="s">
        <v>133</v>
      </c>
      <c r="G823" t="s">
        <v>132</v>
      </c>
      <c r="H823">
        <v>45839</v>
      </c>
      <c r="I823">
        <v>45869</v>
      </c>
      <c r="J823" t="s">
        <v>856</v>
      </c>
      <c r="K823">
        <v>1215152</v>
      </c>
      <c r="L823" t="s">
        <v>280</v>
      </c>
      <c r="O823">
        <v>10014630</v>
      </c>
      <c r="P823" t="s">
        <v>209</v>
      </c>
      <c r="Q823">
        <v>0</v>
      </c>
      <c r="R823" t="s">
        <v>343</v>
      </c>
      <c r="S823" t="s">
        <v>342</v>
      </c>
      <c r="T823">
        <v>11578303</v>
      </c>
      <c r="U823">
        <v>45776</v>
      </c>
      <c r="V823">
        <v>45839</v>
      </c>
      <c r="W823">
        <v>45819</v>
      </c>
      <c r="X823">
        <v>0</v>
      </c>
      <c r="Y823">
        <v>1290900</v>
      </c>
      <c r="Z823" t="s">
        <v>1568</v>
      </c>
      <c r="AA823" t="s">
        <v>246</v>
      </c>
      <c r="AB823" t="s">
        <v>121</v>
      </c>
      <c r="AC823" t="s">
        <v>255</v>
      </c>
      <c r="AD823" t="s">
        <v>141</v>
      </c>
      <c r="AE823" t="s">
        <v>246</v>
      </c>
      <c r="AF823" t="s">
        <v>1812</v>
      </c>
      <c r="AG823">
        <v>12</v>
      </c>
    </row>
    <row r="824" spans="1:33" x14ac:dyDescent="0.35">
      <c r="A824" t="s">
        <v>272</v>
      </c>
      <c r="B824">
        <v>6596639</v>
      </c>
      <c r="C824" t="s">
        <v>123</v>
      </c>
      <c r="D824" t="s">
        <v>3832</v>
      </c>
      <c r="E824" t="s">
        <v>310</v>
      </c>
      <c r="F824" t="s">
        <v>133</v>
      </c>
      <c r="G824" t="s">
        <v>147</v>
      </c>
      <c r="H824">
        <v>45839</v>
      </c>
      <c r="I824">
        <v>45869</v>
      </c>
      <c r="J824" t="s">
        <v>856</v>
      </c>
      <c r="K824">
        <v>1210102</v>
      </c>
      <c r="L824" t="s">
        <v>273</v>
      </c>
      <c r="O824">
        <v>10017653</v>
      </c>
      <c r="P824" t="s">
        <v>165</v>
      </c>
      <c r="Q824">
        <v>0</v>
      </c>
      <c r="R824" t="s">
        <v>343</v>
      </c>
      <c r="S824" t="s">
        <v>3891</v>
      </c>
      <c r="T824">
        <v>11579270</v>
      </c>
      <c r="U824">
        <v>45776</v>
      </c>
      <c r="V824">
        <v>45839</v>
      </c>
      <c r="W824">
        <v>45806</v>
      </c>
      <c r="X824">
        <v>0</v>
      </c>
      <c r="Y824">
        <v>1290900</v>
      </c>
      <c r="Z824" t="s">
        <v>1568</v>
      </c>
      <c r="AA824" t="s">
        <v>248</v>
      </c>
      <c r="AB824" t="s">
        <v>121</v>
      </c>
      <c r="AC824" t="s">
        <v>255</v>
      </c>
      <c r="AD824" t="s">
        <v>141</v>
      </c>
      <c r="AE824" t="s">
        <v>248</v>
      </c>
      <c r="AF824" t="s">
        <v>3326</v>
      </c>
      <c r="AG824">
        <v>6</v>
      </c>
    </row>
    <row r="825" spans="1:33" x14ac:dyDescent="0.35">
      <c r="A825" t="s">
        <v>400</v>
      </c>
      <c r="B825">
        <v>6596638</v>
      </c>
      <c r="C825" t="s">
        <v>129</v>
      </c>
      <c r="D825" t="s">
        <v>3833</v>
      </c>
      <c r="E825" t="s">
        <v>310</v>
      </c>
      <c r="F825" t="s">
        <v>259</v>
      </c>
      <c r="G825" t="s">
        <v>142</v>
      </c>
      <c r="H825">
        <v>45856</v>
      </c>
      <c r="I825">
        <v>45856</v>
      </c>
      <c r="J825" t="s">
        <v>5407</v>
      </c>
      <c r="K825">
        <v>1215155</v>
      </c>
      <c r="L825" t="s">
        <v>401</v>
      </c>
      <c r="O825">
        <v>10014646</v>
      </c>
      <c r="P825" t="s">
        <v>400</v>
      </c>
      <c r="Q825">
        <v>0</v>
      </c>
      <c r="R825" t="s">
        <v>343</v>
      </c>
      <c r="S825" t="s">
        <v>343</v>
      </c>
      <c r="T825">
        <v>11579090</v>
      </c>
      <c r="U825">
        <v>45776</v>
      </c>
      <c r="V825">
        <v>45856</v>
      </c>
      <c r="W825">
        <v>45853</v>
      </c>
      <c r="X825">
        <v>0</v>
      </c>
      <c r="Y825">
        <v>1290900</v>
      </c>
      <c r="Z825" t="s">
        <v>1568</v>
      </c>
      <c r="AA825" t="s">
        <v>246</v>
      </c>
      <c r="AB825" t="s">
        <v>121</v>
      </c>
      <c r="AC825" t="s">
        <v>255</v>
      </c>
      <c r="AD825" t="s">
        <v>141</v>
      </c>
      <c r="AE825" t="s">
        <v>246</v>
      </c>
      <c r="AF825" t="s">
        <v>1812</v>
      </c>
      <c r="AG825">
        <v>2</v>
      </c>
    </row>
    <row r="826" spans="1:33" x14ac:dyDescent="0.35">
      <c r="A826" t="s">
        <v>134</v>
      </c>
      <c r="B826">
        <v>6596637</v>
      </c>
      <c r="C826" t="s">
        <v>123</v>
      </c>
      <c r="D826" t="s">
        <v>3939</v>
      </c>
      <c r="E826" t="s">
        <v>310</v>
      </c>
      <c r="F826" t="s">
        <v>133</v>
      </c>
      <c r="G826" t="s">
        <v>147</v>
      </c>
      <c r="H826">
        <v>45845</v>
      </c>
      <c r="I826">
        <v>45845</v>
      </c>
      <c r="J826" t="s">
        <v>856</v>
      </c>
      <c r="K826">
        <v>1210101</v>
      </c>
      <c r="L826" t="s">
        <v>271</v>
      </c>
      <c r="O826">
        <v>10014658</v>
      </c>
      <c r="P826" t="s">
        <v>134</v>
      </c>
      <c r="Q826">
        <v>0</v>
      </c>
      <c r="R826" t="s">
        <v>343</v>
      </c>
      <c r="S826" t="s">
        <v>342</v>
      </c>
      <c r="T826">
        <v>11582405</v>
      </c>
      <c r="U826">
        <v>45776</v>
      </c>
      <c r="V826">
        <v>45845</v>
      </c>
      <c r="W826">
        <v>45805</v>
      </c>
      <c r="X826">
        <v>0</v>
      </c>
      <c r="Y826">
        <v>1290900</v>
      </c>
      <c r="Z826" t="s">
        <v>1568</v>
      </c>
      <c r="AA826" t="s">
        <v>248</v>
      </c>
      <c r="AB826" t="s">
        <v>121</v>
      </c>
      <c r="AC826" t="s">
        <v>255</v>
      </c>
      <c r="AD826" t="s">
        <v>141</v>
      </c>
      <c r="AE826" t="s">
        <v>248</v>
      </c>
      <c r="AF826" t="s">
        <v>1812</v>
      </c>
      <c r="AG826">
        <v>8</v>
      </c>
    </row>
    <row r="827" spans="1:33" x14ac:dyDescent="0.35">
      <c r="A827" t="s">
        <v>134</v>
      </c>
      <c r="B827">
        <v>6596636</v>
      </c>
      <c r="C827" t="s">
        <v>123</v>
      </c>
      <c r="D827" t="s">
        <v>3835</v>
      </c>
      <c r="E827" t="s">
        <v>310</v>
      </c>
      <c r="F827" t="s">
        <v>259</v>
      </c>
      <c r="G827" t="s">
        <v>336</v>
      </c>
      <c r="H827">
        <v>45858</v>
      </c>
      <c r="I827">
        <v>45858</v>
      </c>
      <c r="J827" t="s">
        <v>5407</v>
      </c>
      <c r="K827">
        <v>1210101</v>
      </c>
      <c r="L827" t="s">
        <v>271</v>
      </c>
      <c r="O827">
        <v>10014658</v>
      </c>
      <c r="P827" t="s">
        <v>134</v>
      </c>
      <c r="Q827">
        <v>0</v>
      </c>
      <c r="R827" t="s">
        <v>343</v>
      </c>
      <c r="S827" t="s">
        <v>343</v>
      </c>
      <c r="T827">
        <v>11582465</v>
      </c>
      <c r="U827">
        <v>45776</v>
      </c>
      <c r="V827">
        <v>45858</v>
      </c>
      <c r="W827">
        <v>45853</v>
      </c>
      <c r="X827">
        <v>0</v>
      </c>
      <c r="Y827">
        <v>1290900</v>
      </c>
      <c r="Z827" t="s">
        <v>1568</v>
      </c>
      <c r="AA827" t="s">
        <v>248</v>
      </c>
      <c r="AB827" t="s">
        <v>121</v>
      </c>
      <c r="AC827" t="s">
        <v>255</v>
      </c>
      <c r="AD827" t="s">
        <v>189</v>
      </c>
      <c r="AE827" t="s">
        <v>248</v>
      </c>
      <c r="AF827" t="s">
        <v>1812</v>
      </c>
      <c r="AG827">
        <v>8</v>
      </c>
    </row>
    <row r="828" spans="1:33" x14ac:dyDescent="0.35">
      <c r="A828" t="s">
        <v>332</v>
      </c>
      <c r="B828">
        <v>6596635</v>
      </c>
      <c r="C828" t="s">
        <v>129</v>
      </c>
      <c r="D828" t="s">
        <v>3836</v>
      </c>
      <c r="E828" t="s">
        <v>310</v>
      </c>
      <c r="F828" t="s">
        <v>133</v>
      </c>
      <c r="G828" t="s">
        <v>147</v>
      </c>
      <c r="H828">
        <v>45839</v>
      </c>
      <c r="I828">
        <v>45869</v>
      </c>
      <c r="J828" t="s">
        <v>856</v>
      </c>
      <c r="K828">
        <v>1215150</v>
      </c>
      <c r="L828" t="s">
        <v>333</v>
      </c>
      <c r="O828">
        <v>10014639</v>
      </c>
      <c r="P828" t="s">
        <v>332</v>
      </c>
      <c r="Q828">
        <v>0</v>
      </c>
      <c r="R828" t="s">
        <v>329</v>
      </c>
      <c r="S828" t="s">
        <v>3901</v>
      </c>
      <c r="T828">
        <v>11574095</v>
      </c>
      <c r="U828">
        <v>45776</v>
      </c>
      <c r="V828">
        <v>45839</v>
      </c>
      <c r="W828">
        <v>45835</v>
      </c>
      <c r="X828">
        <v>0</v>
      </c>
      <c r="Y828">
        <v>1290900</v>
      </c>
      <c r="Z828" t="s">
        <v>1568</v>
      </c>
      <c r="AA828" t="s">
        <v>246</v>
      </c>
      <c r="AB828" t="s">
        <v>121</v>
      </c>
      <c r="AC828" t="s">
        <v>255</v>
      </c>
      <c r="AD828" t="s">
        <v>141</v>
      </c>
      <c r="AE828" t="s">
        <v>246</v>
      </c>
      <c r="AF828" t="s">
        <v>3326</v>
      </c>
      <c r="AG828">
        <v>4</v>
      </c>
    </row>
    <row r="829" spans="1:33" x14ac:dyDescent="0.35">
      <c r="A829" t="s">
        <v>332</v>
      </c>
      <c r="B829">
        <v>6596634</v>
      </c>
      <c r="C829" t="s">
        <v>129</v>
      </c>
      <c r="D829" t="s">
        <v>1742</v>
      </c>
      <c r="E829" t="s">
        <v>310</v>
      </c>
      <c r="F829" t="s">
        <v>133</v>
      </c>
      <c r="G829" t="s">
        <v>132</v>
      </c>
      <c r="H829">
        <v>45839</v>
      </c>
      <c r="I829">
        <v>45839</v>
      </c>
      <c r="J829" t="s">
        <v>856</v>
      </c>
      <c r="K829">
        <v>1215150</v>
      </c>
      <c r="L829" t="s">
        <v>333</v>
      </c>
      <c r="O829">
        <v>10014639</v>
      </c>
      <c r="P829" t="s">
        <v>332</v>
      </c>
      <c r="Q829">
        <v>0</v>
      </c>
      <c r="R829" t="s">
        <v>329</v>
      </c>
      <c r="S829" t="s">
        <v>342</v>
      </c>
      <c r="T829">
        <v>11566947</v>
      </c>
      <c r="U829">
        <v>45776</v>
      </c>
      <c r="V829">
        <v>45839</v>
      </c>
      <c r="W829">
        <v>45781</v>
      </c>
      <c r="X829">
        <v>0</v>
      </c>
      <c r="Y829">
        <v>1290900</v>
      </c>
      <c r="Z829" t="s">
        <v>1568</v>
      </c>
      <c r="AA829" t="s">
        <v>246</v>
      </c>
      <c r="AB829" t="s">
        <v>121</v>
      </c>
      <c r="AC829" t="s">
        <v>255</v>
      </c>
      <c r="AD829" t="s">
        <v>141</v>
      </c>
      <c r="AE829" t="s">
        <v>246</v>
      </c>
      <c r="AF829" t="s">
        <v>1812</v>
      </c>
      <c r="AG829">
        <v>1</v>
      </c>
    </row>
    <row r="830" spans="1:33" x14ac:dyDescent="0.35">
      <c r="A830" t="s">
        <v>231</v>
      </c>
      <c r="B830">
        <v>6596631</v>
      </c>
      <c r="C830" t="s">
        <v>129</v>
      </c>
      <c r="D830" t="s">
        <v>3837</v>
      </c>
      <c r="E830" t="s">
        <v>310</v>
      </c>
      <c r="F830" t="s">
        <v>133</v>
      </c>
      <c r="G830" t="s">
        <v>147</v>
      </c>
      <c r="H830">
        <v>45839</v>
      </c>
      <c r="I830">
        <v>45869</v>
      </c>
      <c r="J830" t="s">
        <v>3476</v>
      </c>
      <c r="K830">
        <v>1215150</v>
      </c>
      <c r="L830" t="s">
        <v>331</v>
      </c>
      <c r="O830">
        <v>10014638</v>
      </c>
      <c r="P830" t="s">
        <v>231</v>
      </c>
      <c r="Q830">
        <v>0</v>
      </c>
      <c r="R830" t="s">
        <v>329</v>
      </c>
      <c r="S830" t="s">
        <v>329</v>
      </c>
      <c r="T830">
        <v>11575166</v>
      </c>
      <c r="U830">
        <v>45776</v>
      </c>
      <c r="V830">
        <v>45839</v>
      </c>
      <c r="W830">
        <v>45835</v>
      </c>
      <c r="X830">
        <v>0</v>
      </c>
      <c r="Y830">
        <v>1290900</v>
      </c>
      <c r="Z830" t="s">
        <v>1568</v>
      </c>
      <c r="AA830" t="s">
        <v>246</v>
      </c>
      <c r="AB830" t="s">
        <v>121</v>
      </c>
      <c r="AC830" t="s">
        <v>255</v>
      </c>
      <c r="AD830" t="s">
        <v>141</v>
      </c>
      <c r="AE830" t="s">
        <v>246</v>
      </c>
      <c r="AF830" t="s">
        <v>1812</v>
      </c>
      <c r="AG830">
        <v>8</v>
      </c>
    </row>
    <row r="831" spans="1:33" x14ac:dyDescent="0.35">
      <c r="A831" t="s">
        <v>242</v>
      </c>
      <c r="B831">
        <v>6596628</v>
      </c>
      <c r="C831" t="s">
        <v>129</v>
      </c>
      <c r="D831" t="s">
        <v>3838</v>
      </c>
      <c r="E831" t="s">
        <v>310</v>
      </c>
      <c r="F831" t="s">
        <v>133</v>
      </c>
      <c r="G831" t="s">
        <v>147</v>
      </c>
      <c r="H831">
        <v>45839</v>
      </c>
      <c r="I831">
        <v>45869</v>
      </c>
      <c r="J831" t="s">
        <v>3476</v>
      </c>
      <c r="K831">
        <v>1215150</v>
      </c>
      <c r="L831" t="s">
        <v>330</v>
      </c>
      <c r="O831">
        <v>10014637</v>
      </c>
      <c r="P831" t="s">
        <v>242</v>
      </c>
      <c r="Q831">
        <v>0</v>
      </c>
      <c r="R831" t="s">
        <v>329</v>
      </c>
      <c r="S831" t="s">
        <v>3901</v>
      </c>
      <c r="T831">
        <v>11573912</v>
      </c>
      <c r="U831">
        <v>45776</v>
      </c>
      <c r="V831">
        <v>45839</v>
      </c>
      <c r="W831">
        <v>45835</v>
      </c>
      <c r="X831">
        <v>0</v>
      </c>
      <c r="Y831">
        <v>1290900</v>
      </c>
      <c r="Z831" t="s">
        <v>1568</v>
      </c>
      <c r="AA831" t="s">
        <v>246</v>
      </c>
      <c r="AB831" t="s">
        <v>121</v>
      </c>
      <c r="AC831" t="s">
        <v>255</v>
      </c>
      <c r="AD831" t="s">
        <v>141</v>
      </c>
      <c r="AE831" t="s">
        <v>246</v>
      </c>
      <c r="AF831" t="s">
        <v>1812</v>
      </c>
      <c r="AG831">
        <v>0</v>
      </c>
    </row>
    <row r="832" spans="1:33" x14ac:dyDescent="0.35">
      <c r="A832" t="s">
        <v>187</v>
      </c>
      <c r="B832">
        <v>6596626</v>
      </c>
      <c r="C832" t="s">
        <v>129</v>
      </c>
      <c r="D832" t="s">
        <v>3839</v>
      </c>
      <c r="E832" t="s">
        <v>310</v>
      </c>
      <c r="F832" t="s">
        <v>133</v>
      </c>
      <c r="G832" t="s">
        <v>132</v>
      </c>
      <c r="H832">
        <v>45839</v>
      </c>
      <c r="I832">
        <v>45869</v>
      </c>
      <c r="J832" t="s">
        <v>856</v>
      </c>
      <c r="K832">
        <v>1215154</v>
      </c>
      <c r="L832" t="s">
        <v>328</v>
      </c>
      <c r="O832">
        <v>10014643</v>
      </c>
      <c r="P832" t="s">
        <v>187</v>
      </c>
      <c r="Q832">
        <v>0</v>
      </c>
      <c r="R832" t="s">
        <v>343</v>
      </c>
      <c r="S832" t="s">
        <v>342</v>
      </c>
      <c r="T832">
        <v>11581725</v>
      </c>
      <c r="U832">
        <v>45776</v>
      </c>
      <c r="V832">
        <v>45839</v>
      </c>
      <c r="W832">
        <v>45819</v>
      </c>
      <c r="X832">
        <v>0</v>
      </c>
      <c r="Y832">
        <v>1290900</v>
      </c>
      <c r="Z832" t="s">
        <v>1568</v>
      </c>
      <c r="AA832" t="s">
        <v>246</v>
      </c>
      <c r="AB832" t="s">
        <v>121</v>
      </c>
      <c r="AC832" t="s">
        <v>255</v>
      </c>
      <c r="AD832" t="s">
        <v>141</v>
      </c>
      <c r="AE832" t="s">
        <v>246</v>
      </c>
      <c r="AF832" t="s">
        <v>3326</v>
      </c>
      <c r="AG832">
        <v>6</v>
      </c>
    </row>
    <row r="833" spans="1:33" x14ac:dyDescent="0.35">
      <c r="A833" t="s">
        <v>134</v>
      </c>
      <c r="B833">
        <v>6596624</v>
      </c>
      <c r="C833" t="s">
        <v>123</v>
      </c>
      <c r="D833" t="s">
        <v>3840</v>
      </c>
      <c r="E833" t="s">
        <v>310</v>
      </c>
      <c r="F833" t="s">
        <v>133</v>
      </c>
      <c r="G833" t="s">
        <v>147</v>
      </c>
      <c r="H833">
        <v>45845</v>
      </c>
      <c r="I833">
        <v>45845</v>
      </c>
      <c r="J833" t="s">
        <v>856</v>
      </c>
      <c r="K833">
        <v>1210101</v>
      </c>
      <c r="L833" t="s">
        <v>271</v>
      </c>
      <c r="O833">
        <v>10014658</v>
      </c>
      <c r="P833" t="s">
        <v>134</v>
      </c>
      <c r="Q833">
        <v>0</v>
      </c>
      <c r="R833" t="s">
        <v>343</v>
      </c>
      <c r="S833" t="s">
        <v>342</v>
      </c>
      <c r="T833">
        <v>11582074</v>
      </c>
      <c r="U833">
        <v>45776</v>
      </c>
      <c r="V833">
        <v>45845</v>
      </c>
      <c r="W833">
        <v>45805</v>
      </c>
      <c r="X833">
        <v>0</v>
      </c>
      <c r="Y833">
        <v>1290900</v>
      </c>
      <c r="Z833" t="s">
        <v>1568</v>
      </c>
      <c r="AA833" t="s">
        <v>248</v>
      </c>
      <c r="AB833" t="s">
        <v>121</v>
      </c>
      <c r="AC833" t="s">
        <v>255</v>
      </c>
      <c r="AD833" t="s">
        <v>122</v>
      </c>
      <c r="AE833" t="s">
        <v>248</v>
      </c>
      <c r="AF833" t="s">
        <v>1812</v>
      </c>
      <c r="AG833">
        <v>4</v>
      </c>
    </row>
    <row r="834" spans="1:33" x14ac:dyDescent="0.35">
      <c r="A834" t="s">
        <v>230</v>
      </c>
      <c r="B834">
        <v>6596623</v>
      </c>
      <c r="C834" t="s">
        <v>129</v>
      </c>
      <c r="D834" t="s">
        <v>3841</v>
      </c>
      <c r="E834" t="s">
        <v>310</v>
      </c>
      <c r="F834" t="s">
        <v>133</v>
      </c>
      <c r="G834" t="s">
        <v>147</v>
      </c>
      <c r="H834">
        <v>45839</v>
      </c>
      <c r="I834">
        <v>45869</v>
      </c>
      <c r="J834" t="s">
        <v>3476</v>
      </c>
      <c r="K834">
        <v>1215150</v>
      </c>
      <c r="L834" t="s">
        <v>277</v>
      </c>
      <c r="O834">
        <v>10014636</v>
      </c>
      <c r="P834" t="s">
        <v>230</v>
      </c>
      <c r="Q834">
        <v>0</v>
      </c>
      <c r="R834" t="s">
        <v>329</v>
      </c>
      <c r="S834" t="s">
        <v>3901</v>
      </c>
      <c r="T834">
        <v>11574687</v>
      </c>
      <c r="U834">
        <v>45776</v>
      </c>
      <c r="V834">
        <v>45839</v>
      </c>
      <c r="W834">
        <v>45835</v>
      </c>
      <c r="X834">
        <v>0</v>
      </c>
      <c r="Y834">
        <v>1290900</v>
      </c>
      <c r="Z834" t="s">
        <v>1568</v>
      </c>
      <c r="AA834" t="s">
        <v>246</v>
      </c>
      <c r="AB834" t="s">
        <v>121</v>
      </c>
      <c r="AC834" t="s">
        <v>255</v>
      </c>
      <c r="AD834" t="s">
        <v>141</v>
      </c>
      <c r="AE834" t="s">
        <v>246</v>
      </c>
      <c r="AF834" t="s">
        <v>1812</v>
      </c>
      <c r="AG834">
        <v>3</v>
      </c>
    </row>
    <row r="835" spans="1:33" x14ac:dyDescent="0.35">
      <c r="A835" t="s">
        <v>230</v>
      </c>
      <c r="B835">
        <v>6596622</v>
      </c>
      <c r="C835" t="s">
        <v>129</v>
      </c>
      <c r="D835" t="s">
        <v>3940</v>
      </c>
      <c r="E835" t="s">
        <v>310</v>
      </c>
      <c r="F835" t="s">
        <v>133</v>
      </c>
      <c r="G835" t="s">
        <v>147</v>
      </c>
      <c r="H835">
        <v>45839</v>
      </c>
      <c r="I835">
        <v>45839</v>
      </c>
      <c r="J835" t="s">
        <v>856</v>
      </c>
      <c r="K835">
        <v>1215150</v>
      </c>
      <c r="L835" t="s">
        <v>277</v>
      </c>
      <c r="O835">
        <v>10014636</v>
      </c>
      <c r="P835" t="s">
        <v>230</v>
      </c>
      <c r="Q835">
        <v>0</v>
      </c>
      <c r="R835" t="s">
        <v>329</v>
      </c>
      <c r="S835" t="s">
        <v>342</v>
      </c>
      <c r="T835">
        <v>11574592</v>
      </c>
      <c r="U835">
        <v>45776</v>
      </c>
      <c r="V835">
        <v>45839</v>
      </c>
      <c r="W835">
        <v>45786</v>
      </c>
      <c r="X835">
        <v>0</v>
      </c>
      <c r="Y835">
        <v>1290900</v>
      </c>
      <c r="Z835" t="s">
        <v>1568</v>
      </c>
      <c r="AA835" t="s">
        <v>246</v>
      </c>
      <c r="AB835" t="s">
        <v>121</v>
      </c>
      <c r="AC835" t="s">
        <v>255</v>
      </c>
      <c r="AD835" t="s">
        <v>122</v>
      </c>
      <c r="AE835" t="s">
        <v>246</v>
      </c>
      <c r="AF835" t="s">
        <v>1812</v>
      </c>
      <c r="AG835">
        <v>1</v>
      </c>
    </row>
    <row r="836" spans="1:33" x14ac:dyDescent="0.35">
      <c r="A836" t="s">
        <v>288</v>
      </c>
      <c r="B836">
        <v>6596595</v>
      </c>
      <c r="C836" t="s">
        <v>123</v>
      </c>
      <c r="D836" t="s">
        <v>3842</v>
      </c>
      <c r="E836" t="s">
        <v>310</v>
      </c>
      <c r="F836" t="s">
        <v>133</v>
      </c>
      <c r="G836" t="s">
        <v>147</v>
      </c>
      <c r="H836">
        <v>45873</v>
      </c>
      <c r="I836">
        <v>45873</v>
      </c>
      <c r="J836" t="s">
        <v>856</v>
      </c>
      <c r="K836">
        <v>1212120</v>
      </c>
      <c r="L836" t="s">
        <v>289</v>
      </c>
      <c r="O836">
        <v>10014653</v>
      </c>
      <c r="P836" t="s">
        <v>288</v>
      </c>
      <c r="Q836">
        <v>0</v>
      </c>
      <c r="R836" t="s">
        <v>343</v>
      </c>
      <c r="S836" t="s">
        <v>342</v>
      </c>
      <c r="T836">
        <v>11582058</v>
      </c>
      <c r="U836">
        <v>45776</v>
      </c>
      <c r="V836">
        <v>45873</v>
      </c>
      <c r="W836">
        <v>45835</v>
      </c>
      <c r="X836">
        <v>0</v>
      </c>
      <c r="Y836">
        <v>1290900</v>
      </c>
      <c r="Z836" t="s">
        <v>1568</v>
      </c>
      <c r="AA836" t="s">
        <v>247</v>
      </c>
      <c r="AB836" t="s">
        <v>121</v>
      </c>
      <c r="AC836" t="s">
        <v>255</v>
      </c>
      <c r="AD836" t="s">
        <v>141</v>
      </c>
      <c r="AE836" t="s">
        <v>247</v>
      </c>
      <c r="AF836" t="s">
        <v>3326</v>
      </c>
      <c r="AG836">
        <v>24</v>
      </c>
    </row>
    <row r="837" spans="1:33" x14ac:dyDescent="0.35">
      <c r="A837" t="s">
        <v>288</v>
      </c>
      <c r="B837">
        <v>6596592</v>
      </c>
      <c r="C837" t="s">
        <v>123</v>
      </c>
      <c r="D837" t="s">
        <v>3843</v>
      </c>
      <c r="E837" t="s">
        <v>310</v>
      </c>
      <c r="F837" t="s">
        <v>133</v>
      </c>
      <c r="G837" t="s">
        <v>147</v>
      </c>
      <c r="H837">
        <v>45873</v>
      </c>
      <c r="I837">
        <v>45873</v>
      </c>
      <c r="J837" t="s">
        <v>856</v>
      </c>
      <c r="K837">
        <v>1212120</v>
      </c>
      <c r="L837" t="s">
        <v>289</v>
      </c>
      <c r="O837">
        <v>10014653</v>
      </c>
      <c r="P837" t="s">
        <v>288</v>
      </c>
      <c r="Q837">
        <v>0</v>
      </c>
      <c r="R837" t="s">
        <v>343</v>
      </c>
      <c r="S837" t="s">
        <v>342</v>
      </c>
      <c r="T837">
        <v>11582052</v>
      </c>
      <c r="U837">
        <v>45776</v>
      </c>
      <c r="V837">
        <v>45873</v>
      </c>
      <c r="W837">
        <v>45835</v>
      </c>
      <c r="X837">
        <v>0</v>
      </c>
      <c r="Y837">
        <v>1290900</v>
      </c>
      <c r="Z837" t="s">
        <v>1568</v>
      </c>
      <c r="AA837" t="s">
        <v>247</v>
      </c>
      <c r="AB837" t="s">
        <v>121</v>
      </c>
      <c r="AC837" t="s">
        <v>255</v>
      </c>
      <c r="AD837" t="s">
        <v>141</v>
      </c>
      <c r="AE837" t="s">
        <v>247</v>
      </c>
      <c r="AF837" t="s">
        <v>3326</v>
      </c>
      <c r="AG837">
        <v>462</v>
      </c>
    </row>
    <row r="838" spans="1:33" x14ac:dyDescent="0.35">
      <c r="A838" t="s">
        <v>288</v>
      </c>
      <c r="B838">
        <v>6596590</v>
      </c>
      <c r="C838" t="s">
        <v>123</v>
      </c>
      <c r="D838" t="s">
        <v>3844</v>
      </c>
      <c r="E838" t="s">
        <v>310</v>
      </c>
      <c r="F838" t="s">
        <v>133</v>
      </c>
      <c r="G838" t="s">
        <v>147</v>
      </c>
      <c r="H838">
        <v>45873</v>
      </c>
      <c r="I838">
        <v>45873</v>
      </c>
      <c r="J838" t="s">
        <v>856</v>
      </c>
      <c r="K838">
        <v>1212120</v>
      </c>
      <c r="L838" t="s">
        <v>289</v>
      </c>
      <c r="O838">
        <v>10014653</v>
      </c>
      <c r="P838" t="s">
        <v>288</v>
      </c>
      <c r="Q838">
        <v>0</v>
      </c>
      <c r="R838" t="s">
        <v>343</v>
      </c>
      <c r="S838" t="s">
        <v>342</v>
      </c>
      <c r="T838">
        <v>11581839</v>
      </c>
      <c r="U838">
        <v>45776</v>
      </c>
      <c r="V838">
        <v>45873</v>
      </c>
      <c r="W838">
        <v>45835</v>
      </c>
      <c r="X838">
        <v>0</v>
      </c>
      <c r="Y838">
        <v>1290900</v>
      </c>
      <c r="Z838" t="s">
        <v>1568</v>
      </c>
      <c r="AA838" t="s">
        <v>247</v>
      </c>
      <c r="AB838" t="s">
        <v>121</v>
      </c>
      <c r="AC838" t="s">
        <v>255</v>
      </c>
      <c r="AD838" t="s">
        <v>141</v>
      </c>
      <c r="AE838" t="s">
        <v>247</v>
      </c>
      <c r="AF838" t="s">
        <v>3326</v>
      </c>
      <c r="AG838">
        <v>18</v>
      </c>
    </row>
    <row r="839" spans="1:33" x14ac:dyDescent="0.35">
      <c r="A839" t="s">
        <v>230</v>
      </c>
      <c r="B839">
        <v>6596589</v>
      </c>
      <c r="C839" t="s">
        <v>129</v>
      </c>
      <c r="D839" t="s">
        <v>6223</v>
      </c>
      <c r="E839" t="s">
        <v>310</v>
      </c>
      <c r="F839" t="s">
        <v>259</v>
      </c>
      <c r="G839" t="s">
        <v>142</v>
      </c>
      <c r="H839">
        <v>45854</v>
      </c>
      <c r="I839">
        <v>45854</v>
      </c>
      <c r="J839" t="s">
        <v>5407</v>
      </c>
      <c r="K839">
        <v>1215150</v>
      </c>
      <c r="L839" t="s">
        <v>277</v>
      </c>
      <c r="O839">
        <v>10014636</v>
      </c>
      <c r="P839" t="s">
        <v>230</v>
      </c>
      <c r="Q839">
        <v>0</v>
      </c>
      <c r="R839" t="s">
        <v>329</v>
      </c>
      <c r="S839" t="s">
        <v>343</v>
      </c>
      <c r="T839">
        <v>11576590</v>
      </c>
      <c r="U839">
        <v>45776</v>
      </c>
      <c r="V839">
        <v>45854</v>
      </c>
      <c r="W839">
        <v>45851</v>
      </c>
      <c r="X839">
        <v>0</v>
      </c>
      <c r="Y839">
        <v>1290900</v>
      </c>
      <c r="Z839" t="s">
        <v>1568</v>
      </c>
      <c r="AA839" t="s">
        <v>246</v>
      </c>
      <c r="AB839" t="s">
        <v>121</v>
      </c>
      <c r="AC839" t="s">
        <v>255</v>
      </c>
      <c r="AD839" t="s">
        <v>141</v>
      </c>
      <c r="AE839" t="s">
        <v>246</v>
      </c>
      <c r="AF839" t="s">
        <v>3326</v>
      </c>
      <c r="AG839">
        <v>21</v>
      </c>
    </row>
    <row r="840" spans="1:33" x14ac:dyDescent="0.35">
      <c r="A840" t="s">
        <v>157</v>
      </c>
      <c r="B840">
        <v>6596583</v>
      </c>
      <c r="C840" t="s">
        <v>129</v>
      </c>
      <c r="D840" t="s">
        <v>3846</v>
      </c>
      <c r="E840" t="s">
        <v>310</v>
      </c>
      <c r="F840" t="s">
        <v>259</v>
      </c>
      <c r="G840" t="s">
        <v>192</v>
      </c>
      <c r="H840">
        <v>45809</v>
      </c>
      <c r="I840">
        <v>45809</v>
      </c>
      <c r="J840" t="s">
        <v>856</v>
      </c>
      <c r="K840">
        <v>1215150</v>
      </c>
      <c r="L840" t="s">
        <v>345</v>
      </c>
      <c r="O840">
        <v>10014635</v>
      </c>
      <c r="P840" t="s">
        <v>157</v>
      </c>
      <c r="Q840">
        <v>2283.1</v>
      </c>
      <c r="R840" t="s">
        <v>329</v>
      </c>
      <c r="S840" t="s">
        <v>1087</v>
      </c>
      <c r="T840">
        <v>11576373</v>
      </c>
      <c r="U840">
        <v>45776</v>
      </c>
      <c r="V840">
        <v>45809</v>
      </c>
      <c r="W840">
        <v>45791</v>
      </c>
      <c r="X840">
        <v>2283.1</v>
      </c>
      <c r="Y840">
        <v>1290900</v>
      </c>
      <c r="Z840" t="s">
        <v>1568</v>
      </c>
      <c r="AA840" t="s">
        <v>246</v>
      </c>
      <c r="AB840" t="s">
        <v>121</v>
      </c>
      <c r="AC840" t="s">
        <v>255</v>
      </c>
      <c r="AD840" t="s">
        <v>122</v>
      </c>
      <c r="AE840" t="s">
        <v>246</v>
      </c>
      <c r="AF840" t="s">
        <v>1812</v>
      </c>
      <c r="AG840">
        <v>2</v>
      </c>
    </row>
    <row r="841" spans="1:33" x14ac:dyDescent="0.35">
      <c r="A841" t="s">
        <v>157</v>
      </c>
      <c r="B841">
        <v>6596582</v>
      </c>
      <c r="C841" t="s">
        <v>129</v>
      </c>
      <c r="D841" t="s">
        <v>3847</v>
      </c>
      <c r="E841" t="s">
        <v>310</v>
      </c>
      <c r="F841" t="s">
        <v>133</v>
      </c>
      <c r="G841" t="s">
        <v>132</v>
      </c>
      <c r="H841">
        <v>45839</v>
      </c>
      <c r="I841">
        <v>45839</v>
      </c>
      <c r="J841" t="s">
        <v>856</v>
      </c>
      <c r="K841">
        <v>1215150</v>
      </c>
      <c r="L841" t="s">
        <v>345</v>
      </c>
      <c r="O841">
        <v>10014635</v>
      </c>
      <c r="P841" t="s">
        <v>157</v>
      </c>
      <c r="Q841">
        <v>0</v>
      </c>
      <c r="R841" t="s">
        <v>329</v>
      </c>
      <c r="S841" t="s">
        <v>342</v>
      </c>
      <c r="T841">
        <v>11572729</v>
      </c>
      <c r="U841">
        <v>45776</v>
      </c>
      <c r="V841">
        <v>45839</v>
      </c>
      <c r="W841">
        <v>45781</v>
      </c>
      <c r="X841">
        <v>0</v>
      </c>
      <c r="Y841">
        <v>1290900</v>
      </c>
      <c r="Z841" t="s">
        <v>1568</v>
      </c>
      <c r="AA841" t="s">
        <v>246</v>
      </c>
      <c r="AB841" t="s">
        <v>121</v>
      </c>
      <c r="AC841" t="s">
        <v>255</v>
      </c>
      <c r="AD841" t="s">
        <v>122</v>
      </c>
      <c r="AE841" t="s">
        <v>246</v>
      </c>
      <c r="AF841" t="s">
        <v>1812</v>
      </c>
      <c r="AG841">
        <v>1</v>
      </c>
    </row>
    <row r="842" spans="1:33" x14ac:dyDescent="0.35">
      <c r="A842" t="s">
        <v>236</v>
      </c>
      <c r="B842">
        <v>6596578</v>
      </c>
      <c r="C842" t="s">
        <v>129</v>
      </c>
      <c r="D842" t="s">
        <v>3848</v>
      </c>
      <c r="E842" t="s">
        <v>310</v>
      </c>
      <c r="F842" t="s">
        <v>133</v>
      </c>
      <c r="G842" t="s">
        <v>147</v>
      </c>
      <c r="H842">
        <v>45839</v>
      </c>
      <c r="I842">
        <v>45869</v>
      </c>
      <c r="J842" t="s">
        <v>3476</v>
      </c>
      <c r="K842">
        <v>1215152</v>
      </c>
      <c r="L842" t="s">
        <v>283</v>
      </c>
      <c r="O842">
        <v>10014629</v>
      </c>
      <c r="P842" t="s">
        <v>236</v>
      </c>
      <c r="Q842">
        <v>0</v>
      </c>
      <c r="R842" t="s">
        <v>329</v>
      </c>
      <c r="S842" t="s">
        <v>3901</v>
      </c>
      <c r="T842">
        <v>11575669</v>
      </c>
      <c r="U842">
        <v>45776</v>
      </c>
      <c r="V842">
        <v>45839</v>
      </c>
      <c r="W842">
        <v>45835</v>
      </c>
      <c r="X842">
        <v>0</v>
      </c>
      <c r="Y842">
        <v>1290900</v>
      </c>
      <c r="Z842" t="s">
        <v>1568</v>
      </c>
      <c r="AA842" t="s">
        <v>246</v>
      </c>
      <c r="AB842" t="s">
        <v>121</v>
      </c>
      <c r="AC842" t="s">
        <v>255</v>
      </c>
      <c r="AD842" t="s">
        <v>141</v>
      </c>
      <c r="AE842" t="s">
        <v>246</v>
      </c>
      <c r="AF842" t="s">
        <v>1812</v>
      </c>
      <c r="AG842">
        <v>1</v>
      </c>
    </row>
    <row r="843" spans="1:33" x14ac:dyDescent="0.35">
      <c r="A843" t="s">
        <v>243</v>
      </c>
      <c r="B843">
        <v>6596577</v>
      </c>
      <c r="C843" t="s">
        <v>129</v>
      </c>
      <c r="D843" t="s">
        <v>3849</v>
      </c>
      <c r="E843" t="s">
        <v>310</v>
      </c>
      <c r="F843" t="s">
        <v>133</v>
      </c>
      <c r="G843" t="s">
        <v>132</v>
      </c>
      <c r="H843">
        <v>45839</v>
      </c>
      <c r="I843">
        <v>45839</v>
      </c>
      <c r="J843" t="s">
        <v>856</v>
      </c>
      <c r="K843">
        <v>1213130</v>
      </c>
      <c r="L843" t="s">
        <v>384</v>
      </c>
      <c r="O843">
        <v>10014627</v>
      </c>
      <c r="P843" t="s">
        <v>243</v>
      </c>
      <c r="Q843">
        <v>0</v>
      </c>
      <c r="R843" t="s">
        <v>329</v>
      </c>
      <c r="S843" t="s">
        <v>342</v>
      </c>
      <c r="T843">
        <v>11574369</v>
      </c>
      <c r="U843">
        <v>45776</v>
      </c>
      <c r="V843">
        <v>45839</v>
      </c>
      <c r="W843">
        <v>45781</v>
      </c>
      <c r="X843">
        <v>0</v>
      </c>
      <c r="Y843">
        <v>1290900</v>
      </c>
      <c r="Z843" t="s">
        <v>1568</v>
      </c>
      <c r="AA843" t="s">
        <v>245</v>
      </c>
      <c r="AB843" t="s">
        <v>121</v>
      </c>
      <c r="AC843" t="s">
        <v>255</v>
      </c>
      <c r="AD843" t="s">
        <v>141</v>
      </c>
      <c r="AE843" t="s">
        <v>245</v>
      </c>
      <c r="AF843" t="s">
        <v>3326</v>
      </c>
      <c r="AG843">
        <v>6</v>
      </c>
    </row>
    <row r="844" spans="1:33" x14ac:dyDescent="0.35">
      <c r="A844" t="s">
        <v>288</v>
      </c>
      <c r="B844">
        <v>6596558</v>
      </c>
      <c r="C844" t="s">
        <v>123</v>
      </c>
      <c r="D844" t="s">
        <v>3850</v>
      </c>
      <c r="E844" t="s">
        <v>310</v>
      </c>
      <c r="F844" t="s">
        <v>133</v>
      </c>
      <c r="G844" t="s">
        <v>147</v>
      </c>
      <c r="H844">
        <v>45873</v>
      </c>
      <c r="I844">
        <v>45873</v>
      </c>
      <c r="J844" t="s">
        <v>856</v>
      </c>
      <c r="K844">
        <v>1212120</v>
      </c>
      <c r="L844" t="s">
        <v>289</v>
      </c>
      <c r="O844">
        <v>10014653</v>
      </c>
      <c r="P844" t="s">
        <v>288</v>
      </c>
      <c r="Q844">
        <v>0</v>
      </c>
      <c r="R844" t="s">
        <v>343</v>
      </c>
      <c r="S844" t="s">
        <v>342</v>
      </c>
      <c r="T844">
        <v>11471791</v>
      </c>
      <c r="U844">
        <v>45776</v>
      </c>
      <c r="V844">
        <v>45873</v>
      </c>
      <c r="W844">
        <v>45835</v>
      </c>
      <c r="X844">
        <v>0</v>
      </c>
      <c r="Y844">
        <v>1290900</v>
      </c>
      <c r="Z844" t="s">
        <v>1568</v>
      </c>
      <c r="AA844" t="s">
        <v>247</v>
      </c>
      <c r="AB844" t="s">
        <v>121</v>
      </c>
      <c r="AC844" t="s">
        <v>255</v>
      </c>
      <c r="AD844" t="s">
        <v>141</v>
      </c>
      <c r="AE844" t="s">
        <v>247</v>
      </c>
      <c r="AF844" t="s">
        <v>3326</v>
      </c>
      <c r="AG844">
        <v>64</v>
      </c>
    </row>
    <row r="845" spans="1:33" x14ac:dyDescent="0.35">
      <c r="A845" t="s">
        <v>158</v>
      </c>
      <c r="B845">
        <v>6596556</v>
      </c>
      <c r="C845" t="s">
        <v>129</v>
      </c>
      <c r="D845" t="s">
        <v>3851</v>
      </c>
      <c r="E845" t="s">
        <v>310</v>
      </c>
      <c r="F845" t="s">
        <v>133</v>
      </c>
      <c r="G845" t="s">
        <v>132</v>
      </c>
      <c r="H845">
        <v>45839</v>
      </c>
      <c r="I845">
        <v>45869</v>
      </c>
      <c r="J845" t="s">
        <v>856</v>
      </c>
      <c r="K845">
        <v>1213130</v>
      </c>
      <c r="L845" t="s">
        <v>397</v>
      </c>
      <c r="O845">
        <v>10014604</v>
      </c>
      <c r="P845" t="s">
        <v>158</v>
      </c>
      <c r="Q845">
        <v>0</v>
      </c>
      <c r="R845" t="s">
        <v>343</v>
      </c>
      <c r="S845" t="s">
        <v>342</v>
      </c>
      <c r="T845">
        <v>11577412</v>
      </c>
      <c r="U845">
        <v>45776</v>
      </c>
      <c r="V845">
        <v>45839</v>
      </c>
      <c r="W845">
        <v>45819</v>
      </c>
      <c r="X845">
        <v>0</v>
      </c>
      <c r="Y845">
        <v>1290900</v>
      </c>
      <c r="Z845" t="s">
        <v>1568</v>
      </c>
      <c r="AA845" t="s">
        <v>245</v>
      </c>
      <c r="AB845" t="s">
        <v>121</v>
      </c>
      <c r="AC845" t="s">
        <v>255</v>
      </c>
      <c r="AD845" t="s">
        <v>141</v>
      </c>
      <c r="AE845" t="s">
        <v>245</v>
      </c>
      <c r="AF845" t="s">
        <v>3326</v>
      </c>
      <c r="AG845">
        <v>2</v>
      </c>
    </row>
    <row r="846" spans="1:33" x14ac:dyDescent="0.35">
      <c r="A846" t="s">
        <v>219</v>
      </c>
      <c r="B846">
        <v>6596555</v>
      </c>
      <c r="C846" t="s">
        <v>129</v>
      </c>
      <c r="D846" t="s">
        <v>3852</v>
      </c>
      <c r="E846" t="s">
        <v>310</v>
      </c>
      <c r="F846" t="s">
        <v>125</v>
      </c>
      <c r="G846" t="s">
        <v>153</v>
      </c>
      <c r="H846">
        <v>45870</v>
      </c>
      <c r="I846">
        <v>45900</v>
      </c>
      <c r="J846" t="s">
        <v>3475</v>
      </c>
      <c r="K846">
        <v>1213130</v>
      </c>
      <c r="L846" t="s">
        <v>292</v>
      </c>
      <c r="O846">
        <v>10017586</v>
      </c>
      <c r="P846" t="s">
        <v>219</v>
      </c>
      <c r="Q846">
        <v>0</v>
      </c>
      <c r="R846" t="s">
        <v>329</v>
      </c>
      <c r="S846" t="s">
        <v>3901</v>
      </c>
      <c r="T846">
        <v>11573941</v>
      </c>
      <c r="U846">
        <v>45776</v>
      </c>
      <c r="V846">
        <v>45870</v>
      </c>
      <c r="W846">
        <v>45835</v>
      </c>
      <c r="X846">
        <v>0</v>
      </c>
      <c r="Y846">
        <v>1290900</v>
      </c>
      <c r="Z846" t="s">
        <v>1568</v>
      </c>
      <c r="AA846" t="s">
        <v>245</v>
      </c>
      <c r="AB846" t="s">
        <v>121</v>
      </c>
      <c r="AC846" t="s">
        <v>255</v>
      </c>
      <c r="AD846" t="s">
        <v>141</v>
      </c>
      <c r="AE846" t="s">
        <v>245</v>
      </c>
      <c r="AF846" t="s">
        <v>3326</v>
      </c>
      <c r="AG846">
        <v>0.5</v>
      </c>
    </row>
    <row r="847" spans="1:33" x14ac:dyDescent="0.35">
      <c r="A847" t="s">
        <v>231</v>
      </c>
      <c r="B847">
        <v>6596549</v>
      </c>
      <c r="C847" t="s">
        <v>129</v>
      </c>
      <c r="D847" t="s">
        <v>3853</v>
      </c>
      <c r="E847" t="s">
        <v>310</v>
      </c>
      <c r="F847" t="s">
        <v>259</v>
      </c>
      <c r="G847" t="s">
        <v>192</v>
      </c>
      <c r="H847">
        <v>45839</v>
      </c>
      <c r="I847">
        <v>45869</v>
      </c>
      <c r="J847" t="s">
        <v>856</v>
      </c>
      <c r="K847">
        <v>1215150</v>
      </c>
      <c r="L847" t="s">
        <v>331</v>
      </c>
      <c r="O847">
        <v>10014638</v>
      </c>
      <c r="P847" t="s">
        <v>231</v>
      </c>
      <c r="Q847">
        <v>1115.81</v>
      </c>
      <c r="R847" t="s">
        <v>343</v>
      </c>
      <c r="S847" t="s">
        <v>3891</v>
      </c>
      <c r="T847">
        <v>11575762</v>
      </c>
      <c r="U847">
        <v>45776</v>
      </c>
      <c r="V847">
        <v>45839</v>
      </c>
      <c r="W847">
        <v>45806</v>
      </c>
      <c r="X847">
        <v>1115.81</v>
      </c>
      <c r="Y847">
        <v>1290900</v>
      </c>
      <c r="Z847" t="s">
        <v>1568</v>
      </c>
      <c r="AA847" t="s">
        <v>246</v>
      </c>
      <c r="AB847" t="s">
        <v>121</v>
      </c>
      <c r="AC847" t="s">
        <v>255</v>
      </c>
      <c r="AD847" t="s">
        <v>135</v>
      </c>
      <c r="AE847" t="s">
        <v>246</v>
      </c>
      <c r="AF847" t="s">
        <v>3326</v>
      </c>
      <c r="AG847">
        <v>12</v>
      </c>
    </row>
    <row r="848" spans="1:33" x14ac:dyDescent="0.35">
      <c r="A848" t="s">
        <v>243</v>
      </c>
      <c r="B848">
        <v>6596536</v>
      </c>
      <c r="C848" t="s">
        <v>129</v>
      </c>
      <c r="D848" t="s">
        <v>3854</v>
      </c>
      <c r="E848" t="s">
        <v>310</v>
      </c>
      <c r="F848" t="s">
        <v>133</v>
      </c>
      <c r="G848" t="s">
        <v>132</v>
      </c>
      <c r="H848">
        <v>45839</v>
      </c>
      <c r="I848">
        <v>45839</v>
      </c>
      <c r="J848" t="s">
        <v>856</v>
      </c>
      <c r="K848">
        <v>1213130</v>
      </c>
      <c r="L848" t="s">
        <v>384</v>
      </c>
      <c r="O848">
        <v>10014627</v>
      </c>
      <c r="P848" t="s">
        <v>243</v>
      </c>
      <c r="Q848">
        <v>0</v>
      </c>
      <c r="R848" t="s">
        <v>329</v>
      </c>
      <c r="S848" t="s">
        <v>342</v>
      </c>
      <c r="T848">
        <v>11574367</v>
      </c>
      <c r="U848">
        <v>45776</v>
      </c>
      <c r="V848">
        <v>45839</v>
      </c>
      <c r="W848">
        <v>45781</v>
      </c>
      <c r="X848">
        <v>0</v>
      </c>
      <c r="Y848">
        <v>1290900</v>
      </c>
      <c r="Z848" t="s">
        <v>1568</v>
      </c>
      <c r="AA848" t="s">
        <v>245</v>
      </c>
      <c r="AB848" t="s">
        <v>121</v>
      </c>
      <c r="AC848" t="s">
        <v>255</v>
      </c>
      <c r="AD848" t="s">
        <v>122</v>
      </c>
      <c r="AE848" t="s">
        <v>245</v>
      </c>
      <c r="AF848" t="s">
        <v>1812</v>
      </c>
      <c r="AG848">
        <v>4</v>
      </c>
    </row>
    <row r="849" spans="1:33" x14ac:dyDescent="0.35">
      <c r="A849" t="s">
        <v>243</v>
      </c>
      <c r="B849">
        <v>6596535</v>
      </c>
      <c r="C849" t="s">
        <v>129</v>
      </c>
      <c r="D849" t="s">
        <v>3447</v>
      </c>
      <c r="E849" t="s">
        <v>310</v>
      </c>
      <c r="F849" t="s">
        <v>133</v>
      </c>
      <c r="G849" t="s">
        <v>147</v>
      </c>
      <c r="H849">
        <v>45839</v>
      </c>
      <c r="I849">
        <v>45839</v>
      </c>
      <c r="J849" t="s">
        <v>856</v>
      </c>
      <c r="K849">
        <v>1213130</v>
      </c>
      <c r="L849" t="s">
        <v>384</v>
      </c>
      <c r="O849">
        <v>10014627</v>
      </c>
      <c r="P849" t="s">
        <v>243</v>
      </c>
      <c r="Q849">
        <v>0</v>
      </c>
      <c r="R849" t="s">
        <v>329</v>
      </c>
      <c r="S849" t="s">
        <v>342</v>
      </c>
      <c r="T849">
        <v>11574364</v>
      </c>
      <c r="U849">
        <v>45776</v>
      </c>
      <c r="V849">
        <v>45839</v>
      </c>
      <c r="W849">
        <v>45786</v>
      </c>
      <c r="X849">
        <v>0</v>
      </c>
      <c r="Y849">
        <v>1290900</v>
      </c>
      <c r="Z849" t="s">
        <v>1568</v>
      </c>
      <c r="AA849" t="s">
        <v>245</v>
      </c>
      <c r="AB849" t="s">
        <v>121</v>
      </c>
      <c r="AC849" t="s">
        <v>255</v>
      </c>
      <c r="AD849" t="s">
        <v>141</v>
      </c>
      <c r="AE849" t="s">
        <v>245</v>
      </c>
      <c r="AF849" t="s">
        <v>1812</v>
      </c>
      <c r="AG849">
        <v>208</v>
      </c>
    </row>
    <row r="850" spans="1:33" x14ac:dyDescent="0.35">
      <c r="A850" t="s">
        <v>298</v>
      </c>
      <c r="B850">
        <v>6596534</v>
      </c>
      <c r="C850" t="s">
        <v>129</v>
      </c>
      <c r="D850" t="s">
        <v>3855</v>
      </c>
      <c r="E850" t="s">
        <v>310</v>
      </c>
      <c r="F850" t="s">
        <v>133</v>
      </c>
      <c r="G850" t="s">
        <v>132</v>
      </c>
      <c r="H850">
        <v>45839</v>
      </c>
      <c r="I850">
        <v>45839</v>
      </c>
      <c r="J850" t="s">
        <v>856</v>
      </c>
      <c r="K850">
        <v>1213130</v>
      </c>
      <c r="L850" t="s">
        <v>299</v>
      </c>
      <c r="O850">
        <v>10014626</v>
      </c>
      <c r="P850" t="s">
        <v>298</v>
      </c>
      <c r="Q850">
        <v>0</v>
      </c>
      <c r="R850" t="s">
        <v>329</v>
      </c>
      <c r="S850" t="s">
        <v>342</v>
      </c>
      <c r="T850">
        <v>11573834</v>
      </c>
      <c r="U850">
        <v>45776</v>
      </c>
      <c r="V850">
        <v>45839</v>
      </c>
      <c r="W850">
        <v>45781</v>
      </c>
      <c r="X850">
        <v>0</v>
      </c>
      <c r="Y850">
        <v>1290900</v>
      </c>
      <c r="Z850" t="s">
        <v>1568</v>
      </c>
      <c r="AA850" t="s">
        <v>245</v>
      </c>
      <c r="AB850" t="s">
        <v>121</v>
      </c>
      <c r="AC850" t="s">
        <v>255</v>
      </c>
      <c r="AD850" t="s">
        <v>141</v>
      </c>
      <c r="AE850" t="s">
        <v>245</v>
      </c>
      <c r="AF850" t="s">
        <v>3326</v>
      </c>
      <c r="AG850">
        <v>6</v>
      </c>
    </row>
    <row r="851" spans="1:33" x14ac:dyDescent="0.35">
      <c r="A851" t="s">
        <v>298</v>
      </c>
      <c r="B851">
        <v>6596533</v>
      </c>
      <c r="C851" t="s">
        <v>129</v>
      </c>
      <c r="D851" t="s">
        <v>3417</v>
      </c>
      <c r="E851" t="s">
        <v>310</v>
      </c>
      <c r="F851" t="s">
        <v>133</v>
      </c>
      <c r="G851" t="s">
        <v>132</v>
      </c>
      <c r="H851">
        <v>45839</v>
      </c>
      <c r="I851">
        <v>45869</v>
      </c>
      <c r="J851" t="s">
        <v>3476</v>
      </c>
      <c r="K851">
        <v>1213130</v>
      </c>
      <c r="L851" t="s">
        <v>299</v>
      </c>
      <c r="O851">
        <v>10014626</v>
      </c>
      <c r="P851" t="s">
        <v>298</v>
      </c>
      <c r="Q851">
        <v>0</v>
      </c>
      <c r="R851" t="s">
        <v>329</v>
      </c>
      <c r="S851" t="s">
        <v>3901</v>
      </c>
      <c r="T851">
        <v>11573694</v>
      </c>
      <c r="U851">
        <v>45776</v>
      </c>
      <c r="V851">
        <v>45839</v>
      </c>
      <c r="W851">
        <v>45835</v>
      </c>
      <c r="X851">
        <v>0</v>
      </c>
      <c r="Y851">
        <v>1290900</v>
      </c>
      <c r="Z851" t="s">
        <v>1568</v>
      </c>
      <c r="AA851" t="s">
        <v>245</v>
      </c>
      <c r="AB851" t="s">
        <v>121</v>
      </c>
      <c r="AC851" t="s">
        <v>255</v>
      </c>
      <c r="AD851" t="s">
        <v>122</v>
      </c>
      <c r="AE851" t="s">
        <v>245</v>
      </c>
      <c r="AF851" t="s">
        <v>1812</v>
      </c>
      <c r="AG851">
        <v>3</v>
      </c>
    </row>
    <row r="852" spans="1:33" x14ac:dyDescent="0.35">
      <c r="A852" t="s">
        <v>419</v>
      </c>
      <c r="B852">
        <v>6596532</v>
      </c>
      <c r="C852" t="s">
        <v>129</v>
      </c>
      <c r="D852" t="s">
        <v>3856</v>
      </c>
      <c r="E852" t="s">
        <v>310</v>
      </c>
      <c r="F852" t="s">
        <v>259</v>
      </c>
      <c r="G852" t="s">
        <v>142</v>
      </c>
      <c r="H852">
        <v>45838</v>
      </c>
      <c r="I852">
        <v>45838</v>
      </c>
      <c r="J852" t="s">
        <v>856</v>
      </c>
      <c r="K852">
        <v>1213130</v>
      </c>
      <c r="L852" t="s">
        <v>420</v>
      </c>
      <c r="O852">
        <v>10014605</v>
      </c>
      <c r="P852" t="s">
        <v>419</v>
      </c>
      <c r="Q852">
        <v>0</v>
      </c>
      <c r="R852" t="s">
        <v>329</v>
      </c>
      <c r="S852" t="s">
        <v>3891</v>
      </c>
      <c r="T852">
        <v>11577645</v>
      </c>
      <c r="U852">
        <v>45776</v>
      </c>
      <c r="V852">
        <v>45838</v>
      </c>
      <c r="W852">
        <v>45816</v>
      </c>
      <c r="X852">
        <v>0</v>
      </c>
      <c r="Y852">
        <v>1290900</v>
      </c>
      <c r="Z852" t="s">
        <v>1568</v>
      </c>
      <c r="AA852" t="s">
        <v>245</v>
      </c>
      <c r="AB852" t="s">
        <v>121</v>
      </c>
      <c r="AC852" t="s">
        <v>255</v>
      </c>
      <c r="AD852" t="s">
        <v>141</v>
      </c>
      <c r="AE852" t="s">
        <v>245</v>
      </c>
      <c r="AF852" t="s">
        <v>1812</v>
      </c>
      <c r="AG852">
        <v>12</v>
      </c>
    </row>
    <row r="853" spans="1:33" x14ac:dyDescent="0.35">
      <c r="A853" t="s">
        <v>298</v>
      </c>
      <c r="B853">
        <v>6596488</v>
      </c>
      <c r="C853" t="s">
        <v>129</v>
      </c>
      <c r="D853" t="s">
        <v>3857</v>
      </c>
      <c r="E853" t="s">
        <v>310</v>
      </c>
      <c r="F853" t="s">
        <v>133</v>
      </c>
      <c r="G853" t="s">
        <v>147</v>
      </c>
      <c r="H853">
        <v>45809</v>
      </c>
      <c r="I853">
        <v>45809</v>
      </c>
      <c r="J853" t="s">
        <v>856</v>
      </c>
      <c r="K853">
        <v>1213130</v>
      </c>
      <c r="L853" t="s">
        <v>299</v>
      </c>
      <c r="O853">
        <v>10014626</v>
      </c>
      <c r="P853" t="s">
        <v>298</v>
      </c>
      <c r="Q853">
        <v>0</v>
      </c>
      <c r="R853" t="s">
        <v>329</v>
      </c>
      <c r="S853" t="s">
        <v>342</v>
      </c>
      <c r="T853">
        <v>11573670</v>
      </c>
      <c r="U853">
        <v>45775</v>
      </c>
      <c r="V853">
        <v>45809</v>
      </c>
      <c r="W853">
        <v>45786</v>
      </c>
      <c r="X853">
        <v>0</v>
      </c>
      <c r="Y853">
        <v>1290900</v>
      </c>
      <c r="Z853" t="s">
        <v>1568</v>
      </c>
      <c r="AA853" t="s">
        <v>245</v>
      </c>
      <c r="AB853" t="s">
        <v>121</v>
      </c>
      <c r="AC853" t="s">
        <v>255</v>
      </c>
      <c r="AD853" t="s">
        <v>141</v>
      </c>
      <c r="AE853" t="s">
        <v>245</v>
      </c>
      <c r="AF853" t="s">
        <v>3326</v>
      </c>
      <c r="AG853">
        <v>1</v>
      </c>
    </row>
    <row r="854" spans="1:33" x14ac:dyDescent="0.35">
      <c r="A854" t="s">
        <v>298</v>
      </c>
      <c r="B854">
        <v>6596487</v>
      </c>
      <c r="C854" t="s">
        <v>129</v>
      </c>
      <c r="D854" t="s">
        <v>3858</v>
      </c>
      <c r="E854" t="s">
        <v>310</v>
      </c>
      <c r="F854" t="s">
        <v>133</v>
      </c>
      <c r="G854" t="s">
        <v>132</v>
      </c>
      <c r="H854">
        <v>45839</v>
      </c>
      <c r="I854">
        <v>45839</v>
      </c>
      <c r="J854" t="s">
        <v>856</v>
      </c>
      <c r="K854">
        <v>1213130</v>
      </c>
      <c r="L854" t="s">
        <v>299</v>
      </c>
      <c r="O854">
        <v>10014626</v>
      </c>
      <c r="P854" t="s">
        <v>298</v>
      </c>
      <c r="Q854">
        <v>0</v>
      </c>
      <c r="R854" t="s">
        <v>329</v>
      </c>
      <c r="S854" t="s">
        <v>342</v>
      </c>
      <c r="T854">
        <v>11573662</v>
      </c>
      <c r="U854">
        <v>45775</v>
      </c>
      <c r="V854">
        <v>45839</v>
      </c>
      <c r="W854">
        <v>45781</v>
      </c>
      <c r="X854">
        <v>0</v>
      </c>
      <c r="Y854">
        <v>1290900</v>
      </c>
      <c r="Z854" t="s">
        <v>1568</v>
      </c>
      <c r="AA854" t="s">
        <v>245</v>
      </c>
      <c r="AB854" t="s">
        <v>121</v>
      </c>
      <c r="AC854" t="s">
        <v>255</v>
      </c>
      <c r="AD854" t="s">
        <v>141</v>
      </c>
      <c r="AE854" t="s">
        <v>245</v>
      </c>
      <c r="AF854" t="s">
        <v>3326</v>
      </c>
      <c r="AG854">
        <v>2</v>
      </c>
    </row>
    <row r="855" spans="1:33" x14ac:dyDescent="0.35">
      <c r="A855" t="s">
        <v>207</v>
      </c>
      <c r="B855">
        <v>6596469</v>
      </c>
      <c r="C855" t="s">
        <v>129</v>
      </c>
      <c r="D855" t="s">
        <v>3859</v>
      </c>
      <c r="E855" t="s">
        <v>310</v>
      </c>
      <c r="F855" t="s">
        <v>133</v>
      </c>
      <c r="G855" t="s">
        <v>147</v>
      </c>
      <c r="H855">
        <v>45809</v>
      </c>
      <c r="I855">
        <v>45809</v>
      </c>
      <c r="J855" t="s">
        <v>856</v>
      </c>
      <c r="K855">
        <v>1213130</v>
      </c>
      <c r="L855" t="s">
        <v>385</v>
      </c>
      <c r="O855">
        <v>10014621</v>
      </c>
      <c r="P855" t="s">
        <v>207</v>
      </c>
      <c r="Q855">
        <v>0</v>
      </c>
      <c r="R855" t="s">
        <v>329</v>
      </c>
      <c r="S855" t="s">
        <v>3891</v>
      </c>
      <c r="T855">
        <v>11577652</v>
      </c>
      <c r="U855">
        <v>45775</v>
      </c>
      <c r="V855">
        <v>45809</v>
      </c>
      <c r="W855">
        <v>45815</v>
      </c>
      <c r="X855">
        <v>0</v>
      </c>
      <c r="Y855">
        <v>1290900</v>
      </c>
      <c r="Z855" t="s">
        <v>1568</v>
      </c>
      <c r="AA855" t="s">
        <v>245</v>
      </c>
      <c r="AB855" t="s">
        <v>121</v>
      </c>
      <c r="AC855" t="s">
        <v>255</v>
      </c>
      <c r="AD855" t="s">
        <v>122</v>
      </c>
      <c r="AE855" t="s">
        <v>245</v>
      </c>
      <c r="AF855" t="s">
        <v>1812</v>
      </c>
      <c r="AG855">
        <v>3</v>
      </c>
    </row>
    <row r="856" spans="1:33" x14ac:dyDescent="0.35">
      <c r="A856" t="s">
        <v>207</v>
      </c>
      <c r="B856">
        <v>6596456</v>
      </c>
      <c r="C856" t="s">
        <v>129</v>
      </c>
      <c r="D856" t="s">
        <v>3860</v>
      </c>
      <c r="E856" t="s">
        <v>310</v>
      </c>
      <c r="F856" t="s">
        <v>133</v>
      </c>
      <c r="G856" t="s">
        <v>1039</v>
      </c>
      <c r="H856">
        <v>45839</v>
      </c>
      <c r="I856">
        <v>45839</v>
      </c>
      <c r="J856" t="s">
        <v>856</v>
      </c>
      <c r="K856">
        <v>1213130</v>
      </c>
      <c r="L856" t="s">
        <v>385</v>
      </c>
      <c r="O856">
        <v>10014621</v>
      </c>
      <c r="P856" t="s">
        <v>207</v>
      </c>
      <c r="Q856">
        <v>0</v>
      </c>
      <c r="R856" t="s">
        <v>329</v>
      </c>
      <c r="S856" t="s">
        <v>342</v>
      </c>
      <c r="T856">
        <v>11577653</v>
      </c>
      <c r="U856">
        <v>45775</v>
      </c>
      <c r="V856">
        <v>45839</v>
      </c>
      <c r="W856">
        <v>45781</v>
      </c>
      <c r="X856">
        <v>0</v>
      </c>
      <c r="Y856">
        <v>1290900</v>
      </c>
      <c r="Z856" t="s">
        <v>1568</v>
      </c>
      <c r="AA856" t="s">
        <v>245</v>
      </c>
      <c r="AB856" t="s">
        <v>121</v>
      </c>
      <c r="AC856" t="s">
        <v>255</v>
      </c>
      <c r="AD856" t="s">
        <v>141</v>
      </c>
      <c r="AE856" t="s">
        <v>245</v>
      </c>
      <c r="AF856" t="s">
        <v>3326</v>
      </c>
      <c r="AG856">
        <v>6</v>
      </c>
    </row>
    <row r="857" spans="1:33" x14ac:dyDescent="0.35">
      <c r="A857" t="s">
        <v>207</v>
      </c>
      <c r="B857">
        <v>6596426</v>
      </c>
      <c r="C857" t="s">
        <v>129</v>
      </c>
      <c r="D857" t="s">
        <v>3861</v>
      </c>
      <c r="E857" t="s">
        <v>310</v>
      </c>
      <c r="F857" t="s">
        <v>133</v>
      </c>
      <c r="G857" t="s">
        <v>147</v>
      </c>
      <c r="H857">
        <v>45839</v>
      </c>
      <c r="I857">
        <v>45869</v>
      </c>
      <c r="J857" t="s">
        <v>3476</v>
      </c>
      <c r="K857">
        <v>1213130</v>
      </c>
      <c r="L857" t="s">
        <v>385</v>
      </c>
      <c r="O857">
        <v>10014621</v>
      </c>
      <c r="P857" t="s">
        <v>207</v>
      </c>
      <c r="Q857">
        <v>0</v>
      </c>
      <c r="R857" t="s">
        <v>329</v>
      </c>
      <c r="S857" t="s">
        <v>3901</v>
      </c>
      <c r="T857">
        <v>11577664</v>
      </c>
      <c r="U857">
        <v>45775</v>
      </c>
      <c r="V857">
        <v>45839</v>
      </c>
      <c r="W857">
        <v>45835</v>
      </c>
      <c r="X857">
        <v>0</v>
      </c>
      <c r="Y857">
        <v>1290900</v>
      </c>
      <c r="Z857" t="s">
        <v>1568</v>
      </c>
      <c r="AA857" t="s">
        <v>245</v>
      </c>
      <c r="AB857" t="s">
        <v>121</v>
      </c>
      <c r="AC857" t="s">
        <v>255</v>
      </c>
      <c r="AD857" t="s">
        <v>141</v>
      </c>
      <c r="AE857" t="s">
        <v>245</v>
      </c>
      <c r="AF857" t="s">
        <v>1812</v>
      </c>
      <c r="AG857">
        <v>2</v>
      </c>
    </row>
    <row r="858" spans="1:33" x14ac:dyDescent="0.35">
      <c r="A858" t="s">
        <v>294</v>
      </c>
      <c r="B858">
        <v>6596409</v>
      </c>
      <c r="C858" t="s">
        <v>129</v>
      </c>
      <c r="D858" t="s">
        <v>3862</v>
      </c>
      <c r="E858" t="s">
        <v>310</v>
      </c>
      <c r="F858" t="s">
        <v>133</v>
      </c>
      <c r="G858" t="s">
        <v>132</v>
      </c>
      <c r="H858">
        <v>45839</v>
      </c>
      <c r="I858">
        <v>45869</v>
      </c>
      <c r="J858" t="s">
        <v>3476</v>
      </c>
      <c r="K858">
        <v>1213130</v>
      </c>
      <c r="L858" t="s">
        <v>295</v>
      </c>
      <c r="O858">
        <v>10014618</v>
      </c>
      <c r="P858" t="s">
        <v>294</v>
      </c>
      <c r="Q858">
        <v>0</v>
      </c>
      <c r="R858" t="s">
        <v>329</v>
      </c>
      <c r="S858" t="s">
        <v>3901</v>
      </c>
      <c r="T858">
        <v>11578394</v>
      </c>
      <c r="U858">
        <v>45775</v>
      </c>
      <c r="V858">
        <v>45839</v>
      </c>
      <c r="W858">
        <v>45835</v>
      </c>
      <c r="X858">
        <v>0</v>
      </c>
      <c r="Y858">
        <v>1290900</v>
      </c>
      <c r="Z858" t="s">
        <v>1568</v>
      </c>
      <c r="AA858" t="s">
        <v>245</v>
      </c>
      <c r="AB858" t="s">
        <v>121</v>
      </c>
      <c r="AC858" t="s">
        <v>255</v>
      </c>
      <c r="AD858" t="s">
        <v>122</v>
      </c>
      <c r="AE858" t="s">
        <v>245</v>
      </c>
      <c r="AF858" t="s">
        <v>1812</v>
      </c>
      <c r="AG858">
        <v>10</v>
      </c>
    </row>
    <row r="859" spans="1:33" x14ac:dyDescent="0.35">
      <c r="A859" t="s">
        <v>294</v>
      </c>
      <c r="B859">
        <v>6596407</v>
      </c>
      <c r="C859" t="s">
        <v>129</v>
      </c>
      <c r="D859" t="s">
        <v>3863</v>
      </c>
      <c r="E859" t="s">
        <v>310</v>
      </c>
      <c r="F859" t="s">
        <v>133</v>
      </c>
      <c r="G859" t="s">
        <v>132</v>
      </c>
      <c r="H859">
        <v>45839</v>
      </c>
      <c r="I859">
        <v>45839</v>
      </c>
      <c r="J859" t="s">
        <v>856</v>
      </c>
      <c r="K859">
        <v>1213130</v>
      </c>
      <c r="L859" t="s">
        <v>295</v>
      </c>
      <c r="O859">
        <v>10014618</v>
      </c>
      <c r="P859" t="s">
        <v>294</v>
      </c>
      <c r="Q859">
        <v>0</v>
      </c>
      <c r="R859" t="s">
        <v>329</v>
      </c>
      <c r="S859" t="s">
        <v>342</v>
      </c>
      <c r="T859">
        <v>11578397</v>
      </c>
      <c r="U859">
        <v>45775</v>
      </c>
      <c r="V859">
        <v>45839</v>
      </c>
      <c r="W859">
        <v>45781</v>
      </c>
      <c r="X859">
        <v>0</v>
      </c>
      <c r="Y859">
        <v>1290900</v>
      </c>
      <c r="Z859" t="s">
        <v>1568</v>
      </c>
      <c r="AA859" t="s">
        <v>245</v>
      </c>
      <c r="AB859" t="s">
        <v>121</v>
      </c>
      <c r="AC859" t="s">
        <v>255</v>
      </c>
      <c r="AD859" t="s">
        <v>141</v>
      </c>
      <c r="AE859" t="s">
        <v>245</v>
      </c>
      <c r="AF859" t="s">
        <v>1812</v>
      </c>
      <c r="AG859">
        <v>6</v>
      </c>
    </row>
    <row r="860" spans="1:33" x14ac:dyDescent="0.35">
      <c r="A860" t="s">
        <v>294</v>
      </c>
      <c r="B860">
        <v>6596300</v>
      </c>
      <c r="C860" t="s">
        <v>129</v>
      </c>
      <c r="D860" t="s">
        <v>3864</v>
      </c>
      <c r="E860" t="s">
        <v>310</v>
      </c>
      <c r="F860" t="s">
        <v>133</v>
      </c>
      <c r="G860" t="s">
        <v>132</v>
      </c>
      <c r="H860">
        <v>45839</v>
      </c>
      <c r="I860">
        <v>45839</v>
      </c>
      <c r="J860" t="s">
        <v>856</v>
      </c>
      <c r="K860">
        <v>1213130</v>
      </c>
      <c r="L860" t="s">
        <v>295</v>
      </c>
      <c r="O860">
        <v>10014618</v>
      </c>
      <c r="P860" t="s">
        <v>294</v>
      </c>
      <c r="Q860">
        <v>0</v>
      </c>
      <c r="R860" t="s">
        <v>329</v>
      </c>
      <c r="S860" t="s">
        <v>342</v>
      </c>
      <c r="T860">
        <v>11578374</v>
      </c>
      <c r="U860">
        <v>45775</v>
      </c>
      <c r="V860">
        <v>45839</v>
      </c>
      <c r="W860">
        <v>45781</v>
      </c>
      <c r="X860">
        <v>0</v>
      </c>
      <c r="Y860">
        <v>1290900</v>
      </c>
      <c r="Z860" t="s">
        <v>1568</v>
      </c>
      <c r="AA860" t="s">
        <v>245</v>
      </c>
      <c r="AB860" t="s">
        <v>121</v>
      </c>
      <c r="AC860" t="s">
        <v>255</v>
      </c>
      <c r="AD860" t="s">
        <v>141</v>
      </c>
      <c r="AE860" t="s">
        <v>245</v>
      </c>
      <c r="AF860" t="s">
        <v>3326</v>
      </c>
      <c r="AG860">
        <v>0</v>
      </c>
    </row>
    <row r="861" spans="1:33" x14ac:dyDescent="0.35">
      <c r="A861" t="s">
        <v>294</v>
      </c>
      <c r="B861">
        <v>6596293</v>
      </c>
      <c r="C861" t="s">
        <v>129</v>
      </c>
      <c r="D861" t="s">
        <v>1600</v>
      </c>
      <c r="E861" t="s">
        <v>310</v>
      </c>
      <c r="F861" t="s">
        <v>133</v>
      </c>
      <c r="G861" t="s">
        <v>132</v>
      </c>
      <c r="H861">
        <v>45839</v>
      </c>
      <c r="I861">
        <v>45839</v>
      </c>
      <c r="J861" t="s">
        <v>856</v>
      </c>
      <c r="K861">
        <v>1213130</v>
      </c>
      <c r="L861" t="s">
        <v>295</v>
      </c>
      <c r="O861">
        <v>10014618</v>
      </c>
      <c r="P861" t="s">
        <v>294</v>
      </c>
      <c r="Q861">
        <v>0</v>
      </c>
      <c r="R861" t="s">
        <v>329</v>
      </c>
      <c r="S861" t="s">
        <v>342</v>
      </c>
      <c r="T861">
        <v>11578409</v>
      </c>
      <c r="U861">
        <v>45775</v>
      </c>
      <c r="V861">
        <v>45839</v>
      </c>
      <c r="W861">
        <v>45781</v>
      </c>
      <c r="X861">
        <v>0</v>
      </c>
      <c r="Y861">
        <v>1290900</v>
      </c>
      <c r="Z861" t="s">
        <v>1568</v>
      </c>
      <c r="AA861" t="s">
        <v>245</v>
      </c>
      <c r="AB861" t="s">
        <v>121</v>
      </c>
      <c r="AC861" t="s">
        <v>255</v>
      </c>
      <c r="AD861" t="s">
        <v>141</v>
      </c>
      <c r="AE861" t="s">
        <v>245</v>
      </c>
      <c r="AF861" t="s">
        <v>3326</v>
      </c>
      <c r="AG861">
        <v>2</v>
      </c>
    </row>
    <row r="862" spans="1:33" x14ac:dyDescent="0.35">
      <c r="A862" t="s">
        <v>148</v>
      </c>
      <c r="B862">
        <v>6596290</v>
      </c>
      <c r="C862" t="s">
        <v>129</v>
      </c>
      <c r="D862" t="s">
        <v>3865</v>
      </c>
      <c r="E862" t="s">
        <v>310</v>
      </c>
      <c r="F862" t="s">
        <v>133</v>
      </c>
      <c r="G862" t="s">
        <v>132</v>
      </c>
      <c r="H862">
        <v>45839</v>
      </c>
      <c r="I862">
        <v>45869</v>
      </c>
      <c r="J862" t="s">
        <v>3476</v>
      </c>
      <c r="K862">
        <v>1213130</v>
      </c>
      <c r="L862" t="s">
        <v>297</v>
      </c>
      <c r="O862">
        <v>10014617</v>
      </c>
      <c r="P862" t="s">
        <v>148</v>
      </c>
      <c r="Q862">
        <v>0</v>
      </c>
      <c r="R862" t="s">
        <v>329</v>
      </c>
      <c r="S862" t="s">
        <v>329</v>
      </c>
      <c r="T862">
        <v>11577574</v>
      </c>
      <c r="U862">
        <v>45775</v>
      </c>
      <c r="V862">
        <v>45839</v>
      </c>
      <c r="W862">
        <v>45835</v>
      </c>
      <c r="X862">
        <v>0</v>
      </c>
      <c r="Y862">
        <v>1290900</v>
      </c>
      <c r="Z862" t="s">
        <v>1568</v>
      </c>
      <c r="AA862" t="s">
        <v>245</v>
      </c>
      <c r="AB862" t="s">
        <v>121</v>
      </c>
      <c r="AC862" t="s">
        <v>255</v>
      </c>
      <c r="AD862" t="s">
        <v>141</v>
      </c>
      <c r="AE862" t="s">
        <v>245</v>
      </c>
      <c r="AF862" t="s">
        <v>1812</v>
      </c>
      <c r="AG862">
        <v>6</v>
      </c>
    </row>
    <row r="863" spans="1:33" x14ac:dyDescent="0.35">
      <c r="A863" t="s">
        <v>148</v>
      </c>
      <c r="B863">
        <v>6596286</v>
      </c>
      <c r="C863" t="s">
        <v>129</v>
      </c>
      <c r="D863" t="s">
        <v>3386</v>
      </c>
      <c r="E863" t="s">
        <v>310</v>
      </c>
      <c r="F863" t="s">
        <v>133</v>
      </c>
      <c r="G863" t="s">
        <v>147</v>
      </c>
      <c r="H863">
        <v>45853</v>
      </c>
      <c r="I863">
        <v>45869</v>
      </c>
      <c r="J863" t="s">
        <v>3476</v>
      </c>
      <c r="K863">
        <v>1213130</v>
      </c>
      <c r="L863" t="s">
        <v>297</v>
      </c>
      <c r="O863">
        <v>10014617</v>
      </c>
      <c r="P863" t="s">
        <v>148</v>
      </c>
      <c r="Q863">
        <v>0</v>
      </c>
      <c r="R863" t="s">
        <v>329</v>
      </c>
      <c r="S863" t="s">
        <v>329</v>
      </c>
      <c r="T863">
        <v>11576617</v>
      </c>
      <c r="U863">
        <v>45775</v>
      </c>
      <c r="V863">
        <v>45853</v>
      </c>
      <c r="W863">
        <v>45847</v>
      </c>
      <c r="X863">
        <v>0</v>
      </c>
      <c r="Y863">
        <v>1290900</v>
      </c>
      <c r="Z863" t="s">
        <v>1568</v>
      </c>
      <c r="AA863" t="s">
        <v>245</v>
      </c>
      <c r="AB863" t="s">
        <v>121</v>
      </c>
      <c r="AC863" t="s">
        <v>255</v>
      </c>
      <c r="AD863" t="s">
        <v>141</v>
      </c>
      <c r="AE863" t="s">
        <v>245</v>
      </c>
      <c r="AF863" t="s">
        <v>1812</v>
      </c>
      <c r="AG863">
        <v>54</v>
      </c>
    </row>
    <row r="864" spans="1:33" x14ac:dyDescent="0.35">
      <c r="A864" t="s">
        <v>202</v>
      </c>
      <c r="B864">
        <v>6596285</v>
      </c>
      <c r="C864" t="s">
        <v>129</v>
      </c>
      <c r="D864" t="s">
        <v>3866</v>
      </c>
      <c r="E864" t="s">
        <v>310</v>
      </c>
      <c r="F864" t="s">
        <v>133</v>
      </c>
      <c r="G864" t="s">
        <v>132</v>
      </c>
      <c r="H864">
        <v>45839</v>
      </c>
      <c r="I864">
        <v>45839</v>
      </c>
      <c r="J864" t="s">
        <v>856</v>
      </c>
      <c r="K864">
        <v>1213130</v>
      </c>
      <c r="L864" t="s">
        <v>396</v>
      </c>
      <c r="O864">
        <v>10014615</v>
      </c>
      <c r="P864" t="s">
        <v>202</v>
      </c>
      <c r="Q864">
        <v>0</v>
      </c>
      <c r="R864" t="s">
        <v>329</v>
      </c>
      <c r="S864" t="s">
        <v>342</v>
      </c>
      <c r="T864">
        <v>11570229</v>
      </c>
      <c r="U864">
        <v>45775</v>
      </c>
      <c r="V864">
        <v>45839</v>
      </c>
      <c r="W864">
        <v>45781</v>
      </c>
      <c r="X864">
        <v>0</v>
      </c>
      <c r="Y864">
        <v>1290900</v>
      </c>
      <c r="Z864" t="s">
        <v>1568</v>
      </c>
      <c r="AA864" t="s">
        <v>245</v>
      </c>
      <c r="AB864" t="s">
        <v>121</v>
      </c>
      <c r="AC864" t="s">
        <v>255</v>
      </c>
      <c r="AD864" t="s">
        <v>141</v>
      </c>
      <c r="AE864" t="s">
        <v>245</v>
      </c>
      <c r="AF864" t="s">
        <v>3326</v>
      </c>
      <c r="AG864">
        <v>2</v>
      </c>
    </row>
    <row r="865" spans="1:33" x14ac:dyDescent="0.35">
      <c r="A865" t="s">
        <v>224</v>
      </c>
      <c r="B865">
        <v>6596282</v>
      </c>
      <c r="C865" t="s">
        <v>129</v>
      </c>
      <c r="D865" t="s">
        <v>3867</v>
      </c>
      <c r="E865" t="s">
        <v>310</v>
      </c>
      <c r="F865" t="s">
        <v>133</v>
      </c>
      <c r="G865" t="s">
        <v>132</v>
      </c>
      <c r="H865">
        <v>45839</v>
      </c>
      <c r="I865">
        <v>45839</v>
      </c>
      <c r="J865" t="s">
        <v>856</v>
      </c>
      <c r="K865">
        <v>1213130</v>
      </c>
      <c r="L865" t="s">
        <v>389</v>
      </c>
      <c r="O865">
        <v>10014612</v>
      </c>
      <c r="P865" t="s">
        <v>224</v>
      </c>
      <c r="Q865">
        <v>0</v>
      </c>
      <c r="R865" t="s">
        <v>329</v>
      </c>
      <c r="S865" t="s">
        <v>342</v>
      </c>
      <c r="T865">
        <v>11574356</v>
      </c>
      <c r="U865">
        <v>45775</v>
      </c>
      <c r="V865">
        <v>45839</v>
      </c>
      <c r="W865">
        <v>45781</v>
      </c>
      <c r="X865">
        <v>0</v>
      </c>
      <c r="Y865">
        <v>1290900</v>
      </c>
      <c r="Z865" t="s">
        <v>1568</v>
      </c>
      <c r="AA865" t="s">
        <v>245</v>
      </c>
      <c r="AB865" t="s">
        <v>121</v>
      </c>
      <c r="AC865" t="s">
        <v>255</v>
      </c>
      <c r="AD865" t="s">
        <v>141</v>
      </c>
      <c r="AE865" t="s">
        <v>245</v>
      </c>
      <c r="AF865" t="s">
        <v>1812</v>
      </c>
      <c r="AG865">
        <v>8</v>
      </c>
    </row>
    <row r="866" spans="1:33" x14ac:dyDescent="0.35">
      <c r="A866" t="s">
        <v>224</v>
      </c>
      <c r="B866">
        <v>6596264</v>
      </c>
      <c r="C866" t="s">
        <v>129</v>
      </c>
      <c r="D866" t="s">
        <v>3868</v>
      </c>
      <c r="E866" t="s">
        <v>310</v>
      </c>
      <c r="F866" t="s">
        <v>133</v>
      </c>
      <c r="G866" t="s">
        <v>132</v>
      </c>
      <c r="H866">
        <v>45839</v>
      </c>
      <c r="I866">
        <v>45839</v>
      </c>
      <c r="J866" t="s">
        <v>856</v>
      </c>
      <c r="K866">
        <v>1213130</v>
      </c>
      <c r="L866" t="s">
        <v>389</v>
      </c>
      <c r="O866">
        <v>10014612</v>
      </c>
      <c r="P866" t="s">
        <v>224</v>
      </c>
      <c r="Q866">
        <v>0</v>
      </c>
      <c r="R866" t="s">
        <v>329</v>
      </c>
      <c r="S866" t="s">
        <v>342</v>
      </c>
      <c r="T866">
        <v>11574265</v>
      </c>
      <c r="U866">
        <v>45775</v>
      </c>
      <c r="V866">
        <v>45839</v>
      </c>
      <c r="W866">
        <v>45781</v>
      </c>
      <c r="X866">
        <v>0</v>
      </c>
      <c r="Y866">
        <v>1290900</v>
      </c>
      <c r="Z866" t="s">
        <v>1568</v>
      </c>
      <c r="AA866" t="s">
        <v>245</v>
      </c>
      <c r="AB866" t="s">
        <v>121</v>
      </c>
      <c r="AC866" t="s">
        <v>255</v>
      </c>
      <c r="AD866" t="s">
        <v>141</v>
      </c>
      <c r="AE866" t="s">
        <v>245</v>
      </c>
      <c r="AF866" t="s">
        <v>1812</v>
      </c>
      <c r="AG866">
        <v>8</v>
      </c>
    </row>
    <row r="867" spans="1:33" x14ac:dyDescent="0.35">
      <c r="A867" t="s">
        <v>224</v>
      </c>
      <c r="B867">
        <v>6596254</v>
      </c>
      <c r="C867" t="s">
        <v>129</v>
      </c>
      <c r="D867" t="s">
        <v>3869</v>
      </c>
      <c r="E867" t="s">
        <v>310</v>
      </c>
      <c r="F867" t="s">
        <v>133</v>
      </c>
      <c r="G867" t="s">
        <v>147</v>
      </c>
      <c r="H867">
        <v>45839</v>
      </c>
      <c r="I867">
        <v>45869</v>
      </c>
      <c r="J867" t="s">
        <v>3476</v>
      </c>
      <c r="K867">
        <v>1213130</v>
      </c>
      <c r="L867" t="s">
        <v>389</v>
      </c>
      <c r="O867">
        <v>10014612</v>
      </c>
      <c r="P867" t="s">
        <v>224</v>
      </c>
      <c r="Q867">
        <v>0</v>
      </c>
      <c r="R867" t="s">
        <v>329</v>
      </c>
      <c r="S867" t="s">
        <v>3901</v>
      </c>
      <c r="T867">
        <v>11574264</v>
      </c>
      <c r="U867">
        <v>45775</v>
      </c>
      <c r="V867">
        <v>45839</v>
      </c>
      <c r="W867">
        <v>45835</v>
      </c>
      <c r="X867">
        <v>0</v>
      </c>
      <c r="Y867">
        <v>1290900</v>
      </c>
      <c r="Z867" t="s">
        <v>1568</v>
      </c>
      <c r="AA867" t="s">
        <v>245</v>
      </c>
      <c r="AB867" t="s">
        <v>121</v>
      </c>
      <c r="AC867" t="s">
        <v>255</v>
      </c>
      <c r="AD867" t="s">
        <v>141</v>
      </c>
      <c r="AE867" t="s">
        <v>245</v>
      </c>
      <c r="AF867" t="s">
        <v>1812</v>
      </c>
      <c r="AG867">
        <v>3</v>
      </c>
    </row>
    <row r="868" spans="1:33" x14ac:dyDescent="0.35">
      <c r="A868" t="s">
        <v>224</v>
      </c>
      <c r="B868">
        <v>6596222</v>
      </c>
      <c r="C868" t="s">
        <v>129</v>
      </c>
      <c r="D868" t="s">
        <v>3941</v>
      </c>
      <c r="E868" t="s">
        <v>310</v>
      </c>
      <c r="F868" t="s">
        <v>133</v>
      </c>
      <c r="G868" t="s">
        <v>132</v>
      </c>
      <c r="H868">
        <v>45839</v>
      </c>
      <c r="I868">
        <v>45869</v>
      </c>
      <c r="J868" t="s">
        <v>3476</v>
      </c>
      <c r="K868">
        <v>1213130</v>
      </c>
      <c r="L868" t="s">
        <v>389</v>
      </c>
      <c r="O868">
        <v>10014612</v>
      </c>
      <c r="P868" t="s">
        <v>224</v>
      </c>
      <c r="Q868">
        <v>0</v>
      </c>
      <c r="R868" t="s">
        <v>329</v>
      </c>
      <c r="S868" t="s">
        <v>3901</v>
      </c>
      <c r="T868">
        <v>11574223</v>
      </c>
      <c r="U868">
        <v>45775</v>
      </c>
      <c r="V868">
        <v>45839</v>
      </c>
      <c r="W868">
        <v>45835</v>
      </c>
      <c r="X868">
        <v>0</v>
      </c>
      <c r="Y868">
        <v>1290900</v>
      </c>
      <c r="Z868" t="s">
        <v>1568</v>
      </c>
      <c r="AA868" t="s">
        <v>245</v>
      </c>
      <c r="AB868" t="s">
        <v>121</v>
      </c>
      <c r="AC868" t="s">
        <v>255</v>
      </c>
      <c r="AD868" t="s">
        <v>122</v>
      </c>
      <c r="AE868" t="s">
        <v>245</v>
      </c>
      <c r="AF868" t="s">
        <v>1812</v>
      </c>
      <c r="AG868">
        <v>1</v>
      </c>
    </row>
    <row r="869" spans="1:33" x14ac:dyDescent="0.35">
      <c r="A869" t="s">
        <v>224</v>
      </c>
      <c r="B869">
        <v>6595680</v>
      </c>
      <c r="C869" t="s">
        <v>129</v>
      </c>
      <c r="D869" t="s">
        <v>3942</v>
      </c>
      <c r="E869" t="s">
        <v>310</v>
      </c>
      <c r="F869" t="s">
        <v>133</v>
      </c>
      <c r="G869" t="s">
        <v>132</v>
      </c>
      <c r="H869">
        <v>45839</v>
      </c>
      <c r="I869">
        <v>45869</v>
      </c>
      <c r="J869" t="s">
        <v>3476</v>
      </c>
      <c r="K869">
        <v>1213130</v>
      </c>
      <c r="L869" t="s">
        <v>389</v>
      </c>
      <c r="O869">
        <v>10014612</v>
      </c>
      <c r="P869" t="s">
        <v>224</v>
      </c>
      <c r="Q869">
        <v>0</v>
      </c>
      <c r="R869" t="s">
        <v>329</v>
      </c>
      <c r="S869" t="s">
        <v>3901</v>
      </c>
      <c r="T869">
        <v>11574221</v>
      </c>
      <c r="U869">
        <v>45775</v>
      </c>
      <c r="V869">
        <v>45839</v>
      </c>
      <c r="W869">
        <v>45835</v>
      </c>
      <c r="X869">
        <v>0</v>
      </c>
      <c r="Y869">
        <v>1290900</v>
      </c>
      <c r="Z869" t="s">
        <v>1568</v>
      </c>
      <c r="AA869" t="s">
        <v>245</v>
      </c>
      <c r="AB869" t="s">
        <v>121</v>
      </c>
      <c r="AC869" t="s">
        <v>255</v>
      </c>
      <c r="AD869" t="s">
        <v>122</v>
      </c>
      <c r="AE869" t="s">
        <v>245</v>
      </c>
      <c r="AF869" t="s">
        <v>1812</v>
      </c>
      <c r="AG869">
        <v>1</v>
      </c>
    </row>
    <row r="870" spans="1:33" x14ac:dyDescent="0.35">
      <c r="A870" t="s">
        <v>201</v>
      </c>
      <c r="B870">
        <v>6595663</v>
      </c>
      <c r="C870" t="s">
        <v>129</v>
      </c>
      <c r="D870" t="s">
        <v>3856</v>
      </c>
      <c r="E870" t="s">
        <v>310</v>
      </c>
      <c r="F870" t="s">
        <v>133</v>
      </c>
      <c r="G870" t="s">
        <v>132</v>
      </c>
      <c r="H870">
        <v>45839</v>
      </c>
      <c r="I870">
        <v>45839</v>
      </c>
      <c r="J870" t="s">
        <v>856</v>
      </c>
      <c r="K870">
        <v>1213130</v>
      </c>
      <c r="L870" t="s">
        <v>334</v>
      </c>
      <c r="O870">
        <v>10014602</v>
      </c>
      <c r="P870" t="s">
        <v>201</v>
      </c>
      <c r="Q870">
        <v>0</v>
      </c>
      <c r="R870" t="s">
        <v>329</v>
      </c>
      <c r="S870" t="s">
        <v>342</v>
      </c>
      <c r="T870">
        <v>11577641</v>
      </c>
      <c r="U870">
        <v>45775</v>
      </c>
      <c r="V870">
        <v>45839</v>
      </c>
      <c r="W870">
        <v>45781</v>
      </c>
      <c r="X870">
        <v>0</v>
      </c>
      <c r="Y870">
        <v>1290900</v>
      </c>
      <c r="Z870" t="s">
        <v>1568</v>
      </c>
      <c r="AA870" t="s">
        <v>245</v>
      </c>
      <c r="AB870" t="s">
        <v>121</v>
      </c>
      <c r="AC870" t="s">
        <v>255</v>
      </c>
      <c r="AD870" t="s">
        <v>141</v>
      </c>
      <c r="AE870" t="s">
        <v>245</v>
      </c>
      <c r="AF870" t="s">
        <v>1812</v>
      </c>
      <c r="AG870">
        <v>12</v>
      </c>
    </row>
    <row r="871" spans="1:33" x14ac:dyDescent="0.35">
      <c r="A871" t="s">
        <v>201</v>
      </c>
      <c r="B871">
        <v>6595662</v>
      </c>
      <c r="C871" t="s">
        <v>129</v>
      </c>
      <c r="D871" t="s">
        <v>3871</v>
      </c>
      <c r="E871" t="s">
        <v>310</v>
      </c>
      <c r="F871" t="s">
        <v>133</v>
      </c>
      <c r="G871" t="s">
        <v>132</v>
      </c>
      <c r="H871">
        <v>45839</v>
      </c>
      <c r="I871">
        <v>45869</v>
      </c>
      <c r="J871" t="s">
        <v>3476</v>
      </c>
      <c r="K871">
        <v>1213130</v>
      </c>
      <c r="L871" t="s">
        <v>334</v>
      </c>
      <c r="O871">
        <v>10014602</v>
      </c>
      <c r="P871" t="s">
        <v>201</v>
      </c>
      <c r="Q871">
        <v>0</v>
      </c>
      <c r="R871" t="s">
        <v>329</v>
      </c>
      <c r="S871" t="s">
        <v>329</v>
      </c>
      <c r="T871">
        <v>11577462</v>
      </c>
      <c r="U871">
        <v>45775</v>
      </c>
      <c r="V871">
        <v>45839</v>
      </c>
      <c r="W871">
        <v>45835</v>
      </c>
      <c r="X871">
        <v>0</v>
      </c>
      <c r="Y871">
        <v>1290900</v>
      </c>
      <c r="Z871" t="s">
        <v>1568</v>
      </c>
      <c r="AA871" t="s">
        <v>245</v>
      </c>
      <c r="AB871" t="s">
        <v>121</v>
      </c>
      <c r="AC871" t="s">
        <v>255</v>
      </c>
      <c r="AD871" t="s">
        <v>141</v>
      </c>
      <c r="AE871" t="s">
        <v>245</v>
      </c>
      <c r="AF871" t="s">
        <v>3326</v>
      </c>
      <c r="AG871">
        <v>8</v>
      </c>
    </row>
    <row r="872" spans="1:33" x14ac:dyDescent="0.35">
      <c r="A872" t="s">
        <v>131</v>
      </c>
      <c r="B872">
        <v>6595661</v>
      </c>
      <c r="C872" t="s">
        <v>129</v>
      </c>
      <c r="D872" t="s">
        <v>3856</v>
      </c>
      <c r="E872" t="s">
        <v>310</v>
      </c>
      <c r="F872" t="s">
        <v>133</v>
      </c>
      <c r="G872" t="s">
        <v>132</v>
      </c>
      <c r="H872">
        <v>45839</v>
      </c>
      <c r="I872">
        <v>45839</v>
      </c>
      <c r="J872" t="s">
        <v>856</v>
      </c>
      <c r="K872">
        <v>1213130</v>
      </c>
      <c r="L872" t="s">
        <v>335</v>
      </c>
      <c r="O872">
        <v>10014603</v>
      </c>
      <c r="P872" t="s">
        <v>131</v>
      </c>
      <c r="Q872">
        <v>0</v>
      </c>
      <c r="R872" t="s">
        <v>329</v>
      </c>
      <c r="S872" t="s">
        <v>342</v>
      </c>
      <c r="T872">
        <v>11577647</v>
      </c>
      <c r="U872">
        <v>45775</v>
      </c>
      <c r="V872">
        <v>45839</v>
      </c>
      <c r="W872">
        <v>45781</v>
      </c>
      <c r="X872">
        <v>0</v>
      </c>
      <c r="Y872">
        <v>1290900</v>
      </c>
      <c r="Z872" t="s">
        <v>1568</v>
      </c>
      <c r="AA872" t="s">
        <v>245</v>
      </c>
      <c r="AB872" t="s">
        <v>121</v>
      </c>
      <c r="AC872" t="s">
        <v>255</v>
      </c>
      <c r="AD872" t="s">
        <v>141</v>
      </c>
      <c r="AE872" t="s">
        <v>245</v>
      </c>
      <c r="AF872" t="s">
        <v>1812</v>
      </c>
      <c r="AG872">
        <v>0</v>
      </c>
    </row>
    <row r="873" spans="1:33" x14ac:dyDescent="0.35">
      <c r="A873" t="s">
        <v>217</v>
      </c>
      <c r="B873">
        <v>6595358</v>
      </c>
      <c r="C873" t="s">
        <v>129</v>
      </c>
      <c r="D873" t="s">
        <v>3872</v>
      </c>
      <c r="E873" t="s">
        <v>310</v>
      </c>
      <c r="F873" t="s">
        <v>133</v>
      </c>
      <c r="G873" t="s">
        <v>147</v>
      </c>
      <c r="H873">
        <v>45809</v>
      </c>
      <c r="I873">
        <v>45809</v>
      </c>
      <c r="J873" t="s">
        <v>856</v>
      </c>
      <c r="K873">
        <v>1213130</v>
      </c>
      <c r="L873" t="s">
        <v>320</v>
      </c>
      <c r="O873">
        <v>10014611</v>
      </c>
      <c r="P873" t="s">
        <v>217</v>
      </c>
      <c r="Q873">
        <v>0</v>
      </c>
      <c r="R873" t="s">
        <v>329</v>
      </c>
      <c r="S873" t="s">
        <v>3891</v>
      </c>
      <c r="T873">
        <v>11577637</v>
      </c>
      <c r="U873">
        <v>45775</v>
      </c>
      <c r="V873">
        <v>45809</v>
      </c>
      <c r="W873">
        <v>45815</v>
      </c>
      <c r="X873">
        <v>0</v>
      </c>
      <c r="Y873">
        <v>1290900</v>
      </c>
      <c r="Z873" t="s">
        <v>1568</v>
      </c>
      <c r="AA873" t="s">
        <v>245</v>
      </c>
      <c r="AB873" t="s">
        <v>121</v>
      </c>
      <c r="AC873" t="s">
        <v>255</v>
      </c>
      <c r="AD873" t="s">
        <v>122</v>
      </c>
      <c r="AE873" t="s">
        <v>245</v>
      </c>
      <c r="AF873" t="s">
        <v>1812</v>
      </c>
      <c r="AG873">
        <v>3</v>
      </c>
    </row>
    <row r="874" spans="1:33" x14ac:dyDescent="0.35">
      <c r="A874" t="s">
        <v>232</v>
      </c>
      <c r="B874">
        <v>6595308</v>
      </c>
      <c r="C874" t="s">
        <v>129</v>
      </c>
      <c r="D874" t="s">
        <v>3873</v>
      </c>
      <c r="E874" t="s">
        <v>310</v>
      </c>
      <c r="F874" t="s">
        <v>133</v>
      </c>
      <c r="G874" t="s">
        <v>147</v>
      </c>
      <c r="H874">
        <v>45839</v>
      </c>
      <c r="I874">
        <v>45839</v>
      </c>
      <c r="J874" t="s">
        <v>856</v>
      </c>
      <c r="K874">
        <v>1213130</v>
      </c>
      <c r="L874" t="s">
        <v>340</v>
      </c>
      <c r="O874">
        <v>10014610</v>
      </c>
      <c r="P874" t="s">
        <v>232</v>
      </c>
      <c r="Q874">
        <v>0</v>
      </c>
      <c r="R874" t="s">
        <v>329</v>
      </c>
      <c r="S874" t="s">
        <v>3891</v>
      </c>
      <c r="T874">
        <v>11577635</v>
      </c>
      <c r="U874">
        <v>45775</v>
      </c>
      <c r="V874">
        <v>45839</v>
      </c>
      <c r="W874">
        <v>45815</v>
      </c>
      <c r="X874">
        <v>0</v>
      </c>
      <c r="Y874">
        <v>1290900</v>
      </c>
      <c r="Z874" t="s">
        <v>1568</v>
      </c>
      <c r="AA874" t="s">
        <v>245</v>
      </c>
      <c r="AB874" t="s">
        <v>121</v>
      </c>
      <c r="AC874" t="s">
        <v>255</v>
      </c>
      <c r="AD874" t="s">
        <v>141</v>
      </c>
      <c r="AE874" t="s">
        <v>245</v>
      </c>
      <c r="AF874" t="s">
        <v>3326</v>
      </c>
      <c r="AG874">
        <v>3</v>
      </c>
    </row>
    <row r="875" spans="1:33" x14ac:dyDescent="0.35">
      <c r="A875" t="s">
        <v>184</v>
      </c>
      <c r="B875">
        <v>6595307</v>
      </c>
      <c r="C875" t="s">
        <v>129</v>
      </c>
      <c r="D875" t="s">
        <v>3943</v>
      </c>
      <c r="E875" t="s">
        <v>310</v>
      </c>
      <c r="F875" t="s">
        <v>133</v>
      </c>
      <c r="G875" t="s">
        <v>132</v>
      </c>
      <c r="H875">
        <v>45839</v>
      </c>
      <c r="I875">
        <v>45839</v>
      </c>
      <c r="J875" t="s">
        <v>856</v>
      </c>
      <c r="K875">
        <v>1213130</v>
      </c>
      <c r="L875" t="s">
        <v>312</v>
      </c>
      <c r="O875">
        <v>10014609</v>
      </c>
      <c r="P875" t="s">
        <v>184</v>
      </c>
      <c r="Q875">
        <v>0</v>
      </c>
      <c r="R875" t="s">
        <v>329</v>
      </c>
      <c r="S875" t="s">
        <v>342</v>
      </c>
      <c r="T875">
        <v>11572597</v>
      </c>
      <c r="U875">
        <v>45775</v>
      </c>
      <c r="V875">
        <v>45839</v>
      </c>
      <c r="W875">
        <v>45781</v>
      </c>
      <c r="X875">
        <v>0</v>
      </c>
      <c r="Y875">
        <v>1290900</v>
      </c>
      <c r="Z875" t="s">
        <v>1568</v>
      </c>
      <c r="AA875" t="s">
        <v>245</v>
      </c>
      <c r="AB875" t="s">
        <v>121</v>
      </c>
      <c r="AC875" t="s">
        <v>255</v>
      </c>
      <c r="AD875" t="s">
        <v>141</v>
      </c>
      <c r="AE875" t="s">
        <v>245</v>
      </c>
      <c r="AF875" t="s">
        <v>1812</v>
      </c>
      <c r="AG875">
        <v>4</v>
      </c>
    </row>
    <row r="876" spans="1:33" x14ac:dyDescent="0.35">
      <c r="A876" t="s">
        <v>184</v>
      </c>
      <c r="B876">
        <v>6595306</v>
      </c>
      <c r="C876" t="s">
        <v>129</v>
      </c>
      <c r="D876" t="s">
        <v>3342</v>
      </c>
      <c r="E876" t="s">
        <v>310</v>
      </c>
      <c r="F876" t="s">
        <v>125</v>
      </c>
      <c r="G876" t="s">
        <v>124</v>
      </c>
      <c r="H876">
        <v>45835</v>
      </c>
      <c r="I876">
        <v>45835</v>
      </c>
      <c r="J876" t="s">
        <v>5404</v>
      </c>
      <c r="K876">
        <v>1213130</v>
      </c>
      <c r="L876" t="s">
        <v>312</v>
      </c>
      <c r="O876">
        <v>10014609</v>
      </c>
      <c r="P876" t="s">
        <v>184</v>
      </c>
      <c r="Q876">
        <v>0</v>
      </c>
      <c r="R876" t="s">
        <v>329</v>
      </c>
      <c r="S876" t="s">
        <v>262</v>
      </c>
      <c r="T876">
        <v>11572606</v>
      </c>
      <c r="U876">
        <v>45775</v>
      </c>
      <c r="V876">
        <v>45835</v>
      </c>
      <c r="W876">
        <v>45837</v>
      </c>
      <c r="X876">
        <v>0</v>
      </c>
      <c r="Y876">
        <v>1290900</v>
      </c>
      <c r="Z876" t="s">
        <v>1568</v>
      </c>
      <c r="AA876" t="s">
        <v>245</v>
      </c>
      <c r="AB876" t="s">
        <v>121</v>
      </c>
      <c r="AC876" t="s">
        <v>255</v>
      </c>
      <c r="AD876" t="s">
        <v>122</v>
      </c>
      <c r="AE876" t="s">
        <v>245</v>
      </c>
      <c r="AF876" t="s">
        <v>1812</v>
      </c>
      <c r="AG876">
        <v>0.5</v>
      </c>
    </row>
    <row r="877" spans="1:33" x14ac:dyDescent="0.35">
      <c r="A877" t="s">
        <v>184</v>
      </c>
      <c r="B877">
        <v>6595305</v>
      </c>
      <c r="C877" t="s">
        <v>129</v>
      </c>
      <c r="D877" t="s">
        <v>3875</v>
      </c>
      <c r="E877" t="s">
        <v>310</v>
      </c>
      <c r="F877" t="s">
        <v>133</v>
      </c>
      <c r="G877" t="s">
        <v>147</v>
      </c>
      <c r="H877">
        <v>45839</v>
      </c>
      <c r="I877">
        <v>45839</v>
      </c>
      <c r="J877" t="s">
        <v>856</v>
      </c>
      <c r="K877">
        <v>1213130</v>
      </c>
      <c r="L877" t="s">
        <v>312</v>
      </c>
      <c r="O877">
        <v>10014609</v>
      </c>
      <c r="P877" t="s">
        <v>184</v>
      </c>
      <c r="Q877">
        <v>0</v>
      </c>
      <c r="R877" t="s">
        <v>329</v>
      </c>
      <c r="S877" t="s">
        <v>3891</v>
      </c>
      <c r="T877">
        <v>11577621</v>
      </c>
      <c r="U877">
        <v>45775</v>
      </c>
      <c r="V877">
        <v>45839</v>
      </c>
      <c r="W877">
        <v>45815</v>
      </c>
      <c r="X877">
        <v>0</v>
      </c>
      <c r="Y877">
        <v>1290900</v>
      </c>
      <c r="Z877" t="s">
        <v>1568</v>
      </c>
      <c r="AA877" t="s">
        <v>245</v>
      </c>
      <c r="AB877" t="s">
        <v>121</v>
      </c>
      <c r="AC877" t="s">
        <v>255</v>
      </c>
      <c r="AD877" t="s">
        <v>141</v>
      </c>
      <c r="AE877" t="s">
        <v>245</v>
      </c>
      <c r="AF877" t="s">
        <v>3326</v>
      </c>
      <c r="AG877">
        <v>3</v>
      </c>
    </row>
    <row r="878" spans="1:33" x14ac:dyDescent="0.35">
      <c r="A878" t="s">
        <v>210</v>
      </c>
      <c r="B878">
        <v>6595304</v>
      </c>
      <c r="C878" t="s">
        <v>129</v>
      </c>
      <c r="D878" t="s">
        <v>3876</v>
      </c>
      <c r="E878" t="s">
        <v>310</v>
      </c>
      <c r="F878" t="s">
        <v>133</v>
      </c>
      <c r="G878" t="s">
        <v>147</v>
      </c>
      <c r="H878">
        <v>45839</v>
      </c>
      <c r="I878">
        <v>45839</v>
      </c>
      <c r="J878" t="s">
        <v>856</v>
      </c>
      <c r="K878">
        <v>1213130</v>
      </c>
      <c r="L878" t="s">
        <v>395</v>
      </c>
      <c r="O878">
        <v>10014608</v>
      </c>
      <c r="P878" t="s">
        <v>210</v>
      </c>
      <c r="Q878">
        <v>0</v>
      </c>
      <c r="R878" t="s">
        <v>329</v>
      </c>
      <c r="S878" t="s">
        <v>3891</v>
      </c>
      <c r="T878">
        <v>11577603</v>
      </c>
      <c r="U878">
        <v>45775</v>
      </c>
      <c r="V878">
        <v>45839</v>
      </c>
      <c r="W878">
        <v>45815</v>
      </c>
      <c r="X878">
        <v>0</v>
      </c>
      <c r="Y878">
        <v>1290900</v>
      </c>
      <c r="Z878" t="s">
        <v>1568</v>
      </c>
      <c r="AA878" t="s">
        <v>245</v>
      </c>
      <c r="AB878" t="s">
        <v>121</v>
      </c>
      <c r="AC878" t="s">
        <v>255</v>
      </c>
      <c r="AD878" t="s">
        <v>122</v>
      </c>
      <c r="AE878" t="s">
        <v>245</v>
      </c>
      <c r="AF878" t="s">
        <v>1812</v>
      </c>
      <c r="AG878">
        <v>3</v>
      </c>
    </row>
    <row r="879" spans="1:33" x14ac:dyDescent="0.35">
      <c r="A879" t="s">
        <v>227</v>
      </c>
      <c r="B879">
        <v>6595303</v>
      </c>
      <c r="C879" t="s">
        <v>129</v>
      </c>
      <c r="D879" t="s">
        <v>3877</v>
      </c>
      <c r="E879" t="s">
        <v>310</v>
      </c>
      <c r="F879" t="s">
        <v>133</v>
      </c>
      <c r="G879" t="s">
        <v>132</v>
      </c>
      <c r="H879">
        <v>45839</v>
      </c>
      <c r="I879">
        <v>45869</v>
      </c>
      <c r="J879" t="s">
        <v>3476</v>
      </c>
      <c r="K879">
        <v>1213130</v>
      </c>
      <c r="L879" t="s">
        <v>305</v>
      </c>
      <c r="O879">
        <v>10014606</v>
      </c>
      <c r="P879" t="s">
        <v>227</v>
      </c>
      <c r="Q879">
        <v>0</v>
      </c>
      <c r="R879" t="s">
        <v>329</v>
      </c>
      <c r="S879" t="s">
        <v>329</v>
      </c>
      <c r="T879">
        <v>11577568</v>
      </c>
      <c r="U879">
        <v>45775</v>
      </c>
      <c r="V879">
        <v>45839</v>
      </c>
      <c r="W879">
        <v>45835</v>
      </c>
      <c r="X879">
        <v>0</v>
      </c>
      <c r="Y879">
        <v>1290900</v>
      </c>
      <c r="Z879" t="s">
        <v>1568</v>
      </c>
      <c r="AA879" t="s">
        <v>245</v>
      </c>
      <c r="AB879" t="s">
        <v>121</v>
      </c>
      <c r="AC879" t="s">
        <v>255</v>
      </c>
      <c r="AD879" t="s">
        <v>122</v>
      </c>
      <c r="AE879" t="s">
        <v>245</v>
      </c>
      <c r="AF879" t="s">
        <v>1812</v>
      </c>
      <c r="AG879">
        <v>6</v>
      </c>
    </row>
    <row r="880" spans="1:33" x14ac:dyDescent="0.35">
      <c r="A880" t="s">
        <v>227</v>
      </c>
      <c r="B880">
        <v>6595302</v>
      </c>
      <c r="C880" t="s">
        <v>129</v>
      </c>
      <c r="D880" t="s">
        <v>3878</v>
      </c>
      <c r="E880" t="s">
        <v>310</v>
      </c>
      <c r="F880" t="s">
        <v>133</v>
      </c>
      <c r="G880" t="s">
        <v>132</v>
      </c>
      <c r="H880">
        <v>45839</v>
      </c>
      <c r="I880">
        <v>45869</v>
      </c>
      <c r="J880" t="s">
        <v>3476</v>
      </c>
      <c r="K880">
        <v>1213130</v>
      </c>
      <c r="L880" t="s">
        <v>305</v>
      </c>
      <c r="O880">
        <v>10014606</v>
      </c>
      <c r="P880" t="s">
        <v>227</v>
      </c>
      <c r="Q880">
        <v>0</v>
      </c>
      <c r="R880" t="s">
        <v>329</v>
      </c>
      <c r="S880" t="s">
        <v>3901</v>
      </c>
      <c r="T880">
        <v>11577598</v>
      </c>
      <c r="U880">
        <v>45775</v>
      </c>
      <c r="V880">
        <v>45839</v>
      </c>
      <c r="W880">
        <v>45835</v>
      </c>
      <c r="X880">
        <v>0</v>
      </c>
      <c r="Y880">
        <v>1290900</v>
      </c>
      <c r="Z880" t="s">
        <v>1568</v>
      </c>
      <c r="AA880" t="s">
        <v>245</v>
      </c>
      <c r="AB880" t="s">
        <v>121</v>
      </c>
      <c r="AC880" t="s">
        <v>255</v>
      </c>
      <c r="AD880" t="s">
        <v>122</v>
      </c>
      <c r="AE880" t="s">
        <v>245</v>
      </c>
      <c r="AF880" t="s">
        <v>1812</v>
      </c>
      <c r="AG880">
        <v>3</v>
      </c>
    </row>
    <row r="881" spans="1:33" x14ac:dyDescent="0.35">
      <c r="A881" t="s">
        <v>419</v>
      </c>
      <c r="B881">
        <v>6595248</v>
      </c>
      <c r="C881" t="s">
        <v>129</v>
      </c>
      <c r="D881" t="s">
        <v>1354</v>
      </c>
      <c r="E881" t="s">
        <v>310</v>
      </c>
      <c r="F881" t="s">
        <v>133</v>
      </c>
      <c r="G881" t="s">
        <v>132</v>
      </c>
      <c r="H881">
        <v>45839</v>
      </c>
      <c r="I881">
        <v>45839</v>
      </c>
      <c r="J881" t="s">
        <v>856</v>
      </c>
      <c r="K881">
        <v>1213130</v>
      </c>
      <c r="L881" t="s">
        <v>420</v>
      </c>
      <c r="O881">
        <v>10014605</v>
      </c>
      <c r="P881" t="s">
        <v>419</v>
      </c>
      <c r="Q881">
        <v>0</v>
      </c>
      <c r="R881" t="s">
        <v>349</v>
      </c>
      <c r="S881" t="s">
        <v>342</v>
      </c>
      <c r="T881">
        <v>11572502</v>
      </c>
      <c r="U881">
        <v>45775</v>
      </c>
      <c r="V881">
        <v>45839</v>
      </c>
      <c r="W881">
        <v>45781</v>
      </c>
      <c r="X881">
        <v>0</v>
      </c>
      <c r="Y881">
        <v>1290900</v>
      </c>
      <c r="Z881" t="s">
        <v>1568</v>
      </c>
      <c r="AA881" t="s">
        <v>245</v>
      </c>
      <c r="AB881" t="s">
        <v>121</v>
      </c>
      <c r="AC881" t="s">
        <v>255</v>
      </c>
      <c r="AD881" t="s">
        <v>141</v>
      </c>
      <c r="AE881" t="s">
        <v>245</v>
      </c>
      <c r="AF881" t="s">
        <v>1812</v>
      </c>
      <c r="AG881">
        <v>1</v>
      </c>
    </row>
    <row r="882" spans="1:33" x14ac:dyDescent="0.35">
      <c r="A882" t="s">
        <v>419</v>
      </c>
      <c r="B882">
        <v>6595247</v>
      </c>
      <c r="C882" t="s">
        <v>129</v>
      </c>
      <c r="D882" t="s">
        <v>3340</v>
      </c>
      <c r="E882" t="s">
        <v>310</v>
      </c>
      <c r="F882" t="s">
        <v>133</v>
      </c>
      <c r="G882" t="s">
        <v>132</v>
      </c>
      <c r="H882">
        <v>45839</v>
      </c>
      <c r="I882">
        <v>45839</v>
      </c>
      <c r="J882" t="s">
        <v>856</v>
      </c>
      <c r="K882">
        <v>1213130</v>
      </c>
      <c r="L882" t="s">
        <v>420</v>
      </c>
      <c r="O882">
        <v>10014605</v>
      </c>
      <c r="P882" t="s">
        <v>419</v>
      </c>
      <c r="Q882">
        <v>0</v>
      </c>
      <c r="R882" t="s">
        <v>349</v>
      </c>
      <c r="S882" t="s">
        <v>342</v>
      </c>
      <c r="T882">
        <v>11572488</v>
      </c>
      <c r="U882">
        <v>45775</v>
      </c>
      <c r="V882">
        <v>45839</v>
      </c>
      <c r="W882">
        <v>45781</v>
      </c>
      <c r="X882">
        <v>0</v>
      </c>
      <c r="Y882">
        <v>1290900</v>
      </c>
      <c r="Z882" t="s">
        <v>1568</v>
      </c>
      <c r="AA882" t="s">
        <v>245</v>
      </c>
      <c r="AB882" t="s">
        <v>121</v>
      </c>
      <c r="AC882" t="s">
        <v>255</v>
      </c>
      <c r="AD882" t="s">
        <v>141</v>
      </c>
      <c r="AE882" t="s">
        <v>245</v>
      </c>
      <c r="AF882" t="s">
        <v>3326</v>
      </c>
      <c r="AG882">
        <v>2</v>
      </c>
    </row>
    <row r="883" spans="1:33" x14ac:dyDescent="0.35">
      <c r="A883" t="s">
        <v>158</v>
      </c>
      <c r="B883">
        <v>6595244</v>
      </c>
      <c r="C883" t="s">
        <v>129</v>
      </c>
      <c r="D883" t="s">
        <v>3856</v>
      </c>
      <c r="E883" t="s">
        <v>310</v>
      </c>
      <c r="F883" t="s">
        <v>133</v>
      </c>
      <c r="G883" t="s">
        <v>132</v>
      </c>
      <c r="H883">
        <v>45839</v>
      </c>
      <c r="I883">
        <v>45839</v>
      </c>
      <c r="J883" t="s">
        <v>856</v>
      </c>
      <c r="K883">
        <v>1213130</v>
      </c>
      <c r="L883" t="s">
        <v>397</v>
      </c>
      <c r="O883">
        <v>10014604</v>
      </c>
      <c r="P883" t="s">
        <v>158</v>
      </c>
      <c r="Q883">
        <v>0</v>
      </c>
      <c r="R883" t="s">
        <v>349</v>
      </c>
      <c r="S883" t="s">
        <v>342</v>
      </c>
      <c r="T883">
        <v>11577643</v>
      </c>
      <c r="U883">
        <v>45775</v>
      </c>
      <c r="V883">
        <v>45839</v>
      </c>
      <c r="W883">
        <v>45781</v>
      </c>
      <c r="X883">
        <v>0</v>
      </c>
      <c r="Y883">
        <v>1290900</v>
      </c>
      <c r="Z883" t="s">
        <v>1568</v>
      </c>
      <c r="AA883" t="s">
        <v>245</v>
      </c>
      <c r="AB883" t="s">
        <v>121</v>
      </c>
      <c r="AC883" t="s">
        <v>255</v>
      </c>
      <c r="AD883" t="s">
        <v>141</v>
      </c>
      <c r="AE883" t="s">
        <v>245</v>
      </c>
      <c r="AF883" t="s">
        <v>3326</v>
      </c>
      <c r="AG883">
        <v>12</v>
      </c>
    </row>
    <row r="884" spans="1:33" x14ac:dyDescent="0.35">
      <c r="A884" t="s">
        <v>158</v>
      </c>
      <c r="B884">
        <v>6595243</v>
      </c>
      <c r="C884" t="s">
        <v>129</v>
      </c>
      <c r="D884" t="s">
        <v>3880</v>
      </c>
      <c r="E884" t="s">
        <v>310</v>
      </c>
      <c r="F884" t="s">
        <v>133</v>
      </c>
      <c r="G884" t="s">
        <v>132</v>
      </c>
      <c r="H884">
        <v>45839</v>
      </c>
      <c r="I884">
        <v>45869</v>
      </c>
      <c r="J884" t="s">
        <v>3476</v>
      </c>
      <c r="K884">
        <v>1213130</v>
      </c>
      <c r="L884" t="s">
        <v>397</v>
      </c>
      <c r="O884">
        <v>10014604</v>
      </c>
      <c r="P884" t="s">
        <v>158</v>
      </c>
      <c r="Q884">
        <v>0</v>
      </c>
      <c r="R884" t="s">
        <v>349</v>
      </c>
      <c r="S884" t="s">
        <v>3901</v>
      </c>
      <c r="T884">
        <v>11577595</v>
      </c>
      <c r="U884">
        <v>45775</v>
      </c>
      <c r="V884">
        <v>45839</v>
      </c>
      <c r="W884">
        <v>45835</v>
      </c>
      <c r="X884">
        <v>0</v>
      </c>
      <c r="Y884">
        <v>1290900</v>
      </c>
      <c r="Z884" t="s">
        <v>1568</v>
      </c>
      <c r="AA884" t="s">
        <v>245</v>
      </c>
      <c r="AB884" t="s">
        <v>121</v>
      </c>
      <c r="AC884" t="s">
        <v>255</v>
      </c>
      <c r="AD884" t="s">
        <v>122</v>
      </c>
      <c r="AE884" t="s">
        <v>245</v>
      </c>
      <c r="AF884" t="s">
        <v>1812</v>
      </c>
      <c r="AG884">
        <v>3</v>
      </c>
    </row>
    <row r="885" spans="1:33" x14ac:dyDescent="0.35">
      <c r="A885" t="s">
        <v>158</v>
      </c>
      <c r="B885">
        <v>6595242</v>
      </c>
      <c r="C885" t="s">
        <v>129</v>
      </c>
      <c r="D885" t="s">
        <v>3881</v>
      </c>
      <c r="E885" t="s">
        <v>310</v>
      </c>
      <c r="F885" t="s">
        <v>259</v>
      </c>
      <c r="G885" t="s">
        <v>192</v>
      </c>
      <c r="H885">
        <v>45839</v>
      </c>
      <c r="I885">
        <v>45839</v>
      </c>
      <c r="J885" t="s">
        <v>856</v>
      </c>
      <c r="K885">
        <v>1213130</v>
      </c>
      <c r="L885" t="s">
        <v>397</v>
      </c>
      <c r="O885">
        <v>10014604</v>
      </c>
      <c r="P885" t="s">
        <v>158</v>
      </c>
      <c r="Q885">
        <v>2968.18</v>
      </c>
      <c r="R885" t="s">
        <v>349</v>
      </c>
      <c r="S885" t="s">
        <v>256</v>
      </c>
      <c r="T885">
        <v>11562257</v>
      </c>
      <c r="U885">
        <v>45775</v>
      </c>
      <c r="V885">
        <v>45839</v>
      </c>
      <c r="W885">
        <v>45796</v>
      </c>
      <c r="X885">
        <v>2968.18</v>
      </c>
      <c r="Y885">
        <v>1290900</v>
      </c>
      <c r="Z885" t="s">
        <v>1568</v>
      </c>
      <c r="AA885" t="s">
        <v>245</v>
      </c>
      <c r="AB885" t="s">
        <v>121</v>
      </c>
      <c r="AC885" t="s">
        <v>255</v>
      </c>
      <c r="AD885" t="s">
        <v>135</v>
      </c>
      <c r="AE885" t="s">
        <v>245</v>
      </c>
      <c r="AF885" t="s">
        <v>3326</v>
      </c>
      <c r="AG885">
        <v>2</v>
      </c>
    </row>
    <row r="886" spans="1:33" x14ac:dyDescent="0.35">
      <c r="A886" t="s">
        <v>419</v>
      </c>
      <c r="B886">
        <v>6595239</v>
      </c>
      <c r="C886" t="s">
        <v>129</v>
      </c>
      <c r="D886" t="s">
        <v>3882</v>
      </c>
      <c r="E886" t="s">
        <v>310</v>
      </c>
      <c r="F886" t="s">
        <v>133</v>
      </c>
      <c r="G886" t="s">
        <v>132</v>
      </c>
      <c r="H886">
        <v>45839</v>
      </c>
      <c r="I886">
        <v>45869</v>
      </c>
      <c r="J886" t="s">
        <v>3476</v>
      </c>
      <c r="K886">
        <v>1213130</v>
      </c>
      <c r="L886" t="s">
        <v>420</v>
      </c>
      <c r="O886">
        <v>10014605</v>
      </c>
      <c r="P886" t="s">
        <v>419</v>
      </c>
      <c r="Q886">
        <v>0</v>
      </c>
      <c r="R886" t="s">
        <v>329</v>
      </c>
      <c r="S886" t="s">
        <v>3901</v>
      </c>
      <c r="T886">
        <v>11577596</v>
      </c>
      <c r="U886">
        <v>45775</v>
      </c>
      <c r="V886">
        <v>45839</v>
      </c>
      <c r="W886">
        <v>45835</v>
      </c>
      <c r="X886">
        <v>0</v>
      </c>
      <c r="Y886">
        <v>1290900</v>
      </c>
      <c r="Z886" t="s">
        <v>1568</v>
      </c>
      <c r="AA886" t="s">
        <v>245</v>
      </c>
      <c r="AB886" t="s">
        <v>121</v>
      </c>
      <c r="AC886" t="s">
        <v>255</v>
      </c>
      <c r="AD886" t="s">
        <v>122</v>
      </c>
      <c r="AE886" t="s">
        <v>245</v>
      </c>
      <c r="AF886" t="s">
        <v>1812</v>
      </c>
      <c r="AG886">
        <v>3</v>
      </c>
    </row>
    <row r="887" spans="1:33" x14ac:dyDescent="0.35">
      <c r="A887" t="s">
        <v>419</v>
      </c>
      <c r="B887">
        <v>6595237</v>
      </c>
      <c r="C887" t="s">
        <v>129</v>
      </c>
      <c r="D887" t="s">
        <v>3884</v>
      </c>
      <c r="E887" t="s">
        <v>310</v>
      </c>
      <c r="F887" t="s">
        <v>133</v>
      </c>
      <c r="G887" t="s">
        <v>132</v>
      </c>
      <c r="H887">
        <v>45839</v>
      </c>
      <c r="I887">
        <v>45839</v>
      </c>
      <c r="J887" t="s">
        <v>856</v>
      </c>
      <c r="K887">
        <v>1213130</v>
      </c>
      <c r="L887" t="s">
        <v>420</v>
      </c>
      <c r="O887">
        <v>10014605</v>
      </c>
      <c r="P887" t="s">
        <v>419</v>
      </c>
      <c r="Q887">
        <v>0</v>
      </c>
      <c r="R887" t="s">
        <v>329</v>
      </c>
      <c r="S887" t="s">
        <v>342</v>
      </c>
      <c r="T887">
        <v>11572527</v>
      </c>
      <c r="U887">
        <v>45775</v>
      </c>
      <c r="V887">
        <v>45839</v>
      </c>
      <c r="W887">
        <v>45781</v>
      </c>
      <c r="X887">
        <v>0</v>
      </c>
      <c r="Y887">
        <v>1290900</v>
      </c>
      <c r="Z887" t="s">
        <v>1568</v>
      </c>
      <c r="AA887" t="s">
        <v>245</v>
      </c>
      <c r="AB887" t="s">
        <v>121</v>
      </c>
      <c r="AC887" t="s">
        <v>255</v>
      </c>
      <c r="AD887" t="s">
        <v>141</v>
      </c>
      <c r="AE887" t="s">
        <v>245</v>
      </c>
      <c r="AF887" t="s">
        <v>1812</v>
      </c>
      <c r="AG887">
        <v>2</v>
      </c>
    </row>
    <row r="888" spans="1:33" x14ac:dyDescent="0.35">
      <c r="A888" t="s">
        <v>157</v>
      </c>
      <c r="B888">
        <v>6594318</v>
      </c>
      <c r="C888" t="s">
        <v>129</v>
      </c>
      <c r="D888" t="s">
        <v>3885</v>
      </c>
      <c r="E888" t="s">
        <v>310</v>
      </c>
      <c r="F888" t="s">
        <v>133</v>
      </c>
      <c r="G888" t="s">
        <v>132</v>
      </c>
      <c r="H888">
        <v>45839</v>
      </c>
      <c r="I888">
        <v>45869</v>
      </c>
      <c r="J888" t="s">
        <v>3476</v>
      </c>
      <c r="K888">
        <v>1215150</v>
      </c>
      <c r="L888" t="s">
        <v>345</v>
      </c>
      <c r="O888">
        <v>10014635</v>
      </c>
      <c r="P888" t="s">
        <v>157</v>
      </c>
      <c r="Q888">
        <v>0</v>
      </c>
      <c r="R888" t="s">
        <v>349</v>
      </c>
      <c r="S888" t="s">
        <v>3901</v>
      </c>
      <c r="T888">
        <v>11383110</v>
      </c>
      <c r="U888">
        <v>45775</v>
      </c>
      <c r="V888">
        <v>45839</v>
      </c>
      <c r="W888">
        <v>45835</v>
      </c>
      <c r="X888">
        <v>0</v>
      </c>
      <c r="Y888">
        <v>1290900</v>
      </c>
      <c r="Z888" t="s">
        <v>1568</v>
      </c>
      <c r="AA888" t="s">
        <v>246</v>
      </c>
      <c r="AB888" t="s">
        <v>121</v>
      </c>
      <c r="AC888" t="s">
        <v>255</v>
      </c>
      <c r="AD888" t="s">
        <v>122</v>
      </c>
      <c r="AE888" t="s">
        <v>246</v>
      </c>
      <c r="AF888" t="s">
        <v>1812</v>
      </c>
      <c r="AG888">
        <v>4</v>
      </c>
    </row>
    <row r="889" spans="1:33" x14ac:dyDescent="0.35">
      <c r="A889" t="s">
        <v>324</v>
      </c>
      <c r="B889">
        <v>6594251</v>
      </c>
      <c r="C889" t="s">
        <v>138</v>
      </c>
      <c r="D889" t="s">
        <v>3827</v>
      </c>
      <c r="E889" t="s">
        <v>310</v>
      </c>
      <c r="F889" t="s">
        <v>125</v>
      </c>
      <c r="G889" t="s">
        <v>423</v>
      </c>
      <c r="H889">
        <v>45838</v>
      </c>
      <c r="I889">
        <v>45838</v>
      </c>
      <c r="J889" t="s">
        <v>856</v>
      </c>
      <c r="K889">
        <v>2230133</v>
      </c>
      <c r="L889" t="s">
        <v>325</v>
      </c>
      <c r="O889">
        <v>10017390</v>
      </c>
      <c r="P889" t="s">
        <v>479</v>
      </c>
      <c r="Q889">
        <v>3572.59</v>
      </c>
      <c r="R889" t="s">
        <v>347</v>
      </c>
      <c r="S889" t="s">
        <v>3891</v>
      </c>
      <c r="T889">
        <v>11584660</v>
      </c>
      <c r="U889">
        <v>45775</v>
      </c>
      <c r="V889">
        <v>45838</v>
      </c>
      <c r="W889">
        <v>45814</v>
      </c>
      <c r="X889">
        <v>3572.59</v>
      </c>
      <c r="Y889">
        <v>1290900</v>
      </c>
      <c r="Z889" t="s">
        <v>1568</v>
      </c>
      <c r="AA889" t="s">
        <v>249</v>
      </c>
      <c r="AB889" t="s">
        <v>121</v>
      </c>
      <c r="AC889" t="s">
        <v>255</v>
      </c>
      <c r="AD889" t="s">
        <v>135</v>
      </c>
      <c r="AE889" t="s">
        <v>249</v>
      </c>
      <c r="AF889" t="s">
        <v>3326</v>
      </c>
      <c r="AG889">
        <v>0</v>
      </c>
    </row>
    <row r="890" spans="1:33" x14ac:dyDescent="0.35">
      <c r="A890" t="s">
        <v>321</v>
      </c>
      <c r="B890">
        <v>6594063</v>
      </c>
      <c r="C890" t="s">
        <v>138</v>
      </c>
      <c r="D890" t="s">
        <v>3807</v>
      </c>
      <c r="E890" t="s">
        <v>310</v>
      </c>
      <c r="F890" t="s">
        <v>133</v>
      </c>
      <c r="G890" t="s">
        <v>132</v>
      </c>
      <c r="H890">
        <v>45810</v>
      </c>
      <c r="I890">
        <v>45810</v>
      </c>
      <c r="J890" t="s">
        <v>856</v>
      </c>
      <c r="K890">
        <v>1291900</v>
      </c>
      <c r="L890" t="s">
        <v>322</v>
      </c>
      <c r="O890">
        <v>10014728</v>
      </c>
      <c r="P890" t="s">
        <v>323</v>
      </c>
      <c r="Q890">
        <v>0</v>
      </c>
      <c r="R890" t="s">
        <v>347</v>
      </c>
      <c r="S890" t="s">
        <v>347</v>
      </c>
      <c r="T890">
        <v>11578957</v>
      </c>
      <c r="U890">
        <v>45774</v>
      </c>
      <c r="V890">
        <v>45810</v>
      </c>
      <c r="W890">
        <v>45805</v>
      </c>
      <c r="X890">
        <v>0</v>
      </c>
      <c r="Y890">
        <v>1290900</v>
      </c>
      <c r="Z890" t="s">
        <v>1568</v>
      </c>
      <c r="AA890" t="s">
        <v>249</v>
      </c>
      <c r="AB890" t="s">
        <v>121</v>
      </c>
      <c r="AC890" t="s">
        <v>255</v>
      </c>
      <c r="AD890" t="s">
        <v>141</v>
      </c>
      <c r="AE890" t="s">
        <v>249</v>
      </c>
      <c r="AF890" t="s">
        <v>3326</v>
      </c>
      <c r="AG890">
        <v>0</v>
      </c>
    </row>
    <row r="891" spans="1:33" x14ac:dyDescent="0.35">
      <c r="A891" t="s">
        <v>144</v>
      </c>
      <c r="B891">
        <v>6593830</v>
      </c>
      <c r="C891" t="s">
        <v>138</v>
      </c>
      <c r="D891" t="s">
        <v>3808</v>
      </c>
      <c r="E891" t="s">
        <v>310</v>
      </c>
      <c r="F891" t="s">
        <v>133</v>
      </c>
      <c r="G891" t="s">
        <v>132</v>
      </c>
      <c r="H891">
        <v>45808</v>
      </c>
      <c r="I891">
        <v>45808</v>
      </c>
      <c r="J891" t="s">
        <v>856</v>
      </c>
      <c r="K891">
        <v>1216100</v>
      </c>
      <c r="L891" t="s">
        <v>393</v>
      </c>
      <c r="O891">
        <v>10014649</v>
      </c>
      <c r="P891" t="s">
        <v>144</v>
      </c>
      <c r="Q891">
        <v>0</v>
      </c>
      <c r="R891" t="s">
        <v>342</v>
      </c>
      <c r="S891" t="s">
        <v>347</v>
      </c>
      <c r="T891">
        <v>11569845</v>
      </c>
      <c r="U891">
        <v>45773</v>
      </c>
      <c r="V891">
        <v>45808</v>
      </c>
      <c r="W891">
        <v>45805</v>
      </c>
      <c r="X891">
        <v>0</v>
      </c>
      <c r="Y891">
        <v>1290900</v>
      </c>
      <c r="Z891" t="s">
        <v>1568</v>
      </c>
      <c r="AA891" t="s">
        <v>249</v>
      </c>
      <c r="AB891" t="s">
        <v>121</v>
      </c>
      <c r="AC891" t="s">
        <v>255</v>
      </c>
      <c r="AD891" t="s">
        <v>141</v>
      </c>
      <c r="AE891" t="s">
        <v>249</v>
      </c>
      <c r="AF891" t="s">
        <v>3326</v>
      </c>
      <c r="AG891">
        <v>4</v>
      </c>
    </row>
    <row r="892" spans="1:33" x14ac:dyDescent="0.35">
      <c r="A892" t="s">
        <v>264</v>
      </c>
      <c r="B892">
        <v>6593440</v>
      </c>
      <c r="C892" t="s">
        <v>138</v>
      </c>
      <c r="D892" t="s">
        <v>3809</v>
      </c>
      <c r="E892" t="s">
        <v>310</v>
      </c>
      <c r="F892" t="s">
        <v>133</v>
      </c>
      <c r="G892" t="s">
        <v>226</v>
      </c>
      <c r="H892">
        <v>45808</v>
      </c>
      <c r="I892">
        <v>45808</v>
      </c>
      <c r="J892" t="s">
        <v>856</v>
      </c>
      <c r="K892">
        <v>1291900</v>
      </c>
      <c r="L892" t="s">
        <v>266</v>
      </c>
      <c r="Q892">
        <v>0</v>
      </c>
      <c r="R892" t="s">
        <v>347</v>
      </c>
      <c r="S892" t="s">
        <v>347</v>
      </c>
      <c r="T892">
        <v>11575938</v>
      </c>
      <c r="U892">
        <v>45773</v>
      </c>
      <c r="V892">
        <v>45808</v>
      </c>
      <c r="W892">
        <v>45805</v>
      </c>
      <c r="X892">
        <v>0</v>
      </c>
      <c r="Y892">
        <v>1290900</v>
      </c>
      <c r="Z892" t="s">
        <v>1568</v>
      </c>
      <c r="AA892" t="s">
        <v>249</v>
      </c>
      <c r="AB892" t="s">
        <v>121</v>
      </c>
      <c r="AC892" t="s">
        <v>255</v>
      </c>
      <c r="AD892" t="s">
        <v>189</v>
      </c>
      <c r="AE892" t="s">
        <v>249</v>
      </c>
      <c r="AF892" t="s">
        <v>1812</v>
      </c>
      <c r="AG892">
        <v>0</v>
      </c>
    </row>
    <row r="893" spans="1:33" x14ac:dyDescent="0.35">
      <c r="A893" t="s">
        <v>201</v>
      </c>
      <c r="B893">
        <v>6593428</v>
      </c>
      <c r="C893" t="s">
        <v>129</v>
      </c>
      <c r="D893" t="s">
        <v>1627</v>
      </c>
      <c r="E893" t="s">
        <v>310</v>
      </c>
      <c r="F893" t="s">
        <v>410</v>
      </c>
      <c r="G893" t="s">
        <v>226</v>
      </c>
      <c r="H893">
        <v>45809</v>
      </c>
      <c r="I893">
        <v>45809</v>
      </c>
      <c r="K893">
        <v>1213130</v>
      </c>
      <c r="L893" t="s">
        <v>334</v>
      </c>
      <c r="O893">
        <v>10014602</v>
      </c>
      <c r="P893" t="s">
        <v>201</v>
      </c>
      <c r="Q893">
        <v>0</v>
      </c>
      <c r="R893" t="s">
        <v>1679</v>
      </c>
      <c r="S893" t="s">
        <v>343</v>
      </c>
      <c r="T893">
        <v>11581802</v>
      </c>
      <c r="U893">
        <v>45773</v>
      </c>
      <c r="V893">
        <v>45809</v>
      </c>
      <c r="W893">
        <v>45776</v>
      </c>
      <c r="X893">
        <v>0</v>
      </c>
      <c r="Y893">
        <v>1290900</v>
      </c>
      <c r="Z893" t="s">
        <v>1568</v>
      </c>
      <c r="AA893" t="s">
        <v>245</v>
      </c>
      <c r="AB893" t="s">
        <v>121</v>
      </c>
      <c r="AC893" t="s">
        <v>255</v>
      </c>
      <c r="AD893" t="s">
        <v>189</v>
      </c>
      <c r="AE893" t="s">
        <v>245</v>
      </c>
      <c r="AF893" t="s">
        <v>1812</v>
      </c>
      <c r="AG893">
        <v>0</v>
      </c>
    </row>
    <row r="894" spans="1:33" x14ac:dyDescent="0.35">
      <c r="A894" t="s">
        <v>158</v>
      </c>
      <c r="B894">
        <v>6593410</v>
      </c>
      <c r="C894" t="s">
        <v>129</v>
      </c>
      <c r="D894" t="s">
        <v>3810</v>
      </c>
      <c r="E894" t="s">
        <v>310</v>
      </c>
      <c r="F894" t="s">
        <v>125</v>
      </c>
      <c r="G894" t="s">
        <v>336</v>
      </c>
      <c r="H894">
        <v>45844</v>
      </c>
      <c r="I894">
        <v>45844</v>
      </c>
      <c r="J894" t="s">
        <v>5405</v>
      </c>
      <c r="K894">
        <v>1213130</v>
      </c>
      <c r="L894" t="s">
        <v>397</v>
      </c>
      <c r="O894">
        <v>10014604</v>
      </c>
      <c r="P894" t="s">
        <v>158</v>
      </c>
      <c r="Q894">
        <v>0</v>
      </c>
      <c r="R894" t="s">
        <v>1532</v>
      </c>
      <c r="S894" t="s">
        <v>291</v>
      </c>
      <c r="T894">
        <v>11584164</v>
      </c>
      <c r="U894">
        <v>45773</v>
      </c>
      <c r="V894">
        <v>45844</v>
      </c>
      <c r="W894">
        <v>45845</v>
      </c>
      <c r="X894">
        <v>0</v>
      </c>
      <c r="Y894">
        <v>1290900</v>
      </c>
      <c r="Z894" t="s">
        <v>1568</v>
      </c>
      <c r="AA894" t="s">
        <v>245</v>
      </c>
      <c r="AB894" t="s">
        <v>121</v>
      </c>
      <c r="AC894" t="s">
        <v>255</v>
      </c>
      <c r="AD894" t="s">
        <v>189</v>
      </c>
      <c r="AE894" t="s">
        <v>245</v>
      </c>
      <c r="AF894" t="s">
        <v>1812</v>
      </c>
      <c r="AG894">
        <v>1</v>
      </c>
    </row>
    <row r="895" spans="1:33" x14ac:dyDescent="0.35">
      <c r="A895" t="s">
        <v>155</v>
      </c>
      <c r="B895">
        <v>6593358</v>
      </c>
      <c r="C895" t="s">
        <v>129</v>
      </c>
      <c r="D895" t="s">
        <v>3811</v>
      </c>
      <c r="E895" t="s">
        <v>310</v>
      </c>
      <c r="F895" t="s">
        <v>259</v>
      </c>
      <c r="G895" t="s">
        <v>142</v>
      </c>
      <c r="H895">
        <v>45839</v>
      </c>
      <c r="I895">
        <v>45869</v>
      </c>
      <c r="J895" t="s">
        <v>3476</v>
      </c>
      <c r="K895">
        <v>1215155</v>
      </c>
      <c r="L895" t="s">
        <v>276</v>
      </c>
      <c r="O895">
        <v>10014647</v>
      </c>
      <c r="P895" t="s">
        <v>155</v>
      </c>
      <c r="Q895">
        <v>0</v>
      </c>
      <c r="R895" t="s">
        <v>343</v>
      </c>
      <c r="S895" t="s">
        <v>343</v>
      </c>
      <c r="T895">
        <v>11577604</v>
      </c>
      <c r="U895">
        <v>45772</v>
      </c>
      <c r="V895">
        <v>45839</v>
      </c>
      <c r="W895">
        <v>45837</v>
      </c>
      <c r="X895">
        <v>0</v>
      </c>
      <c r="Y895">
        <v>1290900</v>
      </c>
      <c r="Z895" t="s">
        <v>1568</v>
      </c>
      <c r="AA895" t="s">
        <v>246</v>
      </c>
      <c r="AB895" t="s">
        <v>121</v>
      </c>
      <c r="AC895" t="s">
        <v>255</v>
      </c>
      <c r="AD895" t="s">
        <v>141</v>
      </c>
      <c r="AE895" t="s">
        <v>246</v>
      </c>
      <c r="AF895" t="s">
        <v>3326</v>
      </c>
      <c r="AG895">
        <v>36</v>
      </c>
    </row>
    <row r="896" spans="1:33" x14ac:dyDescent="0.35">
      <c r="A896" t="s">
        <v>272</v>
      </c>
      <c r="B896">
        <v>6592984</v>
      </c>
      <c r="C896" t="s">
        <v>123</v>
      </c>
      <c r="D896" t="s">
        <v>3812</v>
      </c>
      <c r="E896" t="s">
        <v>310</v>
      </c>
      <c r="F896" t="s">
        <v>133</v>
      </c>
      <c r="G896" t="s">
        <v>226</v>
      </c>
      <c r="H896">
        <v>45839</v>
      </c>
      <c r="I896">
        <v>45869</v>
      </c>
      <c r="J896" t="s">
        <v>3476</v>
      </c>
      <c r="K896">
        <v>1210102</v>
      </c>
      <c r="L896" t="s">
        <v>273</v>
      </c>
      <c r="O896">
        <v>10017653</v>
      </c>
      <c r="P896" t="s">
        <v>165</v>
      </c>
      <c r="Q896">
        <v>0</v>
      </c>
      <c r="R896" t="s">
        <v>343</v>
      </c>
      <c r="S896" t="s">
        <v>342</v>
      </c>
      <c r="T896">
        <v>11577757</v>
      </c>
      <c r="U896">
        <v>45771</v>
      </c>
      <c r="V896">
        <v>45839</v>
      </c>
      <c r="W896">
        <v>45833</v>
      </c>
      <c r="X896">
        <v>0</v>
      </c>
      <c r="Y896">
        <v>1290900</v>
      </c>
      <c r="Z896" t="s">
        <v>1568</v>
      </c>
      <c r="AA896" t="s">
        <v>248</v>
      </c>
      <c r="AB896" t="s">
        <v>121</v>
      </c>
      <c r="AC896" t="s">
        <v>255</v>
      </c>
      <c r="AD896" t="s">
        <v>189</v>
      </c>
      <c r="AE896" t="s">
        <v>248</v>
      </c>
      <c r="AF896" t="s">
        <v>1812</v>
      </c>
      <c r="AG896">
        <v>4</v>
      </c>
    </row>
    <row r="897" spans="1:33" x14ac:dyDescent="0.35">
      <c r="A897" t="s">
        <v>272</v>
      </c>
      <c r="B897">
        <v>6592983</v>
      </c>
      <c r="C897" t="s">
        <v>123</v>
      </c>
      <c r="D897" t="s">
        <v>3813</v>
      </c>
      <c r="E897" t="s">
        <v>310</v>
      </c>
      <c r="F897" t="s">
        <v>1473</v>
      </c>
      <c r="G897" t="s">
        <v>3945</v>
      </c>
      <c r="H897">
        <v>45870</v>
      </c>
      <c r="I897">
        <v>45870</v>
      </c>
      <c r="J897" t="s">
        <v>856</v>
      </c>
      <c r="K897">
        <v>1210102</v>
      </c>
      <c r="L897" t="s">
        <v>273</v>
      </c>
      <c r="M897">
        <v>45822</v>
      </c>
      <c r="N897">
        <v>45832</v>
      </c>
      <c r="O897">
        <v>10017653</v>
      </c>
      <c r="P897" t="s">
        <v>165</v>
      </c>
      <c r="Q897">
        <v>7796.31</v>
      </c>
      <c r="R897" t="s">
        <v>343</v>
      </c>
      <c r="S897" t="s">
        <v>343</v>
      </c>
      <c r="T897">
        <v>11577739</v>
      </c>
      <c r="U897">
        <v>45771</v>
      </c>
      <c r="V897">
        <v>45870</v>
      </c>
      <c r="W897">
        <v>45836</v>
      </c>
      <c r="X897">
        <v>7796.31</v>
      </c>
      <c r="Y897">
        <v>1290900</v>
      </c>
      <c r="Z897" t="s">
        <v>1568</v>
      </c>
      <c r="AA897" t="s">
        <v>248</v>
      </c>
      <c r="AB897" t="s">
        <v>121</v>
      </c>
      <c r="AC897" t="s">
        <v>255</v>
      </c>
      <c r="AD897" t="s">
        <v>122</v>
      </c>
      <c r="AE897" t="s">
        <v>248</v>
      </c>
      <c r="AF897" t="s">
        <v>1812</v>
      </c>
      <c r="AG897">
        <v>6</v>
      </c>
    </row>
    <row r="898" spans="1:33" x14ac:dyDescent="0.35">
      <c r="A898" t="s">
        <v>207</v>
      </c>
      <c r="B898">
        <v>6592982</v>
      </c>
      <c r="C898" t="s">
        <v>129</v>
      </c>
      <c r="D898" t="s">
        <v>3814</v>
      </c>
      <c r="E898" t="s">
        <v>310</v>
      </c>
      <c r="F898" t="s">
        <v>125</v>
      </c>
      <c r="G898" t="s">
        <v>153</v>
      </c>
      <c r="H898">
        <v>45870</v>
      </c>
      <c r="I898">
        <v>45900</v>
      </c>
      <c r="J898" t="s">
        <v>3475</v>
      </c>
      <c r="K898">
        <v>1213130</v>
      </c>
      <c r="L898" t="s">
        <v>385</v>
      </c>
      <c r="O898">
        <v>10014621</v>
      </c>
      <c r="P898" t="s">
        <v>207</v>
      </c>
      <c r="Q898">
        <v>0</v>
      </c>
      <c r="R898" t="s">
        <v>343</v>
      </c>
      <c r="S898" t="s">
        <v>3901</v>
      </c>
      <c r="T898">
        <v>11577663</v>
      </c>
      <c r="U898">
        <v>45771</v>
      </c>
      <c r="V898">
        <v>45870</v>
      </c>
      <c r="W898">
        <v>45835</v>
      </c>
      <c r="X898">
        <v>0</v>
      </c>
      <c r="Y898">
        <v>1290900</v>
      </c>
      <c r="Z898" t="s">
        <v>1568</v>
      </c>
      <c r="AA898" t="s">
        <v>245</v>
      </c>
      <c r="AB898" t="s">
        <v>121</v>
      </c>
      <c r="AC898" t="s">
        <v>255</v>
      </c>
      <c r="AD898" t="s">
        <v>141</v>
      </c>
      <c r="AE898" t="s">
        <v>245</v>
      </c>
      <c r="AF898" t="s">
        <v>3326</v>
      </c>
      <c r="AG898">
        <v>1</v>
      </c>
    </row>
    <row r="899" spans="1:33" x14ac:dyDescent="0.35">
      <c r="A899" t="s">
        <v>207</v>
      </c>
      <c r="B899">
        <v>6592960</v>
      </c>
      <c r="C899" t="s">
        <v>129</v>
      </c>
      <c r="D899" t="s">
        <v>3815</v>
      </c>
      <c r="E899" t="s">
        <v>310</v>
      </c>
      <c r="F899" t="s">
        <v>133</v>
      </c>
      <c r="G899" t="s">
        <v>147</v>
      </c>
      <c r="H899">
        <v>45839</v>
      </c>
      <c r="I899">
        <v>45869</v>
      </c>
      <c r="J899" t="s">
        <v>3476</v>
      </c>
      <c r="K899">
        <v>1213130</v>
      </c>
      <c r="L899" t="s">
        <v>385</v>
      </c>
      <c r="O899">
        <v>10014621</v>
      </c>
      <c r="P899" t="s">
        <v>207</v>
      </c>
      <c r="Q899">
        <v>0</v>
      </c>
      <c r="R899" t="s">
        <v>343</v>
      </c>
      <c r="S899" t="s">
        <v>3901</v>
      </c>
      <c r="T899">
        <v>11577661</v>
      </c>
      <c r="U899">
        <v>45771</v>
      </c>
      <c r="V899">
        <v>45839</v>
      </c>
      <c r="W899">
        <v>45835</v>
      </c>
      <c r="X899">
        <v>0</v>
      </c>
      <c r="Y899">
        <v>1290900</v>
      </c>
      <c r="Z899" t="s">
        <v>1568</v>
      </c>
      <c r="AA899" t="s">
        <v>245</v>
      </c>
      <c r="AB899" t="s">
        <v>121</v>
      </c>
      <c r="AC899" t="s">
        <v>255</v>
      </c>
      <c r="AD899" t="s">
        <v>141</v>
      </c>
      <c r="AE899" t="s">
        <v>245</v>
      </c>
      <c r="AF899" t="s">
        <v>3326</v>
      </c>
      <c r="AG899">
        <v>2</v>
      </c>
    </row>
    <row r="900" spans="1:33" x14ac:dyDescent="0.35">
      <c r="A900" t="s">
        <v>227</v>
      </c>
      <c r="B900">
        <v>6592954</v>
      </c>
      <c r="C900" t="s">
        <v>129</v>
      </c>
      <c r="D900" t="s">
        <v>3816</v>
      </c>
      <c r="E900" t="s">
        <v>310</v>
      </c>
      <c r="F900" t="s">
        <v>133</v>
      </c>
      <c r="G900" t="s">
        <v>226</v>
      </c>
      <c r="H900">
        <v>45839</v>
      </c>
      <c r="I900">
        <v>45869</v>
      </c>
      <c r="J900" t="s">
        <v>856</v>
      </c>
      <c r="K900">
        <v>1213130</v>
      </c>
      <c r="L900" t="s">
        <v>305</v>
      </c>
      <c r="O900">
        <v>10014606</v>
      </c>
      <c r="P900" t="s">
        <v>227</v>
      </c>
      <c r="Q900">
        <v>0</v>
      </c>
      <c r="R900" t="s">
        <v>343</v>
      </c>
      <c r="S900" t="s">
        <v>3891</v>
      </c>
      <c r="T900">
        <v>11577452</v>
      </c>
      <c r="U900">
        <v>45771</v>
      </c>
      <c r="V900">
        <v>45839</v>
      </c>
      <c r="W900">
        <v>45806</v>
      </c>
      <c r="X900">
        <v>0</v>
      </c>
      <c r="Y900">
        <v>1290900</v>
      </c>
      <c r="Z900" t="s">
        <v>1568</v>
      </c>
      <c r="AA900" t="s">
        <v>245</v>
      </c>
      <c r="AB900" t="s">
        <v>121</v>
      </c>
      <c r="AC900" t="s">
        <v>255</v>
      </c>
      <c r="AD900" t="s">
        <v>189</v>
      </c>
      <c r="AE900" t="s">
        <v>245</v>
      </c>
      <c r="AF900" t="s">
        <v>1812</v>
      </c>
      <c r="AG900">
        <v>2</v>
      </c>
    </row>
    <row r="901" spans="1:33" x14ac:dyDescent="0.35">
      <c r="A901" t="s">
        <v>158</v>
      </c>
      <c r="B901">
        <v>6592953</v>
      </c>
      <c r="C901" t="s">
        <v>129</v>
      </c>
      <c r="D901" t="s">
        <v>3817</v>
      </c>
      <c r="E901" t="s">
        <v>310</v>
      </c>
      <c r="F901" t="s">
        <v>133</v>
      </c>
      <c r="G901" t="s">
        <v>147</v>
      </c>
      <c r="H901">
        <v>45839</v>
      </c>
      <c r="I901">
        <v>45869</v>
      </c>
      <c r="J901" t="s">
        <v>3476</v>
      </c>
      <c r="K901">
        <v>1213130</v>
      </c>
      <c r="L901" t="s">
        <v>397</v>
      </c>
      <c r="O901">
        <v>10014604</v>
      </c>
      <c r="P901" t="s">
        <v>158</v>
      </c>
      <c r="Q901">
        <v>0</v>
      </c>
      <c r="R901" t="s">
        <v>343</v>
      </c>
      <c r="S901" t="s">
        <v>3901</v>
      </c>
      <c r="T901">
        <v>11577440</v>
      </c>
      <c r="U901">
        <v>45771</v>
      </c>
      <c r="V901">
        <v>45839</v>
      </c>
      <c r="W901">
        <v>45835</v>
      </c>
      <c r="X901">
        <v>0</v>
      </c>
      <c r="Y901">
        <v>1290900</v>
      </c>
      <c r="Z901" t="s">
        <v>1568</v>
      </c>
      <c r="AA901" t="s">
        <v>245</v>
      </c>
      <c r="AB901" t="s">
        <v>121</v>
      </c>
      <c r="AC901" t="s">
        <v>255</v>
      </c>
      <c r="AD901" t="s">
        <v>141</v>
      </c>
      <c r="AE901" t="s">
        <v>245</v>
      </c>
      <c r="AF901" t="s">
        <v>3326</v>
      </c>
      <c r="AG901">
        <v>2</v>
      </c>
    </row>
    <row r="902" spans="1:33" x14ac:dyDescent="0.35">
      <c r="A902" t="s">
        <v>158</v>
      </c>
      <c r="B902">
        <v>6592952</v>
      </c>
      <c r="C902" t="s">
        <v>129</v>
      </c>
      <c r="D902" t="s">
        <v>3818</v>
      </c>
      <c r="E902" t="s">
        <v>310</v>
      </c>
      <c r="F902" t="s">
        <v>125</v>
      </c>
      <c r="G902" t="s">
        <v>190</v>
      </c>
      <c r="H902">
        <v>45844</v>
      </c>
      <c r="I902">
        <v>45844</v>
      </c>
      <c r="J902" t="s">
        <v>5405</v>
      </c>
      <c r="K902">
        <v>1213130</v>
      </c>
      <c r="L902" t="s">
        <v>397</v>
      </c>
      <c r="O902">
        <v>10014604</v>
      </c>
      <c r="P902" t="s">
        <v>158</v>
      </c>
      <c r="Q902">
        <v>0</v>
      </c>
      <c r="R902" t="s">
        <v>343</v>
      </c>
      <c r="S902" t="s">
        <v>409</v>
      </c>
      <c r="T902">
        <v>11577419</v>
      </c>
      <c r="U902">
        <v>45771</v>
      </c>
      <c r="V902">
        <v>45844</v>
      </c>
      <c r="W902">
        <v>45843</v>
      </c>
      <c r="X902">
        <v>0</v>
      </c>
      <c r="Y902">
        <v>1290900</v>
      </c>
      <c r="Z902" t="s">
        <v>1568</v>
      </c>
      <c r="AA902" t="s">
        <v>245</v>
      </c>
      <c r="AB902" t="s">
        <v>121</v>
      </c>
      <c r="AC902" t="s">
        <v>255</v>
      </c>
      <c r="AD902" t="s">
        <v>189</v>
      </c>
      <c r="AE902" t="s">
        <v>245</v>
      </c>
      <c r="AF902" t="s">
        <v>1812</v>
      </c>
      <c r="AG902">
        <v>8</v>
      </c>
    </row>
    <row r="903" spans="1:33" x14ac:dyDescent="0.35">
      <c r="A903" t="s">
        <v>332</v>
      </c>
      <c r="B903">
        <v>6592948</v>
      </c>
      <c r="C903" t="s">
        <v>129</v>
      </c>
      <c r="D903" t="s">
        <v>3398</v>
      </c>
      <c r="E903" t="s">
        <v>310</v>
      </c>
      <c r="F903" t="s">
        <v>125</v>
      </c>
      <c r="G903" t="s">
        <v>190</v>
      </c>
      <c r="H903">
        <v>45859</v>
      </c>
      <c r="I903">
        <v>45865</v>
      </c>
      <c r="J903" t="s">
        <v>5408</v>
      </c>
      <c r="K903">
        <v>1215150</v>
      </c>
      <c r="L903" t="s">
        <v>333</v>
      </c>
      <c r="O903">
        <v>10014639</v>
      </c>
      <c r="P903" t="s">
        <v>332</v>
      </c>
      <c r="Q903">
        <v>0</v>
      </c>
      <c r="R903" t="s">
        <v>343</v>
      </c>
      <c r="S903" t="s">
        <v>343</v>
      </c>
      <c r="T903">
        <v>11576606</v>
      </c>
      <c r="U903">
        <v>45771</v>
      </c>
      <c r="V903">
        <v>45859</v>
      </c>
      <c r="W903">
        <v>45852</v>
      </c>
      <c r="X903">
        <v>0</v>
      </c>
      <c r="Y903">
        <v>1290900</v>
      </c>
      <c r="Z903" t="s">
        <v>1568</v>
      </c>
      <c r="AA903" t="s">
        <v>246</v>
      </c>
      <c r="AB903" t="s">
        <v>121</v>
      </c>
      <c r="AC903" t="s">
        <v>255</v>
      </c>
      <c r="AD903" t="s">
        <v>189</v>
      </c>
      <c r="AE903" t="s">
        <v>246</v>
      </c>
      <c r="AF903" t="s">
        <v>1812</v>
      </c>
      <c r="AG903">
        <v>2</v>
      </c>
    </row>
    <row r="904" spans="1:33" x14ac:dyDescent="0.35">
      <c r="A904" t="s">
        <v>160</v>
      </c>
      <c r="B904">
        <v>6592947</v>
      </c>
      <c r="C904" t="s">
        <v>129</v>
      </c>
      <c r="D904" t="s">
        <v>3819</v>
      </c>
      <c r="E904" t="s">
        <v>310</v>
      </c>
      <c r="F904" t="s">
        <v>133</v>
      </c>
      <c r="G904" t="s">
        <v>4033</v>
      </c>
      <c r="H904">
        <v>45839</v>
      </c>
      <c r="I904">
        <v>45869</v>
      </c>
      <c r="J904" t="s">
        <v>3476</v>
      </c>
      <c r="K904">
        <v>1212121</v>
      </c>
      <c r="L904" t="s">
        <v>346</v>
      </c>
      <c r="O904">
        <v>10014598</v>
      </c>
      <c r="P904" t="s">
        <v>160</v>
      </c>
      <c r="Q904">
        <v>0</v>
      </c>
      <c r="R904" t="s">
        <v>343</v>
      </c>
      <c r="S904" t="s">
        <v>342</v>
      </c>
      <c r="T904">
        <v>11576333</v>
      </c>
      <c r="U904">
        <v>45771</v>
      </c>
      <c r="V904">
        <v>45839</v>
      </c>
      <c r="W904">
        <v>45835</v>
      </c>
      <c r="X904">
        <v>0</v>
      </c>
      <c r="Y904">
        <v>1290900</v>
      </c>
      <c r="Z904" t="s">
        <v>1568</v>
      </c>
      <c r="AA904" t="s">
        <v>247</v>
      </c>
      <c r="AB904" t="s">
        <v>121</v>
      </c>
      <c r="AC904" t="s">
        <v>255</v>
      </c>
      <c r="AD904" t="s">
        <v>122</v>
      </c>
      <c r="AE904" t="s">
        <v>247</v>
      </c>
      <c r="AF904" t="s">
        <v>1812</v>
      </c>
      <c r="AG904">
        <v>20</v>
      </c>
    </row>
    <row r="905" spans="1:33" x14ac:dyDescent="0.35">
      <c r="A905" t="s">
        <v>298</v>
      </c>
      <c r="B905">
        <v>6592943</v>
      </c>
      <c r="C905" t="s">
        <v>129</v>
      </c>
      <c r="D905" t="s">
        <v>1605</v>
      </c>
      <c r="E905" t="s">
        <v>310</v>
      </c>
      <c r="F905" t="s">
        <v>133</v>
      </c>
      <c r="G905" t="s">
        <v>147</v>
      </c>
      <c r="H905">
        <v>45859</v>
      </c>
      <c r="I905">
        <v>45865</v>
      </c>
      <c r="J905" t="s">
        <v>5408</v>
      </c>
      <c r="K905">
        <v>1213130</v>
      </c>
      <c r="L905" t="s">
        <v>299</v>
      </c>
      <c r="O905">
        <v>10014626</v>
      </c>
      <c r="P905" t="s">
        <v>298</v>
      </c>
      <c r="Q905">
        <v>0</v>
      </c>
      <c r="R905" t="s">
        <v>343</v>
      </c>
      <c r="S905" t="s">
        <v>343</v>
      </c>
      <c r="T905">
        <v>11573617</v>
      </c>
      <c r="U905">
        <v>45771</v>
      </c>
      <c r="V905">
        <v>45859</v>
      </c>
      <c r="W905">
        <v>45850</v>
      </c>
      <c r="X905">
        <v>0</v>
      </c>
      <c r="Y905">
        <v>1290900</v>
      </c>
      <c r="Z905" t="s">
        <v>1568</v>
      </c>
      <c r="AA905" t="s">
        <v>245</v>
      </c>
      <c r="AB905" t="s">
        <v>121</v>
      </c>
      <c r="AC905" t="s">
        <v>255</v>
      </c>
      <c r="AD905" t="s">
        <v>141</v>
      </c>
      <c r="AE905" t="s">
        <v>245</v>
      </c>
      <c r="AF905" t="s">
        <v>3326</v>
      </c>
      <c r="AG905">
        <v>10</v>
      </c>
    </row>
    <row r="906" spans="1:33" x14ac:dyDescent="0.35">
      <c r="A906" t="s">
        <v>157</v>
      </c>
      <c r="B906">
        <v>6592875</v>
      </c>
      <c r="C906" t="s">
        <v>129</v>
      </c>
      <c r="D906" t="s">
        <v>3820</v>
      </c>
      <c r="E906" t="s">
        <v>310</v>
      </c>
      <c r="F906" t="s">
        <v>133</v>
      </c>
      <c r="G906" t="s">
        <v>132</v>
      </c>
      <c r="H906">
        <v>45839</v>
      </c>
      <c r="I906">
        <v>45869</v>
      </c>
      <c r="J906" t="s">
        <v>856</v>
      </c>
      <c r="K906">
        <v>1215150</v>
      </c>
      <c r="L906" t="s">
        <v>345</v>
      </c>
      <c r="O906">
        <v>10014635</v>
      </c>
      <c r="P906" t="s">
        <v>157</v>
      </c>
      <c r="Q906">
        <v>0</v>
      </c>
      <c r="R906" t="s">
        <v>343</v>
      </c>
      <c r="S906" t="s">
        <v>342</v>
      </c>
      <c r="T906">
        <v>11572697</v>
      </c>
      <c r="U906">
        <v>45771</v>
      </c>
      <c r="V906">
        <v>45839</v>
      </c>
      <c r="W906">
        <v>45819</v>
      </c>
      <c r="X906">
        <v>0</v>
      </c>
      <c r="Y906">
        <v>1290900</v>
      </c>
      <c r="Z906" t="s">
        <v>1568</v>
      </c>
      <c r="AA906" t="s">
        <v>246</v>
      </c>
      <c r="AB906" t="s">
        <v>121</v>
      </c>
      <c r="AC906" t="s">
        <v>255</v>
      </c>
      <c r="AD906" t="s">
        <v>141</v>
      </c>
      <c r="AE906" t="s">
        <v>246</v>
      </c>
      <c r="AF906" t="s">
        <v>1812</v>
      </c>
      <c r="AG906">
        <v>12</v>
      </c>
    </row>
    <row r="907" spans="1:33" x14ac:dyDescent="0.35">
      <c r="A907" t="s">
        <v>157</v>
      </c>
      <c r="B907">
        <v>6592874</v>
      </c>
      <c r="C907" t="s">
        <v>129</v>
      </c>
      <c r="D907" t="s">
        <v>3821</v>
      </c>
      <c r="E907" t="s">
        <v>310</v>
      </c>
      <c r="F907" t="s">
        <v>133</v>
      </c>
      <c r="G907" t="s">
        <v>132</v>
      </c>
      <c r="H907">
        <v>45839</v>
      </c>
      <c r="I907">
        <v>45869</v>
      </c>
      <c r="J907" t="s">
        <v>856</v>
      </c>
      <c r="K907">
        <v>1215150</v>
      </c>
      <c r="L907" t="s">
        <v>345</v>
      </c>
      <c r="O907">
        <v>10014635</v>
      </c>
      <c r="P907" t="s">
        <v>157</v>
      </c>
      <c r="Q907">
        <v>0</v>
      </c>
      <c r="R907" t="s">
        <v>343</v>
      </c>
      <c r="S907" t="s">
        <v>342</v>
      </c>
      <c r="T907">
        <v>11572696</v>
      </c>
      <c r="U907">
        <v>45771</v>
      </c>
      <c r="V907">
        <v>45839</v>
      </c>
      <c r="W907">
        <v>45819</v>
      </c>
      <c r="X907">
        <v>0</v>
      </c>
      <c r="Y907">
        <v>1290900</v>
      </c>
      <c r="Z907" t="s">
        <v>1568</v>
      </c>
      <c r="AA907" t="s">
        <v>246</v>
      </c>
      <c r="AB907" t="s">
        <v>121</v>
      </c>
      <c r="AC907" t="s">
        <v>255</v>
      </c>
      <c r="AD907" t="s">
        <v>141</v>
      </c>
      <c r="AE907" t="s">
        <v>246</v>
      </c>
      <c r="AF907" t="s">
        <v>3326</v>
      </c>
      <c r="AG907">
        <v>12</v>
      </c>
    </row>
    <row r="908" spans="1:33" x14ac:dyDescent="0.35">
      <c r="A908" t="s">
        <v>419</v>
      </c>
      <c r="B908">
        <v>6591795</v>
      </c>
      <c r="C908" t="s">
        <v>129</v>
      </c>
      <c r="D908" t="s">
        <v>3554</v>
      </c>
      <c r="E908" t="s">
        <v>310</v>
      </c>
      <c r="F908" t="s">
        <v>133</v>
      </c>
      <c r="G908" t="s">
        <v>132</v>
      </c>
      <c r="H908">
        <v>45809</v>
      </c>
      <c r="J908" t="s">
        <v>856</v>
      </c>
      <c r="K908">
        <v>1213130</v>
      </c>
      <c r="L908" t="s">
        <v>420</v>
      </c>
      <c r="O908">
        <v>10014605</v>
      </c>
      <c r="P908" t="s">
        <v>419</v>
      </c>
      <c r="Q908">
        <v>0</v>
      </c>
      <c r="R908" t="s">
        <v>343</v>
      </c>
      <c r="S908" t="s">
        <v>342</v>
      </c>
      <c r="T908">
        <v>11572481</v>
      </c>
      <c r="U908">
        <v>45770</v>
      </c>
      <c r="V908">
        <v>45809</v>
      </c>
      <c r="W908">
        <v>45778</v>
      </c>
      <c r="X908">
        <v>0</v>
      </c>
      <c r="Y908">
        <v>1290900</v>
      </c>
      <c r="Z908" t="s">
        <v>1568</v>
      </c>
      <c r="AA908" t="s">
        <v>245</v>
      </c>
      <c r="AB908" t="s">
        <v>121</v>
      </c>
      <c r="AC908" t="s">
        <v>255</v>
      </c>
      <c r="AD908" t="s">
        <v>141</v>
      </c>
      <c r="AE908" t="s">
        <v>245</v>
      </c>
      <c r="AF908" t="s">
        <v>3326</v>
      </c>
      <c r="AG908">
        <v>2</v>
      </c>
    </row>
    <row r="909" spans="1:33" x14ac:dyDescent="0.35">
      <c r="A909" t="s">
        <v>231</v>
      </c>
      <c r="B909">
        <v>6591792</v>
      </c>
      <c r="C909" t="s">
        <v>129</v>
      </c>
      <c r="D909" t="s">
        <v>3556</v>
      </c>
      <c r="E909" t="s">
        <v>310</v>
      </c>
      <c r="F909" t="s">
        <v>259</v>
      </c>
      <c r="G909" t="s">
        <v>142</v>
      </c>
      <c r="H909">
        <v>45850</v>
      </c>
      <c r="I909">
        <v>45850</v>
      </c>
      <c r="J909" t="s">
        <v>5406</v>
      </c>
      <c r="K909">
        <v>1215150</v>
      </c>
      <c r="L909" t="s">
        <v>331</v>
      </c>
      <c r="O909">
        <v>10014638</v>
      </c>
      <c r="P909" t="s">
        <v>231</v>
      </c>
      <c r="Q909">
        <v>0</v>
      </c>
      <c r="R909" t="s">
        <v>343</v>
      </c>
      <c r="S909" t="s">
        <v>291</v>
      </c>
      <c r="T909">
        <v>11571271</v>
      </c>
      <c r="U909">
        <v>45770</v>
      </c>
      <c r="V909">
        <v>45850</v>
      </c>
      <c r="W909">
        <v>45848</v>
      </c>
      <c r="X909">
        <v>0</v>
      </c>
      <c r="Y909">
        <v>1290900</v>
      </c>
      <c r="Z909" t="s">
        <v>1568</v>
      </c>
      <c r="AA909" t="s">
        <v>246</v>
      </c>
      <c r="AB909" t="s">
        <v>121</v>
      </c>
      <c r="AC909" t="s">
        <v>255</v>
      </c>
      <c r="AD909" t="s">
        <v>141</v>
      </c>
      <c r="AE909" t="s">
        <v>246</v>
      </c>
      <c r="AF909" t="s">
        <v>3326</v>
      </c>
      <c r="AG909">
        <v>32</v>
      </c>
    </row>
    <row r="910" spans="1:33" x14ac:dyDescent="0.35">
      <c r="A910" t="s">
        <v>321</v>
      </c>
      <c r="B910">
        <v>6591486</v>
      </c>
      <c r="C910" t="s">
        <v>138</v>
      </c>
      <c r="D910" t="s">
        <v>3557</v>
      </c>
      <c r="E910" t="s">
        <v>310</v>
      </c>
      <c r="F910" t="s">
        <v>133</v>
      </c>
      <c r="G910" t="s">
        <v>147</v>
      </c>
      <c r="H910">
        <v>45808</v>
      </c>
      <c r="I910">
        <v>45808</v>
      </c>
      <c r="J910" t="s">
        <v>856</v>
      </c>
      <c r="K910">
        <v>1291900</v>
      </c>
      <c r="L910" t="s">
        <v>322</v>
      </c>
      <c r="O910">
        <v>10017749</v>
      </c>
      <c r="P910" t="s">
        <v>188</v>
      </c>
      <c r="Q910">
        <v>0</v>
      </c>
      <c r="R910" t="s">
        <v>349</v>
      </c>
      <c r="S910" t="s">
        <v>347</v>
      </c>
      <c r="T910">
        <v>11581127</v>
      </c>
      <c r="U910">
        <v>45770</v>
      </c>
      <c r="V910">
        <v>45808</v>
      </c>
      <c r="W910">
        <v>45805</v>
      </c>
      <c r="X910">
        <v>0</v>
      </c>
      <c r="Y910">
        <v>1290900</v>
      </c>
      <c r="Z910" t="s">
        <v>1568</v>
      </c>
      <c r="AA910" t="s">
        <v>249</v>
      </c>
      <c r="AB910" t="s">
        <v>121</v>
      </c>
      <c r="AC910" t="s">
        <v>255</v>
      </c>
      <c r="AD910" t="s">
        <v>141</v>
      </c>
      <c r="AE910" t="s">
        <v>249</v>
      </c>
      <c r="AF910" t="s">
        <v>3326</v>
      </c>
      <c r="AG910">
        <v>0</v>
      </c>
    </row>
    <row r="911" spans="1:33" x14ac:dyDescent="0.35">
      <c r="A911" t="s">
        <v>324</v>
      </c>
      <c r="B911">
        <v>6591484</v>
      </c>
      <c r="C911" t="s">
        <v>138</v>
      </c>
      <c r="D911" t="s">
        <v>3558</v>
      </c>
      <c r="E911" t="s">
        <v>310</v>
      </c>
      <c r="F911" t="s">
        <v>133</v>
      </c>
      <c r="G911" t="s">
        <v>147</v>
      </c>
      <c r="H911">
        <v>45808</v>
      </c>
      <c r="I911">
        <v>45808</v>
      </c>
      <c r="J911" t="s">
        <v>856</v>
      </c>
      <c r="K911">
        <v>2230130</v>
      </c>
      <c r="L911" t="s">
        <v>325</v>
      </c>
      <c r="O911">
        <v>10017214</v>
      </c>
      <c r="P911" t="s">
        <v>168</v>
      </c>
      <c r="Q911">
        <v>0</v>
      </c>
      <c r="R911" t="s">
        <v>349</v>
      </c>
      <c r="S911" t="s">
        <v>347</v>
      </c>
      <c r="T911">
        <v>11579271</v>
      </c>
      <c r="U911">
        <v>45770</v>
      </c>
      <c r="V911">
        <v>45808</v>
      </c>
      <c r="W911">
        <v>45805</v>
      </c>
      <c r="X911">
        <v>0</v>
      </c>
      <c r="Y911">
        <v>1290900</v>
      </c>
      <c r="Z911" t="s">
        <v>1568</v>
      </c>
      <c r="AA911" t="s">
        <v>249</v>
      </c>
      <c r="AB911" t="s">
        <v>121</v>
      </c>
      <c r="AC911" t="s">
        <v>255</v>
      </c>
      <c r="AD911" t="s">
        <v>141</v>
      </c>
      <c r="AE911" t="s">
        <v>249</v>
      </c>
      <c r="AF911" t="s">
        <v>3326</v>
      </c>
      <c r="AG911">
        <v>0</v>
      </c>
    </row>
    <row r="912" spans="1:33" x14ac:dyDescent="0.35">
      <c r="A912" t="s">
        <v>324</v>
      </c>
      <c r="B912">
        <v>6591483</v>
      </c>
      <c r="C912" t="s">
        <v>138</v>
      </c>
      <c r="D912" t="s">
        <v>3559</v>
      </c>
      <c r="E912" t="s">
        <v>310</v>
      </c>
      <c r="F912" t="s">
        <v>133</v>
      </c>
      <c r="G912" t="s">
        <v>226</v>
      </c>
      <c r="H912">
        <v>45808</v>
      </c>
      <c r="I912">
        <v>45808</v>
      </c>
      <c r="J912" t="s">
        <v>856</v>
      </c>
      <c r="K912">
        <v>2230130</v>
      </c>
      <c r="L912" t="s">
        <v>325</v>
      </c>
      <c r="O912">
        <v>10017214</v>
      </c>
      <c r="P912" t="s">
        <v>168</v>
      </c>
      <c r="Q912">
        <v>0</v>
      </c>
      <c r="R912" t="s">
        <v>349</v>
      </c>
      <c r="S912" t="s">
        <v>347</v>
      </c>
      <c r="T912">
        <v>11577931</v>
      </c>
      <c r="U912">
        <v>45770</v>
      </c>
      <c r="V912">
        <v>45808</v>
      </c>
      <c r="W912">
        <v>45805</v>
      </c>
      <c r="X912">
        <v>0</v>
      </c>
      <c r="Y912">
        <v>1290900</v>
      </c>
      <c r="Z912" t="s">
        <v>1568</v>
      </c>
      <c r="AA912" t="s">
        <v>249</v>
      </c>
      <c r="AB912" t="s">
        <v>121</v>
      </c>
      <c r="AC912" t="s">
        <v>255</v>
      </c>
      <c r="AD912" t="s">
        <v>189</v>
      </c>
      <c r="AE912" t="s">
        <v>249</v>
      </c>
      <c r="AF912" t="s">
        <v>1812</v>
      </c>
      <c r="AG912">
        <v>0</v>
      </c>
    </row>
    <row r="913" spans="1:33" x14ac:dyDescent="0.35">
      <c r="A913" t="s">
        <v>324</v>
      </c>
      <c r="B913">
        <v>6591482</v>
      </c>
      <c r="C913" t="s">
        <v>138</v>
      </c>
      <c r="D913" t="s">
        <v>3560</v>
      </c>
      <c r="E913" t="s">
        <v>310</v>
      </c>
      <c r="F913" t="s">
        <v>133</v>
      </c>
      <c r="G913" t="s">
        <v>226</v>
      </c>
      <c r="H913">
        <v>45808</v>
      </c>
      <c r="I913">
        <v>45808</v>
      </c>
      <c r="J913" t="s">
        <v>856</v>
      </c>
      <c r="K913">
        <v>2230130</v>
      </c>
      <c r="L913" t="s">
        <v>325</v>
      </c>
      <c r="O913">
        <v>10017214</v>
      </c>
      <c r="P913" t="s">
        <v>168</v>
      </c>
      <c r="Q913">
        <v>0</v>
      </c>
      <c r="R913" t="s">
        <v>349</v>
      </c>
      <c r="S913" t="s">
        <v>347</v>
      </c>
      <c r="T913">
        <v>11578340</v>
      </c>
      <c r="U913">
        <v>45770</v>
      </c>
      <c r="V913">
        <v>45808</v>
      </c>
      <c r="W913">
        <v>45805</v>
      </c>
      <c r="X913">
        <v>0</v>
      </c>
      <c r="Y913">
        <v>1290900</v>
      </c>
      <c r="Z913" t="s">
        <v>1568</v>
      </c>
      <c r="AA913" t="s">
        <v>249</v>
      </c>
      <c r="AB913" t="s">
        <v>121</v>
      </c>
      <c r="AC913" t="s">
        <v>255</v>
      </c>
      <c r="AD913" t="s">
        <v>189</v>
      </c>
      <c r="AE913" t="s">
        <v>249</v>
      </c>
      <c r="AF913" t="s">
        <v>1812</v>
      </c>
      <c r="AG913">
        <v>0</v>
      </c>
    </row>
    <row r="914" spans="1:33" x14ac:dyDescent="0.35">
      <c r="A914" t="s">
        <v>230</v>
      </c>
      <c r="B914">
        <v>6591453</v>
      </c>
      <c r="C914" t="s">
        <v>129</v>
      </c>
      <c r="D914" t="s">
        <v>3561</v>
      </c>
      <c r="E914" t="s">
        <v>310</v>
      </c>
      <c r="F914" t="s">
        <v>259</v>
      </c>
      <c r="G914" t="s">
        <v>142</v>
      </c>
      <c r="H914">
        <v>45839</v>
      </c>
      <c r="I914">
        <v>45869</v>
      </c>
      <c r="J914" t="s">
        <v>856</v>
      </c>
      <c r="K914">
        <v>1215150</v>
      </c>
      <c r="L914" t="s">
        <v>277</v>
      </c>
      <c r="O914">
        <v>10014636</v>
      </c>
      <c r="P914" t="s">
        <v>230</v>
      </c>
      <c r="Q914">
        <v>0</v>
      </c>
      <c r="R914" t="s">
        <v>343</v>
      </c>
      <c r="S914" t="s">
        <v>3891</v>
      </c>
      <c r="T914">
        <v>11579660</v>
      </c>
      <c r="U914">
        <v>45769</v>
      </c>
      <c r="V914">
        <v>45839</v>
      </c>
      <c r="W914">
        <v>45806</v>
      </c>
      <c r="X914">
        <v>0</v>
      </c>
      <c r="Y914">
        <v>1290900</v>
      </c>
      <c r="Z914" t="s">
        <v>1568</v>
      </c>
      <c r="AA914" t="s">
        <v>246</v>
      </c>
      <c r="AB914" t="s">
        <v>121</v>
      </c>
      <c r="AC914" t="s">
        <v>255</v>
      </c>
      <c r="AD914" t="s">
        <v>141</v>
      </c>
      <c r="AE914" t="s">
        <v>246</v>
      </c>
      <c r="AF914" t="s">
        <v>3326</v>
      </c>
      <c r="AG914">
        <v>6</v>
      </c>
    </row>
    <row r="915" spans="1:33" x14ac:dyDescent="0.35">
      <c r="A915" t="s">
        <v>228</v>
      </c>
      <c r="B915">
        <v>6591452</v>
      </c>
      <c r="C915" t="s">
        <v>129</v>
      </c>
      <c r="D915" t="s">
        <v>6333</v>
      </c>
      <c r="E915" t="s">
        <v>310</v>
      </c>
      <c r="F915" t="s">
        <v>259</v>
      </c>
      <c r="G915" t="s">
        <v>192</v>
      </c>
      <c r="H915">
        <v>45839</v>
      </c>
      <c r="I915">
        <v>45869</v>
      </c>
      <c r="J915" t="s">
        <v>856</v>
      </c>
      <c r="K915">
        <v>1213130</v>
      </c>
      <c r="L915" t="s">
        <v>387</v>
      </c>
      <c r="O915">
        <v>10014624</v>
      </c>
      <c r="P915" t="s">
        <v>228</v>
      </c>
      <c r="Q915">
        <v>4197.67</v>
      </c>
      <c r="R915" t="s">
        <v>343</v>
      </c>
      <c r="S915" t="s">
        <v>3891</v>
      </c>
      <c r="T915">
        <v>11579661</v>
      </c>
      <c r="U915">
        <v>45769</v>
      </c>
      <c r="V915">
        <v>45839</v>
      </c>
      <c r="W915">
        <v>45827</v>
      </c>
      <c r="X915">
        <v>4197.67</v>
      </c>
      <c r="Y915">
        <v>1290900</v>
      </c>
      <c r="Z915" t="s">
        <v>1568</v>
      </c>
      <c r="AA915" t="s">
        <v>245</v>
      </c>
      <c r="AB915" t="s">
        <v>121</v>
      </c>
      <c r="AC915" t="s">
        <v>255</v>
      </c>
      <c r="AD915" t="s">
        <v>135</v>
      </c>
      <c r="AE915" t="s">
        <v>245</v>
      </c>
      <c r="AF915" t="s">
        <v>3326</v>
      </c>
      <c r="AG915">
        <v>3</v>
      </c>
    </row>
    <row r="916" spans="1:33" x14ac:dyDescent="0.35">
      <c r="A916" t="s">
        <v>228</v>
      </c>
      <c r="B916">
        <v>6591451</v>
      </c>
      <c r="C916" t="s">
        <v>129</v>
      </c>
      <c r="D916" t="s">
        <v>3563</v>
      </c>
      <c r="E916" t="s">
        <v>310</v>
      </c>
      <c r="F916" t="s">
        <v>259</v>
      </c>
      <c r="G916" t="s">
        <v>225</v>
      </c>
      <c r="H916">
        <v>45809</v>
      </c>
      <c r="I916">
        <v>45809</v>
      </c>
      <c r="J916" t="s">
        <v>856</v>
      </c>
      <c r="K916">
        <v>1213130</v>
      </c>
      <c r="L916" t="s">
        <v>387</v>
      </c>
      <c r="O916">
        <v>10014624</v>
      </c>
      <c r="P916" t="s">
        <v>228</v>
      </c>
      <c r="Q916">
        <v>7615.22</v>
      </c>
      <c r="R916" t="s">
        <v>343</v>
      </c>
      <c r="S916" t="s">
        <v>343</v>
      </c>
      <c r="T916">
        <v>11579688</v>
      </c>
      <c r="U916">
        <v>45769</v>
      </c>
      <c r="V916">
        <v>45809</v>
      </c>
      <c r="W916">
        <v>45796</v>
      </c>
      <c r="X916">
        <v>7615.22</v>
      </c>
      <c r="Y916">
        <v>1290900</v>
      </c>
      <c r="Z916" t="s">
        <v>1568</v>
      </c>
      <c r="AA916" t="s">
        <v>245</v>
      </c>
      <c r="AB916" t="s">
        <v>121</v>
      </c>
      <c r="AC916" t="s">
        <v>255</v>
      </c>
      <c r="AD916" t="s">
        <v>135</v>
      </c>
      <c r="AE916" t="s">
        <v>245</v>
      </c>
      <c r="AF916" t="s">
        <v>3326</v>
      </c>
      <c r="AG916">
        <v>4</v>
      </c>
    </row>
    <row r="917" spans="1:33" x14ac:dyDescent="0.35">
      <c r="A917" t="s">
        <v>157</v>
      </c>
      <c r="B917">
        <v>6591447</v>
      </c>
      <c r="C917" t="s">
        <v>129</v>
      </c>
      <c r="D917" t="s">
        <v>1210</v>
      </c>
      <c r="E917" t="s">
        <v>310</v>
      </c>
      <c r="F917" t="s">
        <v>133</v>
      </c>
      <c r="G917" t="s">
        <v>147</v>
      </c>
      <c r="H917">
        <v>45859</v>
      </c>
      <c r="I917">
        <v>45865</v>
      </c>
      <c r="J917" t="s">
        <v>5408</v>
      </c>
      <c r="K917">
        <v>1215150</v>
      </c>
      <c r="L917" t="s">
        <v>345</v>
      </c>
      <c r="O917">
        <v>10014635</v>
      </c>
      <c r="P917" t="s">
        <v>157</v>
      </c>
      <c r="Q917">
        <v>0</v>
      </c>
      <c r="R917" t="s">
        <v>343</v>
      </c>
      <c r="S917" t="s">
        <v>343</v>
      </c>
      <c r="T917">
        <v>11580404</v>
      </c>
      <c r="U917">
        <v>45769</v>
      </c>
      <c r="V917">
        <v>45859</v>
      </c>
      <c r="W917">
        <v>45850</v>
      </c>
      <c r="X917">
        <v>0</v>
      </c>
      <c r="Y917">
        <v>1290900</v>
      </c>
      <c r="Z917" t="s">
        <v>1568</v>
      </c>
      <c r="AA917" t="s">
        <v>246</v>
      </c>
      <c r="AB917" t="s">
        <v>121</v>
      </c>
      <c r="AC917" t="s">
        <v>255</v>
      </c>
      <c r="AD917" t="s">
        <v>141</v>
      </c>
      <c r="AE917" t="s">
        <v>246</v>
      </c>
      <c r="AF917" t="s">
        <v>1812</v>
      </c>
      <c r="AG917">
        <v>2</v>
      </c>
    </row>
    <row r="918" spans="1:33" x14ac:dyDescent="0.35">
      <c r="A918" t="s">
        <v>131</v>
      </c>
      <c r="B918">
        <v>6591445</v>
      </c>
      <c r="C918" t="s">
        <v>129</v>
      </c>
      <c r="D918" t="s">
        <v>3390</v>
      </c>
      <c r="E918" t="s">
        <v>310</v>
      </c>
      <c r="F918" t="s">
        <v>133</v>
      </c>
      <c r="G918" t="s">
        <v>147</v>
      </c>
      <c r="H918">
        <v>45870</v>
      </c>
      <c r="I918">
        <v>45870</v>
      </c>
      <c r="J918" t="s">
        <v>856</v>
      </c>
      <c r="K918">
        <v>1213130</v>
      </c>
      <c r="L918" t="s">
        <v>335</v>
      </c>
      <c r="O918">
        <v>10014603</v>
      </c>
      <c r="P918" t="s">
        <v>131</v>
      </c>
      <c r="Q918">
        <v>0</v>
      </c>
      <c r="R918" t="s">
        <v>343</v>
      </c>
      <c r="S918" t="s">
        <v>343</v>
      </c>
      <c r="T918">
        <v>11580718</v>
      </c>
      <c r="U918">
        <v>45769</v>
      </c>
      <c r="V918">
        <v>45870</v>
      </c>
      <c r="W918">
        <v>45850</v>
      </c>
      <c r="X918">
        <v>0</v>
      </c>
      <c r="Y918">
        <v>1290900</v>
      </c>
      <c r="Z918" t="s">
        <v>1568</v>
      </c>
      <c r="AA918" t="s">
        <v>245</v>
      </c>
      <c r="AB918" t="s">
        <v>121</v>
      </c>
      <c r="AC918" t="s">
        <v>255</v>
      </c>
      <c r="AD918" t="s">
        <v>141</v>
      </c>
      <c r="AE918" t="s">
        <v>245</v>
      </c>
      <c r="AF918" t="s">
        <v>3326</v>
      </c>
      <c r="AG918">
        <v>6</v>
      </c>
    </row>
    <row r="919" spans="1:33" x14ac:dyDescent="0.35">
      <c r="A919" t="s">
        <v>218</v>
      </c>
      <c r="B919">
        <v>6591444</v>
      </c>
      <c r="C919" t="s">
        <v>129</v>
      </c>
      <c r="D919" t="s">
        <v>3565</v>
      </c>
      <c r="E919" t="s">
        <v>310</v>
      </c>
      <c r="F919" t="s">
        <v>439</v>
      </c>
      <c r="G919" t="s">
        <v>153</v>
      </c>
      <c r="H919">
        <v>45870</v>
      </c>
      <c r="I919">
        <v>45870</v>
      </c>
      <c r="J919" t="s">
        <v>856</v>
      </c>
      <c r="K919">
        <v>1215150</v>
      </c>
      <c r="L919" t="s">
        <v>279</v>
      </c>
      <c r="O919">
        <v>10014633</v>
      </c>
      <c r="P919" t="s">
        <v>218</v>
      </c>
      <c r="Q919">
        <v>0</v>
      </c>
      <c r="R919" t="s">
        <v>343</v>
      </c>
      <c r="S919" t="s">
        <v>343</v>
      </c>
      <c r="T919">
        <v>11580772</v>
      </c>
      <c r="U919">
        <v>45769</v>
      </c>
      <c r="V919">
        <v>45870</v>
      </c>
      <c r="W919">
        <v>45850</v>
      </c>
      <c r="X919">
        <v>0</v>
      </c>
      <c r="Y919">
        <v>1290900</v>
      </c>
      <c r="Z919" t="s">
        <v>1568</v>
      </c>
      <c r="AA919" t="s">
        <v>246</v>
      </c>
      <c r="AB919" t="s">
        <v>121</v>
      </c>
      <c r="AC919" t="s">
        <v>255</v>
      </c>
      <c r="AD919" t="s">
        <v>141</v>
      </c>
      <c r="AE919" t="s">
        <v>246</v>
      </c>
      <c r="AF919" t="s">
        <v>3326</v>
      </c>
      <c r="AG919">
        <v>6</v>
      </c>
    </row>
    <row r="920" spans="1:33" x14ac:dyDescent="0.35">
      <c r="A920" t="s">
        <v>131</v>
      </c>
      <c r="B920">
        <v>6591443</v>
      </c>
      <c r="C920" t="s">
        <v>129</v>
      </c>
      <c r="D920" t="s">
        <v>3566</v>
      </c>
      <c r="E920" t="s">
        <v>310</v>
      </c>
      <c r="F920" t="s">
        <v>259</v>
      </c>
      <c r="G920" t="s">
        <v>142</v>
      </c>
      <c r="H920">
        <v>45855</v>
      </c>
      <c r="I920">
        <v>45855</v>
      </c>
      <c r="J920" t="s">
        <v>5407</v>
      </c>
      <c r="K920">
        <v>1213130</v>
      </c>
      <c r="L920" t="s">
        <v>335</v>
      </c>
      <c r="O920">
        <v>10014603</v>
      </c>
      <c r="P920" t="s">
        <v>131</v>
      </c>
      <c r="Q920">
        <v>0</v>
      </c>
      <c r="R920" t="s">
        <v>343</v>
      </c>
      <c r="S920" t="s">
        <v>343</v>
      </c>
      <c r="T920">
        <v>11580774</v>
      </c>
      <c r="U920">
        <v>45769</v>
      </c>
      <c r="V920">
        <v>45855</v>
      </c>
      <c r="W920">
        <v>45853</v>
      </c>
      <c r="X920">
        <v>0</v>
      </c>
      <c r="Y920">
        <v>1290900</v>
      </c>
      <c r="Z920" t="s">
        <v>1568</v>
      </c>
      <c r="AA920" t="s">
        <v>245</v>
      </c>
      <c r="AB920" t="s">
        <v>121</v>
      </c>
      <c r="AC920" t="s">
        <v>255</v>
      </c>
      <c r="AD920" t="s">
        <v>141</v>
      </c>
      <c r="AE920" t="s">
        <v>245</v>
      </c>
      <c r="AF920" t="s">
        <v>3326</v>
      </c>
      <c r="AG920">
        <v>3</v>
      </c>
    </row>
    <row r="921" spans="1:33" x14ac:dyDescent="0.35">
      <c r="A921" t="s">
        <v>224</v>
      </c>
      <c r="B921">
        <v>6591425</v>
      </c>
      <c r="C921" t="s">
        <v>129</v>
      </c>
      <c r="D921" t="s">
        <v>3553</v>
      </c>
      <c r="E921" t="s">
        <v>310</v>
      </c>
      <c r="F921" t="s">
        <v>133</v>
      </c>
      <c r="G921" t="s">
        <v>226</v>
      </c>
      <c r="H921">
        <v>45839</v>
      </c>
      <c r="I921">
        <v>45869</v>
      </c>
      <c r="J921" t="s">
        <v>3476</v>
      </c>
      <c r="K921">
        <v>1213130</v>
      </c>
      <c r="L921" t="s">
        <v>389</v>
      </c>
      <c r="O921">
        <v>10014612</v>
      </c>
      <c r="P921" t="s">
        <v>224</v>
      </c>
      <c r="Q921">
        <v>0</v>
      </c>
      <c r="R921" t="s">
        <v>1532</v>
      </c>
      <c r="S921" t="s">
        <v>3901</v>
      </c>
      <c r="T921">
        <v>11582083</v>
      </c>
      <c r="U921">
        <v>45769</v>
      </c>
      <c r="V921">
        <v>45839</v>
      </c>
      <c r="W921">
        <v>45835</v>
      </c>
      <c r="X921">
        <v>0</v>
      </c>
      <c r="Y921">
        <v>1290900</v>
      </c>
      <c r="Z921" t="s">
        <v>1568</v>
      </c>
      <c r="AA921" t="s">
        <v>245</v>
      </c>
      <c r="AB921" t="s">
        <v>121</v>
      </c>
      <c r="AC921" t="s">
        <v>255</v>
      </c>
      <c r="AD921" t="s">
        <v>189</v>
      </c>
      <c r="AE921" t="s">
        <v>245</v>
      </c>
      <c r="AF921" t="s">
        <v>1812</v>
      </c>
      <c r="AG921">
        <v>2</v>
      </c>
    </row>
    <row r="922" spans="1:33" x14ac:dyDescent="0.35">
      <c r="A922" t="s">
        <v>131</v>
      </c>
      <c r="B922">
        <v>6591340</v>
      </c>
      <c r="C922" t="s">
        <v>129</v>
      </c>
      <c r="D922" t="s">
        <v>3567</v>
      </c>
      <c r="E922" t="s">
        <v>310</v>
      </c>
      <c r="F922" t="s">
        <v>133</v>
      </c>
      <c r="G922" t="s">
        <v>147</v>
      </c>
      <c r="H922">
        <v>45870</v>
      </c>
      <c r="I922">
        <v>45870</v>
      </c>
      <c r="J922" t="s">
        <v>856</v>
      </c>
      <c r="K922">
        <v>1213130</v>
      </c>
      <c r="L922" t="s">
        <v>335</v>
      </c>
      <c r="O922">
        <v>10014603</v>
      </c>
      <c r="P922" t="s">
        <v>131</v>
      </c>
      <c r="Q922">
        <v>0</v>
      </c>
      <c r="R922" t="s">
        <v>343</v>
      </c>
      <c r="S922" t="s">
        <v>343</v>
      </c>
      <c r="T922">
        <v>11580863</v>
      </c>
      <c r="U922">
        <v>45769</v>
      </c>
      <c r="V922">
        <v>45870</v>
      </c>
      <c r="W922">
        <v>45850</v>
      </c>
      <c r="X922">
        <v>0</v>
      </c>
      <c r="Y922">
        <v>1290900</v>
      </c>
      <c r="Z922" t="s">
        <v>1568</v>
      </c>
      <c r="AA922" t="s">
        <v>245</v>
      </c>
      <c r="AB922" t="s">
        <v>121</v>
      </c>
      <c r="AC922" t="s">
        <v>255</v>
      </c>
      <c r="AD922" t="s">
        <v>141</v>
      </c>
      <c r="AE922" t="s">
        <v>245</v>
      </c>
      <c r="AF922" t="s">
        <v>3326</v>
      </c>
      <c r="AG922">
        <v>24</v>
      </c>
    </row>
    <row r="923" spans="1:33" x14ac:dyDescent="0.35">
      <c r="A923" t="s">
        <v>137</v>
      </c>
      <c r="B923">
        <v>6591304</v>
      </c>
      <c r="C923" t="s">
        <v>123</v>
      </c>
      <c r="D923" t="s">
        <v>3568</v>
      </c>
      <c r="E923" t="s">
        <v>310</v>
      </c>
      <c r="F923" t="s">
        <v>133</v>
      </c>
      <c r="G923" t="s">
        <v>147</v>
      </c>
      <c r="H923">
        <v>45839</v>
      </c>
      <c r="I923">
        <v>45869</v>
      </c>
      <c r="J923" t="s">
        <v>856</v>
      </c>
      <c r="K923">
        <v>1210100</v>
      </c>
      <c r="L923" t="s">
        <v>388</v>
      </c>
      <c r="O923">
        <v>10014595</v>
      </c>
      <c r="P923" t="s">
        <v>137</v>
      </c>
      <c r="Q923">
        <v>0</v>
      </c>
      <c r="R923" t="s">
        <v>296</v>
      </c>
      <c r="S923" t="s">
        <v>3891</v>
      </c>
      <c r="T923">
        <v>11577464</v>
      </c>
      <c r="U923">
        <v>45769</v>
      </c>
      <c r="V923">
        <v>45839</v>
      </c>
      <c r="W923">
        <v>45806</v>
      </c>
      <c r="X923">
        <v>0</v>
      </c>
      <c r="Y923">
        <v>1290900</v>
      </c>
      <c r="Z923" t="s">
        <v>1568</v>
      </c>
      <c r="AA923" t="s">
        <v>248</v>
      </c>
      <c r="AB923" t="s">
        <v>121</v>
      </c>
      <c r="AC923" t="s">
        <v>255</v>
      </c>
      <c r="AD923" t="s">
        <v>122</v>
      </c>
      <c r="AE923" t="s">
        <v>248</v>
      </c>
      <c r="AF923" t="s">
        <v>1812</v>
      </c>
      <c r="AG923">
        <v>3</v>
      </c>
    </row>
    <row r="924" spans="1:33" x14ac:dyDescent="0.35">
      <c r="A924" t="s">
        <v>173</v>
      </c>
      <c r="B924">
        <v>6591276</v>
      </c>
      <c r="C924" t="s">
        <v>123</v>
      </c>
      <c r="D924" t="s">
        <v>3569</v>
      </c>
      <c r="E924" t="s">
        <v>310</v>
      </c>
      <c r="F924" t="s">
        <v>133</v>
      </c>
      <c r="G924" t="s">
        <v>132</v>
      </c>
      <c r="H924">
        <v>45858</v>
      </c>
      <c r="I924">
        <v>45858</v>
      </c>
      <c r="J924" t="s">
        <v>856</v>
      </c>
      <c r="K924">
        <v>1210101</v>
      </c>
      <c r="L924" t="s">
        <v>341</v>
      </c>
      <c r="O924">
        <v>10014656</v>
      </c>
      <c r="P924" t="s">
        <v>173</v>
      </c>
      <c r="Q924">
        <v>0</v>
      </c>
      <c r="R924" t="s">
        <v>296</v>
      </c>
      <c r="S924" t="s">
        <v>296</v>
      </c>
      <c r="T924">
        <v>11580962</v>
      </c>
      <c r="U924">
        <v>45769</v>
      </c>
      <c r="V924">
        <v>45858</v>
      </c>
      <c r="W924">
        <v>45795</v>
      </c>
      <c r="X924">
        <v>0</v>
      </c>
      <c r="Y924">
        <v>1290900</v>
      </c>
      <c r="Z924" t="s">
        <v>1568</v>
      </c>
      <c r="AA924" t="s">
        <v>248</v>
      </c>
      <c r="AB924" t="s">
        <v>121</v>
      </c>
      <c r="AC924" t="s">
        <v>255</v>
      </c>
      <c r="AD924" t="s">
        <v>141</v>
      </c>
      <c r="AE924" t="s">
        <v>248</v>
      </c>
      <c r="AF924" t="s">
        <v>3326</v>
      </c>
      <c r="AG924">
        <v>4</v>
      </c>
    </row>
    <row r="925" spans="1:33" x14ac:dyDescent="0.35">
      <c r="A925" t="s">
        <v>160</v>
      </c>
      <c r="B925">
        <v>6591199</v>
      </c>
      <c r="C925" t="s">
        <v>129</v>
      </c>
      <c r="D925" t="s">
        <v>4034</v>
      </c>
      <c r="E925" t="s">
        <v>310</v>
      </c>
      <c r="F925" t="s">
        <v>125</v>
      </c>
      <c r="G925" t="s">
        <v>172</v>
      </c>
      <c r="H925">
        <v>45873</v>
      </c>
      <c r="I925">
        <v>45873</v>
      </c>
      <c r="J925" t="s">
        <v>856</v>
      </c>
      <c r="K925">
        <v>1212121</v>
      </c>
      <c r="L925" t="s">
        <v>346</v>
      </c>
      <c r="M925">
        <v>45769</v>
      </c>
      <c r="N925">
        <v>45769</v>
      </c>
      <c r="O925">
        <v>10014598</v>
      </c>
      <c r="P925" t="s">
        <v>160</v>
      </c>
      <c r="Q925">
        <v>21341.1</v>
      </c>
      <c r="R925" t="s">
        <v>308</v>
      </c>
      <c r="S925" t="s">
        <v>342</v>
      </c>
      <c r="T925">
        <v>11581843</v>
      </c>
      <c r="U925">
        <v>45769</v>
      </c>
      <c r="V925">
        <v>45873</v>
      </c>
      <c r="W925">
        <v>45835</v>
      </c>
      <c r="X925">
        <v>21341.1</v>
      </c>
      <c r="Y925">
        <v>1290900</v>
      </c>
      <c r="Z925" t="s">
        <v>1568</v>
      </c>
      <c r="AA925" t="s">
        <v>247</v>
      </c>
      <c r="AB925" t="s">
        <v>121</v>
      </c>
      <c r="AC925" t="s">
        <v>255</v>
      </c>
      <c r="AD925" t="s">
        <v>135</v>
      </c>
      <c r="AE925" t="s">
        <v>247</v>
      </c>
      <c r="AF925" t="s">
        <v>3326</v>
      </c>
      <c r="AG925">
        <v>4</v>
      </c>
    </row>
    <row r="926" spans="1:33" x14ac:dyDescent="0.35">
      <c r="A926" t="s">
        <v>173</v>
      </c>
      <c r="B926">
        <v>6590741</v>
      </c>
      <c r="C926" t="s">
        <v>123</v>
      </c>
      <c r="D926" t="s">
        <v>3533</v>
      </c>
      <c r="E926" t="s">
        <v>310</v>
      </c>
      <c r="F926" t="s">
        <v>133</v>
      </c>
      <c r="G926" t="s">
        <v>147</v>
      </c>
      <c r="H926">
        <v>45901</v>
      </c>
      <c r="I926">
        <v>45901</v>
      </c>
      <c r="J926" t="s">
        <v>856</v>
      </c>
      <c r="K926">
        <v>1210101</v>
      </c>
      <c r="L926" t="s">
        <v>341</v>
      </c>
      <c r="O926">
        <v>10014656</v>
      </c>
      <c r="P926" t="s">
        <v>173</v>
      </c>
      <c r="Q926">
        <v>0</v>
      </c>
      <c r="R926" t="s">
        <v>296</v>
      </c>
      <c r="S926" t="s">
        <v>296</v>
      </c>
      <c r="T926">
        <v>11580574</v>
      </c>
      <c r="U926">
        <v>45768</v>
      </c>
      <c r="V926">
        <v>45901</v>
      </c>
      <c r="W926">
        <v>45795</v>
      </c>
      <c r="X926">
        <v>0</v>
      </c>
      <c r="Y926">
        <v>1290900</v>
      </c>
      <c r="Z926" t="s">
        <v>1568</v>
      </c>
      <c r="AA926" t="s">
        <v>248</v>
      </c>
      <c r="AB926" t="s">
        <v>121</v>
      </c>
      <c r="AC926" t="s">
        <v>255</v>
      </c>
      <c r="AD926" t="s">
        <v>141</v>
      </c>
      <c r="AE926" t="s">
        <v>248</v>
      </c>
      <c r="AF926" t="s">
        <v>3326</v>
      </c>
      <c r="AG926">
        <v>4</v>
      </c>
    </row>
    <row r="927" spans="1:33" x14ac:dyDescent="0.35">
      <c r="A927" t="s">
        <v>216</v>
      </c>
      <c r="B927">
        <v>6590652</v>
      </c>
      <c r="C927" t="s">
        <v>129</v>
      </c>
      <c r="D927" t="s">
        <v>1251</v>
      </c>
      <c r="E927" t="s">
        <v>310</v>
      </c>
      <c r="F927" t="s">
        <v>133</v>
      </c>
      <c r="G927" t="s">
        <v>212</v>
      </c>
      <c r="H927">
        <v>45839</v>
      </c>
      <c r="I927">
        <v>45869</v>
      </c>
      <c r="J927" t="s">
        <v>856</v>
      </c>
      <c r="K927">
        <v>1215154</v>
      </c>
      <c r="L927" t="s">
        <v>282</v>
      </c>
      <c r="O927">
        <v>10014642</v>
      </c>
      <c r="P927" t="s">
        <v>216</v>
      </c>
      <c r="Q927">
        <v>0</v>
      </c>
      <c r="R927" t="s">
        <v>329</v>
      </c>
      <c r="S927" t="s">
        <v>3901</v>
      </c>
      <c r="T927">
        <v>11581258</v>
      </c>
      <c r="U927">
        <v>45767</v>
      </c>
      <c r="V927">
        <v>45839</v>
      </c>
      <c r="W927">
        <v>45835</v>
      </c>
      <c r="X927">
        <v>0</v>
      </c>
      <c r="Y927">
        <v>1290900</v>
      </c>
      <c r="Z927" t="s">
        <v>1568</v>
      </c>
      <c r="AA927" t="s">
        <v>246</v>
      </c>
      <c r="AB927" t="s">
        <v>121</v>
      </c>
      <c r="AC927" t="s">
        <v>255</v>
      </c>
      <c r="AD927" t="s">
        <v>141</v>
      </c>
      <c r="AE927" t="s">
        <v>246</v>
      </c>
      <c r="AF927" t="s">
        <v>3326</v>
      </c>
      <c r="AG927">
        <v>1</v>
      </c>
    </row>
    <row r="928" spans="1:33" x14ac:dyDescent="0.35">
      <c r="A928" t="s">
        <v>216</v>
      </c>
      <c r="B928">
        <v>6590640</v>
      </c>
      <c r="C928" t="s">
        <v>129</v>
      </c>
      <c r="D928" t="s">
        <v>3534</v>
      </c>
      <c r="E928" t="s">
        <v>310</v>
      </c>
      <c r="F928" t="s">
        <v>259</v>
      </c>
      <c r="G928" t="s">
        <v>142</v>
      </c>
      <c r="H928">
        <v>45853</v>
      </c>
      <c r="I928">
        <v>45853</v>
      </c>
      <c r="J928" t="s">
        <v>5407</v>
      </c>
      <c r="K928">
        <v>1215154</v>
      </c>
      <c r="L928" t="s">
        <v>282</v>
      </c>
      <c r="O928">
        <v>10014642</v>
      </c>
      <c r="P928" t="s">
        <v>216</v>
      </c>
      <c r="Q928">
        <v>0</v>
      </c>
      <c r="R928" t="s">
        <v>329</v>
      </c>
      <c r="S928" t="s">
        <v>343</v>
      </c>
      <c r="T928">
        <v>11581243</v>
      </c>
      <c r="U928">
        <v>45767</v>
      </c>
      <c r="V928">
        <v>45853</v>
      </c>
      <c r="W928">
        <v>45853</v>
      </c>
      <c r="X928">
        <v>0</v>
      </c>
      <c r="Y928">
        <v>1290900</v>
      </c>
      <c r="Z928" t="s">
        <v>1568</v>
      </c>
      <c r="AA928" t="s">
        <v>246</v>
      </c>
      <c r="AB928" t="s">
        <v>121</v>
      </c>
      <c r="AC928" t="s">
        <v>255</v>
      </c>
      <c r="AD928" t="s">
        <v>141</v>
      </c>
      <c r="AE928" t="s">
        <v>246</v>
      </c>
      <c r="AF928" t="s">
        <v>3326</v>
      </c>
      <c r="AG928">
        <v>1.5</v>
      </c>
    </row>
    <row r="929" spans="1:33" x14ac:dyDescent="0.35">
      <c r="A929" t="s">
        <v>216</v>
      </c>
      <c r="B929">
        <v>6590635</v>
      </c>
      <c r="C929" t="s">
        <v>129</v>
      </c>
      <c r="D929" t="s">
        <v>1284</v>
      </c>
      <c r="E929" t="s">
        <v>310</v>
      </c>
      <c r="F929" t="s">
        <v>259</v>
      </c>
      <c r="G929" t="s">
        <v>142</v>
      </c>
      <c r="H929">
        <v>45853</v>
      </c>
      <c r="I929">
        <v>45853</v>
      </c>
      <c r="J929" t="s">
        <v>5407</v>
      </c>
      <c r="K929">
        <v>1215154</v>
      </c>
      <c r="L929" t="s">
        <v>282</v>
      </c>
      <c r="O929">
        <v>10014642</v>
      </c>
      <c r="P929" t="s">
        <v>216</v>
      </c>
      <c r="Q929">
        <v>0</v>
      </c>
      <c r="R929" t="s">
        <v>329</v>
      </c>
      <c r="S929" t="s">
        <v>343</v>
      </c>
      <c r="T929">
        <v>11581240</v>
      </c>
      <c r="U929">
        <v>45767</v>
      </c>
      <c r="V929">
        <v>45853</v>
      </c>
      <c r="W929">
        <v>45853</v>
      </c>
      <c r="X929">
        <v>0</v>
      </c>
      <c r="Y929">
        <v>1290900</v>
      </c>
      <c r="Z929" t="s">
        <v>1568</v>
      </c>
      <c r="AA929" t="s">
        <v>246</v>
      </c>
      <c r="AB929" t="s">
        <v>121</v>
      </c>
      <c r="AC929" t="s">
        <v>255</v>
      </c>
      <c r="AD929" t="s">
        <v>141</v>
      </c>
      <c r="AE929" t="s">
        <v>246</v>
      </c>
      <c r="AF929" t="s">
        <v>1812</v>
      </c>
      <c r="AG929">
        <v>3</v>
      </c>
    </row>
    <row r="930" spans="1:33" x14ac:dyDescent="0.35">
      <c r="A930" t="s">
        <v>332</v>
      </c>
      <c r="B930">
        <v>6590373</v>
      </c>
      <c r="C930" t="s">
        <v>129</v>
      </c>
      <c r="D930" t="s">
        <v>3535</v>
      </c>
      <c r="E930" t="s">
        <v>310</v>
      </c>
      <c r="F930" t="s">
        <v>133</v>
      </c>
      <c r="G930" t="s">
        <v>147</v>
      </c>
      <c r="H930">
        <v>45839</v>
      </c>
      <c r="I930">
        <v>45869</v>
      </c>
      <c r="J930" t="s">
        <v>3476</v>
      </c>
      <c r="K930">
        <v>1215150</v>
      </c>
      <c r="L930" t="s">
        <v>333</v>
      </c>
      <c r="O930">
        <v>10014639</v>
      </c>
      <c r="P930" t="s">
        <v>332</v>
      </c>
      <c r="Q930">
        <v>0</v>
      </c>
      <c r="R930" t="s">
        <v>329</v>
      </c>
      <c r="S930" t="s">
        <v>3901</v>
      </c>
      <c r="T930">
        <v>11576154</v>
      </c>
      <c r="U930">
        <v>45766</v>
      </c>
      <c r="V930">
        <v>45839</v>
      </c>
      <c r="W930">
        <v>45835</v>
      </c>
      <c r="X930">
        <v>0</v>
      </c>
      <c r="Y930">
        <v>1290900</v>
      </c>
      <c r="Z930" t="s">
        <v>1568</v>
      </c>
      <c r="AA930" t="s">
        <v>246</v>
      </c>
      <c r="AB930" t="s">
        <v>121</v>
      </c>
      <c r="AC930" t="s">
        <v>255</v>
      </c>
      <c r="AD930" t="s">
        <v>141</v>
      </c>
      <c r="AE930" t="s">
        <v>246</v>
      </c>
      <c r="AF930" t="s">
        <v>1812</v>
      </c>
      <c r="AG930">
        <v>8</v>
      </c>
    </row>
    <row r="931" spans="1:33" x14ac:dyDescent="0.35">
      <c r="A931" t="s">
        <v>272</v>
      </c>
      <c r="B931">
        <v>6590289</v>
      </c>
      <c r="C931" t="s">
        <v>123</v>
      </c>
      <c r="D931" t="s">
        <v>3536</v>
      </c>
      <c r="E931" t="s">
        <v>310</v>
      </c>
      <c r="F931" t="s">
        <v>133</v>
      </c>
      <c r="G931" t="s">
        <v>132</v>
      </c>
      <c r="H931">
        <v>45901</v>
      </c>
      <c r="I931">
        <v>45901</v>
      </c>
      <c r="J931" t="s">
        <v>856</v>
      </c>
      <c r="K931">
        <v>1210102</v>
      </c>
      <c r="L931" t="s">
        <v>273</v>
      </c>
      <c r="O931">
        <v>10017653</v>
      </c>
      <c r="P931" t="s">
        <v>165</v>
      </c>
      <c r="Q931">
        <v>0</v>
      </c>
      <c r="R931" t="s">
        <v>296</v>
      </c>
      <c r="S931" t="s">
        <v>342</v>
      </c>
      <c r="T931">
        <v>11577723</v>
      </c>
      <c r="U931">
        <v>45766</v>
      </c>
      <c r="V931">
        <v>45901</v>
      </c>
      <c r="W931">
        <v>45852</v>
      </c>
      <c r="X931">
        <v>0</v>
      </c>
      <c r="Y931">
        <v>1290900</v>
      </c>
      <c r="Z931" t="s">
        <v>1568</v>
      </c>
      <c r="AA931" t="s">
        <v>248</v>
      </c>
      <c r="AB931" t="s">
        <v>121</v>
      </c>
      <c r="AC931" t="s">
        <v>255</v>
      </c>
      <c r="AD931" t="s">
        <v>141</v>
      </c>
      <c r="AE931" t="s">
        <v>248</v>
      </c>
      <c r="AF931" t="s">
        <v>3326</v>
      </c>
      <c r="AG931">
        <v>4</v>
      </c>
    </row>
    <row r="932" spans="1:33" x14ac:dyDescent="0.35">
      <c r="A932" t="s">
        <v>272</v>
      </c>
      <c r="B932">
        <v>6590279</v>
      </c>
      <c r="C932" t="s">
        <v>123</v>
      </c>
      <c r="D932" t="s">
        <v>3537</v>
      </c>
      <c r="E932" t="s">
        <v>310</v>
      </c>
      <c r="F932" t="s">
        <v>133</v>
      </c>
      <c r="G932" t="s">
        <v>147</v>
      </c>
      <c r="H932">
        <v>45901</v>
      </c>
      <c r="I932">
        <v>45901</v>
      </c>
      <c r="J932" t="s">
        <v>856</v>
      </c>
      <c r="K932">
        <v>1210102</v>
      </c>
      <c r="L932" t="s">
        <v>273</v>
      </c>
      <c r="O932">
        <v>10017653</v>
      </c>
      <c r="P932" t="s">
        <v>165</v>
      </c>
      <c r="Q932">
        <v>0</v>
      </c>
      <c r="R932" t="s">
        <v>296</v>
      </c>
      <c r="S932" t="s">
        <v>296</v>
      </c>
      <c r="T932">
        <v>11575589</v>
      </c>
      <c r="U932">
        <v>45766</v>
      </c>
      <c r="V932">
        <v>45901</v>
      </c>
      <c r="W932">
        <v>45795</v>
      </c>
      <c r="X932">
        <v>0</v>
      </c>
      <c r="Y932">
        <v>1290900</v>
      </c>
      <c r="Z932" t="s">
        <v>1568</v>
      </c>
      <c r="AA932" t="s">
        <v>248</v>
      </c>
      <c r="AB932" t="s">
        <v>121</v>
      </c>
      <c r="AC932" t="s">
        <v>255</v>
      </c>
      <c r="AD932" t="s">
        <v>141</v>
      </c>
      <c r="AE932" t="s">
        <v>248</v>
      </c>
      <c r="AF932" t="s">
        <v>3326</v>
      </c>
      <c r="AG932">
        <v>6</v>
      </c>
    </row>
    <row r="933" spans="1:33" x14ac:dyDescent="0.35">
      <c r="A933" t="s">
        <v>160</v>
      </c>
      <c r="B933">
        <v>6590255</v>
      </c>
      <c r="C933" t="s">
        <v>129</v>
      </c>
      <c r="D933" t="s">
        <v>3538</v>
      </c>
      <c r="E933" t="s">
        <v>310</v>
      </c>
      <c r="F933" t="s">
        <v>133</v>
      </c>
      <c r="G933" t="s">
        <v>132</v>
      </c>
      <c r="H933">
        <v>45889</v>
      </c>
      <c r="I933">
        <v>45889</v>
      </c>
      <c r="J933" t="s">
        <v>856</v>
      </c>
      <c r="K933">
        <v>1212121</v>
      </c>
      <c r="L933" t="s">
        <v>346</v>
      </c>
      <c r="O933">
        <v>10014598</v>
      </c>
      <c r="P933" t="s">
        <v>160</v>
      </c>
      <c r="Q933">
        <v>0</v>
      </c>
      <c r="R933" t="s">
        <v>296</v>
      </c>
      <c r="S933" t="s">
        <v>296</v>
      </c>
      <c r="T933">
        <v>11579363</v>
      </c>
      <c r="U933">
        <v>45766</v>
      </c>
      <c r="V933">
        <v>45889</v>
      </c>
      <c r="W933">
        <v>45848</v>
      </c>
      <c r="X933">
        <v>0</v>
      </c>
      <c r="Y933">
        <v>1290900</v>
      </c>
      <c r="Z933" t="s">
        <v>1568</v>
      </c>
      <c r="AA933" t="s">
        <v>247</v>
      </c>
      <c r="AB933" t="s">
        <v>121</v>
      </c>
      <c r="AC933" t="s">
        <v>255</v>
      </c>
      <c r="AD933" t="s">
        <v>141</v>
      </c>
      <c r="AE933" t="s">
        <v>247</v>
      </c>
      <c r="AF933" t="s">
        <v>3326</v>
      </c>
      <c r="AG933">
        <v>10</v>
      </c>
    </row>
    <row r="934" spans="1:33" x14ac:dyDescent="0.35">
      <c r="A934" t="s">
        <v>159</v>
      </c>
      <c r="B934">
        <v>6590248</v>
      </c>
      <c r="C934" t="s">
        <v>129</v>
      </c>
      <c r="D934" t="s">
        <v>3539</v>
      </c>
      <c r="E934" t="s">
        <v>310</v>
      </c>
      <c r="F934" t="s">
        <v>133</v>
      </c>
      <c r="G934" t="s">
        <v>132</v>
      </c>
      <c r="H934">
        <v>45889</v>
      </c>
      <c r="I934">
        <v>45889</v>
      </c>
      <c r="J934" t="s">
        <v>856</v>
      </c>
      <c r="K934">
        <v>1212121</v>
      </c>
      <c r="L934" t="s">
        <v>398</v>
      </c>
      <c r="O934">
        <v>10014599</v>
      </c>
      <c r="P934" t="s">
        <v>159</v>
      </c>
      <c r="Q934">
        <v>0</v>
      </c>
      <c r="R934" t="s">
        <v>296</v>
      </c>
      <c r="S934" t="s">
        <v>296</v>
      </c>
      <c r="T934">
        <v>11579396</v>
      </c>
      <c r="U934">
        <v>45766</v>
      </c>
      <c r="V934">
        <v>45889</v>
      </c>
      <c r="W934">
        <v>45848</v>
      </c>
      <c r="X934">
        <v>0</v>
      </c>
      <c r="Y934">
        <v>1290900</v>
      </c>
      <c r="Z934" t="s">
        <v>1568</v>
      </c>
      <c r="AA934" t="s">
        <v>247</v>
      </c>
      <c r="AB934" t="s">
        <v>121</v>
      </c>
      <c r="AC934" t="s">
        <v>255</v>
      </c>
      <c r="AD934" t="s">
        <v>141</v>
      </c>
      <c r="AE934" t="s">
        <v>247</v>
      </c>
      <c r="AF934" t="s">
        <v>3326</v>
      </c>
      <c r="AG934">
        <v>10</v>
      </c>
    </row>
    <row r="935" spans="1:33" x14ac:dyDescent="0.35">
      <c r="A935" t="s">
        <v>288</v>
      </c>
      <c r="B935">
        <v>6590247</v>
      </c>
      <c r="C935" t="s">
        <v>123</v>
      </c>
      <c r="D935" t="s">
        <v>3540</v>
      </c>
      <c r="E935" t="s">
        <v>310</v>
      </c>
      <c r="F935" t="s">
        <v>133</v>
      </c>
      <c r="G935" t="s">
        <v>132</v>
      </c>
      <c r="H935">
        <v>45873</v>
      </c>
      <c r="I935">
        <v>45873</v>
      </c>
      <c r="J935" t="s">
        <v>856</v>
      </c>
      <c r="K935">
        <v>1212120</v>
      </c>
      <c r="L935" t="s">
        <v>289</v>
      </c>
      <c r="O935">
        <v>10014653</v>
      </c>
      <c r="P935" t="s">
        <v>288</v>
      </c>
      <c r="Q935">
        <v>0</v>
      </c>
      <c r="R935" t="s">
        <v>296</v>
      </c>
      <c r="S935" t="s">
        <v>342</v>
      </c>
      <c r="T935">
        <v>11579460</v>
      </c>
      <c r="U935">
        <v>45766</v>
      </c>
      <c r="V935">
        <v>45873</v>
      </c>
      <c r="W935">
        <v>45835</v>
      </c>
      <c r="X935">
        <v>0</v>
      </c>
      <c r="Y935">
        <v>1290900</v>
      </c>
      <c r="Z935" t="s">
        <v>1568</v>
      </c>
      <c r="AA935" t="s">
        <v>247</v>
      </c>
      <c r="AB935" t="s">
        <v>121</v>
      </c>
      <c r="AC935" t="s">
        <v>255</v>
      </c>
      <c r="AD935" t="s">
        <v>141</v>
      </c>
      <c r="AE935" t="s">
        <v>247</v>
      </c>
      <c r="AF935" t="s">
        <v>3326</v>
      </c>
      <c r="AG935">
        <v>20</v>
      </c>
    </row>
    <row r="936" spans="1:33" x14ac:dyDescent="0.35">
      <c r="A936" t="s">
        <v>284</v>
      </c>
      <c r="B936">
        <v>6590246</v>
      </c>
      <c r="C936" t="s">
        <v>123</v>
      </c>
      <c r="D936" t="s">
        <v>3541</v>
      </c>
      <c r="E936" t="s">
        <v>310</v>
      </c>
      <c r="F936" t="s">
        <v>133</v>
      </c>
      <c r="G936" t="s">
        <v>132</v>
      </c>
      <c r="H936">
        <v>45873</v>
      </c>
      <c r="I936">
        <v>45873</v>
      </c>
      <c r="J936" t="s">
        <v>856</v>
      </c>
      <c r="K936">
        <v>1212120</v>
      </c>
      <c r="L936" t="s">
        <v>285</v>
      </c>
      <c r="O936">
        <v>10014654</v>
      </c>
      <c r="P936" t="s">
        <v>284</v>
      </c>
      <c r="Q936">
        <v>0</v>
      </c>
      <c r="R936" t="s">
        <v>296</v>
      </c>
      <c r="S936" t="s">
        <v>342</v>
      </c>
      <c r="T936">
        <v>11579464</v>
      </c>
      <c r="U936">
        <v>45766</v>
      </c>
      <c r="V936">
        <v>45873</v>
      </c>
      <c r="W936">
        <v>45835</v>
      </c>
      <c r="X936">
        <v>0</v>
      </c>
      <c r="Y936">
        <v>1290900</v>
      </c>
      <c r="Z936" t="s">
        <v>1568</v>
      </c>
      <c r="AA936" t="s">
        <v>247</v>
      </c>
      <c r="AB936" t="s">
        <v>121</v>
      </c>
      <c r="AC936" t="s">
        <v>255</v>
      </c>
      <c r="AD936" t="s">
        <v>141</v>
      </c>
      <c r="AE936" t="s">
        <v>247</v>
      </c>
      <c r="AF936" t="s">
        <v>3326</v>
      </c>
      <c r="AG936">
        <v>8</v>
      </c>
    </row>
    <row r="937" spans="1:33" x14ac:dyDescent="0.35">
      <c r="A937" t="s">
        <v>274</v>
      </c>
      <c r="B937">
        <v>6590245</v>
      </c>
      <c r="C937" t="s">
        <v>123</v>
      </c>
      <c r="D937" t="s">
        <v>3542</v>
      </c>
      <c r="E937" t="s">
        <v>310</v>
      </c>
      <c r="F937" t="s">
        <v>133</v>
      </c>
      <c r="G937" t="s">
        <v>147</v>
      </c>
      <c r="H937">
        <v>45845</v>
      </c>
      <c r="I937">
        <v>45845</v>
      </c>
      <c r="J937" t="s">
        <v>856</v>
      </c>
      <c r="K937">
        <v>1210102</v>
      </c>
      <c r="L937" t="s">
        <v>275</v>
      </c>
      <c r="O937">
        <v>10014596</v>
      </c>
      <c r="P937" t="s">
        <v>176</v>
      </c>
      <c r="Q937">
        <v>0</v>
      </c>
      <c r="R937" t="s">
        <v>296</v>
      </c>
      <c r="S937" t="s">
        <v>342</v>
      </c>
      <c r="T937">
        <v>11579361</v>
      </c>
      <c r="U937">
        <v>45766</v>
      </c>
      <c r="V937">
        <v>45845</v>
      </c>
      <c r="W937">
        <v>45805</v>
      </c>
      <c r="X937">
        <v>0</v>
      </c>
      <c r="Y937">
        <v>1290900</v>
      </c>
      <c r="Z937" t="s">
        <v>1568</v>
      </c>
      <c r="AA937" t="s">
        <v>248</v>
      </c>
      <c r="AB937" t="s">
        <v>121</v>
      </c>
      <c r="AC937" t="s">
        <v>255</v>
      </c>
      <c r="AD937" t="s">
        <v>141</v>
      </c>
      <c r="AE937" t="s">
        <v>248</v>
      </c>
      <c r="AF937" t="s">
        <v>3326</v>
      </c>
      <c r="AG937">
        <v>8</v>
      </c>
    </row>
    <row r="938" spans="1:33" x14ac:dyDescent="0.35">
      <c r="A938" t="s">
        <v>272</v>
      </c>
      <c r="B938">
        <v>6590244</v>
      </c>
      <c r="C938" t="s">
        <v>123</v>
      </c>
      <c r="D938" t="s">
        <v>3543</v>
      </c>
      <c r="E938" t="s">
        <v>310</v>
      </c>
      <c r="F938" t="s">
        <v>133</v>
      </c>
      <c r="G938" t="s">
        <v>147</v>
      </c>
      <c r="H938">
        <v>45889</v>
      </c>
      <c r="I938">
        <v>45889</v>
      </c>
      <c r="J938" t="s">
        <v>856</v>
      </c>
      <c r="K938">
        <v>1210102</v>
      </c>
      <c r="L938" t="s">
        <v>273</v>
      </c>
      <c r="O938">
        <v>10017653</v>
      </c>
      <c r="P938" t="s">
        <v>165</v>
      </c>
      <c r="Q938">
        <v>0</v>
      </c>
      <c r="R938" t="s">
        <v>296</v>
      </c>
      <c r="S938" t="s">
        <v>296</v>
      </c>
      <c r="T938">
        <v>11579397</v>
      </c>
      <c r="U938">
        <v>45766</v>
      </c>
      <c r="V938">
        <v>45889</v>
      </c>
      <c r="W938">
        <v>45848</v>
      </c>
      <c r="X938">
        <v>0</v>
      </c>
      <c r="Y938">
        <v>1290900</v>
      </c>
      <c r="Z938" t="s">
        <v>1568</v>
      </c>
      <c r="AA938" t="s">
        <v>248</v>
      </c>
      <c r="AB938" t="s">
        <v>121</v>
      </c>
      <c r="AC938" t="s">
        <v>255</v>
      </c>
      <c r="AD938" t="s">
        <v>141</v>
      </c>
      <c r="AE938" t="s">
        <v>248</v>
      </c>
      <c r="AF938" t="s">
        <v>3326</v>
      </c>
      <c r="AG938">
        <v>8</v>
      </c>
    </row>
    <row r="939" spans="1:33" x14ac:dyDescent="0.35">
      <c r="A939" t="s">
        <v>175</v>
      </c>
      <c r="B939">
        <v>6590243</v>
      </c>
      <c r="C939" t="s">
        <v>138</v>
      </c>
      <c r="D939" t="s">
        <v>3544</v>
      </c>
      <c r="E939" t="s">
        <v>310</v>
      </c>
      <c r="F939" t="s">
        <v>133</v>
      </c>
      <c r="G939" t="s">
        <v>147</v>
      </c>
      <c r="H939">
        <v>45808</v>
      </c>
      <c r="I939">
        <v>45808</v>
      </c>
      <c r="J939" t="s">
        <v>856</v>
      </c>
      <c r="K939">
        <v>1215158</v>
      </c>
      <c r="L939" t="s">
        <v>394</v>
      </c>
      <c r="O939">
        <v>10017395</v>
      </c>
      <c r="P939" t="s">
        <v>175</v>
      </c>
      <c r="Q939">
        <v>0</v>
      </c>
      <c r="R939" t="s">
        <v>296</v>
      </c>
      <c r="S939" t="s">
        <v>347</v>
      </c>
      <c r="T939">
        <v>11579474</v>
      </c>
      <c r="U939">
        <v>45766</v>
      </c>
      <c r="V939">
        <v>45808</v>
      </c>
      <c r="W939">
        <v>45805</v>
      </c>
      <c r="X939">
        <v>0</v>
      </c>
      <c r="Y939">
        <v>1290900</v>
      </c>
      <c r="Z939" t="s">
        <v>1568</v>
      </c>
      <c r="AA939" t="s">
        <v>249</v>
      </c>
      <c r="AB939" t="s">
        <v>121</v>
      </c>
      <c r="AC939" t="s">
        <v>255</v>
      </c>
      <c r="AD939" t="s">
        <v>141</v>
      </c>
      <c r="AE939" t="s">
        <v>249</v>
      </c>
      <c r="AF939" t="s">
        <v>3326</v>
      </c>
      <c r="AG939">
        <v>0</v>
      </c>
    </row>
    <row r="940" spans="1:33" x14ac:dyDescent="0.35">
      <c r="A940" t="s">
        <v>128</v>
      </c>
      <c r="B940">
        <v>6590145</v>
      </c>
      <c r="C940" t="s">
        <v>123</v>
      </c>
      <c r="D940" t="s">
        <v>3571</v>
      </c>
      <c r="E940" t="s">
        <v>310</v>
      </c>
      <c r="F940" t="s">
        <v>125</v>
      </c>
      <c r="G940" t="s">
        <v>153</v>
      </c>
      <c r="H940">
        <v>45859</v>
      </c>
      <c r="I940">
        <v>45865</v>
      </c>
      <c r="J940" t="s">
        <v>5408</v>
      </c>
      <c r="K940">
        <v>1210100</v>
      </c>
      <c r="L940" t="s">
        <v>390</v>
      </c>
      <c r="O940">
        <v>10014594</v>
      </c>
      <c r="P940" t="s">
        <v>128</v>
      </c>
      <c r="Q940">
        <v>0</v>
      </c>
      <c r="R940" t="s">
        <v>343</v>
      </c>
      <c r="S940" t="s">
        <v>343</v>
      </c>
      <c r="T940">
        <v>11579213</v>
      </c>
      <c r="U940">
        <v>45766</v>
      </c>
      <c r="V940">
        <v>45859</v>
      </c>
      <c r="W940">
        <v>45850</v>
      </c>
      <c r="X940">
        <v>0</v>
      </c>
      <c r="Y940">
        <v>1290900</v>
      </c>
      <c r="Z940" t="s">
        <v>1568</v>
      </c>
      <c r="AA940" t="s">
        <v>248</v>
      </c>
      <c r="AB940" t="s">
        <v>121</v>
      </c>
      <c r="AC940" t="s">
        <v>255</v>
      </c>
      <c r="AD940" t="s">
        <v>141</v>
      </c>
      <c r="AE940" t="s">
        <v>248</v>
      </c>
      <c r="AF940" t="s">
        <v>3326</v>
      </c>
      <c r="AG940">
        <v>8</v>
      </c>
    </row>
    <row r="941" spans="1:33" x14ac:dyDescent="0.35">
      <c r="A941" t="s">
        <v>272</v>
      </c>
      <c r="B941">
        <v>6590128</v>
      </c>
      <c r="C941" t="s">
        <v>123</v>
      </c>
      <c r="D941" t="s">
        <v>3546</v>
      </c>
      <c r="E941" t="s">
        <v>310</v>
      </c>
      <c r="F941" t="s">
        <v>133</v>
      </c>
      <c r="G941" t="s">
        <v>132</v>
      </c>
      <c r="H941">
        <v>45858</v>
      </c>
      <c r="I941">
        <v>45858</v>
      </c>
      <c r="J941" t="s">
        <v>856</v>
      </c>
      <c r="K941">
        <v>1210102</v>
      </c>
      <c r="L941" t="s">
        <v>273</v>
      </c>
      <c r="O941">
        <v>10017653</v>
      </c>
      <c r="P941" t="s">
        <v>165</v>
      </c>
      <c r="Q941">
        <v>0</v>
      </c>
      <c r="R941" t="s">
        <v>296</v>
      </c>
      <c r="S941" t="s">
        <v>342</v>
      </c>
      <c r="T941">
        <v>11516132</v>
      </c>
      <c r="U941">
        <v>45766</v>
      </c>
      <c r="V941">
        <v>45858</v>
      </c>
      <c r="W941">
        <v>45785</v>
      </c>
      <c r="X941">
        <v>0</v>
      </c>
      <c r="Y941">
        <v>1290900</v>
      </c>
      <c r="Z941" t="s">
        <v>1568</v>
      </c>
      <c r="AA941" t="s">
        <v>248</v>
      </c>
      <c r="AB941" t="s">
        <v>121</v>
      </c>
      <c r="AC941" t="s">
        <v>255</v>
      </c>
      <c r="AD941" t="s">
        <v>141</v>
      </c>
      <c r="AE941" t="s">
        <v>248</v>
      </c>
      <c r="AF941" t="s">
        <v>3326</v>
      </c>
      <c r="AG941">
        <v>2</v>
      </c>
    </row>
    <row r="942" spans="1:33" x14ac:dyDescent="0.35">
      <c r="A942" t="s">
        <v>272</v>
      </c>
      <c r="B942">
        <v>6589848</v>
      </c>
      <c r="C942" t="s">
        <v>123</v>
      </c>
      <c r="D942" t="s">
        <v>3547</v>
      </c>
      <c r="E942" t="s">
        <v>310</v>
      </c>
      <c r="F942" t="s">
        <v>133</v>
      </c>
      <c r="G942" t="s">
        <v>132</v>
      </c>
      <c r="H942">
        <v>45839</v>
      </c>
      <c r="I942">
        <v>45869</v>
      </c>
      <c r="J942" t="s">
        <v>3476</v>
      </c>
      <c r="K942">
        <v>1210102</v>
      </c>
      <c r="L942" t="s">
        <v>273</v>
      </c>
      <c r="O942">
        <v>10017653</v>
      </c>
      <c r="P942" t="s">
        <v>165</v>
      </c>
      <c r="Q942">
        <v>0</v>
      </c>
      <c r="R942" t="s">
        <v>343</v>
      </c>
      <c r="S942" t="s">
        <v>342</v>
      </c>
      <c r="T942">
        <v>11580397</v>
      </c>
      <c r="U942">
        <v>45765</v>
      </c>
      <c r="V942">
        <v>45839</v>
      </c>
      <c r="W942">
        <v>45833</v>
      </c>
      <c r="X942">
        <v>0</v>
      </c>
      <c r="Y942">
        <v>1290900</v>
      </c>
      <c r="Z942" t="s">
        <v>1568</v>
      </c>
      <c r="AA942" t="s">
        <v>248</v>
      </c>
      <c r="AB942" t="s">
        <v>121</v>
      </c>
      <c r="AC942" t="s">
        <v>255</v>
      </c>
      <c r="AD942" t="s">
        <v>122</v>
      </c>
      <c r="AE942" t="s">
        <v>248</v>
      </c>
      <c r="AF942" t="s">
        <v>1812</v>
      </c>
      <c r="AG942">
        <v>4</v>
      </c>
    </row>
    <row r="943" spans="1:33" x14ac:dyDescent="0.35">
      <c r="A943" t="s">
        <v>184</v>
      </c>
      <c r="B943">
        <v>6589846</v>
      </c>
      <c r="C943" t="s">
        <v>129</v>
      </c>
      <c r="D943" t="s">
        <v>4035</v>
      </c>
      <c r="E943" t="s">
        <v>310</v>
      </c>
      <c r="F943" t="s">
        <v>125</v>
      </c>
      <c r="G943" t="s">
        <v>136</v>
      </c>
      <c r="H943">
        <v>45839</v>
      </c>
      <c r="I943">
        <v>45869</v>
      </c>
      <c r="J943" t="s">
        <v>3476</v>
      </c>
      <c r="K943">
        <v>1213130</v>
      </c>
      <c r="L943" t="s">
        <v>312</v>
      </c>
      <c r="O943">
        <v>10014609</v>
      </c>
      <c r="P943" t="s">
        <v>184</v>
      </c>
      <c r="Q943">
        <v>8066.44</v>
      </c>
      <c r="R943" t="s">
        <v>329</v>
      </c>
      <c r="S943" t="s">
        <v>3901</v>
      </c>
      <c r="T943">
        <v>11577755</v>
      </c>
      <c r="U943">
        <v>45765</v>
      </c>
      <c r="V943">
        <v>45839</v>
      </c>
      <c r="W943">
        <v>45835</v>
      </c>
      <c r="X943">
        <v>8066.44</v>
      </c>
      <c r="Y943">
        <v>1290900</v>
      </c>
      <c r="Z943" t="s">
        <v>1568</v>
      </c>
      <c r="AA943" t="s">
        <v>245</v>
      </c>
      <c r="AB943" t="s">
        <v>121</v>
      </c>
      <c r="AC943" t="s">
        <v>255</v>
      </c>
      <c r="AD943" t="s">
        <v>135</v>
      </c>
      <c r="AE943" t="s">
        <v>245</v>
      </c>
      <c r="AF943" t="s">
        <v>3326</v>
      </c>
      <c r="AG943">
        <v>9</v>
      </c>
    </row>
    <row r="944" spans="1:33" x14ac:dyDescent="0.35">
      <c r="A944" t="s">
        <v>156</v>
      </c>
      <c r="B944">
        <v>6589841</v>
      </c>
      <c r="C944" t="s">
        <v>138</v>
      </c>
      <c r="D944" t="s">
        <v>3549</v>
      </c>
      <c r="E944" t="s">
        <v>310</v>
      </c>
      <c r="F944" t="s">
        <v>133</v>
      </c>
      <c r="G944" t="s">
        <v>132</v>
      </c>
      <c r="H944">
        <v>45845</v>
      </c>
      <c r="I944">
        <v>45845</v>
      </c>
      <c r="J944" t="s">
        <v>856</v>
      </c>
      <c r="K944">
        <v>2230131</v>
      </c>
      <c r="L944" t="s">
        <v>311</v>
      </c>
      <c r="O944">
        <v>10016283</v>
      </c>
      <c r="P944" t="s">
        <v>156</v>
      </c>
      <c r="Q944">
        <v>0</v>
      </c>
      <c r="R944" t="s">
        <v>296</v>
      </c>
      <c r="S944" t="s">
        <v>342</v>
      </c>
      <c r="T944">
        <v>11579441</v>
      </c>
      <c r="U944">
        <v>45764</v>
      </c>
      <c r="V944">
        <v>45845</v>
      </c>
      <c r="W944">
        <v>45805</v>
      </c>
      <c r="X944">
        <v>0</v>
      </c>
      <c r="Y944">
        <v>1290900</v>
      </c>
      <c r="Z944" t="s">
        <v>1568</v>
      </c>
      <c r="AA944" t="s">
        <v>249</v>
      </c>
      <c r="AB944" t="s">
        <v>121</v>
      </c>
      <c r="AC944" t="s">
        <v>255</v>
      </c>
      <c r="AD944" t="s">
        <v>141</v>
      </c>
      <c r="AE944" t="s">
        <v>249</v>
      </c>
      <c r="AF944" t="s">
        <v>3326</v>
      </c>
      <c r="AG944">
        <v>0</v>
      </c>
    </row>
    <row r="945" spans="1:33" x14ac:dyDescent="0.35">
      <c r="A945" t="s">
        <v>128</v>
      </c>
      <c r="B945">
        <v>6589792</v>
      </c>
      <c r="C945" t="s">
        <v>123</v>
      </c>
      <c r="D945" t="s">
        <v>3524</v>
      </c>
      <c r="E945" t="s">
        <v>310</v>
      </c>
      <c r="F945" t="s">
        <v>133</v>
      </c>
      <c r="G945" t="s">
        <v>132</v>
      </c>
      <c r="H945">
        <v>45889</v>
      </c>
      <c r="I945">
        <v>45889</v>
      </c>
      <c r="J945" t="s">
        <v>856</v>
      </c>
      <c r="K945">
        <v>1210100</v>
      </c>
      <c r="L945" t="s">
        <v>390</v>
      </c>
      <c r="O945">
        <v>10014594</v>
      </c>
      <c r="P945" t="s">
        <v>128</v>
      </c>
      <c r="Q945">
        <v>0</v>
      </c>
      <c r="R945" t="s">
        <v>296</v>
      </c>
      <c r="S945" t="s">
        <v>296</v>
      </c>
      <c r="T945">
        <v>11579316</v>
      </c>
      <c r="U945">
        <v>45764</v>
      </c>
      <c r="V945">
        <v>45889</v>
      </c>
      <c r="W945">
        <v>45848</v>
      </c>
      <c r="X945">
        <v>0</v>
      </c>
      <c r="Y945">
        <v>1290900</v>
      </c>
      <c r="Z945" t="s">
        <v>1568</v>
      </c>
      <c r="AA945" t="s">
        <v>248</v>
      </c>
      <c r="AB945" t="s">
        <v>121</v>
      </c>
      <c r="AC945" t="s">
        <v>255</v>
      </c>
      <c r="AD945" t="s">
        <v>141</v>
      </c>
      <c r="AE945" t="s">
        <v>248</v>
      </c>
      <c r="AF945" t="s">
        <v>3326</v>
      </c>
      <c r="AG945">
        <v>10</v>
      </c>
    </row>
    <row r="946" spans="1:33" x14ac:dyDescent="0.35">
      <c r="A946" t="s">
        <v>137</v>
      </c>
      <c r="B946">
        <v>6589791</v>
      </c>
      <c r="C946" t="s">
        <v>123</v>
      </c>
      <c r="D946" t="s">
        <v>3525</v>
      </c>
      <c r="E946" t="s">
        <v>310</v>
      </c>
      <c r="F946" t="s">
        <v>133</v>
      </c>
      <c r="G946" t="s">
        <v>132</v>
      </c>
      <c r="H946">
        <v>45889</v>
      </c>
      <c r="I946">
        <v>45889</v>
      </c>
      <c r="J946" t="s">
        <v>856</v>
      </c>
      <c r="K946">
        <v>1210100</v>
      </c>
      <c r="L946" t="s">
        <v>388</v>
      </c>
      <c r="O946">
        <v>10014595</v>
      </c>
      <c r="P946" t="s">
        <v>137</v>
      </c>
      <c r="Q946">
        <v>0</v>
      </c>
      <c r="R946" t="s">
        <v>296</v>
      </c>
      <c r="S946" t="s">
        <v>296</v>
      </c>
      <c r="T946">
        <v>11579319</v>
      </c>
      <c r="U946">
        <v>45764</v>
      </c>
      <c r="V946">
        <v>45889</v>
      </c>
      <c r="W946">
        <v>45848</v>
      </c>
      <c r="X946">
        <v>0</v>
      </c>
      <c r="Y946">
        <v>1290900</v>
      </c>
      <c r="Z946" t="s">
        <v>1568</v>
      </c>
      <c r="AA946" t="s">
        <v>248</v>
      </c>
      <c r="AB946" t="s">
        <v>121</v>
      </c>
      <c r="AC946" t="s">
        <v>255</v>
      </c>
      <c r="AD946" t="s">
        <v>141</v>
      </c>
      <c r="AE946" t="s">
        <v>248</v>
      </c>
      <c r="AF946" t="s">
        <v>3326</v>
      </c>
      <c r="AG946">
        <v>8</v>
      </c>
    </row>
    <row r="947" spans="1:33" x14ac:dyDescent="0.35">
      <c r="A947" t="s">
        <v>126</v>
      </c>
      <c r="B947">
        <v>6589256</v>
      </c>
      <c r="C947" t="s">
        <v>123</v>
      </c>
      <c r="D947" t="s">
        <v>3526</v>
      </c>
      <c r="E947" t="s">
        <v>310</v>
      </c>
      <c r="F947" t="s">
        <v>133</v>
      </c>
      <c r="G947" t="s">
        <v>132</v>
      </c>
      <c r="H947">
        <v>45889</v>
      </c>
      <c r="I947">
        <v>45889</v>
      </c>
      <c r="J947" t="s">
        <v>856</v>
      </c>
      <c r="K947">
        <v>1210101</v>
      </c>
      <c r="L947" t="s">
        <v>391</v>
      </c>
      <c r="O947">
        <v>10014657</v>
      </c>
      <c r="P947" t="s">
        <v>126</v>
      </c>
      <c r="Q947">
        <v>0</v>
      </c>
      <c r="R947" t="s">
        <v>296</v>
      </c>
      <c r="S947" t="s">
        <v>296</v>
      </c>
      <c r="T947">
        <v>11579348</v>
      </c>
      <c r="U947">
        <v>45764</v>
      </c>
      <c r="V947">
        <v>45889</v>
      </c>
      <c r="W947">
        <v>45848</v>
      </c>
      <c r="X947">
        <v>0</v>
      </c>
      <c r="Y947">
        <v>1290900</v>
      </c>
      <c r="Z947" t="s">
        <v>1568</v>
      </c>
      <c r="AA947" t="s">
        <v>248</v>
      </c>
      <c r="AB947" t="s">
        <v>121</v>
      </c>
      <c r="AC947" t="s">
        <v>255</v>
      </c>
      <c r="AD947" t="s">
        <v>141</v>
      </c>
      <c r="AE947" t="s">
        <v>248</v>
      </c>
      <c r="AF947" t="s">
        <v>3326</v>
      </c>
      <c r="AG947">
        <v>10</v>
      </c>
    </row>
    <row r="948" spans="1:33" x14ac:dyDescent="0.35">
      <c r="A948" t="s">
        <v>177</v>
      </c>
      <c r="B948">
        <v>6589255</v>
      </c>
      <c r="C948" t="s">
        <v>129</v>
      </c>
      <c r="D948" t="s">
        <v>3527</v>
      </c>
      <c r="E948" t="s">
        <v>310</v>
      </c>
      <c r="F948" t="s">
        <v>133</v>
      </c>
      <c r="G948" t="s">
        <v>147</v>
      </c>
      <c r="H948">
        <v>45808</v>
      </c>
      <c r="I948">
        <v>45808</v>
      </c>
      <c r="J948" t="s">
        <v>856</v>
      </c>
      <c r="K948">
        <v>1215150</v>
      </c>
      <c r="L948" t="s">
        <v>278</v>
      </c>
      <c r="O948">
        <v>10014634</v>
      </c>
      <c r="P948" t="s">
        <v>177</v>
      </c>
      <c r="Q948">
        <v>0</v>
      </c>
      <c r="R948" t="s">
        <v>329</v>
      </c>
      <c r="S948" t="s">
        <v>329</v>
      </c>
      <c r="T948">
        <v>11579340</v>
      </c>
      <c r="U948">
        <v>45764</v>
      </c>
      <c r="V948">
        <v>45808</v>
      </c>
      <c r="W948">
        <v>45781</v>
      </c>
      <c r="X948">
        <v>0</v>
      </c>
      <c r="Y948">
        <v>1290900</v>
      </c>
      <c r="Z948" t="s">
        <v>1568</v>
      </c>
      <c r="AA948" t="s">
        <v>246</v>
      </c>
      <c r="AB948" t="s">
        <v>121</v>
      </c>
      <c r="AC948" t="s">
        <v>255</v>
      </c>
      <c r="AD948" t="s">
        <v>141</v>
      </c>
      <c r="AE948" t="s">
        <v>246</v>
      </c>
      <c r="AF948" t="s">
        <v>3326</v>
      </c>
      <c r="AG948">
        <v>10</v>
      </c>
    </row>
    <row r="949" spans="1:33" x14ac:dyDescent="0.35">
      <c r="A949" t="s">
        <v>134</v>
      </c>
      <c r="B949">
        <v>6589248</v>
      </c>
      <c r="C949" t="s">
        <v>123</v>
      </c>
      <c r="D949" t="s">
        <v>3528</v>
      </c>
      <c r="E949" t="s">
        <v>310</v>
      </c>
      <c r="F949" t="s">
        <v>133</v>
      </c>
      <c r="G949" t="s">
        <v>132</v>
      </c>
      <c r="H949">
        <v>45889</v>
      </c>
      <c r="I949">
        <v>45889</v>
      </c>
      <c r="J949" t="s">
        <v>856</v>
      </c>
      <c r="K949">
        <v>1210101</v>
      </c>
      <c r="L949" t="s">
        <v>271</v>
      </c>
      <c r="O949">
        <v>10014658</v>
      </c>
      <c r="P949" t="s">
        <v>134</v>
      </c>
      <c r="Q949">
        <v>0</v>
      </c>
      <c r="R949" t="s">
        <v>296</v>
      </c>
      <c r="S949" t="s">
        <v>296</v>
      </c>
      <c r="T949">
        <v>11579357</v>
      </c>
      <c r="U949">
        <v>45764</v>
      </c>
      <c r="V949">
        <v>45889</v>
      </c>
      <c r="W949">
        <v>45848</v>
      </c>
      <c r="X949">
        <v>0</v>
      </c>
      <c r="Y949">
        <v>1290900</v>
      </c>
      <c r="Z949" t="s">
        <v>1568</v>
      </c>
      <c r="AA949" t="s">
        <v>248</v>
      </c>
      <c r="AB949" t="s">
        <v>121</v>
      </c>
      <c r="AC949" t="s">
        <v>255</v>
      </c>
      <c r="AD949" t="s">
        <v>141</v>
      </c>
      <c r="AE949" t="s">
        <v>248</v>
      </c>
      <c r="AF949" t="s">
        <v>3326</v>
      </c>
      <c r="AG949">
        <v>10</v>
      </c>
    </row>
    <row r="950" spans="1:33" x14ac:dyDescent="0.35">
      <c r="A950" t="s">
        <v>218</v>
      </c>
      <c r="B950">
        <v>6589247</v>
      </c>
      <c r="C950" t="s">
        <v>129</v>
      </c>
      <c r="D950" t="s">
        <v>3527</v>
      </c>
      <c r="E950" t="s">
        <v>310</v>
      </c>
      <c r="F950" t="s">
        <v>133</v>
      </c>
      <c r="G950" t="s">
        <v>147</v>
      </c>
      <c r="H950">
        <v>45808</v>
      </c>
      <c r="I950">
        <v>45808</v>
      </c>
      <c r="J950" t="s">
        <v>856</v>
      </c>
      <c r="K950">
        <v>1215150</v>
      </c>
      <c r="L950" t="s">
        <v>279</v>
      </c>
      <c r="O950">
        <v>10014633</v>
      </c>
      <c r="P950" t="s">
        <v>218</v>
      </c>
      <c r="Q950">
        <v>0</v>
      </c>
      <c r="R950" t="s">
        <v>329</v>
      </c>
      <c r="S950" t="s">
        <v>343</v>
      </c>
      <c r="T950">
        <v>11579336</v>
      </c>
      <c r="U950">
        <v>45764</v>
      </c>
      <c r="V950">
        <v>45808</v>
      </c>
      <c r="W950">
        <v>45776</v>
      </c>
      <c r="X950">
        <v>0</v>
      </c>
      <c r="Y950">
        <v>1290900</v>
      </c>
      <c r="Z950" t="s">
        <v>1568</v>
      </c>
      <c r="AA950" t="s">
        <v>246</v>
      </c>
      <c r="AB950" t="s">
        <v>121</v>
      </c>
      <c r="AC950" t="s">
        <v>255</v>
      </c>
      <c r="AD950" t="s">
        <v>141</v>
      </c>
      <c r="AE950" t="s">
        <v>246</v>
      </c>
      <c r="AF950" t="s">
        <v>3326</v>
      </c>
      <c r="AG950">
        <v>10</v>
      </c>
    </row>
    <row r="951" spans="1:33" x14ac:dyDescent="0.35">
      <c r="A951" t="s">
        <v>215</v>
      </c>
      <c r="B951">
        <v>6589094</v>
      </c>
      <c r="C951" t="s">
        <v>129</v>
      </c>
      <c r="D951" t="s">
        <v>3509</v>
      </c>
      <c r="E951" t="s">
        <v>310</v>
      </c>
      <c r="F951" t="s">
        <v>125</v>
      </c>
      <c r="G951" t="s">
        <v>142</v>
      </c>
      <c r="H951">
        <v>45833</v>
      </c>
      <c r="I951">
        <v>45833</v>
      </c>
      <c r="J951" t="s">
        <v>5404</v>
      </c>
      <c r="K951">
        <v>1213130</v>
      </c>
      <c r="L951" t="s">
        <v>290</v>
      </c>
      <c r="O951">
        <v>10018371</v>
      </c>
      <c r="P951" t="s">
        <v>215</v>
      </c>
      <c r="Q951">
        <v>0</v>
      </c>
      <c r="R951" t="s">
        <v>329</v>
      </c>
      <c r="S951" t="s">
        <v>262</v>
      </c>
      <c r="T951">
        <v>11579386</v>
      </c>
      <c r="U951">
        <v>45763</v>
      </c>
      <c r="V951">
        <v>45833</v>
      </c>
      <c r="W951">
        <v>45837</v>
      </c>
      <c r="X951">
        <v>0</v>
      </c>
      <c r="Y951">
        <v>1290900</v>
      </c>
      <c r="Z951" t="s">
        <v>1568</v>
      </c>
      <c r="AA951" t="s">
        <v>245</v>
      </c>
      <c r="AB951" t="s">
        <v>121</v>
      </c>
      <c r="AC951" t="s">
        <v>255</v>
      </c>
      <c r="AD951" t="s">
        <v>141</v>
      </c>
      <c r="AE951" t="s">
        <v>245</v>
      </c>
      <c r="AF951" t="s">
        <v>3326</v>
      </c>
      <c r="AG951">
        <v>10</v>
      </c>
    </row>
    <row r="952" spans="1:33" x14ac:dyDescent="0.35">
      <c r="A952" t="s">
        <v>219</v>
      </c>
      <c r="B952">
        <v>6589093</v>
      </c>
      <c r="C952" t="s">
        <v>129</v>
      </c>
      <c r="D952" t="s">
        <v>3510</v>
      </c>
      <c r="E952" t="s">
        <v>310</v>
      </c>
      <c r="F952" t="s">
        <v>259</v>
      </c>
      <c r="G952" t="s">
        <v>225</v>
      </c>
      <c r="H952">
        <v>45831</v>
      </c>
      <c r="I952">
        <v>45837</v>
      </c>
      <c r="J952" t="s">
        <v>856</v>
      </c>
      <c r="K952">
        <v>1213130</v>
      </c>
      <c r="L952" t="s">
        <v>292</v>
      </c>
      <c r="O952">
        <v>10017586</v>
      </c>
      <c r="P952" t="s">
        <v>219</v>
      </c>
      <c r="Q952">
        <v>26350.62</v>
      </c>
      <c r="R952" t="s">
        <v>329</v>
      </c>
      <c r="S952" t="s">
        <v>3891</v>
      </c>
      <c r="T952">
        <v>11579385</v>
      </c>
      <c r="U952">
        <v>45763</v>
      </c>
      <c r="V952">
        <v>45831</v>
      </c>
      <c r="W952">
        <v>45828</v>
      </c>
      <c r="X952">
        <v>26350.62</v>
      </c>
      <c r="Y952">
        <v>1290900</v>
      </c>
      <c r="Z952" t="s">
        <v>1568</v>
      </c>
      <c r="AA952" t="s">
        <v>245</v>
      </c>
      <c r="AB952" t="s">
        <v>121</v>
      </c>
      <c r="AC952" t="s">
        <v>255</v>
      </c>
      <c r="AD952" t="s">
        <v>141</v>
      </c>
      <c r="AE952" t="s">
        <v>245</v>
      </c>
      <c r="AF952" t="s">
        <v>3326</v>
      </c>
      <c r="AG952">
        <v>10</v>
      </c>
    </row>
    <row r="953" spans="1:33" x14ac:dyDescent="0.35">
      <c r="A953" t="s">
        <v>228</v>
      </c>
      <c r="B953">
        <v>6589089</v>
      </c>
      <c r="C953" t="s">
        <v>129</v>
      </c>
      <c r="D953" t="s">
        <v>3511</v>
      </c>
      <c r="E953" t="s">
        <v>310</v>
      </c>
      <c r="F953" t="s">
        <v>133</v>
      </c>
      <c r="G953" t="s">
        <v>147</v>
      </c>
      <c r="H953">
        <v>45809</v>
      </c>
      <c r="I953">
        <v>45838</v>
      </c>
      <c r="J953" t="s">
        <v>856</v>
      </c>
      <c r="K953">
        <v>1213130</v>
      </c>
      <c r="L953" t="s">
        <v>387</v>
      </c>
      <c r="O953">
        <v>10014624</v>
      </c>
      <c r="P953" t="s">
        <v>228</v>
      </c>
      <c r="Q953">
        <v>0</v>
      </c>
      <c r="R953" t="s">
        <v>329</v>
      </c>
      <c r="S953" t="s">
        <v>3901</v>
      </c>
      <c r="T953">
        <v>11579382</v>
      </c>
      <c r="U953">
        <v>45763</v>
      </c>
      <c r="V953">
        <v>45809</v>
      </c>
      <c r="W953">
        <v>45835</v>
      </c>
      <c r="X953">
        <v>0</v>
      </c>
      <c r="Y953">
        <v>1290900</v>
      </c>
      <c r="Z953" t="s">
        <v>1568</v>
      </c>
      <c r="AA953" t="s">
        <v>245</v>
      </c>
      <c r="AB953" t="s">
        <v>121</v>
      </c>
      <c r="AC953" t="s">
        <v>255</v>
      </c>
      <c r="AD953" t="s">
        <v>141</v>
      </c>
      <c r="AE953" t="s">
        <v>245</v>
      </c>
      <c r="AF953" t="s">
        <v>3326</v>
      </c>
      <c r="AG953">
        <v>10</v>
      </c>
    </row>
    <row r="954" spans="1:33" x14ac:dyDescent="0.35">
      <c r="A954" t="s">
        <v>233</v>
      </c>
      <c r="B954">
        <v>6589084</v>
      </c>
      <c r="C954" t="s">
        <v>129</v>
      </c>
      <c r="D954" t="s">
        <v>3512</v>
      </c>
      <c r="E954" t="s">
        <v>310</v>
      </c>
      <c r="F954" t="s">
        <v>133</v>
      </c>
      <c r="G954" t="s">
        <v>147</v>
      </c>
      <c r="H954">
        <v>45809</v>
      </c>
      <c r="I954">
        <v>45838</v>
      </c>
      <c r="J954" t="s">
        <v>856</v>
      </c>
      <c r="K954">
        <v>1213130</v>
      </c>
      <c r="L954" t="s">
        <v>301</v>
      </c>
      <c r="O954">
        <v>10014623</v>
      </c>
      <c r="P954" t="s">
        <v>233</v>
      </c>
      <c r="Q954">
        <v>0</v>
      </c>
      <c r="R954" t="s">
        <v>329</v>
      </c>
      <c r="S954" t="s">
        <v>3901</v>
      </c>
      <c r="T954">
        <v>11579379</v>
      </c>
      <c r="U954">
        <v>45763</v>
      </c>
      <c r="V954">
        <v>45809</v>
      </c>
      <c r="W954">
        <v>45835</v>
      </c>
      <c r="X954">
        <v>0</v>
      </c>
      <c r="Y954">
        <v>1290900</v>
      </c>
      <c r="Z954" t="s">
        <v>1568</v>
      </c>
      <c r="AA954" t="s">
        <v>245</v>
      </c>
      <c r="AB954" t="s">
        <v>121</v>
      </c>
      <c r="AC954" t="s">
        <v>255</v>
      </c>
      <c r="AD954" t="s">
        <v>141</v>
      </c>
      <c r="AE954" t="s">
        <v>245</v>
      </c>
      <c r="AF954" t="s">
        <v>3326</v>
      </c>
      <c r="AG954">
        <v>10</v>
      </c>
    </row>
    <row r="955" spans="1:33" x14ac:dyDescent="0.35">
      <c r="A955" t="s">
        <v>313</v>
      </c>
      <c r="B955">
        <v>6589082</v>
      </c>
      <c r="C955" t="s">
        <v>129</v>
      </c>
      <c r="D955" t="s">
        <v>3513</v>
      </c>
      <c r="E955" t="s">
        <v>310</v>
      </c>
      <c r="F955" t="s">
        <v>133</v>
      </c>
      <c r="G955" t="s">
        <v>147</v>
      </c>
      <c r="H955">
        <v>45809</v>
      </c>
      <c r="I955">
        <v>45838</v>
      </c>
      <c r="J955" t="s">
        <v>856</v>
      </c>
      <c r="K955">
        <v>1213130</v>
      </c>
      <c r="L955" t="s">
        <v>314</v>
      </c>
      <c r="O955">
        <v>10014619</v>
      </c>
      <c r="P955" t="s">
        <v>313</v>
      </c>
      <c r="Q955">
        <v>0</v>
      </c>
      <c r="R955" t="s">
        <v>329</v>
      </c>
      <c r="S955" t="s">
        <v>3901</v>
      </c>
      <c r="T955">
        <v>11579373</v>
      </c>
      <c r="U955">
        <v>45763</v>
      </c>
      <c r="V955">
        <v>45809</v>
      </c>
      <c r="W955">
        <v>45835</v>
      </c>
      <c r="X955">
        <v>0</v>
      </c>
      <c r="Y955">
        <v>1290900</v>
      </c>
      <c r="Z955" t="s">
        <v>1568</v>
      </c>
      <c r="AA955" t="s">
        <v>245</v>
      </c>
      <c r="AB955" t="s">
        <v>121</v>
      </c>
      <c r="AC955" t="s">
        <v>255</v>
      </c>
      <c r="AD955" t="s">
        <v>141</v>
      </c>
      <c r="AE955" t="s">
        <v>245</v>
      </c>
      <c r="AF955" t="s">
        <v>3326</v>
      </c>
      <c r="AG955">
        <v>10</v>
      </c>
    </row>
    <row r="956" spans="1:33" x14ac:dyDescent="0.35">
      <c r="A956" t="s">
        <v>413</v>
      </c>
      <c r="B956">
        <v>6589081</v>
      </c>
      <c r="C956" t="s">
        <v>129</v>
      </c>
      <c r="D956" t="s">
        <v>3514</v>
      </c>
      <c r="E956" t="s">
        <v>310</v>
      </c>
      <c r="F956" t="s">
        <v>133</v>
      </c>
      <c r="G956" t="s">
        <v>147</v>
      </c>
      <c r="H956">
        <v>45809</v>
      </c>
      <c r="I956">
        <v>45838</v>
      </c>
      <c r="J956" t="s">
        <v>856</v>
      </c>
      <c r="K956">
        <v>1213130</v>
      </c>
      <c r="L956" t="s">
        <v>414</v>
      </c>
      <c r="O956">
        <v>10014620</v>
      </c>
      <c r="P956" t="s">
        <v>413</v>
      </c>
      <c r="Q956">
        <v>0</v>
      </c>
      <c r="R956" t="s">
        <v>329</v>
      </c>
      <c r="S956" t="s">
        <v>3901</v>
      </c>
      <c r="T956">
        <v>11579368</v>
      </c>
      <c r="U956">
        <v>45763</v>
      </c>
      <c r="V956">
        <v>45809</v>
      </c>
      <c r="W956">
        <v>45835</v>
      </c>
      <c r="X956">
        <v>0</v>
      </c>
      <c r="Y956">
        <v>1290900</v>
      </c>
      <c r="Z956" t="s">
        <v>1568</v>
      </c>
      <c r="AA956" t="s">
        <v>245</v>
      </c>
      <c r="AB956" t="s">
        <v>121</v>
      </c>
      <c r="AC956" t="s">
        <v>255</v>
      </c>
      <c r="AD956" t="s">
        <v>141</v>
      </c>
      <c r="AE956" t="s">
        <v>245</v>
      </c>
      <c r="AF956" t="s">
        <v>3326</v>
      </c>
      <c r="AG956">
        <v>10</v>
      </c>
    </row>
    <row r="957" spans="1:33" x14ac:dyDescent="0.35">
      <c r="A957" t="s">
        <v>202</v>
      </c>
      <c r="B957">
        <v>6589077</v>
      </c>
      <c r="C957" t="s">
        <v>129</v>
      </c>
      <c r="D957" t="s">
        <v>3515</v>
      </c>
      <c r="E957" t="s">
        <v>310</v>
      </c>
      <c r="F957" t="s">
        <v>133</v>
      </c>
      <c r="G957" t="s">
        <v>147</v>
      </c>
      <c r="H957">
        <v>45809</v>
      </c>
      <c r="I957">
        <v>45838</v>
      </c>
      <c r="J957" t="s">
        <v>856</v>
      </c>
      <c r="K957">
        <v>1213130</v>
      </c>
      <c r="L957" t="s">
        <v>396</v>
      </c>
      <c r="O957">
        <v>10014615</v>
      </c>
      <c r="P957" t="s">
        <v>202</v>
      </c>
      <c r="Q957">
        <v>0</v>
      </c>
      <c r="R957" t="s">
        <v>329</v>
      </c>
      <c r="S957" t="s">
        <v>3901</v>
      </c>
      <c r="T957">
        <v>11579341</v>
      </c>
      <c r="U957">
        <v>45763</v>
      </c>
      <c r="V957">
        <v>45809</v>
      </c>
      <c r="W957">
        <v>45835</v>
      </c>
      <c r="X957">
        <v>0</v>
      </c>
      <c r="Y957">
        <v>1290900</v>
      </c>
      <c r="Z957" t="s">
        <v>1568</v>
      </c>
      <c r="AA957" t="s">
        <v>245</v>
      </c>
      <c r="AB957" t="s">
        <v>121</v>
      </c>
      <c r="AC957" t="s">
        <v>255</v>
      </c>
      <c r="AD957" t="s">
        <v>141</v>
      </c>
      <c r="AE957" t="s">
        <v>245</v>
      </c>
      <c r="AF957" t="s">
        <v>3326</v>
      </c>
      <c r="AG957">
        <v>10</v>
      </c>
    </row>
    <row r="958" spans="1:33" x14ac:dyDescent="0.35">
      <c r="A958" t="s">
        <v>217</v>
      </c>
      <c r="B958">
        <v>6589076</v>
      </c>
      <c r="C958" t="s">
        <v>129</v>
      </c>
      <c r="D958" t="s">
        <v>3516</v>
      </c>
      <c r="E958" t="s">
        <v>310</v>
      </c>
      <c r="F958" t="s">
        <v>133</v>
      </c>
      <c r="G958" t="s">
        <v>147</v>
      </c>
      <c r="H958">
        <v>45809</v>
      </c>
      <c r="I958">
        <v>45838</v>
      </c>
      <c r="J958" t="s">
        <v>856</v>
      </c>
      <c r="K958">
        <v>1213130</v>
      </c>
      <c r="L958" t="s">
        <v>320</v>
      </c>
      <c r="O958">
        <v>10014611</v>
      </c>
      <c r="P958" t="s">
        <v>217</v>
      </c>
      <c r="Q958">
        <v>0</v>
      </c>
      <c r="R958" t="s">
        <v>329</v>
      </c>
      <c r="S958" t="s">
        <v>3901</v>
      </c>
      <c r="T958">
        <v>11579338</v>
      </c>
      <c r="U958">
        <v>45763</v>
      </c>
      <c r="V958">
        <v>45809</v>
      </c>
      <c r="W958">
        <v>45835</v>
      </c>
      <c r="X958">
        <v>0</v>
      </c>
      <c r="Y958">
        <v>1290900</v>
      </c>
      <c r="Z958" t="s">
        <v>1568</v>
      </c>
      <c r="AA958" t="s">
        <v>245</v>
      </c>
      <c r="AB958" t="s">
        <v>121</v>
      </c>
      <c r="AC958" t="s">
        <v>255</v>
      </c>
      <c r="AD958" t="s">
        <v>141</v>
      </c>
      <c r="AE958" t="s">
        <v>245</v>
      </c>
      <c r="AF958" t="s">
        <v>3326</v>
      </c>
      <c r="AG958">
        <v>10</v>
      </c>
    </row>
    <row r="959" spans="1:33" x14ac:dyDescent="0.35">
      <c r="A959" t="s">
        <v>232</v>
      </c>
      <c r="B959">
        <v>6589075</v>
      </c>
      <c r="C959" t="s">
        <v>129</v>
      </c>
      <c r="D959" t="s">
        <v>3517</v>
      </c>
      <c r="E959" t="s">
        <v>310</v>
      </c>
      <c r="F959" t="s">
        <v>133</v>
      </c>
      <c r="G959" t="s">
        <v>225</v>
      </c>
      <c r="H959">
        <v>45839</v>
      </c>
      <c r="I959">
        <v>45869</v>
      </c>
      <c r="J959" t="s">
        <v>856</v>
      </c>
      <c r="K959">
        <v>1213130</v>
      </c>
      <c r="L959" t="s">
        <v>340</v>
      </c>
      <c r="O959">
        <v>10014610</v>
      </c>
      <c r="P959" t="s">
        <v>232</v>
      </c>
      <c r="Q959">
        <v>11251.54</v>
      </c>
      <c r="R959" t="s">
        <v>329</v>
      </c>
      <c r="S959" t="s">
        <v>3891</v>
      </c>
      <c r="T959">
        <v>11579335</v>
      </c>
      <c r="U959">
        <v>45763</v>
      </c>
      <c r="V959">
        <v>45839</v>
      </c>
      <c r="W959">
        <v>45815</v>
      </c>
      <c r="X959">
        <v>11251.54</v>
      </c>
      <c r="Y959">
        <v>1290900</v>
      </c>
      <c r="Z959" t="s">
        <v>1568</v>
      </c>
      <c r="AA959" t="s">
        <v>245</v>
      </c>
      <c r="AB959" t="s">
        <v>121</v>
      </c>
      <c r="AC959" t="s">
        <v>255</v>
      </c>
      <c r="AD959" t="s">
        <v>141</v>
      </c>
      <c r="AE959" t="s">
        <v>245</v>
      </c>
      <c r="AF959" t="s">
        <v>3326</v>
      </c>
      <c r="AG959">
        <v>10</v>
      </c>
    </row>
    <row r="960" spans="1:33" x14ac:dyDescent="0.35">
      <c r="A960" t="s">
        <v>131</v>
      </c>
      <c r="B960">
        <v>6589073</v>
      </c>
      <c r="C960" t="s">
        <v>129</v>
      </c>
      <c r="D960" t="s">
        <v>3518</v>
      </c>
      <c r="E960" t="s">
        <v>310</v>
      </c>
      <c r="F960" t="s">
        <v>125</v>
      </c>
      <c r="G960" t="s">
        <v>225</v>
      </c>
      <c r="H960">
        <v>45834</v>
      </c>
      <c r="I960">
        <v>45834</v>
      </c>
      <c r="J960" t="s">
        <v>5404</v>
      </c>
      <c r="K960">
        <v>1213130</v>
      </c>
      <c r="L960" t="s">
        <v>335</v>
      </c>
      <c r="O960">
        <v>10014603</v>
      </c>
      <c r="P960" t="s">
        <v>131</v>
      </c>
      <c r="Q960">
        <v>39640.01</v>
      </c>
      <c r="R960" t="s">
        <v>329</v>
      </c>
      <c r="S960" t="s">
        <v>262</v>
      </c>
      <c r="T960">
        <v>11579330</v>
      </c>
      <c r="U960">
        <v>45763</v>
      </c>
      <c r="V960">
        <v>45834</v>
      </c>
      <c r="W960">
        <v>45837</v>
      </c>
      <c r="X960">
        <v>39640.01</v>
      </c>
      <c r="Y960">
        <v>1290900</v>
      </c>
      <c r="Z960" t="s">
        <v>1568</v>
      </c>
      <c r="AA960" t="s">
        <v>245</v>
      </c>
      <c r="AB960" t="s">
        <v>121</v>
      </c>
      <c r="AC960" t="s">
        <v>255</v>
      </c>
      <c r="AD960" t="s">
        <v>141</v>
      </c>
      <c r="AE960" t="s">
        <v>245</v>
      </c>
      <c r="AF960" t="s">
        <v>3326</v>
      </c>
      <c r="AG960">
        <v>10</v>
      </c>
    </row>
    <row r="961" spans="1:33" x14ac:dyDescent="0.35">
      <c r="A961" t="s">
        <v>207</v>
      </c>
      <c r="B961">
        <v>6589071</v>
      </c>
      <c r="C961" t="s">
        <v>129</v>
      </c>
      <c r="D961" t="s">
        <v>3519</v>
      </c>
      <c r="E961" t="s">
        <v>310</v>
      </c>
      <c r="F961" t="s">
        <v>133</v>
      </c>
      <c r="G961" t="s">
        <v>147</v>
      </c>
      <c r="H961">
        <v>45809</v>
      </c>
      <c r="I961">
        <v>45838</v>
      </c>
      <c r="J961" t="s">
        <v>856</v>
      </c>
      <c r="K961">
        <v>1213130</v>
      </c>
      <c r="L961" t="s">
        <v>385</v>
      </c>
      <c r="O961">
        <v>10014621</v>
      </c>
      <c r="P961" t="s">
        <v>207</v>
      </c>
      <c r="Q961">
        <v>0</v>
      </c>
      <c r="R961" t="s">
        <v>329</v>
      </c>
      <c r="S961" t="s">
        <v>3901</v>
      </c>
      <c r="T961">
        <v>11579328</v>
      </c>
      <c r="U961">
        <v>45763</v>
      </c>
      <c r="V961">
        <v>45809</v>
      </c>
      <c r="W961">
        <v>45835</v>
      </c>
      <c r="X961">
        <v>0</v>
      </c>
      <c r="Y961">
        <v>1290900</v>
      </c>
      <c r="Z961" t="s">
        <v>1568</v>
      </c>
      <c r="AA961" t="s">
        <v>245</v>
      </c>
      <c r="AB961" t="s">
        <v>121</v>
      </c>
      <c r="AC961" t="s">
        <v>255</v>
      </c>
      <c r="AD961" t="s">
        <v>141</v>
      </c>
      <c r="AE961" t="s">
        <v>245</v>
      </c>
      <c r="AF961" t="s">
        <v>3326</v>
      </c>
      <c r="AG961">
        <v>10</v>
      </c>
    </row>
    <row r="962" spans="1:33" x14ac:dyDescent="0.35">
      <c r="A962" t="s">
        <v>403</v>
      </c>
      <c r="B962">
        <v>6589070</v>
      </c>
      <c r="C962" t="s">
        <v>129</v>
      </c>
      <c r="D962" t="s">
        <v>3520</v>
      </c>
      <c r="E962" t="s">
        <v>310</v>
      </c>
      <c r="F962" t="s">
        <v>259</v>
      </c>
      <c r="G962" t="s">
        <v>142</v>
      </c>
      <c r="H962">
        <v>45859</v>
      </c>
      <c r="I962">
        <v>45865</v>
      </c>
      <c r="J962" t="s">
        <v>5408</v>
      </c>
      <c r="K962">
        <v>1213130</v>
      </c>
      <c r="L962" t="s">
        <v>404</v>
      </c>
      <c r="O962">
        <v>10014622</v>
      </c>
      <c r="P962" t="s">
        <v>403</v>
      </c>
      <c r="Q962">
        <v>0</v>
      </c>
      <c r="R962" t="s">
        <v>329</v>
      </c>
      <c r="S962" t="s">
        <v>3891</v>
      </c>
      <c r="T962">
        <v>11579324</v>
      </c>
      <c r="U962">
        <v>45763</v>
      </c>
      <c r="V962">
        <v>45859</v>
      </c>
      <c r="W962">
        <v>45847</v>
      </c>
      <c r="X962">
        <v>0</v>
      </c>
      <c r="Y962">
        <v>1290900</v>
      </c>
      <c r="Z962" t="s">
        <v>1568</v>
      </c>
      <c r="AA962" t="s">
        <v>245</v>
      </c>
      <c r="AB962" t="s">
        <v>121</v>
      </c>
      <c r="AC962" t="s">
        <v>255</v>
      </c>
      <c r="AD962" t="s">
        <v>141</v>
      </c>
      <c r="AE962" t="s">
        <v>245</v>
      </c>
      <c r="AF962" t="s">
        <v>3326</v>
      </c>
      <c r="AG962">
        <v>10</v>
      </c>
    </row>
    <row r="963" spans="1:33" x14ac:dyDescent="0.35">
      <c r="A963" t="s">
        <v>158</v>
      </c>
      <c r="B963">
        <v>6589069</v>
      </c>
      <c r="C963" t="s">
        <v>129</v>
      </c>
      <c r="D963" t="s">
        <v>3521</v>
      </c>
      <c r="E963" t="s">
        <v>310</v>
      </c>
      <c r="F963" t="s">
        <v>125</v>
      </c>
      <c r="G963" t="s">
        <v>423</v>
      </c>
      <c r="H963">
        <v>45844</v>
      </c>
      <c r="I963">
        <v>45844</v>
      </c>
      <c r="J963" t="s">
        <v>5405</v>
      </c>
      <c r="K963">
        <v>1213130</v>
      </c>
      <c r="L963" t="s">
        <v>397</v>
      </c>
      <c r="O963">
        <v>10014604</v>
      </c>
      <c r="P963" t="s">
        <v>158</v>
      </c>
      <c r="Q963">
        <v>10785.37</v>
      </c>
      <c r="R963" t="s">
        <v>329</v>
      </c>
      <c r="S963" t="s">
        <v>409</v>
      </c>
      <c r="T963">
        <v>11579260</v>
      </c>
      <c r="U963">
        <v>45763</v>
      </c>
      <c r="V963">
        <v>45844</v>
      </c>
      <c r="W963">
        <v>45843</v>
      </c>
      <c r="X963">
        <v>10785.37</v>
      </c>
      <c r="Y963">
        <v>1290900</v>
      </c>
      <c r="Z963" t="s">
        <v>1568</v>
      </c>
      <c r="AA963" t="s">
        <v>245</v>
      </c>
      <c r="AB963" t="s">
        <v>121</v>
      </c>
      <c r="AC963" t="s">
        <v>255</v>
      </c>
      <c r="AD963" t="s">
        <v>141</v>
      </c>
      <c r="AE963" t="s">
        <v>245</v>
      </c>
      <c r="AF963" t="s">
        <v>3326</v>
      </c>
      <c r="AG963">
        <v>20</v>
      </c>
    </row>
    <row r="964" spans="1:33" x14ac:dyDescent="0.35">
      <c r="A964" t="s">
        <v>216</v>
      </c>
      <c r="B964">
        <v>6588988</v>
      </c>
      <c r="C964" t="s">
        <v>129</v>
      </c>
      <c r="D964" t="s">
        <v>3522</v>
      </c>
      <c r="E964" t="s">
        <v>310</v>
      </c>
      <c r="F964" t="s">
        <v>125</v>
      </c>
      <c r="G964" t="s">
        <v>153</v>
      </c>
      <c r="H964">
        <v>45870</v>
      </c>
      <c r="I964">
        <v>45900</v>
      </c>
      <c r="J964" t="s">
        <v>3475</v>
      </c>
      <c r="K964">
        <v>1215154</v>
      </c>
      <c r="L964" t="s">
        <v>282</v>
      </c>
      <c r="O964">
        <v>10014642</v>
      </c>
      <c r="P964" t="s">
        <v>216</v>
      </c>
      <c r="Q964">
        <v>0</v>
      </c>
      <c r="R964" t="s">
        <v>343</v>
      </c>
      <c r="S964" t="s">
        <v>3901</v>
      </c>
      <c r="T964">
        <v>11579419</v>
      </c>
      <c r="U964">
        <v>45763</v>
      </c>
      <c r="V964">
        <v>45870</v>
      </c>
      <c r="W964">
        <v>45835</v>
      </c>
      <c r="X964">
        <v>0</v>
      </c>
      <c r="Y964">
        <v>1290900</v>
      </c>
      <c r="Z964" t="s">
        <v>1568</v>
      </c>
      <c r="AA964" t="s">
        <v>246</v>
      </c>
      <c r="AB964" t="s">
        <v>121</v>
      </c>
      <c r="AC964" t="s">
        <v>255</v>
      </c>
      <c r="AD964" t="s">
        <v>141</v>
      </c>
      <c r="AE964" t="s">
        <v>246</v>
      </c>
      <c r="AF964" t="s">
        <v>3326</v>
      </c>
      <c r="AG964">
        <v>8</v>
      </c>
    </row>
    <row r="965" spans="1:33" x14ac:dyDescent="0.35">
      <c r="A965" t="s">
        <v>151</v>
      </c>
      <c r="B965">
        <v>6588986</v>
      </c>
      <c r="C965" t="s">
        <v>138</v>
      </c>
      <c r="D965" t="s">
        <v>3452</v>
      </c>
      <c r="E965" t="s">
        <v>310</v>
      </c>
      <c r="F965" t="s">
        <v>133</v>
      </c>
      <c r="G965" t="s">
        <v>147</v>
      </c>
      <c r="H965">
        <v>45845</v>
      </c>
      <c r="I965">
        <v>45845</v>
      </c>
      <c r="J965" t="s">
        <v>856</v>
      </c>
      <c r="K965">
        <v>1215157</v>
      </c>
      <c r="L965" t="s">
        <v>399</v>
      </c>
      <c r="O965">
        <v>10014651</v>
      </c>
      <c r="P965" t="s">
        <v>151</v>
      </c>
      <c r="Q965">
        <v>0</v>
      </c>
      <c r="R965" t="s">
        <v>343</v>
      </c>
      <c r="S965" t="s">
        <v>342</v>
      </c>
      <c r="T965">
        <v>11578653</v>
      </c>
      <c r="U965">
        <v>45763</v>
      </c>
      <c r="V965">
        <v>45845</v>
      </c>
      <c r="W965">
        <v>45805</v>
      </c>
      <c r="X965">
        <v>0</v>
      </c>
      <c r="Y965">
        <v>1290900</v>
      </c>
      <c r="Z965" t="s">
        <v>1568</v>
      </c>
      <c r="AA965" t="s">
        <v>249</v>
      </c>
      <c r="AB965" t="s">
        <v>121</v>
      </c>
      <c r="AC965" t="s">
        <v>255</v>
      </c>
      <c r="AD965" t="s">
        <v>122</v>
      </c>
      <c r="AE965" t="s">
        <v>249</v>
      </c>
      <c r="AF965" t="s">
        <v>1812</v>
      </c>
      <c r="AG965">
        <v>0</v>
      </c>
    </row>
    <row r="966" spans="1:33" x14ac:dyDescent="0.35">
      <c r="A966" t="s">
        <v>215</v>
      </c>
      <c r="B966">
        <v>6588982</v>
      </c>
      <c r="C966" t="s">
        <v>129</v>
      </c>
      <c r="D966" t="s">
        <v>5171</v>
      </c>
      <c r="E966" t="s">
        <v>310</v>
      </c>
      <c r="F966" t="s">
        <v>125</v>
      </c>
      <c r="G966" t="s">
        <v>142</v>
      </c>
      <c r="H966">
        <v>45833</v>
      </c>
      <c r="I966">
        <v>45833</v>
      </c>
      <c r="J966" t="s">
        <v>5404</v>
      </c>
      <c r="K966">
        <v>1213130</v>
      </c>
      <c r="L966" t="s">
        <v>290</v>
      </c>
      <c r="O966">
        <v>10018371</v>
      </c>
      <c r="P966" t="s">
        <v>215</v>
      </c>
      <c r="Q966">
        <v>0</v>
      </c>
      <c r="R966" t="s">
        <v>343</v>
      </c>
      <c r="S966" t="s">
        <v>262</v>
      </c>
      <c r="T966">
        <v>11574023</v>
      </c>
      <c r="U966">
        <v>45763</v>
      </c>
      <c r="V966">
        <v>45833</v>
      </c>
      <c r="W966">
        <v>45837</v>
      </c>
      <c r="X966">
        <v>0</v>
      </c>
      <c r="Y966">
        <v>1290900</v>
      </c>
      <c r="Z966" t="s">
        <v>1568</v>
      </c>
      <c r="AA966" t="s">
        <v>245</v>
      </c>
      <c r="AB966" t="s">
        <v>121</v>
      </c>
      <c r="AC966" t="s">
        <v>255</v>
      </c>
      <c r="AD966" t="s">
        <v>141</v>
      </c>
      <c r="AE966" t="s">
        <v>245</v>
      </c>
      <c r="AF966" t="s">
        <v>3326</v>
      </c>
      <c r="AG966">
        <v>28</v>
      </c>
    </row>
    <row r="967" spans="1:33" x14ac:dyDescent="0.35">
      <c r="A967" t="s">
        <v>315</v>
      </c>
      <c r="B967">
        <v>6588981</v>
      </c>
      <c r="C967" t="s">
        <v>129</v>
      </c>
      <c r="D967" t="s">
        <v>5171</v>
      </c>
      <c r="E967" t="s">
        <v>310</v>
      </c>
      <c r="F967" t="s">
        <v>259</v>
      </c>
      <c r="G967" t="s">
        <v>142</v>
      </c>
      <c r="H967">
        <v>45809</v>
      </c>
      <c r="I967">
        <v>45838</v>
      </c>
      <c r="J967" t="s">
        <v>3478</v>
      </c>
      <c r="K967">
        <v>1213130</v>
      </c>
      <c r="L967" t="s">
        <v>317</v>
      </c>
      <c r="O967">
        <v>10018370</v>
      </c>
      <c r="P967" t="s">
        <v>315</v>
      </c>
      <c r="Q967">
        <v>0</v>
      </c>
      <c r="R967" t="s">
        <v>343</v>
      </c>
      <c r="S967" t="s">
        <v>3891</v>
      </c>
      <c r="T967">
        <v>11574021</v>
      </c>
      <c r="U967">
        <v>45763</v>
      </c>
      <c r="V967">
        <v>45809</v>
      </c>
      <c r="W967">
        <v>45819</v>
      </c>
      <c r="X967">
        <v>0</v>
      </c>
      <c r="Y967">
        <v>1290900</v>
      </c>
      <c r="Z967" t="s">
        <v>1568</v>
      </c>
      <c r="AA967" t="s">
        <v>245</v>
      </c>
      <c r="AB967" t="s">
        <v>121</v>
      </c>
      <c r="AC967" t="s">
        <v>255</v>
      </c>
      <c r="AD967" t="s">
        <v>141</v>
      </c>
      <c r="AE967" t="s">
        <v>245</v>
      </c>
      <c r="AF967" t="s">
        <v>3326</v>
      </c>
      <c r="AG967">
        <v>10.5</v>
      </c>
    </row>
    <row r="968" spans="1:33" x14ac:dyDescent="0.35">
      <c r="A968" t="s">
        <v>419</v>
      </c>
      <c r="B968">
        <v>6588936</v>
      </c>
      <c r="C968" t="s">
        <v>129</v>
      </c>
      <c r="D968" t="s">
        <v>3453</v>
      </c>
      <c r="E968" t="s">
        <v>310</v>
      </c>
      <c r="F968" t="s">
        <v>133</v>
      </c>
      <c r="G968" t="s">
        <v>147</v>
      </c>
      <c r="H968">
        <v>45839</v>
      </c>
      <c r="I968">
        <v>45869</v>
      </c>
      <c r="J968" t="s">
        <v>856</v>
      </c>
      <c r="K968">
        <v>1213130</v>
      </c>
      <c r="L968" t="s">
        <v>420</v>
      </c>
      <c r="O968">
        <v>10014605</v>
      </c>
      <c r="P968" t="s">
        <v>419</v>
      </c>
      <c r="Q968">
        <v>0</v>
      </c>
      <c r="R968" t="s">
        <v>343</v>
      </c>
      <c r="S968" t="s">
        <v>3891</v>
      </c>
      <c r="T968">
        <v>11574020</v>
      </c>
      <c r="U968">
        <v>45763</v>
      </c>
      <c r="V968">
        <v>45839</v>
      </c>
      <c r="W968">
        <v>45806</v>
      </c>
      <c r="X968">
        <v>0</v>
      </c>
      <c r="Y968">
        <v>1290900</v>
      </c>
      <c r="Z968" t="s">
        <v>1568</v>
      </c>
      <c r="AA968" t="s">
        <v>245</v>
      </c>
      <c r="AB968" t="s">
        <v>121</v>
      </c>
      <c r="AC968" t="s">
        <v>255</v>
      </c>
      <c r="AD968" t="s">
        <v>141</v>
      </c>
      <c r="AE968" t="s">
        <v>245</v>
      </c>
      <c r="AF968" t="s">
        <v>3326</v>
      </c>
      <c r="AG968">
        <v>15</v>
      </c>
    </row>
    <row r="969" spans="1:33" x14ac:dyDescent="0.35">
      <c r="A969" t="s">
        <v>201</v>
      </c>
      <c r="B969">
        <v>6588935</v>
      </c>
      <c r="C969" t="s">
        <v>129</v>
      </c>
      <c r="D969" t="s">
        <v>3453</v>
      </c>
      <c r="E969" t="s">
        <v>310</v>
      </c>
      <c r="F969" t="s">
        <v>125</v>
      </c>
      <c r="G969" t="s">
        <v>153</v>
      </c>
      <c r="H969">
        <v>45859</v>
      </c>
      <c r="I969">
        <v>45865</v>
      </c>
      <c r="J969" t="s">
        <v>5408</v>
      </c>
      <c r="K969">
        <v>1213130</v>
      </c>
      <c r="L969" t="s">
        <v>334</v>
      </c>
      <c r="O969">
        <v>10014602</v>
      </c>
      <c r="P969" t="s">
        <v>201</v>
      </c>
      <c r="Q969">
        <v>0</v>
      </c>
      <c r="R969" t="s">
        <v>343</v>
      </c>
      <c r="S969" t="s">
        <v>343</v>
      </c>
      <c r="T969">
        <v>11574019</v>
      </c>
      <c r="U969">
        <v>45763</v>
      </c>
      <c r="V969">
        <v>45859</v>
      </c>
      <c r="W969">
        <v>45850</v>
      </c>
      <c r="X969">
        <v>0</v>
      </c>
      <c r="Y969">
        <v>1290900</v>
      </c>
      <c r="Z969" t="s">
        <v>1568</v>
      </c>
      <c r="AA969" t="s">
        <v>245</v>
      </c>
      <c r="AB969" t="s">
        <v>121</v>
      </c>
      <c r="AC969" t="s">
        <v>255</v>
      </c>
      <c r="AD969" t="s">
        <v>141</v>
      </c>
      <c r="AE969" t="s">
        <v>245</v>
      </c>
      <c r="AF969" t="s">
        <v>3326</v>
      </c>
      <c r="AG969">
        <v>21</v>
      </c>
    </row>
    <row r="970" spans="1:33" x14ac:dyDescent="0.35">
      <c r="A970" t="s">
        <v>227</v>
      </c>
      <c r="B970">
        <v>6588690</v>
      </c>
      <c r="C970" t="s">
        <v>129</v>
      </c>
      <c r="D970" t="s">
        <v>6031</v>
      </c>
      <c r="E970" t="s">
        <v>310</v>
      </c>
      <c r="F970" t="s">
        <v>125</v>
      </c>
      <c r="G970" t="s">
        <v>225</v>
      </c>
      <c r="H970">
        <v>45762</v>
      </c>
      <c r="I970">
        <v>45762</v>
      </c>
      <c r="J970" t="s">
        <v>3439</v>
      </c>
      <c r="K970">
        <v>1213130</v>
      </c>
      <c r="L970" t="s">
        <v>305</v>
      </c>
      <c r="O970">
        <v>10014606</v>
      </c>
      <c r="P970" t="s">
        <v>227</v>
      </c>
      <c r="Q970">
        <v>68301.27</v>
      </c>
      <c r="R970" t="s">
        <v>343</v>
      </c>
      <c r="S970" t="s">
        <v>262</v>
      </c>
      <c r="T970">
        <v>11579109</v>
      </c>
      <c r="U970">
        <v>45762</v>
      </c>
      <c r="V970">
        <v>45762</v>
      </c>
      <c r="W970">
        <v>45813</v>
      </c>
      <c r="X970">
        <v>68301.27</v>
      </c>
      <c r="Y970">
        <v>1290900</v>
      </c>
      <c r="Z970" t="s">
        <v>1568</v>
      </c>
      <c r="AA970" t="s">
        <v>245</v>
      </c>
      <c r="AB970" t="s">
        <v>121</v>
      </c>
      <c r="AC970" t="s">
        <v>255</v>
      </c>
      <c r="AD970" t="s">
        <v>141</v>
      </c>
      <c r="AE970" t="s">
        <v>245</v>
      </c>
      <c r="AF970" t="s">
        <v>3326</v>
      </c>
      <c r="AG970">
        <v>10</v>
      </c>
    </row>
    <row r="971" spans="1:33" x14ac:dyDescent="0.35">
      <c r="A971" t="s">
        <v>243</v>
      </c>
      <c r="B971">
        <v>6588501</v>
      </c>
      <c r="C971" t="s">
        <v>129</v>
      </c>
      <c r="D971" t="s">
        <v>3455</v>
      </c>
      <c r="E971" t="s">
        <v>310</v>
      </c>
      <c r="F971" t="s">
        <v>133</v>
      </c>
      <c r="G971" t="s">
        <v>132</v>
      </c>
      <c r="H971">
        <v>45847</v>
      </c>
      <c r="J971" t="s">
        <v>856</v>
      </c>
      <c r="K971">
        <v>1213130</v>
      </c>
      <c r="L971" t="s">
        <v>384</v>
      </c>
      <c r="O971">
        <v>10014627</v>
      </c>
      <c r="P971" t="s">
        <v>243</v>
      </c>
      <c r="Q971">
        <v>0</v>
      </c>
      <c r="R971" t="s">
        <v>329</v>
      </c>
      <c r="S971" t="s">
        <v>342</v>
      </c>
      <c r="T971">
        <v>11577389</v>
      </c>
      <c r="U971">
        <v>45761</v>
      </c>
      <c r="V971">
        <v>45847</v>
      </c>
      <c r="W971">
        <v>45762</v>
      </c>
      <c r="X971">
        <v>0</v>
      </c>
      <c r="Y971">
        <v>1290900</v>
      </c>
      <c r="Z971" t="s">
        <v>1568</v>
      </c>
      <c r="AA971" t="s">
        <v>245</v>
      </c>
      <c r="AB971" t="s">
        <v>121</v>
      </c>
      <c r="AC971" t="s">
        <v>255</v>
      </c>
      <c r="AD971" t="s">
        <v>141</v>
      </c>
      <c r="AE971" t="s">
        <v>245</v>
      </c>
      <c r="AF971" t="s">
        <v>3326</v>
      </c>
      <c r="AG971">
        <v>60</v>
      </c>
    </row>
    <row r="972" spans="1:33" x14ac:dyDescent="0.35">
      <c r="A972" t="s">
        <v>403</v>
      </c>
      <c r="B972">
        <v>6588415</v>
      </c>
      <c r="C972" t="s">
        <v>129</v>
      </c>
      <c r="D972" t="s">
        <v>3455</v>
      </c>
      <c r="E972" t="s">
        <v>310</v>
      </c>
      <c r="F972" t="s">
        <v>133</v>
      </c>
      <c r="G972" t="s">
        <v>132</v>
      </c>
      <c r="H972">
        <v>45909</v>
      </c>
      <c r="J972" t="s">
        <v>856</v>
      </c>
      <c r="K972">
        <v>1213130</v>
      </c>
      <c r="L972" t="s">
        <v>404</v>
      </c>
      <c r="O972">
        <v>10014622</v>
      </c>
      <c r="P972" t="s">
        <v>403</v>
      </c>
      <c r="Q972">
        <v>0</v>
      </c>
      <c r="R972" t="s">
        <v>329</v>
      </c>
      <c r="S972" t="s">
        <v>342</v>
      </c>
      <c r="T972">
        <v>11577386</v>
      </c>
      <c r="U972">
        <v>45761</v>
      </c>
      <c r="V972">
        <v>45909</v>
      </c>
      <c r="W972">
        <v>45762</v>
      </c>
      <c r="X972">
        <v>0</v>
      </c>
      <c r="Y972">
        <v>1290900</v>
      </c>
      <c r="Z972" t="s">
        <v>1568</v>
      </c>
      <c r="AA972" t="s">
        <v>245</v>
      </c>
      <c r="AB972" t="s">
        <v>121</v>
      </c>
      <c r="AC972" t="s">
        <v>255</v>
      </c>
      <c r="AD972" t="s">
        <v>141</v>
      </c>
      <c r="AE972" t="s">
        <v>245</v>
      </c>
      <c r="AF972" t="s">
        <v>3326</v>
      </c>
      <c r="AG972">
        <v>60</v>
      </c>
    </row>
    <row r="973" spans="1:33" x14ac:dyDescent="0.35">
      <c r="A973" t="s">
        <v>413</v>
      </c>
      <c r="B973">
        <v>6588408</v>
      </c>
      <c r="C973" t="s">
        <v>129</v>
      </c>
      <c r="D973" t="s">
        <v>3455</v>
      </c>
      <c r="E973" t="s">
        <v>310</v>
      </c>
      <c r="F973" t="s">
        <v>133</v>
      </c>
      <c r="G973" t="s">
        <v>132</v>
      </c>
      <c r="H973">
        <v>45939</v>
      </c>
      <c r="J973" t="s">
        <v>856</v>
      </c>
      <c r="K973">
        <v>1213130</v>
      </c>
      <c r="L973" t="s">
        <v>414</v>
      </c>
      <c r="O973">
        <v>10014620</v>
      </c>
      <c r="P973" t="s">
        <v>413</v>
      </c>
      <c r="Q973">
        <v>0</v>
      </c>
      <c r="R973" t="s">
        <v>329</v>
      </c>
      <c r="S973" t="s">
        <v>342</v>
      </c>
      <c r="T973">
        <v>11577382</v>
      </c>
      <c r="U973">
        <v>45761</v>
      </c>
      <c r="V973">
        <v>45939</v>
      </c>
      <c r="W973">
        <v>45762</v>
      </c>
      <c r="X973">
        <v>0</v>
      </c>
      <c r="Y973">
        <v>1290900</v>
      </c>
      <c r="Z973" t="s">
        <v>1568</v>
      </c>
      <c r="AA973" t="s">
        <v>245</v>
      </c>
      <c r="AB973" t="s">
        <v>121</v>
      </c>
      <c r="AC973" t="s">
        <v>255</v>
      </c>
      <c r="AD973" t="s">
        <v>141</v>
      </c>
      <c r="AE973" t="s">
        <v>245</v>
      </c>
      <c r="AF973" t="s">
        <v>3326</v>
      </c>
      <c r="AG973">
        <v>60</v>
      </c>
    </row>
    <row r="974" spans="1:33" x14ac:dyDescent="0.35">
      <c r="A974" t="s">
        <v>201</v>
      </c>
      <c r="B974">
        <v>6588407</v>
      </c>
      <c r="C974" t="s">
        <v>129</v>
      </c>
      <c r="D974" t="s">
        <v>3455</v>
      </c>
      <c r="E974" t="s">
        <v>310</v>
      </c>
      <c r="F974" t="s">
        <v>133</v>
      </c>
      <c r="G974" t="s">
        <v>132</v>
      </c>
      <c r="H974">
        <v>45817</v>
      </c>
      <c r="J974" t="s">
        <v>856</v>
      </c>
      <c r="K974">
        <v>1213130</v>
      </c>
      <c r="L974" t="s">
        <v>334</v>
      </c>
      <c r="O974">
        <v>10014602</v>
      </c>
      <c r="P974" t="s">
        <v>201</v>
      </c>
      <c r="Q974">
        <v>0</v>
      </c>
      <c r="R974" t="s">
        <v>329</v>
      </c>
      <c r="S974" t="s">
        <v>342</v>
      </c>
      <c r="T974">
        <v>11577381</v>
      </c>
      <c r="U974">
        <v>45761</v>
      </c>
      <c r="V974">
        <v>45817</v>
      </c>
      <c r="W974">
        <v>45762</v>
      </c>
      <c r="X974">
        <v>0</v>
      </c>
      <c r="Y974">
        <v>1290900</v>
      </c>
      <c r="Z974" t="s">
        <v>1568</v>
      </c>
      <c r="AA974" t="s">
        <v>245</v>
      </c>
      <c r="AB974" t="s">
        <v>121</v>
      </c>
      <c r="AC974" t="s">
        <v>255</v>
      </c>
      <c r="AD974" t="s">
        <v>141</v>
      </c>
      <c r="AE974" t="s">
        <v>245</v>
      </c>
      <c r="AF974" t="s">
        <v>1812</v>
      </c>
      <c r="AG974">
        <v>60</v>
      </c>
    </row>
    <row r="975" spans="1:33" x14ac:dyDescent="0.35">
      <c r="A975" t="s">
        <v>144</v>
      </c>
      <c r="B975">
        <v>6588285</v>
      </c>
      <c r="C975" t="s">
        <v>138</v>
      </c>
      <c r="D975" t="s">
        <v>3456</v>
      </c>
      <c r="E975" t="s">
        <v>310</v>
      </c>
      <c r="F975" t="s">
        <v>133</v>
      </c>
      <c r="G975" t="s">
        <v>147</v>
      </c>
      <c r="H975">
        <v>45808</v>
      </c>
      <c r="I975">
        <v>45808</v>
      </c>
      <c r="J975" t="s">
        <v>856</v>
      </c>
      <c r="K975">
        <v>1216100</v>
      </c>
      <c r="L975" t="s">
        <v>393</v>
      </c>
      <c r="O975">
        <v>10014649</v>
      </c>
      <c r="P975" t="s">
        <v>144</v>
      </c>
      <c r="Q975">
        <v>0</v>
      </c>
      <c r="R975" t="s">
        <v>342</v>
      </c>
      <c r="S975" t="s">
        <v>347</v>
      </c>
      <c r="T975">
        <v>11569900</v>
      </c>
      <c r="U975">
        <v>45760</v>
      </c>
      <c r="V975">
        <v>45808</v>
      </c>
      <c r="W975">
        <v>45805</v>
      </c>
      <c r="X975">
        <v>0</v>
      </c>
      <c r="Y975">
        <v>1290900</v>
      </c>
      <c r="Z975" t="s">
        <v>1568</v>
      </c>
      <c r="AA975" t="s">
        <v>249</v>
      </c>
      <c r="AB975" t="s">
        <v>121</v>
      </c>
      <c r="AC975" t="s">
        <v>255</v>
      </c>
      <c r="AD975" t="s">
        <v>141</v>
      </c>
      <c r="AE975" t="s">
        <v>249</v>
      </c>
      <c r="AF975" t="s">
        <v>3326</v>
      </c>
      <c r="AG975">
        <v>0</v>
      </c>
    </row>
    <row r="976" spans="1:33" x14ac:dyDescent="0.35">
      <c r="A976" t="s">
        <v>243</v>
      </c>
      <c r="B976">
        <v>6588077</v>
      </c>
      <c r="C976" t="s">
        <v>129</v>
      </c>
      <c r="D976" t="s">
        <v>3338</v>
      </c>
      <c r="E976" t="s">
        <v>310</v>
      </c>
      <c r="F976" t="s">
        <v>133</v>
      </c>
      <c r="G976" t="s">
        <v>132</v>
      </c>
      <c r="H976">
        <v>45866</v>
      </c>
      <c r="I976">
        <v>45866</v>
      </c>
      <c r="J976" t="s">
        <v>856</v>
      </c>
      <c r="K976">
        <v>1213130</v>
      </c>
      <c r="L976" t="s">
        <v>384</v>
      </c>
      <c r="O976">
        <v>10014627</v>
      </c>
      <c r="P976" t="s">
        <v>243</v>
      </c>
      <c r="Q976">
        <v>0</v>
      </c>
      <c r="R976" t="s">
        <v>329</v>
      </c>
      <c r="S976" t="s">
        <v>342</v>
      </c>
      <c r="T976">
        <v>11566646</v>
      </c>
      <c r="U976">
        <v>45759</v>
      </c>
      <c r="V976">
        <v>45866</v>
      </c>
      <c r="W976">
        <v>45762</v>
      </c>
      <c r="X976">
        <v>0</v>
      </c>
      <c r="Y976">
        <v>1290900</v>
      </c>
      <c r="Z976" t="s">
        <v>1568</v>
      </c>
      <c r="AA976" t="s">
        <v>245</v>
      </c>
      <c r="AB976" t="s">
        <v>121</v>
      </c>
      <c r="AC976" t="s">
        <v>255</v>
      </c>
      <c r="AD976" t="s">
        <v>141</v>
      </c>
      <c r="AE976" t="s">
        <v>245</v>
      </c>
      <c r="AF976" t="s">
        <v>3326</v>
      </c>
      <c r="AG976">
        <v>2</v>
      </c>
    </row>
    <row r="977" spans="1:33" x14ac:dyDescent="0.35">
      <c r="A977" t="s">
        <v>243</v>
      </c>
      <c r="B977">
        <v>6588076</v>
      </c>
      <c r="C977" t="s">
        <v>129</v>
      </c>
      <c r="D977" t="s">
        <v>3457</v>
      </c>
      <c r="E977" t="s">
        <v>310</v>
      </c>
      <c r="F977" t="s">
        <v>133</v>
      </c>
      <c r="G977" t="s">
        <v>132</v>
      </c>
      <c r="H977">
        <v>45852</v>
      </c>
      <c r="J977" t="s">
        <v>856</v>
      </c>
      <c r="K977">
        <v>1213130</v>
      </c>
      <c r="L977" t="s">
        <v>384</v>
      </c>
      <c r="O977">
        <v>10014627</v>
      </c>
      <c r="P977" t="s">
        <v>243</v>
      </c>
      <c r="Q977">
        <v>0</v>
      </c>
      <c r="R977" t="s">
        <v>329</v>
      </c>
      <c r="S977" t="s">
        <v>342</v>
      </c>
      <c r="T977">
        <v>11566580</v>
      </c>
      <c r="U977">
        <v>45759</v>
      </c>
      <c r="V977">
        <v>45852</v>
      </c>
      <c r="W977">
        <v>45762</v>
      </c>
      <c r="X977">
        <v>0</v>
      </c>
      <c r="Y977">
        <v>1290900</v>
      </c>
      <c r="Z977" t="s">
        <v>1568</v>
      </c>
      <c r="AA977" t="s">
        <v>245</v>
      </c>
      <c r="AB977" t="s">
        <v>121</v>
      </c>
      <c r="AC977" t="s">
        <v>255</v>
      </c>
      <c r="AD977" t="s">
        <v>141</v>
      </c>
      <c r="AE977" t="s">
        <v>245</v>
      </c>
      <c r="AF977" t="s">
        <v>3326</v>
      </c>
      <c r="AG977">
        <v>1</v>
      </c>
    </row>
    <row r="978" spans="1:33" x14ac:dyDescent="0.35">
      <c r="A978" t="s">
        <v>298</v>
      </c>
      <c r="B978">
        <v>6588073</v>
      </c>
      <c r="C978" t="s">
        <v>129</v>
      </c>
      <c r="D978" t="s">
        <v>1626</v>
      </c>
      <c r="E978" t="s">
        <v>310</v>
      </c>
      <c r="F978" t="s">
        <v>133</v>
      </c>
      <c r="G978" t="s">
        <v>132</v>
      </c>
      <c r="H978">
        <v>45861</v>
      </c>
      <c r="J978" t="s">
        <v>856</v>
      </c>
      <c r="K978">
        <v>1213130</v>
      </c>
      <c r="L978" t="s">
        <v>299</v>
      </c>
      <c r="O978">
        <v>10014626</v>
      </c>
      <c r="P978" t="s">
        <v>298</v>
      </c>
      <c r="Q978">
        <v>0</v>
      </c>
      <c r="R978" t="s">
        <v>329</v>
      </c>
      <c r="S978" t="s">
        <v>342</v>
      </c>
      <c r="T978">
        <v>11557642</v>
      </c>
      <c r="U978">
        <v>45759</v>
      </c>
      <c r="V978">
        <v>45861</v>
      </c>
      <c r="W978">
        <v>45762</v>
      </c>
      <c r="X978">
        <v>0</v>
      </c>
      <c r="Y978">
        <v>1290900</v>
      </c>
      <c r="Z978" t="s">
        <v>1568</v>
      </c>
      <c r="AA978" t="s">
        <v>245</v>
      </c>
      <c r="AB978" t="s">
        <v>121</v>
      </c>
      <c r="AC978" t="s">
        <v>255</v>
      </c>
      <c r="AD978" t="s">
        <v>141</v>
      </c>
      <c r="AE978" t="s">
        <v>245</v>
      </c>
      <c r="AF978" t="s">
        <v>3326</v>
      </c>
      <c r="AG978">
        <v>1</v>
      </c>
    </row>
    <row r="979" spans="1:33" x14ac:dyDescent="0.35">
      <c r="A979" t="s">
        <v>298</v>
      </c>
      <c r="B979">
        <v>6588072</v>
      </c>
      <c r="C979" t="s">
        <v>129</v>
      </c>
      <c r="D979" t="s">
        <v>3458</v>
      </c>
      <c r="E979" t="s">
        <v>310</v>
      </c>
      <c r="F979" t="s">
        <v>133</v>
      </c>
      <c r="G979" t="s">
        <v>132</v>
      </c>
      <c r="H979">
        <v>45861</v>
      </c>
      <c r="J979" t="s">
        <v>856</v>
      </c>
      <c r="K979">
        <v>1213130</v>
      </c>
      <c r="L979" t="s">
        <v>299</v>
      </c>
      <c r="O979">
        <v>10014626</v>
      </c>
      <c r="P979" t="s">
        <v>298</v>
      </c>
      <c r="Q979">
        <v>0</v>
      </c>
      <c r="R979" t="s">
        <v>329</v>
      </c>
      <c r="S979" t="s">
        <v>342</v>
      </c>
      <c r="T979">
        <v>11557641</v>
      </c>
      <c r="U979">
        <v>45759</v>
      </c>
      <c r="V979">
        <v>45861</v>
      </c>
      <c r="W979">
        <v>45762</v>
      </c>
      <c r="X979">
        <v>0</v>
      </c>
      <c r="Y979">
        <v>1290900</v>
      </c>
      <c r="Z979" t="s">
        <v>1568</v>
      </c>
      <c r="AA979" t="s">
        <v>245</v>
      </c>
      <c r="AB979" t="s">
        <v>121</v>
      </c>
      <c r="AC979" t="s">
        <v>255</v>
      </c>
      <c r="AD979" t="s">
        <v>141</v>
      </c>
      <c r="AE979" t="s">
        <v>245</v>
      </c>
      <c r="AF979" t="s">
        <v>3326</v>
      </c>
      <c r="AG979">
        <v>4</v>
      </c>
    </row>
    <row r="980" spans="1:33" x14ac:dyDescent="0.35">
      <c r="A980" t="s">
        <v>298</v>
      </c>
      <c r="B980">
        <v>6588070</v>
      </c>
      <c r="C980" t="s">
        <v>129</v>
      </c>
      <c r="D980" t="s">
        <v>3459</v>
      </c>
      <c r="E980" t="s">
        <v>310</v>
      </c>
      <c r="F980" t="s">
        <v>133</v>
      </c>
      <c r="G980" t="s">
        <v>132</v>
      </c>
      <c r="H980">
        <v>45861</v>
      </c>
      <c r="I980">
        <v>45861</v>
      </c>
      <c r="J980" t="s">
        <v>856</v>
      </c>
      <c r="K980">
        <v>1213130</v>
      </c>
      <c r="L980" t="s">
        <v>299</v>
      </c>
      <c r="O980">
        <v>10014626</v>
      </c>
      <c r="P980" t="s">
        <v>298</v>
      </c>
      <c r="Q980">
        <v>0</v>
      </c>
      <c r="R980" t="s">
        <v>329</v>
      </c>
      <c r="S980" t="s">
        <v>342</v>
      </c>
      <c r="T980">
        <v>11557640</v>
      </c>
      <c r="U980">
        <v>45759</v>
      </c>
      <c r="V980">
        <v>45861</v>
      </c>
      <c r="W980">
        <v>45762</v>
      </c>
      <c r="X980">
        <v>0</v>
      </c>
      <c r="Y980">
        <v>1290900</v>
      </c>
      <c r="Z980" t="s">
        <v>1568</v>
      </c>
      <c r="AA980" t="s">
        <v>245</v>
      </c>
      <c r="AB980" t="s">
        <v>121</v>
      </c>
      <c r="AC980" t="s">
        <v>255</v>
      </c>
      <c r="AD980" t="s">
        <v>141</v>
      </c>
      <c r="AE980" t="s">
        <v>245</v>
      </c>
      <c r="AF980" t="s">
        <v>3326</v>
      </c>
      <c r="AG980">
        <v>10</v>
      </c>
    </row>
    <row r="981" spans="1:33" x14ac:dyDescent="0.35">
      <c r="A981" t="s">
        <v>298</v>
      </c>
      <c r="B981">
        <v>6588069</v>
      </c>
      <c r="C981" t="s">
        <v>129</v>
      </c>
      <c r="D981" t="s">
        <v>3460</v>
      </c>
      <c r="E981" t="s">
        <v>310</v>
      </c>
      <c r="F981" t="s">
        <v>133</v>
      </c>
      <c r="G981" t="s">
        <v>132</v>
      </c>
      <c r="H981">
        <v>45861</v>
      </c>
      <c r="J981" t="s">
        <v>856</v>
      </c>
      <c r="K981">
        <v>1213130</v>
      </c>
      <c r="L981" t="s">
        <v>299</v>
      </c>
      <c r="O981">
        <v>10014626</v>
      </c>
      <c r="P981" t="s">
        <v>298</v>
      </c>
      <c r="Q981">
        <v>0</v>
      </c>
      <c r="R981" t="s">
        <v>329</v>
      </c>
      <c r="S981" t="s">
        <v>342</v>
      </c>
      <c r="T981">
        <v>11557638</v>
      </c>
      <c r="U981">
        <v>45759</v>
      </c>
      <c r="V981">
        <v>45861</v>
      </c>
      <c r="W981">
        <v>45762</v>
      </c>
      <c r="X981">
        <v>0</v>
      </c>
      <c r="Y981">
        <v>1290900</v>
      </c>
      <c r="Z981" t="s">
        <v>1568</v>
      </c>
      <c r="AA981" t="s">
        <v>245</v>
      </c>
      <c r="AB981" t="s">
        <v>121</v>
      </c>
      <c r="AC981" t="s">
        <v>255</v>
      </c>
      <c r="AD981" t="s">
        <v>141</v>
      </c>
      <c r="AE981" t="s">
        <v>245</v>
      </c>
      <c r="AF981" t="s">
        <v>3326</v>
      </c>
      <c r="AG981">
        <v>10</v>
      </c>
    </row>
    <row r="982" spans="1:33" x14ac:dyDescent="0.35">
      <c r="A982" t="s">
        <v>237</v>
      </c>
      <c r="B982">
        <v>6588061</v>
      </c>
      <c r="C982" t="s">
        <v>129</v>
      </c>
      <c r="D982" t="s">
        <v>3461</v>
      </c>
      <c r="E982" t="s">
        <v>310</v>
      </c>
      <c r="F982" t="s">
        <v>259</v>
      </c>
      <c r="G982" t="s">
        <v>142</v>
      </c>
      <c r="H982">
        <v>45857</v>
      </c>
      <c r="I982">
        <v>45857</v>
      </c>
      <c r="J982" t="s">
        <v>5407</v>
      </c>
      <c r="K982">
        <v>1213130</v>
      </c>
      <c r="L982" t="s">
        <v>386</v>
      </c>
      <c r="O982">
        <v>10014625</v>
      </c>
      <c r="P982" t="s">
        <v>237</v>
      </c>
      <c r="Q982">
        <v>0</v>
      </c>
      <c r="R982" t="s">
        <v>329</v>
      </c>
      <c r="S982" t="s">
        <v>343</v>
      </c>
      <c r="T982">
        <v>11570301</v>
      </c>
      <c r="U982">
        <v>45759</v>
      </c>
      <c r="V982">
        <v>45857</v>
      </c>
      <c r="W982">
        <v>45853</v>
      </c>
      <c r="X982">
        <v>0</v>
      </c>
      <c r="Y982">
        <v>1290900</v>
      </c>
      <c r="Z982" t="s">
        <v>1568</v>
      </c>
      <c r="AA982" t="s">
        <v>245</v>
      </c>
      <c r="AB982" t="s">
        <v>121</v>
      </c>
      <c r="AC982" t="s">
        <v>255</v>
      </c>
      <c r="AD982" t="s">
        <v>141</v>
      </c>
      <c r="AE982" t="s">
        <v>245</v>
      </c>
      <c r="AF982" t="s">
        <v>3326</v>
      </c>
      <c r="AG982">
        <v>1</v>
      </c>
    </row>
    <row r="983" spans="1:33" x14ac:dyDescent="0.35">
      <c r="A983" t="s">
        <v>237</v>
      </c>
      <c r="B983">
        <v>6588040</v>
      </c>
      <c r="C983" t="s">
        <v>129</v>
      </c>
      <c r="D983" t="s">
        <v>3417</v>
      </c>
      <c r="E983" t="s">
        <v>310</v>
      </c>
      <c r="F983" t="s">
        <v>259</v>
      </c>
      <c r="G983" t="s">
        <v>124</v>
      </c>
      <c r="H983">
        <v>45857</v>
      </c>
      <c r="I983">
        <v>45857</v>
      </c>
      <c r="J983" t="s">
        <v>5407</v>
      </c>
      <c r="K983">
        <v>1213130</v>
      </c>
      <c r="L983" t="s">
        <v>386</v>
      </c>
      <c r="O983">
        <v>10014625</v>
      </c>
      <c r="P983" t="s">
        <v>237</v>
      </c>
      <c r="Q983">
        <v>0</v>
      </c>
      <c r="R983" t="s">
        <v>329</v>
      </c>
      <c r="S983" t="s">
        <v>343</v>
      </c>
      <c r="T983">
        <v>11564440</v>
      </c>
      <c r="U983">
        <v>45759</v>
      </c>
      <c r="V983">
        <v>45857</v>
      </c>
      <c r="W983">
        <v>45853</v>
      </c>
      <c r="X983">
        <v>0</v>
      </c>
      <c r="Y983">
        <v>1290900</v>
      </c>
      <c r="Z983" t="s">
        <v>1568</v>
      </c>
      <c r="AA983" t="s">
        <v>245</v>
      </c>
      <c r="AB983" t="s">
        <v>121</v>
      </c>
      <c r="AC983" t="s">
        <v>255</v>
      </c>
      <c r="AD983" t="s">
        <v>122</v>
      </c>
      <c r="AE983" t="s">
        <v>245</v>
      </c>
      <c r="AF983" t="s">
        <v>1812</v>
      </c>
      <c r="AG983">
        <v>3</v>
      </c>
    </row>
    <row r="984" spans="1:33" x14ac:dyDescent="0.35">
      <c r="A984" t="s">
        <v>237</v>
      </c>
      <c r="B984">
        <v>6588039</v>
      </c>
      <c r="C984" t="s">
        <v>129</v>
      </c>
      <c r="D984" t="s">
        <v>1354</v>
      </c>
      <c r="E984" t="s">
        <v>310</v>
      </c>
      <c r="F984" t="s">
        <v>133</v>
      </c>
      <c r="G984" t="s">
        <v>132</v>
      </c>
      <c r="H984">
        <v>45848</v>
      </c>
      <c r="J984" t="s">
        <v>856</v>
      </c>
      <c r="K984">
        <v>1213130</v>
      </c>
      <c r="L984" t="s">
        <v>386</v>
      </c>
      <c r="O984">
        <v>10014625</v>
      </c>
      <c r="P984" t="s">
        <v>237</v>
      </c>
      <c r="Q984">
        <v>0</v>
      </c>
      <c r="R984" t="s">
        <v>329</v>
      </c>
      <c r="S984" t="s">
        <v>342</v>
      </c>
      <c r="T984">
        <v>11564437</v>
      </c>
      <c r="U984">
        <v>45759</v>
      </c>
      <c r="V984">
        <v>45848</v>
      </c>
      <c r="W984">
        <v>45762</v>
      </c>
      <c r="X984">
        <v>0</v>
      </c>
      <c r="Y984">
        <v>1290900</v>
      </c>
      <c r="Z984" t="s">
        <v>1568</v>
      </c>
      <c r="AA984" t="s">
        <v>245</v>
      </c>
      <c r="AB984" t="s">
        <v>121</v>
      </c>
      <c r="AC984" t="s">
        <v>255</v>
      </c>
      <c r="AD984" t="s">
        <v>141</v>
      </c>
      <c r="AE984" t="s">
        <v>245</v>
      </c>
      <c r="AF984" t="s">
        <v>3326</v>
      </c>
      <c r="AG984">
        <v>2</v>
      </c>
    </row>
    <row r="985" spans="1:33" x14ac:dyDescent="0.35">
      <c r="A985" t="s">
        <v>237</v>
      </c>
      <c r="B985">
        <v>6588038</v>
      </c>
      <c r="C985" t="s">
        <v>129</v>
      </c>
      <c r="D985" t="s">
        <v>3462</v>
      </c>
      <c r="E985" t="s">
        <v>310</v>
      </c>
      <c r="F985" t="s">
        <v>133</v>
      </c>
      <c r="G985" t="s">
        <v>132</v>
      </c>
      <c r="H985">
        <v>45848</v>
      </c>
      <c r="J985" t="s">
        <v>856</v>
      </c>
      <c r="K985">
        <v>1213130</v>
      </c>
      <c r="L985" t="s">
        <v>386</v>
      </c>
      <c r="O985">
        <v>10014625</v>
      </c>
      <c r="P985" t="s">
        <v>237</v>
      </c>
      <c r="Q985">
        <v>0</v>
      </c>
      <c r="R985" t="s">
        <v>329</v>
      </c>
      <c r="S985" t="s">
        <v>342</v>
      </c>
      <c r="T985">
        <v>11564416</v>
      </c>
      <c r="U985">
        <v>45759</v>
      </c>
      <c r="V985">
        <v>45848</v>
      </c>
      <c r="W985">
        <v>45762</v>
      </c>
      <c r="X985">
        <v>0</v>
      </c>
      <c r="Y985">
        <v>1290900</v>
      </c>
      <c r="Z985" t="s">
        <v>1568</v>
      </c>
      <c r="AA985" t="s">
        <v>245</v>
      </c>
      <c r="AB985" t="s">
        <v>121</v>
      </c>
      <c r="AC985" t="s">
        <v>255</v>
      </c>
      <c r="AD985" t="s">
        <v>141</v>
      </c>
      <c r="AE985" t="s">
        <v>245</v>
      </c>
      <c r="AF985" t="s">
        <v>3326</v>
      </c>
      <c r="AG985">
        <v>2</v>
      </c>
    </row>
    <row r="986" spans="1:33" x14ac:dyDescent="0.35">
      <c r="A986" t="s">
        <v>237</v>
      </c>
      <c r="B986">
        <v>6588037</v>
      </c>
      <c r="C986" t="s">
        <v>129</v>
      </c>
      <c r="D986" t="s">
        <v>1605</v>
      </c>
      <c r="E986" t="s">
        <v>310</v>
      </c>
      <c r="F986" t="s">
        <v>133</v>
      </c>
      <c r="G986" t="s">
        <v>132</v>
      </c>
      <c r="H986">
        <v>45848</v>
      </c>
      <c r="J986" t="s">
        <v>856</v>
      </c>
      <c r="K986">
        <v>1213130</v>
      </c>
      <c r="L986" t="s">
        <v>386</v>
      </c>
      <c r="O986">
        <v>10014625</v>
      </c>
      <c r="P986" t="s">
        <v>237</v>
      </c>
      <c r="Q986">
        <v>0</v>
      </c>
      <c r="R986" t="s">
        <v>329</v>
      </c>
      <c r="S986" t="s">
        <v>342</v>
      </c>
      <c r="T986">
        <v>11564411</v>
      </c>
      <c r="U986">
        <v>45759</v>
      </c>
      <c r="V986">
        <v>45848</v>
      </c>
      <c r="W986">
        <v>45762</v>
      </c>
      <c r="X986">
        <v>0</v>
      </c>
      <c r="Y986">
        <v>1290900</v>
      </c>
      <c r="Z986" t="s">
        <v>1568</v>
      </c>
      <c r="AA986" t="s">
        <v>245</v>
      </c>
      <c r="AB986" t="s">
        <v>121</v>
      </c>
      <c r="AC986" t="s">
        <v>255</v>
      </c>
      <c r="AD986" t="s">
        <v>141</v>
      </c>
      <c r="AE986" t="s">
        <v>245</v>
      </c>
      <c r="AF986" t="s">
        <v>3326</v>
      </c>
      <c r="AG986">
        <v>10</v>
      </c>
    </row>
    <row r="987" spans="1:33" x14ac:dyDescent="0.35">
      <c r="A987" t="s">
        <v>184</v>
      </c>
      <c r="B987">
        <v>6588036</v>
      </c>
      <c r="C987" t="s">
        <v>129</v>
      </c>
      <c r="D987" t="s">
        <v>3463</v>
      </c>
      <c r="E987" t="s">
        <v>310</v>
      </c>
      <c r="F987" t="s">
        <v>133</v>
      </c>
      <c r="G987" t="s">
        <v>132</v>
      </c>
      <c r="H987">
        <v>45845</v>
      </c>
      <c r="J987" t="s">
        <v>856</v>
      </c>
      <c r="K987">
        <v>1213130</v>
      </c>
      <c r="L987" t="s">
        <v>312</v>
      </c>
      <c r="O987">
        <v>10014609</v>
      </c>
      <c r="P987" t="s">
        <v>184</v>
      </c>
      <c r="Q987">
        <v>0</v>
      </c>
      <c r="R987" t="s">
        <v>329</v>
      </c>
      <c r="S987" t="s">
        <v>342</v>
      </c>
      <c r="T987">
        <v>11563664</v>
      </c>
      <c r="U987">
        <v>45759</v>
      </c>
      <c r="V987">
        <v>45845</v>
      </c>
      <c r="W987">
        <v>45762</v>
      </c>
      <c r="X987">
        <v>0</v>
      </c>
      <c r="Y987">
        <v>1290900</v>
      </c>
      <c r="Z987" t="s">
        <v>1568</v>
      </c>
      <c r="AA987" t="s">
        <v>245</v>
      </c>
      <c r="AB987" t="s">
        <v>121</v>
      </c>
      <c r="AC987" t="s">
        <v>255</v>
      </c>
      <c r="AD987" t="s">
        <v>141</v>
      </c>
      <c r="AE987" t="s">
        <v>245</v>
      </c>
      <c r="AF987" t="s">
        <v>3326</v>
      </c>
      <c r="AG987">
        <v>6</v>
      </c>
    </row>
    <row r="988" spans="1:33" x14ac:dyDescent="0.35">
      <c r="A988" t="s">
        <v>160</v>
      </c>
      <c r="B988">
        <v>6587999</v>
      </c>
      <c r="C988" t="s">
        <v>129</v>
      </c>
      <c r="D988" t="s">
        <v>3464</v>
      </c>
      <c r="E988" t="s">
        <v>310</v>
      </c>
      <c r="F988" t="s">
        <v>133</v>
      </c>
      <c r="G988" t="s">
        <v>147</v>
      </c>
      <c r="H988">
        <v>45873</v>
      </c>
      <c r="I988">
        <v>45873</v>
      </c>
      <c r="J988" t="s">
        <v>856</v>
      </c>
      <c r="K988">
        <v>1212121</v>
      </c>
      <c r="L988" t="s">
        <v>346</v>
      </c>
      <c r="O988">
        <v>10014598</v>
      </c>
      <c r="P988" t="s">
        <v>160</v>
      </c>
      <c r="Q988">
        <v>0</v>
      </c>
      <c r="R988" t="s">
        <v>342</v>
      </c>
      <c r="S988" t="s">
        <v>342</v>
      </c>
      <c r="T988">
        <v>11576372</v>
      </c>
      <c r="U988">
        <v>45759</v>
      </c>
      <c r="V988">
        <v>45873</v>
      </c>
      <c r="W988">
        <v>45835</v>
      </c>
      <c r="X988">
        <v>0</v>
      </c>
      <c r="Y988">
        <v>1290900</v>
      </c>
      <c r="Z988" t="s">
        <v>1568</v>
      </c>
      <c r="AA988" t="s">
        <v>247</v>
      </c>
      <c r="AB988" t="s">
        <v>121</v>
      </c>
      <c r="AC988" t="s">
        <v>255</v>
      </c>
      <c r="AD988" t="s">
        <v>141</v>
      </c>
      <c r="AE988" t="s">
        <v>247</v>
      </c>
      <c r="AF988" t="s">
        <v>1812</v>
      </c>
      <c r="AG988">
        <v>2</v>
      </c>
    </row>
    <row r="989" spans="1:33" x14ac:dyDescent="0.35">
      <c r="A989" t="s">
        <v>237</v>
      </c>
      <c r="B989">
        <v>6587907</v>
      </c>
      <c r="C989" t="s">
        <v>129</v>
      </c>
      <c r="D989" t="s">
        <v>3465</v>
      </c>
      <c r="E989" t="s">
        <v>310</v>
      </c>
      <c r="F989" t="s">
        <v>133</v>
      </c>
      <c r="G989" t="s">
        <v>132</v>
      </c>
      <c r="H989">
        <v>45856</v>
      </c>
      <c r="J989" t="s">
        <v>856</v>
      </c>
      <c r="K989">
        <v>1213130</v>
      </c>
      <c r="L989" t="s">
        <v>386</v>
      </c>
      <c r="O989">
        <v>10014625</v>
      </c>
      <c r="P989" t="s">
        <v>237</v>
      </c>
      <c r="Q989">
        <v>0</v>
      </c>
      <c r="R989" t="s">
        <v>329</v>
      </c>
      <c r="S989" t="s">
        <v>342</v>
      </c>
      <c r="T989">
        <v>11555989</v>
      </c>
      <c r="U989">
        <v>45758</v>
      </c>
      <c r="V989">
        <v>45856</v>
      </c>
      <c r="W989">
        <v>45762</v>
      </c>
      <c r="X989">
        <v>0</v>
      </c>
      <c r="Y989">
        <v>1290900</v>
      </c>
      <c r="Z989" t="s">
        <v>1568</v>
      </c>
      <c r="AA989" t="s">
        <v>245</v>
      </c>
      <c r="AB989" t="s">
        <v>121</v>
      </c>
      <c r="AC989" t="s">
        <v>255</v>
      </c>
      <c r="AD989" t="s">
        <v>141</v>
      </c>
      <c r="AE989" t="s">
        <v>245</v>
      </c>
      <c r="AF989" t="s">
        <v>3326</v>
      </c>
      <c r="AG989">
        <v>0</v>
      </c>
    </row>
    <row r="990" spans="1:33" x14ac:dyDescent="0.35">
      <c r="A990" t="s">
        <v>237</v>
      </c>
      <c r="B990">
        <v>6587799</v>
      </c>
      <c r="C990" t="s">
        <v>129</v>
      </c>
      <c r="D990" t="s">
        <v>3466</v>
      </c>
      <c r="E990" t="s">
        <v>310</v>
      </c>
      <c r="F990" t="s">
        <v>133</v>
      </c>
      <c r="G990" t="s">
        <v>132</v>
      </c>
      <c r="H990">
        <v>45839</v>
      </c>
      <c r="I990">
        <v>45839</v>
      </c>
      <c r="J990" t="s">
        <v>856</v>
      </c>
      <c r="K990">
        <v>1213130</v>
      </c>
      <c r="L990" t="s">
        <v>386</v>
      </c>
      <c r="O990">
        <v>10014625</v>
      </c>
      <c r="P990" t="s">
        <v>237</v>
      </c>
      <c r="Q990">
        <v>0</v>
      </c>
      <c r="R990" t="s">
        <v>329</v>
      </c>
      <c r="S990" t="s">
        <v>342</v>
      </c>
      <c r="T990">
        <v>11555980</v>
      </c>
      <c r="U990">
        <v>45758</v>
      </c>
      <c r="V990">
        <v>45839</v>
      </c>
      <c r="W990">
        <v>45762</v>
      </c>
      <c r="X990">
        <v>0</v>
      </c>
      <c r="Y990">
        <v>1290900</v>
      </c>
      <c r="Z990" t="s">
        <v>1568</v>
      </c>
      <c r="AA990" t="s">
        <v>245</v>
      </c>
      <c r="AB990" t="s">
        <v>121</v>
      </c>
      <c r="AC990" t="s">
        <v>255</v>
      </c>
      <c r="AD990" t="s">
        <v>141</v>
      </c>
      <c r="AE990" t="s">
        <v>245</v>
      </c>
      <c r="AF990" t="s">
        <v>3326</v>
      </c>
      <c r="AG990">
        <v>12</v>
      </c>
    </row>
    <row r="991" spans="1:33" x14ac:dyDescent="0.35">
      <c r="A991" t="s">
        <v>403</v>
      </c>
      <c r="B991">
        <v>6587762</v>
      </c>
      <c r="C991" t="s">
        <v>129</v>
      </c>
      <c r="D991" t="s">
        <v>3467</v>
      </c>
      <c r="E991" t="s">
        <v>310</v>
      </c>
      <c r="F991" t="s">
        <v>133</v>
      </c>
      <c r="G991" t="s">
        <v>132</v>
      </c>
      <c r="H991">
        <v>45838</v>
      </c>
      <c r="I991">
        <v>45838</v>
      </c>
      <c r="J991" t="s">
        <v>856</v>
      </c>
      <c r="K991">
        <v>1213130</v>
      </c>
      <c r="L991" t="s">
        <v>404</v>
      </c>
      <c r="O991">
        <v>10014622</v>
      </c>
      <c r="P991" t="s">
        <v>403</v>
      </c>
      <c r="Q991">
        <v>0</v>
      </c>
      <c r="R991" t="s">
        <v>329</v>
      </c>
      <c r="S991" t="s">
        <v>342</v>
      </c>
      <c r="T991">
        <v>11505592</v>
      </c>
      <c r="U991">
        <v>45758</v>
      </c>
      <c r="V991">
        <v>45838</v>
      </c>
      <c r="W991">
        <v>45762</v>
      </c>
      <c r="X991">
        <v>0</v>
      </c>
      <c r="Y991">
        <v>1290900</v>
      </c>
      <c r="Z991" t="s">
        <v>1568</v>
      </c>
      <c r="AA991" t="s">
        <v>245</v>
      </c>
      <c r="AB991" t="s">
        <v>121</v>
      </c>
      <c r="AC991" t="s">
        <v>255</v>
      </c>
      <c r="AD991" t="s">
        <v>141</v>
      </c>
      <c r="AE991" t="s">
        <v>245</v>
      </c>
      <c r="AF991" t="s">
        <v>3326</v>
      </c>
      <c r="AG991">
        <v>8</v>
      </c>
    </row>
    <row r="992" spans="1:33" x14ac:dyDescent="0.35">
      <c r="A992" t="s">
        <v>240</v>
      </c>
      <c r="B992">
        <v>6587754</v>
      </c>
      <c r="C992" t="s">
        <v>129</v>
      </c>
      <c r="D992" t="s">
        <v>3468</v>
      </c>
      <c r="E992" t="s">
        <v>310</v>
      </c>
      <c r="F992" t="s">
        <v>133</v>
      </c>
      <c r="G992" t="s">
        <v>132</v>
      </c>
      <c r="H992">
        <v>45827</v>
      </c>
      <c r="I992">
        <v>45827</v>
      </c>
      <c r="J992" t="s">
        <v>856</v>
      </c>
      <c r="K992">
        <v>1213130</v>
      </c>
      <c r="L992" t="s">
        <v>304</v>
      </c>
      <c r="O992">
        <v>10014607</v>
      </c>
      <c r="P992" t="s">
        <v>240</v>
      </c>
      <c r="Q992">
        <v>0</v>
      </c>
      <c r="R992" t="s">
        <v>329</v>
      </c>
      <c r="S992" t="s">
        <v>342</v>
      </c>
      <c r="T992">
        <v>11556346</v>
      </c>
      <c r="U992">
        <v>45758</v>
      </c>
      <c r="V992">
        <v>45827</v>
      </c>
      <c r="W992">
        <v>45762</v>
      </c>
      <c r="X992">
        <v>0</v>
      </c>
      <c r="Y992">
        <v>1290900</v>
      </c>
      <c r="Z992" t="s">
        <v>1568</v>
      </c>
      <c r="AA992" t="s">
        <v>245</v>
      </c>
      <c r="AB992" t="s">
        <v>121</v>
      </c>
      <c r="AC992" t="s">
        <v>255</v>
      </c>
      <c r="AD992" t="s">
        <v>141</v>
      </c>
      <c r="AE992" t="s">
        <v>245</v>
      </c>
      <c r="AF992" t="s">
        <v>3326</v>
      </c>
      <c r="AG992">
        <v>6</v>
      </c>
    </row>
    <row r="993" spans="1:33" x14ac:dyDescent="0.35">
      <c r="A993" t="s">
        <v>131</v>
      </c>
      <c r="B993">
        <v>6587736</v>
      </c>
      <c r="C993" t="s">
        <v>129</v>
      </c>
      <c r="D993" t="s">
        <v>3469</v>
      </c>
      <c r="E993" t="s">
        <v>310</v>
      </c>
      <c r="F993" t="s">
        <v>133</v>
      </c>
      <c r="G993" t="s">
        <v>147</v>
      </c>
      <c r="H993">
        <v>45809</v>
      </c>
      <c r="I993">
        <v>45809</v>
      </c>
      <c r="J993" t="s">
        <v>856</v>
      </c>
      <c r="K993">
        <v>1213130</v>
      </c>
      <c r="L993" t="s">
        <v>335</v>
      </c>
      <c r="O993">
        <v>10014603</v>
      </c>
      <c r="P993" t="s">
        <v>131</v>
      </c>
      <c r="Q993">
        <v>0</v>
      </c>
      <c r="R993" t="s">
        <v>329</v>
      </c>
      <c r="S993" t="s">
        <v>343</v>
      </c>
      <c r="T993">
        <v>11559588</v>
      </c>
      <c r="U993">
        <v>45758</v>
      </c>
      <c r="V993">
        <v>45809</v>
      </c>
      <c r="W993">
        <v>45774</v>
      </c>
      <c r="X993">
        <v>0</v>
      </c>
      <c r="Y993">
        <v>1290900</v>
      </c>
      <c r="Z993" t="s">
        <v>1568</v>
      </c>
      <c r="AA993" t="s">
        <v>245</v>
      </c>
      <c r="AB993" t="s">
        <v>121</v>
      </c>
      <c r="AC993" t="s">
        <v>255</v>
      </c>
      <c r="AD993" t="s">
        <v>141</v>
      </c>
      <c r="AE993" t="s">
        <v>245</v>
      </c>
      <c r="AF993" t="s">
        <v>3326</v>
      </c>
      <c r="AG993">
        <v>3</v>
      </c>
    </row>
    <row r="994" spans="1:33" x14ac:dyDescent="0.35">
      <c r="A994" t="s">
        <v>294</v>
      </c>
      <c r="B994">
        <v>6587735</v>
      </c>
      <c r="C994" t="s">
        <v>129</v>
      </c>
      <c r="D994" t="s">
        <v>3470</v>
      </c>
      <c r="E994" t="s">
        <v>310</v>
      </c>
      <c r="F994" t="s">
        <v>133</v>
      </c>
      <c r="G994" t="s">
        <v>132</v>
      </c>
      <c r="H994">
        <v>45831</v>
      </c>
      <c r="J994" t="s">
        <v>856</v>
      </c>
      <c r="K994">
        <v>1213130</v>
      </c>
      <c r="L994" t="s">
        <v>295</v>
      </c>
      <c r="O994">
        <v>10014618</v>
      </c>
      <c r="P994" t="s">
        <v>294</v>
      </c>
      <c r="Q994">
        <v>0</v>
      </c>
      <c r="R994" t="s">
        <v>329</v>
      </c>
      <c r="S994" t="s">
        <v>342</v>
      </c>
      <c r="T994">
        <v>11555522</v>
      </c>
      <c r="U994">
        <v>45758</v>
      </c>
      <c r="V994">
        <v>45831</v>
      </c>
      <c r="W994">
        <v>45762</v>
      </c>
      <c r="X994">
        <v>0</v>
      </c>
      <c r="Y994">
        <v>1290900</v>
      </c>
      <c r="Z994" t="s">
        <v>1568</v>
      </c>
      <c r="AA994" t="s">
        <v>245</v>
      </c>
      <c r="AB994" t="s">
        <v>121</v>
      </c>
      <c r="AC994" t="s">
        <v>255</v>
      </c>
      <c r="AD994" t="s">
        <v>141</v>
      </c>
      <c r="AE994" t="s">
        <v>245</v>
      </c>
      <c r="AF994" t="s">
        <v>3326</v>
      </c>
      <c r="AG994">
        <v>3</v>
      </c>
    </row>
    <row r="995" spans="1:33" x14ac:dyDescent="0.35">
      <c r="A995" t="s">
        <v>294</v>
      </c>
      <c r="B995">
        <v>6587718</v>
      </c>
      <c r="C995" t="s">
        <v>129</v>
      </c>
      <c r="D995" t="s">
        <v>3471</v>
      </c>
      <c r="E995" t="s">
        <v>310</v>
      </c>
      <c r="F995" t="s">
        <v>133</v>
      </c>
      <c r="G995" t="s">
        <v>132</v>
      </c>
      <c r="H995">
        <v>45824</v>
      </c>
      <c r="I995">
        <v>45824</v>
      </c>
      <c r="J995" t="s">
        <v>856</v>
      </c>
      <c r="K995">
        <v>1213130</v>
      </c>
      <c r="L995" t="s">
        <v>295</v>
      </c>
      <c r="O995">
        <v>10014618</v>
      </c>
      <c r="P995" t="s">
        <v>294</v>
      </c>
      <c r="Q995">
        <v>0</v>
      </c>
      <c r="R995" t="s">
        <v>329</v>
      </c>
      <c r="S995" t="s">
        <v>342</v>
      </c>
      <c r="T995">
        <v>11520881</v>
      </c>
      <c r="U995">
        <v>45758</v>
      </c>
      <c r="V995">
        <v>45824</v>
      </c>
      <c r="W995">
        <v>45762</v>
      </c>
      <c r="X995">
        <v>0</v>
      </c>
      <c r="Y995">
        <v>1290900</v>
      </c>
      <c r="Z995" t="s">
        <v>1568</v>
      </c>
      <c r="AA995" t="s">
        <v>245</v>
      </c>
      <c r="AB995" t="s">
        <v>121</v>
      </c>
      <c r="AC995" t="s">
        <v>255</v>
      </c>
      <c r="AD995" t="s">
        <v>141</v>
      </c>
      <c r="AE995" t="s">
        <v>245</v>
      </c>
      <c r="AF995" t="s">
        <v>3326</v>
      </c>
      <c r="AG995">
        <v>8</v>
      </c>
    </row>
    <row r="996" spans="1:33" x14ac:dyDescent="0.35">
      <c r="A996" t="s">
        <v>413</v>
      </c>
      <c r="B996">
        <v>6587575</v>
      </c>
      <c r="C996" t="s">
        <v>129</v>
      </c>
      <c r="D996" t="s">
        <v>3472</v>
      </c>
      <c r="E996" t="s">
        <v>310</v>
      </c>
      <c r="F996" t="s">
        <v>133</v>
      </c>
      <c r="G996" t="s">
        <v>132</v>
      </c>
      <c r="H996">
        <v>45931</v>
      </c>
      <c r="I996">
        <v>45961</v>
      </c>
      <c r="J996" t="s">
        <v>3473</v>
      </c>
      <c r="K996">
        <v>1213130</v>
      </c>
      <c r="L996" t="s">
        <v>414</v>
      </c>
      <c r="O996">
        <v>10014620</v>
      </c>
      <c r="P996" t="s">
        <v>413</v>
      </c>
      <c r="Q996">
        <v>0</v>
      </c>
      <c r="R996" t="s">
        <v>329</v>
      </c>
      <c r="S996" t="s">
        <v>342</v>
      </c>
      <c r="T996">
        <v>11577379</v>
      </c>
      <c r="U996">
        <v>45758</v>
      </c>
      <c r="V996">
        <v>45931</v>
      </c>
      <c r="W996">
        <v>45762</v>
      </c>
      <c r="X996">
        <v>0</v>
      </c>
      <c r="Y996">
        <v>1290900</v>
      </c>
      <c r="Z996" t="s">
        <v>1568</v>
      </c>
      <c r="AA996" t="s">
        <v>245</v>
      </c>
      <c r="AB996" t="s">
        <v>121</v>
      </c>
      <c r="AC996" t="s">
        <v>255</v>
      </c>
      <c r="AD996" t="s">
        <v>141</v>
      </c>
      <c r="AE996" t="s">
        <v>245</v>
      </c>
      <c r="AF996" t="s">
        <v>3326</v>
      </c>
      <c r="AG996">
        <v>28</v>
      </c>
    </row>
    <row r="997" spans="1:33" x14ac:dyDescent="0.35">
      <c r="A997" t="s">
        <v>403</v>
      </c>
      <c r="B997">
        <v>6587574</v>
      </c>
      <c r="C997" t="s">
        <v>129</v>
      </c>
      <c r="D997" t="s">
        <v>3472</v>
      </c>
      <c r="E997" t="s">
        <v>310</v>
      </c>
      <c r="F997" t="s">
        <v>133</v>
      </c>
      <c r="G997" t="s">
        <v>132</v>
      </c>
      <c r="H997">
        <v>45901</v>
      </c>
      <c r="I997">
        <v>45930</v>
      </c>
      <c r="J997" t="s">
        <v>3474</v>
      </c>
      <c r="K997">
        <v>1213130</v>
      </c>
      <c r="L997" t="s">
        <v>404</v>
      </c>
      <c r="O997">
        <v>10014622</v>
      </c>
      <c r="P997" t="s">
        <v>403</v>
      </c>
      <c r="Q997">
        <v>0</v>
      </c>
      <c r="R997" t="s">
        <v>329</v>
      </c>
      <c r="S997" t="s">
        <v>342</v>
      </c>
      <c r="T997">
        <v>11577378</v>
      </c>
      <c r="U997">
        <v>45758</v>
      </c>
      <c r="V997">
        <v>45901</v>
      </c>
      <c r="W997">
        <v>45762</v>
      </c>
      <c r="X997">
        <v>0</v>
      </c>
      <c r="Y997">
        <v>1290900</v>
      </c>
      <c r="Z997" t="s">
        <v>1568</v>
      </c>
      <c r="AA997" t="s">
        <v>245</v>
      </c>
      <c r="AB997" t="s">
        <v>121</v>
      </c>
      <c r="AC997" t="s">
        <v>255</v>
      </c>
      <c r="AD997" t="s">
        <v>141</v>
      </c>
      <c r="AE997" t="s">
        <v>245</v>
      </c>
      <c r="AF997" t="s">
        <v>3326</v>
      </c>
      <c r="AG997">
        <v>28</v>
      </c>
    </row>
    <row r="998" spans="1:33" x14ac:dyDescent="0.35">
      <c r="A998" t="s">
        <v>148</v>
      </c>
      <c r="B998">
        <v>6587573</v>
      </c>
      <c r="C998" t="s">
        <v>129</v>
      </c>
      <c r="D998" t="s">
        <v>3472</v>
      </c>
      <c r="E998" t="s">
        <v>310</v>
      </c>
      <c r="F998" t="s">
        <v>133</v>
      </c>
      <c r="G998" t="s">
        <v>132</v>
      </c>
      <c r="H998">
        <v>45870</v>
      </c>
      <c r="I998">
        <v>45900</v>
      </c>
      <c r="J998" t="s">
        <v>3475</v>
      </c>
      <c r="K998">
        <v>1213130</v>
      </c>
      <c r="L998" t="s">
        <v>297</v>
      </c>
      <c r="O998">
        <v>10014617</v>
      </c>
      <c r="P998" t="s">
        <v>148</v>
      </c>
      <c r="Q998">
        <v>0</v>
      </c>
      <c r="R998" t="s">
        <v>329</v>
      </c>
      <c r="S998" t="s">
        <v>342</v>
      </c>
      <c r="T998">
        <v>11577376</v>
      </c>
      <c r="U998">
        <v>45758</v>
      </c>
      <c r="V998">
        <v>45870</v>
      </c>
      <c r="W998">
        <v>45762</v>
      </c>
      <c r="X998">
        <v>0</v>
      </c>
      <c r="Y998">
        <v>1290900</v>
      </c>
      <c r="Z998" t="s">
        <v>1568</v>
      </c>
      <c r="AA998" t="s">
        <v>245</v>
      </c>
      <c r="AB998" t="s">
        <v>121</v>
      </c>
      <c r="AC998" t="s">
        <v>255</v>
      </c>
      <c r="AD998" t="s">
        <v>141</v>
      </c>
      <c r="AE998" t="s">
        <v>245</v>
      </c>
      <c r="AF998" t="s">
        <v>3326</v>
      </c>
      <c r="AG998">
        <v>28</v>
      </c>
    </row>
    <row r="999" spans="1:33" x14ac:dyDescent="0.35">
      <c r="A999" t="s">
        <v>243</v>
      </c>
      <c r="B999">
        <v>6587572</v>
      </c>
      <c r="C999" t="s">
        <v>129</v>
      </c>
      <c r="D999" t="s">
        <v>3472</v>
      </c>
      <c r="E999" t="s">
        <v>310</v>
      </c>
      <c r="F999" t="s">
        <v>259</v>
      </c>
      <c r="G999" t="s">
        <v>142</v>
      </c>
      <c r="H999">
        <v>45853</v>
      </c>
      <c r="I999">
        <v>45853</v>
      </c>
      <c r="J999" t="s">
        <v>5407</v>
      </c>
      <c r="K999">
        <v>1213130</v>
      </c>
      <c r="L999" t="s">
        <v>384</v>
      </c>
      <c r="O999">
        <v>10014627</v>
      </c>
      <c r="P999" t="s">
        <v>243</v>
      </c>
      <c r="Q999">
        <v>0</v>
      </c>
      <c r="R999" t="s">
        <v>329</v>
      </c>
      <c r="S999" t="s">
        <v>343</v>
      </c>
      <c r="T999">
        <v>11577365</v>
      </c>
      <c r="U999">
        <v>45758</v>
      </c>
      <c r="V999">
        <v>45853</v>
      </c>
      <c r="W999">
        <v>45853</v>
      </c>
      <c r="X999">
        <v>0</v>
      </c>
      <c r="Y999">
        <v>1290900</v>
      </c>
      <c r="Z999" t="s">
        <v>1568</v>
      </c>
      <c r="AA999" t="s">
        <v>245</v>
      </c>
      <c r="AB999" t="s">
        <v>121</v>
      </c>
      <c r="AC999" t="s">
        <v>255</v>
      </c>
      <c r="AD999" t="s">
        <v>141</v>
      </c>
      <c r="AE999" t="s">
        <v>245</v>
      </c>
      <c r="AF999" t="s">
        <v>1812</v>
      </c>
      <c r="AG999">
        <v>28</v>
      </c>
    </row>
    <row r="1000" spans="1:33" x14ac:dyDescent="0.35">
      <c r="A1000" t="s">
        <v>201</v>
      </c>
      <c r="B1000">
        <v>6587570</v>
      </c>
      <c r="C1000" t="s">
        <v>129</v>
      </c>
      <c r="D1000" t="s">
        <v>3477</v>
      </c>
      <c r="E1000" t="s">
        <v>310</v>
      </c>
      <c r="F1000" t="s">
        <v>133</v>
      </c>
      <c r="G1000" t="s">
        <v>147</v>
      </c>
      <c r="H1000">
        <v>45839</v>
      </c>
      <c r="I1000">
        <v>45869</v>
      </c>
      <c r="J1000" t="s">
        <v>3476</v>
      </c>
      <c r="K1000">
        <v>1213130</v>
      </c>
      <c r="L1000" t="s">
        <v>334</v>
      </c>
      <c r="O1000">
        <v>10014602</v>
      </c>
      <c r="P1000" t="s">
        <v>201</v>
      </c>
      <c r="Q1000">
        <v>0</v>
      </c>
      <c r="R1000" t="s">
        <v>329</v>
      </c>
      <c r="S1000" t="s">
        <v>3901</v>
      </c>
      <c r="T1000">
        <v>11577364</v>
      </c>
      <c r="U1000">
        <v>45758</v>
      </c>
      <c r="V1000">
        <v>45839</v>
      </c>
      <c r="W1000">
        <v>45835</v>
      </c>
      <c r="X1000">
        <v>0</v>
      </c>
      <c r="Y1000">
        <v>1290900</v>
      </c>
      <c r="Z1000" t="s">
        <v>1568</v>
      </c>
      <c r="AA1000" t="s">
        <v>245</v>
      </c>
      <c r="AB1000" t="s">
        <v>121</v>
      </c>
      <c r="AC1000" t="s">
        <v>255</v>
      </c>
      <c r="AD1000" t="s">
        <v>141</v>
      </c>
      <c r="AE1000" t="s">
        <v>245</v>
      </c>
      <c r="AF1000" t="s">
        <v>1812</v>
      </c>
      <c r="AG1000">
        <v>28</v>
      </c>
    </row>
    <row r="1001" spans="1:33" x14ac:dyDescent="0.35">
      <c r="A1001" t="s">
        <v>228</v>
      </c>
      <c r="B1001">
        <v>6587418</v>
      </c>
      <c r="C1001" t="s">
        <v>129</v>
      </c>
      <c r="D1001" t="s">
        <v>3479</v>
      </c>
      <c r="E1001" t="s">
        <v>310</v>
      </c>
      <c r="F1001" t="s">
        <v>133</v>
      </c>
      <c r="G1001" t="s">
        <v>226</v>
      </c>
      <c r="H1001">
        <v>45839</v>
      </c>
      <c r="I1001">
        <v>45869</v>
      </c>
      <c r="J1001" t="s">
        <v>3476</v>
      </c>
      <c r="K1001">
        <v>1213130</v>
      </c>
      <c r="L1001" t="s">
        <v>387</v>
      </c>
      <c r="O1001">
        <v>10014624</v>
      </c>
      <c r="P1001" t="s">
        <v>228</v>
      </c>
      <c r="Q1001">
        <v>0</v>
      </c>
      <c r="R1001" t="s">
        <v>329</v>
      </c>
      <c r="S1001" t="s">
        <v>3901</v>
      </c>
      <c r="T1001">
        <v>11571539</v>
      </c>
      <c r="U1001">
        <v>45757</v>
      </c>
      <c r="V1001">
        <v>45839</v>
      </c>
      <c r="W1001">
        <v>45835</v>
      </c>
      <c r="X1001">
        <v>0</v>
      </c>
      <c r="Y1001">
        <v>1290900</v>
      </c>
      <c r="Z1001" t="s">
        <v>1568</v>
      </c>
      <c r="AA1001" t="s">
        <v>245</v>
      </c>
      <c r="AB1001" t="s">
        <v>121</v>
      </c>
      <c r="AC1001" t="s">
        <v>255</v>
      </c>
      <c r="AD1001" t="s">
        <v>189</v>
      </c>
      <c r="AE1001" t="s">
        <v>245</v>
      </c>
      <c r="AF1001" t="s">
        <v>1812</v>
      </c>
      <c r="AG1001">
        <v>2</v>
      </c>
    </row>
    <row r="1002" spans="1:33" x14ac:dyDescent="0.35">
      <c r="A1002" t="s">
        <v>228</v>
      </c>
      <c r="B1002">
        <v>6587415</v>
      </c>
      <c r="C1002" t="s">
        <v>129</v>
      </c>
      <c r="D1002" t="s">
        <v>3480</v>
      </c>
      <c r="E1002" t="s">
        <v>310</v>
      </c>
      <c r="F1002" t="s">
        <v>133</v>
      </c>
      <c r="G1002" t="s">
        <v>132</v>
      </c>
      <c r="H1002">
        <v>45833</v>
      </c>
      <c r="J1002" t="s">
        <v>856</v>
      </c>
      <c r="K1002">
        <v>1213130</v>
      </c>
      <c r="L1002" t="s">
        <v>387</v>
      </c>
      <c r="O1002">
        <v>10014624</v>
      </c>
      <c r="P1002" t="s">
        <v>228</v>
      </c>
      <c r="Q1002">
        <v>0</v>
      </c>
      <c r="R1002" t="s">
        <v>329</v>
      </c>
      <c r="S1002" t="s">
        <v>342</v>
      </c>
      <c r="T1002">
        <v>11571538</v>
      </c>
      <c r="U1002">
        <v>45757</v>
      </c>
      <c r="V1002">
        <v>45833</v>
      </c>
      <c r="W1002">
        <v>45763</v>
      </c>
      <c r="X1002">
        <v>0</v>
      </c>
      <c r="Y1002">
        <v>1290900</v>
      </c>
      <c r="Z1002" t="s">
        <v>1568</v>
      </c>
      <c r="AA1002" t="s">
        <v>245</v>
      </c>
      <c r="AB1002" t="s">
        <v>121</v>
      </c>
      <c r="AC1002" t="s">
        <v>255</v>
      </c>
      <c r="AD1002" t="s">
        <v>141</v>
      </c>
      <c r="AE1002" t="s">
        <v>245</v>
      </c>
      <c r="AF1002" t="s">
        <v>3326</v>
      </c>
      <c r="AG1002">
        <v>3</v>
      </c>
    </row>
    <row r="1003" spans="1:33" x14ac:dyDescent="0.35">
      <c r="A1003" t="s">
        <v>228</v>
      </c>
      <c r="B1003">
        <v>6587413</v>
      </c>
      <c r="C1003" t="s">
        <v>129</v>
      </c>
      <c r="D1003" t="s">
        <v>3339</v>
      </c>
      <c r="E1003" t="s">
        <v>310</v>
      </c>
      <c r="F1003" t="s">
        <v>133</v>
      </c>
      <c r="G1003" t="s">
        <v>132</v>
      </c>
      <c r="H1003">
        <v>45833</v>
      </c>
      <c r="J1003" t="s">
        <v>856</v>
      </c>
      <c r="K1003">
        <v>1213130</v>
      </c>
      <c r="L1003" t="s">
        <v>387</v>
      </c>
      <c r="O1003">
        <v>10014624</v>
      </c>
      <c r="P1003" t="s">
        <v>228</v>
      </c>
      <c r="Q1003">
        <v>0</v>
      </c>
      <c r="R1003" t="s">
        <v>329</v>
      </c>
      <c r="S1003" t="s">
        <v>3901</v>
      </c>
      <c r="T1003">
        <v>11571536</v>
      </c>
      <c r="U1003">
        <v>45757</v>
      </c>
      <c r="V1003">
        <v>45833</v>
      </c>
      <c r="W1003">
        <v>45835</v>
      </c>
      <c r="X1003">
        <v>0</v>
      </c>
      <c r="Y1003">
        <v>1290900</v>
      </c>
      <c r="Z1003" t="s">
        <v>1568</v>
      </c>
      <c r="AA1003" t="s">
        <v>245</v>
      </c>
      <c r="AB1003" t="s">
        <v>121</v>
      </c>
      <c r="AC1003" t="s">
        <v>255</v>
      </c>
      <c r="AD1003" t="s">
        <v>122</v>
      </c>
      <c r="AE1003" t="s">
        <v>245</v>
      </c>
      <c r="AF1003" t="s">
        <v>1812</v>
      </c>
      <c r="AG1003">
        <v>3</v>
      </c>
    </row>
    <row r="1004" spans="1:33" x14ac:dyDescent="0.35">
      <c r="A1004" t="s">
        <v>228</v>
      </c>
      <c r="B1004">
        <v>6587411</v>
      </c>
      <c r="C1004" t="s">
        <v>129</v>
      </c>
      <c r="D1004" t="s">
        <v>1354</v>
      </c>
      <c r="E1004" t="s">
        <v>310</v>
      </c>
      <c r="F1004" t="s">
        <v>133</v>
      </c>
      <c r="G1004" t="s">
        <v>132</v>
      </c>
      <c r="H1004">
        <v>45839</v>
      </c>
      <c r="I1004">
        <v>45869</v>
      </c>
      <c r="J1004" t="s">
        <v>3476</v>
      </c>
      <c r="K1004">
        <v>1213130</v>
      </c>
      <c r="L1004" t="s">
        <v>387</v>
      </c>
      <c r="O1004">
        <v>10014624</v>
      </c>
      <c r="P1004" t="s">
        <v>228</v>
      </c>
      <c r="Q1004">
        <v>0</v>
      </c>
      <c r="R1004" t="s">
        <v>329</v>
      </c>
      <c r="S1004" t="s">
        <v>3901</v>
      </c>
      <c r="T1004">
        <v>11571534</v>
      </c>
      <c r="U1004">
        <v>45757</v>
      </c>
      <c r="V1004">
        <v>45839</v>
      </c>
      <c r="W1004">
        <v>45835</v>
      </c>
      <c r="X1004">
        <v>0</v>
      </c>
      <c r="Y1004">
        <v>1290900</v>
      </c>
      <c r="Z1004" t="s">
        <v>1568</v>
      </c>
      <c r="AA1004" t="s">
        <v>245</v>
      </c>
      <c r="AB1004" t="s">
        <v>121</v>
      </c>
      <c r="AC1004" t="s">
        <v>255</v>
      </c>
      <c r="AD1004" t="s">
        <v>122</v>
      </c>
      <c r="AE1004" t="s">
        <v>245</v>
      </c>
      <c r="AF1004" t="s">
        <v>1812</v>
      </c>
      <c r="AG1004">
        <v>2</v>
      </c>
    </row>
    <row r="1005" spans="1:33" x14ac:dyDescent="0.35">
      <c r="A1005" t="s">
        <v>228</v>
      </c>
      <c r="B1005">
        <v>6587408</v>
      </c>
      <c r="C1005" t="s">
        <v>129</v>
      </c>
      <c r="D1005" t="s">
        <v>3352</v>
      </c>
      <c r="E1005" t="s">
        <v>310</v>
      </c>
      <c r="F1005" t="s">
        <v>133</v>
      </c>
      <c r="G1005" t="s">
        <v>147</v>
      </c>
      <c r="H1005">
        <v>45839</v>
      </c>
      <c r="I1005">
        <v>45869</v>
      </c>
      <c r="J1005" t="s">
        <v>3476</v>
      </c>
      <c r="K1005">
        <v>1213130</v>
      </c>
      <c r="L1005" t="s">
        <v>387</v>
      </c>
      <c r="O1005">
        <v>10014624</v>
      </c>
      <c r="P1005" t="s">
        <v>228</v>
      </c>
      <c r="Q1005">
        <v>0</v>
      </c>
      <c r="R1005" t="s">
        <v>329</v>
      </c>
      <c r="S1005" t="s">
        <v>3901</v>
      </c>
      <c r="T1005">
        <v>11571493</v>
      </c>
      <c r="U1005">
        <v>45757</v>
      </c>
      <c r="V1005">
        <v>45839</v>
      </c>
      <c r="W1005">
        <v>45835</v>
      </c>
      <c r="X1005">
        <v>0</v>
      </c>
      <c r="Y1005">
        <v>1290900</v>
      </c>
      <c r="Z1005" t="s">
        <v>1568</v>
      </c>
      <c r="AA1005" t="s">
        <v>245</v>
      </c>
      <c r="AB1005" t="s">
        <v>121</v>
      </c>
      <c r="AC1005" t="s">
        <v>255</v>
      </c>
      <c r="AD1005" t="s">
        <v>122</v>
      </c>
      <c r="AE1005" t="s">
        <v>245</v>
      </c>
      <c r="AF1005" t="s">
        <v>1812</v>
      </c>
      <c r="AG1005">
        <v>0</v>
      </c>
    </row>
    <row r="1006" spans="1:33" x14ac:dyDescent="0.35">
      <c r="A1006" t="s">
        <v>228</v>
      </c>
      <c r="B1006">
        <v>6587406</v>
      </c>
      <c r="C1006" t="s">
        <v>129</v>
      </c>
      <c r="D1006" t="s">
        <v>3482</v>
      </c>
      <c r="E1006" t="s">
        <v>310</v>
      </c>
      <c r="F1006" t="s">
        <v>133</v>
      </c>
      <c r="G1006" t="s">
        <v>132</v>
      </c>
      <c r="H1006">
        <v>45833</v>
      </c>
      <c r="J1006" t="s">
        <v>856</v>
      </c>
      <c r="K1006">
        <v>1213130</v>
      </c>
      <c r="L1006" t="s">
        <v>387</v>
      </c>
      <c r="O1006">
        <v>10014624</v>
      </c>
      <c r="P1006" t="s">
        <v>228</v>
      </c>
      <c r="Q1006">
        <v>0</v>
      </c>
      <c r="R1006" t="s">
        <v>329</v>
      </c>
      <c r="S1006" t="s">
        <v>342</v>
      </c>
      <c r="T1006">
        <v>11571490</v>
      </c>
      <c r="U1006">
        <v>45757</v>
      </c>
      <c r="V1006">
        <v>45833</v>
      </c>
      <c r="W1006">
        <v>45763</v>
      </c>
      <c r="X1006">
        <v>0</v>
      </c>
      <c r="Y1006">
        <v>1290900</v>
      </c>
      <c r="Z1006" t="s">
        <v>1568</v>
      </c>
      <c r="AA1006" t="s">
        <v>245</v>
      </c>
      <c r="AB1006" t="s">
        <v>121</v>
      </c>
      <c r="AC1006" t="s">
        <v>255</v>
      </c>
      <c r="AD1006" t="s">
        <v>141</v>
      </c>
      <c r="AE1006" t="s">
        <v>245</v>
      </c>
      <c r="AF1006" t="s">
        <v>3326</v>
      </c>
      <c r="AG1006">
        <v>1</v>
      </c>
    </row>
    <row r="1007" spans="1:33" x14ac:dyDescent="0.35">
      <c r="A1007" t="s">
        <v>228</v>
      </c>
      <c r="B1007">
        <v>6587405</v>
      </c>
      <c r="C1007" t="s">
        <v>129</v>
      </c>
      <c r="D1007" t="s">
        <v>3483</v>
      </c>
      <c r="E1007" t="s">
        <v>310</v>
      </c>
      <c r="F1007" t="s">
        <v>259</v>
      </c>
      <c r="G1007" t="s">
        <v>142</v>
      </c>
      <c r="H1007">
        <v>45809</v>
      </c>
      <c r="I1007">
        <v>45838</v>
      </c>
      <c r="J1007" t="s">
        <v>856</v>
      </c>
      <c r="K1007">
        <v>1213130</v>
      </c>
      <c r="L1007" t="s">
        <v>387</v>
      </c>
      <c r="O1007">
        <v>10014624</v>
      </c>
      <c r="P1007" t="s">
        <v>228</v>
      </c>
      <c r="Q1007">
        <v>0</v>
      </c>
      <c r="R1007" t="s">
        <v>329</v>
      </c>
      <c r="S1007" t="s">
        <v>308</v>
      </c>
      <c r="T1007">
        <v>11566523</v>
      </c>
      <c r="U1007">
        <v>45757</v>
      </c>
      <c r="V1007">
        <v>45809</v>
      </c>
      <c r="W1007">
        <v>45852</v>
      </c>
      <c r="X1007">
        <v>0</v>
      </c>
      <c r="Y1007">
        <v>1290900</v>
      </c>
      <c r="Z1007" t="s">
        <v>1568</v>
      </c>
      <c r="AA1007" t="s">
        <v>245</v>
      </c>
      <c r="AB1007" t="s">
        <v>121</v>
      </c>
      <c r="AC1007" t="s">
        <v>255</v>
      </c>
      <c r="AD1007" t="s">
        <v>141</v>
      </c>
      <c r="AE1007" t="s">
        <v>245</v>
      </c>
      <c r="AF1007" t="s">
        <v>3326</v>
      </c>
      <c r="AG1007">
        <v>6</v>
      </c>
    </row>
    <row r="1008" spans="1:33" x14ac:dyDescent="0.35">
      <c r="A1008" t="s">
        <v>324</v>
      </c>
      <c r="B1008">
        <v>6587404</v>
      </c>
      <c r="C1008" t="s">
        <v>138</v>
      </c>
      <c r="D1008" t="s">
        <v>3484</v>
      </c>
      <c r="E1008" t="s">
        <v>310</v>
      </c>
      <c r="F1008" t="s">
        <v>133</v>
      </c>
      <c r="G1008" t="s">
        <v>132</v>
      </c>
      <c r="H1008">
        <v>45870</v>
      </c>
      <c r="I1008">
        <v>45870</v>
      </c>
      <c r="J1008" t="s">
        <v>856</v>
      </c>
      <c r="K1008">
        <v>1216100</v>
      </c>
      <c r="L1008" t="s">
        <v>325</v>
      </c>
      <c r="O1008">
        <v>10014726</v>
      </c>
      <c r="P1008" t="s">
        <v>412</v>
      </c>
      <c r="Q1008">
        <v>0</v>
      </c>
      <c r="R1008" t="s">
        <v>343</v>
      </c>
      <c r="S1008" t="s">
        <v>3891</v>
      </c>
      <c r="T1008">
        <v>11576732</v>
      </c>
      <c r="U1008">
        <v>45757</v>
      </c>
      <c r="V1008">
        <v>45870</v>
      </c>
      <c r="W1008">
        <v>45845</v>
      </c>
      <c r="X1008">
        <v>0</v>
      </c>
      <c r="Y1008">
        <v>1290900</v>
      </c>
      <c r="Z1008" t="s">
        <v>1568</v>
      </c>
      <c r="AA1008" t="s">
        <v>249</v>
      </c>
      <c r="AB1008" t="s">
        <v>121</v>
      </c>
      <c r="AC1008" t="s">
        <v>255</v>
      </c>
      <c r="AD1008" t="s">
        <v>141</v>
      </c>
      <c r="AE1008" t="s">
        <v>249</v>
      </c>
      <c r="AF1008" t="s">
        <v>3326</v>
      </c>
      <c r="AG1008">
        <v>0</v>
      </c>
    </row>
    <row r="1009" spans="1:33" x14ac:dyDescent="0.35">
      <c r="A1009" t="s">
        <v>228</v>
      </c>
      <c r="B1009">
        <v>6587378</v>
      </c>
      <c r="C1009" t="s">
        <v>129</v>
      </c>
      <c r="D1009" t="s">
        <v>3485</v>
      </c>
      <c r="E1009" t="s">
        <v>310</v>
      </c>
      <c r="F1009" t="s">
        <v>133</v>
      </c>
      <c r="G1009" t="s">
        <v>132</v>
      </c>
      <c r="H1009">
        <v>45822</v>
      </c>
      <c r="I1009">
        <v>45822</v>
      </c>
      <c r="J1009" t="s">
        <v>856</v>
      </c>
      <c r="K1009">
        <v>1213130</v>
      </c>
      <c r="L1009" t="s">
        <v>387</v>
      </c>
      <c r="O1009">
        <v>10014624</v>
      </c>
      <c r="P1009" t="s">
        <v>228</v>
      </c>
      <c r="Q1009">
        <v>0</v>
      </c>
      <c r="R1009" t="s">
        <v>329</v>
      </c>
      <c r="S1009" t="s">
        <v>342</v>
      </c>
      <c r="T1009">
        <v>11566514</v>
      </c>
      <c r="U1009">
        <v>45757</v>
      </c>
      <c r="V1009">
        <v>45822</v>
      </c>
      <c r="W1009">
        <v>45763</v>
      </c>
      <c r="X1009">
        <v>0</v>
      </c>
      <c r="Y1009">
        <v>1290900</v>
      </c>
      <c r="Z1009" t="s">
        <v>1568</v>
      </c>
      <c r="AA1009" t="s">
        <v>245</v>
      </c>
      <c r="AB1009" t="s">
        <v>121</v>
      </c>
      <c r="AC1009" t="s">
        <v>255</v>
      </c>
      <c r="AD1009" t="s">
        <v>141</v>
      </c>
      <c r="AE1009" t="s">
        <v>245</v>
      </c>
      <c r="AF1009" t="s">
        <v>3326</v>
      </c>
      <c r="AG1009">
        <v>4</v>
      </c>
    </row>
    <row r="1010" spans="1:33" x14ac:dyDescent="0.35">
      <c r="A1010" t="s">
        <v>233</v>
      </c>
      <c r="B1010">
        <v>6587374</v>
      </c>
      <c r="C1010" t="s">
        <v>129</v>
      </c>
      <c r="D1010" t="s">
        <v>3486</v>
      </c>
      <c r="E1010" t="s">
        <v>310</v>
      </c>
      <c r="F1010" t="s">
        <v>133</v>
      </c>
      <c r="G1010" t="s">
        <v>132</v>
      </c>
      <c r="H1010">
        <v>45823</v>
      </c>
      <c r="I1010">
        <v>45823</v>
      </c>
      <c r="J1010" t="s">
        <v>856</v>
      </c>
      <c r="K1010">
        <v>1213130</v>
      </c>
      <c r="L1010" t="s">
        <v>301</v>
      </c>
      <c r="O1010">
        <v>10014623</v>
      </c>
      <c r="P1010" t="s">
        <v>233</v>
      </c>
      <c r="Q1010">
        <v>0</v>
      </c>
      <c r="R1010" t="s">
        <v>329</v>
      </c>
      <c r="S1010" t="s">
        <v>342</v>
      </c>
      <c r="T1010">
        <v>11566975</v>
      </c>
      <c r="U1010">
        <v>45757</v>
      </c>
      <c r="V1010">
        <v>45823</v>
      </c>
      <c r="W1010">
        <v>45763</v>
      </c>
      <c r="X1010">
        <v>0</v>
      </c>
      <c r="Y1010">
        <v>1290900</v>
      </c>
      <c r="Z1010" t="s">
        <v>1568</v>
      </c>
      <c r="AA1010" t="s">
        <v>245</v>
      </c>
      <c r="AB1010" t="s">
        <v>121</v>
      </c>
      <c r="AC1010" t="s">
        <v>255</v>
      </c>
      <c r="AD1010" t="s">
        <v>141</v>
      </c>
      <c r="AE1010" t="s">
        <v>245</v>
      </c>
      <c r="AF1010" t="s">
        <v>3326</v>
      </c>
      <c r="AG1010">
        <v>8</v>
      </c>
    </row>
    <row r="1011" spans="1:33" x14ac:dyDescent="0.35">
      <c r="A1011" t="s">
        <v>233</v>
      </c>
      <c r="B1011">
        <v>6587368</v>
      </c>
      <c r="C1011" t="s">
        <v>129</v>
      </c>
      <c r="D1011" t="s">
        <v>3431</v>
      </c>
      <c r="E1011" t="s">
        <v>310</v>
      </c>
      <c r="F1011" t="s">
        <v>133</v>
      </c>
      <c r="G1011" t="s">
        <v>226</v>
      </c>
      <c r="H1011">
        <v>45839</v>
      </c>
      <c r="I1011">
        <v>45869</v>
      </c>
      <c r="J1011" t="s">
        <v>3476</v>
      </c>
      <c r="K1011">
        <v>1213130</v>
      </c>
      <c r="L1011" t="s">
        <v>301</v>
      </c>
      <c r="O1011">
        <v>10014623</v>
      </c>
      <c r="P1011" t="s">
        <v>233</v>
      </c>
      <c r="Q1011">
        <v>0</v>
      </c>
      <c r="R1011" t="s">
        <v>329</v>
      </c>
      <c r="S1011" t="s">
        <v>3901</v>
      </c>
      <c r="T1011">
        <v>11566963</v>
      </c>
      <c r="U1011">
        <v>45757</v>
      </c>
      <c r="V1011">
        <v>45839</v>
      </c>
      <c r="W1011">
        <v>45835</v>
      </c>
      <c r="X1011">
        <v>0</v>
      </c>
      <c r="Y1011">
        <v>1290900</v>
      </c>
      <c r="Z1011" t="s">
        <v>1568</v>
      </c>
      <c r="AA1011" t="s">
        <v>245</v>
      </c>
      <c r="AB1011" t="s">
        <v>121</v>
      </c>
      <c r="AC1011" t="s">
        <v>255</v>
      </c>
      <c r="AD1011" t="s">
        <v>189</v>
      </c>
      <c r="AE1011" t="s">
        <v>245</v>
      </c>
      <c r="AF1011" t="s">
        <v>1812</v>
      </c>
      <c r="AG1011">
        <v>8</v>
      </c>
    </row>
    <row r="1012" spans="1:33" x14ac:dyDescent="0.35">
      <c r="A1012" t="s">
        <v>233</v>
      </c>
      <c r="B1012">
        <v>6587335</v>
      </c>
      <c r="C1012" t="s">
        <v>129</v>
      </c>
      <c r="D1012" t="s">
        <v>3487</v>
      </c>
      <c r="E1012" t="s">
        <v>310</v>
      </c>
      <c r="F1012" t="s">
        <v>133</v>
      </c>
      <c r="G1012" t="s">
        <v>132</v>
      </c>
      <c r="H1012">
        <v>45823</v>
      </c>
      <c r="I1012">
        <v>45823</v>
      </c>
      <c r="J1012" t="s">
        <v>856</v>
      </c>
      <c r="K1012">
        <v>1213130</v>
      </c>
      <c r="L1012" t="s">
        <v>301</v>
      </c>
      <c r="O1012">
        <v>10014623</v>
      </c>
      <c r="P1012" t="s">
        <v>233</v>
      </c>
      <c r="Q1012">
        <v>0</v>
      </c>
      <c r="R1012" t="s">
        <v>329</v>
      </c>
      <c r="S1012" t="s">
        <v>342</v>
      </c>
      <c r="T1012">
        <v>11566955</v>
      </c>
      <c r="U1012">
        <v>45757</v>
      </c>
      <c r="V1012">
        <v>45823</v>
      </c>
      <c r="W1012">
        <v>45763</v>
      </c>
      <c r="X1012">
        <v>0</v>
      </c>
      <c r="Y1012">
        <v>1290900</v>
      </c>
      <c r="Z1012" t="s">
        <v>1568</v>
      </c>
      <c r="AA1012" t="s">
        <v>245</v>
      </c>
      <c r="AB1012" t="s">
        <v>121</v>
      </c>
      <c r="AC1012" t="s">
        <v>255</v>
      </c>
      <c r="AD1012" t="s">
        <v>141</v>
      </c>
      <c r="AE1012" t="s">
        <v>245</v>
      </c>
      <c r="AF1012" t="s">
        <v>3326</v>
      </c>
      <c r="AG1012">
        <v>1</v>
      </c>
    </row>
    <row r="1013" spans="1:33" x14ac:dyDescent="0.35">
      <c r="A1013" t="s">
        <v>233</v>
      </c>
      <c r="B1013">
        <v>6587334</v>
      </c>
      <c r="C1013" t="s">
        <v>129</v>
      </c>
      <c r="D1013" t="s">
        <v>3488</v>
      </c>
      <c r="E1013" t="s">
        <v>310</v>
      </c>
      <c r="F1013" t="s">
        <v>133</v>
      </c>
      <c r="G1013" t="s">
        <v>226</v>
      </c>
      <c r="H1013">
        <v>45839</v>
      </c>
      <c r="I1013">
        <v>45869</v>
      </c>
      <c r="J1013" t="s">
        <v>3476</v>
      </c>
      <c r="K1013">
        <v>1213130</v>
      </c>
      <c r="L1013" t="s">
        <v>301</v>
      </c>
      <c r="O1013">
        <v>10014623</v>
      </c>
      <c r="P1013" t="s">
        <v>233</v>
      </c>
      <c r="Q1013">
        <v>0</v>
      </c>
      <c r="R1013" t="s">
        <v>329</v>
      </c>
      <c r="S1013" t="s">
        <v>3901</v>
      </c>
      <c r="T1013">
        <v>11564893</v>
      </c>
      <c r="U1013">
        <v>45757</v>
      </c>
      <c r="V1013">
        <v>45839</v>
      </c>
      <c r="W1013">
        <v>45835</v>
      </c>
      <c r="X1013">
        <v>0</v>
      </c>
      <c r="Y1013">
        <v>1290900</v>
      </c>
      <c r="Z1013" t="s">
        <v>1568</v>
      </c>
      <c r="AA1013" t="s">
        <v>245</v>
      </c>
      <c r="AB1013" t="s">
        <v>121</v>
      </c>
      <c r="AC1013" t="s">
        <v>255</v>
      </c>
      <c r="AD1013" t="s">
        <v>189</v>
      </c>
      <c r="AE1013" t="s">
        <v>245</v>
      </c>
      <c r="AF1013" t="s">
        <v>1812</v>
      </c>
      <c r="AG1013">
        <v>10</v>
      </c>
    </row>
    <row r="1014" spans="1:33" x14ac:dyDescent="0.35">
      <c r="A1014" t="s">
        <v>233</v>
      </c>
      <c r="B1014">
        <v>6587333</v>
      </c>
      <c r="C1014" t="s">
        <v>129</v>
      </c>
      <c r="D1014" t="s">
        <v>3489</v>
      </c>
      <c r="E1014" t="s">
        <v>310</v>
      </c>
      <c r="F1014" t="s">
        <v>133</v>
      </c>
      <c r="G1014" t="s">
        <v>132</v>
      </c>
      <c r="H1014">
        <v>45839</v>
      </c>
      <c r="I1014">
        <v>45869</v>
      </c>
      <c r="J1014" t="s">
        <v>3476</v>
      </c>
      <c r="K1014">
        <v>1213130</v>
      </c>
      <c r="L1014" t="s">
        <v>301</v>
      </c>
      <c r="O1014">
        <v>10014623</v>
      </c>
      <c r="P1014" t="s">
        <v>233</v>
      </c>
      <c r="Q1014">
        <v>0</v>
      </c>
      <c r="R1014" t="s">
        <v>329</v>
      </c>
      <c r="S1014" t="s">
        <v>3901</v>
      </c>
      <c r="T1014">
        <v>11563746</v>
      </c>
      <c r="U1014">
        <v>45757</v>
      </c>
      <c r="V1014">
        <v>45839</v>
      </c>
      <c r="W1014">
        <v>45835</v>
      </c>
      <c r="X1014">
        <v>0</v>
      </c>
      <c r="Y1014">
        <v>1290900</v>
      </c>
      <c r="Z1014" t="s">
        <v>1568</v>
      </c>
      <c r="AA1014" t="s">
        <v>245</v>
      </c>
      <c r="AB1014" t="s">
        <v>121</v>
      </c>
      <c r="AC1014" t="s">
        <v>255</v>
      </c>
      <c r="AD1014" t="s">
        <v>122</v>
      </c>
      <c r="AE1014" t="s">
        <v>245</v>
      </c>
      <c r="AF1014" t="s">
        <v>1812</v>
      </c>
      <c r="AG1014">
        <v>3</v>
      </c>
    </row>
    <row r="1015" spans="1:33" x14ac:dyDescent="0.35">
      <c r="A1015" t="s">
        <v>233</v>
      </c>
      <c r="B1015">
        <v>6587332</v>
      </c>
      <c r="C1015" t="s">
        <v>129</v>
      </c>
      <c r="D1015" t="s">
        <v>3490</v>
      </c>
      <c r="E1015" t="s">
        <v>310</v>
      </c>
      <c r="F1015" t="s">
        <v>133</v>
      </c>
      <c r="G1015" t="s">
        <v>132</v>
      </c>
      <c r="H1015">
        <v>45815</v>
      </c>
      <c r="J1015" t="s">
        <v>856</v>
      </c>
      <c r="K1015">
        <v>1213130</v>
      </c>
      <c r="L1015" t="s">
        <v>301</v>
      </c>
      <c r="O1015">
        <v>10014623</v>
      </c>
      <c r="P1015" t="s">
        <v>233</v>
      </c>
      <c r="Q1015">
        <v>0</v>
      </c>
      <c r="R1015" t="s">
        <v>329</v>
      </c>
      <c r="S1015" t="s">
        <v>342</v>
      </c>
      <c r="T1015">
        <v>11563669</v>
      </c>
      <c r="U1015">
        <v>45757</v>
      </c>
      <c r="V1015">
        <v>45815</v>
      </c>
      <c r="W1015">
        <v>45763</v>
      </c>
      <c r="X1015">
        <v>0</v>
      </c>
      <c r="Y1015">
        <v>1290900</v>
      </c>
      <c r="Z1015" t="s">
        <v>1568</v>
      </c>
      <c r="AA1015" t="s">
        <v>245</v>
      </c>
      <c r="AB1015" t="s">
        <v>121</v>
      </c>
      <c r="AC1015" t="s">
        <v>255</v>
      </c>
      <c r="AD1015" t="s">
        <v>141</v>
      </c>
      <c r="AE1015" t="s">
        <v>245</v>
      </c>
      <c r="AF1015" t="s">
        <v>3326</v>
      </c>
      <c r="AG1015">
        <v>3</v>
      </c>
    </row>
    <row r="1016" spans="1:33" x14ac:dyDescent="0.35">
      <c r="A1016" t="s">
        <v>233</v>
      </c>
      <c r="B1016">
        <v>6587330</v>
      </c>
      <c r="C1016" t="s">
        <v>129</v>
      </c>
      <c r="D1016" t="s">
        <v>3491</v>
      </c>
      <c r="E1016" t="s">
        <v>310</v>
      </c>
      <c r="F1016" t="s">
        <v>133</v>
      </c>
      <c r="G1016" t="s">
        <v>132</v>
      </c>
      <c r="H1016">
        <v>45809</v>
      </c>
      <c r="I1016">
        <v>45809</v>
      </c>
      <c r="J1016" t="s">
        <v>856</v>
      </c>
      <c r="K1016">
        <v>1213130</v>
      </c>
      <c r="L1016" t="s">
        <v>301</v>
      </c>
      <c r="O1016">
        <v>10014623</v>
      </c>
      <c r="P1016" t="s">
        <v>233</v>
      </c>
      <c r="Q1016">
        <v>0</v>
      </c>
      <c r="R1016" t="s">
        <v>329</v>
      </c>
      <c r="S1016" t="s">
        <v>342</v>
      </c>
      <c r="T1016">
        <v>11557634</v>
      </c>
      <c r="U1016">
        <v>45757</v>
      </c>
      <c r="V1016">
        <v>45809</v>
      </c>
      <c r="W1016">
        <v>45763</v>
      </c>
      <c r="X1016">
        <v>0</v>
      </c>
      <c r="Y1016">
        <v>1290900</v>
      </c>
      <c r="Z1016" t="s">
        <v>1568</v>
      </c>
      <c r="AA1016" t="s">
        <v>245</v>
      </c>
      <c r="AB1016" t="s">
        <v>121</v>
      </c>
      <c r="AC1016" t="s">
        <v>255</v>
      </c>
      <c r="AD1016" t="s">
        <v>122</v>
      </c>
      <c r="AE1016" t="s">
        <v>245</v>
      </c>
      <c r="AF1016" t="s">
        <v>1812</v>
      </c>
      <c r="AG1016">
        <v>4</v>
      </c>
    </row>
    <row r="1017" spans="1:33" x14ac:dyDescent="0.35">
      <c r="A1017" t="s">
        <v>403</v>
      </c>
      <c r="B1017">
        <v>6587327</v>
      </c>
      <c r="C1017" t="s">
        <v>129</v>
      </c>
      <c r="D1017" t="s">
        <v>3492</v>
      </c>
      <c r="E1017" t="s">
        <v>310</v>
      </c>
      <c r="F1017" t="s">
        <v>133</v>
      </c>
      <c r="G1017" t="s">
        <v>132</v>
      </c>
      <c r="H1017">
        <v>45812</v>
      </c>
      <c r="J1017" t="s">
        <v>856</v>
      </c>
      <c r="K1017">
        <v>1213130</v>
      </c>
      <c r="L1017" t="s">
        <v>404</v>
      </c>
      <c r="O1017">
        <v>10014622</v>
      </c>
      <c r="P1017" t="s">
        <v>403</v>
      </c>
      <c r="Q1017">
        <v>0</v>
      </c>
      <c r="R1017" t="s">
        <v>329</v>
      </c>
      <c r="S1017" t="s">
        <v>342</v>
      </c>
      <c r="T1017">
        <v>11562391</v>
      </c>
      <c r="U1017">
        <v>45757</v>
      </c>
      <c r="V1017">
        <v>45812</v>
      </c>
      <c r="W1017">
        <v>45763</v>
      </c>
      <c r="X1017">
        <v>0</v>
      </c>
      <c r="Y1017">
        <v>1290900</v>
      </c>
      <c r="Z1017" t="s">
        <v>1568</v>
      </c>
      <c r="AA1017" t="s">
        <v>245</v>
      </c>
      <c r="AB1017" t="s">
        <v>121</v>
      </c>
      <c r="AC1017" t="s">
        <v>255</v>
      </c>
      <c r="AD1017" t="s">
        <v>141</v>
      </c>
      <c r="AE1017" t="s">
        <v>245</v>
      </c>
      <c r="AF1017" t="s">
        <v>3326</v>
      </c>
      <c r="AG1017">
        <v>3</v>
      </c>
    </row>
    <row r="1018" spans="1:33" x14ac:dyDescent="0.35">
      <c r="A1018" t="s">
        <v>207</v>
      </c>
      <c r="B1018">
        <v>6587322</v>
      </c>
      <c r="C1018" t="s">
        <v>129</v>
      </c>
      <c r="D1018" t="s">
        <v>3493</v>
      </c>
      <c r="E1018" t="s">
        <v>310</v>
      </c>
      <c r="F1018" t="s">
        <v>133</v>
      </c>
      <c r="G1018" t="s">
        <v>132</v>
      </c>
      <c r="H1018">
        <v>45817</v>
      </c>
      <c r="J1018" t="s">
        <v>856</v>
      </c>
      <c r="K1018">
        <v>1213130</v>
      </c>
      <c r="L1018" t="s">
        <v>385</v>
      </c>
      <c r="O1018">
        <v>10014621</v>
      </c>
      <c r="P1018" t="s">
        <v>207</v>
      </c>
      <c r="Q1018">
        <v>0</v>
      </c>
      <c r="R1018" t="s">
        <v>329</v>
      </c>
      <c r="S1018" t="s">
        <v>342</v>
      </c>
      <c r="T1018">
        <v>11564191</v>
      </c>
      <c r="U1018">
        <v>45757</v>
      </c>
      <c r="V1018">
        <v>45817</v>
      </c>
      <c r="W1018">
        <v>45763</v>
      </c>
      <c r="X1018">
        <v>0</v>
      </c>
      <c r="Y1018">
        <v>1290900</v>
      </c>
      <c r="Z1018" t="s">
        <v>1568</v>
      </c>
      <c r="AA1018" t="s">
        <v>245</v>
      </c>
      <c r="AB1018" t="s">
        <v>121</v>
      </c>
      <c r="AC1018" t="s">
        <v>255</v>
      </c>
      <c r="AD1018" t="s">
        <v>122</v>
      </c>
      <c r="AE1018" t="s">
        <v>245</v>
      </c>
      <c r="AF1018" t="s">
        <v>1812</v>
      </c>
      <c r="AG1018">
        <v>2</v>
      </c>
    </row>
    <row r="1019" spans="1:33" x14ac:dyDescent="0.35">
      <c r="A1019" t="s">
        <v>207</v>
      </c>
      <c r="B1019">
        <v>6587321</v>
      </c>
      <c r="C1019" t="s">
        <v>129</v>
      </c>
      <c r="D1019" t="s">
        <v>3339</v>
      </c>
      <c r="E1019" t="s">
        <v>310</v>
      </c>
      <c r="F1019" t="s">
        <v>133</v>
      </c>
      <c r="G1019" t="s">
        <v>132</v>
      </c>
      <c r="H1019">
        <v>45817</v>
      </c>
      <c r="J1019" t="s">
        <v>856</v>
      </c>
      <c r="K1019">
        <v>1213130</v>
      </c>
      <c r="L1019" t="s">
        <v>385</v>
      </c>
      <c r="O1019">
        <v>10014621</v>
      </c>
      <c r="P1019" t="s">
        <v>207</v>
      </c>
      <c r="Q1019">
        <v>0</v>
      </c>
      <c r="R1019" t="s">
        <v>329</v>
      </c>
      <c r="S1019" t="s">
        <v>342</v>
      </c>
      <c r="T1019">
        <v>11564126</v>
      </c>
      <c r="U1019">
        <v>45757</v>
      </c>
      <c r="V1019">
        <v>45817</v>
      </c>
      <c r="W1019">
        <v>45763</v>
      </c>
      <c r="X1019">
        <v>0</v>
      </c>
      <c r="Y1019">
        <v>1290900</v>
      </c>
      <c r="Z1019" t="s">
        <v>1568</v>
      </c>
      <c r="AA1019" t="s">
        <v>245</v>
      </c>
      <c r="AB1019" t="s">
        <v>121</v>
      </c>
      <c r="AC1019" t="s">
        <v>255</v>
      </c>
      <c r="AD1019" t="s">
        <v>122</v>
      </c>
      <c r="AE1019" t="s">
        <v>245</v>
      </c>
      <c r="AF1019" t="s">
        <v>1812</v>
      </c>
      <c r="AG1019">
        <v>3</v>
      </c>
    </row>
    <row r="1020" spans="1:33" x14ac:dyDescent="0.35">
      <c r="A1020" t="s">
        <v>207</v>
      </c>
      <c r="B1020">
        <v>6587298</v>
      </c>
      <c r="C1020" t="s">
        <v>129</v>
      </c>
      <c r="D1020" t="s">
        <v>3494</v>
      </c>
      <c r="E1020" t="s">
        <v>310</v>
      </c>
      <c r="F1020" t="s">
        <v>133</v>
      </c>
      <c r="G1020" t="s">
        <v>132</v>
      </c>
      <c r="H1020">
        <v>45817</v>
      </c>
      <c r="J1020" t="s">
        <v>856</v>
      </c>
      <c r="K1020">
        <v>1213130</v>
      </c>
      <c r="L1020" t="s">
        <v>385</v>
      </c>
      <c r="O1020">
        <v>10014621</v>
      </c>
      <c r="P1020" t="s">
        <v>207</v>
      </c>
      <c r="Q1020">
        <v>0</v>
      </c>
      <c r="R1020" t="s">
        <v>329</v>
      </c>
      <c r="S1020" t="s">
        <v>342</v>
      </c>
      <c r="T1020">
        <v>11564118</v>
      </c>
      <c r="U1020">
        <v>45757</v>
      </c>
      <c r="V1020">
        <v>45817</v>
      </c>
      <c r="W1020">
        <v>45763</v>
      </c>
      <c r="X1020">
        <v>0</v>
      </c>
      <c r="Y1020">
        <v>1290900</v>
      </c>
      <c r="Z1020" t="s">
        <v>1568</v>
      </c>
      <c r="AA1020" t="s">
        <v>245</v>
      </c>
      <c r="AB1020" t="s">
        <v>121</v>
      </c>
      <c r="AC1020" t="s">
        <v>255</v>
      </c>
      <c r="AD1020" t="s">
        <v>141</v>
      </c>
      <c r="AE1020" t="s">
        <v>245</v>
      </c>
      <c r="AF1020" t="s">
        <v>3326</v>
      </c>
      <c r="AG1020">
        <v>2</v>
      </c>
    </row>
    <row r="1021" spans="1:33" x14ac:dyDescent="0.35">
      <c r="A1021" t="s">
        <v>207</v>
      </c>
      <c r="B1021">
        <v>6587297</v>
      </c>
      <c r="C1021" t="s">
        <v>129</v>
      </c>
      <c r="D1021" t="s">
        <v>3495</v>
      </c>
      <c r="E1021" t="s">
        <v>310</v>
      </c>
      <c r="F1021" t="s">
        <v>133</v>
      </c>
      <c r="G1021" t="s">
        <v>132</v>
      </c>
      <c r="H1021">
        <v>45839</v>
      </c>
      <c r="I1021">
        <v>45869</v>
      </c>
      <c r="J1021" t="s">
        <v>3476</v>
      </c>
      <c r="K1021">
        <v>1213130</v>
      </c>
      <c r="L1021" t="s">
        <v>385</v>
      </c>
      <c r="O1021">
        <v>10014621</v>
      </c>
      <c r="P1021" t="s">
        <v>207</v>
      </c>
      <c r="Q1021">
        <v>0</v>
      </c>
      <c r="R1021" t="s">
        <v>329</v>
      </c>
      <c r="S1021" t="s">
        <v>3901</v>
      </c>
      <c r="T1021">
        <v>11559812</v>
      </c>
      <c r="U1021">
        <v>45757</v>
      </c>
      <c r="V1021">
        <v>45839</v>
      </c>
      <c r="W1021">
        <v>45835</v>
      </c>
      <c r="X1021">
        <v>0</v>
      </c>
      <c r="Y1021">
        <v>1290900</v>
      </c>
      <c r="Z1021" t="s">
        <v>1568</v>
      </c>
      <c r="AA1021" t="s">
        <v>245</v>
      </c>
      <c r="AB1021" t="s">
        <v>121</v>
      </c>
      <c r="AC1021" t="s">
        <v>255</v>
      </c>
      <c r="AD1021" t="s">
        <v>122</v>
      </c>
      <c r="AE1021" t="s">
        <v>245</v>
      </c>
      <c r="AF1021" t="s">
        <v>1812</v>
      </c>
      <c r="AG1021">
        <v>10</v>
      </c>
    </row>
    <row r="1022" spans="1:33" x14ac:dyDescent="0.35">
      <c r="A1022" t="s">
        <v>413</v>
      </c>
      <c r="B1022">
        <v>6587296</v>
      </c>
      <c r="C1022" t="s">
        <v>129</v>
      </c>
      <c r="D1022" t="s">
        <v>3432</v>
      </c>
      <c r="E1022" t="s">
        <v>310</v>
      </c>
      <c r="F1022" t="s">
        <v>133</v>
      </c>
      <c r="G1022" t="s">
        <v>226</v>
      </c>
      <c r="H1022">
        <v>45839</v>
      </c>
      <c r="I1022">
        <v>45869</v>
      </c>
      <c r="J1022" t="s">
        <v>3476</v>
      </c>
      <c r="K1022">
        <v>1213130</v>
      </c>
      <c r="L1022" t="s">
        <v>414</v>
      </c>
      <c r="O1022">
        <v>10014620</v>
      </c>
      <c r="P1022" t="s">
        <v>413</v>
      </c>
      <c r="Q1022">
        <v>0</v>
      </c>
      <c r="R1022" t="s">
        <v>329</v>
      </c>
      <c r="S1022" t="s">
        <v>3901</v>
      </c>
      <c r="T1022">
        <v>11564892</v>
      </c>
      <c r="U1022">
        <v>45757</v>
      </c>
      <c r="V1022">
        <v>45839</v>
      </c>
      <c r="W1022">
        <v>45835</v>
      </c>
      <c r="X1022">
        <v>0</v>
      </c>
      <c r="Y1022">
        <v>1290900</v>
      </c>
      <c r="Z1022" t="s">
        <v>1568</v>
      </c>
      <c r="AA1022" t="s">
        <v>245</v>
      </c>
      <c r="AB1022" t="s">
        <v>121</v>
      </c>
      <c r="AC1022" t="s">
        <v>255</v>
      </c>
      <c r="AD1022" t="s">
        <v>189</v>
      </c>
      <c r="AE1022" t="s">
        <v>245</v>
      </c>
      <c r="AF1022" t="s">
        <v>1812</v>
      </c>
      <c r="AG1022">
        <v>10</v>
      </c>
    </row>
    <row r="1023" spans="1:33" x14ac:dyDescent="0.35">
      <c r="A1023" t="s">
        <v>321</v>
      </c>
      <c r="B1023">
        <v>6587113</v>
      </c>
      <c r="C1023" t="s">
        <v>138</v>
      </c>
      <c r="D1023" t="s">
        <v>3388</v>
      </c>
      <c r="E1023" t="s">
        <v>310</v>
      </c>
      <c r="F1023" t="s">
        <v>133</v>
      </c>
      <c r="G1023" t="s">
        <v>132</v>
      </c>
      <c r="H1023">
        <v>45809</v>
      </c>
      <c r="I1023">
        <v>45809</v>
      </c>
      <c r="J1023" t="s">
        <v>856</v>
      </c>
      <c r="K1023">
        <v>2230130</v>
      </c>
      <c r="L1023" t="s">
        <v>322</v>
      </c>
      <c r="O1023">
        <v>10017210</v>
      </c>
      <c r="P1023" t="s">
        <v>181</v>
      </c>
      <c r="Q1023">
        <v>0</v>
      </c>
      <c r="R1023" t="s">
        <v>343</v>
      </c>
      <c r="S1023" t="s">
        <v>347</v>
      </c>
      <c r="T1023">
        <v>11577281</v>
      </c>
      <c r="U1023">
        <v>45756</v>
      </c>
      <c r="V1023">
        <v>45809</v>
      </c>
      <c r="W1023">
        <v>45805</v>
      </c>
      <c r="X1023">
        <v>0</v>
      </c>
      <c r="Y1023">
        <v>1290900</v>
      </c>
      <c r="Z1023" t="s">
        <v>1568</v>
      </c>
      <c r="AA1023" t="s">
        <v>249</v>
      </c>
      <c r="AB1023" t="s">
        <v>121</v>
      </c>
      <c r="AC1023" t="s">
        <v>255</v>
      </c>
      <c r="AD1023" t="s">
        <v>141</v>
      </c>
      <c r="AE1023" t="s">
        <v>249</v>
      </c>
      <c r="AF1023" t="s">
        <v>3326</v>
      </c>
      <c r="AG1023">
        <v>0</v>
      </c>
    </row>
    <row r="1024" spans="1:33" x14ac:dyDescent="0.35">
      <c r="A1024" t="s">
        <v>294</v>
      </c>
      <c r="B1024">
        <v>6587111</v>
      </c>
      <c r="C1024" t="s">
        <v>129</v>
      </c>
      <c r="D1024" t="s">
        <v>3389</v>
      </c>
      <c r="E1024" t="s">
        <v>310</v>
      </c>
      <c r="F1024" t="s">
        <v>133</v>
      </c>
      <c r="G1024" t="s">
        <v>226</v>
      </c>
      <c r="H1024">
        <v>45839</v>
      </c>
      <c r="I1024">
        <v>45869</v>
      </c>
      <c r="J1024" t="s">
        <v>3476</v>
      </c>
      <c r="K1024">
        <v>1213130</v>
      </c>
      <c r="L1024" t="s">
        <v>295</v>
      </c>
      <c r="O1024">
        <v>10014618</v>
      </c>
      <c r="P1024" t="s">
        <v>294</v>
      </c>
      <c r="Q1024">
        <v>0</v>
      </c>
      <c r="R1024" t="s">
        <v>349</v>
      </c>
      <c r="S1024" t="s">
        <v>3901</v>
      </c>
      <c r="T1024">
        <v>11572733</v>
      </c>
      <c r="U1024">
        <v>45756</v>
      </c>
      <c r="V1024">
        <v>45839</v>
      </c>
      <c r="W1024">
        <v>45835</v>
      </c>
      <c r="X1024">
        <v>0</v>
      </c>
      <c r="Y1024">
        <v>1290900</v>
      </c>
      <c r="Z1024" t="s">
        <v>1568</v>
      </c>
      <c r="AA1024" t="s">
        <v>245</v>
      </c>
      <c r="AB1024" t="s">
        <v>121</v>
      </c>
      <c r="AC1024" t="s">
        <v>255</v>
      </c>
      <c r="AD1024" t="s">
        <v>189</v>
      </c>
      <c r="AE1024" t="s">
        <v>245</v>
      </c>
      <c r="AF1024" t="s">
        <v>1812</v>
      </c>
      <c r="AG1024">
        <v>3</v>
      </c>
    </row>
    <row r="1025" spans="1:33" x14ac:dyDescent="0.35">
      <c r="A1025" t="s">
        <v>206</v>
      </c>
      <c r="B1025">
        <v>6587110</v>
      </c>
      <c r="C1025" t="s">
        <v>129</v>
      </c>
      <c r="D1025" t="s">
        <v>3390</v>
      </c>
      <c r="E1025" t="s">
        <v>310</v>
      </c>
      <c r="F1025" t="s">
        <v>133</v>
      </c>
      <c r="G1025" t="s">
        <v>147</v>
      </c>
      <c r="H1025">
        <v>45835</v>
      </c>
      <c r="I1025">
        <v>45835</v>
      </c>
      <c r="J1025" t="s">
        <v>856</v>
      </c>
      <c r="K1025">
        <v>1213130</v>
      </c>
      <c r="L1025" t="s">
        <v>339</v>
      </c>
      <c r="O1025">
        <v>10014614</v>
      </c>
      <c r="P1025" t="s">
        <v>206</v>
      </c>
      <c r="Q1025">
        <v>0</v>
      </c>
      <c r="R1025" t="s">
        <v>349</v>
      </c>
      <c r="S1025" t="s">
        <v>3901</v>
      </c>
      <c r="T1025">
        <v>11572817</v>
      </c>
      <c r="U1025">
        <v>45756</v>
      </c>
      <c r="V1025">
        <v>45835</v>
      </c>
      <c r="W1025">
        <v>45835</v>
      </c>
      <c r="X1025">
        <v>0</v>
      </c>
      <c r="Y1025">
        <v>1290900</v>
      </c>
      <c r="Z1025" t="s">
        <v>1568</v>
      </c>
      <c r="AA1025" t="s">
        <v>245</v>
      </c>
      <c r="AB1025" t="s">
        <v>121</v>
      </c>
      <c r="AC1025" t="s">
        <v>255</v>
      </c>
      <c r="AD1025" t="s">
        <v>141</v>
      </c>
      <c r="AE1025" t="s">
        <v>245</v>
      </c>
      <c r="AF1025" t="s">
        <v>3326</v>
      </c>
      <c r="AG1025">
        <v>6</v>
      </c>
    </row>
    <row r="1026" spans="1:33" x14ac:dyDescent="0.35">
      <c r="A1026" t="s">
        <v>144</v>
      </c>
      <c r="B1026">
        <v>6587104</v>
      </c>
      <c r="C1026" t="s">
        <v>138</v>
      </c>
      <c r="D1026" t="s">
        <v>3391</v>
      </c>
      <c r="E1026" t="s">
        <v>310</v>
      </c>
      <c r="F1026" t="s">
        <v>133</v>
      </c>
      <c r="G1026" t="s">
        <v>147</v>
      </c>
      <c r="H1026">
        <v>45810</v>
      </c>
      <c r="I1026">
        <v>45810</v>
      </c>
      <c r="J1026" t="s">
        <v>856</v>
      </c>
      <c r="K1026">
        <v>1216100</v>
      </c>
      <c r="L1026" t="s">
        <v>393</v>
      </c>
      <c r="O1026">
        <v>10014649</v>
      </c>
      <c r="P1026" t="s">
        <v>144</v>
      </c>
      <c r="Q1026">
        <v>0</v>
      </c>
      <c r="R1026" t="s">
        <v>349</v>
      </c>
      <c r="S1026" t="s">
        <v>347</v>
      </c>
      <c r="T1026">
        <v>11575210</v>
      </c>
      <c r="U1026">
        <v>45756</v>
      </c>
      <c r="V1026">
        <v>45810</v>
      </c>
      <c r="W1026">
        <v>45805</v>
      </c>
      <c r="X1026">
        <v>0</v>
      </c>
      <c r="Y1026">
        <v>1290900</v>
      </c>
      <c r="Z1026" t="s">
        <v>1568</v>
      </c>
      <c r="AA1026" t="s">
        <v>249</v>
      </c>
      <c r="AB1026" t="s">
        <v>121</v>
      </c>
      <c r="AC1026" t="s">
        <v>255</v>
      </c>
      <c r="AD1026" t="s">
        <v>141</v>
      </c>
      <c r="AE1026" t="s">
        <v>249</v>
      </c>
      <c r="AF1026" t="s">
        <v>3326</v>
      </c>
      <c r="AG1026">
        <v>0</v>
      </c>
    </row>
    <row r="1027" spans="1:33" x14ac:dyDescent="0.35">
      <c r="A1027" t="s">
        <v>178</v>
      </c>
      <c r="B1027">
        <v>6586791</v>
      </c>
      <c r="C1027" t="s">
        <v>129</v>
      </c>
      <c r="D1027" t="s">
        <v>3392</v>
      </c>
      <c r="E1027" t="s">
        <v>310</v>
      </c>
      <c r="F1027" t="s">
        <v>133</v>
      </c>
      <c r="G1027" t="s">
        <v>147</v>
      </c>
      <c r="H1027">
        <v>45839</v>
      </c>
      <c r="I1027">
        <v>45869</v>
      </c>
      <c r="J1027" t="s">
        <v>3476</v>
      </c>
      <c r="K1027">
        <v>1215154</v>
      </c>
      <c r="L1027" t="s">
        <v>392</v>
      </c>
      <c r="O1027">
        <v>10014644</v>
      </c>
      <c r="P1027" t="s">
        <v>178</v>
      </c>
      <c r="Q1027">
        <v>0</v>
      </c>
      <c r="R1027" t="s">
        <v>329</v>
      </c>
      <c r="S1027" t="s">
        <v>3901</v>
      </c>
      <c r="T1027">
        <v>11572803</v>
      </c>
      <c r="U1027">
        <v>45755</v>
      </c>
      <c r="V1027">
        <v>45839</v>
      </c>
      <c r="W1027">
        <v>45835</v>
      </c>
      <c r="X1027">
        <v>0</v>
      </c>
      <c r="Y1027">
        <v>1290900</v>
      </c>
      <c r="Z1027" t="s">
        <v>1568</v>
      </c>
      <c r="AA1027" t="s">
        <v>246</v>
      </c>
      <c r="AB1027" t="s">
        <v>121</v>
      </c>
      <c r="AC1027" t="s">
        <v>255</v>
      </c>
      <c r="AD1027" t="s">
        <v>141</v>
      </c>
      <c r="AE1027" t="s">
        <v>246</v>
      </c>
      <c r="AF1027" t="s">
        <v>1812</v>
      </c>
      <c r="AG1027">
        <v>4</v>
      </c>
    </row>
    <row r="1028" spans="1:33" x14ac:dyDescent="0.35">
      <c r="A1028" t="s">
        <v>178</v>
      </c>
      <c r="B1028">
        <v>6586750</v>
      </c>
      <c r="C1028" t="s">
        <v>129</v>
      </c>
      <c r="D1028" t="s">
        <v>5625</v>
      </c>
      <c r="E1028" t="s">
        <v>310</v>
      </c>
      <c r="F1028" t="s">
        <v>133</v>
      </c>
      <c r="G1028" t="s">
        <v>147</v>
      </c>
      <c r="H1028">
        <v>45839</v>
      </c>
      <c r="I1028">
        <v>45869</v>
      </c>
      <c r="J1028" t="s">
        <v>856</v>
      </c>
      <c r="K1028">
        <v>1215154</v>
      </c>
      <c r="L1028" t="s">
        <v>392</v>
      </c>
      <c r="O1028">
        <v>10014644</v>
      </c>
      <c r="P1028" t="s">
        <v>178</v>
      </c>
      <c r="Q1028">
        <v>0</v>
      </c>
      <c r="R1028" t="s">
        <v>329</v>
      </c>
      <c r="S1028" t="s">
        <v>3901</v>
      </c>
      <c r="T1028">
        <v>11469665</v>
      </c>
      <c r="U1028">
        <v>45755</v>
      </c>
      <c r="V1028">
        <v>45839</v>
      </c>
      <c r="W1028">
        <v>45835</v>
      </c>
      <c r="X1028">
        <v>0</v>
      </c>
      <c r="Y1028">
        <v>1290900</v>
      </c>
      <c r="Z1028" t="s">
        <v>1568</v>
      </c>
      <c r="AA1028" t="s">
        <v>246</v>
      </c>
      <c r="AB1028" t="s">
        <v>121</v>
      </c>
      <c r="AC1028" t="s">
        <v>255</v>
      </c>
      <c r="AD1028" t="s">
        <v>141</v>
      </c>
      <c r="AE1028" t="s">
        <v>246</v>
      </c>
      <c r="AF1028" t="s">
        <v>3326</v>
      </c>
      <c r="AG1028">
        <v>20</v>
      </c>
    </row>
    <row r="1029" spans="1:33" x14ac:dyDescent="0.35">
      <c r="A1029" t="s">
        <v>187</v>
      </c>
      <c r="B1029">
        <v>6586734</v>
      </c>
      <c r="C1029" t="s">
        <v>129</v>
      </c>
      <c r="D1029" t="s">
        <v>6435</v>
      </c>
      <c r="E1029" t="s">
        <v>310</v>
      </c>
      <c r="F1029" t="s">
        <v>133</v>
      </c>
      <c r="G1029" t="s">
        <v>132</v>
      </c>
      <c r="H1029">
        <v>45839</v>
      </c>
      <c r="I1029">
        <v>45869</v>
      </c>
      <c r="J1029" t="s">
        <v>3476</v>
      </c>
      <c r="K1029">
        <v>1215154</v>
      </c>
      <c r="L1029" t="s">
        <v>328</v>
      </c>
      <c r="O1029">
        <v>10014643</v>
      </c>
      <c r="P1029" t="s">
        <v>187</v>
      </c>
      <c r="Q1029">
        <v>0</v>
      </c>
      <c r="R1029" t="s">
        <v>329</v>
      </c>
      <c r="S1029" t="s">
        <v>329</v>
      </c>
      <c r="T1029">
        <v>11575164</v>
      </c>
      <c r="U1029">
        <v>45755</v>
      </c>
      <c r="V1029">
        <v>45839</v>
      </c>
      <c r="W1029">
        <v>45835</v>
      </c>
      <c r="X1029">
        <v>0</v>
      </c>
      <c r="Y1029">
        <v>1290900</v>
      </c>
      <c r="Z1029" t="s">
        <v>1568</v>
      </c>
      <c r="AA1029" t="s">
        <v>246</v>
      </c>
      <c r="AB1029" t="s">
        <v>121</v>
      </c>
      <c r="AC1029" t="s">
        <v>255</v>
      </c>
      <c r="AD1029" t="s">
        <v>122</v>
      </c>
      <c r="AE1029" t="s">
        <v>246</v>
      </c>
      <c r="AF1029" t="s">
        <v>1812</v>
      </c>
      <c r="AG1029">
        <v>4</v>
      </c>
    </row>
    <row r="1030" spans="1:33" x14ac:dyDescent="0.35">
      <c r="A1030" t="s">
        <v>230</v>
      </c>
      <c r="B1030">
        <v>6586661</v>
      </c>
      <c r="C1030" t="s">
        <v>129</v>
      </c>
      <c r="D1030" t="s">
        <v>3394</v>
      </c>
      <c r="E1030" t="s">
        <v>310</v>
      </c>
      <c r="F1030" t="s">
        <v>259</v>
      </c>
      <c r="G1030" t="s">
        <v>142</v>
      </c>
      <c r="H1030">
        <v>45854</v>
      </c>
      <c r="I1030">
        <v>45854</v>
      </c>
      <c r="J1030" t="s">
        <v>5407</v>
      </c>
      <c r="K1030">
        <v>1215150</v>
      </c>
      <c r="L1030" t="s">
        <v>277</v>
      </c>
      <c r="O1030">
        <v>10014636</v>
      </c>
      <c r="P1030" t="s">
        <v>230</v>
      </c>
      <c r="Q1030">
        <v>0</v>
      </c>
      <c r="R1030" t="s">
        <v>343</v>
      </c>
      <c r="S1030" t="s">
        <v>343</v>
      </c>
      <c r="T1030">
        <v>11571264</v>
      </c>
      <c r="U1030">
        <v>45754</v>
      </c>
      <c r="V1030">
        <v>45854</v>
      </c>
      <c r="W1030">
        <v>45851</v>
      </c>
      <c r="X1030">
        <v>0</v>
      </c>
      <c r="Y1030">
        <v>1290900</v>
      </c>
      <c r="Z1030" t="s">
        <v>1568</v>
      </c>
      <c r="AA1030" t="s">
        <v>246</v>
      </c>
      <c r="AB1030" t="s">
        <v>121</v>
      </c>
      <c r="AC1030" t="s">
        <v>255</v>
      </c>
      <c r="AD1030" t="s">
        <v>141</v>
      </c>
      <c r="AE1030" t="s">
        <v>246</v>
      </c>
      <c r="AF1030" t="s">
        <v>3326</v>
      </c>
      <c r="AG1030">
        <v>10</v>
      </c>
    </row>
    <row r="1031" spans="1:33" x14ac:dyDescent="0.35">
      <c r="A1031" t="s">
        <v>144</v>
      </c>
      <c r="B1031">
        <v>6586656</v>
      </c>
      <c r="C1031" t="s">
        <v>138</v>
      </c>
      <c r="D1031" t="s">
        <v>3395</v>
      </c>
      <c r="E1031" t="s">
        <v>310</v>
      </c>
      <c r="F1031" t="s">
        <v>133</v>
      </c>
      <c r="G1031" t="s">
        <v>132</v>
      </c>
      <c r="H1031">
        <v>45809</v>
      </c>
      <c r="I1031">
        <v>45838</v>
      </c>
      <c r="J1031" t="s">
        <v>3478</v>
      </c>
      <c r="K1031">
        <v>1216100</v>
      </c>
      <c r="L1031" t="s">
        <v>393</v>
      </c>
      <c r="O1031">
        <v>10014649</v>
      </c>
      <c r="P1031" t="s">
        <v>144</v>
      </c>
      <c r="Q1031">
        <v>0</v>
      </c>
      <c r="R1031" t="s">
        <v>296</v>
      </c>
      <c r="S1031" t="s">
        <v>347</v>
      </c>
      <c r="T1031">
        <v>11554622</v>
      </c>
      <c r="U1031">
        <v>45754</v>
      </c>
      <c r="V1031">
        <v>45809</v>
      </c>
      <c r="W1031">
        <v>45805</v>
      </c>
      <c r="X1031">
        <v>0</v>
      </c>
      <c r="Y1031">
        <v>1290900</v>
      </c>
      <c r="Z1031" t="s">
        <v>1568</v>
      </c>
      <c r="AA1031" t="s">
        <v>249</v>
      </c>
      <c r="AB1031" t="s">
        <v>121</v>
      </c>
      <c r="AC1031" t="s">
        <v>255</v>
      </c>
      <c r="AD1031" t="s">
        <v>122</v>
      </c>
      <c r="AE1031" t="s">
        <v>249</v>
      </c>
      <c r="AF1031" t="s">
        <v>1812</v>
      </c>
      <c r="AG1031">
        <v>2</v>
      </c>
    </row>
    <row r="1032" spans="1:33" x14ac:dyDescent="0.35">
      <c r="A1032" t="s">
        <v>148</v>
      </c>
      <c r="B1032">
        <v>6586650</v>
      </c>
      <c r="C1032" t="s">
        <v>129</v>
      </c>
      <c r="D1032" t="s">
        <v>3396</v>
      </c>
      <c r="E1032" t="s">
        <v>310</v>
      </c>
      <c r="F1032" t="s">
        <v>133</v>
      </c>
      <c r="G1032" t="s">
        <v>147</v>
      </c>
      <c r="H1032">
        <v>45839</v>
      </c>
      <c r="I1032">
        <v>45869</v>
      </c>
      <c r="J1032" t="s">
        <v>856</v>
      </c>
      <c r="K1032">
        <v>1213130</v>
      </c>
      <c r="L1032" t="s">
        <v>297</v>
      </c>
      <c r="O1032">
        <v>10014617</v>
      </c>
      <c r="P1032" t="s">
        <v>148</v>
      </c>
      <c r="Q1032">
        <v>0</v>
      </c>
      <c r="R1032" t="s">
        <v>343</v>
      </c>
      <c r="S1032" t="s">
        <v>3891</v>
      </c>
      <c r="T1032">
        <v>11568604</v>
      </c>
      <c r="U1032">
        <v>45754</v>
      </c>
      <c r="V1032">
        <v>45839</v>
      </c>
      <c r="W1032">
        <v>45806</v>
      </c>
      <c r="X1032">
        <v>0</v>
      </c>
      <c r="Y1032">
        <v>1290900</v>
      </c>
      <c r="Z1032" t="s">
        <v>1568</v>
      </c>
      <c r="AA1032" t="s">
        <v>245</v>
      </c>
      <c r="AB1032" t="s">
        <v>121</v>
      </c>
      <c r="AC1032" t="s">
        <v>255</v>
      </c>
      <c r="AD1032" t="s">
        <v>141</v>
      </c>
      <c r="AE1032" t="s">
        <v>245</v>
      </c>
      <c r="AF1032" t="s">
        <v>3326</v>
      </c>
      <c r="AG1032">
        <v>1</v>
      </c>
    </row>
    <row r="1033" spans="1:33" x14ac:dyDescent="0.35">
      <c r="A1033" t="s">
        <v>148</v>
      </c>
      <c r="B1033">
        <v>6586648</v>
      </c>
      <c r="C1033" t="s">
        <v>129</v>
      </c>
      <c r="D1033" t="s">
        <v>3397</v>
      </c>
      <c r="E1033" t="s">
        <v>310</v>
      </c>
      <c r="F1033" t="s">
        <v>259</v>
      </c>
      <c r="G1033" t="s">
        <v>147</v>
      </c>
      <c r="H1033">
        <v>45839</v>
      </c>
      <c r="I1033">
        <v>45869</v>
      </c>
      <c r="J1033" t="s">
        <v>3476</v>
      </c>
      <c r="K1033">
        <v>1213130</v>
      </c>
      <c r="L1033" t="s">
        <v>297</v>
      </c>
      <c r="O1033">
        <v>10014617</v>
      </c>
      <c r="P1033" t="s">
        <v>148</v>
      </c>
      <c r="Q1033">
        <v>0</v>
      </c>
      <c r="R1033" t="s">
        <v>343</v>
      </c>
      <c r="S1033" t="s">
        <v>308</v>
      </c>
      <c r="T1033">
        <v>11568511</v>
      </c>
      <c r="U1033">
        <v>45754</v>
      </c>
      <c r="V1033">
        <v>45839</v>
      </c>
      <c r="W1033">
        <v>45809</v>
      </c>
      <c r="X1033">
        <v>0</v>
      </c>
      <c r="Y1033">
        <v>1290900</v>
      </c>
      <c r="Z1033" t="s">
        <v>1568</v>
      </c>
      <c r="AA1033" t="s">
        <v>245</v>
      </c>
      <c r="AB1033" t="s">
        <v>121</v>
      </c>
      <c r="AC1033" t="s">
        <v>255</v>
      </c>
      <c r="AD1033" t="s">
        <v>141</v>
      </c>
      <c r="AE1033" t="s">
        <v>245</v>
      </c>
      <c r="AF1033" t="s">
        <v>3326</v>
      </c>
      <c r="AG1033">
        <v>3</v>
      </c>
    </row>
    <row r="1034" spans="1:33" x14ac:dyDescent="0.35">
      <c r="A1034" t="s">
        <v>242</v>
      </c>
      <c r="B1034">
        <v>6586540</v>
      </c>
      <c r="C1034" t="s">
        <v>129</v>
      </c>
      <c r="D1034" t="s">
        <v>3398</v>
      </c>
      <c r="E1034" t="s">
        <v>310</v>
      </c>
      <c r="F1034" t="s">
        <v>125</v>
      </c>
      <c r="G1034" t="s">
        <v>336</v>
      </c>
      <c r="H1034">
        <v>45850</v>
      </c>
      <c r="I1034">
        <v>45850</v>
      </c>
      <c r="J1034" t="s">
        <v>5406</v>
      </c>
      <c r="K1034">
        <v>1215150</v>
      </c>
      <c r="L1034" t="s">
        <v>330</v>
      </c>
      <c r="O1034">
        <v>10014637</v>
      </c>
      <c r="P1034" t="s">
        <v>242</v>
      </c>
      <c r="Q1034">
        <v>0</v>
      </c>
      <c r="R1034" t="s">
        <v>343</v>
      </c>
      <c r="S1034" t="s">
        <v>262</v>
      </c>
      <c r="T1034">
        <v>11576861</v>
      </c>
      <c r="U1034">
        <v>45754</v>
      </c>
      <c r="V1034">
        <v>45850</v>
      </c>
      <c r="W1034">
        <v>45853</v>
      </c>
      <c r="X1034">
        <v>0</v>
      </c>
      <c r="Y1034">
        <v>1290900</v>
      </c>
      <c r="Z1034" t="s">
        <v>1568</v>
      </c>
      <c r="AA1034" t="s">
        <v>246</v>
      </c>
      <c r="AB1034" t="s">
        <v>121</v>
      </c>
      <c r="AC1034" t="s">
        <v>255</v>
      </c>
      <c r="AD1034" t="s">
        <v>189</v>
      </c>
      <c r="AE1034" t="s">
        <v>246</v>
      </c>
      <c r="AF1034" t="s">
        <v>1812</v>
      </c>
      <c r="AG1034">
        <v>4</v>
      </c>
    </row>
    <row r="1035" spans="1:33" x14ac:dyDescent="0.35">
      <c r="A1035" t="s">
        <v>144</v>
      </c>
      <c r="B1035">
        <v>6586465</v>
      </c>
      <c r="C1035" t="s">
        <v>138</v>
      </c>
      <c r="D1035" t="s">
        <v>3399</v>
      </c>
      <c r="E1035" t="s">
        <v>310</v>
      </c>
      <c r="F1035" t="s">
        <v>133</v>
      </c>
      <c r="G1035" t="s">
        <v>132</v>
      </c>
      <c r="H1035">
        <v>45809</v>
      </c>
      <c r="I1035">
        <v>45809</v>
      </c>
      <c r="J1035" t="s">
        <v>856</v>
      </c>
      <c r="K1035">
        <v>1216100</v>
      </c>
      <c r="L1035" t="s">
        <v>393</v>
      </c>
      <c r="O1035">
        <v>10014649</v>
      </c>
      <c r="P1035" t="s">
        <v>144</v>
      </c>
      <c r="Q1035">
        <v>0</v>
      </c>
      <c r="R1035" t="s">
        <v>349</v>
      </c>
      <c r="S1035" t="s">
        <v>347</v>
      </c>
      <c r="T1035">
        <v>11559389</v>
      </c>
      <c r="U1035">
        <v>45753</v>
      </c>
      <c r="V1035">
        <v>45809</v>
      </c>
      <c r="W1035">
        <v>45805</v>
      </c>
      <c r="X1035">
        <v>0</v>
      </c>
      <c r="Y1035">
        <v>1290900</v>
      </c>
      <c r="Z1035" t="s">
        <v>1568</v>
      </c>
      <c r="AA1035" t="s">
        <v>249</v>
      </c>
      <c r="AB1035" t="s">
        <v>121</v>
      </c>
      <c r="AC1035" t="s">
        <v>255</v>
      </c>
      <c r="AD1035" t="s">
        <v>141</v>
      </c>
      <c r="AE1035" t="s">
        <v>249</v>
      </c>
      <c r="AF1035" t="s">
        <v>3326</v>
      </c>
      <c r="AG1035">
        <v>0</v>
      </c>
    </row>
    <row r="1036" spans="1:33" x14ac:dyDescent="0.35">
      <c r="A1036" t="s">
        <v>321</v>
      </c>
      <c r="B1036">
        <v>6586462</v>
      </c>
      <c r="C1036" t="s">
        <v>138</v>
      </c>
      <c r="D1036" t="s">
        <v>3400</v>
      </c>
      <c r="E1036" t="s">
        <v>310</v>
      </c>
      <c r="F1036" t="s">
        <v>133</v>
      </c>
      <c r="G1036" t="s">
        <v>147</v>
      </c>
      <c r="H1036">
        <v>45809</v>
      </c>
      <c r="I1036">
        <v>45809</v>
      </c>
      <c r="J1036" t="s">
        <v>856</v>
      </c>
      <c r="K1036">
        <v>1291900</v>
      </c>
      <c r="L1036" t="s">
        <v>322</v>
      </c>
      <c r="O1036">
        <v>10014728</v>
      </c>
      <c r="P1036" t="s">
        <v>323</v>
      </c>
      <c r="Q1036">
        <v>0</v>
      </c>
      <c r="R1036" t="s">
        <v>349</v>
      </c>
      <c r="S1036" t="s">
        <v>347</v>
      </c>
      <c r="T1036">
        <v>11559853</v>
      </c>
      <c r="U1036">
        <v>45753</v>
      </c>
      <c r="V1036">
        <v>45809</v>
      </c>
      <c r="W1036">
        <v>45805</v>
      </c>
      <c r="X1036">
        <v>0</v>
      </c>
      <c r="Y1036">
        <v>1290900</v>
      </c>
      <c r="Z1036" t="s">
        <v>1568</v>
      </c>
      <c r="AA1036" t="s">
        <v>249</v>
      </c>
      <c r="AB1036" t="s">
        <v>121</v>
      </c>
      <c r="AC1036" t="s">
        <v>255</v>
      </c>
      <c r="AD1036" t="s">
        <v>122</v>
      </c>
      <c r="AE1036" t="s">
        <v>249</v>
      </c>
      <c r="AF1036" t="s">
        <v>1812</v>
      </c>
      <c r="AG1036">
        <v>0</v>
      </c>
    </row>
    <row r="1037" spans="1:33" x14ac:dyDescent="0.35">
      <c r="A1037" t="s">
        <v>324</v>
      </c>
      <c r="B1037">
        <v>6586460</v>
      </c>
      <c r="C1037" t="s">
        <v>138</v>
      </c>
      <c r="D1037" t="s">
        <v>3401</v>
      </c>
      <c r="E1037" t="s">
        <v>310</v>
      </c>
      <c r="F1037" t="s">
        <v>133</v>
      </c>
      <c r="G1037" t="s">
        <v>132</v>
      </c>
      <c r="H1037">
        <v>45809</v>
      </c>
      <c r="I1037">
        <v>45809</v>
      </c>
      <c r="J1037" t="s">
        <v>856</v>
      </c>
      <c r="K1037">
        <v>2230130</v>
      </c>
      <c r="L1037" t="s">
        <v>325</v>
      </c>
      <c r="O1037">
        <v>10015302</v>
      </c>
      <c r="P1037" t="s">
        <v>408</v>
      </c>
      <c r="Q1037">
        <v>0</v>
      </c>
      <c r="R1037" t="s">
        <v>349</v>
      </c>
      <c r="S1037" t="s">
        <v>347</v>
      </c>
      <c r="T1037">
        <v>11564620</v>
      </c>
      <c r="U1037">
        <v>45753</v>
      </c>
      <c r="V1037">
        <v>45809</v>
      </c>
      <c r="W1037">
        <v>45805</v>
      </c>
      <c r="X1037">
        <v>0</v>
      </c>
      <c r="Y1037">
        <v>1290900</v>
      </c>
      <c r="Z1037" t="s">
        <v>1568</v>
      </c>
      <c r="AA1037" t="s">
        <v>249</v>
      </c>
      <c r="AB1037" t="s">
        <v>121</v>
      </c>
      <c r="AC1037" t="s">
        <v>255</v>
      </c>
      <c r="AD1037" t="s">
        <v>141</v>
      </c>
      <c r="AE1037" t="s">
        <v>249</v>
      </c>
      <c r="AF1037" t="s">
        <v>3326</v>
      </c>
      <c r="AG1037">
        <v>0</v>
      </c>
    </row>
    <row r="1038" spans="1:33" x14ac:dyDescent="0.35">
      <c r="A1038" t="s">
        <v>324</v>
      </c>
      <c r="B1038">
        <v>6586451</v>
      </c>
      <c r="C1038" t="s">
        <v>138</v>
      </c>
      <c r="D1038" t="s">
        <v>3402</v>
      </c>
      <c r="E1038" t="s">
        <v>310</v>
      </c>
      <c r="F1038" t="s">
        <v>125</v>
      </c>
      <c r="G1038" t="s">
        <v>190</v>
      </c>
      <c r="H1038">
        <v>45809</v>
      </c>
      <c r="I1038">
        <v>45809</v>
      </c>
      <c r="K1038">
        <v>1291900</v>
      </c>
      <c r="L1038" t="s">
        <v>325</v>
      </c>
      <c r="O1038">
        <v>10014723</v>
      </c>
      <c r="P1038" t="s">
        <v>139</v>
      </c>
      <c r="Q1038">
        <v>0</v>
      </c>
      <c r="R1038" t="s">
        <v>343</v>
      </c>
      <c r="S1038" t="s">
        <v>343</v>
      </c>
      <c r="T1038">
        <v>11576657</v>
      </c>
      <c r="U1038">
        <v>45753</v>
      </c>
      <c r="V1038">
        <v>45809</v>
      </c>
      <c r="W1038">
        <v>45797</v>
      </c>
      <c r="X1038">
        <v>0</v>
      </c>
      <c r="Y1038">
        <v>1290900</v>
      </c>
      <c r="Z1038" t="s">
        <v>1568</v>
      </c>
      <c r="AA1038" t="s">
        <v>249</v>
      </c>
      <c r="AB1038" t="s">
        <v>121</v>
      </c>
      <c r="AC1038" t="s">
        <v>255</v>
      </c>
      <c r="AD1038" t="s">
        <v>189</v>
      </c>
      <c r="AE1038" t="s">
        <v>249</v>
      </c>
      <c r="AF1038" t="s">
        <v>1812</v>
      </c>
      <c r="AG1038">
        <v>0</v>
      </c>
    </row>
    <row r="1039" spans="1:33" x14ac:dyDescent="0.35">
      <c r="A1039" t="s">
        <v>337</v>
      </c>
      <c r="B1039">
        <v>6586447</v>
      </c>
      <c r="C1039" t="s">
        <v>129</v>
      </c>
      <c r="D1039" t="s">
        <v>3496</v>
      </c>
      <c r="E1039" t="s">
        <v>310</v>
      </c>
      <c r="F1039" t="s">
        <v>133</v>
      </c>
      <c r="G1039" t="s">
        <v>147</v>
      </c>
      <c r="H1039">
        <v>45873</v>
      </c>
      <c r="I1039">
        <v>45873</v>
      </c>
      <c r="J1039" t="s">
        <v>856</v>
      </c>
      <c r="K1039">
        <v>1212121</v>
      </c>
      <c r="L1039" t="s">
        <v>338</v>
      </c>
      <c r="O1039">
        <v>10014600</v>
      </c>
      <c r="P1039" t="s">
        <v>337</v>
      </c>
      <c r="Q1039">
        <v>0</v>
      </c>
      <c r="R1039" t="s">
        <v>296</v>
      </c>
      <c r="S1039" t="s">
        <v>342</v>
      </c>
      <c r="T1039">
        <v>11555922</v>
      </c>
      <c r="U1039">
        <v>45753</v>
      </c>
      <c r="V1039">
        <v>45873</v>
      </c>
      <c r="W1039">
        <v>45835</v>
      </c>
      <c r="X1039">
        <v>0</v>
      </c>
      <c r="Y1039">
        <v>1290900</v>
      </c>
      <c r="Z1039" t="s">
        <v>1568</v>
      </c>
      <c r="AA1039" t="s">
        <v>247</v>
      </c>
      <c r="AB1039" t="s">
        <v>121</v>
      </c>
      <c r="AC1039" t="s">
        <v>255</v>
      </c>
      <c r="AD1039" t="s">
        <v>141</v>
      </c>
      <c r="AE1039" t="s">
        <v>247</v>
      </c>
      <c r="AF1039" t="s">
        <v>3326</v>
      </c>
      <c r="AG1039">
        <v>1</v>
      </c>
    </row>
    <row r="1040" spans="1:33" x14ac:dyDescent="0.35">
      <c r="A1040" t="s">
        <v>134</v>
      </c>
      <c r="B1040">
        <v>6586445</v>
      </c>
      <c r="C1040" t="s">
        <v>123</v>
      </c>
      <c r="D1040" t="s">
        <v>3404</v>
      </c>
      <c r="E1040" t="s">
        <v>310</v>
      </c>
      <c r="F1040" t="s">
        <v>133</v>
      </c>
      <c r="G1040" t="s">
        <v>132</v>
      </c>
      <c r="H1040">
        <v>45858</v>
      </c>
      <c r="I1040">
        <v>45858</v>
      </c>
      <c r="J1040" t="s">
        <v>856</v>
      </c>
      <c r="K1040">
        <v>1210101</v>
      </c>
      <c r="L1040" t="s">
        <v>271</v>
      </c>
      <c r="O1040">
        <v>10014658</v>
      </c>
      <c r="P1040" t="s">
        <v>134</v>
      </c>
      <c r="Q1040">
        <v>0</v>
      </c>
      <c r="R1040" t="s">
        <v>296</v>
      </c>
      <c r="S1040" t="s">
        <v>342</v>
      </c>
      <c r="T1040">
        <v>11564200</v>
      </c>
      <c r="U1040">
        <v>45753</v>
      </c>
      <c r="V1040">
        <v>45858</v>
      </c>
      <c r="W1040">
        <v>45785</v>
      </c>
      <c r="X1040">
        <v>0</v>
      </c>
      <c r="Y1040">
        <v>1290900</v>
      </c>
      <c r="Z1040" t="s">
        <v>1568</v>
      </c>
      <c r="AA1040" t="s">
        <v>248</v>
      </c>
      <c r="AB1040" t="s">
        <v>121</v>
      </c>
      <c r="AC1040" t="s">
        <v>255</v>
      </c>
      <c r="AD1040" t="s">
        <v>141</v>
      </c>
      <c r="AE1040" t="s">
        <v>248</v>
      </c>
      <c r="AF1040" t="s">
        <v>3326</v>
      </c>
      <c r="AG1040">
        <v>4</v>
      </c>
    </row>
    <row r="1041" spans="1:33" x14ac:dyDescent="0.35">
      <c r="A1041" t="s">
        <v>173</v>
      </c>
      <c r="B1041">
        <v>6586444</v>
      </c>
      <c r="C1041" t="s">
        <v>123</v>
      </c>
      <c r="D1041" t="s">
        <v>3497</v>
      </c>
      <c r="E1041" t="s">
        <v>310</v>
      </c>
      <c r="F1041" t="s">
        <v>259</v>
      </c>
      <c r="G1041" t="s">
        <v>124</v>
      </c>
      <c r="H1041">
        <v>45836</v>
      </c>
      <c r="I1041">
        <v>45836</v>
      </c>
      <c r="J1041" t="s">
        <v>856</v>
      </c>
      <c r="K1041">
        <v>1210101</v>
      </c>
      <c r="L1041" t="s">
        <v>341</v>
      </c>
      <c r="O1041">
        <v>10014656</v>
      </c>
      <c r="P1041" t="s">
        <v>173</v>
      </c>
      <c r="Q1041">
        <v>0</v>
      </c>
      <c r="R1041" t="s">
        <v>296</v>
      </c>
      <c r="S1041" t="s">
        <v>296</v>
      </c>
      <c r="T1041">
        <v>11564202</v>
      </c>
      <c r="U1041">
        <v>45753</v>
      </c>
      <c r="V1041">
        <v>45836</v>
      </c>
      <c r="W1041">
        <v>45795</v>
      </c>
      <c r="X1041">
        <v>0</v>
      </c>
      <c r="Y1041">
        <v>1290900</v>
      </c>
      <c r="Z1041" t="s">
        <v>1568</v>
      </c>
      <c r="AA1041" t="s">
        <v>248</v>
      </c>
      <c r="AB1041" t="s">
        <v>121</v>
      </c>
      <c r="AC1041" t="s">
        <v>255</v>
      </c>
      <c r="AD1041" t="s">
        <v>141</v>
      </c>
      <c r="AE1041" t="s">
        <v>248</v>
      </c>
      <c r="AF1041" t="s">
        <v>3326</v>
      </c>
      <c r="AG1041">
        <v>4</v>
      </c>
    </row>
    <row r="1042" spans="1:33" x14ac:dyDescent="0.35">
      <c r="A1042" t="s">
        <v>272</v>
      </c>
      <c r="B1042">
        <v>6586443</v>
      </c>
      <c r="C1042" t="s">
        <v>123</v>
      </c>
      <c r="D1042" t="s">
        <v>3406</v>
      </c>
      <c r="E1042" t="s">
        <v>310</v>
      </c>
      <c r="F1042" t="s">
        <v>133</v>
      </c>
      <c r="G1042" t="s">
        <v>147</v>
      </c>
      <c r="H1042">
        <v>45845</v>
      </c>
      <c r="I1042">
        <v>45845</v>
      </c>
      <c r="J1042" t="s">
        <v>856</v>
      </c>
      <c r="K1042">
        <v>1210102</v>
      </c>
      <c r="L1042" t="s">
        <v>273</v>
      </c>
      <c r="O1042">
        <v>10017653</v>
      </c>
      <c r="P1042" t="s">
        <v>165</v>
      </c>
      <c r="Q1042">
        <v>0</v>
      </c>
      <c r="R1042" t="s">
        <v>296</v>
      </c>
      <c r="S1042" t="s">
        <v>342</v>
      </c>
      <c r="T1042">
        <v>11517084</v>
      </c>
      <c r="U1042">
        <v>45753</v>
      </c>
      <c r="V1042">
        <v>45845</v>
      </c>
      <c r="W1042">
        <v>45805</v>
      </c>
      <c r="X1042">
        <v>0</v>
      </c>
      <c r="Y1042">
        <v>1290900</v>
      </c>
      <c r="Z1042" t="s">
        <v>1568</v>
      </c>
      <c r="AA1042" t="s">
        <v>248</v>
      </c>
      <c r="AB1042" t="s">
        <v>121</v>
      </c>
      <c r="AC1042" t="s">
        <v>255</v>
      </c>
      <c r="AD1042" t="s">
        <v>141</v>
      </c>
      <c r="AE1042" t="s">
        <v>248</v>
      </c>
      <c r="AF1042" t="s">
        <v>3326</v>
      </c>
      <c r="AG1042">
        <v>8</v>
      </c>
    </row>
    <row r="1043" spans="1:33" x14ac:dyDescent="0.35">
      <c r="A1043" t="s">
        <v>274</v>
      </c>
      <c r="B1043">
        <v>6586442</v>
      </c>
      <c r="C1043" t="s">
        <v>123</v>
      </c>
      <c r="D1043" t="s">
        <v>3407</v>
      </c>
      <c r="E1043" t="s">
        <v>310</v>
      </c>
      <c r="F1043" t="s">
        <v>133</v>
      </c>
      <c r="G1043" t="s">
        <v>147</v>
      </c>
      <c r="H1043">
        <v>45858</v>
      </c>
      <c r="I1043">
        <v>45858</v>
      </c>
      <c r="J1043" t="s">
        <v>856</v>
      </c>
      <c r="K1043">
        <v>1210102</v>
      </c>
      <c r="L1043" t="s">
        <v>275</v>
      </c>
      <c r="O1043">
        <v>10014596</v>
      </c>
      <c r="P1043" t="s">
        <v>176</v>
      </c>
      <c r="Q1043">
        <v>0</v>
      </c>
      <c r="R1043" t="s">
        <v>296</v>
      </c>
      <c r="S1043" t="s">
        <v>296</v>
      </c>
      <c r="T1043">
        <v>11543888</v>
      </c>
      <c r="U1043">
        <v>45753</v>
      </c>
      <c r="V1043">
        <v>45858</v>
      </c>
      <c r="W1043">
        <v>45795</v>
      </c>
      <c r="X1043">
        <v>0</v>
      </c>
      <c r="Y1043">
        <v>1290900</v>
      </c>
      <c r="Z1043" t="s">
        <v>1568</v>
      </c>
      <c r="AA1043" t="s">
        <v>248</v>
      </c>
      <c r="AB1043" t="s">
        <v>121</v>
      </c>
      <c r="AC1043" t="s">
        <v>255</v>
      </c>
      <c r="AD1043" t="s">
        <v>141</v>
      </c>
      <c r="AE1043" t="s">
        <v>248</v>
      </c>
      <c r="AF1043" t="s">
        <v>3326</v>
      </c>
      <c r="AG1043">
        <v>4</v>
      </c>
    </row>
    <row r="1044" spans="1:33" x14ac:dyDescent="0.35">
      <c r="A1044" t="s">
        <v>324</v>
      </c>
      <c r="B1044">
        <v>6586436</v>
      </c>
      <c r="C1044" t="s">
        <v>138</v>
      </c>
      <c r="D1044" t="s">
        <v>3408</v>
      </c>
      <c r="E1044" t="s">
        <v>310</v>
      </c>
      <c r="F1044" t="s">
        <v>133</v>
      </c>
      <c r="G1044" t="s">
        <v>132</v>
      </c>
      <c r="H1044">
        <v>45808</v>
      </c>
      <c r="I1044">
        <v>45808</v>
      </c>
      <c r="J1044" t="s">
        <v>856</v>
      </c>
      <c r="K1044">
        <v>2230130</v>
      </c>
      <c r="L1044" t="s">
        <v>325</v>
      </c>
      <c r="O1044">
        <v>10015302</v>
      </c>
      <c r="P1044" t="s">
        <v>408</v>
      </c>
      <c r="Q1044">
        <v>0</v>
      </c>
      <c r="R1044" t="s">
        <v>349</v>
      </c>
      <c r="S1044" t="s">
        <v>347</v>
      </c>
      <c r="T1044">
        <v>11573766</v>
      </c>
      <c r="U1044">
        <v>45753</v>
      </c>
      <c r="V1044">
        <v>45808</v>
      </c>
      <c r="W1044">
        <v>45805</v>
      </c>
      <c r="X1044">
        <v>0</v>
      </c>
      <c r="Y1044">
        <v>1290900</v>
      </c>
      <c r="Z1044" t="s">
        <v>1568</v>
      </c>
      <c r="AA1044" t="s">
        <v>249</v>
      </c>
      <c r="AB1044" t="s">
        <v>121</v>
      </c>
      <c r="AC1044" t="s">
        <v>255</v>
      </c>
      <c r="AD1044" t="s">
        <v>141</v>
      </c>
      <c r="AE1044" t="s">
        <v>249</v>
      </c>
      <c r="AF1044" t="s">
        <v>3326</v>
      </c>
      <c r="AG1044">
        <v>0</v>
      </c>
    </row>
    <row r="1045" spans="1:33" x14ac:dyDescent="0.35">
      <c r="A1045" t="s">
        <v>321</v>
      </c>
      <c r="B1045">
        <v>6586435</v>
      </c>
      <c r="C1045" t="s">
        <v>138</v>
      </c>
      <c r="D1045" t="s">
        <v>3409</v>
      </c>
      <c r="E1045" t="s">
        <v>310</v>
      </c>
      <c r="F1045" t="s">
        <v>133</v>
      </c>
      <c r="G1045" t="s">
        <v>132</v>
      </c>
      <c r="H1045">
        <v>45809</v>
      </c>
      <c r="I1045">
        <v>45809</v>
      </c>
      <c r="J1045" t="s">
        <v>856</v>
      </c>
      <c r="K1045">
        <v>2230130</v>
      </c>
      <c r="L1045" t="s">
        <v>322</v>
      </c>
      <c r="O1045">
        <v>10017210</v>
      </c>
      <c r="P1045" t="s">
        <v>181</v>
      </c>
      <c r="Q1045">
        <v>0</v>
      </c>
      <c r="R1045" t="s">
        <v>349</v>
      </c>
      <c r="S1045" t="s">
        <v>347</v>
      </c>
      <c r="T1045">
        <v>11570919</v>
      </c>
      <c r="U1045">
        <v>45753</v>
      </c>
      <c r="V1045">
        <v>45809</v>
      </c>
      <c r="W1045">
        <v>45805</v>
      </c>
      <c r="X1045">
        <v>0</v>
      </c>
      <c r="Y1045">
        <v>1290900</v>
      </c>
      <c r="Z1045" t="s">
        <v>1568</v>
      </c>
      <c r="AA1045" t="s">
        <v>249</v>
      </c>
      <c r="AB1045" t="s">
        <v>121</v>
      </c>
      <c r="AC1045" t="s">
        <v>255</v>
      </c>
      <c r="AD1045" t="s">
        <v>141</v>
      </c>
      <c r="AE1045" t="s">
        <v>249</v>
      </c>
      <c r="AF1045" t="s">
        <v>3326</v>
      </c>
      <c r="AG1045">
        <v>0</v>
      </c>
    </row>
    <row r="1046" spans="1:33" x14ac:dyDescent="0.35">
      <c r="A1046" t="s">
        <v>272</v>
      </c>
      <c r="B1046">
        <v>6586325</v>
      </c>
      <c r="C1046" t="s">
        <v>123</v>
      </c>
      <c r="D1046" t="s">
        <v>3410</v>
      </c>
      <c r="E1046" t="s">
        <v>310</v>
      </c>
      <c r="F1046" t="s">
        <v>133</v>
      </c>
      <c r="G1046" t="s">
        <v>132</v>
      </c>
      <c r="H1046">
        <v>45858</v>
      </c>
      <c r="I1046">
        <v>45858</v>
      </c>
      <c r="J1046" t="s">
        <v>856</v>
      </c>
      <c r="K1046">
        <v>1210102</v>
      </c>
      <c r="L1046" t="s">
        <v>273</v>
      </c>
      <c r="O1046">
        <v>10017653</v>
      </c>
      <c r="P1046" t="s">
        <v>165</v>
      </c>
      <c r="Q1046">
        <v>0</v>
      </c>
      <c r="R1046" t="s">
        <v>296</v>
      </c>
      <c r="S1046" t="s">
        <v>296</v>
      </c>
      <c r="T1046">
        <v>11575446</v>
      </c>
      <c r="U1046">
        <v>45753</v>
      </c>
      <c r="V1046">
        <v>45858</v>
      </c>
      <c r="W1046">
        <v>45795</v>
      </c>
      <c r="X1046">
        <v>0</v>
      </c>
      <c r="Y1046">
        <v>1290900</v>
      </c>
      <c r="Z1046" t="s">
        <v>1568</v>
      </c>
      <c r="AA1046" t="s">
        <v>248</v>
      </c>
      <c r="AB1046" t="s">
        <v>121</v>
      </c>
      <c r="AC1046" t="s">
        <v>255</v>
      </c>
      <c r="AD1046" t="s">
        <v>141</v>
      </c>
      <c r="AE1046" t="s">
        <v>248</v>
      </c>
      <c r="AF1046" t="s">
        <v>3326</v>
      </c>
      <c r="AG1046">
        <v>2</v>
      </c>
    </row>
    <row r="1047" spans="1:33" x14ac:dyDescent="0.35">
      <c r="A1047" t="s">
        <v>272</v>
      </c>
      <c r="B1047">
        <v>6586316</v>
      </c>
      <c r="C1047" t="s">
        <v>123</v>
      </c>
      <c r="D1047" t="s">
        <v>3411</v>
      </c>
      <c r="E1047" t="s">
        <v>310</v>
      </c>
      <c r="F1047" t="s">
        <v>133</v>
      </c>
      <c r="G1047" t="s">
        <v>132</v>
      </c>
      <c r="H1047">
        <v>45858</v>
      </c>
      <c r="I1047">
        <v>45858</v>
      </c>
      <c r="J1047" t="s">
        <v>856</v>
      </c>
      <c r="K1047">
        <v>1210102</v>
      </c>
      <c r="L1047" t="s">
        <v>273</v>
      </c>
      <c r="O1047">
        <v>10017653</v>
      </c>
      <c r="P1047" t="s">
        <v>165</v>
      </c>
      <c r="Q1047">
        <v>0</v>
      </c>
      <c r="R1047" t="s">
        <v>296</v>
      </c>
      <c r="S1047" t="s">
        <v>296</v>
      </c>
      <c r="T1047">
        <v>11575342</v>
      </c>
      <c r="U1047">
        <v>45753</v>
      </c>
      <c r="V1047">
        <v>45858</v>
      </c>
      <c r="W1047">
        <v>45795</v>
      </c>
      <c r="X1047">
        <v>0</v>
      </c>
      <c r="Y1047">
        <v>1290900</v>
      </c>
      <c r="Z1047" t="s">
        <v>1568</v>
      </c>
      <c r="AA1047" t="s">
        <v>248</v>
      </c>
      <c r="AB1047" t="s">
        <v>121</v>
      </c>
      <c r="AC1047" t="s">
        <v>255</v>
      </c>
      <c r="AD1047" t="s">
        <v>122</v>
      </c>
      <c r="AE1047" t="s">
        <v>248</v>
      </c>
      <c r="AF1047" t="s">
        <v>1812</v>
      </c>
      <c r="AG1047">
        <v>4</v>
      </c>
    </row>
    <row r="1048" spans="1:33" x14ac:dyDescent="0.35">
      <c r="A1048" t="s">
        <v>272</v>
      </c>
      <c r="B1048">
        <v>6586313</v>
      </c>
      <c r="C1048" t="s">
        <v>123</v>
      </c>
      <c r="D1048" t="s">
        <v>3412</v>
      </c>
      <c r="E1048" t="s">
        <v>310</v>
      </c>
      <c r="F1048" t="s">
        <v>133</v>
      </c>
      <c r="G1048" t="s">
        <v>132</v>
      </c>
      <c r="H1048">
        <v>45884</v>
      </c>
      <c r="I1048">
        <v>45884</v>
      </c>
      <c r="J1048" t="s">
        <v>856</v>
      </c>
      <c r="K1048">
        <v>1210102</v>
      </c>
      <c r="L1048" t="s">
        <v>273</v>
      </c>
      <c r="O1048">
        <v>10017653</v>
      </c>
      <c r="P1048" t="s">
        <v>165</v>
      </c>
      <c r="Q1048">
        <v>0</v>
      </c>
      <c r="R1048" t="s">
        <v>296</v>
      </c>
      <c r="S1048" t="s">
        <v>1340</v>
      </c>
      <c r="T1048">
        <v>11575174</v>
      </c>
      <c r="U1048">
        <v>45753</v>
      </c>
      <c r="V1048">
        <v>45884</v>
      </c>
      <c r="W1048">
        <v>45839</v>
      </c>
      <c r="X1048">
        <v>0</v>
      </c>
      <c r="Y1048">
        <v>1290900</v>
      </c>
      <c r="Z1048" t="s">
        <v>1568</v>
      </c>
      <c r="AA1048" t="s">
        <v>248</v>
      </c>
      <c r="AB1048" t="s">
        <v>121</v>
      </c>
      <c r="AC1048" t="s">
        <v>255</v>
      </c>
      <c r="AD1048" t="s">
        <v>122</v>
      </c>
      <c r="AE1048" t="s">
        <v>248</v>
      </c>
      <c r="AF1048" t="s">
        <v>1812</v>
      </c>
      <c r="AG1048">
        <v>1</v>
      </c>
    </row>
    <row r="1049" spans="1:33" x14ac:dyDescent="0.35">
      <c r="A1049" t="s">
        <v>128</v>
      </c>
      <c r="B1049">
        <v>6586301</v>
      </c>
      <c r="C1049" t="s">
        <v>123</v>
      </c>
      <c r="D1049" t="s">
        <v>6335</v>
      </c>
      <c r="E1049" t="s">
        <v>310</v>
      </c>
      <c r="F1049" t="s">
        <v>379</v>
      </c>
      <c r="G1049" t="s">
        <v>136</v>
      </c>
      <c r="H1049">
        <v>45839</v>
      </c>
      <c r="I1049">
        <v>45869</v>
      </c>
      <c r="J1049" t="s">
        <v>856</v>
      </c>
      <c r="K1049">
        <v>1210100</v>
      </c>
      <c r="L1049" t="s">
        <v>390</v>
      </c>
      <c r="O1049">
        <v>10014594</v>
      </c>
      <c r="P1049" t="s">
        <v>128</v>
      </c>
      <c r="Q1049">
        <v>748.08</v>
      </c>
      <c r="R1049" t="s">
        <v>296</v>
      </c>
      <c r="S1049" t="s">
        <v>3891</v>
      </c>
      <c r="T1049">
        <v>11572558</v>
      </c>
      <c r="U1049">
        <v>45753</v>
      </c>
      <c r="V1049">
        <v>45839</v>
      </c>
      <c r="W1049">
        <v>45832</v>
      </c>
      <c r="X1049">
        <v>748.08</v>
      </c>
      <c r="Y1049">
        <v>1290900</v>
      </c>
      <c r="Z1049" t="s">
        <v>1568</v>
      </c>
      <c r="AA1049" t="s">
        <v>248</v>
      </c>
      <c r="AB1049" t="s">
        <v>121</v>
      </c>
      <c r="AC1049" t="s">
        <v>255</v>
      </c>
      <c r="AD1049" t="s">
        <v>135</v>
      </c>
      <c r="AE1049" t="s">
        <v>248</v>
      </c>
      <c r="AF1049" t="s">
        <v>3326</v>
      </c>
      <c r="AG1049">
        <v>2</v>
      </c>
    </row>
    <row r="1050" spans="1:33" x14ac:dyDescent="0.35">
      <c r="A1050" t="s">
        <v>134</v>
      </c>
      <c r="B1050">
        <v>6586297</v>
      </c>
      <c r="C1050" t="s">
        <v>123</v>
      </c>
      <c r="D1050" t="s">
        <v>3414</v>
      </c>
      <c r="E1050" t="s">
        <v>310</v>
      </c>
      <c r="F1050" t="s">
        <v>133</v>
      </c>
      <c r="G1050" t="s">
        <v>147</v>
      </c>
      <c r="H1050">
        <v>45858</v>
      </c>
      <c r="I1050">
        <v>45858</v>
      </c>
      <c r="J1050" t="s">
        <v>856</v>
      </c>
      <c r="K1050">
        <v>1210101</v>
      </c>
      <c r="L1050" t="s">
        <v>271</v>
      </c>
      <c r="O1050">
        <v>10014658</v>
      </c>
      <c r="P1050" t="s">
        <v>134</v>
      </c>
      <c r="Q1050">
        <v>0</v>
      </c>
      <c r="R1050" t="s">
        <v>296</v>
      </c>
      <c r="S1050" t="s">
        <v>296</v>
      </c>
      <c r="T1050">
        <v>11575936</v>
      </c>
      <c r="U1050">
        <v>45753</v>
      </c>
      <c r="V1050">
        <v>45858</v>
      </c>
      <c r="W1050">
        <v>45795</v>
      </c>
      <c r="X1050">
        <v>0</v>
      </c>
      <c r="Y1050">
        <v>1290900</v>
      </c>
      <c r="Z1050" t="s">
        <v>1568</v>
      </c>
      <c r="AA1050" t="s">
        <v>248</v>
      </c>
      <c r="AB1050" t="s">
        <v>121</v>
      </c>
      <c r="AC1050" t="s">
        <v>255</v>
      </c>
      <c r="AD1050" t="s">
        <v>122</v>
      </c>
      <c r="AE1050" t="s">
        <v>248</v>
      </c>
      <c r="AF1050" t="s">
        <v>1812</v>
      </c>
      <c r="AG1050">
        <v>2</v>
      </c>
    </row>
    <row r="1051" spans="1:33" x14ac:dyDescent="0.35">
      <c r="A1051" t="s">
        <v>294</v>
      </c>
      <c r="B1051">
        <v>6586234</v>
      </c>
      <c r="C1051" t="s">
        <v>129</v>
      </c>
      <c r="D1051" t="s">
        <v>3415</v>
      </c>
      <c r="E1051" t="s">
        <v>310</v>
      </c>
      <c r="F1051" t="s">
        <v>259</v>
      </c>
      <c r="G1051" t="s">
        <v>142</v>
      </c>
      <c r="H1051">
        <v>45809</v>
      </c>
      <c r="I1051">
        <v>45809</v>
      </c>
      <c r="J1051" t="s">
        <v>856</v>
      </c>
      <c r="K1051">
        <v>1213130</v>
      </c>
      <c r="L1051" t="s">
        <v>295</v>
      </c>
      <c r="O1051">
        <v>10014618</v>
      </c>
      <c r="P1051" t="s">
        <v>294</v>
      </c>
      <c r="Q1051">
        <v>0</v>
      </c>
      <c r="R1051" t="s">
        <v>329</v>
      </c>
      <c r="S1051" t="s">
        <v>3889</v>
      </c>
      <c r="T1051">
        <v>11562964</v>
      </c>
      <c r="U1051">
        <v>45752</v>
      </c>
      <c r="V1051">
        <v>45809</v>
      </c>
      <c r="W1051">
        <v>45816</v>
      </c>
      <c r="X1051">
        <v>0</v>
      </c>
      <c r="Y1051">
        <v>1290900</v>
      </c>
      <c r="Z1051" t="s">
        <v>1568</v>
      </c>
      <c r="AA1051" t="s">
        <v>245</v>
      </c>
      <c r="AB1051" t="s">
        <v>121</v>
      </c>
      <c r="AC1051" t="s">
        <v>255</v>
      </c>
      <c r="AD1051" t="s">
        <v>122</v>
      </c>
      <c r="AE1051" t="s">
        <v>245</v>
      </c>
      <c r="AF1051" t="s">
        <v>1812</v>
      </c>
      <c r="AG1051">
        <v>4</v>
      </c>
    </row>
    <row r="1052" spans="1:33" x14ac:dyDescent="0.35">
      <c r="A1052" t="s">
        <v>294</v>
      </c>
      <c r="B1052">
        <v>6586233</v>
      </c>
      <c r="C1052" t="s">
        <v>129</v>
      </c>
      <c r="D1052" t="s">
        <v>3416</v>
      </c>
      <c r="E1052" t="s">
        <v>310</v>
      </c>
      <c r="F1052" t="s">
        <v>133</v>
      </c>
      <c r="G1052" t="s">
        <v>132</v>
      </c>
      <c r="H1052">
        <v>45839</v>
      </c>
      <c r="I1052">
        <v>45869</v>
      </c>
      <c r="J1052" t="s">
        <v>3476</v>
      </c>
      <c r="K1052">
        <v>1213130</v>
      </c>
      <c r="L1052" t="s">
        <v>295</v>
      </c>
      <c r="O1052">
        <v>10014618</v>
      </c>
      <c r="P1052" t="s">
        <v>294</v>
      </c>
      <c r="Q1052">
        <v>0</v>
      </c>
      <c r="R1052" t="s">
        <v>329</v>
      </c>
      <c r="S1052" t="s">
        <v>3901</v>
      </c>
      <c r="T1052">
        <v>11562962</v>
      </c>
      <c r="U1052">
        <v>45752</v>
      </c>
      <c r="V1052">
        <v>45839</v>
      </c>
      <c r="W1052">
        <v>45835</v>
      </c>
      <c r="X1052">
        <v>0</v>
      </c>
      <c r="Y1052">
        <v>1290900</v>
      </c>
      <c r="Z1052" t="s">
        <v>1568</v>
      </c>
      <c r="AA1052" t="s">
        <v>245</v>
      </c>
      <c r="AB1052" t="s">
        <v>121</v>
      </c>
      <c r="AC1052" t="s">
        <v>255</v>
      </c>
      <c r="AD1052" t="s">
        <v>122</v>
      </c>
      <c r="AE1052" t="s">
        <v>245</v>
      </c>
      <c r="AF1052" t="s">
        <v>1812</v>
      </c>
      <c r="AG1052">
        <v>1</v>
      </c>
    </row>
    <row r="1053" spans="1:33" x14ac:dyDescent="0.35">
      <c r="A1053" t="s">
        <v>294</v>
      </c>
      <c r="B1053">
        <v>6586232</v>
      </c>
      <c r="C1053" t="s">
        <v>129</v>
      </c>
      <c r="D1053" t="s">
        <v>3342</v>
      </c>
      <c r="E1053" t="s">
        <v>310</v>
      </c>
      <c r="F1053" t="s">
        <v>133</v>
      </c>
      <c r="G1053" t="s">
        <v>132</v>
      </c>
      <c r="H1053">
        <v>45839</v>
      </c>
      <c r="I1053">
        <v>45869</v>
      </c>
      <c r="J1053" t="s">
        <v>3476</v>
      </c>
      <c r="K1053">
        <v>1213130</v>
      </c>
      <c r="L1053" t="s">
        <v>295</v>
      </c>
      <c r="O1053">
        <v>10014618</v>
      </c>
      <c r="P1053" t="s">
        <v>294</v>
      </c>
      <c r="Q1053">
        <v>0</v>
      </c>
      <c r="R1053" t="s">
        <v>329</v>
      </c>
      <c r="S1053" t="s">
        <v>3901</v>
      </c>
      <c r="T1053">
        <v>11562956</v>
      </c>
      <c r="U1053">
        <v>45752</v>
      </c>
      <c r="V1053">
        <v>45839</v>
      </c>
      <c r="W1053">
        <v>45835</v>
      </c>
      <c r="X1053">
        <v>0</v>
      </c>
      <c r="Y1053">
        <v>1290900</v>
      </c>
      <c r="Z1053" t="s">
        <v>1568</v>
      </c>
      <c r="AA1053" t="s">
        <v>245</v>
      </c>
      <c r="AB1053" t="s">
        <v>121</v>
      </c>
      <c r="AC1053" t="s">
        <v>255</v>
      </c>
      <c r="AD1053" t="s">
        <v>122</v>
      </c>
      <c r="AE1053" t="s">
        <v>245</v>
      </c>
      <c r="AF1053" t="s">
        <v>1812</v>
      </c>
      <c r="AG1053">
        <v>0.5</v>
      </c>
    </row>
    <row r="1054" spans="1:33" x14ac:dyDescent="0.35">
      <c r="A1054" t="s">
        <v>294</v>
      </c>
      <c r="B1054">
        <v>6586231</v>
      </c>
      <c r="C1054" t="s">
        <v>129</v>
      </c>
      <c r="D1054" t="s">
        <v>3417</v>
      </c>
      <c r="E1054" t="s">
        <v>310</v>
      </c>
      <c r="F1054" t="s">
        <v>133</v>
      </c>
      <c r="G1054" t="s">
        <v>132</v>
      </c>
      <c r="H1054">
        <v>45839</v>
      </c>
      <c r="I1054">
        <v>45869</v>
      </c>
      <c r="J1054" t="s">
        <v>3476</v>
      </c>
      <c r="K1054">
        <v>1213130</v>
      </c>
      <c r="L1054" t="s">
        <v>295</v>
      </c>
      <c r="O1054">
        <v>10014618</v>
      </c>
      <c r="P1054" t="s">
        <v>294</v>
      </c>
      <c r="Q1054">
        <v>0</v>
      </c>
      <c r="R1054" t="s">
        <v>329</v>
      </c>
      <c r="S1054" t="s">
        <v>3901</v>
      </c>
      <c r="T1054">
        <v>11555476</v>
      </c>
      <c r="U1054">
        <v>45752</v>
      </c>
      <c r="V1054">
        <v>45839</v>
      </c>
      <c r="W1054">
        <v>45835</v>
      </c>
      <c r="X1054">
        <v>0</v>
      </c>
      <c r="Y1054">
        <v>1290900</v>
      </c>
      <c r="Z1054" t="s">
        <v>1568</v>
      </c>
      <c r="AA1054" t="s">
        <v>245</v>
      </c>
      <c r="AB1054" t="s">
        <v>121</v>
      </c>
      <c r="AC1054" t="s">
        <v>255</v>
      </c>
      <c r="AD1054" t="s">
        <v>122</v>
      </c>
      <c r="AE1054" t="s">
        <v>245</v>
      </c>
      <c r="AF1054" t="s">
        <v>1812</v>
      </c>
      <c r="AG1054">
        <v>6</v>
      </c>
    </row>
    <row r="1055" spans="1:33" x14ac:dyDescent="0.35">
      <c r="A1055" t="s">
        <v>294</v>
      </c>
      <c r="B1055">
        <v>6586230</v>
      </c>
      <c r="C1055" t="s">
        <v>129</v>
      </c>
      <c r="D1055" t="s">
        <v>3418</v>
      </c>
      <c r="E1055" t="s">
        <v>310</v>
      </c>
      <c r="F1055" t="s">
        <v>259</v>
      </c>
      <c r="G1055" t="s">
        <v>192</v>
      </c>
      <c r="H1055">
        <v>45809</v>
      </c>
      <c r="I1055">
        <v>45838</v>
      </c>
      <c r="J1055" t="s">
        <v>3478</v>
      </c>
      <c r="K1055">
        <v>1213130</v>
      </c>
      <c r="L1055" t="s">
        <v>295</v>
      </c>
      <c r="O1055">
        <v>10014618</v>
      </c>
      <c r="P1055" t="s">
        <v>294</v>
      </c>
      <c r="Q1055">
        <v>2862.16</v>
      </c>
      <c r="R1055" t="s">
        <v>329</v>
      </c>
      <c r="S1055" t="s">
        <v>308</v>
      </c>
      <c r="T1055">
        <v>11555473</v>
      </c>
      <c r="U1055">
        <v>45752</v>
      </c>
      <c r="V1055">
        <v>45809</v>
      </c>
      <c r="W1055">
        <v>45832</v>
      </c>
      <c r="X1055">
        <v>2862.16</v>
      </c>
      <c r="Y1055">
        <v>1290900</v>
      </c>
      <c r="Z1055" t="s">
        <v>1568</v>
      </c>
      <c r="AA1055" t="s">
        <v>245</v>
      </c>
      <c r="AB1055" t="s">
        <v>121</v>
      </c>
      <c r="AC1055" t="s">
        <v>255</v>
      </c>
      <c r="AD1055" t="s">
        <v>135</v>
      </c>
      <c r="AE1055" t="s">
        <v>245</v>
      </c>
      <c r="AF1055" t="s">
        <v>3326</v>
      </c>
      <c r="AG1055">
        <v>4</v>
      </c>
    </row>
    <row r="1056" spans="1:33" x14ac:dyDescent="0.35">
      <c r="A1056" t="s">
        <v>294</v>
      </c>
      <c r="B1056">
        <v>6586229</v>
      </c>
      <c r="C1056" t="s">
        <v>129</v>
      </c>
      <c r="D1056" t="s">
        <v>3339</v>
      </c>
      <c r="E1056" t="s">
        <v>310</v>
      </c>
      <c r="F1056" t="s">
        <v>133</v>
      </c>
      <c r="G1056" t="s">
        <v>147</v>
      </c>
      <c r="H1056">
        <v>45839</v>
      </c>
      <c r="I1056">
        <v>45869</v>
      </c>
      <c r="J1056" t="s">
        <v>3476</v>
      </c>
      <c r="K1056">
        <v>1213130</v>
      </c>
      <c r="L1056" t="s">
        <v>295</v>
      </c>
      <c r="O1056">
        <v>10014618</v>
      </c>
      <c r="P1056" t="s">
        <v>294</v>
      </c>
      <c r="Q1056">
        <v>0</v>
      </c>
      <c r="R1056" t="s">
        <v>329</v>
      </c>
      <c r="S1056" t="s">
        <v>3901</v>
      </c>
      <c r="T1056">
        <v>11555472</v>
      </c>
      <c r="U1056">
        <v>45752</v>
      </c>
      <c r="V1056">
        <v>45839</v>
      </c>
      <c r="W1056">
        <v>45835</v>
      </c>
      <c r="X1056">
        <v>0</v>
      </c>
      <c r="Y1056">
        <v>1290900</v>
      </c>
      <c r="Z1056" t="s">
        <v>1568</v>
      </c>
      <c r="AA1056" t="s">
        <v>245</v>
      </c>
      <c r="AB1056" t="s">
        <v>121</v>
      </c>
      <c r="AC1056" t="s">
        <v>255</v>
      </c>
      <c r="AD1056" t="s">
        <v>122</v>
      </c>
      <c r="AE1056" t="s">
        <v>245</v>
      </c>
      <c r="AF1056" t="s">
        <v>1812</v>
      </c>
      <c r="AG1056">
        <v>2</v>
      </c>
    </row>
    <row r="1057" spans="1:33" x14ac:dyDescent="0.35">
      <c r="A1057" t="s">
        <v>294</v>
      </c>
      <c r="B1057">
        <v>6586228</v>
      </c>
      <c r="C1057" t="s">
        <v>129</v>
      </c>
      <c r="D1057" t="s">
        <v>3419</v>
      </c>
      <c r="E1057" t="s">
        <v>310</v>
      </c>
      <c r="F1057" t="s">
        <v>133</v>
      </c>
      <c r="G1057" t="s">
        <v>147</v>
      </c>
      <c r="H1057">
        <v>45809</v>
      </c>
      <c r="I1057">
        <v>45809</v>
      </c>
      <c r="J1057" t="s">
        <v>856</v>
      </c>
      <c r="K1057">
        <v>1213130</v>
      </c>
      <c r="L1057" t="s">
        <v>295</v>
      </c>
      <c r="O1057">
        <v>10014618</v>
      </c>
      <c r="P1057" t="s">
        <v>294</v>
      </c>
      <c r="Q1057">
        <v>0</v>
      </c>
      <c r="R1057" t="s">
        <v>329</v>
      </c>
      <c r="S1057" t="s">
        <v>329</v>
      </c>
      <c r="T1057">
        <v>11555343</v>
      </c>
      <c r="U1057">
        <v>45752</v>
      </c>
      <c r="V1057">
        <v>45809</v>
      </c>
      <c r="W1057">
        <v>45753</v>
      </c>
      <c r="X1057">
        <v>0</v>
      </c>
      <c r="Y1057">
        <v>1290900</v>
      </c>
      <c r="Z1057" t="s">
        <v>1568</v>
      </c>
      <c r="AA1057" t="s">
        <v>245</v>
      </c>
      <c r="AB1057" t="s">
        <v>121</v>
      </c>
      <c r="AC1057" t="s">
        <v>255</v>
      </c>
      <c r="AD1057" t="s">
        <v>141</v>
      </c>
      <c r="AE1057" t="s">
        <v>245</v>
      </c>
      <c r="AF1057" t="s">
        <v>3326</v>
      </c>
      <c r="AG1057">
        <v>6</v>
      </c>
    </row>
    <row r="1058" spans="1:33" x14ac:dyDescent="0.35">
      <c r="A1058" t="s">
        <v>184</v>
      </c>
      <c r="B1058">
        <v>6586214</v>
      </c>
      <c r="C1058" t="s">
        <v>129</v>
      </c>
      <c r="D1058" t="s">
        <v>3420</v>
      </c>
      <c r="E1058" t="s">
        <v>310</v>
      </c>
      <c r="F1058" t="s">
        <v>133</v>
      </c>
      <c r="G1058" t="s">
        <v>147</v>
      </c>
      <c r="H1058">
        <v>45808</v>
      </c>
      <c r="I1058">
        <v>45808</v>
      </c>
      <c r="J1058" t="s">
        <v>856</v>
      </c>
      <c r="K1058">
        <v>1213130</v>
      </c>
      <c r="L1058" t="s">
        <v>312</v>
      </c>
      <c r="O1058">
        <v>10014609</v>
      </c>
      <c r="P1058" t="s">
        <v>184</v>
      </c>
      <c r="Q1058">
        <v>0</v>
      </c>
      <c r="R1058" t="s">
        <v>329</v>
      </c>
      <c r="S1058" t="s">
        <v>343</v>
      </c>
      <c r="T1058">
        <v>11563611</v>
      </c>
      <c r="U1058">
        <v>45752</v>
      </c>
      <c r="V1058">
        <v>45808</v>
      </c>
      <c r="W1058">
        <v>45776</v>
      </c>
      <c r="X1058">
        <v>0</v>
      </c>
      <c r="Y1058">
        <v>1290900</v>
      </c>
      <c r="Z1058" t="s">
        <v>1568</v>
      </c>
      <c r="AA1058" t="s">
        <v>245</v>
      </c>
      <c r="AB1058" t="s">
        <v>121</v>
      </c>
      <c r="AC1058" t="s">
        <v>255</v>
      </c>
      <c r="AD1058" t="s">
        <v>141</v>
      </c>
      <c r="AE1058" t="s">
        <v>245</v>
      </c>
      <c r="AF1058" t="s">
        <v>3326</v>
      </c>
      <c r="AG1058">
        <v>3</v>
      </c>
    </row>
    <row r="1059" spans="1:33" x14ac:dyDescent="0.35">
      <c r="A1059" t="s">
        <v>184</v>
      </c>
      <c r="B1059">
        <v>6586213</v>
      </c>
      <c r="C1059" t="s">
        <v>129</v>
      </c>
      <c r="D1059" t="s">
        <v>3421</v>
      </c>
      <c r="E1059" t="s">
        <v>310</v>
      </c>
      <c r="F1059" t="s">
        <v>133</v>
      </c>
      <c r="G1059" t="s">
        <v>132</v>
      </c>
      <c r="H1059">
        <v>45808</v>
      </c>
      <c r="I1059">
        <v>45808</v>
      </c>
      <c r="J1059" t="s">
        <v>856</v>
      </c>
      <c r="K1059">
        <v>1213130</v>
      </c>
      <c r="L1059" t="s">
        <v>312</v>
      </c>
      <c r="O1059">
        <v>10014609</v>
      </c>
      <c r="P1059" t="s">
        <v>184</v>
      </c>
      <c r="Q1059">
        <v>0</v>
      </c>
      <c r="R1059" t="s">
        <v>329</v>
      </c>
      <c r="S1059" t="s">
        <v>343</v>
      </c>
      <c r="T1059">
        <v>11563604</v>
      </c>
      <c r="U1059">
        <v>45752</v>
      </c>
      <c r="V1059">
        <v>45808</v>
      </c>
      <c r="W1059">
        <v>45776</v>
      </c>
      <c r="X1059">
        <v>0</v>
      </c>
      <c r="Y1059">
        <v>1290900</v>
      </c>
      <c r="Z1059" t="s">
        <v>1568</v>
      </c>
      <c r="AA1059" t="s">
        <v>245</v>
      </c>
      <c r="AB1059" t="s">
        <v>121</v>
      </c>
      <c r="AC1059" t="s">
        <v>255</v>
      </c>
      <c r="AD1059" t="s">
        <v>141</v>
      </c>
      <c r="AE1059" t="s">
        <v>245</v>
      </c>
      <c r="AF1059" t="s">
        <v>3326</v>
      </c>
      <c r="AG1059">
        <v>1</v>
      </c>
    </row>
    <row r="1060" spans="1:33" x14ac:dyDescent="0.35">
      <c r="A1060" t="s">
        <v>157</v>
      </c>
      <c r="B1060">
        <v>6586041</v>
      </c>
      <c r="C1060" t="s">
        <v>129</v>
      </c>
      <c r="D1060" t="s">
        <v>3422</v>
      </c>
      <c r="E1060" t="s">
        <v>310</v>
      </c>
      <c r="F1060" t="s">
        <v>133</v>
      </c>
      <c r="G1060" t="s">
        <v>226</v>
      </c>
      <c r="H1060">
        <v>45839</v>
      </c>
      <c r="I1060">
        <v>45869</v>
      </c>
      <c r="J1060" t="s">
        <v>3476</v>
      </c>
      <c r="K1060">
        <v>1215150</v>
      </c>
      <c r="L1060" t="s">
        <v>345</v>
      </c>
      <c r="O1060">
        <v>10014635</v>
      </c>
      <c r="P1060" t="s">
        <v>157</v>
      </c>
      <c r="Q1060">
        <v>0</v>
      </c>
      <c r="R1060" t="s">
        <v>1679</v>
      </c>
      <c r="S1060" t="s">
        <v>3901</v>
      </c>
      <c r="T1060">
        <v>11572698</v>
      </c>
      <c r="U1060">
        <v>45752</v>
      </c>
      <c r="V1060">
        <v>45839</v>
      </c>
      <c r="W1060">
        <v>45835</v>
      </c>
      <c r="X1060">
        <v>0</v>
      </c>
      <c r="Y1060">
        <v>1290900</v>
      </c>
      <c r="Z1060" t="s">
        <v>1568</v>
      </c>
      <c r="AA1060" t="s">
        <v>246</v>
      </c>
      <c r="AB1060" t="s">
        <v>121</v>
      </c>
      <c r="AC1060" t="s">
        <v>255</v>
      </c>
      <c r="AD1060" t="s">
        <v>189</v>
      </c>
      <c r="AE1060" t="s">
        <v>246</v>
      </c>
      <c r="AF1060" t="s">
        <v>1812</v>
      </c>
      <c r="AG1060">
        <v>2</v>
      </c>
    </row>
    <row r="1061" spans="1:33" x14ac:dyDescent="0.35">
      <c r="A1061" t="s">
        <v>240</v>
      </c>
      <c r="B1061">
        <v>6586001</v>
      </c>
      <c r="C1061" t="s">
        <v>129</v>
      </c>
      <c r="D1061" t="s">
        <v>3423</v>
      </c>
      <c r="E1061" t="s">
        <v>310</v>
      </c>
      <c r="F1061" t="s">
        <v>133</v>
      </c>
      <c r="G1061" t="s">
        <v>226</v>
      </c>
      <c r="H1061">
        <v>45839</v>
      </c>
      <c r="I1061">
        <v>45869</v>
      </c>
      <c r="J1061" t="s">
        <v>3476</v>
      </c>
      <c r="K1061">
        <v>1213130</v>
      </c>
      <c r="L1061" t="s">
        <v>304</v>
      </c>
      <c r="O1061">
        <v>10014607</v>
      </c>
      <c r="P1061" t="s">
        <v>240</v>
      </c>
      <c r="Q1061">
        <v>0</v>
      </c>
      <c r="R1061" t="s">
        <v>329</v>
      </c>
      <c r="S1061" t="s">
        <v>3901</v>
      </c>
      <c r="T1061">
        <v>11564884</v>
      </c>
      <c r="U1061">
        <v>45752</v>
      </c>
      <c r="V1061">
        <v>45839</v>
      </c>
      <c r="W1061">
        <v>45835</v>
      </c>
      <c r="X1061">
        <v>0</v>
      </c>
      <c r="Y1061">
        <v>1290900</v>
      </c>
      <c r="Z1061" t="s">
        <v>1568</v>
      </c>
      <c r="AA1061" t="s">
        <v>245</v>
      </c>
      <c r="AB1061" t="s">
        <v>121</v>
      </c>
      <c r="AC1061" t="s">
        <v>255</v>
      </c>
      <c r="AD1061" t="s">
        <v>189</v>
      </c>
      <c r="AE1061" t="s">
        <v>245</v>
      </c>
      <c r="AF1061" t="s">
        <v>1812</v>
      </c>
      <c r="AG1061">
        <v>10</v>
      </c>
    </row>
    <row r="1062" spans="1:33" x14ac:dyDescent="0.35">
      <c r="A1062" t="s">
        <v>274</v>
      </c>
      <c r="B1062">
        <v>6585990</v>
      </c>
      <c r="C1062" t="s">
        <v>123</v>
      </c>
      <c r="D1062" t="s">
        <v>3424</v>
      </c>
      <c r="E1062" t="s">
        <v>310</v>
      </c>
      <c r="F1062" t="s">
        <v>133</v>
      </c>
      <c r="G1062" t="s">
        <v>132</v>
      </c>
      <c r="H1062">
        <v>45845</v>
      </c>
      <c r="I1062">
        <v>45845</v>
      </c>
      <c r="J1062" t="s">
        <v>856</v>
      </c>
      <c r="K1062">
        <v>1210102</v>
      </c>
      <c r="L1062" t="s">
        <v>275</v>
      </c>
      <c r="O1062">
        <v>10014596</v>
      </c>
      <c r="P1062" t="s">
        <v>176</v>
      </c>
      <c r="Q1062">
        <v>0</v>
      </c>
      <c r="R1062" t="s">
        <v>296</v>
      </c>
      <c r="S1062" t="s">
        <v>342</v>
      </c>
      <c r="T1062">
        <v>11574363</v>
      </c>
      <c r="U1062">
        <v>45752</v>
      </c>
      <c r="V1062">
        <v>45845</v>
      </c>
      <c r="W1062">
        <v>45805</v>
      </c>
      <c r="X1062">
        <v>0</v>
      </c>
      <c r="Y1062">
        <v>1290900</v>
      </c>
      <c r="Z1062" t="s">
        <v>1568</v>
      </c>
      <c r="AA1062" t="s">
        <v>248</v>
      </c>
      <c r="AB1062" t="s">
        <v>121</v>
      </c>
      <c r="AC1062" t="s">
        <v>255</v>
      </c>
      <c r="AD1062" t="s">
        <v>122</v>
      </c>
      <c r="AE1062" t="s">
        <v>248</v>
      </c>
      <c r="AF1062" t="s">
        <v>1812</v>
      </c>
      <c r="AG1062">
        <v>4</v>
      </c>
    </row>
    <row r="1063" spans="1:33" x14ac:dyDescent="0.35">
      <c r="A1063" t="s">
        <v>148</v>
      </c>
      <c r="B1063">
        <v>6585974</v>
      </c>
      <c r="C1063" t="s">
        <v>129</v>
      </c>
      <c r="D1063" t="s">
        <v>3425</v>
      </c>
      <c r="E1063" t="s">
        <v>310</v>
      </c>
      <c r="F1063" t="s">
        <v>133</v>
      </c>
      <c r="G1063" t="s">
        <v>132</v>
      </c>
      <c r="H1063">
        <v>45839</v>
      </c>
      <c r="I1063">
        <v>45869</v>
      </c>
      <c r="J1063" t="s">
        <v>3476</v>
      </c>
      <c r="K1063">
        <v>1213130</v>
      </c>
      <c r="L1063" t="s">
        <v>297</v>
      </c>
      <c r="O1063">
        <v>10014617</v>
      </c>
      <c r="P1063" t="s">
        <v>148</v>
      </c>
      <c r="Q1063">
        <v>0</v>
      </c>
      <c r="R1063" t="s">
        <v>329</v>
      </c>
      <c r="S1063" t="s">
        <v>3901</v>
      </c>
      <c r="T1063">
        <v>11568513</v>
      </c>
      <c r="U1063">
        <v>45751</v>
      </c>
      <c r="V1063">
        <v>45839</v>
      </c>
      <c r="W1063">
        <v>45835</v>
      </c>
      <c r="X1063">
        <v>0</v>
      </c>
      <c r="Y1063">
        <v>1290900</v>
      </c>
      <c r="Z1063" t="s">
        <v>1568</v>
      </c>
      <c r="AA1063" t="s">
        <v>245</v>
      </c>
      <c r="AB1063" t="s">
        <v>121</v>
      </c>
      <c r="AC1063" t="s">
        <v>255</v>
      </c>
      <c r="AD1063" t="s">
        <v>122</v>
      </c>
      <c r="AE1063" t="s">
        <v>245</v>
      </c>
      <c r="AF1063" t="s">
        <v>1812</v>
      </c>
      <c r="AG1063">
        <v>1</v>
      </c>
    </row>
    <row r="1064" spans="1:33" x14ac:dyDescent="0.35">
      <c r="A1064" t="s">
        <v>148</v>
      </c>
      <c r="B1064">
        <v>6585973</v>
      </c>
      <c r="C1064" t="s">
        <v>129</v>
      </c>
      <c r="D1064" t="s">
        <v>3426</v>
      </c>
      <c r="E1064" t="s">
        <v>310</v>
      </c>
      <c r="F1064" t="s">
        <v>133</v>
      </c>
      <c r="G1064" t="s">
        <v>147</v>
      </c>
      <c r="H1064">
        <v>45839</v>
      </c>
      <c r="I1064">
        <v>45869</v>
      </c>
      <c r="J1064" t="s">
        <v>3476</v>
      </c>
      <c r="K1064">
        <v>1213130</v>
      </c>
      <c r="L1064" t="s">
        <v>297</v>
      </c>
      <c r="O1064">
        <v>10014617</v>
      </c>
      <c r="P1064" t="s">
        <v>148</v>
      </c>
      <c r="Q1064">
        <v>0</v>
      </c>
      <c r="R1064" t="s">
        <v>329</v>
      </c>
      <c r="S1064" t="s">
        <v>3901</v>
      </c>
      <c r="T1064">
        <v>11568512</v>
      </c>
      <c r="U1064">
        <v>45751</v>
      </c>
      <c r="V1064">
        <v>45839</v>
      </c>
      <c r="W1064">
        <v>45835</v>
      </c>
      <c r="X1064">
        <v>0</v>
      </c>
      <c r="Y1064">
        <v>1290900</v>
      </c>
      <c r="Z1064" t="s">
        <v>1568</v>
      </c>
      <c r="AA1064" t="s">
        <v>245</v>
      </c>
      <c r="AB1064" t="s">
        <v>121</v>
      </c>
      <c r="AC1064" t="s">
        <v>255</v>
      </c>
      <c r="AD1064" t="s">
        <v>141</v>
      </c>
      <c r="AE1064" t="s">
        <v>245</v>
      </c>
      <c r="AF1064" t="s">
        <v>1812</v>
      </c>
      <c r="AG1064">
        <v>10</v>
      </c>
    </row>
    <row r="1065" spans="1:33" x14ac:dyDescent="0.35">
      <c r="A1065" t="s">
        <v>148</v>
      </c>
      <c r="B1065">
        <v>6585972</v>
      </c>
      <c r="C1065" t="s">
        <v>129</v>
      </c>
      <c r="D1065" t="s">
        <v>3427</v>
      </c>
      <c r="E1065" t="s">
        <v>310</v>
      </c>
      <c r="F1065" t="s">
        <v>133</v>
      </c>
      <c r="G1065" t="s">
        <v>147</v>
      </c>
      <c r="H1065">
        <v>45870</v>
      </c>
      <c r="I1065">
        <v>45870</v>
      </c>
      <c r="J1065" t="s">
        <v>856</v>
      </c>
      <c r="K1065">
        <v>1213130</v>
      </c>
      <c r="L1065" t="s">
        <v>297</v>
      </c>
      <c r="O1065">
        <v>10014617</v>
      </c>
      <c r="P1065" t="s">
        <v>148</v>
      </c>
      <c r="Q1065">
        <v>0</v>
      </c>
      <c r="R1065" t="s">
        <v>329</v>
      </c>
      <c r="S1065" t="s">
        <v>329</v>
      </c>
      <c r="T1065">
        <v>11568496</v>
      </c>
      <c r="U1065">
        <v>45751</v>
      </c>
      <c r="V1065">
        <v>45870</v>
      </c>
      <c r="W1065">
        <v>45755</v>
      </c>
      <c r="X1065">
        <v>0</v>
      </c>
      <c r="Y1065">
        <v>1290900</v>
      </c>
      <c r="Z1065" t="s">
        <v>1568</v>
      </c>
      <c r="AA1065" t="s">
        <v>245</v>
      </c>
      <c r="AB1065" t="s">
        <v>121</v>
      </c>
      <c r="AC1065" t="s">
        <v>255</v>
      </c>
      <c r="AD1065" t="s">
        <v>141</v>
      </c>
      <c r="AE1065" t="s">
        <v>245</v>
      </c>
      <c r="AF1065" t="s">
        <v>3326</v>
      </c>
      <c r="AG1065">
        <v>8</v>
      </c>
    </row>
    <row r="1066" spans="1:33" x14ac:dyDescent="0.35">
      <c r="A1066" t="s">
        <v>149</v>
      </c>
      <c r="B1066">
        <v>6585969</v>
      </c>
      <c r="C1066" t="s">
        <v>129</v>
      </c>
      <c r="D1066" t="s">
        <v>3428</v>
      </c>
      <c r="E1066" t="s">
        <v>310</v>
      </c>
      <c r="F1066" t="s">
        <v>133</v>
      </c>
      <c r="G1066" t="s">
        <v>132</v>
      </c>
      <c r="H1066">
        <v>45839</v>
      </c>
      <c r="I1066">
        <v>45869</v>
      </c>
      <c r="J1066" t="s">
        <v>3476</v>
      </c>
      <c r="K1066">
        <v>1213130</v>
      </c>
      <c r="L1066" t="s">
        <v>302</v>
      </c>
      <c r="O1066">
        <v>10014616</v>
      </c>
      <c r="P1066" t="s">
        <v>149</v>
      </c>
      <c r="Q1066">
        <v>0</v>
      </c>
      <c r="R1066" t="s">
        <v>329</v>
      </c>
      <c r="S1066" t="s">
        <v>3901</v>
      </c>
      <c r="T1066">
        <v>11568613</v>
      </c>
      <c r="U1066">
        <v>45751</v>
      </c>
      <c r="V1066">
        <v>45839</v>
      </c>
      <c r="W1066">
        <v>45835</v>
      </c>
      <c r="X1066">
        <v>0</v>
      </c>
      <c r="Y1066">
        <v>1290900</v>
      </c>
      <c r="Z1066" t="s">
        <v>1568</v>
      </c>
      <c r="AA1066" t="s">
        <v>245</v>
      </c>
      <c r="AB1066" t="s">
        <v>121</v>
      </c>
      <c r="AC1066" t="s">
        <v>255</v>
      </c>
      <c r="AD1066" t="s">
        <v>122</v>
      </c>
      <c r="AE1066" t="s">
        <v>245</v>
      </c>
      <c r="AF1066" t="s">
        <v>1812</v>
      </c>
      <c r="AG1066">
        <v>1</v>
      </c>
    </row>
    <row r="1067" spans="1:33" x14ac:dyDescent="0.35">
      <c r="A1067" t="s">
        <v>149</v>
      </c>
      <c r="B1067">
        <v>6585968</v>
      </c>
      <c r="C1067" t="s">
        <v>129</v>
      </c>
      <c r="D1067" t="s">
        <v>3429</v>
      </c>
      <c r="E1067" t="s">
        <v>310</v>
      </c>
      <c r="F1067" t="s">
        <v>133</v>
      </c>
      <c r="G1067" t="s">
        <v>132</v>
      </c>
      <c r="H1067">
        <v>45839</v>
      </c>
      <c r="I1067">
        <v>45869</v>
      </c>
      <c r="J1067" t="s">
        <v>3476</v>
      </c>
      <c r="K1067">
        <v>1213130</v>
      </c>
      <c r="L1067" t="s">
        <v>302</v>
      </c>
      <c r="O1067">
        <v>10014616</v>
      </c>
      <c r="P1067" t="s">
        <v>149</v>
      </c>
      <c r="Q1067">
        <v>0</v>
      </c>
      <c r="R1067" t="s">
        <v>329</v>
      </c>
      <c r="S1067" t="s">
        <v>3901</v>
      </c>
      <c r="T1067">
        <v>11568610</v>
      </c>
      <c r="U1067">
        <v>45751</v>
      </c>
      <c r="V1067">
        <v>45839</v>
      </c>
      <c r="W1067">
        <v>45835</v>
      </c>
      <c r="X1067">
        <v>0</v>
      </c>
      <c r="Y1067">
        <v>1290900</v>
      </c>
      <c r="Z1067" t="s">
        <v>1568</v>
      </c>
      <c r="AA1067" t="s">
        <v>245</v>
      </c>
      <c r="AB1067" t="s">
        <v>121</v>
      </c>
      <c r="AC1067" t="s">
        <v>255</v>
      </c>
      <c r="AD1067" t="s">
        <v>122</v>
      </c>
      <c r="AE1067" t="s">
        <v>245</v>
      </c>
      <c r="AF1067" t="s">
        <v>1812</v>
      </c>
      <c r="AG1067">
        <v>4</v>
      </c>
    </row>
    <row r="1068" spans="1:33" x14ac:dyDescent="0.35">
      <c r="A1068" t="s">
        <v>149</v>
      </c>
      <c r="B1068">
        <v>6585967</v>
      </c>
      <c r="C1068" t="s">
        <v>129</v>
      </c>
      <c r="D1068" t="s">
        <v>3430</v>
      </c>
      <c r="E1068" t="s">
        <v>310</v>
      </c>
      <c r="F1068" t="s">
        <v>133</v>
      </c>
      <c r="G1068" t="s">
        <v>147</v>
      </c>
      <c r="H1068">
        <v>45809</v>
      </c>
      <c r="I1068">
        <v>45809</v>
      </c>
      <c r="J1068" t="s">
        <v>856</v>
      </c>
      <c r="K1068">
        <v>1213130</v>
      </c>
      <c r="L1068" t="s">
        <v>302</v>
      </c>
      <c r="O1068">
        <v>10014616</v>
      </c>
      <c r="P1068" t="s">
        <v>149</v>
      </c>
      <c r="Q1068">
        <v>0</v>
      </c>
      <c r="R1068" t="s">
        <v>329</v>
      </c>
      <c r="S1068" t="s">
        <v>329</v>
      </c>
      <c r="T1068">
        <v>11568608</v>
      </c>
      <c r="U1068">
        <v>45751</v>
      </c>
      <c r="V1068">
        <v>45809</v>
      </c>
      <c r="W1068">
        <v>45753</v>
      </c>
      <c r="X1068">
        <v>0</v>
      </c>
      <c r="Y1068">
        <v>1290900</v>
      </c>
      <c r="Z1068" t="s">
        <v>1568</v>
      </c>
      <c r="AA1068" t="s">
        <v>245</v>
      </c>
      <c r="AB1068" t="s">
        <v>121</v>
      </c>
      <c r="AC1068" t="s">
        <v>255</v>
      </c>
      <c r="AD1068" t="s">
        <v>141</v>
      </c>
      <c r="AE1068" t="s">
        <v>245</v>
      </c>
      <c r="AF1068" t="s">
        <v>3326</v>
      </c>
      <c r="AG1068">
        <v>2</v>
      </c>
    </row>
    <row r="1069" spans="1:33" x14ac:dyDescent="0.35">
      <c r="A1069" t="s">
        <v>149</v>
      </c>
      <c r="B1069">
        <v>6585966</v>
      </c>
      <c r="C1069" t="s">
        <v>129</v>
      </c>
      <c r="D1069" t="s">
        <v>3431</v>
      </c>
      <c r="E1069" t="s">
        <v>310</v>
      </c>
      <c r="F1069" t="s">
        <v>133</v>
      </c>
      <c r="G1069" t="s">
        <v>226</v>
      </c>
      <c r="H1069">
        <v>45839</v>
      </c>
      <c r="I1069">
        <v>45869</v>
      </c>
      <c r="J1069" t="s">
        <v>3476</v>
      </c>
      <c r="K1069">
        <v>1213130</v>
      </c>
      <c r="L1069" t="s">
        <v>302</v>
      </c>
      <c r="O1069">
        <v>10014616</v>
      </c>
      <c r="P1069" t="s">
        <v>149</v>
      </c>
      <c r="Q1069">
        <v>0</v>
      </c>
      <c r="R1069" t="s">
        <v>329</v>
      </c>
      <c r="S1069" t="s">
        <v>3901</v>
      </c>
      <c r="T1069">
        <v>11568607</v>
      </c>
      <c r="U1069">
        <v>45751</v>
      </c>
      <c r="V1069">
        <v>45839</v>
      </c>
      <c r="W1069">
        <v>45835</v>
      </c>
      <c r="X1069">
        <v>0</v>
      </c>
      <c r="Y1069">
        <v>1290900</v>
      </c>
      <c r="Z1069" t="s">
        <v>1568</v>
      </c>
      <c r="AA1069" t="s">
        <v>245</v>
      </c>
      <c r="AB1069" t="s">
        <v>121</v>
      </c>
      <c r="AC1069" t="s">
        <v>255</v>
      </c>
      <c r="AD1069" t="s">
        <v>189</v>
      </c>
      <c r="AE1069" t="s">
        <v>245</v>
      </c>
      <c r="AF1069" t="s">
        <v>1812</v>
      </c>
      <c r="AG1069">
        <v>8</v>
      </c>
    </row>
    <row r="1070" spans="1:33" x14ac:dyDescent="0.35">
      <c r="A1070" t="s">
        <v>149</v>
      </c>
      <c r="B1070">
        <v>6585965</v>
      </c>
      <c r="C1070" t="s">
        <v>129</v>
      </c>
      <c r="D1070" t="s">
        <v>3432</v>
      </c>
      <c r="E1070" t="s">
        <v>310</v>
      </c>
      <c r="F1070" t="s">
        <v>133</v>
      </c>
      <c r="G1070" t="s">
        <v>226</v>
      </c>
      <c r="H1070">
        <v>45839</v>
      </c>
      <c r="I1070">
        <v>45869</v>
      </c>
      <c r="J1070" t="s">
        <v>3476</v>
      </c>
      <c r="K1070">
        <v>1213130</v>
      </c>
      <c r="L1070" t="s">
        <v>302</v>
      </c>
      <c r="O1070">
        <v>10014616</v>
      </c>
      <c r="P1070" t="s">
        <v>149</v>
      </c>
      <c r="Q1070">
        <v>0</v>
      </c>
      <c r="R1070" t="s">
        <v>329</v>
      </c>
      <c r="S1070" t="s">
        <v>3901</v>
      </c>
      <c r="T1070">
        <v>11564889</v>
      </c>
      <c r="U1070">
        <v>45751</v>
      </c>
      <c r="V1070">
        <v>45839</v>
      </c>
      <c r="W1070">
        <v>45835</v>
      </c>
      <c r="X1070">
        <v>0</v>
      </c>
      <c r="Y1070">
        <v>1290900</v>
      </c>
      <c r="Z1070" t="s">
        <v>1568</v>
      </c>
      <c r="AA1070" t="s">
        <v>245</v>
      </c>
      <c r="AB1070" t="s">
        <v>121</v>
      </c>
      <c r="AC1070" t="s">
        <v>255</v>
      </c>
      <c r="AD1070" t="s">
        <v>189</v>
      </c>
      <c r="AE1070" t="s">
        <v>245</v>
      </c>
      <c r="AF1070" t="s">
        <v>1812</v>
      </c>
      <c r="AG1070">
        <v>10</v>
      </c>
    </row>
    <row r="1071" spans="1:33" x14ac:dyDescent="0.35">
      <c r="A1071" t="s">
        <v>202</v>
      </c>
      <c r="B1071">
        <v>6585964</v>
      </c>
      <c r="C1071" t="s">
        <v>129</v>
      </c>
      <c r="D1071" t="s">
        <v>3433</v>
      </c>
      <c r="E1071" t="s">
        <v>310</v>
      </c>
      <c r="F1071" t="s">
        <v>133</v>
      </c>
      <c r="G1071" t="s">
        <v>132</v>
      </c>
      <c r="H1071">
        <v>45839</v>
      </c>
      <c r="I1071">
        <v>45869</v>
      </c>
      <c r="J1071" t="s">
        <v>3476</v>
      </c>
      <c r="K1071">
        <v>1213130</v>
      </c>
      <c r="L1071" t="s">
        <v>396</v>
      </c>
      <c r="O1071">
        <v>10014615</v>
      </c>
      <c r="P1071" t="s">
        <v>202</v>
      </c>
      <c r="Q1071">
        <v>0</v>
      </c>
      <c r="R1071" t="s">
        <v>329</v>
      </c>
      <c r="S1071" t="s">
        <v>3901</v>
      </c>
      <c r="T1071">
        <v>11570232</v>
      </c>
      <c r="U1071">
        <v>45751</v>
      </c>
      <c r="V1071">
        <v>45839</v>
      </c>
      <c r="W1071">
        <v>45835</v>
      </c>
      <c r="X1071">
        <v>0</v>
      </c>
      <c r="Y1071">
        <v>1290900</v>
      </c>
      <c r="Z1071" t="s">
        <v>1568</v>
      </c>
      <c r="AA1071" t="s">
        <v>245</v>
      </c>
      <c r="AB1071" t="s">
        <v>121</v>
      </c>
      <c r="AC1071" t="s">
        <v>255</v>
      </c>
      <c r="AD1071" t="s">
        <v>122</v>
      </c>
      <c r="AE1071" t="s">
        <v>245</v>
      </c>
      <c r="AF1071" t="s">
        <v>1812</v>
      </c>
      <c r="AG1071">
        <v>8</v>
      </c>
    </row>
    <row r="1072" spans="1:33" x14ac:dyDescent="0.35">
      <c r="A1072" t="s">
        <v>206</v>
      </c>
      <c r="B1072">
        <v>6585963</v>
      </c>
      <c r="C1072" t="s">
        <v>129</v>
      </c>
      <c r="D1072" t="s">
        <v>3434</v>
      </c>
      <c r="E1072" t="s">
        <v>310</v>
      </c>
      <c r="F1072" t="s">
        <v>133</v>
      </c>
      <c r="G1072" t="s">
        <v>147</v>
      </c>
      <c r="H1072">
        <v>45809</v>
      </c>
      <c r="I1072">
        <v>45809</v>
      </c>
      <c r="J1072" t="s">
        <v>856</v>
      </c>
      <c r="K1072">
        <v>1213130</v>
      </c>
      <c r="L1072" t="s">
        <v>339</v>
      </c>
      <c r="O1072">
        <v>10014614</v>
      </c>
      <c r="P1072" t="s">
        <v>206</v>
      </c>
      <c r="Q1072">
        <v>0</v>
      </c>
      <c r="R1072" t="s">
        <v>329</v>
      </c>
      <c r="S1072" t="s">
        <v>329</v>
      </c>
      <c r="T1072">
        <v>11563355</v>
      </c>
      <c r="U1072">
        <v>45751</v>
      </c>
      <c r="V1072">
        <v>45809</v>
      </c>
      <c r="W1072">
        <v>45753</v>
      </c>
      <c r="X1072">
        <v>0</v>
      </c>
      <c r="Y1072">
        <v>1290900</v>
      </c>
      <c r="Z1072" t="s">
        <v>1568</v>
      </c>
      <c r="AA1072" t="s">
        <v>245</v>
      </c>
      <c r="AB1072" t="s">
        <v>121</v>
      </c>
      <c r="AC1072" t="s">
        <v>255</v>
      </c>
      <c r="AD1072" t="s">
        <v>141</v>
      </c>
      <c r="AE1072" t="s">
        <v>245</v>
      </c>
      <c r="AF1072" t="s">
        <v>3326</v>
      </c>
      <c r="AG1072">
        <v>1</v>
      </c>
    </row>
    <row r="1073" spans="1:33" x14ac:dyDescent="0.35">
      <c r="A1073" t="s">
        <v>206</v>
      </c>
      <c r="B1073">
        <v>6585962</v>
      </c>
      <c r="C1073" t="s">
        <v>129</v>
      </c>
      <c r="D1073" t="s">
        <v>3435</v>
      </c>
      <c r="E1073" t="s">
        <v>310</v>
      </c>
      <c r="F1073" t="s">
        <v>133</v>
      </c>
      <c r="G1073" t="s">
        <v>147</v>
      </c>
      <c r="H1073">
        <v>45809</v>
      </c>
      <c r="I1073">
        <v>45809</v>
      </c>
      <c r="J1073" t="s">
        <v>856</v>
      </c>
      <c r="K1073">
        <v>1213130</v>
      </c>
      <c r="L1073" t="s">
        <v>339</v>
      </c>
      <c r="O1073">
        <v>10014614</v>
      </c>
      <c r="P1073" t="s">
        <v>206</v>
      </c>
      <c r="Q1073">
        <v>0</v>
      </c>
      <c r="R1073" t="s">
        <v>329</v>
      </c>
      <c r="S1073" t="s">
        <v>329</v>
      </c>
      <c r="T1073">
        <v>11563290</v>
      </c>
      <c r="U1073">
        <v>45751</v>
      </c>
      <c r="V1073">
        <v>45809</v>
      </c>
      <c r="W1073">
        <v>45753</v>
      </c>
      <c r="X1073">
        <v>0</v>
      </c>
      <c r="Y1073">
        <v>1290900</v>
      </c>
      <c r="Z1073" t="s">
        <v>1568</v>
      </c>
      <c r="AA1073" t="s">
        <v>245</v>
      </c>
      <c r="AB1073" t="s">
        <v>121</v>
      </c>
      <c r="AC1073" t="s">
        <v>255</v>
      </c>
      <c r="AD1073" t="s">
        <v>141</v>
      </c>
      <c r="AE1073" t="s">
        <v>245</v>
      </c>
      <c r="AF1073" t="s">
        <v>3326</v>
      </c>
      <c r="AG1073">
        <v>2</v>
      </c>
    </row>
    <row r="1074" spans="1:33" x14ac:dyDescent="0.35">
      <c r="A1074" t="s">
        <v>240</v>
      </c>
      <c r="B1074">
        <v>6585959</v>
      </c>
      <c r="C1074" t="s">
        <v>129</v>
      </c>
      <c r="D1074" t="s">
        <v>3436</v>
      </c>
      <c r="E1074" t="s">
        <v>310</v>
      </c>
      <c r="F1074" t="s">
        <v>133</v>
      </c>
      <c r="G1074" t="s">
        <v>147</v>
      </c>
      <c r="H1074">
        <v>45839</v>
      </c>
      <c r="I1074">
        <v>45869</v>
      </c>
      <c r="J1074" t="s">
        <v>856</v>
      </c>
      <c r="K1074">
        <v>1213130</v>
      </c>
      <c r="L1074" t="s">
        <v>304</v>
      </c>
      <c r="O1074">
        <v>10014607</v>
      </c>
      <c r="P1074" t="s">
        <v>240</v>
      </c>
      <c r="Q1074">
        <v>0</v>
      </c>
      <c r="R1074" t="s">
        <v>329</v>
      </c>
      <c r="S1074" t="s">
        <v>3891</v>
      </c>
      <c r="T1074">
        <v>11564826</v>
      </c>
      <c r="U1074">
        <v>45752</v>
      </c>
      <c r="V1074">
        <v>45839</v>
      </c>
      <c r="W1074">
        <v>45806</v>
      </c>
      <c r="X1074">
        <v>0</v>
      </c>
      <c r="Y1074">
        <v>1290900</v>
      </c>
      <c r="Z1074" t="s">
        <v>1568</v>
      </c>
      <c r="AA1074" t="s">
        <v>245</v>
      </c>
      <c r="AB1074" t="s">
        <v>121</v>
      </c>
      <c r="AC1074" t="s">
        <v>255</v>
      </c>
      <c r="AD1074" t="s">
        <v>141</v>
      </c>
      <c r="AE1074" t="s">
        <v>245</v>
      </c>
      <c r="AF1074" t="s">
        <v>3326</v>
      </c>
      <c r="AG1074">
        <v>1</v>
      </c>
    </row>
    <row r="1075" spans="1:33" x14ac:dyDescent="0.35">
      <c r="A1075" t="s">
        <v>240</v>
      </c>
      <c r="B1075">
        <v>6585958</v>
      </c>
      <c r="C1075" t="s">
        <v>129</v>
      </c>
      <c r="D1075" t="s">
        <v>3437</v>
      </c>
      <c r="E1075" t="s">
        <v>310</v>
      </c>
      <c r="F1075" t="s">
        <v>133</v>
      </c>
      <c r="G1075" t="s">
        <v>147</v>
      </c>
      <c r="H1075">
        <v>45839</v>
      </c>
      <c r="I1075">
        <v>45869</v>
      </c>
      <c r="J1075" t="s">
        <v>856</v>
      </c>
      <c r="K1075">
        <v>1213130</v>
      </c>
      <c r="L1075" t="s">
        <v>304</v>
      </c>
      <c r="O1075">
        <v>10014607</v>
      </c>
      <c r="P1075" t="s">
        <v>240</v>
      </c>
      <c r="Q1075">
        <v>0</v>
      </c>
      <c r="R1075" t="s">
        <v>329</v>
      </c>
      <c r="S1075" t="s">
        <v>3891</v>
      </c>
      <c r="T1075">
        <v>11564809</v>
      </c>
      <c r="U1075">
        <v>45752</v>
      </c>
      <c r="V1075">
        <v>45839</v>
      </c>
      <c r="W1075">
        <v>45806</v>
      </c>
      <c r="X1075">
        <v>0</v>
      </c>
      <c r="Y1075">
        <v>1290900</v>
      </c>
      <c r="Z1075" t="s">
        <v>1568</v>
      </c>
      <c r="AA1075" t="s">
        <v>245</v>
      </c>
      <c r="AB1075" t="s">
        <v>121</v>
      </c>
      <c r="AC1075" t="s">
        <v>255</v>
      </c>
      <c r="AD1075" t="s">
        <v>141</v>
      </c>
      <c r="AE1075" t="s">
        <v>245</v>
      </c>
      <c r="AF1075" t="s">
        <v>3326</v>
      </c>
      <c r="AG1075">
        <v>2</v>
      </c>
    </row>
    <row r="1076" spans="1:33" x14ac:dyDescent="0.35">
      <c r="A1076" t="s">
        <v>272</v>
      </c>
      <c r="B1076">
        <v>6585546</v>
      </c>
      <c r="C1076" t="s">
        <v>129</v>
      </c>
      <c r="D1076" t="s">
        <v>3438</v>
      </c>
      <c r="E1076" t="s">
        <v>310</v>
      </c>
      <c r="F1076" t="s">
        <v>133</v>
      </c>
      <c r="G1076" t="s">
        <v>147</v>
      </c>
      <c r="H1076">
        <v>45901</v>
      </c>
      <c r="I1076">
        <v>45901</v>
      </c>
      <c r="J1076" t="s">
        <v>856</v>
      </c>
      <c r="K1076">
        <v>1210102</v>
      </c>
      <c r="L1076" t="s">
        <v>273</v>
      </c>
      <c r="O1076">
        <v>10017653</v>
      </c>
      <c r="P1076" t="s">
        <v>165</v>
      </c>
      <c r="Q1076">
        <v>0</v>
      </c>
      <c r="R1076" t="s">
        <v>296</v>
      </c>
      <c r="S1076" t="s">
        <v>296</v>
      </c>
      <c r="T1076">
        <v>11575157</v>
      </c>
      <c r="U1076">
        <v>45751</v>
      </c>
      <c r="V1076">
        <v>45901</v>
      </c>
      <c r="W1076">
        <v>45795</v>
      </c>
      <c r="X1076">
        <v>0</v>
      </c>
      <c r="Y1076">
        <v>1290900</v>
      </c>
      <c r="Z1076" t="s">
        <v>1568</v>
      </c>
      <c r="AA1076" t="s">
        <v>248</v>
      </c>
      <c r="AB1076" t="s">
        <v>121</v>
      </c>
      <c r="AC1076" t="s">
        <v>255</v>
      </c>
      <c r="AD1076" t="s">
        <v>141</v>
      </c>
      <c r="AE1076" t="s">
        <v>248</v>
      </c>
      <c r="AF1076" t="s">
        <v>3326</v>
      </c>
      <c r="AG1076">
        <v>3</v>
      </c>
    </row>
    <row r="1077" spans="1:33" x14ac:dyDescent="0.35">
      <c r="A1077" t="s">
        <v>128</v>
      </c>
      <c r="B1077">
        <v>6585526</v>
      </c>
      <c r="C1077" t="s">
        <v>123</v>
      </c>
      <c r="D1077" t="s">
        <v>3440</v>
      </c>
      <c r="E1077" t="s">
        <v>310</v>
      </c>
      <c r="F1077" t="s">
        <v>133</v>
      </c>
      <c r="G1077" t="s">
        <v>147</v>
      </c>
      <c r="H1077">
        <v>45839</v>
      </c>
      <c r="I1077">
        <v>45869</v>
      </c>
      <c r="J1077" t="s">
        <v>856</v>
      </c>
      <c r="K1077">
        <v>1210100</v>
      </c>
      <c r="L1077" t="s">
        <v>390</v>
      </c>
      <c r="O1077">
        <v>10014594</v>
      </c>
      <c r="P1077" t="s">
        <v>128</v>
      </c>
      <c r="Q1077">
        <v>0</v>
      </c>
      <c r="R1077" t="s">
        <v>296</v>
      </c>
      <c r="S1077" t="s">
        <v>3891</v>
      </c>
      <c r="T1077">
        <v>11570401</v>
      </c>
      <c r="U1077">
        <v>45751</v>
      </c>
      <c r="V1077">
        <v>45839</v>
      </c>
      <c r="W1077">
        <v>45806</v>
      </c>
      <c r="X1077">
        <v>0</v>
      </c>
      <c r="Y1077">
        <v>1290900</v>
      </c>
      <c r="Z1077" t="s">
        <v>1568</v>
      </c>
      <c r="AA1077" t="s">
        <v>248</v>
      </c>
      <c r="AB1077" t="s">
        <v>121</v>
      </c>
      <c r="AC1077" t="s">
        <v>255</v>
      </c>
      <c r="AD1077" t="s">
        <v>122</v>
      </c>
      <c r="AE1077" t="s">
        <v>248</v>
      </c>
      <c r="AF1077" t="s">
        <v>1812</v>
      </c>
      <c r="AG1077">
        <v>0.5</v>
      </c>
    </row>
    <row r="1078" spans="1:33" x14ac:dyDescent="0.35">
      <c r="A1078" t="s">
        <v>159</v>
      </c>
      <c r="B1078">
        <v>6585426</v>
      </c>
      <c r="C1078" t="s">
        <v>129</v>
      </c>
      <c r="D1078" t="s">
        <v>3441</v>
      </c>
      <c r="E1078" t="s">
        <v>310</v>
      </c>
      <c r="F1078" t="s">
        <v>133</v>
      </c>
      <c r="G1078" t="s">
        <v>147</v>
      </c>
      <c r="H1078">
        <v>45873</v>
      </c>
      <c r="I1078">
        <v>45873</v>
      </c>
      <c r="J1078" t="s">
        <v>856</v>
      </c>
      <c r="K1078">
        <v>1212121</v>
      </c>
      <c r="L1078" t="s">
        <v>398</v>
      </c>
      <c r="O1078">
        <v>10014599</v>
      </c>
      <c r="P1078" t="s">
        <v>159</v>
      </c>
      <c r="Q1078">
        <v>0</v>
      </c>
      <c r="R1078" t="s">
        <v>343</v>
      </c>
      <c r="S1078" t="s">
        <v>342</v>
      </c>
      <c r="T1078">
        <v>11573767</v>
      </c>
      <c r="U1078">
        <v>45751</v>
      </c>
      <c r="V1078">
        <v>45873</v>
      </c>
      <c r="W1078">
        <v>45835</v>
      </c>
      <c r="X1078">
        <v>0</v>
      </c>
      <c r="Y1078">
        <v>1290900</v>
      </c>
      <c r="Z1078" t="s">
        <v>1568</v>
      </c>
      <c r="AA1078" t="s">
        <v>247</v>
      </c>
      <c r="AB1078" t="s">
        <v>121</v>
      </c>
      <c r="AC1078" t="s">
        <v>255</v>
      </c>
      <c r="AD1078" t="s">
        <v>141</v>
      </c>
      <c r="AE1078" t="s">
        <v>247</v>
      </c>
      <c r="AF1078" t="s">
        <v>3326</v>
      </c>
      <c r="AG1078">
        <v>12</v>
      </c>
    </row>
    <row r="1079" spans="1:33" x14ac:dyDescent="0.35">
      <c r="A1079" t="s">
        <v>242</v>
      </c>
      <c r="B1079">
        <v>6585320</v>
      </c>
      <c r="C1079" t="s">
        <v>129</v>
      </c>
      <c r="D1079" t="s">
        <v>3442</v>
      </c>
      <c r="E1079" t="s">
        <v>310</v>
      </c>
      <c r="F1079" t="s">
        <v>133</v>
      </c>
      <c r="G1079" t="s">
        <v>147</v>
      </c>
      <c r="H1079">
        <v>45839</v>
      </c>
      <c r="I1079">
        <v>45869</v>
      </c>
      <c r="J1079" t="s">
        <v>3476</v>
      </c>
      <c r="K1079">
        <v>1215150</v>
      </c>
      <c r="L1079" t="s">
        <v>330</v>
      </c>
      <c r="O1079">
        <v>10014637</v>
      </c>
      <c r="P1079" t="s">
        <v>242</v>
      </c>
      <c r="Q1079">
        <v>0</v>
      </c>
      <c r="R1079" t="s">
        <v>343</v>
      </c>
      <c r="S1079" t="s">
        <v>329</v>
      </c>
      <c r="T1079">
        <v>11575168</v>
      </c>
      <c r="U1079">
        <v>45751</v>
      </c>
      <c r="V1079">
        <v>45839</v>
      </c>
      <c r="W1079">
        <v>45835</v>
      </c>
      <c r="X1079">
        <v>0</v>
      </c>
      <c r="Y1079">
        <v>1290900</v>
      </c>
      <c r="Z1079" t="s">
        <v>1568</v>
      </c>
      <c r="AA1079" t="s">
        <v>246</v>
      </c>
      <c r="AB1079" t="s">
        <v>121</v>
      </c>
      <c r="AC1079" t="s">
        <v>255</v>
      </c>
      <c r="AD1079" t="s">
        <v>122</v>
      </c>
      <c r="AE1079" t="s">
        <v>246</v>
      </c>
      <c r="AF1079" t="s">
        <v>1812</v>
      </c>
      <c r="AG1079">
        <v>8</v>
      </c>
    </row>
    <row r="1080" spans="1:33" x14ac:dyDescent="0.35">
      <c r="A1080" t="s">
        <v>137</v>
      </c>
      <c r="B1080">
        <v>6585317</v>
      </c>
      <c r="C1080" t="s">
        <v>123</v>
      </c>
      <c r="D1080" t="s">
        <v>3443</v>
      </c>
      <c r="E1080" t="s">
        <v>310</v>
      </c>
      <c r="F1080" t="s">
        <v>133</v>
      </c>
      <c r="G1080" t="s">
        <v>147</v>
      </c>
      <c r="H1080">
        <v>45839</v>
      </c>
      <c r="I1080">
        <v>45869</v>
      </c>
      <c r="J1080" t="s">
        <v>856</v>
      </c>
      <c r="K1080">
        <v>1210100</v>
      </c>
      <c r="L1080" t="s">
        <v>388</v>
      </c>
      <c r="O1080">
        <v>10014595</v>
      </c>
      <c r="P1080" t="s">
        <v>137</v>
      </c>
      <c r="Q1080">
        <v>0</v>
      </c>
      <c r="R1080" t="s">
        <v>343</v>
      </c>
      <c r="S1080" t="s">
        <v>3891</v>
      </c>
      <c r="T1080">
        <v>11575076</v>
      </c>
      <c r="U1080">
        <v>45751</v>
      </c>
      <c r="V1080">
        <v>45839</v>
      </c>
      <c r="W1080">
        <v>45806</v>
      </c>
      <c r="X1080">
        <v>0</v>
      </c>
      <c r="Y1080">
        <v>1290900</v>
      </c>
      <c r="Z1080" t="s">
        <v>1568</v>
      </c>
      <c r="AA1080" t="s">
        <v>248</v>
      </c>
      <c r="AB1080" t="s">
        <v>121</v>
      </c>
      <c r="AC1080" t="s">
        <v>255</v>
      </c>
      <c r="AD1080" t="s">
        <v>122</v>
      </c>
      <c r="AE1080" t="s">
        <v>248</v>
      </c>
      <c r="AF1080" t="s">
        <v>1812</v>
      </c>
      <c r="AG1080">
        <v>16</v>
      </c>
    </row>
    <row r="1081" spans="1:33" x14ac:dyDescent="0.35">
      <c r="A1081" t="s">
        <v>159</v>
      </c>
      <c r="B1081">
        <v>6585311</v>
      </c>
      <c r="C1081" t="s">
        <v>129</v>
      </c>
      <c r="D1081" t="s">
        <v>3444</v>
      </c>
      <c r="E1081" t="s">
        <v>310</v>
      </c>
      <c r="F1081" t="s">
        <v>125</v>
      </c>
      <c r="G1081" t="s">
        <v>127</v>
      </c>
      <c r="H1081">
        <v>45839</v>
      </c>
      <c r="I1081">
        <v>45869</v>
      </c>
      <c r="J1081" t="s">
        <v>3476</v>
      </c>
      <c r="K1081">
        <v>1212121</v>
      </c>
      <c r="L1081" t="s">
        <v>398</v>
      </c>
      <c r="O1081">
        <v>10014599</v>
      </c>
      <c r="P1081" t="s">
        <v>159</v>
      </c>
      <c r="Q1081">
        <v>0</v>
      </c>
      <c r="R1081" t="s">
        <v>343</v>
      </c>
      <c r="S1081" t="s">
        <v>342</v>
      </c>
      <c r="T1081">
        <v>11575062</v>
      </c>
      <c r="U1081">
        <v>45751</v>
      </c>
      <c r="V1081">
        <v>45839</v>
      </c>
      <c r="W1081">
        <v>45835</v>
      </c>
      <c r="X1081">
        <v>0</v>
      </c>
      <c r="Y1081">
        <v>1290900</v>
      </c>
      <c r="Z1081" t="s">
        <v>1568</v>
      </c>
      <c r="AA1081" t="s">
        <v>247</v>
      </c>
      <c r="AB1081" t="s">
        <v>121</v>
      </c>
      <c r="AC1081" t="s">
        <v>255</v>
      </c>
      <c r="AD1081" t="s">
        <v>122</v>
      </c>
      <c r="AE1081" t="s">
        <v>247</v>
      </c>
      <c r="AF1081" t="s">
        <v>1812</v>
      </c>
      <c r="AG1081">
        <v>4</v>
      </c>
    </row>
    <row r="1082" spans="1:33" x14ac:dyDescent="0.35">
      <c r="A1082" t="s">
        <v>177</v>
      </c>
      <c r="B1082">
        <v>6585305</v>
      </c>
      <c r="C1082" t="s">
        <v>129</v>
      </c>
      <c r="D1082" t="s">
        <v>3445</v>
      </c>
      <c r="E1082" t="s">
        <v>310</v>
      </c>
      <c r="F1082" t="s">
        <v>133</v>
      </c>
      <c r="G1082" t="s">
        <v>226</v>
      </c>
      <c r="H1082">
        <v>45839</v>
      </c>
      <c r="I1082">
        <v>45869</v>
      </c>
      <c r="J1082" t="s">
        <v>3476</v>
      </c>
      <c r="K1082">
        <v>1215150</v>
      </c>
      <c r="L1082" t="s">
        <v>278</v>
      </c>
      <c r="O1082">
        <v>10014634</v>
      </c>
      <c r="P1082" t="s">
        <v>177</v>
      </c>
      <c r="Q1082">
        <v>0</v>
      </c>
      <c r="R1082" t="s">
        <v>996</v>
      </c>
      <c r="S1082" t="s">
        <v>3901</v>
      </c>
      <c r="T1082">
        <v>11575478</v>
      </c>
      <c r="U1082">
        <v>45750</v>
      </c>
      <c r="V1082">
        <v>45839</v>
      </c>
      <c r="W1082">
        <v>45835</v>
      </c>
      <c r="X1082">
        <v>0</v>
      </c>
      <c r="Y1082">
        <v>1290900</v>
      </c>
      <c r="Z1082" t="s">
        <v>1568</v>
      </c>
      <c r="AA1082" t="s">
        <v>246</v>
      </c>
      <c r="AB1082" t="s">
        <v>121</v>
      </c>
      <c r="AC1082" t="s">
        <v>255</v>
      </c>
      <c r="AD1082" t="s">
        <v>189</v>
      </c>
      <c r="AE1082" t="s">
        <v>246</v>
      </c>
      <c r="AF1082" t="s">
        <v>1812</v>
      </c>
      <c r="AG1082">
        <v>12</v>
      </c>
    </row>
    <row r="1083" spans="1:33" x14ac:dyDescent="0.35">
      <c r="A1083" t="s">
        <v>134</v>
      </c>
      <c r="B1083">
        <v>6585268</v>
      </c>
      <c r="C1083" t="s">
        <v>123</v>
      </c>
      <c r="D1083" t="s">
        <v>3446</v>
      </c>
      <c r="E1083" t="s">
        <v>310</v>
      </c>
      <c r="F1083" t="s">
        <v>133</v>
      </c>
      <c r="G1083" t="s">
        <v>132</v>
      </c>
      <c r="H1083">
        <v>45845</v>
      </c>
      <c r="I1083">
        <v>45845</v>
      </c>
      <c r="J1083" t="s">
        <v>856</v>
      </c>
      <c r="K1083">
        <v>1210101</v>
      </c>
      <c r="L1083" t="s">
        <v>271</v>
      </c>
      <c r="O1083">
        <v>10014658</v>
      </c>
      <c r="P1083" t="s">
        <v>134</v>
      </c>
      <c r="Q1083">
        <v>0</v>
      </c>
      <c r="R1083" t="s">
        <v>296</v>
      </c>
      <c r="S1083" t="s">
        <v>342</v>
      </c>
      <c r="T1083">
        <v>11572565</v>
      </c>
      <c r="U1083">
        <v>45750</v>
      </c>
      <c r="V1083">
        <v>45845</v>
      </c>
      <c r="W1083">
        <v>45805</v>
      </c>
      <c r="X1083">
        <v>0</v>
      </c>
      <c r="Y1083">
        <v>1290900</v>
      </c>
      <c r="Z1083" t="s">
        <v>1568</v>
      </c>
      <c r="AA1083" t="s">
        <v>248</v>
      </c>
      <c r="AB1083" t="s">
        <v>121</v>
      </c>
      <c r="AC1083" t="s">
        <v>255</v>
      </c>
      <c r="AD1083" t="s">
        <v>122</v>
      </c>
      <c r="AE1083" t="s">
        <v>248</v>
      </c>
      <c r="AF1083" t="s">
        <v>1812</v>
      </c>
      <c r="AG1083">
        <v>2</v>
      </c>
    </row>
    <row r="1084" spans="1:33" x14ac:dyDescent="0.35">
      <c r="A1084" t="s">
        <v>155</v>
      </c>
      <c r="B1084">
        <v>6584887</v>
      </c>
      <c r="C1084" t="s">
        <v>129</v>
      </c>
      <c r="D1084" t="s">
        <v>3328</v>
      </c>
      <c r="E1084" t="s">
        <v>310</v>
      </c>
      <c r="F1084" t="s">
        <v>133</v>
      </c>
      <c r="G1084" t="s">
        <v>226</v>
      </c>
      <c r="H1084">
        <v>45839</v>
      </c>
      <c r="I1084">
        <v>45869</v>
      </c>
      <c r="J1084" t="s">
        <v>3476</v>
      </c>
      <c r="K1084">
        <v>1215155</v>
      </c>
      <c r="L1084" t="s">
        <v>276</v>
      </c>
      <c r="O1084">
        <v>10014647</v>
      </c>
      <c r="P1084" t="s">
        <v>155</v>
      </c>
      <c r="Q1084">
        <v>0</v>
      </c>
      <c r="R1084" t="s">
        <v>329</v>
      </c>
      <c r="S1084" t="s">
        <v>343</v>
      </c>
      <c r="T1084">
        <v>11573771</v>
      </c>
      <c r="U1084">
        <v>45749</v>
      </c>
      <c r="V1084">
        <v>45839</v>
      </c>
      <c r="W1084">
        <v>45837</v>
      </c>
      <c r="X1084">
        <v>0</v>
      </c>
      <c r="Y1084">
        <v>1290900</v>
      </c>
      <c r="Z1084" t="s">
        <v>1568</v>
      </c>
      <c r="AA1084" t="s">
        <v>246</v>
      </c>
      <c r="AB1084" t="s">
        <v>121</v>
      </c>
      <c r="AC1084" t="s">
        <v>255</v>
      </c>
      <c r="AD1084" t="s">
        <v>189</v>
      </c>
      <c r="AE1084" t="s">
        <v>246</v>
      </c>
      <c r="AF1084" t="s">
        <v>1812</v>
      </c>
      <c r="AG1084">
        <v>24</v>
      </c>
    </row>
    <row r="1085" spans="1:33" x14ac:dyDescent="0.35">
      <c r="A1085" t="s">
        <v>221</v>
      </c>
      <c r="B1085">
        <v>6584871</v>
      </c>
      <c r="C1085" t="s">
        <v>129</v>
      </c>
      <c r="D1085" t="s">
        <v>3329</v>
      </c>
      <c r="E1085" t="s">
        <v>310</v>
      </c>
      <c r="F1085" t="s">
        <v>410</v>
      </c>
      <c r="G1085" t="s">
        <v>226</v>
      </c>
      <c r="H1085">
        <v>45809</v>
      </c>
      <c r="I1085">
        <v>45809</v>
      </c>
      <c r="K1085">
        <v>1215156</v>
      </c>
      <c r="L1085" t="s">
        <v>309</v>
      </c>
      <c r="O1085">
        <v>10014650</v>
      </c>
      <c r="P1085" t="s">
        <v>221</v>
      </c>
      <c r="Q1085">
        <v>0</v>
      </c>
      <c r="R1085" t="s">
        <v>979</v>
      </c>
      <c r="S1085" t="s">
        <v>343</v>
      </c>
      <c r="T1085">
        <v>11575060</v>
      </c>
      <c r="U1085">
        <v>45749</v>
      </c>
      <c r="V1085">
        <v>45809</v>
      </c>
      <c r="W1085">
        <v>45776</v>
      </c>
      <c r="X1085">
        <v>0</v>
      </c>
      <c r="Y1085">
        <v>1290900</v>
      </c>
      <c r="Z1085" t="s">
        <v>1568</v>
      </c>
      <c r="AA1085" t="s">
        <v>246</v>
      </c>
      <c r="AB1085" t="s">
        <v>121</v>
      </c>
      <c r="AC1085" t="s">
        <v>255</v>
      </c>
      <c r="AD1085" t="s">
        <v>189</v>
      </c>
      <c r="AE1085" t="s">
        <v>246</v>
      </c>
      <c r="AF1085" t="s">
        <v>1812</v>
      </c>
      <c r="AG1085">
        <v>0</v>
      </c>
    </row>
    <row r="1086" spans="1:33" x14ac:dyDescent="0.35">
      <c r="A1086" t="s">
        <v>274</v>
      </c>
      <c r="B1086">
        <v>6584867</v>
      </c>
      <c r="C1086" t="s">
        <v>123</v>
      </c>
      <c r="D1086" t="s">
        <v>3330</v>
      </c>
      <c r="E1086" t="s">
        <v>310</v>
      </c>
      <c r="F1086" t="s">
        <v>133</v>
      </c>
      <c r="G1086" t="s">
        <v>132</v>
      </c>
      <c r="H1086">
        <v>45858</v>
      </c>
      <c r="I1086">
        <v>45858</v>
      </c>
      <c r="J1086" t="s">
        <v>856</v>
      </c>
      <c r="K1086">
        <v>1210102</v>
      </c>
      <c r="L1086" t="s">
        <v>275</v>
      </c>
      <c r="O1086">
        <v>10014596</v>
      </c>
      <c r="P1086" t="s">
        <v>176</v>
      </c>
      <c r="Q1086">
        <v>0</v>
      </c>
      <c r="R1086" t="s">
        <v>343</v>
      </c>
      <c r="S1086" t="s">
        <v>296</v>
      </c>
      <c r="T1086">
        <v>11575047</v>
      </c>
      <c r="U1086">
        <v>45749</v>
      </c>
      <c r="V1086">
        <v>45858</v>
      </c>
      <c r="W1086">
        <v>45795</v>
      </c>
      <c r="X1086">
        <v>0</v>
      </c>
      <c r="Y1086">
        <v>1290900</v>
      </c>
      <c r="Z1086" t="s">
        <v>1568</v>
      </c>
      <c r="AA1086" t="s">
        <v>248</v>
      </c>
      <c r="AB1086" t="s">
        <v>121</v>
      </c>
      <c r="AC1086" t="s">
        <v>255</v>
      </c>
      <c r="AD1086" t="s">
        <v>122</v>
      </c>
      <c r="AE1086" t="s">
        <v>248</v>
      </c>
      <c r="AF1086" t="s">
        <v>1812</v>
      </c>
      <c r="AG1086">
        <v>3</v>
      </c>
    </row>
    <row r="1087" spans="1:33" x14ac:dyDescent="0.35">
      <c r="A1087" t="s">
        <v>206</v>
      </c>
      <c r="B1087">
        <v>6584863</v>
      </c>
      <c r="C1087" t="s">
        <v>129</v>
      </c>
      <c r="D1087" t="s">
        <v>3332</v>
      </c>
      <c r="E1087" t="s">
        <v>310</v>
      </c>
      <c r="F1087" t="s">
        <v>133</v>
      </c>
      <c r="G1087" t="s">
        <v>147</v>
      </c>
      <c r="H1087">
        <v>45808</v>
      </c>
      <c r="I1087">
        <v>45808</v>
      </c>
      <c r="J1087" t="s">
        <v>856</v>
      </c>
      <c r="K1087">
        <v>1213130</v>
      </c>
      <c r="L1087" t="s">
        <v>339</v>
      </c>
      <c r="O1087">
        <v>10014614</v>
      </c>
      <c r="P1087" t="s">
        <v>206</v>
      </c>
      <c r="Q1087">
        <v>0</v>
      </c>
      <c r="R1087" t="s">
        <v>329</v>
      </c>
      <c r="S1087" t="s">
        <v>343</v>
      </c>
      <c r="T1087">
        <v>11563289</v>
      </c>
      <c r="U1087">
        <v>45749</v>
      </c>
      <c r="V1087">
        <v>45808</v>
      </c>
      <c r="W1087">
        <v>45776</v>
      </c>
      <c r="X1087">
        <v>0</v>
      </c>
      <c r="Y1087">
        <v>1290900</v>
      </c>
      <c r="Z1087" t="s">
        <v>1568</v>
      </c>
      <c r="AA1087" t="s">
        <v>245</v>
      </c>
      <c r="AB1087" t="s">
        <v>121</v>
      </c>
      <c r="AC1087" t="s">
        <v>255</v>
      </c>
      <c r="AD1087" t="s">
        <v>141</v>
      </c>
      <c r="AE1087" t="s">
        <v>245</v>
      </c>
      <c r="AF1087" t="s">
        <v>3326</v>
      </c>
      <c r="AG1087">
        <v>1</v>
      </c>
    </row>
    <row r="1088" spans="1:33" x14ac:dyDescent="0.35">
      <c r="A1088" t="s">
        <v>221</v>
      </c>
      <c r="B1088">
        <v>6584801</v>
      </c>
      <c r="C1088" t="s">
        <v>129</v>
      </c>
      <c r="D1088" t="s">
        <v>3333</v>
      </c>
      <c r="E1088" t="s">
        <v>310</v>
      </c>
      <c r="F1088" t="s">
        <v>133</v>
      </c>
      <c r="G1088" t="s">
        <v>147</v>
      </c>
      <c r="H1088">
        <v>45839</v>
      </c>
      <c r="I1088">
        <v>45869</v>
      </c>
      <c r="J1088" t="s">
        <v>3476</v>
      </c>
      <c r="K1088">
        <v>1215156</v>
      </c>
      <c r="L1088" t="s">
        <v>309</v>
      </c>
      <c r="O1088">
        <v>10014650</v>
      </c>
      <c r="P1088" t="s">
        <v>221</v>
      </c>
      <c r="Q1088">
        <v>0</v>
      </c>
      <c r="R1088" t="s">
        <v>329</v>
      </c>
      <c r="S1088" t="s">
        <v>3901</v>
      </c>
      <c r="T1088">
        <v>11574344</v>
      </c>
      <c r="U1088">
        <v>45749</v>
      </c>
      <c r="V1088">
        <v>45839</v>
      </c>
      <c r="W1088">
        <v>45835</v>
      </c>
      <c r="X1088">
        <v>0</v>
      </c>
      <c r="Y1088">
        <v>1290900</v>
      </c>
      <c r="Z1088" t="s">
        <v>1568</v>
      </c>
      <c r="AA1088" t="s">
        <v>246</v>
      </c>
      <c r="AB1088" t="s">
        <v>121</v>
      </c>
      <c r="AC1088" t="s">
        <v>255</v>
      </c>
      <c r="AD1088" t="s">
        <v>141</v>
      </c>
      <c r="AE1088" t="s">
        <v>246</v>
      </c>
      <c r="AF1088" t="s">
        <v>1812</v>
      </c>
      <c r="AG1088">
        <v>10</v>
      </c>
    </row>
    <row r="1089" spans="1:33" x14ac:dyDescent="0.35">
      <c r="A1089" t="s">
        <v>221</v>
      </c>
      <c r="B1089">
        <v>6584788</v>
      </c>
      <c r="C1089" t="s">
        <v>129</v>
      </c>
      <c r="D1089" t="s">
        <v>3334</v>
      </c>
      <c r="E1089" t="s">
        <v>310</v>
      </c>
      <c r="F1089" t="s">
        <v>133</v>
      </c>
      <c r="G1089" t="s">
        <v>147</v>
      </c>
      <c r="H1089">
        <v>45901</v>
      </c>
      <c r="I1089">
        <v>45901</v>
      </c>
      <c r="J1089" t="s">
        <v>856</v>
      </c>
      <c r="K1089">
        <v>1215156</v>
      </c>
      <c r="L1089" t="s">
        <v>309</v>
      </c>
      <c r="O1089">
        <v>10014650</v>
      </c>
      <c r="P1089" t="s">
        <v>221</v>
      </c>
      <c r="Q1089">
        <v>0</v>
      </c>
      <c r="R1089" t="s">
        <v>329</v>
      </c>
      <c r="S1089" t="s">
        <v>342</v>
      </c>
      <c r="T1089">
        <v>11566984</v>
      </c>
      <c r="U1089">
        <v>45749</v>
      </c>
      <c r="V1089">
        <v>45901</v>
      </c>
      <c r="W1089">
        <v>45825</v>
      </c>
      <c r="X1089">
        <v>0</v>
      </c>
      <c r="Y1089">
        <v>1290900</v>
      </c>
      <c r="Z1089" t="s">
        <v>1568</v>
      </c>
      <c r="AA1089" t="s">
        <v>246</v>
      </c>
      <c r="AB1089" t="s">
        <v>121</v>
      </c>
      <c r="AC1089" t="s">
        <v>255</v>
      </c>
      <c r="AD1089" t="s">
        <v>141</v>
      </c>
      <c r="AE1089" t="s">
        <v>246</v>
      </c>
      <c r="AF1089" t="s">
        <v>3326</v>
      </c>
      <c r="AG1089">
        <v>2</v>
      </c>
    </row>
    <row r="1090" spans="1:33" x14ac:dyDescent="0.35">
      <c r="A1090" t="s">
        <v>221</v>
      </c>
      <c r="B1090">
        <v>6584782</v>
      </c>
      <c r="C1090" t="s">
        <v>129</v>
      </c>
      <c r="D1090" t="s">
        <v>3335</v>
      </c>
      <c r="E1090" t="s">
        <v>310</v>
      </c>
      <c r="F1090" t="s">
        <v>133</v>
      </c>
      <c r="G1090" t="s">
        <v>147</v>
      </c>
      <c r="H1090">
        <v>45838</v>
      </c>
      <c r="I1090">
        <v>45838</v>
      </c>
      <c r="J1090" t="s">
        <v>856</v>
      </c>
      <c r="K1090">
        <v>1215156</v>
      </c>
      <c r="L1090" t="s">
        <v>309</v>
      </c>
      <c r="O1090">
        <v>10014650</v>
      </c>
      <c r="P1090" t="s">
        <v>221</v>
      </c>
      <c r="Q1090">
        <v>0</v>
      </c>
      <c r="R1090" t="s">
        <v>329</v>
      </c>
      <c r="S1090" t="s">
        <v>329</v>
      </c>
      <c r="T1090">
        <v>11515770</v>
      </c>
      <c r="U1090">
        <v>45749</v>
      </c>
      <c r="V1090">
        <v>45838</v>
      </c>
      <c r="W1090">
        <v>45809</v>
      </c>
      <c r="X1090">
        <v>0</v>
      </c>
      <c r="Y1090">
        <v>1290900</v>
      </c>
      <c r="Z1090" t="s">
        <v>1568</v>
      </c>
      <c r="AA1090" t="s">
        <v>246</v>
      </c>
      <c r="AB1090" t="s">
        <v>121</v>
      </c>
      <c r="AC1090" t="s">
        <v>255</v>
      </c>
      <c r="AD1090" t="s">
        <v>141</v>
      </c>
      <c r="AE1090" t="s">
        <v>246</v>
      </c>
      <c r="AF1090" t="s">
        <v>3326</v>
      </c>
      <c r="AG1090">
        <v>1</v>
      </c>
    </row>
    <row r="1091" spans="1:33" x14ac:dyDescent="0.35">
      <c r="A1091" t="s">
        <v>206</v>
      </c>
      <c r="B1091">
        <v>6584245</v>
      </c>
      <c r="C1091" t="s">
        <v>129</v>
      </c>
      <c r="D1091" t="s">
        <v>3336</v>
      </c>
      <c r="E1091" t="s">
        <v>310</v>
      </c>
      <c r="F1091" t="s">
        <v>133</v>
      </c>
      <c r="G1091" t="s">
        <v>132</v>
      </c>
      <c r="H1091">
        <v>45839</v>
      </c>
      <c r="I1091">
        <v>45869</v>
      </c>
      <c r="J1091" t="s">
        <v>3476</v>
      </c>
      <c r="K1091">
        <v>1213130</v>
      </c>
      <c r="L1091" t="s">
        <v>339</v>
      </c>
      <c r="O1091">
        <v>10014614</v>
      </c>
      <c r="P1091" t="s">
        <v>206</v>
      </c>
      <c r="Q1091">
        <v>0</v>
      </c>
      <c r="R1091" t="s">
        <v>329</v>
      </c>
      <c r="S1091" t="s">
        <v>3901</v>
      </c>
      <c r="T1091">
        <v>11552395</v>
      </c>
      <c r="U1091">
        <v>45747</v>
      </c>
      <c r="V1091">
        <v>45839</v>
      </c>
      <c r="W1091">
        <v>45835</v>
      </c>
      <c r="X1091">
        <v>0</v>
      </c>
      <c r="Y1091">
        <v>1290900</v>
      </c>
      <c r="Z1091" t="s">
        <v>1568</v>
      </c>
      <c r="AA1091" t="s">
        <v>245</v>
      </c>
      <c r="AB1091" t="s">
        <v>121</v>
      </c>
      <c r="AC1091" t="s">
        <v>255</v>
      </c>
      <c r="AD1091" t="s">
        <v>122</v>
      </c>
      <c r="AE1091" t="s">
        <v>245</v>
      </c>
      <c r="AF1091" t="s">
        <v>1812</v>
      </c>
      <c r="AG1091">
        <v>4</v>
      </c>
    </row>
    <row r="1092" spans="1:33" x14ac:dyDescent="0.35">
      <c r="A1092" t="s">
        <v>223</v>
      </c>
      <c r="B1092">
        <v>6584244</v>
      </c>
      <c r="C1092" t="s">
        <v>129</v>
      </c>
      <c r="D1092" t="s">
        <v>3337</v>
      </c>
      <c r="E1092" t="s">
        <v>310</v>
      </c>
      <c r="F1092" t="s">
        <v>133</v>
      </c>
      <c r="G1092" t="s">
        <v>226</v>
      </c>
      <c r="H1092">
        <v>45839</v>
      </c>
      <c r="I1092">
        <v>45869</v>
      </c>
      <c r="J1092" t="s">
        <v>3476</v>
      </c>
      <c r="K1092">
        <v>1213130</v>
      </c>
      <c r="L1092" t="s">
        <v>303</v>
      </c>
      <c r="O1092">
        <v>10014613</v>
      </c>
      <c r="P1092" t="s">
        <v>223</v>
      </c>
      <c r="Q1092">
        <v>0</v>
      </c>
      <c r="R1092" t="s">
        <v>329</v>
      </c>
      <c r="S1092" t="s">
        <v>3901</v>
      </c>
      <c r="T1092">
        <v>11558653</v>
      </c>
      <c r="U1092">
        <v>45747</v>
      </c>
      <c r="V1092">
        <v>45839</v>
      </c>
      <c r="W1092">
        <v>45835</v>
      </c>
      <c r="X1092">
        <v>0</v>
      </c>
      <c r="Y1092">
        <v>1290900</v>
      </c>
      <c r="Z1092" t="s">
        <v>1568</v>
      </c>
      <c r="AA1092" t="s">
        <v>245</v>
      </c>
      <c r="AB1092" t="s">
        <v>121</v>
      </c>
      <c r="AC1092" t="s">
        <v>255</v>
      </c>
      <c r="AD1092" t="s">
        <v>189</v>
      </c>
      <c r="AE1092" t="s">
        <v>245</v>
      </c>
      <c r="AF1092" t="s">
        <v>1812</v>
      </c>
      <c r="AG1092">
        <v>48</v>
      </c>
    </row>
    <row r="1093" spans="1:33" x14ac:dyDescent="0.35">
      <c r="A1093" t="s">
        <v>240</v>
      </c>
      <c r="B1093">
        <v>6584235</v>
      </c>
      <c r="C1093" t="s">
        <v>129</v>
      </c>
      <c r="D1093" t="s">
        <v>3339</v>
      </c>
      <c r="E1093" t="s">
        <v>310</v>
      </c>
      <c r="F1093" t="s">
        <v>133</v>
      </c>
      <c r="G1093" t="s">
        <v>132</v>
      </c>
      <c r="H1093">
        <v>45839</v>
      </c>
      <c r="I1093">
        <v>45869</v>
      </c>
      <c r="J1093" t="s">
        <v>3476</v>
      </c>
      <c r="K1093">
        <v>1213130</v>
      </c>
      <c r="L1093" t="s">
        <v>304</v>
      </c>
      <c r="O1093">
        <v>10014607</v>
      </c>
      <c r="P1093" t="s">
        <v>240</v>
      </c>
      <c r="Q1093">
        <v>0</v>
      </c>
      <c r="R1093" t="s">
        <v>329</v>
      </c>
      <c r="S1093" t="s">
        <v>3901</v>
      </c>
      <c r="T1093">
        <v>11564852</v>
      </c>
      <c r="U1093">
        <v>45747</v>
      </c>
      <c r="V1093">
        <v>45839</v>
      </c>
      <c r="W1093">
        <v>45835</v>
      </c>
      <c r="X1093">
        <v>0</v>
      </c>
      <c r="Y1093">
        <v>1290900</v>
      </c>
      <c r="Z1093" t="s">
        <v>1568</v>
      </c>
      <c r="AA1093" t="s">
        <v>245</v>
      </c>
      <c r="AB1093" t="s">
        <v>121</v>
      </c>
      <c r="AC1093" t="s">
        <v>255</v>
      </c>
      <c r="AD1093" t="s">
        <v>122</v>
      </c>
      <c r="AE1093" t="s">
        <v>245</v>
      </c>
      <c r="AF1093" t="s">
        <v>1812</v>
      </c>
      <c r="AG1093">
        <v>3</v>
      </c>
    </row>
    <row r="1094" spans="1:33" x14ac:dyDescent="0.35">
      <c r="A1094" t="s">
        <v>240</v>
      </c>
      <c r="B1094">
        <v>6584234</v>
      </c>
      <c r="C1094" t="s">
        <v>129</v>
      </c>
      <c r="D1094" t="s">
        <v>1605</v>
      </c>
      <c r="E1094" t="s">
        <v>310</v>
      </c>
      <c r="F1094" t="s">
        <v>133</v>
      </c>
      <c r="G1094" t="s">
        <v>147</v>
      </c>
      <c r="H1094">
        <v>45839</v>
      </c>
      <c r="I1094">
        <v>45869</v>
      </c>
      <c r="J1094" t="s">
        <v>3476</v>
      </c>
      <c r="K1094">
        <v>1213130</v>
      </c>
      <c r="L1094" t="s">
        <v>304</v>
      </c>
      <c r="O1094">
        <v>10014607</v>
      </c>
      <c r="P1094" t="s">
        <v>240</v>
      </c>
      <c r="Q1094">
        <v>0</v>
      </c>
      <c r="R1094" t="s">
        <v>329</v>
      </c>
      <c r="S1094" t="s">
        <v>3901</v>
      </c>
      <c r="T1094">
        <v>11556404</v>
      </c>
      <c r="U1094">
        <v>45747</v>
      </c>
      <c r="V1094">
        <v>45839</v>
      </c>
      <c r="W1094">
        <v>45835</v>
      </c>
      <c r="X1094">
        <v>0</v>
      </c>
      <c r="Y1094">
        <v>1290900</v>
      </c>
      <c r="Z1094" t="s">
        <v>1568</v>
      </c>
      <c r="AA1094" t="s">
        <v>245</v>
      </c>
      <c r="AB1094" t="s">
        <v>121</v>
      </c>
      <c r="AC1094" t="s">
        <v>255</v>
      </c>
      <c r="AD1094" t="s">
        <v>141</v>
      </c>
      <c r="AE1094" t="s">
        <v>245</v>
      </c>
      <c r="AF1094" t="s">
        <v>1812</v>
      </c>
      <c r="AG1094">
        <v>10</v>
      </c>
    </row>
    <row r="1095" spans="1:33" x14ac:dyDescent="0.35">
      <c r="A1095" t="s">
        <v>227</v>
      </c>
      <c r="B1095">
        <v>6584228</v>
      </c>
      <c r="C1095" t="s">
        <v>129</v>
      </c>
      <c r="D1095" t="s">
        <v>3341</v>
      </c>
      <c r="E1095" t="s">
        <v>310</v>
      </c>
      <c r="F1095" t="s">
        <v>133</v>
      </c>
      <c r="G1095" t="s">
        <v>147</v>
      </c>
      <c r="H1095">
        <v>45839</v>
      </c>
      <c r="I1095">
        <v>45869</v>
      </c>
      <c r="J1095" t="s">
        <v>856</v>
      </c>
      <c r="K1095">
        <v>1213130</v>
      </c>
      <c r="L1095" t="s">
        <v>305</v>
      </c>
      <c r="O1095">
        <v>10014606</v>
      </c>
      <c r="P1095" t="s">
        <v>227</v>
      </c>
      <c r="Q1095">
        <v>0</v>
      </c>
      <c r="R1095" t="s">
        <v>329</v>
      </c>
      <c r="S1095" t="s">
        <v>3891</v>
      </c>
      <c r="T1095">
        <v>11564740</v>
      </c>
      <c r="U1095">
        <v>45747</v>
      </c>
      <c r="V1095">
        <v>45839</v>
      </c>
      <c r="W1095">
        <v>45806</v>
      </c>
      <c r="X1095">
        <v>0</v>
      </c>
      <c r="Y1095">
        <v>1290900</v>
      </c>
      <c r="Z1095" t="s">
        <v>1568</v>
      </c>
      <c r="AA1095" t="s">
        <v>245</v>
      </c>
      <c r="AB1095" t="s">
        <v>121</v>
      </c>
      <c r="AC1095" t="s">
        <v>255</v>
      </c>
      <c r="AD1095" t="s">
        <v>141</v>
      </c>
      <c r="AE1095" t="s">
        <v>245</v>
      </c>
      <c r="AF1095" t="s">
        <v>3326</v>
      </c>
      <c r="AG1095">
        <v>2</v>
      </c>
    </row>
    <row r="1096" spans="1:33" x14ac:dyDescent="0.35">
      <c r="A1096" t="s">
        <v>419</v>
      </c>
      <c r="B1096">
        <v>6584225</v>
      </c>
      <c r="C1096" t="s">
        <v>129</v>
      </c>
      <c r="D1096" t="s">
        <v>3343</v>
      </c>
      <c r="E1096" t="s">
        <v>310</v>
      </c>
      <c r="F1096" t="s">
        <v>133</v>
      </c>
      <c r="G1096" t="s">
        <v>132</v>
      </c>
      <c r="H1096">
        <v>45839</v>
      </c>
      <c r="I1096">
        <v>45869</v>
      </c>
      <c r="J1096" t="s">
        <v>3476</v>
      </c>
      <c r="K1096">
        <v>1213130</v>
      </c>
      <c r="L1096" t="s">
        <v>420</v>
      </c>
      <c r="O1096">
        <v>10014605</v>
      </c>
      <c r="P1096" t="s">
        <v>419</v>
      </c>
      <c r="Q1096">
        <v>0</v>
      </c>
      <c r="R1096" t="s">
        <v>329</v>
      </c>
      <c r="S1096" t="s">
        <v>308</v>
      </c>
      <c r="T1096">
        <v>11560221</v>
      </c>
      <c r="U1096">
        <v>45747</v>
      </c>
      <c r="V1096">
        <v>45839</v>
      </c>
      <c r="W1096">
        <v>45846</v>
      </c>
      <c r="X1096">
        <v>0</v>
      </c>
      <c r="Y1096">
        <v>1290900</v>
      </c>
      <c r="Z1096" t="s">
        <v>1568</v>
      </c>
      <c r="AA1096" t="s">
        <v>245</v>
      </c>
      <c r="AB1096" t="s">
        <v>121</v>
      </c>
      <c r="AC1096" t="s">
        <v>255</v>
      </c>
      <c r="AD1096" t="s">
        <v>141</v>
      </c>
      <c r="AE1096" t="s">
        <v>245</v>
      </c>
      <c r="AF1096" t="s">
        <v>3326</v>
      </c>
      <c r="AG1096">
        <v>4</v>
      </c>
    </row>
    <row r="1097" spans="1:33" x14ac:dyDescent="0.35">
      <c r="A1097" t="s">
        <v>419</v>
      </c>
      <c r="B1097">
        <v>6584224</v>
      </c>
      <c r="C1097" t="s">
        <v>129</v>
      </c>
      <c r="D1097" t="s">
        <v>1614</v>
      </c>
      <c r="E1097" t="s">
        <v>310</v>
      </c>
      <c r="F1097" t="s">
        <v>133</v>
      </c>
      <c r="G1097" t="s">
        <v>147</v>
      </c>
      <c r="H1097">
        <v>45839</v>
      </c>
      <c r="I1097">
        <v>45869</v>
      </c>
      <c r="J1097" t="s">
        <v>3476</v>
      </c>
      <c r="K1097">
        <v>1213130</v>
      </c>
      <c r="L1097" t="s">
        <v>420</v>
      </c>
      <c r="O1097">
        <v>10014605</v>
      </c>
      <c r="P1097" t="s">
        <v>419</v>
      </c>
      <c r="Q1097">
        <v>0</v>
      </c>
      <c r="R1097" t="s">
        <v>329</v>
      </c>
      <c r="S1097" t="s">
        <v>3901</v>
      </c>
      <c r="T1097">
        <v>11549002</v>
      </c>
      <c r="U1097">
        <v>45747</v>
      </c>
      <c r="V1097">
        <v>45839</v>
      </c>
      <c r="W1097">
        <v>45835</v>
      </c>
      <c r="X1097">
        <v>0</v>
      </c>
      <c r="Y1097">
        <v>1290900</v>
      </c>
      <c r="Z1097" t="s">
        <v>1568</v>
      </c>
      <c r="AA1097" t="s">
        <v>245</v>
      </c>
      <c r="AB1097" t="s">
        <v>121</v>
      </c>
      <c r="AC1097" t="s">
        <v>255</v>
      </c>
      <c r="AD1097" t="s">
        <v>141</v>
      </c>
      <c r="AE1097" t="s">
        <v>245</v>
      </c>
      <c r="AF1097" t="s">
        <v>1812</v>
      </c>
      <c r="AG1097">
        <v>8</v>
      </c>
    </row>
    <row r="1098" spans="1:33" x14ac:dyDescent="0.35">
      <c r="A1098" t="s">
        <v>158</v>
      </c>
      <c r="B1098">
        <v>6584223</v>
      </c>
      <c r="C1098" t="s">
        <v>129</v>
      </c>
      <c r="D1098" t="s">
        <v>3344</v>
      </c>
      <c r="E1098" t="s">
        <v>310</v>
      </c>
      <c r="F1098" t="s">
        <v>133</v>
      </c>
      <c r="G1098" t="s">
        <v>147</v>
      </c>
      <c r="H1098">
        <v>45869</v>
      </c>
      <c r="I1098">
        <v>45869</v>
      </c>
      <c r="J1098" t="s">
        <v>856</v>
      </c>
      <c r="K1098">
        <v>1213130</v>
      </c>
      <c r="L1098" t="s">
        <v>397</v>
      </c>
      <c r="O1098">
        <v>10014604</v>
      </c>
      <c r="P1098" t="s">
        <v>158</v>
      </c>
      <c r="Q1098">
        <v>0</v>
      </c>
      <c r="R1098" t="s">
        <v>329</v>
      </c>
      <c r="S1098" t="s">
        <v>3891</v>
      </c>
      <c r="T1098">
        <v>11562195</v>
      </c>
      <c r="U1098">
        <v>45747</v>
      </c>
      <c r="V1098">
        <v>45869</v>
      </c>
      <c r="W1098">
        <v>45844</v>
      </c>
      <c r="X1098">
        <v>0</v>
      </c>
      <c r="Y1098">
        <v>1290900</v>
      </c>
      <c r="Z1098" t="s">
        <v>1568</v>
      </c>
      <c r="AA1098" t="s">
        <v>245</v>
      </c>
      <c r="AB1098" t="s">
        <v>121</v>
      </c>
      <c r="AC1098" t="s">
        <v>255</v>
      </c>
      <c r="AD1098" t="s">
        <v>141</v>
      </c>
      <c r="AE1098" t="s">
        <v>245</v>
      </c>
      <c r="AF1098" t="s">
        <v>3326</v>
      </c>
      <c r="AG1098">
        <v>6</v>
      </c>
    </row>
    <row r="1099" spans="1:33" x14ac:dyDescent="0.35">
      <c r="A1099" t="s">
        <v>158</v>
      </c>
      <c r="B1099">
        <v>6584222</v>
      </c>
      <c r="C1099" t="s">
        <v>129</v>
      </c>
      <c r="D1099" t="s">
        <v>3345</v>
      </c>
      <c r="E1099" t="s">
        <v>310</v>
      </c>
      <c r="F1099" t="s">
        <v>133</v>
      </c>
      <c r="G1099" t="s">
        <v>147</v>
      </c>
      <c r="H1099">
        <v>45869</v>
      </c>
      <c r="I1099">
        <v>45869</v>
      </c>
      <c r="J1099" t="s">
        <v>856</v>
      </c>
      <c r="K1099">
        <v>1213130</v>
      </c>
      <c r="L1099" t="s">
        <v>397</v>
      </c>
      <c r="O1099">
        <v>10014604</v>
      </c>
      <c r="P1099" t="s">
        <v>158</v>
      </c>
      <c r="Q1099">
        <v>0</v>
      </c>
      <c r="R1099" t="s">
        <v>329</v>
      </c>
      <c r="S1099" t="s">
        <v>3891</v>
      </c>
      <c r="T1099">
        <v>11562275</v>
      </c>
      <c r="U1099">
        <v>45747</v>
      </c>
      <c r="V1099">
        <v>45869</v>
      </c>
      <c r="W1099">
        <v>45844</v>
      </c>
      <c r="X1099">
        <v>0</v>
      </c>
      <c r="Y1099">
        <v>1290900</v>
      </c>
      <c r="Z1099" t="s">
        <v>1568</v>
      </c>
      <c r="AA1099" t="s">
        <v>245</v>
      </c>
      <c r="AB1099" t="s">
        <v>121</v>
      </c>
      <c r="AC1099" t="s">
        <v>255</v>
      </c>
      <c r="AD1099" t="s">
        <v>141</v>
      </c>
      <c r="AE1099" t="s">
        <v>245</v>
      </c>
      <c r="AF1099" t="s">
        <v>3326</v>
      </c>
      <c r="AG1099">
        <v>6</v>
      </c>
    </row>
    <row r="1100" spans="1:33" x14ac:dyDescent="0.35">
      <c r="A1100" t="s">
        <v>158</v>
      </c>
      <c r="B1100">
        <v>6584221</v>
      </c>
      <c r="C1100" t="s">
        <v>129</v>
      </c>
      <c r="D1100" t="s">
        <v>3346</v>
      </c>
      <c r="E1100" t="s">
        <v>310</v>
      </c>
      <c r="F1100" t="s">
        <v>133</v>
      </c>
      <c r="G1100" t="s">
        <v>147</v>
      </c>
      <c r="H1100">
        <v>45869</v>
      </c>
      <c r="I1100">
        <v>45869</v>
      </c>
      <c r="J1100" t="s">
        <v>856</v>
      </c>
      <c r="K1100">
        <v>1213130</v>
      </c>
      <c r="L1100" t="s">
        <v>397</v>
      </c>
      <c r="O1100">
        <v>10014604</v>
      </c>
      <c r="P1100" t="s">
        <v>158</v>
      </c>
      <c r="Q1100">
        <v>0</v>
      </c>
      <c r="R1100" t="s">
        <v>329</v>
      </c>
      <c r="S1100" t="s">
        <v>3891</v>
      </c>
      <c r="T1100">
        <v>11562229</v>
      </c>
      <c r="U1100">
        <v>45747</v>
      </c>
      <c r="V1100">
        <v>45869</v>
      </c>
      <c r="W1100">
        <v>45844</v>
      </c>
      <c r="X1100">
        <v>0</v>
      </c>
      <c r="Y1100">
        <v>1290900</v>
      </c>
      <c r="Z1100" t="s">
        <v>1568</v>
      </c>
      <c r="AA1100" t="s">
        <v>245</v>
      </c>
      <c r="AB1100" t="s">
        <v>121</v>
      </c>
      <c r="AC1100" t="s">
        <v>255</v>
      </c>
      <c r="AD1100" t="s">
        <v>141</v>
      </c>
      <c r="AE1100" t="s">
        <v>245</v>
      </c>
      <c r="AF1100" t="s">
        <v>3326</v>
      </c>
      <c r="AG1100">
        <v>2</v>
      </c>
    </row>
    <row r="1101" spans="1:33" x14ac:dyDescent="0.35">
      <c r="A1101" t="s">
        <v>219</v>
      </c>
      <c r="B1101">
        <v>6584207</v>
      </c>
      <c r="C1101" t="s">
        <v>129</v>
      </c>
      <c r="D1101" t="s">
        <v>3347</v>
      </c>
      <c r="E1101" t="s">
        <v>310</v>
      </c>
      <c r="F1101" t="s">
        <v>133</v>
      </c>
      <c r="G1101" t="s">
        <v>147</v>
      </c>
      <c r="H1101">
        <v>45870</v>
      </c>
      <c r="I1101">
        <v>45870</v>
      </c>
      <c r="J1101" t="s">
        <v>856</v>
      </c>
      <c r="K1101">
        <v>1213130</v>
      </c>
      <c r="L1101" t="s">
        <v>292</v>
      </c>
      <c r="O1101">
        <v>10017586</v>
      </c>
      <c r="P1101" t="s">
        <v>219</v>
      </c>
      <c r="Q1101">
        <v>0</v>
      </c>
      <c r="R1101" t="s">
        <v>343</v>
      </c>
      <c r="S1101" t="s">
        <v>343</v>
      </c>
      <c r="T1101">
        <v>11573916</v>
      </c>
      <c r="U1101">
        <v>45747</v>
      </c>
      <c r="V1101">
        <v>45870</v>
      </c>
      <c r="W1101">
        <v>45850</v>
      </c>
      <c r="X1101">
        <v>0</v>
      </c>
      <c r="Y1101">
        <v>1290900</v>
      </c>
      <c r="Z1101" t="s">
        <v>1568</v>
      </c>
      <c r="AA1101" t="s">
        <v>245</v>
      </c>
      <c r="AB1101" t="s">
        <v>121</v>
      </c>
      <c r="AC1101" t="s">
        <v>255</v>
      </c>
      <c r="AD1101" t="s">
        <v>141</v>
      </c>
      <c r="AE1101" t="s">
        <v>245</v>
      </c>
      <c r="AF1101" t="s">
        <v>3326</v>
      </c>
      <c r="AG1101">
        <v>8</v>
      </c>
    </row>
    <row r="1102" spans="1:33" x14ac:dyDescent="0.35">
      <c r="A1102" t="s">
        <v>219</v>
      </c>
      <c r="B1102">
        <v>6584206</v>
      </c>
      <c r="C1102" t="s">
        <v>129</v>
      </c>
      <c r="D1102" t="s">
        <v>3348</v>
      </c>
      <c r="E1102" t="s">
        <v>310</v>
      </c>
      <c r="F1102" t="s">
        <v>259</v>
      </c>
      <c r="G1102" t="s">
        <v>142</v>
      </c>
      <c r="H1102">
        <v>45838</v>
      </c>
      <c r="I1102">
        <v>45838</v>
      </c>
      <c r="J1102" t="s">
        <v>856</v>
      </c>
      <c r="K1102">
        <v>1213130</v>
      </c>
      <c r="L1102" t="s">
        <v>292</v>
      </c>
      <c r="O1102">
        <v>10017586</v>
      </c>
      <c r="P1102" t="s">
        <v>219</v>
      </c>
      <c r="Q1102">
        <v>0</v>
      </c>
      <c r="R1102" t="s">
        <v>343</v>
      </c>
      <c r="S1102" t="s">
        <v>3891</v>
      </c>
      <c r="T1102">
        <v>11573937</v>
      </c>
      <c r="U1102">
        <v>45747</v>
      </c>
      <c r="V1102">
        <v>45838</v>
      </c>
      <c r="W1102">
        <v>45816</v>
      </c>
      <c r="X1102">
        <v>0</v>
      </c>
      <c r="Y1102">
        <v>1290900</v>
      </c>
      <c r="Z1102" t="s">
        <v>1568</v>
      </c>
      <c r="AA1102" t="s">
        <v>245</v>
      </c>
      <c r="AB1102" t="s">
        <v>121</v>
      </c>
      <c r="AC1102" t="s">
        <v>255</v>
      </c>
      <c r="AD1102" t="s">
        <v>141</v>
      </c>
      <c r="AE1102" t="s">
        <v>245</v>
      </c>
      <c r="AF1102" t="s">
        <v>3326</v>
      </c>
      <c r="AG1102">
        <v>8</v>
      </c>
    </row>
    <row r="1103" spans="1:33" x14ac:dyDescent="0.35">
      <c r="A1103" t="s">
        <v>230</v>
      </c>
      <c r="B1103">
        <v>6584204</v>
      </c>
      <c r="C1103" t="s">
        <v>129</v>
      </c>
      <c r="D1103" t="s">
        <v>3349</v>
      </c>
      <c r="E1103" t="s">
        <v>310</v>
      </c>
      <c r="F1103" t="s">
        <v>125</v>
      </c>
      <c r="G1103" t="s">
        <v>543</v>
      </c>
      <c r="H1103">
        <v>45839</v>
      </c>
      <c r="I1103">
        <v>45869</v>
      </c>
      <c r="J1103" t="s">
        <v>3476</v>
      </c>
      <c r="K1103">
        <v>1215150</v>
      </c>
      <c r="L1103" t="s">
        <v>277</v>
      </c>
      <c r="M1103">
        <v>45752</v>
      </c>
      <c r="N1103">
        <v>45752</v>
      </c>
      <c r="O1103">
        <v>10014636</v>
      </c>
      <c r="P1103" t="s">
        <v>230</v>
      </c>
      <c r="Q1103">
        <v>0</v>
      </c>
      <c r="R1103" t="s">
        <v>343</v>
      </c>
      <c r="S1103" t="s">
        <v>3901</v>
      </c>
      <c r="T1103">
        <v>11574107</v>
      </c>
      <c r="U1103">
        <v>45747</v>
      </c>
      <c r="V1103">
        <v>45839</v>
      </c>
      <c r="W1103">
        <v>45835</v>
      </c>
      <c r="X1103">
        <v>0</v>
      </c>
      <c r="Y1103">
        <v>1290900</v>
      </c>
      <c r="Z1103" t="s">
        <v>1568</v>
      </c>
      <c r="AA1103" t="s">
        <v>246</v>
      </c>
      <c r="AB1103" t="s">
        <v>121</v>
      </c>
      <c r="AC1103" t="s">
        <v>255</v>
      </c>
      <c r="AD1103" t="s">
        <v>122</v>
      </c>
      <c r="AE1103" t="s">
        <v>246</v>
      </c>
      <c r="AF1103" t="s">
        <v>1812</v>
      </c>
      <c r="AG1103">
        <v>3</v>
      </c>
    </row>
    <row r="1104" spans="1:33" x14ac:dyDescent="0.35">
      <c r="A1104" t="s">
        <v>158</v>
      </c>
      <c r="B1104">
        <v>6584200</v>
      </c>
      <c r="C1104" t="s">
        <v>129</v>
      </c>
      <c r="D1104" t="s">
        <v>3350</v>
      </c>
      <c r="E1104" t="s">
        <v>310</v>
      </c>
      <c r="F1104" t="s">
        <v>133</v>
      </c>
      <c r="G1104" t="s">
        <v>132</v>
      </c>
      <c r="H1104">
        <v>45839</v>
      </c>
      <c r="I1104">
        <v>45869</v>
      </c>
      <c r="J1104" t="s">
        <v>3476</v>
      </c>
      <c r="K1104">
        <v>1213130</v>
      </c>
      <c r="L1104" t="s">
        <v>397</v>
      </c>
      <c r="O1104">
        <v>10014604</v>
      </c>
      <c r="P1104" t="s">
        <v>158</v>
      </c>
      <c r="Q1104">
        <v>0</v>
      </c>
      <c r="R1104" t="s">
        <v>329</v>
      </c>
      <c r="S1104" t="s">
        <v>3901</v>
      </c>
      <c r="T1104">
        <v>11562171</v>
      </c>
      <c r="U1104">
        <v>45747</v>
      </c>
      <c r="V1104">
        <v>45839</v>
      </c>
      <c r="W1104">
        <v>45835</v>
      </c>
      <c r="X1104">
        <v>0</v>
      </c>
      <c r="Y1104">
        <v>1290900</v>
      </c>
      <c r="Z1104" t="s">
        <v>1568</v>
      </c>
      <c r="AA1104" t="s">
        <v>245</v>
      </c>
      <c r="AB1104" t="s">
        <v>121</v>
      </c>
      <c r="AC1104" t="s">
        <v>255</v>
      </c>
      <c r="AD1104" t="s">
        <v>122</v>
      </c>
      <c r="AE1104" t="s">
        <v>245</v>
      </c>
      <c r="AF1104" t="s">
        <v>1812</v>
      </c>
      <c r="AG1104">
        <v>6</v>
      </c>
    </row>
    <row r="1105" spans="1:33" x14ac:dyDescent="0.35">
      <c r="A1105" t="s">
        <v>158</v>
      </c>
      <c r="B1105">
        <v>6584198</v>
      </c>
      <c r="C1105" t="s">
        <v>129</v>
      </c>
      <c r="D1105" t="s">
        <v>3351</v>
      </c>
      <c r="E1105" t="s">
        <v>310</v>
      </c>
      <c r="F1105" t="s">
        <v>133</v>
      </c>
      <c r="G1105" t="s">
        <v>147</v>
      </c>
      <c r="H1105">
        <v>45869</v>
      </c>
      <c r="I1105">
        <v>45869</v>
      </c>
      <c r="J1105" t="s">
        <v>856</v>
      </c>
      <c r="K1105">
        <v>1213130</v>
      </c>
      <c r="L1105" t="s">
        <v>397</v>
      </c>
      <c r="O1105">
        <v>10014604</v>
      </c>
      <c r="P1105" t="s">
        <v>158</v>
      </c>
      <c r="Q1105">
        <v>0</v>
      </c>
      <c r="R1105" t="s">
        <v>329</v>
      </c>
      <c r="S1105" t="s">
        <v>3891</v>
      </c>
      <c r="T1105">
        <v>11562182</v>
      </c>
      <c r="U1105">
        <v>45747</v>
      </c>
      <c r="V1105">
        <v>45869</v>
      </c>
      <c r="W1105">
        <v>45844</v>
      </c>
      <c r="X1105">
        <v>0</v>
      </c>
      <c r="Y1105">
        <v>1290900</v>
      </c>
      <c r="Z1105" t="s">
        <v>1568</v>
      </c>
      <c r="AA1105" t="s">
        <v>245</v>
      </c>
      <c r="AB1105" t="s">
        <v>121</v>
      </c>
      <c r="AC1105" t="s">
        <v>255</v>
      </c>
      <c r="AD1105" t="s">
        <v>141</v>
      </c>
      <c r="AE1105" t="s">
        <v>245</v>
      </c>
      <c r="AF1105" t="s">
        <v>3326</v>
      </c>
      <c r="AG1105">
        <v>1</v>
      </c>
    </row>
    <row r="1106" spans="1:33" x14ac:dyDescent="0.35">
      <c r="A1106" t="s">
        <v>131</v>
      </c>
      <c r="B1106">
        <v>6584196</v>
      </c>
      <c r="C1106" t="s">
        <v>129</v>
      </c>
      <c r="D1106" t="s">
        <v>1354</v>
      </c>
      <c r="E1106" t="s">
        <v>310</v>
      </c>
      <c r="F1106" t="s">
        <v>133</v>
      </c>
      <c r="G1106" t="s">
        <v>147</v>
      </c>
      <c r="H1106">
        <v>45809</v>
      </c>
      <c r="I1106">
        <v>45809</v>
      </c>
      <c r="J1106" t="s">
        <v>856</v>
      </c>
      <c r="K1106">
        <v>1213130</v>
      </c>
      <c r="L1106" t="s">
        <v>335</v>
      </c>
      <c r="O1106">
        <v>10014603</v>
      </c>
      <c r="P1106" t="s">
        <v>131</v>
      </c>
      <c r="Q1106">
        <v>0</v>
      </c>
      <c r="R1106" t="s">
        <v>329</v>
      </c>
      <c r="S1106" t="s">
        <v>343</v>
      </c>
      <c r="T1106">
        <v>11571706</v>
      </c>
      <c r="U1106">
        <v>45747</v>
      </c>
      <c r="V1106">
        <v>45809</v>
      </c>
      <c r="W1106">
        <v>45774</v>
      </c>
      <c r="X1106">
        <v>0</v>
      </c>
      <c r="Y1106">
        <v>1290900</v>
      </c>
      <c r="Z1106" t="s">
        <v>1568</v>
      </c>
      <c r="AA1106" t="s">
        <v>245</v>
      </c>
      <c r="AB1106" t="s">
        <v>121</v>
      </c>
      <c r="AC1106" t="s">
        <v>255</v>
      </c>
      <c r="AD1106" t="s">
        <v>122</v>
      </c>
      <c r="AE1106" t="s">
        <v>245</v>
      </c>
      <c r="AF1106" t="s">
        <v>1812</v>
      </c>
      <c r="AG1106">
        <v>2</v>
      </c>
    </row>
    <row r="1107" spans="1:33" x14ac:dyDescent="0.35">
      <c r="A1107" t="s">
        <v>131</v>
      </c>
      <c r="B1107">
        <v>6584193</v>
      </c>
      <c r="C1107" t="s">
        <v>129</v>
      </c>
      <c r="D1107" t="s">
        <v>3352</v>
      </c>
      <c r="E1107" t="s">
        <v>310</v>
      </c>
      <c r="F1107" t="s">
        <v>133</v>
      </c>
      <c r="G1107" t="s">
        <v>132</v>
      </c>
      <c r="H1107">
        <v>45839</v>
      </c>
      <c r="I1107">
        <v>45869</v>
      </c>
      <c r="J1107" t="s">
        <v>3476</v>
      </c>
      <c r="K1107">
        <v>1213130</v>
      </c>
      <c r="L1107" t="s">
        <v>335</v>
      </c>
      <c r="O1107">
        <v>10014603</v>
      </c>
      <c r="P1107" t="s">
        <v>131</v>
      </c>
      <c r="Q1107">
        <v>0</v>
      </c>
      <c r="R1107" t="s">
        <v>329</v>
      </c>
      <c r="S1107" t="s">
        <v>3901</v>
      </c>
      <c r="T1107">
        <v>11571711</v>
      </c>
      <c r="U1107">
        <v>45747</v>
      </c>
      <c r="V1107">
        <v>45839</v>
      </c>
      <c r="W1107">
        <v>45835</v>
      </c>
      <c r="X1107">
        <v>0</v>
      </c>
      <c r="Y1107">
        <v>1290900</v>
      </c>
      <c r="Z1107" t="s">
        <v>1568</v>
      </c>
      <c r="AA1107" t="s">
        <v>245</v>
      </c>
      <c r="AB1107" t="s">
        <v>121</v>
      </c>
      <c r="AC1107" t="s">
        <v>255</v>
      </c>
      <c r="AD1107" t="s">
        <v>122</v>
      </c>
      <c r="AE1107" t="s">
        <v>245</v>
      </c>
      <c r="AF1107" t="s">
        <v>1812</v>
      </c>
      <c r="AG1107">
        <v>2</v>
      </c>
    </row>
    <row r="1108" spans="1:33" x14ac:dyDescent="0.35">
      <c r="A1108" t="s">
        <v>131</v>
      </c>
      <c r="B1108">
        <v>6584192</v>
      </c>
      <c r="C1108" t="s">
        <v>129</v>
      </c>
      <c r="D1108" t="s">
        <v>3353</v>
      </c>
      <c r="E1108" t="s">
        <v>310</v>
      </c>
      <c r="F1108" t="s">
        <v>133</v>
      </c>
      <c r="G1108" t="s">
        <v>147</v>
      </c>
      <c r="H1108">
        <v>45809</v>
      </c>
      <c r="I1108">
        <v>45809</v>
      </c>
      <c r="J1108" t="s">
        <v>856</v>
      </c>
      <c r="K1108">
        <v>1213130</v>
      </c>
      <c r="L1108" t="s">
        <v>335</v>
      </c>
      <c r="O1108">
        <v>10014603</v>
      </c>
      <c r="P1108" t="s">
        <v>131</v>
      </c>
      <c r="Q1108">
        <v>0</v>
      </c>
      <c r="R1108" t="s">
        <v>329</v>
      </c>
      <c r="S1108" t="s">
        <v>343</v>
      </c>
      <c r="T1108">
        <v>11571712</v>
      </c>
      <c r="U1108">
        <v>45747</v>
      </c>
      <c r="V1108">
        <v>45809</v>
      </c>
      <c r="W1108">
        <v>45774</v>
      </c>
      <c r="X1108">
        <v>0</v>
      </c>
      <c r="Y1108">
        <v>1290900</v>
      </c>
      <c r="Z1108" t="s">
        <v>1568</v>
      </c>
      <c r="AA1108" t="s">
        <v>245</v>
      </c>
      <c r="AB1108" t="s">
        <v>121</v>
      </c>
      <c r="AC1108" t="s">
        <v>255</v>
      </c>
      <c r="AD1108" t="s">
        <v>141</v>
      </c>
      <c r="AE1108" t="s">
        <v>245</v>
      </c>
      <c r="AF1108" t="s">
        <v>3326</v>
      </c>
      <c r="AG1108">
        <v>2</v>
      </c>
    </row>
    <row r="1109" spans="1:33" x14ac:dyDescent="0.35">
      <c r="A1109" t="s">
        <v>294</v>
      </c>
      <c r="B1109">
        <v>6584191</v>
      </c>
      <c r="C1109" t="s">
        <v>129</v>
      </c>
      <c r="D1109" t="s">
        <v>3354</v>
      </c>
      <c r="E1109" t="s">
        <v>310</v>
      </c>
      <c r="F1109" t="s">
        <v>133</v>
      </c>
      <c r="G1109" t="s">
        <v>147</v>
      </c>
      <c r="H1109">
        <v>45808</v>
      </c>
      <c r="I1109">
        <v>45808</v>
      </c>
      <c r="J1109" t="s">
        <v>856</v>
      </c>
      <c r="K1109">
        <v>1213130</v>
      </c>
      <c r="L1109" t="s">
        <v>295</v>
      </c>
      <c r="O1109">
        <v>10014618</v>
      </c>
      <c r="P1109" t="s">
        <v>294</v>
      </c>
      <c r="Q1109">
        <v>0</v>
      </c>
      <c r="R1109" t="s">
        <v>329</v>
      </c>
      <c r="S1109" t="s">
        <v>343</v>
      </c>
      <c r="T1109">
        <v>11555501</v>
      </c>
      <c r="U1109">
        <v>45747</v>
      </c>
      <c r="V1109">
        <v>45808</v>
      </c>
      <c r="W1109">
        <v>45776</v>
      </c>
      <c r="X1109">
        <v>0</v>
      </c>
      <c r="Y1109">
        <v>1290900</v>
      </c>
      <c r="Z1109" t="s">
        <v>1568</v>
      </c>
      <c r="AA1109" t="s">
        <v>245</v>
      </c>
      <c r="AB1109" t="s">
        <v>121</v>
      </c>
      <c r="AC1109" t="s">
        <v>255</v>
      </c>
      <c r="AD1109" t="s">
        <v>141</v>
      </c>
      <c r="AE1109" t="s">
        <v>245</v>
      </c>
      <c r="AF1109" t="s">
        <v>3326</v>
      </c>
      <c r="AG1109">
        <v>6</v>
      </c>
    </row>
    <row r="1110" spans="1:33" x14ac:dyDescent="0.35">
      <c r="A1110" t="s">
        <v>224</v>
      </c>
      <c r="B1110">
        <v>6584146</v>
      </c>
      <c r="C1110" t="s">
        <v>129</v>
      </c>
      <c r="D1110" t="s">
        <v>3447</v>
      </c>
      <c r="E1110" t="s">
        <v>310</v>
      </c>
      <c r="F1110" t="s">
        <v>125</v>
      </c>
      <c r="G1110" t="s">
        <v>136</v>
      </c>
      <c r="H1110">
        <v>45839</v>
      </c>
      <c r="I1110">
        <v>45869</v>
      </c>
      <c r="J1110" t="s">
        <v>3476</v>
      </c>
      <c r="K1110">
        <v>1213130</v>
      </c>
      <c r="L1110" t="s">
        <v>389</v>
      </c>
      <c r="O1110">
        <v>10014612</v>
      </c>
      <c r="P1110" t="s">
        <v>224</v>
      </c>
      <c r="Q1110">
        <v>40178.69</v>
      </c>
      <c r="R1110" t="s">
        <v>343</v>
      </c>
      <c r="S1110" t="s">
        <v>3901</v>
      </c>
      <c r="T1110">
        <v>11574267</v>
      </c>
      <c r="U1110">
        <v>45747</v>
      </c>
      <c r="V1110">
        <v>45839</v>
      </c>
      <c r="W1110">
        <v>45835</v>
      </c>
      <c r="X1110">
        <v>40178.69</v>
      </c>
      <c r="Y1110">
        <v>1290900</v>
      </c>
      <c r="Z1110" t="s">
        <v>1568</v>
      </c>
      <c r="AA1110" t="s">
        <v>245</v>
      </c>
      <c r="AB1110" t="s">
        <v>121</v>
      </c>
      <c r="AC1110" t="s">
        <v>255</v>
      </c>
      <c r="AD1110" t="s">
        <v>135</v>
      </c>
      <c r="AE1110" t="s">
        <v>245</v>
      </c>
      <c r="AF1110" t="s">
        <v>3326</v>
      </c>
      <c r="AG1110">
        <v>120</v>
      </c>
    </row>
    <row r="1111" spans="1:33" x14ac:dyDescent="0.35">
      <c r="A1111" t="s">
        <v>224</v>
      </c>
      <c r="B1111">
        <v>6584107</v>
      </c>
      <c r="C1111" t="s">
        <v>129</v>
      </c>
      <c r="D1111" t="s">
        <v>3356</v>
      </c>
      <c r="E1111" t="s">
        <v>310</v>
      </c>
      <c r="F1111" t="s">
        <v>133</v>
      </c>
      <c r="G1111" t="s">
        <v>147</v>
      </c>
      <c r="H1111">
        <v>45809</v>
      </c>
      <c r="I1111">
        <v>45838</v>
      </c>
      <c r="J1111" t="s">
        <v>856</v>
      </c>
      <c r="K1111">
        <v>1213130</v>
      </c>
      <c r="L1111" t="s">
        <v>389</v>
      </c>
      <c r="O1111">
        <v>10014612</v>
      </c>
      <c r="P1111" t="s">
        <v>224</v>
      </c>
      <c r="Q1111">
        <v>0</v>
      </c>
      <c r="R1111" t="s">
        <v>343</v>
      </c>
      <c r="S1111" t="s">
        <v>3901</v>
      </c>
      <c r="T1111">
        <v>11574081</v>
      </c>
      <c r="U1111">
        <v>45747</v>
      </c>
      <c r="V1111">
        <v>45809</v>
      </c>
      <c r="W1111">
        <v>45835</v>
      </c>
      <c r="X1111">
        <v>0</v>
      </c>
      <c r="Y1111">
        <v>1290900</v>
      </c>
      <c r="Z1111" t="s">
        <v>1568</v>
      </c>
      <c r="AA1111" t="s">
        <v>245</v>
      </c>
      <c r="AB1111" t="s">
        <v>121</v>
      </c>
      <c r="AC1111" t="s">
        <v>255</v>
      </c>
      <c r="AD1111" t="s">
        <v>141</v>
      </c>
      <c r="AE1111" t="s">
        <v>245</v>
      </c>
      <c r="AF1111" t="s">
        <v>3326</v>
      </c>
      <c r="AG1111">
        <v>4</v>
      </c>
    </row>
    <row r="1112" spans="1:33" x14ac:dyDescent="0.35">
      <c r="A1112" t="s">
        <v>224</v>
      </c>
      <c r="B1112">
        <v>6584106</v>
      </c>
      <c r="C1112" t="s">
        <v>129</v>
      </c>
      <c r="D1112" t="s">
        <v>3357</v>
      </c>
      <c r="E1112" t="s">
        <v>310</v>
      </c>
      <c r="F1112" t="s">
        <v>133</v>
      </c>
      <c r="G1112" t="s">
        <v>147</v>
      </c>
      <c r="H1112">
        <v>45809</v>
      </c>
      <c r="I1112">
        <v>45838</v>
      </c>
      <c r="J1112" t="s">
        <v>856</v>
      </c>
      <c r="K1112">
        <v>1213130</v>
      </c>
      <c r="L1112" t="s">
        <v>389</v>
      </c>
      <c r="O1112">
        <v>10014612</v>
      </c>
      <c r="P1112" t="s">
        <v>224</v>
      </c>
      <c r="Q1112">
        <v>0</v>
      </c>
      <c r="R1112" t="s">
        <v>343</v>
      </c>
      <c r="S1112" t="s">
        <v>3901</v>
      </c>
      <c r="T1112">
        <v>11574082</v>
      </c>
      <c r="U1112">
        <v>45747</v>
      </c>
      <c r="V1112">
        <v>45809</v>
      </c>
      <c r="W1112">
        <v>45835</v>
      </c>
      <c r="X1112">
        <v>0</v>
      </c>
      <c r="Y1112">
        <v>1290900</v>
      </c>
      <c r="Z1112" t="s">
        <v>1568</v>
      </c>
      <c r="AA1112" t="s">
        <v>245</v>
      </c>
      <c r="AB1112" t="s">
        <v>121</v>
      </c>
      <c r="AC1112" t="s">
        <v>255</v>
      </c>
      <c r="AD1112" t="s">
        <v>141</v>
      </c>
      <c r="AE1112" t="s">
        <v>245</v>
      </c>
      <c r="AF1112" t="s">
        <v>3326</v>
      </c>
      <c r="AG1112">
        <v>4</v>
      </c>
    </row>
    <row r="1113" spans="1:33" x14ac:dyDescent="0.35">
      <c r="A1113" t="s">
        <v>288</v>
      </c>
      <c r="B1113">
        <v>6582506</v>
      </c>
      <c r="C1113" t="s">
        <v>123</v>
      </c>
      <c r="D1113" t="s">
        <v>3358</v>
      </c>
      <c r="E1113" t="s">
        <v>310</v>
      </c>
      <c r="F1113" t="s">
        <v>133</v>
      </c>
      <c r="G1113" t="s">
        <v>147</v>
      </c>
      <c r="H1113">
        <v>45873</v>
      </c>
      <c r="I1113">
        <v>45873</v>
      </c>
      <c r="J1113" t="s">
        <v>856</v>
      </c>
      <c r="K1113">
        <v>1212120</v>
      </c>
      <c r="L1113" t="s">
        <v>289</v>
      </c>
      <c r="O1113">
        <v>10014653</v>
      </c>
      <c r="P1113" t="s">
        <v>288</v>
      </c>
      <c r="Q1113">
        <v>0</v>
      </c>
      <c r="R1113" t="s">
        <v>343</v>
      </c>
      <c r="S1113" t="s">
        <v>342</v>
      </c>
      <c r="T1113">
        <v>11571251</v>
      </c>
      <c r="U1113">
        <v>45743</v>
      </c>
      <c r="V1113">
        <v>45873</v>
      </c>
      <c r="W1113">
        <v>45835</v>
      </c>
      <c r="X1113">
        <v>0</v>
      </c>
      <c r="Y1113">
        <v>1290900</v>
      </c>
      <c r="Z1113" t="s">
        <v>1568</v>
      </c>
      <c r="AA1113" t="s">
        <v>247</v>
      </c>
      <c r="AB1113" t="s">
        <v>121</v>
      </c>
      <c r="AC1113" t="s">
        <v>255</v>
      </c>
      <c r="AD1113" t="s">
        <v>141</v>
      </c>
      <c r="AE1113" t="s">
        <v>247</v>
      </c>
      <c r="AF1113" t="s">
        <v>3326</v>
      </c>
      <c r="AG1113">
        <v>10</v>
      </c>
    </row>
    <row r="1114" spans="1:33" x14ac:dyDescent="0.35">
      <c r="A1114" t="s">
        <v>324</v>
      </c>
      <c r="B1114">
        <v>6582479</v>
      </c>
      <c r="C1114" t="s">
        <v>138</v>
      </c>
      <c r="D1114" t="s">
        <v>3359</v>
      </c>
      <c r="E1114" t="s">
        <v>310</v>
      </c>
      <c r="F1114" t="s">
        <v>133</v>
      </c>
      <c r="G1114" t="s">
        <v>132</v>
      </c>
      <c r="H1114">
        <v>45838</v>
      </c>
      <c r="I1114">
        <v>45838</v>
      </c>
      <c r="J1114" t="s">
        <v>856</v>
      </c>
      <c r="K1114">
        <v>1291900</v>
      </c>
      <c r="L1114" t="s">
        <v>325</v>
      </c>
      <c r="O1114">
        <v>10014871</v>
      </c>
      <c r="P1114" t="s">
        <v>140</v>
      </c>
      <c r="Q1114">
        <v>0</v>
      </c>
      <c r="R1114" t="s">
        <v>343</v>
      </c>
      <c r="S1114" t="s">
        <v>3891</v>
      </c>
      <c r="T1114">
        <v>11572139</v>
      </c>
      <c r="U1114">
        <v>45743</v>
      </c>
      <c r="V1114">
        <v>45838</v>
      </c>
      <c r="W1114">
        <v>45820</v>
      </c>
      <c r="X1114">
        <v>0</v>
      </c>
      <c r="Y1114">
        <v>1290900</v>
      </c>
      <c r="Z1114" t="s">
        <v>1568</v>
      </c>
      <c r="AA1114" t="s">
        <v>249</v>
      </c>
      <c r="AB1114" t="s">
        <v>121</v>
      </c>
      <c r="AC1114" t="s">
        <v>255</v>
      </c>
      <c r="AD1114" t="s">
        <v>122</v>
      </c>
      <c r="AE1114" t="s">
        <v>249</v>
      </c>
      <c r="AF1114" t="s">
        <v>1812</v>
      </c>
      <c r="AG1114">
        <v>0</v>
      </c>
    </row>
    <row r="1115" spans="1:33" x14ac:dyDescent="0.35">
      <c r="A1115" t="s">
        <v>272</v>
      </c>
      <c r="B1115">
        <v>6582477</v>
      </c>
      <c r="C1115" t="s">
        <v>123</v>
      </c>
      <c r="D1115" t="s">
        <v>3360</v>
      </c>
      <c r="E1115" t="s">
        <v>310</v>
      </c>
      <c r="F1115" t="s">
        <v>133</v>
      </c>
      <c r="G1115" t="s">
        <v>226</v>
      </c>
      <c r="H1115">
        <v>45839</v>
      </c>
      <c r="I1115">
        <v>45869</v>
      </c>
      <c r="J1115" t="s">
        <v>3476</v>
      </c>
      <c r="K1115">
        <v>1210102</v>
      </c>
      <c r="L1115" t="s">
        <v>273</v>
      </c>
      <c r="O1115">
        <v>10017653</v>
      </c>
      <c r="P1115" t="s">
        <v>165</v>
      </c>
      <c r="Q1115">
        <v>0</v>
      </c>
      <c r="R1115" t="s">
        <v>343</v>
      </c>
      <c r="S1115" t="s">
        <v>3891</v>
      </c>
      <c r="T1115">
        <v>11572018</v>
      </c>
      <c r="U1115">
        <v>45743</v>
      </c>
      <c r="V1115">
        <v>45839</v>
      </c>
      <c r="W1115">
        <v>45820</v>
      </c>
      <c r="X1115">
        <v>0</v>
      </c>
      <c r="Y1115">
        <v>1290900</v>
      </c>
      <c r="Z1115" t="s">
        <v>1568</v>
      </c>
      <c r="AA1115" t="s">
        <v>248</v>
      </c>
      <c r="AB1115" t="s">
        <v>121</v>
      </c>
      <c r="AC1115" t="s">
        <v>255</v>
      </c>
      <c r="AD1115" t="s">
        <v>189</v>
      </c>
      <c r="AE1115" t="s">
        <v>248</v>
      </c>
      <c r="AF1115" t="s">
        <v>1812</v>
      </c>
      <c r="AG1115">
        <v>2</v>
      </c>
    </row>
    <row r="1116" spans="1:33" x14ac:dyDescent="0.35">
      <c r="A1116" t="s">
        <v>201</v>
      </c>
      <c r="B1116">
        <v>6582474</v>
      </c>
      <c r="C1116" t="s">
        <v>129</v>
      </c>
      <c r="D1116" t="s">
        <v>3361</v>
      </c>
      <c r="E1116" t="s">
        <v>310</v>
      </c>
      <c r="F1116" t="s">
        <v>133</v>
      </c>
      <c r="G1116" t="s">
        <v>147</v>
      </c>
      <c r="H1116">
        <v>45809</v>
      </c>
      <c r="I1116">
        <v>45838</v>
      </c>
      <c r="J1116" t="s">
        <v>856</v>
      </c>
      <c r="K1116">
        <v>1213130</v>
      </c>
      <c r="L1116" t="s">
        <v>334</v>
      </c>
      <c r="O1116">
        <v>10014602</v>
      </c>
      <c r="P1116" t="s">
        <v>201</v>
      </c>
      <c r="Q1116">
        <v>0</v>
      </c>
      <c r="R1116" t="s">
        <v>343</v>
      </c>
      <c r="S1116" t="s">
        <v>3901</v>
      </c>
      <c r="T1116">
        <v>11571725</v>
      </c>
      <c r="U1116">
        <v>45743</v>
      </c>
      <c r="V1116">
        <v>45809</v>
      </c>
      <c r="W1116">
        <v>45835</v>
      </c>
      <c r="X1116">
        <v>0</v>
      </c>
      <c r="Y1116">
        <v>1290900</v>
      </c>
      <c r="Z1116" t="s">
        <v>1568</v>
      </c>
      <c r="AA1116" t="s">
        <v>245</v>
      </c>
      <c r="AB1116" t="s">
        <v>121</v>
      </c>
      <c r="AC1116" t="s">
        <v>255</v>
      </c>
      <c r="AD1116" t="s">
        <v>141</v>
      </c>
      <c r="AE1116" t="s">
        <v>245</v>
      </c>
      <c r="AF1116" t="s">
        <v>1812</v>
      </c>
      <c r="AG1116">
        <v>6</v>
      </c>
    </row>
    <row r="1117" spans="1:33" x14ac:dyDescent="0.35">
      <c r="A1117" t="s">
        <v>228</v>
      </c>
      <c r="B1117">
        <v>6582468</v>
      </c>
      <c r="C1117" t="s">
        <v>129</v>
      </c>
      <c r="D1117" t="s">
        <v>3363</v>
      </c>
      <c r="E1117" t="s">
        <v>310</v>
      </c>
      <c r="F1117" t="s">
        <v>259</v>
      </c>
      <c r="G1117" t="s">
        <v>225</v>
      </c>
      <c r="H1117">
        <v>45809</v>
      </c>
      <c r="I1117">
        <v>45838</v>
      </c>
      <c r="J1117" t="s">
        <v>3478</v>
      </c>
      <c r="K1117">
        <v>1213130</v>
      </c>
      <c r="L1117" t="s">
        <v>387</v>
      </c>
      <c r="O1117">
        <v>10014624</v>
      </c>
      <c r="P1117" t="s">
        <v>228</v>
      </c>
      <c r="Q1117">
        <v>928.1</v>
      </c>
      <c r="R1117" t="s">
        <v>343</v>
      </c>
      <c r="S1117" t="s">
        <v>256</v>
      </c>
      <c r="T1117">
        <v>11571462</v>
      </c>
      <c r="U1117">
        <v>45743</v>
      </c>
      <c r="V1117">
        <v>45809</v>
      </c>
      <c r="W1117">
        <v>45831</v>
      </c>
      <c r="X1117">
        <v>928.1</v>
      </c>
      <c r="Y1117">
        <v>1290900</v>
      </c>
      <c r="Z1117" t="s">
        <v>1568</v>
      </c>
      <c r="AA1117" t="s">
        <v>245</v>
      </c>
      <c r="AB1117" t="s">
        <v>121</v>
      </c>
      <c r="AC1117" t="s">
        <v>255</v>
      </c>
      <c r="AD1117" t="s">
        <v>135</v>
      </c>
      <c r="AE1117" t="s">
        <v>245</v>
      </c>
      <c r="AF1117" t="s">
        <v>3326</v>
      </c>
      <c r="AG1117">
        <v>6</v>
      </c>
    </row>
    <row r="1118" spans="1:33" x14ac:dyDescent="0.35">
      <c r="A1118" t="s">
        <v>298</v>
      </c>
      <c r="B1118">
        <v>6582466</v>
      </c>
      <c r="C1118" t="s">
        <v>129</v>
      </c>
      <c r="D1118" t="s">
        <v>3364</v>
      </c>
      <c r="E1118" t="s">
        <v>310</v>
      </c>
      <c r="F1118" t="s">
        <v>125</v>
      </c>
      <c r="G1118" t="s">
        <v>127</v>
      </c>
      <c r="H1118">
        <v>45839</v>
      </c>
      <c r="I1118">
        <v>45869</v>
      </c>
      <c r="J1118" t="s">
        <v>3476</v>
      </c>
      <c r="K1118">
        <v>1213130</v>
      </c>
      <c r="L1118" t="s">
        <v>299</v>
      </c>
      <c r="O1118">
        <v>10014626</v>
      </c>
      <c r="P1118" t="s">
        <v>298</v>
      </c>
      <c r="Q1118">
        <v>0</v>
      </c>
      <c r="R1118" t="s">
        <v>343</v>
      </c>
      <c r="S1118" t="s">
        <v>3901</v>
      </c>
      <c r="T1118">
        <v>11571096</v>
      </c>
      <c r="U1118">
        <v>45743</v>
      </c>
      <c r="V1118">
        <v>45839</v>
      </c>
      <c r="W1118">
        <v>45835</v>
      </c>
      <c r="X1118">
        <v>0</v>
      </c>
      <c r="Y1118">
        <v>1290900</v>
      </c>
      <c r="Z1118" t="s">
        <v>1568</v>
      </c>
      <c r="AA1118" t="s">
        <v>245</v>
      </c>
      <c r="AB1118" t="s">
        <v>121</v>
      </c>
      <c r="AC1118" t="s">
        <v>255</v>
      </c>
      <c r="AD1118" t="s">
        <v>122</v>
      </c>
      <c r="AE1118" t="s">
        <v>245</v>
      </c>
      <c r="AF1118" t="s">
        <v>1812</v>
      </c>
      <c r="AG1118">
        <v>6</v>
      </c>
    </row>
    <row r="1119" spans="1:33" x14ac:dyDescent="0.35">
      <c r="A1119" t="s">
        <v>413</v>
      </c>
      <c r="B1119">
        <v>6582465</v>
      </c>
      <c r="C1119" t="s">
        <v>129</v>
      </c>
      <c r="D1119" t="s">
        <v>3364</v>
      </c>
      <c r="E1119" t="s">
        <v>310</v>
      </c>
      <c r="F1119" t="s">
        <v>125</v>
      </c>
      <c r="G1119" t="s">
        <v>127</v>
      </c>
      <c r="H1119">
        <v>45839</v>
      </c>
      <c r="I1119">
        <v>45869</v>
      </c>
      <c r="J1119" t="s">
        <v>3476</v>
      </c>
      <c r="K1119">
        <v>1213130</v>
      </c>
      <c r="L1119" t="s">
        <v>414</v>
      </c>
      <c r="O1119">
        <v>10014620</v>
      </c>
      <c r="P1119" t="s">
        <v>413</v>
      </c>
      <c r="Q1119">
        <v>0</v>
      </c>
      <c r="R1119" t="s">
        <v>343</v>
      </c>
      <c r="S1119" t="s">
        <v>3901</v>
      </c>
      <c r="T1119">
        <v>11571077</v>
      </c>
      <c r="U1119">
        <v>45743</v>
      </c>
      <c r="V1119">
        <v>45839</v>
      </c>
      <c r="W1119">
        <v>45835</v>
      </c>
      <c r="X1119">
        <v>0</v>
      </c>
      <c r="Y1119">
        <v>1290900</v>
      </c>
      <c r="Z1119" t="s">
        <v>1568</v>
      </c>
      <c r="AA1119" t="s">
        <v>245</v>
      </c>
      <c r="AB1119" t="s">
        <v>121</v>
      </c>
      <c r="AC1119" t="s">
        <v>255</v>
      </c>
      <c r="AD1119" t="s">
        <v>122</v>
      </c>
      <c r="AE1119" t="s">
        <v>245</v>
      </c>
      <c r="AF1119" t="s">
        <v>1812</v>
      </c>
      <c r="AG1119">
        <v>6</v>
      </c>
    </row>
    <row r="1120" spans="1:33" x14ac:dyDescent="0.35">
      <c r="A1120" t="s">
        <v>148</v>
      </c>
      <c r="B1120">
        <v>6582464</v>
      </c>
      <c r="C1120" t="s">
        <v>129</v>
      </c>
      <c r="D1120" t="s">
        <v>3364</v>
      </c>
      <c r="E1120" t="s">
        <v>310</v>
      </c>
      <c r="F1120" t="s">
        <v>133</v>
      </c>
      <c r="G1120" t="s">
        <v>132</v>
      </c>
      <c r="H1120">
        <v>45839</v>
      </c>
      <c r="I1120">
        <v>45869</v>
      </c>
      <c r="J1120" t="s">
        <v>3476</v>
      </c>
      <c r="K1120">
        <v>1213130</v>
      </c>
      <c r="L1120" t="s">
        <v>297</v>
      </c>
      <c r="O1120">
        <v>10014617</v>
      </c>
      <c r="P1120" t="s">
        <v>148</v>
      </c>
      <c r="Q1120">
        <v>0</v>
      </c>
      <c r="R1120" t="s">
        <v>343</v>
      </c>
      <c r="S1120" t="s">
        <v>3901</v>
      </c>
      <c r="T1120">
        <v>11571049</v>
      </c>
      <c r="U1120">
        <v>45743</v>
      </c>
      <c r="V1120">
        <v>45839</v>
      </c>
      <c r="W1120">
        <v>45835</v>
      </c>
      <c r="X1120">
        <v>0</v>
      </c>
      <c r="Y1120">
        <v>1290900</v>
      </c>
      <c r="Z1120" t="s">
        <v>1568</v>
      </c>
      <c r="AA1120" t="s">
        <v>245</v>
      </c>
      <c r="AB1120" t="s">
        <v>121</v>
      </c>
      <c r="AC1120" t="s">
        <v>255</v>
      </c>
      <c r="AD1120" t="s">
        <v>122</v>
      </c>
      <c r="AE1120" t="s">
        <v>245</v>
      </c>
      <c r="AF1120" t="s">
        <v>1812</v>
      </c>
      <c r="AG1120">
        <v>6</v>
      </c>
    </row>
    <row r="1121" spans="1:33" x14ac:dyDescent="0.35">
      <c r="A1121" t="s">
        <v>206</v>
      </c>
      <c r="B1121">
        <v>6582363</v>
      </c>
      <c r="C1121" t="s">
        <v>129</v>
      </c>
      <c r="D1121" t="s">
        <v>3364</v>
      </c>
      <c r="E1121" t="s">
        <v>310</v>
      </c>
      <c r="F1121" t="s">
        <v>125</v>
      </c>
      <c r="G1121" t="s">
        <v>136</v>
      </c>
      <c r="H1121">
        <v>45839</v>
      </c>
      <c r="I1121">
        <v>45869</v>
      </c>
      <c r="J1121" t="s">
        <v>3476</v>
      </c>
      <c r="K1121">
        <v>1213130</v>
      </c>
      <c r="L1121" t="s">
        <v>339</v>
      </c>
      <c r="O1121">
        <v>10014614</v>
      </c>
      <c r="P1121" t="s">
        <v>206</v>
      </c>
      <c r="Q1121">
        <v>232.88</v>
      </c>
      <c r="R1121" t="s">
        <v>343</v>
      </c>
      <c r="S1121" t="s">
        <v>3901</v>
      </c>
      <c r="T1121">
        <v>11571039</v>
      </c>
      <c r="U1121">
        <v>45743</v>
      </c>
      <c r="V1121">
        <v>45839</v>
      </c>
      <c r="W1121">
        <v>45835</v>
      </c>
      <c r="X1121">
        <v>232.88</v>
      </c>
      <c r="Y1121">
        <v>1290900</v>
      </c>
      <c r="Z1121" t="s">
        <v>1568</v>
      </c>
      <c r="AA1121" t="s">
        <v>245</v>
      </c>
      <c r="AB1121" t="s">
        <v>121</v>
      </c>
      <c r="AC1121" t="s">
        <v>255</v>
      </c>
      <c r="AD1121" t="s">
        <v>135</v>
      </c>
      <c r="AE1121" t="s">
        <v>245</v>
      </c>
      <c r="AF1121" t="s">
        <v>3326</v>
      </c>
      <c r="AG1121">
        <v>6</v>
      </c>
    </row>
    <row r="1122" spans="1:33" x14ac:dyDescent="0.35">
      <c r="A1122" t="s">
        <v>232</v>
      </c>
      <c r="B1122">
        <v>6582361</v>
      </c>
      <c r="C1122" t="s">
        <v>129</v>
      </c>
      <c r="D1122" t="s">
        <v>3364</v>
      </c>
      <c r="E1122" t="s">
        <v>310</v>
      </c>
      <c r="F1122" t="s">
        <v>439</v>
      </c>
      <c r="G1122" t="s">
        <v>136</v>
      </c>
      <c r="H1122">
        <v>45839</v>
      </c>
      <c r="I1122">
        <v>45869</v>
      </c>
      <c r="J1122" t="s">
        <v>3476</v>
      </c>
      <c r="K1122">
        <v>1213130</v>
      </c>
      <c r="L1122" t="s">
        <v>340</v>
      </c>
      <c r="O1122">
        <v>10014610</v>
      </c>
      <c r="P1122" t="s">
        <v>232</v>
      </c>
      <c r="Q1122">
        <v>233.27</v>
      </c>
      <c r="R1122" t="s">
        <v>343</v>
      </c>
      <c r="S1122" t="s">
        <v>3901</v>
      </c>
      <c r="T1122">
        <v>11571038</v>
      </c>
      <c r="U1122">
        <v>45743</v>
      </c>
      <c r="V1122">
        <v>45839</v>
      </c>
      <c r="W1122">
        <v>45835</v>
      </c>
      <c r="X1122">
        <v>233.27</v>
      </c>
      <c r="Y1122">
        <v>1290900</v>
      </c>
      <c r="Z1122" t="s">
        <v>1568</v>
      </c>
      <c r="AA1122" t="s">
        <v>245</v>
      </c>
      <c r="AB1122" t="s">
        <v>121</v>
      </c>
      <c r="AC1122" t="s">
        <v>255</v>
      </c>
      <c r="AD1122" t="s">
        <v>135</v>
      </c>
      <c r="AE1122" t="s">
        <v>245</v>
      </c>
      <c r="AF1122" t="s">
        <v>3326</v>
      </c>
      <c r="AG1122">
        <v>6</v>
      </c>
    </row>
    <row r="1123" spans="1:33" x14ac:dyDescent="0.35">
      <c r="A1123" t="s">
        <v>134</v>
      </c>
      <c r="B1123">
        <v>6582355</v>
      </c>
      <c r="C1123" t="s">
        <v>123</v>
      </c>
      <c r="D1123" t="s">
        <v>3365</v>
      </c>
      <c r="E1123" t="s">
        <v>310</v>
      </c>
      <c r="F1123" t="s">
        <v>133</v>
      </c>
      <c r="G1123" t="s">
        <v>132</v>
      </c>
      <c r="H1123">
        <v>45839</v>
      </c>
      <c r="I1123">
        <v>45869</v>
      </c>
      <c r="J1123" t="s">
        <v>3476</v>
      </c>
      <c r="K1123">
        <v>1210101</v>
      </c>
      <c r="L1123" t="s">
        <v>271</v>
      </c>
      <c r="O1123">
        <v>10014658</v>
      </c>
      <c r="P1123" t="s">
        <v>134</v>
      </c>
      <c r="Q1123">
        <v>0</v>
      </c>
      <c r="R1123" t="s">
        <v>343</v>
      </c>
      <c r="S1123" t="s">
        <v>342</v>
      </c>
      <c r="T1123">
        <v>11570889</v>
      </c>
      <c r="U1123">
        <v>45743</v>
      </c>
      <c r="V1123">
        <v>45839</v>
      </c>
      <c r="W1123">
        <v>45833</v>
      </c>
      <c r="X1123">
        <v>0</v>
      </c>
      <c r="Y1123">
        <v>1290900</v>
      </c>
      <c r="Z1123" t="s">
        <v>1568</v>
      </c>
      <c r="AA1123" t="s">
        <v>248</v>
      </c>
      <c r="AB1123" t="s">
        <v>121</v>
      </c>
      <c r="AC1123" t="s">
        <v>255</v>
      </c>
      <c r="AD1123" t="s">
        <v>141</v>
      </c>
      <c r="AE1123" t="s">
        <v>248</v>
      </c>
      <c r="AF1123" t="s">
        <v>3326</v>
      </c>
      <c r="AG1123">
        <v>2</v>
      </c>
    </row>
    <row r="1124" spans="1:33" x14ac:dyDescent="0.35">
      <c r="A1124" t="s">
        <v>288</v>
      </c>
      <c r="B1124">
        <v>6582354</v>
      </c>
      <c r="C1124" t="s">
        <v>123</v>
      </c>
      <c r="D1124" t="s">
        <v>3366</v>
      </c>
      <c r="E1124" t="s">
        <v>310</v>
      </c>
      <c r="F1124" t="s">
        <v>133</v>
      </c>
      <c r="G1124" t="s">
        <v>226</v>
      </c>
      <c r="H1124">
        <v>45873</v>
      </c>
      <c r="I1124">
        <v>45873</v>
      </c>
      <c r="J1124" t="s">
        <v>856</v>
      </c>
      <c r="K1124">
        <v>1212120</v>
      </c>
      <c r="L1124" t="s">
        <v>289</v>
      </c>
      <c r="O1124">
        <v>10014653</v>
      </c>
      <c r="P1124" t="s">
        <v>288</v>
      </c>
      <c r="Q1124">
        <v>0</v>
      </c>
      <c r="R1124" t="s">
        <v>343</v>
      </c>
      <c r="S1124" t="s">
        <v>342</v>
      </c>
      <c r="T1124">
        <v>11570771</v>
      </c>
      <c r="U1124">
        <v>45743</v>
      </c>
      <c r="V1124">
        <v>45873</v>
      </c>
      <c r="W1124">
        <v>45835</v>
      </c>
      <c r="X1124">
        <v>0</v>
      </c>
      <c r="Y1124">
        <v>1290900</v>
      </c>
      <c r="Z1124" t="s">
        <v>1568</v>
      </c>
      <c r="AA1124" t="s">
        <v>247</v>
      </c>
      <c r="AB1124" t="s">
        <v>121</v>
      </c>
      <c r="AC1124" t="s">
        <v>255</v>
      </c>
      <c r="AD1124" t="s">
        <v>189</v>
      </c>
      <c r="AE1124" t="s">
        <v>247</v>
      </c>
      <c r="AF1124" t="s">
        <v>1812</v>
      </c>
      <c r="AG1124">
        <v>32</v>
      </c>
    </row>
    <row r="1125" spans="1:33" x14ac:dyDescent="0.35">
      <c r="A1125" t="s">
        <v>288</v>
      </c>
      <c r="B1125">
        <v>6582353</v>
      </c>
      <c r="C1125" t="s">
        <v>123</v>
      </c>
      <c r="D1125" t="s">
        <v>3367</v>
      </c>
      <c r="E1125" t="s">
        <v>310</v>
      </c>
      <c r="F1125" t="s">
        <v>133</v>
      </c>
      <c r="G1125" t="s">
        <v>147</v>
      </c>
      <c r="H1125">
        <v>45873</v>
      </c>
      <c r="I1125">
        <v>45873</v>
      </c>
      <c r="J1125" t="s">
        <v>856</v>
      </c>
      <c r="K1125">
        <v>1212120</v>
      </c>
      <c r="L1125" t="s">
        <v>289</v>
      </c>
      <c r="O1125">
        <v>10014653</v>
      </c>
      <c r="P1125" t="s">
        <v>288</v>
      </c>
      <c r="Q1125">
        <v>0</v>
      </c>
      <c r="R1125" t="s">
        <v>343</v>
      </c>
      <c r="S1125" t="s">
        <v>342</v>
      </c>
      <c r="T1125">
        <v>11570770</v>
      </c>
      <c r="U1125">
        <v>45743</v>
      </c>
      <c r="V1125">
        <v>45873</v>
      </c>
      <c r="W1125">
        <v>45835</v>
      </c>
      <c r="X1125">
        <v>0</v>
      </c>
      <c r="Y1125">
        <v>1290900</v>
      </c>
      <c r="Z1125" t="s">
        <v>1568</v>
      </c>
      <c r="AA1125" t="s">
        <v>247</v>
      </c>
      <c r="AB1125" t="s">
        <v>121</v>
      </c>
      <c r="AC1125" t="s">
        <v>255</v>
      </c>
      <c r="AD1125" t="s">
        <v>141</v>
      </c>
      <c r="AE1125" t="s">
        <v>247</v>
      </c>
      <c r="AF1125" t="s">
        <v>3326</v>
      </c>
      <c r="AG1125">
        <v>48</v>
      </c>
    </row>
    <row r="1126" spans="1:33" x14ac:dyDescent="0.35">
      <c r="A1126" t="s">
        <v>233</v>
      </c>
      <c r="B1126">
        <v>6582316</v>
      </c>
      <c r="C1126" t="s">
        <v>129</v>
      </c>
      <c r="D1126" t="s">
        <v>3368</v>
      </c>
      <c r="E1126" t="s">
        <v>310</v>
      </c>
      <c r="F1126" t="s">
        <v>133</v>
      </c>
      <c r="G1126" t="s">
        <v>132</v>
      </c>
      <c r="H1126">
        <v>45839</v>
      </c>
      <c r="I1126">
        <v>45869</v>
      </c>
      <c r="J1126" t="s">
        <v>3476</v>
      </c>
      <c r="K1126">
        <v>1213130</v>
      </c>
      <c r="L1126" t="s">
        <v>301</v>
      </c>
      <c r="O1126">
        <v>10014623</v>
      </c>
      <c r="P1126" t="s">
        <v>233</v>
      </c>
      <c r="Q1126">
        <v>0</v>
      </c>
      <c r="R1126" t="s">
        <v>343</v>
      </c>
      <c r="S1126" t="s">
        <v>3901</v>
      </c>
      <c r="T1126">
        <v>11566959</v>
      </c>
      <c r="U1126">
        <v>45743</v>
      </c>
      <c r="V1126">
        <v>45839</v>
      </c>
      <c r="W1126">
        <v>45835</v>
      </c>
      <c r="X1126">
        <v>0</v>
      </c>
      <c r="Y1126">
        <v>1290900</v>
      </c>
      <c r="Z1126" t="s">
        <v>1568</v>
      </c>
      <c r="AA1126" t="s">
        <v>245</v>
      </c>
      <c r="AB1126" t="s">
        <v>121</v>
      </c>
      <c r="AC1126" t="s">
        <v>255</v>
      </c>
      <c r="AD1126" t="s">
        <v>122</v>
      </c>
      <c r="AE1126" t="s">
        <v>245</v>
      </c>
      <c r="AF1126" t="s">
        <v>1812</v>
      </c>
      <c r="AG1126">
        <v>2</v>
      </c>
    </row>
    <row r="1127" spans="1:33" x14ac:dyDescent="0.35">
      <c r="A1127" t="s">
        <v>228</v>
      </c>
      <c r="B1127">
        <v>6582283</v>
      </c>
      <c r="C1127" t="s">
        <v>129</v>
      </c>
      <c r="D1127" t="s">
        <v>3217</v>
      </c>
      <c r="E1127" t="s">
        <v>310</v>
      </c>
      <c r="F1127" t="s">
        <v>133</v>
      </c>
      <c r="G1127" t="s">
        <v>132</v>
      </c>
      <c r="H1127">
        <v>45839</v>
      </c>
      <c r="I1127">
        <v>45869</v>
      </c>
      <c r="J1127" t="s">
        <v>3476</v>
      </c>
      <c r="K1127">
        <v>1213130</v>
      </c>
      <c r="L1127" t="s">
        <v>387</v>
      </c>
      <c r="O1127">
        <v>10014624</v>
      </c>
      <c r="P1127" t="s">
        <v>228</v>
      </c>
      <c r="Q1127">
        <v>0</v>
      </c>
      <c r="R1127" t="s">
        <v>343</v>
      </c>
      <c r="S1127" t="s">
        <v>3901</v>
      </c>
      <c r="T1127">
        <v>11566519</v>
      </c>
      <c r="U1127">
        <v>45742</v>
      </c>
      <c r="V1127">
        <v>45839</v>
      </c>
      <c r="W1127">
        <v>45835</v>
      </c>
      <c r="X1127">
        <v>0</v>
      </c>
      <c r="Y1127">
        <v>1290900</v>
      </c>
      <c r="Z1127" t="s">
        <v>1568</v>
      </c>
      <c r="AA1127" t="s">
        <v>245</v>
      </c>
      <c r="AB1127" t="s">
        <v>121</v>
      </c>
      <c r="AC1127" t="s">
        <v>255</v>
      </c>
      <c r="AD1127" t="s">
        <v>122</v>
      </c>
      <c r="AE1127" t="s">
        <v>245</v>
      </c>
      <c r="AF1127" t="s">
        <v>1812</v>
      </c>
      <c r="AG1127">
        <v>4</v>
      </c>
    </row>
    <row r="1128" spans="1:33" x14ac:dyDescent="0.35">
      <c r="A1128" t="s">
        <v>228</v>
      </c>
      <c r="B1128">
        <v>6582258</v>
      </c>
      <c r="C1128" t="s">
        <v>129</v>
      </c>
      <c r="D1128" t="s">
        <v>3218</v>
      </c>
      <c r="E1128" t="s">
        <v>310</v>
      </c>
      <c r="F1128" t="s">
        <v>133</v>
      </c>
      <c r="G1128" t="s">
        <v>147</v>
      </c>
      <c r="H1128">
        <v>45839</v>
      </c>
      <c r="I1128">
        <v>45869</v>
      </c>
      <c r="J1128" t="s">
        <v>3476</v>
      </c>
      <c r="K1128">
        <v>1213130</v>
      </c>
      <c r="L1128" t="s">
        <v>387</v>
      </c>
      <c r="O1128">
        <v>10014624</v>
      </c>
      <c r="P1128" t="s">
        <v>228</v>
      </c>
      <c r="Q1128">
        <v>0</v>
      </c>
      <c r="R1128" t="s">
        <v>343</v>
      </c>
      <c r="S1128" t="s">
        <v>3901</v>
      </c>
      <c r="T1128">
        <v>11566517</v>
      </c>
      <c r="U1128">
        <v>45742</v>
      </c>
      <c r="V1128">
        <v>45839</v>
      </c>
      <c r="W1128">
        <v>45835</v>
      </c>
      <c r="X1128">
        <v>0</v>
      </c>
      <c r="Y1128">
        <v>1290900</v>
      </c>
      <c r="Z1128" t="s">
        <v>1568</v>
      </c>
      <c r="AA1128" t="s">
        <v>245</v>
      </c>
      <c r="AB1128" t="s">
        <v>121</v>
      </c>
      <c r="AC1128" t="s">
        <v>255</v>
      </c>
      <c r="AD1128" t="s">
        <v>141</v>
      </c>
      <c r="AE1128" t="s">
        <v>245</v>
      </c>
      <c r="AF1128" t="s">
        <v>1812</v>
      </c>
      <c r="AG1128">
        <v>4</v>
      </c>
    </row>
    <row r="1129" spans="1:33" x14ac:dyDescent="0.35">
      <c r="A1129" t="s">
        <v>228</v>
      </c>
      <c r="B1129">
        <v>6582257</v>
      </c>
      <c r="C1129" t="s">
        <v>129</v>
      </c>
      <c r="D1129" t="s">
        <v>3219</v>
      </c>
      <c r="E1129" t="s">
        <v>310</v>
      </c>
      <c r="F1129" t="s">
        <v>133</v>
      </c>
      <c r="G1129" t="s">
        <v>147</v>
      </c>
      <c r="H1129">
        <v>45839</v>
      </c>
      <c r="I1129">
        <v>45869</v>
      </c>
      <c r="J1129" t="s">
        <v>3476</v>
      </c>
      <c r="K1129">
        <v>1213130</v>
      </c>
      <c r="L1129" t="s">
        <v>387</v>
      </c>
      <c r="O1129">
        <v>10014624</v>
      </c>
      <c r="P1129" t="s">
        <v>228</v>
      </c>
      <c r="Q1129">
        <v>0</v>
      </c>
      <c r="R1129" t="s">
        <v>343</v>
      </c>
      <c r="S1129" t="s">
        <v>3901</v>
      </c>
      <c r="T1129">
        <v>11566491</v>
      </c>
      <c r="U1129">
        <v>45742</v>
      </c>
      <c r="V1129">
        <v>45839</v>
      </c>
      <c r="W1129">
        <v>45835</v>
      </c>
      <c r="X1129">
        <v>0</v>
      </c>
      <c r="Y1129">
        <v>1290900</v>
      </c>
      <c r="Z1129" t="s">
        <v>1568</v>
      </c>
      <c r="AA1129" t="s">
        <v>245</v>
      </c>
      <c r="AB1129" t="s">
        <v>121</v>
      </c>
      <c r="AC1129" t="s">
        <v>255</v>
      </c>
      <c r="AD1129" t="s">
        <v>141</v>
      </c>
      <c r="AE1129" t="s">
        <v>245</v>
      </c>
      <c r="AF1129" t="s">
        <v>1812</v>
      </c>
      <c r="AG1129">
        <v>4</v>
      </c>
    </row>
    <row r="1130" spans="1:33" x14ac:dyDescent="0.35">
      <c r="A1130" t="s">
        <v>237</v>
      </c>
      <c r="B1130">
        <v>6582254</v>
      </c>
      <c r="C1130" t="s">
        <v>129</v>
      </c>
      <c r="D1130" t="s">
        <v>5225</v>
      </c>
      <c r="E1130" t="s">
        <v>310</v>
      </c>
      <c r="F1130" t="s">
        <v>259</v>
      </c>
      <c r="G1130" t="s">
        <v>5226</v>
      </c>
      <c r="H1130">
        <v>45809</v>
      </c>
      <c r="I1130">
        <v>45809</v>
      </c>
      <c r="J1130" t="s">
        <v>856</v>
      </c>
      <c r="K1130">
        <v>1213130</v>
      </c>
      <c r="L1130" t="s">
        <v>386</v>
      </c>
      <c r="O1130">
        <v>10014625</v>
      </c>
      <c r="P1130" t="s">
        <v>237</v>
      </c>
      <c r="Q1130">
        <v>47438.82</v>
      </c>
      <c r="R1130" t="s">
        <v>343</v>
      </c>
      <c r="S1130" t="s">
        <v>343</v>
      </c>
      <c r="T1130">
        <v>11564393</v>
      </c>
      <c r="U1130">
        <v>45742</v>
      </c>
      <c r="V1130">
        <v>45809</v>
      </c>
      <c r="W1130">
        <v>45794</v>
      </c>
      <c r="X1130">
        <v>47438.82</v>
      </c>
      <c r="Y1130">
        <v>1290900</v>
      </c>
      <c r="Z1130" t="s">
        <v>1568</v>
      </c>
      <c r="AA1130" t="s">
        <v>245</v>
      </c>
      <c r="AB1130" t="s">
        <v>121</v>
      </c>
      <c r="AC1130" t="s">
        <v>255</v>
      </c>
      <c r="AD1130" t="s">
        <v>135</v>
      </c>
      <c r="AE1130" t="s">
        <v>245</v>
      </c>
      <c r="AF1130" t="s">
        <v>3326</v>
      </c>
      <c r="AG1130">
        <v>12</v>
      </c>
    </row>
    <row r="1131" spans="1:33" x14ac:dyDescent="0.35">
      <c r="A1131" t="s">
        <v>184</v>
      </c>
      <c r="B1131">
        <v>6582251</v>
      </c>
      <c r="C1131" t="s">
        <v>129</v>
      </c>
      <c r="D1131" t="s">
        <v>3221</v>
      </c>
      <c r="E1131" t="s">
        <v>310</v>
      </c>
      <c r="F1131" t="s">
        <v>259</v>
      </c>
      <c r="G1131" t="s">
        <v>336</v>
      </c>
      <c r="H1131">
        <v>45839</v>
      </c>
      <c r="I1131">
        <v>45869</v>
      </c>
      <c r="J1131" t="s">
        <v>3476</v>
      </c>
      <c r="K1131">
        <v>1213130</v>
      </c>
      <c r="L1131" t="s">
        <v>312</v>
      </c>
      <c r="O1131">
        <v>10014609</v>
      </c>
      <c r="P1131" t="s">
        <v>184</v>
      </c>
      <c r="Q1131">
        <v>0</v>
      </c>
      <c r="R1131" t="s">
        <v>343</v>
      </c>
      <c r="S1131" t="s">
        <v>3891</v>
      </c>
      <c r="T1131">
        <v>11563563</v>
      </c>
      <c r="U1131">
        <v>45742</v>
      </c>
      <c r="V1131">
        <v>45839</v>
      </c>
      <c r="W1131">
        <v>45830</v>
      </c>
      <c r="X1131">
        <v>0</v>
      </c>
      <c r="Y1131">
        <v>1290900</v>
      </c>
      <c r="Z1131" t="s">
        <v>1568</v>
      </c>
      <c r="AA1131" t="s">
        <v>245</v>
      </c>
      <c r="AB1131" t="s">
        <v>121</v>
      </c>
      <c r="AC1131" t="s">
        <v>255</v>
      </c>
      <c r="AD1131" t="s">
        <v>189</v>
      </c>
      <c r="AE1131" t="s">
        <v>245</v>
      </c>
      <c r="AF1131" t="s">
        <v>1812</v>
      </c>
      <c r="AG1131">
        <v>10</v>
      </c>
    </row>
    <row r="1132" spans="1:33" x14ac:dyDescent="0.35">
      <c r="A1132" t="s">
        <v>206</v>
      </c>
      <c r="B1132">
        <v>6582249</v>
      </c>
      <c r="C1132" t="s">
        <v>129</v>
      </c>
      <c r="D1132" t="s">
        <v>647</v>
      </c>
      <c r="E1132" t="s">
        <v>310</v>
      </c>
      <c r="F1132" t="s">
        <v>133</v>
      </c>
      <c r="G1132" t="s">
        <v>147</v>
      </c>
      <c r="H1132">
        <v>45859</v>
      </c>
      <c r="I1132">
        <v>45865</v>
      </c>
      <c r="J1132" t="s">
        <v>5408</v>
      </c>
      <c r="K1132">
        <v>1213130</v>
      </c>
      <c r="L1132" t="s">
        <v>339</v>
      </c>
      <c r="O1132">
        <v>10014614</v>
      </c>
      <c r="P1132" t="s">
        <v>206</v>
      </c>
      <c r="Q1132">
        <v>0</v>
      </c>
      <c r="R1132" t="s">
        <v>343</v>
      </c>
      <c r="S1132" t="s">
        <v>343</v>
      </c>
      <c r="T1132">
        <v>11563153</v>
      </c>
      <c r="U1132">
        <v>45742</v>
      </c>
      <c r="V1132">
        <v>45859</v>
      </c>
      <c r="W1132">
        <v>45850</v>
      </c>
      <c r="X1132">
        <v>0</v>
      </c>
      <c r="Y1132">
        <v>1290900</v>
      </c>
      <c r="Z1132" t="s">
        <v>1568</v>
      </c>
      <c r="AA1132" t="s">
        <v>245</v>
      </c>
      <c r="AB1132" t="s">
        <v>121</v>
      </c>
      <c r="AC1132" t="s">
        <v>255</v>
      </c>
      <c r="AD1132" t="s">
        <v>141</v>
      </c>
      <c r="AE1132" t="s">
        <v>245</v>
      </c>
      <c r="AF1132" t="s">
        <v>1812</v>
      </c>
      <c r="AG1132">
        <v>104</v>
      </c>
    </row>
    <row r="1133" spans="1:33" x14ac:dyDescent="0.35">
      <c r="A1133" t="s">
        <v>233</v>
      </c>
      <c r="B1133">
        <v>6582247</v>
      </c>
      <c r="C1133" t="s">
        <v>129</v>
      </c>
      <c r="D1133" t="s">
        <v>3222</v>
      </c>
      <c r="E1133" t="s">
        <v>310</v>
      </c>
      <c r="F1133" t="s">
        <v>133</v>
      </c>
      <c r="G1133" t="s">
        <v>132</v>
      </c>
      <c r="H1133">
        <v>45839</v>
      </c>
      <c r="I1133">
        <v>45869</v>
      </c>
      <c r="J1133" t="s">
        <v>3476</v>
      </c>
      <c r="K1133">
        <v>1213130</v>
      </c>
      <c r="L1133" t="s">
        <v>301</v>
      </c>
      <c r="O1133">
        <v>10014623</v>
      </c>
      <c r="P1133" t="s">
        <v>233</v>
      </c>
      <c r="Q1133">
        <v>0</v>
      </c>
      <c r="R1133" t="s">
        <v>343</v>
      </c>
      <c r="S1133" t="s">
        <v>3901</v>
      </c>
      <c r="T1133">
        <v>11557613</v>
      </c>
      <c r="U1133">
        <v>45742</v>
      </c>
      <c r="V1133">
        <v>45839</v>
      </c>
      <c r="W1133">
        <v>45835</v>
      </c>
      <c r="X1133">
        <v>0</v>
      </c>
      <c r="Y1133">
        <v>1290900</v>
      </c>
      <c r="Z1133" t="s">
        <v>1568</v>
      </c>
      <c r="AA1133" t="s">
        <v>245</v>
      </c>
      <c r="AB1133" t="s">
        <v>121</v>
      </c>
      <c r="AC1133" t="s">
        <v>255</v>
      </c>
      <c r="AD1133" t="s">
        <v>122</v>
      </c>
      <c r="AE1133" t="s">
        <v>245</v>
      </c>
      <c r="AF1133" t="s">
        <v>1812</v>
      </c>
      <c r="AG1133">
        <v>2</v>
      </c>
    </row>
    <row r="1134" spans="1:33" x14ac:dyDescent="0.35">
      <c r="A1134" t="s">
        <v>237</v>
      </c>
      <c r="B1134">
        <v>6582083</v>
      </c>
      <c r="C1134" t="s">
        <v>129</v>
      </c>
      <c r="D1134" t="s">
        <v>1397</v>
      </c>
      <c r="E1134" t="s">
        <v>251</v>
      </c>
      <c r="F1134" t="s">
        <v>259</v>
      </c>
      <c r="G1134" t="s">
        <v>425</v>
      </c>
      <c r="H1134">
        <v>45857</v>
      </c>
      <c r="I1134">
        <v>45857</v>
      </c>
      <c r="J1134" t="s">
        <v>5407</v>
      </c>
      <c r="K1134">
        <v>1213130</v>
      </c>
      <c r="L1134" t="s">
        <v>386</v>
      </c>
      <c r="M1134">
        <v>45743</v>
      </c>
      <c r="N1134">
        <v>45743</v>
      </c>
      <c r="O1134">
        <v>10014625</v>
      </c>
      <c r="P1134" t="s">
        <v>237</v>
      </c>
      <c r="Q1134">
        <v>0</v>
      </c>
      <c r="R1134" t="s">
        <v>343</v>
      </c>
      <c r="S1134" t="s">
        <v>343</v>
      </c>
      <c r="T1134">
        <v>11572013</v>
      </c>
      <c r="U1134">
        <v>45742</v>
      </c>
      <c r="V1134">
        <v>45857</v>
      </c>
      <c r="W1134">
        <v>45851</v>
      </c>
      <c r="X1134">
        <v>0</v>
      </c>
      <c r="Y1134">
        <v>1290900</v>
      </c>
      <c r="Z1134" t="s">
        <v>1568</v>
      </c>
      <c r="AA1134" t="s">
        <v>245</v>
      </c>
      <c r="AB1134" t="s">
        <v>121</v>
      </c>
      <c r="AC1134" t="s">
        <v>255</v>
      </c>
      <c r="AD1134" t="s">
        <v>141</v>
      </c>
      <c r="AE1134" t="s">
        <v>245</v>
      </c>
      <c r="AF1134" t="s">
        <v>3326</v>
      </c>
      <c r="AG1134">
        <v>4</v>
      </c>
    </row>
    <row r="1135" spans="1:33" x14ac:dyDescent="0.35">
      <c r="A1135" t="s">
        <v>337</v>
      </c>
      <c r="B1135">
        <v>6581985</v>
      </c>
      <c r="C1135" t="s">
        <v>129</v>
      </c>
      <c r="D1135" t="s">
        <v>1706</v>
      </c>
      <c r="E1135" t="s">
        <v>310</v>
      </c>
      <c r="F1135" t="s">
        <v>133</v>
      </c>
      <c r="G1135" t="s">
        <v>147</v>
      </c>
      <c r="H1135">
        <v>45873</v>
      </c>
      <c r="I1135">
        <v>45873</v>
      </c>
      <c r="J1135" t="s">
        <v>856</v>
      </c>
      <c r="K1135">
        <v>1212121</v>
      </c>
      <c r="L1135" t="s">
        <v>338</v>
      </c>
      <c r="O1135">
        <v>10014600</v>
      </c>
      <c r="P1135" t="s">
        <v>337</v>
      </c>
      <c r="Q1135">
        <v>0</v>
      </c>
      <c r="R1135" t="s">
        <v>343</v>
      </c>
      <c r="S1135" t="s">
        <v>342</v>
      </c>
      <c r="T1135">
        <v>11571713</v>
      </c>
      <c r="U1135">
        <v>45742</v>
      </c>
      <c r="V1135">
        <v>45873</v>
      </c>
      <c r="W1135">
        <v>45835</v>
      </c>
      <c r="X1135">
        <v>0</v>
      </c>
      <c r="Y1135">
        <v>1290900</v>
      </c>
      <c r="Z1135" t="s">
        <v>1568</v>
      </c>
      <c r="AA1135" t="s">
        <v>247</v>
      </c>
      <c r="AB1135" t="s">
        <v>121</v>
      </c>
      <c r="AC1135" t="s">
        <v>255</v>
      </c>
      <c r="AD1135" t="s">
        <v>141</v>
      </c>
      <c r="AE1135" t="s">
        <v>247</v>
      </c>
      <c r="AF1135" t="s">
        <v>1812</v>
      </c>
      <c r="AG1135">
        <v>8</v>
      </c>
    </row>
    <row r="1136" spans="1:33" x14ac:dyDescent="0.35">
      <c r="A1136" t="s">
        <v>201</v>
      </c>
      <c r="B1136">
        <v>6581964</v>
      </c>
      <c r="C1136" t="s">
        <v>129</v>
      </c>
      <c r="D1136" t="s">
        <v>1707</v>
      </c>
      <c r="E1136" t="s">
        <v>310</v>
      </c>
      <c r="F1136" t="s">
        <v>133</v>
      </c>
      <c r="G1136" t="s">
        <v>132</v>
      </c>
      <c r="H1136">
        <v>45839</v>
      </c>
      <c r="I1136">
        <v>45869</v>
      </c>
      <c r="J1136" t="s">
        <v>3476</v>
      </c>
      <c r="K1136">
        <v>1213130</v>
      </c>
      <c r="L1136" t="s">
        <v>334</v>
      </c>
      <c r="O1136">
        <v>10014602</v>
      </c>
      <c r="P1136" t="s">
        <v>201</v>
      </c>
      <c r="Q1136">
        <v>0</v>
      </c>
      <c r="R1136" t="s">
        <v>329</v>
      </c>
      <c r="S1136" t="s">
        <v>3901</v>
      </c>
      <c r="T1136">
        <v>11506073</v>
      </c>
      <c r="U1136">
        <v>45742</v>
      </c>
      <c r="V1136">
        <v>45839</v>
      </c>
      <c r="W1136">
        <v>45835</v>
      </c>
      <c r="X1136">
        <v>0</v>
      </c>
      <c r="Y1136">
        <v>1290900</v>
      </c>
      <c r="Z1136" t="s">
        <v>1568</v>
      </c>
      <c r="AA1136" t="s">
        <v>245</v>
      </c>
      <c r="AB1136" t="s">
        <v>121</v>
      </c>
      <c r="AC1136" t="s">
        <v>255</v>
      </c>
      <c r="AD1136" t="s">
        <v>122</v>
      </c>
      <c r="AE1136" t="s">
        <v>245</v>
      </c>
      <c r="AF1136" t="s">
        <v>1812</v>
      </c>
      <c r="AG1136">
        <v>4</v>
      </c>
    </row>
    <row r="1137" spans="1:33" x14ac:dyDescent="0.35">
      <c r="A1137" t="s">
        <v>403</v>
      </c>
      <c r="B1137">
        <v>6581962</v>
      </c>
      <c r="C1137" t="s">
        <v>129</v>
      </c>
      <c r="D1137" t="s">
        <v>1708</v>
      </c>
      <c r="E1137" t="s">
        <v>310</v>
      </c>
      <c r="F1137" t="s">
        <v>125</v>
      </c>
      <c r="G1137" t="s">
        <v>153</v>
      </c>
      <c r="H1137">
        <v>45839</v>
      </c>
      <c r="I1137">
        <v>45869</v>
      </c>
      <c r="J1137" t="s">
        <v>3476</v>
      </c>
      <c r="K1137">
        <v>1213130</v>
      </c>
      <c r="L1137" t="s">
        <v>404</v>
      </c>
      <c r="O1137">
        <v>10014622</v>
      </c>
      <c r="P1137" t="s">
        <v>403</v>
      </c>
      <c r="Q1137">
        <v>0</v>
      </c>
      <c r="R1137" t="s">
        <v>329</v>
      </c>
      <c r="S1137" t="s">
        <v>3901</v>
      </c>
      <c r="T1137">
        <v>11557182</v>
      </c>
      <c r="U1137">
        <v>45742</v>
      </c>
      <c r="V1137">
        <v>45839</v>
      </c>
      <c r="W1137">
        <v>45835</v>
      </c>
      <c r="X1137">
        <v>0</v>
      </c>
      <c r="Y1137">
        <v>1290900</v>
      </c>
      <c r="Z1137" t="s">
        <v>1568</v>
      </c>
      <c r="AA1137" t="s">
        <v>245</v>
      </c>
      <c r="AB1137" t="s">
        <v>121</v>
      </c>
      <c r="AC1137" t="s">
        <v>255</v>
      </c>
      <c r="AD1137" t="s">
        <v>141</v>
      </c>
      <c r="AE1137" t="s">
        <v>245</v>
      </c>
      <c r="AF1137" t="s">
        <v>1812</v>
      </c>
      <c r="AG1137">
        <v>24</v>
      </c>
    </row>
    <row r="1138" spans="1:33" x14ac:dyDescent="0.35">
      <c r="A1138" t="s">
        <v>152</v>
      </c>
      <c r="B1138">
        <v>6581842</v>
      </c>
      <c r="C1138" t="s">
        <v>129</v>
      </c>
      <c r="D1138" t="s">
        <v>1709</v>
      </c>
      <c r="E1138" t="s">
        <v>310</v>
      </c>
      <c r="F1138" t="s">
        <v>133</v>
      </c>
      <c r="G1138" t="s">
        <v>147</v>
      </c>
      <c r="H1138">
        <v>45922</v>
      </c>
      <c r="I1138">
        <v>45922</v>
      </c>
      <c r="J1138" t="s">
        <v>856</v>
      </c>
      <c r="K1138">
        <v>1215156</v>
      </c>
      <c r="L1138" t="s">
        <v>307</v>
      </c>
      <c r="O1138">
        <v>10014641</v>
      </c>
      <c r="P1138" t="s">
        <v>152</v>
      </c>
      <c r="Q1138">
        <v>0</v>
      </c>
      <c r="R1138" t="s">
        <v>329</v>
      </c>
      <c r="S1138" t="s">
        <v>329</v>
      </c>
      <c r="T1138">
        <v>11513958</v>
      </c>
      <c r="U1138">
        <v>45742</v>
      </c>
      <c r="V1138">
        <v>45922</v>
      </c>
      <c r="W1138">
        <v>45835</v>
      </c>
      <c r="X1138">
        <v>0</v>
      </c>
      <c r="Y1138">
        <v>1290900</v>
      </c>
      <c r="Z1138" t="s">
        <v>1568</v>
      </c>
      <c r="AA1138" t="s">
        <v>246</v>
      </c>
      <c r="AB1138" t="s">
        <v>121</v>
      </c>
      <c r="AC1138" t="s">
        <v>255</v>
      </c>
      <c r="AD1138" t="s">
        <v>141</v>
      </c>
      <c r="AE1138" t="s">
        <v>246</v>
      </c>
      <c r="AF1138" t="s">
        <v>3326</v>
      </c>
      <c r="AG1138">
        <v>8</v>
      </c>
    </row>
    <row r="1139" spans="1:33" x14ac:dyDescent="0.35">
      <c r="A1139" t="s">
        <v>400</v>
      </c>
      <c r="B1139">
        <v>6581794</v>
      </c>
      <c r="C1139" t="s">
        <v>129</v>
      </c>
      <c r="D1139" t="s">
        <v>1710</v>
      </c>
      <c r="E1139" t="s">
        <v>310</v>
      </c>
      <c r="F1139" t="s">
        <v>133</v>
      </c>
      <c r="G1139" t="s">
        <v>132</v>
      </c>
      <c r="H1139">
        <v>45839</v>
      </c>
      <c r="I1139">
        <v>45869</v>
      </c>
      <c r="J1139" t="s">
        <v>3476</v>
      </c>
      <c r="K1139">
        <v>1215155</v>
      </c>
      <c r="L1139" t="s">
        <v>401</v>
      </c>
      <c r="O1139">
        <v>10014646</v>
      </c>
      <c r="P1139" t="s">
        <v>400</v>
      </c>
      <c r="Q1139">
        <v>0</v>
      </c>
      <c r="R1139" t="s">
        <v>329</v>
      </c>
      <c r="S1139" t="s">
        <v>3901</v>
      </c>
      <c r="T1139">
        <v>11548348</v>
      </c>
      <c r="U1139">
        <v>45742</v>
      </c>
      <c r="V1139">
        <v>45839</v>
      </c>
      <c r="W1139">
        <v>45835</v>
      </c>
      <c r="X1139">
        <v>0</v>
      </c>
      <c r="Y1139">
        <v>1290900</v>
      </c>
      <c r="Z1139" t="s">
        <v>1568</v>
      </c>
      <c r="AA1139" t="s">
        <v>246</v>
      </c>
      <c r="AB1139" t="s">
        <v>121</v>
      </c>
      <c r="AC1139" t="s">
        <v>255</v>
      </c>
      <c r="AD1139" t="s">
        <v>122</v>
      </c>
      <c r="AE1139" t="s">
        <v>246</v>
      </c>
      <c r="AF1139" t="s">
        <v>1812</v>
      </c>
      <c r="AG1139">
        <v>12</v>
      </c>
    </row>
    <row r="1140" spans="1:33" x14ac:dyDescent="0.35">
      <c r="A1140" t="s">
        <v>337</v>
      </c>
      <c r="B1140">
        <v>6581777</v>
      </c>
      <c r="C1140" t="s">
        <v>129</v>
      </c>
      <c r="D1140" t="s">
        <v>1711</v>
      </c>
      <c r="E1140" t="s">
        <v>310</v>
      </c>
      <c r="F1140" t="s">
        <v>133</v>
      </c>
      <c r="G1140" t="s">
        <v>147</v>
      </c>
      <c r="H1140">
        <v>45873</v>
      </c>
      <c r="I1140">
        <v>45873</v>
      </c>
      <c r="J1140" t="s">
        <v>856</v>
      </c>
      <c r="K1140">
        <v>1212121</v>
      </c>
      <c r="L1140" t="s">
        <v>338</v>
      </c>
      <c r="O1140">
        <v>10014600</v>
      </c>
      <c r="P1140" t="s">
        <v>337</v>
      </c>
      <c r="Q1140">
        <v>0</v>
      </c>
      <c r="R1140" t="s">
        <v>296</v>
      </c>
      <c r="S1140" t="s">
        <v>342</v>
      </c>
      <c r="T1140">
        <v>11568627</v>
      </c>
      <c r="U1140">
        <v>45741</v>
      </c>
      <c r="V1140">
        <v>45873</v>
      </c>
      <c r="W1140">
        <v>45835</v>
      </c>
      <c r="X1140">
        <v>0</v>
      </c>
      <c r="Y1140">
        <v>1290900</v>
      </c>
      <c r="Z1140" t="s">
        <v>1568</v>
      </c>
      <c r="AA1140" t="s">
        <v>247</v>
      </c>
      <c r="AB1140" t="s">
        <v>121</v>
      </c>
      <c r="AC1140" t="s">
        <v>255</v>
      </c>
      <c r="AD1140" t="s">
        <v>141</v>
      </c>
      <c r="AE1140" t="s">
        <v>247</v>
      </c>
      <c r="AF1140" t="s">
        <v>3326</v>
      </c>
      <c r="AG1140">
        <v>4</v>
      </c>
    </row>
    <row r="1141" spans="1:33" x14ac:dyDescent="0.35">
      <c r="A1141" t="s">
        <v>160</v>
      </c>
      <c r="B1141">
        <v>6581776</v>
      </c>
      <c r="C1141" t="s">
        <v>129</v>
      </c>
      <c r="D1141" t="s">
        <v>1712</v>
      </c>
      <c r="E1141" t="s">
        <v>310</v>
      </c>
      <c r="F1141" t="s">
        <v>133</v>
      </c>
      <c r="G1141" t="s">
        <v>147</v>
      </c>
      <c r="H1141">
        <v>45873</v>
      </c>
      <c r="I1141">
        <v>45873</v>
      </c>
      <c r="J1141" t="s">
        <v>856</v>
      </c>
      <c r="K1141">
        <v>1212121</v>
      </c>
      <c r="L1141" t="s">
        <v>346</v>
      </c>
      <c r="O1141">
        <v>10014598</v>
      </c>
      <c r="P1141" t="s">
        <v>160</v>
      </c>
      <c r="Q1141">
        <v>0</v>
      </c>
      <c r="R1141" t="s">
        <v>296</v>
      </c>
      <c r="S1141" t="s">
        <v>342</v>
      </c>
      <c r="T1141">
        <v>11483374</v>
      </c>
      <c r="U1141">
        <v>45741</v>
      </c>
      <c r="V1141">
        <v>45873</v>
      </c>
      <c r="W1141">
        <v>45835</v>
      </c>
      <c r="X1141">
        <v>0</v>
      </c>
      <c r="Y1141">
        <v>1290900</v>
      </c>
      <c r="Z1141" t="s">
        <v>1568</v>
      </c>
      <c r="AA1141" t="s">
        <v>247</v>
      </c>
      <c r="AB1141" t="s">
        <v>121</v>
      </c>
      <c r="AC1141" t="s">
        <v>255</v>
      </c>
      <c r="AD1141" t="s">
        <v>141</v>
      </c>
      <c r="AE1141" t="s">
        <v>247</v>
      </c>
      <c r="AF1141" t="s">
        <v>3326</v>
      </c>
      <c r="AG1141">
        <v>1</v>
      </c>
    </row>
    <row r="1142" spans="1:33" x14ac:dyDescent="0.35">
      <c r="A1142" t="s">
        <v>128</v>
      </c>
      <c r="B1142">
        <v>6581775</v>
      </c>
      <c r="C1142" t="s">
        <v>123</v>
      </c>
      <c r="D1142" t="s">
        <v>3498</v>
      </c>
      <c r="E1142" t="s">
        <v>310</v>
      </c>
      <c r="F1142" t="s">
        <v>259</v>
      </c>
      <c r="G1142" t="s">
        <v>124</v>
      </c>
      <c r="H1142">
        <v>45839</v>
      </c>
      <c r="I1142">
        <v>45869</v>
      </c>
      <c r="J1142" t="s">
        <v>3476</v>
      </c>
      <c r="K1142">
        <v>1210100</v>
      </c>
      <c r="L1142" t="s">
        <v>390</v>
      </c>
      <c r="O1142">
        <v>10014594</v>
      </c>
      <c r="P1142" t="s">
        <v>128</v>
      </c>
      <c r="Q1142">
        <v>0</v>
      </c>
      <c r="R1142" t="s">
        <v>296</v>
      </c>
      <c r="S1142" t="s">
        <v>342</v>
      </c>
      <c r="T1142">
        <v>11570454</v>
      </c>
      <c r="U1142">
        <v>45741</v>
      </c>
      <c r="V1142">
        <v>45839</v>
      </c>
      <c r="W1142">
        <v>45833</v>
      </c>
      <c r="X1142">
        <v>0</v>
      </c>
      <c r="Y1142">
        <v>1290900</v>
      </c>
      <c r="Z1142" t="s">
        <v>1568</v>
      </c>
      <c r="AA1142" t="s">
        <v>248</v>
      </c>
      <c r="AB1142" t="s">
        <v>121</v>
      </c>
      <c r="AC1142" t="s">
        <v>255</v>
      </c>
      <c r="AD1142" t="s">
        <v>122</v>
      </c>
      <c r="AE1142" t="s">
        <v>248</v>
      </c>
      <c r="AF1142" t="s">
        <v>1812</v>
      </c>
      <c r="AG1142">
        <v>8</v>
      </c>
    </row>
    <row r="1143" spans="1:33" x14ac:dyDescent="0.35">
      <c r="A1143" t="s">
        <v>137</v>
      </c>
      <c r="B1143">
        <v>6581773</v>
      </c>
      <c r="C1143" t="s">
        <v>123</v>
      </c>
      <c r="D1143" t="s">
        <v>1713</v>
      </c>
      <c r="E1143" t="s">
        <v>310</v>
      </c>
      <c r="F1143" t="s">
        <v>133</v>
      </c>
      <c r="G1143" t="s">
        <v>132</v>
      </c>
      <c r="H1143">
        <v>45858</v>
      </c>
      <c r="I1143">
        <v>45858</v>
      </c>
      <c r="J1143" t="s">
        <v>856</v>
      </c>
      <c r="K1143">
        <v>1210100</v>
      </c>
      <c r="L1143" t="s">
        <v>388</v>
      </c>
      <c r="O1143">
        <v>10014595</v>
      </c>
      <c r="P1143" t="s">
        <v>137</v>
      </c>
      <c r="Q1143">
        <v>0</v>
      </c>
      <c r="R1143" t="s">
        <v>296</v>
      </c>
      <c r="S1143" t="s">
        <v>296</v>
      </c>
      <c r="T1143">
        <v>11565071</v>
      </c>
      <c r="U1143">
        <v>45741</v>
      </c>
      <c r="V1143">
        <v>45858</v>
      </c>
      <c r="W1143">
        <v>45795</v>
      </c>
      <c r="X1143">
        <v>0</v>
      </c>
      <c r="Y1143">
        <v>1290900</v>
      </c>
      <c r="Z1143" t="s">
        <v>1568</v>
      </c>
      <c r="AA1143" t="s">
        <v>248</v>
      </c>
      <c r="AB1143" t="s">
        <v>121</v>
      </c>
      <c r="AC1143" t="s">
        <v>255</v>
      </c>
      <c r="AD1143" t="s">
        <v>122</v>
      </c>
      <c r="AE1143" t="s">
        <v>248</v>
      </c>
      <c r="AF1143" t="s">
        <v>1812</v>
      </c>
      <c r="AG1143">
        <v>1</v>
      </c>
    </row>
    <row r="1144" spans="1:33" x14ac:dyDescent="0.35">
      <c r="A1144" t="s">
        <v>134</v>
      </c>
      <c r="B1144">
        <v>6581772</v>
      </c>
      <c r="C1144" t="s">
        <v>123</v>
      </c>
      <c r="D1144" t="s">
        <v>1714</v>
      </c>
      <c r="E1144" t="s">
        <v>310</v>
      </c>
      <c r="F1144" t="s">
        <v>133</v>
      </c>
      <c r="G1144" t="s">
        <v>147</v>
      </c>
      <c r="H1144">
        <v>45839</v>
      </c>
      <c r="I1144">
        <v>45869</v>
      </c>
      <c r="J1144" t="s">
        <v>3476</v>
      </c>
      <c r="K1144">
        <v>1210101</v>
      </c>
      <c r="L1144" t="s">
        <v>271</v>
      </c>
      <c r="O1144">
        <v>10014658</v>
      </c>
      <c r="P1144" t="s">
        <v>134</v>
      </c>
      <c r="Q1144">
        <v>0</v>
      </c>
      <c r="R1144" t="s">
        <v>296</v>
      </c>
      <c r="S1144" t="s">
        <v>342</v>
      </c>
      <c r="T1144">
        <v>11567249</v>
      </c>
      <c r="U1144">
        <v>45741</v>
      </c>
      <c r="V1144">
        <v>45839</v>
      </c>
      <c r="W1144">
        <v>45833</v>
      </c>
      <c r="X1144">
        <v>0</v>
      </c>
      <c r="Y1144">
        <v>1290900</v>
      </c>
      <c r="Z1144" t="s">
        <v>1568</v>
      </c>
      <c r="AA1144" t="s">
        <v>248</v>
      </c>
      <c r="AB1144" t="s">
        <v>121</v>
      </c>
      <c r="AC1144" t="s">
        <v>255</v>
      </c>
      <c r="AD1144" t="s">
        <v>122</v>
      </c>
      <c r="AE1144" t="s">
        <v>248</v>
      </c>
      <c r="AF1144" t="s">
        <v>1812</v>
      </c>
      <c r="AG1144">
        <v>16</v>
      </c>
    </row>
    <row r="1145" spans="1:33" x14ac:dyDescent="0.35">
      <c r="A1145" t="s">
        <v>137</v>
      </c>
      <c r="B1145">
        <v>6581770</v>
      </c>
      <c r="C1145" t="s">
        <v>123</v>
      </c>
      <c r="D1145" t="s">
        <v>1715</v>
      </c>
      <c r="E1145" t="s">
        <v>310</v>
      </c>
      <c r="F1145" t="s">
        <v>133</v>
      </c>
      <c r="G1145" t="s">
        <v>132</v>
      </c>
      <c r="H1145">
        <v>45858</v>
      </c>
      <c r="I1145">
        <v>45858</v>
      </c>
      <c r="J1145" t="s">
        <v>856</v>
      </c>
      <c r="K1145">
        <v>1210100</v>
      </c>
      <c r="L1145" t="s">
        <v>388</v>
      </c>
      <c r="O1145">
        <v>10014595</v>
      </c>
      <c r="P1145" t="s">
        <v>137</v>
      </c>
      <c r="Q1145">
        <v>0</v>
      </c>
      <c r="R1145" t="s">
        <v>296</v>
      </c>
      <c r="S1145" t="s">
        <v>296</v>
      </c>
      <c r="T1145">
        <v>11566910</v>
      </c>
      <c r="U1145">
        <v>45741</v>
      </c>
      <c r="V1145">
        <v>45858</v>
      </c>
      <c r="W1145">
        <v>45795</v>
      </c>
      <c r="X1145">
        <v>0</v>
      </c>
      <c r="Y1145">
        <v>1290900</v>
      </c>
      <c r="Z1145" t="s">
        <v>1568</v>
      </c>
      <c r="AA1145" t="s">
        <v>248</v>
      </c>
      <c r="AB1145" t="s">
        <v>121</v>
      </c>
      <c r="AC1145" t="s">
        <v>255</v>
      </c>
      <c r="AD1145" t="s">
        <v>122</v>
      </c>
      <c r="AE1145" t="s">
        <v>248</v>
      </c>
      <c r="AF1145" t="s">
        <v>1812</v>
      </c>
      <c r="AG1145">
        <v>1</v>
      </c>
    </row>
    <row r="1146" spans="1:33" x14ac:dyDescent="0.35">
      <c r="A1146" t="s">
        <v>137</v>
      </c>
      <c r="B1146">
        <v>6581766</v>
      </c>
      <c r="C1146" t="s">
        <v>123</v>
      </c>
      <c r="D1146" t="s">
        <v>1716</v>
      </c>
      <c r="E1146" t="s">
        <v>310</v>
      </c>
      <c r="F1146" t="s">
        <v>133</v>
      </c>
      <c r="G1146" t="s">
        <v>147</v>
      </c>
      <c r="H1146">
        <v>45845</v>
      </c>
      <c r="I1146">
        <v>45845</v>
      </c>
      <c r="J1146" t="s">
        <v>856</v>
      </c>
      <c r="K1146">
        <v>1210100</v>
      </c>
      <c r="L1146" t="s">
        <v>388</v>
      </c>
      <c r="O1146">
        <v>10014595</v>
      </c>
      <c r="P1146" t="s">
        <v>137</v>
      </c>
      <c r="Q1146">
        <v>0</v>
      </c>
      <c r="R1146" t="s">
        <v>296</v>
      </c>
      <c r="S1146" t="s">
        <v>342</v>
      </c>
      <c r="T1146">
        <v>11570774</v>
      </c>
      <c r="U1146">
        <v>45741</v>
      </c>
      <c r="V1146">
        <v>45845</v>
      </c>
      <c r="W1146">
        <v>45805</v>
      </c>
      <c r="X1146">
        <v>0</v>
      </c>
      <c r="Y1146">
        <v>1290900</v>
      </c>
      <c r="Z1146" t="s">
        <v>1568</v>
      </c>
      <c r="AA1146" t="s">
        <v>248</v>
      </c>
      <c r="AB1146" t="s">
        <v>121</v>
      </c>
      <c r="AC1146" t="s">
        <v>255</v>
      </c>
      <c r="AD1146" t="s">
        <v>141</v>
      </c>
      <c r="AE1146" t="s">
        <v>248</v>
      </c>
      <c r="AF1146" t="s">
        <v>3326</v>
      </c>
      <c r="AG1146">
        <v>4</v>
      </c>
    </row>
    <row r="1147" spans="1:33" x14ac:dyDescent="0.35">
      <c r="A1147" t="s">
        <v>128</v>
      </c>
      <c r="B1147">
        <v>6581765</v>
      </c>
      <c r="C1147" t="s">
        <v>123</v>
      </c>
      <c r="D1147" t="s">
        <v>1717</v>
      </c>
      <c r="E1147" t="s">
        <v>310</v>
      </c>
      <c r="F1147" t="s">
        <v>133</v>
      </c>
      <c r="G1147" t="s">
        <v>132</v>
      </c>
      <c r="H1147">
        <v>45858</v>
      </c>
      <c r="I1147">
        <v>45858</v>
      </c>
      <c r="J1147" t="s">
        <v>856</v>
      </c>
      <c r="K1147">
        <v>1210100</v>
      </c>
      <c r="L1147" t="s">
        <v>390</v>
      </c>
      <c r="O1147">
        <v>10014594</v>
      </c>
      <c r="P1147" t="s">
        <v>128</v>
      </c>
      <c r="Q1147">
        <v>0</v>
      </c>
      <c r="R1147" t="s">
        <v>296</v>
      </c>
      <c r="S1147" t="s">
        <v>296</v>
      </c>
      <c r="T1147">
        <v>11567775</v>
      </c>
      <c r="U1147">
        <v>45741</v>
      </c>
      <c r="V1147">
        <v>45858</v>
      </c>
      <c r="W1147">
        <v>45795</v>
      </c>
      <c r="X1147">
        <v>0</v>
      </c>
      <c r="Y1147">
        <v>1290900</v>
      </c>
      <c r="Z1147" t="s">
        <v>1568</v>
      </c>
      <c r="AA1147" t="s">
        <v>248</v>
      </c>
      <c r="AB1147" t="s">
        <v>121</v>
      </c>
      <c r="AC1147" t="s">
        <v>255</v>
      </c>
      <c r="AD1147" t="s">
        <v>122</v>
      </c>
      <c r="AE1147" t="s">
        <v>248</v>
      </c>
      <c r="AF1147" t="s">
        <v>1812</v>
      </c>
      <c r="AG1147">
        <v>0.5</v>
      </c>
    </row>
    <row r="1148" spans="1:33" x14ac:dyDescent="0.35">
      <c r="A1148" t="s">
        <v>128</v>
      </c>
      <c r="B1148">
        <v>6581764</v>
      </c>
      <c r="C1148" t="s">
        <v>123</v>
      </c>
      <c r="D1148" t="s">
        <v>1718</v>
      </c>
      <c r="E1148" t="s">
        <v>310</v>
      </c>
      <c r="F1148" t="s">
        <v>133</v>
      </c>
      <c r="G1148" t="s">
        <v>147</v>
      </c>
      <c r="H1148">
        <v>45839</v>
      </c>
      <c r="I1148">
        <v>45869</v>
      </c>
      <c r="J1148" t="s">
        <v>3476</v>
      </c>
      <c r="K1148">
        <v>1210100</v>
      </c>
      <c r="L1148" t="s">
        <v>390</v>
      </c>
      <c r="O1148">
        <v>10014594</v>
      </c>
      <c r="P1148" t="s">
        <v>128</v>
      </c>
      <c r="Q1148">
        <v>0</v>
      </c>
      <c r="R1148" t="s">
        <v>296</v>
      </c>
      <c r="S1148" t="s">
        <v>342</v>
      </c>
      <c r="T1148">
        <v>11567776</v>
      </c>
      <c r="U1148">
        <v>45741</v>
      </c>
      <c r="V1148">
        <v>45839</v>
      </c>
      <c r="W1148">
        <v>45833</v>
      </c>
      <c r="X1148">
        <v>0</v>
      </c>
      <c r="Y1148">
        <v>1290900</v>
      </c>
      <c r="Z1148" t="s">
        <v>1568</v>
      </c>
      <c r="AA1148" t="s">
        <v>248</v>
      </c>
      <c r="AB1148" t="s">
        <v>121</v>
      </c>
      <c r="AC1148" t="s">
        <v>255</v>
      </c>
      <c r="AD1148" t="s">
        <v>122</v>
      </c>
      <c r="AE1148" t="s">
        <v>248</v>
      </c>
      <c r="AF1148" t="s">
        <v>1812</v>
      </c>
      <c r="AG1148">
        <v>6</v>
      </c>
    </row>
    <row r="1149" spans="1:33" x14ac:dyDescent="0.35">
      <c r="A1149" t="s">
        <v>158</v>
      </c>
      <c r="B1149">
        <v>6581554</v>
      </c>
      <c r="C1149" t="s">
        <v>129</v>
      </c>
      <c r="D1149" t="s">
        <v>1719</v>
      </c>
      <c r="E1149" t="s">
        <v>310</v>
      </c>
      <c r="F1149" t="s">
        <v>125</v>
      </c>
      <c r="G1149" t="s">
        <v>136</v>
      </c>
      <c r="H1149">
        <v>45844</v>
      </c>
      <c r="I1149">
        <v>45844</v>
      </c>
      <c r="J1149" t="s">
        <v>5405</v>
      </c>
      <c r="K1149">
        <v>1213130</v>
      </c>
      <c r="L1149" t="s">
        <v>397</v>
      </c>
      <c r="O1149">
        <v>10014604</v>
      </c>
      <c r="P1149" t="s">
        <v>158</v>
      </c>
      <c r="Q1149">
        <v>396.35</v>
      </c>
      <c r="R1149" t="s">
        <v>329</v>
      </c>
      <c r="S1149" t="s">
        <v>409</v>
      </c>
      <c r="T1149">
        <v>11562166</v>
      </c>
      <c r="U1149">
        <v>45741</v>
      </c>
      <c r="V1149">
        <v>45844</v>
      </c>
      <c r="W1149">
        <v>45843</v>
      </c>
      <c r="X1149">
        <v>396.35</v>
      </c>
      <c r="Y1149">
        <v>1290900</v>
      </c>
      <c r="Z1149" t="s">
        <v>1568</v>
      </c>
      <c r="AA1149" t="s">
        <v>245</v>
      </c>
      <c r="AB1149" t="s">
        <v>121</v>
      </c>
      <c r="AC1149" t="s">
        <v>255</v>
      </c>
      <c r="AD1149" t="s">
        <v>135</v>
      </c>
      <c r="AE1149" t="s">
        <v>245</v>
      </c>
      <c r="AF1149" t="s">
        <v>3326</v>
      </c>
      <c r="AG1149">
        <v>3</v>
      </c>
    </row>
    <row r="1150" spans="1:33" x14ac:dyDescent="0.35">
      <c r="A1150" t="s">
        <v>215</v>
      </c>
      <c r="B1150">
        <v>6581553</v>
      </c>
      <c r="C1150" t="s">
        <v>129</v>
      </c>
      <c r="D1150" t="s">
        <v>1720</v>
      </c>
      <c r="E1150" t="s">
        <v>310</v>
      </c>
      <c r="F1150" t="s">
        <v>259</v>
      </c>
      <c r="G1150" t="s">
        <v>142</v>
      </c>
      <c r="H1150">
        <v>45857</v>
      </c>
      <c r="I1150">
        <v>45857</v>
      </c>
      <c r="J1150" t="s">
        <v>5407</v>
      </c>
      <c r="K1150">
        <v>1213130</v>
      </c>
      <c r="L1150" t="s">
        <v>290</v>
      </c>
      <c r="O1150">
        <v>10018371</v>
      </c>
      <c r="P1150" t="s">
        <v>215</v>
      </c>
      <c r="Q1150">
        <v>0</v>
      </c>
      <c r="R1150" t="s">
        <v>329</v>
      </c>
      <c r="S1150" t="s">
        <v>343</v>
      </c>
      <c r="T1150">
        <v>11564505</v>
      </c>
      <c r="U1150">
        <v>45741</v>
      </c>
      <c r="V1150">
        <v>45857</v>
      </c>
      <c r="W1150">
        <v>45851</v>
      </c>
      <c r="X1150">
        <v>0</v>
      </c>
      <c r="Y1150">
        <v>1290900</v>
      </c>
      <c r="Z1150" t="s">
        <v>1568</v>
      </c>
      <c r="AA1150" t="s">
        <v>245</v>
      </c>
      <c r="AB1150" t="s">
        <v>121</v>
      </c>
      <c r="AC1150" t="s">
        <v>255</v>
      </c>
      <c r="AD1150" t="s">
        <v>141</v>
      </c>
      <c r="AE1150" t="s">
        <v>245</v>
      </c>
      <c r="AF1150" t="s">
        <v>3326</v>
      </c>
      <c r="AG1150">
        <v>2</v>
      </c>
    </row>
    <row r="1151" spans="1:33" x14ac:dyDescent="0.35">
      <c r="A1151" t="s">
        <v>232</v>
      </c>
      <c r="B1151">
        <v>6581551</v>
      </c>
      <c r="C1151" t="s">
        <v>129</v>
      </c>
      <c r="D1151" t="s">
        <v>1721</v>
      </c>
      <c r="E1151" t="s">
        <v>310</v>
      </c>
      <c r="F1151" t="s">
        <v>133</v>
      </c>
      <c r="G1151" t="s">
        <v>132</v>
      </c>
      <c r="H1151">
        <v>45809</v>
      </c>
      <c r="J1151" t="s">
        <v>856</v>
      </c>
      <c r="K1151">
        <v>1213130</v>
      </c>
      <c r="L1151" t="s">
        <v>340</v>
      </c>
      <c r="O1151">
        <v>10014610</v>
      </c>
      <c r="P1151" t="s">
        <v>232</v>
      </c>
      <c r="Q1151">
        <v>0</v>
      </c>
      <c r="R1151" t="s">
        <v>329</v>
      </c>
      <c r="S1151" t="s">
        <v>342</v>
      </c>
      <c r="T1151">
        <v>11559545</v>
      </c>
      <c r="U1151">
        <v>45741</v>
      </c>
      <c r="V1151">
        <v>45809</v>
      </c>
      <c r="W1151">
        <v>45741</v>
      </c>
      <c r="X1151">
        <v>0</v>
      </c>
      <c r="Y1151">
        <v>1290900</v>
      </c>
      <c r="Z1151" t="s">
        <v>1568</v>
      </c>
      <c r="AA1151" t="s">
        <v>245</v>
      </c>
      <c r="AB1151" t="s">
        <v>121</v>
      </c>
      <c r="AC1151" t="s">
        <v>255</v>
      </c>
      <c r="AD1151" t="s">
        <v>141</v>
      </c>
      <c r="AE1151" t="s">
        <v>245</v>
      </c>
      <c r="AF1151" t="s">
        <v>3326</v>
      </c>
      <c r="AG1151">
        <v>8</v>
      </c>
    </row>
    <row r="1152" spans="1:33" x14ac:dyDescent="0.35">
      <c r="A1152" t="s">
        <v>238</v>
      </c>
      <c r="B1152">
        <v>6581549</v>
      </c>
      <c r="C1152" t="s">
        <v>129</v>
      </c>
      <c r="D1152" t="s">
        <v>1722</v>
      </c>
      <c r="E1152" t="s">
        <v>310</v>
      </c>
      <c r="F1152" t="s">
        <v>133</v>
      </c>
      <c r="G1152" t="s">
        <v>147</v>
      </c>
      <c r="H1152">
        <v>45861</v>
      </c>
      <c r="I1152">
        <v>45861</v>
      </c>
      <c r="J1152" t="s">
        <v>856</v>
      </c>
      <c r="K1152">
        <v>1215152</v>
      </c>
      <c r="L1152" t="s">
        <v>281</v>
      </c>
      <c r="O1152">
        <v>10014628</v>
      </c>
      <c r="P1152" t="s">
        <v>238</v>
      </c>
      <c r="Q1152">
        <v>0</v>
      </c>
      <c r="R1152" t="s">
        <v>329</v>
      </c>
      <c r="S1152" t="s">
        <v>342</v>
      </c>
      <c r="T1152">
        <v>11562930</v>
      </c>
      <c r="U1152">
        <v>45741</v>
      </c>
      <c r="V1152">
        <v>45861</v>
      </c>
      <c r="W1152">
        <v>45825</v>
      </c>
      <c r="X1152">
        <v>0</v>
      </c>
      <c r="Y1152">
        <v>1290900</v>
      </c>
      <c r="Z1152" t="s">
        <v>1568</v>
      </c>
      <c r="AA1152" t="s">
        <v>246</v>
      </c>
      <c r="AB1152" t="s">
        <v>121</v>
      </c>
      <c r="AC1152" t="s">
        <v>255</v>
      </c>
      <c r="AD1152" t="s">
        <v>141</v>
      </c>
      <c r="AE1152" t="s">
        <v>246</v>
      </c>
      <c r="AF1152" t="s">
        <v>3326</v>
      </c>
      <c r="AG1152">
        <v>15</v>
      </c>
    </row>
    <row r="1153" spans="1:33" x14ac:dyDescent="0.35">
      <c r="A1153" t="s">
        <v>332</v>
      </c>
      <c r="B1153">
        <v>6581548</v>
      </c>
      <c r="C1153" t="s">
        <v>129</v>
      </c>
      <c r="D1153" t="s">
        <v>1723</v>
      </c>
      <c r="E1153" t="s">
        <v>310</v>
      </c>
      <c r="F1153" t="s">
        <v>133</v>
      </c>
      <c r="G1153" t="s">
        <v>147</v>
      </c>
      <c r="H1153">
        <v>45808</v>
      </c>
      <c r="I1153">
        <v>45808</v>
      </c>
      <c r="J1153" t="s">
        <v>856</v>
      </c>
      <c r="K1153">
        <v>1215150</v>
      </c>
      <c r="L1153" t="s">
        <v>333</v>
      </c>
      <c r="O1153">
        <v>10014639</v>
      </c>
      <c r="P1153" t="s">
        <v>332</v>
      </c>
      <c r="Q1153">
        <v>0</v>
      </c>
      <c r="R1153" t="s">
        <v>329</v>
      </c>
      <c r="S1153" t="s">
        <v>343</v>
      </c>
      <c r="T1153">
        <v>11566952</v>
      </c>
      <c r="U1153">
        <v>45741</v>
      </c>
      <c r="V1153">
        <v>45808</v>
      </c>
      <c r="W1153">
        <v>45776</v>
      </c>
      <c r="X1153">
        <v>0</v>
      </c>
      <c r="Y1153">
        <v>1290900</v>
      </c>
      <c r="Z1153" t="s">
        <v>1568</v>
      </c>
      <c r="AA1153" t="s">
        <v>246</v>
      </c>
      <c r="AB1153" t="s">
        <v>121</v>
      </c>
      <c r="AC1153" t="s">
        <v>255</v>
      </c>
      <c r="AD1153" t="s">
        <v>141</v>
      </c>
      <c r="AE1153" t="s">
        <v>246</v>
      </c>
      <c r="AF1153" t="s">
        <v>3326</v>
      </c>
      <c r="AG1153">
        <v>6</v>
      </c>
    </row>
    <row r="1154" spans="1:33" x14ac:dyDescent="0.35">
      <c r="A1154" t="s">
        <v>318</v>
      </c>
      <c r="B1154">
        <v>6581476</v>
      </c>
      <c r="C1154" t="s">
        <v>129</v>
      </c>
      <c r="D1154" t="s">
        <v>1724</v>
      </c>
      <c r="E1154" t="s">
        <v>310</v>
      </c>
      <c r="F1154" t="s">
        <v>133</v>
      </c>
      <c r="G1154" t="s">
        <v>147</v>
      </c>
      <c r="H1154">
        <v>45839</v>
      </c>
      <c r="I1154">
        <v>45869</v>
      </c>
      <c r="J1154" t="s">
        <v>3476</v>
      </c>
      <c r="K1154">
        <v>1215152</v>
      </c>
      <c r="L1154" t="s">
        <v>319</v>
      </c>
      <c r="O1154">
        <v>10014631</v>
      </c>
      <c r="P1154" t="s">
        <v>318</v>
      </c>
      <c r="Q1154">
        <v>0</v>
      </c>
      <c r="R1154" t="s">
        <v>329</v>
      </c>
      <c r="S1154" t="s">
        <v>3901</v>
      </c>
      <c r="T1154">
        <v>11563317</v>
      </c>
      <c r="U1154">
        <v>45741</v>
      </c>
      <c r="V1154">
        <v>45839</v>
      </c>
      <c r="W1154">
        <v>45835</v>
      </c>
      <c r="X1154">
        <v>0</v>
      </c>
      <c r="Y1154">
        <v>1290900</v>
      </c>
      <c r="Z1154" t="s">
        <v>1568</v>
      </c>
      <c r="AA1154" t="s">
        <v>246</v>
      </c>
      <c r="AB1154" t="s">
        <v>121</v>
      </c>
      <c r="AC1154" t="s">
        <v>255</v>
      </c>
      <c r="AD1154" t="s">
        <v>141</v>
      </c>
      <c r="AE1154" t="s">
        <v>246</v>
      </c>
      <c r="AF1154" t="s">
        <v>1812</v>
      </c>
      <c r="AG1154">
        <v>6</v>
      </c>
    </row>
    <row r="1155" spans="1:33" x14ac:dyDescent="0.35">
      <c r="A1155" t="s">
        <v>318</v>
      </c>
      <c r="B1155">
        <v>6581475</v>
      </c>
      <c r="C1155" t="s">
        <v>129</v>
      </c>
      <c r="D1155" t="s">
        <v>1725</v>
      </c>
      <c r="E1155" t="s">
        <v>310</v>
      </c>
      <c r="F1155" t="s">
        <v>259</v>
      </c>
      <c r="G1155" t="s">
        <v>142</v>
      </c>
      <c r="H1155">
        <v>45838</v>
      </c>
      <c r="I1155">
        <v>45838</v>
      </c>
      <c r="J1155" t="s">
        <v>856</v>
      </c>
      <c r="K1155">
        <v>1215152</v>
      </c>
      <c r="L1155" t="s">
        <v>319</v>
      </c>
      <c r="O1155">
        <v>10014631</v>
      </c>
      <c r="P1155" t="s">
        <v>318</v>
      </c>
      <c r="Q1155">
        <v>0</v>
      </c>
      <c r="R1155" t="s">
        <v>329</v>
      </c>
      <c r="S1155" t="s">
        <v>3891</v>
      </c>
      <c r="T1155">
        <v>11563315</v>
      </c>
      <c r="U1155">
        <v>45741</v>
      </c>
      <c r="V1155">
        <v>45838</v>
      </c>
      <c r="W1155">
        <v>45816</v>
      </c>
      <c r="X1155">
        <v>0</v>
      </c>
      <c r="Y1155">
        <v>1290900</v>
      </c>
      <c r="Z1155" t="s">
        <v>1568</v>
      </c>
      <c r="AA1155" t="s">
        <v>246</v>
      </c>
      <c r="AB1155" t="s">
        <v>121</v>
      </c>
      <c r="AC1155" t="s">
        <v>255</v>
      </c>
      <c r="AD1155" t="s">
        <v>141</v>
      </c>
      <c r="AE1155" t="s">
        <v>246</v>
      </c>
      <c r="AF1155" t="s">
        <v>1812</v>
      </c>
      <c r="AG1155">
        <v>2</v>
      </c>
    </row>
    <row r="1156" spans="1:33" x14ac:dyDescent="0.35">
      <c r="A1156" t="s">
        <v>230</v>
      </c>
      <c r="B1156">
        <v>6581473</v>
      </c>
      <c r="C1156" t="s">
        <v>129</v>
      </c>
      <c r="D1156" t="s">
        <v>1727</v>
      </c>
      <c r="E1156" t="s">
        <v>310</v>
      </c>
      <c r="F1156" t="s">
        <v>133</v>
      </c>
      <c r="G1156" t="s">
        <v>147</v>
      </c>
      <c r="H1156">
        <v>45808</v>
      </c>
      <c r="I1156">
        <v>45808</v>
      </c>
      <c r="J1156" t="s">
        <v>856</v>
      </c>
      <c r="K1156">
        <v>1215150</v>
      </c>
      <c r="L1156" t="s">
        <v>277</v>
      </c>
      <c r="O1156">
        <v>10014636</v>
      </c>
      <c r="P1156" t="s">
        <v>230</v>
      </c>
      <c r="Q1156">
        <v>0</v>
      </c>
      <c r="R1156" t="s">
        <v>329</v>
      </c>
      <c r="S1156" t="s">
        <v>343</v>
      </c>
      <c r="T1156">
        <v>11552692</v>
      </c>
      <c r="U1156">
        <v>45741</v>
      </c>
      <c r="V1156">
        <v>45808</v>
      </c>
      <c r="W1156">
        <v>45776</v>
      </c>
      <c r="X1156">
        <v>0</v>
      </c>
      <c r="Y1156">
        <v>1290900</v>
      </c>
      <c r="Z1156" t="s">
        <v>1568</v>
      </c>
      <c r="AA1156" t="s">
        <v>246</v>
      </c>
      <c r="AB1156" t="s">
        <v>121</v>
      </c>
      <c r="AC1156" t="s">
        <v>255</v>
      </c>
      <c r="AD1156" t="s">
        <v>141</v>
      </c>
      <c r="AE1156" t="s">
        <v>246</v>
      </c>
      <c r="AF1156" t="s">
        <v>3326</v>
      </c>
      <c r="AG1156">
        <v>10</v>
      </c>
    </row>
    <row r="1157" spans="1:33" x14ac:dyDescent="0.35">
      <c r="A1157" t="s">
        <v>216</v>
      </c>
      <c r="B1157">
        <v>6581472</v>
      </c>
      <c r="C1157" t="s">
        <v>129</v>
      </c>
      <c r="D1157" t="s">
        <v>1728</v>
      </c>
      <c r="E1157" t="s">
        <v>310</v>
      </c>
      <c r="F1157" t="s">
        <v>125</v>
      </c>
      <c r="G1157" t="s">
        <v>153</v>
      </c>
      <c r="H1157">
        <v>45839</v>
      </c>
      <c r="I1157">
        <v>45869</v>
      </c>
      <c r="J1157" t="s">
        <v>3476</v>
      </c>
      <c r="K1157">
        <v>1215154</v>
      </c>
      <c r="L1157" t="s">
        <v>282</v>
      </c>
      <c r="O1157">
        <v>10014642</v>
      </c>
      <c r="P1157" t="s">
        <v>216</v>
      </c>
      <c r="Q1157">
        <v>0</v>
      </c>
      <c r="R1157" t="s">
        <v>329</v>
      </c>
      <c r="S1157" t="s">
        <v>3901</v>
      </c>
      <c r="T1157">
        <v>11564940</v>
      </c>
      <c r="U1157">
        <v>45741</v>
      </c>
      <c r="V1157">
        <v>45839</v>
      </c>
      <c r="W1157">
        <v>45835</v>
      </c>
      <c r="X1157">
        <v>0</v>
      </c>
      <c r="Y1157">
        <v>1290900</v>
      </c>
      <c r="Z1157" t="s">
        <v>1568</v>
      </c>
      <c r="AA1157" t="s">
        <v>246</v>
      </c>
      <c r="AB1157" t="s">
        <v>121</v>
      </c>
      <c r="AC1157" t="s">
        <v>255</v>
      </c>
      <c r="AD1157" t="s">
        <v>141</v>
      </c>
      <c r="AE1157" t="s">
        <v>246</v>
      </c>
      <c r="AF1157" t="s">
        <v>1812</v>
      </c>
      <c r="AG1157">
        <v>6</v>
      </c>
    </row>
    <row r="1158" spans="1:33" x14ac:dyDescent="0.35">
      <c r="A1158" t="s">
        <v>187</v>
      </c>
      <c r="B1158">
        <v>6581469</v>
      </c>
      <c r="C1158" t="s">
        <v>129</v>
      </c>
      <c r="D1158" t="s">
        <v>1729</v>
      </c>
      <c r="E1158" t="s">
        <v>310</v>
      </c>
      <c r="F1158" t="s">
        <v>133</v>
      </c>
      <c r="G1158" t="s">
        <v>147</v>
      </c>
      <c r="H1158">
        <v>45808</v>
      </c>
      <c r="I1158">
        <v>45808</v>
      </c>
      <c r="J1158" t="s">
        <v>856</v>
      </c>
      <c r="K1158">
        <v>1215154</v>
      </c>
      <c r="L1158" t="s">
        <v>328</v>
      </c>
      <c r="O1158">
        <v>10014643</v>
      </c>
      <c r="P1158" t="s">
        <v>187</v>
      </c>
      <c r="Q1158">
        <v>0</v>
      </c>
      <c r="R1158" t="s">
        <v>329</v>
      </c>
      <c r="S1158" t="s">
        <v>343</v>
      </c>
      <c r="T1158">
        <v>11561605</v>
      </c>
      <c r="U1158">
        <v>45741</v>
      </c>
      <c r="V1158">
        <v>45808</v>
      </c>
      <c r="W1158">
        <v>45776</v>
      </c>
      <c r="X1158">
        <v>0</v>
      </c>
      <c r="Y1158">
        <v>1290900</v>
      </c>
      <c r="Z1158" t="s">
        <v>1568</v>
      </c>
      <c r="AA1158" t="s">
        <v>246</v>
      </c>
      <c r="AB1158" t="s">
        <v>121</v>
      </c>
      <c r="AC1158" t="s">
        <v>255</v>
      </c>
      <c r="AD1158" t="s">
        <v>141</v>
      </c>
      <c r="AE1158" t="s">
        <v>246</v>
      </c>
      <c r="AF1158" t="s">
        <v>3326</v>
      </c>
      <c r="AG1158">
        <v>12</v>
      </c>
    </row>
    <row r="1159" spans="1:33" x14ac:dyDescent="0.35">
      <c r="A1159" t="s">
        <v>187</v>
      </c>
      <c r="B1159">
        <v>6581468</v>
      </c>
      <c r="C1159" t="s">
        <v>129</v>
      </c>
      <c r="D1159" t="s">
        <v>1730</v>
      </c>
      <c r="E1159" t="s">
        <v>310</v>
      </c>
      <c r="F1159" t="s">
        <v>133</v>
      </c>
      <c r="G1159" t="s">
        <v>147</v>
      </c>
      <c r="H1159">
        <v>45839</v>
      </c>
      <c r="I1159">
        <v>45869</v>
      </c>
      <c r="J1159" t="s">
        <v>3476</v>
      </c>
      <c r="K1159">
        <v>1215154</v>
      </c>
      <c r="L1159" t="s">
        <v>328</v>
      </c>
      <c r="O1159">
        <v>10014643</v>
      </c>
      <c r="P1159" t="s">
        <v>187</v>
      </c>
      <c r="Q1159">
        <v>0</v>
      </c>
      <c r="R1159" t="s">
        <v>329</v>
      </c>
      <c r="S1159" t="s">
        <v>3901</v>
      </c>
      <c r="T1159">
        <v>11561602</v>
      </c>
      <c r="U1159">
        <v>45741</v>
      </c>
      <c r="V1159">
        <v>45839</v>
      </c>
      <c r="W1159">
        <v>45835</v>
      </c>
      <c r="X1159">
        <v>0</v>
      </c>
      <c r="Y1159">
        <v>1290900</v>
      </c>
      <c r="Z1159" t="s">
        <v>1568</v>
      </c>
      <c r="AA1159" t="s">
        <v>246</v>
      </c>
      <c r="AB1159" t="s">
        <v>121</v>
      </c>
      <c r="AC1159" t="s">
        <v>255</v>
      </c>
      <c r="AD1159" t="s">
        <v>141</v>
      </c>
      <c r="AE1159" t="s">
        <v>246</v>
      </c>
      <c r="AF1159" t="s">
        <v>1812</v>
      </c>
      <c r="AG1159">
        <v>12</v>
      </c>
    </row>
    <row r="1160" spans="1:33" x14ac:dyDescent="0.35">
      <c r="A1160" t="s">
        <v>238</v>
      </c>
      <c r="B1160">
        <v>6581425</v>
      </c>
      <c r="C1160" t="s">
        <v>129</v>
      </c>
      <c r="D1160" t="s">
        <v>1731</v>
      </c>
      <c r="E1160" t="s">
        <v>310</v>
      </c>
      <c r="F1160" t="s">
        <v>133</v>
      </c>
      <c r="G1160" t="s">
        <v>147</v>
      </c>
      <c r="H1160">
        <v>45808</v>
      </c>
      <c r="I1160">
        <v>45808</v>
      </c>
      <c r="J1160" t="s">
        <v>856</v>
      </c>
      <c r="K1160">
        <v>1215152</v>
      </c>
      <c r="L1160" t="s">
        <v>281</v>
      </c>
      <c r="O1160">
        <v>10014628</v>
      </c>
      <c r="P1160" t="s">
        <v>238</v>
      </c>
      <c r="Q1160">
        <v>0</v>
      </c>
      <c r="R1160" t="s">
        <v>329</v>
      </c>
      <c r="S1160" t="s">
        <v>343</v>
      </c>
      <c r="T1160">
        <v>11562928</v>
      </c>
      <c r="U1160">
        <v>45740</v>
      </c>
      <c r="V1160">
        <v>45808</v>
      </c>
      <c r="W1160">
        <v>45776</v>
      </c>
      <c r="X1160">
        <v>0</v>
      </c>
      <c r="Y1160">
        <v>1290900</v>
      </c>
      <c r="Z1160" t="s">
        <v>1568</v>
      </c>
      <c r="AA1160" t="s">
        <v>246</v>
      </c>
      <c r="AB1160" t="s">
        <v>121</v>
      </c>
      <c r="AC1160" t="s">
        <v>255</v>
      </c>
      <c r="AD1160" t="s">
        <v>141</v>
      </c>
      <c r="AE1160" t="s">
        <v>246</v>
      </c>
      <c r="AF1160" t="s">
        <v>3326</v>
      </c>
      <c r="AG1160">
        <v>6</v>
      </c>
    </row>
    <row r="1161" spans="1:33" x14ac:dyDescent="0.35">
      <c r="A1161" t="s">
        <v>318</v>
      </c>
      <c r="B1161">
        <v>6581424</v>
      </c>
      <c r="C1161" t="s">
        <v>129</v>
      </c>
      <c r="D1161" t="s">
        <v>1732</v>
      </c>
      <c r="E1161" t="s">
        <v>310</v>
      </c>
      <c r="F1161" t="s">
        <v>133</v>
      </c>
      <c r="G1161" t="s">
        <v>132</v>
      </c>
      <c r="H1161">
        <v>45839</v>
      </c>
      <c r="I1161">
        <v>45869</v>
      </c>
      <c r="J1161" t="s">
        <v>3476</v>
      </c>
      <c r="K1161">
        <v>1215152</v>
      </c>
      <c r="L1161" t="s">
        <v>319</v>
      </c>
      <c r="O1161">
        <v>10014631</v>
      </c>
      <c r="P1161" t="s">
        <v>318</v>
      </c>
      <c r="Q1161">
        <v>0</v>
      </c>
      <c r="R1161" t="s">
        <v>329</v>
      </c>
      <c r="S1161" t="s">
        <v>3901</v>
      </c>
      <c r="T1161">
        <v>11515444</v>
      </c>
      <c r="U1161">
        <v>45740</v>
      </c>
      <c r="V1161">
        <v>45839</v>
      </c>
      <c r="W1161">
        <v>45835</v>
      </c>
      <c r="X1161">
        <v>0</v>
      </c>
      <c r="Y1161">
        <v>1290900</v>
      </c>
      <c r="Z1161" t="s">
        <v>1568</v>
      </c>
      <c r="AA1161" t="s">
        <v>246</v>
      </c>
      <c r="AB1161" t="s">
        <v>121</v>
      </c>
      <c r="AC1161" t="s">
        <v>255</v>
      </c>
      <c r="AD1161" t="s">
        <v>122</v>
      </c>
      <c r="AE1161" t="s">
        <v>246</v>
      </c>
      <c r="AF1161" t="s">
        <v>1812</v>
      </c>
      <c r="AG1161">
        <v>1</v>
      </c>
    </row>
    <row r="1162" spans="1:33" x14ac:dyDescent="0.35">
      <c r="A1162" t="s">
        <v>318</v>
      </c>
      <c r="B1162">
        <v>6581423</v>
      </c>
      <c r="C1162" t="s">
        <v>129</v>
      </c>
      <c r="D1162" t="s">
        <v>1733</v>
      </c>
      <c r="E1162" t="s">
        <v>310</v>
      </c>
      <c r="F1162" t="s">
        <v>125</v>
      </c>
      <c r="G1162" t="s">
        <v>136</v>
      </c>
      <c r="H1162">
        <v>45839</v>
      </c>
      <c r="I1162">
        <v>45869</v>
      </c>
      <c r="J1162" t="s">
        <v>3476</v>
      </c>
      <c r="K1162">
        <v>1215152</v>
      </c>
      <c r="L1162" t="s">
        <v>319</v>
      </c>
      <c r="O1162">
        <v>10014631</v>
      </c>
      <c r="P1162" t="s">
        <v>318</v>
      </c>
      <c r="Q1162">
        <v>4644.8999999999996</v>
      </c>
      <c r="R1162" t="s">
        <v>329</v>
      </c>
      <c r="S1162" t="s">
        <v>3901</v>
      </c>
      <c r="T1162">
        <v>11539913</v>
      </c>
      <c r="U1162">
        <v>45740</v>
      </c>
      <c r="V1162">
        <v>45839</v>
      </c>
      <c r="W1162">
        <v>45835</v>
      </c>
      <c r="X1162">
        <v>4644.8999999999996</v>
      </c>
      <c r="Y1162">
        <v>1290900</v>
      </c>
      <c r="Z1162" t="s">
        <v>1568</v>
      </c>
      <c r="AA1162" t="s">
        <v>246</v>
      </c>
      <c r="AB1162" t="s">
        <v>121</v>
      </c>
      <c r="AC1162" t="s">
        <v>255</v>
      </c>
      <c r="AD1162" t="s">
        <v>135</v>
      </c>
      <c r="AE1162" t="s">
        <v>246</v>
      </c>
      <c r="AF1162" t="s">
        <v>3326</v>
      </c>
      <c r="AG1162">
        <v>20</v>
      </c>
    </row>
    <row r="1163" spans="1:33" x14ac:dyDescent="0.35">
      <c r="A1163" t="s">
        <v>318</v>
      </c>
      <c r="B1163">
        <v>6581419</v>
      </c>
      <c r="C1163" t="s">
        <v>129</v>
      </c>
      <c r="D1163" t="s">
        <v>1734</v>
      </c>
      <c r="E1163" t="s">
        <v>310</v>
      </c>
      <c r="F1163" t="s">
        <v>133</v>
      </c>
      <c r="G1163" t="s">
        <v>132</v>
      </c>
      <c r="H1163">
        <v>45809</v>
      </c>
      <c r="J1163" t="s">
        <v>856</v>
      </c>
      <c r="K1163">
        <v>1215152</v>
      </c>
      <c r="L1163" t="s">
        <v>319</v>
      </c>
      <c r="O1163">
        <v>10014631</v>
      </c>
      <c r="P1163" t="s">
        <v>318</v>
      </c>
      <c r="Q1163">
        <v>0</v>
      </c>
      <c r="R1163" t="s">
        <v>329</v>
      </c>
      <c r="S1163" t="s">
        <v>342</v>
      </c>
      <c r="T1163">
        <v>11515432</v>
      </c>
      <c r="U1163">
        <v>45740</v>
      </c>
      <c r="V1163">
        <v>45809</v>
      </c>
      <c r="W1163">
        <v>45741</v>
      </c>
      <c r="X1163">
        <v>0</v>
      </c>
      <c r="Y1163">
        <v>1290900</v>
      </c>
      <c r="Z1163" t="s">
        <v>1568</v>
      </c>
      <c r="AA1163" t="s">
        <v>246</v>
      </c>
      <c r="AB1163" t="s">
        <v>121</v>
      </c>
      <c r="AC1163" t="s">
        <v>255</v>
      </c>
      <c r="AD1163" t="s">
        <v>141</v>
      </c>
      <c r="AE1163" t="s">
        <v>246</v>
      </c>
      <c r="AF1163" t="s">
        <v>3326</v>
      </c>
      <c r="AG1163">
        <v>1</v>
      </c>
    </row>
    <row r="1164" spans="1:33" x14ac:dyDescent="0.35">
      <c r="A1164" t="s">
        <v>209</v>
      </c>
      <c r="B1164">
        <v>6581418</v>
      </c>
      <c r="C1164" t="s">
        <v>129</v>
      </c>
      <c r="D1164" t="s">
        <v>1735</v>
      </c>
      <c r="E1164" t="s">
        <v>310</v>
      </c>
      <c r="F1164" t="s">
        <v>133</v>
      </c>
      <c r="G1164" t="s">
        <v>147</v>
      </c>
      <c r="H1164">
        <v>45839</v>
      </c>
      <c r="I1164">
        <v>45869</v>
      </c>
      <c r="J1164" t="s">
        <v>3476</v>
      </c>
      <c r="K1164">
        <v>1215152</v>
      </c>
      <c r="L1164" t="s">
        <v>280</v>
      </c>
      <c r="O1164">
        <v>10014630</v>
      </c>
      <c r="P1164" t="s">
        <v>209</v>
      </c>
      <c r="Q1164">
        <v>0</v>
      </c>
      <c r="R1164" t="s">
        <v>329</v>
      </c>
      <c r="S1164" t="s">
        <v>329</v>
      </c>
      <c r="T1164">
        <v>11563774</v>
      </c>
      <c r="U1164">
        <v>45740</v>
      </c>
      <c r="V1164">
        <v>45839</v>
      </c>
      <c r="W1164">
        <v>45835</v>
      </c>
      <c r="X1164">
        <v>0</v>
      </c>
      <c r="Y1164">
        <v>1290900</v>
      </c>
      <c r="Z1164" t="s">
        <v>1568</v>
      </c>
      <c r="AA1164" t="s">
        <v>246</v>
      </c>
      <c r="AB1164" t="s">
        <v>121</v>
      </c>
      <c r="AC1164" t="s">
        <v>255</v>
      </c>
      <c r="AD1164" t="s">
        <v>141</v>
      </c>
      <c r="AE1164" t="s">
        <v>246</v>
      </c>
      <c r="AF1164" t="s">
        <v>3326</v>
      </c>
      <c r="AG1164">
        <v>8</v>
      </c>
    </row>
    <row r="1165" spans="1:33" x14ac:dyDescent="0.35">
      <c r="A1165" t="s">
        <v>332</v>
      </c>
      <c r="B1165">
        <v>6581409</v>
      </c>
      <c r="C1165" t="s">
        <v>129</v>
      </c>
      <c r="D1165" t="s">
        <v>1736</v>
      </c>
      <c r="E1165" t="s">
        <v>310</v>
      </c>
      <c r="F1165" t="s">
        <v>125</v>
      </c>
      <c r="G1165" t="s">
        <v>190</v>
      </c>
      <c r="H1165">
        <v>45859</v>
      </c>
      <c r="I1165">
        <v>45865</v>
      </c>
      <c r="J1165" t="s">
        <v>5408</v>
      </c>
      <c r="K1165">
        <v>1215150</v>
      </c>
      <c r="L1165" t="s">
        <v>333</v>
      </c>
      <c r="O1165">
        <v>10014639</v>
      </c>
      <c r="P1165" t="s">
        <v>332</v>
      </c>
      <c r="Q1165">
        <v>0</v>
      </c>
      <c r="R1165" t="s">
        <v>329</v>
      </c>
      <c r="S1165" t="s">
        <v>343</v>
      </c>
      <c r="T1165">
        <v>11568215</v>
      </c>
      <c r="U1165">
        <v>45740</v>
      </c>
      <c r="V1165">
        <v>45859</v>
      </c>
      <c r="W1165">
        <v>45852</v>
      </c>
      <c r="X1165">
        <v>0</v>
      </c>
      <c r="Y1165">
        <v>1290900</v>
      </c>
      <c r="Z1165" t="s">
        <v>1568</v>
      </c>
      <c r="AA1165" t="s">
        <v>246</v>
      </c>
      <c r="AB1165" t="s">
        <v>121</v>
      </c>
      <c r="AC1165" t="s">
        <v>255</v>
      </c>
      <c r="AD1165" t="s">
        <v>189</v>
      </c>
      <c r="AE1165" t="s">
        <v>246</v>
      </c>
      <c r="AF1165" t="s">
        <v>1812</v>
      </c>
      <c r="AG1165">
        <v>4</v>
      </c>
    </row>
    <row r="1166" spans="1:33" x14ac:dyDescent="0.35">
      <c r="A1166" t="s">
        <v>231</v>
      </c>
      <c r="B1166">
        <v>6581395</v>
      </c>
      <c r="C1166" t="s">
        <v>129</v>
      </c>
      <c r="D1166" t="s">
        <v>1738</v>
      </c>
      <c r="E1166" t="s">
        <v>310</v>
      </c>
      <c r="F1166" t="s">
        <v>259</v>
      </c>
      <c r="G1166" t="s">
        <v>225</v>
      </c>
      <c r="H1166">
        <v>45809</v>
      </c>
      <c r="I1166">
        <v>45838</v>
      </c>
      <c r="J1166" t="s">
        <v>3478</v>
      </c>
      <c r="K1166">
        <v>1215150</v>
      </c>
      <c r="L1166" t="s">
        <v>331</v>
      </c>
      <c r="O1166">
        <v>10014638</v>
      </c>
      <c r="P1166" t="s">
        <v>231</v>
      </c>
      <c r="Q1166">
        <v>41059.1</v>
      </c>
      <c r="R1166" t="s">
        <v>329</v>
      </c>
      <c r="S1166" t="s">
        <v>308</v>
      </c>
      <c r="T1166">
        <v>11549507</v>
      </c>
      <c r="U1166">
        <v>45740</v>
      </c>
      <c r="V1166">
        <v>45809</v>
      </c>
      <c r="W1166">
        <v>45807</v>
      </c>
      <c r="X1166">
        <v>41059.1</v>
      </c>
      <c r="Y1166">
        <v>1290900</v>
      </c>
      <c r="Z1166" t="s">
        <v>1568</v>
      </c>
      <c r="AA1166" t="s">
        <v>246</v>
      </c>
      <c r="AB1166" t="s">
        <v>121</v>
      </c>
      <c r="AC1166" t="s">
        <v>255</v>
      </c>
      <c r="AD1166" t="s">
        <v>135</v>
      </c>
      <c r="AE1166" t="s">
        <v>246</v>
      </c>
      <c r="AF1166" t="s">
        <v>3326</v>
      </c>
      <c r="AG1166">
        <v>12</v>
      </c>
    </row>
    <row r="1167" spans="1:33" x14ac:dyDescent="0.35">
      <c r="A1167" t="s">
        <v>242</v>
      </c>
      <c r="B1167">
        <v>6581381</v>
      </c>
      <c r="C1167" t="s">
        <v>129</v>
      </c>
      <c r="D1167" t="s">
        <v>1739</v>
      </c>
      <c r="E1167" t="s">
        <v>310</v>
      </c>
      <c r="F1167" t="s">
        <v>133</v>
      </c>
      <c r="G1167" t="s">
        <v>147</v>
      </c>
      <c r="H1167">
        <v>45839</v>
      </c>
      <c r="I1167">
        <v>45869</v>
      </c>
      <c r="J1167" t="s">
        <v>3476</v>
      </c>
      <c r="K1167">
        <v>1215150</v>
      </c>
      <c r="L1167" t="s">
        <v>330</v>
      </c>
      <c r="O1167">
        <v>10014637</v>
      </c>
      <c r="P1167" t="s">
        <v>242</v>
      </c>
      <c r="Q1167">
        <v>0</v>
      </c>
      <c r="R1167" t="s">
        <v>329</v>
      </c>
      <c r="S1167" t="s">
        <v>3901</v>
      </c>
      <c r="T1167">
        <v>11564282</v>
      </c>
      <c r="U1167">
        <v>45740</v>
      </c>
      <c r="V1167">
        <v>45839</v>
      </c>
      <c r="W1167">
        <v>45835</v>
      </c>
      <c r="X1167">
        <v>0</v>
      </c>
      <c r="Y1167">
        <v>1290900</v>
      </c>
      <c r="Z1167" t="s">
        <v>1568</v>
      </c>
      <c r="AA1167" t="s">
        <v>246</v>
      </c>
      <c r="AB1167" t="s">
        <v>121</v>
      </c>
      <c r="AC1167" t="s">
        <v>255</v>
      </c>
      <c r="AD1167" t="s">
        <v>141</v>
      </c>
      <c r="AE1167" t="s">
        <v>246</v>
      </c>
      <c r="AF1167" t="s">
        <v>1812</v>
      </c>
      <c r="AG1167">
        <v>1</v>
      </c>
    </row>
    <row r="1168" spans="1:33" x14ac:dyDescent="0.35">
      <c r="A1168" t="s">
        <v>242</v>
      </c>
      <c r="B1168">
        <v>6581380</v>
      </c>
      <c r="C1168" t="s">
        <v>129</v>
      </c>
      <c r="D1168" t="s">
        <v>1740</v>
      </c>
      <c r="E1168" t="s">
        <v>310</v>
      </c>
      <c r="F1168" t="s">
        <v>133</v>
      </c>
      <c r="G1168" t="s">
        <v>147</v>
      </c>
      <c r="H1168">
        <v>45808</v>
      </c>
      <c r="I1168">
        <v>45808</v>
      </c>
      <c r="J1168" t="s">
        <v>856</v>
      </c>
      <c r="K1168">
        <v>1215150</v>
      </c>
      <c r="L1168" t="s">
        <v>330</v>
      </c>
      <c r="O1168">
        <v>10014637</v>
      </c>
      <c r="P1168" t="s">
        <v>242</v>
      </c>
      <c r="Q1168">
        <v>0</v>
      </c>
      <c r="R1168" t="s">
        <v>329</v>
      </c>
      <c r="S1168" t="s">
        <v>343</v>
      </c>
      <c r="T1168">
        <v>11564044</v>
      </c>
      <c r="U1168">
        <v>45740</v>
      </c>
      <c r="V1168">
        <v>45808</v>
      </c>
      <c r="W1168">
        <v>45776</v>
      </c>
      <c r="X1168">
        <v>0</v>
      </c>
      <c r="Y1168">
        <v>1290900</v>
      </c>
      <c r="Z1168" t="s">
        <v>1568</v>
      </c>
      <c r="AA1168" t="s">
        <v>246</v>
      </c>
      <c r="AB1168" t="s">
        <v>121</v>
      </c>
      <c r="AC1168" t="s">
        <v>255</v>
      </c>
      <c r="AD1168" t="s">
        <v>141</v>
      </c>
      <c r="AE1168" t="s">
        <v>246</v>
      </c>
      <c r="AF1168" t="s">
        <v>3326</v>
      </c>
      <c r="AG1168">
        <v>6</v>
      </c>
    </row>
    <row r="1169" spans="1:33" x14ac:dyDescent="0.35">
      <c r="A1169" t="s">
        <v>242</v>
      </c>
      <c r="B1169">
        <v>6581379</v>
      </c>
      <c r="C1169" t="s">
        <v>129</v>
      </c>
      <c r="D1169" t="s">
        <v>1741</v>
      </c>
      <c r="E1169" t="s">
        <v>310</v>
      </c>
      <c r="F1169" t="s">
        <v>133</v>
      </c>
      <c r="G1169" t="s">
        <v>147</v>
      </c>
      <c r="H1169">
        <v>45839</v>
      </c>
      <c r="I1169">
        <v>45869</v>
      </c>
      <c r="J1169" t="s">
        <v>3476</v>
      </c>
      <c r="K1169">
        <v>1215150</v>
      </c>
      <c r="L1169" t="s">
        <v>330</v>
      </c>
      <c r="O1169">
        <v>10014637</v>
      </c>
      <c r="P1169" t="s">
        <v>242</v>
      </c>
      <c r="Q1169">
        <v>0</v>
      </c>
      <c r="R1169" t="s">
        <v>329</v>
      </c>
      <c r="S1169" t="s">
        <v>3901</v>
      </c>
      <c r="T1169">
        <v>11564033</v>
      </c>
      <c r="U1169">
        <v>45740</v>
      </c>
      <c r="V1169">
        <v>45839</v>
      </c>
      <c r="W1169">
        <v>45835</v>
      </c>
      <c r="X1169">
        <v>0</v>
      </c>
      <c r="Y1169">
        <v>1290900</v>
      </c>
      <c r="Z1169" t="s">
        <v>1568</v>
      </c>
      <c r="AA1169" t="s">
        <v>246</v>
      </c>
      <c r="AB1169" t="s">
        <v>121</v>
      </c>
      <c r="AC1169" t="s">
        <v>255</v>
      </c>
      <c r="AD1169" t="s">
        <v>141</v>
      </c>
      <c r="AE1169" t="s">
        <v>246</v>
      </c>
      <c r="AF1169" t="s">
        <v>1812</v>
      </c>
      <c r="AG1169">
        <v>6</v>
      </c>
    </row>
    <row r="1170" spans="1:33" x14ac:dyDescent="0.35">
      <c r="A1170" t="s">
        <v>242</v>
      </c>
      <c r="B1170">
        <v>6581325</v>
      </c>
      <c r="C1170" t="s">
        <v>129</v>
      </c>
      <c r="D1170" t="s">
        <v>1737</v>
      </c>
      <c r="E1170" t="s">
        <v>310</v>
      </c>
      <c r="F1170" t="s">
        <v>259</v>
      </c>
      <c r="G1170" t="s">
        <v>124</v>
      </c>
      <c r="H1170">
        <v>45839</v>
      </c>
      <c r="I1170">
        <v>45869</v>
      </c>
      <c r="J1170" t="s">
        <v>856</v>
      </c>
      <c r="K1170">
        <v>1215150</v>
      </c>
      <c r="L1170" t="s">
        <v>330</v>
      </c>
      <c r="O1170">
        <v>10014637</v>
      </c>
      <c r="P1170" t="s">
        <v>242</v>
      </c>
      <c r="Q1170">
        <v>0</v>
      </c>
      <c r="R1170" t="s">
        <v>329</v>
      </c>
      <c r="S1170" t="s">
        <v>3891</v>
      </c>
      <c r="T1170">
        <v>11564031</v>
      </c>
      <c r="U1170">
        <v>45740</v>
      </c>
      <c r="V1170">
        <v>45839</v>
      </c>
      <c r="W1170">
        <v>45805</v>
      </c>
      <c r="X1170">
        <v>0</v>
      </c>
      <c r="Y1170">
        <v>1290900</v>
      </c>
      <c r="Z1170" t="s">
        <v>1568</v>
      </c>
      <c r="AA1170" t="s">
        <v>246</v>
      </c>
      <c r="AB1170" t="s">
        <v>121</v>
      </c>
      <c r="AC1170" t="s">
        <v>255</v>
      </c>
      <c r="AD1170" t="s">
        <v>122</v>
      </c>
      <c r="AE1170" t="s">
        <v>246</v>
      </c>
      <c r="AF1170" t="s">
        <v>1812</v>
      </c>
      <c r="AG1170">
        <v>6</v>
      </c>
    </row>
    <row r="1171" spans="1:33" x14ac:dyDescent="0.35">
      <c r="A1171" t="s">
        <v>231</v>
      </c>
      <c r="B1171">
        <v>6581284</v>
      </c>
      <c r="C1171" t="s">
        <v>129</v>
      </c>
      <c r="D1171" t="s">
        <v>1743</v>
      </c>
      <c r="E1171" t="s">
        <v>310</v>
      </c>
      <c r="F1171" t="s">
        <v>133</v>
      </c>
      <c r="G1171" t="s">
        <v>132</v>
      </c>
      <c r="H1171">
        <v>45839</v>
      </c>
      <c r="I1171">
        <v>45869</v>
      </c>
      <c r="J1171" t="s">
        <v>3476</v>
      </c>
      <c r="K1171">
        <v>1215150</v>
      </c>
      <c r="L1171" t="s">
        <v>331</v>
      </c>
      <c r="O1171">
        <v>10014638</v>
      </c>
      <c r="P1171" t="s">
        <v>231</v>
      </c>
      <c r="Q1171">
        <v>0</v>
      </c>
      <c r="R1171" t="s">
        <v>329</v>
      </c>
      <c r="S1171" t="s">
        <v>3901</v>
      </c>
      <c r="T1171">
        <v>11566292</v>
      </c>
      <c r="U1171">
        <v>45740</v>
      </c>
      <c r="V1171">
        <v>45839</v>
      </c>
      <c r="W1171">
        <v>45835</v>
      </c>
      <c r="X1171">
        <v>0</v>
      </c>
      <c r="Y1171">
        <v>1290900</v>
      </c>
      <c r="Z1171" t="s">
        <v>1568</v>
      </c>
      <c r="AA1171" t="s">
        <v>246</v>
      </c>
      <c r="AB1171" t="s">
        <v>121</v>
      </c>
      <c r="AC1171" t="s">
        <v>255</v>
      </c>
      <c r="AD1171" t="s">
        <v>122</v>
      </c>
      <c r="AE1171" t="s">
        <v>246</v>
      </c>
      <c r="AF1171" t="s">
        <v>1812</v>
      </c>
      <c r="AG1171">
        <v>6</v>
      </c>
    </row>
    <row r="1172" spans="1:33" x14ac:dyDescent="0.35">
      <c r="A1172" t="s">
        <v>230</v>
      </c>
      <c r="B1172">
        <v>6581274</v>
      </c>
      <c r="C1172" t="s">
        <v>129</v>
      </c>
      <c r="D1172" t="s">
        <v>1742</v>
      </c>
      <c r="E1172" t="s">
        <v>310</v>
      </c>
      <c r="F1172" t="s">
        <v>133</v>
      </c>
      <c r="G1172" t="s">
        <v>147</v>
      </c>
      <c r="H1172">
        <v>45839</v>
      </c>
      <c r="I1172">
        <v>45869</v>
      </c>
      <c r="J1172" t="s">
        <v>3476</v>
      </c>
      <c r="K1172">
        <v>1215150</v>
      </c>
      <c r="L1172" t="s">
        <v>277</v>
      </c>
      <c r="O1172">
        <v>10014636</v>
      </c>
      <c r="P1172" t="s">
        <v>230</v>
      </c>
      <c r="Q1172">
        <v>0</v>
      </c>
      <c r="R1172" t="s">
        <v>329</v>
      </c>
      <c r="S1172" t="s">
        <v>3901</v>
      </c>
      <c r="T1172">
        <v>11564553</v>
      </c>
      <c r="U1172">
        <v>45740</v>
      </c>
      <c r="V1172">
        <v>45839</v>
      </c>
      <c r="W1172">
        <v>45835</v>
      </c>
      <c r="X1172">
        <v>0</v>
      </c>
      <c r="Y1172">
        <v>1290900</v>
      </c>
      <c r="Z1172" t="s">
        <v>1568</v>
      </c>
      <c r="AA1172" t="s">
        <v>246</v>
      </c>
      <c r="AB1172" t="s">
        <v>121</v>
      </c>
      <c r="AC1172" t="s">
        <v>255</v>
      </c>
      <c r="AD1172" t="s">
        <v>141</v>
      </c>
      <c r="AE1172" t="s">
        <v>246</v>
      </c>
      <c r="AF1172" t="s">
        <v>1812</v>
      </c>
      <c r="AG1172">
        <v>4</v>
      </c>
    </row>
    <row r="1173" spans="1:33" x14ac:dyDescent="0.35">
      <c r="A1173" t="s">
        <v>230</v>
      </c>
      <c r="B1173">
        <v>6581267</v>
      </c>
      <c r="C1173" t="s">
        <v>129</v>
      </c>
      <c r="D1173" t="s">
        <v>1744</v>
      </c>
      <c r="E1173" t="s">
        <v>310</v>
      </c>
      <c r="F1173" t="s">
        <v>133</v>
      </c>
      <c r="G1173" t="s">
        <v>132</v>
      </c>
      <c r="H1173">
        <v>45809</v>
      </c>
      <c r="J1173" t="s">
        <v>856</v>
      </c>
      <c r="K1173">
        <v>1215150</v>
      </c>
      <c r="L1173" t="s">
        <v>277</v>
      </c>
      <c r="O1173">
        <v>10014636</v>
      </c>
      <c r="P1173" t="s">
        <v>230</v>
      </c>
      <c r="Q1173">
        <v>0</v>
      </c>
      <c r="R1173" t="s">
        <v>329</v>
      </c>
      <c r="S1173" t="s">
        <v>342</v>
      </c>
      <c r="T1173">
        <v>11564546</v>
      </c>
      <c r="U1173">
        <v>45740</v>
      </c>
      <c r="V1173">
        <v>45809</v>
      </c>
      <c r="W1173">
        <v>45741</v>
      </c>
      <c r="X1173">
        <v>0</v>
      </c>
      <c r="Y1173">
        <v>1290900</v>
      </c>
      <c r="Z1173" t="s">
        <v>1568</v>
      </c>
      <c r="AA1173" t="s">
        <v>246</v>
      </c>
      <c r="AB1173" t="s">
        <v>121</v>
      </c>
      <c r="AC1173" t="s">
        <v>255</v>
      </c>
      <c r="AD1173" t="s">
        <v>141</v>
      </c>
      <c r="AE1173" t="s">
        <v>246</v>
      </c>
      <c r="AF1173" t="s">
        <v>3326</v>
      </c>
      <c r="AG1173">
        <v>4</v>
      </c>
    </row>
    <row r="1174" spans="1:33" x14ac:dyDescent="0.35">
      <c r="A1174" t="s">
        <v>230</v>
      </c>
      <c r="B1174">
        <v>6581266</v>
      </c>
      <c r="C1174" t="s">
        <v>129</v>
      </c>
      <c r="D1174" t="s">
        <v>1745</v>
      </c>
      <c r="E1174" t="s">
        <v>310</v>
      </c>
      <c r="F1174" t="s">
        <v>259</v>
      </c>
      <c r="G1174" t="s">
        <v>192</v>
      </c>
      <c r="H1174">
        <v>45839</v>
      </c>
      <c r="I1174">
        <v>45869</v>
      </c>
      <c r="J1174" t="s">
        <v>856</v>
      </c>
      <c r="K1174">
        <v>1215150</v>
      </c>
      <c r="L1174" t="s">
        <v>277</v>
      </c>
      <c r="O1174">
        <v>10014636</v>
      </c>
      <c r="P1174" t="s">
        <v>230</v>
      </c>
      <c r="Q1174">
        <v>1334.17</v>
      </c>
      <c r="R1174" t="s">
        <v>329</v>
      </c>
      <c r="S1174" t="s">
        <v>3891</v>
      </c>
      <c r="T1174">
        <v>11564495</v>
      </c>
      <c r="U1174">
        <v>45740</v>
      </c>
      <c r="V1174">
        <v>45839</v>
      </c>
      <c r="W1174">
        <v>45806</v>
      </c>
      <c r="X1174">
        <v>1334.17</v>
      </c>
      <c r="Y1174">
        <v>1290900</v>
      </c>
      <c r="Z1174" t="s">
        <v>1568</v>
      </c>
      <c r="AA1174" t="s">
        <v>246</v>
      </c>
      <c r="AB1174" t="s">
        <v>121</v>
      </c>
      <c r="AC1174" t="s">
        <v>255</v>
      </c>
      <c r="AD1174" t="s">
        <v>135</v>
      </c>
      <c r="AE1174" t="s">
        <v>246</v>
      </c>
      <c r="AF1174" t="s">
        <v>3326</v>
      </c>
      <c r="AG1174">
        <v>6</v>
      </c>
    </row>
    <row r="1175" spans="1:33" x14ac:dyDescent="0.35">
      <c r="A1175" t="s">
        <v>230</v>
      </c>
      <c r="B1175">
        <v>6581265</v>
      </c>
      <c r="C1175" t="s">
        <v>129</v>
      </c>
      <c r="D1175" t="s">
        <v>1746</v>
      </c>
      <c r="E1175" t="s">
        <v>310</v>
      </c>
      <c r="F1175" t="s">
        <v>133</v>
      </c>
      <c r="G1175" t="s">
        <v>132</v>
      </c>
      <c r="H1175">
        <v>45809</v>
      </c>
      <c r="J1175" t="s">
        <v>856</v>
      </c>
      <c r="K1175">
        <v>1215150</v>
      </c>
      <c r="L1175" t="s">
        <v>277</v>
      </c>
      <c r="O1175">
        <v>10014636</v>
      </c>
      <c r="P1175" t="s">
        <v>230</v>
      </c>
      <c r="Q1175">
        <v>0</v>
      </c>
      <c r="R1175" t="s">
        <v>329</v>
      </c>
      <c r="S1175" t="s">
        <v>342</v>
      </c>
      <c r="T1175">
        <v>11564384</v>
      </c>
      <c r="U1175">
        <v>45740</v>
      </c>
      <c r="V1175">
        <v>45809</v>
      </c>
      <c r="W1175">
        <v>45741</v>
      </c>
      <c r="X1175">
        <v>0</v>
      </c>
      <c r="Y1175">
        <v>1290900</v>
      </c>
      <c r="Z1175" t="s">
        <v>1568</v>
      </c>
      <c r="AA1175" t="s">
        <v>246</v>
      </c>
      <c r="AB1175" t="s">
        <v>121</v>
      </c>
      <c r="AC1175" t="s">
        <v>255</v>
      </c>
      <c r="AD1175" t="s">
        <v>141</v>
      </c>
      <c r="AE1175" t="s">
        <v>246</v>
      </c>
      <c r="AF1175" t="s">
        <v>3326</v>
      </c>
      <c r="AG1175">
        <v>5</v>
      </c>
    </row>
    <row r="1176" spans="1:33" x14ac:dyDescent="0.35">
      <c r="A1176" t="s">
        <v>230</v>
      </c>
      <c r="B1176">
        <v>6581147</v>
      </c>
      <c r="C1176" t="s">
        <v>129</v>
      </c>
      <c r="D1176" t="s">
        <v>1747</v>
      </c>
      <c r="E1176" t="s">
        <v>310</v>
      </c>
      <c r="F1176" t="s">
        <v>259</v>
      </c>
      <c r="G1176" t="s">
        <v>147</v>
      </c>
      <c r="H1176">
        <v>45869</v>
      </c>
      <c r="I1176">
        <v>45869</v>
      </c>
      <c r="J1176" t="s">
        <v>3476</v>
      </c>
      <c r="K1176">
        <v>1215150</v>
      </c>
      <c r="L1176" t="s">
        <v>277</v>
      </c>
      <c r="O1176">
        <v>10014636</v>
      </c>
      <c r="P1176" t="s">
        <v>230</v>
      </c>
      <c r="Q1176">
        <v>0</v>
      </c>
      <c r="R1176" t="s">
        <v>329</v>
      </c>
      <c r="S1176" t="s">
        <v>3891</v>
      </c>
      <c r="T1176">
        <v>11548554</v>
      </c>
      <c r="U1176">
        <v>45740</v>
      </c>
      <c r="V1176">
        <v>45869</v>
      </c>
      <c r="W1176">
        <v>45844</v>
      </c>
      <c r="X1176">
        <v>0</v>
      </c>
      <c r="Y1176">
        <v>1290900</v>
      </c>
      <c r="Z1176" t="s">
        <v>1568</v>
      </c>
      <c r="AA1176" t="s">
        <v>246</v>
      </c>
      <c r="AB1176" t="s">
        <v>121</v>
      </c>
      <c r="AC1176" t="s">
        <v>255</v>
      </c>
      <c r="AD1176" t="s">
        <v>141</v>
      </c>
      <c r="AE1176" t="s">
        <v>246</v>
      </c>
      <c r="AF1176" t="s">
        <v>1812</v>
      </c>
      <c r="AG1176">
        <v>48</v>
      </c>
    </row>
    <row r="1177" spans="1:33" x14ac:dyDescent="0.35">
      <c r="A1177" t="s">
        <v>230</v>
      </c>
      <c r="B1177">
        <v>6581142</v>
      </c>
      <c r="C1177" t="s">
        <v>129</v>
      </c>
      <c r="D1177" t="s">
        <v>1748</v>
      </c>
      <c r="E1177" t="s">
        <v>310</v>
      </c>
      <c r="F1177" t="s">
        <v>259</v>
      </c>
      <c r="G1177" t="s">
        <v>147</v>
      </c>
      <c r="H1177">
        <v>45869</v>
      </c>
      <c r="I1177">
        <v>45869</v>
      </c>
      <c r="J1177" t="s">
        <v>3476</v>
      </c>
      <c r="K1177">
        <v>1215150</v>
      </c>
      <c r="L1177" t="s">
        <v>277</v>
      </c>
      <c r="O1177">
        <v>10014636</v>
      </c>
      <c r="P1177" t="s">
        <v>230</v>
      </c>
      <c r="Q1177">
        <v>0</v>
      </c>
      <c r="R1177" t="s">
        <v>329</v>
      </c>
      <c r="S1177" t="s">
        <v>3891</v>
      </c>
      <c r="T1177">
        <v>11541184</v>
      </c>
      <c r="U1177">
        <v>45740</v>
      </c>
      <c r="V1177">
        <v>45869</v>
      </c>
      <c r="W1177">
        <v>45844</v>
      </c>
      <c r="X1177">
        <v>0</v>
      </c>
      <c r="Y1177">
        <v>1290900</v>
      </c>
      <c r="Z1177" t="s">
        <v>1568</v>
      </c>
      <c r="AA1177" t="s">
        <v>246</v>
      </c>
      <c r="AB1177" t="s">
        <v>121</v>
      </c>
      <c r="AC1177" t="s">
        <v>255</v>
      </c>
      <c r="AD1177" t="s">
        <v>141</v>
      </c>
      <c r="AE1177" t="s">
        <v>246</v>
      </c>
      <c r="AF1177" t="s">
        <v>3326</v>
      </c>
      <c r="AG1177">
        <v>96</v>
      </c>
    </row>
    <row r="1178" spans="1:33" x14ac:dyDescent="0.35">
      <c r="A1178" t="s">
        <v>230</v>
      </c>
      <c r="B1178">
        <v>6581141</v>
      </c>
      <c r="C1178" t="s">
        <v>129</v>
      </c>
      <c r="D1178" t="s">
        <v>1749</v>
      </c>
      <c r="E1178" t="s">
        <v>310</v>
      </c>
      <c r="F1178" t="s">
        <v>133</v>
      </c>
      <c r="G1178" t="s">
        <v>147</v>
      </c>
      <c r="H1178">
        <v>45807</v>
      </c>
      <c r="I1178">
        <v>45807</v>
      </c>
      <c r="J1178" t="s">
        <v>856</v>
      </c>
      <c r="K1178">
        <v>1215150</v>
      </c>
      <c r="L1178" t="s">
        <v>277</v>
      </c>
      <c r="O1178">
        <v>10014636</v>
      </c>
      <c r="P1178" t="s">
        <v>230</v>
      </c>
      <c r="Q1178">
        <v>0</v>
      </c>
      <c r="R1178" t="s">
        <v>329</v>
      </c>
      <c r="S1178" t="s">
        <v>3901</v>
      </c>
      <c r="T1178">
        <v>11412582</v>
      </c>
      <c r="U1178">
        <v>45740</v>
      </c>
      <c r="V1178">
        <v>45807</v>
      </c>
      <c r="W1178">
        <v>45790</v>
      </c>
      <c r="X1178">
        <v>0</v>
      </c>
      <c r="Y1178">
        <v>1290900</v>
      </c>
      <c r="Z1178" t="s">
        <v>1568</v>
      </c>
      <c r="AA1178" t="s">
        <v>246</v>
      </c>
      <c r="AB1178" t="s">
        <v>121</v>
      </c>
      <c r="AC1178" t="s">
        <v>255</v>
      </c>
      <c r="AD1178" t="s">
        <v>141</v>
      </c>
      <c r="AE1178" t="s">
        <v>246</v>
      </c>
      <c r="AF1178" t="s">
        <v>3326</v>
      </c>
      <c r="AG1178">
        <v>3</v>
      </c>
    </row>
    <row r="1179" spans="1:33" x14ac:dyDescent="0.35">
      <c r="A1179" t="s">
        <v>230</v>
      </c>
      <c r="B1179">
        <v>6581140</v>
      </c>
      <c r="C1179" t="s">
        <v>129</v>
      </c>
      <c r="D1179" t="s">
        <v>1750</v>
      </c>
      <c r="E1179" t="s">
        <v>310</v>
      </c>
      <c r="F1179" t="s">
        <v>133</v>
      </c>
      <c r="G1179" t="s">
        <v>147</v>
      </c>
      <c r="H1179">
        <v>45839</v>
      </c>
      <c r="I1179">
        <v>45869</v>
      </c>
      <c r="J1179" t="s">
        <v>3476</v>
      </c>
      <c r="K1179">
        <v>1215150</v>
      </c>
      <c r="L1179" t="s">
        <v>277</v>
      </c>
      <c r="O1179">
        <v>10014636</v>
      </c>
      <c r="P1179" t="s">
        <v>230</v>
      </c>
      <c r="Q1179">
        <v>0</v>
      </c>
      <c r="R1179" t="s">
        <v>329</v>
      </c>
      <c r="S1179" t="s">
        <v>3901</v>
      </c>
      <c r="T1179">
        <v>11399068</v>
      </c>
      <c r="U1179">
        <v>45740</v>
      </c>
      <c r="V1179">
        <v>45839</v>
      </c>
      <c r="W1179">
        <v>45835</v>
      </c>
      <c r="X1179">
        <v>0</v>
      </c>
      <c r="Y1179">
        <v>1290900</v>
      </c>
      <c r="Z1179" t="s">
        <v>1568</v>
      </c>
      <c r="AA1179" t="s">
        <v>246</v>
      </c>
      <c r="AB1179" t="s">
        <v>121</v>
      </c>
      <c r="AC1179" t="s">
        <v>255</v>
      </c>
      <c r="AD1179" t="s">
        <v>141</v>
      </c>
      <c r="AE1179" t="s">
        <v>246</v>
      </c>
      <c r="AF1179" t="s">
        <v>1812</v>
      </c>
      <c r="AG1179">
        <v>10</v>
      </c>
    </row>
    <row r="1180" spans="1:33" x14ac:dyDescent="0.35">
      <c r="A1180" t="s">
        <v>230</v>
      </c>
      <c r="B1180">
        <v>6581139</v>
      </c>
      <c r="C1180" t="s">
        <v>129</v>
      </c>
      <c r="D1180" t="s">
        <v>1751</v>
      </c>
      <c r="E1180" t="s">
        <v>310</v>
      </c>
      <c r="F1180" t="s">
        <v>133</v>
      </c>
      <c r="G1180" t="s">
        <v>147</v>
      </c>
      <c r="H1180">
        <v>45808</v>
      </c>
      <c r="I1180">
        <v>45808</v>
      </c>
      <c r="J1180" t="s">
        <v>856</v>
      </c>
      <c r="K1180">
        <v>1215150</v>
      </c>
      <c r="L1180" t="s">
        <v>277</v>
      </c>
      <c r="O1180">
        <v>10014636</v>
      </c>
      <c r="P1180" t="s">
        <v>230</v>
      </c>
      <c r="Q1180">
        <v>0</v>
      </c>
      <c r="R1180" t="s">
        <v>329</v>
      </c>
      <c r="S1180" t="s">
        <v>343</v>
      </c>
      <c r="T1180">
        <v>11391708</v>
      </c>
      <c r="U1180">
        <v>45740</v>
      </c>
      <c r="V1180">
        <v>45808</v>
      </c>
      <c r="W1180">
        <v>45776</v>
      </c>
      <c r="X1180">
        <v>0</v>
      </c>
      <c r="Y1180">
        <v>1290900</v>
      </c>
      <c r="Z1180" t="s">
        <v>1568</v>
      </c>
      <c r="AA1180" t="s">
        <v>246</v>
      </c>
      <c r="AB1180" t="s">
        <v>121</v>
      </c>
      <c r="AC1180" t="s">
        <v>255</v>
      </c>
      <c r="AD1180" t="s">
        <v>141</v>
      </c>
      <c r="AE1180" t="s">
        <v>246</v>
      </c>
      <c r="AF1180" t="s">
        <v>3326</v>
      </c>
      <c r="AG1180">
        <v>2</v>
      </c>
    </row>
    <row r="1181" spans="1:33" x14ac:dyDescent="0.35">
      <c r="A1181" t="s">
        <v>218</v>
      </c>
      <c r="B1181">
        <v>6581135</v>
      </c>
      <c r="C1181" t="s">
        <v>129</v>
      </c>
      <c r="D1181" t="s">
        <v>1753</v>
      </c>
      <c r="E1181" t="s">
        <v>310</v>
      </c>
      <c r="F1181" t="s">
        <v>133</v>
      </c>
      <c r="G1181" t="s">
        <v>132</v>
      </c>
      <c r="H1181">
        <v>45839</v>
      </c>
      <c r="I1181">
        <v>45869</v>
      </c>
      <c r="J1181" t="s">
        <v>3476</v>
      </c>
      <c r="K1181">
        <v>1215150</v>
      </c>
      <c r="L1181" t="s">
        <v>279</v>
      </c>
      <c r="O1181">
        <v>10014633</v>
      </c>
      <c r="P1181" t="s">
        <v>218</v>
      </c>
      <c r="Q1181">
        <v>0</v>
      </c>
      <c r="R1181" t="s">
        <v>329</v>
      </c>
      <c r="S1181" t="s">
        <v>3901</v>
      </c>
      <c r="T1181">
        <v>11554938</v>
      </c>
      <c r="U1181">
        <v>45740</v>
      </c>
      <c r="V1181">
        <v>45839</v>
      </c>
      <c r="W1181">
        <v>45835</v>
      </c>
      <c r="X1181">
        <v>0</v>
      </c>
      <c r="Y1181">
        <v>1290900</v>
      </c>
      <c r="Z1181" t="s">
        <v>1568</v>
      </c>
      <c r="AA1181" t="s">
        <v>246</v>
      </c>
      <c r="AB1181" t="s">
        <v>121</v>
      </c>
      <c r="AC1181" t="s">
        <v>255</v>
      </c>
      <c r="AD1181" t="s">
        <v>122</v>
      </c>
      <c r="AE1181" t="s">
        <v>246</v>
      </c>
      <c r="AF1181" t="s">
        <v>1812</v>
      </c>
      <c r="AG1181">
        <v>6</v>
      </c>
    </row>
    <row r="1182" spans="1:33" x14ac:dyDescent="0.35">
      <c r="A1182" t="s">
        <v>218</v>
      </c>
      <c r="B1182">
        <v>6581134</v>
      </c>
      <c r="C1182" t="s">
        <v>129</v>
      </c>
      <c r="D1182" t="s">
        <v>1754</v>
      </c>
      <c r="E1182" t="s">
        <v>310</v>
      </c>
      <c r="F1182" t="s">
        <v>133</v>
      </c>
      <c r="G1182" t="s">
        <v>132</v>
      </c>
      <c r="H1182">
        <v>45839</v>
      </c>
      <c r="I1182">
        <v>45869</v>
      </c>
      <c r="J1182" t="s">
        <v>3476</v>
      </c>
      <c r="K1182">
        <v>1215150</v>
      </c>
      <c r="L1182" t="s">
        <v>279</v>
      </c>
      <c r="O1182">
        <v>10014633</v>
      </c>
      <c r="P1182" t="s">
        <v>218</v>
      </c>
      <c r="Q1182">
        <v>0</v>
      </c>
      <c r="R1182" t="s">
        <v>329</v>
      </c>
      <c r="S1182" t="s">
        <v>3901</v>
      </c>
      <c r="T1182">
        <v>11541485</v>
      </c>
      <c r="U1182">
        <v>45740</v>
      </c>
      <c r="V1182">
        <v>45839</v>
      </c>
      <c r="W1182">
        <v>45835</v>
      </c>
      <c r="X1182">
        <v>0</v>
      </c>
      <c r="Y1182">
        <v>1290900</v>
      </c>
      <c r="Z1182" t="s">
        <v>1568</v>
      </c>
      <c r="AA1182" t="s">
        <v>246</v>
      </c>
      <c r="AB1182" t="s">
        <v>121</v>
      </c>
      <c r="AC1182" t="s">
        <v>255</v>
      </c>
      <c r="AD1182" t="s">
        <v>122</v>
      </c>
      <c r="AE1182" t="s">
        <v>246</v>
      </c>
      <c r="AF1182" t="s">
        <v>1812</v>
      </c>
      <c r="AG1182">
        <v>4</v>
      </c>
    </row>
    <row r="1183" spans="1:33" x14ac:dyDescent="0.35">
      <c r="A1183" t="s">
        <v>128</v>
      </c>
      <c r="B1183">
        <v>6581100</v>
      </c>
      <c r="C1183" t="s">
        <v>123</v>
      </c>
      <c r="D1183" t="s">
        <v>1755</v>
      </c>
      <c r="E1183" t="s">
        <v>310</v>
      </c>
      <c r="F1183" t="s">
        <v>133</v>
      </c>
      <c r="G1183" t="s">
        <v>132</v>
      </c>
      <c r="H1183">
        <v>45839</v>
      </c>
      <c r="I1183">
        <v>45869</v>
      </c>
      <c r="J1183" t="s">
        <v>3476</v>
      </c>
      <c r="K1183">
        <v>1210100</v>
      </c>
      <c r="L1183" t="s">
        <v>390</v>
      </c>
      <c r="O1183">
        <v>10014594</v>
      </c>
      <c r="P1183" t="s">
        <v>128</v>
      </c>
      <c r="Q1183">
        <v>0</v>
      </c>
      <c r="R1183" t="s">
        <v>296</v>
      </c>
      <c r="S1183" t="s">
        <v>342</v>
      </c>
      <c r="T1183">
        <v>11467519</v>
      </c>
      <c r="U1183">
        <v>45740</v>
      </c>
      <c r="V1183">
        <v>45839</v>
      </c>
      <c r="W1183">
        <v>45833</v>
      </c>
      <c r="X1183">
        <v>0</v>
      </c>
      <c r="Y1183">
        <v>1290900</v>
      </c>
      <c r="Z1183" t="s">
        <v>1568</v>
      </c>
      <c r="AA1183" t="s">
        <v>248</v>
      </c>
      <c r="AB1183" t="s">
        <v>121</v>
      </c>
      <c r="AC1183" t="s">
        <v>255</v>
      </c>
      <c r="AD1183" t="s">
        <v>122</v>
      </c>
      <c r="AE1183" t="s">
        <v>248</v>
      </c>
      <c r="AF1183" t="s">
        <v>1812</v>
      </c>
      <c r="AG1183">
        <v>4</v>
      </c>
    </row>
    <row r="1184" spans="1:33" x14ac:dyDescent="0.35">
      <c r="A1184" t="s">
        <v>224</v>
      </c>
      <c r="B1184">
        <v>6581013</v>
      </c>
      <c r="C1184" t="s">
        <v>129</v>
      </c>
      <c r="D1184" t="s">
        <v>1756</v>
      </c>
      <c r="E1184" t="s">
        <v>310</v>
      </c>
      <c r="F1184" t="s">
        <v>125</v>
      </c>
      <c r="G1184" t="s">
        <v>153</v>
      </c>
      <c r="H1184">
        <v>45870</v>
      </c>
      <c r="I1184">
        <v>45900</v>
      </c>
      <c r="J1184" t="s">
        <v>3475</v>
      </c>
      <c r="K1184">
        <v>1213130</v>
      </c>
      <c r="L1184" t="s">
        <v>389</v>
      </c>
      <c r="O1184">
        <v>10014612</v>
      </c>
      <c r="P1184" t="s">
        <v>224</v>
      </c>
      <c r="Q1184">
        <v>0</v>
      </c>
      <c r="R1184" t="s">
        <v>329</v>
      </c>
      <c r="S1184" t="s">
        <v>3901</v>
      </c>
      <c r="T1184">
        <v>11566570</v>
      </c>
      <c r="U1184">
        <v>45740</v>
      </c>
      <c r="V1184">
        <v>45870</v>
      </c>
      <c r="W1184">
        <v>45835</v>
      </c>
      <c r="X1184">
        <v>0</v>
      </c>
      <c r="Y1184">
        <v>1290900</v>
      </c>
      <c r="Z1184" t="s">
        <v>1568</v>
      </c>
      <c r="AA1184" t="s">
        <v>245</v>
      </c>
      <c r="AB1184" t="s">
        <v>121</v>
      </c>
      <c r="AC1184" t="s">
        <v>255</v>
      </c>
      <c r="AD1184" t="s">
        <v>141</v>
      </c>
      <c r="AE1184" t="s">
        <v>245</v>
      </c>
      <c r="AF1184" t="s">
        <v>3326</v>
      </c>
      <c r="AG1184">
        <v>10</v>
      </c>
    </row>
    <row r="1185" spans="1:33" x14ac:dyDescent="0.35">
      <c r="A1185" t="s">
        <v>209</v>
      </c>
      <c r="B1185">
        <v>6580974</v>
      </c>
      <c r="C1185" t="s">
        <v>129</v>
      </c>
      <c r="D1185" t="s">
        <v>1757</v>
      </c>
      <c r="E1185" t="s">
        <v>310</v>
      </c>
      <c r="F1185" t="s">
        <v>439</v>
      </c>
      <c r="G1185" t="s">
        <v>136</v>
      </c>
      <c r="H1185">
        <v>45839</v>
      </c>
      <c r="I1185">
        <v>45869</v>
      </c>
      <c r="J1185" t="s">
        <v>3476</v>
      </c>
      <c r="K1185">
        <v>1215152</v>
      </c>
      <c r="L1185" t="s">
        <v>280</v>
      </c>
      <c r="O1185">
        <v>10014630</v>
      </c>
      <c r="P1185" t="s">
        <v>209</v>
      </c>
      <c r="Q1185">
        <v>4660.21</v>
      </c>
      <c r="R1185" t="s">
        <v>329</v>
      </c>
      <c r="S1185" t="s">
        <v>3901</v>
      </c>
      <c r="T1185">
        <v>11563739</v>
      </c>
      <c r="U1185">
        <v>45739</v>
      </c>
      <c r="V1185">
        <v>45839</v>
      </c>
      <c r="W1185">
        <v>45835</v>
      </c>
      <c r="X1185">
        <v>4660.21</v>
      </c>
      <c r="Y1185">
        <v>1290900</v>
      </c>
      <c r="Z1185" t="s">
        <v>1568</v>
      </c>
      <c r="AA1185" t="s">
        <v>246</v>
      </c>
      <c r="AB1185" t="s">
        <v>121</v>
      </c>
      <c r="AC1185" t="s">
        <v>255</v>
      </c>
      <c r="AD1185" t="s">
        <v>135</v>
      </c>
      <c r="AE1185" t="s">
        <v>246</v>
      </c>
      <c r="AF1185" t="s">
        <v>3326</v>
      </c>
      <c r="AG1185">
        <v>6</v>
      </c>
    </row>
    <row r="1186" spans="1:33" x14ac:dyDescent="0.35">
      <c r="A1186" t="s">
        <v>157</v>
      </c>
      <c r="B1186">
        <v>6580950</v>
      </c>
      <c r="C1186" t="s">
        <v>129</v>
      </c>
      <c r="D1186" t="s">
        <v>1758</v>
      </c>
      <c r="E1186" t="s">
        <v>310</v>
      </c>
      <c r="F1186" t="s">
        <v>133</v>
      </c>
      <c r="G1186" t="s">
        <v>147</v>
      </c>
      <c r="H1186">
        <v>45839</v>
      </c>
      <c r="I1186">
        <v>45869</v>
      </c>
      <c r="J1186" t="s">
        <v>3476</v>
      </c>
      <c r="K1186">
        <v>1215150</v>
      </c>
      <c r="L1186" t="s">
        <v>345</v>
      </c>
      <c r="O1186">
        <v>10014635</v>
      </c>
      <c r="P1186" t="s">
        <v>157</v>
      </c>
      <c r="Q1186">
        <v>0</v>
      </c>
      <c r="R1186" t="s">
        <v>329</v>
      </c>
      <c r="S1186" t="s">
        <v>3901</v>
      </c>
      <c r="T1186">
        <v>11563895</v>
      </c>
      <c r="U1186">
        <v>45739</v>
      </c>
      <c r="V1186">
        <v>45839</v>
      </c>
      <c r="W1186">
        <v>45835</v>
      </c>
      <c r="X1186">
        <v>0</v>
      </c>
      <c r="Y1186">
        <v>1290900</v>
      </c>
      <c r="Z1186" t="s">
        <v>1568</v>
      </c>
      <c r="AA1186" t="s">
        <v>246</v>
      </c>
      <c r="AB1186" t="s">
        <v>121</v>
      </c>
      <c r="AC1186" t="s">
        <v>255</v>
      </c>
      <c r="AD1186" t="s">
        <v>141</v>
      </c>
      <c r="AE1186" t="s">
        <v>246</v>
      </c>
      <c r="AF1186" t="s">
        <v>1812</v>
      </c>
      <c r="AG1186">
        <v>8</v>
      </c>
    </row>
    <row r="1187" spans="1:33" x14ac:dyDescent="0.35">
      <c r="A1187" t="s">
        <v>209</v>
      </c>
      <c r="B1187">
        <v>6580897</v>
      </c>
      <c r="C1187" t="s">
        <v>129</v>
      </c>
      <c r="D1187" t="s">
        <v>1759</v>
      </c>
      <c r="E1187" t="s">
        <v>310</v>
      </c>
      <c r="F1187" t="s">
        <v>125</v>
      </c>
      <c r="G1187" t="s">
        <v>136</v>
      </c>
      <c r="H1187">
        <v>45839</v>
      </c>
      <c r="I1187">
        <v>45869</v>
      </c>
      <c r="J1187" t="s">
        <v>3476</v>
      </c>
      <c r="K1187">
        <v>1215152</v>
      </c>
      <c r="L1187" t="s">
        <v>280</v>
      </c>
      <c r="O1187">
        <v>10014630</v>
      </c>
      <c r="P1187" t="s">
        <v>209</v>
      </c>
      <c r="Q1187">
        <v>3982.82</v>
      </c>
      <c r="R1187" t="s">
        <v>329</v>
      </c>
      <c r="S1187" t="s">
        <v>3901</v>
      </c>
      <c r="T1187">
        <v>11566897</v>
      </c>
      <c r="U1187">
        <v>45739</v>
      </c>
      <c r="V1187">
        <v>45839</v>
      </c>
      <c r="W1187">
        <v>45835</v>
      </c>
      <c r="X1187">
        <v>3982.82</v>
      </c>
      <c r="Y1187">
        <v>1290900</v>
      </c>
      <c r="Z1187" t="s">
        <v>1568</v>
      </c>
      <c r="AA1187" t="s">
        <v>246</v>
      </c>
      <c r="AB1187" t="s">
        <v>121</v>
      </c>
      <c r="AC1187" t="s">
        <v>255</v>
      </c>
      <c r="AD1187" t="s">
        <v>135</v>
      </c>
      <c r="AE1187" t="s">
        <v>246</v>
      </c>
      <c r="AF1187" t="s">
        <v>3326</v>
      </c>
      <c r="AG1187">
        <v>6</v>
      </c>
    </row>
    <row r="1188" spans="1:33" x14ac:dyDescent="0.35">
      <c r="A1188" t="s">
        <v>274</v>
      </c>
      <c r="B1188">
        <v>6580748</v>
      </c>
      <c r="C1188" t="s">
        <v>123</v>
      </c>
      <c r="D1188" t="s">
        <v>1760</v>
      </c>
      <c r="E1188" t="s">
        <v>310</v>
      </c>
      <c r="F1188" t="s">
        <v>133</v>
      </c>
      <c r="G1188" t="s">
        <v>132</v>
      </c>
      <c r="H1188">
        <v>45889</v>
      </c>
      <c r="I1188">
        <v>45889</v>
      </c>
      <c r="J1188" t="s">
        <v>856</v>
      </c>
      <c r="K1188">
        <v>1210102</v>
      </c>
      <c r="L1188" t="s">
        <v>275</v>
      </c>
      <c r="O1188">
        <v>10014596</v>
      </c>
      <c r="P1188" t="s">
        <v>176</v>
      </c>
      <c r="Q1188">
        <v>0</v>
      </c>
      <c r="R1188" t="s">
        <v>296</v>
      </c>
      <c r="S1188" t="s">
        <v>296</v>
      </c>
      <c r="T1188">
        <v>11563309</v>
      </c>
      <c r="U1188">
        <v>45738</v>
      </c>
      <c r="V1188">
        <v>45889</v>
      </c>
      <c r="W1188">
        <v>45848</v>
      </c>
      <c r="X1188">
        <v>0</v>
      </c>
      <c r="Y1188">
        <v>1290900</v>
      </c>
      <c r="Z1188" t="s">
        <v>1568</v>
      </c>
      <c r="AA1188" t="s">
        <v>248</v>
      </c>
      <c r="AB1188" t="s">
        <v>121</v>
      </c>
      <c r="AC1188" t="s">
        <v>255</v>
      </c>
      <c r="AD1188" t="s">
        <v>141</v>
      </c>
      <c r="AE1188" t="s">
        <v>248</v>
      </c>
      <c r="AF1188" t="s">
        <v>3326</v>
      </c>
      <c r="AG1188">
        <v>4</v>
      </c>
    </row>
    <row r="1189" spans="1:33" x14ac:dyDescent="0.35">
      <c r="A1189" t="s">
        <v>324</v>
      </c>
      <c r="B1189">
        <v>6580642</v>
      </c>
      <c r="C1189" t="s">
        <v>138</v>
      </c>
      <c r="D1189" t="s">
        <v>1761</v>
      </c>
      <c r="E1189" t="s">
        <v>310</v>
      </c>
      <c r="F1189" t="s">
        <v>125</v>
      </c>
      <c r="G1189" t="s">
        <v>136</v>
      </c>
      <c r="H1189">
        <v>45808</v>
      </c>
      <c r="I1189">
        <v>45808</v>
      </c>
      <c r="J1189" t="s">
        <v>856</v>
      </c>
      <c r="K1189">
        <v>2230130</v>
      </c>
      <c r="L1189" t="s">
        <v>325</v>
      </c>
      <c r="O1189">
        <v>10015302</v>
      </c>
      <c r="P1189" t="s">
        <v>408</v>
      </c>
      <c r="Q1189">
        <v>1708.68</v>
      </c>
      <c r="R1189" t="s">
        <v>349</v>
      </c>
      <c r="S1189" t="s">
        <v>347</v>
      </c>
      <c r="T1189">
        <v>11563778</v>
      </c>
      <c r="U1189">
        <v>45738</v>
      </c>
      <c r="V1189">
        <v>45808</v>
      </c>
      <c r="W1189">
        <v>45805</v>
      </c>
      <c r="X1189">
        <v>1708.68</v>
      </c>
      <c r="Y1189">
        <v>1290900</v>
      </c>
      <c r="Z1189" t="s">
        <v>1568</v>
      </c>
      <c r="AA1189" t="s">
        <v>249</v>
      </c>
      <c r="AB1189" t="s">
        <v>121</v>
      </c>
      <c r="AC1189" t="s">
        <v>255</v>
      </c>
      <c r="AD1189" t="s">
        <v>135</v>
      </c>
      <c r="AE1189" t="s">
        <v>249</v>
      </c>
      <c r="AF1189" t="s">
        <v>3326</v>
      </c>
      <c r="AG1189">
        <v>0</v>
      </c>
    </row>
    <row r="1190" spans="1:33" x14ac:dyDescent="0.35">
      <c r="A1190" t="s">
        <v>151</v>
      </c>
      <c r="B1190">
        <v>6580641</v>
      </c>
      <c r="C1190" t="s">
        <v>138</v>
      </c>
      <c r="D1190" t="s">
        <v>1762</v>
      </c>
      <c r="E1190" t="s">
        <v>310</v>
      </c>
      <c r="F1190" t="s">
        <v>133</v>
      </c>
      <c r="G1190" t="s">
        <v>192</v>
      </c>
      <c r="H1190">
        <v>45809</v>
      </c>
      <c r="I1190">
        <v>45809</v>
      </c>
      <c r="J1190" t="s">
        <v>856</v>
      </c>
      <c r="K1190">
        <v>1215157</v>
      </c>
      <c r="L1190" t="s">
        <v>399</v>
      </c>
      <c r="O1190">
        <v>10014651</v>
      </c>
      <c r="P1190" t="s">
        <v>151</v>
      </c>
      <c r="Q1190">
        <v>2048.7600000000002</v>
      </c>
      <c r="R1190" t="s">
        <v>349</v>
      </c>
      <c r="S1190" t="s">
        <v>347</v>
      </c>
      <c r="T1190">
        <v>11565326</v>
      </c>
      <c r="U1190">
        <v>45738</v>
      </c>
      <c r="V1190">
        <v>45809</v>
      </c>
      <c r="W1190">
        <v>45805</v>
      </c>
      <c r="X1190">
        <v>2048.7600000000002</v>
      </c>
      <c r="Y1190">
        <v>1290900</v>
      </c>
      <c r="Z1190" t="s">
        <v>1568</v>
      </c>
      <c r="AA1190" t="s">
        <v>249</v>
      </c>
      <c r="AB1190" t="s">
        <v>121</v>
      </c>
      <c r="AC1190" t="s">
        <v>255</v>
      </c>
      <c r="AD1190" t="s">
        <v>135</v>
      </c>
      <c r="AE1190" t="s">
        <v>249</v>
      </c>
      <c r="AF1190" t="s">
        <v>3326</v>
      </c>
      <c r="AG1190">
        <v>0</v>
      </c>
    </row>
    <row r="1191" spans="1:33" x14ac:dyDescent="0.35">
      <c r="A1191" t="s">
        <v>156</v>
      </c>
      <c r="B1191">
        <v>6580600</v>
      </c>
      <c r="C1191" t="s">
        <v>138</v>
      </c>
      <c r="D1191" t="s">
        <v>1763</v>
      </c>
      <c r="E1191" t="s">
        <v>310</v>
      </c>
      <c r="F1191" t="s">
        <v>259</v>
      </c>
      <c r="G1191" t="s">
        <v>192</v>
      </c>
      <c r="H1191">
        <v>45809</v>
      </c>
      <c r="I1191">
        <v>45838</v>
      </c>
      <c r="J1191" t="s">
        <v>3478</v>
      </c>
      <c r="K1191">
        <v>2230131</v>
      </c>
      <c r="L1191" t="s">
        <v>311</v>
      </c>
      <c r="O1191">
        <v>10016283</v>
      </c>
      <c r="P1191" t="s">
        <v>156</v>
      </c>
      <c r="Q1191">
        <v>2054.9299999999998</v>
      </c>
      <c r="R1191" t="s">
        <v>349</v>
      </c>
      <c r="S1191" t="s">
        <v>347</v>
      </c>
      <c r="T1191">
        <v>11565327</v>
      </c>
      <c r="U1191">
        <v>45738</v>
      </c>
      <c r="V1191">
        <v>45809</v>
      </c>
      <c r="W1191">
        <v>45805</v>
      </c>
      <c r="X1191">
        <v>2054.9299999999998</v>
      </c>
      <c r="Y1191">
        <v>1290900</v>
      </c>
      <c r="Z1191" t="s">
        <v>1568</v>
      </c>
      <c r="AA1191" t="s">
        <v>249</v>
      </c>
      <c r="AB1191" t="s">
        <v>121</v>
      </c>
      <c r="AC1191" t="s">
        <v>255</v>
      </c>
      <c r="AD1191" t="s">
        <v>135</v>
      </c>
      <c r="AE1191" t="s">
        <v>249</v>
      </c>
      <c r="AF1191" t="s">
        <v>3326</v>
      </c>
      <c r="AG1191">
        <v>0</v>
      </c>
    </row>
    <row r="1192" spans="1:33" x14ac:dyDescent="0.35">
      <c r="A1192" t="s">
        <v>156</v>
      </c>
      <c r="B1192">
        <v>6580587</v>
      </c>
      <c r="C1192" t="s">
        <v>138</v>
      </c>
      <c r="D1192" t="s">
        <v>1764</v>
      </c>
      <c r="E1192" t="s">
        <v>310</v>
      </c>
      <c r="F1192" t="s">
        <v>133</v>
      </c>
      <c r="G1192" t="s">
        <v>147</v>
      </c>
      <c r="H1192">
        <v>45809</v>
      </c>
      <c r="I1192">
        <v>45838</v>
      </c>
      <c r="J1192" t="s">
        <v>3478</v>
      </c>
      <c r="K1192">
        <v>2230131</v>
      </c>
      <c r="L1192" t="s">
        <v>311</v>
      </c>
      <c r="O1192">
        <v>10016283</v>
      </c>
      <c r="P1192" t="s">
        <v>156</v>
      </c>
      <c r="Q1192">
        <v>0</v>
      </c>
      <c r="R1192" t="s">
        <v>349</v>
      </c>
      <c r="S1192" t="s">
        <v>347</v>
      </c>
      <c r="T1192">
        <v>11569783</v>
      </c>
      <c r="U1192">
        <v>45738</v>
      </c>
      <c r="V1192">
        <v>45809</v>
      </c>
      <c r="W1192">
        <v>45805</v>
      </c>
      <c r="X1192">
        <v>0</v>
      </c>
      <c r="Y1192">
        <v>1290900</v>
      </c>
      <c r="Z1192" t="s">
        <v>1568</v>
      </c>
      <c r="AA1192" t="s">
        <v>249</v>
      </c>
      <c r="AB1192" t="s">
        <v>121</v>
      </c>
      <c r="AC1192" t="s">
        <v>255</v>
      </c>
      <c r="AD1192" t="s">
        <v>141</v>
      </c>
      <c r="AE1192" t="s">
        <v>249</v>
      </c>
      <c r="AF1192" t="s">
        <v>1812</v>
      </c>
      <c r="AG1192">
        <v>0</v>
      </c>
    </row>
    <row r="1193" spans="1:33" x14ac:dyDescent="0.35">
      <c r="A1193" t="s">
        <v>321</v>
      </c>
      <c r="B1193">
        <v>6580577</v>
      </c>
      <c r="C1193" t="s">
        <v>138</v>
      </c>
      <c r="D1193" t="s">
        <v>1765</v>
      </c>
      <c r="E1193" t="s">
        <v>310</v>
      </c>
      <c r="F1193" t="s">
        <v>133</v>
      </c>
      <c r="G1193" t="s">
        <v>132</v>
      </c>
      <c r="H1193">
        <v>45808</v>
      </c>
      <c r="I1193">
        <v>45808</v>
      </c>
      <c r="J1193" t="s">
        <v>856</v>
      </c>
      <c r="K1193">
        <v>1291900</v>
      </c>
      <c r="L1193" t="s">
        <v>322</v>
      </c>
      <c r="O1193">
        <v>10014727</v>
      </c>
      <c r="P1193" t="s">
        <v>185</v>
      </c>
      <c r="Q1193">
        <v>0</v>
      </c>
      <c r="R1193" t="s">
        <v>349</v>
      </c>
      <c r="S1193" t="s">
        <v>347</v>
      </c>
      <c r="T1193">
        <v>11569901</v>
      </c>
      <c r="U1193">
        <v>45738</v>
      </c>
      <c r="V1193">
        <v>45808</v>
      </c>
      <c r="W1193">
        <v>45805</v>
      </c>
      <c r="X1193">
        <v>0</v>
      </c>
      <c r="Y1193">
        <v>1290900</v>
      </c>
      <c r="Z1193" t="s">
        <v>1568</v>
      </c>
      <c r="AA1193" t="s">
        <v>249</v>
      </c>
      <c r="AB1193" t="s">
        <v>121</v>
      </c>
      <c r="AC1193" t="s">
        <v>255</v>
      </c>
      <c r="AD1193" t="s">
        <v>141</v>
      </c>
      <c r="AE1193" t="s">
        <v>249</v>
      </c>
      <c r="AF1193" t="s">
        <v>3326</v>
      </c>
      <c r="AG1193">
        <v>0</v>
      </c>
    </row>
    <row r="1194" spans="1:33" x14ac:dyDescent="0.35">
      <c r="A1194" t="s">
        <v>274</v>
      </c>
      <c r="B1194">
        <v>6580412</v>
      </c>
      <c r="C1194" t="s">
        <v>123</v>
      </c>
      <c r="D1194" t="s">
        <v>1766</v>
      </c>
      <c r="E1194" t="s">
        <v>310</v>
      </c>
      <c r="F1194" t="s">
        <v>133</v>
      </c>
      <c r="G1194" t="s">
        <v>132</v>
      </c>
      <c r="H1194">
        <v>45839</v>
      </c>
      <c r="I1194">
        <v>45869</v>
      </c>
      <c r="J1194" t="s">
        <v>3476</v>
      </c>
      <c r="K1194">
        <v>1210102</v>
      </c>
      <c r="L1194" t="s">
        <v>275</v>
      </c>
      <c r="O1194">
        <v>10014596</v>
      </c>
      <c r="P1194" t="s">
        <v>176</v>
      </c>
      <c r="Q1194">
        <v>0</v>
      </c>
      <c r="R1194" t="s">
        <v>296</v>
      </c>
      <c r="S1194" t="s">
        <v>342</v>
      </c>
      <c r="T1194">
        <v>11563169</v>
      </c>
      <c r="U1194">
        <v>45737</v>
      </c>
      <c r="V1194">
        <v>45839</v>
      </c>
      <c r="W1194">
        <v>45833</v>
      </c>
      <c r="X1194">
        <v>0</v>
      </c>
      <c r="Y1194">
        <v>1290900</v>
      </c>
      <c r="Z1194" t="s">
        <v>1568</v>
      </c>
      <c r="AA1194" t="s">
        <v>248</v>
      </c>
      <c r="AB1194" t="s">
        <v>121</v>
      </c>
      <c r="AC1194" t="s">
        <v>255</v>
      </c>
      <c r="AD1194" t="s">
        <v>122</v>
      </c>
      <c r="AE1194" t="s">
        <v>248</v>
      </c>
      <c r="AF1194" t="s">
        <v>1812</v>
      </c>
      <c r="AG1194">
        <v>2</v>
      </c>
    </row>
    <row r="1195" spans="1:33" x14ac:dyDescent="0.35">
      <c r="A1195" t="s">
        <v>274</v>
      </c>
      <c r="B1195">
        <v>6580410</v>
      </c>
      <c r="C1195" t="s">
        <v>123</v>
      </c>
      <c r="D1195" t="s">
        <v>1767</v>
      </c>
      <c r="E1195" t="s">
        <v>310</v>
      </c>
      <c r="F1195" t="s">
        <v>133</v>
      </c>
      <c r="G1195" t="s">
        <v>132</v>
      </c>
      <c r="H1195">
        <v>45889</v>
      </c>
      <c r="I1195">
        <v>45889</v>
      </c>
      <c r="J1195" t="s">
        <v>856</v>
      </c>
      <c r="K1195">
        <v>1210102</v>
      </c>
      <c r="L1195" t="s">
        <v>275</v>
      </c>
      <c r="O1195">
        <v>10014596</v>
      </c>
      <c r="P1195" t="s">
        <v>176</v>
      </c>
      <c r="Q1195">
        <v>0</v>
      </c>
      <c r="R1195" t="s">
        <v>296</v>
      </c>
      <c r="S1195" t="s">
        <v>296</v>
      </c>
      <c r="T1195">
        <v>11544240</v>
      </c>
      <c r="U1195">
        <v>45737</v>
      </c>
      <c r="V1195">
        <v>45889</v>
      </c>
      <c r="W1195">
        <v>45848</v>
      </c>
      <c r="X1195">
        <v>0</v>
      </c>
      <c r="Y1195">
        <v>1290900</v>
      </c>
      <c r="Z1195" t="s">
        <v>1568</v>
      </c>
      <c r="AA1195" t="s">
        <v>248</v>
      </c>
      <c r="AB1195" t="s">
        <v>121</v>
      </c>
      <c r="AC1195" t="s">
        <v>255</v>
      </c>
      <c r="AD1195" t="s">
        <v>141</v>
      </c>
      <c r="AE1195" t="s">
        <v>248</v>
      </c>
      <c r="AF1195" t="s">
        <v>3326</v>
      </c>
      <c r="AG1195">
        <v>12</v>
      </c>
    </row>
    <row r="1196" spans="1:33" x14ac:dyDescent="0.35">
      <c r="A1196" t="s">
        <v>216</v>
      </c>
      <c r="B1196">
        <v>6580242</v>
      </c>
      <c r="C1196" t="s">
        <v>129</v>
      </c>
      <c r="D1196" t="s">
        <v>1768</v>
      </c>
      <c r="E1196" t="s">
        <v>310</v>
      </c>
      <c r="F1196" t="s">
        <v>133</v>
      </c>
      <c r="G1196" t="s">
        <v>147</v>
      </c>
      <c r="H1196">
        <v>45839</v>
      </c>
      <c r="I1196">
        <v>45869</v>
      </c>
      <c r="J1196" t="s">
        <v>3476</v>
      </c>
      <c r="K1196">
        <v>1215154</v>
      </c>
      <c r="L1196" t="s">
        <v>282</v>
      </c>
      <c r="O1196">
        <v>10014642</v>
      </c>
      <c r="P1196" t="s">
        <v>216</v>
      </c>
      <c r="Q1196">
        <v>0</v>
      </c>
      <c r="R1196" t="s">
        <v>329</v>
      </c>
      <c r="S1196" t="s">
        <v>3901</v>
      </c>
      <c r="T1196">
        <v>11565106</v>
      </c>
      <c r="U1196">
        <v>45737</v>
      </c>
      <c r="V1196">
        <v>45839</v>
      </c>
      <c r="W1196">
        <v>45835</v>
      </c>
      <c r="X1196">
        <v>0</v>
      </c>
      <c r="Y1196">
        <v>1290900</v>
      </c>
      <c r="Z1196" t="s">
        <v>1568</v>
      </c>
      <c r="AA1196" t="s">
        <v>246</v>
      </c>
      <c r="AB1196" t="s">
        <v>121</v>
      </c>
      <c r="AC1196" t="s">
        <v>255</v>
      </c>
      <c r="AD1196" t="s">
        <v>141</v>
      </c>
      <c r="AE1196" t="s">
        <v>246</v>
      </c>
      <c r="AF1196" t="s">
        <v>1812</v>
      </c>
      <c r="AG1196">
        <v>1</v>
      </c>
    </row>
    <row r="1197" spans="1:33" x14ac:dyDescent="0.35">
      <c r="A1197" t="s">
        <v>216</v>
      </c>
      <c r="B1197">
        <v>6580240</v>
      </c>
      <c r="C1197" t="s">
        <v>129</v>
      </c>
      <c r="D1197" t="s">
        <v>1769</v>
      </c>
      <c r="E1197" t="s">
        <v>310</v>
      </c>
      <c r="F1197" t="s">
        <v>125</v>
      </c>
      <c r="G1197" t="s">
        <v>127</v>
      </c>
      <c r="H1197">
        <v>45839</v>
      </c>
      <c r="I1197">
        <v>45869</v>
      </c>
      <c r="J1197" t="s">
        <v>3476</v>
      </c>
      <c r="K1197">
        <v>1215154</v>
      </c>
      <c r="L1197" t="s">
        <v>282</v>
      </c>
      <c r="O1197">
        <v>10014642</v>
      </c>
      <c r="P1197" t="s">
        <v>216</v>
      </c>
      <c r="Q1197">
        <v>0</v>
      </c>
      <c r="R1197" t="s">
        <v>329</v>
      </c>
      <c r="S1197" t="s">
        <v>3901</v>
      </c>
      <c r="T1197">
        <v>11565052</v>
      </c>
      <c r="U1197">
        <v>45737</v>
      </c>
      <c r="V1197">
        <v>45839</v>
      </c>
      <c r="W1197">
        <v>45835</v>
      </c>
      <c r="X1197">
        <v>0</v>
      </c>
      <c r="Y1197">
        <v>1290900</v>
      </c>
      <c r="Z1197" t="s">
        <v>1568</v>
      </c>
      <c r="AA1197" t="s">
        <v>246</v>
      </c>
      <c r="AB1197" t="s">
        <v>121</v>
      </c>
      <c r="AC1197" t="s">
        <v>255</v>
      </c>
      <c r="AD1197" t="s">
        <v>122</v>
      </c>
      <c r="AE1197" t="s">
        <v>246</v>
      </c>
      <c r="AF1197" t="s">
        <v>1812</v>
      </c>
      <c r="AG1197">
        <v>2</v>
      </c>
    </row>
    <row r="1198" spans="1:33" x14ac:dyDescent="0.35">
      <c r="A1198" t="s">
        <v>216</v>
      </c>
      <c r="B1198">
        <v>6580239</v>
      </c>
      <c r="C1198" t="s">
        <v>129</v>
      </c>
      <c r="D1198" t="s">
        <v>1770</v>
      </c>
      <c r="E1198" t="s">
        <v>310</v>
      </c>
      <c r="F1198" t="s">
        <v>133</v>
      </c>
      <c r="G1198" t="s">
        <v>186</v>
      </c>
      <c r="H1198">
        <v>45809</v>
      </c>
      <c r="I1198">
        <v>45838</v>
      </c>
      <c r="J1198" t="s">
        <v>856</v>
      </c>
      <c r="K1198">
        <v>1215154</v>
      </c>
      <c r="L1198" t="s">
        <v>282</v>
      </c>
      <c r="O1198">
        <v>10014642</v>
      </c>
      <c r="P1198" t="s">
        <v>216</v>
      </c>
      <c r="Q1198">
        <v>0</v>
      </c>
      <c r="R1198" t="s">
        <v>329</v>
      </c>
      <c r="S1198" t="s">
        <v>3901</v>
      </c>
      <c r="T1198">
        <v>11564941</v>
      </c>
      <c r="U1198">
        <v>45737</v>
      </c>
      <c r="V1198">
        <v>45809</v>
      </c>
      <c r="W1198">
        <v>45790</v>
      </c>
      <c r="X1198">
        <v>0</v>
      </c>
      <c r="Y1198">
        <v>1290900</v>
      </c>
      <c r="Z1198" t="s">
        <v>1568</v>
      </c>
      <c r="AA1198" t="s">
        <v>246</v>
      </c>
      <c r="AB1198" t="s">
        <v>121</v>
      </c>
      <c r="AC1198" t="s">
        <v>255</v>
      </c>
      <c r="AD1198" t="s">
        <v>141</v>
      </c>
      <c r="AE1198" t="s">
        <v>246</v>
      </c>
      <c r="AF1198" t="s">
        <v>3326</v>
      </c>
      <c r="AG1198">
        <v>24</v>
      </c>
    </row>
    <row r="1199" spans="1:33" x14ac:dyDescent="0.35">
      <c r="A1199" t="s">
        <v>152</v>
      </c>
      <c r="B1199">
        <v>6580234</v>
      </c>
      <c r="C1199" t="s">
        <v>129</v>
      </c>
      <c r="D1199" t="s">
        <v>1771</v>
      </c>
      <c r="E1199" t="s">
        <v>310</v>
      </c>
      <c r="F1199" t="s">
        <v>259</v>
      </c>
      <c r="G1199" t="s">
        <v>142</v>
      </c>
      <c r="H1199">
        <v>45839</v>
      </c>
      <c r="I1199">
        <v>45869</v>
      </c>
      <c r="J1199" t="s">
        <v>856</v>
      </c>
      <c r="K1199">
        <v>1215156</v>
      </c>
      <c r="L1199" t="s">
        <v>307</v>
      </c>
      <c r="O1199">
        <v>10014641</v>
      </c>
      <c r="P1199" t="s">
        <v>152</v>
      </c>
      <c r="Q1199">
        <v>0</v>
      </c>
      <c r="R1199" t="s">
        <v>329</v>
      </c>
      <c r="S1199" t="s">
        <v>3891</v>
      </c>
      <c r="T1199">
        <v>11539316</v>
      </c>
      <c r="U1199">
        <v>45737</v>
      </c>
      <c r="V1199">
        <v>45839</v>
      </c>
      <c r="W1199">
        <v>45806</v>
      </c>
      <c r="X1199">
        <v>0</v>
      </c>
      <c r="Y1199">
        <v>1290900</v>
      </c>
      <c r="Z1199" t="s">
        <v>1568</v>
      </c>
      <c r="AA1199" t="s">
        <v>246</v>
      </c>
      <c r="AB1199" t="s">
        <v>121</v>
      </c>
      <c r="AC1199" t="s">
        <v>255</v>
      </c>
      <c r="AD1199" t="s">
        <v>141</v>
      </c>
      <c r="AE1199" t="s">
        <v>246</v>
      </c>
      <c r="AF1199" t="s">
        <v>3326</v>
      </c>
      <c r="AG1199">
        <v>1</v>
      </c>
    </row>
    <row r="1200" spans="1:33" x14ac:dyDescent="0.35">
      <c r="A1200" t="s">
        <v>126</v>
      </c>
      <c r="B1200">
        <v>6579893</v>
      </c>
      <c r="C1200" t="s">
        <v>123</v>
      </c>
      <c r="D1200" t="s">
        <v>1772</v>
      </c>
      <c r="E1200" t="s">
        <v>310</v>
      </c>
      <c r="F1200" t="s">
        <v>133</v>
      </c>
      <c r="G1200" t="s">
        <v>132</v>
      </c>
      <c r="H1200">
        <v>45869</v>
      </c>
      <c r="I1200">
        <v>45869</v>
      </c>
      <c r="J1200" t="s">
        <v>856</v>
      </c>
      <c r="K1200">
        <v>1210101</v>
      </c>
      <c r="L1200" t="s">
        <v>391</v>
      </c>
      <c r="O1200">
        <v>10014657</v>
      </c>
      <c r="P1200" t="s">
        <v>126</v>
      </c>
      <c r="Q1200">
        <v>0</v>
      </c>
      <c r="R1200" t="s">
        <v>296</v>
      </c>
      <c r="S1200" t="s">
        <v>3891</v>
      </c>
      <c r="T1200">
        <v>11562855</v>
      </c>
      <c r="U1200">
        <v>45736</v>
      </c>
      <c r="V1200">
        <v>45869</v>
      </c>
      <c r="W1200">
        <v>45844</v>
      </c>
      <c r="X1200">
        <v>0</v>
      </c>
      <c r="Y1200">
        <v>1290900</v>
      </c>
      <c r="Z1200" t="s">
        <v>1568</v>
      </c>
      <c r="AA1200" t="s">
        <v>248</v>
      </c>
      <c r="AB1200" t="s">
        <v>121</v>
      </c>
      <c r="AC1200" t="s">
        <v>255</v>
      </c>
      <c r="AD1200" t="s">
        <v>141</v>
      </c>
      <c r="AE1200" t="s">
        <v>248</v>
      </c>
      <c r="AF1200" t="s">
        <v>3326</v>
      </c>
      <c r="AG1200">
        <v>4</v>
      </c>
    </row>
    <row r="1201" spans="1:33" x14ac:dyDescent="0.35">
      <c r="A1201" t="s">
        <v>178</v>
      </c>
      <c r="B1201">
        <v>6579039</v>
      </c>
      <c r="C1201" t="s">
        <v>129</v>
      </c>
      <c r="D1201" t="s">
        <v>1683</v>
      </c>
      <c r="E1201" t="s">
        <v>310</v>
      </c>
      <c r="F1201" t="s">
        <v>133</v>
      </c>
      <c r="G1201" t="s">
        <v>147</v>
      </c>
      <c r="H1201">
        <v>45809</v>
      </c>
      <c r="I1201">
        <v>45809</v>
      </c>
      <c r="J1201" t="s">
        <v>856</v>
      </c>
      <c r="K1201">
        <v>1215154</v>
      </c>
      <c r="L1201" t="s">
        <v>392</v>
      </c>
      <c r="O1201">
        <v>10014644</v>
      </c>
      <c r="P1201" t="s">
        <v>178</v>
      </c>
      <c r="Q1201">
        <v>0</v>
      </c>
      <c r="R1201" t="s">
        <v>329</v>
      </c>
      <c r="S1201" t="s">
        <v>329</v>
      </c>
      <c r="T1201">
        <v>11377938</v>
      </c>
      <c r="U1201">
        <v>45735</v>
      </c>
      <c r="V1201">
        <v>45809</v>
      </c>
      <c r="W1201">
        <v>45780</v>
      </c>
      <c r="X1201">
        <v>0</v>
      </c>
      <c r="Y1201">
        <v>1290900</v>
      </c>
      <c r="Z1201" t="s">
        <v>1568</v>
      </c>
      <c r="AA1201" t="s">
        <v>246</v>
      </c>
      <c r="AB1201" t="s">
        <v>121</v>
      </c>
      <c r="AC1201" t="s">
        <v>255</v>
      </c>
      <c r="AD1201" t="s">
        <v>141</v>
      </c>
      <c r="AE1201" t="s">
        <v>246</v>
      </c>
      <c r="AF1201" t="s">
        <v>3326</v>
      </c>
      <c r="AG1201">
        <v>10</v>
      </c>
    </row>
    <row r="1202" spans="1:33" x14ac:dyDescent="0.35">
      <c r="A1202" t="s">
        <v>187</v>
      </c>
      <c r="B1202">
        <v>6578944</v>
      </c>
      <c r="C1202" t="s">
        <v>129</v>
      </c>
      <c r="D1202" t="s">
        <v>1684</v>
      </c>
      <c r="E1202" t="s">
        <v>310</v>
      </c>
      <c r="F1202" t="s">
        <v>133</v>
      </c>
      <c r="G1202" t="s">
        <v>147</v>
      </c>
      <c r="H1202">
        <v>45839</v>
      </c>
      <c r="I1202">
        <v>45869</v>
      </c>
      <c r="J1202" t="s">
        <v>3476</v>
      </c>
      <c r="K1202">
        <v>1215154</v>
      </c>
      <c r="L1202" t="s">
        <v>328</v>
      </c>
      <c r="O1202">
        <v>10014643</v>
      </c>
      <c r="P1202" t="s">
        <v>187</v>
      </c>
      <c r="Q1202">
        <v>0</v>
      </c>
      <c r="R1202" t="s">
        <v>329</v>
      </c>
      <c r="S1202" t="s">
        <v>3901</v>
      </c>
      <c r="T1202">
        <v>11561599</v>
      </c>
      <c r="U1202">
        <v>45734</v>
      </c>
      <c r="V1202">
        <v>45839</v>
      </c>
      <c r="W1202">
        <v>45835</v>
      </c>
      <c r="X1202">
        <v>0</v>
      </c>
      <c r="Y1202">
        <v>1290900</v>
      </c>
      <c r="Z1202" t="s">
        <v>1568</v>
      </c>
      <c r="AA1202" t="s">
        <v>246</v>
      </c>
      <c r="AB1202" t="s">
        <v>121</v>
      </c>
      <c r="AC1202" t="s">
        <v>255</v>
      </c>
      <c r="AD1202" t="s">
        <v>141</v>
      </c>
      <c r="AE1202" t="s">
        <v>246</v>
      </c>
      <c r="AF1202" t="s">
        <v>1812</v>
      </c>
      <c r="AG1202">
        <v>6</v>
      </c>
    </row>
    <row r="1203" spans="1:33" x14ac:dyDescent="0.35">
      <c r="A1203" t="s">
        <v>216</v>
      </c>
      <c r="B1203">
        <v>6578853</v>
      </c>
      <c r="C1203" t="s">
        <v>129</v>
      </c>
      <c r="D1203" t="s">
        <v>1685</v>
      </c>
      <c r="E1203" t="s">
        <v>310</v>
      </c>
      <c r="F1203" t="s">
        <v>133</v>
      </c>
      <c r="G1203" t="s">
        <v>147</v>
      </c>
      <c r="H1203">
        <v>45839</v>
      </c>
      <c r="I1203">
        <v>45869</v>
      </c>
      <c r="J1203" t="s">
        <v>3476</v>
      </c>
      <c r="K1203">
        <v>1215154</v>
      </c>
      <c r="L1203" t="s">
        <v>282</v>
      </c>
      <c r="O1203">
        <v>10014642</v>
      </c>
      <c r="P1203" t="s">
        <v>216</v>
      </c>
      <c r="Q1203">
        <v>0</v>
      </c>
      <c r="R1203" t="s">
        <v>329</v>
      </c>
      <c r="S1203" t="s">
        <v>3901</v>
      </c>
      <c r="T1203">
        <v>11565026</v>
      </c>
      <c r="U1203">
        <v>45734</v>
      </c>
      <c r="V1203">
        <v>45839</v>
      </c>
      <c r="W1203">
        <v>45835</v>
      </c>
      <c r="X1203">
        <v>0</v>
      </c>
      <c r="Y1203">
        <v>1290900</v>
      </c>
      <c r="Z1203" t="s">
        <v>1568</v>
      </c>
      <c r="AA1203" t="s">
        <v>246</v>
      </c>
      <c r="AB1203" t="s">
        <v>121</v>
      </c>
      <c r="AC1203" t="s">
        <v>255</v>
      </c>
      <c r="AD1203" t="s">
        <v>141</v>
      </c>
      <c r="AE1203" t="s">
        <v>246</v>
      </c>
      <c r="AF1203" t="s">
        <v>1812</v>
      </c>
      <c r="AG1203">
        <v>3</v>
      </c>
    </row>
    <row r="1204" spans="1:33" x14ac:dyDescent="0.35">
      <c r="A1204" t="s">
        <v>216</v>
      </c>
      <c r="B1204">
        <v>6578848</v>
      </c>
      <c r="C1204" t="s">
        <v>129</v>
      </c>
      <c r="D1204" t="s">
        <v>1686</v>
      </c>
      <c r="E1204" t="s">
        <v>310</v>
      </c>
      <c r="F1204" t="s">
        <v>133</v>
      </c>
      <c r="G1204" t="s">
        <v>147</v>
      </c>
      <c r="H1204">
        <v>45839</v>
      </c>
      <c r="I1204">
        <v>45869</v>
      </c>
      <c r="J1204" t="s">
        <v>3476</v>
      </c>
      <c r="K1204">
        <v>1215154</v>
      </c>
      <c r="L1204" t="s">
        <v>282</v>
      </c>
      <c r="O1204">
        <v>10014642</v>
      </c>
      <c r="P1204" t="s">
        <v>216</v>
      </c>
      <c r="Q1204">
        <v>0</v>
      </c>
      <c r="R1204" t="s">
        <v>329</v>
      </c>
      <c r="S1204" t="s">
        <v>3901</v>
      </c>
      <c r="T1204">
        <v>11562655</v>
      </c>
      <c r="U1204">
        <v>45734</v>
      </c>
      <c r="V1204">
        <v>45839</v>
      </c>
      <c r="W1204">
        <v>45835</v>
      </c>
      <c r="X1204">
        <v>0</v>
      </c>
      <c r="Y1204">
        <v>1290900</v>
      </c>
      <c r="Z1204" t="s">
        <v>1568</v>
      </c>
      <c r="AA1204" t="s">
        <v>246</v>
      </c>
      <c r="AB1204" t="s">
        <v>121</v>
      </c>
      <c r="AC1204" t="s">
        <v>255</v>
      </c>
      <c r="AD1204" t="s">
        <v>141</v>
      </c>
      <c r="AE1204" t="s">
        <v>246</v>
      </c>
      <c r="AF1204" t="s">
        <v>1812</v>
      </c>
      <c r="AG1204">
        <v>1</v>
      </c>
    </row>
    <row r="1205" spans="1:33" x14ac:dyDescent="0.35">
      <c r="A1205" t="s">
        <v>216</v>
      </c>
      <c r="B1205">
        <v>6578441</v>
      </c>
      <c r="C1205" t="s">
        <v>129</v>
      </c>
      <c r="D1205" t="s">
        <v>1687</v>
      </c>
      <c r="E1205" t="s">
        <v>310</v>
      </c>
      <c r="F1205" t="s">
        <v>133</v>
      </c>
      <c r="G1205" t="s">
        <v>147</v>
      </c>
      <c r="H1205">
        <v>45809</v>
      </c>
      <c r="I1205">
        <v>45838</v>
      </c>
      <c r="J1205" t="s">
        <v>856</v>
      </c>
      <c r="K1205">
        <v>1215154</v>
      </c>
      <c r="L1205" t="s">
        <v>282</v>
      </c>
      <c r="O1205">
        <v>10014642</v>
      </c>
      <c r="P1205" t="s">
        <v>216</v>
      </c>
      <c r="Q1205">
        <v>0</v>
      </c>
      <c r="R1205" t="s">
        <v>291</v>
      </c>
      <c r="S1205" t="s">
        <v>3901</v>
      </c>
      <c r="T1205">
        <v>11568265</v>
      </c>
      <c r="U1205">
        <v>45733</v>
      </c>
      <c r="V1205">
        <v>45809</v>
      </c>
      <c r="W1205">
        <v>45835</v>
      </c>
      <c r="X1205">
        <v>0</v>
      </c>
      <c r="Y1205">
        <v>1290900</v>
      </c>
      <c r="Z1205" t="s">
        <v>1568</v>
      </c>
      <c r="AA1205" t="s">
        <v>246</v>
      </c>
      <c r="AB1205" t="s">
        <v>121</v>
      </c>
      <c r="AC1205" t="s">
        <v>255</v>
      </c>
      <c r="AD1205" t="s">
        <v>122</v>
      </c>
      <c r="AE1205" t="s">
        <v>246</v>
      </c>
      <c r="AF1205" t="s">
        <v>1812</v>
      </c>
      <c r="AG1205">
        <v>2</v>
      </c>
    </row>
    <row r="1206" spans="1:33" x14ac:dyDescent="0.35">
      <c r="A1206" t="s">
        <v>128</v>
      </c>
      <c r="B1206">
        <v>6578313</v>
      </c>
      <c r="C1206" t="s">
        <v>123</v>
      </c>
      <c r="D1206" t="s">
        <v>1689</v>
      </c>
      <c r="E1206" t="s">
        <v>310</v>
      </c>
      <c r="F1206" t="s">
        <v>133</v>
      </c>
      <c r="G1206" t="s">
        <v>226</v>
      </c>
      <c r="H1206">
        <v>45839</v>
      </c>
      <c r="I1206">
        <v>45869</v>
      </c>
      <c r="J1206" t="s">
        <v>3476</v>
      </c>
      <c r="K1206">
        <v>1210100</v>
      </c>
      <c r="L1206" t="s">
        <v>390</v>
      </c>
      <c r="O1206">
        <v>10014594</v>
      </c>
      <c r="P1206" t="s">
        <v>128</v>
      </c>
      <c r="Q1206">
        <v>0</v>
      </c>
      <c r="R1206" t="s">
        <v>342</v>
      </c>
      <c r="S1206" t="s">
        <v>3891</v>
      </c>
      <c r="T1206">
        <v>11567799</v>
      </c>
      <c r="U1206">
        <v>45733</v>
      </c>
      <c r="V1206">
        <v>45839</v>
      </c>
      <c r="W1206">
        <v>45820</v>
      </c>
      <c r="X1206">
        <v>0</v>
      </c>
      <c r="Y1206">
        <v>1290900</v>
      </c>
      <c r="Z1206" t="s">
        <v>1568</v>
      </c>
      <c r="AA1206" t="s">
        <v>248</v>
      </c>
      <c r="AB1206" t="s">
        <v>121</v>
      </c>
      <c r="AC1206" t="s">
        <v>255</v>
      </c>
      <c r="AD1206" t="s">
        <v>189</v>
      </c>
      <c r="AE1206" t="s">
        <v>248</v>
      </c>
      <c r="AF1206" t="s">
        <v>1812</v>
      </c>
      <c r="AG1206">
        <v>1</v>
      </c>
    </row>
    <row r="1207" spans="1:33" x14ac:dyDescent="0.35">
      <c r="A1207" t="s">
        <v>324</v>
      </c>
      <c r="B1207">
        <v>6578312</v>
      </c>
      <c r="C1207" t="s">
        <v>138</v>
      </c>
      <c r="D1207" t="s">
        <v>1690</v>
      </c>
      <c r="E1207" t="s">
        <v>310</v>
      </c>
      <c r="F1207" t="s">
        <v>133</v>
      </c>
      <c r="G1207" t="s">
        <v>192</v>
      </c>
      <c r="H1207">
        <v>45869</v>
      </c>
      <c r="I1207">
        <v>45869</v>
      </c>
      <c r="J1207" t="s">
        <v>856</v>
      </c>
      <c r="K1207">
        <v>1216100</v>
      </c>
      <c r="L1207" t="s">
        <v>325</v>
      </c>
      <c r="O1207">
        <v>10014726</v>
      </c>
      <c r="P1207" t="s">
        <v>412</v>
      </c>
      <c r="Q1207">
        <v>1861.65</v>
      </c>
      <c r="R1207" t="s">
        <v>343</v>
      </c>
      <c r="S1207" t="s">
        <v>3891</v>
      </c>
      <c r="T1207">
        <v>11568093</v>
      </c>
      <c r="U1207">
        <v>45733</v>
      </c>
      <c r="V1207">
        <v>45869</v>
      </c>
      <c r="W1207">
        <v>45848</v>
      </c>
      <c r="X1207">
        <v>1861.65</v>
      </c>
      <c r="Y1207">
        <v>1290900</v>
      </c>
      <c r="Z1207" t="s">
        <v>1568</v>
      </c>
      <c r="AA1207" t="s">
        <v>249</v>
      </c>
      <c r="AB1207" t="s">
        <v>121</v>
      </c>
      <c r="AC1207" t="s">
        <v>255</v>
      </c>
      <c r="AD1207" t="s">
        <v>135</v>
      </c>
      <c r="AE1207" t="s">
        <v>249</v>
      </c>
      <c r="AF1207" t="s">
        <v>3326</v>
      </c>
      <c r="AG1207">
        <v>12</v>
      </c>
    </row>
    <row r="1208" spans="1:33" x14ac:dyDescent="0.35">
      <c r="A1208" t="s">
        <v>134</v>
      </c>
      <c r="B1208">
        <v>6578035</v>
      </c>
      <c r="C1208" t="s">
        <v>123</v>
      </c>
      <c r="D1208" t="s">
        <v>1677</v>
      </c>
      <c r="E1208" t="s">
        <v>310</v>
      </c>
      <c r="F1208" t="s">
        <v>379</v>
      </c>
      <c r="G1208" t="s">
        <v>136</v>
      </c>
      <c r="H1208">
        <v>45839</v>
      </c>
      <c r="I1208">
        <v>45869</v>
      </c>
      <c r="J1208" t="s">
        <v>3476</v>
      </c>
      <c r="K1208">
        <v>1210101</v>
      </c>
      <c r="L1208" t="s">
        <v>271</v>
      </c>
      <c r="O1208">
        <v>10014658</v>
      </c>
      <c r="P1208" t="s">
        <v>134</v>
      </c>
      <c r="Q1208">
        <v>4189.2</v>
      </c>
      <c r="R1208" t="s">
        <v>349</v>
      </c>
      <c r="S1208" t="s">
        <v>342</v>
      </c>
      <c r="T1208">
        <v>11567593</v>
      </c>
      <c r="U1208">
        <v>45732</v>
      </c>
      <c r="V1208">
        <v>45839</v>
      </c>
      <c r="W1208">
        <v>45833</v>
      </c>
      <c r="X1208">
        <v>4189.2</v>
      </c>
      <c r="Y1208">
        <v>1290900</v>
      </c>
      <c r="Z1208" t="s">
        <v>1568</v>
      </c>
      <c r="AA1208" t="s">
        <v>248</v>
      </c>
      <c r="AB1208" t="s">
        <v>121</v>
      </c>
      <c r="AC1208" t="s">
        <v>255</v>
      </c>
      <c r="AD1208" t="s">
        <v>122</v>
      </c>
      <c r="AE1208" t="s">
        <v>248</v>
      </c>
      <c r="AF1208" t="s">
        <v>1812</v>
      </c>
      <c r="AG1208">
        <v>16</v>
      </c>
    </row>
    <row r="1209" spans="1:33" x14ac:dyDescent="0.35">
      <c r="A1209" t="s">
        <v>134</v>
      </c>
      <c r="B1209">
        <v>6577268</v>
      </c>
      <c r="C1209" t="s">
        <v>123</v>
      </c>
      <c r="D1209" t="s">
        <v>1691</v>
      </c>
      <c r="E1209" t="s">
        <v>310</v>
      </c>
      <c r="F1209" t="s">
        <v>133</v>
      </c>
      <c r="G1209" t="s">
        <v>132</v>
      </c>
      <c r="H1209">
        <v>45839</v>
      </c>
      <c r="I1209">
        <v>45869</v>
      </c>
      <c r="J1209" t="s">
        <v>3476</v>
      </c>
      <c r="K1209">
        <v>1210101</v>
      </c>
      <c r="L1209" t="s">
        <v>271</v>
      </c>
      <c r="O1209">
        <v>10014658</v>
      </c>
      <c r="P1209" t="s">
        <v>134</v>
      </c>
      <c r="Q1209">
        <v>0</v>
      </c>
      <c r="R1209" t="s">
        <v>342</v>
      </c>
      <c r="S1209" t="s">
        <v>342</v>
      </c>
      <c r="T1209">
        <v>11564927</v>
      </c>
      <c r="U1209">
        <v>45731</v>
      </c>
      <c r="V1209">
        <v>45839</v>
      </c>
      <c r="W1209">
        <v>45833</v>
      </c>
      <c r="X1209">
        <v>0</v>
      </c>
      <c r="Y1209">
        <v>1290900</v>
      </c>
      <c r="Z1209" t="s">
        <v>1568</v>
      </c>
      <c r="AA1209" t="s">
        <v>248</v>
      </c>
      <c r="AB1209" t="s">
        <v>121</v>
      </c>
      <c r="AC1209" t="s">
        <v>255</v>
      </c>
      <c r="AD1209" t="s">
        <v>122</v>
      </c>
      <c r="AE1209" t="s">
        <v>248</v>
      </c>
      <c r="AF1209" t="s">
        <v>1812</v>
      </c>
      <c r="AG1209">
        <v>4</v>
      </c>
    </row>
    <row r="1210" spans="1:33" x14ac:dyDescent="0.35">
      <c r="A1210" t="s">
        <v>173</v>
      </c>
      <c r="B1210">
        <v>6577085</v>
      </c>
      <c r="C1210" t="s">
        <v>123</v>
      </c>
      <c r="D1210" t="s">
        <v>1692</v>
      </c>
      <c r="E1210" t="s">
        <v>310</v>
      </c>
      <c r="F1210" t="s">
        <v>259</v>
      </c>
      <c r="G1210" t="s">
        <v>192</v>
      </c>
      <c r="H1210">
        <v>45889</v>
      </c>
      <c r="I1210">
        <v>45889</v>
      </c>
      <c r="J1210" t="s">
        <v>856</v>
      </c>
      <c r="K1210">
        <v>1210101</v>
      </c>
      <c r="L1210" t="s">
        <v>341</v>
      </c>
      <c r="O1210">
        <v>10014656</v>
      </c>
      <c r="P1210" t="s">
        <v>173</v>
      </c>
      <c r="Q1210">
        <v>1498.62</v>
      </c>
      <c r="R1210" t="s">
        <v>343</v>
      </c>
      <c r="S1210" t="s">
        <v>296</v>
      </c>
      <c r="T1210">
        <v>11566689</v>
      </c>
      <c r="U1210">
        <v>45730</v>
      </c>
      <c r="V1210">
        <v>45889</v>
      </c>
      <c r="W1210">
        <v>45848</v>
      </c>
      <c r="X1210">
        <v>1498.62</v>
      </c>
      <c r="Y1210">
        <v>1290900</v>
      </c>
      <c r="Z1210" t="s">
        <v>1568</v>
      </c>
      <c r="AA1210" t="s">
        <v>248</v>
      </c>
      <c r="AB1210" t="s">
        <v>121</v>
      </c>
      <c r="AC1210" t="s">
        <v>255</v>
      </c>
      <c r="AD1210" t="s">
        <v>141</v>
      </c>
      <c r="AE1210" t="s">
        <v>248</v>
      </c>
      <c r="AF1210" t="s">
        <v>3326</v>
      </c>
      <c r="AG1210">
        <v>4</v>
      </c>
    </row>
    <row r="1211" spans="1:33" x14ac:dyDescent="0.35">
      <c r="A1211" t="s">
        <v>216</v>
      </c>
      <c r="B1211">
        <v>6576777</v>
      </c>
      <c r="C1211" t="s">
        <v>129</v>
      </c>
      <c r="D1211" t="s">
        <v>1693</v>
      </c>
      <c r="E1211" t="s">
        <v>310</v>
      </c>
      <c r="F1211" t="s">
        <v>125</v>
      </c>
      <c r="G1211" t="s">
        <v>153</v>
      </c>
      <c r="H1211">
        <v>45839</v>
      </c>
      <c r="I1211">
        <v>45869</v>
      </c>
      <c r="J1211" t="s">
        <v>3476</v>
      </c>
      <c r="K1211">
        <v>1215154</v>
      </c>
      <c r="L1211" t="s">
        <v>282</v>
      </c>
      <c r="O1211">
        <v>10014642</v>
      </c>
      <c r="P1211" t="s">
        <v>216</v>
      </c>
      <c r="Q1211">
        <v>0</v>
      </c>
      <c r="R1211" t="s">
        <v>343</v>
      </c>
      <c r="S1211" t="s">
        <v>3901</v>
      </c>
      <c r="T1211">
        <v>11562641</v>
      </c>
      <c r="U1211">
        <v>45729</v>
      </c>
      <c r="V1211">
        <v>45839</v>
      </c>
      <c r="W1211">
        <v>45835</v>
      </c>
      <c r="X1211">
        <v>0</v>
      </c>
      <c r="Y1211">
        <v>1290900</v>
      </c>
      <c r="Z1211" t="s">
        <v>1568</v>
      </c>
      <c r="AA1211" t="s">
        <v>246</v>
      </c>
      <c r="AB1211" t="s">
        <v>121</v>
      </c>
      <c r="AC1211" t="s">
        <v>255</v>
      </c>
      <c r="AD1211" t="s">
        <v>122</v>
      </c>
      <c r="AE1211" t="s">
        <v>246</v>
      </c>
      <c r="AF1211" t="s">
        <v>1812</v>
      </c>
      <c r="AG1211">
        <v>4</v>
      </c>
    </row>
    <row r="1212" spans="1:33" x14ac:dyDescent="0.35">
      <c r="A1212" t="s">
        <v>217</v>
      </c>
      <c r="B1212">
        <v>6576067</v>
      </c>
      <c r="C1212" t="s">
        <v>129</v>
      </c>
      <c r="D1212" t="s">
        <v>1678</v>
      </c>
      <c r="E1212" t="s">
        <v>310</v>
      </c>
      <c r="F1212" t="s">
        <v>259</v>
      </c>
      <c r="G1212" t="s">
        <v>124</v>
      </c>
      <c r="H1212">
        <v>45809</v>
      </c>
      <c r="I1212">
        <v>45838</v>
      </c>
      <c r="J1212" t="s">
        <v>3478</v>
      </c>
      <c r="K1212">
        <v>1213130</v>
      </c>
      <c r="L1212" t="s">
        <v>320</v>
      </c>
      <c r="O1212">
        <v>10014611</v>
      </c>
      <c r="P1212" t="s">
        <v>217</v>
      </c>
      <c r="Q1212">
        <v>0</v>
      </c>
      <c r="R1212" t="s">
        <v>296</v>
      </c>
      <c r="S1212" t="s">
        <v>3891</v>
      </c>
      <c r="T1212">
        <v>11564944</v>
      </c>
      <c r="U1212">
        <v>45729</v>
      </c>
      <c r="V1212">
        <v>45809</v>
      </c>
      <c r="W1212">
        <v>45815</v>
      </c>
      <c r="X1212">
        <v>0</v>
      </c>
      <c r="Y1212">
        <v>1290900</v>
      </c>
      <c r="Z1212" t="s">
        <v>1568</v>
      </c>
      <c r="AA1212" t="s">
        <v>245</v>
      </c>
      <c r="AB1212" t="s">
        <v>121</v>
      </c>
      <c r="AC1212" t="s">
        <v>255</v>
      </c>
      <c r="AD1212" t="s">
        <v>122</v>
      </c>
      <c r="AE1212" t="s">
        <v>245</v>
      </c>
      <c r="AF1212" t="s">
        <v>1812</v>
      </c>
      <c r="AG1212">
        <v>10</v>
      </c>
    </row>
    <row r="1213" spans="1:33" x14ac:dyDescent="0.35">
      <c r="A1213" t="s">
        <v>216</v>
      </c>
      <c r="B1213">
        <v>6575531</v>
      </c>
      <c r="C1213" t="s">
        <v>129</v>
      </c>
      <c r="D1213" t="s">
        <v>1694</v>
      </c>
      <c r="E1213" t="s">
        <v>310</v>
      </c>
      <c r="F1213" t="s">
        <v>133</v>
      </c>
      <c r="G1213" t="s">
        <v>132</v>
      </c>
      <c r="H1213">
        <v>45839</v>
      </c>
      <c r="I1213">
        <v>45869</v>
      </c>
      <c r="J1213" t="s">
        <v>3476</v>
      </c>
      <c r="K1213">
        <v>1215154</v>
      </c>
      <c r="L1213" t="s">
        <v>282</v>
      </c>
      <c r="O1213">
        <v>10014642</v>
      </c>
      <c r="P1213" t="s">
        <v>216</v>
      </c>
      <c r="Q1213">
        <v>0</v>
      </c>
      <c r="R1213" t="s">
        <v>343</v>
      </c>
      <c r="S1213" t="s">
        <v>329</v>
      </c>
      <c r="T1213">
        <v>11563877</v>
      </c>
      <c r="U1213">
        <v>45728</v>
      </c>
      <c r="V1213">
        <v>45839</v>
      </c>
      <c r="W1213">
        <v>45835</v>
      </c>
      <c r="X1213">
        <v>0</v>
      </c>
      <c r="Y1213">
        <v>1290900</v>
      </c>
      <c r="Z1213" t="s">
        <v>1568</v>
      </c>
      <c r="AA1213" t="s">
        <v>246</v>
      </c>
      <c r="AB1213" t="s">
        <v>121</v>
      </c>
      <c r="AC1213" t="s">
        <v>255</v>
      </c>
      <c r="AD1213" t="s">
        <v>122</v>
      </c>
      <c r="AE1213" t="s">
        <v>246</v>
      </c>
      <c r="AF1213" t="s">
        <v>1812</v>
      </c>
      <c r="AG1213">
        <v>3</v>
      </c>
    </row>
    <row r="1214" spans="1:33" x14ac:dyDescent="0.35">
      <c r="A1214" t="s">
        <v>137</v>
      </c>
      <c r="B1214">
        <v>6575530</v>
      </c>
      <c r="C1214" t="s">
        <v>123</v>
      </c>
      <c r="D1214" t="s">
        <v>1695</v>
      </c>
      <c r="E1214" t="s">
        <v>310</v>
      </c>
      <c r="F1214" t="s">
        <v>133</v>
      </c>
      <c r="G1214" t="s">
        <v>132</v>
      </c>
      <c r="H1214">
        <v>45839</v>
      </c>
      <c r="I1214">
        <v>45869</v>
      </c>
      <c r="J1214" t="s">
        <v>3476</v>
      </c>
      <c r="K1214">
        <v>1210100</v>
      </c>
      <c r="L1214" t="s">
        <v>388</v>
      </c>
      <c r="O1214">
        <v>10014595</v>
      </c>
      <c r="P1214" t="s">
        <v>137</v>
      </c>
      <c r="Q1214">
        <v>0</v>
      </c>
      <c r="R1214" t="s">
        <v>343</v>
      </c>
      <c r="S1214" t="s">
        <v>342</v>
      </c>
      <c r="T1214">
        <v>11563692</v>
      </c>
      <c r="U1214">
        <v>45728</v>
      </c>
      <c r="V1214">
        <v>45839</v>
      </c>
      <c r="W1214">
        <v>45833</v>
      </c>
      <c r="X1214">
        <v>0</v>
      </c>
      <c r="Y1214">
        <v>1290900</v>
      </c>
      <c r="Z1214" t="s">
        <v>1568</v>
      </c>
      <c r="AA1214" t="s">
        <v>248</v>
      </c>
      <c r="AB1214" t="s">
        <v>121</v>
      </c>
      <c r="AC1214" t="s">
        <v>255</v>
      </c>
      <c r="AD1214" t="s">
        <v>122</v>
      </c>
      <c r="AE1214" t="s">
        <v>248</v>
      </c>
      <c r="AF1214" t="s">
        <v>1812</v>
      </c>
      <c r="AG1214">
        <v>4</v>
      </c>
    </row>
    <row r="1215" spans="1:33" x14ac:dyDescent="0.35">
      <c r="A1215" t="s">
        <v>324</v>
      </c>
      <c r="B1215">
        <v>6575215</v>
      </c>
      <c r="C1215" t="s">
        <v>138</v>
      </c>
      <c r="D1215" t="s">
        <v>1655</v>
      </c>
      <c r="E1215" t="s">
        <v>310</v>
      </c>
      <c r="F1215" t="s">
        <v>133</v>
      </c>
      <c r="G1215" t="s">
        <v>132</v>
      </c>
      <c r="H1215">
        <v>45809</v>
      </c>
      <c r="I1215">
        <v>45809</v>
      </c>
      <c r="J1215" t="s">
        <v>856</v>
      </c>
      <c r="K1215">
        <v>2230160</v>
      </c>
      <c r="L1215" t="s">
        <v>325</v>
      </c>
      <c r="O1215">
        <v>10016489</v>
      </c>
      <c r="P1215" t="s">
        <v>1656</v>
      </c>
      <c r="Q1215">
        <v>0</v>
      </c>
      <c r="R1215" t="s">
        <v>349</v>
      </c>
      <c r="S1215" t="s">
        <v>347</v>
      </c>
      <c r="T1215">
        <v>11554540</v>
      </c>
      <c r="U1215">
        <v>45727</v>
      </c>
      <c r="V1215">
        <v>45809</v>
      </c>
      <c r="W1215">
        <v>45805</v>
      </c>
      <c r="X1215">
        <v>0</v>
      </c>
      <c r="Y1215">
        <v>1290900</v>
      </c>
      <c r="Z1215" t="s">
        <v>1568</v>
      </c>
      <c r="AA1215" t="s">
        <v>249</v>
      </c>
      <c r="AB1215" t="s">
        <v>121</v>
      </c>
      <c r="AC1215" t="s">
        <v>255</v>
      </c>
      <c r="AD1215" t="s">
        <v>122</v>
      </c>
      <c r="AE1215" t="s">
        <v>249</v>
      </c>
      <c r="AF1215" t="s">
        <v>1812</v>
      </c>
      <c r="AG1215">
        <v>0</v>
      </c>
    </row>
    <row r="1216" spans="1:33" x14ac:dyDescent="0.35">
      <c r="A1216" t="s">
        <v>324</v>
      </c>
      <c r="B1216">
        <v>6575213</v>
      </c>
      <c r="C1216" t="s">
        <v>138</v>
      </c>
      <c r="D1216" t="s">
        <v>1657</v>
      </c>
      <c r="E1216" t="s">
        <v>310</v>
      </c>
      <c r="F1216" t="s">
        <v>133</v>
      </c>
      <c r="G1216" t="s">
        <v>132</v>
      </c>
      <c r="H1216">
        <v>45808</v>
      </c>
      <c r="I1216">
        <v>45808</v>
      </c>
      <c r="J1216" t="s">
        <v>856</v>
      </c>
      <c r="K1216">
        <v>1291900</v>
      </c>
      <c r="L1216" t="s">
        <v>325</v>
      </c>
      <c r="O1216">
        <v>10014721</v>
      </c>
      <c r="P1216" t="s">
        <v>239</v>
      </c>
      <c r="Q1216">
        <v>0</v>
      </c>
      <c r="R1216" t="s">
        <v>349</v>
      </c>
      <c r="S1216" t="s">
        <v>347</v>
      </c>
      <c r="T1216">
        <v>11513780</v>
      </c>
      <c r="U1216">
        <v>45727</v>
      </c>
      <c r="V1216">
        <v>45808</v>
      </c>
      <c r="W1216">
        <v>45805</v>
      </c>
      <c r="X1216">
        <v>0</v>
      </c>
      <c r="Y1216">
        <v>1290900</v>
      </c>
      <c r="Z1216" t="s">
        <v>1568</v>
      </c>
      <c r="AA1216" t="s">
        <v>249</v>
      </c>
      <c r="AB1216" t="s">
        <v>121</v>
      </c>
      <c r="AC1216" t="s">
        <v>255</v>
      </c>
      <c r="AD1216" t="s">
        <v>141</v>
      </c>
      <c r="AE1216" t="s">
        <v>249</v>
      </c>
      <c r="AF1216" t="s">
        <v>3326</v>
      </c>
      <c r="AG1216">
        <v>0</v>
      </c>
    </row>
    <row r="1217" spans="1:33" x14ac:dyDescent="0.35">
      <c r="A1217" t="s">
        <v>198</v>
      </c>
      <c r="B1217">
        <v>6575130</v>
      </c>
      <c r="C1217" t="s">
        <v>129</v>
      </c>
      <c r="D1217" t="s">
        <v>1658</v>
      </c>
      <c r="E1217" t="s">
        <v>310</v>
      </c>
      <c r="F1217" t="s">
        <v>133</v>
      </c>
      <c r="G1217" t="s">
        <v>147</v>
      </c>
      <c r="H1217">
        <v>45809</v>
      </c>
      <c r="I1217">
        <v>45809</v>
      </c>
      <c r="J1217" t="s">
        <v>856</v>
      </c>
      <c r="K1217">
        <v>1215156</v>
      </c>
      <c r="L1217" t="s">
        <v>306</v>
      </c>
      <c r="O1217">
        <v>10014640</v>
      </c>
      <c r="P1217" t="s">
        <v>198</v>
      </c>
      <c r="Q1217">
        <v>0</v>
      </c>
      <c r="R1217" t="s">
        <v>343</v>
      </c>
      <c r="S1217" t="s">
        <v>343</v>
      </c>
      <c r="T1217">
        <v>11563906</v>
      </c>
      <c r="U1217">
        <v>45726</v>
      </c>
      <c r="V1217">
        <v>45809</v>
      </c>
      <c r="W1217">
        <v>45776</v>
      </c>
      <c r="X1217">
        <v>0</v>
      </c>
      <c r="Y1217">
        <v>1290900</v>
      </c>
      <c r="Z1217" t="s">
        <v>1568</v>
      </c>
      <c r="AA1217" t="s">
        <v>246</v>
      </c>
      <c r="AB1217" t="s">
        <v>121</v>
      </c>
      <c r="AC1217" t="s">
        <v>255</v>
      </c>
      <c r="AD1217" t="s">
        <v>141</v>
      </c>
      <c r="AE1217" t="s">
        <v>246</v>
      </c>
      <c r="AF1217" t="s">
        <v>3326</v>
      </c>
      <c r="AG1217">
        <v>0</v>
      </c>
    </row>
    <row r="1218" spans="1:33" x14ac:dyDescent="0.35">
      <c r="A1218" t="s">
        <v>144</v>
      </c>
      <c r="B1218">
        <v>6574816</v>
      </c>
      <c r="C1218" t="s">
        <v>138</v>
      </c>
      <c r="D1218" t="s">
        <v>1659</v>
      </c>
      <c r="E1218" t="s">
        <v>310</v>
      </c>
      <c r="F1218" t="s">
        <v>133</v>
      </c>
      <c r="G1218" t="s">
        <v>147</v>
      </c>
      <c r="H1218">
        <v>45808</v>
      </c>
      <c r="I1218">
        <v>45808</v>
      </c>
      <c r="J1218" t="s">
        <v>856</v>
      </c>
      <c r="K1218">
        <v>1216100</v>
      </c>
      <c r="L1218" t="s">
        <v>393</v>
      </c>
      <c r="O1218">
        <v>10014649</v>
      </c>
      <c r="P1218" t="s">
        <v>144</v>
      </c>
      <c r="Q1218">
        <v>0</v>
      </c>
      <c r="R1218" t="s">
        <v>349</v>
      </c>
      <c r="S1218" t="s">
        <v>347</v>
      </c>
      <c r="T1218">
        <v>11559400</v>
      </c>
      <c r="U1218">
        <v>45725</v>
      </c>
      <c r="V1218">
        <v>45808</v>
      </c>
      <c r="W1218">
        <v>45805</v>
      </c>
      <c r="X1218">
        <v>0</v>
      </c>
      <c r="Y1218">
        <v>1290900</v>
      </c>
      <c r="Z1218" t="s">
        <v>1568</v>
      </c>
      <c r="AA1218" t="s">
        <v>249</v>
      </c>
      <c r="AB1218" t="s">
        <v>121</v>
      </c>
      <c r="AC1218" t="s">
        <v>255</v>
      </c>
      <c r="AD1218" t="s">
        <v>122</v>
      </c>
      <c r="AE1218" t="s">
        <v>249</v>
      </c>
      <c r="AF1218" t="s">
        <v>1812</v>
      </c>
      <c r="AG1218">
        <v>0</v>
      </c>
    </row>
    <row r="1219" spans="1:33" x14ac:dyDescent="0.35">
      <c r="A1219" t="s">
        <v>156</v>
      </c>
      <c r="B1219">
        <v>6574774</v>
      </c>
      <c r="C1219" t="s">
        <v>138</v>
      </c>
      <c r="D1219" t="s">
        <v>1660</v>
      </c>
      <c r="E1219" t="s">
        <v>310</v>
      </c>
      <c r="F1219" t="s">
        <v>133</v>
      </c>
      <c r="G1219" t="s">
        <v>147</v>
      </c>
      <c r="H1219">
        <v>45845</v>
      </c>
      <c r="I1219">
        <v>45845</v>
      </c>
      <c r="J1219" t="s">
        <v>856</v>
      </c>
      <c r="K1219">
        <v>2230131</v>
      </c>
      <c r="L1219" t="s">
        <v>311</v>
      </c>
      <c r="O1219">
        <v>10016283</v>
      </c>
      <c r="P1219" t="s">
        <v>156</v>
      </c>
      <c r="Q1219">
        <v>0</v>
      </c>
      <c r="R1219" t="s">
        <v>349</v>
      </c>
      <c r="S1219" t="s">
        <v>342</v>
      </c>
      <c r="T1219">
        <v>11561244</v>
      </c>
      <c r="U1219">
        <v>45725</v>
      </c>
      <c r="V1219">
        <v>45845</v>
      </c>
      <c r="W1219">
        <v>45805</v>
      </c>
      <c r="X1219">
        <v>0</v>
      </c>
      <c r="Y1219">
        <v>1290900</v>
      </c>
      <c r="Z1219" t="s">
        <v>1568</v>
      </c>
      <c r="AA1219" t="s">
        <v>249</v>
      </c>
      <c r="AB1219" t="s">
        <v>121</v>
      </c>
      <c r="AC1219" t="s">
        <v>255</v>
      </c>
      <c r="AD1219" t="s">
        <v>141</v>
      </c>
      <c r="AE1219" t="s">
        <v>249</v>
      </c>
      <c r="AF1219" t="s">
        <v>3326</v>
      </c>
      <c r="AG1219">
        <v>0</v>
      </c>
    </row>
    <row r="1220" spans="1:33" x14ac:dyDescent="0.35">
      <c r="A1220" t="s">
        <v>324</v>
      </c>
      <c r="B1220">
        <v>6574773</v>
      </c>
      <c r="C1220" t="s">
        <v>138</v>
      </c>
      <c r="D1220" t="s">
        <v>1661</v>
      </c>
      <c r="E1220" t="s">
        <v>310</v>
      </c>
      <c r="F1220" t="s">
        <v>133</v>
      </c>
      <c r="G1220" t="s">
        <v>147</v>
      </c>
      <c r="H1220">
        <v>45809</v>
      </c>
      <c r="I1220">
        <v>45809</v>
      </c>
      <c r="J1220" t="s">
        <v>856</v>
      </c>
      <c r="K1220">
        <v>2230130</v>
      </c>
      <c r="L1220" t="s">
        <v>325</v>
      </c>
      <c r="O1220">
        <v>10017213</v>
      </c>
      <c r="P1220" t="s">
        <v>146</v>
      </c>
      <c r="Q1220">
        <v>0</v>
      </c>
      <c r="R1220" t="s">
        <v>349</v>
      </c>
      <c r="S1220" t="s">
        <v>347</v>
      </c>
      <c r="T1220">
        <v>11562109</v>
      </c>
      <c r="U1220">
        <v>45725</v>
      </c>
      <c r="V1220">
        <v>45809</v>
      </c>
      <c r="W1220">
        <v>45805</v>
      </c>
      <c r="X1220">
        <v>0</v>
      </c>
      <c r="Y1220">
        <v>1290900</v>
      </c>
      <c r="Z1220" t="s">
        <v>1568</v>
      </c>
      <c r="AA1220" t="s">
        <v>249</v>
      </c>
      <c r="AB1220" t="s">
        <v>121</v>
      </c>
      <c r="AC1220" t="s">
        <v>255</v>
      </c>
      <c r="AD1220" t="s">
        <v>141</v>
      </c>
      <c r="AE1220" t="s">
        <v>249</v>
      </c>
      <c r="AF1220" t="s">
        <v>3326</v>
      </c>
      <c r="AG1220">
        <v>0</v>
      </c>
    </row>
    <row r="1221" spans="1:33" x14ac:dyDescent="0.35">
      <c r="A1221" t="s">
        <v>151</v>
      </c>
      <c r="B1221">
        <v>6574772</v>
      </c>
      <c r="C1221" t="s">
        <v>138</v>
      </c>
      <c r="D1221" t="s">
        <v>1662</v>
      </c>
      <c r="E1221" t="s">
        <v>310</v>
      </c>
      <c r="F1221" t="s">
        <v>133</v>
      </c>
      <c r="G1221" t="s">
        <v>186</v>
      </c>
      <c r="H1221">
        <v>45845</v>
      </c>
      <c r="I1221">
        <v>45845</v>
      </c>
      <c r="J1221" t="s">
        <v>856</v>
      </c>
      <c r="K1221">
        <v>1215157</v>
      </c>
      <c r="L1221" t="s">
        <v>399</v>
      </c>
      <c r="O1221">
        <v>10014651</v>
      </c>
      <c r="P1221" t="s">
        <v>151</v>
      </c>
      <c r="Q1221">
        <v>0</v>
      </c>
      <c r="R1221" t="s">
        <v>349</v>
      </c>
      <c r="S1221" t="s">
        <v>342</v>
      </c>
      <c r="T1221">
        <v>11562235</v>
      </c>
      <c r="U1221">
        <v>45725</v>
      </c>
      <c r="V1221">
        <v>45845</v>
      </c>
      <c r="W1221">
        <v>45805</v>
      </c>
      <c r="X1221">
        <v>0</v>
      </c>
      <c r="Y1221">
        <v>1290900</v>
      </c>
      <c r="Z1221" t="s">
        <v>1568</v>
      </c>
      <c r="AA1221" t="s">
        <v>249</v>
      </c>
      <c r="AB1221" t="s">
        <v>121</v>
      </c>
      <c r="AC1221" t="s">
        <v>255</v>
      </c>
      <c r="AD1221" t="s">
        <v>141</v>
      </c>
      <c r="AE1221" t="s">
        <v>249</v>
      </c>
      <c r="AF1221" t="s">
        <v>3326</v>
      </c>
      <c r="AG1221">
        <v>0</v>
      </c>
    </row>
    <row r="1222" spans="1:33" x14ac:dyDescent="0.35">
      <c r="A1222" t="s">
        <v>201</v>
      </c>
      <c r="B1222">
        <v>6574672</v>
      </c>
      <c r="C1222" t="s">
        <v>129</v>
      </c>
      <c r="D1222" t="s">
        <v>1663</v>
      </c>
      <c r="E1222" t="s">
        <v>251</v>
      </c>
      <c r="F1222" t="s">
        <v>125</v>
      </c>
      <c r="G1222" t="s">
        <v>423</v>
      </c>
      <c r="H1222">
        <v>45809</v>
      </c>
      <c r="I1222">
        <v>45838</v>
      </c>
      <c r="J1222" t="s">
        <v>3478</v>
      </c>
      <c r="K1222">
        <v>1213130</v>
      </c>
      <c r="L1222" t="s">
        <v>334</v>
      </c>
      <c r="O1222">
        <v>10014602</v>
      </c>
      <c r="P1222" t="s">
        <v>201</v>
      </c>
      <c r="Q1222">
        <v>4801.62</v>
      </c>
      <c r="R1222" t="s">
        <v>329</v>
      </c>
      <c r="S1222" t="s">
        <v>3901</v>
      </c>
      <c r="T1222">
        <v>11564034</v>
      </c>
      <c r="U1222">
        <v>45725</v>
      </c>
      <c r="V1222">
        <v>45809</v>
      </c>
      <c r="W1222">
        <v>45804</v>
      </c>
      <c r="X1222">
        <v>4801.62</v>
      </c>
      <c r="Y1222">
        <v>1290900</v>
      </c>
      <c r="Z1222" t="s">
        <v>1568</v>
      </c>
      <c r="AA1222" t="s">
        <v>245</v>
      </c>
      <c r="AB1222" t="s">
        <v>121</v>
      </c>
      <c r="AC1222" t="s">
        <v>255</v>
      </c>
      <c r="AD1222" t="s">
        <v>141</v>
      </c>
      <c r="AE1222" t="s">
        <v>245</v>
      </c>
      <c r="AF1222" t="s">
        <v>3326</v>
      </c>
      <c r="AG1222">
        <v>4</v>
      </c>
    </row>
    <row r="1223" spans="1:33" x14ac:dyDescent="0.35">
      <c r="A1223" t="s">
        <v>272</v>
      </c>
      <c r="B1223">
        <v>6574666</v>
      </c>
      <c r="C1223" t="s">
        <v>123</v>
      </c>
      <c r="D1223" t="s">
        <v>1664</v>
      </c>
      <c r="E1223" t="s">
        <v>310</v>
      </c>
      <c r="F1223" t="s">
        <v>133</v>
      </c>
      <c r="G1223" t="s">
        <v>132</v>
      </c>
      <c r="H1223">
        <v>45839</v>
      </c>
      <c r="I1223">
        <v>45869</v>
      </c>
      <c r="J1223" t="s">
        <v>3476</v>
      </c>
      <c r="K1223">
        <v>1210102</v>
      </c>
      <c r="L1223" t="s">
        <v>273</v>
      </c>
      <c r="O1223">
        <v>10017653</v>
      </c>
      <c r="P1223" t="s">
        <v>165</v>
      </c>
      <c r="Q1223">
        <v>0</v>
      </c>
      <c r="R1223" t="s">
        <v>296</v>
      </c>
      <c r="S1223" t="s">
        <v>342</v>
      </c>
      <c r="T1223">
        <v>11541499</v>
      </c>
      <c r="U1223">
        <v>45725</v>
      </c>
      <c r="V1223">
        <v>45839</v>
      </c>
      <c r="W1223">
        <v>45833</v>
      </c>
      <c r="X1223">
        <v>0</v>
      </c>
      <c r="Y1223">
        <v>1290900</v>
      </c>
      <c r="Z1223" t="s">
        <v>1568</v>
      </c>
      <c r="AA1223" t="s">
        <v>248</v>
      </c>
      <c r="AB1223" t="s">
        <v>121</v>
      </c>
      <c r="AC1223" t="s">
        <v>255</v>
      </c>
      <c r="AD1223" t="s">
        <v>122</v>
      </c>
      <c r="AE1223" t="s">
        <v>248</v>
      </c>
      <c r="AF1223" t="s">
        <v>1812</v>
      </c>
      <c r="AG1223">
        <v>2</v>
      </c>
    </row>
    <row r="1224" spans="1:33" x14ac:dyDescent="0.35">
      <c r="A1224" t="s">
        <v>272</v>
      </c>
      <c r="B1224">
        <v>6574665</v>
      </c>
      <c r="C1224" t="s">
        <v>123</v>
      </c>
      <c r="D1224" t="s">
        <v>1665</v>
      </c>
      <c r="E1224" t="s">
        <v>310</v>
      </c>
      <c r="F1224" t="s">
        <v>133</v>
      </c>
      <c r="G1224" t="s">
        <v>132</v>
      </c>
      <c r="H1224">
        <v>45845</v>
      </c>
      <c r="I1224">
        <v>45845</v>
      </c>
      <c r="J1224" t="s">
        <v>856</v>
      </c>
      <c r="K1224">
        <v>1210102</v>
      </c>
      <c r="L1224" t="s">
        <v>273</v>
      </c>
      <c r="O1224">
        <v>10017653</v>
      </c>
      <c r="P1224" t="s">
        <v>165</v>
      </c>
      <c r="Q1224">
        <v>0</v>
      </c>
      <c r="R1224" t="s">
        <v>296</v>
      </c>
      <c r="S1224" t="s">
        <v>296</v>
      </c>
      <c r="T1224">
        <v>11540267</v>
      </c>
      <c r="U1224">
        <v>45725</v>
      </c>
      <c r="V1224">
        <v>45845</v>
      </c>
      <c r="W1224">
        <v>45835</v>
      </c>
      <c r="X1224">
        <v>0</v>
      </c>
      <c r="Y1224">
        <v>1290900</v>
      </c>
      <c r="Z1224" t="s">
        <v>1568</v>
      </c>
      <c r="AA1224" t="s">
        <v>248</v>
      </c>
      <c r="AB1224" t="s">
        <v>121</v>
      </c>
      <c r="AC1224" t="s">
        <v>255</v>
      </c>
      <c r="AD1224" t="s">
        <v>141</v>
      </c>
      <c r="AE1224" t="s">
        <v>248</v>
      </c>
      <c r="AF1224" t="s">
        <v>3326</v>
      </c>
      <c r="AG1224">
        <v>6</v>
      </c>
    </row>
    <row r="1225" spans="1:33" x14ac:dyDescent="0.35">
      <c r="A1225" t="s">
        <v>178</v>
      </c>
      <c r="B1225">
        <v>6574525</v>
      </c>
      <c r="C1225" t="s">
        <v>129</v>
      </c>
      <c r="D1225" t="s">
        <v>1666</v>
      </c>
      <c r="E1225" t="s">
        <v>310</v>
      </c>
      <c r="F1225" t="s">
        <v>133</v>
      </c>
      <c r="G1225" t="s">
        <v>226</v>
      </c>
      <c r="H1225">
        <v>45809</v>
      </c>
      <c r="I1225">
        <v>45809</v>
      </c>
      <c r="J1225" t="s">
        <v>856</v>
      </c>
      <c r="K1225">
        <v>1215154</v>
      </c>
      <c r="L1225" t="s">
        <v>392</v>
      </c>
      <c r="O1225">
        <v>10014644</v>
      </c>
      <c r="P1225" t="s">
        <v>178</v>
      </c>
      <c r="Q1225">
        <v>0</v>
      </c>
      <c r="R1225" t="s">
        <v>329</v>
      </c>
      <c r="S1225" t="s">
        <v>343</v>
      </c>
      <c r="T1225">
        <v>11562070</v>
      </c>
      <c r="U1225">
        <v>45724</v>
      </c>
      <c r="V1225">
        <v>45809</v>
      </c>
      <c r="W1225">
        <v>45776</v>
      </c>
      <c r="X1225">
        <v>0</v>
      </c>
      <c r="Y1225">
        <v>1290900</v>
      </c>
      <c r="Z1225" t="s">
        <v>1568</v>
      </c>
      <c r="AA1225" t="s">
        <v>246</v>
      </c>
      <c r="AB1225" t="s">
        <v>121</v>
      </c>
      <c r="AC1225" t="s">
        <v>255</v>
      </c>
      <c r="AD1225" t="s">
        <v>189</v>
      </c>
      <c r="AE1225" t="s">
        <v>246</v>
      </c>
      <c r="AF1225" t="s">
        <v>1812</v>
      </c>
      <c r="AG1225">
        <v>1</v>
      </c>
    </row>
    <row r="1226" spans="1:33" x14ac:dyDescent="0.35">
      <c r="A1226" t="s">
        <v>429</v>
      </c>
      <c r="B1226">
        <v>6574492</v>
      </c>
      <c r="C1226" t="s">
        <v>138</v>
      </c>
      <c r="D1226" t="s">
        <v>1667</v>
      </c>
      <c r="E1226" t="s">
        <v>310</v>
      </c>
      <c r="F1226" t="s">
        <v>259</v>
      </c>
      <c r="G1226" t="s">
        <v>192</v>
      </c>
      <c r="H1226">
        <v>45809</v>
      </c>
      <c r="I1226">
        <v>45809</v>
      </c>
      <c r="J1226" t="s">
        <v>856</v>
      </c>
      <c r="K1226">
        <v>1291900</v>
      </c>
      <c r="L1226" t="s">
        <v>431</v>
      </c>
      <c r="Q1226">
        <v>20725.79</v>
      </c>
      <c r="R1226" t="s">
        <v>349</v>
      </c>
      <c r="S1226" t="s">
        <v>347</v>
      </c>
      <c r="T1226">
        <v>11563874</v>
      </c>
      <c r="U1226">
        <v>45724</v>
      </c>
      <c r="V1226">
        <v>45809</v>
      </c>
      <c r="W1226">
        <v>45805</v>
      </c>
      <c r="X1226">
        <v>20725.79</v>
      </c>
      <c r="Y1226">
        <v>1290900</v>
      </c>
      <c r="Z1226" t="s">
        <v>1568</v>
      </c>
      <c r="AA1226" t="s">
        <v>249</v>
      </c>
      <c r="AB1226" t="s">
        <v>121</v>
      </c>
      <c r="AC1226" t="s">
        <v>255</v>
      </c>
      <c r="AD1226" t="s">
        <v>122</v>
      </c>
      <c r="AE1226" t="s">
        <v>249</v>
      </c>
      <c r="AF1226" t="s">
        <v>1812</v>
      </c>
      <c r="AG1226">
        <v>16</v>
      </c>
    </row>
    <row r="1227" spans="1:33" x14ac:dyDescent="0.35">
      <c r="A1227" t="s">
        <v>231</v>
      </c>
      <c r="B1227">
        <v>6574336</v>
      </c>
      <c r="C1227" t="s">
        <v>129</v>
      </c>
      <c r="D1227" t="s">
        <v>1668</v>
      </c>
      <c r="E1227" t="s">
        <v>310</v>
      </c>
      <c r="F1227" t="s">
        <v>133</v>
      </c>
      <c r="G1227" t="s">
        <v>132</v>
      </c>
      <c r="H1227">
        <v>45839</v>
      </c>
      <c r="I1227">
        <v>45869</v>
      </c>
      <c r="J1227" t="s">
        <v>3476</v>
      </c>
      <c r="K1227">
        <v>1215150</v>
      </c>
      <c r="L1227" t="s">
        <v>331</v>
      </c>
      <c r="O1227">
        <v>10014638</v>
      </c>
      <c r="P1227" t="s">
        <v>231</v>
      </c>
      <c r="Q1227">
        <v>0</v>
      </c>
      <c r="R1227" t="s">
        <v>343</v>
      </c>
      <c r="S1227" t="s">
        <v>3901</v>
      </c>
      <c r="T1227">
        <v>11563630</v>
      </c>
      <c r="U1227">
        <v>45723</v>
      </c>
      <c r="V1227">
        <v>45839</v>
      </c>
      <c r="W1227">
        <v>45835</v>
      </c>
      <c r="X1227">
        <v>0</v>
      </c>
      <c r="Y1227">
        <v>1290900</v>
      </c>
      <c r="Z1227" t="s">
        <v>1568</v>
      </c>
      <c r="AA1227" t="s">
        <v>246</v>
      </c>
      <c r="AB1227" t="s">
        <v>121</v>
      </c>
      <c r="AC1227" t="s">
        <v>255</v>
      </c>
      <c r="AD1227" t="s">
        <v>122</v>
      </c>
      <c r="AE1227" t="s">
        <v>246</v>
      </c>
      <c r="AF1227" t="s">
        <v>1812</v>
      </c>
      <c r="AG1227">
        <v>4</v>
      </c>
    </row>
    <row r="1228" spans="1:33" x14ac:dyDescent="0.35">
      <c r="A1228" t="s">
        <v>242</v>
      </c>
      <c r="B1228">
        <v>6574296</v>
      </c>
      <c r="C1228" t="s">
        <v>129</v>
      </c>
      <c r="D1228" t="s">
        <v>1669</v>
      </c>
      <c r="E1228" t="s">
        <v>310</v>
      </c>
      <c r="F1228" t="s">
        <v>125</v>
      </c>
      <c r="G1228" t="s">
        <v>153</v>
      </c>
      <c r="H1228">
        <v>45870</v>
      </c>
      <c r="I1228">
        <v>45900</v>
      </c>
      <c r="J1228" t="s">
        <v>3475</v>
      </c>
      <c r="K1228">
        <v>1215150</v>
      </c>
      <c r="L1228" t="s">
        <v>330</v>
      </c>
      <c r="O1228">
        <v>10014637</v>
      </c>
      <c r="P1228" t="s">
        <v>242</v>
      </c>
      <c r="Q1228">
        <v>0</v>
      </c>
      <c r="R1228" t="s">
        <v>343</v>
      </c>
      <c r="S1228" t="s">
        <v>3901</v>
      </c>
      <c r="T1228">
        <v>11551864</v>
      </c>
      <c r="U1228">
        <v>45723</v>
      </c>
      <c r="V1228">
        <v>45870</v>
      </c>
      <c r="W1228">
        <v>45835</v>
      </c>
      <c r="X1228">
        <v>0</v>
      </c>
      <c r="Y1228">
        <v>1290900</v>
      </c>
      <c r="Z1228" t="s">
        <v>1568</v>
      </c>
      <c r="AA1228" t="s">
        <v>246</v>
      </c>
      <c r="AB1228" t="s">
        <v>121</v>
      </c>
      <c r="AC1228" t="s">
        <v>255</v>
      </c>
      <c r="AD1228" t="s">
        <v>141</v>
      </c>
      <c r="AE1228" t="s">
        <v>246</v>
      </c>
      <c r="AF1228" t="s">
        <v>3326</v>
      </c>
      <c r="AG1228">
        <v>24</v>
      </c>
    </row>
    <row r="1229" spans="1:33" x14ac:dyDescent="0.35">
      <c r="A1229" t="s">
        <v>242</v>
      </c>
      <c r="B1229">
        <v>6574295</v>
      </c>
      <c r="C1229" t="s">
        <v>129</v>
      </c>
      <c r="D1229" t="s">
        <v>1670</v>
      </c>
      <c r="E1229" t="s">
        <v>310</v>
      </c>
      <c r="F1229" t="s">
        <v>125</v>
      </c>
      <c r="G1229" t="s">
        <v>153</v>
      </c>
      <c r="H1229">
        <v>45870</v>
      </c>
      <c r="I1229">
        <v>45900</v>
      </c>
      <c r="J1229" t="s">
        <v>3475</v>
      </c>
      <c r="K1229">
        <v>1215150</v>
      </c>
      <c r="L1229" t="s">
        <v>330</v>
      </c>
      <c r="O1229">
        <v>10014637</v>
      </c>
      <c r="P1229" t="s">
        <v>242</v>
      </c>
      <c r="Q1229">
        <v>0</v>
      </c>
      <c r="R1229" t="s">
        <v>343</v>
      </c>
      <c r="S1229" t="s">
        <v>3901</v>
      </c>
      <c r="T1229">
        <v>11551863</v>
      </c>
      <c r="U1229">
        <v>45723</v>
      </c>
      <c r="V1229">
        <v>45870</v>
      </c>
      <c r="W1229">
        <v>45835</v>
      </c>
      <c r="X1229">
        <v>0</v>
      </c>
      <c r="Y1229">
        <v>1290900</v>
      </c>
      <c r="Z1229" t="s">
        <v>1568</v>
      </c>
      <c r="AA1229" t="s">
        <v>246</v>
      </c>
      <c r="AB1229" t="s">
        <v>121</v>
      </c>
      <c r="AC1229" t="s">
        <v>255</v>
      </c>
      <c r="AD1229" t="s">
        <v>141</v>
      </c>
      <c r="AE1229" t="s">
        <v>246</v>
      </c>
      <c r="AF1229" t="s">
        <v>3326</v>
      </c>
      <c r="AG1229">
        <v>24</v>
      </c>
    </row>
    <row r="1230" spans="1:33" x14ac:dyDescent="0.35">
      <c r="A1230" t="s">
        <v>238</v>
      </c>
      <c r="B1230">
        <v>6573688</v>
      </c>
      <c r="C1230" t="s">
        <v>129</v>
      </c>
      <c r="D1230" t="s">
        <v>1671</v>
      </c>
      <c r="E1230" t="s">
        <v>310</v>
      </c>
      <c r="F1230" t="s">
        <v>133</v>
      </c>
      <c r="G1230" t="s">
        <v>147</v>
      </c>
      <c r="H1230">
        <v>45809</v>
      </c>
      <c r="I1230">
        <v>45809</v>
      </c>
      <c r="J1230" t="s">
        <v>856</v>
      </c>
      <c r="K1230">
        <v>1215152</v>
      </c>
      <c r="L1230" t="s">
        <v>281</v>
      </c>
      <c r="O1230">
        <v>10014628</v>
      </c>
      <c r="P1230" t="s">
        <v>238</v>
      </c>
      <c r="Q1230">
        <v>0</v>
      </c>
      <c r="R1230" t="s">
        <v>329</v>
      </c>
      <c r="S1230" t="s">
        <v>343</v>
      </c>
      <c r="T1230">
        <v>11515030</v>
      </c>
      <c r="U1230">
        <v>45721</v>
      </c>
      <c r="V1230">
        <v>45809</v>
      </c>
      <c r="W1230">
        <v>45776</v>
      </c>
      <c r="X1230">
        <v>0</v>
      </c>
      <c r="Y1230">
        <v>1290900</v>
      </c>
      <c r="Z1230" t="s">
        <v>1568</v>
      </c>
      <c r="AA1230" t="s">
        <v>246</v>
      </c>
      <c r="AB1230" t="s">
        <v>121</v>
      </c>
      <c r="AC1230" t="s">
        <v>255</v>
      </c>
      <c r="AD1230" t="s">
        <v>141</v>
      </c>
      <c r="AE1230" t="s">
        <v>246</v>
      </c>
      <c r="AF1230" t="s">
        <v>3326</v>
      </c>
      <c r="AG1230">
        <v>2</v>
      </c>
    </row>
    <row r="1231" spans="1:33" x14ac:dyDescent="0.35">
      <c r="A1231" t="s">
        <v>126</v>
      </c>
      <c r="B1231">
        <v>6573672</v>
      </c>
      <c r="C1231" t="s">
        <v>123</v>
      </c>
      <c r="D1231" t="s">
        <v>1672</v>
      </c>
      <c r="E1231" t="s">
        <v>310</v>
      </c>
      <c r="F1231" t="s">
        <v>133</v>
      </c>
      <c r="G1231" t="s">
        <v>147</v>
      </c>
      <c r="H1231">
        <v>45869</v>
      </c>
      <c r="I1231">
        <v>45869</v>
      </c>
      <c r="J1231" t="s">
        <v>856</v>
      </c>
      <c r="K1231">
        <v>1210101</v>
      </c>
      <c r="L1231" t="s">
        <v>391</v>
      </c>
      <c r="O1231">
        <v>10014657</v>
      </c>
      <c r="P1231" t="s">
        <v>126</v>
      </c>
      <c r="Q1231">
        <v>0</v>
      </c>
      <c r="R1231" t="s">
        <v>343</v>
      </c>
      <c r="S1231" t="s">
        <v>3891</v>
      </c>
      <c r="T1231">
        <v>11562627</v>
      </c>
      <c r="U1231">
        <v>45721</v>
      </c>
      <c r="V1231">
        <v>45869</v>
      </c>
      <c r="W1231">
        <v>45844</v>
      </c>
      <c r="X1231">
        <v>0</v>
      </c>
      <c r="Y1231">
        <v>1290900</v>
      </c>
      <c r="Z1231" t="s">
        <v>1568</v>
      </c>
      <c r="AA1231" t="s">
        <v>248</v>
      </c>
      <c r="AB1231" t="s">
        <v>121</v>
      </c>
      <c r="AC1231" t="s">
        <v>255</v>
      </c>
      <c r="AD1231" t="s">
        <v>141</v>
      </c>
      <c r="AE1231" t="s">
        <v>248</v>
      </c>
      <c r="AF1231" t="s">
        <v>3326</v>
      </c>
      <c r="AG1231">
        <v>4</v>
      </c>
    </row>
    <row r="1232" spans="1:33" x14ac:dyDescent="0.35">
      <c r="A1232" t="s">
        <v>221</v>
      </c>
      <c r="B1232">
        <v>6573669</v>
      </c>
      <c r="C1232" t="s">
        <v>129</v>
      </c>
      <c r="D1232" t="s">
        <v>6224</v>
      </c>
      <c r="E1232" t="s">
        <v>310</v>
      </c>
      <c r="F1232" t="s">
        <v>125</v>
      </c>
      <c r="G1232" t="s">
        <v>127</v>
      </c>
      <c r="H1232">
        <v>45839</v>
      </c>
      <c r="I1232">
        <v>45869</v>
      </c>
      <c r="J1232" t="s">
        <v>3476</v>
      </c>
      <c r="K1232">
        <v>1215156</v>
      </c>
      <c r="L1232" t="s">
        <v>309</v>
      </c>
      <c r="O1232">
        <v>10014650</v>
      </c>
      <c r="P1232" t="s">
        <v>221</v>
      </c>
      <c r="Q1232">
        <v>0</v>
      </c>
      <c r="R1232" t="s">
        <v>343</v>
      </c>
      <c r="S1232" t="s">
        <v>3901</v>
      </c>
      <c r="T1232">
        <v>11560219</v>
      </c>
      <c r="U1232">
        <v>45721</v>
      </c>
      <c r="V1232">
        <v>45839</v>
      </c>
      <c r="W1232">
        <v>45835</v>
      </c>
      <c r="X1232">
        <v>0</v>
      </c>
      <c r="Y1232">
        <v>1290900</v>
      </c>
      <c r="Z1232" t="s">
        <v>1568</v>
      </c>
      <c r="AA1232" t="s">
        <v>246</v>
      </c>
      <c r="AB1232" t="s">
        <v>121</v>
      </c>
      <c r="AC1232" t="s">
        <v>255</v>
      </c>
      <c r="AD1232" t="s">
        <v>122</v>
      </c>
      <c r="AE1232" t="s">
        <v>246</v>
      </c>
      <c r="AF1232" t="s">
        <v>1812</v>
      </c>
      <c r="AG1232">
        <v>6</v>
      </c>
    </row>
    <row r="1233" spans="1:33" x14ac:dyDescent="0.35">
      <c r="A1233" t="s">
        <v>324</v>
      </c>
      <c r="B1233">
        <v>6573191</v>
      </c>
      <c r="C1233" t="s">
        <v>138</v>
      </c>
      <c r="D1233" t="s">
        <v>1628</v>
      </c>
      <c r="E1233" t="s">
        <v>310</v>
      </c>
      <c r="F1233" t="s">
        <v>133</v>
      </c>
      <c r="G1233" t="s">
        <v>132</v>
      </c>
      <c r="H1233">
        <v>45870</v>
      </c>
      <c r="I1233">
        <v>45870</v>
      </c>
      <c r="J1233" t="s">
        <v>856</v>
      </c>
      <c r="K1233">
        <v>1216100</v>
      </c>
      <c r="L1233" t="s">
        <v>325</v>
      </c>
      <c r="O1233">
        <v>10014726</v>
      </c>
      <c r="P1233" t="s">
        <v>412</v>
      </c>
      <c r="Q1233">
        <v>0</v>
      </c>
      <c r="R1233" t="s">
        <v>343</v>
      </c>
      <c r="S1233" t="s">
        <v>3891</v>
      </c>
      <c r="T1233">
        <v>11545281</v>
      </c>
      <c r="U1233">
        <v>45720</v>
      </c>
      <c r="V1233">
        <v>45870</v>
      </c>
      <c r="W1233">
        <v>45845</v>
      </c>
      <c r="X1233">
        <v>0</v>
      </c>
      <c r="Y1233">
        <v>1290900</v>
      </c>
      <c r="Z1233" t="s">
        <v>1568</v>
      </c>
      <c r="AA1233" t="s">
        <v>249</v>
      </c>
      <c r="AB1233" t="s">
        <v>121</v>
      </c>
      <c r="AC1233" t="s">
        <v>255</v>
      </c>
      <c r="AD1233" t="s">
        <v>141</v>
      </c>
      <c r="AE1233" t="s">
        <v>249</v>
      </c>
      <c r="AF1233" t="s">
        <v>3326</v>
      </c>
      <c r="AG1233">
        <v>0</v>
      </c>
    </row>
    <row r="1234" spans="1:33" x14ac:dyDescent="0.35">
      <c r="A1234" t="s">
        <v>286</v>
      </c>
      <c r="B1234">
        <v>6572094</v>
      </c>
      <c r="C1234" t="s">
        <v>123</v>
      </c>
      <c r="D1234" t="s">
        <v>1630</v>
      </c>
      <c r="E1234" t="s">
        <v>310</v>
      </c>
      <c r="F1234" t="s">
        <v>669</v>
      </c>
      <c r="G1234" t="s">
        <v>153</v>
      </c>
      <c r="H1234">
        <v>45873</v>
      </c>
      <c r="I1234">
        <v>45873</v>
      </c>
      <c r="J1234" t="s">
        <v>856</v>
      </c>
      <c r="K1234">
        <v>1212120</v>
      </c>
      <c r="L1234" t="s">
        <v>287</v>
      </c>
      <c r="O1234">
        <v>10014655</v>
      </c>
      <c r="P1234" t="s">
        <v>286</v>
      </c>
      <c r="Q1234">
        <v>0</v>
      </c>
      <c r="R1234" t="s">
        <v>343</v>
      </c>
      <c r="S1234" t="s">
        <v>342</v>
      </c>
      <c r="T1234">
        <v>11561260</v>
      </c>
      <c r="U1234">
        <v>45717</v>
      </c>
      <c r="V1234">
        <v>45873</v>
      </c>
      <c r="W1234">
        <v>45835</v>
      </c>
      <c r="X1234">
        <v>0</v>
      </c>
      <c r="Y1234">
        <v>1290900</v>
      </c>
      <c r="Z1234" t="s">
        <v>1568</v>
      </c>
      <c r="AA1234" t="s">
        <v>247</v>
      </c>
      <c r="AB1234" t="s">
        <v>121</v>
      </c>
      <c r="AC1234" t="s">
        <v>255</v>
      </c>
      <c r="AD1234" t="s">
        <v>141</v>
      </c>
      <c r="AE1234" t="s">
        <v>247</v>
      </c>
      <c r="AF1234" t="s">
        <v>3326</v>
      </c>
      <c r="AG1234">
        <v>6</v>
      </c>
    </row>
    <row r="1235" spans="1:33" x14ac:dyDescent="0.35">
      <c r="A1235" t="s">
        <v>286</v>
      </c>
      <c r="B1235">
        <v>6572093</v>
      </c>
      <c r="C1235" t="s">
        <v>123</v>
      </c>
      <c r="D1235" t="s">
        <v>1631</v>
      </c>
      <c r="E1235" t="s">
        <v>310</v>
      </c>
      <c r="F1235" t="s">
        <v>669</v>
      </c>
      <c r="G1235" t="s">
        <v>153</v>
      </c>
      <c r="H1235">
        <v>45873</v>
      </c>
      <c r="I1235">
        <v>45873</v>
      </c>
      <c r="J1235" t="s">
        <v>856</v>
      </c>
      <c r="K1235">
        <v>1212120</v>
      </c>
      <c r="L1235" t="s">
        <v>287</v>
      </c>
      <c r="O1235">
        <v>10014655</v>
      </c>
      <c r="P1235" t="s">
        <v>286</v>
      </c>
      <c r="Q1235">
        <v>0</v>
      </c>
      <c r="R1235" t="s">
        <v>343</v>
      </c>
      <c r="S1235" t="s">
        <v>342</v>
      </c>
      <c r="T1235">
        <v>11561259</v>
      </c>
      <c r="U1235">
        <v>45717</v>
      </c>
      <c r="V1235">
        <v>45873</v>
      </c>
      <c r="W1235">
        <v>45835</v>
      </c>
      <c r="X1235">
        <v>0</v>
      </c>
      <c r="Y1235">
        <v>1290900</v>
      </c>
      <c r="Z1235" t="s">
        <v>1568</v>
      </c>
      <c r="AA1235" t="s">
        <v>247</v>
      </c>
      <c r="AB1235" t="s">
        <v>121</v>
      </c>
      <c r="AC1235" t="s">
        <v>255</v>
      </c>
      <c r="AD1235" t="s">
        <v>141</v>
      </c>
      <c r="AE1235" t="s">
        <v>247</v>
      </c>
      <c r="AF1235" t="s">
        <v>3326</v>
      </c>
      <c r="AG1235">
        <v>12</v>
      </c>
    </row>
    <row r="1236" spans="1:33" x14ac:dyDescent="0.35">
      <c r="A1236" t="s">
        <v>286</v>
      </c>
      <c r="B1236">
        <v>6572092</v>
      </c>
      <c r="C1236" t="s">
        <v>123</v>
      </c>
      <c r="D1236" t="s">
        <v>1632</v>
      </c>
      <c r="E1236" t="s">
        <v>310</v>
      </c>
      <c r="F1236" t="s">
        <v>669</v>
      </c>
      <c r="G1236" t="s">
        <v>153</v>
      </c>
      <c r="H1236">
        <v>45873</v>
      </c>
      <c r="I1236">
        <v>45873</v>
      </c>
      <c r="J1236" t="s">
        <v>856</v>
      </c>
      <c r="K1236">
        <v>1212120</v>
      </c>
      <c r="L1236" t="s">
        <v>287</v>
      </c>
      <c r="O1236">
        <v>10014655</v>
      </c>
      <c r="P1236" t="s">
        <v>286</v>
      </c>
      <c r="Q1236">
        <v>0</v>
      </c>
      <c r="R1236" t="s">
        <v>343</v>
      </c>
      <c r="S1236" t="s">
        <v>342</v>
      </c>
      <c r="T1236">
        <v>11561258</v>
      </c>
      <c r="U1236">
        <v>45717</v>
      </c>
      <c r="V1236">
        <v>45873</v>
      </c>
      <c r="W1236">
        <v>45835</v>
      </c>
      <c r="X1236">
        <v>0</v>
      </c>
      <c r="Y1236">
        <v>1290900</v>
      </c>
      <c r="Z1236" t="s">
        <v>1568</v>
      </c>
      <c r="AA1236" t="s">
        <v>247</v>
      </c>
      <c r="AB1236" t="s">
        <v>121</v>
      </c>
      <c r="AC1236" t="s">
        <v>255</v>
      </c>
      <c r="AD1236" t="s">
        <v>141</v>
      </c>
      <c r="AE1236" t="s">
        <v>247</v>
      </c>
      <c r="AF1236" t="s">
        <v>3326</v>
      </c>
      <c r="AG1236">
        <v>4</v>
      </c>
    </row>
    <row r="1237" spans="1:33" x14ac:dyDescent="0.35">
      <c r="A1237" t="s">
        <v>286</v>
      </c>
      <c r="B1237">
        <v>6572091</v>
      </c>
      <c r="C1237" t="s">
        <v>123</v>
      </c>
      <c r="D1237" t="s">
        <v>1633</v>
      </c>
      <c r="E1237" t="s">
        <v>310</v>
      </c>
      <c r="F1237" t="s">
        <v>669</v>
      </c>
      <c r="G1237" t="s">
        <v>153</v>
      </c>
      <c r="H1237">
        <v>45873</v>
      </c>
      <c r="I1237">
        <v>45873</v>
      </c>
      <c r="J1237" t="s">
        <v>856</v>
      </c>
      <c r="K1237">
        <v>1212120</v>
      </c>
      <c r="L1237" t="s">
        <v>287</v>
      </c>
      <c r="O1237">
        <v>10014655</v>
      </c>
      <c r="P1237" t="s">
        <v>286</v>
      </c>
      <c r="Q1237">
        <v>0</v>
      </c>
      <c r="R1237" t="s">
        <v>343</v>
      </c>
      <c r="S1237" t="s">
        <v>342</v>
      </c>
      <c r="T1237">
        <v>11561257</v>
      </c>
      <c r="U1237">
        <v>45717</v>
      </c>
      <c r="V1237">
        <v>45873</v>
      </c>
      <c r="W1237">
        <v>45835</v>
      </c>
      <c r="X1237">
        <v>0</v>
      </c>
      <c r="Y1237">
        <v>1290900</v>
      </c>
      <c r="Z1237" t="s">
        <v>1568</v>
      </c>
      <c r="AA1237" t="s">
        <v>247</v>
      </c>
      <c r="AB1237" t="s">
        <v>121</v>
      </c>
      <c r="AC1237" t="s">
        <v>255</v>
      </c>
      <c r="AD1237" t="s">
        <v>141</v>
      </c>
      <c r="AE1237" t="s">
        <v>247</v>
      </c>
      <c r="AF1237" t="s">
        <v>3326</v>
      </c>
      <c r="AG1237">
        <v>8</v>
      </c>
    </row>
    <row r="1238" spans="1:33" x14ac:dyDescent="0.35">
      <c r="A1238" t="s">
        <v>286</v>
      </c>
      <c r="B1238">
        <v>6572089</v>
      </c>
      <c r="C1238" t="s">
        <v>123</v>
      </c>
      <c r="D1238" t="s">
        <v>1634</v>
      </c>
      <c r="E1238" t="s">
        <v>310</v>
      </c>
      <c r="F1238" t="s">
        <v>669</v>
      </c>
      <c r="G1238" t="s">
        <v>153</v>
      </c>
      <c r="H1238">
        <v>45873</v>
      </c>
      <c r="I1238">
        <v>45873</v>
      </c>
      <c r="J1238" t="s">
        <v>856</v>
      </c>
      <c r="K1238">
        <v>1212120</v>
      </c>
      <c r="L1238" t="s">
        <v>287</v>
      </c>
      <c r="O1238">
        <v>10014655</v>
      </c>
      <c r="P1238" t="s">
        <v>286</v>
      </c>
      <c r="Q1238">
        <v>0</v>
      </c>
      <c r="R1238" t="s">
        <v>343</v>
      </c>
      <c r="S1238" t="s">
        <v>342</v>
      </c>
      <c r="T1238">
        <v>11561255</v>
      </c>
      <c r="U1238">
        <v>45717</v>
      </c>
      <c r="V1238">
        <v>45873</v>
      </c>
      <c r="W1238">
        <v>45835</v>
      </c>
      <c r="X1238">
        <v>0</v>
      </c>
      <c r="Y1238">
        <v>1290900</v>
      </c>
      <c r="Z1238" t="s">
        <v>1568</v>
      </c>
      <c r="AA1238" t="s">
        <v>247</v>
      </c>
      <c r="AB1238" t="s">
        <v>121</v>
      </c>
      <c r="AC1238" t="s">
        <v>255</v>
      </c>
      <c r="AD1238" t="s">
        <v>141</v>
      </c>
      <c r="AE1238" t="s">
        <v>247</v>
      </c>
      <c r="AF1238" t="s">
        <v>3326</v>
      </c>
      <c r="AG1238">
        <v>2</v>
      </c>
    </row>
    <row r="1239" spans="1:33" x14ac:dyDescent="0.35">
      <c r="A1239" t="s">
        <v>286</v>
      </c>
      <c r="B1239">
        <v>6572088</v>
      </c>
      <c r="C1239" t="s">
        <v>123</v>
      </c>
      <c r="D1239" t="s">
        <v>1635</v>
      </c>
      <c r="E1239" t="s">
        <v>310</v>
      </c>
      <c r="F1239" t="s">
        <v>669</v>
      </c>
      <c r="G1239" t="s">
        <v>153</v>
      </c>
      <c r="H1239">
        <v>45873</v>
      </c>
      <c r="I1239">
        <v>45873</v>
      </c>
      <c r="J1239" t="s">
        <v>856</v>
      </c>
      <c r="K1239">
        <v>1212120</v>
      </c>
      <c r="L1239" t="s">
        <v>287</v>
      </c>
      <c r="O1239">
        <v>10014655</v>
      </c>
      <c r="P1239" t="s">
        <v>286</v>
      </c>
      <c r="Q1239">
        <v>0</v>
      </c>
      <c r="R1239" t="s">
        <v>343</v>
      </c>
      <c r="S1239" t="s">
        <v>342</v>
      </c>
      <c r="T1239">
        <v>11561254</v>
      </c>
      <c r="U1239">
        <v>45717</v>
      </c>
      <c r="V1239">
        <v>45873</v>
      </c>
      <c r="W1239">
        <v>45835</v>
      </c>
      <c r="X1239">
        <v>0</v>
      </c>
      <c r="Y1239">
        <v>1290900</v>
      </c>
      <c r="Z1239" t="s">
        <v>1568</v>
      </c>
      <c r="AA1239" t="s">
        <v>247</v>
      </c>
      <c r="AB1239" t="s">
        <v>121</v>
      </c>
      <c r="AC1239" t="s">
        <v>255</v>
      </c>
      <c r="AD1239" t="s">
        <v>141</v>
      </c>
      <c r="AE1239" t="s">
        <v>247</v>
      </c>
      <c r="AF1239" t="s">
        <v>3326</v>
      </c>
      <c r="AG1239">
        <v>2</v>
      </c>
    </row>
    <row r="1240" spans="1:33" x14ac:dyDescent="0.35">
      <c r="A1240" t="s">
        <v>286</v>
      </c>
      <c r="B1240">
        <v>6572087</v>
      </c>
      <c r="C1240" t="s">
        <v>123</v>
      </c>
      <c r="D1240" t="s">
        <v>1636</v>
      </c>
      <c r="E1240" t="s">
        <v>310</v>
      </c>
      <c r="F1240" t="s">
        <v>669</v>
      </c>
      <c r="G1240" t="s">
        <v>153</v>
      </c>
      <c r="H1240">
        <v>45873</v>
      </c>
      <c r="I1240">
        <v>45873</v>
      </c>
      <c r="J1240" t="s">
        <v>856</v>
      </c>
      <c r="K1240">
        <v>1212120</v>
      </c>
      <c r="L1240" t="s">
        <v>287</v>
      </c>
      <c r="O1240">
        <v>10014655</v>
      </c>
      <c r="P1240" t="s">
        <v>286</v>
      </c>
      <c r="Q1240">
        <v>0</v>
      </c>
      <c r="R1240" t="s">
        <v>343</v>
      </c>
      <c r="S1240" t="s">
        <v>342</v>
      </c>
      <c r="T1240">
        <v>11561253</v>
      </c>
      <c r="U1240">
        <v>45717</v>
      </c>
      <c r="V1240">
        <v>45873</v>
      </c>
      <c r="W1240">
        <v>45835</v>
      </c>
      <c r="X1240">
        <v>0</v>
      </c>
      <c r="Y1240">
        <v>1290900</v>
      </c>
      <c r="Z1240" t="s">
        <v>1568</v>
      </c>
      <c r="AA1240" t="s">
        <v>247</v>
      </c>
      <c r="AB1240" t="s">
        <v>121</v>
      </c>
      <c r="AC1240" t="s">
        <v>255</v>
      </c>
      <c r="AD1240" t="s">
        <v>141</v>
      </c>
      <c r="AE1240" t="s">
        <v>247</v>
      </c>
      <c r="AF1240" t="s">
        <v>3326</v>
      </c>
      <c r="AG1240">
        <v>2</v>
      </c>
    </row>
    <row r="1241" spans="1:33" x14ac:dyDescent="0.35">
      <c r="A1241" t="s">
        <v>286</v>
      </c>
      <c r="B1241">
        <v>6572086</v>
      </c>
      <c r="C1241" t="s">
        <v>123</v>
      </c>
      <c r="D1241" t="s">
        <v>1637</v>
      </c>
      <c r="E1241" t="s">
        <v>310</v>
      </c>
      <c r="F1241" t="s">
        <v>669</v>
      </c>
      <c r="G1241" t="s">
        <v>153</v>
      </c>
      <c r="H1241">
        <v>45873</v>
      </c>
      <c r="I1241">
        <v>45873</v>
      </c>
      <c r="J1241" t="s">
        <v>856</v>
      </c>
      <c r="K1241">
        <v>1212120</v>
      </c>
      <c r="L1241" t="s">
        <v>287</v>
      </c>
      <c r="O1241">
        <v>10014655</v>
      </c>
      <c r="P1241" t="s">
        <v>286</v>
      </c>
      <c r="Q1241">
        <v>0</v>
      </c>
      <c r="R1241" t="s">
        <v>343</v>
      </c>
      <c r="S1241" t="s">
        <v>342</v>
      </c>
      <c r="T1241">
        <v>11561252</v>
      </c>
      <c r="U1241">
        <v>45717</v>
      </c>
      <c r="V1241">
        <v>45873</v>
      </c>
      <c r="W1241">
        <v>45835</v>
      </c>
      <c r="X1241">
        <v>0</v>
      </c>
      <c r="Y1241">
        <v>1290900</v>
      </c>
      <c r="Z1241" t="s">
        <v>1568</v>
      </c>
      <c r="AA1241" t="s">
        <v>247</v>
      </c>
      <c r="AB1241" t="s">
        <v>121</v>
      </c>
      <c r="AC1241" t="s">
        <v>255</v>
      </c>
      <c r="AD1241" t="s">
        <v>141</v>
      </c>
      <c r="AE1241" t="s">
        <v>247</v>
      </c>
      <c r="AF1241" t="s">
        <v>3326</v>
      </c>
      <c r="AG1241">
        <v>2</v>
      </c>
    </row>
    <row r="1242" spans="1:33" x14ac:dyDescent="0.35">
      <c r="A1242" t="s">
        <v>286</v>
      </c>
      <c r="B1242">
        <v>6572084</v>
      </c>
      <c r="C1242" t="s">
        <v>123</v>
      </c>
      <c r="D1242" t="s">
        <v>1638</v>
      </c>
      <c r="E1242" t="s">
        <v>310</v>
      </c>
      <c r="F1242" t="s">
        <v>669</v>
      </c>
      <c r="G1242" t="s">
        <v>153</v>
      </c>
      <c r="H1242">
        <v>45873</v>
      </c>
      <c r="I1242">
        <v>45873</v>
      </c>
      <c r="J1242" t="s">
        <v>856</v>
      </c>
      <c r="K1242">
        <v>1212120</v>
      </c>
      <c r="L1242" t="s">
        <v>287</v>
      </c>
      <c r="O1242">
        <v>10014655</v>
      </c>
      <c r="P1242" t="s">
        <v>286</v>
      </c>
      <c r="Q1242">
        <v>0</v>
      </c>
      <c r="R1242" t="s">
        <v>343</v>
      </c>
      <c r="S1242" t="s">
        <v>342</v>
      </c>
      <c r="T1242">
        <v>11561250</v>
      </c>
      <c r="U1242">
        <v>45717</v>
      </c>
      <c r="V1242">
        <v>45873</v>
      </c>
      <c r="W1242">
        <v>45835</v>
      </c>
      <c r="X1242">
        <v>0</v>
      </c>
      <c r="Y1242">
        <v>1290900</v>
      </c>
      <c r="Z1242" t="s">
        <v>1568</v>
      </c>
      <c r="AA1242" t="s">
        <v>247</v>
      </c>
      <c r="AB1242" t="s">
        <v>121</v>
      </c>
      <c r="AC1242" t="s">
        <v>255</v>
      </c>
      <c r="AD1242" t="s">
        <v>141</v>
      </c>
      <c r="AE1242" t="s">
        <v>247</v>
      </c>
      <c r="AF1242" t="s">
        <v>3326</v>
      </c>
      <c r="AG1242">
        <v>3</v>
      </c>
    </row>
    <row r="1243" spans="1:33" x14ac:dyDescent="0.35">
      <c r="A1243" t="s">
        <v>413</v>
      </c>
      <c r="B1243">
        <v>6571345</v>
      </c>
      <c r="C1243" t="s">
        <v>129</v>
      </c>
      <c r="D1243" t="s">
        <v>1639</v>
      </c>
      <c r="E1243" t="s">
        <v>310</v>
      </c>
      <c r="F1243" t="s">
        <v>133</v>
      </c>
      <c r="G1243" t="s">
        <v>147</v>
      </c>
      <c r="H1243">
        <v>45809</v>
      </c>
      <c r="I1243">
        <v>45838</v>
      </c>
      <c r="J1243" t="s">
        <v>856</v>
      </c>
      <c r="K1243">
        <v>1213130</v>
      </c>
      <c r="L1243" t="s">
        <v>414</v>
      </c>
      <c r="O1243">
        <v>10014620</v>
      </c>
      <c r="P1243" t="s">
        <v>413</v>
      </c>
      <c r="Q1243">
        <v>0</v>
      </c>
      <c r="R1243" t="s">
        <v>329</v>
      </c>
      <c r="S1243" t="s">
        <v>3901</v>
      </c>
      <c r="T1243">
        <v>11557280</v>
      </c>
      <c r="U1243">
        <v>45716</v>
      </c>
      <c r="V1243">
        <v>45809</v>
      </c>
      <c r="W1243">
        <v>45835</v>
      </c>
      <c r="X1243">
        <v>0</v>
      </c>
      <c r="Y1243">
        <v>1290900</v>
      </c>
      <c r="Z1243" t="s">
        <v>1568</v>
      </c>
      <c r="AA1243" t="s">
        <v>245</v>
      </c>
      <c r="AB1243" t="s">
        <v>121</v>
      </c>
      <c r="AC1243" t="s">
        <v>255</v>
      </c>
      <c r="AD1243" t="s">
        <v>141</v>
      </c>
      <c r="AE1243" t="s">
        <v>245</v>
      </c>
      <c r="AF1243" t="s">
        <v>3326</v>
      </c>
      <c r="AG1243">
        <v>6</v>
      </c>
    </row>
    <row r="1244" spans="1:33" x14ac:dyDescent="0.35">
      <c r="A1244" t="s">
        <v>219</v>
      </c>
      <c r="B1244">
        <v>6571341</v>
      </c>
      <c r="C1244" t="s">
        <v>129</v>
      </c>
      <c r="D1244" t="s">
        <v>1640</v>
      </c>
      <c r="E1244" t="s">
        <v>310</v>
      </c>
      <c r="F1244" t="s">
        <v>133</v>
      </c>
      <c r="G1244" t="s">
        <v>147</v>
      </c>
      <c r="H1244">
        <v>45859</v>
      </c>
      <c r="I1244">
        <v>45865</v>
      </c>
      <c r="J1244" t="s">
        <v>5408</v>
      </c>
      <c r="K1244">
        <v>1213130</v>
      </c>
      <c r="L1244" t="s">
        <v>292</v>
      </c>
      <c r="O1244">
        <v>10017586</v>
      </c>
      <c r="P1244" t="s">
        <v>219</v>
      </c>
      <c r="Q1244">
        <v>0</v>
      </c>
      <c r="R1244" t="s">
        <v>329</v>
      </c>
      <c r="S1244" t="s">
        <v>343</v>
      </c>
      <c r="T1244">
        <v>11546910</v>
      </c>
      <c r="U1244">
        <v>45716</v>
      </c>
      <c r="V1244">
        <v>45859</v>
      </c>
      <c r="W1244">
        <v>45851</v>
      </c>
      <c r="X1244">
        <v>0</v>
      </c>
      <c r="Y1244">
        <v>1290900</v>
      </c>
      <c r="Z1244" t="s">
        <v>1568</v>
      </c>
      <c r="AA1244" t="s">
        <v>245</v>
      </c>
      <c r="AB1244" t="s">
        <v>121</v>
      </c>
      <c r="AC1244" t="s">
        <v>255</v>
      </c>
      <c r="AD1244" t="s">
        <v>141</v>
      </c>
      <c r="AE1244" t="s">
        <v>245</v>
      </c>
      <c r="AF1244" t="s">
        <v>1812</v>
      </c>
      <c r="AG1244">
        <v>4</v>
      </c>
    </row>
    <row r="1245" spans="1:33" x14ac:dyDescent="0.35">
      <c r="A1245" t="s">
        <v>403</v>
      </c>
      <c r="B1245">
        <v>6570773</v>
      </c>
      <c r="C1245" t="s">
        <v>129</v>
      </c>
      <c r="D1245" t="s">
        <v>1623</v>
      </c>
      <c r="E1245" t="s">
        <v>310</v>
      </c>
      <c r="F1245" t="s">
        <v>410</v>
      </c>
      <c r="G1245" t="s">
        <v>132</v>
      </c>
      <c r="H1245">
        <v>45809</v>
      </c>
      <c r="I1245">
        <v>45809</v>
      </c>
      <c r="J1245" t="s">
        <v>1597</v>
      </c>
      <c r="K1245">
        <v>1213130</v>
      </c>
      <c r="L1245" t="s">
        <v>404</v>
      </c>
      <c r="O1245">
        <v>10014622</v>
      </c>
      <c r="P1245" t="s">
        <v>403</v>
      </c>
      <c r="Q1245">
        <v>0</v>
      </c>
      <c r="R1245" t="s">
        <v>291</v>
      </c>
      <c r="S1245" t="s">
        <v>343</v>
      </c>
      <c r="T1245">
        <v>11559928</v>
      </c>
      <c r="U1245">
        <v>45716</v>
      </c>
      <c r="V1245">
        <v>45809</v>
      </c>
      <c r="W1245">
        <v>45749</v>
      </c>
      <c r="X1245">
        <v>0</v>
      </c>
      <c r="Y1245">
        <v>1290900</v>
      </c>
      <c r="Z1245" t="s">
        <v>1568</v>
      </c>
      <c r="AA1245" t="s">
        <v>245</v>
      </c>
      <c r="AB1245" t="s">
        <v>121</v>
      </c>
      <c r="AC1245" t="s">
        <v>255</v>
      </c>
      <c r="AE1245" t="s">
        <v>245</v>
      </c>
      <c r="AF1245" t="s">
        <v>3326</v>
      </c>
      <c r="AG1245">
        <v>3</v>
      </c>
    </row>
    <row r="1246" spans="1:33" x14ac:dyDescent="0.35">
      <c r="A1246" t="s">
        <v>232</v>
      </c>
      <c r="B1246">
        <v>6570422</v>
      </c>
      <c r="C1246" t="s">
        <v>129</v>
      </c>
      <c r="D1246" t="s">
        <v>1641</v>
      </c>
      <c r="E1246" t="s">
        <v>310</v>
      </c>
      <c r="F1246" t="s">
        <v>133</v>
      </c>
      <c r="G1246" t="s">
        <v>226</v>
      </c>
      <c r="H1246">
        <v>45839</v>
      </c>
      <c r="I1246">
        <v>45869</v>
      </c>
      <c r="J1246" t="s">
        <v>3476</v>
      </c>
      <c r="K1246">
        <v>1213130</v>
      </c>
      <c r="L1246" t="s">
        <v>340</v>
      </c>
      <c r="O1246">
        <v>10014610</v>
      </c>
      <c r="P1246" t="s">
        <v>232</v>
      </c>
      <c r="Q1246">
        <v>0</v>
      </c>
      <c r="R1246" t="s">
        <v>343</v>
      </c>
      <c r="S1246" t="s">
        <v>3901</v>
      </c>
      <c r="T1246">
        <v>11558452</v>
      </c>
      <c r="U1246">
        <v>45714</v>
      </c>
      <c r="V1246">
        <v>45839</v>
      </c>
      <c r="W1246">
        <v>45835</v>
      </c>
      <c r="X1246">
        <v>0</v>
      </c>
      <c r="Y1246">
        <v>1290900</v>
      </c>
      <c r="Z1246" t="s">
        <v>1568</v>
      </c>
      <c r="AA1246" t="s">
        <v>245</v>
      </c>
      <c r="AB1246" t="s">
        <v>121</v>
      </c>
      <c r="AC1246" t="s">
        <v>255</v>
      </c>
      <c r="AD1246" t="s">
        <v>189</v>
      </c>
      <c r="AE1246" t="s">
        <v>245</v>
      </c>
      <c r="AF1246" t="s">
        <v>1812</v>
      </c>
      <c r="AG1246">
        <v>108</v>
      </c>
    </row>
    <row r="1247" spans="1:33" x14ac:dyDescent="0.35">
      <c r="A1247" t="s">
        <v>324</v>
      </c>
      <c r="B1247">
        <v>6570363</v>
      </c>
      <c r="C1247" t="s">
        <v>138</v>
      </c>
      <c r="D1247" t="s">
        <v>1619</v>
      </c>
      <c r="E1247" t="s">
        <v>251</v>
      </c>
      <c r="F1247" t="s">
        <v>133</v>
      </c>
      <c r="G1247" t="s">
        <v>226</v>
      </c>
      <c r="H1247">
        <v>45807</v>
      </c>
      <c r="I1247">
        <v>45807</v>
      </c>
      <c r="J1247" t="s">
        <v>856</v>
      </c>
      <c r="K1247">
        <v>2230130</v>
      </c>
      <c r="L1247" t="s">
        <v>325</v>
      </c>
      <c r="O1247">
        <v>10015302</v>
      </c>
      <c r="P1247" t="s">
        <v>408</v>
      </c>
      <c r="Q1247">
        <v>0</v>
      </c>
      <c r="R1247" t="s">
        <v>343</v>
      </c>
      <c r="S1247" t="s">
        <v>347</v>
      </c>
      <c r="T1247">
        <v>11557583</v>
      </c>
      <c r="U1247">
        <v>45714</v>
      </c>
      <c r="V1247">
        <v>45807</v>
      </c>
      <c r="W1247">
        <v>45805</v>
      </c>
      <c r="X1247">
        <v>0</v>
      </c>
      <c r="Y1247">
        <v>1290900</v>
      </c>
      <c r="Z1247" t="s">
        <v>1568</v>
      </c>
      <c r="AA1247" t="s">
        <v>249</v>
      </c>
      <c r="AB1247" t="s">
        <v>121</v>
      </c>
      <c r="AC1247" t="s">
        <v>255</v>
      </c>
      <c r="AD1247" t="s">
        <v>189</v>
      </c>
      <c r="AE1247" t="s">
        <v>249</v>
      </c>
      <c r="AF1247" t="s">
        <v>1812</v>
      </c>
      <c r="AG1247">
        <v>0</v>
      </c>
    </row>
    <row r="1248" spans="1:33" x14ac:dyDescent="0.35">
      <c r="A1248" t="s">
        <v>272</v>
      </c>
      <c r="B1248">
        <v>6570339</v>
      </c>
      <c r="C1248" t="s">
        <v>123</v>
      </c>
      <c r="D1248" t="s">
        <v>1620</v>
      </c>
      <c r="E1248" t="s">
        <v>310</v>
      </c>
      <c r="F1248" t="s">
        <v>133</v>
      </c>
      <c r="G1248" t="s">
        <v>132</v>
      </c>
      <c r="H1248">
        <v>45839</v>
      </c>
      <c r="I1248">
        <v>45869</v>
      </c>
      <c r="J1248" t="s">
        <v>3476</v>
      </c>
      <c r="K1248">
        <v>1210102</v>
      </c>
      <c r="L1248" t="s">
        <v>273</v>
      </c>
      <c r="O1248">
        <v>10017653</v>
      </c>
      <c r="P1248" t="s">
        <v>165</v>
      </c>
      <c r="Q1248">
        <v>0</v>
      </c>
      <c r="R1248" t="s">
        <v>343</v>
      </c>
      <c r="S1248" t="s">
        <v>342</v>
      </c>
      <c r="T1248">
        <v>11556053</v>
      </c>
      <c r="U1248">
        <v>45714</v>
      </c>
      <c r="V1248">
        <v>45839</v>
      </c>
      <c r="W1248">
        <v>45833</v>
      </c>
      <c r="X1248">
        <v>0</v>
      </c>
      <c r="Y1248">
        <v>1290900</v>
      </c>
      <c r="Z1248" t="s">
        <v>1568</v>
      </c>
      <c r="AA1248" t="s">
        <v>248</v>
      </c>
      <c r="AB1248" t="s">
        <v>121</v>
      </c>
      <c r="AC1248" t="s">
        <v>255</v>
      </c>
      <c r="AD1248" t="s">
        <v>122</v>
      </c>
      <c r="AE1248" t="s">
        <v>248</v>
      </c>
      <c r="AF1248" t="s">
        <v>1812</v>
      </c>
      <c r="AG1248">
        <v>6</v>
      </c>
    </row>
    <row r="1249" spans="1:33" x14ac:dyDescent="0.35">
      <c r="A1249" t="s">
        <v>272</v>
      </c>
      <c r="B1249">
        <v>6570338</v>
      </c>
      <c r="C1249" t="s">
        <v>123</v>
      </c>
      <c r="D1249" t="s">
        <v>1621</v>
      </c>
      <c r="E1249" t="s">
        <v>310</v>
      </c>
      <c r="F1249" t="s">
        <v>669</v>
      </c>
      <c r="G1249" t="s">
        <v>190</v>
      </c>
      <c r="H1249">
        <v>45839</v>
      </c>
      <c r="I1249">
        <v>45869</v>
      </c>
      <c r="J1249" t="s">
        <v>856</v>
      </c>
      <c r="K1249">
        <v>1210102</v>
      </c>
      <c r="L1249" t="s">
        <v>273</v>
      </c>
      <c r="O1249">
        <v>10017653</v>
      </c>
      <c r="P1249" t="s">
        <v>165</v>
      </c>
      <c r="Q1249">
        <v>0</v>
      </c>
      <c r="R1249" t="s">
        <v>343</v>
      </c>
      <c r="S1249" t="s">
        <v>3891</v>
      </c>
      <c r="T1249">
        <v>11556084</v>
      </c>
      <c r="U1249">
        <v>45714</v>
      </c>
      <c r="V1249">
        <v>45839</v>
      </c>
      <c r="W1249">
        <v>45806</v>
      </c>
      <c r="X1249">
        <v>0</v>
      </c>
      <c r="Y1249">
        <v>1290900</v>
      </c>
      <c r="Z1249" t="s">
        <v>1568</v>
      </c>
      <c r="AA1249" t="s">
        <v>248</v>
      </c>
      <c r="AB1249" t="s">
        <v>121</v>
      </c>
      <c r="AC1249" t="s">
        <v>255</v>
      </c>
      <c r="AD1249" t="s">
        <v>189</v>
      </c>
      <c r="AE1249" t="s">
        <v>248</v>
      </c>
      <c r="AF1249" t="s">
        <v>1812</v>
      </c>
      <c r="AG1249">
        <v>6</v>
      </c>
    </row>
    <row r="1250" spans="1:33" x14ac:dyDescent="0.35">
      <c r="A1250" t="s">
        <v>126</v>
      </c>
      <c r="B1250">
        <v>6570331</v>
      </c>
      <c r="C1250" t="s">
        <v>123</v>
      </c>
      <c r="D1250" t="s">
        <v>1622</v>
      </c>
      <c r="E1250" t="s">
        <v>310</v>
      </c>
      <c r="F1250" t="s">
        <v>133</v>
      </c>
      <c r="G1250" t="s">
        <v>132</v>
      </c>
      <c r="H1250">
        <v>45869</v>
      </c>
      <c r="I1250">
        <v>45869</v>
      </c>
      <c r="J1250" t="s">
        <v>856</v>
      </c>
      <c r="K1250">
        <v>1210101</v>
      </c>
      <c r="L1250" t="s">
        <v>391</v>
      </c>
      <c r="O1250">
        <v>10014657</v>
      </c>
      <c r="P1250" t="s">
        <v>126</v>
      </c>
      <c r="Q1250">
        <v>0</v>
      </c>
      <c r="R1250" t="s">
        <v>343</v>
      </c>
      <c r="S1250" t="s">
        <v>3891</v>
      </c>
      <c r="T1250">
        <v>11555727</v>
      </c>
      <c r="U1250">
        <v>45714</v>
      </c>
      <c r="V1250">
        <v>45869</v>
      </c>
      <c r="W1250">
        <v>45844</v>
      </c>
      <c r="X1250">
        <v>0</v>
      </c>
      <c r="Y1250">
        <v>1290900</v>
      </c>
      <c r="Z1250" t="s">
        <v>1568</v>
      </c>
      <c r="AA1250" t="s">
        <v>248</v>
      </c>
      <c r="AB1250" t="s">
        <v>121</v>
      </c>
      <c r="AC1250" t="s">
        <v>255</v>
      </c>
      <c r="AD1250" t="s">
        <v>122</v>
      </c>
      <c r="AE1250" t="s">
        <v>248</v>
      </c>
      <c r="AF1250" t="s">
        <v>1812</v>
      </c>
      <c r="AG1250">
        <v>4</v>
      </c>
    </row>
    <row r="1251" spans="1:33" x14ac:dyDescent="0.35">
      <c r="A1251" t="s">
        <v>274</v>
      </c>
      <c r="B1251">
        <v>6570270</v>
      </c>
      <c r="C1251" t="s">
        <v>123</v>
      </c>
      <c r="D1251" t="s">
        <v>1599</v>
      </c>
      <c r="E1251" t="s">
        <v>310</v>
      </c>
      <c r="F1251" t="s">
        <v>133</v>
      </c>
      <c r="G1251" t="s">
        <v>132</v>
      </c>
      <c r="H1251">
        <v>45873</v>
      </c>
      <c r="I1251">
        <v>45873</v>
      </c>
      <c r="J1251" t="s">
        <v>856</v>
      </c>
      <c r="K1251">
        <v>1210102</v>
      </c>
      <c r="L1251" t="s">
        <v>275</v>
      </c>
      <c r="O1251">
        <v>10014596</v>
      </c>
      <c r="P1251" t="s">
        <v>176</v>
      </c>
      <c r="Q1251">
        <v>0</v>
      </c>
      <c r="R1251" t="s">
        <v>343</v>
      </c>
      <c r="S1251" t="s">
        <v>342</v>
      </c>
      <c r="T1251">
        <v>11555716</v>
      </c>
      <c r="U1251">
        <v>45714</v>
      </c>
      <c r="V1251">
        <v>45873</v>
      </c>
      <c r="W1251">
        <v>45833</v>
      </c>
      <c r="X1251">
        <v>0</v>
      </c>
      <c r="Y1251">
        <v>1290900</v>
      </c>
      <c r="Z1251" t="s">
        <v>1568</v>
      </c>
      <c r="AA1251" t="s">
        <v>248</v>
      </c>
      <c r="AB1251" t="s">
        <v>121</v>
      </c>
      <c r="AC1251" t="s">
        <v>255</v>
      </c>
      <c r="AD1251" t="s">
        <v>141</v>
      </c>
      <c r="AE1251" t="s">
        <v>248</v>
      </c>
      <c r="AF1251" t="s">
        <v>3326</v>
      </c>
      <c r="AG1251">
        <v>12</v>
      </c>
    </row>
    <row r="1252" spans="1:33" x14ac:dyDescent="0.35">
      <c r="A1252" t="s">
        <v>232</v>
      </c>
      <c r="B1252">
        <v>6570131</v>
      </c>
      <c r="C1252" t="s">
        <v>129</v>
      </c>
      <c r="D1252" t="s">
        <v>1481</v>
      </c>
      <c r="E1252" t="s">
        <v>310</v>
      </c>
      <c r="F1252" t="s">
        <v>133</v>
      </c>
      <c r="G1252" t="s">
        <v>147</v>
      </c>
      <c r="H1252">
        <v>45839</v>
      </c>
      <c r="I1252">
        <v>45869</v>
      </c>
      <c r="J1252" t="s">
        <v>3476</v>
      </c>
      <c r="K1252">
        <v>1213130</v>
      </c>
      <c r="L1252" t="s">
        <v>340</v>
      </c>
      <c r="O1252">
        <v>10014610</v>
      </c>
      <c r="P1252" t="s">
        <v>232</v>
      </c>
      <c r="Q1252">
        <v>0</v>
      </c>
      <c r="R1252" t="s">
        <v>347</v>
      </c>
      <c r="S1252" t="s">
        <v>3901</v>
      </c>
      <c r="T1252">
        <v>11522432</v>
      </c>
      <c r="U1252">
        <v>45713</v>
      </c>
      <c r="V1252">
        <v>45839</v>
      </c>
      <c r="W1252">
        <v>45835</v>
      </c>
      <c r="X1252">
        <v>0</v>
      </c>
      <c r="Y1252">
        <v>1290900</v>
      </c>
      <c r="Z1252" t="s">
        <v>1568</v>
      </c>
      <c r="AA1252" t="s">
        <v>245</v>
      </c>
      <c r="AB1252" t="s">
        <v>121</v>
      </c>
      <c r="AC1252" t="s">
        <v>255</v>
      </c>
      <c r="AD1252" t="s">
        <v>141</v>
      </c>
      <c r="AE1252" t="s">
        <v>245</v>
      </c>
      <c r="AF1252" t="s">
        <v>3326</v>
      </c>
      <c r="AG1252">
        <v>8</v>
      </c>
    </row>
    <row r="1253" spans="1:33" x14ac:dyDescent="0.35">
      <c r="A1253" t="s">
        <v>419</v>
      </c>
      <c r="B1253">
        <v>6570119</v>
      </c>
      <c r="C1253" t="s">
        <v>129</v>
      </c>
      <c r="D1253" t="s">
        <v>1601</v>
      </c>
      <c r="E1253" t="s">
        <v>310</v>
      </c>
      <c r="F1253" t="s">
        <v>259</v>
      </c>
      <c r="G1253" t="s">
        <v>226</v>
      </c>
      <c r="H1253">
        <v>45869</v>
      </c>
      <c r="I1253">
        <v>45869</v>
      </c>
      <c r="J1253" t="s">
        <v>3476</v>
      </c>
      <c r="K1253">
        <v>1213130</v>
      </c>
      <c r="L1253" t="s">
        <v>420</v>
      </c>
      <c r="O1253">
        <v>10014605</v>
      </c>
      <c r="P1253" t="s">
        <v>419</v>
      </c>
      <c r="Q1253">
        <v>0</v>
      </c>
      <c r="R1253" t="s">
        <v>347</v>
      </c>
      <c r="S1253" t="s">
        <v>3891</v>
      </c>
      <c r="T1253">
        <v>11558241</v>
      </c>
      <c r="U1253">
        <v>45713</v>
      </c>
      <c r="V1253">
        <v>45869</v>
      </c>
      <c r="W1253">
        <v>45844</v>
      </c>
      <c r="X1253">
        <v>0</v>
      </c>
      <c r="Y1253">
        <v>1290900</v>
      </c>
      <c r="Z1253" t="s">
        <v>1568</v>
      </c>
      <c r="AA1253" t="s">
        <v>245</v>
      </c>
      <c r="AB1253" t="s">
        <v>121</v>
      </c>
      <c r="AC1253" t="s">
        <v>255</v>
      </c>
      <c r="AD1253" t="s">
        <v>189</v>
      </c>
      <c r="AE1253" t="s">
        <v>245</v>
      </c>
      <c r="AF1253" t="s">
        <v>1812</v>
      </c>
      <c r="AG1253">
        <v>24</v>
      </c>
    </row>
    <row r="1254" spans="1:33" x14ac:dyDescent="0.35">
      <c r="A1254" t="s">
        <v>315</v>
      </c>
      <c r="B1254">
        <v>6570105</v>
      </c>
      <c r="C1254" t="s">
        <v>129</v>
      </c>
      <c r="D1254" t="s">
        <v>1602</v>
      </c>
      <c r="E1254" t="s">
        <v>310</v>
      </c>
      <c r="F1254" t="s">
        <v>133</v>
      </c>
      <c r="G1254" t="s">
        <v>147</v>
      </c>
      <c r="H1254">
        <v>45809</v>
      </c>
      <c r="I1254">
        <v>45838</v>
      </c>
      <c r="J1254" t="s">
        <v>856</v>
      </c>
      <c r="K1254">
        <v>1213130</v>
      </c>
      <c r="L1254" t="s">
        <v>317</v>
      </c>
      <c r="O1254">
        <v>10018370</v>
      </c>
      <c r="P1254" t="s">
        <v>315</v>
      </c>
      <c r="Q1254">
        <v>0</v>
      </c>
      <c r="R1254" t="s">
        <v>347</v>
      </c>
      <c r="S1254" t="s">
        <v>3901</v>
      </c>
      <c r="T1254">
        <v>11553117</v>
      </c>
      <c r="U1254">
        <v>45713</v>
      </c>
      <c r="V1254">
        <v>45809</v>
      </c>
      <c r="W1254">
        <v>45835</v>
      </c>
      <c r="X1254">
        <v>0</v>
      </c>
      <c r="Y1254">
        <v>1290900</v>
      </c>
      <c r="Z1254" t="s">
        <v>1568</v>
      </c>
      <c r="AA1254" t="s">
        <v>245</v>
      </c>
      <c r="AB1254" t="s">
        <v>121</v>
      </c>
      <c r="AC1254" t="s">
        <v>255</v>
      </c>
      <c r="AD1254" t="s">
        <v>141</v>
      </c>
      <c r="AE1254" t="s">
        <v>245</v>
      </c>
      <c r="AF1254" t="s">
        <v>3326</v>
      </c>
      <c r="AG1254">
        <v>6</v>
      </c>
    </row>
    <row r="1255" spans="1:33" x14ac:dyDescent="0.35">
      <c r="A1255" t="s">
        <v>219</v>
      </c>
      <c r="B1255">
        <v>6570102</v>
      </c>
      <c r="C1255" t="s">
        <v>129</v>
      </c>
      <c r="D1255" t="s">
        <v>1603</v>
      </c>
      <c r="E1255" t="s">
        <v>310</v>
      </c>
      <c r="F1255" t="s">
        <v>133</v>
      </c>
      <c r="G1255" t="s">
        <v>226</v>
      </c>
      <c r="H1255">
        <v>45859</v>
      </c>
      <c r="I1255">
        <v>45865</v>
      </c>
      <c r="J1255" t="s">
        <v>5408</v>
      </c>
      <c r="K1255">
        <v>1213130</v>
      </c>
      <c r="L1255" t="s">
        <v>292</v>
      </c>
      <c r="O1255">
        <v>10017586</v>
      </c>
      <c r="P1255" t="s">
        <v>219</v>
      </c>
      <c r="Q1255">
        <v>0</v>
      </c>
      <c r="R1255" t="s">
        <v>347</v>
      </c>
      <c r="S1255" t="s">
        <v>343</v>
      </c>
      <c r="T1255">
        <v>11556424</v>
      </c>
      <c r="U1255">
        <v>45713</v>
      </c>
      <c r="V1255">
        <v>45859</v>
      </c>
      <c r="W1255">
        <v>45851</v>
      </c>
      <c r="X1255">
        <v>0</v>
      </c>
      <c r="Y1255">
        <v>1290900</v>
      </c>
      <c r="Z1255" t="s">
        <v>1568</v>
      </c>
      <c r="AA1255" t="s">
        <v>245</v>
      </c>
      <c r="AB1255" t="s">
        <v>121</v>
      </c>
      <c r="AC1255" t="s">
        <v>255</v>
      </c>
      <c r="AD1255" t="s">
        <v>189</v>
      </c>
      <c r="AE1255" t="s">
        <v>245</v>
      </c>
      <c r="AF1255" t="s">
        <v>1812</v>
      </c>
      <c r="AG1255">
        <v>10</v>
      </c>
    </row>
    <row r="1256" spans="1:33" x14ac:dyDescent="0.35">
      <c r="A1256" t="s">
        <v>219</v>
      </c>
      <c r="B1256">
        <v>6570080</v>
      </c>
      <c r="C1256" t="s">
        <v>129</v>
      </c>
      <c r="D1256" t="s">
        <v>1604</v>
      </c>
      <c r="E1256" t="s">
        <v>310</v>
      </c>
      <c r="F1256" t="s">
        <v>133</v>
      </c>
      <c r="G1256" t="s">
        <v>147</v>
      </c>
      <c r="H1256">
        <v>45859</v>
      </c>
      <c r="I1256">
        <v>45865</v>
      </c>
      <c r="J1256" t="s">
        <v>5408</v>
      </c>
      <c r="K1256">
        <v>1213130</v>
      </c>
      <c r="L1256" t="s">
        <v>292</v>
      </c>
      <c r="O1256">
        <v>10017586</v>
      </c>
      <c r="P1256" t="s">
        <v>219</v>
      </c>
      <c r="Q1256">
        <v>0</v>
      </c>
      <c r="R1256" t="s">
        <v>347</v>
      </c>
      <c r="S1256" t="s">
        <v>343</v>
      </c>
      <c r="T1256">
        <v>11556408</v>
      </c>
      <c r="U1256">
        <v>45713</v>
      </c>
      <c r="V1256">
        <v>45859</v>
      </c>
      <c r="W1256">
        <v>45851</v>
      </c>
      <c r="X1256">
        <v>0</v>
      </c>
      <c r="Y1256">
        <v>1290900</v>
      </c>
      <c r="Z1256" t="s">
        <v>1568</v>
      </c>
      <c r="AA1256" t="s">
        <v>245</v>
      </c>
      <c r="AB1256" t="s">
        <v>121</v>
      </c>
      <c r="AC1256" t="s">
        <v>255</v>
      </c>
      <c r="AD1256" t="s">
        <v>141</v>
      </c>
      <c r="AE1256" t="s">
        <v>245</v>
      </c>
      <c r="AF1256" t="s">
        <v>3326</v>
      </c>
      <c r="AG1256">
        <v>6</v>
      </c>
    </row>
    <row r="1257" spans="1:33" x14ac:dyDescent="0.35">
      <c r="A1257" t="s">
        <v>219</v>
      </c>
      <c r="B1257">
        <v>6570078</v>
      </c>
      <c r="C1257" t="s">
        <v>129</v>
      </c>
      <c r="D1257" t="s">
        <v>1605</v>
      </c>
      <c r="E1257" t="s">
        <v>310</v>
      </c>
      <c r="F1257" t="s">
        <v>133</v>
      </c>
      <c r="G1257" t="s">
        <v>147</v>
      </c>
      <c r="H1257">
        <v>45809</v>
      </c>
      <c r="I1257">
        <v>45809</v>
      </c>
      <c r="J1257" t="s">
        <v>856</v>
      </c>
      <c r="K1257">
        <v>1213130</v>
      </c>
      <c r="L1257" t="s">
        <v>292</v>
      </c>
      <c r="O1257">
        <v>10017586</v>
      </c>
      <c r="P1257" t="s">
        <v>219</v>
      </c>
      <c r="Q1257">
        <v>0</v>
      </c>
      <c r="R1257" t="s">
        <v>347</v>
      </c>
      <c r="S1257" t="s">
        <v>343</v>
      </c>
      <c r="T1257">
        <v>11556407</v>
      </c>
      <c r="U1257">
        <v>45713</v>
      </c>
      <c r="V1257">
        <v>45809</v>
      </c>
      <c r="W1257">
        <v>45776</v>
      </c>
      <c r="X1257">
        <v>0</v>
      </c>
      <c r="Y1257">
        <v>1290900</v>
      </c>
      <c r="Z1257" t="s">
        <v>1568</v>
      </c>
      <c r="AA1257" t="s">
        <v>245</v>
      </c>
      <c r="AB1257" t="s">
        <v>121</v>
      </c>
      <c r="AC1257" t="s">
        <v>255</v>
      </c>
      <c r="AD1257" t="s">
        <v>141</v>
      </c>
      <c r="AE1257" t="s">
        <v>245</v>
      </c>
      <c r="AF1257" t="s">
        <v>3326</v>
      </c>
      <c r="AG1257">
        <v>10</v>
      </c>
    </row>
    <row r="1258" spans="1:33" x14ac:dyDescent="0.35">
      <c r="A1258" t="s">
        <v>219</v>
      </c>
      <c r="B1258">
        <v>6570077</v>
      </c>
      <c r="C1258" t="s">
        <v>129</v>
      </c>
      <c r="D1258" t="s">
        <v>1514</v>
      </c>
      <c r="E1258" t="s">
        <v>310</v>
      </c>
      <c r="F1258" t="s">
        <v>133</v>
      </c>
      <c r="G1258" t="s">
        <v>132</v>
      </c>
      <c r="H1258">
        <v>45839</v>
      </c>
      <c r="I1258">
        <v>45869</v>
      </c>
      <c r="J1258" t="s">
        <v>3476</v>
      </c>
      <c r="K1258">
        <v>1213130</v>
      </c>
      <c r="L1258" t="s">
        <v>292</v>
      </c>
      <c r="O1258">
        <v>10017586</v>
      </c>
      <c r="P1258" t="s">
        <v>219</v>
      </c>
      <c r="Q1258">
        <v>0</v>
      </c>
      <c r="R1258" t="s">
        <v>347</v>
      </c>
      <c r="S1258" t="s">
        <v>3901</v>
      </c>
      <c r="T1258">
        <v>11550466</v>
      </c>
      <c r="U1258">
        <v>45713</v>
      </c>
      <c r="V1258">
        <v>45839</v>
      </c>
      <c r="W1258">
        <v>45835</v>
      </c>
      <c r="X1258">
        <v>0</v>
      </c>
      <c r="Y1258">
        <v>1290900</v>
      </c>
      <c r="Z1258" t="s">
        <v>1568</v>
      </c>
      <c r="AA1258" t="s">
        <v>245</v>
      </c>
      <c r="AB1258" t="s">
        <v>121</v>
      </c>
      <c r="AC1258" t="s">
        <v>255</v>
      </c>
      <c r="AD1258" t="s">
        <v>122</v>
      </c>
      <c r="AE1258" t="s">
        <v>245</v>
      </c>
      <c r="AF1258" t="s">
        <v>1812</v>
      </c>
      <c r="AG1258">
        <v>4</v>
      </c>
    </row>
    <row r="1259" spans="1:33" x14ac:dyDescent="0.35">
      <c r="A1259" t="s">
        <v>294</v>
      </c>
      <c r="B1259">
        <v>6570058</v>
      </c>
      <c r="C1259" t="s">
        <v>129</v>
      </c>
      <c r="D1259" t="s">
        <v>1607</v>
      </c>
      <c r="E1259" t="s">
        <v>310</v>
      </c>
      <c r="F1259" t="s">
        <v>133</v>
      </c>
      <c r="G1259" t="s">
        <v>147</v>
      </c>
      <c r="H1259">
        <v>45809</v>
      </c>
      <c r="I1259">
        <v>45838</v>
      </c>
      <c r="J1259" t="s">
        <v>856</v>
      </c>
      <c r="K1259">
        <v>1213130</v>
      </c>
      <c r="L1259" t="s">
        <v>295</v>
      </c>
      <c r="O1259">
        <v>10014618</v>
      </c>
      <c r="P1259" t="s">
        <v>294</v>
      </c>
      <c r="Q1259">
        <v>0</v>
      </c>
      <c r="R1259" t="s">
        <v>347</v>
      </c>
      <c r="S1259" t="s">
        <v>3901</v>
      </c>
      <c r="T1259">
        <v>11520765</v>
      </c>
      <c r="U1259">
        <v>45713</v>
      </c>
      <c r="V1259">
        <v>45809</v>
      </c>
      <c r="W1259">
        <v>45835</v>
      </c>
      <c r="X1259">
        <v>0</v>
      </c>
      <c r="Y1259">
        <v>1290900</v>
      </c>
      <c r="Z1259" t="s">
        <v>1568</v>
      </c>
      <c r="AA1259" t="s">
        <v>245</v>
      </c>
      <c r="AB1259" t="s">
        <v>121</v>
      </c>
      <c r="AC1259" t="s">
        <v>255</v>
      </c>
      <c r="AD1259" t="s">
        <v>141</v>
      </c>
      <c r="AE1259" t="s">
        <v>245</v>
      </c>
      <c r="AF1259" t="s">
        <v>3326</v>
      </c>
      <c r="AG1259">
        <v>4</v>
      </c>
    </row>
    <row r="1260" spans="1:33" x14ac:dyDescent="0.35">
      <c r="A1260" t="s">
        <v>206</v>
      </c>
      <c r="B1260">
        <v>6570056</v>
      </c>
      <c r="C1260" t="s">
        <v>129</v>
      </c>
      <c r="D1260" t="s">
        <v>1608</v>
      </c>
      <c r="E1260" t="s">
        <v>310</v>
      </c>
      <c r="F1260" t="s">
        <v>133</v>
      </c>
      <c r="G1260" t="s">
        <v>226</v>
      </c>
      <c r="H1260">
        <v>45839</v>
      </c>
      <c r="I1260">
        <v>45869</v>
      </c>
      <c r="J1260" t="s">
        <v>3476</v>
      </c>
      <c r="K1260">
        <v>1213130</v>
      </c>
      <c r="L1260" t="s">
        <v>339</v>
      </c>
      <c r="O1260">
        <v>10014614</v>
      </c>
      <c r="P1260" t="s">
        <v>206</v>
      </c>
      <c r="Q1260">
        <v>0</v>
      </c>
      <c r="R1260" t="s">
        <v>347</v>
      </c>
      <c r="S1260" t="s">
        <v>3901</v>
      </c>
      <c r="T1260">
        <v>11558665</v>
      </c>
      <c r="U1260">
        <v>45713</v>
      </c>
      <c r="V1260">
        <v>45839</v>
      </c>
      <c r="W1260">
        <v>45835</v>
      </c>
      <c r="X1260">
        <v>0</v>
      </c>
      <c r="Y1260">
        <v>1290900</v>
      </c>
      <c r="Z1260" t="s">
        <v>1568</v>
      </c>
      <c r="AA1260" t="s">
        <v>245</v>
      </c>
      <c r="AB1260" t="s">
        <v>121</v>
      </c>
      <c r="AC1260" t="s">
        <v>255</v>
      </c>
      <c r="AD1260" t="s">
        <v>189</v>
      </c>
      <c r="AE1260" t="s">
        <v>245</v>
      </c>
      <c r="AF1260" t="s">
        <v>1812</v>
      </c>
      <c r="AG1260">
        <v>96</v>
      </c>
    </row>
    <row r="1261" spans="1:33" x14ac:dyDescent="0.35">
      <c r="A1261" t="s">
        <v>206</v>
      </c>
      <c r="B1261">
        <v>6570055</v>
      </c>
      <c r="C1261" t="s">
        <v>129</v>
      </c>
      <c r="D1261" t="s">
        <v>1609</v>
      </c>
      <c r="E1261" t="s">
        <v>310</v>
      </c>
      <c r="F1261" t="s">
        <v>259</v>
      </c>
      <c r="G1261" t="s">
        <v>192</v>
      </c>
      <c r="H1261">
        <v>45870</v>
      </c>
      <c r="I1261">
        <v>45870</v>
      </c>
      <c r="J1261" t="s">
        <v>856</v>
      </c>
      <c r="K1261">
        <v>1213130</v>
      </c>
      <c r="L1261" t="s">
        <v>339</v>
      </c>
      <c r="O1261">
        <v>10014614</v>
      </c>
      <c r="P1261" t="s">
        <v>206</v>
      </c>
      <c r="Q1261">
        <v>46995.69</v>
      </c>
      <c r="R1261" t="s">
        <v>347</v>
      </c>
      <c r="S1261" t="s">
        <v>343</v>
      </c>
      <c r="T1261">
        <v>11552474</v>
      </c>
      <c r="U1261">
        <v>45713</v>
      </c>
      <c r="V1261">
        <v>45870</v>
      </c>
      <c r="W1261">
        <v>45850</v>
      </c>
      <c r="X1261">
        <v>46995.69</v>
      </c>
      <c r="Y1261">
        <v>1290900</v>
      </c>
      <c r="Z1261" t="s">
        <v>1568</v>
      </c>
      <c r="AA1261" t="s">
        <v>245</v>
      </c>
      <c r="AB1261" t="s">
        <v>121</v>
      </c>
      <c r="AC1261" t="s">
        <v>255</v>
      </c>
      <c r="AD1261" t="s">
        <v>135</v>
      </c>
      <c r="AE1261" t="s">
        <v>245</v>
      </c>
      <c r="AF1261" t="s">
        <v>3326</v>
      </c>
      <c r="AG1261">
        <v>16</v>
      </c>
    </row>
    <row r="1262" spans="1:33" x14ac:dyDescent="0.35">
      <c r="A1262" t="s">
        <v>206</v>
      </c>
      <c r="B1262">
        <v>6570053</v>
      </c>
      <c r="C1262" t="s">
        <v>129</v>
      </c>
      <c r="D1262" t="s">
        <v>1611</v>
      </c>
      <c r="E1262" t="s">
        <v>310</v>
      </c>
      <c r="F1262" t="s">
        <v>125</v>
      </c>
      <c r="G1262" t="s">
        <v>153</v>
      </c>
      <c r="H1262">
        <v>45870</v>
      </c>
      <c r="I1262">
        <v>45870</v>
      </c>
      <c r="J1262" t="s">
        <v>856</v>
      </c>
      <c r="K1262">
        <v>1213130</v>
      </c>
      <c r="L1262" t="s">
        <v>339</v>
      </c>
      <c r="O1262">
        <v>10014614</v>
      </c>
      <c r="P1262" t="s">
        <v>206</v>
      </c>
      <c r="Q1262">
        <v>0</v>
      </c>
      <c r="R1262" t="s">
        <v>347</v>
      </c>
      <c r="S1262" t="s">
        <v>343</v>
      </c>
      <c r="T1262">
        <v>11552369</v>
      </c>
      <c r="U1262">
        <v>45713</v>
      </c>
      <c r="V1262">
        <v>45870</v>
      </c>
      <c r="W1262">
        <v>45850</v>
      </c>
      <c r="X1262">
        <v>0</v>
      </c>
      <c r="Y1262">
        <v>1290900</v>
      </c>
      <c r="Z1262" t="s">
        <v>1568</v>
      </c>
      <c r="AA1262" t="s">
        <v>245</v>
      </c>
      <c r="AB1262" t="s">
        <v>121</v>
      </c>
      <c r="AC1262" t="s">
        <v>255</v>
      </c>
      <c r="AD1262" t="s">
        <v>141</v>
      </c>
      <c r="AE1262" t="s">
        <v>245</v>
      </c>
      <c r="AF1262" t="s">
        <v>3326</v>
      </c>
      <c r="AG1262">
        <v>6</v>
      </c>
    </row>
    <row r="1263" spans="1:33" x14ac:dyDescent="0.35">
      <c r="A1263" t="s">
        <v>206</v>
      </c>
      <c r="B1263">
        <v>6570052</v>
      </c>
      <c r="C1263" t="s">
        <v>129</v>
      </c>
      <c r="D1263" t="s">
        <v>1612</v>
      </c>
      <c r="E1263" t="s">
        <v>310</v>
      </c>
      <c r="F1263" t="s">
        <v>133</v>
      </c>
      <c r="G1263" t="s">
        <v>147</v>
      </c>
      <c r="H1263">
        <v>45809</v>
      </c>
      <c r="I1263">
        <v>45838</v>
      </c>
      <c r="J1263" t="s">
        <v>856</v>
      </c>
      <c r="K1263">
        <v>1213130</v>
      </c>
      <c r="L1263" t="s">
        <v>339</v>
      </c>
      <c r="O1263">
        <v>10014614</v>
      </c>
      <c r="P1263" t="s">
        <v>206</v>
      </c>
      <c r="Q1263">
        <v>0</v>
      </c>
      <c r="R1263" t="s">
        <v>347</v>
      </c>
      <c r="S1263" t="s">
        <v>3901</v>
      </c>
      <c r="T1263">
        <v>11552364</v>
      </c>
      <c r="U1263">
        <v>45713</v>
      </c>
      <c r="V1263">
        <v>45809</v>
      </c>
      <c r="W1263">
        <v>45835</v>
      </c>
      <c r="X1263">
        <v>0</v>
      </c>
      <c r="Y1263">
        <v>1290900</v>
      </c>
      <c r="Z1263" t="s">
        <v>1568</v>
      </c>
      <c r="AA1263" t="s">
        <v>245</v>
      </c>
      <c r="AB1263" t="s">
        <v>121</v>
      </c>
      <c r="AC1263" t="s">
        <v>255</v>
      </c>
      <c r="AD1263" t="s">
        <v>141</v>
      </c>
      <c r="AE1263" t="s">
        <v>245</v>
      </c>
      <c r="AF1263" t="s">
        <v>3326</v>
      </c>
      <c r="AG1263">
        <v>4</v>
      </c>
    </row>
    <row r="1264" spans="1:33" x14ac:dyDescent="0.35">
      <c r="A1264" t="s">
        <v>201</v>
      </c>
      <c r="B1264">
        <v>6570048</v>
      </c>
      <c r="C1264" t="s">
        <v>129</v>
      </c>
      <c r="D1264" t="s">
        <v>1601</v>
      </c>
      <c r="E1264" t="s">
        <v>310</v>
      </c>
      <c r="F1264" t="s">
        <v>133</v>
      </c>
      <c r="G1264" t="s">
        <v>226</v>
      </c>
      <c r="H1264">
        <v>45839</v>
      </c>
      <c r="I1264">
        <v>45869</v>
      </c>
      <c r="J1264" t="s">
        <v>3476</v>
      </c>
      <c r="K1264">
        <v>1213130</v>
      </c>
      <c r="L1264" t="s">
        <v>334</v>
      </c>
      <c r="O1264">
        <v>10014602</v>
      </c>
      <c r="P1264" t="s">
        <v>201</v>
      </c>
      <c r="Q1264">
        <v>0</v>
      </c>
      <c r="R1264" t="s">
        <v>347</v>
      </c>
      <c r="S1264" t="s">
        <v>3901</v>
      </c>
      <c r="T1264">
        <v>11558235</v>
      </c>
      <c r="U1264">
        <v>45713</v>
      </c>
      <c r="V1264">
        <v>45839</v>
      </c>
      <c r="W1264">
        <v>45835</v>
      </c>
      <c r="X1264">
        <v>0</v>
      </c>
      <c r="Y1264">
        <v>1290900</v>
      </c>
      <c r="Z1264" t="s">
        <v>1568</v>
      </c>
      <c r="AA1264" t="s">
        <v>245</v>
      </c>
      <c r="AB1264" t="s">
        <v>121</v>
      </c>
      <c r="AC1264" t="s">
        <v>255</v>
      </c>
      <c r="AD1264" t="s">
        <v>189</v>
      </c>
      <c r="AE1264" t="s">
        <v>245</v>
      </c>
      <c r="AF1264" t="s">
        <v>1812</v>
      </c>
      <c r="AG1264">
        <v>20</v>
      </c>
    </row>
    <row r="1265" spans="1:33" x14ac:dyDescent="0.35">
      <c r="A1265" t="s">
        <v>1591</v>
      </c>
      <c r="B1265">
        <v>6568228</v>
      </c>
      <c r="C1265" t="s">
        <v>138</v>
      </c>
      <c r="D1265" t="s">
        <v>1592</v>
      </c>
      <c r="E1265" t="s">
        <v>310</v>
      </c>
      <c r="F1265" t="s">
        <v>402</v>
      </c>
      <c r="G1265" t="s">
        <v>226</v>
      </c>
      <c r="H1265">
        <v>45809</v>
      </c>
      <c r="I1265">
        <v>45809</v>
      </c>
      <c r="J1265" t="s">
        <v>856</v>
      </c>
      <c r="K1265">
        <v>1216100</v>
      </c>
      <c r="L1265" t="s">
        <v>1593</v>
      </c>
      <c r="O1265">
        <v>10016518</v>
      </c>
      <c r="P1265" t="s">
        <v>1594</v>
      </c>
      <c r="Q1265">
        <v>0</v>
      </c>
      <c r="R1265" t="s">
        <v>329</v>
      </c>
      <c r="S1265" t="s">
        <v>347</v>
      </c>
      <c r="T1265">
        <v>11555133</v>
      </c>
      <c r="U1265">
        <v>45710</v>
      </c>
      <c r="V1265">
        <v>45809</v>
      </c>
      <c r="W1265">
        <v>45805</v>
      </c>
      <c r="X1265">
        <v>0</v>
      </c>
      <c r="Y1265">
        <v>1290900</v>
      </c>
      <c r="Z1265" t="s">
        <v>1568</v>
      </c>
      <c r="AA1265" t="s">
        <v>249</v>
      </c>
      <c r="AB1265" t="s">
        <v>121</v>
      </c>
      <c r="AC1265" t="s">
        <v>255</v>
      </c>
      <c r="AD1265" t="s">
        <v>189</v>
      </c>
      <c r="AE1265" t="s">
        <v>249</v>
      </c>
      <c r="AF1265" t="s">
        <v>1812</v>
      </c>
      <c r="AG1265">
        <v>0</v>
      </c>
    </row>
    <row r="1266" spans="1:33" x14ac:dyDescent="0.35">
      <c r="A1266" t="s">
        <v>1591</v>
      </c>
      <c r="B1266">
        <v>6568227</v>
      </c>
      <c r="C1266" t="s">
        <v>138</v>
      </c>
      <c r="D1266" t="s">
        <v>1592</v>
      </c>
      <c r="E1266" t="s">
        <v>310</v>
      </c>
      <c r="F1266" t="s">
        <v>402</v>
      </c>
      <c r="G1266" t="s">
        <v>226</v>
      </c>
      <c r="H1266">
        <v>45809</v>
      </c>
      <c r="I1266">
        <v>45809</v>
      </c>
      <c r="J1266" t="s">
        <v>856</v>
      </c>
      <c r="K1266">
        <v>1216100</v>
      </c>
      <c r="L1266" t="s">
        <v>1593</v>
      </c>
      <c r="O1266">
        <v>10015769</v>
      </c>
      <c r="P1266" t="s">
        <v>1595</v>
      </c>
      <c r="Q1266">
        <v>0</v>
      </c>
      <c r="R1266" t="s">
        <v>329</v>
      </c>
      <c r="S1266" t="s">
        <v>347</v>
      </c>
      <c r="T1266">
        <v>11555131</v>
      </c>
      <c r="U1266">
        <v>45710</v>
      </c>
      <c r="V1266">
        <v>45809</v>
      </c>
      <c r="W1266">
        <v>45805</v>
      </c>
      <c r="X1266">
        <v>0</v>
      </c>
      <c r="Y1266">
        <v>1290900</v>
      </c>
      <c r="Z1266" t="s">
        <v>1568</v>
      </c>
      <c r="AA1266" t="s">
        <v>249</v>
      </c>
      <c r="AB1266" t="s">
        <v>121</v>
      </c>
      <c r="AC1266" t="s">
        <v>255</v>
      </c>
      <c r="AD1266" t="s">
        <v>189</v>
      </c>
      <c r="AE1266" t="s">
        <v>249</v>
      </c>
      <c r="AF1266" t="s">
        <v>1812</v>
      </c>
      <c r="AG1266">
        <v>0</v>
      </c>
    </row>
    <row r="1267" spans="1:33" x14ac:dyDescent="0.35">
      <c r="A1267" t="s">
        <v>1591</v>
      </c>
      <c r="B1267">
        <v>6568226</v>
      </c>
      <c r="C1267" t="s">
        <v>138</v>
      </c>
      <c r="D1267" t="s">
        <v>1592</v>
      </c>
      <c r="E1267" t="s">
        <v>310</v>
      </c>
      <c r="F1267" t="s">
        <v>402</v>
      </c>
      <c r="G1267" t="s">
        <v>226</v>
      </c>
      <c r="H1267">
        <v>45809</v>
      </c>
      <c r="I1267">
        <v>45809</v>
      </c>
      <c r="J1267" t="s">
        <v>856</v>
      </c>
      <c r="K1267">
        <v>1216100</v>
      </c>
      <c r="L1267" t="s">
        <v>1593</v>
      </c>
      <c r="O1267">
        <v>10015768</v>
      </c>
      <c r="P1267" t="s">
        <v>1596</v>
      </c>
      <c r="Q1267">
        <v>0</v>
      </c>
      <c r="R1267" t="s">
        <v>329</v>
      </c>
      <c r="S1267" t="s">
        <v>347</v>
      </c>
      <c r="T1267">
        <v>11555130</v>
      </c>
      <c r="U1267">
        <v>45710</v>
      </c>
      <c r="V1267">
        <v>45809</v>
      </c>
      <c r="W1267">
        <v>45805</v>
      </c>
      <c r="X1267">
        <v>0</v>
      </c>
      <c r="Y1267">
        <v>1290900</v>
      </c>
      <c r="Z1267" t="s">
        <v>1568</v>
      </c>
      <c r="AA1267" t="s">
        <v>249</v>
      </c>
      <c r="AB1267" t="s">
        <v>121</v>
      </c>
      <c r="AC1267" t="s">
        <v>255</v>
      </c>
      <c r="AD1267" t="s">
        <v>189</v>
      </c>
      <c r="AE1267" t="s">
        <v>249</v>
      </c>
      <c r="AF1267" t="s">
        <v>1812</v>
      </c>
      <c r="AG1267">
        <v>0</v>
      </c>
    </row>
    <row r="1268" spans="1:33" x14ac:dyDescent="0.35">
      <c r="A1268" t="s">
        <v>218</v>
      </c>
      <c r="B1268">
        <v>6567718</v>
      </c>
      <c r="C1268" t="s">
        <v>129</v>
      </c>
      <c r="D1268" t="s">
        <v>1674</v>
      </c>
      <c r="E1268" t="s">
        <v>310</v>
      </c>
      <c r="F1268" t="s">
        <v>379</v>
      </c>
      <c r="G1268" t="s">
        <v>447</v>
      </c>
      <c r="H1268">
        <v>45870</v>
      </c>
      <c r="I1268">
        <v>45900</v>
      </c>
      <c r="J1268" t="s">
        <v>3475</v>
      </c>
      <c r="K1268">
        <v>1215150</v>
      </c>
      <c r="L1268" t="s">
        <v>279</v>
      </c>
      <c r="O1268">
        <v>10014633</v>
      </c>
      <c r="P1268" t="s">
        <v>218</v>
      </c>
      <c r="Q1268">
        <v>0</v>
      </c>
      <c r="R1268" t="s">
        <v>263</v>
      </c>
      <c r="S1268" t="s">
        <v>3901</v>
      </c>
      <c r="T1268">
        <v>11556717</v>
      </c>
      <c r="U1268">
        <v>45708</v>
      </c>
      <c r="V1268">
        <v>45870</v>
      </c>
      <c r="W1268">
        <v>45835</v>
      </c>
      <c r="X1268">
        <v>0</v>
      </c>
      <c r="Y1268">
        <v>1290900</v>
      </c>
      <c r="Z1268" t="s">
        <v>1568</v>
      </c>
      <c r="AA1268" t="s">
        <v>246</v>
      </c>
      <c r="AB1268" t="s">
        <v>121</v>
      </c>
      <c r="AC1268" t="s">
        <v>255</v>
      </c>
      <c r="AE1268" t="s">
        <v>246</v>
      </c>
      <c r="AF1268" t="s">
        <v>3326</v>
      </c>
      <c r="AG1268">
        <v>4</v>
      </c>
    </row>
    <row r="1269" spans="1:33" x14ac:dyDescent="0.35">
      <c r="A1269" t="s">
        <v>400</v>
      </c>
      <c r="B1269">
        <v>6567544</v>
      </c>
      <c r="C1269" t="s">
        <v>129</v>
      </c>
      <c r="D1269" t="s">
        <v>1615</v>
      </c>
      <c r="E1269" t="s">
        <v>310</v>
      </c>
      <c r="F1269" t="s">
        <v>439</v>
      </c>
      <c r="G1269" t="s">
        <v>136</v>
      </c>
      <c r="H1269">
        <v>45839</v>
      </c>
      <c r="I1269">
        <v>45869</v>
      </c>
      <c r="J1269" t="s">
        <v>3476</v>
      </c>
      <c r="K1269">
        <v>1215155</v>
      </c>
      <c r="L1269" t="s">
        <v>401</v>
      </c>
      <c r="O1269">
        <v>10014646</v>
      </c>
      <c r="P1269" t="s">
        <v>400</v>
      </c>
      <c r="Q1269">
        <v>1230.76</v>
      </c>
      <c r="R1269" t="s">
        <v>343</v>
      </c>
      <c r="S1269" t="s">
        <v>3901</v>
      </c>
      <c r="T1269">
        <v>11556477</v>
      </c>
      <c r="U1269">
        <v>45708</v>
      </c>
      <c r="V1269">
        <v>45839</v>
      </c>
      <c r="W1269">
        <v>45835</v>
      </c>
      <c r="X1269">
        <v>1230.76</v>
      </c>
      <c r="Y1269">
        <v>1290900</v>
      </c>
      <c r="Z1269" t="s">
        <v>1568</v>
      </c>
      <c r="AA1269" t="s">
        <v>246</v>
      </c>
      <c r="AB1269" t="s">
        <v>121</v>
      </c>
      <c r="AC1269" t="s">
        <v>255</v>
      </c>
      <c r="AD1269" t="s">
        <v>135</v>
      </c>
      <c r="AE1269" t="s">
        <v>246</v>
      </c>
      <c r="AF1269" t="s">
        <v>3326</v>
      </c>
      <c r="AG1269">
        <v>4</v>
      </c>
    </row>
    <row r="1270" spans="1:33" x14ac:dyDescent="0.35">
      <c r="A1270" t="s">
        <v>321</v>
      </c>
      <c r="B1270">
        <v>6567527</v>
      </c>
      <c r="C1270" t="s">
        <v>138</v>
      </c>
      <c r="D1270" t="s">
        <v>1616</v>
      </c>
      <c r="E1270" t="s">
        <v>310</v>
      </c>
      <c r="F1270" t="s">
        <v>410</v>
      </c>
      <c r="G1270" t="s">
        <v>411</v>
      </c>
      <c r="H1270">
        <v>45809</v>
      </c>
      <c r="I1270">
        <v>45809</v>
      </c>
      <c r="J1270" t="s">
        <v>856</v>
      </c>
      <c r="K1270">
        <v>1291900</v>
      </c>
      <c r="L1270" t="s">
        <v>322</v>
      </c>
      <c r="O1270">
        <v>10017749</v>
      </c>
      <c r="P1270" t="s">
        <v>188</v>
      </c>
      <c r="Q1270">
        <v>0</v>
      </c>
      <c r="R1270" t="s">
        <v>349</v>
      </c>
      <c r="S1270" t="s">
        <v>347</v>
      </c>
      <c r="T1270">
        <v>11556502</v>
      </c>
      <c r="U1270">
        <v>45708</v>
      </c>
      <c r="V1270">
        <v>45809</v>
      </c>
      <c r="W1270">
        <v>45805</v>
      </c>
      <c r="X1270">
        <v>0</v>
      </c>
      <c r="Y1270">
        <v>1290900</v>
      </c>
      <c r="Z1270" t="s">
        <v>1568</v>
      </c>
      <c r="AA1270" t="s">
        <v>249</v>
      </c>
      <c r="AB1270" t="s">
        <v>121</v>
      </c>
      <c r="AC1270" t="s">
        <v>255</v>
      </c>
      <c r="AD1270" t="s">
        <v>189</v>
      </c>
      <c r="AE1270" t="s">
        <v>249</v>
      </c>
      <c r="AF1270" t="s">
        <v>1812</v>
      </c>
      <c r="AG1270">
        <v>0</v>
      </c>
    </row>
    <row r="1271" spans="1:33" x14ac:dyDescent="0.35">
      <c r="A1271" t="s">
        <v>264</v>
      </c>
      <c r="B1271">
        <v>6567335</v>
      </c>
      <c r="C1271" t="s">
        <v>511</v>
      </c>
      <c r="D1271" t="s">
        <v>1586</v>
      </c>
      <c r="E1271" t="s">
        <v>310</v>
      </c>
      <c r="F1271" t="s">
        <v>259</v>
      </c>
      <c r="G1271" t="s">
        <v>1588</v>
      </c>
      <c r="H1271">
        <v>45809</v>
      </c>
      <c r="I1271">
        <v>45809</v>
      </c>
      <c r="K1271">
        <v>1291900</v>
      </c>
      <c r="L1271" t="s">
        <v>266</v>
      </c>
      <c r="Q1271">
        <v>0</v>
      </c>
      <c r="R1271" t="s">
        <v>1585</v>
      </c>
      <c r="S1271" t="s">
        <v>343</v>
      </c>
      <c r="T1271">
        <v>11556085</v>
      </c>
      <c r="U1271">
        <v>45707</v>
      </c>
      <c r="V1271">
        <v>45809</v>
      </c>
      <c r="W1271">
        <v>45798</v>
      </c>
      <c r="X1271">
        <v>0</v>
      </c>
      <c r="Y1271">
        <v>1290900</v>
      </c>
      <c r="Z1271" t="s">
        <v>1568</v>
      </c>
      <c r="AA1271" t="s">
        <v>249</v>
      </c>
      <c r="AB1271" t="s">
        <v>121</v>
      </c>
      <c r="AC1271" t="s">
        <v>255</v>
      </c>
      <c r="AD1271" t="s">
        <v>189</v>
      </c>
      <c r="AE1271" t="s">
        <v>249</v>
      </c>
      <c r="AF1271" t="s">
        <v>1812</v>
      </c>
      <c r="AG1271">
        <v>4</v>
      </c>
    </row>
    <row r="1272" spans="1:33" x14ac:dyDescent="0.35">
      <c r="A1272" t="s">
        <v>158</v>
      </c>
      <c r="B1272">
        <v>6567320</v>
      </c>
      <c r="C1272" t="s">
        <v>129</v>
      </c>
      <c r="D1272" t="s">
        <v>1587</v>
      </c>
      <c r="E1272" t="s">
        <v>310</v>
      </c>
      <c r="F1272" t="s">
        <v>125</v>
      </c>
      <c r="G1272" t="s">
        <v>423</v>
      </c>
      <c r="H1272">
        <v>45844</v>
      </c>
      <c r="I1272">
        <v>45844</v>
      </c>
      <c r="J1272" t="s">
        <v>5405</v>
      </c>
      <c r="K1272">
        <v>1213130</v>
      </c>
      <c r="L1272" t="s">
        <v>397</v>
      </c>
      <c r="O1272">
        <v>10014604</v>
      </c>
      <c r="P1272" t="s">
        <v>158</v>
      </c>
      <c r="Q1272">
        <v>1675.05</v>
      </c>
      <c r="R1272" t="s">
        <v>343</v>
      </c>
      <c r="S1272" t="s">
        <v>409</v>
      </c>
      <c r="T1272">
        <v>11551946</v>
      </c>
      <c r="U1272">
        <v>45707</v>
      </c>
      <c r="V1272">
        <v>45844</v>
      </c>
      <c r="W1272">
        <v>45843</v>
      </c>
      <c r="X1272">
        <v>1675.05</v>
      </c>
      <c r="Y1272">
        <v>1290900</v>
      </c>
      <c r="Z1272" t="s">
        <v>1568</v>
      </c>
      <c r="AA1272" t="s">
        <v>245</v>
      </c>
      <c r="AB1272" t="s">
        <v>121</v>
      </c>
      <c r="AC1272" t="s">
        <v>255</v>
      </c>
      <c r="AD1272" t="s">
        <v>135</v>
      </c>
      <c r="AE1272" t="s">
        <v>245</v>
      </c>
      <c r="AF1272" t="s">
        <v>3326</v>
      </c>
      <c r="AG1272">
        <v>6</v>
      </c>
    </row>
    <row r="1273" spans="1:33" x14ac:dyDescent="0.35">
      <c r="A1273" t="s">
        <v>157</v>
      </c>
      <c r="B1273">
        <v>6567095</v>
      </c>
      <c r="C1273" t="s">
        <v>129</v>
      </c>
      <c r="D1273" t="s">
        <v>1577</v>
      </c>
      <c r="E1273" t="s">
        <v>251</v>
      </c>
      <c r="F1273" t="s">
        <v>133</v>
      </c>
      <c r="G1273" t="s">
        <v>132</v>
      </c>
      <c r="H1273">
        <v>45809</v>
      </c>
      <c r="I1273">
        <v>45809</v>
      </c>
      <c r="J1273" t="s">
        <v>856</v>
      </c>
      <c r="K1273">
        <v>1215150</v>
      </c>
      <c r="L1273" t="s">
        <v>345</v>
      </c>
      <c r="O1273">
        <v>10014635</v>
      </c>
      <c r="P1273" t="s">
        <v>157</v>
      </c>
      <c r="Q1273">
        <v>0</v>
      </c>
      <c r="R1273" t="s">
        <v>329</v>
      </c>
      <c r="S1273" t="s">
        <v>343</v>
      </c>
      <c r="T1273">
        <v>11556070</v>
      </c>
      <c r="U1273">
        <v>45706</v>
      </c>
      <c r="V1273">
        <v>45809</v>
      </c>
      <c r="W1273">
        <v>45776</v>
      </c>
      <c r="X1273">
        <v>0</v>
      </c>
      <c r="Y1273">
        <v>1290900</v>
      </c>
      <c r="Z1273" t="s">
        <v>1568</v>
      </c>
      <c r="AA1273" t="s">
        <v>246</v>
      </c>
      <c r="AB1273" t="s">
        <v>121</v>
      </c>
      <c r="AC1273" t="s">
        <v>255</v>
      </c>
      <c r="AD1273" t="s">
        <v>122</v>
      </c>
      <c r="AE1273" t="s">
        <v>246</v>
      </c>
      <c r="AF1273" t="s">
        <v>1812</v>
      </c>
      <c r="AG1273">
        <v>0</v>
      </c>
    </row>
    <row r="1274" spans="1:33" x14ac:dyDescent="0.35">
      <c r="A1274" t="s">
        <v>324</v>
      </c>
      <c r="B1274">
        <v>6566762</v>
      </c>
      <c r="C1274" t="s">
        <v>138</v>
      </c>
      <c r="D1274" t="s">
        <v>1578</v>
      </c>
      <c r="E1274" t="s">
        <v>310</v>
      </c>
      <c r="F1274" t="s">
        <v>133</v>
      </c>
      <c r="G1274" t="s">
        <v>147</v>
      </c>
      <c r="H1274">
        <v>45808</v>
      </c>
      <c r="I1274">
        <v>45808</v>
      </c>
      <c r="J1274" t="s">
        <v>856</v>
      </c>
      <c r="K1274">
        <v>1216100</v>
      </c>
      <c r="L1274" t="s">
        <v>325</v>
      </c>
      <c r="O1274">
        <v>10017370</v>
      </c>
      <c r="P1274" t="s">
        <v>855</v>
      </c>
      <c r="Q1274">
        <v>0</v>
      </c>
      <c r="R1274" t="s">
        <v>349</v>
      </c>
      <c r="S1274" t="s">
        <v>347</v>
      </c>
      <c r="T1274">
        <v>11555637</v>
      </c>
      <c r="U1274">
        <v>45705</v>
      </c>
      <c r="V1274">
        <v>45808</v>
      </c>
      <c r="W1274">
        <v>45805</v>
      </c>
      <c r="X1274">
        <v>0</v>
      </c>
      <c r="Y1274">
        <v>1290900</v>
      </c>
      <c r="Z1274" t="s">
        <v>1568</v>
      </c>
      <c r="AA1274" t="s">
        <v>249</v>
      </c>
      <c r="AB1274" t="s">
        <v>121</v>
      </c>
      <c r="AC1274" t="s">
        <v>255</v>
      </c>
      <c r="AD1274" t="s">
        <v>141</v>
      </c>
      <c r="AE1274" t="s">
        <v>249</v>
      </c>
      <c r="AF1274" t="s">
        <v>3326</v>
      </c>
      <c r="AG1274">
        <v>0</v>
      </c>
    </row>
    <row r="1275" spans="1:33" x14ac:dyDescent="0.35">
      <c r="A1275" t="s">
        <v>137</v>
      </c>
      <c r="B1275">
        <v>6566050</v>
      </c>
      <c r="C1275" t="s">
        <v>123</v>
      </c>
      <c r="D1275" t="s">
        <v>1580</v>
      </c>
      <c r="E1275" t="s">
        <v>310</v>
      </c>
      <c r="F1275" t="s">
        <v>133</v>
      </c>
      <c r="G1275" t="s">
        <v>147</v>
      </c>
      <c r="H1275">
        <v>45889</v>
      </c>
      <c r="I1275">
        <v>45889</v>
      </c>
      <c r="J1275" t="s">
        <v>856</v>
      </c>
      <c r="K1275">
        <v>1210100</v>
      </c>
      <c r="L1275" t="s">
        <v>388</v>
      </c>
      <c r="O1275">
        <v>10014595</v>
      </c>
      <c r="P1275" t="s">
        <v>137</v>
      </c>
      <c r="Q1275">
        <v>0</v>
      </c>
      <c r="R1275" t="s">
        <v>342</v>
      </c>
      <c r="S1275" t="s">
        <v>296</v>
      </c>
      <c r="T1275">
        <v>11520589</v>
      </c>
      <c r="U1275">
        <v>45703</v>
      </c>
      <c r="V1275">
        <v>45889</v>
      </c>
      <c r="W1275">
        <v>45848</v>
      </c>
      <c r="X1275">
        <v>0</v>
      </c>
      <c r="Y1275">
        <v>1290900</v>
      </c>
      <c r="Z1275" t="s">
        <v>1568</v>
      </c>
      <c r="AA1275" t="s">
        <v>248</v>
      </c>
      <c r="AB1275" t="s">
        <v>121</v>
      </c>
      <c r="AC1275" t="s">
        <v>255</v>
      </c>
      <c r="AD1275" t="s">
        <v>141</v>
      </c>
      <c r="AE1275" t="s">
        <v>248</v>
      </c>
      <c r="AF1275" t="s">
        <v>3326</v>
      </c>
      <c r="AG1275">
        <v>10</v>
      </c>
    </row>
    <row r="1276" spans="1:33" x14ac:dyDescent="0.35">
      <c r="A1276" t="s">
        <v>137</v>
      </c>
      <c r="B1276">
        <v>6566049</v>
      </c>
      <c r="C1276" t="s">
        <v>123</v>
      </c>
      <c r="D1276" t="s">
        <v>1581</v>
      </c>
      <c r="E1276" t="s">
        <v>310</v>
      </c>
      <c r="F1276" t="s">
        <v>133</v>
      </c>
      <c r="G1276" t="s">
        <v>147</v>
      </c>
      <c r="H1276">
        <v>45839</v>
      </c>
      <c r="I1276">
        <v>45869</v>
      </c>
      <c r="J1276" t="s">
        <v>856</v>
      </c>
      <c r="K1276">
        <v>1210100</v>
      </c>
      <c r="L1276" t="s">
        <v>388</v>
      </c>
      <c r="O1276">
        <v>10014595</v>
      </c>
      <c r="P1276" t="s">
        <v>137</v>
      </c>
      <c r="Q1276">
        <v>0</v>
      </c>
      <c r="R1276" t="s">
        <v>342</v>
      </c>
      <c r="S1276" t="s">
        <v>3891</v>
      </c>
      <c r="T1276">
        <v>11549746</v>
      </c>
      <c r="U1276">
        <v>45703</v>
      </c>
      <c r="V1276">
        <v>45839</v>
      </c>
      <c r="W1276">
        <v>45806</v>
      </c>
      <c r="X1276">
        <v>0</v>
      </c>
      <c r="Y1276">
        <v>1290900</v>
      </c>
      <c r="Z1276" t="s">
        <v>1568</v>
      </c>
      <c r="AA1276" t="s">
        <v>248</v>
      </c>
      <c r="AB1276" t="s">
        <v>121</v>
      </c>
      <c r="AC1276" t="s">
        <v>255</v>
      </c>
      <c r="AD1276" t="s">
        <v>141</v>
      </c>
      <c r="AE1276" t="s">
        <v>248</v>
      </c>
      <c r="AF1276" t="s">
        <v>3326</v>
      </c>
      <c r="AG1276">
        <v>10</v>
      </c>
    </row>
    <row r="1277" spans="1:33" x14ac:dyDescent="0.35">
      <c r="A1277" t="s">
        <v>137</v>
      </c>
      <c r="B1277">
        <v>6565875</v>
      </c>
      <c r="C1277" t="s">
        <v>123</v>
      </c>
      <c r="D1277" t="s">
        <v>1582</v>
      </c>
      <c r="E1277" t="s">
        <v>310</v>
      </c>
      <c r="F1277" t="s">
        <v>133</v>
      </c>
      <c r="G1277" t="s">
        <v>132</v>
      </c>
      <c r="H1277">
        <v>45839</v>
      </c>
      <c r="I1277">
        <v>45869</v>
      </c>
      <c r="J1277" t="s">
        <v>856</v>
      </c>
      <c r="K1277">
        <v>1210100</v>
      </c>
      <c r="L1277" t="s">
        <v>388</v>
      </c>
      <c r="O1277">
        <v>10014595</v>
      </c>
      <c r="P1277" t="s">
        <v>137</v>
      </c>
      <c r="Q1277">
        <v>0</v>
      </c>
      <c r="R1277" t="s">
        <v>342</v>
      </c>
      <c r="S1277" t="s">
        <v>3891</v>
      </c>
      <c r="T1277">
        <v>11552966</v>
      </c>
      <c r="U1277">
        <v>45703</v>
      </c>
      <c r="V1277">
        <v>45839</v>
      </c>
      <c r="W1277">
        <v>45806</v>
      </c>
      <c r="X1277">
        <v>0</v>
      </c>
      <c r="Y1277">
        <v>1290900</v>
      </c>
      <c r="Z1277" t="s">
        <v>1568</v>
      </c>
      <c r="AA1277" t="s">
        <v>248</v>
      </c>
      <c r="AB1277" t="s">
        <v>121</v>
      </c>
      <c r="AC1277" t="s">
        <v>255</v>
      </c>
      <c r="AD1277" t="s">
        <v>141</v>
      </c>
      <c r="AE1277" t="s">
        <v>248</v>
      </c>
      <c r="AF1277" t="s">
        <v>3326</v>
      </c>
      <c r="AG1277">
        <v>4</v>
      </c>
    </row>
    <row r="1278" spans="1:33" x14ac:dyDescent="0.35">
      <c r="A1278" t="s">
        <v>126</v>
      </c>
      <c r="B1278">
        <v>6565786</v>
      </c>
      <c r="C1278" t="s">
        <v>123</v>
      </c>
      <c r="D1278" t="s">
        <v>1583</v>
      </c>
      <c r="E1278" t="s">
        <v>310</v>
      </c>
      <c r="F1278" t="s">
        <v>133</v>
      </c>
      <c r="G1278" t="s">
        <v>132</v>
      </c>
      <c r="H1278">
        <v>45873</v>
      </c>
      <c r="I1278">
        <v>45873</v>
      </c>
      <c r="J1278" t="s">
        <v>856</v>
      </c>
      <c r="K1278">
        <v>1210101</v>
      </c>
      <c r="L1278" t="s">
        <v>391</v>
      </c>
      <c r="O1278">
        <v>10014657</v>
      </c>
      <c r="P1278" t="s">
        <v>126</v>
      </c>
      <c r="Q1278">
        <v>0</v>
      </c>
      <c r="R1278" t="s">
        <v>342</v>
      </c>
      <c r="S1278" t="s">
        <v>342</v>
      </c>
      <c r="T1278">
        <v>11554571</v>
      </c>
      <c r="U1278">
        <v>45702</v>
      </c>
      <c r="V1278">
        <v>45873</v>
      </c>
      <c r="W1278">
        <v>45833</v>
      </c>
      <c r="X1278">
        <v>0</v>
      </c>
      <c r="Y1278">
        <v>1290900</v>
      </c>
      <c r="Z1278" t="s">
        <v>1568</v>
      </c>
      <c r="AA1278" t="s">
        <v>248</v>
      </c>
      <c r="AB1278" t="s">
        <v>121</v>
      </c>
      <c r="AC1278" t="s">
        <v>255</v>
      </c>
      <c r="AD1278" t="s">
        <v>141</v>
      </c>
      <c r="AE1278" t="s">
        <v>248</v>
      </c>
      <c r="AF1278" t="s">
        <v>3326</v>
      </c>
      <c r="AG1278">
        <v>4</v>
      </c>
    </row>
    <row r="1279" spans="1:33" x14ac:dyDescent="0.35">
      <c r="A1279" t="s">
        <v>160</v>
      </c>
      <c r="B1279">
        <v>6564881</v>
      </c>
      <c r="C1279" t="s">
        <v>129</v>
      </c>
      <c r="D1279" t="s">
        <v>1567</v>
      </c>
      <c r="E1279" t="s">
        <v>310</v>
      </c>
      <c r="F1279" t="s">
        <v>133</v>
      </c>
      <c r="G1279" t="s">
        <v>226</v>
      </c>
      <c r="H1279">
        <v>45873</v>
      </c>
      <c r="I1279">
        <v>45873</v>
      </c>
      <c r="J1279" t="s">
        <v>856</v>
      </c>
      <c r="K1279">
        <v>1212121</v>
      </c>
      <c r="L1279" t="s">
        <v>346</v>
      </c>
      <c r="O1279">
        <v>10014598</v>
      </c>
      <c r="P1279" t="s">
        <v>160</v>
      </c>
      <c r="Q1279">
        <v>0</v>
      </c>
      <c r="R1279" t="s">
        <v>296</v>
      </c>
      <c r="S1279" t="s">
        <v>342</v>
      </c>
      <c r="T1279">
        <v>11548914</v>
      </c>
      <c r="U1279">
        <v>45699</v>
      </c>
      <c r="V1279">
        <v>45873</v>
      </c>
      <c r="W1279">
        <v>45835</v>
      </c>
      <c r="X1279">
        <v>0</v>
      </c>
      <c r="Y1279">
        <v>1290900</v>
      </c>
      <c r="Z1279" t="s">
        <v>1568</v>
      </c>
      <c r="AA1279" t="s">
        <v>247</v>
      </c>
      <c r="AB1279" t="s">
        <v>121</v>
      </c>
      <c r="AC1279" t="s">
        <v>255</v>
      </c>
      <c r="AD1279" t="s">
        <v>189</v>
      </c>
      <c r="AE1279" t="s">
        <v>247</v>
      </c>
      <c r="AF1279" t="s">
        <v>1812</v>
      </c>
      <c r="AG1279">
        <v>12</v>
      </c>
    </row>
    <row r="1280" spans="1:33" x14ac:dyDescent="0.35">
      <c r="A1280" t="s">
        <v>160</v>
      </c>
      <c r="B1280">
        <v>6564560</v>
      </c>
      <c r="C1280" t="s">
        <v>129</v>
      </c>
      <c r="D1280" t="s">
        <v>1569</v>
      </c>
      <c r="E1280" t="s">
        <v>310</v>
      </c>
      <c r="F1280" t="s">
        <v>133</v>
      </c>
      <c r="G1280" t="s">
        <v>147</v>
      </c>
      <c r="H1280">
        <v>45873</v>
      </c>
      <c r="I1280">
        <v>45873</v>
      </c>
      <c r="J1280" t="s">
        <v>856</v>
      </c>
      <c r="K1280">
        <v>1212121</v>
      </c>
      <c r="L1280" t="s">
        <v>346</v>
      </c>
      <c r="O1280">
        <v>10014598</v>
      </c>
      <c r="P1280" t="s">
        <v>160</v>
      </c>
      <c r="Q1280">
        <v>0</v>
      </c>
      <c r="R1280" t="s">
        <v>296</v>
      </c>
      <c r="S1280" t="s">
        <v>342</v>
      </c>
      <c r="T1280">
        <v>11544658</v>
      </c>
      <c r="U1280">
        <v>45699</v>
      </c>
      <c r="V1280">
        <v>45873</v>
      </c>
      <c r="W1280">
        <v>45835</v>
      </c>
      <c r="X1280">
        <v>0</v>
      </c>
      <c r="Y1280">
        <v>1290900</v>
      </c>
      <c r="Z1280" t="s">
        <v>1568</v>
      </c>
      <c r="AA1280" t="s">
        <v>247</v>
      </c>
      <c r="AB1280" t="s">
        <v>121</v>
      </c>
      <c r="AC1280" t="s">
        <v>255</v>
      </c>
      <c r="AD1280" t="s">
        <v>141</v>
      </c>
      <c r="AE1280" t="s">
        <v>247</v>
      </c>
      <c r="AF1280" t="s">
        <v>3326</v>
      </c>
      <c r="AG1280">
        <v>4</v>
      </c>
    </row>
    <row r="1281" spans="1:33" x14ac:dyDescent="0.35">
      <c r="A1281" t="s">
        <v>159</v>
      </c>
      <c r="B1281">
        <v>6564558</v>
      </c>
      <c r="C1281" t="s">
        <v>129</v>
      </c>
      <c r="D1281" t="s">
        <v>1571</v>
      </c>
      <c r="E1281" t="s">
        <v>310</v>
      </c>
      <c r="F1281" t="s">
        <v>133</v>
      </c>
      <c r="G1281" t="s">
        <v>147</v>
      </c>
      <c r="H1281">
        <v>45873</v>
      </c>
      <c r="I1281">
        <v>45873</v>
      </c>
      <c r="J1281" t="s">
        <v>856</v>
      </c>
      <c r="K1281">
        <v>1212121</v>
      </c>
      <c r="L1281" t="s">
        <v>398</v>
      </c>
      <c r="O1281">
        <v>10014599</v>
      </c>
      <c r="P1281" t="s">
        <v>159</v>
      </c>
      <c r="Q1281">
        <v>0</v>
      </c>
      <c r="R1281" t="s">
        <v>296</v>
      </c>
      <c r="S1281" t="s">
        <v>342</v>
      </c>
      <c r="T1281">
        <v>11486847</v>
      </c>
      <c r="U1281">
        <v>45699</v>
      </c>
      <c r="V1281">
        <v>45873</v>
      </c>
      <c r="W1281">
        <v>45835</v>
      </c>
      <c r="X1281">
        <v>0</v>
      </c>
      <c r="Y1281">
        <v>1290900</v>
      </c>
      <c r="Z1281" t="s">
        <v>1568</v>
      </c>
      <c r="AA1281" t="s">
        <v>247</v>
      </c>
      <c r="AB1281" t="s">
        <v>121</v>
      </c>
      <c r="AC1281" t="s">
        <v>255</v>
      </c>
      <c r="AD1281" t="s">
        <v>141</v>
      </c>
      <c r="AE1281" t="s">
        <v>247</v>
      </c>
      <c r="AF1281" t="s">
        <v>3326</v>
      </c>
      <c r="AG1281">
        <v>6</v>
      </c>
    </row>
    <row r="1282" spans="1:33" x14ac:dyDescent="0.35">
      <c r="A1282" t="s">
        <v>274</v>
      </c>
      <c r="B1282">
        <v>6564556</v>
      </c>
      <c r="C1282" t="s">
        <v>123</v>
      </c>
      <c r="D1282" t="s">
        <v>1572</v>
      </c>
      <c r="E1282" t="s">
        <v>310</v>
      </c>
      <c r="F1282" t="s">
        <v>133</v>
      </c>
      <c r="G1282" t="s">
        <v>132</v>
      </c>
      <c r="H1282">
        <v>45889</v>
      </c>
      <c r="I1282">
        <v>45889</v>
      </c>
      <c r="J1282" t="s">
        <v>856</v>
      </c>
      <c r="K1282">
        <v>1210102</v>
      </c>
      <c r="L1282" t="s">
        <v>275</v>
      </c>
      <c r="O1282">
        <v>10014596</v>
      </c>
      <c r="P1282" t="s">
        <v>176</v>
      </c>
      <c r="Q1282">
        <v>0</v>
      </c>
      <c r="R1282" t="s">
        <v>296</v>
      </c>
      <c r="S1282" t="s">
        <v>296</v>
      </c>
      <c r="T1282">
        <v>11544211</v>
      </c>
      <c r="U1282">
        <v>45699</v>
      </c>
      <c r="V1282">
        <v>45889</v>
      </c>
      <c r="W1282">
        <v>45848</v>
      </c>
      <c r="X1282">
        <v>0</v>
      </c>
      <c r="Y1282">
        <v>1290900</v>
      </c>
      <c r="Z1282" t="s">
        <v>1568</v>
      </c>
      <c r="AA1282" t="s">
        <v>248</v>
      </c>
      <c r="AB1282" t="s">
        <v>121</v>
      </c>
      <c r="AC1282" t="s">
        <v>255</v>
      </c>
      <c r="AD1282" t="s">
        <v>141</v>
      </c>
      <c r="AE1282" t="s">
        <v>248</v>
      </c>
      <c r="AF1282" t="s">
        <v>3326</v>
      </c>
      <c r="AG1282">
        <v>4</v>
      </c>
    </row>
    <row r="1283" spans="1:33" x14ac:dyDescent="0.35">
      <c r="A1283" t="s">
        <v>177</v>
      </c>
      <c r="B1283">
        <v>6564376</v>
      </c>
      <c r="C1283" t="s">
        <v>129</v>
      </c>
      <c r="D1283" t="s">
        <v>1556</v>
      </c>
      <c r="E1283" t="s">
        <v>310</v>
      </c>
      <c r="F1283" t="s">
        <v>133</v>
      </c>
      <c r="G1283" t="s">
        <v>147</v>
      </c>
      <c r="H1283">
        <v>45809</v>
      </c>
      <c r="I1283">
        <v>45809</v>
      </c>
      <c r="J1283" t="s">
        <v>856</v>
      </c>
      <c r="K1283">
        <v>1215150</v>
      </c>
      <c r="L1283" t="s">
        <v>278</v>
      </c>
      <c r="O1283">
        <v>10014634</v>
      </c>
      <c r="P1283" t="s">
        <v>177</v>
      </c>
      <c r="Q1283">
        <v>0</v>
      </c>
      <c r="R1283" t="s">
        <v>347</v>
      </c>
      <c r="S1283" t="s">
        <v>343</v>
      </c>
      <c r="T1283">
        <v>11516083</v>
      </c>
      <c r="U1283">
        <v>45699</v>
      </c>
      <c r="V1283">
        <v>45809</v>
      </c>
      <c r="W1283">
        <v>45776</v>
      </c>
      <c r="X1283">
        <v>0</v>
      </c>
      <c r="Y1283">
        <v>1290900</v>
      </c>
      <c r="Z1283" t="s">
        <v>1568</v>
      </c>
      <c r="AA1283" t="s">
        <v>246</v>
      </c>
      <c r="AB1283" t="s">
        <v>121</v>
      </c>
      <c r="AC1283" t="s">
        <v>255</v>
      </c>
      <c r="AD1283" t="s">
        <v>141</v>
      </c>
      <c r="AE1283" t="s">
        <v>246</v>
      </c>
      <c r="AF1283" t="s">
        <v>3326</v>
      </c>
      <c r="AG1283">
        <v>1</v>
      </c>
    </row>
    <row r="1284" spans="1:33" x14ac:dyDescent="0.35">
      <c r="A1284" t="s">
        <v>400</v>
      </c>
      <c r="B1284">
        <v>6564375</v>
      </c>
      <c r="C1284" t="s">
        <v>129</v>
      </c>
      <c r="D1284" t="s">
        <v>1557</v>
      </c>
      <c r="E1284" t="s">
        <v>310</v>
      </c>
      <c r="F1284" t="s">
        <v>439</v>
      </c>
      <c r="G1284" t="s">
        <v>136</v>
      </c>
      <c r="H1284">
        <v>45839</v>
      </c>
      <c r="I1284">
        <v>45869</v>
      </c>
      <c r="J1284" t="s">
        <v>3476</v>
      </c>
      <c r="K1284">
        <v>1215155</v>
      </c>
      <c r="L1284" t="s">
        <v>401</v>
      </c>
      <c r="O1284">
        <v>10014646</v>
      </c>
      <c r="P1284" t="s">
        <v>400</v>
      </c>
      <c r="Q1284">
        <v>2294.33</v>
      </c>
      <c r="R1284" t="s">
        <v>347</v>
      </c>
      <c r="S1284" t="s">
        <v>3901</v>
      </c>
      <c r="T1284">
        <v>11544275</v>
      </c>
      <c r="U1284">
        <v>45699</v>
      </c>
      <c r="V1284">
        <v>45839</v>
      </c>
      <c r="W1284">
        <v>45835</v>
      </c>
      <c r="X1284">
        <v>2294.33</v>
      </c>
      <c r="Y1284">
        <v>1290900</v>
      </c>
      <c r="Z1284" t="s">
        <v>1568</v>
      </c>
      <c r="AA1284" t="s">
        <v>246</v>
      </c>
      <c r="AB1284" t="s">
        <v>121</v>
      </c>
      <c r="AC1284" t="s">
        <v>255</v>
      </c>
      <c r="AD1284" t="s">
        <v>135</v>
      </c>
      <c r="AE1284" t="s">
        <v>246</v>
      </c>
      <c r="AF1284" t="s">
        <v>3326</v>
      </c>
      <c r="AG1284">
        <v>0</v>
      </c>
    </row>
    <row r="1285" spans="1:33" x14ac:dyDescent="0.35">
      <c r="A1285" t="s">
        <v>400</v>
      </c>
      <c r="B1285">
        <v>6564374</v>
      </c>
      <c r="C1285" t="s">
        <v>129</v>
      </c>
      <c r="D1285" t="s">
        <v>1558</v>
      </c>
      <c r="E1285" t="s">
        <v>310</v>
      </c>
      <c r="F1285" t="s">
        <v>133</v>
      </c>
      <c r="G1285" t="s">
        <v>147</v>
      </c>
      <c r="H1285">
        <v>45808</v>
      </c>
      <c r="I1285">
        <v>45808</v>
      </c>
      <c r="J1285" t="s">
        <v>856</v>
      </c>
      <c r="K1285">
        <v>1215155</v>
      </c>
      <c r="L1285" t="s">
        <v>401</v>
      </c>
      <c r="O1285">
        <v>10014646</v>
      </c>
      <c r="P1285" t="s">
        <v>400</v>
      </c>
      <c r="Q1285">
        <v>0</v>
      </c>
      <c r="R1285" t="s">
        <v>347</v>
      </c>
      <c r="S1285" t="s">
        <v>343</v>
      </c>
      <c r="T1285">
        <v>11487060</v>
      </c>
      <c r="U1285">
        <v>45699</v>
      </c>
      <c r="V1285">
        <v>45808</v>
      </c>
      <c r="W1285">
        <v>45776</v>
      </c>
      <c r="X1285">
        <v>0</v>
      </c>
      <c r="Y1285">
        <v>1290900</v>
      </c>
      <c r="Z1285" t="s">
        <v>1568</v>
      </c>
      <c r="AA1285" t="s">
        <v>246</v>
      </c>
      <c r="AB1285" t="s">
        <v>121</v>
      </c>
      <c r="AC1285" t="s">
        <v>255</v>
      </c>
      <c r="AD1285" t="s">
        <v>141</v>
      </c>
      <c r="AE1285" t="s">
        <v>246</v>
      </c>
      <c r="AF1285" t="s">
        <v>3326</v>
      </c>
      <c r="AG1285">
        <v>10</v>
      </c>
    </row>
    <row r="1286" spans="1:33" x14ac:dyDescent="0.35">
      <c r="A1286" t="s">
        <v>210</v>
      </c>
      <c r="B1286">
        <v>6564369</v>
      </c>
      <c r="C1286" t="s">
        <v>129</v>
      </c>
      <c r="D1286" t="s">
        <v>1559</v>
      </c>
      <c r="E1286" t="s">
        <v>310</v>
      </c>
      <c r="F1286" t="s">
        <v>133</v>
      </c>
      <c r="G1286" t="s">
        <v>226</v>
      </c>
      <c r="H1286">
        <v>45839</v>
      </c>
      <c r="I1286">
        <v>45869</v>
      </c>
      <c r="J1286" t="s">
        <v>3476</v>
      </c>
      <c r="K1286">
        <v>1213130</v>
      </c>
      <c r="L1286" t="s">
        <v>395</v>
      </c>
      <c r="O1286">
        <v>10014608</v>
      </c>
      <c r="P1286" t="s">
        <v>210</v>
      </c>
      <c r="Q1286">
        <v>0</v>
      </c>
      <c r="R1286" t="s">
        <v>347</v>
      </c>
      <c r="S1286" t="s">
        <v>3901</v>
      </c>
      <c r="T1286">
        <v>11542383</v>
      </c>
      <c r="U1286">
        <v>45699</v>
      </c>
      <c r="V1286">
        <v>45839</v>
      </c>
      <c r="W1286">
        <v>45835</v>
      </c>
      <c r="X1286">
        <v>0</v>
      </c>
      <c r="Y1286">
        <v>1290900</v>
      </c>
      <c r="Z1286" t="s">
        <v>1568</v>
      </c>
      <c r="AA1286" t="s">
        <v>245</v>
      </c>
      <c r="AB1286" t="s">
        <v>121</v>
      </c>
      <c r="AC1286" t="s">
        <v>255</v>
      </c>
      <c r="AD1286" t="s">
        <v>189</v>
      </c>
      <c r="AE1286" t="s">
        <v>245</v>
      </c>
      <c r="AF1286" t="s">
        <v>1812</v>
      </c>
      <c r="AG1286">
        <v>2</v>
      </c>
    </row>
    <row r="1287" spans="1:33" x14ac:dyDescent="0.35">
      <c r="A1287" t="s">
        <v>210</v>
      </c>
      <c r="B1287">
        <v>6564366</v>
      </c>
      <c r="C1287" t="s">
        <v>129</v>
      </c>
      <c r="D1287" t="s">
        <v>1560</v>
      </c>
      <c r="E1287" t="s">
        <v>310</v>
      </c>
      <c r="F1287" t="s">
        <v>133</v>
      </c>
      <c r="G1287" t="s">
        <v>147</v>
      </c>
      <c r="H1287">
        <v>45808</v>
      </c>
      <c r="I1287">
        <v>45808</v>
      </c>
      <c r="J1287" t="s">
        <v>856</v>
      </c>
      <c r="K1287">
        <v>1213130</v>
      </c>
      <c r="L1287" t="s">
        <v>395</v>
      </c>
      <c r="O1287">
        <v>10014608</v>
      </c>
      <c r="P1287" t="s">
        <v>210</v>
      </c>
      <c r="Q1287">
        <v>0</v>
      </c>
      <c r="R1287" t="s">
        <v>347</v>
      </c>
      <c r="S1287" t="s">
        <v>3891</v>
      </c>
      <c r="T1287">
        <v>11487542</v>
      </c>
      <c r="U1287">
        <v>45699</v>
      </c>
      <c r="V1287">
        <v>45808</v>
      </c>
      <c r="W1287">
        <v>45817</v>
      </c>
      <c r="X1287">
        <v>0</v>
      </c>
      <c r="Y1287">
        <v>1290900</v>
      </c>
      <c r="Z1287" t="s">
        <v>1568</v>
      </c>
      <c r="AA1287" t="s">
        <v>245</v>
      </c>
      <c r="AB1287" t="s">
        <v>121</v>
      </c>
      <c r="AC1287" t="s">
        <v>255</v>
      </c>
      <c r="AD1287" t="s">
        <v>141</v>
      </c>
      <c r="AE1287" t="s">
        <v>245</v>
      </c>
      <c r="AF1287" t="s">
        <v>3326</v>
      </c>
      <c r="AG1287">
        <v>10</v>
      </c>
    </row>
    <row r="1288" spans="1:33" x14ac:dyDescent="0.35">
      <c r="A1288" t="s">
        <v>419</v>
      </c>
      <c r="B1288">
        <v>6564359</v>
      </c>
      <c r="C1288" t="s">
        <v>129</v>
      </c>
      <c r="D1288" t="s">
        <v>1561</v>
      </c>
      <c r="E1288" t="s">
        <v>310</v>
      </c>
      <c r="F1288" t="s">
        <v>133</v>
      </c>
      <c r="G1288" t="s">
        <v>147</v>
      </c>
      <c r="H1288">
        <v>45808</v>
      </c>
      <c r="I1288">
        <v>45808</v>
      </c>
      <c r="J1288" t="s">
        <v>856</v>
      </c>
      <c r="K1288">
        <v>1213130</v>
      </c>
      <c r="L1288" t="s">
        <v>420</v>
      </c>
      <c r="O1288">
        <v>10014605</v>
      </c>
      <c r="P1288" t="s">
        <v>419</v>
      </c>
      <c r="Q1288">
        <v>0</v>
      </c>
      <c r="R1288" t="s">
        <v>347</v>
      </c>
      <c r="S1288" t="s">
        <v>329</v>
      </c>
      <c r="T1288">
        <v>11487062</v>
      </c>
      <c r="U1288">
        <v>45699</v>
      </c>
      <c r="V1288">
        <v>45808</v>
      </c>
      <c r="W1288">
        <v>45781</v>
      </c>
      <c r="X1288">
        <v>0</v>
      </c>
      <c r="Y1288">
        <v>1290900</v>
      </c>
      <c r="Z1288" t="s">
        <v>1568</v>
      </c>
      <c r="AA1288" t="s">
        <v>245</v>
      </c>
      <c r="AB1288" t="s">
        <v>121</v>
      </c>
      <c r="AC1288" t="s">
        <v>255</v>
      </c>
      <c r="AD1288" t="s">
        <v>141</v>
      </c>
      <c r="AE1288" t="s">
        <v>245</v>
      </c>
      <c r="AF1288" t="s">
        <v>3326</v>
      </c>
      <c r="AG1288">
        <v>10</v>
      </c>
    </row>
    <row r="1289" spans="1:33" x14ac:dyDescent="0.35">
      <c r="A1289" t="s">
        <v>419</v>
      </c>
      <c r="B1289">
        <v>6564358</v>
      </c>
      <c r="C1289" t="s">
        <v>129</v>
      </c>
      <c r="D1289" t="s">
        <v>182</v>
      </c>
      <c r="E1289" t="s">
        <v>310</v>
      </c>
      <c r="F1289" t="s">
        <v>125</v>
      </c>
      <c r="G1289" t="s">
        <v>153</v>
      </c>
      <c r="H1289">
        <v>45839</v>
      </c>
      <c r="I1289">
        <v>45869</v>
      </c>
      <c r="J1289" t="s">
        <v>3476</v>
      </c>
      <c r="K1289">
        <v>1213130</v>
      </c>
      <c r="L1289" t="s">
        <v>420</v>
      </c>
      <c r="O1289">
        <v>10014605</v>
      </c>
      <c r="P1289" t="s">
        <v>419</v>
      </c>
      <c r="Q1289">
        <v>0</v>
      </c>
      <c r="R1289" t="s">
        <v>347</v>
      </c>
      <c r="S1289" t="s">
        <v>3901</v>
      </c>
      <c r="T1289">
        <v>11465568</v>
      </c>
      <c r="U1289">
        <v>45699</v>
      </c>
      <c r="V1289">
        <v>45839</v>
      </c>
      <c r="W1289">
        <v>45835</v>
      </c>
      <c r="X1289">
        <v>0</v>
      </c>
      <c r="Y1289">
        <v>1290900</v>
      </c>
      <c r="Z1289" t="s">
        <v>1568</v>
      </c>
      <c r="AA1289" t="s">
        <v>245</v>
      </c>
      <c r="AB1289" t="s">
        <v>121</v>
      </c>
      <c r="AC1289" t="s">
        <v>255</v>
      </c>
      <c r="AD1289" t="s">
        <v>141</v>
      </c>
      <c r="AE1289" t="s">
        <v>245</v>
      </c>
      <c r="AF1289" t="s">
        <v>1812</v>
      </c>
      <c r="AG1289">
        <v>108</v>
      </c>
    </row>
    <row r="1290" spans="1:33" x14ac:dyDescent="0.35">
      <c r="A1290" t="s">
        <v>215</v>
      </c>
      <c r="B1290">
        <v>6564278</v>
      </c>
      <c r="C1290" t="s">
        <v>129</v>
      </c>
      <c r="D1290" t="s">
        <v>1548</v>
      </c>
      <c r="E1290" t="s">
        <v>310</v>
      </c>
      <c r="F1290" t="s">
        <v>125</v>
      </c>
      <c r="G1290" t="s">
        <v>336</v>
      </c>
      <c r="H1290">
        <v>45833</v>
      </c>
      <c r="I1290">
        <v>45833</v>
      </c>
      <c r="J1290" t="s">
        <v>5404</v>
      </c>
      <c r="K1290">
        <v>1213130</v>
      </c>
      <c r="L1290" t="s">
        <v>290</v>
      </c>
      <c r="O1290">
        <v>10018371</v>
      </c>
      <c r="P1290" t="s">
        <v>215</v>
      </c>
      <c r="Q1290">
        <v>0</v>
      </c>
      <c r="R1290" t="s">
        <v>347</v>
      </c>
      <c r="S1290" t="s">
        <v>262</v>
      </c>
      <c r="T1290">
        <v>11544536</v>
      </c>
      <c r="U1290">
        <v>45699</v>
      </c>
      <c r="V1290">
        <v>45833</v>
      </c>
      <c r="W1290">
        <v>45837</v>
      </c>
      <c r="X1290">
        <v>0</v>
      </c>
      <c r="Y1290">
        <v>1290900</v>
      </c>
      <c r="Z1290" t="s">
        <v>1568</v>
      </c>
      <c r="AA1290" t="s">
        <v>245</v>
      </c>
      <c r="AB1290" t="s">
        <v>121</v>
      </c>
      <c r="AC1290" t="s">
        <v>255</v>
      </c>
      <c r="AD1290" t="s">
        <v>189</v>
      </c>
      <c r="AE1290" t="s">
        <v>245</v>
      </c>
      <c r="AF1290" t="s">
        <v>1812</v>
      </c>
      <c r="AG1290">
        <v>1</v>
      </c>
    </row>
    <row r="1291" spans="1:33" x14ac:dyDescent="0.35">
      <c r="A1291" t="s">
        <v>219</v>
      </c>
      <c r="B1291">
        <v>6564276</v>
      </c>
      <c r="C1291" t="s">
        <v>129</v>
      </c>
      <c r="D1291" t="s">
        <v>1548</v>
      </c>
      <c r="E1291" t="s">
        <v>310</v>
      </c>
      <c r="F1291" t="s">
        <v>133</v>
      </c>
      <c r="G1291" t="s">
        <v>226</v>
      </c>
      <c r="H1291">
        <v>45839</v>
      </c>
      <c r="I1291">
        <v>45869</v>
      </c>
      <c r="J1291" t="s">
        <v>3476</v>
      </c>
      <c r="K1291">
        <v>1213130</v>
      </c>
      <c r="L1291" t="s">
        <v>292</v>
      </c>
      <c r="O1291">
        <v>10017586</v>
      </c>
      <c r="P1291" t="s">
        <v>219</v>
      </c>
      <c r="Q1291">
        <v>0</v>
      </c>
      <c r="R1291" t="s">
        <v>347</v>
      </c>
      <c r="S1291" t="s">
        <v>3901</v>
      </c>
      <c r="T1291">
        <v>11544521</v>
      </c>
      <c r="U1291">
        <v>45699</v>
      </c>
      <c r="V1291">
        <v>45839</v>
      </c>
      <c r="W1291">
        <v>45835</v>
      </c>
      <c r="X1291">
        <v>0</v>
      </c>
      <c r="Y1291">
        <v>1290900</v>
      </c>
      <c r="Z1291" t="s">
        <v>1568</v>
      </c>
      <c r="AA1291" t="s">
        <v>245</v>
      </c>
      <c r="AB1291" t="s">
        <v>121</v>
      </c>
      <c r="AC1291" t="s">
        <v>255</v>
      </c>
      <c r="AD1291" t="s">
        <v>189</v>
      </c>
      <c r="AE1291" t="s">
        <v>245</v>
      </c>
      <c r="AF1291" t="s">
        <v>1812</v>
      </c>
      <c r="AG1291">
        <v>1</v>
      </c>
    </row>
    <row r="1292" spans="1:33" x14ac:dyDescent="0.35">
      <c r="A1292" t="s">
        <v>219</v>
      </c>
      <c r="B1292">
        <v>6564275</v>
      </c>
      <c r="C1292" t="s">
        <v>129</v>
      </c>
      <c r="D1292" t="s">
        <v>1272</v>
      </c>
      <c r="E1292" t="s">
        <v>310</v>
      </c>
      <c r="F1292" t="s">
        <v>133</v>
      </c>
      <c r="G1292" t="s">
        <v>132</v>
      </c>
      <c r="H1292">
        <v>45809</v>
      </c>
      <c r="I1292">
        <v>45838</v>
      </c>
      <c r="J1292" t="s">
        <v>856</v>
      </c>
      <c r="K1292">
        <v>1213130</v>
      </c>
      <c r="L1292" t="s">
        <v>292</v>
      </c>
      <c r="O1292">
        <v>10017586</v>
      </c>
      <c r="P1292" t="s">
        <v>219</v>
      </c>
      <c r="Q1292">
        <v>0</v>
      </c>
      <c r="R1292" t="s">
        <v>347</v>
      </c>
      <c r="S1292" t="s">
        <v>3901</v>
      </c>
      <c r="T1292">
        <v>11540457</v>
      </c>
      <c r="U1292">
        <v>45699</v>
      </c>
      <c r="V1292">
        <v>45809</v>
      </c>
      <c r="W1292">
        <v>45835</v>
      </c>
      <c r="X1292">
        <v>0</v>
      </c>
      <c r="Y1292">
        <v>1290900</v>
      </c>
      <c r="Z1292" t="s">
        <v>1568</v>
      </c>
      <c r="AA1292" t="s">
        <v>245</v>
      </c>
      <c r="AB1292" t="s">
        <v>121</v>
      </c>
      <c r="AC1292" t="s">
        <v>255</v>
      </c>
      <c r="AD1292" t="s">
        <v>141</v>
      </c>
      <c r="AE1292" t="s">
        <v>245</v>
      </c>
      <c r="AF1292" t="s">
        <v>3326</v>
      </c>
      <c r="AG1292">
        <v>1</v>
      </c>
    </row>
    <row r="1293" spans="1:33" x14ac:dyDescent="0.35">
      <c r="A1293" t="s">
        <v>219</v>
      </c>
      <c r="B1293">
        <v>6564273</v>
      </c>
      <c r="C1293" t="s">
        <v>129</v>
      </c>
      <c r="D1293" t="s">
        <v>1242</v>
      </c>
      <c r="E1293" t="s">
        <v>310</v>
      </c>
      <c r="F1293" t="s">
        <v>133</v>
      </c>
      <c r="G1293" t="s">
        <v>147</v>
      </c>
      <c r="H1293">
        <v>45839</v>
      </c>
      <c r="I1293">
        <v>45869</v>
      </c>
      <c r="J1293" t="s">
        <v>3476</v>
      </c>
      <c r="K1293">
        <v>1213130</v>
      </c>
      <c r="L1293" t="s">
        <v>292</v>
      </c>
      <c r="O1293">
        <v>10017586</v>
      </c>
      <c r="P1293" t="s">
        <v>219</v>
      </c>
      <c r="Q1293">
        <v>0</v>
      </c>
      <c r="R1293" t="s">
        <v>347</v>
      </c>
      <c r="S1293" t="s">
        <v>3901</v>
      </c>
      <c r="T1293">
        <v>11540454</v>
      </c>
      <c r="U1293">
        <v>45699</v>
      </c>
      <c r="V1293">
        <v>45839</v>
      </c>
      <c r="W1293">
        <v>45835</v>
      </c>
      <c r="X1293">
        <v>0</v>
      </c>
      <c r="Y1293">
        <v>1290900</v>
      </c>
      <c r="Z1293" t="s">
        <v>1568</v>
      </c>
      <c r="AA1293" t="s">
        <v>245</v>
      </c>
      <c r="AB1293" t="s">
        <v>121</v>
      </c>
      <c r="AC1293" t="s">
        <v>255</v>
      </c>
      <c r="AD1293" t="s">
        <v>141</v>
      </c>
      <c r="AE1293" t="s">
        <v>245</v>
      </c>
      <c r="AF1293" t="s">
        <v>1812</v>
      </c>
      <c r="AG1293">
        <v>8</v>
      </c>
    </row>
    <row r="1294" spans="1:33" x14ac:dyDescent="0.35">
      <c r="A1294" t="s">
        <v>243</v>
      </c>
      <c r="B1294">
        <v>6564272</v>
      </c>
      <c r="C1294" t="s">
        <v>129</v>
      </c>
      <c r="D1294" t="s">
        <v>1548</v>
      </c>
      <c r="E1294" t="s">
        <v>310</v>
      </c>
      <c r="F1294" t="s">
        <v>133</v>
      </c>
      <c r="G1294" t="s">
        <v>226</v>
      </c>
      <c r="H1294">
        <v>45839</v>
      </c>
      <c r="I1294">
        <v>45869</v>
      </c>
      <c r="J1294" t="s">
        <v>3476</v>
      </c>
      <c r="K1294">
        <v>1213130</v>
      </c>
      <c r="L1294" t="s">
        <v>384</v>
      </c>
      <c r="O1294">
        <v>10014627</v>
      </c>
      <c r="P1294" t="s">
        <v>243</v>
      </c>
      <c r="Q1294">
        <v>0</v>
      </c>
      <c r="R1294" t="s">
        <v>347</v>
      </c>
      <c r="S1294" t="s">
        <v>3901</v>
      </c>
      <c r="T1294">
        <v>11544518</v>
      </c>
      <c r="U1294">
        <v>45699</v>
      </c>
      <c r="V1294">
        <v>45839</v>
      </c>
      <c r="W1294">
        <v>45835</v>
      </c>
      <c r="X1294">
        <v>0</v>
      </c>
      <c r="Y1294">
        <v>1290900</v>
      </c>
      <c r="Z1294" t="s">
        <v>1568</v>
      </c>
      <c r="AA1294" t="s">
        <v>245</v>
      </c>
      <c r="AB1294" t="s">
        <v>121</v>
      </c>
      <c r="AC1294" t="s">
        <v>255</v>
      </c>
      <c r="AD1294" t="s">
        <v>189</v>
      </c>
      <c r="AE1294" t="s">
        <v>245</v>
      </c>
      <c r="AF1294" t="s">
        <v>1812</v>
      </c>
      <c r="AG1294">
        <v>1</v>
      </c>
    </row>
    <row r="1295" spans="1:33" x14ac:dyDescent="0.35">
      <c r="A1295" t="s">
        <v>298</v>
      </c>
      <c r="B1295">
        <v>6564270</v>
      </c>
      <c r="C1295" t="s">
        <v>129</v>
      </c>
      <c r="D1295" t="s">
        <v>1562</v>
      </c>
      <c r="E1295" t="s">
        <v>310</v>
      </c>
      <c r="F1295" t="s">
        <v>133</v>
      </c>
      <c r="G1295" t="s">
        <v>226</v>
      </c>
      <c r="H1295">
        <v>45839</v>
      </c>
      <c r="I1295">
        <v>45869</v>
      </c>
      <c r="J1295" t="s">
        <v>3476</v>
      </c>
      <c r="K1295">
        <v>1213130</v>
      </c>
      <c r="L1295" t="s">
        <v>299</v>
      </c>
      <c r="O1295">
        <v>10014626</v>
      </c>
      <c r="P1295" t="s">
        <v>298</v>
      </c>
      <c r="Q1295">
        <v>0</v>
      </c>
      <c r="R1295" t="s">
        <v>347</v>
      </c>
      <c r="S1295" t="s">
        <v>3901</v>
      </c>
      <c r="T1295">
        <v>11510578</v>
      </c>
      <c r="U1295">
        <v>45699</v>
      </c>
      <c r="V1295">
        <v>45839</v>
      </c>
      <c r="W1295">
        <v>45835</v>
      </c>
      <c r="X1295">
        <v>0</v>
      </c>
      <c r="Y1295">
        <v>1290900</v>
      </c>
      <c r="Z1295" t="s">
        <v>1568</v>
      </c>
      <c r="AA1295" t="s">
        <v>245</v>
      </c>
      <c r="AB1295" t="s">
        <v>121</v>
      </c>
      <c r="AC1295" t="s">
        <v>255</v>
      </c>
      <c r="AD1295" t="s">
        <v>189</v>
      </c>
      <c r="AE1295" t="s">
        <v>245</v>
      </c>
      <c r="AF1295" t="s">
        <v>1812</v>
      </c>
      <c r="AG1295">
        <v>3</v>
      </c>
    </row>
    <row r="1296" spans="1:33" x14ac:dyDescent="0.35">
      <c r="A1296" t="s">
        <v>237</v>
      </c>
      <c r="B1296">
        <v>6564267</v>
      </c>
      <c r="C1296" t="s">
        <v>129</v>
      </c>
      <c r="D1296" t="s">
        <v>229</v>
      </c>
      <c r="E1296" t="s">
        <v>310</v>
      </c>
      <c r="F1296" t="s">
        <v>259</v>
      </c>
      <c r="G1296" t="s">
        <v>1075</v>
      </c>
      <c r="H1296">
        <v>45754</v>
      </c>
      <c r="I1296">
        <v>45754</v>
      </c>
      <c r="J1296" t="s">
        <v>856</v>
      </c>
      <c r="K1296">
        <v>1213130</v>
      </c>
      <c r="L1296" t="s">
        <v>386</v>
      </c>
      <c r="M1296">
        <v>45761</v>
      </c>
      <c r="N1296">
        <v>45761</v>
      </c>
      <c r="O1296">
        <v>10014625</v>
      </c>
      <c r="P1296" t="s">
        <v>237</v>
      </c>
      <c r="Q1296">
        <v>9692.36</v>
      </c>
      <c r="R1296" t="s">
        <v>347</v>
      </c>
      <c r="S1296" t="s">
        <v>3889</v>
      </c>
      <c r="T1296">
        <v>11396066</v>
      </c>
      <c r="U1296">
        <v>45699</v>
      </c>
      <c r="V1296">
        <v>45754</v>
      </c>
      <c r="W1296">
        <v>45815</v>
      </c>
      <c r="X1296">
        <v>9692.36</v>
      </c>
      <c r="Y1296">
        <v>1290900</v>
      </c>
      <c r="Z1296" t="s">
        <v>1568</v>
      </c>
      <c r="AA1296" t="s">
        <v>245</v>
      </c>
      <c r="AB1296" t="s">
        <v>121</v>
      </c>
      <c r="AC1296" t="s">
        <v>255</v>
      </c>
      <c r="AD1296" t="s">
        <v>135</v>
      </c>
      <c r="AE1296" t="s">
        <v>245</v>
      </c>
      <c r="AF1296" t="s">
        <v>3326</v>
      </c>
      <c r="AG1296">
        <v>3</v>
      </c>
    </row>
    <row r="1297" spans="1:33" x14ac:dyDescent="0.35">
      <c r="A1297" t="s">
        <v>207</v>
      </c>
      <c r="B1297">
        <v>6564261</v>
      </c>
      <c r="C1297" t="s">
        <v>129</v>
      </c>
      <c r="D1297" t="s">
        <v>1548</v>
      </c>
      <c r="E1297" t="s">
        <v>310</v>
      </c>
      <c r="F1297" t="s">
        <v>133</v>
      </c>
      <c r="G1297" t="s">
        <v>226</v>
      </c>
      <c r="H1297">
        <v>45839</v>
      </c>
      <c r="I1297">
        <v>45869</v>
      </c>
      <c r="J1297" t="s">
        <v>3476</v>
      </c>
      <c r="K1297">
        <v>1213130</v>
      </c>
      <c r="L1297" t="s">
        <v>385</v>
      </c>
      <c r="O1297">
        <v>10014621</v>
      </c>
      <c r="P1297" t="s">
        <v>207</v>
      </c>
      <c r="Q1297">
        <v>0</v>
      </c>
      <c r="R1297" t="s">
        <v>347</v>
      </c>
      <c r="S1297" t="s">
        <v>3901</v>
      </c>
      <c r="T1297">
        <v>11544161</v>
      </c>
      <c r="U1297">
        <v>45699</v>
      </c>
      <c r="V1297">
        <v>45839</v>
      </c>
      <c r="W1297">
        <v>45835</v>
      </c>
      <c r="X1297">
        <v>0</v>
      </c>
      <c r="Y1297">
        <v>1290900</v>
      </c>
      <c r="Z1297" t="s">
        <v>1568</v>
      </c>
      <c r="AA1297" t="s">
        <v>245</v>
      </c>
      <c r="AB1297" t="s">
        <v>121</v>
      </c>
      <c r="AC1297" t="s">
        <v>255</v>
      </c>
      <c r="AD1297" t="s">
        <v>189</v>
      </c>
      <c r="AE1297" t="s">
        <v>245</v>
      </c>
      <c r="AF1297" t="s">
        <v>1812</v>
      </c>
      <c r="AG1297">
        <v>1</v>
      </c>
    </row>
    <row r="1298" spans="1:33" x14ac:dyDescent="0.35">
      <c r="A1298" t="s">
        <v>272</v>
      </c>
      <c r="B1298">
        <v>6564248</v>
      </c>
      <c r="C1298" t="s">
        <v>123</v>
      </c>
      <c r="D1298" t="s">
        <v>1563</v>
      </c>
      <c r="E1298" t="s">
        <v>310</v>
      </c>
      <c r="F1298" t="s">
        <v>669</v>
      </c>
      <c r="G1298" t="s">
        <v>136</v>
      </c>
      <c r="H1298">
        <v>45839</v>
      </c>
      <c r="I1298">
        <v>45869</v>
      </c>
      <c r="J1298" t="s">
        <v>3476</v>
      </c>
      <c r="K1298">
        <v>1210102</v>
      </c>
      <c r="L1298" t="s">
        <v>273</v>
      </c>
      <c r="O1298">
        <v>10017653</v>
      </c>
      <c r="P1298" t="s">
        <v>165</v>
      </c>
      <c r="Q1298">
        <v>589.71</v>
      </c>
      <c r="R1298" t="s">
        <v>296</v>
      </c>
      <c r="S1298" t="s">
        <v>342</v>
      </c>
      <c r="T1298">
        <v>11549760</v>
      </c>
      <c r="U1298">
        <v>45699</v>
      </c>
      <c r="V1298">
        <v>45839</v>
      </c>
      <c r="W1298">
        <v>45833</v>
      </c>
      <c r="X1298">
        <v>589.71</v>
      </c>
      <c r="Y1298">
        <v>1290900</v>
      </c>
      <c r="Z1298" t="s">
        <v>1568</v>
      </c>
      <c r="AA1298" t="s">
        <v>248</v>
      </c>
      <c r="AB1298" t="s">
        <v>121</v>
      </c>
      <c r="AC1298" t="s">
        <v>255</v>
      </c>
      <c r="AD1298" t="s">
        <v>122</v>
      </c>
      <c r="AE1298" t="s">
        <v>248</v>
      </c>
      <c r="AF1298" t="s">
        <v>1812</v>
      </c>
      <c r="AG1298">
        <v>8</v>
      </c>
    </row>
    <row r="1299" spans="1:33" x14ac:dyDescent="0.35">
      <c r="A1299" t="s">
        <v>207</v>
      </c>
      <c r="B1299">
        <v>6564240</v>
      </c>
      <c r="C1299" t="s">
        <v>129</v>
      </c>
      <c r="D1299" t="s">
        <v>842</v>
      </c>
      <c r="E1299" t="s">
        <v>310</v>
      </c>
      <c r="F1299" t="s">
        <v>133</v>
      </c>
      <c r="G1299" t="s">
        <v>147</v>
      </c>
      <c r="H1299">
        <v>45809</v>
      </c>
      <c r="I1299">
        <v>45809</v>
      </c>
      <c r="J1299" t="s">
        <v>856</v>
      </c>
      <c r="K1299">
        <v>1213130</v>
      </c>
      <c r="L1299" t="s">
        <v>385</v>
      </c>
      <c r="O1299">
        <v>10014621</v>
      </c>
      <c r="P1299" t="s">
        <v>207</v>
      </c>
      <c r="Q1299">
        <v>0</v>
      </c>
      <c r="R1299" t="s">
        <v>347</v>
      </c>
      <c r="S1299" t="s">
        <v>343</v>
      </c>
      <c r="T1299">
        <v>11540909</v>
      </c>
      <c r="U1299">
        <v>45699</v>
      </c>
      <c r="V1299">
        <v>45809</v>
      </c>
      <c r="W1299">
        <v>45776</v>
      </c>
      <c r="X1299">
        <v>0</v>
      </c>
      <c r="Y1299">
        <v>1290900</v>
      </c>
      <c r="Z1299" t="s">
        <v>1568</v>
      </c>
      <c r="AA1299" t="s">
        <v>245</v>
      </c>
      <c r="AB1299" t="s">
        <v>121</v>
      </c>
      <c r="AC1299" t="s">
        <v>255</v>
      </c>
      <c r="AD1299" t="s">
        <v>122</v>
      </c>
      <c r="AE1299" t="s">
        <v>245</v>
      </c>
      <c r="AF1299" t="s">
        <v>1812</v>
      </c>
      <c r="AG1299">
        <v>1</v>
      </c>
    </row>
    <row r="1300" spans="1:33" x14ac:dyDescent="0.35">
      <c r="A1300" t="s">
        <v>207</v>
      </c>
      <c r="B1300">
        <v>6564239</v>
      </c>
      <c r="C1300" t="s">
        <v>129</v>
      </c>
      <c r="D1300" t="s">
        <v>5627</v>
      </c>
      <c r="E1300" t="s">
        <v>310</v>
      </c>
      <c r="F1300" t="s">
        <v>133</v>
      </c>
      <c r="G1300" t="s">
        <v>192</v>
      </c>
      <c r="H1300">
        <v>45839</v>
      </c>
      <c r="I1300">
        <v>45869</v>
      </c>
      <c r="J1300" t="s">
        <v>3476</v>
      </c>
      <c r="K1300">
        <v>1213130</v>
      </c>
      <c r="L1300" t="s">
        <v>385</v>
      </c>
      <c r="O1300">
        <v>10014621</v>
      </c>
      <c r="P1300" t="s">
        <v>207</v>
      </c>
      <c r="Q1300">
        <v>145318.04</v>
      </c>
      <c r="R1300" t="s">
        <v>347</v>
      </c>
      <c r="S1300" t="s">
        <v>3901</v>
      </c>
      <c r="T1300">
        <v>11475060</v>
      </c>
      <c r="U1300">
        <v>45699</v>
      </c>
      <c r="V1300">
        <v>45839</v>
      </c>
      <c r="W1300">
        <v>45835</v>
      </c>
      <c r="X1300">
        <v>145318.04</v>
      </c>
      <c r="Y1300">
        <v>1290900</v>
      </c>
      <c r="Z1300" t="s">
        <v>1568</v>
      </c>
      <c r="AA1300" t="s">
        <v>245</v>
      </c>
      <c r="AB1300" t="s">
        <v>121</v>
      </c>
      <c r="AC1300" t="s">
        <v>255</v>
      </c>
      <c r="AD1300" t="s">
        <v>135</v>
      </c>
      <c r="AE1300" t="s">
        <v>245</v>
      </c>
      <c r="AF1300" t="s">
        <v>3326</v>
      </c>
      <c r="AG1300">
        <v>108</v>
      </c>
    </row>
    <row r="1301" spans="1:33" x14ac:dyDescent="0.35">
      <c r="A1301" t="s">
        <v>413</v>
      </c>
      <c r="B1301">
        <v>6564235</v>
      </c>
      <c r="C1301" t="s">
        <v>129</v>
      </c>
      <c r="D1301" t="s">
        <v>1548</v>
      </c>
      <c r="E1301" t="s">
        <v>310</v>
      </c>
      <c r="F1301" t="s">
        <v>259</v>
      </c>
      <c r="G1301" t="s">
        <v>336</v>
      </c>
      <c r="H1301">
        <v>45853</v>
      </c>
      <c r="I1301">
        <v>45853</v>
      </c>
      <c r="J1301" t="s">
        <v>5407</v>
      </c>
      <c r="K1301">
        <v>1213130</v>
      </c>
      <c r="L1301" t="s">
        <v>414</v>
      </c>
      <c r="O1301">
        <v>10014620</v>
      </c>
      <c r="P1301" t="s">
        <v>413</v>
      </c>
      <c r="Q1301">
        <v>0</v>
      </c>
      <c r="R1301" t="s">
        <v>347</v>
      </c>
      <c r="S1301" t="s">
        <v>343</v>
      </c>
      <c r="T1301">
        <v>11544159</v>
      </c>
      <c r="U1301">
        <v>45699</v>
      </c>
      <c r="V1301">
        <v>45853</v>
      </c>
      <c r="W1301">
        <v>45851</v>
      </c>
      <c r="X1301">
        <v>0</v>
      </c>
      <c r="Y1301">
        <v>1290900</v>
      </c>
      <c r="Z1301" t="s">
        <v>1568</v>
      </c>
      <c r="AA1301" t="s">
        <v>245</v>
      </c>
      <c r="AB1301" t="s">
        <v>121</v>
      </c>
      <c r="AC1301" t="s">
        <v>255</v>
      </c>
      <c r="AD1301" t="s">
        <v>189</v>
      </c>
      <c r="AE1301" t="s">
        <v>245</v>
      </c>
      <c r="AF1301" t="s">
        <v>1812</v>
      </c>
      <c r="AG1301">
        <v>1</v>
      </c>
    </row>
    <row r="1302" spans="1:33" x14ac:dyDescent="0.35">
      <c r="A1302" t="s">
        <v>313</v>
      </c>
      <c r="B1302">
        <v>6564233</v>
      </c>
      <c r="C1302" t="s">
        <v>129</v>
      </c>
      <c r="D1302" t="s">
        <v>1564</v>
      </c>
      <c r="E1302" t="s">
        <v>310</v>
      </c>
      <c r="F1302" t="s">
        <v>133</v>
      </c>
      <c r="G1302" t="s">
        <v>147</v>
      </c>
      <c r="H1302">
        <v>45809</v>
      </c>
      <c r="I1302">
        <v>45809</v>
      </c>
      <c r="J1302" t="s">
        <v>856</v>
      </c>
      <c r="K1302">
        <v>1213130</v>
      </c>
      <c r="L1302" t="s">
        <v>314</v>
      </c>
      <c r="O1302">
        <v>10014619</v>
      </c>
      <c r="P1302" t="s">
        <v>313</v>
      </c>
      <c r="Q1302">
        <v>0</v>
      </c>
      <c r="R1302" t="s">
        <v>347</v>
      </c>
      <c r="S1302" t="s">
        <v>343</v>
      </c>
      <c r="T1302">
        <v>11519782</v>
      </c>
      <c r="U1302">
        <v>45699</v>
      </c>
      <c r="V1302">
        <v>45809</v>
      </c>
      <c r="W1302">
        <v>45776</v>
      </c>
      <c r="X1302">
        <v>0</v>
      </c>
      <c r="Y1302">
        <v>1290900</v>
      </c>
      <c r="Z1302" t="s">
        <v>1568</v>
      </c>
      <c r="AA1302" t="s">
        <v>245</v>
      </c>
      <c r="AB1302" t="s">
        <v>121</v>
      </c>
      <c r="AC1302" t="s">
        <v>255</v>
      </c>
      <c r="AD1302" t="s">
        <v>141</v>
      </c>
      <c r="AE1302" t="s">
        <v>245</v>
      </c>
      <c r="AF1302" t="s">
        <v>3326</v>
      </c>
      <c r="AG1302">
        <v>2</v>
      </c>
    </row>
    <row r="1303" spans="1:33" x14ac:dyDescent="0.35">
      <c r="A1303" t="s">
        <v>294</v>
      </c>
      <c r="B1303">
        <v>6564231</v>
      </c>
      <c r="C1303" t="s">
        <v>129</v>
      </c>
      <c r="D1303" t="s">
        <v>1046</v>
      </c>
      <c r="E1303" t="s">
        <v>310</v>
      </c>
      <c r="F1303" t="s">
        <v>133</v>
      </c>
      <c r="G1303" t="s">
        <v>132</v>
      </c>
      <c r="H1303">
        <v>45809</v>
      </c>
      <c r="I1303">
        <v>45838</v>
      </c>
      <c r="J1303" t="s">
        <v>856</v>
      </c>
      <c r="K1303">
        <v>1213130</v>
      </c>
      <c r="L1303" t="s">
        <v>295</v>
      </c>
      <c r="O1303">
        <v>10014618</v>
      </c>
      <c r="P1303" t="s">
        <v>294</v>
      </c>
      <c r="Q1303">
        <v>0</v>
      </c>
      <c r="R1303" t="s">
        <v>347</v>
      </c>
      <c r="S1303" t="s">
        <v>3901</v>
      </c>
      <c r="T1303">
        <v>11540961</v>
      </c>
      <c r="U1303">
        <v>45699</v>
      </c>
      <c r="V1303">
        <v>45809</v>
      </c>
      <c r="W1303">
        <v>45835</v>
      </c>
      <c r="X1303">
        <v>0</v>
      </c>
      <c r="Y1303">
        <v>1290900</v>
      </c>
      <c r="Z1303" t="s">
        <v>1568</v>
      </c>
      <c r="AA1303" t="s">
        <v>245</v>
      </c>
      <c r="AB1303" t="s">
        <v>121</v>
      </c>
      <c r="AC1303" t="s">
        <v>255</v>
      </c>
      <c r="AD1303" t="s">
        <v>141</v>
      </c>
      <c r="AE1303" t="s">
        <v>245</v>
      </c>
      <c r="AF1303" t="s">
        <v>3326</v>
      </c>
      <c r="AG1303">
        <v>2</v>
      </c>
    </row>
    <row r="1304" spans="1:33" x14ac:dyDescent="0.35">
      <c r="A1304" t="s">
        <v>148</v>
      </c>
      <c r="B1304">
        <v>6564229</v>
      </c>
      <c r="C1304" t="s">
        <v>129</v>
      </c>
      <c r="D1304" t="s">
        <v>1237</v>
      </c>
      <c r="E1304" t="s">
        <v>310</v>
      </c>
      <c r="F1304" t="s">
        <v>133</v>
      </c>
      <c r="G1304" t="s">
        <v>132</v>
      </c>
      <c r="H1304">
        <v>45839</v>
      </c>
      <c r="I1304">
        <v>45869</v>
      </c>
      <c r="J1304" t="s">
        <v>3476</v>
      </c>
      <c r="K1304">
        <v>1213130</v>
      </c>
      <c r="L1304" t="s">
        <v>297</v>
      </c>
      <c r="O1304">
        <v>10014617</v>
      </c>
      <c r="P1304" t="s">
        <v>148</v>
      </c>
      <c r="Q1304">
        <v>0</v>
      </c>
      <c r="R1304" t="s">
        <v>347</v>
      </c>
      <c r="S1304" t="s">
        <v>3901</v>
      </c>
      <c r="T1304">
        <v>11541247</v>
      </c>
      <c r="U1304">
        <v>45699</v>
      </c>
      <c r="V1304">
        <v>45839</v>
      </c>
      <c r="W1304">
        <v>45835</v>
      </c>
      <c r="X1304">
        <v>0</v>
      </c>
      <c r="Y1304">
        <v>1290900</v>
      </c>
      <c r="Z1304" t="s">
        <v>1568</v>
      </c>
      <c r="AA1304" t="s">
        <v>245</v>
      </c>
      <c r="AB1304" t="s">
        <v>121</v>
      </c>
      <c r="AC1304" t="s">
        <v>255</v>
      </c>
      <c r="AD1304" t="s">
        <v>141</v>
      </c>
      <c r="AE1304" t="s">
        <v>245</v>
      </c>
      <c r="AF1304" t="s">
        <v>1812</v>
      </c>
      <c r="AG1304">
        <v>4</v>
      </c>
    </row>
    <row r="1305" spans="1:33" x14ac:dyDescent="0.35">
      <c r="A1305" t="s">
        <v>148</v>
      </c>
      <c r="B1305">
        <v>6563990</v>
      </c>
      <c r="C1305" t="s">
        <v>129</v>
      </c>
      <c r="D1305" t="s">
        <v>1046</v>
      </c>
      <c r="E1305" t="s">
        <v>310</v>
      </c>
      <c r="F1305" t="s">
        <v>133</v>
      </c>
      <c r="G1305" t="s">
        <v>147</v>
      </c>
      <c r="H1305">
        <v>45809</v>
      </c>
      <c r="I1305">
        <v>45809</v>
      </c>
      <c r="J1305" t="s">
        <v>856</v>
      </c>
      <c r="K1305">
        <v>1213130</v>
      </c>
      <c r="L1305" t="s">
        <v>297</v>
      </c>
      <c r="O1305">
        <v>10014617</v>
      </c>
      <c r="P1305" t="s">
        <v>148</v>
      </c>
      <c r="Q1305">
        <v>0</v>
      </c>
      <c r="R1305" t="s">
        <v>347</v>
      </c>
      <c r="S1305" t="s">
        <v>343</v>
      </c>
      <c r="T1305">
        <v>11541174</v>
      </c>
      <c r="U1305">
        <v>45698</v>
      </c>
      <c r="V1305">
        <v>45809</v>
      </c>
      <c r="W1305">
        <v>45776</v>
      </c>
      <c r="X1305">
        <v>0</v>
      </c>
      <c r="Y1305">
        <v>1290900</v>
      </c>
      <c r="Z1305" t="s">
        <v>1568</v>
      </c>
      <c r="AA1305" t="s">
        <v>245</v>
      </c>
      <c r="AB1305" t="s">
        <v>121</v>
      </c>
      <c r="AC1305" t="s">
        <v>255</v>
      </c>
      <c r="AD1305" t="s">
        <v>141</v>
      </c>
      <c r="AE1305" t="s">
        <v>245</v>
      </c>
      <c r="AF1305" t="s">
        <v>3326</v>
      </c>
      <c r="AG1305">
        <v>1</v>
      </c>
    </row>
    <row r="1306" spans="1:33" x14ac:dyDescent="0.35">
      <c r="A1306" t="s">
        <v>440</v>
      </c>
      <c r="B1306">
        <v>6563796</v>
      </c>
      <c r="C1306" t="s">
        <v>1265</v>
      </c>
      <c r="D1306" t="s">
        <v>1549</v>
      </c>
      <c r="E1306" t="s">
        <v>310</v>
      </c>
      <c r="F1306" t="s">
        <v>133</v>
      </c>
      <c r="G1306" t="s">
        <v>132</v>
      </c>
      <c r="H1306">
        <v>45809</v>
      </c>
      <c r="I1306">
        <v>45809</v>
      </c>
      <c r="J1306" t="s">
        <v>856</v>
      </c>
      <c r="K1306">
        <v>1291900</v>
      </c>
      <c r="L1306" t="s">
        <v>442</v>
      </c>
      <c r="Q1306">
        <v>0</v>
      </c>
      <c r="R1306" t="s">
        <v>269</v>
      </c>
      <c r="S1306" t="s">
        <v>347</v>
      </c>
      <c r="T1306">
        <v>11539269</v>
      </c>
      <c r="U1306">
        <v>45697</v>
      </c>
      <c r="V1306">
        <v>45809</v>
      </c>
      <c r="W1306">
        <v>45805</v>
      </c>
      <c r="X1306">
        <v>0</v>
      </c>
      <c r="Y1306">
        <v>1290900</v>
      </c>
      <c r="Z1306" t="s">
        <v>1568</v>
      </c>
      <c r="AA1306" t="s">
        <v>249</v>
      </c>
      <c r="AB1306" t="s">
        <v>121</v>
      </c>
      <c r="AC1306" t="s">
        <v>255</v>
      </c>
      <c r="AD1306" t="s">
        <v>122</v>
      </c>
      <c r="AE1306" t="s">
        <v>249</v>
      </c>
      <c r="AF1306" t="s">
        <v>1812</v>
      </c>
      <c r="AG1306">
        <v>16</v>
      </c>
    </row>
    <row r="1307" spans="1:33" x14ac:dyDescent="0.35">
      <c r="A1307" t="s">
        <v>223</v>
      </c>
      <c r="B1307">
        <v>6563753</v>
      </c>
      <c r="C1307" t="s">
        <v>129</v>
      </c>
      <c r="D1307" t="s">
        <v>1548</v>
      </c>
      <c r="E1307" t="s">
        <v>310</v>
      </c>
      <c r="F1307" t="s">
        <v>259</v>
      </c>
      <c r="G1307" t="s">
        <v>336</v>
      </c>
      <c r="H1307">
        <v>45859</v>
      </c>
      <c r="I1307">
        <v>45865</v>
      </c>
      <c r="J1307" t="s">
        <v>5408</v>
      </c>
      <c r="K1307">
        <v>1213130</v>
      </c>
      <c r="L1307" t="s">
        <v>303</v>
      </c>
      <c r="O1307">
        <v>10014613</v>
      </c>
      <c r="P1307" t="s">
        <v>223</v>
      </c>
      <c r="Q1307">
        <v>0</v>
      </c>
      <c r="R1307" t="s">
        <v>347</v>
      </c>
      <c r="S1307" t="s">
        <v>343</v>
      </c>
      <c r="T1307">
        <v>11544130</v>
      </c>
      <c r="U1307">
        <v>45697</v>
      </c>
      <c r="V1307">
        <v>45859</v>
      </c>
      <c r="W1307">
        <v>45851</v>
      </c>
      <c r="X1307">
        <v>0</v>
      </c>
      <c r="Y1307">
        <v>1290900</v>
      </c>
      <c r="Z1307" t="s">
        <v>1568</v>
      </c>
      <c r="AA1307" t="s">
        <v>245</v>
      </c>
      <c r="AB1307" t="s">
        <v>121</v>
      </c>
      <c r="AC1307" t="s">
        <v>255</v>
      </c>
      <c r="AD1307" t="s">
        <v>189</v>
      </c>
      <c r="AE1307" t="s">
        <v>245</v>
      </c>
      <c r="AF1307" t="s">
        <v>1812</v>
      </c>
      <c r="AG1307">
        <v>1</v>
      </c>
    </row>
    <row r="1308" spans="1:33" x14ac:dyDescent="0.35">
      <c r="A1308" t="s">
        <v>224</v>
      </c>
      <c r="B1308">
        <v>6563752</v>
      </c>
      <c r="C1308" t="s">
        <v>129</v>
      </c>
      <c r="D1308" t="s">
        <v>1548</v>
      </c>
      <c r="E1308" t="s">
        <v>310</v>
      </c>
      <c r="F1308" t="s">
        <v>125</v>
      </c>
      <c r="G1308" t="s">
        <v>190</v>
      </c>
      <c r="H1308">
        <v>45839</v>
      </c>
      <c r="I1308">
        <v>45869</v>
      </c>
      <c r="J1308" t="s">
        <v>3476</v>
      </c>
      <c r="K1308">
        <v>1213130</v>
      </c>
      <c r="L1308" t="s">
        <v>389</v>
      </c>
      <c r="O1308">
        <v>10014612</v>
      </c>
      <c r="P1308" t="s">
        <v>224</v>
      </c>
      <c r="Q1308">
        <v>0</v>
      </c>
      <c r="R1308" t="s">
        <v>347</v>
      </c>
      <c r="S1308" t="s">
        <v>3901</v>
      </c>
      <c r="T1308">
        <v>11544129</v>
      </c>
      <c r="U1308">
        <v>45697</v>
      </c>
      <c r="V1308">
        <v>45839</v>
      </c>
      <c r="W1308">
        <v>45835</v>
      </c>
      <c r="X1308">
        <v>0</v>
      </c>
      <c r="Y1308">
        <v>1290900</v>
      </c>
      <c r="Z1308" t="s">
        <v>1568</v>
      </c>
      <c r="AA1308" t="s">
        <v>245</v>
      </c>
      <c r="AB1308" t="s">
        <v>121</v>
      </c>
      <c r="AC1308" t="s">
        <v>255</v>
      </c>
      <c r="AD1308" t="s">
        <v>189</v>
      </c>
      <c r="AE1308" t="s">
        <v>245</v>
      </c>
      <c r="AF1308" t="s">
        <v>1812</v>
      </c>
      <c r="AG1308">
        <v>1</v>
      </c>
    </row>
    <row r="1309" spans="1:33" x14ac:dyDescent="0.35">
      <c r="A1309" t="s">
        <v>201</v>
      </c>
      <c r="B1309">
        <v>6563750</v>
      </c>
      <c r="C1309" t="s">
        <v>129</v>
      </c>
      <c r="D1309" t="s">
        <v>1550</v>
      </c>
      <c r="E1309" t="s">
        <v>310</v>
      </c>
      <c r="F1309" t="s">
        <v>133</v>
      </c>
      <c r="G1309" t="s">
        <v>147</v>
      </c>
      <c r="H1309">
        <v>45809</v>
      </c>
      <c r="I1309">
        <v>45809</v>
      </c>
      <c r="J1309" t="s">
        <v>856</v>
      </c>
      <c r="K1309">
        <v>1213130</v>
      </c>
      <c r="L1309" t="s">
        <v>334</v>
      </c>
      <c r="O1309">
        <v>10014602</v>
      </c>
      <c r="P1309" t="s">
        <v>201</v>
      </c>
      <c r="Q1309">
        <v>0</v>
      </c>
      <c r="R1309" t="s">
        <v>347</v>
      </c>
      <c r="S1309" t="s">
        <v>343</v>
      </c>
      <c r="T1309">
        <v>11542356</v>
      </c>
      <c r="U1309">
        <v>45697</v>
      </c>
      <c r="V1309">
        <v>45809</v>
      </c>
      <c r="W1309">
        <v>45776</v>
      </c>
      <c r="X1309">
        <v>0</v>
      </c>
      <c r="Y1309">
        <v>1290900</v>
      </c>
      <c r="Z1309" t="s">
        <v>1568</v>
      </c>
      <c r="AA1309" t="s">
        <v>245</v>
      </c>
      <c r="AB1309" t="s">
        <v>121</v>
      </c>
      <c r="AC1309" t="s">
        <v>255</v>
      </c>
      <c r="AD1309" t="s">
        <v>141</v>
      </c>
      <c r="AE1309" t="s">
        <v>245</v>
      </c>
      <c r="AF1309" t="s">
        <v>3326</v>
      </c>
      <c r="AG1309">
        <v>1</v>
      </c>
    </row>
    <row r="1310" spans="1:33" x14ac:dyDescent="0.35">
      <c r="A1310" t="s">
        <v>201</v>
      </c>
      <c r="B1310">
        <v>6563748</v>
      </c>
      <c r="C1310" t="s">
        <v>129</v>
      </c>
      <c r="D1310" t="s">
        <v>1272</v>
      </c>
      <c r="E1310" t="s">
        <v>310</v>
      </c>
      <c r="F1310" t="s">
        <v>133</v>
      </c>
      <c r="G1310" t="s">
        <v>132</v>
      </c>
      <c r="H1310">
        <v>45809</v>
      </c>
      <c r="I1310">
        <v>45838</v>
      </c>
      <c r="J1310" t="s">
        <v>856</v>
      </c>
      <c r="K1310">
        <v>1213130</v>
      </c>
      <c r="L1310" t="s">
        <v>334</v>
      </c>
      <c r="O1310">
        <v>10014602</v>
      </c>
      <c r="P1310" t="s">
        <v>201</v>
      </c>
      <c r="Q1310">
        <v>0</v>
      </c>
      <c r="R1310" t="s">
        <v>347</v>
      </c>
      <c r="S1310" t="s">
        <v>3901</v>
      </c>
      <c r="T1310">
        <v>11542330</v>
      </c>
      <c r="U1310">
        <v>45697</v>
      </c>
      <c r="V1310">
        <v>45809</v>
      </c>
      <c r="W1310">
        <v>45835</v>
      </c>
      <c r="X1310">
        <v>0</v>
      </c>
      <c r="Y1310">
        <v>1290900</v>
      </c>
      <c r="Z1310" t="s">
        <v>1568</v>
      </c>
      <c r="AA1310" t="s">
        <v>245</v>
      </c>
      <c r="AB1310" t="s">
        <v>121</v>
      </c>
      <c r="AC1310" t="s">
        <v>255</v>
      </c>
      <c r="AD1310" t="s">
        <v>141</v>
      </c>
      <c r="AE1310" t="s">
        <v>245</v>
      </c>
      <c r="AF1310" t="s">
        <v>3326</v>
      </c>
      <c r="AG1310">
        <v>1</v>
      </c>
    </row>
    <row r="1311" spans="1:33" x14ac:dyDescent="0.35">
      <c r="A1311" t="s">
        <v>126</v>
      </c>
      <c r="B1311">
        <v>6563733</v>
      </c>
      <c r="C1311" t="s">
        <v>123</v>
      </c>
      <c r="D1311" t="s">
        <v>1696</v>
      </c>
      <c r="E1311" t="s">
        <v>310</v>
      </c>
      <c r="F1311" t="s">
        <v>133</v>
      </c>
      <c r="G1311" t="s">
        <v>132</v>
      </c>
      <c r="H1311">
        <v>45884</v>
      </c>
      <c r="I1311">
        <v>45884</v>
      </c>
      <c r="J1311" t="s">
        <v>856</v>
      </c>
      <c r="K1311">
        <v>1210101</v>
      </c>
      <c r="L1311" t="s">
        <v>391</v>
      </c>
      <c r="O1311">
        <v>10014657</v>
      </c>
      <c r="P1311" t="s">
        <v>126</v>
      </c>
      <c r="Q1311">
        <v>0</v>
      </c>
      <c r="R1311" t="s">
        <v>296</v>
      </c>
      <c r="S1311" t="s">
        <v>296</v>
      </c>
      <c r="T1311">
        <v>11546275</v>
      </c>
      <c r="U1311">
        <v>45697</v>
      </c>
      <c r="V1311">
        <v>45884</v>
      </c>
      <c r="W1311">
        <v>45795</v>
      </c>
      <c r="X1311">
        <v>0</v>
      </c>
      <c r="Y1311">
        <v>1290900</v>
      </c>
      <c r="Z1311" t="s">
        <v>1568</v>
      </c>
      <c r="AA1311" t="s">
        <v>248</v>
      </c>
      <c r="AB1311" t="s">
        <v>121</v>
      </c>
      <c r="AC1311" t="s">
        <v>255</v>
      </c>
      <c r="AD1311" t="s">
        <v>141</v>
      </c>
      <c r="AE1311" t="s">
        <v>248</v>
      </c>
      <c r="AF1311" t="s">
        <v>3326</v>
      </c>
      <c r="AG1311">
        <v>16</v>
      </c>
    </row>
    <row r="1312" spans="1:33" x14ac:dyDescent="0.35">
      <c r="A1312" t="s">
        <v>221</v>
      </c>
      <c r="B1312">
        <v>6563679</v>
      </c>
      <c r="C1312" t="s">
        <v>129</v>
      </c>
      <c r="D1312" t="s">
        <v>1551</v>
      </c>
      <c r="E1312" t="s">
        <v>310</v>
      </c>
      <c r="F1312" t="s">
        <v>133</v>
      </c>
      <c r="G1312" t="s">
        <v>147</v>
      </c>
      <c r="H1312">
        <v>45809</v>
      </c>
      <c r="I1312">
        <v>45809</v>
      </c>
      <c r="J1312" t="s">
        <v>856</v>
      </c>
      <c r="K1312">
        <v>1215156</v>
      </c>
      <c r="L1312" t="s">
        <v>309</v>
      </c>
      <c r="O1312">
        <v>10014650</v>
      </c>
      <c r="P1312" t="s">
        <v>221</v>
      </c>
      <c r="Q1312">
        <v>0</v>
      </c>
      <c r="R1312" t="s">
        <v>347</v>
      </c>
      <c r="S1312" t="s">
        <v>343</v>
      </c>
      <c r="T1312">
        <v>11484624</v>
      </c>
      <c r="U1312">
        <v>45697</v>
      </c>
      <c r="V1312">
        <v>45809</v>
      </c>
      <c r="W1312">
        <v>45776</v>
      </c>
      <c r="X1312">
        <v>0</v>
      </c>
      <c r="Y1312">
        <v>1290900</v>
      </c>
      <c r="Z1312" t="s">
        <v>1568</v>
      </c>
      <c r="AA1312" t="s">
        <v>246</v>
      </c>
      <c r="AB1312" t="s">
        <v>121</v>
      </c>
      <c r="AC1312" t="s">
        <v>255</v>
      </c>
      <c r="AD1312" t="s">
        <v>141</v>
      </c>
      <c r="AE1312" t="s">
        <v>246</v>
      </c>
      <c r="AF1312" t="s">
        <v>3326</v>
      </c>
      <c r="AG1312">
        <v>1</v>
      </c>
    </row>
    <row r="1313" spans="1:33" x14ac:dyDescent="0.35">
      <c r="A1313" t="s">
        <v>152</v>
      </c>
      <c r="B1313">
        <v>6563677</v>
      </c>
      <c r="C1313" t="s">
        <v>129</v>
      </c>
      <c r="D1313" t="s">
        <v>1260</v>
      </c>
      <c r="E1313" t="s">
        <v>310</v>
      </c>
      <c r="F1313" t="s">
        <v>133</v>
      </c>
      <c r="G1313" t="s">
        <v>147</v>
      </c>
      <c r="H1313">
        <v>45839</v>
      </c>
      <c r="I1313">
        <v>45869</v>
      </c>
      <c r="J1313" t="s">
        <v>856</v>
      </c>
      <c r="K1313">
        <v>1215156</v>
      </c>
      <c r="L1313" t="s">
        <v>307</v>
      </c>
      <c r="O1313">
        <v>10014641</v>
      </c>
      <c r="P1313" t="s">
        <v>152</v>
      </c>
      <c r="Q1313">
        <v>0</v>
      </c>
      <c r="R1313" t="s">
        <v>347</v>
      </c>
      <c r="S1313" t="s">
        <v>3891</v>
      </c>
      <c r="T1313">
        <v>11490005</v>
      </c>
      <c r="U1313">
        <v>45697</v>
      </c>
      <c r="V1313">
        <v>45839</v>
      </c>
      <c r="W1313">
        <v>45827</v>
      </c>
      <c r="X1313">
        <v>0</v>
      </c>
      <c r="Y1313">
        <v>1290900</v>
      </c>
      <c r="Z1313" t="s">
        <v>1568</v>
      </c>
      <c r="AA1313" t="s">
        <v>246</v>
      </c>
      <c r="AB1313" t="s">
        <v>121</v>
      </c>
      <c r="AC1313" t="s">
        <v>255</v>
      </c>
      <c r="AD1313" t="s">
        <v>141</v>
      </c>
      <c r="AE1313" t="s">
        <v>246</v>
      </c>
      <c r="AF1313" t="s">
        <v>3326</v>
      </c>
      <c r="AG1313">
        <v>10</v>
      </c>
    </row>
    <row r="1314" spans="1:33" x14ac:dyDescent="0.35">
      <c r="A1314" t="s">
        <v>209</v>
      </c>
      <c r="B1314">
        <v>6563145</v>
      </c>
      <c r="C1314" t="s">
        <v>129</v>
      </c>
      <c r="D1314" t="s">
        <v>5390</v>
      </c>
      <c r="E1314" t="s">
        <v>310</v>
      </c>
      <c r="F1314" t="s">
        <v>125</v>
      </c>
      <c r="G1314" t="s">
        <v>190</v>
      </c>
      <c r="H1314">
        <v>45809</v>
      </c>
      <c r="I1314">
        <v>45838</v>
      </c>
      <c r="J1314" t="s">
        <v>3478</v>
      </c>
      <c r="K1314">
        <v>1215152</v>
      </c>
      <c r="L1314" t="s">
        <v>280</v>
      </c>
      <c r="O1314">
        <v>10014630</v>
      </c>
      <c r="P1314" t="s">
        <v>209</v>
      </c>
      <c r="Q1314">
        <v>0</v>
      </c>
      <c r="R1314" t="s">
        <v>343</v>
      </c>
      <c r="S1314" t="s">
        <v>3901</v>
      </c>
      <c r="T1314">
        <v>11551031</v>
      </c>
      <c r="U1314">
        <v>45695</v>
      </c>
      <c r="V1314">
        <v>45809</v>
      </c>
      <c r="W1314">
        <v>45804</v>
      </c>
      <c r="X1314">
        <v>0</v>
      </c>
      <c r="Y1314">
        <v>1290900</v>
      </c>
      <c r="Z1314" t="s">
        <v>1568</v>
      </c>
      <c r="AA1314" t="s">
        <v>246</v>
      </c>
      <c r="AB1314" t="s">
        <v>121</v>
      </c>
      <c r="AC1314" t="s">
        <v>255</v>
      </c>
      <c r="AD1314" t="s">
        <v>189</v>
      </c>
      <c r="AE1314" t="s">
        <v>246</v>
      </c>
      <c r="AF1314" t="s">
        <v>1812</v>
      </c>
      <c r="AG1314">
        <v>6</v>
      </c>
    </row>
    <row r="1315" spans="1:33" x14ac:dyDescent="0.35">
      <c r="A1315" t="s">
        <v>173</v>
      </c>
      <c r="B1315">
        <v>6562575</v>
      </c>
      <c r="C1315" t="s">
        <v>123</v>
      </c>
      <c r="D1315" t="s">
        <v>1554</v>
      </c>
      <c r="E1315" t="s">
        <v>310</v>
      </c>
      <c r="F1315" t="s">
        <v>133</v>
      </c>
      <c r="G1315" t="s">
        <v>147</v>
      </c>
      <c r="H1315">
        <v>45845</v>
      </c>
      <c r="I1315">
        <v>45845</v>
      </c>
      <c r="J1315" t="s">
        <v>856</v>
      </c>
      <c r="K1315">
        <v>1210101</v>
      </c>
      <c r="L1315" t="s">
        <v>341</v>
      </c>
      <c r="O1315">
        <v>10014656</v>
      </c>
      <c r="P1315" t="s">
        <v>173</v>
      </c>
      <c r="Q1315">
        <v>0</v>
      </c>
      <c r="R1315" t="s">
        <v>296</v>
      </c>
      <c r="S1315" t="s">
        <v>342</v>
      </c>
      <c r="T1315">
        <v>11458454</v>
      </c>
      <c r="U1315">
        <v>45694</v>
      </c>
      <c r="V1315">
        <v>45845</v>
      </c>
      <c r="W1315">
        <v>45805</v>
      </c>
      <c r="X1315">
        <v>0</v>
      </c>
      <c r="Y1315">
        <v>1290900</v>
      </c>
      <c r="Z1315" t="s">
        <v>1568</v>
      </c>
      <c r="AA1315" t="s">
        <v>248</v>
      </c>
      <c r="AB1315" t="s">
        <v>121</v>
      </c>
      <c r="AC1315" t="s">
        <v>255</v>
      </c>
      <c r="AD1315" t="s">
        <v>141</v>
      </c>
      <c r="AE1315" t="s">
        <v>248</v>
      </c>
      <c r="AF1315" t="s">
        <v>3326</v>
      </c>
      <c r="AG1315">
        <v>8</v>
      </c>
    </row>
    <row r="1316" spans="1:33" x14ac:dyDescent="0.35">
      <c r="A1316" t="s">
        <v>144</v>
      </c>
      <c r="B1316">
        <v>6562425</v>
      </c>
      <c r="C1316" t="s">
        <v>138</v>
      </c>
      <c r="D1316" t="s">
        <v>1533</v>
      </c>
      <c r="E1316" t="s">
        <v>310</v>
      </c>
      <c r="F1316" t="s">
        <v>125</v>
      </c>
      <c r="G1316" t="s">
        <v>136</v>
      </c>
      <c r="H1316">
        <v>45808</v>
      </c>
      <c r="I1316">
        <v>45808</v>
      </c>
      <c r="J1316" t="s">
        <v>856</v>
      </c>
      <c r="K1316">
        <v>1216100</v>
      </c>
      <c r="L1316" t="s">
        <v>393</v>
      </c>
      <c r="O1316">
        <v>10014649</v>
      </c>
      <c r="P1316" t="s">
        <v>144</v>
      </c>
      <c r="Q1316">
        <v>7405.52</v>
      </c>
      <c r="R1316" t="s">
        <v>343</v>
      </c>
      <c r="S1316" t="s">
        <v>347</v>
      </c>
      <c r="T1316">
        <v>11550894</v>
      </c>
      <c r="U1316">
        <v>45693</v>
      </c>
      <c r="V1316">
        <v>45808</v>
      </c>
      <c r="W1316">
        <v>45805</v>
      </c>
      <c r="X1316">
        <v>7405.52</v>
      </c>
      <c r="Y1316">
        <v>1290900</v>
      </c>
      <c r="Z1316" t="s">
        <v>1568</v>
      </c>
      <c r="AA1316" t="s">
        <v>249</v>
      </c>
      <c r="AB1316" t="s">
        <v>121</v>
      </c>
      <c r="AC1316" t="s">
        <v>255</v>
      </c>
      <c r="AD1316" t="s">
        <v>141</v>
      </c>
      <c r="AE1316" t="s">
        <v>249</v>
      </c>
      <c r="AF1316" t="s">
        <v>3326</v>
      </c>
      <c r="AG1316">
        <v>6</v>
      </c>
    </row>
    <row r="1317" spans="1:33" x14ac:dyDescent="0.35">
      <c r="A1317" t="s">
        <v>288</v>
      </c>
      <c r="B1317">
        <v>6562298</v>
      </c>
      <c r="C1317" t="s">
        <v>123</v>
      </c>
      <c r="D1317" t="s">
        <v>1534</v>
      </c>
      <c r="E1317" t="s">
        <v>310</v>
      </c>
      <c r="F1317" t="s">
        <v>133</v>
      </c>
      <c r="G1317" t="s">
        <v>226</v>
      </c>
      <c r="H1317">
        <v>45873</v>
      </c>
      <c r="I1317">
        <v>45873</v>
      </c>
      <c r="J1317" t="s">
        <v>856</v>
      </c>
      <c r="K1317">
        <v>1212120</v>
      </c>
      <c r="L1317" t="s">
        <v>289</v>
      </c>
      <c r="O1317">
        <v>10014653</v>
      </c>
      <c r="P1317" t="s">
        <v>288</v>
      </c>
      <c r="Q1317">
        <v>0</v>
      </c>
      <c r="R1317" t="s">
        <v>343</v>
      </c>
      <c r="S1317" t="s">
        <v>342</v>
      </c>
      <c r="T1317">
        <v>11548569</v>
      </c>
      <c r="U1317">
        <v>45693</v>
      </c>
      <c r="V1317">
        <v>45873</v>
      </c>
      <c r="W1317">
        <v>45835</v>
      </c>
      <c r="X1317">
        <v>0</v>
      </c>
      <c r="Y1317">
        <v>1290900</v>
      </c>
      <c r="Z1317" t="s">
        <v>1568</v>
      </c>
      <c r="AA1317" t="s">
        <v>247</v>
      </c>
      <c r="AB1317" t="s">
        <v>121</v>
      </c>
      <c r="AC1317" t="s">
        <v>255</v>
      </c>
      <c r="AD1317" t="s">
        <v>189</v>
      </c>
      <c r="AE1317" t="s">
        <v>247</v>
      </c>
      <c r="AF1317" t="s">
        <v>1812</v>
      </c>
      <c r="AG1317">
        <v>6</v>
      </c>
    </row>
    <row r="1318" spans="1:33" x14ac:dyDescent="0.35">
      <c r="A1318" t="s">
        <v>218</v>
      </c>
      <c r="B1318">
        <v>6562017</v>
      </c>
      <c r="C1318" t="s">
        <v>129</v>
      </c>
      <c r="D1318" t="s">
        <v>1537</v>
      </c>
      <c r="E1318" t="s">
        <v>310</v>
      </c>
      <c r="F1318" t="s">
        <v>125</v>
      </c>
      <c r="G1318" t="s">
        <v>127</v>
      </c>
      <c r="H1318">
        <v>45839</v>
      </c>
      <c r="I1318">
        <v>45869</v>
      </c>
      <c r="J1318" t="s">
        <v>3476</v>
      </c>
      <c r="K1318">
        <v>1215150</v>
      </c>
      <c r="L1318" t="s">
        <v>279</v>
      </c>
      <c r="O1318">
        <v>10014633</v>
      </c>
      <c r="P1318" t="s">
        <v>218</v>
      </c>
      <c r="Q1318">
        <v>0</v>
      </c>
      <c r="R1318" t="s">
        <v>1087</v>
      </c>
      <c r="S1318" t="s">
        <v>3901</v>
      </c>
      <c r="T1318">
        <v>11550588</v>
      </c>
      <c r="U1318">
        <v>45693</v>
      </c>
      <c r="V1318">
        <v>45839</v>
      </c>
      <c r="W1318">
        <v>45835</v>
      </c>
      <c r="X1318">
        <v>0</v>
      </c>
      <c r="Y1318">
        <v>1290900</v>
      </c>
      <c r="Z1318" t="s">
        <v>1568</v>
      </c>
      <c r="AA1318" t="s">
        <v>246</v>
      </c>
      <c r="AB1318" t="s">
        <v>121</v>
      </c>
      <c r="AC1318" t="s">
        <v>255</v>
      </c>
      <c r="AD1318" t="s">
        <v>122</v>
      </c>
      <c r="AE1318" t="s">
        <v>246</v>
      </c>
      <c r="AF1318" t="s">
        <v>1812</v>
      </c>
      <c r="AG1318">
        <v>6</v>
      </c>
    </row>
    <row r="1319" spans="1:33" x14ac:dyDescent="0.35">
      <c r="A1319" t="s">
        <v>156</v>
      </c>
      <c r="B1319">
        <v>6561769</v>
      </c>
      <c r="C1319" t="s">
        <v>138</v>
      </c>
      <c r="D1319" t="s">
        <v>1530</v>
      </c>
      <c r="E1319" t="s">
        <v>310</v>
      </c>
      <c r="F1319" t="s">
        <v>125</v>
      </c>
      <c r="G1319" t="s">
        <v>153</v>
      </c>
      <c r="H1319">
        <v>45809</v>
      </c>
      <c r="I1319">
        <v>45809</v>
      </c>
      <c r="J1319" t="s">
        <v>856</v>
      </c>
      <c r="K1319">
        <v>2230131</v>
      </c>
      <c r="L1319" t="s">
        <v>311</v>
      </c>
      <c r="O1319">
        <v>10016283</v>
      </c>
      <c r="P1319" t="s">
        <v>156</v>
      </c>
      <c r="Q1319">
        <v>0</v>
      </c>
      <c r="R1319" t="s">
        <v>342</v>
      </c>
      <c r="S1319" t="s">
        <v>347</v>
      </c>
      <c r="T1319">
        <v>11550163</v>
      </c>
      <c r="U1319">
        <v>45692</v>
      </c>
      <c r="V1319">
        <v>45809</v>
      </c>
      <c r="W1319">
        <v>45805</v>
      </c>
      <c r="X1319">
        <v>0</v>
      </c>
      <c r="Y1319">
        <v>1290900</v>
      </c>
      <c r="Z1319" t="s">
        <v>1568</v>
      </c>
      <c r="AA1319" t="s">
        <v>249</v>
      </c>
      <c r="AB1319" t="s">
        <v>121</v>
      </c>
      <c r="AC1319" t="s">
        <v>255</v>
      </c>
      <c r="AD1319" t="s">
        <v>141</v>
      </c>
      <c r="AE1319" t="s">
        <v>249</v>
      </c>
      <c r="AF1319" t="s">
        <v>3326</v>
      </c>
      <c r="AG1319">
        <v>24</v>
      </c>
    </row>
    <row r="1320" spans="1:33" x14ac:dyDescent="0.35">
      <c r="A1320" t="s">
        <v>337</v>
      </c>
      <c r="B1320">
        <v>6561763</v>
      </c>
      <c r="C1320" t="s">
        <v>129</v>
      </c>
      <c r="D1320" t="s">
        <v>1527</v>
      </c>
      <c r="E1320" t="s">
        <v>310</v>
      </c>
      <c r="F1320" t="s">
        <v>133</v>
      </c>
      <c r="G1320" t="s">
        <v>132</v>
      </c>
      <c r="H1320">
        <v>45889</v>
      </c>
      <c r="I1320">
        <v>45889</v>
      </c>
      <c r="J1320" t="s">
        <v>856</v>
      </c>
      <c r="K1320">
        <v>1212121</v>
      </c>
      <c r="L1320" t="s">
        <v>338</v>
      </c>
      <c r="O1320">
        <v>10014600</v>
      </c>
      <c r="P1320" t="s">
        <v>337</v>
      </c>
      <c r="Q1320">
        <v>0</v>
      </c>
      <c r="R1320" t="s">
        <v>342</v>
      </c>
      <c r="S1320" t="s">
        <v>296</v>
      </c>
      <c r="T1320">
        <v>11489823</v>
      </c>
      <c r="U1320">
        <v>45692</v>
      </c>
      <c r="V1320">
        <v>45889</v>
      </c>
      <c r="W1320">
        <v>45848</v>
      </c>
      <c r="X1320">
        <v>0</v>
      </c>
      <c r="Y1320">
        <v>1290900</v>
      </c>
      <c r="Z1320" t="s">
        <v>1568</v>
      </c>
      <c r="AA1320" t="s">
        <v>247</v>
      </c>
      <c r="AB1320" t="s">
        <v>121</v>
      </c>
      <c r="AC1320" t="s">
        <v>255</v>
      </c>
      <c r="AD1320" t="s">
        <v>141</v>
      </c>
      <c r="AE1320" t="s">
        <v>247</v>
      </c>
      <c r="AF1320" t="s">
        <v>3326</v>
      </c>
      <c r="AG1320">
        <v>10</v>
      </c>
    </row>
    <row r="1321" spans="1:33" x14ac:dyDescent="0.35">
      <c r="A1321" t="s">
        <v>159</v>
      </c>
      <c r="B1321">
        <v>6561642</v>
      </c>
      <c r="C1321" t="s">
        <v>129</v>
      </c>
      <c r="D1321" t="s">
        <v>1528</v>
      </c>
      <c r="E1321" t="s">
        <v>310</v>
      </c>
      <c r="F1321" t="s">
        <v>125</v>
      </c>
      <c r="G1321" t="s">
        <v>136</v>
      </c>
      <c r="H1321">
        <v>45873</v>
      </c>
      <c r="I1321">
        <v>45873</v>
      </c>
      <c r="J1321" t="s">
        <v>856</v>
      </c>
      <c r="K1321">
        <v>1212121</v>
      </c>
      <c r="L1321" t="s">
        <v>398</v>
      </c>
      <c r="O1321">
        <v>10014599</v>
      </c>
      <c r="P1321" t="s">
        <v>159</v>
      </c>
      <c r="Q1321">
        <v>436.43</v>
      </c>
      <c r="R1321" t="s">
        <v>343</v>
      </c>
      <c r="S1321" t="s">
        <v>342</v>
      </c>
      <c r="T1321">
        <v>11381349</v>
      </c>
      <c r="U1321">
        <v>45691</v>
      </c>
      <c r="V1321">
        <v>45873</v>
      </c>
      <c r="W1321">
        <v>45835</v>
      </c>
      <c r="X1321">
        <v>436.43</v>
      </c>
      <c r="Y1321">
        <v>1290900</v>
      </c>
      <c r="Z1321" t="s">
        <v>1568</v>
      </c>
      <c r="AA1321" t="s">
        <v>247</v>
      </c>
      <c r="AB1321" t="s">
        <v>121</v>
      </c>
      <c r="AC1321" t="s">
        <v>255</v>
      </c>
      <c r="AD1321" t="s">
        <v>135</v>
      </c>
      <c r="AE1321" t="s">
        <v>247</v>
      </c>
      <c r="AF1321" t="s">
        <v>3326</v>
      </c>
      <c r="AG1321">
        <v>12</v>
      </c>
    </row>
    <row r="1322" spans="1:33" x14ac:dyDescent="0.35">
      <c r="A1322" t="s">
        <v>160</v>
      </c>
      <c r="B1322">
        <v>6561321</v>
      </c>
      <c r="C1322" t="s">
        <v>129</v>
      </c>
      <c r="D1322" t="s">
        <v>1523</v>
      </c>
      <c r="E1322" t="s">
        <v>310</v>
      </c>
      <c r="F1322" t="s">
        <v>125</v>
      </c>
      <c r="G1322" t="s">
        <v>153</v>
      </c>
      <c r="H1322">
        <v>45873</v>
      </c>
      <c r="I1322">
        <v>45873</v>
      </c>
      <c r="J1322" t="s">
        <v>856</v>
      </c>
      <c r="K1322">
        <v>1212121</v>
      </c>
      <c r="L1322" t="s">
        <v>346</v>
      </c>
      <c r="O1322">
        <v>10014598</v>
      </c>
      <c r="P1322" t="s">
        <v>160</v>
      </c>
      <c r="Q1322">
        <v>0</v>
      </c>
      <c r="R1322" t="s">
        <v>342</v>
      </c>
      <c r="S1322" t="s">
        <v>342</v>
      </c>
      <c r="T1322">
        <v>11543155</v>
      </c>
      <c r="U1322">
        <v>45690</v>
      </c>
      <c r="V1322">
        <v>45873</v>
      </c>
      <c r="W1322">
        <v>45835</v>
      </c>
      <c r="X1322">
        <v>0</v>
      </c>
      <c r="Y1322">
        <v>1290900</v>
      </c>
      <c r="Z1322" t="s">
        <v>1568</v>
      </c>
      <c r="AA1322" t="s">
        <v>247</v>
      </c>
      <c r="AB1322" t="s">
        <v>121</v>
      </c>
      <c r="AC1322" t="s">
        <v>255</v>
      </c>
      <c r="AD1322" t="s">
        <v>141</v>
      </c>
      <c r="AE1322" t="s">
        <v>247</v>
      </c>
      <c r="AF1322" t="s">
        <v>3326</v>
      </c>
      <c r="AG1322">
        <v>4</v>
      </c>
    </row>
    <row r="1323" spans="1:33" x14ac:dyDescent="0.35">
      <c r="A1323" t="s">
        <v>244</v>
      </c>
      <c r="B1323">
        <v>6561255</v>
      </c>
      <c r="C1323" t="s">
        <v>129</v>
      </c>
      <c r="D1323" t="s">
        <v>1524</v>
      </c>
      <c r="E1323" t="s">
        <v>310</v>
      </c>
      <c r="F1323" t="s">
        <v>439</v>
      </c>
      <c r="G1323" t="s">
        <v>423</v>
      </c>
      <c r="H1323">
        <v>45809</v>
      </c>
      <c r="I1323">
        <v>45838</v>
      </c>
      <c r="J1323" t="s">
        <v>3478</v>
      </c>
      <c r="K1323">
        <v>1215155</v>
      </c>
      <c r="L1323" t="s">
        <v>344</v>
      </c>
      <c r="O1323">
        <v>10017710</v>
      </c>
      <c r="P1323" t="s">
        <v>244</v>
      </c>
      <c r="Q1323">
        <v>84745.27</v>
      </c>
      <c r="R1323" t="s">
        <v>343</v>
      </c>
      <c r="S1323" t="s">
        <v>3901</v>
      </c>
      <c r="T1323">
        <v>11546286</v>
      </c>
      <c r="U1323">
        <v>45690</v>
      </c>
      <c r="V1323">
        <v>45809</v>
      </c>
      <c r="W1323">
        <v>45804</v>
      </c>
      <c r="X1323">
        <v>84745.27</v>
      </c>
      <c r="Y1323">
        <v>1290900</v>
      </c>
      <c r="Z1323" t="s">
        <v>1568</v>
      </c>
      <c r="AA1323" t="s">
        <v>246</v>
      </c>
      <c r="AB1323" t="s">
        <v>121</v>
      </c>
      <c r="AC1323" t="s">
        <v>255</v>
      </c>
      <c r="AD1323" t="s">
        <v>141</v>
      </c>
      <c r="AE1323" t="s">
        <v>246</v>
      </c>
      <c r="AF1323" t="s">
        <v>3326</v>
      </c>
      <c r="AG1323">
        <v>24</v>
      </c>
    </row>
    <row r="1324" spans="1:33" x14ac:dyDescent="0.35">
      <c r="A1324" t="s">
        <v>288</v>
      </c>
      <c r="B1324">
        <v>6560932</v>
      </c>
      <c r="C1324" t="s">
        <v>123</v>
      </c>
      <c r="D1324" t="s">
        <v>1520</v>
      </c>
      <c r="E1324" t="s">
        <v>310</v>
      </c>
      <c r="F1324" t="s">
        <v>125</v>
      </c>
      <c r="G1324" t="s">
        <v>127</v>
      </c>
      <c r="H1324">
        <v>45873</v>
      </c>
      <c r="I1324">
        <v>45873</v>
      </c>
      <c r="J1324" t="s">
        <v>856</v>
      </c>
      <c r="K1324">
        <v>1212120</v>
      </c>
      <c r="L1324" t="s">
        <v>289</v>
      </c>
      <c r="O1324">
        <v>10014653</v>
      </c>
      <c r="P1324" t="s">
        <v>288</v>
      </c>
      <c r="Q1324">
        <v>0</v>
      </c>
      <c r="R1324" t="s">
        <v>291</v>
      </c>
      <c r="S1324" t="s">
        <v>342</v>
      </c>
      <c r="T1324">
        <v>11549469</v>
      </c>
      <c r="U1324">
        <v>45689</v>
      </c>
      <c r="V1324">
        <v>45873</v>
      </c>
      <c r="W1324">
        <v>45835</v>
      </c>
      <c r="X1324">
        <v>0</v>
      </c>
      <c r="Y1324">
        <v>1290900</v>
      </c>
      <c r="Z1324" t="s">
        <v>1568</v>
      </c>
      <c r="AA1324" t="s">
        <v>247</v>
      </c>
      <c r="AB1324" t="s">
        <v>121</v>
      </c>
      <c r="AC1324" t="s">
        <v>255</v>
      </c>
      <c r="AD1324" t="s">
        <v>141</v>
      </c>
      <c r="AE1324" t="s">
        <v>247</v>
      </c>
      <c r="AF1324" t="s">
        <v>3326</v>
      </c>
      <c r="AG1324">
        <v>18</v>
      </c>
    </row>
    <row r="1325" spans="1:33" x14ac:dyDescent="0.35">
      <c r="A1325" t="s">
        <v>128</v>
      </c>
      <c r="B1325">
        <v>6560461</v>
      </c>
      <c r="C1325" t="s">
        <v>123</v>
      </c>
      <c r="D1325" t="s">
        <v>1525</v>
      </c>
      <c r="E1325" t="s">
        <v>310</v>
      </c>
      <c r="F1325" t="s">
        <v>259</v>
      </c>
      <c r="G1325" t="s">
        <v>124</v>
      </c>
      <c r="H1325">
        <v>45839</v>
      </c>
      <c r="I1325">
        <v>45869</v>
      </c>
      <c r="J1325" t="s">
        <v>3476</v>
      </c>
      <c r="K1325">
        <v>1210100</v>
      </c>
      <c r="L1325" t="s">
        <v>390</v>
      </c>
      <c r="O1325">
        <v>10014594</v>
      </c>
      <c r="P1325" t="s">
        <v>128</v>
      </c>
      <c r="Q1325">
        <v>0</v>
      </c>
      <c r="R1325" t="s">
        <v>342</v>
      </c>
      <c r="S1325" t="s">
        <v>342</v>
      </c>
      <c r="T1325">
        <v>11546915</v>
      </c>
      <c r="U1325">
        <v>45688</v>
      </c>
      <c r="V1325">
        <v>45839</v>
      </c>
      <c r="W1325">
        <v>45833</v>
      </c>
      <c r="X1325">
        <v>0</v>
      </c>
      <c r="Y1325">
        <v>1290900</v>
      </c>
      <c r="Z1325" t="s">
        <v>1568</v>
      </c>
      <c r="AA1325" t="s">
        <v>248</v>
      </c>
      <c r="AB1325" t="s">
        <v>121</v>
      </c>
      <c r="AC1325" t="s">
        <v>255</v>
      </c>
      <c r="AD1325" t="s">
        <v>122</v>
      </c>
      <c r="AE1325" t="s">
        <v>248</v>
      </c>
      <c r="AF1325" t="s">
        <v>1812</v>
      </c>
      <c r="AG1325">
        <v>8</v>
      </c>
    </row>
    <row r="1326" spans="1:33" x14ac:dyDescent="0.35">
      <c r="A1326" t="s">
        <v>272</v>
      </c>
      <c r="B1326">
        <v>6560453</v>
      </c>
      <c r="C1326" t="s">
        <v>123</v>
      </c>
      <c r="D1326" t="s">
        <v>1526</v>
      </c>
      <c r="E1326" t="s">
        <v>310</v>
      </c>
      <c r="F1326" t="s">
        <v>133</v>
      </c>
      <c r="G1326" t="s">
        <v>132</v>
      </c>
      <c r="H1326">
        <v>45845</v>
      </c>
      <c r="I1326">
        <v>45845</v>
      </c>
      <c r="J1326" t="s">
        <v>856</v>
      </c>
      <c r="K1326">
        <v>1210102</v>
      </c>
      <c r="L1326" t="s">
        <v>273</v>
      </c>
      <c r="O1326">
        <v>10017653</v>
      </c>
      <c r="P1326" t="s">
        <v>165</v>
      </c>
      <c r="Q1326">
        <v>0</v>
      </c>
      <c r="R1326" t="s">
        <v>342</v>
      </c>
      <c r="S1326" t="s">
        <v>342</v>
      </c>
      <c r="T1326">
        <v>11502956</v>
      </c>
      <c r="U1326">
        <v>45688</v>
      </c>
      <c r="V1326">
        <v>45845</v>
      </c>
      <c r="W1326">
        <v>45805</v>
      </c>
      <c r="X1326">
        <v>0</v>
      </c>
      <c r="Y1326">
        <v>1290900</v>
      </c>
      <c r="Z1326" t="s">
        <v>1568</v>
      </c>
      <c r="AA1326" t="s">
        <v>248</v>
      </c>
      <c r="AB1326" t="s">
        <v>121</v>
      </c>
      <c r="AC1326" t="s">
        <v>255</v>
      </c>
      <c r="AD1326" t="s">
        <v>141</v>
      </c>
      <c r="AE1326" t="s">
        <v>248</v>
      </c>
      <c r="AF1326" t="s">
        <v>3326</v>
      </c>
      <c r="AG1326">
        <v>2</v>
      </c>
    </row>
    <row r="1327" spans="1:33" x14ac:dyDescent="0.35">
      <c r="A1327" t="s">
        <v>237</v>
      </c>
      <c r="B1327">
        <v>6559921</v>
      </c>
      <c r="C1327" t="s">
        <v>129</v>
      </c>
      <c r="D1327" t="s">
        <v>1521</v>
      </c>
      <c r="E1327" t="s">
        <v>310</v>
      </c>
      <c r="F1327" t="s">
        <v>125</v>
      </c>
      <c r="G1327" t="s">
        <v>423</v>
      </c>
      <c r="H1327">
        <v>45809</v>
      </c>
      <c r="I1327">
        <v>45838</v>
      </c>
      <c r="J1327" t="s">
        <v>3478</v>
      </c>
      <c r="K1327">
        <v>1213130</v>
      </c>
      <c r="L1327" t="s">
        <v>386</v>
      </c>
      <c r="O1327">
        <v>10014625</v>
      </c>
      <c r="P1327" t="s">
        <v>237</v>
      </c>
      <c r="Q1327">
        <v>314.14999999999998</v>
      </c>
      <c r="R1327" t="s">
        <v>263</v>
      </c>
      <c r="S1327" t="s">
        <v>3901</v>
      </c>
      <c r="T1327">
        <v>11541453</v>
      </c>
      <c r="U1327">
        <v>45688</v>
      </c>
      <c r="V1327">
        <v>45809</v>
      </c>
      <c r="W1327">
        <v>45804</v>
      </c>
      <c r="X1327">
        <v>314.14999999999998</v>
      </c>
      <c r="Y1327">
        <v>1290900</v>
      </c>
      <c r="Z1327" t="s">
        <v>1568</v>
      </c>
      <c r="AA1327" t="s">
        <v>245</v>
      </c>
      <c r="AB1327" t="s">
        <v>121</v>
      </c>
      <c r="AC1327" t="s">
        <v>255</v>
      </c>
      <c r="AD1327" t="s">
        <v>122</v>
      </c>
      <c r="AE1327" t="s">
        <v>245</v>
      </c>
      <c r="AF1327" t="s">
        <v>1812</v>
      </c>
      <c r="AG1327">
        <v>4</v>
      </c>
    </row>
    <row r="1328" spans="1:33" x14ac:dyDescent="0.35">
      <c r="A1328" t="s">
        <v>160</v>
      </c>
      <c r="B1328">
        <v>6556948</v>
      </c>
      <c r="C1328" t="s">
        <v>129</v>
      </c>
      <c r="D1328" t="s">
        <v>1497</v>
      </c>
      <c r="E1328" t="s">
        <v>310</v>
      </c>
      <c r="F1328" t="s">
        <v>125</v>
      </c>
      <c r="G1328" t="s">
        <v>153</v>
      </c>
      <c r="H1328">
        <v>45873</v>
      </c>
      <c r="I1328">
        <v>45873</v>
      </c>
      <c r="J1328" t="s">
        <v>856</v>
      </c>
      <c r="K1328">
        <v>1212121</v>
      </c>
      <c r="L1328" t="s">
        <v>346</v>
      </c>
      <c r="O1328">
        <v>10014598</v>
      </c>
      <c r="P1328" t="s">
        <v>160</v>
      </c>
      <c r="Q1328">
        <v>0</v>
      </c>
      <c r="R1328" t="s">
        <v>296</v>
      </c>
      <c r="S1328" t="s">
        <v>342</v>
      </c>
      <c r="T1328">
        <v>11481388</v>
      </c>
      <c r="U1328">
        <v>45683</v>
      </c>
      <c r="V1328">
        <v>45873</v>
      </c>
      <c r="W1328">
        <v>45835</v>
      </c>
      <c r="X1328">
        <v>0</v>
      </c>
      <c r="Y1328">
        <v>1290900</v>
      </c>
      <c r="Z1328" t="s">
        <v>1568</v>
      </c>
      <c r="AA1328" t="s">
        <v>247</v>
      </c>
      <c r="AB1328" t="s">
        <v>121</v>
      </c>
      <c r="AC1328" t="s">
        <v>255</v>
      </c>
      <c r="AD1328" t="s">
        <v>141</v>
      </c>
      <c r="AE1328" t="s">
        <v>247</v>
      </c>
      <c r="AF1328" t="s">
        <v>3326</v>
      </c>
      <c r="AG1328">
        <v>4</v>
      </c>
    </row>
    <row r="1329" spans="1:33" x14ac:dyDescent="0.35">
      <c r="A1329" t="s">
        <v>159</v>
      </c>
      <c r="B1329">
        <v>6556947</v>
      </c>
      <c r="C1329" t="s">
        <v>129</v>
      </c>
      <c r="D1329" t="s">
        <v>1498</v>
      </c>
      <c r="E1329" t="s">
        <v>310</v>
      </c>
      <c r="F1329" t="s">
        <v>133</v>
      </c>
      <c r="G1329" t="s">
        <v>132</v>
      </c>
      <c r="H1329">
        <v>45873</v>
      </c>
      <c r="I1329">
        <v>45873</v>
      </c>
      <c r="J1329" t="s">
        <v>856</v>
      </c>
      <c r="K1329">
        <v>1212121</v>
      </c>
      <c r="L1329" t="s">
        <v>398</v>
      </c>
      <c r="O1329">
        <v>10014599</v>
      </c>
      <c r="P1329" t="s">
        <v>159</v>
      </c>
      <c r="Q1329">
        <v>0</v>
      </c>
      <c r="R1329" t="s">
        <v>296</v>
      </c>
      <c r="S1329" t="s">
        <v>342</v>
      </c>
      <c r="T1329">
        <v>11517402</v>
      </c>
      <c r="U1329">
        <v>45683</v>
      </c>
      <c r="V1329">
        <v>45873</v>
      </c>
      <c r="W1329">
        <v>45835</v>
      </c>
      <c r="X1329">
        <v>0</v>
      </c>
      <c r="Y1329">
        <v>1290900</v>
      </c>
      <c r="Z1329" t="s">
        <v>1568</v>
      </c>
      <c r="AA1329" t="s">
        <v>247</v>
      </c>
      <c r="AB1329" t="s">
        <v>121</v>
      </c>
      <c r="AC1329" t="s">
        <v>255</v>
      </c>
      <c r="AD1329" t="s">
        <v>141</v>
      </c>
      <c r="AE1329" t="s">
        <v>247</v>
      </c>
      <c r="AF1329" t="s">
        <v>3326</v>
      </c>
      <c r="AG1329">
        <v>4</v>
      </c>
    </row>
    <row r="1330" spans="1:33" x14ac:dyDescent="0.35">
      <c r="A1330" t="s">
        <v>159</v>
      </c>
      <c r="B1330">
        <v>6556946</v>
      </c>
      <c r="C1330" t="s">
        <v>129</v>
      </c>
      <c r="D1330" t="s">
        <v>1499</v>
      </c>
      <c r="E1330" t="s">
        <v>310</v>
      </c>
      <c r="F1330" t="s">
        <v>133</v>
      </c>
      <c r="G1330" t="s">
        <v>147</v>
      </c>
      <c r="H1330">
        <v>45839</v>
      </c>
      <c r="I1330">
        <v>45869</v>
      </c>
      <c r="J1330" t="s">
        <v>3476</v>
      </c>
      <c r="K1330">
        <v>1212121</v>
      </c>
      <c r="L1330" t="s">
        <v>398</v>
      </c>
      <c r="O1330">
        <v>10014599</v>
      </c>
      <c r="P1330" t="s">
        <v>159</v>
      </c>
      <c r="Q1330">
        <v>0</v>
      </c>
      <c r="R1330" t="s">
        <v>296</v>
      </c>
      <c r="S1330" t="s">
        <v>342</v>
      </c>
      <c r="T1330">
        <v>11541327</v>
      </c>
      <c r="U1330">
        <v>45683</v>
      </c>
      <c r="V1330">
        <v>45839</v>
      </c>
      <c r="W1330">
        <v>45835</v>
      </c>
      <c r="X1330">
        <v>0</v>
      </c>
      <c r="Y1330">
        <v>1290900</v>
      </c>
      <c r="Z1330" t="s">
        <v>1568</v>
      </c>
      <c r="AA1330" t="s">
        <v>247</v>
      </c>
      <c r="AB1330" t="s">
        <v>121</v>
      </c>
      <c r="AC1330" t="s">
        <v>255</v>
      </c>
      <c r="AD1330" t="s">
        <v>141</v>
      </c>
      <c r="AE1330" t="s">
        <v>247</v>
      </c>
      <c r="AF1330" t="s">
        <v>1812</v>
      </c>
      <c r="AG1330">
        <v>2</v>
      </c>
    </row>
    <row r="1331" spans="1:33" x14ac:dyDescent="0.35">
      <c r="A1331" t="s">
        <v>272</v>
      </c>
      <c r="B1331">
        <v>6556944</v>
      </c>
      <c r="C1331" t="s">
        <v>123</v>
      </c>
      <c r="D1331" t="s">
        <v>1500</v>
      </c>
      <c r="E1331" t="s">
        <v>310</v>
      </c>
      <c r="F1331" t="s">
        <v>133</v>
      </c>
      <c r="G1331" t="s">
        <v>132</v>
      </c>
      <c r="H1331">
        <v>45845</v>
      </c>
      <c r="I1331">
        <v>45845</v>
      </c>
      <c r="J1331" t="s">
        <v>856</v>
      </c>
      <c r="K1331">
        <v>1210102</v>
      </c>
      <c r="L1331" t="s">
        <v>273</v>
      </c>
      <c r="O1331">
        <v>10017653</v>
      </c>
      <c r="P1331" t="s">
        <v>165</v>
      </c>
      <c r="Q1331">
        <v>0</v>
      </c>
      <c r="R1331" t="s">
        <v>296</v>
      </c>
      <c r="S1331" t="s">
        <v>342</v>
      </c>
      <c r="T1331">
        <v>11514035</v>
      </c>
      <c r="U1331">
        <v>45683</v>
      </c>
      <c r="V1331">
        <v>45845</v>
      </c>
      <c r="W1331">
        <v>45805</v>
      </c>
      <c r="X1331">
        <v>0</v>
      </c>
      <c r="Y1331">
        <v>1290900</v>
      </c>
      <c r="Z1331" t="s">
        <v>1568</v>
      </c>
      <c r="AA1331" t="s">
        <v>248</v>
      </c>
      <c r="AB1331" t="s">
        <v>121</v>
      </c>
      <c r="AC1331" t="s">
        <v>255</v>
      </c>
      <c r="AD1331" t="s">
        <v>141</v>
      </c>
      <c r="AE1331" t="s">
        <v>248</v>
      </c>
      <c r="AF1331" t="s">
        <v>3326</v>
      </c>
      <c r="AG1331">
        <v>8</v>
      </c>
    </row>
    <row r="1332" spans="1:33" x14ac:dyDescent="0.35">
      <c r="A1332" t="s">
        <v>272</v>
      </c>
      <c r="B1332">
        <v>6556941</v>
      </c>
      <c r="C1332" t="s">
        <v>123</v>
      </c>
      <c r="D1332" t="s">
        <v>1501</v>
      </c>
      <c r="E1332" t="s">
        <v>310</v>
      </c>
      <c r="F1332" t="s">
        <v>125</v>
      </c>
      <c r="G1332" t="s">
        <v>127</v>
      </c>
      <c r="H1332">
        <v>45839</v>
      </c>
      <c r="I1332">
        <v>45869</v>
      </c>
      <c r="J1332" t="s">
        <v>3476</v>
      </c>
      <c r="K1332">
        <v>1210102</v>
      </c>
      <c r="L1332" t="s">
        <v>273</v>
      </c>
      <c r="O1332">
        <v>10017653</v>
      </c>
      <c r="P1332" t="s">
        <v>165</v>
      </c>
      <c r="Q1332">
        <v>0</v>
      </c>
      <c r="R1332" t="s">
        <v>296</v>
      </c>
      <c r="S1332" t="s">
        <v>342</v>
      </c>
      <c r="T1332">
        <v>11487801</v>
      </c>
      <c r="U1332">
        <v>45683</v>
      </c>
      <c r="V1332">
        <v>45839</v>
      </c>
      <c r="W1332">
        <v>45833</v>
      </c>
      <c r="X1332">
        <v>0</v>
      </c>
      <c r="Y1332">
        <v>1290900</v>
      </c>
      <c r="Z1332" t="s">
        <v>1568</v>
      </c>
      <c r="AA1332" t="s">
        <v>248</v>
      </c>
      <c r="AB1332" t="s">
        <v>121</v>
      </c>
      <c r="AC1332" t="s">
        <v>255</v>
      </c>
      <c r="AD1332" t="s">
        <v>122</v>
      </c>
      <c r="AE1332" t="s">
        <v>248</v>
      </c>
      <c r="AF1332" t="s">
        <v>1812</v>
      </c>
      <c r="AG1332">
        <v>4</v>
      </c>
    </row>
    <row r="1333" spans="1:33" x14ac:dyDescent="0.35">
      <c r="A1333" t="s">
        <v>272</v>
      </c>
      <c r="B1333">
        <v>6556938</v>
      </c>
      <c r="C1333" t="s">
        <v>123</v>
      </c>
      <c r="D1333" t="s">
        <v>1502</v>
      </c>
      <c r="E1333" t="s">
        <v>310</v>
      </c>
      <c r="F1333" t="s">
        <v>133</v>
      </c>
      <c r="G1333" t="s">
        <v>132</v>
      </c>
      <c r="H1333">
        <v>45889</v>
      </c>
      <c r="I1333">
        <v>45889</v>
      </c>
      <c r="J1333" t="s">
        <v>856</v>
      </c>
      <c r="K1333">
        <v>1210102</v>
      </c>
      <c r="L1333" t="s">
        <v>273</v>
      </c>
      <c r="O1333">
        <v>10017653</v>
      </c>
      <c r="P1333" t="s">
        <v>165</v>
      </c>
      <c r="Q1333">
        <v>0</v>
      </c>
      <c r="R1333" t="s">
        <v>296</v>
      </c>
      <c r="S1333" t="s">
        <v>296</v>
      </c>
      <c r="T1333">
        <v>11512030</v>
      </c>
      <c r="U1333">
        <v>45683</v>
      </c>
      <c r="V1333">
        <v>45889</v>
      </c>
      <c r="W1333">
        <v>45848</v>
      </c>
      <c r="X1333">
        <v>0</v>
      </c>
      <c r="Y1333">
        <v>1290900</v>
      </c>
      <c r="Z1333" t="s">
        <v>1568</v>
      </c>
      <c r="AA1333" t="s">
        <v>248</v>
      </c>
      <c r="AB1333" t="s">
        <v>121</v>
      </c>
      <c r="AC1333" t="s">
        <v>255</v>
      </c>
      <c r="AD1333" t="s">
        <v>141</v>
      </c>
      <c r="AE1333" t="s">
        <v>248</v>
      </c>
      <c r="AF1333" t="s">
        <v>3326</v>
      </c>
      <c r="AG1333">
        <v>8</v>
      </c>
    </row>
    <row r="1334" spans="1:33" x14ac:dyDescent="0.35">
      <c r="A1334" t="s">
        <v>272</v>
      </c>
      <c r="B1334">
        <v>6556935</v>
      </c>
      <c r="C1334" t="s">
        <v>123</v>
      </c>
      <c r="D1334" t="s">
        <v>1503</v>
      </c>
      <c r="E1334" t="s">
        <v>310</v>
      </c>
      <c r="F1334" t="s">
        <v>133</v>
      </c>
      <c r="G1334" t="s">
        <v>132</v>
      </c>
      <c r="H1334">
        <v>45845</v>
      </c>
      <c r="I1334">
        <v>45845</v>
      </c>
      <c r="J1334" t="s">
        <v>856</v>
      </c>
      <c r="K1334">
        <v>1210102</v>
      </c>
      <c r="L1334" t="s">
        <v>273</v>
      </c>
      <c r="O1334">
        <v>10017653</v>
      </c>
      <c r="P1334" t="s">
        <v>165</v>
      </c>
      <c r="Q1334">
        <v>0</v>
      </c>
      <c r="R1334" t="s">
        <v>296</v>
      </c>
      <c r="S1334" t="s">
        <v>342</v>
      </c>
      <c r="T1334">
        <v>11502362</v>
      </c>
      <c r="U1334">
        <v>45683</v>
      </c>
      <c r="V1334">
        <v>45845</v>
      </c>
      <c r="W1334">
        <v>45805</v>
      </c>
      <c r="X1334">
        <v>0</v>
      </c>
      <c r="Y1334">
        <v>1290900</v>
      </c>
      <c r="Z1334" t="s">
        <v>1568</v>
      </c>
      <c r="AA1334" t="s">
        <v>248</v>
      </c>
      <c r="AB1334" t="s">
        <v>121</v>
      </c>
      <c r="AC1334" t="s">
        <v>255</v>
      </c>
      <c r="AD1334" t="s">
        <v>141</v>
      </c>
      <c r="AE1334" t="s">
        <v>248</v>
      </c>
      <c r="AF1334" t="s">
        <v>3326</v>
      </c>
      <c r="AG1334">
        <v>4</v>
      </c>
    </row>
    <row r="1335" spans="1:33" x14ac:dyDescent="0.35">
      <c r="A1335" t="s">
        <v>128</v>
      </c>
      <c r="B1335">
        <v>6556932</v>
      </c>
      <c r="C1335" t="s">
        <v>123</v>
      </c>
      <c r="D1335" t="s">
        <v>1504</v>
      </c>
      <c r="E1335" t="s">
        <v>310</v>
      </c>
      <c r="F1335" t="s">
        <v>133</v>
      </c>
      <c r="G1335" t="s">
        <v>132</v>
      </c>
      <c r="H1335">
        <v>45839</v>
      </c>
      <c r="I1335">
        <v>45869</v>
      </c>
      <c r="J1335" t="s">
        <v>3476</v>
      </c>
      <c r="K1335">
        <v>1210100</v>
      </c>
      <c r="L1335" t="s">
        <v>390</v>
      </c>
      <c r="O1335">
        <v>10014594</v>
      </c>
      <c r="P1335" t="s">
        <v>128</v>
      </c>
      <c r="Q1335">
        <v>0</v>
      </c>
      <c r="R1335" t="s">
        <v>296</v>
      </c>
      <c r="S1335" t="s">
        <v>342</v>
      </c>
      <c r="T1335">
        <v>11541148</v>
      </c>
      <c r="U1335">
        <v>45683</v>
      </c>
      <c r="V1335">
        <v>45839</v>
      </c>
      <c r="W1335">
        <v>45833</v>
      </c>
      <c r="X1335">
        <v>0</v>
      </c>
      <c r="Y1335">
        <v>1290900</v>
      </c>
      <c r="Z1335" t="s">
        <v>1568</v>
      </c>
      <c r="AA1335" t="s">
        <v>248</v>
      </c>
      <c r="AB1335" t="s">
        <v>121</v>
      </c>
      <c r="AC1335" t="s">
        <v>255</v>
      </c>
      <c r="AD1335" t="s">
        <v>122</v>
      </c>
      <c r="AE1335" t="s">
        <v>248</v>
      </c>
      <c r="AF1335" t="s">
        <v>1812</v>
      </c>
      <c r="AG1335">
        <v>4</v>
      </c>
    </row>
    <row r="1336" spans="1:33" x14ac:dyDescent="0.35">
      <c r="A1336" t="s">
        <v>128</v>
      </c>
      <c r="B1336">
        <v>6556925</v>
      </c>
      <c r="C1336" t="s">
        <v>123</v>
      </c>
      <c r="D1336" t="s">
        <v>1505</v>
      </c>
      <c r="E1336" t="s">
        <v>310</v>
      </c>
      <c r="F1336" t="s">
        <v>133</v>
      </c>
      <c r="G1336" t="s">
        <v>147</v>
      </c>
      <c r="H1336">
        <v>45858</v>
      </c>
      <c r="I1336">
        <v>45858</v>
      </c>
      <c r="J1336" t="s">
        <v>856</v>
      </c>
      <c r="K1336">
        <v>1210100</v>
      </c>
      <c r="L1336" t="s">
        <v>390</v>
      </c>
      <c r="O1336">
        <v>10014594</v>
      </c>
      <c r="P1336" t="s">
        <v>128</v>
      </c>
      <c r="Q1336">
        <v>0</v>
      </c>
      <c r="R1336" t="s">
        <v>296</v>
      </c>
      <c r="S1336" t="s">
        <v>296</v>
      </c>
      <c r="T1336">
        <v>11464888</v>
      </c>
      <c r="U1336">
        <v>45683</v>
      </c>
      <c r="V1336">
        <v>45858</v>
      </c>
      <c r="W1336">
        <v>45795</v>
      </c>
      <c r="X1336">
        <v>0</v>
      </c>
      <c r="Y1336">
        <v>1290900</v>
      </c>
      <c r="Z1336" t="s">
        <v>1568</v>
      </c>
      <c r="AA1336" t="s">
        <v>248</v>
      </c>
      <c r="AB1336" t="s">
        <v>121</v>
      </c>
      <c r="AC1336" t="s">
        <v>255</v>
      </c>
      <c r="AD1336" t="s">
        <v>122</v>
      </c>
      <c r="AE1336" t="s">
        <v>248</v>
      </c>
      <c r="AF1336" t="s">
        <v>1812</v>
      </c>
      <c r="AG1336">
        <v>4</v>
      </c>
    </row>
    <row r="1337" spans="1:33" x14ac:dyDescent="0.35">
      <c r="A1337" t="s">
        <v>137</v>
      </c>
      <c r="B1337">
        <v>6556922</v>
      </c>
      <c r="C1337" t="s">
        <v>123</v>
      </c>
      <c r="D1337" t="s">
        <v>1506</v>
      </c>
      <c r="E1337" t="s">
        <v>310</v>
      </c>
      <c r="F1337" t="s">
        <v>133</v>
      </c>
      <c r="G1337" t="s">
        <v>147</v>
      </c>
      <c r="H1337">
        <v>45839</v>
      </c>
      <c r="I1337">
        <v>45869</v>
      </c>
      <c r="J1337" t="s">
        <v>856</v>
      </c>
      <c r="K1337">
        <v>1210100</v>
      </c>
      <c r="L1337" t="s">
        <v>388</v>
      </c>
      <c r="O1337">
        <v>10014595</v>
      </c>
      <c r="P1337" t="s">
        <v>137</v>
      </c>
      <c r="Q1337">
        <v>0</v>
      </c>
      <c r="R1337" t="s">
        <v>296</v>
      </c>
      <c r="S1337" t="s">
        <v>3891</v>
      </c>
      <c r="T1337">
        <v>11540325</v>
      </c>
      <c r="U1337">
        <v>45683</v>
      </c>
      <c r="V1337">
        <v>45839</v>
      </c>
      <c r="W1337">
        <v>45806</v>
      </c>
      <c r="X1337">
        <v>0</v>
      </c>
      <c r="Y1337">
        <v>1290900</v>
      </c>
      <c r="Z1337" t="s">
        <v>1568</v>
      </c>
      <c r="AA1337" t="s">
        <v>248</v>
      </c>
      <c r="AB1337" t="s">
        <v>121</v>
      </c>
      <c r="AC1337" t="s">
        <v>255</v>
      </c>
      <c r="AD1337" t="s">
        <v>141</v>
      </c>
      <c r="AE1337" t="s">
        <v>248</v>
      </c>
      <c r="AF1337" t="s">
        <v>3326</v>
      </c>
      <c r="AG1337">
        <v>10</v>
      </c>
    </row>
    <row r="1338" spans="1:33" x14ac:dyDescent="0.35">
      <c r="A1338" t="s">
        <v>137</v>
      </c>
      <c r="B1338">
        <v>6556894</v>
      </c>
      <c r="C1338" t="s">
        <v>123</v>
      </c>
      <c r="D1338" t="s">
        <v>1507</v>
      </c>
      <c r="E1338" t="s">
        <v>310</v>
      </c>
      <c r="F1338" t="s">
        <v>133</v>
      </c>
      <c r="G1338" t="s">
        <v>132</v>
      </c>
      <c r="H1338">
        <v>45845</v>
      </c>
      <c r="I1338">
        <v>45845</v>
      </c>
      <c r="J1338" t="s">
        <v>856</v>
      </c>
      <c r="K1338">
        <v>1210100</v>
      </c>
      <c r="L1338" t="s">
        <v>388</v>
      </c>
      <c r="O1338">
        <v>10014595</v>
      </c>
      <c r="P1338" t="s">
        <v>137</v>
      </c>
      <c r="Q1338">
        <v>0</v>
      </c>
      <c r="R1338" t="s">
        <v>296</v>
      </c>
      <c r="S1338" t="s">
        <v>342</v>
      </c>
      <c r="T1338">
        <v>11484528</v>
      </c>
      <c r="U1338">
        <v>45683</v>
      </c>
      <c r="V1338">
        <v>45845</v>
      </c>
      <c r="W1338">
        <v>45805</v>
      </c>
      <c r="X1338">
        <v>0</v>
      </c>
      <c r="Y1338">
        <v>1290900</v>
      </c>
      <c r="Z1338" t="s">
        <v>1568</v>
      </c>
      <c r="AA1338" t="s">
        <v>248</v>
      </c>
      <c r="AB1338" t="s">
        <v>121</v>
      </c>
      <c r="AC1338" t="s">
        <v>255</v>
      </c>
      <c r="AD1338" t="s">
        <v>141</v>
      </c>
      <c r="AE1338" t="s">
        <v>248</v>
      </c>
      <c r="AF1338" t="s">
        <v>3326</v>
      </c>
      <c r="AG1338">
        <v>0</v>
      </c>
    </row>
    <row r="1339" spans="1:33" x14ac:dyDescent="0.35">
      <c r="A1339" t="s">
        <v>173</v>
      </c>
      <c r="B1339">
        <v>6556854</v>
      </c>
      <c r="C1339" t="s">
        <v>123</v>
      </c>
      <c r="D1339" t="s">
        <v>1511</v>
      </c>
      <c r="E1339" t="s">
        <v>310</v>
      </c>
      <c r="F1339" t="s">
        <v>259</v>
      </c>
      <c r="G1339" t="s">
        <v>225</v>
      </c>
      <c r="H1339">
        <v>45839</v>
      </c>
      <c r="I1339">
        <v>45869</v>
      </c>
      <c r="J1339" t="s">
        <v>3476</v>
      </c>
      <c r="K1339">
        <v>1210101</v>
      </c>
      <c r="L1339" t="s">
        <v>341</v>
      </c>
      <c r="O1339">
        <v>10014656</v>
      </c>
      <c r="P1339" t="s">
        <v>173</v>
      </c>
      <c r="Q1339">
        <v>32164.54</v>
      </c>
      <c r="R1339" t="s">
        <v>296</v>
      </c>
      <c r="S1339" t="s">
        <v>256</v>
      </c>
      <c r="T1339">
        <v>11519926</v>
      </c>
      <c r="U1339">
        <v>45683</v>
      </c>
      <c r="V1339">
        <v>45839</v>
      </c>
      <c r="W1339">
        <v>45850</v>
      </c>
      <c r="X1339">
        <v>32164.54</v>
      </c>
      <c r="Y1339">
        <v>1290900</v>
      </c>
      <c r="Z1339" t="s">
        <v>1568</v>
      </c>
      <c r="AA1339" t="s">
        <v>248</v>
      </c>
      <c r="AB1339" t="s">
        <v>121</v>
      </c>
      <c r="AC1339" t="s">
        <v>255</v>
      </c>
      <c r="AD1339" t="s">
        <v>135</v>
      </c>
      <c r="AE1339" t="s">
        <v>248</v>
      </c>
      <c r="AF1339" t="s">
        <v>3326</v>
      </c>
      <c r="AG1339">
        <v>12</v>
      </c>
    </row>
    <row r="1340" spans="1:33" x14ac:dyDescent="0.35">
      <c r="A1340" t="s">
        <v>126</v>
      </c>
      <c r="B1340">
        <v>6556852</v>
      </c>
      <c r="C1340" t="s">
        <v>123</v>
      </c>
      <c r="D1340" t="s">
        <v>1512</v>
      </c>
      <c r="E1340" t="s">
        <v>310</v>
      </c>
      <c r="F1340" t="s">
        <v>133</v>
      </c>
      <c r="G1340" t="s">
        <v>132</v>
      </c>
      <c r="H1340">
        <v>45873</v>
      </c>
      <c r="I1340">
        <v>45873</v>
      </c>
      <c r="J1340" t="s">
        <v>856</v>
      </c>
      <c r="K1340">
        <v>1210101</v>
      </c>
      <c r="L1340" t="s">
        <v>391</v>
      </c>
      <c r="O1340">
        <v>10014657</v>
      </c>
      <c r="P1340" t="s">
        <v>126</v>
      </c>
      <c r="Q1340">
        <v>0</v>
      </c>
      <c r="R1340" t="s">
        <v>296</v>
      </c>
      <c r="S1340" t="s">
        <v>342</v>
      </c>
      <c r="T1340">
        <v>11508439</v>
      </c>
      <c r="U1340">
        <v>45683</v>
      </c>
      <c r="V1340">
        <v>45873</v>
      </c>
      <c r="W1340">
        <v>45833</v>
      </c>
      <c r="X1340">
        <v>0</v>
      </c>
      <c r="Y1340">
        <v>1290900</v>
      </c>
      <c r="Z1340" t="s">
        <v>1568</v>
      </c>
      <c r="AA1340" t="s">
        <v>248</v>
      </c>
      <c r="AB1340" t="s">
        <v>121</v>
      </c>
      <c r="AC1340" t="s">
        <v>255</v>
      </c>
      <c r="AD1340" t="s">
        <v>122</v>
      </c>
      <c r="AE1340" t="s">
        <v>248</v>
      </c>
      <c r="AF1340" t="s">
        <v>1812</v>
      </c>
      <c r="AG1340">
        <v>12</v>
      </c>
    </row>
    <row r="1341" spans="1:33" x14ac:dyDescent="0.35">
      <c r="A1341" t="s">
        <v>134</v>
      </c>
      <c r="B1341">
        <v>6556820</v>
      </c>
      <c r="C1341" t="s">
        <v>123</v>
      </c>
      <c r="D1341" t="s">
        <v>1513</v>
      </c>
      <c r="E1341" t="s">
        <v>310</v>
      </c>
      <c r="F1341" t="s">
        <v>133</v>
      </c>
      <c r="G1341" t="s">
        <v>132</v>
      </c>
      <c r="H1341">
        <v>45845</v>
      </c>
      <c r="I1341">
        <v>45845</v>
      </c>
      <c r="J1341" t="s">
        <v>856</v>
      </c>
      <c r="K1341">
        <v>1210101</v>
      </c>
      <c r="L1341" t="s">
        <v>271</v>
      </c>
      <c r="O1341">
        <v>10014658</v>
      </c>
      <c r="P1341" t="s">
        <v>134</v>
      </c>
      <c r="Q1341">
        <v>0</v>
      </c>
      <c r="R1341" t="s">
        <v>296</v>
      </c>
      <c r="S1341" t="s">
        <v>342</v>
      </c>
      <c r="T1341">
        <v>11510067</v>
      </c>
      <c r="U1341">
        <v>45683</v>
      </c>
      <c r="V1341">
        <v>45845</v>
      </c>
      <c r="W1341">
        <v>45805</v>
      </c>
      <c r="X1341">
        <v>0</v>
      </c>
      <c r="Y1341">
        <v>1290900</v>
      </c>
      <c r="Z1341" t="s">
        <v>1568</v>
      </c>
      <c r="AA1341" t="s">
        <v>248</v>
      </c>
      <c r="AB1341" t="s">
        <v>121</v>
      </c>
      <c r="AC1341" t="s">
        <v>255</v>
      </c>
      <c r="AD1341" t="s">
        <v>141</v>
      </c>
      <c r="AE1341" t="s">
        <v>248</v>
      </c>
      <c r="AF1341" t="s">
        <v>3326</v>
      </c>
      <c r="AG1341">
        <v>4</v>
      </c>
    </row>
    <row r="1342" spans="1:33" x14ac:dyDescent="0.35">
      <c r="A1342" t="s">
        <v>173</v>
      </c>
      <c r="B1342">
        <v>6555934</v>
      </c>
      <c r="C1342" t="s">
        <v>123</v>
      </c>
      <c r="D1342" t="s">
        <v>6225</v>
      </c>
      <c r="E1342" t="s">
        <v>310</v>
      </c>
      <c r="F1342" t="s">
        <v>133</v>
      </c>
      <c r="G1342" t="s">
        <v>132</v>
      </c>
      <c r="H1342">
        <v>45839</v>
      </c>
      <c r="I1342">
        <v>45869</v>
      </c>
      <c r="J1342" t="s">
        <v>3476</v>
      </c>
      <c r="K1342">
        <v>1210101</v>
      </c>
      <c r="L1342" t="s">
        <v>341</v>
      </c>
      <c r="O1342">
        <v>10014656</v>
      </c>
      <c r="P1342" t="s">
        <v>173</v>
      </c>
      <c r="Q1342">
        <v>0</v>
      </c>
      <c r="R1342" t="s">
        <v>296</v>
      </c>
      <c r="S1342" t="s">
        <v>342</v>
      </c>
      <c r="T1342">
        <v>11374946</v>
      </c>
      <c r="U1342">
        <v>45682</v>
      </c>
      <c r="V1342">
        <v>45839</v>
      </c>
      <c r="W1342">
        <v>45833</v>
      </c>
      <c r="X1342">
        <v>0</v>
      </c>
      <c r="Y1342">
        <v>1290900</v>
      </c>
      <c r="Z1342" t="s">
        <v>1568</v>
      </c>
      <c r="AA1342" t="s">
        <v>248</v>
      </c>
      <c r="AB1342" t="s">
        <v>121</v>
      </c>
      <c r="AC1342" t="s">
        <v>255</v>
      </c>
      <c r="AD1342" t="s">
        <v>122</v>
      </c>
      <c r="AE1342" t="s">
        <v>248</v>
      </c>
      <c r="AF1342" t="s">
        <v>1812</v>
      </c>
      <c r="AG1342">
        <v>48</v>
      </c>
    </row>
    <row r="1343" spans="1:33" x14ac:dyDescent="0.35">
      <c r="A1343" t="s">
        <v>240</v>
      </c>
      <c r="B1343">
        <v>6555219</v>
      </c>
      <c r="C1343" t="s">
        <v>129</v>
      </c>
      <c r="D1343" t="s">
        <v>1515</v>
      </c>
      <c r="E1343" t="s">
        <v>310</v>
      </c>
      <c r="F1343" t="s">
        <v>410</v>
      </c>
      <c r="G1343" t="s">
        <v>132</v>
      </c>
      <c r="H1343">
        <v>45809</v>
      </c>
      <c r="I1343">
        <v>45809</v>
      </c>
      <c r="K1343">
        <v>1213130</v>
      </c>
      <c r="L1343" t="s">
        <v>304</v>
      </c>
      <c r="O1343">
        <v>10014607</v>
      </c>
      <c r="P1343" t="s">
        <v>240</v>
      </c>
      <c r="Q1343">
        <v>0</v>
      </c>
      <c r="R1343" t="s">
        <v>996</v>
      </c>
      <c r="S1343" t="s">
        <v>343</v>
      </c>
      <c r="T1343">
        <v>11543491</v>
      </c>
      <c r="U1343">
        <v>45681</v>
      </c>
      <c r="V1343">
        <v>45809</v>
      </c>
      <c r="W1343">
        <v>45776</v>
      </c>
      <c r="X1343">
        <v>0</v>
      </c>
      <c r="Y1343">
        <v>1290900</v>
      </c>
      <c r="Z1343" t="s">
        <v>1568</v>
      </c>
      <c r="AA1343" t="s">
        <v>245</v>
      </c>
      <c r="AB1343" t="s">
        <v>121</v>
      </c>
      <c r="AC1343" t="s">
        <v>255</v>
      </c>
      <c r="AE1343" t="s">
        <v>245</v>
      </c>
      <c r="AF1343" t="s">
        <v>3326</v>
      </c>
      <c r="AG1343">
        <v>0</v>
      </c>
    </row>
    <row r="1344" spans="1:33" x14ac:dyDescent="0.35">
      <c r="A1344" t="s">
        <v>318</v>
      </c>
      <c r="B1344">
        <v>6554889</v>
      </c>
      <c r="C1344" t="s">
        <v>129</v>
      </c>
      <c r="D1344" t="s">
        <v>1516</v>
      </c>
      <c r="E1344" t="s">
        <v>310</v>
      </c>
      <c r="F1344" t="s">
        <v>125</v>
      </c>
      <c r="G1344" t="s">
        <v>136</v>
      </c>
      <c r="H1344">
        <v>45839</v>
      </c>
      <c r="I1344">
        <v>45869</v>
      </c>
      <c r="J1344" t="s">
        <v>3476</v>
      </c>
      <c r="K1344">
        <v>1215152</v>
      </c>
      <c r="L1344" t="s">
        <v>319</v>
      </c>
      <c r="O1344">
        <v>10014631</v>
      </c>
      <c r="P1344" t="s">
        <v>318</v>
      </c>
      <c r="Q1344">
        <v>2413.67</v>
      </c>
      <c r="R1344" t="s">
        <v>329</v>
      </c>
      <c r="S1344" t="s">
        <v>3901</v>
      </c>
      <c r="T1344">
        <v>11271712</v>
      </c>
      <c r="U1344">
        <v>45680</v>
      </c>
      <c r="V1344">
        <v>45839</v>
      </c>
      <c r="W1344">
        <v>45835</v>
      </c>
      <c r="X1344">
        <v>2413.67</v>
      </c>
      <c r="Y1344">
        <v>1290900</v>
      </c>
      <c r="Z1344" t="s">
        <v>1568</v>
      </c>
      <c r="AA1344" t="s">
        <v>246</v>
      </c>
      <c r="AB1344" t="s">
        <v>121</v>
      </c>
      <c r="AC1344" t="s">
        <v>255</v>
      </c>
      <c r="AD1344" t="s">
        <v>135</v>
      </c>
      <c r="AE1344" t="s">
        <v>246</v>
      </c>
      <c r="AF1344" t="s">
        <v>3326</v>
      </c>
      <c r="AG1344">
        <v>1</v>
      </c>
    </row>
    <row r="1345" spans="1:33" x14ac:dyDescent="0.35">
      <c r="A1345" t="s">
        <v>272</v>
      </c>
      <c r="B1345">
        <v>6554888</v>
      </c>
      <c r="C1345" t="s">
        <v>123</v>
      </c>
      <c r="D1345" t="s">
        <v>1517</v>
      </c>
      <c r="E1345" t="s">
        <v>310</v>
      </c>
      <c r="F1345" t="s">
        <v>133</v>
      </c>
      <c r="G1345" t="s">
        <v>132</v>
      </c>
      <c r="H1345">
        <v>45839</v>
      </c>
      <c r="I1345">
        <v>45869</v>
      </c>
      <c r="J1345" t="s">
        <v>856</v>
      </c>
      <c r="K1345">
        <v>1210102</v>
      </c>
      <c r="L1345" t="s">
        <v>273</v>
      </c>
      <c r="O1345">
        <v>10017653</v>
      </c>
      <c r="P1345" t="s">
        <v>165</v>
      </c>
      <c r="Q1345">
        <v>0</v>
      </c>
      <c r="R1345" t="s">
        <v>329</v>
      </c>
      <c r="S1345" t="s">
        <v>3891</v>
      </c>
      <c r="T1345">
        <v>11505984</v>
      </c>
      <c r="U1345">
        <v>45680</v>
      </c>
      <c r="V1345">
        <v>45839</v>
      </c>
      <c r="W1345">
        <v>45806</v>
      </c>
      <c r="X1345">
        <v>0</v>
      </c>
      <c r="Y1345">
        <v>1290900</v>
      </c>
      <c r="Z1345" t="s">
        <v>1568</v>
      </c>
      <c r="AA1345" t="s">
        <v>248</v>
      </c>
      <c r="AB1345" t="s">
        <v>121</v>
      </c>
      <c r="AC1345" t="s">
        <v>255</v>
      </c>
      <c r="AD1345" t="s">
        <v>141</v>
      </c>
      <c r="AE1345" t="s">
        <v>248</v>
      </c>
      <c r="AF1345" t="s">
        <v>3326</v>
      </c>
      <c r="AG1345">
        <v>8</v>
      </c>
    </row>
    <row r="1346" spans="1:33" x14ac:dyDescent="0.35">
      <c r="A1346" t="s">
        <v>137</v>
      </c>
      <c r="B1346">
        <v>6554835</v>
      </c>
      <c r="C1346" t="s">
        <v>123</v>
      </c>
      <c r="D1346" t="s">
        <v>1518</v>
      </c>
      <c r="E1346" t="s">
        <v>310</v>
      </c>
      <c r="F1346" t="s">
        <v>259</v>
      </c>
      <c r="G1346" t="s">
        <v>192</v>
      </c>
      <c r="H1346">
        <v>45809</v>
      </c>
      <c r="I1346">
        <v>45809</v>
      </c>
      <c r="J1346" t="s">
        <v>856</v>
      </c>
      <c r="K1346">
        <v>1210100</v>
      </c>
      <c r="L1346" t="s">
        <v>388</v>
      </c>
      <c r="O1346">
        <v>10014595</v>
      </c>
      <c r="P1346" t="s">
        <v>137</v>
      </c>
      <c r="Q1346">
        <v>2465.7399999999998</v>
      </c>
      <c r="R1346" t="s">
        <v>343</v>
      </c>
      <c r="S1346" t="s">
        <v>343</v>
      </c>
      <c r="T1346">
        <v>11542823</v>
      </c>
      <c r="U1346">
        <v>45680</v>
      </c>
      <c r="V1346">
        <v>45809</v>
      </c>
      <c r="W1346">
        <v>45798</v>
      </c>
      <c r="X1346">
        <v>2465.7399999999998</v>
      </c>
      <c r="Y1346">
        <v>1290900</v>
      </c>
      <c r="Z1346" t="s">
        <v>1568</v>
      </c>
      <c r="AA1346" t="s">
        <v>248</v>
      </c>
      <c r="AB1346" t="s">
        <v>121</v>
      </c>
      <c r="AC1346" t="s">
        <v>255</v>
      </c>
      <c r="AD1346" t="s">
        <v>135</v>
      </c>
      <c r="AE1346" t="s">
        <v>248</v>
      </c>
      <c r="AF1346" t="s">
        <v>3326</v>
      </c>
      <c r="AG1346">
        <v>6</v>
      </c>
    </row>
    <row r="1347" spans="1:33" x14ac:dyDescent="0.35">
      <c r="A1347" t="s">
        <v>272</v>
      </c>
      <c r="B1347">
        <v>6554373</v>
      </c>
      <c r="C1347" t="s">
        <v>123</v>
      </c>
      <c r="D1347" t="s">
        <v>1485</v>
      </c>
      <c r="E1347" t="s">
        <v>310</v>
      </c>
      <c r="F1347" t="s">
        <v>1576</v>
      </c>
      <c r="G1347" t="s">
        <v>172</v>
      </c>
      <c r="H1347">
        <v>45845</v>
      </c>
      <c r="I1347">
        <v>45845</v>
      </c>
      <c r="J1347" t="s">
        <v>856</v>
      </c>
      <c r="K1347">
        <v>1210102</v>
      </c>
      <c r="L1347" t="s">
        <v>273</v>
      </c>
      <c r="M1347">
        <v>45701</v>
      </c>
      <c r="N1347">
        <v>45790</v>
      </c>
      <c r="O1347">
        <v>10017653</v>
      </c>
      <c r="P1347" t="s">
        <v>165</v>
      </c>
      <c r="Q1347">
        <v>15.79</v>
      </c>
      <c r="R1347" t="s">
        <v>343</v>
      </c>
      <c r="S1347" t="s">
        <v>342</v>
      </c>
      <c r="T1347">
        <v>11540242</v>
      </c>
      <c r="U1347">
        <v>45679</v>
      </c>
      <c r="V1347">
        <v>45845</v>
      </c>
      <c r="W1347">
        <v>45805</v>
      </c>
      <c r="X1347">
        <v>15.79</v>
      </c>
      <c r="Y1347">
        <v>1290900</v>
      </c>
      <c r="Z1347" t="s">
        <v>1568</v>
      </c>
      <c r="AA1347" t="s">
        <v>248</v>
      </c>
      <c r="AB1347" t="s">
        <v>121</v>
      </c>
      <c r="AC1347" t="s">
        <v>255</v>
      </c>
      <c r="AD1347" t="s">
        <v>135</v>
      </c>
      <c r="AE1347" t="s">
        <v>248</v>
      </c>
      <c r="AF1347" t="s">
        <v>3326</v>
      </c>
      <c r="AG1347">
        <v>4</v>
      </c>
    </row>
    <row r="1348" spans="1:33" x14ac:dyDescent="0.35">
      <c r="A1348" t="s">
        <v>272</v>
      </c>
      <c r="B1348">
        <v>6554372</v>
      </c>
      <c r="C1348" t="s">
        <v>123</v>
      </c>
      <c r="D1348" t="s">
        <v>1486</v>
      </c>
      <c r="E1348" t="s">
        <v>310</v>
      </c>
      <c r="F1348" t="s">
        <v>133</v>
      </c>
      <c r="G1348" t="s">
        <v>226</v>
      </c>
      <c r="H1348">
        <v>45839</v>
      </c>
      <c r="I1348">
        <v>45869</v>
      </c>
      <c r="J1348" t="s">
        <v>3476</v>
      </c>
      <c r="K1348">
        <v>1210102</v>
      </c>
      <c r="L1348" t="s">
        <v>273</v>
      </c>
      <c r="O1348">
        <v>10017653</v>
      </c>
      <c r="P1348" t="s">
        <v>165</v>
      </c>
      <c r="Q1348">
        <v>0</v>
      </c>
      <c r="R1348" t="s">
        <v>343</v>
      </c>
      <c r="S1348" t="s">
        <v>342</v>
      </c>
      <c r="T1348">
        <v>11459163</v>
      </c>
      <c r="U1348">
        <v>45679</v>
      </c>
      <c r="V1348">
        <v>45839</v>
      </c>
      <c r="W1348">
        <v>45833</v>
      </c>
      <c r="X1348">
        <v>0</v>
      </c>
      <c r="Y1348">
        <v>1290900</v>
      </c>
      <c r="Z1348" t="s">
        <v>1568</v>
      </c>
      <c r="AA1348" t="s">
        <v>248</v>
      </c>
      <c r="AB1348" t="s">
        <v>121</v>
      </c>
      <c r="AC1348" t="s">
        <v>255</v>
      </c>
      <c r="AD1348" t="s">
        <v>189</v>
      </c>
      <c r="AE1348" t="s">
        <v>248</v>
      </c>
      <c r="AF1348" t="s">
        <v>1812</v>
      </c>
      <c r="AG1348">
        <v>4</v>
      </c>
    </row>
    <row r="1349" spans="1:33" x14ac:dyDescent="0.35">
      <c r="A1349" t="s">
        <v>156</v>
      </c>
      <c r="B1349">
        <v>6554363</v>
      </c>
      <c r="C1349" t="s">
        <v>138</v>
      </c>
      <c r="D1349" t="s">
        <v>1487</v>
      </c>
      <c r="E1349" t="s">
        <v>310</v>
      </c>
      <c r="F1349" t="s">
        <v>133</v>
      </c>
      <c r="G1349" t="s">
        <v>226</v>
      </c>
      <c r="H1349">
        <v>45845</v>
      </c>
      <c r="I1349">
        <v>45845</v>
      </c>
      <c r="J1349" t="s">
        <v>856</v>
      </c>
      <c r="K1349">
        <v>2230131</v>
      </c>
      <c r="L1349" t="s">
        <v>311</v>
      </c>
      <c r="O1349">
        <v>10016283</v>
      </c>
      <c r="P1349" t="s">
        <v>156</v>
      </c>
      <c r="Q1349">
        <v>0</v>
      </c>
      <c r="R1349" t="s">
        <v>343</v>
      </c>
      <c r="S1349" t="s">
        <v>342</v>
      </c>
      <c r="T1349">
        <v>11539501</v>
      </c>
      <c r="U1349">
        <v>45679</v>
      </c>
      <c r="V1349">
        <v>45845</v>
      </c>
      <c r="W1349">
        <v>45805</v>
      </c>
      <c r="X1349">
        <v>0</v>
      </c>
      <c r="Y1349">
        <v>1290900</v>
      </c>
      <c r="Z1349" t="s">
        <v>1568</v>
      </c>
      <c r="AA1349" t="s">
        <v>249</v>
      </c>
      <c r="AB1349" t="s">
        <v>121</v>
      </c>
      <c r="AC1349" t="s">
        <v>255</v>
      </c>
      <c r="AD1349" t="s">
        <v>189</v>
      </c>
      <c r="AE1349" t="s">
        <v>249</v>
      </c>
      <c r="AF1349" t="s">
        <v>1812</v>
      </c>
      <c r="AG1349">
        <v>0</v>
      </c>
    </row>
    <row r="1350" spans="1:33" x14ac:dyDescent="0.35">
      <c r="A1350" t="s">
        <v>137</v>
      </c>
      <c r="B1350">
        <v>6553912</v>
      </c>
      <c r="C1350" t="s">
        <v>123</v>
      </c>
      <c r="D1350" t="s">
        <v>1488</v>
      </c>
      <c r="E1350" t="s">
        <v>310</v>
      </c>
      <c r="F1350" t="s">
        <v>133</v>
      </c>
      <c r="G1350" t="s">
        <v>147</v>
      </c>
      <c r="H1350">
        <v>45889</v>
      </c>
      <c r="I1350">
        <v>45889</v>
      </c>
      <c r="J1350" t="s">
        <v>856</v>
      </c>
      <c r="K1350">
        <v>1210100</v>
      </c>
      <c r="L1350" t="s">
        <v>388</v>
      </c>
      <c r="O1350">
        <v>10014595</v>
      </c>
      <c r="P1350" t="s">
        <v>137</v>
      </c>
      <c r="Q1350">
        <v>0</v>
      </c>
      <c r="R1350" t="s">
        <v>296</v>
      </c>
      <c r="S1350" t="s">
        <v>296</v>
      </c>
      <c r="T1350">
        <v>11459176</v>
      </c>
      <c r="U1350">
        <v>45679</v>
      </c>
      <c r="V1350">
        <v>45889</v>
      </c>
      <c r="W1350">
        <v>45848</v>
      </c>
      <c r="X1350">
        <v>0</v>
      </c>
      <c r="Y1350">
        <v>1290900</v>
      </c>
      <c r="Z1350" t="s">
        <v>1568</v>
      </c>
      <c r="AA1350" t="s">
        <v>248</v>
      </c>
      <c r="AB1350" t="s">
        <v>121</v>
      </c>
      <c r="AC1350" t="s">
        <v>255</v>
      </c>
      <c r="AD1350" t="s">
        <v>141</v>
      </c>
      <c r="AE1350" t="s">
        <v>248</v>
      </c>
      <c r="AF1350" t="s">
        <v>3326</v>
      </c>
      <c r="AG1350">
        <v>2</v>
      </c>
    </row>
    <row r="1351" spans="1:33" x14ac:dyDescent="0.35">
      <c r="A1351" t="s">
        <v>137</v>
      </c>
      <c r="B1351">
        <v>6553874</v>
      </c>
      <c r="C1351" t="s">
        <v>123</v>
      </c>
      <c r="D1351" t="s">
        <v>1489</v>
      </c>
      <c r="E1351" t="s">
        <v>310</v>
      </c>
      <c r="F1351" t="s">
        <v>133</v>
      </c>
      <c r="G1351" t="s">
        <v>147</v>
      </c>
      <c r="H1351">
        <v>45839</v>
      </c>
      <c r="I1351">
        <v>45869</v>
      </c>
      <c r="J1351" t="s">
        <v>856</v>
      </c>
      <c r="K1351">
        <v>1210100</v>
      </c>
      <c r="L1351" t="s">
        <v>388</v>
      </c>
      <c r="O1351">
        <v>10014595</v>
      </c>
      <c r="P1351" t="s">
        <v>137</v>
      </c>
      <c r="Q1351">
        <v>0</v>
      </c>
      <c r="R1351" t="s">
        <v>296</v>
      </c>
      <c r="S1351" t="s">
        <v>3891</v>
      </c>
      <c r="T1351">
        <v>11458339</v>
      </c>
      <c r="U1351">
        <v>45679</v>
      </c>
      <c r="V1351">
        <v>45839</v>
      </c>
      <c r="W1351">
        <v>45806</v>
      </c>
      <c r="X1351">
        <v>0</v>
      </c>
      <c r="Y1351">
        <v>1290900</v>
      </c>
      <c r="Z1351" t="s">
        <v>1568</v>
      </c>
      <c r="AA1351" t="s">
        <v>248</v>
      </c>
      <c r="AB1351" t="s">
        <v>121</v>
      </c>
      <c r="AC1351" t="s">
        <v>255</v>
      </c>
      <c r="AD1351" t="s">
        <v>141</v>
      </c>
      <c r="AE1351" t="s">
        <v>248</v>
      </c>
      <c r="AF1351" t="s">
        <v>3326</v>
      </c>
      <c r="AG1351">
        <v>2</v>
      </c>
    </row>
    <row r="1352" spans="1:33" x14ac:dyDescent="0.35">
      <c r="A1352" t="s">
        <v>173</v>
      </c>
      <c r="B1352">
        <v>6553868</v>
      </c>
      <c r="C1352" t="s">
        <v>123</v>
      </c>
      <c r="D1352" t="s">
        <v>6336</v>
      </c>
      <c r="E1352" t="s">
        <v>310</v>
      </c>
      <c r="F1352" t="s">
        <v>133</v>
      </c>
      <c r="G1352" t="s">
        <v>132</v>
      </c>
      <c r="H1352">
        <v>45845</v>
      </c>
      <c r="I1352">
        <v>45845</v>
      </c>
      <c r="J1352" t="s">
        <v>856</v>
      </c>
      <c r="K1352">
        <v>1210101</v>
      </c>
      <c r="L1352" t="s">
        <v>341</v>
      </c>
      <c r="O1352">
        <v>10014656</v>
      </c>
      <c r="P1352" t="s">
        <v>173</v>
      </c>
      <c r="Q1352">
        <v>0</v>
      </c>
      <c r="R1352" t="s">
        <v>296</v>
      </c>
      <c r="S1352" t="s">
        <v>3891</v>
      </c>
      <c r="T1352">
        <v>11507144</v>
      </c>
      <c r="U1352">
        <v>45679</v>
      </c>
      <c r="V1352">
        <v>45845</v>
      </c>
      <c r="W1352">
        <v>45828</v>
      </c>
      <c r="X1352">
        <v>0</v>
      </c>
      <c r="Y1352">
        <v>1290900</v>
      </c>
      <c r="Z1352" t="s">
        <v>1568</v>
      </c>
      <c r="AA1352" t="s">
        <v>248</v>
      </c>
      <c r="AB1352" t="s">
        <v>121</v>
      </c>
      <c r="AC1352" t="s">
        <v>255</v>
      </c>
      <c r="AD1352" t="s">
        <v>122</v>
      </c>
      <c r="AE1352" t="s">
        <v>248</v>
      </c>
      <c r="AF1352" t="s">
        <v>1812</v>
      </c>
      <c r="AG1352">
        <v>16</v>
      </c>
    </row>
    <row r="1353" spans="1:33" x14ac:dyDescent="0.35">
      <c r="A1353" t="s">
        <v>173</v>
      </c>
      <c r="B1353">
        <v>6553867</v>
      </c>
      <c r="C1353" t="s">
        <v>123</v>
      </c>
      <c r="D1353" t="s">
        <v>4036</v>
      </c>
      <c r="E1353" t="s">
        <v>310</v>
      </c>
      <c r="F1353" t="s">
        <v>439</v>
      </c>
      <c r="G1353" t="s">
        <v>192</v>
      </c>
      <c r="H1353">
        <v>45821</v>
      </c>
      <c r="I1353">
        <v>45821</v>
      </c>
      <c r="J1353" t="s">
        <v>5389</v>
      </c>
      <c r="K1353">
        <v>1210101</v>
      </c>
      <c r="L1353" t="s">
        <v>341</v>
      </c>
      <c r="O1353">
        <v>10014656</v>
      </c>
      <c r="P1353" t="s">
        <v>173</v>
      </c>
      <c r="Q1353">
        <v>16783.59</v>
      </c>
      <c r="R1353" t="s">
        <v>296</v>
      </c>
      <c r="S1353" t="s">
        <v>293</v>
      </c>
      <c r="T1353">
        <v>11503281</v>
      </c>
      <c r="U1353">
        <v>45679</v>
      </c>
      <c r="V1353">
        <v>45821</v>
      </c>
      <c r="W1353">
        <v>45824</v>
      </c>
      <c r="X1353">
        <v>16783.59</v>
      </c>
      <c r="Y1353">
        <v>1290900</v>
      </c>
      <c r="Z1353" t="s">
        <v>1568</v>
      </c>
      <c r="AA1353" t="s">
        <v>248</v>
      </c>
      <c r="AB1353" t="s">
        <v>121</v>
      </c>
      <c r="AC1353" t="s">
        <v>255</v>
      </c>
      <c r="AD1353" t="s">
        <v>135</v>
      </c>
      <c r="AE1353" t="s">
        <v>248</v>
      </c>
      <c r="AF1353" t="s">
        <v>3326</v>
      </c>
      <c r="AG1353">
        <v>6</v>
      </c>
    </row>
    <row r="1354" spans="1:33" x14ac:dyDescent="0.35">
      <c r="A1354" t="s">
        <v>173</v>
      </c>
      <c r="B1354">
        <v>6553864</v>
      </c>
      <c r="C1354" t="s">
        <v>123</v>
      </c>
      <c r="D1354" t="s">
        <v>1492</v>
      </c>
      <c r="E1354" t="s">
        <v>310</v>
      </c>
      <c r="F1354" t="s">
        <v>133</v>
      </c>
      <c r="G1354" t="s">
        <v>132</v>
      </c>
      <c r="H1354">
        <v>45845</v>
      </c>
      <c r="I1354">
        <v>45845</v>
      </c>
      <c r="J1354" t="s">
        <v>856</v>
      </c>
      <c r="K1354">
        <v>1210101</v>
      </c>
      <c r="L1354" t="s">
        <v>341</v>
      </c>
      <c r="O1354">
        <v>10014656</v>
      </c>
      <c r="P1354" t="s">
        <v>173</v>
      </c>
      <c r="Q1354">
        <v>0</v>
      </c>
      <c r="R1354" t="s">
        <v>296</v>
      </c>
      <c r="S1354" t="s">
        <v>342</v>
      </c>
      <c r="T1354">
        <v>11466897</v>
      </c>
      <c r="U1354">
        <v>45679</v>
      </c>
      <c r="V1354">
        <v>45845</v>
      </c>
      <c r="W1354">
        <v>45805</v>
      </c>
      <c r="X1354">
        <v>0</v>
      </c>
      <c r="Y1354">
        <v>1290900</v>
      </c>
      <c r="Z1354" t="s">
        <v>1568</v>
      </c>
      <c r="AA1354" t="s">
        <v>248</v>
      </c>
      <c r="AB1354" t="s">
        <v>121</v>
      </c>
      <c r="AC1354" t="s">
        <v>255</v>
      </c>
      <c r="AD1354" t="s">
        <v>122</v>
      </c>
      <c r="AE1354" t="s">
        <v>248</v>
      </c>
      <c r="AF1354" t="s">
        <v>1812</v>
      </c>
      <c r="AG1354">
        <v>24</v>
      </c>
    </row>
    <row r="1355" spans="1:33" x14ac:dyDescent="0.35">
      <c r="A1355" t="s">
        <v>126</v>
      </c>
      <c r="B1355">
        <v>6553863</v>
      </c>
      <c r="C1355" t="s">
        <v>123</v>
      </c>
      <c r="D1355" t="s">
        <v>1493</v>
      </c>
      <c r="E1355" t="s">
        <v>310</v>
      </c>
      <c r="F1355" t="s">
        <v>133</v>
      </c>
      <c r="G1355" t="s">
        <v>132</v>
      </c>
      <c r="H1355">
        <v>45873</v>
      </c>
      <c r="I1355">
        <v>45873</v>
      </c>
      <c r="J1355" t="s">
        <v>856</v>
      </c>
      <c r="K1355">
        <v>1210101</v>
      </c>
      <c r="L1355" t="s">
        <v>391</v>
      </c>
      <c r="O1355">
        <v>10014657</v>
      </c>
      <c r="P1355" t="s">
        <v>126</v>
      </c>
      <c r="Q1355">
        <v>0</v>
      </c>
      <c r="R1355" t="s">
        <v>296</v>
      </c>
      <c r="S1355" t="s">
        <v>342</v>
      </c>
      <c r="T1355">
        <v>11541125</v>
      </c>
      <c r="U1355">
        <v>45679</v>
      </c>
      <c r="V1355">
        <v>45873</v>
      </c>
      <c r="W1355">
        <v>45833</v>
      </c>
      <c r="X1355">
        <v>0</v>
      </c>
      <c r="Y1355">
        <v>1290900</v>
      </c>
      <c r="Z1355" t="s">
        <v>1568</v>
      </c>
      <c r="AA1355" t="s">
        <v>248</v>
      </c>
      <c r="AB1355" t="s">
        <v>121</v>
      </c>
      <c r="AC1355" t="s">
        <v>255</v>
      </c>
      <c r="AD1355" t="s">
        <v>141</v>
      </c>
      <c r="AE1355" t="s">
        <v>248</v>
      </c>
      <c r="AF1355" t="s">
        <v>3326</v>
      </c>
      <c r="AG1355">
        <v>2</v>
      </c>
    </row>
    <row r="1356" spans="1:33" x14ac:dyDescent="0.35">
      <c r="A1356" t="s">
        <v>126</v>
      </c>
      <c r="B1356">
        <v>6553862</v>
      </c>
      <c r="C1356" t="s">
        <v>123</v>
      </c>
      <c r="D1356" t="s">
        <v>1494</v>
      </c>
      <c r="E1356" t="s">
        <v>310</v>
      </c>
      <c r="F1356" t="s">
        <v>133</v>
      </c>
      <c r="G1356" t="s">
        <v>132</v>
      </c>
      <c r="H1356">
        <v>45889</v>
      </c>
      <c r="I1356">
        <v>45889</v>
      </c>
      <c r="J1356" t="s">
        <v>856</v>
      </c>
      <c r="K1356">
        <v>1210101</v>
      </c>
      <c r="L1356" t="s">
        <v>391</v>
      </c>
      <c r="O1356">
        <v>10014657</v>
      </c>
      <c r="P1356" t="s">
        <v>126</v>
      </c>
      <c r="Q1356">
        <v>0</v>
      </c>
      <c r="R1356" t="s">
        <v>296</v>
      </c>
      <c r="S1356" t="s">
        <v>296</v>
      </c>
      <c r="T1356">
        <v>11541023</v>
      </c>
      <c r="U1356">
        <v>45679</v>
      </c>
      <c r="V1356">
        <v>45889</v>
      </c>
      <c r="W1356">
        <v>45848</v>
      </c>
      <c r="X1356">
        <v>0</v>
      </c>
      <c r="Y1356">
        <v>1290900</v>
      </c>
      <c r="Z1356" t="s">
        <v>1568</v>
      </c>
      <c r="AA1356" t="s">
        <v>248</v>
      </c>
      <c r="AB1356" t="s">
        <v>121</v>
      </c>
      <c r="AC1356" t="s">
        <v>255</v>
      </c>
      <c r="AD1356" t="s">
        <v>141</v>
      </c>
      <c r="AE1356" t="s">
        <v>248</v>
      </c>
      <c r="AF1356" t="s">
        <v>3326</v>
      </c>
      <c r="AG1356">
        <v>4</v>
      </c>
    </row>
    <row r="1357" spans="1:33" x14ac:dyDescent="0.35">
      <c r="A1357" t="s">
        <v>324</v>
      </c>
      <c r="B1357">
        <v>6553431</v>
      </c>
      <c r="C1357" t="s">
        <v>138</v>
      </c>
      <c r="D1357" t="s">
        <v>1477</v>
      </c>
      <c r="E1357" t="s">
        <v>310</v>
      </c>
      <c r="F1357" t="s">
        <v>133</v>
      </c>
      <c r="G1357" t="s">
        <v>132</v>
      </c>
      <c r="H1357">
        <v>45869</v>
      </c>
      <c r="I1357">
        <v>45869</v>
      </c>
      <c r="J1357" t="s">
        <v>856</v>
      </c>
      <c r="K1357">
        <v>1216100</v>
      </c>
      <c r="L1357" t="s">
        <v>325</v>
      </c>
      <c r="O1357">
        <v>10014726</v>
      </c>
      <c r="P1357" t="s">
        <v>412</v>
      </c>
      <c r="Q1357">
        <v>0</v>
      </c>
      <c r="R1357" t="s">
        <v>349</v>
      </c>
      <c r="S1357" t="s">
        <v>3891</v>
      </c>
      <c r="T1357">
        <v>11541500</v>
      </c>
      <c r="U1357">
        <v>45678</v>
      </c>
      <c r="V1357">
        <v>45869</v>
      </c>
      <c r="W1357">
        <v>45848</v>
      </c>
      <c r="X1357">
        <v>0</v>
      </c>
      <c r="Y1357">
        <v>1290900</v>
      </c>
      <c r="Z1357" t="s">
        <v>1568</v>
      </c>
      <c r="AA1357" t="s">
        <v>249</v>
      </c>
      <c r="AB1357" t="s">
        <v>121</v>
      </c>
      <c r="AC1357" t="s">
        <v>255</v>
      </c>
      <c r="AD1357" t="s">
        <v>122</v>
      </c>
      <c r="AE1357" t="s">
        <v>249</v>
      </c>
      <c r="AF1357" t="s">
        <v>1812</v>
      </c>
      <c r="AG1357">
        <v>0</v>
      </c>
    </row>
    <row r="1358" spans="1:33" x14ac:dyDescent="0.35">
      <c r="A1358" t="s">
        <v>318</v>
      </c>
      <c r="B1358">
        <v>6552661</v>
      </c>
      <c r="C1358" t="s">
        <v>129</v>
      </c>
      <c r="D1358" t="s">
        <v>1478</v>
      </c>
      <c r="E1358" t="s">
        <v>310</v>
      </c>
      <c r="F1358" t="s">
        <v>133</v>
      </c>
      <c r="G1358" t="s">
        <v>226</v>
      </c>
      <c r="H1358">
        <v>45809</v>
      </c>
      <c r="I1358">
        <v>45809</v>
      </c>
      <c r="J1358" t="s">
        <v>856</v>
      </c>
      <c r="K1358">
        <v>1215152</v>
      </c>
      <c r="L1358" t="s">
        <v>319</v>
      </c>
      <c r="O1358">
        <v>10014631</v>
      </c>
      <c r="P1358" t="s">
        <v>318</v>
      </c>
      <c r="Q1358">
        <v>0</v>
      </c>
      <c r="R1358" t="s">
        <v>329</v>
      </c>
      <c r="S1358" t="s">
        <v>343</v>
      </c>
      <c r="T1358">
        <v>11485871</v>
      </c>
      <c r="U1358">
        <v>45675</v>
      </c>
      <c r="V1358">
        <v>45809</v>
      </c>
      <c r="W1358">
        <v>45776</v>
      </c>
      <c r="X1358">
        <v>0</v>
      </c>
      <c r="Y1358">
        <v>1290900</v>
      </c>
      <c r="Z1358" t="s">
        <v>1568</v>
      </c>
      <c r="AA1358" t="s">
        <v>246</v>
      </c>
      <c r="AB1358" t="s">
        <v>121</v>
      </c>
      <c r="AC1358" t="s">
        <v>255</v>
      </c>
      <c r="AD1358" t="s">
        <v>189</v>
      </c>
      <c r="AE1358" t="s">
        <v>246</v>
      </c>
      <c r="AF1358" t="s">
        <v>1812</v>
      </c>
      <c r="AG1358">
        <v>8</v>
      </c>
    </row>
    <row r="1359" spans="1:33" x14ac:dyDescent="0.35">
      <c r="A1359" t="s">
        <v>406</v>
      </c>
      <c r="B1359">
        <v>6552326</v>
      </c>
      <c r="C1359" t="s">
        <v>129</v>
      </c>
      <c r="D1359" t="s">
        <v>5227</v>
      </c>
      <c r="E1359" t="s">
        <v>310</v>
      </c>
      <c r="F1359" t="s">
        <v>125</v>
      </c>
      <c r="G1359" t="s">
        <v>190</v>
      </c>
      <c r="H1359">
        <v>45839</v>
      </c>
      <c r="I1359">
        <v>45869</v>
      </c>
      <c r="J1359" t="s">
        <v>3476</v>
      </c>
      <c r="K1359">
        <v>1213130</v>
      </c>
      <c r="L1359" t="s">
        <v>407</v>
      </c>
      <c r="Q1359">
        <v>0</v>
      </c>
      <c r="R1359" t="s">
        <v>343</v>
      </c>
      <c r="S1359" t="s">
        <v>3901</v>
      </c>
      <c r="T1359">
        <v>11514266</v>
      </c>
      <c r="U1359">
        <v>45673</v>
      </c>
      <c r="V1359">
        <v>45839</v>
      </c>
      <c r="W1359">
        <v>45835</v>
      </c>
      <c r="X1359">
        <v>0</v>
      </c>
      <c r="Y1359">
        <v>1290900</v>
      </c>
      <c r="Z1359" t="s">
        <v>1568</v>
      </c>
      <c r="AA1359" t="s">
        <v>245</v>
      </c>
      <c r="AB1359" t="s">
        <v>121</v>
      </c>
      <c r="AC1359" t="s">
        <v>255</v>
      </c>
      <c r="AD1359" t="s">
        <v>189</v>
      </c>
      <c r="AE1359" t="s">
        <v>245</v>
      </c>
      <c r="AF1359" t="s">
        <v>1812</v>
      </c>
      <c r="AG1359">
        <v>1</v>
      </c>
    </row>
    <row r="1360" spans="1:33" x14ac:dyDescent="0.35">
      <c r="A1360" t="s">
        <v>148</v>
      </c>
      <c r="B1360">
        <v>6552325</v>
      </c>
      <c r="C1360" t="s">
        <v>129</v>
      </c>
      <c r="D1360" t="s">
        <v>1479</v>
      </c>
      <c r="E1360" t="s">
        <v>310</v>
      </c>
      <c r="F1360" t="s">
        <v>133</v>
      </c>
      <c r="G1360" t="s">
        <v>226</v>
      </c>
      <c r="H1360">
        <v>45839</v>
      </c>
      <c r="I1360">
        <v>45869</v>
      </c>
      <c r="J1360" t="s">
        <v>3476</v>
      </c>
      <c r="K1360">
        <v>1213130</v>
      </c>
      <c r="L1360" t="s">
        <v>297</v>
      </c>
      <c r="O1360">
        <v>10014617</v>
      </c>
      <c r="P1360" t="s">
        <v>148</v>
      </c>
      <c r="Q1360">
        <v>0</v>
      </c>
      <c r="R1360" t="s">
        <v>343</v>
      </c>
      <c r="S1360" t="s">
        <v>3901</v>
      </c>
      <c r="T1360">
        <v>11514034</v>
      </c>
      <c r="U1360">
        <v>45673</v>
      </c>
      <c r="V1360">
        <v>45839</v>
      </c>
      <c r="W1360">
        <v>45835</v>
      </c>
      <c r="X1360">
        <v>0</v>
      </c>
      <c r="Y1360">
        <v>1290900</v>
      </c>
      <c r="Z1360" t="s">
        <v>1568</v>
      </c>
      <c r="AA1360" t="s">
        <v>245</v>
      </c>
      <c r="AB1360" t="s">
        <v>121</v>
      </c>
      <c r="AC1360" t="s">
        <v>255</v>
      </c>
      <c r="AD1360" t="s">
        <v>189</v>
      </c>
      <c r="AE1360" t="s">
        <v>245</v>
      </c>
      <c r="AF1360" t="s">
        <v>1812</v>
      </c>
      <c r="AG1360">
        <v>10</v>
      </c>
    </row>
    <row r="1361" spans="1:33" x14ac:dyDescent="0.35">
      <c r="A1361" t="s">
        <v>400</v>
      </c>
      <c r="B1361">
        <v>6552221</v>
      </c>
      <c r="C1361" t="s">
        <v>129</v>
      </c>
      <c r="D1361" t="s">
        <v>1480</v>
      </c>
      <c r="E1361" t="s">
        <v>310</v>
      </c>
      <c r="F1361" t="s">
        <v>133</v>
      </c>
      <c r="G1361" t="s">
        <v>1039</v>
      </c>
      <c r="H1361">
        <v>45839</v>
      </c>
      <c r="I1361">
        <v>45869</v>
      </c>
      <c r="J1361" t="s">
        <v>3476</v>
      </c>
      <c r="K1361">
        <v>1215155</v>
      </c>
      <c r="L1361" t="s">
        <v>401</v>
      </c>
      <c r="O1361">
        <v>10014646</v>
      </c>
      <c r="P1361" t="s">
        <v>400</v>
      </c>
      <c r="Q1361">
        <v>0</v>
      </c>
      <c r="R1361" t="s">
        <v>329</v>
      </c>
      <c r="S1361" t="s">
        <v>3901</v>
      </c>
      <c r="T1361">
        <v>11381569</v>
      </c>
      <c r="U1361">
        <v>45673</v>
      </c>
      <c r="V1361">
        <v>45839</v>
      </c>
      <c r="W1361">
        <v>45835</v>
      </c>
      <c r="X1361">
        <v>0</v>
      </c>
      <c r="Y1361">
        <v>1290900</v>
      </c>
      <c r="Z1361" t="s">
        <v>1568</v>
      </c>
      <c r="AA1361" t="s">
        <v>246</v>
      </c>
      <c r="AB1361" t="s">
        <v>121</v>
      </c>
      <c r="AC1361" t="s">
        <v>255</v>
      </c>
      <c r="AD1361" t="s">
        <v>122</v>
      </c>
      <c r="AE1361" t="s">
        <v>246</v>
      </c>
      <c r="AF1361" t="s">
        <v>1812</v>
      </c>
      <c r="AG1361">
        <v>12</v>
      </c>
    </row>
    <row r="1362" spans="1:33" x14ac:dyDescent="0.35">
      <c r="A1362" t="s">
        <v>223</v>
      </c>
      <c r="B1362">
        <v>6552200</v>
      </c>
      <c r="C1362" t="s">
        <v>129</v>
      </c>
      <c r="D1362" t="s">
        <v>1481</v>
      </c>
      <c r="E1362" t="s">
        <v>310</v>
      </c>
      <c r="F1362" t="s">
        <v>133</v>
      </c>
      <c r="G1362" t="s">
        <v>147</v>
      </c>
      <c r="H1362">
        <v>45838</v>
      </c>
      <c r="I1362">
        <v>45838</v>
      </c>
      <c r="J1362" t="s">
        <v>856</v>
      </c>
      <c r="K1362">
        <v>1213130</v>
      </c>
      <c r="L1362" t="s">
        <v>303</v>
      </c>
      <c r="O1362">
        <v>10014613</v>
      </c>
      <c r="P1362" t="s">
        <v>223</v>
      </c>
      <c r="Q1362">
        <v>0</v>
      </c>
      <c r="R1362" t="s">
        <v>329</v>
      </c>
      <c r="S1362" t="s">
        <v>343</v>
      </c>
      <c r="T1362">
        <v>11486369</v>
      </c>
      <c r="U1362">
        <v>45673</v>
      </c>
      <c r="V1362">
        <v>45838</v>
      </c>
      <c r="W1362">
        <v>45776</v>
      </c>
      <c r="X1362">
        <v>0</v>
      </c>
      <c r="Y1362">
        <v>1290900</v>
      </c>
      <c r="Z1362" t="s">
        <v>1568</v>
      </c>
      <c r="AA1362" t="s">
        <v>245</v>
      </c>
      <c r="AB1362" t="s">
        <v>121</v>
      </c>
      <c r="AC1362" t="s">
        <v>255</v>
      </c>
      <c r="AD1362" t="s">
        <v>141</v>
      </c>
      <c r="AE1362" t="s">
        <v>245</v>
      </c>
      <c r="AF1362" t="s">
        <v>3326</v>
      </c>
      <c r="AG1362">
        <v>8</v>
      </c>
    </row>
    <row r="1363" spans="1:33" x14ac:dyDescent="0.35">
      <c r="A1363" t="s">
        <v>400</v>
      </c>
      <c r="B1363">
        <v>6552195</v>
      </c>
      <c r="C1363" t="s">
        <v>129</v>
      </c>
      <c r="D1363" t="s">
        <v>1482</v>
      </c>
      <c r="E1363" t="s">
        <v>310</v>
      </c>
      <c r="F1363" t="s">
        <v>133</v>
      </c>
      <c r="G1363" t="s">
        <v>147</v>
      </c>
      <c r="H1363">
        <v>45809</v>
      </c>
      <c r="I1363">
        <v>45809</v>
      </c>
      <c r="J1363" t="s">
        <v>856</v>
      </c>
      <c r="K1363">
        <v>1215155</v>
      </c>
      <c r="L1363" t="s">
        <v>401</v>
      </c>
      <c r="O1363">
        <v>10014646</v>
      </c>
      <c r="P1363" t="s">
        <v>400</v>
      </c>
      <c r="Q1363">
        <v>0</v>
      </c>
      <c r="R1363" t="s">
        <v>329</v>
      </c>
      <c r="S1363" t="s">
        <v>343</v>
      </c>
      <c r="T1363">
        <v>11520604</v>
      </c>
      <c r="U1363">
        <v>45673</v>
      </c>
      <c r="V1363">
        <v>45809</v>
      </c>
      <c r="W1363">
        <v>45776</v>
      </c>
      <c r="X1363">
        <v>0</v>
      </c>
      <c r="Y1363">
        <v>1290900</v>
      </c>
      <c r="Z1363" t="s">
        <v>1568</v>
      </c>
      <c r="AA1363" t="s">
        <v>246</v>
      </c>
      <c r="AB1363" t="s">
        <v>121</v>
      </c>
      <c r="AC1363" t="s">
        <v>255</v>
      </c>
      <c r="AD1363" t="s">
        <v>141</v>
      </c>
      <c r="AE1363" t="s">
        <v>246</v>
      </c>
      <c r="AF1363" t="s">
        <v>3326</v>
      </c>
      <c r="AG1363">
        <v>10</v>
      </c>
    </row>
    <row r="1364" spans="1:33" x14ac:dyDescent="0.35">
      <c r="A1364" t="s">
        <v>158</v>
      </c>
      <c r="B1364">
        <v>6552185</v>
      </c>
      <c r="C1364" t="s">
        <v>129</v>
      </c>
      <c r="D1364" t="s">
        <v>1483</v>
      </c>
      <c r="E1364" t="s">
        <v>310</v>
      </c>
      <c r="F1364" t="s">
        <v>133</v>
      </c>
      <c r="G1364" t="s">
        <v>147</v>
      </c>
      <c r="H1364">
        <v>45838</v>
      </c>
      <c r="I1364">
        <v>45838</v>
      </c>
      <c r="J1364" t="s">
        <v>856</v>
      </c>
      <c r="K1364">
        <v>1213130</v>
      </c>
      <c r="L1364" t="s">
        <v>397</v>
      </c>
      <c r="O1364">
        <v>10014604</v>
      </c>
      <c r="P1364" t="s">
        <v>158</v>
      </c>
      <c r="Q1364">
        <v>0</v>
      </c>
      <c r="R1364" t="s">
        <v>329</v>
      </c>
      <c r="S1364" t="s">
        <v>3891</v>
      </c>
      <c r="T1364">
        <v>11507265</v>
      </c>
      <c r="U1364">
        <v>45673</v>
      </c>
      <c r="V1364">
        <v>45838</v>
      </c>
      <c r="W1364">
        <v>45819</v>
      </c>
      <c r="X1364">
        <v>0</v>
      </c>
      <c r="Y1364">
        <v>1290900</v>
      </c>
      <c r="Z1364" t="s">
        <v>1568</v>
      </c>
      <c r="AA1364" t="s">
        <v>245</v>
      </c>
      <c r="AB1364" t="s">
        <v>121</v>
      </c>
      <c r="AC1364" t="s">
        <v>255</v>
      </c>
      <c r="AD1364" t="s">
        <v>141</v>
      </c>
      <c r="AE1364" t="s">
        <v>245</v>
      </c>
      <c r="AF1364" t="s">
        <v>3326</v>
      </c>
      <c r="AG1364">
        <v>8</v>
      </c>
    </row>
    <row r="1365" spans="1:33" x14ac:dyDescent="0.35">
      <c r="A1365" t="s">
        <v>159</v>
      </c>
      <c r="B1365">
        <v>6552173</v>
      </c>
      <c r="C1365" t="s">
        <v>129</v>
      </c>
      <c r="D1365" t="s">
        <v>1519</v>
      </c>
      <c r="E1365" t="s">
        <v>251</v>
      </c>
      <c r="F1365" t="s">
        <v>133</v>
      </c>
      <c r="G1365" t="s">
        <v>212</v>
      </c>
      <c r="H1365">
        <v>45839</v>
      </c>
      <c r="I1365">
        <v>45869</v>
      </c>
      <c r="J1365" t="s">
        <v>3476</v>
      </c>
      <c r="K1365">
        <v>1212121</v>
      </c>
      <c r="L1365" t="s">
        <v>398</v>
      </c>
      <c r="O1365">
        <v>10014599</v>
      </c>
      <c r="P1365" t="s">
        <v>159</v>
      </c>
      <c r="Q1365">
        <v>0</v>
      </c>
      <c r="R1365" t="s">
        <v>296</v>
      </c>
      <c r="S1365" t="s">
        <v>342</v>
      </c>
      <c r="T1365">
        <v>11540484</v>
      </c>
      <c r="U1365">
        <v>45673</v>
      </c>
      <c r="V1365">
        <v>45839</v>
      </c>
      <c r="W1365">
        <v>45835</v>
      </c>
      <c r="X1365">
        <v>0</v>
      </c>
      <c r="Y1365">
        <v>1290900</v>
      </c>
      <c r="Z1365" t="s">
        <v>1568</v>
      </c>
      <c r="AA1365" t="s">
        <v>247</v>
      </c>
      <c r="AB1365" t="s">
        <v>121</v>
      </c>
      <c r="AC1365" t="s">
        <v>255</v>
      </c>
      <c r="AD1365" t="s">
        <v>141</v>
      </c>
      <c r="AE1365" t="s">
        <v>247</v>
      </c>
      <c r="AF1365" t="s">
        <v>1812</v>
      </c>
      <c r="AG1365">
        <v>300</v>
      </c>
    </row>
    <row r="1366" spans="1:33" x14ac:dyDescent="0.35">
      <c r="A1366" t="s">
        <v>318</v>
      </c>
      <c r="B1366">
        <v>6551947</v>
      </c>
      <c r="C1366" t="s">
        <v>129</v>
      </c>
      <c r="D1366" t="s">
        <v>1474</v>
      </c>
      <c r="E1366" t="s">
        <v>310</v>
      </c>
      <c r="F1366" t="s">
        <v>133</v>
      </c>
      <c r="G1366" t="s">
        <v>147</v>
      </c>
      <c r="H1366">
        <v>45839</v>
      </c>
      <c r="I1366">
        <v>45869</v>
      </c>
      <c r="J1366" t="s">
        <v>3476</v>
      </c>
      <c r="K1366">
        <v>1215152</v>
      </c>
      <c r="L1366" t="s">
        <v>319</v>
      </c>
      <c r="O1366">
        <v>10014631</v>
      </c>
      <c r="P1366" t="s">
        <v>318</v>
      </c>
      <c r="Q1366">
        <v>0</v>
      </c>
      <c r="R1366" t="s">
        <v>347</v>
      </c>
      <c r="S1366" t="s">
        <v>3901</v>
      </c>
      <c r="T1366">
        <v>11401644</v>
      </c>
      <c r="U1366">
        <v>45672</v>
      </c>
      <c r="V1366">
        <v>45839</v>
      </c>
      <c r="W1366">
        <v>45835</v>
      </c>
      <c r="X1366">
        <v>0</v>
      </c>
      <c r="Y1366">
        <v>1290900</v>
      </c>
      <c r="Z1366" t="s">
        <v>1568</v>
      </c>
      <c r="AA1366" t="s">
        <v>246</v>
      </c>
      <c r="AB1366" t="s">
        <v>121</v>
      </c>
      <c r="AC1366" t="s">
        <v>255</v>
      </c>
      <c r="AD1366" t="s">
        <v>141</v>
      </c>
      <c r="AE1366" t="s">
        <v>246</v>
      </c>
      <c r="AF1366" t="s">
        <v>1812</v>
      </c>
      <c r="AG1366">
        <v>8</v>
      </c>
    </row>
    <row r="1367" spans="1:33" x14ac:dyDescent="0.35">
      <c r="A1367" t="s">
        <v>332</v>
      </c>
      <c r="B1367">
        <v>6551945</v>
      </c>
      <c r="C1367" t="s">
        <v>129</v>
      </c>
      <c r="D1367" t="s">
        <v>1475</v>
      </c>
      <c r="E1367" t="s">
        <v>310</v>
      </c>
      <c r="F1367" t="s">
        <v>133</v>
      </c>
      <c r="G1367" t="s">
        <v>147</v>
      </c>
      <c r="H1367">
        <v>45808</v>
      </c>
      <c r="I1367">
        <v>45808</v>
      </c>
      <c r="J1367" t="s">
        <v>856</v>
      </c>
      <c r="K1367">
        <v>1215150</v>
      </c>
      <c r="L1367" t="s">
        <v>333</v>
      </c>
      <c r="O1367">
        <v>10014639</v>
      </c>
      <c r="P1367" t="s">
        <v>332</v>
      </c>
      <c r="Q1367">
        <v>0</v>
      </c>
      <c r="R1367" t="s">
        <v>347</v>
      </c>
      <c r="S1367" t="s">
        <v>343</v>
      </c>
      <c r="T1367">
        <v>11487061</v>
      </c>
      <c r="U1367">
        <v>45672</v>
      </c>
      <c r="V1367">
        <v>45808</v>
      </c>
      <c r="W1367">
        <v>45776</v>
      </c>
      <c r="X1367">
        <v>0</v>
      </c>
      <c r="Y1367">
        <v>1290900</v>
      </c>
      <c r="Z1367" t="s">
        <v>1568</v>
      </c>
      <c r="AA1367" t="s">
        <v>246</v>
      </c>
      <c r="AB1367" t="s">
        <v>121</v>
      </c>
      <c r="AC1367" t="s">
        <v>255</v>
      </c>
      <c r="AD1367" t="s">
        <v>141</v>
      </c>
      <c r="AE1367" t="s">
        <v>246</v>
      </c>
      <c r="AF1367" t="s">
        <v>3326</v>
      </c>
      <c r="AG1367">
        <v>10</v>
      </c>
    </row>
    <row r="1368" spans="1:33" x14ac:dyDescent="0.35">
      <c r="A1368" t="s">
        <v>137</v>
      </c>
      <c r="B1368">
        <v>6551932</v>
      </c>
      <c r="C1368" t="s">
        <v>123</v>
      </c>
      <c r="D1368" t="s">
        <v>3499</v>
      </c>
      <c r="E1368" t="s">
        <v>310</v>
      </c>
      <c r="F1368" t="s">
        <v>259</v>
      </c>
      <c r="G1368" t="s">
        <v>192</v>
      </c>
      <c r="H1368">
        <v>45839</v>
      </c>
      <c r="I1368">
        <v>45869</v>
      </c>
      <c r="J1368" t="s">
        <v>856</v>
      </c>
      <c r="K1368">
        <v>1210100</v>
      </c>
      <c r="L1368" t="s">
        <v>388</v>
      </c>
      <c r="O1368">
        <v>10014595</v>
      </c>
      <c r="P1368" t="s">
        <v>137</v>
      </c>
      <c r="Q1368">
        <v>28494.69</v>
      </c>
      <c r="R1368" t="s">
        <v>296</v>
      </c>
      <c r="S1368" t="s">
        <v>3891</v>
      </c>
      <c r="T1368">
        <v>11514143</v>
      </c>
      <c r="U1368">
        <v>45672</v>
      </c>
      <c r="V1368">
        <v>45839</v>
      </c>
      <c r="W1368">
        <v>45806</v>
      </c>
      <c r="X1368">
        <v>28494.69</v>
      </c>
      <c r="Y1368">
        <v>1290900</v>
      </c>
      <c r="Z1368" t="s">
        <v>1568</v>
      </c>
      <c r="AA1368" t="s">
        <v>248</v>
      </c>
      <c r="AB1368" t="s">
        <v>121</v>
      </c>
      <c r="AC1368" t="s">
        <v>255</v>
      </c>
      <c r="AD1368" t="s">
        <v>135</v>
      </c>
      <c r="AE1368" t="s">
        <v>248</v>
      </c>
      <c r="AF1368" t="s">
        <v>3326</v>
      </c>
      <c r="AG1368">
        <v>24</v>
      </c>
    </row>
    <row r="1369" spans="1:33" x14ac:dyDescent="0.35">
      <c r="A1369" t="s">
        <v>128</v>
      </c>
      <c r="B1369">
        <v>6551875</v>
      </c>
      <c r="C1369" t="s">
        <v>123</v>
      </c>
      <c r="D1369" t="s">
        <v>1441</v>
      </c>
      <c r="E1369" t="s">
        <v>310</v>
      </c>
      <c r="F1369" t="s">
        <v>259</v>
      </c>
      <c r="G1369" t="s">
        <v>192</v>
      </c>
      <c r="H1369">
        <v>45809</v>
      </c>
      <c r="I1369">
        <v>45809</v>
      </c>
      <c r="J1369" t="s">
        <v>856</v>
      </c>
      <c r="K1369">
        <v>1210100</v>
      </c>
      <c r="L1369" t="s">
        <v>390</v>
      </c>
      <c r="O1369">
        <v>10014594</v>
      </c>
      <c r="P1369" t="s">
        <v>128</v>
      </c>
      <c r="Q1369">
        <v>830.3</v>
      </c>
      <c r="R1369" t="s">
        <v>296</v>
      </c>
      <c r="S1369" t="s">
        <v>343</v>
      </c>
      <c r="T1369">
        <v>11539326</v>
      </c>
      <c r="U1369">
        <v>45672</v>
      </c>
      <c r="V1369">
        <v>45809</v>
      </c>
      <c r="W1369">
        <v>45770</v>
      </c>
      <c r="X1369">
        <v>830.3</v>
      </c>
      <c r="Y1369">
        <v>1290900</v>
      </c>
      <c r="Z1369" t="s">
        <v>1568</v>
      </c>
      <c r="AA1369" t="s">
        <v>248</v>
      </c>
      <c r="AB1369" t="s">
        <v>121</v>
      </c>
      <c r="AC1369" t="s">
        <v>255</v>
      </c>
      <c r="AD1369" t="s">
        <v>135</v>
      </c>
      <c r="AE1369" t="s">
        <v>248</v>
      </c>
      <c r="AF1369" t="s">
        <v>3326</v>
      </c>
      <c r="AG1369">
        <v>2</v>
      </c>
    </row>
    <row r="1370" spans="1:33" x14ac:dyDescent="0.35">
      <c r="A1370" t="s">
        <v>160</v>
      </c>
      <c r="B1370">
        <v>6551590</v>
      </c>
      <c r="C1370" t="s">
        <v>129</v>
      </c>
      <c r="D1370" t="s">
        <v>1442</v>
      </c>
      <c r="E1370" t="s">
        <v>310</v>
      </c>
      <c r="F1370" t="s">
        <v>133</v>
      </c>
      <c r="G1370" t="s">
        <v>132</v>
      </c>
      <c r="H1370">
        <v>45873</v>
      </c>
      <c r="I1370">
        <v>45873</v>
      </c>
      <c r="J1370" t="s">
        <v>856</v>
      </c>
      <c r="K1370">
        <v>1212121</v>
      </c>
      <c r="L1370" t="s">
        <v>346</v>
      </c>
      <c r="O1370">
        <v>10014598</v>
      </c>
      <c r="P1370" t="s">
        <v>160</v>
      </c>
      <c r="Q1370">
        <v>0</v>
      </c>
      <c r="R1370" t="s">
        <v>343</v>
      </c>
      <c r="S1370" t="s">
        <v>342</v>
      </c>
      <c r="T1370">
        <v>11469986</v>
      </c>
      <c r="U1370">
        <v>45671</v>
      </c>
      <c r="V1370">
        <v>45873</v>
      </c>
      <c r="W1370">
        <v>45835</v>
      </c>
      <c r="X1370">
        <v>0</v>
      </c>
      <c r="Y1370">
        <v>1290900</v>
      </c>
      <c r="Z1370" t="s">
        <v>1568</v>
      </c>
      <c r="AA1370" t="s">
        <v>247</v>
      </c>
      <c r="AB1370" t="s">
        <v>121</v>
      </c>
      <c r="AC1370" t="s">
        <v>255</v>
      </c>
      <c r="AE1370" t="s">
        <v>247</v>
      </c>
      <c r="AF1370" t="s">
        <v>3326</v>
      </c>
      <c r="AG1370">
        <v>4</v>
      </c>
    </row>
    <row r="1371" spans="1:33" x14ac:dyDescent="0.35">
      <c r="A1371" t="s">
        <v>160</v>
      </c>
      <c r="B1371">
        <v>6551589</v>
      </c>
      <c r="C1371" t="s">
        <v>129</v>
      </c>
      <c r="D1371" t="s">
        <v>1048</v>
      </c>
      <c r="E1371" t="s">
        <v>310</v>
      </c>
      <c r="F1371" t="s">
        <v>125</v>
      </c>
      <c r="G1371" t="s">
        <v>136</v>
      </c>
      <c r="H1371">
        <v>45873</v>
      </c>
      <c r="I1371">
        <v>45873</v>
      </c>
      <c r="J1371" t="s">
        <v>856</v>
      </c>
      <c r="K1371">
        <v>1212121</v>
      </c>
      <c r="L1371" t="s">
        <v>346</v>
      </c>
      <c r="O1371">
        <v>10014598</v>
      </c>
      <c r="P1371" t="s">
        <v>160</v>
      </c>
      <c r="Q1371">
        <v>34338.199999999997</v>
      </c>
      <c r="R1371" t="s">
        <v>343</v>
      </c>
      <c r="S1371" t="s">
        <v>342</v>
      </c>
      <c r="T1371">
        <v>11468157</v>
      </c>
      <c r="U1371">
        <v>45671</v>
      </c>
      <c r="V1371">
        <v>45873</v>
      </c>
      <c r="W1371">
        <v>45835</v>
      </c>
      <c r="X1371">
        <v>34338.199999999997</v>
      </c>
      <c r="Y1371">
        <v>1290900</v>
      </c>
      <c r="Z1371" t="s">
        <v>1568</v>
      </c>
      <c r="AA1371" t="s">
        <v>247</v>
      </c>
      <c r="AB1371" t="s">
        <v>121</v>
      </c>
      <c r="AC1371" t="s">
        <v>255</v>
      </c>
      <c r="AD1371" t="s">
        <v>135</v>
      </c>
      <c r="AE1371" t="s">
        <v>247</v>
      </c>
      <c r="AF1371" t="s">
        <v>3326</v>
      </c>
      <c r="AG1371">
        <v>4</v>
      </c>
    </row>
    <row r="1372" spans="1:33" x14ac:dyDescent="0.35">
      <c r="A1372" t="s">
        <v>148</v>
      </c>
      <c r="B1372">
        <v>6551553</v>
      </c>
      <c r="C1372" t="s">
        <v>129</v>
      </c>
      <c r="D1372" t="s">
        <v>1443</v>
      </c>
      <c r="E1372" t="s">
        <v>310</v>
      </c>
      <c r="F1372" t="s">
        <v>259</v>
      </c>
      <c r="G1372" t="s">
        <v>336</v>
      </c>
      <c r="H1372">
        <v>45849</v>
      </c>
      <c r="I1372">
        <v>45849</v>
      </c>
      <c r="J1372" t="s">
        <v>5406</v>
      </c>
      <c r="K1372">
        <v>1213130</v>
      </c>
      <c r="L1372" t="s">
        <v>297</v>
      </c>
      <c r="O1372">
        <v>10014617</v>
      </c>
      <c r="P1372" t="s">
        <v>148</v>
      </c>
      <c r="Q1372">
        <v>0</v>
      </c>
      <c r="R1372" t="s">
        <v>343</v>
      </c>
      <c r="S1372" t="s">
        <v>3891</v>
      </c>
      <c r="T1372">
        <v>11470302</v>
      </c>
      <c r="U1372">
        <v>45671</v>
      </c>
      <c r="V1372">
        <v>45849</v>
      </c>
      <c r="W1372">
        <v>45845</v>
      </c>
      <c r="X1372">
        <v>0</v>
      </c>
      <c r="Y1372">
        <v>1290900</v>
      </c>
      <c r="Z1372" t="s">
        <v>1568</v>
      </c>
      <c r="AA1372" t="s">
        <v>245</v>
      </c>
      <c r="AB1372" t="s">
        <v>121</v>
      </c>
      <c r="AC1372" t="s">
        <v>255</v>
      </c>
      <c r="AD1372" t="s">
        <v>189</v>
      </c>
      <c r="AE1372" t="s">
        <v>245</v>
      </c>
      <c r="AF1372" t="s">
        <v>1812</v>
      </c>
      <c r="AG1372">
        <v>6</v>
      </c>
    </row>
    <row r="1373" spans="1:33" x14ac:dyDescent="0.35">
      <c r="A1373" t="s">
        <v>237</v>
      </c>
      <c r="B1373">
        <v>6551378</v>
      </c>
      <c r="C1373" t="s">
        <v>129</v>
      </c>
      <c r="D1373" t="s">
        <v>1444</v>
      </c>
      <c r="E1373" t="s">
        <v>310</v>
      </c>
      <c r="F1373" t="s">
        <v>133</v>
      </c>
      <c r="G1373" t="s">
        <v>132</v>
      </c>
      <c r="H1373">
        <v>45839</v>
      </c>
      <c r="I1373">
        <v>45869</v>
      </c>
      <c r="J1373" t="s">
        <v>3476</v>
      </c>
      <c r="K1373">
        <v>1213130</v>
      </c>
      <c r="L1373" t="s">
        <v>386</v>
      </c>
      <c r="O1373">
        <v>10014625</v>
      </c>
      <c r="P1373" t="s">
        <v>237</v>
      </c>
      <c r="Q1373">
        <v>0</v>
      </c>
      <c r="R1373" t="s">
        <v>343</v>
      </c>
      <c r="S1373" t="s">
        <v>3901</v>
      </c>
      <c r="T1373">
        <v>11485907</v>
      </c>
      <c r="U1373">
        <v>45671</v>
      </c>
      <c r="V1373">
        <v>45839</v>
      </c>
      <c r="W1373">
        <v>45835</v>
      </c>
      <c r="X1373">
        <v>0</v>
      </c>
      <c r="Y1373">
        <v>1290900</v>
      </c>
      <c r="Z1373" t="s">
        <v>1568</v>
      </c>
      <c r="AA1373" t="s">
        <v>245</v>
      </c>
      <c r="AB1373" t="s">
        <v>121</v>
      </c>
      <c r="AC1373" t="s">
        <v>255</v>
      </c>
      <c r="AD1373" t="s">
        <v>122</v>
      </c>
      <c r="AE1373" t="s">
        <v>245</v>
      </c>
      <c r="AF1373" t="s">
        <v>1812</v>
      </c>
      <c r="AG1373">
        <v>1</v>
      </c>
    </row>
    <row r="1374" spans="1:33" x14ac:dyDescent="0.35">
      <c r="A1374" t="s">
        <v>223</v>
      </c>
      <c r="B1374">
        <v>6551333</v>
      </c>
      <c r="C1374" t="s">
        <v>129</v>
      </c>
      <c r="D1374" t="s">
        <v>3386</v>
      </c>
      <c r="E1374" t="s">
        <v>310</v>
      </c>
      <c r="F1374" t="s">
        <v>125</v>
      </c>
      <c r="G1374" t="s">
        <v>153</v>
      </c>
      <c r="H1374">
        <v>45870</v>
      </c>
      <c r="I1374">
        <v>45900</v>
      </c>
      <c r="J1374" t="s">
        <v>3475</v>
      </c>
      <c r="K1374">
        <v>1213130</v>
      </c>
      <c r="L1374" t="s">
        <v>303</v>
      </c>
      <c r="O1374">
        <v>10014613</v>
      </c>
      <c r="P1374" t="s">
        <v>223</v>
      </c>
      <c r="Q1374">
        <v>0</v>
      </c>
      <c r="R1374" t="s">
        <v>343</v>
      </c>
      <c r="S1374" t="s">
        <v>3901</v>
      </c>
      <c r="T1374">
        <v>11506180</v>
      </c>
      <c r="U1374">
        <v>45670</v>
      </c>
      <c r="V1374">
        <v>45870</v>
      </c>
      <c r="W1374">
        <v>45835</v>
      </c>
      <c r="X1374">
        <v>0</v>
      </c>
      <c r="Y1374">
        <v>1290900</v>
      </c>
      <c r="Z1374" t="s">
        <v>1568</v>
      </c>
      <c r="AA1374" t="s">
        <v>245</v>
      </c>
      <c r="AB1374" t="s">
        <v>121</v>
      </c>
      <c r="AC1374" t="s">
        <v>255</v>
      </c>
      <c r="AD1374" t="s">
        <v>141</v>
      </c>
      <c r="AE1374" t="s">
        <v>245</v>
      </c>
      <c r="AF1374" t="s">
        <v>3326</v>
      </c>
      <c r="AG1374">
        <v>48</v>
      </c>
    </row>
    <row r="1375" spans="1:33" x14ac:dyDescent="0.35">
      <c r="A1375" t="s">
        <v>137</v>
      </c>
      <c r="B1375">
        <v>6551296</v>
      </c>
      <c r="C1375" t="s">
        <v>123</v>
      </c>
      <c r="D1375" t="s">
        <v>1446</v>
      </c>
      <c r="E1375" t="s">
        <v>310</v>
      </c>
      <c r="F1375" t="s">
        <v>553</v>
      </c>
      <c r="G1375" t="s">
        <v>336</v>
      </c>
      <c r="H1375">
        <v>45838</v>
      </c>
      <c r="I1375">
        <v>45838</v>
      </c>
      <c r="J1375" t="s">
        <v>5405</v>
      </c>
      <c r="K1375">
        <v>1210100</v>
      </c>
      <c r="L1375" t="s">
        <v>388</v>
      </c>
      <c r="O1375">
        <v>10014595</v>
      </c>
      <c r="P1375" t="s">
        <v>137</v>
      </c>
      <c r="Q1375">
        <v>0</v>
      </c>
      <c r="R1375" t="s">
        <v>343</v>
      </c>
      <c r="S1375" t="s">
        <v>293</v>
      </c>
      <c r="T1375">
        <v>11521404</v>
      </c>
      <c r="U1375">
        <v>45670</v>
      </c>
      <c r="V1375">
        <v>45838</v>
      </c>
      <c r="W1375">
        <v>45844</v>
      </c>
      <c r="X1375">
        <v>0</v>
      </c>
      <c r="Y1375">
        <v>1290900</v>
      </c>
      <c r="Z1375" t="s">
        <v>1568</v>
      </c>
      <c r="AA1375" t="s">
        <v>248</v>
      </c>
      <c r="AB1375" t="s">
        <v>121</v>
      </c>
      <c r="AC1375" t="s">
        <v>255</v>
      </c>
      <c r="AD1375" t="s">
        <v>189</v>
      </c>
      <c r="AE1375" t="s">
        <v>248</v>
      </c>
      <c r="AF1375" t="s">
        <v>1812</v>
      </c>
      <c r="AG1375">
        <v>2</v>
      </c>
    </row>
    <row r="1376" spans="1:33" x14ac:dyDescent="0.35">
      <c r="A1376" t="s">
        <v>274</v>
      </c>
      <c r="B1376">
        <v>6551294</v>
      </c>
      <c r="C1376" t="s">
        <v>123</v>
      </c>
      <c r="D1376" t="s">
        <v>1447</v>
      </c>
      <c r="E1376" t="s">
        <v>310</v>
      </c>
      <c r="F1376" t="s">
        <v>259</v>
      </c>
      <c r="G1376" t="s">
        <v>336</v>
      </c>
      <c r="H1376">
        <v>45856</v>
      </c>
      <c r="I1376">
        <v>45856</v>
      </c>
      <c r="J1376" t="s">
        <v>5407</v>
      </c>
      <c r="K1376">
        <v>1210102</v>
      </c>
      <c r="L1376" t="s">
        <v>275</v>
      </c>
      <c r="O1376">
        <v>10014596</v>
      </c>
      <c r="P1376" t="s">
        <v>176</v>
      </c>
      <c r="Q1376">
        <v>0</v>
      </c>
      <c r="R1376" t="s">
        <v>343</v>
      </c>
      <c r="S1376" t="s">
        <v>343</v>
      </c>
      <c r="T1376">
        <v>11521409</v>
      </c>
      <c r="U1376">
        <v>45670</v>
      </c>
      <c r="V1376">
        <v>45856</v>
      </c>
      <c r="W1376">
        <v>45851</v>
      </c>
      <c r="X1376">
        <v>0</v>
      </c>
      <c r="Y1376">
        <v>1290900</v>
      </c>
      <c r="Z1376" t="s">
        <v>1568</v>
      </c>
      <c r="AA1376" t="s">
        <v>248</v>
      </c>
      <c r="AB1376" t="s">
        <v>121</v>
      </c>
      <c r="AC1376" t="s">
        <v>255</v>
      </c>
      <c r="AD1376" t="s">
        <v>189</v>
      </c>
      <c r="AE1376" t="s">
        <v>248</v>
      </c>
      <c r="AF1376" t="s">
        <v>1812</v>
      </c>
      <c r="AG1376">
        <v>2</v>
      </c>
    </row>
    <row r="1377" spans="1:33" x14ac:dyDescent="0.35">
      <c r="A1377" t="s">
        <v>274</v>
      </c>
      <c r="B1377">
        <v>6551293</v>
      </c>
      <c r="C1377" t="s">
        <v>123</v>
      </c>
      <c r="D1377" t="s">
        <v>1448</v>
      </c>
      <c r="E1377" t="s">
        <v>310</v>
      </c>
      <c r="F1377" t="s">
        <v>259</v>
      </c>
      <c r="G1377" t="s">
        <v>142</v>
      </c>
      <c r="H1377">
        <v>45856</v>
      </c>
      <c r="I1377">
        <v>45856</v>
      </c>
      <c r="J1377" t="s">
        <v>5407</v>
      </c>
      <c r="K1377">
        <v>1210102</v>
      </c>
      <c r="L1377" t="s">
        <v>275</v>
      </c>
      <c r="O1377">
        <v>10014596</v>
      </c>
      <c r="P1377" t="s">
        <v>176</v>
      </c>
      <c r="Q1377">
        <v>0</v>
      </c>
      <c r="R1377" t="s">
        <v>343</v>
      </c>
      <c r="S1377" t="s">
        <v>343</v>
      </c>
      <c r="T1377">
        <v>11521891</v>
      </c>
      <c r="U1377">
        <v>45670</v>
      </c>
      <c r="V1377">
        <v>45856</v>
      </c>
      <c r="W1377">
        <v>45851</v>
      </c>
      <c r="X1377">
        <v>0</v>
      </c>
      <c r="Y1377">
        <v>1290900</v>
      </c>
      <c r="Z1377" t="s">
        <v>1568</v>
      </c>
      <c r="AA1377" t="s">
        <v>248</v>
      </c>
      <c r="AB1377" t="s">
        <v>121</v>
      </c>
      <c r="AC1377" t="s">
        <v>255</v>
      </c>
      <c r="AD1377" t="s">
        <v>122</v>
      </c>
      <c r="AE1377" t="s">
        <v>248</v>
      </c>
      <c r="AF1377" t="s">
        <v>1812</v>
      </c>
      <c r="AG1377">
        <v>1</v>
      </c>
    </row>
    <row r="1378" spans="1:33" x14ac:dyDescent="0.35">
      <c r="A1378" t="s">
        <v>294</v>
      </c>
      <c r="B1378">
        <v>6551277</v>
      </c>
      <c r="C1378" t="s">
        <v>129</v>
      </c>
      <c r="D1378" t="s">
        <v>1449</v>
      </c>
      <c r="E1378" t="s">
        <v>310</v>
      </c>
      <c r="F1378" t="s">
        <v>133</v>
      </c>
      <c r="G1378" t="s">
        <v>147</v>
      </c>
      <c r="H1378">
        <v>45809</v>
      </c>
      <c r="I1378">
        <v>45838</v>
      </c>
      <c r="J1378" t="s">
        <v>856</v>
      </c>
      <c r="K1378">
        <v>1213130</v>
      </c>
      <c r="L1378" t="s">
        <v>295</v>
      </c>
      <c r="O1378">
        <v>10014618</v>
      </c>
      <c r="P1378" t="s">
        <v>294</v>
      </c>
      <c r="Q1378">
        <v>0</v>
      </c>
      <c r="R1378" t="s">
        <v>343</v>
      </c>
      <c r="S1378" t="s">
        <v>3901</v>
      </c>
      <c r="T1378">
        <v>11513543</v>
      </c>
      <c r="U1378">
        <v>45670</v>
      </c>
      <c r="V1378">
        <v>45809</v>
      </c>
      <c r="W1378">
        <v>45835</v>
      </c>
      <c r="X1378">
        <v>0</v>
      </c>
      <c r="Y1378">
        <v>1290900</v>
      </c>
      <c r="Z1378" t="s">
        <v>1568</v>
      </c>
      <c r="AA1378" t="s">
        <v>245</v>
      </c>
      <c r="AB1378" t="s">
        <v>121</v>
      </c>
      <c r="AC1378" t="s">
        <v>255</v>
      </c>
      <c r="AD1378" t="s">
        <v>141</v>
      </c>
      <c r="AE1378" t="s">
        <v>245</v>
      </c>
      <c r="AF1378" t="s">
        <v>3326</v>
      </c>
      <c r="AG1378">
        <v>4</v>
      </c>
    </row>
    <row r="1379" spans="1:33" x14ac:dyDescent="0.35">
      <c r="A1379" t="s">
        <v>400</v>
      </c>
      <c r="B1379">
        <v>6551263</v>
      </c>
      <c r="C1379" t="s">
        <v>129</v>
      </c>
      <c r="D1379" t="s">
        <v>1450</v>
      </c>
      <c r="E1379" t="s">
        <v>310</v>
      </c>
      <c r="F1379" t="s">
        <v>133</v>
      </c>
      <c r="G1379" t="s">
        <v>226</v>
      </c>
      <c r="H1379">
        <v>45839</v>
      </c>
      <c r="I1379">
        <v>45869</v>
      </c>
      <c r="J1379" t="s">
        <v>3476</v>
      </c>
      <c r="K1379">
        <v>1215155</v>
      </c>
      <c r="L1379" t="s">
        <v>401</v>
      </c>
      <c r="O1379">
        <v>10014646</v>
      </c>
      <c r="P1379" t="s">
        <v>400</v>
      </c>
      <c r="Q1379">
        <v>0</v>
      </c>
      <c r="R1379" t="s">
        <v>329</v>
      </c>
      <c r="S1379" t="s">
        <v>3901</v>
      </c>
      <c r="T1379">
        <v>11418274</v>
      </c>
      <c r="U1379">
        <v>45670</v>
      </c>
      <c r="V1379">
        <v>45839</v>
      </c>
      <c r="W1379">
        <v>45835</v>
      </c>
      <c r="X1379">
        <v>0</v>
      </c>
      <c r="Y1379">
        <v>1290900</v>
      </c>
      <c r="Z1379" t="s">
        <v>1568</v>
      </c>
      <c r="AA1379" t="s">
        <v>246</v>
      </c>
      <c r="AB1379" t="s">
        <v>121</v>
      </c>
      <c r="AC1379" t="s">
        <v>255</v>
      </c>
      <c r="AD1379" t="s">
        <v>189</v>
      </c>
      <c r="AE1379" t="s">
        <v>246</v>
      </c>
      <c r="AF1379" t="s">
        <v>1812</v>
      </c>
      <c r="AG1379">
        <v>4</v>
      </c>
    </row>
    <row r="1380" spans="1:33" x14ac:dyDescent="0.35">
      <c r="A1380" t="s">
        <v>400</v>
      </c>
      <c r="B1380">
        <v>6551219</v>
      </c>
      <c r="C1380" t="s">
        <v>129</v>
      </c>
      <c r="D1380" t="s">
        <v>1451</v>
      </c>
      <c r="E1380" t="s">
        <v>310</v>
      </c>
      <c r="F1380" t="s">
        <v>133</v>
      </c>
      <c r="G1380" t="s">
        <v>147</v>
      </c>
      <c r="H1380">
        <v>45809</v>
      </c>
      <c r="I1380">
        <v>45809</v>
      </c>
      <c r="J1380" t="s">
        <v>856</v>
      </c>
      <c r="K1380">
        <v>1215155</v>
      </c>
      <c r="L1380" t="s">
        <v>401</v>
      </c>
      <c r="O1380">
        <v>10014646</v>
      </c>
      <c r="P1380" t="s">
        <v>400</v>
      </c>
      <c r="Q1380">
        <v>0</v>
      </c>
      <c r="R1380" t="s">
        <v>329</v>
      </c>
      <c r="S1380" t="s">
        <v>343</v>
      </c>
      <c r="T1380">
        <v>11382754</v>
      </c>
      <c r="U1380">
        <v>45670</v>
      </c>
      <c r="V1380">
        <v>45809</v>
      </c>
      <c r="W1380">
        <v>45776</v>
      </c>
      <c r="X1380">
        <v>0</v>
      </c>
      <c r="Y1380">
        <v>1290900</v>
      </c>
      <c r="Z1380" t="s">
        <v>1568</v>
      </c>
      <c r="AA1380" t="s">
        <v>246</v>
      </c>
      <c r="AB1380" t="s">
        <v>121</v>
      </c>
      <c r="AC1380" t="s">
        <v>255</v>
      </c>
      <c r="AD1380" t="s">
        <v>141</v>
      </c>
      <c r="AE1380" t="s">
        <v>246</v>
      </c>
      <c r="AF1380" t="s">
        <v>3326</v>
      </c>
      <c r="AG1380">
        <v>3</v>
      </c>
    </row>
    <row r="1381" spans="1:33" x14ac:dyDescent="0.35">
      <c r="A1381" t="s">
        <v>227</v>
      </c>
      <c r="B1381">
        <v>6551215</v>
      </c>
      <c r="C1381" t="s">
        <v>129</v>
      </c>
      <c r="D1381" t="s">
        <v>1391</v>
      </c>
      <c r="E1381" t="s">
        <v>310</v>
      </c>
      <c r="F1381" t="s">
        <v>259</v>
      </c>
      <c r="G1381" t="s">
        <v>336</v>
      </c>
      <c r="H1381">
        <v>45850</v>
      </c>
      <c r="I1381">
        <v>45850</v>
      </c>
      <c r="J1381" t="s">
        <v>5406</v>
      </c>
      <c r="K1381">
        <v>1213130</v>
      </c>
      <c r="L1381" t="s">
        <v>305</v>
      </c>
      <c r="O1381">
        <v>10014606</v>
      </c>
      <c r="P1381" t="s">
        <v>227</v>
      </c>
      <c r="Q1381">
        <v>0</v>
      </c>
      <c r="R1381" t="s">
        <v>329</v>
      </c>
      <c r="S1381" t="s">
        <v>291</v>
      </c>
      <c r="T1381">
        <v>11514252</v>
      </c>
      <c r="U1381">
        <v>45670</v>
      </c>
      <c r="V1381">
        <v>45850</v>
      </c>
      <c r="W1381">
        <v>45848</v>
      </c>
      <c r="X1381">
        <v>0</v>
      </c>
      <c r="Y1381">
        <v>1290900</v>
      </c>
      <c r="Z1381" t="s">
        <v>1568</v>
      </c>
      <c r="AA1381" t="s">
        <v>245</v>
      </c>
      <c r="AB1381" t="s">
        <v>121</v>
      </c>
      <c r="AC1381" t="s">
        <v>255</v>
      </c>
      <c r="AD1381" t="s">
        <v>189</v>
      </c>
      <c r="AE1381" t="s">
        <v>245</v>
      </c>
      <c r="AF1381" t="s">
        <v>1812</v>
      </c>
      <c r="AG1381">
        <v>2</v>
      </c>
    </row>
    <row r="1382" spans="1:33" x14ac:dyDescent="0.35">
      <c r="A1382" t="s">
        <v>332</v>
      </c>
      <c r="B1382">
        <v>6551211</v>
      </c>
      <c r="C1382" t="s">
        <v>129</v>
      </c>
      <c r="D1382" t="s">
        <v>1452</v>
      </c>
      <c r="E1382" t="s">
        <v>310</v>
      </c>
      <c r="F1382" t="s">
        <v>133</v>
      </c>
      <c r="G1382" t="s">
        <v>147</v>
      </c>
      <c r="H1382">
        <v>45809</v>
      </c>
      <c r="I1382">
        <v>45809</v>
      </c>
      <c r="J1382" t="s">
        <v>856</v>
      </c>
      <c r="K1382">
        <v>1215150</v>
      </c>
      <c r="L1382" t="s">
        <v>333</v>
      </c>
      <c r="O1382">
        <v>10014639</v>
      </c>
      <c r="P1382" t="s">
        <v>332</v>
      </c>
      <c r="Q1382">
        <v>0</v>
      </c>
      <c r="R1382" t="s">
        <v>329</v>
      </c>
      <c r="S1382" t="s">
        <v>343</v>
      </c>
      <c r="T1382">
        <v>11517484</v>
      </c>
      <c r="U1382">
        <v>45670</v>
      </c>
      <c r="V1382">
        <v>45809</v>
      </c>
      <c r="W1382">
        <v>45776</v>
      </c>
      <c r="X1382">
        <v>0</v>
      </c>
      <c r="Y1382">
        <v>1290900</v>
      </c>
      <c r="Z1382" t="s">
        <v>1568</v>
      </c>
      <c r="AA1382" t="s">
        <v>246</v>
      </c>
      <c r="AB1382" t="s">
        <v>121</v>
      </c>
      <c r="AC1382" t="s">
        <v>255</v>
      </c>
      <c r="AD1382" t="s">
        <v>141</v>
      </c>
      <c r="AE1382" t="s">
        <v>246</v>
      </c>
      <c r="AF1382" t="s">
        <v>3326</v>
      </c>
      <c r="AG1382">
        <v>4</v>
      </c>
    </row>
    <row r="1383" spans="1:33" x14ac:dyDescent="0.35">
      <c r="A1383" t="s">
        <v>238</v>
      </c>
      <c r="B1383">
        <v>6551176</v>
      </c>
      <c r="C1383" t="s">
        <v>129</v>
      </c>
      <c r="D1383" t="s">
        <v>1453</v>
      </c>
      <c r="E1383" t="s">
        <v>310</v>
      </c>
      <c r="F1383" t="s">
        <v>410</v>
      </c>
      <c r="G1383" t="s">
        <v>132</v>
      </c>
      <c r="H1383">
        <v>45838</v>
      </c>
      <c r="I1383">
        <v>45838</v>
      </c>
      <c r="K1383">
        <v>1215152</v>
      </c>
      <c r="L1383" t="s">
        <v>281</v>
      </c>
      <c r="O1383">
        <v>10014628</v>
      </c>
      <c r="P1383" t="s">
        <v>238</v>
      </c>
      <c r="Q1383">
        <v>0</v>
      </c>
      <c r="R1383" t="s">
        <v>291</v>
      </c>
      <c r="S1383" t="s">
        <v>343</v>
      </c>
      <c r="T1383">
        <v>11539399</v>
      </c>
      <c r="U1383">
        <v>45670</v>
      </c>
      <c r="V1383">
        <v>45838</v>
      </c>
      <c r="W1383">
        <v>45776</v>
      </c>
      <c r="X1383">
        <v>0</v>
      </c>
      <c r="Y1383">
        <v>1290900</v>
      </c>
      <c r="Z1383" t="s">
        <v>1568</v>
      </c>
      <c r="AA1383" t="s">
        <v>246</v>
      </c>
      <c r="AB1383" t="s">
        <v>121</v>
      </c>
      <c r="AC1383" t="s">
        <v>255</v>
      </c>
      <c r="AE1383" t="s">
        <v>246</v>
      </c>
      <c r="AF1383" t="s">
        <v>3326</v>
      </c>
      <c r="AG1383">
        <v>1.5</v>
      </c>
    </row>
    <row r="1384" spans="1:33" x14ac:dyDescent="0.35">
      <c r="A1384" t="s">
        <v>324</v>
      </c>
      <c r="B1384">
        <v>6535884</v>
      </c>
      <c r="C1384" t="s">
        <v>138</v>
      </c>
      <c r="D1384" t="s">
        <v>1454</v>
      </c>
      <c r="E1384" t="s">
        <v>310</v>
      </c>
      <c r="F1384" t="s">
        <v>133</v>
      </c>
      <c r="G1384" t="s">
        <v>191</v>
      </c>
      <c r="H1384">
        <v>45808</v>
      </c>
      <c r="I1384">
        <v>45808</v>
      </c>
      <c r="J1384" t="s">
        <v>856</v>
      </c>
      <c r="K1384">
        <v>1291900</v>
      </c>
      <c r="L1384" t="s">
        <v>325</v>
      </c>
      <c r="O1384">
        <v>10014721</v>
      </c>
      <c r="P1384" t="s">
        <v>239</v>
      </c>
      <c r="Q1384">
        <v>0</v>
      </c>
      <c r="R1384" t="s">
        <v>269</v>
      </c>
      <c r="S1384" t="s">
        <v>347</v>
      </c>
      <c r="T1384">
        <v>11485569</v>
      </c>
      <c r="U1384">
        <v>45669</v>
      </c>
      <c r="V1384">
        <v>45808</v>
      </c>
      <c r="W1384">
        <v>45805</v>
      </c>
      <c r="X1384">
        <v>0</v>
      </c>
      <c r="Y1384">
        <v>1290900</v>
      </c>
      <c r="Z1384" t="s">
        <v>1568</v>
      </c>
      <c r="AA1384" t="s">
        <v>249</v>
      </c>
      <c r="AB1384" t="s">
        <v>121</v>
      </c>
      <c r="AC1384" t="s">
        <v>255</v>
      </c>
      <c r="AD1384" t="s">
        <v>141</v>
      </c>
      <c r="AE1384" t="s">
        <v>249</v>
      </c>
      <c r="AF1384" t="s">
        <v>3326</v>
      </c>
      <c r="AG1384">
        <v>12</v>
      </c>
    </row>
    <row r="1385" spans="1:33" x14ac:dyDescent="0.35">
      <c r="A1385" t="s">
        <v>324</v>
      </c>
      <c r="B1385">
        <v>6534681</v>
      </c>
      <c r="C1385" t="s">
        <v>138</v>
      </c>
      <c r="D1385" t="s">
        <v>1455</v>
      </c>
      <c r="E1385" t="s">
        <v>310</v>
      </c>
      <c r="F1385" t="s">
        <v>133</v>
      </c>
      <c r="G1385" t="s">
        <v>191</v>
      </c>
      <c r="H1385">
        <v>45808</v>
      </c>
      <c r="I1385">
        <v>45808</v>
      </c>
      <c r="J1385" t="s">
        <v>856</v>
      </c>
      <c r="K1385">
        <v>1291900</v>
      </c>
      <c r="L1385" t="s">
        <v>325</v>
      </c>
      <c r="O1385">
        <v>10014721</v>
      </c>
      <c r="P1385" t="s">
        <v>239</v>
      </c>
      <c r="Q1385">
        <v>0</v>
      </c>
      <c r="R1385" t="s">
        <v>269</v>
      </c>
      <c r="S1385" t="s">
        <v>347</v>
      </c>
      <c r="T1385">
        <v>11423782</v>
      </c>
      <c r="U1385">
        <v>45669</v>
      </c>
      <c r="V1385">
        <v>45808</v>
      </c>
      <c r="W1385">
        <v>45805</v>
      </c>
      <c r="X1385">
        <v>0</v>
      </c>
      <c r="Y1385">
        <v>1290900</v>
      </c>
      <c r="Z1385" t="s">
        <v>1568</v>
      </c>
      <c r="AA1385" t="s">
        <v>249</v>
      </c>
      <c r="AB1385" t="s">
        <v>121</v>
      </c>
      <c r="AC1385" t="s">
        <v>255</v>
      </c>
      <c r="AD1385" t="s">
        <v>141</v>
      </c>
      <c r="AE1385" t="s">
        <v>249</v>
      </c>
      <c r="AF1385" t="s">
        <v>3326</v>
      </c>
      <c r="AG1385">
        <v>0</v>
      </c>
    </row>
    <row r="1386" spans="1:33" x14ac:dyDescent="0.35">
      <c r="A1386" t="s">
        <v>151</v>
      </c>
      <c r="B1386">
        <v>6534521</v>
      </c>
      <c r="C1386" t="s">
        <v>138</v>
      </c>
      <c r="D1386" t="s">
        <v>1456</v>
      </c>
      <c r="E1386" t="s">
        <v>310</v>
      </c>
      <c r="F1386" t="s">
        <v>133</v>
      </c>
      <c r="G1386" t="s">
        <v>192</v>
      </c>
      <c r="H1386">
        <v>45809</v>
      </c>
      <c r="I1386">
        <v>45809</v>
      </c>
      <c r="J1386" t="s">
        <v>856</v>
      </c>
      <c r="K1386">
        <v>1215157</v>
      </c>
      <c r="L1386" t="s">
        <v>399</v>
      </c>
      <c r="O1386">
        <v>10014651</v>
      </c>
      <c r="P1386" t="s">
        <v>151</v>
      </c>
      <c r="Q1386">
        <v>265.89999999999998</v>
      </c>
      <c r="R1386" t="s">
        <v>269</v>
      </c>
      <c r="S1386" t="s">
        <v>347</v>
      </c>
      <c r="T1386">
        <v>11507280</v>
      </c>
      <c r="U1386">
        <v>45669</v>
      </c>
      <c r="V1386">
        <v>45809</v>
      </c>
      <c r="W1386">
        <v>45805</v>
      </c>
      <c r="X1386">
        <v>265.89999999999998</v>
      </c>
      <c r="Y1386">
        <v>1290900</v>
      </c>
      <c r="Z1386" t="s">
        <v>1568</v>
      </c>
      <c r="AA1386" t="s">
        <v>249</v>
      </c>
      <c r="AB1386" t="s">
        <v>121</v>
      </c>
      <c r="AC1386" t="s">
        <v>255</v>
      </c>
      <c r="AD1386" t="s">
        <v>122</v>
      </c>
      <c r="AE1386" t="s">
        <v>249</v>
      </c>
      <c r="AF1386" t="s">
        <v>1812</v>
      </c>
      <c r="AG1386">
        <v>0</v>
      </c>
    </row>
    <row r="1387" spans="1:33" x14ac:dyDescent="0.35">
      <c r="A1387" t="s">
        <v>321</v>
      </c>
      <c r="B1387">
        <v>6534443</v>
      </c>
      <c r="C1387" t="s">
        <v>138</v>
      </c>
      <c r="D1387" t="s">
        <v>1457</v>
      </c>
      <c r="E1387" t="s">
        <v>310</v>
      </c>
      <c r="F1387" t="s">
        <v>133</v>
      </c>
      <c r="G1387" t="s">
        <v>191</v>
      </c>
      <c r="H1387">
        <v>45809</v>
      </c>
      <c r="I1387">
        <v>45838</v>
      </c>
      <c r="J1387" t="s">
        <v>3478</v>
      </c>
      <c r="K1387">
        <v>2230130</v>
      </c>
      <c r="L1387" t="s">
        <v>322</v>
      </c>
      <c r="O1387">
        <v>10017210</v>
      </c>
      <c r="P1387" t="s">
        <v>181</v>
      </c>
      <c r="Q1387">
        <v>0</v>
      </c>
      <c r="R1387" t="s">
        <v>269</v>
      </c>
      <c r="S1387" t="s">
        <v>347</v>
      </c>
      <c r="T1387">
        <v>11455861</v>
      </c>
      <c r="U1387">
        <v>45668</v>
      </c>
      <c r="V1387">
        <v>45809</v>
      </c>
      <c r="W1387">
        <v>45805</v>
      </c>
      <c r="X1387">
        <v>0</v>
      </c>
      <c r="Y1387">
        <v>1290900</v>
      </c>
      <c r="Z1387" t="s">
        <v>1568</v>
      </c>
      <c r="AA1387" t="s">
        <v>249</v>
      </c>
      <c r="AB1387" t="s">
        <v>121</v>
      </c>
      <c r="AC1387" t="s">
        <v>255</v>
      </c>
      <c r="AD1387" t="s">
        <v>122</v>
      </c>
      <c r="AE1387" t="s">
        <v>249</v>
      </c>
      <c r="AF1387" t="s">
        <v>1812</v>
      </c>
      <c r="AG1387">
        <v>0</v>
      </c>
    </row>
    <row r="1388" spans="1:33" x14ac:dyDescent="0.35">
      <c r="A1388" t="s">
        <v>321</v>
      </c>
      <c r="B1388">
        <v>6534441</v>
      </c>
      <c r="C1388" t="s">
        <v>138</v>
      </c>
      <c r="D1388" t="s">
        <v>1458</v>
      </c>
      <c r="E1388" t="s">
        <v>310</v>
      </c>
      <c r="F1388" t="s">
        <v>133</v>
      </c>
      <c r="G1388" t="s">
        <v>191</v>
      </c>
      <c r="H1388">
        <v>45809</v>
      </c>
      <c r="I1388">
        <v>45838</v>
      </c>
      <c r="J1388" t="s">
        <v>3478</v>
      </c>
      <c r="K1388">
        <v>2230130</v>
      </c>
      <c r="L1388" t="s">
        <v>322</v>
      </c>
      <c r="O1388">
        <v>10017210</v>
      </c>
      <c r="P1388" t="s">
        <v>181</v>
      </c>
      <c r="Q1388">
        <v>0</v>
      </c>
      <c r="R1388" t="s">
        <v>269</v>
      </c>
      <c r="S1388" t="s">
        <v>347</v>
      </c>
      <c r="T1388">
        <v>11455872</v>
      </c>
      <c r="U1388">
        <v>45668</v>
      </c>
      <c r="V1388">
        <v>45809</v>
      </c>
      <c r="W1388">
        <v>45805</v>
      </c>
      <c r="X1388">
        <v>0</v>
      </c>
      <c r="Y1388">
        <v>1290900</v>
      </c>
      <c r="Z1388" t="s">
        <v>1568</v>
      </c>
      <c r="AA1388" t="s">
        <v>249</v>
      </c>
      <c r="AB1388" t="s">
        <v>121</v>
      </c>
      <c r="AC1388" t="s">
        <v>255</v>
      </c>
      <c r="AD1388" t="s">
        <v>122</v>
      </c>
      <c r="AE1388" t="s">
        <v>249</v>
      </c>
      <c r="AF1388" t="s">
        <v>1812</v>
      </c>
      <c r="AG1388">
        <v>0</v>
      </c>
    </row>
    <row r="1389" spans="1:33" x14ac:dyDescent="0.35">
      <c r="A1389" t="s">
        <v>321</v>
      </c>
      <c r="B1389">
        <v>6534440</v>
      </c>
      <c r="C1389" t="s">
        <v>138</v>
      </c>
      <c r="D1389" t="s">
        <v>1459</v>
      </c>
      <c r="E1389" t="s">
        <v>310</v>
      </c>
      <c r="F1389" t="s">
        <v>133</v>
      </c>
      <c r="G1389" t="s">
        <v>191</v>
      </c>
      <c r="H1389">
        <v>45809</v>
      </c>
      <c r="I1389">
        <v>45838</v>
      </c>
      <c r="J1389" t="s">
        <v>3478</v>
      </c>
      <c r="K1389">
        <v>2230130</v>
      </c>
      <c r="L1389" t="s">
        <v>322</v>
      </c>
      <c r="O1389">
        <v>10017210</v>
      </c>
      <c r="P1389" t="s">
        <v>181</v>
      </c>
      <c r="Q1389">
        <v>0</v>
      </c>
      <c r="R1389" t="s">
        <v>269</v>
      </c>
      <c r="S1389" t="s">
        <v>347</v>
      </c>
      <c r="T1389">
        <v>11455886</v>
      </c>
      <c r="U1389">
        <v>45668</v>
      </c>
      <c r="V1389">
        <v>45809</v>
      </c>
      <c r="W1389">
        <v>45805</v>
      </c>
      <c r="X1389">
        <v>0</v>
      </c>
      <c r="Y1389">
        <v>1290900</v>
      </c>
      <c r="Z1389" t="s">
        <v>1568</v>
      </c>
      <c r="AA1389" t="s">
        <v>249</v>
      </c>
      <c r="AB1389" t="s">
        <v>121</v>
      </c>
      <c r="AC1389" t="s">
        <v>255</v>
      </c>
      <c r="AD1389" t="s">
        <v>122</v>
      </c>
      <c r="AE1389" t="s">
        <v>249</v>
      </c>
      <c r="AF1389" t="s">
        <v>1812</v>
      </c>
      <c r="AG1389">
        <v>0</v>
      </c>
    </row>
    <row r="1390" spans="1:33" x14ac:dyDescent="0.35">
      <c r="A1390" t="s">
        <v>324</v>
      </c>
      <c r="B1390">
        <v>6534424</v>
      </c>
      <c r="C1390" t="s">
        <v>138</v>
      </c>
      <c r="D1390" t="s">
        <v>1460</v>
      </c>
      <c r="E1390" t="s">
        <v>310</v>
      </c>
      <c r="F1390" t="s">
        <v>133</v>
      </c>
      <c r="G1390" t="s">
        <v>212</v>
      </c>
      <c r="H1390">
        <v>45808</v>
      </c>
      <c r="I1390">
        <v>45808</v>
      </c>
      <c r="J1390" t="s">
        <v>856</v>
      </c>
      <c r="K1390">
        <v>2230130</v>
      </c>
      <c r="L1390" t="s">
        <v>325</v>
      </c>
      <c r="O1390">
        <v>10017212</v>
      </c>
      <c r="P1390" t="s">
        <v>433</v>
      </c>
      <c r="Q1390">
        <v>0</v>
      </c>
      <c r="R1390" t="s">
        <v>269</v>
      </c>
      <c r="S1390" t="s">
        <v>347</v>
      </c>
      <c r="T1390">
        <v>11476951</v>
      </c>
      <c r="U1390">
        <v>45668</v>
      </c>
      <c r="V1390">
        <v>45808</v>
      </c>
      <c r="W1390">
        <v>45805</v>
      </c>
      <c r="X1390">
        <v>0</v>
      </c>
      <c r="Y1390">
        <v>1290900</v>
      </c>
      <c r="Z1390" t="s">
        <v>1568</v>
      </c>
      <c r="AA1390" t="s">
        <v>249</v>
      </c>
      <c r="AB1390" t="s">
        <v>121</v>
      </c>
      <c r="AC1390" t="s">
        <v>255</v>
      </c>
      <c r="AD1390" t="s">
        <v>122</v>
      </c>
      <c r="AE1390" t="s">
        <v>249</v>
      </c>
      <c r="AF1390" t="s">
        <v>1812</v>
      </c>
      <c r="AG1390">
        <v>0</v>
      </c>
    </row>
    <row r="1391" spans="1:33" x14ac:dyDescent="0.35">
      <c r="A1391" t="s">
        <v>324</v>
      </c>
      <c r="B1391">
        <v>6534377</v>
      </c>
      <c r="C1391" t="s">
        <v>138</v>
      </c>
      <c r="D1391" t="s">
        <v>1461</v>
      </c>
      <c r="E1391" t="s">
        <v>310</v>
      </c>
      <c r="F1391" t="s">
        <v>125</v>
      </c>
      <c r="G1391" t="s">
        <v>127</v>
      </c>
      <c r="H1391">
        <v>45809</v>
      </c>
      <c r="I1391">
        <v>45838</v>
      </c>
      <c r="J1391" t="s">
        <v>3478</v>
      </c>
      <c r="K1391">
        <v>2230160</v>
      </c>
      <c r="L1391" t="s">
        <v>325</v>
      </c>
      <c r="O1391">
        <v>10017369</v>
      </c>
      <c r="P1391" t="s">
        <v>1462</v>
      </c>
      <c r="Q1391">
        <v>0</v>
      </c>
      <c r="R1391" t="s">
        <v>269</v>
      </c>
      <c r="S1391" t="s">
        <v>347</v>
      </c>
      <c r="T1391">
        <v>11442090</v>
      </c>
      <c r="U1391">
        <v>45668</v>
      </c>
      <c r="V1391">
        <v>45809</v>
      </c>
      <c r="W1391">
        <v>45805</v>
      </c>
      <c r="X1391">
        <v>0</v>
      </c>
      <c r="Y1391">
        <v>1290900</v>
      </c>
      <c r="Z1391" t="s">
        <v>1568</v>
      </c>
      <c r="AA1391" t="s">
        <v>249</v>
      </c>
      <c r="AB1391" t="s">
        <v>121</v>
      </c>
      <c r="AC1391" t="s">
        <v>255</v>
      </c>
      <c r="AD1391" t="s">
        <v>122</v>
      </c>
      <c r="AE1391" t="s">
        <v>249</v>
      </c>
      <c r="AF1391" t="s">
        <v>1812</v>
      </c>
      <c r="AG1391">
        <v>0</v>
      </c>
    </row>
    <row r="1392" spans="1:33" x14ac:dyDescent="0.35">
      <c r="A1392" t="s">
        <v>429</v>
      </c>
      <c r="B1392">
        <v>6534341</v>
      </c>
      <c r="C1392" t="s">
        <v>1265</v>
      </c>
      <c r="D1392" t="s">
        <v>1463</v>
      </c>
      <c r="E1392" t="s">
        <v>310</v>
      </c>
      <c r="F1392" t="s">
        <v>259</v>
      </c>
      <c r="G1392" t="s">
        <v>192</v>
      </c>
      <c r="H1392">
        <v>45809</v>
      </c>
      <c r="I1392">
        <v>45809</v>
      </c>
      <c r="J1392" t="s">
        <v>856</v>
      </c>
      <c r="K1392">
        <v>1291900</v>
      </c>
      <c r="L1392" t="s">
        <v>431</v>
      </c>
      <c r="Q1392">
        <v>31801.74</v>
      </c>
      <c r="R1392" t="s">
        <v>269</v>
      </c>
      <c r="S1392" t="s">
        <v>347</v>
      </c>
      <c r="T1392">
        <v>11522567</v>
      </c>
      <c r="U1392">
        <v>45668</v>
      </c>
      <c r="V1392">
        <v>45809</v>
      </c>
      <c r="W1392">
        <v>45805</v>
      </c>
      <c r="X1392">
        <v>31801.74</v>
      </c>
      <c r="Y1392">
        <v>1290900</v>
      </c>
      <c r="Z1392" t="s">
        <v>1568</v>
      </c>
      <c r="AA1392" t="s">
        <v>249</v>
      </c>
      <c r="AB1392" t="s">
        <v>121</v>
      </c>
      <c r="AC1392" t="s">
        <v>255</v>
      </c>
      <c r="AD1392" t="s">
        <v>135</v>
      </c>
      <c r="AE1392" t="s">
        <v>249</v>
      </c>
      <c r="AF1392" t="s">
        <v>3326</v>
      </c>
      <c r="AG1392">
        <v>0</v>
      </c>
    </row>
    <row r="1393" spans="1:33" x14ac:dyDescent="0.35">
      <c r="A1393" t="s">
        <v>257</v>
      </c>
      <c r="B1393">
        <v>6534334</v>
      </c>
      <c r="C1393" t="s">
        <v>138</v>
      </c>
      <c r="D1393" t="s">
        <v>1464</v>
      </c>
      <c r="E1393" t="s">
        <v>310</v>
      </c>
      <c r="F1393" t="s">
        <v>133</v>
      </c>
      <c r="G1393" t="s">
        <v>191</v>
      </c>
      <c r="H1393">
        <v>45838</v>
      </c>
      <c r="I1393">
        <v>45838</v>
      </c>
      <c r="J1393" t="s">
        <v>856</v>
      </c>
      <c r="K1393">
        <v>1216100</v>
      </c>
      <c r="L1393" t="s">
        <v>258</v>
      </c>
      <c r="O1393">
        <v>10017764</v>
      </c>
      <c r="P1393" t="s">
        <v>1084</v>
      </c>
      <c r="Q1393">
        <v>0</v>
      </c>
      <c r="R1393" t="s">
        <v>269</v>
      </c>
      <c r="S1393" t="s">
        <v>3891</v>
      </c>
      <c r="T1393">
        <v>11474223</v>
      </c>
      <c r="U1393">
        <v>45668</v>
      </c>
      <c r="V1393">
        <v>45838</v>
      </c>
      <c r="W1393">
        <v>45816</v>
      </c>
      <c r="X1393">
        <v>0</v>
      </c>
      <c r="Y1393">
        <v>1290900</v>
      </c>
      <c r="Z1393" t="s">
        <v>1568</v>
      </c>
      <c r="AA1393" t="s">
        <v>249</v>
      </c>
      <c r="AB1393" t="s">
        <v>121</v>
      </c>
      <c r="AC1393" t="s">
        <v>255</v>
      </c>
      <c r="AD1393" t="s">
        <v>122</v>
      </c>
      <c r="AE1393" t="s">
        <v>249</v>
      </c>
      <c r="AF1393" t="s">
        <v>1812</v>
      </c>
      <c r="AG1393">
        <v>0</v>
      </c>
    </row>
    <row r="1394" spans="1:33" x14ac:dyDescent="0.35">
      <c r="A1394" t="s">
        <v>901</v>
      </c>
      <c r="B1394">
        <v>6534268</v>
      </c>
      <c r="C1394" t="s">
        <v>123</v>
      </c>
      <c r="D1394" t="s">
        <v>1466</v>
      </c>
      <c r="E1394" t="s">
        <v>310</v>
      </c>
      <c r="F1394" t="s">
        <v>379</v>
      </c>
      <c r="G1394" t="s">
        <v>153</v>
      </c>
      <c r="H1394">
        <v>45809</v>
      </c>
      <c r="I1394">
        <v>45809</v>
      </c>
      <c r="J1394" t="s">
        <v>856</v>
      </c>
      <c r="K1394">
        <v>1212122</v>
      </c>
      <c r="L1394" t="s">
        <v>902</v>
      </c>
      <c r="O1394">
        <v>10018449</v>
      </c>
      <c r="P1394" t="s">
        <v>899</v>
      </c>
      <c r="Q1394">
        <v>0</v>
      </c>
      <c r="R1394" t="s">
        <v>343</v>
      </c>
      <c r="S1394" t="s">
        <v>343</v>
      </c>
      <c r="T1394">
        <v>11522617</v>
      </c>
      <c r="U1394">
        <v>45668</v>
      </c>
      <c r="V1394">
        <v>45809</v>
      </c>
      <c r="W1394">
        <v>45785</v>
      </c>
      <c r="X1394">
        <v>0</v>
      </c>
      <c r="Y1394">
        <v>1290900</v>
      </c>
      <c r="Z1394" t="s">
        <v>1568</v>
      </c>
      <c r="AA1394" t="s">
        <v>247</v>
      </c>
      <c r="AB1394" t="s">
        <v>121</v>
      </c>
      <c r="AC1394" t="s">
        <v>255</v>
      </c>
      <c r="AD1394" t="s">
        <v>141</v>
      </c>
      <c r="AE1394" t="s">
        <v>247</v>
      </c>
      <c r="AF1394" t="s">
        <v>3326</v>
      </c>
      <c r="AG1394">
        <v>6</v>
      </c>
    </row>
    <row r="1395" spans="1:33" x14ac:dyDescent="0.35">
      <c r="A1395" t="s">
        <v>324</v>
      </c>
      <c r="B1395">
        <v>6534102</v>
      </c>
      <c r="C1395" t="s">
        <v>138</v>
      </c>
      <c r="D1395" t="s">
        <v>1467</v>
      </c>
      <c r="E1395" t="s">
        <v>310</v>
      </c>
      <c r="F1395" t="s">
        <v>259</v>
      </c>
      <c r="G1395" t="s">
        <v>225</v>
      </c>
      <c r="H1395">
        <v>45846</v>
      </c>
      <c r="I1395">
        <v>45846</v>
      </c>
      <c r="J1395" t="s">
        <v>5406</v>
      </c>
      <c r="K1395">
        <v>1291900</v>
      </c>
      <c r="L1395" t="s">
        <v>325</v>
      </c>
      <c r="O1395">
        <v>10014719</v>
      </c>
      <c r="P1395" t="s">
        <v>326</v>
      </c>
      <c r="Q1395">
        <v>5495.31</v>
      </c>
      <c r="R1395" t="s">
        <v>269</v>
      </c>
      <c r="S1395" t="s">
        <v>3891</v>
      </c>
      <c r="T1395">
        <v>11510044</v>
      </c>
      <c r="U1395">
        <v>45667</v>
      </c>
      <c r="V1395">
        <v>45846</v>
      </c>
      <c r="W1395">
        <v>45844</v>
      </c>
      <c r="X1395">
        <v>5495.31</v>
      </c>
      <c r="Y1395">
        <v>1290900</v>
      </c>
      <c r="Z1395" t="s">
        <v>1568</v>
      </c>
      <c r="AA1395" t="s">
        <v>249</v>
      </c>
      <c r="AB1395" t="s">
        <v>121</v>
      </c>
      <c r="AC1395" t="s">
        <v>255</v>
      </c>
      <c r="AD1395" t="s">
        <v>141</v>
      </c>
      <c r="AE1395" t="s">
        <v>249</v>
      </c>
      <c r="AF1395" t="s">
        <v>3326</v>
      </c>
      <c r="AG1395">
        <v>8</v>
      </c>
    </row>
    <row r="1396" spans="1:33" x14ac:dyDescent="0.35">
      <c r="A1396" t="s">
        <v>134</v>
      </c>
      <c r="B1396">
        <v>6534078</v>
      </c>
      <c r="C1396" t="s">
        <v>123</v>
      </c>
      <c r="D1396" t="s">
        <v>1468</v>
      </c>
      <c r="E1396" t="s">
        <v>310</v>
      </c>
      <c r="F1396" t="s">
        <v>133</v>
      </c>
      <c r="G1396" t="s">
        <v>132</v>
      </c>
      <c r="H1396">
        <v>45839</v>
      </c>
      <c r="I1396">
        <v>45869</v>
      </c>
      <c r="J1396" t="s">
        <v>3476</v>
      </c>
      <c r="K1396">
        <v>1210101</v>
      </c>
      <c r="L1396" t="s">
        <v>271</v>
      </c>
      <c r="O1396">
        <v>10014658</v>
      </c>
      <c r="P1396" t="s">
        <v>134</v>
      </c>
      <c r="Q1396">
        <v>0</v>
      </c>
      <c r="R1396" t="s">
        <v>296</v>
      </c>
      <c r="S1396" t="s">
        <v>342</v>
      </c>
      <c r="T1396">
        <v>11514357</v>
      </c>
      <c r="U1396">
        <v>45667</v>
      </c>
      <c r="V1396">
        <v>45839</v>
      </c>
      <c r="W1396">
        <v>45833</v>
      </c>
      <c r="X1396">
        <v>0</v>
      </c>
      <c r="Y1396">
        <v>1290900</v>
      </c>
      <c r="Z1396" t="s">
        <v>1568</v>
      </c>
      <c r="AA1396" t="s">
        <v>248</v>
      </c>
      <c r="AB1396" t="s">
        <v>121</v>
      </c>
      <c r="AC1396" t="s">
        <v>255</v>
      </c>
      <c r="AD1396" t="s">
        <v>122</v>
      </c>
      <c r="AE1396" t="s">
        <v>248</v>
      </c>
      <c r="AF1396" t="s">
        <v>1812</v>
      </c>
      <c r="AG1396">
        <v>8</v>
      </c>
    </row>
    <row r="1397" spans="1:33" x14ac:dyDescent="0.35">
      <c r="A1397" t="s">
        <v>324</v>
      </c>
      <c r="B1397">
        <v>6534075</v>
      </c>
      <c r="C1397" t="s">
        <v>138</v>
      </c>
      <c r="D1397" t="s">
        <v>1469</v>
      </c>
      <c r="E1397" t="s">
        <v>310</v>
      </c>
      <c r="F1397" t="s">
        <v>133</v>
      </c>
      <c r="G1397" t="s">
        <v>191</v>
      </c>
      <c r="H1397">
        <v>45808</v>
      </c>
      <c r="I1397">
        <v>45808</v>
      </c>
      <c r="J1397" t="s">
        <v>856</v>
      </c>
      <c r="K1397">
        <v>1291900</v>
      </c>
      <c r="L1397" t="s">
        <v>325</v>
      </c>
      <c r="O1397">
        <v>10014719</v>
      </c>
      <c r="P1397" t="s">
        <v>326</v>
      </c>
      <c r="Q1397">
        <v>0</v>
      </c>
      <c r="R1397" t="s">
        <v>269</v>
      </c>
      <c r="S1397" t="s">
        <v>347</v>
      </c>
      <c r="T1397">
        <v>11521527</v>
      </c>
      <c r="U1397">
        <v>45667</v>
      </c>
      <c r="V1397">
        <v>45808</v>
      </c>
      <c r="W1397">
        <v>45805</v>
      </c>
      <c r="X1397">
        <v>0</v>
      </c>
      <c r="Y1397">
        <v>1290900</v>
      </c>
      <c r="Z1397" t="s">
        <v>1568</v>
      </c>
      <c r="AA1397" t="s">
        <v>249</v>
      </c>
      <c r="AB1397" t="s">
        <v>121</v>
      </c>
      <c r="AC1397" t="s">
        <v>255</v>
      </c>
      <c r="AD1397" t="s">
        <v>141</v>
      </c>
      <c r="AE1397" t="s">
        <v>249</v>
      </c>
      <c r="AF1397" t="s">
        <v>3326</v>
      </c>
      <c r="AG1397">
        <v>0</v>
      </c>
    </row>
    <row r="1398" spans="1:33" x14ac:dyDescent="0.35">
      <c r="A1398" t="s">
        <v>332</v>
      </c>
      <c r="B1398">
        <v>6533611</v>
      </c>
      <c r="C1398" t="s">
        <v>129</v>
      </c>
      <c r="D1398" t="s">
        <v>1470</v>
      </c>
      <c r="E1398" t="s">
        <v>310</v>
      </c>
      <c r="F1398" t="s">
        <v>133</v>
      </c>
      <c r="G1398" t="s">
        <v>132</v>
      </c>
      <c r="H1398">
        <v>45839</v>
      </c>
      <c r="I1398">
        <v>45869</v>
      </c>
      <c r="J1398" t="s">
        <v>3476</v>
      </c>
      <c r="K1398">
        <v>1215150</v>
      </c>
      <c r="L1398" t="s">
        <v>333</v>
      </c>
      <c r="O1398">
        <v>10014639</v>
      </c>
      <c r="P1398" t="s">
        <v>332</v>
      </c>
      <c r="Q1398">
        <v>0</v>
      </c>
      <c r="R1398" t="s">
        <v>349</v>
      </c>
      <c r="S1398" t="s">
        <v>3901</v>
      </c>
      <c r="T1398">
        <v>11513439</v>
      </c>
      <c r="U1398">
        <v>45667</v>
      </c>
      <c r="V1398">
        <v>45839</v>
      </c>
      <c r="W1398">
        <v>45835</v>
      </c>
      <c r="X1398">
        <v>0</v>
      </c>
      <c r="Y1398">
        <v>1290900</v>
      </c>
      <c r="Z1398" t="s">
        <v>1568</v>
      </c>
      <c r="AA1398" t="s">
        <v>246</v>
      </c>
      <c r="AB1398" t="s">
        <v>121</v>
      </c>
      <c r="AC1398" t="s">
        <v>255</v>
      </c>
      <c r="AD1398" t="s">
        <v>141</v>
      </c>
      <c r="AE1398" t="s">
        <v>246</v>
      </c>
      <c r="AF1398" t="s">
        <v>3326</v>
      </c>
      <c r="AG1398">
        <v>4</v>
      </c>
    </row>
    <row r="1399" spans="1:33" x14ac:dyDescent="0.35">
      <c r="A1399" t="s">
        <v>134</v>
      </c>
      <c r="B1399">
        <v>6533227</v>
      </c>
      <c r="C1399" t="s">
        <v>123</v>
      </c>
      <c r="D1399" t="s">
        <v>1471</v>
      </c>
      <c r="E1399" t="s">
        <v>310</v>
      </c>
      <c r="F1399" t="s">
        <v>133</v>
      </c>
      <c r="G1399" t="s">
        <v>192</v>
      </c>
      <c r="H1399">
        <v>45845</v>
      </c>
      <c r="I1399">
        <v>45845</v>
      </c>
      <c r="J1399" t="s">
        <v>856</v>
      </c>
      <c r="K1399">
        <v>1210101</v>
      </c>
      <c r="L1399" t="s">
        <v>271</v>
      </c>
      <c r="O1399">
        <v>10014658</v>
      </c>
      <c r="P1399" t="s">
        <v>134</v>
      </c>
      <c r="Q1399">
        <v>7573</v>
      </c>
      <c r="R1399" t="s">
        <v>349</v>
      </c>
      <c r="S1399" t="s">
        <v>342</v>
      </c>
      <c r="T1399">
        <v>11518806</v>
      </c>
      <c r="U1399">
        <v>45666</v>
      </c>
      <c r="V1399">
        <v>45845</v>
      </c>
      <c r="W1399">
        <v>45805</v>
      </c>
      <c r="X1399">
        <v>7573</v>
      </c>
      <c r="Y1399">
        <v>1290900</v>
      </c>
      <c r="Z1399" t="s">
        <v>1568</v>
      </c>
      <c r="AA1399" t="s">
        <v>248</v>
      </c>
      <c r="AB1399" t="s">
        <v>121</v>
      </c>
      <c r="AC1399" t="s">
        <v>255</v>
      </c>
      <c r="AD1399" t="s">
        <v>135</v>
      </c>
      <c r="AE1399" t="s">
        <v>248</v>
      </c>
      <c r="AF1399" t="s">
        <v>3326</v>
      </c>
      <c r="AG1399">
        <v>6</v>
      </c>
    </row>
    <row r="1400" spans="1:33" x14ac:dyDescent="0.35">
      <c r="A1400" t="s">
        <v>274</v>
      </c>
      <c r="B1400">
        <v>6533067</v>
      </c>
      <c r="C1400" t="s">
        <v>123</v>
      </c>
      <c r="D1400" t="s">
        <v>1472</v>
      </c>
      <c r="E1400" t="s">
        <v>310</v>
      </c>
      <c r="F1400" t="s">
        <v>125</v>
      </c>
      <c r="G1400" t="s">
        <v>136</v>
      </c>
      <c r="H1400">
        <v>45845</v>
      </c>
      <c r="I1400">
        <v>45845</v>
      </c>
      <c r="J1400" t="s">
        <v>856</v>
      </c>
      <c r="K1400">
        <v>1210102</v>
      </c>
      <c r="L1400" t="s">
        <v>275</v>
      </c>
      <c r="O1400">
        <v>10014596</v>
      </c>
      <c r="P1400" t="s">
        <v>176</v>
      </c>
      <c r="Q1400">
        <v>40497.75</v>
      </c>
      <c r="R1400" t="s">
        <v>349</v>
      </c>
      <c r="S1400" t="s">
        <v>342</v>
      </c>
      <c r="T1400">
        <v>11521112</v>
      </c>
      <c r="U1400">
        <v>45665</v>
      </c>
      <c r="V1400">
        <v>45845</v>
      </c>
      <c r="W1400">
        <v>45805</v>
      </c>
      <c r="X1400">
        <v>40497.75</v>
      </c>
      <c r="Y1400">
        <v>1290900</v>
      </c>
      <c r="Z1400" t="s">
        <v>1568</v>
      </c>
      <c r="AA1400" t="s">
        <v>248</v>
      </c>
      <c r="AB1400" t="s">
        <v>121</v>
      </c>
      <c r="AC1400" t="s">
        <v>255</v>
      </c>
      <c r="AD1400" t="s">
        <v>122</v>
      </c>
      <c r="AE1400" t="s">
        <v>248</v>
      </c>
      <c r="AF1400" t="s">
        <v>1812</v>
      </c>
      <c r="AG1400">
        <v>144</v>
      </c>
    </row>
    <row r="1401" spans="1:33" x14ac:dyDescent="0.35">
      <c r="A1401" t="s">
        <v>233</v>
      </c>
      <c r="B1401">
        <v>6532952</v>
      </c>
      <c r="C1401" t="s">
        <v>129</v>
      </c>
      <c r="D1401" t="s">
        <v>1617</v>
      </c>
      <c r="E1401" t="s">
        <v>251</v>
      </c>
      <c r="F1401" t="s">
        <v>259</v>
      </c>
      <c r="G1401" t="s">
        <v>336</v>
      </c>
      <c r="H1401">
        <v>45809</v>
      </c>
      <c r="I1401">
        <v>45809</v>
      </c>
      <c r="K1401">
        <v>1213130</v>
      </c>
      <c r="L1401" t="s">
        <v>301</v>
      </c>
      <c r="O1401">
        <v>10014623</v>
      </c>
      <c r="P1401" t="s">
        <v>233</v>
      </c>
      <c r="Q1401">
        <v>0</v>
      </c>
      <c r="R1401" t="s">
        <v>343</v>
      </c>
      <c r="S1401" t="s">
        <v>343</v>
      </c>
      <c r="T1401">
        <v>11516068</v>
      </c>
      <c r="U1401">
        <v>45665</v>
      </c>
      <c r="V1401">
        <v>45809</v>
      </c>
      <c r="W1401">
        <v>45798</v>
      </c>
      <c r="X1401">
        <v>0</v>
      </c>
      <c r="Y1401">
        <v>1290900</v>
      </c>
      <c r="Z1401" t="s">
        <v>1568</v>
      </c>
      <c r="AA1401" t="s">
        <v>245</v>
      </c>
      <c r="AB1401" t="s">
        <v>121</v>
      </c>
      <c r="AC1401" t="s">
        <v>255</v>
      </c>
      <c r="AD1401" t="s">
        <v>189</v>
      </c>
      <c r="AE1401" t="s">
        <v>245</v>
      </c>
      <c r="AF1401" t="s">
        <v>1812</v>
      </c>
      <c r="AG1401">
        <v>4</v>
      </c>
    </row>
    <row r="1402" spans="1:33" x14ac:dyDescent="0.35">
      <c r="A1402" t="s">
        <v>156</v>
      </c>
      <c r="B1402">
        <v>6532949</v>
      </c>
      <c r="C1402" t="s">
        <v>138</v>
      </c>
      <c r="D1402" t="s">
        <v>1414</v>
      </c>
      <c r="E1402" t="s">
        <v>310</v>
      </c>
      <c r="F1402" t="s">
        <v>133</v>
      </c>
      <c r="G1402" t="s">
        <v>147</v>
      </c>
      <c r="H1402">
        <v>45809</v>
      </c>
      <c r="I1402">
        <v>45838</v>
      </c>
      <c r="J1402" t="s">
        <v>3478</v>
      </c>
      <c r="K1402">
        <v>2230131</v>
      </c>
      <c r="L1402" t="s">
        <v>311</v>
      </c>
      <c r="O1402">
        <v>10016283</v>
      </c>
      <c r="P1402" t="s">
        <v>156</v>
      </c>
      <c r="Q1402">
        <v>0</v>
      </c>
      <c r="R1402" t="s">
        <v>343</v>
      </c>
      <c r="S1402" t="s">
        <v>347</v>
      </c>
      <c r="T1402">
        <v>11521076</v>
      </c>
      <c r="U1402">
        <v>45665</v>
      </c>
      <c r="V1402">
        <v>45809</v>
      </c>
      <c r="W1402">
        <v>45805</v>
      </c>
      <c r="X1402">
        <v>0</v>
      </c>
      <c r="Y1402">
        <v>1290900</v>
      </c>
      <c r="Z1402" t="s">
        <v>1568</v>
      </c>
      <c r="AA1402" t="s">
        <v>249</v>
      </c>
      <c r="AB1402" t="s">
        <v>121</v>
      </c>
      <c r="AC1402" t="s">
        <v>255</v>
      </c>
      <c r="AD1402" t="s">
        <v>141</v>
      </c>
      <c r="AE1402" t="s">
        <v>249</v>
      </c>
      <c r="AF1402" t="s">
        <v>1812</v>
      </c>
      <c r="AG1402">
        <v>0</v>
      </c>
    </row>
    <row r="1403" spans="1:33" x14ac:dyDescent="0.35">
      <c r="A1403" t="s">
        <v>151</v>
      </c>
      <c r="B1403">
        <v>6532947</v>
      </c>
      <c r="C1403" t="s">
        <v>138</v>
      </c>
      <c r="D1403" t="s">
        <v>1415</v>
      </c>
      <c r="E1403" t="s">
        <v>310</v>
      </c>
      <c r="F1403" t="s">
        <v>125</v>
      </c>
      <c r="G1403" t="s">
        <v>153</v>
      </c>
      <c r="H1403">
        <v>45809</v>
      </c>
      <c r="I1403">
        <v>45809</v>
      </c>
      <c r="J1403" t="s">
        <v>856</v>
      </c>
      <c r="K1403">
        <v>1215157</v>
      </c>
      <c r="L1403" t="s">
        <v>399</v>
      </c>
      <c r="O1403">
        <v>10014651</v>
      </c>
      <c r="P1403" t="s">
        <v>151</v>
      </c>
      <c r="Q1403">
        <v>0</v>
      </c>
      <c r="R1403" t="s">
        <v>343</v>
      </c>
      <c r="S1403" t="s">
        <v>347</v>
      </c>
      <c r="T1403">
        <v>11512361</v>
      </c>
      <c r="U1403">
        <v>45665</v>
      </c>
      <c r="V1403">
        <v>45809</v>
      </c>
      <c r="W1403">
        <v>45805</v>
      </c>
      <c r="X1403">
        <v>0</v>
      </c>
      <c r="Y1403">
        <v>1290900</v>
      </c>
      <c r="Z1403" t="s">
        <v>1568</v>
      </c>
      <c r="AA1403" t="s">
        <v>249</v>
      </c>
      <c r="AB1403" t="s">
        <v>121</v>
      </c>
      <c r="AC1403" t="s">
        <v>255</v>
      </c>
      <c r="AD1403" t="s">
        <v>141</v>
      </c>
      <c r="AE1403" t="s">
        <v>249</v>
      </c>
      <c r="AF1403" t="s">
        <v>3326</v>
      </c>
      <c r="AG1403">
        <v>0</v>
      </c>
    </row>
    <row r="1404" spans="1:33" x14ac:dyDescent="0.35">
      <c r="A1404" t="s">
        <v>156</v>
      </c>
      <c r="B1404">
        <v>6532945</v>
      </c>
      <c r="C1404" t="s">
        <v>138</v>
      </c>
      <c r="D1404" t="s">
        <v>1416</v>
      </c>
      <c r="E1404" t="s">
        <v>310</v>
      </c>
      <c r="F1404" t="s">
        <v>133</v>
      </c>
      <c r="G1404" t="s">
        <v>147</v>
      </c>
      <c r="H1404">
        <v>45845</v>
      </c>
      <c r="I1404">
        <v>45845</v>
      </c>
      <c r="J1404" t="s">
        <v>856</v>
      </c>
      <c r="K1404">
        <v>2230131</v>
      </c>
      <c r="L1404" t="s">
        <v>311</v>
      </c>
      <c r="O1404">
        <v>10016283</v>
      </c>
      <c r="P1404" t="s">
        <v>156</v>
      </c>
      <c r="Q1404">
        <v>0</v>
      </c>
      <c r="R1404" t="s">
        <v>343</v>
      </c>
      <c r="S1404" t="s">
        <v>342</v>
      </c>
      <c r="T1404">
        <v>11512353</v>
      </c>
      <c r="U1404">
        <v>45665</v>
      </c>
      <c r="V1404">
        <v>45845</v>
      </c>
      <c r="W1404">
        <v>45805</v>
      </c>
      <c r="X1404">
        <v>0</v>
      </c>
      <c r="Y1404">
        <v>1290900</v>
      </c>
      <c r="Z1404" t="s">
        <v>1568</v>
      </c>
      <c r="AA1404" t="s">
        <v>249</v>
      </c>
      <c r="AB1404" t="s">
        <v>121</v>
      </c>
      <c r="AC1404" t="s">
        <v>255</v>
      </c>
      <c r="AD1404" t="s">
        <v>141</v>
      </c>
      <c r="AE1404" t="s">
        <v>249</v>
      </c>
      <c r="AF1404" t="s">
        <v>3326</v>
      </c>
      <c r="AG1404">
        <v>0</v>
      </c>
    </row>
    <row r="1405" spans="1:33" x14ac:dyDescent="0.35">
      <c r="A1405" t="s">
        <v>242</v>
      </c>
      <c r="B1405">
        <v>6532398</v>
      </c>
      <c r="C1405" t="s">
        <v>129</v>
      </c>
      <c r="D1405" t="s">
        <v>1417</v>
      </c>
      <c r="E1405" t="s">
        <v>310</v>
      </c>
      <c r="F1405" t="s">
        <v>133</v>
      </c>
      <c r="G1405" t="s">
        <v>147</v>
      </c>
      <c r="H1405">
        <v>45809</v>
      </c>
      <c r="I1405">
        <v>45809</v>
      </c>
      <c r="J1405" t="s">
        <v>856</v>
      </c>
      <c r="K1405">
        <v>1215150</v>
      </c>
      <c r="L1405" t="s">
        <v>330</v>
      </c>
      <c r="O1405">
        <v>10014637</v>
      </c>
      <c r="P1405" t="s">
        <v>242</v>
      </c>
      <c r="Q1405">
        <v>0</v>
      </c>
      <c r="R1405" t="s">
        <v>329</v>
      </c>
      <c r="S1405" t="s">
        <v>343</v>
      </c>
      <c r="T1405">
        <v>11413483</v>
      </c>
      <c r="U1405">
        <v>45663</v>
      </c>
      <c r="V1405">
        <v>45809</v>
      </c>
      <c r="W1405">
        <v>45776</v>
      </c>
      <c r="X1405">
        <v>0</v>
      </c>
      <c r="Y1405">
        <v>1290900</v>
      </c>
      <c r="Z1405" t="s">
        <v>1568</v>
      </c>
      <c r="AA1405" t="s">
        <v>246</v>
      </c>
      <c r="AB1405" t="s">
        <v>121</v>
      </c>
      <c r="AC1405" t="s">
        <v>255</v>
      </c>
      <c r="AD1405" t="s">
        <v>141</v>
      </c>
      <c r="AE1405" t="s">
        <v>246</v>
      </c>
      <c r="AF1405" t="s">
        <v>3326</v>
      </c>
      <c r="AG1405">
        <v>8</v>
      </c>
    </row>
    <row r="1406" spans="1:33" x14ac:dyDescent="0.35">
      <c r="A1406" t="s">
        <v>318</v>
      </c>
      <c r="B1406">
        <v>6532394</v>
      </c>
      <c r="C1406" t="s">
        <v>129</v>
      </c>
      <c r="D1406" t="s">
        <v>1418</v>
      </c>
      <c r="E1406" t="s">
        <v>310</v>
      </c>
      <c r="F1406" t="s">
        <v>133</v>
      </c>
      <c r="G1406" t="s">
        <v>147</v>
      </c>
      <c r="H1406">
        <v>45809</v>
      </c>
      <c r="I1406">
        <v>45809</v>
      </c>
      <c r="J1406" t="s">
        <v>856</v>
      </c>
      <c r="K1406">
        <v>1215152</v>
      </c>
      <c r="L1406" t="s">
        <v>319</v>
      </c>
      <c r="O1406">
        <v>10014631</v>
      </c>
      <c r="P1406" t="s">
        <v>318</v>
      </c>
      <c r="Q1406">
        <v>0</v>
      </c>
      <c r="R1406" t="s">
        <v>329</v>
      </c>
      <c r="S1406" t="s">
        <v>343</v>
      </c>
      <c r="T1406">
        <v>11392469</v>
      </c>
      <c r="U1406">
        <v>45663</v>
      </c>
      <c r="V1406">
        <v>45809</v>
      </c>
      <c r="W1406">
        <v>45776</v>
      </c>
      <c r="X1406">
        <v>0</v>
      </c>
      <c r="Y1406">
        <v>1290900</v>
      </c>
      <c r="Z1406" t="s">
        <v>1568</v>
      </c>
      <c r="AA1406" t="s">
        <v>246</v>
      </c>
      <c r="AB1406" t="s">
        <v>121</v>
      </c>
      <c r="AC1406" t="s">
        <v>255</v>
      </c>
      <c r="AD1406" t="s">
        <v>141</v>
      </c>
      <c r="AE1406" t="s">
        <v>246</v>
      </c>
      <c r="AF1406" t="s">
        <v>3326</v>
      </c>
      <c r="AG1406">
        <v>3</v>
      </c>
    </row>
    <row r="1407" spans="1:33" x14ac:dyDescent="0.35">
      <c r="A1407" t="s">
        <v>318</v>
      </c>
      <c r="B1407">
        <v>6532393</v>
      </c>
      <c r="C1407" t="s">
        <v>129</v>
      </c>
      <c r="D1407" t="s">
        <v>1419</v>
      </c>
      <c r="E1407" t="s">
        <v>310</v>
      </c>
      <c r="F1407" t="s">
        <v>259</v>
      </c>
      <c r="G1407" t="s">
        <v>192</v>
      </c>
      <c r="H1407">
        <v>45809</v>
      </c>
      <c r="I1407">
        <v>45809</v>
      </c>
      <c r="J1407" t="s">
        <v>856</v>
      </c>
      <c r="K1407">
        <v>1215152</v>
      </c>
      <c r="L1407" t="s">
        <v>319</v>
      </c>
      <c r="O1407">
        <v>10014631</v>
      </c>
      <c r="P1407" t="s">
        <v>318</v>
      </c>
      <c r="Q1407">
        <v>3425</v>
      </c>
      <c r="R1407" t="s">
        <v>329</v>
      </c>
      <c r="S1407" t="s">
        <v>343</v>
      </c>
      <c r="T1407">
        <v>11377176</v>
      </c>
      <c r="U1407">
        <v>45663</v>
      </c>
      <c r="V1407">
        <v>45809</v>
      </c>
      <c r="W1407">
        <v>45798</v>
      </c>
      <c r="X1407">
        <v>3425</v>
      </c>
      <c r="Y1407">
        <v>1290900</v>
      </c>
      <c r="Z1407" t="s">
        <v>1568</v>
      </c>
      <c r="AA1407" t="s">
        <v>246</v>
      </c>
      <c r="AB1407" t="s">
        <v>121</v>
      </c>
      <c r="AC1407" t="s">
        <v>255</v>
      </c>
      <c r="AD1407" t="s">
        <v>122</v>
      </c>
      <c r="AE1407" t="s">
        <v>246</v>
      </c>
      <c r="AF1407" t="s">
        <v>1812</v>
      </c>
      <c r="AG1407">
        <v>8</v>
      </c>
    </row>
    <row r="1408" spans="1:33" x14ac:dyDescent="0.35">
      <c r="A1408" t="s">
        <v>209</v>
      </c>
      <c r="B1408">
        <v>6532392</v>
      </c>
      <c r="C1408" t="s">
        <v>129</v>
      </c>
      <c r="D1408" t="s">
        <v>1420</v>
      </c>
      <c r="E1408" t="s">
        <v>310</v>
      </c>
      <c r="F1408" t="s">
        <v>133</v>
      </c>
      <c r="G1408" t="s">
        <v>147</v>
      </c>
      <c r="H1408">
        <v>45809</v>
      </c>
      <c r="I1408">
        <v>45809</v>
      </c>
      <c r="J1408" t="s">
        <v>856</v>
      </c>
      <c r="K1408">
        <v>1215152</v>
      </c>
      <c r="L1408" t="s">
        <v>280</v>
      </c>
      <c r="O1408">
        <v>10014630</v>
      </c>
      <c r="P1408" t="s">
        <v>209</v>
      </c>
      <c r="Q1408">
        <v>0</v>
      </c>
      <c r="R1408" t="s">
        <v>329</v>
      </c>
      <c r="S1408" t="s">
        <v>343</v>
      </c>
      <c r="T1408">
        <v>11520361</v>
      </c>
      <c r="U1408">
        <v>45663</v>
      </c>
      <c r="V1408">
        <v>45809</v>
      </c>
      <c r="W1408">
        <v>45776</v>
      </c>
      <c r="X1408">
        <v>0</v>
      </c>
      <c r="Y1408">
        <v>1290900</v>
      </c>
      <c r="Z1408" t="s">
        <v>1568</v>
      </c>
      <c r="AA1408" t="s">
        <v>246</v>
      </c>
      <c r="AB1408" t="s">
        <v>121</v>
      </c>
      <c r="AC1408" t="s">
        <v>255</v>
      </c>
      <c r="AD1408" t="s">
        <v>141</v>
      </c>
      <c r="AE1408" t="s">
        <v>246</v>
      </c>
      <c r="AF1408" t="s">
        <v>3326</v>
      </c>
      <c r="AG1408">
        <v>1</v>
      </c>
    </row>
    <row r="1409" spans="1:33" x14ac:dyDescent="0.35">
      <c r="A1409" t="s">
        <v>209</v>
      </c>
      <c r="B1409">
        <v>6532391</v>
      </c>
      <c r="C1409" t="s">
        <v>129</v>
      </c>
      <c r="D1409" t="s">
        <v>1421</v>
      </c>
      <c r="E1409" t="s">
        <v>310</v>
      </c>
      <c r="F1409" t="s">
        <v>259</v>
      </c>
      <c r="G1409" t="s">
        <v>425</v>
      </c>
      <c r="H1409">
        <v>45870</v>
      </c>
      <c r="I1409">
        <v>45870</v>
      </c>
      <c r="J1409" t="s">
        <v>856</v>
      </c>
      <c r="K1409">
        <v>1215152</v>
      </c>
      <c r="L1409" t="s">
        <v>280</v>
      </c>
      <c r="M1409">
        <v>45748</v>
      </c>
      <c r="N1409">
        <v>45748</v>
      </c>
      <c r="O1409">
        <v>10014630</v>
      </c>
      <c r="P1409" t="s">
        <v>209</v>
      </c>
      <c r="Q1409">
        <v>0</v>
      </c>
      <c r="R1409" t="s">
        <v>329</v>
      </c>
      <c r="S1409" t="s">
        <v>3891</v>
      </c>
      <c r="T1409">
        <v>11520360</v>
      </c>
      <c r="U1409">
        <v>45663</v>
      </c>
      <c r="V1409">
        <v>45870</v>
      </c>
      <c r="W1409">
        <v>45844</v>
      </c>
      <c r="X1409">
        <v>0</v>
      </c>
      <c r="Y1409">
        <v>1290900</v>
      </c>
      <c r="Z1409" t="s">
        <v>1568</v>
      </c>
      <c r="AA1409" t="s">
        <v>246</v>
      </c>
      <c r="AB1409" t="s">
        <v>121</v>
      </c>
      <c r="AC1409" t="s">
        <v>255</v>
      </c>
      <c r="AD1409" t="s">
        <v>141</v>
      </c>
      <c r="AE1409" t="s">
        <v>246</v>
      </c>
      <c r="AF1409" t="s">
        <v>3326</v>
      </c>
      <c r="AG1409">
        <v>4</v>
      </c>
    </row>
    <row r="1410" spans="1:33" x14ac:dyDescent="0.35">
      <c r="A1410" t="s">
        <v>209</v>
      </c>
      <c r="B1410">
        <v>6532361</v>
      </c>
      <c r="C1410" t="s">
        <v>129</v>
      </c>
      <c r="D1410" t="s">
        <v>3823</v>
      </c>
      <c r="E1410" t="s">
        <v>310</v>
      </c>
      <c r="F1410" t="s">
        <v>1575</v>
      </c>
      <c r="G1410" t="s">
        <v>3886</v>
      </c>
      <c r="H1410">
        <v>45808</v>
      </c>
      <c r="I1410">
        <v>45808</v>
      </c>
      <c r="J1410" t="s">
        <v>856</v>
      </c>
      <c r="K1410">
        <v>1215152</v>
      </c>
      <c r="L1410" t="s">
        <v>280</v>
      </c>
      <c r="O1410">
        <v>10014630</v>
      </c>
      <c r="P1410" t="s">
        <v>209</v>
      </c>
      <c r="Q1410">
        <v>0</v>
      </c>
      <c r="R1410" t="s">
        <v>329</v>
      </c>
      <c r="S1410" t="s">
        <v>343</v>
      </c>
      <c r="T1410">
        <v>11505548</v>
      </c>
      <c r="U1410">
        <v>45663</v>
      </c>
      <c r="V1410">
        <v>45808</v>
      </c>
      <c r="W1410">
        <v>45777</v>
      </c>
      <c r="X1410">
        <v>0</v>
      </c>
      <c r="Y1410">
        <v>1290900</v>
      </c>
      <c r="Z1410" t="s">
        <v>1568</v>
      </c>
      <c r="AA1410" t="s">
        <v>246</v>
      </c>
      <c r="AB1410" t="s">
        <v>121</v>
      </c>
      <c r="AC1410" t="s">
        <v>255</v>
      </c>
      <c r="AD1410" t="s">
        <v>141</v>
      </c>
      <c r="AE1410" t="s">
        <v>246</v>
      </c>
      <c r="AF1410" t="s">
        <v>1812</v>
      </c>
      <c r="AG1410">
        <v>14</v>
      </c>
    </row>
    <row r="1411" spans="1:33" x14ac:dyDescent="0.35">
      <c r="A1411" t="s">
        <v>209</v>
      </c>
      <c r="B1411">
        <v>6532261</v>
      </c>
      <c r="C1411" t="s">
        <v>129</v>
      </c>
      <c r="D1411" t="s">
        <v>1424</v>
      </c>
      <c r="E1411" t="s">
        <v>310</v>
      </c>
      <c r="F1411" t="s">
        <v>669</v>
      </c>
      <c r="G1411" t="s">
        <v>4037</v>
      </c>
      <c r="H1411">
        <v>45839</v>
      </c>
      <c r="I1411">
        <v>45869</v>
      </c>
      <c r="J1411" t="s">
        <v>3476</v>
      </c>
      <c r="K1411">
        <v>1215152</v>
      </c>
      <c r="L1411" t="s">
        <v>280</v>
      </c>
      <c r="O1411">
        <v>10014630</v>
      </c>
      <c r="P1411" t="s">
        <v>209</v>
      </c>
      <c r="Q1411">
        <v>15879.98</v>
      </c>
      <c r="R1411" t="s">
        <v>329</v>
      </c>
      <c r="S1411" t="s">
        <v>3901</v>
      </c>
      <c r="T1411">
        <v>11485295</v>
      </c>
      <c r="U1411">
        <v>45662</v>
      </c>
      <c r="V1411">
        <v>45839</v>
      </c>
      <c r="W1411">
        <v>45835</v>
      </c>
      <c r="X1411">
        <v>15879.98</v>
      </c>
      <c r="Y1411">
        <v>1290900</v>
      </c>
      <c r="Z1411" t="s">
        <v>1568</v>
      </c>
      <c r="AA1411" t="s">
        <v>246</v>
      </c>
      <c r="AB1411" t="s">
        <v>121</v>
      </c>
      <c r="AC1411" t="s">
        <v>255</v>
      </c>
      <c r="AD1411" t="s">
        <v>135</v>
      </c>
      <c r="AE1411" t="s">
        <v>246</v>
      </c>
      <c r="AF1411" t="s">
        <v>3326</v>
      </c>
      <c r="AG1411">
        <v>24</v>
      </c>
    </row>
    <row r="1412" spans="1:33" x14ac:dyDescent="0.35">
      <c r="A1412" t="s">
        <v>231</v>
      </c>
      <c r="B1412">
        <v>6532133</v>
      </c>
      <c r="C1412" t="s">
        <v>129</v>
      </c>
      <c r="D1412" t="s">
        <v>1425</v>
      </c>
      <c r="E1412" t="s">
        <v>310</v>
      </c>
      <c r="F1412" t="s">
        <v>133</v>
      </c>
      <c r="G1412" t="s">
        <v>147</v>
      </c>
      <c r="H1412">
        <v>45809</v>
      </c>
      <c r="I1412">
        <v>45809</v>
      </c>
      <c r="J1412" t="s">
        <v>856</v>
      </c>
      <c r="K1412">
        <v>1215150</v>
      </c>
      <c r="L1412" t="s">
        <v>331</v>
      </c>
      <c r="O1412">
        <v>10014638</v>
      </c>
      <c r="P1412" t="s">
        <v>231</v>
      </c>
      <c r="Q1412">
        <v>0</v>
      </c>
      <c r="R1412" t="s">
        <v>329</v>
      </c>
      <c r="S1412" t="s">
        <v>343</v>
      </c>
      <c r="T1412">
        <v>11508965</v>
      </c>
      <c r="U1412">
        <v>45662</v>
      </c>
      <c r="V1412">
        <v>45809</v>
      </c>
      <c r="W1412">
        <v>45776</v>
      </c>
      <c r="X1412">
        <v>0</v>
      </c>
      <c r="Y1412">
        <v>1290900</v>
      </c>
      <c r="Z1412" t="s">
        <v>1568</v>
      </c>
      <c r="AA1412" t="s">
        <v>246</v>
      </c>
      <c r="AB1412" t="s">
        <v>121</v>
      </c>
      <c r="AC1412" t="s">
        <v>255</v>
      </c>
      <c r="AD1412" t="s">
        <v>141</v>
      </c>
      <c r="AE1412" t="s">
        <v>246</v>
      </c>
      <c r="AF1412" t="s">
        <v>3326</v>
      </c>
      <c r="AG1412">
        <v>24</v>
      </c>
    </row>
    <row r="1413" spans="1:33" x14ac:dyDescent="0.35">
      <c r="A1413" t="s">
        <v>231</v>
      </c>
      <c r="B1413">
        <v>6532131</v>
      </c>
      <c r="C1413" t="s">
        <v>129</v>
      </c>
      <c r="D1413" t="s">
        <v>1426</v>
      </c>
      <c r="E1413" t="s">
        <v>310</v>
      </c>
      <c r="F1413" t="s">
        <v>133</v>
      </c>
      <c r="G1413" t="s">
        <v>147</v>
      </c>
      <c r="H1413">
        <v>45839</v>
      </c>
      <c r="I1413">
        <v>45869</v>
      </c>
      <c r="J1413" t="s">
        <v>3476</v>
      </c>
      <c r="K1413">
        <v>1215150</v>
      </c>
      <c r="L1413" t="s">
        <v>331</v>
      </c>
      <c r="O1413">
        <v>10014638</v>
      </c>
      <c r="P1413" t="s">
        <v>231</v>
      </c>
      <c r="Q1413">
        <v>0</v>
      </c>
      <c r="R1413" t="s">
        <v>329</v>
      </c>
      <c r="S1413" t="s">
        <v>3901</v>
      </c>
      <c r="T1413">
        <v>11508971</v>
      </c>
      <c r="U1413">
        <v>45662</v>
      </c>
      <c r="V1413">
        <v>45839</v>
      </c>
      <c r="W1413">
        <v>45835</v>
      </c>
      <c r="X1413">
        <v>0</v>
      </c>
      <c r="Y1413">
        <v>1290900</v>
      </c>
      <c r="Z1413" t="s">
        <v>1568</v>
      </c>
      <c r="AA1413" t="s">
        <v>246</v>
      </c>
      <c r="AB1413" t="s">
        <v>121</v>
      </c>
      <c r="AC1413" t="s">
        <v>255</v>
      </c>
      <c r="AD1413" t="s">
        <v>141</v>
      </c>
      <c r="AE1413" t="s">
        <v>246</v>
      </c>
      <c r="AF1413" t="s">
        <v>1812</v>
      </c>
      <c r="AG1413">
        <v>24</v>
      </c>
    </row>
    <row r="1414" spans="1:33" x14ac:dyDescent="0.35">
      <c r="A1414" t="s">
        <v>274</v>
      </c>
      <c r="B1414">
        <v>6532107</v>
      </c>
      <c r="C1414" t="s">
        <v>123</v>
      </c>
      <c r="D1414" t="s">
        <v>1427</v>
      </c>
      <c r="E1414" t="s">
        <v>310</v>
      </c>
      <c r="F1414" t="s">
        <v>133</v>
      </c>
      <c r="G1414" t="s">
        <v>132</v>
      </c>
      <c r="H1414">
        <v>45839</v>
      </c>
      <c r="I1414">
        <v>45869</v>
      </c>
      <c r="J1414" t="s">
        <v>3476</v>
      </c>
      <c r="K1414">
        <v>1210102</v>
      </c>
      <c r="L1414" t="s">
        <v>275</v>
      </c>
      <c r="O1414">
        <v>10014596</v>
      </c>
      <c r="P1414" t="s">
        <v>176</v>
      </c>
      <c r="Q1414">
        <v>0</v>
      </c>
      <c r="R1414" t="s">
        <v>342</v>
      </c>
      <c r="S1414" t="s">
        <v>342</v>
      </c>
      <c r="T1414">
        <v>11491265</v>
      </c>
      <c r="U1414">
        <v>45662</v>
      </c>
      <c r="V1414">
        <v>45839</v>
      </c>
      <c r="W1414">
        <v>45833</v>
      </c>
      <c r="X1414">
        <v>0</v>
      </c>
      <c r="Y1414">
        <v>1290900</v>
      </c>
      <c r="Z1414" t="s">
        <v>1568</v>
      </c>
      <c r="AA1414" t="s">
        <v>248</v>
      </c>
      <c r="AB1414" t="s">
        <v>121</v>
      </c>
      <c r="AC1414" t="s">
        <v>255</v>
      </c>
      <c r="AD1414" t="s">
        <v>122</v>
      </c>
      <c r="AE1414" t="s">
        <v>248</v>
      </c>
      <c r="AF1414" t="s">
        <v>1812</v>
      </c>
      <c r="AG1414">
        <v>4</v>
      </c>
    </row>
    <row r="1415" spans="1:33" x14ac:dyDescent="0.35">
      <c r="A1415" t="s">
        <v>274</v>
      </c>
      <c r="B1415">
        <v>6532073</v>
      </c>
      <c r="C1415" t="s">
        <v>123</v>
      </c>
      <c r="D1415" t="s">
        <v>1428</v>
      </c>
      <c r="E1415" t="s">
        <v>310</v>
      </c>
      <c r="F1415" t="s">
        <v>133</v>
      </c>
      <c r="G1415" t="s">
        <v>132</v>
      </c>
      <c r="H1415">
        <v>45839</v>
      </c>
      <c r="I1415">
        <v>45869</v>
      </c>
      <c r="J1415" t="s">
        <v>3476</v>
      </c>
      <c r="K1415">
        <v>1210102</v>
      </c>
      <c r="L1415" t="s">
        <v>275</v>
      </c>
      <c r="O1415">
        <v>10014596</v>
      </c>
      <c r="P1415" t="s">
        <v>176</v>
      </c>
      <c r="Q1415">
        <v>0</v>
      </c>
      <c r="R1415" t="s">
        <v>342</v>
      </c>
      <c r="S1415" t="s">
        <v>342</v>
      </c>
      <c r="T1415">
        <v>11509673</v>
      </c>
      <c r="U1415">
        <v>45662</v>
      </c>
      <c r="V1415">
        <v>45839</v>
      </c>
      <c r="W1415">
        <v>45833</v>
      </c>
      <c r="X1415">
        <v>0</v>
      </c>
      <c r="Y1415">
        <v>1290900</v>
      </c>
      <c r="Z1415" t="s">
        <v>1568</v>
      </c>
      <c r="AA1415" t="s">
        <v>248</v>
      </c>
      <c r="AB1415" t="s">
        <v>121</v>
      </c>
      <c r="AC1415" t="s">
        <v>255</v>
      </c>
      <c r="AD1415" t="s">
        <v>122</v>
      </c>
      <c r="AE1415" t="s">
        <v>248</v>
      </c>
      <c r="AF1415" t="s">
        <v>1812</v>
      </c>
      <c r="AG1415">
        <v>8</v>
      </c>
    </row>
    <row r="1416" spans="1:33" x14ac:dyDescent="0.35">
      <c r="A1416" t="s">
        <v>274</v>
      </c>
      <c r="B1416">
        <v>6532070</v>
      </c>
      <c r="C1416" t="s">
        <v>123</v>
      </c>
      <c r="D1416" t="s">
        <v>1429</v>
      </c>
      <c r="E1416" t="s">
        <v>310</v>
      </c>
      <c r="F1416" t="s">
        <v>125</v>
      </c>
      <c r="G1416" t="s">
        <v>136</v>
      </c>
      <c r="H1416">
        <v>45845</v>
      </c>
      <c r="I1416">
        <v>45845</v>
      </c>
      <c r="J1416" t="s">
        <v>856</v>
      </c>
      <c r="K1416">
        <v>1210102</v>
      </c>
      <c r="L1416" t="s">
        <v>275</v>
      </c>
      <c r="O1416">
        <v>10014596</v>
      </c>
      <c r="P1416" t="s">
        <v>176</v>
      </c>
      <c r="Q1416">
        <v>435.85</v>
      </c>
      <c r="R1416" t="s">
        <v>342</v>
      </c>
      <c r="S1416" t="s">
        <v>342</v>
      </c>
      <c r="T1416">
        <v>11512444</v>
      </c>
      <c r="U1416">
        <v>45662</v>
      </c>
      <c r="V1416">
        <v>45845</v>
      </c>
      <c r="W1416">
        <v>45805</v>
      </c>
      <c r="X1416">
        <v>435.85</v>
      </c>
      <c r="Y1416">
        <v>1290900</v>
      </c>
      <c r="Z1416" t="s">
        <v>1568</v>
      </c>
      <c r="AA1416" t="s">
        <v>248</v>
      </c>
      <c r="AB1416" t="s">
        <v>121</v>
      </c>
      <c r="AC1416" t="s">
        <v>255</v>
      </c>
      <c r="AD1416" t="s">
        <v>135</v>
      </c>
      <c r="AE1416" t="s">
        <v>248</v>
      </c>
      <c r="AF1416" t="s">
        <v>3326</v>
      </c>
      <c r="AG1416">
        <v>10</v>
      </c>
    </row>
    <row r="1417" spans="1:33" x14ac:dyDescent="0.35">
      <c r="A1417" t="s">
        <v>274</v>
      </c>
      <c r="B1417">
        <v>6532069</v>
      </c>
      <c r="C1417" t="s">
        <v>123</v>
      </c>
      <c r="D1417" t="s">
        <v>1430</v>
      </c>
      <c r="E1417" t="s">
        <v>310</v>
      </c>
      <c r="F1417" t="s">
        <v>133</v>
      </c>
      <c r="G1417" t="s">
        <v>132</v>
      </c>
      <c r="H1417">
        <v>45839</v>
      </c>
      <c r="I1417">
        <v>45869</v>
      </c>
      <c r="J1417" t="s">
        <v>3476</v>
      </c>
      <c r="K1417">
        <v>1210102</v>
      </c>
      <c r="L1417" t="s">
        <v>275</v>
      </c>
      <c r="O1417">
        <v>10014596</v>
      </c>
      <c r="P1417" t="s">
        <v>176</v>
      </c>
      <c r="Q1417">
        <v>0</v>
      </c>
      <c r="R1417" t="s">
        <v>342</v>
      </c>
      <c r="S1417" t="s">
        <v>342</v>
      </c>
      <c r="T1417">
        <v>11512447</v>
      </c>
      <c r="U1417">
        <v>45662</v>
      </c>
      <c r="V1417">
        <v>45839</v>
      </c>
      <c r="W1417">
        <v>45833</v>
      </c>
      <c r="X1417">
        <v>0</v>
      </c>
      <c r="Y1417">
        <v>1290900</v>
      </c>
      <c r="Z1417" t="s">
        <v>1568</v>
      </c>
      <c r="AA1417" t="s">
        <v>248</v>
      </c>
      <c r="AB1417" t="s">
        <v>121</v>
      </c>
      <c r="AC1417" t="s">
        <v>255</v>
      </c>
      <c r="AD1417" t="s">
        <v>122</v>
      </c>
      <c r="AE1417" t="s">
        <v>248</v>
      </c>
      <c r="AF1417" t="s">
        <v>1812</v>
      </c>
      <c r="AG1417">
        <v>4</v>
      </c>
    </row>
    <row r="1418" spans="1:33" x14ac:dyDescent="0.35">
      <c r="A1418" t="s">
        <v>177</v>
      </c>
      <c r="B1418">
        <v>6532022</v>
      </c>
      <c r="C1418" t="s">
        <v>129</v>
      </c>
      <c r="D1418" t="s">
        <v>1431</v>
      </c>
      <c r="E1418" t="s">
        <v>310</v>
      </c>
      <c r="F1418" t="s">
        <v>259</v>
      </c>
      <c r="G1418" t="s">
        <v>142</v>
      </c>
      <c r="H1418">
        <v>45839</v>
      </c>
      <c r="I1418">
        <v>45869</v>
      </c>
      <c r="J1418" t="s">
        <v>856</v>
      </c>
      <c r="K1418">
        <v>1215150</v>
      </c>
      <c r="L1418" t="s">
        <v>278</v>
      </c>
      <c r="O1418">
        <v>10014634</v>
      </c>
      <c r="P1418" t="s">
        <v>177</v>
      </c>
      <c r="Q1418">
        <v>0</v>
      </c>
      <c r="R1418" t="s">
        <v>329</v>
      </c>
      <c r="S1418" t="s">
        <v>3891</v>
      </c>
      <c r="T1418">
        <v>11509723</v>
      </c>
      <c r="U1418">
        <v>45662</v>
      </c>
      <c r="V1418">
        <v>45839</v>
      </c>
      <c r="W1418">
        <v>45805</v>
      </c>
      <c r="X1418">
        <v>0</v>
      </c>
      <c r="Y1418">
        <v>1290900</v>
      </c>
      <c r="Z1418" t="s">
        <v>1568</v>
      </c>
      <c r="AA1418" t="s">
        <v>246</v>
      </c>
      <c r="AB1418" t="s">
        <v>121</v>
      </c>
      <c r="AC1418" t="s">
        <v>255</v>
      </c>
      <c r="AD1418" t="s">
        <v>141</v>
      </c>
      <c r="AE1418" t="s">
        <v>246</v>
      </c>
      <c r="AF1418" t="s">
        <v>3326</v>
      </c>
      <c r="AG1418">
        <v>10</v>
      </c>
    </row>
    <row r="1419" spans="1:33" x14ac:dyDescent="0.35">
      <c r="A1419" t="s">
        <v>137</v>
      </c>
      <c r="B1419">
        <v>6531824</v>
      </c>
      <c r="C1419" t="s">
        <v>123</v>
      </c>
      <c r="D1419" t="s">
        <v>1432</v>
      </c>
      <c r="E1419" t="s">
        <v>310</v>
      </c>
      <c r="F1419" t="s">
        <v>439</v>
      </c>
      <c r="G1419" t="s">
        <v>190</v>
      </c>
      <c r="H1419">
        <v>45845</v>
      </c>
      <c r="I1419">
        <v>45845</v>
      </c>
      <c r="J1419" t="s">
        <v>856</v>
      </c>
      <c r="K1419">
        <v>1210100</v>
      </c>
      <c r="L1419" t="s">
        <v>388</v>
      </c>
      <c r="O1419">
        <v>10014595</v>
      </c>
      <c r="P1419" t="s">
        <v>137</v>
      </c>
      <c r="Q1419">
        <v>0</v>
      </c>
      <c r="R1419" t="s">
        <v>343</v>
      </c>
      <c r="S1419" t="s">
        <v>342</v>
      </c>
      <c r="T1419">
        <v>11519695</v>
      </c>
      <c r="U1419">
        <v>45661</v>
      </c>
      <c r="V1419">
        <v>45845</v>
      </c>
      <c r="W1419">
        <v>45805</v>
      </c>
      <c r="X1419">
        <v>0</v>
      </c>
      <c r="Y1419">
        <v>1290900</v>
      </c>
      <c r="Z1419" t="s">
        <v>1568</v>
      </c>
      <c r="AA1419" t="s">
        <v>248</v>
      </c>
      <c r="AB1419" t="s">
        <v>121</v>
      </c>
      <c r="AC1419" t="s">
        <v>255</v>
      </c>
      <c r="AD1419" t="s">
        <v>189</v>
      </c>
      <c r="AE1419" t="s">
        <v>248</v>
      </c>
      <c r="AF1419" t="s">
        <v>1812</v>
      </c>
      <c r="AG1419">
        <v>24</v>
      </c>
    </row>
    <row r="1420" spans="1:33" x14ac:dyDescent="0.35">
      <c r="A1420" t="s">
        <v>242</v>
      </c>
      <c r="B1420">
        <v>6531086</v>
      </c>
      <c r="C1420" t="s">
        <v>129</v>
      </c>
      <c r="D1420" t="s">
        <v>1433</v>
      </c>
      <c r="E1420" t="s">
        <v>310</v>
      </c>
      <c r="F1420" t="s">
        <v>133</v>
      </c>
      <c r="G1420" t="s">
        <v>147</v>
      </c>
      <c r="H1420">
        <v>45809</v>
      </c>
      <c r="I1420">
        <v>45809</v>
      </c>
      <c r="J1420" t="s">
        <v>856</v>
      </c>
      <c r="K1420">
        <v>1215150</v>
      </c>
      <c r="L1420" t="s">
        <v>330</v>
      </c>
      <c r="O1420">
        <v>10014637</v>
      </c>
      <c r="P1420" t="s">
        <v>242</v>
      </c>
      <c r="Q1420">
        <v>0</v>
      </c>
      <c r="R1420" t="s">
        <v>329</v>
      </c>
      <c r="S1420" t="s">
        <v>343</v>
      </c>
      <c r="T1420">
        <v>11455942</v>
      </c>
      <c r="U1420">
        <v>45659</v>
      </c>
      <c r="V1420">
        <v>45809</v>
      </c>
      <c r="W1420">
        <v>45776</v>
      </c>
      <c r="X1420">
        <v>0</v>
      </c>
      <c r="Y1420">
        <v>1290900</v>
      </c>
      <c r="Z1420" t="s">
        <v>1568</v>
      </c>
      <c r="AA1420" t="s">
        <v>246</v>
      </c>
      <c r="AB1420" t="s">
        <v>121</v>
      </c>
      <c r="AC1420" t="s">
        <v>255</v>
      </c>
      <c r="AD1420" t="s">
        <v>141</v>
      </c>
      <c r="AE1420" t="s">
        <v>246</v>
      </c>
      <c r="AF1420" t="s">
        <v>3326</v>
      </c>
      <c r="AG1420">
        <v>12</v>
      </c>
    </row>
    <row r="1421" spans="1:33" x14ac:dyDescent="0.35">
      <c r="A1421" t="s">
        <v>318</v>
      </c>
      <c r="B1421">
        <v>6531085</v>
      </c>
      <c r="C1421" t="s">
        <v>129</v>
      </c>
      <c r="D1421" t="s">
        <v>1434</v>
      </c>
      <c r="E1421" t="s">
        <v>310</v>
      </c>
      <c r="F1421" t="s">
        <v>125</v>
      </c>
      <c r="G1421" t="s">
        <v>153</v>
      </c>
      <c r="H1421">
        <v>45839</v>
      </c>
      <c r="I1421">
        <v>45869</v>
      </c>
      <c r="J1421" t="s">
        <v>3476</v>
      </c>
      <c r="K1421">
        <v>1215152</v>
      </c>
      <c r="L1421" t="s">
        <v>319</v>
      </c>
      <c r="O1421">
        <v>10014631</v>
      </c>
      <c r="P1421" t="s">
        <v>318</v>
      </c>
      <c r="Q1421">
        <v>0</v>
      </c>
      <c r="R1421" t="s">
        <v>329</v>
      </c>
      <c r="S1421" t="s">
        <v>3901</v>
      </c>
      <c r="T1421">
        <v>11510467</v>
      </c>
      <c r="U1421">
        <v>45659</v>
      </c>
      <c r="V1421">
        <v>45839</v>
      </c>
      <c r="W1421">
        <v>45835</v>
      </c>
      <c r="X1421">
        <v>0</v>
      </c>
      <c r="Y1421">
        <v>1290900</v>
      </c>
      <c r="Z1421" t="s">
        <v>1568</v>
      </c>
      <c r="AA1421" t="s">
        <v>246</v>
      </c>
      <c r="AB1421" t="s">
        <v>121</v>
      </c>
      <c r="AC1421" t="s">
        <v>255</v>
      </c>
      <c r="AD1421" t="s">
        <v>141</v>
      </c>
      <c r="AE1421" t="s">
        <v>246</v>
      </c>
      <c r="AF1421" t="s">
        <v>1812</v>
      </c>
      <c r="AG1421">
        <v>10</v>
      </c>
    </row>
    <row r="1422" spans="1:33" x14ac:dyDescent="0.35">
      <c r="A1422" t="s">
        <v>207</v>
      </c>
      <c r="B1422">
        <v>6531080</v>
      </c>
      <c r="C1422" t="s">
        <v>129</v>
      </c>
      <c r="D1422" t="s">
        <v>586</v>
      </c>
      <c r="E1422" t="s">
        <v>310</v>
      </c>
      <c r="F1422" t="s">
        <v>133</v>
      </c>
      <c r="G1422" t="s">
        <v>147</v>
      </c>
      <c r="H1422">
        <v>45809</v>
      </c>
      <c r="I1422">
        <v>45809</v>
      </c>
      <c r="J1422" t="s">
        <v>856</v>
      </c>
      <c r="K1422">
        <v>1213130</v>
      </c>
      <c r="L1422" t="s">
        <v>385</v>
      </c>
      <c r="O1422">
        <v>10014621</v>
      </c>
      <c r="P1422" t="s">
        <v>207</v>
      </c>
      <c r="Q1422">
        <v>0</v>
      </c>
      <c r="R1422" t="s">
        <v>329</v>
      </c>
      <c r="S1422" t="s">
        <v>343</v>
      </c>
      <c r="T1422">
        <v>11475056</v>
      </c>
      <c r="U1422">
        <v>45659</v>
      </c>
      <c r="V1422">
        <v>45809</v>
      </c>
      <c r="W1422">
        <v>45776</v>
      </c>
      <c r="X1422">
        <v>0</v>
      </c>
      <c r="Y1422">
        <v>1290900</v>
      </c>
      <c r="Z1422" t="s">
        <v>1568</v>
      </c>
      <c r="AA1422" t="s">
        <v>245</v>
      </c>
      <c r="AB1422" t="s">
        <v>121</v>
      </c>
      <c r="AC1422" t="s">
        <v>255</v>
      </c>
      <c r="AD1422" t="s">
        <v>141</v>
      </c>
      <c r="AE1422" t="s">
        <v>245</v>
      </c>
      <c r="AF1422" t="s">
        <v>3326</v>
      </c>
      <c r="AG1422">
        <v>36</v>
      </c>
    </row>
    <row r="1423" spans="1:33" x14ac:dyDescent="0.35">
      <c r="A1423" t="s">
        <v>156</v>
      </c>
      <c r="B1423">
        <v>6529972</v>
      </c>
      <c r="C1423" t="s">
        <v>138</v>
      </c>
      <c r="D1423" t="s">
        <v>1387</v>
      </c>
      <c r="E1423" t="s">
        <v>310</v>
      </c>
      <c r="F1423" t="s">
        <v>133</v>
      </c>
      <c r="G1423" t="s">
        <v>147</v>
      </c>
      <c r="H1423">
        <v>45809</v>
      </c>
      <c r="I1423">
        <v>45838</v>
      </c>
      <c r="J1423" t="s">
        <v>3478</v>
      </c>
      <c r="K1423">
        <v>2230131</v>
      </c>
      <c r="L1423" t="s">
        <v>311</v>
      </c>
      <c r="O1423">
        <v>10016283</v>
      </c>
      <c r="P1423" t="s">
        <v>156</v>
      </c>
      <c r="Q1423">
        <v>0</v>
      </c>
      <c r="R1423" t="s">
        <v>343</v>
      </c>
      <c r="S1423" t="s">
        <v>347</v>
      </c>
      <c r="T1423">
        <v>11517183</v>
      </c>
      <c r="U1423">
        <v>45656</v>
      </c>
      <c r="V1423">
        <v>45809</v>
      </c>
      <c r="W1423">
        <v>45805</v>
      </c>
      <c r="X1423">
        <v>0</v>
      </c>
      <c r="Y1423">
        <v>1290900</v>
      </c>
      <c r="Z1423" t="s">
        <v>1568</v>
      </c>
      <c r="AA1423" t="s">
        <v>249</v>
      </c>
      <c r="AB1423" t="s">
        <v>121</v>
      </c>
      <c r="AC1423" t="s">
        <v>255</v>
      </c>
      <c r="AD1423" t="s">
        <v>141</v>
      </c>
      <c r="AE1423" t="s">
        <v>249</v>
      </c>
      <c r="AF1423" t="s">
        <v>1812</v>
      </c>
      <c r="AG1423">
        <v>0</v>
      </c>
    </row>
    <row r="1424" spans="1:33" x14ac:dyDescent="0.35">
      <c r="A1424" t="s">
        <v>156</v>
      </c>
      <c r="B1424">
        <v>6529867</v>
      </c>
      <c r="C1424" t="s">
        <v>138</v>
      </c>
      <c r="D1424" t="s">
        <v>1388</v>
      </c>
      <c r="E1424" t="s">
        <v>310</v>
      </c>
      <c r="F1424" t="s">
        <v>133</v>
      </c>
      <c r="G1424" t="s">
        <v>147</v>
      </c>
      <c r="H1424">
        <v>45809</v>
      </c>
      <c r="I1424">
        <v>45838</v>
      </c>
      <c r="J1424" t="s">
        <v>3478</v>
      </c>
      <c r="K1424">
        <v>2230131</v>
      </c>
      <c r="L1424" t="s">
        <v>311</v>
      </c>
      <c r="O1424">
        <v>10016283</v>
      </c>
      <c r="P1424" t="s">
        <v>156</v>
      </c>
      <c r="Q1424">
        <v>0</v>
      </c>
      <c r="R1424" t="s">
        <v>343</v>
      </c>
      <c r="S1424" t="s">
        <v>347</v>
      </c>
      <c r="T1424">
        <v>11510647</v>
      </c>
      <c r="U1424">
        <v>45655</v>
      </c>
      <c r="V1424">
        <v>45809</v>
      </c>
      <c r="W1424">
        <v>45805</v>
      </c>
      <c r="X1424">
        <v>0</v>
      </c>
      <c r="Y1424">
        <v>1290900</v>
      </c>
      <c r="Z1424" t="s">
        <v>1568</v>
      </c>
      <c r="AA1424" t="s">
        <v>249</v>
      </c>
      <c r="AB1424" t="s">
        <v>121</v>
      </c>
      <c r="AC1424" t="s">
        <v>255</v>
      </c>
      <c r="AD1424" t="s">
        <v>141</v>
      </c>
      <c r="AE1424" t="s">
        <v>249</v>
      </c>
      <c r="AF1424" t="s">
        <v>1812</v>
      </c>
      <c r="AG1424">
        <v>0</v>
      </c>
    </row>
    <row r="1425" spans="1:33" x14ac:dyDescent="0.35">
      <c r="A1425" t="s">
        <v>134</v>
      </c>
      <c r="B1425">
        <v>6528312</v>
      </c>
      <c r="C1425" t="s">
        <v>123</v>
      </c>
      <c r="D1425" t="s">
        <v>1390</v>
      </c>
      <c r="E1425" t="s">
        <v>310</v>
      </c>
      <c r="F1425" t="s">
        <v>133</v>
      </c>
      <c r="G1425" t="s">
        <v>132</v>
      </c>
      <c r="H1425">
        <v>45845</v>
      </c>
      <c r="I1425">
        <v>45845</v>
      </c>
      <c r="J1425" t="s">
        <v>856</v>
      </c>
      <c r="K1425">
        <v>1210101</v>
      </c>
      <c r="L1425" t="s">
        <v>271</v>
      </c>
      <c r="O1425">
        <v>10014658</v>
      </c>
      <c r="P1425" t="s">
        <v>134</v>
      </c>
      <c r="Q1425">
        <v>0</v>
      </c>
      <c r="R1425" t="s">
        <v>342</v>
      </c>
      <c r="S1425" t="s">
        <v>342</v>
      </c>
      <c r="T1425">
        <v>11515794</v>
      </c>
      <c r="U1425">
        <v>45652</v>
      </c>
      <c r="V1425">
        <v>45845</v>
      </c>
      <c r="W1425">
        <v>45805</v>
      </c>
      <c r="X1425">
        <v>0</v>
      </c>
      <c r="Y1425">
        <v>1290900</v>
      </c>
      <c r="Z1425" t="s">
        <v>1568</v>
      </c>
      <c r="AA1425" t="s">
        <v>248</v>
      </c>
      <c r="AB1425" t="s">
        <v>121</v>
      </c>
      <c r="AC1425" t="s">
        <v>255</v>
      </c>
      <c r="AD1425" t="s">
        <v>141</v>
      </c>
      <c r="AE1425" t="s">
        <v>248</v>
      </c>
      <c r="AF1425" t="s">
        <v>3326</v>
      </c>
      <c r="AG1425">
        <v>8</v>
      </c>
    </row>
    <row r="1426" spans="1:33" x14ac:dyDescent="0.35">
      <c r="A1426" t="s">
        <v>128</v>
      </c>
      <c r="B1426">
        <v>6527989</v>
      </c>
      <c r="C1426" t="s">
        <v>123</v>
      </c>
      <c r="D1426" t="s">
        <v>1392</v>
      </c>
      <c r="E1426" t="s">
        <v>310</v>
      </c>
      <c r="F1426" t="s">
        <v>259</v>
      </c>
      <c r="G1426" t="s">
        <v>192</v>
      </c>
      <c r="H1426">
        <v>45809</v>
      </c>
      <c r="I1426">
        <v>45809</v>
      </c>
      <c r="J1426" t="s">
        <v>856</v>
      </c>
      <c r="K1426">
        <v>1210100</v>
      </c>
      <c r="L1426" t="s">
        <v>390</v>
      </c>
      <c r="O1426">
        <v>10014594</v>
      </c>
      <c r="P1426" t="s">
        <v>128</v>
      </c>
      <c r="Q1426">
        <v>134128.71</v>
      </c>
      <c r="R1426" t="s">
        <v>342</v>
      </c>
      <c r="S1426" t="s">
        <v>343</v>
      </c>
      <c r="T1426">
        <v>11509798</v>
      </c>
      <c r="U1426">
        <v>45651</v>
      </c>
      <c r="V1426">
        <v>45809</v>
      </c>
      <c r="W1426">
        <v>45770</v>
      </c>
      <c r="X1426">
        <v>134128.71</v>
      </c>
      <c r="Y1426">
        <v>1290900</v>
      </c>
      <c r="Z1426" t="s">
        <v>1568</v>
      </c>
      <c r="AA1426" t="s">
        <v>248</v>
      </c>
      <c r="AB1426" t="s">
        <v>121</v>
      </c>
      <c r="AC1426" t="s">
        <v>255</v>
      </c>
      <c r="AD1426" t="s">
        <v>135</v>
      </c>
      <c r="AE1426" t="s">
        <v>248</v>
      </c>
      <c r="AF1426" t="s">
        <v>3326</v>
      </c>
      <c r="AG1426">
        <v>8</v>
      </c>
    </row>
    <row r="1427" spans="1:33" x14ac:dyDescent="0.35">
      <c r="A1427" t="s">
        <v>126</v>
      </c>
      <c r="B1427">
        <v>6527914</v>
      </c>
      <c r="C1427" t="s">
        <v>123</v>
      </c>
      <c r="D1427" t="s">
        <v>1394</v>
      </c>
      <c r="E1427" t="s">
        <v>310</v>
      </c>
      <c r="F1427" t="s">
        <v>133</v>
      </c>
      <c r="G1427" t="s">
        <v>147</v>
      </c>
      <c r="H1427">
        <v>45889</v>
      </c>
      <c r="I1427">
        <v>45889</v>
      </c>
      <c r="J1427" t="s">
        <v>856</v>
      </c>
      <c r="K1427">
        <v>1210101</v>
      </c>
      <c r="L1427" t="s">
        <v>391</v>
      </c>
      <c r="O1427">
        <v>10014657</v>
      </c>
      <c r="P1427" t="s">
        <v>126</v>
      </c>
      <c r="Q1427">
        <v>0</v>
      </c>
      <c r="R1427" t="s">
        <v>342</v>
      </c>
      <c r="S1427" t="s">
        <v>296</v>
      </c>
      <c r="T1427">
        <v>11502087</v>
      </c>
      <c r="U1427">
        <v>45651</v>
      </c>
      <c r="V1427">
        <v>45889</v>
      </c>
      <c r="W1427">
        <v>45848</v>
      </c>
      <c r="X1427">
        <v>0</v>
      </c>
      <c r="Y1427">
        <v>1290900</v>
      </c>
      <c r="Z1427" t="s">
        <v>1568</v>
      </c>
      <c r="AA1427" t="s">
        <v>248</v>
      </c>
      <c r="AB1427" t="s">
        <v>121</v>
      </c>
      <c r="AC1427" t="s">
        <v>255</v>
      </c>
      <c r="AD1427" t="s">
        <v>141</v>
      </c>
      <c r="AE1427" t="s">
        <v>248</v>
      </c>
      <c r="AF1427" t="s">
        <v>3326</v>
      </c>
      <c r="AG1427">
        <v>16</v>
      </c>
    </row>
    <row r="1428" spans="1:33" x14ac:dyDescent="0.35">
      <c r="A1428" t="s">
        <v>126</v>
      </c>
      <c r="B1428">
        <v>6527910</v>
      </c>
      <c r="C1428" t="s">
        <v>123</v>
      </c>
      <c r="D1428" t="s">
        <v>1555</v>
      </c>
      <c r="E1428" t="s">
        <v>310</v>
      </c>
      <c r="F1428" t="s">
        <v>133</v>
      </c>
      <c r="G1428" t="s">
        <v>132</v>
      </c>
      <c r="H1428">
        <v>45873</v>
      </c>
      <c r="I1428">
        <v>45873</v>
      </c>
      <c r="J1428" t="s">
        <v>856</v>
      </c>
      <c r="K1428">
        <v>1210101</v>
      </c>
      <c r="L1428" t="s">
        <v>391</v>
      </c>
      <c r="O1428">
        <v>10014657</v>
      </c>
      <c r="P1428" t="s">
        <v>126</v>
      </c>
      <c r="Q1428">
        <v>0</v>
      </c>
      <c r="R1428" t="s">
        <v>342</v>
      </c>
      <c r="S1428" t="s">
        <v>342</v>
      </c>
      <c r="T1428">
        <v>11510090</v>
      </c>
      <c r="U1428">
        <v>45651</v>
      </c>
      <c r="V1428">
        <v>45873</v>
      </c>
      <c r="W1428">
        <v>45833</v>
      </c>
      <c r="X1428">
        <v>0</v>
      </c>
      <c r="Y1428">
        <v>1290900</v>
      </c>
      <c r="Z1428" t="s">
        <v>1568</v>
      </c>
      <c r="AA1428" t="s">
        <v>248</v>
      </c>
      <c r="AB1428" t="s">
        <v>121</v>
      </c>
      <c r="AC1428" t="s">
        <v>255</v>
      </c>
      <c r="AD1428" t="s">
        <v>122</v>
      </c>
      <c r="AE1428" t="s">
        <v>248</v>
      </c>
      <c r="AF1428" t="s">
        <v>1812</v>
      </c>
      <c r="AG1428">
        <v>14</v>
      </c>
    </row>
    <row r="1429" spans="1:33" x14ac:dyDescent="0.35">
      <c r="A1429" t="s">
        <v>126</v>
      </c>
      <c r="B1429">
        <v>6527909</v>
      </c>
      <c r="C1429" t="s">
        <v>123</v>
      </c>
      <c r="D1429" t="s">
        <v>523</v>
      </c>
      <c r="E1429" t="s">
        <v>310</v>
      </c>
      <c r="F1429" t="s">
        <v>133</v>
      </c>
      <c r="G1429" t="s">
        <v>132</v>
      </c>
      <c r="H1429">
        <v>45869</v>
      </c>
      <c r="I1429">
        <v>45869</v>
      </c>
      <c r="J1429" t="s">
        <v>3476</v>
      </c>
      <c r="K1429">
        <v>1210101</v>
      </c>
      <c r="L1429" t="s">
        <v>391</v>
      </c>
      <c r="O1429">
        <v>10014657</v>
      </c>
      <c r="P1429" t="s">
        <v>126</v>
      </c>
      <c r="Q1429">
        <v>0</v>
      </c>
      <c r="R1429" t="s">
        <v>342</v>
      </c>
      <c r="S1429" t="s">
        <v>3891</v>
      </c>
      <c r="T1429">
        <v>11452688</v>
      </c>
      <c r="U1429">
        <v>45651</v>
      </c>
      <c r="V1429">
        <v>45869</v>
      </c>
      <c r="W1429">
        <v>45844</v>
      </c>
      <c r="X1429">
        <v>0</v>
      </c>
      <c r="Y1429">
        <v>1290900</v>
      </c>
      <c r="Z1429" t="s">
        <v>1568</v>
      </c>
      <c r="AA1429" t="s">
        <v>248</v>
      </c>
      <c r="AB1429" t="s">
        <v>121</v>
      </c>
      <c r="AC1429" t="s">
        <v>255</v>
      </c>
      <c r="AD1429" t="s">
        <v>122</v>
      </c>
      <c r="AE1429" t="s">
        <v>248</v>
      </c>
      <c r="AF1429" t="s">
        <v>1812</v>
      </c>
      <c r="AG1429">
        <v>12</v>
      </c>
    </row>
    <row r="1430" spans="1:33" x14ac:dyDescent="0.35">
      <c r="A1430" t="s">
        <v>126</v>
      </c>
      <c r="B1430">
        <v>6527908</v>
      </c>
      <c r="C1430" t="s">
        <v>123</v>
      </c>
      <c r="D1430" t="s">
        <v>1370</v>
      </c>
      <c r="E1430" t="s">
        <v>310</v>
      </c>
      <c r="F1430" t="s">
        <v>133</v>
      </c>
      <c r="G1430" t="s">
        <v>147</v>
      </c>
      <c r="H1430">
        <v>45889</v>
      </c>
      <c r="I1430">
        <v>45889</v>
      </c>
      <c r="J1430" t="s">
        <v>856</v>
      </c>
      <c r="K1430">
        <v>1210101</v>
      </c>
      <c r="L1430" t="s">
        <v>391</v>
      </c>
      <c r="O1430">
        <v>10014657</v>
      </c>
      <c r="P1430" t="s">
        <v>126</v>
      </c>
      <c r="Q1430">
        <v>0</v>
      </c>
      <c r="R1430" t="s">
        <v>342</v>
      </c>
      <c r="S1430" t="s">
        <v>296</v>
      </c>
      <c r="T1430">
        <v>11469011</v>
      </c>
      <c r="U1430">
        <v>45651</v>
      </c>
      <c r="V1430">
        <v>45889</v>
      </c>
      <c r="W1430">
        <v>45848</v>
      </c>
      <c r="X1430">
        <v>0</v>
      </c>
      <c r="Y1430">
        <v>1290900</v>
      </c>
      <c r="Z1430" t="s">
        <v>1568</v>
      </c>
      <c r="AA1430" t="s">
        <v>248</v>
      </c>
      <c r="AB1430" t="s">
        <v>121</v>
      </c>
      <c r="AC1430" t="s">
        <v>255</v>
      </c>
      <c r="AD1430" t="s">
        <v>141</v>
      </c>
      <c r="AE1430" t="s">
        <v>248</v>
      </c>
      <c r="AF1430" t="s">
        <v>3326</v>
      </c>
      <c r="AG1430">
        <v>4</v>
      </c>
    </row>
    <row r="1431" spans="1:33" x14ac:dyDescent="0.35">
      <c r="A1431" t="s">
        <v>126</v>
      </c>
      <c r="B1431">
        <v>6527907</v>
      </c>
      <c r="C1431" t="s">
        <v>123</v>
      </c>
      <c r="D1431" t="s">
        <v>1395</v>
      </c>
      <c r="E1431" t="s">
        <v>310</v>
      </c>
      <c r="F1431" t="s">
        <v>133</v>
      </c>
      <c r="G1431" t="s">
        <v>132</v>
      </c>
      <c r="H1431">
        <v>45873</v>
      </c>
      <c r="I1431">
        <v>45873</v>
      </c>
      <c r="J1431" t="s">
        <v>856</v>
      </c>
      <c r="K1431">
        <v>1210101</v>
      </c>
      <c r="L1431" t="s">
        <v>391</v>
      </c>
      <c r="O1431">
        <v>10014657</v>
      </c>
      <c r="P1431" t="s">
        <v>126</v>
      </c>
      <c r="Q1431">
        <v>0</v>
      </c>
      <c r="R1431" t="s">
        <v>342</v>
      </c>
      <c r="S1431" t="s">
        <v>342</v>
      </c>
      <c r="T1431">
        <v>11500308</v>
      </c>
      <c r="U1431">
        <v>45651</v>
      </c>
      <c r="V1431">
        <v>45873</v>
      </c>
      <c r="W1431">
        <v>45833</v>
      </c>
      <c r="X1431">
        <v>0</v>
      </c>
      <c r="Y1431">
        <v>1290900</v>
      </c>
      <c r="Z1431" t="s">
        <v>1568</v>
      </c>
      <c r="AA1431" t="s">
        <v>248</v>
      </c>
      <c r="AB1431" t="s">
        <v>121</v>
      </c>
      <c r="AC1431" t="s">
        <v>255</v>
      </c>
      <c r="AD1431" t="s">
        <v>122</v>
      </c>
      <c r="AE1431" t="s">
        <v>248</v>
      </c>
      <c r="AF1431" t="s">
        <v>1812</v>
      </c>
      <c r="AG1431">
        <v>1</v>
      </c>
    </row>
    <row r="1432" spans="1:33" x14ac:dyDescent="0.35">
      <c r="A1432" t="s">
        <v>126</v>
      </c>
      <c r="B1432">
        <v>6527906</v>
      </c>
      <c r="C1432" t="s">
        <v>123</v>
      </c>
      <c r="D1432" t="s">
        <v>1396</v>
      </c>
      <c r="E1432" t="s">
        <v>310</v>
      </c>
      <c r="F1432" t="s">
        <v>133</v>
      </c>
      <c r="G1432" t="s">
        <v>132</v>
      </c>
      <c r="H1432">
        <v>45869</v>
      </c>
      <c r="I1432">
        <v>45869</v>
      </c>
      <c r="J1432" t="s">
        <v>3476</v>
      </c>
      <c r="K1432">
        <v>1210101</v>
      </c>
      <c r="L1432" t="s">
        <v>391</v>
      </c>
      <c r="O1432">
        <v>10014657</v>
      </c>
      <c r="P1432" t="s">
        <v>126</v>
      </c>
      <c r="Q1432">
        <v>0</v>
      </c>
      <c r="R1432" t="s">
        <v>342</v>
      </c>
      <c r="S1432" t="s">
        <v>3891</v>
      </c>
      <c r="T1432">
        <v>11506465</v>
      </c>
      <c r="U1432">
        <v>45651</v>
      </c>
      <c r="V1432">
        <v>45869</v>
      </c>
      <c r="W1432">
        <v>45844</v>
      </c>
      <c r="X1432">
        <v>0</v>
      </c>
      <c r="Y1432">
        <v>1290900</v>
      </c>
      <c r="Z1432" t="s">
        <v>1568</v>
      </c>
      <c r="AA1432" t="s">
        <v>248</v>
      </c>
      <c r="AB1432" t="s">
        <v>121</v>
      </c>
      <c r="AC1432" t="s">
        <v>255</v>
      </c>
      <c r="AD1432" t="s">
        <v>122</v>
      </c>
      <c r="AE1432" t="s">
        <v>248</v>
      </c>
      <c r="AF1432" t="s">
        <v>1812</v>
      </c>
      <c r="AG1432">
        <v>6</v>
      </c>
    </row>
    <row r="1433" spans="1:33" x14ac:dyDescent="0.35">
      <c r="A1433" t="s">
        <v>419</v>
      </c>
      <c r="B1433">
        <v>6527539</v>
      </c>
      <c r="C1433" t="s">
        <v>129</v>
      </c>
      <c r="D1433" t="s">
        <v>1362</v>
      </c>
      <c r="E1433" t="s">
        <v>310</v>
      </c>
      <c r="F1433" t="s">
        <v>125</v>
      </c>
      <c r="G1433" t="s">
        <v>136</v>
      </c>
      <c r="H1433">
        <v>45839</v>
      </c>
      <c r="I1433">
        <v>45869</v>
      </c>
      <c r="J1433" t="s">
        <v>3476</v>
      </c>
      <c r="K1433">
        <v>1213130</v>
      </c>
      <c r="L1433" t="s">
        <v>420</v>
      </c>
      <c r="O1433">
        <v>10014605</v>
      </c>
      <c r="P1433" t="s">
        <v>419</v>
      </c>
      <c r="Q1433">
        <v>2853.96</v>
      </c>
      <c r="R1433" t="s">
        <v>329</v>
      </c>
      <c r="S1433" t="s">
        <v>3901</v>
      </c>
      <c r="T1433">
        <v>11510064</v>
      </c>
      <c r="U1433">
        <v>45650</v>
      </c>
      <c r="V1433">
        <v>45839</v>
      </c>
      <c r="W1433">
        <v>45835</v>
      </c>
      <c r="X1433">
        <v>2853.96</v>
      </c>
      <c r="Y1433">
        <v>1290900</v>
      </c>
      <c r="Z1433" t="s">
        <v>1568</v>
      </c>
      <c r="AA1433" t="s">
        <v>245</v>
      </c>
      <c r="AB1433" t="s">
        <v>121</v>
      </c>
      <c r="AC1433" t="s">
        <v>255</v>
      </c>
      <c r="AD1433" t="s">
        <v>135</v>
      </c>
      <c r="AE1433" t="s">
        <v>245</v>
      </c>
      <c r="AF1433" t="s">
        <v>3326</v>
      </c>
      <c r="AG1433">
        <v>8</v>
      </c>
    </row>
    <row r="1434" spans="1:33" x14ac:dyDescent="0.35">
      <c r="A1434" t="s">
        <v>400</v>
      </c>
      <c r="B1434">
        <v>6527001</v>
      </c>
      <c r="C1434" t="s">
        <v>129</v>
      </c>
      <c r="D1434" t="s">
        <v>1363</v>
      </c>
      <c r="E1434" t="s">
        <v>310</v>
      </c>
      <c r="F1434" t="s">
        <v>133</v>
      </c>
      <c r="G1434" t="s">
        <v>226</v>
      </c>
      <c r="H1434">
        <v>45809</v>
      </c>
      <c r="I1434">
        <v>45809</v>
      </c>
      <c r="J1434" t="s">
        <v>856</v>
      </c>
      <c r="K1434">
        <v>1215155</v>
      </c>
      <c r="L1434" t="s">
        <v>401</v>
      </c>
      <c r="O1434">
        <v>10014646</v>
      </c>
      <c r="P1434" t="s">
        <v>400</v>
      </c>
      <c r="Q1434">
        <v>0</v>
      </c>
      <c r="R1434" t="s">
        <v>329</v>
      </c>
      <c r="S1434" t="s">
        <v>343</v>
      </c>
      <c r="T1434">
        <v>11500635</v>
      </c>
      <c r="U1434">
        <v>45649</v>
      </c>
      <c r="V1434">
        <v>45809</v>
      </c>
      <c r="W1434">
        <v>45776</v>
      </c>
      <c r="X1434">
        <v>0</v>
      </c>
      <c r="Y1434">
        <v>1290900</v>
      </c>
      <c r="Z1434" t="s">
        <v>1568</v>
      </c>
      <c r="AA1434" t="s">
        <v>246</v>
      </c>
      <c r="AB1434" t="s">
        <v>121</v>
      </c>
      <c r="AC1434" t="s">
        <v>255</v>
      </c>
      <c r="AD1434" t="s">
        <v>189</v>
      </c>
      <c r="AE1434" t="s">
        <v>246</v>
      </c>
      <c r="AF1434" t="s">
        <v>1812</v>
      </c>
      <c r="AG1434">
        <v>2</v>
      </c>
    </row>
    <row r="1435" spans="1:33" x14ac:dyDescent="0.35">
      <c r="A1435" t="s">
        <v>244</v>
      </c>
      <c r="B1435">
        <v>6526971</v>
      </c>
      <c r="C1435" t="s">
        <v>129</v>
      </c>
      <c r="D1435" t="s">
        <v>1364</v>
      </c>
      <c r="E1435" t="s">
        <v>310</v>
      </c>
      <c r="F1435" t="s">
        <v>133</v>
      </c>
      <c r="G1435" t="s">
        <v>147</v>
      </c>
      <c r="H1435">
        <v>45809</v>
      </c>
      <c r="I1435">
        <v>45809</v>
      </c>
      <c r="J1435" t="s">
        <v>856</v>
      </c>
      <c r="K1435">
        <v>1215155</v>
      </c>
      <c r="L1435" t="s">
        <v>344</v>
      </c>
      <c r="O1435">
        <v>10017710</v>
      </c>
      <c r="P1435" t="s">
        <v>244</v>
      </c>
      <c r="Q1435">
        <v>0</v>
      </c>
      <c r="R1435" t="s">
        <v>329</v>
      </c>
      <c r="S1435" t="s">
        <v>343</v>
      </c>
      <c r="T1435">
        <v>11509801</v>
      </c>
      <c r="U1435">
        <v>45649</v>
      </c>
      <c r="V1435">
        <v>45809</v>
      </c>
      <c r="W1435">
        <v>45776</v>
      </c>
      <c r="X1435">
        <v>0</v>
      </c>
      <c r="Y1435">
        <v>1290900</v>
      </c>
      <c r="Z1435" t="s">
        <v>1568</v>
      </c>
      <c r="AA1435" t="s">
        <v>246</v>
      </c>
      <c r="AB1435" t="s">
        <v>121</v>
      </c>
      <c r="AC1435" t="s">
        <v>255</v>
      </c>
      <c r="AD1435" t="s">
        <v>141</v>
      </c>
      <c r="AE1435" t="s">
        <v>246</v>
      </c>
      <c r="AF1435" t="s">
        <v>3326</v>
      </c>
      <c r="AG1435">
        <v>6</v>
      </c>
    </row>
    <row r="1436" spans="1:33" x14ac:dyDescent="0.35">
      <c r="A1436" t="s">
        <v>238</v>
      </c>
      <c r="B1436">
        <v>6526967</v>
      </c>
      <c r="C1436" t="s">
        <v>129</v>
      </c>
      <c r="D1436" t="s">
        <v>1365</v>
      </c>
      <c r="E1436" t="s">
        <v>310</v>
      </c>
      <c r="F1436" t="s">
        <v>133</v>
      </c>
      <c r="G1436" t="s">
        <v>226</v>
      </c>
      <c r="H1436">
        <v>45809</v>
      </c>
      <c r="I1436">
        <v>45809</v>
      </c>
      <c r="J1436" t="s">
        <v>856</v>
      </c>
      <c r="K1436">
        <v>1215152</v>
      </c>
      <c r="L1436" t="s">
        <v>281</v>
      </c>
      <c r="O1436">
        <v>10014628</v>
      </c>
      <c r="P1436" t="s">
        <v>238</v>
      </c>
      <c r="Q1436">
        <v>0</v>
      </c>
      <c r="R1436" t="s">
        <v>329</v>
      </c>
      <c r="S1436" t="s">
        <v>343</v>
      </c>
      <c r="T1436">
        <v>11511519</v>
      </c>
      <c r="U1436">
        <v>45649</v>
      </c>
      <c r="V1436">
        <v>45809</v>
      </c>
      <c r="W1436">
        <v>45776</v>
      </c>
      <c r="X1436">
        <v>0</v>
      </c>
      <c r="Y1436">
        <v>1290900</v>
      </c>
      <c r="Z1436" t="s">
        <v>1568</v>
      </c>
      <c r="AA1436" t="s">
        <v>246</v>
      </c>
      <c r="AB1436" t="s">
        <v>121</v>
      </c>
      <c r="AC1436" t="s">
        <v>255</v>
      </c>
      <c r="AD1436" t="s">
        <v>189</v>
      </c>
      <c r="AE1436" t="s">
        <v>246</v>
      </c>
      <c r="AF1436" t="s">
        <v>1812</v>
      </c>
      <c r="AG1436">
        <v>4</v>
      </c>
    </row>
    <row r="1437" spans="1:33" x14ac:dyDescent="0.35">
      <c r="A1437" t="s">
        <v>238</v>
      </c>
      <c r="B1437">
        <v>6526965</v>
      </c>
      <c r="C1437" t="s">
        <v>129</v>
      </c>
      <c r="D1437" t="s">
        <v>1366</v>
      </c>
      <c r="E1437" t="s">
        <v>310</v>
      </c>
      <c r="F1437" t="s">
        <v>133</v>
      </c>
      <c r="G1437" t="s">
        <v>226</v>
      </c>
      <c r="H1437">
        <v>45809</v>
      </c>
      <c r="I1437">
        <v>45809</v>
      </c>
      <c r="J1437" t="s">
        <v>856</v>
      </c>
      <c r="K1437">
        <v>1215152</v>
      </c>
      <c r="L1437" t="s">
        <v>281</v>
      </c>
      <c r="O1437">
        <v>10014628</v>
      </c>
      <c r="P1437" t="s">
        <v>238</v>
      </c>
      <c r="Q1437">
        <v>0</v>
      </c>
      <c r="R1437" t="s">
        <v>329</v>
      </c>
      <c r="S1437" t="s">
        <v>343</v>
      </c>
      <c r="T1437">
        <v>11486913</v>
      </c>
      <c r="U1437">
        <v>45649</v>
      </c>
      <c r="V1437">
        <v>45809</v>
      </c>
      <c r="W1437">
        <v>45776</v>
      </c>
      <c r="X1437">
        <v>0</v>
      </c>
      <c r="Y1437">
        <v>1290900</v>
      </c>
      <c r="Z1437" t="s">
        <v>1568</v>
      </c>
      <c r="AA1437" t="s">
        <v>246</v>
      </c>
      <c r="AB1437" t="s">
        <v>121</v>
      </c>
      <c r="AC1437" t="s">
        <v>255</v>
      </c>
      <c r="AD1437" t="s">
        <v>189</v>
      </c>
      <c r="AE1437" t="s">
        <v>246</v>
      </c>
      <c r="AF1437" t="s">
        <v>1812</v>
      </c>
      <c r="AG1437">
        <v>10</v>
      </c>
    </row>
    <row r="1438" spans="1:33" x14ac:dyDescent="0.35">
      <c r="A1438" t="s">
        <v>318</v>
      </c>
      <c r="B1438">
        <v>6526960</v>
      </c>
      <c r="C1438" t="s">
        <v>129</v>
      </c>
      <c r="D1438" t="s">
        <v>1367</v>
      </c>
      <c r="E1438" t="s">
        <v>310</v>
      </c>
      <c r="F1438" t="s">
        <v>133</v>
      </c>
      <c r="G1438" t="s">
        <v>147</v>
      </c>
      <c r="H1438">
        <v>45809</v>
      </c>
      <c r="I1438">
        <v>45809</v>
      </c>
      <c r="J1438" t="s">
        <v>856</v>
      </c>
      <c r="K1438">
        <v>1215152</v>
      </c>
      <c r="L1438" t="s">
        <v>319</v>
      </c>
      <c r="O1438">
        <v>10014631</v>
      </c>
      <c r="P1438" t="s">
        <v>318</v>
      </c>
      <c r="Q1438">
        <v>0</v>
      </c>
      <c r="R1438" t="s">
        <v>329</v>
      </c>
      <c r="S1438" t="s">
        <v>343</v>
      </c>
      <c r="T1438">
        <v>11511888</v>
      </c>
      <c r="U1438">
        <v>45649</v>
      </c>
      <c r="V1438">
        <v>45809</v>
      </c>
      <c r="W1438">
        <v>45776</v>
      </c>
      <c r="X1438">
        <v>0</v>
      </c>
      <c r="Y1438">
        <v>1290900</v>
      </c>
      <c r="Z1438" t="s">
        <v>1568</v>
      </c>
      <c r="AA1438" t="s">
        <v>246</v>
      </c>
      <c r="AB1438" t="s">
        <v>121</v>
      </c>
      <c r="AC1438" t="s">
        <v>255</v>
      </c>
      <c r="AD1438" t="s">
        <v>141</v>
      </c>
      <c r="AE1438" t="s">
        <v>246</v>
      </c>
      <c r="AF1438" t="s">
        <v>3326</v>
      </c>
      <c r="AG1438">
        <v>2</v>
      </c>
    </row>
    <row r="1439" spans="1:33" x14ac:dyDescent="0.35">
      <c r="A1439" t="s">
        <v>318</v>
      </c>
      <c r="B1439">
        <v>6526959</v>
      </c>
      <c r="C1439" t="s">
        <v>129</v>
      </c>
      <c r="D1439" t="s">
        <v>1368</v>
      </c>
      <c r="E1439" t="s">
        <v>310</v>
      </c>
      <c r="F1439" t="s">
        <v>379</v>
      </c>
      <c r="G1439" t="s">
        <v>136</v>
      </c>
      <c r="H1439">
        <v>45839</v>
      </c>
      <c r="I1439">
        <v>45869</v>
      </c>
      <c r="J1439" t="s">
        <v>3476</v>
      </c>
      <c r="K1439">
        <v>1215152</v>
      </c>
      <c r="L1439" t="s">
        <v>319</v>
      </c>
      <c r="O1439">
        <v>10014631</v>
      </c>
      <c r="P1439" t="s">
        <v>318</v>
      </c>
      <c r="Q1439">
        <v>1013.37</v>
      </c>
      <c r="R1439" t="s">
        <v>329</v>
      </c>
      <c r="S1439" t="s">
        <v>3901</v>
      </c>
      <c r="T1439">
        <v>11511706</v>
      </c>
      <c r="U1439">
        <v>45649</v>
      </c>
      <c r="V1439">
        <v>45839</v>
      </c>
      <c r="W1439">
        <v>45835</v>
      </c>
      <c r="X1439">
        <v>1013.37</v>
      </c>
      <c r="Y1439">
        <v>1290900</v>
      </c>
      <c r="Z1439" t="s">
        <v>1568</v>
      </c>
      <c r="AA1439" t="s">
        <v>246</v>
      </c>
      <c r="AB1439" t="s">
        <v>121</v>
      </c>
      <c r="AC1439" t="s">
        <v>255</v>
      </c>
      <c r="AD1439" t="s">
        <v>135</v>
      </c>
      <c r="AE1439" t="s">
        <v>246</v>
      </c>
      <c r="AF1439" t="s">
        <v>3326</v>
      </c>
      <c r="AG1439">
        <v>4</v>
      </c>
    </row>
    <row r="1440" spans="1:33" x14ac:dyDescent="0.35">
      <c r="A1440" t="s">
        <v>173</v>
      </c>
      <c r="B1440">
        <v>6526655</v>
      </c>
      <c r="C1440" t="s">
        <v>123</v>
      </c>
      <c r="D1440" t="s">
        <v>1369</v>
      </c>
      <c r="E1440" t="s">
        <v>310</v>
      </c>
      <c r="F1440" t="s">
        <v>133</v>
      </c>
      <c r="G1440" t="s">
        <v>132</v>
      </c>
      <c r="H1440">
        <v>45845</v>
      </c>
      <c r="I1440">
        <v>45845</v>
      </c>
      <c r="J1440" t="s">
        <v>856</v>
      </c>
      <c r="K1440">
        <v>1210101</v>
      </c>
      <c r="L1440" t="s">
        <v>341</v>
      </c>
      <c r="O1440">
        <v>10014656</v>
      </c>
      <c r="P1440" t="s">
        <v>173</v>
      </c>
      <c r="Q1440">
        <v>0</v>
      </c>
      <c r="R1440" t="s">
        <v>342</v>
      </c>
      <c r="S1440" t="s">
        <v>296</v>
      </c>
      <c r="T1440">
        <v>11470010</v>
      </c>
      <c r="U1440">
        <v>45649</v>
      </c>
      <c r="V1440">
        <v>45845</v>
      </c>
      <c r="W1440">
        <v>45807</v>
      </c>
      <c r="X1440">
        <v>0</v>
      </c>
      <c r="Y1440">
        <v>1290900</v>
      </c>
      <c r="Z1440" t="s">
        <v>1568</v>
      </c>
      <c r="AA1440" t="s">
        <v>248</v>
      </c>
      <c r="AB1440" t="s">
        <v>121</v>
      </c>
      <c r="AC1440" t="s">
        <v>255</v>
      </c>
      <c r="AD1440" t="s">
        <v>141</v>
      </c>
      <c r="AE1440" t="s">
        <v>248</v>
      </c>
      <c r="AF1440" t="s">
        <v>3326</v>
      </c>
      <c r="AG1440">
        <v>4</v>
      </c>
    </row>
    <row r="1441" spans="1:33" x14ac:dyDescent="0.35">
      <c r="A1441" t="s">
        <v>128</v>
      </c>
      <c r="B1441">
        <v>6526654</v>
      </c>
      <c r="C1441" t="s">
        <v>123</v>
      </c>
      <c r="D1441" t="s">
        <v>1370</v>
      </c>
      <c r="E1441" t="s">
        <v>310</v>
      </c>
      <c r="F1441" t="s">
        <v>133</v>
      </c>
      <c r="G1441" t="s">
        <v>132</v>
      </c>
      <c r="H1441">
        <v>45839</v>
      </c>
      <c r="I1441">
        <v>45869</v>
      </c>
      <c r="J1441" t="s">
        <v>3476</v>
      </c>
      <c r="K1441">
        <v>1210100</v>
      </c>
      <c r="L1441" t="s">
        <v>390</v>
      </c>
      <c r="O1441">
        <v>10014594</v>
      </c>
      <c r="P1441" t="s">
        <v>128</v>
      </c>
      <c r="Q1441">
        <v>0</v>
      </c>
      <c r="R1441" t="s">
        <v>342</v>
      </c>
      <c r="S1441" t="s">
        <v>342</v>
      </c>
      <c r="T1441">
        <v>11399113</v>
      </c>
      <c r="U1441">
        <v>45649</v>
      </c>
      <c r="V1441">
        <v>45839</v>
      </c>
      <c r="W1441">
        <v>45833</v>
      </c>
      <c r="X1441">
        <v>0</v>
      </c>
      <c r="Y1441">
        <v>1290900</v>
      </c>
      <c r="Z1441" t="s">
        <v>1568</v>
      </c>
      <c r="AA1441" t="s">
        <v>248</v>
      </c>
      <c r="AB1441" t="s">
        <v>121</v>
      </c>
      <c r="AC1441" t="s">
        <v>255</v>
      </c>
      <c r="AD1441" t="s">
        <v>122</v>
      </c>
      <c r="AE1441" t="s">
        <v>248</v>
      </c>
      <c r="AF1441" t="s">
        <v>1812</v>
      </c>
      <c r="AG1441">
        <v>4</v>
      </c>
    </row>
    <row r="1442" spans="1:33" x14ac:dyDescent="0.35">
      <c r="A1442" t="s">
        <v>288</v>
      </c>
      <c r="B1442">
        <v>6526650</v>
      </c>
      <c r="C1442" t="s">
        <v>123</v>
      </c>
      <c r="D1442" t="s">
        <v>1371</v>
      </c>
      <c r="E1442" t="s">
        <v>310</v>
      </c>
      <c r="F1442" t="s">
        <v>125</v>
      </c>
      <c r="G1442" t="s">
        <v>136</v>
      </c>
      <c r="H1442">
        <v>45873</v>
      </c>
      <c r="I1442">
        <v>45873</v>
      </c>
      <c r="J1442" t="s">
        <v>856</v>
      </c>
      <c r="K1442">
        <v>1212120</v>
      </c>
      <c r="L1442" t="s">
        <v>289</v>
      </c>
      <c r="O1442">
        <v>10014653</v>
      </c>
      <c r="P1442" t="s">
        <v>288</v>
      </c>
      <c r="Q1442">
        <v>4315.43</v>
      </c>
      <c r="R1442" t="s">
        <v>343</v>
      </c>
      <c r="S1442" t="s">
        <v>342</v>
      </c>
      <c r="T1442">
        <v>11514318</v>
      </c>
      <c r="U1442">
        <v>45648</v>
      </c>
      <c r="V1442">
        <v>45873</v>
      </c>
      <c r="W1442">
        <v>45835</v>
      </c>
      <c r="X1442">
        <v>4315.43</v>
      </c>
      <c r="Y1442">
        <v>1290900</v>
      </c>
      <c r="Z1442" t="s">
        <v>1568</v>
      </c>
      <c r="AA1442" t="s">
        <v>247</v>
      </c>
      <c r="AB1442" t="s">
        <v>121</v>
      </c>
      <c r="AC1442" t="s">
        <v>255</v>
      </c>
      <c r="AD1442" t="s">
        <v>141</v>
      </c>
      <c r="AE1442" t="s">
        <v>247</v>
      </c>
      <c r="AF1442" t="s">
        <v>3326</v>
      </c>
      <c r="AG1442">
        <v>108</v>
      </c>
    </row>
    <row r="1443" spans="1:33" x14ac:dyDescent="0.35">
      <c r="A1443" t="s">
        <v>178</v>
      </c>
      <c r="B1443">
        <v>6526594</v>
      </c>
      <c r="C1443" t="s">
        <v>129</v>
      </c>
      <c r="D1443" t="s">
        <v>1372</v>
      </c>
      <c r="E1443" t="s">
        <v>310</v>
      </c>
      <c r="F1443" t="s">
        <v>133</v>
      </c>
      <c r="G1443" t="s">
        <v>147</v>
      </c>
      <c r="H1443">
        <v>45839</v>
      </c>
      <c r="I1443">
        <v>45869</v>
      </c>
      <c r="J1443" t="s">
        <v>3476</v>
      </c>
      <c r="K1443">
        <v>1215154</v>
      </c>
      <c r="L1443" t="s">
        <v>392</v>
      </c>
      <c r="O1443">
        <v>10014644</v>
      </c>
      <c r="P1443" t="s">
        <v>178</v>
      </c>
      <c r="Q1443">
        <v>0</v>
      </c>
      <c r="R1443" t="s">
        <v>329</v>
      </c>
      <c r="S1443" t="s">
        <v>3901</v>
      </c>
      <c r="T1443">
        <v>11506424</v>
      </c>
      <c r="U1443">
        <v>45648</v>
      </c>
      <c r="V1443">
        <v>45839</v>
      </c>
      <c r="W1443">
        <v>45835</v>
      </c>
      <c r="X1443">
        <v>0</v>
      </c>
      <c r="Y1443">
        <v>1290900</v>
      </c>
      <c r="Z1443" t="s">
        <v>1568</v>
      </c>
      <c r="AA1443" t="s">
        <v>246</v>
      </c>
      <c r="AB1443" t="s">
        <v>121</v>
      </c>
      <c r="AC1443" t="s">
        <v>255</v>
      </c>
      <c r="AD1443" t="s">
        <v>141</v>
      </c>
      <c r="AE1443" t="s">
        <v>246</v>
      </c>
      <c r="AF1443" t="s">
        <v>1812</v>
      </c>
      <c r="AG1443">
        <v>12</v>
      </c>
    </row>
    <row r="1444" spans="1:33" x14ac:dyDescent="0.35">
      <c r="A1444" t="s">
        <v>134</v>
      </c>
      <c r="B1444">
        <v>6526505</v>
      </c>
      <c r="C1444" t="s">
        <v>123</v>
      </c>
      <c r="D1444" t="s">
        <v>523</v>
      </c>
      <c r="E1444" t="s">
        <v>310</v>
      </c>
      <c r="F1444" t="s">
        <v>259</v>
      </c>
      <c r="G1444" t="s">
        <v>192</v>
      </c>
      <c r="H1444">
        <v>45809</v>
      </c>
      <c r="I1444">
        <v>45809</v>
      </c>
      <c r="J1444" t="s">
        <v>856</v>
      </c>
      <c r="K1444">
        <v>1210101</v>
      </c>
      <c r="L1444" t="s">
        <v>271</v>
      </c>
      <c r="O1444">
        <v>10014658</v>
      </c>
      <c r="P1444" t="s">
        <v>134</v>
      </c>
      <c r="Q1444">
        <v>14260.65</v>
      </c>
      <c r="R1444" t="s">
        <v>342</v>
      </c>
      <c r="S1444" t="s">
        <v>343</v>
      </c>
      <c r="T1444">
        <v>11452689</v>
      </c>
      <c r="U1444">
        <v>45648</v>
      </c>
      <c r="V1444">
        <v>45809</v>
      </c>
      <c r="W1444">
        <v>45798</v>
      </c>
      <c r="X1444">
        <v>14260.65</v>
      </c>
      <c r="Y1444">
        <v>1290900</v>
      </c>
      <c r="Z1444" t="s">
        <v>1568</v>
      </c>
      <c r="AA1444" t="s">
        <v>248</v>
      </c>
      <c r="AB1444" t="s">
        <v>121</v>
      </c>
      <c r="AC1444" t="s">
        <v>255</v>
      </c>
      <c r="AD1444" t="s">
        <v>135</v>
      </c>
      <c r="AE1444" t="s">
        <v>248</v>
      </c>
      <c r="AF1444" t="s">
        <v>3326</v>
      </c>
      <c r="AG1444">
        <v>12</v>
      </c>
    </row>
    <row r="1445" spans="1:33" x14ac:dyDescent="0.35">
      <c r="A1445" t="s">
        <v>134</v>
      </c>
      <c r="B1445">
        <v>6526454</v>
      </c>
      <c r="C1445" t="s">
        <v>123</v>
      </c>
      <c r="D1445" t="s">
        <v>1373</v>
      </c>
      <c r="E1445" t="s">
        <v>310</v>
      </c>
      <c r="F1445" t="s">
        <v>133</v>
      </c>
      <c r="G1445" t="s">
        <v>132</v>
      </c>
      <c r="H1445">
        <v>45845</v>
      </c>
      <c r="I1445">
        <v>45845</v>
      </c>
      <c r="J1445" t="s">
        <v>856</v>
      </c>
      <c r="K1445">
        <v>1210101</v>
      </c>
      <c r="L1445" t="s">
        <v>271</v>
      </c>
      <c r="O1445">
        <v>10014658</v>
      </c>
      <c r="P1445" t="s">
        <v>134</v>
      </c>
      <c r="Q1445">
        <v>0</v>
      </c>
      <c r="R1445" t="s">
        <v>342</v>
      </c>
      <c r="S1445" t="s">
        <v>342</v>
      </c>
      <c r="T1445">
        <v>11510075</v>
      </c>
      <c r="U1445">
        <v>45648</v>
      </c>
      <c r="V1445">
        <v>45845</v>
      </c>
      <c r="W1445">
        <v>45805</v>
      </c>
      <c r="X1445">
        <v>0</v>
      </c>
      <c r="Y1445">
        <v>1290900</v>
      </c>
      <c r="Z1445" t="s">
        <v>1568</v>
      </c>
      <c r="AA1445" t="s">
        <v>248</v>
      </c>
      <c r="AB1445" t="s">
        <v>121</v>
      </c>
      <c r="AC1445" t="s">
        <v>255</v>
      </c>
      <c r="AD1445" t="s">
        <v>141</v>
      </c>
      <c r="AE1445" t="s">
        <v>248</v>
      </c>
      <c r="AF1445" t="s">
        <v>3326</v>
      </c>
      <c r="AG1445">
        <v>2</v>
      </c>
    </row>
    <row r="1446" spans="1:33" x14ac:dyDescent="0.35">
      <c r="A1446" t="s">
        <v>223</v>
      </c>
      <c r="B1446">
        <v>6526449</v>
      </c>
      <c r="C1446" t="s">
        <v>129</v>
      </c>
      <c r="D1446" t="s">
        <v>1374</v>
      </c>
      <c r="E1446" t="s">
        <v>310</v>
      </c>
      <c r="F1446" t="s">
        <v>125</v>
      </c>
      <c r="G1446" t="s">
        <v>190</v>
      </c>
      <c r="H1446">
        <v>45839</v>
      </c>
      <c r="I1446">
        <v>45869</v>
      </c>
      <c r="J1446" t="s">
        <v>3476</v>
      </c>
      <c r="K1446">
        <v>1213130</v>
      </c>
      <c r="L1446" t="s">
        <v>303</v>
      </c>
      <c r="O1446">
        <v>10014613</v>
      </c>
      <c r="P1446" t="s">
        <v>223</v>
      </c>
      <c r="Q1446">
        <v>0</v>
      </c>
      <c r="R1446" t="s">
        <v>343</v>
      </c>
      <c r="S1446" t="s">
        <v>3901</v>
      </c>
      <c r="T1446">
        <v>11514100</v>
      </c>
      <c r="U1446">
        <v>45647</v>
      </c>
      <c r="V1446">
        <v>45839</v>
      </c>
      <c r="W1446">
        <v>45835</v>
      </c>
      <c r="X1446">
        <v>0</v>
      </c>
      <c r="Y1446">
        <v>1290900</v>
      </c>
      <c r="Z1446" t="s">
        <v>1568</v>
      </c>
      <c r="AA1446" t="s">
        <v>245</v>
      </c>
      <c r="AB1446" t="s">
        <v>121</v>
      </c>
      <c r="AC1446" t="s">
        <v>255</v>
      </c>
      <c r="AD1446" t="s">
        <v>189</v>
      </c>
      <c r="AE1446" t="s">
        <v>245</v>
      </c>
      <c r="AF1446" t="s">
        <v>1812</v>
      </c>
      <c r="AG1446">
        <v>240</v>
      </c>
    </row>
    <row r="1447" spans="1:33" x14ac:dyDescent="0.35">
      <c r="A1447" t="s">
        <v>178</v>
      </c>
      <c r="B1447">
        <v>6526421</v>
      </c>
      <c r="C1447" t="s">
        <v>129</v>
      </c>
      <c r="D1447" t="s">
        <v>1375</v>
      </c>
      <c r="E1447" t="s">
        <v>310</v>
      </c>
      <c r="F1447" t="s">
        <v>133</v>
      </c>
      <c r="G1447" t="s">
        <v>147</v>
      </c>
      <c r="H1447">
        <v>45809</v>
      </c>
      <c r="I1447">
        <v>45809</v>
      </c>
      <c r="J1447" t="s">
        <v>856</v>
      </c>
      <c r="K1447">
        <v>1215154</v>
      </c>
      <c r="L1447" t="s">
        <v>392</v>
      </c>
      <c r="O1447">
        <v>10014644</v>
      </c>
      <c r="P1447" t="s">
        <v>178</v>
      </c>
      <c r="Q1447">
        <v>0</v>
      </c>
      <c r="R1447" t="s">
        <v>329</v>
      </c>
      <c r="S1447" t="s">
        <v>343</v>
      </c>
      <c r="T1447">
        <v>11469016</v>
      </c>
      <c r="U1447">
        <v>45647</v>
      </c>
      <c r="V1447">
        <v>45809</v>
      </c>
      <c r="W1447">
        <v>45776</v>
      </c>
      <c r="X1447">
        <v>0</v>
      </c>
      <c r="Y1447">
        <v>1290900</v>
      </c>
      <c r="Z1447" t="s">
        <v>1568</v>
      </c>
      <c r="AA1447" t="s">
        <v>246</v>
      </c>
      <c r="AB1447" t="s">
        <v>121</v>
      </c>
      <c r="AC1447" t="s">
        <v>255</v>
      </c>
      <c r="AD1447" t="s">
        <v>141</v>
      </c>
      <c r="AE1447" t="s">
        <v>246</v>
      </c>
      <c r="AF1447" t="s">
        <v>3326</v>
      </c>
      <c r="AG1447">
        <v>8</v>
      </c>
    </row>
    <row r="1448" spans="1:33" x14ac:dyDescent="0.35">
      <c r="A1448" t="s">
        <v>178</v>
      </c>
      <c r="B1448">
        <v>6526420</v>
      </c>
      <c r="C1448" t="s">
        <v>129</v>
      </c>
      <c r="D1448" t="s">
        <v>1376</v>
      </c>
      <c r="E1448" t="s">
        <v>310</v>
      </c>
      <c r="F1448" t="s">
        <v>259</v>
      </c>
      <c r="G1448" t="s">
        <v>142</v>
      </c>
      <c r="H1448">
        <v>45809</v>
      </c>
      <c r="I1448">
        <v>45838</v>
      </c>
      <c r="J1448" t="s">
        <v>3478</v>
      </c>
      <c r="K1448">
        <v>1215154</v>
      </c>
      <c r="L1448" t="s">
        <v>392</v>
      </c>
      <c r="O1448">
        <v>10014644</v>
      </c>
      <c r="P1448" t="s">
        <v>178</v>
      </c>
      <c r="Q1448">
        <v>0</v>
      </c>
      <c r="R1448" t="s">
        <v>329</v>
      </c>
      <c r="S1448" t="s">
        <v>3891</v>
      </c>
      <c r="T1448">
        <v>11452739</v>
      </c>
      <c r="U1448">
        <v>45647</v>
      </c>
      <c r="V1448">
        <v>45809</v>
      </c>
      <c r="W1448">
        <v>45789</v>
      </c>
      <c r="X1448">
        <v>0</v>
      </c>
      <c r="Y1448">
        <v>1290900</v>
      </c>
      <c r="Z1448" t="s">
        <v>1568</v>
      </c>
      <c r="AA1448" t="s">
        <v>246</v>
      </c>
      <c r="AB1448" t="s">
        <v>121</v>
      </c>
      <c r="AC1448" t="s">
        <v>255</v>
      </c>
      <c r="AD1448" t="s">
        <v>141</v>
      </c>
      <c r="AE1448" t="s">
        <v>246</v>
      </c>
      <c r="AF1448" t="s">
        <v>1812</v>
      </c>
      <c r="AG1448">
        <v>16</v>
      </c>
    </row>
    <row r="1449" spans="1:33" x14ac:dyDescent="0.35">
      <c r="A1449" t="s">
        <v>298</v>
      </c>
      <c r="B1449">
        <v>6526413</v>
      </c>
      <c r="C1449" t="s">
        <v>129</v>
      </c>
      <c r="D1449" t="s">
        <v>1377</v>
      </c>
      <c r="E1449" t="s">
        <v>310</v>
      </c>
      <c r="F1449" t="s">
        <v>133</v>
      </c>
      <c r="G1449" t="s">
        <v>147</v>
      </c>
      <c r="H1449">
        <v>45809</v>
      </c>
      <c r="I1449">
        <v>45809</v>
      </c>
      <c r="J1449" t="s">
        <v>856</v>
      </c>
      <c r="K1449">
        <v>1213130</v>
      </c>
      <c r="L1449" t="s">
        <v>299</v>
      </c>
      <c r="O1449">
        <v>10014626</v>
      </c>
      <c r="P1449" t="s">
        <v>298</v>
      </c>
      <c r="Q1449">
        <v>0</v>
      </c>
      <c r="R1449" t="s">
        <v>329</v>
      </c>
      <c r="S1449" t="s">
        <v>343</v>
      </c>
      <c r="T1449">
        <v>11421508</v>
      </c>
      <c r="U1449">
        <v>45647</v>
      </c>
      <c r="V1449">
        <v>45809</v>
      </c>
      <c r="W1449">
        <v>45776</v>
      </c>
      <c r="X1449">
        <v>0</v>
      </c>
      <c r="Y1449">
        <v>1290900</v>
      </c>
      <c r="Z1449" t="s">
        <v>1568</v>
      </c>
      <c r="AA1449" t="s">
        <v>245</v>
      </c>
      <c r="AB1449" t="s">
        <v>121</v>
      </c>
      <c r="AC1449" t="s">
        <v>255</v>
      </c>
      <c r="AD1449" t="s">
        <v>141</v>
      </c>
      <c r="AE1449" t="s">
        <v>245</v>
      </c>
      <c r="AF1449" t="s">
        <v>3326</v>
      </c>
      <c r="AG1449">
        <v>4</v>
      </c>
    </row>
    <row r="1450" spans="1:33" x14ac:dyDescent="0.35">
      <c r="A1450" t="s">
        <v>216</v>
      </c>
      <c r="B1450">
        <v>6526319</v>
      </c>
      <c r="C1450" t="s">
        <v>129</v>
      </c>
      <c r="D1450" t="s">
        <v>1378</v>
      </c>
      <c r="E1450" t="s">
        <v>310</v>
      </c>
      <c r="F1450" t="s">
        <v>133</v>
      </c>
      <c r="G1450" t="s">
        <v>147</v>
      </c>
      <c r="H1450">
        <v>45839</v>
      </c>
      <c r="I1450">
        <v>45869</v>
      </c>
      <c r="J1450" t="s">
        <v>3476</v>
      </c>
      <c r="K1450">
        <v>1215154</v>
      </c>
      <c r="L1450" t="s">
        <v>282</v>
      </c>
      <c r="O1450">
        <v>10014642</v>
      </c>
      <c r="P1450" t="s">
        <v>216</v>
      </c>
      <c r="Q1450">
        <v>0</v>
      </c>
      <c r="R1450" t="s">
        <v>329</v>
      </c>
      <c r="S1450" t="s">
        <v>3901</v>
      </c>
      <c r="T1450">
        <v>11488729</v>
      </c>
      <c r="U1450">
        <v>45647</v>
      </c>
      <c r="V1450">
        <v>45839</v>
      </c>
      <c r="W1450">
        <v>45835</v>
      </c>
      <c r="X1450">
        <v>0</v>
      </c>
      <c r="Y1450">
        <v>1290900</v>
      </c>
      <c r="Z1450" t="s">
        <v>1568</v>
      </c>
      <c r="AA1450" t="s">
        <v>246</v>
      </c>
      <c r="AB1450" t="s">
        <v>121</v>
      </c>
      <c r="AC1450" t="s">
        <v>255</v>
      </c>
      <c r="AD1450" t="s">
        <v>141</v>
      </c>
      <c r="AE1450" t="s">
        <v>246</v>
      </c>
      <c r="AF1450" t="s">
        <v>1812</v>
      </c>
      <c r="AG1450">
        <v>2</v>
      </c>
    </row>
    <row r="1451" spans="1:33" x14ac:dyDescent="0.35">
      <c r="A1451" t="s">
        <v>244</v>
      </c>
      <c r="B1451">
        <v>6526281</v>
      </c>
      <c r="C1451" t="s">
        <v>129</v>
      </c>
      <c r="D1451" t="s">
        <v>1379</v>
      </c>
      <c r="E1451" t="s">
        <v>310</v>
      </c>
      <c r="F1451" t="s">
        <v>259</v>
      </c>
      <c r="G1451" t="s">
        <v>192</v>
      </c>
      <c r="H1451">
        <v>45852</v>
      </c>
      <c r="I1451">
        <v>45852</v>
      </c>
      <c r="J1451" t="s">
        <v>5407</v>
      </c>
      <c r="K1451">
        <v>1215155</v>
      </c>
      <c r="L1451" t="s">
        <v>344</v>
      </c>
      <c r="O1451">
        <v>10017710</v>
      </c>
      <c r="P1451" t="s">
        <v>244</v>
      </c>
      <c r="Q1451">
        <v>4920.99</v>
      </c>
      <c r="R1451" t="s">
        <v>329</v>
      </c>
      <c r="S1451" t="s">
        <v>343</v>
      </c>
      <c r="T1451">
        <v>11513338</v>
      </c>
      <c r="U1451">
        <v>45647</v>
      </c>
      <c r="V1451">
        <v>45852</v>
      </c>
      <c r="W1451">
        <v>45851</v>
      </c>
      <c r="X1451">
        <v>4920.99</v>
      </c>
      <c r="Y1451">
        <v>1290900</v>
      </c>
      <c r="Z1451" t="s">
        <v>1568</v>
      </c>
      <c r="AA1451" t="s">
        <v>246</v>
      </c>
      <c r="AB1451" t="s">
        <v>121</v>
      </c>
      <c r="AC1451" t="s">
        <v>255</v>
      </c>
      <c r="AD1451" t="s">
        <v>135</v>
      </c>
      <c r="AE1451" t="s">
        <v>246</v>
      </c>
      <c r="AF1451" t="s">
        <v>3326</v>
      </c>
      <c r="AG1451">
        <v>1</v>
      </c>
    </row>
    <row r="1452" spans="1:33" x14ac:dyDescent="0.35">
      <c r="A1452" t="s">
        <v>244</v>
      </c>
      <c r="B1452">
        <v>6526280</v>
      </c>
      <c r="C1452" t="s">
        <v>129</v>
      </c>
      <c r="D1452" t="s">
        <v>1380</v>
      </c>
      <c r="E1452" t="s">
        <v>310</v>
      </c>
      <c r="F1452" t="s">
        <v>133</v>
      </c>
      <c r="G1452" t="s">
        <v>147</v>
      </c>
      <c r="H1452">
        <v>45809</v>
      </c>
      <c r="I1452">
        <v>45809</v>
      </c>
      <c r="J1452" t="s">
        <v>856</v>
      </c>
      <c r="K1452">
        <v>1215155</v>
      </c>
      <c r="L1452" t="s">
        <v>344</v>
      </c>
      <c r="O1452">
        <v>10017710</v>
      </c>
      <c r="P1452" t="s">
        <v>244</v>
      </c>
      <c r="Q1452">
        <v>0</v>
      </c>
      <c r="R1452" t="s">
        <v>329</v>
      </c>
      <c r="S1452" t="s">
        <v>343</v>
      </c>
      <c r="T1452">
        <v>11369679</v>
      </c>
      <c r="U1452">
        <v>45647</v>
      </c>
      <c r="V1452">
        <v>45809</v>
      </c>
      <c r="W1452">
        <v>45776</v>
      </c>
      <c r="X1452">
        <v>0</v>
      </c>
      <c r="Y1452">
        <v>1290900</v>
      </c>
      <c r="Z1452" t="s">
        <v>1568</v>
      </c>
      <c r="AA1452" t="s">
        <v>246</v>
      </c>
      <c r="AB1452" t="s">
        <v>121</v>
      </c>
      <c r="AC1452" t="s">
        <v>255</v>
      </c>
      <c r="AD1452" t="s">
        <v>141</v>
      </c>
      <c r="AE1452" t="s">
        <v>246</v>
      </c>
      <c r="AF1452" t="s">
        <v>3326</v>
      </c>
      <c r="AG1452">
        <v>3</v>
      </c>
    </row>
    <row r="1453" spans="1:33" x14ac:dyDescent="0.35">
      <c r="A1453" t="s">
        <v>216</v>
      </c>
      <c r="B1453">
        <v>6526191</v>
      </c>
      <c r="C1453" t="s">
        <v>129</v>
      </c>
      <c r="D1453" t="s">
        <v>1381</v>
      </c>
      <c r="E1453" t="s">
        <v>310</v>
      </c>
      <c r="F1453" t="s">
        <v>125</v>
      </c>
      <c r="G1453" t="s">
        <v>153</v>
      </c>
      <c r="H1453">
        <v>45839</v>
      </c>
      <c r="I1453">
        <v>45869</v>
      </c>
      <c r="J1453" t="s">
        <v>3476</v>
      </c>
      <c r="K1453">
        <v>1215154</v>
      </c>
      <c r="L1453" t="s">
        <v>282</v>
      </c>
      <c r="O1453">
        <v>10014642</v>
      </c>
      <c r="P1453" t="s">
        <v>216</v>
      </c>
      <c r="Q1453">
        <v>0</v>
      </c>
      <c r="R1453" t="s">
        <v>329</v>
      </c>
      <c r="S1453" t="s">
        <v>3901</v>
      </c>
      <c r="T1453">
        <v>11488601</v>
      </c>
      <c r="U1453">
        <v>45646</v>
      </c>
      <c r="V1453">
        <v>45839</v>
      </c>
      <c r="W1453">
        <v>45835</v>
      </c>
      <c r="X1453">
        <v>0</v>
      </c>
      <c r="Y1453">
        <v>1290900</v>
      </c>
      <c r="Z1453" t="s">
        <v>1568</v>
      </c>
      <c r="AA1453" t="s">
        <v>246</v>
      </c>
      <c r="AB1453" t="s">
        <v>121</v>
      </c>
      <c r="AC1453" t="s">
        <v>255</v>
      </c>
      <c r="AD1453" t="s">
        <v>141</v>
      </c>
      <c r="AE1453" t="s">
        <v>246</v>
      </c>
      <c r="AF1453" t="s">
        <v>1812</v>
      </c>
      <c r="AG1453">
        <v>4</v>
      </c>
    </row>
    <row r="1454" spans="1:33" x14ac:dyDescent="0.35">
      <c r="A1454" t="s">
        <v>177</v>
      </c>
      <c r="B1454">
        <v>6526184</v>
      </c>
      <c r="C1454" t="s">
        <v>129</v>
      </c>
      <c r="D1454" t="s">
        <v>1382</v>
      </c>
      <c r="E1454" t="s">
        <v>310</v>
      </c>
      <c r="F1454" t="s">
        <v>133</v>
      </c>
      <c r="G1454" t="s">
        <v>147</v>
      </c>
      <c r="H1454">
        <v>45808</v>
      </c>
      <c r="I1454">
        <v>45808</v>
      </c>
      <c r="J1454" t="s">
        <v>856</v>
      </c>
      <c r="K1454">
        <v>1215150</v>
      </c>
      <c r="L1454" t="s">
        <v>278</v>
      </c>
      <c r="O1454">
        <v>10014634</v>
      </c>
      <c r="P1454" t="s">
        <v>177</v>
      </c>
      <c r="Q1454">
        <v>0</v>
      </c>
      <c r="R1454" t="s">
        <v>329</v>
      </c>
      <c r="S1454" t="s">
        <v>343</v>
      </c>
      <c r="T1454">
        <v>11373235</v>
      </c>
      <c r="U1454">
        <v>45646</v>
      </c>
      <c r="V1454">
        <v>45808</v>
      </c>
      <c r="W1454">
        <v>45776</v>
      </c>
      <c r="X1454">
        <v>0</v>
      </c>
      <c r="Y1454">
        <v>1290900</v>
      </c>
      <c r="Z1454" t="s">
        <v>1568</v>
      </c>
      <c r="AA1454" t="s">
        <v>246</v>
      </c>
      <c r="AB1454" t="s">
        <v>121</v>
      </c>
      <c r="AC1454" t="s">
        <v>255</v>
      </c>
      <c r="AD1454" t="s">
        <v>141</v>
      </c>
      <c r="AE1454" t="s">
        <v>246</v>
      </c>
      <c r="AF1454" t="s">
        <v>3326</v>
      </c>
      <c r="AG1454">
        <v>8</v>
      </c>
    </row>
    <row r="1455" spans="1:33" x14ac:dyDescent="0.35">
      <c r="A1455" t="s">
        <v>202</v>
      </c>
      <c r="B1455">
        <v>6525968</v>
      </c>
      <c r="C1455" t="s">
        <v>129</v>
      </c>
      <c r="D1455" t="s">
        <v>1383</v>
      </c>
      <c r="E1455" t="s">
        <v>310</v>
      </c>
      <c r="F1455" t="s">
        <v>133</v>
      </c>
      <c r="G1455" t="s">
        <v>147</v>
      </c>
      <c r="H1455">
        <v>45809</v>
      </c>
      <c r="I1455">
        <v>45809</v>
      </c>
      <c r="J1455" t="s">
        <v>856</v>
      </c>
      <c r="K1455">
        <v>1213130</v>
      </c>
      <c r="L1455" t="s">
        <v>396</v>
      </c>
      <c r="O1455">
        <v>10014615</v>
      </c>
      <c r="P1455" t="s">
        <v>202</v>
      </c>
      <c r="Q1455">
        <v>0</v>
      </c>
      <c r="R1455" t="s">
        <v>329</v>
      </c>
      <c r="S1455" t="s">
        <v>343</v>
      </c>
      <c r="T1455">
        <v>11386115</v>
      </c>
      <c r="U1455">
        <v>45645</v>
      </c>
      <c r="V1455">
        <v>45809</v>
      </c>
      <c r="W1455">
        <v>45776</v>
      </c>
      <c r="X1455">
        <v>0</v>
      </c>
      <c r="Y1455">
        <v>1290900</v>
      </c>
      <c r="Z1455" t="s">
        <v>1568</v>
      </c>
      <c r="AA1455" t="s">
        <v>245</v>
      </c>
      <c r="AB1455" t="s">
        <v>121</v>
      </c>
      <c r="AC1455" t="s">
        <v>255</v>
      </c>
      <c r="AD1455" t="s">
        <v>141</v>
      </c>
      <c r="AE1455" t="s">
        <v>245</v>
      </c>
      <c r="AF1455" t="s">
        <v>3326</v>
      </c>
      <c r="AG1455">
        <v>2</v>
      </c>
    </row>
    <row r="1456" spans="1:33" x14ac:dyDescent="0.35">
      <c r="A1456" t="s">
        <v>198</v>
      </c>
      <c r="B1456">
        <v>6525966</v>
      </c>
      <c r="C1456" t="s">
        <v>129</v>
      </c>
      <c r="D1456" t="s">
        <v>1384</v>
      </c>
      <c r="E1456" t="s">
        <v>310</v>
      </c>
      <c r="F1456" t="s">
        <v>133</v>
      </c>
      <c r="G1456" t="s">
        <v>147</v>
      </c>
      <c r="H1456">
        <v>45808</v>
      </c>
      <c r="I1456">
        <v>45808</v>
      </c>
      <c r="J1456" t="s">
        <v>856</v>
      </c>
      <c r="K1456">
        <v>1215156</v>
      </c>
      <c r="L1456" t="s">
        <v>306</v>
      </c>
      <c r="O1456">
        <v>10014640</v>
      </c>
      <c r="P1456" t="s">
        <v>198</v>
      </c>
      <c r="Q1456">
        <v>0</v>
      </c>
      <c r="R1456" t="s">
        <v>329</v>
      </c>
      <c r="S1456" t="s">
        <v>343</v>
      </c>
      <c r="T1456">
        <v>11412442</v>
      </c>
      <c r="U1456">
        <v>45645</v>
      </c>
      <c r="V1456">
        <v>45808</v>
      </c>
      <c r="W1456">
        <v>45776</v>
      </c>
      <c r="X1456">
        <v>0</v>
      </c>
      <c r="Y1456">
        <v>1290900</v>
      </c>
      <c r="Z1456" t="s">
        <v>1568</v>
      </c>
      <c r="AA1456" t="s">
        <v>246</v>
      </c>
      <c r="AB1456" t="s">
        <v>121</v>
      </c>
      <c r="AC1456" t="s">
        <v>255</v>
      </c>
      <c r="AD1456" t="s">
        <v>141</v>
      </c>
      <c r="AE1456" t="s">
        <v>246</v>
      </c>
      <c r="AF1456" t="s">
        <v>3326</v>
      </c>
      <c r="AG1456">
        <v>10</v>
      </c>
    </row>
    <row r="1457" spans="1:33" x14ac:dyDescent="0.35">
      <c r="A1457" t="s">
        <v>210</v>
      </c>
      <c r="B1457">
        <v>6525687</v>
      </c>
      <c r="C1457" t="s">
        <v>129</v>
      </c>
      <c r="D1457" t="s">
        <v>1347</v>
      </c>
      <c r="E1457" t="s">
        <v>310</v>
      </c>
      <c r="F1457" t="s">
        <v>133</v>
      </c>
      <c r="G1457" t="s">
        <v>147</v>
      </c>
      <c r="H1457">
        <v>45839</v>
      </c>
      <c r="I1457">
        <v>45869</v>
      </c>
      <c r="J1457" t="s">
        <v>856</v>
      </c>
      <c r="K1457">
        <v>1213130</v>
      </c>
      <c r="L1457" t="s">
        <v>395</v>
      </c>
      <c r="O1457">
        <v>10014608</v>
      </c>
      <c r="P1457" t="s">
        <v>210</v>
      </c>
      <c r="Q1457">
        <v>0</v>
      </c>
      <c r="R1457" t="s">
        <v>347</v>
      </c>
      <c r="S1457" t="s">
        <v>3891</v>
      </c>
      <c r="T1457">
        <v>11487546</v>
      </c>
      <c r="U1457">
        <v>45644</v>
      </c>
      <c r="V1457">
        <v>45839</v>
      </c>
      <c r="W1457">
        <v>45806</v>
      </c>
      <c r="X1457">
        <v>0</v>
      </c>
      <c r="Y1457">
        <v>1290900</v>
      </c>
      <c r="Z1457" t="s">
        <v>1568</v>
      </c>
      <c r="AA1457" t="s">
        <v>245</v>
      </c>
      <c r="AB1457" t="s">
        <v>121</v>
      </c>
      <c r="AC1457" t="s">
        <v>255</v>
      </c>
      <c r="AD1457" t="s">
        <v>141</v>
      </c>
      <c r="AE1457" t="s">
        <v>245</v>
      </c>
      <c r="AF1457" t="s">
        <v>3326</v>
      </c>
      <c r="AG1457">
        <v>1</v>
      </c>
    </row>
    <row r="1458" spans="1:33" x14ac:dyDescent="0.35">
      <c r="A1458" t="s">
        <v>240</v>
      </c>
      <c r="B1458">
        <v>6525686</v>
      </c>
      <c r="C1458" t="s">
        <v>129</v>
      </c>
      <c r="D1458" t="s">
        <v>1348</v>
      </c>
      <c r="E1458" t="s">
        <v>310</v>
      </c>
      <c r="F1458" t="s">
        <v>133</v>
      </c>
      <c r="G1458" t="s">
        <v>147</v>
      </c>
      <c r="H1458">
        <v>45809</v>
      </c>
      <c r="I1458">
        <v>45809</v>
      </c>
      <c r="J1458" t="s">
        <v>856</v>
      </c>
      <c r="K1458">
        <v>1213130</v>
      </c>
      <c r="L1458" t="s">
        <v>304</v>
      </c>
      <c r="O1458">
        <v>10014607</v>
      </c>
      <c r="P1458" t="s">
        <v>240</v>
      </c>
      <c r="Q1458">
        <v>0</v>
      </c>
      <c r="R1458" t="s">
        <v>347</v>
      </c>
      <c r="S1458" t="s">
        <v>343</v>
      </c>
      <c r="T1458">
        <v>11476252</v>
      </c>
      <c r="U1458">
        <v>45644</v>
      </c>
      <c r="V1458">
        <v>45809</v>
      </c>
      <c r="W1458">
        <v>45776</v>
      </c>
      <c r="X1458">
        <v>0</v>
      </c>
      <c r="Y1458">
        <v>1290900</v>
      </c>
      <c r="Z1458" t="s">
        <v>1568</v>
      </c>
      <c r="AA1458" t="s">
        <v>245</v>
      </c>
      <c r="AB1458" t="s">
        <v>121</v>
      </c>
      <c r="AC1458" t="s">
        <v>255</v>
      </c>
      <c r="AD1458" t="s">
        <v>122</v>
      </c>
      <c r="AE1458" t="s">
        <v>245</v>
      </c>
      <c r="AF1458" t="s">
        <v>1812</v>
      </c>
      <c r="AG1458">
        <v>3</v>
      </c>
    </row>
    <row r="1459" spans="1:33" x14ac:dyDescent="0.35">
      <c r="A1459" t="s">
        <v>240</v>
      </c>
      <c r="B1459">
        <v>6525685</v>
      </c>
      <c r="C1459" t="s">
        <v>129</v>
      </c>
      <c r="D1459" t="s">
        <v>1236</v>
      </c>
      <c r="E1459" t="s">
        <v>310</v>
      </c>
      <c r="F1459" t="s">
        <v>133</v>
      </c>
      <c r="G1459" t="s">
        <v>147</v>
      </c>
      <c r="H1459">
        <v>45809</v>
      </c>
      <c r="I1459">
        <v>45809</v>
      </c>
      <c r="J1459" t="s">
        <v>856</v>
      </c>
      <c r="K1459">
        <v>1213130</v>
      </c>
      <c r="L1459" t="s">
        <v>304</v>
      </c>
      <c r="O1459">
        <v>10014607</v>
      </c>
      <c r="P1459" t="s">
        <v>240</v>
      </c>
      <c r="Q1459">
        <v>0</v>
      </c>
      <c r="R1459" t="s">
        <v>347</v>
      </c>
      <c r="S1459" t="s">
        <v>343</v>
      </c>
      <c r="T1459">
        <v>11476193</v>
      </c>
      <c r="U1459">
        <v>45644</v>
      </c>
      <c r="V1459">
        <v>45809</v>
      </c>
      <c r="W1459">
        <v>45776</v>
      </c>
      <c r="X1459">
        <v>0</v>
      </c>
      <c r="Y1459">
        <v>1290900</v>
      </c>
      <c r="Z1459" t="s">
        <v>1568</v>
      </c>
      <c r="AA1459" t="s">
        <v>245</v>
      </c>
      <c r="AB1459" t="s">
        <v>121</v>
      </c>
      <c r="AC1459" t="s">
        <v>255</v>
      </c>
      <c r="AD1459" t="s">
        <v>141</v>
      </c>
      <c r="AE1459" t="s">
        <v>245</v>
      </c>
      <c r="AF1459" t="s">
        <v>3326</v>
      </c>
      <c r="AG1459">
        <v>2</v>
      </c>
    </row>
    <row r="1460" spans="1:33" x14ac:dyDescent="0.35">
      <c r="A1460" t="s">
        <v>419</v>
      </c>
      <c r="B1460">
        <v>6525683</v>
      </c>
      <c r="C1460" t="s">
        <v>129</v>
      </c>
      <c r="D1460" t="s">
        <v>1349</v>
      </c>
      <c r="E1460" t="s">
        <v>310</v>
      </c>
      <c r="F1460" t="s">
        <v>133</v>
      </c>
      <c r="G1460" t="s">
        <v>147</v>
      </c>
      <c r="H1460">
        <v>45809</v>
      </c>
      <c r="I1460">
        <v>45809</v>
      </c>
      <c r="J1460" t="s">
        <v>856</v>
      </c>
      <c r="K1460">
        <v>1213130</v>
      </c>
      <c r="L1460" t="s">
        <v>420</v>
      </c>
      <c r="O1460">
        <v>10014605</v>
      </c>
      <c r="P1460" t="s">
        <v>419</v>
      </c>
      <c r="Q1460">
        <v>0</v>
      </c>
      <c r="R1460" t="s">
        <v>347</v>
      </c>
      <c r="S1460" t="s">
        <v>343</v>
      </c>
      <c r="T1460">
        <v>11510065</v>
      </c>
      <c r="U1460">
        <v>45644</v>
      </c>
      <c r="V1460">
        <v>45809</v>
      </c>
      <c r="W1460">
        <v>45776</v>
      </c>
      <c r="X1460">
        <v>0</v>
      </c>
      <c r="Y1460">
        <v>1290900</v>
      </c>
      <c r="Z1460" t="s">
        <v>1568</v>
      </c>
      <c r="AA1460" t="s">
        <v>245</v>
      </c>
      <c r="AB1460" t="s">
        <v>121</v>
      </c>
      <c r="AC1460" t="s">
        <v>255</v>
      </c>
      <c r="AD1460" t="s">
        <v>141</v>
      </c>
      <c r="AE1460" t="s">
        <v>245</v>
      </c>
      <c r="AF1460" t="s">
        <v>3326</v>
      </c>
      <c r="AG1460">
        <v>2</v>
      </c>
    </row>
    <row r="1461" spans="1:33" x14ac:dyDescent="0.35">
      <c r="A1461" t="s">
        <v>148</v>
      </c>
      <c r="B1461">
        <v>6525606</v>
      </c>
      <c r="C1461" t="s">
        <v>129</v>
      </c>
      <c r="D1461" t="s">
        <v>1350</v>
      </c>
      <c r="E1461" t="s">
        <v>310</v>
      </c>
      <c r="F1461" t="s">
        <v>133</v>
      </c>
      <c r="G1461" t="s">
        <v>226</v>
      </c>
      <c r="H1461">
        <v>45839</v>
      </c>
      <c r="I1461">
        <v>45869</v>
      </c>
      <c r="J1461" t="s">
        <v>3476</v>
      </c>
      <c r="K1461">
        <v>1213130</v>
      </c>
      <c r="L1461" t="s">
        <v>297</v>
      </c>
      <c r="O1461">
        <v>10014617</v>
      </c>
      <c r="P1461" t="s">
        <v>148</v>
      </c>
      <c r="Q1461">
        <v>0</v>
      </c>
      <c r="R1461" t="s">
        <v>347</v>
      </c>
      <c r="S1461" t="s">
        <v>3901</v>
      </c>
      <c r="T1461">
        <v>11470270</v>
      </c>
      <c r="U1461">
        <v>45644</v>
      </c>
      <c r="V1461">
        <v>45839</v>
      </c>
      <c r="W1461">
        <v>45835</v>
      </c>
      <c r="X1461">
        <v>0</v>
      </c>
      <c r="Y1461">
        <v>1290900</v>
      </c>
      <c r="Z1461" t="s">
        <v>1568</v>
      </c>
      <c r="AA1461" t="s">
        <v>245</v>
      </c>
      <c r="AB1461" t="s">
        <v>121</v>
      </c>
      <c r="AC1461" t="s">
        <v>255</v>
      </c>
      <c r="AD1461" t="s">
        <v>189</v>
      </c>
      <c r="AE1461" t="s">
        <v>245</v>
      </c>
      <c r="AF1461" t="s">
        <v>1812</v>
      </c>
      <c r="AG1461">
        <v>4</v>
      </c>
    </row>
    <row r="1462" spans="1:33" x14ac:dyDescent="0.35">
      <c r="A1462" t="s">
        <v>215</v>
      </c>
      <c r="B1462">
        <v>6525600</v>
      </c>
      <c r="C1462" t="s">
        <v>129</v>
      </c>
      <c r="D1462" t="s">
        <v>1351</v>
      </c>
      <c r="E1462" t="s">
        <v>310</v>
      </c>
      <c r="F1462" t="s">
        <v>259</v>
      </c>
      <c r="G1462" t="s">
        <v>132</v>
      </c>
      <c r="H1462">
        <v>45839</v>
      </c>
      <c r="I1462">
        <v>45869</v>
      </c>
      <c r="J1462" t="s">
        <v>856</v>
      </c>
      <c r="K1462">
        <v>1213130</v>
      </c>
      <c r="L1462" t="s">
        <v>290</v>
      </c>
      <c r="O1462">
        <v>10018371</v>
      </c>
      <c r="P1462" t="s">
        <v>215</v>
      </c>
      <c r="Q1462">
        <v>0</v>
      </c>
      <c r="R1462" t="s">
        <v>347</v>
      </c>
      <c r="S1462" t="s">
        <v>3891</v>
      </c>
      <c r="T1462">
        <v>11447233</v>
      </c>
      <c r="U1462">
        <v>45644</v>
      </c>
      <c r="V1462">
        <v>45839</v>
      </c>
      <c r="W1462">
        <v>45830</v>
      </c>
      <c r="X1462">
        <v>0</v>
      </c>
      <c r="Y1462">
        <v>1290900</v>
      </c>
      <c r="Z1462" t="s">
        <v>1568</v>
      </c>
      <c r="AA1462" t="s">
        <v>245</v>
      </c>
      <c r="AB1462" t="s">
        <v>121</v>
      </c>
      <c r="AC1462" t="s">
        <v>255</v>
      </c>
      <c r="AD1462" t="s">
        <v>122</v>
      </c>
      <c r="AE1462" t="s">
        <v>245</v>
      </c>
      <c r="AF1462" t="s">
        <v>1812</v>
      </c>
      <c r="AG1462">
        <v>1</v>
      </c>
    </row>
    <row r="1463" spans="1:33" x14ac:dyDescent="0.35">
      <c r="A1463" t="s">
        <v>237</v>
      </c>
      <c r="B1463">
        <v>6525599</v>
      </c>
      <c r="C1463" t="s">
        <v>129</v>
      </c>
      <c r="D1463" t="s">
        <v>1618</v>
      </c>
      <c r="E1463" t="s">
        <v>310</v>
      </c>
      <c r="F1463" t="s">
        <v>125</v>
      </c>
      <c r="G1463" t="s">
        <v>142</v>
      </c>
      <c r="H1463">
        <v>45835</v>
      </c>
      <c r="I1463">
        <v>45835</v>
      </c>
      <c r="J1463" t="s">
        <v>5404</v>
      </c>
      <c r="K1463">
        <v>1213130</v>
      </c>
      <c r="L1463" t="s">
        <v>386</v>
      </c>
      <c r="O1463">
        <v>10014625</v>
      </c>
      <c r="P1463" t="s">
        <v>237</v>
      </c>
      <c r="Q1463">
        <v>0</v>
      </c>
      <c r="R1463" t="s">
        <v>347</v>
      </c>
      <c r="S1463" t="s">
        <v>262</v>
      </c>
      <c r="T1463">
        <v>11470860</v>
      </c>
      <c r="U1463">
        <v>45644</v>
      </c>
      <c r="V1463">
        <v>45835</v>
      </c>
      <c r="W1463">
        <v>45837</v>
      </c>
      <c r="X1463">
        <v>0</v>
      </c>
      <c r="Y1463">
        <v>1290900</v>
      </c>
      <c r="Z1463" t="s">
        <v>1568</v>
      </c>
      <c r="AA1463" t="s">
        <v>245</v>
      </c>
      <c r="AB1463" t="s">
        <v>121</v>
      </c>
      <c r="AC1463" t="s">
        <v>255</v>
      </c>
      <c r="AD1463" t="s">
        <v>141</v>
      </c>
      <c r="AE1463" t="s">
        <v>245</v>
      </c>
      <c r="AF1463" t="s">
        <v>1812</v>
      </c>
      <c r="AG1463">
        <v>8</v>
      </c>
    </row>
    <row r="1464" spans="1:33" x14ac:dyDescent="0.35">
      <c r="A1464" t="s">
        <v>233</v>
      </c>
      <c r="B1464">
        <v>6525598</v>
      </c>
      <c r="C1464" t="s">
        <v>129</v>
      </c>
      <c r="D1464" t="s">
        <v>1352</v>
      </c>
      <c r="E1464" t="s">
        <v>310</v>
      </c>
      <c r="F1464" t="s">
        <v>133</v>
      </c>
      <c r="G1464" t="s">
        <v>147</v>
      </c>
      <c r="H1464">
        <v>45839</v>
      </c>
      <c r="I1464">
        <v>45869</v>
      </c>
      <c r="J1464" t="s">
        <v>3476</v>
      </c>
      <c r="K1464">
        <v>1213130</v>
      </c>
      <c r="L1464" t="s">
        <v>301</v>
      </c>
      <c r="O1464">
        <v>10014623</v>
      </c>
      <c r="P1464" t="s">
        <v>233</v>
      </c>
      <c r="Q1464">
        <v>0</v>
      </c>
      <c r="R1464" t="s">
        <v>347</v>
      </c>
      <c r="S1464" t="s">
        <v>329</v>
      </c>
      <c r="T1464">
        <v>11487757</v>
      </c>
      <c r="U1464">
        <v>45644</v>
      </c>
      <c r="V1464">
        <v>45839</v>
      </c>
      <c r="W1464">
        <v>45835</v>
      </c>
      <c r="X1464">
        <v>0</v>
      </c>
      <c r="Y1464">
        <v>1290900</v>
      </c>
      <c r="Z1464" t="s">
        <v>1568</v>
      </c>
      <c r="AA1464" t="s">
        <v>245</v>
      </c>
      <c r="AB1464" t="s">
        <v>121</v>
      </c>
      <c r="AC1464" t="s">
        <v>255</v>
      </c>
      <c r="AD1464" t="s">
        <v>141</v>
      </c>
      <c r="AE1464" t="s">
        <v>245</v>
      </c>
      <c r="AF1464" t="s">
        <v>3326</v>
      </c>
      <c r="AG1464">
        <v>0</v>
      </c>
    </row>
    <row r="1465" spans="1:33" x14ac:dyDescent="0.35">
      <c r="A1465" t="s">
        <v>403</v>
      </c>
      <c r="B1465">
        <v>6525595</v>
      </c>
      <c r="C1465" t="s">
        <v>129</v>
      </c>
      <c r="D1465" t="s">
        <v>1353</v>
      </c>
      <c r="E1465" t="s">
        <v>310</v>
      </c>
      <c r="F1465" t="s">
        <v>133</v>
      </c>
      <c r="G1465" t="s">
        <v>147</v>
      </c>
      <c r="H1465">
        <v>45809</v>
      </c>
      <c r="I1465">
        <v>45809</v>
      </c>
      <c r="J1465" t="s">
        <v>856</v>
      </c>
      <c r="K1465">
        <v>1213130</v>
      </c>
      <c r="L1465" t="s">
        <v>404</v>
      </c>
      <c r="O1465">
        <v>10014622</v>
      </c>
      <c r="P1465" t="s">
        <v>403</v>
      </c>
      <c r="Q1465">
        <v>0</v>
      </c>
      <c r="R1465" t="s">
        <v>347</v>
      </c>
      <c r="S1465" t="s">
        <v>343</v>
      </c>
      <c r="T1465">
        <v>11505558</v>
      </c>
      <c r="U1465">
        <v>45644</v>
      </c>
      <c r="V1465">
        <v>45809</v>
      </c>
      <c r="W1465">
        <v>45749</v>
      </c>
      <c r="X1465">
        <v>0</v>
      </c>
      <c r="Y1465">
        <v>1290900</v>
      </c>
      <c r="Z1465" t="s">
        <v>1568</v>
      </c>
      <c r="AA1465" t="s">
        <v>245</v>
      </c>
      <c r="AB1465" t="s">
        <v>121</v>
      </c>
      <c r="AC1465" t="s">
        <v>255</v>
      </c>
      <c r="AD1465" t="s">
        <v>122</v>
      </c>
      <c r="AE1465" t="s">
        <v>245</v>
      </c>
      <c r="AF1465" t="s">
        <v>1812</v>
      </c>
      <c r="AG1465">
        <v>1</v>
      </c>
    </row>
    <row r="1466" spans="1:33" x14ac:dyDescent="0.35">
      <c r="A1466" t="s">
        <v>403</v>
      </c>
      <c r="B1466">
        <v>6525594</v>
      </c>
      <c r="C1466" t="s">
        <v>129</v>
      </c>
      <c r="D1466" t="s">
        <v>1354</v>
      </c>
      <c r="E1466" t="s">
        <v>310</v>
      </c>
      <c r="F1466" t="s">
        <v>133</v>
      </c>
      <c r="G1466" t="s">
        <v>147</v>
      </c>
      <c r="H1466">
        <v>45809</v>
      </c>
      <c r="I1466">
        <v>45809</v>
      </c>
      <c r="J1466" t="s">
        <v>856</v>
      </c>
      <c r="K1466">
        <v>1213130</v>
      </c>
      <c r="L1466" t="s">
        <v>404</v>
      </c>
      <c r="O1466">
        <v>10014622</v>
      </c>
      <c r="P1466" t="s">
        <v>403</v>
      </c>
      <c r="Q1466">
        <v>0</v>
      </c>
      <c r="R1466" t="s">
        <v>347</v>
      </c>
      <c r="S1466" t="s">
        <v>343</v>
      </c>
      <c r="T1466">
        <v>11505552</v>
      </c>
      <c r="U1466">
        <v>45644</v>
      </c>
      <c r="V1466">
        <v>45809</v>
      </c>
      <c r="W1466">
        <v>45749</v>
      </c>
      <c r="X1466">
        <v>0</v>
      </c>
      <c r="Y1466">
        <v>1290900</v>
      </c>
      <c r="Z1466" t="s">
        <v>1568</v>
      </c>
      <c r="AA1466" t="s">
        <v>245</v>
      </c>
      <c r="AB1466" t="s">
        <v>121</v>
      </c>
      <c r="AC1466" t="s">
        <v>255</v>
      </c>
      <c r="AD1466" t="s">
        <v>141</v>
      </c>
      <c r="AE1466" t="s">
        <v>245</v>
      </c>
      <c r="AF1466" t="s">
        <v>3326</v>
      </c>
      <c r="AG1466">
        <v>1</v>
      </c>
    </row>
    <row r="1467" spans="1:33" x14ac:dyDescent="0.35">
      <c r="A1467" t="s">
        <v>131</v>
      </c>
      <c r="B1467">
        <v>6525589</v>
      </c>
      <c r="C1467" t="s">
        <v>129</v>
      </c>
      <c r="D1467" t="s">
        <v>1355</v>
      </c>
      <c r="E1467" t="s">
        <v>310</v>
      </c>
      <c r="F1467" t="s">
        <v>133</v>
      </c>
      <c r="G1467" t="s">
        <v>147</v>
      </c>
      <c r="H1467">
        <v>45809</v>
      </c>
      <c r="I1467">
        <v>45809</v>
      </c>
      <c r="J1467" t="s">
        <v>856</v>
      </c>
      <c r="K1467">
        <v>1213130</v>
      </c>
      <c r="L1467" t="s">
        <v>335</v>
      </c>
      <c r="O1467">
        <v>10014603</v>
      </c>
      <c r="P1467" t="s">
        <v>131</v>
      </c>
      <c r="Q1467">
        <v>0</v>
      </c>
      <c r="R1467" t="s">
        <v>347</v>
      </c>
      <c r="S1467" t="s">
        <v>343</v>
      </c>
      <c r="T1467">
        <v>11486866</v>
      </c>
      <c r="U1467">
        <v>45644</v>
      </c>
      <c r="V1467">
        <v>45809</v>
      </c>
      <c r="W1467">
        <v>45774</v>
      </c>
      <c r="X1467">
        <v>0</v>
      </c>
      <c r="Y1467">
        <v>1290900</v>
      </c>
      <c r="Z1467" t="s">
        <v>1568</v>
      </c>
      <c r="AA1467" t="s">
        <v>245</v>
      </c>
      <c r="AB1467" t="s">
        <v>121</v>
      </c>
      <c r="AC1467" t="s">
        <v>255</v>
      </c>
      <c r="AD1467" t="s">
        <v>141</v>
      </c>
      <c r="AE1467" t="s">
        <v>245</v>
      </c>
      <c r="AF1467" t="s">
        <v>3326</v>
      </c>
      <c r="AG1467">
        <v>1</v>
      </c>
    </row>
    <row r="1468" spans="1:33" x14ac:dyDescent="0.35">
      <c r="A1468" t="s">
        <v>148</v>
      </c>
      <c r="B1468">
        <v>6525583</v>
      </c>
      <c r="C1468" t="s">
        <v>129</v>
      </c>
      <c r="D1468" t="s">
        <v>1356</v>
      </c>
      <c r="E1468" t="s">
        <v>310</v>
      </c>
      <c r="F1468" t="s">
        <v>133</v>
      </c>
      <c r="G1468" t="s">
        <v>132</v>
      </c>
      <c r="H1468">
        <v>45839</v>
      </c>
      <c r="I1468">
        <v>45869</v>
      </c>
      <c r="J1468" t="s">
        <v>3476</v>
      </c>
      <c r="K1468">
        <v>1213130</v>
      </c>
      <c r="L1468" t="s">
        <v>297</v>
      </c>
      <c r="O1468">
        <v>10014617</v>
      </c>
      <c r="P1468" t="s">
        <v>148</v>
      </c>
      <c r="Q1468">
        <v>0</v>
      </c>
      <c r="R1468" t="s">
        <v>347</v>
      </c>
      <c r="S1468" t="s">
        <v>3901</v>
      </c>
      <c r="T1468">
        <v>11393512</v>
      </c>
      <c r="U1468">
        <v>45644</v>
      </c>
      <c r="V1468">
        <v>45839</v>
      </c>
      <c r="W1468">
        <v>45835</v>
      </c>
      <c r="X1468">
        <v>0</v>
      </c>
      <c r="Y1468">
        <v>1290900</v>
      </c>
      <c r="Z1468" t="s">
        <v>1568</v>
      </c>
      <c r="AA1468" t="s">
        <v>245</v>
      </c>
      <c r="AB1468" t="s">
        <v>121</v>
      </c>
      <c r="AC1468" t="s">
        <v>255</v>
      </c>
      <c r="AD1468" t="s">
        <v>141</v>
      </c>
      <c r="AE1468" t="s">
        <v>245</v>
      </c>
      <c r="AF1468" t="s">
        <v>3326</v>
      </c>
      <c r="AG1468">
        <v>4</v>
      </c>
    </row>
    <row r="1469" spans="1:33" x14ac:dyDescent="0.35">
      <c r="A1469" t="s">
        <v>149</v>
      </c>
      <c r="B1469">
        <v>6525579</v>
      </c>
      <c r="C1469" t="s">
        <v>129</v>
      </c>
      <c r="D1469" t="s">
        <v>1357</v>
      </c>
      <c r="E1469" t="s">
        <v>310</v>
      </c>
      <c r="F1469" t="s">
        <v>133</v>
      </c>
      <c r="G1469" t="s">
        <v>147</v>
      </c>
      <c r="H1469">
        <v>45838</v>
      </c>
      <c r="I1469">
        <v>45838</v>
      </c>
      <c r="J1469" t="s">
        <v>856</v>
      </c>
      <c r="K1469">
        <v>1213130</v>
      </c>
      <c r="L1469" t="s">
        <v>302</v>
      </c>
      <c r="O1469">
        <v>10014616</v>
      </c>
      <c r="P1469" t="s">
        <v>149</v>
      </c>
      <c r="Q1469">
        <v>0</v>
      </c>
      <c r="R1469" t="s">
        <v>347</v>
      </c>
      <c r="S1469" t="s">
        <v>343</v>
      </c>
      <c r="T1469">
        <v>11507169</v>
      </c>
      <c r="U1469">
        <v>45644</v>
      </c>
      <c r="V1469">
        <v>45838</v>
      </c>
      <c r="W1469">
        <v>45776</v>
      </c>
      <c r="X1469">
        <v>0</v>
      </c>
      <c r="Y1469">
        <v>1290900</v>
      </c>
      <c r="Z1469" t="s">
        <v>1568</v>
      </c>
      <c r="AA1469" t="s">
        <v>245</v>
      </c>
      <c r="AB1469" t="s">
        <v>121</v>
      </c>
      <c r="AC1469" t="s">
        <v>255</v>
      </c>
      <c r="AD1469" t="s">
        <v>141</v>
      </c>
      <c r="AE1469" t="s">
        <v>245</v>
      </c>
      <c r="AF1469" t="s">
        <v>3326</v>
      </c>
      <c r="AG1469">
        <v>8</v>
      </c>
    </row>
    <row r="1470" spans="1:33" x14ac:dyDescent="0.35">
      <c r="A1470" t="s">
        <v>149</v>
      </c>
      <c r="B1470">
        <v>6525575</v>
      </c>
      <c r="C1470" t="s">
        <v>129</v>
      </c>
      <c r="D1470" t="s">
        <v>1358</v>
      </c>
      <c r="E1470" t="s">
        <v>310</v>
      </c>
      <c r="F1470" t="s">
        <v>133</v>
      </c>
      <c r="G1470" t="s">
        <v>147</v>
      </c>
      <c r="H1470">
        <v>45838</v>
      </c>
      <c r="I1470">
        <v>45838</v>
      </c>
      <c r="J1470" t="s">
        <v>856</v>
      </c>
      <c r="K1470">
        <v>1213130</v>
      </c>
      <c r="L1470" t="s">
        <v>302</v>
      </c>
      <c r="O1470">
        <v>10014616</v>
      </c>
      <c r="P1470" t="s">
        <v>149</v>
      </c>
      <c r="Q1470">
        <v>0</v>
      </c>
      <c r="R1470" t="s">
        <v>347</v>
      </c>
      <c r="S1470" t="s">
        <v>343</v>
      </c>
      <c r="T1470">
        <v>11487802</v>
      </c>
      <c r="U1470">
        <v>45644</v>
      </c>
      <c r="V1470">
        <v>45838</v>
      </c>
      <c r="W1470">
        <v>45776</v>
      </c>
      <c r="X1470">
        <v>0</v>
      </c>
      <c r="Y1470">
        <v>1290900</v>
      </c>
      <c r="Z1470" t="s">
        <v>1568</v>
      </c>
      <c r="AA1470" t="s">
        <v>245</v>
      </c>
      <c r="AB1470" t="s">
        <v>121</v>
      </c>
      <c r="AC1470" t="s">
        <v>255</v>
      </c>
      <c r="AD1470" t="s">
        <v>122</v>
      </c>
      <c r="AE1470" t="s">
        <v>245</v>
      </c>
      <c r="AF1470" t="s">
        <v>1812</v>
      </c>
      <c r="AG1470">
        <v>6</v>
      </c>
    </row>
    <row r="1471" spans="1:33" x14ac:dyDescent="0.35">
      <c r="A1471" t="s">
        <v>217</v>
      </c>
      <c r="B1471">
        <v>6525565</v>
      </c>
      <c r="C1471" t="s">
        <v>129</v>
      </c>
      <c r="D1471" t="s">
        <v>1061</v>
      </c>
      <c r="E1471" t="s">
        <v>310</v>
      </c>
      <c r="F1471" t="s">
        <v>133</v>
      </c>
      <c r="G1471" t="s">
        <v>147</v>
      </c>
      <c r="H1471">
        <v>45809</v>
      </c>
      <c r="I1471">
        <v>45809</v>
      </c>
      <c r="J1471" t="s">
        <v>856</v>
      </c>
      <c r="K1471">
        <v>1213130</v>
      </c>
      <c r="L1471" t="s">
        <v>320</v>
      </c>
      <c r="O1471">
        <v>10014611</v>
      </c>
      <c r="P1471" t="s">
        <v>217</v>
      </c>
      <c r="Q1471">
        <v>0</v>
      </c>
      <c r="R1471" t="s">
        <v>347</v>
      </c>
      <c r="S1471" t="s">
        <v>343</v>
      </c>
      <c r="T1471">
        <v>11485472</v>
      </c>
      <c r="U1471">
        <v>45644</v>
      </c>
      <c r="V1471">
        <v>45809</v>
      </c>
      <c r="W1471">
        <v>45776</v>
      </c>
      <c r="X1471">
        <v>0</v>
      </c>
      <c r="Y1471">
        <v>1290900</v>
      </c>
      <c r="Z1471" t="s">
        <v>1568</v>
      </c>
      <c r="AA1471" t="s">
        <v>245</v>
      </c>
      <c r="AB1471" t="s">
        <v>121</v>
      </c>
      <c r="AC1471" t="s">
        <v>255</v>
      </c>
      <c r="AD1471" t="s">
        <v>141</v>
      </c>
      <c r="AE1471" t="s">
        <v>245</v>
      </c>
      <c r="AF1471" t="s">
        <v>3326</v>
      </c>
      <c r="AG1471">
        <v>3</v>
      </c>
    </row>
    <row r="1472" spans="1:33" x14ac:dyDescent="0.35">
      <c r="A1472" t="s">
        <v>324</v>
      </c>
      <c r="B1472">
        <v>6525286</v>
      </c>
      <c r="C1472" t="s">
        <v>138</v>
      </c>
      <c r="D1472" t="s">
        <v>1359</v>
      </c>
      <c r="E1472" t="s">
        <v>310</v>
      </c>
      <c r="F1472" t="s">
        <v>125</v>
      </c>
      <c r="G1472" t="s">
        <v>136</v>
      </c>
      <c r="H1472">
        <v>45809</v>
      </c>
      <c r="I1472">
        <v>45809</v>
      </c>
      <c r="J1472" t="s">
        <v>856</v>
      </c>
      <c r="K1472">
        <v>1291900</v>
      </c>
      <c r="L1472" t="s">
        <v>325</v>
      </c>
      <c r="O1472">
        <v>10014721</v>
      </c>
      <c r="P1472" t="s">
        <v>239</v>
      </c>
      <c r="Q1472">
        <v>3341.88</v>
      </c>
      <c r="R1472" t="s">
        <v>269</v>
      </c>
      <c r="S1472" t="s">
        <v>347</v>
      </c>
      <c r="T1472">
        <v>11408295</v>
      </c>
      <c r="U1472">
        <v>45644</v>
      </c>
      <c r="V1472">
        <v>45809</v>
      </c>
      <c r="W1472">
        <v>45805</v>
      </c>
      <c r="X1472">
        <v>3341.88</v>
      </c>
      <c r="Y1472">
        <v>1290900</v>
      </c>
      <c r="Z1472" t="s">
        <v>1568</v>
      </c>
      <c r="AA1472" t="s">
        <v>249</v>
      </c>
      <c r="AB1472" t="s">
        <v>121</v>
      </c>
      <c r="AC1472" t="s">
        <v>255</v>
      </c>
      <c r="AD1472" t="s">
        <v>135</v>
      </c>
      <c r="AE1472" t="s">
        <v>249</v>
      </c>
      <c r="AF1472" t="s">
        <v>3326</v>
      </c>
      <c r="AG1472">
        <v>0</v>
      </c>
    </row>
    <row r="1473" spans="1:33" x14ac:dyDescent="0.35">
      <c r="A1473" t="s">
        <v>264</v>
      </c>
      <c r="B1473">
        <v>6525215</v>
      </c>
      <c r="C1473" t="s">
        <v>138</v>
      </c>
      <c r="D1473" t="s">
        <v>1360</v>
      </c>
      <c r="E1473" t="s">
        <v>310</v>
      </c>
      <c r="F1473" t="s">
        <v>125</v>
      </c>
      <c r="G1473" t="s">
        <v>423</v>
      </c>
      <c r="H1473">
        <v>45809</v>
      </c>
      <c r="I1473">
        <v>45809</v>
      </c>
      <c r="K1473">
        <v>1291900</v>
      </c>
      <c r="L1473" t="s">
        <v>266</v>
      </c>
      <c r="Q1473">
        <v>44091.63</v>
      </c>
      <c r="R1473" t="s">
        <v>269</v>
      </c>
      <c r="S1473" t="s">
        <v>347</v>
      </c>
      <c r="T1473">
        <v>11509724</v>
      </c>
      <c r="U1473">
        <v>45644</v>
      </c>
      <c r="V1473">
        <v>45809</v>
      </c>
      <c r="W1473">
        <v>45817</v>
      </c>
      <c r="X1473">
        <v>44091.63</v>
      </c>
      <c r="Y1473">
        <v>1290900</v>
      </c>
      <c r="Z1473" t="s">
        <v>1568</v>
      </c>
      <c r="AA1473" t="s">
        <v>249</v>
      </c>
      <c r="AB1473" t="s">
        <v>121</v>
      </c>
      <c r="AC1473" t="s">
        <v>255</v>
      </c>
      <c r="AD1473" t="s">
        <v>141</v>
      </c>
      <c r="AE1473" t="s">
        <v>249</v>
      </c>
      <c r="AF1473" t="s">
        <v>3326</v>
      </c>
      <c r="AG1473">
        <v>0</v>
      </c>
    </row>
    <row r="1474" spans="1:33" x14ac:dyDescent="0.35">
      <c r="A1474" t="s">
        <v>274</v>
      </c>
      <c r="B1474">
        <v>6523993</v>
      </c>
      <c r="C1474" t="s">
        <v>123</v>
      </c>
      <c r="D1474" t="s">
        <v>1344</v>
      </c>
      <c r="E1474" t="s">
        <v>310</v>
      </c>
      <c r="F1474" t="s">
        <v>259</v>
      </c>
      <c r="G1474" t="s">
        <v>192</v>
      </c>
      <c r="H1474">
        <v>45809</v>
      </c>
      <c r="I1474">
        <v>45809</v>
      </c>
      <c r="K1474">
        <v>1210102</v>
      </c>
      <c r="L1474" t="s">
        <v>275</v>
      </c>
      <c r="O1474">
        <v>10014596</v>
      </c>
      <c r="P1474" t="s">
        <v>176</v>
      </c>
      <c r="Q1474">
        <v>1347.45</v>
      </c>
      <c r="R1474" t="s">
        <v>848</v>
      </c>
      <c r="S1474" t="s">
        <v>343</v>
      </c>
      <c r="T1474">
        <v>11511511</v>
      </c>
      <c r="U1474">
        <v>45640</v>
      </c>
      <c r="V1474">
        <v>45809</v>
      </c>
      <c r="W1474">
        <v>45798</v>
      </c>
      <c r="X1474">
        <v>1347.45</v>
      </c>
      <c r="Y1474">
        <v>1290900</v>
      </c>
      <c r="Z1474" t="s">
        <v>1568</v>
      </c>
      <c r="AA1474" t="s">
        <v>248</v>
      </c>
      <c r="AB1474" t="s">
        <v>121</v>
      </c>
      <c r="AC1474" t="s">
        <v>255</v>
      </c>
      <c r="AD1474" t="s">
        <v>135</v>
      </c>
      <c r="AE1474" t="s">
        <v>248</v>
      </c>
      <c r="AF1474" t="s">
        <v>3326</v>
      </c>
      <c r="AG1474">
        <v>0</v>
      </c>
    </row>
    <row r="1475" spans="1:33" x14ac:dyDescent="0.35">
      <c r="A1475" t="s">
        <v>158</v>
      </c>
      <c r="B1475">
        <v>6523107</v>
      </c>
      <c r="C1475" t="s">
        <v>129</v>
      </c>
      <c r="D1475" t="s">
        <v>1345</v>
      </c>
      <c r="E1475" t="s">
        <v>310</v>
      </c>
      <c r="F1475" t="s">
        <v>439</v>
      </c>
      <c r="G1475" t="s">
        <v>153</v>
      </c>
      <c r="H1475">
        <v>45839</v>
      </c>
      <c r="I1475">
        <v>45869</v>
      </c>
      <c r="J1475" t="s">
        <v>3476</v>
      </c>
      <c r="K1475">
        <v>1213130</v>
      </c>
      <c r="L1475" t="s">
        <v>397</v>
      </c>
      <c r="O1475">
        <v>10014604</v>
      </c>
      <c r="P1475" t="s">
        <v>158</v>
      </c>
      <c r="Q1475">
        <v>0</v>
      </c>
      <c r="R1475" t="s">
        <v>329</v>
      </c>
      <c r="S1475" t="s">
        <v>3901</v>
      </c>
      <c r="T1475">
        <v>11509956</v>
      </c>
      <c r="U1475">
        <v>45638</v>
      </c>
      <c r="V1475">
        <v>45839</v>
      </c>
      <c r="W1475">
        <v>45835</v>
      </c>
      <c r="X1475">
        <v>0</v>
      </c>
      <c r="Y1475">
        <v>1290900</v>
      </c>
      <c r="Z1475" t="s">
        <v>1568</v>
      </c>
      <c r="AA1475" t="s">
        <v>245</v>
      </c>
      <c r="AB1475" t="s">
        <v>121</v>
      </c>
      <c r="AC1475" t="s">
        <v>255</v>
      </c>
      <c r="AD1475" t="s">
        <v>141</v>
      </c>
      <c r="AE1475" t="s">
        <v>245</v>
      </c>
      <c r="AF1475" t="s">
        <v>1812</v>
      </c>
      <c r="AG1475">
        <v>2</v>
      </c>
    </row>
    <row r="1476" spans="1:33" x14ac:dyDescent="0.35">
      <c r="A1476" t="s">
        <v>238</v>
      </c>
      <c r="B1476">
        <v>6522976</v>
      </c>
      <c r="C1476" t="s">
        <v>129</v>
      </c>
      <c r="D1476" t="s">
        <v>3824</v>
      </c>
      <c r="E1476" t="s">
        <v>310</v>
      </c>
      <c r="F1476" t="s">
        <v>259</v>
      </c>
      <c r="G1476" t="s">
        <v>142</v>
      </c>
      <c r="H1476">
        <v>45855</v>
      </c>
      <c r="I1476">
        <v>45855</v>
      </c>
      <c r="J1476" t="s">
        <v>5407</v>
      </c>
      <c r="K1476">
        <v>1215152</v>
      </c>
      <c r="L1476" t="s">
        <v>281</v>
      </c>
      <c r="O1476">
        <v>10014628</v>
      </c>
      <c r="P1476" t="s">
        <v>238</v>
      </c>
      <c r="Q1476">
        <v>0</v>
      </c>
      <c r="R1476" t="s">
        <v>329</v>
      </c>
      <c r="S1476" t="s">
        <v>343</v>
      </c>
      <c r="T1476">
        <v>11500598</v>
      </c>
      <c r="U1476">
        <v>45638</v>
      </c>
      <c r="V1476">
        <v>45855</v>
      </c>
      <c r="W1476">
        <v>45851</v>
      </c>
      <c r="X1476">
        <v>0</v>
      </c>
      <c r="Y1476">
        <v>1290900</v>
      </c>
      <c r="Z1476" t="s">
        <v>1568</v>
      </c>
      <c r="AA1476" t="s">
        <v>246</v>
      </c>
      <c r="AB1476" t="s">
        <v>121</v>
      </c>
      <c r="AC1476" t="s">
        <v>255</v>
      </c>
      <c r="AD1476" t="s">
        <v>141</v>
      </c>
      <c r="AE1476" t="s">
        <v>246</v>
      </c>
      <c r="AF1476" t="s">
        <v>1812</v>
      </c>
      <c r="AG1476">
        <v>12</v>
      </c>
    </row>
    <row r="1477" spans="1:33" x14ac:dyDescent="0.35">
      <c r="A1477" t="s">
        <v>216</v>
      </c>
      <c r="B1477">
        <v>6522962</v>
      </c>
      <c r="C1477" t="s">
        <v>129</v>
      </c>
      <c r="D1477" t="s">
        <v>6340</v>
      </c>
      <c r="E1477" t="s">
        <v>310</v>
      </c>
      <c r="F1477" t="s">
        <v>379</v>
      </c>
      <c r="G1477" t="s">
        <v>136</v>
      </c>
      <c r="H1477">
        <v>45870</v>
      </c>
      <c r="I1477">
        <v>45870</v>
      </c>
      <c r="J1477" t="s">
        <v>856</v>
      </c>
      <c r="K1477">
        <v>1215154</v>
      </c>
      <c r="L1477" t="s">
        <v>282</v>
      </c>
      <c r="O1477">
        <v>10014642</v>
      </c>
      <c r="P1477" t="s">
        <v>216</v>
      </c>
      <c r="Q1477">
        <v>54573.46</v>
      </c>
      <c r="R1477" t="s">
        <v>329</v>
      </c>
      <c r="S1477" t="s">
        <v>343</v>
      </c>
      <c r="T1477">
        <v>11489397</v>
      </c>
      <c r="U1477">
        <v>45638</v>
      </c>
      <c r="V1477">
        <v>45870</v>
      </c>
      <c r="W1477">
        <v>45850</v>
      </c>
      <c r="X1477">
        <v>54573.46</v>
      </c>
      <c r="Y1477">
        <v>1290900</v>
      </c>
      <c r="Z1477" t="s">
        <v>1568</v>
      </c>
      <c r="AA1477" t="s">
        <v>246</v>
      </c>
      <c r="AB1477" t="s">
        <v>121</v>
      </c>
      <c r="AC1477" t="s">
        <v>255</v>
      </c>
      <c r="AD1477" t="s">
        <v>135</v>
      </c>
      <c r="AE1477" t="s">
        <v>246</v>
      </c>
      <c r="AF1477" t="s">
        <v>3326</v>
      </c>
      <c r="AG1477">
        <v>24</v>
      </c>
    </row>
    <row r="1478" spans="1:33" x14ac:dyDescent="0.35">
      <c r="A1478" t="s">
        <v>216</v>
      </c>
      <c r="B1478">
        <v>6522961</v>
      </c>
      <c r="C1478" t="s">
        <v>129</v>
      </c>
      <c r="D1478" t="s">
        <v>1342</v>
      </c>
      <c r="E1478" t="s">
        <v>310</v>
      </c>
      <c r="F1478" t="s">
        <v>125</v>
      </c>
      <c r="G1478" t="s">
        <v>190</v>
      </c>
      <c r="H1478">
        <v>45839</v>
      </c>
      <c r="I1478">
        <v>45869</v>
      </c>
      <c r="J1478" t="s">
        <v>3476</v>
      </c>
      <c r="K1478">
        <v>1215154</v>
      </c>
      <c r="L1478" t="s">
        <v>282</v>
      </c>
      <c r="O1478">
        <v>10014642</v>
      </c>
      <c r="P1478" t="s">
        <v>216</v>
      </c>
      <c r="Q1478">
        <v>0</v>
      </c>
      <c r="R1478" t="s">
        <v>329</v>
      </c>
      <c r="S1478" t="s">
        <v>3901</v>
      </c>
      <c r="T1478">
        <v>11483732</v>
      </c>
      <c r="U1478">
        <v>45638</v>
      </c>
      <c r="V1478">
        <v>45839</v>
      </c>
      <c r="W1478">
        <v>45835</v>
      </c>
      <c r="X1478">
        <v>0</v>
      </c>
      <c r="Y1478">
        <v>1290900</v>
      </c>
      <c r="Z1478" t="s">
        <v>1568</v>
      </c>
      <c r="AA1478" t="s">
        <v>246</v>
      </c>
      <c r="AB1478" t="s">
        <v>121</v>
      </c>
      <c r="AC1478" t="s">
        <v>255</v>
      </c>
      <c r="AD1478" t="s">
        <v>189</v>
      </c>
      <c r="AE1478" t="s">
        <v>246</v>
      </c>
      <c r="AF1478" t="s">
        <v>1812</v>
      </c>
      <c r="AG1478">
        <v>8</v>
      </c>
    </row>
    <row r="1479" spans="1:33" x14ac:dyDescent="0.35">
      <c r="A1479" t="s">
        <v>198</v>
      </c>
      <c r="B1479">
        <v>6522566</v>
      </c>
      <c r="C1479" t="s">
        <v>129</v>
      </c>
      <c r="D1479" t="s">
        <v>1325</v>
      </c>
      <c r="E1479" t="s">
        <v>310</v>
      </c>
      <c r="F1479" t="s">
        <v>259</v>
      </c>
      <c r="G1479" t="s">
        <v>336</v>
      </c>
      <c r="H1479">
        <v>45858</v>
      </c>
      <c r="I1479">
        <v>45858</v>
      </c>
      <c r="J1479" t="s">
        <v>5407</v>
      </c>
      <c r="K1479">
        <v>1215156</v>
      </c>
      <c r="L1479" t="s">
        <v>306</v>
      </c>
      <c r="O1479">
        <v>10014640</v>
      </c>
      <c r="P1479" t="s">
        <v>198</v>
      </c>
      <c r="Q1479">
        <v>0</v>
      </c>
      <c r="R1479" t="s">
        <v>329</v>
      </c>
      <c r="S1479" t="s">
        <v>343</v>
      </c>
      <c r="T1479">
        <v>11508848</v>
      </c>
      <c r="U1479">
        <v>45636</v>
      </c>
      <c r="V1479">
        <v>45858</v>
      </c>
      <c r="W1479">
        <v>45851</v>
      </c>
      <c r="X1479">
        <v>0</v>
      </c>
      <c r="Y1479">
        <v>1290900</v>
      </c>
      <c r="Z1479" t="s">
        <v>1568</v>
      </c>
      <c r="AA1479" t="s">
        <v>246</v>
      </c>
      <c r="AB1479" t="s">
        <v>121</v>
      </c>
      <c r="AC1479" t="s">
        <v>255</v>
      </c>
      <c r="AD1479" t="s">
        <v>189</v>
      </c>
      <c r="AE1479" t="s">
        <v>246</v>
      </c>
      <c r="AF1479" t="s">
        <v>1812</v>
      </c>
      <c r="AG1479">
        <v>6</v>
      </c>
    </row>
    <row r="1480" spans="1:33" x14ac:dyDescent="0.35">
      <c r="A1480" t="s">
        <v>128</v>
      </c>
      <c r="B1480">
        <v>6522128</v>
      </c>
      <c r="C1480" t="s">
        <v>123</v>
      </c>
      <c r="D1480" t="s">
        <v>1326</v>
      </c>
      <c r="E1480" t="s">
        <v>310</v>
      </c>
      <c r="F1480" t="s">
        <v>133</v>
      </c>
      <c r="G1480" t="s">
        <v>132</v>
      </c>
      <c r="H1480">
        <v>45884</v>
      </c>
      <c r="I1480">
        <v>45884</v>
      </c>
      <c r="J1480" t="s">
        <v>856</v>
      </c>
      <c r="K1480">
        <v>1210100</v>
      </c>
      <c r="L1480" t="s">
        <v>390</v>
      </c>
      <c r="O1480">
        <v>10014594</v>
      </c>
      <c r="P1480" t="s">
        <v>128</v>
      </c>
      <c r="Q1480">
        <v>0</v>
      </c>
      <c r="R1480" t="s">
        <v>342</v>
      </c>
      <c r="S1480" t="s">
        <v>296</v>
      </c>
      <c r="T1480">
        <v>11501082</v>
      </c>
      <c r="U1480">
        <v>45635</v>
      </c>
      <c r="V1480">
        <v>45884</v>
      </c>
      <c r="W1480">
        <v>45795</v>
      </c>
      <c r="X1480">
        <v>0</v>
      </c>
      <c r="Y1480">
        <v>1290900</v>
      </c>
      <c r="Z1480" t="s">
        <v>1568</v>
      </c>
      <c r="AA1480" t="s">
        <v>248</v>
      </c>
      <c r="AB1480" t="s">
        <v>121</v>
      </c>
      <c r="AC1480" t="s">
        <v>255</v>
      </c>
      <c r="AD1480" t="s">
        <v>141</v>
      </c>
      <c r="AE1480" t="s">
        <v>248</v>
      </c>
      <c r="AF1480" t="s">
        <v>3326</v>
      </c>
      <c r="AG1480">
        <v>16</v>
      </c>
    </row>
    <row r="1481" spans="1:33" x14ac:dyDescent="0.35">
      <c r="A1481" t="s">
        <v>231</v>
      </c>
      <c r="B1481">
        <v>6521901</v>
      </c>
      <c r="C1481" t="s">
        <v>129</v>
      </c>
      <c r="D1481" t="s">
        <v>1327</v>
      </c>
      <c r="E1481" t="s">
        <v>310</v>
      </c>
      <c r="F1481" t="s">
        <v>133</v>
      </c>
      <c r="G1481" t="s">
        <v>226</v>
      </c>
      <c r="H1481">
        <v>45839</v>
      </c>
      <c r="I1481">
        <v>45869</v>
      </c>
      <c r="J1481" t="s">
        <v>3476</v>
      </c>
      <c r="K1481">
        <v>1215150</v>
      </c>
      <c r="L1481" t="s">
        <v>331</v>
      </c>
      <c r="O1481">
        <v>10014638</v>
      </c>
      <c r="P1481" t="s">
        <v>231</v>
      </c>
      <c r="Q1481">
        <v>0</v>
      </c>
      <c r="R1481" t="s">
        <v>329</v>
      </c>
      <c r="S1481" t="s">
        <v>3901</v>
      </c>
      <c r="T1481">
        <v>11383514</v>
      </c>
      <c r="U1481">
        <v>45634</v>
      </c>
      <c r="V1481">
        <v>45839</v>
      </c>
      <c r="W1481">
        <v>45835</v>
      </c>
      <c r="X1481">
        <v>0</v>
      </c>
      <c r="Y1481">
        <v>1290900</v>
      </c>
      <c r="Z1481" t="s">
        <v>1568</v>
      </c>
      <c r="AA1481" t="s">
        <v>246</v>
      </c>
      <c r="AB1481" t="s">
        <v>121</v>
      </c>
      <c r="AC1481" t="s">
        <v>255</v>
      </c>
      <c r="AD1481" t="s">
        <v>189</v>
      </c>
      <c r="AE1481" t="s">
        <v>246</v>
      </c>
      <c r="AF1481" t="s">
        <v>1812</v>
      </c>
      <c r="AG1481">
        <v>4</v>
      </c>
    </row>
    <row r="1482" spans="1:33" x14ac:dyDescent="0.35">
      <c r="A1482" t="s">
        <v>158</v>
      </c>
      <c r="B1482">
        <v>6521865</v>
      </c>
      <c r="C1482" t="s">
        <v>129</v>
      </c>
      <c r="D1482" t="s">
        <v>1328</v>
      </c>
      <c r="E1482" t="s">
        <v>310</v>
      </c>
      <c r="F1482" t="s">
        <v>125</v>
      </c>
      <c r="G1482" t="s">
        <v>190</v>
      </c>
      <c r="H1482">
        <v>45870</v>
      </c>
      <c r="I1482">
        <v>45900</v>
      </c>
      <c r="J1482" t="s">
        <v>856</v>
      </c>
      <c r="K1482">
        <v>1213130</v>
      </c>
      <c r="L1482" t="s">
        <v>397</v>
      </c>
      <c r="O1482">
        <v>10014604</v>
      </c>
      <c r="P1482" t="s">
        <v>158</v>
      </c>
      <c r="Q1482">
        <v>0</v>
      </c>
      <c r="R1482" t="s">
        <v>329</v>
      </c>
      <c r="S1482" t="s">
        <v>3891</v>
      </c>
      <c r="T1482">
        <v>11508898</v>
      </c>
      <c r="U1482">
        <v>45634</v>
      </c>
      <c r="V1482">
        <v>45870</v>
      </c>
      <c r="W1482">
        <v>45845</v>
      </c>
      <c r="X1482">
        <v>0</v>
      </c>
      <c r="Y1482">
        <v>1290900</v>
      </c>
      <c r="Z1482" t="s">
        <v>1568</v>
      </c>
      <c r="AA1482" t="s">
        <v>245</v>
      </c>
      <c r="AB1482" t="s">
        <v>121</v>
      </c>
      <c r="AC1482" t="s">
        <v>255</v>
      </c>
      <c r="AD1482" t="s">
        <v>189</v>
      </c>
      <c r="AE1482" t="s">
        <v>245</v>
      </c>
      <c r="AF1482" t="s">
        <v>1812</v>
      </c>
      <c r="AG1482">
        <v>8</v>
      </c>
    </row>
    <row r="1483" spans="1:33" x14ac:dyDescent="0.35">
      <c r="A1483" t="s">
        <v>177</v>
      </c>
      <c r="B1483">
        <v>6521833</v>
      </c>
      <c r="C1483" t="s">
        <v>129</v>
      </c>
      <c r="D1483" t="s">
        <v>1329</v>
      </c>
      <c r="E1483" t="s">
        <v>310</v>
      </c>
      <c r="F1483" t="s">
        <v>133</v>
      </c>
      <c r="G1483" t="s">
        <v>132</v>
      </c>
      <c r="H1483">
        <v>45839</v>
      </c>
      <c r="I1483">
        <v>45869</v>
      </c>
      <c r="J1483" t="s">
        <v>3476</v>
      </c>
      <c r="K1483">
        <v>1215150</v>
      </c>
      <c r="L1483" t="s">
        <v>278</v>
      </c>
      <c r="O1483">
        <v>10014634</v>
      </c>
      <c r="P1483" t="s">
        <v>177</v>
      </c>
      <c r="Q1483">
        <v>0</v>
      </c>
      <c r="R1483" t="s">
        <v>329</v>
      </c>
      <c r="S1483" t="s">
        <v>3901</v>
      </c>
      <c r="T1483">
        <v>11407751</v>
      </c>
      <c r="U1483">
        <v>45634</v>
      </c>
      <c r="V1483">
        <v>45839</v>
      </c>
      <c r="W1483">
        <v>45835</v>
      </c>
      <c r="X1483">
        <v>0</v>
      </c>
      <c r="Y1483">
        <v>1290900</v>
      </c>
      <c r="Z1483" t="s">
        <v>1568</v>
      </c>
      <c r="AA1483" t="s">
        <v>246</v>
      </c>
      <c r="AB1483" t="s">
        <v>121</v>
      </c>
      <c r="AC1483" t="s">
        <v>255</v>
      </c>
      <c r="AD1483" t="s">
        <v>122</v>
      </c>
      <c r="AE1483" t="s">
        <v>246</v>
      </c>
      <c r="AF1483" t="s">
        <v>1812</v>
      </c>
      <c r="AG1483">
        <v>2</v>
      </c>
    </row>
    <row r="1484" spans="1:33" x14ac:dyDescent="0.35">
      <c r="A1484" t="s">
        <v>177</v>
      </c>
      <c r="B1484">
        <v>6521827</v>
      </c>
      <c r="C1484" t="s">
        <v>129</v>
      </c>
      <c r="D1484" t="s">
        <v>1330</v>
      </c>
      <c r="E1484" t="s">
        <v>310</v>
      </c>
      <c r="F1484" t="s">
        <v>125</v>
      </c>
      <c r="G1484" t="s">
        <v>136</v>
      </c>
      <c r="H1484">
        <v>45839</v>
      </c>
      <c r="I1484">
        <v>45869</v>
      </c>
      <c r="J1484" t="s">
        <v>3476</v>
      </c>
      <c r="K1484">
        <v>1215150</v>
      </c>
      <c r="L1484" t="s">
        <v>278</v>
      </c>
      <c r="O1484">
        <v>10014634</v>
      </c>
      <c r="P1484" t="s">
        <v>177</v>
      </c>
      <c r="Q1484">
        <v>4294.71</v>
      </c>
      <c r="R1484" t="s">
        <v>329</v>
      </c>
      <c r="S1484" t="s">
        <v>3901</v>
      </c>
      <c r="T1484">
        <v>11373392</v>
      </c>
      <c r="U1484">
        <v>45634</v>
      </c>
      <c r="V1484">
        <v>45839</v>
      </c>
      <c r="W1484">
        <v>45835</v>
      </c>
      <c r="X1484">
        <v>4294.71</v>
      </c>
      <c r="Y1484">
        <v>1290900</v>
      </c>
      <c r="Z1484" t="s">
        <v>1568</v>
      </c>
      <c r="AA1484" t="s">
        <v>246</v>
      </c>
      <c r="AB1484" t="s">
        <v>121</v>
      </c>
      <c r="AC1484" t="s">
        <v>255</v>
      </c>
      <c r="AD1484" t="s">
        <v>135</v>
      </c>
      <c r="AE1484" t="s">
        <v>246</v>
      </c>
      <c r="AF1484" t="s">
        <v>3326</v>
      </c>
      <c r="AG1484">
        <v>4</v>
      </c>
    </row>
    <row r="1485" spans="1:33" x14ac:dyDescent="0.35">
      <c r="A1485" t="s">
        <v>151</v>
      </c>
      <c r="B1485">
        <v>6521791</v>
      </c>
      <c r="C1485" t="s">
        <v>138</v>
      </c>
      <c r="D1485" t="s">
        <v>1331</v>
      </c>
      <c r="E1485" t="s">
        <v>310</v>
      </c>
      <c r="F1485" t="s">
        <v>133</v>
      </c>
      <c r="G1485" t="s">
        <v>192</v>
      </c>
      <c r="H1485">
        <v>45809</v>
      </c>
      <c r="I1485">
        <v>45809</v>
      </c>
      <c r="J1485" t="s">
        <v>856</v>
      </c>
      <c r="K1485">
        <v>1215157</v>
      </c>
      <c r="L1485" t="s">
        <v>399</v>
      </c>
      <c r="O1485">
        <v>10014651</v>
      </c>
      <c r="P1485" t="s">
        <v>151</v>
      </c>
      <c r="Q1485">
        <v>13515.8</v>
      </c>
      <c r="R1485" t="s">
        <v>349</v>
      </c>
      <c r="S1485" t="s">
        <v>347</v>
      </c>
      <c r="T1485">
        <v>11394917</v>
      </c>
      <c r="U1485">
        <v>45634</v>
      </c>
      <c r="V1485">
        <v>45809</v>
      </c>
      <c r="W1485">
        <v>45805</v>
      </c>
      <c r="X1485">
        <v>13515.8</v>
      </c>
      <c r="Y1485">
        <v>1290900</v>
      </c>
      <c r="Z1485" t="s">
        <v>1568</v>
      </c>
      <c r="AA1485" t="s">
        <v>249</v>
      </c>
      <c r="AB1485" t="s">
        <v>121</v>
      </c>
      <c r="AC1485" t="s">
        <v>255</v>
      </c>
      <c r="AD1485" t="s">
        <v>135</v>
      </c>
      <c r="AE1485" t="s">
        <v>249</v>
      </c>
      <c r="AF1485" t="s">
        <v>3326</v>
      </c>
      <c r="AG1485">
        <v>0</v>
      </c>
    </row>
    <row r="1486" spans="1:33" x14ac:dyDescent="0.35">
      <c r="A1486" t="s">
        <v>324</v>
      </c>
      <c r="B1486">
        <v>6521790</v>
      </c>
      <c r="C1486" t="s">
        <v>138</v>
      </c>
      <c r="D1486" t="s">
        <v>1332</v>
      </c>
      <c r="E1486" t="s">
        <v>310</v>
      </c>
      <c r="F1486" t="s">
        <v>133</v>
      </c>
      <c r="G1486" t="s">
        <v>147</v>
      </c>
      <c r="H1486">
        <v>45838</v>
      </c>
      <c r="I1486">
        <v>45838</v>
      </c>
      <c r="J1486" t="s">
        <v>3478</v>
      </c>
      <c r="K1486">
        <v>2230130</v>
      </c>
      <c r="L1486" t="s">
        <v>325</v>
      </c>
      <c r="O1486">
        <v>10015302</v>
      </c>
      <c r="P1486" t="s">
        <v>408</v>
      </c>
      <c r="Q1486">
        <v>0</v>
      </c>
      <c r="R1486" t="s">
        <v>349</v>
      </c>
      <c r="S1486" t="s">
        <v>3891</v>
      </c>
      <c r="T1486">
        <v>11381102</v>
      </c>
      <c r="U1486">
        <v>45634</v>
      </c>
      <c r="V1486">
        <v>45838</v>
      </c>
      <c r="W1486">
        <v>45820</v>
      </c>
      <c r="X1486">
        <v>0</v>
      </c>
      <c r="Y1486">
        <v>1290900</v>
      </c>
      <c r="Z1486" t="s">
        <v>1568</v>
      </c>
      <c r="AA1486" t="s">
        <v>249</v>
      </c>
      <c r="AB1486" t="s">
        <v>121</v>
      </c>
      <c r="AC1486" t="s">
        <v>255</v>
      </c>
      <c r="AD1486" t="s">
        <v>141</v>
      </c>
      <c r="AE1486" t="s">
        <v>249</v>
      </c>
      <c r="AF1486" t="s">
        <v>1812</v>
      </c>
      <c r="AG1486">
        <v>0</v>
      </c>
    </row>
    <row r="1487" spans="1:33" x14ac:dyDescent="0.35">
      <c r="A1487" t="s">
        <v>126</v>
      </c>
      <c r="B1487">
        <v>6521785</v>
      </c>
      <c r="C1487" t="s">
        <v>123</v>
      </c>
      <c r="D1487" t="s">
        <v>1333</v>
      </c>
      <c r="E1487" t="s">
        <v>310</v>
      </c>
      <c r="F1487" t="s">
        <v>133</v>
      </c>
      <c r="G1487" t="s">
        <v>132</v>
      </c>
      <c r="H1487">
        <v>45873</v>
      </c>
      <c r="I1487">
        <v>45873</v>
      </c>
      <c r="J1487" t="s">
        <v>856</v>
      </c>
      <c r="K1487">
        <v>1210101</v>
      </c>
      <c r="L1487" t="s">
        <v>391</v>
      </c>
      <c r="O1487">
        <v>10014657</v>
      </c>
      <c r="P1487" t="s">
        <v>126</v>
      </c>
      <c r="Q1487">
        <v>0</v>
      </c>
      <c r="R1487" t="s">
        <v>342</v>
      </c>
      <c r="S1487" t="s">
        <v>342</v>
      </c>
      <c r="T1487">
        <v>11509082</v>
      </c>
      <c r="U1487">
        <v>45634</v>
      </c>
      <c r="V1487">
        <v>45873</v>
      </c>
      <c r="W1487">
        <v>45833</v>
      </c>
      <c r="X1487">
        <v>0</v>
      </c>
      <c r="Y1487">
        <v>1290900</v>
      </c>
      <c r="Z1487" t="s">
        <v>1568</v>
      </c>
      <c r="AA1487" t="s">
        <v>248</v>
      </c>
      <c r="AB1487" t="s">
        <v>121</v>
      </c>
      <c r="AC1487" t="s">
        <v>255</v>
      </c>
      <c r="AD1487" t="s">
        <v>122</v>
      </c>
      <c r="AE1487" t="s">
        <v>248</v>
      </c>
      <c r="AF1487" t="s">
        <v>1812</v>
      </c>
      <c r="AG1487">
        <v>12</v>
      </c>
    </row>
    <row r="1488" spans="1:33" x14ac:dyDescent="0.35">
      <c r="A1488" t="s">
        <v>156</v>
      </c>
      <c r="B1488">
        <v>6521616</v>
      </c>
      <c r="C1488" t="s">
        <v>138</v>
      </c>
      <c r="D1488" t="s">
        <v>1334</v>
      </c>
      <c r="E1488" t="s">
        <v>310</v>
      </c>
      <c r="F1488" t="s">
        <v>133</v>
      </c>
      <c r="G1488" t="s">
        <v>147</v>
      </c>
      <c r="H1488">
        <v>45809</v>
      </c>
      <c r="I1488">
        <v>45838</v>
      </c>
      <c r="J1488" t="s">
        <v>3478</v>
      </c>
      <c r="K1488">
        <v>2230131</v>
      </c>
      <c r="L1488" t="s">
        <v>311</v>
      </c>
      <c r="O1488">
        <v>10016283</v>
      </c>
      <c r="P1488" t="s">
        <v>156</v>
      </c>
      <c r="Q1488">
        <v>0</v>
      </c>
      <c r="R1488" t="s">
        <v>349</v>
      </c>
      <c r="S1488" t="s">
        <v>347</v>
      </c>
      <c r="T1488">
        <v>11488026</v>
      </c>
      <c r="U1488">
        <v>45633</v>
      </c>
      <c r="V1488">
        <v>45809</v>
      </c>
      <c r="W1488">
        <v>45805</v>
      </c>
      <c r="X1488">
        <v>0</v>
      </c>
      <c r="Y1488">
        <v>1290900</v>
      </c>
      <c r="Z1488" t="s">
        <v>1568</v>
      </c>
      <c r="AA1488" t="s">
        <v>249</v>
      </c>
      <c r="AB1488" t="s">
        <v>121</v>
      </c>
      <c r="AC1488" t="s">
        <v>255</v>
      </c>
      <c r="AD1488" t="s">
        <v>141</v>
      </c>
      <c r="AE1488" t="s">
        <v>249</v>
      </c>
      <c r="AF1488" t="s">
        <v>1812</v>
      </c>
      <c r="AG1488">
        <v>0</v>
      </c>
    </row>
    <row r="1489" spans="1:33" x14ac:dyDescent="0.35">
      <c r="A1489" t="s">
        <v>324</v>
      </c>
      <c r="B1489">
        <v>6520813</v>
      </c>
      <c r="C1489" t="s">
        <v>138</v>
      </c>
      <c r="D1489" t="s">
        <v>1336</v>
      </c>
      <c r="E1489" t="s">
        <v>348</v>
      </c>
      <c r="F1489" t="s">
        <v>133</v>
      </c>
      <c r="G1489" t="s">
        <v>1337</v>
      </c>
      <c r="H1489">
        <v>45809</v>
      </c>
      <c r="I1489">
        <v>45809</v>
      </c>
      <c r="J1489" t="s">
        <v>856</v>
      </c>
      <c r="K1489">
        <v>2230130</v>
      </c>
      <c r="L1489" t="s">
        <v>325</v>
      </c>
      <c r="O1489">
        <v>10016542</v>
      </c>
      <c r="P1489" t="s">
        <v>506</v>
      </c>
      <c r="Q1489">
        <v>0</v>
      </c>
      <c r="R1489" t="s">
        <v>269</v>
      </c>
      <c r="S1489" t="s">
        <v>347</v>
      </c>
      <c r="T1489">
        <v>11505612</v>
      </c>
      <c r="U1489">
        <v>45631</v>
      </c>
      <c r="V1489">
        <v>45809</v>
      </c>
      <c r="W1489">
        <v>45805</v>
      </c>
      <c r="X1489">
        <v>0</v>
      </c>
      <c r="Y1489">
        <v>1290900</v>
      </c>
      <c r="Z1489" t="s">
        <v>1568</v>
      </c>
      <c r="AA1489" t="s">
        <v>249</v>
      </c>
      <c r="AB1489" t="s">
        <v>121</v>
      </c>
      <c r="AC1489" t="s">
        <v>255</v>
      </c>
      <c r="AD1489" t="s">
        <v>141</v>
      </c>
      <c r="AE1489" t="s">
        <v>249</v>
      </c>
      <c r="AF1489" t="s">
        <v>3326</v>
      </c>
      <c r="AG1489">
        <v>0</v>
      </c>
    </row>
    <row r="1490" spans="1:33" x14ac:dyDescent="0.35">
      <c r="A1490" t="s">
        <v>134</v>
      </c>
      <c r="B1490">
        <v>6520658</v>
      </c>
      <c r="C1490" t="s">
        <v>123</v>
      </c>
      <c r="D1490" t="s">
        <v>1338</v>
      </c>
      <c r="E1490" t="s">
        <v>310</v>
      </c>
      <c r="F1490" t="s">
        <v>133</v>
      </c>
      <c r="G1490" t="s">
        <v>132</v>
      </c>
      <c r="H1490">
        <v>45845</v>
      </c>
      <c r="I1490">
        <v>45845</v>
      </c>
      <c r="J1490" t="s">
        <v>856</v>
      </c>
      <c r="K1490">
        <v>1210101</v>
      </c>
      <c r="L1490" t="s">
        <v>271</v>
      </c>
      <c r="O1490">
        <v>10014658</v>
      </c>
      <c r="P1490" t="s">
        <v>134</v>
      </c>
      <c r="Q1490">
        <v>0</v>
      </c>
      <c r="R1490" t="s">
        <v>343</v>
      </c>
      <c r="S1490" t="s">
        <v>342</v>
      </c>
      <c r="T1490">
        <v>11503301</v>
      </c>
      <c r="U1490">
        <v>45631</v>
      </c>
      <c r="V1490">
        <v>45845</v>
      </c>
      <c r="W1490">
        <v>45805</v>
      </c>
      <c r="X1490">
        <v>0</v>
      </c>
      <c r="Y1490">
        <v>1290900</v>
      </c>
      <c r="Z1490" t="s">
        <v>1568</v>
      </c>
      <c r="AA1490" t="s">
        <v>248</v>
      </c>
      <c r="AB1490" t="s">
        <v>121</v>
      </c>
      <c r="AC1490" t="s">
        <v>255</v>
      </c>
      <c r="AD1490" t="s">
        <v>141</v>
      </c>
      <c r="AE1490" t="s">
        <v>248</v>
      </c>
      <c r="AF1490" t="s">
        <v>3326</v>
      </c>
      <c r="AG1490">
        <v>2</v>
      </c>
    </row>
    <row r="1491" spans="1:33" x14ac:dyDescent="0.35">
      <c r="A1491" t="s">
        <v>134</v>
      </c>
      <c r="B1491">
        <v>6520456</v>
      </c>
      <c r="C1491" t="s">
        <v>123</v>
      </c>
      <c r="D1491" t="s">
        <v>1339</v>
      </c>
      <c r="E1491" t="s">
        <v>310</v>
      </c>
      <c r="F1491" t="s">
        <v>133</v>
      </c>
      <c r="G1491" t="s">
        <v>132</v>
      </c>
      <c r="H1491">
        <v>45858</v>
      </c>
      <c r="I1491">
        <v>45858</v>
      </c>
      <c r="J1491" t="s">
        <v>856</v>
      </c>
      <c r="K1491">
        <v>1210101</v>
      </c>
      <c r="L1491" t="s">
        <v>271</v>
      </c>
      <c r="O1491">
        <v>10014658</v>
      </c>
      <c r="P1491" t="s">
        <v>134</v>
      </c>
      <c r="Q1491">
        <v>0</v>
      </c>
      <c r="R1491" t="s">
        <v>343</v>
      </c>
      <c r="S1491" t="s">
        <v>296</v>
      </c>
      <c r="T1491">
        <v>11502392</v>
      </c>
      <c r="U1491">
        <v>45630</v>
      </c>
      <c r="V1491">
        <v>45858</v>
      </c>
      <c r="W1491">
        <v>45795</v>
      </c>
      <c r="X1491">
        <v>0</v>
      </c>
      <c r="Y1491">
        <v>1290900</v>
      </c>
      <c r="Z1491" t="s">
        <v>1568</v>
      </c>
      <c r="AA1491" t="s">
        <v>248</v>
      </c>
      <c r="AB1491" t="s">
        <v>121</v>
      </c>
      <c r="AC1491" t="s">
        <v>255</v>
      </c>
      <c r="AD1491" t="s">
        <v>122</v>
      </c>
      <c r="AE1491" t="s">
        <v>248</v>
      </c>
      <c r="AF1491" t="s">
        <v>1812</v>
      </c>
      <c r="AG1491">
        <v>6</v>
      </c>
    </row>
    <row r="1492" spans="1:33" x14ac:dyDescent="0.35">
      <c r="A1492" t="s">
        <v>156</v>
      </c>
      <c r="B1492">
        <v>6519642</v>
      </c>
      <c r="C1492" t="s">
        <v>138</v>
      </c>
      <c r="D1492" t="s">
        <v>1299</v>
      </c>
      <c r="E1492" t="s">
        <v>310</v>
      </c>
      <c r="F1492" t="s">
        <v>133</v>
      </c>
      <c r="G1492" t="s">
        <v>225</v>
      </c>
      <c r="H1492">
        <v>45809</v>
      </c>
      <c r="I1492">
        <v>45809</v>
      </c>
      <c r="J1492" t="s">
        <v>856</v>
      </c>
      <c r="K1492">
        <v>2230131</v>
      </c>
      <c r="L1492" t="s">
        <v>311</v>
      </c>
      <c r="O1492">
        <v>10016283</v>
      </c>
      <c r="P1492" t="s">
        <v>156</v>
      </c>
      <c r="Q1492">
        <v>2880.25</v>
      </c>
      <c r="R1492" t="s">
        <v>343</v>
      </c>
      <c r="S1492" t="s">
        <v>347</v>
      </c>
      <c r="T1492">
        <v>11506983</v>
      </c>
      <c r="U1492">
        <v>45629</v>
      </c>
      <c r="V1492">
        <v>45809</v>
      </c>
      <c r="W1492">
        <v>45805</v>
      </c>
      <c r="X1492">
        <v>2880.25</v>
      </c>
      <c r="Y1492">
        <v>1290900</v>
      </c>
      <c r="Z1492" t="s">
        <v>1568</v>
      </c>
      <c r="AA1492" t="s">
        <v>249</v>
      </c>
      <c r="AB1492" t="s">
        <v>121</v>
      </c>
      <c r="AC1492" t="s">
        <v>255</v>
      </c>
      <c r="AD1492" t="s">
        <v>141</v>
      </c>
      <c r="AE1492" t="s">
        <v>249</v>
      </c>
      <c r="AF1492" t="s">
        <v>3326</v>
      </c>
      <c r="AG1492">
        <v>0</v>
      </c>
    </row>
    <row r="1493" spans="1:33" x14ac:dyDescent="0.35">
      <c r="A1493" t="s">
        <v>324</v>
      </c>
      <c r="B1493">
        <v>6518844</v>
      </c>
      <c r="C1493" t="s">
        <v>138</v>
      </c>
      <c r="D1493" t="s">
        <v>1289</v>
      </c>
      <c r="E1493" t="s">
        <v>310</v>
      </c>
      <c r="F1493" t="s">
        <v>133</v>
      </c>
      <c r="G1493" t="s">
        <v>147</v>
      </c>
      <c r="H1493">
        <v>45808</v>
      </c>
      <c r="I1493">
        <v>45808</v>
      </c>
      <c r="J1493" t="s">
        <v>856</v>
      </c>
      <c r="K1493">
        <v>1216100</v>
      </c>
      <c r="L1493" t="s">
        <v>325</v>
      </c>
      <c r="O1493">
        <v>10014720</v>
      </c>
      <c r="P1493" t="s">
        <v>449</v>
      </c>
      <c r="Q1493">
        <v>0</v>
      </c>
      <c r="R1493" t="s">
        <v>343</v>
      </c>
      <c r="S1493" t="s">
        <v>347</v>
      </c>
      <c r="T1493">
        <v>11487973</v>
      </c>
      <c r="U1493">
        <v>45628</v>
      </c>
      <c r="V1493">
        <v>45808</v>
      </c>
      <c r="W1493">
        <v>45805</v>
      </c>
      <c r="X1493">
        <v>0</v>
      </c>
      <c r="Y1493">
        <v>1290900</v>
      </c>
      <c r="Z1493" t="s">
        <v>1568</v>
      </c>
      <c r="AA1493" t="s">
        <v>249</v>
      </c>
      <c r="AB1493" t="s">
        <v>121</v>
      </c>
      <c r="AC1493" t="s">
        <v>255</v>
      </c>
      <c r="AD1493" t="s">
        <v>141</v>
      </c>
      <c r="AE1493" t="s">
        <v>249</v>
      </c>
      <c r="AF1493" t="s">
        <v>3326</v>
      </c>
      <c r="AG1493">
        <v>0</v>
      </c>
    </row>
    <row r="1494" spans="1:33" x14ac:dyDescent="0.35">
      <c r="A1494" t="s">
        <v>155</v>
      </c>
      <c r="B1494">
        <v>6518549</v>
      </c>
      <c r="C1494" t="s">
        <v>129</v>
      </c>
      <c r="D1494" t="s">
        <v>1290</v>
      </c>
      <c r="E1494" t="s">
        <v>310</v>
      </c>
      <c r="F1494" t="s">
        <v>259</v>
      </c>
      <c r="G1494" t="s">
        <v>225</v>
      </c>
      <c r="H1494">
        <v>45809</v>
      </c>
      <c r="I1494">
        <v>45809</v>
      </c>
      <c r="J1494" t="s">
        <v>856</v>
      </c>
      <c r="K1494">
        <v>1215155</v>
      </c>
      <c r="L1494" t="s">
        <v>276</v>
      </c>
      <c r="O1494">
        <v>10014647</v>
      </c>
      <c r="P1494" t="s">
        <v>155</v>
      </c>
      <c r="Q1494">
        <v>28648.65</v>
      </c>
      <c r="R1494" t="s">
        <v>343</v>
      </c>
      <c r="S1494" t="s">
        <v>996</v>
      </c>
      <c r="T1494">
        <v>11505441</v>
      </c>
      <c r="U1494">
        <v>45627</v>
      </c>
      <c r="V1494">
        <v>45809</v>
      </c>
      <c r="W1494">
        <v>45805</v>
      </c>
      <c r="X1494">
        <v>28648.65</v>
      </c>
      <c r="Y1494">
        <v>1290900</v>
      </c>
      <c r="Z1494" t="s">
        <v>1568</v>
      </c>
      <c r="AA1494" t="s">
        <v>246</v>
      </c>
      <c r="AB1494" t="s">
        <v>121</v>
      </c>
      <c r="AC1494" t="s">
        <v>255</v>
      </c>
      <c r="AD1494" t="s">
        <v>141</v>
      </c>
      <c r="AE1494" t="s">
        <v>246</v>
      </c>
      <c r="AF1494" t="s">
        <v>1812</v>
      </c>
      <c r="AG1494">
        <v>12</v>
      </c>
    </row>
    <row r="1495" spans="1:33" x14ac:dyDescent="0.35">
      <c r="A1495" t="s">
        <v>187</v>
      </c>
      <c r="B1495">
        <v>6518149</v>
      </c>
      <c r="C1495" t="s">
        <v>129</v>
      </c>
      <c r="D1495" t="s">
        <v>1291</v>
      </c>
      <c r="E1495" t="s">
        <v>310</v>
      </c>
      <c r="F1495" t="s">
        <v>259</v>
      </c>
      <c r="G1495" t="s">
        <v>147</v>
      </c>
      <c r="H1495">
        <v>45809</v>
      </c>
      <c r="I1495">
        <v>45809</v>
      </c>
      <c r="J1495" t="s">
        <v>856</v>
      </c>
      <c r="K1495">
        <v>1215154</v>
      </c>
      <c r="L1495" t="s">
        <v>328</v>
      </c>
      <c r="O1495">
        <v>10014643</v>
      </c>
      <c r="P1495" t="s">
        <v>187</v>
      </c>
      <c r="Q1495">
        <v>0</v>
      </c>
      <c r="R1495" t="s">
        <v>343</v>
      </c>
      <c r="S1495" t="s">
        <v>996</v>
      </c>
      <c r="T1495">
        <v>11488360</v>
      </c>
      <c r="U1495">
        <v>45625</v>
      </c>
      <c r="V1495">
        <v>45809</v>
      </c>
      <c r="W1495">
        <v>45803</v>
      </c>
      <c r="X1495">
        <v>0</v>
      </c>
      <c r="Y1495">
        <v>1290900</v>
      </c>
      <c r="Z1495" t="s">
        <v>1568</v>
      </c>
      <c r="AA1495" t="s">
        <v>246</v>
      </c>
      <c r="AB1495" t="s">
        <v>121</v>
      </c>
      <c r="AC1495" t="s">
        <v>255</v>
      </c>
      <c r="AD1495" t="s">
        <v>141</v>
      </c>
      <c r="AE1495" t="s">
        <v>246</v>
      </c>
      <c r="AF1495" t="s">
        <v>3326</v>
      </c>
      <c r="AG1495">
        <v>0</v>
      </c>
    </row>
    <row r="1496" spans="1:33" x14ac:dyDescent="0.35">
      <c r="A1496" t="s">
        <v>324</v>
      </c>
      <c r="B1496">
        <v>6517326</v>
      </c>
      <c r="C1496" t="s">
        <v>138</v>
      </c>
      <c r="D1496" t="s">
        <v>1292</v>
      </c>
      <c r="E1496" t="s">
        <v>310</v>
      </c>
      <c r="F1496" t="s">
        <v>133</v>
      </c>
      <c r="G1496" t="s">
        <v>212</v>
      </c>
      <c r="H1496">
        <v>45808</v>
      </c>
      <c r="I1496">
        <v>45808</v>
      </c>
      <c r="J1496" t="s">
        <v>856</v>
      </c>
      <c r="K1496">
        <v>1291900</v>
      </c>
      <c r="L1496" t="s">
        <v>325</v>
      </c>
      <c r="O1496">
        <v>10014778</v>
      </c>
      <c r="P1496" t="s">
        <v>166</v>
      </c>
      <c r="Q1496">
        <v>0</v>
      </c>
      <c r="R1496" t="s">
        <v>269</v>
      </c>
      <c r="S1496" t="s">
        <v>347</v>
      </c>
      <c r="T1496">
        <v>11441148</v>
      </c>
      <c r="U1496">
        <v>45625</v>
      </c>
      <c r="V1496">
        <v>45808</v>
      </c>
      <c r="W1496">
        <v>45805</v>
      </c>
      <c r="X1496">
        <v>0</v>
      </c>
      <c r="Y1496">
        <v>1290900</v>
      </c>
      <c r="Z1496" t="s">
        <v>1568</v>
      </c>
      <c r="AA1496" t="s">
        <v>249</v>
      </c>
      <c r="AB1496" t="s">
        <v>121</v>
      </c>
      <c r="AC1496" t="s">
        <v>255</v>
      </c>
      <c r="AD1496" t="s">
        <v>141</v>
      </c>
      <c r="AE1496" t="s">
        <v>249</v>
      </c>
      <c r="AF1496" t="s">
        <v>3326</v>
      </c>
      <c r="AG1496">
        <v>1</v>
      </c>
    </row>
    <row r="1497" spans="1:33" x14ac:dyDescent="0.35">
      <c r="A1497" t="s">
        <v>324</v>
      </c>
      <c r="B1497">
        <v>6517322</v>
      </c>
      <c r="C1497" t="s">
        <v>138</v>
      </c>
      <c r="D1497" t="s">
        <v>1293</v>
      </c>
      <c r="E1497" t="s">
        <v>310</v>
      </c>
      <c r="F1497" t="s">
        <v>133</v>
      </c>
      <c r="G1497" t="s">
        <v>191</v>
      </c>
      <c r="H1497">
        <v>45808</v>
      </c>
      <c r="I1497">
        <v>45808</v>
      </c>
      <c r="J1497" t="s">
        <v>856</v>
      </c>
      <c r="K1497">
        <v>1291900</v>
      </c>
      <c r="L1497" t="s">
        <v>325</v>
      </c>
      <c r="O1497">
        <v>10014721</v>
      </c>
      <c r="P1497" t="s">
        <v>239</v>
      </c>
      <c r="Q1497">
        <v>0</v>
      </c>
      <c r="R1497" t="s">
        <v>269</v>
      </c>
      <c r="S1497" t="s">
        <v>347</v>
      </c>
      <c r="T1497">
        <v>11476947</v>
      </c>
      <c r="U1497">
        <v>45625</v>
      </c>
      <c r="V1497">
        <v>45808</v>
      </c>
      <c r="W1497">
        <v>45805</v>
      </c>
      <c r="X1497">
        <v>0</v>
      </c>
      <c r="Y1497">
        <v>1290900</v>
      </c>
      <c r="Z1497" t="s">
        <v>1568</v>
      </c>
      <c r="AA1497" t="s">
        <v>249</v>
      </c>
      <c r="AB1497" t="s">
        <v>121</v>
      </c>
      <c r="AC1497" t="s">
        <v>255</v>
      </c>
      <c r="AD1497" t="s">
        <v>122</v>
      </c>
      <c r="AE1497" t="s">
        <v>249</v>
      </c>
      <c r="AF1497" t="s">
        <v>1812</v>
      </c>
      <c r="AG1497">
        <v>4</v>
      </c>
    </row>
    <row r="1498" spans="1:33" x14ac:dyDescent="0.35">
      <c r="A1498" t="s">
        <v>324</v>
      </c>
      <c r="B1498">
        <v>6517304</v>
      </c>
      <c r="C1498" t="s">
        <v>138</v>
      </c>
      <c r="D1498" t="s">
        <v>1294</v>
      </c>
      <c r="E1498" t="s">
        <v>310</v>
      </c>
      <c r="F1498" t="s">
        <v>125</v>
      </c>
      <c r="G1498" t="s">
        <v>136</v>
      </c>
      <c r="H1498">
        <v>45809</v>
      </c>
      <c r="I1498">
        <v>45809</v>
      </c>
      <c r="J1498" t="s">
        <v>856</v>
      </c>
      <c r="K1498">
        <v>1291900</v>
      </c>
      <c r="L1498" t="s">
        <v>325</v>
      </c>
      <c r="O1498">
        <v>10014721</v>
      </c>
      <c r="P1498" t="s">
        <v>239</v>
      </c>
      <c r="Q1498">
        <v>13115.28</v>
      </c>
      <c r="R1498" t="s">
        <v>269</v>
      </c>
      <c r="S1498" t="s">
        <v>347</v>
      </c>
      <c r="T1498">
        <v>11476942</v>
      </c>
      <c r="U1498">
        <v>45624</v>
      </c>
      <c r="V1498">
        <v>45809</v>
      </c>
      <c r="W1498">
        <v>45805</v>
      </c>
      <c r="X1498">
        <v>13115.28</v>
      </c>
      <c r="Y1498">
        <v>1290900</v>
      </c>
      <c r="Z1498" t="s">
        <v>1568</v>
      </c>
      <c r="AA1498" t="s">
        <v>249</v>
      </c>
      <c r="AB1498" t="s">
        <v>121</v>
      </c>
      <c r="AC1498" t="s">
        <v>255</v>
      </c>
      <c r="AD1498" t="s">
        <v>135</v>
      </c>
      <c r="AE1498" t="s">
        <v>249</v>
      </c>
      <c r="AF1498" t="s">
        <v>3326</v>
      </c>
      <c r="AG1498">
        <v>0</v>
      </c>
    </row>
    <row r="1499" spans="1:33" x14ac:dyDescent="0.35">
      <c r="A1499" t="s">
        <v>324</v>
      </c>
      <c r="B1499">
        <v>6517303</v>
      </c>
      <c r="C1499" t="s">
        <v>138</v>
      </c>
      <c r="D1499" t="s">
        <v>1295</v>
      </c>
      <c r="E1499" t="s">
        <v>310</v>
      </c>
      <c r="F1499" t="s">
        <v>133</v>
      </c>
      <c r="G1499" t="s">
        <v>191</v>
      </c>
      <c r="H1499">
        <v>45808</v>
      </c>
      <c r="I1499">
        <v>45808</v>
      </c>
      <c r="J1499" t="s">
        <v>856</v>
      </c>
      <c r="K1499">
        <v>1291900</v>
      </c>
      <c r="L1499" t="s">
        <v>325</v>
      </c>
      <c r="O1499">
        <v>10014721</v>
      </c>
      <c r="P1499" t="s">
        <v>239</v>
      </c>
      <c r="Q1499">
        <v>0</v>
      </c>
      <c r="R1499" t="s">
        <v>269</v>
      </c>
      <c r="S1499" t="s">
        <v>347</v>
      </c>
      <c r="T1499">
        <v>11476940</v>
      </c>
      <c r="U1499">
        <v>45624</v>
      </c>
      <c r="V1499">
        <v>45808</v>
      </c>
      <c r="W1499">
        <v>45805</v>
      </c>
      <c r="X1499">
        <v>0</v>
      </c>
      <c r="Y1499">
        <v>1290900</v>
      </c>
      <c r="Z1499" t="s">
        <v>1568</v>
      </c>
      <c r="AA1499" t="s">
        <v>249</v>
      </c>
      <c r="AB1499" t="s">
        <v>121</v>
      </c>
      <c r="AC1499" t="s">
        <v>255</v>
      </c>
      <c r="AD1499" t="s">
        <v>122</v>
      </c>
      <c r="AE1499" t="s">
        <v>249</v>
      </c>
      <c r="AF1499" t="s">
        <v>1812</v>
      </c>
      <c r="AG1499">
        <v>24</v>
      </c>
    </row>
    <row r="1500" spans="1:33" x14ac:dyDescent="0.35">
      <c r="A1500" t="s">
        <v>324</v>
      </c>
      <c r="B1500">
        <v>6517302</v>
      </c>
      <c r="C1500" t="s">
        <v>138</v>
      </c>
      <c r="D1500" t="s">
        <v>1296</v>
      </c>
      <c r="E1500" t="s">
        <v>310</v>
      </c>
      <c r="F1500" t="s">
        <v>133</v>
      </c>
      <c r="G1500" t="s">
        <v>191</v>
      </c>
      <c r="H1500">
        <v>45808</v>
      </c>
      <c r="I1500">
        <v>45808</v>
      </c>
      <c r="J1500" t="s">
        <v>856</v>
      </c>
      <c r="K1500">
        <v>1291900</v>
      </c>
      <c r="L1500" t="s">
        <v>325</v>
      </c>
      <c r="O1500">
        <v>10014721</v>
      </c>
      <c r="P1500" t="s">
        <v>239</v>
      </c>
      <c r="Q1500">
        <v>0</v>
      </c>
      <c r="R1500" t="s">
        <v>269</v>
      </c>
      <c r="S1500" t="s">
        <v>347</v>
      </c>
      <c r="T1500">
        <v>11476944</v>
      </c>
      <c r="U1500">
        <v>45624</v>
      </c>
      <c r="V1500">
        <v>45808</v>
      </c>
      <c r="W1500">
        <v>45805</v>
      </c>
      <c r="X1500">
        <v>0</v>
      </c>
      <c r="Y1500">
        <v>1290900</v>
      </c>
      <c r="Z1500" t="s">
        <v>1568</v>
      </c>
      <c r="AA1500" t="s">
        <v>249</v>
      </c>
      <c r="AB1500" t="s">
        <v>121</v>
      </c>
      <c r="AC1500" t="s">
        <v>255</v>
      </c>
      <c r="AD1500" t="s">
        <v>122</v>
      </c>
      <c r="AE1500" t="s">
        <v>249</v>
      </c>
      <c r="AF1500" t="s">
        <v>1812</v>
      </c>
      <c r="AG1500">
        <v>0</v>
      </c>
    </row>
    <row r="1501" spans="1:33" x14ac:dyDescent="0.35">
      <c r="A1501" t="s">
        <v>324</v>
      </c>
      <c r="B1501">
        <v>6517301</v>
      </c>
      <c r="C1501" t="s">
        <v>138</v>
      </c>
      <c r="D1501" t="s">
        <v>1297</v>
      </c>
      <c r="E1501" t="s">
        <v>310</v>
      </c>
      <c r="F1501" t="s">
        <v>133</v>
      </c>
      <c r="G1501" t="s">
        <v>191</v>
      </c>
      <c r="H1501">
        <v>45808</v>
      </c>
      <c r="I1501">
        <v>45808</v>
      </c>
      <c r="J1501" t="s">
        <v>856</v>
      </c>
      <c r="K1501">
        <v>1291900</v>
      </c>
      <c r="L1501" t="s">
        <v>325</v>
      </c>
      <c r="O1501">
        <v>10014721</v>
      </c>
      <c r="P1501" t="s">
        <v>239</v>
      </c>
      <c r="Q1501">
        <v>0</v>
      </c>
      <c r="R1501" t="s">
        <v>269</v>
      </c>
      <c r="S1501" t="s">
        <v>347</v>
      </c>
      <c r="T1501">
        <v>11476946</v>
      </c>
      <c r="U1501">
        <v>45624</v>
      </c>
      <c r="V1501">
        <v>45808</v>
      </c>
      <c r="W1501">
        <v>45805</v>
      </c>
      <c r="X1501">
        <v>0</v>
      </c>
      <c r="Y1501">
        <v>1290900</v>
      </c>
      <c r="Z1501" t="s">
        <v>1568</v>
      </c>
      <c r="AA1501" t="s">
        <v>249</v>
      </c>
      <c r="AB1501" t="s">
        <v>121</v>
      </c>
      <c r="AC1501" t="s">
        <v>255</v>
      </c>
      <c r="AD1501" t="s">
        <v>122</v>
      </c>
      <c r="AE1501" t="s">
        <v>249</v>
      </c>
      <c r="AF1501" t="s">
        <v>1812</v>
      </c>
      <c r="AG1501">
        <v>0</v>
      </c>
    </row>
    <row r="1502" spans="1:33" x14ac:dyDescent="0.35">
      <c r="A1502" t="s">
        <v>286</v>
      </c>
      <c r="B1502">
        <v>6516227</v>
      </c>
      <c r="C1502" t="s">
        <v>123</v>
      </c>
      <c r="D1502" t="s">
        <v>1287</v>
      </c>
      <c r="E1502" t="s">
        <v>310</v>
      </c>
      <c r="F1502" t="s">
        <v>669</v>
      </c>
      <c r="G1502" t="s">
        <v>153</v>
      </c>
      <c r="H1502">
        <v>45873</v>
      </c>
      <c r="I1502">
        <v>45873</v>
      </c>
      <c r="J1502" t="s">
        <v>856</v>
      </c>
      <c r="K1502">
        <v>1212120</v>
      </c>
      <c r="L1502" t="s">
        <v>287</v>
      </c>
      <c r="O1502">
        <v>10014655</v>
      </c>
      <c r="P1502" t="s">
        <v>286</v>
      </c>
      <c r="Q1502">
        <v>0</v>
      </c>
      <c r="R1502" t="s">
        <v>254</v>
      </c>
      <c r="S1502" t="s">
        <v>342</v>
      </c>
      <c r="T1502">
        <v>11504066</v>
      </c>
      <c r="U1502">
        <v>45624</v>
      </c>
      <c r="V1502">
        <v>45873</v>
      </c>
      <c r="W1502">
        <v>45835</v>
      </c>
      <c r="X1502">
        <v>0</v>
      </c>
      <c r="Y1502">
        <v>1290900</v>
      </c>
      <c r="Z1502" t="s">
        <v>1568</v>
      </c>
      <c r="AA1502" t="s">
        <v>247</v>
      </c>
      <c r="AB1502" t="s">
        <v>121</v>
      </c>
      <c r="AC1502" t="s">
        <v>255</v>
      </c>
      <c r="AD1502" t="s">
        <v>141</v>
      </c>
      <c r="AE1502" t="s">
        <v>247</v>
      </c>
      <c r="AF1502" t="s">
        <v>3326</v>
      </c>
      <c r="AG1502">
        <v>2</v>
      </c>
    </row>
    <row r="1503" spans="1:33" x14ac:dyDescent="0.35">
      <c r="A1503" t="s">
        <v>157</v>
      </c>
      <c r="B1503">
        <v>6515675</v>
      </c>
      <c r="C1503" t="s">
        <v>129</v>
      </c>
      <c r="D1503" t="s">
        <v>1267</v>
      </c>
      <c r="E1503" t="s">
        <v>310</v>
      </c>
      <c r="F1503" t="s">
        <v>133</v>
      </c>
      <c r="G1503" t="s">
        <v>147</v>
      </c>
      <c r="H1503">
        <v>45809</v>
      </c>
      <c r="I1503">
        <v>45838</v>
      </c>
      <c r="J1503" t="s">
        <v>856</v>
      </c>
      <c r="K1503">
        <v>1215150</v>
      </c>
      <c r="L1503" t="s">
        <v>345</v>
      </c>
      <c r="O1503">
        <v>10014635</v>
      </c>
      <c r="P1503" t="s">
        <v>157</v>
      </c>
      <c r="Q1503">
        <v>0</v>
      </c>
      <c r="R1503" t="s">
        <v>329</v>
      </c>
      <c r="S1503" t="s">
        <v>3901</v>
      </c>
      <c r="T1503">
        <v>11502636</v>
      </c>
      <c r="U1503">
        <v>45622</v>
      </c>
      <c r="V1503">
        <v>45809</v>
      </c>
      <c r="W1503">
        <v>45835</v>
      </c>
      <c r="X1503">
        <v>0</v>
      </c>
      <c r="Y1503">
        <v>1290900</v>
      </c>
      <c r="Z1503" t="s">
        <v>1568</v>
      </c>
      <c r="AA1503" t="s">
        <v>246</v>
      </c>
      <c r="AB1503" t="s">
        <v>121</v>
      </c>
      <c r="AC1503" t="s">
        <v>255</v>
      </c>
      <c r="AD1503" t="s">
        <v>141</v>
      </c>
      <c r="AE1503" t="s">
        <v>246</v>
      </c>
      <c r="AF1503" t="s">
        <v>3326</v>
      </c>
      <c r="AG1503">
        <v>2</v>
      </c>
    </row>
    <row r="1504" spans="1:33" x14ac:dyDescent="0.35">
      <c r="A1504" t="s">
        <v>157</v>
      </c>
      <c r="B1504">
        <v>6515674</v>
      </c>
      <c r="C1504" t="s">
        <v>129</v>
      </c>
      <c r="D1504" t="s">
        <v>1268</v>
      </c>
      <c r="E1504" t="s">
        <v>310</v>
      </c>
      <c r="F1504" t="s">
        <v>133</v>
      </c>
      <c r="G1504" t="s">
        <v>147</v>
      </c>
      <c r="H1504">
        <v>45809</v>
      </c>
      <c r="I1504">
        <v>45838</v>
      </c>
      <c r="J1504" t="s">
        <v>856</v>
      </c>
      <c r="K1504">
        <v>1215150</v>
      </c>
      <c r="L1504" t="s">
        <v>345</v>
      </c>
      <c r="O1504">
        <v>10014635</v>
      </c>
      <c r="P1504" t="s">
        <v>157</v>
      </c>
      <c r="Q1504">
        <v>0</v>
      </c>
      <c r="R1504" t="s">
        <v>329</v>
      </c>
      <c r="S1504" t="s">
        <v>3901</v>
      </c>
      <c r="T1504">
        <v>11383097</v>
      </c>
      <c r="U1504">
        <v>45622</v>
      </c>
      <c r="V1504">
        <v>45809</v>
      </c>
      <c r="W1504">
        <v>45835</v>
      </c>
      <c r="X1504">
        <v>0</v>
      </c>
      <c r="Y1504">
        <v>1290900</v>
      </c>
      <c r="Z1504" t="s">
        <v>1568</v>
      </c>
      <c r="AA1504" t="s">
        <v>246</v>
      </c>
      <c r="AB1504" t="s">
        <v>121</v>
      </c>
      <c r="AC1504" t="s">
        <v>255</v>
      </c>
      <c r="AD1504" t="s">
        <v>141</v>
      </c>
      <c r="AE1504" t="s">
        <v>246</v>
      </c>
      <c r="AF1504" t="s">
        <v>3326</v>
      </c>
      <c r="AG1504">
        <v>1</v>
      </c>
    </row>
    <row r="1505" spans="1:33" x14ac:dyDescent="0.35">
      <c r="A1505" t="s">
        <v>148</v>
      </c>
      <c r="B1505">
        <v>6515624</v>
      </c>
      <c r="C1505" t="s">
        <v>129</v>
      </c>
      <c r="D1505" t="s">
        <v>3369</v>
      </c>
      <c r="E1505" t="s">
        <v>310</v>
      </c>
      <c r="F1505" t="s">
        <v>125</v>
      </c>
      <c r="G1505" t="s">
        <v>190</v>
      </c>
      <c r="H1505">
        <v>45839</v>
      </c>
      <c r="I1505">
        <v>45869</v>
      </c>
      <c r="J1505" t="s">
        <v>3476</v>
      </c>
      <c r="K1505">
        <v>1213130</v>
      </c>
      <c r="L1505" t="s">
        <v>297</v>
      </c>
      <c r="O1505">
        <v>10014617</v>
      </c>
      <c r="P1505" t="s">
        <v>148</v>
      </c>
      <c r="Q1505">
        <v>0</v>
      </c>
      <c r="R1505" t="s">
        <v>329</v>
      </c>
      <c r="S1505" t="s">
        <v>3901</v>
      </c>
      <c r="T1505">
        <v>11501973</v>
      </c>
      <c r="U1505">
        <v>45621</v>
      </c>
      <c r="V1505">
        <v>45839</v>
      </c>
      <c r="W1505">
        <v>45835</v>
      </c>
      <c r="X1505">
        <v>0</v>
      </c>
      <c r="Y1505">
        <v>1290900</v>
      </c>
      <c r="Z1505" t="s">
        <v>1568</v>
      </c>
      <c r="AA1505" t="s">
        <v>245</v>
      </c>
      <c r="AB1505" t="s">
        <v>121</v>
      </c>
      <c r="AC1505" t="s">
        <v>255</v>
      </c>
      <c r="AD1505" t="s">
        <v>189</v>
      </c>
      <c r="AE1505" t="s">
        <v>245</v>
      </c>
      <c r="AF1505" t="s">
        <v>1812</v>
      </c>
      <c r="AG1505">
        <v>4</v>
      </c>
    </row>
    <row r="1506" spans="1:33" x14ac:dyDescent="0.35">
      <c r="A1506" t="s">
        <v>315</v>
      </c>
      <c r="B1506">
        <v>6515590</v>
      </c>
      <c r="C1506" t="s">
        <v>129</v>
      </c>
      <c r="D1506" t="s">
        <v>182</v>
      </c>
      <c r="E1506" t="s">
        <v>310</v>
      </c>
      <c r="F1506" t="s">
        <v>125</v>
      </c>
      <c r="G1506" t="s">
        <v>423</v>
      </c>
      <c r="H1506">
        <v>45809</v>
      </c>
      <c r="I1506">
        <v>45838</v>
      </c>
      <c r="J1506" t="s">
        <v>3478</v>
      </c>
      <c r="K1506">
        <v>1213130</v>
      </c>
      <c r="L1506" t="s">
        <v>317</v>
      </c>
      <c r="O1506">
        <v>10018370</v>
      </c>
      <c r="P1506" t="s">
        <v>315</v>
      </c>
      <c r="Q1506">
        <v>4285.3</v>
      </c>
      <c r="R1506" t="s">
        <v>329</v>
      </c>
      <c r="S1506" t="s">
        <v>3901</v>
      </c>
      <c r="T1506">
        <v>11500138</v>
      </c>
      <c r="U1506">
        <v>45621</v>
      </c>
      <c r="V1506">
        <v>45809</v>
      </c>
      <c r="W1506">
        <v>45804</v>
      </c>
      <c r="X1506">
        <v>4285.3</v>
      </c>
      <c r="Y1506">
        <v>1290900</v>
      </c>
      <c r="Z1506" t="s">
        <v>1568</v>
      </c>
      <c r="AA1506" t="s">
        <v>245</v>
      </c>
      <c r="AB1506" t="s">
        <v>121</v>
      </c>
      <c r="AC1506" t="s">
        <v>255</v>
      </c>
      <c r="AD1506" t="s">
        <v>141</v>
      </c>
      <c r="AE1506" t="s">
        <v>245</v>
      </c>
      <c r="AF1506" t="s">
        <v>3326</v>
      </c>
      <c r="AG1506">
        <v>108</v>
      </c>
    </row>
    <row r="1507" spans="1:33" x14ac:dyDescent="0.35">
      <c r="A1507" t="s">
        <v>315</v>
      </c>
      <c r="B1507">
        <v>6515585</v>
      </c>
      <c r="C1507" t="s">
        <v>129</v>
      </c>
      <c r="D1507" t="s">
        <v>1270</v>
      </c>
      <c r="E1507" t="s">
        <v>310</v>
      </c>
      <c r="F1507" t="s">
        <v>133</v>
      </c>
      <c r="G1507" t="s">
        <v>147</v>
      </c>
      <c r="H1507">
        <v>45809</v>
      </c>
      <c r="I1507">
        <v>45809</v>
      </c>
      <c r="J1507" t="s">
        <v>856</v>
      </c>
      <c r="K1507">
        <v>1213130</v>
      </c>
      <c r="L1507" t="s">
        <v>317</v>
      </c>
      <c r="O1507">
        <v>10018370</v>
      </c>
      <c r="P1507" t="s">
        <v>315</v>
      </c>
      <c r="Q1507">
        <v>0</v>
      </c>
      <c r="R1507" t="s">
        <v>329</v>
      </c>
      <c r="S1507" t="s">
        <v>343</v>
      </c>
      <c r="T1507">
        <v>11500116</v>
      </c>
      <c r="U1507">
        <v>45621</v>
      </c>
      <c r="V1507">
        <v>45809</v>
      </c>
      <c r="W1507">
        <v>45776</v>
      </c>
      <c r="X1507">
        <v>0</v>
      </c>
      <c r="Y1507">
        <v>1290900</v>
      </c>
      <c r="Z1507" t="s">
        <v>1568</v>
      </c>
      <c r="AA1507" t="s">
        <v>245</v>
      </c>
      <c r="AB1507" t="s">
        <v>121</v>
      </c>
      <c r="AC1507" t="s">
        <v>255</v>
      </c>
      <c r="AD1507" t="s">
        <v>141</v>
      </c>
      <c r="AE1507" t="s">
        <v>245</v>
      </c>
      <c r="AF1507" t="s">
        <v>3326</v>
      </c>
      <c r="AG1507">
        <v>4</v>
      </c>
    </row>
    <row r="1508" spans="1:33" x14ac:dyDescent="0.35">
      <c r="A1508" t="s">
        <v>173</v>
      </c>
      <c r="B1508">
        <v>6515551</v>
      </c>
      <c r="C1508" t="s">
        <v>123</v>
      </c>
      <c r="D1508" t="s">
        <v>1271</v>
      </c>
      <c r="E1508" t="s">
        <v>310</v>
      </c>
      <c r="F1508" t="s">
        <v>133</v>
      </c>
      <c r="G1508" t="s">
        <v>132</v>
      </c>
      <c r="H1508">
        <v>45845</v>
      </c>
      <c r="I1508">
        <v>45845</v>
      </c>
      <c r="J1508" t="s">
        <v>856</v>
      </c>
      <c r="K1508">
        <v>1210101</v>
      </c>
      <c r="L1508" t="s">
        <v>341</v>
      </c>
      <c r="O1508">
        <v>10014656</v>
      </c>
      <c r="P1508" t="s">
        <v>173</v>
      </c>
      <c r="Q1508">
        <v>0</v>
      </c>
      <c r="R1508" t="s">
        <v>342</v>
      </c>
      <c r="S1508" t="s">
        <v>342</v>
      </c>
      <c r="T1508">
        <v>11502239</v>
      </c>
      <c r="U1508">
        <v>45621</v>
      </c>
      <c r="V1508">
        <v>45845</v>
      </c>
      <c r="W1508">
        <v>45807</v>
      </c>
      <c r="X1508">
        <v>0</v>
      </c>
      <c r="Y1508">
        <v>1290900</v>
      </c>
      <c r="Z1508" t="s">
        <v>1568</v>
      </c>
      <c r="AA1508" t="s">
        <v>248</v>
      </c>
      <c r="AB1508" t="s">
        <v>121</v>
      </c>
      <c r="AC1508" t="s">
        <v>255</v>
      </c>
      <c r="AD1508" t="s">
        <v>141</v>
      </c>
      <c r="AE1508" t="s">
        <v>248</v>
      </c>
      <c r="AF1508" t="s">
        <v>3326</v>
      </c>
      <c r="AG1508">
        <v>72</v>
      </c>
    </row>
    <row r="1509" spans="1:33" x14ac:dyDescent="0.35">
      <c r="A1509" t="s">
        <v>202</v>
      </c>
      <c r="B1509">
        <v>6515492</v>
      </c>
      <c r="C1509" t="s">
        <v>129</v>
      </c>
      <c r="D1509" t="s">
        <v>1048</v>
      </c>
      <c r="E1509" t="s">
        <v>310</v>
      </c>
      <c r="F1509" t="s">
        <v>446</v>
      </c>
      <c r="G1509" t="s">
        <v>179</v>
      </c>
      <c r="H1509">
        <v>45809</v>
      </c>
      <c r="I1509">
        <v>45809</v>
      </c>
      <c r="J1509" t="s">
        <v>856</v>
      </c>
      <c r="K1509">
        <v>1213130</v>
      </c>
      <c r="L1509" t="s">
        <v>396</v>
      </c>
      <c r="O1509">
        <v>10014615</v>
      </c>
      <c r="P1509" t="s">
        <v>202</v>
      </c>
      <c r="Q1509">
        <v>0</v>
      </c>
      <c r="R1509" t="s">
        <v>329</v>
      </c>
      <c r="S1509" t="s">
        <v>343</v>
      </c>
      <c r="T1509">
        <v>11491399</v>
      </c>
      <c r="U1509">
        <v>45621</v>
      </c>
      <c r="V1509">
        <v>45809</v>
      </c>
      <c r="W1509">
        <v>45776</v>
      </c>
      <c r="X1509">
        <v>0</v>
      </c>
      <c r="Y1509">
        <v>1290900</v>
      </c>
      <c r="Z1509" t="s">
        <v>1568</v>
      </c>
      <c r="AA1509" t="s">
        <v>245</v>
      </c>
      <c r="AB1509" t="s">
        <v>121</v>
      </c>
      <c r="AC1509" t="s">
        <v>255</v>
      </c>
      <c r="AE1509" t="s">
        <v>245</v>
      </c>
      <c r="AF1509" t="s">
        <v>3326</v>
      </c>
      <c r="AG1509">
        <v>10</v>
      </c>
    </row>
    <row r="1510" spans="1:33" x14ac:dyDescent="0.35">
      <c r="A1510" t="s">
        <v>202</v>
      </c>
      <c r="B1510">
        <v>6515484</v>
      </c>
      <c r="C1510" t="s">
        <v>129</v>
      </c>
      <c r="D1510" t="s">
        <v>1273</v>
      </c>
      <c r="E1510" t="s">
        <v>310</v>
      </c>
      <c r="F1510" t="s">
        <v>133</v>
      </c>
      <c r="G1510" t="s">
        <v>132</v>
      </c>
      <c r="H1510">
        <v>45809</v>
      </c>
      <c r="I1510">
        <v>45838</v>
      </c>
      <c r="J1510" t="s">
        <v>856</v>
      </c>
      <c r="K1510">
        <v>1213130</v>
      </c>
      <c r="L1510" t="s">
        <v>396</v>
      </c>
      <c r="O1510">
        <v>10014615</v>
      </c>
      <c r="P1510" t="s">
        <v>202</v>
      </c>
      <c r="Q1510">
        <v>0</v>
      </c>
      <c r="R1510" t="s">
        <v>329</v>
      </c>
      <c r="S1510" t="s">
        <v>3901</v>
      </c>
      <c r="T1510">
        <v>11491135</v>
      </c>
      <c r="U1510">
        <v>45621</v>
      </c>
      <c r="V1510">
        <v>45809</v>
      </c>
      <c r="W1510">
        <v>45835</v>
      </c>
      <c r="X1510">
        <v>0</v>
      </c>
      <c r="Y1510">
        <v>1290900</v>
      </c>
      <c r="Z1510" t="s">
        <v>1568</v>
      </c>
      <c r="AA1510" t="s">
        <v>245</v>
      </c>
      <c r="AB1510" t="s">
        <v>121</v>
      </c>
      <c r="AC1510" t="s">
        <v>255</v>
      </c>
      <c r="AD1510" t="s">
        <v>122</v>
      </c>
      <c r="AE1510" t="s">
        <v>245</v>
      </c>
      <c r="AF1510" t="s">
        <v>1812</v>
      </c>
      <c r="AG1510">
        <v>2</v>
      </c>
    </row>
    <row r="1511" spans="1:33" x14ac:dyDescent="0.35">
      <c r="A1511" t="s">
        <v>202</v>
      </c>
      <c r="B1511">
        <v>6515482</v>
      </c>
      <c r="C1511" t="s">
        <v>129</v>
      </c>
      <c r="D1511" t="s">
        <v>1269</v>
      </c>
      <c r="E1511" t="s">
        <v>310</v>
      </c>
      <c r="F1511" t="s">
        <v>133</v>
      </c>
      <c r="G1511" t="s">
        <v>132</v>
      </c>
      <c r="H1511">
        <v>45839</v>
      </c>
      <c r="I1511">
        <v>45869</v>
      </c>
      <c r="J1511" t="s">
        <v>3476</v>
      </c>
      <c r="K1511">
        <v>1213130</v>
      </c>
      <c r="L1511" t="s">
        <v>396</v>
      </c>
      <c r="O1511">
        <v>10014615</v>
      </c>
      <c r="P1511" t="s">
        <v>202</v>
      </c>
      <c r="Q1511">
        <v>0</v>
      </c>
      <c r="R1511" t="s">
        <v>329</v>
      </c>
      <c r="S1511" t="s">
        <v>3901</v>
      </c>
      <c r="T1511">
        <v>11491134</v>
      </c>
      <c r="U1511">
        <v>45621</v>
      </c>
      <c r="V1511">
        <v>45839</v>
      </c>
      <c r="W1511">
        <v>45835</v>
      </c>
      <c r="X1511">
        <v>0</v>
      </c>
      <c r="Y1511">
        <v>1290900</v>
      </c>
      <c r="Z1511" t="s">
        <v>1568</v>
      </c>
      <c r="AA1511" t="s">
        <v>245</v>
      </c>
      <c r="AB1511" t="s">
        <v>121</v>
      </c>
      <c r="AC1511" t="s">
        <v>255</v>
      </c>
      <c r="AD1511" t="s">
        <v>141</v>
      </c>
      <c r="AE1511" t="s">
        <v>245</v>
      </c>
      <c r="AF1511" t="s">
        <v>3326</v>
      </c>
      <c r="AG1511">
        <v>2</v>
      </c>
    </row>
    <row r="1512" spans="1:33" x14ac:dyDescent="0.35">
      <c r="A1512" t="s">
        <v>202</v>
      </c>
      <c r="B1512">
        <v>6515466</v>
      </c>
      <c r="C1512" t="s">
        <v>129</v>
      </c>
      <c r="D1512" t="s">
        <v>842</v>
      </c>
      <c r="E1512" t="s">
        <v>310</v>
      </c>
      <c r="F1512" t="s">
        <v>133</v>
      </c>
      <c r="G1512" t="s">
        <v>147</v>
      </c>
      <c r="H1512">
        <v>45839</v>
      </c>
      <c r="I1512">
        <v>45869</v>
      </c>
      <c r="J1512" t="s">
        <v>3476</v>
      </c>
      <c r="K1512">
        <v>1213130</v>
      </c>
      <c r="L1512" t="s">
        <v>396</v>
      </c>
      <c r="O1512">
        <v>10014615</v>
      </c>
      <c r="P1512" t="s">
        <v>202</v>
      </c>
      <c r="Q1512">
        <v>0</v>
      </c>
      <c r="R1512" t="s">
        <v>329</v>
      </c>
      <c r="S1512" t="s">
        <v>3901</v>
      </c>
      <c r="T1512">
        <v>11491083</v>
      </c>
      <c r="U1512">
        <v>45621</v>
      </c>
      <c r="V1512">
        <v>45839</v>
      </c>
      <c r="W1512">
        <v>45835</v>
      </c>
      <c r="X1512">
        <v>0</v>
      </c>
      <c r="Y1512">
        <v>1290900</v>
      </c>
      <c r="Z1512" t="s">
        <v>1568</v>
      </c>
      <c r="AA1512" t="s">
        <v>245</v>
      </c>
      <c r="AB1512" t="s">
        <v>121</v>
      </c>
      <c r="AC1512" t="s">
        <v>255</v>
      </c>
      <c r="AD1512" t="s">
        <v>122</v>
      </c>
      <c r="AE1512" t="s">
        <v>245</v>
      </c>
      <c r="AF1512" t="s">
        <v>1812</v>
      </c>
      <c r="AG1512">
        <v>1</v>
      </c>
    </row>
    <row r="1513" spans="1:33" x14ac:dyDescent="0.35">
      <c r="A1513" t="s">
        <v>231</v>
      </c>
      <c r="B1513">
        <v>6515237</v>
      </c>
      <c r="C1513" t="s">
        <v>129</v>
      </c>
      <c r="D1513" t="s">
        <v>1249</v>
      </c>
      <c r="E1513" t="s">
        <v>310</v>
      </c>
      <c r="F1513" t="s">
        <v>133</v>
      </c>
      <c r="G1513" t="s">
        <v>147</v>
      </c>
      <c r="H1513">
        <v>45809</v>
      </c>
      <c r="I1513">
        <v>45809</v>
      </c>
      <c r="J1513" t="s">
        <v>856</v>
      </c>
      <c r="K1513">
        <v>1215150</v>
      </c>
      <c r="L1513" t="s">
        <v>331</v>
      </c>
      <c r="O1513">
        <v>10014638</v>
      </c>
      <c r="P1513" t="s">
        <v>231</v>
      </c>
      <c r="Q1513">
        <v>0</v>
      </c>
      <c r="R1513" t="s">
        <v>329</v>
      </c>
      <c r="S1513" t="s">
        <v>343</v>
      </c>
      <c r="T1513">
        <v>11392517</v>
      </c>
      <c r="U1513">
        <v>45619</v>
      </c>
      <c r="V1513">
        <v>45809</v>
      </c>
      <c r="W1513">
        <v>45776</v>
      </c>
      <c r="X1513">
        <v>0</v>
      </c>
      <c r="Y1513">
        <v>1290900</v>
      </c>
      <c r="Z1513" t="s">
        <v>1568</v>
      </c>
      <c r="AA1513" t="s">
        <v>246</v>
      </c>
      <c r="AB1513" t="s">
        <v>121</v>
      </c>
      <c r="AC1513" t="s">
        <v>255</v>
      </c>
      <c r="AD1513" t="s">
        <v>141</v>
      </c>
      <c r="AE1513" t="s">
        <v>246</v>
      </c>
      <c r="AF1513" t="s">
        <v>3326</v>
      </c>
      <c r="AG1513">
        <v>8</v>
      </c>
    </row>
    <row r="1514" spans="1:33" x14ac:dyDescent="0.35">
      <c r="A1514" t="s">
        <v>158</v>
      </c>
      <c r="B1514">
        <v>6514999</v>
      </c>
      <c r="C1514" t="s">
        <v>129</v>
      </c>
      <c r="D1514" t="s">
        <v>1274</v>
      </c>
      <c r="E1514" t="s">
        <v>310</v>
      </c>
      <c r="F1514" t="s">
        <v>133</v>
      </c>
      <c r="G1514" t="s">
        <v>147</v>
      </c>
      <c r="H1514">
        <v>45869</v>
      </c>
      <c r="I1514">
        <v>45869</v>
      </c>
      <c r="J1514" t="s">
        <v>856</v>
      </c>
      <c r="K1514">
        <v>1213130</v>
      </c>
      <c r="L1514" t="s">
        <v>397</v>
      </c>
      <c r="O1514">
        <v>10014604</v>
      </c>
      <c r="P1514" t="s">
        <v>158</v>
      </c>
      <c r="Q1514">
        <v>0</v>
      </c>
      <c r="R1514" t="s">
        <v>329</v>
      </c>
      <c r="S1514" t="s">
        <v>3891</v>
      </c>
      <c r="T1514">
        <v>11420739</v>
      </c>
      <c r="U1514">
        <v>45619</v>
      </c>
      <c r="V1514">
        <v>45869</v>
      </c>
      <c r="W1514">
        <v>45844</v>
      </c>
      <c r="X1514">
        <v>0</v>
      </c>
      <c r="Y1514">
        <v>1290900</v>
      </c>
      <c r="Z1514" t="s">
        <v>1568</v>
      </c>
      <c r="AA1514" t="s">
        <v>245</v>
      </c>
      <c r="AB1514" t="s">
        <v>121</v>
      </c>
      <c r="AC1514" t="s">
        <v>255</v>
      </c>
      <c r="AD1514" t="s">
        <v>141</v>
      </c>
      <c r="AE1514" t="s">
        <v>245</v>
      </c>
      <c r="AF1514" t="s">
        <v>3326</v>
      </c>
      <c r="AG1514">
        <v>2</v>
      </c>
    </row>
    <row r="1515" spans="1:33" x14ac:dyDescent="0.35">
      <c r="A1515" t="s">
        <v>240</v>
      </c>
      <c r="B1515">
        <v>6514997</v>
      </c>
      <c r="C1515" t="s">
        <v>129</v>
      </c>
      <c r="D1515" t="s">
        <v>1275</v>
      </c>
      <c r="E1515" t="s">
        <v>310</v>
      </c>
      <c r="F1515" t="s">
        <v>133</v>
      </c>
      <c r="G1515" t="s">
        <v>147</v>
      </c>
      <c r="H1515">
        <v>45809</v>
      </c>
      <c r="I1515">
        <v>45809</v>
      </c>
      <c r="J1515" t="s">
        <v>856</v>
      </c>
      <c r="K1515">
        <v>1213130</v>
      </c>
      <c r="L1515" t="s">
        <v>304</v>
      </c>
      <c r="O1515">
        <v>10014607</v>
      </c>
      <c r="P1515" t="s">
        <v>240</v>
      </c>
      <c r="Q1515">
        <v>0</v>
      </c>
      <c r="R1515" t="s">
        <v>329</v>
      </c>
      <c r="S1515" t="s">
        <v>343</v>
      </c>
      <c r="T1515">
        <v>11415176</v>
      </c>
      <c r="U1515">
        <v>45619</v>
      </c>
      <c r="V1515">
        <v>45809</v>
      </c>
      <c r="W1515">
        <v>45776</v>
      </c>
      <c r="X1515">
        <v>0</v>
      </c>
      <c r="Y1515">
        <v>1290900</v>
      </c>
      <c r="Z1515" t="s">
        <v>1568</v>
      </c>
      <c r="AA1515" t="s">
        <v>245</v>
      </c>
      <c r="AB1515" t="s">
        <v>121</v>
      </c>
      <c r="AC1515" t="s">
        <v>255</v>
      </c>
      <c r="AD1515" t="s">
        <v>141</v>
      </c>
      <c r="AE1515" t="s">
        <v>245</v>
      </c>
      <c r="AF1515" t="s">
        <v>3326</v>
      </c>
      <c r="AG1515">
        <v>2</v>
      </c>
    </row>
    <row r="1516" spans="1:33" x14ac:dyDescent="0.35">
      <c r="A1516" t="s">
        <v>238</v>
      </c>
      <c r="B1516">
        <v>6514992</v>
      </c>
      <c r="C1516" t="s">
        <v>129</v>
      </c>
      <c r="D1516" t="s">
        <v>1276</v>
      </c>
      <c r="E1516" t="s">
        <v>310</v>
      </c>
      <c r="F1516" t="s">
        <v>133</v>
      </c>
      <c r="G1516" t="s">
        <v>147</v>
      </c>
      <c r="H1516">
        <v>45809</v>
      </c>
      <c r="I1516">
        <v>45809</v>
      </c>
      <c r="J1516" t="s">
        <v>856</v>
      </c>
      <c r="K1516">
        <v>1215152</v>
      </c>
      <c r="L1516" t="s">
        <v>281</v>
      </c>
      <c r="O1516">
        <v>10014628</v>
      </c>
      <c r="P1516" t="s">
        <v>238</v>
      </c>
      <c r="Q1516">
        <v>0</v>
      </c>
      <c r="R1516" t="s">
        <v>329</v>
      </c>
      <c r="S1516" t="s">
        <v>343</v>
      </c>
      <c r="T1516">
        <v>11385828</v>
      </c>
      <c r="U1516">
        <v>45619</v>
      </c>
      <c r="V1516">
        <v>45809</v>
      </c>
      <c r="W1516">
        <v>45776</v>
      </c>
      <c r="X1516">
        <v>0</v>
      </c>
      <c r="Y1516">
        <v>1290900</v>
      </c>
      <c r="Z1516" t="s">
        <v>1568</v>
      </c>
      <c r="AA1516" t="s">
        <v>246</v>
      </c>
      <c r="AB1516" t="s">
        <v>121</v>
      </c>
      <c r="AC1516" t="s">
        <v>255</v>
      </c>
      <c r="AD1516" t="s">
        <v>141</v>
      </c>
      <c r="AE1516" t="s">
        <v>246</v>
      </c>
      <c r="AF1516" t="s">
        <v>3326</v>
      </c>
      <c r="AG1516">
        <v>2</v>
      </c>
    </row>
    <row r="1517" spans="1:33" x14ac:dyDescent="0.35">
      <c r="A1517" t="s">
        <v>324</v>
      </c>
      <c r="B1517">
        <v>6514986</v>
      </c>
      <c r="C1517" t="s">
        <v>138</v>
      </c>
      <c r="D1517" t="s">
        <v>1277</v>
      </c>
      <c r="E1517" t="s">
        <v>310</v>
      </c>
      <c r="F1517" t="s">
        <v>133</v>
      </c>
      <c r="G1517" t="s">
        <v>212</v>
      </c>
      <c r="H1517">
        <v>45808</v>
      </c>
      <c r="I1517">
        <v>45808</v>
      </c>
      <c r="J1517" t="s">
        <v>856</v>
      </c>
      <c r="K1517">
        <v>2230130</v>
      </c>
      <c r="L1517" t="s">
        <v>325</v>
      </c>
      <c r="O1517">
        <v>10017213</v>
      </c>
      <c r="P1517" t="s">
        <v>146</v>
      </c>
      <c r="Q1517">
        <v>0</v>
      </c>
      <c r="R1517" t="s">
        <v>269</v>
      </c>
      <c r="S1517" t="s">
        <v>347</v>
      </c>
      <c r="T1517">
        <v>11484322</v>
      </c>
      <c r="U1517">
        <v>45619</v>
      </c>
      <c r="V1517">
        <v>45808</v>
      </c>
      <c r="W1517">
        <v>45805</v>
      </c>
      <c r="X1517">
        <v>0</v>
      </c>
      <c r="Y1517">
        <v>1290900</v>
      </c>
      <c r="Z1517" t="s">
        <v>1568</v>
      </c>
      <c r="AA1517" t="s">
        <v>249</v>
      </c>
      <c r="AB1517" t="s">
        <v>121</v>
      </c>
      <c r="AC1517" t="s">
        <v>255</v>
      </c>
      <c r="AD1517" t="s">
        <v>141</v>
      </c>
      <c r="AE1517" t="s">
        <v>249</v>
      </c>
      <c r="AF1517" t="s">
        <v>3326</v>
      </c>
      <c r="AG1517">
        <v>0</v>
      </c>
    </row>
    <row r="1518" spans="1:33" x14ac:dyDescent="0.35">
      <c r="A1518" t="s">
        <v>324</v>
      </c>
      <c r="B1518">
        <v>6514985</v>
      </c>
      <c r="C1518" t="s">
        <v>138</v>
      </c>
      <c r="D1518" t="s">
        <v>1278</v>
      </c>
      <c r="E1518" t="s">
        <v>310</v>
      </c>
      <c r="F1518" t="s">
        <v>133</v>
      </c>
      <c r="G1518" t="s">
        <v>212</v>
      </c>
      <c r="H1518">
        <v>45808</v>
      </c>
      <c r="I1518">
        <v>45808</v>
      </c>
      <c r="J1518" t="s">
        <v>856</v>
      </c>
      <c r="K1518">
        <v>1291900</v>
      </c>
      <c r="L1518" t="s">
        <v>325</v>
      </c>
      <c r="O1518">
        <v>10017565</v>
      </c>
      <c r="P1518" t="s">
        <v>428</v>
      </c>
      <c r="Q1518">
        <v>0</v>
      </c>
      <c r="R1518" t="s">
        <v>269</v>
      </c>
      <c r="S1518" t="s">
        <v>347</v>
      </c>
      <c r="T1518">
        <v>11484333</v>
      </c>
      <c r="U1518">
        <v>45619</v>
      </c>
      <c r="V1518">
        <v>45808</v>
      </c>
      <c r="W1518">
        <v>45805</v>
      </c>
      <c r="X1518">
        <v>0</v>
      </c>
      <c r="Y1518">
        <v>1290900</v>
      </c>
      <c r="Z1518" t="s">
        <v>1568</v>
      </c>
      <c r="AA1518" t="s">
        <v>249</v>
      </c>
      <c r="AB1518" t="s">
        <v>121</v>
      </c>
      <c r="AC1518" t="s">
        <v>255</v>
      </c>
      <c r="AD1518" t="s">
        <v>141</v>
      </c>
      <c r="AE1518" t="s">
        <v>249</v>
      </c>
      <c r="AF1518" t="s">
        <v>3326</v>
      </c>
      <c r="AG1518">
        <v>0</v>
      </c>
    </row>
    <row r="1519" spans="1:33" x14ac:dyDescent="0.35">
      <c r="A1519" t="s">
        <v>230</v>
      </c>
      <c r="B1519">
        <v>6514952</v>
      </c>
      <c r="C1519" t="s">
        <v>129</v>
      </c>
      <c r="D1519" t="s">
        <v>1279</v>
      </c>
      <c r="E1519" t="s">
        <v>310</v>
      </c>
      <c r="F1519" t="s">
        <v>133</v>
      </c>
      <c r="G1519" t="s">
        <v>147</v>
      </c>
      <c r="H1519">
        <v>45809</v>
      </c>
      <c r="I1519">
        <v>45809</v>
      </c>
      <c r="J1519" t="s">
        <v>856</v>
      </c>
      <c r="K1519">
        <v>1215150</v>
      </c>
      <c r="L1519" t="s">
        <v>277</v>
      </c>
      <c r="O1519">
        <v>10014636</v>
      </c>
      <c r="P1519" t="s">
        <v>230</v>
      </c>
      <c r="Q1519">
        <v>0</v>
      </c>
      <c r="R1519" t="s">
        <v>329</v>
      </c>
      <c r="S1519" t="s">
        <v>343</v>
      </c>
      <c r="T1519">
        <v>11391623</v>
      </c>
      <c r="U1519">
        <v>45618</v>
      </c>
      <c r="V1519">
        <v>45809</v>
      </c>
      <c r="W1519">
        <v>45776</v>
      </c>
      <c r="X1519">
        <v>0</v>
      </c>
      <c r="Y1519">
        <v>1290900</v>
      </c>
      <c r="Z1519" t="s">
        <v>1568</v>
      </c>
      <c r="AA1519" t="s">
        <v>246</v>
      </c>
      <c r="AB1519" t="s">
        <v>121</v>
      </c>
      <c r="AC1519" t="s">
        <v>255</v>
      </c>
      <c r="AD1519" t="s">
        <v>141</v>
      </c>
      <c r="AE1519" t="s">
        <v>246</v>
      </c>
      <c r="AF1519" t="s">
        <v>3326</v>
      </c>
      <c r="AG1519">
        <v>6</v>
      </c>
    </row>
    <row r="1520" spans="1:33" x14ac:dyDescent="0.35">
      <c r="A1520" t="s">
        <v>274</v>
      </c>
      <c r="B1520">
        <v>6514950</v>
      </c>
      <c r="C1520" t="s">
        <v>123</v>
      </c>
      <c r="D1520" t="s">
        <v>1280</v>
      </c>
      <c r="E1520" t="s">
        <v>310</v>
      </c>
      <c r="F1520" t="s">
        <v>133</v>
      </c>
      <c r="G1520" t="s">
        <v>132</v>
      </c>
      <c r="H1520">
        <v>45845</v>
      </c>
      <c r="I1520">
        <v>45845</v>
      </c>
      <c r="J1520" t="s">
        <v>856</v>
      </c>
      <c r="K1520">
        <v>1210102</v>
      </c>
      <c r="L1520" t="s">
        <v>275</v>
      </c>
      <c r="O1520">
        <v>10014596</v>
      </c>
      <c r="P1520" t="s">
        <v>176</v>
      </c>
      <c r="Q1520">
        <v>0</v>
      </c>
      <c r="R1520" t="s">
        <v>342</v>
      </c>
      <c r="S1520" t="s">
        <v>342</v>
      </c>
      <c r="T1520">
        <v>11449616</v>
      </c>
      <c r="U1520">
        <v>45618</v>
      </c>
      <c r="V1520">
        <v>45845</v>
      </c>
      <c r="W1520">
        <v>45805</v>
      </c>
      <c r="X1520">
        <v>0</v>
      </c>
      <c r="Y1520">
        <v>1290900</v>
      </c>
      <c r="Z1520" t="s">
        <v>1568</v>
      </c>
      <c r="AA1520" t="s">
        <v>248</v>
      </c>
      <c r="AB1520" t="s">
        <v>121</v>
      </c>
      <c r="AC1520" t="s">
        <v>255</v>
      </c>
      <c r="AD1520" t="s">
        <v>141</v>
      </c>
      <c r="AE1520" t="s">
        <v>248</v>
      </c>
      <c r="AF1520" t="s">
        <v>3326</v>
      </c>
      <c r="AG1520">
        <v>8</v>
      </c>
    </row>
    <row r="1521" spans="1:33" x14ac:dyDescent="0.35">
      <c r="A1521" t="s">
        <v>177</v>
      </c>
      <c r="B1521">
        <v>6514934</v>
      </c>
      <c r="C1521" t="s">
        <v>129</v>
      </c>
      <c r="D1521" t="s">
        <v>1281</v>
      </c>
      <c r="E1521" t="s">
        <v>310</v>
      </c>
      <c r="F1521" t="s">
        <v>133</v>
      </c>
      <c r="G1521" t="s">
        <v>147</v>
      </c>
      <c r="H1521">
        <v>45809</v>
      </c>
      <c r="I1521">
        <v>45809</v>
      </c>
      <c r="J1521" t="s">
        <v>856</v>
      </c>
      <c r="K1521">
        <v>1215150</v>
      </c>
      <c r="L1521" t="s">
        <v>278</v>
      </c>
      <c r="O1521">
        <v>10014634</v>
      </c>
      <c r="P1521" t="s">
        <v>177</v>
      </c>
      <c r="Q1521">
        <v>0</v>
      </c>
      <c r="R1521" t="s">
        <v>329</v>
      </c>
      <c r="S1521" t="s">
        <v>343</v>
      </c>
      <c r="T1521">
        <v>11430485</v>
      </c>
      <c r="U1521">
        <v>45618</v>
      </c>
      <c r="V1521">
        <v>45809</v>
      </c>
      <c r="W1521">
        <v>45776</v>
      </c>
      <c r="X1521">
        <v>0</v>
      </c>
      <c r="Y1521">
        <v>1290900</v>
      </c>
      <c r="Z1521" t="s">
        <v>1568</v>
      </c>
      <c r="AA1521" t="s">
        <v>246</v>
      </c>
      <c r="AB1521" t="s">
        <v>121</v>
      </c>
      <c r="AC1521" t="s">
        <v>255</v>
      </c>
      <c r="AD1521" t="s">
        <v>141</v>
      </c>
      <c r="AE1521" t="s">
        <v>246</v>
      </c>
      <c r="AF1521" t="s">
        <v>3326</v>
      </c>
      <c r="AG1521">
        <v>1</v>
      </c>
    </row>
    <row r="1522" spans="1:33" x14ac:dyDescent="0.35">
      <c r="A1522" t="s">
        <v>178</v>
      </c>
      <c r="B1522">
        <v>6514908</v>
      </c>
      <c r="C1522" t="s">
        <v>129</v>
      </c>
      <c r="D1522" t="s">
        <v>1282</v>
      </c>
      <c r="E1522" t="s">
        <v>310</v>
      </c>
      <c r="F1522" t="s">
        <v>133</v>
      </c>
      <c r="G1522" t="s">
        <v>147</v>
      </c>
      <c r="H1522">
        <v>45839</v>
      </c>
      <c r="I1522">
        <v>45869</v>
      </c>
      <c r="J1522" t="s">
        <v>3476</v>
      </c>
      <c r="K1522">
        <v>1215154</v>
      </c>
      <c r="L1522" t="s">
        <v>392</v>
      </c>
      <c r="O1522">
        <v>10014644</v>
      </c>
      <c r="P1522" t="s">
        <v>178</v>
      </c>
      <c r="Q1522">
        <v>0</v>
      </c>
      <c r="R1522" t="s">
        <v>329</v>
      </c>
      <c r="S1522" t="s">
        <v>3901</v>
      </c>
      <c r="T1522">
        <v>11411982</v>
      </c>
      <c r="U1522">
        <v>45618</v>
      </c>
      <c r="V1522">
        <v>45839</v>
      </c>
      <c r="W1522">
        <v>45835</v>
      </c>
      <c r="X1522">
        <v>0</v>
      </c>
      <c r="Y1522">
        <v>1290900</v>
      </c>
      <c r="Z1522" t="s">
        <v>1568</v>
      </c>
      <c r="AA1522" t="s">
        <v>246</v>
      </c>
      <c r="AB1522" t="s">
        <v>121</v>
      </c>
      <c r="AC1522" t="s">
        <v>255</v>
      </c>
      <c r="AD1522" t="s">
        <v>141</v>
      </c>
      <c r="AE1522" t="s">
        <v>246</v>
      </c>
      <c r="AF1522" t="s">
        <v>1812</v>
      </c>
      <c r="AG1522">
        <v>6</v>
      </c>
    </row>
    <row r="1523" spans="1:33" x14ac:dyDescent="0.35">
      <c r="A1523" t="s">
        <v>187</v>
      </c>
      <c r="B1523">
        <v>6514906</v>
      </c>
      <c r="C1523" t="s">
        <v>129</v>
      </c>
      <c r="D1523" t="s">
        <v>1283</v>
      </c>
      <c r="E1523" t="s">
        <v>310</v>
      </c>
      <c r="F1523" t="s">
        <v>133</v>
      </c>
      <c r="G1523" t="s">
        <v>147</v>
      </c>
      <c r="H1523">
        <v>45809</v>
      </c>
      <c r="I1523">
        <v>45809</v>
      </c>
      <c r="J1523" t="s">
        <v>856</v>
      </c>
      <c r="K1523">
        <v>1215154</v>
      </c>
      <c r="L1523" t="s">
        <v>328</v>
      </c>
      <c r="O1523">
        <v>10014643</v>
      </c>
      <c r="P1523" t="s">
        <v>187</v>
      </c>
      <c r="Q1523">
        <v>0</v>
      </c>
      <c r="R1523" t="s">
        <v>329</v>
      </c>
      <c r="S1523" t="s">
        <v>343</v>
      </c>
      <c r="T1523">
        <v>11363603</v>
      </c>
      <c r="U1523">
        <v>45618</v>
      </c>
      <c r="V1523">
        <v>45809</v>
      </c>
      <c r="W1523">
        <v>45776</v>
      </c>
      <c r="X1523">
        <v>0</v>
      </c>
      <c r="Y1523">
        <v>1290900</v>
      </c>
      <c r="Z1523" t="s">
        <v>1568</v>
      </c>
      <c r="AA1523" t="s">
        <v>246</v>
      </c>
      <c r="AB1523" t="s">
        <v>121</v>
      </c>
      <c r="AC1523" t="s">
        <v>255</v>
      </c>
      <c r="AD1523" t="s">
        <v>141</v>
      </c>
      <c r="AE1523" t="s">
        <v>246</v>
      </c>
      <c r="AF1523" t="s">
        <v>3326</v>
      </c>
      <c r="AG1523">
        <v>18</v>
      </c>
    </row>
    <row r="1524" spans="1:33" x14ac:dyDescent="0.35">
      <c r="A1524" t="s">
        <v>216</v>
      </c>
      <c r="B1524">
        <v>6514849</v>
      </c>
      <c r="C1524" t="s">
        <v>129</v>
      </c>
      <c r="D1524" t="s">
        <v>1151</v>
      </c>
      <c r="E1524" t="s">
        <v>310</v>
      </c>
      <c r="F1524" t="s">
        <v>133</v>
      </c>
      <c r="G1524" t="s">
        <v>132</v>
      </c>
      <c r="H1524">
        <v>45839</v>
      </c>
      <c r="I1524">
        <v>45869</v>
      </c>
      <c r="J1524" t="s">
        <v>3476</v>
      </c>
      <c r="K1524">
        <v>1215154</v>
      </c>
      <c r="L1524" t="s">
        <v>282</v>
      </c>
      <c r="O1524">
        <v>10014642</v>
      </c>
      <c r="P1524" t="s">
        <v>216</v>
      </c>
      <c r="Q1524">
        <v>0</v>
      </c>
      <c r="R1524" t="s">
        <v>329</v>
      </c>
      <c r="S1524" t="s">
        <v>3901</v>
      </c>
      <c r="T1524">
        <v>11413653</v>
      </c>
      <c r="U1524">
        <v>45618</v>
      </c>
      <c r="V1524">
        <v>45839</v>
      </c>
      <c r="W1524">
        <v>45835</v>
      </c>
      <c r="X1524">
        <v>0</v>
      </c>
      <c r="Y1524">
        <v>1290900</v>
      </c>
      <c r="Z1524" t="s">
        <v>1568</v>
      </c>
      <c r="AA1524" t="s">
        <v>246</v>
      </c>
      <c r="AB1524" t="s">
        <v>121</v>
      </c>
      <c r="AC1524" t="s">
        <v>255</v>
      </c>
      <c r="AD1524" t="s">
        <v>122</v>
      </c>
      <c r="AE1524" t="s">
        <v>246</v>
      </c>
      <c r="AF1524" t="s">
        <v>1812</v>
      </c>
      <c r="AG1524">
        <v>1</v>
      </c>
    </row>
    <row r="1525" spans="1:33" x14ac:dyDescent="0.35">
      <c r="A1525" t="s">
        <v>216</v>
      </c>
      <c r="B1525">
        <v>6514818</v>
      </c>
      <c r="C1525" t="s">
        <v>129</v>
      </c>
      <c r="D1525" t="s">
        <v>1285</v>
      </c>
      <c r="E1525" t="s">
        <v>310</v>
      </c>
      <c r="F1525" t="s">
        <v>133</v>
      </c>
      <c r="G1525" t="s">
        <v>147</v>
      </c>
      <c r="H1525">
        <v>45809</v>
      </c>
      <c r="I1525">
        <v>45809</v>
      </c>
      <c r="J1525" t="s">
        <v>856</v>
      </c>
      <c r="K1525">
        <v>1215154</v>
      </c>
      <c r="L1525" t="s">
        <v>282</v>
      </c>
      <c r="O1525">
        <v>10014642</v>
      </c>
      <c r="P1525" t="s">
        <v>216</v>
      </c>
      <c r="Q1525">
        <v>0</v>
      </c>
      <c r="R1525" t="s">
        <v>329</v>
      </c>
      <c r="S1525" t="s">
        <v>343</v>
      </c>
      <c r="T1525">
        <v>11412284</v>
      </c>
      <c r="U1525">
        <v>45618</v>
      </c>
      <c r="V1525">
        <v>45809</v>
      </c>
      <c r="W1525">
        <v>45776</v>
      </c>
      <c r="X1525">
        <v>0</v>
      </c>
      <c r="Y1525">
        <v>1290900</v>
      </c>
      <c r="Z1525" t="s">
        <v>1568</v>
      </c>
      <c r="AA1525" t="s">
        <v>246</v>
      </c>
      <c r="AB1525" t="s">
        <v>121</v>
      </c>
      <c r="AC1525" t="s">
        <v>255</v>
      </c>
      <c r="AD1525" t="s">
        <v>141</v>
      </c>
      <c r="AE1525" t="s">
        <v>246</v>
      </c>
      <c r="AF1525" t="s">
        <v>3326</v>
      </c>
      <c r="AG1525">
        <v>8</v>
      </c>
    </row>
    <row r="1526" spans="1:33" x14ac:dyDescent="0.35">
      <c r="A1526" t="s">
        <v>216</v>
      </c>
      <c r="B1526">
        <v>6514817</v>
      </c>
      <c r="C1526" t="s">
        <v>129</v>
      </c>
      <c r="D1526" t="s">
        <v>1286</v>
      </c>
      <c r="E1526" t="s">
        <v>310</v>
      </c>
      <c r="F1526" t="s">
        <v>133</v>
      </c>
      <c r="G1526" t="s">
        <v>147</v>
      </c>
      <c r="H1526">
        <v>45809</v>
      </c>
      <c r="I1526">
        <v>45809</v>
      </c>
      <c r="J1526" t="s">
        <v>856</v>
      </c>
      <c r="K1526">
        <v>1215154</v>
      </c>
      <c r="L1526" t="s">
        <v>282</v>
      </c>
      <c r="O1526">
        <v>10014642</v>
      </c>
      <c r="P1526" t="s">
        <v>216</v>
      </c>
      <c r="Q1526">
        <v>0</v>
      </c>
      <c r="R1526" t="s">
        <v>329</v>
      </c>
      <c r="S1526" t="s">
        <v>343</v>
      </c>
      <c r="T1526">
        <v>11385447</v>
      </c>
      <c r="U1526">
        <v>45618</v>
      </c>
      <c r="V1526">
        <v>45809</v>
      </c>
      <c r="W1526">
        <v>45776</v>
      </c>
      <c r="X1526">
        <v>0</v>
      </c>
      <c r="Y1526">
        <v>1290900</v>
      </c>
      <c r="Z1526" t="s">
        <v>1568</v>
      </c>
      <c r="AA1526" t="s">
        <v>246</v>
      </c>
      <c r="AB1526" t="s">
        <v>121</v>
      </c>
      <c r="AC1526" t="s">
        <v>255</v>
      </c>
      <c r="AD1526" t="s">
        <v>141</v>
      </c>
      <c r="AE1526" t="s">
        <v>246</v>
      </c>
      <c r="AF1526" t="s">
        <v>3326</v>
      </c>
      <c r="AG1526">
        <v>54</v>
      </c>
    </row>
    <row r="1527" spans="1:33" x14ac:dyDescent="0.35">
      <c r="A1527" t="s">
        <v>157</v>
      </c>
      <c r="B1527">
        <v>6513039</v>
      </c>
      <c r="C1527" t="s">
        <v>129</v>
      </c>
      <c r="D1527" t="s">
        <v>1260</v>
      </c>
      <c r="E1527" t="s">
        <v>310</v>
      </c>
      <c r="F1527" t="s">
        <v>133</v>
      </c>
      <c r="G1527" t="s">
        <v>147</v>
      </c>
      <c r="H1527">
        <v>45808</v>
      </c>
      <c r="I1527">
        <v>45808</v>
      </c>
      <c r="J1527" t="s">
        <v>856</v>
      </c>
      <c r="K1527">
        <v>1215150</v>
      </c>
      <c r="L1527" t="s">
        <v>345</v>
      </c>
      <c r="O1527">
        <v>10014635</v>
      </c>
      <c r="P1527" t="s">
        <v>157</v>
      </c>
      <c r="Q1527">
        <v>0</v>
      </c>
      <c r="R1527" t="s">
        <v>347</v>
      </c>
      <c r="S1527" t="s">
        <v>343</v>
      </c>
      <c r="T1527">
        <v>11490006</v>
      </c>
      <c r="U1527">
        <v>45615</v>
      </c>
      <c r="V1527">
        <v>45808</v>
      </c>
      <c r="W1527">
        <v>45776</v>
      </c>
      <c r="X1527">
        <v>0</v>
      </c>
      <c r="Y1527">
        <v>1290900</v>
      </c>
      <c r="Z1527" t="s">
        <v>1568</v>
      </c>
      <c r="AA1527" t="s">
        <v>246</v>
      </c>
      <c r="AB1527" t="s">
        <v>121</v>
      </c>
      <c r="AC1527" t="s">
        <v>255</v>
      </c>
      <c r="AD1527" t="s">
        <v>141</v>
      </c>
      <c r="AE1527" t="s">
        <v>246</v>
      </c>
      <c r="AF1527" t="s">
        <v>3326</v>
      </c>
      <c r="AG1527">
        <v>10</v>
      </c>
    </row>
    <row r="1528" spans="1:33" x14ac:dyDescent="0.35">
      <c r="A1528" t="s">
        <v>198</v>
      </c>
      <c r="B1528">
        <v>6512527</v>
      </c>
      <c r="C1528" t="s">
        <v>129</v>
      </c>
      <c r="D1528" t="s">
        <v>1261</v>
      </c>
      <c r="E1528" t="s">
        <v>310</v>
      </c>
      <c r="F1528" t="s">
        <v>259</v>
      </c>
      <c r="G1528" t="s">
        <v>192</v>
      </c>
      <c r="H1528">
        <v>45809</v>
      </c>
      <c r="I1528">
        <v>45809</v>
      </c>
      <c r="J1528" t="s">
        <v>856</v>
      </c>
      <c r="K1528">
        <v>1215156</v>
      </c>
      <c r="L1528" t="s">
        <v>306</v>
      </c>
      <c r="O1528">
        <v>10014640</v>
      </c>
      <c r="P1528" t="s">
        <v>198</v>
      </c>
      <c r="Q1528">
        <v>3443.38</v>
      </c>
      <c r="R1528" t="s">
        <v>343</v>
      </c>
      <c r="S1528" t="s">
        <v>343</v>
      </c>
      <c r="T1528">
        <v>11499563</v>
      </c>
      <c r="U1528">
        <v>45615</v>
      </c>
      <c r="V1528">
        <v>45809</v>
      </c>
      <c r="W1528">
        <v>45798</v>
      </c>
      <c r="X1528">
        <v>3443.38</v>
      </c>
      <c r="Y1528">
        <v>1290900</v>
      </c>
      <c r="Z1528" t="s">
        <v>1568</v>
      </c>
      <c r="AA1528" t="s">
        <v>246</v>
      </c>
      <c r="AB1528" t="s">
        <v>121</v>
      </c>
      <c r="AC1528" t="s">
        <v>255</v>
      </c>
      <c r="AD1528" t="s">
        <v>135</v>
      </c>
      <c r="AE1528" t="s">
        <v>246</v>
      </c>
      <c r="AF1528" t="s">
        <v>3326</v>
      </c>
      <c r="AG1528">
        <v>4</v>
      </c>
    </row>
    <row r="1529" spans="1:33" x14ac:dyDescent="0.35">
      <c r="A1529" t="s">
        <v>128</v>
      </c>
      <c r="B1529">
        <v>6504196</v>
      </c>
      <c r="C1529" t="s">
        <v>123</v>
      </c>
      <c r="D1529" t="s">
        <v>1262</v>
      </c>
      <c r="E1529" t="s">
        <v>310</v>
      </c>
      <c r="F1529" t="s">
        <v>133</v>
      </c>
      <c r="G1529" t="s">
        <v>132</v>
      </c>
      <c r="H1529">
        <v>45845</v>
      </c>
      <c r="I1529">
        <v>45845</v>
      </c>
      <c r="J1529" t="s">
        <v>856</v>
      </c>
      <c r="K1529">
        <v>1210100</v>
      </c>
      <c r="L1529" t="s">
        <v>390</v>
      </c>
      <c r="O1529">
        <v>10014594</v>
      </c>
      <c r="P1529" t="s">
        <v>128</v>
      </c>
      <c r="Q1529">
        <v>0</v>
      </c>
      <c r="R1529" t="s">
        <v>343</v>
      </c>
      <c r="S1529" t="s">
        <v>342</v>
      </c>
      <c r="T1529">
        <v>11488359</v>
      </c>
      <c r="U1529">
        <v>45614</v>
      </c>
      <c r="V1529">
        <v>45845</v>
      </c>
      <c r="W1529">
        <v>45805</v>
      </c>
      <c r="X1529">
        <v>0</v>
      </c>
      <c r="Y1529">
        <v>1290900</v>
      </c>
      <c r="Z1529" t="s">
        <v>1568</v>
      </c>
      <c r="AA1529" t="s">
        <v>248</v>
      </c>
      <c r="AB1529" t="s">
        <v>121</v>
      </c>
      <c r="AC1529" t="s">
        <v>255</v>
      </c>
      <c r="AD1529" t="s">
        <v>141</v>
      </c>
      <c r="AE1529" t="s">
        <v>248</v>
      </c>
      <c r="AF1529" t="s">
        <v>3326</v>
      </c>
      <c r="AG1529">
        <v>3</v>
      </c>
    </row>
    <row r="1530" spans="1:33" x14ac:dyDescent="0.35">
      <c r="A1530" t="s">
        <v>137</v>
      </c>
      <c r="B1530">
        <v>6504195</v>
      </c>
      <c r="C1530" t="s">
        <v>123</v>
      </c>
      <c r="D1530" t="s">
        <v>1262</v>
      </c>
      <c r="E1530" t="s">
        <v>310</v>
      </c>
      <c r="F1530" t="s">
        <v>133</v>
      </c>
      <c r="G1530" t="s">
        <v>132</v>
      </c>
      <c r="H1530">
        <v>45845</v>
      </c>
      <c r="I1530">
        <v>45845</v>
      </c>
      <c r="J1530" t="s">
        <v>856</v>
      </c>
      <c r="K1530">
        <v>1210100</v>
      </c>
      <c r="L1530" t="s">
        <v>388</v>
      </c>
      <c r="O1530">
        <v>10014595</v>
      </c>
      <c r="P1530" t="s">
        <v>137</v>
      </c>
      <c r="Q1530">
        <v>0</v>
      </c>
      <c r="R1530" t="s">
        <v>343</v>
      </c>
      <c r="S1530" t="s">
        <v>342</v>
      </c>
      <c r="T1530">
        <v>11488361</v>
      </c>
      <c r="U1530">
        <v>45614</v>
      </c>
      <c r="V1530">
        <v>45845</v>
      </c>
      <c r="W1530">
        <v>45805</v>
      </c>
      <c r="X1530">
        <v>0</v>
      </c>
      <c r="Y1530">
        <v>1290900</v>
      </c>
      <c r="Z1530" t="s">
        <v>1568</v>
      </c>
      <c r="AA1530" t="s">
        <v>248</v>
      </c>
      <c r="AB1530" t="s">
        <v>121</v>
      </c>
      <c r="AC1530" t="s">
        <v>255</v>
      </c>
      <c r="AD1530" t="s">
        <v>141</v>
      </c>
      <c r="AE1530" t="s">
        <v>248</v>
      </c>
      <c r="AF1530" t="s">
        <v>3326</v>
      </c>
      <c r="AG1530">
        <v>6</v>
      </c>
    </row>
    <row r="1531" spans="1:33" x14ac:dyDescent="0.35">
      <c r="A1531" t="s">
        <v>324</v>
      </c>
      <c r="B1531">
        <v>6504194</v>
      </c>
      <c r="C1531" t="s">
        <v>138</v>
      </c>
      <c r="D1531" t="s">
        <v>1263</v>
      </c>
      <c r="E1531" t="s">
        <v>310</v>
      </c>
      <c r="F1531" t="s">
        <v>259</v>
      </c>
      <c r="G1531" t="s">
        <v>142</v>
      </c>
      <c r="H1531">
        <v>45870</v>
      </c>
      <c r="I1531">
        <v>45870</v>
      </c>
      <c r="J1531" t="s">
        <v>856</v>
      </c>
      <c r="K1531">
        <v>1291900</v>
      </c>
      <c r="L1531" t="s">
        <v>325</v>
      </c>
      <c r="O1531">
        <v>10014892</v>
      </c>
      <c r="P1531" t="s">
        <v>1264</v>
      </c>
      <c r="Q1531">
        <v>0</v>
      </c>
      <c r="R1531" t="s">
        <v>343</v>
      </c>
      <c r="S1531" t="s">
        <v>3891</v>
      </c>
      <c r="T1531">
        <v>11455576</v>
      </c>
      <c r="U1531">
        <v>45614</v>
      </c>
      <c r="V1531">
        <v>45870</v>
      </c>
      <c r="W1531">
        <v>45844</v>
      </c>
      <c r="X1531">
        <v>0</v>
      </c>
      <c r="Y1531">
        <v>1290900</v>
      </c>
      <c r="Z1531" t="s">
        <v>1568</v>
      </c>
      <c r="AA1531" t="s">
        <v>249</v>
      </c>
      <c r="AB1531" t="s">
        <v>121</v>
      </c>
      <c r="AC1531" t="s">
        <v>255</v>
      </c>
      <c r="AD1531" t="s">
        <v>141</v>
      </c>
      <c r="AE1531" t="s">
        <v>249</v>
      </c>
      <c r="AF1531" t="s">
        <v>1812</v>
      </c>
      <c r="AG1531">
        <v>6</v>
      </c>
    </row>
    <row r="1532" spans="1:33" x14ac:dyDescent="0.35">
      <c r="A1532" t="s">
        <v>232</v>
      </c>
      <c r="B1532">
        <v>6503967</v>
      </c>
      <c r="C1532" t="s">
        <v>129</v>
      </c>
      <c r="D1532" t="s">
        <v>1252</v>
      </c>
      <c r="E1532" t="s">
        <v>310</v>
      </c>
      <c r="F1532" t="s">
        <v>133</v>
      </c>
      <c r="G1532" t="s">
        <v>132</v>
      </c>
      <c r="H1532">
        <v>45808</v>
      </c>
      <c r="I1532">
        <v>45808</v>
      </c>
      <c r="J1532" t="s">
        <v>856</v>
      </c>
      <c r="K1532">
        <v>1213130</v>
      </c>
      <c r="L1532" t="s">
        <v>340</v>
      </c>
      <c r="O1532">
        <v>10014610</v>
      </c>
      <c r="P1532" t="s">
        <v>232</v>
      </c>
      <c r="Q1532">
        <v>0</v>
      </c>
      <c r="R1532" t="s">
        <v>347</v>
      </c>
      <c r="S1532" t="s">
        <v>343</v>
      </c>
      <c r="T1532">
        <v>11403952</v>
      </c>
      <c r="U1532">
        <v>45613</v>
      </c>
      <c r="V1532">
        <v>45808</v>
      </c>
      <c r="W1532">
        <v>45776</v>
      </c>
      <c r="X1532">
        <v>0</v>
      </c>
      <c r="Y1532">
        <v>1290900</v>
      </c>
      <c r="Z1532" t="s">
        <v>1568</v>
      </c>
      <c r="AA1532" t="s">
        <v>245</v>
      </c>
      <c r="AB1532" t="s">
        <v>121</v>
      </c>
      <c r="AC1532" t="s">
        <v>255</v>
      </c>
      <c r="AD1532" t="s">
        <v>122</v>
      </c>
      <c r="AE1532" t="s">
        <v>245</v>
      </c>
      <c r="AF1532" t="s">
        <v>1812</v>
      </c>
      <c r="AG1532">
        <v>2</v>
      </c>
    </row>
    <row r="1533" spans="1:33" x14ac:dyDescent="0.35">
      <c r="A1533" t="s">
        <v>134</v>
      </c>
      <c r="B1533">
        <v>6503902</v>
      </c>
      <c r="C1533" t="s">
        <v>123</v>
      </c>
      <c r="D1533" t="s">
        <v>1113</v>
      </c>
      <c r="E1533" t="s">
        <v>310</v>
      </c>
      <c r="F1533" t="s">
        <v>133</v>
      </c>
      <c r="G1533" t="s">
        <v>226</v>
      </c>
      <c r="H1533">
        <v>45839</v>
      </c>
      <c r="I1533">
        <v>45869</v>
      </c>
      <c r="J1533" t="s">
        <v>3476</v>
      </c>
      <c r="K1533">
        <v>1210101</v>
      </c>
      <c r="L1533" t="s">
        <v>271</v>
      </c>
      <c r="O1533">
        <v>10014658</v>
      </c>
      <c r="P1533" t="s">
        <v>134</v>
      </c>
      <c r="Q1533">
        <v>0</v>
      </c>
      <c r="R1533" t="s">
        <v>343</v>
      </c>
      <c r="S1533" t="s">
        <v>342</v>
      </c>
      <c r="T1533">
        <v>11489950</v>
      </c>
      <c r="U1533">
        <v>45613</v>
      </c>
      <c r="V1533">
        <v>45839</v>
      </c>
      <c r="W1533">
        <v>45833</v>
      </c>
      <c r="X1533">
        <v>0</v>
      </c>
      <c r="Y1533">
        <v>1290900</v>
      </c>
      <c r="Z1533" t="s">
        <v>1568</v>
      </c>
      <c r="AA1533" t="s">
        <v>248</v>
      </c>
      <c r="AB1533" t="s">
        <v>121</v>
      </c>
      <c r="AC1533" t="s">
        <v>255</v>
      </c>
      <c r="AD1533" t="s">
        <v>189</v>
      </c>
      <c r="AE1533" t="s">
        <v>248</v>
      </c>
      <c r="AF1533" t="s">
        <v>1812</v>
      </c>
      <c r="AG1533">
        <v>6</v>
      </c>
    </row>
    <row r="1534" spans="1:33" x14ac:dyDescent="0.35">
      <c r="A1534" t="s">
        <v>227</v>
      </c>
      <c r="B1534">
        <v>6503826</v>
      </c>
      <c r="C1534" t="s">
        <v>129</v>
      </c>
      <c r="D1534" t="s">
        <v>1255</v>
      </c>
      <c r="E1534" t="s">
        <v>310</v>
      </c>
      <c r="F1534" t="s">
        <v>259</v>
      </c>
      <c r="G1534" t="s">
        <v>336</v>
      </c>
      <c r="H1534">
        <v>45850</v>
      </c>
      <c r="I1534">
        <v>45850</v>
      </c>
      <c r="J1534" t="s">
        <v>5406</v>
      </c>
      <c r="K1534">
        <v>1213130</v>
      </c>
      <c r="L1534" t="s">
        <v>305</v>
      </c>
      <c r="O1534">
        <v>10014606</v>
      </c>
      <c r="P1534" t="s">
        <v>227</v>
      </c>
      <c r="Q1534">
        <v>0</v>
      </c>
      <c r="R1534" t="s">
        <v>347</v>
      </c>
      <c r="S1534" t="s">
        <v>291</v>
      </c>
      <c r="T1534">
        <v>11396090</v>
      </c>
      <c r="U1534">
        <v>45613</v>
      </c>
      <c r="V1534">
        <v>45850</v>
      </c>
      <c r="W1534">
        <v>45848</v>
      </c>
      <c r="X1534">
        <v>0</v>
      </c>
      <c r="Y1534">
        <v>1290900</v>
      </c>
      <c r="Z1534" t="s">
        <v>1568</v>
      </c>
      <c r="AA1534" t="s">
        <v>245</v>
      </c>
      <c r="AB1534" t="s">
        <v>121</v>
      </c>
      <c r="AC1534" t="s">
        <v>255</v>
      </c>
      <c r="AD1534" t="s">
        <v>189</v>
      </c>
      <c r="AE1534" t="s">
        <v>245</v>
      </c>
      <c r="AF1534" t="s">
        <v>1812</v>
      </c>
      <c r="AG1534">
        <v>3</v>
      </c>
    </row>
    <row r="1535" spans="1:33" x14ac:dyDescent="0.35">
      <c r="A1535" t="s">
        <v>158</v>
      </c>
      <c r="B1535">
        <v>6503778</v>
      </c>
      <c r="C1535" t="s">
        <v>129</v>
      </c>
      <c r="D1535" t="s">
        <v>1255</v>
      </c>
      <c r="E1535" t="s">
        <v>310</v>
      </c>
      <c r="F1535" t="s">
        <v>133</v>
      </c>
      <c r="G1535" t="s">
        <v>226</v>
      </c>
      <c r="H1535">
        <v>45839</v>
      </c>
      <c r="I1535">
        <v>45869</v>
      </c>
      <c r="J1535" t="s">
        <v>3476</v>
      </c>
      <c r="K1535">
        <v>1213130</v>
      </c>
      <c r="L1535" t="s">
        <v>397</v>
      </c>
      <c r="O1535">
        <v>10014604</v>
      </c>
      <c r="P1535" t="s">
        <v>158</v>
      </c>
      <c r="Q1535">
        <v>0</v>
      </c>
      <c r="R1535" t="s">
        <v>347</v>
      </c>
      <c r="S1535" t="s">
        <v>3901</v>
      </c>
      <c r="T1535">
        <v>11396088</v>
      </c>
      <c r="U1535">
        <v>45613</v>
      </c>
      <c r="V1535">
        <v>45839</v>
      </c>
      <c r="W1535">
        <v>45835</v>
      </c>
      <c r="X1535">
        <v>0</v>
      </c>
      <c r="Y1535">
        <v>1290900</v>
      </c>
      <c r="Z1535" t="s">
        <v>1568</v>
      </c>
      <c r="AA1535" t="s">
        <v>245</v>
      </c>
      <c r="AB1535" t="s">
        <v>121</v>
      </c>
      <c r="AC1535" t="s">
        <v>255</v>
      </c>
      <c r="AD1535" t="s">
        <v>189</v>
      </c>
      <c r="AE1535" t="s">
        <v>245</v>
      </c>
      <c r="AF1535" t="s">
        <v>1812</v>
      </c>
      <c r="AG1535">
        <v>3</v>
      </c>
    </row>
    <row r="1536" spans="1:33" x14ac:dyDescent="0.35">
      <c r="A1536" t="s">
        <v>215</v>
      </c>
      <c r="B1536">
        <v>6503664</v>
      </c>
      <c r="C1536" t="s">
        <v>129</v>
      </c>
      <c r="D1536" t="s">
        <v>1538</v>
      </c>
      <c r="E1536" t="s">
        <v>310</v>
      </c>
      <c r="F1536" t="s">
        <v>133</v>
      </c>
      <c r="G1536" t="s">
        <v>226</v>
      </c>
      <c r="H1536">
        <v>45839</v>
      </c>
      <c r="I1536">
        <v>45869</v>
      </c>
      <c r="J1536" t="s">
        <v>3476</v>
      </c>
      <c r="K1536">
        <v>1213130</v>
      </c>
      <c r="L1536" t="s">
        <v>290</v>
      </c>
      <c r="O1536">
        <v>10018371</v>
      </c>
      <c r="P1536" t="s">
        <v>215</v>
      </c>
      <c r="Q1536">
        <v>0</v>
      </c>
      <c r="R1536" t="s">
        <v>347</v>
      </c>
      <c r="S1536" t="s">
        <v>3901</v>
      </c>
      <c r="T1536">
        <v>11417636</v>
      </c>
      <c r="U1536">
        <v>45613</v>
      </c>
      <c r="V1536">
        <v>45839</v>
      </c>
      <c r="W1536">
        <v>45835</v>
      </c>
      <c r="X1536">
        <v>0</v>
      </c>
      <c r="Y1536">
        <v>1290900</v>
      </c>
      <c r="Z1536" t="s">
        <v>1568</v>
      </c>
      <c r="AA1536" t="s">
        <v>245</v>
      </c>
      <c r="AB1536" t="s">
        <v>121</v>
      </c>
      <c r="AC1536" t="s">
        <v>255</v>
      </c>
      <c r="AD1536" t="s">
        <v>189</v>
      </c>
      <c r="AE1536" t="s">
        <v>245</v>
      </c>
      <c r="AF1536" t="s">
        <v>1812</v>
      </c>
      <c r="AG1536">
        <v>2</v>
      </c>
    </row>
    <row r="1537" spans="1:33" x14ac:dyDescent="0.35">
      <c r="A1537" t="s">
        <v>219</v>
      </c>
      <c r="B1537">
        <v>6503656</v>
      </c>
      <c r="C1537" t="s">
        <v>129</v>
      </c>
      <c r="D1537" t="s">
        <v>1180</v>
      </c>
      <c r="E1537" t="s">
        <v>310</v>
      </c>
      <c r="F1537" t="s">
        <v>133</v>
      </c>
      <c r="G1537" t="s">
        <v>226</v>
      </c>
      <c r="H1537">
        <v>45839</v>
      </c>
      <c r="I1537">
        <v>45869</v>
      </c>
      <c r="J1537" t="s">
        <v>3476</v>
      </c>
      <c r="K1537">
        <v>1213130</v>
      </c>
      <c r="L1537" t="s">
        <v>292</v>
      </c>
      <c r="O1537">
        <v>10017586</v>
      </c>
      <c r="P1537" t="s">
        <v>219</v>
      </c>
      <c r="Q1537">
        <v>0</v>
      </c>
      <c r="R1537" t="s">
        <v>347</v>
      </c>
      <c r="S1537" t="s">
        <v>3901</v>
      </c>
      <c r="T1537">
        <v>11417634</v>
      </c>
      <c r="U1537">
        <v>45613</v>
      </c>
      <c r="V1537">
        <v>45839</v>
      </c>
      <c r="W1537">
        <v>45835</v>
      </c>
      <c r="X1537">
        <v>0</v>
      </c>
      <c r="Y1537">
        <v>1290900</v>
      </c>
      <c r="Z1537" t="s">
        <v>1568</v>
      </c>
      <c r="AA1537" t="s">
        <v>245</v>
      </c>
      <c r="AB1537" t="s">
        <v>121</v>
      </c>
      <c r="AC1537" t="s">
        <v>255</v>
      </c>
      <c r="AD1537" t="s">
        <v>189</v>
      </c>
      <c r="AE1537" t="s">
        <v>245</v>
      </c>
      <c r="AF1537" t="s">
        <v>1812</v>
      </c>
      <c r="AG1537">
        <v>2</v>
      </c>
    </row>
    <row r="1538" spans="1:33" x14ac:dyDescent="0.35">
      <c r="A1538" t="s">
        <v>243</v>
      </c>
      <c r="B1538">
        <v>6503619</v>
      </c>
      <c r="C1538" t="s">
        <v>129</v>
      </c>
      <c r="D1538" t="s">
        <v>6333</v>
      </c>
      <c r="E1538" t="s">
        <v>310</v>
      </c>
      <c r="F1538" t="s">
        <v>997</v>
      </c>
      <c r="G1538" t="s">
        <v>136</v>
      </c>
      <c r="H1538">
        <v>45839</v>
      </c>
      <c r="I1538">
        <v>45869</v>
      </c>
      <c r="J1538" t="s">
        <v>3476</v>
      </c>
      <c r="K1538">
        <v>1213130</v>
      </c>
      <c r="L1538" t="s">
        <v>384</v>
      </c>
      <c r="O1538">
        <v>10014627</v>
      </c>
      <c r="P1538" t="s">
        <v>243</v>
      </c>
      <c r="Q1538">
        <v>4321.4799999999996</v>
      </c>
      <c r="R1538" t="s">
        <v>347</v>
      </c>
      <c r="S1538" t="s">
        <v>3901</v>
      </c>
      <c r="T1538">
        <v>11386769</v>
      </c>
      <c r="U1538">
        <v>45613</v>
      </c>
      <c r="V1538">
        <v>45839</v>
      </c>
      <c r="W1538">
        <v>45835</v>
      </c>
      <c r="X1538">
        <v>4321.4799999999996</v>
      </c>
      <c r="Y1538">
        <v>1290900</v>
      </c>
      <c r="Z1538" t="s">
        <v>1568</v>
      </c>
      <c r="AA1538" t="s">
        <v>245</v>
      </c>
      <c r="AB1538" t="s">
        <v>121</v>
      </c>
      <c r="AC1538" t="s">
        <v>255</v>
      </c>
      <c r="AD1538" t="s">
        <v>135</v>
      </c>
      <c r="AE1538" t="s">
        <v>245</v>
      </c>
      <c r="AF1538" t="s">
        <v>3326</v>
      </c>
      <c r="AG1538">
        <v>2</v>
      </c>
    </row>
    <row r="1539" spans="1:33" x14ac:dyDescent="0.35">
      <c r="A1539" t="s">
        <v>131</v>
      </c>
      <c r="B1539">
        <v>6502958</v>
      </c>
      <c r="C1539" t="s">
        <v>129</v>
      </c>
      <c r="D1539" t="s">
        <v>1256</v>
      </c>
      <c r="E1539" t="s">
        <v>310</v>
      </c>
      <c r="F1539" t="s">
        <v>133</v>
      </c>
      <c r="G1539" t="s">
        <v>226</v>
      </c>
      <c r="H1539">
        <v>45839</v>
      </c>
      <c r="I1539">
        <v>45869</v>
      </c>
      <c r="J1539" t="s">
        <v>3476</v>
      </c>
      <c r="K1539">
        <v>1213130</v>
      </c>
      <c r="L1539" t="s">
        <v>335</v>
      </c>
      <c r="O1539">
        <v>10014603</v>
      </c>
      <c r="P1539" t="s">
        <v>131</v>
      </c>
      <c r="Q1539">
        <v>0</v>
      </c>
      <c r="R1539" t="s">
        <v>347</v>
      </c>
      <c r="S1539" t="s">
        <v>3901</v>
      </c>
      <c r="T1539">
        <v>11487604</v>
      </c>
      <c r="U1539">
        <v>45613</v>
      </c>
      <c r="V1539">
        <v>45839</v>
      </c>
      <c r="W1539">
        <v>45835</v>
      </c>
      <c r="X1539">
        <v>0</v>
      </c>
      <c r="Y1539">
        <v>1290900</v>
      </c>
      <c r="Z1539" t="s">
        <v>1568</v>
      </c>
      <c r="AA1539" t="s">
        <v>245</v>
      </c>
      <c r="AB1539" t="s">
        <v>121</v>
      </c>
      <c r="AC1539" t="s">
        <v>255</v>
      </c>
      <c r="AD1539" t="s">
        <v>189</v>
      </c>
      <c r="AE1539" t="s">
        <v>245</v>
      </c>
      <c r="AF1539" t="s">
        <v>1812</v>
      </c>
      <c r="AG1539">
        <v>3</v>
      </c>
    </row>
    <row r="1540" spans="1:33" x14ac:dyDescent="0.35">
      <c r="A1540" t="s">
        <v>413</v>
      </c>
      <c r="B1540">
        <v>6502950</v>
      </c>
      <c r="C1540" t="s">
        <v>129</v>
      </c>
      <c r="D1540" t="s">
        <v>1257</v>
      </c>
      <c r="E1540" t="s">
        <v>310</v>
      </c>
      <c r="F1540" t="s">
        <v>133</v>
      </c>
      <c r="G1540" t="s">
        <v>147</v>
      </c>
      <c r="H1540">
        <v>45839</v>
      </c>
      <c r="I1540">
        <v>45869</v>
      </c>
      <c r="J1540" t="s">
        <v>3476</v>
      </c>
      <c r="K1540">
        <v>1213130</v>
      </c>
      <c r="L1540" t="s">
        <v>414</v>
      </c>
      <c r="O1540">
        <v>10014620</v>
      </c>
      <c r="P1540" t="s">
        <v>413</v>
      </c>
      <c r="Q1540">
        <v>0</v>
      </c>
      <c r="R1540" t="s">
        <v>347</v>
      </c>
      <c r="S1540" t="s">
        <v>3901</v>
      </c>
      <c r="T1540">
        <v>11444230</v>
      </c>
      <c r="U1540">
        <v>45613</v>
      </c>
      <c r="V1540">
        <v>45839</v>
      </c>
      <c r="W1540">
        <v>45835</v>
      </c>
      <c r="X1540">
        <v>0</v>
      </c>
      <c r="Y1540">
        <v>1290900</v>
      </c>
      <c r="Z1540" t="s">
        <v>1568</v>
      </c>
      <c r="AA1540" t="s">
        <v>245</v>
      </c>
      <c r="AB1540" t="s">
        <v>121</v>
      </c>
      <c r="AC1540" t="s">
        <v>255</v>
      </c>
      <c r="AD1540" t="s">
        <v>141</v>
      </c>
      <c r="AE1540" t="s">
        <v>245</v>
      </c>
      <c r="AF1540" t="s">
        <v>1812</v>
      </c>
      <c r="AG1540">
        <v>4</v>
      </c>
    </row>
    <row r="1541" spans="1:33" x14ac:dyDescent="0.35">
      <c r="A1541" t="s">
        <v>274</v>
      </c>
      <c r="B1541">
        <v>6502158</v>
      </c>
      <c r="C1541" t="s">
        <v>123</v>
      </c>
      <c r="D1541" t="s">
        <v>1258</v>
      </c>
      <c r="E1541" t="s">
        <v>310</v>
      </c>
      <c r="F1541" t="s">
        <v>379</v>
      </c>
      <c r="G1541" t="s">
        <v>127</v>
      </c>
      <c r="H1541">
        <v>45923</v>
      </c>
      <c r="I1541">
        <v>45923</v>
      </c>
      <c r="J1541" t="s">
        <v>856</v>
      </c>
      <c r="K1541">
        <v>1210102</v>
      </c>
      <c r="L1541" t="s">
        <v>275</v>
      </c>
      <c r="O1541">
        <v>10014596</v>
      </c>
      <c r="P1541" t="s">
        <v>176</v>
      </c>
      <c r="Q1541">
        <v>0</v>
      </c>
      <c r="R1541" t="s">
        <v>296</v>
      </c>
      <c r="S1541" t="s">
        <v>296</v>
      </c>
      <c r="T1541">
        <v>11461812</v>
      </c>
      <c r="U1541">
        <v>45611</v>
      </c>
      <c r="V1541">
        <v>45923</v>
      </c>
      <c r="W1541">
        <v>45853</v>
      </c>
      <c r="X1541">
        <v>0</v>
      </c>
      <c r="Y1541">
        <v>1290900</v>
      </c>
      <c r="Z1541" t="s">
        <v>1568</v>
      </c>
      <c r="AA1541" t="s">
        <v>248</v>
      </c>
      <c r="AB1541" t="s">
        <v>121</v>
      </c>
      <c r="AC1541" t="s">
        <v>255</v>
      </c>
      <c r="AD1541" t="s">
        <v>141</v>
      </c>
      <c r="AE1541" t="s">
        <v>248</v>
      </c>
      <c r="AF1541" t="s">
        <v>3326</v>
      </c>
      <c r="AG1541">
        <v>12</v>
      </c>
    </row>
    <row r="1542" spans="1:33" x14ac:dyDescent="0.35">
      <c r="A1542" t="s">
        <v>272</v>
      </c>
      <c r="B1542">
        <v>6501663</v>
      </c>
      <c r="C1542" t="s">
        <v>123</v>
      </c>
      <c r="D1542" t="s">
        <v>1259</v>
      </c>
      <c r="E1542" t="s">
        <v>310</v>
      </c>
      <c r="F1542" t="s">
        <v>133</v>
      </c>
      <c r="G1542" t="s">
        <v>132</v>
      </c>
      <c r="H1542">
        <v>45839</v>
      </c>
      <c r="I1542">
        <v>45869</v>
      </c>
      <c r="J1542" t="s">
        <v>3476</v>
      </c>
      <c r="K1542">
        <v>1210102</v>
      </c>
      <c r="L1542" t="s">
        <v>273</v>
      </c>
      <c r="O1542">
        <v>10017653</v>
      </c>
      <c r="P1542" t="s">
        <v>165</v>
      </c>
      <c r="Q1542">
        <v>0</v>
      </c>
      <c r="R1542" t="s">
        <v>254</v>
      </c>
      <c r="S1542" t="s">
        <v>342</v>
      </c>
      <c r="T1542">
        <v>11476902</v>
      </c>
      <c r="U1542">
        <v>45610</v>
      </c>
      <c r="V1542">
        <v>45839</v>
      </c>
      <c r="W1542">
        <v>45833</v>
      </c>
      <c r="X1542">
        <v>0</v>
      </c>
      <c r="Y1542">
        <v>1290900</v>
      </c>
      <c r="Z1542" t="s">
        <v>1568</v>
      </c>
      <c r="AA1542" t="s">
        <v>248</v>
      </c>
      <c r="AB1542" t="s">
        <v>121</v>
      </c>
      <c r="AC1542" t="s">
        <v>255</v>
      </c>
      <c r="AD1542" t="s">
        <v>122</v>
      </c>
      <c r="AE1542" t="s">
        <v>248</v>
      </c>
      <c r="AF1542" t="s">
        <v>1812</v>
      </c>
      <c r="AG1542">
        <v>8</v>
      </c>
    </row>
    <row r="1543" spans="1:33" x14ac:dyDescent="0.35">
      <c r="A1543" t="s">
        <v>128</v>
      </c>
      <c r="B1543">
        <v>6501115</v>
      </c>
      <c r="C1543" t="s">
        <v>123</v>
      </c>
      <c r="D1543" t="s">
        <v>1215</v>
      </c>
      <c r="E1543" t="s">
        <v>310</v>
      </c>
      <c r="F1543" t="s">
        <v>133</v>
      </c>
      <c r="G1543" t="s">
        <v>132</v>
      </c>
      <c r="H1543">
        <v>45858</v>
      </c>
      <c r="I1543">
        <v>45858</v>
      </c>
      <c r="J1543" t="s">
        <v>856</v>
      </c>
      <c r="K1543">
        <v>1210100</v>
      </c>
      <c r="L1543" t="s">
        <v>390</v>
      </c>
      <c r="O1543">
        <v>10014594</v>
      </c>
      <c r="P1543" t="s">
        <v>128</v>
      </c>
      <c r="Q1543">
        <v>0</v>
      </c>
      <c r="R1543" t="s">
        <v>342</v>
      </c>
      <c r="S1543" t="s">
        <v>296</v>
      </c>
      <c r="T1543">
        <v>11467715</v>
      </c>
      <c r="U1543">
        <v>45608</v>
      </c>
      <c r="V1543">
        <v>45858</v>
      </c>
      <c r="W1543">
        <v>45795</v>
      </c>
      <c r="X1543">
        <v>0</v>
      </c>
      <c r="Y1543">
        <v>1290900</v>
      </c>
      <c r="Z1543" t="s">
        <v>1568</v>
      </c>
      <c r="AA1543" t="s">
        <v>248</v>
      </c>
      <c r="AB1543" t="s">
        <v>121</v>
      </c>
      <c r="AC1543" t="s">
        <v>255</v>
      </c>
      <c r="AD1543" t="s">
        <v>122</v>
      </c>
      <c r="AE1543" t="s">
        <v>248</v>
      </c>
      <c r="AF1543" t="s">
        <v>1812</v>
      </c>
      <c r="AG1543">
        <v>18</v>
      </c>
    </row>
    <row r="1544" spans="1:33" x14ac:dyDescent="0.35">
      <c r="A1544" t="s">
        <v>126</v>
      </c>
      <c r="B1544">
        <v>6501077</v>
      </c>
      <c r="C1544" t="s">
        <v>123</v>
      </c>
      <c r="D1544" t="s">
        <v>1216</v>
      </c>
      <c r="E1544" t="s">
        <v>310</v>
      </c>
      <c r="F1544" t="s">
        <v>439</v>
      </c>
      <c r="G1544" t="s">
        <v>127</v>
      </c>
      <c r="H1544">
        <v>45869</v>
      </c>
      <c r="I1544">
        <v>45869</v>
      </c>
      <c r="J1544" t="s">
        <v>856</v>
      </c>
      <c r="K1544">
        <v>1210101</v>
      </c>
      <c r="L1544" t="s">
        <v>391</v>
      </c>
      <c r="O1544">
        <v>10014657</v>
      </c>
      <c r="P1544" t="s">
        <v>126</v>
      </c>
      <c r="Q1544">
        <v>0</v>
      </c>
      <c r="R1544" t="s">
        <v>342</v>
      </c>
      <c r="S1544" t="s">
        <v>3891</v>
      </c>
      <c r="T1544">
        <v>11462361</v>
      </c>
      <c r="U1544">
        <v>45608</v>
      </c>
      <c r="V1544">
        <v>45869</v>
      </c>
      <c r="W1544">
        <v>45844</v>
      </c>
      <c r="X1544">
        <v>0</v>
      </c>
      <c r="Y1544">
        <v>1290900</v>
      </c>
      <c r="Z1544" t="s">
        <v>1568</v>
      </c>
      <c r="AA1544" t="s">
        <v>248</v>
      </c>
      <c r="AB1544" t="s">
        <v>121</v>
      </c>
      <c r="AC1544" t="s">
        <v>255</v>
      </c>
      <c r="AD1544" t="s">
        <v>141</v>
      </c>
      <c r="AE1544" t="s">
        <v>248</v>
      </c>
      <c r="AF1544" t="s">
        <v>3326</v>
      </c>
      <c r="AG1544">
        <v>2</v>
      </c>
    </row>
    <row r="1545" spans="1:33" x14ac:dyDescent="0.35">
      <c r="A1545" t="s">
        <v>126</v>
      </c>
      <c r="B1545">
        <v>6501075</v>
      </c>
      <c r="C1545" t="s">
        <v>123</v>
      </c>
      <c r="D1545" t="s">
        <v>1217</v>
      </c>
      <c r="E1545" t="s">
        <v>310</v>
      </c>
      <c r="F1545" t="s">
        <v>133</v>
      </c>
      <c r="G1545" t="s">
        <v>132</v>
      </c>
      <c r="H1545">
        <v>45873</v>
      </c>
      <c r="I1545">
        <v>45873</v>
      </c>
      <c r="J1545" t="s">
        <v>856</v>
      </c>
      <c r="K1545">
        <v>1210101</v>
      </c>
      <c r="L1545" t="s">
        <v>391</v>
      </c>
      <c r="O1545">
        <v>10014657</v>
      </c>
      <c r="P1545" t="s">
        <v>126</v>
      </c>
      <c r="Q1545">
        <v>0</v>
      </c>
      <c r="R1545" t="s">
        <v>342</v>
      </c>
      <c r="S1545" t="s">
        <v>342</v>
      </c>
      <c r="T1545">
        <v>11469012</v>
      </c>
      <c r="U1545">
        <v>45608</v>
      </c>
      <c r="V1545">
        <v>45873</v>
      </c>
      <c r="W1545">
        <v>45833</v>
      </c>
      <c r="X1545">
        <v>0</v>
      </c>
      <c r="Y1545">
        <v>1290900</v>
      </c>
      <c r="Z1545" t="s">
        <v>1568</v>
      </c>
      <c r="AA1545" t="s">
        <v>248</v>
      </c>
      <c r="AB1545" t="s">
        <v>121</v>
      </c>
      <c r="AC1545" t="s">
        <v>255</v>
      </c>
      <c r="AD1545" t="s">
        <v>122</v>
      </c>
      <c r="AE1545" t="s">
        <v>248</v>
      </c>
      <c r="AF1545" t="s">
        <v>1812</v>
      </c>
      <c r="AG1545">
        <v>4</v>
      </c>
    </row>
    <row r="1546" spans="1:33" x14ac:dyDescent="0.35">
      <c r="A1546" t="s">
        <v>237</v>
      </c>
      <c r="B1546">
        <v>6501056</v>
      </c>
      <c r="C1546" t="s">
        <v>129</v>
      </c>
      <c r="D1546" t="s">
        <v>1397</v>
      </c>
      <c r="E1546" t="s">
        <v>310</v>
      </c>
      <c r="F1546" t="s">
        <v>125</v>
      </c>
      <c r="G1546" t="s">
        <v>1588</v>
      </c>
      <c r="H1546">
        <v>45835</v>
      </c>
      <c r="I1546">
        <v>45835</v>
      </c>
      <c r="J1546" t="s">
        <v>5404</v>
      </c>
      <c r="K1546">
        <v>1213130</v>
      </c>
      <c r="L1546" t="s">
        <v>386</v>
      </c>
      <c r="O1546">
        <v>10014625</v>
      </c>
      <c r="P1546" t="s">
        <v>237</v>
      </c>
      <c r="Q1546">
        <v>0</v>
      </c>
      <c r="R1546" t="s">
        <v>254</v>
      </c>
      <c r="S1546" t="s">
        <v>262</v>
      </c>
      <c r="T1546">
        <v>11488008</v>
      </c>
      <c r="U1546">
        <v>45608</v>
      </c>
      <c r="V1546">
        <v>45835</v>
      </c>
      <c r="W1546">
        <v>45837</v>
      </c>
      <c r="X1546">
        <v>0</v>
      </c>
      <c r="Y1546">
        <v>1290900</v>
      </c>
      <c r="Z1546" t="s">
        <v>1568</v>
      </c>
      <c r="AA1546" t="s">
        <v>245</v>
      </c>
      <c r="AB1546" t="s">
        <v>121</v>
      </c>
      <c r="AC1546" t="s">
        <v>255</v>
      </c>
      <c r="AD1546" t="s">
        <v>189</v>
      </c>
      <c r="AE1546" t="s">
        <v>245</v>
      </c>
      <c r="AF1546" t="s">
        <v>1812</v>
      </c>
      <c r="AG1546">
        <v>6</v>
      </c>
    </row>
    <row r="1547" spans="1:33" x14ac:dyDescent="0.35">
      <c r="A1547" t="s">
        <v>134</v>
      </c>
      <c r="B1547">
        <v>6501036</v>
      </c>
      <c r="C1547" t="s">
        <v>123</v>
      </c>
      <c r="D1547" t="s">
        <v>1218</v>
      </c>
      <c r="E1547" t="s">
        <v>310</v>
      </c>
      <c r="F1547" t="s">
        <v>143</v>
      </c>
      <c r="G1547" t="s">
        <v>132</v>
      </c>
      <c r="H1547">
        <v>45845</v>
      </c>
      <c r="I1547">
        <v>45845</v>
      </c>
      <c r="J1547" t="s">
        <v>856</v>
      </c>
      <c r="K1547">
        <v>1210101</v>
      </c>
      <c r="L1547" t="s">
        <v>271</v>
      </c>
      <c r="O1547">
        <v>10014658</v>
      </c>
      <c r="P1547" t="s">
        <v>134</v>
      </c>
      <c r="Q1547">
        <v>0</v>
      </c>
      <c r="R1547" t="s">
        <v>342</v>
      </c>
      <c r="S1547" t="s">
        <v>342</v>
      </c>
      <c r="T1547">
        <v>11485211</v>
      </c>
      <c r="U1547">
        <v>45608</v>
      </c>
      <c r="V1547">
        <v>45845</v>
      </c>
      <c r="W1547">
        <v>45805</v>
      </c>
      <c r="X1547">
        <v>0</v>
      </c>
      <c r="Y1547">
        <v>1290900</v>
      </c>
      <c r="Z1547" t="s">
        <v>1568</v>
      </c>
      <c r="AA1547" t="s">
        <v>248</v>
      </c>
      <c r="AB1547" t="s">
        <v>121</v>
      </c>
      <c r="AC1547" t="s">
        <v>255</v>
      </c>
      <c r="AD1547" t="s">
        <v>141</v>
      </c>
      <c r="AE1547" t="s">
        <v>248</v>
      </c>
      <c r="AF1547" t="s">
        <v>3326</v>
      </c>
      <c r="AG1547">
        <v>4</v>
      </c>
    </row>
    <row r="1548" spans="1:33" x14ac:dyDescent="0.35">
      <c r="A1548" t="s">
        <v>134</v>
      </c>
      <c r="B1548">
        <v>6501035</v>
      </c>
      <c r="C1548" t="s">
        <v>123</v>
      </c>
      <c r="D1548" t="s">
        <v>1219</v>
      </c>
      <c r="E1548" t="s">
        <v>310</v>
      </c>
      <c r="F1548" t="s">
        <v>133</v>
      </c>
      <c r="G1548" t="s">
        <v>147</v>
      </c>
      <c r="H1548">
        <v>45845</v>
      </c>
      <c r="I1548">
        <v>45845</v>
      </c>
      <c r="J1548" t="s">
        <v>856</v>
      </c>
      <c r="K1548">
        <v>1210101</v>
      </c>
      <c r="L1548" t="s">
        <v>271</v>
      </c>
      <c r="O1548">
        <v>10014658</v>
      </c>
      <c r="P1548" t="s">
        <v>134</v>
      </c>
      <c r="Q1548">
        <v>0</v>
      </c>
      <c r="R1548" t="s">
        <v>342</v>
      </c>
      <c r="S1548" t="s">
        <v>342</v>
      </c>
      <c r="T1548">
        <v>11485556</v>
      </c>
      <c r="U1548">
        <v>45608</v>
      </c>
      <c r="V1548">
        <v>45845</v>
      </c>
      <c r="W1548">
        <v>45805</v>
      </c>
      <c r="X1548">
        <v>0</v>
      </c>
      <c r="Y1548">
        <v>1290900</v>
      </c>
      <c r="Z1548" t="s">
        <v>1568</v>
      </c>
      <c r="AA1548" t="s">
        <v>248</v>
      </c>
      <c r="AB1548" t="s">
        <v>121</v>
      </c>
      <c r="AC1548" t="s">
        <v>255</v>
      </c>
      <c r="AD1548" t="s">
        <v>141</v>
      </c>
      <c r="AE1548" t="s">
        <v>248</v>
      </c>
      <c r="AF1548" t="s">
        <v>3326</v>
      </c>
      <c r="AG1548">
        <v>4</v>
      </c>
    </row>
    <row r="1549" spans="1:33" x14ac:dyDescent="0.35">
      <c r="A1549" t="s">
        <v>324</v>
      </c>
      <c r="B1549">
        <v>6500891</v>
      </c>
      <c r="C1549" t="s">
        <v>138</v>
      </c>
      <c r="D1549" t="s">
        <v>1220</v>
      </c>
      <c r="E1549" t="s">
        <v>310</v>
      </c>
      <c r="F1549" t="s">
        <v>125</v>
      </c>
      <c r="G1549" t="s">
        <v>136</v>
      </c>
      <c r="H1549">
        <v>45808</v>
      </c>
      <c r="I1549">
        <v>45808</v>
      </c>
      <c r="J1549" t="s">
        <v>856</v>
      </c>
      <c r="K1549">
        <v>2230130</v>
      </c>
      <c r="L1549" t="s">
        <v>325</v>
      </c>
      <c r="O1549">
        <v>10015302</v>
      </c>
      <c r="P1549" t="s">
        <v>408</v>
      </c>
      <c r="Q1549">
        <v>2559.9</v>
      </c>
      <c r="R1549" t="s">
        <v>349</v>
      </c>
      <c r="S1549" t="s">
        <v>347</v>
      </c>
      <c r="T1549">
        <v>11406593</v>
      </c>
      <c r="U1549">
        <v>45608</v>
      </c>
      <c r="V1549">
        <v>45808</v>
      </c>
      <c r="W1549">
        <v>45805</v>
      </c>
      <c r="X1549">
        <v>2559.9</v>
      </c>
      <c r="Y1549">
        <v>1290900</v>
      </c>
      <c r="Z1549" t="s">
        <v>1568</v>
      </c>
      <c r="AA1549" t="s">
        <v>249</v>
      </c>
      <c r="AB1549" t="s">
        <v>121</v>
      </c>
      <c r="AC1549" t="s">
        <v>255</v>
      </c>
      <c r="AD1549" t="s">
        <v>135</v>
      </c>
      <c r="AE1549" t="s">
        <v>249</v>
      </c>
      <c r="AF1549" t="s">
        <v>3326</v>
      </c>
      <c r="AG1549">
        <v>0</v>
      </c>
    </row>
    <row r="1550" spans="1:33" x14ac:dyDescent="0.35">
      <c r="A1550" t="s">
        <v>324</v>
      </c>
      <c r="B1550">
        <v>6500799</v>
      </c>
      <c r="C1550" t="s">
        <v>138</v>
      </c>
      <c r="D1550" t="s">
        <v>1221</v>
      </c>
      <c r="E1550" t="s">
        <v>310</v>
      </c>
      <c r="F1550" t="s">
        <v>133</v>
      </c>
      <c r="G1550" t="s">
        <v>147</v>
      </c>
      <c r="H1550">
        <v>45808</v>
      </c>
      <c r="I1550">
        <v>45808</v>
      </c>
      <c r="J1550" t="s">
        <v>856</v>
      </c>
      <c r="K1550">
        <v>2230130</v>
      </c>
      <c r="L1550" t="s">
        <v>325</v>
      </c>
      <c r="O1550">
        <v>10017212</v>
      </c>
      <c r="P1550" t="s">
        <v>433</v>
      </c>
      <c r="Q1550">
        <v>0</v>
      </c>
      <c r="R1550" t="s">
        <v>349</v>
      </c>
      <c r="S1550" t="s">
        <v>347</v>
      </c>
      <c r="T1550">
        <v>11456584</v>
      </c>
      <c r="U1550">
        <v>45607</v>
      </c>
      <c r="V1550">
        <v>45808</v>
      </c>
      <c r="W1550">
        <v>45805</v>
      </c>
      <c r="X1550">
        <v>0</v>
      </c>
      <c r="Y1550">
        <v>1290900</v>
      </c>
      <c r="Z1550" t="s">
        <v>1568</v>
      </c>
      <c r="AA1550" t="s">
        <v>249</v>
      </c>
      <c r="AB1550" t="s">
        <v>121</v>
      </c>
      <c r="AC1550" t="s">
        <v>255</v>
      </c>
      <c r="AD1550" t="s">
        <v>141</v>
      </c>
      <c r="AE1550" t="s">
        <v>249</v>
      </c>
      <c r="AF1550" t="s">
        <v>3326</v>
      </c>
      <c r="AG1550">
        <v>0</v>
      </c>
    </row>
    <row r="1551" spans="1:33" x14ac:dyDescent="0.35">
      <c r="A1551" t="s">
        <v>156</v>
      </c>
      <c r="B1551">
        <v>6500790</v>
      </c>
      <c r="C1551" t="s">
        <v>138</v>
      </c>
      <c r="D1551" t="s">
        <v>1222</v>
      </c>
      <c r="E1551" t="s">
        <v>310</v>
      </c>
      <c r="F1551" t="s">
        <v>133</v>
      </c>
      <c r="G1551" t="s">
        <v>147</v>
      </c>
      <c r="H1551">
        <v>45809</v>
      </c>
      <c r="I1551">
        <v>45838</v>
      </c>
      <c r="J1551" t="s">
        <v>3478</v>
      </c>
      <c r="K1551">
        <v>2230131</v>
      </c>
      <c r="L1551" t="s">
        <v>311</v>
      </c>
      <c r="O1551">
        <v>10016283</v>
      </c>
      <c r="P1551" t="s">
        <v>156</v>
      </c>
      <c r="Q1551">
        <v>0</v>
      </c>
      <c r="R1551" t="s">
        <v>349</v>
      </c>
      <c r="S1551" t="s">
        <v>347</v>
      </c>
      <c r="T1551">
        <v>11441135</v>
      </c>
      <c r="U1551">
        <v>45607</v>
      </c>
      <c r="V1551">
        <v>45809</v>
      </c>
      <c r="W1551">
        <v>45805</v>
      </c>
      <c r="X1551">
        <v>0</v>
      </c>
      <c r="Y1551">
        <v>1290900</v>
      </c>
      <c r="Z1551" t="s">
        <v>1568</v>
      </c>
      <c r="AA1551" t="s">
        <v>249</v>
      </c>
      <c r="AB1551" t="s">
        <v>121</v>
      </c>
      <c r="AC1551" t="s">
        <v>255</v>
      </c>
      <c r="AD1551" t="s">
        <v>141</v>
      </c>
      <c r="AE1551" t="s">
        <v>249</v>
      </c>
      <c r="AF1551" t="s">
        <v>1812</v>
      </c>
      <c r="AG1551">
        <v>0</v>
      </c>
    </row>
    <row r="1552" spans="1:33" x14ac:dyDescent="0.35">
      <c r="A1552" t="s">
        <v>156</v>
      </c>
      <c r="B1552">
        <v>6500788</v>
      </c>
      <c r="C1552" t="s">
        <v>138</v>
      </c>
      <c r="D1552" t="s">
        <v>1223</v>
      </c>
      <c r="E1552" t="s">
        <v>310</v>
      </c>
      <c r="F1552" t="s">
        <v>133</v>
      </c>
      <c r="G1552" t="s">
        <v>132</v>
      </c>
      <c r="H1552">
        <v>45809</v>
      </c>
      <c r="I1552">
        <v>45838</v>
      </c>
      <c r="J1552" t="s">
        <v>3478</v>
      </c>
      <c r="K1552">
        <v>2230131</v>
      </c>
      <c r="L1552" t="s">
        <v>311</v>
      </c>
      <c r="O1552">
        <v>10016283</v>
      </c>
      <c r="P1552" t="s">
        <v>156</v>
      </c>
      <c r="Q1552">
        <v>0</v>
      </c>
      <c r="R1552" t="s">
        <v>349</v>
      </c>
      <c r="S1552" t="s">
        <v>347</v>
      </c>
      <c r="T1552">
        <v>11441133</v>
      </c>
      <c r="U1552">
        <v>45607</v>
      </c>
      <c r="V1552">
        <v>45809</v>
      </c>
      <c r="W1552">
        <v>45805</v>
      </c>
      <c r="X1552">
        <v>0</v>
      </c>
      <c r="Y1552">
        <v>1290900</v>
      </c>
      <c r="Z1552" t="s">
        <v>1568</v>
      </c>
      <c r="AA1552" t="s">
        <v>249</v>
      </c>
      <c r="AB1552" t="s">
        <v>121</v>
      </c>
      <c r="AC1552" t="s">
        <v>255</v>
      </c>
      <c r="AD1552" t="s">
        <v>122</v>
      </c>
      <c r="AE1552" t="s">
        <v>249</v>
      </c>
      <c r="AF1552" t="s">
        <v>1812</v>
      </c>
      <c r="AG1552">
        <v>0</v>
      </c>
    </row>
    <row r="1553" spans="1:33" x14ac:dyDescent="0.35">
      <c r="A1553" t="s">
        <v>324</v>
      </c>
      <c r="B1553">
        <v>6500781</v>
      </c>
      <c r="C1553" t="s">
        <v>138</v>
      </c>
      <c r="D1553" t="s">
        <v>1224</v>
      </c>
      <c r="E1553" t="s">
        <v>310</v>
      </c>
      <c r="F1553" t="s">
        <v>125</v>
      </c>
      <c r="G1553" t="s">
        <v>136</v>
      </c>
      <c r="H1553">
        <v>45778</v>
      </c>
      <c r="I1553">
        <v>45808</v>
      </c>
      <c r="J1553" t="s">
        <v>856</v>
      </c>
      <c r="K1553">
        <v>2230130</v>
      </c>
      <c r="L1553" t="s">
        <v>325</v>
      </c>
      <c r="O1553">
        <v>10017212</v>
      </c>
      <c r="P1553" t="s">
        <v>433</v>
      </c>
      <c r="Q1553">
        <v>2689.16</v>
      </c>
      <c r="R1553" t="s">
        <v>349</v>
      </c>
      <c r="S1553" t="s">
        <v>347</v>
      </c>
      <c r="T1553">
        <v>11477967</v>
      </c>
      <c r="U1553">
        <v>45607</v>
      </c>
      <c r="V1553">
        <v>45778</v>
      </c>
      <c r="W1553">
        <v>45805</v>
      </c>
      <c r="X1553">
        <v>2689.16</v>
      </c>
      <c r="Y1553">
        <v>1290900</v>
      </c>
      <c r="Z1553" t="s">
        <v>1568</v>
      </c>
      <c r="AA1553" t="s">
        <v>249</v>
      </c>
      <c r="AB1553" t="s">
        <v>121</v>
      </c>
      <c r="AC1553" t="s">
        <v>255</v>
      </c>
      <c r="AD1553" t="s">
        <v>135</v>
      </c>
      <c r="AE1553" t="s">
        <v>249</v>
      </c>
      <c r="AF1553" t="s">
        <v>3326</v>
      </c>
      <c r="AG1553">
        <v>0</v>
      </c>
    </row>
    <row r="1554" spans="1:33" x14ac:dyDescent="0.35">
      <c r="A1554" t="s">
        <v>128</v>
      </c>
      <c r="B1554">
        <v>6500684</v>
      </c>
      <c r="C1554" t="s">
        <v>123</v>
      </c>
      <c r="D1554" t="s">
        <v>1217</v>
      </c>
      <c r="E1554" t="s">
        <v>310</v>
      </c>
      <c r="F1554" t="s">
        <v>259</v>
      </c>
      <c r="G1554" t="s">
        <v>124</v>
      </c>
      <c r="H1554">
        <v>45839</v>
      </c>
      <c r="I1554">
        <v>45869</v>
      </c>
      <c r="J1554" t="s">
        <v>3476</v>
      </c>
      <c r="K1554">
        <v>1210100</v>
      </c>
      <c r="L1554" t="s">
        <v>390</v>
      </c>
      <c r="O1554">
        <v>10014594</v>
      </c>
      <c r="P1554" t="s">
        <v>128</v>
      </c>
      <c r="Q1554">
        <v>0</v>
      </c>
      <c r="R1554" t="s">
        <v>342</v>
      </c>
      <c r="S1554" t="s">
        <v>342</v>
      </c>
      <c r="T1554">
        <v>11487052</v>
      </c>
      <c r="U1554">
        <v>45607</v>
      </c>
      <c r="V1554">
        <v>45839</v>
      </c>
      <c r="W1554">
        <v>45833</v>
      </c>
      <c r="X1554">
        <v>0</v>
      </c>
      <c r="Y1554">
        <v>1290900</v>
      </c>
      <c r="Z1554" t="s">
        <v>1568</v>
      </c>
      <c r="AA1554" t="s">
        <v>248</v>
      </c>
      <c r="AB1554" t="s">
        <v>121</v>
      </c>
      <c r="AC1554" t="s">
        <v>255</v>
      </c>
      <c r="AD1554" t="s">
        <v>122</v>
      </c>
      <c r="AE1554" t="s">
        <v>248</v>
      </c>
      <c r="AF1554" t="s">
        <v>1812</v>
      </c>
      <c r="AG1554">
        <v>4</v>
      </c>
    </row>
    <row r="1555" spans="1:33" x14ac:dyDescent="0.35">
      <c r="A1555" t="s">
        <v>128</v>
      </c>
      <c r="B1555">
        <v>6500682</v>
      </c>
      <c r="C1555" t="s">
        <v>123</v>
      </c>
      <c r="D1555" t="s">
        <v>1213</v>
      </c>
      <c r="E1555" t="s">
        <v>310</v>
      </c>
      <c r="F1555" t="s">
        <v>133</v>
      </c>
      <c r="G1555" t="s">
        <v>132</v>
      </c>
      <c r="H1555">
        <v>45873</v>
      </c>
      <c r="I1555">
        <v>45873</v>
      </c>
      <c r="J1555" t="s">
        <v>856</v>
      </c>
      <c r="K1555">
        <v>1210100</v>
      </c>
      <c r="L1555" t="s">
        <v>390</v>
      </c>
      <c r="O1555">
        <v>10014594</v>
      </c>
      <c r="P1555" t="s">
        <v>128</v>
      </c>
      <c r="Q1555">
        <v>0</v>
      </c>
      <c r="R1555" t="s">
        <v>342</v>
      </c>
      <c r="S1555" t="s">
        <v>342</v>
      </c>
      <c r="T1555">
        <v>11487053</v>
      </c>
      <c r="U1555">
        <v>45607</v>
      </c>
      <c r="V1555">
        <v>45873</v>
      </c>
      <c r="W1555">
        <v>45833</v>
      </c>
      <c r="X1555">
        <v>0</v>
      </c>
      <c r="Y1555">
        <v>1290900</v>
      </c>
      <c r="Z1555" t="s">
        <v>1568</v>
      </c>
      <c r="AA1555" t="s">
        <v>248</v>
      </c>
      <c r="AB1555" t="s">
        <v>121</v>
      </c>
      <c r="AC1555" t="s">
        <v>255</v>
      </c>
      <c r="AD1555" t="s">
        <v>141</v>
      </c>
      <c r="AE1555" t="s">
        <v>248</v>
      </c>
      <c r="AF1555" t="s">
        <v>3326</v>
      </c>
      <c r="AG1555">
        <v>4</v>
      </c>
    </row>
    <row r="1556" spans="1:33" x14ac:dyDescent="0.35">
      <c r="A1556" t="s">
        <v>272</v>
      </c>
      <c r="B1556">
        <v>6500679</v>
      </c>
      <c r="C1556" t="s">
        <v>123</v>
      </c>
      <c r="D1556" t="s">
        <v>1225</v>
      </c>
      <c r="E1556" t="s">
        <v>310</v>
      </c>
      <c r="F1556" t="s">
        <v>133</v>
      </c>
      <c r="G1556" t="s">
        <v>132</v>
      </c>
      <c r="H1556">
        <v>45839</v>
      </c>
      <c r="I1556">
        <v>45869</v>
      </c>
      <c r="J1556" t="s">
        <v>856</v>
      </c>
      <c r="K1556">
        <v>1210102</v>
      </c>
      <c r="L1556" t="s">
        <v>273</v>
      </c>
      <c r="O1556">
        <v>10017653</v>
      </c>
      <c r="P1556" t="s">
        <v>165</v>
      </c>
      <c r="Q1556">
        <v>0</v>
      </c>
      <c r="R1556" t="s">
        <v>342</v>
      </c>
      <c r="S1556" t="s">
        <v>3891</v>
      </c>
      <c r="T1556">
        <v>11461840</v>
      </c>
      <c r="U1556">
        <v>45607</v>
      </c>
      <c r="V1556">
        <v>45839</v>
      </c>
      <c r="W1556">
        <v>45806</v>
      </c>
      <c r="X1556">
        <v>0</v>
      </c>
      <c r="Y1556">
        <v>1290900</v>
      </c>
      <c r="Z1556" t="s">
        <v>1568</v>
      </c>
      <c r="AA1556" t="s">
        <v>248</v>
      </c>
      <c r="AB1556" t="s">
        <v>121</v>
      </c>
      <c r="AC1556" t="s">
        <v>255</v>
      </c>
      <c r="AD1556" t="s">
        <v>141</v>
      </c>
      <c r="AE1556" t="s">
        <v>248</v>
      </c>
      <c r="AF1556" t="s">
        <v>3326</v>
      </c>
      <c r="AG1556">
        <v>6</v>
      </c>
    </row>
    <row r="1557" spans="1:33" x14ac:dyDescent="0.35">
      <c r="A1557" t="s">
        <v>272</v>
      </c>
      <c r="B1557">
        <v>6500677</v>
      </c>
      <c r="C1557" t="s">
        <v>123</v>
      </c>
      <c r="D1557" t="s">
        <v>1226</v>
      </c>
      <c r="E1557" t="s">
        <v>310</v>
      </c>
      <c r="F1557" t="s">
        <v>379</v>
      </c>
      <c r="G1557" t="s">
        <v>153</v>
      </c>
      <c r="H1557">
        <v>45839</v>
      </c>
      <c r="I1557">
        <v>45869</v>
      </c>
      <c r="J1557" t="s">
        <v>3476</v>
      </c>
      <c r="K1557">
        <v>1210102</v>
      </c>
      <c r="L1557" t="s">
        <v>273</v>
      </c>
      <c r="O1557">
        <v>10017653</v>
      </c>
      <c r="P1557" t="s">
        <v>165</v>
      </c>
      <c r="Q1557">
        <v>0</v>
      </c>
      <c r="R1557" t="s">
        <v>342</v>
      </c>
      <c r="S1557" t="s">
        <v>342</v>
      </c>
      <c r="T1557">
        <v>11468553</v>
      </c>
      <c r="U1557">
        <v>45607</v>
      </c>
      <c r="V1557">
        <v>45839</v>
      </c>
      <c r="W1557">
        <v>45833</v>
      </c>
      <c r="X1557">
        <v>0</v>
      </c>
      <c r="Y1557">
        <v>1290900</v>
      </c>
      <c r="Z1557" t="s">
        <v>1568</v>
      </c>
      <c r="AA1557" t="s">
        <v>248</v>
      </c>
      <c r="AB1557" t="s">
        <v>121</v>
      </c>
      <c r="AC1557" t="s">
        <v>255</v>
      </c>
      <c r="AD1557" t="s">
        <v>122</v>
      </c>
      <c r="AE1557" t="s">
        <v>248</v>
      </c>
      <c r="AF1557" t="s">
        <v>1812</v>
      </c>
      <c r="AG1557">
        <v>4</v>
      </c>
    </row>
    <row r="1558" spans="1:33" x14ac:dyDescent="0.35">
      <c r="A1558" t="s">
        <v>274</v>
      </c>
      <c r="B1558">
        <v>6500662</v>
      </c>
      <c r="C1558" t="s">
        <v>123</v>
      </c>
      <c r="D1558" t="s">
        <v>1227</v>
      </c>
      <c r="E1558" t="s">
        <v>310</v>
      </c>
      <c r="F1558" t="s">
        <v>125</v>
      </c>
      <c r="G1558" t="s">
        <v>124</v>
      </c>
      <c r="H1558">
        <v>45809</v>
      </c>
      <c r="I1558">
        <v>45809</v>
      </c>
      <c r="J1558" t="s">
        <v>1574</v>
      </c>
      <c r="K1558">
        <v>1210102</v>
      </c>
      <c r="L1558" t="s">
        <v>275</v>
      </c>
      <c r="O1558">
        <v>10014596</v>
      </c>
      <c r="P1558" t="s">
        <v>176</v>
      </c>
      <c r="Q1558">
        <v>0</v>
      </c>
      <c r="R1558" t="s">
        <v>342</v>
      </c>
      <c r="S1558" t="s">
        <v>291</v>
      </c>
      <c r="T1558">
        <v>11487511</v>
      </c>
      <c r="U1558">
        <v>45607</v>
      </c>
      <c r="V1558">
        <v>45809</v>
      </c>
      <c r="W1558">
        <v>45827</v>
      </c>
      <c r="X1558">
        <v>0</v>
      </c>
      <c r="Y1558">
        <v>1290900</v>
      </c>
      <c r="Z1558" t="s">
        <v>1568</v>
      </c>
      <c r="AA1558" t="s">
        <v>248</v>
      </c>
      <c r="AB1558" t="s">
        <v>121</v>
      </c>
      <c r="AC1558" t="s">
        <v>255</v>
      </c>
      <c r="AD1558" t="s">
        <v>122</v>
      </c>
      <c r="AE1558" t="s">
        <v>248</v>
      </c>
      <c r="AF1558" t="s">
        <v>1812</v>
      </c>
      <c r="AG1558">
        <v>8</v>
      </c>
    </row>
    <row r="1559" spans="1:33" x14ac:dyDescent="0.35">
      <c r="A1559" t="s">
        <v>198</v>
      </c>
      <c r="B1559">
        <v>6500645</v>
      </c>
      <c r="C1559" t="s">
        <v>129</v>
      </c>
      <c r="D1559" t="s">
        <v>1228</v>
      </c>
      <c r="E1559" t="s">
        <v>310</v>
      </c>
      <c r="F1559" t="s">
        <v>133</v>
      </c>
      <c r="G1559" t="s">
        <v>147</v>
      </c>
      <c r="H1559">
        <v>45809</v>
      </c>
      <c r="I1559">
        <v>45809</v>
      </c>
      <c r="J1559" t="s">
        <v>856</v>
      </c>
      <c r="K1559">
        <v>1215156</v>
      </c>
      <c r="L1559" t="s">
        <v>306</v>
      </c>
      <c r="O1559">
        <v>10014640</v>
      </c>
      <c r="P1559" t="s">
        <v>198</v>
      </c>
      <c r="Q1559">
        <v>0</v>
      </c>
      <c r="R1559" t="s">
        <v>329</v>
      </c>
      <c r="S1559" t="s">
        <v>343</v>
      </c>
      <c r="T1559">
        <v>11467752</v>
      </c>
      <c r="U1559">
        <v>45607</v>
      </c>
      <c r="V1559">
        <v>45809</v>
      </c>
      <c r="W1559">
        <v>45776</v>
      </c>
      <c r="X1559">
        <v>0</v>
      </c>
      <c r="Y1559">
        <v>1290900</v>
      </c>
      <c r="Z1559" t="s">
        <v>1568</v>
      </c>
      <c r="AA1559" t="s">
        <v>246</v>
      </c>
      <c r="AB1559" t="s">
        <v>121</v>
      </c>
      <c r="AC1559" t="s">
        <v>255</v>
      </c>
      <c r="AD1559" t="s">
        <v>141</v>
      </c>
      <c r="AE1559" t="s">
        <v>246</v>
      </c>
      <c r="AF1559" t="s">
        <v>3326</v>
      </c>
      <c r="AG1559">
        <v>10</v>
      </c>
    </row>
    <row r="1560" spans="1:33" x14ac:dyDescent="0.35">
      <c r="A1560" t="s">
        <v>272</v>
      </c>
      <c r="B1560">
        <v>6500635</v>
      </c>
      <c r="C1560" t="s">
        <v>123</v>
      </c>
      <c r="D1560" t="s">
        <v>1229</v>
      </c>
      <c r="E1560" t="s">
        <v>310</v>
      </c>
      <c r="F1560" t="s">
        <v>133</v>
      </c>
      <c r="G1560" t="s">
        <v>132</v>
      </c>
      <c r="H1560">
        <v>45839</v>
      </c>
      <c r="I1560">
        <v>45869</v>
      </c>
      <c r="J1560" t="s">
        <v>3476</v>
      </c>
      <c r="K1560">
        <v>1210102</v>
      </c>
      <c r="L1560" t="s">
        <v>273</v>
      </c>
      <c r="O1560">
        <v>10017653</v>
      </c>
      <c r="P1560" t="s">
        <v>165</v>
      </c>
      <c r="Q1560">
        <v>0</v>
      </c>
      <c r="R1560" t="s">
        <v>342</v>
      </c>
      <c r="S1560" t="s">
        <v>342</v>
      </c>
      <c r="T1560">
        <v>11448268</v>
      </c>
      <c r="U1560">
        <v>45607</v>
      </c>
      <c r="V1560">
        <v>45839</v>
      </c>
      <c r="W1560">
        <v>45833</v>
      </c>
      <c r="X1560">
        <v>0</v>
      </c>
      <c r="Y1560">
        <v>1290900</v>
      </c>
      <c r="Z1560" t="s">
        <v>1568</v>
      </c>
      <c r="AA1560" t="s">
        <v>248</v>
      </c>
      <c r="AB1560" t="s">
        <v>121</v>
      </c>
      <c r="AC1560" t="s">
        <v>255</v>
      </c>
      <c r="AD1560" t="s">
        <v>122</v>
      </c>
      <c r="AE1560" t="s">
        <v>248</v>
      </c>
      <c r="AF1560" t="s">
        <v>1812</v>
      </c>
      <c r="AG1560">
        <v>2</v>
      </c>
    </row>
    <row r="1561" spans="1:33" x14ac:dyDescent="0.35">
      <c r="A1561" t="s">
        <v>274</v>
      </c>
      <c r="B1561">
        <v>6500634</v>
      </c>
      <c r="C1561" t="s">
        <v>123</v>
      </c>
      <c r="D1561" t="s">
        <v>1230</v>
      </c>
      <c r="E1561" t="s">
        <v>310</v>
      </c>
      <c r="F1561" t="s">
        <v>125</v>
      </c>
      <c r="G1561" t="s">
        <v>423</v>
      </c>
      <c r="H1561">
        <v>45845</v>
      </c>
      <c r="I1561">
        <v>45845</v>
      </c>
      <c r="J1561" t="s">
        <v>856</v>
      </c>
      <c r="K1561">
        <v>1210102</v>
      </c>
      <c r="L1561" t="s">
        <v>275</v>
      </c>
      <c r="O1561">
        <v>10014596</v>
      </c>
      <c r="P1561" t="s">
        <v>176</v>
      </c>
      <c r="Q1561">
        <v>294.08999999999997</v>
      </c>
      <c r="R1561" t="s">
        <v>342</v>
      </c>
      <c r="S1561" t="s">
        <v>342</v>
      </c>
      <c r="T1561">
        <v>11464967</v>
      </c>
      <c r="U1561">
        <v>45607</v>
      </c>
      <c r="V1561">
        <v>45845</v>
      </c>
      <c r="W1561">
        <v>45844</v>
      </c>
      <c r="X1561">
        <v>294.08999999999997</v>
      </c>
      <c r="Y1561">
        <v>1290900</v>
      </c>
      <c r="Z1561" t="s">
        <v>1568</v>
      </c>
      <c r="AA1561" t="s">
        <v>248</v>
      </c>
      <c r="AB1561" t="s">
        <v>121</v>
      </c>
      <c r="AC1561" t="s">
        <v>255</v>
      </c>
      <c r="AD1561" t="s">
        <v>122</v>
      </c>
      <c r="AE1561" t="s">
        <v>248</v>
      </c>
      <c r="AF1561" t="s">
        <v>1812</v>
      </c>
      <c r="AG1561">
        <v>12</v>
      </c>
    </row>
    <row r="1562" spans="1:33" x14ac:dyDescent="0.35">
      <c r="A1562" t="s">
        <v>128</v>
      </c>
      <c r="B1562">
        <v>6500632</v>
      </c>
      <c r="C1562" t="s">
        <v>123</v>
      </c>
      <c r="D1562" t="s">
        <v>1231</v>
      </c>
      <c r="E1562" t="s">
        <v>310</v>
      </c>
      <c r="F1562" t="s">
        <v>133</v>
      </c>
      <c r="G1562" t="s">
        <v>132</v>
      </c>
      <c r="H1562">
        <v>45839</v>
      </c>
      <c r="I1562">
        <v>45869</v>
      </c>
      <c r="J1562" t="s">
        <v>3476</v>
      </c>
      <c r="K1562">
        <v>1210100</v>
      </c>
      <c r="L1562" t="s">
        <v>390</v>
      </c>
      <c r="O1562">
        <v>10014594</v>
      </c>
      <c r="P1562" t="s">
        <v>128</v>
      </c>
      <c r="Q1562">
        <v>0</v>
      </c>
      <c r="R1562" t="s">
        <v>342</v>
      </c>
      <c r="S1562" t="s">
        <v>342</v>
      </c>
      <c r="T1562">
        <v>11464947</v>
      </c>
      <c r="U1562">
        <v>45607</v>
      </c>
      <c r="V1562">
        <v>45839</v>
      </c>
      <c r="W1562">
        <v>45833</v>
      </c>
      <c r="X1562">
        <v>0</v>
      </c>
      <c r="Y1562">
        <v>1290900</v>
      </c>
      <c r="Z1562" t="s">
        <v>1568</v>
      </c>
      <c r="AA1562" t="s">
        <v>248</v>
      </c>
      <c r="AB1562" t="s">
        <v>121</v>
      </c>
      <c r="AC1562" t="s">
        <v>255</v>
      </c>
      <c r="AD1562" t="s">
        <v>122</v>
      </c>
      <c r="AE1562" t="s">
        <v>248</v>
      </c>
      <c r="AF1562" t="s">
        <v>1812</v>
      </c>
      <c r="AG1562">
        <v>8</v>
      </c>
    </row>
    <row r="1563" spans="1:33" x14ac:dyDescent="0.35">
      <c r="A1563" t="s">
        <v>232</v>
      </c>
      <c r="B1563">
        <v>6500567</v>
      </c>
      <c r="C1563" t="s">
        <v>129</v>
      </c>
      <c r="D1563" t="s">
        <v>1046</v>
      </c>
      <c r="E1563" t="s">
        <v>310</v>
      </c>
      <c r="F1563" t="s">
        <v>133</v>
      </c>
      <c r="G1563" t="s">
        <v>226</v>
      </c>
      <c r="H1563">
        <v>45809</v>
      </c>
      <c r="I1563">
        <v>45809</v>
      </c>
      <c r="J1563" t="s">
        <v>856</v>
      </c>
      <c r="K1563">
        <v>1213130</v>
      </c>
      <c r="L1563" t="s">
        <v>340</v>
      </c>
      <c r="O1563">
        <v>10014610</v>
      </c>
      <c r="P1563" t="s">
        <v>232</v>
      </c>
      <c r="Q1563">
        <v>0</v>
      </c>
      <c r="R1563" t="s">
        <v>329</v>
      </c>
      <c r="S1563" t="s">
        <v>343</v>
      </c>
      <c r="T1563">
        <v>11380873</v>
      </c>
      <c r="U1563">
        <v>45606</v>
      </c>
      <c r="V1563">
        <v>45809</v>
      </c>
      <c r="W1563">
        <v>45776</v>
      </c>
      <c r="X1563">
        <v>0</v>
      </c>
      <c r="Y1563">
        <v>1290900</v>
      </c>
      <c r="Z1563" t="s">
        <v>1568</v>
      </c>
      <c r="AA1563" t="s">
        <v>245</v>
      </c>
      <c r="AB1563" t="s">
        <v>121</v>
      </c>
      <c r="AC1563" t="s">
        <v>255</v>
      </c>
      <c r="AD1563" t="s">
        <v>189</v>
      </c>
      <c r="AE1563" t="s">
        <v>245</v>
      </c>
      <c r="AF1563" t="s">
        <v>1812</v>
      </c>
      <c r="AG1563">
        <v>2</v>
      </c>
    </row>
    <row r="1564" spans="1:33" x14ac:dyDescent="0.35">
      <c r="A1564" t="s">
        <v>210</v>
      </c>
      <c r="B1564">
        <v>6500565</v>
      </c>
      <c r="C1564" t="s">
        <v>129</v>
      </c>
      <c r="D1564" t="s">
        <v>1232</v>
      </c>
      <c r="E1564" t="s">
        <v>310</v>
      </c>
      <c r="F1564" t="s">
        <v>259</v>
      </c>
      <c r="G1564" t="s">
        <v>226</v>
      </c>
      <c r="H1564">
        <v>45809</v>
      </c>
      <c r="I1564">
        <v>45809</v>
      </c>
      <c r="J1564" t="s">
        <v>1102</v>
      </c>
      <c r="K1564">
        <v>1213130</v>
      </c>
      <c r="L1564" t="s">
        <v>395</v>
      </c>
      <c r="O1564">
        <v>10014608</v>
      </c>
      <c r="P1564" t="s">
        <v>210</v>
      </c>
      <c r="Q1564">
        <v>0</v>
      </c>
      <c r="R1564" t="s">
        <v>329</v>
      </c>
      <c r="S1564" t="s">
        <v>343</v>
      </c>
      <c r="T1564">
        <v>11449880</v>
      </c>
      <c r="U1564">
        <v>45606</v>
      </c>
      <c r="V1564">
        <v>45809</v>
      </c>
      <c r="W1564">
        <v>45776</v>
      </c>
      <c r="X1564">
        <v>0</v>
      </c>
      <c r="Y1564">
        <v>1290900</v>
      </c>
      <c r="Z1564" t="s">
        <v>1568</v>
      </c>
      <c r="AA1564" t="s">
        <v>245</v>
      </c>
      <c r="AB1564" t="s">
        <v>121</v>
      </c>
      <c r="AC1564" t="s">
        <v>255</v>
      </c>
      <c r="AD1564" t="s">
        <v>189</v>
      </c>
      <c r="AE1564" t="s">
        <v>245</v>
      </c>
      <c r="AF1564" t="s">
        <v>1812</v>
      </c>
      <c r="AG1564">
        <v>2</v>
      </c>
    </row>
    <row r="1565" spans="1:33" x14ac:dyDescent="0.35">
      <c r="A1565" t="s">
        <v>240</v>
      </c>
      <c r="B1565">
        <v>6500562</v>
      </c>
      <c r="C1565" t="s">
        <v>129</v>
      </c>
      <c r="D1565" t="s">
        <v>1233</v>
      </c>
      <c r="E1565" t="s">
        <v>310</v>
      </c>
      <c r="F1565" t="s">
        <v>133</v>
      </c>
      <c r="G1565" t="s">
        <v>132</v>
      </c>
      <c r="H1565">
        <v>45839</v>
      </c>
      <c r="I1565">
        <v>45869</v>
      </c>
      <c r="J1565" t="s">
        <v>3476</v>
      </c>
      <c r="K1565">
        <v>1213130</v>
      </c>
      <c r="L1565" t="s">
        <v>304</v>
      </c>
      <c r="O1565">
        <v>10014607</v>
      </c>
      <c r="P1565" t="s">
        <v>240</v>
      </c>
      <c r="Q1565">
        <v>0</v>
      </c>
      <c r="R1565" t="s">
        <v>329</v>
      </c>
      <c r="S1565" t="s">
        <v>3901</v>
      </c>
      <c r="T1565">
        <v>11461511</v>
      </c>
      <c r="U1565">
        <v>45606</v>
      </c>
      <c r="V1565">
        <v>45839</v>
      </c>
      <c r="W1565">
        <v>45835</v>
      </c>
      <c r="X1565">
        <v>0</v>
      </c>
      <c r="Y1565">
        <v>1290900</v>
      </c>
      <c r="Z1565" t="s">
        <v>1568</v>
      </c>
      <c r="AA1565" t="s">
        <v>245</v>
      </c>
      <c r="AB1565" t="s">
        <v>121</v>
      </c>
      <c r="AC1565" t="s">
        <v>255</v>
      </c>
      <c r="AD1565" t="s">
        <v>122</v>
      </c>
      <c r="AE1565" t="s">
        <v>245</v>
      </c>
      <c r="AF1565" t="s">
        <v>1812</v>
      </c>
      <c r="AG1565">
        <v>1</v>
      </c>
    </row>
    <row r="1566" spans="1:33" x14ac:dyDescent="0.35">
      <c r="A1566" t="s">
        <v>240</v>
      </c>
      <c r="B1566">
        <v>6500558</v>
      </c>
      <c r="C1566" t="s">
        <v>129</v>
      </c>
      <c r="D1566" t="s">
        <v>1234</v>
      </c>
      <c r="E1566" t="s">
        <v>310</v>
      </c>
      <c r="F1566" t="s">
        <v>259</v>
      </c>
      <c r="G1566" t="s">
        <v>124</v>
      </c>
      <c r="H1566">
        <v>45809</v>
      </c>
      <c r="I1566">
        <v>45838</v>
      </c>
      <c r="J1566" t="s">
        <v>3478</v>
      </c>
      <c r="K1566">
        <v>1213130</v>
      </c>
      <c r="L1566" t="s">
        <v>304</v>
      </c>
      <c r="O1566">
        <v>10014607</v>
      </c>
      <c r="P1566" t="s">
        <v>240</v>
      </c>
      <c r="Q1566">
        <v>0</v>
      </c>
      <c r="R1566" t="s">
        <v>329</v>
      </c>
      <c r="S1566" t="s">
        <v>3891</v>
      </c>
      <c r="T1566">
        <v>11379001</v>
      </c>
      <c r="U1566">
        <v>45606</v>
      </c>
      <c r="V1566">
        <v>45809</v>
      </c>
      <c r="W1566">
        <v>45815</v>
      </c>
      <c r="X1566">
        <v>0</v>
      </c>
      <c r="Y1566">
        <v>1290900</v>
      </c>
      <c r="Z1566" t="s">
        <v>1568</v>
      </c>
      <c r="AA1566" t="s">
        <v>245</v>
      </c>
      <c r="AB1566" t="s">
        <v>121</v>
      </c>
      <c r="AC1566" t="s">
        <v>255</v>
      </c>
      <c r="AD1566" t="s">
        <v>141</v>
      </c>
      <c r="AE1566" t="s">
        <v>245</v>
      </c>
      <c r="AF1566" t="s">
        <v>3326</v>
      </c>
      <c r="AG1566">
        <v>2</v>
      </c>
    </row>
    <row r="1567" spans="1:33" x14ac:dyDescent="0.35">
      <c r="A1567" t="s">
        <v>228</v>
      </c>
      <c r="B1567">
        <v>6500515</v>
      </c>
      <c r="C1567" t="s">
        <v>129</v>
      </c>
      <c r="D1567" t="s">
        <v>1235</v>
      </c>
      <c r="E1567" t="s">
        <v>310</v>
      </c>
      <c r="F1567" t="s">
        <v>133</v>
      </c>
      <c r="G1567" t="s">
        <v>147</v>
      </c>
      <c r="H1567">
        <v>45839</v>
      </c>
      <c r="I1567">
        <v>45869</v>
      </c>
      <c r="J1567" t="s">
        <v>3476</v>
      </c>
      <c r="K1567">
        <v>1213130</v>
      </c>
      <c r="L1567" t="s">
        <v>387</v>
      </c>
      <c r="O1567">
        <v>10014624</v>
      </c>
      <c r="P1567" t="s">
        <v>228</v>
      </c>
      <c r="Q1567">
        <v>0</v>
      </c>
      <c r="R1567" t="s">
        <v>329</v>
      </c>
      <c r="S1567" t="s">
        <v>3901</v>
      </c>
      <c r="T1567">
        <v>11463596</v>
      </c>
      <c r="U1567">
        <v>45606</v>
      </c>
      <c r="V1567">
        <v>45839</v>
      </c>
      <c r="W1567">
        <v>45835</v>
      </c>
      <c r="X1567">
        <v>0</v>
      </c>
      <c r="Y1567">
        <v>1290900</v>
      </c>
      <c r="Z1567" t="s">
        <v>1568</v>
      </c>
      <c r="AA1567" t="s">
        <v>245</v>
      </c>
      <c r="AB1567" t="s">
        <v>121</v>
      </c>
      <c r="AC1567" t="s">
        <v>255</v>
      </c>
      <c r="AD1567" t="s">
        <v>141</v>
      </c>
      <c r="AE1567" t="s">
        <v>245</v>
      </c>
      <c r="AF1567" t="s">
        <v>1812</v>
      </c>
      <c r="AG1567">
        <v>8</v>
      </c>
    </row>
    <row r="1568" spans="1:33" x14ac:dyDescent="0.35">
      <c r="A1568" t="s">
        <v>207</v>
      </c>
      <c r="B1568">
        <v>6500509</v>
      </c>
      <c r="C1568" t="s">
        <v>129</v>
      </c>
      <c r="D1568" t="s">
        <v>1237</v>
      </c>
      <c r="E1568" t="s">
        <v>310</v>
      </c>
      <c r="F1568" t="s">
        <v>379</v>
      </c>
      <c r="G1568" t="s">
        <v>127</v>
      </c>
      <c r="H1568">
        <v>45839</v>
      </c>
      <c r="I1568">
        <v>45869</v>
      </c>
      <c r="J1568" t="s">
        <v>3476</v>
      </c>
      <c r="K1568">
        <v>1213130</v>
      </c>
      <c r="L1568" t="s">
        <v>385</v>
      </c>
      <c r="O1568">
        <v>10014621</v>
      </c>
      <c r="P1568" t="s">
        <v>207</v>
      </c>
      <c r="Q1568">
        <v>0</v>
      </c>
      <c r="R1568" t="s">
        <v>329</v>
      </c>
      <c r="S1568" t="s">
        <v>3901</v>
      </c>
      <c r="T1568">
        <v>11483826</v>
      </c>
      <c r="U1568">
        <v>45606</v>
      </c>
      <c r="V1568">
        <v>45839</v>
      </c>
      <c r="W1568">
        <v>45835</v>
      </c>
      <c r="X1568">
        <v>0</v>
      </c>
      <c r="Y1568">
        <v>1290900</v>
      </c>
      <c r="Z1568" t="s">
        <v>1568</v>
      </c>
      <c r="AA1568" t="s">
        <v>245</v>
      </c>
      <c r="AB1568" t="s">
        <v>121</v>
      </c>
      <c r="AC1568" t="s">
        <v>255</v>
      </c>
      <c r="AD1568" t="s">
        <v>122</v>
      </c>
      <c r="AE1568" t="s">
        <v>245</v>
      </c>
      <c r="AF1568" t="s">
        <v>1812</v>
      </c>
      <c r="AG1568">
        <v>4</v>
      </c>
    </row>
    <row r="1569" spans="1:33" x14ac:dyDescent="0.35">
      <c r="A1569" t="s">
        <v>131</v>
      </c>
      <c r="B1569">
        <v>6500506</v>
      </c>
      <c r="C1569" t="s">
        <v>129</v>
      </c>
      <c r="D1569" t="s">
        <v>1238</v>
      </c>
      <c r="E1569" t="s">
        <v>310</v>
      </c>
      <c r="F1569" t="s">
        <v>133</v>
      </c>
      <c r="G1569" t="s">
        <v>147</v>
      </c>
      <c r="H1569">
        <v>45809</v>
      </c>
      <c r="I1569">
        <v>45809</v>
      </c>
      <c r="J1569" t="s">
        <v>856</v>
      </c>
      <c r="K1569">
        <v>1213130</v>
      </c>
      <c r="L1569" t="s">
        <v>335</v>
      </c>
      <c r="O1569">
        <v>10014603</v>
      </c>
      <c r="P1569" t="s">
        <v>131</v>
      </c>
      <c r="Q1569">
        <v>0</v>
      </c>
      <c r="R1569" t="s">
        <v>329</v>
      </c>
      <c r="S1569" t="s">
        <v>343</v>
      </c>
      <c r="T1569">
        <v>11413681</v>
      </c>
      <c r="U1569">
        <v>45606</v>
      </c>
      <c r="V1569">
        <v>45809</v>
      </c>
      <c r="W1569">
        <v>45774</v>
      </c>
      <c r="X1569">
        <v>0</v>
      </c>
      <c r="Y1569">
        <v>1290900</v>
      </c>
      <c r="Z1569" t="s">
        <v>1568</v>
      </c>
      <c r="AA1569" t="s">
        <v>245</v>
      </c>
      <c r="AB1569" t="s">
        <v>121</v>
      </c>
      <c r="AC1569" t="s">
        <v>255</v>
      </c>
      <c r="AD1569" t="s">
        <v>141</v>
      </c>
      <c r="AE1569" t="s">
        <v>245</v>
      </c>
      <c r="AF1569" t="s">
        <v>3326</v>
      </c>
      <c r="AG1569">
        <v>4</v>
      </c>
    </row>
    <row r="1570" spans="1:33" x14ac:dyDescent="0.35">
      <c r="A1570" t="s">
        <v>131</v>
      </c>
      <c r="B1570">
        <v>6500505</v>
      </c>
      <c r="C1570" t="s">
        <v>129</v>
      </c>
      <c r="D1570" t="s">
        <v>1239</v>
      </c>
      <c r="E1570" t="s">
        <v>310</v>
      </c>
      <c r="F1570" t="s">
        <v>133</v>
      </c>
      <c r="G1570" t="s">
        <v>132</v>
      </c>
      <c r="H1570">
        <v>45809</v>
      </c>
      <c r="I1570">
        <v>45809</v>
      </c>
      <c r="J1570" t="s">
        <v>856</v>
      </c>
      <c r="K1570">
        <v>1213130</v>
      </c>
      <c r="L1570" t="s">
        <v>335</v>
      </c>
      <c r="O1570">
        <v>10014603</v>
      </c>
      <c r="P1570" t="s">
        <v>131</v>
      </c>
      <c r="Q1570">
        <v>0</v>
      </c>
      <c r="R1570" t="s">
        <v>329</v>
      </c>
      <c r="S1570" t="s">
        <v>343</v>
      </c>
      <c r="T1570">
        <v>11430658</v>
      </c>
      <c r="U1570">
        <v>45606</v>
      </c>
      <c r="V1570">
        <v>45809</v>
      </c>
      <c r="W1570">
        <v>45774</v>
      </c>
      <c r="X1570">
        <v>0</v>
      </c>
      <c r="Y1570">
        <v>1290900</v>
      </c>
      <c r="Z1570" t="s">
        <v>1568</v>
      </c>
      <c r="AA1570" t="s">
        <v>245</v>
      </c>
      <c r="AB1570" t="s">
        <v>121</v>
      </c>
      <c r="AC1570" t="s">
        <v>255</v>
      </c>
      <c r="AE1570" t="s">
        <v>245</v>
      </c>
      <c r="AF1570" t="s">
        <v>3326</v>
      </c>
      <c r="AG1570">
        <v>1</v>
      </c>
    </row>
    <row r="1571" spans="1:33" x14ac:dyDescent="0.35">
      <c r="A1571" t="s">
        <v>126</v>
      </c>
      <c r="B1571">
        <v>6500401</v>
      </c>
      <c r="C1571" t="s">
        <v>373</v>
      </c>
      <c r="D1571" t="s">
        <v>1240</v>
      </c>
      <c r="E1571" t="s">
        <v>310</v>
      </c>
      <c r="F1571" t="s">
        <v>125</v>
      </c>
      <c r="G1571" t="s">
        <v>136</v>
      </c>
      <c r="H1571">
        <v>45845</v>
      </c>
      <c r="I1571">
        <v>45845</v>
      </c>
      <c r="J1571" t="s">
        <v>856</v>
      </c>
      <c r="K1571">
        <v>1210101</v>
      </c>
      <c r="L1571" t="s">
        <v>391</v>
      </c>
      <c r="O1571">
        <v>10014657</v>
      </c>
      <c r="P1571" t="s">
        <v>126</v>
      </c>
      <c r="Q1571">
        <v>2542.27</v>
      </c>
      <c r="R1571" t="s">
        <v>342</v>
      </c>
      <c r="S1571" t="s">
        <v>342</v>
      </c>
      <c r="T1571">
        <v>11485712</v>
      </c>
      <c r="U1571">
        <v>45606</v>
      </c>
      <c r="V1571">
        <v>45845</v>
      </c>
      <c r="W1571">
        <v>45805</v>
      </c>
      <c r="X1571">
        <v>2542.27</v>
      </c>
      <c r="Y1571">
        <v>1290900</v>
      </c>
      <c r="Z1571" t="s">
        <v>1568</v>
      </c>
      <c r="AA1571" t="s">
        <v>248</v>
      </c>
      <c r="AB1571" t="s">
        <v>121</v>
      </c>
      <c r="AC1571" t="s">
        <v>255</v>
      </c>
      <c r="AD1571" t="s">
        <v>135</v>
      </c>
      <c r="AE1571" t="s">
        <v>248</v>
      </c>
      <c r="AF1571" t="s">
        <v>3326</v>
      </c>
      <c r="AG1571">
        <v>16</v>
      </c>
    </row>
    <row r="1572" spans="1:33" x14ac:dyDescent="0.35">
      <c r="A1572" t="s">
        <v>313</v>
      </c>
      <c r="B1572">
        <v>6500135</v>
      </c>
      <c r="C1572" t="s">
        <v>129</v>
      </c>
      <c r="D1572" t="s">
        <v>3825</v>
      </c>
      <c r="E1572" t="s">
        <v>310</v>
      </c>
      <c r="F1572" t="s">
        <v>133</v>
      </c>
      <c r="G1572" t="s">
        <v>147</v>
      </c>
      <c r="H1572">
        <v>45809</v>
      </c>
      <c r="I1572">
        <v>45838</v>
      </c>
      <c r="J1572" t="s">
        <v>856</v>
      </c>
      <c r="K1572">
        <v>1213130</v>
      </c>
      <c r="L1572" t="s">
        <v>314</v>
      </c>
      <c r="O1572">
        <v>10014619</v>
      </c>
      <c r="P1572" t="s">
        <v>313</v>
      </c>
      <c r="Q1572">
        <v>0</v>
      </c>
      <c r="R1572" t="s">
        <v>329</v>
      </c>
      <c r="S1572" t="s">
        <v>3901</v>
      </c>
      <c r="T1572">
        <v>11453610</v>
      </c>
      <c r="U1572">
        <v>45606</v>
      </c>
      <c r="V1572">
        <v>45809</v>
      </c>
      <c r="W1572">
        <v>45835</v>
      </c>
      <c r="X1572">
        <v>0</v>
      </c>
      <c r="Y1572">
        <v>1290900</v>
      </c>
      <c r="Z1572" t="s">
        <v>1568</v>
      </c>
      <c r="AA1572" t="s">
        <v>245</v>
      </c>
      <c r="AB1572" t="s">
        <v>121</v>
      </c>
      <c r="AC1572" t="s">
        <v>255</v>
      </c>
      <c r="AD1572" t="s">
        <v>141</v>
      </c>
      <c r="AE1572" t="s">
        <v>245</v>
      </c>
      <c r="AF1572" t="s">
        <v>3326</v>
      </c>
      <c r="AG1572">
        <v>24</v>
      </c>
    </row>
    <row r="1573" spans="1:33" x14ac:dyDescent="0.35">
      <c r="A1573" t="s">
        <v>207</v>
      </c>
      <c r="B1573">
        <v>6499951</v>
      </c>
      <c r="C1573" t="s">
        <v>129</v>
      </c>
      <c r="D1573" t="s">
        <v>1243</v>
      </c>
      <c r="E1573" t="s">
        <v>310</v>
      </c>
      <c r="F1573" t="s">
        <v>125</v>
      </c>
      <c r="G1573" t="s">
        <v>153</v>
      </c>
      <c r="H1573">
        <v>45839</v>
      </c>
      <c r="I1573">
        <v>45869</v>
      </c>
      <c r="J1573" t="s">
        <v>3476</v>
      </c>
      <c r="K1573">
        <v>1213130</v>
      </c>
      <c r="L1573" t="s">
        <v>385</v>
      </c>
      <c r="O1573">
        <v>10014621</v>
      </c>
      <c r="P1573" t="s">
        <v>207</v>
      </c>
      <c r="Q1573">
        <v>0</v>
      </c>
      <c r="R1573" t="s">
        <v>329</v>
      </c>
      <c r="S1573" t="s">
        <v>3901</v>
      </c>
      <c r="T1573">
        <v>11474812</v>
      </c>
      <c r="U1573">
        <v>45605</v>
      </c>
      <c r="V1573">
        <v>45839</v>
      </c>
      <c r="W1573">
        <v>45835</v>
      </c>
      <c r="X1573">
        <v>0</v>
      </c>
      <c r="Y1573">
        <v>1290900</v>
      </c>
      <c r="Z1573" t="s">
        <v>1568</v>
      </c>
      <c r="AA1573" t="s">
        <v>245</v>
      </c>
      <c r="AB1573" t="s">
        <v>121</v>
      </c>
      <c r="AC1573" t="s">
        <v>255</v>
      </c>
      <c r="AD1573" t="s">
        <v>141</v>
      </c>
      <c r="AE1573" t="s">
        <v>245</v>
      </c>
      <c r="AF1573" t="s">
        <v>1812</v>
      </c>
      <c r="AG1573">
        <v>2</v>
      </c>
    </row>
    <row r="1574" spans="1:33" x14ac:dyDescent="0.35">
      <c r="A1574" t="s">
        <v>313</v>
      </c>
      <c r="B1574">
        <v>6499948</v>
      </c>
      <c r="C1574" t="s">
        <v>129</v>
      </c>
      <c r="D1574" t="s">
        <v>1244</v>
      </c>
      <c r="E1574" t="s">
        <v>310</v>
      </c>
      <c r="F1574" t="s">
        <v>133</v>
      </c>
      <c r="G1574" t="s">
        <v>226</v>
      </c>
      <c r="H1574">
        <v>45809</v>
      </c>
      <c r="I1574">
        <v>45809</v>
      </c>
      <c r="J1574" t="s">
        <v>856</v>
      </c>
      <c r="K1574">
        <v>1213130</v>
      </c>
      <c r="L1574" t="s">
        <v>314</v>
      </c>
      <c r="O1574">
        <v>10014619</v>
      </c>
      <c r="P1574" t="s">
        <v>313</v>
      </c>
      <c r="Q1574">
        <v>0</v>
      </c>
      <c r="R1574" t="s">
        <v>329</v>
      </c>
      <c r="S1574" t="s">
        <v>343</v>
      </c>
      <c r="T1574">
        <v>11451834</v>
      </c>
      <c r="U1574">
        <v>45605</v>
      </c>
      <c r="V1574">
        <v>45809</v>
      </c>
      <c r="W1574">
        <v>45776</v>
      </c>
      <c r="X1574">
        <v>0</v>
      </c>
      <c r="Y1574">
        <v>1290900</v>
      </c>
      <c r="Z1574" t="s">
        <v>1568</v>
      </c>
      <c r="AA1574" t="s">
        <v>245</v>
      </c>
      <c r="AB1574" t="s">
        <v>121</v>
      </c>
      <c r="AC1574" t="s">
        <v>255</v>
      </c>
      <c r="AD1574" t="s">
        <v>189</v>
      </c>
      <c r="AE1574" t="s">
        <v>245</v>
      </c>
      <c r="AF1574" t="s">
        <v>1812</v>
      </c>
      <c r="AG1574">
        <v>10</v>
      </c>
    </row>
    <row r="1575" spans="1:33" x14ac:dyDescent="0.35">
      <c r="A1575" t="s">
        <v>202</v>
      </c>
      <c r="B1575">
        <v>6499945</v>
      </c>
      <c r="C1575" t="s">
        <v>129</v>
      </c>
      <c r="D1575" t="s">
        <v>1245</v>
      </c>
      <c r="E1575" t="s">
        <v>310</v>
      </c>
      <c r="F1575" t="s">
        <v>259</v>
      </c>
      <c r="G1575" t="s">
        <v>336</v>
      </c>
      <c r="H1575">
        <v>45852</v>
      </c>
      <c r="I1575">
        <v>45852</v>
      </c>
      <c r="J1575" t="s">
        <v>5407</v>
      </c>
      <c r="K1575">
        <v>1213130</v>
      </c>
      <c r="L1575" t="s">
        <v>396</v>
      </c>
      <c r="O1575">
        <v>10014615</v>
      </c>
      <c r="P1575" t="s">
        <v>202</v>
      </c>
      <c r="Q1575">
        <v>0</v>
      </c>
      <c r="R1575" t="s">
        <v>329</v>
      </c>
      <c r="S1575" t="s">
        <v>343</v>
      </c>
      <c r="T1575">
        <v>11455082</v>
      </c>
      <c r="U1575">
        <v>45605</v>
      </c>
      <c r="V1575">
        <v>45852</v>
      </c>
      <c r="W1575">
        <v>45853</v>
      </c>
      <c r="X1575">
        <v>0</v>
      </c>
      <c r="Y1575">
        <v>1290900</v>
      </c>
      <c r="Z1575" t="s">
        <v>1568</v>
      </c>
      <c r="AA1575" t="s">
        <v>245</v>
      </c>
      <c r="AB1575" t="s">
        <v>121</v>
      </c>
      <c r="AC1575" t="s">
        <v>255</v>
      </c>
      <c r="AD1575" t="s">
        <v>189</v>
      </c>
      <c r="AE1575" t="s">
        <v>245</v>
      </c>
      <c r="AF1575" t="s">
        <v>1812</v>
      </c>
      <c r="AG1575">
        <v>4</v>
      </c>
    </row>
    <row r="1576" spans="1:33" x14ac:dyDescent="0.35">
      <c r="A1576" t="s">
        <v>202</v>
      </c>
      <c r="B1576">
        <v>6499943</v>
      </c>
      <c r="C1576" t="s">
        <v>129</v>
      </c>
      <c r="D1576" t="s">
        <v>1246</v>
      </c>
      <c r="E1576" t="s">
        <v>310</v>
      </c>
      <c r="F1576" t="s">
        <v>133</v>
      </c>
      <c r="G1576" t="s">
        <v>226</v>
      </c>
      <c r="H1576">
        <v>45839</v>
      </c>
      <c r="I1576">
        <v>45869</v>
      </c>
      <c r="J1576" t="s">
        <v>3476</v>
      </c>
      <c r="K1576">
        <v>1213130</v>
      </c>
      <c r="L1576" t="s">
        <v>396</v>
      </c>
      <c r="O1576">
        <v>10014615</v>
      </c>
      <c r="P1576" t="s">
        <v>202</v>
      </c>
      <c r="Q1576">
        <v>0</v>
      </c>
      <c r="R1576" t="s">
        <v>329</v>
      </c>
      <c r="S1576" t="s">
        <v>3901</v>
      </c>
      <c r="T1576">
        <v>11455080</v>
      </c>
      <c r="U1576">
        <v>45605</v>
      </c>
      <c r="V1576">
        <v>45839</v>
      </c>
      <c r="W1576">
        <v>45835</v>
      </c>
      <c r="X1576">
        <v>0</v>
      </c>
      <c r="Y1576">
        <v>1290900</v>
      </c>
      <c r="Z1576" t="s">
        <v>1568</v>
      </c>
      <c r="AA1576" t="s">
        <v>245</v>
      </c>
      <c r="AB1576" t="s">
        <v>121</v>
      </c>
      <c r="AC1576" t="s">
        <v>255</v>
      </c>
      <c r="AD1576" t="s">
        <v>189</v>
      </c>
      <c r="AE1576" t="s">
        <v>245</v>
      </c>
      <c r="AF1576" t="s">
        <v>1812</v>
      </c>
      <c r="AG1576">
        <v>4</v>
      </c>
    </row>
    <row r="1577" spans="1:33" x14ac:dyDescent="0.35">
      <c r="A1577" t="s">
        <v>209</v>
      </c>
      <c r="B1577">
        <v>6499758</v>
      </c>
      <c r="C1577" t="s">
        <v>129</v>
      </c>
      <c r="D1577" t="s">
        <v>1248</v>
      </c>
      <c r="E1577" t="s">
        <v>310</v>
      </c>
      <c r="F1577" t="s">
        <v>259</v>
      </c>
      <c r="G1577" t="s">
        <v>142</v>
      </c>
      <c r="H1577">
        <v>45838</v>
      </c>
      <c r="I1577">
        <v>45838</v>
      </c>
      <c r="J1577" t="s">
        <v>856</v>
      </c>
      <c r="K1577">
        <v>1215152</v>
      </c>
      <c r="L1577" t="s">
        <v>280</v>
      </c>
      <c r="O1577">
        <v>10014630</v>
      </c>
      <c r="P1577" t="s">
        <v>209</v>
      </c>
      <c r="Q1577">
        <v>0</v>
      </c>
      <c r="R1577" t="s">
        <v>329</v>
      </c>
      <c r="S1577" t="s">
        <v>3891</v>
      </c>
      <c r="T1577">
        <v>11446161</v>
      </c>
      <c r="U1577">
        <v>45604</v>
      </c>
      <c r="V1577">
        <v>45838</v>
      </c>
      <c r="W1577">
        <v>45816</v>
      </c>
      <c r="X1577">
        <v>0</v>
      </c>
      <c r="Y1577">
        <v>1290900</v>
      </c>
      <c r="Z1577" t="s">
        <v>1568</v>
      </c>
      <c r="AA1577" t="s">
        <v>246</v>
      </c>
      <c r="AB1577" t="s">
        <v>121</v>
      </c>
      <c r="AC1577" t="s">
        <v>255</v>
      </c>
      <c r="AD1577" t="s">
        <v>141</v>
      </c>
      <c r="AE1577" t="s">
        <v>246</v>
      </c>
      <c r="AF1577" t="s">
        <v>1812</v>
      </c>
      <c r="AG1577">
        <v>3</v>
      </c>
    </row>
    <row r="1578" spans="1:33" x14ac:dyDescent="0.35">
      <c r="A1578" t="s">
        <v>242</v>
      </c>
      <c r="B1578">
        <v>6499409</v>
      </c>
      <c r="C1578" t="s">
        <v>129</v>
      </c>
      <c r="D1578" t="s">
        <v>1249</v>
      </c>
      <c r="E1578" t="s">
        <v>310</v>
      </c>
      <c r="F1578" t="s">
        <v>410</v>
      </c>
      <c r="G1578" t="s">
        <v>226</v>
      </c>
      <c r="H1578">
        <v>45809</v>
      </c>
      <c r="I1578">
        <v>45809</v>
      </c>
      <c r="J1578" t="s">
        <v>856</v>
      </c>
      <c r="K1578">
        <v>1215150</v>
      </c>
      <c r="L1578" t="s">
        <v>330</v>
      </c>
      <c r="O1578">
        <v>10014637</v>
      </c>
      <c r="P1578" t="s">
        <v>242</v>
      </c>
      <c r="Q1578">
        <v>0</v>
      </c>
      <c r="R1578" t="s">
        <v>329</v>
      </c>
      <c r="S1578" t="s">
        <v>343</v>
      </c>
      <c r="T1578">
        <v>11462048</v>
      </c>
      <c r="U1578">
        <v>45603</v>
      </c>
      <c r="V1578">
        <v>45809</v>
      </c>
      <c r="W1578">
        <v>45776</v>
      </c>
      <c r="X1578">
        <v>0</v>
      </c>
      <c r="Y1578">
        <v>1290900</v>
      </c>
      <c r="Z1578" t="s">
        <v>1568</v>
      </c>
      <c r="AA1578" t="s">
        <v>246</v>
      </c>
      <c r="AB1578" t="s">
        <v>121</v>
      </c>
      <c r="AC1578" t="s">
        <v>255</v>
      </c>
      <c r="AD1578" t="s">
        <v>189</v>
      </c>
      <c r="AE1578" t="s">
        <v>246</v>
      </c>
      <c r="AF1578" t="s">
        <v>1812</v>
      </c>
      <c r="AG1578">
        <v>10</v>
      </c>
    </row>
    <row r="1579" spans="1:33" x14ac:dyDescent="0.35">
      <c r="A1579" t="s">
        <v>294</v>
      </c>
      <c r="B1579">
        <v>6499363</v>
      </c>
      <c r="C1579" t="s">
        <v>129</v>
      </c>
      <c r="D1579" t="s">
        <v>1134</v>
      </c>
      <c r="E1579" t="s">
        <v>310</v>
      </c>
      <c r="F1579" t="s">
        <v>133</v>
      </c>
      <c r="G1579" t="s">
        <v>226</v>
      </c>
      <c r="H1579">
        <v>45839</v>
      </c>
      <c r="I1579">
        <v>45869</v>
      </c>
      <c r="J1579" t="s">
        <v>3476</v>
      </c>
      <c r="K1579">
        <v>1213130</v>
      </c>
      <c r="L1579" t="s">
        <v>295</v>
      </c>
      <c r="O1579">
        <v>10014618</v>
      </c>
      <c r="P1579" t="s">
        <v>294</v>
      </c>
      <c r="Q1579">
        <v>0</v>
      </c>
      <c r="R1579" t="s">
        <v>343</v>
      </c>
      <c r="S1579" t="s">
        <v>3901</v>
      </c>
      <c r="T1579">
        <v>11462880</v>
      </c>
      <c r="U1579">
        <v>45603</v>
      </c>
      <c r="V1579">
        <v>45839</v>
      </c>
      <c r="W1579">
        <v>45835</v>
      </c>
      <c r="X1579">
        <v>0</v>
      </c>
      <c r="Y1579">
        <v>1290900</v>
      </c>
      <c r="Z1579" t="s">
        <v>1568</v>
      </c>
      <c r="AA1579" t="s">
        <v>245</v>
      </c>
      <c r="AB1579" t="s">
        <v>121</v>
      </c>
      <c r="AC1579" t="s">
        <v>255</v>
      </c>
      <c r="AD1579" t="s">
        <v>189</v>
      </c>
      <c r="AE1579" t="s">
        <v>245</v>
      </c>
      <c r="AF1579" t="s">
        <v>1812</v>
      </c>
      <c r="AG1579">
        <v>2</v>
      </c>
    </row>
    <row r="1580" spans="1:33" x14ac:dyDescent="0.35">
      <c r="A1580" t="s">
        <v>294</v>
      </c>
      <c r="B1580">
        <v>6499361</v>
      </c>
      <c r="C1580" t="s">
        <v>129</v>
      </c>
      <c r="D1580" t="s">
        <v>1208</v>
      </c>
      <c r="E1580" t="s">
        <v>310</v>
      </c>
      <c r="F1580" t="s">
        <v>133</v>
      </c>
      <c r="G1580" t="s">
        <v>226</v>
      </c>
      <c r="H1580">
        <v>45839</v>
      </c>
      <c r="I1580">
        <v>45869</v>
      </c>
      <c r="J1580" t="s">
        <v>3476</v>
      </c>
      <c r="K1580">
        <v>1213130</v>
      </c>
      <c r="L1580" t="s">
        <v>295</v>
      </c>
      <c r="O1580">
        <v>10014618</v>
      </c>
      <c r="P1580" t="s">
        <v>294</v>
      </c>
      <c r="Q1580">
        <v>0</v>
      </c>
      <c r="R1580" t="s">
        <v>343</v>
      </c>
      <c r="S1580" t="s">
        <v>3901</v>
      </c>
      <c r="T1580">
        <v>11472006</v>
      </c>
      <c r="U1580">
        <v>45603</v>
      </c>
      <c r="V1580">
        <v>45839</v>
      </c>
      <c r="W1580">
        <v>45835</v>
      </c>
      <c r="X1580">
        <v>0</v>
      </c>
      <c r="Y1580">
        <v>1290900</v>
      </c>
      <c r="Z1580" t="s">
        <v>1568</v>
      </c>
      <c r="AA1580" t="s">
        <v>245</v>
      </c>
      <c r="AB1580" t="s">
        <v>121</v>
      </c>
      <c r="AC1580" t="s">
        <v>255</v>
      </c>
      <c r="AD1580" t="s">
        <v>189</v>
      </c>
      <c r="AE1580" t="s">
        <v>245</v>
      </c>
      <c r="AF1580" t="s">
        <v>1812</v>
      </c>
      <c r="AG1580">
        <v>2</v>
      </c>
    </row>
    <row r="1581" spans="1:33" x14ac:dyDescent="0.35">
      <c r="A1581" t="s">
        <v>242</v>
      </c>
      <c r="B1581">
        <v>6499352</v>
      </c>
      <c r="C1581" t="s">
        <v>129</v>
      </c>
      <c r="D1581" t="s">
        <v>1209</v>
      </c>
      <c r="E1581" t="s">
        <v>310</v>
      </c>
      <c r="F1581" t="s">
        <v>133</v>
      </c>
      <c r="G1581" t="s">
        <v>226</v>
      </c>
      <c r="H1581">
        <v>45809</v>
      </c>
      <c r="I1581">
        <v>45809</v>
      </c>
      <c r="J1581" t="s">
        <v>856</v>
      </c>
      <c r="K1581">
        <v>1215150</v>
      </c>
      <c r="L1581" t="s">
        <v>330</v>
      </c>
      <c r="O1581">
        <v>10014637</v>
      </c>
      <c r="P1581" t="s">
        <v>242</v>
      </c>
      <c r="Q1581">
        <v>0</v>
      </c>
      <c r="R1581" t="s">
        <v>329</v>
      </c>
      <c r="S1581" t="s">
        <v>343</v>
      </c>
      <c r="T1581">
        <v>11461772</v>
      </c>
      <c r="U1581">
        <v>45603</v>
      </c>
      <c r="V1581">
        <v>45809</v>
      </c>
      <c r="W1581">
        <v>45776</v>
      </c>
      <c r="X1581">
        <v>0</v>
      </c>
      <c r="Y1581">
        <v>1290900</v>
      </c>
      <c r="Z1581" t="s">
        <v>1568</v>
      </c>
      <c r="AA1581" t="s">
        <v>246</v>
      </c>
      <c r="AB1581" t="s">
        <v>121</v>
      </c>
      <c r="AC1581" t="s">
        <v>255</v>
      </c>
      <c r="AD1581" t="s">
        <v>189</v>
      </c>
      <c r="AE1581" t="s">
        <v>246</v>
      </c>
      <c r="AF1581" t="s">
        <v>1812</v>
      </c>
      <c r="AG1581">
        <v>6</v>
      </c>
    </row>
    <row r="1582" spans="1:33" x14ac:dyDescent="0.35">
      <c r="A1582" t="s">
        <v>157</v>
      </c>
      <c r="B1582">
        <v>6499168</v>
      </c>
      <c r="C1582" t="s">
        <v>129</v>
      </c>
      <c r="D1582" t="s">
        <v>1210</v>
      </c>
      <c r="E1582" t="s">
        <v>310</v>
      </c>
      <c r="F1582" t="s">
        <v>439</v>
      </c>
      <c r="G1582" t="s">
        <v>136</v>
      </c>
      <c r="H1582">
        <v>45839</v>
      </c>
      <c r="I1582">
        <v>45869</v>
      </c>
      <c r="J1582" t="s">
        <v>3476</v>
      </c>
      <c r="K1582">
        <v>1215150</v>
      </c>
      <c r="L1582" t="s">
        <v>345</v>
      </c>
      <c r="O1582">
        <v>10014635</v>
      </c>
      <c r="P1582" t="s">
        <v>157</v>
      </c>
      <c r="Q1582">
        <v>2524.54</v>
      </c>
      <c r="R1582" t="s">
        <v>343</v>
      </c>
      <c r="S1582" t="s">
        <v>3901</v>
      </c>
      <c r="T1582">
        <v>11457583</v>
      </c>
      <c r="U1582">
        <v>45603</v>
      </c>
      <c r="V1582">
        <v>45839</v>
      </c>
      <c r="W1582">
        <v>45835</v>
      </c>
      <c r="X1582">
        <v>2524.54</v>
      </c>
      <c r="Y1582">
        <v>1290900</v>
      </c>
      <c r="Z1582" t="s">
        <v>1568</v>
      </c>
      <c r="AA1582" t="s">
        <v>246</v>
      </c>
      <c r="AB1582" t="s">
        <v>121</v>
      </c>
      <c r="AC1582" t="s">
        <v>255</v>
      </c>
      <c r="AD1582" t="s">
        <v>135</v>
      </c>
      <c r="AE1582" t="s">
        <v>246</v>
      </c>
      <c r="AF1582" t="s">
        <v>3326</v>
      </c>
      <c r="AG1582">
        <v>3</v>
      </c>
    </row>
    <row r="1583" spans="1:33" x14ac:dyDescent="0.35">
      <c r="A1583" t="s">
        <v>157</v>
      </c>
      <c r="B1583">
        <v>6498770</v>
      </c>
      <c r="C1583" t="s">
        <v>129</v>
      </c>
      <c r="D1583" t="s">
        <v>1204</v>
      </c>
      <c r="E1583" t="s">
        <v>310</v>
      </c>
      <c r="F1583" t="s">
        <v>133</v>
      </c>
      <c r="G1583" t="s">
        <v>132</v>
      </c>
      <c r="H1583">
        <v>45839</v>
      </c>
      <c r="I1583">
        <v>45869</v>
      </c>
      <c r="J1583" t="s">
        <v>3476</v>
      </c>
      <c r="K1583">
        <v>1215150</v>
      </c>
      <c r="L1583" t="s">
        <v>345</v>
      </c>
      <c r="O1583">
        <v>10014635</v>
      </c>
      <c r="P1583" t="s">
        <v>157</v>
      </c>
      <c r="Q1583">
        <v>0</v>
      </c>
      <c r="R1583" t="s">
        <v>329</v>
      </c>
      <c r="S1583" t="s">
        <v>3901</v>
      </c>
      <c r="T1583">
        <v>11380351</v>
      </c>
      <c r="U1583">
        <v>45602</v>
      </c>
      <c r="V1583">
        <v>45839</v>
      </c>
      <c r="W1583">
        <v>45835</v>
      </c>
      <c r="X1583">
        <v>0</v>
      </c>
      <c r="Y1583">
        <v>1290900</v>
      </c>
      <c r="Z1583" t="s">
        <v>1568</v>
      </c>
      <c r="AA1583" t="s">
        <v>246</v>
      </c>
      <c r="AB1583" t="s">
        <v>121</v>
      </c>
      <c r="AC1583" t="s">
        <v>255</v>
      </c>
      <c r="AD1583" t="s">
        <v>122</v>
      </c>
      <c r="AE1583" t="s">
        <v>246</v>
      </c>
      <c r="AF1583" t="s">
        <v>1812</v>
      </c>
      <c r="AG1583">
        <v>4</v>
      </c>
    </row>
    <row r="1584" spans="1:33" x14ac:dyDescent="0.35">
      <c r="A1584" t="s">
        <v>178</v>
      </c>
      <c r="B1584">
        <v>6498707</v>
      </c>
      <c r="C1584" t="s">
        <v>129</v>
      </c>
      <c r="D1584" t="s">
        <v>1205</v>
      </c>
      <c r="E1584" t="s">
        <v>310</v>
      </c>
      <c r="F1584" t="s">
        <v>133</v>
      </c>
      <c r="G1584" t="s">
        <v>226</v>
      </c>
      <c r="H1584">
        <v>45809</v>
      </c>
      <c r="I1584">
        <v>45809</v>
      </c>
      <c r="J1584" t="s">
        <v>856</v>
      </c>
      <c r="K1584">
        <v>1215154</v>
      </c>
      <c r="L1584" t="s">
        <v>392</v>
      </c>
      <c r="O1584">
        <v>10014644</v>
      </c>
      <c r="P1584" t="s">
        <v>178</v>
      </c>
      <c r="Q1584">
        <v>0</v>
      </c>
      <c r="R1584" t="s">
        <v>329</v>
      </c>
      <c r="S1584" t="s">
        <v>343</v>
      </c>
      <c r="T1584">
        <v>11444386</v>
      </c>
      <c r="U1584">
        <v>45602</v>
      </c>
      <c r="V1584">
        <v>45809</v>
      </c>
      <c r="W1584">
        <v>45776</v>
      </c>
      <c r="X1584">
        <v>0</v>
      </c>
      <c r="Y1584">
        <v>1290900</v>
      </c>
      <c r="Z1584" t="s">
        <v>1568</v>
      </c>
      <c r="AA1584" t="s">
        <v>246</v>
      </c>
      <c r="AB1584" t="s">
        <v>121</v>
      </c>
      <c r="AC1584" t="s">
        <v>255</v>
      </c>
      <c r="AD1584" t="s">
        <v>189</v>
      </c>
      <c r="AE1584" t="s">
        <v>246</v>
      </c>
      <c r="AF1584" t="s">
        <v>1812</v>
      </c>
      <c r="AG1584">
        <v>2</v>
      </c>
    </row>
    <row r="1585" spans="1:33" x14ac:dyDescent="0.35">
      <c r="A1585" t="s">
        <v>272</v>
      </c>
      <c r="B1585">
        <v>6498702</v>
      </c>
      <c r="C1585" t="s">
        <v>123</v>
      </c>
      <c r="D1585" t="s">
        <v>1206</v>
      </c>
      <c r="E1585" t="s">
        <v>310</v>
      </c>
      <c r="F1585" t="s">
        <v>669</v>
      </c>
      <c r="G1585" t="s">
        <v>127</v>
      </c>
      <c r="H1585">
        <v>45839</v>
      </c>
      <c r="I1585">
        <v>45869</v>
      </c>
      <c r="J1585" t="s">
        <v>3476</v>
      </c>
      <c r="K1585">
        <v>1210102</v>
      </c>
      <c r="L1585" t="s">
        <v>273</v>
      </c>
      <c r="O1585">
        <v>10017653</v>
      </c>
      <c r="P1585" t="s">
        <v>165</v>
      </c>
      <c r="Q1585">
        <v>0</v>
      </c>
      <c r="R1585" t="s">
        <v>343</v>
      </c>
      <c r="S1585" t="s">
        <v>342</v>
      </c>
      <c r="T1585">
        <v>11482043</v>
      </c>
      <c r="U1585">
        <v>45602</v>
      </c>
      <c r="V1585">
        <v>45839</v>
      </c>
      <c r="W1585">
        <v>45833</v>
      </c>
      <c r="X1585">
        <v>0</v>
      </c>
      <c r="Y1585">
        <v>1290900</v>
      </c>
      <c r="Z1585" t="s">
        <v>1568</v>
      </c>
      <c r="AA1585" t="s">
        <v>248</v>
      </c>
      <c r="AB1585" t="s">
        <v>121</v>
      </c>
      <c r="AC1585" t="s">
        <v>255</v>
      </c>
      <c r="AD1585" t="s">
        <v>122</v>
      </c>
      <c r="AE1585" t="s">
        <v>248</v>
      </c>
      <c r="AF1585" t="s">
        <v>1812</v>
      </c>
      <c r="AG1585">
        <v>12</v>
      </c>
    </row>
    <row r="1586" spans="1:33" x14ac:dyDescent="0.35">
      <c r="A1586" t="s">
        <v>274</v>
      </c>
      <c r="B1586">
        <v>6498690</v>
      </c>
      <c r="C1586" t="s">
        <v>123</v>
      </c>
      <c r="D1586" t="s">
        <v>1207</v>
      </c>
      <c r="E1586" t="s">
        <v>310</v>
      </c>
      <c r="F1586" t="s">
        <v>133</v>
      </c>
      <c r="G1586" t="s">
        <v>132</v>
      </c>
      <c r="H1586">
        <v>45845</v>
      </c>
      <c r="I1586">
        <v>45845</v>
      </c>
      <c r="J1586" t="s">
        <v>856</v>
      </c>
      <c r="K1586">
        <v>1210102</v>
      </c>
      <c r="L1586" t="s">
        <v>275</v>
      </c>
      <c r="O1586">
        <v>10014596</v>
      </c>
      <c r="P1586" t="s">
        <v>176</v>
      </c>
      <c r="Q1586">
        <v>0</v>
      </c>
      <c r="R1586" t="s">
        <v>343</v>
      </c>
      <c r="S1586" t="s">
        <v>342</v>
      </c>
      <c r="T1586">
        <v>11470435</v>
      </c>
      <c r="U1586">
        <v>45602</v>
      </c>
      <c r="V1586">
        <v>45845</v>
      </c>
      <c r="W1586">
        <v>45805</v>
      </c>
      <c r="X1586">
        <v>0</v>
      </c>
      <c r="Y1586">
        <v>1290900</v>
      </c>
      <c r="Z1586" t="s">
        <v>1568</v>
      </c>
      <c r="AA1586" t="s">
        <v>248</v>
      </c>
      <c r="AB1586" t="s">
        <v>121</v>
      </c>
      <c r="AC1586" t="s">
        <v>255</v>
      </c>
      <c r="AD1586" t="s">
        <v>122</v>
      </c>
      <c r="AE1586" t="s">
        <v>248</v>
      </c>
      <c r="AF1586" t="s">
        <v>1812</v>
      </c>
      <c r="AG1586">
        <v>1</v>
      </c>
    </row>
    <row r="1587" spans="1:33" x14ac:dyDescent="0.35">
      <c r="A1587" t="s">
        <v>156</v>
      </c>
      <c r="B1587">
        <v>6497791</v>
      </c>
      <c r="C1587" t="s">
        <v>138</v>
      </c>
      <c r="D1587" t="s">
        <v>1166</v>
      </c>
      <c r="E1587" t="s">
        <v>310</v>
      </c>
      <c r="F1587" t="s">
        <v>133</v>
      </c>
      <c r="G1587" t="s">
        <v>212</v>
      </c>
      <c r="H1587">
        <v>45845</v>
      </c>
      <c r="I1587">
        <v>45845</v>
      </c>
      <c r="J1587" t="s">
        <v>856</v>
      </c>
      <c r="K1587">
        <v>2230131</v>
      </c>
      <c r="L1587" t="s">
        <v>311</v>
      </c>
      <c r="O1587">
        <v>10016283</v>
      </c>
      <c r="P1587" t="s">
        <v>156</v>
      </c>
      <c r="Q1587">
        <v>0</v>
      </c>
      <c r="R1587" t="s">
        <v>269</v>
      </c>
      <c r="S1587" t="s">
        <v>342</v>
      </c>
      <c r="T1587">
        <v>11465594</v>
      </c>
      <c r="U1587">
        <v>45599</v>
      </c>
      <c r="V1587">
        <v>45845</v>
      </c>
      <c r="W1587">
        <v>45805</v>
      </c>
      <c r="X1587">
        <v>0</v>
      </c>
      <c r="Y1587">
        <v>1290900</v>
      </c>
      <c r="Z1587" t="s">
        <v>1568</v>
      </c>
      <c r="AA1587" t="s">
        <v>249</v>
      </c>
      <c r="AB1587" t="s">
        <v>121</v>
      </c>
      <c r="AC1587" t="s">
        <v>255</v>
      </c>
      <c r="AD1587" t="s">
        <v>141</v>
      </c>
      <c r="AE1587" t="s">
        <v>249</v>
      </c>
      <c r="AF1587" t="s">
        <v>3326</v>
      </c>
      <c r="AG1587">
        <v>0</v>
      </c>
    </row>
    <row r="1588" spans="1:33" x14ac:dyDescent="0.35">
      <c r="A1588" t="s">
        <v>257</v>
      </c>
      <c r="B1588">
        <v>6497747</v>
      </c>
      <c r="C1588" t="s">
        <v>138</v>
      </c>
      <c r="D1588" t="s">
        <v>1167</v>
      </c>
      <c r="E1588" t="s">
        <v>310</v>
      </c>
      <c r="F1588" t="s">
        <v>125</v>
      </c>
      <c r="G1588" t="s">
        <v>127</v>
      </c>
      <c r="H1588">
        <v>45839</v>
      </c>
      <c r="I1588">
        <v>45869</v>
      </c>
      <c r="J1588" t="s">
        <v>3476</v>
      </c>
      <c r="K1588">
        <v>1291900</v>
      </c>
      <c r="L1588" t="s">
        <v>258</v>
      </c>
      <c r="O1588">
        <v>10014718</v>
      </c>
      <c r="P1588" t="s">
        <v>1168</v>
      </c>
      <c r="Q1588">
        <v>0</v>
      </c>
      <c r="R1588" t="s">
        <v>269</v>
      </c>
      <c r="S1588" t="s">
        <v>3891</v>
      </c>
      <c r="T1588">
        <v>11484544</v>
      </c>
      <c r="U1588">
        <v>45599</v>
      </c>
      <c r="V1588">
        <v>45839</v>
      </c>
      <c r="W1588">
        <v>45843</v>
      </c>
      <c r="X1588">
        <v>0</v>
      </c>
      <c r="Y1588">
        <v>1290900</v>
      </c>
      <c r="Z1588" t="s">
        <v>1568</v>
      </c>
      <c r="AA1588" t="s">
        <v>249</v>
      </c>
      <c r="AB1588" t="s">
        <v>121</v>
      </c>
      <c r="AC1588" t="s">
        <v>255</v>
      </c>
      <c r="AD1588" t="s">
        <v>141</v>
      </c>
      <c r="AE1588" t="s">
        <v>249</v>
      </c>
      <c r="AF1588" t="s">
        <v>3326</v>
      </c>
      <c r="AG1588">
        <v>0</v>
      </c>
    </row>
    <row r="1589" spans="1:33" x14ac:dyDescent="0.35">
      <c r="A1589" t="s">
        <v>156</v>
      </c>
      <c r="B1589">
        <v>6497744</v>
      </c>
      <c r="C1589" t="s">
        <v>138</v>
      </c>
      <c r="D1589" t="s">
        <v>1169</v>
      </c>
      <c r="E1589" t="s">
        <v>310</v>
      </c>
      <c r="F1589" t="s">
        <v>133</v>
      </c>
      <c r="G1589" t="s">
        <v>212</v>
      </c>
      <c r="H1589">
        <v>45845</v>
      </c>
      <c r="I1589">
        <v>45845</v>
      </c>
      <c r="J1589" t="s">
        <v>856</v>
      </c>
      <c r="K1589">
        <v>2230131</v>
      </c>
      <c r="L1589" t="s">
        <v>311</v>
      </c>
      <c r="O1589">
        <v>10016283</v>
      </c>
      <c r="P1589" t="s">
        <v>156</v>
      </c>
      <c r="Q1589">
        <v>0</v>
      </c>
      <c r="R1589" t="s">
        <v>269</v>
      </c>
      <c r="S1589" t="s">
        <v>342</v>
      </c>
      <c r="T1589">
        <v>11471446</v>
      </c>
      <c r="U1589">
        <v>45599</v>
      </c>
      <c r="V1589">
        <v>45845</v>
      </c>
      <c r="W1589">
        <v>45805</v>
      </c>
      <c r="X1589">
        <v>0</v>
      </c>
      <c r="Y1589">
        <v>1290900</v>
      </c>
      <c r="Z1589" t="s">
        <v>1568</v>
      </c>
      <c r="AA1589" t="s">
        <v>249</v>
      </c>
      <c r="AB1589" t="s">
        <v>121</v>
      </c>
      <c r="AC1589" t="s">
        <v>255</v>
      </c>
      <c r="AD1589" t="s">
        <v>141</v>
      </c>
      <c r="AE1589" t="s">
        <v>249</v>
      </c>
      <c r="AF1589" t="s">
        <v>3326</v>
      </c>
      <c r="AG1589">
        <v>0</v>
      </c>
    </row>
    <row r="1590" spans="1:33" x14ac:dyDescent="0.35">
      <c r="A1590" t="s">
        <v>151</v>
      </c>
      <c r="B1590">
        <v>6497743</v>
      </c>
      <c r="C1590" t="s">
        <v>138</v>
      </c>
      <c r="D1590" t="s">
        <v>4038</v>
      </c>
      <c r="E1590" t="s">
        <v>310</v>
      </c>
      <c r="F1590" t="s">
        <v>125</v>
      </c>
      <c r="G1590" t="s">
        <v>172</v>
      </c>
      <c r="H1590">
        <v>45809</v>
      </c>
      <c r="I1590">
        <v>45809</v>
      </c>
      <c r="J1590" t="s">
        <v>856</v>
      </c>
      <c r="K1590">
        <v>1215157</v>
      </c>
      <c r="L1590" t="s">
        <v>399</v>
      </c>
      <c r="M1590">
        <v>45794</v>
      </c>
      <c r="N1590">
        <v>45794</v>
      </c>
      <c r="O1590">
        <v>10014651</v>
      </c>
      <c r="P1590" t="s">
        <v>151</v>
      </c>
      <c r="Q1590">
        <v>7615.23</v>
      </c>
      <c r="R1590" t="s">
        <v>269</v>
      </c>
      <c r="S1590" t="s">
        <v>347</v>
      </c>
      <c r="T1590">
        <v>11394912</v>
      </c>
      <c r="U1590">
        <v>45599</v>
      </c>
      <c r="V1590">
        <v>45809</v>
      </c>
      <c r="W1590">
        <v>45805</v>
      </c>
      <c r="X1590">
        <v>7615.23</v>
      </c>
      <c r="Y1590">
        <v>1290900</v>
      </c>
      <c r="Z1590" t="s">
        <v>1568</v>
      </c>
      <c r="AA1590" t="s">
        <v>249</v>
      </c>
      <c r="AB1590" t="s">
        <v>121</v>
      </c>
      <c r="AC1590" t="s">
        <v>255</v>
      </c>
      <c r="AD1590" t="s">
        <v>135</v>
      </c>
      <c r="AE1590" t="s">
        <v>249</v>
      </c>
      <c r="AF1590" t="s">
        <v>3326</v>
      </c>
      <c r="AG1590">
        <v>6</v>
      </c>
    </row>
    <row r="1591" spans="1:33" x14ac:dyDescent="0.35">
      <c r="A1591" t="s">
        <v>175</v>
      </c>
      <c r="B1591">
        <v>6497703</v>
      </c>
      <c r="C1591" t="s">
        <v>138</v>
      </c>
      <c r="D1591" t="s">
        <v>1171</v>
      </c>
      <c r="E1591" t="s">
        <v>310</v>
      </c>
      <c r="F1591" t="s">
        <v>133</v>
      </c>
      <c r="G1591" t="s">
        <v>212</v>
      </c>
      <c r="H1591">
        <v>45808</v>
      </c>
      <c r="I1591">
        <v>45808</v>
      </c>
      <c r="J1591" t="s">
        <v>856</v>
      </c>
      <c r="K1591">
        <v>1215158</v>
      </c>
      <c r="L1591" t="s">
        <v>394</v>
      </c>
      <c r="O1591">
        <v>10017395</v>
      </c>
      <c r="P1591" t="s">
        <v>175</v>
      </c>
      <c r="Q1591">
        <v>0</v>
      </c>
      <c r="R1591" t="s">
        <v>269</v>
      </c>
      <c r="S1591" t="s">
        <v>347</v>
      </c>
      <c r="T1591">
        <v>11381020</v>
      </c>
      <c r="U1591">
        <v>45598</v>
      </c>
      <c r="V1591">
        <v>45808</v>
      </c>
      <c r="W1591">
        <v>45805</v>
      </c>
      <c r="X1591">
        <v>0</v>
      </c>
      <c r="Y1591">
        <v>1290900</v>
      </c>
      <c r="Z1591" t="s">
        <v>1568</v>
      </c>
      <c r="AA1591" t="s">
        <v>249</v>
      </c>
      <c r="AB1591" t="s">
        <v>121</v>
      </c>
      <c r="AC1591" t="s">
        <v>255</v>
      </c>
      <c r="AD1591" t="s">
        <v>141</v>
      </c>
      <c r="AE1591" t="s">
        <v>249</v>
      </c>
      <c r="AF1591" t="s">
        <v>3326</v>
      </c>
      <c r="AG1591">
        <v>0</v>
      </c>
    </row>
    <row r="1592" spans="1:33" x14ac:dyDescent="0.35">
      <c r="A1592" t="s">
        <v>324</v>
      </c>
      <c r="B1592">
        <v>6497614</v>
      </c>
      <c r="C1592" t="s">
        <v>138</v>
      </c>
      <c r="D1592" t="s">
        <v>1172</v>
      </c>
      <c r="E1592" t="s">
        <v>310</v>
      </c>
      <c r="F1592" t="s">
        <v>143</v>
      </c>
      <c r="G1592" t="s">
        <v>411</v>
      </c>
      <c r="H1592">
        <v>45809</v>
      </c>
      <c r="I1592">
        <v>45809</v>
      </c>
      <c r="J1592" t="s">
        <v>856</v>
      </c>
      <c r="K1592">
        <v>1216100</v>
      </c>
      <c r="L1592" t="s">
        <v>325</v>
      </c>
      <c r="O1592">
        <v>10016324</v>
      </c>
      <c r="P1592" t="s">
        <v>434</v>
      </c>
      <c r="Q1592">
        <v>0</v>
      </c>
      <c r="R1592" t="s">
        <v>269</v>
      </c>
      <c r="S1592" t="s">
        <v>347</v>
      </c>
      <c r="T1592">
        <v>11481998</v>
      </c>
      <c r="U1592">
        <v>45598</v>
      </c>
      <c r="V1592">
        <v>45809</v>
      </c>
      <c r="W1592">
        <v>45805</v>
      </c>
      <c r="X1592">
        <v>0</v>
      </c>
      <c r="Y1592">
        <v>1290900</v>
      </c>
      <c r="Z1592" t="s">
        <v>1568</v>
      </c>
      <c r="AA1592" t="s">
        <v>249</v>
      </c>
      <c r="AB1592" t="s">
        <v>121</v>
      </c>
      <c r="AC1592" t="s">
        <v>255</v>
      </c>
      <c r="AD1592" t="s">
        <v>189</v>
      </c>
      <c r="AE1592" t="s">
        <v>249</v>
      </c>
      <c r="AF1592" t="s">
        <v>1812</v>
      </c>
      <c r="AG1592">
        <v>16</v>
      </c>
    </row>
    <row r="1593" spans="1:33" x14ac:dyDescent="0.35">
      <c r="A1593" t="s">
        <v>324</v>
      </c>
      <c r="B1593">
        <v>6497563</v>
      </c>
      <c r="C1593" t="s">
        <v>138</v>
      </c>
      <c r="D1593" t="s">
        <v>1173</v>
      </c>
      <c r="E1593" t="s">
        <v>310</v>
      </c>
      <c r="F1593" t="s">
        <v>133</v>
      </c>
      <c r="G1593" t="s">
        <v>191</v>
      </c>
      <c r="H1593">
        <v>45808</v>
      </c>
      <c r="I1593">
        <v>45808</v>
      </c>
      <c r="J1593" t="s">
        <v>856</v>
      </c>
      <c r="K1593">
        <v>1291900</v>
      </c>
      <c r="L1593" t="s">
        <v>325</v>
      </c>
      <c r="O1593">
        <v>10017913</v>
      </c>
      <c r="P1593" t="s">
        <v>1174</v>
      </c>
      <c r="Q1593">
        <v>0</v>
      </c>
      <c r="R1593" t="s">
        <v>269</v>
      </c>
      <c r="S1593" t="s">
        <v>347</v>
      </c>
      <c r="T1593">
        <v>11391004</v>
      </c>
      <c r="U1593">
        <v>45598</v>
      </c>
      <c r="V1593">
        <v>45808</v>
      </c>
      <c r="W1593">
        <v>45805</v>
      </c>
      <c r="X1593">
        <v>0</v>
      </c>
      <c r="Y1593">
        <v>1290900</v>
      </c>
      <c r="Z1593" t="s">
        <v>1568</v>
      </c>
      <c r="AA1593" t="s">
        <v>249</v>
      </c>
      <c r="AB1593" t="s">
        <v>121</v>
      </c>
      <c r="AC1593" t="s">
        <v>255</v>
      </c>
      <c r="AD1593" t="s">
        <v>122</v>
      </c>
      <c r="AE1593" t="s">
        <v>249</v>
      </c>
      <c r="AF1593" t="s">
        <v>1812</v>
      </c>
      <c r="AG1593">
        <v>4</v>
      </c>
    </row>
    <row r="1594" spans="1:33" x14ac:dyDescent="0.35">
      <c r="A1594" t="s">
        <v>324</v>
      </c>
      <c r="B1594">
        <v>6497022</v>
      </c>
      <c r="C1594" t="s">
        <v>138</v>
      </c>
      <c r="D1594" t="s">
        <v>1175</v>
      </c>
      <c r="E1594" t="s">
        <v>310</v>
      </c>
      <c r="F1594" t="s">
        <v>125</v>
      </c>
      <c r="G1594" t="s">
        <v>192</v>
      </c>
      <c r="H1594">
        <v>45831</v>
      </c>
      <c r="I1594">
        <v>45831</v>
      </c>
      <c r="J1594" t="s">
        <v>5404</v>
      </c>
      <c r="K1594">
        <v>1216100</v>
      </c>
      <c r="L1594" t="s">
        <v>325</v>
      </c>
      <c r="O1594">
        <v>10014720</v>
      </c>
      <c r="P1594" t="s">
        <v>449</v>
      </c>
      <c r="Q1594">
        <v>39993.18</v>
      </c>
      <c r="R1594" t="s">
        <v>269</v>
      </c>
      <c r="S1594" t="s">
        <v>262</v>
      </c>
      <c r="T1594">
        <v>11474224</v>
      </c>
      <c r="U1594">
        <v>45597</v>
      </c>
      <c r="V1594">
        <v>45831</v>
      </c>
      <c r="W1594">
        <v>45838</v>
      </c>
      <c r="X1594">
        <v>39993.18</v>
      </c>
      <c r="Y1594">
        <v>1290900</v>
      </c>
      <c r="Z1594" t="s">
        <v>1568</v>
      </c>
      <c r="AA1594" t="s">
        <v>249</v>
      </c>
      <c r="AB1594" t="s">
        <v>121</v>
      </c>
      <c r="AC1594" t="s">
        <v>255</v>
      </c>
      <c r="AD1594" t="s">
        <v>135</v>
      </c>
      <c r="AE1594" t="s">
        <v>249</v>
      </c>
      <c r="AF1594" t="s">
        <v>3326</v>
      </c>
      <c r="AG1594">
        <v>0</v>
      </c>
    </row>
    <row r="1595" spans="1:33" x14ac:dyDescent="0.35">
      <c r="A1595" t="s">
        <v>413</v>
      </c>
      <c r="B1595">
        <v>6496980</v>
      </c>
      <c r="C1595" t="s">
        <v>129</v>
      </c>
      <c r="D1595" t="s">
        <v>182</v>
      </c>
      <c r="E1595" t="s">
        <v>310</v>
      </c>
      <c r="F1595" t="s">
        <v>133</v>
      </c>
      <c r="G1595" t="s">
        <v>192</v>
      </c>
      <c r="H1595">
        <v>45839</v>
      </c>
      <c r="I1595">
        <v>45869</v>
      </c>
      <c r="J1595" t="s">
        <v>3476</v>
      </c>
      <c r="K1595">
        <v>1213130</v>
      </c>
      <c r="L1595" t="s">
        <v>414</v>
      </c>
      <c r="O1595">
        <v>10014620</v>
      </c>
      <c r="P1595" t="s">
        <v>413</v>
      </c>
      <c r="Q1595">
        <v>150882.5</v>
      </c>
      <c r="R1595" t="s">
        <v>347</v>
      </c>
      <c r="S1595" t="s">
        <v>3901</v>
      </c>
      <c r="T1595">
        <v>11416270</v>
      </c>
      <c r="U1595">
        <v>45597</v>
      </c>
      <c r="V1595">
        <v>45839</v>
      </c>
      <c r="W1595">
        <v>45835</v>
      </c>
      <c r="X1595">
        <v>150882.5</v>
      </c>
      <c r="Y1595">
        <v>1290900</v>
      </c>
      <c r="Z1595" t="s">
        <v>1568</v>
      </c>
      <c r="AA1595" t="s">
        <v>245</v>
      </c>
      <c r="AB1595" t="s">
        <v>121</v>
      </c>
      <c r="AC1595" t="s">
        <v>255</v>
      </c>
      <c r="AD1595" t="s">
        <v>135</v>
      </c>
      <c r="AE1595" t="s">
        <v>245</v>
      </c>
      <c r="AF1595" t="s">
        <v>3326</v>
      </c>
      <c r="AG1595">
        <v>108</v>
      </c>
    </row>
    <row r="1596" spans="1:33" x14ac:dyDescent="0.35">
      <c r="A1596" t="s">
        <v>148</v>
      </c>
      <c r="B1596">
        <v>6496975</v>
      </c>
      <c r="C1596" t="s">
        <v>129</v>
      </c>
      <c r="D1596" t="s">
        <v>1176</v>
      </c>
      <c r="E1596" t="s">
        <v>310</v>
      </c>
      <c r="F1596" t="s">
        <v>125</v>
      </c>
      <c r="G1596" t="s">
        <v>192</v>
      </c>
      <c r="H1596">
        <v>45839</v>
      </c>
      <c r="I1596">
        <v>45869</v>
      </c>
      <c r="J1596" t="s">
        <v>3476</v>
      </c>
      <c r="K1596">
        <v>1213130</v>
      </c>
      <c r="L1596" t="s">
        <v>297</v>
      </c>
      <c r="O1596">
        <v>10014617</v>
      </c>
      <c r="P1596" t="s">
        <v>148</v>
      </c>
      <c r="Q1596">
        <v>37102.74</v>
      </c>
      <c r="R1596" t="s">
        <v>347</v>
      </c>
      <c r="S1596" t="s">
        <v>3901</v>
      </c>
      <c r="T1596">
        <v>11428684</v>
      </c>
      <c r="U1596">
        <v>45597</v>
      </c>
      <c r="V1596">
        <v>45839</v>
      </c>
      <c r="W1596">
        <v>45835</v>
      </c>
      <c r="X1596">
        <v>37102.74</v>
      </c>
      <c r="Y1596">
        <v>1290900</v>
      </c>
      <c r="Z1596" t="s">
        <v>1568</v>
      </c>
      <c r="AA1596" t="s">
        <v>245</v>
      </c>
      <c r="AB1596" t="s">
        <v>121</v>
      </c>
      <c r="AC1596" t="s">
        <v>255</v>
      </c>
      <c r="AD1596" t="s">
        <v>135</v>
      </c>
      <c r="AE1596" t="s">
        <v>245</v>
      </c>
      <c r="AF1596" t="s">
        <v>3326</v>
      </c>
      <c r="AG1596">
        <v>256</v>
      </c>
    </row>
    <row r="1597" spans="1:33" x14ac:dyDescent="0.35">
      <c r="A1597" t="s">
        <v>149</v>
      </c>
      <c r="B1597">
        <v>6496969</v>
      </c>
      <c r="C1597" t="s">
        <v>129</v>
      </c>
      <c r="D1597" t="s">
        <v>1178</v>
      </c>
      <c r="E1597" t="s">
        <v>310</v>
      </c>
      <c r="F1597" t="s">
        <v>133</v>
      </c>
      <c r="G1597" t="s">
        <v>132</v>
      </c>
      <c r="H1597">
        <v>45839</v>
      </c>
      <c r="I1597">
        <v>45869</v>
      </c>
      <c r="J1597" t="s">
        <v>856</v>
      </c>
      <c r="K1597">
        <v>1213130</v>
      </c>
      <c r="L1597" t="s">
        <v>302</v>
      </c>
      <c r="O1597">
        <v>10014616</v>
      </c>
      <c r="P1597" t="s">
        <v>149</v>
      </c>
      <c r="Q1597">
        <v>0</v>
      </c>
      <c r="R1597" t="s">
        <v>347</v>
      </c>
      <c r="S1597" t="s">
        <v>3901</v>
      </c>
      <c r="T1597">
        <v>11421848</v>
      </c>
      <c r="U1597">
        <v>45597</v>
      </c>
      <c r="V1597">
        <v>45839</v>
      </c>
      <c r="W1597">
        <v>45835</v>
      </c>
      <c r="X1597">
        <v>0</v>
      </c>
      <c r="Y1597">
        <v>1290900</v>
      </c>
      <c r="Z1597" t="s">
        <v>1568</v>
      </c>
      <c r="AA1597" t="s">
        <v>245</v>
      </c>
      <c r="AB1597" t="s">
        <v>121</v>
      </c>
      <c r="AC1597" t="s">
        <v>255</v>
      </c>
      <c r="AD1597" t="s">
        <v>141</v>
      </c>
      <c r="AE1597" t="s">
        <v>245</v>
      </c>
      <c r="AF1597" t="s">
        <v>3326</v>
      </c>
      <c r="AG1597">
        <v>1</v>
      </c>
    </row>
    <row r="1598" spans="1:33" x14ac:dyDescent="0.35">
      <c r="A1598" t="s">
        <v>149</v>
      </c>
      <c r="B1598">
        <v>6496965</v>
      </c>
      <c r="C1598" t="s">
        <v>129</v>
      </c>
      <c r="D1598" t="s">
        <v>1179</v>
      </c>
      <c r="E1598" t="s">
        <v>310</v>
      </c>
      <c r="F1598" t="s">
        <v>133</v>
      </c>
      <c r="G1598" t="s">
        <v>226</v>
      </c>
      <c r="H1598">
        <v>45839</v>
      </c>
      <c r="I1598">
        <v>45869</v>
      </c>
      <c r="J1598" t="s">
        <v>3476</v>
      </c>
      <c r="K1598">
        <v>1213130</v>
      </c>
      <c r="L1598" t="s">
        <v>302</v>
      </c>
      <c r="O1598">
        <v>10014616</v>
      </c>
      <c r="P1598" t="s">
        <v>149</v>
      </c>
      <c r="Q1598">
        <v>0</v>
      </c>
      <c r="R1598" t="s">
        <v>347</v>
      </c>
      <c r="S1598" t="s">
        <v>3901</v>
      </c>
      <c r="T1598">
        <v>11398962</v>
      </c>
      <c r="U1598">
        <v>45597</v>
      </c>
      <c r="V1598">
        <v>45839</v>
      </c>
      <c r="W1598">
        <v>45835</v>
      </c>
      <c r="X1598">
        <v>0</v>
      </c>
      <c r="Y1598">
        <v>1290900</v>
      </c>
      <c r="Z1598" t="s">
        <v>1568</v>
      </c>
      <c r="AA1598" t="s">
        <v>245</v>
      </c>
      <c r="AB1598" t="s">
        <v>121</v>
      </c>
      <c r="AC1598" t="s">
        <v>255</v>
      </c>
      <c r="AD1598" t="s">
        <v>189</v>
      </c>
      <c r="AE1598" t="s">
        <v>245</v>
      </c>
      <c r="AF1598" t="s">
        <v>1812</v>
      </c>
      <c r="AG1598">
        <v>6</v>
      </c>
    </row>
    <row r="1599" spans="1:33" x14ac:dyDescent="0.35">
      <c r="A1599" t="s">
        <v>223</v>
      </c>
      <c r="B1599">
        <v>6496937</v>
      </c>
      <c r="C1599" t="s">
        <v>129</v>
      </c>
      <c r="D1599" t="s">
        <v>1181</v>
      </c>
      <c r="E1599" t="s">
        <v>310</v>
      </c>
      <c r="F1599" t="s">
        <v>125</v>
      </c>
      <c r="G1599" t="s">
        <v>423</v>
      </c>
      <c r="H1599">
        <v>45809</v>
      </c>
      <c r="I1599">
        <v>45838</v>
      </c>
      <c r="J1599" t="s">
        <v>3478</v>
      </c>
      <c r="K1599">
        <v>1213130</v>
      </c>
      <c r="L1599" t="s">
        <v>303</v>
      </c>
      <c r="O1599">
        <v>10014613</v>
      </c>
      <c r="P1599" t="s">
        <v>223</v>
      </c>
      <c r="Q1599">
        <v>16232.22</v>
      </c>
      <c r="R1599" t="s">
        <v>347</v>
      </c>
      <c r="S1599" t="s">
        <v>3901</v>
      </c>
      <c r="T1599">
        <v>11414035</v>
      </c>
      <c r="U1599">
        <v>45597</v>
      </c>
      <c r="V1599">
        <v>45809</v>
      </c>
      <c r="W1599">
        <v>45804</v>
      </c>
      <c r="X1599">
        <v>16232.22</v>
      </c>
      <c r="Y1599">
        <v>1290900</v>
      </c>
      <c r="Z1599" t="s">
        <v>1568</v>
      </c>
      <c r="AA1599" t="s">
        <v>245</v>
      </c>
      <c r="AB1599" t="s">
        <v>121</v>
      </c>
      <c r="AC1599" t="s">
        <v>255</v>
      </c>
      <c r="AD1599" t="s">
        <v>141</v>
      </c>
      <c r="AE1599" t="s">
        <v>245</v>
      </c>
      <c r="AF1599" t="s">
        <v>3326</v>
      </c>
      <c r="AG1599">
        <v>16</v>
      </c>
    </row>
    <row r="1600" spans="1:33" x14ac:dyDescent="0.35">
      <c r="A1600" t="s">
        <v>177</v>
      </c>
      <c r="B1600">
        <v>6496903</v>
      </c>
      <c r="C1600" t="s">
        <v>129</v>
      </c>
      <c r="D1600" t="s">
        <v>1182</v>
      </c>
      <c r="E1600" t="s">
        <v>310</v>
      </c>
      <c r="F1600" t="s">
        <v>259</v>
      </c>
      <c r="G1600" t="s">
        <v>405</v>
      </c>
      <c r="H1600">
        <v>45809</v>
      </c>
      <c r="I1600">
        <v>45838</v>
      </c>
      <c r="J1600" t="s">
        <v>3478</v>
      </c>
      <c r="K1600">
        <v>1215150</v>
      </c>
      <c r="L1600" t="s">
        <v>278</v>
      </c>
      <c r="M1600">
        <v>45768</v>
      </c>
      <c r="N1600">
        <v>45769</v>
      </c>
      <c r="O1600">
        <v>10014634</v>
      </c>
      <c r="P1600" t="s">
        <v>177</v>
      </c>
      <c r="Q1600">
        <v>4104.92</v>
      </c>
      <c r="R1600" t="s">
        <v>347</v>
      </c>
      <c r="S1600" t="s">
        <v>308</v>
      </c>
      <c r="T1600">
        <v>11477753</v>
      </c>
      <c r="U1600">
        <v>45597</v>
      </c>
      <c r="V1600">
        <v>45809</v>
      </c>
      <c r="W1600">
        <v>45818</v>
      </c>
      <c r="X1600">
        <v>4104.92</v>
      </c>
      <c r="Y1600">
        <v>1290900</v>
      </c>
      <c r="Z1600" t="s">
        <v>1568</v>
      </c>
      <c r="AA1600" t="s">
        <v>246</v>
      </c>
      <c r="AB1600" t="s">
        <v>121</v>
      </c>
      <c r="AC1600" t="s">
        <v>255</v>
      </c>
      <c r="AD1600" t="s">
        <v>122</v>
      </c>
      <c r="AE1600" t="s">
        <v>246</v>
      </c>
      <c r="AF1600" t="s">
        <v>1812</v>
      </c>
      <c r="AG1600">
        <v>10</v>
      </c>
    </row>
    <row r="1601" spans="1:33" x14ac:dyDescent="0.35">
      <c r="A1601" t="s">
        <v>137</v>
      </c>
      <c r="B1601">
        <v>6496886</v>
      </c>
      <c r="C1601" t="s">
        <v>123</v>
      </c>
      <c r="D1601" t="s">
        <v>1183</v>
      </c>
      <c r="E1601" t="s">
        <v>310</v>
      </c>
      <c r="F1601" t="s">
        <v>125</v>
      </c>
      <c r="G1601" t="s">
        <v>127</v>
      </c>
      <c r="H1601">
        <v>45839</v>
      </c>
      <c r="I1601">
        <v>45869</v>
      </c>
      <c r="J1601" t="s">
        <v>856</v>
      </c>
      <c r="K1601">
        <v>1210100</v>
      </c>
      <c r="L1601" t="s">
        <v>388</v>
      </c>
      <c r="O1601">
        <v>10014595</v>
      </c>
      <c r="P1601" t="s">
        <v>137</v>
      </c>
      <c r="Q1601">
        <v>0</v>
      </c>
      <c r="R1601" t="s">
        <v>296</v>
      </c>
      <c r="S1601" t="s">
        <v>3891</v>
      </c>
      <c r="T1601">
        <v>11427344</v>
      </c>
      <c r="U1601">
        <v>45597</v>
      </c>
      <c r="V1601">
        <v>45839</v>
      </c>
      <c r="W1601">
        <v>45806</v>
      </c>
      <c r="X1601">
        <v>0</v>
      </c>
      <c r="Y1601">
        <v>1290900</v>
      </c>
      <c r="Z1601" t="s">
        <v>1568</v>
      </c>
      <c r="AA1601" t="s">
        <v>248</v>
      </c>
      <c r="AB1601" t="s">
        <v>121</v>
      </c>
      <c r="AC1601" t="s">
        <v>255</v>
      </c>
      <c r="AD1601" t="s">
        <v>122</v>
      </c>
      <c r="AE1601" t="s">
        <v>248</v>
      </c>
      <c r="AF1601" t="s">
        <v>1812</v>
      </c>
      <c r="AG1601">
        <v>8</v>
      </c>
    </row>
    <row r="1602" spans="1:33" x14ac:dyDescent="0.35">
      <c r="A1602" t="s">
        <v>157</v>
      </c>
      <c r="B1602">
        <v>6496837</v>
      </c>
      <c r="C1602" t="s">
        <v>129</v>
      </c>
      <c r="D1602" t="s">
        <v>1184</v>
      </c>
      <c r="E1602" t="s">
        <v>310</v>
      </c>
      <c r="F1602" t="s">
        <v>133</v>
      </c>
      <c r="G1602" t="s">
        <v>226</v>
      </c>
      <c r="H1602">
        <v>45839</v>
      </c>
      <c r="I1602">
        <v>45869</v>
      </c>
      <c r="J1602" t="s">
        <v>3476</v>
      </c>
      <c r="K1602">
        <v>1215150</v>
      </c>
      <c r="L1602" t="s">
        <v>345</v>
      </c>
      <c r="O1602">
        <v>10014635</v>
      </c>
      <c r="P1602" t="s">
        <v>157</v>
      </c>
      <c r="Q1602">
        <v>0</v>
      </c>
      <c r="R1602" t="s">
        <v>347</v>
      </c>
      <c r="S1602" t="s">
        <v>3901</v>
      </c>
      <c r="T1602">
        <v>11383094</v>
      </c>
      <c r="U1602">
        <v>45597</v>
      </c>
      <c r="V1602">
        <v>45839</v>
      </c>
      <c r="W1602">
        <v>45835</v>
      </c>
      <c r="X1602">
        <v>0</v>
      </c>
      <c r="Y1602">
        <v>1290900</v>
      </c>
      <c r="Z1602" t="s">
        <v>1568</v>
      </c>
      <c r="AA1602" t="s">
        <v>246</v>
      </c>
      <c r="AB1602" t="s">
        <v>121</v>
      </c>
      <c r="AC1602" t="s">
        <v>255</v>
      </c>
      <c r="AD1602" t="s">
        <v>189</v>
      </c>
      <c r="AE1602" t="s">
        <v>246</v>
      </c>
      <c r="AF1602" t="s">
        <v>1812</v>
      </c>
      <c r="AG1602">
        <v>3</v>
      </c>
    </row>
    <row r="1603" spans="1:33" x14ac:dyDescent="0.35">
      <c r="A1603" t="s">
        <v>242</v>
      </c>
      <c r="B1603">
        <v>6496819</v>
      </c>
      <c r="C1603" t="s">
        <v>129</v>
      </c>
      <c r="D1603" t="s">
        <v>1185</v>
      </c>
      <c r="E1603" t="s">
        <v>310</v>
      </c>
      <c r="F1603" t="s">
        <v>133</v>
      </c>
      <c r="G1603" t="s">
        <v>147</v>
      </c>
      <c r="H1603">
        <v>45808</v>
      </c>
      <c r="I1603">
        <v>45808</v>
      </c>
      <c r="J1603" t="s">
        <v>856</v>
      </c>
      <c r="K1603">
        <v>1215150</v>
      </c>
      <c r="L1603" t="s">
        <v>330</v>
      </c>
      <c r="O1603">
        <v>10014637</v>
      </c>
      <c r="P1603" t="s">
        <v>242</v>
      </c>
      <c r="Q1603">
        <v>0</v>
      </c>
      <c r="R1603" t="s">
        <v>347</v>
      </c>
      <c r="S1603" t="s">
        <v>329</v>
      </c>
      <c r="T1603">
        <v>11378229</v>
      </c>
      <c r="U1603">
        <v>45597</v>
      </c>
      <c r="V1603">
        <v>45808</v>
      </c>
      <c r="W1603">
        <v>45781</v>
      </c>
      <c r="X1603">
        <v>0</v>
      </c>
      <c r="Y1603">
        <v>1290900</v>
      </c>
      <c r="Z1603" t="s">
        <v>1568</v>
      </c>
      <c r="AA1603" t="s">
        <v>246</v>
      </c>
      <c r="AB1603" t="s">
        <v>121</v>
      </c>
      <c r="AC1603" t="s">
        <v>255</v>
      </c>
      <c r="AD1603" t="s">
        <v>141</v>
      </c>
      <c r="AE1603" t="s">
        <v>246</v>
      </c>
      <c r="AF1603" t="s">
        <v>3326</v>
      </c>
      <c r="AG1603">
        <v>10</v>
      </c>
    </row>
    <row r="1604" spans="1:33" x14ac:dyDescent="0.35">
      <c r="A1604" t="s">
        <v>242</v>
      </c>
      <c r="B1604">
        <v>6496815</v>
      </c>
      <c r="C1604" t="s">
        <v>129</v>
      </c>
      <c r="D1604" t="s">
        <v>1186</v>
      </c>
      <c r="E1604" t="s">
        <v>310</v>
      </c>
      <c r="F1604" t="s">
        <v>125</v>
      </c>
      <c r="G1604" t="s">
        <v>190</v>
      </c>
      <c r="H1604">
        <v>45839</v>
      </c>
      <c r="I1604">
        <v>45869</v>
      </c>
      <c r="J1604" t="s">
        <v>3476</v>
      </c>
      <c r="K1604">
        <v>1215150</v>
      </c>
      <c r="L1604" t="s">
        <v>330</v>
      </c>
      <c r="O1604">
        <v>10014637</v>
      </c>
      <c r="P1604" t="s">
        <v>242</v>
      </c>
      <c r="Q1604">
        <v>0</v>
      </c>
      <c r="R1604" t="s">
        <v>347</v>
      </c>
      <c r="S1604" t="s">
        <v>3901</v>
      </c>
      <c r="T1604">
        <v>11462049</v>
      </c>
      <c r="U1604">
        <v>45597</v>
      </c>
      <c r="V1604">
        <v>45839</v>
      </c>
      <c r="W1604">
        <v>45835</v>
      </c>
      <c r="X1604">
        <v>0</v>
      </c>
      <c r="Y1604">
        <v>1290900</v>
      </c>
      <c r="Z1604" t="s">
        <v>1568</v>
      </c>
      <c r="AA1604" t="s">
        <v>246</v>
      </c>
      <c r="AB1604" t="s">
        <v>121</v>
      </c>
      <c r="AC1604" t="s">
        <v>255</v>
      </c>
      <c r="AD1604" t="s">
        <v>189</v>
      </c>
      <c r="AE1604" t="s">
        <v>246</v>
      </c>
      <c r="AF1604" t="s">
        <v>1812</v>
      </c>
      <c r="AG1604">
        <v>10</v>
      </c>
    </row>
    <row r="1605" spans="1:33" x14ac:dyDescent="0.35">
      <c r="A1605" t="s">
        <v>231</v>
      </c>
      <c r="B1605">
        <v>6496776</v>
      </c>
      <c r="C1605" t="s">
        <v>129</v>
      </c>
      <c r="D1605" t="s">
        <v>1187</v>
      </c>
      <c r="E1605" t="s">
        <v>310</v>
      </c>
      <c r="F1605" t="s">
        <v>439</v>
      </c>
      <c r="G1605" t="s">
        <v>127</v>
      </c>
      <c r="H1605">
        <v>45839</v>
      </c>
      <c r="I1605">
        <v>45869</v>
      </c>
      <c r="J1605" t="s">
        <v>3476</v>
      </c>
      <c r="K1605">
        <v>1215150</v>
      </c>
      <c r="L1605" t="s">
        <v>331</v>
      </c>
      <c r="O1605">
        <v>10014638</v>
      </c>
      <c r="P1605" t="s">
        <v>231</v>
      </c>
      <c r="Q1605">
        <v>0</v>
      </c>
      <c r="R1605" t="s">
        <v>347</v>
      </c>
      <c r="S1605" t="s">
        <v>3901</v>
      </c>
      <c r="T1605">
        <v>11463024</v>
      </c>
      <c r="U1605">
        <v>45597</v>
      </c>
      <c r="V1605">
        <v>45839</v>
      </c>
      <c r="W1605">
        <v>45835</v>
      </c>
      <c r="X1605">
        <v>0</v>
      </c>
      <c r="Y1605">
        <v>1290900</v>
      </c>
      <c r="Z1605" t="s">
        <v>1568</v>
      </c>
      <c r="AA1605" t="s">
        <v>246</v>
      </c>
      <c r="AB1605" t="s">
        <v>121</v>
      </c>
      <c r="AC1605" t="s">
        <v>255</v>
      </c>
      <c r="AD1605" t="s">
        <v>141</v>
      </c>
      <c r="AE1605" t="s">
        <v>246</v>
      </c>
      <c r="AF1605" t="s">
        <v>3326</v>
      </c>
      <c r="AG1605">
        <v>15</v>
      </c>
    </row>
    <row r="1606" spans="1:33" x14ac:dyDescent="0.35">
      <c r="A1606" t="s">
        <v>238</v>
      </c>
      <c r="B1606">
        <v>6496645</v>
      </c>
      <c r="C1606" t="s">
        <v>129</v>
      </c>
      <c r="D1606" t="s">
        <v>1188</v>
      </c>
      <c r="E1606" t="s">
        <v>310</v>
      </c>
      <c r="F1606" t="s">
        <v>125</v>
      </c>
      <c r="G1606" t="s">
        <v>153</v>
      </c>
      <c r="H1606">
        <v>45870</v>
      </c>
      <c r="I1606">
        <v>45900</v>
      </c>
      <c r="J1606" t="s">
        <v>3475</v>
      </c>
      <c r="K1606">
        <v>1215152</v>
      </c>
      <c r="L1606" t="s">
        <v>281</v>
      </c>
      <c r="O1606">
        <v>10014628</v>
      </c>
      <c r="P1606" t="s">
        <v>238</v>
      </c>
      <c r="Q1606">
        <v>0</v>
      </c>
      <c r="R1606" t="s">
        <v>347</v>
      </c>
      <c r="S1606" t="s">
        <v>3901</v>
      </c>
      <c r="T1606">
        <v>11453752</v>
      </c>
      <c r="U1606">
        <v>45597</v>
      </c>
      <c r="V1606">
        <v>45870</v>
      </c>
      <c r="W1606">
        <v>45835</v>
      </c>
      <c r="X1606">
        <v>0</v>
      </c>
      <c r="Y1606">
        <v>1290900</v>
      </c>
      <c r="Z1606" t="s">
        <v>1568</v>
      </c>
      <c r="AA1606" t="s">
        <v>246</v>
      </c>
      <c r="AB1606" t="s">
        <v>121</v>
      </c>
      <c r="AC1606" t="s">
        <v>255</v>
      </c>
      <c r="AD1606" t="s">
        <v>141</v>
      </c>
      <c r="AE1606" t="s">
        <v>246</v>
      </c>
      <c r="AF1606" t="s">
        <v>3326</v>
      </c>
      <c r="AG1606">
        <v>2</v>
      </c>
    </row>
    <row r="1607" spans="1:33" x14ac:dyDescent="0.35">
      <c r="A1607" t="s">
        <v>209</v>
      </c>
      <c r="B1607">
        <v>6496626</v>
      </c>
      <c r="C1607" t="s">
        <v>129</v>
      </c>
      <c r="D1607" t="s">
        <v>1189</v>
      </c>
      <c r="E1607" t="s">
        <v>310</v>
      </c>
      <c r="F1607" t="s">
        <v>439</v>
      </c>
      <c r="G1607" t="s">
        <v>153</v>
      </c>
      <c r="H1607">
        <v>45870</v>
      </c>
      <c r="I1607">
        <v>45900</v>
      </c>
      <c r="J1607" t="s">
        <v>3475</v>
      </c>
      <c r="K1607">
        <v>1215152</v>
      </c>
      <c r="L1607" t="s">
        <v>280</v>
      </c>
      <c r="O1607">
        <v>10014630</v>
      </c>
      <c r="P1607" t="s">
        <v>209</v>
      </c>
      <c r="Q1607">
        <v>0</v>
      </c>
      <c r="R1607" t="s">
        <v>347</v>
      </c>
      <c r="S1607" t="s">
        <v>3901</v>
      </c>
      <c r="T1607">
        <v>11389848</v>
      </c>
      <c r="U1607">
        <v>45597</v>
      </c>
      <c r="V1607">
        <v>45870</v>
      </c>
      <c r="W1607">
        <v>45835</v>
      </c>
      <c r="X1607">
        <v>0</v>
      </c>
      <c r="Y1607">
        <v>1290900</v>
      </c>
      <c r="Z1607" t="s">
        <v>1568</v>
      </c>
      <c r="AA1607" t="s">
        <v>246</v>
      </c>
      <c r="AB1607" t="s">
        <v>121</v>
      </c>
      <c r="AC1607" t="s">
        <v>255</v>
      </c>
      <c r="AD1607" t="s">
        <v>141</v>
      </c>
      <c r="AE1607" t="s">
        <v>246</v>
      </c>
      <c r="AF1607" t="s">
        <v>3326</v>
      </c>
      <c r="AG1607">
        <v>8</v>
      </c>
    </row>
    <row r="1608" spans="1:33" x14ac:dyDescent="0.35">
      <c r="A1608" t="s">
        <v>126</v>
      </c>
      <c r="B1608">
        <v>6496609</v>
      </c>
      <c r="C1608" t="s">
        <v>123</v>
      </c>
      <c r="D1608" t="s">
        <v>1190</v>
      </c>
      <c r="E1608" t="s">
        <v>310</v>
      </c>
      <c r="F1608" t="s">
        <v>133</v>
      </c>
      <c r="G1608" t="s">
        <v>132</v>
      </c>
      <c r="H1608">
        <v>45869</v>
      </c>
      <c r="I1608">
        <v>45869</v>
      </c>
      <c r="J1608" t="s">
        <v>3476</v>
      </c>
      <c r="K1608">
        <v>1210101</v>
      </c>
      <c r="L1608" t="s">
        <v>391</v>
      </c>
      <c r="O1608">
        <v>10014657</v>
      </c>
      <c r="P1608" t="s">
        <v>126</v>
      </c>
      <c r="Q1608">
        <v>0</v>
      </c>
      <c r="R1608" t="s">
        <v>296</v>
      </c>
      <c r="S1608" t="s">
        <v>3891</v>
      </c>
      <c r="T1608">
        <v>11453793</v>
      </c>
      <c r="U1608">
        <v>45597</v>
      </c>
      <c r="V1608">
        <v>45869</v>
      </c>
      <c r="W1608">
        <v>45844</v>
      </c>
      <c r="X1608">
        <v>0</v>
      </c>
      <c r="Y1608">
        <v>1290900</v>
      </c>
      <c r="Z1608" t="s">
        <v>1568</v>
      </c>
      <c r="AA1608" t="s">
        <v>248</v>
      </c>
      <c r="AB1608" t="s">
        <v>121</v>
      </c>
      <c r="AC1608" t="s">
        <v>255</v>
      </c>
      <c r="AD1608" t="s">
        <v>122</v>
      </c>
      <c r="AE1608" t="s">
        <v>248</v>
      </c>
      <c r="AF1608" t="s">
        <v>1812</v>
      </c>
      <c r="AG1608">
        <v>8</v>
      </c>
    </row>
    <row r="1609" spans="1:33" x14ac:dyDescent="0.35">
      <c r="A1609" t="s">
        <v>126</v>
      </c>
      <c r="B1609">
        <v>6496606</v>
      </c>
      <c r="C1609" t="s">
        <v>123</v>
      </c>
      <c r="D1609" t="s">
        <v>1191</v>
      </c>
      <c r="E1609" t="s">
        <v>310</v>
      </c>
      <c r="F1609" t="s">
        <v>133</v>
      </c>
      <c r="G1609" t="s">
        <v>132</v>
      </c>
      <c r="H1609">
        <v>45858</v>
      </c>
      <c r="I1609">
        <v>45858</v>
      </c>
      <c r="J1609" t="s">
        <v>856</v>
      </c>
      <c r="K1609">
        <v>1210101</v>
      </c>
      <c r="L1609" t="s">
        <v>391</v>
      </c>
      <c r="O1609">
        <v>10014657</v>
      </c>
      <c r="P1609" t="s">
        <v>126</v>
      </c>
      <c r="Q1609">
        <v>0</v>
      </c>
      <c r="R1609" t="s">
        <v>296</v>
      </c>
      <c r="S1609" t="s">
        <v>296</v>
      </c>
      <c r="T1609">
        <v>11451619</v>
      </c>
      <c r="U1609">
        <v>45597</v>
      </c>
      <c r="V1609">
        <v>45858</v>
      </c>
      <c r="W1609">
        <v>45795</v>
      </c>
      <c r="X1609">
        <v>0</v>
      </c>
      <c r="Y1609">
        <v>1290900</v>
      </c>
      <c r="Z1609" t="s">
        <v>1568</v>
      </c>
      <c r="AA1609" t="s">
        <v>248</v>
      </c>
      <c r="AB1609" t="s">
        <v>121</v>
      </c>
      <c r="AC1609" t="s">
        <v>255</v>
      </c>
      <c r="AD1609" t="s">
        <v>122</v>
      </c>
      <c r="AE1609" t="s">
        <v>248</v>
      </c>
      <c r="AF1609" t="s">
        <v>1812</v>
      </c>
      <c r="AG1609">
        <v>6</v>
      </c>
    </row>
    <row r="1610" spans="1:33" x14ac:dyDescent="0.35">
      <c r="A1610" t="s">
        <v>318</v>
      </c>
      <c r="B1610">
        <v>6495559</v>
      </c>
      <c r="C1610" t="s">
        <v>129</v>
      </c>
      <c r="D1610" t="s">
        <v>1192</v>
      </c>
      <c r="E1610" t="s">
        <v>310</v>
      </c>
      <c r="F1610" t="s">
        <v>125</v>
      </c>
      <c r="G1610" t="s">
        <v>136</v>
      </c>
      <c r="H1610">
        <v>45839</v>
      </c>
      <c r="I1610">
        <v>45869</v>
      </c>
      <c r="J1610" t="s">
        <v>3476</v>
      </c>
      <c r="K1610">
        <v>1215152</v>
      </c>
      <c r="L1610" t="s">
        <v>319</v>
      </c>
      <c r="O1610">
        <v>10014631</v>
      </c>
      <c r="P1610" t="s">
        <v>318</v>
      </c>
      <c r="Q1610">
        <v>1111.68</v>
      </c>
      <c r="R1610" t="s">
        <v>329</v>
      </c>
      <c r="S1610" t="s">
        <v>3901</v>
      </c>
      <c r="T1610">
        <v>11377177</v>
      </c>
      <c r="U1610">
        <v>45596</v>
      </c>
      <c r="V1610">
        <v>45839</v>
      </c>
      <c r="W1610">
        <v>45835</v>
      </c>
      <c r="X1610">
        <v>1111.68</v>
      </c>
      <c r="Y1610">
        <v>1290900</v>
      </c>
      <c r="Z1610" t="s">
        <v>1568</v>
      </c>
      <c r="AA1610" t="s">
        <v>246</v>
      </c>
      <c r="AB1610" t="s">
        <v>121</v>
      </c>
      <c r="AC1610" t="s">
        <v>255</v>
      </c>
      <c r="AD1610" t="s">
        <v>135</v>
      </c>
      <c r="AE1610" t="s">
        <v>246</v>
      </c>
      <c r="AF1610" t="s">
        <v>3326</v>
      </c>
      <c r="AG1610">
        <v>1</v>
      </c>
    </row>
    <row r="1611" spans="1:33" x14ac:dyDescent="0.35">
      <c r="A1611" t="s">
        <v>318</v>
      </c>
      <c r="B1611">
        <v>6495558</v>
      </c>
      <c r="C1611" t="s">
        <v>129</v>
      </c>
      <c r="D1611" t="s">
        <v>1193</v>
      </c>
      <c r="E1611" t="s">
        <v>310</v>
      </c>
      <c r="F1611" t="s">
        <v>125</v>
      </c>
      <c r="G1611" t="s">
        <v>190</v>
      </c>
      <c r="H1611">
        <v>45839</v>
      </c>
      <c r="I1611">
        <v>45869</v>
      </c>
      <c r="J1611" t="s">
        <v>3476</v>
      </c>
      <c r="K1611">
        <v>1215152</v>
      </c>
      <c r="L1611" t="s">
        <v>319</v>
      </c>
      <c r="O1611">
        <v>10014631</v>
      </c>
      <c r="P1611" t="s">
        <v>318</v>
      </c>
      <c r="Q1611">
        <v>0</v>
      </c>
      <c r="R1611" t="s">
        <v>329</v>
      </c>
      <c r="S1611" t="s">
        <v>3901</v>
      </c>
      <c r="T1611">
        <v>11401652</v>
      </c>
      <c r="U1611">
        <v>45596</v>
      </c>
      <c r="V1611">
        <v>45839</v>
      </c>
      <c r="W1611">
        <v>45835</v>
      </c>
      <c r="X1611">
        <v>0</v>
      </c>
      <c r="Y1611">
        <v>1290900</v>
      </c>
      <c r="Z1611" t="s">
        <v>1568</v>
      </c>
      <c r="AA1611" t="s">
        <v>246</v>
      </c>
      <c r="AB1611" t="s">
        <v>121</v>
      </c>
      <c r="AC1611" t="s">
        <v>255</v>
      </c>
      <c r="AD1611" t="s">
        <v>189</v>
      </c>
      <c r="AE1611" t="s">
        <v>246</v>
      </c>
      <c r="AF1611" t="s">
        <v>1812</v>
      </c>
      <c r="AG1611">
        <v>8</v>
      </c>
    </row>
    <row r="1612" spans="1:33" x14ac:dyDescent="0.35">
      <c r="A1612" t="s">
        <v>210</v>
      </c>
      <c r="B1612">
        <v>6495124</v>
      </c>
      <c r="C1612" t="s">
        <v>129</v>
      </c>
      <c r="D1612" t="s">
        <v>3387</v>
      </c>
      <c r="E1612" t="s">
        <v>310</v>
      </c>
      <c r="F1612" t="s">
        <v>259</v>
      </c>
      <c r="G1612" t="s">
        <v>225</v>
      </c>
      <c r="H1612">
        <v>46174</v>
      </c>
      <c r="I1612">
        <v>46174</v>
      </c>
      <c r="J1612" t="s">
        <v>856</v>
      </c>
      <c r="K1612">
        <v>1213130</v>
      </c>
      <c r="L1612" t="s">
        <v>395</v>
      </c>
      <c r="O1612">
        <v>10014608</v>
      </c>
      <c r="P1612" t="s">
        <v>210</v>
      </c>
      <c r="Q1612">
        <v>13206.22</v>
      </c>
      <c r="R1612" t="s">
        <v>254</v>
      </c>
      <c r="S1612" t="s">
        <v>343</v>
      </c>
      <c r="T1612">
        <v>11449823</v>
      </c>
      <c r="U1612">
        <v>45595</v>
      </c>
      <c r="V1612">
        <v>46174</v>
      </c>
      <c r="W1612">
        <v>45782</v>
      </c>
      <c r="X1612">
        <v>13206.22</v>
      </c>
      <c r="Y1612">
        <v>1290900</v>
      </c>
      <c r="Z1612" t="s">
        <v>1568</v>
      </c>
      <c r="AA1612" t="s">
        <v>245</v>
      </c>
      <c r="AB1612" t="s">
        <v>121</v>
      </c>
      <c r="AC1612" t="s">
        <v>255</v>
      </c>
      <c r="AD1612" t="s">
        <v>141</v>
      </c>
      <c r="AE1612" t="s">
        <v>245</v>
      </c>
      <c r="AF1612" t="s">
        <v>1812</v>
      </c>
      <c r="AG1612">
        <v>24</v>
      </c>
    </row>
    <row r="1613" spans="1:33" x14ac:dyDescent="0.35">
      <c r="A1613" t="s">
        <v>332</v>
      </c>
      <c r="B1613">
        <v>6495113</v>
      </c>
      <c r="C1613" t="s">
        <v>129</v>
      </c>
      <c r="D1613" t="s">
        <v>1194</v>
      </c>
      <c r="E1613" t="s">
        <v>310</v>
      </c>
      <c r="F1613" t="s">
        <v>133</v>
      </c>
      <c r="G1613" t="s">
        <v>132</v>
      </c>
      <c r="H1613">
        <v>45839</v>
      </c>
      <c r="I1613">
        <v>45869</v>
      </c>
      <c r="J1613" t="s">
        <v>3476</v>
      </c>
      <c r="K1613">
        <v>1215150</v>
      </c>
      <c r="L1613" t="s">
        <v>333</v>
      </c>
      <c r="O1613">
        <v>10014639</v>
      </c>
      <c r="P1613" t="s">
        <v>332</v>
      </c>
      <c r="Q1613">
        <v>0</v>
      </c>
      <c r="R1613" t="s">
        <v>329</v>
      </c>
      <c r="S1613" t="s">
        <v>3901</v>
      </c>
      <c r="T1613">
        <v>11458426</v>
      </c>
      <c r="U1613">
        <v>45595</v>
      </c>
      <c r="V1613">
        <v>45839</v>
      </c>
      <c r="W1613">
        <v>45835</v>
      </c>
      <c r="X1613">
        <v>0</v>
      </c>
      <c r="Y1613">
        <v>1290900</v>
      </c>
      <c r="Z1613" t="s">
        <v>1568</v>
      </c>
      <c r="AA1613" t="s">
        <v>246</v>
      </c>
      <c r="AB1613" t="s">
        <v>121</v>
      </c>
      <c r="AC1613" t="s">
        <v>255</v>
      </c>
      <c r="AD1613" t="s">
        <v>141</v>
      </c>
      <c r="AE1613" t="s">
        <v>246</v>
      </c>
      <c r="AF1613" t="s">
        <v>3326</v>
      </c>
      <c r="AG1613">
        <v>4</v>
      </c>
    </row>
    <row r="1614" spans="1:33" x14ac:dyDescent="0.35">
      <c r="A1614" t="s">
        <v>332</v>
      </c>
      <c r="B1614">
        <v>6495098</v>
      </c>
      <c r="C1614" t="s">
        <v>129</v>
      </c>
      <c r="D1614" t="s">
        <v>1195</v>
      </c>
      <c r="E1614" t="s">
        <v>310</v>
      </c>
      <c r="F1614" t="s">
        <v>133</v>
      </c>
      <c r="G1614" t="s">
        <v>226</v>
      </c>
      <c r="H1614">
        <v>45839</v>
      </c>
      <c r="I1614">
        <v>45869</v>
      </c>
      <c r="J1614" t="s">
        <v>3476</v>
      </c>
      <c r="K1614">
        <v>1215150</v>
      </c>
      <c r="L1614" t="s">
        <v>333</v>
      </c>
      <c r="O1614">
        <v>10014639</v>
      </c>
      <c r="P1614" t="s">
        <v>332</v>
      </c>
      <c r="Q1614">
        <v>0</v>
      </c>
      <c r="R1614" t="s">
        <v>329</v>
      </c>
      <c r="S1614" t="s">
        <v>3901</v>
      </c>
      <c r="T1614">
        <v>11469683</v>
      </c>
      <c r="U1614">
        <v>45595</v>
      </c>
      <c r="V1614">
        <v>45839</v>
      </c>
      <c r="W1614">
        <v>45835</v>
      </c>
      <c r="X1614">
        <v>0</v>
      </c>
      <c r="Y1614">
        <v>1290900</v>
      </c>
      <c r="Z1614" t="s">
        <v>1568</v>
      </c>
      <c r="AA1614" t="s">
        <v>246</v>
      </c>
      <c r="AB1614" t="s">
        <v>121</v>
      </c>
      <c r="AC1614" t="s">
        <v>255</v>
      </c>
      <c r="AD1614" t="s">
        <v>189</v>
      </c>
      <c r="AE1614" t="s">
        <v>246</v>
      </c>
      <c r="AF1614" t="s">
        <v>1812</v>
      </c>
      <c r="AG1614">
        <v>12</v>
      </c>
    </row>
    <row r="1615" spans="1:33" x14ac:dyDescent="0.35">
      <c r="A1615" t="s">
        <v>230</v>
      </c>
      <c r="B1615">
        <v>6495085</v>
      </c>
      <c r="C1615" t="s">
        <v>129</v>
      </c>
      <c r="D1615" t="s">
        <v>1196</v>
      </c>
      <c r="E1615" t="s">
        <v>310</v>
      </c>
      <c r="F1615" t="s">
        <v>133</v>
      </c>
      <c r="G1615" t="s">
        <v>226</v>
      </c>
      <c r="H1615">
        <v>45809</v>
      </c>
      <c r="I1615">
        <v>45809</v>
      </c>
      <c r="J1615" t="s">
        <v>856</v>
      </c>
      <c r="K1615">
        <v>1215150</v>
      </c>
      <c r="L1615" t="s">
        <v>277</v>
      </c>
      <c r="O1615">
        <v>10014636</v>
      </c>
      <c r="P1615" t="s">
        <v>230</v>
      </c>
      <c r="Q1615">
        <v>0</v>
      </c>
      <c r="R1615" t="s">
        <v>329</v>
      </c>
      <c r="S1615" t="s">
        <v>343</v>
      </c>
      <c r="T1615">
        <v>11477038</v>
      </c>
      <c r="U1615">
        <v>45595</v>
      </c>
      <c r="V1615">
        <v>45809</v>
      </c>
      <c r="W1615">
        <v>45776</v>
      </c>
      <c r="X1615">
        <v>0</v>
      </c>
      <c r="Y1615">
        <v>1290900</v>
      </c>
      <c r="Z1615" t="s">
        <v>1568</v>
      </c>
      <c r="AA1615" t="s">
        <v>246</v>
      </c>
      <c r="AB1615" t="s">
        <v>121</v>
      </c>
      <c r="AC1615" t="s">
        <v>255</v>
      </c>
      <c r="AD1615" t="s">
        <v>189</v>
      </c>
      <c r="AE1615" t="s">
        <v>246</v>
      </c>
      <c r="AF1615" t="s">
        <v>1812</v>
      </c>
      <c r="AG1615">
        <v>2</v>
      </c>
    </row>
    <row r="1616" spans="1:33" x14ac:dyDescent="0.35">
      <c r="A1616" t="s">
        <v>157</v>
      </c>
      <c r="B1616">
        <v>6495062</v>
      </c>
      <c r="C1616" t="s">
        <v>129</v>
      </c>
      <c r="D1616" t="s">
        <v>1186</v>
      </c>
      <c r="E1616" t="s">
        <v>310</v>
      </c>
      <c r="F1616" t="s">
        <v>133</v>
      </c>
      <c r="G1616" t="s">
        <v>226</v>
      </c>
      <c r="H1616">
        <v>45839</v>
      </c>
      <c r="I1616">
        <v>45869</v>
      </c>
      <c r="J1616" t="s">
        <v>3476</v>
      </c>
      <c r="K1616">
        <v>1215150</v>
      </c>
      <c r="L1616" t="s">
        <v>345</v>
      </c>
      <c r="O1616">
        <v>10014635</v>
      </c>
      <c r="P1616" t="s">
        <v>157</v>
      </c>
      <c r="Q1616">
        <v>0</v>
      </c>
      <c r="R1616" t="s">
        <v>329</v>
      </c>
      <c r="S1616" t="s">
        <v>3901</v>
      </c>
      <c r="T1616">
        <v>11464137</v>
      </c>
      <c r="U1616">
        <v>45595</v>
      </c>
      <c r="V1616">
        <v>45839</v>
      </c>
      <c r="W1616">
        <v>45835</v>
      </c>
      <c r="X1616">
        <v>0</v>
      </c>
      <c r="Y1616">
        <v>1290900</v>
      </c>
      <c r="Z1616" t="s">
        <v>1568</v>
      </c>
      <c r="AA1616" t="s">
        <v>246</v>
      </c>
      <c r="AB1616" t="s">
        <v>121</v>
      </c>
      <c r="AC1616" t="s">
        <v>255</v>
      </c>
      <c r="AD1616" t="s">
        <v>189</v>
      </c>
      <c r="AE1616" t="s">
        <v>246</v>
      </c>
      <c r="AF1616" t="s">
        <v>1812</v>
      </c>
      <c r="AG1616">
        <v>12</v>
      </c>
    </row>
    <row r="1617" spans="1:33" x14ac:dyDescent="0.35">
      <c r="A1617" t="s">
        <v>158</v>
      </c>
      <c r="B1617">
        <v>6495029</v>
      </c>
      <c r="C1617" t="s">
        <v>129</v>
      </c>
      <c r="D1617" t="s">
        <v>1197</v>
      </c>
      <c r="E1617" t="s">
        <v>310</v>
      </c>
      <c r="F1617" t="s">
        <v>125</v>
      </c>
      <c r="G1617" t="s">
        <v>423</v>
      </c>
      <c r="H1617">
        <v>45844</v>
      </c>
      <c r="I1617">
        <v>45844</v>
      </c>
      <c r="J1617" t="s">
        <v>5405</v>
      </c>
      <c r="K1617">
        <v>1213130</v>
      </c>
      <c r="L1617" t="s">
        <v>397</v>
      </c>
      <c r="O1617">
        <v>10014604</v>
      </c>
      <c r="P1617" t="s">
        <v>158</v>
      </c>
      <c r="Q1617">
        <v>5190.8</v>
      </c>
      <c r="R1617" t="s">
        <v>254</v>
      </c>
      <c r="S1617" t="s">
        <v>409</v>
      </c>
      <c r="T1617">
        <v>11468160</v>
      </c>
      <c r="U1617">
        <v>45595</v>
      </c>
      <c r="V1617">
        <v>45844</v>
      </c>
      <c r="W1617">
        <v>45843</v>
      </c>
      <c r="X1617">
        <v>5190.8</v>
      </c>
      <c r="Y1617">
        <v>1290900</v>
      </c>
      <c r="Z1617" t="s">
        <v>1568</v>
      </c>
      <c r="AA1617" t="s">
        <v>245</v>
      </c>
      <c r="AB1617" t="s">
        <v>121</v>
      </c>
      <c r="AC1617" t="s">
        <v>255</v>
      </c>
      <c r="AD1617" t="s">
        <v>135</v>
      </c>
      <c r="AE1617" t="s">
        <v>245</v>
      </c>
      <c r="AF1617" t="s">
        <v>3326</v>
      </c>
      <c r="AG1617">
        <v>4</v>
      </c>
    </row>
    <row r="1618" spans="1:33" x14ac:dyDescent="0.35">
      <c r="A1618" t="s">
        <v>218</v>
      </c>
      <c r="B1618">
        <v>6495021</v>
      </c>
      <c r="C1618" t="s">
        <v>129</v>
      </c>
      <c r="D1618" t="s">
        <v>1198</v>
      </c>
      <c r="E1618" t="s">
        <v>310</v>
      </c>
      <c r="F1618" t="s">
        <v>133</v>
      </c>
      <c r="G1618" t="s">
        <v>147</v>
      </c>
      <c r="H1618">
        <v>45839</v>
      </c>
      <c r="I1618">
        <v>45869</v>
      </c>
      <c r="J1618" t="s">
        <v>3476</v>
      </c>
      <c r="K1618">
        <v>1215150</v>
      </c>
      <c r="L1618" t="s">
        <v>279</v>
      </c>
      <c r="O1618">
        <v>10014633</v>
      </c>
      <c r="P1618" t="s">
        <v>218</v>
      </c>
      <c r="Q1618">
        <v>0</v>
      </c>
      <c r="R1618" t="s">
        <v>329</v>
      </c>
      <c r="S1618" t="s">
        <v>3901</v>
      </c>
      <c r="T1618">
        <v>11478498</v>
      </c>
      <c r="U1618">
        <v>45595</v>
      </c>
      <c r="V1618">
        <v>45839</v>
      </c>
      <c r="W1618">
        <v>45835</v>
      </c>
      <c r="X1618">
        <v>0</v>
      </c>
      <c r="Y1618">
        <v>1290900</v>
      </c>
      <c r="Z1618" t="s">
        <v>1568</v>
      </c>
      <c r="AA1618" t="s">
        <v>246</v>
      </c>
      <c r="AB1618" t="s">
        <v>121</v>
      </c>
      <c r="AC1618" t="s">
        <v>255</v>
      </c>
      <c r="AD1618" t="s">
        <v>122</v>
      </c>
      <c r="AE1618" t="s">
        <v>246</v>
      </c>
      <c r="AF1618" t="s">
        <v>1812</v>
      </c>
      <c r="AG1618">
        <v>1</v>
      </c>
    </row>
    <row r="1619" spans="1:33" x14ac:dyDescent="0.35">
      <c r="A1619" t="s">
        <v>218</v>
      </c>
      <c r="B1619">
        <v>6495013</v>
      </c>
      <c r="C1619" t="s">
        <v>129</v>
      </c>
      <c r="D1619" t="s">
        <v>1199</v>
      </c>
      <c r="E1619" t="s">
        <v>310</v>
      </c>
      <c r="F1619" t="s">
        <v>133</v>
      </c>
      <c r="G1619" t="s">
        <v>132</v>
      </c>
      <c r="H1619">
        <v>45839</v>
      </c>
      <c r="I1619">
        <v>45869</v>
      </c>
      <c r="J1619" t="s">
        <v>3476</v>
      </c>
      <c r="K1619">
        <v>1215150</v>
      </c>
      <c r="L1619" t="s">
        <v>279</v>
      </c>
      <c r="O1619">
        <v>10014633</v>
      </c>
      <c r="P1619" t="s">
        <v>218</v>
      </c>
      <c r="Q1619">
        <v>0</v>
      </c>
      <c r="R1619" t="s">
        <v>329</v>
      </c>
      <c r="S1619" t="s">
        <v>3901</v>
      </c>
      <c r="T1619">
        <v>11469987</v>
      </c>
      <c r="U1619">
        <v>45595</v>
      </c>
      <c r="V1619">
        <v>45839</v>
      </c>
      <c r="W1619">
        <v>45835</v>
      </c>
      <c r="X1619">
        <v>0</v>
      </c>
      <c r="Y1619">
        <v>1290900</v>
      </c>
      <c r="Z1619" t="s">
        <v>1568</v>
      </c>
      <c r="AA1619" t="s">
        <v>246</v>
      </c>
      <c r="AB1619" t="s">
        <v>121</v>
      </c>
      <c r="AC1619" t="s">
        <v>255</v>
      </c>
      <c r="AD1619" t="s">
        <v>122</v>
      </c>
      <c r="AE1619" t="s">
        <v>246</v>
      </c>
      <c r="AF1619" t="s">
        <v>1812</v>
      </c>
      <c r="AG1619">
        <v>2</v>
      </c>
    </row>
    <row r="1620" spans="1:33" x14ac:dyDescent="0.35">
      <c r="A1620" t="s">
        <v>187</v>
      </c>
      <c r="B1620">
        <v>6494967</v>
      </c>
      <c r="C1620" t="s">
        <v>129</v>
      </c>
      <c r="D1620" t="s">
        <v>1200</v>
      </c>
      <c r="E1620" t="s">
        <v>310</v>
      </c>
      <c r="F1620" t="s">
        <v>379</v>
      </c>
      <c r="G1620" t="s">
        <v>190</v>
      </c>
      <c r="H1620">
        <v>45839</v>
      </c>
      <c r="I1620">
        <v>45869</v>
      </c>
      <c r="J1620" t="s">
        <v>3476</v>
      </c>
      <c r="K1620">
        <v>1215154</v>
      </c>
      <c r="L1620" t="s">
        <v>328</v>
      </c>
      <c r="O1620">
        <v>10014643</v>
      </c>
      <c r="P1620" t="s">
        <v>187</v>
      </c>
      <c r="Q1620">
        <v>0</v>
      </c>
      <c r="R1620" t="s">
        <v>329</v>
      </c>
      <c r="S1620" t="s">
        <v>3901</v>
      </c>
      <c r="T1620">
        <v>11426782</v>
      </c>
      <c r="U1620">
        <v>45595</v>
      </c>
      <c r="V1620">
        <v>45839</v>
      </c>
      <c r="W1620">
        <v>45835</v>
      </c>
      <c r="X1620">
        <v>0</v>
      </c>
      <c r="Y1620">
        <v>1290900</v>
      </c>
      <c r="Z1620" t="s">
        <v>1568</v>
      </c>
      <c r="AA1620" t="s">
        <v>246</v>
      </c>
      <c r="AB1620" t="s">
        <v>121</v>
      </c>
      <c r="AC1620" t="s">
        <v>255</v>
      </c>
      <c r="AD1620" t="s">
        <v>189</v>
      </c>
      <c r="AE1620" t="s">
        <v>246</v>
      </c>
      <c r="AF1620" t="s">
        <v>1812</v>
      </c>
      <c r="AG1620">
        <v>24</v>
      </c>
    </row>
    <row r="1621" spans="1:33" x14ac:dyDescent="0.35">
      <c r="A1621" t="s">
        <v>187</v>
      </c>
      <c r="B1621">
        <v>6494966</v>
      </c>
      <c r="C1621" t="s">
        <v>129</v>
      </c>
      <c r="D1621" t="s">
        <v>1201</v>
      </c>
      <c r="E1621" t="s">
        <v>310</v>
      </c>
      <c r="F1621" t="s">
        <v>379</v>
      </c>
      <c r="G1621" t="s">
        <v>153</v>
      </c>
      <c r="H1621">
        <v>45870</v>
      </c>
      <c r="I1621">
        <v>45900</v>
      </c>
      <c r="J1621" t="s">
        <v>3475</v>
      </c>
      <c r="K1621">
        <v>1215154</v>
      </c>
      <c r="L1621" t="s">
        <v>328</v>
      </c>
      <c r="O1621">
        <v>10014643</v>
      </c>
      <c r="P1621" t="s">
        <v>187</v>
      </c>
      <c r="Q1621">
        <v>0</v>
      </c>
      <c r="R1621" t="s">
        <v>329</v>
      </c>
      <c r="S1621" t="s">
        <v>3901</v>
      </c>
      <c r="T1621">
        <v>11383118</v>
      </c>
      <c r="U1621">
        <v>45595</v>
      </c>
      <c r="V1621">
        <v>45870</v>
      </c>
      <c r="W1621">
        <v>45835</v>
      </c>
      <c r="X1621">
        <v>0</v>
      </c>
      <c r="Y1621">
        <v>1290900</v>
      </c>
      <c r="Z1621" t="s">
        <v>1568</v>
      </c>
      <c r="AA1621" t="s">
        <v>246</v>
      </c>
      <c r="AB1621" t="s">
        <v>121</v>
      </c>
      <c r="AC1621" t="s">
        <v>255</v>
      </c>
      <c r="AD1621" t="s">
        <v>141</v>
      </c>
      <c r="AE1621" t="s">
        <v>246</v>
      </c>
      <c r="AF1621" t="s">
        <v>3326</v>
      </c>
      <c r="AG1621">
        <v>8</v>
      </c>
    </row>
    <row r="1622" spans="1:33" x14ac:dyDescent="0.35">
      <c r="A1622" t="s">
        <v>244</v>
      </c>
      <c r="B1622">
        <v>6494964</v>
      </c>
      <c r="C1622" t="s">
        <v>129</v>
      </c>
      <c r="D1622" t="s">
        <v>6343</v>
      </c>
      <c r="E1622" t="s">
        <v>310</v>
      </c>
      <c r="F1622" t="s">
        <v>6344</v>
      </c>
      <c r="G1622" t="s">
        <v>153</v>
      </c>
      <c r="H1622">
        <v>45870</v>
      </c>
      <c r="I1622">
        <v>45900</v>
      </c>
      <c r="J1622" t="s">
        <v>3475</v>
      </c>
      <c r="K1622">
        <v>1215155</v>
      </c>
      <c r="L1622" t="s">
        <v>344</v>
      </c>
      <c r="O1622">
        <v>10017710</v>
      </c>
      <c r="P1622" t="s">
        <v>244</v>
      </c>
      <c r="Q1622">
        <v>0</v>
      </c>
      <c r="R1622" t="s">
        <v>329</v>
      </c>
      <c r="S1622" t="s">
        <v>3901</v>
      </c>
      <c r="T1622">
        <v>11470331</v>
      </c>
      <c r="U1622">
        <v>45595</v>
      </c>
      <c r="V1622">
        <v>45870</v>
      </c>
      <c r="W1622">
        <v>45835</v>
      </c>
      <c r="X1622">
        <v>0</v>
      </c>
      <c r="Y1622">
        <v>1290900</v>
      </c>
      <c r="Z1622" t="s">
        <v>1568</v>
      </c>
      <c r="AA1622" t="s">
        <v>246</v>
      </c>
      <c r="AB1622" t="s">
        <v>121</v>
      </c>
      <c r="AC1622" t="s">
        <v>255</v>
      </c>
      <c r="AD1622" t="s">
        <v>141</v>
      </c>
      <c r="AE1622" t="s">
        <v>246</v>
      </c>
      <c r="AF1622" t="s">
        <v>3326</v>
      </c>
      <c r="AG1622">
        <v>24</v>
      </c>
    </row>
    <row r="1623" spans="1:33" x14ac:dyDescent="0.35">
      <c r="A1623" t="s">
        <v>244</v>
      </c>
      <c r="B1623">
        <v>6494923</v>
      </c>
      <c r="C1623" t="s">
        <v>129</v>
      </c>
      <c r="D1623" t="s">
        <v>1163</v>
      </c>
      <c r="E1623" t="s">
        <v>310</v>
      </c>
      <c r="F1623" t="s">
        <v>259</v>
      </c>
      <c r="G1623" t="s">
        <v>336</v>
      </c>
      <c r="H1623">
        <v>45852</v>
      </c>
      <c r="I1623">
        <v>45852</v>
      </c>
      <c r="J1623" t="s">
        <v>5407</v>
      </c>
      <c r="K1623">
        <v>1215155</v>
      </c>
      <c r="L1623" t="s">
        <v>344</v>
      </c>
      <c r="O1623">
        <v>10017710</v>
      </c>
      <c r="P1623" t="s">
        <v>244</v>
      </c>
      <c r="Q1623">
        <v>0</v>
      </c>
      <c r="R1623" t="s">
        <v>329</v>
      </c>
      <c r="S1623" t="s">
        <v>343</v>
      </c>
      <c r="T1623">
        <v>11453155</v>
      </c>
      <c r="U1623">
        <v>45595</v>
      </c>
      <c r="V1623">
        <v>45852</v>
      </c>
      <c r="W1623">
        <v>45851</v>
      </c>
      <c r="X1623">
        <v>0</v>
      </c>
      <c r="Y1623">
        <v>1290900</v>
      </c>
      <c r="Z1623" t="s">
        <v>1568</v>
      </c>
      <c r="AA1623" t="s">
        <v>246</v>
      </c>
      <c r="AB1623" t="s">
        <v>121</v>
      </c>
      <c r="AC1623" t="s">
        <v>255</v>
      </c>
      <c r="AD1623" t="s">
        <v>189</v>
      </c>
      <c r="AE1623" t="s">
        <v>246</v>
      </c>
      <c r="AF1623" t="s">
        <v>1812</v>
      </c>
      <c r="AG1623">
        <v>4</v>
      </c>
    </row>
    <row r="1624" spans="1:33" x14ac:dyDescent="0.35">
      <c r="A1624" t="s">
        <v>244</v>
      </c>
      <c r="B1624">
        <v>6494859</v>
      </c>
      <c r="C1624" t="s">
        <v>129</v>
      </c>
      <c r="D1624" t="s">
        <v>1164</v>
      </c>
      <c r="E1624" t="s">
        <v>310</v>
      </c>
      <c r="F1624" t="s">
        <v>669</v>
      </c>
      <c r="G1624" t="s">
        <v>127</v>
      </c>
      <c r="H1624">
        <v>45839</v>
      </c>
      <c r="I1624">
        <v>45869</v>
      </c>
      <c r="J1624" t="s">
        <v>3476</v>
      </c>
      <c r="K1624">
        <v>1215155</v>
      </c>
      <c r="L1624" t="s">
        <v>344</v>
      </c>
      <c r="O1624">
        <v>10017710</v>
      </c>
      <c r="P1624" t="s">
        <v>244</v>
      </c>
      <c r="Q1624">
        <v>0</v>
      </c>
      <c r="R1624" t="s">
        <v>329</v>
      </c>
      <c r="S1624" t="s">
        <v>3901</v>
      </c>
      <c r="T1624">
        <v>11430490</v>
      </c>
      <c r="U1624">
        <v>45595</v>
      </c>
      <c r="V1624">
        <v>45839</v>
      </c>
      <c r="W1624">
        <v>45835</v>
      </c>
      <c r="X1624">
        <v>0</v>
      </c>
      <c r="Y1624">
        <v>1290900</v>
      </c>
      <c r="Z1624" t="s">
        <v>1568</v>
      </c>
      <c r="AA1624" t="s">
        <v>246</v>
      </c>
      <c r="AB1624" t="s">
        <v>121</v>
      </c>
      <c r="AC1624" t="s">
        <v>255</v>
      </c>
      <c r="AD1624" t="s">
        <v>122</v>
      </c>
      <c r="AE1624" t="s">
        <v>246</v>
      </c>
      <c r="AF1624" t="s">
        <v>1812</v>
      </c>
      <c r="AG1624">
        <v>2</v>
      </c>
    </row>
    <row r="1625" spans="1:33" x14ac:dyDescent="0.35">
      <c r="A1625" t="s">
        <v>155</v>
      </c>
      <c r="B1625">
        <v>6494858</v>
      </c>
      <c r="C1625" t="s">
        <v>129</v>
      </c>
      <c r="D1625" t="s">
        <v>1165</v>
      </c>
      <c r="E1625" t="s">
        <v>310</v>
      </c>
      <c r="F1625" t="s">
        <v>125</v>
      </c>
      <c r="G1625" t="s">
        <v>136</v>
      </c>
      <c r="H1625">
        <v>45839</v>
      </c>
      <c r="I1625">
        <v>45869</v>
      </c>
      <c r="J1625" t="s">
        <v>3476</v>
      </c>
      <c r="K1625">
        <v>1215155</v>
      </c>
      <c r="L1625" t="s">
        <v>276</v>
      </c>
      <c r="O1625">
        <v>10014647</v>
      </c>
      <c r="P1625" t="s">
        <v>155</v>
      </c>
      <c r="Q1625">
        <v>90060.21</v>
      </c>
      <c r="R1625" t="s">
        <v>329</v>
      </c>
      <c r="S1625" t="s">
        <v>3901</v>
      </c>
      <c r="T1625">
        <v>11480793</v>
      </c>
      <c r="U1625">
        <v>45595</v>
      </c>
      <c r="V1625">
        <v>45839</v>
      </c>
      <c r="W1625">
        <v>45835</v>
      </c>
      <c r="X1625">
        <v>90060.21</v>
      </c>
      <c r="Y1625">
        <v>1290900</v>
      </c>
      <c r="Z1625" t="s">
        <v>1568</v>
      </c>
      <c r="AA1625" t="s">
        <v>246</v>
      </c>
      <c r="AB1625" t="s">
        <v>121</v>
      </c>
      <c r="AC1625" t="s">
        <v>255</v>
      </c>
      <c r="AD1625" t="s">
        <v>135</v>
      </c>
      <c r="AE1625" t="s">
        <v>246</v>
      </c>
      <c r="AF1625" t="s">
        <v>3326</v>
      </c>
      <c r="AG1625">
        <v>24</v>
      </c>
    </row>
    <row r="1626" spans="1:33" x14ac:dyDescent="0.35">
      <c r="A1626" t="s">
        <v>400</v>
      </c>
      <c r="B1626">
        <v>6494702</v>
      </c>
      <c r="C1626" t="s">
        <v>129</v>
      </c>
      <c r="D1626" t="s">
        <v>1142</v>
      </c>
      <c r="E1626" t="s">
        <v>310</v>
      </c>
      <c r="F1626" t="s">
        <v>125</v>
      </c>
      <c r="G1626" t="s">
        <v>136</v>
      </c>
      <c r="H1626">
        <v>45839</v>
      </c>
      <c r="I1626">
        <v>45869</v>
      </c>
      <c r="J1626" t="s">
        <v>3476</v>
      </c>
      <c r="K1626">
        <v>1215155</v>
      </c>
      <c r="L1626" t="s">
        <v>401</v>
      </c>
      <c r="O1626">
        <v>10014646</v>
      </c>
      <c r="P1626" t="s">
        <v>400</v>
      </c>
      <c r="Q1626">
        <v>3456.56</v>
      </c>
      <c r="R1626" t="s">
        <v>329</v>
      </c>
      <c r="S1626" t="s">
        <v>3901</v>
      </c>
      <c r="T1626">
        <v>11466565</v>
      </c>
      <c r="U1626">
        <v>45594</v>
      </c>
      <c r="V1626">
        <v>45839</v>
      </c>
      <c r="W1626">
        <v>45835</v>
      </c>
      <c r="X1626">
        <v>3456.56</v>
      </c>
      <c r="Y1626">
        <v>1290900</v>
      </c>
      <c r="Z1626" t="s">
        <v>1568</v>
      </c>
      <c r="AA1626" t="s">
        <v>246</v>
      </c>
      <c r="AB1626" t="s">
        <v>121</v>
      </c>
      <c r="AC1626" t="s">
        <v>255</v>
      </c>
      <c r="AD1626" t="s">
        <v>135</v>
      </c>
      <c r="AE1626" t="s">
        <v>246</v>
      </c>
      <c r="AF1626" t="s">
        <v>3326</v>
      </c>
      <c r="AG1626">
        <v>6</v>
      </c>
    </row>
    <row r="1627" spans="1:33" x14ac:dyDescent="0.35">
      <c r="A1627" t="s">
        <v>294</v>
      </c>
      <c r="B1627">
        <v>6494690</v>
      </c>
      <c r="C1627" t="s">
        <v>129</v>
      </c>
      <c r="D1627" t="s">
        <v>1703</v>
      </c>
      <c r="E1627" t="s">
        <v>251</v>
      </c>
      <c r="F1627" t="s">
        <v>133</v>
      </c>
      <c r="G1627" t="s">
        <v>147</v>
      </c>
      <c r="H1627">
        <v>45839</v>
      </c>
      <c r="I1627">
        <v>45869</v>
      </c>
      <c r="J1627" t="s">
        <v>3476</v>
      </c>
      <c r="K1627">
        <v>1213130</v>
      </c>
      <c r="L1627" t="s">
        <v>295</v>
      </c>
      <c r="O1627">
        <v>10014618</v>
      </c>
      <c r="P1627" t="s">
        <v>294</v>
      </c>
      <c r="Q1627">
        <v>0</v>
      </c>
      <c r="R1627" t="s">
        <v>329</v>
      </c>
      <c r="S1627" t="s">
        <v>3901</v>
      </c>
      <c r="T1627">
        <v>11481513</v>
      </c>
      <c r="U1627">
        <v>45594</v>
      </c>
      <c r="V1627">
        <v>45839</v>
      </c>
      <c r="W1627">
        <v>45835</v>
      </c>
      <c r="X1627">
        <v>0</v>
      </c>
      <c r="Y1627">
        <v>1290900</v>
      </c>
      <c r="Z1627" t="s">
        <v>1568</v>
      </c>
      <c r="AA1627" t="s">
        <v>245</v>
      </c>
      <c r="AB1627" t="s">
        <v>121</v>
      </c>
      <c r="AC1627" t="s">
        <v>255</v>
      </c>
      <c r="AD1627" t="s">
        <v>141</v>
      </c>
      <c r="AE1627" t="s">
        <v>245</v>
      </c>
      <c r="AF1627" t="s">
        <v>3326</v>
      </c>
      <c r="AG1627">
        <v>0.5</v>
      </c>
    </row>
    <row r="1628" spans="1:33" x14ac:dyDescent="0.35">
      <c r="A1628" t="s">
        <v>215</v>
      </c>
      <c r="B1628">
        <v>6494545</v>
      </c>
      <c r="C1628" t="s">
        <v>129</v>
      </c>
      <c r="D1628" t="s">
        <v>1144</v>
      </c>
      <c r="E1628" t="s">
        <v>310</v>
      </c>
      <c r="F1628" t="s">
        <v>125</v>
      </c>
      <c r="G1628" t="s">
        <v>192</v>
      </c>
      <c r="H1628">
        <v>45833</v>
      </c>
      <c r="I1628">
        <v>45833</v>
      </c>
      <c r="J1628" t="s">
        <v>5404</v>
      </c>
      <c r="K1628">
        <v>1213130</v>
      </c>
      <c r="L1628" t="s">
        <v>290</v>
      </c>
      <c r="O1628">
        <v>10018371</v>
      </c>
      <c r="P1628" t="s">
        <v>215</v>
      </c>
      <c r="Q1628">
        <v>14622.52</v>
      </c>
      <c r="R1628" t="s">
        <v>329</v>
      </c>
      <c r="S1628" t="s">
        <v>262</v>
      </c>
      <c r="T1628">
        <v>11481367</v>
      </c>
      <c r="U1628">
        <v>45593</v>
      </c>
      <c r="V1628">
        <v>45833</v>
      </c>
      <c r="W1628">
        <v>45837</v>
      </c>
      <c r="X1628">
        <v>14622.52</v>
      </c>
      <c r="Y1628">
        <v>1290900</v>
      </c>
      <c r="Z1628" t="s">
        <v>1568</v>
      </c>
      <c r="AA1628" t="s">
        <v>245</v>
      </c>
      <c r="AB1628" t="s">
        <v>121</v>
      </c>
      <c r="AC1628" t="s">
        <v>255</v>
      </c>
      <c r="AD1628" t="s">
        <v>135</v>
      </c>
      <c r="AE1628" t="s">
        <v>245</v>
      </c>
      <c r="AF1628" t="s">
        <v>3326</v>
      </c>
      <c r="AG1628">
        <v>10</v>
      </c>
    </row>
    <row r="1629" spans="1:33" x14ac:dyDescent="0.35">
      <c r="A1629" t="s">
        <v>159</v>
      </c>
      <c r="B1629">
        <v>6494442</v>
      </c>
      <c r="C1629" t="s">
        <v>129</v>
      </c>
      <c r="D1629" t="s">
        <v>1145</v>
      </c>
      <c r="E1629" t="s">
        <v>310</v>
      </c>
      <c r="F1629" t="s">
        <v>133</v>
      </c>
      <c r="G1629" t="s">
        <v>147</v>
      </c>
      <c r="H1629">
        <v>45873</v>
      </c>
      <c r="I1629">
        <v>45873</v>
      </c>
      <c r="J1629" t="s">
        <v>856</v>
      </c>
      <c r="K1629">
        <v>1212121</v>
      </c>
      <c r="L1629" t="s">
        <v>398</v>
      </c>
      <c r="O1629">
        <v>10014599</v>
      </c>
      <c r="P1629" t="s">
        <v>159</v>
      </c>
      <c r="Q1629">
        <v>0</v>
      </c>
      <c r="R1629" t="s">
        <v>342</v>
      </c>
      <c r="S1629" t="s">
        <v>342</v>
      </c>
      <c r="T1629">
        <v>11422361</v>
      </c>
      <c r="U1629">
        <v>45593</v>
      </c>
      <c r="V1629">
        <v>45873</v>
      </c>
      <c r="W1629">
        <v>45835</v>
      </c>
      <c r="X1629">
        <v>0</v>
      </c>
      <c r="Y1629">
        <v>1290900</v>
      </c>
      <c r="Z1629" t="s">
        <v>1568</v>
      </c>
      <c r="AA1629" t="s">
        <v>247</v>
      </c>
      <c r="AB1629" t="s">
        <v>121</v>
      </c>
      <c r="AC1629" t="s">
        <v>255</v>
      </c>
      <c r="AD1629" t="s">
        <v>141</v>
      </c>
      <c r="AE1629" t="s">
        <v>247</v>
      </c>
      <c r="AF1629" t="s">
        <v>1812</v>
      </c>
      <c r="AG1629">
        <v>2</v>
      </c>
    </row>
    <row r="1630" spans="1:33" x14ac:dyDescent="0.35">
      <c r="A1630" t="s">
        <v>238</v>
      </c>
      <c r="B1630">
        <v>6494317</v>
      </c>
      <c r="C1630" t="s">
        <v>129</v>
      </c>
      <c r="D1630" t="s">
        <v>1146</v>
      </c>
      <c r="E1630" t="s">
        <v>310</v>
      </c>
      <c r="F1630" t="s">
        <v>125</v>
      </c>
      <c r="G1630" t="s">
        <v>127</v>
      </c>
      <c r="H1630">
        <v>45870</v>
      </c>
      <c r="I1630">
        <v>45900</v>
      </c>
      <c r="J1630" t="s">
        <v>3475</v>
      </c>
      <c r="K1630">
        <v>1215152</v>
      </c>
      <c r="L1630" t="s">
        <v>281</v>
      </c>
      <c r="O1630">
        <v>10014628</v>
      </c>
      <c r="P1630" t="s">
        <v>238</v>
      </c>
      <c r="Q1630">
        <v>0</v>
      </c>
      <c r="R1630" t="s">
        <v>329</v>
      </c>
      <c r="S1630" t="s">
        <v>3901</v>
      </c>
      <c r="T1630">
        <v>11453717</v>
      </c>
      <c r="U1630">
        <v>45592</v>
      </c>
      <c r="V1630">
        <v>45870</v>
      </c>
      <c r="W1630">
        <v>45835</v>
      </c>
      <c r="X1630">
        <v>0</v>
      </c>
      <c r="Y1630">
        <v>1290900</v>
      </c>
      <c r="Z1630" t="s">
        <v>1568</v>
      </c>
      <c r="AA1630" t="s">
        <v>246</v>
      </c>
      <c r="AB1630" t="s">
        <v>121</v>
      </c>
      <c r="AC1630" t="s">
        <v>255</v>
      </c>
      <c r="AD1630" t="s">
        <v>141</v>
      </c>
      <c r="AE1630" t="s">
        <v>246</v>
      </c>
      <c r="AF1630" t="s">
        <v>3326</v>
      </c>
      <c r="AG1630">
        <v>6</v>
      </c>
    </row>
    <row r="1631" spans="1:33" x14ac:dyDescent="0.35">
      <c r="A1631" t="s">
        <v>236</v>
      </c>
      <c r="B1631">
        <v>6494316</v>
      </c>
      <c r="C1631" t="s">
        <v>129</v>
      </c>
      <c r="D1631" t="s">
        <v>1146</v>
      </c>
      <c r="E1631" t="s">
        <v>310</v>
      </c>
      <c r="F1631" t="s">
        <v>125</v>
      </c>
      <c r="G1631" t="s">
        <v>124</v>
      </c>
      <c r="H1631">
        <v>45832</v>
      </c>
      <c r="I1631">
        <v>45832</v>
      </c>
      <c r="J1631" t="s">
        <v>5404</v>
      </c>
      <c r="K1631">
        <v>1215152</v>
      </c>
      <c r="L1631" t="s">
        <v>283</v>
      </c>
      <c r="O1631">
        <v>10014629</v>
      </c>
      <c r="P1631" t="s">
        <v>236</v>
      </c>
      <c r="Q1631">
        <v>0</v>
      </c>
      <c r="R1631" t="s">
        <v>329</v>
      </c>
      <c r="S1631" t="s">
        <v>262</v>
      </c>
      <c r="T1631">
        <v>11435775</v>
      </c>
      <c r="U1631">
        <v>45592</v>
      </c>
      <c r="V1631">
        <v>45832</v>
      </c>
      <c r="W1631">
        <v>45837</v>
      </c>
      <c r="X1631">
        <v>0</v>
      </c>
      <c r="Y1631">
        <v>1290900</v>
      </c>
      <c r="Z1631" t="s">
        <v>1568</v>
      </c>
      <c r="AA1631" t="s">
        <v>246</v>
      </c>
      <c r="AB1631" t="s">
        <v>121</v>
      </c>
      <c r="AC1631" t="s">
        <v>255</v>
      </c>
      <c r="AD1631" t="s">
        <v>141</v>
      </c>
      <c r="AE1631" t="s">
        <v>246</v>
      </c>
      <c r="AF1631" t="s">
        <v>3326</v>
      </c>
      <c r="AG1631">
        <v>6</v>
      </c>
    </row>
    <row r="1632" spans="1:33" x14ac:dyDescent="0.35">
      <c r="A1632" t="s">
        <v>419</v>
      </c>
      <c r="B1632">
        <v>6494314</v>
      </c>
      <c r="C1632" t="s">
        <v>129</v>
      </c>
      <c r="D1632" t="s">
        <v>1147</v>
      </c>
      <c r="E1632" t="s">
        <v>310</v>
      </c>
      <c r="F1632" t="s">
        <v>133</v>
      </c>
      <c r="G1632" t="s">
        <v>147</v>
      </c>
      <c r="H1632">
        <v>45809</v>
      </c>
      <c r="I1632">
        <v>45809</v>
      </c>
      <c r="J1632" t="s">
        <v>856</v>
      </c>
      <c r="K1632">
        <v>1213130</v>
      </c>
      <c r="L1632" t="s">
        <v>420</v>
      </c>
      <c r="O1632">
        <v>10014605</v>
      </c>
      <c r="P1632" t="s">
        <v>419</v>
      </c>
      <c r="Q1632">
        <v>0</v>
      </c>
      <c r="R1632" t="s">
        <v>329</v>
      </c>
      <c r="S1632" t="s">
        <v>343</v>
      </c>
      <c r="T1632">
        <v>11413666</v>
      </c>
      <c r="U1632">
        <v>45592</v>
      </c>
      <c r="V1632">
        <v>45809</v>
      </c>
      <c r="W1632">
        <v>45776</v>
      </c>
      <c r="X1632">
        <v>0</v>
      </c>
      <c r="Y1632">
        <v>1290900</v>
      </c>
      <c r="Z1632" t="s">
        <v>1568</v>
      </c>
      <c r="AA1632" t="s">
        <v>245</v>
      </c>
      <c r="AB1632" t="s">
        <v>121</v>
      </c>
      <c r="AC1632" t="s">
        <v>255</v>
      </c>
      <c r="AD1632" t="s">
        <v>141</v>
      </c>
      <c r="AE1632" t="s">
        <v>245</v>
      </c>
      <c r="AF1632" t="s">
        <v>3326</v>
      </c>
      <c r="AG1632">
        <v>2</v>
      </c>
    </row>
    <row r="1633" spans="1:33" x14ac:dyDescent="0.35">
      <c r="A1633" t="s">
        <v>152</v>
      </c>
      <c r="B1633">
        <v>6494312</v>
      </c>
      <c r="C1633" t="s">
        <v>129</v>
      </c>
      <c r="D1633" t="s">
        <v>1148</v>
      </c>
      <c r="E1633" t="s">
        <v>310</v>
      </c>
      <c r="F1633" t="s">
        <v>133</v>
      </c>
      <c r="G1633" t="s">
        <v>147</v>
      </c>
      <c r="H1633">
        <v>45839</v>
      </c>
      <c r="I1633">
        <v>45869</v>
      </c>
      <c r="J1633" t="s">
        <v>3476</v>
      </c>
      <c r="K1633">
        <v>1215156</v>
      </c>
      <c r="L1633" t="s">
        <v>307</v>
      </c>
      <c r="O1633">
        <v>10014641</v>
      </c>
      <c r="P1633" t="s">
        <v>152</v>
      </c>
      <c r="Q1633">
        <v>0</v>
      </c>
      <c r="R1633" t="s">
        <v>329</v>
      </c>
      <c r="S1633" t="s">
        <v>3901</v>
      </c>
      <c r="T1633">
        <v>11470411</v>
      </c>
      <c r="U1633">
        <v>45592</v>
      </c>
      <c r="V1633">
        <v>45839</v>
      </c>
      <c r="W1633">
        <v>45835</v>
      </c>
      <c r="X1633">
        <v>0</v>
      </c>
      <c r="Y1633">
        <v>1290900</v>
      </c>
      <c r="Z1633" t="s">
        <v>1568</v>
      </c>
      <c r="AA1633" t="s">
        <v>246</v>
      </c>
      <c r="AB1633" t="s">
        <v>121</v>
      </c>
      <c r="AC1633" t="s">
        <v>255</v>
      </c>
      <c r="AD1633" t="s">
        <v>141</v>
      </c>
      <c r="AE1633" t="s">
        <v>246</v>
      </c>
      <c r="AF1633" t="s">
        <v>1812</v>
      </c>
      <c r="AG1633">
        <v>12</v>
      </c>
    </row>
    <row r="1634" spans="1:33" x14ac:dyDescent="0.35">
      <c r="A1634" t="s">
        <v>216</v>
      </c>
      <c r="B1634">
        <v>6494307</v>
      </c>
      <c r="C1634" t="s">
        <v>129</v>
      </c>
      <c r="D1634" t="s">
        <v>1149</v>
      </c>
      <c r="E1634" t="s">
        <v>310</v>
      </c>
      <c r="F1634" t="s">
        <v>133</v>
      </c>
      <c r="G1634" t="s">
        <v>147</v>
      </c>
      <c r="H1634">
        <v>45839</v>
      </c>
      <c r="I1634">
        <v>45869</v>
      </c>
      <c r="J1634" t="s">
        <v>3476</v>
      </c>
      <c r="K1634">
        <v>1215154</v>
      </c>
      <c r="L1634" t="s">
        <v>282</v>
      </c>
      <c r="O1634">
        <v>10014642</v>
      </c>
      <c r="P1634" t="s">
        <v>216</v>
      </c>
      <c r="Q1634">
        <v>0</v>
      </c>
      <c r="R1634" t="s">
        <v>329</v>
      </c>
      <c r="S1634" t="s">
        <v>3901</v>
      </c>
      <c r="T1634">
        <v>11433479</v>
      </c>
      <c r="U1634">
        <v>45592</v>
      </c>
      <c r="V1634">
        <v>45839</v>
      </c>
      <c r="W1634">
        <v>45835</v>
      </c>
      <c r="X1634">
        <v>0</v>
      </c>
      <c r="Y1634">
        <v>1290900</v>
      </c>
      <c r="Z1634" t="s">
        <v>1568</v>
      </c>
      <c r="AA1634" t="s">
        <v>246</v>
      </c>
      <c r="AB1634" t="s">
        <v>121</v>
      </c>
      <c r="AC1634" t="s">
        <v>255</v>
      </c>
      <c r="AD1634" t="s">
        <v>141</v>
      </c>
      <c r="AE1634" t="s">
        <v>246</v>
      </c>
      <c r="AF1634" t="s">
        <v>1812</v>
      </c>
      <c r="AG1634">
        <v>6</v>
      </c>
    </row>
    <row r="1635" spans="1:33" x14ac:dyDescent="0.35">
      <c r="A1635" t="s">
        <v>286</v>
      </c>
      <c r="B1635">
        <v>6494232</v>
      </c>
      <c r="C1635" t="s">
        <v>123</v>
      </c>
      <c r="D1635" t="s">
        <v>1150</v>
      </c>
      <c r="E1635" t="s">
        <v>310</v>
      </c>
      <c r="F1635" t="s">
        <v>379</v>
      </c>
      <c r="G1635" t="s">
        <v>153</v>
      </c>
      <c r="H1635">
        <v>45873</v>
      </c>
      <c r="I1635">
        <v>45873</v>
      </c>
      <c r="J1635" t="s">
        <v>856</v>
      </c>
      <c r="K1635">
        <v>1212120</v>
      </c>
      <c r="L1635" t="s">
        <v>287</v>
      </c>
      <c r="O1635">
        <v>10014655</v>
      </c>
      <c r="P1635" t="s">
        <v>286</v>
      </c>
      <c r="Q1635">
        <v>0</v>
      </c>
      <c r="R1635" t="s">
        <v>254</v>
      </c>
      <c r="S1635" t="s">
        <v>342</v>
      </c>
      <c r="T1635">
        <v>11481082</v>
      </c>
      <c r="U1635">
        <v>45592</v>
      </c>
      <c r="V1635">
        <v>45873</v>
      </c>
      <c r="W1635">
        <v>45835</v>
      </c>
      <c r="X1635">
        <v>0</v>
      </c>
      <c r="Y1635">
        <v>1290900</v>
      </c>
      <c r="Z1635" t="s">
        <v>1568</v>
      </c>
      <c r="AA1635" t="s">
        <v>247</v>
      </c>
      <c r="AB1635" t="s">
        <v>121</v>
      </c>
      <c r="AC1635" t="s">
        <v>255</v>
      </c>
      <c r="AD1635" t="s">
        <v>141</v>
      </c>
      <c r="AE1635" t="s">
        <v>247</v>
      </c>
      <c r="AF1635" t="s">
        <v>3326</v>
      </c>
      <c r="AG1635">
        <v>1</v>
      </c>
    </row>
    <row r="1636" spans="1:33" x14ac:dyDescent="0.35">
      <c r="A1636" t="s">
        <v>318</v>
      </c>
      <c r="B1636">
        <v>6492566</v>
      </c>
      <c r="C1636" t="s">
        <v>129</v>
      </c>
      <c r="D1636" t="s">
        <v>6227</v>
      </c>
      <c r="E1636" t="s">
        <v>310</v>
      </c>
      <c r="F1636" t="s">
        <v>133</v>
      </c>
      <c r="G1636" t="s">
        <v>147</v>
      </c>
      <c r="H1636">
        <v>45808</v>
      </c>
      <c r="I1636">
        <v>45808</v>
      </c>
      <c r="J1636" t="s">
        <v>856</v>
      </c>
      <c r="K1636">
        <v>1215152</v>
      </c>
      <c r="L1636" t="s">
        <v>319</v>
      </c>
      <c r="O1636">
        <v>10014631</v>
      </c>
      <c r="P1636" t="s">
        <v>318</v>
      </c>
      <c r="Q1636">
        <v>0</v>
      </c>
      <c r="R1636" t="s">
        <v>329</v>
      </c>
      <c r="S1636" t="s">
        <v>3891</v>
      </c>
      <c r="T1636">
        <v>11474873</v>
      </c>
      <c r="U1636">
        <v>45590</v>
      </c>
      <c r="V1636">
        <v>45808</v>
      </c>
      <c r="W1636">
        <v>45826</v>
      </c>
      <c r="X1636">
        <v>0</v>
      </c>
      <c r="Y1636">
        <v>1290900</v>
      </c>
      <c r="Z1636" t="s">
        <v>1568</v>
      </c>
      <c r="AA1636" t="s">
        <v>246</v>
      </c>
      <c r="AB1636" t="s">
        <v>121</v>
      </c>
      <c r="AC1636" t="s">
        <v>255</v>
      </c>
      <c r="AD1636" t="s">
        <v>141</v>
      </c>
      <c r="AE1636" t="s">
        <v>246</v>
      </c>
      <c r="AF1636" t="s">
        <v>3326</v>
      </c>
      <c r="AG1636">
        <v>10</v>
      </c>
    </row>
    <row r="1637" spans="1:33" x14ac:dyDescent="0.35">
      <c r="A1637" t="s">
        <v>187</v>
      </c>
      <c r="B1637">
        <v>6492564</v>
      </c>
      <c r="C1637" t="s">
        <v>129</v>
      </c>
      <c r="D1637" t="s">
        <v>1154</v>
      </c>
      <c r="E1637" t="s">
        <v>310</v>
      </c>
      <c r="F1637" t="s">
        <v>125</v>
      </c>
      <c r="G1637" t="s">
        <v>225</v>
      </c>
      <c r="H1637">
        <v>45839</v>
      </c>
      <c r="I1637">
        <v>45869</v>
      </c>
      <c r="J1637" t="s">
        <v>856</v>
      </c>
      <c r="K1637">
        <v>1215154</v>
      </c>
      <c r="L1637" t="s">
        <v>328</v>
      </c>
      <c r="O1637">
        <v>10014643</v>
      </c>
      <c r="P1637" t="s">
        <v>187</v>
      </c>
      <c r="Q1637">
        <v>23560.84</v>
      </c>
      <c r="R1637" t="s">
        <v>329</v>
      </c>
      <c r="S1637" t="s">
        <v>3891</v>
      </c>
      <c r="T1637">
        <v>11474870</v>
      </c>
      <c r="U1637">
        <v>45590</v>
      </c>
      <c r="V1637">
        <v>45839</v>
      </c>
      <c r="W1637">
        <v>45815</v>
      </c>
      <c r="X1637">
        <v>23560.84</v>
      </c>
      <c r="Y1637">
        <v>1290900</v>
      </c>
      <c r="Z1637" t="s">
        <v>1568</v>
      </c>
      <c r="AA1637" t="s">
        <v>246</v>
      </c>
      <c r="AB1637" t="s">
        <v>121</v>
      </c>
      <c r="AC1637" t="s">
        <v>255</v>
      </c>
      <c r="AD1637" t="s">
        <v>141</v>
      </c>
      <c r="AE1637" t="s">
        <v>246</v>
      </c>
      <c r="AF1637" t="s">
        <v>3326</v>
      </c>
      <c r="AG1637">
        <v>10</v>
      </c>
    </row>
    <row r="1638" spans="1:33" x14ac:dyDescent="0.35">
      <c r="A1638" t="s">
        <v>155</v>
      </c>
      <c r="B1638">
        <v>6492561</v>
      </c>
      <c r="C1638" t="s">
        <v>129</v>
      </c>
      <c r="D1638" t="s">
        <v>1154</v>
      </c>
      <c r="E1638" t="s">
        <v>310</v>
      </c>
      <c r="F1638" t="s">
        <v>133</v>
      </c>
      <c r="G1638" t="s">
        <v>147</v>
      </c>
      <c r="H1638">
        <v>45809</v>
      </c>
      <c r="I1638">
        <v>45838</v>
      </c>
      <c r="J1638" t="s">
        <v>856</v>
      </c>
      <c r="K1638">
        <v>1215155</v>
      </c>
      <c r="L1638" t="s">
        <v>276</v>
      </c>
      <c r="O1638">
        <v>10014647</v>
      </c>
      <c r="P1638" t="s">
        <v>155</v>
      </c>
      <c r="Q1638">
        <v>0</v>
      </c>
      <c r="R1638" t="s">
        <v>329</v>
      </c>
      <c r="S1638" t="s">
        <v>3901</v>
      </c>
      <c r="T1638">
        <v>11474868</v>
      </c>
      <c r="U1638">
        <v>45590</v>
      </c>
      <c r="V1638">
        <v>45809</v>
      </c>
      <c r="W1638">
        <v>45835</v>
      </c>
      <c r="X1638">
        <v>0</v>
      </c>
      <c r="Y1638">
        <v>1290900</v>
      </c>
      <c r="Z1638" t="s">
        <v>1568</v>
      </c>
      <c r="AA1638" t="s">
        <v>246</v>
      </c>
      <c r="AB1638" t="s">
        <v>121</v>
      </c>
      <c r="AC1638" t="s">
        <v>255</v>
      </c>
      <c r="AD1638" t="s">
        <v>141</v>
      </c>
      <c r="AE1638" t="s">
        <v>246</v>
      </c>
      <c r="AF1638" t="s">
        <v>3326</v>
      </c>
      <c r="AG1638">
        <v>10</v>
      </c>
    </row>
    <row r="1639" spans="1:33" x14ac:dyDescent="0.35">
      <c r="A1639" t="s">
        <v>198</v>
      </c>
      <c r="B1639">
        <v>6492553</v>
      </c>
      <c r="C1639" t="s">
        <v>129</v>
      </c>
      <c r="D1639" t="s">
        <v>1260</v>
      </c>
      <c r="E1639" t="s">
        <v>310</v>
      </c>
      <c r="F1639" t="s">
        <v>125</v>
      </c>
      <c r="G1639" t="s">
        <v>225</v>
      </c>
      <c r="H1639">
        <v>45833</v>
      </c>
      <c r="I1639">
        <v>45833</v>
      </c>
      <c r="J1639" t="s">
        <v>5404</v>
      </c>
      <c r="K1639">
        <v>1215156</v>
      </c>
      <c r="L1639" t="s">
        <v>306</v>
      </c>
      <c r="O1639">
        <v>10014640</v>
      </c>
      <c r="P1639" t="s">
        <v>198</v>
      </c>
      <c r="Q1639">
        <v>59081.21</v>
      </c>
      <c r="R1639" t="s">
        <v>329</v>
      </c>
      <c r="S1639" t="s">
        <v>3889</v>
      </c>
      <c r="T1639">
        <v>11474867</v>
      </c>
      <c r="U1639">
        <v>45590</v>
      </c>
      <c r="V1639">
        <v>45833</v>
      </c>
      <c r="W1639">
        <v>45836</v>
      </c>
      <c r="X1639">
        <v>59081.21</v>
      </c>
      <c r="Y1639">
        <v>1290900</v>
      </c>
      <c r="Z1639" t="s">
        <v>1568</v>
      </c>
      <c r="AA1639" t="s">
        <v>246</v>
      </c>
      <c r="AB1639" t="s">
        <v>121</v>
      </c>
      <c r="AC1639" t="s">
        <v>255</v>
      </c>
      <c r="AD1639" t="s">
        <v>141</v>
      </c>
      <c r="AE1639" t="s">
        <v>246</v>
      </c>
      <c r="AF1639" t="s">
        <v>3326</v>
      </c>
      <c r="AG1639">
        <v>10</v>
      </c>
    </row>
    <row r="1640" spans="1:33" x14ac:dyDescent="0.35">
      <c r="A1640" t="s">
        <v>144</v>
      </c>
      <c r="B1640">
        <v>6492539</v>
      </c>
      <c r="C1640" t="s">
        <v>138</v>
      </c>
      <c r="D1640" t="s">
        <v>1155</v>
      </c>
      <c r="E1640" t="s">
        <v>310</v>
      </c>
      <c r="F1640" t="s">
        <v>259</v>
      </c>
      <c r="G1640" t="s">
        <v>192</v>
      </c>
      <c r="H1640">
        <v>45830</v>
      </c>
      <c r="I1640">
        <v>45830</v>
      </c>
      <c r="J1640" t="s">
        <v>5403</v>
      </c>
      <c r="K1640">
        <v>1216100</v>
      </c>
      <c r="L1640" t="s">
        <v>393</v>
      </c>
      <c r="O1640">
        <v>10014649</v>
      </c>
      <c r="P1640" t="s">
        <v>144</v>
      </c>
      <c r="Q1640">
        <v>22234.31</v>
      </c>
      <c r="R1640" t="s">
        <v>329</v>
      </c>
      <c r="S1640" t="s">
        <v>3889</v>
      </c>
      <c r="T1640">
        <v>11463360</v>
      </c>
      <c r="U1640">
        <v>45590</v>
      </c>
      <c r="V1640">
        <v>45830</v>
      </c>
      <c r="W1640">
        <v>45835</v>
      </c>
      <c r="X1640">
        <v>22234.31</v>
      </c>
      <c r="Y1640">
        <v>1290900</v>
      </c>
      <c r="Z1640" t="s">
        <v>1568</v>
      </c>
      <c r="AA1640" t="s">
        <v>249</v>
      </c>
      <c r="AB1640" t="s">
        <v>121</v>
      </c>
      <c r="AC1640" t="s">
        <v>255</v>
      </c>
      <c r="AD1640" t="s">
        <v>141</v>
      </c>
      <c r="AE1640" t="s">
        <v>249</v>
      </c>
      <c r="AF1640" t="s">
        <v>3326</v>
      </c>
      <c r="AG1640">
        <v>0</v>
      </c>
    </row>
    <row r="1641" spans="1:33" x14ac:dyDescent="0.35">
      <c r="A1641" t="s">
        <v>155</v>
      </c>
      <c r="B1641">
        <v>6492529</v>
      </c>
      <c r="C1641" t="s">
        <v>129</v>
      </c>
      <c r="D1641" t="s">
        <v>1156</v>
      </c>
      <c r="E1641" t="s">
        <v>310</v>
      </c>
      <c r="F1641" t="s">
        <v>125</v>
      </c>
      <c r="G1641" t="s">
        <v>423</v>
      </c>
      <c r="H1641">
        <v>45844</v>
      </c>
      <c r="I1641">
        <v>45844</v>
      </c>
      <c r="J1641" t="s">
        <v>5405</v>
      </c>
      <c r="K1641">
        <v>1215155</v>
      </c>
      <c r="L1641" t="s">
        <v>276</v>
      </c>
      <c r="O1641">
        <v>10014647</v>
      </c>
      <c r="P1641" t="s">
        <v>155</v>
      </c>
      <c r="Q1641">
        <v>26107.5</v>
      </c>
      <c r="R1641" t="s">
        <v>329</v>
      </c>
      <c r="S1641" t="s">
        <v>409</v>
      </c>
      <c r="T1641">
        <v>11462854</v>
      </c>
      <c r="U1641">
        <v>45590</v>
      </c>
      <c r="V1641">
        <v>45844</v>
      </c>
      <c r="W1641">
        <v>45843</v>
      </c>
      <c r="X1641">
        <v>26107.5</v>
      </c>
      <c r="Y1641">
        <v>1290900</v>
      </c>
      <c r="Z1641" t="s">
        <v>1568</v>
      </c>
      <c r="AA1641" t="s">
        <v>246</v>
      </c>
      <c r="AB1641" t="s">
        <v>121</v>
      </c>
      <c r="AC1641" t="s">
        <v>255</v>
      </c>
      <c r="AD1641" t="s">
        <v>141</v>
      </c>
      <c r="AE1641" t="s">
        <v>246</v>
      </c>
      <c r="AF1641" t="s">
        <v>3326</v>
      </c>
      <c r="AG1641">
        <v>10</v>
      </c>
    </row>
    <row r="1642" spans="1:33" x14ac:dyDescent="0.35">
      <c r="A1642" t="s">
        <v>209</v>
      </c>
      <c r="B1642">
        <v>6492527</v>
      </c>
      <c r="C1642" t="s">
        <v>129</v>
      </c>
      <c r="D1642" t="s">
        <v>1153</v>
      </c>
      <c r="E1642" t="s">
        <v>310</v>
      </c>
      <c r="F1642" t="s">
        <v>133</v>
      </c>
      <c r="G1642" t="s">
        <v>147</v>
      </c>
      <c r="H1642">
        <v>45839</v>
      </c>
      <c r="I1642">
        <v>45869</v>
      </c>
      <c r="J1642" t="s">
        <v>856</v>
      </c>
      <c r="K1642">
        <v>1215152</v>
      </c>
      <c r="L1642" t="s">
        <v>280</v>
      </c>
      <c r="O1642">
        <v>10014630</v>
      </c>
      <c r="P1642" t="s">
        <v>209</v>
      </c>
      <c r="Q1642">
        <v>0</v>
      </c>
      <c r="R1642" t="s">
        <v>329</v>
      </c>
      <c r="S1642" t="s">
        <v>3891</v>
      </c>
      <c r="T1642">
        <v>11383951</v>
      </c>
      <c r="U1642">
        <v>45590</v>
      </c>
      <c r="V1642">
        <v>45839</v>
      </c>
      <c r="W1642">
        <v>45827</v>
      </c>
      <c r="X1642">
        <v>0</v>
      </c>
      <c r="Y1642">
        <v>1290900</v>
      </c>
      <c r="Z1642" t="s">
        <v>1568</v>
      </c>
      <c r="AA1642" t="s">
        <v>246</v>
      </c>
      <c r="AB1642" t="s">
        <v>121</v>
      </c>
      <c r="AC1642" t="s">
        <v>255</v>
      </c>
      <c r="AD1642" t="s">
        <v>141</v>
      </c>
      <c r="AE1642" t="s">
        <v>246</v>
      </c>
      <c r="AF1642" t="s">
        <v>3326</v>
      </c>
      <c r="AG1642">
        <v>10</v>
      </c>
    </row>
    <row r="1643" spans="1:33" x14ac:dyDescent="0.35">
      <c r="A1643" t="s">
        <v>137</v>
      </c>
      <c r="B1643">
        <v>6492479</v>
      </c>
      <c r="C1643" t="s">
        <v>123</v>
      </c>
      <c r="D1643" t="s">
        <v>1157</v>
      </c>
      <c r="E1643" t="s">
        <v>310</v>
      </c>
      <c r="F1643" t="s">
        <v>379</v>
      </c>
      <c r="G1643" t="s">
        <v>136</v>
      </c>
      <c r="H1643">
        <v>45845</v>
      </c>
      <c r="I1643">
        <v>45845</v>
      </c>
      <c r="J1643" t="s">
        <v>856</v>
      </c>
      <c r="K1643">
        <v>1210100</v>
      </c>
      <c r="L1643" t="s">
        <v>388</v>
      </c>
      <c r="O1643">
        <v>10014595</v>
      </c>
      <c r="P1643" t="s">
        <v>137</v>
      </c>
      <c r="Q1643">
        <v>110732.21</v>
      </c>
      <c r="R1643" t="s">
        <v>342</v>
      </c>
      <c r="S1643" t="s">
        <v>342</v>
      </c>
      <c r="T1643">
        <v>11476475</v>
      </c>
      <c r="U1643">
        <v>45590</v>
      </c>
      <c r="V1643">
        <v>45845</v>
      </c>
      <c r="W1643">
        <v>45805</v>
      </c>
      <c r="X1643">
        <v>110732.21</v>
      </c>
      <c r="Y1643">
        <v>1290900</v>
      </c>
      <c r="Z1643" t="s">
        <v>1568</v>
      </c>
      <c r="AA1643" t="s">
        <v>248</v>
      </c>
      <c r="AB1643" t="s">
        <v>121</v>
      </c>
      <c r="AC1643" t="s">
        <v>255</v>
      </c>
      <c r="AD1643" t="s">
        <v>135</v>
      </c>
      <c r="AE1643" t="s">
        <v>248</v>
      </c>
      <c r="AF1643" t="s">
        <v>3326</v>
      </c>
      <c r="AG1643">
        <v>4</v>
      </c>
    </row>
    <row r="1644" spans="1:33" x14ac:dyDescent="0.35">
      <c r="A1644" t="s">
        <v>240</v>
      </c>
      <c r="B1644">
        <v>6492451</v>
      </c>
      <c r="C1644" t="s">
        <v>129</v>
      </c>
      <c r="D1644" t="s">
        <v>1158</v>
      </c>
      <c r="E1644" t="s">
        <v>310</v>
      </c>
      <c r="F1644" t="s">
        <v>133</v>
      </c>
      <c r="G1644" t="s">
        <v>147</v>
      </c>
      <c r="H1644">
        <v>45809</v>
      </c>
      <c r="I1644">
        <v>45838</v>
      </c>
      <c r="J1644" t="s">
        <v>856</v>
      </c>
      <c r="K1644">
        <v>1213130</v>
      </c>
      <c r="L1644" t="s">
        <v>304</v>
      </c>
      <c r="O1644">
        <v>10014607</v>
      </c>
      <c r="P1644" t="s">
        <v>240</v>
      </c>
      <c r="Q1644">
        <v>0</v>
      </c>
      <c r="R1644" t="s">
        <v>329</v>
      </c>
      <c r="S1644" t="s">
        <v>3901</v>
      </c>
      <c r="T1644">
        <v>11474933</v>
      </c>
      <c r="U1644">
        <v>45590</v>
      </c>
      <c r="V1644">
        <v>45809</v>
      </c>
      <c r="W1644">
        <v>45835</v>
      </c>
      <c r="X1644">
        <v>0</v>
      </c>
      <c r="Y1644">
        <v>1290900</v>
      </c>
      <c r="Z1644" t="s">
        <v>1568</v>
      </c>
      <c r="AA1644" t="s">
        <v>245</v>
      </c>
      <c r="AB1644" t="s">
        <v>121</v>
      </c>
      <c r="AC1644" t="s">
        <v>255</v>
      </c>
      <c r="AD1644" t="s">
        <v>141</v>
      </c>
      <c r="AE1644" t="s">
        <v>245</v>
      </c>
      <c r="AF1644" t="s">
        <v>3326</v>
      </c>
      <c r="AG1644">
        <v>10</v>
      </c>
    </row>
    <row r="1645" spans="1:33" x14ac:dyDescent="0.35">
      <c r="A1645" t="s">
        <v>237</v>
      </c>
      <c r="B1645">
        <v>6492450</v>
      </c>
      <c r="C1645" t="s">
        <v>129</v>
      </c>
      <c r="D1645" t="s">
        <v>1159</v>
      </c>
      <c r="E1645" t="s">
        <v>310</v>
      </c>
      <c r="F1645" t="s">
        <v>133</v>
      </c>
      <c r="G1645" t="s">
        <v>147</v>
      </c>
      <c r="H1645">
        <v>45809</v>
      </c>
      <c r="I1645">
        <v>45838</v>
      </c>
      <c r="J1645" t="s">
        <v>856</v>
      </c>
      <c r="K1645">
        <v>1213130</v>
      </c>
      <c r="L1645" t="s">
        <v>386</v>
      </c>
      <c r="O1645">
        <v>10014625</v>
      </c>
      <c r="P1645" t="s">
        <v>237</v>
      </c>
      <c r="Q1645">
        <v>0</v>
      </c>
      <c r="R1645" t="s">
        <v>329</v>
      </c>
      <c r="S1645" t="s">
        <v>3891</v>
      </c>
      <c r="T1645">
        <v>11474971</v>
      </c>
      <c r="U1645">
        <v>45590</v>
      </c>
      <c r="V1645">
        <v>45809</v>
      </c>
      <c r="W1645">
        <v>45827</v>
      </c>
      <c r="X1645">
        <v>0</v>
      </c>
      <c r="Y1645">
        <v>1290900</v>
      </c>
      <c r="Z1645" t="s">
        <v>1568</v>
      </c>
      <c r="AA1645" t="s">
        <v>245</v>
      </c>
      <c r="AB1645" t="s">
        <v>121</v>
      </c>
      <c r="AC1645" t="s">
        <v>255</v>
      </c>
      <c r="AD1645" t="s">
        <v>141</v>
      </c>
      <c r="AE1645" t="s">
        <v>245</v>
      </c>
      <c r="AF1645" t="s">
        <v>3326</v>
      </c>
      <c r="AG1645">
        <v>10</v>
      </c>
    </row>
    <row r="1646" spans="1:33" x14ac:dyDescent="0.35">
      <c r="A1646" t="s">
        <v>149</v>
      </c>
      <c r="B1646">
        <v>6492449</v>
      </c>
      <c r="C1646" t="s">
        <v>129</v>
      </c>
      <c r="D1646" t="s">
        <v>1160</v>
      </c>
      <c r="E1646" t="s">
        <v>310</v>
      </c>
      <c r="F1646" t="s">
        <v>133</v>
      </c>
      <c r="G1646" t="s">
        <v>147</v>
      </c>
      <c r="H1646">
        <v>45809</v>
      </c>
      <c r="I1646">
        <v>45838</v>
      </c>
      <c r="J1646" t="s">
        <v>856</v>
      </c>
      <c r="K1646">
        <v>1213130</v>
      </c>
      <c r="L1646" t="s">
        <v>302</v>
      </c>
      <c r="O1646">
        <v>10014616</v>
      </c>
      <c r="P1646" t="s">
        <v>149</v>
      </c>
      <c r="Q1646">
        <v>0</v>
      </c>
      <c r="R1646" t="s">
        <v>329</v>
      </c>
      <c r="S1646" t="s">
        <v>3901</v>
      </c>
      <c r="T1646">
        <v>11474931</v>
      </c>
      <c r="U1646">
        <v>45590</v>
      </c>
      <c r="V1646">
        <v>45809</v>
      </c>
      <c r="W1646">
        <v>45835</v>
      </c>
      <c r="X1646">
        <v>0</v>
      </c>
      <c r="Y1646">
        <v>1290900</v>
      </c>
      <c r="Z1646" t="s">
        <v>1568</v>
      </c>
      <c r="AA1646" t="s">
        <v>245</v>
      </c>
      <c r="AB1646" t="s">
        <v>121</v>
      </c>
      <c r="AC1646" t="s">
        <v>255</v>
      </c>
      <c r="AD1646" t="s">
        <v>141</v>
      </c>
      <c r="AE1646" t="s">
        <v>245</v>
      </c>
      <c r="AF1646" t="s">
        <v>3326</v>
      </c>
      <c r="AG1646">
        <v>10</v>
      </c>
    </row>
    <row r="1647" spans="1:33" x14ac:dyDescent="0.35">
      <c r="A1647" t="s">
        <v>223</v>
      </c>
      <c r="B1647">
        <v>6492445</v>
      </c>
      <c r="C1647" t="s">
        <v>129</v>
      </c>
      <c r="D1647" t="s">
        <v>1161</v>
      </c>
      <c r="E1647" t="s">
        <v>310</v>
      </c>
      <c r="F1647" t="s">
        <v>133</v>
      </c>
      <c r="G1647" t="s">
        <v>147</v>
      </c>
      <c r="H1647">
        <v>45809</v>
      </c>
      <c r="I1647">
        <v>45838</v>
      </c>
      <c r="J1647" t="s">
        <v>856</v>
      </c>
      <c r="K1647">
        <v>1213130</v>
      </c>
      <c r="L1647" t="s">
        <v>303</v>
      </c>
      <c r="O1647">
        <v>10014613</v>
      </c>
      <c r="P1647" t="s">
        <v>223</v>
      </c>
      <c r="Q1647">
        <v>0</v>
      </c>
      <c r="R1647" t="s">
        <v>329</v>
      </c>
      <c r="S1647" t="s">
        <v>3901</v>
      </c>
      <c r="T1647">
        <v>11474958</v>
      </c>
      <c r="U1647">
        <v>45590</v>
      </c>
      <c r="V1647">
        <v>45809</v>
      </c>
      <c r="W1647">
        <v>45835</v>
      </c>
      <c r="X1647">
        <v>0</v>
      </c>
      <c r="Y1647">
        <v>1290900</v>
      </c>
      <c r="Z1647" t="s">
        <v>1568</v>
      </c>
      <c r="AA1647" t="s">
        <v>245</v>
      </c>
      <c r="AB1647" t="s">
        <v>121</v>
      </c>
      <c r="AC1647" t="s">
        <v>255</v>
      </c>
      <c r="AD1647" t="s">
        <v>141</v>
      </c>
      <c r="AE1647" t="s">
        <v>245</v>
      </c>
      <c r="AF1647" t="s">
        <v>3326</v>
      </c>
      <c r="AG1647">
        <v>10</v>
      </c>
    </row>
    <row r="1648" spans="1:33" x14ac:dyDescent="0.35">
      <c r="A1648" t="s">
        <v>224</v>
      </c>
      <c r="B1648">
        <v>6492444</v>
      </c>
      <c r="C1648" t="s">
        <v>129</v>
      </c>
      <c r="D1648" t="s">
        <v>1162</v>
      </c>
      <c r="E1648" t="s">
        <v>310</v>
      </c>
      <c r="F1648" t="s">
        <v>133</v>
      </c>
      <c r="G1648" t="s">
        <v>147</v>
      </c>
      <c r="H1648">
        <v>45809</v>
      </c>
      <c r="I1648">
        <v>45838</v>
      </c>
      <c r="J1648" t="s">
        <v>856</v>
      </c>
      <c r="K1648">
        <v>1213130</v>
      </c>
      <c r="L1648" t="s">
        <v>389</v>
      </c>
      <c r="O1648">
        <v>10014612</v>
      </c>
      <c r="P1648" t="s">
        <v>224</v>
      </c>
      <c r="Q1648">
        <v>0</v>
      </c>
      <c r="R1648" t="s">
        <v>329</v>
      </c>
      <c r="S1648" t="s">
        <v>3891</v>
      </c>
      <c r="T1648">
        <v>11474955</v>
      </c>
      <c r="U1648">
        <v>45590</v>
      </c>
      <c r="V1648">
        <v>45809</v>
      </c>
      <c r="W1648">
        <v>45827</v>
      </c>
      <c r="X1648">
        <v>0</v>
      </c>
      <c r="Y1648">
        <v>1290900</v>
      </c>
      <c r="Z1648" t="s">
        <v>1568</v>
      </c>
      <c r="AA1648" t="s">
        <v>245</v>
      </c>
      <c r="AB1648" t="s">
        <v>121</v>
      </c>
      <c r="AC1648" t="s">
        <v>255</v>
      </c>
      <c r="AD1648" t="s">
        <v>141</v>
      </c>
      <c r="AE1648" t="s">
        <v>245</v>
      </c>
      <c r="AF1648" t="s">
        <v>3326</v>
      </c>
      <c r="AG1648">
        <v>10</v>
      </c>
    </row>
    <row r="1649" spans="1:33" x14ac:dyDescent="0.35">
      <c r="A1649" t="s">
        <v>194</v>
      </c>
      <c r="B1649">
        <v>6490389</v>
      </c>
      <c r="C1649" t="s">
        <v>138</v>
      </c>
      <c r="D1649" t="s">
        <v>3944</v>
      </c>
      <c r="E1649" t="s">
        <v>310</v>
      </c>
      <c r="F1649" t="s">
        <v>125</v>
      </c>
      <c r="G1649" t="s">
        <v>136</v>
      </c>
      <c r="H1649">
        <v>45809</v>
      </c>
      <c r="I1649">
        <v>45809</v>
      </c>
      <c r="J1649" t="s">
        <v>856</v>
      </c>
      <c r="K1649">
        <v>1215158</v>
      </c>
      <c r="L1649" t="s">
        <v>327</v>
      </c>
      <c r="O1649">
        <v>10014648</v>
      </c>
      <c r="P1649" t="s">
        <v>194</v>
      </c>
      <c r="Q1649">
        <v>11711.52</v>
      </c>
      <c r="R1649" t="s">
        <v>269</v>
      </c>
      <c r="S1649" t="s">
        <v>347</v>
      </c>
      <c r="T1649">
        <v>11477123</v>
      </c>
      <c r="U1649">
        <v>45585</v>
      </c>
      <c r="V1649">
        <v>45809</v>
      </c>
      <c r="W1649">
        <v>45805</v>
      </c>
      <c r="X1649">
        <v>11711.52</v>
      </c>
      <c r="Y1649">
        <v>1290900</v>
      </c>
      <c r="Z1649" t="s">
        <v>1568</v>
      </c>
      <c r="AA1649" t="s">
        <v>249</v>
      </c>
      <c r="AB1649" t="s">
        <v>121</v>
      </c>
      <c r="AC1649" t="s">
        <v>255</v>
      </c>
      <c r="AD1649" t="s">
        <v>135</v>
      </c>
      <c r="AE1649" t="s">
        <v>249</v>
      </c>
      <c r="AF1649" t="s">
        <v>3326</v>
      </c>
      <c r="AG1649">
        <v>0</v>
      </c>
    </row>
    <row r="1650" spans="1:33" x14ac:dyDescent="0.35">
      <c r="A1650" t="s">
        <v>286</v>
      </c>
      <c r="B1650">
        <v>6490219</v>
      </c>
      <c r="C1650" t="s">
        <v>123</v>
      </c>
      <c r="D1650" t="s">
        <v>1132</v>
      </c>
      <c r="E1650" t="s">
        <v>310</v>
      </c>
      <c r="F1650" t="s">
        <v>125</v>
      </c>
      <c r="G1650" t="s">
        <v>153</v>
      </c>
      <c r="H1650">
        <v>45873</v>
      </c>
      <c r="I1650">
        <v>45873</v>
      </c>
      <c r="J1650" t="s">
        <v>856</v>
      </c>
      <c r="K1650">
        <v>1212120</v>
      </c>
      <c r="L1650" t="s">
        <v>287</v>
      </c>
      <c r="O1650">
        <v>10014655</v>
      </c>
      <c r="P1650" t="s">
        <v>286</v>
      </c>
      <c r="Q1650">
        <v>0</v>
      </c>
      <c r="R1650" t="s">
        <v>296</v>
      </c>
      <c r="S1650" t="s">
        <v>342</v>
      </c>
      <c r="T1650">
        <v>11476955</v>
      </c>
      <c r="U1650">
        <v>45584</v>
      </c>
      <c r="V1650">
        <v>45873</v>
      </c>
      <c r="W1650">
        <v>45835</v>
      </c>
      <c r="X1650">
        <v>0</v>
      </c>
      <c r="Y1650">
        <v>1290900</v>
      </c>
      <c r="Z1650" t="s">
        <v>1568</v>
      </c>
      <c r="AA1650" t="s">
        <v>247</v>
      </c>
      <c r="AB1650" t="s">
        <v>121</v>
      </c>
      <c r="AC1650" t="s">
        <v>255</v>
      </c>
      <c r="AD1650" t="s">
        <v>141</v>
      </c>
      <c r="AE1650" t="s">
        <v>247</v>
      </c>
      <c r="AF1650" t="s">
        <v>3326</v>
      </c>
      <c r="AG1650">
        <v>4</v>
      </c>
    </row>
    <row r="1651" spans="1:33" x14ac:dyDescent="0.35">
      <c r="A1651" t="s">
        <v>286</v>
      </c>
      <c r="B1651">
        <v>6490217</v>
      </c>
      <c r="C1651" t="s">
        <v>123</v>
      </c>
      <c r="D1651" t="s">
        <v>1133</v>
      </c>
      <c r="E1651" t="s">
        <v>310</v>
      </c>
      <c r="F1651" t="s">
        <v>125</v>
      </c>
      <c r="G1651" t="s">
        <v>153</v>
      </c>
      <c r="H1651">
        <v>45873</v>
      </c>
      <c r="I1651">
        <v>45873</v>
      </c>
      <c r="J1651" t="s">
        <v>856</v>
      </c>
      <c r="K1651">
        <v>1212120</v>
      </c>
      <c r="L1651" t="s">
        <v>287</v>
      </c>
      <c r="O1651">
        <v>10014655</v>
      </c>
      <c r="P1651" t="s">
        <v>286</v>
      </c>
      <c r="Q1651">
        <v>0</v>
      </c>
      <c r="R1651" t="s">
        <v>296</v>
      </c>
      <c r="S1651" t="s">
        <v>342</v>
      </c>
      <c r="T1651">
        <v>11476953</v>
      </c>
      <c r="U1651">
        <v>45584</v>
      </c>
      <c r="V1651">
        <v>45873</v>
      </c>
      <c r="W1651">
        <v>45835</v>
      </c>
      <c r="X1651">
        <v>0</v>
      </c>
      <c r="Y1651">
        <v>1290900</v>
      </c>
      <c r="Z1651" t="s">
        <v>1568</v>
      </c>
      <c r="AA1651" t="s">
        <v>247</v>
      </c>
      <c r="AB1651" t="s">
        <v>121</v>
      </c>
      <c r="AC1651" t="s">
        <v>255</v>
      </c>
      <c r="AD1651" t="s">
        <v>141</v>
      </c>
      <c r="AE1651" t="s">
        <v>247</v>
      </c>
      <c r="AF1651" t="s">
        <v>3326</v>
      </c>
      <c r="AG1651">
        <v>4</v>
      </c>
    </row>
    <row r="1652" spans="1:33" x14ac:dyDescent="0.35">
      <c r="A1652" t="s">
        <v>228</v>
      </c>
      <c r="B1652">
        <v>6489992</v>
      </c>
      <c r="C1652" t="s">
        <v>129</v>
      </c>
      <c r="D1652" t="s">
        <v>1101</v>
      </c>
      <c r="E1652" t="s">
        <v>310</v>
      </c>
      <c r="F1652" t="s">
        <v>125</v>
      </c>
      <c r="G1652" t="s">
        <v>423</v>
      </c>
      <c r="H1652">
        <v>45839</v>
      </c>
      <c r="I1652">
        <v>45869</v>
      </c>
      <c r="J1652" t="s">
        <v>3476</v>
      </c>
      <c r="K1652">
        <v>1213130</v>
      </c>
      <c r="L1652" t="s">
        <v>387</v>
      </c>
      <c r="O1652">
        <v>10014624</v>
      </c>
      <c r="P1652" t="s">
        <v>228</v>
      </c>
      <c r="Q1652">
        <v>12282.36</v>
      </c>
      <c r="R1652" t="s">
        <v>347</v>
      </c>
      <c r="S1652" t="s">
        <v>3901</v>
      </c>
      <c r="T1652">
        <v>11463573</v>
      </c>
      <c r="U1652">
        <v>45583</v>
      </c>
      <c r="V1652">
        <v>45839</v>
      </c>
      <c r="W1652">
        <v>45835</v>
      </c>
      <c r="X1652">
        <v>12282.36</v>
      </c>
      <c r="Y1652">
        <v>1290900</v>
      </c>
      <c r="Z1652" t="s">
        <v>1568</v>
      </c>
      <c r="AA1652" t="s">
        <v>245</v>
      </c>
      <c r="AB1652" t="s">
        <v>121</v>
      </c>
      <c r="AC1652" t="s">
        <v>255</v>
      </c>
      <c r="AD1652" t="s">
        <v>135</v>
      </c>
      <c r="AE1652" t="s">
        <v>245</v>
      </c>
      <c r="AF1652" t="s">
        <v>1812</v>
      </c>
      <c r="AG1652">
        <v>8</v>
      </c>
    </row>
    <row r="1653" spans="1:33" x14ac:dyDescent="0.35">
      <c r="A1653" t="s">
        <v>217</v>
      </c>
      <c r="B1653">
        <v>6489791</v>
      </c>
      <c r="C1653" t="s">
        <v>129</v>
      </c>
      <c r="D1653" t="s">
        <v>1135</v>
      </c>
      <c r="E1653" t="s">
        <v>310</v>
      </c>
      <c r="F1653" t="s">
        <v>259</v>
      </c>
      <c r="G1653" t="s">
        <v>192</v>
      </c>
      <c r="H1653">
        <v>45809</v>
      </c>
      <c r="I1653">
        <v>45809</v>
      </c>
      <c r="K1653">
        <v>1213130</v>
      </c>
      <c r="L1653" t="s">
        <v>320</v>
      </c>
      <c r="O1653">
        <v>10014611</v>
      </c>
      <c r="P1653" t="s">
        <v>217</v>
      </c>
      <c r="Q1653">
        <v>3341.22</v>
      </c>
      <c r="R1653" t="s">
        <v>347</v>
      </c>
      <c r="S1653" t="s">
        <v>343</v>
      </c>
      <c r="T1653">
        <v>11476490</v>
      </c>
      <c r="U1653">
        <v>45583</v>
      </c>
      <c r="V1653">
        <v>45809</v>
      </c>
      <c r="W1653">
        <v>45798</v>
      </c>
      <c r="X1653">
        <v>3341.22</v>
      </c>
      <c r="Y1653">
        <v>1290900</v>
      </c>
      <c r="Z1653" t="s">
        <v>1568</v>
      </c>
      <c r="AA1653" t="s">
        <v>245</v>
      </c>
      <c r="AB1653" t="s">
        <v>121</v>
      </c>
      <c r="AC1653" t="s">
        <v>255</v>
      </c>
      <c r="AD1653" t="s">
        <v>135</v>
      </c>
      <c r="AE1653" t="s">
        <v>245</v>
      </c>
      <c r="AF1653" t="s">
        <v>3326</v>
      </c>
      <c r="AG1653">
        <v>4</v>
      </c>
    </row>
    <row r="1654" spans="1:33" x14ac:dyDescent="0.35">
      <c r="A1654" t="s">
        <v>324</v>
      </c>
      <c r="B1654">
        <v>6489321</v>
      </c>
      <c r="C1654" t="s">
        <v>138</v>
      </c>
      <c r="D1654" t="s">
        <v>1137</v>
      </c>
      <c r="E1654" t="s">
        <v>310</v>
      </c>
      <c r="F1654" t="s">
        <v>133</v>
      </c>
      <c r="G1654" t="s">
        <v>212</v>
      </c>
      <c r="H1654">
        <v>45808</v>
      </c>
      <c r="I1654">
        <v>45808</v>
      </c>
      <c r="J1654" t="s">
        <v>856</v>
      </c>
      <c r="K1654">
        <v>1291900</v>
      </c>
      <c r="L1654" t="s">
        <v>325</v>
      </c>
      <c r="O1654">
        <v>10017565</v>
      </c>
      <c r="P1654" t="s">
        <v>428</v>
      </c>
      <c r="Q1654">
        <v>0</v>
      </c>
      <c r="R1654" t="s">
        <v>269</v>
      </c>
      <c r="S1654" t="s">
        <v>347</v>
      </c>
      <c r="T1654">
        <v>11453732</v>
      </c>
      <c r="U1654">
        <v>45581</v>
      </c>
      <c r="V1654">
        <v>45808</v>
      </c>
      <c r="W1654">
        <v>45805</v>
      </c>
      <c r="X1654">
        <v>0</v>
      </c>
      <c r="Y1654">
        <v>1290900</v>
      </c>
      <c r="Z1654" t="s">
        <v>1568</v>
      </c>
      <c r="AA1654" t="s">
        <v>249</v>
      </c>
      <c r="AB1654" t="s">
        <v>121</v>
      </c>
      <c r="AC1654" t="s">
        <v>255</v>
      </c>
      <c r="AD1654" t="s">
        <v>141</v>
      </c>
      <c r="AE1654" t="s">
        <v>249</v>
      </c>
      <c r="AF1654" t="s">
        <v>3326</v>
      </c>
      <c r="AG1654">
        <v>0</v>
      </c>
    </row>
    <row r="1655" spans="1:33" x14ac:dyDescent="0.35">
      <c r="A1655" t="s">
        <v>324</v>
      </c>
      <c r="B1655">
        <v>6489300</v>
      </c>
      <c r="C1655" t="s">
        <v>138</v>
      </c>
      <c r="D1655" t="s">
        <v>1138</v>
      </c>
      <c r="E1655" t="s">
        <v>310</v>
      </c>
      <c r="F1655" t="s">
        <v>133</v>
      </c>
      <c r="G1655" t="s">
        <v>212</v>
      </c>
      <c r="H1655">
        <v>45808</v>
      </c>
      <c r="I1655">
        <v>45808</v>
      </c>
      <c r="J1655" t="s">
        <v>856</v>
      </c>
      <c r="K1655">
        <v>2230130</v>
      </c>
      <c r="L1655" t="s">
        <v>325</v>
      </c>
      <c r="O1655">
        <v>10017213</v>
      </c>
      <c r="P1655" t="s">
        <v>146</v>
      </c>
      <c r="Q1655">
        <v>0</v>
      </c>
      <c r="R1655" t="s">
        <v>269</v>
      </c>
      <c r="S1655" t="s">
        <v>347</v>
      </c>
      <c r="T1655">
        <v>11428420</v>
      </c>
      <c r="U1655">
        <v>45581</v>
      </c>
      <c r="V1655">
        <v>45808</v>
      </c>
      <c r="W1655">
        <v>45805</v>
      </c>
      <c r="X1655">
        <v>0</v>
      </c>
      <c r="Y1655">
        <v>1290900</v>
      </c>
      <c r="Z1655" t="s">
        <v>1568</v>
      </c>
      <c r="AA1655" t="s">
        <v>249</v>
      </c>
      <c r="AB1655" t="s">
        <v>121</v>
      </c>
      <c r="AC1655" t="s">
        <v>255</v>
      </c>
      <c r="AD1655" t="s">
        <v>141</v>
      </c>
      <c r="AE1655" t="s">
        <v>249</v>
      </c>
      <c r="AF1655" t="s">
        <v>3326</v>
      </c>
      <c r="AG1655">
        <v>0</v>
      </c>
    </row>
    <row r="1656" spans="1:33" x14ac:dyDescent="0.35">
      <c r="A1656" t="s">
        <v>157</v>
      </c>
      <c r="B1656">
        <v>6489165</v>
      </c>
      <c r="C1656" t="s">
        <v>129</v>
      </c>
      <c r="D1656" t="s">
        <v>1139</v>
      </c>
      <c r="E1656" t="s">
        <v>310</v>
      </c>
      <c r="F1656" t="s">
        <v>125</v>
      </c>
      <c r="G1656" t="s">
        <v>136</v>
      </c>
      <c r="H1656">
        <v>45839</v>
      </c>
      <c r="I1656">
        <v>45869</v>
      </c>
      <c r="J1656" t="s">
        <v>3476</v>
      </c>
      <c r="K1656">
        <v>1215150</v>
      </c>
      <c r="L1656" t="s">
        <v>345</v>
      </c>
      <c r="O1656">
        <v>10014635</v>
      </c>
      <c r="P1656" t="s">
        <v>157</v>
      </c>
      <c r="Q1656">
        <v>3637.21</v>
      </c>
      <c r="R1656" t="s">
        <v>254</v>
      </c>
      <c r="S1656" t="s">
        <v>3901</v>
      </c>
      <c r="T1656">
        <v>11475859</v>
      </c>
      <c r="U1656">
        <v>45580</v>
      </c>
      <c r="V1656">
        <v>45839</v>
      </c>
      <c r="W1656">
        <v>45835</v>
      </c>
      <c r="X1656">
        <v>3637.21</v>
      </c>
      <c r="Y1656">
        <v>1290900</v>
      </c>
      <c r="Z1656" t="s">
        <v>1568</v>
      </c>
      <c r="AA1656" t="s">
        <v>246</v>
      </c>
      <c r="AB1656" t="s">
        <v>121</v>
      </c>
      <c r="AC1656" t="s">
        <v>255</v>
      </c>
      <c r="AD1656" t="s">
        <v>135</v>
      </c>
      <c r="AE1656" t="s">
        <v>246</v>
      </c>
      <c r="AF1656" t="s">
        <v>3326</v>
      </c>
      <c r="AG1656">
        <v>2</v>
      </c>
    </row>
    <row r="1657" spans="1:33" x14ac:dyDescent="0.35">
      <c r="A1657" t="s">
        <v>159</v>
      </c>
      <c r="B1657">
        <v>6488593</v>
      </c>
      <c r="C1657" t="s">
        <v>129</v>
      </c>
      <c r="D1657" t="s">
        <v>1107</v>
      </c>
      <c r="E1657" t="s">
        <v>310</v>
      </c>
      <c r="F1657" t="s">
        <v>125</v>
      </c>
      <c r="G1657" t="s">
        <v>136</v>
      </c>
      <c r="H1657">
        <v>45873</v>
      </c>
      <c r="I1657">
        <v>45873</v>
      </c>
      <c r="J1657" t="s">
        <v>856</v>
      </c>
      <c r="K1657">
        <v>1212121</v>
      </c>
      <c r="L1657" t="s">
        <v>398</v>
      </c>
      <c r="O1657">
        <v>10014599</v>
      </c>
      <c r="P1657" t="s">
        <v>159</v>
      </c>
      <c r="Q1657">
        <v>20332.82</v>
      </c>
      <c r="R1657" t="s">
        <v>342</v>
      </c>
      <c r="S1657" t="s">
        <v>342</v>
      </c>
      <c r="T1657">
        <v>11452551</v>
      </c>
      <c r="U1657">
        <v>45579</v>
      </c>
      <c r="V1657">
        <v>45873</v>
      </c>
      <c r="W1657">
        <v>45835</v>
      </c>
      <c r="X1657">
        <v>20332.82</v>
      </c>
      <c r="Y1657">
        <v>1290900</v>
      </c>
      <c r="Z1657" t="s">
        <v>1568</v>
      </c>
      <c r="AA1657" t="s">
        <v>247</v>
      </c>
      <c r="AB1657" t="s">
        <v>121</v>
      </c>
      <c r="AC1657" t="s">
        <v>255</v>
      </c>
      <c r="AD1657" t="s">
        <v>135</v>
      </c>
      <c r="AE1657" t="s">
        <v>247</v>
      </c>
      <c r="AF1657" t="s">
        <v>3326</v>
      </c>
      <c r="AG1657">
        <v>1</v>
      </c>
    </row>
    <row r="1658" spans="1:33" x14ac:dyDescent="0.35">
      <c r="A1658" t="s">
        <v>137</v>
      </c>
      <c r="B1658">
        <v>6488270</v>
      </c>
      <c r="C1658" t="s">
        <v>123</v>
      </c>
      <c r="D1658" t="s">
        <v>1108</v>
      </c>
      <c r="E1658" t="s">
        <v>310</v>
      </c>
      <c r="F1658" t="s">
        <v>133</v>
      </c>
      <c r="G1658" t="s">
        <v>147</v>
      </c>
      <c r="H1658">
        <v>45889</v>
      </c>
      <c r="I1658">
        <v>45889</v>
      </c>
      <c r="J1658" t="s">
        <v>856</v>
      </c>
      <c r="K1658">
        <v>1210100</v>
      </c>
      <c r="L1658" t="s">
        <v>388</v>
      </c>
      <c r="O1658">
        <v>10014595</v>
      </c>
      <c r="P1658" t="s">
        <v>137</v>
      </c>
      <c r="Q1658">
        <v>0</v>
      </c>
      <c r="R1658" t="s">
        <v>342</v>
      </c>
      <c r="S1658" t="s">
        <v>296</v>
      </c>
      <c r="T1658">
        <v>11473390</v>
      </c>
      <c r="U1658">
        <v>45578</v>
      </c>
      <c r="V1658">
        <v>45889</v>
      </c>
      <c r="W1658">
        <v>45848</v>
      </c>
      <c r="X1658">
        <v>0</v>
      </c>
      <c r="Y1658">
        <v>1290900</v>
      </c>
      <c r="Z1658" t="s">
        <v>1568</v>
      </c>
      <c r="AA1658" t="s">
        <v>248</v>
      </c>
      <c r="AB1658" t="s">
        <v>121</v>
      </c>
      <c r="AC1658" t="s">
        <v>255</v>
      </c>
      <c r="AD1658" t="s">
        <v>141</v>
      </c>
      <c r="AE1658" t="s">
        <v>248</v>
      </c>
      <c r="AF1658" t="s">
        <v>3326</v>
      </c>
      <c r="AG1658">
        <v>4</v>
      </c>
    </row>
    <row r="1659" spans="1:33" x14ac:dyDescent="0.35">
      <c r="A1659" t="s">
        <v>324</v>
      </c>
      <c r="B1659">
        <v>6488126</v>
      </c>
      <c r="C1659" t="s">
        <v>138</v>
      </c>
      <c r="D1659" t="s">
        <v>1109</v>
      </c>
      <c r="E1659" t="s">
        <v>310</v>
      </c>
      <c r="F1659" t="s">
        <v>133</v>
      </c>
      <c r="G1659" t="s">
        <v>132</v>
      </c>
      <c r="H1659">
        <v>45808</v>
      </c>
      <c r="I1659">
        <v>45808</v>
      </c>
      <c r="J1659" t="s">
        <v>856</v>
      </c>
      <c r="K1659">
        <v>1216100</v>
      </c>
      <c r="L1659" t="s">
        <v>325</v>
      </c>
      <c r="O1659">
        <v>10017370</v>
      </c>
      <c r="P1659" t="s">
        <v>855</v>
      </c>
      <c r="Q1659">
        <v>0</v>
      </c>
      <c r="R1659" t="s">
        <v>349</v>
      </c>
      <c r="S1659" t="s">
        <v>347</v>
      </c>
      <c r="T1659">
        <v>11471251</v>
      </c>
      <c r="U1659">
        <v>45577</v>
      </c>
      <c r="V1659">
        <v>45808</v>
      </c>
      <c r="W1659">
        <v>45805</v>
      </c>
      <c r="X1659">
        <v>0</v>
      </c>
      <c r="Y1659">
        <v>1290900</v>
      </c>
      <c r="Z1659" t="s">
        <v>1568</v>
      </c>
      <c r="AA1659" t="s">
        <v>249</v>
      </c>
      <c r="AB1659" t="s">
        <v>121</v>
      </c>
      <c r="AC1659" t="s">
        <v>255</v>
      </c>
      <c r="AD1659" t="s">
        <v>122</v>
      </c>
      <c r="AE1659" t="s">
        <v>249</v>
      </c>
      <c r="AF1659" t="s">
        <v>1812</v>
      </c>
      <c r="AG1659">
        <v>0</v>
      </c>
    </row>
    <row r="1660" spans="1:33" x14ac:dyDescent="0.35">
      <c r="A1660" t="s">
        <v>324</v>
      </c>
      <c r="B1660">
        <v>6488090</v>
      </c>
      <c r="C1660" t="s">
        <v>138</v>
      </c>
      <c r="D1660" t="s">
        <v>1014</v>
      </c>
      <c r="E1660" t="s">
        <v>310</v>
      </c>
      <c r="F1660" t="s">
        <v>125</v>
      </c>
      <c r="G1660" t="s">
        <v>127</v>
      </c>
      <c r="H1660">
        <v>45869</v>
      </c>
      <c r="I1660">
        <v>45869</v>
      </c>
      <c r="J1660" t="s">
        <v>856</v>
      </c>
      <c r="K1660">
        <v>1216100</v>
      </c>
      <c r="L1660" t="s">
        <v>325</v>
      </c>
      <c r="O1660">
        <v>10014726</v>
      </c>
      <c r="P1660" t="s">
        <v>412</v>
      </c>
      <c r="Q1660">
        <v>0</v>
      </c>
      <c r="R1660" t="s">
        <v>342</v>
      </c>
      <c r="S1660" t="s">
        <v>3891</v>
      </c>
      <c r="T1660">
        <v>11474771</v>
      </c>
      <c r="U1660">
        <v>45577</v>
      </c>
      <c r="V1660">
        <v>45869</v>
      </c>
      <c r="W1660">
        <v>45848</v>
      </c>
      <c r="X1660">
        <v>0</v>
      </c>
      <c r="Y1660">
        <v>1290900</v>
      </c>
      <c r="Z1660" t="s">
        <v>1568</v>
      </c>
      <c r="AA1660" t="s">
        <v>249</v>
      </c>
      <c r="AB1660" t="s">
        <v>121</v>
      </c>
      <c r="AC1660" t="s">
        <v>255</v>
      </c>
      <c r="AD1660" t="s">
        <v>122</v>
      </c>
      <c r="AE1660" t="s">
        <v>249</v>
      </c>
      <c r="AF1660" t="s">
        <v>1812</v>
      </c>
      <c r="AG1660">
        <v>4</v>
      </c>
    </row>
    <row r="1661" spans="1:33" x14ac:dyDescent="0.35">
      <c r="A1661" t="s">
        <v>156</v>
      </c>
      <c r="B1661">
        <v>6487857</v>
      </c>
      <c r="C1661" t="s">
        <v>138</v>
      </c>
      <c r="D1661" t="s">
        <v>1110</v>
      </c>
      <c r="E1661" t="s">
        <v>310</v>
      </c>
      <c r="F1661" t="s">
        <v>133</v>
      </c>
      <c r="G1661" t="s">
        <v>147</v>
      </c>
      <c r="H1661">
        <v>45809</v>
      </c>
      <c r="I1661">
        <v>45838</v>
      </c>
      <c r="J1661" t="s">
        <v>3478</v>
      </c>
      <c r="K1661">
        <v>2230131</v>
      </c>
      <c r="L1661" t="s">
        <v>311</v>
      </c>
      <c r="O1661">
        <v>10016283</v>
      </c>
      <c r="P1661" t="s">
        <v>156</v>
      </c>
      <c r="Q1661">
        <v>0</v>
      </c>
      <c r="R1661" t="s">
        <v>349</v>
      </c>
      <c r="S1661" t="s">
        <v>347</v>
      </c>
      <c r="T1661">
        <v>11471538</v>
      </c>
      <c r="U1661">
        <v>45576</v>
      </c>
      <c r="V1661">
        <v>45809</v>
      </c>
      <c r="W1661">
        <v>45805</v>
      </c>
      <c r="X1661">
        <v>0</v>
      </c>
      <c r="Y1661">
        <v>1290900</v>
      </c>
      <c r="Z1661" t="s">
        <v>1568</v>
      </c>
      <c r="AA1661" t="s">
        <v>249</v>
      </c>
      <c r="AB1661" t="s">
        <v>121</v>
      </c>
      <c r="AC1661" t="s">
        <v>255</v>
      </c>
      <c r="AD1661" t="s">
        <v>141</v>
      </c>
      <c r="AE1661" t="s">
        <v>249</v>
      </c>
      <c r="AF1661" t="s">
        <v>1812</v>
      </c>
      <c r="AG1661">
        <v>0</v>
      </c>
    </row>
    <row r="1662" spans="1:33" x14ac:dyDescent="0.35">
      <c r="A1662" t="s">
        <v>324</v>
      </c>
      <c r="B1662">
        <v>6487738</v>
      </c>
      <c r="C1662" t="s">
        <v>138</v>
      </c>
      <c r="D1662" t="s">
        <v>1111</v>
      </c>
      <c r="E1662" t="s">
        <v>310</v>
      </c>
      <c r="F1662" t="s">
        <v>125</v>
      </c>
      <c r="G1662" t="s">
        <v>192</v>
      </c>
      <c r="H1662">
        <v>45831</v>
      </c>
      <c r="I1662">
        <v>45831</v>
      </c>
      <c r="J1662" t="s">
        <v>5404</v>
      </c>
      <c r="K1662">
        <v>1216100</v>
      </c>
      <c r="L1662" t="s">
        <v>325</v>
      </c>
      <c r="O1662">
        <v>10014720</v>
      </c>
      <c r="P1662" t="s">
        <v>449</v>
      </c>
      <c r="Q1662">
        <v>5032.26</v>
      </c>
      <c r="R1662" t="s">
        <v>349</v>
      </c>
      <c r="S1662" t="s">
        <v>262</v>
      </c>
      <c r="T1662">
        <v>11472259</v>
      </c>
      <c r="U1662">
        <v>45576</v>
      </c>
      <c r="V1662">
        <v>45831</v>
      </c>
      <c r="W1662">
        <v>45838</v>
      </c>
      <c r="X1662">
        <v>5032.26</v>
      </c>
      <c r="Y1662">
        <v>1290900</v>
      </c>
      <c r="Z1662" t="s">
        <v>1568</v>
      </c>
      <c r="AA1662" t="s">
        <v>249</v>
      </c>
      <c r="AB1662" t="s">
        <v>121</v>
      </c>
      <c r="AC1662" t="s">
        <v>255</v>
      </c>
      <c r="AD1662" t="s">
        <v>135</v>
      </c>
      <c r="AE1662" t="s">
        <v>249</v>
      </c>
      <c r="AF1662" t="s">
        <v>3326</v>
      </c>
      <c r="AG1662">
        <v>0</v>
      </c>
    </row>
    <row r="1663" spans="1:33" x14ac:dyDescent="0.35">
      <c r="A1663" t="s">
        <v>272</v>
      </c>
      <c r="B1663">
        <v>6487713</v>
      </c>
      <c r="C1663" t="s">
        <v>123</v>
      </c>
      <c r="D1663" t="s">
        <v>1112</v>
      </c>
      <c r="E1663" t="s">
        <v>310</v>
      </c>
      <c r="F1663" t="s">
        <v>669</v>
      </c>
      <c r="G1663" t="s">
        <v>136</v>
      </c>
      <c r="H1663">
        <v>45839</v>
      </c>
      <c r="I1663">
        <v>45839</v>
      </c>
      <c r="J1663" t="s">
        <v>856</v>
      </c>
      <c r="K1663">
        <v>1210102</v>
      </c>
      <c r="L1663" t="s">
        <v>273</v>
      </c>
      <c r="O1663">
        <v>10017653</v>
      </c>
      <c r="P1663" t="s">
        <v>165</v>
      </c>
      <c r="Q1663">
        <v>4263.09</v>
      </c>
      <c r="R1663" t="s">
        <v>342</v>
      </c>
      <c r="S1663" t="s">
        <v>3891</v>
      </c>
      <c r="T1663">
        <v>11468921</v>
      </c>
      <c r="U1663">
        <v>45576</v>
      </c>
      <c r="V1663">
        <v>45839</v>
      </c>
      <c r="W1663">
        <v>45801</v>
      </c>
      <c r="X1663">
        <v>4263.09</v>
      </c>
      <c r="Y1663">
        <v>1290900</v>
      </c>
      <c r="Z1663" t="s">
        <v>1568</v>
      </c>
      <c r="AA1663" t="s">
        <v>248</v>
      </c>
      <c r="AB1663" t="s">
        <v>121</v>
      </c>
      <c r="AC1663" t="s">
        <v>255</v>
      </c>
      <c r="AD1663" t="s">
        <v>135</v>
      </c>
      <c r="AE1663" t="s">
        <v>248</v>
      </c>
      <c r="AF1663" t="s">
        <v>3326</v>
      </c>
      <c r="AG1663">
        <v>2</v>
      </c>
    </row>
    <row r="1664" spans="1:33" x14ac:dyDescent="0.35">
      <c r="A1664" t="s">
        <v>324</v>
      </c>
      <c r="B1664">
        <v>6487530</v>
      </c>
      <c r="C1664" t="s">
        <v>138</v>
      </c>
      <c r="D1664" t="s">
        <v>1341</v>
      </c>
      <c r="E1664" t="s">
        <v>310</v>
      </c>
      <c r="F1664" t="s">
        <v>125</v>
      </c>
      <c r="G1664" t="s">
        <v>136</v>
      </c>
      <c r="H1664">
        <v>45809</v>
      </c>
      <c r="I1664">
        <v>45809</v>
      </c>
      <c r="J1664" t="s">
        <v>856</v>
      </c>
      <c r="K1664">
        <v>2230130</v>
      </c>
      <c r="L1664" t="s">
        <v>325</v>
      </c>
      <c r="O1664">
        <v>10017213</v>
      </c>
      <c r="P1664" t="s">
        <v>146</v>
      </c>
      <c r="Q1664">
        <v>677.75</v>
      </c>
      <c r="R1664" t="s">
        <v>308</v>
      </c>
      <c r="S1664" t="s">
        <v>347</v>
      </c>
      <c r="T1664">
        <v>11474208</v>
      </c>
      <c r="U1664">
        <v>45576</v>
      </c>
      <c r="V1664">
        <v>45809</v>
      </c>
      <c r="W1664">
        <v>45805</v>
      </c>
      <c r="X1664">
        <v>677.75</v>
      </c>
      <c r="Y1664">
        <v>1290900</v>
      </c>
      <c r="Z1664" t="s">
        <v>1568</v>
      </c>
      <c r="AA1664" t="s">
        <v>249</v>
      </c>
      <c r="AB1664" t="s">
        <v>121</v>
      </c>
      <c r="AC1664" t="s">
        <v>255</v>
      </c>
      <c r="AD1664" t="s">
        <v>135</v>
      </c>
      <c r="AE1664" t="s">
        <v>249</v>
      </c>
      <c r="AF1664" t="s">
        <v>3326</v>
      </c>
      <c r="AG1664">
        <v>0</v>
      </c>
    </row>
    <row r="1665" spans="1:33" x14ac:dyDescent="0.35">
      <c r="A1665" t="s">
        <v>257</v>
      </c>
      <c r="B1665">
        <v>6487452</v>
      </c>
      <c r="C1665" t="s">
        <v>138</v>
      </c>
      <c r="D1665" t="s">
        <v>1114</v>
      </c>
      <c r="E1665" t="s">
        <v>310</v>
      </c>
      <c r="F1665" t="s">
        <v>133</v>
      </c>
      <c r="G1665" t="s">
        <v>191</v>
      </c>
      <c r="H1665">
        <v>45838</v>
      </c>
      <c r="I1665">
        <v>45838</v>
      </c>
      <c r="J1665" t="s">
        <v>856</v>
      </c>
      <c r="K1665">
        <v>1216100</v>
      </c>
      <c r="L1665" t="s">
        <v>258</v>
      </c>
      <c r="O1665">
        <v>10014715</v>
      </c>
      <c r="P1665" t="s">
        <v>1115</v>
      </c>
      <c r="Q1665">
        <v>0</v>
      </c>
      <c r="R1665" t="s">
        <v>269</v>
      </c>
      <c r="S1665" t="s">
        <v>3891</v>
      </c>
      <c r="T1665">
        <v>11457591</v>
      </c>
      <c r="U1665">
        <v>45575</v>
      </c>
      <c r="V1665">
        <v>45838</v>
      </c>
      <c r="W1665">
        <v>45816</v>
      </c>
      <c r="X1665">
        <v>0</v>
      </c>
      <c r="Y1665">
        <v>1290900</v>
      </c>
      <c r="Z1665" t="s">
        <v>1568</v>
      </c>
      <c r="AA1665" t="s">
        <v>249</v>
      </c>
      <c r="AB1665" t="s">
        <v>121</v>
      </c>
      <c r="AC1665" t="s">
        <v>255</v>
      </c>
      <c r="AD1665" t="s">
        <v>122</v>
      </c>
      <c r="AE1665" t="s">
        <v>249</v>
      </c>
      <c r="AF1665" t="s">
        <v>1812</v>
      </c>
      <c r="AG1665">
        <v>0</v>
      </c>
    </row>
    <row r="1666" spans="1:33" x14ac:dyDescent="0.35">
      <c r="A1666" t="s">
        <v>257</v>
      </c>
      <c r="B1666">
        <v>6487449</v>
      </c>
      <c r="C1666" t="s">
        <v>138</v>
      </c>
      <c r="D1666" t="s">
        <v>1116</v>
      </c>
      <c r="E1666" t="s">
        <v>310</v>
      </c>
      <c r="F1666" t="s">
        <v>133</v>
      </c>
      <c r="G1666" t="s">
        <v>191</v>
      </c>
      <c r="H1666">
        <v>45838</v>
      </c>
      <c r="I1666">
        <v>45838</v>
      </c>
      <c r="J1666" t="s">
        <v>856</v>
      </c>
      <c r="K1666">
        <v>1216100</v>
      </c>
      <c r="L1666" t="s">
        <v>258</v>
      </c>
      <c r="O1666">
        <v>10014714</v>
      </c>
      <c r="P1666" t="s">
        <v>1117</v>
      </c>
      <c r="Q1666">
        <v>0</v>
      </c>
      <c r="R1666" t="s">
        <v>269</v>
      </c>
      <c r="S1666" t="s">
        <v>3891</v>
      </c>
      <c r="T1666">
        <v>11457590</v>
      </c>
      <c r="U1666">
        <v>45575</v>
      </c>
      <c r="V1666">
        <v>45838</v>
      </c>
      <c r="W1666">
        <v>45816</v>
      </c>
      <c r="X1666">
        <v>0</v>
      </c>
      <c r="Y1666">
        <v>1290900</v>
      </c>
      <c r="Z1666" t="s">
        <v>1568</v>
      </c>
      <c r="AA1666" t="s">
        <v>249</v>
      </c>
      <c r="AB1666" t="s">
        <v>121</v>
      </c>
      <c r="AC1666" t="s">
        <v>255</v>
      </c>
      <c r="AD1666" t="s">
        <v>122</v>
      </c>
      <c r="AE1666" t="s">
        <v>249</v>
      </c>
      <c r="AF1666" t="s">
        <v>1812</v>
      </c>
      <c r="AG1666">
        <v>0</v>
      </c>
    </row>
    <row r="1667" spans="1:33" x14ac:dyDescent="0.35">
      <c r="A1667" t="s">
        <v>144</v>
      </c>
      <c r="B1667">
        <v>6487428</v>
      </c>
      <c r="C1667" t="s">
        <v>138</v>
      </c>
      <c r="D1667" t="s">
        <v>1118</v>
      </c>
      <c r="E1667" t="s">
        <v>310</v>
      </c>
      <c r="F1667" t="s">
        <v>125</v>
      </c>
      <c r="G1667" t="s">
        <v>153</v>
      </c>
      <c r="H1667">
        <v>45808</v>
      </c>
      <c r="I1667">
        <v>45808</v>
      </c>
      <c r="J1667" t="s">
        <v>856</v>
      </c>
      <c r="K1667">
        <v>1216100</v>
      </c>
      <c r="L1667" t="s">
        <v>393</v>
      </c>
      <c r="O1667">
        <v>10014649</v>
      </c>
      <c r="P1667" t="s">
        <v>144</v>
      </c>
      <c r="Q1667">
        <v>0</v>
      </c>
      <c r="R1667" t="s">
        <v>343</v>
      </c>
      <c r="S1667" t="s">
        <v>347</v>
      </c>
      <c r="T1667">
        <v>11473543</v>
      </c>
      <c r="U1667">
        <v>45575</v>
      </c>
      <c r="V1667">
        <v>45808</v>
      </c>
      <c r="W1667">
        <v>45805</v>
      </c>
      <c r="X1667">
        <v>0</v>
      </c>
      <c r="Y1667">
        <v>1290900</v>
      </c>
      <c r="Z1667" t="s">
        <v>1568</v>
      </c>
      <c r="AA1667" t="s">
        <v>249</v>
      </c>
      <c r="AB1667" t="s">
        <v>121</v>
      </c>
      <c r="AC1667" t="s">
        <v>255</v>
      </c>
      <c r="AD1667" t="s">
        <v>122</v>
      </c>
      <c r="AE1667" t="s">
        <v>249</v>
      </c>
      <c r="AF1667" t="s">
        <v>1812</v>
      </c>
      <c r="AG1667">
        <v>4</v>
      </c>
    </row>
    <row r="1668" spans="1:33" x14ac:dyDescent="0.35">
      <c r="A1668" t="s">
        <v>324</v>
      </c>
      <c r="B1668">
        <v>6486837</v>
      </c>
      <c r="C1668" t="s">
        <v>138</v>
      </c>
      <c r="D1668" t="s">
        <v>1119</v>
      </c>
      <c r="E1668" t="s">
        <v>310</v>
      </c>
      <c r="F1668" t="s">
        <v>259</v>
      </c>
      <c r="G1668" t="s">
        <v>192</v>
      </c>
      <c r="H1668">
        <v>45809</v>
      </c>
      <c r="I1668">
        <v>45838</v>
      </c>
      <c r="J1668" t="s">
        <v>856</v>
      </c>
      <c r="K1668">
        <v>1216100</v>
      </c>
      <c r="L1668" t="s">
        <v>325</v>
      </c>
      <c r="O1668">
        <v>10014720</v>
      </c>
      <c r="P1668" t="s">
        <v>449</v>
      </c>
      <c r="Q1668">
        <v>4950.4399999999996</v>
      </c>
      <c r="R1668" t="s">
        <v>343</v>
      </c>
      <c r="S1668" t="s">
        <v>347</v>
      </c>
      <c r="T1668">
        <v>11472405</v>
      </c>
      <c r="U1668">
        <v>45573</v>
      </c>
      <c r="V1668">
        <v>45809</v>
      </c>
      <c r="W1668">
        <v>45805</v>
      </c>
      <c r="X1668">
        <v>4950.4399999999996</v>
      </c>
      <c r="Y1668">
        <v>1290900</v>
      </c>
      <c r="Z1668" t="s">
        <v>1568</v>
      </c>
      <c r="AA1668" t="s">
        <v>249</v>
      </c>
      <c r="AB1668" t="s">
        <v>121</v>
      </c>
      <c r="AC1668" t="s">
        <v>255</v>
      </c>
      <c r="AD1668" t="s">
        <v>122</v>
      </c>
      <c r="AE1668" t="s">
        <v>249</v>
      </c>
      <c r="AF1668" t="s">
        <v>1812</v>
      </c>
      <c r="AG1668">
        <v>0</v>
      </c>
    </row>
    <row r="1669" spans="1:33" x14ac:dyDescent="0.35">
      <c r="A1669" t="s">
        <v>324</v>
      </c>
      <c r="B1669">
        <v>6483998</v>
      </c>
      <c r="C1669" t="s">
        <v>138</v>
      </c>
      <c r="D1669" t="s">
        <v>1140</v>
      </c>
      <c r="E1669" t="s">
        <v>310</v>
      </c>
      <c r="F1669" t="s">
        <v>133</v>
      </c>
      <c r="G1669" t="s">
        <v>132</v>
      </c>
      <c r="H1669">
        <v>45869</v>
      </c>
      <c r="I1669">
        <v>45869</v>
      </c>
      <c r="J1669" t="s">
        <v>856</v>
      </c>
      <c r="K1669">
        <v>1216100</v>
      </c>
      <c r="L1669" t="s">
        <v>325</v>
      </c>
      <c r="O1669">
        <v>10014726</v>
      </c>
      <c r="P1669" t="s">
        <v>412</v>
      </c>
      <c r="Q1669">
        <v>0</v>
      </c>
      <c r="R1669" t="s">
        <v>254</v>
      </c>
      <c r="S1669" t="s">
        <v>3891</v>
      </c>
      <c r="T1669">
        <v>11469598</v>
      </c>
      <c r="U1669">
        <v>45568</v>
      </c>
      <c r="V1669">
        <v>45869</v>
      </c>
      <c r="W1669">
        <v>45848</v>
      </c>
      <c r="X1669">
        <v>0</v>
      </c>
      <c r="Y1669">
        <v>1290900</v>
      </c>
      <c r="Z1669" t="s">
        <v>1568</v>
      </c>
      <c r="AA1669" t="s">
        <v>249</v>
      </c>
      <c r="AB1669" t="s">
        <v>121</v>
      </c>
      <c r="AC1669" t="s">
        <v>255</v>
      </c>
      <c r="AD1669" t="s">
        <v>122</v>
      </c>
      <c r="AE1669" t="s">
        <v>249</v>
      </c>
      <c r="AF1669" t="s">
        <v>1812</v>
      </c>
      <c r="AG1669">
        <v>0</v>
      </c>
    </row>
    <row r="1670" spans="1:33" x14ac:dyDescent="0.35">
      <c r="A1670" t="s">
        <v>419</v>
      </c>
      <c r="B1670">
        <v>6483333</v>
      </c>
      <c r="C1670" t="s">
        <v>129</v>
      </c>
      <c r="D1670" t="s">
        <v>586</v>
      </c>
      <c r="E1670" t="s">
        <v>310</v>
      </c>
      <c r="F1670" t="s">
        <v>125</v>
      </c>
      <c r="G1670" t="s">
        <v>136</v>
      </c>
      <c r="H1670">
        <v>45839</v>
      </c>
      <c r="I1670">
        <v>45869</v>
      </c>
      <c r="J1670" t="s">
        <v>3476</v>
      </c>
      <c r="K1670">
        <v>1213130</v>
      </c>
      <c r="L1670" t="s">
        <v>420</v>
      </c>
      <c r="O1670">
        <v>10014605</v>
      </c>
      <c r="P1670" t="s">
        <v>419</v>
      </c>
      <c r="Q1670">
        <v>31139</v>
      </c>
      <c r="R1670" t="s">
        <v>329</v>
      </c>
      <c r="S1670" t="s">
        <v>3901</v>
      </c>
      <c r="T1670">
        <v>11465559</v>
      </c>
      <c r="U1670">
        <v>45566</v>
      </c>
      <c r="V1670">
        <v>45839</v>
      </c>
      <c r="W1670">
        <v>45835</v>
      </c>
      <c r="X1670">
        <v>31139</v>
      </c>
      <c r="Y1670">
        <v>1290900</v>
      </c>
      <c r="Z1670" t="s">
        <v>1568</v>
      </c>
      <c r="AA1670" t="s">
        <v>245</v>
      </c>
      <c r="AB1670" t="s">
        <v>121</v>
      </c>
      <c r="AC1670" t="s">
        <v>255</v>
      </c>
      <c r="AD1670" t="s">
        <v>135</v>
      </c>
      <c r="AE1670" t="s">
        <v>245</v>
      </c>
      <c r="AF1670" t="s">
        <v>3326</v>
      </c>
      <c r="AG1670">
        <v>36</v>
      </c>
    </row>
    <row r="1671" spans="1:33" x14ac:dyDescent="0.35">
      <c r="A1671" t="s">
        <v>201</v>
      </c>
      <c r="B1671">
        <v>6483283</v>
      </c>
      <c r="C1671" t="s">
        <v>129</v>
      </c>
      <c r="D1671" t="s">
        <v>5228</v>
      </c>
      <c r="E1671" t="s">
        <v>310</v>
      </c>
      <c r="F1671" t="s">
        <v>125</v>
      </c>
      <c r="G1671" t="s">
        <v>6032</v>
      </c>
      <c r="H1671">
        <v>45838</v>
      </c>
      <c r="I1671">
        <v>45838</v>
      </c>
      <c r="J1671" t="s">
        <v>3478</v>
      </c>
      <c r="K1671">
        <v>1213130</v>
      </c>
      <c r="L1671" t="s">
        <v>334</v>
      </c>
      <c r="M1671">
        <v>45786</v>
      </c>
      <c r="O1671">
        <v>10014602</v>
      </c>
      <c r="P1671" t="s">
        <v>201</v>
      </c>
      <c r="Q1671">
        <v>20121.61</v>
      </c>
      <c r="R1671" t="s">
        <v>254</v>
      </c>
      <c r="S1671" t="s">
        <v>3891</v>
      </c>
      <c r="T1671">
        <v>11463677</v>
      </c>
      <c r="U1671">
        <v>45566</v>
      </c>
      <c r="V1671">
        <v>45838</v>
      </c>
      <c r="W1671">
        <v>45816</v>
      </c>
      <c r="X1671">
        <v>20121.61</v>
      </c>
      <c r="Y1671">
        <v>1290900</v>
      </c>
      <c r="Z1671" t="s">
        <v>1568</v>
      </c>
      <c r="AA1671" t="s">
        <v>245</v>
      </c>
      <c r="AB1671" t="s">
        <v>121</v>
      </c>
      <c r="AC1671" t="s">
        <v>255</v>
      </c>
      <c r="AD1671" t="s">
        <v>141</v>
      </c>
      <c r="AE1671" t="s">
        <v>245</v>
      </c>
      <c r="AF1671" t="s">
        <v>3326</v>
      </c>
      <c r="AG1671">
        <v>4</v>
      </c>
    </row>
    <row r="1672" spans="1:33" x14ac:dyDescent="0.35">
      <c r="A1672" t="s">
        <v>128</v>
      </c>
      <c r="B1672">
        <v>6483204</v>
      </c>
      <c r="C1672" t="s">
        <v>123</v>
      </c>
      <c r="D1672" t="s">
        <v>1103</v>
      </c>
      <c r="E1672" t="s">
        <v>310</v>
      </c>
      <c r="F1672" t="s">
        <v>133</v>
      </c>
      <c r="G1672" t="s">
        <v>147</v>
      </c>
      <c r="H1672">
        <v>45845</v>
      </c>
      <c r="I1672">
        <v>45845</v>
      </c>
      <c r="J1672" t="s">
        <v>856</v>
      </c>
      <c r="K1672">
        <v>1210100</v>
      </c>
      <c r="L1672" t="s">
        <v>390</v>
      </c>
      <c r="O1672">
        <v>10014594</v>
      </c>
      <c r="P1672" t="s">
        <v>128</v>
      </c>
      <c r="Q1672">
        <v>0</v>
      </c>
      <c r="R1672" t="s">
        <v>254</v>
      </c>
      <c r="S1672" t="s">
        <v>342</v>
      </c>
      <c r="T1672">
        <v>11464349</v>
      </c>
      <c r="U1672">
        <v>45565</v>
      </c>
      <c r="V1672">
        <v>45845</v>
      </c>
      <c r="W1672">
        <v>45805</v>
      </c>
      <c r="X1672">
        <v>0</v>
      </c>
      <c r="Y1672">
        <v>1290900</v>
      </c>
      <c r="Z1672" t="s">
        <v>1568</v>
      </c>
      <c r="AA1672" t="s">
        <v>248</v>
      </c>
      <c r="AB1672" t="s">
        <v>121</v>
      </c>
      <c r="AC1672" t="s">
        <v>255</v>
      </c>
      <c r="AD1672" t="s">
        <v>141</v>
      </c>
      <c r="AE1672" t="s">
        <v>248</v>
      </c>
      <c r="AF1672" t="s">
        <v>3326</v>
      </c>
      <c r="AG1672">
        <v>16</v>
      </c>
    </row>
    <row r="1673" spans="1:33" x14ac:dyDescent="0.35">
      <c r="A1673" t="s">
        <v>128</v>
      </c>
      <c r="B1673">
        <v>6482302</v>
      </c>
      <c r="C1673" t="s">
        <v>123</v>
      </c>
      <c r="D1673" t="s">
        <v>1090</v>
      </c>
      <c r="E1673" t="s">
        <v>310</v>
      </c>
      <c r="F1673" t="s">
        <v>133</v>
      </c>
      <c r="G1673" t="s">
        <v>132</v>
      </c>
      <c r="H1673">
        <v>45845</v>
      </c>
      <c r="I1673">
        <v>45845</v>
      </c>
      <c r="J1673" t="s">
        <v>856</v>
      </c>
      <c r="K1673">
        <v>1210100</v>
      </c>
      <c r="L1673" t="s">
        <v>390</v>
      </c>
      <c r="O1673">
        <v>10014594</v>
      </c>
      <c r="P1673" t="s">
        <v>128</v>
      </c>
      <c r="Q1673">
        <v>0</v>
      </c>
      <c r="R1673" t="s">
        <v>342</v>
      </c>
      <c r="S1673" t="s">
        <v>342</v>
      </c>
      <c r="T1673">
        <v>11451424</v>
      </c>
      <c r="U1673">
        <v>45563</v>
      </c>
      <c r="V1673">
        <v>45845</v>
      </c>
      <c r="W1673">
        <v>45805</v>
      </c>
      <c r="X1673">
        <v>0</v>
      </c>
      <c r="Y1673">
        <v>1290900</v>
      </c>
      <c r="Z1673" t="s">
        <v>1568</v>
      </c>
      <c r="AA1673" t="s">
        <v>248</v>
      </c>
      <c r="AB1673" t="s">
        <v>121</v>
      </c>
      <c r="AC1673" t="s">
        <v>255</v>
      </c>
      <c r="AD1673" t="s">
        <v>122</v>
      </c>
      <c r="AE1673" t="s">
        <v>248</v>
      </c>
      <c r="AF1673" t="s">
        <v>1812</v>
      </c>
      <c r="AG1673">
        <v>4</v>
      </c>
    </row>
    <row r="1674" spans="1:33" x14ac:dyDescent="0.35">
      <c r="A1674" t="s">
        <v>134</v>
      </c>
      <c r="B1674">
        <v>6482288</v>
      </c>
      <c r="C1674" t="s">
        <v>123</v>
      </c>
      <c r="D1674" t="s">
        <v>1091</v>
      </c>
      <c r="E1674" t="s">
        <v>310</v>
      </c>
      <c r="F1674" t="s">
        <v>259</v>
      </c>
      <c r="G1674" t="s">
        <v>192</v>
      </c>
      <c r="H1674">
        <v>45809</v>
      </c>
      <c r="I1674">
        <v>45809</v>
      </c>
      <c r="J1674" t="s">
        <v>856</v>
      </c>
      <c r="K1674">
        <v>1210101</v>
      </c>
      <c r="L1674" t="s">
        <v>271</v>
      </c>
      <c r="O1674">
        <v>10014658</v>
      </c>
      <c r="P1674" t="s">
        <v>134</v>
      </c>
      <c r="Q1674">
        <v>6430.69</v>
      </c>
      <c r="R1674" t="s">
        <v>342</v>
      </c>
      <c r="S1674" t="s">
        <v>343</v>
      </c>
      <c r="T1674">
        <v>11464696</v>
      </c>
      <c r="U1674">
        <v>45563</v>
      </c>
      <c r="V1674">
        <v>45809</v>
      </c>
      <c r="W1674">
        <v>45798</v>
      </c>
      <c r="X1674">
        <v>6430.69</v>
      </c>
      <c r="Y1674">
        <v>1290900</v>
      </c>
      <c r="Z1674" t="s">
        <v>1568</v>
      </c>
      <c r="AA1674" t="s">
        <v>248</v>
      </c>
      <c r="AB1674" t="s">
        <v>121</v>
      </c>
      <c r="AC1674" t="s">
        <v>255</v>
      </c>
      <c r="AD1674" t="s">
        <v>135</v>
      </c>
      <c r="AE1674" t="s">
        <v>248</v>
      </c>
      <c r="AF1674" t="s">
        <v>3326</v>
      </c>
      <c r="AG1674">
        <v>2</v>
      </c>
    </row>
    <row r="1675" spans="1:33" x14ac:dyDescent="0.35">
      <c r="A1675" t="s">
        <v>218</v>
      </c>
      <c r="B1675">
        <v>6481828</v>
      </c>
      <c r="C1675" t="s">
        <v>129</v>
      </c>
      <c r="D1675" t="s">
        <v>1092</v>
      </c>
      <c r="E1675" t="s">
        <v>310</v>
      </c>
      <c r="F1675" t="s">
        <v>133</v>
      </c>
      <c r="G1675" t="s">
        <v>147</v>
      </c>
      <c r="H1675">
        <v>45809</v>
      </c>
      <c r="I1675">
        <v>45809</v>
      </c>
      <c r="J1675" t="s">
        <v>856</v>
      </c>
      <c r="K1675">
        <v>1215150</v>
      </c>
      <c r="L1675" t="s">
        <v>279</v>
      </c>
      <c r="O1675">
        <v>10014633</v>
      </c>
      <c r="P1675" t="s">
        <v>218</v>
      </c>
      <c r="Q1675">
        <v>0</v>
      </c>
      <c r="R1675" t="s">
        <v>329</v>
      </c>
      <c r="S1675" t="s">
        <v>343</v>
      </c>
      <c r="T1675">
        <v>11374337</v>
      </c>
      <c r="U1675">
        <v>45562</v>
      </c>
      <c r="V1675">
        <v>45809</v>
      </c>
      <c r="W1675">
        <v>45776</v>
      </c>
      <c r="X1675">
        <v>0</v>
      </c>
      <c r="Y1675">
        <v>1290900</v>
      </c>
      <c r="Z1675" t="s">
        <v>1568</v>
      </c>
      <c r="AA1675" t="s">
        <v>246</v>
      </c>
      <c r="AB1675" t="s">
        <v>121</v>
      </c>
      <c r="AC1675" t="s">
        <v>255</v>
      </c>
      <c r="AD1675" t="s">
        <v>141</v>
      </c>
      <c r="AE1675" t="s">
        <v>246</v>
      </c>
      <c r="AF1675" t="s">
        <v>3326</v>
      </c>
      <c r="AG1675">
        <v>1</v>
      </c>
    </row>
    <row r="1676" spans="1:33" x14ac:dyDescent="0.35">
      <c r="A1676" t="s">
        <v>178</v>
      </c>
      <c r="B1676">
        <v>6481799</v>
      </c>
      <c r="C1676" t="s">
        <v>129</v>
      </c>
      <c r="D1676" t="s">
        <v>1093</v>
      </c>
      <c r="E1676" t="s">
        <v>310</v>
      </c>
      <c r="F1676" t="s">
        <v>125</v>
      </c>
      <c r="G1676" t="s">
        <v>153</v>
      </c>
      <c r="H1676">
        <v>45839</v>
      </c>
      <c r="I1676">
        <v>45869</v>
      </c>
      <c r="J1676" t="s">
        <v>856</v>
      </c>
      <c r="K1676">
        <v>1215154</v>
      </c>
      <c r="L1676" t="s">
        <v>392</v>
      </c>
      <c r="O1676">
        <v>10014644</v>
      </c>
      <c r="P1676" t="s">
        <v>178</v>
      </c>
      <c r="Q1676">
        <v>0</v>
      </c>
      <c r="R1676" t="s">
        <v>329</v>
      </c>
      <c r="S1676" t="s">
        <v>308</v>
      </c>
      <c r="T1676">
        <v>11448269</v>
      </c>
      <c r="U1676">
        <v>45562</v>
      </c>
      <c r="V1676">
        <v>45839</v>
      </c>
      <c r="W1676">
        <v>45829</v>
      </c>
      <c r="X1676">
        <v>0</v>
      </c>
      <c r="Y1676">
        <v>1290900</v>
      </c>
      <c r="Z1676" t="s">
        <v>1568</v>
      </c>
      <c r="AA1676" t="s">
        <v>246</v>
      </c>
      <c r="AB1676" t="s">
        <v>121</v>
      </c>
      <c r="AC1676" t="s">
        <v>255</v>
      </c>
      <c r="AD1676" t="s">
        <v>141</v>
      </c>
      <c r="AE1676" t="s">
        <v>246</v>
      </c>
      <c r="AF1676" t="s">
        <v>1812</v>
      </c>
      <c r="AG1676">
        <v>16</v>
      </c>
    </row>
    <row r="1677" spans="1:33" x14ac:dyDescent="0.35">
      <c r="A1677" t="s">
        <v>218</v>
      </c>
      <c r="B1677">
        <v>6481794</v>
      </c>
      <c r="C1677" t="s">
        <v>129</v>
      </c>
      <c r="D1677" t="s">
        <v>1094</v>
      </c>
      <c r="E1677" t="s">
        <v>310</v>
      </c>
      <c r="F1677" t="s">
        <v>133</v>
      </c>
      <c r="G1677" t="s">
        <v>147</v>
      </c>
      <c r="H1677">
        <v>45809</v>
      </c>
      <c r="I1677">
        <v>45809</v>
      </c>
      <c r="J1677" t="s">
        <v>856</v>
      </c>
      <c r="K1677">
        <v>1215150</v>
      </c>
      <c r="L1677" t="s">
        <v>279</v>
      </c>
      <c r="O1677">
        <v>10014633</v>
      </c>
      <c r="P1677" t="s">
        <v>218</v>
      </c>
      <c r="Q1677">
        <v>0</v>
      </c>
      <c r="R1677" t="s">
        <v>329</v>
      </c>
      <c r="S1677" t="s">
        <v>343</v>
      </c>
      <c r="T1677">
        <v>11409027</v>
      </c>
      <c r="U1677">
        <v>45562</v>
      </c>
      <c r="V1677">
        <v>45809</v>
      </c>
      <c r="W1677">
        <v>45776</v>
      </c>
      <c r="X1677">
        <v>0</v>
      </c>
      <c r="Y1677">
        <v>1290900</v>
      </c>
      <c r="Z1677" t="s">
        <v>1568</v>
      </c>
      <c r="AA1677" t="s">
        <v>246</v>
      </c>
      <c r="AB1677" t="s">
        <v>121</v>
      </c>
      <c r="AC1677" t="s">
        <v>255</v>
      </c>
      <c r="AD1677" t="s">
        <v>141</v>
      </c>
      <c r="AE1677" t="s">
        <v>246</v>
      </c>
      <c r="AF1677" t="s">
        <v>3326</v>
      </c>
      <c r="AG1677">
        <v>3</v>
      </c>
    </row>
    <row r="1678" spans="1:33" x14ac:dyDescent="0.35">
      <c r="A1678" t="s">
        <v>218</v>
      </c>
      <c r="B1678">
        <v>6481793</v>
      </c>
      <c r="C1678" t="s">
        <v>129</v>
      </c>
      <c r="D1678" t="s">
        <v>1095</v>
      </c>
      <c r="E1678" t="s">
        <v>310</v>
      </c>
      <c r="F1678" t="s">
        <v>133</v>
      </c>
      <c r="G1678" t="s">
        <v>147</v>
      </c>
      <c r="H1678">
        <v>45839</v>
      </c>
      <c r="I1678">
        <v>45869</v>
      </c>
      <c r="J1678" t="s">
        <v>3476</v>
      </c>
      <c r="K1678">
        <v>1215150</v>
      </c>
      <c r="L1678" t="s">
        <v>279</v>
      </c>
      <c r="O1678">
        <v>10014633</v>
      </c>
      <c r="P1678" t="s">
        <v>218</v>
      </c>
      <c r="Q1678">
        <v>0</v>
      </c>
      <c r="R1678" t="s">
        <v>329</v>
      </c>
      <c r="S1678" t="s">
        <v>3901</v>
      </c>
      <c r="T1678">
        <v>11413975</v>
      </c>
      <c r="U1678">
        <v>45562</v>
      </c>
      <c r="V1678">
        <v>45839</v>
      </c>
      <c r="W1678">
        <v>45835</v>
      </c>
      <c r="X1678">
        <v>0</v>
      </c>
      <c r="Y1678">
        <v>1290900</v>
      </c>
      <c r="Z1678" t="s">
        <v>1568</v>
      </c>
      <c r="AA1678" t="s">
        <v>246</v>
      </c>
      <c r="AB1678" t="s">
        <v>121</v>
      </c>
      <c r="AC1678" t="s">
        <v>255</v>
      </c>
      <c r="AD1678" t="s">
        <v>141</v>
      </c>
      <c r="AE1678" t="s">
        <v>246</v>
      </c>
      <c r="AF1678" t="s">
        <v>3326</v>
      </c>
      <c r="AG1678">
        <v>2</v>
      </c>
    </row>
    <row r="1679" spans="1:33" x14ac:dyDescent="0.35">
      <c r="A1679" t="s">
        <v>218</v>
      </c>
      <c r="B1679">
        <v>6481790</v>
      </c>
      <c r="C1679" t="s">
        <v>129</v>
      </c>
      <c r="D1679" t="s">
        <v>1096</v>
      </c>
      <c r="E1679" t="s">
        <v>310</v>
      </c>
      <c r="F1679" t="s">
        <v>133</v>
      </c>
      <c r="G1679" t="s">
        <v>132</v>
      </c>
      <c r="H1679">
        <v>45839</v>
      </c>
      <c r="I1679">
        <v>45869</v>
      </c>
      <c r="J1679" t="s">
        <v>3476</v>
      </c>
      <c r="K1679">
        <v>1215150</v>
      </c>
      <c r="L1679" t="s">
        <v>279</v>
      </c>
      <c r="O1679">
        <v>10014633</v>
      </c>
      <c r="P1679" t="s">
        <v>218</v>
      </c>
      <c r="Q1679">
        <v>0</v>
      </c>
      <c r="R1679" t="s">
        <v>329</v>
      </c>
      <c r="S1679" t="s">
        <v>3901</v>
      </c>
      <c r="T1679">
        <v>11424757</v>
      </c>
      <c r="U1679">
        <v>45562</v>
      </c>
      <c r="V1679">
        <v>45839</v>
      </c>
      <c r="W1679">
        <v>45835</v>
      </c>
      <c r="X1679">
        <v>0</v>
      </c>
      <c r="Y1679">
        <v>1290900</v>
      </c>
      <c r="Z1679" t="s">
        <v>1568</v>
      </c>
      <c r="AA1679" t="s">
        <v>246</v>
      </c>
      <c r="AB1679" t="s">
        <v>121</v>
      </c>
      <c r="AC1679" t="s">
        <v>255</v>
      </c>
      <c r="AD1679" t="s">
        <v>122</v>
      </c>
      <c r="AE1679" t="s">
        <v>246</v>
      </c>
      <c r="AF1679" t="s">
        <v>1812</v>
      </c>
      <c r="AG1679">
        <v>1</v>
      </c>
    </row>
    <row r="1680" spans="1:33" x14ac:dyDescent="0.35">
      <c r="A1680" t="s">
        <v>218</v>
      </c>
      <c r="B1680">
        <v>6481789</v>
      </c>
      <c r="C1680" t="s">
        <v>129</v>
      </c>
      <c r="D1680" t="s">
        <v>1097</v>
      </c>
      <c r="E1680" t="s">
        <v>310</v>
      </c>
      <c r="F1680" t="s">
        <v>133</v>
      </c>
      <c r="G1680" t="s">
        <v>147</v>
      </c>
      <c r="H1680">
        <v>45809</v>
      </c>
      <c r="I1680">
        <v>45809</v>
      </c>
      <c r="J1680" t="s">
        <v>856</v>
      </c>
      <c r="K1680">
        <v>1215150</v>
      </c>
      <c r="L1680" t="s">
        <v>279</v>
      </c>
      <c r="O1680">
        <v>10014633</v>
      </c>
      <c r="P1680" t="s">
        <v>218</v>
      </c>
      <c r="Q1680">
        <v>0</v>
      </c>
      <c r="R1680" t="s">
        <v>329</v>
      </c>
      <c r="S1680" t="s">
        <v>343</v>
      </c>
      <c r="T1680">
        <v>11424725</v>
      </c>
      <c r="U1680">
        <v>45562</v>
      </c>
      <c r="V1680">
        <v>45809</v>
      </c>
      <c r="W1680">
        <v>45776</v>
      </c>
      <c r="X1680">
        <v>0</v>
      </c>
      <c r="Y1680">
        <v>1290900</v>
      </c>
      <c r="Z1680" t="s">
        <v>1568</v>
      </c>
      <c r="AA1680" t="s">
        <v>246</v>
      </c>
      <c r="AB1680" t="s">
        <v>121</v>
      </c>
      <c r="AC1680" t="s">
        <v>255</v>
      </c>
      <c r="AD1680" t="s">
        <v>141</v>
      </c>
      <c r="AE1680" t="s">
        <v>246</v>
      </c>
      <c r="AF1680" t="s">
        <v>3326</v>
      </c>
      <c r="AG1680">
        <v>1</v>
      </c>
    </row>
    <row r="1681" spans="1:33" x14ac:dyDescent="0.35">
      <c r="A1681" t="s">
        <v>218</v>
      </c>
      <c r="B1681">
        <v>6481788</v>
      </c>
      <c r="C1681" t="s">
        <v>129</v>
      </c>
      <c r="D1681" t="s">
        <v>1098</v>
      </c>
      <c r="E1681" t="s">
        <v>310</v>
      </c>
      <c r="F1681" t="s">
        <v>133</v>
      </c>
      <c r="G1681" t="s">
        <v>147</v>
      </c>
      <c r="H1681">
        <v>45809</v>
      </c>
      <c r="I1681">
        <v>45809</v>
      </c>
      <c r="J1681" t="s">
        <v>856</v>
      </c>
      <c r="K1681">
        <v>1215150</v>
      </c>
      <c r="L1681" t="s">
        <v>279</v>
      </c>
      <c r="O1681">
        <v>10014633</v>
      </c>
      <c r="P1681" t="s">
        <v>218</v>
      </c>
      <c r="Q1681">
        <v>0</v>
      </c>
      <c r="R1681" t="s">
        <v>329</v>
      </c>
      <c r="S1681" t="s">
        <v>343</v>
      </c>
      <c r="T1681">
        <v>11424724</v>
      </c>
      <c r="U1681">
        <v>45562</v>
      </c>
      <c r="V1681">
        <v>45809</v>
      </c>
      <c r="W1681">
        <v>45776</v>
      </c>
      <c r="X1681">
        <v>0</v>
      </c>
      <c r="Y1681">
        <v>1290900</v>
      </c>
      <c r="Z1681" t="s">
        <v>1568</v>
      </c>
      <c r="AA1681" t="s">
        <v>246</v>
      </c>
      <c r="AB1681" t="s">
        <v>121</v>
      </c>
      <c r="AC1681" t="s">
        <v>255</v>
      </c>
      <c r="AD1681" t="s">
        <v>141</v>
      </c>
      <c r="AE1681" t="s">
        <v>246</v>
      </c>
      <c r="AF1681" t="s">
        <v>3326</v>
      </c>
      <c r="AG1681">
        <v>6</v>
      </c>
    </row>
    <row r="1682" spans="1:33" x14ac:dyDescent="0.35">
      <c r="A1682" t="s">
        <v>218</v>
      </c>
      <c r="B1682">
        <v>6481785</v>
      </c>
      <c r="C1682" t="s">
        <v>129</v>
      </c>
      <c r="D1682" t="s">
        <v>1099</v>
      </c>
      <c r="E1682" t="s">
        <v>310</v>
      </c>
      <c r="F1682" t="s">
        <v>133</v>
      </c>
      <c r="G1682" t="s">
        <v>186</v>
      </c>
      <c r="H1682">
        <v>45809</v>
      </c>
      <c r="I1682">
        <v>45838</v>
      </c>
      <c r="J1682" t="s">
        <v>856</v>
      </c>
      <c r="K1682">
        <v>1215150</v>
      </c>
      <c r="L1682" t="s">
        <v>279</v>
      </c>
      <c r="O1682">
        <v>10014633</v>
      </c>
      <c r="P1682" t="s">
        <v>218</v>
      </c>
      <c r="Q1682">
        <v>0</v>
      </c>
      <c r="R1682" t="s">
        <v>329</v>
      </c>
      <c r="S1682" t="s">
        <v>3901</v>
      </c>
      <c r="T1682">
        <v>11430917</v>
      </c>
      <c r="U1682">
        <v>45562</v>
      </c>
      <c r="V1682">
        <v>45809</v>
      </c>
      <c r="W1682">
        <v>45835</v>
      </c>
      <c r="X1682">
        <v>0</v>
      </c>
      <c r="Y1682">
        <v>1290900</v>
      </c>
      <c r="Z1682" t="s">
        <v>1568</v>
      </c>
      <c r="AA1682" t="s">
        <v>246</v>
      </c>
      <c r="AB1682" t="s">
        <v>121</v>
      </c>
      <c r="AC1682" t="s">
        <v>255</v>
      </c>
      <c r="AD1682" t="s">
        <v>141</v>
      </c>
      <c r="AE1682" t="s">
        <v>246</v>
      </c>
      <c r="AF1682" t="s">
        <v>3326</v>
      </c>
      <c r="AG1682">
        <v>2</v>
      </c>
    </row>
    <row r="1683" spans="1:33" x14ac:dyDescent="0.35">
      <c r="A1683" t="s">
        <v>218</v>
      </c>
      <c r="B1683">
        <v>6481784</v>
      </c>
      <c r="C1683" t="s">
        <v>129</v>
      </c>
      <c r="D1683" t="s">
        <v>988</v>
      </c>
      <c r="E1683" t="s">
        <v>310</v>
      </c>
      <c r="F1683" t="s">
        <v>133</v>
      </c>
      <c r="G1683" t="s">
        <v>132</v>
      </c>
      <c r="H1683">
        <v>45839</v>
      </c>
      <c r="I1683">
        <v>45869</v>
      </c>
      <c r="J1683" t="s">
        <v>3476</v>
      </c>
      <c r="K1683">
        <v>1215150</v>
      </c>
      <c r="L1683" t="s">
        <v>279</v>
      </c>
      <c r="O1683">
        <v>10014633</v>
      </c>
      <c r="P1683" t="s">
        <v>218</v>
      </c>
      <c r="Q1683">
        <v>0</v>
      </c>
      <c r="R1683" t="s">
        <v>329</v>
      </c>
      <c r="S1683" t="s">
        <v>3901</v>
      </c>
      <c r="T1683">
        <v>11464384</v>
      </c>
      <c r="U1683">
        <v>45562</v>
      </c>
      <c r="V1683">
        <v>45839</v>
      </c>
      <c r="W1683">
        <v>45835</v>
      </c>
      <c r="X1683">
        <v>0</v>
      </c>
      <c r="Y1683">
        <v>1290900</v>
      </c>
      <c r="Z1683" t="s">
        <v>1568</v>
      </c>
      <c r="AA1683" t="s">
        <v>246</v>
      </c>
      <c r="AB1683" t="s">
        <v>121</v>
      </c>
      <c r="AC1683" t="s">
        <v>255</v>
      </c>
      <c r="AD1683" t="s">
        <v>122</v>
      </c>
      <c r="AE1683" t="s">
        <v>246</v>
      </c>
      <c r="AF1683" t="s">
        <v>1812</v>
      </c>
      <c r="AG1683">
        <v>1</v>
      </c>
    </row>
    <row r="1684" spans="1:33" x14ac:dyDescent="0.35">
      <c r="A1684" t="s">
        <v>184</v>
      </c>
      <c r="B1684">
        <v>6481517</v>
      </c>
      <c r="C1684" t="s">
        <v>129</v>
      </c>
      <c r="D1684" t="s">
        <v>647</v>
      </c>
      <c r="E1684" t="s">
        <v>310</v>
      </c>
      <c r="F1684" t="s">
        <v>125</v>
      </c>
      <c r="G1684" t="s">
        <v>136</v>
      </c>
      <c r="H1684">
        <v>45839</v>
      </c>
      <c r="I1684">
        <v>45869</v>
      </c>
      <c r="J1684" t="s">
        <v>3476</v>
      </c>
      <c r="K1684">
        <v>1213130</v>
      </c>
      <c r="L1684" t="s">
        <v>312</v>
      </c>
      <c r="O1684">
        <v>10014609</v>
      </c>
      <c r="P1684" t="s">
        <v>184</v>
      </c>
      <c r="Q1684">
        <v>36964.5</v>
      </c>
      <c r="R1684" t="s">
        <v>254</v>
      </c>
      <c r="S1684" t="s">
        <v>3901</v>
      </c>
      <c r="T1684">
        <v>11467816</v>
      </c>
      <c r="U1684">
        <v>45561</v>
      </c>
      <c r="V1684">
        <v>45839</v>
      </c>
      <c r="W1684">
        <v>45835</v>
      </c>
      <c r="X1684">
        <v>36964.5</v>
      </c>
      <c r="Y1684">
        <v>1290900</v>
      </c>
      <c r="Z1684" t="s">
        <v>1568</v>
      </c>
      <c r="AA1684" t="s">
        <v>245</v>
      </c>
      <c r="AB1684" t="s">
        <v>121</v>
      </c>
      <c r="AC1684" t="s">
        <v>255</v>
      </c>
      <c r="AD1684" t="s">
        <v>141</v>
      </c>
      <c r="AE1684" t="s">
        <v>245</v>
      </c>
      <c r="AF1684" t="s">
        <v>3326</v>
      </c>
      <c r="AG1684">
        <v>144</v>
      </c>
    </row>
    <row r="1685" spans="1:33" x14ac:dyDescent="0.35">
      <c r="A1685" t="s">
        <v>403</v>
      </c>
      <c r="B1685">
        <v>6481222</v>
      </c>
      <c r="C1685" t="s">
        <v>129</v>
      </c>
      <c r="D1685" t="s">
        <v>1101</v>
      </c>
      <c r="E1685" t="s">
        <v>310</v>
      </c>
      <c r="F1685" t="s">
        <v>133</v>
      </c>
      <c r="G1685" t="s">
        <v>147</v>
      </c>
      <c r="H1685">
        <v>45809</v>
      </c>
      <c r="I1685">
        <v>45809</v>
      </c>
      <c r="J1685" t="s">
        <v>856</v>
      </c>
      <c r="K1685">
        <v>1213130</v>
      </c>
      <c r="L1685" t="s">
        <v>404</v>
      </c>
      <c r="O1685">
        <v>10014622</v>
      </c>
      <c r="P1685" t="s">
        <v>403</v>
      </c>
      <c r="Q1685">
        <v>0</v>
      </c>
      <c r="R1685" t="s">
        <v>329</v>
      </c>
      <c r="S1685" t="s">
        <v>343</v>
      </c>
      <c r="T1685">
        <v>11461770</v>
      </c>
      <c r="U1685">
        <v>45560</v>
      </c>
      <c r="V1685">
        <v>45809</v>
      </c>
      <c r="W1685">
        <v>45749</v>
      </c>
      <c r="X1685">
        <v>0</v>
      </c>
      <c r="Y1685">
        <v>1290900</v>
      </c>
      <c r="Z1685" t="s">
        <v>1568</v>
      </c>
      <c r="AA1685" t="s">
        <v>245</v>
      </c>
      <c r="AB1685" t="s">
        <v>121</v>
      </c>
      <c r="AC1685" t="s">
        <v>255</v>
      </c>
      <c r="AD1685" t="s">
        <v>141</v>
      </c>
      <c r="AE1685" t="s">
        <v>245</v>
      </c>
      <c r="AF1685" t="s">
        <v>3326</v>
      </c>
      <c r="AG1685">
        <v>8</v>
      </c>
    </row>
    <row r="1686" spans="1:33" x14ac:dyDescent="0.35">
      <c r="A1686" t="s">
        <v>149</v>
      </c>
      <c r="B1686">
        <v>6479564</v>
      </c>
      <c r="C1686" t="s">
        <v>129</v>
      </c>
      <c r="D1686" t="s">
        <v>1080</v>
      </c>
      <c r="E1686" t="s">
        <v>310</v>
      </c>
      <c r="F1686" t="s">
        <v>379</v>
      </c>
      <c r="G1686" t="s">
        <v>1298</v>
      </c>
      <c r="H1686">
        <v>45839</v>
      </c>
      <c r="I1686">
        <v>45869</v>
      </c>
      <c r="J1686" t="s">
        <v>3476</v>
      </c>
      <c r="K1686">
        <v>1213130</v>
      </c>
      <c r="L1686" t="s">
        <v>302</v>
      </c>
      <c r="O1686">
        <v>10014616</v>
      </c>
      <c r="P1686" t="s">
        <v>149</v>
      </c>
      <c r="Q1686">
        <v>0</v>
      </c>
      <c r="R1686" t="s">
        <v>347</v>
      </c>
      <c r="S1686" t="s">
        <v>3901</v>
      </c>
      <c r="T1686">
        <v>11456389</v>
      </c>
      <c r="U1686">
        <v>45556</v>
      </c>
      <c r="V1686">
        <v>45839</v>
      </c>
      <c r="W1686">
        <v>45835</v>
      </c>
      <c r="X1686">
        <v>0</v>
      </c>
      <c r="Y1686">
        <v>1290900</v>
      </c>
      <c r="Z1686" t="s">
        <v>1568</v>
      </c>
      <c r="AA1686" t="s">
        <v>245</v>
      </c>
      <c r="AB1686" t="s">
        <v>121</v>
      </c>
      <c r="AC1686" t="s">
        <v>255</v>
      </c>
      <c r="AD1686" t="s">
        <v>189</v>
      </c>
      <c r="AE1686" t="s">
        <v>245</v>
      </c>
      <c r="AF1686" t="s">
        <v>1812</v>
      </c>
      <c r="AG1686">
        <v>4</v>
      </c>
    </row>
    <row r="1687" spans="1:33" x14ac:dyDescent="0.35">
      <c r="A1687" t="s">
        <v>126</v>
      </c>
      <c r="B1687">
        <v>6479486</v>
      </c>
      <c r="C1687" t="s">
        <v>123</v>
      </c>
      <c r="D1687" t="s">
        <v>6345</v>
      </c>
      <c r="E1687" t="s">
        <v>251</v>
      </c>
      <c r="F1687" t="s">
        <v>259</v>
      </c>
      <c r="G1687" t="s">
        <v>124</v>
      </c>
      <c r="H1687">
        <v>45852</v>
      </c>
      <c r="I1687">
        <v>45858</v>
      </c>
      <c r="J1687" t="s">
        <v>5407</v>
      </c>
      <c r="K1687">
        <v>1210101</v>
      </c>
      <c r="L1687" t="s">
        <v>391</v>
      </c>
      <c r="O1687">
        <v>10014657</v>
      </c>
      <c r="P1687" t="s">
        <v>126</v>
      </c>
      <c r="Q1687">
        <v>0</v>
      </c>
      <c r="R1687" t="s">
        <v>296</v>
      </c>
      <c r="S1687" t="s">
        <v>343</v>
      </c>
      <c r="T1687">
        <v>11452361</v>
      </c>
      <c r="U1687">
        <v>45556</v>
      </c>
      <c r="V1687">
        <v>45852</v>
      </c>
      <c r="W1687">
        <v>45851</v>
      </c>
      <c r="X1687">
        <v>0</v>
      </c>
      <c r="Y1687">
        <v>1290900</v>
      </c>
      <c r="Z1687" t="s">
        <v>1568</v>
      </c>
      <c r="AA1687" t="s">
        <v>248</v>
      </c>
      <c r="AB1687" t="s">
        <v>121</v>
      </c>
      <c r="AC1687" t="s">
        <v>255</v>
      </c>
      <c r="AD1687" t="s">
        <v>122</v>
      </c>
      <c r="AE1687" t="s">
        <v>248</v>
      </c>
      <c r="AF1687" t="s">
        <v>1812</v>
      </c>
      <c r="AG1687">
        <v>16</v>
      </c>
    </row>
    <row r="1688" spans="1:33" x14ac:dyDescent="0.35">
      <c r="A1688" t="s">
        <v>324</v>
      </c>
      <c r="B1688">
        <v>6479091</v>
      </c>
      <c r="C1688" t="s">
        <v>138</v>
      </c>
      <c r="D1688" t="s">
        <v>1081</v>
      </c>
      <c r="E1688" t="s">
        <v>310</v>
      </c>
      <c r="F1688" t="s">
        <v>125</v>
      </c>
      <c r="G1688" t="s">
        <v>153</v>
      </c>
      <c r="H1688">
        <v>45809</v>
      </c>
      <c r="I1688">
        <v>45838</v>
      </c>
      <c r="J1688" t="s">
        <v>3478</v>
      </c>
      <c r="K1688">
        <v>2230130</v>
      </c>
      <c r="L1688" t="s">
        <v>325</v>
      </c>
      <c r="O1688">
        <v>10017212</v>
      </c>
      <c r="P1688" t="s">
        <v>433</v>
      </c>
      <c r="Q1688">
        <v>0</v>
      </c>
      <c r="R1688" t="s">
        <v>269</v>
      </c>
      <c r="S1688" t="s">
        <v>347</v>
      </c>
      <c r="T1688">
        <v>11463615</v>
      </c>
      <c r="U1688">
        <v>45554</v>
      </c>
      <c r="V1688">
        <v>45809</v>
      </c>
      <c r="W1688">
        <v>45805</v>
      </c>
      <c r="X1688">
        <v>0</v>
      </c>
      <c r="Y1688">
        <v>1290900</v>
      </c>
      <c r="Z1688" t="s">
        <v>1568</v>
      </c>
      <c r="AA1688" t="s">
        <v>249</v>
      </c>
      <c r="AB1688" t="s">
        <v>121</v>
      </c>
      <c r="AC1688" t="s">
        <v>255</v>
      </c>
      <c r="AD1688" t="s">
        <v>141</v>
      </c>
      <c r="AE1688" t="s">
        <v>249</v>
      </c>
      <c r="AF1688" t="s">
        <v>1812</v>
      </c>
      <c r="AG1688">
        <v>12</v>
      </c>
    </row>
    <row r="1689" spans="1:33" x14ac:dyDescent="0.35">
      <c r="A1689" t="s">
        <v>901</v>
      </c>
      <c r="B1689">
        <v>6479019</v>
      </c>
      <c r="C1689" t="s">
        <v>123</v>
      </c>
      <c r="D1689" t="s">
        <v>1076</v>
      </c>
      <c r="E1689" t="s">
        <v>251</v>
      </c>
      <c r="F1689" t="s">
        <v>259</v>
      </c>
      <c r="G1689" t="s">
        <v>191</v>
      </c>
      <c r="H1689">
        <v>45809</v>
      </c>
      <c r="I1689">
        <v>45809</v>
      </c>
      <c r="K1689">
        <v>1212122</v>
      </c>
      <c r="L1689" t="s">
        <v>902</v>
      </c>
      <c r="O1689">
        <v>10018449</v>
      </c>
      <c r="P1689" t="s">
        <v>899</v>
      </c>
      <c r="Q1689">
        <v>0</v>
      </c>
      <c r="R1689" t="s">
        <v>254</v>
      </c>
      <c r="S1689" t="s">
        <v>343</v>
      </c>
      <c r="T1689">
        <v>11465174</v>
      </c>
      <c r="U1689">
        <v>45554</v>
      </c>
      <c r="V1689">
        <v>45809</v>
      </c>
      <c r="W1689">
        <v>45776</v>
      </c>
      <c r="X1689">
        <v>0</v>
      </c>
      <c r="Y1689">
        <v>1290900</v>
      </c>
      <c r="Z1689" t="s">
        <v>1568</v>
      </c>
      <c r="AA1689" t="s">
        <v>247</v>
      </c>
      <c r="AB1689" t="s">
        <v>121</v>
      </c>
      <c r="AC1689" t="s">
        <v>255</v>
      </c>
      <c r="AE1689" t="s">
        <v>247</v>
      </c>
      <c r="AF1689" t="s">
        <v>3326</v>
      </c>
      <c r="AG1689">
        <v>4</v>
      </c>
    </row>
    <row r="1690" spans="1:33" x14ac:dyDescent="0.35">
      <c r="A1690" t="s">
        <v>901</v>
      </c>
      <c r="B1690">
        <v>6479017</v>
      </c>
      <c r="C1690" t="s">
        <v>123</v>
      </c>
      <c r="D1690" t="s">
        <v>1077</v>
      </c>
      <c r="E1690" t="s">
        <v>251</v>
      </c>
      <c r="F1690" t="s">
        <v>125</v>
      </c>
      <c r="G1690" t="s">
        <v>447</v>
      </c>
      <c r="H1690">
        <v>45808</v>
      </c>
      <c r="I1690">
        <v>45808</v>
      </c>
      <c r="J1690" t="s">
        <v>856</v>
      </c>
      <c r="K1690">
        <v>1212122</v>
      </c>
      <c r="L1690" t="s">
        <v>902</v>
      </c>
      <c r="O1690">
        <v>10018449</v>
      </c>
      <c r="P1690" t="s">
        <v>899</v>
      </c>
      <c r="Q1690">
        <v>0</v>
      </c>
      <c r="R1690" t="s">
        <v>254</v>
      </c>
      <c r="S1690" t="s">
        <v>343</v>
      </c>
      <c r="T1690">
        <v>11465172</v>
      </c>
      <c r="U1690">
        <v>45554</v>
      </c>
      <c r="V1690">
        <v>45808</v>
      </c>
      <c r="W1690">
        <v>45776</v>
      </c>
      <c r="X1690">
        <v>0</v>
      </c>
      <c r="Y1690">
        <v>1290900</v>
      </c>
      <c r="Z1690" t="s">
        <v>1568</v>
      </c>
      <c r="AA1690" t="s">
        <v>247</v>
      </c>
      <c r="AB1690" t="s">
        <v>121</v>
      </c>
      <c r="AC1690" t="s">
        <v>255</v>
      </c>
      <c r="AE1690" t="s">
        <v>247</v>
      </c>
      <c r="AF1690" t="s">
        <v>3326</v>
      </c>
      <c r="AG1690">
        <v>8</v>
      </c>
    </row>
    <row r="1691" spans="1:33" x14ac:dyDescent="0.35">
      <c r="A1691" t="s">
        <v>332</v>
      </c>
      <c r="B1691">
        <v>6478570</v>
      </c>
      <c r="C1691" t="s">
        <v>129</v>
      </c>
      <c r="D1691" t="s">
        <v>1082</v>
      </c>
      <c r="E1691" t="s">
        <v>310</v>
      </c>
      <c r="F1691" t="s">
        <v>379</v>
      </c>
      <c r="G1691" t="s">
        <v>136</v>
      </c>
      <c r="H1691">
        <v>45839</v>
      </c>
      <c r="I1691">
        <v>45869</v>
      </c>
      <c r="J1691" t="s">
        <v>3476</v>
      </c>
      <c r="K1691">
        <v>1215150</v>
      </c>
      <c r="L1691" t="s">
        <v>333</v>
      </c>
      <c r="O1691">
        <v>10014639</v>
      </c>
      <c r="P1691" t="s">
        <v>332</v>
      </c>
      <c r="Q1691">
        <v>37052.769999999997</v>
      </c>
      <c r="R1691" t="s">
        <v>329</v>
      </c>
      <c r="S1691" t="s">
        <v>3901</v>
      </c>
      <c r="T1691">
        <v>11464684</v>
      </c>
      <c r="U1691">
        <v>45553</v>
      </c>
      <c r="V1691">
        <v>45839</v>
      </c>
      <c r="W1691">
        <v>45835</v>
      </c>
      <c r="X1691">
        <v>37052.769999999997</v>
      </c>
      <c r="Y1691">
        <v>1290900</v>
      </c>
      <c r="Z1691" t="s">
        <v>1568</v>
      </c>
      <c r="AA1691" t="s">
        <v>246</v>
      </c>
      <c r="AB1691" t="s">
        <v>121</v>
      </c>
      <c r="AC1691" t="s">
        <v>255</v>
      </c>
      <c r="AD1691" t="s">
        <v>141</v>
      </c>
      <c r="AE1691" t="s">
        <v>246</v>
      </c>
      <c r="AF1691" t="s">
        <v>3326</v>
      </c>
      <c r="AG1691">
        <v>48</v>
      </c>
    </row>
    <row r="1692" spans="1:33" x14ac:dyDescent="0.35">
      <c r="A1692" t="s">
        <v>321</v>
      </c>
      <c r="B1692">
        <v>6478523</v>
      </c>
      <c r="C1692" t="s">
        <v>138</v>
      </c>
      <c r="D1692" t="s">
        <v>1085</v>
      </c>
      <c r="E1692" t="s">
        <v>310</v>
      </c>
      <c r="F1692" t="s">
        <v>133</v>
      </c>
      <c r="G1692" t="s">
        <v>191</v>
      </c>
      <c r="H1692">
        <v>45808</v>
      </c>
      <c r="I1692">
        <v>45808</v>
      </c>
      <c r="J1692" t="s">
        <v>856</v>
      </c>
      <c r="K1692">
        <v>1291900</v>
      </c>
      <c r="L1692" t="s">
        <v>322</v>
      </c>
      <c r="O1692">
        <v>10014728</v>
      </c>
      <c r="P1692" t="s">
        <v>323</v>
      </c>
      <c r="Q1692">
        <v>0</v>
      </c>
      <c r="R1692" t="s">
        <v>269</v>
      </c>
      <c r="S1692" t="s">
        <v>347</v>
      </c>
      <c r="T1692">
        <v>11423087</v>
      </c>
      <c r="U1692">
        <v>45552</v>
      </c>
      <c r="V1692">
        <v>45808</v>
      </c>
      <c r="W1692">
        <v>45805</v>
      </c>
      <c r="X1692">
        <v>0</v>
      </c>
      <c r="Y1692">
        <v>1290900</v>
      </c>
      <c r="Z1692" t="s">
        <v>1568</v>
      </c>
      <c r="AA1692" t="s">
        <v>249</v>
      </c>
      <c r="AB1692" t="s">
        <v>121</v>
      </c>
      <c r="AC1692" t="s">
        <v>255</v>
      </c>
      <c r="AD1692" t="s">
        <v>122</v>
      </c>
      <c r="AE1692" t="s">
        <v>249</v>
      </c>
      <c r="AF1692" t="s">
        <v>1812</v>
      </c>
      <c r="AG1692">
        <v>0</v>
      </c>
    </row>
    <row r="1693" spans="1:33" x14ac:dyDescent="0.35">
      <c r="A1693" t="s">
        <v>324</v>
      </c>
      <c r="B1693">
        <v>6478522</v>
      </c>
      <c r="C1693" t="s">
        <v>138</v>
      </c>
      <c r="D1693" t="s">
        <v>1086</v>
      </c>
      <c r="E1693" t="s">
        <v>310</v>
      </c>
      <c r="F1693" t="s">
        <v>125</v>
      </c>
      <c r="G1693" t="s">
        <v>192</v>
      </c>
      <c r="H1693">
        <v>45831</v>
      </c>
      <c r="I1693">
        <v>45831</v>
      </c>
      <c r="J1693" t="s">
        <v>5404</v>
      </c>
      <c r="K1693">
        <v>1216100</v>
      </c>
      <c r="L1693" t="s">
        <v>325</v>
      </c>
      <c r="O1693">
        <v>10014720</v>
      </c>
      <c r="P1693" t="s">
        <v>449</v>
      </c>
      <c r="Q1693">
        <v>10420.39</v>
      </c>
      <c r="R1693" t="s">
        <v>269</v>
      </c>
      <c r="S1693" t="s">
        <v>262</v>
      </c>
      <c r="T1693">
        <v>11441393</v>
      </c>
      <c r="U1693">
        <v>45552</v>
      </c>
      <c r="V1693">
        <v>45831</v>
      </c>
      <c r="W1693">
        <v>45838</v>
      </c>
      <c r="X1693">
        <v>10420.39</v>
      </c>
      <c r="Y1693">
        <v>1290900</v>
      </c>
      <c r="Z1693" t="s">
        <v>1568</v>
      </c>
      <c r="AA1693" t="s">
        <v>249</v>
      </c>
      <c r="AB1693" t="s">
        <v>121</v>
      </c>
      <c r="AC1693" t="s">
        <v>255</v>
      </c>
      <c r="AD1693" t="s">
        <v>135</v>
      </c>
      <c r="AE1693" t="s">
        <v>249</v>
      </c>
      <c r="AF1693" t="s">
        <v>3326</v>
      </c>
      <c r="AG1693">
        <v>0</v>
      </c>
    </row>
    <row r="1694" spans="1:33" x14ac:dyDescent="0.35">
      <c r="A1694" t="s">
        <v>324</v>
      </c>
      <c r="B1694">
        <v>6478509</v>
      </c>
      <c r="C1694" t="s">
        <v>138</v>
      </c>
      <c r="D1694" t="s">
        <v>1078</v>
      </c>
      <c r="E1694" t="s">
        <v>310</v>
      </c>
      <c r="F1694" t="s">
        <v>125</v>
      </c>
      <c r="G1694" t="s">
        <v>153</v>
      </c>
      <c r="H1694">
        <v>45809</v>
      </c>
      <c r="I1694">
        <v>45809</v>
      </c>
      <c r="J1694" t="s">
        <v>856</v>
      </c>
      <c r="K1694">
        <v>2230133</v>
      </c>
      <c r="L1694" t="s">
        <v>325</v>
      </c>
      <c r="O1694">
        <v>10017390</v>
      </c>
      <c r="P1694" t="s">
        <v>479</v>
      </c>
      <c r="Q1694">
        <v>0</v>
      </c>
      <c r="R1694" t="s">
        <v>254</v>
      </c>
      <c r="S1694" t="s">
        <v>347</v>
      </c>
      <c r="T1694">
        <v>11462188</v>
      </c>
      <c r="U1694">
        <v>45552</v>
      </c>
      <c r="V1694">
        <v>45809</v>
      </c>
      <c r="W1694">
        <v>45805</v>
      </c>
      <c r="X1694">
        <v>0</v>
      </c>
      <c r="Y1694">
        <v>1290900</v>
      </c>
      <c r="Z1694" t="s">
        <v>1568</v>
      </c>
      <c r="AA1694" t="s">
        <v>249</v>
      </c>
      <c r="AB1694" t="s">
        <v>121</v>
      </c>
      <c r="AC1694" t="s">
        <v>255</v>
      </c>
      <c r="AD1694" t="s">
        <v>122</v>
      </c>
      <c r="AE1694" t="s">
        <v>249</v>
      </c>
      <c r="AF1694" t="s">
        <v>1812</v>
      </c>
      <c r="AG1694">
        <v>0</v>
      </c>
    </row>
    <row r="1695" spans="1:33" x14ac:dyDescent="0.35">
      <c r="A1695" t="s">
        <v>324</v>
      </c>
      <c r="B1695">
        <v>6478504</v>
      </c>
      <c r="C1695" t="s">
        <v>138</v>
      </c>
      <c r="D1695" t="s">
        <v>1078</v>
      </c>
      <c r="E1695" t="s">
        <v>310</v>
      </c>
      <c r="F1695" t="s">
        <v>125</v>
      </c>
      <c r="G1695" t="s">
        <v>153</v>
      </c>
      <c r="H1695">
        <v>45809</v>
      </c>
      <c r="I1695">
        <v>45809</v>
      </c>
      <c r="J1695" t="s">
        <v>856</v>
      </c>
      <c r="K1695">
        <v>1291900</v>
      </c>
      <c r="L1695" t="s">
        <v>325</v>
      </c>
      <c r="O1695">
        <v>10014719</v>
      </c>
      <c r="P1695" t="s">
        <v>326</v>
      </c>
      <c r="Q1695">
        <v>0</v>
      </c>
      <c r="R1695" t="s">
        <v>254</v>
      </c>
      <c r="S1695" t="s">
        <v>347</v>
      </c>
      <c r="T1695">
        <v>11462187</v>
      </c>
      <c r="U1695">
        <v>45552</v>
      </c>
      <c r="V1695">
        <v>45809</v>
      </c>
      <c r="W1695">
        <v>45805</v>
      </c>
      <c r="X1695">
        <v>0</v>
      </c>
      <c r="Y1695">
        <v>1290900</v>
      </c>
      <c r="Z1695" t="s">
        <v>1568</v>
      </c>
      <c r="AA1695" t="s">
        <v>249</v>
      </c>
      <c r="AB1695" t="s">
        <v>121</v>
      </c>
      <c r="AC1695" t="s">
        <v>255</v>
      </c>
      <c r="AD1695" t="s">
        <v>122</v>
      </c>
      <c r="AE1695" t="s">
        <v>249</v>
      </c>
      <c r="AF1695" t="s">
        <v>1812</v>
      </c>
      <c r="AG1695">
        <v>6</v>
      </c>
    </row>
    <row r="1696" spans="1:33" x14ac:dyDescent="0.35">
      <c r="A1696" t="s">
        <v>324</v>
      </c>
      <c r="B1696">
        <v>6478273</v>
      </c>
      <c r="C1696" t="s">
        <v>138</v>
      </c>
      <c r="D1696" t="s">
        <v>1015</v>
      </c>
      <c r="E1696" t="s">
        <v>310</v>
      </c>
      <c r="F1696" t="s">
        <v>133</v>
      </c>
      <c r="G1696" t="s">
        <v>191</v>
      </c>
      <c r="H1696">
        <v>45869</v>
      </c>
      <c r="I1696">
        <v>45869</v>
      </c>
      <c r="J1696" t="s">
        <v>856</v>
      </c>
      <c r="K1696">
        <v>1216100</v>
      </c>
      <c r="L1696" t="s">
        <v>325</v>
      </c>
      <c r="O1696">
        <v>10014726</v>
      </c>
      <c r="P1696" t="s">
        <v>412</v>
      </c>
      <c r="Q1696">
        <v>0</v>
      </c>
      <c r="R1696" t="s">
        <v>269</v>
      </c>
      <c r="S1696" t="s">
        <v>3891</v>
      </c>
      <c r="T1696">
        <v>11447710</v>
      </c>
      <c r="U1696">
        <v>45551</v>
      </c>
      <c r="V1696">
        <v>45869</v>
      </c>
      <c r="W1696">
        <v>45848</v>
      </c>
      <c r="X1696">
        <v>0</v>
      </c>
      <c r="Y1696">
        <v>1290900</v>
      </c>
      <c r="Z1696" t="s">
        <v>1568</v>
      </c>
      <c r="AA1696" t="s">
        <v>249</v>
      </c>
      <c r="AB1696" t="s">
        <v>121</v>
      </c>
      <c r="AC1696" t="s">
        <v>255</v>
      </c>
      <c r="AD1696" t="s">
        <v>122</v>
      </c>
      <c r="AE1696" t="s">
        <v>249</v>
      </c>
      <c r="AF1696" t="s">
        <v>1812</v>
      </c>
      <c r="AG1696">
        <v>8</v>
      </c>
    </row>
    <row r="1697" spans="1:33" x14ac:dyDescent="0.35">
      <c r="A1697" t="s">
        <v>324</v>
      </c>
      <c r="B1697">
        <v>6478271</v>
      </c>
      <c r="C1697" t="s">
        <v>138</v>
      </c>
      <c r="D1697" t="s">
        <v>1016</v>
      </c>
      <c r="E1697" t="s">
        <v>310</v>
      </c>
      <c r="F1697" t="s">
        <v>259</v>
      </c>
      <c r="G1697" t="s">
        <v>192</v>
      </c>
      <c r="H1697">
        <v>45838</v>
      </c>
      <c r="I1697">
        <v>45838</v>
      </c>
      <c r="J1697" t="s">
        <v>3478</v>
      </c>
      <c r="K1697">
        <v>2230130</v>
      </c>
      <c r="L1697" t="s">
        <v>325</v>
      </c>
      <c r="O1697">
        <v>10016542</v>
      </c>
      <c r="P1697" t="s">
        <v>506</v>
      </c>
      <c r="Q1697">
        <v>7060.83</v>
      </c>
      <c r="R1697" t="s">
        <v>269</v>
      </c>
      <c r="S1697" t="s">
        <v>3891</v>
      </c>
      <c r="T1697">
        <v>11438134</v>
      </c>
      <c r="U1697">
        <v>45551</v>
      </c>
      <c r="V1697">
        <v>45838</v>
      </c>
      <c r="W1697">
        <v>45817</v>
      </c>
      <c r="X1697">
        <v>7060.83</v>
      </c>
      <c r="Y1697">
        <v>1290900</v>
      </c>
      <c r="Z1697" t="s">
        <v>1568</v>
      </c>
      <c r="AA1697" t="s">
        <v>249</v>
      </c>
      <c r="AB1697" t="s">
        <v>121</v>
      </c>
      <c r="AC1697" t="s">
        <v>255</v>
      </c>
      <c r="AD1697" t="s">
        <v>135</v>
      </c>
      <c r="AE1697" t="s">
        <v>249</v>
      </c>
      <c r="AF1697" t="s">
        <v>3326</v>
      </c>
      <c r="AG1697">
        <v>0</v>
      </c>
    </row>
    <row r="1698" spans="1:33" x14ac:dyDescent="0.35">
      <c r="A1698" t="s">
        <v>324</v>
      </c>
      <c r="B1698">
        <v>6478270</v>
      </c>
      <c r="C1698" t="s">
        <v>138</v>
      </c>
      <c r="D1698" t="s">
        <v>1017</v>
      </c>
      <c r="E1698" t="s">
        <v>310</v>
      </c>
      <c r="F1698" t="s">
        <v>133</v>
      </c>
      <c r="G1698" t="s">
        <v>191</v>
      </c>
      <c r="H1698">
        <v>45869</v>
      </c>
      <c r="I1698">
        <v>45869</v>
      </c>
      <c r="J1698" t="s">
        <v>856</v>
      </c>
      <c r="K1698">
        <v>1216100</v>
      </c>
      <c r="L1698" t="s">
        <v>325</v>
      </c>
      <c r="O1698">
        <v>10014726</v>
      </c>
      <c r="P1698" t="s">
        <v>412</v>
      </c>
      <c r="Q1698">
        <v>0</v>
      </c>
      <c r="R1698" t="s">
        <v>269</v>
      </c>
      <c r="S1698" t="s">
        <v>3891</v>
      </c>
      <c r="T1698">
        <v>11455894</v>
      </c>
      <c r="U1698">
        <v>45551</v>
      </c>
      <c r="V1698">
        <v>45869</v>
      </c>
      <c r="W1698">
        <v>45848</v>
      </c>
      <c r="X1698">
        <v>0</v>
      </c>
      <c r="Y1698">
        <v>1290900</v>
      </c>
      <c r="Z1698" t="s">
        <v>1568</v>
      </c>
      <c r="AA1698" t="s">
        <v>249</v>
      </c>
      <c r="AB1698" t="s">
        <v>121</v>
      </c>
      <c r="AC1698" t="s">
        <v>255</v>
      </c>
      <c r="AD1698" t="s">
        <v>122</v>
      </c>
      <c r="AE1698" t="s">
        <v>249</v>
      </c>
      <c r="AF1698" t="s">
        <v>1812</v>
      </c>
      <c r="AG1698">
        <v>0</v>
      </c>
    </row>
    <row r="1699" spans="1:33" x14ac:dyDescent="0.35">
      <c r="A1699" t="s">
        <v>324</v>
      </c>
      <c r="B1699">
        <v>6478269</v>
      </c>
      <c r="C1699" t="s">
        <v>138</v>
      </c>
      <c r="D1699" t="s">
        <v>1018</v>
      </c>
      <c r="E1699" t="s">
        <v>310</v>
      </c>
      <c r="F1699" t="s">
        <v>133</v>
      </c>
      <c r="G1699" t="s">
        <v>191</v>
      </c>
      <c r="H1699">
        <v>45869</v>
      </c>
      <c r="I1699">
        <v>45869</v>
      </c>
      <c r="J1699" t="s">
        <v>856</v>
      </c>
      <c r="K1699">
        <v>1216100</v>
      </c>
      <c r="L1699" t="s">
        <v>325</v>
      </c>
      <c r="O1699">
        <v>10014726</v>
      </c>
      <c r="P1699" t="s">
        <v>412</v>
      </c>
      <c r="Q1699">
        <v>0</v>
      </c>
      <c r="R1699" t="s">
        <v>269</v>
      </c>
      <c r="S1699" t="s">
        <v>3891</v>
      </c>
      <c r="T1699">
        <v>11455914</v>
      </c>
      <c r="U1699">
        <v>45551</v>
      </c>
      <c r="V1699">
        <v>45869</v>
      </c>
      <c r="W1699">
        <v>45848</v>
      </c>
      <c r="X1699">
        <v>0</v>
      </c>
      <c r="Y1699">
        <v>1290900</v>
      </c>
      <c r="Z1699" t="s">
        <v>1568</v>
      </c>
      <c r="AA1699" t="s">
        <v>249</v>
      </c>
      <c r="AB1699" t="s">
        <v>121</v>
      </c>
      <c r="AC1699" t="s">
        <v>255</v>
      </c>
      <c r="AD1699" t="s">
        <v>122</v>
      </c>
      <c r="AE1699" t="s">
        <v>249</v>
      </c>
      <c r="AF1699" t="s">
        <v>1812</v>
      </c>
      <c r="AG1699">
        <v>1</v>
      </c>
    </row>
    <row r="1700" spans="1:33" x14ac:dyDescent="0.35">
      <c r="A1700" t="s">
        <v>178</v>
      </c>
      <c r="B1700">
        <v>6478225</v>
      </c>
      <c r="C1700" t="s">
        <v>129</v>
      </c>
      <c r="D1700" t="s">
        <v>1019</v>
      </c>
      <c r="E1700" t="s">
        <v>310</v>
      </c>
      <c r="F1700" t="s">
        <v>125</v>
      </c>
      <c r="G1700" t="s">
        <v>423</v>
      </c>
      <c r="H1700">
        <v>45839</v>
      </c>
      <c r="I1700">
        <v>45869</v>
      </c>
      <c r="J1700" t="s">
        <v>3476</v>
      </c>
      <c r="K1700">
        <v>1215154</v>
      </c>
      <c r="L1700" t="s">
        <v>392</v>
      </c>
      <c r="O1700">
        <v>10014644</v>
      </c>
      <c r="P1700" t="s">
        <v>178</v>
      </c>
      <c r="Q1700">
        <v>0</v>
      </c>
      <c r="R1700" t="s">
        <v>329</v>
      </c>
      <c r="S1700" t="s">
        <v>3901</v>
      </c>
      <c r="T1700">
        <v>11463028</v>
      </c>
      <c r="U1700">
        <v>45551</v>
      </c>
      <c r="V1700">
        <v>45839</v>
      </c>
      <c r="W1700">
        <v>45835</v>
      </c>
      <c r="X1700">
        <v>0</v>
      </c>
      <c r="Y1700">
        <v>1290900</v>
      </c>
      <c r="Z1700" t="s">
        <v>1568</v>
      </c>
      <c r="AA1700" t="s">
        <v>246</v>
      </c>
      <c r="AB1700" t="s">
        <v>121</v>
      </c>
      <c r="AC1700" t="s">
        <v>255</v>
      </c>
      <c r="AD1700" t="s">
        <v>141</v>
      </c>
      <c r="AE1700" t="s">
        <v>246</v>
      </c>
      <c r="AF1700" t="s">
        <v>1812</v>
      </c>
      <c r="AG1700">
        <v>16</v>
      </c>
    </row>
    <row r="1701" spans="1:33" x14ac:dyDescent="0.35">
      <c r="A1701" t="s">
        <v>134</v>
      </c>
      <c r="B1701">
        <v>6477556</v>
      </c>
      <c r="C1701" t="s">
        <v>123</v>
      </c>
      <c r="D1701" t="s">
        <v>1020</v>
      </c>
      <c r="E1701" t="s">
        <v>310</v>
      </c>
      <c r="F1701" t="s">
        <v>259</v>
      </c>
      <c r="G1701" t="s">
        <v>192</v>
      </c>
      <c r="H1701">
        <v>45809</v>
      </c>
      <c r="I1701">
        <v>45809</v>
      </c>
      <c r="J1701" t="s">
        <v>856</v>
      </c>
      <c r="K1701">
        <v>1210101</v>
      </c>
      <c r="L1701" t="s">
        <v>271</v>
      </c>
      <c r="O1701">
        <v>10014658</v>
      </c>
      <c r="P1701" t="s">
        <v>134</v>
      </c>
      <c r="Q1701">
        <v>15030.04</v>
      </c>
      <c r="R1701" t="s">
        <v>342</v>
      </c>
      <c r="S1701" t="s">
        <v>347</v>
      </c>
      <c r="T1701">
        <v>11451620</v>
      </c>
      <c r="U1701">
        <v>45549</v>
      </c>
      <c r="V1701">
        <v>45809</v>
      </c>
      <c r="W1701">
        <v>45819</v>
      </c>
      <c r="X1701">
        <v>15030.04</v>
      </c>
      <c r="Y1701">
        <v>1290900</v>
      </c>
      <c r="Z1701" t="s">
        <v>1568</v>
      </c>
      <c r="AA1701" t="s">
        <v>248</v>
      </c>
      <c r="AB1701" t="s">
        <v>121</v>
      </c>
      <c r="AC1701" t="s">
        <v>255</v>
      </c>
      <c r="AD1701" t="s">
        <v>135</v>
      </c>
      <c r="AE1701" t="s">
        <v>248</v>
      </c>
      <c r="AF1701" t="s">
        <v>3326</v>
      </c>
      <c r="AG1701">
        <v>6</v>
      </c>
    </row>
    <row r="1702" spans="1:33" x14ac:dyDescent="0.35">
      <c r="A1702" t="s">
        <v>134</v>
      </c>
      <c r="B1702">
        <v>6477554</v>
      </c>
      <c r="C1702" t="s">
        <v>123</v>
      </c>
      <c r="D1702" t="s">
        <v>1021</v>
      </c>
      <c r="E1702" t="s">
        <v>310</v>
      </c>
      <c r="F1702" t="s">
        <v>439</v>
      </c>
      <c r="G1702" t="s">
        <v>153</v>
      </c>
      <c r="H1702">
        <v>45858</v>
      </c>
      <c r="I1702">
        <v>45858</v>
      </c>
      <c r="J1702" t="s">
        <v>856</v>
      </c>
      <c r="K1702">
        <v>1210101</v>
      </c>
      <c r="L1702" t="s">
        <v>271</v>
      </c>
      <c r="O1702">
        <v>10014658</v>
      </c>
      <c r="P1702" t="s">
        <v>134</v>
      </c>
      <c r="Q1702">
        <v>0</v>
      </c>
      <c r="R1702" t="s">
        <v>342</v>
      </c>
      <c r="S1702" t="s">
        <v>296</v>
      </c>
      <c r="T1702">
        <v>11449773</v>
      </c>
      <c r="U1702">
        <v>45549</v>
      </c>
      <c r="V1702">
        <v>45858</v>
      </c>
      <c r="W1702">
        <v>45795</v>
      </c>
      <c r="X1702">
        <v>0</v>
      </c>
      <c r="Y1702">
        <v>1290900</v>
      </c>
      <c r="Z1702" t="s">
        <v>1568</v>
      </c>
      <c r="AA1702" t="s">
        <v>248</v>
      </c>
      <c r="AB1702" t="s">
        <v>121</v>
      </c>
      <c r="AC1702" t="s">
        <v>255</v>
      </c>
      <c r="AD1702" t="s">
        <v>141</v>
      </c>
      <c r="AE1702" t="s">
        <v>248</v>
      </c>
      <c r="AF1702" t="s">
        <v>3326</v>
      </c>
      <c r="AG1702">
        <v>6</v>
      </c>
    </row>
    <row r="1703" spans="1:33" x14ac:dyDescent="0.35">
      <c r="A1703" t="s">
        <v>324</v>
      </c>
      <c r="B1703">
        <v>6477306</v>
      </c>
      <c r="C1703" t="s">
        <v>138</v>
      </c>
      <c r="D1703" t="s">
        <v>1202</v>
      </c>
      <c r="E1703" t="s">
        <v>310</v>
      </c>
      <c r="F1703" t="s">
        <v>133</v>
      </c>
      <c r="G1703" t="s">
        <v>191</v>
      </c>
      <c r="H1703">
        <v>45838</v>
      </c>
      <c r="I1703">
        <v>45838</v>
      </c>
      <c r="J1703" t="s">
        <v>856</v>
      </c>
      <c r="K1703">
        <v>2230160</v>
      </c>
      <c r="L1703" t="s">
        <v>325</v>
      </c>
      <c r="O1703">
        <v>10015580</v>
      </c>
      <c r="P1703" t="s">
        <v>164</v>
      </c>
      <c r="Q1703">
        <v>0</v>
      </c>
      <c r="R1703" t="s">
        <v>269</v>
      </c>
      <c r="S1703" t="s">
        <v>3891</v>
      </c>
      <c r="T1703">
        <v>11453157</v>
      </c>
      <c r="U1703">
        <v>45548</v>
      </c>
      <c r="V1703">
        <v>45838</v>
      </c>
      <c r="W1703">
        <v>45816</v>
      </c>
      <c r="X1703">
        <v>0</v>
      </c>
      <c r="Y1703">
        <v>1290900</v>
      </c>
      <c r="Z1703" t="s">
        <v>1568</v>
      </c>
      <c r="AA1703" t="s">
        <v>249</v>
      </c>
      <c r="AB1703" t="s">
        <v>121</v>
      </c>
      <c r="AC1703" t="s">
        <v>255</v>
      </c>
      <c r="AD1703" t="s">
        <v>122</v>
      </c>
      <c r="AE1703" t="s">
        <v>249</v>
      </c>
      <c r="AF1703" t="s">
        <v>1812</v>
      </c>
      <c r="AG1703">
        <v>0</v>
      </c>
    </row>
    <row r="1704" spans="1:33" x14ac:dyDescent="0.35">
      <c r="A1704" t="s">
        <v>272</v>
      </c>
      <c r="B1704">
        <v>6477206</v>
      </c>
      <c r="C1704" t="s">
        <v>123</v>
      </c>
      <c r="D1704" t="s">
        <v>1022</v>
      </c>
      <c r="E1704" t="s">
        <v>310</v>
      </c>
      <c r="F1704" t="s">
        <v>133</v>
      </c>
      <c r="G1704" t="s">
        <v>132</v>
      </c>
      <c r="H1704">
        <v>45845</v>
      </c>
      <c r="I1704">
        <v>45845</v>
      </c>
      <c r="J1704" t="s">
        <v>856</v>
      </c>
      <c r="K1704">
        <v>1210102</v>
      </c>
      <c r="L1704" t="s">
        <v>273</v>
      </c>
      <c r="O1704">
        <v>10017653</v>
      </c>
      <c r="P1704" t="s">
        <v>165</v>
      </c>
      <c r="Q1704">
        <v>0</v>
      </c>
      <c r="R1704" t="s">
        <v>296</v>
      </c>
      <c r="S1704" t="s">
        <v>342</v>
      </c>
      <c r="T1704">
        <v>11434221</v>
      </c>
      <c r="U1704">
        <v>45548</v>
      </c>
      <c r="V1704">
        <v>45845</v>
      </c>
      <c r="W1704">
        <v>45805</v>
      </c>
      <c r="X1704">
        <v>0</v>
      </c>
      <c r="Y1704">
        <v>1290900</v>
      </c>
      <c r="Z1704" t="s">
        <v>1568</v>
      </c>
      <c r="AA1704" t="s">
        <v>248</v>
      </c>
      <c r="AB1704" t="s">
        <v>121</v>
      </c>
      <c r="AC1704" t="s">
        <v>255</v>
      </c>
      <c r="AD1704" t="s">
        <v>122</v>
      </c>
      <c r="AE1704" t="s">
        <v>248</v>
      </c>
      <c r="AF1704" t="s">
        <v>1812</v>
      </c>
      <c r="AG1704">
        <v>36</v>
      </c>
    </row>
    <row r="1705" spans="1:33" x14ac:dyDescent="0.35">
      <c r="A1705" t="s">
        <v>286</v>
      </c>
      <c r="B1705">
        <v>6476938</v>
      </c>
      <c r="C1705" t="s">
        <v>123</v>
      </c>
      <c r="D1705" t="s">
        <v>1023</v>
      </c>
      <c r="E1705" t="s">
        <v>310</v>
      </c>
      <c r="F1705" t="s">
        <v>125</v>
      </c>
      <c r="G1705" t="s">
        <v>136</v>
      </c>
      <c r="H1705">
        <v>45873</v>
      </c>
      <c r="I1705">
        <v>45873</v>
      </c>
      <c r="J1705" t="s">
        <v>856</v>
      </c>
      <c r="K1705">
        <v>1212120</v>
      </c>
      <c r="L1705" t="s">
        <v>287</v>
      </c>
      <c r="O1705">
        <v>10014655</v>
      </c>
      <c r="P1705" t="s">
        <v>286</v>
      </c>
      <c r="Q1705">
        <v>14475.54</v>
      </c>
      <c r="R1705" t="s">
        <v>343</v>
      </c>
      <c r="S1705" t="s">
        <v>342</v>
      </c>
      <c r="T1705">
        <v>11462711</v>
      </c>
      <c r="U1705">
        <v>45547</v>
      </c>
      <c r="V1705">
        <v>45873</v>
      </c>
      <c r="W1705">
        <v>45835</v>
      </c>
      <c r="X1705">
        <v>14475.54</v>
      </c>
      <c r="Y1705">
        <v>1290900</v>
      </c>
      <c r="Z1705" t="s">
        <v>1568</v>
      </c>
      <c r="AA1705" t="s">
        <v>247</v>
      </c>
      <c r="AB1705" t="s">
        <v>121</v>
      </c>
      <c r="AC1705" t="s">
        <v>255</v>
      </c>
      <c r="AD1705" t="s">
        <v>122</v>
      </c>
      <c r="AE1705" t="s">
        <v>247</v>
      </c>
      <c r="AF1705" t="s">
        <v>1812</v>
      </c>
      <c r="AG1705">
        <v>2</v>
      </c>
    </row>
    <row r="1706" spans="1:33" x14ac:dyDescent="0.35">
      <c r="A1706" t="s">
        <v>209</v>
      </c>
      <c r="B1706">
        <v>6476912</v>
      </c>
      <c r="C1706" t="s">
        <v>129</v>
      </c>
      <c r="D1706" t="s">
        <v>1024</v>
      </c>
      <c r="E1706" t="s">
        <v>310</v>
      </c>
      <c r="F1706" t="s">
        <v>259</v>
      </c>
      <c r="G1706" t="s">
        <v>142</v>
      </c>
      <c r="H1706">
        <v>45870</v>
      </c>
      <c r="I1706">
        <v>45870</v>
      </c>
      <c r="J1706" t="s">
        <v>856</v>
      </c>
      <c r="K1706">
        <v>1215152</v>
      </c>
      <c r="L1706" t="s">
        <v>280</v>
      </c>
      <c r="O1706">
        <v>10014630</v>
      </c>
      <c r="P1706" t="s">
        <v>209</v>
      </c>
      <c r="Q1706">
        <v>0</v>
      </c>
      <c r="R1706" t="s">
        <v>329</v>
      </c>
      <c r="S1706" t="s">
        <v>3891</v>
      </c>
      <c r="T1706">
        <v>11430372</v>
      </c>
      <c r="U1706">
        <v>45547</v>
      </c>
      <c r="V1706">
        <v>45870</v>
      </c>
      <c r="W1706">
        <v>45844</v>
      </c>
      <c r="X1706">
        <v>0</v>
      </c>
      <c r="Y1706">
        <v>1290900</v>
      </c>
      <c r="Z1706" t="s">
        <v>1568</v>
      </c>
      <c r="AA1706" t="s">
        <v>246</v>
      </c>
      <c r="AB1706" t="s">
        <v>121</v>
      </c>
      <c r="AC1706" t="s">
        <v>255</v>
      </c>
      <c r="AD1706" t="s">
        <v>141</v>
      </c>
      <c r="AE1706" t="s">
        <v>246</v>
      </c>
      <c r="AF1706" t="s">
        <v>3326</v>
      </c>
      <c r="AG1706">
        <v>1</v>
      </c>
    </row>
    <row r="1707" spans="1:33" x14ac:dyDescent="0.35">
      <c r="A1707" t="s">
        <v>230</v>
      </c>
      <c r="B1707">
        <v>6476910</v>
      </c>
      <c r="C1707" t="s">
        <v>129</v>
      </c>
      <c r="D1707" t="s">
        <v>1025</v>
      </c>
      <c r="E1707" t="s">
        <v>310</v>
      </c>
      <c r="F1707" t="s">
        <v>379</v>
      </c>
      <c r="G1707" t="s">
        <v>136</v>
      </c>
      <c r="H1707">
        <v>45839</v>
      </c>
      <c r="I1707">
        <v>45869</v>
      </c>
      <c r="J1707" t="s">
        <v>3476</v>
      </c>
      <c r="K1707">
        <v>1215150</v>
      </c>
      <c r="L1707" t="s">
        <v>277</v>
      </c>
      <c r="O1707">
        <v>10014636</v>
      </c>
      <c r="P1707" t="s">
        <v>230</v>
      </c>
      <c r="Q1707">
        <v>38023.86</v>
      </c>
      <c r="R1707" t="s">
        <v>329</v>
      </c>
      <c r="S1707" t="s">
        <v>3901</v>
      </c>
      <c r="T1707">
        <v>11427331</v>
      </c>
      <c r="U1707">
        <v>45547</v>
      </c>
      <c r="V1707">
        <v>45839</v>
      </c>
      <c r="W1707">
        <v>45835</v>
      </c>
      <c r="X1707">
        <v>38023.86</v>
      </c>
      <c r="Y1707">
        <v>1290900</v>
      </c>
      <c r="Z1707" t="s">
        <v>1568</v>
      </c>
      <c r="AA1707" t="s">
        <v>246</v>
      </c>
      <c r="AB1707" t="s">
        <v>121</v>
      </c>
      <c r="AC1707" t="s">
        <v>255</v>
      </c>
      <c r="AD1707" t="s">
        <v>135</v>
      </c>
      <c r="AE1707" t="s">
        <v>246</v>
      </c>
      <c r="AF1707" t="s">
        <v>3326</v>
      </c>
      <c r="AG1707">
        <v>16</v>
      </c>
    </row>
    <row r="1708" spans="1:33" x14ac:dyDescent="0.35">
      <c r="A1708" t="s">
        <v>318</v>
      </c>
      <c r="B1708">
        <v>6476871</v>
      </c>
      <c r="C1708" t="s">
        <v>129</v>
      </c>
      <c r="D1708" t="s">
        <v>1026</v>
      </c>
      <c r="E1708" t="s">
        <v>310</v>
      </c>
      <c r="F1708" t="s">
        <v>133</v>
      </c>
      <c r="G1708" t="s">
        <v>147</v>
      </c>
      <c r="H1708">
        <v>45809</v>
      </c>
      <c r="I1708">
        <v>45809</v>
      </c>
      <c r="J1708" t="s">
        <v>856</v>
      </c>
      <c r="K1708">
        <v>1215152</v>
      </c>
      <c r="L1708" t="s">
        <v>319</v>
      </c>
      <c r="O1708">
        <v>10014631</v>
      </c>
      <c r="P1708" t="s">
        <v>318</v>
      </c>
      <c r="Q1708">
        <v>0</v>
      </c>
      <c r="R1708" t="s">
        <v>329</v>
      </c>
      <c r="S1708" t="s">
        <v>343</v>
      </c>
      <c r="T1708">
        <v>11420733</v>
      </c>
      <c r="U1708">
        <v>45547</v>
      </c>
      <c r="V1708">
        <v>45809</v>
      </c>
      <c r="W1708">
        <v>45776</v>
      </c>
      <c r="X1708">
        <v>0</v>
      </c>
      <c r="Y1708">
        <v>1290900</v>
      </c>
      <c r="Z1708" t="s">
        <v>1568</v>
      </c>
      <c r="AA1708" t="s">
        <v>246</v>
      </c>
      <c r="AB1708" t="s">
        <v>121</v>
      </c>
      <c r="AC1708" t="s">
        <v>255</v>
      </c>
      <c r="AD1708" t="s">
        <v>141</v>
      </c>
      <c r="AE1708" t="s">
        <v>246</v>
      </c>
      <c r="AF1708" t="s">
        <v>3326</v>
      </c>
      <c r="AG1708">
        <v>0.5</v>
      </c>
    </row>
    <row r="1709" spans="1:33" x14ac:dyDescent="0.35">
      <c r="A1709" t="s">
        <v>231</v>
      </c>
      <c r="B1709">
        <v>6476857</v>
      </c>
      <c r="C1709" t="s">
        <v>129</v>
      </c>
      <c r="D1709" t="s">
        <v>1028</v>
      </c>
      <c r="E1709" t="s">
        <v>310</v>
      </c>
      <c r="F1709" t="s">
        <v>133</v>
      </c>
      <c r="G1709" t="s">
        <v>147</v>
      </c>
      <c r="H1709">
        <v>45839</v>
      </c>
      <c r="I1709">
        <v>45869</v>
      </c>
      <c r="J1709" t="s">
        <v>856</v>
      </c>
      <c r="K1709">
        <v>1215150</v>
      </c>
      <c r="L1709" t="s">
        <v>331</v>
      </c>
      <c r="O1709">
        <v>10014638</v>
      </c>
      <c r="P1709" t="s">
        <v>231</v>
      </c>
      <c r="Q1709">
        <v>0</v>
      </c>
      <c r="R1709" t="s">
        <v>347</v>
      </c>
      <c r="S1709" t="s">
        <v>3901</v>
      </c>
      <c r="T1709">
        <v>11452680</v>
      </c>
      <c r="U1709">
        <v>45547</v>
      </c>
      <c r="V1709">
        <v>45839</v>
      </c>
      <c r="W1709">
        <v>45835</v>
      </c>
      <c r="X1709">
        <v>0</v>
      </c>
      <c r="Y1709">
        <v>1290900</v>
      </c>
      <c r="Z1709" t="s">
        <v>1568</v>
      </c>
      <c r="AA1709" t="s">
        <v>246</v>
      </c>
      <c r="AB1709" t="s">
        <v>121</v>
      </c>
      <c r="AC1709" t="s">
        <v>255</v>
      </c>
      <c r="AD1709" t="s">
        <v>141</v>
      </c>
      <c r="AE1709" t="s">
        <v>246</v>
      </c>
      <c r="AF1709" t="s">
        <v>1812</v>
      </c>
      <c r="AG1709">
        <v>1</v>
      </c>
    </row>
    <row r="1710" spans="1:33" x14ac:dyDescent="0.35">
      <c r="A1710" t="s">
        <v>231</v>
      </c>
      <c r="B1710">
        <v>6476850</v>
      </c>
      <c r="C1710" t="s">
        <v>129</v>
      </c>
      <c r="D1710" t="s">
        <v>1029</v>
      </c>
      <c r="E1710" t="s">
        <v>310</v>
      </c>
      <c r="F1710" t="s">
        <v>133</v>
      </c>
      <c r="G1710" t="s">
        <v>147</v>
      </c>
      <c r="H1710">
        <v>45839</v>
      </c>
      <c r="I1710">
        <v>45869</v>
      </c>
      <c r="J1710" t="s">
        <v>3476</v>
      </c>
      <c r="K1710">
        <v>1215150</v>
      </c>
      <c r="L1710" t="s">
        <v>331</v>
      </c>
      <c r="O1710">
        <v>10014638</v>
      </c>
      <c r="P1710" t="s">
        <v>231</v>
      </c>
      <c r="Q1710">
        <v>0</v>
      </c>
      <c r="R1710" t="s">
        <v>347</v>
      </c>
      <c r="S1710" t="s">
        <v>329</v>
      </c>
      <c r="T1710">
        <v>11434934</v>
      </c>
      <c r="U1710">
        <v>45547</v>
      </c>
      <c r="V1710">
        <v>45839</v>
      </c>
      <c r="W1710">
        <v>45809</v>
      </c>
      <c r="X1710">
        <v>0</v>
      </c>
      <c r="Y1710">
        <v>1290900</v>
      </c>
      <c r="Z1710" t="s">
        <v>1568</v>
      </c>
      <c r="AA1710" t="s">
        <v>246</v>
      </c>
      <c r="AB1710" t="s">
        <v>121</v>
      </c>
      <c r="AC1710" t="s">
        <v>255</v>
      </c>
      <c r="AD1710" t="s">
        <v>141</v>
      </c>
      <c r="AE1710" t="s">
        <v>246</v>
      </c>
      <c r="AF1710" t="s">
        <v>1812</v>
      </c>
      <c r="AG1710">
        <v>2</v>
      </c>
    </row>
    <row r="1711" spans="1:33" x14ac:dyDescent="0.35">
      <c r="A1711" t="s">
        <v>157</v>
      </c>
      <c r="B1711">
        <v>6476843</v>
      </c>
      <c r="C1711" t="s">
        <v>129</v>
      </c>
      <c r="D1711" t="s">
        <v>1030</v>
      </c>
      <c r="E1711" t="s">
        <v>310</v>
      </c>
      <c r="F1711" t="s">
        <v>133</v>
      </c>
      <c r="G1711" t="s">
        <v>147</v>
      </c>
      <c r="H1711">
        <v>45839</v>
      </c>
      <c r="I1711">
        <v>45869</v>
      </c>
      <c r="J1711" t="s">
        <v>856</v>
      </c>
      <c r="K1711">
        <v>1215150</v>
      </c>
      <c r="L1711" t="s">
        <v>345</v>
      </c>
      <c r="O1711">
        <v>10014635</v>
      </c>
      <c r="P1711" t="s">
        <v>157</v>
      </c>
      <c r="Q1711">
        <v>0</v>
      </c>
      <c r="R1711" t="s">
        <v>347</v>
      </c>
      <c r="S1711" t="s">
        <v>3901</v>
      </c>
      <c r="T1711">
        <v>11457581</v>
      </c>
      <c r="U1711">
        <v>45547</v>
      </c>
      <c r="V1711">
        <v>45839</v>
      </c>
      <c r="W1711">
        <v>45835</v>
      </c>
      <c r="X1711">
        <v>0</v>
      </c>
      <c r="Y1711">
        <v>1290900</v>
      </c>
      <c r="Z1711" t="s">
        <v>1568</v>
      </c>
      <c r="AA1711" t="s">
        <v>246</v>
      </c>
      <c r="AB1711" t="s">
        <v>121</v>
      </c>
      <c r="AC1711" t="s">
        <v>255</v>
      </c>
      <c r="AD1711" t="s">
        <v>122</v>
      </c>
      <c r="AE1711" t="s">
        <v>246</v>
      </c>
      <c r="AF1711" t="s">
        <v>1812</v>
      </c>
      <c r="AG1711">
        <v>3</v>
      </c>
    </row>
    <row r="1712" spans="1:33" x14ac:dyDescent="0.35">
      <c r="A1712" t="s">
        <v>157</v>
      </c>
      <c r="B1712">
        <v>6476842</v>
      </c>
      <c r="C1712" t="s">
        <v>129</v>
      </c>
      <c r="D1712" t="s">
        <v>1031</v>
      </c>
      <c r="E1712" t="s">
        <v>310</v>
      </c>
      <c r="F1712" t="s">
        <v>133</v>
      </c>
      <c r="G1712" t="s">
        <v>132</v>
      </c>
      <c r="H1712">
        <v>45839</v>
      </c>
      <c r="I1712">
        <v>45869</v>
      </c>
      <c r="J1712" t="s">
        <v>3476</v>
      </c>
      <c r="K1712">
        <v>1215150</v>
      </c>
      <c r="L1712" t="s">
        <v>345</v>
      </c>
      <c r="O1712">
        <v>10014635</v>
      </c>
      <c r="P1712" t="s">
        <v>157</v>
      </c>
      <c r="Q1712">
        <v>0</v>
      </c>
      <c r="R1712" t="s">
        <v>347</v>
      </c>
      <c r="S1712" t="s">
        <v>3901</v>
      </c>
      <c r="T1712">
        <v>11457580</v>
      </c>
      <c r="U1712">
        <v>45547</v>
      </c>
      <c r="V1712">
        <v>45839</v>
      </c>
      <c r="W1712">
        <v>45835</v>
      </c>
      <c r="X1712">
        <v>0</v>
      </c>
      <c r="Y1712">
        <v>1290900</v>
      </c>
      <c r="Z1712" t="s">
        <v>1568</v>
      </c>
      <c r="AA1712" t="s">
        <v>246</v>
      </c>
      <c r="AB1712" t="s">
        <v>121</v>
      </c>
      <c r="AC1712" t="s">
        <v>255</v>
      </c>
      <c r="AD1712" t="s">
        <v>122</v>
      </c>
      <c r="AE1712" t="s">
        <v>246</v>
      </c>
      <c r="AF1712" t="s">
        <v>1812</v>
      </c>
      <c r="AG1712">
        <v>1</v>
      </c>
    </row>
    <row r="1713" spans="1:33" x14ac:dyDescent="0.35">
      <c r="A1713" t="s">
        <v>218</v>
      </c>
      <c r="B1713">
        <v>6476839</v>
      </c>
      <c r="C1713" t="s">
        <v>129</v>
      </c>
      <c r="D1713" t="s">
        <v>1032</v>
      </c>
      <c r="E1713" t="s">
        <v>310</v>
      </c>
      <c r="F1713" t="s">
        <v>133</v>
      </c>
      <c r="G1713" t="s">
        <v>147</v>
      </c>
      <c r="H1713">
        <v>45809</v>
      </c>
      <c r="I1713">
        <v>45838</v>
      </c>
      <c r="J1713" t="s">
        <v>856</v>
      </c>
      <c r="K1713">
        <v>1215150</v>
      </c>
      <c r="L1713" t="s">
        <v>279</v>
      </c>
      <c r="O1713">
        <v>10014633</v>
      </c>
      <c r="P1713" t="s">
        <v>218</v>
      </c>
      <c r="Q1713">
        <v>0</v>
      </c>
      <c r="R1713" t="s">
        <v>347</v>
      </c>
      <c r="S1713" t="s">
        <v>3901</v>
      </c>
      <c r="T1713">
        <v>11417802</v>
      </c>
      <c r="U1713">
        <v>45547</v>
      </c>
      <c r="V1713">
        <v>45809</v>
      </c>
      <c r="W1713">
        <v>45835</v>
      </c>
      <c r="X1713">
        <v>0</v>
      </c>
      <c r="Y1713">
        <v>1290900</v>
      </c>
      <c r="Z1713" t="s">
        <v>1568</v>
      </c>
      <c r="AA1713" t="s">
        <v>246</v>
      </c>
      <c r="AB1713" t="s">
        <v>121</v>
      </c>
      <c r="AC1713" t="s">
        <v>255</v>
      </c>
      <c r="AD1713" t="s">
        <v>141</v>
      </c>
      <c r="AE1713" t="s">
        <v>246</v>
      </c>
      <c r="AF1713" t="s">
        <v>1812</v>
      </c>
      <c r="AG1713">
        <v>1</v>
      </c>
    </row>
    <row r="1714" spans="1:33" x14ac:dyDescent="0.35">
      <c r="A1714" t="s">
        <v>177</v>
      </c>
      <c r="B1714">
        <v>6476626</v>
      </c>
      <c r="C1714" t="s">
        <v>129</v>
      </c>
      <c r="D1714" t="s">
        <v>1033</v>
      </c>
      <c r="E1714" t="s">
        <v>310</v>
      </c>
      <c r="F1714" t="s">
        <v>133</v>
      </c>
      <c r="G1714" t="s">
        <v>147</v>
      </c>
      <c r="H1714">
        <v>45809</v>
      </c>
      <c r="I1714">
        <v>45838</v>
      </c>
      <c r="J1714" t="s">
        <v>856</v>
      </c>
      <c r="K1714">
        <v>1215150</v>
      </c>
      <c r="L1714" t="s">
        <v>278</v>
      </c>
      <c r="O1714">
        <v>10014634</v>
      </c>
      <c r="P1714" t="s">
        <v>177</v>
      </c>
      <c r="Q1714">
        <v>0</v>
      </c>
      <c r="R1714" t="s">
        <v>347</v>
      </c>
      <c r="S1714" t="s">
        <v>3901</v>
      </c>
      <c r="T1714">
        <v>11454630</v>
      </c>
      <c r="U1714">
        <v>45546</v>
      </c>
      <c r="V1714">
        <v>45809</v>
      </c>
      <c r="W1714">
        <v>45835</v>
      </c>
      <c r="X1714">
        <v>0</v>
      </c>
      <c r="Y1714">
        <v>1290900</v>
      </c>
      <c r="Z1714" t="s">
        <v>1568</v>
      </c>
      <c r="AA1714" t="s">
        <v>246</v>
      </c>
      <c r="AB1714" t="s">
        <v>121</v>
      </c>
      <c r="AC1714" t="s">
        <v>255</v>
      </c>
      <c r="AD1714" t="s">
        <v>141</v>
      </c>
      <c r="AE1714" t="s">
        <v>246</v>
      </c>
      <c r="AF1714" t="s">
        <v>3326</v>
      </c>
      <c r="AG1714">
        <v>8</v>
      </c>
    </row>
    <row r="1715" spans="1:33" x14ac:dyDescent="0.35">
      <c r="A1715" t="s">
        <v>218</v>
      </c>
      <c r="B1715">
        <v>6476624</v>
      </c>
      <c r="C1715" t="s">
        <v>129</v>
      </c>
      <c r="D1715" t="s">
        <v>1035</v>
      </c>
      <c r="E1715" t="s">
        <v>310</v>
      </c>
      <c r="F1715" t="s">
        <v>125</v>
      </c>
      <c r="G1715" t="s">
        <v>153</v>
      </c>
      <c r="H1715">
        <v>45870</v>
      </c>
      <c r="I1715">
        <v>45900</v>
      </c>
      <c r="J1715" t="s">
        <v>3475</v>
      </c>
      <c r="K1715">
        <v>1215150</v>
      </c>
      <c r="L1715" t="s">
        <v>279</v>
      </c>
      <c r="O1715">
        <v>10014633</v>
      </c>
      <c r="P1715" t="s">
        <v>218</v>
      </c>
      <c r="Q1715">
        <v>0</v>
      </c>
      <c r="R1715" t="s">
        <v>347</v>
      </c>
      <c r="S1715" t="s">
        <v>3901</v>
      </c>
      <c r="T1715">
        <v>11453162</v>
      </c>
      <c r="U1715">
        <v>45546</v>
      </c>
      <c r="V1715">
        <v>45870</v>
      </c>
      <c r="W1715">
        <v>45835</v>
      </c>
      <c r="X1715">
        <v>0</v>
      </c>
      <c r="Y1715">
        <v>1290900</v>
      </c>
      <c r="Z1715" t="s">
        <v>1568</v>
      </c>
      <c r="AA1715" t="s">
        <v>246</v>
      </c>
      <c r="AB1715" t="s">
        <v>121</v>
      </c>
      <c r="AC1715" t="s">
        <v>255</v>
      </c>
      <c r="AD1715" t="s">
        <v>141</v>
      </c>
      <c r="AE1715" t="s">
        <v>246</v>
      </c>
      <c r="AF1715" t="s">
        <v>3326</v>
      </c>
      <c r="AG1715">
        <v>6</v>
      </c>
    </row>
    <row r="1716" spans="1:33" x14ac:dyDescent="0.35">
      <c r="A1716" t="s">
        <v>218</v>
      </c>
      <c r="B1716">
        <v>6476623</v>
      </c>
      <c r="C1716" t="s">
        <v>129</v>
      </c>
      <c r="D1716" t="s">
        <v>1036</v>
      </c>
      <c r="E1716" t="s">
        <v>310</v>
      </c>
      <c r="F1716" t="s">
        <v>439</v>
      </c>
      <c r="G1716" t="s">
        <v>153</v>
      </c>
      <c r="H1716">
        <v>45870</v>
      </c>
      <c r="I1716">
        <v>45900</v>
      </c>
      <c r="J1716" t="s">
        <v>3475</v>
      </c>
      <c r="K1716">
        <v>1215150</v>
      </c>
      <c r="L1716" t="s">
        <v>279</v>
      </c>
      <c r="O1716">
        <v>10014633</v>
      </c>
      <c r="P1716" t="s">
        <v>218</v>
      </c>
      <c r="Q1716">
        <v>0</v>
      </c>
      <c r="R1716" t="s">
        <v>347</v>
      </c>
      <c r="S1716" t="s">
        <v>3901</v>
      </c>
      <c r="T1716">
        <v>11453153</v>
      </c>
      <c r="U1716">
        <v>45546</v>
      </c>
      <c r="V1716">
        <v>45870</v>
      </c>
      <c r="W1716">
        <v>45835</v>
      </c>
      <c r="X1716">
        <v>0</v>
      </c>
      <c r="Y1716">
        <v>1290900</v>
      </c>
      <c r="Z1716" t="s">
        <v>1568</v>
      </c>
      <c r="AA1716" t="s">
        <v>246</v>
      </c>
      <c r="AB1716" t="s">
        <v>121</v>
      </c>
      <c r="AC1716" t="s">
        <v>255</v>
      </c>
      <c r="AD1716" t="s">
        <v>141</v>
      </c>
      <c r="AE1716" t="s">
        <v>246</v>
      </c>
      <c r="AF1716" t="s">
        <v>3326</v>
      </c>
      <c r="AG1716">
        <v>4</v>
      </c>
    </row>
    <row r="1717" spans="1:33" x14ac:dyDescent="0.35">
      <c r="A1717" t="s">
        <v>218</v>
      </c>
      <c r="B1717">
        <v>6476622</v>
      </c>
      <c r="C1717" t="s">
        <v>129</v>
      </c>
      <c r="D1717" t="s">
        <v>1037</v>
      </c>
      <c r="E1717" t="s">
        <v>310</v>
      </c>
      <c r="F1717" t="s">
        <v>133</v>
      </c>
      <c r="G1717" t="s">
        <v>147</v>
      </c>
      <c r="H1717">
        <v>45839</v>
      </c>
      <c r="I1717">
        <v>45869</v>
      </c>
      <c r="J1717" t="s">
        <v>856</v>
      </c>
      <c r="K1717">
        <v>1215150</v>
      </c>
      <c r="L1717" t="s">
        <v>279</v>
      </c>
      <c r="O1717">
        <v>10014633</v>
      </c>
      <c r="P1717" t="s">
        <v>218</v>
      </c>
      <c r="Q1717">
        <v>0</v>
      </c>
      <c r="R1717" t="s">
        <v>347</v>
      </c>
      <c r="S1717" t="s">
        <v>3901</v>
      </c>
      <c r="T1717">
        <v>11452679</v>
      </c>
      <c r="U1717">
        <v>45546</v>
      </c>
      <c r="V1717">
        <v>45839</v>
      </c>
      <c r="W1717">
        <v>45835</v>
      </c>
      <c r="X1717">
        <v>0</v>
      </c>
      <c r="Y1717">
        <v>1290900</v>
      </c>
      <c r="Z1717" t="s">
        <v>1568</v>
      </c>
      <c r="AA1717" t="s">
        <v>246</v>
      </c>
      <c r="AB1717" t="s">
        <v>121</v>
      </c>
      <c r="AC1717" t="s">
        <v>255</v>
      </c>
      <c r="AD1717" t="s">
        <v>141</v>
      </c>
      <c r="AE1717" t="s">
        <v>246</v>
      </c>
      <c r="AF1717" t="s">
        <v>1812</v>
      </c>
      <c r="AG1717">
        <v>4</v>
      </c>
    </row>
    <row r="1718" spans="1:33" x14ac:dyDescent="0.35">
      <c r="A1718" t="s">
        <v>218</v>
      </c>
      <c r="B1718">
        <v>6476621</v>
      </c>
      <c r="C1718" t="s">
        <v>129</v>
      </c>
      <c r="D1718" t="s">
        <v>1034</v>
      </c>
      <c r="E1718" t="s">
        <v>310</v>
      </c>
      <c r="F1718" t="s">
        <v>133</v>
      </c>
      <c r="G1718" t="s">
        <v>132</v>
      </c>
      <c r="H1718">
        <v>45839</v>
      </c>
      <c r="I1718">
        <v>45869</v>
      </c>
      <c r="J1718" t="s">
        <v>3476</v>
      </c>
      <c r="K1718">
        <v>1215150</v>
      </c>
      <c r="L1718" t="s">
        <v>279</v>
      </c>
      <c r="O1718">
        <v>10014633</v>
      </c>
      <c r="P1718" t="s">
        <v>218</v>
      </c>
      <c r="Q1718">
        <v>0</v>
      </c>
      <c r="R1718" t="s">
        <v>347</v>
      </c>
      <c r="S1718" t="s">
        <v>3901</v>
      </c>
      <c r="T1718">
        <v>11449605</v>
      </c>
      <c r="U1718">
        <v>45546</v>
      </c>
      <c r="V1718">
        <v>45839</v>
      </c>
      <c r="W1718">
        <v>45835</v>
      </c>
      <c r="X1718">
        <v>0</v>
      </c>
      <c r="Y1718">
        <v>1290900</v>
      </c>
      <c r="Z1718" t="s">
        <v>1568</v>
      </c>
      <c r="AA1718" t="s">
        <v>246</v>
      </c>
      <c r="AB1718" t="s">
        <v>121</v>
      </c>
      <c r="AC1718" t="s">
        <v>255</v>
      </c>
      <c r="AD1718" t="s">
        <v>122</v>
      </c>
      <c r="AE1718" t="s">
        <v>246</v>
      </c>
      <c r="AF1718" t="s">
        <v>1812</v>
      </c>
      <c r="AG1718">
        <v>2</v>
      </c>
    </row>
    <row r="1719" spans="1:33" x14ac:dyDescent="0.35">
      <c r="A1719" t="s">
        <v>216</v>
      </c>
      <c r="B1719">
        <v>6476591</v>
      </c>
      <c r="C1719" t="s">
        <v>129</v>
      </c>
      <c r="D1719" t="s">
        <v>1038</v>
      </c>
      <c r="E1719" t="s">
        <v>310</v>
      </c>
      <c r="F1719" t="s">
        <v>439</v>
      </c>
      <c r="G1719" t="s">
        <v>153</v>
      </c>
      <c r="H1719">
        <v>45870</v>
      </c>
      <c r="I1719">
        <v>45900</v>
      </c>
      <c r="J1719" t="s">
        <v>3475</v>
      </c>
      <c r="K1719">
        <v>1215154</v>
      </c>
      <c r="L1719" t="s">
        <v>282</v>
      </c>
      <c r="O1719">
        <v>10014642</v>
      </c>
      <c r="P1719" t="s">
        <v>216</v>
      </c>
      <c r="Q1719">
        <v>0</v>
      </c>
      <c r="R1719" t="s">
        <v>347</v>
      </c>
      <c r="S1719" t="s">
        <v>329</v>
      </c>
      <c r="T1719">
        <v>11454551</v>
      </c>
      <c r="U1719">
        <v>45546</v>
      </c>
      <c r="V1719">
        <v>45870</v>
      </c>
      <c r="W1719">
        <v>45809</v>
      </c>
      <c r="X1719">
        <v>0</v>
      </c>
      <c r="Y1719">
        <v>1290900</v>
      </c>
      <c r="Z1719" t="s">
        <v>1568</v>
      </c>
      <c r="AA1719" t="s">
        <v>246</v>
      </c>
      <c r="AB1719" t="s">
        <v>121</v>
      </c>
      <c r="AC1719" t="s">
        <v>255</v>
      </c>
      <c r="AD1719" t="s">
        <v>141</v>
      </c>
      <c r="AE1719" t="s">
        <v>246</v>
      </c>
      <c r="AF1719" t="s">
        <v>3326</v>
      </c>
      <c r="AG1719">
        <v>3</v>
      </c>
    </row>
    <row r="1720" spans="1:33" x14ac:dyDescent="0.35">
      <c r="A1720" t="s">
        <v>155</v>
      </c>
      <c r="B1720">
        <v>6476589</v>
      </c>
      <c r="C1720" t="s">
        <v>129</v>
      </c>
      <c r="D1720" t="s">
        <v>1040</v>
      </c>
      <c r="E1720" t="s">
        <v>310</v>
      </c>
      <c r="F1720" t="s">
        <v>133</v>
      </c>
      <c r="G1720" t="s">
        <v>147</v>
      </c>
      <c r="H1720">
        <v>45809</v>
      </c>
      <c r="I1720">
        <v>45838</v>
      </c>
      <c r="J1720" t="s">
        <v>856</v>
      </c>
      <c r="K1720">
        <v>1215155</v>
      </c>
      <c r="L1720" t="s">
        <v>276</v>
      </c>
      <c r="O1720">
        <v>10014647</v>
      </c>
      <c r="P1720" t="s">
        <v>155</v>
      </c>
      <c r="Q1720">
        <v>0</v>
      </c>
      <c r="R1720" t="s">
        <v>347</v>
      </c>
      <c r="S1720" t="s">
        <v>3901</v>
      </c>
      <c r="T1720">
        <v>11431387</v>
      </c>
      <c r="U1720">
        <v>45546</v>
      </c>
      <c r="V1720">
        <v>45809</v>
      </c>
      <c r="W1720">
        <v>45835</v>
      </c>
      <c r="X1720">
        <v>0</v>
      </c>
      <c r="Y1720">
        <v>1290900</v>
      </c>
      <c r="Z1720" t="s">
        <v>1568</v>
      </c>
      <c r="AA1720" t="s">
        <v>246</v>
      </c>
      <c r="AB1720" t="s">
        <v>121</v>
      </c>
      <c r="AC1720" t="s">
        <v>255</v>
      </c>
      <c r="AD1720" t="s">
        <v>141</v>
      </c>
      <c r="AE1720" t="s">
        <v>246</v>
      </c>
      <c r="AF1720" t="s">
        <v>3326</v>
      </c>
      <c r="AG1720">
        <v>8</v>
      </c>
    </row>
    <row r="1721" spans="1:33" x14ac:dyDescent="0.35">
      <c r="A1721" t="s">
        <v>155</v>
      </c>
      <c r="B1721">
        <v>6476588</v>
      </c>
      <c r="C1721" t="s">
        <v>129</v>
      </c>
      <c r="D1721" t="s">
        <v>1041</v>
      </c>
      <c r="E1721" t="s">
        <v>310</v>
      </c>
      <c r="F1721" t="s">
        <v>259</v>
      </c>
      <c r="G1721" t="s">
        <v>192</v>
      </c>
      <c r="H1721">
        <v>45839</v>
      </c>
      <c r="I1721">
        <v>45869</v>
      </c>
      <c r="J1721" t="s">
        <v>856</v>
      </c>
      <c r="K1721">
        <v>1215155</v>
      </c>
      <c r="L1721" t="s">
        <v>276</v>
      </c>
      <c r="O1721">
        <v>10014647</v>
      </c>
      <c r="P1721" t="s">
        <v>155</v>
      </c>
      <c r="Q1721">
        <v>1044.72</v>
      </c>
      <c r="R1721" t="s">
        <v>347</v>
      </c>
      <c r="S1721" t="s">
        <v>3891</v>
      </c>
      <c r="T1721">
        <v>11454046</v>
      </c>
      <c r="U1721">
        <v>45546</v>
      </c>
      <c r="V1721">
        <v>45839</v>
      </c>
      <c r="W1721">
        <v>45806</v>
      </c>
      <c r="X1721">
        <v>1044.72</v>
      </c>
      <c r="Y1721">
        <v>1290900</v>
      </c>
      <c r="Z1721" t="s">
        <v>1568</v>
      </c>
      <c r="AA1721" t="s">
        <v>246</v>
      </c>
      <c r="AB1721" t="s">
        <v>121</v>
      </c>
      <c r="AC1721" t="s">
        <v>255</v>
      </c>
      <c r="AD1721" t="s">
        <v>135</v>
      </c>
      <c r="AE1721" t="s">
        <v>246</v>
      </c>
      <c r="AF1721" t="s">
        <v>3326</v>
      </c>
      <c r="AG1721">
        <v>1</v>
      </c>
    </row>
    <row r="1722" spans="1:33" x14ac:dyDescent="0.35">
      <c r="A1722" t="s">
        <v>233</v>
      </c>
      <c r="B1722">
        <v>6476557</v>
      </c>
      <c r="C1722" t="s">
        <v>129</v>
      </c>
      <c r="D1722" t="s">
        <v>6436</v>
      </c>
      <c r="E1722" t="s">
        <v>310</v>
      </c>
      <c r="F1722" t="s">
        <v>259</v>
      </c>
      <c r="G1722" t="s">
        <v>405</v>
      </c>
      <c r="H1722">
        <v>45587</v>
      </c>
      <c r="I1722">
        <v>45587</v>
      </c>
      <c r="J1722" t="s">
        <v>6437</v>
      </c>
      <c r="K1722">
        <v>1213130</v>
      </c>
      <c r="L1722" t="s">
        <v>301</v>
      </c>
      <c r="M1722">
        <v>45587</v>
      </c>
      <c r="N1722">
        <v>45587</v>
      </c>
      <c r="O1722">
        <v>10014623</v>
      </c>
      <c r="P1722" t="s">
        <v>233</v>
      </c>
      <c r="Q1722">
        <v>2688.14</v>
      </c>
      <c r="R1722" t="s">
        <v>347</v>
      </c>
      <c r="S1722" t="s">
        <v>262</v>
      </c>
      <c r="T1722">
        <v>11424048</v>
      </c>
      <c r="U1722">
        <v>45546</v>
      </c>
      <c r="V1722">
        <v>45587</v>
      </c>
      <c r="W1722">
        <v>45834</v>
      </c>
      <c r="X1722">
        <v>2688.14</v>
      </c>
      <c r="Y1722">
        <v>1290900</v>
      </c>
      <c r="Z1722" t="s">
        <v>1568</v>
      </c>
      <c r="AA1722" t="s">
        <v>245</v>
      </c>
      <c r="AB1722" t="s">
        <v>121</v>
      </c>
      <c r="AC1722" t="s">
        <v>255</v>
      </c>
      <c r="AD1722" t="s">
        <v>135</v>
      </c>
      <c r="AE1722" t="s">
        <v>245</v>
      </c>
      <c r="AF1722" t="s">
        <v>3326</v>
      </c>
      <c r="AG1722">
        <v>6</v>
      </c>
    </row>
    <row r="1723" spans="1:33" x14ac:dyDescent="0.35">
      <c r="A1723" t="s">
        <v>233</v>
      </c>
      <c r="B1723">
        <v>6476555</v>
      </c>
      <c r="C1723" t="s">
        <v>129</v>
      </c>
      <c r="D1723" t="s">
        <v>1042</v>
      </c>
      <c r="E1723" t="s">
        <v>310</v>
      </c>
      <c r="F1723" t="s">
        <v>133</v>
      </c>
      <c r="G1723" t="s">
        <v>132</v>
      </c>
      <c r="H1723">
        <v>45809</v>
      </c>
      <c r="I1723">
        <v>45838</v>
      </c>
      <c r="J1723" t="s">
        <v>3478</v>
      </c>
      <c r="K1723">
        <v>1213130</v>
      </c>
      <c r="L1723" t="s">
        <v>301</v>
      </c>
      <c r="O1723">
        <v>10014623</v>
      </c>
      <c r="P1723" t="s">
        <v>233</v>
      </c>
      <c r="Q1723">
        <v>0</v>
      </c>
      <c r="R1723" t="s">
        <v>347</v>
      </c>
      <c r="S1723" t="s">
        <v>329</v>
      </c>
      <c r="T1723">
        <v>11404427</v>
      </c>
      <c r="U1723">
        <v>45546</v>
      </c>
      <c r="V1723">
        <v>45809</v>
      </c>
      <c r="W1723">
        <v>45809</v>
      </c>
      <c r="X1723">
        <v>0</v>
      </c>
      <c r="Y1723">
        <v>1290900</v>
      </c>
      <c r="Z1723" t="s">
        <v>1568</v>
      </c>
      <c r="AA1723" t="s">
        <v>245</v>
      </c>
      <c r="AB1723" t="s">
        <v>121</v>
      </c>
      <c r="AC1723" t="s">
        <v>255</v>
      </c>
      <c r="AD1723" t="s">
        <v>122</v>
      </c>
      <c r="AE1723" t="s">
        <v>245</v>
      </c>
      <c r="AF1723" t="s">
        <v>1812</v>
      </c>
      <c r="AG1723">
        <v>4</v>
      </c>
    </row>
    <row r="1724" spans="1:33" x14ac:dyDescent="0.35">
      <c r="A1724" t="s">
        <v>233</v>
      </c>
      <c r="B1724">
        <v>6476554</v>
      </c>
      <c r="C1724" t="s">
        <v>129</v>
      </c>
      <c r="D1724" t="s">
        <v>1043</v>
      </c>
      <c r="E1724" t="s">
        <v>310</v>
      </c>
      <c r="F1724" t="s">
        <v>133</v>
      </c>
      <c r="G1724" t="s">
        <v>147</v>
      </c>
      <c r="H1724">
        <v>45809</v>
      </c>
      <c r="I1724">
        <v>45838</v>
      </c>
      <c r="J1724" t="s">
        <v>856</v>
      </c>
      <c r="K1724">
        <v>1213130</v>
      </c>
      <c r="L1724" t="s">
        <v>301</v>
      </c>
      <c r="O1724">
        <v>10014623</v>
      </c>
      <c r="P1724" t="s">
        <v>233</v>
      </c>
      <c r="Q1724">
        <v>0</v>
      </c>
      <c r="R1724" t="s">
        <v>347</v>
      </c>
      <c r="S1724" t="s">
        <v>3901</v>
      </c>
      <c r="T1724">
        <v>11402049</v>
      </c>
      <c r="U1724">
        <v>45546</v>
      </c>
      <c r="V1724">
        <v>45809</v>
      </c>
      <c r="W1724">
        <v>45835</v>
      </c>
      <c r="X1724">
        <v>0</v>
      </c>
      <c r="Y1724">
        <v>1290900</v>
      </c>
      <c r="Z1724" t="s">
        <v>1568</v>
      </c>
      <c r="AA1724" t="s">
        <v>245</v>
      </c>
      <c r="AB1724" t="s">
        <v>121</v>
      </c>
      <c r="AC1724" t="s">
        <v>255</v>
      </c>
      <c r="AD1724" t="s">
        <v>141</v>
      </c>
      <c r="AE1724" t="s">
        <v>245</v>
      </c>
      <c r="AF1724" t="s">
        <v>1812</v>
      </c>
      <c r="AG1724">
        <v>4</v>
      </c>
    </row>
    <row r="1725" spans="1:33" x14ac:dyDescent="0.35">
      <c r="A1725" t="s">
        <v>233</v>
      </c>
      <c r="B1725">
        <v>6476552</v>
      </c>
      <c r="C1725" t="s">
        <v>129</v>
      </c>
      <c r="D1725" t="s">
        <v>1044</v>
      </c>
      <c r="E1725" t="s">
        <v>310</v>
      </c>
      <c r="F1725" t="s">
        <v>133</v>
      </c>
      <c r="G1725" t="s">
        <v>147</v>
      </c>
      <c r="H1725">
        <v>45809</v>
      </c>
      <c r="I1725">
        <v>45838</v>
      </c>
      <c r="J1725" t="s">
        <v>856</v>
      </c>
      <c r="K1725">
        <v>1213130</v>
      </c>
      <c r="L1725" t="s">
        <v>301</v>
      </c>
      <c r="O1725">
        <v>10014623</v>
      </c>
      <c r="P1725" t="s">
        <v>233</v>
      </c>
      <c r="Q1725">
        <v>0</v>
      </c>
      <c r="R1725" t="s">
        <v>347</v>
      </c>
      <c r="S1725" t="s">
        <v>3901</v>
      </c>
      <c r="T1725">
        <v>11384129</v>
      </c>
      <c r="U1725">
        <v>45546</v>
      </c>
      <c r="V1725">
        <v>45809</v>
      </c>
      <c r="W1725">
        <v>45835</v>
      </c>
      <c r="X1725">
        <v>0</v>
      </c>
      <c r="Y1725">
        <v>1290900</v>
      </c>
      <c r="Z1725" t="s">
        <v>1568</v>
      </c>
      <c r="AA1725" t="s">
        <v>245</v>
      </c>
      <c r="AB1725" t="s">
        <v>121</v>
      </c>
      <c r="AC1725" t="s">
        <v>255</v>
      </c>
      <c r="AD1725" t="s">
        <v>141</v>
      </c>
      <c r="AE1725" t="s">
        <v>245</v>
      </c>
      <c r="AF1725" t="s">
        <v>3326</v>
      </c>
      <c r="AG1725">
        <v>1</v>
      </c>
    </row>
    <row r="1726" spans="1:33" x14ac:dyDescent="0.35">
      <c r="A1726" t="s">
        <v>224</v>
      </c>
      <c r="B1726">
        <v>6476551</v>
      </c>
      <c r="C1726" t="s">
        <v>129</v>
      </c>
      <c r="D1726" t="s">
        <v>4039</v>
      </c>
      <c r="E1726" t="s">
        <v>310</v>
      </c>
      <c r="F1726" t="s">
        <v>125</v>
      </c>
      <c r="G1726" t="s">
        <v>142</v>
      </c>
      <c r="H1726">
        <v>45836</v>
      </c>
      <c r="I1726">
        <v>45836</v>
      </c>
      <c r="J1726" t="s">
        <v>5404</v>
      </c>
      <c r="K1726">
        <v>1213130</v>
      </c>
      <c r="L1726" t="s">
        <v>389</v>
      </c>
      <c r="O1726">
        <v>10014612</v>
      </c>
      <c r="P1726" t="s">
        <v>224</v>
      </c>
      <c r="Q1726">
        <v>0</v>
      </c>
      <c r="R1726" t="s">
        <v>329</v>
      </c>
      <c r="S1726" t="s">
        <v>262</v>
      </c>
      <c r="T1726">
        <v>11423988</v>
      </c>
      <c r="U1726">
        <v>45546</v>
      </c>
      <c r="V1726">
        <v>45836</v>
      </c>
      <c r="W1726">
        <v>45837</v>
      </c>
      <c r="X1726">
        <v>0</v>
      </c>
      <c r="Y1726">
        <v>1290900</v>
      </c>
      <c r="Z1726" t="s">
        <v>1568</v>
      </c>
      <c r="AA1726" t="s">
        <v>245</v>
      </c>
      <c r="AB1726" t="s">
        <v>121</v>
      </c>
      <c r="AC1726" t="s">
        <v>255</v>
      </c>
      <c r="AD1726" t="s">
        <v>141</v>
      </c>
      <c r="AE1726" t="s">
        <v>245</v>
      </c>
      <c r="AF1726" t="s">
        <v>3326</v>
      </c>
      <c r="AG1726">
        <v>10</v>
      </c>
    </row>
    <row r="1727" spans="1:33" x14ac:dyDescent="0.35">
      <c r="A1727" t="s">
        <v>403</v>
      </c>
      <c r="B1727">
        <v>6476545</v>
      </c>
      <c r="C1727" t="s">
        <v>129</v>
      </c>
      <c r="D1727" t="s">
        <v>1045</v>
      </c>
      <c r="E1727" t="s">
        <v>310</v>
      </c>
      <c r="F1727" t="s">
        <v>259</v>
      </c>
      <c r="G1727" t="s">
        <v>192</v>
      </c>
      <c r="H1727">
        <v>45859</v>
      </c>
      <c r="I1727">
        <v>45865</v>
      </c>
      <c r="J1727" t="s">
        <v>5408</v>
      </c>
      <c r="K1727">
        <v>1213130</v>
      </c>
      <c r="L1727" t="s">
        <v>404</v>
      </c>
      <c r="O1727">
        <v>10014622</v>
      </c>
      <c r="P1727" t="s">
        <v>403</v>
      </c>
      <c r="Q1727">
        <v>851.66</v>
      </c>
      <c r="R1727" t="s">
        <v>347</v>
      </c>
      <c r="S1727" t="s">
        <v>3891</v>
      </c>
      <c r="T1727">
        <v>11420753</v>
      </c>
      <c r="U1727">
        <v>45546</v>
      </c>
      <c r="V1727">
        <v>45859</v>
      </c>
      <c r="W1727">
        <v>45847</v>
      </c>
      <c r="X1727">
        <v>851.66</v>
      </c>
      <c r="Y1727">
        <v>1290900</v>
      </c>
      <c r="Z1727" t="s">
        <v>1568</v>
      </c>
      <c r="AA1727" t="s">
        <v>245</v>
      </c>
      <c r="AB1727" t="s">
        <v>121</v>
      </c>
      <c r="AC1727" t="s">
        <v>255</v>
      </c>
      <c r="AD1727" t="s">
        <v>135</v>
      </c>
      <c r="AE1727" t="s">
        <v>245</v>
      </c>
      <c r="AF1727" t="s">
        <v>3326</v>
      </c>
      <c r="AG1727">
        <v>1</v>
      </c>
    </row>
    <row r="1728" spans="1:33" x14ac:dyDescent="0.35">
      <c r="A1728" t="s">
        <v>403</v>
      </c>
      <c r="B1728">
        <v>6476538</v>
      </c>
      <c r="C1728" t="s">
        <v>129</v>
      </c>
      <c r="D1728" t="s">
        <v>1047</v>
      </c>
      <c r="E1728" t="s">
        <v>310</v>
      </c>
      <c r="F1728" t="s">
        <v>259</v>
      </c>
      <c r="G1728" t="s">
        <v>192</v>
      </c>
      <c r="H1728">
        <v>45859</v>
      </c>
      <c r="I1728">
        <v>45865</v>
      </c>
      <c r="J1728" t="s">
        <v>5408</v>
      </c>
      <c r="K1728">
        <v>1213130</v>
      </c>
      <c r="L1728" t="s">
        <v>404</v>
      </c>
      <c r="O1728">
        <v>10014622</v>
      </c>
      <c r="P1728" t="s">
        <v>403</v>
      </c>
      <c r="Q1728">
        <v>9449.9599999999991</v>
      </c>
      <c r="R1728" t="s">
        <v>347</v>
      </c>
      <c r="S1728" t="s">
        <v>3891</v>
      </c>
      <c r="T1728">
        <v>11389781</v>
      </c>
      <c r="U1728">
        <v>45546</v>
      </c>
      <c r="V1728">
        <v>45859</v>
      </c>
      <c r="W1728">
        <v>45847</v>
      </c>
      <c r="X1728">
        <v>9449.9599999999991</v>
      </c>
      <c r="Y1728">
        <v>1290900</v>
      </c>
      <c r="Z1728" t="s">
        <v>1568</v>
      </c>
      <c r="AA1728" t="s">
        <v>245</v>
      </c>
      <c r="AB1728" t="s">
        <v>121</v>
      </c>
      <c r="AC1728" t="s">
        <v>255</v>
      </c>
      <c r="AD1728" t="s">
        <v>135</v>
      </c>
      <c r="AE1728" t="s">
        <v>245</v>
      </c>
      <c r="AF1728" t="s">
        <v>3326</v>
      </c>
      <c r="AG1728">
        <v>2</v>
      </c>
    </row>
    <row r="1729" spans="1:33" x14ac:dyDescent="0.35">
      <c r="A1729" t="s">
        <v>207</v>
      </c>
      <c r="B1729">
        <v>6476536</v>
      </c>
      <c r="C1729" t="s">
        <v>129</v>
      </c>
      <c r="D1729" t="s">
        <v>1049</v>
      </c>
      <c r="E1729" t="s">
        <v>310</v>
      </c>
      <c r="F1729" t="s">
        <v>133</v>
      </c>
      <c r="G1729" t="s">
        <v>147</v>
      </c>
      <c r="H1729">
        <v>45809</v>
      </c>
      <c r="I1729">
        <v>45838</v>
      </c>
      <c r="J1729" t="s">
        <v>856</v>
      </c>
      <c r="K1729">
        <v>1213130</v>
      </c>
      <c r="L1729" t="s">
        <v>385</v>
      </c>
      <c r="O1729">
        <v>10014621</v>
      </c>
      <c r="P1729" t="s">
        <v>207</v>
      </c>
      <c r="Q1729">
        <v>0</v>
      </c>
      <c r="R1729" t="s">
        <v>347</v>
      </c>
      <c r="S1729" t="s">
        <v>3901</v>
      </c>
      <c r="T1729">
        <v>11438123</v>
      </c>
      <c r="U1729">
        <v>45546</v>
      </c>
      <c r="V1729">
        <v>45809</v>
      </c>
      <c r="W1729">
        <v>45835</v>
      </c>
      <c r="X1729">
        <v>0</v>
      </c>
      <c r="Y1729">
        <v>1290900</v>
      </c>
      <c r="Z1729" t="s">
        <v>1568</v>
      </c>
      <c r="AA1729" t="s">
        <v>245</v>
      </c>
      <c r="AB1729" t="s">
        <v>121</v>
      </c>
      <c r="AC1729" t="s">
        <v>255</v>
      </c>
      <c r="AD1729" t="s">
        <v>141</v>
      </c>
      <c r="AE1729" t="s">
        <v>245</v>
      </c>
      <c r="AF1729" t="s">
        <v>3326</v>
      </c>
      <c r="AG1729">
        <v>2</v>
      </c>
    </row>
    <row r="1730" spans="1:33" x14ac:dyDescent="0.35">
      <c r="A1730" t="s">
        <v>237</v>
      </c>
      <c r="B1730">
        <v>6476534</v>
      </c>
      <c r="C1730" t="s">
        <v>129</v>
      </c>
      <c r="D1730" t="s">
        <v>1050</v>
      </c>
      <c r="E1730" t="s">
        <v>310</v>
      </c>
      <c r="F1730" t="s">
        <v>133</v>
      </c>
      <c r="G1730" t="s">
        <v>147</v>
      </c>
      <c r="H1730">
        <v>45809</v>
      </c>
      <c r="I1730">
        <v>45809</v>
      </c>
      <c r="J1730" t="s">
        <v>856</v>
      </c>
      <c r="K1730">
        <v>1213130</v>
      </c>
      <c r="L1730" t="s">
        <v>386</v>
      </c>
      <c r="O1730">
        <v>10014625</v>
      </c>
      <c r="P1730" t="s">
        <v>237</v>
      </c>
      <c r="Q1730">
        <v>0</v>
      </c>
      <c r="R1730" t="s">
        <v>329</v>
      </c>
      <c r="S1730" t="s">
        <v>343</v>
      </c>
      <c r="T1730">
        <v>11428883</v>
      </c>
      <c r="U1730">
        <v>45546</v>
      </c>
      <c r="V1730">
        <v>45809</v>
      </c>
      <c r="W1730">
        <v>45776</v>
      </c>
      <c r="X1730">
        <v>0</v>
      </c>
      <c r="Y1730">
        <v>1290900</v>
      </c>
      <c r="Z1730" t="s">
        <v>1568</v>
      </c>
      <c r="AA1730" t="s">
        <v>245</v>
      </c>
      <c r="AB1730" t="s">
        <v>121</v>
      </c>
      <c r="AC1730" t="s">
        <v>255</v>
      </c>
      <c r="AD1730" t="s">
        <v>141</v>
      </c>
      <c r="AE1730" t="s">
        <v>245</v>
      </c>
      <c r="AF1730" t="s">
        <v>3326</v>
      </c>
      <c r="AG1730">
        <v>2</v>
      </c>
    </row>
    <row r="1731" spans="1:33" x14ac:dyDescent="0.35">
      <c r="A1731" t="s">
        <v>237</v>
      </c>
      <c r="B1731">
        <v>6476532</v>
      </c>
      <c r="C1731" t="s">
        <v>129</v>
      </c>
      <c r="D1731" t="s">
        <v>1051</v>
      </c>
      <c r="E1731" t="s">
        <v>310</v>
      </c>
      <c r="F1731" t="s">
        <v>133</v>
      </c>
      <c r="G1731" t="s">
        <v>147</v>
      </c>
      <c r="H1731">
        <v>45809</v>
      </c>
      <c r="I1731">
        <v>45809</v>
      </c>
      <c r="J1731" t="s">
        <v>856</v>
      </c>
      <c r="K1731">
        <v>1213130</v>
      </c>
      <c r="L1731" t="s">
        <v>386</v>
      </c>
      <c r="O1731">
        <v>10014625</v>
      </c>
      <c r="P1731" t="s">
        <v>237</v>
      </c>
      <c r="Q1731">
        <v>0</v>
      </c>
      <c r="R1731" t="s">
        <v>329</v>
      </c>
      <c r="S1731" t="s">
        <v>343</v>
      </c>
      <c r="T1731">
        <v>11423462</v>
      </c>
      <c r="U1731">
        <v>45546</v>
      </c>
      <c r="V1731">
        <v>45809</v>
      </c>
      <c r="W1731">
        <v>45776</v>
      </c>
      <c r="X1731">
        <v>0</v>
      </c>
      <c r="Y1731">
        <v>1290900</v>
      </c>
      <c r="Z1731" t="s">
        <v>1568</v>
      </c>
      <c r="AA1731" t="s">
        <v>245</v>
      </c>
      <c r="AB1731" t="s">
        <v>121</v>
      </c>
      <c r="AC1731" t="s">
        <v>255</v>
      </c>
      <c r="AD1731" t="s">
        <v>141</v>
      </c>
      <c r="AE1731" t="s">
        <v>245</v>
      </c>
      <c r="AF1731" t="s">
        <v>3326</v>
      </c>
      <c r="AG1731">
        <v>2</v>
      </c>
    </row>
    <row r="1732" spans="1:33" x14ac:dyDescent="0.35">
      <c r="A1732" t="s">
        <v>207</v>
      </c>
      <c r="B1732">
        <v>6476528</v>
      </c>
      <c r="C1732" t="s">
        <v>129</v>
      </c>
      <c r="D1732" t="s">
        <v>1052</v>
      </c>
      <c r="E1732" t="s">
        <v>310</v>
      </c>
      <c r="F1732" t="s">
        <v>133</v>
      </c>
      <c r="G1732" t="s">
        <v>147</v>
      </c>
      <c r="H1732">
        <v>45839</v>
      </c>
      <c r="I1732">
        <v>45869</v>
      </c>
      <c r="J1732" t="s">
        <v>3476</v>
      </c>
      <c r="K1732">
        <v>1213130</v>
      </c>
      <c r="L1732" t="s">
        <v>385</v>
      </c>
      <c r="O1732">
        <v>10014621</v>
      </c>
      <c r="P1732" t="s">
        <v>207</v>
      </c>
      <c r="Q1732">
        <v>0</v>
      </c>
      <c r="R1732" t="s">
        <v>347</v>
      </c>
      <c r="S1732" t="s">
        <v>3901</v>
      </c>
      <c r="T1732">
        <v>11421853</v>
      </c>
      <c r="U1732">
        <v>45546</v>
      </c>
      <c r="V1732">
        <v>45839</v>
      </c>
      <c r="W1732">
        <v>45835</v>
      </c>
      <c r="X1732">
        <v>0</v>
      </c>
      <c r="Y1732">
        <v>1290900</v>
      </c>
      <c r="Z1732" t="s">
        <v>1568</v>
      </c>
      <c r="AA1732" t="s">
        <v>245</v>
      </c>
      <c r="AB1732" t="s">
        <v>121</v>
      </c>
      <c r="AC1732" t="s">
        <v>255</v>
      </c>
      <c r="AD1732" t="s">
        <v>141</v>
      </c>
      <c r="AE1732" t="s">
        <v>245</v>
      </c>
      <c r="AF1732" t="s">
        <v>1812</v>
      </c>
      <c r="AG1732">
        <v>2</v>
      </c>
    </row>
    <row r="1733" spans="1:33" x14ac:dyDescent="0.35">
      <c r="A1733" t="s">
        <v>207</v>
      </c>
      <c r="B1733">
        <v>6476523</v>
      </c>
      <c r="C1733" t="s">
        <v>129</v>
      </c>
      <c r="D1733" t="s">
        <v>1053</v>
      </c>
      <c r="E1733" t="s">
        <v>310</v>
      </c>
      <c r="F1733" t="s">
        <v>439</v>
      </c>
      <c r="G1733" t="s">
        <v>153</v>
      </c>
      <c r="H1733">
        <v>45870</v>
      </c>
      <c r="I1733">
        <v>45900</v>
      </c>
      <c r="J1733" t="s">
        <v>3475</v>
      </c>
      <c r="K1733">
        <v>1213130</v>
      </c>
      <c r="L1733" t="s">
        <v>385</v>
      </c>
      <c r="O1733">
        <v>10014621</v>
      </c>
      <c r="P1733" t="s">
        <v>207</v>
      </c>
      <c r="Q1733">
        <v>0</v>
      </c>
      <c r="R1733" t="s">
        <v>347</v>
      </c>
      <c r="S1733" t="s">
        <v>3901</v>
      </c>
      <c r="T1733">
        <v>11389739</v>
      </c>
      <c r="U1733">
        <v>45546</v>
      </c>
      <c r="V1733">
        <v>45870</v>
      </c>
      <c r="W1733">
        <v>45835</v>
      </c>
      <c r="X1733">
        <v>0</v>
      </c>
      <c r="Y1733">
        <v>1290900</v>
      </c>
      <c r="Z1733" t="s">
        <v>1568</v>
      </c>
      <c r="AA1733" t="s">
        <v>245</v>
      </c>
      <c r="AB1733" t="s">
        <v>121</v>
      </c>
      <c r="AC1733" t="s">
        <v>255</v>
      </c>
      <c r="AD1733" t="s">
        <v>141</v>
      </c>
      <c r="AE1733" t="s">
        <v>245</v>
      </c>
      <c r="AF1733" t="s">
        <v>1812</v>
      </c>
      <c r="AG1733">
        <v>6</v>
      </c>
    </row>
    <row r="1734" spans="1:33" x14ac:dyDescent="0.35">
      <c r="A1734" t="s">
        <v>207</v>
      </c>
      <c r="B1734">
        <v>6476521</v>
      </c>
      <c r="C1734" t="s">
        <v>129</v>
      </c>
      <c r="D1734" t="s">
        <v>1054</v>
      </c>
      <c r="E1734" t="s">
        <v>310</v>
      </c>
      <c r="F1734" t="s">
        <v>125</v>
      </c>
      <c r="G1734" t="s">
        <v>153</v>
      </c>
      <c r="H1734">
        <v>45839</v>
      </c>
      <c r="I1734">
        <v>45869</v>
      </c>
      <c r="J1734" t="s">
        <v>3476</v>
      </c>
      <c r="K1734">
        <v>1213130</v>
      </c>
      <c r="L1734" t="s">
        <v>385</v>
      </c>
      <c r="O1734">
        <v>10014621</v>
      </c>
      <c r="P1734" t="s">
        <v>207</v>
      </c>
      <c r="Q1734">
        <v>0</v>
      </c>
      <c r="R1734" t="s">
        <v>347</v>
      </c>
      <c r="S1734" t="s">
        <v>3901</v>
      </c>
      <c r="T1734">
        <v>11381333</v>
      </c>
      <c r="U1734">
        <v>45546</v>
      </c>
      <c r="V1734">
        <v>45839</v>
      </c>
      <c r="W1734">
        <v>45835</v>
      </c>
      <c r="X1734">
        <v>0</v>
      </c>
      <c r="Y1734">
        <v>1290900</v>
      </c>
      <c r="Z1734" t="s">
        <v>1568</v>
      </c>
      <c r="AA1734" t="s">
        <v>245</v>
      </c>
      <c r="AB1734" t="s">
        <v>121</v>
      </c>
      <c r="AC1734" t="s">
        <v>255</v>
      </c>
      <c r="AD1734" t="s">
        <v>141</v>
      </c>
      <c r="AE1734" t="s">
        <v>245</v>
      </c>
      <c r="AF1734" t="s">
        <v>1812</v>
      </c>
      <c r="AG1734">
        <v>4</v>
      </c>
    </row>
    <row r="1735" spans="1:33" x14ac:dyDescent="0.35">
      <c r="A1735" t="s">
        <v>413</v>
      </c>
      <c r="B1735">
        <v>6476480</v>
      </c>
      <c r="C1735" t="s">
        <v>129</v>
      </c>
      <c r="D1735" t="s">
        <v>1055</v>
      </c>
      <c r="E1735" t="s">
        <v>310</v>
      </c>
      <c r="F1735" t="s">
        <v>133</v>
      </c>
      <c r="G1735" t="s">
        <v>147</v>
      </c>
      <c r="H1735">
        <v>45839</v>
      </c>
      <c r="I1735">
        <v>45869</v>
      </c>
      <c r="J1735" t="s">
        <v>3476</v>
      </c>
      <c r="K1735">
        <v>1213130</v>
      </c>
      <c r="L1735" t="s">
        <v>414</v>
      </c>
      <c r="O1735">
        <v>10014620</v>
      </c>
      <c r="P1735" t="s">
        <v>413</v>
      </c>
      <c r="Q1735">
        <v>0</v>
      </c>
      <c r="R1735" t="s">
        <v>347</v>
      </c>
      <c r="S1735" t="s">
        <v>3901</v>
      </c>
      <c r="T1735">
        <v>11416266</v>
      </c>
      <c r="U1735">
        <v>45546</v>
      </c>
      <c r="V1735">
        <v>45839</v>
      </c>
      <c r="W1735">
        <v>45835</v>
      </c>
      <c r="X1735">
        <v>0</v>
      </c>
      <c r="Y1735">
        <v>1290900</v>
      </c>
      <c r="Z1735" t="s">
        <v>1568</v>
      </c>
      <c r="AA1735" t="s">
        <v>245</v>
      </c>
      <c r="AB1735" t="s">
        <v>121</v>
      </c>
      <c r="AC1735" t="s">
        <v>255</v>
      </c>
      <c r="AD1735" t="s">
        <v>141</v>
      </c>
      <c r="AE1735" t="s">
        <v>245</v>
      </c>
      <c r="AF1735" t="s">
        <v>1812</v>
      </c>
      <c r="AG1735">
        <v>2</v>
      </c>
    </row>
    <row r="1736" spans="1:33" x14ac:dyDescent="0.35">
      <c r="A1736" t="s">
        <v>313</v>
      </c>
      <c r="B1736">
        <v>6476463</v>
      </c>
      <c r="C1736" t="s">
        <v>129</v>
      </c>
      <c r="D1736" t="s">
        <v>1056</v>
      </c>
      <c r="E1736" t="s">
        <v>310</v>
      </c>
      <c r="F1736" t="s">
        <v>133</v>
      </c>
      <c r="G1736" t="s">
        <v>132</v>
      </c>
      <c r="H1736">
        <v>45839</v>
      </c>
      <c r="I1736">
        <v>45869</v>
      </c>
      <c r="J1736" t="s">
        <v>3476</v>
      </c>
      <c r="K1736">
        <v>1213130</v>
      </c>
      <c r="L1736" t="s">
        <v>314</v>
      </c>
      <c r="O1736">
        <v>10014619</v>
      </c>
      <c r="P1736" t="s">
        <v>313</v>
      </c>
      <c r="Q1736">
        <v>0</v>
      </c>
      <c r="R1736" t="s">
        <v>347</v>
      </c>
      <c r="S1736" t="s">
        <v>3901</v>
      </c>
      <c r="T1736">
        <v>11447105</v>
      </c>
      <c r="U1736">
        <v>45546</v>
      </c>
      <c r="V1736">
        <v>45839</v>
      </c>
      <c r="W1736">
        <v>45835</v>
      </c>
      <c r="X1736">
        <v>0</v>
      </c>
      <c r="Y1736">
        <v>1290900</v>
      </c>
      <c r="Z1736" t="s">
        <v>1568</v>
      </c>
      <c r="AA1736" t="s">
        <v>245</v>
      </c>
      <c r="AB1736" t="s">
        <v>121</v>
      </c>
      <c r="AC1736" t="s">
        <v>255</v>
      </c>
      <c r="AD1736" t="s">
        <v>122</v>
      </c>
      <c r="AE1736" t="s">
        <v>245</v>
      </c>
      <c r="AF1736" t="s">
        <v>1812</v>
      </c>
      <c r="AG1736">
        <v>1</v>
      </c>
    </row>
    <row r="1737" spans="1:33" x14ac:dyDescent="0.35">
      <c r="A1737" t="s">
        <v>148</v>
      </c>
      <c r="B1737">
        <v>6476439</v>
      </c>
      <c r="C1737" t="s">
        <v>129</v>
      </c>
      <c r="D1737" t="s">
        <v>1057</v>
      </c>
      <c r="E1737" t="s">
        <v>310</v>
      </c>
      <c r="F1737" t="s">
        <v>133</v>
      </c>
      <c r="G1737" t="s">
        <v>147</v>
      </c>
      <c r="H1737">
        <v>45809</v>
      </c>
      <c r="I1737">
        <v>45838</v>
      </c>
      <c r="J1737" t="s">
        <v>856</v>
      </c>
      <c r="K1737">
        <v>1213130</v>
      </c>
      <c r="L1737" t="s">
        <v>297</v>
      </c>
      <c r="O1737">
        <v>10014617</v>
      </c>
      <c r="P1737" t="s">
        <v>148</v>
      </c>
      <c r="Q1737">
        <v>0</v>
      </c>
      <c r="R1737" t="s">
        <v>347</v>
      </c>
      <c r="S1737" t="s">
        <v>3901</v>
      </c>
      <c r="T1737">
        <v>11459175</v>
      </c>
      <c r="U1737">
        <v>45546</v>
      </c>
      <c r="V1737">
        <v>45809</v>
      </c>
      <c r="W1737">
        <v>45835</v>
      </c>
      <c r="X1737">
        <v>0</v>
      </c>
      <c r="Y1737">
        <v>1290900</v>
      </c>
      <c r="Z1737" t="s">
        <v>1568</v>
      </c>
      <c r="AA1737" t="s">
        <v>245</v>
      </c>
      <c r="AB1737" t="s">
        <v>121</v>
      </c>
      <c r="AC1737" t="s">
        <v>255</v>
      </c>
      <c r="AD1737" t="s">
        <v>141</v>
      </c>
      <c r="AE1737" t="s">
        <v>245</v>
      </c>
      <c r="AF1737" t="s">
        <v>3326</v>
      </c>
      <c r="AG1737">
        <v>2</v>
      </c>
    </row>
    <row r="1738" spans="1:33" x14ac:dyDescent="0.35">
      <c r="A1738" t="s">
        <v>237</v>
      </c>
      <c r="B1738">
        <v>6476432</v>
      </c>
      <c r="C1738" t="s">
        <v>129</v>
      </c>
      <c r="D1738" t="s">
        <v>1058</v>
      </c>
      <c r="E1738" t="s">
        <v>310</v>
      </c>
      <c r="F1738" t="s">
        <v>133</v>
      </c>
      <c r="G1738" t="s">
        <v>147</v>
      </c>
      <c r="H1738">
        <v>45809</v>
      </c>
      <c r="I1738">
        <v>45809</v>
      </c>
      <c r="J1738" t="s">
        <v>856</v>
      </c>
      <c r="K1738">
        <v>1213130</v>
      </c>
      <c r="L1738" t="s">
        <v>386</v>
      </c>
      <c r="O1738">
        <v>10014625</v>
      </c>
      <c r="P1738" t="s">
        <v>237</v>
      </c>
      <c r="Q1738">
        <v>0</v>
      </c>
      <c r="R1738" t="s">
        <v>329</v>
      </c>
      <c r="S1738" t="s">
        <v>343</v>
      </c>
      <c r="T1738">
        <v>11423444</v>
      </c>
      <c r="U1738">
        <v>45546</v>
      </c>
      <c r="V1738">
        <v>45809</v>
      </c>
      <c r="W1738">
        <v>45776</v>
      </c>
      <c r="X1738">
        <v>0</v>
      </c>
      <c r="Y1738">
        <v>1290900</v>
      </c>
      <c r="Z1738" t="s">
        <v>1568</v>
      </c>
      <c r="AA1738" t="s">
        <v>245</v>
      </c>
      <c r="AB1738" t="s">
        <v>121</v>
      </c>
      <c r="AC1738" t="s">
        <v>255</v>
      </c>
      <c r="AD1738" t="s">
        <v>141</v>
      </c>
      <c r="AE1738" t="s">
        <v>245</v>
      </c>
      <c r="AF1738" t="s">
        <v>3326</v>
      </c>
      <c r="AG1738">
        <v>1</v>
      </c>
    </row>
    <row r="1739" spans="1:33" x14ac:dyDescent="0.35">
      <c r="A1739" t="s">
        <v>294</v>
      </c>
      <c r="B1739">
        <v>6476427</v>
      </c>
      <c r="C1739" t="s">
        <v>129</v>
      </c>
      <c r="D1739" t="s">
        <v>1059</v>
      </c>
      <c r="E1739" t="s">
        <v>310</v>
      </c>
      <c r="F1739" t="s">
        <v>133</v>
      </c>
      <c r="G1739" t="s">
        <v>147</v>
      </c>
      <c r="H1739">
        <v>45809</v>
      </c>
      <c r="I1739">
        <v>45838</v>
      </c>
      <c r="J1739" t="s">
        <v>856</v>
      </c>
      <c r="K1739">
        <v>1213130</v>
      </c>
      <c r="L1739" t="s">
        <v>295</v>
      </c>
      <c r="O1739">
        <v>10014618</v>
      </c>
      <c r="P1739" t="s">
        <v>294</v>
      </c>
      <c r="Q1739">
        <v>0</v>
      </c>
      <c r="R1739" t="s">
        <v>329</v>
      </c>
      <c r="S1739" t="s">
        <v>3901</v>
      </c>
      <c r="T1739">
        <v>11413931</v>
      </c>
      <c r="U1739">
        <v>45546</v>
      </c>
      <c r="V1739">
        <v>45809</v>
      </c>
      <c r="W1739">
        <v>45835</v>
      </c>
      <c r="X1739">
        <v>0</v>
      </c>
      <c r="Y1739">
        <v>1290900</v>
      </c>
      <c r="Z1739" t="s">
        <v>1568</v>
      </c>
      <c r="AA1739" t="s">
        <v>245</v>
      </c>
      <c r="AB1739" t="s">
        <v>121</v>
      </c>
      <c r="AC1739" t="s">
        <v>255</v>
      </c>
      <c r="AD1739" t="s">
        <v>141</v>
      </c>
      <c r="AE1739" t="s">
        <v>245</v>
      </c>
      <c r="AF1739" t="s">
        <v>3326</v>
      </c>
      <c r="AG1739">
        <v>4</v>
      </c>
    </row>
    <row r="1740" spans="1:33" x14ac:dyDescent="0.35">
      <c r="A1740" t="s">
        <v>294</v>
      </c>
      <c r="B1740">
        <v>6476425</v>
      </c>
      <c r="C1740" t="s">
        <v>129</v>
      </c>
      <c r="D1740" t="s">
        <v>1052</v>
      </c>
      <c r="E1740" t="s">
        <v>310</v>
      </c>
      <c r="F1740" t="s">
        <v>133</v>
      </c>
      <c r="G1740" t="s">
        <v>147</v>
      </c>
      <c r="H1740">
        <v>45809</v>
      </c>
      <c r="I1740">
        <v>45809</v>
      </c>
      <c r="J1740" t="s">
        <v>856</v>
      </c>
      <c r="K1740">
        <v>1213130</v>
      </c>
      <c r="L1740" t="s">
        <v>295</v>
      </c>
      <c r="O1740">
        <v>10014618</v>
      </c>
      <c r="P1740" t="s">
        <v>294</v>
      </c>
      <c r="Q1740">
        <v>0</v>
      </c>
      <c r="R1740" t="s">
        <v>329</v>
      </c>
      <c r="S1740" t="s">
        <v>343</v>
      </c>
      <c r="T1740">
        <v>11428428</v>
      </c>
      <c r="U1740">
        <v>45546</v>
      </c>
      <c r="V1740">
        <v>45809</v>
      </c>
      <c r="W1740">
        <v>45776</v>
      </c>
      <c r="X1740">
        <v>0</v>
      </c>
      <c r="Y1740">
        <v>1290900</v>
      </c>
      <c r="Z1740" t="s">
        <v>1568</v>
      </c>
      <c r="AA1740" t="s">
        <v>245</v>
      </c>
      <c r="AB1740" t="s">
        <v>121</v>
      </c>
      <c r="AC1740" t="s">
        <v>255</v>
      </c>
      <c r="AD1740" t="s">
        <v>122</v>
      </c>
      <c r="AE1740" t="s">
        <v>245</v>
      </c>
      <c r="AF1740" t="s">
        <v>1812</v>
      </c>
      <c r="AG1740">
        <v>2</v>
      </c>
    </row>
    <row r="1741" spans="1:33" x14ac:dyDescent="0.35">
      <c r="A1741" t="s">
        <v>294</v>
      </c>
      <c r="B1741">
        <v>6476420</v>
      </c>
      <c r="C1741" t="s">
        <v>129</v>
      </c>
      <c r="D1741" t="s">
        <v>1060</v>
      </c>
      <c r="E1741" t="s">
        <v>310</v>
      </c>
      <c r="F1741" t="s">
        <v>259</v>
      </c>
      <c r="G1741" t="s">
        <v>425</v>
      </c>
      <c r="H1741">
        <v>45809</v>
      </c>
      <c r="I1741">
        <v>45809</v>
      </c>
      <c r="J1741" t="s">
        <v>856</v>
      </c>
      <c r="K1741">
        <v>1213130</v>
      </c>
      <c r="L1741" t="s">
        <v>295</v>
      </c>
      <c r="M1741">
        <v>45816</v>
      </c>
      <c r="N1741">
        <v>45816</v>
      </c>
      <c r="O1741">
        <v>10014618</v>
      </c>
      <c r="P1741" t="s">
        <v>294</v>
      </c>
      <c r="Q1741">
        <v>0</v>
      </c>
      <c r="R1741" t="s">
        <v>329</v>
      </c>
      <c r="S1741" t="s">
        <v>308</v>
      </c>
      <c r="T1741">
        <v>11428427</v>
      </c>
      <c r="U1741">
        <v>45546</v>
      </c>
      <c r="V1741">
        <v>45809</v>
      </c>
      <c r="W1741">
        <v>45817</v>
      </c>
      <c r="X1741">
        <v>0</v>
      </c>
      <c r="Y1741">
        <v>1290900</v>
      </c>
      <c r="Z1741" t="s">
        <v>1568</v>
      </c>
      <c r="AA1741" t="s">
        <v>245</v>
      </c>
      <c r="AB1741" t="s">
        <v>121</v>
      </c>
      <c r="AC1741" t="s">
        <v>255</v>
      </c>
      <c r="AD1741" t="s">
        <v>135</v>
      </c>
      <c r="AE1741" t="s">
        <v>245</v>
      </c>
      <c r="AF1741" t="s">
        <v>3326</v>
      </c>
      <c r="AG1741">
        <v>2</v>
      </c>
    </row>
    <row r="1742" spans="1:33" x14ac:dyDescent="0.35">
      <c r="A1742" t="s">
        <v>202</v>
      </c>
      <c r="B1742">
        <v>6476340</v>
      </c>
      <c r="C1742" t="s">
        <v>129</v>
      </c>
      <c r="D1742" t="s">
        <v>1061</v>
      </c>
      <c r="E1742" t="s">
        <v>310</v>
      </c>
      <c r="F1742" t="s">
        <v>125</v>
      </c>
      <c r="G1742" t="s">
        <v>153</v>
      </c>
      <c r="H1742">
        <v>45870</v>
      </c>
      <c r="I1742">
        <v>45900</v>
      </c>
      <c r="J1742" t="s">
        <v>3475</v>
      </c>
      <c r="K1742">
        <v>1213130</v>
      </c>
      <c r="L1742" t="s">
        <v>396</v>
      </c>
      <c r="O1742">
        <v>10014615</v>
      </c>
      <c r="P1742" t="s">
        <v>202</v>
      </c>
      <c r="Q1742">
        <v>0</v>
      </c>
      <c r="R1742" t="s">
        <v>347</v>
      </c>
      <c r="S1742" t="s">
        <v>3901</v>
      </c>
      <c r="T1742">
        <v>11396409</v>
      </c>
      <c r="U1742">
        <v>45546</v>
      </c>
      <c r="V1742">
        <v>45870</v>
      </c>
      <c r="W1742">
        <v>45835</v>
      </c>
      <c r="X1742">
        <v>0</v>
      </c>
      <c r="Y1742">
        <v>1290900</v>
      </c>
      <c r="Z1742" t="s">
        <v>1568</v>
      </c>
      <c r="AA1742" t="s">
        <v>245</v>
      </c>
      <c r="AB1742" t="s">
        <v>121</v>
      </c>
      <c r="AC1742" t="s">
        <v>255</v>
      </c>
      <c r="AD1742" t="s">
        <v>141</v>
      </c>
      <c r="AE1742" t="s">
        <v>245</v>
      </c>
      <c r="AF1742" t="s">
        <v>3326</v>
      </c>
      <c r="AG1742">
        <v>3</v>
      </c>
    </row>
    <row r="1743" spans="1:33" x14ac:dyDescent="0.35">
      <c r="A1743" t="s">
        <v>202</v>
      </c>
      <c r="B1743">
        <v>6476339</v>
      </c>
      <c r="C1743" t="s">
        <v>129</v>
      </c>
      <c r="D1743" t="s">
        <v>825</v>
      </c>
      <c r="E1743" t="s">
        <v>310</v>
      </c>
      <c r="F1743" t="s">
        <v>133</v>
      </c>
      <c r="G1743" t="s">
        <v>132</v>
      </c>
      <c r="H1743">
        <v>45839</v>
      </c>
      <c r="I1743">
        <v>45869</v>
      </c>
      <c r="J1743" t="s">
        <v>3476</v>
      </c>
      <c r="K1743">
        <v>1213130</v>
      </c>
      <c r="L1743" t="s">
        <v>396</v>
      </c>
      <c r="O1743">
        <v>10014615</v>
      </c>
      <c r="P1743" t="s">
        <v>202</v>
      </c>
      <c r="Q1743">
        <v>0</v>
      </c>
      <c r="R1743" t="s">
        <v>347</v>
      </c>
      <c r="S1743" t="s">
        <v>3901</v>
      </c>
      <c r="T1743">
        <v>11375848</v>
      </c>
      <c r="U1743">
        <v>45546</v>
      </c>
      <c r="V1743">
        <v>45839</v>
      </c>
      <c r="W1743">
        <v>45835</v>
      </c>
      <c r="X1743">
        <v>0</v>
      </c>
      <c r="Y1743">
        <v>1290900</v>
      </c>
      <c r="Z1743" t="s">
        <v>1568</v>
      </c>
      <c r="AA1743" t="s">
        <v>245</v>
      </c>
      <c r="AB1743" t="s">
        <v>121</v>
      </c>
      <c r="AC1743" t="s">
        <v>255</v>
      </c>
      <c r="AD1743" t="s">
        <v>122</v>
      </c>
      <c r="AE1743" t="s">
        <v>245</v>
      </c>
      <c r="AF1743" t="s">
        <v>1812</v>
      </c>
      <c r="AG1743">
        <v>3</v>
      </c>
    </row>
    <row r="1744" spans="1:33" x14ac:dyDescent="0.35">
      <c r="A1744" t="s">
        <v>240</v>
      </c>
      <c r="B1744">
        <v>6476338</v>
      </c>
      <c r="C1744" t="s">
        <v>129</v>
      </c>
      <c r="D1744" t="s">
        <v>851</v>
      </c>
      <c r="E1744" t="s">
        <v>310</v>
      </c>
      <c r="F1744" t="s">
        <v>133</v>
      </c>
      <c r="G1744" t="s">
        <v>147</v>
      </c>
      <c r="H1744">
        <v>45839</v>
      </c>
      <c r="I1744">
        <v>45869</v>
      </c>
      <c r="J1744" t="s">
        <v>3476</v>
      </c>
      <c r="K1744">
        <v>1213130</v>
      </c>
      <c r="L1744" t="s">
        <v>304</v>
      </c>
      <c r="O1744">
        <v>10014607</v>
      </c>
      <c r="P1744" t="s">
        <v>240</v>
      </c>
      <c r="Q1744">
        <v>0</v>
      </c>
      <c r="R1744" t="s">
        <v>329</v>
      </c>
      <c r="S1744" t="s">
        <v>3901</v>
      </c>
      <c r="T1744">
        <v>11427220</v>
      </c>
      <c r="U1744">
        <v>45546</v>
      </c>
      <c r="V1744">
        <v>45839</v>
      </c>
      <c r="W1744">
        <v>45835</v>
      </c>
      <c r="X1744">
        <v>0</v>
      </c>
      <c r="Y1744">
        <v>1290900</v>
      </c>
      <c r="Z1744" t="s">
        <v>1568</v>
      </c>
      <c r="AA1744" t="s">
        <v>245</v>
      </c>
      <c r="AB1744" t="s">
        <v>121</v>
      </c>
      <c r="AC1744" t="s">
        <v>255</v>
      </c>
      <c r="AD1744" t="s">
        <v>122</v>
      </c>
      <c r="AE1744" t="s">
        <v>245</v>
      </c>
      <c r="AF1744" t="s">
        <v>1812</v>
      </c>
      <c r="AG1744">
        <v>1</v>
      </c>
    </row>
    <row r="1745" spans="1:33" x14ac:dyDescent="0.35">
      <c r="A1745" t="s">
        <v>237</v>
      </c>
      <c r="B1745">
        <v>6476334</v>
      </c>
      <c r="C1745" t="s">
        <v>129</v>
      </c>
      <c r="D1745" t="s">
        <v>1062</v>
      </c>
      <c r="E1745" t="s">
        <v>310</v>
      </c>
      <c r="F1745" t="s">
        <v>133</v>
      </c>
      <c r="G1745" t="s">
        <v>147</v>
      </c>
      <c r="H1745">
        <v>45839</v>
      </c>
      <c r="I1745">
        <v>45869</v>
      </c>
      <c r="J1745" t="s">
        <v>3476</v>
      </c>
      <c r="K1745">
        <v>1213130</v>
      </c>
      <c r="L1745" t="s">
        <v>386</v>
      </c>
      <c r="O1745">
        <v>10014625</v>
      </c>
      <c r="P1745" t="s">
        <v>237</v>
      </c>
      <c r="Q1745">
        <v>0</v>
      </c>
      <c r="R1745" t="s">
        <v>329</v>
      </c>
      <c r="S1745" t="s">
        <v>3901</v>
      </c>
      <c r="T1745">
        <v>11400893</v>
      </c>
      <c r="U1745">
        <v>45546</v>
      </c>
      <c r="V1745">
        <v>45839</v>
      </c>
      <c r="W1745">
        <v>45835</v>
      </c>
      <c r="X1745">
        <v>0</v>
      </c>
      <c r="Y1745">
        <v>1290900</v>
      </c>
      <c r="Z1745" t="s">
        <v>1568</v>
      </c>
      <c r="AA1745" t="s">
        <v>245</v>
      </c>
      <c r="AB1745" t="s">
        <v>121</v>
      </c>
      <c r="AC1745" t="s">
        <v>255</v>
      </c>
      <c r="AD1745" t="s">
        <v>141</v>
      </c>
      <c r="AE1745" t="s">
        <v>245</v>
      </c>
      <c r="AF1745" t="s">
        <v>1812</v>
      </c>
      <c r="AG1745">
        <v>6</v>
      </c>
    </row>
    <row r="1746" spans="1:33" x14ac:dyDescent="0.35">
      <c r="A1746" t="s">
        <v>403</v>
      </c>
      <c r="B1746">
        <v>6476328</v>
      </c>
      <c r="C1746" t="s">
        <v>129</v>
      </c>
      <c r="D1746" t="s">
        <v>1063</v>
      </c>
      <c r="E1746" t="s">
        <v>310</v>
      </c>
      <c r="F1746" t="s">
        <v>133</v>
      </c>
      <c r="G1746" t="s">
        <v>147</v>
      </c>
      <c r="H1746">
        <v>45839</v>
      </c>
      <c r="I1746">
        <v>45869</v>
      </c>
      <c r="J1746" t="s">
        <v>3476</v>
      </c>
      <c r="K1746">
        <v>1213130</v>
      </c>
      <c r="L1746" t="s">
        <v>404</v>
      </c>
      <c r="O1746">
        <v>10014622</v>
      </c>
      <c r="P1746" t="s">
        <v>403</v>
      </c>
      <c r="Q1746">
        <v>0</v>
      </c>
      <c r="R1746" t="s">
        <v>329</v>
      </c>
      <c r="S1746" t="s">
        <v>329</v>
      </c>
      <c r="T1746">
        <v>11453696</v>
      </c>
      <c r="U1746">
        <v>45546</v>
      </c>
      <c r="V1746">
        <v>45839</v>
      </c>
      <c r="W1746">
        <v>45835</v>
      </c>
      <c r="X1746">
        <v>0</v>
      </c>
      <c r="Y1746">
        <v>1290900</v>
      </c>
      <c r="Z1746" t="s">
        <v>1568</v>
      </c>
      <c r="AA1746" t="s">
        <v>245</v>
      </c>
      <c r="AB1746" t="s">
        <v>121</v>
      </c>
      <c r="AC1746" t="s">
        <v>255</v>
      </c>
      <c r="AD1746" t="s">
        <v>122</v>
      </c>
      <c r="AE1746" t="s">
        <v>245</v>
      </c>
      <c r="AF1746" t="s">
        <v>1812</v>
      </c>
      <c r="AG1746">
        <v>2</v>
      </c>
    </row>
    <row r="1747" spans="1:33" x14ac:dyDescent="0.35">
      <c r="A1747" t="s">
        <v>206</v>
      </c>
      <c r="B1747">
        <v>6476320</v>
      </c>
      <c r="C1747" t="s">
        <v>129</v>
      </c>
      <c r="D1747" t="s">
        <v>1064</v>
      </c>
      <c r="E1747" t="s">
        <v>310</v>
      </c>
      <c r="F1747" t="s">
        <v>133</v>
      </c>
      <c r="G1747" t="s">
        <v>132</v>
      </c>
      <c r="H1747">
        <v>45839</v>
      </c>
      <c r="I1747">
        <v>45869</v>
      </c>
      <c r="J1747" t="s">
        <v>3476</v>
      </c>
      <c r="K1747">
        <v>1213130</v>
      </c>
      <c r="L1747" t="s">
        <v>339</v>
      </c>
      <c r="O1747">
        <v>10014614</v>
      </c>
      <c r="P1747" t="s">
        <v>206</v>
      </c>
      <c r="Q1747">
        <v>0</v>
      </c>
      <c r="R1747" t="s">
        <v>347</v>
      </c>
      <c r="S1747" t="s">
        <v>3901</v>
      </c>
      <c r="T1747">
        <v>11434010</v>
      </c>
      <c r="U1747">
        <v>45546</v>
      </c>
      <c r="V1747">
        <v>45839</v>
      </c>
      <c r="W1747">
        <v>45835</v>
      </c>
      <c r="X1747">
        <v>0</v>
      </c>
      <c r="Y1747">
        <v>1290900</v>
      </c>
      <c r="Z1747" t="s">
        <v>1568</v>
      </c>
      <c r="AA1747" t="s">
        <v>245</v>
      </c>
      <c r="AB1747" t="s">
        <v>121</v>
      </c>
      <c r="AC1747" t="s">
        <v>255</v>
      </c>
      <c r="AD1747" t="s">
        <v>122</v>
      </c>
      <c r="AE1747" t="s">
        <v>245</v>
      </c>
      <c r="AF1747" t="s">
        <v>1812</v>
      </c>
      <c r="AG1747">
        <v>6</v>
      </c>
    </row>
    <row r="1748" spans="1:33" x14ac:dyDescent="0.35">
      <c r="A1748" t="s">
        <v>206</v>
      </c>
      <c r="B1748">
        <v>6476298</v>
      </c>
      <c r="C1748" t="s">
        <v>129</v>
      </c>
      <c r="D1748" t="s">
        <v>854</v>
      </c>
      <c r="E1748" t="s">
        <v>310</v>
      </c>
      <c r="F1748" t="s">
        <v>133</v>
      </c>
      <c r="G1748" t="s">
        <v>147</v>
      </c>
      <c r="H1748">
        <v>45839</v>
      </c>
      <c r="I1748">
        <v>45869</v>
      </c>
      <c r="J1748" t="s">
        <v>856</v>
      </c>
      <c r="K1748">
        <v>1213130</v>
      </c>
      <c r="L1748" t="s">
        <v>339</v>
      </c>
      <c r="O1748">
        <v>10014614</v>
      </c>
      <c r="P1748" t="s">
        <v>206</v>
      </c>
      <c r="Q1748">
        <v>0</v>
      </c>
      <c r="R1748" t="s">
        <v>347</v>
      </c>
      <c r="S1748" t="s">
        <v>3901</v>
      </c>
      <c r="T1748">
        <v>11416243</v>
      </c>
      <c r="U1748">
        <v>45546</v>
      </c>
      <c r="V1748">
        <v>45839</v>
      </c>
      <c r="W1748">
        <v>45835</v>
      </c>
      <c r="X1748">
        <v>0</v>
      </c>
      <c r="Y1748">
        <v>1290900</v>
      </c>
      <c r="Z1748" t="s">
        <v>1568</v>
      </c>
      <c r="AA1748" t="s">
        <v>245</v>
      </c>
      <c r="AB1748" t="s">
        <v>121</v>
      </c>
      <c r="AC1748" t="s">
        <v>255</v>
      </c>
      <c r="AD1748" t="s">
        <v>122</v>
      </c>
      <c r="AE1748" t="s">
        <v>245</v>
      </c>
      <c r="AF1748" t="s">
        <v>1812</v>
      </c>
      <c r="AG1748">
        <v>3</v>
      </c>
    </row>
    <row r="1749" spans="1:33" x14ac:dyDescent="0.35">
      <c r="A1749" t="s">
        <v>223</v>
      </c>
      <c r="B1749">
        <v>6476291</v>
      </c>
      <c r="C1749" t="s">
        <v>129</v>
      </c>
      <c r="D1749" t="s">
        <v>1006</v>
      </c>
      <c r="E1749" t="s">
        <v>310</v>
      </c>
      <c r="F1749" t="s">
        <v>439</v>
      </c>
      <c r="G1749" t="s">
        <v>153</v>
      </c>
      <c r="H1749">
        <v>45870</v>
      </c>
      <c r="I1749">
        <v>45900</v>
      </c>
      <c r="J1749" t="s">
        <v>3475</v>
      </c>
      <c r="K1749">
        <v>1213130</v>
      </c>
      <c r="L1749" t="s">
        <v>303</v>
      </c>
      <c r="O1749">
        <v>10014613</v>
      </c>
      <c r="P1749" t="s">
        <v>223</v>
      </c>
      <c r="Q1749">
        <v>0</v>
      </c>
      <c r="R1749" t="s">
        <v>347</v>
      </c>
      <c r="S1749" t="s">
        <v>3901</v>
      </c>
      <c r="T1749">
        <v>11432931</v>
      </c>
      <c r="U1749">
        <v>45546</v>
      </c>
      <c r="V1749">
        <v>45870</v>
      </c>
      <c r="W1749">
        <v>45835</v>
      </c>
      <c r="X1749">
        <v>0</v>
      </c>
      <c r="Y1749">
        <v>1290900</v>
      </c>
      <c r="Z1749" t="s">
        <v>1568</v>
      </c>
      <c r="AA1749" t="s">
        <v>245</v>
      </c>
      <c r="AB1749" t="s">
        <v>121</v>
      </c>
      <c r="AC1749" t="s">
        <v>255</v>
      </c>
      <c r="AD1749" t="s">
        <v>141</v>
      </c>
      <c r="AE1749" t="s">
        <v>245</v>
      </c>
      <c r="AF1749" t="s">
        <v>1812</v>
      </c>
      <c r="AG1749">
        <v>1</v>
      </c>
    </row>
    <row r="1750" spans="1:33" x14ac:dyDescent="0.35">
      <c r="A1750" t="s">
        <v>224</v>
      </c>
      <c r="B1750">
        <v>6476285</v>
      </c>
      <c r="C1750" t="s">
        <v>129</v>
      </c>
      <c r="D1750" t="s">
        <v>1007</v>
      </c>
      <c r="E1750" t="s">
        <v>310</v>
      </c>
      <c r="F1750" t="s">
        <v>133</v>
      </c>
      <c r="G1750" t="s">
        <v>147</v>
      </c>
      <c r="H1750">
        <v>45839</v>
      </c>
      <c r="I1750">
        <v>45839</v>
      </c>
      <c r="J1750" t="s">
        <v>856</v>
      </c>
      <c r="K1750">
        <v>1213130</v>
      </c>
      <c r="L1750" t="s">
        <v>389</v>
      </c>
      <c r="O1750">
        <v>10014612</v>
      </c>
      <c r="P1750" t="s">
        <v>224</v>
      </c>
      <c r="Q1750">
        <v>0</v>
      </c>
      <c r="R1750" t="s">
        <v>347</v>
      </c>
      <c r="S1750" t="s">
        <v>329</v>
      </c>
      <c r="T1750">
        <v>11440929</v>
      </c>
      <c r="U1750">
        <v>45546</v>
      </c>
      <c r="V1750">
        <v>45839</v>
      </c>
      <c r="W1750">
        <v>45809</v>
      </c>
      <c r="X1750">
        <v>0</v>
      </c>
      <c r="Y1750">
        <v>1290900</v>
      </c>
      <c r="Z1750" t="s">
        <v>1568</v>
      </c>
      <c r="AA1750" t="s">
        <v>245</v>
      </c>
      <c r="AB1750" t="s">
        <v>121</v>
      </c>
      <c r="AC1750" t="s">
        <v>255</v>
      </c>
      <c r="AD1750" t="s">
        <v>122</v>
      </c>
      <c r="AE1750" t="s">
        <v>245</v>
      </c>
      <c r="AF1750" t="s">
        <v>1812</v>
      </c>
      <c r="AG1750">
        <v>4</v>
      </c>
    </row>
    <row r="1751" spans="1:33" x14ac:dyDescent="0.35">
      <c r="A1751" t="s">
        <v>571</v>
      </c>
      <c r="B1751">
        <v>6476265</v>
      </c>
      <c r="C1751" t="s">
        <v>511</v>
      </c>
      <c r="D1751" t="s">
        <v>1008</v>
      </c>
      <c r="E1751" t="s">
        <v>310</v>
      </c>
      <c r="F1751" t="s">
        <v>259</v>
      </c>
      <c r="G1751" t="s">
        <v>192</v>
      </c>
      <c r="H1751">
        <v>45701</v>
      </c>
      <c r="I1751">
        <v>45701</v>
      </c>
      <c r="J1751" t="s">
        <v>856</v>
      </c>
      <c r="K1751">
        <v>1291900</v>
      </c>
      <c r="L1751" t="s">
        <v>572</v>
      </c>
      <c r="O1751">
        <v>202332</v>
      </c>
      <c r="P1751" t="s">
        <v>573</v>
      </c>
      <c r="Q1751">
        <v>52002.16</v>
      </c>
      <c r="R1751" t="s">
        <v>343</v>
      </c>
      <c r="S1751" t="s">
        <v>347</v>
      </c>
      <c r="T1751">
        <v>11462405</v>
      </c>
      <c r="U1751">
        <v>45546</v>
      </c>
      <c r="V1751">
        <v>45701</v>
      </c>
      <c r="W1751">
        <v>45805</v>
      </c>
      <c r="X1751">
        <v>52002.16</v>
      </c>
      <c r="Y1751">
        <v>1290900</v>
      </c>
      <c r="Z1751" t="s">
        <v>1568</v>
      </c>
      <c r="AA1751" t="s">
        <v>249</v>
      </c>
      <c r="AB1751" t="s">
        <v>432</v>
      </c>
      <c r="AC1751" t="s">
        <v>255</v>
      </c>
      <c r="AD1751" t="s">
        <v>135</v>
      </c>
      <c r="AE1751" t="s">
        <v>249</v>
      </c>
      <c r="AF1751" t="s">
        <v>3326</v>
      </c>
      <c r="AG1751">
        <v>0</v>
      </c>
    </row>
    <row r="1752" spans="1:33" x14ac:dyDescent="0.35">
      <c r="A1752" t="s">
        <v>217</v>
      </c>
      <c r="B1752">
        <v>6476259</v>
      </c>
      <c r="C1752" t="s">
        <v>129</v>
      </c>
      <c r="D1752" t="s">
        <v>1009</v>
      </c>
      <c r="E1752" t="s">
        <v>310</v>
      </c>
      <c r="F1752" t="s">
        <v>133</v>
      </c>
      <c r="G1752" t="s">
        <v>132</v>
      </c>
      <c r="H1752">
        <v>45839</v>
      </c>
      <c r="I1752">
        <v>45869</v>
      </c>
      <c r="J1752" t="s">
        <v>3476</v>
      </c>
      <c r="K1752">
        <v>1213130</v>
      </c>
      <c r="L1752" t="s">
        <v>320</v>
      </c>
      <c r="O1752">
        <v>10014611</v>
      </c>
      <c r="P1752" t="s">
        <v>217</v>
      </c>
      <c r="Q1752">
        <v>0</v>
      </c>
      <c r="R1752" t="s">
        <v>347</v>
      </c>
      <c r="S1752" t="s">
        <v>3901</v>
      </c>
      <c r="T1752">
        <v>11442654</v>
      </c>
      <c r="U1752">
        <v>45546</v>
      </c>
      <c r="V1752">
        <v>45839</v>
      </c>
      <c r="W1752">
        <v>45835</v>
      </c>
      <c r="X1752">
        <v>0</v>
      </c>
      <c r="Y1752">
        <v>1290900</v>
      </c>
      <c r="Z1752" t="s">
        <v>1568</v>
      </c>
      <c r="AA1752" t="s">
        <v>245</v>
      </c>
      <c r="AB1752" t="s">
        <v>121</v>
      </c>
      <c r="AC1752" t="s">
        <v>255</v>
      </c>
      <c r="AD1752" t="s">
        <v>122</v>
      </c>
      <c r="AE1752" t="s">
        <v>245</v>
      </c>
      <c r="AF1752" t="s">
        <v>1812</v>
      </c>
      <c r="AG1752">
        <v>4</v>
      </c>
    </row>
    <row r="1753" spans="1:33" x14ac:dyDescent="0.35">
      <c r="A1753" t="s">
        <v>216</v>
      </c>
      <c r="B1753">
        <v>6476152</v>
      </c>
      <c r="C1753" t="s">
        <v>129</v>
      </c>
      <c r="D1753" t="s">
        <v>1120</v>
      </c>
      <c r="E1753" t="s">
        <v>310</v>
      </c>
      <c r="F1753" t="s">
        <v>439</v>
      </c>
      <c r="G1753" t="s">
        <v>136</v>
      </c>
      <c r="H1753">
        <v>45839</v>
      </c>
      <c r="I1753">
        <v>45869</v>
      </c>
      <c r="J1753" t="s">
        <v>3476</v>
      </c>
      <c r="K1753">
        <v>1215154</v>
      </c>
      <c r="L1753" t="s">
        <v>282</v>
      </c>
      <c r="O1753">
        <v>10014642</v>
      </c>
      <c r="P1753" t="s">
        <v>216</v>
      </c>
      <c r="Q1753">
        <v>5967.39</v>
      </c>
      <c r="R1753" t="s">
        <v>343</v>
      </c>
      <c r="S1753" t="s">
        <v>3901</v>
      </c>
      <c r="T1753">
        <v>11461833</v>
      </c>
      <c r="U1753">
        <v>45545</v>
      </c>
      <c r="V1753">
        <v>45839</v>
      </c>
      <c r="W1753">
        <v>45835</v>
      </c>
      <c r="X1753">
        <v>5967.39</v>
      </c>
      <c r="Y1753">
        <v>1290900</v>
      </c>
      <c r="Z1753" t="s">
        <v>1568</v>
      </c>
      <c r="AA1753" t="s">
        <v>246</v>
      </c>
      <c r="AB1753" t="s">
        <v>121</v>
      </c>
      <c r="AC1753" t="s">
        <v>255</v>
      </c>
      <c r="AD1753" t="s">
        <v>135</v>
      </c>
      <c r="AE1753" t="s">
        <v>246</v>
      </c>
      <c r="AF1753" t="s">
        <v>3326</v>
      </c>
      <c r="AG1753">
        <v>3</v>
      </c>
    </row>
    <row r="1754" spans="1:33" x14ac:dyDescent="0.35">
      <c r="A1754" t="s">
        <v>152</v>
      </c>
      <c r="B1754">
        <v>6476021</v>
      </c>
      <c r="C1754" t="s">
        <v>129</v>
      </c>
      <c r="D1754" t="s">
        <v>1005</v>
      </c>
      <c r="E1754" t="s">
        <v>310</v>
      </c>
      <c r="F1754" t="s">
        <v>133</v>
      </c>
      <c r="G1754" t="s">
        <v>147</v>
      </c>
      <c r="H1754">
        <v>45870</v>
      </c>
      <c r="I1754">
        <v>45900</v>
      </c>
      <c r="J1754" t="s">
        <v>3475</v>
      </c>
      <c r="K1754">
        <v>1215156</v>
      </c>
      <c r="L1754" t="s">
        <v>307</v>
      </c>
      <c r="O1754">
        <v>10014641</v>
      </c>
      <c r="P1754" t="s">
        <v>152</v>
      </c>
      <c r="Q1754">
        <v>0</v>
      </c>
      <c r="R1754" t="s">
        <v>347</v>
      </c>
      <c r="S1754" t="s">
        <v>329</v>
      </c>
      <c r="T1754">
        <v>11431384</v>
      </c>
      <c r="U1754">
        <v>45544</v>
      </c>
      <c r="V1754">
        <v>45870</v>
      </c>
      <c r="W1754">
        <v>45809</v>
      </c>
      <c r="X1754">
        <v>0</v>
      </c>
      <c r="Y1754">
        <v>1290900</v>
      </c>
      <c r="Z1754" t="s">
        <v>1568</v>
      </c>
      <c r="AA1754" t="s">
        <v>246</v>
      </c>
      <c r="AB1754" t="s">
        <v>121</v>
      </c>
      <c r="AC1754" t="s">
        <v>255</v>
      </c>
      <c r="AD1754" t="s">
        <v>141</v>
      </c>
      <c r="AE1754" t="s">
        <v>246</v>
      </c>
      <c r="AF1754" t="s">
        <v>3326</v>
      </c>
      <c r="AG1754">
        <v>8</v>
      </c>
    </row>
    <row r="1755" spans="1:33" x14ac:dyDescent="0.35">
      <c r="A1755" t="s">
        <v>321</v>
      </c>
      <c r="B1755">
        <v>6475990</v>
      </c>
      <c r="C1755" t="s">
        <v>138</v>
      </c>
      <c r="D1755" t="s">
        <v>998</v>
      </c>
      <c r="E1755" t="s">
        <v>310</v>
      </c>
      <c r="F1755" t="s">
        <v>133</v>
      </c>
      <c r="G1755" t="s">
        <v>212</v>
      </c>
      <c r="H1755">
        <v>45808</v>
      </c>
      <c r="I1755">
        <v>45808</v>
      </c>
      <c r="J1755" t="s">
        <v>856</v>
      </c>
      <c r="K1755">
        <v>1291900</v>
      </c>
      <c r="L1755" t="s">
        <v>322</v>
      </c>
      <c r="O1755">
        <v>10014728</v>
      </c>
      <c r="P1755" t="s">
        <v>323</v>
      </c>
      <c r="Q1755">
        <v>0</v>
      </c>
      <c r="R1755" t="s">
        <v>269</v>
      </c>
      <c r="S1755" t="s">
        <v>347</v>
      </c>
      <c r="T1755">
        <v>11412788</v>
      </c>
      <c r="U1755">
        <v>45544</v>
      </c>
      <c r="V1755">
        <v>45808</v>
      </c>
      <c r="W1755">
        <v>45805</v>
      </c>
      <c r="X1755">
        <v>0</v>
      </c>
      <c r="Y1755">
        <v>1290900</v>
      </c>
      <c r="Z1755" t="s">
        <v>1568</v>
      </c>
      <c r="AA1755" t="s">
        <v>249</v>
      </c>
      <c r="AB1755" t="s">
        <v>121</v>
      </c>
      <c r="AC1755" t="s">
        <v>255</v>
      </c>
      <c r="AD1755" t="s">
        <v>141</v>
      </c>
      <c r="AE1755" t="s">
        <v>249</v>
      </c>
      <c r="AF1755" t="s">
        <v>3326</v>
      </c>
      <c r="AG1755">
        <v>4</v>
      </c>
    </row>
    <row r="1756" spans="1:33" x14ac:dyDescent="0.35">
      <c r="A1756" t="s">
        <v>198</v>
      </c>
      <c r="B1756">
        <v>6475979</v>
      </c>
      <c r="C1756" t="s">
        <v>129</v>
      </c>
      <c r="D1756" t="s">
        <v>1005</v>
      </c>
      <c r="E1756" t="s">
        <v>310</v>
      </c>
      <c r="F1756" t="s">
        <v>133</v>
      </c>
      <c r="G1756" t="s">
        <v>225</v>
      </c>
      <c r="H1756">
        <v>45870</v>
      </c>
      <c r="I1756">
        <v>45900</v>
      </c>
      <c r="J1756" t="s">
        <v>3475</v>
      </c>
      <c r="K1756">
        <v>1215156</v>
      </c>
      <c r="L1756" t="s">
        <v>306</v>
      </c>
      <c r="O1756">
        <v>10014640</v>
      </c>
      <c r="P1756" t="s">
        <v>198</v>
      </c>
      <c r="Q1756">
        <v>196.49</v>
      </c>
      <c r="R1756" t="s">
        <v>347</v>
      </c>
      <c r="S1756" t="s">
        <v>1087</v>
      </c>
      <c r="T1756">
        <v>11431373</v>
      </c>
      <c r="U1756">
        <v>45544</v>
      </c>
      <c r="V1756">
        <v>45870</v>
      </c>
      <c r="W1756">
        <v>45849</v>
      </c>
      <c r="X1756">
        <v>196.49</v>
      </c>
      <c r="Y1756">
        <v>1290900</v>
      </c>
      <c r="Z1756" t="s">
        <v>1568</v>
      </c>
      <c r="AA1756" t="s">
        <v>246</v>
      </c>
      <c r="AB1756" t="s">
        <v>121</v>
      </c>
      <c r="AC1756" t="s">
        <v>255</v>
      </c>
      <c r="AD1756" t="s">
        <v>141</v>
      </c>
      <c r="AE1756" t="s">
        <v>246</v>
      </c>
      <c r="AF1756" t="s">
        <v>1812</v>
      </c>
      <c r="AG1756">
        <v>8</v>
      </c>
    </row>
    <row r="1757" spans="1:33" x14ac:dyDescent="0.35">
      <c r="A1757" t="s">
        <v>264</v>
      </c>
      <c r="B1757">
        <v>6474000</v>
      </c>
      <c r="C1757" t="s">
        <v>138</v>
      </c>
      <c r="D1757" t="s">
        <v>1000</v>
      </c>
      <c r="E1757" t="s">
        <v>310</v>
      </c>
      <c r="F1757" t="s">
        <v>133</v>
      </c>
      <c r="G1757" t="s">
        <v>191</v>
      </c>
      <c r="H1757">
        <v>45809</v>
      </c>
      <c r="I1757">
        <v>45809</v>
      </c>
      <c r="J1757" t="s">
        <v>856</v>
      </c>
      <c r="K1757">
        <v>1291900</v>
      </c>
      <c r="L1757" t="s">
        <v>266</v>
      </c>
      <c r="Q1757">
        <v>0</v>
      </c>
      <c r="R1757" t="s">
        <v>269</v>
      </c>
      <c r="S1757" t="s">
        <v>347</v>
      </c>
      <c r="T1757">
        <v>11413657</v>
      </c>
      <c r="U1757">
        <v>45540</v>
      </c>
      <c r="V1757">
        <v>45809</v>
      </c>
      <c r="W1757">
        <v>45805</v>
      </c>
      <c r="X1757">
        <v>0</v>
      </c>
      <c r="Y1757">
        <v>1290900</v>
      </c>
      <c r="Z1757" t="s">
        <v>1568</v>
      </c>
      <c r="AA1757" t="s">
        <v>249</v>
      </c>
      <c r="AB1757" t="s">
        <v>121</v>
      </c>
      <c r="AC1757" t="s">
        <v>255</v>
      </c>
      <c r="AD1757" t="s">
        <v>141</v>
      </c>
      <c r="AE1757" t="s">
        <v>249</v>
      </c>
      <c r="AF1757" t="s">
        <v>3326</v>
      </c>
      <c r="AG1757">
        <v>1</v>
      </c>
    </row>
    <row r="1758" spans="1:33" x14ac:dyDescent="0.35">
      <c r="A1758" t="s">
        <v>324</v>
      </c>
      <c r="B1758">
        <v>6473826</v>
      </c>
      <c r="C1758" t="s">
        <v>138</v>
      </c>
      <c r="D1758" t="s">
        <v>1001</v>
      </c>
      <c r="E1758" t="s">
        <v>310</v>
      </c>
      <c r="F1758" t="s">
        <v>133</v>
      </c>
      <c r="G1758" t="s">
        <v>192</v>
      </c>
      <c r="H1758">
        <v>45838</v>
      </c>
      <c r="I1758">
        <v>45838</v>
      </c>
      <c r="J1758" t="s">
        <v>856</v>
      </c>
      <c r="K1758">
        <v>2230160</v>
      </c>
      <c r="L1758" t="s">
        <v>325</v>
      </c>
      <c r="O1758">
        <v>10015580</v>
      </c>
      <c r="P1758" t="s">
        <v>164</v>
      </c>
      <c r="Q1758">
        <v>1270.53</v>
      </c>
      <c r="R1758" t="s">
        <v>269</v>
      </c>
      <c r="S1758" t="s">
        <v>3891</v>
      </c>
      <c r="T1758">
        <v>11453156</v>
      </c>
      <c r="U1758">
        <v>45539</v>
      </c>
      <c r="V1758">
        <v>45838</v>
      </c>
      <c r="W1758">
        <v>45816</v>
      </c>
      <c r="X1758">
        <v>1270.53</v>
      </c>
      <c r="Y1758">
        <v>1290900</v>
      </c>
      <c r="Z1758" t="s">
        <v>1568</v>
      </c>
      <c r="AA1758" t="s">
        <v>249</v>
      </c>
      <c r="AB1758" t="s">
        <v>121</v>
      </c>
      <c r="AC1758" t="s">
        <v>255</v>
      </c>
      <c r="AD1758" t="s">
        <v>141</v>
      </c>
      <c r="AE1758" t="s">
        <v>249</v>
      </c>
      <c r="AF1758" t="s">
        <v>3326</v>
      </c>
      <c r="AG1758">
        <v>0</v>
      </c>
    </row>
    <row r="1759" spans="1:33" x14ac:dyDescent="0.35">
      <c r="A1759" t="s">
        <v>324</v>
      </c>
      <c r="B1759">
        <v>6473804</v>
      </c>
      <c r="C1759" t="s">
        <v>138</v>
      </c>
      <c r="D1759" t="s">
        <v>1002</v>
      </c>
      <c r="E1759" t="s">
        <v>310</v>
      </c>
      <c r="F1759" t="s">
        <v>125</v>
      </c>
      <c r="G1759" t="s">
        <v>192</v>
      </c>
      <c r="H1759">
        <v>45831</v>
      </c>
      <c r="I1759">
        <v>45831</v>
      </c>
      <c r="J1759" t="s">
        <v>5404</v>
      </c>
      <c r="K1759">
        <v>1216100</v>
      </c>
      <c r="L1759" t="s">
        <v>325</v>
      </c>
      <c r="O1759">
        <v>10014720</v>
      </c>
      <c r="P1759" t="s">
        <v>449</v>
      </c>
      <c r="Q1759">
        <v>2872.63</v>
      </c>
      <c r="R1759" t="s">
        <v>269</v>
      </c>
      <c r="S1759" t="s">
        <v>262</v>
      </c>
      <c r="T1759">
        <v>11410263</v>
      </c>
      <c r="U1759">
        <v>45539</v>
      </c>
      <c r="V1759">
        <v>45831</v>
      </c>
      <c r="W1759">
        <v>45838</v>
      </c>
      <c r="X1759">
        <v>2872.63</v>
      </c>
      <c r="Y1759">
        <v>1290900</v>
      </c>
      <c r="Z1759" t="s">
        <v>1568</v>
      </c>
      <c r="AA1759" t="s">
        <v>249</v>
      </c>
      <c r="AB1759" t="s">
        <v>121</v>
      </c>
      <c r="AC1759" t="s">
        <v>255</v>
      </c>
      <c r="AD1759" t="s">
        <v>135</v>
      </c>
      <c r="AE1759" t="s">
        <v>249</v>
      </c>
      <c r="AF1759" t="s">
        <v>3326</v>
      </c>
      <c r="AG1759">
        <v>0</v>
      </c>
    </row>
    <row r="1760" spans="1:33" x14ac:dyDescent="0.35">
      <c r="A1760" t="s">
        <v>324</v>
      </c>
      <c r="B1760">
        <v>6473799</v>
      </c>
      <c r="C1760" t="s">
        <v>138</v>
      </c>
      <c r="D1760" t="s">
        <v>1003</v>
      </c>
      <c r="E1760" t="s">
        <v>310</v>
      </c>
      <c r="F1760" t="s">
        <v>125</v>
      </c>
      <c r="G1760" t="s">
        <v>192</v>
      </c>
      <c r="H1760">
        <v>45831</v>
      </c>
      <c r="I1760">
        <v>45831</v>
      </c>
      <c r="J1760" t="s">
        <v>5404</v>
      </c>
      <c r="K1760">
        <v>1216100</v>
      </c>
      <c r="L1760" t="s">
        <v>325</v>
      </c>
      <c r="O1760">
        <v>10014720</v>
      </c>
      <c r="P1760" t="s">
        <v>449</v>
      </c>
      <c r="Q1760">
        <v>11401.62</v>
      </c>
      <c r="R1760" t="s">
        <v>269</v>
      </c>
      <c r="S1760" t="s">
        <v>262</v>
      </c>
      <c r="T1760">
        <v>11441404</v>
      </c>
      <c r="U1760">
        <v>45539</v>
      </c>
      <c r="V1760">
        <v>45831</v>
      </c>
      <c r="W1760">
        <v>45838</v>
      </c>
      <c r="X1760">
        <v>11401.62</v>
      </c>
      <c r="Y1760">
        <v>1290900</v>
      </c>
      <c r="Z1760" t="s">
        <v>1568</v>
      </c>
      <c r="AA1760" t="s">
        <v>249</v>
      </c>
      <c r="AB1760" t="s">
        <v>121</v>
      </c>
      <c r="AC1760" t="s">
        <v>255</v>
      </c>
      <c r="AD1760" t="s">
        <v>135</v>
      </c>
      <c r="AE1760" t="s">
        <v>249</v>
      </c>
      <c r="AF1760" t="s">
        <v>3326</v>
      </c>
      <c r="AG1760">
        <v>0</v>
      </c>
    </row>
    <row r="1761" spans="1:33" x14ac:dyDescent="0.35">
      <c r="A1761" t="s">
        <v>324</v>
      </c>
      <c r="B1761">
        <v>6473693</v>
      </c>
      <c r="C1761" t="s">
        <v>138</v>
      </c>
      <c r="D1761" t="s">
        <v>1004</v>
      </c>
      <c r="E1761" t="s">
        <v>310</v>
      </c>
      <c r="F1761" t="s">
        <v>125</v>
      </c>
      <c r="G1761" t="s">
        <v>136</v>
      </c>
      <c r="H1761">
        <v>45869</v>
      </c>
      <c r="I1761">
        <v>45869</v>
      </c>
      <c r="J1761" t="s">
        <v>856</v>
      </c>
      <c r="K1761">
        <v>1216100</v>
      </c>
      <c r="L1761" t="s">
        <v>325</v>
      </c>
      <c r="O1761">
        <v>10014726</v>
      </c>
      <c r="P1761" t="s">
        <v>412</v>
      </c>
      <c r="Q1761">
        <v>4506.5200000000004</v>
      </c>
      <c r="R1761" t="s">
        <v>269</v>
      </c>
      <c r="S1761" t="s">
        <v>3891</v>
      </c>
      <c r="T1761">
        <v>11447798</v>
      </c>
      <c r="U1761">
        <v>45539</v>
      </c>
      <c r="V1761">
        <v>45869</v>
      </c>
      <c r="W1761">
        <v>45848</v>
      </c>
      <c r="X1761">
        <v>4506.5200000000004</v>
      </c>
      <c r="Y1761">
        <v>1290900</v>
      </c>
      <c r="Z1761" t="s">
        <v>1568</v>
      </c>
      <c r="AA1761" t="s">
        <v>249</v>
      </c>
      <c r="AB1761" t="s">
        <v>121</v>
      </c>
      <c r="AC1761" t="s">
        <v>255</v>
      </c>
      <c r="AD1761" t="s">
        <v>135</v>
      </c>
      <c r="AE1761" t="s">
        <v>249</v>
      </c>
      <c r="AF1761" t="s">
        <v>3326</v>
      </c>
      <c r="AG1761">
        <v>8</v>
      </c>
    </row>
    <row r="1762" spans="1:33" x14ac:dyDescent="0.35">
      <c r="A1762" t="s">
        <v>151</v>
      </c>
      <c r="B1762">
        <v>6473308</v>
      </c>
      <c r="C1762" t="s">
        <v>138</v>
      </c>
      <c r="D1762" t="s">
        <v>983</v>
      </c>
      <c r="E1762" t="s">
        <v>310</v>
      </c>
      <c r="F1762" t="s">
        <v>125</v>
      </c>
      <c r="G1762" t="s">
        <v>1130</v>
      </c>
      <c r="H1762">
        <v>45845</v>
      </c>
      <c r="I1762">
        <v>45845</v>
      </c>
      <c r="J1762" t="s">
        <v>856</v>
      </c>
      <c r="K1762">
        <v>1215157</v>
      </c>
      <c r="L1762" t="s">
        <v>399</v>
      </c>
      <c r="M1762">
        <v>45567</v>
      </c>
      <c r="O1762">
        <v>10014651</v>
      </c>
      <c r="P1762" t="s">
        <v>151</v>
      </c>
      <c r="Q1762">
        <v>2495.92</v>
      </c>
      <c r="R1762" t="s">
        <v>269</v>
      </c>
      <c r="S1762" t="s">
        <v>342</v>
      </c>
      <c r="T1762">
        <v>11404373</v>
      </c>
      <c r="U1762">
        <v>45539</v>
      </c>
      <c r="V1762">
        <v>45845</v>
      </c>
      <c r="W1762">
        <v>45805</v>
      </c>
      <c r="X1762">
        <v>2495.92</v>
      </c>
      <c r="Y1762">
        <v>1290900</v>
      </c>
      <c r="Z1762" t="s">
        <v>1568</v>
      </c>
      <c r="AA1762" t="s">
        <v>249</v>
      </c>
      <c r="AB1762" t="s">
        <v>121</v>
      </c>
      <c r="AC1762" t="s">
        <v>255</v>
      </c>
      <c r="AD1762" t="s">
        <v>135</v>
      </c>
      <c r="AE1762" t="s">
        <v>249</v>
      </c>
      <c r="AF1762" t="s">
        <v>3326</v>
      </c>
      <c r="AG1762">
        <v>4</v>
      </c>
    </row>
    <row r="1763" spans="1:33" x14ac:dyDescent="0.35">
      <c r="A1763" t="s">
        <v>216</v>
      </c>
      <c r="B1763">
        <v>6473224</v>
      </c>
      <c r="C1763" t="s">
        <v>129</v>
      </c>
      <c r="D1763" t="s">
        <v>4040</v>
      </c>
      <c r="E1763" t="s">
        <v>310</v>
      </c>
      <c r="F1763" t="s">
        <v>125</v>
      </c>
      <c r="G1763" t="s">
        <v>423</v>
      </c>
      <c r="H1763">
        <v>45809</v>
      </c>
      <c r="I1763">
        <v>45838</v>
      </c>
      <c r="J1763" t="s">
        <v>3478</v>
      </c>
      <c r="K1763">
        <v>1215154</v>
      </c>
      <c r="L1763" t="s">
        <v>282</v>
      </c>
      <c r="O1763">
        <v>10014642</v>
      </c>
      <c r="P1763" t="s">
        <v>216</v>
      </c>
      <c r="Q1763">
        <v>12474.98</v>
      </c>
      <c r="R1763" t="s">
        <v>329</v>
      </c>
      <c r="S1763" t="s">
        <v>3901</v>
      </c>
      <c r="T1763">
        <v>11378225</v>
      </c>
      <c r="U1763">
        <v>45538</v>
      </c>
      <c r="V1763">
        <v>45809</v>
      </c>
      <c r="W1763">
        <v>45804</v>
      </c>
      <c r="X1763">
        <v>12474.98</v>
      </c>
      <c r="Y1763">
        <v>1290900</v>
      </c>
      <c r="Z1763" t="s">
        <v>1568</v>
      </c>
      <c r="AA1763" t="s">
        <v>246</v>
      </c>
      <c r="AB1763" t="s">
        <v>121</v>
      </c>
      <c r="AC1763" t="s">
        <v>255</v>
      </c>
      <c r="AD1763" t="s">
        <v>141</v>
      </c>
      <c r="AE1763" t="s">
        <v>246</v>
      </c>
      <c r="AF1763" t="s">
        <v>3326</v>
      </c>
      <c r="AG1763">
        <v>10</v>
      </c>
    </row>
    <row r="1764" spans="1:33" x14ac:dyDescent="0.35">
      <c r="A1764" t="s">
        <v>158</v>
      </c>
      <c r="B1764">
        <v>6473207</v>
      </c>
      <c r="C1764" t="s">
        <v>129</v>
      </c>
      <c r="D1764" t="s">
        <v>6438</v>
      </c>
      <c r="E1764" t="s">
        <v>310</v>
      </c>
      <c r="F1764" t="s">
        <v>125</v>
      </c>
      <c r="G1764" t="s">
        <v>423</v>
      </c>
      <c r="H1764">
        <v>45844</v>
      </c>
      <c r="I1764">
        <v>45844</v>
      </c>
      <c r="J1764" t="s">
        <v>5405</v>
      </c>
      <c r="K1764">
        <v>1213130</v>
      </c>
      <c r="L1764" t="s">
        <v>397</v>
      </c>
      <c r="O1764">
        <v>10014604</v>
      </c>
      <c r="P1764" t="s">
        <v>158</v>
      </c>
      <c r="Q1764">
        <v>547.44000000000005</v>
      </c>
      <c r="R1764" t="s">
        <v>329</v>
      </c>
      <c r="S1764" t="s">
        <v>409</v>
      </c>
      <c r="T1764">
        <v>11427201</v>
      </c>
      <c r="U1764">
        <v>45538</v>
      </c>
      <c r="V1764">
        <v>45844</v>
      </c>
      <c r="W1764">
        <v>45843</v>
      </c>
      <c r="X1764">
        <v>547.44000000000005</v>
      </c>
      <c r="Y1764">
        <v>1290900</v>
      </c>
      <c r="Z1764" t="s">
        <v>1568</v>
      </c>
      <c r="AA1764" t="s">
        <v>245</v>
      </c>
      <c r="AB1764" t="s">
        <v>121</v>
      </c>
      <c r="AC1764" t="s">
        <v>255</v>
      </c>
      <c r="AD1764" t="s">
        <v>135</v>
      </c>
      <c r="AE1764" t="s">
        <v>245</v>
      </c>
      <c r="AF1764" t="s">
        <v>3326</v>
      </c>
      <c r="AG1764">
        <v>4</v>
      </c>
    </row>
    <row r="1765" spans="1:33" x14ac:dyDescent="0.35">
      <c r="A1765" t="s">
        <v>206</v>
      </c>
      <c r="B1765">
        <v>6473206</v>
      </c>
      <c r="C1765" t="s">
        <v>129</v>
      </c>
      <c r="D1765" t="s">
        <v>3387</v>
      </c>
      <c r="E1765" t="s">
        <v>310</v>
      </c>
      <c r="F1765" t="s">
        <v>133</v>
      </c>
      <c r="G1765" t="s">
        <v>147</v>
      </c>
      <c r="H1765">
        <v>45839</v>
      </c>
      <c r="I1765">
        <v>45869</v>
      </c>
      <c r="J1765" t="s">
        <v>3476</v>
      </c>
      <c r="K1765">
        <v>1213130</v>
      </c>
      <c r="L1765" t="s">
        <v>339</v>
      </c>
      <c r="O1765">
        <v>10014614</v>
      </c>
      <c r="P1765" t="s">
        <v>206</v>
      </c>
      <c r="Q1765">
        <v>0</v>
      </c>
      <c r="R1765" t="s">
        <v>329</v>
      </c>
      <c r="S1765" t="s">
        <v>3901</v>
      </c>
      <c r="T1765">
        <v>11448900</v>
      </c>
      <c r="U1765">
        <v>45538</v>
      </c>
      <c r="V1765">
        <v>45839</v>
      </c>
      <c r="W1765">
        <v>45835</v>
      </c>
      <c r="X1765">
        <v>0</v>
      </c>
      <c r="Y1765">
        <v>1290900</v>
      </c>
      <c r="Z1765" t="s">
        <v>1568</v>
      </c>
      <c r="AA1765" t="s">
        <v>245</v>
      </c>
      <c r="AB1765" t="s">
        <v>121</v>
      </c>
      <c r="AC1765" t="s">
        <v>255</v>
      </c>
      <c r="AD1765" t="s">
        <v>141</v>
      </c>
      <c r="AE1765" t="s">
        <v>245</v>
      </c>
      <c r="AF1765" t="s">
        <v>3326</v>
      </c>
      <c r="AG1765">
        <v>36</v>
      </c>
    </row>
    <row r="1766" spans="1:33" x14ac:dyDescent="0.35">
      <c r="A1766" t="s">
        <v>221</v>
      </c>
      <c r="B1766">
        <v>6473205</v>
      </c>
      <c r="C1766" t="s">
        <v>129</v>
      </c>
      <c r="D1766" t="s">
        <v>986</v>
      </c>
      <c r="E1766" t="s">
        <v>310</v>
      </c>
      <c r="F1766" t="s">
        <v>133</v>
      </c>
      <c r="G1766" t="s">
        <v>147</v>
      </c>
      <c r="H1766">
        <v>45809</v>
      </c>
      <c r="I1766">
        <v>45809</v>
      </c>
      <c r="J1766" t="s">
        <v>856</v>
      </c>
      <c r="K1766">
        <v>1215156</v>
      </c>
      <c r="L1766" t="s">
        <v>309</v>
      </c>
      <c r="O1766">
        <v>10014650</v>
      </c>
      <c r="P1766" t="s">
        <v>221</v>
      </c>
      <c r="Q1766">
        <v>0</v>
      </c>
      <c r="R1766" t="s">
        <v>329</v>
      </c>
      <c r="S1766" t="s">
        <v>343</v>
      </c>
      <c r="T1766">
        <v>11380897</v>
      </c>
      <c r="U1766">
        <v>45538</v>
      </c>
      <c r="V1766">
        <v>45809</v>
      </c>
      <c r="W1766">
        <v>45776</v>
      </c>
      <c r="X1766">
        <v>0</v>
      </c>
      <c r="Y1766">
        <v>1290900</v>
      </c>
      <c r="Z1766" t="s">
        <v>1568</v>
      </c>
      <c r="AA1766" t="s">
        <v>246</v>
      </c>
      <c r="AB1766" t="s">
        <v>121</v>
      </c>
      <c r="AC1766" t="s">
        <v>255</v>
      </c>
      <c r="AD1766" t="s">
        <v>141</v>
      </c>
      <c r="AE1766" t="s">
        <v>246</v>
      </c>
      <c r="AF1766" t="s">
        <v>3326</v>
      </c>
      <c r="AG1766">
        <v>8</v>
      </c>
    </row>
    <row r="1767" spans="1:33" x14ac:dyDescent="0.35">
      <c r="A1767" t="s">
        <v>284</v>
      </c>
      <c r="B1767">
        <v>6473158</v>
      </c>
      <c r="C1767" t="s">
        <v>123</v>
      </c>
      <c r="D1767" t="s">
        <v>987</v>
      </c>
      <c r="E1767" t="s">
        <v>251</v>
      </c>
      <c r="F1767" t="s">
        <v>379</v>
      </c>
      <c r="G1767" t="s">
        <v>190</v>
      </c>
      <c r="H1767">
        <v>45873</v>
      </c>
      <c r="I1767">
        <v>45873</v>
      </c>
      <c r="J1767" t="s">
        <v>856</v>
      </c>
      <c r="K1767">
        <v>1212120</v>
      </c>
      <c r="L1767" t="s">
        <v>285</v>
      </c>
      <c r="O1767">
        <v>10014654</v>
      </c>
      <c r="P1767" t="s">
        <v>284</v>
      </c>
      <c r="Q1767">
        <v>0</v>
      </c>
      <c r="R1767" t="s">
        <v>254</v>
      </c>
      <c r="S1767" t="s">
        <v>342</v>
      </c>
      <c r="T1767">
        <v>11459059</v>
      </c>
      <c r="U1767">
        <v>45538</v>
      </c>
      <c r="V1767">
        <v>45873</v>
      </c>
      <c r="W1767">
        <v>45835</v>
      </c>
      <c r="X1767">
        <v>0</v>
      </c>
      <c r="Y1767">
        <v>1290900</v>
      </c>
      <c r="Z1767" t="s">
        <v>1568</v>
      </c>
      <c r="AA1767" t="s">
        <v>247</v>
      </c>
      <c r="AB1767" t="s">
        <v>121</v>
      </c>
      <c r="AC1767" t="s">
        <v>255</v>
      </c>
      <c r="AD1767" t="s">
        <v>189</v>
      </c>
      <c r="AE1767" t="s">
        <v>247</v>
      </c>
      <c r="AF1767" t="s">
        <v>1812</v>
      </c>
      <c r="AG1767">
        <v>2</v>
      </c>
    </row>
    <row r="1768" spans="1:33" x14ac:dyDescent="0.35">
      <c r="A1768" t="s">
        <v>294</v>
      </c>
      <c r="B1768">
        <v>6473151</v>
      </c>
      <c r="C1768" t="s">
        <v>129</v>
      </c>
      <c r="D1768" t="s">
        <v>426</v>
      </c>
      <c r="E1768" t="s">
        <v>310</v>
      </c>
      <c r="F1768" t="s">
        <v>133</v>
      </c>
      <c r="G1768" t="s">
        <v>226</v>
      </c>
      <c r="H1768">
        <v>45839</v>
      </c>
      <c r="I1768">
        <v>45869</v>
      </c>
      <c r="J1768" t="s">
        <v>3476</v>
      </c>
      <c r="K1768">
        <v>1213130</v>
      </c>
      <c r="L1768" t="s">
        <v>295</v>
      </c>
      <c r="O1768">
        <v>10014618</v>
      </c>
      <c r="P1768" t="s">
        <v>294</v>
      </c>
      <c r="Q1768">
        <v>0</v>
      </c>
      <c r="R1768" t="s">
        <v>329</v>
      </c>
      <c r="S1768" t="s">
        <v>3901</v>
      </c>
      <c r="T1768">
        <v>11413856</v>
      </c>
      <c r="U1768">
        <v>45538</v>
      </c>
      <c r="V1768">
        <v>45839</v>
      </c>
      <c r="W1768">
        <v>45835</v>
      </c>
      <c r="X1768">
        <v>0</v>
      </c>
      <c r="Y1768">
        <v>1290900</v>
      </c>
      <c r="Z1768" t="s">
        <v>1568</v>
      </c>
      <c r="AA1768" t="s">
        <v>245</v>
      </c>
      <c r="AB1768" t="s">
        <v>121</v>
      </c>
      <c r="AC1768" t="s">
        <v>255</v>
      </c>
      <c r="AD1768" t="s">
        <v>189</v>
      </c>
      <c r="AE1768" t="s">
        <v>245</v>
      </c>
      <c r="AF1768" t="s">
        <v>1812</v>
      </c>
      <c r="AG1768">
        <v>8</v>
      </c>
    </row>
    <row r="1769" spans="1:33" x14ac:dyDescent="0.35">
      <c r="A1769" t="s">
        <v>230</v>
      </c>
      <c r="B1769">
        <v>6473144</v>
      </c>
      <c r="C1769" t="s">
        <v>129</v>
      </c>
      <c r="D1769" t="s">
        <v>989</v>
      </c>
      <c r="E1769" t="s">
        <v>310</v>
      </c>
      <c r="F1769" t="s">
        <v>379</v>
      </c>
      <c r="G1769" t="s">
        <v>136</v>
      </c>
      <c r="H1769">
        <v>45839</v>
      </c>
      <c r="I1769">
        <v>45869</v>
      </c>
      <c r="J1769" t="s">
        <v>3476</v>
      </c>
      <c r="K1769">
        <v>1215150</v>
      </c>
      <c r="L1769" t="s">
        <v>277</v>
      </c>
      <c r="O1769">
        <v>10014636</v>
      </c>
      <c r="P1769" t="s">
        <v>230</v>
      </c>
      <c r="Q1769">
        <v>592.38</v>
      </c>
      <c r="R1769" t="s">
        <v>329</v>
      </c>
      <c r="S1769" t="s">
        <v>3901</v>
      </c>
      <c r="T1769">
        <v>11378600</v>
      </c>
      <c r="U1769">
        <v>45538</v>
      </c>
      <c r="V1769">
        <v>45839</v>
      </c>
      <c r="W1769">
        <v>45835</v>
      </c>
      <c r="X1769">
        <v>592.38</v>
      </c>
      <c r="Y1769">
        <v>1290900</v>
      </c>
      <c r="Z1769" t="s">
        <v>1568</v>
      </c>
      <c r="AA1769" t="s">
        <v>246</v>
      </c>
      <c r="AB1769" t="s">
        <v>121</v>
      </c>
      <c r="AC1769" t="s">
        <v>255</v>
      </c>
      <c r="AD1769" t="s">
        <v>122</v>
      </c>
      <c r="AE1769" t="s">
        <v>246</v>
      </c>
      <c r="AF1769" t="s">
        <v>1812</v>
      </c>
      <c r="AG1769">
        <v>2</v>
      </c>
    </row>
    <row r="1770" spans="1:33" x14ac:dyDescent="0.35">
      <c r="A1770" t="s">
        <v>218</v>
      </c>
      <c r="B1770">
        <v>6473141</v>
      </c>
      <c r="C1770" t="s">
        <v>129</v>
      </c>
      <c r="D1770" t="s">
        <v>990</v>
      </c>
      <c r="E1770" t="s">
        <v>310</v>
      </c>
      <c r="F1770" t="s">
        <v>133</v>
      </c>
      <c r="G1770" t="s">
        <v>147</v>
      </c>
      <c r="H1770">
        <v>45839</v>
      </c>
      <c r="I1770">
        <v>45869</v>
      </c>
      <c r="J1770" t="s">
        <v>3476</v>
      </c>
      <c r="K1770">
        <v>1215150</v>
      </c>
      <c r="L1770" t="s">
        <v>279</v>
      </c>
      <c r="O1770">
        <v>10014633</v>
      </c>
      <c r="P1770" t="s">
        <v>218</v>
      </c>
      <c r="Q1770">
        <v>0</v>
      </c>
      <c r="R1770" t="s">
        <v>329</v>
      </c>
      <c r="S1770" t="s">
        <v>3901</v>
      </c>
      <c r="T1770">
        <v>11405788</v>
      </c>
      <c r="U1770">
        <v>45538</v>
      </c>
      <c r="V1770">
        <v>45839</v>
      </c>
      <c r="W1770">
        <v>45835</v>
      </c>
      <c r="X1770">
        <v>0</v>
      </c>
      <c r="Y1770">
        <v>1290900</v>
      </c>
      <c r="Z1770" t="s">
        <v>1568</v>
      </c>
      <c r="AA1770" t="s">
        <v>246</v>
      </c>
      <c r="AB1770" t="s">
        <v>121</v>
      </c>
      <c r="AC1770" t="s">
        <v>255</v>
      </c>
      <c r="AD1770" t="s">
        <v>141</v>
      </c>
      <c r="AE1770" t="s">
        <v>246</v>
      </c>
      <c r="AF1770" t="s">
        <v>3326</v>
      </c>
      <c r="AG1770">
        <v>1</v>
      </c>
    </row>
    <row r="1771" spans="1:33" x14ac:dyDescent="0.35">
      <c r="A1771" t="s">
        <v>219</v>
      </c>
      <c r="B1771">
        <v>6472854</v>
      </c>
      <c r="C1771" t="s">
        <v>129</v>
      </c>
      <c r="D1771" t="s">
        <v>991</v>
      </c>
      <c r="E1771" t="s">
        <v>310</v>
      </c>
      <c r="F1771" t="s">
        <v>133</v>
      </c>
      <c r="G1771" t="s">
        <v>132</v>
      </c>
      <c r="H1771">
        <v>45839</v>
      </c>
      <c r="I1771">
        <v>45869</v>
      </c>
      <c r="J1771" t="s">
        <v>3476</v>
      </c>
      <c r="K1771">
        <v>1213130</v>
      </c>
      <c r="L1771" t="s">
        <v>292</v>
      </c>
      <c r="O1771">
        <v>10017586</v>
      </c>
      <c r="P1771" t="s">
        <v>219</v>
      </c>
      <c r="Q1771">
        <v>0</v>
      </c>
      <c r="R1771" t="s">
        <v>329</v>
      </c>
      <c r="S1771" t="s">
        <v>3901</v>
      </c>
      <c r="T1771">
        <v>11392552</v>
      </c>
      <c r="U1771">
        <v>45537</v>
      </c>
      <c r="V1771">
        <v>45839</v>
      </c>
      <c r="W1771">
        <v>45835</v>
      </c>
      <c r="X1771">
        <v>0</v>
      </c>
      <c r="Y1771">
        <v>1290900</v>
      </c>
      <c r="Z1771" t="s">
        <v>1568</v>
      </c>
      <c r="AA1771" t="s">
        <v>245</v>
      </c>
      <c r="AB1771" t="s">
        <v>121</v>
      </c>
      <c r="AC1771" t="s">
        <v>255</v>
      </c>
      <c r="AD1771" t="s">
        <v>122</v>
      </c>
      <c r="AE1771" t="s">
        <v>245</v>
      </c>
      <c r="AF1771" t="s">
        <v>1812</v>
      </c>
      <c r="AG1771">
        <v>1</v>
      </c>
    </row>
    <row r="1772" spans="1:33" x14ac:dyDescent="0.35">
      <c r="A1772" t="s">
        <v>324</v>
      </c>
      <c r="B1772">
        <v>6470687</v>
      </c>
      <c r="C1772" t="s">
        <v>138</v>
      </c>
      <c r="D1772" t="s">
        <v>981</v>
      </c>
      <c r="E1772" t="s">
        <v>310</v>
      </c>
      <c r="F1772" t="s">
        <v>133</v>
      </c>
      <c r="G1772" t="s">
        <v>226</v>
      </c>
      <c r="H1772">
        <v>45809</v>
      </c>
      <c r="I1772">
        <v>45809</v>
      </c>
      <c r="J1772" t="s">
        <v>856</v>
      </c>
      <c r="K1772">
        <v>2230130</v>
      </c>
      <c r="L1772" t="s">
        <v>325</v>
      </c>
      <c r="O1772">
        <v>10016542</v>
      </c>
      <c r="P1772" t="s">
        <v>506</v>
      </c>
      <c r="Q1772">
        <v>0</v>
      </c>
      <c r="R1772" t="s">
        <v>343</v>
      </c>
      <c r="S1772" t="s">
        <v>347</v>
      </c>
      <c r="T1772">
        <v>11438131</v>
      </c>
      <c r="U1772">
        <v>45531</v>
      </c>
      <c r="V1772">
        <v>45809</v>
      </c>
      <c r="W1772">
        <v>45805</v>
      </c>
      <c r="X1772">
        <v>0</v>
      </c>
      <c r="Y1772">
        <v>1290900</v>
      </c>
      <c r="Z1772" t="s">
        <v>1568</v>
      </c>
      <c r="AA1772" t="s">
        <v>249</v>
      </c>
      <c r="AB1772" t="s">
        <v>121</v>
      </c>
      <c r="AC1772" t="s">
        <v>255</v>
      </c>
      <c r="AD1772" t="s">
        <v>189</v>
      </c>
      <c r="AE1772" t="s">
        <v>249</v>
      </c>
      <c r="AF1772" t="s">
        <v>1812</v>
      </c>
      <c r="AG1772">
        <v>0</v>
      </c>
    </row>
    <row r="1773" spans="1:33" x14ac:dyDescent="0.35">
      <c r="A1773" t="s">
        <v>974</v>
      </c>
      <c r="B1773">
        <v>6469980</v>
      </c>
      <c r="C1773" t="s">
        <v>138</v>
      </c>
      <c r="D1773" t="s">
        <v>975</v>
      </c>
      <c r="E1773" t="s">
        <v>310</v>
      </c>
      <c r="F1773" t="s">
        <v>402</v>
      </c>
      <c r="G1773" t="s">
        <v>411</v>
      </c>
      <c r="H1773">
        <v>45809</v>
      </c>
      <c r="I1773">
        <v>45809</v>
      </c>
      <c r="J1773" t="s">
        <v>856</v>
      </c>
      <c r="K1773">
        <v>1291900</v>
      </c>
      <c r="L1773" t="s">
        <v>976</v>
      </c>
      <c r="Q1773">
        <v>0</v>
      </c>
      <c r="R1773" t="s">
        <v>269</v>
      </c>
      <c r="S1773" t="s">
        <v>347</v>
      </c>
      <c r="T1773">
        <v>11396117</v>
      </c>
      <c r="U1773">
        <v>45529</v>
      </c>
      <c r="V1773">
        <v>45809</v>
      </c>
      <c r="W1773">
        <v>45805</v>
      </c>
      <c r="X1773">
        <v>0</v>
      </c>
      <c r="Y1773">
        <v>1290900</v>
      </c>
      <c r="Z1773" t="s">
        <v>1568</v>
      </c>
      <c r="AA1773" t="s">
        <v>249</v>
      </c>
      <c r="AB1773" t="s">
        <v>121</v>
      </c>
      <c r="AC1773" t="s">
        <v>255</v>
      </c>
      <c r="AD1773" t="s">
        <v>189</v>
      </c>
      <c r="AE1773" t="s">
        <v>249</v>
      </c>
      <c r="AF1773" t="s">
        <v>1812</v>
      </c>
      <c r="AG1773">
        <v>0</v>
      </c>
    </row>
    <row r="1774" spans="1:33" x14ac:dyDescent="0.35">
      <c r="A1774" t="s">
        <v>324</v>
      </c>
      <c r="B1774">
        <v>6468774</v>
      </c>
      <c r="C1774" t="s">
        <v>138</v>
      </c>
      <c r="D1774" t="s">
        <v>977</v>
      </c>
      <c r="E1774" t="s">
        <v>310</v>
      </c>
      <c r="F1774" t="s">
        <v>133</v>
      </c>
      <c r="G1774" t="s">
        <v>132</v>
      </c>
      <c r="H1774">
        <v>45869</v>
      </c>
      <c r="I1774">
        <v>45869</v>
      </c>
      <c r="J1774" t="s">
        <v>856</v>
      </c>
      <c r="K1774">
        <v>1216100</v>
      </c>
      <c r="L1774" t="s">
        <v>325</v>
      </c>
      <c r="O1774">
        <v>10014726</v>
      </c>
      <c r="P1774" t="s">
        <v>412</v>
      </c>
      <c r="Q1774">
        <v>0</v>
      </c>
      <c r="R1774" t="s">
        <v>254</v>
      </c>
      <c r="S1774" t="s">
        <v>3891</v>
      </c>
      <c r="T1774">
        <v>11443710</v>
      </c>
      <c r="U1774">
        <v>45526</v>
      </c>
      <c r="V1774">
        <v>45869</v>
      </c>
      <c r="W1774">
        <v>45848</v>
      </c>
      <c r="X1774">
        <v>0</v>
      </c>
      <c r="Y1774">
        <v>1290900</v>
      </c>
      <c r="Z1774" t="s">
        <v>1568</v>
      </c>
      <c r="AA1774" t="s">
        <v>249</v>
      </c>
      <c r="AB1774" t="s">
        <v>121</v>
      </c>
      <c r="AC1774" t="s">
        <v>255</v>
      </c>
      <c r="AD1774" t="s">
        <v>122</v>
      </c>
      <c r="AE1774" t="s">
        <v>249</v>
      </c>
      <c r="AF1774" t="s">
        <v>1812</v>
      </c>
      <c r="AG1774">
        <v>0</v>
      </c>
    </row>
    <row r="1775" spans="1:33" x14ac:dyDescent="0.35">
      <c r="A1775" t="s">
        <v>321</v>
      </c>
      <c r="B1775">
        <v>6468235</v>
      </c>
      <c r="C1775" t="s">
        <v>138</v>
      </c>
      <c r="D1775" t="s">
        <v>967</v>
      </c>
      <c r="E1775" t="s">
        <v>310</v>
      </c>
      <c r="F1775" t="s">
        <v>133</v>
      </c>
      <c r="G1775" t="s">
        <v>212</v>
      </c>
      <c r="H1775">
        <v>45808</v>
      </c>
      <c r="I1775">
        <v>45808</v>
      </c>
      <c r="J1775" t="s">
        <v>856</v>
      </c>
      <c r="K1775">
        <v>1291900</v>
      </c>
      <c r="L1775" t="s">
        <v>322</v>
      </c>
      <c r="O1775">
        <v>10014727</v>
      </c>
      <c r="P1775" t="s">
        <v>185</v>
      </c>
      <c r="Q1775">
        <v>0</v>
      </c>
      <c r="R1775" t="s">
        <v>269</v>
      </c>
      <c r="S1775" t="s">
        <v>347</v>
      </c>
      <c r="T1775">
        <v>11441392</v>
      </c>
      <c r="U1775">
        <v>45525</v>
      </c>
      <c r="V1775">
        <v>45808</v>
      </c>
      <c r="W1775">
        <v>45805</v>
      </c>
      <c r="X1775">
        <v>0</v>
      </c>
      <c r="Y1775">
        <v>1290900</v>
      </c>
      <c r="Z1775" t="s">
        <v>1568</v>
      </c>
      <c r="AA1775" t="s">
        <v>249</v>
      </c>
      <c r="AB1775" t="s">
        <v>121</v>
      </c>
      <c r="AC1775" t="s">
        <v>255</v>
      </c>
      <c r="AD1775" t="s">
        <v>141</v>
      </c>
      <c r="AE1775" t="s">
        <v>249</v>
      </c>
      <c r="AF1775" t="s">
        <v>3326</v>
      </c>
      <c r="AG1775">
        <v>0</v>
      </c>
    </row>
    <row r="1776" spans="1:33" x14ac:dyDescent="0.35">
      <c r="A1776" t="s">
        <v>321</v>
      </c>
      <c r="B1776">
        <v>6468234</v>
      </c>
      <c r="C1776" t="s">
        <v>138</v>
      </c>
      <c r="D1776" t="s">
        <v>968</v>
      </c>
      <c r="E1776" t="s">
        <v>310</v>
      </c>
      <c r="F1776" t="s">
        <v>259</v>
      </c>
      <c r="G1776" t="s">
        <v>192</v>
      </c>
      <c r="H1776">
        <v>45809</v>
      </c>
      <c r="I1776">
        <v>45838</v>
      </c>
      <c r="J1776" t="s">
        <v>3478</v>
      </c>
      <c r="K1776">
        <v>1291900</v>
      </c>
      <c r="L1776" t="s">
        <v>322</v>
      </c>
      <c r="O1776">
        <v>10014727</v>
      </c>
      <c r="P1776" t="s">
        <v>185</v>
      </c>
      <c r="Q1776">
        <v>7363.57</v>
      </c>
      <c r="R1776" t="s">
        <v>269</v>
      </c>
      <c r="S1776" t="s">
        <v>308</v>
      </c>
      <c r="T1776">
        <v>11441390</v>
      </c>
      <c r="U1776">
        <v>45525</v>
      </c>
      <c r="V1776">
        <v>45809</v>
      </c>
      <c r="W1776">
        <v>45853</v>
      </c>
      <c r="X1776">
        <v>7363.57</v>
      </c>
      <c r="Y1776">
        <v>1290900</v>
      </c>
      <c r="Z1776" t="s">
        <v>1568</v>
      </c>
      <c r="AA1776" t="s">
        <v>249</v>
      </c>
      <c r="AB1776" t="s">
        <v>121</v>
      </c>
      <c r="AC1776" t="s">
        <v>255</v>
      </c>
      <c r="AD1776" t="s">
        <v>135</v>
      </c>
      <c r="AE1776" t="s">
        <v>249</v>
      </c>
      <c r="AF1776" t="s">
        <v>3326</v>
      </c>
      <c r="AG1776">
        <v>0</v>
      </c>
    </row>
    <row r="1777" spans="1:33" x14ac:dyDescent="0.35">
      <c r="A1777" t="s">
        <v>337</v>
      </c>
      <c r="B1777">
        <v>6468181</v>
      </c>
      <c r="C1777" t="s">
        <v>129</v>
      </c>
      <c r="D1777" t="s">
        <v>966</v>
      </c>
      <c r="E1777" t="s">
        <v>310</v>
      </c>
      <c r="F1777" t="s">
        <v>125</v>
      </c>
      <c r="G1777" t="s">
        <v>136</v>
      </c>
      <c r="H1777">
        <v>45873</v>
      </c>
      <c r="I1777">
        <v>45873</v>
      </c>
      <c r="J1777" t="s">
        <v>856</v>
      </c>
      <c r="K1777">
        <v>1212121</v>
      </c>
      <c r="L1777" t="s">
        <v>338</v>
      </c>
      <c r="O1777">
        <v>10014600</v>
      </c>
      <c r="P1777" t="s">
        <v>337</v>
      </c>
      <c r="Q1777">
        <v>5769.82</v>
      </c>
      <c r="R1777" t="s">
        <v>254</v>
      </c>
      <c r="S1777" t="s">
        <v>342</v>
      </c>
      <c r="T1777">
        <v>11453750</v>
      </c>
      <c r="U1777">
        <v>45525</v>
      </c>
      <c r="V1777">
        <v>45873</v>
      </c>
      <c r="W1777">
        <v>45835</v>
      </c>
      <c r="X1777">
        <v>5769.82</v>
      </c>
      <c r="Y1777">
        <v>1290900</v>
      </c>
      <c r="Z1777" t="s">
        <v>1568</v>
      </c>
      <c r="AA1777" t="s">
        <v>247</v>
      </c>
      <c r="AB1777" t="s">
        <v>121</v>
      </c>
      <c r="AC1777" t="s">
        <v>255</v>
      </c>
      <c r="AD1777" t="s">
        <v>135</v>
      </c>
      <c r="AE1777" t="s">
        <v>247</v>
      </c>
      <c r="AF1777" t="s">
        <v>3326</v>
      </c>
      <c r="AG1777">
        <v>4</v>
      </c>
    </row>
    <row r="1778" spans="1:33" x14ac:dyDescent="0.35">
      <c r="A1778" t="s">
        <v>419</v>
      </c>
      <c r="B1778">
        <v>6468113</v>
      </c>
      <c r="C1778" t="s">
        <v>129</v>
      </c>
      <c r="D1778" t="s">
        <v>946</v>
      </c>
      <c r="E1778" t="s">
        <v>310</v>
      </c>
      <c r="F1778" t="s">
        <v>259</v>
      </c>
      <c r="G1778" t="s">
        <v>124</v>
      </c>
      <c r="H1778">
        <v>45853</v>
      </c>
      <c r="I1778">
        <v>45853</v>
      </c>
      <c r="J1778" t="s">
        <v>5407</v>
      </c>
      <c r="K1778">
        <v>1213130</v>
      </c>
      <c r="L1778" t="s">
        <v>420</v>
      </c>
      <c r="O1778">
        <v>10014605</v>
      </c>
      <c r="P1778" t="s">
        <v>419</v>
      </c>
      <c r="Q1778">
        <v>0</v>
      </c>
      <c r="R1778" t="s">
        <v>329</v>
      </c>
      <c r="S1778" t="s">
        <v>343</v>
      </c>
      <c r="T1778">
        <v>11453737</v>
      </c>
      <c r="U1778">
        <v>45524</v>
      </c>
      <c r="V1778">
        <v>45853</v>
      </c>
      <c r="W1778">
        <v>45853</v>
      </c>
      <c r="X1778">
        <v>0</v>
      </c>
      <c r="Y1778">
        <v>1290900</v>
      </c>
      <c r="Z1778" t="s">
        <v>1568</v>
      </c>
      <c r="AA1778" t="s">
        <v>245</v>
      </c>
      <c r="AB1778" t="s">
        <v>121</v>
      </c>
      <c r="AC1778" t="s">
        <v>255</v>
      </c>
      <c r="AD1778" t="s">
        <v>141</v>
      </c>
      <c r="AE1778" t="s">
        <v>245</v>
      </c>
      <c r="AF1778" t="s">
        <v>3326</v>
      </c>
      <c r="AG1778">
        <v>12</v>
      </c>
    </row>
    <row r="1779" spans="1:33" x14ac:dyDescent="0.35">
      <c r="A1779" t="s">
        <v>201</v>
      </c>
      <c r="B1779">
        <v>6468112</v>
      </c>
      <c r="C1779" t="s">
        <v>129</v>
      </c>
      <c r="D1779" t="s">
        <v>947</v>
      </c>
      <c r="E1779" t="s">
        <v>251</v>
      </c>
      <c r="F1779" t="s">
        <v>259</v>
      </c>
      <c r="G1779" t="s">
        <v>225</v>
      </c>
      <c r="H1779">
        <v>45829</v>
      </c>
      <c r="I1779">
        <v>45829</v>
      </c>
      <c r="J1779" t="s">
        <v>856</v>
      </c>
      <c r="K1779">
        <v>1213130</v>
      </c>
      <c r="L1779" t="s">
        <v>334</v>
      </c>
      <c r="O1779">
        <v>10014602</v>
      </c>
      <c r="P1779" t="s">
        <v>201</v>
      </c>
      <c r="Q1779">
        <v>37455.08</v>
      </c>
      <c r="R1779" t="s">
        <v>329</v>
      </c>
      <c r="S1779" t="s">
        <v>3901</v>
      </c>
      <c r="T1779">
        <v>11453736</v>
      </c>
      <c r="U1779">
        <v>45524</v>
      </c>
      <c r="V1779">
        <v>45829</v>
      </c>
      <c r="W1779">
        <v>45829</v>
      </c>
      <c r="X1779">
        <v>37455.08</v>
      </c>
      <c r="Y1779">
        <v>1290900</v>
      </c>
      <c r="Z1779" t="s">
        <v>1568</v>
      </c>
      <c r="AA1779" t="s">
        <v>245</v>
      </c>
      <c r="AB1779" t="s">
        <v>121</v>
      </c>
      <c r="AC1779" t="s">
        <v>255</v>
      </c>
      <c r="AD1779" t="s">
        <v>135</v>
      </c>
      <c r="AE1779" t="s">
        <v>245</v>
      </c>
      <c r="AF1779" t="s">
        <v>3326</v>
      </c>
      <c r="AG1779">
        <v>2</v>
      </c>
    </row>
    <row r="1780" spans="1:33" x14ac:dyDescent="0.35">
      <c r="A1780" t="s">
        <v>244</v>
      </c>
      <c r="B1780">
        <v>6468017</v>
      </c>
      <c r="C1780" t="s">
        <v>129</v>
      </c>
      <c r="D1780" t="s">
        <v>948</v>
      </c>
      <c r="E1780" t="s">
        <v>310</v>
      </c>
      <c r="F1780" t="s">
        <v>133</v>
      </c>
      <c r="G1780" t="s">
        <v>147</v>
      </c>
      <c r="H1780">
        <v>45809</v>
      </c>
      <c r="I1780">
        <v>45838</v>
      </c>
      <c r="J1780" t="s">
        <v>856</v>
      </c>
      <c r="K1780">
        <v>1215155</v>
      </c>
      <c r="L1780" t="s">
        <v>344</v>
      </c>
      <c r="O1780">
        <v>10017710</v>
      </c>
      <c r="P1780" t="s">
        <v>244</v>
      </c>
      <c r="Q1780">
        <v>0</v>
      </c>
      <c r="R1780" t="s">
        <v>329</v>
      </c>
      <c r="S1780" t="s">
        <v>3901</v>
      </c>
      <c r="T1780">
        <v>11452388</v>
      </c>
      <c r="U1780">
        <v>45524</v>
      </c>
      <c r="V1780">
        <v>45809</v>
      </c>
      <c r="W1780">
        <v>45835</v>
      </c>
      <c r="X1780">
        <v>0</v>
      </c>
      <c r="Y1780">
        <v>1290900</v>
      </c>
      <c r="Z1780" t="s">
        <v>1568</v>
      </c>
      <c r="AA1780" t="s">
        <v>246</v>
      </c>
      <c r="AB1780" t="s">
        <v>121</v>
      </c>
      <c r="AC1780" t="s">
        <v>255</v>
      </c>
      <c r="AD1780" t="s">
        <v>141</v>
      </c>
      <c r="AE1780" t="s">
        <v>246</v>
      </c>
      <c r="AF1780" t="s">
        <v>3326</v>
      </c>
      <c r="AG1780">
        <v>76</v>
      </c>
    </row>
    <row r="1781" spans="1:33" x14ac:dyDescent="0.35">
      <c r="A1781" t="s">
        <v>232</v>
      </c>
      <c r="B1781">
        <v>6467601</v>
      </c>
      <c r="C1781" t="s">
        <v>129</v>
      </c>
      <c r="D1781" t="s">
        <v>892</v>
      </c>
      <c r="E1781" t="s">
        <v>310</v>
      </c>
      <c r="F1781" t="s">
        <v>133</v>
      </c>
      <c r="G1781" t="s">
        <v>132</v>
      </c>
      <c r="H1781">
        <v>45839</v>
      </c>
      <c r="I1781">
        <v>45869</v>
      </c>
      <c r="J1781" t="s">
        <v>3476</v>
      </c>
      <c r="K1781">
        <v>1213130</v>
      </c>
      <c r="L1781" t="s">
        <v>340</v>
      </c>
      <c r="O1781">
        <v>10014610</v>
      </c>
      <c r="P1781" t="s">
        <v>232</v>
      </c>
      <c r="Q1781">
        <v>0</v>
      </c>
      <c r="R1781" t="s">
        <v>254</v>
      </c>
      <c r="S1781" t="s">
        <v>3901</v>
      </c>
      <c r="T1781">
        <v>11452218</v>
      </c>
      <c r="U1781">
        <v>45523</v>
      </c>
      <c r="V1781">
        <v>45839</v>
      </c>
      <c r="W1781">
        <v>45835</v>
      </c>
      <c r="X1781">
        <v>0</v>
      </c>
      <c r="Y1781">
        <v>1290900</v>
      </c>
      <c r="Z1781" t="s">
        <v>1568</v>
      </c>
      <c r="AA1781" t="s">
        <v>245</v>
      </c>
      <c r="AB1781" t="s">
        <v>121</v>
      </c>
      <c r="AC1781" t="s">
        <v>255</v>
      </c>
      <c r="AD1781" t="s">
        <v>141</v>
      </c>
      <c r="AE1781" t="s">
        <v>245</v>
      </c>
      <c r="AF1781" t="s">
        <v>3326</v>
      </c>
      <c r="AG1781">
        <v>4</v>
      </c>
    </row>
    <row r="1782" spans="1:33" x14ac:dyDescent="0.35">
      <c r="A1782" t="s">
        <v>184</v>
      </c>
      <c r="B1782">
        <v>6467584</v>
      </c>
      <c r="C1782" t="s">
        <v>129</v>
      </c>
      <c r="D1782" t="s">
        <v>586</v>
      </c>
      <c r="E1782" t="s">
        <v>310</v>
      </c>
      <c r="F1782" t="s">
        <v>125</v>
      </c>
      <c r="G1782" t="s">
        <v>3945</v>
      </c>
      <c r="H1782">
        <v>45839</v>
      </c>
      <c r="I1782">
        <v>45869</v>
      </c>
      <c r="J1782" t="s">
        <v>3476</v>
      </c>
      <c r="K1782">
        <v>1213130</v>
      </c>
      <c r="L1782" t="s">
        <v>312</v>
      </c>
      <c r="M1782">
        <v>45599</v>
      </c>
      <c r="N1782">
        <v>45599</v>
      </c>
      <c r="O1782">
        <v>10014609</v>
      </c>
      <c r="P1782" t="s">
        <v>184</v>
      </c>
      <c r="Q1782">
        <v>32409.35</v>
      </c>
      <c r="R1782" t="s">
        <v>329</v>
      </c>
      <c r="S1782" t="s">
        <v>3891</v>
      </c>
      <c r="T1782">
        <v>11371617</v>
      </c>
      <c r="U1782">
        <v>45522</v>
      </c>
      <c r="V1782">
        <v>45839</v>
      </c>
      <c r="W1782">
        <v>45827</v>
      </c>
      <c r="X1782">
        <v>32409.35</v>
      </c>
      <c r="Y1782">
        <v>1290900</v>
      </c>
      <c r="Z1782" t="s">
        <v>1568</v>
      </c>
      <c r="AA1782" t="s">
        <v>245</v>
      </c>
      <c r="AB1782" t="s">
        <v>121</v>
      </c>
      <c r="AC1782" t="s">
        <v>255</v>
      </c>
      <c r="AD1782" t="s">
        <v>141</v>
      </c>
      <c r="AE1782" t="s">
        <v>245</v>
      </c>
      <c r="AF1782" t="s">
        <v>3326</v>
      </c>
      <c r="AG1782">
        <v>36</v>
      </c>
    </row>
    <row r="1783" spans="1:33" x14ac:dyDescent="0.35">
      <c r="A1783" t="s">
        <v>210</v>
      </c>
      <c r="B1783">
        <v>6467582</v>
      </c>
      <c r="C1783" t="s">
        <v>129</v>
      </c>
      <c r="D1783" t="s">
        <v>949</v>
      </c>
      <c r="E1783" t="s">
        <v>310</v>
      </c>
      <c r="F1783" t="s">
        <v>133</v>
      </c>
      <c r="G1783" t="s">
        <v>147</v>
      </c>
      <c r="H1783">
        <v>45838</v>
      </c>
      <c r="I1783">
        <v>45838</v>
      </c>
      <c r="J1783" t="s">
        <v>856</v>
      </c>
      <c r="K1783">
        <v>1213130</v>
      </c>
      <c r="L1783" t="s">
        <v>395</v>
      </c>
      <c r="O1783">
        <v>10014608</v>
      </c>
      <c r="P1783" t="s">
        <v>210</v>
      </c>
      <c r="Q1783">
        <v>0</v>
      </c>
      <c r="R1783" t="s">
        <v>329</v>
      </c>
      <c r="S1783" t="s">
        <v>343</v>
      </c>
      <c r="T1783">
        <v>11426087</v>
      </c>
      <c r="U1783">
        <v>45522</v>
      </c>
      <c r="V1783">
        <v>45838</v>
      </c>
      <c r="W1783">
        <v>45776</v>
      </c>
      <c r="X1783">
        <v>0</v>
      </c>
      <c r="Y1783">
        <v>1290900</v>
      </c>
      <c r="Z1783" t="s">
        <v>1568</v>
      </c>
      <c r="AA1783" t="s">
        <v>245</v>
      </c>
      <c r="AB1783" t="s">
        <v>121</v>
      </c>
      <c r="AC1783" t="s">
        <v>255</v>
      </c>
      <c r="AD1783" t="s">
        <v>141</v>
      </c>
      <c r="AE1783" t="s">
        <v>245</v>
      </c>
      <c r="AF1783" t="s">
        <v>3326</v>
      </c>
      <c r="AG1783">
        <v>2</v>
      </c>
    </row>
    <row r="1784" spans="1:33" x14ac:dyDescent="0.35">
      <c r="A1784" t="s">
        <v>210</v>
      </c>
      <c r="B1784">
        <v>6467555</v>
      </c>
      <c r="C1784" t="s">
        <v>129</v>
      </c>
      <c r="D1784" t="s">
        <v>950</v>
      </c>
      <c r="E1784" t="s">
        <v>310</v>
      </c>
      <c r="F1784" t="s">
        <v>133</v>
      </c>
      <c r="G1784" t="s">
        <v>147</v>
      </c>
      <c r="H1784">
        <v>45809</v>
      </c>
      <c r="I1784">
        <v>45809</v>
      </c>
      <c r="J1784" t="s">
        <v>856</v>
      </c>
      <c r="K1784">
        <v>1213130</v>
      </c>
      <c r="L1784" t="s">
        <v>395</v>
      </c>
      <c r="O1784">
        <v>10014608</v>
      </c>
      <c r="P1784" t="s">
        <v>210</v>
      </c>
      <c r="Q1784">
        <v>0</v>
      </c>
      <c r="R1784" t="s">
        <v>329</v>
      </c>
      <c r="S1784" t="s">
        <v>343</v>
      </c>
      <c r="T1784">
        <v>11420351</v>
      </c>
      <c r="U1784">
        <v>45522</v>
      </c>
      <c r="V1784">
        <v>45809</v>
      </c>
      <c r="W1784">
        <v>45776</v>
      </c>
      <c r="X1784">
        <v>0</v>
      </c>
      <c r="Y1784">
        <v>1290900</v>
      </c>
      <c r="Z1784" t="s">
        <v>1568</v>
      </c>
      <c r="AA1784" t="s">
        <v>245</v>
      </c>
      <c r="AB1784" t="s">
        <v>121</v>
      </c>
      <c r="AC1784" t="s">
        <v>255</v>
      </c>
      <c r="AD1784" t="s">
        <v>141</v>
      </c>
      <c r="AE1784" t="s">
        <v>245</v>
      </c>
      <c r="AF1784" t="s">
        <v>3326</v>
      </c>
      <c r="AG1784">
        <v>2</v>
      </c>
    </row>
    <row r="1785" spans="1:33" x14ac:dyDescent="0.35">
      <c r="A1785" t="s">
        <v>210</v>
      </c>
      <c r="B1785">
        <v>6467551</v>
      </c>
      <c r="C1785" t="s">
        <v>129</v>
      </c>
      <c r="D1785" t="s">
        <v>951</v>
      </c>
      <c r="E1785" t="s">
        <v>310</v>
      </c>
      <c r="F1785" t="s">
        <v>133</v>
      </c>
      <c r="G1785" t="s">
        <v>147</v>
      </c>
      <c r="H1785">
        <v>45809</v>
      </c>
      <c r="I1785">
        <v>45809</v>
      </c>
      <c r="J1785" t="s">
        <v>856</v>
      </c>
      <c r="K1785">
        <v>1213130</v>
      </c>
      <c r="L1785" t="s">
        <v>395</v>
      </c>
      <c r="O1785">
        <v>10014608</v>
      </c>
      <c r="P1785" t="s">
        <v>210</v>
      </c>
      <c r="Q1785">
        <v>0</v>
      </c>
      <c r="R1785" t="s">
        <v>329</v>
      </c>
      <c r="S1785" t="s">
        <v>343</v>
      </c>
      <c r="T1785">
        <v>11437732</v>
      </c>
      <c r="U1785">
        <v>45522</v>
      </c>
      <c r="V1785">
        <v>45809</v>
      </c>
      <c r="W1785">
        <v>45776</v>
      </c>
      <c r="X1785">
        <v>0</v>
      </c>
      <c r="Y1785">
        <v>1290900</v>
      </c>
      <c r="Z1785" t="s">
        <v>1568</v>
      </c>
      <c r="AA1785" t="s">
        <v>245</v>
      </c>
      <c r="AB1785" t="s">
        <v>121</v>
      </c>
      <c r="AC1785" t="s">
        <v>255</v>
      </c>
      <c r="AD1785" t="s">
        <v>141</v>
      </c>
      <c r="AE1785" t="s">
        <v>245</v>
      </c>
      <c r="AF1785" t="s">
        <v>3326</v>
      </c>
      <c r="AG1785">
        <v>6</v>
      </c>
    </row>
    <row r="1786" spans="1:33" x14ac:dyDescent="0.35">
      <c r="A1786" t="s">
        <v>210</v>
      </c>
      <c r="B1786">
        <v>6467539</v>
      </c>
      <c r="C1786" t="s">
        <v>129</v>
      </c>
      <c r="D1786" t="s">
        <v>952</v>
      </c>
      <c r="E1786" t="s">
        <v>310</v>
      </c>
      <c r="F1786" t="s">
        <v>133</v>
      </c>
      <c r="G1786" t="s">
        <v>147</v>
      </c>
      <c r="H1786">
        <v>45839</v>
      </c>
      <c r="I1786">
        <v>45869</v>
      </c>
      <c r="J1786" t="s">
        <v>3476</v>
      </c>
      <c r="K1786">
        <v>1213130</v>
      </c>
      <c r="L1786" t="s">
        <v>395</v>
      </c>
      <c r="O1786">
        <v>10014608</v>
      </c>
      <c r="P1786" t="s">
        <v>210</v>
      </c>
      <c r="Q1786">
        <v>0</v>
      </c>
      <c r="R1786" t="s">
        <v>329</v>
      </c>
      <c r="S1786" t="s">
        <v>3901</v>
      </c>
      <c r="T1786">
        <v>11400891</v>
      </c>
      <c r="U1786">
        <v>45522</v>
      </c>
      <c r="V1786">
        <v>45839</v>
      </c>
      <c r="W1786">
        <v>45835</v>
      </c>
      <c r="X1786">
        <v>0</v>
      </c>
      <c r="Y1786">
        <v>1290900</v>
      </c>
      <c r="Z1786" t="s">
        <v>1568</v>
      </c>
      <c r="AA1786" t="s">
        <v>245</v>
      </c>
      <c r="AB1786" t="s">
        <v>121</v>
      </c>
      <c r="AC1786" t="s">
        <v>255</v>
      </c>
      <c r="AD1786" t="s">
        <v>122</v>
      </c>
      <c r="AE1786" t="s">
        <v>245</v>
      </c>
      <c r="AF1786" t="s">
        <v>1812</v>
      </c>
      <c r="AG1786">
        <v>4</v>
      </c>
    </row>
    <row r="1787" spans="1:33" x14ac:dyDescent="0.35">
      <c r="A1787" t="s">
        <v>210</v>
      </c>
      <c r="B1787">
        <v>6467537</v>
      </c>
      <c r="C1787" t="s">
        <v>129</v>
      </c>
      <c r="D1787" t="s">
        <v>953</v>
      </c>
      <c r="E1787" t="s">
        <v>310</v>
      </c>
      <c r="F1787" t="s">
        <v>133</v>
      </c>
      <c r="G1787" t="s">
        <v>226</v>
      </c>
      <c r="H1787">
        <v>45839</v>
      </c>
      <c r="I1787">
        <v>45869</v>
      </c>
      <c r="J1787" t="s">
        <v>3476</v>
      </c>
      <c r="K1787">
        <v>1213130</v>
      </c>
      <c r="L1787" t="s">
        <v>395</v>
      </c>
      <c r="O1787">
        <v>10014608</v>
      </c>
      <c r="P1787" t="s">
        <v>210</v>
      </c>
      <c r="Q1787">
        <v>0</v>
      </c>
      <c r="R1787" t="s">
        <v>329</v>
      </c>
      <c r="S1787" t="s">
        <v>3901</v>
      </c>
      <c r="T1787">
        <v>11395687</v>
      </c>
      <c r="U1787">
        <v>45522</v>
      </c>
      <c r="V1787">
        <v>45839</v>
      </c>
      <c r="W1787">
        <v>45835</v>
      </c>
      <c r="X1787">
        <v>0</v>
      </c>
      <c r="Y1787">
        <v>1290900</v>
      </c>
      <c r="Z1787" t="s">
        <v>1568</v>
      </c>
      <c r="AA1787" t="s">
        <v>245</v>
      </c>
      <c r="AB1787" t="s">
        <v>121</v>
      </c>
      <c r="AC1787" t="s">
        <v>255</v>
      </c>
      <c r="AD1787" t="s">
        <v>189</v>
      </c>
      <c r="AE1787" t="s">
        <v>245</v>
      </c>
      <c r="AF1787" t="s">
        <v>1812</v>
      </c>
      <c r="AG1787">
        <v>6</v>
      </c>
    </row>
    <row r="1788" spans="1:33" x14ac:dyDescent="0.35">
      <c r="A1788" t="s">
        <v>210</v>
      </c>
      <c r="B1788">
        <v>6467536</v>
      </c>
      <c r="C1788" t="s">
        <v>129</v>
      </c>
      <c r="D1788" t="s">
        <v>954</v>
      </c>
      <c r="E1788" t="s">
        <v>310</v>
      </c>
      <c r="F1788" t="s">
        <v>133</v>
      </c>
      <c r="G1788" t="s">
        <v>147</v>
      </c>
      <c r="H1788">
        <v>45809</v>
      </c>
      <c r="I1788">
        <v>45809</v>
      </c>
      <c r="J1788" t="s">
        <v>856</v>
      </c>
      <c r="K1788">
        <v>1213130</v>
      </c>
      <c r="L1788" t="s">
        <v>395</v>
      </c>
      <c r="O1788">
        <v>10014608</v>
      </c>
      <c r="P1788" t="s">
        <v>210</v>
      </c>
      <c r="Q1788">
        <v>0</v>
      </c>
      <c r="R1788" t="s">
        <v>329</v>
      </c>
      <c r="S1788" t="s">
        <v>343</v>
      </c>
      <c r="T1788">
        <v>11395658</v>
      </c>
      <c r="U1788">
        <v>45522</v>
      </c>
      <c r="V1788">
        <v>45809</v>
      </c>
      <c r="W1788">
        <v>45776</v>
      </c>
      <c r="X1788">
        <v>0</v>
      </c>
      <c r="Y1788">
        <v>1290900</v>
      </c>
      <c r="Z1788" t="s">
        <v>1568</v>
      </c>
      <c r="AA1788" t="s">
        <v>245</v>
      </c>
      <c r="AB1788" t="s">
        <v>121</v>
      </c>
      <c r="AC1788" t="s">
        <v>255</v>
      </c>
      <c r="AD1788" t="s">
        <v>141</v>
      </c>
      <c r="AE1788" t="s">
        <v>245</v>
      </c>
      <c r="AF1788" t="s">
        <v>3326</v>
      </c>
      <c r="AG1788">
        <v>3</v>
      </c>
    </row>
    <row r="1789" spans="1:33" x14ac:dyDescent="0.35">
      <c r="A1789" t="s">
        <v>210</v>
      </c>
      <c r="B1789">
        <v>6467535</v>
      </c>
      <c r="C1789" t="s">
        <v>129</v>
      </c>
      <c r="D1789" t="s">
        <v>5628</v>
      </c>
      <c r="E1789" t="s">
        <v>310</v>
      </c>
      <c r="F1789" t="s">
        <v>133</v>
      </c>
      <c r="G1789" t="s">
        <v>226</v>
      </c>
      <c r="H1789">
        <v>45962</v>
      </c>
      <c r="I1789">
        <v>45991</v>
      </c>
      <c r="J1789" t="s">
        <v>5629</v>
      </c>
      <c r="K1789">
        <v>1213130</v>
      </c>
      <c r="L1789" t="s">
        <v>395</v>
      </c>
      <c r="O1789">
        <v>10014608</v>
      </c>
      <c r="P1789" t="s">
        <v>210</v>
      </c>
      <c r="Q1789">
        <v>0</v>
      </c>
      <c r="R1789" t="s">
        <v>329</v>
      </c>
      <c r="S1789" t="s">
        <v>1532</v>
      </c>
      <c r="T1789">
        <v>11395686</v>
      </c>
      <c r="U1789">
        <v>45522</v>
      </c>
      <c r="V1789">
        <v>45962</v>
      </c>
      <c r="W1789">
        <v>45811</v>
      </c>
      <c r="X1789">
        <v>0</v>
      </c>
      <c r="Y1789">
        <v>1290900</v>
      </c>
      <c r="Z1789" t="s">
        <v>1568</v>
      </c>
      <c r="AA1789" t="s">
        <v>245</v>
      </c>
      <c r="AB1789" t="s">
        <v>121</v>
      </c>
      <c r="AC1789" t="s">
        <v>255</v>
      </c>
      <c r="AD1789" t="s">
        <v>189</v>
      </c>
      <c r="AE1789" t="s">
        <v>245</v>
      </c>
      <c r="AF1789" t="s">
        <v>1812</v>
      </c>
      <c r="AG1789">
        <v>4</v>
      </c>
    </row>
    <row r="1790" spans="1:33" x14ac:dyDescent="0.35">
      <c r="A1790" t="s">
        <v>210</v>
      </c>
      <c r="B1790">
        <v>6467534</v>
      </c>
      <c r="C1790" t="s">
        <v>129</v>
      </c>
      <c r="D1790" t="s">
        <v>956</v>
      </c>
      <c r="E1790" t="s">
        <v>310</v>
      </c>
      <c r="F1790" t="s">
        <v>133</v>
      </c>
      <c r="G1790" t="s">
        <v>147</v>
      </c>
      <c r="H1790">
        <v>45809</v>
      </c>
      <c r="I1790">
        <v>45809</v>
      </c>
      <c r="J1790" t="s">
        <v>856</v>
      </c>
      <c r="K1790">
        <v>1213130</v>
      </c>
      <c r="L1790" t="s">
        <v>395</v>
      </c>
      <c r="O1790">
        <v>10014608</v>
      </c>
      <c r="P1790" t="s">
        <v>210</v>
      </c>
      <c r="Q1790">
        <v>0</v>
      </c>
      <c r="R1790" t="s">
        <v>329</v>
      </c>
      <c r="S1790" t="s">
        <v>343</v>
      </c>
      <c r="T1790">
        <v>11395656</v>
      </c>
      <c r="U1790">
        <v>45522</v>
      </c>
      <c r="V1790">
        <v>45809</v>
      </c>
      <c r="W1790">
        <v>45776</v>
      </c>
      <c r="X1790">
        <v>0</v>
      </c>
      <c r="Y1790">
        <v>1290900</v>
      </c>
      <c r="Z1790" t="s">
        <v>1568</v>
      </c>
      <c r="AA1790" t="s">
        <v>245</v>
      </c>
      <c r="AB1790" t="s">
        <v>121</v>
      </c>
      <c r="AC1790" t="s">
        <v>255</v>
      </c>
      <c r="AD1790" t="s">
        <v>141</v>
      </c>
      <c r="AE1790" t="s">
        <v>245</v>
      </c>
      <c r="AF1790" t="s">
        <v>3326</v>
      </c>
      <c r="AG1790">
        <v>2</v>
      </c>
    </row>
    <row r="1791" spans="1:33" x14ac:dyDescent="0.35">
      <c r="A1791" t="s">
        <v>148</v>
      </c>
      <c r="B1791">
        <v>6467532</v>
      </c>
      <c r="C1791" t="s">
        <v>129</v>
      </c>
      <c r="D1791" t="s">
        <v>957</v>
      </c>
      <c r="E1791" t="s">
        <v>310</v>
      </c>
      <c r="F1791" t="s">
        <v>133</v>
      </c>
      <c r="G1791" t="s">
        <v>147</v>
      </c>
      <c r="H1791">
        <v>45809</v>
      </c>
      <c r="I1791">
        <v>45809</v>
      </c>
      <c r="J1791" t="s">
        <v>856</v>
      </c>
      <c r="K1791">
        <v>1213130</v>
      </c>
      <c r="L1791" t="s">
        <v>297</v>
      </c>
      <c r="O1791">
        <v>10014617</v>
      </c>
      <c r="P1791" t="s">
        <v>148</v>
      </c>
      <c r="Q1791">
        <v>0</v>
      </c>
      <c r="R1791" t="s">
        <v>329</v>
      </c>
      <c r="S1791" t="s">
        <v>343</v>
      </c>
      <c r="T1791">
        <v>11428670</v>
      </c>
      <c r="U1791">
        <v>45522</v>
      </c>
      <c r="V1791">
        <v>45809</v>
      </c>
      <c r="W1791">
        <v>45776</v>
      </c>
      <c r="X1791">
        <v>0</v>
      </c>
      <c r="Y1791">
        <v>1290900</v>
      </c>
      <c r="Z1791" t="s">
        <v>1568</v>
      </c>
      <c r="AA1791" t="s">
        <v>245</v>
      </c>
      <c r="AB1791" t="s">
        <v>121</v>
      </c>
      <c r="AC1791" t="s">
        <v>255</v>
      </c>
      <c r="AD1791" t="s">
        <v>141</v>
      </c>
      <c r="AE1791" t="s">
        <v>245</v>
      </c>
      <c r="AF1791" t="s">
        <v>3326</v>
      </c>
      <c r="AG1791">
        <v>1</v>
      </c>
    </row>
    <row r="1792" spans="1:33" x14ac:dyDescent="0.35">
      <c r="A1792" t="s">
        <v>148</v>
      </c>
      <c r="B1792">
        <v>6467531</v>
      </c>
      <c r="C1792" t="s">
        <v>129</v>
      </c>
      <c r="D1792" t="s">
        <v>958</v>
      </c>
      <c r="E1792" t="s">
        <v>310</v>
      </c>
      <c r="F1792" t="s">
        <v>133</v>
      </c>
      <c r="G1792" t="s">
        <v>147</v>
      </c>
      <c r="H1792">
        <v>45809</v>
      </c>
      <c r="I1792">
        <v>45809</v>
      </c>
      <c r="J1792" t="s">
        <v>856</v>
      </c>
      <c r="K1792">
        <v>1213130</v>
      </c>
      <c r="L1792" t="s">
        <v>297</v>
      </c>
      <c r="O1792">
        <v>10014617</v>
      </c>
      <c r="P1792" t="s">
        <v>148</v>
      </c>
      <c r="Q1792">
        <v>0</v>
      </c>
      <c r="R1792" t="s">
        <v>329</v>
      </c>
      <c r="S1792" t="s">
        <v>343</v>
      </c>
      <c r="T1792">
        <v>11428668</v>
      </c>
      <c r="U1792">
        <v>45522</v>
      </c>
      <c r="V1792">
        <v>45809</v>
      </c>
      <c r="W1792">
        <v>45776</v>
      </c>
      <c r="X1792">
        <v>0</v>
      </c>
      <c r="Y1792">
        <v>1290900</v>
      </c>
      <c r="Z1792" t="s">
        <v>1568</v>
      </c>
      <c r="AA1792" t="s">
        <v>245</v>
      </c>
      <c r="AB1792" t="s">
        <v>121</v>
      </c>
      <c r="AC1792" t="s">
        <v>255</v>
      </c>
      <c r="AD1792" t="s">
        <v>122</v>
      </c>
      <c r="AE1792" t="s">
        <v>245</v>
      </c>
      <c r="AF1792" t="s">
        <v>1812</v>
      </c>
      <c r="AG1792">
        <v>1</v>
      </c>
    </row>
    <row r="1793" spans="1:33" x14ac:dyDescent="0.35">
      <c r="A1793" t="s">
        <v>158</v>
      </c>
      <c r="B1793">
        <v>6467508</v>
      </c>
      <c r="C1793" t="s">
        <v>129</v>
      </c>
      <c r="D1793" t="s">
        <v>959</v>
      </c>
      <c r="E1793" t="s">
        <v>310</v>
      </c>
      <c r="F1793" t="s">
        <v>133</v>
      </c>
      <c r="G1793" t="s">
        <v>147</v>
      </c>
      <c r="H1793">
        <v>45869</v>
      </c>
      <c r="I1793">
        <v>45869</v>
      </c>
      <c r="J1793" t="s">
        <v>856</v>
      </c>
      <c r="K1793">
        <v>1213130</v>
      </c>
      <c r="L1793" t="s">
        <v>397</v>
      </c>
      <c r="O1793">
        <v>10014604</v>
      </c>
      <c r="P1793" t="s">
        <v>158</v>
      </c>
      <c r="Q1793">
        <v>0</v>
      </c>
      <c r="R1793" t="s">
        <v>329</v>
      </c>
      <c r="S1793" t="s">
        <v>3891</v>
      </c>
      <c r="T1793">
        <v>11398479</v>
      </c>
      <c r="U1793">
        <v>45522</v>
      </c>
      <c r="V1793">
        <v>45869</v>
      </c>
      <c r="W1793">
        <v>45844</v>
      </c>
      <c r="X1793">
        <v>0</v>
      </c>
      <c r="Y1793">
        <v>1290900</v>
      </c>
      <c r="Z1793" t="s">
        <v>1568</v>
      </c>
      <c r="AA1793" t="s">
        <v>245</v>
      </c>
      <c r="AB1793" t="s">
        <v>121</v>
      </c>
      <c r="AC1793" t="s">
        <v>255</v>
      </c>
      <c r="AD1793" t="s">
        <v>141</v>
      </c>
      <c r="AE1793" t="s">
        <v>245</v>
      </c>
      <c r="AF1793" t="s">
        <v>3326</v>
      </c>
      <c r="AG1793">
        <v>2</v>
      </c>
    </row>
    <row r="1794" spans="1:33" x14ac:dyDescent="0.35">
      <c r="A1794" t="s">
        <v>243</v>
      </c>
      <c r="B1794">
        <v>6467479</v>
      </c>
      <c r="C1794" t="s">
        <v>129</v>
      </c>
      <c r="D1794" t="s">
        <v>960</v>
      </c>
      <c r="E1794" t="s">
        <v>310</v>
      </c>
      <c r="F1794" t="s">
        <v>133</v>
      </c>
      <c r="G1794" t="s">
        <v>147</v>
      </c>
      <c r="H1794">
        <v>45838</v>
      </c>
      <c r="I1794">
        <v>45838</v>
      </c>
      <c r="J1794" t="s">
        <v>856</v>
      </c>
      <c r="K1794">
        <v>1213130</v>
      </c>
      <c r="L1794" t="s">
        <v>384</v>
      </c>
      <c r="O1794">
        <v>10014627</v>
      </c>
      <c r="P1794" t="s">
        <v>243</v>
      </c>
      <c r="Q1794">
        <v>0</v>
      </c>
      <c r="R1794" t="s">
        <v>329</v>
      </c>
      <c r="S1794" t="s">
        <v>343</v>
      </c>
      <c r="T1794">
        <v>11420884</v>
      </c>
      <c r="U1794">
        <v>45522</v>
      </c>
      <c r="V1794">
        <v>45838</v>
      </c>
      <c r="W1794">
        <v>45776</v>
      </c>
      <c r="X1794">
        <v>0</v>
      </c>
      <c r="Y1794">
        <v>1290900</v>
      </c>
      <c r="Z1794" t="s">
        <v>1568</v>
      </c>
      <c r="AA1794" t="s">
        <v>245</v>
      </c>
      <c r="AB1794" t="s">
        <v>121</v>
      </c>
      <c r="AC1794" t="s">
        <v>255</v>
      </c>
      <c r="AD1794" t="s">
        <v>141</v>
      </c>
      <c r="AE1794" t="s">
        <v>245</v>
      </c>
      <c r="AF1794" t="s">
        <v>3326</v>
      </c>
      <c r="AG1794">
        <v>2</v>
      </c>
    </row>
    <row r="1795" spans="1:33" x14ac:dyDescent="0.35">
      <c r="A1795" t="s">
        <v>243</v>
      </c>
      <c r="B1795">
        <v>6467478</v>
      </c>
      <c r="C1795" t="s">
        <v>129</v>
      </c>
      <c r="D1795" t="s">
        <v>840</v>
      </c>
      <c r="E1795" t="s">
        <v>310</v>
      </c>
      <c r="F1795" t="s">
        <v>133</v>
      </c>
      <c r="G1795" t="s">
        <v>147</v>
      </c>
      <c r="H1795">
        <v>45839</v>
      </c>
      <c r="I1795">
        <v>45869</v>
      </c>
      <c r="J1795" t="s">
        <v>3476</v>
      </c>
      <c r="K1795">
        <v>1213130</v>
      </c>
      <c r="L1795" t="s">
        <v>384</v>
      </c>
      <c r="O1795">
        <v>10014627</v>
      </c>
      <c r="P1795" t="s">
        <v>243</v>
      </c>
      <c r="Q1795">
        <v>0</v>
      </c>
      <c r="R1795" t="s">
        <v>329</v>
      </c>
      <c r="S1795" t="s">
        <v>3901</v>
      </c>
      <c r="T1795">
        <v>11401710</v>
      </c>
      <c r="U1795">
        <v>45522</v>
      </c>
      <c r="V1795">
        <v>45839</v>
      </c>
      <c r="W1795">
        <v>45835</v>
      </c>
      <c r="X1795">
        <v>0</v>
      </c>
      <c r="Y1795">
        <v>1290900</v>
      </c>
      <c r="Z1795" t="s">
        <v>1568</v>
      </c>
      <c r="AA1795" t="s">
        <v>245</v>
      </c>
      <c r="AB1795" t="s">
        <v>121</v>
      </c>
      <c r="AC1795" t="s">
        <v>255</v>
      </c>
      <c r="AD1795" t="s">
        <v>122</v>
      </c>
      <c r="AE1795" t="s">
        <v>245</v>
      </c>
      <c r="AF1795" t="s">
        <v>1812</v>
      </c>
      <c r="AG1795">
        <v>6</v>
      </c>
    </row>
    <row r="1796" spans="1:33" x14ac:dyDescent="0.35">
      <c r="A1796" t="s">
        <v>243</v>
      </c>
      <c r="B1796">
        <v>6467477</v>
      </c>
      <c r="C1796" t="s">
        <v>129</v>
      </c>
      <c r="D1796" t="s">
        <v>824</v>
      </c>
      <c r="E1796" t="s">
        <v>310</v>
      </c>
      <c r="F1796" t="s">
        <v>133</v>
      </c>
      <c r="G1796" t="s">
        <v>132</v>
      </c>
      <c r="H1796">
        <v>45839</v>
      </c>
      <c r="I1796">
        <v>45869</v>
      </c>
      <c r="J1796" t="s">
        <v>3476</v>
      </c>
      <c r="K1796">
        <v>1213130</v>
      </c>
      <c r="L1796" t="s">
        <v>384</v>
      </c>
      <c r="O1796">
        <v>10014627</v>
      </c>
      <c r="P1796" t="s">
        <v>243</v>
      </c>
      <c r="Q1796">
        <v>0</v>
      </c>
      <c r="R1796" t="s">
        <v>329</v>
      </c>
      <c r="S1796" t="s">
        <v>3901</v>
      </c>
      <c r="T1796">
        <v>11401704</v>
      </c>
      <c r="U1796">
        <v>45522</v>
      </c>
      <c r="V1796">
        <v>45839</v>
      </c>
      <c r="W1796">
        <v>45835</v>
      </c>
      <c r="X1796">
        <v>0</v>
      </c>
      <c r="Y1796">
        <v>1290900</v>
      </c>
      <c r="Z1796" t="s">
        <v>1568</v>
      </c>
      <c r="AA1796" t="s">
        <v>245</v>
      </c>
      <c r="AB1796" t="s">
        <v>121</v>
      </c>
      <c r="AC1796" t="s">
        <v>255</v>
      </c>
      <c r="AD1796" t="s">
        <v>122</v>
      </c>
      <c r="AE1796" t="s">
        <v>245</v>
      </c>
      <c r="AF1796" t="s">
        <v>1812</v>
      </c>
      <c r="AG1796">
        <v>10</v>
      </c>
    </row>
    <row r="1797" spans="1:33" x14ac:dyDescent="0.35">
      <c r="A1797" t="s">
        <v>324</v>
      </c>
      <c r="B1797">
        <v>6467023</v>
      </c>
      <c r="C1797" t="s">
        <v>138</v>
      </c>
      <c r="D1797" t="s">
        <v>992</v>
      </c>
      <c r="E1797" t="s">
        <v>310</v>
      </c>
      <c r="F1797" t="s">
        <v>125</v>
      </c>
      <c r="G1797" t="s">
        <v>136</v>
      </c>
      <c r="H1797">
        <v>45809</v>
      </c>
      <c r="I1797">
        <v>45809</v>
      </c>
      <c r="J1797" t="s">
        <v>856</v>
      </c>
      <c r="K1797">
        <v>2230130</v>
      </c>
      <c r="L1797" t="s">
        <v>325</v>
      </c>
      <c r="O1797">
        <v>10017213</v>
      </c>
      <c r="P1797" t="s">
        <v>146</v>
      </c>
      <c r="Q1797">
        <v>940.05</v>
      </c>
      <c r="R1797" t="s">
        <v>491</v>
      </c>
      <c r="S1797" t="s">
        <v>347</v>
      </c>
      <c r="T1797">
        <v>11452623</v>
      </c>
      <c r="U1797">
        <v>45521</v>
      </c>
      <c r="V1797">
        <v>45809</v>
      </c>
      <c r="W1797">
        <v>45805</v>
      </c>
      <c r="X1797">
        <v>940.05</v>
      </c>
      <c r="Y1797">
        <v>1290900</v>
      </c>
      <c r="Z1797" t="s">
        <v>1568</v>
      </c>
      <c r="AA1797" t="s">
        <v>249</v>
      </c>
      <c r="AB1797" t="s">
        <v>121</v>
      </c>
      <c r="AC1797" t="s">
        <v>255</v>
      </c>
      <c r="AD1797" t="s">
        <v>135</v>
      </c>
      <c r="AE1797" t="s">
        <v>249</v>
      </c>
      <c r="AF1797" t="s">
        <v>3326</v>
      </c>
      <c r="AG1797">
        <v>8</v>
      </c>
    </row>
    <row r="1798" spans="1:33" x14ac:dyDescent="0.35">
      <c r="A1798" t="s">
        <v>403</v>
      </c>
      <c r="B1798">
        <v>6466990</v>
      </c>
      <c r="C1798" t="s">
        <v>129</v>
      </c>
      <c r="D1798" t="s">
        <v>961</v>
      </c>
      <c r="E1798" t="s">
        <v>310</v>
      </c>
      <c r="F1798" t="s">
        <v>259</v>
      </c>
      <c r="G1798" t="s">
        <v>192</v>
      </c>
      <c r="H1798">
        <v>45859</v>
      </c>
      <c r="I1798">
        <v>45865</v>
      </c>
      <c r="J1798" t="s">
        <v>5408</v>
      </c>
      <c r="K1798">
        <v>1213130</v>
      </c>
      <c r="L1798" t="s">
        <v>404</v>
      </c>
      <c r="O1798">
        <v>10014622</v>
      </c>
      <c r="P1798" t="s">
        <v>403</v>
      </c>
      <c r="Q1798">
        <v>14604.21</v>
      </c>
      <c r="R1798" t="s">
        <v>329</v>
      </c>
      <c r="S1798" t="s">
        <v>3891</v>
      </c>
      <c r="T1798">
        <v>11452266</v>
      </c>
      <c r="U1798">
        <v>45521</v>
      </c>
      <c r="V1798">
        <v>45859</v>
      </c>
      <c r="W1798">
        <v>45847</v>
      </c>
      <c r="X1798">
        <v>14604.21</v>
      </c>
      <c r="Y1798">
        <v>1290900</v>
      </c>
      <c r="Z1798" t="s">
        <v>1568</v>
      </c>
      <c r="AA1798" t="s">
        <v>245</v>
      </c>
      <c r="AB1798" t="s">
        <v>121</v>
      </c>
      <c r="AC1798" t="s">
        <v>255</v>
      </c>
      <c r="AD1798" t="s">
        <v>122</v>
      </c>
      <c r="AE1798" t="s">
        <v>245</v>
      </c>
      <c r="AF1798" t="s">
        <v>1812</v>
      </c>
      <c r="AG1798">
        <v>2</v>
      </c>
    </row>
    <row r="1799" spans="1:33" x14ac:dyDescent="0.35">
      <c r="A1799" t="s">
        <v>126</v>
      </c>
      <c r="B1799">
        <v>6466722</v>
      </c>
      <c r="C1799" t="s">
        <v>123</v>
      </c>
      <c r="D1799" t="s">
        <v>962</v>
      </c>
      <c r="E1799" t="s">
        <v>310</v>
      </c>
      <c r="F1799" t="s">
        <v>133</v>
      </c>
      <c r="G1799" t="s">
        <v>132</v>
      </c>
      <c r="H1799">
        <v>45869</v>
      </c>
      <c r="I1799">
        <v>45869</v>
      </c>
      <c r="J1799" t="s">
        <v>856</v>
      </c>
      <c r="K1799">
        <v>1210101</v>
      </c>
      <c r="L1799" t="s">
        <v>391</v>
      </c>
      <c r="O1799">
        <v>10014657</v>
      </c>
      <c r="P1799" t="s">
        <v>126</v>
      </c>
      <c r="Q1799">
        <v>0</v>
      </c>
      <c r="R1799" t="s">
        <v>342</v>
      </c>
      <c r="S1799" t="s">
        <v>3891</v>
      </c>
      <c r="T1799">
        <v>11448786</v>
      </c>
      <c r="U1799">
        <v>45520</v>
      </c>
      <c r="V1799">
        <v>45869</v>
      </c>
      <c r="W1799">
        <v>45844</v>
      </c>
      <c r="X1799">
        <v>0</v>
      </c>
      <c r="Y1799">
        <v>1290900</v>
      </c>
      <c r="Z1799" t="s">
        <v>1568</v>
      </c>
      <c r="AA1799" t="s">
        <v>248</v>
      </c>
      <c r="AB1799" t="s">
        <v>121</v>
      </c>
      <c r="AC1799" t="s">
        <v>255</v>
      </c>
      <c r="AD1799" t="s">
        <v>141</v>
      </c>
      <c r="AE1799" t="s">
        <v>248</v>
      </c>
      <c r="AF1799" t="s">
        <v>3326</v>
      </c>
      <c r="AG1799">
        <v>1</v>
      </c>
    </row>
    <row r="1800" spans="1:33" x14ac:dyDescent="0.35">
      <c r="A1800" t="s">
        <v>173</v>
      </c>
      <c r="B1800">
        <v>6466720</v>
      </c>
      <c r="C1800" t="s">
        <v>123</v>
      </c>
      <c r="D1800" t="s">
        <v>962</v>
      </c>
      <c r="E1800" t="s">
        <v>310</v>
      </c>
      <c r="F1800" t="s">
        <v>133</v>
      </c>
      <c r="G1800" t="s">
        <v>132</v>
      </c>
      <c r="H1800">
        <v>45845</v>
      </c>
      <c r="I1800">
        <v>45845</v>
      </c>
      <c r="J1800" t="s">
        <v>856</v>
      </c>
      <c r="K1800">
        <v>1210101</v>
      </c>
      <c r="L1800" t="s">
        <v>341</v>
      </c>
      <c r="O1800">
        <v>10014656</v>
      </c>
      <c r="P1800" t="s">
        <v>173</v>
      </c>
      <c r="Q1800">
        <v>0</v>
      </c>
      <c r="R1800" t="s">
        <v>342</v>
      </c>
      <c r="S1800" t="s">
        <v>342</v>
      </c>
      <c r="T1800">
        <v>11448756</v>
      </c>
      <c r="U1800">
        <v>45520</v>
      </c>
      <c r="V1800">
        <v>45845</v>
      </c>
      <c r="W1800">
        <v>45805</v>
      </c>
      <c r="X1800">
        <v>0</v>
      </c>
      <c r="Y1800">
        <v>1290900</v>
      </c>
      <c r="Z1800" t="s">
        <v>1568</v>
      </c>
      <c r="AA1800" t="s">
        <v>248</v>
      </c>
      <c r="AB1800" t="s">
        <v>121</v>
      </c>
      <c r="AC1800" t="s">
        <v>255</v>
      </c>
      <c r="AD1800" t="s">
        <v>141</v>
      </c>
      <c r="AE1800" t="s">
        <v>248</v>
      </c>
      <c r="AF1800" t="s">
        <v>3326</v>
      </c>
      <c r="AG1800">
        <v>1</v>
      </c>
    </row>
    <row r="1801" spans="1:33" x14ac:dyDescent="0.35">
      <c r="A1801" t="s">
        <v>134</v>
      </c>
      <c r="B1801">
        <v>6466719</v>
      </c>
      <c r="C1801" t="s">
        <v>123</v>
      </c>
      <c r="D1801" t="s">
        <v>962</v>
      </c>
      <c r="E1801" t="s">
        <v>310</v>
      </c>
      <c r="F1801" t="s">
        <v>133</v>
      </c>
      <c r="G1801" t="s">
        <v>132</v>
      </c>
      <c r="H1801">
        <v>45845</v>
      </c>
      <c r="I1801">
        <v>45845</v>
      </c>
      <c r="J1801" t="s">
        <v>856</v>
      </c>
      <c r="K1801">
        <v>1210101</v>
      </c>
      <c r="L1801" t="s">
        <v>271</v>
      </c>
      <c r="O1801">
        <v>10014658</v>
      </c>
      <c r="P1801" t="s">
        <v>134</v>
      </c>
      <c r="Q1801">
        <v>0</v>
      </c>
      <c r="R1801" t="s">
        <v>342</v>
      </c>
      <c r="S1801" t="s">
        <v>342</v>
      </c>
      <c r="T1801">
        <v>11448787</v>
      </c>
      <c r="U1801">
        <v>45520</v>
      </c>
      <c r="V1801">
        <v>45845</v>
      </c>
      <c r="W1801">
        <v>45805</v>
      </c>
      <c r="X1801">
        <v>0</v>
      </c>
      <c r="Y1801">
        <v>1290900</v>
      </c>
      <c r="Z1801" t="s">
        <v>1568</v>
      </c>
      <c r="AA1801" t="s">
        <v>248</v>
      </c>
      <c r="AB1801" t="s">
        <v>121</v>
      </c>
      <c r="AC1801" t="s">
        <v>255</v>
      </c>
      <c r="AD1801" t="s">
        <v>141</v>
      </c>
      <c r="AE1801" t="s">
        <v>248</v>
      </c>
      <c r="AF1801" t="s">
        <v>3326</v>
      </c>
      <c r="AG1801">
        <v>1</v>
      </c>
    </row>
    <row r="1802" spans="1:33" x14ac:dyDescent="0.35">
      <c r="A1802" t="s">
        <v>134</v>
      </c>
      <c r="B1802">
        <v>6466710</v>
      </c>
      <c r="C1802" t="s">
        <v>123</v>
      </c>
      <c r="D1802" t="s">
        <v>963</v>
      </c>
      <c r="E1802" t="s">
        <v>310</v>
      </c>
      <c r="F1802" t="s">
        <v>125</v>
      </c>
      <c r="G1802" t="s">
        <v>136</v>
      </c>
      <c r="H1802">
        <v>45845</v>
      </c>
      <c r="I1802">
        <v>45845</v>
      </c>
      <c r="J1802" t="s">
        <v>856</v>
      </c>
      <c r="K1802">
        <v>1210101</v>
      </c>
      <c r="L1802" t="s">
        <v>271</v>
      </c>
      <c r="O1802">
        <v>10014658</v>
      </c>
      <c r="P1802" t="s">
        <v>134</v>
      </c>
      <c r="Q1802">
        <v>3521.83</v>
      </c>
      <c r="R1802" t="s">
        <v>342</v>
      </c>
      <c r="S1802" t="s">
        <v>342</v>
      </c>
      <c r="T1802">
        <v>11449225</v>
      </c>
      <c r="U1802">
        <v>45520</v>
      </c>
      <c r="V1802">
        <v>45845</v>
      </c>
      <c r="W1802">
        <v>45805</v>
      </c>
      <c r="X1802">
        <v>3521.83</v>
      </c>
      <c r="Y1802">
        <v>1290900</v>
      </c>
      <c r="Z1802" t="s">
        <v>1568</v>
      </c>
      <c r="AA1802" t="s">
        <v>248</v>
      </c>
      <c r="AB1802" t="s">
        <v>121</v>
      </c>
      <c r="AC1802" t="s">
        <v>255</v>
      </c>
      <c r="AD1802" t="s">
        <v>141</v>
      </c>
      <c r="AE1802" t="s">
        <v>248</v>
      </c>
      <c r="AF1802" t="s">
        <v>3326</v>
      </c>
      <c r="AG1802">
        <v>4</v>
      </c>
    </row>
    <row r="1803" spans="1:33" x14ac:dyDescent="0.35">
      <c r="A1803" t="s">
        <v>236</v>
      </c>
      <c r="B1803">
        <v>6465926</v>
      </c>
      <c r="C1803" t="s">
        <v>129</v>
      </c>
      <c r="D1803" t="s">
        <v>964</v>
      </c>
      <c r="E1803" t="s">
        <v>310</v>
      </c>
      <c r="F1803" t="s">
        <v>133</v>
      </c>
      <c r="G1803" t="s">
        <v>147</v>
      </c>
      <c r="H1803">
        <v>45839</v>
      </c>
      <c r="I1803">
        <v>45869</v>
      </c>
      <c r="J1803" t="s">
        <v>3476</v>
      </c>
      <c r="K1803">
        <v>1215152</v>
      </c>
      <c r="L1803" t="s">
        <v>283</v>
      </c>
      <c r="O1803">
        <v>10014629</v>
      </c>
      <c r="P1803" t="s">
        <v>236</v>
      </c>
      <c r="Q1803">
        <v>0</v>
      </c>
      <c r="R1803" t="s">
        <v>329</v>
      </c>
      <c r="S1803" t="s">
        <v>3901</v>
      </c>
      <c r="T1803">
        <v>11416454</v>
      </c>
      <c r="U1803">
        <v>45518</v>
      </c>
      <c r="V1803">
        <v>45839</v>
      </c>
      <c r="W1803">
        <v>45835</v>
      </c>
      <c r="X1803">
        <v>0</v>
      </c>
      <c r="Y1803">
        <v>1290900</v>
      </c>
      <c r="Z1803" t="s">
        <v>1568</v>
      </c>
      <c r="AA1803" t="s">
        <v>246</v>
      </c>
      <c r="AB1803" t="s">
        <v>121</v>
      </c>
      <c r="AC1803" t="s">
        <v>255</v>
      </c>
      <c r="AD1803" t="s">
        <v>141</v>
      </c>
      <c r="AE1803" t="s">
        <v>246</v>
      </c>
      <c r="AF1803" t="s">
        <v>3326</v>
      </c>
      <c r="AG1803">
        <v>10</v>
      </c>
    </row>
    <row r="1804" spans="1:33" x14ac:dyDescent="0.35">
      <c r="A1804" t="s">
        <v>400</v>
      </c>
      <c r="B1804">
        <v>6465874</v>
      </c>
      <c r="C1804" t="s">
        <v>129</v>
      </c>
      <c r="D1804" t="s">
        <v>965</v>
      </c>
      <c r="E1804" t="s">
        <v>310</v>
      </c>
      <c r="F1804" t="s">
        <v>259</v>
      </c>
      <c r="G1804" t="s">
        <v>142</v>
      </c>
      <c r="H1804">
        <v>45809</v>
      </c>
      <c r="I1804">
        <v>45838</v>
      </c>
      <c r="J1804" t="s">
        <v>3478</v>
      </c>
      <c r="K1804">
        <v>1215155</v>
      </c>
      <c r="L1804" t="s">
        <v>401</v>
      </c>
      <c r="O1804">
        <v>10014646</v>
      </c>
      <c r="P1804" t="s">
        <v>400</v>
      </c>
      <c r="Q1804">
        <v>0</v>
      </c>
      <c r="R1804" t="s">
        <v>329</v>
      </c>
      <c r="S1804" t="s">
        <v>3891</v>
      </c>
      <c r="T1804">
        <v>11403169</v>
      </c>
      <c r="U1804">
        <v>45518</v>
      </c>
      <c r="V1804">
        <v>45809</v>
      </c>
      <c r="W1804">
        <v>45815</v>
      </c>
      <c r="X1804">
        <v>0</v>
      </c>
      <c r="Y1804">
        <v>1290900</v>
      </c>
      <c r="Z1804" t="s">
        <v>1568</v>
      </c>
      <c r="AA1804" t="s">
        <v>246</v>
      </c>
      <c r="AB1804" t="s">
        <v>121</v>
      </c>
      <c r="AC1804" t="s">
        <v>255</v>
      </c>
      <c r="AD1804" t="s">
        <v>141</v>
      </c>
      <c r="AE1804" t="s">
        <v>246</v>
      </c>
      <c r="AF1804" t="s">
        <v>1812</v>
      </c>
      <c r="AG1804">
        <v>48</v>
      </c>
    </row>
    <row r="1805" spans="1:33" x14ac:dyDescent="0.35">
      <c r="A1805" t="s">
        <v>321</v>
      </c>
      <c r="B1805">
        <v>6465228</v>
      </c>
      <c r="C1805" t="s">
        <v>367</v>
      </c>
      <c r="D1805" t="s">
        <v>904</v>
      </c>
      <c r="E1805" t="s">
        <v>310</v>
      </c>
      <c r="F1805" t="s">
        <v>259</v>
      </c>
      <c r="G1805" t="s">
        <v>192</v>
      </c>
      <c r="H1805">
        <v>45809</v>
      </c>
      <c r="I1805">
        <v>45838</v>
      </c>
      <c r="J1805" t="s">
        <v>3478</v>
      </c>
      <c r="K1805">
        <v>1291900</v>
      </c>
      <c r="L1805" t="s">
        <v>322</v>
      </c>
      <c r="O1805">
        <v>10014727</v>
      </c>
      <c r="P1805" t="s">
        <v>185</v>
      </c>
      <c r="Q1805">
        <v>14580.61</v>
      </c>
      <c r="R1805" t="s">
        <v>269</v>
      </c>
      <c r="S1805" t="s">
        <v>308</v>
      </c>
      <c r="T1805">
        <v>11434252</v>
      </c>
      <c r="U1805">
        <v>45515</v>
      </c>
      <c r="V1805">
        <v>45809</v>
      </c>
      <c r="W1805">
        <v>45853</v>
      </c>
      <c r="X1805">
        <v>14580.61</v>
      </c>
      <c r="Y1805">
        <v>2290900</v>
      </c>
      <c r="Z1805" t="s">
        <v>1568</v>
      </c>
      <c r="AA1805" t="s">
        <v>249</v>
      </c>
      <c r="AB1805" t="s">
        <v>121</v>
      </c>
      <c r="AC1805" t="s">
        <v>255</v>
      </c>
      <c r="AD1805" t="s">
        <v>135</v>
      </c>
      <c r="AE1805" t="s">
        <v>249</v>
      </c>
      <c r="AF1805" t="s">
        <v>3326</v>
      </c>
      <c r="AG1805">
        <v>0</v>
      </c>
    </row>
    <row r="1806" spans="1:33" x14ac:dyDescent="0.35">
      <c r="A1806" t="s">
        <v>218</v>
      </c>
      <c r="B1806">
        <v>6464656</v>
      </c>
      <c r="C1806" t="s">
        <v>129</v>
      </c>
      <c r="D1806" t="s">
        <v>492</v>
      </c>
      <c r="E1806" t="s">
        <v>310</v>
      </c>
      <c r="F1806" t="s">
        <v>125</v>
      </c>
      <c r="G1806" t="s">
        <v>190</v>
      </c>
      <c r="H1806">
        <v>45839</v>
      </c>
      <c r="I1806">
        <v>45869</v>
      </c>
      <c r="J1806" t="s">
        <v>3476</v>
      </c>
      <c r="K1806">
        <v>1215150</v>
      </c>
      <c r="L1806" t="s">
        <v>279</v>
      </c>
      <c r="O1806">
        <v>10014633</v>
      </c>
      <c r="P1806" t="s">
        <v>218</v>
      </c>
      <c r="Q1806">
        <v>0</v>
      </c>
      <c r="R1806" t="s">
        <v>347</v>
      </c>
      <c r="S1806" t="s">
        <v>3901</v>
      </c>
      <c r="T1806">
        <v>11430250</v>
      </c>
      <c r="U1806">
        <v>45515</v>
      </c>
      <c r="V1806">
        <v>45839</v>
      </c>
      <c r="W1806">
        <v>45835</v>
      </c>
      <c r="X1806">
        <v>0</v>
      </c>
      <c r="Y1806">
        <v>1290900</v>
      </c>
      <c r="Z1806" t="s">
        <v>1568</v>
      </c>
      <c r="AA1806" t="s">
        <v>246</v>
      </c>
      <c r="AB1806" t="s">
        <v>121</v>
      </c>
      <c r="AC1806" t="s">
        <v>255</v>
      </c>
      <c r="AD1806" t="s">
        <v>189</v>
      </c>
      <c r="AE1806" t="s">
        <v>246</v>
      </c>
      <c r="AF1806" t="s">
        <v>1812</v>
      </c>
      <c r="AG1806">
        <v>12</v>
      </c>
    </row>
    <row r="1807" spans="1:33" x14ac:dyDescent="0.35">
      <c r="A1807" t="s">
        <v>218</v>
      </c>
      <c r="B1807">
        <v>6464645</v>
      </c>
      <c r="C1807" t="s">
        <v>129</v>
      </c>
      <c r="D1807" t="s">
        <v>905</v>
      </c>
      <c r="E1807" t="s">
        <v>310</v>
      </c>
      <c r="F1807" t="s">
        <v>125</v>
      </c>
      <c r="G1807" t="s">
        <v>190</v>
      </c>
      <c r="H1807">
        <v>45839</v>
      </c>
      <c r="I1807">
        <v>45869</v>
      </c>
      <c r="J1807" t="s">
        <v>3476</v>
      </c>
      <c r="K1807">
        <v>1215150</v>
      </c>
      <c r="L1807" t="s">
        <v>279</v>
      </c>
      <c r="O1807">
        <v>10014633</v>
      </c>
      <c r="P1807" t="s">
        <v>218</v>
      </c>
      <c r="Q1807">
        <v>0</v>
      </c>
      <c r="R1807" t="s">
        <v>347</v>
      </c>
      <c r="S1807" t="s">
        <v>3901</v>
      </c>
      <c r="T1807">
        <v>11405792</v>
      </c>
      <c r="U1807">
        <v>45515</v>
      </c>
      <c r="V1807">
        <v>45839</v>
      </c>
      <c r="W1807">
        <v>45835</v>
      </c>
      <c r="X1807">
        <v>0</v>
      </c>
      <c r="Y1807">
        <v>1290900</v>
      </c>
      <c r="Z1807" t="s">
        <v>1568</v>
      </c>
      <c r="AA1807" t="s">
        <v>246</v>
      </c>
      <c r="AB1807" t="s">
        <v>121</v>
      </c>
      <c r="AC1807" t="s">
        <v>255</v>
      </c>
      <c r="AD1807" t="s">
        <v>189</v>
      </c>
      <c r="AE1807" t="s">
        <v>246</v>
      </c>
      <c r="AF1807" t="s">
        <v>1812</v>
      </c>
      <c r="AG1807">
        <v>4</v>
      </c>
    </row>
    <row r="1808" spans="1:33" x14ac:dyDescent="0.35">
      <c r="A1808" t="s">
        <v>156</v>
      </c>
      <c r="B1808">
        <v>6463517</v>
      </c>
      <c r="C1808" t="s">
        <v>138</v>
      </c>
      <c r="D1808" t="s">
        <v>900</v>
      </c>
      <c r="E1808" t="s">
        <v>310</v>
      </c>
      <c r="F1808" t="s">
        <v>125</v>
      </c>
      <c r="G1808" t="s">
        <v>127</v>
      </c>
      <c r="H1808">
        <v>45809</v>
      </c>
      <c r="I1808">
        <v>45838</v>
      </c>
      <c r="J1808" t="s">
        <v>3478</v>
      </c>
      <c r="K1808">
        <v>2230131</v>
      </c>
      <c r="L1808" t="s">
        <v>311</v>
      </c>
      <c r="O1808">
        <v>10016283</v>
      </c>
      <c r="P1808" t="s">
        <v>156</v>
      </c>
      <c r="Q1808">
        <v>0</v>
      </c>
      <c r="R1808" t="s">
        <v>262</v>
      </c>
      <c r="S1808" t="s">
        <v>347</v>
      </c>
      <c r="T1808">
        <v>11448903</v>
      </c>
      <c r="U1808">
        <v>45512</v>
      </c>
      <c r="V1808">
        <v>45809</v>
      </c>
      <c r="W1808">
        <v>45805</v>
      </c>
      <c r="X1808">
        <v>0</v>
      </c>
      <c r="Y1808">
        <v>1290900</v>
      </c>
      <c r="Z1808" t="s">
        <v>1568</v>
      </c>
      <c r="AA1808" t="s">
        <v>249</v>
      </c>
      <c r="AB1808" t="s">
        <v>121</v>
      </c>
      <c r="AC1808" t="s">
        <v>255</v>
      </c>
      <c r="AD1808" t="s">
        <v>122</v>
      </c>
      <c r="AE1808" t="s">
        <v>249</v>
      </c>
      <c r="AF1808" t="s">
        <v>1812</v>
      </c>
      <c r="AG1808">
        <v>4</v>
      </c>
    </row>
    <row r="1809" spans="1:33" x14ac:dyDescent="0.35">
      <c r="A1809" t="s">
        <v>155</v>
      </c>
      <c r="B1809">
        <v>6462670</v>
      </c>
      <c r="C1809" t="s">
        <v>129</v>
      </c>
      <c r="D1809" t="s">
        <v>886</v>
      </c>
      <c r="E1809" t="s">
        <v>310</v>
      </c>
      <c r="F1809" t="s">
        <v>259</v>
      </c>
      <c r="G1809" t="s">
        <v>192</v>
      </c>
      <c r="H1809">
        <v>45809</v>
      </c>
      <c r="I1809">
        <v>45809</v>
      </c>
      <c r="J1809" t="s">
        <v>856</v>
      </c>
      <c r="K1809">
        <v>1215155</v>
      </c>
      <c r="L1809" t="s">
        <v>276</v>
      </c>
      <c r="O1809">
        <v>10014647</v>
      </c>
      <c r="P1809" t="s">
        <v>155</v>
      </c>
      <c r="Q1809">
        <v>18288.95</v>
      </c>
      <c r="R1809" t="s">
        <v>329</v>
      </c>
      <c r="S1809" t="s">
        <v>343</v>
      </c>
      <c r="T1809">
        <v>11443197</v>
      </c>
      <c r="U1809">
        <v>45510</v>
      </c>
      <c r="V1809">
        <v>45809</v>
      </c>
      <c r="W1809">
        <v>45794</v>
      </c>
      <c r="X1809">
        <v>18288.95</v>
      </c>
      <c r="Y1809">
        <v>1290900</v>
      </c>
      <c r="Z1809" t="s">
        <v>1568</v>
      </c>
      <c r="AA1809" t="s">
        <v>246</v>
      </c>
      <c r="AB1809" t="s">
        <v>121</v>
      </c>
      <c r="AC1809" t="s">
        <v>255</v>
      </c>
      <c r="AD1809" t="s">
        <v>135</v>
      </c>
      <c r="AE1809" t="s">
        <v>246</v>
      </c>
      <c r="AF1809" t="s">
        <v>3326</v>
      </c>
      <c r="AG1809">
        <v>18</v>
      </c>
    </row>
    <row r="1810" spans="1:33" x14ac:dyDescent="0.35">
      <c r="A1810" t="s">
        <v>152</v>
      </c>
      <c r="B1810">
        <v>6462643</v>
      </c>
      <c r="C1810" t="s">
        <v>129</v>
      </c>
      <c r="D1810" t="s">
        <v>885</v>
      </c>
      <c r="E1810" t="s">
        <v>310</v>
      </c>
      <c r="F1810" t="s">
        <v>133</v>
      </c>
      <c r="G1810" t="s">
        <v>132</v>
      </c>
      <c r="H1810">
        <v>45839</v>
      </c>
      <c r="I1810">
        <v>45869</v>
      </c>
      <c r="J1810" t="s">
        <v>856</v>
      </c>
      <c r="K1810">
        <v>1215156</v>
      </c>
      <c r="L1810" t="s">
        <v>307</v>
      </c>
      <c r="O1810">
        <v>10014641</v>
      </c>
      <c r="P1810" t="s">
        <v>152</v>
      </c>
      <c r="Q1810">
        <v>0</v>
      </c>
      <c r="R1810" t="s">
        <v>329</v>
      </c>
      <c r="S1810" t="s">
        <v>3891</v>
      </c>
      <c r="T1810">
        <v>11440053</v>
      </c>
      <c r="U1810">
        <v>45509</v>
      </c>
      <c r="V1810">
        <v>45839</v>
      </c>
      <c r="W1810">
        <v>45806</v>
      </c>
      <c r="X1810">
        <v>0</v>
      </c>
      <c r="Y1810">
        <v>1290900</v>
      </c>
      <c r="Z1810" t="s">
        <v>1568</v>
      </c>
      <c r="AA1810" t="s">
        <v>246</v>
      </c>
      <c r="AB1810" t="s">
        <v>121</v>
      </c>
      <c r="AC1810" t="s">
        <v>255</v>
      </c>
      <c r="AD1810" t="s">
        <v>141</v>
      </c>
      <c r="AE1810" t="s">
        <v>246</v>
      </c>
      <c r="AF1810" t="s">
        <v>3326</v>
      </c>
      <c r="AG1810">
        <v>3</v>
      </c>
    </row>
    <row r="1811" spans="1:33" x14ac:dyDescent="0.35">
      <c r="A1811" t="s">
        <v>244</v>
      </c>
      <c r="B1811">
        <v>6462526</v>
      </c>
      <c r="C1811" t="s">
        <v>129</v>
      </c>
      <c r="D1811" t="s">
        <v>887</v>
      </c>
      <c r="E1811" t="s">
        <v>310</v>
      </c>
      <c r="F1811" t="s">
        <v>125</v>
      </c>
      <c r="G1811" t="s">
        <v>190</v>
      </c>
      <c r="H1811">
        <v>45839</v>
      </c>
      <c r="I1811">
        <v>45869</v>
      </c>
      <c r="J1811" t="s">
        <v>3476</v>
      </c>
      <c r="K1811">
        <v>1215155</v>
      </c>
      <c r="L1811" t="s">
        <v>344</v>
      </c>
      <c r="O1811">
        <v>10017710</v>
      </c>
      <c r="P1811" t="s">
        <v>244</v>
      </c>
      <c r="Q1811">
        <v>0</v>
      </c>
      <c r="R1811" t="s">
        <v>329</v>
      </c>
      <c r="S1811" t="s">
        <v>3901</v>
      </c>
      <c r="T1811">
        <v>11434329</v>
      </c>
      <c r="U1811">
        <v>45509</v>
      </c>
      <c r="V1811">
        <v>45839</v>
      </c>
      <c r="W1811">
        <v>45835</v>
      </c>
      <c r="X1811">
        <v>0</v>
      </c>
      <c r="Y1811">
        <v>1290900</v>
      </c>
      <c r="Z1811" t="s">
        <v>1568</v>
      </c>
      <c r="AA1811" t="s">
        <v>246</v>
      </c>
      <c r="AB1811" t="s">
        <v>121</v>
      </c>
      <c r="AC1811" t="s">
        <v>255</v>
      </c>
      <c r="AD1811" t="s">
        <v>189</v>
      </c>
      <c r="AE1811" t="s">
        <v>246</v>
      </c>
      <c r="AF1811" t="s">
        <v>1812</v>
      </c>
      <c r="AG1811">
        <v>6</v>
      </c>
    </row>
    <row r="1812" spans="1:33" x14ac:dyDescent="0.35">
      <c r="A1812" t="s">
        <v>155</v>
      </c>
      <c r="B1812">
        <v>6462523</v>
      </c>
      <c r="C1812" t="s">
        <v>129</v>
      </c>
      <c r="D1812" t="s">
        <v>888</v>
      </c>
      <c r="E1812" t="s">
        <v>310</v>
      </c>
      <c r="F1812" t="s">
        <v>410</v>
      </c>
      <c r="G1812" t="s">
        <v>132</v>
      </c>
      <c r="H1812">
        <v>45839</v>
      </c>
      <c r="I1812">
        <v>45869</v>
      </c>
      <c r="J1812" t="s">
        <v>856</v>
      </c>
      <c r="K1812">
        <v>1215155</v>
      </c>
      <c r="L1812" t="s">
        <v>276</v>
      </c>
      <c r="O1812">
        <v>10014647</v>
      </c>
      <c r="P1812" t="s">
        <v>155</v>
      </c>
      <c r="Q1812">
        <v>0</v>
      </c>
      <c r="R1812" t="s">
        <v>329</v>
      </c>
      <c r="S1812" t="s">
        <v>3891</v>
      </c>
      <c r="T1812">
        <v>11426150</v>
      </c>
      <c r="U1812">
        <v>45509</v>
      </c>
      <c r="V1812">
        <v>45839</v>
      </c>
      <c r="W1812">
        <v>45806</v>
      </c>
      <c r="X1812">
        <v>0</v>
      </c>
      <c r="Y1812">
        <v>1290900</v>
      </c>
      <c r="Z1812" t="s">
        <v>1568</v>
      </c>
      <c r="AA1812" t="s">
        <v>246</v>
      </c>
      <c r="AB1812" t="s">
        <v>121</v>
      </c>
      <c r="AC1812" t="s">
        <v>255</v>
      </c>
      <c r="AE1812" t="s">
        <v>246</v>
      </c>
      <c r="AF1812" t="s">
        <v>3326</v>
      </c>
      <c r="AG1812">
        <v>1</v>
      </c>
    </row>
    <row r="1813" spans="1:33" x14ac:dyDescent="0.35">
      <c r="A1813" t="s">
        <v>178</v>
      </c>
      <c r="B1813">
        <v>6462430</v>
      </c>
      <c r="C1813" t="s">
        <v>129</v>
      </c>
      <c r="D1813" t="s">
        <v>889</v>
      </c>
      <c r="E1813" t="s">
        <v>310</v>
      </c>
      <c r="F1813" t="s">
        <v>379</v>
      </c>
      <c r="G1813" t="s">
        <v>136</v>
      </c>
      <c r="H1813">
        <v>45839</v>
      </c>
      <c r="I1813">
        <v>45869</v>
      </c>
      <c r="J1813" t="s">
        <v>3476</v>
      </c>
      <c r="K1813">
        <v>1215154</v>
      </c>
      <c r="L1813" t="s">
        <v>392</v>
      </c>
      <c r="O1813">
        <v>10014644</v>
      </c>
      <c r="P1813" t="s">
        <v>178</v>
      </c>
      <c r="Q1813">
        <v>1530.03</v>
      </c>
      <c r="R1813" t="s">
        <v>329</v>
      </c>
      <c r="S1813" t="s">
        <v>3901</v>
      </c>
      <c r="T1813">
        <v>11418951</v>
      </c>
      <c r="U1813">
        <v>45509</v>
      </c>
      <c r="V1813">
        <v>45839</v>
      </c>
      <c r="W1813">
        <v>45835</v>
      </c>
      <c r="X1813">
        <v>1530.03</v>
      </c>
      <c r="Y1813">
        <v>1290900</v>
      </c>
      <c r="Z1813" t="s">
        <v>1568</v>
      </c>
      <c r="AA1813" t="s">
        <v>246</v>
      </c>
      <c r="AB1813" t="s">
        <v>121</v>
      </c>
      <c r="AC1813" t="s">
        <v>255</v>
      </c>
      <c r="AD1813" t="s">
        <v>135</v>
      </c>
      <c r="AE1813" t="s">
        <v>246</v>
      </c>
      <c r="AF1813" t="s">
        <v>3326</v>
      </c>
      <c r="AG1813">
        <v>16</v>
      </c>
    </row>
    <row r="1814" spans="1:33" x14ac:dyDescent="0.35">
      <c r="A1814" t="s">
        <v>144</v>
      </c>
      <c r="B1814">
        <v>6462285</v>
      </c>
      <c r="C1814" t="s">
        <v>138</v>
      </c>
      <c r="D1814" t="s">
        <v>890</v>
      </c>
      <c r="E1814" t="s">
        <v>310</v>
      </c>
      <c r="F1814" t="s">
        <v>133</v>
      </c>
      <c r="G1814" t="s">
        <v>147</v>
      </c>
      <c r="H1814">
        <v>45808</v>
      </c>
      <c r="I1814">
        <v>45808</v>
      </c>
      <c r="J1814" t="s">
        <v>856</v>
      </c>
      <c r="K1814">
        <v>1216100</v>
      </c>
      <c r="L1814" t="s">
        <v>393</v>
      </c>
      <c r="O1814">
        <v>10014649</v>
      </c>
      <c r="P1814" t="s">
        <v>144</v>
      </c>
      <c r="Q1814">
        <v>0</v>
      </c>
      <c r="R1814" t="s">
        <v>349</v>
      </c>
      <c r="S1814" t="s">
        <v>347</v>
      </c>
      <c r="T1814">
        <v>11396763</v>
      </c>
      <c r="U1814">
        <v>45508</v>
      </c>
      <c r="V1814">
        <v>45808</v>
      </c>
      <c r="W1814">
        <v>45805</v>
      </c>
      <c r="X1814">
        <v>0</v>
      </c>
      <c r="Y1814">
        <v>1290900</v>
      </c>
      <c r="Z1814" t="s">
        <v>1568</v>
      </c>
      <c r="AA1814" t="s">
        <v>249</v>
      </c>
      <c r="AB1814" t="s">
        <v>121</v>
      </c>
      <c r="AC1814" t="s">
        <v>255</v>
      </c>
      <c r="AD1814" t="s">
        <v>141</v>
      </c>
      <c r="AE1814" t="s">
        <v>249</v>
      </c>
      <c r="AF1814" t="s">
        <v>3326</v>
      </c>
      <c r="AG1814">
        <v>0</v>
      </c>
    </row>
    <row r="1815" spans="1:33" x14ac:dyDescent="0.35">
      <c r="A1815" t="s">
        <v>337</v>
      </c>
      <c r="B1815">
        <v>6462034</v>
      </c>
      <c r="C1815" t="s">
        <v>129</v>
      </c>
      <c r="D1815" t="s">
        <v>891</v>
      </c>
      <c r="E1815" t="s">
        <v>310</v>
      </c>
      <c r="F1815" t="s">
        <v>125</v>
      </c>
      <c r="G1815" t="s">
        <v>136</v>
      </c>
      <c r="H1815">
        <v>45873</v>
      </c>
      <c r="I1815">
        <v>45873</v>
      </c>
      <c r="J1815" t="s">
        <v>856</v>
      </c>
      <c r="K1815">
        <v>1212121</v>
      </c>
      <c r="L1815" t="s">
        <v>338</v>
      </c>
      <c r="O1815">
        <v>10014600</v>
      </c>
      <c r="P1815" t="s">
        <v>337</v>
      </c>
      <c r="Q1815">
        <v>5675.99</v>
      </c>
      <c r="R1815" t="s">
        <v>342</v>
      </c>
      <c r="S1815" t="s">
        <v>342</v>
      </c>
      <c r="T1815">
        <v>11434328</v>
      </c>
      <c r="U1815">
        <v>45508</v>
      </c>
      <c r="V1815">
        <v>45873</v>
      </c>
      <c r="W1815">
        <v>45835</v>
      </c>
      <c r="X1815">
        <v>5675.99</v>
      </c>
      <c r="Y1815">
        <v>1290900</v>
      </c>
      <c r="Z1815" t="s">
        <v>1568</v>
      </c>
      <c r="AA1815" t="s">
        <v>247</v>
      </c>
      <c r="AB1815" t="s">
        <v>121</v>
      </c>
      <c r="AC1815" t="s">
        <v>255</v>
      </c>
      <c r="AD1815" t="s">
        <v>135</v>
      </c>
      <c r="AE1815" t="s">
        <v>247</v>
      </c>
      <c r="AF1815" t="s">
        <v>3326</v>
      </c>
      <c r="AG1815">
        <v>4</v>
      </c>
    </row>
    <row r="1816" spans="1:33" x14ac:dyDescent="0.35">
      <c r="A1816" t="s">
        <v>194</v>
      </c>
      <c r="B1816">
        <v>6461730</v>
      </c>
      <c r="C1816" t="s">
        <v>138</v>
      </c>
      <c r="D1816" t="s">
        <v>6346</v>
      </c>
      <c r="E1816" t="s">
        <v>310</v>
      </c>
      <c r="F1816" t="s">
        <v>133</v>
      </c>
      <c r="G1816" t="s">
        <v>226</v>
      </c>
      <c r="H1816">
        <v>45831</v>
      </c>
      <c r="I1816">
        <v>45837</v>
      </c>
      <c r="J1816" t="s">
        <v>856</v>
      </c>
      <c r="K1816">
        <v>1216100</v>
      </c>
      <c r="L1816" t="s">
        <v>327</v>
      </c>
      <c r="O1816">
        <v>10014648</v>
      </c>
      <c r="P1816" t="s">
        <v>194</v>
      </c>
      <c r="Q1816">
        <v>0</v>
      </c>
      <c r="R1816" t="s">
        <v>349</v>
      </c>
      <c r="S1816" t="s">
        <v>3891</v>
      </c>
      <c r="T1816">
        <v>11381079</v>
      </c>
      <c r="U1816">
        <v>45507</v>
      </c>
      <c r="V1816">
        <v>45831</v>
      </c>
      <c r="W1816">
        <v>45827</v>
      </c>
      <c r="X1816">
        <v>0</v>
      </c>
      <c r="Y1816">
        <v>1290900</v>
      </c>
      <c r="Z1816" t="s">
        <v>1568</v>
      </c>
      <c r="AA1816" t="s">
        <v>249</v>
      </c>
      <c r="AB1816" t="s">
        <v>121</v>
      </c>
      <c r="AC1816" t="s">
        <v>255</v>
      </c>
      <c r="AD1816" t="s">
        <v>189</v>
      </c>
      <c r="AE1816" t="s">
        <v>249</v>
      </c>
      <c r="AF1816" t="s">
        <v>1812</v>
      </c>
      <c r="AG1816">
        <v>0</v>
      </c>
    </row>
    <row r="1817" spans="1:33" x14ac:dyDescent="0.35">
      <c r="A1817" t="s">
        <v>160</v>
      </c>
      <c r="B1817">
        <v>6461720</v>
      </c>
      <c r="C1817" t="s">
        <v>129</v>
      </c>
      <c r="D1817" t="s">
        <v>893</v>
      </c>
      <c r="E1817" t="s">
        <v>310</v>
      </c>
      <c r="F1817" t="s">
        <v>133</v>
      </c>
      <c r="G1817" t="s">
        <v>226</v>
      </c>
      <c r="H1817">
        <v>45873</v>
      </c>
      <c r="I1817">
        <v>45873</v>
      </c>
      <c r="J1817" t="s">
        <v>856</v>
      </c>
      <c r="K1817">
        <v>1212121</v>
      </c>
      <c r="L1817" t="s">
        <v>346</v>
      </c>
      <c r="O1817">
        <v>10014598</v>
      </c>
      <c r="P1817" t="s">
        <v>160</v>
      </c>
      <c r="Q1817">
        <v>0</v>
      </c>
      <c r="R1817" t="s">
        <v>342</v>
      </c>
      <c r="S1817" t="s">
        <v>342</v>
      </c>
      <c r="T1817">
        <v>11446703</v>
      </c>
      <c r="U1817">
        <v>45507</v>
      </c>
      <c r="V1817">
        <v>45873</v>
      </c>
      <c r="W1817">
        <v>45835</v>
      </c>
      <c r="X1817">
        <v>0</v>
      </c>
      <c r="Y1817">
        <v>1290900</v>
      </c>
      <c r="Z1817" t="s">
        <v>1568</v>
      </c>
      <c r="AA1817" t="s">
        <v>247</v>
      </c>
      <c r="AB1817" t="s">
        <v>121</v>
      </c>
      <c r="AC1817" t="s">
        <v>255</v>
      </c>
      <c r="AD1817" t="s">
        <v>189</v>
      </c>
      <c r="AE1817" t="s">
        <v>247</v>
      </c>
      <c r="AF1817" t="s">
        <v>1812</v>
      </c>
      <c r="AG1817">
        <v>3</v>
      </c>
    </row>
    <row r="1818" spans="1:33" x14ac:dyDescent="0.35">
      <c r="A1818" t="s">
        <v>272</v>
      </c>
      <c r="B1818">
        <v>6459927</v>
      </c>
      <c r="C1818" t="s">
        <v>123</v>
      </c>
      <c r="D1818" t="s">
        <v>869</v>
      </c>
      <c r="E1818" t="s">
        <v>310</v>
      </c>
      <c r="F1818" t="s">
        <v>669</v>
      </c>
      <c r="G1818" t="s">
        <v>136</v>
      </c>
      <c r="H1818">
        <v>45839</v>
      </c>
      <c r="I1818">
        <v>45839</v>
      </c>
      <c r="J1818" t="s">
        <v>856</v>
      </c>
      <c r="K1818">
        <v>1210102</v>
      </c>
      <c r="L1818" t="s">
        <v>273</v>
      </c>
      <c r="O1818">
        <v>10017653</v>
      </c>
      <c r="P1818" t="s">
        <v>165</v>
      </c>
      <c r="Q1818">
        <v>660.13</v>
      </c>
      <c r="R1818" t="s">
        <v>296</v>
      </c>
      <c r="S1818" t="s">
        <v>3891</v>
      </c>
      <c r="T1818">
        <v>11443545</v>
      </c>
      <c r="U1818">
        <v>45503</v>
      </c>
      <c r="V1818">
        <v>45839</v>
      </c>
      <c r="W1818">
        <v>45801</v>
      </c>
      <c r="X1818">
        <v>660.13</v>
      </c>
      <c r="Y1818">
        <v>1290900</v>
      </c>
      <c r="Z1818" t="s">
        <v>1568</v>
      </c>
      <c r="AA1818" t="s">
        <v>248</v>
      </c>
      <c r="AB1818" t="s">
        <v>121</v>
      </c>
      <c r="AC1818" t="s">
        <v>255</v>
      </c>
      <c r="AD1818" t="s">
        <v>135</v>
      </c>
      <c r="AE1818" t="s">
        <v>248</v>
      </c>
      <c r="AF1818" t="s">
        <v>3326</v>
      </c>
      <c r="AG1818">
        <v>8</v>
      </c>
    </row>
    <row r="1819" spans="1:33" x14ac:dyDescent="0.35">
      <c r="A1819" t="s">
        <v>173</v>
      </c>
      <c r="B1819">
        <v>6459102</v>
      </c>
      <c r="C1819" t="s">
        <v>123</v>
      </c>
      <c r="D1819" t="s">
        <v>4041</v>
      </c>
      <c r="E1819" t="s">
        <v>310</v>
      </c>
      <c r="F1819" t="s">
        <v>259</v>
      </c>
      <c r="G1819" t="s">
        <v>142</v>
      </c>
      <c r="H1819">
        <v>45809</v>
      </c>
      <c r="I1819">
        <v>45809</v>
      </c>
      <c r="J1819" t="s">
        <v>856</v>
      </c>
      <c r="K1819">
        <v>1210101</v>
      </c>
      <c r="L1819" t="s">
        <v>341</v>
      </c>
      <c r="O1819">
        <v>10014656</v>
      </c>
      <c r="P1819" t="s">
        <v>173</v>
      </c>
      <c r="Q1819">
        <v>0</v>
      </c>
      <c r="R1819" t="s">
        <v>296</v>
      </c>
      <c r="S1819" t="s">
        <v>343</v>
      </c>
      <c r="T1819">
        <v>11441071</v>
      </c>
      <c r="U1819">
        <v>45503</v>
      </c>
      <c r="V1819">
        <v>45809</v>
      </c>
      <c r="W1819">
        <v>45794</v>
      </c>
      <c r="X1819">
        <v>0</v>
      </c>
      <c r="Y1819">
        <v>1290900</v>
      </c>
      <c r="Z1819" t="s">
        <v>1568</v>
      </c>
      <c r="AA1819" t="s">
        <v>248</v>
      </c>
      <c r="AB1819" t="s">
        <v>121</v>
      </c>
      <c r="AC1819" t="s">
        <v>255</v>
      </c>
      <c r="AD1819" t="s">
        <v>141</v>
      </c>
      <c r="AE1819" t="s">
        <v>248</v>
      </c>
      <c r="AF1819" t="s">
        <v>3326</v>
      </c>
      <c r="AG1819">
        <v>16</v>
      </c>
    </row>
    <row r="1820" spans="1:33" x14ac:dyDescent="0.35">
      <c r="A1820" t="s">
        <v>126</v>
      </c>
      <c r="B1820">
        <v>6459095</v>
      </c>
      <c r="C1820" t="s">
        <v>123</v>
      </c>
      <c r="D1820" t="s">
        <v>1468</v>
      </c>
      <c r="E1820" t="s">
        <v>310</v>
      </c>
      <c r="F1820" t="s">
        <v>259</v>
      </c>
      <c r="G1820" t="s">
        <v>405</v>
      </c>
      <c r="H1820">
        <v>45852</v>
      </c>
      <c r="I1820">
        <v>45858</v>
      </c>
      <c r="J1820" t="s">
        <v>5407</v>
      </c>
      <c r="K1820">
        <v>1210101</v>
      </c>
      <c r="L1820" t="s">
        <v>391</v>
      </c>
      <c r="M1820">
        <v>45612</v>
      </c>
      <c r="N1820">
        <v>45612</v>
      </c>
      <c r="O1820">
        <v>10014657</v>
      </c>
      <c r="P1820" t="s">
        <v>126</v>
      </c>
      <c r="Q1820">
        <v>3108.85</v>
      </c>
      <c r="R1820" t="s">
        <v>296</v>
      </c>
      <c r="S1820" t="s">
        <v>343</v>
      </c>
      <c r="T1820">
        <v>11389659</v>
      </c>
      <c r="U1820">
        <v>45503</v>
      </c>
      <c r="V1820">
        <v>45852</v>
      </c>
      <c r="W1820">
        <v>45851</v>
      </c>
      <c r="X1820">
        <v>3108.85</v>
      </c>
      <c r="Y1820">
        <v>1290900</v>
      </c>
      <c r="Z1820" t="s">
        <v>1568</v>
      </c>
      <c r="AA1820" t="s">
        <v>248</v>
      </c>
      <c r="AB1820" t="s">
        <v>121</v>
      </c>
      <c r="AC1820" t="s">
        <v>255</v>
      </c>
      <c r="AD1820" t="s">
        <v>122</v>
      </c>
      <c r="AE1820" t="s">
        <v>248</v>
      </c>
      <c r="AF1820" t="s">
        <v>1812</v>
      </c>
      <c r="AG1820">
        <v>12</v>
      </c>
    </row>
    <row r="1821" spans="1:33" x14ac:dyDescent="0.35">
      <c r="A1821" t="s">
        <v>173</v>
      </c>
      <c r="B1821">
        <v>6459092</v>
      </c>
      <c r="C1821" t="s">
        <v>123</v>
      </c>
      <c r="D1821" t="s">
        <v>871</v>
      </c>
      <c r="E1821" t="s">
        <v>310</v>
      </c>
      <c r="F1821" t="s">
        <v>133</v>
      </c>
      <c r="G1821" t="s">
        <v>132</v>
      </c>
      <c r="H1821">
        <v>45839</v>
      </c>
      <c r="I1821">
        <v>45869</v>
      </c>
      <c r="J1821" t="s">
        <v>3476</v>
      </c>
      <c r="K1821">
        <v>1210101</v>
      </c>
      <c r="L1821" t="s">
        <v>341</v>
      </c>
      <c r="O1821">
        <v>10014656</v>
      </c>
      <c r="P1821" t="s">
        <v>173</v>
      </c>
      <c r="Q1821">
        <v>0</v>
      </c>
      <c r="R1821" t="s">
        <v>296</v>
      </c>
      <c r="S1821" t="s">
        <v>342</v>
      </c>
      <c r="T1821">
        <v>11434244</v>
      </c>
      <c r="U1821">
        <v>45503</v>
      </c>
      <c r="V1821">
        <v>45839</v>
      </c>
      <c r="W1821">
        <v>45833</v>
      </c>
      <c r="X1821">
        <v>0</v>
      </c>
      <c r="Y1821">
        <v>1290900</v>
      </c>
      <c r="Z1821" t="s">
        <v>1568</v>
      </c>
      <c r="AA1821" t="s">
        <v>248</v>
      </c>
      <c r="AB1821" t="s">
        <v>121</v>
      </c>
      <c r="AC1821" t="s">
        <v>255</v>
      </c>
      <c r="AD1821" t="s">
        <v>122</v>
      </c>
      <c r="AE1821" t="s">
        <v>248</v>
      </c>
      <c r="AF1821" t="s">
        <v>1812</v>
      </c>
      <c r="AG1821">
        <v>20</v>
      </c>
    </row>
    <row r="1822" spans="1:33" x14ac:dyDescent="0.35">
      <c r="A1822" t="s">
        <v>272</v>
      </c>
      <c r="B1822">
        <v>6458988</v>
      </c>
      <c r="C1822" t="s">
        <v>123</v>
      </c>
      <c r="D1822" t="s">
        <v>872</v>
      </c>
      <c r="E1822" t="s">
        <v>310</v>
      </c>
      <c r="F1822" t="s">
        <v>133</v>
      </c>
      <c r="G1822" t="s">
        <v>132</v>
      </c>
      <c r="H1822">
        <v>45839</v>
      </c>
      <c r="I1822">
        <v>45869</v>
      </c>
      <c r="J1822" t="s">
        <v>3476</v>
      </c>
      <c r="K1822">
        <v>1210102</v>
      </c>
      <c r="L1822" t="s">
        <v>273</v>
      </c>
      <c r="O1822">
        <v>10017653</v>
      </c>
      <c r="P1822" t="s">
        <v>165</v>
      </c>
      <c r="Q1822">
        <v>0</v>
      </c>
      <c r="R1822" t="s">
        <v>342</v>
      </c>
      <c r="S1822" t="s">
        <v>342</v>
      </c>
      <c r="T1822">
        <v>11415947</v>
      </c>
      <c r="U1822">
        <v>45502</v>
      </c>
      <c r="V1822">
        <v>45839</v>
      </c>
      <c r="W1822">
        <v>45833</v>
      </c>
      <c r="X1822">
        <v>0</v>
      </c>
      <c r="Y1822">
        <v>1290900</v>
      </c>
      <c r="Z1822" t="s">
        <v>1568</v>
      </c>
      <c r="AA1822" t="s">
        <v>248</v>
      </c>
      <c r="AB1822" t="s">
        <v>121</v>
      </c>
      <c r="AC1822" t="s">
        <v>255</v>
      </c>
      <c r="AD1822" t="s">
        <v>122</v>
      </c>
      <c r="AE1822" t="s">
        <v>248</v>
      </c>
      <c r="AF1822" t="s">
        <v>1812</v>
      </c>
      <c r="AG1822">
        <v>6</v>
      </c>
    </row>
    <row r="1823" spans="1:33" x14ac:dyDescent="0.35">
      <c r="A1823" t="s">
        <v>128</v>
      </c>
      <c r="B1823">
        <v>6458981</v>
      </c>
      <c r="C1823" t="s">
        <v>123</v>
      </c>
      <c r="D1823" t="s">
        <v>873</v>
      </c>
      <c r="E1823" t="s">
        <v>310</v>
      </c>
      <c r="F1823" t="s">
        <v>143</v>
      </c>
      <c r="G1823" t="s">
        <v>192</v>
      </c>
      <c r="H1823">
        <v>45845</v>
      </c>
      <c r="I1823">
        <v>45845</v>
      </c>
      <c r="J1823" t="s">
        <v>856</v>
      </c>
      <c r="K1823">
        <v>1210100</v>
      </c>
      <c r="L1823" t="s">
        <v>390</v>
      </c>
      <c r="O1823">
        <v>10014594</v>
      </c>
      <c r="P1823" t="s">
        <v>128</v>
      </c>
      <c r="Q1823">
        <v>10502.95</v>
      </c>
      <c r="R1823" t="s">
        <v>342</v>
      </c>
      <c r="S1823" t="s">
        <v>342</v>
      </c>
      <c r="T1823">
        <v>11375947</v>
      </c>
      <c r="U1823">
        <v>45502</v>
      </c>
      <c r="V1823">
        <v>45845</v>
      </c>
      <c r="W1823">
        <v>45805</v>
      </c>
      <c r="X1823">
        <v>10502.95</v>
      </c>
      <c r="Y1823">
        <v>1290900</v>
      </c>
      <c r="Z1823" t="s">
        <v>1568</v>
      </c>
      <c r="AA1823" t="s">
        <v>248</v>
      </c>
      <c r="AB1823" t="s">
        <v>121</v>
      </c>
      <c r="AC1823" t="s">
        <v>255</v>
      </c>
      <c r="AD1823" t="s">
        <v>141</v>
      </c>
      <c r="AE1823" t="s">
        <v>248</v>
      </c>
      <c r="AF1823" t="s">
        <v>3326</v>
      </c>
      <c r="AG1823">
        <v>12</v>
      </c>
    </row>
    <row r="1824" spans="1:33" x14ac:dyDescent="0.35">
      <c r="A1824" t="s">
        <v>126</v>
      </c>
      <c r="B1824">
        <v>6458926</v>
      </c>
      <c r="C1824" t="s">
        <v>123</v>
      </c>
      <c r="D1824" t="s">
        <v>874</v>
      </c>
      <c r="E1824" t="s">
        <v>310</v>
      </c>
      <c r="F1824" t="s">
        <v>133</v>
      </c>
      <c r="G1824" t="s">
        <v>132</v>
      </c>
      <c r="H1824">
        <v>45869</v>
      </c>
      <c r="I1824">
        <v>45869</v>
      </c>
      <c r="J1824" t="s">
        <v>3476</v>
      </c>
      <c r="K1824">
        <v>1210101</v>
      </c>
      <c r="L1824" t="s">
        <v>391</v>
      </c>
      <c r="O1824">
        <v>10014657</v>
      </c>
      <c r="P1824" t="s">
        <v>126</v>
      </c>
      <c r="Q1824">
        <v>0</v>
      </c>
      <c r="R1824" t="s">
        <v>342</v>
      </c>
      <c r="S1824" t="s">
        <v>3891</v>
      </c>
      <c r="T1824">
        <v>11432965</v>
      </c>
      <c r="U1824">
        <v>45502</v>
      </c>
      <c r="V1824">
        <v>45869</v>
      </c>
      <c r="W1824">
        <v>45844</v>
      </c>
      <c r="X1824">
        <v>0</v>
      </c>
      <c r="Y1824">
        <v>1290900</v>
      </c>
      <c r="Z1824" t="s">
        <v>1568</v>
      </c>
      <c r="AA1824" t="s">
        <v>248</v>
      </c>
      <c r="AB1824" t="s">
        <v>121</v>
      </c>
      <c r="AC1824" t="s">
        <v>255</v>
      </c>
      <c r="AD1824" t="s">
        <v>122</v>
      </c>
      <c r="AE1824" t="s">
        <v>248</v>
      </c>
      <c r="AF1824" t="s">
        <v>1812</v>
      </c>
      <c r="AG1824">
        <v>3</v>
      </c>
    </row>
    <row r="1825" spans="1:33" x14ac:dyDescent="0.35">
      <c r="A1825" t="s">
        <v>126</v>
      </c>
      <c r="B1825">
        <v>6458860</v>
      </c>
      <c r="C1825" t="s">
        <v>123</v>
      </c>
      <c r="D1825" t="s">
        <v>875</v>
      </c>
      <c r="E1825" t="s">
        <v>310</v>
      </c>
      <c r="F1825" t="s">
        <v>259</v>
      </c>
      <c r="G1825" t="s">
        <v>124</v>
      </c>
      <c r="H1825">
        <v>45852</v>
      </c>
      <c r="I1825">
        <v>45858</v>
      </c>
      <c r="J1825" t="s">
        <v>5407</v>
      </c>
      <c r="K1825">
        <v>1210101</v>
      </c>
      <c r="L1825" t="s">
        <v>391</v>
      </c>
      <c r="O1825">
        <v>10014657</v>
      </c>
      <c r="P1825" t="s">
        <v>126</v>
      </c>
      <c r="Q1825">
        <v>0</v>
      </c>
      <c r="R1825" t="s">
        <v>342</v>
      </c>
      <c r="S1825" t="s">
        <v>343</v>
      </c>
      <c r="T1825">
        <v>11371973</v>
      </c>
      <c r="U1825">
        <v>45502</v>
      </c>
      <c r="V1825">
        <v>45852</v>
      </c>
      <c r="W1825">
        <v>45851</v>
      </c>
      <c r="X1825">
        <v>0</v>
      </c>
      <c r="Y1825">
        <v>1290900</v>
      </c>
      <c r="Z1825" t="s">
        <v>1568</v>
      </c>
      <c r="AA1825" t="s">
        <v>248</v>
      </c>
      <c r="AB1825" t="s">
        <v>121</v>
      </c>
      <c r="AC1825" t="s">
        <v>255</v>
      </c>
      <c r="AD1825" t="s">
        <v>141</v>
      </c>
      <c r="AE1825" t="s">
        <v>248</v>
      </c>
      <c r="AF1825" t="s">
        <v>3326</v>
      </c>
      <c r="AG1825">
        <v>12</v>
      </c>
    </row>
    <row r="1826" spans="1:33" x14ac:dyDescent="0.35">
      <c r="A1826" t="s">
        <v>134</v>
      </c>
      <c r="B1826">
        <v>6458854</v>
      </c>
      <c r="C1826" t="s">
        <v>123</v>
      </c>
      <c r="D1826" t="s">
        <v>876</v>
      </c>
      <c r="E1826" t="s">
        <v>310</v>
      </c>
      <c r="F1826" t="s">
        <v>133</v>
      </c>
      <c r="G1826" t="s">
        <v>132</v>
      </c>
      <c r="H1826">
        <v>45845</v>
      </c>
      <c r="I1826">
        <v>45845</v>
      </c>
      <c r="J1826" t="s">
        <v>856</v>
      </c>
      <c r="K1826">
        <v>1210101</v>
      </c>
      <c r="L1826" t="s">
        <v>271</v>
      </c>
      <c r="O1826">
        <v>10014658</v>
      </c>
      <c r="P1826" t="s">
        <v>134</v>
      </c>
      <c r="Q1826">
        <v>0</v>
      </c>
      <c r="R1826" t="s">
        <v>342</v>
      </c>
      <c r="S1826" t="s">
        <v>342</v>
      </c>
      <c r="T1826">
        <v>11399145</v>
      </c>
      <c r="U1826">
        <v>45502</v>
      </c>
      <c r="V1826">
        <v>45845</v>
      </c>
      <c r="W1826">
        <v>45805</v>
      </c>
      <c r="X1826">
        <v>0</v>
      </c>
      <c r="Y1826">
        <v>1290900</v>
      </c>
      <c r="Z1826" t="s">
        <v>1568</v>
      </c>
      <c r="AA1826" t="s">
        <v>248</v>
      </c>
      <c r="AB1826" t="s">
        <v>121</v>
      </c>
      <c r="AC1826" t="s">
        <v>255</v>
      </c>
      <c r="AD1826" t="s">
        <v>141</v>
      </c>
      <c r="AE1826" t="s">
        <v>248</v>
      </c>
      <c r="AF1826" t="s">
        <v>3326</v>
      </c>
      <c r="AG1826">
        <v>16</v>
      </c>
    </row>
    <row r="1827" spans="1:33" x14ac:dyDescent="0.35">
      <c r="A1827" t="s">
        <v>324</v>
      </c>
      <c r="B1827">
        <v>6458787</v>
      </c>
      <c r="C1827" t="s">
        <v>138</v>
      </c>
      <c r="D1827" t="s">
        <v>877</v>
      </c>
      <c r="E1827" t="s">
        <v>310</v>
      </c>
      <c r="F1827" t="s">
        <v>125</v>
      </c>
      <c r="G1827" t="s">
        <v>136</v>
      </c>
      <c r="H1827">
        <v>45869</v>
      </c>
      <c r="I1827">
        <v>45869</v>
      </c>
      <c r="J1827" t="s">
        <v>856</v>
      </c>
      <c r="K1827">
        <v>1216100</v>
      </c>
      <c r="L1827" t="s">
        <v>325</v>
      </c>
      <c r="O1827">
        <v>10014726</v>
      </c>
      <c r="P1827" t="s">
        <v>412</v>
      </c>
      <c r="Q1827">
        <v>1186.08</v>
      </c>
      <c r="R1827" t="s">
        <v>269</v>
      </c>
      <c r="S1827" t="s">
        <v>3891</v>
      </c>
      <c r="T1827">
        <v>11423779</v>
      </c>
      <c r="U1827">
        <v>45501</v>
      </c>
      <c r="V1827">
        <v>45869</v>
      </c>
      <c r="W1827">
        <v>45848</v>
      </c>
      <c r="X1827">
        <v>1186.08</v>
      </c>
      <c r="Y1827">
        <v>1290900</v>
      </c>
      <c r="Z1827" t="s">
        <v>1568</v>
      </c>
      <c r="AA1827" t="s">
        <v>249</v>
      </c>
      <c r="AB1827" t="s">
        <v>121</v>
      </c>
      <c r="AC1827" t="s">
        <v>255</v>
      </c>
      <c r="AD1827" t="s">
        <v>135</v>
      </c>
      <c r="AE1827" t="s">
        <v>249</v>
      </c>
      <c r="AF1827" t="s">
        <v>3326</v>
      </c>
      <c r="AG1827">
        <v>0</v>
      </c>
    </row>
    <row r="1828" spans="1:33" x14ac:dyDescent="0.35">
      <c r="A1828" t="s">
        <v>878</v>
      </c>
      <c r="B1828">
        <v>6458735</v>
      </c>
      <c r="C1828" t="s">
        <v>138</v>
      </c>
      <c r="D1828" t="s">
        <v>879</v>
      </c>
      <c r="E1828" t="s">
        <v>310</v>
      </c>
      <c r="F1828" t="s">
        <v>133</v>
      </c>
      <c r="G1828" t="s">
        <v>191</v>
      </c>
      <c r="H1828">
        <v>45809</v>
      </c>
      <c r="I1828">
        <v>45838</v>
      </c>
      <c r="J1828" t="s">
        <v>3478</v>
      </c>
      <c r="K1828">
        <v>1291900</v>
      </c>
      <c r="L1828" t="s">
        <v>880</v>
      </c>
      <c r="Q1828">
        <v>0</v>
      </c>
      <c r="R1828" t="s">
        <v>269</v>
      </c>
      <c r="S1828" t="s">
        <v>347</v>
      </c>
      <c r="T1828">
        <v>11427461</v>
      </c>
      <c r="U1828">
        <v>45501</v>
      </c>
      <c r="V1828">
        <v>45809</v>
      </c>
      <c r="W1828">
        <v>45805</v>
      </c>
      <c r="X1828">
        <v>0</v>
      </c>
      <c r="Y1828">
        <v>1290900</v>
      </c>
      <c r="Z1828" t="s">
        <v>1568</v>
      </c>
      <c r="AA1828" t="s">
        <v>249</v>
      </c>
      <c r="AB1828" t="s">
        <v>121</v>
      </c>
      <c r="AC1828" t="s">
        <v>255</v>
      </c>
      <c r="AD1828" t="s">
        <v>122</v>
      </c>
      <c r="AE1828" t="s">
        <v>249</v>
      </c>
      <c r="AF1828" t="s">
        <v>1812</v>
      </c>
      <c r="AG1828">
        <v>0</v>
      </c>
    </row>
    <row r="1829" spans="1:33" x14ac:dyDescent="0.35">
      <c r="A1829" t="s">
        <v>881</v>
      </c>
      <c r="B1829">
        <v>6458429</v>
      </c>
      <c r="C1829" t="s">
        <v>138</v>
      </c>
      <c r="D1829" t="s">
        <v>882</v>
      </c>
      <c r="E1829" t="s">
        <v>310</v>
      </c>
      <c r="F1829" t="s">
        <v>402</v>
      </c>
      <c r="G1829" t="s">
        <v>411</v>
      </c>
      <c r="H1829">
        <v>45809</v>
      </c>
      <c r="I1829">
        <v>45809</v>
      </c>
      <c r="J1829" t="s">
        <v>856</v>
      </c>
      <c r="K1829">
        <v>1291900</v>
      </c>
      <c r="L1829" t="s">
        <v>883</v>
      </c>
      <c r="Q1829">
        <v>0</v>
      </c>
      <c r="R1829" t="s">
        <v>269</v>
      </c>
      <c r="S1829" t="s">
        <v>347</v>
      </c>
      <c r="T1829">
        <v>11427459</v>
      </c>
      <c r="U1829">
        <v>45500</v>
      </c>
      <c r="V1829">
        <v>45809</v>
      </c>
      <c r="W1829">
        <v>45805</v>
      </c>
      <c r="X1829">
        <v>0</v>
      </c>
      <c r="Y1829">
        <v>1290900</v>
      </c>
      <c r="Z1829" t="s">
        <v>1568</v>
      </c>
      <c r="AA1829" t="s">
        <v>249</v>
      </c>
      <c r="AB1829" t="s">
        <v>121</v>
      </c>
      <c r="AC1829" t="s">
        <v>255</v>
      </c>
      <c r="AD1829" t="s">
        <v>189</v>
      </c>
      <c r="AE1829" t="s">
        <v>249</v>
      </c>
      <c r="AF1829" t="s">
        <v>1812</v>
      </c>
      <c r="AG1829">
        <v>0</v>
      </c>
    </row>
    <row r="1830" spans="1:33" x14ac:dyDescent="0.35">
      <c r="A1830" t="s">
        <v>337</v>
      </c>
      <c r="B1830">
        <v>6455641</v>
      </c>
      <c r="C1830" t="s">
        <v>129</v>
      </c>
      <c r="D1830" t="s">
        <v>858</v>
      </c>
      <c r="E1830" t="s">
        <v>310</v>
      </c>
      <c r="F1830" t="s">
        <v>133</v>
      </c>
      <c r="G1830" t="s">
        <v>147</v>
      </c>
      <c r="H1830">
        <v>45873</v>
      </c>
      <c r="I1830">
        <v>45873</v>
      </c>
      <c r="J1830" t="s">
        <v>856</v>
      </c>
      <c r="K1830">
        <v>1212121</v>
      </c>
      <c r="L1830" t="s">
        <v>338</v>
      </c>
      <c r="O1830">
        <v>10014600</v>
      </c>
      <c r="P1830" t="s">
        <v>337</v>
      </c>
      <c r="Q1830">
        <v>0</v>
      </c>
      <c r="R1830" t="s">
        <v>342</v>
      </c>
      <c r="S1830" t="s">
        <v>342</v>
      </c>
      <c r="T1830">
        <v>11422357</v>
      </c>
      <c r="U1830">
        <v>45494</v>
      </c>
      <c r="V1830">
        <v>45873</v>
      </c>
      <c r="W1830">
        <v>45835</v>
      </c>
      <c r="X1830">
        <v>0</v>
      </c>
      <c r="Y1830">
        <v>1290900</v>
      </c>
      <c r="Z1830" t="s">
        <v>1568</v>
      </c>
      <c r="AA1830" t="s">
        <v>247</v>
      </c>
      <c r="AB1830" t="s">
        <v>121</v>
      </c>
      <c r="AC1830" t="s">
        <v>255</v>
      </c>
      <c r="AD1830" t="s">
        <v>141</v>
      </c>
      <c r="AE1830" t="s">
        <v>247</v>
      </c>
      <c r="AF1830" t="s">
        <v>3326</v>
      </c>
      <c r="AG1830">
        <v>1</v>
      </c>
    </row>
    <row r="1831" spans="1:33" x14ac:dyDescent="0.35">
      <c r="A1831" t="s">
        <v>137</v>
      </c>
      <c r="B1831">
        <v>6455359</v>
      </c>
      <c r="C1831" t="s">
        <v>123</v>
      </c>
      <c r="D1831" t="s">
        <v>859</v>
      </c>
      <c r="E1831" t="s">
        <v>310</v>
      </c>
      <c r="F1831" t="s">
        <v>133</v>
      </c>
      <c r="G1831" t="s">
        <v>147</v>
      </c>
      <c r="H1831">
        <v>45845</v>
      </c>
      <c r="I1831">
        <v>45845</v>
      </c>
      <c r="J1831" t="s">
        <v>856</v>
      </c>
      <c r="K1831">
        <v>1210100</v>
      </c>
      <c r="L1831" t="s">
        <v>388</v>
      </c>
      <c r="O1831">
        <v>10014595</v>
      </c>
      <c r="P1831" t="s">
        <v>137</v>
      </c>
      <c r="Q1831">
        <v>0</v>
      </c>
      <c r="R1831" t="s">
        <v>342</v>
      </c>
      <c r="S1831" t="s">
        <v>342</v>
      </c>
      <c r="T1831">
        <v>11439594</v>
      </c>
      <c r="U1831">
        <v>45494</v>
      </c>
      <c r="V1831">
        <v>45845</v>
      </c>
      <c r="W1831">
        <v>45805</v>
      </c>
      <c r="X1831">
        <v>0</v>
      </c>
      <c r="Y1831">
        <v>1290900</v>
      </c>
      <c r="Z1831" t="s">
        <v>1568</v>
      </c>
      <c r="AA1831" t="s">
        <v>248</v>
      </c>
      <c r="AB1831" t="s">
        <v>121</v>
      </c>
      <c r="AC1831" t="s">
        <v>255</v>
      </c>
      <c r="AD1831" t="s">
        <v>141</v>
      </c>
      <c r="AE1831" t="s">
        <v>248</v>
      </c>
      <c r="AF1831" t="s">
        <v>3326</v>
      </c>
      <c r="AG1831">
        <v>3</v>
      </c>
    </row>
    <row r="1832" spans="1:33" x14ac:dyDescent="0.35">
      <c r="A1832" t="s">
        <v>224</v>
      </c>
      <c r="B1832">
        <v>6452315</v>
      </c>
      <c r="C1832" t="s">
        <v>129</v>
      </c>
      <c r="D1832" t="s">
        <v>849</v>
      </c>
      <c r="E1832" t="s">
        <v>310</v>
      </c>
      <c r="F1832" t="s">
        <v>133</v>
      </c>
      <c r="G1832" t="s">
        <v>147</v>
      </c>
      <c r="H1832">
        <v>45809</v>
      </c>
      <c r="I1832">
        <v>45809</v>
      </c>
      <c r="J1832" t="s">
        <v>856</v>
      </c>
      <c r="K1832">
        <v>1213130</v>
      </c>
      <c r="L1832" t="s">
        <v>389</v>
      </c>
      <c r="O1832">
        <v>10014612</v>
      </c>
      <c r="P1832" t="s">
        <v>224</v>
      </c>
      <c r="Q1832">
        <v>0</v>
      </c>
      <c r="R1832" t="s">
        <v>347</v>
      </c>
      <c r="S1832" t="s">
        <v>343</v>
      </c>
      <c r="T1832">
        <v>11421086</v>
      </c>
      <c r="U1832">
        <v>45486</v>
      </c>
      <c r="V1832">
        <v>45809</v>
      </c>
      <c r="W1832">
        <v>45776</v>
      </c>
      <c r="X1832">
        <v>0</v>
      </c>
      <c r="Y1832">
        <v>1290900</v>
      </c>
      <c r="Z1832" t="s">
        <v>1568</v>
      </c>
      <c r="AA1832" t="s">
        <v>245</v>
      </c>
      <c r="AB1832" t="s">
        <v>121</v>
      </c>
      <c r="AC1832" t="s">
        <v>255</v>
      </c>
      <c r="AD1832" t="s">
        <v>141</v>
      </c>
      <c r="AE1832" t="s">
        <v>245</v>
      </c>
      <c r="AF1832" t="s">
        <v>3326</v>
      </c>
      <c r="AG1832">
        <v>2</v>
      </c>
    </row>
    <row r="1833" spans="1:33" x14ac:dyDescent="0.35">
      <c r="A1833" t="s">
        <v>224</v>
      </c>
      <c r="B1833">
        <v>6452312</v>
      </c>
      <c r="C1833" t="s">
        <v>129</v>
      </c>
      <c r="D1833" t="s">
        <v>850</v>
      </c>
      <c r="E1833" t="s">
        <v>310</v>
      </c>
      <c r="F1833" t="s">
        <v>133</v>
      </c>
      <c r="G1833" t="s">
        <v>147</v>
      </c>
      <c r="H1833">
        <v>45809</v>
      </c>
      <c r="I1833">
        <v>45809</v>
      </c>
      <c r="J1833" t="s">
        <v>856</v>
      </c>
      <c r="K1833">
        <v>1213130</v>
      </c>
      <c r="L1833" t="s">
        <v>389</v>
      </c>
      <c r="O1833">
        <v>10014612</v>
      </c>
      <c r="P1833" t="s">
        <v>224</v>
      </c>
      <c r="Q1833">
        <v>0</v>
      </c>
      <c r="R1833" t="s">
        <v>347</v>
      </c>
      <c r="S1833" t="s">
        <v>343</v>
      </c>
      <c r="T1833">
        <v>11401664</v>
      </c>
      <c r="U1833">
        <v>45486</v>
      </c>
      <c r="V1833">
        <v>45809</v>
      </c>
      <c r="W1833">
        <v>45776</v>
      </c>
      <c r="X1833">
        <v>0</v>
      </c>
      <c r="Y1833">
        <v>1290900</v>
      </c>
      <c r="Z1833" t="s">
        <v>1568</v>
      </c>
      <c r="AA1833" t="s">
        <v>245</v>
      </c>
      <c r="AB1833" t="s">
        <v>121</v>
      </c>
      <c r="AC1833" t="s">
        <v>255</v>
      </c>
      <c r="AD1833" t="s">
        <v>141</v>
      </c>
      <c r="AE1833" t="s">
        <v>245</v>
      </c>
      <c r="AF1833" t="s">
        <v>3326</v>
      </c>
      <c r="AG1833">
        <v>1</v>
      </c>
    </row>
    <row r="1834" spans="1:33" x14ac:dyDescent="0.35">
      <c r="A1834" t="s">
        <v>217</v>
      </c>
      <c r="B1834">
        <v>6452309</v>
      </c>
      <c r="C1834" t="s">
        <v>129</v>
      </c>
      <c r="D1834" t="s">
        <v>851</v>
      </c>
      <c r="E1834" t="s">
        <v>310</v>
      </c>
      <c r="F1834" t="s">
        <v>125</v>
      </c>
      <c r="G1834" t="s">
        <v>153</v>
      </c>
      <c r="H1834">
        <v>45839</v>
      </c>
      <c r="I1834">
        <v>45869</v>
      </c>
      <c r="J1834" t="s">
        <v>3476</v>
      </c>
      <c r="K1834">
        <v>1213130</v>
      </c>
      <c r="L1834" t="s">
        <v>320</v>
      </c>
      <c r="O1834">
        <v>10014611</v>
      </c>
      <c r="P1834" t="s">
        <v>217</v>
      </c>
      <c r="Q1834">
        <v>0</v>
      </c>
      <c r="R1834" t="s">
        <v>347</v>
      </c>
      <c r="S1834" t="s">
        <v>3901</v>
      </c>
      <c r="T1834">
        <v>11427217</v>
      </c>
      <c r="U1834">
        <v>45486</v>
      </c>
      <c r="V1834">
        <v>45839</v>
      </c>
      <c r="W1834">
        <v>45835</v>
      </c>
      <c r="X1834">
        <v>0</v>
      </c>
      <c r="Y1834">
        <v>1290900</v>
      </c>
      <c r="Z1834" t="s">
        <v>1568</v>
      </c>
      <c r="AA1834" t="s">
        <v>245</v>
      </c>
      <c r="AB1834" t="s">
        <v>121</v>
      </c>
      <c r="AC1834" t="s">
        <v>255</v>
      </c>
      <c r="AD1834" t="s">
        <v>122</v>
      </c>
      <c r="AE1834" t="s">
        <v>245</v>
      </c>
      <c r="AF1834" t="s">
        <v>1812</v>
      </c>
      <c r="AG1834">
        <v>4</v>
      </c>
    </row>
    <row r="1835" spans="1:33" x14ac:dyDescent="0.35">
      <c r="A1835" t="s">
        <v>217</v>
      </c>
      <c r="B1835">
        <v>6452277</v>
      </c>
      <c r="C1835" t="s">
        <v>129</v>
      </c>
      <c r="D1835" t="s">
        <v>229</v>
      </c>
      <c r="E1835" t="s">
        <v>310</v>
      </c>
      <c r="F1835" t="s">
        <v>133</v>
      </c>
      <c r="G1835" t="s">
        <v>147</v>
      </c>
      <c r="H1835">
        <v>45809</v>
      </c>
      <c r="I1835">
        <v>45809</v>
      </c>
      <c r="J1835" t="s">
        <v>856</v>
      </c>
      <c r="K1835">
        <v>1213130</v>
      </c>
      <c r="L1835" t="s">
        <v>320</v>
      </c>
      <c r="O1835">
        <v>10014611</v>
      </c>
      <c r="P1835" t="s">
        <v>217</v>
      </c>
      <c r="Q1835">
        <v>0</v>
      </c>
      <c r="R1835" t="s">
        <v>347</v>
      </c>
      <c r="S1835" t="s">
        <v>343</v>
      </c>
      <c r="T1835">
        <v>11414592</v>
      </c>
      <c r="U1835">
        <v>45486</v>
      </c>
      <c r="V1835">
        <v>45809</v>
      </c>
      <c r="W1835">
        <v>45776</v>
      </c>
      <c r="X1835">
        <v>0</v>
      </c>
      <c r="Y1835">
        <v>1290900</v>
      </c>
      <c r="Z1835" t="s">
        <v>1568</v>
      </c>
      <c r="AA1835" t="s">
        <v>245</v>
      </c>
      <c r="AB1835" t="s">
        <v>121</v>
      </c>
      <c r="AC1835" t="s">
        <v>255</v>
      </c>
      <c r="AD1835" t="s">
        <v>141</v>
      </c>
      <c r="AE1835" t="s">
        <v>245</v>
      </c>
      <c r="AF1835" t="s">
        <v>3326</v>
      </c>
      <c r="AG1835">
        <v>3</v>
      </c>
    </row>
    <row r="1836" spans="1:33" x14ac:dyDescent="0.35">
      <c r="A1836" t="s">
        <v>217</v>
      </c>
      <c r="B1836">
        <v>6452276</v>
      </c>
      <c r="C1836" t="s">
        <v>129</v>
      </c>
      <c r="D1836" t="s">
        <v>852</v>
      </c>
      <c r="E1836" t="s">
        <v>310</v>
      </c>
      <c r="F1836" t="s">
        <v>133</v>
      </c>
      <c r="G1836" t="s">
        <v>147</v>
      </c>
      <c r="H1836">
        <v>45809</v>
      </c>
      <c r="I1836">
        <v>45809</v>
      </c>
      <c r="J1836" t="s">
        <v>856</v>
      </c>
      <c r="K1836">
        <v>1213130</v>
      </c>
      <c r="L1836" t="s">
        <v>320</v>
      </c>
      <c r="O1836">
        <v>10014611</v>
      </c>
      <c r="P1836" t="s">
        <v>217</v>
      </c>
      <c r="Q1836">
        <v>0</v>
      </c>
      <c r="R1836" t="s">
        <v>347</v>
      </c>
      <c r="S1836" t="s">
        <v>343</v>
      </c>
      <c r="T1836">
        <v>11414393</v>
      </c>
      <c r="U1836">
        <v>45486</v>
      </c>
      <c r="V1836">
        <v>45809</v>
      </c>
      <c r="W1836">
        <v>45776</v>
      </c>
      <c r="X1836">
        <v>0</v>
      </c>
      <c r="Y1836">
        <v>1290900</v>
      </c>
      <c r="Z1836" t="s">
        <v>1568</v>
      </c>
      <c r="AA1836" t="s">
        <v>245</v>
      </c>
      <c r="AB1836" t="s">
        <v>121</v>
      </c>
      <c r="AC1836" t="s">
        <v>255</v>
      </c>
      <c r="AD1836" t="s">
        <v>141</v>
      </c>
      <c r="AE1836" t="s">
        <v>245</v>
      </c>
      <c r="AF1836" t="s">
        <v>3326</v>
      </c>
      <c r="AG1836">
        <v>4</v>
      </c>
    </row>
    <row r="1837" spans="1:33" x14ac:dyDescent="0.35">
      <c r="A1837" t="s">
        <v>217</v>
      </c>
      <c r="B1837">
        <v>6452274</v>
      </c>
      <c r="C1837" t="s">
        <v>129</v>
      </c>
      <c r="D1837" t="s">
        <v>853</v>
      </c>
      <c r="E1837" t="s">
        <v>310</v>
      </c>
      <c r="F1837" t="s">
        <v>133</v>
      </c>
      <c r="G1837" t="s">
        <v>147</v>
      </c>
      <c r="H1837">
        <v>45809</v>
      </c>
      <c r="I1837">
        <v>45809</v>
      </c>
      <c r="J1837" t="s">
        <v>856</v>
      </c>
      <c r="K1837">
        <v>1213130</v>
      </c>
      <c r="L1837" t="s">
        <v>320</v>
      </c>
      <c r="O1837">
        <v>10014611</v>
      </c>
      <c r="P1837" t="s">
        <v>217</v>
      </c>
      <c r="Q1837">
        <v>0</v>
      </c>
      <c r="R1837" t="s">
        <v>347</v>
      </c>
      <c r="S1837" t="s">
        <v>343</v>
      </c>
      <c r="T1837">
        <v>11403618</v>
      </c>
      <c r="U1837">
        <v>45486</v>
      </c>
      <c r="V1837">
        <v>45809</v>
      </c>
      <c r="W1837">
        <v>45776</v>
      </c>
      <c r="X1837">
        <v>0</v>
      </c>
      <c r="Y1837">
        <v>1290900</v>
      </c>
      <c r="Z1837" t="s">
        <v>1568</v>
      </c>
      <c r="AA1837" t="s">
        <v>245</v>
      </c>
      <c r="AB1837" t="s">
        <v>121</v>
      </c>
      <c r="AC1837" t="s">
        <v>255</v>
      </c>
      <c r="AD1837" t="s">
        <v>141</v>
      </c>
      <c r="AE1837" t="s">
        <v>245</v>
      </c>
      <c r="AF1837" t="s">
        <v>3326</v>
      </c>
      <c r="AG1837">
        <v>1</v>
      </c>
    </row>
    <row r="1838" spans="1:33" x14ac:dyDescent="0.35">
      <c r="A1838" t="s">
        <v>272</v>
      </c>
      <c r="B1838">
        <v>6449651</v>
      </c>
      <c r="C1838" t="s">
        <v>123</v>
      </c>
      <c r="D1838" t="s">
        <v>841</v>
      </c>
      <c r="E1838" t="s">
        <v>310</v>
      </c>
      <c r="F1838" t="s">
        <v>379</v>
      </c>
      <c r="G1838" t="s">
        <v>127</v>
      </c>
      <c r="H1838">
        <v>45839</v>
      </c>
      <c r="I1838">
        <v>45869</v>
      </c>
      <c r="J1838" t="s">
        <v>3476</v>
      </c>
      <c r="K1838">
        <v>1210102</v>
      </c>
      <c r="L1838" t="s">
        <v>273</v>
      </c>
      <c r="O1838">
        <v>10017653</v>
      </c>
      <c r="P1838" t="s">
        <v>165</v>
      </c>
      <c r="Q1838">
        <v>0</v>
      </c>
      <c r="R1838" t="s">
        <v>342</v>
      </c>
      <c r="S1838" t="s">
        <v>342</v>
      </c>
      <c r="T1838">
        <v>11415191</v>
      </c>
      <c r="U1838">
        <v>45481</v>
      </c>
      <c r="V1838">
        <v>45839</v>
      </c>
      <c r="W1838">
        <v>45833</v>
      </c>
      <c r="X1838">
        <v>0</v>
      </c>
      <c r="Y1838">
        <v>1290900</v>
      </c>
      <c r="Z1838" t="s">
        <v>1568</v>
      </c>
      <c r="AA1838" t="s">
        <v>248</v>
      </c>
      <c r="AB1838" t="s">
        <v>121</v>
      </c>
      <c r="AC1838" t="s">
        <v>255</v>
      </c>
      <c r="AD1838" t="s">
        <v>122</v>
      </c>
      <c r="AE1838" t="s">
        <v>248</v>
      </c>
      <c r="AF1838" t="s">
        <v>1812</v>
      </c>
      <c r="AG1838">
        <v>6</v>
      </c>
    </row>
    <row r="1839" spans="1:33" x14ac:dyDescent="0.35">
      <c r="A1839" t="s">
        <v>274</v>
      </c>
      <c r="B1839">
        <v>6449319</v>
      </c>
      <c r="C1839" t="s">
        <v>123</v>
      </c>
      <c r="D1839" t="s">
        <v>836</v>
      </c>
      <c r="E1839" t="s">
        <v>310</v>
      </c>
      <c r="F1839" t="s">
        <v>125</v>
      </c>
      <c r="G1839" t="s">
        <v>423</v>
      </c>
      <c r="H1839">
        <v>45845</v>
      </c>
      <c r="I1839">
        <v>45845</v>
      </c>
      <c r="J1839" t="s">
        <v>856</v>
      </c>
      <c r="K1839">
        <v>1210102</v>
      </c>
      <c r="L1839" t="s">
        <v>275</v>
      </c>
      <c r="O1839">
        <v>10014596</v>
      </c>
      <c r="P1839" t="s">
        <v>176</v>
      </c>
      <c r="Q1839">
        <v>454.7</v>
      </c>
      <c r="R1839" t="s">
        <v>342</v>
      </c>
      <c r="S1839" t="s">
        <v>342</v>
      </c>
      <c r="T1839">
        <v>11424078</v>
      </c>
      <c r="U1839">
        <v>45480</v>
      </c>
      <c r="V1839">
        <v>45845</v>
      </c>
      <c r="W1839">
        <v>45805</v>
      </c>
      <c r="X1839">
        <v>454.7</v>
      </c>
      <c r="Y1839">
        <v>1290900</v>
      </c>
      <c r="Z1839" t="s">
        <v>1568</v>
      </c>
      <c r="AA1839" t="s">
        <v>248</v>
      </c>
      <c r="AB1839" t="s">
        <v>121</v>
      </c>
      <c r="AC1839" t="s">
        <v>255</v>
      </c>
      <c r="AD1839" t="s">
        <v>141</v>
      </c>
      <c r="AE1839" t="s">
        <v>248</v>
      </c>
      <c r="AF1839" t="s">
        <v>3326</v>
      </c>
      <c r="AG1839">
        <v>6</v>
      </c>
    </row>
    <row r="1840" spans="1:33" x14ac:dyDescent="0.35">
      <c r="A1840" t="s">
        <v>315</v>
      </c>
      <c r="B1840">
        <v>6449291</v>
      </c>
      <c r="C1840" t="s">
        <v>129</v>
      </c>
      <c r="D1840" t="s">
        <v>837</v>
      </c>
      <c r="E1840" t="s">
        <v>310</v>
      </c>
      <c r="F1840" t="s">
        <v>133</v>
      </c>
      <c r="G1840" t="s">
        <v>147</v>
      </c>
      <c r="H1840">
        <v>45839</v>
      </c>
      <c r="I1840">
        <v>45869</v>
      </c>
      <c r="J1840" t="s">
        <v>3476</v>
      </c>
      <c r="K1840">
        <v>1213130</v>
      </c>
      <c r="L1840" t="s">
        <v>317</v>
      </c>
      <c r="O1840">
        <v>10018370</v>
      </c>
      <c r="P1840" t="s">
        <v>315</v>
      </c>
      <c r="Q1840">
        <v>0</v>
      </c>
      <c r="R1840" t="s">
        <v>329</v>
      </c>
      <c r="S1840" t="s">
        <v>3901</v>
      </c>
      <c r="T1840">
        <v>11407961</v>
      </c>
      <c r="U1840">
        <v>45480</v>
      </c>
      <c r="V1840">
        <v>45839</v>
      </c>
      <c r="W1840">
        <v>45835</v>
      </c>
      <c r="X1840">
        <v>0</v>
      </c>
      <c r="Y1840">
        <v>1290900</v>
      </c>
      <c r="Z1840" t="s">
        <v>1568</v>
      </c>
      <c r="AA1840" t="s">
        <v>245</v>
      </c>
      <c r="AB1840" t="s">
        <v>121</v>
      </c>
      <c r="AC1840" t="s">
        <v>255</v>
      </c>
      <c r="AD1840" t="s">
        <v>141</v>
      </c>
      <c r="AE1840" t="s">
        <v>245</v>
      </c>
      <c r="AF1840" t="s">
        <v>1812</v>
      </c>
      <c r="AG1840">
        <v>2</v>
      </c>
    </row>
    <row r="1841" spans="1:33" x14ac:dyDescent="0.35">
      <c r="A1841" t="s">
        <v>298</v>
      </c>
      <c r="B1841">
        <v>6449286</v>
      </c>
      <c r="C1841" t="s">
        <v>129</v>
      </c>
      <c r="D1841" t="s">
        <v>838</v>
      </c>
      <c r="E1841" t="s">
        <v>310</v>
      </c>
      <c r="F1841" t="s">
        <v>133</v>
      </c>
      <c r="G1841" t="s">
        <v>226</v>
      </c>
      <c r="H1841">
        <v>45931</v>
      </c>
      <c r="I1841">
        <v>45961</v>
      </c>
      <c r="J1841" t="s">
        <v>3473</v>
      </c>
      <c r="K1841">
        <v>1213130</v>
      </c>
      <c r="L1841" t="s">
        <v>299</v>
      </c>
      <c r="O1841">
        <v>10014626</v>
      </c>
      <c r="P1841" t="s">
        <v>298</v>
      </c>
      <c r="Q1841">
        <v>0</v>
      </c>
      <c r="R1841" t="s">
        <v>329</v>
      </c>
      <c r="S1841" t="s">
        <v>3901</v>
      </c>
      <c r="T1841">
        <v>11412212</v>
      </c>
      <c r="U1841">
        <v>45480</v>
      </c>
      <c r="V1841">
        <v>45931</v>
      </c>
      <c r="W1841">
        <v>45790</v>
      </c>
      <c r="X1841">
        <v>0</v>
      </c>
      <c r="Y1841">
        <v>1290900</v>
      </c>
      <c r="Z1841" t="s">
        <v>1568</v>
      </c>
      <c r="AA1841" t="s">
        <v>245</v>
      </c>
      <c r="AB1841" t="s">
        <v>121</v>
      </c>
      <c r="AC1841" t="s">
        <v>255</v>
      </c>
      <c r="AD1841" t="s">
        <v>189</v>
      </c>
      <c r="AE1841" t="s">
        <v>245</v>
      </c>
      <c r="AF1841" t="s">
        <v>1812</v>
      </c>
      <c r="AG1841">
        <v>4</v>
      </c>
    </row>
    <row r="1842" spans="1:33" x14ac:dyDescent="0.35">
      <c r="A1842" t="s">
        <v>298</v>
      </c>
      <c r="B1842">
        <v>6449285</v>
      </c>
      <c r="C1842" t="s">
        <v>129</v>
      </c>
      <c r="D1842" t="s">
        <v>839</v>
      </c>
      <c r="E1842" t="s">
        <v>310</v>
      </c>
      <c r="F1842" t="s">
        <v>133</v>
      </c>
      <c r="G1842" t="s">
        <v>226</v>
      </c>
      <c r="H1842">
        <v>45931</v>
      </c>
      <c r="I1842">
        <v>45961</v>
      </c>
      <c r="J1842" t="s">
        <v>3473</v>
      </c>
      <c r="K1842">
        <v>1213130</v>
      </c>
      <c r="L1842" t="s">
        <v>299</v>
      </c>
      <c r="O1842">
        <v>10014626</v>
      </c>
      <c r="P1842" t="s">
        <v>298</v>
      </c>
      <c r="Q1842">
        <v>0</v>
      </c>
      <c r="R1842" t="s">
        <v>329</v>
      </c>
      <c r="S1842" t="s">
        <v>3901</v>
      </c>
      <c r="T1842">
        <v>11412211</v>
      </c>
      <c r="U1842">
        <v>45480</v>
      </c>
      <c r="V1842">
        <v>45931</v>
      </c>
      <c r="W1842">
        <v>45790</v>
      </c>
      <c r="X1842">
        <v>0</v>
      </c>
      <c r="Y1842">
        <v>1290900</v>
      </c>
      <c r="Z1842" t="s">
        <v>1568</v>
      </c>
      <c r="AA1842" t="s">
        <v>245</v>
      </c>
      <c r="AB1842" t="s">
        <v>121</v>
      </c>
      <c r="AC1842" t="s">
        <v>255</v>
      </c>
      <c r="AD1842" t="s">
        <v>189</v>
      </c>
      <c r="AE1842" t="s">
        <v>245</v>
      </c>
      <c r="AF1842" t="s">
        <v>1812</v>
      </c>
      <c r="AG1842">
        <v>4</v>
      </c>
    </row>
    <row r="1843" spans="1:33" x14ac:dyDescent="0.35">
      <c r="A1843" t="s">
        <v>131</v>
      </c>
      <c r="B1843">
        <v>6449247</v>
      </c>
      <c r="C1843" t="s">
        <v>129</v>
      </c>
      <c r="D1843" t="s">
        <v>182</v>
      </c>
      <c r="E1843" t="s">
        <v>310</v>
      </c>
      <c r="F1843" t="s">
        <v>446</v>
      </c>
      <c r="G1843" t="s">
        <v>179</v>
      </c>
      <c r="H1843">
        <v>45809</v>
      </c>
      <c r="I1843">
        <v>45809</v>
      </c>
      <c r="K1843">
        <v>1213130</v>
      </c>
      <c r="L1843" t="s">
        <v>335</v>
      </c>
      <c r="O1843">
        <v>10014603</v>
      </c>
      <c r="P1843" t="s">
        <v>131</v>
      </c>
      <c r="Q1843">
        <v>0</v>
      </c>
      <c r="R1843" t="s">
        <v>329</v>
      </c>
      <c r="S1843" t="s">
        <v>343</v>
      </c>
      <c r="T1843">
        <v>11405014</v>
      </c>
      <c r="U1843">
        <v>45480</v>
      </c>
      <c r="V1843">
        <v>45809</v>
      </c>
      <c r="W1843">
        <v>45774</v>
      </c>
      <c r="X1843">
        <v>0</v>
      </c>
      <c r="Y1843">
        <v>1290900</v>
      </c>
      <c r="Z1843" t="s">
        <v>1568</v>
      </c>
      <c r="AA1843" t="s">
        <v>245</v>
      </c>
      <c r="AB1843" t="s">
        <v>121</v>
      </c>
      <c r="AC1843" t="s">
        <v>255</v>
      </c>
      <c r="AE1843" t="s">
        <v>245</v>
      </c>
      <c r="AF1843" t="s">
        <v>3326</v>
      </c>
      <c r="AG1843">
        <v>108</v>
      </c>
    </row>
    <row r="1844" spans="1:33" x14ac:dyDescent="0.35">
      <c r="A1844" t="s">
        <v>215</v>
      </c>
      <c r="B1844">
        <v>6449100</v>
      </c>
      <c r="C1844" t="s">
        <v>129</v>
      </c>
      <c r="D1844" t="s">
        <v>818</v>
      </c>
      <c r="E1844" t="s">
        <v>310</v>
      </c>
      <c r="F1844" t="s">
        <v>125</v>
      </c>
      <c r="G1844" t="s">
        <v>136</v>
      </c>
      <c r="H1844">
        <v>45839</v>
      </c>
      <c r="I1844">
        <v>45869</v>
      </c>
      <c r="J1844" t="s">
        <v>3476</v>
      </c>
      <c r="K1844">
        <v>1213130</v>
      </c>
      <c r="L1844" t="s">
        <v>290</v>
      </c>
      <c r="O1844">
        <v>10018371</v>
      </c>
      <c r="P1844" t="s">
        <v>215</v>
      </c>
      <c r="Q1844">
        <v>32796.42</v>
      </c>
      <c r="R1844" t="s">
        <v>329</v>
      </c>
      <c r="S1844" t="s">
        <v>3901</v>
      </c>
      <c r="T1844">
        <v>11409159</v>
      </c>
      <c r="U1844">
        <v>45480</v>
      </c>
      <c r="V1844">
        <v>45839</v>
      </c>
      <c r="W1844">
        <v>45835</v>
      </c>
      <c r="X1844">
        <v>32796.42</v>
      </c>
      <c r="Y1844">
        <v>1290900</v>
      </c>
      <c r="Z1844" t="s">
        <v>1568</v>
      </c>
      <c r="AA1844" t="s">
        <v>245</v>
      </c>
      <c r="AB1844" t="s">
        <v>121</v>
      </c>
      <c r="AC1844" t="s">
        <v>255</v>
      </c>
      <c r="AD1844" t="s">
        <v>135</v>
      </c>
      <c r="AE1844" t="s">
        <v>245</v>
      </c>
      <c r="AF1844" t="s">
        <v>3326</v>
      </c>
      <c r="AG1844">
        <v>24</v>
      </c>
    </row>
    <row r="1845" spans="1:33" x14ac:dyDescent="0.35">
      <c r="A1845" t="s">
        <v>324</v>
      </c>
      <c r="B1845">
        <v>6448073</v>
      </c>
      <c r="C1845" t="s">
        <v>138</v>
      </c>
      <c r="D1845" t="s">
        <v>427</v>
      </c>
      <c r="E1845" t="s">
        <v>310</v>
      </c>
      <c r="F1845" t="s">
        <v>133</v>
      </c>
      <c r="G1845" t="s">
        <v>192</v>
      </c>
      <c r="H1845">
        <v>45809</v>
      </c>
      <c r="I1845">
        <v>45809</v>
      </c>
      <c r="J1845" t="s">
        <v>856</v>
      </c>
      <c r="K1845">
        <v>1291900</v>
      </c>
      <c r="L1845" t="s">
        <v>325</v>
      </c>
      <c r="O1845">
        <v>10017565</v>
      </c>
      <c r="P1845" t="s">
        <v>428</v>
      </c>
      <c r="Q1845">
        <v>649.65</v>
      </c>
      <c r="R1845" t="s">
        <v>343</v>
      </c>
      <c r="S1845" t="s">
        <v>347</v>
      </c>
      <c r="T1845">
        <v>11433015</v>
      </c>
      <c r="U1845">
        <v>45477</v>
      </c>
      <c r="V1845">
        <v>45809</v>
      </c>
      <c r="W1845">
        <v>45805</v>
      </c>
      <c r="X1845">
        <v>649.65</v>
      </c>
      <c r="Y1845">
        <v>1290900</v>
      </c>
      <c r="Z1845" t="s">
        <v>1568</v>
      </c>
      <c r="AA1845" t="s">
        <v>249</v>
      </c>
      <c r="AB1845" t="s">
        <v>121</v>
      </c>
      <c r="AC1845" t="s">
        <v>255</v>
      </c>
      <c r="AD1845" t="s">
        <v>135</v>
      </c>
      <c r="AE1845" t="s">
        <v>249</v>
      </c>
      <c r="AF1845" t="s">
        <v>3326</v>
      </c>
      <c r="AG1845">
        <v>0</v>
      </c>
    </row>
    <row r="1846" spans="1:33" x14ac:dyDescent="0.35">
      <c r="A1846" t="s">
        <v>429</v>
      </c>
      <c r="B1846">
        <v>6447919</v>
      </c>
      <c r="C1846" t="s">
        <v>138</v>
      </c>
      <c r="D1846" t="s">
        <v>430</v>
      </c>
      <c r="E1846" t="s">
        <v>310</v>
      </c>
      <c r="F1846" t="s">
        <v>133</v>
      </c>
      <c r="G1846" t="s">
        <v>191</v>
      </c>
      <c r="H1846">
        <v>45809</v>
      </c>
      <c r="I1846">
        <v>45809</v>
      </c>
      <c r="J1846" t="s">
        <v>3448</v>
      </c>
      <c r="K1846">
        <v>1291900</v>
      </c>
      <c r="L1846" t="s">
        <v>431</v>
      </c>
      <c r="Q1846">
        <v>0</v>
      </c>
      <c r="R1846" t="s">
        <v>269</v>
      </c>
      <c r="S1846" t="s">
        <v>343</v>
      </c>
      <c r="T1846">
        <v>11421567</v>
      </c>
      <c r="U1846">
        <v>45476</v>
      </c>
      <c r="V1846">
        <v>45809</v>
      </c>
      <c r="W1846">
        <v>45776</v>
      </c>
      <c r="X1846">
        <v>0</v>
      </c>
      <c r="Y1846">
        <v>1290900</v>
      </c>
      <c r="Z1846" t="s">
        <v>1568</v>
      </c>
      <c r="AA1846" t="s">
        <v>249</v>
      </c>
      <c r="AB1846" t="s">
        <v>432</v>
      </c>
      <c r="AC1846" t="s">
        <v>255</v>
      </c>
      <c r="AD1846" t="s">
        <v>122</v>
      </c>
      <c r="AE1846" t="s">
        <v>249</v>
      </c>
      <c r="AF1846" t="s">
        <v>1812</v>
      </c>
      <c r="AG1846">
        <v>0</v>
      </c>
    </row>
    <row r="1847" spans="1:33" x14ac:dyDescent="0.35">
      <c r="A1847" t="s">
        <v>286</v>
      </c>
      <c r="B1847">
        <v>6442190</v>
      </c>
      <c r="C1847" t="s">
        <v>123</v>
      </c>
      <c r="D1847" t="s">
        <v>435</v>
      </c>
      <c r="E1847" t="s">
        <v>251</v>
      </c>
      <c r="F1847" t="s">
        <v>125</v>
      </c>
      <c r="G1847" t="s">
        <v>423</v>
      </c>
      <c r="H1847">
        <v>45873</v>
      </c>
      <c r="I1847">
        <v>45873</v>
      </c>
      <c r="J1847" t="s">
        <v>856</v>
      </c>
      <c r="K1847">
        <v>1212120</v>
      </c>
      <c r="L1847" t="s">
        <v>287</v>
      </c>
      <c r="O1847">
        <v>10014655</v>
      </c>
      <c r="P1847" t="s">
        <v>286</v>
      </c>
      <c r="Q1847">
        <v>2118.06</v>
      </c>
      <c r="R1847" t="s">
        <v>254</v>
      </c>
      <c r="S1847" t="s">
        <v>342</v>
      </c>
      <c r="T1847">
        <v>11426814</v>
      </c>
      <c r="U1847">
        <v>45466</v>
      </c>
      <c r="V1847">
        <v>45873</v>
      </c>
      <c r="W1847">
        <v>45835</v>
      </c>
      <c r="X1847">
        <v>2118.06</v>
      </c>
      <c r="Y1847">
        <v>1290900</v>
      </c>
      <c r="Z1847" t="s">
        <v>1568</v>
      </c>
      <c r="AA1847" t="s">
        <v>247</v>
      </c>
      <c r="AB1847" t="s">
        <v>121</v>
      </c>
      <c r="AC1847" t="s">
        <v>255</v>
      </c>
      <c r="AD1847" t="s">
        <v>141</v>
      </c>
      <c r="AE1847" t="s">
        <v>247</v>
      </c>
      <c r="AF1847" t="s">
        <v>3326</v>
      </c>
      <c r="AG1847">
        <v>6</v>
      </c>
    </row>
    <row r="1848" spans="1:33" x14ac:dyDescent="0.35">
      <c r="A1848" t="s">
        <v>219</v>
      </c>
      <c r="B1848">
        <v>6439864</v>
      </c>
      <c r="C1848" t="s">
        <v>129</v>
      </c>
      <c r="D1848" t="s">
        <v>241</v>
      </c>
      <c r="E1848" t="s">
        <v>310</v>
      </c>
      <c r="F1848" t="s">
        <v>125</v>
      </c>
      <c r="G1848" t="s">
        <v>172</v>
      </c>
      <c r="H1848">
        <v>45839</v>
      </c>
      <c r="I1848">
        <v>45869</v>
      </c>
      <c r="J1848" t="s">
        <v>3476</v>
      </c>
      <c r="K1848">
        <v>1213130</v>
      </c>
      <c r="L1848" t="s">
        <v>292</v>
      </c>
      <c r="M1848">
        <v>45555</v>
      </c>
      <c r="N1848">
        <v>45555</v>
      </c>
      <c r="O1848">
        <v>10017586</v>
      </c>
      <c r="P1848" t="s">
        <v>219</v>
      </c>
      <c r="Q1848">
        <v>4841.99</v>
      </c>
      <c r="R1848" t="s">
        <v>329</v>
      </c>
      <c r="S1848" t="s">
        <v>3901</v>
      </c>
      <c r="T1848">
        <v>11412964</v>
      </c>
      <c r="U1848">
        <v>45461</v>
      </c>
      <c r="V1848">
        <v>45839</v>
      </c>
      <c r="W1848">
        <v>45835</v>
      </c>
      <c r="X1848">
        <v>4841.99</v>
      </c>
      <c r="Y1848">
        <v>1290900</v>
      </c>
      <c r="Z1848" t="s">
        <v>1568</v>
      </c>
      <c r="AA1848" t="s">
        <v>245</v>
      </c>
      <c r="AB1848" t="s">
        <v>121</v>
      </c>
      <c r="AC1848" t="s">
        <v>255</v>
      </c>
      <c r="AD1848" t="s">
        <v>141</v>
      </c>
      <c r="AE1848" t="s">
        <v>245</v>
      </c>
      <c r="AF1848" t="s">
        <v>3326</v>
      </c>
      <c r="AG1848">
        <v>4</v>
      </c>
    </row>
    <row r="1849" spans="1:33" x14ac:dyDescent="0.35">
      <c r="A1849" t="s">
        <v>324</v>
      </c>
      <c r="B1849">
        <v>6439534</v>
      </c>
      <c r="C1849" t="s">
        <v>138</v>
      </c>
      <c r="D1849" t="s">
        <v>437</v>
      </c>
      <c r="E1849" t="s">
        <v>310</v>
      </c>
      <c r="F1849" t="s">
        <v>133</v>
      </c>
      <c r="G1849" t="s">
        <v>191</v>
      </c>
      <c r="H1849">
        <v>45869</v>
      </c>
      <c r="I1849">
        <v>45869</v>
      </c>
      <c r="J1849" t="s">
        <v>856</v>
      </c>
      <c r="K1849">
        <v>1216100</v>
      </c>
      <c r="L1849" t="s">
        <v>325</v>
      </c>
      <c r="O1849">
        <v>10014726</v>
      </c>
      <c r="P1849" t="s">
        <v>412</v>
      </c>
      <c r="Q1849">
        <v>0</v>
      </c>
      <c r="R1849" t="s">
        <v>269</v>
      </c>
      <c r="S1849" t="s">
        <v>3891</v>
      </c>
      <c r="T1849">
        <v>11406993</v>
      </c>
      <c r="U1849">
        <v>45459</v>
      </c>
      <c r="V1849">
        <v>45869</v>
      </c>
      <c r="W1849">
        <v>45848</v>
      </c>
      <c r="X1849">
        <v>0</v>
      </c>
      <c r="Y1849">
        <v>1290900</v>
      </c>
      <c r="Z1849" t="s">
        <v>1568</v>
      </c>
      <c r="AA1849" t="s">
        <v>249</v>
      </c>
      <c r="AB1849" t="s">
        <v>121</v>
      </c>
      <c r="AC1849" t="s">
        <v>255</v>
      </c>
      <c r="AD1849" t="s">
        <v>122</v>
      </c>
      <c r="AE1849" t="s">
        <v>249</v>
      </c>
      <c r="AF1849" t="s">
        <v>1812</v>
      </c>
      <c r="AG1849">
        <v>0</v>
      </c>
    </row>
    <row r="1850" spans="1:33" x14ac:dyDescent="0.35">
      <c r="A1850" t="s">
        <v>440</v>
      </c>
      <c r="B1850">
        <v>6439489</v>
      </c>
      <c r="C1850" t="s">
        <v>138</v>
      </c>
      <c r="D1850" t="s">
        <v>441</v>
      </c>
      <c r="E1850" t="s">
        <v>310</v>
      </c>
      <c r="F1850" t="s">
        <v>133</v>
      </c>
      <c r="G1850" t="s">
        <v>191</v>
      </c>
      <c r="H1850">
        <v>45839</v>
      </c>
      <c r="I1850">
        <v>45839</v>
      </c>
      <c r="J1850" t="s">
        <v>856</v>
      </c>
      <c r="K1850">
        <v>1291900</v>
      </c>
      <c r="L1850" t="s">
        <v>442</v>
      </c>
      <c r="Q1850">
        <v>0</v>
      </c>
      <c r="R1850" t="s">
        <v>269</v>
      </c>
      <c r="S1850" t="s">
        <v>347</v>
      </c>
      <c r="T1850">
        <v>11405656</v>
      </c>
      <c r="U1850">
        <v>45459</v>
      </c>
      <c r="V1850">
        <v>45839</v>
      </c>
      <c r="W1850">
        <v>45805</v>
      </c>
      <c r="X1850">
        <v>0</v>
      </c>
      <c r="Y1850">
        <v>1290900</v>
      </c>
      <c r="Z1850" t="s">
        <v>1568</v>
      </c>
      <c r="AA1850" t="s">
        <v>249</v>
      </c>
      <c r="AB1850" t="s">
        <v>121</v>
      </c>
      <c r="AC1850" t="s">
        <v>255</v>
      </c>
      <c r="AD1850" t="s">
        <v>122</v>
      </c>
      <c r="AE1850" t="s">
        <v>249</v>
      </c>
      <c r="AF1850" t="s">
        <v>1812</v>
      </c>
      <c r="AG1850">
        <v>20</v>
      </c>
    </row>
    <row r="1851" spans="1:33" x14ac:dyDescent="0.35">
      <c r="A1851" t="s">
        <v>128</v>
      </c>
      <c r="B1851">
        <v>6438074</v>
      </c>
      <c r="C1851" t="s">
        <v>123</v>
      </c>
      <c r="D1851" t="s">
        <v>443</v>
      </c>
      <c r="E1851" t="s">
        <v>310</v>
      </c>
      <c r="F1851" t="s">
        <v>125</v>
      </c>
      <c r="G1851" t="s">
        <v>136</v>
      </c>
      <c r="H1851">
        <v>45845</v>
      </c>
      <c r="I1851">
        <v>45845</v>
      </c>
      <c r="J1851" t="s">
        <v>856</v>
      </c>
      <c r="K1851">
        <v>1210100</v>
      </c>
      <c r="L1851" t="s">
        <v>390</v>
      </c>
      <c r="O1851">
        <v>10014594</v>
      </c>
      <c r="P1851" t="s">
        <v>128</v>
      </c>
      <c r="Q1851">
        <v>29670.400000000001</v>
      </c>
      <c r="R1851" t="s">
        <v>342</v>
      </c>
      <c r="S1851" t="s">
        <v>342</v>
      </c>
      <c r="T1851">
        <v>11411389</v>
      </c>
      <c r="U1851">
        <v>45455</v>
      </c>
      <c r="V1851">
        <v>45845</v>
      </c>
      <c r="W1851">
        <v>45805</v>
      </c>
      <c r="X1851">
        <v>29670.400000000001</v>
      </c>
      <c r="Y1851">
        <v>1290900</v>
      </c>
      <c r="Z1851" t="s">
        <v>1568</v>
      </c>
      <c r="AA1851" t="s">
        <v>248</v>
      </c>
      <c r="AB1851" t="s">
        <v>121</v>
      </c>
      <c r="AC1851" t="s">
        <v>255</v>
      </c>
      <c r="AD1851" t="s">
        <v>135</v>
      </c>
      <c r="AE1851" t="s">
        <v>248</v>
      </c>
      <c r="AF1851" t="s">
        <v>3326</v>
      </c>
      <c r="AG1851">
        <v>8</v>
      </c>
    </row>
    <row r="1852" spans="1:33" x14ac:dyDescent="0.35">
      <c r="A1852" t="s">
        <v>159</v>
      </c>
      <c r="B1852">
        <v>6438061</v>
      </c>
      <c r="C1852" t="s">
        <v>129</v>
      </c>
      <c r="D1852" t="s">
        <v>444</v>
      </c>
      <c r="E1852" t="s">
        <v>310</v>
      </c>
      <c r="F1852" t="s">
        <v>125</v>
      </c>
      <c r="G1852" t="s">
        <v>136</v>
      </c>
      <c r="H1852">
        <v>45873</v>
      </c>
      <c r="I1852">
        <v>45873</v>
      </c>
      <c r="J1852" t="s">
        <v>856</v>
      </c>
      <c r="K1852">
        <v>1212121</v>
      </c>
      <c r="L1852" t="s">
        <v>398</v>
      </c>
      <c r="O1852">
        <v>10014599</v>
      </c>
      <c r="P1852" t="s">
        <v>159</v>
      </c>
      <c r="Q1852">
        <v>6624.03</v>
      </c>
      <c r="R1852" t="s">
        <v>342</v>
      </c>
      <c r="S1852" t="s">
        <v>342</v>
      </c>
      <c r="T1852">
        <v>11390026</v>
      </c>
      <c r="U1852">
        <v>45455</v>
      </c>
      <c r="V1852">
        <v>45873</v>
      </c>
      <c r="W1852">
        <v>45835</v>
      </c>
      <c r="X1852">
        <v>6624.03</v>
      </c>
      <c r="Y1852">
        <v>1290900</v>
      </c>
      <c r="Z1852" t="s">
        <v>1568</v>
      </c>
      <c r="AA1852" t="s">
        <v>247</v>
      </c>
      <c r="AB1852" t="s">
        <v>121</v>
      </c>
      <c r="AC1852" t="s">
        <v>255</v>
      </c>
      <c r="AD1852" t="s">
        <v>135</v>
      </c>
      <c r="AE1852" t="s">
        <v>247</v>
      </c>
      <c r="AF1852" t="s">
        <v>3326</v>
      </c>
      <c r="AG1852">
        <v>4</v>
      </c>
    </row>
    <row r="1853" spans="1:33" x14ac:dyDescent="0.35">
      <c r="A1853" t="s">
        <v>324</v>
      </c>
      <c r="B1853">
        <v>6437231</v>
      </c>
      <c r="C1853" t="s">
        <v>138</v>
      </c>
      <c r="D1853" t="s">
        <v>445</v>
      </c>
      <c r="E1853" t="s">
        <v>310</v>
      </c>
      <c r="F1853" t="s">
        <v>410</v>
      </c>
      <c r="G1853" t="s">
        <v>132</v>
      </c>
      <c r="H1853">
        <v>45808</v>
      </c>
      <c r="I1853">
        <v>45808</v>
      </c>
      <c r="J1853" t="s">
        <v>856</v>
      </c>
      <c r="K1853">
        <v>2230130</v>
      </c>
      <c r="L1853" t="s">
        <v>325</v>
      </c>
      <c r="O1853">
        <v>10017213</v>
      </c>
      <c r="P1853" t="s">
        <v>146</v>
      </c>
      <c r="Q1853">
        <v>0</v>
      </c>
      <c r="R1853" t="s">
        <v>349</v>
      </c>
      <c r="S1853" t="s">
        <v>347</v>
      </c>
      <c r="T1853">
        <v>11413484</v>
      </c>
      <c r="U1853">
        <v>45453</v>
      </c>
      <c r="V1853">
        <v>45808</v>
      </c>
      <c r="W1853">
        <v>45805</v>
      </c>
      <c r="X1853">
        <v>0</v>
      </c>
      <c r="Y1853">
        <v>1290900</v>
      </c>
      <c r="Z1853" t="s">
        <v>1568</v>
      </c>
      <c r="AA1853" t="s">
        <v>249</v>
      </c>
      <c r="AB1853" t="s">
        <v>121</v>
      </c>
      <c r="AC1853" t="s">
        <v>255</v>
      </c>
      <c r="AE1853" t="s">
        <v>249</v>
      </c>
      <c r="AF1853" t="s">
        <v>3326</v>
      </c>
      <c r="AG1853">
        <v>0</v>
      </c>
    </row>
    <row r="1854" spans="1:33" x14ac:dyDescent="0.35">
      <c r="A1854" t="s">
        <v>324</v>
      </c>
      <c r="B1854">
        <v>6437054</v>
      </c>
      <c r="C1854" t="s">
        <v>138</v>
      </c>
      <c r="D1854" t="s">
        <v>448</v>
      </c>
      <c r="E1854" t="s">
        <v>310</v>
      </c>
      <c r="F1854" t="s">
        <v>133</v>
      </c>
      <c r="G1854" t="s">
        <v>132</v>
      </c>
      <c r="H1854">
        <v>45869</v>
      </c>
      <c r="I1854">
        <v>45869</v>
      </c>
      <c r="J1854" t="s">
        <v>856</v>
      </c>
      <c r="K1854">
        <v>1216100</v>
      </c>
      <c r="L1854" t="s">
        <v>325</v>
      </c>
      <c r="O1854">
        <v>10014720</v>
      </c>
      <c r="P1854" t="s">
        <v>449</v>
      </c>
      <c r="Q1854">
        <v>0</v>
      </c>
      <c r="R1854" t="s">
        <v>349</v>
      </c>
      <c r="S1854" t="s">
        <v>349</v>
      </c>
      <c r="T1854">
        <v>11420067</v>
      </c>
      <c r="U1854">
        <v>45452</v>
      </c>
      <c r="V1854">
        <v>45869</v>
      </c>
      <c r="W1854">
        <v>45846</v>
      </c>
      <c r="X1854">
        <v>0</v>
      </c>
      <c r="Y1854">
        <v>1290900</v>
      </c>
      <c r="Z1854" t="s">
        <v>1568</v>
      </c>
      <c r="AA1854" t="s">
        <v>249</v>
      </c>
      <c r="AB1854" t="s">
        <v>121</v>
      </c>
      <c r="AC1854" t="s">
        <v>255</v>
      </c>
      <c r="AD1854" t="s">
        <v>141</v>
      </c>
      <c r="AE1854" t="s">
        <v>249</v>
      </c>
      <c r="AF1854" t="s">
        <v>3326</v>
      </c>
      <c r="AG1854">
        <v>0</v>
      </c>
    </row>
    <row r="1855" spans="1:33" x14ac:dyDescent="0.35">
      <c r="A1855" t="s">
        <v>233</v>
      </c>
      <c r="B1855">
        <v>6436970</v>
      </c>
      <c r="C1855" t="s">
        <v>129</v>
      </c>
      <c r="D1855" t="s">
        <v>3387</v>
      </c>
      <c r="E1855" t="s">
        <v>310</v>
      </c>
      <c r="F1855" t="s">
        <v>125</v>
      </c>
      <c r="G1855" t="s">
        <v>136</v>
      </c>
      <c r="H1855">
        <v>45839</v>
      </c>
      <c r="I1855">
        <v>45869</v>
      </c>
      <c r="J1855" t="s">
        <v>3476</v>
      </c>
      <c r="K1855">
        <v>1213130</v>
      </c>
      <c r="L1855" t="s">
        <v>301</v>
      </c>
      <c r="O1855">
        <v>10014623</v>
      </c>
      <c r="P1855" t="s">
        <v>233</v>
      </c>
      <c r="Q1855">
        <v>16167.35</v>
      </c>
      <c r="R1855" t="s">
        <v>329</v>
      </c>
      <c r="S1855" t="s">
        <v>3901</v>
      </c>
      <c r="T1855">
        <v>11372943</v>
      </c>
      <c r="U1855">
        <v>45452</v>
      </c>
      <c r="V1855">
        <v>45839</v>
      </c>
      <c r="W1855">
        <v>45835</v>
      </c>
      <c r="X1855">
        <v>16167.35</v>
      </c>
      <c r="Y1855">
        <v>1290900</v>
      </c>
      <c r="Z1855" t="s">
        <v>1568</v>
      </c>
      <c r="AA1855" t="s">
        <v>245</v>
      </c>
      <c r="AB1855" t="s">
        <v>121</v>
      </c>
      <c r="AC1855" t="s">
        <v>255</v>
      </c>
      <c r="AD1855" t="s">
        <v>135</v>
      </c>
      <c r="AE1855" t="s">
        <v>245</v>
      </c>
      <c r="AF1855" t="s">
        <v>3326</v>
      </c>
      <c r="AG1855">
        <v>24</v>
      </c>
    </row>
    <row r="1856" spans="1:33" x14ac:dyDescent="0.35">
      <c r="A1856" t="s">
        <v>159</v>
      </c>
      <c r="B1856">
        <v>6436965</v>
      </c>
      <c r="C1856" t="s">
        <v>129</v>
      </c>
      <c r="D1856" t="s">
        <v>451</v>
      </c>
      <c r="E1856" t="s">
        <v>310</v>
      </c>
      <c r="F1856" t="s">
        <v>133</v>
      </c>
      <c r="G1856" t="s">
        <v>192</v>
      </c>
      <c r="H1856">
        <v>45873</v>
      </c>
      <c r="I1856">
        <v>45873</v>
      </c>
      <c r="J1856" t="s">
        <v>856</v>
      </c>
      <c r="K1856">
        <v>1212121</v>
      </c>
      <c r="L1856" t="s">
        <v>398</v>
      </c>
      <c r="O1856">
        <v>10014599</v>
      </c>
      <c r="P1856" t="s">
        <v>159</v>
      </c>
      <c r="Q1856">
        <v>12201.92</v>
      </c>
      <c r="R1856" t="s">
        <v>342</v>
      </c>
      <c r="S1856" t="s">
        <v>342</v>
      </c>
      <c r="T1856">
        <v>11408975</v>
      </c>
      <c r="U1856">
        <v>45452</v>
      </c>
      <c r="V1856">
        <v>45873</v>
      </c>
      <c r="W1856">
        <v>45835</v>
      </c>
      <c r="X1856">
        <v>12201.92</v>
      </c>
      <c r="Y1856">
        <v>1290900</v>
      </c>
      <c r="Z1856" t="s">
        <v>1568</v>
      </c>
      <c r="AA1856" t="s">
        <v>247</v>
      </c>
      <c r="AB1856" t="s">
        <v>121</v>
      </c>
      <c r="AC1856" t="s">
        <v>255</v>
      </c>
      <c r="AD1856" t="s">
        <v>122</v>
      </c>
      <c r="AE1856" t="s">
        <v>247</v>
      </c>
      <c r="AF1856" t="s">
        <v>1812</v>
      </c>
      <c r="AG1856">
        <v>6</v>
      </c>
    </row>
    <row r="1857" spans="1:33" x14ac:dyDescent="0.35">
      <c r="A1857" t="s">
        <v>159</v>
      </c>
      <c r="B1857">
        <v>6436964</v>
      </c>
      <c r="C1857" t="s">
        <v>129</v>
      </c>
      <c r="D1857" t="s">
        <v>452</v>
      </c>
      <c r="E1857" t="s">
        <v>310</v>
      </c>
      <c r="F1857" t="s">
        <v>133</v>
      </c>
      <c r="G1857" t="s">
        <v>147</v>
      </c>
      <c r="H1857">
        <v>45873</v>
      </c>
      <c r="I1857">
        <v>45873</v>
      </c>
      <c r="J1857" t="s">
        <v>856</v>
      </c>
      <c r="K1857">
        <v>1212121</v>
      </c>
      <c r="L1857" t="s">
        <v>398</v>
      </c>
      <c r="O1857">
        <v>10014599</v>
      </c>
      <c r="P1857" t="s">
        <v>159</v>
      </c>
      <c r="Q1857">
        <v>0</v>
      </c>
      <c r="R1857" t="s">
        <v>342</v>
      </c>
      <c r="S1857" t="s">
        <v>342</v>
      </c>
      <c r="T1857">
        <v>11413480</v>
      </c>
      <c r="U1857">
        <v>45452</v>
      </c>
      <c r="V1857">
        <v>45873</v>
      </c>
      <c r="W1857">
        <v>45835</v>
      </c>
      <c r="X1857">
        <v>0</v>
      </c>
      <c r="Y1857">
        <v>1290900</v>
      </c>
      <c r="Z1857" t="s">
        <v>1568</v>
      </c>
      <c r="AA1857" t="s">
        <v>247</v>
      </c>
      <c r="AB1857" t="s">
        <v>121</v>
      </c>
      <c r="AC1857" t="s">
        <v>255</v>
      </c>
      <c r="AD1857" t="s">
        <v>141</v>
      </c>
      <c r="AE1857" t="s">
        <v>247</v>
      </c>
      <c r="AF1857" t="s">
        <v>1812</v>
      </c>
      <c r="AG1857">
        <v>4</v>
      </c>
    </row>
    <row r="1858" spans="1:33" x14ac:dyDescent="0.35">
      <c r="A1858" t="s">
        <v>264</v>
      </c>
      <c r="B1858">
        <v>6436775</v>
      </c>
      <c r="C1858" t="s">
        <v>138</v>
      </c>
      <c r="D1858" t="s">
        <v>453</v>
      </c>
      <c r="E1858" t="s">
        <v>310</v>
      </c>
      <c r="F1858" t="s">
        <v>379</v>
      </c>
      <c r="G1858" t="s">
        <v>190</v>
      </c>
      <c r="H1858">
        <v>45808</v>
      </c>
      <c r="I1858">
        <v>45808</v>
      </c>
      <c r="J1858" t="s">
        <v>856</v>
      </c>
      <c r="K1858">
        <v>1291900</v>
      </c>
      <c r="L1858" t="s">
        <v>266</v>
      </c>
      <c r="Q1858">
        <v>0</v>
      </c>
      <c r="R1858" t="s">
        <v>254</v>
      </c>
      <c r="S1858" t="s">
        <v>347</v>
      </c>
      <c r="T1858">
        <v>11421140</v>
      </c>
      <c r="U1858">
        <v>45452</v>
      </c>
      <c r="V1858">
        <v>45808</v>
      </c>
      <c r="W1858">
        <v>45805</v>
      </c>
      <c r="X1858">
        <v>0</v>
      </c>
      <c r="Y1858">
        <v>1290900</v>
      </c>
      <c r="Z1858" t="s">
        <v>1568</v>
      </c>
      <c r="AA1858" t="s">
        <v>249</v>
      </c>
      <c r="AB1858" t="s">
        <v>121</v>
      </c>
      <c r="AC1858" t="s">
        <v>255</v>
      </c>
      <c r="AD1858" t="s">
        <v>189</v>
      </c>
      <c r="AE1858" t="s">
        <v>249</v>
      </c>
      <c r="AF1858" t="s">
        <v>1812</v>
      </c>
      <c r="AG1858">
        <v>16</v>
      </c>
    </row>
    <row r="1859" spans="1:33" x14ac:dyDescent="0.35">
      <c r="A1859" t="s">
        <v>337</v>
      </c>
      <c r="B1859">
        <v>6436751</v>
      </c>
      <c r="C1859" t="s">
        <v>129</v>
      </c>
      <c r="D1859" t="s">
        <v>3500</v>
      </c>
      <c r="E1859" t="s">
        <v>310</v>
      </c>
      <c r="F1859" t="s">
        <v>133</v>
      </c>
      <c r="G1859" t="s">
        <v>147</v>
      </c>
      <c r="H1859">
        <v>45873</v>
      </c>
      <c r="I1859">
        <v>45873</v>
      </c>
      <c r="J1859" t="s">
        <v>856</v>
      </c>
      <c r="K1859">
        <v>1212121</v>
      </c>
      <c r="L1859" t="s">
        <v>338</v>
      </c>
      <c r="O1859">
        <v>10014600</v>
      </c>
      <c r="P1859" t="s">
        <v>337</v>
      </c>
      <c r="Q1859">
        <v>0</v>
      </c>
      <c r="R1859" t="s">
        <v>342</v>
      </c>
      <c r="S1859" t="s">
        <v>342</v>
      </c>
      <c r="T1859">
        <v>11396333</v>
      </c>
      <c r="U1859">
        <v>45451</v>
      </c>
      <c r="V1859">
        <v>45873</v>
      </c>
      <c r="W1859">
        <v>45835</v>
      </c>
      <c r="X1859">
        <v>0</v>
      </c>
      <c r="Y1859">
        <v>1290900</v>
      </c>
      <c r="Z1859" t="s">
        <v>1568</v>
      </c>
      <c r="AA1859" t="s">
        <v>247</v>
      </c>
      <c r="AB1859" t="s">
        <v>121</v>
      </c>
      <c r="AC1859" t="s">
        <v>255</v>
      </c>
      <c r="AD1859" t="s">
        <v>141</v>
      </c>
      <c r="AE1859" t="s">
        <v>247</v>
      </c>
      <c r="AF1859" t="s">
        <v>3326</v>
      </c>
      <c r="AG1859">
        <v>6</v>
      </c>
    </row>
    <row r="1860" spans="1:33" x14ac:dyDescent="0.35">
      <c r="A1860" t="s">
        <v>337</v>
      </c>
      <c r="B1860">
        <v>6436750</v>
      </c>
      <c r="C1860" t="s">
        <v>129</v>
      </c>
      <c r="D1860" t="s">
        <v>455</v>
      </c>
      <c r="E1860" t="s">
        <v>310</v>
      </c>
      <c r="F1860" t="s">
        <v>133</v>
      </c>
      <c r="G1860" t="s">
        <v>147</v>
      </c>
      <c r="H1860">
        <v>45873</v>
      </c>
      <c r="I1860">
        <v>45873</v>
      </c>
      <c r="J1860" t="s">
        <v>856</v>
      </c>
      <c r="K1860">
        <v>1212121</v>
      </c>
      <c r="L1860" t="s">
        <v>338</v>
      </c>
      <c r="O1860">
        <v>10014600</v>
      </c>
      <c r="P1860" t="s">
        <v>337</v>
      </c>
      <c r="Q1860">
        <v>0</v>
      </c>
      <c r="R1860" t="s">
        <v>342</v>
      </c>
      <c r="S1860" t="s">
        <v>342</v>
      </c>
      <c r="T1860">
        <v>11396392</v>
      </c>
      <c r="U1860">
        <v>45451</v>
      </c>
      <c r="V1860">
        <v>45873</v>
      </c>
      <c r="W1860">
        <v>45835</v>
      </c>
      <c r="X1860">
        <v>0</v>
      </c>
      <c r="Y1860">
        <v>1290900</v>
      </c>
      <c r="Z1860" t="s">
        <v>1568</v>
      </c>
      <c r="AA1860" t="s">
        <v>247</v>
      </c>
      <c r="AB1860" t="s">
        <v>121</v>
      </c>
      <c r="AC1860" t="s">
        <v>255</v>
      </c>
      <c r="AD1860" t="s">
        <v>141</v>
      </c>
      <c r="AE1860" t="s">
        <v>247</v>
      </c>
      <c r="AF1860" t="s">
        <v>3326</v>
      </c>
      <c r="AG1860">
        <v>6</v>
      </c>
    </row>
    <row r="1861" spans="1:33" x14ac:dyDescent="0.35">
      <c r="A1861" t="s">
        <v>257</v>
      </c>
      <c r="B1861">
        <v>6435195</v>
      </c>
      <c r="C1861" t="s">
        <v>361</v>
      </c>
      <c r="D1861" t="s">
        <v>456</v>
      </c>
      <c r="E1861" t="s">
        <v>310</v>
      </c>
      <c r="F1861" t="s">
        <v>379</v>
      </c>
      <c r="G1861" t="s">
        <v>136</v>
      </c>
      <c r="H1861">
        <v>45809</v>
      </c>
      <c r="I1861">
        <v>45809</v>
      </c>
      <c r="J1861" t="s">
        <v>856</v>
      </c>
      <c r="K1861">
        <v>1216100</v>
      </c>
      <c r="L1861" t="s">
        <v>258</v>
      </c>
      <c r="Q1861">
        <v>2576.17</v>
      </c>
      <c r="R1861" t="s">
        <v>343</v>
      </c>
      <c r="S1861" t="s">
        <v>347</v>
      </c>
      <c r="T1861">
        <v>11419499</v>
      </c>
      <c r="U1861">
        <v>45448</v>
      </c>
      <c r="V1861">
        <v>45809</v>
      </c>
      <c r="W1861">
        <v>45805</v>
      </c>
      <c r="X1861">
        <v>2576.17</v>
      </c>
      <c r="Y1861">
        <v>2290900</v>
      </c>
      <c r="Z1861" t="s">
        <v>1568</v>
      </c>
      <c r="AA1861" t="s">
        <v>249</v>
      </c>
      <c r="AB1861" t="s">
        <v>121</v>
      </c>
      <c r="AC1861" t="s">
        <v>255</v>
      </c>
      <c r="AD1861" t="s">
        <v>135</v>
      </c>
      <c r="AE1861" t="s">
        <v>249</v>
      </c>
      <c r="AF1861" t="s">
        <v>3326</v>
      </c>
      <c r="AG1861">
        <v>0</v>
      </c>
    </row>
    <row r="1862" spans="1:33" x14ac:dyDescent="0.35">
      <c r="A1862" t="s">
        <v>324</v>
      </c>
      <c r="B1862">
        <v>6434742</v>
      </c>
      <c r="C1862" t="s">
        <v>138</v>
      </c>
      <c r="D1862" t="s">
        <v>457</v>
      </c>
      <c r="E1862" t="s">
        <v>310</v>
      </c>
      <c r="F1862" t="s">
        <v>133</v>
      </c>
      <c r="G1862" t="s">
        <v>191</v>
      </c>
      <c r="H1862">
        <v>45869</v>
      </c>
      <c r="I1862">
        <v>45869</v>
      </c>
      <c r="J1862" t="s">
        <v>856</v>
      </c>
      <c r="K1862">
        <v>1216100</v>
      </c>
      <c r="L1862" t="s">
        <v>325</v>
      </c>
      <c r="O1862">
        <v>10014726</v>
      </c>
      <c r="P1862" t="s">
        <v>412</v>
      </c>
      <c r="Q1862">
        <v>0</v>
      </c>
      <c r="R1862" t="s">
        <v>269</v>
      </c>
      <c r="S1862" t="s">
        <v>3891</v>
      </c>
      <c r="T1862">
        <v>11404469</v>
      </c>
      <c r="U1862">
        <v>45447</v>
      </c>
      <c r="V1862">
        <v>45869</v>
      </c>
      <c r="W1862">
        <v>45848</v>
      </c>
      <c r="X1862">
        <v>0</v>
      </c>
      <c r="Y1862">
        <v>1290900</v>
      </c>
      <c r="Z1862" t="s">
        <v>1568</v>
      </c>
      <c r="AA1862" t="s">
        <v>249</v>
      </c>
      <c r="AB1862" t="s">
        <v>121</v>
      </c>
      <c r="AC1862" t="s">
        <v>255</v>
      </c>
      <c r="AD1862" t="s">
        <v>122</v>
      </c>
      <c r="AE1862" t="s">
        <v>249</v>
      </c>
      <c r="AF1862" t="s">
        <v>1812</v>
      </c>
      <c r="AG1862">
        <v>0</v>
      </c>
    </row>
    <row r="1863" spans="1:33" x14ac:dyDescent="0.35">
      <c r="A1863" t="s">
        <v>324</v>
      </c>
      <c r="B1863">
        <v>6434027</v>
      </c>
      <c r="C1863" t="s">
        <v>138</v>
      </c>
      <c r="D1863" t="s">
        <v>459</v>
      </c>
      <c r="E1863" t="s">
        <v>310</v>
      </c>
      <c r="F1863" t="s">
        <v>259</v>
      </c>
      <c r="G1863" t="s">
        <v>192</v>
      </c>
      <c r="H1863">
        <v>45869</v>
      </c>
      <c r="I1863">
        <v>45869</v>
      </c>
      <c r="J1863" t="s">
        <v>856</v>
      </c>
      <c r="K1863">
        <v>1216100</v>
      </c>
      <c r="L1863" t="s">
        <v>325</v>
      </c>
      <c r="O1863">
        <v>10014726</v>
      </c>
      <c r="P1863" t="s">
        <v>412</v>
      </c>
      <c r="Q1863">
        <v>4169.6099999999997</v>
      </c>
      <c r="R1863" t="s">
        <v>269</v>
      </c>
      <c r="S1863" t="s">
        <v>262</v>
      </c>
      <c r="T1863">
        <v>11389162</v>
      </c>
      <c r="U1863">
        <v>45446</v>
      </c>
      <c r="V1863">
        <v>45869</v>
      </c>
      <c r="W1863">
        <v>45851</v>
      </c>
      <c r="X1863">
        <v>4169.6099999999997</v>
      </c>
      <c r="Y1863">
        <v>1290900</v>
      </c>
      <c r="Z1863" t="s">
        <v>1568</v>
      </c>
      <c r="AA1863" t="s">
        <v>249</v>
      </c>
      <c r="AB1863" t="s">
        <v>121</v>
      </c>
      <c r="AC1863" t="s">
        <v>255</v>
      </c>
      <c r="AD1863" t="s">
        <v>135</v>
      </c>
      <c r="AE1863" t="s">
        <v>249</v>
      </c>
      <c r="AF1863" t="s">
        <v>3326</v>
      </c>
      <c r="AG1863">
        <v>8</v>
      </c>
    </row>
    <row r="1864" spans="1:33" x14ac:dyDescent="0.35">
      <c r="A1864" t="s">
        <v>137</v>
      </c>
      <c r="B1864">
        <v>6433967</v>
      </c>
      <c r="C1864" t="s">
        <v>123</v>
      </c>
      <c r="D1864" t="s">
        <v>460</v>
      </c>
      <c r="E1864" t="s">
        <v>310</v>
      </c>
      <c r="F1864" t="s">
        <v>133</v>
      </c>
      <c r="G1864" t="s">
        <v>132</v>
      </c>
      <c r="H1864">
        <v>45845</v>
      </c>
      <c r="I1864">
        <v>45845</v>
      </c>
      <c r="J1864" t="s">
        <v>856</v>
      </c>
      <c r="K1864">
        <v>1210100</v>
      </c>
      <c r="L1864" t="s">
        <v>388</v>
      </c>
      <c r="O1864">
        <v>10014595</v>
      </c>
      <c r="P1864" t="s">
        <v>137</v>
      </c>
      <c r="Q1864">
        <v>0</v>
      </c>
      <c r="R1864" t="s">
        <v>296</v>
      </c>
      <c r="S1864" t="s">
        <v>342</v>
      </c>
      <c r="T1864">
        <v>11412089</v>
      </c>
      <c r="U1864">
        <v>45445</v>
      </c>
      <c r="V1864">
        <v>45845</v>
      </c>
      <c r="W1864">
        <v>45805</v>
      </c>
      <c r="X1864">
        <v>0</v>
      </c>
      <c r="Y1864">
        <v>1290900</v>
      </c>
      <c r="Z1864" t="s">
        <v>1568</v>
      </c>
      <c r="AA1864" t="s">
        <v>248</v>
      </c>
      <c r="AB1864" t="s">
        <v>121</v>
      </c>
      <c r="AC1864" t="s">
        <v>255</v>
      </c>
      <c r="AD1864" t="s">
        <v>141</v>
      </c>
      <c r="AE1864" t="s">
        <v>248</v>
      </c>
      <c r="AF1864" t="s">
        <v>3326</v>
      </c>
      <c r="AG1864">
        <v>2</v>
      </c>
    </row>
    <row r="1865" spans="1:33" x14ac:dyDescent="0.35">
      <c r="A1865" t="s">
        <v>207</v>
      </c>
      <c r="B1865">
        <v>6433581</v>
      </c>
      <c r="C1865" t="s">
        <v>129</v>
      </c>
      <c r="D1865" t="s">
        <v>17</v>
      </c>
      <c r="E1865" t="s">
        <v>310</v>
      </c>
      <c r="F1865" t="s">
        <v>125</v>
      </c>
      <c r="G1865" t="s">
        <v>422</v>
      </c>
      <c r="H1865">
        <v>45839</v>
      </c>
      <c r="I1865">
        <v>45869</v>
      </c>
      <c r="J1865" t="s">
        <v>3476</v>
      </c>
      <c r="K1865">
        <v>1213130</v>
      </c>
      <c r="L1865" t="s">
        <v>385</v>
      </c>
      <c r="O1865">
        <v>10014621</v>
      </c>
      <c r="P1865" t="s">
        <v>207</v>
      </c>
      <c r="Q1865">
        <v>971.01</v>
      </c>
      <c r="R1865" t="s">
        <v>343</v>
      </c>
      <c r="S1865" t="s">
        <v>3901</v>
      </c>
      <c r="T1865">
        <v>11368746</v>
      </c>
      <c r="U1865">
        <v>45444</v>
      </c>
      <c r="V1865">
        <v>45839</v>
      </c>
      <c r="W1865">
        <v>45835</v>
      </c>
      <c r="X1865">
        <v>971.01</v>
      </c>
      <c r="Y1865">
        <v>1290900</v>
      </c>
      <c r="Z1865" t="s">
        <v>1568</v>
      </c>
      <c r="AA1865" t="s">
        <v>245</v>
      </c>
      <c r="AB1865" t="s">
        <v>121</v>
      </c>
      <c r="AC1865" t="s">
        <v>255</v>
      </c>
      <c r="AD1865" t="s">
        <v>122</v>
      </c>
      <c r="AE1865" t="s">
        <v>245</v>
      </c>
      <c r="AF1865" t="s">
        <v>1812</v>
      </c>
      <c r="AG1865">
        <v>2</v>
      </c>
    </row>
    <row r="1866" spans="1:33" x14ac:dyDescent="0.35">
      <c r="A1866" t="s">
        <v>224</v>
      </c>
      <c r="B1866">
        <v>6433432</v>
      </c>
      <c r="C1866" t="s">
        <v>129</v>
      </c>
      <c r="D1866" t="s">
        <v>461</v>
      </c>
      <c r="E1866" t="s">
        <v>310</v>
      </c>
      <c r="F1866" t="s">
        <v>133</v>
      </c>
      <c r="G1866" t="s">
        <v>147</v>
      </c>
      <c r="H1866">
        <v>45839</v>
      </c>
      <c r="I1866">
        <v>45869</v>
      </c>
      <c r="J1866" t="s">
        <v>3476</v>
      </c>
      <c r="K1866">
        <v>1213130</v>
      </c>
      <c r="L1866" t="s">
        <v>389</v>
      </c>
      <c r="O1866">
        <v>10014612</v>
      </c>
      <c r="P1866" t="s">
        <v>224</v>
      </c>
      <c r="Q1866">
        <v>0</v>
      </c>
      <c r="R1866" t="s">
        <v>347</v>
      </c>
      <c r="S1866" t="s">
        <v>329</v>
      </c>
      <c r="T1866">
        <v>11402101</v>
      </c>
      <c r="U1866">
        <v>45444</v>
      </c>
      <c r="V1866">
        <v>45839</v>
      </c>
      <c r="W1866">
        <v>45835</v>
      </c>
      <c r="X1866">
        <v>0</v>
      </c>
      <c r="Y1866">
        <v>1290900</v>
      </c>
      <c r="Z1866" t="s">
        <v>1568</v>
      </c>
      <c r="AA1866" t="s">
        <v>245</v>
      </c>
      <c r="AB1866" t="s">
        <v>121</v>
      </c>
      <c r="AC1866" t="s">
        <v>255</v>
      </c>
      <c r="AD1866" t="s">
        <v>141</v>
      </c>
      <c r="AE1866" t="s">
        <v>245</v>
      </c>
      <c r="AF1866" t="s">
        <v>1812</v>
      </c>
      <c r="AG1866">
        <v>2</v>
      </c>
    </row>
    <row r="1867" spans="1:33" x14ac:dyDescent="0.35">
      <c r="A1867" t="s">
        <v>272</v>
      </c>
      <c r="B1867">
        <v>6431856</v>
      </c>
      <c r="C1867" t="s">
        <v>123</v>
      </c>
      <c r="D1867" t="s">
        <v>462</v>
      </c>
      <c r="E1867" t="s">
        <v>310</v>
      </c>
      <c r="F1867" t="s">
        <v>894</v>
      </c>
      <c r="G1867" t="s">
        <v>190</v>
      </c>
      <c r="H1867">
        <v>45809</v>
      </c>
      <c r="I1867">
        <v>45809</v>
      </c>
      <c r="J1867" t="s">
        <v>1643</v>
      </c>
      <c r="K1867">
        <v>1210102</v>
      </c>
      <c r="L1867" t="s">
        <v>273</v>
      </c>
      <c r="O1867">
        <v>10017653</v>
      </c>
      <c r="P1867" t="s">
        <v>165</v>
      </c>
      <c r="Q1867">
        <v>0</v>
      </c>
      <c r="R1867" t="s">
        <v>254</v>
      </c>
      <c r="S1867" t="s">
        <v>343</v>
      </c>
      <c r="T1867">
        <v>11372469</v>
      </c>
      <c r="U1867">
        <v>45441</v>
      </c>
      <c r="V1867">
        <v>45809</v>
      </c>
      <c r="W1867">
        <v>45798</v>
      </c>
      <c r="X1867">
        <v>0</v>
      </c>
      <c r="Y1867">
        <v>1290900</v>
      </c>
      <c r="Z1867" t="s">
        <v>1568</v>
      </c>
      <c r="AA1867" t="s">
        <v>248</v>
      </c>
      <c r="AB1867" t="s">
        <v>121</v>
      </c>
      <c r="AC1867" t="s">
        <v>255</v>
      </c>
      <c r="AD1867" t="s">
        <v>189</v>
      </c>
      <c r="AE1867" t="s">
        <v>248</v>
      </c>
      <c r="AF1867" t="s">
        <v>1812</v>
      </c>
      <c r="AG1867">
        <v>4</v>
      </c>
    </row>
    <row r="1868" spans="1:33" x14ac:dyDescent="0.35">
      <c r="A1868" t="s">
        <v>272</v>
      </c>
      <c r="B1868">
        <v>6431844</v>
      </c>
      <c r="C1868" t="s">
        <v>123</v>
      </c>
      <c r="D1868" t="s">
        <v>220</v>
      </c>
      <c r="E1868" t="s">
        <v>310</v>
      </c>
      <c r="F1868" t="s">
        <v>379</v>
      </c>
      <c r="G1868" t="s">
        <v>136</v>
      </c>
      <c r="H1868">
        <v>45839</v>
      </c>
      <c r="I1868">
        <v>45839</v>
      </c>
      <c r="J1868" t="s">
        <v>856</v>
      </c>
      <c r="K1868">
        <v>1210102</v>
      </c>
      <c r="L1868" t="s">
        <v>273</v>
      </c>
      <c r="O1868">
        <v>10017653</v>
      </c>
      <c r="P1868" t="s">
        <v>165</v>
      </c>
      <c r="Q1868">
        <v>15.81</v>
      </c>
      <c r="R1868" t="s">
        <v>254</v>
      </c>
      <c r="S1868" t="s">
        <v>3891</v>
      </c>
      <c r="T1868">
        <v>11410065</v>
      </c>
      <c r="U1868">
        <v>45441</v>
      </c>
      <c r="V1868">
        <v>45839</v>
      </c>
      <c r="W1868">
        <v>45801</v>
      </c>
      <c r="X1868">
        <v>15.81</v>
      </c>
      <c r="Y1868">
        <v>1290900</v>
      </c>
      <c r="Z1868" t="s">
        <v>1568</v>
      </c>
      <c r="AA1868" t="s">
        <v>248</v>
      </c>
      <c r="AB1868" t="s">
        <v>121</v>
      </c>
      <c r="AC1868" t="s">
        <v>255</v>
      </c>
      <c r="AD1868" t="s">
        <v>135</v>
      </c>
      <c r="AE1868" t="s">
        <v>248</v>
      </c>
      <c r="AF1868" t="s">
        <v>3326</v>
      </c>
      <c r="AG1868">
        <v>4</v>
      </c>
    </row>
    <row r="1869" spans="1:33" x14ac:dyDescent="0.35">
      <c r="A1869" t="s">
        <v>160</v>
      </c>
      <c r="B1869">
        <v>6431711</v>
      </c>
      <c r="C1869" t="s">
        <v>129</v>
      </c>
      <c r="D1869" t="s">
        <v>463</v>
      </c>
      <c r="E1869" t="s">
        <v>310</v>
      </c>
      <c r="F1869" t="s">
        <v>125</v>
      </c>
      <c r="G1869" t="s">
        <v>136</v>
      </c>
      <c r="H1869">
        <v>45873</v>
      </c>
      <c r="I1869">
        <v>45873</v>
      </c>
      <c r="J1869" t="s">
        <v>856</v>
      </c>
      <c r="K1869">
        <v>1212121</v>
      </c>
      <c r="L1869" t="s">
        <v>346</v>
      </c>
      <c r="O1869">
        <v>10014598</v>
      </c>
      <c r="P1869" t="s">
        <v>160</v>
      </c>
      <c r="Q1869">
        <v>3750.1</v>
      </c>
      <c r="R1869" t="s">
        <v>342</v>
      </c>
      <c r="S1869" t="s">
        <v>342</v>
      </c>
      <c r="T1869">
        <v>11388828</v>
      </c>
      <c r="U1869">
        <v>45440</v>
      </c>
      <c r="V1869">
        <v>45873</v>
      </c>
      <c r="W1869">
        <v>45835</v>
      </c>
      <c r="X1869">
        <v>3750.1</v>
      </c>
      <c r="Y1869">
        <v>1290900</v>
      </c>
      <c r="Z1869" t="s">
        <v>1568</v>
      </c>
      <c r="AA1869" t="s">
        <v>247</v>
      </c>
      <c r="AB1869" t="s">
        <v>121</v>
      </c>
      <c r="AC1869" t="s">
        <v>255</v>
      </c>
      <c r="AD1869" t="s">
        <v>135</v>
      </c>
      <c r="AE1869" t="s">
        <v>247</v>
      </c>
      <c r="AF1869" t="s">
        <v>3326</v>
      </c>
      <c r="AG1869">
        <v>1</v>
      </c>
    </row>
    <row r="1870" spans="1:33" x14ac:dyDescent="0.35">
      <c r="A1870" t="s">
        <v>156</v>
      </c>
      <c r="B1870">
        <v>6431268</v>
      </c>
      <c r="C1870" t="s">
        <v>138</v>
      </c>
      <c r="D1870" t="s">
        <v>464</v>
      </c>
      <c r="E1870" t="s">
        <v>310</v>
      </c>
      <c r="F1870" t="s">
        <v>402</v>
      </c>
      <c r="G1870" t="s">
        <v>191</v>
      </c>
      <c r="H1870">
        <v>45809</v>
      </c>
      <c r="I1870">
        <v>45809</v>
      </c>
      <c r="J1870" t="s">
        <v>856</v>
      </c>
      <c r="K1870">
        <v>2230131</v>
      </c>
      <c r="L1870" t="s">
        <v>311</v>
      </c>
      <c r="O1870">
        <v>10016283</v>
      </c>
      <c r="P1870" t="s">
        <v>156</v>
      </c>
      <c r="Q1870">
        <v>0</v>
      </c>
      <c r="R1870" t="s">
        <v>263</v>
      </c>
      <c r="S1870" t="s">
        <v>347</v>
      </c>
      <c r="T1870">
        <v>11415361</v>
      </c>
      <c r="U1870">
        <v>45439</v>
      </c>
      <c r="V1870">
        <v>45809</v>
      </c>
      <c r="W1870">
        <v>45805</v>
      </c>
      <c r="X1870">
        <v>0</v>
      </c>
      <c r="Y1870">
        <v>1290900</v>
      </c>
      <c r="Z1870" t="s">
        <v>1568</v>
      </c>
      <c r="AA1870" t="s">
        <v>249</v>
      </c>
      <c r="AB1870" t="s">
        <v>121</v>
      </c>
      <c r="AC1870" t="s">
        <v>255</v>
      </c>
      <c r="AE1870" t="s">
        <v>249</v>
      </c>
      <c r="AF1870" t="s">
        <v>3326</v>
      </c>
      <c r="AG1870">
        <v>8</v>
      </c>
    </row>
    <row r="1871" spans="1:33" x14ac:dyDescent="0.35">
      <c r="A1871" t="s">
        <v>159</v>
      </c>
      <c r="B1871">
        <v>6430725</v>
      </c>
      <c r="C1871" t="s">
        <v>129</v>
      </c>
      <c r="D1871" t="s">
        <v>465</v>
      </c>
      <c r="E1871" t="s">
        <v>310</v>
      </c>
      <c r="F1871" t="s">
        <v>133</v>
      </c>
      <c r="G1871" t="s">
        <v>226</v>
      </c>
      <c r="H1871">
        <v>45873</v>
      </c>
      <c r="I1871">
        <v>45873</v>
      </c>
      <c r="J1871" t="s">
        <v>856</v>
      </c>
      <c r="K1871">
        <v>1212121</v>
      </c>
      <c r="L1871" t="s">
        <v>398</v>
      </c>
      <c r="O1871">
        <v>10014599</v>
      </c>
      <c r="P1871" t="s">
        <v>159</v>
      </c>
      <c r="Q1871">
        <v>0</v>
      </c>
      <c r="R1871" t="s">
        <v>342</v>
      </c>
      <c r="S1871" t="s">
        <v>342</v>
      </c>
      <c r="T1871">
        <v>11408860</v>
      </c>
      <c r="U1871">
        <v>45438</v>
      </c>
      <c r="V1871">
        <v>45873</v>
      </c>
      <c r="W1871">
        <v>45835</v>
      </c>
      <c r="X1871">
        <v>0</v>
      </c>
      <c r="Y1871">
        <v>1290900</v>
      </c>
      <c r="Z1871" t="s">
        <v>1568</v>
      </c>
      <c r="AA1871" t="s">
        <v>247</v>
      </c>
      <c r="AB1871" t="s">
        <v>121</v>
      </c>
      <c r="AC1871" t="s">
        <v>255</v>
      </c>
      <c r="AD1871" t="s">
        <v>189</v>
      </c>
      <c r="AE1871" t="s">
        <v>247</v>
      </c>
      <c r="AF1871" t="s">
        <v>1812</v>
      </c>
      <c r="AG1871">
        <v>3</v>
      </c>
    </row>
    <row r="1872" spans="1:33" x14ac:dyDescent="0.35">
      <c r="A1872" t="s">
        <v>159</v>
      </c>
      <c r="B1872">
        <v>6430699</v>
      </c>
      <c r="C1872" t="s">
        <v>129</v>
      </c>
      <c r="D1872" t="s">
        <v>466</v>
      </c>
      <c r="E1872" t="s">
        <v>310</v>
      </c>
      <c r="F1872" t="s">
        <v>379</v>
      </c>
      <c r="G1872" t="s">
        <v>136</v>
      </c>
      <c r="H1872">
        <v>45873</v>
      </c>
      <c r="I1872">
        <v>45873</v>
      </c>
      <c r="J1872" t="s">
        <v>856</v>
      </c>
      <c r="K1872">
        <v>1212121</v>
      </c>
      <c r="L1872" t="s">
        <v>398</v>
      </c>
      <c r="O1872">
        <v>10014599</v>
      </c>
      <c r="P1872" t="s">
        <v>159</v>
      </c>
      <c r="Q1872">
        <v>1035.21</v>
      </c>
      <c r="R1872" t="s">
        <v>342</v>
      </c>
      <c r="S1872" t="s">
        <v>342</v>
      </c>
      <c r="T1872">
        <v>11393993</v>
      </c>
      <c r="U1872">
        <v>45438</v>
      </c>
      <c r="V1872">
        <v>45873</v>
      </c>
      <c r="W1872">
        <v>45835</v>
      </c>
      <c r="X1872">
        <v>1035.21</v>
      </c>
      <c r="Y1872">
        <v>1290900</v>
      </c>
      <c r="Z1872" t="s">
        <v>1568</v>
      </c>
      <c r="AA1872" t="s">
        <v>247</v>
      </c>
      <c r="AB1872" t="s">
        <v>121</v>
      </c>
      <c r="AC1872" t="s">
        <v>255</v>
      </c>
      <c r="AD1872" t="s">
        <v>135</v>
      </c>
      <c r="AE1872" t="s">
        <v>247</v>
      </c>
      <c r="AF1872" t="s">
        <v>3326</v>
      </c>
      <c r="AG1872">
        <v>6</v>
      </c>
    </row>
    <row r="1873" spans="1:33" x14ac:dyDescent="0.35">
      <c r="A1873" t="s">
        <v>160</v>
      </c>
      <c r="B1873">
        <v>6430654</v>
      </c>
      <c r="C1873" t="s">
        <v>129</v>
      </c>
      <c r="D1873" t="s">
        <v>467</v>
      </c>
      <c r="E1873" t="s">
        <v>310</v>
      </c>
      <c r="F1873" t="s">
        <v>439</v>
      </c>
      <c r="G1873" t="s">
        <v>136</v>
      </c>
      <c r="H1873">
        <v>45873</v>
      </c>
      <c r="I1873">
        <v>45873</v>
      </c>
      <c r="J1873" t="s">
        <v>856</v>
      </c>
      <c r="K1873">
        <v>1212121</v>
      </c>
      <c r="L1873" t="s">
        <v>346</v>
      </c>
      <c r="O1873">
        <v>10014598</v>
      </c>
      <c r="P1873" t="s">
        <v>160</v>
      </c>
      <c r="Q1873">
        <v>86.28</v>
      </c>
      <c r="R1873" t="s">
        <v>342</v>
      </c>
      <c r="S1873" t="s">
        <v>342</v>
      </c>
      <c r="T1873">
        <v>11403448</v>
      </c>
      <c r="U1873">
        <v>45437</v>
      </c>
      <c r="V1873">
        <v>45873</v>
      </c>
      <c r="W1873">
        <v>45835</v>
      </c>
      <c r="X1873">
        <v>86.28</v>
      </c>
      <c r="Y1873">
        <v>1290900</v>
      </c>
      <c r="Z1873" t="s">
        <v>1568</v>
      </c>
      <c r="AA1873" t="s">
        <v>247</v>
      </c>
      <c r="AB1873" t="s">
        <v>121</v>
      </c>
      <c r="AC1873" t="s">
        <v>255</v>
      </c>
      <c r="AD1873" t="s">
        <v>135</v>
      </c>
      <c r="AE1873" t="s">
        <v>247</v>
      </c>
      <c r="AF1873" t="s">
        <v>3326</v>
      </c>
      <c r="AG1873">
        <v>1</v>
      </c>
    </row>
    <row r="1874" spans="1:33" x14ac:dyDescent="0.35">
      <c r="A1874" t="s">
        <v>440</v>
      </c>
      <c r="B1874">
        <v>6430158</v>
      </c>
      <c r="C1874" t="s">
        <v>138</v>
      </c>
      <c r="D1874" t="s">
        <v>468</v>
      </c>
      <c r="E1874" t="s">
        <v>310</v>
      </c>
      <c r="F1874" t="s">
        <v>133</v>
      </c>
      <c r="G1874" t="s">
        <v>132</v>
      </c>
      <c r="H1874">
        <v>45809</v>
      </c>
      <c r="I1874">
        <v>45838</v>
      </c>
      <c r="J1874" t="s">
        <v>3478</v>
      </c>
      <c r="K1874">
        <v>1291900</v>
      </c>
      <c r="L1874" t="s">
        <v>442</v>
      </c>
      <c r="Q1874">
        <v>0</v>
      </c>
      <c r="R1874" t="s">
        <v>254</v>
      </c>
      <c r="S1874" t="s">
        <v>347</v>
      </c>
      <c r="T1874">
        <v>11414157</v>
      </c>
      <c r="U1874">
        <v>45436</v>
      </c>
      <c r="V1874">
        <v>45809</v>
      </c>
      <c r="W1874">
        <v>45805</v>
      </c>
      <c r="X1874">
        <v>0</v>
      </c>
      <c r="Y1874">
        <v>1290900</v>
      </c>
      <c r="Z1874" t="s">
        <v>1568</v>
      </c>
      <c r="AA1874" t="s">
        <v>249</v>
      </c>
      <c r="AB1874" t="s">
        <v>121</v>
      </c>
      <c r="AC1874" t="s">
        <v>255</v>
      </c>
      <c r="AD1874" t="s">
        <v>122</v>
      </c>
      <c r="AE1874" t="s">
        <v>249</v>
      </c>
      <c r="AF1874" t="s">
        <v>1812</v>
      </c>
      <c r="AG1874">
        <v>0</v>
      </c>
    </row>
    <row r="1875" spans="1:33" x14ac:dyDescent="0.35">
      <c r="A1875" t="s">
        <v>272</v>
      </c>
      <c r="B1875">
        <v>6429074</v>
      </c>
      <c r="C1875" t="s">
        <v>123</v>
      </c>
      <c r="D1875" t="s">
        <v>469</v>
      </c>
      <c r="E1875" t="s">
        <v>310</v>
      </c>
      <c r="F1875" t="s">
        <v>133</v>
      </c>
      <c r="G1875" t="s">
        <v>132</v>
      </c>
      <c r="H1875">
        <v>45839</v>
      </c>
      <c r="I1875">
        <v>45869</v>
      </c>
      <c r="J1875" t="s">
        <v>3476</v>
      </c>
      <c r="K1875">
        <v>1210102</v>
      </c>
      <c r="L1875" t="s">
        <v>273</v>
      </c>
      <c r="O1875">
        <v>10017653</v>
      </c>
      <c r="P1875" t="s">
        <v>165</v>
      </c>
      <c r="Q1875">
        <v>0</v>
      </c>
      <c r="R1875" t="s">
        <v>296</v>
      </c>
      <c r="S1875" t="s">
        <v>342</v>
      </c>
      <c r="T1875">
        <v>11404820</v>
      </c>
      <c r="U1875">
        <v>45433</v>
      </c>
      <c r="V1875">
        <v>45839</v>
      </c>
      <c r="W1875">
        <v>45833</v>
      </c>
      <c r="X1875">
        <v>0</v>
      </c>
      <c r="Y1875">
        <v>1290900</v>
      </c>
      <c r="Z1875" t="s">
        <v>1568</v>
      </c>
      <c r="AA1875" t="s">
        <v>248</v>
      </c>
      <c r="AB1875" t="s">
        <v>121</v>
      </c>
      <c r="AC1875" t="s">
        <v>255</v>
      </c>
      <c r="AD1875" t="s">
        <v>122</v>
      </c>
      <c r="AE1875" t="s">
        <v>248</v>
      </c>
      <c r="AF1875" t="s">
        <v>1812</v>
      </c>
      <c r="AG1875">
        <v>3</v>
      </c>
    </row>
    <row r="1876" spans="1:33" x14ac:dyDescent="0.35">
      <c r="A1876" t="s">
        <v>264</v>
      </c>
      <c r="B1876">
        <v>6427985</v>
      </c>
      <c r="C1876" t="s">
        <v>138</v>
      </c>
      <c r="D1876" t="s">
        <v>470</v>
      </c>
      <c r="E1876" t="s">
        <v>310</v>
      </c>
      <c r="F1876" t="s">
        <v>143</v>
      </c>
      <c r="G1876" t="s">
        <v>212</v>
      </c>
      <c r="H1876">
        <v>45809</v>
      </c>
      <c r="I1876">
        <v>45809</v>
      </c>
      <c r="J1876" t="s">
        <v>856</v>
      </c>
      <c r="K1876">
        <v>1291900</v>
      </c>
      <c r="L1876" t="s">
        <v>266</v>
      </c>
      <c r="Q1876">
        <v>0</v>
      </c>
      <c r="R1876" t="s">
        <v>347</v>
      </c>
      <c r="S1876" t="s">
        <v>347</v>
      </c>
      <c r="T1876">
        <v>11359846</v>
      </c>
      <c r="U1876">
        <v>45430</v>
      </c>
      <c r="V1876">
        <v>45809</v>
      </c>
      <c r="W1876">
        <v>45805</v>
      </c>
      <c r="X1876">
        <v>0</v>
      </c>
      <c r="Y1876">
        <v>1290900</v>
      </c>
      <c r="Z1876" t="s">
        <v>1568</v>
      </c>
      <c r="AA1876" t="s">
        <v>249</v>
      </c>
      <c r="AB1876" t="s">
        <v>121</v>
      </c>
      <c r="AC1876" t="s">
        <v>255</v>
      </c>
      <c r="AD1876" t="s">
        <v>141</v>
      </c>
      <c r="AE1876" t="s">
        <v>249</v>
      </c>
      <c r="AF1876" t="s">
        <v>1812</v>
      </c>
      <c r="AG1876">
        <v>0</v>
      </c>
    </row>
    <row r="1877" spans="1:33" x14ac:dyDescent="0.35">
      <c r="A1877" t="s">
        <v>175</v>
      </c>
      <c r="B1877">
        <v>6427793</v>
      </c>
      <c r="C1877" t="s">
        <v>138</v>
      </c>
      <c r="D1877" t="s">
        <v>471</v>
      </c>
      <c r="E1877" t="s">
        <v>310</v>
      </c>
      <c r="F1877" t="s">
        <v>133</v>
      </c>
      <c r="G1877" t="s">
        <v>192</v>
      </c>
      <c r="H1877">
        <v>45809</v>
      </c>
      <c r="I1877">
        <v>45809</v>
      </c>
      <c r="J1877" t="s">
        <v>856</v>
      </c>
      <c r="K1877">
        <v>1215158</v>
      </c>
      <c r="L1877" t="s">
        <v>394</v>
      </c>
      <c r="O1877">
        <v>10017395</v>
      </c>
      <c r="P1877" t="s">
        <v>175</v>
      </c>
      <c r="Q1877">
        <v>2154.8000000000002</v>
      </c>
      <c r="R1877" t="s">
        <v>343</v>
      </c>
      <c r="S1877" t="s">
        <v>347</v>
      </c>
      <c r="T1877">
        <v>11410222</v>
      </c>
      <c r="U1877">
        <v>45430</v>
      </c>
      <c r="V1877">
        <v>45809</v>
      </c>
      <c r="W1877">
        <v>45805</v>
      </c>
      <c r="X1877">
        <v>2154.8000000000002</v>
      </c>
      <c r="Y1877">
        <v>1290900</v>
      </c>
      <c r="Z1877" t="s">
        <v>1568</v>
      </c>
      <c r="AA1877" t="s">
        <v>249</v>
      </c>
      <c r="AB1877" t="s">
        <v>121</v>
      </c>
      <c r="AC1877" t="s">
        <v>255</v>
      </c>
      <c r="AD1877" t="s">
        <v>135</v>
      </c>
      <c r="AE1877" t="s">
        <v>249</v>
      </c>
      <c r="AF1877" t="s">
        <v>3326</v>
      </c>
      <c r="AG1877">
        <v>0</v>
      </c>
    </row>
    <row r="1878" spans="1:33" x14ac:dyDescent="0.35">
      <c r="A1878" t="s">
        <v>244</v>
      </c>
      <c r="B1878">
        <v>6425625</v>
      </c>
      <c r="C1878" t="s">
        <v>129</v>
      </c>
      <c r="D1878" t="s">
        <v>1584</v>
      </c>
      <c r="E1878" t="s">
        <v>310</v>
      </c>
      <c r="F1878" t="s">
        <v>125</v>
      </c>
      <c r="G1878" t="s">
        <v>136</v>
      </c>
      <c r="H1878">
        <v>45839</v>
      </c>
      <c r="I1878">
        <v>45869</v>
      </c>
      <c r="J1878" t="s">
        <v>3476</v>
      </c>
      <c r="K1878">
        <v>1215155</v>
      </c>
      <c r="L1878" t="s">
        <v>344</v>
      </c>
      <c r="O1878">
        <v>10017710</v>
      </c>
      <c r="P1878" t="s">
        <v>244</v>
      </c>
      <c r="Q1878">
        <v>91395.75</v>
      </c>
      <c r="R1878" t="s">
        <v>349</v>
      </c>
      <c r="S1878" t="s">
        <v>3901</v>
      </c>
      <c r="T1878">
        <v>11407968</v>
      </c>
      <c r="U1878">
        <v>45423</v>
      </c>
      <c r="V1878">
        <v>45839</v>
      </c>
      <c r="W1878">
        <v>45835</v>
      </c>
      <c r="X1878">
        <v>91395.75</v>
      </c>
      <c r="Y1878">
        <v>1290900</v>
      </c>
      <c r="Z1878" t="s">
        <v>1568</v>
      </c>
      <c r="AA1878" t="s">
        <v>246</v>
      </c>
      <c r="AB1878" t="s">
        <v>121</v>
      </c>
      <c r="AC1878" t="s">
        <v>255</v>
      </c>
      <c r="AD1878" t="s">
        <v>135</v>
      </c>
      <c r="AE1878" t="s">
        <v>246</v>
      </c>
      <c r="AF1878" t="s">
        <v>3326</v>
      </c>
      <c r="AG1878">
        <v>54</v>
      </c>
    </row>
    <row r="1879" spans="1:33" x14ac:dyDescent="0.35">
      <c r="A1879" t="s">
        <v>178</v>
      </c>
      <c r="B1879">
        <v>6422245</v>
      </c>
      <c r="C1879" t="s">
        <v>129</v>
      </c>
      <c r="D1879" t="s">
        <v>473</v>
      </c>
      <c r="E1879" t="s">
        <v>310</v>
      </c>
      <c r="F1879" t="s">
        <v>259</v>
      </c>
      <c r="G1879" t="s">
        <v>192</v>
      </c>
      <c r="H1879">
        <v>45809</v>
      </c>
      <c r="I1879">
        <v>45809</v>
      </c>
      <c r="K1879">
        <v>1215154</v>
      </c>
      <c r="L1879" t="s">
        <v>392</v>
      </c>
      <c r="O1879">
        <v>10014644</v>
      </c>
      <c r="P1879" t="s">
        <v>178</v>
      </c>
      <c r="Q1879">
        <v>415.07</v>
      </c>
      <c r="R1879" t="s">
        <v>329</v>
      </c>
      <c r="S1879" t="s">
        <v>343</v>
      </c>
      <c r="T1879">
        <v>11367542</v>
      </c>
      <c r="U1879">
        <v>45415</v>
      </c>
      <c r="V1879">
        <v>45809</v>
      </c>
      <c r="W1879">
        <v>45798</v>
      </c>
      <c r="X1879">
        <v>415.07</v>
      </c>
      <c r="Y1879">
        <v>1290900</v>
      </c>
      <c r="Z1879" t="s">
        <v>1568</v>
      </c>
      <c r="AA1879" t="s">
        <v>246</v>
      </c>
      <c r="AB1879" t="s">
        <v>121</v>
      </c>
      <c r="AC1879" t="s">
        <v>255</v>
      </c>
      <c r="AD1879" t="s">
        <v>135</v>
      </c>
      <c r="AE1879" t="s">
        <v>246</v>
      </c>
      <c r="AF1879" t="s">
        <v>3326</v>
      </c>
      <c r="AG1879">
        <v>4</v>
      </c>
    </row>
    <row r="1880" spans="1:33" x14ac:dyDescent="0.35">
      <c r="A1880" t="s">
        <v>286</v>
      </c>
      <c r="B1880">
        <v>6421184</v>
      </c>
      <c r="C1880" t="s">
        <v>123</v>
      </c>
      <c r="D1880" t="s">
        <v>474</v>
      </c>
      <c r="E1880" t="s">
        <v>310</v>
      </c>
      <c r="F1880" t="s">
        <v>133</v>
      </c>
      <c r="G1880" t="s">
        <v>212</v>
      </c>
      <c r="H1880">
        <v>45873</v>
      </c>
      <c r="I1880">
        <v>45873</v>
      </c>
      <c r="J1880" t="s">
        <v>856</v>
      </c>
      <c r="K1880">
        <v>1212120</v>
      </c>
      <c r="L1880" t="s">
        <v>287</v>
      </c>
      <c r="O1880">
        <v>10014655</v>
      </c>
      <c r="P1880" t="s">
        <v>286</v>
      </c>
      <c r="Q1880">
        <v>0</v>
      </c>
      <c r="R1880" t="s">
        <v>254</v>
      </c>
      <c r="S1880" t="s">
        <v>342</v>
      </c>
      <c r="T1880">
        <v>11404377</v>
      </c>
      <c r="U1880">
        <v>45412</v>
      </c>
      <c r="V1880">
        <v>45873</v>
      </c>
      <c r="W1880">
        <v>45835</v>
      </c>
      <c r="X1880">
        <v>0</v>
      </c>
      <c r="Y1880">
        <v>1290900</v>
      </c>
      <c r="Z1880" t="s">
        <v>1568</v>
      </c>
      <c r="AA1880" t="s">
        <v>247</v>
      </c>
      <c r="AB1880" t="s">
        <v>121</v>
      </c>
      <c r="AC1880" t="s">
        <v>255</v>
      </c>
      <c r="AD1880" t="s">
        <v>141</v>
      </c>
      <c r="AE1880" t="s">
        <v>247</v>
      </c>
      <c r="AF1880" t="s">
        <v>3326</v>
      </c>
      <c r="AG1880">
        <v>1</v>
      </c>
    </row>
    <row r="1881" spans="1:33" x14ac:dyDescent="0.35">
      <c r="A1881" t="s">
        <v>250</v>
      </c>
      <c r="B1881">
        <v>6419812</v>
      </c>
      <c r="C1881" t="s">
        <v>123</v>
      </c>
      <c r="D1881" t="s">
        <v>27</v>
      </c>
      <c r="E1881" t="s">
        <v>251</v>
      </c>
      <c r="F1881" t="s">
        <v>125</v>
      </c>
      <c r="G1881" t="s">
        <v>190</v>
      </c>
      <c r="H1881">
        <v>45809</v>
      </c>
      <c r="I1881">
        <v>45838</v>
      </c>
      <c r="J1881" t="s">
        <v>3478</v>
      </c>
      <c r="L1881" t="s">
        <v>253</v>
      </c>
      <c r="Q1881">
        <v>0</v>
      </c>
      <c r="R1881" t="s">
        <v>254</v>
      </c>
      <c r="S1881" t="s">
        <v>3891</v>
      </c>
      <c r="T1881">
        <v>11402888</v>
      </c>
      <c r="U1881">
        <v>45410</v>
      </c>
      <c r="V1881">
        <v>45809</v>
      </c>
      <c r="W1881">
        <v>45815</v>
      </c>
      <c r="X1881">
        <v>0</v>
      </c>
      <c r="Y1881">
        <v>1290900</v>
      </c>
      <c r="Z1881" t="s">
        <v>1568</v>
      </c>
      <c r="AA1881" t="s">
        <v>248</v>
      </c>
      <c r="AB1881" t="s">
        <v>121</v>
      </c>
      <c r="AC1881" t="s">
        <v>255</v>
      </c>
      <c r="AD1881" t="s">
        <v>189</v>
      </c>
      <c r="AE1881" t="s">
        <v>248</v>
      </c>
      <c r="AF1881" t="s">
        <v>1812</v>
      </c>
      <c r="AG1881">
        <v>24</v>
      </c>
    </row>
    <row r="1882" spans="1:33" x14ac:dyDescent="0.35">
      <c r="A1882" t="s">
        <v>144</v>
      </c>
      <c r="B1882">
        <v>6418650</v>
      </c>
      <c r="C1882" t="s">
        <v>138</v>
      </c>
      <c r="D1882" t="s">
        <v>26</v>
      </c>
      <c r="E1882" t="s">
        <v>348</v>
      </c>
      <c r="F1882" t="s">
        <v>133</v>
      </c>
      <c r="G1882" t="s">
        <v>475</v>
      </c>
      <c r="H1882">
        <v>45809</v>
      </c>
      <c r="I1882">
        <v>45809</v>
      </c>
      <c r="J1882" t="s">
        <v>856</v>
      </c>
      <c r="K1882">
        <v>1216100</v>
      </c>
      <c r="L1882" t="s">
        <v>393</v>
      </c>
      <c r="O1882">
        <v>10014649</v>
      </c>
      <c r="P1882" t="s">
        <v>144</v>
      </c>
      <c r="Q1882">
        <v>0</v>
      </c>
      <c r="R1882" t="s">
        <v>349</v>
      </c>
      <c r="S1882" t="s">
        <v>347</v>
      </c>
      <c r="T1882">
        <v>11358312</v>
      </c>
      <c r="U1882">
        <v>45409</v>
      </c>
      <c r="V1882">
        <v>45809</v>
      </c>
      <c r="W1882">
        <v>45805</v>
      </c>
      <c r="X1882">
        <v>0</v>
      </c>
      <c r="Y1882">
        <v>1290900</v>
      </c>
      <c r="Z1882" t="s">
        <v>1568</v>
      </c>
      <c r="AA1882" t="s">
        <v>249</v>
      </c>
      <c r="AB1882" t="s">
        <v>121</v>
      </c>
      <c r="AC1882" t="s">
        <v>255</v>
      </c>
      <c r="AD1882" t="s">
        <v>141</v>
      </c>
      <c r="AE1882" t="s">
        <v>249</v>
      </c>
      <c r="AF1882" t="s">
        <v>3326</v>
      </c>
      <c r="AG1882">
        <v>0</v>
      </c>
    </row>
    <row r="1883" spans="1:33" x14ac:dyDescent="0.35">
      <c r="A1883" t="s">
        <v>264</v>
      </c>
      <c r="B1883">
        <v>6418314</v>
      </c>
      <c r="C1883" t="s">
        <v>138</v>
      </c>
      <c r="D1883" t="s">
        <v>214</v>
      </c>
      <c r="E1883" t="s">
        <v>310</v>
      </c>
      <c r="F1883" t="s">
        <v>143</v>
      </c>
      <c r="G1883" t="s">
        <v>192</v>
      </c>
      <c r="H1883">
        <v>45809</v>
      </c>
      <c r="I1883">
        <v>45809</v>
      </c>
      <c r="J1883" t="s">
        <v>856</v>
      </c>
      <c r="K1883">
        <v>1291900</v>
      </c>
      <c r="L1883" t="s">
        <v>266</v>
      </c>
      <c r="Q1883">
        <v>1641.59</v>
      </c>
      <c r="R1883" t="s">
        <v>349</v>
      </c>
      <c r="S1883" t="s">
        <v>347</v>
      </c>
      <c r="T1883">
        <v>11396332</v>
      </c>
      <c r="U1883">
        <v>45408</v>
      </c>
      <c r="V1883">
        <v>45809</v>
      </c>
      <c r="W1883">
        <v>45805</v>
      </c>
      <c r="X1883">
        <v>1641.59</v>
      </c>
      <c r="Y1883">
        <v>1290900</v>
      </c>
      <c r="Z1883" t="s">
        <v>1568</v>
      </c>
      <c r="AA1883" t="s">
        <v>249</v>
      </c>
      <c r="AB1883" t="s">
        <v>121</v>
      </c>
      <c r="AC1883" t="s">
        <v>255</v>
      </c>
      <c r="AD1883" t="s">
        <v>135</v>
      </c>
      <c r="AE1883" t="s">
        <v>249</v>
      </c>
      <c r="AF1883" t="s">
        <v>3326</v>
      </c>
      <c r="AG1883">
        <v>0</v>
      </c>
    </row>
    <row r="1884" spans="1:33" x14ac:dyDescent="0.35">
      <c r="A1884" t="s">
        <v>324</v>
      </c>
      <c r="B1884">
        <v>6418312</v>
      </c>
      <c r="C1884" t="s">
        <v>138</v>
      </c>
      <c r="D1884" t="s">
        <v>476</v>
      </c>
      <c r="E1884" t="s">
        <v>310</v>
      </c>
      <c r="F1884" t="s">
        <v>133</v>
      </c>
      <c r="G1884" t="s">
        <v>132</v>
      </c>
      <c r="H1884">
        <v>45809</v>
      </c>
      <c r="I1884">
        <v>45838</v>
      </c>
      <c r="J1884" t="s">
        <v>3478</v>
      </c>
      <c r="K1884">
        <v>2230130</v>
      </c>
      <c r="L1884" t="s">
        <v>325</v>
      </c>
      <c r="O1884">
        <v>10017214</v>
      </c>
      <c r="P1884" t="s">
        <v>168</v>
      </c>
      <c r="Q1884">
        <v>0</v>
      </c>
      <c r="R1884" t="s">
        <v>349</v>
      </c>
      <c r="S1884" t="s">
        <v>347</v>
      </c>
      <c r="T1884">
        <v>11396444</v>
      </c>
      <c r="U1884">
        <v>45408</v>
      </c>
      <c r="V1884">
        <v>45809</v>
      </c>
      <c r="W1884">
        <v>45805</v>
      </c>
      <c r="X1884">
        <v>0</v>
      </c>
      <c r="Y1884">
        <v>1290900</v>
      </c>
      <c r="Z1884" t="s">
        <v>1568</v>
      </c>
      <c r="AA1884" t="s">
        <v>249</v>
      </c>
      <c r="AB1884" t="s">
        <v>121</v>
      </c>
      <c r="AC1884" t="s">
        <v>255</v>
      </c>
      <c r="AD1884" t="s">
        <v>122</v>
      </c>
      <c r="AE1884" t="s">
        <v>249</v>
      </c>
      <c r="AF1884" t="s">
        <v>1812</v>
      </c>
      <c r="AG1884">
        <v>0</v>
      </c>
    </row>
    <row r="1885" spans="1:33" x14ac:dyDescent="0.35">
      <c r="A1885" t="s">
        <v>175</v>
      </c>
      <c r="B1885">
        <v>6418304</v>
      </c>
      <c r="C1885" t="s">
        <v>138</v>
      </c>
      <c r="D1885" t="s">
        <v>213</v>
      </c>
      <c r="E1885" t="s">
        <v>310</v>
      </c>
      <c r="F1885" t="s">
        <v>379</v>
      </c>
      <c r="G1885" t="s">
        <v>136</v>
      </c>
      <c r="H1885">
        <v>45808</v>
      </c>
      <c r="I1885">
        <v>45808</v>
      </c>
      <c r="J1885" t="s">
        <v>856</v>
      </c>
      <c r="K1885">
        <v>1215158</v>
      </c>
      <c r="L1885" t="s">
        <v>394</v>
      </c>
      <c r="O1885">
        <v>10017395</v>
      </c>
      <c r="P1885" t="s">
        <v>175</v>
      </c>
      <c r="Q1885">
        <v>5678.48</v>
      </c>
      <c r="R1885" t="s">
        <v>349</v>
      </c>
      <c r="S1885" t="s">
        <v>347</v>
      </c>
      <c r="T1885">
        <v>11399156</v>
      </c>
      <c r="U1885">
        <v>45408</v>
      </c>
      <c r="V1885">
        <v>45808</v>
      </c>
      <c r="W1885">
        <v>45805</v>
      </c>
      <c r="X1885">
        <v>5678.48</v>
      </c>
      <c r="Y1885">
        <v>1290900</v>
      </c>
      <c r="Z1885" t="s">
        <v>1568</v>
      </c>
      <c r="AA1885" t="s">
        <v>249</v>
      </c>
      <c r="AB1885" t="s">
        <v>121</v>
      </c>
      <c r="AC1885" t="s">
        <v>255</v>
      </c>
      <c r="AD1885" t="s">
        <v>135</v>
      </c>
      <c r="AE1885" t="s">
        <v>249</v>
      </c>
      <c r="AF1885" t="s">
        <v>3326</v>
      </c>
      <c r="AG1885">
        <v>0</v>
      </c>
    </row>
    <row r="1886" spans="1:33" x14ac:dyDescent="0.35">
      <c r="A1886" t="s">
        <v>324</v>
      </c>
      <c r="B1886">
        <v>6417861</v>
      </c>
      <c r="C1886" t="s">
        <v>138</v>
      </c>
      <c r="D1886" t="s">
        <v>477</v>
      </c>
      <c r="E1886" t="s">
        <v>310</v>
      </c>
      <c r="F1886" t="s">
        <v>125</v>
      </c>
      <c r="G1886" t="s">
        <v>172</v>
      </c>
      <c r="H1886">
        <v>45808</v>
      </c>
      <c r="I1886">
        <v>45808</v>
      </c>
      <c r="J1886" t="s">
        <v>856</v>
      </c>
      <c r="K1886">
        <v>2230130</v>
      </c>
      <c r="L1886" t="s">
        <v>325</v>
      </c>
      <c r="M1886">
        <v>45461</v>
      </c>
      <c r="N1886">
        <v>45461</v>
      </c>
      <c r="O1886">
        <v>10015302</v>
      </c>
      <c r="P1886" t="s">
        <v>408</v>
      </c>
      <c r="Q1886">
        <v>634.53</v>
      </c>
      <c r="R1886" t="s">
        <v>342</v>
      </c>
      <c r="S1886" t="s">
        <v>347</v>
      </c>
      <c r="T1886">
        <v>11366523</v>
      </c>
      <c r="U1886">
        <v>45407</v>
      </c>
      <c r="V1886">
        <v>45808</v>
      </c>
      <c r="W1886">
        <v>45805</v>
      </c>
      <c r="X1886">
        <v>634.53</v>
      </c>
      <c r="Y1886">
        <v>1290900</v>
      </c>
      <c r="Z1886" t="s">
        <v>1568</v>
      </c>
      <c r="AA1886" t="s">
        <v>249</v>
      </c>
      <c r="AB1886" t="s">
        <v>121</v>
      </c>
      <c r="AC1886" t="s">
        <v>255</v>
      </c>
      <c r="AD1886" t="s">
        <v>135</v>
      </c>
      <c r="AE1886" t="s">
        <v>249</v>
      </c>
      <c r="AF1886" t="s">
        <v>3326</v>
      </c>
      <c r="AG1886">
        <v>8</v>
      </c>
    </row>
    <row r="1887" spans="1:33" x14ac:dyDescent="0.35">
      <c r="A1887" t="s">
        <v>324</v>
      </c>
      <c r="B1887">
        <v>6417603</v>
      </c>
      <c r="C1887" t="s">
        <v>138</v>
      </c>
      <c r="D1887" t="s">
        <v>478</v>
      </c>
      <c r="E1887" t="s">
        <v>310</v>
      </c>
      <c r="F1887" t="s">
        <v>125</v>
      </c>
      <c r="G1887" t="s">
        <v>136</v>
      </c>
      <c r="H1887">
        <v>45808</v>
      </c>
      <c r="I1887">
        <v>45808</v>
      </c>
      <c r="J1887" t="s">
        <v>856</v>
      </c>
      <c r="K1887">
        <v>2230133</v>
      </c>
      <c r="L1887" t="s">
        <v>325</v>
      </c>
      <c r="O1887">
        <v>10017390</v>
      </c>
      <c r="P1887" t="s">
        <v>479</v>
      </c>
      <c r="Q1887">
        <v>2557.8200000000002</v>
      </c>
      <c r="R1887" t="s">
        <v>269</v>
      </c>
      <c r="S1887" t="s">
        <v>347</v>
      </c>
      <c r="T1887">
        <v>11388303</v>
      </c>
      <c r="U1887">
        <v>45407</v>
      </c>
      <c r="V1887">
        <v>45808</v>
      </c>
      <c r="W1887">
        <v>45805</v>
      </c>
      <c r="X1887">
        <v>2557.8200000000002</v>
      </c>
      <c r="Y1887">
        <v>1290900</v>
      </c>
      <c r="Z1887" t="s">
        <v>1568</v>
      </c>
      <c r="AA1887" t="s">
        <v>249</v>
      </c>
      <c r="AB1887" t="s">
        <v>121</v>
      </c>
      <c r="AC1887" t="s">
        <v>255</v>
      </c>
      <c r="AD1887" t="s">
        <v>135</v>
      </c>
      <c r="AE1887" t="s">
        <v>249</v>
      </c>
      <c r="AF1887" t="s">
        <v>3326</v>
      </c>
      <c r="AG1887">
        <v>8</v>
      </c>
    </row>
    <row r="1888" spans="1:33" x14ac:dyDescent="0.35">
      <c r="A1888" t="s">
        <v>126</v>
      </c>
      <c r="B1888">
        <v>6417325</v>
      </c>
      <c r="C1888" t="s">
        <v>123</v>
      </c>
      <c r="D1888" t="s">
        <v>480</v>
      </c>
      <c r="E1888" t="s">
        <v>310</v>
      </c>
      <c r="F1888" t="s">
        <v>133</v>
      </c>
      <c r="G1888" t="s">
        <v>132</v>
      </c>
      <c r="H1888">
        <v>45884</v>
      </c>
      <c r="I1888">
        <v>45884</v>
      </c>
      <c r="J1888" t="s">
        <v>856</v>
      </c>
      <c r="K1888">
        <v>1210101</v>
      </c>
      <c r="L1888" t="s">
        <v>391</v>
      </c>
      <c r="O1888">
        <v>10014657</v>
      </c>
      <c r="P1888" t="s">
        <v>126</v>
      </c>
      <c r="Q1888">
        <v>0</v>
      </c>
      <c r="R1888" t="s">
        <v>342</v>
      </c>
      <c r="S1888" t="s">
        <v>1340</v>
      </c>
      <c r="T1888">
        <v>11395608</v>
      </c>
      <c r="U1888">
        <v>45407</v>
      </c>
      <c r="V1888">
        <v>45884</v>
      </c>
      <c r="W1888">
        <v>45814</v>
      </c>
      <c r="X1888">
        <v>0</v>
      </c>
      <c r="Y1888">
        <v>1290900</v>
      </c>
      <c r="Z1888" t="s">
        <v>1568</v>
      </c>
      <c r="AA1888" t="s">
        <v>248</v>
      </c>
      <c r="AB1888" t="s">
        <v>121</v>
      </c>
      <c r="AC1888" t="s">
        <v>255</v>
      </c>
      <c r="AD1888" t="s">
        <v>141</v>
      </c>
      <c r="AE1888" t="s">
        <v>248</v>
      </c>
      <c r="AF1888" t="s">
        <v>3326</v>
      </c>
      <c r="AG1888">
        <v>4</v>
      </c>
    </row>
    <row r="1889" spans="1:33" x14ac:dyDescent="0.35">
      <c r="A1889" t="s">
        <v>159</v>
      </c>
      <c r="B1889">
        <v>6416067</v>
      </c>
      <c r="C1889" t="s">
        <v>129</v>
      </c>
      <c r="D1889" t="s">
        <v>481</v>
      </c>
      <c r="E1889" t="s">
        <v>310</v>
      </c>
      <c r="F1889" t="s">
        <v>125</v>
      </c>
      <c r="G1889" t="s">
        <v>136</v>
      </c>
      <c r="H1889">
        <v>45873</v>
      </c>
      <c r="I1889">
        <v>45873</v>
      </c>
      <c r="J1889" t="s">
        <v>856</v>
      </c>
      <c r="K1889">
        <v>1212121</v>
      </c>
      <c r="L1889" t="s">
        <v>398</v>
      </c>
      <c r="O1889">
        <v>10014599</v>
      </c>
      <c r="P1889" t="s">
        <v>159</v>
      </c>
      <c r="Q1889">
        <v>9729.84</v>
      </c>
      <c r="R1889" t="s">
        <v>343</v>
      </c>
      <c r="S1889" t="s">
        <v>342</v>
      </c>
      <c r="T1889">
        <v>11381393</v>
      </c>
      <c r="U1889">
        <v>45405</v>
      </c>
      <c r="V1889">
        <v>45873</v>
      </c>
      <c r="W1889">
        <v>45835</v>
      </c>
      <c r="X1889">
        <v>9729.84</v>
      </c>
      <c r="Y1889">
        <v>1290900</v>
      </c>
      <c r="Z1889" t="s">
        <v>1568</v>
      </c>
      <c r="AA1889" t="s">
        <v>247</v>
      </c>
      <c r="AB1889" t="s">
        <v>121</v>
      </c>
      <c r="AC1889" t="s">
        <v>255</v>
      </c>
      <c r="AD1889" t="s">
        <v>122</v>
      </c>
      <c r="AE1889" t="s">
        <v>247</v>
      </c>
      <c r="AF1889" t="s">
        <v>1812</v>
      </c>
      <c r="AG1889">
        <v>6</v>
      </c>
    </row>
    <row r="1890" spans="1:33" x14ac:dyDescent="0.35">
      <c r="A1890" t="s">
        <v>126</v>
      </c>
      <c r="B1890">
        <v>6416066</v>
      </c>
      <c r="C1890" t="s">
        <v>123</v>
      </c>
      <c r="D1890" t="s">
        <v>482</v>
      </c>
      <c r="E1890" t="s">
        <v>310</v>
      </c>
      <c r="F1890" t="s">
        <v>133</v>
      </c>
      <c r="G1890" t="s">
        <v>147</v>
      </c>
      <c r="H1890">
        <v>45869</v>
      </c>
      <c r="I1890">
        <v>45869</v>
      </c>
      <c r="J1890" t="s">
        <v>856</v>
      </c>
      <c r="K1890">
        <v>1210101</v>
      </c>
      <c r="L1890" t="s">
        <v>391</v>
      </c>
      <c r="O1890">
        <v>10014657</v>
      </c>
      <c r="P1890" t="s">
        <v>126</v>
      </c>
      <c r="Q1890">
        <v>0</v>
      </c>
      <c r="R1890" t="s">
        <v>296</v>
      </c>
      <c r="S1890" t="s">
        <v>3891</v>
      </c>
      <c r="T1890">
        <v>11379871</v>
      </c>
      <c r="U1890">
        <v>45405</v>
      </c>
      <c r="V1890">
        <v>45869</v>
      </c>
      <c r="W1890">
        <v>45844</v>
      </c>
      <c r="X1890">
        <v>0</v>
      </c>
      <c r="Y1890">
        <v>1290900</v>
      </c>
      <c r="Z1890" t="s">
        <v>1568</v>
      </c>
      <c r="AA1890" t="s">
        <v>248</v>
      </c>
      <c r="AB1890" t="s">
        <v>121</v>
      </c>
      <c r="AC1890" t="s">
        <v>255</v>
      </c>
      <c r="AD1890" t="s">
        <v>141</v>
      </c>
      <c r="AE1890" t="s">
        <v>248</v>
      </c>
      <c r="AF1890" t="s">
        <v>3326</v>
      </c>
      <c r="AG1890">
        <v>8</v>
      </c>
    </row>
    <row r="1891" spans="1:33" x14ac:dyDescent="0.35">
      <c r="A1891" t="s">
        <v>272</v>
      </c>
      <c r="B1891">
        <v>6415731</v>
      </c>
      <c r="C1891" t="s">
        <v>123</v>
      </c>
      <c r="D1891" t="s">
        <v>211</v>
      </c>
      <c r="E1891" t="s">
        <v>310</v>
      </c>
      <c r="F1891" t="s">
        <v>379</v>
      </c>
      <c r="G1891" t="s">
        <v>136</v>
      </c>
      <c r="H1891">
        <v>45839</v>
      </c>
      <c r="I1891">
        <v>45839</v>
      </c>
      <c r="J1891" t="s">
        <v>856</v>
      </c>
      <c r="K1891">
        <v>1210102</v>
      </c>
      <c r="L1891" t="s">
        <v>273</v>
      </c>
      <c r="O1891">
        <v>10017653</v>
      </c>
      <c r="P1891" t="s">
        <v>165</v>
      </c>
      <c r="Q1891">
        <v>968.9</v>
      </c>
      <c r="R1891" t="s">
        <v>296</v>
      </c>
      <c r="S1891" t="s">
        <v>3891</v>
      </c>
      <c r="T1891">
        <v>11393075</v>
      </c>
      <c r="U1891">
        <v>45404</v>
      </c>
      <c r="V1891">
        <v>45839</v>
      </c>
      <c r="W1891">
        <v>45801</v>
      </c>
      <c r="X1891">
        <v>968.9</v>
      </c>
      <c r="Y1891">
        <v>1290900</v>
      </c>
      <c r="Z1891" t="s">
        <v>1568</v>
      </c>
      <c r="AA1891" t="s">
        <v>248</v>
      </c>
      <c r="AB1891" t="s">
        <v>121</v>
      </c>
      <c r="AC1891" t="s">
        <v>255</v>
      </c>
      <c r="AD1891" t="s">
        <v>135</v>
      </c>
      <c r="AE1891" t="s">
        <v>248</v>
      </c>
      <c r="AF1891" t="s">
        <v>3326</v>
      </c>
      <c r="AG1891">
        <v>4</v>
      </c>
    </row>
    <row r="1892" spans="1:33" x14ac:dyDescent="0.35">
      <c r="A1892" t="s">
        <v>144</v>
      </c>
      <c r="B1892">
        <v>6415016</v>
      </c>
      <c r="C1892" t="s">
        <v>138</v>
      </c>
      <c r="D1892" t="s">
        <v>483</v>
      </c>
      <c r="E1892" t="s">
        <v>310</v>
      </c>
      <c r="F1892" t="s">
        <v>133</v>
      </c>
      <c r="G1892" t="s">
        <v>212</v>
      </c>
      <c r="H1892">
        <v>45808</v>
      </c>
      <c r="I1892">
        <v>45808</v>
      </c>
      <c r="J1892" t="s">
        <v>856</v>
      </c>
      <c r="K1892">
        <v>1216100</v>
      </c>
      <c r="L1892" t="s">
        <v>393</v>
      </c>
      <c r="O1892">
        <v>10014649</v>
      </c>
      <c r="P1892" t="s">
        <v>144</v>
      </c>
      <c r="Q1892">
        <v>0</v>
      </c>
      <c r="R1892" t="s">
        <v>269</v>
      </c>
      <c r="S1892" t="s">
        <v>347</v>
      </c>
      <c r="T1892">
        <v>11386053</v>
      </c>
      <c r="U1892">
        <v>45402</v>
      </c>
      <c r="V1892">
        <v>45808</v>
      </c>
      <c r="W1892">
        <v>45805</v>
      </c>
      <c r="X1892">
        <v>0</v>
      </c>
      <c r="Y1892">
        <v>1290900</v>
      </c>
      <c r="Z1892" t="s">
        <v>1568</v>
      </c>
      <c r="AA1892" t="s">
        <v>249</v>
      </c>
      <c r="AB1892" t="s">
        <v>121</v>
      </c>
      <c r="AC1892" t="s">
        <v>255</v>
      </c>
      <c r="AD1892" t="s">
        <v>141</v>
      </c>
      <c r="AE1892" t="s">
        <v>249</v>
      </c>
      <c r="AF1892" t="s">
        <v>3326</v>
      </c>
      <c r="AG1892">
        <v>0</v>
      </c>
    </row>
    <row r="1893" spans="1:33" x14ac:dyDescent="0.35">
      <c r="A1893" t="s">
        <v>198</v>
      </c>
      <c r="B1893">
        <v>6415001</v>
      </c>
      <c r="C1893" t="s">
        <v>129</v>
      </c>
      <c r="D1893" t="s">
        <v>484</v>
      </c>
      <c r="E1893" t="s">
        <v>310</v>
      </c>
      <c r="F1893" t="s">
        <v>133</v>
      </c>
      <c r="G1893" t="s">
        <v>191</v>
      </c>
      <c r="H1893">
        <v>45809</v>
      </c>
      <c r="I1893">
        <v>45809</v>
      </c>
      <c r="J1893" t="s">
        <v>856</v>
      </c>
      <c r="K1893">
        <v>1215156</v>
      </c>
      <c r="L1893" t="s">
        <v>306</v>
      </c>
      <c r="O1893">
        <v>10014640</v>
      </c>
      <c r="P1893" t="s">
        <v>198</v>
      </c>
      <c r="Q1893">
        <v>0</v>
      </c>
      <c r="R1893" t="s">
        <v>329</v>
      </c>
      <c r="S1893" t="s">
        <v>343</v>
      </c>
      <c r="T1893">
        <v>11378191</v>
      </c>
      <c r="U1893">
        <v>45402</v>
      </c>
      <c r="V1893">
        <v>45809</v>
      </c>
      <c r="W1893">
        <v>45776</v>
      </c>
      <c r="X1893">
        <v>0</v>
      </c>
      <c r="Y1893">
        <v>1290900</v>
      </c>
      <c r="Z1893" t="s">
        <v>1568</v>
      </c>
      <c r="AA1893" t="s">
        <v>246</v>
      </c>
      <c r="AB1893" t="s">
        <v>121</v>
      </c>
      <c r="AC1893" t="s">
        <v>255</v>
      </c>
      <c r="AD1893" t="s">
        <v>141</v>
      </c>
      <c r="AE1893" t="s">
        <v>246</v>
      </c>
      <c r="AF1893" t="s">
        <v>3326</v>
      </c>
      <c r="AG1893">
        <v>2</v>
      </c>
    </row>
    <row r="1894" spans="1:33" x14ac:dyDescent="0.35">
      <c r="A1894" t="s">
        <v>218</v>
      </c>
      <c r="B1894">
        <v>6414817</v>
      </c>
      <c r="C1894" t="s">
        <v>129</v>
      </c>
      <c r="D1894" t="s">
        <v>485</v>
      </c>
      <c r="E1894" t="s">
        <v>310</v>
      </c>
      <c r="F1894" t="s">
        <v>133</v>
      </c>
      <c r="G1894" t="s">
        <v>212</v>
      </c>
      <c r="H1894">
        <v>45809</v>
      </c>
      <c r="I1894">
        <v>45809</v>
      </c>
      <c r="J1894" t="s">
        <v>856</v>
      </c>
      <c r="K1894">
        <v>1215150</v>
      </c>
      <c r="L1894" t="s">
        <v>279</v>
      </c>
      <c r="O1894">
        <v>10014633</v>
      </c>
      <c r="P1894" t="s">
        <v>218</v>
      </c>
      <c r="Q1894">
        <v>0</v>
      </c>
      <c r="R1894" t="s">
        <v>329</v>
      </c>
      <c r="S1894" t="s">
        <v>343</v>
      </c>
      <c r="T1894">
        <v>11366517</v>
      </c>
      <c r="U1894">
        <v>45402</v>
      </c>
      <c r="V1894">
        <v>45809</v>
      </c>
      <c r="W1894">
        <v>45776</v>
      </c>
      <c r="X1894">
        <v>0</v>
      </c>
      <c r="Y1894">
        <v>1290900</v>
      </c>
      <c r="Z1894" t="s">
        <v>1568</v>
      </c>
      <c r="AA1894" t="s">
        <v>246</v>
      </c>
      <c r="AB1894" t="s">
        <v>121</v>
      </c>
      <c r="AC1894" t="s">
        <v>255</v>
      </c>
      <c r="AD1894" t="s">
        <v>141</v>
      </c>
      <c r="AE1894" t="s">
        <v>246</v>
      </c>
      <c r="AF1894" t="s">
        <v>3326</v>
      </c>
      <c r="AG1894">
        <v>16</v>
      </c>
    </row>
    <row r="1895" spans="1:33" x14ac:dyDescent="0.35">
      <c r="A1895" t="s">
        <v>144</v>
      </c>
      <c r="B1895">
        <v>6413676</v>
      </c>
      <c r="C1895" t="s">
        <v>138</v>
      </c>
      <c r="D1895" t="s">
        <v>486</v>
      </c>
      <c r="E1895" t="s">
        <v>310</v>
      </c>
      <c r="F1895" t="s">
        <v>125</v>
      </c>
      <c r="G1895" t="s">
        <v>136</v>
      </c>
      <c r="H1895">
        <v>45809</v>
      </c>
      <c r="I1895">
        <v>45809</v>
      </c>
      <c r="J1895" t="s">
        <v>856</v>
      </c>
      <c r="K1895">
        <v>1216100</v>
      </c>
      <c r="L1895" t="s">
        <v>393</v>
      </c>
      <c r="O1895">
        <v>10014649</v>
      </c>
      <c r="P1895" t="s">
        <v>144</v>
      </c>
      <c r="Q1895">
        <v>41826.03</v>
      </c>
      <c r="R1895" t="s">
        <v>254</v>
      </c>
      <c r="S1895" t="s">
        <v>347</v>
      </c>
      <c r="T1895">
        <v>11396428</v>
      </c>
      <c r="U1895">
        <v>45399</v>
      </c>
      <c r="V1895">
        <v>45809</v>
      </c>
      <c r="W1895">
        <v>45805</v>
      </c>
      <c r="X1895">
        <v>41826.03</v>
      </c>
      <c r="Y1895">
        <v>1290900</v>
      </c>
      <c r="Z1895" t="s">
        <v>1568</v>
      </c>
      <c r="AA1895" t="s">
        <v>249</v>
      </c>
      <c r="AB1895" t="s">
        <v>121</v>
      </c>
      <c r="AC1895" t="s">
        <v>255</v>
      </c>
      <c r="AD1895" t="s">
        <v>135</v>
      </c>
      <c r="AE1895" t="s">
        <v>249</v>
      </c>
      <c r="AF1895" t="s">
        <v>3326</v>
      </c>
      <c r="AG1895">
        <v>24</v>
      </c>
    </row>
    <row r="1896" spans="1:33" x14ac:dyDescent="0.35">
      <c r="A1896" t="s">
        <v>157</v>
      </c>
      <c r="B1896">
        <v>6413001</v>
      </c>
      <c r="C1896" t="s">
        <v>129</v>
      </c>
      <c r="D1896" t="s">
        <v>450</v>
      </c>
      <c r="E1896" t="s">
        <v>310</v>
      </c>
      <c r="F1896" t="s">
        <v>133</v>
      </c>
      <c r="G1896" t="s">
        <v>212</v>
      </c>
      <c r="H1896">
        <v>45839</v>
      </c>
      <c r="I1896">
        <v>45869</v>
      </c>
      <c r="J1896" t="s">
        <v>856</v>
      </c>
      <c r="K1896">
        <v>1215150</v>
      </c>
      <c r="L1896" t="s">
        <v>345</v>
      </c>
      <c r="O1896">
        <v>10014635</v>
      </c>
      <c r="P1896" t="s">
        <v>157</v>
      </c>
      <c r="Q1896">
        <v>0</v>
      </c>
      <c r="R1896" t="s">
        <v>329</v>
      </c>
      <c r="S1896" t="s">
        <v>3891</v>
      </c>
      <c r="T1896">
        <v>11366194</v>
      </c>
      <c r="U1896">
        <v>45397</v>
      </c>
      <c r="V1896">
        <v>45839</v>
      </c>
      <c r="W1896">
        <v>45806</v>
      </c>
      <c r="X1896">
        <v>0</v>
      </c>
      <c r="Y1896">
        <v>1290900</v>
      </c>
      <c r="Z1896" t="s">
        <v>1568</v>
      </c>
      <c r="AA1896" t="s">
        <v>246</v>
      </c>
      <c r="AB1896" t="s">
        <v>121</v>
      </c>
      <c r="AC1896" t="s">
        <v>255</v>
      </c>
      <c r="AD1896" t="s">
        <v>141</v>
      </c>
      <c r="AE1896" t="s">
        <v>246</v>
      </c>
      <c r="AF1896" t="s">
        <v>3326</v>
      </c>
      <c r="AG1896">
        <v>4</v>
      </c>
    </row>
    <row r="1897" spans="1:33" x14ac:dyDescent="0.35">
      <c r="A1897" t="s">
        <v>126</v>
      </c>
      <c r="B1897">
        <v>6412071</v>
      </c>
      <c r="C1897" t="s">
        <v>123</v>
      </c>
      <c r="D1897" t="s">
        <v>487</v>
      </c>
      <c r="E1897" t="s">
        <v>310</v>
      </c>
      <c r="F1897" t="s">
        <v>125</v>
      </c>
      <c r="G1897" t="s">
        <v>136</v>
      </c>
      <c r="H1897">
        <v>45869</v>
      </c>
      <c r="I1897">
        <v>45869</v>
      </c>
      <c r="J1897" t="s">
        <v>856</v>
      </c>
      <c r="K1897">
        <v>1210101</v>
      </c>
      <c r="L1897" t="s">
        <v>391</v>
      </c>
      <c r="O1897">
        <v>10014657</v>
      </c>
      <c r="P1897" t="s">
        <v>126</v>
      </c>
      <c r="Q1897">
        <v>5771.79</v>
      </c>
      <c r="R1897" t="s">
        <v>342</v>
      </c>
      <c r="S1897" t="s">
        <v>3891</v>
      </c>
      <c r="T1897">
        <v>11386776</v>
      </c>
      <c r="U1897">
        <v>45394</v>
      </c>
      <c r="V1897">
        <v>45869</v>
      </c>
      <c r="W1897">
        <v>45844</v>
      </c>
      <c r="X1897">
        <v>5771.79</v>
      </c>
      <c r="Y1897">
        <v>1290900</v>
      </c>
      <c r="Z1897" t="s">
        <v>1568</v>
      </c>
      <c r="AA1897" t="s">
        <v>248</v>
      </c>
      <c r="AB1897" t="s">
        <v>121</v>
      </c>
      <c r="AC1897" t="s">
        <v>255</v>
      </c>
      <c r="AD1897" t="s">
        <v>135</v>
      </c>
      <c r="AE1897" t="s">
        <v>248</v>
      </c>
      <c r="AF1897" t="s">
        <v>3326</v>
      </c>
      <c r="AG1897">
        <v>6</v>
      </c>
    </row>
    <row r="1898" spans="1:33" x14ac:dyDescent="0.35">
      <c r="A1898" t="s">
        <v>272</v>
      </c>
      <c r="B1898">
        <v>6412066</v>
      </c>
      <c r="C1898" t="s">
        <v>123</v>
      </c>
      <c r="D1898" t="s">
        <v>208</v>
      </c>
      <c r="E1898" t="s">
        <v>310</v>
      </c>
      <c r="F1898" t="s">
        <v>379</v>
      </c>
      <c r="G1898" t="s">
        <v>136</v>
      </c>
      <c r="H1898">
        <v>45839</v>
      </c>
      <c r="I1898">
        <v>45839</v>
      </c>
      <c r="J1898" t="s">
        <v>856</v>
      </c>
      <c r="K1898">
        <v>1210102</v>
      </c>
      <c r="L1898" t="s">
        <v>273</v>
      </c>
      <c r="O1898">
        <v>10017653</v>
      </c>
      <c r="P1898" t="s">
        <v>165</v>
      </c>
      <c r="Q1898">
        <v>3923.71</v>
      </c>
      <c r="R1898" t="s">
        <v>342</v>
      </c>
      <c r="S1898" t="s">
        <v>3891</v>
      </c>
      <c r="T1898">
        <v>11394214</v>
      </c>
      <c r="U1898">
        <v>45394</v>
      </c>
      <c r="V1898">
        <v>45839</v>
      </c>
      <c r="W1898">
        <v>45801</v>
      </c>
      <c r="X1898">
        <v>3923.71</v>
      </c>
      <c r="Y1898">
        <v>1290900</v>
      </c>
      <c r="Z1898" t="s">
        <v>1568</v>
      </c>
      <c r="AA1898" t="s">
        <v>248</v>
      </c>
      <c r="AB1898" t="s">
        <v>121</v>
      </c>
      <c r="AC1898" t="s">
        <v>255</v>
      </c>
      <c r="AD1898" t="s">
        <v>135</v>
      </c>
      <c r="AE1898" t="s">
        <v>248</v>
      </c>
      <c r="AF1898" t="s">
        <v>3326</v>
      </c>
      <c r="AG1898">
        <v>4</v>
      </c>
    </row>
    <row r="1899" spans="1:33" x14ac:dyDescent="0.35">
      <c r="A1899" t="s">
        <v>324</v>
      </c>
      <c r="B1899">
        <v>6411682</v>
      </c>
      <c r="C1899" t="s">
        <v>138</v>
      </c>
      <c r="D1899" t="s">
        <v>488</v>
      </c>
      <c r="E1899" t="s">
        <v>310</v>
      </c>
      <c r="F1899" t="s">
        <v>133</v>
      </c>
      <c r="G1899" t="s">
        <v>191</v>
      </c>
      <c r="H1899">
        <v>45809</v>
      </c>
      <c r="I1899">
        <v>45838</v>
      </c>
      <c r="J1899" t="s">
        <v>3478</v>
      </c>
      <c r="K1899">
        <v>1291900</v>
      </c>
      <c r="L1899" t="s">
        <v>325</v>
      </c>
      <c r="O1899">
        <v>10014723</v>
      </c>
      <c r="P1899" t="s">
        <v>139</v>
      </c>
      <c r="Q1899">
        <v>0</v>
      </c>
      <c r="R1899" t="s">
        <v>269</v>
      </c>
      <c r="S1899" t="s">
        <v>347</v>
      </c>
      <c r="T1899">
        <v>11288970</v>
      </c>
      <c r="U1899">
        <v>45393</v>
      </c>
      <c r="V1899">
        <v>45809</v>
      </c>
      <c r="W1899">
        <v>45805</v>
      </c>
      <c r="X1899">
        <v>0</v>
      </c>
      <c r="Y1899">
        <v>1290900</v>
      </c>
      <c r="Z1899" t="s">
        <v>1568</v>
      </c>
      <c r="AA1899" t="s">
        <v>249</v>
      </c>
      <c r="AB1899" t="s">
        <v>121</v>
      </c>
      <c r="AC1899" t="s">
        <v>255</v>
      </c>
      <c r="AD1899" t="s">
        <v>122</v>
      </c>
      <c r="AE1899" t="s">
        <v>249</v>
      </c>
      <c r="AF1899" t="s">
        <v>1812</v>
      </c>
      <c r="AG1899">
        <v>2</v>
      </c>
    </row>
    <row r="1900" spans="1:33" x14ac:dyDescent="0.35">
      <c r="A1900" t="s">
        <v>128</v>
      </c>
      <c r="B1900">
        <v>6411488</v>
      </c>
      <c r="C1900" t="s">
        <v>123</v>
      </c>
      <c r="D1900" t="s">
        <v>489</v>
      </c>
      <c r="E1900" t="s">
        <v>310</v>
      </c>
      <c r="F1900" t="s">
        <v>133</v>
      </c>
      <c r="G1900" t="s">
        <v>147</v>
      </c>
      <c r="H1900">
        <v>45884</v>
      </c>
      <c r="I1900">
        <v>45884</v>
      </c>
      <c r="J1900" t="s">
        <v>856</v>
      </c>
      <c r="K1900">
        <v>1210100</v>
      </c>
      <c r="L1900" t="s">
        <v>390</v>
      </c>
      <c r="O1900">
        <v>10014594</v>
      </c>
      <c r="P1900" t="s">
        <v>128</v>
      </c>
      <c r="Q1900">
        <v>0</v>
      </c>
      <c r="R1900" t="s">
        <v>296</v>
      </c>
      <c r="S1900" t="s">
        <v>296</v>
      </c>
      <c r="T1900">
        <v>11383495</v>
      </c>
      <c r="U1900">
        <v>45392</v>
      </c>
      <c r="V1900">
        <v>45884</v>
      </c>
      <c r="W1900">
        <v>45795</v>
      </c>
      <c r="X1900">
        <v>0</v>
      </c>
      <c r="Y1900">
        <v>1290900</v>
      </c>
      <c r="Z1900" t="s">
        <v>1568</v>
      </c>
      <c r="AA1900" t="s">
        <v>248</v>
      </c>
      <c r="AB1900" t="s">
        <v>121</v>
      </c>
      <c r="AC1900" t="s">
        <v>255</v>
      </c>
      <c r="AD1900" t="s">
        <v>141</v>
      </c>
      <c r="AE1900" t="s">
        <v>248</v>
      </c>
      <c r="AF1900" t="s">
        <v>3326</v>
      </c>
      <c r="AG1900">
        <v>12</v>
      </c>
    </row>
    <row r="1901" spans="1:33" x14ac:dyDescent="0.35">
      <c r="A1901" t="s">
        <v>313</v>
      </c>
      <c r="B1901">
        <v>6411473</v>
      </c>
      <c r="C1901" t="s">
        <v>129</v>
      </c>
      <c r="D1901" t="s">
        <v>490</v>
      </c>
      <c r="E1901" t="s">
        <v>310</v>
      </c>
      <c r="F1901" t="s">
        <v>133</v>
      </c>
      <c r="G1901" t="s">
        <v>147</v>
      </c>
      <c r="H1901">
        <v>45838</v>
      </c>
      <c r="I1901">
        <v>45838</v>
      </c>
      <c r="J1901" t="s">
        <v>856</v>
      </c>
      <c r="K1901">
        <v>1213130</v>
      </c>
      <c r="L1901" t="s">
        <v>314</v>
      </c>
      <c r="O1901">
        <v>10014619</v>
      </c>
      <c r="P1901" t="s">
        <v>313</v>
      </c>
      <c r="Q1901">
        <v>0</v>
      </c>
      <c r="R1901" t="s">
        <v>491</v>
      </c>
      <c r="S1901" t="s">
        <v>343</v>
      </c>
      <c r="T1901">
        <v>11394202</v>
      </c>
      <c r="U1901">
        <v>45393</v>
      </c>
      <c r="V1901">
        <v>45838</v>
      </c>
      <c r="W1901">
        <v>45776</v>
      </c>
      <c r="X1901">
        <v>0</v>
      </c>
      <c r="Y1901">
        <v>1290900</v>
      </c>
      <c r="Z1901" t="s">
        <v>1568</v>
      </c>
      <c r="AA1901" t="s">
        <v>245</v>
      </c>
      <c r="AB1901" t="s">
        <v>121</v>
      </c>
      <c r="AC1901" t="s">
        <v>255</v>
      </c>
      <c r="AD1901" t="s">
        <v>141</v>
      </c>
      <c r="AE1901" t="s">
        <v>245</v>
      </c>
      <c r="AF1901" t="s">
        <v>3326</v>
      </c>
      <c r="AG1901">
        <v>5</v>
      </c>
    </row>
    <row r="1902" spans="1:33" x14ac:dyDescent="0.35">
      <c r="A1902" t="s">
        <v>230</v>
      </c>
      <c r="B1902">
        <v>6411426</v>
      </c>
      <c r="C1902" t="s">
        <v>129</v>
      </c>
      <c r="D1902" t="s">
        <v>493</v>
      </c>
      <c r="E1902" t="s">
        <v>310</v>
      </c>
      <c r="F1902" t="s">
        <v>125</v>
      </c>
      <c r="G1902" t="s">
        <v>190</v>
      </c>
      <c r="H1902">
        <v>45839</v>
      </c>
      <c r="I1902">
        <v>45869</v>
      </c>
      <c r="J1902" t="s">
        <v>3476</v>
      </c>
      <c r="K1902">
        <v>1215150</v>
      </c>
      <c r="L1902" t="s">
        <v>277</v>
      </c>
      <c r="O1902">
        <v>10014636</v>
      </c>
      <c r="P1902" t="s">
        <v>230</v>
      </c>
      <c r="Q1902">
        <v>0</v>
      </c>
      <c r="R1902" t="s">
        <v>329</v>
      </c>
      <c r="S1902" t="s">
        <v>3901</v>
      </c>
      <c r="T1902">
        <v>11391712</v>
      </c>
      <c r="U1902">
        <v>45392</v>
      </c>
      <c r="V1902">
        <v>45839</v>
      </c>
      <c r="W1902">
        <v>45835</v>
      </c>
      <c r="X1902">
        <v>0</v>
      </c>
      <c r="Y1902">
        <v>1290900</v>
      </c>
      <c r="Z1902" t="s">
        <v>1568</v>
      </c>
      <c r="AA1902" t="s">
        <v>246</v>
      </c>
      <c r="AB1902" t="s">
        <v>121</v>
      </c>
      <c r="AC1902" t="s">
        <v>255</v>
      </c>
      <c r="AD1902" t="s">
        <v>189</v>
      </c>
      <c r="AE1902" t="s">
        <v>246</v>
      </c>
      <c r="AF1902" t="s">
        <v>1812</v>
      </c>
      <c r="AG1902">
        <v>6</v>
      </c>
    </row>
    <row r="1903" spans="1:33" x14ac:dyDescent="0.35">
      <c r="A1903" t="s">
        <v>324</v>
      </c>
      <c r="B1903">
        <v>6411119</v>
      </c>
      <c r="C1903" t="s">
        <v>203</v>
      </c>
      <c r="D1903" t="s">
        <v>204</v>
      </c>
      <c r="E1903" t="s">
        <v>310</v>
      </c>
      <c r="F1903" t="s">
        <v>125</v>
      </c>
      <c r="G1903" t="s">
        <v>172</v>
      </c>
      <c r="H1903">
        <v>45809</v>
      </c>
      <c r="I1903">
        <v>45809</v>
      </c>
      <c r="J1903" t="s">
        <v>856</v>
      </c>
      <c r="K1903">
        <v>2230130</v>
      </c>
      <c r="L1903" t="s">
        <v>325</v>
      </c>
      <c r="M1903">
        <v>45394</v>
      </c>
      <c r="N1903">
        <v>45396</v>
      </c>
      <c r="O1903">
        <v>10017213</v>
      </c>
      <c r="P1903" t="s">
        <v>146</v>
      </c>
      <c r="Q1903">
        <v>1563.62</v>
      </c>
      <c r="R1903" t="s">
        <v>349</v>
      </c>
      <c r="S1903" t="s">
        <v>347</v>
      </c>
      <c r="T1903">
        <v>11392958</v>
      </c>
      <c r="U1903">
        <v>45392</v>
      </c>
      <c r="V1903">
        <v>45809</v>
      </c>
      <c r="W1903">
        <v>45805</v>
      </c>
      <c r="X1903">
        <v>1563.62</v>
      </c>
      <c r="Y1903">
        <v>2290900</v>
      </c>
      <c r="Z1903" t="s">
        <v>1568</v>
      </c>
      <c r="AA1903" t="s">
        <v>249</v>
      </c>
      <c r="AB1903" t="s">
        <v>121</v>
      </c>
      <c r="AC1903" t="s">
        <v>255</v>
      </c>
      <c r="AD1903" t="s">
        <v>135</v>
      </c>
      <c r="AE1903" t="s">
        <v>249</v>
      </c>
      <c r="AF1903" t="s">
        <v>3326</v>
      </c>
      <c r="AG1903">
        <v>4</v>
      </c>
    </row>
    <row r="1904" spans="1:33" x14ac:dyDescent="0.35">
      <c r="A1904" t="s">
        <v>324</v>
      </c>
      <c r="B1904">
        <v>6410639</v>
      </c>
      <c r="C1904" t="s">
        <v>138</v>
      </c>
      <c r="D1904" t="s">
        <v>494</v>
      </c>
      <c r="E1904" t="s">
        <v>310</v>
      </c>
      <c r="F1904" t="s">
        <v>125</v>
      </c>
      <c r="G1904" t="s">
        <v>172</v>
      </c>
      <c r="H1904">
        <v>45808</v>
      </c>
      <c r="I1904">
        <v>45808</v>
      </c>
      <c r="J1904" t="s">
        <v>856</v>
      </c>
      <c r="K1904">
        <v>2230130</v>
      </c>
      <c r="L1904" t="s">
        <v>325</v>
      </c>
      <c r="M1904">
        <v>45392</v>
      </c>
      <c r="N1904">
        <v>45393</v>
      </c>
      <c r="O1904">
        <v>10015302</v>
      </c>
      <c r="P1904" t="s">
        <v>408</v>
      </c>
      <c r="Q1904">
        <v>3185.77</v>
      </c>
      <c r="R1904" t="s">
        <v>347</v>
      </c>
      <c r="S1904" t="s">
        <v>347</v>
      </c>
      <c r="T1904">
        <v>11393203</v>
      </c>
      <c r="U1904">
        <v>45390</v>
      </c>
      <c r="V1904">
        <v>45808</v>
      </c>
      <c r="W1904">
        <v>45805</v>
      </c>
      <c r="X1904">
        <v>3185.77</v>
      </c>
      <c r="Y1904">
        <v>1290900</v>
      </c>
      <c r="Z1904" t="s">
        <v>1568</v>
      </c>
      <c r="AA1904" t="s">
        <v>249</v>
      </c>
      <c r="AB1904" t="s">
        <v>121</v>
      </c>
      <c r="AC1904" t="s">
        <v>255</v>
      </c>
      <c r="AD1904" t="s">
        <v>135</v>
      </c>
      <c r="AE1904" t="s">
        <v>249</v>
      </c>
      <c r="AF1904" t="s">
        <v>3326</v>
      </c>
      <c r="AG1904">
        <v>0</v>
      </c>
    </row>
    <row r="1905" spans="1:33" x14ac:dyDescent="0.35">
      <c r="A1905" t="s">
        <v>223</v>
      </c>
      <c r="B1905">
        <v>6410443</v>
      </c>
      <c r="C1905" t="s">
        <v>129</v>
      </c>
      <c r="D1905" t="s">
        <v>25</v>
      </c>
      <c r="E1905" t="s">
        <v>310</v>
      </c>
      <c r="F1905" t="s">
        <v>125</v>
      </c>
      <c r="G1905" t="s">
        <v>136</v>
      </c>
      <c r="H1905">
        <v>45839</v>
      </c>
      <c r="I1905">
        <v>45869</v>
      </c>
      <c r="J1905" t="s">
        <v>3476</v>
      </c>
      <c r="K1905">
        <v>1213130</v>
      </c>
      <c r="L1905" t="s">
        <v>303</v>
      </c>
      <c r="O1905">
        <v>10014613</v>
      </c>
      <c r="P1905" t="s">
        <v>223</v>
      </c>
      <c r="Q1905">
        <v>141.88999999999999</v>
      </c>
      <c r="R1905" t="s">
        <v>347</v>
      </c>
      <c r="S1905" t="s">
        <v>3901</v>
      </c>
      <c r="T1905">
        <v>11368750</v>
      </c>
      <c r="U1905">
        <v>45389</v>
      </c>
      <c r="V1905">
        <v>45839</v>
      </c>
      <c r="W1905">
        <v>45835</v>
      </c>
      <c r="X1905">
        <v>141.88999999999999</v>
      </c>
      <c r="Y1905">
        <v>1290900</v>
      </c>
      <c r="Z1905" t="s">
        <v>1568</v>
      </c>
      <c r="AA1905" t="s">
        <v>245</v>
      </c>
      <c r="AB1905" t="s">
        <v>121</v>
      </c>
      <c r="AC1905" t="s">
        <v>255</v>
      </c>
      <c r="AD1905" t="s">
        <v>135</v>
      </c>
      <c r="AE1905" t="s">
        <v>245</v>
      </c>
      <c r="AF1905" t="s">
        <v>3326</v>
      </c>
      <c r="AG1905">
        <v>2</v>
      </c>
    </row>
    <row r="1906" spans="1:33" x14ac:dyDescent="0.35">
      <c r="A1906" t="s">
        <v>495</v>
      </c>
      <c r="B1906">
        <v>6410438</v>
      </c>
      <c r="C1906" t="s">
        <v>138</v>
      </c>
      <c r="D1906" t="s">
        <v>496</v>
      </c>
      <c r="E1906" t="s">
        <v>310</v>
      </c>
      <c r="F1906" t="s">
        <v>143</v>
      </c>
      <c r="G1906" t="s">
        <v>497</v>
      </c>
      <c r="H1906">
        <v>45809</v>
      </c>
      <c r="I1906">
        <v>45809</v>
      </c>
      <c r="J1906" t="s">
        <v>856</v>
      </c>
      <c r="K1906">
        <v>1291900</v>
      </c>
      <c r="L1906" t="s">
        <v>498</v>
      </c>
      <c r="O1906">
        <v>10017171</v>
      </c>
      <c r="P1906" t="s">
        <v>1105</v>
      </c>
      <c r="Q1906">
        <v>820.15</v>
      </c>
      <c r="R1906" t="s">
        <v>269</v>
      </c>
      <c r="S1906" t="s">
        <v>347</v>
      </c>
      <c r="T1906">
        <v>11376716</v>
      </c>
      <c r="U1906">
        <v>45389</v>
      </c>
      <c r="V1906">
        <v>45809</v>
      </c>
      <c r="W1906">
        <v>45805</v>
      </c>
      <c r="X1906">
        <v>820.15</v>
      </c>
      <c r="Y1906">
        <v>1290900</v>
      </c>
      <c r="Z1906" t="s">
        <v>1568</v>
      </c>
      <c r="AA1906" t="s">
        <v>249</v>
      </c>
      <c r="AB1906" t="s">
        <v>121</v>
      </c>
      <c r="AC1906" t="s">
        <v>255</v>
      </c>
      <c r="AD1906" t="s">
        <v>189</v>
      </c>
      <c r="AE1906" t="s">
        <v>249</v>
      </c>
      <c r="AF1906" t="s">
        <v>1812</v>
      </c>
      <c r="AG1906">
        <v>0</v>
      </c>
    </row>
    <row r="1907" spans="1:33" x14ac:dyDescent="0.35">
      <c r="A1907" t="s">
        <v>324</v>
      </c>
      <c r="B1907">
        <v>6410344</v>
      </c>
      <c r="C1907" t="s">
        <v>138</v>
      </c>
      <c r="D1907" t="s">
        <v>499</v>
      </c>
      <c r="E1907" t="s">
        <v>310</v>
      </c>
      <c r="F1907" t="s">
        <v>439</v>
      </c>
      <c r="G1907" t="s">
        <v>153</v>
      </c>
      <c r="H1907">
        <v>45859</v>
      </c>
      <c r="I1907">
        <v>45865</v>
      </c>
      <c r="J1907" t="s">
        <v>5408</v>
      </c>
      <c r="K1907">
        <v>1291900</v>
      </c>
      <c r="L1907" t="s">
        <v>325</v>
      </c>
      <c r="O1907">
        <v>10016334</v>
      </c>
      <c r="P1907" t="s">
        <v>418</v>
      </c>
      <c r="Q1907">
        <v>0</v>
      </c>
      <c r="R1907" t="s">
        <v>269</v>
      </c>
      <c r="S1907" t="s">
        <v>343</v>
      </c>
      <c r="T1907">
        <v>11364759</v>
      </c>
      <c r="U1907">
        <v>45389</v>
      </c>
      <c r="V1907">
        <v>45859</v>
      </c>
      <c r="W1907">
        <v>45852</v>
      </c>
      <c r="X1907">
        <v>0</v>
      </c>
      <c r="Y1907">
        <v>1290900</v>
      </c>
      <c r="Z1907" t="s">
        <v>1568</v>
      </c>
      <c r="AA1907" t="s">
        <v>249</v>
      </c>
      <c r="AB1907" t="s">
        <v>121</v>
      </c>
      <c r="AC1907" t="s">
        <v>255</v>
      </c>
      <c r="AD1907" t="s">
        <v>141</v>
      </c>
      <c r="AE1907" t="s">
        <v>249</v>
      </c>
      <c r="AF1907" t="s">
        <v>3326</v>
      </c>
      <c r="AG1907">
        <v>0</v>
      </c>
    </row>
    <row r="1908" spans="1:33" x14ac:dyDescent="0.35">
      <c r="A1908" t="s">
        <v>201</v>
      </c>
      <c r="B1908">
        <v>6410155</v>
      </c>
      <c r="C1908" t="s">
        <v>129</v>
      </c>
      <c r="D1908" t="s">
        <v>3387</v>
      </c>
      <c r="E1908" t="s">
        <v>310</v>
      </c>
      <c r="F1908" t="s">
        <v>143</v>
      </c>
      <c r="G1908" t="s">
        <v>124</v>
      </c>
      <c r="H1908">
        <v>45839</v>
      </c>
      <c r="I1908">
        <v>45869</v>
      </c>
      <c r="J1908" t="s">
        <v>3476</v>
      </c>
      <c r="K1908">
        <v>1213130</v>
      </c>
      <c r="L1908" t="s">
        <v>334</v>
      </c>
      <c r="O1908">
        <v>10014602</v>
      </c>
      <c r="P1908" t="s">
        <v>201</v>
      </c>
      <c r="Q1908">
        <v>0</v>
      </c>
      <c r="R1908" t="s">
        <v>347</v>
      </c>
      <c r="S1908" t="s">
        <v>3901</v>
      </c>
      <c r="T1908">
        <v>11373553</v>
      </c>
      <c r="U1908">
        <v>45388</v>
      </c>
      <c r="V1908">
        <v>45839</v>
      </c>
      <c r="W1908">
        <v>45835</v>
      </c>
      <c r="X1908">
        <v>0</v>
      </c>
      <c r="Y1908">
        <v>1290900</v>
      </c>
      <c r="Z1908" t="s">
        <v>1568</v>
      </c>
      <c r="AA1908" t="s">
        <v>245</v>
      </c>
      <c r="AB1908" t="s">
        <v>121</v>
      </c>
      <c r="AC1908" t="s">
        <v>255</v>
      </c>
      <c r="AD1908" t="s">
        <v>141</v>
      </c>
      <c r="AE1908" t="s">
        <v>245</v>
      </c>
      <c r="AF1908" t="s">
        <v>1812</v>
      </c>
      <c r="AG1908">
        <v>60</v>
      </c>
    </row>
    <row r="1909" spans="1:33" x14ac:dyDescent="0.35">
      <c r="A1909" t="s">
        <v>201</v>
      </c>
      <c r="B1909">
        <v>6410151</v>
      </c>
      <c r="C1909" t="s">
        <v>129</v>
      </c>
      <c r="D1909" t="s">
        <v>860</v>
      </c>
      <c r="E1909" t="s">
        <v>310</v>
      </c>
      <c r="F1909" t="s">
        <v>133</v>
      </c>
      <c r="G1909" t="s">
        <v>142</v>
      </c>
      <c r="H1909">
        <v>45809</v>
      </c>
      <c r="I1909">
        <v>45809</v>
      </c>
      <c r="J1909" t="s">
        <v>856</v>
      </c>
      <c r="K1909">
        <v>1213130</v>
      </c>
      <c r="L1909" t="s">
        <v>334</v>
      </c>
      <c r="O1909">
        <v>10014602</v>
      </c>
      <c r="P1909" t="s">
        <v>201</v>
      </c>
      <c r="Q1909">
        <v>0</v>
      </c>
      <c r="R1909" t="s">
        <v>347</v>
      </c>
      <c r="S1909" t="s">
        <v>3901</v>
      </c>
      <c r="T1909">
        <v>11372378</v>
      </c>
      <c r="U1909">
        <v>45388</v>
      </c>
      <c r="V1909">
        <v>45809</v>
      </c>
      <c r="W1909">
        <v>45835</v>
      </c>
      <c r="X1909">
        <v>0</v>
      </c>
      <c r="Y1909">
        <v>1290900</v>
      </c>
      <c r="Z1909" t="s">
        <v>1568</v>
      </c>
      <c r="AA1909" t="s">
        <v>245</v>
      </c>
      <c r="AB1909" t="s">
        <v>121</v>
      </c>
      <c r="AC1909" t="s">
        <v>255</v>
      </c>
      <c r="AD1909" t="s">
        <v>141</v>
      </c>
      <c r="AE1909" t="s">
        <v>245</v>
      </c>
      <c r="AF1909" t="s">
        <v>3326</v>
      </c>
      <c r="AG1909">
        <v>2</v>
      </c>
    </row>
    <row r="1910" spans="1:33" x14ac:dyDescent="0.35">
      <c r="A1910" t="s">
        <v>159</v>
      </c>
      <c r="B1910">
        <v>6410018</v>
      </c>
      <c r="C1910" t="s">
        <v>129</v>
      </c>
      <c r="D1910" t="s">
        <v>500</v>
      </c>
      <c r="E1910" t="s">
        <v>310</v>
      </c>
      <c r="F1910" t="s">
        <v>379</v>
      </c>
      <c r="G1910" t="s">
        <v>136</v>
      </c>
      <c r="H1910">
        <v>45873</v>
      </c>
      <c r="I1910">
        <v>45873</v>
      </c>
      <c r="J1910" t="s">
        <v>856</v>
      </c>
      <c r="K1910">
        <v>1212121</v>
      </c>
      <c r="L1910" t="s">
        <v>398</v>
      </c>
      <c r="O1910">
        <v>10014599</v>
      </c>
      <c r="P1910" t="s">
        <v>159</v>
      </c>
      <c r="Q1910">
        <v>2498.86</v>
      </c>
      <c r="R1910" t="s">
        <v>343</v>
      </c>
      <c r="S1910" t="s">
        <v>342</v>
      </c>
      <c r="T1910">
        <v>11379260</v>
      </c>
      <c r="U1910">
        <v>45387</v>
      </c>
      <c r="V1910">
        <v>45873</v>
      </c>
      <c r="W1910">
        <v>45835</v>
      </c>
      <c r="X1910">
        <v>2498.86</v>
      </c>
      <c r="Y1910">
        <v>1290900</v>
      </c>
      <c r="Z1910" t="s">
        <v>1568</v>
      </c>
      <c r="AA1910" t="s">
        <v>247</v>
      </c>
      <c r="AB1910" t="s">
        <v>121</v>
      </c>
      <c r="AC1910" t="s">
        <v>255</v>
      </c>
      <c r="AD1910" t="s">
        <v>135</v>
      </c>
      <c r="AE1910" t="s">
        <v>247</v>
      </c>
      <c r="AF1910" t="s">
        <v>3326</v>
      </c>
      <c r="AG1910">
        <v>2</v>
      </c>
    </row>
    <row r="1911" spans="1:33" x14ac:dyDescent="0.35">
      <c r="A1911" t="s">
        <v>321</v>
      </c>
      <c r="B1911">
        <v>6409241</v>
      </c>
      <c r="C1911" t="s">
        <v>138</v>
      </c>
      <c r="D1911" t="s">
        <v>501</v>
      </c>
      <c r="E1911" t="s">
        <v>310</v>
      </c>
      <c r="F1911" t="s">
        <v>133</v>
      </c>
      <c r="G1911" t="s">
        <v>132</v>
      </c>
      <c r="H1911">
        <v>45809</v>
      </c>
      <c r="I1911">
        <v>45838</v>
      </c>
      <c r="J1911" t="s">
        <v>3478</v>
      </c>
      <c r="K1911">
        <v>1291900</v>
      </c>
      <c r="L1911" t="s">
        <v>322</v>
      </c>
      <c r="O1911">
        <v>10014727</v>
      </c>
      <c r="P1911" t="s">
        <v>185</v>
      </c>
      <c r="Q1911">
        <v>0</v>
      </c>
      <c r="R1911" t="s">
        <v>349</v>
      </c>
      <c r="S1911" t="s">
        <v>347</v>
      </c>
      <c r="T1911">
        <v>11387504</v>
      </c>
      <c r="U1911">
        <v>45386</v>
      </c>
      <c r="V1911">
        <v>45809</v>
      </c>
      <c r="W1911">
        <v>45805</v>
      </c>
      <c r="X1911">
        <v>0</v>
      </c>
      <c r="Y1911">
        <v>1290900</v>
      </c>
      <c r="Z1911" t="s">
        <v>1568</v>
      </c>
      <c r="AA1911" t="s">
        <v>249</v>
      </c>
      <c r="AB1911" t="s">
        <v>121</v>
      </c>
      <c r="AC1911" t="s">
        <v>255</v>
      </c>
      <c r="AD1911" t="s">
        <v>122</v>
      </c>
      <c r="AE1911" t="s">
        <v>249</v>
      </c>
      <c r="AF1911" t="s">
        <v>1812</v>
      </c>
      <c r="AG1911">
        <v>0</v>
      </c>
    </row>
    <row r="1912" spans="1:33" x14ac:dyDescent="0.35">
      <c r="A1912" t="s">
        <v>321</v>
      </c>
      <c r="B1912">
        <v>6409217</v>
      </c>
      <c r="C1912" t="s">
        <v>138</v>
      </c>
      <c r="D1912" t="s">
        <v>502</v>
      </c>
      <c r="E1912" t="s">
        <v>310</v>
      </c>
      <c r="F1912" t="s">
        <v>133</v>
      </c>
      <c r="G1912" t="s">
        <v>147</v>
      </c>
      <c r="H1912">
        <v>45808</v>
      </c>
      <c r="I1912">
        <v>45808</v>
      </c>
      <c r="J1912" t="s">
        <v>856</v>
      </c>
      <c r="K1912">
        <v>1291900</v>
      </c>
      <c r="L1912" t="s">
        <v>322</v>
      </c>
      <c r="O1912">
        <v>10014727</v>
      </c>
      <c r="P1912" t="s">
        <v>185</v>
      </c>
      <c r="Q1912">
        <v>0</v>
      </c>
      <c r="R1912" t="s">
        <v>349</v>
      </c>
      <c r="S1912" t="s">
        <v>347</v>
      </c>
      <c r="T1912">
        <v>11387503</v>
      </c>
      <c r="U1912">
        <v>45386</v>
      </c>
      <c r="V1912">
        <v>45808</v>
      </c>
      <c r="W1912">
        <v>45805</v>
      </c>
      <c r="X1912">
        <v>0</v>
      </c>
      <c r="Y1912">
        <v>1290900</v>
      </c>
      <c r="Z1912" t="s">
        <v>1568</v>
      </c>
      <c r="AA1912" t="s">
        <v>249</v>
      </c>
      <c r="AB1912" t="s">
        <v>121</v>
      </c>
      <c r="AC1912" t="s">
        <v>255</v>
      </c>
      <c r="AD1912" t="s">
        <v>141</v>
      </c>
      <c r="AE1912" t="s">
        <v>249</v>
      </c>
      <c r="AF1912" t="s">
        <v>3326</v>
      </c>
      <c r="AG1912">
        <v>0</v>
      </c>
    </row>
    <row r="1913" spans="1:33" x14ac:dyDescent="0.35">
      <c r="A1913" t="s">
        <v>321</v>
      </c>
      <c r="B1913">
        <v>6408479</v>
      </c>
      <c r="C1913" t="s">
        <v>138</v>
      </c>
      <c r="D1913" t="s">
        <v>503</v>
      </c>
      <c r="E1913" t="s">
        <v>310</v>
      </c>
      <c r="F1913" t="s">
        <v>133</v>
      </c>
      <c r="G1913" t="s">
        <v>132</v>
      </c>
      <c r="H1913">
        <v>45809</v>
      </c>
      <c r="I1913">
        <v>45838</v>
      </c>
      <c r="J1913" t="s">
        <v>3478</v>
      </c>
      <c r="K1913">
        <v>1291900</v>
      </c>
      <c r="L1913" t="s">
        <v>322</v>
      </c>
      <c r="O1913">
        <v>10014727</v>
      </c>
      <c r="P1913" t="s">
        <v>185</v>
      </c>
      <c r="Q1913">
        <v>0</v>
      </c>
      <c r="R1913" t="s">
        <v>349</v>
      </c>
      <c r="S1913" t="s">
        <v>347</v>
      </c>
      <c r="T1913">
        <v>11387502</v>
      </c>
      <c r="U1913">
        <v>45383</v>
      </c>
      <c r="V1913">
        <v>45809</v>
      </c>
      <c r="W1913">
        <v>45805</v>
      </c>
      <c r="X1913">
        <v>0</v>
      </c>
      <c r="Y1913">
        <v>1290900</v>
      </c>
      <c r="Z1913" t="s">
        <v>1568</v>
      </c>
      <c r="AA1913" t="s">
        <v>249</v>
      </c>
      <c r="AB1913" t="s">
        <v>121</v>
      </c>
      <c r="AC1913" t="s">
        <v>255</v>
      </c>
      <c r="AD1913" t="s">
        <v>122</v>
      </c>
      <c r="AE1913" t="s">
        <v>249</v>
      </c>
      <c r="AF1913" t="s">
        <v>1812</v>
      </c>
      <c r="AG1913">
        <v>0</v>
      </c>
    </row>
    <row r="1914" spans="1:33" x14ac:dyDescent="0.35">
      <c r="A1914" t="s">
        <v>321</v>
      </c>
      <c r="B1914">
        <v>6408476</v>
      </c>
      <c r="C1914" t="s">
        <v>138</v>
      </c>
      <c r="D1914" t="s">
        <v>504</v>
      </c>
      <c r="E1914" t="s">
        <v>310</v>
      </c>
      <c r="F1914" t="s">
        <v>133</v>
      </c>
      <c r="G1914" t="s">
        <v>132</v>
      </c>
      <c r="H1914">
        <v>45809</v>
      </c>
      <c r="I1914">
        <v>45838</v>
      </c>
      <c r="J1914" t="s">
        <v>3478</v>
      </c>
      <c r="K1914">
        <v>1291900</v>
      </c>
      <c r="L1914" t="s">
        <v>322</v>
      </c>
      <c r="O1914">
        <v>10014727</v>
      </c>
      <c r="P1914" t="s">
        <v>185</v>
      </c>
      <c r="Q1914">
        <v>0</v>
      </c>
      <c r="R1914" t="s">
        <v>349</v>
      </c>
      <c r="S1914" t="s">
        <v>347</v>
      </c>
      <c r="T1914">
        <v>11387501</v>
      </c>
      <c r="U1914">
        <v>45383</v>
      </c>
      <c r="V1914">
        <v>45809</v>
      </c>
      <c r="W1914">
        <v>45805</v>
      </c>
      <c r="X1914">
        <v>0</v>
      </c>
      <c r="Y1914">
        <v>1290900</v>
      </c>
      <c r="Z1914" t="s">
        <v>1568</v>
      </c>
      <c r="AA1914" t="s">
        <v>249</v>
      </c>
      <c r="AB1914" t="s">
        <v>121</v>
      </c>
      <c r="AC1914" t="s">
        <v>255</v>
      </c>
      <c r="AD1914" t="s">
        <v>122</v>
      </c>
      <c r="AE1914" t="s">
        <v>249</v>
      </c>
      <c r="AF1914" t="s">
        <v>1812</v>
      </c>
      <c r="AG1914">
        <v>0</v>
      </c>
    </row>
    <row r="1915" spans="1:33" x14ac:dyDescent="0.35">
      <c r="A1915" t="s">
        <v>321</v>
      </c>
      <c r="B1915">
        <v>6408475</v>
      </c>
      <c r="C1915" t="s">
        <v>138</v>
      </c>
      <c r="D1915" t="s">
        <v>505</v>
      </c>
      <c r="E1915" t="s">
        <v>310</v>
      </c>
      <c r="F1915" t="s">
        <v>133</v>
      </c>
      <c r="G1915" t="s">
        <v>132</v>
      </c>
      <c r="H1915">
        <v>45809</v>
      </c>
      <c r="I1915">
        <v>45838</v>
      </c>
      <c r="J1915" t="s">
        <v>3478</v>
      </c>
      <c r="K1915">
        <v>1291900</v>
      </c>
      <c r="L1915" t="s">
        <v>322</v>
      </c>
      <c r="O1915">
        <v>10014727</v>
      </c>
      <c r="P1915" t="s">
        <v>185</v>
      </c>
      <c r="Q1915">
        <v>0</v>
      </c>
      <c r="R1915" t="s">
        <v>349</v>
      </c>
      <c r="S1915" t="s">
        <v>347</v>
      </c>
      <c r="T1915">
        <v>11387500</v>
      </c>
      <c r="U1915">
        <v>45383</v>
      </c>
      <c r="V1915">
        <v>45809</v>
      </c>
      <c r="W1915">
        <v>45805</v>
      </c>
      <c r="X1915">
        <v>0</v>
      </c>
      <c r="Y1915">
        <v>1290900</v>
      </c>
      <c r="Z1915" t="s">
        <v>1568</v>
      </c>
      <c r="AA1915" t="s">
        <v>249</v>
      </c>
      <c r="AB1915" t="s">
        <v>121</v>
      </c>
      <c r="AC1915" t="s">
        <v>255</v>
      </c>
      <c r="AD1915" t="s">
        <v>122</v>
      </c>
      <c r="AE1915" t="s">
        <v>249</v>
      </c>
      <c r="AF1915" t="s">
        <v>1812</v>
      </c>
      <c r="AG1915">
        <v>0</v>
      </c>
    </row>
    <row r="1916" spans="1:33" x14ac:dyDescent="0.35">
      <c r="A1916" t="s">
        <v>257</v>
      </c>
      <c r="B1916">
        <v>6407964</v>
      </c>
      <c r="C1916" t="s">
        <v>138</v>
      </c>
      <c r="D1916" t="s">
        <v>195</v>
      </c>
      <c r="E1916" t="s">
        <v>310</v>
      </c>
      <c r="F1916" t="s">
        <v>133</v>
      </c>
      <c r="G1916" t="s">
        <v>132</v>
      </c>
      <c r="H1916">
        <v>45809</v>
      </c>
      <c r="I1916">
        <v>45838</v>
      </c>
      <c r="J1916" t="s">
        <v>3478</v>
      </c>
      <c r="K1916">
        <v>1216100</v>
      </c>
      <c r="L1916" t="s">
        <v>258</v>
      </c>
      <c r="O1916">
        <v>10017881</v>
      </c>
      <c r="P1916" t="s">
        <v>196</v>
      </c>
      <c r="Q1916">
        <v>0</v>
      </c>
      <c r="R1916" t="s">
        <v>349</v>
      </c>
      <c r="S1916" t="s">
        <v>347</v>
      </c>
      <c r="T1916">
        <v>11390491</v>
      </c>
      <c r="U1916">
        <v>45382</v>
      </c>
      <c r="V1916">
        <v>45809</v>
      </c>
      <c r="W1916">
        <v>45805</v>
      </c>
      <c r="X1916">
        <v>0</v>
      </c>
      <c r="Y1916">
        <v>1290900</v>
      </c>
      <c r="Z1916" t="s">
        <v>1568</v>
      </c>
      <c r="AA1916" t="s">
        <v>249</v>
      </c>
      <c r="AB1916" t="s">
        <v>121</v>
      </c>
      <c r="AC1916" t="s">
        <v>255</v>
      </c>
      <c r="AD1916" t="s">
        <v>122</v>
      </c>
      <c r="AE1916" t="s">
        <v>249</v>
      </c>
      <c r="AF1916" t="s">
        <v>1812</v>
      </c>
      <c r="AG1916">
        <v>0</v>
      </c>
    </row>
    <row r="1917" spans="1:33" x14ac:dyDescent="0.35">
      <c r="A1917" t="s">
        <v>429</v>
      </c>
      <c r="B1917">
        <v>6404247</v>
      </c>
      <c r="C1917" t="s">
        <v>507</v>
      </c>
      <c r="D1917" t="s">
        <v>508</v>
      </c>
      <c r="E1917" t="s">
        <v>310</v>
      </c>
      <c r="F1917" t="s">
        <v>410</v>
      </c>
      <c r="G1917" t="s">
        <v>226</v>
      </c>
      <c r="H1917">
        <v>45809</v>
      </c>
      <c r="I1917">
        <v>45809</v>
      </c>
      <c r="J1917" t="s">
        <v>856</v>
      </c>
      <c r="K1917">
        <v>1291900</v>
      </c>
      <c r="L1917" t="s">
        <v>431</v>
      </c>
      <c r="Q1917">
        <v>0</v>
      </c>
      <c r="R1917" t="s">
        <v>509</v>
      </c>
      <c r="S1917" t="s">
        <v>347</v>
      </c>
      <c r="T1917">
        <v>11385997</v>
      </c>
      <c r="U1917">
        <v>45375</v>
      </c>
      <c r="V1917">
        <v>45809</v>
      </c>
      <c r="W1917">
        <v>45805</v>
      </c>
      <c r="X1917">
        <v>0</v>
      </c>
      <c r="Y1917">
        <v>1290900</v>
      </c>
      <c r="Z1917" t="s">
        <v>1568</v>
      </c>
      <c r="AA1917" t="s">
        <v>249</v>
      </c>
      <c r="AB1917" t="s">
        <v>121</v>
      </c>
      <c r="AC1917" t="s">
        <v>255</v>
      </c>
      <c r="AD1917" t="s">
        <v>189</v>
      </c>
      <c r="AE1917" t="s">
        <v>249</v>
      </c>
      <c r="AF1917" t="s">
        <v>1812</v>
      </c>
      <c r="AG1917">
        <v>8</v>
      </c>
    </row>
    <row r="1918" spans="1:33" x14ac:dyDescent="0.35">
      <c r="A1918" t="s">
        <v>510</v>
      </c>
      <c r="B1918">
        <v>6401531</v>
      </c>
      <c r="C1918" t="s">
        <v>511</v>
      </c>
      <c r="D1918" t="s">
        <v>512</v>
      </c>
      <c r="E1918" t="s">
        <v>310</v>
      </c>
      <c r="F1918" t="s">
        <v>259</v>
      </c>
      <c r="G1918" t="s">
        <v>192</v>
      </c>
      <c r="H1918">
        <v>45761</v>
      </c>
      <c r="I1918">
        <v>45767</v>
      </c>
      <c r="J1918" t="s">
        <v>3448</v>
      </c>
      <c r="K1918">
        <v>1291900</v>
      </c>
      <c r="L1918" t="s">
        <v>513</v>
      </c>
      <c r="O1918">
        <v>10017159</v>
      </c>
      <c r="P1918" t="s">
        <v>514</v>
      </c>
      <c r="Q1918">
        <v>29576.18</v>
      </c>
      <c r="R1918" t="s">
        <v>515</v>
      </c>
      <c r="S1918" t="s">
        <v>269</v>
      </c>
      <c r="T1918">
        <v>11382866</v>
      </c>
      <c r="U1918">
        <v>45369</v>
      </c>
      <c r="V1918">
        <v>45761</v>
      </c>
      <c r="W1918">
        <v>45754</v>
      </c>
      <c r="X1918">
        <v>29576.18</v>
      </c>
      <c r="Y1918">
        <v>1290900</v>
      </c>
      <c r="Z1918" t="s">
        <v>1568</v>
      </c>
      <c r="AA1918" t="s">
        <v>249</v>
      </c>
      <c r="AB1918" t="s">
        <v>432</v>
      </c>
      <c r="AC1918" t="s">
        <v>255</v>
      </c>
      <c r="AD1918" t="s">
        <v>135</v>
      </c>
      <c r="AE1918" t="s">
        <v>249</v>
      </c>
      <c r="AF1918" t="s">
        <v>3326</v>
      </c>
      <c r="AG1918">
        <v>6</v>
      </c>
    </row>
    <row r="1919" spans="1:33" x14ac:dyDescent="0.35">
      <c r="A1919" t="s">
        <v>510</v>
      </c>
      <c r="B1919">
        <v>6399768</v>
      </c>
      <c r="C1919" t="s">
        <v>203</v>
      </c>
      <c r="D1919" t="s">
        <v>516</v>
      </c>
      <c r="E1919" t="s">
        <v>517</v>
      </c>
      <c r="F1919" t="s">
        <v>259</v>
      </c>
      <c r="G1919" t="s">
        <v>518</v>
      </c>
      <c r="H1919">
        <v>45761</v>
      </c>
      <c r="I1919">
        <v>45767</v>
      </c>
      <c r="J1919" t="s">
        <v>3448</v>
      </c>
      <c r="K1919">
        <v>1291900</v>
      </c>
      <c r="L1919" t="s">
        <v>513</v>
      </c>
      <c r="O1919">
        <v>10017159</v>
      </c>
      <c r="P1919" t="s">
        <v>514</v>
      </c>
      <c r="Q1919">
        <v>2740.09</v>
      </c>
      <c r="R1919" t="s">
        <v>519</v>
      </c>
      <c r="S1919" t="s">
        <v>269</v>
      </c>
      <c r="T1919">
        <v>11344949</v>
      </c>
      <c r="U1919">
        <v>45364</v>
      </c>
      <c r="V1919">
        <v>45761</v>
      </c>
      <c r="W1919">
        <v>45754</v>
      </c>
      <c r="X1919">
        <v>2740.09</v>
      </c>
      <c r="Y1919">
        <v>2290900</v>
      </c>
      <c r="Z1919" t="s">
        <v>1568</v>
      </c>
      <c r="AA1919" t="s">
        <v>249</v>
      </c>
      <c r="AB1919" t="s">
        <v>432</v>
      </c>
      <c r="AC1919" t="s">
        <v>255</v>
      </c>
      <c r="AD1919" t="s">
        <v>135</v>
      </c>
      <c r="AE1919" t="s">
        <v>249</v>
      </c>
      <c r="AF1919" t="s">
        <v>3326</v>
      </c>
      <c r="AG1919">
        <v>0</v>
      </c>
    </row>
    <row r="1920" spans="1:33" x14ac:dyDescent="0.35">
      <c r="A1920" t="s">
        <v>264</v>
      </c>
      <c r="B1920">
        <v>6397910</v>
      </c>
      <c r="C1920" t="s">
        <v>138</v>
      </c>
      <c r="D1920" t="s">
        <v>520</v>
      </c>
      <c r="E1920" t="s">
        <v>251</v>
      </c>
      <c r="F1920" t="s">
        <v>379</v>
      </c>
      <c r="G1920" t="s">
        <v>190</v>
      </c>
      <c r="H1920">
        <v>45808</v>
      </c>
      <c r="I1920">
        <v>45808</v>
      </c>
      <c r="J1920" t="s">
        <v>856</v>
      </c>
      <c r="K1920">
        <v>1291900</v>
      </c>
      <c r="L1920" t="s">
        <v>266</v>
      </c>
      <c r="Q1920">
        <v>0</v>
      </c>
      <c r="R1920" t="s">
        <v>254</v>
      </c>
      <c r="S1920" t="s">
        <v>347</v>
      </c>
      <c r="T1920">
        <v>11379735</v>
      </c>
      <c r="U1920">
        <v>45358</v>
      </c>
      <c r="V1920">
        <v>45808</v>
      </c>
      <c r="W1920">
        <v>45805</v>
      </c>
      <c r="X1920">
        <v>0</v>
      </c>
      <c r="Y1920">
        <v>1290900</v>
      </c>
      <c r="Z1920" t="s">
        <v>1568</v>
      </c>
      <c r="AA1920" t="s">
        <v>249</v>
      </c>
      <c r="AB1920" t="s">
        <v>121</v>
      </c>
      <c r="AC1920" t="s">
        <v>255</v>
      </c>
      <c r="AD1920" t="s">
        <v>189</v>
      </c>
      <c r="AE1920" t="s">
        <v>249</v>
      </c>
      <c r="AF1920" t="s">
        <v>1812</v>
      </c>
      <c r="AG1920">
        <v>24</v>
      </c>
    </row>
    <row r="1921" spans="1:33" x14ac:dyDescent="0.35">
      <c r="A1921" t="s">
        <v>156</v>
      </c>
      <c r="B1921">
        <v>6397718</v>
      </c>
      <c r="C1921" t="s">
        <v>138</v>
      </c>
      <c r="D1921" t="s">
        <v>521</v>
      </c>
      <c r="E1921" t="s">
        <v>251</v>
      </c>
      <c r="F1921" t="s">
        <v>125</v>
      </c>
      <c r="G1921" t="s">
        <v>136</v>
      </c>
      <c r="H1921">
        <v>45809</v>
      </c>
      <c r="I1921">
        <v>45809</v>
      </c>
      <c r="J1921" t="s">
        <v>856</v>
      </c>
      <c r="K1921">
        <v>2230131</v>
      </c>
      <c r="L1921" t="s">
        <v>311</v>
      </c>
      <c r="O1921">
        <v>10016283</v>
      </c>
      <c r="P1921" t="s">
        <v>156</v>
      </c>
      <c r="Q1921">
        <v>20681.080000000002</v>
      </c>
      <c r="R1921" t="s">
        <v>254</v>
      </c>
      <c r="S1921" t="s">
        <v>347</v>
      </c>
      <c r="T1921">
        <v>11379501</v>
      </c>
      <c r="U1921">
        <v>45358</v>
      </c>
      <c r="V1921">
        <v>45809</v>
      </c>
      <c r="W1921">
        <v>45805</v>
      </c>
      <c r="X1921">
        <v>20681.080000000002</v>
      </c>
      <c r="Y1921">
        <v>1290900</v>
      </c>
      <c r="Z1921" t="s">
        <v>1568</v>
      </c>
      <c r="AA1921" t="s">
        <v>249</v>
      </c>
      <c r="AB1921" t="s">
        <v>121</v>
      </c>
      <c r="AC1921" t="s">
        <v>255</v>
      </c>
      <c r="AD1921" t="s">
        <v>122</v>
      </c>
      <c r="AE1921" t="s">
        <v>249</v>
      </c>
      <c r="AF1921" t="s">
        <v>1812</v>
      </c>
      <c r="AG1921">
        <v>24</v>
      </c>
    </row>
    <row r="1922" spans="1:33" x14ac:dyDescent="0.35">
      <c r="A1922" t="s">
        <v>134</v>
      </c>
      <c r="B1922">
        <v>6396998</v>
      </c>
      <c r="C1922" t="s">
        <v>373</v>
      </c>
      <c r="D1922" t="s">
        <v>522</v>
      </c>
      <c r="E1922" t="s">
        <v>310</v>
      </c>
      <c r="F1922" t="s">
        <v>133</v>
      </c>
      <c r="G1922" t="s">
        <v>147</v>
      </c>
      <c r="H1922">
        <v>45845</v>
      </c>
      <c r="I1922">
        <v>45845</v>
      </c>
      <c r="J1922" t="s">
        <v>856</v>
      </c>
      <c r="K1922">
        <v>1210101</v>
      </c>
      <c r="L1922" t="s">
        <v>271</v>
      </c>
      <c r="O1922">
        <v>10014658</v>
      </c>
      <c r="P1922" t="s">
        <v>134</v>
      </c>
      <c r="Q1922">
        <v>0</v>
      </c>
      <c r="R1922" t="s">
        <v>254</v>
      </c>
      <c r="S1922" t="s">
        <v>7571</v>
      </c>
      <c r="T1922">
        <v>11378640</v>
      </c>
      <c r="U1922">
        <v>45356</v>
      </c>
      <c r="V1922">
        <v>45845</v>
      </c>
      <c r="W1922">
        <v>45841</v>
      </c>
      <c r="X1922">
        <v>0</v>
      </c>
      <c r="Y1922">
        <v>1290900</v>
      </c>
      <c r="Z1922" t="s">
        <v>1568</v>
      </c>
      <c r="AA1922" t="s">
        <v>248</v>
      </c>
      <c r="AB1922" t="s">
        <v>121</v>
      </c>
      <c r="AC1922" t="s">
        <v>255</v>
      </c>
      <c r="AD1922" t="s">
        <v>141</v>
      </c>
      <c r="AE1922" t="s">
        <v>248</v>
      </c>
      <c r="AF1922" t="s">
        <v>3326</v>
      </c>
      <c r="AG1922">
        <v>10</v>
      </c>
    </row>
    <row r="1923" spans="1:33" x14ac:dyDescent="0.35">
      <c r="A1923" t="s">
        <v>406</v>
      </c>
      <c r="B1923">
        <v>6395056</v>
      </c>
      <c r="C1923" t="s">
        <v>129</v>
      </c>
      <c r="D1923" t="s">
        <v>524</v>
      </c>
      <c r="E1923" t="s">
        <v>310</v>
      </c>
      <c r="F1923" t="s">
        <v>133</v>
      </c>
      <c r="G1923" t="s">
        <v>192</v>
      </c>
      <c r="H1923">
        <v>45778</v>
      </c>
      <c r="I1923">
        <v>45808</v>
      </c>
      <c r="J1923" t="s">
        <v>3331</v>
      </c>
      <c r="K1923">
        <v>1213130</v>
      </c>
      <c r="L1923" t="s">
        <v>407</v>
      </c>
      <c r="Q1923">
        <v>12331.09</v>
      </c>
      <c r="R1923" t="s">
        <v>343</v>
      </c>
      <c r="S1923" t="s">
        <v>329</v>
      </c>
      <c r="T1923">
        <v>11376641</v>
      </c>
      <c r="U1923">
        <v>45352</v>
      </c>
      <c r="V1923">
        <v>45778</v>
      </c>
      <c r="W1923">
        <v>45774</v>
      </c>
      <c r="X1923">
        <v>12331.09</v>
      </c>
      <c r="Y1923">
        <v>1290900</v>
      </c>
      <c r="Z1923" t="s">
        <v>1568</v>
      </c>
      <c r="AA1923" t="s">
        <v>245</v>
      </c>
      <c r="AB1923" t="s">
        <v>121</v>
      </c>
      <c r="AC1923" t="s">
        <v>255</v>
      </c>
      <c r="AD1923" t="s">
        <v>135</v>
      </c>
      <c r="AE1923" t="s">
        <v>245</v>
      </c>
      <c r="AF1923" t="s">
        <v>3326</v>
      </c>
      <c r="AG1923">
        <v>0</v>
      </c>
    </row>
    <row r="1924" spans="1:33" x14ac:dyDescent="0.35">
      <c r="A1924" t="s">
        <v>155</v>
      </c>
      <c r="B1924">
        <v>6389550</v>
      </c>
      <c r="C1924" t="s">
        <v>129</v>
      </c>
      <c r="D1924" t="s">
        <v>525</v>
      </c>
      <c r="E1924" t="s">
        <v>310</v>
      </c>
      <c r="F1924" t="s">
        <v>133</v>
      </c>
      <c r="G1924" t="s">
        <v>142</v>
      </c>
      <c r="H1924">
        <v>45809</v>
      </c>
      <c r="I1924">
        <v>45809</v>
      </c>
      <c r="J1924" t="s">
        <v>856</v>
      </c>
      <c r="K1924">
        <v>1215155</v>
      </c>
      <c r="L1924" t="s">
        <v>276</v>
      </c>
      <c r="O1924">
        <v>10014647</v>
      </c>
      <c r="P1924" t="s">
        <v>155</v>
      </c>
      <c r="Q1924">
        <v>0</v>
      </c>
      <c r="R1924" t="s">
        <v>343</v>
      </c>
      <c r="S1924" t="s">
        <v>343</v>
      </c>
      <c r="T1924">
        <v>11370020</v>
      </c>
      <c r="U1924">
        <v>45339</v>
      </c>
      <c r="V1924">
        <v>45809</v>
      </c>
      <c r="W1924">
        <v>45785</v>
      </c>
      <c r="X1924">
        <v>0</v>
      </c>
      <c r="Y1924">
        <v>1290900</v>
      </c>
      <c r="Z1924" t="s">
        <v>1568</v>
      </c>
      <c r="AA1924" t="s">
        <v>246</v>
      </c>
      <c r="AB1924" t="s">
        <v>121</v>
      </c>
      <c r="AC1924" t="s">
        <v>255</v>
      </c>
      <c r="AD1924" t="s">
        <v>141</v>
      </c>
      <c r="AE1924" t="s">
        <v>246</v>
      </c>
      <c r="AF1924" t="s">
        <v>3326</v>
      </c>
      <c r="AG1924">
        <v>8</v>
      </c>
    </row>
    <row r="1925" spans="1:33" x14ac:dyDescent="0.35">
      <c r="A1925" t="s">
        <v>272</v>
      </c>
      <c r="B1925">
        <v>6388124</v>
      </c>
      <c r="C1925" t="s">
        <v>123</v>
      </c>
      <c r="D1925" t="s">
        <v>526</v>
      </c>
      <c r="E1925" t="s">
        <v>310</v>
      </c>
      <c r="F1925" t="s">
        <v>143</v>
      </c>
      <c r="G1925" t="s">
        <v>147</v>
      </c>
      <c r="H1925">
        <v>45889</v>
      </c>
      <c r="I1925">
        <v>45889</v>
      </c>
      <c r="J1925" t="s">
        <v>856</v>
      </c>
      <c r="K1925">
        <v>1210102</v>
      </c>
      <c r="L1925" t="s">
        <v>273</v>
      </c>
      <c r="O1925">
        <v>10017653</v>
      </c>
      <c r="P1925" t="s">
        <v>165</v>
      </c>
      <c r="Q1925">
        <v>0</v>
      </c>
      <c r="R1925" t="s">
        <v>349</v>
      </c>
      <c r="S1925" t="s">
        <v>296</v>
      </c>
      <c r="T1925">
        <v>11341607</v>
      </c>
      <c r="U1925">
        <v>45335</v>
      </c>
      <c r="V1925">
        <v>45889</v>
      </c>
      <c r="W1925">
        <v>45848</v>
      </c>
      <c r="X1925">
        <v>0</v>
      </c>
      <c r="Y1925">
        <v>1290900</v>
      </c>
      <c r="Z1925" t="s">
        <v>1568</v>
      </c>
      <c r="AA1925" t="s">
        <v>248</v>
      </c>
      <c r="AB1925" t="s">
        <v>121</v>
      </c>
      <c r="AC1925" t="s">
        <v>255</v>
      </c>
      <c r="AD1925" t="s">
        <v>141</v>
      </c>
      <c r="AE1925" t="s">
        <v>248</v>
      </c>
      <c r="AF1925" t="s">
        <v>3326</v>
      </c>
      <c r="AG1925">
        <v>4</v>
      </c>
    </row>
    <row r="1926" spans="1:33" x14ac:dyDescent="0.35">
      <c r="A1926" t="s">
        <v>159</v>
      </c>
      <c r="B1926">
        <v>6385974</v>
      </c>
      <c r="C1926" t="s">
        <v>129</v>
      </c>
      <c r="D1926" t="s">
        <v>527</v>
      </c>
      <c r="E1926" t="s">
        <v>310</v>
      </c>
      <c r="F1926" t="s">
        <v>439</v>
      </c>
      <c r="G1926" t="s">
        <v>127</v>
      </c>
      <c r="H1926">
        <v>45839</v>
      </c>
      <c r="I1926">
        <v>45869</v>
      </c>
      <c r="J1926" t="s">
        <v>3476</v>
      </c>
      <c r="K1926">
        <v>1212121</v>
      </c>
      <c r="L1926" t="s">
        <v>398</v>
      </c>
      <c r="O1926">
        <v>10014599</v>
      </c>
      <c r="P1926" t="s">
        <v>159</v>
      </c>
      <c r="Q1926">
        <v>0</v>
      </c>
      <c r="R1926" t="s">
        <v>296</v>
      </c>
      <c r="S1926" t="s">
        <v>342</v>
      </c>
      <c r="T1926">
        <v>11316333</v>
      </c>
      <c r="U1926">
        <v>45330</v>
      </c>
      <c r="V1926">
        <v>45839</v>
      </c>
      <c r="W1926">
        <v>45835</v>
      </c>
      <c r="X1926">
        <v>0</v>
      </c>
      <c r="Y1926">
        <v>1290900</v>
      </c>
      <c r="Z1926" t="s">
        <v>1568</v>
      </c>
      <c r="AA1926" t="s">
        <v>247</v>
      </c>
      <c r="AB1926" t="s">
        <v>121</v>
      </c>
      <c r="AC1926" t="s">
        <v>255</v>
      </c>
      <c r="AD1926" t="s">
        <v>141</v>
      </c>
      <c r="AE1926" t="s">
        <v>247</v>
      </c>
      <c r="AF1926" t="s">
        <v>1812</v>
      </c>
      <c r="AG1926">
        <v>8</v>
      </c>
    </row>
    <row r="1927" spans="1:33" x14ac:dyDescent="0.35">
      <c r="A1927" t="s">
        <v>429</v>
      </c>
      <c r="B1927">
        <v>6385760</v>
      </c>
      <c r="C1927" t="s">
        <v>528</v>
      </c>
      <c r="D1927" t="s">
        <v>529</v>
      </c>
      <c r="E1927" t="s">
        <v>310</v>
      </c>
      <c r="F1927" t="s">
        <v>133</v>
      </c>
      <c r="G1927" t="s">
        <v>124</v>
      </c>
      <c r="H1927">
        <v>45809</v>
      </c>
      <c r="I1927">
        <v>45809</v>
      </c>
      <c r="J1927" t="s">
        <v>856</v>
      </c>
      <c r="K1927">
        <v>1291900</v>
      </c>
      <c r="L1927" t="s">
        <v>431</v>
      </c>
      <c r="Q1927">
        <v>0</v>
      </c>
      <c r="R1927" t="s">
        <v>343</v>
      </c>
      <c r="S1927" t="s">
        <v>347</v>
      </c>
      <c r="T1927">
        <v>11366035</v>
      </c>
      <c r="U1927">
        <v>45330</v>
      </c>
      <c r="V1927">
        <v>45809</v>
      </c>
      <c r="W1927">
        <v>45805</v>
      </c>
      <c r="X1927">
        <v>0</v>
      </c>
      <c r="Y1927">
        <v>1290900</v>
      </c>
      <c r="Z1927" t="s">
        <v>1568</v>
      </c>
      <c r="AA1927" t="s">
        <v>249</v>
      </c>
      <c r="AB1927" t="s">
        <v>121</v>
      </c>
      <c r="AC1927" t="s">
        <v>255</v>
      </c>
      <c r="AD1927" t="s">
        <v>122</v>
      </c>
      <c r="AE1927" t="s">
        <v>249</v>
      </c>
      <c r="AF1927" t="s">
        <v>1812</v>
      </c>
      <c r="AG1927">
        <v>4</v>
      </c>
    </row>
    <row r="1928" spans="1:33" x14ac:dyDescent="0.35">
      <c r="A1928" t="s">
        <v>134</v>
      </c>
      <c r="B1928">
        <v>6384954</v>
      </c>
      <c r="C1928" t="s">
        <v>123</v>
      </c>
      <c r="D1928" t="s">
        <v>530</v>
      </c>
      <c r="E1928" t="s">
        <v>310</v>
      </c>
      <c r="F1928" t="s">
        <v>125</v>
      </c>
      <c r="G1928" t="s">
        <v>136</v>
      </c>
      <c r="H1928">
        <v>45845</v>
      </c>
      <c r="I1928">
        <v>45845</v>
      </c>
      <c r="J1928" t="s">
        <v>856</v>
      </c>
      <c r="K1928">
        <v>1210101</v>
      </c>
      <c r="L1928" t="s">
        <v>271</v>
      </c>
      <c r="O1928">
        <v>10014658</v>
      </c>
      <c r="P1928" t="s">
        <v>134</v>
      </c>
      <c r="Q1928">
        <v>14977.6</v>
      </c>
      <c r="R1928" t="s">
        <v>342</v>
      </c>
      <c r="S1928" t="s">
        <v>342</v>
      </c>
      <c r="T1928">
        <v>11357972</v>
      </c>
      <c r="U1928">
        <v>45327</v>
      </c>
      <c r="V1928">
        <v>45845</v>
      </c>
      <c r="W1928">
        <v>45805</v>
      </c>
      <c r="X1928">
        <v>14977.6</v>
      </c>
      <c r="Y1928">
        <v>1290900</v>
      </c>
      <c r="Z1928" t="s">
        <v>1568</v>
      </c>
      <c r="AA1928" t="s">
        <v>248</v>
      </c>
      <c r="AB1928" t="s">
        <v>121</v>
      </c>
      <c r="AC1928" t="s">
        <v>255</v>
      </c>
      <c r="AD1928" t="s">
        <v>135</v>
      </c>
      <c r="AE1928" t="s">
        <v>248</v>
      </c>
      <c r="AF1928" t="s">
        <v>3326</v>
      </c>
      <c r="AG1928">
        <v>4</v>
      </c>
    </row>
    <row r="1929" spans="1:33" x14ac:dyDescent="0.35">
      <c r="A1929" t="s">
        <v>321</v>
      </c>
      <c r="B1929">
        <v>6384559</v>
      </c>
      <c r="C1929" t="s">
        <v>138</v>
      </c>
      <c r="D1929" t="s">
        <v>180</v>
      </c>
      <c r="E1929" t="s">
        <v>310</v>
      </c>
      <c r="F1929" t="s">
        <v>379</v>
      </c>
      <c r="G1929" t="s">
        <v>136</v>
      </c>
      <c r="H1929">
        <v>45808</v>
      </c>
      <c r="I1929">
        <v>45808</v>
      </c>
      <c r="J1929" t="s">
        <v>856</v>
      </c>
      <c r="K1929">
        <v>2230130</v>
      </c>
      <c r="L1929" t="s">
        <v>322</v>
      </c>
      <c r="O1929">
        <v>10017210</v>
      </c>
      <c r="P1929" t="s">
        <v>181</v>
      </c>
      <c r="Q1929">
        <v>846.11</v>
      </c>
      <c r="R1929" t="s">
        <v>342</v>
      </c>
      <c r="S1929" t="s">
        <v>347</v>
      </c>
      <c r="T1929">
        <v>11362862</v>
      </c>
      <c r="U1929">
        <v>45326</v>
      </c>
      <c r="V1929">
        <v>45808</v>
      </c>
      <c r="W1929">
        <v>45805</v>
      </c>
      <c r="X1929">
        <v>846.11</v>
      </c>
      <c r="Y1929">
        <v>1290900</v>
      </c>
      <c r="Z1929" t="s">
        <v>1568</v>
      </c>
      <c r="AA1929" t="s">
        <v>249</v>
      </c>
      <c r="AB1929" t="s">
        <v>121</v>
      </c>
      <c r="AC1929" t="s">
        <v>255</v>
      </c>
      <c r="AD1929" t="s">
        <v>135</v>
      </c>
      <c r="AE1929" t="s">
        <v>249</v>
      </c>
      <c r="AF1929" t="s">
        <v>3326</v>
      </c>
      <c r="AG1929">
        <v>4</v>
      </c>
    </row>
    <row r="1930" spans="1:33" x14ac:dyDescent="0.35">
      <c r="A1930" t="s">
        <v>218</v>
      </c>
      <c r="B1930">
        <v>6382661</v>
      </c>
      <c r="C1930" t="s">
        <v>129</v>
      </c>
      <c r="D1930" t="s">
        <v>531</v>
      </c>
      <c r="E1930" t="s">
        <v>310</v>
      </c>
      <c r="F1930" t="s">
        <v>125</v>
      </c>
      <c r="G1930" t="s">
        <v>532</v>
      </c>
      <c r="H1930">
        <v>45839</v>
      </c>
      <c r="I1930">
        <v>45869</v>
      </c>
      <c r="J1930" t="s">
        <v>3476</v>
      </c>
      <c r="K1930">
        <v>1215150</v>
      </c>
      <c r="L1930" t="s">
        <v>279</v>
      </c>
      <c r="O1930">
        <v>10014633</v>
      </c>
      <c r="P1930" t="s">
        <v>218</v>
      </c>
      <c r="Q1930">
        <v>112823.95</v>
      </c>
      <c r="R1930" t="s">
        <v>347</v>
      </c>
      <c r="S1930" t="s">
        <v>3901</v>
      </c>
      <c r="T1930">
        <v>11363202</v>
      </c>
      <c r="U1930">
        <v>45321</v>
      </c>
      <c r="V1930">
        <v>45839</v>
      </c>
      <c r="W1930">
        <v>45835</v>
      </c>
      <c r="X1930">
        <v>112823.95</v>
      </c>
      <c r="Y1930">
        <v>1290900</v>
      </c>
      <c r="Z1930" t="s">
        <v>1568</v>
      </c>
      <c r="AA1930" t="s">
        <v>246</v>
      </c>
      <c r="AB1930" t="s">
        <v>121</v>
      </c>
      <c r="AC1930" t="s">
        <v>255</v>
      </c>
      <c r="AD1930" t="s">
        <v>135</v>
      </c>
      <c r="AE1930" t="s">
        <v>246</v>
      </c>
      <c r="AF1930" t="s">
        <v>3326</v>
      </c>
      <c r="AG1930">
        <v>0</v>
      </c>
    </row>
    <row r="1931" spans="1:33" x14ac:dyDescent="0.35">
      <c r="A1931" t="s">
        <v>324</v>
      </c>
      <c r="B1931">
        <v>6379283</v>
      </c>
      <c r="C1931" t="s">
        <v>138</v>
      </c>
      <c r="D1931" t="s">
        <v>533</v>
      </c>
      <c r="E1931" t="s">
        <v>310</v>
      </c>
      <c r="F1931" t="s">
        <v>133</v>
      </c>
      <c r="G1931" t="s">
        <v>147</v>
      </c>
      <c r="H1931">
        <v>45808</v>
      </c>
      <c r="I1931">
        <v>45808</v>
      </c>
      <c r="J1931" t="s">
        <v>856</v>
      </c>
      <c r="K1931">
        <v>2230130</v>
      </c>
      <c r="L1931" t="s">
        <v>325</v>
      </c>
      <c r="O1931">
        <v>10015302</v>
      </c>
      <c r="P1931" t="s">
        <v>408</v>
      </c>
      <c r="Q1931">
        <v>0</v>
      </c>
      <c r="R1931" t="s">
        <v>254</v>
      </c>
      <c r="S1931" t="s">
        <v>347</v>
      </c>
      <c r="T1931">
        <v>11353211</v>
      </c>
      <c r="U1931">
        <v>45314</v>
      </c>
      <c r="V1931">
        <v>45808</v>
      </c>
      <c r="W1931">
        <v>45805</v>
      </c>
      <c r="X1931">
        <v>0</v>
      </c>
      <c r="Y1931">
        <v>1290900</v>
      </c>
      <c r="Z1931" t="s">
        <v>1568</v>
      </c>
      <c r="AA1931" t="s">
        <v>249</v>
      </c>
      <c r="AB1931" t="s">
        <v>121</v>
      </c>
      <c r="AC1931" t="s">
        <v>255</v>
      </c>
      <c r="AD1931" t="s">
        <v>141</v>
      </c>
      <c r="AE1931" t="s">
        <v>249</v>
      </c>
      <c r="AF1931" t="s">
        <v>3326</v>
      </c>
      <c r="AG1931">
        <v>0</v>
      </c>
    </row>
    <row r="1932" spans="1:33" x14ac:dyDescent="0.35">
      <c r="A1932" t="s">
        <v>175</v>
      </c>
      <c r="B1932">
        <v>6378180</v>
      </c>
      <c r="C1932" t="s">
        <v>138</v>
      </c>
      <c r="D1932" t="s">
        <v>174</v>
      </c>
      <c r="E1932" t="s">
        <v>310</v>
      </c>
      <c r="F1932" t="s">
        <v>125</v>
      </c>
      <c r="G1932" t="s">
        <v>423</v>
      </c>
      <c r="H1932">
        <v>45809</v>
      </c>
      <c r="I1932">
        <v>45809</v>
      </c>
      <c r="J1932" t="s">
        <v>856</v>
      </c>
      <c r="K1932">
        <v>1215158</v>
      </c>
      <c r="L1932" t="s">
        <v>394</v>
      </c>
      <c r="O1932">
        <v>10017395</v>
      </c>
      <c r="P1932" t="s">
        <v>175</v>
      </c>
      <c r="Q1932">
        <v>6329.28</v>
      </c>
      <c r="R1932" t="s">
        <v>254</v>
      </c>
      <c r="S1932" t="s">
        <v>347</v>
      </c>
      <c r="T1932">
        <v>11358553</v>
      </c>
      <c r="U1932">
        <v>45311</v>
      </c>
      <c r="V1932">
        <v>45809</v>
      </c>
      <c r="W1932">
        <v>45805</v>
      </c>
      <c r="X1932">
        <v>6329.28</v>
      </c>
      <c r="Y1932">
        <v>1290900</v>
      </c>
      <c r="Z1932" t="s">
        <v>1568</v>
      </c>
      <c r="AA1932" t="s">
        <v>249</v>
      </c>
      <c r="AB1932" t="s">
        <v>121</v>
      </c>
      <c r="AC1932" t="s">
        <v>255</v>
      </c>
      <c r="AD1932" t="s">
        <v>141</v>
      </c>
      <c r="AE1932" t="s">
        <v>249</v>
      </c>
      <c r="AF1932" t="s">
        <v>3326</v>
      </c>
      <c r="AG1932">
        <v>0</v>
      </c>
    </row>
    <row r="1933" spans="1:33" x14ac:dyDescent="0.35">
      <c r="A1933" t="s">
        <v>160</v>
      </c>
      <c r="B1933">
        <v>6378106</v>
      </c>
      <c r="C1933" t="s">
        <v>129</v>
      </c>
      <c r="D1933" t="s">
        <v>534</v>
      </c>
      <c r="E1933" t="s">
        <v>310</v>
      </c>
      <c r="F1933" t="s">
        <v>133</v>
      </c>
      <c r="G1933" t="s">
        <v>147</v>
      </c>
      <c r="H1933">
        <v>45873</v>
      </c>
      <c r="I1933">
        <v>45873</v>
      </c>
      <c r="J1933" t="s">
        <v>856</v>
      </c>
      <c r="K1933">
        <v>1212121</v>
      </c>
      <c r="L1933" t="s">
        <v>346</v>
      </c>
      <c r="O1933">
        <v>10014598</v>
      </c>
      <c r="P1933" t="s">
        <v>160</v>
      </c>
      <c r="Q1933">
        <v>0</v>
      </c>
      <c r="R1933" t="s">
        <v>342</v>
      </c>
      <c r="S1933" t="s">
        <v>342</v>
      </c>
      <c r="T1933">
        <v>11297594</v>
      </c>
      <c r="U1933">
        <v>45311</v>
      </c>
      <c r="V1933">
        <v>45873</v>
      </c>
      <c r="W1933">
        <v>45835</v>
      </c>
      <c r="X1933">
        <v>0</v>
      </c>
      <c r="Y1933">
        <v>1290900</v>
      </c>
      <c r="Z1933" t="s">
        <v>1568</v>
      </c>
      <c r="AA1933" t="s">
        <v>247</v>
      </c>
      <c r="AB1933" t="s">
        <v>121</v>
      </c>
      <c r="AC1933" t="s">
        <v>255</v>
      </c>
      <c r="AD1933" t="s">
        <v>141</v>
      </c>
      <c r="AE1933" t="s">
        <v>247</v>
      </c>
      <c r="AF1933" t="s">
        <v>3326</v>
      </c>
      <c r="AG1933">
        <v>4</v>
      </c>
    </row>
    <row r="1934" spans="1:33" x14ac:dyDescent="0.35">
      <c r="A1934" t="s">
        <v>257</v>
      </c>
      <c r="B1934">
        <v>6377112</v>
      </c>
      <c r="C1934" t="s">
        <v>138</v>
      </c>
      <c r="D1934" t="s">
        <v>535</v>
      </c>
      <c r="E1934" t="s">
        <v>310</v>
      </c>
      <c r="F1934" t="s">
        <v>133</v>
      </c>
      <c r="G1934" t="s">
        <v>147</v>
      </c>
      <c r="H1934">
        <v>45809</v>
      </c>
      <c r="I1934">
        <v>45838</v>
      </c>
      <c r="J1934" t="s">
        <v>3478</v>
      </c>
      <c r="K1934">
        <v>1216100</v>
      </c>
      <c r="L1934" t="s">
        <v>258</v>
      </c>
      <c r="O1934">
        <v>10017883</v>
      </c>
      <c r="P1934" t="s">
        <v>261</v>
      </c>
      <c r="Q1934">
        <v>0</v>
      </c>
      <c r="R1934" t="s">
        <v>342</v>
      </c>
      <c r="S1934" t="s">
        <v>347</v>
      </c>
      <c r="T1934">
        <v>11353239</v>
      </c>
      <c r="U1934">
        <v>45309</v>
      </c>
      <c r="V1934">
        <v>45809</v>
      </c>
      <c r="W1934">
        <v>45805</v>
      </c>
      <c r="X1934">
        <v>0</v>
      </c>
      <c r="Y1934">
        <v>1290900</v>
      </c>
      <c r="Z1934" t="s">
        <v>1568</v>
      </c>
      <c r="AA1934" t="s">
        <v>249</v>
      </c>
      <c r="AB1934" t="s">
        <v>121</v>
      </c>
      <c r="AC1934" t="s">
        <v>255</v>
      </c>
      <c r="AD1934" t="s">
        <v>141</v>
      </c>
      <c r="AE1934" t="s">
        <v>249</v>
      </c>
      <c r="AF1934" t="s">
        <v>1812</v>
      </c>
      <c r="AG1934">
        <v>0</v>
      </c>
    </row>
    <row r="1935" spans="1:33" x14ac:dyDescent="0.35">
      <c r="A1935" t="s">
        <v>337</v>
      </c>
      <c r="B1935">
        <v>6376882</v>
      </c>
      <c r="C1935" t="s">
        <v>129</v>
      </c>
      <c r="D1935" t="s">
        <v>536</v>
      </c>
      <c r="E1935" t="s">
        <v>310</v>
      </c>
      <c r="F1935" t="s">
        <v>133</v>
      </c>
      <c r="G1935" t="s">
        <v>147</v>
      </c>
      <c r="H1935">
        <v>45873</v>
      </c>
      <c r="I1935">
        <v>45873</v>
      </c>
      <c r="J1935" t="s">
        <v>856</v>
      </c>
      <c r="K1935">
        <v>1212121</v>
      </c>
      <c r="L1935" t="s">
        <v>338</v>
      </c>
      <c r="O1935">
        <v>10014600</v>
      </c>
      <c r="P1935" t="s">
        <v>337</v>
      </c>
      <c r="Q1935">
        <v>0</v>
      </c>
      <c r="R1935" t="s">
        <v>349</v>
      </c>
      <c r="S1935" t="s">
        <v>342</v>
      </c>
      <c r="T1935">
        <v>11355158</v>
      </c>
      <c r="U1935">
        <v>45308</v>
      </c>
      <c r="V1935">
        <v>45873</v>
      </c>
      <c r="W1935">
        <v>45835</v>
      </c>
      <c r="X1935">
        <v>0</v>
      </c>
      <c r="Y1935">
        <v>1290900</v>
      </c>
      <c r="Z1935" t="s">
        <v>1568</v>
      </c>
      <c r="AA1935" t="s">
        <v>247</v>
      </c>
      <c r="AB1935" t="s">
        <v>121</v>
      </c>
      <c r="AC1935" t="s">
        <v>255</v>
      </c>
      <c r="AD1935" t="s">
        <v>141</v>
      </c>
      <c r="AE1935" t="s">
        <v>247</v>
      </c>
      <c r="AF1935" t="s">
        <v>3326</v>
      </c>
      <c r="AG1935">
        <v>24</v>
      </c>
    </row>
    <row r="1936" spans="1:33" x14ac:dyDescent="0.35">
      <c r="A1936" t="s">
        <v>159</v>
      </c>
      <c r="B1936">
        <v>6376860</v>
      </c>
      <c r="C1936" t="s">
        <v>129</v>
      </c>
      <c r="D1936" t="s">
        <v>5630</v>
      </c>
      <c r="E1936" t="s">
        <v>310</v>
      </c>
      <c r="F1936" t="s">
        <v>133</v>
      </c>
      <c r="G1936" t="s">
        <v>192</v>
      </c>
      <c r="H1936">
        <v>45873</v>
      </c>
      <c r="I1936">
        <v>45873</v>
      </c>
      <c r="J1936" t="s">
        <v>856</v>
      </c>
      <c r="K1936">
        <v>1212121</v>
      </c>
      <c r="L1936" t="s">
        <v>398</v>
      </c>
      <c r="O1936">
        <v>10014599</v>
      </c>
      <c r="P1936" t="s">
        <v>159</v>
      </c>
      <c r="Q1936">
        <v>45185.599999999999</v>
      </c>
      <c r="R1936" t="s">
        <v>349</v>
      </c>
      <c r="S1936" t="s">
        <v>342</v>
      </c>
      <c r="T1936">
        <v>11355155</v>
      </c>
      <c r="U1936">
        <v>45308</v>
      </c>
      <c r="V1936">
        <v>45873</v>
      </c>
      <c r="W1936">
        <v>45835</v>
      </c>
      <c r="X1936">
        <v>45185.599999999999</v>
      </c>
      <c r="Y1936">
        <v>1290900</v>
      </c>
      <c r="Z1936" t="s">
        <v>1568</v>
      </c>
      <c r="AA1936" t="s">
        <v>247</v>
      </c>
      <c r="AB1936" t="s">
        <v>121</v>
      </c>
      <c r="AC1936" t="s">
        <v>255</v>
      </c>
      <c r="AD1936" t="s">
        <v>135</v>
      </c>
      <c r="AE1936" t="s">
        <v>247</v>
      </c>
      <c r="AF1936" t="s">
        <v>3326</v>
      </c>
      <c r="AG1936">
        <v>24</v>
      </c>
    </row>
    <row r="1937" spans="1:33" x14ac:dyDescent="0.35">
      <c r="A1937" t="s">
        <v>128</v>
      </c>
      <c r="B1937">
        <v>6375383</v>
      </c>
      <c r="C1937" t="s">
        <v>123</v>
      </c>
      <c r="D1937" t="s">
        <v>537</v>
      </c>
      <c r="E1937" t="s">
        <v>310</v>
      </c>
      <c r="F1937" t="s">
        <v>133</v>
      </c>
      <c r="G1937" t="s">
        <v>147</v>
      </c>
      <c r="H1937">
        <v>45889</v>
      </c>
      <c r="I1937">
        <v>45889</v>
      </c>
      <c r="J1937" t="s">
        <v>856</v>
      </c>
      <c r="K1937">
        <v>1210100</v>
      </c>
      <c r="L1937" t="s">
        <v>390</v>
      </c>
      <c r="O1937">
        <v>10014594</v>
      </c>
      <c r="P1937" t="s">
        <v>128</v>
      </c>
      <c r="Q1937">
        <v>0</v>
      </c>
      <c r="R1937" t="s">
        <v>342</v>
      </c>
      <c r="S1937" t="s">
        <v>296</v>
      </c>
      <c r="T1937">
        <v>11315142</v>
      </c>
      <c r="U1937">
        <v>45303</v>
      </c>
      <c r="V1937">
        <v>45889</v>
      </c>
      <c r="W1937">
        <v>45848</v>
      </c>
      <c r="X1937">
        <v>0</v>
      </c>
      <c r="Y1937">
        <v>1290900</v>
      </c>
      <c r="Z1937" t="s">
        <v>1568</v>
      </c>
      <c r="AA1937" t="s">
        <v>248</v>
      </c>
      <c r="AB1937" t="s">
        <v>121</v>
      </c>
      <c r="AC1937" t="s">
        <v>255</v>
      </c>
      <c r="AD1937" t="s">
        <v>141</v>
      </c>
      <c r="AE1937" t="s">
        <v>248</v>
      </c>
      <c r="AF1937" t="s">
        <v>3326</v>
      </c>
      <c r="AG1937">
        <v>0</v>
      </c>
    </row>
    <row r="1938" spans="1:33" x14ac:dyDescent="0.35">
      <c r="A1938" t="s">
        <v>202</v>
      </c>
      <c r="B1938">
        <v>6374807</v>
      </c>
      <c r="C1938" t="s">
        <v>129</v>
      </c>
      <c r="D1938" t="s">
        <v>3387</v>
      </c>
      <c r="E1938" t="s">
        <v>310</v>
      </c>
      <c r="F1938" t="s">
        <v>125</v>
      </c>
      <c r="G1938" t="s">
        <v>416</v>
      </c>
      <c r="H1938">
        <v>45839</v>
      </c>
      <c r="I1938">
        <v>45869</v>
      </c>
      <c r="J1938" t="s">
        <v>3476</v>
      </c>
      <c r="K1938">
        <v>1213130</v>
      </c>
      <c r="L1938" t="s">
        <v>396</v>
      </c>
      <c r="M1938">
        <v>45349</v>
      </c>
      <c r="O1938">
        <v>10014615</v>
      </c>
      <c r="P1938" t="s">
        <v>202</v>
      </c>
      <c r="Q1938">
        <v>16245.88</v>
      </c>
      <c r="R1938" t="s">
        <v>343</v>
      </c>
      <c r="S1938" t="s">
        <v>3901</v>
      </c>
      <c r="T1938">
        <v>11344807</v>
      </c>
      <c r="U1938">
        <v>45301</v>
      </c>
      <c r="V1938">
        <v>45839</v>
      </c>
      <c r="W1938">
        <v>45835</v>
      </c>
      <c r="X1938">
        <v>16245.88</v>
      </c>
      <c r="Y1938">
        <v>1290900</v>
      </c>
      <c r="Z1938" t="s">
        <v>1568</v>
      </c>
      <c r="AA1938" t="s">
        <v>245</v>
      </c>
      <c r="AB1938" t="s">
        <v>121</v>
      </c>
      <c r="AC1938" t="s">
        <v>255</v>
      </c>
      <c r="AD1938" t="s">
        <v>135</v>
      </c>
      <c r="AE1938" t="s">
        <v>245</v>
      </c>
      <c r="AF1938" t="s">
        <v>3326</v>
      </c>
      <c r="AG1938">
        <v>48</v>
      </c>
    </row>
    <row r="1939" spans="1:33" x14ac:dyDescent="0.35">
      <c r="A1939" t="s">
        <v>209</v>
      </c>
      <c r="B1939">
        <v>6374713</v>
      </c>
      <c r="C1939" t="s">
        <v>129</v>
      </c>
      <c r="D1939" t="s">
        <v>539</v>
      </c>
      <c r="E1939" t="s">
        <v>310</v>
      </c>
      <c r="F1939" t="s">
        <v>133</v>
      </c>
      <c r="G1939" t="s">
        <v>147</v>
      </c>
      <c r="H1939">
        <v>45809</v>
      </c>
      <c r="I1939">
        <v>45809</v>
      </c>
      <c r="J1939" t="s">
        <v>856</v>
      </c>
      <c r="K1939">
        <v>1215152</v>
      </c>
      <c r="L1939" t="s">
        <v>280</v>
      </c>
      <c r="O1939">
        <v>10014630</v>
      </c>
      <c r="P1939" t="s">
        <v>209</v>
      </c>
      <c r="Q1939">
        <v>0</v>
      </c>
      <c r="R1939" t="s">
        <v>343</v>
      </c>
      <c r="S1939" t="s">
        <v>343</v>
      </c>
      <c r="T1939">
        <v>11342345</v>
      </c>
      <c r="U1939">
        <v>45301</v>
      </c>
      <c r="V1939">
        <v>45809</v>
      </c>
      <c r="W1939">
        <v>45776</v>
      </c>
      <c r="X1939">
        <v>0</v>
      </c>
      <c r="Y1939">
        <v>1290900</v>
      </c>
      <c r="Z1939" t="s">
        <v>1568</v>
      </c>
      <c r="AA1939" t="s">
        <v>246</v>
      </c>
      <c r="AB1939" t="s">
        <v>121</v>
      </c>
      <c r="AC1939" t="s">
        <v>255</v>
      </c>
      <c r="AD1939" t="s">
        <v>141</v>
      </c>
      <c r="AE1939" t="s">
        <v>246</v>
      </c>
      <c r="AF1939" t="s">
        <v>3326</v>
      </c>
      <c r="AG1939">
        <v>3</v>
      </c>
    </row>
    <row r="1940" spans="1:33" x14ac:dyDescent="0.35">
      <c r="A1940" t="s">
        <v>178</v>
      </c>
      <c r="B1940">
        <v>6374705</v>
      </c>
      <c r="C1940" t="s">
        <v>129</v>
      </c>
      <c r="D1940" t="s">
        <v>540</v>
      </c>
      <c r="E1940" t="s">
        <v>310</v>
      </c>
      <c r="F1940" t="s">
        <v>133</v>
      </c>
      <c r="G1940" t="s">
        <v>132</v>
      </c>
      <c r="H1940">
        <v>45809</v>
      </c>
      <c r="I1940">
        <v>45809</v>
      </c>
      <c r="J1940" t="s">
        <v>856</v>
      </c>
      <c r="K1940">
        <v>1215154</v>
      </c>
      <c r="L1940" t="s">
        <v>392</v>
      </c>
      <c r="O1940">
        <v>10014644</v>
      </c>
      <c r="P1940" t="s">
        <v>178</v>
      </c>
      <c r="Q1940">
        <v>0</v>
      </c>
      <c r="R1940" t="s">
        <v>343</v>
      </c>
      <c r="S1940" t="s">
        <v>343</v>
      </c>
      <c r="T1940">
        <v>11341202</v>
      </c>
      <c r="U1940">
        <v>45301</v>
      </c>
      <c r="V1940">
        <v>45809</v>
      </c>
      <c r="W1940">
        <v>45776</v>
      </c>
      <c r="X1940">
        <v>0</v>
      </c>
      <c r="Y1940">
        <v>1290900</v>
      </c>
      <c r="Z1940" t="s">
        <v>1568</v>
      </c>
      <c r="AA1940" t="s">
        <v>246</v>
      </c>
      <c r="AB1940" t="s">
        <v>121</v>
      </c>
      <c r="AC1940" t="s">
        <v>255</v>
      </c>
      <c r="AD1940" t="s">
        <v>141</v>
      </c>
      <c r="AE1940" t="s">
        <v>246</v>
      </c>
      <c r="AF1940" t="s">
        <v>3326</v>
      </c>
      <c r="AG1940">
        <v>3</v>
      </c>
    </row>
    <row r="1941" spans="1:33" x14ac:dyDescent="0.35">
      <c r="A1941" t="s">
        <v>178</v>
      </c>
      <c r="B1941">
        <v>6374704</v>
      </c>
      <c r="C1941" t="s">
        <v>129</v>
      </c>
      <c r="D1941" t="s">
        <v>541</v>
      </c>
      <c r="E1941" t="s">
        <v>310</v>
      </c>
      <c r="F1941" t="s">
        <v>133</v>
      </c>
      <c r="G1941" t="s">
        <v>147</v>
      </c>
      <c r="H1941">
        <v>45809</v>
      </c>
      <c r="I1941">
        <v>45809</v>
      </c>
      <c r="J1941" t="s">
        <v>856</v>
      </c>
      <c r="K1941">
        <v>1215154</v>
      </c>
      <c r="L1941" t="s">
        <v>392</v>
      </c>
      <c r="O1941">
        <v>10014644</v>
      </c>
      <c r="P1941" t="s">
        <v>178</v>
      </c>
      <c r="Q1941">
        <v>0</v>
      </c>
      <c r="R1941" t="s">
        <v>343</v>
      </c>
      <c r="S1941" t="s">
        <v>343</v>
      </c>
      <c r="T1941">
        <v>11341198</v>
      </c>
      <c r="U1941">
        <v>45301</v>
      </c>
      <c r="V1941">
        <v>45809</v>
      </c>
      <c r="W1941">
        <v>45776</v>
      </c>
      <c r="X1941">
        <v>0</v>
      </c>
      <c r="Y1941">
        <v>1290900</v>
      </c>
      <c r="Z1941" t="s">
        <v>1568</v>
      </c>
      <c r="AA1941" t="s">
        <v>246</v>
      </c>
      <c r="AB1941" t="s">
        <v>121</v>
      </c>
      <c r="AC1941" t="s">
        <v>255</v>
      </c>
      <c r="AD1941" t="s">
        <v>141</v>
      </c>
      <c r="AE1941" t="s">
        <v>246</v>
      </c>
      <c r="AF1941" t="s">
        <v>3326</v>
      </c>
      <c r="AG1941">
        <v>3</v>
      </c>
    </row>
    <row r="1942" spans="1:33" x14ac:dyDescent="0.35">
      <c r="A1942" t="s">
        <v>156</v>
      </c>
      <c r="B1942">
        <v>6373391</v>
      </c>
      <c r="C1942" t="s">
        <v>138</v>
      </c>
      <c r="D1942" t="s">
        <v>542</v>
      </c>
      <c r="E1942" t="s">
        <v>310</v>
      </c>
      <c r="F1942" t="s">
        <v>133</v>
      </c>
      <c r="G1942" t="s">
        <v>147</v>
      </c>
      <c r="H1942">
        <v>45845</v>
      </c>
      <c r="I1942">
        <v>45845</v>
      </c>
      <c r="J1942" t="s">
        <v>856</v>
      </c>
      <c r="K1942">
        <v>2230131</v>
      </c>
      <c r="L1942" t="s">
        <v>311</v>
      </c>
      <c r="O1942">
        <v>10016283</v>
      </c>
      <c r="P1942" t="s">
        <v>156</v>
      </c>
      <c r="Q1942">
        <v>0</v>
      </c>
      <c r="R1942" t="s">
        <v>342</v>
      </c>
      <c r="S1942" t="s">
        <v>342</v>
      </c>
      <c r="T1942">
        <v>11353213</v>
      </c>
      <c r="U1942">
        <v>45297</v>
      </c>
      <c r="V1942">
        <v>45845</v>
      </c>
      <c r="W1942">
        <v>45805</v>
      </c>
      <c r="X1942">
        <v>0</v>
      </c>
      <c r="Y1942">
        <v>1290900</v>
      </c>
      <c r="Z1942" t="s">
        <v>1568</v>
      </c>
      <c r="AA1942" t="s">
        <v>249</v>
      </c>
      <c r="AB1942" t="s">
        <v>121</v>
      </c>
      <c r="AC1942" t="s">
        <v>255</v>
      </c>
      <c r="AD1942" t="s">
        <v>141</v>
      </c>
      <c r="AE1942" t="s">
        <v>249</v>
      </c>
      <c r="AF1942" t="s">
        <v>3326</v>
      </c>
      <c r="AG1942">
        <v>8</v>
      </c>
    </row>
    <row r="1943" spans="1:33" x14ac:dyDescent="0.35">
      <c r="A1943" t="s">
        <v>156</v>
      </c>
      <c r="B1943">
        <v>6372788</v>
      </c>
      <c r="C1943" t="s">
        <v>138</v>
      </c>
      <c r="D1943" t="s">
        <v>351</v>
      </c>
      <c r="E1943" t="s">
        <v>310</v>
      </c>
      <c r="F1943" t="s">
        <v>125</v>
      </c>
      <c r="G1943" t="s">
        <v>172</v>
      </c>
      <c r="H1943">
        <v>45809</v>
      </c>
      <c r="I1943">
        <v>45809</v>
      </c>
      <c r="J1943" t="s">
        <v>856</v>
      </c>
      <c r="K1943">
        <v>2230131</v>
      </c>
      <c r="L1943" t="s">
        <v>311</v>
      </c>
      <c r="M1943">
        <v>45311</v>
      </c>
      <c r="N1943">
        <v>45411</v>
      </c>
      <c r="O1943">
        <v>10016283</v>
      </c>
      <c r="P1943" t="s">
        <v>156</v>
      </c>
      <c r="Q1943">
        <v>3355.96</v>
      </c>
      <c r="R1943" t="s">
        <v>254</v>
      </c>
      <c r="S1943" t="s">
        <v>347</v>
      </c>
      <c r="T1943">
        <v>11352635</v>
      </c>
      <c r="U1943">
        <v>45295</v>
      </c>
      <c r="V1943">
        <v>45809</v>
      </c>
      <c r="W1943">
        <v>45805</v>
      </c>
      <c r="X1943">
        <v>3355.96</v>
      </c>
      <c r="Y1943">
        <v>1290900</v>
      </c>
      <c r="Z1943" t="s">
        <v>1568</v>
      </c>
      <c r="AA1943" t="s">
        <v>249</v>
      </c>
      <c r="AB1943" t="s">
        <v>121</v>
      </c>
      <c r="AC1943" t="s">
        <v>255</v>
      </c>
      <c r="AD1943" t="s">
        <v>135</v>
      </c>
      <c r="AE1943" t="s">
        <v>249</v>
      </c>
      <c r="AF1943" t="s">
        <v>3326</v>
      </c>
      <c r="AG1943">
        <v>0</v>
      </c>
    </row>
    <row r="1944" spans="1:33" x14ac:dyDescent="0.35">
      <c r="A1944" t="s">
        <v>264</v>
      </c>
      <c r="B1944">
        <v>6371966</v>
      </c>
      <c r="C1944" t="s">
        <v>138</v>
      </c>
      <c r="D1944" t="s">
        <v>544</v>
      </c>
      <c r="E1944" t="s">
        <v>310</v>
      </c>
      <c r="F1944" t="s">
        <v>379</v>
      </c>
      <c r="G1944" t="s">
        <v>136</v>
      </c>
      <c r="H1944">
        <v>45809</v>
      </c>
      <c r="I1944">
        <v>45809</v>
      </c>
      <c r="J1944" t="s">
        <v>856</v>
      </c>
      <c r="K1944">
        <v>1291900</v>
      </c>
      <c r="L1944" t="s">
        <v>266</v>
      </c>
      <c r="Q1944">
        <v>1721.86</v>
      </c>
      <c r="R1944" t="s">
        <v>296</v>
      </c>
      <c r="S1944" t="s">
        <v>347</v>
      </c>
      <c r="T1944">
        <v>11350301</v>
      </c>
      <c r="U1944">
        <v>45293</v>
      </c>
      <c r="V1944">
        <v>45809</v>
      </c>
      <c r="W1944">
        <v>45805</v>
      </c>
      <c r="X1944">
        <v>1721.86</v>
      </c>
      <c r="Y1944">
        <v>1290900</v>
      </c>
      <c r="Z1944" t="s">
        <v>1568</v>
      </c>
      <c r="AA1944" t="s">
        <v>249</v>
      </c>
      <c r="AB1944" t="s">
        <v>121</v>
      </c>
      <c r="AC1944" t="s">
        <v>255</v>
      </c>
      <c r="AD1944" t="s">
        <v>135</v>
      </c>
      <c r="AE1944" t="s">
        <v>249</v>
      </c>
      <c r="AF1944" t="s">
        <v>3326</v>
      </c>
      <c r="AG1944">
        <v>0</v>
      </c>
    </row>
    <row r="1945" spans="1:33" x14ac:dyDescent="0.35">
      <c r="A1945" t="s">
        <v>264</v>
      </c>
      <c r="B1945">
        <v>6370548</v>
      </c>
      <c r="C1945" t="s">
        <v>138</v>
      </c>
      <c r="D1945" t="s">
        <v>545</v>
      </c>
      <c r="E1945" t="s">
        <v>310</v>
      </c>
      <c r="F1945" t="s">
        <v>125</v>
      </c>
      <c r="G1945" t="s">
        <v>423</v>
      </c>
      <c r="H1945">
        <v>45809</v>
      </c>
      <c r="I1945">
        <v>45809</v>
      </c>
      <c r="J1945" t="s">
        <v>856</v>
      </c>
      <c r="K1945">
        <v>1291900</v>
      </c>
      <c r="L1945" t="s">
        <v>266</v>
      </c>
      <c r="Q1945">
        <v>237533.99</v>
      </c>
      <c r="R1945" t="s">
        <v>329</v>
      </c>
      <c r="S1945" t="s">
        <v>347</v>
      </c>
      <c r="T1945">
        <v>11310817</v>
      </c>
      <c r="U1945">
        <v>45289</v>
      </c>
      <c r="V1945">
        <v>45809</v>
      </c>
      <c r="W1945">
        <v>45805</v>
      </c>
      <c r="X1945">
        <v>237533.99</v>
      </c>
      <c r="Y1945">
        <v>1290900</v>
      </c>
      <c r="Z1945" t="s">
        <v>1568</v>
      </c>
      <c r="AA1945" t="s">
        <v>249</v>
      </c>
      <c r="AB1945" t="s">
        <v>121</v>
      </c>
      <c r="AC1945" t="s">
        <v>255</v>
      </c>
      <c r="AD1945" t="s">
        <v>141</v>
      </c>
      <c r="AE1945" t="s">
        <v>249</v>
      </c>
      <c r="AF1945" t="s">
        <v>3326</v>
      </c>
      <c r="AG1945">
        <v>0</v>
      </c>
    </row>
    <row r="1946" spans="1:33" x14ac:dyDescent="0.35">
      <c r="A1946" t="s">
        <v>429</v>
      </c>
      <c r="B1946">
        <v>6370456</v>
      </c>
      <c r="C1946" t="s">
        <v>138</v>
      </c>
      <c r="D1946" t="s">
        <v>546</v>
      </c>
      <c r="E1946" t="s">
        <v>310</v>
      </c>
      <c r="F1946" t="s">
        <v>125</v>
      </c>
      <c r="G1946" t="s">
        <v>127</v>
      </c>
      <c r="H1946">
        <v>45809</v>
      </c>
      <c r="I1946">
        <v>45809</v>
      </c>
      <c r="J1946" t="s">
        <v>856</v>
      </c>
      <c r="K1946">
        <v>1291900</v>
      </c>
      <c r="L1946" t="s">
        <v>431</v>
      </c>
      <c r="Q1946">
        <v>0</v>
      </c>
      <c r="R1946" t="s">
        <v>329</v>
      </c>
      <c r="S1946" t="s">
        <v>347</v>
      </c>
      <c r="T1946">
        <v>11349203</v>
      </c>
      <c r="U1946">
        <v>45289</v>
      </c>
      <c r="V1946">
        <v>45809</v>
      </c>
      <c r="W1946">
        <v>45805</v>
      </c>
      <c r="X1946">
        <v>0</v>
      </c>
      <c r="Y1946">
        <v>1290900</v>
      </c>
      <c r="Z1946" t="s">
        <v>1568</v>
      </c>
      <c r="AA1946" t="s">
        <v>249</v>
      </c>
      <c r="AB1946" t="s">
        <v>121</v>
      </c>
      <c r="AC1946" t="s">
        <v>255</v>
      </c>
      <c r="AD1946" t="s">
        <v>141</v>
      </c>
      <c r="AE1946" t="s">
        <v>249</v>
      </c>
      <c r="AF1946" t="s">
        <v>3326</v>
      </c>
      <c r="AG1946">
        <v>0</v>
      </c>
    </row>
    <row r="1947" spans="1:33" x14ac:dyDescent="0.35">
      <c r="A1947" t="s">
        <v>324</v>
      </c>
      <c r="B1947">
        <v>6370239</v>
      </c>
      <c r="C1947" t="s">
        <v>138</v>
      </c>
      <c r="D1947" t="s">
        <v>547</v>
      </c>
      <c r="E1947" t="s">
        <v>310</v>
      </c>
      <c r="F1947" t="s">
        <v>125</v>
      </c>
      <c r="G1947" t="s">
        <v>458</v>
      </c>
      <c r="H1947">
        <v>45809</v>
      </c>
      <c r="I1947">
        <v>45809</v>
      </c>
      <c r="J1947" t="s">
        <v>856</v>
      </c>
      <c r="K1947">
        <v>1291900</v>
      </c>
      <c r="L1947" t="s">
        <v>325</v>
      </c>
      <c r="O1947">
        <v>10014871</v>
      </c>
      <c r="P1947" t="s">
        <v>140</v>
      </c>
      <c r="Q1947">
        <v>0</v>
      </c>
      <c r="R1947" t="s">
        <v>254</v>
      </c>
      <c r="S1947" t="s">
        <v>347</v>
      </c>
      <c r="T1947">
        <v>11350040</v>
      </c>
      <c r="U1947">
        <v>45288</v>
      </c>
      <c r="V1947">
        <v>45809</v>
      </c>
      <c r="W1947">
        <v>45805</v>
      </c>
      <c r="X1947">
        <v>0</v>
      </c>
      <c r="Y1947">
        <v>1290900</v>
      </c>
      <c r="Z1947" t="s">
        <v>1568</v>
      </c>
      <c r="AA1947" t="s">
        <v>249</v>
      </c>
      <c r="AB1947" t="s">
        <v>121</v>
      </c>
      <c r="AC1947" t="s">
        <v>255</v>
      </c>
      <c r="AD1947" t="s">
        <v>189</v>
      </c>
      <c r="AE1947" t="s">
        <v>249</v>
      </c>
      <c r="AF1947" t="s">
        <v>1812</v>
      </c>
      <c r="AG1947">
        <v>8</v>
      </c>
    </row>
    <row r="1948" spans="1:33" x14ac:dyDescent="0.35">
      <c r="A1948" t="s">
        <v>288</v>
      </c>
      <c r="B1948">
        <v>6344670</v>
      </c>
      <c r="C1948" t="s">
        <v>123</v>
      </c>
      <c r="D1948" t="s">
        <v>548</v>
      </c>
      <c r="E1948" t="s">
        <v>310</v>
      </c>
      <c r="F1948" t="s">
        <v>133</v>
      </c>
      <c r="G1948" t="s">
        <v>212</v>
      </c>
      <c r="H1948">
        <v>45873</v>
      </c>
      <c r="I1948">
        <v>45873</v>
      </c>
      <c r="J1948" t="s">
        <v>856</v>
      </c>
      <c r="K1948">
        <v>1212120</v>
      </c>
      <c r="L1948" t="s">
        <v>289</v>
      </c>
      <c r="O1948">
        <v>10014653</v>
      </c>
      <c r="P1948" t="s">
        <v>288</v>
      </c>
      <c r="Q1948">
        <v>0</v>
      </c>
      <c r="R1948" t="s">
        <v>296</v>
      </c>
      <c r="S1948" t="s">
        <v>342</v>
      </c>
      <c r="T1948">
        <v>11323190</v>
      </c>
      <c r="U1948">
        <v>45224</v>
      </c>
      <c r="V1948">
        <v>45873</v>
      </c>
      <c r="W1948">
        <v>45835</v>
      </c>
      <c r="X1948">
        <v>0</v>
      </c>
      <c r="Y1948">
        <v>1290900</v>
      </c>
      <c r="Z1948" t="s">
        <v>1568</v>
      </c>
      <c r="AA1948" t="s">
        <v>247</v>
      </c>
      <c r="AB1948" t="s">
        <v>121</v>
      </c>
      <c r="AC1948" t="s">
        <v>255</v>
      </c>
      <c r="AD1948" t="s">
        <v>141</v>
      </c>
      <c r="AE1948" t="s">
        <v>247</v>
      </c>
      <c r="AF1948" t="s">
        <v>3326</v>
      </c>
      <c r="AG1948">
        <v>0</v>
      </c>
    </row>
    <row r="1949" spans="1:33" x14ac:dyDescent="0.35">
      <c r="A1949" t="s">
        <v>286</v>
      </c>
      <c r="B1949">
        <v>6333143</v>
      </c>
      <c r="C1949" t="s">
        <v>123</v>
      </c>
      <c r="D1949" t="s">
        <v>549</v>
      </c>
      <c r="E1949" t="s">
        <v>310</v>
      </c>
      <c r="F1949" t="s">
        <v>125</v>
      </c>
      <c r="G1949" t="s">
        <v>153</v>
      </c>
      <c r="H1949">
        <v>45873</v>
      </c>
      <c r="I1949">
        <v>45873</v>
      </c>
      <c r="J1949" t="s">
        <v>856</v>
      </c>
      <c r="K1949">
        <v>1212120</v>
      </c>
      <c r="L1949" t="s">
        <v>287</v>
      </c>
      <c r="O1949">
        <v>10014655</v>
      </c>
      <c r="P1949" t="s">
        <v>286</v>
      </c>
      <c r="Q1949">
        <v>0</v>
      </c>
      <c r="R1949" t="s">
        <v>349</v>
      </c>
      <c r="S1949" t="s">
        <v>342</v>
      </c>
      <c r="T1949">
        <v>11311107</v>
      </c>
      <c r="U1949">
        <v>45206</v>
      </c>
      <c r="V1949">
        <v>45873</v>
      </c>
      <c r="W1949">
        <v>45835</v>
      </c>
      <c r="X1949">
        <v>0</v>
      </c>
      <c r="Y1949">
        <v>1290900</v>
      </c>
      <c r="Z1949" t="s">
        <v>1568</v>
      </c>
      <c r="AA1949" t="s">
        <v>247</v>
      </c>
      <c r="AB1949" t="s">
        <v>121</v>
      </c>
      <c r="AC1949" t="s">
        <v>255</v>
      </c>
      <c r="AD1949" t="s">
        <v>141</v>
      </c>
      <c r="AE1949" t="s">
        <v>247</v>
      </c>
      <c r="AF1949" t="s">
        <v>3326</v>
      </c>
      <c r="AG1949">
        <v>2</v>
      </c>
    </row>
    <row r="1950" spans="1:33" x14ac:dyDescent="0.35">
      <c r="A1950" t="s">
        <v>286</v>
      </c>
      <c r="B1950">
        <v>6333141</v>
      </c>
      <c r="C1950" t="s">
        <v>123</v>
      </c>
      <c r="D1950" t="s">
        <v>550</v>
      </c>
      <c r="E1950" t="s">
        <v>310</v>
      </c>
      <c r="F1950" t="s">
        <v>125</v>
      </c>
      <c r="G1950" t="s">
        <v>153</v>
      </c>
      <c r="H1950">
        <v>45873</v>
      </c>
      <c r="I1950">
        <v>45873</v>
      </c>
      <c r="J1950" t="s">
        <v>856</v>
      </c>
      <c r="K1950">
        <v>1212120</v>
      </c>
      <c r="L1950" t="s">
        <v>287</v>
      </c>
      <c r="O1950">
        <v>10014655</v>
      </c>
      <c r="P1950" t="s">
        <v>286</v>
      </c>
      <c r="Q1950">
        <v>0</v>
      </c>
      <c r="R1950" t="s">
        <v>349</v>
      </c>
      <c r="S1950" t="s">
        <v>342</v>
      </c>
      <c r="T1950">
        <v>11311105</v>
      </c>
      <c r="U1950">
        <v>45206</v>
      </c>
      <c r="V1950">
        <v>45873</v>
      </c>
      <c r="W1950">
        <v>45835</v>
      </c>
      <c r="X1950">
        <v>0</v>
      </c>
      <c r="Y1950">
        <v>1290900</v>
      </c>
      <c r="Z1950" t="s">
        <v>1568</v>
      </c>
      <c r="AA1950" t="s">
        <v>247</v>
      </c>
      <c r="AB1950" t="s">
        <v>121</v>
      </c>
      <c r="AC1950" t="s">
        <v>255</v>
      </c>
      <c r="AD1950" t="s">
        <v>141</v>
      </c>
      <c r="AE1950" t="s">
        <v>247</v>
      </c>
      <c r="AF1950" t="s">
        <v>3326</v>
      </c>
      <c r="AG1950">
        <v>1</v>
      </c>
    </row>
    <row r="1951" spans="1:33" x14ac:dyDescent="0.35">
      <c r="A1951" t="s">
        <v>400</v>
      </c>
      <c r="B1951">
        <v>6332061</v>
      </c>
      <c r="C1951" t="s">
        <v>129</v>
      </c>
      <c r="D1951" t="s">
        <v>551</v>
      </c>
      <c r="E1951" t="s">
        <v>310</v>
      </c>
      <c r="F1951" t="s">
        <v>133</v>
      </c>
      <c r="G1951" t="s">
        <v>147</v>
      </c>
      <c r="H1951">
        <v>45809</v>
      </c>
      <c r="I1951">
        <v>45809</v>
      </c>
      <c r="J1951" t="s">
        <v>856</v>
      </c>
      <c r="K1951">
        <v>1215155</v>
      </c>
      <c r="L1951" t="s">
        <v>401</v>
      </c>
      <c r="O1951">
        <v>10014646</v>
      </c>
      <c r="P1951" t="s">
        <v>400</v>
      </c>
      <c r="Q1951">
        <v>0</v>
      </c>
      <c r="R1951" t="s">
        <v>349</v>
      </c>
      <c r="S1951" t="s">
        <v>343</v>
      </c>
      <c r="T1951">
        <v>11253935</v>
      </c>
      <c r="U1951">
        <v>45203</v>
      </c>
      <c r="V1951">
        <v>45809</v>
      </c>
      <c r="W1951">
        <v>45776</v>
      </c>
      <c r="X1951">
        <v>0</v>
      </c>
      <c r="Y1951">
        <v>1290900</v>
      </c>
      <c r="Z1951" t="s">
        <v>1568</v>
      </c>
      <c r="AA1951" t="s">
        <v>246</v>
      </c>
      <c r="AB1951" t="s">
        <v>121</v>
      </c>
      <c r="AC1951" t="s">
        <v>255</v>
      </c>
      <c r="AD1951" t="s">
        <v>141</v>
      </c>
      <c r="AE1951" t="s">
        <v>246</v>
      </c>
      <c r="AF1951" t="s">
        <v>3326</v>
      </c>
      <c r="AG1951">
        <v>4</v>
      </c>
    </row>
    <row r="1952" spans="1:33" x14ac:dyDescent="0.35">
      <c r="A1952" t="s">
        <v>152</v>
      </c>
      <c r="B1952">
        <v>6328248</v>
      </c>
      <c r="C1952" t="s">
        <v>129</v>
      </c>
      <c r="D1952" t="s">
        <v>552</v>
      </c>
      <c r="E1952" t="s">
        <v>310</v>
      </c>
      <c r="F1952" t="s">
        <v>133</v>
      </c>
      <c r="G1952" t="s">
        <v>147</v>
      </c>
      <c r="H1952">
        <v>45809</v>
      </c>
      <c r="I1952">
        <v>45809</v>
      </c>
      <c r="J1952" t="s">
        <v>856</v>
      </c>
      <c r="K1952">
        <v>1215156</v>
      </c>
      <c r="L1952" t="s">
        <v>307</v>
      </c>
      <c r="O1952">
        <v>10014641</v>
      </c>
      <c r="P1952" t="s">
        <v>152</v>
      </c>
      <c r="Q1952">
        <v>0</v>
      </c>
      <c r="R1952" t="s">
        <v>343</v>
      </c>
      <c r="S1952" t="s">
        <v>343</v>
      </c>
      <c r="T1952">
        <v>11245500</v>
      </c>
      <c r="U1952">
        <v>45196</v>
      </c>
      <c r="V1952">
        <v>45809</v>
      </c>
      <c r="W1952">
        <v>45776</v>
      </c>
      <c r="X1952">
        <v>0</v>
      </c>
      <c r="Y1952">
        <v>1290900</v>
      </c>
      <c r="Z1952" t="s">
        <v>1568</v>
      </c>
      <c r="AA1952" t="s">
        <v>246</v>
      </c>
      <c r="AB1952" t="s">
        <v>121</v>
      </c>
      <c r="AC1952" t="s">
        <v>255</v>
      </c>
      <c r="AD1952" t="s">
        <v>141</v>
      </c>
      <c r="AE1952" t="s">
        <v>246</v>
      </c>
      <c r="AF1952" t="s">
        <v>3326</v>
      </c>
      <c r="AG1952">
        <v>3</v>
      </c>
    </row>
    <row r="1953" spans="1:33" x14ac:dyDescent="0.35">
      <c r="A1953" t="s">
        <v>227</v>
      </c>
      <c r="B1953">
        <v>6325036</v>
      </c>
      <c r="C1953" t="s">
        <v>129</v>
      </c>
      <c r="D1953" t="s">
        <v>554</v>
      </c>
      <c r="E1953" t="s">
        <v>310</v>
      </c>
      <c r="F1953" t="s">
        <v>143</v>
      </c>
      <c r="G1953" t="s">
        <v>147</v>
      </c>
      <c r="H1953">
        <v>45870</v>
      </c>
      <c r="I1953">
        <v>45900</v>
      </c>
      <c r="J1953" t="s">
        <v>3475</v>
      </c>
      <c r="K1953">
        <v>1213130</v>
      </c>
      <c r="L1953" t="s">
        <v>305</v>
      </c>
      <c r="O1953">
        <v>10014606</v>
      </c>
      <c r="P1953" t="s">
        <v>227</v>
      </c>
      <c r="Q1953">
        <v>0</v>
      </c>
      <c r="R1953" t="s">
        <v>343</v>
      </c>
      <c r="S1953" t="s">
        <v>3901</v>
      </c>
      <c r="T1953">
        <v>11295281</v>
      </c>
      <c r="U1953">
        <v>45188</v>
      </c>
      <c r="V1953">
        <v>45870</v>
      </c>
      <c r="W1953">
        <v>45835</v>
      </c>
      <c r="X1953">
        <v>0</v>
      </c>
      <c r="Y1953">
        <v>1290900</v>
      </c>
      <c r="Z1953" t="s">
        <v>1568</v>
      </c>
      <c r="AA1953" t="s">
        <v>245</v>
      </c>
      <c r="AB1953" t="s">
        <v>121</v>
      </c>
      <c r="AC1953" t="s">
        <v>255</v>
      </c>
      <c r="AD1953" t="s">
        <v>141</v>
      </c>
      <c r="AE1953" t="s">
        <v>245</v>
      </c>
      <c r="AF1953" t="s">
        <v>3326</v>
      </c>
      <c r="AG1953">
        <v>2</v>
      </c>
    </row>
    <row r="1954" spans="1:33" x14ac:dyDescent="0.35">
      <c r="A1954" t="s">
        <v>313</v>
      </c>
      <c r="B1954">
        <v>6324579</v>
      </c>
      <c r="C1954" t="s">
        <v>129</v>
      </c>
      <c r="D1954" t="s">
        <v>555</v>
      </c>
      <c r="E1954" t="s">
        <v>310</v>
      </c>
      <c r="F1954" t="s">
        <v>143</v>
      </c>
      <c r="G1954" t="s">
        <v>226</v>
      </c>
      <c r="H1954">
        <v>45839</v>
      </c>
      <c r="I1954">
        <v>45869</v>
      </c>
      <c r="J1954" t="s">
        <v>3476</v>
      </c>
      <c r="K1954">
        <v>1213130</v>
      </c>
      <c r="L1954" t="s">
        <v>314</v>
      </c>
      <c r="O1954">
        <v>10014619</v>
      </c>
      <c r="P1954" t="s">
        <v>313</v>
      </c>
      <c r="Q1954">
        <v>0</v>
      </c>
      <c r="R1954" t="s">
        <v>343</v>
      </c>
      <c r="S1954" t="s">
        <v>3901</v>
      </c>
      <c r="T1954">
        <v>11286930</v>
      </c>
      <c r="U1954">
        <v>45187</v>
      </c>
      <c r="V1954">
        <v>45839</v>
      </c>
      <c r="W1954">
        <v>45835</v>
      </c>
      <c r="X1954">
        <v>0</v>
      </c>
      <c r="Y1954">
        <v>1290900</v>
      </c>
      <c r="Z1954" t="s">
        <v>1568</v>
      </c>
      <c r="AA1954" t="s">
        <v>245</v>
      </c>
      <c r="AB1954" t="s">
        <v>121</v>
      </c>
      <c r="AC1954" t="s">
        <v>255</v>
      </c>
      <c r="AD1954" t="s">
        <v>189</v>
      </c>
      <c r="AE1954" t="s">
        <v>245</v>
      </c>
      <c r="AF1954" t="s">
        <v>1812</v>
      </c>
      <c r="AG1954">
        <v>16</v>
      </c>
    </row>
    <row r="1955" spans="1:33" x14ac:dyDescent="0.35">
      <c r="A1955" t="s">
        <v>158</v>
      </c>
      <c r="B1955">
        <v>6324499</v>
      </c>
      <c r="C1955" t="s">
        <v>129</v>
      </c>
      <c r="D1955" t="s">
        <v>556</v>
      </c>
      <c r="E1955" t="s">
        <v>310</v>
      </c>
      <c r="F1955" t="s">
        <v>133</v>
      </c>
      <c r="G1955" t="s">
        <v>147</v>
      </c>
      <c r="H1955">
        <v>45869</v>
      </c>
      <c r="I1955">
        <v>45869</v>
      </c>
      <c r="J1955" t="s">
        <v>856</v>
      </c>
      <c r="K1955">
        <v>1213130</v>
      </c>
      <c r="L1955" t="s">
        <v>397</v>
      </c>
      <c r="O1955">
        <v>10014604</v>
      </c>
      <c r="P1955" t="s">
        <v>158</v>
      </c>
      <c r="Q1955">
        <v>0</v>
      </c>
      <c r="R1955" t="s">
        <v>343</v>
      </c>
      <c r="S1955" t="s">
        <v>3891</v>
      </c>
      <c r="T1955">
        <v>11287498</v>
      </c>
      <c r="U1955">
        <v>45187</v>
      </c>
      <c r="V1955">
        <v>45869</v>
      </c>
      <c r="W1955">
        <v>45844</v>
      </c>
      <c r="X1955">
        <v>0</v>
      </c>
      <c r="Y1955">
        <v>1290900</v>
      </c>
      <c r="Z1955" t="s">
        <v>1568</v>
      </c>
      <c r="AA1955" t="s">
        <v>245</v>
      </c>
      <c r="AB1955" t="s">
        <v>121</v>
      </c>
      <c r="AC1955" t="s">
        <v>255</v>
      </c>
      <c r="AD1955" t="s">
        <v>141</v>
      </c>
      <c r="AE1955" t="s">
        <v>245</v>
      </c>
      <c r="AF1955" t="s">
        <v>3326</v>
      </c>
      <c r="AG1955">
        <v>1</v>
      </c>
    </row>
    <row r="1956" spans="1:33" x14ac:dyDescent="0.35">
      <c r="A1956" t="s">
        <v>318</v>
      </c>
      <c r="B1956">
        <v>6324352</v>
      </c>
      <c r="C1956" t="s">
        <v>129</v>
      </c>
      <c r="D1956" t="s">
        <v>557</v>
      </c>
      <c r="E1956" t="s">
        <v>310</v>
      </c>
      <c r="F1956" t="s">
        <v>133</v>
      </c>
      <c r="G1956" t="s">
        <v>147</v>
      </c>
      <c r="H1956">
        <v>45809</v>
      </c>
      <c r="I1956">
        <v>45809</v>
      </c>
      <c r="J1956" t="s">
        <v>856</v>
      </c>
      <c r="K1956">
        <v>1215152</v>
      </c>
      <c r="L1956" t="s">
        <v>319</v>
      </c>
      <c r="O1956">
        <v>10014631</v>
      </c>
      <c r="P1956" t="s">
        <v>318</v>
      </c>
      <c r="Q1956">
        <v>0</v>
      </c>
      <c r="R1956" t="s">
        <v>343</v>
      </c>
      <c r="S1956" t="s">
        <v>343</v>
      </c>
      <c r="T1956">
        <v>11299788</v>
      </c>
      <c r="U1956">
        <v>45187</v>
      </c>
      <c r="V1956">
        <v>45809</v>
      </c>
      <c r="W1956">
        <v>45776</v>
      </c>
      <c r="X1956">
        <v>0</v>
      </c>
      <c r="Y1956">
        <v>1290900</v>
      </c>
      <c r="Z1956" t="s">
        <v>1568</v>
      </c>
      <c r="AA1956" t="s">
        <v>246</v>
      </c>
      <c r="AB1956" t="s">
        <v>121</v>
      </c>
      <c r="AC1956" t="s">
        <v>255</v>
      </c>
      <c r="AD1956" t="s">
        <v>141</v>
      </c>
      <c r="AE1956" t="s">
        <v>246</v>
      </c>
      <c r="AF1956" t="s">
        <v>3326</v>
      </c>
      <c r="AG1956">
        <v>6</v>
      </c>
    </row>
    <row r="1957" spans="1:33" x14ac:dyDescent="0.35">
      <c r="A1957" t="s">
        <v>187</v>
      </c>
      <c r="B1957">
        <v>6324296</v>
      </c>
      <c r="C1957" t="s">
        <v>129</v>
      </c>
      <c r="D1957" t="s">
        <v>558</v>
      </c>
      <c r="E1957" t="s">
        <v>310</v>
      </c>
      <c r="F1957" t="s">
        <v>1576</v>
      </c>
      <c r="G1957" t="s">
        <v>153</v>
      </c>
      <c r="H1957">
        <v>45809</v>
      </c>
      <c r="I1957">
        <v>45809</v>
      </c>
      <c r="J1957" t="s">
        <v>1104</v>
      </c>
      <c r="K1957">
        <v>1215154</v>
      </c>
      <c r="L1957" t="s">
        <v>328</v>
      </c>
      <c r="O1957">
        <v>10014643</v>
      </c>
      <c r="P1957" t="s">
        <v>187</v>
      </c>
      <c r="Q1957">
        <v>0</v>
      </c>
      <c r="R1957" t="s">
        <v>343</v>
      </c>
      <c r="S1957" t="s">
        <v>343</v>
      </c>
      <c r="T1957">
        <v>11297613</v>
      </c>
      <c r="U1957">
        <v>45186</v>
      </c>
      <c r="V1957">
        <v>45809</v>
      </c>
      <c r="W1957">
        <v>45798</v>
      </c>
      <c r="X1957">
        <v>0</v>
      </c>
      <c r="Y1957">
        <v>1290900</v>
      </c>
      <c r="Z1957" t="s">
        <v>1568</v>
      </c>
      <c r="AA1957" t="s">
        <v>246</v>
      </c>
      <c r="AB1957" t="s">
        <v>121</v>
      </c>
      <c r="AC1957" t="s">
        <v>255</v>
      </c>
      <c r="AD1957" t="s">
        <v>122</v>
      </c>
      <c r="AE1957" t="s">
        <v>246</v>
      </c>
      <c r="AF1957" t="s">
        <v>1812</v>
      </c>
      <c r="AG1957">
        <v>4</v>
      </c>
    </row>
    <row r="1958" spans="1:33" x14ac:dyDescent="0.35">
      <c r="A1958" t="s">
        <v>230</v>
      </c>
      <c r="B1958">
        <v>6324287</v>
      </c>
      <c r="C1958" t="s">
        <v>129</v>
      </c>
      <c r="D1958" t="s">
        <v>559</v>
      </c>
      <c r="E1958" t="s">
        <v>310</v>
      </c>
      <c r="F1958" t="s">
        <v>133</v>
      </c>
      <c r="G1958" t="s">
        <v>147</v>
      </c>
      <c r="H1958">
        <v>45809</v>
      </c>
      <c r="I1958">
        <v>45809</v>
      </c>
      <c r="J1958" t="s">
        <v>856</v>
      </c>
      <c r="K1958">
        <v>1215150</v>
      </c>
      <c r="L1958" t="s">
        <v>277</v>
      </c>
      <c r="O1958">
        <v>10014636</v>
      </c>
      <c r="P1958" t="s">
        <v>230</v>
      </c>
      <c r="Q1958">
        <v>0</v>
      </c>
      <c r="R1958" t="s">
        <v>343</v>
      </c>
      <c r="S1958" t="s">
        <v>343</v>
      </c>
      <c r="T1958">
        <v>11296588</v>
      </c>
      <c r="U1958">
        <v>45186</v>
      </c>
      <c r="V1958">
        <v>45809</v>
      </c>
      <c r="W1958">
        <v>45776</v>
      </c>
      <c r="X1958">
        <v>0</v>
      </c>
      <c r="Y1958">
        <v>1290900</v>
      </c>
      <c r="Z1958" t="s">
        <v>1568</v>
      </c>
      <c r="AA1958" t="s">
        <v>246</v>
      </c>
      <c r="AB1958" t="s">
        <v>121</v>
      </c>
      <c r="AC1958" t="s">
        <v>255</v>
      </c>
      <c r="AD1958" t="s">
        <v>141</v>
      </c>
      <c r="AE1958" t="s">
        <v>246</v>
      </c>
      <c r="AF1958" t="s">
        <v>3326</v>
      </c>
      <c r="AG1958">
        <v>1</v>
      </c>
    </row>
    <row r="1959" spans="1:33" x14ac:dyDescent="0.35">
      <c r="A1959" t="s">
        <v>324</v>
      </c>
      <c r="B1959">
        <v>6323632</v>
      </c>
      <c r="C1959" t="s">
        <v>138</v>
      </c>
      <c r="D1959" t="s">
        <v>560</v>
      </c>
      <c r="E1959" t="s">
        <v>310</v>
      </c>
      <c r="F1959" t="s">
        <v>125</v>
      </c>
      <c r="G1959" t="s">
        <v>190</v>
      </c>
      <c r="H1959">
        <v>45808</v>
      </c>
      <c r="I1959">
        <v>45808</v>
      </c>
      <c r="J1959" t="s">
        <v>856</v>
      </c>
      <c r="K1959">
        <v>2230133</v>
      </c>
      <c r="L1959" t="s">
        <v>325</v>
      </c>
      <c r="O1959">
        <v>10017390</v>
      </c>
      <c r="P1959" t="s">
        <v>479</v>
      </c>
      <c r="Q1959">
        <v>0</v>
      </c>
      <c r="R1959" t="s">
        <v>342</v>
      </c>
      <c r="S1959" t="s">
        <v>347</v>
      </c>
      <c r="T1959">
        <v>11300638</v>
      </c>
      <c r="U1959">
        <v>45185</v>
      </c>
      <c r="V1959">
        <v>45808</v>
      </c>
      <c r="W1959">
        <v>45805</v>
      </c>
      <c r="X1959">
        <v>0</v>
      </c>
      <c r="Y1959">
        <v>1290900</v>
      </c>
      <c r="Z1959" t="s">
        <v>1568</v>
      </c>
      <c r="AA1959" t="s">
        <v>249</v>
      </c>
      <c r="AB1959" t="s">
        <v>121</v>
      </c>
      <c r="AC1959" t="s">
        <v>255</v>
      </c>
      <c r="AD1959" t="s">
        <v>189</v>
      </c>
      <c r="AE1959" t="s">
        <v>249</v>
      </c>
      <c r="AF1959" t="s">
        <v>1812</v>
      </c>
      <c r="AG1959">
        <v>0</v>
      </c>
    </row>
    <row r="1960" spans="1:33" x14ac:dyDescent="0.35">
      <c r="A1960" t="s">
        <v>198</v>
      </c>
      <c r="B1960">
        <v>6321327</v>
      </c>
      <c r="C1960" t="s">
        <v>129</v>
      </c>
      <c r="D1960" t="s">
        <v>561</v>
      </c>
      <c r="E1960" t="s">
        <v>310</v>
      </c>
      <c r="F1960" t="s">
        <v>259</v>
      </c>
      <c r="G1960" t="s">
        <v>142</v>
      </c>
      <c r="H1960">
        <v>45809</v>
      </c>
      <c r="I1960">
        <v>45809</v>
      </c>
      <c r="J1960" t="s">
        <v>856</v>
      </c>
      <c r="K1960">
        <v>1215156</v>
      </c>
      <c r="L1960" t="s">
        <v>306</v>
      </c>
      <c r="O1960">
        <v>10014640</v>
      </c>
      <c r="P1960" t="s">
        <v>198</v>
      </c>
      <c r="Q1960">
        <v>0</v>
      </c>
      <c r="R1960" t="s">
        <v>343</v>
      </c>
      <c r="S1960" t="s">
        <v>343</v>
      </c>
      <c r="T1960">
        <v>11271789</v>
      </c>
      <c r="U1960">
        <v>45178</v>
      </c>
      <c r="V1960">
        <v>45809</v>
      </c>
      <c r="W1960">
        <v>45798</v>
      </c>
      <c r="X1960">
        <v>0</v>
      </c>
      <c r="Y1960">
        <v>1290900</v>
      </c>
      <c r="Z1960" t="s">
        <v>1568</v>
      </c>
      <c r="AA1960" t="s">
        <v>246</v>
      </c>
      <c r="AB1960" t="s">
        <v>121</v>
      </c>
      <c r="AC1960" t="s">
        <v>255</v>
      </c>
      <c r="AD1960" t="s">
        <v>141</v>
      </c>
      <c r="AE1960" t="s">
        <v>246</v>
      </c>
      <c r="AF1960" t="s">
        <v>3326</v>
      </c>
      <c r="AG1960">
        <v>24</v>
      </c>
    </row>
    <row r="1961" spans="1:33" x14ac:dyDescent="0.35">
      <c r="A1961" t="s">
        <v>198</v>
      </c>
      <c r="B1961">
        <v>6321322</v>
      </c>
      <c r="C1961" t="s">
        <v>129</v>
      </c>
      <c r="D1961" t="s">
        <v>562</v>
      </c>
      <c r="E1961" t="s">
        <v>310</v>
      </c>
      <c r="F1961" t="s">
        <v>259</v>
      </c>
      <c r="G1961" t="s">
        <v>142</v>
      </c>
      <c r="H1961">
        <v>45809</v>
      </c>
      <c r="I1961">
        <v>45809</v>
      </c>
      <c r="J1961" t="s">
        <v>856</v>
      </c>
      <c r="K1961">
        <v>1215156</v>
      </c>
      <c r="L1961" t="s">
        <v>306</v>
      </c>
      <c r="O1961">
        <v>10014640</v>
      </c>
      <c r="P1961" t="s">
        <v>198</v>
      </c>
      <c r="Q1961">
        <v>0</v>
      </c>
      <c r="R1961" t="s">
        <v>343</v>
      </c>
      <c r="S1961" t="s">
        <v>343</v>
      </c>
      <c r="T1961">
        <v>11269994</v>
      </c>
      <c r="U1961">
        <v>45178</v>
      </c>
      <c r="V1961">
        <v>45809</v>
      </c>
      <c r="W1961">
        <v>45798</v>
      </c>
      <c r="X1961">
        <v>0</v>
      </c>
      <c r="Y1961">
        <v>1290900</v>
      </c>
      <c r="Z1961" t="s">
        <v>1568</v>
      </c>
      <c r="AA1961" t="s">
        <v>246</v>
      </c>
      <c r="AB1961" t="s">
        <v>121</v>
      </c>
      <c r="AC1961" t="s">
        <v>255</v>
      </c>
      <c r="AD1961" t="s">
        <v>141</v>
      </c>
      <c r="AE1961" t="s">
        <v>246</v>
      </c>
      <c r="AF1961" t="s">
        <v>3326</v>
      </c>
      <c r="AG1961">
        <v>14</v>
      </c>
    </row>
    <row r="1962" spans="1:33" x14ac:dyDescent="0.35">
      <c r="A1962" t="s">
        <v>337</v>
      </c>
      <c r="B1962">
        <v>6320406</v>
      </c>
      <c r="C1962" t="s">
        <v>129</v>
      </c>
      <c r="D1962" t="s">
        <v>563</v>
      </c>
      <c r="E1962" t="s">
        <v>310</v>
      </c>
      <c r="F1962" t="s">
        <v>133</v>
      </c>
      <c r="G1962" t="s">
        <v>147</v>
      </c>
      <c r="H1962">
        <v>45839</v>
      </c>
      <c r="I1962">
        <v>45869</v>
      </c>
      <c r="J1962" t="s">
        <v>3476</v>
      </c>
      <c r="K1962">
        <v>1212121</v>
      </c>
      <c r="L1962" t="s">
        <v>338</v>
      </c>
      <c r="O1962">
        <v>10014600</v>
      </c>
      <c r="P1962" t="s">
        <v>337</v>
      </c>
      <c r="Q1962">
        <v>0</v>
      </c>
      <c r="R1962" t="s">
        <v>349</v>
      </c>
      <c r="S1962" t="s">
        <v>342</v>
      </c>
      <c r="T1962">
        <v>11288770</v>
      </c>
      <c r="U1962">
        <v>45175</v>
      </c>
      <c r="V1962">
        <v>45839</v>
      </c>
      <c r="W1962">
        <v>45835</v>
      </c>
      <c r="X1962">
        <v>0</v>
      </c>
      <c r="Y1962">
        <v>1290900</v>
      </c>
      <c r="Z1962" t="s">
        <v>1568</v>
      </c>
      <c r="AA1962" t="s">
        <v>247</v>
      </c>
      <c r="AB1962" t="s">
        <v>121</v>
      </c>
      <c r="AC1962" t="s">
        <v>255</v>
      </c>
      <c r="AD1962" t="s">
        <v>141</v>
      </c>
      <c r="AE1962" t="s">
        <v>247</v>
      </c>
      <c r="AF1962" t="s">
        <v>1812</v>
      </c>
      <c r="AG1962">
        <v>4</v>
      </c>
    </row>
    <row r="1963" spans="1:33" x14ac:dyDescent="0.35">
      <c r="A1963" t="s">
        <v>324</v>
      </c>
      <c r="B1963">
        <v>6320095</v>
      </c>
      <c r="C1963" t="s">
        <v>138</v>
      </c>
      <c r="D1963" t="s">
        <v>171</v>
      </c>
      <c r="E1963" t="s">
        <v>310</v>
      </c>
      <c r="F1963" t="s">
        <v>133</v>
      </c>
      <c r="G1963" t="s">
        <v>132</v>
      </c>
      <c r="H1963">
        <v>45809</v>
      </c>
      <c r="I1963">
        <v>45838</v>
      </c>
      <c r="J1963" t="s">
        <v>3478</v>
      </c>
      <c r="K1963">
        <v>2110990</v>
      </c>
      <c r="L1963" t="s">
        <v>325</v>
      </c>
      <c r="O1963">
        <v>10017709</v>
      </c>
      <c r="P1963" t="s">
        <v>170</v>
      </c>
      <c r="Q1963">
        <v>0</v>
      </c>
      <c r="R1963" t="s">
        <v>254</v>
      </c>
      <c r="S1963" t="s">
        <v>347</v>
      </c>
      <c r="T1963">
        <v>11297213</v>
      </c>
      <c r="U1963">
        <v>45174</v>
      </c>
      <c r="V1963">
        <v>45809</v>
      </c>
      <c r="W1963">
        <v>45805</v>
      </c>
      <c r="X1963">
        <v>0</v>
      </c>
      <c r="Y1963">
        <v>1290900</v>
      </c>
      <c r="Z1963" t="s">
        <v>1568</v>
      </c>
      <c r="AA1963" t="s">
        <v>249</v>
      </c>
      <c r="AB1963" t="s">
        <v>121</v>
      </c>
      <c r="AC1963" t="s">
        <v>255</v>
      </c>
      <c r="AD1963" t="s">
        <v>122</v>
      </c>
      <c r="AE1963" t="s">
        <v>249</v>
      </c>
      <c r="AF1963" t="s">
        <v>1812</v>
      </c>
      <c r="AG1963">
        <v>4</v>
      </c>
    </row>
    <row r="1964" spans="1:33" x14ac:dyDescent="0.35">
      <c r="A1964" t="s">
        <v>152</v>
      </c>
      <c r="B1964">
        <v>6319825</v>
      </c>
      <c r="C1964" t="s">
        <v>129</v>
      </c>
      <c r="D1964" t="s">
        <v>564</v>
      </c>
      <c r="E1964" t="s">
        <v>310</v>
      </c>
      <c r="F1964" t="s">
        <v>133</v>
      </c>
      <c r="G1964" t="s">
        <v>147</v>
      </c>
      <c r="H1964">
        <v>45809</v>
      </c>
      <c r="I1964">
        <v>45809</v>
      </c>
      <c r="J1964" t="s">
        <v>856</v>
      </c>
      <c r="K1964">
        <v>1215156</v>
      </c>
      <c r="L1964" t="s">
        <v>307</v>
      </c>
      <c r="O1964">
        <v>10014641</v>
      </c>
      <c r="P1964" t="s">
        <v>152</v>
      </c>
      <c r="Q1964">
        <v>0</v>
      </c>
      <c r="R1964" t="s">
        <v>343</v>
      </c>
      <c r="S1964" t="s">
        <v>343</v>
      </c>
      <c r="T1964">
        <v>11288807</v>
      </c>
      <c r="U1964">
        <v>45173</v>
      </c>
      <c r="V1964">
        <v>45809</v>
      </c>
      <c r="W1964">
        <v>45776</v>
      </c>
      <c r="X1964">
        <v>0</v>
      </c>
      <c r="Y1964">
        <v>1290900</v>
      </c>
      <c r="Z1964" t="s">
        <v>1568</v>
      </c>
      <c r="AA1964" t="s">
        <v>246</v>
      </c>
      <c r="AB1964" t="s">
        <v>121</v>
      </c>
      <c r="AC1964" t="s">
        <v>255</v>
      </c>
      <c r="AD1964" t="s">
        <v>141</v>
      </c>
      <c r="AE1964" t="s">
        <v>246</v>
      </c>
      <c r="AF1964" t="s">
        <v>3326</v>
      </c>
      <c r="AG1964">
        <v>2</v>
      </c>
    </row>
    <row r="1965" spans="1:33" x14ac:dyDescent="0.35">
      <c r="A1965" t="s">
        <v>152</v>
      </c>
      <c r="B1965">
        <v>6319824</v>
      </c>
      <c r="C1965" t="s">
        <v>129</v>
      </c>
      <c r="D1965" t="s">
        <v>565</v>
      </c>
      <c r="E1965" t="s">
        <v>310</v>
      </c>
      <c r="F1965" t="s">
        <v>133</v>
      </c>
      <c r="G1965" t="s">
        <v>147</v>
      </c>
      <c r="H1965">
        <v>45809</v>
      </c>
      <c r="I1965">
        <v>45809</v>
      </c>
      <c r="J1965" t="s">
        <v>856</v>
      </c>
      <c r="K1965">
        <v>1215156</v>
      </c>
      <c r="L1965" t="s">
        <v>307</v>
      </c>
      <c r="O1965">
        <v>10014641</v>
      </c>
      <c r="P1965" t="s">
        <v>152</v>
      </c>
      <c r="Q1965">
        <v>0</v>
      </c>
      <c r="R1965" t="s">
        <v>343</v>
      </c>
      <c r="S1965" t="s">
        <v>343</v>
      </c>
      <c r="T1965">
        <v>11288808</v>
      </c>
      <c r="U1965">
        <v>45173</v>
      </c>
      <c r="V1965">
        <v>45809</v>
      </c>
      <c r="W1965">
        <v>45776</v>
      </c>
      <c r="X1965">
        <v>0</v>
      </c>
      <c r="Y1965">
        <v>1290900</v>
      </c>
      <c r="Z1965" t="s">
        <v>1568</v>
      </c>
      <c r="AA1965" t="s">
        <v>246</v>
      </c>
      <c r="AB1965" t="s">
        <v>121</v>
      </c>
      <c r="AC1965" t="s">
        <v>255</v>
      </c>
      <c r="AD1965" t="s">
        <v>141</v>
      </c>
      <c r="AE1965" t="s">
        <v>246</v>
      </c>
      <c r="AF1965" t="s">
        <v>3326</v>
      </c>
      <c r="AG1965">
        <v>2</v>
      </c>
    </row>
    <row r="1966" spans="1:33" x14ac:dyDescent="0.35">
      <c r="A1966" t="s">
        <v>324</v>
      </c>
      <c r="B1966">
        <v>6317754</v>
      </c>
      <c r="C1966" t="s">
        <v>138</v>
      </c>
      <c r="D1966" t="s">
        <v>566</v>
      </c>
      <c r="E1966" t="s">
        <v>310</v>
      </c>
      <c r="F1966" t="s">
        <v>379</v>
      </c>
      <c r="G1966" t="s">
        <v>136</v>
      </c>
      <c r="H1966">
        <v>45869</v>
      </c>
      <c r="I1966">
        <v>45869</v>
      </c>
      <c r="J1966" t="s">
        <v>856</v>
      </c>
      <c r="K1966">
        <v>1216100</v>
      </c>
      <c r="L1966" t="s">
        <v>325</v>
      </c>
      <c r="O1966">
        <v>10014726</v>
      </c>
      <c r="P1966" t="s">
        <v>412</v>
      </c>
      <c r="Q1966">
        <v>1852.73</v>
      </c>
      <c r="R1966" t="s">
        <v>296</v>
      </c>
      <c r="S1966" t="s">
        <v>3891</v>
      </c>
      <c r="T1966">
        <v>11287301</v>
      </c>
      <c r="U1966">
        <v>45168</v>
      </c>
      <c r="V1966">
        <v>45869</v>
      </c>
      <c r="W1966">
        <v>45848</v>
      </c>
      <c r="X1966">
        <v>1852.73</v>
      </c>
      <c r="Y1966">
        <v>1290900</v>
      </c>
      <c r="Z1966" t="s">
        <v>1568</v>
      </c>
      <c r="AA1966" t="s">
        <v>249</v>
      </c>
      <c r="AB1966" t="s">
        <v>121</v>
      </c>
      <c r="AC1966" t="s">
        <v>255</v>
      </c>
      <c r="AD1966" t="s">
        <v>135</v>
      </c>
      <c r="AE1966" t="s">
        <v>249</v>
      </c>
      <c r="AF1966" t="s">
        <v>3326</v>
      </c>
      <c r="AG1966">
        <v>0</v>
      </c>
    </row>
    <row r="1967" spans="1:33" x14ac:dyDescent="0.35">
      <c r="A1967" t="s">
        <v>324</v>
      </c>
      <c r="B1967">
        <v>6317731</v>
      </c>
      <c r="C1967" t="s">
        <v>138</v>
      </c>
      <c r="D1967" t="s">
        <v>567</v>
      </c>
      <c r="E1967" t="s">
        <v>310</v>
      </c>
      <c r="F1967" t="s">
        <v>133</v>
      </c>
      <c r="G1967" t="s">
        <v>132</v>
      </c>
      <c r="H1967">
        <v>45838</v>
      </c>
      <c r="I1967">
        <v>45838</v>
      </c>
      <c r="J1967" t="s">
        <v>856</v>
      </c>
      <c r="K1967">
        <v>1216100</v>
      </c>
      <c r="L1967" t="s">
        <v>325</v>
      </c>
      <c r="O1967">
        <v>10015751</v>
      </c>
      <c r="P1967" t="s">
        <v>568</v>
      </c>
      <c r="Q1967">
        <v>0</v>
      </c>
      <c r="R1967" t="s">
        <v>296</v>
      </c>
      <c r="S1967" t="s">
        <v>3891</v>
      </c>
      <c r="T1967">
        <v>11227941</v>
      </c>
      <c r="U1967">
        <v>45168</v>
      </c>
      <c r="V1967">
        <v>45838</v>
      </c>
      <c r="W1967">
        <v>45816</v>
      </c>
      <c r="X1967">
        <v>0</v>
      </c>
      <c r="Y1967">
        <v>1290900</v>
      </c>
      <c r="Z1967" t="s">
        <v>1568</v>
      </c>
      <c r="AA1967" t="s">
        <v>249</v>
      </c>
      <c r="AB1967" t="s">
        <v>121</v>
      </c>
      <c r="AC1967" t="s">
        <v>255</v>
      </c>
      <c r="AD1967" t="s">
        <v>122</v>
      </c>
      <c r="AE1967" t="s">
        <v>249</v>
      </c>
      <c r="AF1967" t="s">
        <v>1812</v>
      </c>
      <c r="AG1967">
        <v>0</v>
      </c>
    </row>
    <row r="1968" spans="1:33" x14ac:dyDescent="0.35">
      <c r="A1968" t="s">
        <v>324</v>
      </c>
      <c r="B1968">
        <v>6317333</v>
      </c>
      <c r="C1968" t="s">
        <v>138</v>
      </c>
      <c r="D1968" t="s">
        <v>169</v>
      </c>
      <c r="E1968" t="s">
        <v>310</v>
      </c>
      <c r="F1968" t="s">
        <v>133</v>
      </c>
      <c r="G1968" t="s">
        <v>132</v>
      </c>
      <c r="H1968">
        <v>45809</v>
      </c>
      <c r="I1968">
        <v>45838</v>
      </c>
      <c r="J1968" t="s">
        <v>3478</v>
      </c>
      <c r="K1968">
        <v>2110990</v>
      </c>
      <c r="L1968" t="s">
        <v>325</v>
      </c>
      <c r="O1968">
        <v>10017709</v>
      </c>
      <c r="P1968" t="s">
        <v>170</v>
      </c>
      <c r="Q1968">
        <v>0</v>
      </c>
      <c r="R1968" t="s">
        <v>342</v>
      </c>
      <c r="S1968" t="s">
        <v>347</v>
      </c>
      <c r="T1968">
        <v>11263258</v>
      </c>
      <c r="U1968">
        <v>45168</v>
      </c>
      <c r="V1968">
        <v>45809</v>
      </c>
      <c r="W1968">
        <v>45805</v>
      </c>
      <c r="X1968">
        <v>0</v>
      </c>
      <c r="Y1968">
        <v>1290900</v>
      </c>
      <c r="Z1968" t="s">
        <v>1568</v>
      </c>
      <c r="AA1968" t="s">
        <v>249</v>
      </c>
      <c r="AB1968" t="s">
        <v>121</v>
      </c>
      <c r="AC1968" t="s">
        <v>255</v>
      </c>
      <c r="AD1968" t="s">
        <v>122</v>
      </c>
      <c r="AE1968" t="s">
        <v>249</v>
      </c>
      <c r="AF1968" t="s">
        <v>1812</v>
      </c>
      <c r="AG1968">
        <v>2</v>
      </c>
    </row>
    <row r="1969" spans="1:33" x14ac:dyDescent="0.35">
      <c r="A1969" t="s">
        <v>324</v>
      </c>
      <c r="B1969">
        <v>6317328</v>
      </c>
      <c r="C1969" t="s">
        <v>138</v>
      </c>
      <c r="D1969" t="s">
        <v>167</v>
      </c>
      <c r="E1969" t="s">
        <v>310</v>
      </c>
      <c r="F1969" t="s">
        <v>143</v>
      </c>
      <c r="G1969" t="s">
        <v>132</v>
      </c>
      <c r="H1969">
        <v>45809</v>
      </c>
      <c r="I1969">
        <v>45838</v>
      </c>
      <c r="J1969" t="s">
        <v>3478</v>
      </c>
      <c r="K1969">
        <v>2230130</v>
      </c>
      <c r="L1969" t="s">
        <v>325</v>
      </c>
      <c r="O1969">
        <v>10017214</v>
      </c>
      <c r="P1969" t="s">
        <v>168</v>
      </c>
      <c r="Q1969">
        <v>0</v>
      </c>
      <c r="R1969" t="s">
        <v>342</v>
      </c>
      <c r="S1969" t="s">
        <v>347</v>
      </c>
      <c r="T1969">
        <v>11284307</v>
      </c>
      <c r="U1969">
        <v>45168</v>
      </c>
      <c r="V1969">
        <v>45809</v>
      </c>
      <c r="W1969">
        <v>45805</v>
      </c>
      <c r="X1969">
        <v>0</v>
      </c>
      <c r="Y1969">
        <v>1290900</v>
      </c>
      <c r="Z1969" t="s">
        <v>1568</v>
      </c>
      <c r="AA1969" t="s">
        <v>249</v>
      </c>
      <c r="AB1969" t="s">
        <v>121</v>
      </c>
      <c r="AC1969" t="s">
        <v>255</v>
      </c>
      <c r="AD1969" t="s">
        <v>122</v>
      </c>
      <c r="AE1969" t="s">
        <v>249</v>
      </c>
      <c r="AF1969" t="s">
        <v>1812</v>
      </c>
      <c r="AG1969">
        <v>4</v>
      </c>
    </row>
    <row r="1970" spans="1:33" x14ac:dyDescent="0.35">
      <c r="A1970" t="s">
        <v>332</v>
      </c>
      <c r="B1970">
        <v>6317199</v>
      </c>
      <c r="C1970" t="s">
        <v>129</v>
      </c>
      <c r="D1970" t="s">
        <v>569</v>
      </c>
      <c r="E1970" t="s">
        <v>310</v>
      </c>
      <c r="F1970" t="s">
        <v>259</v>
      </c>
      <c r="G1970" t="s">
        <v>142</v>
      </c>
      <c r="H1970">
        <v>45809</v>
      </c>
      <c r="I1970">
        <v>45809</v>
      </c>
      <c r="J1970" t="s">
        <v>856</v>
      </c>
      <c r="K1970">
        <v>1215150</v>
      </c>
      <c r="L1970" t="s">
        <v>333</v>
      </c>
      <c r="O1970">
        <v>10014639</v>
      </c>
      <c r="P1970" t="s">
        <v>332</v>
      </c>
      <c r="Q1970">
        <v>0</v>
      </c>
      <c r="R1970" t="s">
        <v>349</v>
      </c>
      <c r="S1970" t="s">
        <v>343</v>
      </c>
      <c r="T1970">
        <v>11288802</v>
      </c>
      <c r="U1970">
        <v>45168</v>
      </c>
      <c r="V1970">
        <v>45809</v>
      </c>
      <c r="W1970">
        <v>45798</v>
      </c>
      <c r="X1970">
        <v>0</v>
      </c>
      <c r="Y1970">
        <v>1290900</v>
      </c>
      <c r="Z1970" t="s">
        <v>1568</v>
      </c>
      <c r="AA1970" t="s">
        <v>246</v>
      </c>
      <c r="AB1970" t="s">
        <v>121</v>
      </c>
      <c r="AC1970" t="s">
        <v>255</v>
      </c>
      <c r="AD1970" t="s">
        <v>122</v>
      </c>
      <c r="AE1970" t="s">
        <v>246</v>
      </c>
      <c r="AF1970" t="s">
        <v>1812</v>
      </c>
      <c r="AG1970">
        <v>1</v>
      </c>
    </row>
    <row r="1971" spans="1:33" x14ac:dyDescent="0.35">
      <c r="A1971" t="s">
        <v>288</v>
      </c>
      <c r="B1971">
        <v>6314777</v>
      </c>
      <c r="C1971" t="s">
        <v>374</v>
      </c>
      <c r="D1971" t="s">
        <v>570</v>
      </c>
      <c r="E1971" t="s">
        <v>310</v>
      </c>
      <c r="F1971" t="s">
        <v>133</v>
      </c>
      <c r="G1971" t="s">
        <v>192</v>
      </c>
      <c r="H1971">
        <v>45873</v>
      </c>
      <c r="I1971">
        <v>45873</v>
      </c>
      <c r="J1971" t="s">
        <v>856</v>
      </c>
      <c r="K1971">
        <v>1212120</v>
      </c>
      <c r="L1971" t="s">
        <v>289</v>
      </c>
      <c r="O1971">
        <v>10014653</v>
      </c>
      <c r="P1971" t="s">
        <v>288</v>
      </c>
      <c r="Q1971">
        <v>3219.5</v>
      </c>
      <c r="R1971" t="s">
        <v>296</v>
      </c>
      <c r="S1971" t="s">
        <v>342</v>
      </c>
      <c r="T1971">
        <v>11265321</v>
      </c>
      <c r="U1971">
        <v>45164</v>
      </c>
      <c r="V1971">
        <v>45873</v>
      </c>
      <c r="W1971">
        <v>45835</v>
      </c>
      <c r="X1971">
        <v>3219.5</v>
      </c>
      <c r="Y1971">
        <v>2290900</v>
      </c>
      <c r="Z1971" t="s">
        <v>1568</v>
      </c>
      <c r="AA1971" t="s">
        <v>247</v>
      </c>
      <c r="AB1971" t="s">
        <v>121</v>
      </c>
      <c r="AC1971" t="s">
        <v>255</v>
      </c>
      <c r="AD1971" t="s">
        <v>135</v>
      </c>
      <c r="AE1971" t="s">
        <v>247</v>
      </c>
      <c r="AF1971" t="s">
        <v>3326</v>
      </c>
      <c r="AG1971">
        <v>10</v>
      </c>
    </row>
    <row r="1972" spans="1:33" x14ac:dyDescent="0.35">
      <c r="A1972" t="s">
        <v>324</v>
      </c>
      <c r="B1972">
        <v>6313511</v>
      </c>
      <c r="C1972" t="s">
        <v>138</v>
      </c>
      <c r="D1972" t="s">
        <v>574</v>
      </c>
      <c r="E1972" t="s">
        <v>310</v>
      </c>
      <c r="F1972" t="s">
        <v>133</v>
      </c>
      <c r="G1972" t="s">
        <v>132</v>
      </c>
      <c r="H1972">
        <v>45809</v>
      </c>
      <c r="I1972">
        <v>45838</v>
      </c>
      <c r="J1972" t="s">
        <v>3478</v>
      </c>
      <c r="K1972">
        <v>2230130</v>
      </c>
      <c r="L1972" t="s">
        <v>325</v>
      </c>
      <c r="O1972">
        <v>10017214</v>
      </c>
      <c r="P1972" t="s">
        <v>168</v>
      </c>
      <c r="Q1972">
        <v>0</v>
      </c>
      <c r="R1972" t="s">
        <v>352</v>
      </c>
      <c r="S1972" t="s">
        <v>347</v>
      </c>
      <c r="T1972">
        <v>11226997</v>
      </c>
      <c r="U1972">
        <v>45161</v>
      </c>
      <c r="V1972">
        <v>45809</v>
      </c>
      <c r="W1972">
        <v>45805</v>
      </c>
      <c r="X1972">
        <v>0</v>
      </c>
      <c r="Y1972">
        <v>1290900</v>
      </c>
      <c r="Z1972" t="s">
        <v>1568</v>
      </c>
      <c r="AA1972" t="s">
        <v>249</v>
      </c>
      <c r="AB1972" t="s">
        <v>121</v>
      </c>
      <c r="AC1972" t="s">
        <v>255</v>
      </c>
      <c r="AD1972" t="s">
        <v>122</v>
      </c>
      <c r="AE1972" t="s">
        <v>249</v>
      </c>
      <c r="AF1972" t="s">
        <v>1812</v>
      </c>
      <c r="AG1972">
        <v>16</v>
      </c>
    </row>
    <row r="1973" spans="1:33" x14ac:dyDescent="0.35">
      <c r="A1973" t="s">
        <v>257</v>
      </c>
      <c r="B1973">
        <v>6313258</v>
      </c>
      <c r="C1973" t="s">
        <v>138</v>
      </c>
      <c r="D1973" t="s">
        <v>163</v>
      </c>
      <c r="E1973" t="s">
        <v>310</v>
      </c>
      <c r="F1973" t="s">
        <v>143</v>
      </c>
      <c r="G1973" t="s">
        <v>132</v>
      </c>
      <c r="H1973">
        <v>45838</v>
      </c>
      <c r="I1973">
        <v>45838</v>
      </c>
      <c r="J1973" t="s">
        <v>856</v>
      </c>
      <c r="K1973">
        <v>1216100</v>
      </c>
      <c r="L1973" t="s">
        <v>258</v>
      </c>
      <c r="O1973">
        <v>10014705</v>
      </c>
      <c r="P1973" t="s">
        <v>150</v>
      </c>
      <c r="Q1973">
        <v>0</v>
      </c>
      <c r="R1973" t="s">
        <v>352</v>
      </c>
      <c r="S1973" t="s">
        <v>3891</v>
      </c>
      <c r="T1973">
        <v>11237863</v>
      </c>
      <c r="U1973">
        <v>45161</v>
      </c>
      <c r="V1973">
        <v>45838</v>
      </c>
      <c r="W1973">
        <v>45816</v>
      </c>
      <c r="X1973">
        <v>0</v>
      </c>
      <c r="Y1973">
        <v>1290900</v>
      </c>
      <c r="Z1973" t="s">
        <v>1568</v>
      </c>
      <c r="AA1973" t="s">
        <v>249</v>
      </c>
      <c r="AB1973" t="s">
        <v>121</v>
      </c>
      <c r="AC1973" t="s">
        <v>255</v>
      </c>
      <c r="AD1973" t="s">
        <v>122</v>
      </c>
      <c r="AE1973" t="s">
        <v>249</v>
      </c>
      <c r="AF1973" t="s">
        <v>1812</v>
      </c>
      <c r="AG1973">
        <v>8</v>
      </c>
    </row>
    <row r="1974" spans="1:33" x14ac:dyDescent="0.35">
      <c r="A1974" t="s">
        <v>194</v>
      </c>
      <c r="B1974">
        <v>6313212</v>
      </c>
      <c r="C1974" t="s">
        <v>138</v>
      </c>
      <c r="D1974" t="s">
        <v>575</v>
      </c>
      <c r="E1974" t="s">
        <v>310</v>
      </c>
      <c r="F1974" t="s">
        <v>133</v>
      </c>
      <c r="G1974" t="s">
        <v>147</v>
      </c>
      <c r="H1974">
        <v>45808</v>
      </c>
      <c r="I1974">
        <v>45808</v>
      </c>
      <c r="J1974" t="s">
        <v>856</v>
      </c>
      <c r="K1974">
        <v>1216100</v>
      </c>
      <c r="L1974" t="s">
        <v>327</v>
      </c>
      <c r="O1974">
        <v>10014648</v>
      </c>
      <c r="P1974" t="s">
        <v>194</v>
      </c>
      <c r="Q1974">
        <v>0</v>
      </c>
      <c r="R1974" t="s">
        <v>342</v>
      </c>
      <c r="S1974" t="s">
        <v>347</v>
      </c>
      <c r="T1974">
        <v>11284308</v>
      </c>
      <c r="U1974">
        <v>45161</v>
      </c>
      <c r="V1974">
        <v>45808</v>
      </c>
      <c r="W1974">
        <v>45805</v>
      </c>
      <c r="X1974">
        <v>0</v>
      </c>
      <c r="Y1974">
        <v>1290900</v>
      </c>
      <c r="Z1974" t="s">
        <v>1568</v>
      </c>
      <c r="AA1974" t="s">
        <v>249</v>
      </c>
      <c r="AB1974" t="s">
        <v>121</v>
      </c>
      <c r="AC1974" t="s">
        <v>255</v>
      </c>
      <c r="AD1974" t="s">
        <v>141</v>
      </c>
      <c r="AE1974" t="s">
        <v>249</v>
      </c>
      <c r="AF1974" t="s">
        <v>3326</v>
      </c>
      <c r="AG1974">
        <v>0</v>
      </c>
    </row>
    <row r="1975" spans="1:33" x14ac:dyDescent="0.35">
      <c r="A1975" t="s">
        <v>187</v>
      </c>
      <c r="B1975">
        <v>6313086</v>
      </c>
      <c r="C1975" t="s">
        <v>129</v>
      </c>
      <c r="D1975" t="s">
        <v>576</v>
      </c>
      <c r="E1975" t="s">
        <v>310</v>
      </c>
      <c r="F1975" t="s">
        <v>133</v>
      </c>
      <c r="G1975" t="s">
        <v>147</v>
      </c>
      <c r="H1975">
        <v>45809</v>
      </c>
      <c r="I1975">
        <v>45809</v>
      </c>
      <c r="J1975" t="s">
        <v>856</v>
      </c>
      <c r="K1975">
        <v>1215154</v>
      </c>
      <c r="L1975" t="s">
        <v>328</v>
      </c>
      <c r="O1975">
        <v>10014643</v>
      </c>
      <c r="P1975" t="s">
        <v>187</v>
      </c>
      <c r="Q1975">
        <v>0</v>
      </c>
      <c r="R1975" t="s">
        <v>343</v>
      </c>
      <c r="S1975" t="s">
        <v>343</v>
      </c>
      <c r="T1975">
        <v>11287264</v>
      </c>
      <c r="U1975">
        <v>45160</v>
      </c>
      <c r="V1975">
        <v>45809</v>
      </c>
      <c r="W1975">
        <v>45776</v>
      </c>
      <c r="X1975">
        <v>0</v>
      </c>
      <c r="Y1975">
        <v>1290900</v>
      </c>
      <c r="Z1975" t="s">
        <v>1568</v>
      </c>
      <c r="AA1975" t="s">
        <v>246</v>
      </c>
      <c r="AB1975" t="s">
        <v>121</v>
      </c>
      <c r="AC1975" t="s">
        <v>255</v>
      </c>
      <c r="AD1975" t="s">
        <v>141</v>
      </c>
      <c r="AE1975" t="s">
        <v>246</v>
      </c>
      <c r="AF1975" t="s">
        <v>3326</v>
      </c>
      <c r="AG1975">
        <v>10</v>
      </c>
    </row>
    <row r="1976" spans="1:33" x14ac:dyDescent="0.35">
      <c r="A1976" t="s">
        <v>413</v>
      </c>
      <c r="B1976">
        <v>6312985</v>
      </c>
      <c r="C1976" t="s">
        <v>129</v>
      </c>
      <c r="D1976" t="s">
        <v>3370</v>
      </c>
      <c r="E1976" t="s">
        <v>310</v>
      </c>
      <c r="F1976" t="s">
        <v>125</v>
      </c>
      <c r="G1976" t="s">
        <v>423</v>
      </c>
      <c r="H1976">
        <v>45809</v>
      </c>
      <c r="I1976">
        <v>45838</v>
      </c>
      <c r="J1976" t="s">
        <v>3478</v>
      </c>
      <c r="K1976">
        <v>1213130</v>
      </c>
      <c r="L1976" t="s">
        <v>414</v>
      </c>
      <c r="O1976">
        <v>10014620</v>
      </c>
      <c r="P1976" t="s">
        <v>413</v>
      </c>
      <c r="Q1976">
        <v>22666.04</v>
      </c>
      <c r="R1976" t="s">
        <v>343</v>
      </c>
      <c r="S1976" t="s">
        <v>3901</v>
      </c>
      <c r="T1976">
        <v>11268045</v>
      </c>
      <c r="U1976">
        <v>45160</v>
      </c>
      <c r="V1976">
        <v>45809</v>
      </c>
      <c r="W1976">
        <v>45804</v>
      </c>
      <c r="X1976">
        <v>22666.04</v>
      </c>
      <c r="Y1976">
        <v>1290900</v>
      </c>
      <c r="Z1976" t="s">
        <v>1568</v>
      </c>
      <c r="AA1976" t="s">
        <v>245</v>
      </c>
      <c r="AB1976" t="s">
        <v>121</v>
      </c>
      <c r="AC1976" t="s">
        <v>255</v>
      </c>
      <c r="AD1976" t="s">
        <v>141</v>
      </c>
      <c r="AE1976" t="s">
        <v>245</v>
      </c>
      <c r="AF1976" t="s">
        <v>3326</v>
      </c>
      <c r="AG1976">
        <v>16</v>
      </c>
    </row>
    <row r="1977" spans="1:33" x14ac:dyDescent="0.35">
      <c r="A1977" t="s">
        <v>294</v>
      </c>
      <c r="B1977">
        <v>6312984</v>
      </c>
      <c r="C1977" t="s">
        <v>129</v>
      </c>
      <c r="D1977" t="s">
        <v>577</v>
      </c>
      <c r="E1977" t="s">
        <v>310</v>
      </c>
      <c r="F1977" t="s">
        <v>379</v>
      </c>
      <c r="G1977" t="s">
        <v>153</v>
      </c>
      <c r="H1977">
        <v>45809</v>
      </c>
      <c r="I1977">
        <v>45809</v>
      </c>
      <c r="J1977" t="s">
        <v>856</v>
      </c>
      <c r="K1977">
        <v>1213130</v>
      </c>
      <c r="L1977" t="s">
        <v>295</v>
      </c>
      <c r="O1977">
        <v>10014618</v>
      </c>
      <c r="P1977" t="s">
        <v>294</v>
      </c>
      <c r="Q1977">
        <v>0</v>
      </c>
      <c r="R1977" t="s">
        <v>343</v>
      </c>
      <c r="S1977" t="s">
        <v>3891</v>
      </c>
      <c r="T1977">
        <v>11268042</v>
      </c>
      <c r="U1977">
        <v>45160</v>
      </c>
      <c r="V1977">
        <v>45809</v>
      </c>
      <c r="W1977">
        <v>45816</v>
      </c>
      <c r="X1977">
        <v>0</v>
      </c>
      <c r="Y1977">
        <v>1290900</v>
      </c>
      <c r="Z1977" t="s">
        <v>1568</v>
      </c>
      <c r="AA1977" t="s">
        <v>245</v>
      </c>
      <c r="AB1977" t="s">
        <v>121</v>
      </c>
      <c r="AC1977" t="s">
        <v>255</v>
      </c>
      <c r="AD1977" t="s">
        <v>141</v>
      </c>
      <c r="AE1977" t="s">
        <v>245</v>
      </c>
      <c r="AF1977" t="s">
        <v>3326</v>
      </c>
      <c r="AG1977">
        <v>16</v>
      </c>
    </row>
    <row r="1978" spans="1:33" x14ac:dyDescent="0.35">
      <c r="A1978" t="s">
        <v>173</v>
      </c>
      <c r="B1978">
        <v>6312237</v>
      </c>
      <c r="C1978" t="s">
        <v>123</v>
      </c>
      <c r="D1978" t="s">
        <v>578</v>
      </c>
      <c r="E1978" t="s">
        <v>310</v>
      </c>
      <c r="F1978" t="s">
        <v>125</v>
      </c>
      <c r="G1978" t="s">
        <v>136</v>
      </c>
      <c r="H1978">
        <v>45845</v>
      </c>
      <c r="I1978">
        <v>45845</v>
      </c>
      <c r="J1978" t="s">
        <v>856</v>
      </c>
      <c r="K1978">
        <v>1210101</v>
      </c>
      <c r="L1978" t="s">
        <v>341</v>
      </c>
      <c r="O1978">
        <v>10014656</v>
      </c>
      <c r="P1978" t="s">
        <v>173</v>
      </c>
      <c r="Q1978">
        <v>291.43</v>
      </c>
      <c r="R1978" t="s">
        <v>352</v>
      </c>
      <c r="S1978" t="s">
        <v>342</v>
      </c>
      <c r="T1978">
        <v>11286148</v>
      </c>
      <c r="U1978">
        <v>45157</v>
      </c>
      <c r="V1978">
        <v>45845</v>
      </c>
      <c r="W1978">
        <v>45805</v>
      </c>
      <c r="X1978">
        <v>291.43</v>
      </c>
      <c r="Y1978">
        <v>1290900</v>
      </c>
      <c r="Z1978" t="s">
        <v>1568</v>
      </c>
      <c r="AA1978" t="s">
        <v>248</v>
      </c>
      <c r="AB1978" t="s">
        <v>121</v>
      </c>
      <c r="AC1978" t="s">
        <v>255</v>
      </c>
      <c r="AD1978" t="s">
        <v>135</v>
      </c>
      <c r="AE1978" t="s">
        <v>248</v>
      </c>
      <c r="AF1978" t="s">
        <v>3326</v>
      </c>
      <c r="AG1978">
        <v>2</v>
      </c>
    </row>
    <row r="1979" spans="1:33" x14ac:dyDescent="0.35">
      <c r="A1979" t="s">
        <v>137</v>
      </c>
      <c r="B1979">
        <v>6312202</v>
      </c>
      <c r="C1979" t="s">
        <v>123</v>
      </c>
      <c r="D1979" t="s">
        <v>162</v>
      </c>
      <c r="E1979" t="s">
        <v>310</v>
      </c>
      <c r="F1979" t="s">
        <v>133</v>
      </c>
      <c r="G1979" t="s">
        <v>132</v>
      </c>
      <c r="H1979">
        <v>45845</v>
      </c>
      <c r="I1979">
        <v>45845</v>
      </c>
      <c r="J1979" t="s">
        <v>856</v>
      </c>
      <c r="K1979">
        <v>1210100</v>
      </c>
      <c r="L1979" t="s">
        <v>388</v>
      </c>
      <c r="O1979">
        <v>10014595</v>
      </c>
      <c r="P1979" t="s">
        <v>137</v>
      </c>
      <c r="Q1979">
        <v>0</v>
      </c>
      <c r="R1979" t="s">
        <v>352</v>
      </c>
      <c r="S1979" t="s">
        <v>342</v>
      </c>
      <c r="T1979">
        <v>11283732</v>
      </c>
      <c r="U1979">
        <v>45157</v>
      </c>
      <c r="V1979">
        <v>45845</v>
      </c>
      <c r="W1979">
        <v>45805</v>
      </c>
      <c r="X1979">
        <v>0</v>
      </c>
      <c r="Y1979">
        <v>1290900</v>
      </c>
      <c r="Z1979" t="s">
        <v>1568</v>
      </c>
      <c r="AA1979" t="s">
        <v>248</v>
      </c>
      <c r="AB1979" t="s">
        <v>121</v>
      </c>
      <c r="AC1979" t="s">
        <v>255</v>
      </c>
      <c r="AD1979" t="s">
        <v>141</v>
      </c>
      <c r="AE1979" t="s">
        <v>248</v>
      </c>
      <c r="AF1979" t="s">
        <v>3326</v>
      </c>
      <c r="AG1979">
        <v>6</v>
      </c>
    </row>
    <row r="1980" spans="1:33" x14ac:dyDescent="0.35">
      <c r="A1980" t="s">
        <v>149</v>
      </c>
      <c r="B1980">
        <v>6312157</v>
      </c>
      <c r="C1980" t="s">
        <v>129</v>
      </c>
      <c r="D1980" t="s">
        <v>1697</v>
      </c>
      <c r="E1980" t="s">
        <v>310</v>
      </c>
      <c r="F1980" t="s">
        <v>125</v>
      </c>
      <c r="G1980" t="s">
        <v>543</v>
      </c>
      <c r="H1980">
        <v>45839</v>
      </c>
      <c r="I1980">
        <v>45869</v>
      </c>
      <c r="J1980" t="s">
        <v>3476</v>
      </c>
      <c r="K1980">
        <v>1213130</v>
      </c>
      <c r="L1980" t="s">
        <v>302</v>
      </c>
      <c r="M1980">
        <v>45157</v>
      </c>
      <c r="N1980">
        <v>45157</v>
      </c>
      <c r="O1980">
        <v>10014616</v>
      </c>
      <c r="P1980" t="s">
        <v>149</v>
      </c>
      <c r="Q1980">
        <v>0</v>
      </c>
      <c r="R1980" t="s">
        <v>254</v>
      </c>
      <c r="S1980" t="s">
        <v>3901</v>
      </c>
      <c r="T1980">
        <v>11288767</v>
      </c>
      <c r="U1980">
        <v>45157</v>
      </c>
      <c r="V1980">
        <v>45839</v>
      </c>
      <c r="W1980">
        <v>45835</v>
      </c>
      <c r="X1980">
        <v>0</v>
      </c>
      <c r="Y1980">
        <v>1290900</v>
      </c>
      <c r="Z1980" t="s">
        <v>1568</v>
      </c>
      <c r="AA1980" t="s">
        <v>245</v>
      </c>
      <c r="AB1980" t="s">
        <v>121</v>
      </c>
      <c r="AC1980" t="s">
        <v>255</v>
      </c>
      <c r="AD1980" t="s">
        <v>141</v>
      </c>
      <c r="AE1980" t="s">
        <v>245</v>
      </c>
      <c r="AF1980" t="s">
        <v>3326</v>
      </c>
      <c r="AG1980">
        <v>1</v>
      </c>
    </row>
    <row r="1981" spans="1:33" x14ac:dyDescent="0.35">
      <c r="A1981" t="s">
        <v>400</v>
      </c>
      <c r="B1981">
        <v>6312007</v>
      </c>
      <c r="C1981" t="s">
        <v>129</v>
      </c>
      <c r="D1981" t="s">
        <v>579</v>
      </c>
      <c r="E1981" t="s">
        <v>310</v>
      </c>
      <c r="F1981" t="s">
        <v>133</v>
      </c>
      <c r="G1981" t="s">
        <v>147</v>
      </c>
      <c r="H1981">
        <v>45809</v>
      </c>
      <c r="I1981">
        <v>45809</v>
      </c>
      <c r="J1981" t="s">
        <v>856</v>
      </c>
      <c r="K1981">
        <v>1215155</v>
      </c>
      <c r="L1981" t="s">
        <v>401</v>
      </c>
      <c r="O1981">
        <v>10014646</v>
      </c>
      <c r="P1981" t="s">
        <v>400</v>
      </c>
      <c r="Q1981">
        <v>0</v>
      </c>
      <c r="R1981" t="s">
        <v>343</v>
      </c>
      <c r="S1981" t="s">
        <v>343</v>
      </c>
      <c r="T1981">
        <v>11263113</v>
      </c>
      <c r="U1981">
        <v>45156</v>
      </c>
      <c r="V1981">
        <v>45809</v>
      </c>
      <c r="W1981">
        <v>45776</v>
      </c>
      <c r="X1981">
        <v>0</v>
      </c>
      <c r="Y1981">
        <v>1290900</v>
      </c>
      <c r="Z1981" t="s">
        <v>1568</v>
      </c>
      <c r="AA1981" t="s">
        <v>246</v>
      </c>
      <c r="AB1981" t="s">
        <v>121</v>
      </c>
      <c r="AC1981" t="s">
        <v>255</v>
      </c>
      <c r="AD1981" t="s">
        <v>141</v>
      </c>
      <c r="AE1981" t="s">
        <v>246</v>
      </c>
      <c r="AF1981" t="s">
        <v>3326</v>
      </c>
      <c r="AG1981">
        <v>16</v>
      </c>
    </row>
    <row r="1982" spans="1:33" x14ac:dyDescent="0.35">
      <c r="A1982" t="s">
        <v>218</v>
      </c>
      <c r="B1982">
        <v>6312006</v>
      </c>
      <c r="C1982" t="s">
        <v>129</v>
      </c>
      <c r="D1982" t="s">
        <v>580</v>
      </c>
      <c r="E1982" t="s">
        <v>310</v>
      </c>
      <c r="F1982" t="s">
        <v>133</v>
      </c>
      <c r="G1982" t="s">
        <v>147</v>
      </c>
      <c r="H1982">
        <v>45808</v>
      </c>
      <c r="I1982">
        <v>45808</v>
      </c>
      <c r="J1982" t="s">
        <v>856</v>
      </c>
      <c r="K1982">
        <v>1215150</v>
      </c>
      <c r="L1982" t="s">
        <v>279</v>
      </c>
      <c r="O1982">
        <v>10014633</v>
      </c>
      <c r="P1982" t="s">
        <v>218</v>
      </c>
      <c r="Q1982">
        <v>0</v>
      </c>
      <c r="R1982" t="s">
        <v>343</v>
      </c>
      <c r="S1982" t="s">
        <v>343</v>
      </c>
      <c r="T1982">
        <v>11263234</v>
      </c>
      <c r="U1982">
        <v>45156</v>
      </c>
      <c r="V1982">
        <v>45808</v>
      </c>
      <c r="W1982">
        <v>45776</v>
      </c>
      <c r="X1982">
        <v>0</v>
      </c>
      <c r="Y1982">
        <v>1290900</v>
      </c>
      <c r="Z1982" t="s">
        <v>1568</v>
      </c>
      <c r="AA1982" t="s">
        <v>246</v>
      </c>
      <c r="AB1982" t="s">
        <v>121</v>
      </c>
      <c r="AC1982" t="s">
        <v>255</v>
      </c>
      <c r="AD1982" t="s">
        <v>141</v>
      </c>
      <c r="AE1982" t="s">
        <v>246</v>
      </c>
      <c r="AF1982" t="s">
        <v>3326</v>
      </c>
      <c r="AG1982">
        <v>16</v>
      </c>
    </row>
    <row r="1983" spans="1:33" x14ac:dyDescent="0.35">
      <c r="A1983" t="s">
        <v>187</v>
      </c>
      <c r="B1983">
        <v>6312004</v>
      </c>
      <c r="C1983" t="s">
        <v>129</v>
      </c>
      <c r="D1983" t="s">
        <v>581</v>
      </c>
      <c r="E1983" t="s">
        <v>310</v>
      </c>
      <c r="F1983" t="s">
        <v>133</v>
      </c>
      <c r="G1983" t="s">
        <v>147</v>
      </c>
      <c r="H1983">
        <v>45808</v>
      </c>
      <c r="I1983">
        <v>45808</v>
      </c>
      <c r="J1983" t="s">
        <v>856</v>
      </c>
      <c r="K1983">
        <v>1215154</v>
      </c>
      <c r="L1983" t="s">
        <v>328</v>
      </c>
      <c r="O1983">
        <v>10014643</v>
      </c>
      <c r="P1983" t="s">
        <v>187</v>
      </c>
      <c r="Q1983">
        <v>0</v>
      </c>
      <c r="R1983" t="s">
        <v>343</v>
      </c>
      <c r="S1983" t="s">
        <v>343</v>
      </c>
      <c r="T1983">
        <v>11263235</v>
      </c>
      <c r="U1983">
        <v>45156</v>
      </c>
      <c r="V1983">
        <v>45808</v>
      </c>
      <c r="W1983">
        <v>45776</v>
      </c>
      <c r="X1983">
        <v>0</v>
      </c>
      <c r="Y1983">
        <v>1290900</v>
      </c>
      <c r="Z1983" t="s">
        <v>1568</v>
      </c>
      <c r="AA1983" t="s">
        <v>246</v>
      </c>
      <c r="AB1983" t="s">
        <v>121</v>
      </c>
      <c r="AC1983" t="s">
        <v>255</v>
      </c>
      <c r="AD1983" t="s">
        <v>141</v>
      </c>
      <c r="AE1983" t="s">
        <v>246</v>
      </c>
      <c r="AF1983" t="s">
        <v>3326</v>
      </c>
      <c r="AG1983">
        <v>16</v>
      </c>
    </row>
    <row r="1984" spans="1:33" x14ac:dyDescent="0.35">
      <c r="A1984" t="s">
        <v>400</v>
      </c>
      <c r="B1984">
        <v>6311931</v>
      </c>
      <c r="C1984" t="s">
        <v>129</v>
      </c>
      <c r="D1984" t="s">
        <v>582</v>
      </c>
      <c r="E1984" t="s">
        <v>310</v>
      </c>
      <c r="F1984" t="s">
        <v>133</v>
      </c>
      <c r="G1984" t="s">
        <v>147</v>
      </c>
      <c r="H1984">
        <v>45809</v>
      </c>
      <c r="I1984">
        <v>45809</v>
      </c>
      <c r="J1984" t="s">
        <v>856</v>
      </c>
      <c r="K1984">
        <v>1215155</v>
      </c>
      <c r="L1984" t="s">
        <v>401</v>
      </c>
      <c r="O1984">
        <v>10014646</v>
      </c>
      <c r="P1984" t="s">
        <v>400</v>
      </c>
      <c r="Q1984">
        <v>0</v>
      </c>
      <c r="R1984" t="s">
        <v>343</v>
      </c>
      <c r="S1984" t="s">
        <v>343</v>
      </c>
      <c r="T1984">
        <v>11203779</v>
      </c>
      <c r="U1984">
        <v>45157</v>
      </c>
      <c r="V1984">
        <v>45809</v>
      </c>
      <c r="W1984">
        <v>45776</v>
      </c>
      <c r="X1984">
        <v>0</v>
      </c>
      <c r="Y1984">
        <v>1290900</v>
      </c>
      <c r="Z1984" t="s">
        <v>1568</v>
      </c>
      <c r="AA1984" t="s">
        <v>246</v>
      </c>
      <c r="AB1984" t="s">
        <v>121</v>
      </c>
      <c r="AC1984" t="s">
        <v>255</v>
      </c>
      <c r="AD1984" t="s">
        <v>141</v>
      </c>
      <c r="AE1984" t="s">
        <v>246</v>
      </c>
      <c r="AF1984" t="s">
        <v>3326</v>
      </c>
      <c r="AG1984">
        <v>8</v>
      </c>
    </row>
    <row r="1985" spans="1:33" x14ac:dyDescent="0.35">
      <c r="A1985" t="s">
        <v>324</v>
      </c>
      <c r="B1985">
        <v>6311588</v>
      </c>
      <c r="C1985" t="s">
        <v>138</v>
      </c>
      <c r="D1985" t="s">
        <v>583</v>
      </c>
      <c r="E1985" t="s">
        <v>310</v>
      </c>
      <c r="F1985" t="s">
        <v>125</v>
      </c>
      <c r="G1985" t="s">
        <v>423</v>
      </c>
      <c r="H1985">
        <v>45809</v>
      </c>
      <c r="I1985">
        <v>45809</v>
      </c>
      <c r="J1985" t="s">
        <v>856</v>
      </c>
      <c r="K1985">
        <v>1291900</v>
      </c>
      <c r="L1985" t="s">
        <v>325</v>
      </c>
      <c r="O1985">
        <v>10014721</v>
      </c>
      <c r="P1985" t="s">
        <v>239</v>
      </c>
      <c r="Q1985">
        <v>4782.2299999999996</v>
      </c>
      <c r="R1985" t="s">
        <v>352</v>
      </c>
      <c r="S1985" t="s">
        <v>347</v>
      </c>
      <c r="T1985">
        <v>11257568</v>
      </c>
      <c r="U1985">
        <v>45155</v>
      </c>
      <c r="V1985">
        <v>45809</v>
      </c>
      <c r="W1985">
        <v>45805</v>
      </c>
      <c r="X1985">
        <v>4782.2299999999996</v>
      </c>
      <c r="Y1985">
        <v>1290900</v>
      </c>
      <c r="Z1985" t="s">
        <v>1568</v>
      </c>
      <c r="AA1985" t="s">
        <v>249</v>
      </c>
      <c r="AB1985" t="s">
        <v>121</v>
      </c>
      <c r="AC1985" t="s">
        <v>255</v>
      </c>
      <c r="AD1985" t="s">
        <v>141</v>
      </c>
      <c r="AE1985" t="s">
        <v>249</v>
      </c>
      <c r="AF1985" t="s">
        <v>3326</v>
      </c>
      <c r="AG1985">
        <v>16</v>
      </c>
    </row>
    <row r="1986" spans="1:33" x14ac:dyDescent="0.35">
      <c r="A1986" t="s">
        <v>198</v>
      </c>
      <c r="B1986">
        <v>6311230</v>
      </c>
      <c r="C1986" t="s">
        <v>129</v>
      </c>
      <c r="D1986" t="s">
        <v>584</v>
      </c>
      <c r="E1986" t="s">
        <v>310</v>
      </c>
      <c r="F1986" t="s">
        <v>259</v>
      </c>
      <c r="G1986" t="s">
        <v>147</v>
      </c>
      <c r="H1986">
        <v>45809</v>
      </c>
      <c r="I1986">
        <v>45809</v>
      </c>
      <c r="J1986" t="s">
        <v>856</v>
      </c>
      <c r="K1986">
        <v>1215156</v>
      </c>
      <c r="L1986" t="s">
        <v>306</v>
      </c>
      <c r="O1986">
        <v>10014640</v>
      </c>
      <c r="P1986" t="s">
        <v>198</v>
      </c>
      <c r="Q1986">
        <v>0</v>
      </c>
      <c r="R1986" t="s">
        <v>343</v>
      </c>
      <c r="S1986" t="s">
        <v>343</v>
      </c>
      <c r="T1986">
        <v>11246933</v>
      </c>
      <c r="U1986">
        <v>45155</v>
      </c>
      <c r="V1986">
        <v>45809</v>
      </c>
      <c r="W1986">
        <v>45776</v>
      </c>
      <c r="X1986">
        <v>0</v>
      </c>
      <c r="Y1986">
        <v>1290900</v>
      </c>
      <c r="Z1986" t="s">
        <v>1568</v>
      </c>
      <c r="AA1986" t="s">
        <v>246</v>
      </c>
      <c r="AB1986" t="s">
        <v>121</v>
      </c>
      <c r="AC1986" t="s">
        <v>255</v>
      </c>
      <c r="AD1986" t="s">
        <v>141</v>
      </c>
      <c r="AE1986" t="s">
        <v>246</v>
      </c>
      <c r="AF1986" t="s">
        <v>3326</v>
      </c>
      <c r="AG1986">
        <v>4</v>
      </c>
    </row>
    <row r="1987" spans="1:33" x14ac:dyDescent="0.35">
      <c r="A1987" t="s">
        <v>155</v>
      </c>
      <c r="B1987">
        <v>6308598</v>
      </c>
      <c r="C1987" t="s">
        <v>129</v>
      </c>
      <c r="D1987" t="s">
        <v>585</v>
      </c>
      <c r="E1987" t="s">
        <v>310</v>
      </c>
      <c r="F1987" t="s">
        <v>379</v>
      </c>
      <c r="G1987" t="s">
        <v>153</v>
      </c>
      <c r="H1987">
        <v>45870</v>
      </c>
      <c r="I1987">
        <v>45900</v>
      </c>
      <c r="J1987" t="s">
        <v>3475</v>
      </c>
      <c r="K1987">
        <v>2230130</v>
      </c>
      <c r="L1987" t="s">
        <v>276</v>
      </c>
      <c r="O1987">
        <v>10014647</v>
      </c>
      <c r="P1987" t="s">
        <v>155</v>
      </c>
      <c r="Q1987">
        <v>0</v>
      </c>
      <c r="R1987" t="s">
        <v>343</v>
      </c>
      <c r="S1987" t="s">
        <v>3901</v>
      </c>
      <c r="T1987">
        <v>11247583</v>
      </c>
      <c r="U1987">
        <v>45147</v>
      </c>
      <c r="V1987">
        <v>45870</v>
      </c>
      <c r="W1987">
        <v>45835</v>
      </c>
      <c r="X1987">
        <v>0</v>
      </c>
      <c r="Y1987">
        <v>1290900</v>
      </c>
      <c r="Z1987" t="s">
        <v>1568</v>
      </c>
      <c r="AA1987" t="s">
        <v>246</v>
      </c>
      <c r="AB1987" t="s">
        <v>121</v>
      </c>
      <c r="AC1987" t="s">
        <v>255</v>
      </c>
      <c r="AD1987" t="s">
        <v>141</v>
      </c>
      <c r="AE1987" t="s">
        <v>246</v>
      </c>
      <c r="AF1987" t="s">
        <v>3326</v>
      </c>
      <c r="AG1987">
        <v>2</v>
      </c>
    </row>
    <row r="1988" spans="1:33" x14ac:dyDescent="0.35">
      <c r="A1988" t="s">
        <v>227</v>
      </c>
      <c r="B1988">
        <v>6308244</v>
      </c>
      <c r="C1988" t="s">
        <v>129</v>
      </c>
      <c r="D1988" t="s">
        <v>586</v>
      </c>
      <c r="E1988" t="s">
        <v>310</v>
      </c>
      <c r="F1988" t="s">
        <v>133</v>
      </c>
      <c r="G1988" t="s">
        <v>147</v>
      </c>
      <c r="H1988">
        <v>45809</v>
      </c>
      <c r="I1988">
        <v>45809</v>
      </c>
      <c r="J1988" t="s">
        <v>856</v>
      </c>
      <c r="K1988">
        <v>1213130</v>
      </c>
      <c r="L1988" t="s">
        <v>305</v>
      </c>
      <c r="O1988">
        <v>10014606</v>
      </c>
      <c r="P1988" t="s">
        <v>227</v>
      </c>
      <c r="Q1988">
        <v>0</v>
      </c>
      <c r="R1988" t="s">
        <v>343</v>
      </c>
      <c r="S1988" t="s">
        <v>3901</v>
      </c>
      <c r="T1988">
        <v>11283341</v>
      </c>
      <c r="U1988">
        <v>45146</v>
      </c>
      <c r="V1988">
        <v>45809</v>
      </c>
      <c r="W1988">
        <v>45835</v>
      </c>
      <c r="X1988">
        <v>0</v>
      </c>
      <c r="Y1988">
        <v>1290900</v>
      </c>
      <c r="Z1988" t="s">
        <v>1568</v>
      </c>
      <c r="AA1988" t="s">
        <v>245</v>
      </c>
      <c r="AB1988" t="s">
        <v>121</v>
      </c>
      <c r="AC1988" t="s">
        <v>255</v>
      </c>
      <c r="AD1988" t="s">
        <v>141</v>
      </c>
      <c r="AE1988" t="s">
        <v>245</v>
      </c>
      <c r="AF1988" t="s">
        <v>3326</v>
      </c>
      <c r="AG1988">
        <v>20</v>
      </c>
    </row>
    <row r="1989" spans="1:33" x14ac:dyDescent="0.35">
      <c r="A1989" t="s">
        <v>244</v>
      </c>
      <c r="B1989">
        <v>6308045</v>
      </c>
      <c r="C1989" t="s">
        <v>129</v>
      </c>
      <c r="D1989" t="s">
        <v>587</v>
      </c>
      <c r="E1989" t="s">
        <v>310</v>
      </c>
      <c r="F1989" t="s">
        <v>410</v>
      </c>
      <c r="G1989" t="s">
        <v>226</v>
      </c>
      <c r="H1989">
        <v>45809</v>
      </c>
      <c r="I1989">
        <v>45809</v>
      </c>
      <c r="K1989">
        <v>1215155</v>
      </c>
      <c r="L1989" t="s">
        <v>344</v>
      </c>
      <c r="O1989">
        <v>10017710</v>
      </c>
      <c r="P1989" t="s">
        <v>244</v>
      </c>
      <c r="Q1989">
        <v>0</v>
      </c>
      <c r="R1989" t="s">
        <v>254</v>
      </c>
      <c r="S1989" t="s">
        <v>343</v>
      </c>
      <c r="T1989">
        <v>11283667</v>
      </c>
      <c r="U1989">
        <v>45146</v>
      </c>
      <c r="V1989">
        <v>45809</v>
      </c>
      <c r="W1989">
        <v>45776</v>
      </c>
      <c r="X1989">
        <v>0</v>
      </c>
      <c r="Y1989">
        <v>1290900</v>
      </c>
      <c r="Z1989" t="s">
        <v>1568</v>
      </c>
      <c r="AA1989" t="s">
        <v>246</v>
      </c>
      <c r="AB1989" t="s">
        <v>121</v>
      </c>
      <c r="AC1989" t="s">
        <v>255</v>
      </c>
      <c r="AD1989" t="s">
        <v>189</v>
      </c>
      <c r="AE1989" t="s">
        <v>246</v>
      </c>
      <c r="AF1989" t="s">
        <v>1812</v>
      </c>
      <c r="AG1989">
        <v>12</v>
      </c>
    </row>
    <row r="1990" spans="1:33" x14ac:dyDescent="0.35">
      <c r="A1990" t="s">
        <v>324</v>
      </c>
      <c r="B1990">
        <v>6307439</v>
      </c>
      <c r="C1990" t="s">
        <v>138</v>
      </c>
      <c r="D1990" t="s">
        <v>588</v>
      </c>
      <c r="E1990" t="s">
        <v>310</v>
      </c>
      <c r="F1990" t="s">
        <v>133</v>
      </c>
      <c r="G1990" t="s">
        <v>147</v>
      </c>
      <c r="H1990">
        <v>45808</v>
      </c>
      <c r="I1990">
        <v>45808</v>
      </c>
      <c r="J1990" t="s">
        <v>856</v>
      </c>
      <c r="K1990">
        <v>1216100</v>
      </c>
      <c r="L1990" t="s">
        <v>325</v>
      </c>
      <c r="O1990">
        <v>10017370</v>
      </c>
      <c r="P1990" t="s">
        <v>855</v>
      </c>
      <c r="Q1990">
        <v>0</v>
      </c>
      <c r="R1990" t="s">
        <v>352</v>
      </c>
      <c r="S1990" t="s">
        <v>347</v>
      </c>
      <c r="T1990">
        <v>11257518</v>
      </c>
      <c r="U1990">
        <v>45144</v>
      </c>
      <c r="V1990">
        <v>45808</v>
      </c>
      <c r="W1990">
        <v>45805</v>
      </c>
      <c r="X1990">
        <v>0</v>
      </c>
      <c r="Y1990">
        <v>1290900</v>
      </c>
      <c r="Z1990" t="s">
        <v>1568</v>
      </c>
      <c r="AA1990" t="s">
        <v>249</v>
      </c>
      <c r="AB1990" t="s">
        <v>121</v>
      </c>
      <c r="AC1990" t="s">
        <v>255</v>
      </c>
      <c r="AD1990" t="s">
        <v>141</v>
      </c>
      <c r="AE1990" t="s">
        <v>249</v>
      </c>
      <c r="AF1990" t="s">
        <v>3326</v>
      </c>
      <c r="AG1990">
        <v>4</v>
      </c>
    </row>
    <row r="1991" spans="1:33" x14ac:dyDescent="0.35">
      <c r="A1991" t="s">
        <v>160</v>
      </c>
      <c r="B1991">
        <v>6307018</v>
      </c>
      <c r="C1991" t="s">
        <v>129</v>
      </c>
      <c r="D1991" t="s">
        <v>982</v>
      </c>
      <c r="E1991" t="s">
        <v>310</v>
      </c>
      <c r="F1991" t="s">
        <v>259</v>
      </c>
      <c r="G1991" t="s">
        <v>405</v>
      </c>
      <c r="H1991">
        <v>45873</v>
      </c>
      <c r="I1991">
        <v>45873</v>
      </c>
      <c r="J1991" t="s">
        <v>856</v>
      </c>
      <c r="K1991">
        <v>1212121</v>
      </c>
      <c r="L1991" t="s">
        <v>346</v>
      </c>
      <c r="M1991">
        <v>45502</v>
      </c>
      <c r="N1991">
        <v>45502</v>
      </c>
      <c r="O1991">
        <v>10014598</v>
      </c>
      <c r="P1991" t="s">
        <v>160</v>
      </c>
      <c r="Q1991">
        <v>7898.68</v>
      </c>
      <c r="R1991" t="s">
        <v>342</v>
      </c>
      <c r="S1991" t="s">
        <v>342</v>
      </c>
      <c r="T1991">
        <v>11258653</v>
      </c>
      <c r="U1991">
        <v>45142</v>
      </c>
      <c r="V1991">
        <v>45873</v>
      </c>
      <c r="W1991">
        <v>45835</v>
      </c>
      <c r="X1991">
        <v>7898.68</v>
      </c>
      <c r="Y1991">
        <v>1290900</v>
      </c>
      <c r="Z1991" t="s">
        <v>1568</v>
      </c>
      <c r="AA1991" t="s">
        <v>247</v>
      </c>
      <c r="AB1991" t="s">
        <v>121</v>
      </c>
      <c r="AC1991" t="s">
        <v>255</v>
      </c>
      <c r="AD1991" t="s">
        <v>135</v>
      </c>
      <c r="AE1991" t="s">
        <v>247</v>
      </c>
      <c r="AF1991" t="s">
        <v>3326</v>
      </c>
      <c r="AG1991">
        <v>2</v>
      </c>
    </row>
    <row r="1992" spans="1:33" x14ac:dyDescent="0.35">
      <c r="A1992" t="s">
        <v>324</v>
      </c>
      <c r="B1992">
        <v>6307002</v>
      </c>
      <c r="C1992" t="s">
        <v>138</v>
      </c>
      <c r="D1992" t="s">
        <v>589</v>
      </c>
      <c r="E1992" t="s">
        <v>310</v>
      </c>
      <c r="F1992" t="s">
        <v>133</v>
      </c>
      <c r="G1992" t="s">
        <v>147</v>
      </c>
      <c r="H1992">
        <v>45808</v>
      </c>
      <c r="I1992">
        <v>45808</v>
      </c>
      <c r="J1992" t="s">
        <v>856</v>
      </c>
      <c r="K1992">
        <v>1291900</v>
      </c>
      <c r="L1992" t="s">
        <v>325</v>
      </c>
      <c r="O1992">
        <v>10017565</v>
      </c>
      <c r="P1992" t="s">
        <v>428</v>
      </c>
      <c r="Q1992">
        <v>0</v>
      </c>
      <c r="R1992" t="s">
        <v>342</v>
      </c>
      <c r="S1992" t="s">
        <v>347</v>
      </c>
      <c r="T1992">
        <v>11238735</v>
      </c>
      <c r="U1992">
        <v>45142</v>
      </c>
      <c r="V1992">
        <v>45808</v>
      </c>
      <c r="W1992">
        <v>45805</v>
      </c>
      <c r="X1992">
        <v>0</v>
      </c>
      <c r="Y1992">
        <v>1290900</v>
      </c>
      <c r="Z1992" t="s">
        <v>1568</v>
      </c>
      <c r="AA1992" t="s">
        <v>249</v>
      </c>
      <c r="AB1992" t="s">
        <v>121</v>
      </c>
      <c r="AC1992" t="s">
        <v>255</v>
      </c>
      <c r="AD1992" t="s">
        <v>141</v>
      </c>
      <c r="AE1992" t="s">
        <v>249</v>
      </c>
      <c r="AF1992" t="s">
        <v>3326</v>
      </c>
      <c r="AG1992">
        <v>4</v>
      </c>
    </row>
    <row r="1993" spans="1:33" x14ac:dyDescent="0.35">
      <c r="A1993" t="s">
        <v>321</v>
      </c>
      <c r="B1993">
        <v>6306791</v>
      </c>
      <c r="C1993" t="s">
        <v>138</v>
      </c>
      <c r="D1993" t="s">
        <v>590</v>
      </c>
      <c r="E1993" t="s">
        <v>310</v>
      </c>
      <c r="F1993" t="s">
        <v>133</v>
      </c>
      <c r="G1993" t="s">
        <v>192</v>
      </c>
      <c r="H1993">
        <v>45809</v>
      </c>
      <c r="I1993">
        <v>45809</v>
      </c>
      <c r="J1993" t="s">
        <v>856</v>
      </c>
      <c r="K1993">
        <v>3110150</v>
      </c>
      <c r="L1993" t="s">
        <v>322</v>
      </c>
      <c r="O1993">
        <v>10014730</v>
      </c>
      <c r="P1993" t="s">
        <v>193</v>
      </c>
      <c r="Q1993">
        <v>23695.32</v>
      </c>
      <c r="R1993" t="s">
        <v>352</v>
      </c>
      <c r="S1993" t="s">
        <v>347</v>
      </c>
      <c r="T1993">
        <v>11221460</v>
      </c>
      <c r="U1993">
        <v>45142</v>
      </c>
      <c r="V1993">
        <v>45809</v>
      </c>
      <c r="W1993">
        <v>45805</v>
      </c>
      <c r="X1993">
        <v>23695.32</v>
      </c>
      <c r="Y1993">
        <v>1290900</v>
      </c>
      <c r="Z1993" t="s">
        <v>1568</v>
      </c>
      <c r="AA1993" t="s">
        <v>249</v>
      </c>
      <c r="AB1993" t="s">
        <v>121</v>
      </c>
      <c r="AC1993" t="s">
        <v>255</v>
      </c>
      <c r="AD1993" t="s">
        <v>135</v>
      </c>
      <c r="AE1993" t="s">
        <v>249</v>
      </c>
      <c r="AF1993" t="s">
        <v>3326</v>
      </c>
      <c r="AG1993">
        <v>16</v>
      </c>
    </row>
    <row r="1994" spans="1:33" x14ac:dyDescent="0.35">
      <c r="A1994" t="s">
        <v>321</v>
      </c>
      <c r="B1994">
        <v>6306788</v>
      </c>
      <c r="C1994" t="s">
        <v>138</v>
      </c>
      <c r="D1994" t="s">
        <v>591</v>
      </c>
      <c r="E1994" t="s">
        <v>310</v>
      </c>
      <c r="F1994" t="s">
        <v>133</v>
      </c>
      <c r="G1994" t="s">
        <v>132</v>
      </c>
      <c r="H1994">
        <v>45809</v>
      </c>
      <c r="I1994">
        <v>45838</v>
      </c>
      <c r="J1994" t="s">
        <v>3478</v>
      </c>
      <c r="K1994">
        <v>1291900</v>
      </c>
      <c r="L1994" t="s">
        <v>322</v>
      </c>
      <c r="O1994">
        <v>10014727</v>
      </c>
      <c r="P1994" t="s">
        <v>185</v>
      </c>
      <c r="Q1994">
        <v>0</v>
      </c>
      <c r="R1994" t="s">
        <v>352</v>
      </c>
      <c r="S1994" t="s">
        <v>347</v>
      </c>
      <c r="T1994">
        <v>11221201</v>
      </c>
      <c r="U1994">
        <v>45142</v>
      </c>
      <c r="V1994">
        <v>45809</v>
      </c>
      <c r="W1994">
        <v>45805</v>
      </c>
      <c r="X1994">
        <v>0</v>
      </c>
      <c r="Y1994">
        <v>1290900</v>
      </c>
      <c r="Z1994" t="s">
        <v>1568</v>
      </c>
      <c r="AA1994" t="s">
        <v>249</v>
      </c>
      <c r="AB1994" t="s">
        <v>121</v>
      </c>
      <c r="AC1994" t="s">
        <v>255</v>
      </c>
      <c r="AD1994" t="s">
        <v>122</v>
      </c>
      <c r="AE1994" t="s">
        <v>249</v>
      </c>
      <c r="AF1994" t="s">
        <v>1812</v>
      </c>
      <c r="AG1994">
        <v>4</v>
      </c>
    </row>
    <row r="1995" spans="1:33" x14ac:dyDescent="0.35">
      <c r="A1995" t="s">
        <v>242</v>
      </c>
      <c r="B1995">
        <v>6306521</v>
      </c>
      <c r="C1995" t="s">
        <v>129</v>
      </c>
      <c r="D1995" t="s">
        <v>592</v>
      </c>
      <c r="E1995" t="s">
        <v>310</v>
      </c>
      <c r="F1995" t="s">
        <v>259</v>
      </c>
      <c r="G1995" t="s">
        <v>192</v>
      </c>
      <c r="H1995">
        <v>45809</v>
      </c>
      <c r="I1995">
        <v>45809</v>
      </c>
      <c r="J1995" t="s">
        <v>856</v>
      </c>
      <c r="K1995">
        <v>1215150</v>
      </c>
      <c r="L1995" t="s">
        <v>330</v>
      </c>
      <c r="O1995">
        <v>10014637</v>
      </c>
      <c r="P1995" t="s">
        <v>242</v>
      </c>
      <c r="Q1995">
        <v>5356.45</v>
      </c>
      <c r="R1995" t="s">
        <v>352</v>
      </c>
      <c r="S1995" t="s">
        <v>343</v>
      </c>
      <c r="T1995">
        <v>11165046</v>
      </c>
      <c r="U1995">
        <v>45141</v>
      </c>
      <c r="V1995">
        <v>45809</v>
      </c>
      <c r="W1995">
        <v>45798</v>
      </c>
      <c r="X1995">
        <v>5356.45</v>
      </c>
      <c r="Y1995">
        <v>1290900</v>
      </c>
      <c r="Z1995" t="s">
        <v>1568</v>
      </c>
      <c r="AA1995" t="s">
        <v>246</v>
      </c>
      <c r="AB1995" t="s">
        <v>121</v>
      </c>
      <c r="AC1995" t="s">
        <v>255</v>
      </c>
      <c r="AD1995" t="s">
        <v>135</v>
      </c>
      <c r="AE1995" t="s">
        <v>246</v>
      </c>
      <c r="AF1995" t="s">
        <v>3326</v>
      </c>
      <c r="AG1995">
        <v>16</v>
      </c>
    </row>
    <row r="1996" spans="1:33" x14ac:dyDescent="0.35">
      <c r="A1996" t="s">
        <v>232</v>
      </c>
      <c r="B1996">
        <v>6306516</v>
      </c>
      <c r="C1996" t="s">
        <v>129</v>
      </c>
      <c r="D1996" t="s">
        <v>631</v>
      </c>
      <c r="E1996" t="s">
        <v>310</v>
      </c>
      <c r="F1996" t="s">
        <v>125</v>
      </c>
      <c r="G1996" t="s">
        <v>3886</v>
      </c>
      <c r="H1996">
        <v>45870</v>
      </c>
      <c r="I1996">
        <v>45900</v>
      </c>
      <c r="J1996" t="s">
        <v>3475</v>
      </c>
      <c r="K1996">
        <v>1213130</v>
      </c>
      <c r="L1996" t="s">
        <v>340</v>
      </c>
      <c r="O1996">
        <v>10014610</v>
      </c>
      <c r="P1996" t="s">
        <v>232</v>
      </c>
      <c r="Q1996">
        <v>0</v>
      </c>
      <c r="R1996" t="s">
        <v>343</v>
      </c>
      <c r="S1996" t="s">
        <v>3901</v>
      </c>
      <c r="T1996">
        <v>11264847</v>
      </c>
      <c r="U1996">
        <v>45141</v>
      </c>
      <c r="V1996">
        <v>45870</v>
      </c>
      <c r="W1996">
        <v>45835</v>
      </c>
      <c r="X1996">
        <v>0</v>
      </c>
      <c r="Y1996">
        <v>1290900</v>
      </c>
      <c r="Z1996" t="s">
        <v>1568</v>
      </c>
      <c r="AA1996" t="s">
        <v>245</v>
      </c>
      <c r="AB1996" t="s">
        <v>121</v>
      </c>
      <c r="AC1996" t="s">
        <v>255</v>
      </c>
      <c r="AD1996" t="s">
        <v>141</v>
      </c>
      <c r="AE1996" t="s">
        <v>245</v>
      </c>
      <c r="AF1996" t="s">
        <v>3326</v>
      </c>
      <c r="AG1996">
        <v>12</v>
      </c>
    </row>
    <row r="1997" spans="1:33" x14ac:dyDescent="0.35">
      <c r="A1997" t="s">
        <v>240</v>
      </c>
      <c r="B1997">
        <v>6305149</v>
      </c>
      <c r="C1997" t="s">
        <v>129</v>
      </c>
      <c r="D1997" t="s">
        <v>593</v>
      </c>
      <c r="E1997" t="s">
        <v>310</v>
      </c>
      <c r="F1997" t="s">
        <v>133</v>
      </c>
      <c r="G1997" t="s">
        <v>147</v>
      </c>
      <c r="H1997">
        <v>45809</v>
      </c>
      <c r="I1997">
        <v>45809</v>
      </c>
      <c r="J1997" t="s">
        <v>856</v>
      </c>
      <c r="K1997">
        <v>1213130</v>
      </c>
      <c r="L1997" t="s">
        <v>304</v>
      </c>
      <c r="O1997">
        <v>10014607</v>
      </c>
      <c r="P1997" t="s">
        <v>240</v>
      </c>
      <c r="Q1997">
        <v>0</v>
      </c>
      <c r="R1997" t="s">
        <v>347</v>
      </c>
      <c r="S1997" t="s">
        <v>3901</v>
      </c>
      <c r="T1997">
        <v>11281191</v>
      </c>
      <c r="U1997">
        <v>45137</v>
      </c>
      <c r="V1997">
        <v>45809</v>
      </c>
      <c r="W1997">
        <v>45835</v>
      </c>
      <c r="X1997">
        <v>0</v>
      </c>
      <c r="Y1997">
        <v>1290900</v>
      </c>
      <c r="Z1997" t="s">
        <v>1568</v>
      </c>
      <c r="AA1997" t="s">
        <v>245</v>
      </c>
      <c r="AB1997" t="s">
        <v>121</v>
      </c>
      <c r="AC1997" t="s">
        <v>255</v>
      </c>
      <c r="AD1997" t="s">
        <v>141</v>
      </c>
      <c r="AE1997" t="s">
        <v>245</v>
      </c>
      <c r="AF1997" t="s">
        <v>3326</v>
      </c>
      <c r="AG1997">
        <v>4</v>
      </c>
    </row>
    <row r="1998" spans="1:33" x14ac:dyDescent="0.35">
      <c r="A1998" t="s">
        <v>159</v>
      </c>
      <c r="B1998">
        <v>6303114</v>
      </c>
      <c r="C1998" t="s">
        <v>129</v>
      </c>
      <c r="D1998" t="s">
        <v>594</v>
      </c>
      <c r="E1998" t="s">
        <v>310</v>
      </c>
      <c r="F1998" t="s">
        <v>125</v>
      </c>
      <c r="G1998" t="s">
        <v>543</v>
      </c>
      <c r="H1998">
        <v>45873</v>
      </c>
      <c r="I1998">
        <v>45873</v>
      </c>
      <c r="J1998" t="s">
        <v>856</v>
      </c>
      <c r="K1998">
        <v>1212121</v>
      </c>
      <c r="L1998" t="s">
        <v>398</v>
      </c>
      <c r="M1998">
        <v>45183</v>
      </c>
      <c r="N1998">
        <v>45187</v>
      </c>
      <c r="O1998">
        <v>10014599</v>
      </c>
      <c r="P1998" t="s">
        <v>159</v>
      </c>
      <c r="Q1998">
        <v>0</v>
      </c>
      <c r="R1998" t="s">
        <v>349</v>
      </c>
      <c r="S1998" t="s">
        <v>342</v>
      </c>
      <c r="T1998">
        <v>11279485</v>
      </c>
      <c r="U1998">
        <v>45136</v>
      </c>
      <c r="V1998">
        <v>45873</v>
      </c>
      <c r="W1998">
        <v>45835</v>
      </c>
      <c r="X1998">
        <v>0</v>
      </c>
      <c r="Y1998">
        <v>1290900</v>
      </c>
      <c r="Z1998" t="s">
        <v>1568</v>
      </c>
      <c r="AA1998" t="s">
        <v>247</v>
      </c>
      <c r="AB1998" t="s">
        <v>121</v>
      </c>
      <c r="AC1998" t="s">
        <v>255</v>
      </c>
      <c r="AD1998" t="s">
        <v>135</v>
      </c>
      <c r="AE1998" t="s">
        <v>247</v>
      </c>
      <c r="AF1998" t="s">
        <v>3326</v>
      </c>
      <c r="AG1998">
        <v>12</v>
      </c>
    </row>
    <row r="1999" spans="1:33" x14ac:dyDescent="0.35">
      <c r="A1999" t="s">
        <v>244</v>
      </c>
      <c r="B1999">
        <v>6301180</v>
      </c>
      <c r="C1999" t="s">
        <v>129</v>
      </c>
      <c r="D1999" t="s">
        <v>595</v>
      </c>
      <c r="E1999" t="s">
        <v>310</v>
      </c>
      <c r="F1999" t="s">
        <v>133</v>
      </c>
      <c r="G1999" t="s">
        <v>147</v>
      </c>
      <c r="H1999">
        <v>45809</v>
      </c>
      <c r="I1999">
        <v>45809</v>
      </c>
      <c r="J1999" t="s">
        <v>856</v>
      </c>
      <c r="K1999">
        <v>1215155</v>
      </c>
      <c r="L1999" t="s">
        <v>344</v>
      </c>
      <c r="O1999">
        <v>10017710</v>
      </c>
      <c r="P1999" t="s">
        <v>244</v>
      </c>
      <c r="Q1999">
        <v>0</v>
      </c>
      <c r="R1999" t="s">
        <v>352</v>
      </c>
      <c r="S1999" t="s">
        <v>343</v>
      </c>
      <c r="T1999">
        <v>11274943</v>
      </c>
      <c r="U1999">
        <v>45133</v>
      </c>
      <c r="V1999">
        <v>45809</v>
      </c>
      <c r="W1999">
        <v>45776</v>
      </c>
      <c r="X1999">
        <v>0</v>
      </c>
      <c r="Y1999">
        <v>1290900</v>
      </c>
      <c r="Z1999" t="s">
        <v>1568</v>
      </c>
      <c r="AA1999" t="s">
        <v>246</v>
      </c>
      <c r="AB1999" t="s">
        <v>121</v>
      </c>
      <c r="AC1999" t="s">
        <v>255</v>
      </c>
      <c r="AD1999" t="s">
        <v>141</v>
      </c>
      <c r="AE1999" t="s">
        <v>246</v>
      </c>
      <c r="AF1999" t="s">
        <v>3326</v>
      </c>
      <c r="AG1999">
        <v>20</v>
      </c>
    </row>
    <row r="2000" spans="1:33" x14ac:dyDescent="0.35">
      <c r="A2000" t="s">
        <v>209</v>
      </c>
      <c r="B2000">
        <v>6301177</v>
      </c>
      <c r="C2000" t="s">
        <v>129</v>
      </c>
      <c r="D2000" t="s">
        <v>596</v>
      </c>
      <c r="E2000" t="s">
        <v>310</v>
      </c>
      <c r="F2000" t="s">
        <v>133</v>
      </c>
      <c r="G2000" t="s">
        <v>147</v>
      </c>
      <c r="H2000">
        <v>45809</v>
      </c>
      <c r="I2000">
        <v>45809</v>
      </c>
      <c r="J2000" t="s">
        <v>856</v>
      </c>
      <c r="K2000">
        <v>1215152</v>
      </c>
      <c r="L2000" t="s">
        <v>280</v>
      </c>
      <c r="O2000">
        <v>10014630</v>
      </c>
      <c r="P2000" t="s">
        <v>209</v>
      </c>
      <c r="Q2000">
        <v>0</v>
      </c>
      <c r="R2000" t="s">
        <v>352</v>
      </c>
      <c r="S2000" t="s">
        <v>343</v>
      </c>
      <c r="T2000">
        <v>11274893</v>
      </c>
      <c r="U2000">
        <v>45133</v>
      </c>
      <c r="V2000">
        <v>45809</v>
      </c>
      <c r="W2000">
        <v>45776</v>
      </c>
      <c r="X2000">
        <v>0</v>
      </c>
      <c r="Y2000">
        <v>1290900</v>
      </c>
      <c r="Z2000" t="s">
        <v>1568</v>
      </c>
      <c r="AA2000" t="s">
        <v>246</v>
      </c>
      <c r="AB2000" t="s">
        <v>121</v>
      </c>
      <c r="AC2000" t="s">
        <v>255</v>
      </c>
      <c r="AD2000" t="s">
        <v>141</v>
      </c>
      <c r="AE2000" t="s">
        <v>246</v>
      </c>
      <c r="AF2000" t="s">
        <v>3326</v>
      </c>
      <c r="AG2000">
        <v>6</v>
      </c>
    </row>
    <row r="2001" spans="1:33" x14ac:dyDescent="0.35">
      <c r="A2001" t="s">
        <v>337</v>
      </c>
      <c r="B2001">
        <v>6300512</v>
      </c>
      <c r="C2001" t="s">
        <v>129</v>
      </c>
      <c r="D2001" t="s">
        <v>597</v>
      </c>
      <c r="E2001" t="s">
        <v>310</v>
      </c>
      <c r="F2001" t="s">
        <v>133</v>
      </c>
      <c r="G2001" t="s">
        <v>147</v>
      </c>
      <c r="H2001">
        <v>45873</v>
      </c>
      <c r="I2001">
        <v>45873</v>
      </c>
      <c r="J2001" t="s">
        <v>856</v>
      </c>
      <c r="K2001">
        <v>1212121</v>
      </c>
      <c r="L2001" t="s">
        <v>338</v>
      </c>
      <c r="O2001">
        <v>10014600</v>
      </c>
      <c r="P2001" t="s">
        <v>337</v>
      </c>
      <c r="Q2001">
        <v>0</v>
      </c>
      <c r="R2001" t="s">
        <v>342</v>
      </c>
      <c r="S2001" t="s">
        <v>342</v>
      </c>
      <c r="T2001">
        <v>11276142</v>
      </c>
      <c r="U2001">
        <v>45132</v>
      </c>
      <c r="V2001">
        <v>45873</v>
      </c>
      <c r="W2001">
        <v>45835</v>
      </c>
      <c r="X2001">
        <v>0</v>
      </c>
      <c r="Y2001">
        <v>1290900</v>
      </c>
      <c r="Z2001" t="s">
        <v>1568</v>
      </c>
      <c r="AA2001" t="s">
        <v>247</v>
      </c>
      <c r="AB2001" t="s">
        <v>121</v>
      </c>
      <c r="AC2001" t="s">
        <v>255</v>
      </c>
      <c r="AD2001" t="s">
        <v>141</v>
      </c>
      <c r="AE2001" t="s">
        <v>247</v>
      </c>
      <c r="AF2001" t="s">
        <v>3326</v>
      </c>
      <c r="AG2001">
        <v>3</v>
      </c>
    </row>
    <row r="2002" spans="1:33" x14ac:dyDescent="0.35">
      <c r="A2002" t="s">
        <v>159</v>
      </c>
      <c r="B2002">
        <v>6300504</v>
      </c>
      <c r="C2002" t="s">
        <v>129</v>
      </c>
      <c r="D2002" t="s">
        <v>598</v>
      </c>
      <c r="E2002" t="s">
        <v>310</v>
      </c>
      <c r="F2002" t="s">
        <v>553</v>
      </c>
      <c r="G2002" t="s">
        <v>153</v>
      </c>
      <c r="H2002">
        <v>45873</v>
      </c>
      <c r="I2002">
        <v>45873</v>
      </c>
      <c r="J2002" t="s">
        <v>856</v>
      </c>
      <c r="K2002">
        <v>1212121</v>
      </c>
      <c r="L2002" t="s">
        <v>398</v>
      </c>
      <c r="O2002">
        <v>10014599</v>
      </c>
      <c r="P2002" t="s">
        <v>159</v>
      </c>
      <c r="Q2002">
        <v>0</v>
      </c>
      <c r="R2002" t="s">
        <v>342</v>
      </c>
      <c r="S2002" t="s">
        <v>342</v>
      </c>
      <c r="T2002">
        <v>11263921</v>
      </c>
      <c r="U2002">
        <v>45132</v>
      </c>
      <c r="V2002">
        <v>45873</v>
      </c>
      <c r="W2002">
        <v>45835</v>
      </c>
      <c r="X2002">
        <v>0</v>
      </c>
      <c r="Y2002">
        <v>1290900</v>
      </c>
      <c r="Z2002" t="s">
        <v>1568</v>
      </c>
      <c r="AA2002" t="s">
        <v>247</v>
      </c>
      <c r="AB2002" t="s">
        <v>121</v>
      </c>
      <c r="AC2002" t="s">
        <v>255</v>
      </c>
      <c r="AD2002" t="s">
        <v>141</v>
      </c>
      <c r="AE2002" t="s">
        <v>247</v>
      </c>
      <c r="AF2002" t="s">
        <v>3326</v>
      </c>
      <c r="AG2002">
        <v>6</v>
      </c>
    </row>
    <row r="2003" spans="1:33" x14ac:dyDescent="0.35">
      <c r="A2003" t="s">
        <v>324</v>
      </c>
      <c r="B2003">
        <v>6298754</v>
      </c>
      <c r="C2003" t="s">
        <v>138</v>
      </c>
      <c r="D2003" t="s">
        <v>980</v>
      </c>
      <c r="E2003" t="s">
        <v>310</v>
      </c>
      <c r="F2003" t="s">
        <v>379</v>
      </c>
      <c r="G2003" t="s">
        <v>136</v>
      </c>
      <c r="H2003">
        <v>45869</v>
      </c>
      <c r="I2003">
        <v>45869</v>
      </c>
      <c r="J2003" t="s">
        <v>856</v>
      </c>
      <c r="K2003">
        <v>1216100</v>
      </c>
      <c r="L2003" t="s">
        <v>325</v>
      </c>
      <c r="O2003">
        <v>10014726</v>
      </c>
      <c r="P2003" t="s">
        <v>412</v>
      </c>
      <c r="Q2003">
        <v>11547.78</v>
      </c>
      <c r="R2003" t="s">
        <v>342</v>
      </c>
      <c r="S2003" t="s">
        <v>3891</v>
      </c>
      <c r="T2003">
        <v>11263260</v>
      </c>
      <c r="U2003">
        <v>45127</v>
      </c>
      <c r="V2003">
        <v>45869</v>
      </c>
      <c r="W2003">
        <v>45848</v>
      </c>
      <c r="X2003">
        <v>11547.78</v>
      </c>
      <c r="Y2003">
        <v>1290900</v>
      </c>
      <c r="Z2003" t="s">
        <v>1568</v>
      </c>
      <c r="AA2003" t="s">
        <v>249</v>
      </c>
      <c r="AB2003" t="s">
        <v>121</v>
      </c>
      <c r="AC2003" t="s">
        <v>255</v>
      </c>
      <c r="AD2003" t="s">
        <v>135</v>
      </c>
      <c r="AE2003" t="s">
        <v>249</v>
      </c>
      <c r="AF2003" t="s">
        <v>3326</v>
      </c>
      <c r="AG2003">
        <v>12</v>
      </c>
    </row>
    <row r="2004" spans="1:33" x14ac:dyDescent="0.35">
      <c r="A2004" t="s">
        <v>134</v>
      </c>
      <c r="B2004">
        <v>6298747</v>
      </c>
      <c r="C2004" t="s">
        <v>123</v>
      </c>
      <c r="D2004" t="s">
        <v>599</v>
      </c>
      <c r="E2004" t="s">
        <v>310</v>
      </c>
      <c r="F2004" t="s">
        <v>125</v>
      </c>
      <c r="G2004" t="s">
        <v>423</v>
      </c>
      <c r="H2004">
        <v>45845</v>
      </c>
      <c r="I2004">
        <v>45845</v>
      </c>
      <c r="J2004" t="s">
        <v>856</v>
      </c>
      <c r="K2004">
        <v>1210101</v>
      </c>
      <c r="L2004" t="s">
        <v>271</v>
      </c>
      <c r="O2004">
        <v>10014658</v>
      </c>
      <c r="P2004" t="s">
        <v>134</v>
      </c>
      <c r="Q2004">
        <v>5573.05</v>
      </c>
      <c r="R2004" t="s">
        <v>342</v>
      </c>
      <c r="S2004" t="s">
        <v>342</v>
      </c>
      <c r="T2004">
        <v>11252942</v>
      </c>
      <c r="U2004">
        <v>45127</v>
      </c>
      <c r="V2004">
        <v>45845</v>
      </c>
      <c r="W2004">
        <v>45805</v>
      </c>
      <c r="X2004">
        <v>5573.05</v>
      </c>
      <c r="Y2004">
        <v>1290900</v>
      </c>
      <c r="Z2004" t="s">
        <v>1568</v>
      </c>
      <c r="AA2004" t="s">
        <v>248</v>
      </c>
      <c r="AB2004" t="s">
        <v>121</v>
      </c>
      <c r="AC2004" t="s">
        <v>255</v>
      </c>
      <c r="AD2004" t="s">
        <v>141</v>
      </c>
      <c r="AE2004" t="s">
        <v>248</v>
      </c>
      <c r="AF2004" t="s">
        <v>3326</v>
      </c>
      <c r="AG2004">
        <v>4</v>
      </c>
    </row>
    <row r="2005" spans="1:33" x14ac:dyDescent="0.35">
      <c r="A2005" t="s">
        <v>148</v>
      </c>
      <c r="B2005">
        <v>6297141</v>
      </c>
      <c r="C2005" t="s">
        <v>129</v>
      </c>
      <c r="D2005" t="s">
        <v>577</v>
      </c>
      <c r="E2005" t="s">
        <v>310</v>
      </c>
      <c r="F2005" t="s">
        <v>133</v>
      </c>
      <c r="G2005" t="s">
        <v>147</v>
      </c>
      <c r="H2005">
        <v>45809</v>
      </c>
      <c r="I2005">
        <v>45809</v>
      </c>
      <c r="J2005" t="s">
        <v>856</v>
      </c>
      <c r="K2005">
        <v>1213130</v>
      </c>
      <c r="L2005" t="s">
        <v>297</v>
      </c>
      <c r="O2005">
        <v>10014617</v>
      </c>
      <c r="P2005" t="s">
        <v>148</v>
      </c>
      <c r="Q2005">
        <v>0</v>
      </c>
      <c r="R2005" t="s">
        <v>347</v>
      </c>
      <c r="S2005" t="s">
        <v>343</v>
      </c>
      <c r="T2005">
        <v>11268038</v>
      </c>
      <c r="U2005">
        <v>45121</v>
      </c>
      <c r="V2005">
        <v>45809</v>
      </c>
      <c r="W2005">
        <v>45776</v>
      </c>
      <c r="X2005">
        <v>0</v>
      </c>
      <c r="Y2005">
        <v>1290900</v>
      </c>
      <c r="Z2005" t="s">
        <v>1568</v>
      </c>
      <c r="AA2005" t="s">
        <v>245</v>
      </c>
      <c r="AB2005" t="s">
        <v>121</v>
      </c>
      <c r="AC2005" t="s">
        <v>255</v>
      </c>
      <c r="AD2005" t="s">
        <v>141</v>
      </c>
      <c r="AE2005" t="s">
        <v>245</v>
      </c>
      <c r="AF2005" t="s">
        <v>3326</v>
      </c>
      <c r="AG2005">
        <v>16</v>
      </c>
    </row>
    <row r="2006" spans="1:33" x14ac:dyDescent="0.35">
      <c r="A2006" t="s">
        <v>217</v>
      </c>
      <c r="B2006">
        <v>6296975</v>
      </c>
      <c r="C2006" t="s">
        <v>129</v>
      </c>
      <c r="D2006" t="s">
        <v>182</v>
      </c>
      <c r="E2006" t="s">
        <v>310</v>
      </c>
      <c r="F2006" t="s">
        <v>125</v>
      </c>
      <c r="G2006" t="s">
        <v>136</v>
      </c>
      <c r="H2006">
        <v>45839</v>
      </c>
      <c r="I2006">
        <v>45869</v>
      </c>
      <c r="J2006" t="s">
        <v>3476</v>
      </c>
      <c r="K2006">
        <v>1213130</v>
      </c>
      <c r="L2006" t="s">
        <v>320</v>
      </c>
      <c r="O2006">
        <v>10014611</v>
      </c>
      <c r="P2006" t="s">
        <v>217</v>
      </c>
      <c r="Q2006">
        <v>148758.69</v>
      </c>
      <c r="R2006" t="s">
        <v>347</v>
      </c>
      <c r="S2006" t="s">
        <v>3901</v>
      </c>
      <c r="T2006">
        <v>11265455</v>
      </c>
      <c r="U2006">
        <v>45121</v>
      </c>
      <c r="V2006">
        <v>45839</v>
      </c>
      <c r="W2006">
        <v>45835</v>
      </c>
      <c r="X2006">
        <v>148758.69</v>
      </c>
      <c r="Y2006">
        <v>1290900</v>
      </c>
      <c r="Z2006" t="s">
        <v>1568</v>
      </c>
      <c r="AA2006" t="s">
        <v>245</v>
      </c>
      <c r="AB2006" t="s">
        <v>121</v>
      </c>
      <c r="AC2006" t="s">
        <v>255</v>
      </c>
      <c r="AD2006" t="s">
        <v>135</v>
      </c>
      <c r="AE2006" t="s">
        <v>245</v>
      </c>
      <c r="AF2006" t="s">
        <v>3326</v>
      </c>
      <c r="AG2006">
        <v>72</v>
      </c>
    </row>
    <row r="2007" spans="1:33" x14ac:dyDescent="0.35">
      <c r="A2007" t="s">
        <v>274</v>
      </c>
      <c r="B2007">
        <v>6296393</v>
      </c>
      <c r="C2007" t="s">
        <v>123</v>
      </c>
      <c r="D2007" t="s">
        <v>600</v>
      </c>
      <c r="E2007" t="s">
        <v>310</v>
      </c>
      <c r="F2007" t="s">
        <v>133</v>
      </c>
      <c r="G2007" t="s">
        <v>147</v>
      </c>
      <c r="H2007">
        <v>45889</v>
      </c>
      <c r="I2007">
        <v>45889</v>
      </c>
      <c r="J2007" t="s">
        <v>856</v>
      </c>
      <c r="K2007">
        <v>1210102</v>
      </c>
      <c r="L2007" t="s">
        <v>275</v>
      </c>
      <c r="O2007">
        <v>10014596</v>
      </c>
      <c r="P2007" t="s">
        <v>176</v>
      </c>
      <c r="Q2007">
        <v>0</v>
      </c>
      <c r="R2007" t="s">
        <v>342</v>
      </c>
      <c r="S2007" t="s">
        <v>296</v>
      </c>
      <c r="T2007">
        <v>11269395</v>
      </c>
      <c r="U2007">
        <v>45120</v>
      </c>
      <c r="V2007">
        <v>45889</v>
      </c>
      <c r="W2007">
        <v>45848</v>
      </c>
      <c r="X2007">
        <v>0</v>
      </c>
      <c r="Y2007">
        <v>1290900</v>
      </c>
      <c r="Z2007" t="s">
        <v>1568</v>
      </c>
      <c r="AA2007" t="s">
        <v>248</v>
      </c>
      <c r="AB2007" t="s">
        <v>121</v>
      </c>
      <c r="AC2007" t="s">
        <v>255</v>
      </c>
      <c r="AD2007" t="s">
        <v>141</v>
      </c>
      <c r="AE2007" t="s">
        <v>248</v>
      </c>
      <c r="AF2007" t="s">
        <v>3326</v>
      </c>
      <c r="AG2007">
        <v>3</v>
      </c>
    </row>
    <row r="2008" spans="1:33" x14ac:dyDescent="0.35">
      <c r="A2008" t="s">
        <v>126</v>
      </c>
      <c r="B2008">
        <v>6296336</v>
      </c>
      <c r="C2008" t="s">
        <v>123</v>
      </c>
      <c r="D2008" t="s">
        <v>601</v>
      </c>
      <c r="E2008" t="s">
        <v>310</v>
      </c>
      <c r="F2008" t="s">
        <v>133</v>
      </c>
      <c r="G2008" t="s">
        <v>124</v>
      </c>
      <c r="H2008">
        <v>45869</v>
      </c>
      <c r="I2008">
        <v>45869</v>
      </c>
      <c r="J2008" t="s">
        <v>856</v>
      </c>
      <c r="K2008">
        <v>1210101</v>
      </c>
      <c r="L2008" t="s">
        <v>391</v>
      </c>
      <c r="O2008">
        <v>10014657</v>
      </c>
      <c r="P2008" t="s">
        <v>126</v>
      </c>
      <c r="Q2008">
        <v>0</v>
      </c>
      <c r="R2008" t="s">
        <v>342</v>
      </c>
      <c r="S2008" t="s">
        <v>3891</v>
      </c>
      <c r="T2008">
        <v>11265800</v>
      </c>
      <c r="U2008">
        <v>45119</v>
      </c>
      <c r="V2008">
        <v>45869</v>
      </c>
      <c r="W2008">
        <v>45844</v>
      </c>
      <c r="X2008">
        <v>0</v>
      </c>
      <c r="Y2008">
        <v>1290900</v>
      </c>
      <c r="Z2008" t="s">
        <v>1568</v>
      </c>
      <c r="AA2008" t="s">
        <v>248</v>
      </c>
      <c r="AB2008" t="s">
        <v>121</v>
      </c>
      <c r="AC2008" t="s">
        <v>255</v>
      </c>
      <c r="AD2008" t="s">
        <v>141</v>
      </c>
      <c r="AE2008" t="s">
        <v>248</v>
      </c>
      <c r="AF2008" t="s">
        <v>3326</v>
      </c>
      <c r="AG2008">
        <v>12</v>
      </c>
    </row>
    <row r="2009" spans="1:33" x14ac:dyDescent="0.35">
      <c r="A2009" t="s">
        <v>152</v>
      </c>
      <c r="B2009">
        <v>6296185</v>
      </c>
      <c r="C2009" t="s">
        <v>129</v>
      </c>
      <c r="D2009" t="s">
        <v>868</v>
      </c>
      <c r="E2009" t="s">
        <v>310</v>
      </c>
      <c r="F2009" t="s">
        <v>259</v>
      </c>
      <c r="G2009" t="s">
        <v>192</v>
      </c>
      <c r="H2009">
        <v>46174</v>
      </c>
      <c r="I2009">
        <v>46174</v>
      </c>
      <c r="J2009" t="s">
        <v>856</v>
      </c>
      <c r="K2009">
        <v>1215156</v>
      </c>
      <c r="L2009" t="s">
        <v>307</v>
      </c>
      <c r="O2009">
        <v>10014641</v>
      </c>
      <c r="P2009" t="s">
        <v>152</v>
      </c>
      <c r="Q2009">
        <v>79984.98</v>
      </c>
      <c r="R2009" t="s">
        <v>343</v>
      </c>
      <c r="S2009" t="s">
        <v>343</v>
      </c>
      <c r="T2009">
        <v>11268907</v>
      </c>
      <c r="U2009">
        <v>45119</v>
      </c>
      <c r="V2009">
        <v>46174</v>
      </c>
      <c r="W2009">
        <v>45781</v>
      </c>
      <c r="X2009">
        <v>79984.98</v>
      </c>
      <c r="Y2009">
        <v>1290900</v>
      </c>
      <c r="Z2009" t="s">
        <v>1568</v>
      </c>
      <c r="AA2009" t="s">
        <v>246</v>
      </c>
      <c r="AB2009" t="s">
        <v>121</v>
      </c>
      <c r="AC2009" t="s">
        <v>255</v>
      </c>
      <c r="AD2009" t="s">
        <v>135</v>
      </c>
      <c r="AE2009" t="s">
        <v>246</v>
      </c>
      <c r="AF2009" t="s">
        <v>3326</v>
      </c>
      <c r="AG2009">
        <v>48</v>
      </c>
    </row>
    <row r="2010" spans="1:33" x14ac:dyDescent="0.35">
      <c r="A2010" t="s">
        <v>198</v>
      </c>
      <c r="B2010">
        <v>6296183</v>
      </c>
      <c r="C2010" t="s">
        <v>129</v>
      </c>
      <c r="D2010" t="s">
        <v>1642</v>
      </c>
      <c r="E2010" t="s">
        <v>310</v>
      </c>
      <c r="F2010" t="s">
        <v>143</v>
      </c>
      <c r="G2010" t="s">
        <v>192</v>
      </c>
      <c r="H2010">
        <v>45839</v>
      </c>
      <c r="I2010">
        <v>45869</v>
      </c>
      <c r="J2010" t="s">
        <v>3476</v>
      </c>
      <c r="K2010">
        <v>1215156</v>
      </c>
      <c r="L2010" t="s">
        <v>306</v>
      </c>
      <c r="O2010">
        <v>10014640</v>
      </c>
      <c r="P2010" t="s">
        <v>198</v>
      </c>
      <c r="Q2010">
        <v>78277.41</v>
      </c>
      <c r="R2010" t="s">
        <v>343</v>
      </c>
      <c r="S2010" t="s">
        <v>3901</v>
      </c>
      <c r="T2010">
        <v>11268908</v>
      </c>
      <c r="U2010">
        <v>45119</v>
      </c>
      <c r="V2010">
        <v>45839</v>
      </c>
      <c r="W2010">
        <v>45835</v>
      </c>
      <c r="X2010">
        <v>78277.41</v>
      </c>
      <c r="Y2010">
        <v>1290900</v>
      </c>
      <c r="Z2010" t="s">
        <v>1568</v>
      </c>
      <c r="AA2010" t="s">
        <v>246</v>
      </c>
      <c r="AB2010" t="s">
        <v>121</v>
      </c>
      <c r="AC2010" t="s">
        <v>255</v>
      </c>
      <c r="AD2010" t="s">
        <v>135</v>
      </c>
      <c r="AE2010" t="s">
        <v>246</v>
      </c>
      <c r="AF2010" t="s">
        <v>3326</v>
      </c>
      <c r="AG2010">
        <v>48</v>
      </c>
    </row>
    <row r="2011" spans="1:33" x14ac:dyDescent="0.35">
      <c r="A2011" t="s">
        <v>238</v>
      </c>
      <c r="B2011">
        <v>6295993</v>
      </c>
      <c r="C2011" t="s">
        <v>129</v>
      </c>
      <c r="D2011" t="s">
        <v>602</v>
      </c>
      <c r="E2011" t="s">
        <v>310</v>
      </c>
      <c r="F2011" t="s">
        <v>125</v>
      </c>
      <c r="G2011" t="s">
        <v>225</v>
      </c>
      <c r="H2011">
        <v>45808</v>
      </c>
      <c r="I2011">
        <v>45808</v>
      </c>
      <c r="J2011" t="s">
        <v>5199</v>
      </c>
      <c r="K2011">
        <v>1215152</v>
      </c>
      <c r="L2011" t="s">
        <v>281</v>
      </c>
      <c r="O2011">
        <v>10014628</v>
      </c>
      <c r="P2011" t="s">
        <v>238</v>
      </c>
      <c r="Q2011">
        <v>3064.89</v>
      </c>
      <c r="R2011" t="s">
        <v>343</v>
      </c>
      <c r="S2011" t="s">
        <v>1087</v>
      </c>
      <c r="T2011">
        <v>11263112</v>
      </c>
      <c r="U2011">
        <v>45118</v>
      </c>
      <c r="V2011">
        <v>45808</v>
      </c>
      <c r="W2011">
        <v>45812</v>
      </c>
      <c r="X2011">
        <v>3064.89</v>
      </c>
      <c r="Y2011">
        <v>1290900</v>
      </c>
      <c r="Z2011" t="s">
        <v>1568</v>
      </c>
      <c r="AA2011" t="s">
        <v>246</v>
      </c>
      <c r="AB2011" t="s">
        <v>121</v>
      </c>
      <c r="AC2011" t="s">
        <v>255</v>
      </c>
      <c r="AD2011" t="s">
        <v>141</v>
      </c>
      <c r="AE2011" t="s">
        <v>246</v>
      </c>
      <c r="AF2011" t="s">
        <v>3326</v>
      </c>
      <c r="AG2011">
        <v>16</v>
      </c>
    </row>
    <row r="2012" spans="1:33" x14ac:dyDescent="0.35">
      <c r="A2012" t="s">
        <v>238</v>
      </c>
      <c r="B2012">
        <v>6295979</v>
      </c>
      <c r="C2012" t="s">
        <v>129</v>
      </c>
      <c r="D2012" t="s">
        <v>603</v>
      </c>
      <c r="E2012" t="s">
        <v>310</v>
      </c>
      <c r="F2012" t="s">
        <v>133</v>
      </c>
      <c r="G2012" t="s">
        <v>147</v>
      </c>
      <c r="H2012">
        <v>45809</v>
      </c>
      <c r="I2012">
        <v>45809</v>
      </c>
      <c r="J2012" t="s">
        <v>856</v>
      </c>
      <c r="K2012">
        <v>1215152</v>
      </c>
      <c r="L2012" t="s">
        <v>281</v>
      </c>
      <c r="O2012">
        <v>10014628</v>
      </c>
      <c r="P2012" t="s">
        <v>238</v>
      </c>
      <c r="Q2012">
        <v>0</v>
      </c>
      <c r="R2012" t="s">
        <v>343</v>
      </c>
      <c r="S2012" t="s">
        <v>343</v>
      </c>
      <c r="T2012">
        <v>11270371</v>
      </c>
      <c r="U2012">
        <v>45118</v>
      </c>
      <c r="V2012">
        <v>45809</v>
      </c>
      <c r="W2012">
        <v>45776</v>
      </c>
      <c r="X2012">
        <v>0</v>
      </c>
      <c r="Y2012">
        <v>1290900</v>
      </c>
      <c r="Z2012" t="s">
        <v>1568</v>
      </c>
      <c r="AA2012" t="s">
        <v>246</v>
      </c>
      <c r="AB2012" t="s">
        <v>121</v>
      </c>
      <c r="AC2012" t="s">
        <v>255</v>
      </c>
      <c r="AD2012" t="s">
        <v>141</v>
      </c>
      <c r="AE2012" t="s">
        <v>246</v>
      </c>
      <c r="AF2012" t="s">
        <v>3326</v>
      </c>
      <c r="AG2012">
        <v>4</v>
      </c>
    </row>
    <row r="2013" spans="1:33" x14ac:dyDescent="0.35">
      <c r="A2013" t="s">
        <v>160</v>
      </c>
      <c r="B2013">
        <v>6295826</v>
      </c>
      <c r="C2013" t="s">
        <v>129</v>
      </c>
      <c r="D2013" t="s">
        <v>604</v>
      </c>
      <c r="E2013" t="s">
        <v>310</v>
      </c>
      <c r="F2013" t="s">
        <v>133</v>
      </c>
      <c r="G2013" t="s">
        <v>147</v>
      </c>
      <c r="H2013">
        <v>45873</v>
      </c>
      <c r="I2013">
        <v>45873</v>
      </c>
      <c r="J2013" t="s">
        <v>856</v>
      </c>
      <c r="K2013">
        <v>1212121</v>
      </c>
      <c r="L2013" t="s">
        <v>346</v>
      </c>
      <c r="O2013">
        <v>10014598</v>
      </c>
      <c r="P2013" t="s">
        <v>160</v>
      </c>
      <c r="Q2013">
        <v>0</v>
      </c>
      <c r="R2013" t="s">
        <v>342</v>
      </c>
      <c r="S2013" t="s">
        <v>342</v>
      </c>
      <c r="T2013">
        <v>11264018</v>
      </c>
      <c r="U2013">
        <v>45118</v>
      </c>
      <c r="V2013">
        <v>45873</v>
      </c>
      <c r="W2013">
        <v>45835</v>
      </c>
      <c r="X2013">
        <v>0</v>
      </c>
      <c r="Y2013">
        <v>1290900</v>
      </c>
      <c r="Z2013" t="s">
        <v>1568</v>
      </c>
      <c r="AA2013" t="s">
        <v>247</v>
      </c>
      <c r="AB2013" t="s">
        <v>121</v>
      </c>
      <c r="AC2013" t="s">
        <v>255</v>
      </c>
      <c r="AD2013" t="s">
        <v>141</v>
      </c>
      <c r="AE2013" t="s">
        <v>247</v>
      </c>
      <c r="AF2013" t="s">
        <v>3326</v>
      </c>
      <c r="AG2013">
        <v>4</v>
      </c>
    </row>
    <row r="2014" spans="1:33" x14ac:dyDescent="0.35">
      <c r="A2014" t="s">
        <v>605</v>
      </c>
      <c r="B2014">
        <v>6294033</v>
      </c>
      <c r="C2014" t="s">
        <v>424</v>
      </c>
      <c r="D2014" t="s">
        <v>606</v>
      </c>
      <c r="E2014" t="s">
        <v>517</v>
      </c>
      <c r="F2014" t="s">
        <v>259</v>
      </c>
      <c r="G2014" t="s">
        <v>518</v>
      </c>
      <c r="H2014">
        <v>45641</v>
      </c>
      <c r="K2014">
        <v>2290900</v>
      </c>
      <c r="L2014" t="s">
        <v>607</v>
      </c>
      <c r="Q2014">
        <v>1768.76</v>
      </c>
      <c r="R2014" t="s">
        <v>608</v>
      </c>
      <c r="S2014" t="s">
        <v>1585</v>
      </c>
      <c r="T2014">
        <v>11269989</v>
      </c>
      <c r="U2014">
        <v>45113</v>
      </c>
      <c r="V2014">
        <v>45641</v>
      </c>
      <c r="W2014">
        <v>45800</v>
      </c>
      <c r="X2014">
        <v>1768.76</v>
      </c>
      <c r="Y2014">
        <v>1290900</v>
      </c>
      <c r="Z2014" t="s">
        <v>1568</v>
      </c>
      <c r="AA2014" t="s">
        <v>249</v>
      </c>
      <c r="AB2014" t="s">
        <v>432</v>
      </c>
      <c r="AC2014" t="s">
        <v>255</v>
      </c>
      <c r="AD2014" t="s">
        <v>135</v>
      </c>
      <c r="AE2014" t="s">
        <v>249</v>
      </c>
      <c r="AF2014" t="s">
        <v>3326</v>
      </c>
      <c r="AG2014">
        <v>4</v>
      </c>
    </row>
    <row r="2015" spans="1:33" x14ac:dyDescent="0.35">
      <c r="A2015" t="s">
        <v>216</v>
      </c>
      <c r="B2015">
        <v>6293225</v>
      </c>
      <c r="C2015" t="s">
        <v>129</v>
      </c>
      <c r="D2015" t="s">
        <v>609</v>
      </c>
      <c r="E2015" t="s">
        <v>310</v>
      </c>
      <c r="F2015" t="s">
        <v>259</v>
      </c>
      <c r="G2015" t="s">
        <v>142</v>
      </c>
      <c r="H2015">
        <v>45809</v>
      </c>
      <c r="I2015">
        <v>45809</v>
      </c>
      <c r="J2015" t="s">
        <v>1104</v>
      </c>
      <c r="K2015">
        <v>1215154</v>
      </c>
      <c r="L2015" t="s">
        <v>282</v>
      </c>
      <c r="O2015">
        <v>10014642</v>
      </c>
      <c r="P2015" t="s">
        <v>216</v>
      </c>
      <c r="Q2015">
        <v>0</v>
      </c>
      <c r="R2015" t="s">
        <v>349</v>
      </c>
      <c r="S2015" t="s">
        <v>343</v>
      </c>
      <c r="T2015">
        <v>11269131</v>
      </c>
      <c r="U2015">
        <v>45110</v>
      </c>
      <c r="V2015">
        <v>45809</v>
      </c>
      <c r="W2015">
        <v>45798</v>
      </c>
      <c r="X2015">
        <v>0</v>
      </c>
      <c r="Y2015">
        <v>1290900</v>
      </c>
      <c r="Z2015" t="s">
        <v>1568</v>
      </c>
      <c r="AA2015" t="s">
        <v>246</v>
      </c>
      <c r="AB2015" t="s">
        <v>121</v>
      </c>
      <c r="AC2015" t="s">
        <v>255</v>
      </c>
      <c r="AD2015" t="s">
        <v>141</v>
      </c>
      <c r="AE2015" t="s">
        <v>246</v>
      </c>
      <c r="AF2015" t="s">
        <v>3326</v>
      </c>
      <c r="AG2015">
        <v>4</v>
      </c>
    </row>
    <row r="2016" spans="1:33" x14ac:dyDescent="0.35">
      <c r="A2016" t="s">
        <v>223</v>
      </c>
      <c r="B2016">
        <v>6290458</v>
      </c>
      <c r="C2016" t="s">
        <v>129</v>
      </c>
      <c r="D2016" t="s">
        <v>1250</v>
      </c>
      <c r="E2016" t="s">
        <v>310</v>
      </c>
      <c r="F2016" t="s">
        <v>143</v>
      </c>
      <c r="G2016" t="s">
        <v>147</v>
      </c>
      <c r="H2016">
        <v>45870</v>
      </c>
      <c r="I2016">
        <v>45900</v>
      </c>
      <c r="J2016" t="s">
        <v>3475</v>
      </c>
      <c r="K2016">
        <v>1213130</v>
      </c>
      <c r="L2016" t="s">
        <v>303</v>
      </c>
      <c r="O2016">
        <v>10014613</v>
      </c>
      <c r="P2016" t="s">
        <v>223</v>
      </c>
      <c r="Q2016">
        <v>0</v>
      </c>
      <c r="R2016" t="s">
        <v>352</v>
      </c>
      <c r="S2016" t="s">
        <v>3901</v>
      </c>
      <c r="T2016">
        <v>11260914</v>
      </c>
      <c r="U2016">
        <v>45104</v>
      </c>
      <c r="V2016">
        <v>45870</v>
      </c>
      <c r="W2016">
        <v>45835</v>
      </c>
      <c r="X2016">
        <v>0</v>
      </c>
      <c r="Y2016">
        <v>1290900</v>
      </c>
      <c r="Z2016" t="s">
        <v>1568</v>
      </c>
      <c r="AA2016" t="s">
        <v>245</v>
      </c>
      <c r="AB2016" t="s">
        <v>121</v>
      </c>
      <c r="AC2016" t="s">
        <v>255</v>
      </c>
      <c r="AD2016" t="s">
        <v>141</v>
      </c>
      <c r="AE2016" t="s">
        <v>245</v>
      </c>
      <c r="AF2016" t="s">
        <v>3326</v>
      </c>
      <c r="AG2016">
        <v>3</v>
      </c>
    </row>
    <row r="2017" spans="1:33" x14ac:dyDescent="0.35">
      <c r="A2017" t="s">
        <v>126</v>
      </c>
      <c r="B2017">
        <v>6288253</v>
      </c>
      <c r="C2017" t="s">
        <v>123</v>
      </c>
      <c r="D2017" t="s">
        <v>1676</v>
      </c>
      <c r="E2017" t="s">
        <v>310</v>
      </c>
      <c r="F2017" t="s">
        <v>259</v>
      </c>
      <c r="G2017" t="s">
        <v>192</v>
      </c>
      <c r="H2017">
        <v>45852</v>
      </c>
      <c r="I2017">
        <v>45858</v>
      </c>
      <c r="J2017" t="s">
        <v>5407</v>
      </c>
      <c r="K2017">
        <v>1210101</v>
      </c>
      <c r="L2017" t="s">
        <v>391</v>
      </c>
      <c r="O2017">
        <v>10014657</v>
      </c>
      <c r="P2017" t="s">
        <v>126</v>
      </c>
      <c r="Q2017">
        <v>20848.36</v>
      </c>
      <c r="R2017" t="s">
        <v>349</v>
      </c>
      <c r="S2017" t="s">
        <v>3889</v>
      </c>
      <c r="T2017">
        <v>11263239</v>
      </c>
      <c r="U2017">
        <v>45099</v>
      </c>
      <c r="V2017">
        <v>45852</v>
      </c>
      <c r="W2017">
        <v>45853</v>
      </c>
      <c r="X2017">
        <v>20848.36</v>
      </c>
      <c r="Y2017">
        <v>1290900</v>
      </c>
      <c r="Z2017" t="s">
        <v>1568</v>
      </c>
      <c r="AA2017" t="s">
        <v>248</v>
      </c>
      <c r="AB2017" t="s">
        <v>121</v>
      </c>
      <c r="AC2017" t="s">
        <v>255</v>
      </c>
      <c r="AD2017" t="s">
        <v>135</v>
      </c>
      <c r="AE2017" t="s">
        <v>248</v>
      </c>
      <c r="AF2017" t="s">
        <v>1812</v>
      </c>
      <c r="AG2017">
        <v>12</v>
      </c>
    </row>
    <row r="2018" spans="1:33" x14ac:dyDescent="0.35">
      <c r="A2018" t="s">
        <v>155</v>
      </c>
      <c r="B2018">
        <v>6284189</v>
      </c>
      <c r="C2018" t="s">
        <v>129</v>
      </c>
      <c r="D2018" t="s">
        <v>610</v>
      </c>
      <c r="E2018" t="s">
        <v>310</v>
      </c>
      <c r="F2018" t="s">
        <v>133</v>
      </c>
      <c r="G2018" t="s">
        <v>132</v>
      </c>
      <c r="H2018">
        <v>45839</v>
      </c>
      <c r="I2018">
        <v>45869</v>
      </c>
      <c r="J2018" t="s">
        <v>3476</v>
      </c>
      <c r="K2018">
        <v>2230130</v>
      </c>
      <c r="L2018" t="s">
        <v>276</v>
      </c>
      <c r="O2018">
        <v>10014647</v>
      </c>
      <c r="P2018" t="s">
        <v>155</v>
      </c>
      <c r="Q2018">
        <v>0</v>
      </c>
      <c r="R2018" t="s">
        <v>352</v>
      </c>
      <c r="S2018" t="s">
        <v>3901</v>
      </c>
      <c r="T2018">
        <v>11247634</v>
      </c>
      <c r="U2018">
        <v>45090</v>
      </c>
      <c r="V2018">
        <v>45839</v>
      </c>
      <c r="W2018">
        <v>45835</v>
      </c>
      <c r="X2018">
        <v>0</v>
      </c>
      <c r="Y2018">
        <v>1290900</v>
      </c>
      <c r="Z2018" t="s">
        <v>1568</v>
      </c>
      <c r="AA2018" t="s">
        <v>246</v>
      </c>
      <c r="AB2018" t="s">
        <v>121</v>
      </c>
      <c r="AC2018" t="s">
        <v>255</v>
      </c>
      <c r="AD2018" t="s">
        <v>122</v>
      </c>
      <c r="AE2018" t="s">
        <v>246</v>
      </c>
      <c r="AF2018" t="s">
        <v>1812</v>
      </c>
      <c r="AG2018">
        <v>6</v>
      </c>
    </row>
    <row r="2019" spans="1:33" x14ac:dyDescent="0.35">
      <c r="A2019" t="s">
        <v>324</v>
      </c>
      <c r="B2019">
        <v>6284005</v>
      </c>
      <c r="C2019" t="s">
        <v>138</v>
      </c>
      <c r="D2019" t="s">
        <v>611</v>
      </c>
      <c r="E2019" t="s">
        <v>310</v>
      </c>
      <c r="F2019" t="s">
        <v>125</v>
      </c>
      <c r="G2019" t="s">
        <v>153</v>
      </c>
      <c r="H2019">
        <v>45809</v>
      </c>
      <c r="I2019">
        <v>45838</v>
      </c>
      <c r="J2019" t="s">
        <v>3478</v>
      </c>
      <c r="K2019">
        <v>2230130</v>
      </c>
      <c r="L2019" t="s">
        <v>325</v>
      </c>
      <c r="O2019">
        <v>10017212</v>
      </c>
      <c r="P2019" t="s">
        <v>433</v>
      </c>
      <c r="Q2019">
        <v>0</v>
      </c>
      <c r="R2019" t="s">
        <v>352</v>
      </c>
      <c r="S2019" t="s">
        <v>347</v>
      </c>
      <c r="T2019">
        <v>11246079</v>
      </c>
      <c r="U2019">
        <v>45089</v>
      </c>
      <c r="V2019">
        <v>45809</v>
      </c>
      <c r="W2019">
        <v>45805</v>
      </c>
      <c r="X2019">
        <v>0</v>
      </c>
      <c r="Y2019">
        <v>1290900</v>
      </c>
      <c r="Z2019" t="s">
        <v>1568</v>
      </c>
      <c r="AA2019" t="s">
        <v>249</v>
      </c>
      <c r="AB2019" t="s">
        <v>121</v>
      </c>
      <c r="AC2019" t="s">
        <v>255</v>
      </c>
      <c r="AD2019" t="s">
        <v>141</v>
      </c>
      <c r="AE2019" t="s">
        <v>249</v>
      </c>
      <c r="AF2019" t="s">
        <v>1812</v>
      </c>
      <c r="AG2019">
        <v>6</v>
      </c>
    </row>
    <row r="2020" spans="1:33" x14ac:dyDescent="0.35">
      <c r="A2020" t="s">
        <v>155</v>
      </c>
      <c r="B2020">
        <v>6283097</v>
      </c>
      <c r="C2020" t="s">
        <v>129</v>
      </c>
      <c r="D2020" t="s">
        <v>154</v>
      </c>
      <c r="E2020" t="s">
        <v>310</v>
      </c>
      <c r="F2020" t="s">
        <v>259</v>
      </c>
      <c r="G2020" t="s">
        <v>124</v>
      </c>
      <c r="H2020">
        <v>45809</v>
      </c>
      <c r="I2020">
        <v>45809</v>
      </c>
      <c r="J2020" t="s">
        <v>856</v>
      </c>
      <c r="K2020">
        <v>2230130</v>
      </c>
      <c r="L2020" t="s">
        <v>276</v>
      </c>
      <c r="O2020">
        <v>10014647</v>
      </c>
      <c r="P2020" t="s">
        <v>155</v>
      </c>
      <c r="Q2020">
        <v>0</v>
      </c>
      <c r="R2020" t="s">
        <v>343</v>
      </c>
      <c r="S2020" t="s">
        <v>343</v>
      </c>
      <c r="T2020">
        <v>11247582</v>
      </c>
      <c r="U2020">
        <v>45087</v>
      </c>
      <c r="V2020">
        <v>45809</v>
      </c>
      <c r="W2020">
        <v>45794</v>
      </c>
      <c r="X2020">
        <v>0</v>
      </c>
      <c r="Y2020">
        <v>1290900</v>
      </c>
      <c r="Z2020" t="s">
        <v>1568</v>
      </c>
      <c r="AA2020" t="s">
        <v>246</v>
      </c>
      <c r="AB2020" t="s">
        <v>121</v>
      </c>
      <c r="AC2020" t="s">
        <v>255</v>
      </c>
      <c r="AD2020" t="s">
        <v>122</v>
      </c>
      <c r="AE2020" t="s">
        <v>246</v>
      </c>
      <c r="AF2020" t="s">
        <v>1812</v>
      </c>
      <c r="AG2020">
        <v>10</v>
      </c>
    </row>
    <row r="2021" spans="1:33" x14ac:dyDescent="0.35">
      <c r="A2021" t="s">
        <v>238</v>
      </c>
      <c r="B2021">
        <v>6283029</v>
      </c>
      <c r="C2021" t="s">
        <v>129</v>
      </c>
      <c r="D2021" t="s">
        <v>612</v>
      </c>
      <c r="E2021" t="s">
        <v>310</v>
      </c>
      <c r="F2021" t="s">
        <v>133</v>
      </c>
      <c r="G2021" t="s">
        <v>132</v>
      </c>
      <c r="H2021">
        <v>45809</v>
      </c>
      <c r="I2021">
        <v>45809</v>
      </c>
      <c r="J2021" t="s">
        <v>856</v>
      </c>
      <c r="K2021">
        <v>1215152</v>
      </c>
      <c r="L2021" t="s">
        <v>281</v>
      </c>
      <c r="O2021">
        <v>10014628</v>
      </c>
      <c r="P2021" t="s">
        <v>238</v>
      </c>
      <c r="Q2021">
        <v>0</v>
      </c>
      <c r="R2021" t="s">
        <v>343</v>
      </c>
      <c r="S2021" t="s">
        <v>343</v>
      </c>
      <c r="T2021">
        <v>11246725</v>
      </c>
      <c r="U2021">
        <v>45086</v>
      </c>
      <c r="V2021">
        <v>45809</v>
      </c>
      <c r="W2021">
        <v>45776</v>
      </c>
      <c r="X2021">
        <v>0</v>
      </c>
      <c r="Y2021">
        <v>1290900</v>
      </c>
      <c r="Z2021" t="s">
        <v>1568</v>
      </c>
      <c r="AA2021" t="s">
        <v>246</v>
      </c>
      <c r="AB2021" t="s">
        <v>121</v>
      </c>
      <c r="AC2021" t="s">
        <v>255</v>
      </c>
      <c r="AD2021" t="s">
        <v>122</v>
      </c>
      <c r="AE2021" t="s">
        <v>246</v>
      </c>
      <c r="AF2021" t="s">
        <v>1812</v>
      </c>
      <c r="AG2021">
        <v>10</v>
      </c>
    </row>
    <row r="2022" spans="1:33" x14ac:dyDescent="0.35">
      <c r="A2022" t="s">
        <v>228</v>
      </c>
      <c r="B2022">
        <v>6282046</v>
      </c>
      <c r="C2022" t="s">
        <v>129</v>
      </c>
      <c r="D2022" t="s">
        <v>613</v>
      </c>
      <c r="E2022" t="s">
        <v>310</v>
      </c>
      <c r="F2022" t="s">
        <v>133</v>
      </c>
      <c r="G2022" t="s">
        <v>147</v>
      </c>
      <c r="H2022">
        <v>45808</v>
      </c>
      <c r="I2022">
        <v>45808</v>
      </c>
      <c r="J2022" t="s">
        <v>856</v>
      </c>
      <c r="K2022">
        <v>1213130</v>
      </c>
      <c r="L2022" t="s">
        <v>387</v>
      </c>
      <c r="O2022">
        <v>10014624</v>
      </c>
      <c r="P2022" t="s">
        <v>228</v>
      </c>
      <c r="Q2022">
        <v>0</v>
      </c>
      <c r="R2022" t="s">
        <v>347</v>
      </c>
      <c r="S2022" t="s">
        <v>343</v>
      </c>
      <c r="T2022">
        <v>11247914</v>
      </c>
      <c r="U2022">
        <v>45083</v>
      </c>
      <c r="V2022">
        <v>45808</v>
      </c>
      <c r="W2022">
        <v>45777</v>
      </c>
      <c r="X2022">
        <v>0</v>
      </c>
      <c r="Y2022">
        <v>1290900</v>
      </c>
      <c r="Z2022" t="s">
        <v>1568</v>
      </c>
      <c r="AA2022" t="s">
        <v>245</v>
      </c>
      <c r="AB2022" t="s">
        <v>121</v>
      </c>
      <c r="AC2022" t="s">
        <v>255</v>
      </c>
      <c r="AD2022" t="s">
        <v>141</v>
      </c>
      <c r="AE2022" t="s">
        <v>245</v>
      </c>
      <c r="AF2022" t="s">
        <v>3326</v>
      </c>
      <c r="AG2022">
        <v>4</v>
      </c>
    </row>
    <row r="2023" spans="1:33" x14ac:dyDescent="0.35">
      <c r="A2023" t="s">
        <v>233</v>
      </c>
      <c r="B2023">
        <v>6282036</v>
      </c>
      <c r="C2023" t="s">
        <v>129</v>
      </c>
      <c r="D2023" t="s">
        <v>614</v>
      </c>
      <c r="E2023" t="s">
        <v>310</v>
      </c>
      <c r="F2023" t="s">
        <v>133</v>
      </c>
      <c r="G2023" t="s">
        <v>147</v>
      </c>
      <c r="H2023">
        <v>45809</v>
      </c>
      <c r="I2023">
        <v>45809</v>
      </c>
      <c r="J2023" t="s">
        <v>856</v>
      </c>
      <c r="K2023">
        <v>1213130</v>
      </c>
      <c r="L2023" t="s">
        <v>301</v>
      </c>
      <c r="O2023">
        <v>10014623</v>
      </c>
      <c r="P2023" t="s">
        <v>233</v>
      </c>
      <c r="Q2023">
        <v>0</v>
      </c>
      <c r="R2023" t="s">
        <v>347</v>
      </c>
      <c r="S2023" t="s">
        <v>3901</v>
      </c>
      <c r="T2023">
        <v>11254512</v>
      </c>
      <c r="U2023">
        <v>45083</v>
      </c>
      <c r="V2023">
        <v>45809</v>
      </c>
      <c r="W2023">
        <v>45835</v>
      </c>
      <c r="X2023">
        <v>0</v>
      </c>
      <c r="Y2023">
        <v>1290900</v>
      </c>
      <c r="Z2023" t="s">
        <v>1568</v>
      </c>
      <c r="AA2023" t="s">
        <v>245</v>
      </c>
      <c r="AB2023" t="s">
        <v>121</v>
      </c>
      <c r="AC2023" t="s">
        <v>255</v>
      </c>
      <c r="AD2023" t="s">
        <v>141</v>
      </c>
      <c r="AE2023" t="s">
        <v>245</v>
      </c>
      <c r="AF2023" t="s">
        <v>3326</v>
      </c>
      <c r="AG2023">
        <v>8</v>
      </c>
    </row>
    <row r="2024" spans="1:33" x14ac:dyDescent="0.35">
      <c r="A2024" t="s">
        <v>144</v>
      </c>
      <c r="B2024">
        <v>6271428</v>
      </c>
      <c r="C2024" t="s">
        <v>138</v>
      </c>
      <c r="D2024" t="s">
        <v>615</v>
      </c>
      <c r="E2024" t="s">
        <v>310</v>
      </c>
      <c r="F2024" t="s">
        <v>125</v>
      </c>
      <c r="G2024" t="s">
        <v>172</v>
      </c>
      <c r="H2024">
        <v>45808</v>
      </c>
      <c r="I2024">
        <v>45808</v>
      </c>
      <c r="J2024" t="s">
        <v>856</v>
      </c>
      <c r="K2024">
        <v>1216100</v>
      </c>
      <c r="L2024" t="s">
        <v>393</v>
      </c>
      <c r="M2024">
        <v>45377</v>
      </c>
      <c r="N2024">
        <v>45377</v>
      </c>
      <c r="O2024">
        <v>10014649</v>
      </c>
      <c r="P2024" t="s">
        <v>144</v>
      </c>
      <c r="Q2024">
        <v>12116.33</v>
      </c>
      <c r="R2024" t="s">
        <v>342</v>
      </c>
      <c r="S2024" t="s">
        <v>347</v>
      </c>
      <c r="T2024">
        <v>11246318</v>
      </c>
      <c r="U2024">
        <v>45064</v>
      </c>
      <c r="V2024">
        <v>45808</v>
      </c>
      <c r="W2024">
        <v>45805</v>
      </c>
      <c r="X2024">
        <v>12116.33</v>
      </c>
      <c r="Y2024">
        <v>1290900</v>
      </c>
      <c r="Z2024" t="s">
        <v>1568</v>
      </c>
      <c r="AA2024" t="s">
        <v>249</v>
      </c>
      <c r="AB2024" t="s">
        <v>121</v>
      </c>
      <c r="AC2024" t="s">
        <v>255</v>
      </c>
      <c r="AD2024" t="s">
        <v>135</v>
      </c>
      <c r="AE2024" t="s">
        <v>249</v>
      </c>
      <c r="AF2024" t="s">
        <v>3326</v>
      </c>
      <c r="AG2024">
        <v>12</v>
      </c>
    </row>
    <row r="2025" spans="1:33" x14ac:dyDescent="0.35">
      <c r="A2025" t="s">
        <v>231</v>
      </c>
      <c r="B2025">
        <v>6270621</v>
      </c>
      <c r="C2025" t="s">
        <v>129</v>
      </c>
      <c r="D2025" t="s">
        <v>616</v>
      </c>
      <c r="E2025" t="s">
        <v>310</v>
      </c>
      <c r="F2025" t="s">
        <v>1575</v>
      </c>
      <c r="G2025" t="s">
        <v>136</v>
      </c>
      <c r="H2025">
        <v>45809</v>
      </c>
      <c r="I2025">
        <v>45809</v>
      </c>
      <c r="J2025" t="s">
        <v>1104</v>
      </c>
      <c r="K2025">
        <v>1215150</v>
      </c>
      <c r="L2025" t="s">
        <v>331</v>
      </c>
      <c r="O2025">
        <v>10014638</v>
      </c>
      <c r="P2025" t="s">
        <v>231</v>
      </c>
      <c r="Q2025">
        <v>34672.32</v>
      </c>
      <c r="R2025" t="s">
        <v>343</v>
      </c>
      <c r="S2025" t="s">
        <v>343</v>
      </c>
      <c r="T2025">
        <v>11243799</v>
      </c>
      <c r="U2025">
        <v>45062</v>
      </c>
      <c r="V2025">
        <v>45809</v>
      </c>
      <c r="W2025">
        <v>45798</v>
      </c>
      <c r="X2025">
        <v>34672.32</v>
      </c>
      <c r="Y2025">
        <v>1290900</v>
      </c>
      <c r="Z2025" t="s">
        <v>1568</v>
      </c>
      <c r="AA2025" t="s">
        <v>246</v>
      </c>
      <c r="AB2025" t="s">
        <v>121</v>
      </c>
      <c r="AC2025" t="s">
        <v>255</v>
      </c>
      <c r="AD2025" t="s">
        <v>135</v>
      </c>
      <c r="AE2025" t="s">
        <v>246</v>
      </c>
      <c r="AF2025" t="s">
        <v>3326</v>
      </c>
      <c r="AG2025">
        <v>16</v>
      </c>
    </row>
    <row r="2026" spans="1:33" x14ac:dyDescent="0.35">
      <c r="A2026" t="s">
        <v>152</v>
      </c>
      <c r="B2026">
        <v>6270534</v>
      </c>
      <c r="C2026" t="s">
        <v>129</v>
      </c>
      <c r="D2026" t="s">
        <v>617</v>
      </c>
      <c r="E2026" t="s">
        <v>310</v>
      </c>
      <c r="F2026" t="s">
        <v>133</v>
      </c>
      <c r="G2026" t="s">
        <v>147</v>
      </c>
      <c r="H2026">
        <v>45809</v>
      </c>
      <c r="I2026">
        <v>45809</v>
      </c>
      <c r="J2026" t="s">
        <v>856</v>
      </c>
      <c r="K2026">
        <v>1215156</v>
      </c>
      <c r="L2026" t="s">
        <v>307</v>
      </c>
      <c r="O2026">
        <v>10014641</v>
      </c>
      <c r="P2026" t="s">
        <v>152</v>
      </c>
      <c r="Q2026">
        <v>0</v>
      </c>
      <c r="R2026" t="s">
        <v>343</v>
      </c>
      <c r="S2026" t="s">
        <v>343</v>
      </c>
      <c r="T2026">
        <v>11245499</v>
      </c>
      <c r="U2026">
        <v>45062</v>
      </c>
      <c r="V2026">
        <v>45809</v>
      </c>
      <c r="W2026">
        <v>45776</v>
      </c>
      <c r="X2026">
        <v>0</v>
      </c>
      <c r="Y2026">
        <v>1290900</v>
      </c>
      <c r="Z2026" t="s">
        <v>1568</v>
      </c>
      <c r="AA2026" t="s">
        <v>246</v>
      </c>
      <c r="AB2026" t="s">
        <v>121</v>
      </c>
      <c r="AC2026" t="s">
        <v>255</v>
      </c>
      <c r="AD2026" t="s">
        <v>141</v>
      </c>
      <c r="AE2026" t="s">
        <v>246</v>
      </c>
      <c r="AF2026" t="s">
        <v>3326</v>
      </c>
      <c r="AG2026">
        <v>12</v>
      </c>
    </row>
    <row r="2027" spans="1:33" x14ac:dyDescent="0.35">
      <c r="A2027" t="s">
        <v>152</v>
      </c>
      <c r="B2027">
        <v>6270533</v>
      </c>
      <c r="C2027" t="s">
        <v>129</v>
      </c>
      <c r="D2027" t="s">
        <v>618</v>
      </c>
      <c r="E2027" t="s">
        <v>310</v>
      </c>
      <c r="F2027" t="s">
        <v>133</v>
      </c>
      <c r="G2027" t="s">
        <v>147</v>
      </c>
      <c r="H2027">
        <v>45809</v>
      </c>
      <c r="I2027">
        <v>45809</v>
      </c>
      <c r="J2027" t="s">
        <v>856</v>
      </c>
      <c r="K2027">
        <v>1215156</v>
      </c>
      <c r="L2027" t="s">
        <v>307</v>
      </c>
      <c r="O2027">
        <v>10014641</v>
      </c>
      <c r="P2027" t="s">
        <v>152</v>
      </c>
      <c r="Q2027">
        <v>0</v>
      </c>
      <c r="R2027" t="s">
        <v>343</v>
      </c>
      <c r="S2027" t="s">
        <v>343</v>
      </c>
      <c r="T2027">
        <v>11245501</v>
      </c>
      <c r="U2027">
        <v>45062</v>
      </c>
      <c r="V2027">
        <v>45809</v>
      </c>
      <c r="W2027">
        <v>45776</v>
      </c>
      <c r="X2027">
        <v>0</v>
      </c>
      <c r="Y2027">
        <v>1290900</v>
      </c>
      <c r="Z2027" t="s">
        <v>1568</v>
      </c>
      <c r="AA2027" t="s">
        <v>246</v>
      </c>
      <c r="AB2027" t="s">
        <v>121</v>
      </c>
      <c r="AC2027" t="s">
        <v>255</v>
      </c>
      <c r="AD2027" t="s">
        <v>141</v>
      </c>
      <c r="AE2027" t="s">
        <v>246</v>
      </c>
      <c r="AF2027" t="s">
        <v>3326</v>
      </c>
      <c r="AG2027">
        <v>12</v>
      </c>
    </row>
    <row r="2028" spans="1:33" x14ac:dyDescent="0.35">
      <c r="A2028" t="s">
        <v>178</v>
      </c>
      <c r="B2028">
        <v>6270530</v>
      </c>
      <c r="C2028" t="s">
        <v>129</v>
      </c>
      <c r="D2028" t="s">
        <v>619</v>
      </c>
      <c r="E2028" t="s">
        <v>310</v>
      </c>
      <c r="F2028" t="s">
        <v>1473</v>
      </c>
      <c r="G2028" t="s">
        <v>422</v>
      </c>
      <c r="H2028">
        <v>45809</v>
      </c>
      <c r="I2028">
        <v>45809</v>
      </c>
      <c r="J2028" t="s">
        <v>856</v>
      </c>
      <c r="K2028">
        <v>1215154</v>
      </c>
      <c r="L2028" t="s">
        <v>392</v>
      </c>
      <c r="O2028">
        <v>10014644</v>
      </c>
      <c r="P2028" t="s">
        <v>178</v>
      </c>
      <c r="Q2028">
        <v>6333.25</v>
      </c>
      <c r="R2028" t="s">
        <v>343</v>
      </c>
      <c r="S2028" t="s">
        <v>343</v>
      </c>
      <c r="T2028">
        <v>11245506</v>
      </c>
      <c r="U2028">
        <v>45062</v>
      </c>
      <c r="V2028">
        <v>45809</v>
      </c>
      <c r="W2028">
        <v>45798</v>
      </c>
      <c r="X2028">
        <v>6333.25</v>
      </c>
      <c r="Y2028">
        <v>1290900</v>
      </c>
      <c r="Z2028" t="s">
        <v>1568</v>
      </c>
      <c r="AA2028" t="s">
        <v>246</v>
      </c>
      <c r="AB2028" t="s">
        <v>121</v>
      </c>
      <c r="AC2028" t="s">
        <v>255</v>
      </c>
      <c r="AD2028" t="s">
        <v>135</v>
      </c>
      <c r="AE2028" t="s">
        <v>246</v>
      </c>
      <c r="AF2028" t="s">
        <v>3326</v>
      </c>
      <c r="AG2028">
        <v>1</v>
      </c>
    </row>
    <row r="2029" spans="1:33" x14ac:dyDescent="0.35">
      <c r="A2029" t="s">
        <v>224</v>
      </c>
      <c r="B2029">
        <v>6269884</v>
      </c>
      <c r="C2029" t="s">
        <v>129</v>
      </c>
      <c r="D2029" t="s">
        <v>620</v>
      </c>
      <c r="E2029" t="s">
        <v>310</v>
      </c>
      <c r="F2029" t="s">
        <v>133</v>
      </c>
      <c r="G2029" t="s">
        <v>147</v>
      </c>
      <c r="H2029">
        <v>45809</v>
      </c>
      <c r="I2029">
        <v>45809</v>
      </c>
      <c r="J2029" t="s">
        <v>856</v>
      </c>
      <c r="K2029">
        <v>1213130</v>
      </c>
      <c r="L2029" t="s">
        <v>389</v>
      </c>
      <c r="O2029">
        <v>10014612</v>
      </c>
      <c r="P2029" t="s">
        <v>224</v>
      </c>
      <c r="Q2029">
        <v>0</v>
      </c>
      <c r="R2029" t="s">
        <v>343</v>
      </c>
      <c r="S2029" t="s">
        <v>3901</v>
      </c>
      <c r="T2029">
        <v>11238098</v>
      </c>
      <c r="U2029">
        <v>45060</v>
      </c>
      <c r="V2029">
        <v>45809</v>
      </c>
      <c r="W2029">
        <v>45835</v>
      </c>
      <c r="X2029">
        <v>0</v>
      </c>
      <c r="Y2029">
        <v>1290900</v>
      </c>
      <c r="Z2029" t="s">
        <v>1568</v>
      </c>
      <c r="AA2029" t="s">
        <v>245</v>
      </c>
      <c r="AB2029" t="s">
        <v>121</v>
      </c>
      <c r="AC2029" t="s">
        <v>255</v>
      </c>
      <c r="AD2029" t="s">
        <v>141</v>
      </c>
      <c r="AE2029" t="s">
        <v>245</v>
      </c>
      <c r="AF2029" t="s">
        <v>3326</v>
      </c>
      <c r="AG2029">
        <v>8</v>
      </c>
    </row>
    <row r="2030" spans="1:33" x14ac:dyDescent="0.35">
      <c r="A2030" t="s">
        <v>194</v>
      </c>
      <c r="B2030">
        <v>6269793</v>
      </c>
      <c r="C2030" t="s">
        <v>138</v>
      </c>
      <c r="D2030" t="s">
        <v>621</v>
      </c>
      <c r="E2030" t="s">
        <v>310</v>
      </c>
      <c r="F2030" t="s">
        <v>259</v>
      </c>
      <c r="G2030" t="s">
        <v>192</v>
      </c>
      <c r="H2030">
        <v>45809</v>
      </c>
      <c r="I2030">
        <v>45809</v>
      </c>
      <c r="K2030">
        <v>1216100</v>
      </c>
      <c r="L2030" t="s">
        <v>327</v>
      </c>
      <c r="O2030">
        <v>10014648</v>
      </c>
      <c r="P2030" t="s">
        <v>194</v>
      </c>
      <c r="Q2030">
        <v>21626.240000000002</v>
      </c>
      <c r="R2030" t="s">
        <v>342</v>
      </c>
      <c r="S2030" t="s">
        <v>343</v>
      </c>
      <c r="T2030">
        <v>11238736</v>
      </c>
      <c r="U2030">
        <v>45060</v>
      </c>
      <c r="V2030">
        <v>45809</v>
      </c>
      <c r="W2030">
        <v>45798</v>
      </c>
      <c r="X2030">
        <v>21626.240000000002</v>
      </c>
      <c r="Y2030">
        <v>1290900</v>
      </c>
      <c r="Z2030" t="s">
        <v>1568</v>
      </c>
      <c r="AA2030" t="s">
        <v>246</v>
      </c>
      <c r="AB2030" t="s">
        <v>121</v>
      </c>
      <c r="AC2030" t="s">
        <v>255</v>
      </c>
      <c r="AD2030" t="s">
        <v>135</v>
      </c>
      <c r="AE2030" t="s">
        <v>246</v>
      </c>
      <c r="AF2030" t="s">
        <v>3326</v>
      </c>
      <c r="AG2030">
        <v>20</v>
      </c>
    </row>
    <row r="2031" spans="1:33" x14ac:dyDescent="0.35">
      <c r="A2031" t="s">
        <v>159</v>
      </c>
      <c r="B2031">
        <v>6269580</v>
      </c>
      <c r="C2031" t="s">
        <v>129</v>
      </c>
      <c r="D2031" t="s">
        <v>622</v>
      </c>
      <c r="E2031" t="s">
        <v>310</v>
      </c>
      <c r="F2031" t="s">
        <v>125</v>
      </c>
      <c r="G2031" t="s">
        <v>136</v>
      </c>
      <c r="H2031">
        <v>45873</v>
      </c>
      <c r="I2031">
        <v>45873</v>
      </c>
      <c r="J2031" t="s">
        <v>856</v>
      </c>
      <c r="K2031">
        <v>1212121</v>
      </c>
      <c r="L2031" t="s">
        <v>398</v>
      </c>
      <c r="O2031">
        <v>10014599</v>
      </c>
      <c r="P2031" t="s">
        <v>159</v>
      </c>
      <c r="Q2031">
        <v>23043.8</v>
      </c>
      <c r="R2031" t="s">
        <v>342</v>
      </c>
      <c r="S2031" t="s">
        <v>342</v>
      </c>
      <c r="T2031">
        <v>11241841</v>
      </c>
      <c r="U2031">
        <v>45060</v>
      </c>
      <c r="V2031">
        <v>45873</v>
      </c>
      <c r="W2031">
        <v>45835</v>
      </c>
      <c r="X2031">
        <v>23043.8</v>
      </c>
      <c r="Y2031">
        <v>1290900</v>
      </c>
      <c r="Z2031" t="s">
        <v>1568</v>
      </c>
      <c r="AA2031" t="s">
        <v>247</v>
      </c>
      <c r="AB2031" t="s">
        <v>121</v>
      </c>
      <c r="AC2031" t="s">
        <v>255</v>
      </c>
      <c r="AD2031" t="s">
        <v>122</v>
      </c>
      <c r="AE2031" t="s">
        <v>247</v>
      </c>
      <c r="AF2031" t="s">
        <v>1812</v>
      </c>
      <c r="AG2031">
        <v>16</v>
      </c>
    </row>
    <row r="2032" spans="1:33" x14ac:dyDescent="0.35">
      <c r="A2032" t="s">
        <v>187</v>
      </c>
      <c r="B2032">
        <v>6269453</v>
      </c>
      <c r="C2032" t="s">
        <v>129</v>
      </c>
      <c r="D2032" t="s">
        <v>623</v>
      </c>
      <c r="E2032" t="s">
        <v>310</v>
      </c>
      <c r="F2032" t="s">
        <v>143</v>
      </c>
      <c r="G2032" t="s">
        <v>147</v>
      </c>
      <c r="H2032">
        <v>45870</v>
      </c>
      <c r="I2032">
        <v>45900</v>
      </c>
      <c r="J2032" t="s">
        <v>3475</v>
      </c>
      <c r="K2032">
        <v>1215154</v>
      </c>
      <c r="L2032" t="s">
        <v>328</v>
      </c>
      <c r="O2032">
        <v>10014643</v>
      </c>
      <c r="P2032" t="s">
        <v>187</v>
      </c>
      <c r="Q2032">
        <v>0</v>
      </c>
      <c r="R2032" t="s">
        <v>343</v>
      </c>
      <c r="S2032" t="s">
        <v>3901</v>
      </c>
      <c r="T2032">
        <v>11224673</v>
      </c>
      <c r="U2032">
        <v>45059</v>
      </c>
      <c r="V2032">
        <v>45870</v>
      </c>
      <c r="W2032">
        <v>45835</v>
      </c>
      <c r="X2032">
        <v>0</v>
      </c>
      <c r="Y2032">
        <v>1290900</v>
      </c>
      <c r="Z2032" t="s">
        <v>1568</v>
      </c>
      <c r="AA2032" t="s">
        <v>246</v>
      </c>
      <c r="AB2032" t="s">
        <v>121</v>
      </c>
      <c r="AC2032" t="s">
        <v>255</v>
      </c>
      <c r="AD2032" t="s">
        <v>141</v>
      </c>
      <c r="AE2032" t="s">
        <v>246</v>
      </c>
      <c r="AF2032" t="s">
        <v>3326</v>
      </c>
      <c r="AG2032">
        <v>2</v>
      </c>
    </row>
    <row r="2033" spans="1:33" x14ac:dyDescent="0.35">
      <c r="A2033" t="s">
        <v>159</v>
      </c>
      <c r="B2033">
        <v>6269451</v>
      </c>
      <c r="C2033" t="s">
        <v>129</v>
      </c>
      <c r="D2033" t="s">
        <v>624</v>
      </c>
      <c r="E2033" t="s">
        <v>310</v>
      </c>
      <c r="F2033" t="s">
        <v>125</v>
      </c>
      <c r="G2033" t="s">
        <v>153</v>
      </c>
      <c r="H2033">
        <v>45873</v>
      </c>
      <c r="I2033">
        <v>45873</v>
      </c>
      <c r="J2033" t="s">
        <v>856</v>
      </c>
      <c r="K2033">
        <v>1212121</v>
      </c>
      <c r="L2033" t="s">
        <v>398</v>
      </c>
      <c r="O2033">
        <v>10014599</v>
      </c>
      <c r="P2033" t="s">
        <v>159</v>
      </c>
      <c r="Q2033">
        <v>0</v>
      </c>
      <c r="R2033" t="s">
        <v>342</v>
      </c>
      <c r="S2033" t="s">
        <v>342</v>
      </c>
      <c r="T2033">
        <v>11230190</v>
      </c>
      <c r="U2033">
        <v>45059</v>
      </c>
      <c r="V2033">
        <v>45873</v>
      </c>
      <c r="W2033">
        <v>45835</v>
      </c>
      <c r="X2033">
        <v>0</v>
      </c>
      <c r="Y2033">
        <v>1290900</v>
      </c>
      <c r="Z2033" t="s">
        <v>1568</v>
      </c>
      <c r="AA2033" t="s">
        <v>247</v>
      </c>
      <c r="AB2033" t="s">
        <v>121</v>
      </c>
      <c r="AC2033" t="s">
        <v>255</v>
      </c>
      <c r="AD2033" t="s">
        <v>141</v>
      </c>
      <c r="AF2033" t="s">
        <v>3326</v>
      </c>
      <c r="AG2033">
        <v>8</v>
      </c>
    </row>
    <row r="2034" spans="1:33" x14ac:dyDescent="0.35">
      <c r="A2034" t="s">
        <v>216</v>
      </c>
      <c r="B2034">
        <v>6269446</v>
      </c>
      <c r="C2034" t="s">
        <v>129</v>
      </c>
      <c r="D2034" t="s">
        <v>625</v>
      </c>
      <c r="E2034" t="s">
        <v>310</v>
      </c>
      <c r="F2034" t="s">
        <v>133</v>
      </c>
      <c r="G2034" t="s">
        <v>147</v>
      </c>
      <c r="H2034">
        <v>45809</v>
      </c>
      <c r="I2034">
        <v>45809</v>
      </c>
      <c r="J2034" t="s">
        <v>856</v>
      </c>
      <c r="K2034">
        <v>1215154</v>
      </c>
      <c r="L2034" t="s">
        <v>282</v>
      </c>
      <c r="O2034">
        <v>10014642</v>
      </c>
      <c r="P2034" t="s">
        <v>216</v>
      </c>
      <c r="Q2034">
        <v>0</v>
      </c>
      <c r="R2034" t="s">
        <v>343</v>
      </c>
      <c r="S2034" t="s">
        <v>343</v>
      </c>
      <c r="T2034">
        <v>11217708</v>
      </c>
      <c r="U2034">
        <v>45059</v>
      </c>
      <c r="V2034">
        <v>45809</v>
      </c>
      <c r="W2034">
        <v>45776</v>
      </c>
      <c r="X2034">
        <v>0</v>
      </c>
      <c r="Y2034">
        <v>1290900</v>
      </c>
      <c r="Z2034" t="s">
        <v>1568</v>
      </c>
      <c r="AA2034" t="s">
        <v>246</v>
      </c>
      <c r="AB2034" t="s">
        <v>121</v>
      </c>
      <c r="AC2034" t="s">
        <v>255</v>
      </c>
      <c r="AD2034" t="s">
        <v>141</v>
      </c>
      <c r="AF2034" t="s">
        <v>3326</v>
      </c>
      <c r="AG2034">
        <v>4</v>
      </c>
    </row>
    <row r="2035" spans="1:33" x14ac:dyDescent="0.35">
      <c r="A2035" t="s">
        <v>324</v>
      </c>
      <c r="B2035">
        <v>6269250</v>
      </c>
      <c r="C2035" t="s">
        <v>138</v>
      </c>
      <c r="D2035" t="s">
        <v>626</v>
      </c>
      <c r="E2035" t="s">
        <v>310</v>
      </c>
      <c r="F2035" t="s">
        <v>143</v>
      </c>
      <c r="G2035" t="s">
        <v>147</v>
      </c>
      <c r="H2035">
        <v>45808</v>
      </c>
      <c r="I2035">
        <v>45808</v>
      </c>
      <c r="J2035" t="s">
        <v>856</v>
      </c>
      <c r="K2035">
        <v>2230131</v>
      </c>
      <c r="L2035" t="s">
        <v>325</v>
      </c>
      <c r="O2035">
        <v>10015302</v>
      </c>
      <c r="P2035" t="s">
        <v>408</v>
      </c>
      <c r="Q2035">
        <v>0</v>
      </c>
      <c r="R2035" t="s">
        <v>342</v>
      </c>
      <c r="S2035" t="s">
        <v>347</v>
      </c>
      <c r="T2035">
        <v>11221468</v>
      </c>
      <c r="U2035">
        <v>45059</v>
      </c>
      <c r="V2035">
        <v>45808</v>
      </c>
      <c r="W2035">
        <v>45805</v>
      </c>
      <c r="X2035">
        <v>0</v>
      </c>
      <c r="Y2035">
        <v>1290900</v>
      </c>
      <c r="Z2035" t="s">
        <v>1568</v>
      </c>
      <c r="AA2035" t="s">
        <v>249</v>
      </c>
      <c r="AB2035" t="s">
        <v>121</v>
      </c>
      <c r="AC2035" t="s">
        <v>255</v>
      </c>
      <c r="AD2035" t="s">
        <v>141</v>
      </c>
      <c r="AF2035" t="s">
        <v>3326</v>
      </c>
      <c r="AG2035">
        <v>12</v>
      </c>
    </row>
    <row r="2036" spans="1:33" x14ac:dyDescent="0.35">
      <c r="A2036" t="s">
        <v>257</v>
      </c>
      <c r="B2036">
        <v>6269062</v>
      </c>
      <c r="C2036" t="s">
        <v>138</v>
      </c>
      <c r="D2036" t="s">
        <v>627</v>
      </c>
      <c r="E2036" t="s">
        <v>310</v>
      </c>
      <c r="F2036" t="s">
        <v>133</v>
      </c>
      <c r="G2036" t="s">
        <v>225</v>
      </c>
      <c r="H2036">
        <v>45809</v>
      </c>
      <c r="I2036">
        <v>45809</v>
      </c>
      <c r="J2036" t="s">
        <v>856</v>
      </c>
      <c r="K2036">
        <v>2230120</v>
      </c>
      <c r="L2036" t="s">
        <v>258</v>
      </c>
      <c r="O2036">
        <v>10014712</v>
      </c>
      <c r="P2036" t="s">
        <v>628</v>
      </c>
      <c r="Q2036">
        <v>793.3</v>
      </c>
      <c r="R2036" t="s">
        <v>342</v>
      </c>
      <c r="S2036" t="s">
        <v>347</v>
      </c>
      <c r="T2036">
        <v>11230978</v>
      </c>
      <c r="U2036">
        <v>45058</v>
      </c>
      <c r="V2036">
        <v>45809</v>
      </c>
      <c r="W2036">
        <v>45805</v>
      </c>
      <c r="X2036">
        <v>793.3</v>
      </c>
      <c r="Y2036">
        <v>1290900</v>
      </c>
      <c r="Z2036" t="s">
        <v>1568</v>
      </c>
      <c r="AA2036" t="s">
        <v>249</v>
      </c>
      <c r="AB2036" t="s">
        <v>121</v>
      </c>
      <c r="AC2036" t="s">
        <v>255</v>
      </c>
      <c r="AD2036" t="s">
        <v>141</v>
      </c>
      <c r="AF2036" t="s">
        <v>3326</v>
      </c>
      <c r="AG2036">
        <v>2</v>
      </c>
    </row>
    <row r="2037" spans="1:33" x14ac:dyDescent="0.35">
      <c r="A2037" t="s">
        <v>236</v>
      </c>
      <c r="B2037">
        <v>6268546</v>
      </c>
      <c r="C2037" t="s">
        <v>129</v>
      </c>
      <c r="D2037" t="s">
        <v>629</v>
      </c>
      <c r="E2037" t="s">
        <v>310</v>
      </c>
      <c r="F2037" t="s">
        <v>125</v>
      </c>
      <c r="G2037" t="s">
        <v>124</v>
      </c>
      <c r="H2037">
        <v>45832</v>
      </c>
      <c r="I2037">
        <v>45832</v>
      </c>
      <c r="J2037" t="s">
        <v>5404</v>
      </c>
      <c r="K2037">
        <v>1215152</v>
      </c>
      <c r="L2037" t="s">
        <v>283</v>
      </c>
      <c r="O2037">
        <v>10014629</v>
      </c>
      <c r="P2037" t="s">
        <v>236</v>
      </c>
      <c r="Q2037">
        <v>0</v>
      </c>
      <c r="R2037" t="s">
        <v>349</v>
      </c>
      <c r="S2037" t="s">
        <v>262</v>
      </c>
      <c r="T2037">
        <v>11243523</v>
      </c>
      <c r="U2037">
        <v>45057</v>
      </c>
      <c r="V2037">
        <v>45832</v>
      </c>
      <c r="W2037">
        <v>45837</v>
      </c>
      <c r="X2037">
        <v>0</v>
      </c>
      <c r="Y2037">
        <v>1290900</v>
      </c>
      <c r="Z2037" t="s">
        <v>1568</v>
      </c>
      <c r="AA2037" t="s">
        <v>246</v>
      </c>
      <c r="AB2037" t="s">
        <v>121</v>
      </c>
      <c r="AC2037" t="s">
        <v>255</v>
      </c>
      <c r="AD2037" t="s">
        <v>122</v>
      </c>
      <c r="AF2037" t="s">
        <v>1812</v>
      </c>
      <c r="AG2037">
        <v>10</v>
      </c>
    </row>
    <row r="2038" spans="1:33" x14ac:dyDescent="0.35">
      <c r="A2038" t="s">
        <v>400</v>
      </c>
      <c r="B2038">
        <v>6265690</v>
      </c>
      <c r="C2038" t="s">
        <v>129</v>
      </c>
      <c r="D2038" t="s">
        <v>630</v>
      </c>
      <c r="E2038" t="s">
        <v>310</v>
      </c>
      <c r="F2038" t="s">
        <v>133</v>
      </c>
      <c r="G2038" t="s">
        <v>147</v>
      </c>
      <c r="H2038">
        <v>45809</v>
      </c>
      <c r="I2038">
        <v>45809</v>
      </c>
      <c r="J2038" t="s">
        <v>856</v>
      </c>
      <c r="K2038">
        <v>1215155</v>
      </c>
      <c r="L2038" t="s">
        <v>401</v>
      </c>
      <c r="O2038">
        <v>10014646</v>
      </c>
      <c r="P2038" t="s">
        <v>400</v>
      </c>
      <c r="Q2038">
        <v>0</v>
      </c>
      <c r="R2038" t="s">
        <v>343</v>
      </c>
      <c r="S2038" t="s">
        <v>343</v>
      </c>
      <c r="T2038">
        <v>11238015</v>
      </c>
      <c r="U2038">
        <v>45049</v>
      </c>
      <c r="V2038">
        <v>45809</v>
      </c>
      <c r="W2038">
        <v>45776</v>
      </c>
      <c r="X2038">
        <v>0</v>
      </c>
      <c r="Y2038">
        <v>1290900</v>
      </c>
      <c r="Z2038" t="s">
        <v>1568</v>
      </c>
      <c r="AA2038" t="s">
        <v>246</v>
      </c>
      <c r="AB2038" t="s">
        <v>121</v>
      </c>
      <c r="AC2038" t="s">
        <v>255</v>
      </c>
      <c r="AD2038" t="s">
        <v>141</v>
      </c>
      <c r="AF2038" t="s">
        <v>3326</v>
      </c>
      <c r="AG2038">
        <v>6</v>
      </c>
    </row>
    <row r="2039" spans="1:33" x14ac:dyDescent="0.35">
      <c r="A2039" t="s">
        <v>207</v>
      </c>
      <c r="B2039">
        <v>6265682</v>
      </c>
      <c r="C2039" t="s">
        <v>129</v>
      </c>
      <c r="D2039" t="s">
        <v>631</v>
      </c>
      <c r="E2039" t="s">
        <v>310</v>
      </c>
      <c r="F2039" t="s">
        <v>133</v>
      </c>
      <c r="G2039" t="s">
        <v>147</v>
      </c>
      <c r="H2039">
        <v>45809</v>
      </c>
      <c r="I2039">
        <v>45809</v>
      </c>
      <c r="J2039" t="s">
        <v>856</v>
      </c>
      <c r="K2039">
        <v>1213130</v>
      </c>
      <c r="L2039" t="s">
        <v>385</v>
      </c>
      <c r="O2039">
        <v>10014621</v>
      </c>
      <c r="P2039" t="s">
        <v>207</v>
      </c>
      <c r="Q2039">
        <v>0</v>
      </c>
      <c r="R2039" t="s">
        <v>343</v>
      </c>
      <c r="S2039" t="s">
        <v>3901</v>
      </c>
      <c r="T2039">
        <v>11237725</v>
      </c>
      <c r="U2039">
        <v>45049</v>
      </c>
      <c r="V2039">
        <v>45809</v>
      </c>
      <c r="W2039">
        <v>45835</v>
      </c>
      <c r="X2039">
        <v>0</v>
      </c>
      <c r="Y2039">
        <v>1290900</v>
      </c>
      <c r="Z2039" t="s">
        <v>1568</v>
      </c>
      <c r="AA2039" t="s">
        <v>245</v>
      </c>
      <c r="AB2039" t="s">
        <v>121</v>
      </c>
      <c r="AC2039" t="s">
        <v>255</v>
      </c>
      <c r="AD2039" t="s">
        <v>141</v>
      </c>
      <c r="AF2039" t="s">
        <v>3326</v>
      </c>
      <c r="AG2039">
        <v>0</v>
      </c>
    </row>
    <row r="2040" spans="1:33" x14ac:dyDescent="0.35">
      <c r="A2040" t="s">
        <v>224</v>
      </c>
      <c r="B2040">
        <v>6265363</v>
      </c>
      <c r="C2040" t="s">
        <v>129</v>
      </c>
      <c r="D2040" t="s">
        <v>3386</v>
      </c>
      <c r="E2040" t="s">
        <v>310</v>
      </c>
      <c r="F2040" t="s">
        <v>133</v>
      </c>
      <c r="G2040" t="s">
        <v>192</v>
      </c>
      <c r="H2040">
        <v>45839</v>
      </c>
      <c r="I2040">
        <v>45869</v>
      </c>
      <c r="J2040" t="s">
        <v>3476</v>
      </c>
      <c r="K2040">
        <v>1213130</v>
      </c>
      <c r="L2040" t="s">
        <v>389</v>
      </c>
      <c r="O2040">
        <v>10014612</v>
      </c>
      <c r="P2040" t="s">
        <v>224</v>
      </c>
      <c r="Q2040">
        <v>31122.45</v>
      </c>
      <c r="R2040" t="s">
        <v>343</v>
      </c>
      <c r="S2040" t="s">
        <v>3901</v>
      </c>
      <c r="T2040">
        <v>11237949</v>
      </c>
      <c r="U2040">
        <v>45049</v>
      </c>
      <c r="V2040">
        <v>45839</v>
      </c>
      <c r="W2040">
        <v>45835</v>
      </c>
      <c r="X2040">
        <v>31122.45</v>
      </c>
      <c r="Y2040">
        <v>1290900</v>
      </c>
      <c r="Z2040" t="s">
        <v>1568</v>
      </c>
      <c r="AA2040" t="s">
        <v>245</v>
      </c>
      <c r="AB2040" t="s">
        <v>121</v>
      </c>
      <c r="AC2040" t="s">
        <v>255</v>
      </c>
      <c r="AD2040" t="s">
        <v>135</v>
      </c>
      <c r="AF2040" t="s">
        <v>3326</v>
      </c>
      <c r="AG2040">
        <v>12</v>
      </c>
    </row>
    <row r="2041" spans="1:33" x14ac:dyDescent="0.35">
      <c r="A2041" t="s">
        <v>324</v>
      </c>
      <c r="B2041">
        <v>6265357</v>
      </c>
      <c r="C2041" t="s">
        <v>138</v>
      </c>
      <c r="D2041" t="s">
        <v>632</v>
      </c>
      <c r="E2041" t="s">
        <v>310</v>
      </c>
      <c r="F2041" t="s">
        <v>125</v>
      </c>
      <c r="G2041" t="s">
        <v>127</v>
      </c>
      <c r="H2041">
        <v>45869</v>
      </c>
      <c r="I2041">
        <v>45869</v>
      </c>
      <c r="J2041" t="s">
        <v>856</v>
      </c>
      <c r="K2041">
        <v>1216100</v>
      </c>
      <c r="L2041" t="s">
        <v>325</v>
      </c>
      <c r="O2041">
        <v>10014726</v>
      </c>
      <c r="P2041" t="s">
        <v>412</v>
      </c>
      <c r="Q2041">
        <v>0</v>
      </c>
      <c r="R2041" t="s">
        <v>342</v>
      </c>
      <c r="S2041" t="s">
        <v>3891</v>
      </c>
      <c r="T2041">
        <v>11205750</v>
      </c>
      <c r="U2041">
        <v>45049</v>
      </c>
      <c r="V2041">
        <v>45869</v>
      </c>
      <c r="W2041">
        <v>45848</v>
      </c>
      <c r="X2041">
        <v>0</v>
      </c>
      <c r="Y2041">
        <v>1290900</v>
      </c>
      <c r="Z2041" t="s">
        <v>1568</v>
      </c>
      <c r="AA2041" t="s">
        <v>249</v>
      </c>
      <c r="AB2041" t="s">
        <v>121</v>
      </c>
      <c r="AC2041" t="s">
        <v>255</v>
      </c>
      <c r="AD2041" t="s">
        <v>122</v>
      </c>
      <c r="AF2041" t="s">
        <v>1812</v>
      </c>
      <c r="AG2041">
        <v>16</v>
      </c>
    </row>
    <row r="2042" spans="1:33" x14ac:dyDescent="0.35">
      <c r="A2042" t="s">
        <v>324</v>
      </c>
      <c r="B2042">
        <v>6265356</v>
      </c>
      <c r="C2042" t="s">
        <v>138</v>
      </c>
      <c r="D2042" t="s">
        <v>633</v>
      </c>
      <c r="E2042" t="s">
        <v>310</v>
      </c>
      <c r="F2042" t="s">
        <v>125</v>
      </c>
      <c r="G2042" t="s">
        <v>127</v>
      </c>
      <c r="H2042">
        <v>45869</v>
      </c>
      <c r="I2042">
        <v>45869</v>
      </c>
      <c r="J2042" t="s">
        <v>856</v>
      </c>
      <c r="K2042">
        <v>1216100</v>
      </c>
      <c r="L2042" t="s">
        <v>325</v>
      </c>
      <c r="O2042">
        <v>10014726</v>
      </c>
      <c r="P2042" t="s">
        <v>412</v>
      </c>
      <c r="Q2042">
        <v>0</v>
      </c>
      <c r="R2042" t="s">
        <v>342</v>
      </c>
      <c r="S2042" t="s">
        <v>3891</v>
      </c>
      <c r="T2042">
        <v>11205749</v>
      </c>
      <c r="U2042">
        <v>45049</v>
      </c>
      <c r="V2042">
        <v>45869</v>
      </c>
      <c r="W2042">
        <v>45848</v>
      </c>
      <c r="X2042">
        <v>0</v>
      </c>
      <c r="Y2042">
        <v>1290900</v>
      </c>
      <c r="Z2042" t="s">
        <v>1568</v>
      </c>
      <c r="AA2042" t="s">
        <v>249</v>
      </c>
      <c r="AB2042" t="s">
        <v>121</v>
      </c>
      <c r="AC2042" t="s">
        <v>255</v>
      </c>
      <c r="AD2042" t="s">
        <v>122</v>
      </c>
      <c r="AF2042" t="s">
        <v>1812</v>
      </c>
      <c r="AG2042">
        <v>16</v>
      </c>
    </row>
    <row r="2043" spans="1:33" x14ac:dyDescent="0.35">
      <c r="A2043" t="s">
        <v>403</v>
      </c>
      <c r="B2043">
        <v>6263805</v>
      </c>
      <c r="C2043" t="s">
        <v>129</v>
      </c>
      <c r="D2043" t="s">
        <v>634</v>
      </c>
      <c r="E2043" t="s">
        <v>348</v>
      </c>
      <c r="F2043" t="s">
        <v>133</v>
      </c>
      <c r="G2043" t="s">
        <v>475</v>
      </c>
      <c r="H2043">
        <v>45809</v>
      </c>
      <c r="I2043">
        <v>45809</v>
      </c>
      <c r="J2043" t="s">
        <v>856</v>
      </c>
      <c r="K2043">
        <v>1213130</v>
      </c>
      <c r="L2043" t="s">
        <v>404</v>
      </c>
      <c r="O2043">
        <v>10014622</v>
      </c>
      <c r="P2043" t="s">
        <v>403</v>
      </c>
      <c r="Q2043">
        <v>0</v>
      </c>
      <c r="R2043" t="s">
        <v>343</v>
      </c>
      <c r="S2043" t="s">
        <v>343</v>
      </c>
      <c r="T2043">
        <v>11236868</v>
      </c>
      <c r="U2043">
        <v>45047</v>
      </c>
      <c r="V2043">
        <v>45809</v>
      </c>
      <c r="W2043">
        <v>45749</v>
      </c>
      <c r="X2043">
        <v>0</v>
      </c>
      <c r="Y2043">
        <v>1290900</v>
      </c>
      <c r="Z2043" t="s">
        <v>1568</v>
      </c>
      <c r="AA2043" t="s">
        <v>245</v>
      </c>
      <c r="AB2043" t="s">
        <v>121</v>
      </c>
      <c r="AC2043" t="s">
        <v>255</v>
      </c>
      <c r="AD2043" t="s">
        <v>141</v>
      </c>
      <c r="AF2043" t="s">
        <v>3326</v>
      </c>
      <c r="AG2043">
        <v>12</v>
      </c>
    </row>
    <row r="2044" spans="1:33" x14ac:dyDescent="0.35">
      <c r="A2044" t="s">
        <v>224</v>
      </c>
      <c r="B2044">
        <v>6263773</v>
      </c>
      <c r="C2044" t="s">
        <v>129</v>
      </c>
      <c r="D2044" t="s">
        <v>634</v>
      </c>
      <c r="E2044" t="s">
        <v>348</v>
      </c>
      <c r="F2044" t="s">
        <v>133</v>
      </c>
      <c r="G2044" t="s">
        <v>475</v>
      </c>
      <c r="H2044">
        <v>45809</v>
      </c>
      <c r="I2044">
        <v>45809</v>
      </c>
      <c r="J2044" t="s">
        <v>856</v>
      </c>
      <c r="K2044">
        <v>1213130</v>
      </c>
      <c r="L2044" t="s">
        <v>389</v>
      </c>
      <c r="O2044">
        <v>10014612</v>
      </c>
      <c r="P2044" t="s">
        <v>224</v>
      </c>
      <c r="Q2044">
        <v>0</v>
      </c>
      <c r="R2044" t="s">
        <v>343</v>
      </c>
      <c r="S2044" t="s">
        <v>3901</v>
      </c>
      <c r="T2044">
        <v>11236843</v>
      </c>
      <c r="U2044">
        <v>45047</v>
      </c>
      <c r="V2044">
        <v>45809</v>
      </c>
      <c r="W2044">
        <v>45835</v>
      </c>
      <c r="X2044">
        <v>0</v>
      </c>
      <c r="Y2044">
        <v>1290900</v>
      </c>
      <c r="Z2044" t="s">
        <v>1568</v>
      </c>
      <c r="AA2044" t="s">
        <v>245</v>
      </c>
      <c r="AB2044" t="s">
        <v>121</v>
      </c>
      <c r="AC2044" t="s">
        <v>255</v>
      </c>
      <c r="AD2044" t="s">
        <v>141</v>
      </c>
      <c r="AF2044" t="s">
        <v>3326</v>
      </c>
      <c r="AG2044">
        <v>12</v>
      </c>
    </row>
    <row r="2045" spans="1:33" x14ac:dyDescent="0.35">
      <c r="A2045" t="s">
        <v>158</v>
      </c>
      <c r="B2045">
        <v>6263694</v>
      </c>
      <c r="C2045" t="s">
        <v>129</v>
      </c>
      <c r="D2045" t="s">
        <v>634</v>
      </c>
      <c r="E2045" t="s">
        <v>348</v>
      </c>
      <c r="F2045" t="s">
        <v>133</v>
      </c>
      <c r="G2045" t="s">
        <v>475</v>
      </c>
      <c r="H2045">
        <v>45809</v>
      </c>
      <c r="I2045">
        <v>45809</v>
      </c>
      <c r="J2045" t="s">
        <v>856</v>
      </c>
      <c r="K2045">
        <v>1213130</v>
      </c>
      <c r="L2045" t="s">
        <v>397</v>
      </c>
      <c r="O2045">
        <v>10014604</v>
      </c>
      <c r="P2045" t="s">
        <v>158</v>
      </c>
      <c r="Q2045">
        <v>0</v>
      </c>
      <c r="R2045" t="s">
        <v>343</v>
      </c>
      <c r="S2045" t="s">
        <v>3901</v>
      </c>
      <c r="T2045">
        <v>11236834</v>
      </c>
      <c r="U2045">
        <v>45047</v>
      </c>
      <c r="V2045">
        <v>45809</v>
      </c>
      <c r="W2045">
        <v>45835</v>
      </c>
      <c r="X2045">
        <v>0</v>
      </c>
      <c r="Y2045">
        <v>1290900</v>
      </c>
      <c r="Z2045" t="s">
        <v>1568</v>
      </c>
      <c r="AA2045" t="s">
        <v>245</v>
      </c>
      <c r="AB2045" t="s">
        <v>121</v>
      </c>
      <c r="AC2045" t="s">
        <v>255</v>
      </c>
      <c r="AD2045" t="s">
        <v>141</v>
      </c>
      <c r="AF2045" t="s">
        <v>3326</v>
      </c>
      <c r="AG2045">
        <v>12</v>
      </c>
    </row>
    <row r="2046" spans="1:33" x14ac:dyDescent="0.35">
      <c r="A2046" t="s">
        <v>201</v>
      </c>
      <c r="B2046">
        <v>6263683</v>
      </c>
      <c r="C2046" t="s">
        <v>129</v>
      </c>
      <c r="D2046" t="s">
        <v>634</v>
      </c>
      <c r="E2046" t="s">
        <v>348</v>
      </c>
      <c r="F2046" t="s">
        <v>133</v>
      </c>
      <c r="G2046" t="s">
        <v>475</v>
      </c>
      <c r="H2046">
        <v>45809</v>
      </c>
      <c r="I2046">
        <v>45809</v>
      </c>
      <c r="J2046" t="s">
        <v>856</v>
      </c>
      <c r="K2046">
        <v>1213130</v>
      </c>
      <c r="L2046" t="s">
        <v>334</v>
      </c>
      <c r="O2046">
        <v>10014602</v>
      </c>
      <c r="P2046" t="s">
        <v>201</v>
      </c>
      <c r="Q2046">
        <v>0</v>
      </c>
      <c r="R2046" t="s">
        <v>343</v>
      </c>
      <c r="S2046" t="s">
        <v>3901</v>
      </c>
      <c r="T2046">
        <v>11236829</v>
      </c>
      <c r="U2046">
        <v>45047</v>
      </c>
      <c r="V2046">
        <v>45809</v>
      </c>
      <c r="W2046">
        <v>45835</v>
      </c>
      <c r="X2046">
        <v>0</v>
      </c>
      <c r="Y2046">
        <v>1290900</v>
      </c>
      <c r="Z2046" t="s">
        <v>1568</v>
      </c>
      <c r="AA2046" t="s">
        <v>245</v>
      </c>
      <c r="AB2046" t="s">
        <v>121</v>
      </c>
      <c r="AC2046" t="s">
        <v>255</v>
      </c>
      <c r="AD2046" t="s">
        <v>141</v>
      </c>
      <c r="AF2046" t="s">
        <v>3326</v>
      </c>
      <c r="AG2046">
        <v>12</v>
      </c>
    </row>
    <row r="2047" spans="1:33" x14ac:dyDescent="0.35">
      <c r="A2047" t="s">
        <v>223</v>
      </c>
      <c r="B2047">
        <v>6263083</v>
      </c>
      <c r="C2047" t="s">
        <v>129</v>
      </c>
      <c r="D2047" t="s">
        <v>586</v>
      </c>
      <c r="E2047" t="s">
        <v>310</v>
      </c>
      <c r="F2047" t="s">
        <v>259</v>
      </c>
      <c r="G2047" t="s">
        <v>192</v>
      </c>
      <c r="H2047">
        <v>45809</v>
      </c>
      <c r="I2047">
        <v>45809</v>
      </c>
      <c r="J2047" t="s">
        <v>1102</v>
      </c>
      <c r="K2047">
        <v>1213130</v>
      </c>
      <c r="L2047" t="s">
        <v>303</v>
      </c>
      <c r="O2047">
        <v>10014613</v>
      </c>
      <c r="P2047" t="s">
        <v>223</v>
      </c>
      <c r="Q2047">
        <v>32140.62</v>
      </c>
      <c r="R2047" t="s">
        <v>343</v>
      </c>
      <c r="S2047" t="s">
        <v>343</v>
      </c>
      <c r="T2047">
        <v>11236062</v>
      </c>
      <c r="U2047">
        <v>45046</v>
      </c>
      <c r="V2047">
        <v>45809</v>
      </c>
      <c r="W2047">
        <v>45798</v>
      </c>
      <c r="X2047">
        <v>32140.62</v>
      </c>
      <c r="Y2047">
        <v>1290900</v>
      </c>
      <c r="Z2047" t="s">
        <v>1568</v>
      </c>
      <c r="AA2047" t="s">
        <v>245</v>
      </c>
      <c r="AB2047" t="s">
        <v>121</v>
      </c>
      <c r="AC2047" t="s">
        <v>255</v>
      </c>
      <c r="AD2047" t="s">
        <v>135</v>
      </c>
      <c r="AF2047" t="s">
        <v>3326</v>
      </c>
      <c r="AG2047">
        <v>20</v>
      </c>
    </row>
    <row r="2048" spans="1:33" x14ac:dyDescent="0.35">
      <c r="A2048" t="s">
        <v>318</v>
      </c>
      <c r="B2048">
        <v>6262799</v>
      </c>
      <c r="C2048" t="s">
        <v>129</v>
      </c>
      <c r="D2048" t="s">
        <v>635</v>
      </c>
      <c r="E2048" t="s">
        <v>310</v>
      </c>
      <c r="F2048" t="s">
        <v>133</v>
      </c>
      <c r="G2048" t="s">
        <v>147</v>
      </c>
      <c r="H2048">
        <v>45809</v>
      </c>
      <c r="I2048">
        <v>45809</v>
      </c>
      <c r="J2048" t="s">
        <v>856</v>
      </c>
      <c r="K2048">
        <v>1215152</v>
      </c>
      <c r="L2048" t="s">
        <v>319</v>
      </c>
      <c r="O2048">
        <v>10014631</v>
      </c>
      <c r="P2048" t="s">
        <v>318</v>
      </c>
      <c r="Q2048">
        <v>0</v>
      </c>
      <c r="R2048" t="s">
        <v>343</v>
      </c>
      <c r="S2048" t="s">
        <v>343</v>
      </c>
      <c r="T2048">
        <v>11229981</v>
      </c>
      <c r="U2048">
        <v>45044</v>
      </c>
      <c r="V2048">
        <v>45809</v>
      </c>
      <c r="W2048">
        <v>45776</v>
      </c>
      <c r="X2048">
        <v>0</v>
      </c>
      <c r="Y2048">
        <v>1290900</v>
      </c>
      <c r="Z2048" t="s">
        <v>1568</v>
      </c>
      <c r="AA2048" t="s">
        <v>246</v>
      </c>
      <c r="AB2048" t="s">
        <v>121</v>
      </c>
      <c r="AC2048" t="s">
        <v>255</v>
      </c>
      <c r="AD2048" t="s">
        <v>141</v>
      </c>
      <c r="AF2048" t="s">
        <v>3326</v>
      </c>
      <c r="AG2048">
        <v>1</v>
      </c>
    </row>
    <row r="2049" spans="1:33" x14ac:dyDescent="0.35">
      <c r="A2049" t="s">
        <v>257</v>
      </c>
      <c r="B2049">
        <v>6262782</v>
      </c>
      <c r="C2049" t="s">
        <v>138</v>
      </c>
      <c r="D2049" t="s">
        <v>636</v>
      </c>
      <c r="E2049" t="s">
        <v>310</v>
      </c>
      <c r="F2049" t="s">
        <v>125</v>
      </c>
      <c r="G2049" t="s">
        <v>127</v>
      </c>
      <c r="H2049">
        <v>45838</v>
      </c>
      <c r="I2049">
        <v>45838</v>
      </c>
      <c r="J2049" t="s">
        <v>856</v>
      </c>
      <c r="K2049">
        <v>1216100</v>
      </c>
      <c r="L2049" t="s">
        <v>258</v>
      </c>
      <c r="O2049">
        <v>10014708</v>
      </c>
      <c r="P2049" t="s">
        <v>417</v>
      </c>
      <c r="Q2049">
        <v>0</v>
      </c>
      <c r="R2049" t="s">
        <v>342</v>
      </c>
      <c r="S2049" t="s">
        <v>3891</v>
      </c>
      <c r="T2049">
        <v>11212646</v>
      </c>
      <c r="U2049">
        <v>45044</v>
      </c>
      <c r="V2049">
        <v>45838</v>
      </c>
      <c r="W2049">
        <v>45816</v>
      </c>
      <c r="X2049">
        <v>0</v>
      </c>
      <c r="Y2049">
        <v>1290900</v>
      </c>
      <c r="Z2049" t="s">
        <v>1568</v>
      </c>
      <c r="AA2049" t="s">
        <v>249</v>
      </c>
      <c r="AB2049" t="s">
        <v>121</v>
      </c>
      <c r="AC2049" t="s">
        <v>255</v>
      </c>
      <c r="AD2049" t="s">
        <v>122</v>
      </c>
      <c r="AF2049" t="s">
        <v>1812</v>
      </c>
      <c r="AG2049">
        <v>8</v>
      </c>
    </row>
    <row r="2050" spans="1:33" x14ac:dyDescent="0.35">
      <c r="A2050" t="s">
        <v>238</v>
      </c>
      <c r="B2050">
        <v>6262625</v>
      </c>
      <c r="C2050" t="s">
        <v>129</v>
      </c>
      <c r="D2050" t="s">
        <v>637</v>
      </c>
      <c r="E2050" t="s">
        <v>310</v>
      </c>
      <c r="F2050" t="s">
        <v>133</v>
      </c>
      <c r="G2050" t="s">
        <v>147</v>
      </c>
      <c r="H2050">
        <v>45809</v>
      </c>
      <c r="I2050">
        <v>45809</v>
      </c>
      <c r="J2050" t="s">
        <v>856</v>
      </c>
      <c r="K2050">
        <v>1215152</v>
      </c>
      <c r="L2050" t="s">
        <v>281</v>
      </c>
      <c r="O2050">
        <v>10014628</v>
      </c>
      <c r="P2050" t="s">
        <v>238</v>
      </c>
      <c r="Q2050">
        <v>0</v>
      </c>
      <c r="R2050" t="s">
        <v>343</v>
      </c>
      <c r="S2050" t="s">
        <v>343</v>
      </c>
      <c r="T2050">
        <v>11224423</v>
      </c>
      <c r="U2050">
        <v>45044</v>
      </c>
      <c r="V2050">
        <v>45809</v>
      </c>
      <c r="W2050">
        <v>45776</v>
      </c>
      <c r="X2050">
        <v>0</v>
      </c>
      <c r="Y2050">
        <v>1290900</v>
      </c>
      <c r="Z2050" t="s">
        <v>1568</v>
      </c>
      <c r="AA2050" t="s">
        <v>246</v>
      </c>
      <c r="AB2050" t="s">
        <v>121</v>
      </c>
      <c r="AC2050" t="s">
        <v>255</v>
      </c>
      <c r="AD2050" t="s">
        <v>141</v>
      </c>
      <c r="AF2050" t="s">
        <v>3326</v>
      </c>
    </row>
    <row r="2051" spans="1:33" x14ac:dyDescent="0.35">
      <c r="A2051" t="s">
        <v>177</v>
      </c>
      <c r="B2051">
        <v>6262273</v>
      </c>
      <c r="C2051" t="s">
        <v>129</v>
      </c>
      <c r="D2051" t="s">
        <v>638</v>
      </c>
      <c r="E2051" t="s">
        <v>310</v>
      </c>
      <c r="F2051" t="s">
        <v>133</v>
      </c>
      <c r="G2051" t="s">
        <v>147</v>
      </c>
      <c r="H2051">
        <v>45809</v>
      </c>
      <c r="I2051">
        <v>45809</v>
      </c>
      <c r="J2051" t="s">
        <v>856</v>
      </c>
      <c r="K2051">
        <v>1215150</v>
      </c>
      <c r="L2051" t="s">
        <v>278</v>
      </c>
      <c r="O2051">
        <v>10014634</v>
      </c>
      <c r="P2051" t="s">
        <v>177</v>
      </c>
      <c r="Q2051">
        <v>0</v>
      </c>
      <c r="R2051" t="s">
        <v>343</v>
      </c>
      <c r="S2051" t="s">
        <v>343</v>
      </c>
      <c r="T2051">
        <v>11227210</v>
      </c>
      <c r="U2051">
        <v>45043</v>
      </c>
      <c r="V2051">
        <v>45809</v>
      </c>
      <c r="W2051">
        <v>45776</v>
      </c>
      <c r="X2051">
        <v>0</v>
      </c>
      <c r="Y2051">
        <v>1290900</v>
      </c>
      <c r="Z2051" t="s">
        <v>1568</v>
      </c>
      <c r="AA2051" t="s">
        <v>246</v>
      </c>
      <c r="AB2051" t="s">
        <v>121</v>
      </c>
      <c r="AC2051" t="s">
        <v>255</v>
      </c>
      <c r="AD2051" t="s">
        <v>141</v>
      </c>
      <c r="AF2051" t="s">
        <v>3326</v>
      </c>
    </row>
    <row r="2052" spans="1:33" x14ac:dyDescent="0.35">
      <c r="A2052" t="s">
        <v>240</v>
      </c>
      <c r="B2052">
        <v>6258104</v>
      </c>
      <c r="C2052" t="s">
        <v>129</v>
      </c>
      <c r="D2052" t="s">
        <v>639</v>
      </c>
      <c r="E2052" t="s">
        <v>310</v>
      </c>
      <c r="F2052" t="s">
        <v>259</v>
      </c>
      <c r="G2052" t="s">
        <v>192</v>
      </c>
      <c r="H2052">
        <v>45809</v>
      </c>
      <c r="I2052">
        <v>45809</v>
      </c>
      <c r="J2052" t="s">
        <v>1104</v>
      </c>
      <c r="K2052">
        <v>1213130</v>
      </c>
      <c r="L2052" t="s">
        <v>304</v>
      </c>
      <c r="O2052">
        <v>10014607</v>
      </c>
      <c r="P2052" t="s">
        <v>240</v>
      </c>
      <c r="Q2052">
        <v>6588.31</v>
      </c>
      <c r="R2052" t="s">
        <v>343</v>
      </c>
      <c r="S2052" t="s">
        <v>343</v>
      </c>
      <c r="T2052">
        <v>11219158</v>
      </c>
      <c r="U2052">
        <v>45036</v>
      </c>
      <c r="V2052">
        <v>45809</v>
      </c>
      <c r="W2052">
        <v>45798</v>
      </c>
      <c r="X2052">
        <v>6588.31</v>
      </c>
      <c r="Y2052">
        <v>1290900</v>
      </c>
      <c r="Z2052" t="s">
        <v>1568</v>
      </c>
      <c r="AA2052" t="s">
        <v>245</v>
      </c>
      <c r="AB2052" t="s">
        <v>121</v>
      </c>
      <c r="AC2052" t="s">
        <v>255</v>
      </c>
      <c r="AD2052" t="s">
        <v>135</v>
      </c>
      <c r="AF2052" t="s">
        <v>3326</v>
      </c>
    </row>
    <row r="2053" spans="1:33" x14ac:dyDescent="0.35">
      <c r="A2053" t="s">
        <v>216</v>
      </c>
      <c r="B2053">
        <v>6256894</v>
      </c>
      <c r="C2053" t="s">
        <v>129</v>
      </c>
      <c r="D2053" t="s">
        <v>640</v>
      </c>
      <c r="E2053" t="s">
        <v>310</v>
      </c>
      <c r="F2053" t="s">
        <v>402</v>
      </c>
      <c r="G2053" t="s">
        <v>147</v>
      </c>
      <c r="H2053">
        <v>45809</v>
      </c>
      <c r="I2053">
        <v>45809</v>
      </c>
      <c r="K2053">
        <v>1215154</v>
      </c>
      <c r="L2053" t="s">
        <v>282</v>
      </c>
      <c r="O2053">
        <v>10014642</v>
      </c>
      <c r="P2053" t="s">
        <v>216</v>
      </c>
      <c r="Q2053">
        <v>0</v>
      </c>
      <c r="R2053" t="s">
        <v>352</v>
      </c>
      <c r="S2053" t="s">
        <v>343</v>
      </c>
      <c r="T2053">
        <v>11228665</v>
      </c>
      <c r="U2053">
        <v>45033</v>
      </c>
      <c r="V2053">
        <v>45809</v>
      </c>
      <c r="W2053">
        <v>45776</v>
      </c>
      <c r="X2053">
        <v>0</v>
      </c>
      <c r="Y2053">
        <v>1290900</v>
      </c>
      <c r="Z2053" t="s">
        <v>1568</v>
      </c>
      <c r="AA2053" t="s">
        <v>246</v>
      </c>
      <c r="AB2053" t="s">
        <v>121</v>
      </c>
      <c r="AC2053" t="s">
        <v>255</v>
      </c>
      <c r="AD2053" t="s">
        <v>141</v>
      </c>
      <c r="AF2053" t="s">
        <v>3326</v>
      </c>
    </row>
    <row r="2054" spans="1:33" x14ac:dyDescent="0.35">
      <c r="A2054" t="s">
        <v>207</v>
      </c>
      <c r="B2054">
        <v>6256693</v>
      </c>
      <c r="C2054" t="s">
        <v>129</v>
      </c>
      <c r="D2054" t="s">
        <v>641</v>
      </c>
      <c r="E2054" t="s">
        <v>310</v>
      </c>
      <c r="F2054" t="s">
        <v>133</v>
      </c>
      <c r="G2054" t="s">
        <v>147</v>
      </c>
      <c r="H2054">
        <v>45809</v>
      </c>
      <c r="I2054">
        <v>45809</v>
      </c>
      <c r="J2054" t="s">
        <v>856</v>
      </c>
      <c r="K2054">
        <v>1213130</v>
      </c>
      <c r="L2054" t="s">
        <v>385</v>
      </c>
      <c r="O2054">
        <v>10014621</v>
      </c>
      <c r="P2054" t="s">
        <v>207</v>
      </c>
      <c r="Q2054">
        <v>0</v>
      </c>
      <c r="R2054" t="s">
        <v>352</v>
      </c>
      <c r="S2054" t="s">
        <v>3901</v>
      </c>
      <c r="T2054">
        <v>11227574</v>
      </c>
      <c r="U2054">
        <v>45033</v>
      </c>
      <c r="V2054">
        <v>45809</v>
      </c>
      <c r="W2054">
        <v>45821</v>
      </c>
      <c r="X2054">
        <v>0</v>
      </c>
      <c r="Y2054">
        <v>1290900</v>
      </c>
      <c r="Z2054" t="s">
        <v>1568</v>
      </c>
      <c r="AA2054" t="s">
        <v>245</v>
      </c>
      <c r="AB2054" t="s">
        <v>121</v>
      </c>
      <c r="AC2054" t="s">
        <v>255</v>
      </c>
      <c r="AD2054" t="s">
        <v>141</v>
      </c>
      <c r="AF2054" t="s">
        <v>3326</v>
      </c>
    </row>
    <row r="2055" spans="1:33" x14ac:dyDescent="0.35">
      <c r="A2055" t="s">
        <v>318</v>
      </c>
      <c r="B2055">
        <v>6256685</v>
      </c>
      <c r="C2055" t="s">
        <v>129</v>
      </c>
      <c r="D2055" t="s">
        <v>642</v>
      </c>
      <c r="E2055" t="s">
        <v>310</v>
      </c>
      <c r="F2055" t="s">
        <v>133</v>
      </c>
      <c r="G2055" t="s">
        <v>147</v>
      </c>
      <c r="H2055">
        <v>45809</v>
      </c>
      <c r="I2055">
        <v>45809</v>
      </c>
      <c r="J2055" t="s">
        <v>856</v>
      </c>
      <c r="K2055">
        <v>1215152</v>
      </c>
      <c r="L2055" t="s">
        <v>319</v>
      </c>
      <c r="O2055">
        <v>10014631</v>
      </c>
      <c r="P2055" t="s">
        <v>318</v>
      </c>
      <c r="Q2055">
        <v>0</v>
      </c>
      <c r="R2055" t="s">
        <v>352</v>
      </c>
      <c r="S2055" t="s">
        <v>343</v>
      </c>
      <c r="T2055">
        <v>11227492</v>
      </c>
      <c r="U2055">
        <v>45033</v>
      </c>
      <c r="V2055">
        <v>45809</v>
      </c>
      <c r="W2055">
        <v>45776</v>
      </c>
      <c r="X2055">
        <v>0</v>
      </c>
      <c r="Y2055">
        <v>1290900</v>
      </c>
      <c r="Z2055" t="s">
        <v>1568</v>
      </c>
      <c r="AA2055" t="s">
        <v>246</v>
      </c>
      <c r="AB2055" t="s">
        <v>121</v>
      </c>
      <c r="AC2055" t="s">
        <v>255</v>
      </c>
      <c r="AD2055" t="s">
        <v>141</v>
      </c>
      <c r="AF2055" t="s">
        <v>3326</v>
      </c>
    </row>
    <row r="2056" spans="1:33" x14ac:dyDescent="0.35">
      <c r="A2056" t="s">
        <v>187</v>
      </c>
      <c r="B2056">
        <v>6256633</v>
      </c>
      <c r="C2056" t="s">
        <v>129</v>
      </c>
      <c r="D2056" t="s">
        <v>643</v>
      </c>
      <c r="E2056" t="s">
        <v>310</v>
      </c>
      <c r="F2056" t="s">
        <v>133</v>
      </c>
      <c r="G2056" t="s">
        <v>147</v>
      </c>
      <c r="H2056">
        <v>45809</v>
      </c>
      <c r="I2056">
        <v>45809</v>
      </c>
      <c r="J2056" t="s">
        <v>856</v>
      </c>
      <c r="K2056">
        <v>1215154</v>
      </c>
      <c r="L2056" t="s">
        <v>328</v>
      </c>
      <c r="O2056">
        <v>10014643</v>
      </c>
      <c r="P2056" t="s">
        <v>187</v>
      </c>
      <c r="Q2056">
        <v>0</v>
      </c>
      <c r="R2056" t="s">
        <v>352</v>
      </c>
      <c r="S2056" t="s">
        <v>343</v>
      </c>
      <c r="T2056">
        <v>11225939</v>
      </c>
      <c r="U2056">
        <v>45033</v>
      </c>
      <c r="V2056">
        <v>45809</v>
      </c>
      <c r="W2056">
        <v>45776</v>
      </c>
      <c r="X2056">
        <v>0</v>
      </c>
      <c r="Y2056">
        <v>1290900</v>
      </c>
      <c r="Z2056" t="s">
        <v>1568</v>
      </c>
      <c r="AA2056" t="s">
        <v>246</v>
      </c>
      <c r="AB2056" t="s">
        <v>121</v>
      </c>
      <c r="AC2056" t="s">
        <v>255</v>
      </c>
      <c r="AD2056" t="s">
        <v>141</v>
      </c>
      <c r="AF2056" t="s">
        <v>3326</v>
      </c>
    </row>
    <row r="2057" spans="1:33" x14ac:dyDescent="0.35">
      <c r="A2057" t="s">
        <v>233</v>
      </c>
      <c r="B2057">
        <v>6256509</v>
      </c>
      <c r="C2057" t="s">
        <v>129</v>
      </c>
      <c r="D2057" t="s">
        <v>861</v>
      </c>
      <c r="E2057" t="s">
        <v>310</v>
      </c>
      <c r="F2057" t="s">
        <v>133</v>
      </c>
      <c r="G2057" t="s">
        <v>132</v>
      </c>
      <c r="H2057">
        <v>45839</v>
      </c>
      <c r="I2057">
        <v>45869</v>
      </c>
      <c r="J2057" t="s">
        <v>3476</v>
      </c>
      <c r="K2057">
        <v>1213130</v>
      </c>
      <c r="L2057" t="s">
        <v>301</v>
      </c>
      <c r="O2057">
        <v>10014623</v>
      </c>
      <c r="P2057" t="s">
        <v>233</v>
      </c>
      <c r="Q2057">
        <v>0</v>
      </c>
      <c r="R2057" t="s">
        <v>352</v>
      </c>
      <c r="S2057" t="s">
        <v>3901</v>
      </c>
      <c r="T2057">
        <v>11221453</v>
      </c>
      <c r="U2057">
        <v>45033</v>
      </c>
      <c r="V2057">
        <v>45839</v>
      </c>
      <c r="W2057">
        <v>45835</v>
      </c>
      <c r="X2057">
        <v>0</v>
      </c>
      <c r="Y2057">
        <v>1290900</v>
      </c>
      <c r="Z2057" t="s">
        <v>1568</v>
      </c>
      <c r="AA2057" t="s">
        <v>245</v>
      </c>
      <c r="AB2057" t="s">
        <v>121</v>
      </c>
      <c r="AC2057" t="s">
        <v>255</v>
      </c>
      <c r="AD2057" t="s">
        <v>141</v>
      </c>
      <c r="AF2057" t="s">
        <v>3326</v>
      </c>
    </row>
    <row r="2058" spans="1:33" x14ac:dyDescent="0.35">
      <c r="A2058" t="s">
        <v>144</v>
      </c>
      <c r="B2058">
        <v>6256408</v>
      </c>
      <c r="C2058" t="s">
        <v>138</v>
      </c>
      <c r="D2058" t="s">
        <v>644</v>
      </c>
      <c r="E2058" t="s">
        <v>310</v>
      </c>
      <c r="F2058" t="s">
        <v>125</v>
      </c>
      <c r="G2058" t="s">
        <v>136</v>
      </c>
      <c r="H2058">
        <v>45808</v>
      </c>
      <c r="I2058">
        <v>45808</v>
      </c>
      <c r="J2058" t="s">
        <v>856</v>
      </c>
      <c r="K2058">
        <v>1216100</v>
      </c>
      <c r="L2058" t="s">
        <v>393</v>
      </c>
      <c r="O2058">
        <v>10014649</v>
      </c>
      <c r="P2058" t="s">
        <v>144</v>
      </c>
      <c r="Q2058">
        <v>5250.62</v>
      </c>
      <c r="R2058" t="s">
        <v>342</v>
      </c>
      <c r="S2058" t="s">
        <v>347</v>
      </c>
      <c r="T2058">
        <v>11205745</v>
      </c>
      <c r="U2058">
        <v>45032</v>
      </c>
      <c r="V2058">
        <v>45808</v>
      </c>
      <c r="W2058">
        <v>45805</v>
      </c>
      <c r="X2058">
        <v>5250.62</v>
      </c>
      <c r="Y2058">
        <v>1290900</v>
      </c>
      <c r="Z2058" t="s">
        <v>1568</v>
      </c>
      <c r="AA2058" t="s">
        <v>249</v>
      </c>
      <c r="AB2058" t="s">
        <v>121</v>
      </c>
      <c r="AC2058" t="s">
        <v>255</v>
      </c>
      <c r="AD2058" t="s">
        <v>135</v>
      </c>
      <c r="AF2058" t="s">
        <v>3326</v>
      </c>
    </row>
    <row r="2059" spans="1:33" x14ac:dyDescent="0.35">
      <c r="A2059" t="s">
        <v>274</v>
      </c>
      <c r="B2059">
        <v>6255110</v>
      </c>
      <c r="C2059" t="s">
        <v>123</v>
      </c>
      <c r="D2059" t="s">
        <v>645</v>
      </c>
      <c r="E2059" t="s">
        <v>310</v>
      </c>
      <c r="F2059" t="s">
        <v>133</v>
      </c>
      <c r="G2059" t="s">
        <v>147</v>
      </c>
      <c r="H2059">
        <v>45845</v>
      </c>
      <c r="I2059">
        <v>45845</v>
      </c>
      <c r="J2059" t="s">
        <v>856</v>
      </c>
      <c r="K2059">
        <v>1210102</v>
      </c>
      <c r="L2059" t="s">
        <v>275</v>
      </c>
      <c r="O2059">
        <v>10014596</v>
      </c>
      <c r="P2059" t="s">
        <v>176</v>
      </c>
      <c r="Q2059">
        <v>0</v>
      </c>
      <c r="R2059" t="s">
        <v>352</v>
      </c>
      <c r="S2059" t="s">
        <v>342</v>
      </c>
      <c r="T2059">
        <v>11217138</v>
      </c>
      <c r="U2059">
        <v>45029</v>
      </c>
      <c r="V2059">
        <v>45845</v>
      </c>
      <c r="W2059">
        <v>45805</v>
      </c>
      <c r="X2059">
        <v>0</v>
      </c>
      <c r="Y2059">
        <v>1290900</v>
      </c>
      <c r="Z2059" t="s">
        <v>1568</v>
      </c>
      <c r="AA2059" t="s">
        <v>248</v>
      </c>
      <c r="AB2059" t="s">
        <v>121</v>
      </c>
      <c r="AC2059" t="s">
        <v>255</v>
      </c>
      <c r="AD2059" t="s">
        <v>141</v>
      </c>
      <c r="AF2059" t="s">
        <v>3326</v>
      </c>
    </row>
    <row r="2060" spans="1:33" x14ac:dyDescent="0.35">
      <c r="A2060" t="s">
        <v>155</v>
      </c>
      <c r="B2060">
        <v>6253172</v>
      </c>
      <c r="C2060" t="s">
        <v>129</v>
      </c>
      <c r="D2060" t="s">
        <v>646</v>
      </c>
      <c r="E2060" t="s">
        <v>310</v>
      </c>
      <c r="F2060" t="s">
        <v>259</v>
      </c>
      <c r="G2060" t="s">
        <v>192</v>
      </c>
      <c r="H2060">
        <v>45809</v>
      </c>
      <c r="I2060">
        <v>45809</v>
      </c>
      <c r="J2060" t="s">
        <v>856</v>
      </c>
      <c r="K2060">
        <v>2230130</v>
      </c>
      <c r="L2060" t="s">
        <v>276</v>
      </c>
      <c r="O2060">
        <v>10014647</v>
      </c>
      <c r="P2060" t="s">
        <v>155</v>
      </c>
      <c r="Q2060">
        <v>38236.79</v>
      </c>
      <c r="R2060" t="s">
        <v>347</v>
      </c>
      <c r="S2060" t="s">
        <v>343</v>
      </c>
      <c r="T2060">
        <v>11227791</v>
      </c>
      <c r="U2060">
        <v>45024</v>
      </c>
      <c r="V2060">
        <v>45809</v>
      </c>
      <c r="W2060">
        <v>45798</v>
      </c>
      <c r="X2060">
        <v>38236.79</v>
      </c>
      <c r="Y2060">
        <v>1290900</v>
      </c>
      <c r="Z2060" t="s">
        <v>1568</v>
      </c>
      <c r="AA2060" t="s">
        <v>246</v>
      </c>
      <c r="AB2060" t="s">
        <v>121</v>
      </c>
      <c r="AC2060" t="s">
        <v>255</v>
      </c>
      <c r="AD2060" t="s">
        <v>122</v>
      </c>
      <c r="AF2060" t="s">
        <v>1812</v>
      </c>
    </row>
    <row r="2061" spans="1:33" x14ac:dyDescent="0.35">
      <c r="A2061" t="s">
        <v>149</v>
      </c>
      <c r="B2061">
        <v>6252196</v>
      </c>
      <c r="C2061" t="s">
        <v>129</v>
      </c>
      <c r="D2061" t="s">
        <v>8391</v>
      </c>
      <c r="E2061" t="s">
        <v>310</v>
      </c>
      <c r="F2061" t="s">
        <v>125</v>
      </c>
      <c r="G2061" t="s">
        <v>8263</v>
      </c>
      <c r="H2061">
        <v>45870</v>
      </c>
      <c r="I2061">
        <v>45900</v>
      </c>
      <c r="J2061" t="s">
        <v>3475</v>
      </c>
      <c r="K2061">
        <v>1213130</v>
      </c>
      <c r="L2061" t="s">
        <v>302</v>
      </c>
      <c r="M2061">
        <v>45291</v>
      </c>
      <c r="O2061">
        <v>10014616</v>
      </c>
      <c r="P2061" t="s">
        <v>149</v>
      </c>
      <c r="Q2061">
        <v>147491.57</v>
      </c>
      <c r="R2061" t="s">
        <v>352</v>
      </c>
      <c r="S2061" t="s">
        <v>329</v>
      </c>
      <c r="T2061">
        <v>11219464</v>
      </c>
      <c r="U2061">
        <v>45022</v>
      </c>
      <c r="V2061">
        <v>45870</v>
      </c>
      <c r="W2061">
        <v>45849</v>
      </c>
      <c r="X2061">
        <v>147491.57</v>
      </c>
      <c r="Y2061">
        <v>1290900</v>
      </c>
      <c r="Z2061" t="s">
        <v>1568</v>
      </c>
      <c r="AA2061" t="s">
        <v>245</v>
      </c>
      <c r="AB2061" t="s">
        <v>121</v>
      </c>
      <c r="AC2061" t="s">
        <v>255</v>
      </c>
      <c r="AD2061" t="s">
        <v>135</v>
      </c>
    </row>
    <row r="2062" spans="1:33" x14ac:dyDescent="0.35">
      <c r="A2062" t="s">
        <v>240</v>
      </c>
      <c r="B2062">
        <v>6252126</v>
      </c>
      <c r="C2062" t="s">
        <v>129</v>
      </c>
      <c r="D2062" t="s">
        <v>647</v>
      </c>
      <c r="E2062" t="s">
        <v>310</v>
      </c>
      <c r="F2062" t="s">
        <v>259</v>
      </c>
      <c r="G2062" t="s">
        <v>192</v>
      </c>
      <c r="H2062">
        <v>45809</v>
      </c>
      <c r="I2062">
        <v>45809</v>
      </c>
      <c r="J2062" t="s">
        <v>1104</v>
      </c>
      <c r="K2062">
        <v>1213130</v>
      </c>
      <c r="L2062" t="s">
        <v>304</v>
      </c>
      <c r="O2062">
        <v>10014607</v>
      </c>
      <c r="P2062" t="s">
        <v>240</v>
      </c>
      <c r="Q2062">
        <v>39498.86</v>
      </c>
      <c r="R2062" t="s">
        <v>352</v>
      </c>
      <c r="S2062" t="s">
        <v>343</v>
      </c>
      <c r="T2062">
        <v>11219159</v>
      </c>
      <c r="U2062">
        <v>45021</v>
      </c>
      <c r="V2062">
        <v>45809</v>
      </c>
      <c r="W2062">
        <v>45798</v>
      </c>
      <c r="X2062">
        <v>39498.86</v>
      </c>
      <c r="Y2062">
        <v>1290900</v>
      </c>
      <c r="Z2062" t="s">
        <v>1568</v>
      </c>
      <c r="AA2062" t="s">
        <v>245</v>
      </c>
      <c r="AB2062" t="s">
        <v>121</v>
      </c>
      <c r="AC2062" t="s">
        <v>255</v>
      </c>
      <c r="AD2062" t="s">
        <v>141</v>
      </c>
    </row>
    <row r="2063" spans="1:33" x14ac:dyDescent="0.35">
      <c r="A2063" t="s">
        <v>324</v>
      </c>
      <c r="B2063">
        <v>6249300</v>
      </c>
      <c r="C2063" t="s">
        <v>138</v>
      </c>
      <c r="D2063" t="s">
        <v>145</v>
      </c>
      <c r="E2063" t="s">
        <v>310</v>
      </c>
      <c r="F2063" t="s">
        <v>125</v>
      </c>
      <c r="G2063" t="s">
        <v>136</v>
      </c>
      <c r="H2063">
        <v>45778</v>
      </c>
      <c r="I2063">
        <v>45808</v>
      </c>
      <c r="J2063" t="s">
        <v>856</v>
      </c>
      <c r="K2063">
        <v>2230130</v>
      </c>
      <c r="L2063" t="s">
        <v>325</v>
      </c>
      <c r="O2063">
        <v>10017213</v>
      </c>
      <c r="P2063" t="s">
        <v>146</v>
      </c>
      <c r="Q2063">
        <v>10916.8</v>
      </c>
      <c r="R2063" t="s">
        <v>342</v>
      </c>
      <c r="S2063" t="s">
        <v>347</v>
      </c>
      <c r="T2063">
        <v>11216569</v>
      </c>
      <c r="U2063">
        <v>45014</v>
      </c>
      <c r="V2063">
        <v>45778</v>
      </c>
      <c r="W2063">
        <v>45805</v>
      </c>
      <c r="X2063">
        <v>10916.8</v>
      </c>
      <c r="Y2063">
        <v>1290900</v>
      </c>
      <c r="Z2063" t="s">
        <v>1568</v>
      </c>
      <c r="AA2063" t="s">
        <v>249</v>
      </c>
      <c r="AB2063" t="s">
        <v>121</v>
      </c>
      <c r="AC2063" t="s">
        <v>255</v>
      </c>
      <c r="AD2063" t="s">
        <v>135</v>
      </c>
    </row>
    <row r="2064" spans="1:33" x14ac:dyDescent="0.35">
      <c r="A2064" t="s">
        <v>324</v>
      </c>
      <c r="B2064">
        <v>6249299</v>
      </c>
      <c r="C2064" t="s">
        <v>138</v>
      </c>
      <c r="D2064" t="s">
        <v>648</v>
      </c>
      <c r="E2064" t="s">
        <v>310</v>
      </c>
      <c r="F2064" t="s">
        <v>125</v>
      </c>
      <c r="G2064" t="s">
        <v>136</v>
      </c>
      <c r="H2064">
        <v>45778</v>
      </c>
      <c r="I2064">
        <v>45808</v>
      </c>
      <c r="J2064" t="s">
        <v>856</v>
      </c>
      <c r="K2064">
        <v>2230130</v>
      </c>
      <c r="L2064" t="s">
        <v>325</v>
      </c>
      <c r="O2064">
        <v>10017212</v>
      </c>
      <c r="P2064" t="s">
        <v>433</v>
      </c>
      <c r="Q2064">
        <v>11087.12</v>
      </c>
      <c r="R2064" t="s">
        <v>342</v>
      </c>
      <c r="S2064" t="s">
        <v>347</v>
      </c>
      <c r="T2064">
        <v>11216568</v>
      </c>
      <c r="U2064">
        <v>45014</v>
      </c>
      <c r="V2064">
        <v>45778</v>
      </c>
      <c r="W2064">
        <v>45805</v>
      </c>
      <c r="X2064">
        <v>11087.12</v>
      </c>
      <c r="Y2064">
        <v>1290900</v>
      </c>
      <c r="Z2064" t="s">
        <v>1568</v>
      </c>
      <c r="AA2064" t="s">
        <v>249</v>
      </c>
      <c r="AB2064" t="s">
        <v>121</v>
      </c>
      <c r="AC2064" t="s">
        <v>255</v>
      </c>
      <c r="AD2064" t="s">
        <v>135</v>
      </c>
    </row>
    <row r="2065" spans="1:30" x14ac:dyDescent="0.35">
      <c r="A2065" t="s">
        <v>207</v>
      </c>
      <c r="B2065">
        <v>6244234</v>
      </c>
      <c r="C2065" t="s">
        <v>129</v>
      </c>
      <c r="D2065" t="s">
        <v>649</v>
      </c>
      <c r="E2065" t="s">
        <v>310</v>
      </c>
      <c r="F2065" t="s">
        <v>133</v>
      </c>
      <c r="G2065" t="s">
        <v>147</v>
      </c>
      <c r="H2065">
        <v>45809</v>
      </c>
      <c r="I2065">
        <v>45809</v>
      </c>
      <c r="J2065" t="s">
        <v>856</v>
      </c>
      <c r="K2065">
        <v>1213130</v>
      </c>
      <c r="L2065" t="s">
        <v>385</v>
      </c>
      <c r="O2065">
        <v>10014621</v>
      </c>
      <c r="P2065" t="s">
        <v>207</v>
      </c>
      <c r="Q2065">
        <v>0</v>
      </c>
      <c r="R2065" t="s">
        <v>347</v>
      </c>
      <c r="S2065" t="s">
        <v>3901</v>
      </c>
      <c r="T2065">
        <v>11218088</v>
      </c>
      <c r="U2065">
        <v>44999</v>
      </c>
      <c r="V2065">
        <v>45809</v>
      </c>
      <c r="W2065">
        <v>45835</v>
      </c>
      <c r="X2065">
        <v>0</v>
      </c>
      <c r="Y2065">
        <v>1290900</v>
      </c>
      <c r="Z2065" t="s">
        <v>1568</v>
      </c>
      <c r="AA2065" t="s">
        <v>245</v>
      </c>
      <c r="AB2065" t="s">
        <v>121</v>
      </c>
      <c r="AC2065" t="s">
        <v>255</v>
      </c>
      <c r="AD2065" t="s">
        <v>141</v>
      </c>
    </row>
    <row r="2066" spans="1:30" x14ac:dyDescent="0.35">
      <c r="A2066" t="s">
        <v>242</v>
      </c>
      <c r="B2066">
        <v>6242219</v>
      </c>
      <c r="C2066" t="s">
        <v>129</v>
      </c>
      <c r="D2066" t="s">
        <v>650</v>
      </c>
      <c r="E2066" t="s">
        <v>310</v>
      </c>
      <c r="F2066" t="s">
        <v>133</v>
      </c>
      <c r="G2066" t="s">
        <v>147</v>
      </c>
      <c r="H2066">
        <v>45809</v>
      </c>
      <c r="I2066">
        <v>45838</v>
      </c>
      <c r="J2066" t="s">
        <v>856</v>
      </c>
      <c r="K2066">
        <v>1215150</v>
      </c>
      <c r="L2066" t="s">
        <v>330</v>
      </c>
      <c r="O2066">
        <v>10014637</v>
      </c>
      <c r="P2066" t="s">
        <v>242</v>
      </c>
      <c r="Q2066">
        <v>0</v>
      </c>
      <c r="R2066" t="s">
        <v>343</v>
      </c>
      <c r="S2066" t="s">
        <v>3901</v>
      </c>
      <c r="T2066">
        <v>11204246</v>
      </c>
      <c r="U2066">
        <v>44991</v>
      </c>
      <c r="V2066">
        <v>45809</v>
      </c>
      <c r="W2066">
        <v>45835</v>
      </c>
      <c r="X2066">
        <v>0</v>
      </c>
      <c r="Y2066">
        <v>1290900</v>
      </c>
      <c r="Z2066" t="s">
        <v>1568</v>
      </c>
      <c r="AA2066" t="s">
        <v>246</v>
      </c>
      <c r="AB2066" t="s">
        <v>121</v>
      </c>
      <c r="AC2066" t="s">
        <v>255</v>
      </c>
      <c r="AD2066" t="s">
        <v>141</v>
      </c>
    </row>
    <row r="2067" spans="1:30" x14ac:dyDescent="0.35">
      <c r="A2067" t="s">
        <v>178</v>
      </c>
      <c r="B2067">
        <v>6241428</v>
      </c>
      <c r="C2067" t="s">
        <v>129</v>
      </c>
      <c r="D2067" t="s">
        <v>651</v>
      </c>
      <c r="E2067" t="s">
        <v>310</v>
      </c>
      <c r="F2067" t="s">
        <v>133</v>
      </c>
      <c r="G2067" t="s">
        <v>147</v>
      </c>
      <c r="H2067">
        <v>45809</v>
      </c>
      <c r="I2067">
        <v>45838</v>
      </c>
      <c r="J2067" t="s">
        <v>856</v>
      </c>
      <c r="K2067">
        <v>1215154</v>
      </c>
      <c r="L2067" t="s">
        <v>392</v>
      </c>
      <c r="O2067">
        <v>10014644</v>
      </c>
      <c r="P2067" t="s">
        <v>178</v>
      </c>
      <c r="Q2067">
        <v>0</v>
      </c>
      <c r="R2067" t="s">
        <v>343</v>
      </c>
      <c r="S2067" t="s">
        <v>3901</v>
      </c>
      <c r="T2067">
        <v>11207323</v>
      </c>
      <c r="U2067">
        <v>44990</v>
      </c>
      <c r="V2067">
        <v>45809</v>
      </c>
      <c r="W2067">
        <v>45835</v>
      </c>
      <c r="X2067">
        <v>0</v>
      </c>
      <c r="Y2067">
        <v>1290900</v>
      </c>
      <c r="Z2067" t="s">
        <v>1568</v>
      </c>
      <c r="AA2067" t="s">
        <v>246</v>
      </c>
      <c r="AB2067" t="s">
        <v>121</v>
      </c>
      <c r="AC2067" t="s">
        <v>255</v>
      </c>
      <c r="AD2067" t="s">
        <v>141</v>
      </c>
    </row>
    <row r="2068" spans="1:30" x14ac:dyDescent="0.35">
      <c r="A2068" t="s">
        <v>286</v>
      </c>
      <c r="B2068">
        <v>6237698</v>
      </c>
      <c r="C2068" t="s">
        <v>123</v>
      </c>
      <c r="D2068" t="s">
        <v>652</v>
      </c>
      <c r="E2068" t="s">
        <v>310</v>
      </c>
      <c r="F2068" t="s">
        <v>133</v>
      </c>
      <c r="G2068" t="s">
        <v>147</v>
      </c>
      <c r="H2068">
        <v>45873</v>
      </c>
      <c r="I2068">
        <v>45873</v>
      </c>
      <c r="J2068" t="s">
        <v>856</v>
      </c>
      <c r="K2068">
        <v>1212120</v>
      </c>
      <c r="L2068" t="s">
        <v>287</v>
      </c>
      <c r="O2068">
        <v>10014655</v>
      </c>
      <c r="P2068" t="s">
        <v>286</v>
      </c>
      <c r="Q2068">
        <v>0</v>
      </c>
      <c r="R2068" t="s">
        <v>342</v>
      </c>
      <c r="S2068" t="s">
        <v>342</v>
      </c>
      <c r="T2068">
        <v>11165612</v>
      </c>
      <c r="U2068">
        <v>44979</v>
      </c>
      <c r="V2068">
        <v>45873</v>
      </c>
      <c r="W2068">
        <v>45835</v>
      </c>
      <c r="X2068">
        <v>0</v>
      </c>
      <c r="Y2068">
        <v>1290900</v>
      </c>
      <c r="Z2068" t="s">
        <v>1568</v>
      </c>
      <c r="AA2068" t="s">
        <v>247</v>
      </c>
      <c r="AB2068" t="s">
        <v>121</v>
      </c>
      <c r="AC2068" t="s">
        <v>255</v>
      </c>
      <c r="AD2068" t="s">
        <v>141</v>
      </c>
    </row>
    <row r="2069" spans="1:30" x14ac:dyDescent="0.35">
      <c r="A2069" t="s">
        <v>157</v>
      </c>
      <c r="B2069">
        <v>6237683</v>
      </c>
      <c r="C2069" t="s">
        <v>129</v>
      </c>
      <c r="D2069" t="s">
        <v>1141</v>
      </c>
      <c r="E2069" t="s">
        <v>310</v>
      </c>
      <c r="F2069" t="s">
        <v>125</v>
      </c>
      <c r="G2069" t="s">
        <v>153</v>
      </c>
      <c r="H2069">
        <v>45870</v>
      </c>
      <c r="I2069">
        <v>45900</v>
      </c>
      <c r="J2069" t="s">
        <v>3475</v>
      </c>
      <c r="K2069">
        <v>1215150</v>
      </c>
      <c r="L2069" t="s">
        <v>345</v>
      </c>
      <c r="O2069">
        <v>10014635</v>
      </c>
      <c r="P2069" t="s">
        <v>157</v>
      </c>
      <c r="Q2069">
        <v>0</v>
      </c>
      <c r="R2069" t="s">
        <v>254</v>
      </c>
      <c r="S2069" t="s">
        <v>3901</v>
      </c>
      <c r="T2069">
        <v>11211541</v>
      </c>
      <c r="U2069">
        <v>44979</v>
      </c>
      <c r="V2069">
        <v>45870</v>
      </c>
      <c r="W2069">
        <v>45835</v>
      </c>
      <c r="X2069">
        <v>0</v>
      </c>
      <c r="Y2069">
        <v>1290900</v>
      </c>
      <c r="Z2069" t="s">
        <v>1568</v>
      </c>
      <c r="AA2069" t="s">
        <v>246</v>
      </c>
      <c r="AB2069" t="s">
        <v>121</v>
      </c>
      <c r="AC2069" t="s">
        <v>255</v>
      </c>
      <c r="AD2069" t="s">
        <v>141</v>
      </c>
    </row>
    <row r="2070" spans="1:30" x14ac:dyDescent="0.35">
      <c r="A2070" t="s">
        <v>286</v>
      </c>
      <c r="B2070">
        <v>6237545</v>
      </c>
      <c r="C2070" t="s">
        <v>123</v>
      </c>
      <c r="D2070" t="s">
        <v>653</v>
      </c>
      <c r="E2070" t="s">
        <v>310</v>
      </c>
      <c r="F2070" t="s">
        <v>133</v>
      </c>
      <c r="G2070" t="s">
        <v>147</v>
      </c>
      <c r="H2070">
        <v>45873</v>
      </c>
      <c r="I2070">
        <v>45873</v>
      </c>
      <c r="J2070" t="s">
        <v>856</v>
      </c>
      <c r="K2070">
        <v>1212120</v>
      </c>
      <c r="L2070" t="s">
        <v>287</v>
      </c>
      <c r="O2070">
        <v>10014655</v>
      </c>
      <c r="P2070" t="s">
        <v>286</v>
      </c>
      <c r="Q2070">
        <v>0</v>
      </c>
      <c r="R2070" t="s">
        <v>352</v>
      </c>
      <c r="S2070" t="s">
        <v>342</v>
      </c>
      <c r="T2070">
        <v>11201916</v>
      </c>
      <c r="U2070">
        <v>44979</v>
      </c>
      <c r="V2070">
        <v>45873</v>
      </c>
      <c r="W2070">
        <v>45835</v>
      </c>
      <c r="X2070">
        <v>0</v>
      </c>
      <c r="Y2070">
        <v>1290900</v>
      </c>
      <c r="Z2070" t="s">
        <v>1568</v>
      </c>
      <c r="AA2070" t="s">
        <v>247</v>
      </c>
      <c r="AB2070" t="s">
        <v>121</v>
      </c>
      <c r="AC2070" t="s">
        <v>255</v>
      </c>
      <c r="AD2070" t="s">
        <v>141</v>
      </c>
    </row>
    <row r="2071" spans="1:30" x14ac:dyDescent="0.35">
      <c r="A2071" t="s">
        <v>284</v>
      </c>
      <c r="B2071">
        <v>6236994</v>
      </c>
      <c r="C2071" t="s">
        <v>123</v>
      </c>
      <c r="D2071" t="s">
        <v>654</v>
      </c>
      <c r="E2071" t="s">
        <v>310</v>
      </c>
      <c r="F2071" t="s">
        <v>125</v>
      </c>
      <c r="G2071" t="s">
        <v>153</v>
      </c>
      <c r="H2071">
        <v>45873</v>
      </c>
      <c r="I2071">
        <v>45873</v>
      </c>
      <c r="J2071" t="s">
        <v>856</v>
      </c>
      <c r="K2071">
        <v>1212120</v>
      </c>
      <c r="L2071" t="s">
        <v>285</v>
      </c>
      <c r="O2071">
        <v>10014654</v>
      </c>
      <c r="P2071" t="s">
        <v>284</v>
      </c>
      <c r="Q2071">
        <v>0</v>
      </c>
      <c r="R2071" t="s">
        <v>254</v>
      </c>
      <c r="S2071" t="s">
        <v>342</v>
      </c>
      <c r="T2071">
        <v>11210830</v>
      </c>
      <c r="U2071">
        <v>44976</v>
      </c>
      <c r="V2071">
        <v>45873</v>
      </c>
      <c r="W2071">
        <v>45835</v>
      </c>
      <c r="X2071">
        <v>0</v>
      </c>
      <c r="Y2071">
        <v>1290900</v>
      </c>
      <c r="Z2071" t="s">
        <v>1568</v>
      </c>
      <c r="AA2071" t="s">
        <v>247</v>
      </c>
      <c r="AB2071" t="s">
        <v>121</v>
      </c>
      <c r="AC2071" t="s">
        <v>255</v>
      </c>
      <c r="AD2071" t="s">
        <v>141</v>
      </c>
    </row>
    <row r="2072" spans="1:30" x14ac:dyDescent="0.35">
      <c r="A2072" t="s">
        <v>284</v>
      </c>
      <c r="B2072">
        <v>6236992</v>
      </c>
      <c r="C2072" t="s">
        <v>123</v>
      </c>
      <c r="D2072" t="s">
        <v>655</v>
      </c>
      <c r="E2072" t="s">
        <v>310</v>
      </c>
      <c r="F2072" t="s">
        <v>125</v>
      </c>
      <c r="G2072" t="s">
        <v>153</v>
      </c>
      <c r="H2072">
        <v>45873</v>
      </c>
      <c r="I2072">
        <v>45873</v>
      </c>
      <c r="J2072" t="s">
        <v>856</v>
      </c>
      <c r="K2072">
        <v>1212120</v>
      </c>
      <c r="L2072" t="s">
        <v>285</v>
      </c>
      <c r="O2072">
        <v>10014654</v>
      </c>
      <c r="P2072" t="s">
        <v>284</v>
      </c>
      <c r="Q2072">
        <v>0</v>
      </c>
      <c r="R2072" t="s">
        <v>254</v>
      </c>
      <c r="S2072" t="s">
        <v>342</v>
      </c>
      <c r="T2072">
        <v>11210828</v>
      </c>
      <c r="U2072">
        <v>44976</v>
      </c>
      <c r="V2072">
        <v>45873</v>
      </c>
      <c r="W2072">
        <v>45835</v>
      </c>
      <c r="X2072">
        <v>0</v>
      </c>
      <c r="Y2072">
        <v>1290900</v>
      </c>
      <c r="Z2072" t="s">
        <v>1568</v>
      </c>
      <c r="AA2072" t="s">
        <v>247</v>
      </c>
      <c r="AB2072" t="s">
        <v>121</v>
      </c>
      <c r="AC2072" t="s">
        <v>255</v>
      </c>
      <c r="AD2072" t="s">
        <v>141</v>
      </c>
    </row>
    <row r="2073" spans="1:30" x14ac:dyDescent="0.35">
      <c r="A2073" t="s">
        <v>324</v>
      </c>
      <c r="B2073">
        <v>6235042</v>
      </c>
      <c r="C2073" t="s">
        <v>138</v>
      </c>
      <c r="D2073" t="s">
        <v>657</v>
      </c>
      <c r="E2073" t="s">
        <v>310</v>
      </c>
      <c r="F2073" t="s">
        <v>133</v>
      </c>
      <c r="G2073" t="s">
        <v>132</v>
      </c>
      <c r="H2073">
        <v>45809</v>
      </c>
      <c r="I2073">
        <v>45838</v>
      </c>
      <c r="J2073" t="s">
        <v>3478</v>
      </c>
      <c r="K2073">
        <v>2230130</v>
      </c>
      <c r="L2073" t="s">
        <v>325</v>
      </c>
      <c r="O2073">
        <v>10017214</v>
      </c>
      <c r="P2073" t="s">
        <v>168</v>
      </c>
      <c r="Q2073">
        <v>0</v>
      </c>
      <c r="R2073" t="s">
        <v>342</v>
      </c>
      <c r="S2073" t="s">
        <v>347</v>
      </c>
      <c r="T2073">
        <v>11140574</v>
      </c>
      <c r="U2073">
        <v>44965</v>
      </c>
      <c r="V2073">
        <v>45809</v>
      </c>
      <c r="W2073">
        <v>45805</v>
      </c>
      <c r="X2073">
        <v>0</v>
      </c>
      <c r="Y2073">
        <v>1290900</v>
      </c>
      <c r="Z2073" t="s">
        <v>1568</v>
      </c>
      <c r="AA2073" t="s">
        <v>249</v>
      </c>
      <c r="AB2073" t="s">
        <v>121</v>
      </c>
      <c r="AC2073" t="s">
        <v>255</v>
      </c>
      <c r="AD2073" t="s">
        <v>122</v>
      </c>
    </row>
    <row r="2074" spans="1:30" x14ac:dyDescent="0.35">
      <c r="A2074" t="s">
        <v>324</v>
      </c>
      <c r="B2074">
        <v>6234935</v>
      </c>
      <c r="C2074" t="s">
        <v>138</v>
      </c>
      <c r="D2074" t="s">
        <v>658</v>
      </c>
      <c r="E2074" t="s">
        <v>310</v>
      </c>
      <c r="F2074" t="s">
        <v>125</v>
      </c>
      <c r="G2074" t="s">
        <v>136</v>
      </c>
      <c r="H2074">
        <v>45809</v>
      </c>
      <c r="I2074">
        <v>45809</v>
      </c>
      <c r="J2074" t="s">
        <v>856</v>
      </c>
      <c r="K2074">
        <v>1291900</v>
      </c>
      <c r="L2074" t="s">
        <v>325</v>
      </c>
      <c r="O2074">
        <v>10014723</v>
      </c>
      <c r="P2074" t="s">
        <v>139</v>
      </c>
      <c r="Q2074">
        <v>18100.55</v>
      </c>
      <c r="R2074" t="s">
        <v>342</v>
      </c>
      <c r="S2074" t="s">
        <v>347</v>
      </c>
      <c r="T2074">
        <v>11170951</v>
      </c>
      <c r="U2074">
        <v>44965</v>
      </c>
      <c r="V2074">
        <v>45809</v>
      </c>
      <c r="W2074">
        <v>45805</v>
      </c>
      <c r="X2074">
        <v>18100.55</v>
      </c>
      <c r="Y2074">
        <v>1290900</v>
      </c>
      <c r="Z2074" t="s">
        <v>1568</v>
      </c>
      <c r="AA2074" t="s">
        <v>249</v>
      </c>
      <c r="AB2074" t="s">
        <v>121</v>
      </c>
      <c r="AC2074" t="s">
        <v>255</v>
      </c>
      <c r="AD2074" t="s">
        <v>135</v>
      </c>
    </row>
    <row r="2075" spans="1:30" x14ac:dyDescent="0.35">
      <c r="A2075" t="s">
        <v>177</v>
      </c>
      <c r="B2075">
        <v>6234714</v>
      </c>
      <c r="C2075" t="s">
        <v>129</v>
      </c>
      <c r="D2075" t="s">
        <v>659</v>
      </c>
      <c r="E2075" t="s">
        <v>310</v>
      </c>
      <c r="F2075" t="s">
        <v>125</v>
      </c>
      <c r="G2075" t="s">
        <v>136</v>
      </c>
      <c r="H2075">
        <v>45839</v>
      </c>
      <c r="I2075">
        <v>45869</v>
      </c>
      <c r="J2075" t="s">
        <v>3476</v>
      </c>
      <c r="K2075">
        <v>1215150</v>
      </c>
      <c r="L2075" t="s">
        <v>278</v>
      </c>
      <c r="O2075">
        <v>10014634</v>
      </c>
      <c r="P2075" t="s">
        <v>177</v>
      </c>
      <c r="Q2075">
        <v>3117.25</v>
      </c>
      <c r="R2075" t="s">
        <v>296</v>
      </c>
      <c r="S2075" t="s">
        <v>3901</v>
      </c>
      <c r="T2075">
        <v>11203605</v>
      </c>
      <c r="U2075">
        <v>44964</v>
      </c>
      <c r="V2075">
        <v>45839</v>
      </c>
      <c r="W2075">
        <v>45835</v>
      </c>
      <c r="X2075">
        <v>3117.25</v>
      </c>
      <c r="Y2075">
        <v>1290900</v>
      </c>
      <c r="Z2075" t="s">
        <v>1568</v>
      </c>
      <c r="AA2075" t="s">
        <v>246</v>
      </c>
      <c r="AB2075" t="s">
        <v>121</v>
      </c>
      <c r="AC2075" t="s">
        <v>255</v>
      </c>
      <c r="AD2075" t="s">
        <v>135</v>
      </c>
    </row>
    <row r="2076" spans="1:30" x14ac:dyDescent="0.35">
      <c r="A2076" t="s">
        <v>152</v>
      </c>
      <c r="B2076">
        <v>6234010</v>
      </c>
      <c r="C2076" t="s">
        <v>129</v>
      </c>
      <c r="D2076" t="s">
        <v>660</v>
      </c>
      <c r="E2076" t="s">
        <v>310</v>
      </c>
      <c r="F2076" t="s">
        <v>259</v>
      </c>
      <c r="G2076" t="s">
        <v>142</v>
      </c>
      <c r="H2076">
        <v>45809</v>
      </c>
      <c r="I2076">
        <v>45809</v>
      </c>
      <c r="J2076" t="s">
        <v>856</v>
      </c>
      <c r="K2076">
        <v>1215156</v>
      </c>
      <c r="L2076" t="s">
        <v>307</v>
      </c>
      <c r="O2076">
        <v>10014641</v>
      </c>
      <c r="P2076" t="s">
        <v>152</v>
      </c>
      <c r="Q2076">
        <v>0</v>
      </c>
      <c r="R2076" t="s">
        <v>343</v>
      </c>
      <c r="S2076" t="s">
        <v>343</v>
      </c>
      <c r="T2076">
        <v>11202957</v>
      </c>
      <c r="U2076">
        <v>44962</v>
      </c>
      <c r="V2076">
        <v>45809</v>
      </c>
      <c r="W2076">
        <v>45798</v>
      </c>
      <c r="X2076">
        <v>0</v>
      </c>
      <c r="Y2076">
        <v>1290900</v>
      </c>
      <c r="Z2076" t="s">
        <v>1568</v>
      </c>
      <c r="AA2076" t="s">
        <v>246</v>
      </c>
      <c r="AB2076" t="s">
        <v>121</v>
      </c>
      <c r="AC2076" t="s">
        <v>255</v>
      </c>
      <c r="AD2076" t="s">
        <v>141</v>
      </c>
    </row>
    <row r="2077" spans="1:30" x14ac:dyDescent="0.35">
      <c r="A2077" t="s">
        <v>324</v>
      </c>
      <c r="B2077">
        <v>6233779</v>
      </c>
      <c r="C2077" t="s">
        <v>138</v>
      </c>
      <c r="D2077" t="s">
        <v>5631</v>
      </c>
      <c r="E2077" t="s">
        <v>310</v>
      </c>
      <c r="F2077" t="s">
        <v>133</v>
      </c>
      <c r="G2077" t="s">
        <v>225</v>
      </c>
      <c r="H2077">
        <v>45839</v>
      </c>
      <c r="I2077">
        <v>45869</v>
      </c>
      <c r="K2077">
        <v>2230131</v>
      </c>
      <c r="L2077" t="s">
        <v>325</v>
      </c>
      <c r="O2077">
        <v>10015302</v>
      </c>
      <c r="P2077" t="s">
        <v>408</v>
      </c>
      <c r="Q2077">
        <v>31951.84</v>
      </c>
      <c r="R2077" t="s">
        <v>342</v>
      </c>
      <c r="S2077" t="s">
        <v>342</v>
      </c>
      <c r="T2077">
        <v>11184099</v>
      </c>
      <c r="U2077">
        <v>44962</v>
      </c>
      <c r="V2077">
        <v>45839</v>
      </c>
      <c r="W2077">
        <v>45835</v>
      </c>
      <c r="X2077">
        <v>31951.84</v>
      </c>
      <c r="Y2077">
        <v>1290900</v>
      </c>
      <c r="Z2077" t="s">
        <v>1568</v>
      </c>
      <c r="AA2077" t="s">
        <v>249</v>
      </c>
      <c r="AB2077" t="s">
        <v>121</v>
      </c>
      <c r="AC2077" t="s">
        <v>255</v>
      </c>
      <c r="AD2077" t="s">
        <v>135</v>
      </c>
    </row>
    <row r="2078" spans="1:30" x14ac:dyDescent="0.35">
      <c r="A2078" t="s">
        <v>198</v>
      </c>
      <c r="B2078">
        <v>6233581</v>
      </c>
      <c r="C2078" t="s">
        <v>129</v>
      </c>
      <c r="D2078" t="s">
        <v>662</v>
      </c>
      <c r="E2078" t="s">
        <v>310</v>
      </c>
      <c r="F2078" t="s">
        <v>259</v>
      </c>
      <c r="G2078" t="s">
        <v>192</v>
      </c>
      <c r="H2078">
        <v>45809</v>
      </c>
      <c r="I2078">
        <v>45809</v>
      </c>
      <c r="J2078" t="s">
        <v>856</v>
      </c>
      <c r="K2078">
        <v>1215156</v>
      </c>
      <c r="L2078" t="s">
        <v>306</v>
      </c>
      <c r="O2078">
        <v>10014640</v>
      </c>
      <c r="P2078" t="s">
        <v>198</v>
      </c>
      <c r="Q2078">
        <v>94400.320000000007</v>
      </c>
      <c r="R2078" t="s">
        <v>254</v>
      </c>
      <c r="S2078" t="s">
        <v>343</v>
      </c>
      <c r="T2078">
        <v>11207294</v>
      </c>
      <c r="U2078">
        <v>44960</v>
      </c>
      <c r="V2078">
        <v>45809</v>
      </c>
      <c r="W2078">
        <v>45798</v>
      </c>
      <c r="X2078">
        <v>94400.320000000007</v>
      </c>
      <c r="Y2078">
        <v>1290900</v>
      </c>
      <c r="Z2078" t="s">
        <v>1568</v>
      </c>
      <c r="AA2078" t="s">
        <v>246</v>
      </c>
      <c r="AB2078" t="s">
        <v>121</v>
      </c>
      <c r="AC2078" t="s">
        <v>255</v>
      </c>
      <c r="AD2078" t="s">
        <v>135</v>
      </c>
    </row>
    <row r="2079" spans="1:30" x14ac:dyDescent="0.35">
      <c r="A2079" t="s">
        <v>152</v>
      </c>
      <c r="B2079">
        <v>6233559</v>
      </c>
      <c r="C2079" t="s">
        <v>129</v>
      </c>
      <c r="D2079" t="s">
        <v>663</v>
      </c>
      <c r="E2079" t="s">
        <v>310</v>
      </c>
      <c r="F2079" t="s">
        <v>133</v>
      </c>
      <c r="G2079" t="s">
        <v>147</v>
      </c>
      <c r="H2079">
        <v>45809</v>
      </c>
      <c r="I2079">
        <v>45809</v>
      </c>
      <c r="J2079" t="s">
        <v>856</v>
      </c>
      <c r="K2079">
        <v>1215156</v>
      </c>
      <c r="L2079" t="s">
        <v>307</v>
      </c>
      <c r="O2079">
        <v>10014641</v>
      </c>
      <c r="P2079" t="s">
        <v>152</v>
      </c>
      <c r="Q2079">
        <v>0</v>
      </c>
      <c r="R2079" t="s">
        <v>343</v>
      </c>
      <c r="S2079" t="s">
        <v>343</v>
      </c>
      <c r="T2079">
        <v>11202825</v>
      </c>
      <c r="U2079">
        <v>44960</v>
      </c>
      <c r="V2079">
        <v>45809</v>
      </c>
      <c r="W2079">
        <v>45776</v>
      </c>
      <c r="X2079">
        <v>0</v>
      </c>
      <c r="Y2079">
        <v>1290900</v>
      </c>
      <c r="Z2079" t="s">
        <v>1568</v>
      </c>
      <c r="AA2079" t="s">
        <v>246</v>
      </c>
      <c r="AB2079" t="s">
        <v>121</v>
      </c>
      <c r="AC2079" t="s">
        <v>255</v>
      </c>
      <c r="AD2079" t="s">
        <v>141</v>
      </c>
    </row>
    <row r="2080" spans="1:30" x14ac:dyDescent="0.35">
      <c r="A2080" t="s">
        <v>237</v>
      </c>
      <c r="B2080">
        <v>6228649</v>
      </c>
      <c r="C2080" t="s">
        <v>129</v>
      </c>
      <c r="D2080" t="s">
        <v>670</v>
      </c>
      <c r="E2080" t="s">
        <v>310</v>
      </c>
      <c r="F2080" t="s">
        <v>133</v>
      </c>
      <c r="G2080" t="s">
        <v>147</v>
      </c>
      <c r="H2080">
        <v>45809</v>
      </c>
      <c r="I2080">
        <v>45809</v>
      </c>
      <c r="J2080" t="s">
        <v>856</v>
      </c>
      <c r="K2080">
        <v>1213130</v>
      </c>
      <c r="L2080" t="s">
        <v>386</v>
      </c>
      <c r="O2080">
        <v>10014625</v>
      </c>
      <c r="P2080" t="s">
        <v>237</v>
      </c>
      <c r="Q2080">
        <v>0</v>
      </c>
      <c r="R2080" t="s">
        <v>343</v>
      </c>
      <c r="S2080" t="s">
        <v>3901</v>
      </c>
      <c r="T2080">
        <v>11200936</v>
      </c>
      <c r="U2080">
        <v>44938</v>
      </c>
      <c r="V2080">
        <v>45809</v>
      </c>
      <c r="W2080">
        <v>45835</v>
      </c>
      <c r="X2080">
        <v>0</v>
      </c>
      <c r="Y2080">
        <v>1290900</v>
      </c>
      <c r="Z2080" t="s">
        <v>1568</v>
      </c>
      <c r="AA2080" t="s">
        <v>245</v>
      </c>
      <c r="AB2080" t="s">
        <v>121</v>
      </c>
      <c r="AC2080" t="s">
        <v>255</v>
      </c>
      <c r="AD2080" t="s">
        <v>141</v>
      </c>
    </row>
    <row r="2081" spans="1:30" x14ac:dyDescent="0.35">
      <c r="A2081" t="s">
        <v>419</v>
      </c>
      <c r="B2081">
        <v>6228648</v>
      </c>
      <c r="C2081" t="s">
        <v>129</v>
      </c>
      <c r="D2081" t="s">
        <v>664</v>
      </c>
      <c r="E2081" t="s">
        <v>310</v>
      </c>
      <c r="F2081" t="s">
        <v>133</v>
      </c>
      <c r="G2081" t="s">
        <v>147</v>
      </c>
      <c r="H2081">
        <v>45809</v>
      </c>
      <c r="I2081">
        <v>45809</v>
      </c>
      <c r="J2081" t="s">
        <v>856</v>
      </c>
      <c r="K2081">
        <v>1213130</v>
      </c>
      <c r="L2081" t="s">
        <v>420</v>
      </c>
      <c r="O2081">
        <v>10014605</v>
      </c>
      <c r="P2081" t="s">
        <v>419</v>
      </c>
      <c r="Q2081">
        <v>0</v>
      </c>
      <c r="R2081" t="s">
        <v>343</v>
      </c>
      <c r="S2081" t="s">
        <v>3901</v>
      </c>
      <c r="T2081">
        <v>11201651</v>
      </c>
      <c r="U2081">
        <v>44938</v>
      </c>
      <c r="V2081">
        <v>45809</v>
      </c>
      <c r="W2081">
        <v>45835</v>
      </c>
      <c r="X2081">
        <v>0</v>
      </c>
      <c r="Y2081">
        <v>1290900</v>
      </c>
      <c r="Z2081" t="s">
        <v>1568</v>
      </c>
      <c r="AA2081" t="s">
        <v>245</v>
      </c>
      <c r="AB2081" t="s">
        <v>121</v>
      </c>
      <c r="AC2081" t="s">
        <v>255</v>
      </c>
      <c r="AD2081" t="s">
        <v>141</v>
      </c>
    </row>
    <row r="2082" spans="1:30" x14ac:dyDescent="0.35">
      <c r="A2082" t="s">
        <v>288</v>
      </c>
      <c r="B2082">
        <v>6227668</v>
      </c>
      <c r="C2082" t="s">
        <v>123</v>
      </c>
      <c r="D2082" t="s">
        <v>665</v>
      </c>
      <c r="E2082" t="s">
        <v>310</v>
      </c>
      <c r="F2082" t="s">
        <v>133</v>
      </c>
      <c r="G2082" t="s">
        <v>226</v>
      </c>
      <c r="H2082">
        <v>45873</v>
      </c>
      <c r="I2082">
        <v>45873</v>
      </c>
      <c r="J2082" t="s">
        <v>856</v>
      </c>
      <c r="K2082">
        <v>1212120</v>
      </c>
      <c r="L2082" t="s">
        <v>289</v>
      </c>
      <c r="O2082">
        <v>10014653</v>
      </c>
      <c r="P2082" t="s">
        <v>288</v>
      </c>
      <c r="Q2082">
        <v>0</v>
      </c>
      <c r="R2082" t="s">
        <v>342</v>
      </c>
      <c r="S2082" t="s">
        <v>342</v>
      </c>
      <c r="T2082">
        <v>11195610</v>
      </c>
      <c r="U2082">
        <v>44936</v>
      </c>
      <c r="V2082">
        <v>45873</v>
      </c>
      <c r="W2082">
        <v>45835</v>
      </c>
      <c r="X2082">
        <v>0</v>
      </c>
      <c r="Y2082">
        <v>1290900</v>
      </c>
      <c r="Z2082" t="s">
        <v>1568</v>
      </c>
      <c r="AA2082" t="s">
        <v>247</v>
      </c>
      <c r="AB2082" t="s">
        <v>121</v>
      </c>
      <c r="AC2082" t="s">
        <v>255</v>
      </c>
      <c r="AD2082" t="s">
        <v>189</v>
      </c>
    </row>
    <row r="2083" spans="1:30" x14ac:dyDescent="0.35">
      <c r="A2083" t="s">
        <v>666</v>
      </c>
      <c r="B2083">
        <v>6227481</v>
      </c>
      <c r="C2083" t="s">
        <v>129</v>
      </c>
      <c r="D2083" t="s">
        <v>667</v>
      </c>
      <c r="E2083" t="s">
        <v>310</v>
      </c>
      <c r="F2083" t="s">
        <v>259</v>
      </c>
      <c r="G2083" t="s">
        <v>142</v>
      </c>
      <c r="H2083">
        <v>45809</v>
      </c>
      <c r="I2083">
        <v>45809</v>
      </c>
      <c r="J2083" t="s">
        <v>856</v>
      </c>
      <c r="K2083">
        <v>1215150</v>
      </c>
      <c r="L2083" t="s">
        <v>668</v>
      </c>
      <c r="Q2083">
        <v>0</v>
      </c>
      <c r="R2083" t="s">
        <v>343</v>
      </c>
      <c r="S2083" t="s">
        <v>343</v>
      </c>
      <c r="T2083">
        <v>11200774</v>
      </c>
      <c r="U2083">
        <v>44935</v>
      </c>
      <c r="V2083">
        <v>45809</v>
      </c>
      <c r="W2083">
        <v>45798</v>
      </c>
      <c r="X2083">
        <v>0</v>
      </c>
      <c r="Y2083">
        <v>1290900</v>
      </c>
      <c r="Z2083" t="s">
        <v>1568</v>
      </c>
      <c r="AA2083" t="s">
        <v>246</v>
      </c>
      <c r="AB2083" t="s">
        <v>121</v>
      </c>
      <c r="AC2083" t="s">
        <v>255</v>
      </c>
      <c r="AD2083" t="s">
        <v>141</v>
      </c>
    </row>
    <row r="2084" spans="1:30" x14ac:dyDescent="0.35">
      <c r="A2084" t="s">
        <v>324</v>
      </c>
      <c r="B2084">
        <v>6226438</v>
      </c>
      <c r="C2084" t="s">
        <v>138</v>
      </c>
      <c r="D2084" t="s">
        <v>978</v>
      </c>
      <c r="E2084" t="s">
        <v>310</v>
      </c>
      <c r="F2084" t="s">
        <v>125</v>
      </c>
      <c r="G2084" t="s">
        <v>543</v>
      </c>
      <c r="H2084">
        <v>45869</v>
      </c>
      <c r="I2084">
        <v>45869</v>
      </c>
      <c r="J2084" t="s">
        <v>856</v>
      </c>
      <c r="K2084">
        <v>1216100</v>
      </c>
      <c r="L2084" t="s">
        <v>325</v>
      </c>
      <c r="M2084">
        <v>45413</v>
      </c>
      <c r="N2084">
        <v>45413</v>
      </c>
      <c r="O2084">
        <v>10014726</v>
      </c>
      <c r="P2084" t="s">
        <v>412</v>
      </c>
      <c r="Q2084">
        <v>0</v>
      </c>
      <c r="R2084" t="s">
        <v>342</v>
      </c>
      <c r="S2084" t="s">
        <v>3891</v>
      </c>
      <c r="T2084">
        <v>11163496</v>
      </c>
      <c r="U2084">
        <v>44931</v>
      </c>
      <c r="V2084">
        <v>45869</v>
      </c>
      <c r="W2084">
        <v>45848</v>
      </c>
      <c r="X2084">
        <v>0</v>
      </c>
      <c r="Y2084">
        <v>1290900</v>
      </c>
      <c r="Z2084" t="s">
        <v>1568</v>
      </c>
      <c r="AA2084" t="s">
        <v>249</v>
      </c>
      <c r="AB2084" t="s">
        <v>121</v>
      </c>
      <c r="AC2084" t="s">
        <v>255</v>
      </c>
      <c r="AD2084" t="s">
        <v>122</v>
      </c>
    </row>
    <row r="2085" spans="1:30" x14ac:dyDescent="0.35">
      <c r="A2085" t="s">
        <v>201</v>
      </c>
      <c r="B2085">
        <v>6225285</v>
      </c>
      <c r="C2085" t="s">
        <v>129</v>
      </c>
      <c r="D2085" t="s">
        <v>670</v>
      </c>
      <c r="E2085" t="s">
        <v>310</v>
      </c>
      <c r="F2085" t="s">
        <v>133</v>
      </c>
      <c r="G2085" t="s">
        <v>147</v>
      </c>
      <c r="H2085">
        <v>45809</v>
      </c>
      <c r="I2085">
        <v>45809</v>
      </c>
      <c r="J2085" t="s">
        <v>856</v>
      </c>
      <c r="K2085">
        <v>1213130</v>
      </c>
      <c r="L2085" t="s">
        <v>334</v>
      </c>
      <c r="O2085">
        <v>10014602</v>
      </c>
      <c r="P2085" t="s">
        <v>201</v>
      </c>
      <c r="Q2085">
        <v>0</v>
      </c>
      <c r="R2085" t="s">
        <v>347</v>
      </c>
      <c r="S2085" t="s">
        <v>3901</v>
      </c>
      <c r="T2085">
        <v>11194170</v>
      </c>
      <c r="U2085">
        <v>44927</v>
      </c>
      <c r="V2085">
        <v>45809</v>
      </c>
      <c r="W2085">
        <v>45835</v>
      </c>
      <c r="X2085">
        <v>0</v>
      </c>
      <c r="Y2085">
        <v>1290900</v>
      </c>
      <c r="Z2085" t="s">
        <v>1568</v>
      </c>
      <c r="AA2085" t="s">
        <v>245</v>
      </c>
      <c r="AB2085" t="s">
        <v>121</v>
      </c>
      <c r="AC2085" t="s">
        <v>255</v>
      </c>
      <c r="AD2085" t="s">
        <v>141</v>
      </c>
    </row>
    <row r="2086" spans="1:30" x14ac:dyDescent="0.35">
      <c r="A2086" t="s">
        <v>286</v>
      </c>
      <c r="B2086">
        <v>6225061</v>
      </c>
      <c r="C2086" t="s">
        <v>123</v>
      </c>
      <c r="D2086" t="s">
        <v>671</v>
      </c>
      <c r="E2086" t="s">
        <v>310</v>
      </c>
      <c r="F2086" t="s">
        <v>125</v>
      </c>
      <c r="G2086" t="s">
        <v>190</v>
      </c>
      <c r="H2086">
        <v>45873</v>
      </c>
      <c r="I2086">
        <v>45873</v>
      </c>
      <c r="J2086" t="s">
        <v>856</v>
      </c>
      <c r="K2086">
        <v>1212120</v>
      </c>
      <c r="L2086" t="s">
        <v>287</v>
      </c>
      <c r="O2086">
        <v>10014655</v>
      </c>
      <c r="P2086" t="s">
        <v>286</v>
      </c>
      <c r="Q2086">
        <v>0</v>
      </c>
      <c r="R2086" t="s">
        <v>349</v>
      </c>
      <c r="S2086" t="s">
        <v>342</v>
      </c>
      <c r="T2086">
        <v>11198286</v>
      </c>
      <c r="U2086">
        <v>44926</v>
      </c>
      <c r="V2086">
        <v>45873</v>
      </c>
      <c r="W2086">
        <v>45835</v>
      </c>
      <c r="X2086">
        <v>0</v>
      </c>
      <c r="Y2086">
        <v>1290900</v>
      </c>
      <c r="Z2086" t="s">
        <v>1568</v>
      </c>
      <c r="AA2086" t="s">
        <v>247</v>
      </c>
      <c r="AB2086" t="s">
        <v>121</v>
      </c>
      <c r="AC2086" t="s">
        <v>255</v>
      </c>
      <c r="AD2086" t="s">
        <v>189</v>
      </c>
    </row>
    <row r="2087" spans="1:30" x14ac:dyDescent="0.35">
      <c r="A2087" t="s">
        <v>429</v>
      </c>
      <c r="B2087">
        <v>6214862</v>
      </c>
      <c r="C2087" t="s">
        <v>138</v>
      </c>
      <c r="D2087" t="s">
        <v>672</v>
      </c>
      <c r="E2087" t="s">
        <v>348</v>
      </c>
      <c r="F2087" t="s">
        <v>133</v>
      </c>
      <c r="G2087" t="s">
        <v>192</v>
      </c>
      <c r="H2087">
        <v>45809</v>
      </c>
      <c r="I2087">
        <v>45809</v>
      </c>
      <c r="J2087" t="s">
        <v>856</v>
      </c>
      <c r="K2087">
        <v>1291900</v>
      </c>
      <c r="L2087" t="s">
        <v>431</v>
      </c>
      <c r="Q2087">
        <v>4337.38</v>
      </c>
      <c r="R2087" t="s">
        <v>329</v>
      </c>
      <c r="S2087" t="s">
        <v>347</v>
      </c>
      <c r="T2087">
        <v>11188005</v>
      </c>
      <c r="U2087">
        <v>44902</v>
      </c>
      <c r="V2087">
        <v>45809</v>
      </c>
      <c r="W2087">
        <v>45805</v>
      </c>
      <c r="X2087">
        <v>4337.38</v>
      </c>
      <c r="Y2087">
        <v>1290900</v>
      </c>
      <c r="Z2087" t="s">
        <v>1568</v>
      </c>
      <c r="AA2087" t="s">
        <v>249</v>
      </c>
      <c r="AB2087" t="s">
        <v>121</v>
      </c>
      <c r="AC2087" t="s">
        <v>255</v>
      </c>
      <c r="AD2087" t="s">
        <v>122</v>
      </c>
    </row>
    <row r="2088" spans="1:30" x14ac:dyDescent="0.35">
      <c r="A2088" t="s">
        <v>324</v>
      </c>
      <c r="B2088">
        <v>6214624</v>
      </c>
      <c r="C2088" t="s">
        <v>138</v>
      </c>
      <c r="D2088" t="s">
        <v>673</v>
      </c>
      <c r="E2088" t="s">
        <v>310</v>
      </c>
      <c r="F2088" t="s">
        <v>125</v>
      </c>
      <c r="G2088" t="s">
        <v>136</v>
      </c>
      <c r="H2088">
        <v>45869</v>
      </c>
      <c r="I2088">
        <v>45869</v>
      </c>
      <c r="J2088" t="s">
        <v>856</v>
      </c>
      <c r="K2088">
        <v>1216100</v>
      </c>
      <c r="L2088" t="s">
        <v>325</v>
      </c>
      <c r="O2088">
        <v>10014726</v>
      </c>
      <c r="P2088" t="s">
        <v>412</v>
      </c>
      <c r="Q2088">
        <v>10313.68</v>
      </c>
      <c r="R2088" t="s">
        <v>296</v>
      </c>
      <c r="S2088" t="s">
        <v>3891</v>
      </c>
      <c r="T2088">
        <v>11163494</v>
      </c>
      <c r="U2088">
        <v>44901</v>
      </c>
      <c r="V2088">
        <v>45869</v>
      </c>
      <c r="W2088">
        <v>45848</v>
      </c>
      <c r="X2088">
        <v>10313.68</v>
      </c>
      <c r="Y2088">
        <v>1290900</v>
      </c>
      <c r="Z2088" t="s">
        <v>1568</v>
      </c>
      <c r="AA2088" t="s">
        <v>249</v>
      </c>
      <c r="AB2088" t="s">
        <v>121</v>
      </c>
      <c r="AC2088" t="s">
        <v>255</v>
      </c>
      <c r="AD2088" t="s">
        <v>135</v>
      </c>
    </row>
    <row r="2089" spans="1:30" x14ac:dyDescent="0.35">
      <c r="A2089" t="s">
        <v>286</v>
      </c>
      <c r="B2089">
        <v>6212281</v>
      </c>
      <c r="C2089" t="s">
        <v>123</v>
      </c>
      <c r="D2089" t="s">
        <v>674</v>
      </c>
      <c r="E2089" t="s">
        <v>310</v>
      </c>
      <c r="F2089" t="s">
        <v>133</v>
      </c>
      <c r="G2089" t="s">
        <v>226</v>
      </c>
      <c r="H2089">
        <v>45873</v>
      </c>
      <c r="I2089">
        <v>45873</v>
      </c>
      <c r="J2089" t="s">
        <v>856</v>
      </c>
      <c r="K2089">
        <v>1212120</v>
      </c>
      <c r="L2089" t="s">
        <v>287</v>
      </c>
      <c r="O2089">
        <v>10014655</v>
      </c>
      <c r="P2089" t="s">
        <v>286</v>
      </c>
      <c r="Q2089">
        <v>0</v>
      </c>
      <c r="R2089" t="s">
        <v>352</v>
      </c>
      <c r="S2089" t="s">
        <v>342</v>
      </c>
      <c r="T2089">
        <v>11161608</v>
      </c>
      <c r="U2089">
        <v>44896</v>
      </c>
      <c r="V2089">
        <v>45873</v>
      </c>
      <c r="W2089">
        <v>45835</v>
      </c>
      <c r="X2089">
        <v>0</v>
      </c>
      <c r="Y2089">
        <v>1290900</v>
      </c>
      <c r="Z2089" t="s">
        <v>1568</v>
      </c>
      <c r="AA2089" t="s">
        <v>247</v>
      </c>
      <c r="AB2089" t="s">
        <v>121</v>
      </c>
      <c r="AC2089" t="s">
        <v>255</v>
      </c>
      <c r="AD2089" t="s">
        <v>189</v>
      </c>
    </row>
    <row r="2090" spans="1:30" x14ac:dyDescent="0.35">
      <c r="A2090" t="s">
        <v>324</v>
      </c>
      <c r="B2090">
        <v>6211171</v>
      </c>
      <c r="C2090" t="s">
        <v>138</v>
      </c>
      <c r="D2090" t="s">
        <v>675</v>
      </c>
      <c r="E2090" t="s">
        <v>310</v>
      </c>
      <c r="F2090" t="s">
        <v>125</v>
      </c>
      <c r="G2090" t="s">
        <v>136</v>
      </c>
      <c r="H2090">
        <v>45869</v>
      </c>
      <c r="I2090">
        <v>45869</v>
      </c>
      <c r="J2090" t="s">
        <v>856</v>
      </c>
      <c r="K2090">
        <v>1216100</v>
      </c>
      <c r="L2090" t="s">
        <v>325</v>
      </c>
      <c r="O2090">
        <v>10014726</v>
      </c>
      <c r="P2090" t="s">
        <v>412</v>
      </c>
      <c r="Q2090">
        <v>3115.38</v>
      </c>
      <c r="R2090" t="s">
        <v>342</v>
      </c>
      <c r="S2090" t="s">
        <v>3891</v>
      </c>
      <c r="T2090">
        <v>11161642</v>
      </c>
      <c r="U2090">
        <v>44894</v>
      </c>
      <c r="V2090">
        <v>45869</v>
      </c>
      <c r="W2090">
        <v>45848</v>
      </c>
      <c r="X2090">
        <v>3115.38</v>
      </c>
      <c r="Y2090">
        <v>1290900</v>
      </c>
      <c r="Z2090" t="s">
        <v>1568</v>
      </c>
      <c r="AA2090" t="s">
        <v>249</v>
      </c>
      <c r="AB2090" t="s">
        <v>121</v>
      </c>
      <c r="AC2090" t="s">
        <v>255</v>
      </c>
      <c r="AD2090" t="s">
        <v>135</v>
      </c>
    </row>
    <row r="2091" spans="1:30" x14ac:dyDescent="0.35">
      <c r="A2091" t="s">
        <v>676</v>
      </c>
      <c r="B2091">
        <v>6210702</v>
      </c>
      <c r="C2091" t="s">
        <v>129</v>
      </c>
      <c r="D2091" t="s">
        <v>677</v>
      </c>
      <c r="E2091" t="s">
        <v>310</v>
      </c>
      <c r="F2091" t="s">
        <v>133</v>
      </c>
      <c r="G2091" t="s">
        <v>147</v>
      </c>
      <c r="H2091">
        <v>45809</v>
      </c>
      <c r="I2091">
        <v>45809</v>
      </c>
      <c r="J2091" t="s">
        <v>856</v>
      </c>
      <c r="K2091">
        <v>1215154</v>
      </c>
      <c r="L2091" t="s">
        <v>678</v>
      </c>
      <c r="Q2091">
        <v>0</v>
      </c>
      <c r="R2091" t="s">
        <v>343</v>
      </c>
      <c r="S2091" t="s">
        <v>343</v>
      </c>
      <c r="T2091">
        <v>11183659</v>
      </c>
      <c r="U2091">
        <v>44893</v>
      </c>
      <c r="V2091">
        <v>45809</v>
      </c>
      <c r="W2091">
        <v>45776</v>
      </c>
      <c r="X2091">
        <v>0</v>
      </c>
      <c r="Y2091">
        <v>1290900</v>
      </c>
      <c r="Z2091" t="s">
        <v>1568</v>
      </c>
      <c r="AA2091" t="s">
        <v>246</v>
      </c>
      <c r="AB2091" t="s">
        <v>121</v>
      </c>
      <c r="AC2091" t="s">
        <v>255</v>
      </c>
      <c r="AD2091" t="s">
        <v>141</v>
      </c>
    </row>
    <row r="2092" spans="1:30" x14ac:dyDescent="0.35">
      <c r="A2092" t="s">
        <v>324</v>
      </c>
      <c r="B2092">
        <v>6206281</v>
      </c>
      <c r="C2092" t="s">
        <v>138</v>
      </c>
      <c r="D2092" t="s">
        <v>679</v>
      </c>
      <c r="E2092" t="s">
        <v>310</v>
      </c>
      <c r="F2092" t="s">
        <v>125</v>
      </c>
      <c r="G2092" t="s">
        <v>136</v>
      </c>
      <c r="H2092">
        <v>45869</v>
      </c>
      <c r="I2092">
        <v>45869</v>
      </c>
      <c r="J2092" t="s">
        <v>856</v>
      </c>
      <c r="K2092">
        <v>1216100</v>
      </c>
      <c r="L2092" t="s">
        <v>325</v>
      </c>
      <c r="O2092">
        <v>10014726</v>
      </c>
      <c r="P2092" t="s">
        <v>412</v>
      </c>
      <c r="Q2092">
        <v>7698</v>
      </c>
      <c r="R2092" t="s">
        <v>296</v>
      </c>
      <c r="S2092" t="s">
        <v>3891</v>
      </c>
      <c r="T2092">
        <v>11162701</v>
      </c>
      <c r="U2092">
        <v>44886</v>
      </c>
      <c r="V2092">
        <v>45869</v>
      </c>
      <c r="W2092">
        <v>45848</v>
      </c>
      <c r="X2092">
        <v>7698</v>
      </c>
      <c r="Y2092">
        <v>1290900</v>
      </c>
      <c r="Z2092" t="s">
        <v>1568</v>
      </c>
      <c r="AA2092" t="s">
        <v>249</v>
      </c>
      <c r="AB2092" t="s">
        <v>121</v>
      </c>
      <c r="AC2092" t="s">
        <v>255</v>
      </c>
      <c r="AD2092" t="s">
        <v>135</v>
      </c>
    </row>
    <row r="2093" spans="1:30" x14ac:dyDescent="0.35">
      <c r="A2093" t="s">
        <v>228</v>
      </c>
      <c r="B2093">
        <v>6204241</v>
      </c>
      <c r="C2093" t="s">
        <v>129</v>
      </c>
      <c r="D2093" t="s">
        <v>680</v>
      </c>
      <c r="E2093" t="s">
        <v>310</v>
      </c>
      <c r="F2093" t="s">
        <v>133</v>
      </c>
      <c r="G2093" t="s">
        <v>147</v>
      </c>
      <c r="H2093">
        <v>45809</v>
      </c>
      <c r="I2093">
        <v>45809</v>
      </c>
      <c r="J2093" t="s">
        <v>856</v>
      </c>
      <c r="K2093">
        <v>1213130</v>
      </c>
      <c r="L2093" t="s">
        <v>387</v>
      </c>
      <c r="O2093">
        <v>10014624</v>
      </c>
      <c r="P2093" t="s">
        <v>228</v>
      </c>
      <c r="Q2093">
        <v>0</v>
      </c>
      <c r="R2093" t="s">
        <v>352</v>
      </c>
      <c r="S2093" t="s">
        <v>3901</v>
      </c>
      <c r="T2093">
        <v>11175380</v>
      </c>
      <c r="U2093">
        <v>44879</v>
      </c>
      <c r="V2093">
        <v>45809</v>
      </c>
      <c r="W2093">
        <v>45835</v>
      </c>
      <c r="X2093">
        <v>0</v>
      </c>
      <c r="Y2093">
        <v>1290900</v>
      </c>
      <c r="Z2093" t="s">
        <v>1568</v>
      </c>
      <c r="AA2093" t="s">
        <v>245</v>
      </c>
      <c r="AB2093" t="s">
        <v>121</v>
      </c>
      <c r="AC2093" t="s">
        <v>255</v>
      </c>
      <c r="AD2093" t="s">
        <v>141</v>
      </c>
    </row>
    <row r="2094" spans="1:30" x14ac:dyDescent="0.35">
      <c r="A2094" t="s">
        <v>210</v>
      </c>
      <c r="B2094">
        <v>6203891</v>
      </c>
      <c r="C2094" t="s">
        <v>129</v>
      </c>
      <c r="D2094" t="s">
        <v>862</v>
      </c>
      <c r="E2094" t="s">
        <v>310</v>
      </c>
      <c r="F2094" t="s">
        <v>133</v>
      </c>
      <c r="G2094" t="s">
        <v>147</v>
      </c>
      <c r="H2094">
        <v>45809</v>
      </c>
      <c r="I2094">
        <v>45809</v>
      </c>
      <c r="J2094" t="s">
        <v>856</v>
      </c>
      <c r="K2094">
        <v>1213130</v>
      </c>
      <c r="L2094" t="s">
        <v>395</v>
      </c>
      <c r="O2094">
        <v>10014608</v>
      </c>
      <c r="P2094" t="s">
        <v>210</v>
      </c>
      <c r="Q2094">
        <v>0</v>
      </c>
      <c r="R2094" t="s">
        <v>352</v>
      </c>
      <c r="S2094" t="s">
        <v>3901</v>
      </c>
      <c r="T2094">
        <v>11174652</v>
      </c>
      <c r="U2094">
        <v>44879</v>
      </c>
      <c r="V2094">
        <v>45809</v>
      </c>
      <c r="W2094">
        <v>45835</v>
      </c>
      <c r="X2094">
        <v>0</v>
      </c>
      <c r="Y2094">
        <v>1290900</v>
      </c>
      <c r="Z2094" t="s">
        <v>1568</v>
      </c>
      <c r="AA2094" t="s">
        <v>245</v>
      </c>
      <c r="AB2094" t="s">
        <v>121</v>
      </c>
      <c r="AC2094" t="s">
        <v>255</v>
      </c>
      <c r="AD2094" t="s">
        <v>141</v>
      </c>
    </row>
    <row r="2095" spans="1:30" x14ac:dyDescent="0.35">
      <c r="A2095" t="s">
        <v>210</v>
      </c>
      <c r="B2095">
        <v>6202402</v>
      </c>
      <c r="C2095" t="s">
        <v>129</v>
      </c>
      <c r="D2095" t="s">
        <v>863</v>
      </c>
      <c r="E2095" t="s">
        <v>310</v>
      </c>
      <c r="F2095" t="s">
        <v>259</v>
      </c>
      <c r="G2095" t="s">
        <v>192</v>
      </c>
      <c r="H2095">
        <v>45809</v>
      </c>
      <c r="I2095">
        <v>45809</v>
      </c>
      <c r="J2095" t="s">
        <v>1104</v>
      </c>
      <c r="K2095">
        <v>1213130</v>
      </c>
      <c r="L2095" t="s">
        <v>395</v>
      </c>
      <c r="O2095">
        <v>10014608</v>
      </c>
      <c r="P2095" t="s">
        <v>210</v>
      </c>
      <c r="Q2095">
        <v>16993.759999999998</v>
      </c>
      <c r="R2095" t="s">
        <v>352</v>
      </c>
      <c r="S2095" t="s">
        <v>343</v>
      </c>
      <c r="T2095">
        <v>11172520</v>
      </c>
      <c r="U2095">
        <v>44876</v>
      </c>
      <c r="V2095">
        <v>45809</v>
      </c>
      <c r="W2095">
        <v>45798</v>
      </c>
      <c r="X2095">
        <v>16993.759999999998</v>
      </c>
      <c r="Y2095">
        <v>1290900</v>
      </c>
      <c r="Z2095" t="s">
        <v>1568</v>
      </c>
      <c r="AA2095" t="s">
        <v>245</v>
      </c>
      <c r="AB2095" t="s">
        <v>121</v>
      </c>
      <c r="AC2095" t="s">
        <v>255</v>
      </c>
      <c r="AD2095" t="s">
        <v>135</v>
      </c>
    </row>
    <row r="2096" spans="1:30" x14ac:dyDescent="0.35">
      <c r="A2096" t="s">
        <v>158</v>
      </c>
      <c r="B2096">
        <v>6201950</v>
      </c>
      <c r="C2096" t="s">
        <v>129</v>
      </c>
      <c r="D2096" t="s">
        <v>5392</v>
      </c>
      <c r="E2096" t="s">
        <v>310</v>
      </c>
      <c r="F2096" t="s">
        <v>125</v>
      </c>
      <c r="G2096" t="s">
        <v>423</v>
      </c>
      <c r="H2096">
        <v>45839</v>
      </c>
      <c r="I2096">
        <v>45869</v>
      </c>
      <c r="J2096" t="s">
        <v>3476</v>
      </c>
      <c r="K2096">
        <v>1213130</v>
      </c>
      <c r="L2096" t="s">
        <v>397</v>
      </c>
      <c r="O2096">
        <v>10014604</v>
      </c>
      <c r="P2096" t="s">
        <v>158</v>
      </c>
      <c r="Q2096">
        <v>15212.75</v>
      </c>
      <c r="R2096" t="s">
        <v>352</v>
      </c>
      <c r="S2096" t="s">
        <v>3901</v>
      </c>
      <c r="T2096">
        <v>11169884</v>
      </c>
      <c r="U2096">
        <v>44875</v>
      </c>
      <c r="V2096">
        <v>45839</v>
      </c>
      <c r="W2096">
        <v>45835</v>
      </c>
      <c r="X2096">
        <v>15212.75</v>
      </c>
      <c r="Y2096">
        <v>1290900</v>
      </c>
      <c r="Z2096" t="s">
        <v>1568</v>
      </c>
      <c r="AA2096" t="s">
        <v>245</v>
      </c>
      <c r="AB2096" t="s">
        <v>121</v>
      </c>
      <c r="AC2096" t="s">
        <v>255</v>
      </c>
      <c r="AD2096" t="s">
        <v>141</v>
      </c>
    </row>
    <row r="2097" spans="1:30" x14ac:dyDescent="0.35">
      <c r="A2097" t="s">
        <v>264</v>
      </c>
      <c r="B2097">
        <v>6201928</v>
      </c>
      <c r="C2097" t="s">
        <v>138</v>
      </c>
      <c r="D2097" t="s">
        <v>681</v>
      </c>
      <c r="E2097" t="s">
        <v>348</v>
      </c>
      <c r="F2097" t="s">
        <v>133</v>
      </c>
      <c r="G2097" t="s">
        <v>475</v>
      </c>
      <c r="H2097">
        <v>45809</v>
      </c>
      <c r="I2097">
        <v>45809</v>
      </c>
      <c r="J2097" t="s">
        <v>856</v>
      </c>
      <c r="K2097">
        <v>1291900</v>
      </c>
      <c r="L2097" t="s">
        <v>266</v>
      </c>
      <c r="Q2097">
        <v>0</v>
      </c>
      <c r="R2097" t="s">
        <v>329</v>
      </c>
      <c r="S2097" t="s">
        <v>347</v>
      </c>
      <c r="T2097">
        <v>11174647</v>
      </c>
      <c r="U2097">
        <v>44875</v>
      </c>
      <c r="V2097">
        <v>45809</v>
      </c>
      <c r="W2097">
        <v>45805</v>
      </c>
      <c r="X2097">
        <v>0</v>
      </c>
      <c r="Y2097">
        <v>1290900</v>
      </c>
      <c r="Z2097" t="s">
        <v>1568</v>
      </c>
      <c r="AA2097" t="s">
        <v>249</v>
      </c>
      <c r="AB2097" t="s">
        <v>121</v>
      </c>
      <c r="AC2097" t="s">
        <v>255</v>
      </c>
      <c r="AD2097" t="s">
        <v>141</v>
      </c>
    </row>
    <row r="2098" spans="1:30" x14ac:dyDescent="0.35">
      <c r="A2098" t="s">
        <v>134</v>
      </c>
      <c r="B2098">
        <v>6200246</v>
      </c>
      <c r="C2098" t="s">
        <v>123</v>
      </c>
      <c r="D2098" t="s">
        <v>682</v>
      </c>
      <c r="E2098" t="s">
        <v>310</v>
      </c>
      <c r="F2098" t="s">
        <v>133</v>
      </c>
      <c r="G2098" t="s">
        <v>132</v>
      </c>
      <c r="H2098">
        <v>45839</v>
      </c>
      <c r="I2098">
        <v>45869</v>
      </c>
      <c r="J2098" t="s">
        <v>3476</v>
      </c>
      <c r="K2098">
        <v>1210101</v>
      </c>
      <c r="L2098" t="s">
        <v>271</v>
      </c>
      <c r="O2098">
        <v>10014658</v>
      </c>
      <c r="P2098" t="s">
        <v>134</v>
      </c>
      <c r="Q2098">
        <v>0</v>
      </c>
      <c r="R2098" t="s">
        <v>296</v>
      </c>
      <c r="S2098" t="s">
        <v>342</v>
      </c>
      <c r="T2098">
        <v>11171869</v>
      </c>
      <c r="U2098">
        <v>44871</v>
      </c>
      <c r="V2098">
        <v>45839</v>
      </c>
      <c r="W2098">
        <v>45833</v>
      </c>
      <c r="X2098">
        <v>0</v>
      </c>
      <c r="Y2098">
        <v>1290900</v>
      </c>
      <c r="Z2098" t="s">
        <v>1568</v>
      </c>
      <c r="AA2098" t="s">
        <v>248</v>
      </c>
      <c r="AB2098" t="s">
        <v>121</v>
      </c>
      <c r="AC2098" t="s">
        <v>255</v>
      </c>
      <c r="AD2098" t="s">
        <v>122</v>
      </c>
    </row>
    <row r="2099" spans="1:30" x14ac:dyDescent="0.35">
      <c r="A2099" t="s">
        <v>160</v>
      </c>
      <c r="B2099">
        <v>6199866</v>
      </c>
      <c r="C2099" t="s">
        <v>129</v>
      </c>
      <c r="D2099" t="s">
        <v>683</v>
      </c>
      <c r="E2099" t="s">
        <v>310</v>
      </c>
      <c r="F2099" t="s">
        <v>125</v>
      </c>
      <c r="G2099" t="s">
        <v>190</v>
      </c>
      <c r="H2099">
        <v>45873</v>
      </c>
      <c r="I2099">
        <v>45873</v>
      </c>
      <c r="J2099" t="s">
        <v>856</v>
      </c>
      <c r="K2099">
        <v>1212121</v>
      </c>
      <c r="L2099" t="s">
        <v>346</v>
      </c>
      <c r="O2099">
        <v>10014598</v>
      </c>
      <c r="P2099" t="s">
        <v>160</v>
      </c>
      <c r="Q2099">
        <v>0</v>
      </c>
      <c r="R2099" t="s">
        <v>296</v>
      </c>
      <c r="S2099" t="s">
        <v>342</v>
      </c>
      <c r="T2099">
        <v>11170046</v>
      </c>
      <c r="U2099">
        <v>44870</v>
      </c>
      <c r="V2099">
        <v>45873</v>
      </c>
      <c r="W2099">
        <v>45835</v>
      </c>
      <c r="X2099">
        <v>0</v>
      </c>
      <c r="Y2099">
        <v>1290900</v>
      </c>
      <c r="Z2099" t="s">
        <v>1568</v>
      </c>
      <c r="AA2099" t="s">
        <v>247</v>
      </c>
      <c r="AB2099" t="s">
        <v>121</v>
      </c>
      <c r="AC2099" t="s">
        <v>255</v>
      </c>
      <c r="AD2099" t="s">
        <v>189</v>
      </c>
    </row>
    <row r="2100" spans="1:30" x14ac:dyDescent="0.35">
      <c r="A2100" t="s">
        <v>207</v>
      </c>
      <c r="B2100">
        <v>6197507</v>
      </c>
      <c r="C2100" t="s">
        <v>129</v>
      </c>
      <c r="D2100" t="s">
        <v>28</v>
      </c>
      <c r="E2100" t="s">
        <v>310</v>
      </c>
      <c r="F2100" t="s">
        <v>133</v>
      </c>
      <c r="G2100" t="s">
        <v>147</v>
      </c>
      <c r="H2100">
        <v>45809</v>
      </c>
      <c r="I2100">
        <v>45809</v>
      </c>
      <c r="J2100" t="s">
        <v>856</v>
      </c>
      <c r="K2100">
        <v>1213130</v>
      </c>
      <c r="L2100" t="s">
        <v>385</v>
      </c>
      <c r="O2100">
        <v>10014621</v>
      </c>
      <c r="P2100" t="s">
        <v>207</v>
      </c>
      <c r="Q2100">
        <v>0</v>
      </c>
      <c r="R2100" t="s">
        <v>343</v>
      </c>
      <c r="S2100" t="s">
        <v>3901</v>
      </c>
      <c r="T2100">
        <v>11165849</v>
      </c>
      <c r="U2100">
        <v>44865</v>
      </c>
      <c r="V2100">
        <v>45809</v>
      </c>
      <c r="W2100">
        <v>45835</v>
      </c>
      <c r="X2100">
        <v>0</v>
      </c>
      <c r="Y2100">
        <v>1290900</v>
      </c>
      <c r="Z2100" t="s">
        <v>1568</v>
      </c>
      <c r="AA2100" t="s">
        <v>245</v>
      </c>
      <c r="AB2100" t="s">
        <v>121</v>
      </c>
      <c r="AC2100" t="s">
        <v>255</v>
      </c>
      <c r="AD2100" t="s">
        <v>141</v>
      </c>
    </row>
    <row r="2101" spans="1:30" x14ac:dyDescent="0.35">
      <c r="A2101" t="s">
        <v>224</v>
      </c>
      <c r="B2101">
        <v>6197496</v>
      </c>
      <c r="C2101" t="s">
        <v>129</v>
      </c>
      <c r="D2101" t="s">
        <v>28</v>
      </c>
      <c r="E2101" t="s">
        <v>310</v>
      </c>
      <c r="F2101" t="s">
        <v>133</v>
      </c>
      <c r="G2101" t="s">
        <v>147</v>
      </c>
      <c r="H2101">
        <v>45809</v>
      </c>
      <c r="I2101">
        <v>45809</v>
      </c>
      <c r="J2101" t="s">
        <v>856</v>
      </c>
      <c r="K2101">
        <v>1213130</v>
      </c>
      <c r="L2101" t="s">
        <v>389</v>
      </c>
      <c r="O2101">
        <v>10014612</v>
      </c>
      <c r="P2101" t="s">
        <v>224</v>
      </c>
      <c r="Q2101">
        <v>0</v>
      </c>
      <c r="R2101" t="s">
        <v>343</v>
      </c>
      <c r="S2101" t="s">
        <v>3901</v>
      </c>
      <c r="T2101">
        <v>11165786</v>
      </c>
      <c r="U2101">
        <v>44865</v>
      </c>
      <c r="V2101">
        <v>45809</v>
      </c>
      <c r="W2101">
        <v>45835</v>
      </c>
      <c r="X2101">
        <v>0</v>
      </c>
      <c r="Y2101">
        <v>1290900</v>
      </c>
      <c r="Z2101" t="s">
        <v>1568</v>
      </c>
      <c r="AA2101" t="s">
        <v>245</v>
      </c>
      <c r="AB2101" t="s">
        <v>121</v>
      </c>
      <c r="AC2101" t="s">
        <v>255</v>
      </c>
      <c r="AD2101" t="s">
        <v>141</v>
      </c>
    </row>
    <row r="2102" spans="1:30" x14ac:dyDescent="0.35">
      <c r="A2102" t="s">
        <v>158</v>
      </c>
      <c r="B2102">
        <v>6197485</v>
      </c>
      <c r="C2102" t="s">
        <v>129</v>
      </c>
      <c r="D2102" t="s">
        <v>28</v>
      </c>
      <c r="E2102" t="s">
        <v>310</v>
      </c>
      <c r="F2102" t="s">
        <v>133</v>
      </c>
      <c r="G2102" t="s">
        <v>147</v>
      </c>
      <c r="H2102">
        <v>45869</v>
      </c>
      <c r="I2102">
        <v>45869</v>
      </c>
      <c r="J2102" t="s">
        <v>856</v>
      </c>
      <c r="K2102">
        <v>1213130</v>
      </c>
      <c r="L2102" t="s">
        <v>397</v>
      </c>
      <c r="O2102">
        <v>10014604</v>
      </c>
      <c r="P2102" t="s">
        <v>158</v>
      </c>
      <c r="Q2102">
        <v>0</v>
      </c>
      <c r="R2102" t="s">
        <v>343</v>
      </c>
      <c r="S2102" t="s">
        <v>3891</v>
      </c>
      <c r="T2102">
        <v>11165732</v>
      </c>
      <c r="U2102">
        <v>44865</v>
      </c>
      <c r="V2102">
        <v>45869</v>
      </c>
      <c r="W2102">
        <v>45844</v>
      </c>
      <c r="X2102">
        <v>0</v>
      </c>
      <c r="Y2102">
        <v>1290900</v>
      </c>
      <c r="Z2102" t="s">
        <v>1568</v>
      </c>
      <c r="AA2102" t="s">
        <v>245</v>
      </c>
      <c r="AB2102" t="s">
        <v>121</v>
      </c>
      <c r="AC2102" t="s">
        <v>255</v>
      </c>
      <c r="AD2102" t="s">
        <v>141</v>
      </c>
    </row>
    <row r="2103" spans="1:30" x14ac:dyDescent="0.35">
      <c r="A2103" t="s">
        <v>288</v>
      </c>
      <c r="B2103">
        <v>6197055</v>
      </c>
      <c r="C2103" t="s">
        <v>123</v>
      </c>
      <c r="D2103" t="s">
        <v>684</v>
      </c>
      <c r="E2103" t="s">
        <v>310</v>
      </c>
      <c r="F2103" t="s">
        <v>125</v>
      </c>
      <c r="G2103" t="s">
        <v>153</v>
      </c>
      <c r="H2103">
        <v>45873</v>
      </c>
      <c r="I2103">
        <v>45873</v>
      </c>
      <c r="J2103" t="s">
        <v>856</v>
      </c>
      <c r="K2103">
        <v>1212120</v>
      </c>
      <c r="L2103" t="s">
        <v>289</v>
      </c>
      <c r="O2103">
        <v>10014653</v>
      </c>
      <c r="P2103" t="s">
        <v>288</v>
      </c>
      <c r="Q2103">
        <v>0</v>
      </c>
      <c r="R2103" t="s">
        <v>352</v>
      </c>
      <c r="S2103" t="s">
        <v>342</v>
      </c>
      <c r="T2103">
        <v>11126164</v>
      </c>
      <c r="U2103">
        <v>44864</v>
      </c>
      <c r="V2103">
        <v>45873</v>
      </c>
      <c r="W2103">
        <v>45835</v>
      </c>
      <c r="X2103">
        <v>0</v>
      </c>
      <c r="Y2103">
        <v>1290900</v>
      </c>
      <c r="Z2103" t="s">
        <v>1568</v>
      </c>
      <c r="AA2103" t="s">
        <v>247</v>
      </c>
      <c r="AB2103" t="s">
        <v>121</v>
      </c>
      <c r="AC2103" t="s">
        <v>255</v>
      </c>
      <c r="AD2103" t="s">
        <v>141</v>
      </c>
    </row>
    <row r="2104" spans="1:30" x14ac:dyDescent="0.35">
      <c r="A2104" t="s">
        <v>286</v>
      </c>
      <c r="B2104">
        <v>6197029</v>
      </c>
      <c r="C2104" t="s">
        <v>123</v>
      </c>
      <c r="D2104" t="s">
        <v>685</v>
      </c>
      <c r="E2104" t="s">
        <v>310</v>
      </c>
      <c r="F2104" t="s">
        <v>133</v>
      </c>
      <c r="G2104" t="s">
        <v>147</v>
      </c>
      <c r="H2104">
        <v>45873</v>
      </c>
      <c r="I2104">
        <v>45873</v>
      </c>
      <c r="J2104" t="s">
        <v>856</v>
      </c>
      <c r="K2104">
        <v>1212120</v>
      </c>
      <c r="L2104" t="s">
        <v>287</v>
      </c>
      <c r="O2104">
        <v>10014655</v>
      </c>
      <c r="P2104" t="s">
        <v>286</v>
      </c>
      <c r="Q2104">
        <v>0</v>
      </c>
      <c r="R2104" t="s">
        <v>352</v>
      </c>
      <c r="S2104" t="s">
        <v>342</v>
      </c>
      <c r="T2104">
        <v>11165616</v>
      </c>
      <c r="U2104">
        <v>44864</v>
      </c>
      <c r="V2104">
        <v>45873</v>
      </c>
      <c r="W2104">
        <v>45835</v>
      </c>
      <c r="X2104">
        <v>0</v>
      </c>
      <c r="Y2104">
        <v>1290900</v>
      </c>
      <c r="Z2104" t="s">
        <v>1568</v>
      </c>
      <c r="AA2104" t="s">
        <v>247</v>
      </c>
      <c r="AB2104" t="s">
        <v>121</v>
      </c>
      <c r="AC2104" t="s">
        <v>255</v>
      </c>
      <c r="AD2104" t="s">
        <v>141</v>
      </c>
    </row>
    <row r="2105" spans="1:30" x14ac:dyDescent="0.35">
      <c r="A2105" t="s">
        <v>286</v>
      </c>
      <c r="B2105">
        <v>6197028</v>
      </c>
      <c r="C2105" t="s">
        <v>123</v>
      </c>
      <c r="D2105" t="s">
        <v>686</v>
      </c>
      <c r="E2105" t="s">
        <v>310</v>
      </c>
      <c r="F2105" t="s">
        <v>133</v>
      </c>
      <c r="G2105" t="s">
        <v>147</v>
      </c>
      <c r="H2105">
        <v>45873</v>
      </c>
      <c r="I2105">
        <v>45873</v>
      </c>
      <c r="J2105" t="s">
        <v>856</v>
      </c>
      <c r="K2105">
        <v>1212120</v>
      </c>
      <c r="L2105" t="s">
        <v>287</v>
      </c>
      <c r="O2105">
        <v>10014655</v>
      </c>
      <c r="P2105" t="s">
        <v>286</v>
      </c>
      <c r="Q2105">
        <v>0</v>
      </c>
      <c r="R2105" t="s">
        <v>352</v>
      </c>
      <c r="S2105" t="s">
        <v>342</v>
      </c>
      <c r="T2105">
        <v>11165615</v>
      </c>
      <c r="U2105">
        <v>44864</v>
      </c>
      <c r="V2105">
        <v>45873</v>
      </c>
      <c r="W2105">
        <v>45835</v>
      </c>
      <c r="X2105">
        <v>0</v>
      </c>
      <c r="Y2105">
        <v>1290900</v>
      </c>
      <c r="Z2105" t="s">
        <v>1568</v>
      </c>
      <c r="AA2105" t="s">
        <v>247</v>
      </c>
      <c r="AB2105" t="s">
        <v>121</v>
      </c>
      <c r="AC2105" t="s">
        <v>255</v>
      </c>
      <c r="AD2105" t="s">
        <v>141</v>
      </c>
    </row>
    <row r="2106" spans="1:30" x14ac:dyDescent="0.35">
      <c r="A2106" t="s">
        <v>286</v>
      </c>
      <c r="B2106">
        <v>6197026</v>
      </c>
      <c r="C2106" t="s">
        <v>123</v>
      </c>
      <c r="D2106" t="s">
        <v>687</v>
      </c>
      <c r="E2106" t="s">
        <v>310</v>
      </c>
      <c r="F2106" t="s">
        <v>133</v>
      </c>
      <c r="G2106" t="s">
        <v>147</v>
      </c>
      <c r="H2106">
        <v>45873</v>
      </c>
      <c r="I2106">
        <v>45873</v>
      </c>
      <c r="J2106" t="s">
        <v>856</v>
      </c>
      <c r="K2106">
        <v>1212120</v>
      </c>
      <c r="L2106" t="s">
        <v>287</v>
      </c>
      <c r="O2106">
        <v>10014655</v>
      </c>
      <c r="P2106" t="s">
        <v>286</v>
      </c>
      <c r="Q2106">
        <v>0</v>
      </c>
      <c r="R2106" t="s">
        <v>352</v>
      </c>
      <c r="S2106" t="s">
        <v>342</v>
      </c>
      <c r="T2106">
        <v>11165611</v>
      </c>
      <c r="U2106">
        <v>44864</v>
      </c>
      <c r="V2106">
        <v>45873</v>
      </c>
      <c r="W2106">
        <v>45835</v>
      </c>
      <c r="X2106">
        <v>0</v>
      </c>
      <c r="Y2106">
        <v>1290900</v>
      </c>
      <c r="Z2106" t="s">
        <v>1568</v>
      </c>
      <c r="AA2106" t="s">
        <v>247</v>
      </c>
      <c r="AB2106" t="s">
        <v>121</v>
      </c>
      <c r="AC2106" t="s">
        <v>255</v>
      </c>
      <c r="AD2106" t="s">
        <v>141</v>
      </c>
    </row>
    <row r="2107" spans="1:30" x14ac:dyDescent="0.35">
      <c r="A2107" t="s">
        <v>324</v>
      </c>
      <c r="B2107">
        <v>6196983</v>
      </c>
      <c r="C2107" t="s">
        <v>138</v>
      </c>
      <c r="D2107" t="s">
        <v>688</v>
      </c>
      <c r="E2107" t="s">
        <v>310</v>
      </c>
      <c r="F2107" t="s">
        <v>125</v>
      </c>
      <c r="G2107" t="s">
        <v>136</v>
      </c>
      <c r="H2107">
        <v>45869</v>
      </c>
      <c r="I2107">
        <v>45869</v>
      </c>
      <c r="J2107" t="s">
        <v>856</v>
      </c>
      <c r="K2107">
        <v>1216100</v>
      </c>
      <c r="L2107" t="s">
        <v>325</v>
      </c>
      <c r="O2107">
        <v>10014726</v>
      </c>
      <c r="P2107" t="s">
        <v>412</v>
      </c>
      <c r="Q2107">
        <v>2715.83</v>
      </c>
      <c r="R2107" t="s">
        <v>352</v>
      </c>
      <c r="S2107" t="s">
        <v>3891</v>
      </c>
      <c r="T2107">
        <v>11163500</v>
      </c>
      <c r="U2107">
        <v>44864</v>
      </c>
      <c r="V2107">
        <v>45869</v>
      </c>
      <c r="W2107">
        <v>45848</v>
      </c>
      <c r="X2107">
        <v>2715.83</v>
      </c>
      <c r="Y2107">
        <v>1290900</v>
      </c>
      <c r="Z2107" t="s">
        <v>1568</v>
      </c>
      <c r="AA2107" t="s">
        <v>249</v>
      </c>
      <c r="AB2107" t="s">
        <v>121</v>
      </c>
      <c r="AC2107" t="s">
        <v>255</v>
      </c>
      <c r="AD2107" t="s">
        <v>135</v>
      </c>
    </row>
    <row r="2108" spans="1:30" x14ac:dyDescent="0.35">
      <c r="A2108" t="s">
        <v>159</v>
      </c>
      <c r="B2108">
        <v>6195982</v>
      </c>
      <c r="C2108" t="s">
        <v>129</v>
      </c>
      <c r="D2108" t="s">
        <v>689</v>
      </c>
      <c r="E2108" t="s">
        <v>310</v>
      </c>
      <c r="F2108" t="s">
        <v>133</v>
      </c>
      <c r="G2108" t="s">
        <v>147</v>
      </c>
      <c r="H2108">
        <v>45839</v>
      </c>
      <c r="I2108">
        <v>45869</v>
      </c>
      <c r="J2108" t="s">
        <v>3476</v>
      </c>
      <c r="K2108">
        <v>1212121</v>
      </c>
      <c r="L2108" t="s">
        <v>398</v>
      </c>
      <c r="O2108">
        <v>10014599</v>
      </c>
      <c r="P2108" t="s">
        <v>159</v>
      </c>
      <c r="Q2108">
        <v>0</v>
      </c>
      <c r="R2108" t="s">
        <v>296</v>
      </c>
      <c r="S2108" t="s">
        <v>342</v>
      </c>
      <c r="T2108">
        <v>11162157</v>
      </c>
      <c r="U2108">
        <v>44862</v>
      </c>
      <c r="V2108">
        <v>45839</v>
      </c>
      <c r="W2108">
        <v>45835</v>
      </c>
      <c r="X2108">
        <v>0</v>
      </c>
      <c r="Y2108">
        <v>1290900</v>
      </c>
      <c r="Z2108" t="s">
        <v>1568</v>
      </c>
      <c r="AA2108" t="s">
        <v>247</v>
      </c>
      <c r="AB2108" t="s">
        <v>121</v>
      </c>
      <c r="AC2108" t="s">
        <v>255</v>
      </c>
      <c r="AD2108" t="s">
        <v>141</v>
      </c>
    </row>
    <row r="2109" spans="1:30" x14ac:dyDescent="0.35">
      <c r="A2109" t="s">
        <v>286</v>
      </c>
      <c r="B2109">
        <v>6193239</v>
      </c>
      <c r="C2109" t="s">
        <v>123</v>
      </c>
      <c r="D2109" t="s">
        <v>690</v>
      </c>
      <c r="E2109" t="s">
        <v>310</v>
      </c>
      <c r="F2109" t="s">
        <v>125</v>
      </c>
      <c r="G2109" t="s">
        <v>190</v>
      </c>
      <c r="H2109">
        <v>45873</v>
      </c>
      <c r="I2109">
        <v>45873</v>
      </c>
      <c r="J2109" t="s">
        <v>856</v>
      </c>
      <c r="K2109">
        <v>1212120</v>
      </c>
      <c r="L2109" t="s">
        <v>287</v>
      </c>
      <c r="O2109">
        <v>10014655</v>
      </c>
      <c r="P2109" t="s">
        <v>286</v>
      </c>
      <c r="Q2109">
        <v>0</v>
      </c>
      <c r="R2109" t="s">
        <v>349</v>
      </c>
      <c r="S2109" t="s">
        <v>342</v>
      </c>
      <c r="T2109">
        <v>11165342</v>
      </c>
      <c r="U2109">
        <v>44857</v>
      </c>
      <c r="V2109">
        <v>45873</v>
      </c>
      <c r="W2109">
        <v>45835</v>
      </c>
      <c r="X2109">
        <v>0</v>
      </c>
      <c r="Y2109">
        <v>1290900</v>
      </c>
      <c r="Z2109" t="s">
        <v>1568</v>
      </c>
      <c r="AA2109" t="s">
        <v>247</v>
      </c>
      <c r="AB2109" t="s">
        <v>121</v>
      </c>
      <c r="AC2109" t="s">
        <v>255</v>
      </c>
      <c r="AD2109" t="s">
        <v>189</v>
      </c>
    </row>
    <row r="2110" spans="1:30" x14ac:dyDescent="0.35">
      <c r="A2110" t="s">
        <v>324</v>
      </c>
      <c r="B2110">
        <v>6191428</v>
      </c>
      <c r="C2110" t="s">
        <v>138</v>
      </c>
      <c r="D2110" t="s">
        <v>691</v>
      </c>
      <c r="E2110" t="s">
        <v>310</v>
      </c>
      <c r="F2110" t="s">
        <v>125</v>
      </c>
      <c r="G2110" t="s">
        <v>136</v>
      </c>
      <c r="H2110">
        <v>45869</v>
      </c>
      <c r="I2110">
        <v>45869</v>
      </c>
      <c r="J2110" t="s">
        <v>856</v>
      </c>
      <c r="K2110">
        <v>1216100</v>
      </c>
      <c r="L2110" t="s">
        <v>325</v>
      </c>
      <c r="O2110">
        <v>10014726</v>
      </c>
      <c r="P2110" t="s">
        <v>412</v>
      </c>
      <c r="Q2110">
        <v>608.38</v>
      </c>
      <c r="R2110" t="s">
        <v>352</v>
      </c>
      <c r="S2110" t="s">
        <v>3891</v>
      </c>
      <c r="T2110">
        <v>11161641</v>
      </c>
      <c r="U2110">
        <v>44853</v>
      </c>
      <c r="V2110">
        <v>45869</v>
      </c>
      <c r="W2110">
        <v>45848</v>
      </c>
      <c r="X2110">
        <v>608.38</v>
      </c>
      <c r="Y2110">
        <v>1290900</v>
      </c>
      <c r="Z2110" t="s">
        <v>1568</v>
      </c>
      <c r="AA2110" t="s">
        <v>249</v>
      </c>
      <c r="AB2110" t="s">
        <v>121</v>
      </c>
      <c r="AC2110" t="s">
        <v>255</v>
      </c>
      <c r="AD2110" t="s">
        <v>135</v>
      </c>
    </row>
    <row r="2111" spans="1:30" x14ac:dyDescent="0.35">
      <c r="A2111" t="s">
        <v>315</v>
      </c>
      <c r="B2111">
        <v>6189451</v>
      </c>
      <c r="C2111" t="s">
        <v>129</v>
      </c>
      <c r="D2111" t="s">
        <v>421</v>
      </c>
      <c r="E2111" t="s">
        <v>310</v>
      </c>
      <c r="F2111" t="s">
        <v>439</v>
      </c>
      <c r="G2111" t="s">
        <v>423</v>
      </c>
      <c r="H2111">
        <v>45839</v>
      </c>
      <c r="I2111">
        <v>45869</v>
      </c>
      <c r="J2111" t="s">
        <v>3476</v>
      </c>
      <c r="K2111">
        <v>1213130</v>
      </c>
      <c r="L2111" t="s">
        <v>317</v>
      </c>
      <c r="O2111">
        <v>10018370</v>
      </c>
      <c r="P2111" t="s">
        <v>315</v>
      </c>
      <c r="Q2111">
        <v>14540.63</v>
      </c>
      <c r="R2111" t="s">
        <v>352</v>
      </c>
      <c r="S2111" t="s">
        <v>3901</v>
      </c>
      <c r="T2111">
        <v>11159314</v>
      </c>
      <c r="U2111">
        <v>44848</v>
      </c>
      <c r="V2111">
        <v>45839</v>
      </c>
      <c r="W2111">
        <v>45835</v>
      </c>
      <c r="X2111">
        <v>14540.63</v>
      </c>
      <c r="Y2111">
        <v>1290900</v>
      </c>
      <c r="Z2111" t="s">
        <v>1568</v>
      </c>
      <c r="AA2111" t="s">
        <v>245</v>
      </c>
      <c r="AB2111" t="s">
        <v>121</v>
      </c>
      <c r="AC2111" t="s">
        <v>255</v>
      </c>
      <c r="AD2111" t="s">
        <v>122</v>
      </c>
    </row>
    <row r="2112" spans="1:30" x14ac:dyDescent="0.35">
      <c r="A2112" t="s">
        <v>198</v>
      </c>
      <c r="B2112">
        <v>6187833</v>
      </c>
      <c r="C2112" t="s">
        <v>129</v>
      </c>
      <c r="D2112" t="s">
        <v>692</v>
      </c>
      <c r="E2112" t="s">
        <v>310</v>
      </c>
      <c r="F2112" t="s">
        <v>259</v>
      </c>
      <c r="G2112" t="s">
        <v>192</v>
      </c>
      <c r="H2112">
        <v>45809</v>
      </c>
      <c r="I2112">
        <v>45809</v>
      </c>
      <c r="J2112" t="s">
        <v>856</v>
      </c>
      <c r="K2112">
        <v>1215156</v>
      </c>
      <c r="L2112" t="s">
        <v>306</v>
      </c>
      <c r="O2112">
        <v>10014640</v>
      </c>
      <c r="P2112" t="s">
        <v>198</v>
      </c>
      <c r="Q2112">
        <v>57559.96</v>
      </c>
      <c r="R2112" t="s">
        <v>347</v>
      </c>
      <c r="S2112" t="s">
        <v>343</v>
      </c>
      <c r="T2112">
        <v>11156041</v>
      </c>
      <c r="U2112">
        <v>44845</v>
      </c>
      <c r="V2112">
        <v>45809</v>
      </c>
      <c r="W2112">
        <v>45798</v>
      </c>
      <c r="X2112">
        <v>57559.96</v>
      </c>
      <c r="Y2112">
        <v>1290900</v>
      </c>
      <c r="Z2112" t="s">
        <v>1568</v>
      </c>
      <c r="AA2112" t="s">
        <v>246</v>
      </c>
      <c r="AB2112" t="s">
        <v>121</v>
      </c>
      <c r="AC2112" t="s">
        <v>255</v>
      </c>
      <c r="AD2112" t="s">
        <v>135</v>
      </c>
    </row>
    <row r="2113" spans="1:30" x14ac:dyDescent="0.35">
      <c r="A2113" t="s">
        <v>151</v>
      </c>
      <c r="B2113">
        <v>6187336</v>
      </c>
      <c r="C2113" t="s">
        <v>138</v>
      </c>
      <c r="D2113" t="s">
        <v>693</v>
      </c>
      <c r="E2113" t="s">
        <v>310</v>
      </c>
      <c r="F2113" t="s">
        <v>259</v>
      </c>
      <c r="G2113" t="s">
        <v>142</v>
      </c>
      <c r="H2113">
        <v>45855</v>
      </c>
      <c r="I2113">
        <v>45855</v>
      </c>
      <c r="J2113" t="s">
        <v>5407</v>
      </c>
      <c r="K2113">
        <v>1215157</v>
      </c>
      <c r="L2113" t="s">
        <v>399</v>
      </c>
      <c r="O2113">
        <v>10014651</v>
      </c>
      <c r="P2113" t="s">
        <v>151</v>
      </c>
      <c r="Q2113">
        <v>0</v>
      </c>
      <c r="R2113" t="s">
        <v>296</v>
      </c>
      <c r="S2113" t="s">
        <v>343</v>
      </c>
      <c r="T2113">
        <v>11157556</v>
      </c>
      <c r="U2113">
        <v>44844</v>
      </c>
      <c r="V2113">
        <v>45855</v>
      </c>
      <c r="W2113">
        <v>45851</v>
      </c>
      <c r="X2113">
        <v>0</v>
      </c>
      <c r="Y2113">
        <v>1290900</v>
      </c>
      <c r="Z2113" t="s">
        <v>1568</v>
      </c>
      <c r="AA2113" t="s">
        <v>249</v>
      </c>
      <c r="AB2113" t="s">
        <v>121</v>
      </c>
      <c r="AC2113" t="s">
        <v>255</v>
      </c>
      <c r="AD2113" t="s">
        <v>141</v>
      </c>
    </row>
    <row r="2114" spans="1:30" x14ac:dyDescent="0.35">
      <c r="A2114" t="s">
        <v>284</v>
      </c>
      <c r="B2114">
        <v>6185738</v>
      </c>
      <c r="C2114" t="s">
        <v>123</v>
      </c>
      <c r="D2114" t="s">
        <v>694</v>
      </c>
      <c r="E2114" t="s">
        <v>310</v>
      </c>
      <c r="F2114" t="s">
        <v>125</v>
      </c>
      <c r="G2114" t="s">
        <v>136</v>
      </c>
      <c r="H2114">
        <v>45873</v>
      </c>
      <c r="I2114">
        <v>45873</v>
      </c>
      <c r="J2114" t="s">
        <v>856</v>
      </c>
      <c r="K2114">
        <v>1212120</v>
      </c>
      <c r="L2114" t="s">
        <v>285</v>
      </c>
      <c r="O2114">
        <v>10014654</v>
      </c>
      <c r="P2114" t="s">
        <v>284</v>
      </c>
      <c r="Q2114">
        <v>44.24</v>
      </c>
      <c r="R2114" t="s">
        <v>296</v>
      </c>
      <c r="S2114" t="s">
        <v>342</v>
      </c>
      <c r="T2114">
        <v>11148902</v>
      </c>
      <c r="U2114">
        <v>44841</v>
      </c>
      <c r="V2114">
        <v>45873</v>
      </c>
      <c r="W2114">
        <v>45835</v>
      </c>
      <c r="X2114">
        <v>44.24</v>
      </c>
      <c r="Y2114">
        <v>1290900</v>
      </c>
      <c r="Z2114" t="s">
        <v>1568</v>
      </c>
      <c r="AA2114" t="s">
        <v>247</v>
      </c>
      <c r="AB2114" t="s">
        <v>121</v>
      </c>
      <c r="AC2114" t="s">
        <v>255</v>
      </c>
      <c r="AD2114" t="s">
        <v>135</v>
      </c>
    </row>
    <row r="2115" spans="1:30" x14ac:dyDescent="0.35">
      <c r="A2115" t="s">
        <v>288</v>
      </c>
      <c r="B2115">
        <v>6182931</v>
      </c>
      <c r="C2115" t="s">
        <v>123</v>
      </c>
      <c r="D2115" t="s">
        <v>695</v>
      </c>
      <c r="E2115" t="s">
        <v>310</v>
      </c>
      <c r="F2115" t="s">
        <v>125</v>
      </c>
      <c r="G2115" t="s">
        <v>153</v>
      </c>
      <c r="H2115">
        <v>45873</v>
      </c>
      <c r="I2115">
        <v>45873</v>
      </c>
      <c r="J2115" t="s">
        <v>856</v>
      </c>
      <c r="K2115">
        <v>1212120</v>
      </c>
      <c r="L2115" t="s">
        <v>289</v>
      </c>
      <c r="O2115">
        <v>10014653</v>
      </c>
      <c r="P2115" t="s">
        <v>288</v>
      </c>
      <c r="Q2115">
        <v>0</v>
      </c>
      <c r="R2115" t="s">
        <v>347</v>
      </c>
      <c r="S2115" t="s">
        <v>342</v>
      </c>
      <c r="T2115">
        <v>11149284</v>
      </c>
      <c r="U2115">
        <v>44836</v>
      </c>
      <c r="V2115">
        <v>45873</v>
      </c>
      <c r="W2115">
        <v>45835</v>
      </c>
      <c r="X2115">
        <v>0</v>
      </c>
      <c r="Y2115">
        <v>1290900</v>
      </c>
      <c r="Z2115" t="s">
        <v>1568</v>
      </c>
      <c r="AA2115" t="s">
        <v>247</v>
      </c>
      <c r="AB2115" t="s">
        <v>121</v>
      </c>
      <c r="AC2115" t="s">
        <v>255</v>
      </c>
      <c r="AD2115" t="s">
        <v>141</v>
      </c>
    </row>
    <row r="2116" spans="1:30" x14ac:dyDescent="0.35">
      <c r="A2116" t="s">
        <v>201</v>
      </c>
      <c r="B2116">
        <v>6182571</v>
      </c>
      <c r="C2116" t="s">
        <v>129</v>
      </c>
      <c r="D2116" t="s">
        <v>696</v>
      </c>
      <c r="E2116" t="s">
        <v>310</v>
      </c>
      <c r="F2116" t="s">
        <v>259</v>
      </c>
      <c r="G2116" t="s">
        <v>192</v>
      </c>
      <c r="H2116">
        <v>45809</v>
      </c>
      <c r="I2116">
        <v>45809</v>
      </c>
      <c r="J2116" t="s">
        <v>856</v>
      </c>
      <c r="K2116">
        <v>1213130</v>
      </c>
      <c r="L2116" t="s">
        <v>334</v>
      </c>
      <c r="O2116">
        <v>10014602</v>
      </c>
      <c r="P2116" t="s">
        <v>201</v>
      </c>
      <c r="Q2116">
        <v>290.16000000000003</v>
      </c>
      <c r="R2116" t="s">
        <v>343</v>
      </c>
      <c r="S2116" t="s">
        <v>343</v>
      </c>
      <c r="T2116">
        <v>11153628</v>
      </c>
      <c r="U2116">
        <v>44835</v>
      </c>
      <c r="V2116">
        <v>45809</v>
      </c>
      <c r="W2116">
        <v>45798</v>
      </c>
      <c r="X2116">
        <v>290.16000000000003</v>
      </c>
      <c r="Y2116">
        <v>1290900</v>
      </c>
      <c r="Z2116" t="s">
        <v>1568</v>
      </c>
      <c r="AA2116" t="s">
        <v>245</v>
      </c>
      <c r="AB2116" t="s">
        <v>121</v>
      </c>
      <c r="AC2116" t="s">
        <v>255</v>
      </c>
      <c r="AD2116" t="s">
        <v>135</v>
      </c>
    </row>
    <row r="2117" spans="1:30" x14ac:dyDescent="0.35">
      <c r="A2117" t="s">
        <v>159</v>
      </c>
      <c r="B2117">
        <v>6182160</v>
      </c>
      <c r="C2117" t="s">
        <v>129</v>
      </c>
      <c r="D2117" t="s">
        <v>697</v>
      </c>
      <c r="E2117" t="s">
        <v>310</v>
      </c>
      <c r="F2117" t="s">
        <v>133</v>
      </c>
      <c r="G2117" t="s">
        <v>147</v>
      </c>
      <c r="H2117">
        <v>45839</v>
      </c>
      <c r="I2117">
        <v>45869</v>
      </c>
      <c r="J2117" t="s">
        <v>3476</v>
      </c>
      <c r="K2117">
        <v>1212121</v>
      </c>
      <c r="L2117" t="s">
        <v>398</v>
      </c>
      <c r="O2117">
        <v>10014599</v>
      </c>
      <c r="P2117" t="s">
        <v>159</v>
      </c>
      <c r="Q2117">
        <v>0</v>
      </c>
      <c r="R2117" t="s">
        <v>342</v>
      </c>
      <c r="S2117" t="s">
        <v>342</v>
      </c>
      <c r="T2117">
        <v>11152735</v>
      </c>
      <c r="U2117">
        <v>44834</v>
      </c>
      <c r="V2117">
        <v>45839</v>
      </c>
      <c r="W2117">
        <v>45835</v>
      </c>
      <c r="X2117">
        <v>0</v>
      </c>
      <c r="Y2117">
        <v>1290900</v>
      </c>
      <c r="Z2117" t="s">
        <v>1568</v>
      </c>
      <c r="AA2117" t="s">
        <v>247</v>
      </c>
      <c r="AB2117" t="s">
        <v>121</v>
      </c>
      <c r="AC2117" t="s">
        <v>255</v>
      </c>
      <c r="AD2117" t="s">
        <v>141</v>
      </c>
    </row>
    <row r="2118" spans="1:30" x14ac:dyDescent="0.35">
      <c r="A2118" t="s">
        <v>257</v>
      </c>
      <c r="B2118">
        <v>6181980</v>
      </c>
      <c r="C2118" t="s">
        <v>698</v>
      </c>
      <c r="D2118" t="s">
        <v>699</v>
      </c>
      <c r="E2118" t="s">
        <v>310</v>
      </c>
      <c r="F2118" t="s">
        <v>125</v>
      </c>
      <c r="G2118" t="s">
        <v>190</v>
      </c>
      <c r="H2118">
        <v>45809</v>
      </c>
      <c r="I2118">
        <v>45809</v>
      </c>
      <c r="J2118" t="s">
        <v>856</v>
      </c>
      <c r="K2118">
        <v>1291900</v>
      </c>
      <c r="L2118" t="s">
        <v>258</v>
      </c>
      <c r="O2118">
        <v>10014717</v>
      </c>
      <c r="P2118" t="s">
        <v>700</v>
      </c>
      <c r="Q2118">
        <v>0</v>
      </c>
      <c r="R2118" t="s">
        <v>296</v>
      </c>
      <c r="S2118" t="s">
        <v>347</v>
      </c>
      <c r="T2118">
        <v>11149658</v>
      </c>
      <c r="U2118">
        <v>44833</v>
      </c>
      <c r="V2118">
        <v>45809</v>
      </c>
      <c r="W2118">
        <v>45805</v>
      </c>
      <c r="X2118">
        <v>0</v>
      </c>
      <c r="Y2118">
        <v>1290900</v>
      </c>
      <c r="Z2118" t="s">
        <v>1568</v>
      </c>
      <c r="AA2118" t="s">
        <v>249</v>
      </c>
      <c r="AB2118" t="s">
        <v>121</v>
      </c>
      <c r="AC2118" t="s">
        <v>255</v>
      </c>
      <c r="AD2118" t="s">
        <v>189</v>
      </c>
    </row>
    <row r="2119" spans="1:30" x14ac:dyDescent="0.35">
      <c r="A2119" t="s">
        <v>257</v>
      </c>
      <c r="B2119">
        <v>6181979</v>
      </c>
      <c r="C2119" t="s">
        <v>698</v>
      </c>
      <c r="D2119" t="s">
        <v>701</v>
      </c>
      <c r="E2119" t="s">
        <v>310</v>
      </c>
      <c r="F2119" t="s">
        <v>125</v>
      </c>
      <c r="G2119" t="s">
        <v>190</v>
      </c>
      <c r="H2119">
        <v>45809</v>
      </c>
      <c r="I2119">
        <v>45809</v>
      </c>
      <c r="J2119" t="s">
        <v>856</v>
      </c>
      <c r="K2119">
        <v>1291900</v>
      </c>
      <c r="L2119" t="s">
        <v>258</v>
      </c>
      <c r="O2119">
        <v>10014716</v>
      </c>
      <c r="P2119" t="s">
        <v>702</v>
      </c>
      <c r="Q2119">
        <v>0</v>
      </c>
      <c r="R2119" t="s">
        <v>296</v>
      </c>
      <c r="S2119" t="s">
        <v>347</v>
      </c>
      <c r="T2119">
        <v>11149657</v>
      </c>
      <c r="U2119">
        <v>44833</v>
      </c>
      <c r="V2119">
        <v>45809</v>
      </c>
      <c r="W2119">
        <v>45805</v>
      </c>
      <c r="X2119">
        <v>0</v>
      </c>
      <c r="Y2119">
        <v>1290900</v>
      </c>
      <c r="Z2119" t="s">
        <v>1568</v>
      </c>
      <c r="AA2119" t="s">
        <v>249</v>
      </c>
      <c r="AB2119" t="s">
        <v>121</v>
      </c>
      <c r="AC2119" t="s">
        <v>255</v>
      </c>
      <c r="AD2119" t="s">
        <v>189</v>
      </c>
    </row>
    <row r="2120" spans="1:30" x14ac:dyDescent="0.35">
      <c r="A2120" t="s">
        <v>134</v>
      </c>
      <c r="B2120">
        <v>6179816</v>
      </c>
      <c r="C2120" t="s">
        <v>373</v>
      </c>
      <c r="D2120" t="s">
        <v>3946</v>
      </c>
      <c r="E2120" t="s">
        <v>517</v>
      </c>
      <c r="F2120" t="s">
        <v>259</v>
      </c>
      <c r="G2120" t="s">
        <v>7572</v>
      </c>
      <c r="H2120">
        <v>45839</v>
      </c>
      <c r="I2120">
        <v>45869</v>
      </c>
      <c r="J2120" t="s">
        <v>3476</v>
      </c>
      <c r="K2120">
        <v>1210101</v>
      </c>
      <c r="L2120" t="s">
        <v>271</v>
      </c>
      <c r="M2120">
        <v>45163</v>
      </c>
      <c r="O2120">
        <v>10014658</v>
      </c>
      <c r="P2120" t="s">
        <v>134</v>
      </c>
      <c r="Q2120">
        <v>2542.27</v>
      </c>
      <c r="R2120" t="s">
        <v>3948</v>
      </c>
      <c r="S2120" t="s">
        <v>342</v>
      </c>
      <c r="T2120">
        <v>11151151</v>
      </c>
      <c r="U2120">
        <v>44829</v>
      </c>
      <c r="V2120">
        <v>45839</v>
      </c>
      <c r="W2120">
        <v>45833</v>
      </c>
      <c r="X2120">
        <v>2542.27</v>
      </c>
      <c r="Y2120">
        <v>1290900</v>
      </c>
      <c r="Z2120" t="s">
        <v>1568</v>
      </c>
      <c r="AA2120" t="s">
        <v>248</v>
      </c>
      <c r="AB2120" t="s">
        <v>121</v>
      </c>
      <c r="AC2120" t="s">
        <v>255</v>
      </c>
      <c r="AD2120" t="s">
        <v>135</v>
      </c>
    </row>
    <row r="2121" spans="1:30" x14ac:dyDescent="0.35">
      <c r="A2121" t="s">
        <v>144</v>
      </c>
      <c r="B2121">
        <v>6177244</v>
      </c>
      <c r="C2121" t="s">
        <v>138</v>
      </c>
      <c r="D2121" t="s">
        <v>703</v>
      </c>
      <c r="E2121" t="s">
        <v>310</v>
      </c>
      <c r="F2121" t="s">
        <v>125</v>
      </c>
      <c r="G2121" t="s">
        <v>423</v>
      </c>
      <c r="H2121">
        <v>45809</v>
      </c>
      <c r="I2121">
        <v>45809</v>
      </c>
      <c r="J2121" t="s">
        <v>856</v>
      </c>
      <c r="K2121">
        <v>1216100</v>
      </c>
      <c r="L2121" t="s">
        <v>393</v>
      </c>
      <c r="O2121">
        <v>10014649</v>
      </c>
      <c r="P2121" t="s">
        <v>144</v>
      </c>
      <c r="Q2121">
        <v>703.94</v>
      </c>
      <c r="R2121" t="s">
        <v>342</v>
      </c>
      <c r="S2121" t="s">
        <v>347</v>
      </c>
      <c r="T2121">
        <v>11135337</v>
      </c>
      <c r="U2121">
        <v>44822</v>
      </c>
      <c r="V2121">
        <v>45809</v>
      </c>
      <c r="W2121">
        <v>45805</v>
      </c>
      <c r="X2121">
        <v>703.94</v>
      </c>
      <c r="Y2121">
        <v>1290900</v>
      </c>
      <c r="Z2121" t="s">
        <v>1568</v>
      </c>
      <c r="AA2121" t="s">
        <v>249</v>
      </c>
      <c r="AB2121" t="s">
        <v>121</v>
      </c>
      <c r="AC2121" t="s">
        <v>255</v>
      </c>
      <c r="AD2121" t="s">
        <v>141</v>
      </c>
    </row>
    <row r="2122" spans="1:30" x14ac:dyDescent="0.35">
      <c r="A2122" t="s">
        <v>227</v>
      </c>
      <c r="B2122">
        <v>6176662</v>
      </c>
      <c r="C2122" t="s">
        <v>129</v>
      </c>
      <c r="D2122" t="s">
        <v>704</v>
      </c>
      <c r="E2122" t="s">
        <v>310</v>
      </c>
      <c r="F2122" t="s">
        <v>133</v>
      </c>
      <c r="G2122" t="s">
        <v>147</v>
      </c>
      <c r="H2122">
        <v>45809</v>
      </c>
      <c r="I2122">
        <v>45809</v>
      </c>
      <c r="J2122" t="s">
        <v>856</v>
      </c>
      <c r="K2122">
        <v>1213130</v>
      </c>
      <c r="L2122" t="s">
        <v>305</v>
      </c>
      <c r="O2122">
        <v>10014606</v>
      </c>
      <c r="P2122" t="s">
        <v>227</v>
      </c>
      <c r="Q2122">
        <v>0</v>
      </c>
      <c r="R2122" t="s">
        <v>343</v>
      </c>
      <c r="S2122" t="s">
        <v>3901</v>
      </c>
      <c r="T2122">
        <v>11141651</v>
      </c>
      <c r="U2122">
        <v>44820</v>
      </c>
      <c r="V2122">
        <v>45809</v>
      </c>
      <c r="W2122">
        <v>45835</v>
      </c>
      <c r="X2122">
        <v>0</v>
      </c>
      <c r="Y2122">
        <v>1290900</v>
      </c>
      <c r="Z2122" t="s">
        <v>1568</v>
      </c>
      <c r="AA2122" t="s">
        <v>245</v>
      </c>
      <c r="AB2122" t="s">
        <v>121</v>
      </c>
      <c r="AC2122" t="s">
        <v>255</v>
      </c>
      <c r="AD2122" t="s">
        <v>141</v>
      </c>
    </row>
    <row r="2123" spans="1:30" x14ac:dyDescent="0.35">
      <c r="A2123" t="s">
        <v>666</v>
      </c>
      <c r="B2123">
        <v>6171592</v>
      </c>
      <c r="C2123" t="s">
        <v>129</v>
      </c>
      <c r="D2123" t="s">
        <v>705</v>
      </c>
      <c r="E2123" t="s">
        <v>310</v>
      </c>
      <c r="F2123" t="s">
        <v>259</v>
      </c>
      <c r="G2123" t="s">
        <v>192</v>
      </c>
      <c r="H2123">
        <v>45809</v>
      </c>
      <c r="I2123">
        <v>45809</v>
      </c>
      <c r="J2123" t="s">
        <v>856</v>
      </c>
      <c r="K2123">
        <v>1215150</v>
      </c>
      <c r="L2123" t="s">
        <v>668</v>
      </c>
      <c r="Q2123">
        <v>10011.879999999999</v>
      </c>
      <c r="R2123" t="s">
        <v>343</v>
      </c>
      <c r="S2123" t="s">
        <v>343</v>
      </c>
      <c r="T2123">
        <v>11142442</v>
      </c>
      <c r="U2123">
        <v>44808</v>
      </c>
      <c r="V2123">
        <v>45809</v>
      </c>
      <c r="W2123">
        <v>45798</v>
      </c>
      <c r="X2123">
        <v>10011.879999999999</v>
      </c>
      <c r="Y2123">
        <v>1290900</v>
      </c>
      <c r="Z2123" t="s">
        <v>1568</v>
      </c>
      <c r="AA2123" t="s">
        <v>246</v>
      </c>
      <c r="AB2123" t="s">
        <v>121</v>
      </c>
      <c r="AC2123" t="s">
        <v>255</v>
      </c>
      <c r="AD2123" t="s">
        <v>135</v>
      </c>
    </row>
    <row r="2124" spans="1:30" x14ac:dyDescent="0.35">
      <c r="A2124" t="s">
        <v>288</v>
      </c>
      <c r="B2124">
        <v>6170813</v>
      </c>
      <c r="C2124" t="s">
        <v>123</v>
      </c>
      <c r="D2124" t="s">
        <v>706</v>
      </c>
      <c r="E2124" t="s">
        <v>310</v>
      </c>
      <c r="F2124" t="s">
        <v>125</v>
      </c>
      <c r="G2124" t="s">
        <v>190</v>
      </c>
      <c r="H2124">
        <v>45873</v>
      </c>
      <c r="I2124">
        <v>45873</v>
      </c>
      <c r="J2124" t="s">
        <v>856</v>
      </c>
      <c r="K2124">
        <v>1212120</v>
      </c>
      <c r="L2124" t="s">
        <v>289</v>
      </c>
      <c r="O2124">
        <v>10014653</v>
      </c>
      <c r="P2124" t="s">
        <v>288</v>
      </c>
      <c r="Q2124">
        <v>0</v>
      </c>
      <c r="R2124" t="s">
        <v>352</v>
      </c>
      <c r="S2124" t="s">
        <v>342</v>
      </c>
      <c r="T2124">
        <v>11141653</v>
      </c>
      <c r="U2124">
        <v>44806</v>
      </c>
      <c r="V2124">
        <v>45873</v>
      </c>
      <c r="W2124">
        <v>45835</v>
      </c>
      <c r="X2124">
        <v>0</v>
      </c>
      <c r="Y2124">
        <v>1290900</v>
      </c>
      <c r="Z2124" t="s">
        <v>1568</v>
      </c>
      <c r="AA2124" t="s">
        <v>247</v>
      </c>
      <c r="AB2124" t="s">
        <v>121</v>
      </c>
      <c r="AC2124" t="s">
        <v>255</v>
      </c>
      <c r="AD2124" t="s">
        <v>189</v>
      </c>
    </row>
    <row r="2125" spans="1:30" x14ac:dyDescent="0.35">
      <c r="A2125" t="s">
        <v>286</v>
      </c>
      <c r="B2125">
        <v>6165045</v>
      </c>
      <c r="C2125" t="s">
        <v>123</v>
      </c>
      <c r="D2125" t="s">
        <v>707</v>
      </c>
      <c r="E2125" t="s">
        <v>251</v>
      </c>
      <c r="F2125" t="s">
        <v>125</v>
      </c>
      <c r="G2125" t="s">
        <v>190</v>
      </c>
      <c r="H2125">
        <v>45873</v>
      </c>
      <c r="I2125">
        <v>45873</v>
      </c>
      <c r="J2125" t="s">
        <v>856</v>
      </c>
      <c r="K2125">
        <v>1212120</v>
      </c>
      <c r="L2125" t="s">
        <v>287</v>
      </c>
      <c r="O2125">
        <v>10014655</v>
      </c>
      <c r="P2125" t="s">
        <v>286</v>
      </c>
      <c r="Q2125">
        <v>0</v>
      </c>
      <c r="R2125" t="s">
        <v>329</v>
      </c>
      <c r="S2125" t="s">
        <v>342</v>
      </c>
      <c r="T2125">
        <v>11135685</v>
      </c>
      <c r="U2125">
        <v>44794</v>
      </c>
      <c r="V2125">
        <v>45873</v>
      </c>
      <c r="W2125">
        <v>45835</v>
      </c>
      <c r="X2125">
        <v>0</v>
      </c>
      <c r="Y2125">
        <v>1290900</v>
      </c>
      <c r="Z2125" t="s">
        <v>1568</v>
      </c>
      <c r="AA2125" t="s">
        <v>247</v>
      </c>
      <c r="AB2125" t="s">
        <v>121</v>
      </c>
      <c r="AC2125" t="s">
        <v>255</v>
      </c>
      <c r="AD2125" t="s">
        <v>189</v>
      </c>
    </row>
    <row r="2126" spans="1:30" x14ac:dyDescent="0.35">
      <c r="A2126" t="s">
        <v>324</v>
      </c>
      <c r="B2126">
        <v>6164172</v>
      </c>
      <c r="C2126" t="s">
        <v>138</v>
      </c>
      <c r="D2126" t="s">
        <v>708</v>
      </c>
      <c r="E2126" t="s">
        <v>310</v>
      </c>
      <c r="F2126" t="s">
        <v>133</v>
      </c>
      <c r="G2126" t="s">
        <v>147</v>
      </c>
      <c r="H2126">
        <v>45809</v>
      </c>
      <c r="I2126">
        <v>45838</v>
      </c>
      <c r="J2126" t="s">
        <v>3478</v>
      </c>
      <c r="K2126">
        <v>1216100</v>
      </c>
      <c r="L2126" t="s">
        <v>325</v>
      </c>
      <c r="O2126">
        <v>10016318</v>
      </c>
      <c r="P2126" t="s">
        <v>709</v>
      </c>
      <c r="Q2126">
        <v>0</v>
      </c>
      <c r="R2126" t="s">
        <v>352</v>
      </c>
      <c r="S2126" t="s">
        <v>347</v>
      </c>
      <c r="T2126">
        <v>11125519</v>
      </c>
      <c r="U2126">
        <v>44790</v>
      </c>
      <c r="V2126">
        <v>45809</v>
      </c>
      <c r="W2126">
        <v>45805</v>
      </c>
      <c r="X2126">
        <v>0</v>
      </c>
      <c r="Y2126">
        <v>1290900</v>
      </c>
      <c r="Z2126" t="s">
        <v>1568</v>
      </c>
      <c r="AA2126" t="s">
        <v>249</v>
      </c>
      <c r="AB2126" t="s">
        <v>121</v>
      </c>
      <c r="AC2126" t="s">
        <v>255</v>
      </c>
      <c r="AD2126" t="s">
        <v>141</v>
      </c>
    </row>
    <row r="2127" spans="1:30" x14ac:dyDescent="0.35">
      <c r="A2127" t="s">
        <v>286</v>
      </c>
      <c r="B2127">
        <v>6161735</v>
      </c>
      <c r="C2127" t="s">
        <v>123</v>
      </c>
      <c r="D2127" t="s">
        <v>711</v>
      </c>
      <c r="E2127" t="s">
        <v>310</v>
      </c>
      <c r="F2127" t="s">
        <v>125</v>
      </c>
      <c r="G2127" t="s">
        <v>190</v>
      </c>
      <c r="H2127">
        <v>45873</v>
      </c>
      <c r="I2127">
        <v>45873</v>
      </c>
      <c r="J2127" t="s">
        <v>856</v>
      </c>
      <c r="K2127">
        <v>1212120</v>
      </c>
      <c r="L2127" t="s">
        <v>287</v>
      </c>
      <c r="O2127">
        <v>10014655</v>
      </c>
      <c r="P2127" t="s">
        <v>286</v>
      </c>
      <c r="Q2127">
        <v>0</v>
      </c>
      <c r="R2127" t="s">
        <v>352</v>
      </c>
      <c r="S2127" t="s">
        <v>342</v>
      </c>
      <c r="T2127">
        <v>11130342</v>
      </c>
      <c r="U2127">
        <v>44785</v>
      </c>
      <c r="V2127">
        <v>45873</v>
      </c>
      <c r="W2127">
        <v>45835</v>
      </c>
      <c r="X2127">
        <v>0</v>
      </c>
      <c r="Y2127">
        <v>1290900</v>
      </c>
      <c r="Z2127" t="s">
        <v>1568</v>
      </c>
      <c r="AA2127" t="s">
        <v>247</v>
      </c>
      <c r="AB2127" t="s">
        <v>121</v>
      </c>
      <c r="AC2127" t="s">
        <v>255</v>
      </c>
      <c r="AD2127" t="s">
        <v>189</v>
      </c>
    </row>
    <row r="2128" spans="1:30" x14ac:dyDescent="0.35">
      <c r="A2128" t="s">
        <v>178</v>
      </c>
      <c r="B2128">
        <v>6161047</v>
      </c>
      <c r="C2128" t="s">
        <v>129</v>
      </c>
      <c r="D2128" t="s">
        <v>712</v>
      </c>
      <c r="E2128" t="s">
        <v>310</v>
      </c>
      <c r="F2128" t="s">
        <v>133</v>
      </c>
      <c r="G2128" t="s">
        <v>147</v>
      </c>
      <c r="H2128">
        <v>45809</v>
      </c>
      <c r="I2128">
        <v>45809</v>
      </c>
      <c r="J2128" t="s">
        <v>856</v>
      </c>
      <c r="K2128">
        <v>1215154</v>
      </c>
      <c r="L2128" t="s">
        <v>392</v>
      </c>
      <c r="O2128">
        <v>10014644</v>
      </c>
      <c r="P2128" t="s">
        <v>178</v>
      </c>
      <c r="Q2128">
        <v>0</v>
      </c>
      <c r="R2128" t="s">
        <v>343</v>
      </c>
      <c r="S2128" t="s">
        <v>343</v>
      </c>
      <c r="T2128">
        <v>11108226</v>
      </c>
      <c r="U2128">
        <v>44783</v>
      </c>
      <c r="V2128">
        <v>45809</v>
      </c>
      <c r="W2128">
        <v>45776</v>
      </c>
      <c r="X2128">
        <v>0</v>
      </c>
      <c r="Y2128">
        <v>1290900</v>
      </c>
      <c r="Z2128" t="s">
        <v>1568</v>
      </c>
      <c r="AA2128" t="s">
        <v>246</v>
      </c>
      <c r="AB2128" t="s">
        <v>121</v>
      </c>
      <c r="AC2128" t="s">
        <v>255</v>
      </c>
      <c r="AD2128" t="s">
        <v>141</v>
      </c>
    </row>
    <row r="2129" spans="1:30" x14ac:dyDescent="0.35">
      <c r="A2129" t="s">
        <v>160</v>
      </c>
      <c r="B2129">
        <v>6159287</v>
      </c>
      <c r="C2129" t="s">
        <v>129</v>
      </c>
      <c r="D2129" t="s">
        <v>713</v>
      </c>
      <c r="E2129" t="s">
        <v>310</v>
      </c>
      <c r="F2129" t="s">
        <v>133</v>
      </c>
      <c r="G2129" t="s">
        <v>147</v>
      </c>
      <c r="H2129">
        <v>45873</v>
      </c>
      <c r="I2129">
        <v>45873</v>
      </c>
      <c r="J2129" t="s">
        <v>856</v>
      </c>
      <c r="K2129">
        <v>1212121</v>
      </c>
      <c r="L2129" t="s">
        <v>346</v>
      </c>
      <c r="O2129">
        <v>10014598</v>
      </c>
      <c r="P2129" t="s">
        <v>160</v>
      </c>
      <c r="Q2129">
        <v>0</v>
      </c>
      <c r="R2129" t="s">
        <v>342</v>
      </c>
      <c r="S2129" t="s">
        <v>342</v>
      </c>
      <c r="T2129">
        <v>11126957</v>
      </c>
      <c r="U2129">
        <v>44777</v>
      </c>
      <c r="V2129">
        <v>45873</v>
      </c>
      <c r="W2129">
        <v>45835</v>
      </c>
      <c r="X2129">
        <v>0</v>
      </c>
      <c r="Y2129">
        <v>1290900</v>
      </c>
      <c r="Z2129" t="s">
        <v>1568</v>
      </c>
      <c r="AA2129" t="s">
        <v>247</v>
      </c>
      <c r="AB2129" t="s">
        <v>121</v>
      </c>
      <c r="AC2129" t="s">
        <v>255</v>
      </c>
      <c r="AD2129" t="s">
        <v>141</v>
      </c>
    </row>
    <row r="2130" spans="1:30" x14ac:dyDescent="0.35">
      <c r="A2130" t="s">
        <v>198</v>
      </c>
      <c r="B2130">
        <v>6157111</v>
      </c>
      <c r="C2130" t="s">
        <v>129</v>
      </c>
      <c r="D2130" t="s">
        <v>714</v>
      </c>
      <c r="E2130" t="s">
        <v>310</v>
      </c>
      <c r="F2130" t="s">
        <v>133</v>
      </c>
      <c r="G2130" t="s">
        <v>147</v>
      </c>
      <c r="H2130">
        <v>45809</v>
      </c>
      <c r="I2130">
        <v>45809</v>
      </c>
      <c r="J2130" t="s">
        <v>856</v>
      </c>
      <c r="K2130">
        <v>1215156</v>
      </c>
      <c r="L2130" t="s">
        <v>306</v>
      </c>
      <c r="O2130">
        <v>10014640</v>
      </c>
      <c r="P2130" t="s">
        <v>198</v>
      </c>
      <c r="Q2130">
        <v>0</v>
      </c>
      <c r="R2130" t="s">
        <v>329</v>
      </c>
      <c r="S2130" t="s">
        <v>343</v>
      </c>
      <c r="T2130">
        <v>11127395</v>
      </c>
      <c r="U2130">
        <v>44773</v>
      </c>
      <c r="V2130">
        <v>45809</v>
      </c>
      <c r="W2130">
        <v>45776</v>
      </c>
      <c r="X2130">
        <v>0</v>
      </c>
      <c r="Y2130">
        <v>1290900</v>
      </c>
      <c r="Z2130" t="s">
        <v>1568</v>
      </c>
      <c r="AA2130" t="s">
        <v>246</v>
      </c>
      <c r="AB2130" t="s">
        <v>121</v>
      </c>
      <c r="AC2130" t="s">
        <v>255</v>
      </c>
      <c r="AD2130" t="s">
        <v>141</v>
      </c>
    </row>
    <row r="2131" spans="1:30" x14ac:dyDescent="0.35">
      <c r="A2131" t="s">
        <v>313</v>
      </c>
      <c r="B2131">
        <v>6156966</v>
      </c>
      <c r="C2131" t="s">
        <v>129</v>
      </c>
      <c r="D2131" t="s">
        <v>715</v>
      </c>
      <c r="E2131" t="s">
        <v>310</v>
      </c>
      <c r="F2131" t="s">
        <v>259</v>
      </c>
      <c r="G2131" t="s">
        <v>192</v>
      </c>
      <c r="H2131">
        <v>45809</v>
      </c>
      <c r="I2131">
        <v>45809</v>
      </c>
      <c r="J2131" t="s">
        <v>1104</v>
      </c>
      <c r="K2131">
        <v>1213130</v>
      </c>
      <c r="L2131" t="s">
        <v>314</v>
      </c>
      <c r="O2131">
        <v>10014619</v>
      </c>
      <c r="P2131" t="s">
        <v>313</v>
      </c>
      <c r="Q2131">
        <v>9436.56</v>
      </c>
      <c r="R2131" t="s">
        <v>347</v>
      </c>
      <c r="S2131" t="s">
        <v>343</v>
      </c>
      <c r="T2131">
        <v>11122551</v>
      </c>
      <c r="U2131">
        <v>44772</v>
      </c>
      <c r="V2131">
        <v>45809</v>
      </c>
      <c r="W2131">
        <v>45798</v>
      </c>
      <c r="X2131">
        <v>9436.56</v>
      </c>
      <c r="Y2131">
        <v>1290900</v>
      </c>
      <c r="Z2131" t="s">
        <v>1568</v>
      </c>
      <c r="AA2131" t="s">
        <v>245</v>
      </c>
      <c r="AB2131" t="s">
        <v>121</v>
      </c>
      <c r="AC2131" t="s">
        <v>255</v>
      </c>
      <c r="AD2131" t="s">
        <v>135</v>
      </c>
    </row>
    <row r="2132" spans="1:30" x14ac:dyDescent="0.35">
      <c r="A2132" t="s">
        <v>286</v>
      </c>
      <c r="B2132">
        <v>6155349</v>
      </c>
      <c r="C2132" t="s">
        <v>123</v>
      </c>
      <c r="D2132" t="s">
        <v>716</v>
      </c>
      <c r="E2132" t="s">
        <v>310</v>
      </c>
      <c r="F2132" t="s">
        <v>133</v>
      </c>
      <c r="G2132" t="s">
        <v>147</v>
      </c>
      <c r="H2132">
        <v>45873</v>
      </c>
      <c r="I2132">
        <v>45873</v>
      </c>
      <c r="J2132" t="s">
        <v>856</v>
      </c>
      <c r="K2132">
        <v>1212120</v>
      </c>
      <c r="L2132" t="s">
        <v>287</v>
      </c>
      <c r="O2132">
        <v>10014655</v>
      </c>
      <c r="P2132" t="s">
        <v>286</v>
      </c>
      <c r="Q2132">
        <v>0</v>
      </c>
      <c r="R2132" t="s">
        <v>342</v>
      </c>
      <c r="S2132" t="s">
        <v>342</v>
      </c>
      <c r="T2132">
        <v>11114384</v>
      </c>
      <c r="U2132">
        <v>44768</v>
      </c>
      <c r="V2132">
        <v>45873</v>
      </c>
      <c r="W2132">
        <v>45835</v>
      </c>
      <c r="X2132">
        <v>0</v>
      </c>
      <c r="Y2132">
        <v>1290900</v>
      </c>
      <c r="Z2132" t="s">
        <v>1568</v>
      </c>
      <c r="AA2132" t="s">
        <v>247</v>
      </c>
      <c r="AB2132" t="s">
        <v>121</v>
      </c>
      <c r="AC2132" t="s">
        <v>255</v>
      </c>
      <c r="AD2132" t="s">
        <v>141</v>
      </c>
    </row>
    <row r="2133" spans="1:30" x14ac:dyDescent="0.35">
      <c r="A2133" t="s">
        <v>321</v>
      </c>
      <c r="B2133">
        <v>6155313</v>
      </c>
      <c r="C2133" t="s">
        <v>138</v>
      </c>
      <c r="D2133" t="s">
        <v>717</v>
      </c>
      <c r="E2133" t="s">
        <v>310</v>
      </c>
      <c r="F2133" t="s">
        <v>133</v>
      </c>
      <c r="G2133" t="s">
        <v>132</v>
      </c>
      <c r="H2133">
        <v>45808</v>
      </c>
      <c r="I2133">
        <v>45808</v>
      </c>
      <c r="J2133" t="s">
        <v>856</v>
      </c>
      <c r="K2133">
        <v>1291900</v>
      </c>
      <c r="L2133" t="s">
        <v>322</v>
      </c>
      <c r="O2133">
        <v>10014727</v>
      </c>
      <c r="P2133" t="s">
        <v>185</v>
      </c>
      <c r="Q2133">
        <v>0</v>
      </c>
      <c r="R2133" t="s">
        <v>342</v>
      </c>
      <c r="S2133" t="s">
        <v>347</v>
      </c>
      <c r="T2133">
        <v>11116347</v>
      </c>
      <c r="U2133">
        <v>44768</v>
      </c>
      <c r="V2133">
        <v>45808</v>
      </c>
      <c r="W2133">
        <v>45805</v>
      </c>
      <c r="X2133">
        <v>0</v>
      </c>
      <c r="Y2133">
        <v>1290900</v>
      </c>
      <c r="Z2133" t="s">
        <v>1568</v>
      </c>
      <c r="AA2133" t="s">
        <v>249</v>
      </c>
      <c r="AB2133" t="s">
        <v>121</v>
      </c>
      <c r="AC2133" t="s">
        <v>255</v>
      </c>
      <c r="AD2133" t="s">
        <v>141</v>
      </c>
    </row>
    <row r="2134" spans="1:30" x14ac:dyDescent="0.35">
      <c r="A2134" t="s">
        <v>324</v>
      </c>
      <c r="B2134">
        <v>6151710</v>
      </c>
      <c r="C2134" t="s">
        <v>138</v>
      </c>
      <c r="D2134" t="s">
        <v>718</v>
      </c>
      <c r="E2134" t="s">
        <v>310</v>
      </c>
      <c r="F2134" t="s">
        <v>133</v>
      </c>
      <c r="G2134" t="s">
        <v>147</v>
      </c>
      <c r="H2134">
        <v>45809</v>
      </c>
      <c r="I2134">
        <v>45838</v>
      </c>
      <c r="J2134" t="s">
        <v>3478</v>
      </c>
      <c r="K2134">
        <v>1216100</v>
      </c>
      <c r="L2134" t="s">
        <v>325</v>
      </c>
      <c r="O2134">
        <v>10016318</v>
      </c>
      <c r="P2134" t="s">
        <v>709</v>
      </c>
      <c r="Q2134">
        <v>0</v>
      </c>
      <c r="R2134" t="s">
        <v>342</v>
      </c>
      <c r="S2134" t="s">
        <v>347</v>
      </c>
      <c r="T2134">
        <v>11108909</v>
      </c>
      <c r="U2134">
        <v>44760</v>
      </c>
      <c r="V2134">
        <v>45809</v>
      </c>
      <c r="W2134">
        <v>45805</v>
      </c>
      <c r="X2134">
        <v>0</v>
      </c>
      <c r="Y2134">
        <v>1290900</v>
      </c>
      <c r="Z2134" t="s">
        <v>1568</v>
      </c>
      <c r="AA2134" t="s">
        <v>249</v>
      </c>
      <c r="AB2134" t="s">
        <v>121</v>
      </c>
      <c r="AC2134" t="s">
        <v>255</v>
      </c>
      <c r="AD2134" t="s">
        <v>141</v>
      </c>
    </row>
    <row r="2135" spans="1:30" x14ac:dyDescent="0.35">
      <c r="A2135" t="s">
        <v>324</v>
      </c>
      <c r="B2135">
        <v>6151707</v>
      </c>
      <c r="C2135" t="s">
        <v>138</v>
      </c>
      <c r="D2135" t="s">
        <v>719</v>
      </c>
      <c r="E2135" t="s">
        <v>310</v>
      </c>
      <c r="F2135" t="s">
        <v>125</v>
      </c>
      <c r="G2135" t="s">
        <v>153</v>
      </c>
      <c r="H2135">
        <v>45838</v>
      </c>
      <c r="I2135">
        <v>45838</v>
      </c>
      <c r="J2135" t="s">
        <v>856</v>
      </c>
      <c r="K2135">
        <v>1291900</v>
      </c>
      <c r="L2135" t="s">
        <v>325</v>
      </c>
      <c r="O2135">
        <v>10014725</v>
      </c>
      <c r="P2135" t="s">
        <v>710</v>
      </c>
      <c r="Q2135">
        <v>0</v>
      </c>
      <c r="R2135" t="s">
        <v>342</v>
      </c>
      <c r="S2135" t="s">
        <v>3891</v>
      </c>
      <c r="T2135">
        <v>11108905</v>
      </c>
      <c r="U2135">
        <v>44760</v>
      </c>
      <c r="V2135">
        <v>45838</v>
      </c>
      <c r="W2135">
        <v>45816</v>
      </c>
      <c r="X2135">
        <v>0</v>
      </c>
      <c r="Y2135">
        <v>1290900</v>
      </c>
      <c r="Z2135" t="s">
        <v>1568</v>
      </c>
      <c r="AA2135" t="s">
        <v>249</v>
      </c>
      <c r="AB2135" t="s">
        <v>121</v>
      </c>
      <c r="AC2135" t="s">
        <v>255</v>
      </c>
      <c r="AD2135" t="s">
        <v>141</v>
      </c>
    </row>
    <row r="2136" spans="1:30" x14ac:dyDescent="0.35">
      <c r="A2136" t="s">
        <v>151</v>
      </c>
      <c r="B2136">
        <v>6151706</v>
      </c>
      <c r="C2136" t="s">
        <v>138</v>
      </c>
      <c r="D2136" t="s">
        <v>720</v>
      </c>
      <c r="E2136" t="s">
        <v>310</v>
      </c>
      <c r="F2136" t="s">
        <v>133</v>
      </c>
      <c r="G2136" t="s">
        <v>147</v>
      </c>
      <c r="H2136">
        <v>45809</v>
      </c>
      <c r="I2136">
        <v>45838</v>
      </c>
      <c r="J2136" t="s">
        <v>3478</v>
      </c>
      <c r="K2136">
        <v>1215157</v>
      </c>
      <c r="L2136" t="s">
        <v>399</v>
      </c>
      <c r="O2136">
        <v>10014651</v>
      </c>
      <c r="P2136" t="s">
        <v>151</v>
      </c>
      <c r="Q2136">
        <v>0</v>
      </c>
      <c r="R2136" t="s">
        <v>342</v>
      </c>
      <c r="S2136" t="s">
        <v>342</v>
      </c>
      <c r="T2136">
        <v>11108890</v>
      </c>
      <c r="U2136">
        <v>44760</v>
      </c>
      <c r="V2136">
        <v>45809</v>
      </c>
      <c r="W2136">
        <v>45805</v>
      </c>
      <c r="X2136">
        <v>0</v>
      </c>
      <c r="Y2136">
        <v>1290900</v>
      </c>
      <c r="Z2136" t="s">
        <v>1568</v>
      </c>
      <c r="AA2136" t="s">
        <v>249</v>
      </c>
      <c r="AB2136" t="s">
        <v>121</v>
      </c>
      <c r="AC2136" t="s">
        <v>255</v>
      </c>
      <c r="AD2136" t="s">
        <v>141</v>
      </c>
    </row>
    <row r="2137" spans="1:30" x14ac:dyDescent="0.35">
      <c r="A2137" t="s">
        <v>400</v>
      </c>
      <c r="B2137">
        <v>6151682</v>
      </c>
      <c r="C2137" t="s">
        <v>129</v>
      </c>
      <c r="D2137" t="s">
        <v>721</v>
      </c>
      <c r="E2137" t="s">
        <v>310</v>
      </c>
      <c r="F2137" t="s">
        <v>259</v>
      </c>
      <c r="G2137" t="s">
        <v>192</v>
      </c>
      <c r="H2137">
        <v>45809</v>
      </c>
      <c r="I2137">
        <v>45809</v>
      </c>
      <c r="J2137" t="s">
        <v>856</v>
      </c>
      <c r="K2137">
        <v>1215155</v>
      </c>
      <c r="L2137" t="s">
        <v>401</v>
      </c>
      <c r="O2137">
        <v>10014646</v>
      </c>
      <c r="P2137" t="s">
        <v>400</v>
      </c>
      <c r="Q2137">
        <v>162741.6</v>
      </c>
      <c r="R2137" t="s">
        <v>352</v>
      </c>
      <c r="S2137" t="s">
        <v>343</v>
      </c>
      <c r="T2137">
        <v>11115231</v>
      </c>
      <c r="U2137">
        <v>44760</v>
      </c>
      <c r="V2137">
        <v>45809</v>
      </c>
      <c r="W2137">
        <v>45798</v>
      </c>
      <c r="X2137">
        <v>162741.6</v>
      </c>
      <c r="Y2137">
        <v>1290900</v>
      </c>
      <c r="Z2137" t="s">
        <v>1568</v>
      </c>
      <c r="AA2137" t="s">
        <v>246</v>
      </c>
      <c r="AB2137" t="s">
        <v>121</v>
      </c>
      <c r="AC2137" t="s">
        <v>255</v>
      </c>
      <c r="AD2137" t="s">
        <v>135</v>
      </c>
    </row>
    <row r="2138" spans="1:30" x14ac:dyDescent="0.35">
      <c r="A2138" t="s">
        <v>230</v>
      </c>
      <c r="B2138">
        <v>6151653</v>
      </c>
      <c r="C2138" t="s">
        <v>129</v>
      </c>
      <c r="D2138" t="s">
        <v>722</v>
      </c>
      <c r="E2138" t="s">
        <v>310</v>
      </c>
      <c r="F2138" t="s">
        <v>259</v>
      </c>
      <c r="G2138" t="s">
        <v>192</v>
      </c>
      <c r="H2138">
        <v>45809</v>
      </c>
      <c r="I2138">
        <v>45809</v>
      </c>
      <c r="J2138" t="s">
        <v>856</v>
      </c>
      <c r="K2138">
        <v>1215150</v>
      </c>
      <c r="L2138" t="s">
        <v>277</v>
      </c>
      <c r="O2138">
        <v>10014636</v>
      </c>
      <c r="P2138" t="s">
        <v>230</v>
      </c>
      <c r="Q2138">
        <v>39216.620000000003</v>
      </c>
      <c r="R2138" t="s">
        <v>352</v>
      </c>
      <c r="S2138" t="s">
        <v>343</v>
      </c>
      <c r="T2138">
        <v>11119905</v>
      </c>
      <c r="U2138">
        <v>44761</v>
      </c>
      <c r="V2138">
        <v>45809</v>
      </c>
      <c r="W2138">
        <v>45798</v>
      </c>
      <c r="X2138">
        <v>39216.620000000003</v>
      </c>
      <c r="Y2138">
        <v>1290900</v>
      </c>
      <c r="Z2138" t="s">
        <v>1568</v>
      </c>
      <c r="AA2138" t="s">
        <v>246</v>
      </c>
      <c r="AB2138" t="s">
        <v>121</v>
      </c>
      <c r="AC2138" t="s">
        <v>255</v>
      </c>
      <c r="AD2138" t="s">
        <v>135</v>
      </c>
    </row>
    <row r="2139" spans="1:30" x14ac:dyDescent="0.35">
      <c r="A2139" t="s">
        <v>286</v>
      </c>
      <c r="B2139">
        <v>6146062</v>
      </c>
      <c r="C2139" t="s">
        <v>123</v>
      </c>
      <c r="D2139" t="s">
        <v>723</v>
      </c>
      <c r="E2139" t="s">
        <v>310</v>
      </c>
      <c r="F2139" t="s">
        <v>133</v>
      </c>
      <c r="G2139" t="s">
        <v>147</v>
      </c>
      <c r="H2139">
        <v>45873</v>
      </c>
      <c r="I2139">
        <v>45873</v>
      </c>
      <c r="J2139" t="s">
        <v>856</v>
      </c>
      <c r="K2139">
        <v>1212120</v>
      </c>
      <c r="L2139" t="s">
        <v>287</v>
      </c>
      <c r="O2139">
        <v>10014655</v>
      </c>
      <c r="P2139" t="s">
        <v>286</v>
      </c>
      <c r="Q2139">
        <v>0</v>
      </c>
      <c r="R2139" t="s">
        <v>352</v>
      </c>
      <c r="S2139" t="s">
        <v>342</v>
      </c>
      <c r="T2139">
        <v>11114388</v>
      </c>
      <c r="U2139">
        <v>44748</v>
      </c>
      <c r="V2139">
        <v>45873</v>
      </c>
      <c r="W2139">
        <v>45835</v>
      </c>
      <c r="X2139">
        <v>0</v>
      </c>
      <c r="Y2139">
        <v>1290900</v>
      </c>
      <c r="Z2139" t="s">
        <v>1568</v>
      </c>
      <c r="AA2139" t="s">
        <v>247</v>
      </c>
      <c r="AB2139" t="s">
        <v>121</v>
      </c>
      <c r="AC2139" t="s">
        <v>255</v>
      </c>
      <c r="AD2139" t="s">
        <v>141</v>
      </c>
    </row>
    <row r="2140" spans="1:30" x14ac:dyDescent="0.35">
      <c r="A2140" t="s">
        <v>332</v>
      </c>
      <c r="B2140">
        <v>6144356</v>
      </c>
      <c r="C2140" t="s">
        <v>129</v>
      </c>
      <c r="D2140" t="s">
        <v>724</v>
      </c>
      <c r="E2140" t="s">
        <v>310</v>
      </c>
      <c r="F2140" t="s">
        <v>259</v>
      </c>
      <c r="G2140" t="s">
        <v>192</v>
      </c>
      <c r="H2140">
        <v>45809</v>
      </c>
      <c r="I2140">
        <v>45809</v>
      </c>
      <c r="J2140" t="s">
        <v>856</v>
      </c>
      <c r="K2140">
        <v>1215150</v>
      </c>
      <c r="L2140" t="s">
        <v>333</v>
      </c>
      <c r="O2140">
        <v>10014639</v>
      </c>
      <c r="P2140" t="s">
        <v>332</v>
      </c>
      <c r="Q2140">
        <v>39216.620000000003</v>
      </c>
      <c r="R2140" t="s">
        <v>352</v>
      </c>
      <c r="S2140" t="s">
        <v>343</v>
      </c>
      <c r="T2140">
        <v>11112327</v>
      </c>
      <c r="U2140">
        <v>44746</v>
      </c>
      <c r="V2140">
        <v>45809</v>
      </c>
      <c r="W2140">
        <v>45798</v>
      </c>
      <c r="X2140">
        <v>39216.620000000003</v>
      </c>
      <c r="Y2140">
        <v>1290900</v>
      </c>
      <c r="Z2140" t="s">
        <v>1568</v>
      </c>
      <c r="AA2140" t="s">
        <v>246</v>
      </c>
      <c r="AB2140" t="s">
        <v>121</v>
      </c>
      <c r="AC2140" t="s">
        <v>255</v>
      </c>
      <c r="AD2140" t="s">
        <v>135</v>
      </c>
    </row>
    <row r="2141" spans="1:30" x14ac:dyDescent="0.35">
      <c r="A2141" t="s">
        <v>210</v>
      </c>
      <c r="B2141">
        <v>6144287</v>
      </c>
      <c r="C2141" t="s">
        <v>129</v>
      </c>
      <c r="D2141" t="s">
        <v>725</v>
      </c>
      <c r="E2141" t="s">
        <v>310</v>
      </c>
      <c r="F2141" t="s">
        <v>259</v>
      </c>
      <c r="G2141" t="s">
        <v>192</v>
      </c>
      <c r="H2141">
        <v>45809</v>
      </c>
      <c r="I2141">
        <v>45809</v>
      </c>
      <c r="K2141">
        <v>1213130</v>
      </c>
      <c r="L2141" t="s">
        <v>395</v>
      </c>
      <c r="O2141">
        <v>10014608</v>
      </c>
      <c r="P2141" t="s">
        <v>210</v>
      </c>
      <c r="Q2141">
        <v>4122.08</v>
      </c>
      <c r="R2141" t="s">
        <v>352</v>
      </c>
      <c r="S2141" t="s">
        <v>343</v>
      </c>
      <c r="T2141">
        <v>11112318</v>
      </c>
      <c r="U2141">
        <v>44745</v>
      </c>
      <c r="V2141">
        <v>45809</v>
      </c>
      <c r="W2141">
        <v>45798</v>
      </c>
      <c r="X2141">
        <v>4122.08</v>
      </c>
      <c r="Y2141">
        <v>1290900</v>
      </c>
      <c r="Z2141" t="s">
        <v>1568</v>
      </c>
      <c r="AA2141" t="s">
        <v>245</v>
      </c>
      <c r="AB2141" t="s">
        <v>121</v>
      </c>
      <c r="AC2141" t="s">
        <v>255</v>
      </c>
      <c r="AD2141" t="s">
        <v>135</v>
      </c>
    </row>
    <row r="2142" spans="1:30" x14ac:dyDescent="0.35">
      <c r="A2142" t="s">
        <v>288</v>
      </c>
      <c r="B2142">
        <v>6144107</v>
      </c>
      <c r="C2142" t="s">
        <v>123</v>
      </c>
      <c r="D2142" t="s">
        <v>726</v>
      </c>
      <c r="E2142" t="s">
        <v>251</v>
      </c>
      <c r="F2142" t="s">
        <v>125</v>
      </c>
      <c r="G2142" t="s">
        <v>136</v>
      </c>
      <c r="H2142">
        <v>45873</v>
      </c>
      <c r="I2142">
        <v>45873</v>
      </c>
      <c r="J2142" t="s">
        <v>856</v>
      </c>
      <c r="K2142">
        <v>1212120</v>
      </c>
      <c r="L2142" t="s">
        <v>289</v>
      </c>
      <c r="O2142">
        <v>10014653</v>
      </c>
      <c r="P2142" t="s">
        <v>288</v>
      </c>
      <c r="Q2142">
        <v>2938.5</v>
      </c>
      <c r="R2142" t="s">
        <v>329</v>
      </c>
      <c r="S2142" t="s">
        <v>342</v>
      </c>
      <c r="T2142">
        <v>11114149</v>
      </c>
      <c r="U2142">
        <v>44744</v>
      </c>
      <c r="V2142">
        <v>45873</v>
      </c>
      <c r="W2142">
        <v>45835</v>
      </c>
      <c r="X2142">
        <v>2938.5</v>
      </c>
      <c r="Y2142">
        <v>1290900</v>
      </c>
      <c r="Z2142" t="s">
        <v>1568</v>
      </c>
      <c r="AA2142" t="s">
        <v>247</v>
      </c>
      <c r="AB2142" t="s">
        <v>121</v>
      </c>
      <c r="AC2142" t="s">
        <v>255</v>
      </c>
      <c r="AD2142" t="s">
        <v>135</v>
      </c>
    </row>
    <row r="2143" spans="1:30" x14ac:dyDescent="0.35">
      <c r="A2143" t="s">
        <v>313</v>
      </c>
      <c r="B2143">
        <v>6140255</v>
      </c>
      <c r="C2143" t="s">
        <v>129</v>
      </c>
      <c r="D2143" t="s">
        <v>727</v>
      </c>
      <c r="E2143" t="s">
        <v>310</v>
      </c>
      <c r="F2143" t="s">
        <v>133</v>
      </c>
      <c r="G2143" t="s">
        <v>147</v>
      </c>
      <c r="H2143">
        <v>45809</v>
      </c>
      <c r="I2143">
        <v>45809</v>
      </c>
      <c r="J2143" t="s">
        <v>856</v>
      </c>
      <c r="K2143">
        <v>1213130</v>
      </c>
      <c r="L2143" t="s">
        <v>314</v>
      </c>
      <c r="O2143">
        <v>10014619</v>
      </c>
      <c r="P2143" t="s">
        <v>313</v>
      </c>
      <c r="Q2143">
        <v>0</v>
      </c>
      <c r="R2143" t="s">
        <v>352</v>
      </c>
      <c r="S2143" t="s">
        <v>3901</v>
      </c>
      <c r="T2143">
        <v>11107123</v>
      </c>
      <c r="U2143">
        <v>44737</v>
      </c>
      <c r="V2143">
        <v>45809</v>
      </c>
      <c r="W2143">
        <v>45835</v>
      </c>
      <c r="X2143">
        <v>0</v>
      </c>
      <c r="Y2143">
        <v>1290900</v>
      </c>
      <c r="Z2143" t="s">
        <v>1568</v>
      </c>
      <c r="AA2143" t="s">
        <v>245</v>
      </c>
      <c r="AB2143" t="s">
        <v>121</v>
      </c>
      <c r="AC2143" t="s">
        <v>255</v>
      </c>
      <c r="AD2143" t="s">
        <v>141</v>
      </c>
    </row>
    <row r="2144" spans="1:30" x14ac:dyDescent="0.35">
      <c r="A2144" t="s">
        <v>184</v>
      </c>
      <c r="B2144">
        <v>6140245</v>
      </c>
      <c r="C2144" t="s">
        <v>129</v>
      </c>
      <c r="D2144" t="s">
        <v>728</v>
      </c>
      <c r="E2144" t="s">
        <v>310</v>
      </c>
      <c r="F2144" t="s">
        <v>133</v>
      </c>
      <c r="G2144" t="s">
        <v>147</v>
      </c>
      <c r="H2144">
        <v>45809</v>
      </c>
      <c r="I2144">
        <v>45809</v>
      </c>
      <c r="J2144" t="s">
        <v>856</v>
      </c>
      <c r="K2144">
        <v>1213130</v>
      </c>
      <c r="L2144" t="s">
        <v>312</v>
      </c>
      <c r="O2144">
        <v>10014609</v>
      </c>
      <c r="P2144" t="s">
        <v>184</v>
      </c>
      <c r="Q2144">
        <v>0</v>
      </c>
      <c r="R2144" t="s">
        <v>352</v>
      </c>
      <c r="S2144" t="s">
        <v>3901</v>
      </c>
      <c r="T2144">
        <v>11106895</v>
      </c>
      <c r="U2144">
        <v>44737</v>
      </c>
      <c r="V2144">
        <v>45809</v>
      </c>
      <c r="W2144">
        <v>45835</v>
      </c>
      <c r="X2144">
        <v>0</v>
      </c>
      <c r="Y2144">
        <v>1290900</v>
      </c>
      <c r="Z2144" t="s">
        <v>1568</v>
      </c>
      <c r="AA2144" t="s">
        <v>245</v>
      </c>
      <c r="AB2144" t="s">
        <v>121</v>
      </c>
      <c r="AC2144" t="s">
        <v>255</v>
      </c>
      <c r="AD2144" t="s">
        <v>141</v>
      </c>
    </row>
    <row r="2145" spans="1:30" x14ac:dyDescent="0.35">
      <c r="A2145" t="s">
        <v>237</v>
      </c>
      <c r="B2145">
        <v>6139544</v>
      </c>
      <c r="C2145" t="s">
        <v>129</v>
      </c>
      <c r="D2145" t="s">
        <v>729</v>
      </c>
      <c r="E2145" t="s">
        <v>310</v>
      </c>
      <c r="F2145" t="s">
        <v>125</v>
      </c>
      <c r="G2145" t="s">
        <v>136</v>
      </c>
      <c r="H2145">
        <v>45839</v>
      </c>
      <c r="I2145">
        <v>45869</v>
      </c>
      <c r="J2145" t="s">
        <v>3476</v>
      </c>
      <c r="K2145">
        <v>1213130</v>
      </c>
      <c r="L2145" t="s">
        <v>386</v>
      </c>
      <c r="O2145">
        <v>10014625</v>
      </c>
      <c r="P2145" t="s">
        <v>237</v>
      </c>
      <c r="Q2145">
        <v>22976.59</v>
      </c>
      <c r="R2145" t="s">
        <v>352</v>
      </c>
      <c r="S2145" t="s">
        <v>3901</v>
      </c>
      <c r="T2145">
        <v>11106241</v>
      </c>
      <c r="U2145">
        <v>44735</v>
      </c>
      <c r="V2145">
        <v>45839</v>
      </c>
      <c r="W2145">
        <v>45835</v>
      </c>
      <c r="X2145">
        <v>22976.59</v>
      </c>
      <c r="Y2145">
        <v>1290900</v>
      </c>
      <c r="Z2145" t="s">
        <v>1568</v>
      </c>
      <c r="AA2145" t="s">
        <v>245</v>
      </c>
      <c r="AB2145" t="s">
        <v>121</v>
      </c>
      <c r="AC2145" t="s">
        <v>255</v>
      </c>
      <c r="AD2145" t="s">
        <v>135</v>
      </c>
    </row>
    <row r="2146" spans="1:30" x14ac:dyDescent="0.35">
      <c r="A2146" t="s">
        <v>321</v>
      </c>
      <c r="B2146">
        <v>6139115</v>
      </c>
      <c r="C2146" t="s">
        <v>138</v>
      </c>
      <c r="D2146" t="s">
        <v>730</v>
      </c>
      <c r="E2146" t="s">
        <v>310</v>
      </c>
      <c r="F2146" t="s">
        <v>125</v>
      </c>
      <c r="G2146" t="s">
        <v>136</v>
      </c>
      <c r="H2146">
        <v>45808</v>
      </c>
      <c r="I2146">
        <v>45808</v>
      </c>
      <c r="J2146" t="s">
        <v>856</v>
      </c>
      <c r="K2146">
        <v>3110150</v>
      </c>
      <c r="L2146" t="s">
        <v>322</v>
      </c>
      <c r="O2146">
        <v>10014730</v>
      </c>
      <c r="P2146" t="s">
        <v>193</v>
      </c>
      <c r="Q2146">
        <v>46413.95</v>
      </c>
      <c r="R2146" t="s">
        <v>342</v>
      </c>
      <c r="S2146" t="s">
        <v>347</v>
      </c>
      <c r="T2146">
        <v>11074032</v>
      </c>
      <c r="U2146">
        <v>44733</v>
      </c>
      <c r="V2146">
        <v>45808</v>
      </c>
      <c r="W2146">
        <v>45805</v>
      </c>
      <c r="X2146">
        <v>46413.95</v>
      </c>
      <c r="Y2146">
        <v>1290900</v>
      </c>
      <c r="Z2146" t="s">
        <v>1568</v>
      </c>
      <c r="AA2146" t="s">
        <v>249</v>
      </c>
      <c r="AB2146" t="s">
        <v>121</v>
      </c>
      <c r="AC2146" t="s">
        <v>255</v>
      </c>
      <c r="AD2146" t="s">
        <v>135</v>
      </c>
    </row>
    <row r="2147" spans="1:30" x14ac:dyDescent="0.35">
      <c r="A2147" t="s">
        <v>324</v>
      </c>
      <c r="B2147">
        <v>6139062</v>
      </c>
      <c r="C2147" t="s">
        <v>138</v>
      </c>
      <c r="D2147" t="s">
        <v>731</v>
      </c>
      <c r="E2147" t="s">
        <v>348</v>
      </c>
      <c r="F2147" t="s">
        <v>133</v>
      </c>
      <c r="G2147" t="s">
        <v>475</v>
      </c>
      <c r="H2147">
        <v>45809</v>
      </c>
      <c r="I2147">
        <v>45809</v>
      </c>
      <c r="J2147" t="s">
        <v>856</v>
      </c>
      <c r="K2147">
        <v>1291900</v>
      </c>
      <c r="L2147" t="s">
        <v>325</v>
      </c>
      <c r="O2147">
        <v>10016491</v>
      </c>
      <c r="P2147" t="s">
        <v>161</v>
      </c>
      <c r="Q2147">
        <v>0</v>
      </c>
      <c r="R2147" t="s">
        <v>342</v>
      </c>
      <c r="S2147" t="s">
        <v>347</v>
      </c>
      <c r="T2147">
        <v>11041026</v>
      </c>
      <c r="U2147">
        <v>44733</v>
      </c>
      <c r="V2147">
        <v>45809</v>
      </c>
      <c r="W2147">
        <v>45805</v>
      </c>
      <c r="X2147">
        <v>0</v>
      </c>
      <c r="Y2147">
        <v>1290900</v>
      </c>
      <c r="Z2147" t="s">
        <v>1568</v>
      </c>
      <c r="AA2147" t="s">
        <v>249</v>
      </c>
      <c r="AB2147" t="s">
        <v>121</v>
      </c>
      <c r="AC2147" t="s">
        <v>255</v>
      </c>
      <c r="AD2147" t="s">
        <v>141</v>
      </c>
    </row>
    <row r="2148" spans="1:30" x14ac:dyDescent="0.35">
      <c r="A2148" t="s">
        <v>157</v>
      </c>
      <c r="B2148">
        <v>6138986</v>
      </c>
      <c r="C2148" t="s">
        <v>129</v>
      </c>
      <c r="D2148" t="s">
        <v>1065</v>
      </c>
      <c r="E2148" t="s">
        <v>310</v>
      </c>
      <c r="F2148" t="s">
        <v>133</v>
      </c>
      <c r="G2148" t="s">
        <v>147</v>
      </c>
      <c r="H2148">
        <v>45809</v>
      </c>
      <c r="I2148">
        <v>45838</v>
      </c>
      <c r="J2148" t="s">
        <v>856</v>
      </c>
      <c r="K2148">
        <v>1215150</v>
      </c>
      <c r="L2148" t="s">
        <v>345</v>
      </c>
      <c r="O2148">
        <v>10014635</v>
      </c>
      <c r="P2148" t="s">
        <v>157</v>
      </c>
      <c r="Q2148">
        <v>0</v>
      </c>
      <c r="R2148" t="s">
        <v>352</v>
      </c>
      <c r="S2148" t="s">
        <v>3901</v>
      </c>
      <c r="T2148">
        <v>11074202</v>
      </c>
      <c r="U2148">
        <v>44733</v>
      </c>
      <c r="V2148">
        <v>45809</v>
      </c>
      <c r="W2148">
        <v>45835</v>
      </c>
      <c r="X2148">
        <v>0</v>
      </c>
      <c r="Y2148">
        <v>1290900</v>
      </c>
      <c r="Z2148" t="s">
        <v>1568</v>
      </c>
      <c r="AA2148" t="s">
        <v>246</v>
      </c>
      <c r="AB2148" t="s">
        <v>121</v>
      </c>
      <c r="AC2148" t="s">
        <v>255</v>
      </c>
      <c r="AD2148" t="s">
        <v>141</v>
      </c>
    </row>
    <row r="2149" spans="1:30" x14ac:dyDescent="0.35">
      <c r="A2149" t="s">
        <v>144</v>
      </c>
      <c r="B2149">
        <v>6133337</v>
      </c>
      <c r="C2149" t="s">
        <v>138</v>
      </c>
      <c r="D2149" t="s">
        <v>732</v>
      </c>
      <c r="E2149" t="s">
        <v>310</v>
      </c>
      <c r="F2149" t="s">
        <v>125</v>
      </c>
      <c r="G2149" t="s">
        <v>423</v>
      </c>
      <c r="H2149">
        <v>45809</v>
      </c>
      <c r="I2149">
        <v>45809</v>
      </c>
      <c r="J2149" t="s">
        <v>856</v>
      </c>
      <c r="K2149">
        <v>1216100</v>
      </c>
      <c r="L2149" t="s">
        <v>393</v>
      </c>
      <c r="O2149">
        <v>10014649</v>
      </c>
      <c r="P2149" t="s">
        <v>144</v>
      </c>
      <c r="Q2149">
        <v>42543.43</v>
      </c>
      <c r="R2149" t="s">
        <v>342</v>
      </c>
      <c r="S2149" t="s">
        <v>347</v>
      </c>
      <c r="T2149">
        <v>11097743</v>
      </c>
      <c r="U2149">
        <v>44718</v>
      </c>
      <c r="V2149">
        <v>45809</v>
      </c>
      <c r="W2149">
        <v>45805</v>
      </c>
      <c r="X2149">
        <v>42543.43</v>
      </c>
      <c r="Y2149">
        <v>1290900</v>
      </c>
      <c r="Z2149" t="s">
        <v>1568</v>
      </c>
      <c r="AA2149" t="s">
        <v>249</v>
      </c>
      <c r="AB2149" t="s">
        <v>121</v>
      </c>
      <c r="AC2149" t="s">
        <v>255</v>
      </c>
      <c r="AD2149" t="s">
        <v>141</v>
      </c>
    </row>
    <row r="2150" spans="1:30" x14ac:dyDescent="0.35">
      <c r="A2150" t="s">
        <v>144</v>
      </c>
      <c r="B2150">
        <v>6133335</v>
      </c>
      <c r="C2150" t="s">
        <v>138</v>
      </c>
      <c r="D2150" t="s">
        <v>3501</v>
      </c>
      <c r="E2150" t="s">
        <v>310</v>
      </c>
      <c r="F2150" t="s">
        <v>133</v>
      </c>
      <c r="G2150" t="s">
        <v>147</v>
      </c>
      <c r="H2150">
        <v>45809</v>
      </c>
      <c r="I2150">
        <v>45838</v>
      </c>
      <c r="J2150" t="s">
        <v>3478</v>
      </c>
      <c r="K2150">
        <v>1216100</v>
      </c>
      <c r="L2150" t="s">
        <v>393</v>
      </c>
      <c r="O2150">
        <v>10014649</v>
      </c>
      <c r="P2150" t="s">
        <v>144</v>
      </c>
      <c r="Q2150">
        <v>0</v>
      </c>
      <c r="R2150" t="s">
        <v>342</v>
      </c>
      <c r="S2150" t="s">
        <v>347</v>
      </c>
      <c r="T2150">
        <v>11096428</v>
      </c>
      <c r="U2150">
        <v>44718</v>
      </c>
      <c r="V2150">
        <v>45809</v>
      </c>
      <c r="W2150">
        <v>45805</v>
      </c>
      <c r="X2150">
        <v>0</v>
      </c>
      <c r="Y2150">
        <v>1290900</v>
      </c>
      <c r="Z2150" t="s">
        <v>1568</v>
      </c>
      <c r="AA2150" t="s">
        <v>249</v>
      </c>
      <c r="AB2150" t="s">
        <v>121</v>
      </c>
      <c r="AC2150" t="s">
        <v>255</v>
      </c>
      <c r="AD2150" t="s">
        <v>141</v>
      </c>
    </row>
    <row r="2151" spans="1:30" x14ac:dyDescent="0.35">
      <c r="A2151" t="s">
        <v>337</v>
      </c>
      <c r="B2151">
        <v>6131493</v>
      </c>
      <c r="C2151" t="s">
        <v>129</v>
      </c>
      <c r="D2151" t="s">
        <v>734</v>
      </c>
      <c r="E2151" t="s">
        <v>310</v>
      </c>
      <c r="F2151" t="s">
        <v>133</v>
      </c>
      <c r="G2151" t="s">
        <v>147</v>
      </c>
      <c r="H2151">
        <v>45839</v>
      </c>
      <c r="I2151">
        <v>45869</v>
      </c>
      <c r="J2151" t="s">
        <v>3476</v>
      </c>
      <c r="K2151">
        <v>1212121</v>
      </c>
      <c r="L2151" t="s">
        <v>338</v>
      </c>
      <c r="O2151">
        <v>10014600</v>
      </c>
      <c r="P2151" t="s">
        <v>337</v>
      </c>
      <c r="Q2151">
        <v>0</v>
      </c>
      <c r="R2151" t="s">
        <v>342</v>
      </c>
      <c r="S2151" t="s">
        <v>342</v>
      </c>
      <c r="T2151">
        <v>11098415</v>
      </c>
      <c r="U2151">
        <v>44715</v>
      </c>
      <c r="V2151">
        <v>45839</v>
      </c>
      <c r="W2151">
        <v>45835</v>
      </c>
      <c r="X2151">
        <v>0</v>
      </c>
      <c r="Y2151">
        <v>1290900</v>
      </c>
      <c r="Z2151" t="s">
        <v>1568</v>
      </c>
      <c r="AA2151" t="s">
        <v>247</v>
      </c>
      <c r="AB2151" t="s">
        <v>121</v>
      </c>
      <c r="AC2151" t="s">
        <v>255</v>
      </c>
      <c r="AD2151" t="s">
        <v>141</v>
      </c>
    </row>
    <row r="2152" spans="1:30" x14ac:dyDescent="0.35">
      <c r="A2152" t="s">
        <v>288</v>
      </c>
      <c r="B2152">
        <v>6127637</v>
      </c>
      <c r="C2152" t="s">
        <v>123</v>
      </c>
      <c r="D2152" t="s">
        <v>736</v>
      </c>
      <c r="E2152" t="s">
        <v>517</v>
      </c>
      <c r="F2152" t="s">
        <v>125</v>
      </c>
      <c r="G2152" t="s">
        <v>737</v>
      </c>
      <c r="H2152">
        <v>45873</v>
      </c>
      <c r="I2152">
        <v>45873</v>
      </c>
      <c r="J2152" t="s">
        <v>856</v>
      </c>
      <c r="K2152">
        <v>1212120</v>
      </c>
      <c r="L2152" t="s">
        <v>289</v>
      </c>
      <c r="O2152">
        <v>10014653</v>
      </c>
      <c r="P2152" t="s">
        <v>288</v>
      </c>
      <c r="Q2152">
        <v>0</v>
      </c>
      <c r="R2152" t="s">
        <v>352</v>
      </c>
      <c r="S2152" t="s">
        <v>342</v>
      </c>
      <c r="T2152">
        <v>11096779</v>
      </c>
      <c r="U2152">
        <v>44708</v>
      </c>
      <c r="V2152">
        <v>45873</v>
      </c>
      <c r="W2152">
        <v>45835</v>
      </c>
      <c r="X2152">
        <v>0</v>
      </c>
      <c r="Y2152">
        <v>1290900</v>
      </c>
      <c r="Z2152" t="s">
        <v>1568</v>
      </c>
      <c r="AA2152" t="s">
        <v>247</v>
      </c>
      <c r="AB2152" t="s">
        <v>121</v>
      </c>
      <c r="AC2152" t="s">
        <v>255</v>
      </c>
      <c r="AD2152" t="s">
        <v>141</v>
      </c>
    </row>
    <row r="2153" spans="1:30" x14ac:dyDescent="0.35">
      <c r="A2153" t="s">
        <v>216</v>
      </c>
      <c r="B2153">
        <v>6124085</v>
      </c>
      <c r="C2153" t="s">
        <v>129</v>
      </c>
      <c r="D2153" t="s">
        <v>738</v>
      </c>
      <c r="E2153" t="s">
        <v>310</v>
      </c>
      <c r="F2153" t="s">
        <v>259</v>
      </c>
      <c r="G2153" t="s">
        <v>142</v>
      </c>
      <c r="H2153">
        <v>45809</v>
      </c>
      <c r="I2153">
        <v>45809</v>
      </c>
      <c r="J2153" t="s">
        <v>1104</v>
      </c>
      <c r="K2153">
        <v>1215154</v>
      </c>
      <c r="L2153" t="s">
        <v>282</v>
      </c>
      <c r="O2153">
        <v>10014642</v>
      </c>
      <c r="P2153" t="s">
        <v>216</v>
      </c>
      <c r="Q2153">
        <v>0</v>
      </c>
      <c r="R2153" t="s">
        <v>343</v>
      </c>
      <c r="S2153" t="s">
        <v>343</v>
      </c>
      <c r="T2153">
        <v>11062702</v>
      </c>
      <c r="U2153">
        <v>44698</v>
      </c>
      <c r="V2153">
        <v>45809</v>
      </c>
      <c r="W2153">
        <v>45798</v>
      </c>
      <c r="X2153">
        <v>0</v>
      </c>
      <c r="Y2153">
        <v>1290900</v>
      </c>
      <c r="Z2153" t="s">
        <v>1568</v>
      </c>
      <c r="AA2153" t="s">
        <v>246</v>
      </c>
      <c r="AB2153" t="s">
        <v>121</v>
      </c>
      <c r="AC2153" t="s">
        <v>255</v>
      </c>
      <c r="AD2153" t="s">
        <v>141</v>
      </c>
    </row>
    <row r="2154" spans="1:30" x14ac:dyDescent="0.35">
      <c r="A2154" t="s">
        <v>238</v>
      </c>
      <c r="B2154">
        <v>6123826</v>
      </c>
      <c r="C2154" t="s">
        <v>129</v>
      </c>
      <c r="D2154" t="s">
        <v>735</v>
      </c>
      <c r="E2154" t="s">
        <v>310</v>
      </c>
      <c r="F2154" t="s">
        <v>259</v>
      </c>
      <c r="G2154" t="s">
        <v>192</v>
      </c>
      <c r="H2154">
        <v>45809</v>
      </c>
      <c r="I2154">
        <v>45809</v>
      </c>
      <c r="J2154" t="s">
        <v>856</v>
      </c>
      <c r="K2154">
        <v>1215152</v>
      </c>
      <c r="L2154" t="s">
        <v>281</v>
      </c>
      <c r="O2154">
        <v>10014628</v>
      </c>
      <c r="P2154" t="s">
        <v>238</v>
      </c>
      <c r="Q2154">
        <v>0</v>
      </c>
      <c r="R2154" t="s">
        <v>343</v>
      </c>
      <c r="S2154" t="s">
        <v>343</v>
      </c>
      <c r="T2154">
        <v>11091013</v>
      </c>
      <c r="U2154">
        <v>44697</v>
      </c>
      <c r="V2154">
        <v>45809</v>
      </c>
      <c r="W2154">
        <v>45798</v>
      </c>
      <c r="X2154">
        <v>0</v>
      </c>
      <c r="Y2154">
        <v>1290900</v>
      </c>
      <c r="Z2154" t="s">
        <v>1568</v>
      </c>
      <c r="AA2154" t="s">
        <v>246</v>
      </c>
      <c r="AB2154" t="s">
        <v>121</v>
      </c>
      <c r="AC2154" t="s">
        <v>255</v>
      </c>
      <c r="AD2154" t="s">
        <v>122</v>
      </c>
    </row>
    <row r="2155" spans="1:30" x14ac:dyDescent="0.35">
      <c r="A2155" t="s">
        <v>429</v>
      </c>
      <c r="B2155">
        <v>6122233</v>
      </c>
      <c r="C2155" t="s">
        <v>138</v>
      </c>
      <c r="D2155" t="s">
        <v>739</v>
      </c>
      <c r="E2155" t="s">
        <v>310</v>
      </c>
      <c r="F2155" t="s">
        <v>133</v>
      </c>
      <c r="G2155" t="s">
        <v>147</v>
      </c>
      <c r="H2155">
        <v>45809</v>
      </c>
      <c r="I2155">
        <v>45809</v>
      </c>
      <c r="J2155" t="s">
        <v>856</v>
      </c>
      <c r="K2155">
        <v>1291900</v>
      </c>
      <c r="L2155" t="s">
        <v>431</v>
      </c>
      <c r="Q2155">
        <v>0</v>
      </c>
      <c r="R2155" t="s">
        <v>740</v>
      </c>
      <c r="S2155" t="s">
        <v>347</v>
      </c>
      <c r="T2155">
        <v>11074563</v>
      </c>
      <c r="U2155">
        <v>44695</v>
      </c>
      <c r="V2155">
        <v>45809</v>
      </c>
      <c r="W2155">
        <v>45805</v>
      </c>
      <c r="X2155">
        <v>0</v>
      </c>
      <c r="Y2155">
        <v>1290900</v>
      </c>
      <c r="Z2155" t="s">
        <v>1568</v>
      </c>
      <c r="AA2155" t="s">
        <v>249</v>
      </c>
      <c r="AB2155" t="s">
        <v>121</v>
      </c>
      <c r="AC2155" t="s">
        <v>255</v>
      </c>
      <c r="AD2155" t="s">
        <v>141</v>
      </c>
    </row>
    <row r="2156" spans="1:30" x14ac:dyDescent="0.35">
      <c r="A2156" t="s">
        <v>178</v>
      </c>
      <c r="B2156">
        <v>6121192</v>
      </c>
      <c r="C2156" t="s">
        <v>129</v>
      </c>
      <c r="D2156" t="s">
        <v>864</v>
      </c>
      <c r="E2156" t="s">
        <v>310</v>
      </c>
      <c r="F2156" t="s">
        <v>259</v>
      </c>
      <c r="G2156" t="s">
        <v>225</v>
      </c>
      <c r="H2156">
        <v>45809</v>
      </c>
      <c r="I2156">
        <v>45809</v>
      </c>
      <c r="J2156" t="s">
        <v>856</v>
      </c>
      <c r="K2156">
        <v>1215154</v>
      </c>
      <c r="L2156" t="s">
        <v>392</v>
      </c>
      <c r="O2156">
        <v>10014644</v>
      </c>
      <c r="P2156" t="s">
        <v>178</v>
      </c>
      <c r="Q2156">
        <v>12356.38</v>
      </c>
      <c r="R2156" t="s">
        <v>347</v>
      </c>
      <c r="S2156" t="s">
        <v>343</v>
      </c>
      <c r="T2156">
        <v>11080499</v>
      </c>
      <c r="U2156">
        <v>44692</v>
      </c>
      <c r="V2156">
        <v>45809</v>
      </c>
      <c r="W2156">
        <v>45798</v>
      </c>
      <c r="X2156">
        <v>12356.38</v>
      </c>
      <c r="Y2156">
        <v>1290900</v>
      </c>
      <c r="Z2156" t="s">
        <v>1568</v>
      </c>
      <c r="AA2156" t="s">
        <v>246</v>
      </c>
      <c r="AB2156" t="s">
        <v>121</v>
      </c>
      <c r="AC2156" t="s">
        <v>255</v>
      </c>
      <c r="AD2156" t="s">
        <v>141</v>
      </c>
    </row>
    <row r="2157" spans="1:30" x14ac:dyDescent="0.35">
      <c r="A2157" t="s">
        <v>286</v>
      </c>
      <c r="B2157">
        <v>6106650</v>
      </c>
      <c r="C2157" t="s">
        <v>123</v>
      </c>
      <c r="D2157" t="s">
        <v>741</v>
      </c>
      <c r="E2157" t="s">
        <v>310</v>
      </c>
      <c r="F2157" t="s">
        <v>133</v>
      </c>
      <c r="G2157" t="s">
        <v>147</v>
      </c>
      <c r="H2157">
        <v>45873</v>
      </c>
      <c r="I2157">
        <v>45873</v>
      </c>
      <c r="J2157" t="s">
        <v>856</v>
      </c>
      <c r="K2157">
        <v>1212120</v>
      </c>
      <c r="L2157" t="s">
        <v>287</v>
      </c>
      <c r="O2157">
        <v>10014655</v>
      </c>
      <c r="P2157" t="s">
        <v>286</v>
      </c>
      <c r="Q2157">
        <v>0</v>
      </c>
      <c r="R2157" t="s">
        <v>353</v>
      </c>
      <c r="S2157" t="s">
        <v>342</v>
      </c>
      <c r="T2157">
        <v>11073435</v>
      </c>
      <c r="U2157">
        <v>44659</v>
      </c>
      <c r="V2157">
        <v>45873</v>
      </c>
      <c r="W2157">
        <v>45835</v>
      </c>
      <c r="X2157">
        <v>0</v>
      </c>
      <c r="Y2157">
        <v>1290900</v>
      </c>
      <c r="Z2157" t="s">
        <v>1568</v>
      </c>
      <c r="AA2157" t="s">
        <v>247</v>
      </c>
      <c r="AB2157" t="s">
        <v>121</v>
      </c>
      <c r="AC2157" t="s">
        <v>255</v>
      </c>
      <c r="AD2157" t="s">
        <v>141</v>
      </c>
    </row>
    <row r="2158" spans="1:30" x14ac:dyDescent="0.35">
      <c r="A2158" t="s">
        <v>286</v>
      </c>
      <c r="B2158">
        <v>6106649</v>
      </c>
      <c r="C2158" t="s">
        <v>123</v>
      </c>
      <c r="D2158" t="s">
        <v>742</v>
      </c>
      <c r="E2158" t="s">
        <v>310</v>
      </c>
      <c r="F2158" t="s">
        <v>133</v>
      </c>
      <c r="G2158" t="s">
        <v>226</v>
      </c>
      <c r="H2158">
        <v>45873</v>
      </c>
      <c r="I2158">
        <v>45873</v>
      </c>
      <c r="J2158" t="s">
        <v>856</v>
      </c>
      <c r="K2158">
        <v>1212120</v>
      </c>
      <c r="L2158" t="s">
        <v>287</v>
      </c>
      <c r="O2158">
        <v>10014655</v>
      </c>
      <c r="P2158" t="s">
        <v>286</v>
      </c>
      <c r="Q2158">
        <v>0</v>
      </c>
      <c r="R2158" t="s">
        <v>353</v>
      </c>
      <c r="S2158" t="s">
        <v>342</v>
      </c>
      <c r="T2158">
        <v>11073434</v>
      </c>
      <c r="U2158">
        <v>44659</v>
      </c>
      <c r="V2158">
        <v>45873</v>
      </c>
      <c r="W2158">
        <v>45835</v>
      </c>
      <c r="X2158">
        <v>0</v>
      </c>
      <c r="Y2158">
        <v>1290900</v>
      </c>
      <c r="Z2158" t="s">
        <v>1568</v>
      </c>
      <c r="AA2158" t="s">
        <v>247</v>
      </c>
      <c r="AB2158" t="s">
        <v>121</v>
      </c>
      <c r="AC2158" t="s">
        <v>255</v>
      </c>
      <c r="AD2158" t="s">
        <v>189</v>
      </c>
    </row>
    <row r="2159" spans="1:30" x14ac:dyDescent="0.35">
      <c r="A2159" t="s">
        <v>286</v>
      </c>
      <c r="B2159">
        <v>6106646</v>
      </c>
      <c r="C2159" t="s">
        <v>123</v>
      </c>
      <c r="D2159" t="s">
        <v>743</v>
      </c>
      <c r="E2159" t="s">
        <v>310</v>
      </c>
      <c r="F2159" t="s">
        <v>133</v>
      </c>
      <c r="G2159" t="s">
        <v>226</v>
      </c>
      <c r="H2159">
        <v>45873</v>
      </c>
      <c r="I2159">
        <v>45873</v>
      </c>
      <c r="J2159" t="s">
        <v>856</v>
      </c>
      <c r="K2159">
        <v>1212120</v>
      </c>
      <c r="L2159" t="s">
        <v>287</v>
      </c>
      <c r="O2159">
        <v>10014655</v>
      </c>
      <c r="P2159" t="s">
        <v>286</v>
      </c>
      <c r="Q2159">
        <v>0</v>
      </c>
      <c r="R2159" t="s">
        <v>353</v>
      </c>
      <c r="S2159" t="s">
        <v>342</v>
      </c>
      <c r="T2159">
        <v>11073430</v>
      </c>
      <c r="U2159">
        <v>44659</v>
      </c>
      <c r="V2159">
        <v>45873</v>
      </c>
      <c r="W2159">
        <v>45835</v>
      </c>
      <c r="X2159">
        <v>0</v>
      </c>
      <c r="Y2159">
        <v>1290900</v>
      </c>
      <c r="Z2159" t="s">
        <v>1568</v>
      </c>
      <c r="AA2159" t="s">
        <v>247</v>
      </c>
      <c r="AB2159" t="s">
        <v>121</v>
      </c>
      <c r="AC2159" t="s">
        <v>255</v>
      </c>
      <c r="AD2159" t="s">
        <v>189</v>
      </c>
    </row>
    <row r="2160" spans="1:30" x14ac:dyDescent="0.35">
      <c r="A2160" t="s">
        <v>286</v>
      </c>
      <c r="B2160">
        <v>6106645</v>
      </c>
      <c r="C2160" t="s">
        <v>123</v>
      </c>
      <c r="D2160" t="s">
        <v>744</v>
      </c>
      <c r="E2160" t="s">
        <v>310</v>
      </c>
      <c r="F2160" t="s">
        <v>133</v>
      </c>
      <c r="G2160" t="s">
        <v>226</v>
      </c>
      <c r="H2160">
        <v>45873</v>
      </c>
      <c r="I2160">
        <v>45873</v>
      </c>
      <c r="J2160" t="s">
        <v>856</v>
      </c>
      <c r="K2160">
        <v>1212120</v>
      </c>
      <c r="L2160" t="s">
        <v>287</v>
      </c>
      <c r="O2160">
        <v>10014655</v>
      </c>
      <c r="P2160" t="s">
        <v>286</v>
      </c>
      <c r="Q2160">
        <v>0</v>
      </c>
      <c r="R2160" t="s">
        <v>353</v>
      </c>
      <c r="S2160" t="s">
        <v>342</v>
      </c>
      <c r="T2160">
        <v>11073429</v>
      </c>
      <c r="U2160">
        <v>44659</v>
      </c>
      <c r="V2160">
        <v>45873</v>
      </c>
      <c r="W2160">
        <v>45835</v>
      </c>
      <c r="X2160">
        <v>0</v>
      </c>
      <c r="Y2160">
        <v>1290900</v>
      </c>
      <c r="Z2160" t="s">
        <v>1568</v>
      </c>
      <c r="AA2160" t="s">
        <v>247</v>
      </c>
      <c r="AB2160" t="s">
        <v>121</v>
      </c>
      <c r="AC2160" t="s">
        <v>255</v>
      </c>
      <c r="AD2160" t="s">
        <v>189</v>
      </c>
    </row>
    <row r="2161" spans="1:30" x14ac:dyDescent="0.35">
      <c r="A2161" t="s">
        <v>286</v>
      </c>
      <c r="B2161">
        <v>6106644</v>
      </c>
      <c r="C2161" t="s">
        <v>123</v>
      </c>
      <c r="D2161" t="s">
        <v>745</v>
      </c>
      <c r="E2161" t="s">
        <v>310</v>
      </c>
      <c r="F2161" t="s">
        <v>133</v>
      </c>
      <c r="G2161" t="s">
        <v>226</v>
      </c>
      <c r="H2161">
        <v>45873</v>
      </c>
      <c r="I2161">
        <v>45873</v>
      </c>
      <c r="J2161" t="s">
        <v>856</v>
      </c>
      <c r="K2161">
        <v>1212120</v>
      </c>
      <c r="L2161" t="s">
        <v>287</v>
      </c>
      <c r="O2161">
        <v>10014655</v>
      </c>
      <c r="P2161" t="s">
        <v>286</v>
      </c>
      <c r="Q2161">
        <v>0</v>
      </c>
      <c r="R2161" t="s">
        <v>353</v>
      </c>
      <c r="S2161" t="s">
        <v>342</v>
      </c>
      <c r="T2161">
        <v>11073425</v>
      </c>
      <c r="U2161">
        <v>44659</v>
      </c>
      <c r="V2161">
        <v>45873</v>
      </c>
      <c r="W2161">
        <v>45835</v>
      </c>
      <c r="X2161">
        <v>0</v>
      </c>
      <c r="Y2161">
        <v>1290900</v>
      </c>
      <c r="Z2161" t="s">
        <v>1568</v>
      </c>
      <c r="AA2161" t="s">
        <v>247</v>
      </c>
      <c r="AB2161" t="s">
        <v>121</v>
      </c>
      <c r="AC2161" t="s">
        <v>255</v>
      </c>
      <c r="AD2161" t="s">
        <v>189</v>
      </c>
    </row>
    <row r="2162" spans="1:30" x14ac:dyDescent="0.35">
      <c r="A2162" t="s">
        <v>337</v>
      </c>
      <c r="B2162">
        <v>6106583</v>
      </c>
      <c r="C2162" t="s">
        <v>129</v>
      </c>
      <c r="D2162" t="s">
        <v>746</v>
      </c>
      <c r="E2162" t="s">
        <v>310</v>
      </c>
      <c r="F2162" t="s">
        <v>133</v>
      </c>
      <c r="G2162" t="s">
        <v>147</v>
      </c>
      <c r="H2162">
        <v>45873</v>
      </c>
      <c r="I2162">
        <v>45873</v>
      </c>
      <c r="J2162" t="s">
        <v>856</v>
      </c>
      <c r="K2162">
        <v>1212121</v>
      </c>
      <c r="L2162" t="s">
        <v>338</v>
      </c>
      <c r="O2162">
        <v>10014600</v>
      </c>
      <c r="P2162" t="s">
        <v>337</v>
      </c>
      <c r="Q2162">
        <v>0</v>
      </c>
      <c r="R2162" t="s">
        <v>353</v>
      </c>
      <c r="S2162" t="s">
        <v>342</v>
      </c>
      <c r="T2162">
        <v>11072310</v>
      </c>
      <c r="U2162">
        <v>44659</v>
      </c>
      <c r="V2162">
        <v>45873</v>
      </c>
      <c r="W2162">
        <v>45835</v>
      </c>
      <c r="X2162">
        <v>0</v>
      </c>
      <c r="Y2162">
        <v>1290900</v>
      </c>
      <c r="Z2162" t="s">
        <v>1568</v>
      </c>
      <c r="AA2162" t="s">
        <v>247</v>
      </c>
      <c r="AB2162" t="s">
        <v>121</v>
      </c>
      <c r="AC2162" t="s">
        <v>255</v>
      </c>
      <c r="AD2162" t="s">
        <v>141</v>
      </c>
    </row>
    <row r="2163" spans="1:30" x14ac:dyDescent="0.35">
      <c r="A2163" t="s">
        <v>160</v>
      </c>
      <c r="B2163">
        <v>6103940</v>
      </c>
      <c r="C2163" t="s">
        <v>129</v>
      </c>
      <c r="D2163" t="s">
        <v>746</v>
      </c>
      <c r="E2163" t="s">
        <v>310</v>
      </c>
      <c r="F2163" t="s">
        <v>133</v>
      </c>
      <c r="G2163" t="s">
        <v>147</v>
      </c>
      <c r="H2163">
        <v>45873</v>
      </c>
      <c r="I2163">
        <v>45873</v>
      </c>
      <c r="J2163" t="s">
        <v>856</v>
      </c>
      <c r="K2163">
        <v>1212121</v>
      </c>
      <c r="L2163" t="s">
        <v>346</v>
      </c>
      <c r="O2163">
        <v>10014598</v>
      </c>
      <c r="P2163" t="s">
        <v>160</v>
      </c>
      <c r="Q2163">
        <v>0</v>
      </c>
      <c r="R2163" t="s">
        <v>353</v>
      </c>
      <c r="S2163" t="s">
        <v>342</v>
      </c>
      <c r="T2163">
        <v>11072309</v>
      </c>
      <c r="U2163">
        <v>44652</v>
      </c>
      <c r="V2163">
        <v>45873</v>
      </c>
      <c r="W2163">
        <v>45835</v>
      </c>
      <c r="X2163">
        <v>0</v>
      </c>
      <c r="Y2163">
        <v>1290900</v>
      </c>
      <c r="Z2163" t="s">
        <v>1568</v>
      </c>
      <c r="AA2163" t="s">
        <v>247</v>
      </c>
      <c r="AB2163" t="s">
        <v>121</v>
      </c>
      <c r="AC2163" t="s">
        <v>255</v>
      </c>
      <c r="AD2163" t="s">
        <v>141</v>
      </c>
    </row>
    <row r="2164" spans="1:30" x14ac:dyDescent="0.35">
      <c r="A2164" t="s">
        <v>288</v>
      </c>
      <c r="B2164">
        <v>6103921</v>
      </c>
      <c r="C2164" t="s">
        <v>123</v>
      </c>
      <c r="D2164" t="s">
        <v>747</v>
      </c>
      <c r="E2164" t="s">
        <v>310</v>
      </c>
      <c r="F2164" t="s">
        <v>133</v>
      </c>
      <c r="G2164" t="s">
        <v>147</v>
      </c>
      <c r="H2164">
        <v>45873</v>
      </c>
      <c r="I2164">
        <v>45873</v>
      </c>
      <c r="J2164" t="s">
        <v>856</v>
      </c>
      <c r="K2164">
        <v>1212120</v>
      </c>
      <c r="L2164" t="s">
        <v>289</v>
      </c>
      <c r="O2164">
        <v>10014653</v>
      </c>
      <c r="P2164" t="s">
        <v>288</v>
      </c>
      <c r="Q2164">
        <v>0</v>
      </c>
      <c r="R2164" t="s">
        <v>353</v>
      </c>
      <c r="S2164" t="s">
        <v>342</v>
      </c>
      <c r="T2164">
        <v>11068599</v>
      </c>
      <c r="U2164">
        <v>44652</v>
      </c>
      <c r="V2164">
        <v>45873</v>
      </c>
      <c r="W2164">
        <v>45835</v>
      </c>
      <c r="X2164">
        <v>0</v>
      </c>
      <c r="Y2164">
        <v>1290900</v>
      </c>
      <c r="Z2164" t="s">
        <v>1568</v>
      </c>
      <c r="AA2164" t="s">
        <v>247</v>
      </c>
      <c r="AB2164" t="s">
        <v>121</v>
      </c>
      <c r="AC2164" t="s">
        <v>255</v>
      </c>
      <c r="AD2164" t="s">
        <v>141</v>
      </c>
    </row>
    <row r="2165" spans="1:30" x14ac:dyDescent="0.35">
      <c r="A2165" t="s">
        <v>288</v>
      </c>
      <c r="B2165">
        <v>6103919</v>
      </c>
      <c r="C2165" t="s">
        <v>123</v>
      </c>
      <c r="D2165" t="s">
        <v>748</v>
      </c>
      <c r="E2165" t="s">
        <v>310</v>
      </c>
      <c r="F2165" t="s">
        <v>133</v>
      </c>
      <c r="G2165" t="s">
        <v>147</v>
      </c>
      <c r="H2165">
        <v>45873</v>
      </c>
      <c r="I2165">
        <v>45873</v>
      </c>
      <c r="J2165" t="s">
        <v>856</v>
      </c>
      <c r="K2165">
        <v>1212120</v>
      </c>
      <c r="L2165" t="s">
        <v>289</v>
      </c>
      <c r="O2165">
        <v>10014653</v>
      </c>
      <c r="P2165" t="s">
        <v>288</v>
      </c>
      <c r="Q2165">
        <v>0</v>
      </c>
      <c r="R2165" t="s">
        <v>353</v>
      </c>
      <c r="S2165" t="s">
        <v>342</v>
      </c>
      <c r="T2165">
        <v>11068600</v>
      </c>
      <c r="U2165">
        <v>44652</v>
      </c>
      <c r="V2165">
        <v>45873</v>
      </c>
      <c r="W2165">
        <v>45835</v>
      </c>
      <c r="X2165">
        <v>0</v>
      </c>
      <c r="Y2165">
        <v>1290900</v>
      </c>
      <c r="Z2165" t="s">
        <v>1568</v>
      </c>
      <c r="AA2165" t="s">
        <v>247</v>
      </c>
      <c r="AB2165" t="s">
        <v>121</v>
      </c>
      <c r="AC2165" t="s">
        <v>255</v>
      </c>
      <c r="AD2165" t="s">
        <v>141</v>
      </c>
    </row>
    <row r="2166" spans="1:30" x14ac:dyDescent="0.35">
      <c r="A2166" t="s">
        <v>288</v>
      </c>
      <c r="B2166">
        <v>6103908</v>
      </c>
      <c r="C2166" t="s">
        <v>123</v>
      </c>
      <c r="D2166" t="s">
        <v>749</v>
      </c>
      <c r="E2166" t="s">
        <v>310</v>
      </c>
      <c r="F2166" t="s">
        <v>133</v>
      </c>
      <c r="G2166" t="s">
        <v>147</v>
      </c>
      <c r="H2166">
        <v>45873</v>
      </c>
      <c r="I2166">
        <v>45873</v>
      </c>
      <c r="J2166" t="s">
        <v>856</v>
      </c>
      <c r="K2166">
        <v>1212120</v>
      </c>
      <c r="L2166" t="s">
        <v>289</v>
      </c>
      <c r="O2166">
        <v>10014653</v>
      </c>
      <c r="P2166" t="s">
        <v>288</v>
      </c>
      <c r="Q2166">
        <v>0</v>
      </c>
      <c r="R2166" t="s">
        <v>353</v>
      </c>
      <c r="S2166" t="s">
        <v>342</v>
      </c>
      <c r="T2166">
        <v>11068603</v>
      </c>
      <c r="U2166">
        <v>44652</v>
      </c>
      <c r="V2166">
        <v>45873</v>
      </c>
      <c r="W2166">
        <v>45835</v>
      </c>
      <c r="X2166">
        <v>0</v>
      </c>
      <c r="Y2166">
        <v>1290900</v>
      </c>
      <c r="Z2166" t="s">
        <v>1568</v>
      </c>
      <c r="AA2166" t="s">
        <v>247</v>
      </c>
      <c r="AB2166" t="s">
        <v>121</v>
      </c>
      <c r="AC2166" t="s">
        <v>255</v>
      </c>
      <c r="AD2166" t="s">
        <v>141</v>
      </c>
    </row>
    <row r="2167" spans="1:30" x14ac:dyDescent="0.35">
      <c r="A2167" t="s">
        <v>284</v>
      </c>
      <c r="B2167">
        <v>6102239</v>
      </c>
      <c r="C2167" t="s">
        <v>123</v>
      </c>
      <c r="D2167" t="s">
        <v>750</v>
      </c>
      <c r="E2167" t="s">
        <v>251</v>
      </c>
      <c r="F2167" t="s">
        <v>125</v>
      </c>
      <c r="G2167" t="s">
        <v>190</v>
      </c>
      <c r="H2167">
        <v>45873</v>
      </c>
      <c r="I2167">
        <v>45873</v>
      </c>
      <c r="J2167" t="s">
        <v>856</v>
      </c>
      <c r="K2167">
        <v>1212120</v>
      </c>
      <c r="L2167" t="s">
        <v>285</v>
      </c>
      <c r="O2167">
        <v>10014654</v>
      </c>
      <c r="P2167" t="s">
        <v>284</v>
      </c>
      <c r="Q2167">
        <v>0</v>
      </c>
      <c r="R2167" t="s">
        <v>329</v>
      </c>
      <c r="S2167" t="s">
        <v>342</v>
      </c>
      <c r="T2167">
        <v>11070665</v>
      </c>
      <c r="U2167">
        <v>44648</v>
      </c>
      <c r="V2167">
        <v>45873</v>
      </c>
      <c r="W2167">
        <v>45835</v>
      </c>
      <c r="X2167">
        <v>0</v>
      </c>
      <c r="Y2167">
        <v>1290900</v>
      </c>
      <c r="Z2167" t="s">
        <v>1568</v>
      </c>
      <c r="AA2167" t="s">
        <v>247</v>
      </c>
      <c r="AB2167" t="s">
        <v>121</v>
      </c>
      <c r="AC2167" t="s">
        <v>255</v>
      </c>
      <c r="AD2167" t="s">
        <v>189</v>
      </c>
    </row>
    <row r="2168" spans="1:30" x14ac:dyDescent="0.35">
      <c r="A2168" t="s">
        <v>284</v>
      </c>
      <c r="B2168">
        <v>6102238</v>
      </c>
      <c r="C2168" t="s">
        <v>123</v>
      </c>
      <c r="D2168" t="s">
        <v>751</v>
      </c>
      <c r="E2168" t="s">
        <v>251</v>
      </c>
      <c r="F2168" t="s">
        <v>125</v>
      </c>
      <c r="G2168" t="s">
        <v>190</v>
      </c>
      <c r="H2168">
        <v>45873</v>
      </c>
      <c r="I2168">
        <v>45873</v>
      </c>
      <c r="J2168" t="s">
        <v>856</v>
      </c>
      <c r="K2168">
        <v>1212120</v>
      </c>
      <c r="L2168" t="s">
        <v>285</v>
      </c>
      <c r="O2168">
        <v>10014654</v>
      </c>
      <c r="P2168" t="s">
        <v>284</v>
      </c>
      <c r="Q2168">
        <v>0</v>
      </c>
      <c r="R2168" t="s">
        <v>329</v>
      </c>
      <c r="S2168" t="s">
        <v>342</v>
      </c>
      <c r="T2168">
        <v>11070664</v>
      </c>
      <c r="U2168">
        <v>44648</v>
      </c>
      <c r="V2168">
        <v>45873</v>
      </c>
      <c r="W2168">
        <v>45835</v>
      </c>
      <c r="X2168">
        <v>0</v>
      </c>
      <c r="Y2168">
        <v>1290900</v>
      </c>
      <c r="Z2168" t="s">
        <v>1568</v>
      </c>
      <c r="AA2168" t="s">
        <v>247</v>
      </c>
      <c r="AB2168" t="s">
        <v>121</v>
      </c>
      <c r="AC2168" t="s">
        <v>255</v>
      </c>
      <c r="AD2168" t="s">
        <v>189</v>
      </c>
    </row>
    <row r="2169" spans="1:30" x14ac:dyDescent="0.35">
      <c r="A2169" t="s">
        <v>284</v>
      </c>
      <c r="B2169">
        <v>6102228</v>
      </c>
      <c r="C2169" t="s">
        <v>123</v>
      </c>
      <c r="D2169" t="s">
        <v>752</v>
      </c>
      <c r="E2169" t="s">
        <v>251</v>
      </c>
      <c r="F2169" t="s">
        <v>125</v>
      </c>
      <c r="G2169" t="s">
        <v>153</v>
      </c>
      <c r="H2169">
        <v>45873</v>
      </c>
      <c r="I2169">
        <v>45873</v>
      </c>
      <c r="J2169" t="s">
        <v>856</v>
      </c>
      <c r="K2169">
        <v>1212120</v>
      </c>
      <c r="L2169" t="s">
        <v>285</v>
      </c>
      <c r="O2169">
        <v>10014654</v>
      </c>
      <c r="P2169" t="s">
        <v>284</v>
      </c>
      <c r="Q2169">
        <v>0</v>
      </c>
      <c r="R2169" t="s">
        <v>329</v>
      </c>
      <c r="S2169" t="s">
        <v>342</v>
      </c>
      <c r="T2169">
        <v>11070654</v>
      </c>
      <c r="U2169">
        <v>44648</v>
      </c>
      <c r="V2169">
        <v>45873</v>
      </c>
      <c r="W2169">
        <v>45835</v>
      </c>
      <c r="X2169">
        <v>0</v>
      </c>
      <c r="Y2169">
        <v>1290900</v>
      </c>
      <c r="Z2169" t="s">
        <v>1568</v>
      </c>
      <c r="AA2169" t="s">
        <v>247</v>
      </c>
      <c r="AB2169" t="s">
        <v>121</v>
      </c>
      <c r="AC2169" t="s">
        <v>255</v>
      </c>
      <c r="AD2169" t="s">
        <v>141</v>
      </c>
    </row>
    <row r="2170" spans="1:30" x14ac:dyDescent="0.35">
      <c r="A2170" t="s">
        <v>152</v>
      </c>
      <c r="B2170">
        <v>6100144</v>
      </c>
      <c r="C2170" t="s">
        <v>129</v>
      </c>
      <c r="D2170" t="s">
        <v>753</v>
      </c>
      <c r="E2170" t="s">
        <v>310</v>
      </c>
      <c r="F2170" t="s">
        <v>133</v>
      </c>
      <c r="G2170" t="s">
        <v>147</v>
      </c>
      <c r="H2170">
        <v>45809</v>
      </c>
      <c r="I2170">
        <v>45809</v>
      </c>
      <c r="J2170" t="s">
        <v>856</v>
      </c>
      <c r="K2170">
        <v>1215156</v>
      </c>
      <c r="L2170" t="s">
        <v>307</v>
      </c>
      <c r="O2170">
        <v>10014641</v>
      </c>
      <c r="P2170" t="s">
        <v>152</v>
      </c>
      <c r="Q2170">
        <v>0</v>
      </c>
      <c r="R2170" t="s">
        <v>343</v>
      </c>
      <c r="S2170" t="s">
        <v>343</v>
      </c>
      <c r="T2170">
        <v>11065986</v>
      </c>
      <c r="U2170">
        <v>44643</v>
      </c>
      <c r="V2170">
        <v>45809</v>
      </c>
      <c r="W2170">
        <v>45776</v>
      </c>
      <c r="X2170">
        <v>0</v>
      </c>
      <c r="Y2170">
        <v>1290900</v>
      </c>
      <c r="Z2170" t="s">
        <v>1568</v>
      </c>
      <c r="AA2170" t="s">
        <v>246</v>
      </c>
      <c r="AB2170" t="s">
        <v>121</v>
      </c>
      <c r="AC2170" t="s">
        <v>255</v>
      </c>
      <c r="AD2170" t="s">
        <v>141</v>
      </c>
    </row>
    <row r="2171" spans="1:30" x14ac:dyDescent="0.35">
      <c r="A2171" t="s">
        <v>155</v>
      </c>
      <c r="B2171">
        <v>6097333</v>
      </c>
      <c r="C2171" t="s">
        <v>129</v>
      </c>
      <c r="D2171" t="s">
        <v>754</v>
      </c>
      <c r="E2171" t="s">
        <v>310</v>
      </c>
      <c r="F2171" t="s">
        <v>133</v>
      </c>
      <c r="G2171" t="s">
        <v>147</v>
      </c>
      <c r="H2171">
        <v>45809</v>
      </c>
      <c r="I2171">
        <v>45838</v>
      </c>
      <c r="J2171" t="s">
        <v>856</v>
      </c>
      <c r="K2171">
        <v>2230130</v>
      </c>
      <c r="L2171" t="s">
        <v>276</v>
      </c>
      <c r="O2171">
        <v>10014647</v>
      </c>
      <c r="P2171" t="s">
        <v>155</v>
      </c>
      <c r="Q2171">
        <v>0</v>
      </c>
      <c r="R2171" t="s">
        <v>343</v>
      </c>
      <c r="S2171" t="s">
        <v>3901</v>
      </c>
      <c r="T2171">
        <v>11061709</v>
      </c>
      <c r="U2171">
        <v>44637</v>
      </c>
      <c r="V2171">
        <v>45809</v>
      </c>
      <c r="W2171">
        <v>45835</v>
      </c>
      <c r="X2171">
        <v>0</v>
      </c>
      <c r="Y2171">
        <v>1290900</v>
      </c>
      <c r="Z2171" t="s">
        <v>1568</v>
      </c>
      <c r="AA2171" t="s">
        <v>246</v>
      </c>
      <c r="AB2171" t="s">
        <v>121</v>
      </c>
      <c r="AC2171" t="s">
        <v>255</v>
      </c>
      <c r="AD2171" t="s">
        <v>141</v>
      </c>
    </row>
    <row r="2172" spans="1:30" x14ac:dyDescent="0.35">
      <c r="A2172" t="s">
        <v>288</v>
      </c>
      <c r="B2172">
        <v>6093964</v>
      </c>
      <c r="C2172" t="s">
        <v>367</v>
      </c>
      <c r="D2172" t="s">
        <v>755</v>
      </c>
      <c r="E2172" t="s">
        <v>310</v>
      </c>
      <c r="F2172" t="s">
        <v>133</v>
      </c>
      <c r="G2172" t="s">
        <v>226</v>
      </c>
      <c r="H2172">
        <v>45873</v>
      </c>
      <c r="I2172">
        <v>45873</v>
      </c>
      <c r="J2172" t="s">
        <v>856</v>
      </c>
      <c r="K2172">
        <v>1212120</v>
      </c>
      <c r="L2172" t="s">
        <v>289</v>
      </c>
      <c r="O2172">
        <v>10014653</v>
      </c>
      <c r="P2172" t="s">
        <v>288</v>
      </c>
      <c r="Q2172">
        <v>0</v>
      </c>
      <c r="R2172" t="s">
        <v>342</v>
      </c>
      <c r="S2172" t="s">
        <v>342</v>
      </c>
      <c r="T2172">
        <v>11061888</v>
      </c>
      <c r="U2172">
        <v>44627</v>
      </c>
      <c r="V2172">
        <v>45873</v>
      </c>
      <c r="W2172">
        <v>45835</v>
      </c>
      <c r="X2172">
        <v>0</v>
      </c>
      <c r="Y2172">
        <v>2290900</v>
      </c>
      <c r="Z2172" t="s">
        <v>1568</v>
      </c>
      <c r="AA2172" t="s">
        <v>247</v>
      </c>
      <c r="AB2172" t="s">
        <v>121</v>
      </c>
      <c r="AC2172" t="s">
        <v>255</v>
      </c>
      <c r="AD2172" t="s">
        <v>189</v>
      </c>
    </row>
    <row r="2173" spans="1:30" x14ac:dyDescent="0.35">
      <c r="A2173" t="s">
        <v>286</v>
      </c>
      <c r="B2173">
        <v>6091474</v>
      </c>
      <c r="C2173" t="s">
        <v>123</v>
      </c>
      <c r="D2173" t="s">
        <v>756</v>
      </c>
      <c r="E2173" t="s">
        <v>310</v>
      </c>
      <c r="F2173" t="s">
        <v>133</v>
      </c>
      <c r="G2173" t="s">
        <v>147</v>
      </c>
      <c r="H2173">
        <v>45873</v>
      </c>
      <c r="I2173">
        <v>45873</v>
      </c>
      <c r="J2173" t="s">
        <v>856</v>
      </c>
      <c r="K2173">
        <v>1212120</v>
      </c>
      <c r="L2173" t="s">
        <v>287</v>
      </c>
      <c r="O2173">
        <v>10014655</v>
      </c>
      <c r="P2173" t="s">
        <v>286</v>
      </c>
      <c r="Q2173">
        <v>0</v>
      </c>
      <c r="R2173" t="s">
        <v>353</v>
      </c>
      <c r="S2173" t="s">
        <v>342</v>
      </c>
      <c r="T2173">
        <v>11053495</v>
      </c>
      <c r="U2173">
        <v>44622</v>
      </c>
      <c r="V2173">
        <v>45873</v>
      </c>
      <c r="W2173">
        <v>45835</v>
      </c>
      <c r="X2173">
        <v>0</v>
      </c>
      <c r="Y2173">
        <v>1290900</v>
      </c>
      <c r="Z2173" t="s">
        <v>1568</v>
      </c>
      <c r="AA2173" t="s">
        <v>247</v>
      </c>
      <c r="AB2173" t="s">
        <v>121</v>
      </c>
      <c r="AC2173" t="s">
        <v>255</v>
      </c>
      <c r="AD2173" t="s">
        <v>141</v>
      </c>
    </row>
    <row r="2174" spans="1:30" x14ac:dyDescent="0.35">
      <c r="A2174" t="s">
        <v>286</v>
      </c>
      <c r="B2174">
        <v>6091473</v>
      </c>
      <c r="C2174" t="s">
        <v>123</v>
      </c>
      <c r="D2174" t="s">
        <v>757</v>
      </c>
      <c r="E2174" t="s">
        <v>310</v>
      </c>
      <c r="F2174" t="s">
        <v>133</v>
      </c>
      <c r="G2174" t="s">
        <v>147</v>
      </c>
      <c r="H2174">
        <v>45873</v>
      </c>
      <c r="I2174">
        <v>45873</v>
      </c>
      <c r="J2174" t="s">
        <v>856</v>
      </c>
      <c r="K2174">
        <v>1212120</v>
      </c>
      <c r="L2174" t="s">
        <v>287</v>
      </c>
      <c r="O2174">
        <v>10014655</v>
      </c>
      <c r="P2174" t="s">
        <v>286</v>
      </c>
      <c r="Q2174">
        <v>0</v>
      </c>
      <c r="R2174" t="s">
        <v>353</v>
      </c>
      <c r="S2174" t="s">
        <v>342</v>
      </c>
      <c r="T2174">
        <v>11053494</v>
      </c>
      <c r="U2174">
        <v>44622</v>
      </c>
      <c r="V2174">
        <v>45873</v>
      </c>
      <c r="W2174">
        <v>45835</v>
      </c>
      <c r="X2174">
        <v>0</v>
      </c>
      <c r="Y2174">
        <v>1290900</v>
      </c>
      <c r="Z2174" t="s">
        <v>1568</v>
      </c>
      <c r="AA2174" t="s">
        <v>247</v>
      </c>
      <c r="AB2174" t="s">
        <v>121</v>
      </c>
      <c r="AC2174" t="s">
        <v>255</v>
      </c>
      <c r="AD2174" t="s">
        <v>141</v>
      </c>
    </row>
    <row r="2175" spans="1:30" x14ac:dyDescent="0.35">
      <c r="A2175" t="s">
        <v>286</v>
      </c>
      <c r="B2175">
        <v>6091471</v>
      </c>
      <c r="C2175" t="s">
        <v>123</v>
      </c>
      <c r="D2175" t="s">
        <v>758</v>
      </c>
      <c r="E2175" t="s">
        <v>310</v>
      </c>
      <c r="F2175" t="s">
        <v>133</v>
      </c>
      <c r="G2175" t="s">
        <v>147</v>
      </c>
      <c r="H2175">
        <v>45873</v>
      </c>
      <c r="I2175">
        <v>45873</v>
      </c>
      <c r="J2175" t="s">
        <v>856</v>
      </c>
      <c r="K2175">
        <v>1212120</v>
      </c>
      <c r="L2175" t="s">
        <v>287</v>
      </c>
      <c r="O2175">
        <v>10014655</v>
      </c>
      <c r="P2175" t="s">
        <v>286</v>
      </c>
      <c r="Q2175">
        <v>0</v>
      </c>
      <c r="R2175" t="s">
        <v>353</v>
      </c>
      <c r="S2175" t="s">
        <v>342</v>
      </c>
      <c r="T2175">
        <v>11053492</v>
      </c>
      <c r="U2175">
        <v>44622</v>
      </c>
      <c r="V2175">
        <v>45873</v>
      </c>
      <c r="W2175">
        <v>45835</v>
      </c>
      <c r="X2175">
        <v>0</v>
      </c>
      <c r="Y2175">
        <v>1290900</v>
      </c>
      <c r="Z2175" t="s">
        <v>1568</v>
      </c>
      <c r="AA2175" t="s">
        <v>247</v>
      </c>
      <c r="AB2175" t="s">
        <v>121</v>
      </c>
      <c r="AC2175" t="s">
        <v>255</v>
      </c>
      <c r="AD2175" t="s">
        <v>141</v>
      </c>
    </row>
    <row r="2176" spans="1:30" x14ac:dyDescent="0.35">
      <c r="A2176" t="s">
        <v>286</v>
      </c>
      <c r="B2176">
        <v>6091468</v>
      </c>
      <c r="C2176" t="s">
        <v>123</v>
      </c>
      <c r="D2176" t="s">
        <v>759</v>
      </c>
      <c r="E2176" t="s">
        <v>310</v>
      </c>
      <c r="F2176" t="s">
        <v>133</v>
      </c>
      <c r="G2176" t="s">
        <v>147</v>
      </c>
      <c r="H2176">
        <v>45873</v>
      </c>
      <c r="I2176">
        <v>45873</v>
      </c>
      <c r="J2176" t="s">
        <v>856</v>
      </c>
      <c r="K2176">
        <v>1212120</v>
      </c>
      <c r="L2176" t="s">
        <v>287</v>
      </c>
      <c r="O2176">
        <v>10014655</v>
      </c>
      <c r="P2176" t="s">
        <v>286</v>
      </c>
      <c r="Q2176">
        <v>0</v>
      </c>
      <c r="R2176" t="s">
        <v>353</v>
      </c>
      <c r="S2176" t="s">
        <v>342</v>
      </c>
      <c r="T2176">
        <v>11053490</v>
      </c>
      <c r="U2176">
        <v>44622</v>
      </c>
      <c r="V2176">
        <v>45873</v>
      </c>
      <c r="W2176">
        <v>45835</v>
      </c>
      <c r="X2176">
        <v>0</v>
      </c>
      <c r="Y2176">
        <v>1290900</v>
      </c>
      <c r="Z2176" t="s">
        <v>1568</v>
      </c>
      <c r="AA2176" t="s">
        <v>247</v>
      </c>
      <c r="AB2176" t="s">
        <v>121</v>
      </c>
      <c r="AC2176" t="s">
        <v>255</v>
      </c>
      <c r="AD2176" t="s">
        <v>141</v>
      </c>
    </row>
    <row r="2177" spans="1:30" x14ac:dyDescent="0.35">
      <c r="A2177" t="s">
        <v>288</v>
      </c>
      <c r="B2177">
        <v>6091437</v>
      </c>
      <c r="C2177" t="s">
        <v>123</v>
      </c>
      <c r="D2177" t="s">
        <v>760</v>
      </c>
      <c r="E2177" t="s">
        <v>310</v>
      </c>
      <c r="F2177" t="s">
        <v>133</v>
      </c>
      <c r="G2177" t="s">
        <v>147</v>
      </c>
      <c r="H2177">
        <v>45873</v>
      </c>
      <c r="I2177">
        <v>45873</v>
      </c>
      <c r="J2177" t="s">
        <v>856</v>
      </c>
      <c r="K2177">
        <v>1212120</v>
      </c>
      <c r="L2177" t="s">
        <v>289</v>
      </c>
      <c r="O2177">
        <v>10014653</v>
      </c>
      <c r="P2177" t="s">
        <v>288</v>
      </c>
      <c r="Q2177">
        <v>0</v>
      </c>
      <c r="R2177" t="s">
        <v>353</v>
      </c>
      <c r="S2177" t="s">
        <v>342</v>
      </c>
      <c r="T2177">
        <v>11053483</v>
      </c>
      <c r="U2177">
        <v>44622</v>
      </c>
      <c r="V2177">
        <v>45873</v>
      </c>
      <c r="W2177">
        <v>45835</v>
      </c>
      <c r="X2177">
        <v>0</v>
      </c>
      <c r="Y2177">
        <v>1290900</v>
      </c>
      <c r="Z2177" t="s">
        <v>1568</v>
      </c>
      <c r="AA2177" t="s">
        <v>247</v>
      </c>
      <c r="AB2177" t="s">
        <v>121</v>
      </c>
      <c r="AC2177" t="s">
        <v>255</v>
      </c>
      <c r="AD2177" t="s">
        <v>141</v>
      </c>
    </row>
    <row r="2178" spans="1:30" x14ac:dyDescent="0.35">
      <c r="A2178" t="s">
        <v>284</v>
      </c>
      <c r="B2178">
        <v>6084750</v>
      </c>
      <c r="C2178" t="s">
        <v>123</v>
      </c>
      <c r="D2178" t="s">
        <v>761</v>
      </c>
      <c r="E2178" t="s">
        <v>251</v>
      </c>
      <c r="F2178" t="s">
        <v>125</v>
      </c>
      <c r="G2178" t="s">
        <v>127</v>
      </c>
      <c r="H2178">
        <v>45873</v>
      </c>
      <c r="I2178">
        <v>45873</v>
      </c>
      <c r="J2178" t="s">
        <v>856</v>
      </c>
      <c r="K2178">
        <v>1212120</v>
      </c>
      <c r="L2178" t="s">
        <v>285</v>
      </c>
      <c r="O2178">
        <v>10014654</v>
      </c>
      <c r="P2178" t="s">
        <v>284</v>
      </c>
      <c r="Q2178">
        <v>0</v>
      </c>
      <c r="R2178" t="s">
        <v>329</v>
      </c>
      <c r="S2178" t="s">
        <v>342</v>
      </c>
      <c r="T2178">
        <v>11052570</v>
      </c>
      <c r="U2178">
        <v>44607</v>
      </c>
      <c r="V2178">
        <v>45873</v>
      </c>
      <c r="W2178">
        <v>45835</v>
      </c>
      <c r="X2178">
        <v>0</v>
      </c>
      <c r="Y2178">
        <v>1290900</v>
      </c>
      <c r="Z2178" t="s">
        <v>1568</v>
      </c>
      <c r="AA2178" t="s">
        <v>247</v>
      </c>
      <c r="AB2178" t="s">
        <v>121</v>
      </c>
      <c r="AC2178" t="s">
        <v>255</v>
      </c>
      <c r="AD2178" t="s">
        <v>135</v>
      </c>
    </row>
    <row r="2179" spans="1:30" x14ac:dyDescent="0.35">
      <c r="A2179" t="s">
        <v>284</v>
      </c>
      <c r="B2179">
        <v>6084749</v>
      </c>
      <c r="C2179" t="s">
        <v>123</v>
      </c>
      <c r="D2179" t="s">
        <v>762</v>
      </c>
      <c r="E2179" t="s">
        <v>251</v>
      </c>
      <c r="F2179" t="s">
        <v>125</v>
      </c>
      <c r="G2179" t="s">
        <v>127</v>
      </c>
      <c r="H2179">
        <v>45873</v>
      </c>
      <c r="I2179">
        <v>45873</v>
      </c>
      <c r="J2179" t="s">
        <v>856</v>
      </c>
      <c r="K2179">
        <v>1212120</v>
      </c>
      <c r="L2179" t="s">
        <v>285</v>
      </c>
      <c r="O2179">
        <v>10014654</v>
      </c>
      <c r="P2179" t="s">
        <v>284</v>
      </c>
      <c r="Q2179">
        <v>0</v>
      </c>
      <c r="R2179" t="s">
        <v>329</v>
      </c>
      <c r="S2179" t="s">
        <v>342</v>
      </c>
      <c r="T2179">
        <v>11052569</v>
      </c>
      <c r="U2179">
        <v>44607</v>
      </c>
      <c r="V2179">
        <v>45873</v>
      </c>
      <c r="W2179">
        <v>45835</v>
      </c>
      <c r="X2179">
        <v>0</v>
      </c>
      <c r="Y2179">
        <v>1290900</v>
      </c>
      <c r="Z2179" t="s">
        <v>1568</v>
      </c>
      <c r="AA2179" t="s">
        <v>247</v>
      </c>
      <c r="AB2179" t="s">
        <v>121</v>
      </c>
      <c r="AC2179" t="s">
        <v>255</v>
      </c>
      <c r="AD2179" t="s">
        <v>135</v>
      </c>
    </row>
    <row r="2180" spans="1:30" x14ac:dyDescent="0.35">
      <c r="A2180" t="s">
        <v>286</v>
      </c>
      <c r="B2180">
        <v>6082944</v>
      </c>
      <c r="C2180" t="s">
        <v>507</v>
      </c>
      <c r="D2180" t="s">
        <v>763</v>
      </c>
      <c r="E2180" t="s">
        <v>310</v>
      </c>
      <c r="F2180" t="s">
        <v>133</v>
      </c>
      <c r="G2180" t="s">
        <v>132</v>
      </c>
      <c r="H2180">
        <v>45873</v>
      </c>
      <c r="I2180">
        <v>45873</v>
      </c>
      <c r="J2180" t="s">
        <v>856</v>
      </c>
      <c r="K2180">
        <v>1212120</v>
      </c>
      <c r="L2180" t="s">
        <v>287</v>
      </c>
      <c r="O2180">
        <v>10014655</v>
      </c>
      <c r="P2180" t="s">
        <v>286</v>
      </c>
      <c r="Q2180">
        <v>0</v>
      </c>
      <c r="R2180" t="s">
        <v>342</v>
      </c>
      <c r="S2180" t="s">
        <v>342</v>
      </c>
      <c r="T2180">
        <v>11043545</v>
      </c>
      <c r="U2180">
        <v>44601</v>
      </c>
      <c r="V2180">
        <v>45873</v>
      </c>
      <c r="W2180">
        <v>45835</v>
      </c>
      <c r="X2180">
        <v>0</v>
      </c>
      <c r="Y2180">
        <v>1290900</v>
      </c>
      <c r="Z2180" t="s">
        <v>1568</v>
      </c>
      <c r="AA2180" t="s">
        <v>247</v>
      </c>
      <c r="AB2180" t="s">
        <v>121</v>
      </c>
      <c r="AC2180" t="s">
        <v>255</v>
      </c>
      <c r="AD2180" t="s">
        <v>122</v>
      </c>
    </row>
    <row r="2181" spans="1:30" x14ac:dyDescent="0.35">
      <c r="A2181" t="s">
        <v>284</v>
      </c>
      <c r="B2181">
        <v>6082943</v>
      </c>
      <c r="C2181" t="s">
        <v>507</v>
      </c>
      <c r="D2181" t="s">
        <v>763</v>
      </c>
      <c r="E2181" t="s">
        <v>310</v>
      </c>
      <c r="F2181" t="s">
        <v>133</v>
      </c>
      <c r="G2181" t="s">
        <v>132</v>
      </c>
      <c r="H2181">
        <v>45873</v>
      </c>
      <c r="I2181">
        <v>45873</v>
      </c>
      <c r="J2181" t="s">
        <v>856</v>
      </c>
      <c r="K2181">
        <v>1212120</v>
      </c>
      <c r="L2181" t="s">
        <v>285</v>
      </c>
      <c r="O2181">
        <v>10014654</v>
      </c>
      <c r="P2181" t="s">
        <v>284</v>
      </c>
      <c r="Q2181">
        <v>0</v>
      </c>
      <c r="R2181" t="s">
        <v>342</v>
      </c>
      <c r="S2181" t="s">
        <v>342</v>
      </c>
      <c r="T2181">
        <v>11043543</v>
      </c>
      <c r="U2181">
        <v>44601</v>
      </c>
      <c r="V2181">
        <v>45873</v>
      </c>
      <c r="W2181">
        <v>45835</v>
      </c>
      <c r="X2181">
        <v>0</v>
      </c>
      <c r="Y2181">
        <v>1290900</v>
      </c>
      <c r="Z2181" t="s">
        <v>1568</v>
      </c>
      <c r="AA2181" t="s">
        <v>247</v>
      </c>
      <c r="AB2181" t="s">
        <v>121</v>
      </c>
      <c r="AC2181" t="s">
        <v>255</v>
      </c>
      <c r="AD2181" t="s">
        <v>122</v>
      </c>
    </row>
    <row r="2182" spans="1:30" x14ac:dyDescent="0.35">
      <c r="A2182" t="s">
        <v>288</v>
      </c>
      <c r="B2182">
        <v>6082942</v>
      </c>
      <c r="C2182" t="s">
        <v>507</v>
      </c>
      <c r="D2182" t="s">
        <v>763</v>
      </c>
      <c r="E2182" t="s">
        <v>310</v>
      </c>
      <c r="F2182" t="s">
        <v>133</v>
      </c>
      <c r="G2182" t="s">
        <v>132</v>
      </c>
      <c r="H2182">
        <v>45873</v>
      </c>
      <c r="I2182">
        <v>45873</v>
      </c>
      <c r="J2182" t="s">
        <v>856</v>
      </c>
      <c r="K2182">
        <v>1212120</v>
      </c>
      <c r="L2182" t="s">
        <v>289</v>
      </c>
      <c r="O2182">
        <v>10014653</v>
      </c>
      <c r="P2182" t="s">
        <v>288</v>
      </c>
      <c r="Q2182">
        <v>0</v>
      </c>
      <c r="R2182" t="s">
        <v>342</v>
      </c>
      <c r="S2182" t="s">
        <v>342</v>
      </c>
      <c r="T2182">
        <v>11043540</v>
      </c>
      <c r="U2182">
        <v>44601</v>
      </c>
      <c r="V2182">
        <v>45873</v>
      </c>
      <c r="W2182">
        <v>45835</v>
      </c>
      <c r="X2182">
        <v>0</v>
      </c>
      <c r="Y2182">
        <v>1290900</v>
      </c>
      <c r="Z2182" t="s">
        <v>1568</v>
      </c>
      <c r="AA2182" t="s">
        <v>247</v>
      </c>
      <c r="AB2182" t="s">
        <v>121</v>
      </c>
      <c r="AC2182" t="s">
        <v>255</v>
      </c>
      <c r="AD2182" t="s">
        <v>122</v>
      </c>
    </row>
    <row r="2183" spans="1:30" x14ac:dyDescent="0.35">
      <c r="A2183" t="s">
        <v>286</v>
      </c>
      <c r="B2183">
        <v>6082599</v>
      </c>
      <c r="C2183" t="s">
        <v>123</v>
      </c>
      <c r="D2183" t="s">
        <v>764</v>
      </c>
      <c r="E2183" t="s">
        <v>310</v>
      </c>
      <c r="F2183" t="s">
        <v>133</v>
      </c>
      <c r="G2183" t="s">
        <v>147</v>
      </c>
      <c r="H2183">
        <v>45873</v>
      </c>
      <c r="I2183">
        <v>45873</v>
      </c>
      <c r="J2183" t="s">
        <v>856</v>
      </c>
      <c r="K2183">
        <v>1212120</v>
      </c>
      <c r="L2183" t="s">
        <v>287</v>
      </c>
      <c r="O2183">
        <v>10014655</v>
      </c>
      <c r="P2183" t="s">
        <v>286</v>
      </c>
      <c r="Q2183">
        <v>0</v>
      </c>
      <c r="R2183" t="s">
        <v>342</v>
      </c>
      <c r="S2183" t="s">
        <v>342</v>
      </c>
      <c r="T2183">
        <v>11041941</v>
      </c>
      <c r="U2183">
        <v>44600</v>
      </c>
      <c r="V2183">
        <v>45873</v>
      </c>
      <c r="W2183">
        <v>45835</v>
      </c>
      <c r="X2183">
        <v>0</v>
      </c>
      <c r="Y2183">
        <v>1290900</v>
      </c>
      <c r="Z2183" t="s">
        <v>1568</v>
      </c>
      <c r="AA2183" t="s">
        <v>247</v>
      </c>
      <c r="AB2183" t="s">
        <v>121</v>
      </c>
      <c r="AC2183" t="s">
        <v>255</v>
      </c>
      <c r="AD2183" t="s">
        <v>141</v>
      </c>
    </row>
    <row r="2184" spans="1:30" x14ac:dyDescent="0.35">
      <c r="A2184" t="s">
        <v>288</v>
      </c>
      <c r="B2184">
        <v>6082007</v>
      </c>
      <c r="C2184" t="s">
        <v>123</v>
      </c>
      <c r="D2184" t="s">
        <v>765</v>
      </c>
      <c r="E2184" t="s">
        <v>310</v>
      </c>
      <c r="F2184" t="s">
        <v>133</v>
      </c>
      <c r="G2184" t="s">
        <v>147</v>
      </c>
      <c r="H2184">
        <v>45873</v>
      </c>
      <c r="I2184">
        <v>45873</v>
      </c>
      <c r="J2184" t="s">
        <v>856</v>
      </c>
      <c r="K2184">
        <v>1212120</v>
      </c>
      <c r="L2184" t="s">
        <v>289</v>
      </c>
      <c r="O2184">
        <v>10014653</v>
      </c>
      <c r="P2184" t="s">
        <v>288</v>
      </c>
      <c r="Q2184">
        <v>0</v>
      </c>
      <c r="R2184" t="s">
        <v>342</v>
      </c>
      <c r="S2184" t="s">
        <v>342</v>
      </c>
      <c r="T2184">
        <v>11041606</v>
      </c>
      <c r="U2184">
        <v>44599</v>
      </c>
      <c r="V2184">
        <v>45873</v>
      </c>
      <c r="W2184">
        <v>45835</v>
      </c>
      <c r="X2184">
        <v>0</v>
      </c>
      <c r="Y2184">
        <v>1290900</v>
      </c>
      <c r="Z2184" t="s">
        <v>1568</v>
      </c>
      <c r="AA2184" t="s">
        <v>247</v>
      </c>
      <c r="AB2184" t="s">
        <v>121</v>
      </c>
      <c r="AC2184" t="s">
        <v>255</v>
      </c>
      <c r="AD2184" t="s">
        <v>141</v>
      </c>
    </row>
    <row r="2185" spans="1:30" x14ac:dyDescent="0.35">
      <c r="A2185" t="s">
        <v>288</v>
      </c>
      <c r="B2185">
        <v>6078003</v>
      </c>
      <c r="C2185" t="s">
        <v>123</v>
      </c>
      <c r="D2185" t="s">
        <v>766</v>
      </c>
      <c r="E2185" t="s">
        <v>251</v>
      </c>
      <c r="F2185" t="s">
        <v>125</v>
      </c>
      <c r="G2185" t="s">
        <v>190</v>
      </c>
      <c r="H2185">
        <v>45873</v>
      </c>
      <c r="I2185">
        <v>45873</v>
      </c>
      <c r="J2185" t="s">
        <v>856</v>
      </c>
      <c r="K2185">
        <v>1212120</v>
      </c>
      <c r="L2185" t="s">
        <v>289</v>
      </c>
      <c r="O2185">
        <v>10014653</v>
      </c>
      <c r="P2185" t="s">
        <v>288</v>
      </c>
      <c r="Q2185">
        <v>0</v>
      </c>
      <c r="R2185" t="s">
        <v>329</v>
      </c>
      <c r="S2185" t="s">
        <v>342</v>
      </c>
      <c r="T2185">
        <v>11044249</v>
      </c>
      <c r="U2185">
        <v>44589</v>
      </c>
      <c r="V2185">
        <v>45873</v>
      </c>
      <c r="W2185">
        <v>45835</v>
      </c>
      <c r="X2185">
        <v>0</v>
      </c>
      <c r="Y2185">
        <v>1290900</v>
      </c>
      <c r="Z2185" t="s">
        <v>1568</v>
      </c>
      <c r="AA2185" t="s">
        <v>247</v>
      </c>
      <c r="AB2185" t="s">
        <v>121</v>
      </c>
      <c r="AC2185" t="s">
        <v>255</v>
      </c>
      <c r="AD2185" t="s">
        <v>189</v>
      </c>
    </row>
    <row r="2186" spans="1:30" x14ac:dyDescent="0.35">
      <c r="A2186" t="s">
        <v>288</v>
      </c>
      <c r="B2186">
        <v>6078002</v>
      </c>
      <c r="C2186" t="s">
        <v>123</v>
      </c>
      <c r="D2186" t="s">
        <v>767</v>
      </c>
      <c r="E2186" t="s">
        <v>251</v>
      </c>
      <c r="F2186" t="s">
        <v>125</v>
      </c>
      <c r="G2186" t="s">
        <v>153</v>
      </c>
      <c r="H2186">
        <v>45873</v>
      </c>
      <c r="I2186">
        <v>45873</v>
      </c>
      <c r="J2186" t="s">
        <v>856</v>
      </c>
      <c r="K2186">
        <v>1212120</v>
      </c>
      <c r="L2186" t="s">
        <v>289</v>
      </c>
      <c r="O2186">
        <v>10014653</v>
      </c>
      <c r="P2186" t="s">
        <v>288</v>
      </c>
      <c r="Q2186">
        <v>0</v>
      </c>
      <c r="R2186" t="s">
        <v>329</v>
      </c>
      <c r="S2186" t="s">
        <v>342</v>
      </c>
      <c r="T2186">
        <v>11044248</v>
      </c>
      <c r="U2186">
        <v>44589</v>
      </c>
      <c r="V2186">
        <v>45873</v>
      </c>
      <c r="W2186">
        <v>45835</v>
      </c>
      <c r="X2186">
        <v>0</v>
      </c>
      <c r="Y2186">
        <v>1290900</v>
      </c>
      <c r="Z2186" t="s">
        <v>1568</v>
      </c>
      <c r="AA2186" t="s">
        <v>247</v>
      </c>
      <c r="AB2186" t="s">
        <v>121</v>
      </c>
      <c r="AC2186" t="s">
        <v>255</v>
      </c>
      <c r="AD2186" t="s">
        <v>141</v>
      </c>
    </row>
    <row r="2187" spans="1:30" x14ac:dyDescent="0.35">
      <c r="A2187" t="s">
        <v>288</v>
      </c>
      <c r="B2187">
        <v>6078001</v>
      </c>
      <c r="C2187" t="s">
        <v>123</v>
      </c>
      <c r="D2187" t="s">
        <v>768</v>
      </c>
      <c r="E2187" t="s">
        <v>251</v>
      </c>
      <c r="F2187" t="s">
        <v>125</v>
      </c>
      <c r="G2187" t="s">
        <v>153</v>
      </c>
      <c r="H2187">
        <v>45873</v>
      </c>
      <c r="I2187">
        <v>45873</v>
      </c>
      <c r="J2187" t="s">
        <v>856</v>
      </c>
      <c r="K2187">
        <v>1212120</v>
      </c>
      <c r="L2187" t="s">
        <v>289</v>
      </c>
      <c r="O2187">
        <v>10014653</v>
      </c>
      <c r="P2187" t="s">
        <v>288</v>
      </c>
      <c r="Q2187">
        <v>0</v>
      </c>
      <c r="R2187" t="s">
        <v>329</v>
      </c>
      <c r="S2187" t="s">
        <v>342</v>
      </c>
      <c r="T2187">
        <v>11044247</v>
      </c>
      <c r="U2187">
        <v>44589</v>
      </c>
      <c r="V2187">
        <v>45873</v>
      </c>
      <c r="W2187">
        <v>45835</v>
      </c>
      <c r="X2187">
        <v>0</v>
      </c>
      <c r="Y2187">
        <v>1290900</v>
      </c>
      <c r="Z2187" t="s">
        <v>1568</v>
      </c>
      <c r="AA2187" t="s">
        <v>247</v>
      </c>
      <c r="AB2187" t="s">
        <v>121</v>
      </c>
      <c r="AC2187" t="s">
        <v>255</v>
      </c>
      <c r="AD2187" t="s">
        <v>141</v>
      </c>
    </row>
    <row r="2188" spans="1:30" x14ac:dyDescent="0.35">
      <c r="A2188" t="s">
        <v>202</v>
      </c>
      <c r="B2188">
        <v>6076868</v>
      </c>
      <c r="C2188" t="s">
        <v>129</v>
      </c>
      <c r="D2188" t="s">
        <v>769</v>
      </c>
      <c r="E2188" t="s">
        <v>310</v>
      </c>
      <c r="F2188" t="s">
        <v>259</v>
      </c>
      <c r="G2188" t="s">
        <v>225</v>
      </c>
      <c r="H2188">
        <v>45809</v>
      </c>
      <c r="I2188">
        <v>45809</v>
      </c>
      <c r="J2188" t="s">
        <v>856</v>
      </c>
      <c r="K2188">
        <v>1213130</v>
      </c>
      <c r="L2188" t="s">
        <v>396</v>
      </c>
      <c r="O2188">
        <v>10014615</v>
      </c>
      <c r="P2188" t="s">
        <v>202</v>
      </c>
      <c r="Q2188">
        <v>323823.67</v>
      </c>
      <c r="R2188" t="s">
        <v>343</v>
      </c>
      <c r="S2188" t="s">
        <v>343</v>
      </c>
      <c r="T2188">
        <v>11044297</v>
      </c>
      <c r="U2188">
        <v>44588</v>
      </c>
      <c r="V2188">
        <v>45809</v>
      </c>
      <c r="W2188">
        <v>45798</v>
      </c>
      <c r="X2188">
        <v>323823.67</v>
      </c>
      <c r="Y2188">
        <v>1290900</v>
      </c>
      <c r="Z2188" t="s">
        <v>1568</v>
      </c>
      <c r="AA2188" t="s">
        <v>245</v>
      </c>
      <c r="AB2188" t="s">
        <v>121</v>
      </c>
      <c r="AC2188" t="s">
        <v>255</v>
      </c>
      <c r="AD2188" t="s">
        <v>141</v>
      </c>
    </row>
    <row r="2189" spans="1:30" x14ac:dyDescent="0.35">
      <c r="A2189" t="s">
        <v>224</v>
      </c>
      <c r="B2189">
        <v>6076864</v>
      </c>
      <c r="C2189" t="s">
        <v>129</v>
      </c>
      <c r="D2189" t="s">
        <v>770</v>
      </c>
      <c r="E2189" t="s">
        <v>310</v>
      </c>
      <c r="F2189" t="s">
        <v>259</v>
      </c>
      <c r="G2189" t="s">
        <v>192</v>
      </c>
      <c r="H2189">
        <v>45809</v>
      </c>
      <c r="I2189">
        <v>45809</v>
      </c>
      <c r="J2189" t="s">
        <v>856</v>
      </c>
      <c r="K2189">
        <v>1213130</v>
      </c>
      <c r="L2189" t="s">
        <v>389</v>
      </c>
      <c r="O2189">
        <v>10014612</v>
      </c>
      <c r="P2189" t="s">
        <v>224</v>
      </c>
      <c r="Q2189">
        <v>272723.63</v>
      </c>
      <c r="R2189" t="s">
        <v>343</v>
      </c>
      <c r="S2189" t="s">
        <v>343</v>
      </c>
      <c r="T2189">
        <v>11044294</v>
      </c>
      <c r="U2189">
        <v>44588</v>
      </c>
      <c r="V2189">
        <v>45809</v>
      </c>
      <c r="W2189">
        <v>45798</v>
      </c>
      <c r="X2189">
        <v>272723.63</v>
      </c>
      <c r="Y2189">
        <v>1290900</v>
      </c>
      <c r="Z2189" t="s">
        <v>1568</v>
      </c>
      <c r="AA2189" t="s">
        <v>245</v>
      </c>
      <c r="AB2189" t="s">
        <v>121</v>
      </c>
      <c r="AC2189" t="s">
        <v>255</v>
      </c>
      <c r="AD2189" t="s">
        <v>135</v>
      </c>
    </row>
    <row r="2190" spans="1:30" x14ac:dyDescent="0.35">
      <c r="A2190" t="s">
        <v>288</v>
      </c>
      <c r="B2190">
        <v>6076840</v>
      </c>
      <c r="C2190" t="s">
        <v>123</v>
      </c>
      <c r="D2190" t="s">
        <v>771</v>
      </c>
      <c r="E2190" t="s">
        <v>251</v>
      </c>
      <c r="F2190" t="s">
        <v>125</v>
      </c>
      <c r="G2190" t="s">
        <v>153</v>
      </c>
      <c r="H2190">
        <v>45873</v>
      </c>
      <c r="I2190">
        <v>45873</v>
      </c>
      <c r="J2190" t="s">
        <v>856</v>
      </c>
      <c r="K2190">
        <v>1212120</v>
      </c>
      <c r="L2190" t="s">
        <v>289</v>
      </c>
      <c r="O2190">
        <v>10014653</v>
      </c>
      <c r="P2190" t="s">
        <v>288</v>
      </c>
      <c r="Q2190">
        <v>0</v>
      </c>
      <c r="R2190" t="s">
        <v>329</v>
      </c>
      <c r="S2190" t="s">
        <v>342</v>
      </c>
      <c r="T2190">
        <v>11044246</v>
      </c>
      <c r="U2190">
        <v>44589</v>
      </c>
      <c r="V2190">
        <v>45873</v>
      </c>
      <c r="W2190">
        <v>45835</v>
      </c>
      <c r="X2190">
        <v>0</v>
      </c>
      <c r="Y2190">
        <v>1290900</v>
      </c>
      <c r="Z2190" t="s">
        <v>1568</v>
      </c>
      <c r="AA2190" t="s">
        <v>247</v>
      </c>
      <c r="AB2190" t="s">
        <v>121</v>
      </c>
      <c r="AC2190" t="s">
        <v>255</v>
      </c>
      <c r="AD2190" t="s">
        <v>141</v>
      </c>
    </row>
    <row r="2191" spans="1:30" x14ac:dyDescent="0.35">
      <c r="A2191" t="s">
        <v>286</v>
      </c>
      <c r="B2191">
        <v>6073954</v>
      </c>
      <c r="C2191" t="s">
        <v>123</v>
      </c>
      <c r="D2191" t="s">
        <v>772</v>
      </c>
      <c r="E2191" t="s">
        <v>310</v>
      </c>
      <c r="F2191" t="s">
        <v>133</v>
      </c>
      <c r="G2191" t="s">
        <v>147</v>
      </c>
      <c r="H2191">
        <v>45873</v>
      </c>
      <c r="I2191">
        <v>45873</v>
      </c>
      <c r="J2191" t="s">
        <v>856</v>
      </c>
      <c r="K2191">
        <v>1212120</v>
      </c>
      <c r="L2191" t="s">
        <v>287</v>
      </c>
      <c r="O2191">
        <v>10014655</v>
      </c>
      <c r="P2191" t="s">
        <v>286</v>
      </c>
      <c r="Q2191">
        <v>0</v>
      </c>
      <c r="R2191" t="s">
        <v>353</v>
      </c>
      <c r="S2191" t="s">
        <v>342</v>
      </c>
      <c r="T2191">
        <v>11040509</v>
      </c>
      <c r="U2191">
        <v>44581</v>
      </c>
      <c r="V2191">
        <v>45873</v>
      </c>
      <c r="W2191">
        <v>45835</v>
      </c>
      <c r="X2191">
        <v>0</v>
      </c>
      <c r="Y2191">
        <v>1290900</v>
      </c>
      <c r="Z2191" t="s">
        <v>1568</v>
      </c>
      <c r="AA2191" t="s">
        <v>247</v>
      </c>
      <c r="AB2191" t="s">
        <v>121</v>
      </c>
      <c r="AC2191" t="s">
        <v>255</v>
      </c>
      <c r="AD2191" t="s">
        <v>141</v>
      </c>
    </row>
    <row r="2192" spans="1:30" x14ac:dyDescent="0.35">
      <c r="A2192" t="s">
        <v>284</v>
      </c>
      <c r="B2192">
        <v>6073953</v>
      </c>
      <c r="C2192" t="s">
        <v>123</v>
      </c>
      <c r="D2192" t="s">
        <v>773</v>
      </c>
      <c r="E2192" t="s">
        <v>310</v>
      </c>
      <c r="F2192" t="s">
        <v>133</v>
      </c>
      <c r="G2192" t="s">
        <v>147</v>
      </c>
      <c r="H2192">
        <v>45873</v>
      </c>
      <c r="I2192">
        <v>45873</v>
      </c>
      <c r="J2192" t="s">
        <v>856</v>
      </c>
      <c r="K2192">
        <v>1212120</v>
      </c>
      <c r="L2192" t="s">
        <v>285</v>
      </c>
      <c r="O2192">
        <v>10014654</v>
      </c>
      <c r="P2192" t="s">
        <v>284</v>
      </c>
      <c r="Q2192">
        <v>0</v>
      </c>
      <c r="R2192" t="s">
        <v>353</v>
      </c>
      <c r="S2192" t="s">
        <v>342</v>
      </c>
      <c r="T2192">
        <v>11040512</v>
      </c>
      <c r="U2192">
        <v>44581</v>
      </c>
      <c r="V2192">
        <v>45873</v>
      </c>
      <c r="W2192">
        <v>45835</v>
      </c>
      <c r="X2192">
        <v>0</v>
      </c>
      <c r="Y2192">
        <v>1290900</v>
      </c>
      <c r="Z2192" t="s">
        <v>1568</v>
      </c>
      <c r="AA2192" t="s">
        <v>247</v>
      </c>
      <c r="AB2192" t="s">
        <v>121</v>
      </c>
      <c r="AC2192" t="s">
        <v>255</v>
      </c>
      <c r="AD2192" t="s">
        <v>141</v>
      </c>
    </row>
    <row r="2193" spans="1:30" x14ac:dyDescent="0.35">
      <c r="A2193" t="s">
        <v>157</v>
      </c>
      <c r="B2193">
        <v>6064770</v>
      </c>
      <c r="C2193" t="s">
        <v>129</v>
      </c>
      <c r="D2193" t="s">
        <v>774</v>
      </c>
      <c r="E2193" t="s">
        <v>310</v>
      </c>
      <c r="F2193" t="s">
        <v>133</v>
      </c>
      <c r="G2193" t="s">
        <v>225</v>
      </c>
      <c r="H2193">
        <v>45809</v>
      </c>
      <c r="I2193">
        <v>45838</v>
      </c>
      <c r="J2193" t="s">
        <v>3478</v>
      </c>
      <c r="K2193">
        <v>1215150</v>
      </c>
      <c r="L2193" t="s">
        <v>345</v>
      </c>
      <c r="O2193">
        <v>10014635</v>
      </c>
      <c r="P2193" t="s">
        <v>157</v>
      </c>
      <c r="Q2193">
        <v>22373.68</v>
      </c>
      <c r="R2193" t="s">
        <v>343</v>
      </c>
      <c r="S2193" t="s">
        <v>329</v>
      </c>
      <c r="T2193">
        <v>11029939</v>
      </c>
      <c r="U2193">
        <v>44557</v>
      </c>
      <c r="V2193">
        <v>45809</v>
      </c>
      <c r="W2193">
        <v>45807</v>
      </c>
      <c r="X2193">
        <v>22373.68</v>
      </c>
      <c r="Y2193">
        <v>1290900</v>
      </c>
      <c r="Z2193" t="s">
        <v>1568</v>
      </c>
      <c r="AA2193" t="s">
        <v>246</v>
      </c>
      <c r="AB2193" t="s">
        <v>121</v>
      </c>
      <c r="AC2193" t="s">
        <v>255</v>
      </c>
      <c r="AD2193" t="s">
        <v>141</v>
      </c>
    </row>
    <row r="2194" spans="1:30" x14ac:dyDescent="0.35">
      <c r="A2194" t="s">
        <v>288</v>
      </c>
      <c r="B2194">
        <v>6062920</v>
      </c>
      <c r="C2194" t="s">
        <v>123</v>
      </c>
      <c r="D2194" t="s">
        <v>775</v>
      </c>
      <c r="E2194" t="s">
        <v>310</v>
      </c>
      <c r="F2194" t="s">
        <v>125</v>
      </c>
      <c r="G2194" t="s">
        <v>225</v>
      </c>
      <c r="H2194">
        <v>45873</v>
      </c>
      <c r="I2194">
        <v>45873</v>
      </c>
      <c r="J2194" t="s">
        <v>856</v>
      </c>
      <c r="K2194">
        <v>1212120</v>
      </c>
      <c r="L2194" t="s">
        <v>289</v>
      </c>
      <c r="O2194">
        <v>10014653</v>
      </c>
      <c r="P2194" t="s">
        <v>288</v>
      </c>
      <c r="Q2194">
        <v>1385.81</v>
      </c>
      <c r="R2194" t="s">
        <v>296</v>
      </c>
      <c r="S2194" t="s">
        <v>342</v>
      </c>
      <c r="T2194">
        <v>11029835</v>
      </c>
      <c r="U2194">
        <v>44550</v>
      </c>
      <c r="V2194">
        <v>45873</v>
      </c>
      <c r="W2194">
        <v>45835</v>
      </c>
      <c r="X2194">
        <v>1385.81</v>
      </c>
      <c r="Y2194">
        <v>1290900</v>
      </c>
      <c r="Z2194" t="s">
        <v>1568</v>
      </c>
      <c r="AA2194" t="s">
        <v>247</v>
      </c>
      <c r="AB2194" t="s">
        <v>121</v>
      </c>
      <c r="AC2194" t="s">
        <v>255</v>
      </c>
      <c r="AD2194" t="s">
        <v>141</v>
      </c>
    </row>
    <row r="2195" spans="1:30" x14ac:dyDescent="0.35">
      <c r="A2195" t="s">
        <v>201</v>
      </c>
      <c r="B2195">
        <v>6061721</v>
      </c>
      <c r="C2195" t="s">
        <v>129</v>
      </c>
      <c r="D2195" t="s">
        <v>776</v>
      </c>
      <c r="E2195" t="s">
        <v>251</v>
      </c>
      <c r="F2195" t="s">
        <v>133</v>
      </c>
      <c r="G2195" t="s">
        <v>192</v>
      </c>
      <c r="H2195">
        <v>45839</v>
      </c>
      <c r="I2195">
        <v>45869</v>
      </c>
      <c r="J2195" t="s">
        <v>3476</v>
      </c>
      <c r="K2195">
        <v>1213130</v>
      </c>
      <c r="L2195" t="s">
        <v>334</v>
      </c>
      <c r="O2195">
        <v>10014602</v>
      </c>
      <c r="P2195" t="s">
        <v>201</v>
      </c>
      <c r="Q2195">
        <v>62537.83</v>
      </c>
      <c r="R2195" t="s">
        <v>347</v>
      </c>
      <c r="S2195" t="s">
        <v>3901</v>
      </c>
      <c r="T2195">
        <v>11028518</v>
      </c>
      <c r="U2195">
        <v>44546</v>
      </c>
      <c r="V2195">
        <v>45839</v>
      </c>
      <c r="W2195">
        <v>45835</v>
      </c>
      <c r="X2195">
        <v>62537.83</v>
      </c>
      <c r="Y2195">
        <v>1290900</v>
      </c>
      <c r="Z2195" t="s">
        <v>1568</v>
      </c>
      <c r="AA2195" t="s">
        <v>245</v>
      </c>
      <c r="AB2195" t="s">
        <v>121</v>
      </c>
      <c r="AC2195" t="s">
        <v>255</v>
      </c>
      <c r="AD2195" t="s">
        <v>135</v>
      </c>
    </row>
    <row r="2196" spans="1:30" x14ac:dyDescent="0.35">
      <c r="A2196" t="s">
        <v>288</v>
      </c>
      <c r="B2196">
        <v>6061707</v>
      </c>
      <c r="C2196" t="s">
        <v>123</v>
      </c>
      <c r="D2196" t="s">
        <v>777</v>
      </c>
      <c r="E2196" t="s">
        <v>310</v>
      </c>
      <c r="F2196" t="s">
        <v>133</v>
      </c>
      <c r="G2196" t="s">
        <v>147</v>
      </c>
      <c r="H2196">
        <v>45873</v>
      </c>
      <c r="I2196">
        <v>45873</v>
      </c>
      <c r="J2196" t="s">
        <v>856</v>
      </c>
      <c r="K2196">
        <v>1212120</v>
      </c>
      <c r="L2196" t="s">
        <v>289</v>
      </c>
      <c r="O2196">
        <v>10014653</v>
      </c>
      <c r="P2196" t="s">
        <v>288</v>
      </c>
      <c r="Q2196">
        <v>0</v>
      </c>
      <c r="R2196" t="s">
        <v>353</v>
      </c>
      <c r="S2196" t="s">
        <v>342</v>
      </c>
      <c r="T2196">
        <v>11026288</v>
      </c>
      <c r="U2196">
        <v>44546</v>
      </c>
      <c r="V2196">
        <v>45873</v>
      </c>
      <c r="W2196">
        <v>45835</v>
      </c>
      <c r="X2196">
        <v>0</v>
      </c>
      <c r="Y2196">
        <v>1290900</v>
      </c>
      <c r="Z2196" t="s">
        <v>1568</v>
      </c>
      <c r="AA2196" t="s">
        <v>247</v>
      </c>
      <c r="AB2196" t="s">
        <v>121</v>
      </c>
      <c r="AC2196" t="s">
        <v>255</v>
      </c>
      <c r="AD2196" t="s">
        <v>141</v>
      </c>
    </row>
    <row r="2197" spans="1:30" x14ac:dyDescent="0.35">
      <c r="A2197" t="s">
        <v>201</v>
      </c>
      <c r="B2197">
        <v>6060815</v>
      </c>
      <c r="C2197" t="s">
        <v>129</v>
      </c>
      <c r="D2197" t="s">
        <v>778</v>
      </c>
      <c r="E2197" t="s">
        <v>310</v>
      </c>
      <c r="F2197" t="s">
        <v>125</v>
      </c>
      <c r="G2197" t="s">
        <v>225</v>
      </c>
      <c r="H2197">
        <v>45809</v>
      </c>
      <c r="I2197">
        <v>45838</v>
      </c>
      <c r="J2197" t="s">
        <v>3478</v>
      </c>
      <c r="K2197">
        <v>1213130</v>
      </c>
      <c r="L2197" t="s">
        <v>334</v>
      </c>
      <c r="O2197">
        <v>10014602</v>
      </c>
      <c r="P2197" t="s">
        <v>201</v>
      </c>
      <c r="Q2197">
        <v>128051.27</v>
      </c>
      <c r="R2197" t="s">
        <v>347</v>
      </c>
      <c r="S2197" t="s">
        <v>3901</v>
      </c>
      <c r="T2197">
        <v>11021536</v>
      </c>
      <c r="U2197">
        <v>44543</v>
      </c>
      <c r="V2197">
        <v>45809</v>
      </c>
      <c r="W2197">
        <v>45804</v>
      </c>
      <c r="X2197">
        <v>128051.27</v>
      </c>
      <c r="Y2197">
        <v>1290900</v>
      </c>
      <c r="Z2197" t="s">
        <v>1568</v>
      </c>
      <c r="AA2197" t="s">
        <v>245</v>
      </c>
      <c r="AB2197" t="s">
        <v>121</v>
      </c>
      <c r="AC2197" t="s">
        <v>255</v>
      </c>
      <c r="AD2197" t="s">
        <v>141</v>
      </c>
    </row>
    <row r="2198" spans="1:30" x14ac:dyDescent="0.35">
      <c r="A2198" t="s">
        <v>159</v>
      </c>
      <c r="B2198">
        <v>6058491</v>
      </c>
      <c r="C2198" t="s">
        <v>129</v>
      </c>
      <c r="D2198" t="s">
        <v>779</v>
      </c>
      <c r="E2198" t="s">
        <v>251</v>
      </c>
      <c r="F2198" t="s">
        <v>133</v>
      </c>
      <c r="G2198" t="s">
        <v>186</v>
      </c>
      <c r="H2198">
        <v>45873</v>
      </c>
      <c r="I2198">
        <v>45873</v>
      </c>
      <c r="J2198" t="s">
        <v>856</v>
      </c>
      <c r="K2198">
        <v>1212121</v>
      </c>
      <c r="L2198" t="s">
        <v>398</v>
      </c>
      <c r="O2198">
        <v>10014599</v>
      </c>
      <c r="P2198" t="s">
        <v>159</v>
      </c>
      <c r="Q2198">
        <v>0</v>
      </c>
      <c r="R2198" t="s">
        <v>353</v>
      </c>
      <c r="S2198" t="s">
        <v>342</v>
      </c>
      <c r="T2198">
        <v>11021244</v>
      </c>
      <c r="U2198">
        <v>44535</v>
      </c>
      <c r="V2198">
        <v>45873</v>
      </c>
      <c r="W2198">
        <v>45835</v>
      </c>
      <c r="X2198">
        <v>0</v>
      </c>
      <c r="Y2198">
        <v>1290900</v>
      </c>
      <c r="Z2198" t="s">
        <v>1568</v>
      </c>
      <c r="AA2198" t="s">
        <v>247</v>
      </c>
      <c r="AB2198" t="s">
        <v>121</v>
      </c>
      <c r="AC2198" t="s">
        <v>255</v>
      </c>
      <c r="AD2198" t="s">
        <v>141</v>
      </c>
    </row>
    <row r="2199" spans="1:30" x14ac:dyDescent="0.35">
      <c r="A2199" t="s">
        <v>288</v>
      </c>
      <c r="B2199">
        <v>6056869</v>
      </c>
      <c r="C2199" t="s">
        <v>123</v>
      </c>
      <c r="D2199" t="s">
        <v>780</v>
      </c>
      <c r="E2199" t="s">
        <v>310</v>
      </c>
      <c r="F2199" t="s">
        <v>133</v>
      </c>
      <c r="G2199" t="s">
        <v>147</v>
      </c>
      <c r="H2199">
        <v>45873</v>
      </c>
      <c r="I2199">
        <v>45873</v>
      </c>
      <c r="J2199" t="s">
        <v>856</v>
      </c>
      <c r="K2199">
        <v>1212120</v>
      </c>
      <c r="L2199" t="s">
        <v>289</v>
      </c>
      <c r="O2199">
        <v>10014653</v>
      </c>
      <c r="P2199" t="s">
        <v>288</v>
      </c>
      <c r="Q2199">
        <v>0</v>
      </c>
      <c r="R2199" t="s">
        <v>342</v>
      </c>
      <c r="S2199" t="s">
        <v>342</v>
      </c>
      <c r="T2199">
        <v>11019308</v>
      </c>
      <c r="U2199">
        <v>44532</v>
      </c>
      <c r="V2199">
        <v>45873</v>
      </c>
      <c r="W2199">
        <v>45835</v>
      </c>
      <c r="X2199">
        <v>0</v>
      </c>
      <c r="Y2199">
        <v>1290900</v>
      </c>
      <c r="Z2199" t="s">
        <v>1568</v>
      </c>
      <c r="AA2199" t="s">
        <v>247</v>
      </c>
      <c r="AB2199" t="s">
        <v>121</v>
      </c>
      <c r="AC2199" t="s">
        <v>255</v>
      </c>
      <c r="AD2199" t="s">
        <v>141</v>
      </c>
    </row>
    <row r="2200" spans="1:30" x14ac:dyDescent="0.35">
      <c r="A2200" t="s">
        <v>294</v>
      </c>
      <c r="B2200">
        <v>6051714</v>
      </c>
      <c r="C2200" t="s">
        <v>129</v>
      </c>
      <c r="D2200" t="s">
        <v>781</v>
      </c>
      <c r="E2200" t="s">
        <v>310</v>
      </c>
      <c r="F2200" t="s">
        <v>439</v>
      </c>
      <c r="G2200" t="s">
        <v>425</v>
      </c>
      <c r="H2200">
        <v>45808</v>
      </c>
      <c r="I2200">
        <v>45808</v>
      </c>
      <c r="J2200" t="s">
        <v>856</v>
      </c>
      <c r="K2200">
        <v>1213130</v>
      </c>
      <c r="L2200" t="s">
        <v>295</v>
      </c>
      <c r="M2200">
        <v>44749</v>
      </c>
      <c r="N2200">
        <v>44749</v>
      </c>
      <c r="O2200">
        <v>10014618</v>
      </c>
      <c r="P2200" t="s">
        <v>294</v>
      </c>
      <c r="Q2200">
        <v>0</v>
      </c>
      <c r="R2200" t="s">
        <v>347</v>
      </c>
      <c r="S2200" t="s">
        <v>343</v>
      </c>
      <c r="T2200">
        <v>11016608</v>
      </c>
      <c r="U2200">
        <v>44519</v>
      </c>
      <c r="V2200">
        <v>45808</v>
      </c>
      <c r="W2200">
        <v>45777</v>
      </c>
      <c r="X2200">
        <v>0</v>
      </c>
      <c r="Y2200">
        <v>1290900</v>
      </c>
      <c r="Z2200" t="s">
        <v>1568</v>
      </c>
      <c r="AA2200" t="s">
        <v>245</v>
      </c>
      <c r="AB2200" t="s">
        <v>121</v>
      </c>
      <c r="AC2200" t="s">
        <v>255</v>
      </c>
      <c r="AD2200" t="s">
        <v>122</v>
      </c>
    </row>
    <row r="2201" spans="1:30" x14ac:dyDescent="0.35">
      <c r="A2201" t="s">
        <v>157</v>
      </c>
      <c r="B2201">
        <v>6051673</v>
      </c>
      <c r="C2201" t="s">
        <v>129</v>
      </c>
      <c r="D2201" t="s">
        <v>782</v>
      </c>
      <c r="E2201" t="s">
        <v>310</v>
      </c>
      <c r="F2201" t="s">
        <v>133</v>
      </c>
      <c r="G2201" t="s">
        <v>147</v>
      </c>
      <c r="H2201">
        <v>45809</v>
      </c>
      <c r="I2201">
        <v>45809</v>
      </c>
      <c r="J2201" t="s">
        <v>856</v>
      </c>
      <c r="K2201">
        <v>1215150</v>
      </c>
      <c r="L2201" t="s">
        <v>345</v>
      </c>
      <c r="O2201">
        <v>10014635</v>
      </c>
      <c r="P2201" t="s">
        <v>157</v>
      </c>
      <c r="Q2201">
        <v>0</v>
      </c>
      <c r="R2201" t="s">
        <v>347</v>
      </c>
      <c r="S2201" t="s">
        <v>343</v>
      </c>
      <c r="T2201">
        <v>11015094</v>
      </c>
      <c r="U2201">
        <v>44519</v>
      </c>
      <c r="V2201">
        <v>45809</v>
      </c>
      <c r="W2201">
        <v>45776</v>
      </c>
      <c r="X2201">
        <v>0</v>
      </c>
      <c r="Y2201">
        <v>1290900</v>
      </c>
      <c r="Z2201" t="s">
        <v>1568</v>
      </c>
      <c r="AA2201" t="s">
        <v>246</v>
      </c>
      <c r="AB2201" t="s">
        <v>121</v>
      </c>
      <c r="AC2201" t="s">
        <v>255</v>
      </c>
      <c r="AD2201" t="s">
        <v>141</v>
      </c>
    </row>
    <row r="2202" spans="1:30" x14ac:dyDescent="0.35">
      <c r="A2202" t="s">
        <v>288</v>
      </c>
      <c r="B2202">
        <v>6049315</v>
      </c>
      <c r="C2202" t="s">
        <v>123</v>
      </c>
      <c r="D2202" t="s">
        <v>783</v>
      </c>
      <c r="E2202" t="s">
        <v>310</v>
      </c>
      <c r="F2202" t="s">
        <v>133</v>
      </c>
      <c r="G2202" t="s">
        <v>147</v>
      </c>
      <c r="H2202">
        <v>45873</v>
      </c>
      <c r="I2202">
        <v>45873</v>
      </c>
      <c r="J2202" t="s">
        <v>856</v>
      </c>
      <c r="K2202">
        <v>1212120</v>
      </c>
      <c r="L2202" t="s">
        <v>289</v>
      </c>
      <c r="O2202">
        <v>10014653</v>
      </c>
      <c r="P2202" t="s">
        <v>288</v>
      </c>
      <c r="Q2202">
        <v>0</v>
      </c>
      <c r="R2202" t="s">
        <v>342</v>
      </c>
      <c r="S2202" t="s">
        <v>342</v>
      </c>
      <c r="T2202">
        <v>11011443</v>
      </c>
      <c r="U2202">
        <v>44511</v>
      </c>
      <c r="V2202">
        <v>45873</v>
      </c>
      <c r="W2202">
        <v>45835</v>
      </c>
      <c r="X2202">
        <v>0</v>
      </c>
      <c r="Y2202">
        <v>1290900</v>
      </c>
      <c r="Z2202" t="s">
        <v>1568</v>
      </c>
      <c r="AA2202" t="s">
        <v>247</v>
      </c>
      <c r="AB2202" t="s">
        <v>121</v>
      </c>
      <c r="AC2202" t="s">
        <v>255</v>
      </c>
      <c r="AD2202" t="s">
        <v>141</v>
      </c>
    </row>
    <row r="2203" spans="1:30" x14ac:dyDescent="0.35">
      <c r="A2203" t="s">
        <v>155</v>
      </c>
      <c r="B2203">
        <v>6044612</v>
      </c>
      <c r="C2203" t="s">
        <v>129</v>
      </c>
      <c r="D2203" t="s">
        <v>784</v>
      </c>
      <c r="E2203" t="s">
        <v>310</v>
      </c>
      <c r="F2203" t="s">
        <v>125</v>
      </c>
      <c r="G2203" t="s">
        <v>124</v>
      </c>
      <c r="H2203">
        <v>45839</v>
      </c>
      <c r="I2203">
        <v>45869</v>
      </c>
      <c r="J2203" t="s">
        <v>3476</v>
      </c>
      <c r="K2203">
        <v>2230130</v>
      </c>
      <c r="L2203" t="s">
        <v>276</v>
      </c>
      <c r="O2203">
        <v>10014647</v>
      </c>
      <c r="P2203" t="s">
        <v>155</v>
      </c>
      <c r="Q2203">
        <v>0</v>
      </c>
      <c r="R2203" t="s">
        <v>343</v>
      </c>
      <c r="S2203" t="s">
        <v>3901</v>
      </c>
      <c r="T2203">
        <v>11006224</v>
      </c>
      <c r="U2203">
        <v>44500</v>
      </c>
      <c r="V2203">
        <v>45839</v>
      </c>
      <c r="W2203">
        <v>45835</v>
      </c>
      <c r="X2203">
        <v>0</v>
      </c>
      <c r="Y2203">
        <v>1290900</v>
      </c>
      <c r="Z2203" t="s">
        <v>1568</v>
      </c>
      <c r="AA2203" t="s">
        <v>246</v>
      </c>
      <c r="AB2203" t="s">
        <v>121</v>
      </c>
      <c r="AC2203" t="s">
        <v>255</v>
      </c>
      <c r="AD2203" t="s">
        <v>122</v>
      </c>
    </row>
    <row r="2204" spans="1:30" x14ac:dyDescent="0.35">
      <c r="A2204" t="s">
        <v>216</v>
      </c>
      <c r="B2204">
        <v>6037783</v>
      </c>
      <c r="C2204" t="s">
        <v>129</v>
      </c>
      <c r="D2204" t="s">
        <v>785</v>
      </c>
      <c r="E2204" t="s">
        <v>310</v>
      </c>
      <c r="F2204" t="s">
        <v>133</v>
      </c>
      <c r="G2204" t="s">
        <v>225</v>
      </c>
      <c r="H2204">
        <v>45809</v>
      </c>
      <c r="I2204">
        <v>45838</v>
      </c>
      <c r="J2204" t="s">
        <v>856</v>
      </c>
      <c r="K2204">
        <v>1215154</v>
      </c>
      <c r="L2204" t="s">
        <v>282</v>
      </c>
      <c r="O2204">
        <v>10014642</v>
      </c>
      <c r="P2204" t="s">
        <v>216</v>
      </c>
      <c r="Q2204">
        <v>0</v>
      </c>
      <c r="R2204" t="s">
        <v>343</v>
      </c>
      <c r="S2204" t="s">
        <v>3901</v>
      </c>
      <c r="T2204">
        <v>10996918</v>
      </c>
      <c r="U2204">
        <v>44482</v>
      </c>
      <c r="V2204">
        <v>45809</v>
      </c>
      <c r="W2204">
        <v>45835</v>
      </c>
      <c r="X2204">
        <v>0</v>
      </c>
      <c r="Y2204">
        <v>1290900</v>
      </c>
      <c r="Z2204" t="s">
        <v>1568</v>
      </c>
      <c r="AA2204" t="s">
        <v>246</v>
      </c>
      <c r="AB2204" t="s">
        <v>121</v>
      </c>
      <c r="AC2204" t="s">
        <v>255</v>
      </c>
      <c r="AD2204" t="s">
        <v>141</v>
      </c>
    </row>
    <row r="2205" spans="1:30" x14ac:dyDescent="0.35">
      <c r="A2205" t="s">
        <v>286</v>
      </c>
      <c r="B2205">
        <v>6034275</v>
      </c>
      <c r="C2205" t="s">
        <v>123</v>
      </c>
      <c r="D2205" t="s">
        <v>786</v>
      </c>
      <c r="E2205" t="s">
        <v>251</v>
      </c>
      <c r="F2205" t="s">
        <v>125</v>
      </c>
      <c r="G2205" t="s">
        <v>192</v>
      </c>
      <c r="H2205">
        <v>45873</v>
      </c>
      <c r="I2205">
        <v>45873</v>
      </c>
      <c r="J2205" t="s">
        <v>856</v>
      </c>
      <c r="K2205">
        <v>1212120</v>
      </c>
      <c r="L2205" t="s">
        <v>287</v>
      </c>
      <c r="O2205">
        <v>10014655</v>
      </c>
      <c r="P2205" t="s">
        <v>286</v>
      </c>
      <c r="Q2205">
        <v>25529.439999999999</v>
      </c>
      <c r="R2205" t="s">
        <v>329</v>
      </c>
      <c r="S2205" t="s">
        <v>342</v>
      </c>
      <c r="T2205">
        <v>10999851</v>
      </c>
      <c r="U2205">
        <v>44473</v>
      </c>
      <c r="V2205">
        <v>45873</v>
      </c>
      <c r="W2205">
        <v>45835</v>
      </c>
      <c r="X2205">
        <v>25529.439999999999</v>
      </c>
      <c r="Y2205">
        <v>1290900</v>
      </c>
      <c r="Z2205" t="s">
        <v>1568</v>
      </c>
      <c r="AA2205" t="s">
        <v>247</v>
      </c>
      <c r="AB2205" t="s">
        <v>121</v>
      </c>
      <c r="AC2205" t="s">
        <v>255</v>
      </c>
      <c r="AD2205" t="s">
        <v>135</v>
      </c>
    </row>
    <row r="2206" spans="1:30" x14ac:dyDescent="0.35">
      <c r="A2206" t="s">
        <v>286</v>
      </c>
      <c r="B2206">
        <v>6033247</v>
      </c>
      <c r="C2206" t="s">
        <v>123</v>
      </c>
      <c r="D2206" t="s">
        <v>787</v>
      </c>
      <c r="E2206" t="s">
        <v>310</v>
      </c>
      <c r="F2206" t="s">
        <v>133</v>
      </c>
      <c r="G2206" t="s">
        <v>147</v>
      </c>
      <c r="H2206">
        <v>45873</v>
      </c>
      <c r="I2206">
        <v>45873</v>
      </c>
      <c r="J2206" t="s">
        <v>856</v>
      </c>
      <c r="K2206">
        <v>1212120</v>
      </c>
      <c r="L2206" t="s">
        <v>287</v>
      </c>
      <c r="O2206">
        <v>10014655</v>
      </c>
      <c r="P2206" t="s">
        <v>286</v>
      </c>
      <c r="Q2206">
        <v>0</v>
      </c>
      <c r="R2206" t="s">
        <v>342</v>
      </c>
      <c r="S2206" t="s">
        <v>342</v>
      </c>
      <c r="T2206">
        <v>10994428</v>
      </c>
      <c r="U2206">
        <v>44470</v>
      </c>
      <c r="V2206">
        <v>45873</v>
      </c>
      <c r="W2206">
        <v>45835</v>
      </c>
      <c r="X2206">
        <v>0</v>
      </c>
      <c r="Y2206">
        <v>1290900</v>
      </c>
      <c r="Z2206" t="s">
        <v>1568</v>
      </c>
      <c r="AA2206" t="s">
        <v>247</v>
      </c>
      <c r="AB2206" t="s">
        <v>121</v>
      </c>
      <c r="AC2206" t="s">
        <v>255</v>
      </c>
      <c r="AD2206" t="s">
        <v>141</v>
      </c>
    </row>
    <row r="2207" spans="1:30" x14ac:dyDescent="0.35">
      <c r="A2207" t="s">
        <v>286</v>
      </c>
      <c r="B2207">
        <v>6033240</v>
      </c>
      <c r="C2207" t="s">
        <v>123</v>
      </c>
      <c r="D2207" t="s">
        <v>788</v>
      </c>
      <c r="E2207" t="s">
        <v>310</v>
      </c>
      <c r="F2207" t="s">
        <v>133</v>
      </c>
      <c r="G2207" t="s">
        <v>147</v>
      </c>
      <c r="H2207">
        <v>45873</v>
      </c>
      <c r="I2207">
        <v>45873</v>
      </c>
      <c r="J2207" t="s">
        <v>856</v>
      </c>
      <c r="K2207">
        <v>1212120</v>
      </c>
      <c r="L2207" t="s">
        <v>287</v>
      </c>
      <c r="O2207">
        <v>10014655</v>
      </c>
      <c r="P2207" t="s">
        <v>286</v>
      </c>
      <c r="Q2207">
        <v>0</v>
      </c>
      <c r="R2207" t="s">
        <v>342</v>
      </c>
      <c r="S2207" t="s">
        <v>342</v>
      </c>
      <c r="T2207">
        <v>10994431</v>
      </c>
      <c r="U2207">
        <v>44470</v>
      </c>
      <c r="V2207">
        <v>45873</v>
      </c>
      <c r="W2207">
        <v>45835</v>
      </c>
      <c r="X2207">
        <v>0</v>
      </c>
      <c r="Y2207">
        <v>1290900</v>
      </c>
      <c r="Z2207" t="s">
        <v>1568</v>
      </c>
      <c r="AA2207" t="s">
        <v>247</v>
      </c>
      <c r="AB2207" t="s">
        <v>121</v>
      </c>
      <c r="AC2207" t="s">
        <v>255</v>
      </c>
      <c r="AD2207" t="s">
        <v>141</v>
      </c>
    </row>
    <row r="2208" spans="1:30" x14ac:dyDescent="0.35">
      <c r="A2208" t="s">
        <v>286</v>
      </c>
      <c r="B2208">
        <v>6033172</v>
      </c>
      <c r="C2208" t="s">
        <v>123</v>
      </c>
      <c r="D2208" t="s">
        <v>789</v>
      </c>
      <c r="E2208" t="s">
        <v>310</v>
      </c>
      <c r="F2208" t="s">
        <v>133</v>
      </c>
      <c r="G2208" t="s">
        <v>147</v>
      </c>
      <c r="H2208">
        <v>45873</v>
      </c>
      <c r="I2208">
        <v>45873</v>
      </c>
      <c r="J2208" t="s">
        <v>856</v>
      </c>
      <c r="K2208">
        <v>1212120</v>
      </c>
      <c r="L2208" t="s">
        <v>287</v>
      </c>
      <c r="O2208">
        <v>10014655</v>
      </c>
      <c r="P2208" t="s">
        <v>286</v>
      </c>
      <c r="Q2208">
        <v>0</v>
      </c>
      <c r="R2208" t="s">
        <v>342</v>
      </c>
      <c r="S2208" t="s">
        <v>342</v>
      </c>
      <c r="T2208">
        <v>10994434</v>
      </c>
      <c r="U2208">
        <v>44470</v>
      </c>
      <c r="V2208">
        <v>45873</v>
      </c>
      <c r="W2208">
        <v>45835</v>
      </c>
      <c r="X2208">
        <v>0</v>
      </c>
      <c r="Y2208">
        <v>1290900</v>
      </c>
      <c r="Z2208" t="s">
        <v>1568</v>
      </c>
      <c r="AA2208" t="s">
        <v>247</v>
      </c>
      <c r="AB2208" t="s">
        <v>121</v>
      </c>
      <c r="AC2208" t="s">
        <v>255</v>
      </c>
      <c r="AD2208" t="s">
        <v>141</v>
      </c>
    </row>
    <row r="2209" spans="1:30" x14ac:dyDescent="0.35">
      <c r="A2209" t="s">
        <v>286</v>
      </c>
      <c r="B2209">
        <v>6033164</v>
      </c>
      <c r="C2209" t="s">
        <v>123</v>
      </c>
      <c r="D2209" t="s">
        <v>790</v>
      </c>
      <c r="E2209" t="s">
        <v>310</v>
      </c>
      <c r="F2209" t="s">
        <v>133</v>
      </c>
      <c r="G2209" t="s">
        <v>147</v>
      </c>
      <c r="H2209">
        <v>45873</v>
      </c>
      <c r="I2209">
        <v>45873</v>
      </c>
      <c r="J2209" t="s">
        <v>856</v>
      </c>
      <c r="K2209">
        <v>1212120</v>
      </c>
      <c r="L2209" t="s">
        <v>287</v>
      </c>
      <c r="O2209">
        <v>10014655</v>
      </c>
      <c r="P2209" t="s">
        <v>286</v>
      </c>
      <c r="Q2209">
        <v>0</v>
      </c>
      <c r="R2209" t="s">
        <v>342</v>
      </c>
      <c r="S2209" t="s">
        <v>342</v>
      </c>
      <c r="T2209">
        <v>10994435</v>
      </c>
      <c r="U2209">
        <v>44470</v>
      </c>
      <c r="V2209">
        <v>45873</v>
      </c>
      <c r="W2209">
        <v>45835</v>
      </c>
      <c r="X2209">
        <v>0</v>
      </c>
      <c r="Y2209">
        <v>1290900</v>
      </c>
      <c r="Z2209" t="s">
        <v>1568</v>
      </c>
      <c r="AA2209" t="s">
        <v>247</v>
      </c>
      <c r="AB2209" t="s">
        <v>121</v>
      </c>
      <c r="AC2209" t="s">
        <v>255</v>
      </c>
      <c r="AD2209" t="s">
        <v>141</v>
      </c>
    </row>
    <row r="2210" spans="1:30" x14ac:dyDescent="0.35">
      <c r="A2210" t="s">
        <v>286</v>
      </c>
      <c r="B2210">
        <v>6017529</v>
      </c>
      <c r="C2210" t="s">
        <v>123</v>
      </c>
      <c r="D2210" t="s">
        <v>791</v>
      </c>
      <c r="E2210" t="s">
        <v>310</v>
      </c>
      <c r="F2210" t="s">
        <v>133</v>
      </c>
      <c r="G2210" t="s">
        <v>147</v>
      </c>
      <c r="H2210">
        <v>45873</v>
      </c>
      <c r="I2210">
        <v>45873</v>
      </c>
      <c r="J2210" t="s">
        <v>856</v>
      </c>
      <c r="K2210">
        <v>1212120</v>
      </c>
      <c r="L2210" t="s">
        <v>287</v>
      </c>
      <c r="O2210">
        <v>10014655</v>
      </c>
      <c r="P2210" t="s">
        <v>286</v>
      </c>
      <c r="Q2210">
        <v>0</v>
      </c>
      <c r="R2210" t="s">
        <v>342</v>
      </c>
      <c r="S2210" t="s">
        <v>342</v>
      </c>
      <c r="T2210">
        <v>10980248</v>
      </c>
      <c r="U2210">
        <v>44427</v>
      </c>
      <c r="V2210">
        <v>45873</v>
      </c>
      <c r="W2210">
        <v>45835</v>
      </c>
      <c r="X2210">
        <v>0</v>
      </c>
      <c r="Y2210">
        <v>1290900</v>
      </c>
      <c r="Z2210" t="s">
        <v>1568</v>
      </c>
      <c r="AA2210" t="s">
        <v>247</v>
      </c>
      <c r="AB2210" t="s">
        <v>121</v>
      </c>
      <c r="AC2210" t="s">
        <v>255</v>
      </c>
      <c r="AD2210" t="s">
        <v>141</v>
      </c>
    </row>
    <row r="2211" spans="1:30" x14ac:dyDescent="0.35">
      <c r="A2211" t="s">
        <v>286</v>
      </c>
      <c r="B2211">
        <v>6017462</v>
      </c>
      <c r="C2211" t="s">
        <v>123</v>
      </c>
      <c r="D2211" t="s">
        <v>792</v>
      </c>
      <c r="E2211" t="s">
        <v>310</v>
      </c>
      <c r="F2211" t="s">
        <v>125</v>
      </c>
      <c r="G2211" t="s">
        <v>192</v>
      </c>
      <c r="H2211">
        <v>45873</v>
      </c>
      <c r="I2211">
        <v>45873</v>
      </c>
      <c r="J2211" t="s">
        <v>856</v>
      </c>
      <c r="K2211">
        <v>1212120</v>
      </c>
      <c r="L2211" t="s">
        <v>287</v>
      </c>
      <c r="O2211">
        <v>10014655</v>
      </c>
      <c r="P2211" t="s">
        <v>286</v>
      </c>
      <c r="Q2211">
        <v>3611.01</v>
      </c>
      <c r="R2211" t="s">
        <v>342</v>
      </c>
      <c r="S2211" t="s">
        <v>342</v>
      </c>
      <c r="T2211">
        <v>10980214</v>
      </c>
      <c r="U2211">
        <v>44426</v>
      </c>
      <c r="V2211">
        <v>45873</v>
      </c>
      <c r="W2211">
        <v>45835</v>
      </c>
      <c r="X2211">
        <v>3611.01</v>
      </c>
      <c r="Y2211">
        <v>1290900</v>
      </c>
      <c r="Z2211" t="s">
        <v>1568</v>
      </c>
      <c r="AA2211" t="s">
        <v>247</v>
      </c>
      <c r="AB2211" t="s">
        <v>121</v>
      </c>
      <c r="AC2211" t="s">
        <v>255</v>
      </c>
      <c r="AD2211" t="s">
        <v>135</v>
      </c>
    </row>
    <row r="2212" spans="1:30" x14ac:dyDescent="0.35">
      <c r="A2212" t="s">
        <v>286</v>
      </c>
      <c r="B2212">
        <v>6017453</v>
      </c>
      <c r="C2212" t="s">
        <v>123</v>
      </c>
      <c r="D2212" t="s">
        <v>793</v>
      </c>
      <c r="E2212" t="s">
        <v>310</v>
      </c>
      <c r="F2212" t="s">
        <v>133</v>
      </c>
      <c r="G2212" t="s">
        <v>147</v>
      </c>
      <c r="H2212">
        <v>45873</v>
      </c>
      <c r="I2212">
        <v>45873</v>
      </c>
      <c r="J2212" t="s">
        <v>856</v>
      </c>
      <c r="K2212">
        <v>1212120</v>
      </c>
      <c r="L2212" t="s">
        <v>287</v>
      </c>
      <c r="O2212">
        <v>10014655</v>
      </c>
      <c r="P2212" t="s">
        <v>286</v>
      </c>
      <c r="Q2212">
        <v>0</v>
      </c>
      <c r="R2212" t="s">
        <v>342</v>
      </c>
      <c r="S2212" t="s">
        <v>342</v>
      </c>
      <c r="T2212">
        <v>10980204</v>
      </c>
      <c r="U2212">
        <v>44426</v>
      </c>
      <c r="V2212">
        <v>45873</v>
      </c>
      <c r="W2212">
        <v>45835</v>
      </c>
      <c r="X2212">
        <v>0</v>
      </c>
      <c r="Y2212">
        <v>1290900</v>
      </c>
      <c r="Z2212" t="s">
        <v>1568</v>
      </c>
      <c r="AA2212" t="s">
        <v>247</v>
      </c>
      <c r="AB2212" t="s">
        <v>121</v>
      </c>
      <c r="AC2212" t="s">
        <v>255</v>
      </c>
      <c r="AD2212" t="s">
        <v>141</v>
      </c>
    </row>
    <row r="2213" spans="1:30" x14ac:dyDescent="0.35">
      <c r="A2213" t="s">
        <v>160</v>
      </c>
      <c r="B2213">
        <v>6016093</v>
      </c>
      <c r="C2213" t="s">
        <v>129</v>
      </c>
      <c r="D2213" t="s">
        <v>794</v>
      </c>
      <c r="E2213" t="s">
        <v>310</v>
      </c>
      <c r="F2213" t="s">
        <v>125</v>
      </c>
      <c r="G2213" t="s">
        <v>867</v>
      </c>
      <c r="H2213">
        <v>45873</v>
      </c>
      <c r="I2213">
        <v>45873</v>
      </c>
      <c r="J2213" t="s">
        <v>856</v>
      </c>
      <c r="K2213">
        <v>1212121</v>
      </c>
      <c r="L2213" t="s">
        <v>346</v>
      </c>
      <c r="M2213">
        <v>44473</v>
      </c>
      <c r="O2213">
        <v>10014598</v>
      </c>
      <c r="P2213" t="s">
        <v>160</v>
      </c>
      <c r="Q2213">
        <v>610.98</v>
      </c>
      <c r="R2213" t="s">
        <v>342</v>
      </c>
      <c r="S2213" t="s">
        <v>342</v>
      </c>
      <c r="T2213">
        <v>10980271</v>
      </c>
      <c r="U2213">
        <v>44423</v>
      </c>
      <c r="V2213">
        <v>45873</v>
      </c>
      <c r="W2213">
        <v>45835</v>
      </c>
      <c r="X2213">
        <v>610.98</v>
      </c>
      <c r="Y2213">
        <v>1290900</v>
      </c>
      <c r="Z2213" t="s">
        <v>1568</v>
      </c>
      <c r="AA2213" t="s">
        <v>247</v>
      </c>
      <c r="AB2213" t="s">
        <v>121</v>
      </c>
      <c r="AC2213" t="s">
        <v>255</v>
      </c>
      <c r="AD2213" t="s">
        <v>141</v>
      </c>
    </row>
    <row r="2214" spans="1:30" x14ac:dyDescent="0.35">
      <c r="A2214" t="s">
        <v>286</v>
      </c>
      <c r="B2214">
        <v>6010870</v>
      </c>
      <c r="C2214" t="s">
        <v>123</v>
      </c>
      <c r="D2214" t="s">
        <v>795</v>
      </c>
      <c r="E2214" t="s">
        <v>310</v>
      </c>
      <c r="F2214" t="s">
        <v>133</v>
      </c>
      <c r="G2214" t="s">
        <v>147</v>
      </c>
      <c r="H2214">
        <v>45873</v>
      </c>
      <c r="I2214">
        <v>45873</v>
      </c>
      <c r="J2214" t="s">
        <v>856</v>
      </c>
      <c r="K2214">
        <v>1212120</v>
      </c>
      <c r="L2214" t="s">
        <v>287</v>
      </c>
      <c r="O2214">
        <v>10014655</v>
      </c>
      <c r="P2214" t="s">
        <v>286</v>
      </c>
      <c r="Q2214">
        <v>0</v>
      </c>
      <c r="R2214" t="s">
        <v>342</v>
      </c>
      <c r="S2214" t="s">
        <v>342</v>
      </c>
      <c r="T2214">
        <v>10970661</v>
      </c>
      <c r="U2214">
        <v>44406</v>
      </c>
      <c r="V2214">
        <v>45873</v>
      </c>
      <c r="W2214">
        <v>45835</v>
      </c>
      <c r="X2214">
        <v>0</v>
      </c>
      <c r="Y2214">
        <v>1290900</v>
      </c>
      <c r="Z2214" t="s">
        <v>1568</v>
      </c>
      <c r="AA2214" t="s">
        <v>247</v>
      </c>
      <c r="AB2214" t="s">
        <v>121</v>
      </c>
      <c r="AC2214" t="s">
        <v>255</v>
      </c>
      <c r="AD2214" t="s">
        <v>141</v>
      </c>
    </row>
    <row r="2215" spans="1:30" x14ac:dyDescent="0.35">
      <c r="A2215" t="s">
        <v>224</v>
      </c>
      <c r="B2215">
        <v>6008200</v>
      </c>
      <c r="C2215" t="s">
        <v>129</v>
      </c>
      <c r="D2215" t="s">
        <v>796</v>
      </c>
      <c r="E2215" t="s">
        <v>310</v>
      </c>
      <c r="F2215" t="s">
        <v>125</v>
      </c>
      <c r="G2215" t="s">
        <v>797</v>
      </c>
      <c r="H2215">
        <v>45809</v>
      </c>
      <c r="I2215">
        <v>45838</v>
      </c>
      <c r="J2215" t="s">
        <v>3478</v>
      </c>
      <c r="K2215">
        <v>1213130</v>
      </c>
      <c r="L2215" t="s">
        <v>389</v>
      </c>
      <c r="M2215">
        <v>44598</v>
      </c>
      <c r="O2215">
        <v>10014612</v>
      </c>
      <c r="P2215" t="s">
        <v>224</v>
      </c>
      <c r="Q2215">
        <v>364985.31</v>
      </c>
      <c r="R2215" t="s">
        <v>343</v>
      </c>
      <c r="S2215" t="s">
        <v>3891</v>
      </c>
      <c r="T2215">
        <v>10971194</v>
      </c>
      <c r="U2215">
        <v>44398</v>
      </c>
      <c r="V2215">
        <v>45809</v>
      </c>
      <c r="W2215">
        <v>45807</v>
      </c>
      <c r="X2215">
        <v>364985.31</v>
      </c>
      <c r="Y2215">
        <v>1290900</v>
      </c>
      <c r="Z2215" t="s">
        <v>1568</v>
      </c>
      <c r="AA2215" t="s">
        <v>245</v>
      </c>
      <c r="AB2215" t="s">
        <v>121</v>
      </c>
      <c r="AC2215" t="s">
        <v>255</v>
      </c>
      <c r="AD2215" t="s">
        <v>141</v>
      </c>
    </row>
    <row r="2216" spans="1:30" x14ac:dyDescent="0.35">
      <c r="A2216" t="s">
        <v>286</v>
      </c>
      <c r="B2216">
        <v>6007377</v>
      </c>
      <c r="C2216" t="s">
        <v>123</v>
      </c>
      <c r="D2216" t="s">
        <v>798</v>
      </c>
      <c r="E2216" t="s">
        <v>310</v>
      </c>
      <c r="F2216" t="s">
        <v>133</v>
      </c>
      <c r="G2216" t="s">
        <v>147</v>
      </c>
      <c r="H2216">
        <v>45873</v>
      </c>
      <c r="I2216">
        <v>45873</v>
      </c>
      <c r="J2216" t="s">
        <v>856</v>
      </c>
      <c r="K2216">
        <v>1212120</v>
      </c>
      <c r="L2216" t="s">
        <v>287</v>
      </c>
      <c r="O2216">
        <v>10014655</v>
      </c>
      <c r="P2216" t="s">
        <v>286</v>
      </c>
      <c r="Q2216">
        <v>0</v>
      </c>
      <c r="R2216" t="s">
        <v>353</v>
      </c>
      <c r="S2216" t="s">
        <v>342</v>
      </c>
      <c r="T2216">
        <v>10970684</v>
      </c>
      <c r="U2216">
        <v>44396</v>
      </c>
      <c r="V2216">
        <v>45873</v>
      </c>
      <c r="W2216">
        <v>45835</v>
      </c>
      <c r="X2216">
        <v>0</v>
      </c>
      <c r="Y2216">
        <v>1290900</v>
      </c>
      <c r="Z2216" t="s">
        <v>1568</v>
      </c>
      <c r="AA2216" t="s">
        <v>247</v>
      </c>
      <c r="AB2216" t="s">
        <v>121</v>
      </c>
      <c r="AC2216" t="s">
        <v>255</v>
      </c>
      <c r="AD2216" t="s">
        <v>141</v>
      </c>
    </row>
    <row r="2217" spans="1:30" x14ac:dyDescent="0.35">
      <c r="A2217" t="s">
        <v>286</v>
      </c>
      <c r="B2217">
        <v>6007376</v>
      </c>
      <c r="C2217" t="s">
        <v>123</v>
      </c>
      <c r="D2217" t="s">
        <v>799</v>
      </c>
      <c r="E2217" t="s">
        <v>310</v>
      </c>
      <c r="F2217" t="s">
        <v>133</v>
      </c>
      <c r="G2217" t="s">
        <v>147</v>
      </c>
      <c r="H2217">
        <v>45873</v>
      </c>
      <c r="I2217">
        <v>45873</v>
      </c>
      <c r="J2217" t="s">
        <v>856</v>
      </c>
      <c r="K2217">
        <v>1212120</v>
      </c>
      <c r="L2217" t="s">
        <v>287</v>
      </c>
      <c r="O2217">
        <v>10014655</v>
      </c>
      <c r="P2217" t="s">
        <v>286</v>
      </c>
      <c r="Q2217">
        <v>0</v>
      </c>
      <c r="R2217" t="s">
        <v>353</v>
      </c>
      <c r="S2217" t="s">
        <v>342</v>
      </c>
      <c r="T2217">
        <v>10970686</v>
      </c>
      <c r="U2217">
        <v>44396</v>
      </c>
      <c r="V2217">
        <v>45873</v>
      </c>
      <c r="W2217">
        <v>45835</v>
      </c>
      <c r="X2217">
        <v>0</v>
      </c>
      <c r="Y2217">
        <v>1290900</v>
      </c>
      <c r="Z2217" t="s">
        <v>1568</v>
      </c>
      <c r="AA2217" t="s">
        <v>247</v>
      </c>
      <c r="AB2217" t="s">
        <v>121</v>
      </c>
      <c r="AC2217" t="s">
        <v>255</v>
      </c>
      <c r="AD2217" t="s">
        <v>141</v>
      </c>
    </row>
    <row r="2218" spans="1:30" x14ac:dyDescent="0.35">
      <c r="A2218" t="s">
        <v>286</v>
      </c>
      <c r="B2218">
        <v>6007375</v>
      </c>
      <c r="C2218" t="s">
        <v>123</v>
      </c>
      <c r="D2218" t="s">
        <v>5632</v>
      </c>
      <c r="E2218" t="s">
        <v>310</v>
      </c>
      <c r="F2218" t="s">
        <v>133</v>
      </c>
      <c r="G2218" t="s">
        <v>147</v>
      </c>
      <c r="H2218">
        <v>45873</v>
      </c>
      <c r="I2218">
        <v>45873</v>
      </c>
      <c r="J2218" t="s">
        <v>856</v>
      </c>
      <c r="K2218">
        <v>1212120</v>
      </c>
      <c r="L2218" t="s">
        <v>287</v>
      </c>
      <c r="O2218">
        <v>10014655</v>
      </c>
      <c r="P2218" t="s">
        <v>286</v>
      </c>
      <c r="Q2218">
        <v>0</v>
      </c>
      <c r="R2218" t="s">
        <v>353</v>
      </c>
      <c r="S2218" t="s">
        <v>342</v>
      </c>
      <c r="T2218">
        <v>10970687</v>
      </c>
      <c r="U2218">
        <v>44396</v>
      </c>
      <c r="V2218">
        <v>45873</v>
      </c>
      <c r="W2218">
        <v>45835</v>
      </c>
      <c r="X2218">
        <v>0</v>
      </c>
      <c r="Y2218">
        <v>1290900</v>
      </c>
      <c r="Z2218" t="s">
        <v>1568</v>
      </c>
      <c r="AA2218" t="s">
        <v>247</v>
      </c>
      <c r="AB2218" t="s">
        <v>121</v>
      </c>
      <c r="AC2218" t="s">
        <v>255</v>
      </c>
      <c r="AD2218" t="s">
        <v>141</v>
      </c>
    </row>
    <row r="2219" spans="1:30" x14ac:dyDescent="0.35">
      <c r="A2219" t="s">
        <v>218</v>
      </c>
      <c r="B2219">
        <v>6007081</v>
      </c>
      <c r="C2219" t="s">
        <v>129</v>
      </c>
      <c r="D2219" t="s">
        <v>800</v>
      </c>
      <c r="E2219" t="s">
        <v>310</v>
      </c>
      <c r="F2219" t="s">
        <v>439</v>
      </c>
      <c r="G2219" t="s">
        <v>405</v>
      </c>
      <c r="H2219">
        <v>45839</v>
      </c>
      <c r="I2219">
        <v>45869</v>
      </c>
      <c r="J2219" t="s">
        <v>3476</v>
      </c>
      <c r="K2219">
        <v>1215150</v>
      </c>
      <c r="L2219" t="s">
        <v>279</v>
      </c>
      <c r="M2219">
        <v>45266</v>
      </c>
      <c r="N2219">
        <v>45266</v>
      </c>
      <c r="O2219">
        <v>10014633</v>
      </c>
      <c r="P2219" t="s">
        <v>218</v>
      </c>
      <c r="Q2219">
        <v>154910.75</v>
      </c>
      <c r="R2219" t="s">
        <v>343</v>
      </c>
      <c r="S2219" t="s">
        <v>3901</v>
      </c>
      <c r="T2219">
        <v>10969655</v>
      </c>
      <c r="U2219">
        <v>44395</v>
      </c>
      <c r="V2219">
        <v>45839</v>
      </c>
      <c r="W2219">
        <v>45835</v>
      </c>
      <c r="X2219">
        <v>154910.75</v>
      </c>
      <c r="Y2219">
        <v>1290900</v>
      </c>
      <c r="Z2219" t="s">
        <v>1568</v>
      </c>
      <c r="AA2219" t="s">
        <v>246</v>
      </c>
      <c r="AB2219" t="s">
        <v>121</v>
      </c>
      <c r="AC2219" t="s">
        <v>255</v>
      </c>
      <c r="AD2219" t="s">
        <v>135</v>
      </c>
    </row>
    <row r="2220" spans="1:30" x14ac:dyDescent="0.35">
      <c r="A2220" t="s">
        <v>801</v>
      </c>
      <c r="B2220">
        <v>5990528</v>
      </c>
      <c r="C2220" t="s">
        <v>129</v>
      </c>
      <c r="D2220" t="s">
        <v>802</v>
      </c>
      <c r="E2220" t="s">
        <v>310</v>
      </c>
      <c r="F2220" t="s">
        <v>803</v>
      </c>
      <c r="G2220" t="s">
        <v>226</v>
      </c>
      <c r="H2220">
        <v>45809</v>
      </c>
      <c r="I2220">
        <v>45809</v>
      </c>
      <c r="J2220" t="s">
        <v>856</v>
      </c>
      <c r="K2220">
        <v>1291900</v>
      </c>
      <c r="L2220" t="s">
        <v>804</v>
      </c>
      <c r="O2220">
        <v>10017172</v>
      </c>
      <c r="P2220" t="s">
        <v>805</v>
      </c>
      <c r="Q2220">
        <v>0</v>
      </c>
      <c r="R2220" t="s">
        <v>740</v>
      </c>
      <c r="S2220" t="s">
        <v>347</v>
      </c>
      <c r="T2220">
        <v>10953785</v>
      </c>
      <c r="U2220">
        <v>44337</v>
      </c>
      <c r="V2220">
        <v>45809</v>
      </c>
      <c r="W2220">
        <v>45805</v>
      </c>
      <c r="X2220">
        <v>0</v>
      </c>
      <c r="Y2220">
        <v>1290900</v>
      </c>
      <c r="Z2220" t="s">
        <v>1568</v>
      </c>
      <c r="AA2220" t="s">
        <v>249</v>
      </c>
      <c r="AB2220" t="s">
        <v>121</v>
      </c>
      <c r="AC2220" t="s">
        <v>255</v>
      </c>
      <c r="AD2220" t="s">
        <v>189</v>
      </c>
    </row>
    <row r="2221" spans="1:30" x14ac:dyDescent="0.35">
      <c r="A2221" t="s">
        <v>288</v>
      </c>
      <c r="B2221">
        <v>5987101</v>
      </c>
      <c r="C2221" t="s">
        <v>123</v>
      </c>
      <c r="D2221" t="s">
        <v>806</v>
      </c>
      <c r="E2221" t="s">
        <v>310</v>
      </c>
      <c r="F2221" t="s">
        <v>133</v>
      </c>
      <c r="G2221" t="s">
        <v>147</v>
      </c>
      <c r="H2221">
        <v>45873</v>
      </c>
      <c r="I2221">
        <v>45873</v>
      </c>
      <c r="J2221" t="s">
        <v>856</v>
      </c>
      <c r="K2221">
        <v>1212120</v>
      </c>
      <c r="L2221" t="s">
        <v>289</v>
      </c>
      <c r="O2221">
        <v>10014653</v>
      </c>
      <c r="P2221" t="s">
        <v>288</v>
      </c>
      <c r="Q2221">
        <v>0</v>
      </c>
      <c r="R2221" t="s">
        <v>353</v>
      </c>
      <c r="S2221" t="s">
        <v>342</v>
      </c>
      <c r="T2221">
        <v>10950067</v>
      </c>
      <c r="U2221">
        <v>44326</v>
      </c>
      <c r="V2221">
        <v>45873</v>
      </c>
      <c r="W2221">
        <v>45835</v>
      </c>
      <c r="X2221">
        <v>0</v>
      </c>
      <c r="Y2221">
        <v>1290900</v>
      </c>
      <c r="Z2221" t="s">
        <v>1568</v>
      </c>
      <c r="AA2221" t="s">
        <v>247</v>
      </c>
      <c r="AB2221" t="s">
        <v>121</v>
      </c>
      <c r="AC2221" t="s">
        <v>255</v>
      </c>
      <c r="AD2221" t="s">
        <v>141</v>
      </c>
    </row>
    <row r="2222" spans="1:30" x14ac:dyDescent="0.35">
      <c r="A2222" t="s">
        <v>148</v>
      </c>
      <c r="B2222">
        <v>5983654</v>
      </c>
      <c r="C2222" t="s">
        <v>129</v>
      </c>
      <c r="D2222" t="s">
        <v>807</v>
      </c>
      <c r="E2222" t="s">
        <v>310</v>
      </c>
      <c r="F2222" t="s">
        <v>125</v>
      </c>
      <c r="G2222" t="s">
        <v>808</v>
      </c>
      <c r="H2222">
        <v>45839</v>
      </c>
      <c r="I2222">
        <v>45869</v>
      </c>
      <c r="J2222" t="s">
        <v>3476</v>
      </c>
      <c r="K2222">
        <v>1213130</v>
      </c>
      <c r="L2222" t="s">
        <v>297</v>
      </c>
      <c r="O2222">
        <v>10014617</v>
      </c>
      <c r="P2222" t="s">
        <v>148</v>
      </c>
      <c r="Q2222">
        <v>18216.650000000001</v>
      </c>
      <c r="R2222" t="s">
        <v>343</v>
      </c>
      <c r="S2222" t="s">
        <v>3901</v>
      </c>
      <c r="T2222">
        <v>10946513</v>
      </c>
      <c r="U2222">
        <v>44314</v>
      </c>
      <c r="V2222">
        <v>45839</v>
      </c>
      <c r="W2222">
        <v>45835</v>
      </c>
      <c r="X2222">
        <v>18216.650000000001</v>
      </c>
      <c r="Y2222">
        <v>1290900</v>
      </c>
      <c r="Z2222" t="s">
        <v>1568</v>
      </c>
      <c r="AA2222" t="s">
        <v>245</v>
      </c>
      <c r="AB2222" t="s">
        <v>121</v>
      </c>
      <c r="AC2222" t="s">
        <v>255</v>
      </c>
      <c r="AD2222" t="s">
        <v>135</v>
      </c>
    </row>
    <row r="2223" spans="1:30" x14ac:dyDescent="0.35">
      <c r="A2223" t="s">
        <v>288</v>
      </c>
      <c r="B2223">
        <v>5983070</v>
      </c>
      <c r="C2223" t="s">
        <v>123</v>
      </c>
      <c r="D2223" t="s">
        <v>809</v>
      </c>
      <c r="E2223" t="s">
        <v>310</v>
      </c>
      <c r="F2223" t="s">
        <v>133</v>
      </c>
      <c r="G2223" t="s">
        <v>147</v>
      </c>
      <c r="H2223">
        <v>45873</v>
      </c>
      <c r="I2223">
        <v>45873</v>
      </c>
      <c r="J2223" t="s">
        <v>856</v>
      </c>
      <c r="K2223">
        <v>1212120</v>
      </c>
      <c r="L2223" t="s">
        <v>289</v>
      </c>
      <c r="O2223">
        <v>10014653</v>
      </c>
      <c r="P2223" t="s">
        <v>288</v>
      </c>
      <c r="Q2223">
        <v>0</v>
      </c>
      <c r="R2223" t="s">
        <v>353</v>
      </c>
      <c r="S2223" t="s">
        <v>342</v>
      </c>
      <c r="T2223">
        <v>10945709</v>
      </c>
      <c r="U2223">
        <v>44312</v>
      </c>
      <c r="V2223">
        <v>45873</v>
      </c>
      <c r="W2223">
        <v>45835</v>
      </c>
      <c r="X2223">
        <v>0</v>
      </c>
      <c r="Y2223">
        <v>1290900</v>
      </c>
      <c r="Z2223" t="s">
        <v>1568</v>
      </c>
      <c r="AA2223" t="s">
        <v>247</v>
      </c>
      <c r="AB2223" t="s">
        <v>121</v>
      </c>
      <c r="AC2223" t="s">
        <v>255</v>
      </c>
      <c r="AD2223" t="s">
        <v>141</v>
      </c>
    </row>
    <row r="2224" spans="1:30" x14ac:dyDescent="0.35">
      <c r="A2224" t="s">
        <v>230</v>
      </c>
      <c r="B2224">
        <v>5977771</v>
      </c>
      <c r="C2224" t="s">
        <v>129</v>
      </c>
      <c r="D2224" t="s">
        <v>810</v>
      </c>
      <c r="E2224" t="s">
        <v>310</v>
      </c>
      <c r="F2224" t="s">
        <v>803</v>
      </c>
      <c r="G2224" t="s">
        <v>226</v>
      </c>
      <c r="H2224">
        <v>45809</v>
      </c>
      <c r="I2224">
        <v>45809</v>
      </c>
      <c r="K2224">
        <v>1215150</v>
      </c>
      <c r="L2224" t="s">
        <v>277</v>
      </c>
      <c r="O2224">
        <v>10014636</v>
      </c>
      <c r="P2224" t="s">
        <v>230</v>
      </c>
      <c r="Q2224">
        <v>0</v>
      </c>
      <c r="R2224" t="s">
        <v>347</v>
      </c>
      <c r="S2224" t="s">
        <v>343</v>
      </c>
      <c r="T2224">
        <v>10940703</v>
      </c>
      <c r="U2224">
        <v>44292</v>
      </c>
      <c r="V2224">
        <v>45809</v>
      </c>
      <c r="W2224">
        <v>45776</v>
      </c>
      <c r="X2224">
        <v>0</v>
      </c>
      <c r="Y2224">
        <v>1290900</v>
      </c>
      <c r="Z2224" t="s">
        <v>1568</v>
      </c>
      <c r="AA2224" t="s">
        <v>246</v>
      </c>
      <c r="AB2224" t="s">
        <v>121</v>
      </c>
      <c r="AC2224" t="s">
        <v>255</v>
      </c>
      <c r="AD2224" t="s">
        <v>189</v>
      </c>
    </row>
    <row r="2225" spans="1:30" x14ac:dyDescent="0.35">
      <c r="A2225" t="s">
        <v>144</v>
      </c>
      <c r="B2225">
        <v>5967767</v>
      </c>
      <c r="C2225" t="s">
        <v>138</v>
      </c>
      <c r="D2225" t="s">
        <v>811</v>
      </c>
      <c r="E2225" t="s">
        <v>310</v>
      </c>
      <c r="F2225" t="s">
        <v>125</v>
      </c>
      <c r="G2225" t="s">
        <v>142</v>
      </c>
      <c r="H2225">
        <v>45809</v>
      </c>
      <c r="I2225">
        <v>45809</v>
      </c>
      <c r="J2225" t="s">
        <v>856</v>
      </c>
      <c r="K2225">
        <v>1216100</v>
      </c>
      <c r="L2225" t="s">
        <v>393</v>
      </c>
      <c r="O2225">
        <v>10014649</v>
      </c>
      <c r="P2225" t="s">
        <v>144</v>
      </c>
      <c r="Q2225">
        <v>0</v>
      </c>
      <c r="R2225" t="s">
        <v>329</v>
      </c>
      <c r="S2225" t="s">
        <v>347</v>
      </c>
      <c r="T2225">
        <v>10930317</v>
      </c>
      <c r="U2225">
        <v>44253</v>
      </c>
      <c r="V2225">
        <v>45809</v>
      </c>
      <c r="W2225">
        <v>45805</v>
      </c>
      <c r="X2225">
        <v>0</v>
      </c>
      <c r="Y2225">
        <v>1290900</v>
      </c>
      <c r="Z2225" t="s">
        <v>1568</v>
      </c>
      <c r="AA2225" t="s">
        <v>249</v>
      </c>
      <c r="AB2225" t="s">
        <v>121</v>
      </c>
      <c r="AC2225" t="s">
        <v>255</v>
      </c>
      <c r="AD2225" t="s">
        <v>141</v>
      </c>
    </row>
    <row r="2226" spans="1:30" x14ac:dyDescent="0.35">
      <c r="A2226" t="s">
        <v>286</v>
      </c>
      <c r="B2226">
        <v>5966403</v>
      </c>
      <c r="C2226" t="s">
        <v>123</v>
      </c>
      <c r="D2226" t="s">
        <v>812</v>
      </c>
      <c r="E2226" t="s">
        <v>310</v>
      </c>
      <c r="F2226" t="s">
        <v>125</v>
      </c>
      <c r="G2226" t="s">
        <v>192</v>
      </c>
      <c r="H2226">
        <v>45873</v>
      </c>
      <c r="I2226">
        <v>45873</v>
      </c>
      <c r="J2226" t="s">
        <v>856</v>
      </c>
      <c r="K2226">
        <v>1212120</v>
      </c>
      <c r="L2226" t="s">
        <v>287</v>
      </c>
      <c r="O2226">
        <v>10014655</v>
      </c>
      <c r="P2226" t="s">
        <v>286</v>
      </c>
      <c r="Q2226">
        <v>130.88999999999999</v>
      </c>
      <c r="R2226" t="s">
        <v>353</v>
      </c>
      <c r="S2226" t="s">
        <v>342</v>
      </c>
      <c r="T2226">
        <v>10928356</v>
      </c>
      <c r="U2226">
        <v>44248</v>
      </c>
      <c r="V2226">
        <v>45873</v>
      </c>
      <c r="W2226">
        <v>45835</v>
      </c>
      <c r="X2226">
        <v>130.88999999999999</v>
      </c>
      <c r="Y2226">
        <v>1290900</v>
      </c>
      <c r="Z2226" t="s">
        <v>1568</v>
      </c>
      <c r="AA2226" t="s">
        <v>247</v>
      </c>
      <c r="AB2226" t="s">
        <v>121</v>
      </c>
      <c r="AC2226" t="s">
        <v>255</v>
      </c>
      <c r="AD2226" t="s">
        <v>135</v>
      </c>
    </row>
    <row r="2227" spans="1:30" x14ac:dyDescent="0.35">
      <c r="A2227" t="s">
        <v>288</v>
      </c>
      <c r="B2227">
        <v>5966402</v>
      </c>
      <c r="C2227" t="s">
        <v>123</v>
      </c>
      <c r="D2227" t="s">
        <v>812</v>
      </c>
      <c r="E2227" t="s">
        <v>310</v>
      </c>
      <c r="F2227" t="s">
        <v>125</v>
      </c>
      <c r="G2227" t="s">
        <v>192</v>
      </c>
      <c r="H2227">
        <v>45873</v>
      </c>
      <c r="I2227">
        <v>45873</v>
      </c>
      <c r="J2227" t="s">
        <v>856</v>
      </c>
      <c r="K2227">
        <v>1210101</v>
      </c>
      <c r="L2227" t="s">
        <v>289</v>
      </c>
      <c r="O2227">
        <v>10014653</v>
      </c>
      <c r="P2227" t="s">
        <v>288</v>
      </c>
      <c r="Q2227">
        <v>60.9</v>
      </c>
      <c r="R2227" t="s">
        <v>353</v>
      </c>
      <c r="S2227" t="s">
        <v>342</v>
      </c>
      <c r="T2227">
        <v>10928354</v>
      </c>
      <c r="U2227">
        <v>44248</v>
      </c>
      <c r="V2227">
        <v>45873</v>
      </c>
      <c r="W2227">
        <v>45835</v>
      </c>
      <c r="X2227">
        <v>60.9</v>
      </c>
      <c r="Y2227">
        <v>1290900</v>
      </c>
      <c r="Z2227" t="s">
        <v>1568</v>
      </c>
      <c r="AA2227" t="s">
        <v>247</v>
      </c>
      <c r="AB2227" t="s">
        <v>121</v>
      </c>
      <c r="AC2227" t="s">
        <v>255</v>
      </c>
      <c r="AD2227" t="s">
        <v>141</v>
      </c>
    </row>
    <row r="2228" spans="1:30" x14ac:dyDescent="0.35">
      <c r="A2228" t="s">
        <v>321</v>
      </c>
      <c r="B2228">
        <v>5960001</v>
      </c>
      <c r="C2228" t="s">
        <v>138</v>
      </c>
      <c r="D2228" t="s">
        <v>813</v>
      </c>
      <c r="E2228" t="s">
        <v>310</v>
      </c>
      <c r="F2228" t="s">
        <v>125</v>
      </c>
      <c r="G2228" t="s">
        <v>132</v>
      </c>
      <c r="H2228">
        <v>45869</v>
      </c>
      <c r="I2228">
        <v>45869</v>
      </c>
      <c r="J2228" t="s">
        <v>856</v>
      </c>
      <c r="K2228">
        <v>1216100</v>
      </c>
      <c r="L2228" t="s">
        <v>322</v>
      </c>
      <c r="O2228">
        <v>10014727</v>
      </c>
      <c r="P2228" t="s">
        <v>185</v>
      </c>
      <c r="Q2228">
        <v>0</v>
      </c>
      <c r="R2228" t="s">
        <v>342</v>
      </c>
      <c r="S2228" t="s">
        <v>349</v>
      </c>
      <c r="T2228">
        <v>10922112</v>
      </c>
      <c r="U2228">
        <v>44228</v>
      </c>
      <c r="V2228">
        <v>45869</v>
      </c>
      <c r="W2228">
        <v>45846</v>
      </c>
      <c r="X2228">
        <v>0</v>
      </c>
      <c r="Y2228">
        <v>1290900</v>
      </c>
      <c r="Z2228" t="s">
        <v>1568</v>
      </c>
      <c r="AA2228" t="s">
        <v>249</v>
      </c>
      <c r="AB2228" t="s">
        <v>121</v>
      </c>
      <c r="AC2228" t="s">
        <v>255</v>
      </c>
      <c r="AD2228" t="s">
        <v>141</v>
      </c>
    </row>
    <row r="2229" spans="1:30" x14ac:dyDescent="0.35">
      <c r="A2229" t="s">
        <v>264</v>
      </c>
      <c r="B2229">
        <v>5943530</v>
      </c>
      <c r="C2229" t="s">
        <v>814</v>
      </c>
      <c r="D2229" t="s">
        <v>815</v>
      </c>
      <c r="E2229" t="s">
        <v>348</v>
      </c>
      <c r="F2229" t="s">
        <v>125</v>
      </c>
      <c r="G2229" t="s">
        <v>816</v>
      </c>
      <c r="H2229">
        <v>45809</v>
      </c>
      <c r="I2229">
        <v>45809</v>
      </c>
      <c r="J2229" t="s">
        <v>856</v>
      </c>
      <c r="L2229" t="s">
        <v>266</v>
      </c>
      <c r="Q2229">
        <v>0</v>
      </c>
      <c r="R2229" t="s">
        <v>353</v>
      </c>
      <c r="S2229" t="s">
        <v>347</v>
      </c>
      <c r="T2229">
        <v>10905517</v>
      </c>
      <c r="U2229">
        <v>44165</v>
      </c>
      <c r="V2229">
        <v>45809</v>
      </c>
      <c r="W2229">
        <v>45805</v>
      </c>
      <c r="X2229">
        <v>0</v>
      </c>
      <c r="Y2229">
        <v>1290900</v>
      </c>
      <c r="Z2229" t="s">
        <v>1568</v>
      </c>
      <c r="AA2229" t="s">
        <v>249</v>
      </c>
      <c r="AB2229" t="s">
        <v>121</v>
      </c>
      <c r="AC2229" t="s">
        <v>255</v>
      </c>
      <c r="AD2229" t="s">
        <v>141</v>
      </c>
    </row>
    <row r="2230" spans="1:30" x14ac:dyDescent="0.35">
      <c r="A2230" t="s">
        <v>144</v>
      </c>
      <c r="B2230">
        <v>5920371</v>
      </c>
      <c r="C2230" t="s">
        <v>138</v>
      </c>
      <c r="D2230" t="s">
        <v>817</v>
      </c>
      <c r="E2230" t="s">
        <v>517</v>
      </c>
      <c r="F2230" t="s">
        <v>133</v>
      </c>
      <c r="G2230" t="s">
        <v>147</v>
      </c>
      <c r="H2230">
        <v>45808</v>
      </c>
      <c r="I2230">
        <v>45808</v>
      </c>
      <c r="J2230" t="s">
        <v>856</v>
      </c>
      <c r="K2230">
        <v>1216100</v>
      </c>
      <c r="L2230" t="s">
        <v>393</v>
      </c>
      <c r="O2230">
        <v>10014649</v>
      </c>
      <c r="P2230" t="s">
        <v>144</v>
      </c>
      <c r="Q2230">
        <v>0</v>
      </c>
      <c r="R2230" t="s">
        <v>353</v>
      </c>
      <c r="S2230" t="s">
        <v>347</v>
      </c>
      <c r="T2230">
        <v>10881380</v>
      </c>
      <c r="U2230">
        <v>44069</v>
      </c>
      <c r="V2230">
        <v>45808</v>
      </c>
      <c r="W2230">
        <v>45805</v>
      </c>
      <c r="X2230">
        <v>0</v>
      </c>
      <c r="Y2230">
        <v>1290900</v>
      </c>
      <c r="Z2230" t="s">
        <v>1568</v>
      </c>
      <c r="AA2230" t="s">
        <v>249</v>
      </c>
      <c r="AB2230" t="s">
        <v>121</v>
      </c>
      <c r="AC2230" t="s">
        <v>255</v>
      </c>
      <c r="AD2230" t="s">
        <v>141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0141C-C48F-4242-BCE1-43FD52948A7A}">
  <sheetPr codeName="Hoja14"/>
  <dimension ref="A1:AQ4369"/>
  <sheetViews>
    <sheetView workbookViewId="0">
      <selection activeCell="K3064" sqref="K3064"/>
    </sheetView>
  </sheetViews>
  <sheetFormatPr baseColWidth="10" defaultRowHeight="14.5" x14ac:dyDescent="0.35"/>
  <cols>
    <col min="22" max="22" width="16.54296875" customWidth="1"/>
  </cols>
  <sheetData>
    <row r="1" spans="1:43" x14ac:dyDescent="0.35">
      <c r="A1" t="s">
        <v>1774</v>
      </c>
      <c r="B1" t="s">
        <v>1775</v>
      </c>
      <c r="C1" t="s">
        <v>1776</v>
      </c>
      <c r="D1" t="s">
        <v>5</v>
      </c>
      <c r="E1" t="s">
        <v>1777</v>
      </c>
      <c r="F1" t="s">
        <v>1778</v>
      </c>
      <c r="G1" t="s">
        <v>1779</v>
      </c>
      <c r="H1" t="s">
        <v>1780</v>
      </c>
      <c r="I1" t="s">
        <v>1781</v>
      </c>
      <c r="J1" t="s">
        <v>3</v>
      </c>
      <c r="K1" t="s">
        <v>1</v>
      </c>
      <c r="L1" t="s">
        <v>1782</v>
      </c>
      <c r="M1" t="s">
        <v>43</v>
      </c>
      <c r="N1" t="s">
        <v>1783</v>
      </c>
      <c r="O1" t="s">
        <v>1784</v>
      </c>
      <c r="P1" t="s">
        <v>90</v>
      </c>
      <c r="Q1" t="s">
        <v>1785</v>
      </c>
      <c r="R1" t="s">
        <v>1786</v>
      </c>
      <c r="S1" t="s">
        <v>1787</v>
      </c>
      <c r="T1" t="s">
        <v>1788</v>
      </c>
      <c r="U1" t="s">
        <v>1789</v>
      </c>
      <c r="V1" t="s">
        <v>1790</v>
      </c>
      <c r="W1" t="s">
        <v>1791</v>
      </c>
      <c r="X1" t="s">
        <v>1792</v>
      </c>
      <c r="Y1" t="s">
        <v>1793</v>
      </c>
      <c r="Z1" t="s">
        <v>1794</v>
      </c>
      <c r="AA1" t="s">
        <v>1795</v>
      </c>
      <c r="AB1" t="s">
        <v>1796</v>
      </c>
      <c r="AC1" t="s">
        <v>12</v>
      </c>
      <c r="AD1" t="s">
        <v>34</v>
      </c>
      <c r="AE1" t="s">
        <v>1797</v>
      </c>
      <c r="AF1" t="s">
        <v>5</v>
      </c>
      <c r="AG1" t="s">
        <v>79</v>
      </c>
      <c r="AH1" t="s">
        <v>1798</v>
      </c>
      <c r="AI1" t="s">
        <v>1799</v>
      </c>
      <c r="AJ1" t="s">
        <v>1800</v>
      </c>
      <c r="AK1" t="s">
        <v>1801</v>
      </c>
      <c r="AL1" t="s">
        <v>1802</v>
      </c>
      <c r="AM1" t="s">
        <v>1803</v>
      </c>
      <c r="AN1" t="s">
        <v>1804</v>
      </c>
      <c r="AO1" t="s">
        <v>5233</v>
      </c>
      <c r="AP1" t="s">
        <v>1805</v>
      </c>
      <c r="AQ1" t="s">
        <v>1806</v>
      </c>
    </row>
    <row r="2" spans="1:43" x14ac:dyDescent="0.35">
      <c r="A2" t="s">
        <v>1844</v>
      </c>
      <c r="B2" t="s">
        <v>1845</v>
      </c>
      <c r="C2" t="s">
        <v>1401</v>
      </c>
      <c r="D2" t="s">
        <v>1301</v>
      </c>
      <c r="E2" s="16">
        <v>45633</v>
      </c>
      <c r="F2">
        <v>4001727250</v>
      </c>
      <c r="G2" t="s">
        <v>1809</v>
      </c>
      <c r="H2" t="s">
        <v>1846</v>
      </c>
      <c r="I2" t="s">
        <v>1826</v>
      </c>
      <c r="J2">
        <v>2407993</v>
      </c>
      <c r="K2">
        <v>6106243</v>
      </c>
      <c r="M2">
        <v>4</v>
      </c>
      <c r="N2">
        <v>4.08</v>
      </c>
      <c r="O2">
        <v>16.32</v>
      </c>
      <c r="P2" t="s">
        <v>1811</v>
      </c>
      <c r="Q2" t="s">
        <v>1812</v>
      </c>
      <c r="R2" s="16">
        <v>45656</v>
      </c>
      <c r="S2">
        <v>167</v>
      </c>
      <c r="T2" t="s">
        <v>2024</v>
      </c>
      <c r="U2" s="16">
        <v>45687</v>
      </c>
      <c r="V2" s="16">
        <v>45687</v>
      </c>
      <c r="W2" s="16">
        <v>45748</v>
      </c>
      <c r="Y2" s="16">
        <v>45663</v>
      </c>
      <c r="Z2" t="s">
        <v>1817</v>
      </c>
      <c r="AB2" t="s">
        <v>1847</v>
      </c>
      <c r="AC2" t="s">
        <v>1818</v>
      </c>
      <c r="AP2" t="e">
        <v>#N/A</v>
      </c>
    </row>
    <row r="3" spans="1:43" x14ac:dyDescent="0.35">
      <c r="A3" t="s">
        <v>1844</v>
      </c>
      <c r="B3" t="s">
        <v>1845</v>
      </c>
      <c r="C3" t="s">
        <v>1401</v>
      </c>
      <c r="D3" t="s">
        <v>1301</v>
      </c>
      <c r="E3" s="16">
        <v>45633</v>
      </c>
      <c r="F3">
        <v>4001727250</v>
      </c>
      <c r="G3" t="s">
        <v>1809</v>
      </c>
      <c r="H3" t="s">
        <v>1821</v>
      </c>
      <c r="I3" t="s">
        <v>1822</v>
      </c>
      <c r="J3">
        <v>2407993</v>
      </c>
      <c r="K3">
        <v>6106243</v>
      </c>
      <c r="M3">
        <v>8</v>
      </c>
      <c r="N3">
        <v>1.05</v>
      </c>
      <c r="O3">
        <v>8.4</v>
      </c>
      <c r="P3" t="s">
        <v>1811</v>
      </c>
      <c r="Q3" t="s">
        <v>1812</v>
      </c>
      <c r="R3" s="16">
        <v>45656</v>
      </c>
      <c r="S3">
        <v>167</v>
      </c>
      <c r="T3" t="s">
        <v>2024</v>
      </c>
      <c r="U3" s="16">
        <v>45687</v>
      </c>
      <c r="V3" s="16">
        <v>45687</v>
      </c>
      <c r="W3" s="16">
        <v>45748</v>
      </c>
      <c r="Y3" s="16">
        <v>45663</v>
      </c>
      <c r="Z3" t="s">
        <v>1817</v>
      </c>
      <c r="AB3" t="s">
        <v>1847</v>
      </c>
      <c r="AC3" t="s">
        <v>1818</v>
      </c>
      <c r="AP3" t="e">
        <v>#N/A</v>
      </c>
    </row>
    <row r="4" spans="1:43" x14ac:dyDescent="0.35">
      <c r="A4" t="s">
        <v>1844</v>
      </c>
      <c r="B4" t="s">
        <v>1845</v>
      </c>
      <c r="C4" t="s">
        <v>1401</v>
      </c>
      <c r="D4" t="s">
        <v>1301</v>
      </c>
      <c r="E4" s="16">
        <v>45633</v>
      </c>
      <c r="F4">
        <v>4001727250</v>
      </c>
      <c r="G4" t="s">
        <v>1809</v>
      </c>
      <c r="H4" t="s">
        <v>1848</v>
      </c>
      <c r="I4" t="s">
        <v>1822</v>
      </c>
      <c r="J4">
        <v>2407993</v>
      </c>
      <c r="K4">
        <v>6106243</v>
      </c>
      <c r="M4">
        <v>4</v>
      </c>
      <c r="N4">
        <v>2.93</v>
      </c>
      <c r="O4">
        <v>11.72</v>
      </c>
      <c r="P4" t="s">
        <v>1811</v>
      </c>
      <c r="Q4" t="s">
        <v>1812</v>
      </c>
      <c r="R4" s="16">
        <v>45656</v>
      </c>
      <c r="S4">
        <v>167</v>
      </c>
      <c r="T4" t="s">
        <v>2024</v>
      </c>
      <c r="U4" s="16">
        <v>45687</v>
      </c>
      <c r="V4" s="16">
        <v>45687</v>
      </c>
      <c r="W4" s="16">
        <v>45748</v>
      </c>
      <c r="Y4" s="16">
        <v>45663</v>
      </c>
      <c r="Z4" t="s">
        <v>1817</v>
      </c>
      <c r="AB4" t="s">
        <v>1847</v>
      </c>
      <c r="AC4" t="s">
        <v>1818</v>
      </c>
      <c r="AP4" t="e">
        <v>#N/A</v>
      </c>
    </row>
    <row r="5" spans="1:43" x14ac:dyDescent="0.35">
      <c r="A5" t="s">
        <v>1844</v>
      </c>
      <c r="B5" t="s">
        <v>1845</v>
      </c>
      <c r="C5" t="s">
        <v>1401</v>
      </c>
      <c r="D5" t="s">
        <v>1301</v>
      </c>
      <c r="E5" s="16">
        <v>45633</v>
      </c>
      <c r="F5">
        <v>4001727250</v>
      </c>
      <c r="G5" t="s">
        <v>1809</v>
      </c>
      <c r="H5" t="s">
        <v>1849</v>
      </c>
      <c r="I5" t="s">
        <v>1825</v>
      </c>
      <c r="J5">
        <v>2407993</v>
      </c>
      <c r="K5">
        <v>6106243</v>
      </c>
      <c r="M5">
        <v>8</v>
      </c>
      <c r="N5">
        <v>3.08</v>
      </c>
      <c r="O5">
        <v>24.64</v>
      </c>
      <c r="P5" t="s">
        <v>1811</v>
      </c>
      <c r="Q5" t="s">
        <v>1812</v>
      </c>
      <c r="R5" s="16">
        <v>45656</v>
      </c>
      <c r="S5">
        <v>167</v>
      </c>
      <c r="T5" t="s">
        <v>2024</v>
      </c>
      <c r="U5" s="16">
        <v>45687</v>
      </c>
      <c r="V5" s="16">
        <v>45687</v>
      </c>
      <c r="W5" s="16">
        <v>45748</v>
      </c>
      <c r="Y5" s="16">
        <v>45663</v>
      </c>
      <c r="Z5" t="s">
        <v>1817</v>
      </c>
      <c r="AB5" t="s">
        <v>1847</v>
      </c>
      <c r="AC5" t="s">
        <v>1818</v>
      </c>
      <c r="AP5" t="e">
        <v>#N/A</v>
      </c>
    </row>
    <row r="6" spans="1:43" x14ac:dyDescent="0.35">
      <c r="A6" t="s">
        <v>1844</v>
      </c>
      <c r="B6" t="s">
        <v>1845</v>
      </c>
      <c r="C6" t="s">
        <v>1401</v>
      </c>
      <c r="D6" t="s">
        <v>1301</v>
      </c>
      <c r="E6" s="16">
        <v>45633</v>
      </c>
      <c r="F6">
        <v>4001727250</v>
      </c>
      <c r="G6" t="s">
        <v>1809</v>
      </c>
      <c r="H6" t="s">
        <v>1850</v>
      </c>
      <c r="I6" t="s">
        <v>1822</v>
      </c>
      <c r="J6">
        <v>2407993</v>
      </c>
      <c r="K6">
        <v>6106243</v>
      </c>
      <c r="M6">
        <v>2</v>
      </c>
      <c r="N6">
        <v>131.19</v>
      </c>
      <c r="O6">
        <v>262.38</v>
      </c>
      <c r="P6" t="s">
        <v>1811</v>
      </c>
      <c r="Q6" t="s">
        <v>1812</v>
      </c>
      <c r="R6" s="16">
        <v>45656</v>
      </c>
      <c r="S6">
        <v>167</v>
      </c>
      <c r="T6" t="s">
        <v>2024</v>
      </c>
      <c r="U6" s="16">
        <v>45687</v>
      </c>
      <c r="V6" s="16">
        <v>45687</v>
      </c>
      <c r="W6" s="16">
        <v>45748</v>
      </c>
      <c r="Y6" s="16">
        <v>45663</v>
      </c>
      <c r="Z6" t="s">
        <v>1817</v>
      </c>
      <c r="AB6" t="s">
        <v>1847</v>
      </c>
      <c r="AC6" t="s">
        <v>1818</v>
      </c>
      <c r="AP6" t="e">
        <v>#N/A</v>
      </c>
    </row>
    <row r="7" spans="1:43" x14ac:dyDescent="0.35">
      <c r="A7" t="s">
        <v>1844</v>
      </c>
      <c r="B7" t="s">
        <v>1845</v>
      </c>
      <c r="C7" t="s">
        <v>1401</v>
      </c>
      <c r="D7" t="s">
        <v>1301</v>
      </c>
      <c r="E7" s="16">
        <v>45633</v>
      </c>
      <c r="F7">
        <v>4001727250</v>
      </c>
      <c r="G7" t="s">
        <v>1809</v>
      </c>
      <c r="H7" t="s">
        <v>1851</v>
      </c>
      <c r="I7" t="s">
        <v>1852</v>
      </c>
      <c r="J7">
        <v>2407993</v>
      </c>
      <c r="K7">
        <v>6106243</v>
      </c>
      <c r="M7">
        <v>2</v>
      </c>
      <c r="N7">
        <v>41.6</v>
      </c>
      <c r="O7">
        <v>83.2</v>
      </c>
      <c r="P7" t="s">
        <v>1811</v>
      </c>
      <c r="Q7" t="s">
        <v>1812</v>
      </c>
      <c r="R7" s="16">
        <v>45656</v>
      </c>
      <c r="S7">
        <v>167</v>
      </c>
      <c r="T7" t="s">
        <v>2024</v>
      </c>
      <c r="U7" s="16">
        <v>45687</v>
      </c>
      <c r="V7" s="16">
        <v>45687</v>
      </c>
      <c r="W7" s="16">
        <v>45748</v>
      </c>
      <c r="Y7" s="16">
        <v>45663</v>
      </c>
      <c r="Z7" t="s">
        <v>1817</v>
      </c>
      <c r="AB7" t="s">
        <v>1847</v>
      </c>
      <c r="AC7" t="s">
        <v>1818</v>
      </c>
      <c r="AP7" t="e">
        <v>#N/A</v>
      </c>
    </row>
    <row r="8" spans="1:43" x14ac:dyDescent="0.35">
      <c r="A8" t="s">
        <v>1844</v>
      </c>
      <c r="B8" t="s">
        <v>1845</v>
      </c>
      <c r="C8" t="s">
        <v>1401</v>
      </c>
      <c r="D8" t="s">
        <v>1301</v>
      </c>
      <c r="E8" s="16">
        <v>45633</v>
      </c>
      <c r="F8">
        <v>4001727250</v>
      </c>
      <c r="G8" t="s">
        <v>1809</v>
      </c>
      <c r="H8" t="s">
        <v>1853</v>
      </c>
      <c r="I8" t="s">
        <v>1822</v>
      </c>
      <c r="J8">
        <v>2407993</v>
      </c>
      <c r="K8">
        <v>6106243</v>
      </c>
      <c r="M8">
        <v>1</v>
      </c>
      <c r="N8">
        <v>22.86</v>
      </c>
      <c r="O8">
        <v>22.86</v>
      </c>
      <c r="P8" t="s">
        <v>1811</v>
      </c>
      <c r="Q8" t="s">
        <v>1812</v>
      </c>
      <c r="R8" s="16">
        <v>45656</v>
      </c>
      <c r="S8">
        <v>167</v>
      </c>
      <c r="T8" t="s">
        <v>2024</v>
      </c>
      <c r="U8" s="16">
        <v>45687</v>
      </c>
      <c r="V8" s="16">
        <v>45687</v>
      </c>
      <c r="W8" s="16">
        <v>45748</v>
      </c>
      <c r="Y8" s="16">
        <v>45663</v>
      </c>
      <c r="Z8" t="s">
        <v>1817</v>
      </c>
      <c r="AB8" t="s">
        <v>1847</v>
      </c>
      <c r="AC8" t="s">
        <v>1818</v>
      </c>
      <c r="AP8" t="e">
        <v>#N/A</v>
      </c>
    </row>
    <row r="9" spans="1:43" x14ac:dyDescent="0.35">
      <c r="A9" t="s">
        <v>1844</v>
      </c>
      <c r="B9" t="s">
        <v>1845</v>
      </c>
      <c r="C9" t="s">
        <v>1401</v>
      </c>
      <c r="D9" t="s">
        <v>1301</v>
      </c>
      <c r="E9" s="16">
        <v>45633</v>
      </c>
      <c r="F9">
        <v>4001727250</v>
      </c>
      <c r="G9" t="s">
        <v>1809</v>
      </c>
      <c r="H9" t="s">
        <v>1854</v>
      </c>
      <c r="I9" t="s">
        <v>1855</v>
      </c>
      <c r="J9">
        <v>2407993</v>
      </c>
      <c r="K9">
        <v>6106243</v>
      </c>
      <c r="M9">
        <v>1</v>
      </c>
      <c r="N9">
        <v>4935.33</v>
      </c>
      <c r="O9">
        <v>4935.33</v>
      </c>
      <c r="P9" t="s">
        <v>1811</v>
      </c>
      <c r="Q9" t="s">
        <v>1812</v>
      </c>
      <c r="R9" s="16">
        <v>45656</v>
      </c>
      <c r="S9">
        <v>167</v>
      </c>
      <c r="T9" t="s">
        <v>2024</v>
      </c>
      <c r="U9" s="16">
        <v>45687</v>
      </c>
      <c r="V9" s="16">
        <v>45687</v>
      </c>
      <c r="W9" s="16">
        <v>45748</v>
      </c>
      <c r="Y9" s="16">
        <v>45663</v>
      </c>
      <c r="Z9" t="s">
        <v>1817</v>
      </c>
      <c r="AB9" t="s">
        <v>1847</v>
      </c>
      <c r="AC9" t="s">
        <v>1818</v>
      </c>
      <c r="AP9" t="e">
        <v>#N/A</v>
      </c>
    </row>
    <row r="10" spans="1:43" x14ac:dyDescent="0.35">
      <c r="A10" t="s">
        <v>1844</v>
      </c>
      <c r="B10" t="s">
        <v>1845</v>
      </c>
      <c r="C10" t="s">
        <v>1401</v>
      </c>
      <c r="D10" t="s">
        <v>1301</v>
      </c>
      <c r="E10" s="16">
        <v>45633</v>
      </c>
      <c r="F10">
        <v>4001727250</v>
      </c>
      <c r="G10" t="s">
        <v>1809</v>
      </c>
      <c r="H10" t="s">
        <v>1856</v>
      </c>
      <c r="I10" t="s">
        <v>1857</v>
      </c>
      <c r="J10">
        <v>2407993</v>
      </c>
      <c r="K10">
        <v>6106243</v>
      </c>
      <c r="M10">
        <v>1</v>
      </c>
      <c r="N10">
        <v>261.68</v>
      </c>
      <c r="O10">
        <v>261.68</v>
      </c>
      <c r="P10" t="s">
        <v>1811</v>
      </c>
      <c r="Q10" t="s">
        <v>1812</v>
      </c>
      <c r="R10" s="16">
        <v>45656</v>
      </c>
      <c r="S10">
        <v>167</v>
      </c>
      <c r="T10" t="s">
        <v>2024</v>
      </c>
      <c r="U10" s="16">
        <v>45687</v>
      </c>
      <c r="V10" s="16">
        <v>45687</v>
      </c>
      <c r="W10" s="16">
        <v>45748</v>
      </c>
      <c r="Y10" s="16">
        <v>45663</v>
      </c>
      <c r="Z10" t="s">
        <v>1817</v>
      </c>
      <c r="AB10" t="s">
        <v>1847</v>
      </c>
      <c r="AC10" t="s">
        <v>1818</v>
      </c>
      <c r="AP10" t="e">
        <v>#N/A</v>
      </c>
    </row>
    <row r="11" spans="1:43" x14ac:dyDescent="0.35">
      <c r="A11" t="s">
        <v>1844</v>
      </c>
      <c r="B11" t="s">
        <v>1845</v>
      </c>
      <c r="C11" t="s">
        <v>1401</v>
      </c>
      <c r="D11" t="s">
        <v>1301</v>
      </c>
      <c r="E11" s="16">
        <v>45633</v>
      </c>
      <c r="F11">
        <v>4001727250</v>
      </c>
      <c r="G11" t="s">
        <v>1809</v>
      </c>
      <c r="H11" t="s">
        <v>1858</v>
      </c>
      <c r="I11" t="s">
        <v>1814</v>
      </c>
      <c r="J11">
        <v>2407993</v>
      </c>
      <c r="K11">
        <v>6106243</v>
      </c>
      <c r="M11">
        <v>1</v>
      </c>
      <c r="N11">
        <v>30.28</v>
      </c>
      <c r="O11">
        <v>30.28</v>
      </c>
      <c r="P11" t="s">
        <v>1811</v>
      </c>
      <c r="Q11" t="s">
        <v>1812</v>
      </c>
      <c r="R11" s="16">
        <v>45656</v>
      </c>
      <c r="S11">
        <v>167</v>
      </c>
      <c r="T11" t="s">
        <v>2024</v>
      </c>
      <c r="U11" s="16">
        <v>45687</v>
      </c>
      <c r="V11" s="16">
        <v>45687</v>
      </c>
      <c r="W11" s="16">
        <v>45748</v>
      </c>
      <c r="Y11" s="16">
        <v>45663</v>
      </c>
      <c r="Z11" t="s">
        <v>1817</v>
      </c>
      <c r="AB11" t="s">
        <v>1847</v>
      </c>
      <c r="AC11" t="s">
        <v>1818</v>
      </c>
      <c r="AP11" t="e">
        <v>#N/A</v>
      </c>
    </row>
    <row r="12" spans="1:43" x14ac:dyDescent="0.35">
      <c r="A12" t="s">
        <v>1844</v>
      </c>
      <c r="B12" t="s">
        <v>1845</v>
      </c>
      <c r="C12" t="s">
        <v>1401</v>
      </c>
      <c r="D12" t="s">
        <v>1301</v>
      </c>
      <c r="E12" s="16">
        <v>45633</v>
      </c>
      <c r="F12">
        <v>4001727250</v>
      </c>
      <c r="G12" t="s">
        <v>1809</v>
      </c>
      <c r="H12" t="s">
        <v>1859</v>
      </c>
      <c r="I12" t="s">
        <v>1814</v>
      </c>
      <c r="J12">
        <v>2407993</v>
      </c>
      <c r="K12">
        <v>6106243</v>
      </c>
      <c r="M12">
        <v>2</v>
      </c>
      <c r="N12">
        <v>38.479999999999997</v>
      </c>
      <c r="O12">
        <v>76.959999999999994</v>
      </c>
      <c r="P12" t="s">
        <v>1811</v>
      </c>
      <c r="Q12" t="s">
        <v>1812</v>
      </c>
      <c r="R12" s="16">
        <v>45656</v>
      </c>
      <c r="S12">
        <v>167</v>
      </c>
      <c r="T12" t="s">
        <v>2024</v>
      </c>
      <c r="U12" s="16">
        <v>45687</v>
      </c>
      <c r="V12" s="16">
        <v>45687</v>
      </c>
      <c r="W12" s="16">
        <v>45748</v>
      </c>
      <c r="Y12" s="16">
        <v>45663</v>
      </c>
      <c r="Z12" t="s">
        <v>1817</v>
      </c>
      <c r="AB12" t="s">
        <v>1847</v>
      </c>
      <c r="AC12" t="s">
        <v>1818</v>
      </c>
      <c r="AP12" t="e">
        <v>#N/A</v>
      </c>
    </row>
    <row r="13" spans="1:43" x14ac:dyDescent="0.35">
      <c r="A13" t="s">
        <v>1844</v>
      </c>
      <c r="B13" t="s">
        <v>1845</v>
      </c>
      <c r="C13" t="s">
        <v>1401</v>
      </c>
      <c r="D13" t="s">
        <v>1301</v>
      </c>
      <c r="E13" s="16">
        <v>45633</v>
      </c>
      <c r="F13">
        <v>4001727250</v>
      </c>
      <c r="G13" t="s">
        <v>1809</v>
      </c>
      <c r="H13" t="s">
        <v>1860</v>
      </c>
      <c r="I13" t="s">
        <v>1814</v>
      </c>
      <c r="J13">
        <v>2407993</v>
      </c>
      <c r="K13">
        <v>6106243</v>
      </c>
      <c r="M13">
        <v>1</v>
      </c>
      <c r="N13">
        <v>39.799999999999997</v>
      </c>
      <c r="O13">
        <v>39.799999999999997</v>
      </c>
      <c r="P13" t="s">
        <v>1811</v>
      </c>
      <c r="Q13" t="s">
        <v>1812</v>
      </c>
      <c r="R13" s="16">
        <v>45656</v>
      </c>
      <c r="S13">
        <v>167</v>
      </c>
      <c r="T13" t="s">
        <v>2024</v>
      </c>
      <c r="U13" s="16">
        <v>45687</v>
      </c>
      <c r="V13" s="16">
        <v>45687</v>
      </c>
      <c r="W13" s="16">
        <v>45748</v>
      </c>
      <c r="Y13" s="16">
        <v>45663</v>
      </c>
      <c r="Z13" t="s">
        <v>1817</v>
      </c>
      <c r="AB13" t="s">
        <v>1847</v>
      </c>
      <c r="AC13" t="s">
        <v>1818</v>
      </c>
      <c r="AP13" t="e">
        <v>#N/A</v>
      </c>
    </row>
    <row r="14" spans="1:43" x14ac:dyDescent="0.35">
      <c r="A14" t="s">
        <v>1844</v>
      </c>
      <c r="B14" t="s">
        <v>1845</v>
      </c>
      <c r="C14" t="s">
        <v>1401</v>
      </c>
      <c r="D14" t="s">
        <v>1301</v>
      </c>
      <c r="E14" s="16">
        <v>45633</v>
      </c>
      <c r="F14">
        <v>4001727250</v>
      </c>
      <c r="G14" t="s">
        <v>1809</v>
      </c>
      <c r="H14" t="s">
        <v>1861</v>
      </c>
      <c r="I14" t="s">
        <v>1862</v>
      </c>
      <c r="J14">
        <v>2407993</v>
      </c>
      <c r="K14">
        <v>6106243</v>
      </c>
      <c r="M14">
        <v>1</v>
      </c>
      <c r="N14">
        <v>1463.18</v>
      </c>
      <c r="O14">
        <v>1463.18</v>
      </c>
      <c r="P14" t="s">
        <v>1811</v>
      </c>
      <c r="Q14" t="s">
        <v>1812</v>
      </c>
      <c r="R14" s="16">
        <v>45656</v>
      </c>
      <c r="S14">
        <v>167</v>
      </c>
      <c r="T14" t="s">
        <v>2024</v>
      </c>
      <c r="U14" s="16">
        <v>45687</v>
      </c>
      <c r="V14" s="16">
        <v>45687</v>
      </c>
      <c r="W14" s="16">
        <v>45748</v>
      </c>
      <c r="Y14" s="16">
        <v>45663</v>
      </c>
      <c r="Z14" t="s">
        <v>1817</v>
      </c>
      <c r="AB14" t="s">
        <v>1847</v>
      </c>
      <c r="AC14" t="s">
        <v>1818</v>
      </c>
      <c r="AP14" t="e">
        <v>#N/A</v>
      </c>
    </row>
    <row r="15" spans="1:43" x14ac:dyDescent="0.35">
      <c r="A15" t="s">
        <v>1844</v>
      </c>
      <c r="B15" t="s">
        <v>1845</v>
      </c>
      <c r="C15" t="s">
        <v>1401</v>
      </c>
      <c r="D15" t="s">
        <v>1301</v>
      </c>
      <c r="E15" s="16">
        <v>45633</v>
      </c>
      <c r="F15">
        <v>4001727250</v>
      </c>
      <c r="G15" t="s">
        <v>1809</v>
      </c>
      <c r="H15" t="s">
        <v>1863</v>
      </c>
      <c r="I15" t="s">
        <v>1820</v>
      </c>
      <c r="J15">
        <v>2407993</v>
      </c>
      <c r="K15">
        <v>6106243</v>
      </c>
      <c r="M15">
        <v>2</v>
      </c>
      <c r="N15">
        <v>2.97</v>
      </c>
      <c r="O15">
        <v>5.94</v>
      </c>
      <c r="P15" t="s">
        <v>1811</v>
      </c>
      <c r="Q15" t="s">
        <v>1812</v>
      </c>
      <c r="R15" s="16">
        <v>45656</v>
      </c>
      <c r="S15">
        <v>167</v>
      </c>
      <c r="T15" t="s">
        <v>2024</v>
      </c>
      <c r="U15" s="16">
        <v>45687</v>
      </c>
      <c r="V15" s="16">
        <v>45687</v>
      </c>
      <c r="W15" s="16">
        <v>45748</v>
      </c>
      <c r="Y15" s="16">
        <v>45663</v>
      </c>
      <c r="Z15" t="s">
        <v>1817</v>
      </c>
      <c r="AB15" t="s">
        <v>1847</v>
      </c>
      <c r="AC15" t="s">
        <v>1818</v>
      </c>
      <c r="AP15" t="e">
        <v>#N/A</v>
      </c>
    </row>
    <row r="16" spans="1:43" x14ac:dyDescent="0.35">
      <c r="A16" t="s">
        <v>1844</v>
      </c>
      <c r="B16" t="s">
        <v>1845</v>
      </c>
      <c r="C16" t="s">
        <v>1401</v>
      </c>
      <c r="D16" t="s">
        <v>1301</v>
      </c>
      <c r="E16" s="16">
        <v>45633</v>
      </c>
      <c r="F16">
        <v>4001727250</v>
      </c>
      <c r="G16" t="s">
        <v>1809</v>
      </c>
      <c r="H16" t="s">
        <v>1864</v>
      </c>
      <c r="I16" t="s">
        <v>1865</v>
      </c>
      <c r="J16">
        <v>2407993</v>
      </c>
      <c r="K16">
        <v>6106243</v>
      </c>
      <c r="M16">
        <v>2</v>
      </c>
      <c r="N16">
        <v>1.23</v>
      </c>
      <c r="O16">
        <v>2.46</v>
      </c>
      <c r="P16" t="s">
        <v>1811</v>
      </c>
      <c r="Q16" t="s">
        <v>1812</v>
      </c>
      <c r="R16" s="16">
        <v>45656</v>
      </c>
      <c r="S16">
        <v>167</v>
      </c>
      <c r="T16" t="s">
        <v>2024</v>
      </c>
      <c r="U16" s="16">
        <v>45687</v>
      </c>
      <c r="V16" s="16">
        <v>45687</v>
      </c>
      <c r="W16" s="16">
        <v>45748</v>
      </c>
      <c r="Y16" s="16">
        <v>45663</v>
      </c>
      <c r="Z16" t="s">
        <v>1817</v>
      </c>
      <c r="AB16" t="s">
        <v>1847</v>
      </c>
      <c r="AC16" t="s">
        <v>1818</v>
      </c>
      <c r="AP16" t="e">
        <v>#N/A</v>
      </c>
    </row>
    <row r="17" spans="1:43" x14ac:dyDescent="0.35">
      <c r="A17" t="s">
        <v>1844</v>
      </c>
      <c r="B17" t="s">
        <v>1845</v>
      </c>
      <c r="C17" t="s">
        <v>1401</v>
      </c>
      <c r="D17" t="s">
        <v>1301</v>
      </c>
      <c r="E17" s="16">
        <v>45633</v>
      </c>
      <c r="F17">
        <v>4001727250</v>
      </c>
      <c r="G17" t="s">
        <v>1809</v>
      </c>
      <c r="H17" t="s">
        <v>1866</v>
      </c>
      <c r="I17" t="s">
        <v>1865</v>
      </c>
      <c r="J17">
        <v>2407993</v>
      </c>
      <c r="K17">
        <v>6106243</v>
      </c>
      <c r="M17">
        <v>1</v>
      </c>
      <c r="N17">
        <v>2.46</v>
      </c>
      <c r="O17">
        <v>2.46</v>
      </c>
      <c r="P17" t="s">
        <v>1811</v>
      </c>
      <c r="Q17" t="s">
        <v>1812</v>
      </c>
      <c r="R17" s="16">
        <v>45656</v>
      </c>
      <c r="S17">
        <v>167</v>
      </c>
      <c r="T17" t="s">
        <v>2024</v>
      </c>
      <c r="U17" s="16">
        <v>45687</v>
      </c>
      <c r="V17" s="16">
        <v>45687</v>
      </c>
      <c r="W17" s="16">
        <v>45748</v>
      </c>
      <c r="Y17" s="16">
        <v>45663</v>
      </c>
      <c r="Z17" t="s">
        <v>1817</v>
      </c>
      <c r="AB17" t="s">
        <v>1847</v>
      </c>
      <c r="AC17" t="s">
        <v>1818</v>
      </c>
      <c r="AP17" t="e">
        <v>#N/A</v>
      </c>
    </row>
    <row r="18" spans="1:43" x14ac:dyDescent="0.35">
      <c r="A18" t="s">
        <v>1844</v>
      </c>
      <c r="B18" t="s">
        <v>1845</v>
      </c>
      <c r="C18" t="s">
        <v>1401</v>
      </c>
      <c r="D18" t="s">
        <v>1301</v>
      </c>
      <c r="E18" s="16">
        <v>45633</v>
      </c>
      <c r="F18">
        <v>4001727250</v>
      </c>
      <c r="G18" t="s">
        <v>1809</v>
      </c>
      <c r="H18" t="s">
        <v>1867</v>
      </c>
      <c r="I18" t="s">
        <v>1820</v>
      </c>
      <c r="J18">
        <v>2407993</v>
      </c>
      <c r="K18">
        <v>6106243</v>
      </c>
      <c r="M18">
        <v>1</v>
      </c>
      <c r="N18">
        <v>5.89</v>
      </c>
      <c r="O18">
        <v>5.89</v>
      </c>
      <c r="P18" t="s">
        <v>1811</v>
      </c>
      <c r="Q18" t="s">
        <v>1812</v>
      </c>
      <c r="R18" s="16">
        <v>45656</v>
      </c>
      <c r="S18">
        <v>167</v>
      </c>
      <c r="T18" t="s">
        <v>2024</v>
      </c>
      <c r="U18" s="16">
        <v>45687</v>
      </c>
      <c r="V18" s="16">
        <v>45687</v>
      </c>
      <c r="W18" s="16">
        <v>45748</v>
      </c>
      <c r="Y18" s="16">
        <v>45663</v>
      </c>
      <c r="Z18" t="s">
        <v>1817</v>
      </c>
      <c r="AB18" t="s">
        <v>1847</v>
      </c>
      <c r="AC18" t="s">
        <v>1818</v>
      </c>
      <c r="AP18" t="e">
        <v>#N/A</v>
      </c>
    </row>
    <row r="19" spans="1:43" x14ac:dyDescent="0.35">
      <c r="A19" t="s">
        <v>1844</v>
      </c>
      <c r="B19" t="s">
        <v>1845</v>
      </c>
      <c r="C19" t="s">
        <v>1401</v>
      </c>
      <c r="D19" t="s">
        <v>1301</v>
      </c>
      <c r="E19" s="16">
        <v>45633</v>
      </c>
      <c r="F19">
        <v>4001727250</v>
      </c>
      <c r="G19" t="s">
        <v>1809</v>
      </c>
      <c r="H19" t="s">
        <v>1868</v>
      </c>
      <c r="I19" t="s">
        <v>1820</v>
      </c>
      <c r="J19">
        <v>2407993</v>
      </c>
      <c r="K19">
        <v>6106243</v>
      </c>
      <c r="M19">
        <v>3</v>
      </c>
      <c r="N19">
        <v>7.31</v>
      </c>
      <c r="O19">
        <v>21.93</v>
      </c>
      <c r="P19" t="s">
        <v>1811</v>
      </c>
      <c r="Q19" t="s">
        <v>1812</v>
      </c>
      <c r="R19" s="16">
        <v>45656</v>
      </c>
      <c r="S19">
        <v>167</v>
      </c>
      <c r="T19" t="s">
        <v>2024</v>
      </c>
      <c r="U19" s="16">
        <v>45687</v>
      </c>
      <c r="V19" s="16">
        <v>45687</v>
      </c>
      <c r="W19" s="16">
        <v>45748</v>
      </c>
      <c r="Y19" s="16">
        <v>45663</v>
      </c>
      <c r="Z19" t="s">
        <v>1817</v>
      </c>
      <c r="AB19" t="s">
        <v>1847</v>
      </c>
      <c r="AC19" t="s">
        <v>1818</v>
      </c>
      <c r="AP19" t="e">
        <v>#N/A</v>
      </c>
    </row>
    <row r="20" spans="1:43" x14ac:dyDescent="0.35">
      <c r="A20" t="s">
        <v>1844</v>
      </c>
      <c r="B20" t="s">
        <v>1845</v>
      </c>
      <c r="C20" t="s">
        <v>1401</v>
      </c>
      <c r="D20" t="s">
        <v>1301</v>
      </c>
      <c r="E20" s="16">
        <v>45633</v>
      </c>
      <c r="F20">
        <v>4001727250</v>
      </c>
      <c r="G20" t="s">
        <v>1809</v>
      </c>
      <c r="H20" t="s">
        <v>1869</v>
      </c>
      <c r="I20" t="s">
        <v>1865</v>
      </c>
      <c r="J20">
        <v>2407993</v>
      </c>
      <c r="K20">
        <v>6106243</v>
      </c>
      <c r="M20">
        <v>4</v>
      </c>
      <c r="N20">
        <v>0.6</v>
      </c>
      <c r="O20">
        <v>2.4</v>
      </c>
      <c r="P20" t="s">
        <v>1811</v>
      </c>
      <c r="Q20" t="s">
        <v>1812</v>
      </c>
      <c r="R20" s="16">
        <v>45656</v>
      </c>
      <c r="S20">
        <v>167</v>
      </c>
      <c r="T20" t="s">
        <v>2024</v>
      </c>
      <c r="U20" s="16">
        <v>45687</v>
      </c>
      <c r="V20" s="16">
        <v>45687</v>
      </c>
      <c r="W20" s="16">
        <v>45748</v>
      </c>
      <c r="Y20" s="16">
        <v>45663</v>
      </c>
      <c r="Z20" t="s">
        <v>1817</v>
      </c>
      <c r="AB20" t="s">
        <v>1847</v>
      </c>
      <c r="AC20" t="s">
        <v>1818</v>
      </c>
      <c r="AP20" t="e">
        <v>#N/A</v>
      </c>
    </row>
    <row r="21" spans="1:43" x14ac:dyDescent="0.35">
      <c r="A21" t="s">
        <v>1844</v>
      </c>
      <c r="B21" t="s">
        <v>1845</v>
      </c>
      <c r="C21" t="s">
        <v>1401</v>
      </c>
      <c r="D21" t="s">
        <v>1301</v>
      </c>
      <c r="E21" s="16">
        <v>45633</v>
      </c>
      <c r="F21">
        <v>4001727250</v>
      </c>
      <c r="G21" t="s">
        <v>1809</v>
      </c>
      <c r="H21" t="s">
        <v>1870</v>
      </c>
      <c r="I21" t="s">
        <v>1820</v>
      </c>
      <c r="J21">
        <v>2407993</v>
      </c>
      <c r="K21">
        <v>6106243</v>
      </c>
      <c r="M21">
        <v>4</v>
      </c>
      <c r="N21">
        <v>0.95</v>
      </c>
      <c r="O21">
        <v>3.8</v>
      </c>
      <c r="P21" t="s">
        <v>1811</v>
      </c>
      <c r="Q21" t="s">
        <v>1812</v>
      </c>
      <c r="R21" s="16">
        <v>45656</v>
      </c>
      <c r="S21">
        <v>167</v>
      </c>
      <c r="T21" t="s">
        <v>2024</v>
      </c>
      <c r="U21" s="16">
        <v>45687</v>
      </c>
      <c r="V21" s="16">
        <v>45687</v>
      </c>
      <c r="W21" s="16">
        <v>45748</v>
      </c>
      <c r="Y21" s="16">
        <v>45663</v>
      </c>
      <c r="Z21" t="s">
        <v>1817</v>
      </c>
      <c r="AB21" t="s">
        <v>1847</v>
      </c>
      <c r="AC21" t="s">
        <v>1818</v>
      </c>
      <c r="AP21" t="e">
        <v>#N/A</v>
      </c>
    </row>
    <row r="22" spans="1:43" x14ac:dyDescent="0.35">
      <c r="A22" t="s">
        <v>1871</v>
      </c>
      <c r="B22" t="s">
        <v>1872</v>
      </c>
      <c r="C22" t="s">
        <v>1400</v>
      </c>
      <c r="D22" t="s">
        <v>1301</v>
      </c>
      <c r="E22" s="16">
        <v>45350</v>
      </c>
      <c r="F22">
        <v>4001351634</v>
      </c>
      <c r="G22" t="s">
        <v>1809</v>
      </c>
      <c r="H22" t="s">
        <v>1873</v>
      </c>
      <c r="I22" t="s">
        <v>1831</v>
      </c>
      <c r="J22">
        <v>2413021</v>
      </c>
      <c r="K22">
        <v>6109840</v>
      </c>
      <c r="L22" t="s">
        <v>1874</v>
      </c>
      <c r="M22">
        <v>2</v>
      </c>
      <c r="N22">
        <v>8.6</v>
      </c>
      <c r="O22">
        <v>17.2</v>
      </c>
      <c r="P22" t="s">
        <v>1811</v>
      </c>
      <c r="Q22" t="s">
        <v>1812</v>
      </c>
      <c r="R22" s="16">
        <v>45365</v>
      </c>
      <c r="S22">
        <v>227</v>
      </c>
      <c r="T22" t="s">
        <v>2024</v>
      </c>
      <c r="U22" s="16">
        <v>45627</v>
      </c>
      <c r="V22" s="16">
        <v>45627</v>
      </c>
      <c r="W22" s="16">
        <v>45689</v>
      </c>
      <c r="Y22" s="16">
        <v>45386</v>
      </c>
      <c r="Z22" t="s">
        <v>1875</v>
      </c>
      <c r="AB22" t="s">
        <v>1876</v>
      </c>
      <c r="AC22" t="s">
        <v>1818</v>
      </c>
      <c r="AP22" t="e">
        <v>#N/A</v>
      </c>
      <c r="AQ22">
        <v>4</v>
      </c>
    </row>
    <row r="23" spans="1:43" x14ac:dyDescent="0.35">
      <c r="A23" t="s">
        <v>1871</v>
      </c>
      <c r="B23" t="s">
        <v>1872</v>
      </c>
      <c r="C23" t="s">
        <v>1400</v>
      </c>
      <c r="D23" t="s">
        <v>1301</v>
      </c>
      <c r="E23" s="16">
        <v>45350</v>
      </c>
      <c r="F23">
        <v>4001351634</v>
      </c>
      <c r="G23" t="s">
        <v>1809</v>
      </c>
      <c r="H23" t="s">
        <v>1877</v>
      </c>
      <c r="I23" t="s">
        <v>1878</v>
      </c>
      <c r="J23">
        <v>2413021</v>
      </c>
      <c r="K23">
        <v>6109840</v>
      </c>
      <c r="L23" t="s">
        <v>1879</v>
      </c>
      <c r="M23">
        <v>1</v>
      </c>
      <c r="N23">
        <v>7.41</v>
      </c>
      <c r="O23">
        <v>7.41</v>
      </c>
      <c r="P23" t="s">
        <v>1811</v>
      </c>
      <c r="Q23" t="s">
        <v>1812</v>
      </c>
      <c r="R23" s="16">
        <v>45365</v>
      </c>
      <c r="S23">
        <v>227</v>
      </c>
      <c r="T23" t="s">
        <v>2024</v>
      </c>
      <c r="U23" s="16">
        <v>45627</v>
      </c>
      <c r="V23" s="16">
        <v>45627</v>
      </c>
      <c r="W23" s="16">
        <v>45689</v>
      </c>
      <c r="Y23" s="16">
        <v>45386</v>
      </c>
      <c r="Z23" t="s">
        <v>1875</v>
      </c>
      <c r="AB23" t="s">
        <v>1876</v>
      </c>
      <c r="AC23" t="s">
        <v>1818</v>
      </c>
      <c r="AP23" t="e">
        <v>#N/A</v>
      </c>
      <c r="AQ23">
        <v>4</v>
      </c>
    </row>
    <row r="24" spans="1:43" x14ac:dyDescent="0.35">
      <c r="A24" t="s">
        <v>1871</v>
      </c>
      <c r="B24" t="s">
        <v>1872</v>
      </c>
      <c r="C24" t="s">
        <v>1400</v>
      </c>
      <c r="D24" t="s">
        <v>1301</v>
      </c>
      <c r="E24" s="16">
        <v>45350</v>
      </c>
      <c r="F24">
        <v>4001351634</v>
      </c>
      <c r="G24" t="s">
        <v>1809</v>
      </c>
      <c r="H24" t="s">
        <v>1880</v>
      </c>
      <c r="I24" t="s">
        <v>1881</v>
      </c>
      <c r="J24">
        <v>2413021</v>
      </c>
      <c r="K24">
        <v>6109840</v>
      </c>
      <c r="L24" t="s">
        <v>1882</v>
      </c>
      <c r="M24">
        <v>1</v>
      </c>
      <c r="N24">
        <v>3189.29</v>
      </c>
      <c r="O24">
        <v>3189.29</v>
      </c>
      <c r="P24" t="s">
        <v>1811</v>
      </c>
      <c r="Q24" t="s">
        <v>1812</v>
      </c>
      <c r="R24" s="16">
        <v>45365</v>
      </c>
      <c r="S24">
        <v>227</v>
      </c>
      <c r="T24" t="s">
        <v>2024</v>
      </c>
      <c r="U24" s="16">
        <v>45627</v>
      </c>
      <c r="V24" s="16">
        <v>45627</v>
      </c>
      <c r="W24" s="16">
        <v>45689</v>
      </c>
      <c r="Y24" s="16">
        <v>45386</v>
      </c>
      <c r="Z24" t="s">
        <v>1875</v>
      </c>
      <c r="AB24" t="s">
        <v>1876</v>
      </c>
      <c r="AC24" t="s">
        <v>1818</v>
      </c>
      <c r="AP24" t="e">
        <v>#N/A</v>
      </c>
      <c r="AQ24">
        <v>4</v>
      </c>
    </row>
    <row r="25" spans="1:43" x14ac:dyDescent="0.35">
      <c r="A25" t="s">
        <v>1871</v>
      </c>
      <c r="B25" t="s">
        <v>1872</v>
      </c>
      <c r="C25" t="s">
        <v>1400</v>
      </c>
      <c r="D25" t="s">
        <v>1301</v>
      </c>
      <c r="E25" s="16">
        <v>45350</v>
      </c>
      <c r="F25">
        <v>4001351634</v>
      </c>
      <c r="G25" t="s">
        <v>1809</v>
      </c>
      <c r="H25" t="s">
        <v>1883</v>
      </c>
      <c r="I25" t="s">
        <v>1884</v>
      </c>
      <c r="J25">
        <v>2413021</v>
      </c>
      <c r="K25">
        <v>6109840</v>
      </c>
      <c r="L25" t="s">
        <v>1885</v>
      </c>
      <c r="M25">
        <v>1</v>
      </c>
      <c r="N25">
        <v>116.77</v>
      </c>
      <c r="O25">
        <v>116.77</v>
      </c>
      <c r="P25" t="s">
        <v>1811</v>
      </c>
      <c r="Q25" t="s">
        <v>1812</v>
      </c>
      <c r="R25" s="16">
        <v>45365</v>
      </c>
      <c r="S25">
        <v>227</v>
      </c>
      <c r="T25" t="s">
        <v>2024</v>
      </c>
      <c r="U25" s="16">
        <v>45627</v>
      </c>
      <c r="V25" s="16">
        <v>45627</v>
      </c>
      <c r="W25" s="16">
        <v>45689</v>
      </c>
      <c r="Y25" s="16">
        <v>45386</v>
      </c>
      <c r="Z25" t="s">
        <v>1875</v>
      </c>
      <c r="AB25" t="s">
        <v>1876</v>
      </c>
      <c r="AC25" t="s">
        <v>1818</v>
      </c>
      <c r="AP25" t="e">
        <v>#N/A</v>
      </c>
      <c r="AQ25">
        <v>4</v>
      </c>
    </row>
    <row r="26" spans="1:43" x14ac:dyDescent="0.35">
      <c r="A26" t="s">
        <v>1871</v>
      </c>
      <c r="B26" t="s">
        <v>1872</v>
      </c>
      <c r="C26" t="s">
        <v>1400</v>
      </c>
      <c r="D26" t="s">
        <v>1301</v>
      </c>
      <c r="E26" s="16">
        <v>45350</v>
      </c>
      <c r="F26">
        <v>4001351634</v>
      </c>
      <c r="G26" t="s">
        <v>1809</v>
      </c>
      <c r="H26" t="s">
        <v>1886</v>
      </c>
      <c r="I26" t="s">
        <v>1823</v>
      </c>
      <c r="J26">
        <v>2413021</v>
      </c>
      <c r="K26">
        <v>6109840</v>
      </c>
      <c r="L26" t="s">
        <v>1887</v>
      </c>
      <c r="M26">
        <v>1</v>
      </c>
      <c r="N26">
        <v>2.2799999999999998</v>
      </c>
      <c r="O26">
        <v>2.2799999999999998</v>
      </c>
      <c r="P26" t="s">
        <v>1811</v>
      </c>
      <c r="Q26" t="s">
        <v>1812</v>
      </c>
      <c r="R26" s="16">
        <v>45365</v>
      </c>
      <c r="S26">
        <v>227</v>
      </c>
      <c r="T26" t="s">
        <v>2024</v>
      </c>
      <c r="U26" s="16">
        <v>45627</v>
      </c>
      <c r="V26" s="16">
        <v>45627</v>
      </c>
      <c r="W26" s="16">
        <v>45689</v>
      </c>
      <c r="Y26" s="16">
        <v>45386</v>
      </c>
      <c r="Z26" t="s">
        <v>1875</v>
      </c>
      <c r="AB26" t="s">
        <v>1876</v>
      </c>
      <c r="AC26" t="s">
        <v>1818</v>
      </c>
      <c r="AP26" t="e">
        <v>#N/A</v>
      </c>
      <c r="AQ26">
        <v>4</v>
      </c>
    </row>
    <row r="27" spans="1:43" x14ac:dyDescent="0.35">
      <c r="A27" t="s">
        <v>1871</v>
      </c>
      <c r="B27" t="s">
        <v>1872</v>
      </c>
      <c r="C27" t="s">
        <v>1400</v>
      </c>
      <c r="D27" t="s">
        <v>1301</v>
      </c>
      <c r="E27" s="16">
        <v>45350</v>
      </c>
      <c r="F27">
        <v>4001351634</v>
      </c>
      <c r="G27" t="s">
        <v>1809</v>
      </c>
      <c r="H27" t="s">
        <v>1888</v>
      </c>
      <c r="I27" t="s">
        <v>1826</v>
      </c>
      <c r="J27">
        <v>2413021</v>
      </c>
      <c r="K27">
        <v>6109840</v>
      </c>
      <c r="L27" t="s">
        <v>1889</v>
      </c>
      <c r="M27">
        <v>2</v>
      </c>
      <c r="N27">
        <v>1.66</v>
      </c>
      <c r="O27">
        <v>3.32</v>
      </c>
      <c r="P27" t="s">
        <v>1811</v>
      </c>
      <c r="Q27" t="s">
        <v>1812</v>
      </c>
      <c r="R27" s="16">
        <v>45365</v>
      </c>
      <c r="S27">
        <v>227</v>
      </c>
      <c r="T27" t="s">
        <v>2024</v>
      </c>
      <c r="U27" s="16">
        <v>45627</v>
      </c>
      <c r="V27" s="16">
        <v>45627</v>
      </c>
      <c r="W27" s="16">
        <v>45689</v>
      </c>
      <c r="Y27" s="16">
        <v>45386</v>
      </c>
      <c r="Z27" t="s">
        <v>1875</v>
      </c>
      <c r="AB27" t="s">
        <v>1876</v>
      </c>
      <c r="AC27" t="s">
        <v>1818</v>
      </c>
      <c r="AP27" t="e">
        <v>#N/A</v>
      </c>
      <c r="AQ27">
        <v>4</v>
      </c>
    </row>
    <row r="28" spans="1:43" x14ac:dyDescent="0.35">
      <c r="A28" t="s">
        <v>1871</v>
      </c>
      <c r="B28" t="s">
        <v>1872</v>
      </c>
      <c r="C28" t="s">
        <v>1400</v>
      </c>
      <c r="D28" t="s">
        <v>1301</v>
      </c>
      <c r="E28" s="16">
        <v>45350</v>
      </c>
      <c r="F28">
        <v>4001351634</v>
      </c>
      <c r="G28" t="s">
        <v>1809</v>
      </c>
      <c r="H28" t="s">
        <v>1890</v>
      </c>
      <c r="I28" t="s">
        <v>1865</v>
      </c>
      <c r="J28">
        <v>2413021</v>
      </c>
      <c r="K28">
        <v>6109840</v>
      </c>
      <c r="L28" t="s">
        <v>1891</v>
      </c>
      <c r="M28">
        <v>4</v>
      </c>
      <c r="N28">
        <v>0.72</v>
      </c>
      <c r="O28">
        <v>2.88</v>
      </c>
      <c r="P28" t="s">
        <v>1811</v>
      </c>
      <c r="Q28" t="s">
        <v>1812</v>
      </c>
      <c r="R28" s="16">
        <v>45365</v>
      </c>
      <c r="S28">
        <v>227</v>
      </c>
      <c r="T28" t="s">
        <v>2024</v>
      </c>
      <c r="U28" s="16">
        <v>45627</v>
      </c>
      <c r="V28" s="16">
        <v>45627</v>
      </c>
      <c r="W28" s="16">
        <v>45689</v>
      </c>
      <c r="Y28" s="16">
        <v>45386</v>
      </c>
      <c r="Z28" t="s">
        <v>1875</v>
      </c>
      <c r="AB28" t="s">
        <v>1876</v>
      </c>
      <c r="AC28" t="s">
        <v>1818</v>
      </c>
      <c r="AP28" t="e">
        <v>#N/A</v>
      </c>
      <c r="AQ28">
        <v>4</v>
      </c>
    </row>
    <row r="29" spans="1:43" x14ac:dyDescent="0.35">
      <c r="A29" t="s">
        <v>1871</v>
      </c>
      <c r="B29" t="s">
        <v>1872</v>
      </c>
      <c r="C29" t="s">
        <v>1400</v>
      </c>
      <c r="D29" t="s">
        <v>1301</v>
      </c>
      <c r="E29" s="16">
        <v>45350</v>
      </c>
      <c r="F29">
        <v>4001351634</v>
      </c>
      <c r="G29" t="s">
        <v>1809</v>
      </c>
      <c r="H29" t="s">
        <v>1892</v>
      </c>
      <c r="I29" t="s">
        <v>1823</v>
      </c>
      <c r="J29">
        <v>2413021</v>
      </c>
      <c r="K29">
        <v>6109840</v>
      </c>
      <c r="L29" t="s">
        <v>1893</v>
      </c>
      <c r="M29">
        <v>2</v>
      </c>
      <c r="N29">
        <v>1.54</v>
      </c>
      <c r="O29">
        <v>3.08</v>
      </c>
      <c r="P29" t="s">
        <v>1811</v>
      </c>
      <c r="Q29" t="s">
        <v>1812</v>
      </c>
      <c r="R29" s="16">
        <v>45365</v>
      </c>
      <c r="S29">
        <v>227</v>
      </c>
      <c r="T29" t="s">
        <v>2024</v>
      </c>
      <c r="U29" s="16">
        <v>45627</v>
      </c>
      <c r="V29" s="16">
        <v>45627</v>
      </c>
      <c r="W29" s="16">
        <v>45689</v>
      </c>
      <c r="Y29" s="16">
        <v>45386</v>
      </c>
      <c r="Z29" t="s">
        <v>1875</v>
      </c>
      <c r="AB29" t="s">
        <v>1876</v>
      </c>
      <c r="AC29" t="s">
        <v>1818</v>
      </c>
      <c r="AP29" t="e">
        <v>#N/A</v>
      </c>
      <c r="AQ29">
        <v>4</v>
      </c>
    </row>
    <row r="30" spans="1:43" x14ac:dyDescent="0.35">
      <c r="A30" t="s">
        <v>1871</v>
      </c>
      <c r="B30" t="s">
        <v>1872</v>
      </c>
      <c r="C30" t="s">
        <v>1400</v>
      </c>
      <c r="D30" t="s">
        <v>1301</v>
      </c>
      <c r="E30" s="16">
        <v>45350</v>
      </c>
      <c r="F30">
        <v>4001351634</v>
      </c>
      <c r="G30" t="s">
        <v>1809</v>
      </c>
      <c r="H30" t="s">
        <v>1894</v>
      </c>
      <c r="I30" t="s">
        <v>1895</v>
      </c>
      <c r="J30">
        <v>2413021</v>
      </c>
      <c r="K30">
        <v>6109840</v>
      </c>
      <c r="L30" t="s">
        <v>1896</v>
      </c>
      <c r="M30">
        <v>1</v>
      </c>
      <c r="N30">
        <v>21.94</v>
      </c>
      <c r="O30">
        <v>21.94</v>
      </c>
      <c r="P30" t="s">
        <v>1811</v>
      </c>
      <c r="Q30" t="s">
        <v>1812</v>
      </c>
      <c r="R30" s="16">
        <v>45365</v>
      </c>
      <c r="S30">
        <v>227</v>
      </c>
      <c r="T30" t="s">
        <v>2024</v>
      </c>
      <c r="U30" s="16">
        <v>45627</v>
      </c>
      <c r="V30" s="16">
        <v>45627</v>
      </c>
      <c r="W30" s="16">
        <v>45689</v>
      </c>
      <c r="Y30" s="16">
        <v>45386</v>
      </c>
      <c r="Z30" t="s">
        <v>1875</v>
      </c>
      <c r="AB30" t="s">
        <v>1876</v>
      </c>
      <c r="AC30" t="s">
        <v>1818</v>
      </c>
      <c r="AP30" t="e">
        <v>#N/A</v>
      </c>
      <c r="AQ30">
        <v>4</v>
      </c>
    </row>
    <row r="31" spans="1:43" x14ac:dyDescent="0.35">
      <c r="A31" t="s">
        <v>1871</v>
      </c>
      <c r="B31" t="s">
        <v>1872</v>
      </c>
      <c r="C31" t="s">
        <v>1400</v>
      </c>
      <c r="D31" t="s">
        <v>1301</v>
      </c>
      <c r="E31" s="16">
        <v>45350</v>
      </c>
      <c r="F31">
        <v>4001351634</v>
      </c>
      <c r="G31" t="s">
        <v>1809</v>
      </c>
      <c r="H31" t="s">
        <v>1897</v>
      </c>
      <c r="I31" t="s">
        <v>1895</v>
      </c>
      <c r="J31">
        <v>2413021</v>
      </c>
      <c r="K31">
        <v>6109840</v>
      </c>
      <c r="L31" t="s">
        <v>1898</v>
      </c>
      <c r="M31">
        <v>1</v>
      </c>
      <c r="N31">
        <v>18.829999999999998</v>
      </c>
      <c r="O31">
        <v>18.829999999999998</v>
      </c>
      <c r="P31" t="s">
        <v>1811</v>
      </c>
      <c r="Q31" t="s">
        <v>1812</v>
      </c>
      <c r="R31" s="16">
        <v>45365</v>
      </c>
      <c r="S31">
        <v>227</v>
      </c>
      <c r="T31" t="s">
        <v>2024</v>
      </c>
      <c r="U31" s="16">
        <v>45627</v>
      </c>
      <c r="V31" s="16">
        <v>45627</v>
      </c>
      <c r="W31" s="16">
        <v>45689</v>
      </c>
      <c r="Y31" s="16">
        <v>45386</v>
      </c>
      <c r="Z31" t="s">
        <v>1875</v>
      </c>
      <c r="AB31" t="s">
        <v>1876</v>
      </c>
      <c r="AC31" t="s">
        <v>1818</v>
      </c>
      <c r="AP31" t="e">
        <v>#N/A</v>
      </c>
      <c r="AQ31">
        <v>4</v>
      </c>
    </row>
    <row r="32" spans="1:43" x14ac:dyDescent="0.35">
      <c r="A32" t="s">
        <v>1871</v>
      </c>
      <c r="B32" t="s">
        <v>1872</v>
      </c>
      <c r="C32" t="s">
        <v>1400</v>
      </c>
      <c r="D32" t="s">
        <v>1301</v>
      </c>
      <c r="E32" s="16">
        <v>45350</v>
      </c>
      <c r="F32">
        <v>4001351634</v>
      </c>
      <c r="G32" t="s">
        <v>1809</v>
      </c>
      <c r="H32" t="s">
        <v>1899</v>
      </c>
      <c r="I32" t="s">
        <v>1826</v>
      </c>
      <c r="J32">
        <v>2413021</v>
      </c>
      <c r="K32">
        <v>6109840</v>
      </c>
      <c r="L32" t="s">
        <v>1900</v>
      </c>
      <c r="M32">
        <v>1</v>
      </c>
      <c r="N32">
        <v>1.63</v>
      </c>
      <c r="O32">
        <v>1.63</v>
      </c>
      <c r="P32" t="s">
        <v>1811</v>
      </c>
      <c r="Q32" t="s">
        <v>1812</v>
      </c>
      <c r="R32" s="16">
        <v>45365</v>
      </c>
      <c r="S32">
        <v>227</v>
      </c>
      <c r="T32" t="s">
        <v>2024</v>
      </c>
      <c r="U32" s="16">
        <v>45627</v>
      </c>
      <c r="V32" s="16">
        <v>45627</v>
      </c>
      <c r="W32" s="16">
        <v>45689</v>
      </c>
      <c r="Y32" s="16">
        <v>45386</v>
      </c>
      <c r="Z32" t="s">
        <v>1875</v>
      </c>
      <c r="AB32" t="s">
        <v>1876</v>
      </c>
      <c r="AC32" t="s">
        <v>1818</v>
      </c>
      <c r="AP32" t="e">
        <v>#N/A</v>
      </c>
      <c r="AQ32">
        <v>4</v>
      </c>
    </row>
    <row r="33" spans="1:43" x14ac:dyDescent="0.35">
      <c r="A33" t="s">
        <v>1871</v>
      </c>
      <c r="B33" t="s">
        <v>1872</v>
      </c>
      <c r="C33" t="s">
        <v>1400</v>
      </c>
      <c r="D33" t="s">
        <v>1301</v>
      </c>
      <c r="E33" s="16">
        <v>45350</v>
      </c>
      <c r="F33">
        <v>4001351634</v>
      </c>
      <c r="G33" t="s">
        <v>1809</v>
      </c>
      <c r="H33" t="s">
        <v>1824</v>
      </c>
      <c r="I33" t="s">
        <v>1825</v>
      </c>
      <c r="J33">
        <v>2413021</v>
      </c>
      <c r="K33">
        <v>6109840</v>
      </c>
      <c r="L33" t="s">
        <v>1901</v>
      </c>
      <c r="M33">
        <v>2</v>
      </c>
      <c r="N33">
        <v>1.46</v>
      </c>
      <c r="O33">
        <v>2.92</v>
      </c>
      <c r="P33" t="s">
        <v>1811</v>
      </c>
      <c r="Q33" t="s">
        <v>1812</v>
      </c>
      <c r="R33" s="16">
        <v>45365</v>
      </c>
      <c r="S33">
        <v>227</v>
      </c>
      <c r="T33" t="s">
        <v>2024</v>
      </c>
      <c r="U33" s="16">
        <v>45627</v>
      </c>
      <c r="V33" s="16">
        <v>45627</v>
      </c>
      <c r="W33" s="16">
        <v>45689</v>
      </c>
      <c r="Y33" s="16">
        <v>45386</v>
      </c>
      <c r="Z33" t="s">
        <v>1875</v>
      </c>
      <c r="AB33" t="s">
        <v>1876</v>
      </c>
      <c r="AC33" t="s">
        <v>1818</v>
      </c>
      <c r="AP33" t="e">
        <v>#N/A</v>
      </c>
      <c r="AQ33">
        <v>4</v>
      </c>
    </row>
    <row r="34" spans="1:43" x14ac:dyDescent="0.35">
      <c r="A34" t="s">
        <v>1871</v>
      </c>
      <c r="B34" t="s">
        <v>1872</v>
      </c>
      <c r="C34" t="s">
        <v>1400</v>
      </c>
      <c r="D34" t="s">
        <v>1301</v>
      </c>
      <c r="E34" s="16">
        <v>45350</v>
      </c>
      <c r="F34">
        <v>4001351634</v>
      </c>
      <c r="G34" t="s">
        <v>1809</v>
      </c>
      <c r="H34" t="s">
        <v>1902</v>
      </c>
      <c r="I34" t="s">
        <v>1822</v>
      </c>
      <c r="J34">
        <v>2413021</v>
      </c>
      <c r="K34">
        <v>6109840</v>
      </c>
      <c r="L34" t="s">
        <v>1903</v>
      </c>
      <c r="M34">
        <v>2</v>
      </c>
      <c r="N34">
        <v>1.89</v>
      </c>
      <c r="O34">
        <v>3.78</v>
      </c>
      <c r="P34" t="s">
        <v>1811</v>
      </c>
      <c r="Q34" t="s">
        <v>1812</v>
      </c>
      <c r="R34" s="16">
        <v>45365</v>
      </c>
      <c r="S34">
        <v>227</v>
      </c>
      <c r="T34" t="s">
        <v>2024</v>
      </c>
      <c r="U34" s="16">
        <v>45627</v>
      </c>
      <c r="V34" s="16">
        <v>45627</v>
      </c>
      <c r="W34" s="16">
        <v>45689</v>
      </c>
      <c r="Y34" s="16">
        <v>45386</v>
      </c>
      <c r="Z34" t="s">
        <v>1875</v>
      </c>
      <c r="AB34" t="s">
        <v>1876</v>
      </c>
      <c r="AC34" t="s">
        <v>1818</v>
      </c>
      <c r="AP34" t="e">
        <v>#N/A</v>
      </c>
      <c r="AQ34">
        <v>4</v>
      </c>
    </row>
    <row r="35" spans="1:43" x14ac:dyDescent="0.35">
      <c r="A35" t="s">
        <v>1871</v>
      </c>
      <c r="B35" t="s">
        <v>1872</v>
      </c>
      <c r="C35" t="s">
        <v>1400</v>
      </c>
      <c r="D35" t="s">
        <v>1301</v>
      </c>
      <c r="E35" s="16">
        <v>45350</v>
      </c>
      <c r="F35">
        <v>4001351634</v>
      </c>
      <c r="G35" t="s">
        <v>1809</v>
      </c>
      <c r="H35" t="s">
        <v>1904</v>
      </c>
      <c r="I35" t="s">
        <v>1823</v>
      </c>
      <c r="J35">
        <v>2413021</v>
      </c>
      <c r="K35">
        <v>6109840</v>
      </c>
      <c r="L35" t="s">
        <v>1905</v>
      </c>
      <c r="M35">
        <v>1</v>
      </c>
      <c r="N35">
        <v>1.87</v>
      </c>
      <c r="O35">
        <v>1.87</v>
      </c>
      <c r="P35" t="s">
        <v>1811</v>
      </c>
      <c r="Q35" t="s">
        <v>1812</v>
      </c>
      <c r="R35" s="16">
        <v>45365</v>
      </c>
      <c r="S35">
        <v>227</v>
      </c>
      <c r="T35" t="s">
        <v>2024</v>
      </c>
      <c r="U35" s="16">
        <v>45627</v>
      </c>
      <c r="V35" s="16">
        <v>45627</v>
      </c>
      <c r="W35" s="16">
        <v>45689</v>
      </c>
      <c r="Y35" s="16">
        <v>45386</v>
      </c>
      <c r="Z35" t="s">
        <v>1875</v>
      </c>
      <c r="AB35" t="s">
        <v>1876</v>
      </c>
      <c r="AC35" t="s">
        <v>1818</v>
      </c>
      <c r="AP35" t="e">
        <v>#N/A</v>
      </c>
      <c r="AQ35">
        <v>4</v>
      </c>
    </row>
    <row r="36" spans="1:43" x14ac:dyDescent="0.35">
      <c r="A36" t="s">
        <v>1871</v>
      </c>
      <c r="B36" t="s">
        <v>1872</v>
      </c>
      <c r="C36" t="s">
        <v>1400</v>
      </c>
      <c r="D36" t="s">
        <v>1301</v>
      </c>
      <c r="E36" s="16">
        <v>45350</v>
      </c>
      <c r="F36">
        <v>4001351634</v>
      </c>
      <c r="G36" t="s">
        <v>1809</v>
      </c>
      <c r="H36" t="s">
        <v>1906</v>
      </c>
      <c r="I36" t="s">
        <v>1826</v>
      </c>
      <c r="J36">
        <v>2413021</v>
      </c>
      <c r="K36">
        <v>6109840</v>
      </c>
      <c r="L36" t="s">
        <v>1907</v>
      </c>
      <c r="M36">
        <v>1</v>
      </c>
      <c r="N36">
        <v>2.65</v>
      </c>
      <c r="O36">
        <v>2.65</v>
      </c>
      <c r="P36" t="s">
        <v>1811</v>
      </c>
      <c r="Q36" t="s">
        <v>1812</v>
      </c>
      <c r="R36" s="16">
        <v>45365</v>
      </c>
      <c r="S36">
        <v>227</v>
      </c>
      <c r="T36" t="s">
        <v>2024</v>
      </c>
      <c r="U36" s="16">
        <v>45627</v>
      </c>
      <c r="V36" s="16">
        <v>45627</v>
      </c>
      <c r="W36" s="16">
        <v>45689</v>
      </c>
      <c r="Y36" s="16">
        <v>45386</v>
      </c>
      <c r="Z36" t="s">
        <v>1875</v>
      </c>
      <c r="AB36" t="s">
        <v>1876</v>
      </c>
      <c r="AC36" t="s">
        <v>1818</v>
      </c>
      <c r="AP36" t="e">
        <v>#N/A</v>
      </c>
      <c r="AQ36">
        <v>4</v>
      </c>
    </row>
    <row r="37" spans="1:43" x14ac:dyDescent="0.35">
      <c r="A37" t="s">
        <v>1871</v>
      </c>
      <c r="B37" t="s">
        <v>1872</v>
      </c>
      <c r="C37" t="s">
        <v>1400</v>
      </c>
      <c r="D37" t="s">
        <v>1301</v>
      </c>
      <c r="E37" s="16">
        <v>45350</v>
      </c>
      <c r="F37">
        <v>4001351634</v>
      </c>
      <c r="G37" t="s">
        <v>1809</v>
      </c>
      <c r="H37" t="s">
        <v>1908</v>
      </c>
      <c r="I37" t="s">
        <v>1909</v>
      </c>
      <c r="J37">
        <v>2413021</v>
      </c>
      <c r="K37">
        <v>6109840</v>
      </c>
      <c r="L37" t="s">
        <v>1910</v>
      </c>
      <c r="M37">
        <v>2</v>
      </c>
      <c r="N37">
        <v>2.41</v>
      </c>
      <c r="O37">
        <v>4.82</v>
      </c>
      <c r="P37" t="s">
        <v>1811</v>
      </c>
      <c r="Q37" t="s">
        <v>1812</v>
      </c>
      <c r="R37" s="16">
        <v>45365</v>
      </c>
      <c r="S37">
        <v>227</v>
      </c>
      <c r="T37" t="s">
        <v>2024</v>
      </c>
      <c r="U37" s="16">
        <v>45627</v>
      </c>
      <c r="V37" s="16">
        <v>45627</v>
      </c>
      <c r="W37" s="16">
        <v>45689</v>
      </c>
      <c r="Y37" s="16">
        <v>45386</v>
      </c>
      <c r="Z37" t="s">
        <v>1875</v>
      </c>
      <c r="AB37" t="s">
        <v>1876</v>
      </c>
      <c r="AC37" t="s">
        <v>1818</v>
      </c>
      <c r="AP37" t="e">
        <v>#N/A</v>
      </c>
      <c r="AQ37">
        <v>4</v>
      </c>
    </row>
    <row r="38" spans="1:43" x14ac:dyDescent="0.35">
      <c r="A38" t="s">
        <v>1871</v>
      </c>
      <c r="B38" t="s">
        <v>1872</v>
      </c>
      <c r="C38" t="s">
        <v>1400</v>
      </c>
      <c r="D38" t="s">
        <v>1301</v>
      </c>
      <c r="E38" s="16">
        <v>45350</v>
      </c>
      <c r="F38">
        <v>4001351634</v>
      </c>
      <c r="G38" t="s">
        <v>1809</v>
      </c>
      <c r="H38" t="s">
        <v>1911</v>
      </c>
      <c r="I38" t="s">
        <v>1825</v>
      </c>
      <c r="J38">
        <v>2413021</v>
      </c>
      <c r="K38">
        <v>6109840</v>
      </c>
      <c r="L38" t="s">
        <v>1912</v>
      </c>
      <c r="M38">
        <v>4</v>
      </c>
      <c r="N38">
        <v>1.77</v>
      </c>
      <c r="O38">
        <v>7.08</v>
      </c>
      <c r="P38" t="s">
        <v>1811</v>
      </c>
      <c r="Q38" t="s">
        <v>1812</v>
      </c>
      <c r="R38" s="16">
        <v>45365</v>
      </c>
      <c r="S38">
        <v>227</v>
      </c>
      <c r="T38" t="s">
        <v>2024</v>
      </c>
      <c r="U38" s="16">
        <v>45627</v>
      </c>
      <c r="V38" s="16">
        <v>45627</v>
      </c>
      <c r="W38" s="16">
        <v>45689</v>
      </c>
      <c r="Y38" s="16">
        <v>45386</v>
      </c>
      <c r="Z38" t="s">
        <v>1875</v>
      </c>
      <c r="AB38" t="s">
        <v>1876</v>
      </c>
      <c r="AC38" t="s">
        <v>1818</v>
      </c>
      <c r="AP38" t="e">
        <v>#N/A</v>
      </c>
      <c r="AQ38">
        <v>4</v>
      </c>
    </row>
    <row r="39" spans="1:43" x14ac:dyDescent="0.35">
      <c r="A39" t="s">
        <v>1871</v>
      </c>
      <c r="B39" t="s">
        <v>1872</v>
      </c>
      <c r="C39" t="s">
        <v>1400</v>
      </c>
      <c r="D39" t="s">
        <v>1301</v>
      </c>
      <c r="E39" s="16">
        <v>45350</v>
      </c>
      <c r="F39">
        <v>4001351634</v>
      </c>
      <c r="G39" t="s">
        <v>1809</v>
      </c>
      <c r="H39" t="s">
        <v>1913</v>
      </c>
      <c r="I39" t="s">
        <v>1914</v>
      </c>
      <c r="J39">
        <v>2413021</v>
      </c>
      <c r="K39">
        <v>6109840</v>
      </c>
      <c r="L39" t="s">
        <v>1915</v>
      </c>
      <c r="M39">
        <v>1</v>
      </c>
      <c r="N39">
        <v>241.08</v>
      </c>
      <c r="O39">
        <v>241.08</v>
      </c>
      <c r="P39" t="s">
        <v>1811</v>
      </c>
      <c r="Q39" t="s">
        <v>1812</v>
      </c>
      <c r="R39" s="16">
        <v>45365</v>
      </c>
      <c r="S39">
        <v>227</v>
      </c>
      <c r="T39" t="s">
        <v>2024</v>
      </c>
      <c r="U39" s="16">
        <v>45627</v>
      </c>
      <c r="V39" s="16">
        <v>45627</v>
      </c>
      <c r="W39" s="16">
        <v>45689</v>
      </c>
      <c r="Y39" s="16">
        <v>45386</v>
      </c>
      <c r="Z39" t="s">
        <v>1875</v>
      </c>
      <c r="AB39" t="s">
        <v>1876</v>
      </c>
      <c r="AC39" t="s">
        <v>1818</v>
      </c>
      <c r="AP39" t="e">
        <v>#N/A</v>
      </c>
      <c r="AQ39">
        <v>4</v>
      </c>
    </row>
    <row r="40" spans="1:43" x14ac:dyDescent="0.35">
      <c r="A40" t="s">
        <v>1871</v>
      </c>
      <c r="B40" t="s">
        <v>1872</v>
      </c>
      <c r="C40" t="s">
        <v>1400</v>
      </c>
      <c r="D40" t="s">
        <v>1301</v>
      </c>
      <c r="E40" s="16">
        <v>45350</v>
      </c>
      <c r="F40">
        <v>4001351634</v>
      </c>
      <c r="G40" t="s">
        <v>1809</v>
      </c>
      <c r="H40" t="s">
        <v>1916</v>
      </c>
      <c r="I40" t="s">
        <v>1917</v>
      </c>
      <c r="J40">
        <v>2413021</v>
      </c>
      <c r="K40">
        <v>6109840</v>
      </c>
      <c r="L40" t="s">
        <v>1918</v>
      </c>
      <c r="M40">
        <v>1</v>
      </c>
      <c r="N40">
        <v>289.61</v>
      </c>
      <c r="O40">
        <v>289.61</v>
      </c>
      <c r="P40" t="s">
        <v>1811</v>
      </c>
      <c r="Q40" t="s">
        <v>1812</v>
      </c>
      <c r="R40" s="16">
        <v>45365</v>
      </c>
      <c r="S40">
        <v>227</v>
      </c>
      <c r="T40" t="s">
        <v>2024</v>
      </c>
      <c r="U40" s="16">
        <v>45627</v>
      </c>
      <c r="V40" s="16">
        <v>45627</v>
      </c>
      <c r="W40" s="16">
        <v>45689</v>
      </c>
      <c r="Y40" s="16">
        <v>45386</v>
      </c>
      <c r="Z40" t="s">
        <v>1875</v>
      </c>
      <c r="AB40" t="s">
        <v>1876</v>
      </c>
      <c r="AC40" t="s">
        <v>1818</v>
      </c>
      <c r="AP40" t="e">
        <v>#N/A</v>
      </c>
      <c r="AQ40">
        <v>4</v>
      </c>
    </row>
    <row r="41" spans="1:43" x14ac:dyDescent="0.35">
      <c r="A41" t="s">
        <v>1871</v>
      </c>
      <c r="B41" t="s">
        <v>1872</v>
      </c>
      <c r="C41" t="s">
        <v>1400</v>
      </c>
      <c r="D41" t="s">
        <v>1301</v>
      </c>
      <c r="E41" s="16">
        <v>45350</v>
      </c>
      <c r="F41">
        <v>4001351634</v>
      </c>
      <c r="G41" t="s">
        <v>1809</v>
      </c>
      <c r="H41" t="s">
        <v>1919</v>
      </c>
      <c r="I41" t="s">
        <v>1920</v>
      </c>
      <c r="J41">
        <v>2413021</v>
      </c>
      <c r="K41">
        <v>6109840</v>
      </c>
      <c r="L41" t="s">
        <v>1921</v>
      </c>
      <c r="M41">
        <v>1</v>
      </c>
      <c r="N41">
        <v>593.54</v>
      </c>
      <c r="O41">
        <v>593.54</v>
      </c>
      <c r="P41" t="s">
        <v>1811</v>
      </c>
      <c r="Q41" t="s">
        <v>1812</v>
      </c>
      <c r="R41" s="16">
        <v>45365</v>
      </c>
      <c r="S41">
        <v>227</v>
      </c>
      <c r="T41" t="s">
        <v>2024</v>
      </c>
      <c r="U41" s="16">
        <v>45627</v>
      </c>
      <c r="V41" s="16">
        <v>45627</v>
      </c>
      <c r="W41" s="16">
        <v>45689</v>
      </c>
      <c r="Y41" s="16">
        <v>45386</v>
      </c>
      <c r="Z41" t="s">
        <v>1875</v>
      </c>
      <c r="AB41" t="s">
        <v>1876</v>
      </c>
      <c r="AC41" t="s">
        <v>1818</v>
      </c>
      <c r="AP41" t="e">
        <v>#N/A</v>
      </c>
      <c r="AQ41">
        <v>4</v>
      </c>
    </row>
    <row r="42" spans="1:43" x14ac:dyDescent="0.35">
      <c r="A42" t="s">
        <v>1871</v>
      </c>
      <c r="B42" t="s">
        <v>1872</v>
      </c>
      <c r="C42" t="s">
        <v>1400</v>
      </c>
      <c r="D42" t="s">
        <v>1301</v>
      </c>
      <c r="E42" s="16">
        <v>45350</v>
      </c>
      <c r="F42">
        <v>4001351634</v>
      </c>
      <c r="G42" t="s">
        <v>1809</v>
      </c>
      <c r="H42" t="s">
        <v>1922</v>
      </c>
      <c r="I42" t="s">
        <v>1828</v>
      </c>
      <c r="J42">
        <v>2413021</v>
      </c>
      <c r="K42">
        <v>6109840</v>
      </c>
      <c r="L42" t="s">
        <v>1923</v>
      </c>
      <c r="M42">
        <v>1</v>
      </c>
      <c r="N42">
        <v>81.38</v>
      </c>
      <c r="O42">
        <v>81.38</v>
      </c>
      <c r="P42" t="s">
        <v>1811</v>
      </c>
      <c r="Q42" t="s">
        <v>1812</v>
      </c>
      <c r="R42" s="16">
        <v>45365</v>
      </c>
      <c r="S42">
        <v>227</v>
      </c>
      <c r="T42" t="s">
        <v>2024</v>
      </c>
      <c r="U42" s="16">
        <v>45627</v>
      </c>
      <c r="V42" s="16">
        <v>45627</v>
      </c>
      <c r="W42" s="16">
        <v>45689</v>
      </c>
      <c r="Y42" s="16">
        <v>45386</v>
      </c>
      <c r="Z42" t="s">
        <v>1875</v>
      </c>
      <c r="AB42" t="s">
        <v>1876</v>
      </c>
      <c r="AC42" t="s">
        <v>1818</v>
      </c>
      <c r="AP42" t="e">
        <v>#N/A</v>
      </c>
      <c r="AQ42">
        <v>4</v>
      </c>
    </row>
    <row r="43" spans="1:43" x14ac:dyDescent="0.35">
      <c r="A43" t="s">
        <v>1871</v>
      </c>
      <c r="B43" t="s">
        <v>1872</v>
      </c>
      <c r="C43" t="s">
        <v>1400</v>
      </c>
      <c r="D43" t="s">
        <v>1301</v>
      </c>
      <c r="E43" s="16">
        <v>45350</v>
      </c>
      <c r="F43">
        <v>4001351634</v>
      </c>
      <c r="G43" t="s">
        <v>1809</v>
      </c>
      <c r="H43" t="s">
        <v>1924</v>
      </c>
      <c r="I43" t="s">
        <v>1828</v>
      </c>
      <c r="J43">
        <v>2413021</v>
      </c>
      <c r="K43">
        <v>6109840</v>
      </c>
      <c r="L43" t="s">
        <v>1925</v>
      </c>
      <c r="M43">
        <v>1</v>
      </c>
      <c r="N43">
        <v>95.86</v>
      </c>
      <c r="O43">
        <v>95.86</v>
      </c>
      <c r="P43" t="s">
        <v>1811</v>
      </c>
      <c r="Q43" t="s">
        <v>1812</v>
      </c>
      <c r="R43" s="16">
        <v>45365</v>
      </c>
      <c r="S43">
        <v>227</v>
      </c>
      <c r="T43" t="s">
        <v>2024</v>
      </c>
      <c r="U43" s="16">
        <v>45627</v>
      </c>
      <c r="V43" s="16">
        <v>45627</v>
      </c>
      <c r="W43" s="16">
        <v>45689</v>
      </c>
      <c r="Y43" s="16">
        <v>45386</v>
      </c>
      <c r="Z43" t="s">
        <v>1875</v>
      </c>
      <c r="AB43" t="s">
        <v>1876</v>
      </c>
      <c r="AC43" t="s">
        <v>1818</v>
      </c>
      <c r="AP43" t="e">
        <v>#N/A</v>
      </c>
      <c r="AQ43">
        <v>4</v>
      </c>
    </row>
    <row r="44" spans="1:43" x14ac:dyDescent="0.35">
      <c r="A44" t="s">
        <v>1871</v>
      </c>
      <c r="B44" t="s">
        <v>1872</v>
      </c>
      <c r="C44" t="s">
        <v>1400</v>
      </c>
      <c r="D44" t="s">
        <v>1301</v>
      </c>
      <c r="E44" s="16">
        <v>45807</v>
      </c>
      <c r="F44">
        <v>4001947954</v>
      </c>
      <c r="G44" t="s">
        <v>1927</v>
      </c>
      <c r="H44" t="s">
        <v>5633</v>
      </c>
      <c r="I44" t="s">
        <v>5634</v>
      </c>
      <c r="J44">
        <v>2413029</v>
      </c>
      <c r="K44">
        <v>6109846</v>
      </c>
      <c r="M44">
        <v>1</v>
      </c>
      <c r="N44">
        <v>7651.83</v>
      </c>
      <c r="O44">
        <v>7651.83</v>
      </c>
      <c r="P44" t="s">
        <v>1811</v>
      </c>
      <c r="Q44" t="s">
        <v>1812</v>
      </c>
      <c r="R44" s="16">
        <v>45809</v>
      </c>
      <c r="S44">
        <v>35</v>
      </c>
      <c r="T44" t="s">
        <v>1813</v>
      </c>
      <c r="U44" s="16">
        <v>45839</v>
      </c>
      <c r="V44" s="16">
        <v>45819</v>
      </c>
      <c r="Y44" s="16">
        <v>45819</v>
      </c>
      <c r="AB44" t="s">
        <v>4096</v>
      </c>
    </row>
    <row r="45" spans="1:43" x14ac:dyDescent="0.35">
      <c r="A45" t="s">
        <v>1871</v>
      </c>
      <c r="B45" t="s">
        <v>1872</v>
      </c>
      <c r="C45" t="s">
        <v>1400</v>
      </c>
      <c r="D45" t="s">
        <v>1301</v>
      </c>
      <c r="E45" s="16">
        <v>45807</v>
      </c>
      <c r="F45">
        <v>4001947954</v>
      </c>
      <c r="G45" t="s">
        <v>1927</v>
      </c>
      <c r="H45" t="s">
        <v>5635</v>
      </c>
      <c r="I45" t="s">
        <v>2274</v>
      </c>
      <c r="J45">
        <v>2413029</v>
      </c>
      <c r="K45">
        <v>6109846</v>
      </c>
      <c r="M45">
        <v>13</v>
      </c>
      <c r="N45">
        <v>1.89</v>
      </c>
      <c r="O45">
        <v>24.57</v>
      </c>
      <c r="P45" t="s">
        <v>1811</v>
      </c>
      <c r="Q45" t="s">
        <v>1812</v>
      </c>
      <c r="R45" s="16">
        <v>45809</v>
      </c>
      <c r="S45">
        <v>35</v>
      </c>
      <c r="T45" t="s">
        <v>1813</v>
      </c>
      <c r="U45" s="16">
        <v>45839</v>
      </c>
      <c r="V45" s="16">
        <v>45819</v>
      </c>
      <c r="Y45" s="16">
        <v>45819</v>
      </c>
      <c r="AB45" t="s">
        <v>4096</v>
      </c>
    </row>
    <row r="46" spans="1:43" x14ac:dyDescent="0.35">
      <c r="A46" t="s">
        <v>1871</v>
      </c>
      <c r="B46" t="s">
        <v>1872</v>
      </c>
      <c r="C46" t="s">
        <v>1400</v>
      </c>
      <c r="D46" t="s">
        <v>1301</v>
      </c>
      <c r="E46" s="16">
        <v>45807</v>
      </c>
      <c r="F46">
        <v>4001947954</v>
      </c>
      <c r="G46" t="s">
        <v>1927</v>
      </c>
      <c r="H46" t="s">
        <v>2158</v>
      </c>
      <c r="I46" t="s">
        <v>2159</v>
      </c>
      <c r="J46">
        <v>2413029</v>
      </c>
      <c r="K46">
        <v>6109846</v>
      </c>
      <c r="M46">
        <v>6</v>
      </c>
      <c r="N46">
        <v>0.57999999999999996</v>
      </c>
      <c r="O46">
        <v>3.48</v>
      </c>
      <c r="P46" t="s">
        <v>1811</v>
      </c>
      <c r="Q46" t="s">
        <v>1812</v>
      </c>
      <c r="R46" s="16">
        <v>45809</v>
      </c>
      <c r="S46">
        <v>35</v>
      </c>
      <c r="T46" t="s">
        <v>1813</v>
      </c>
      <c r="U46" s="16">
        <v>45839</v>
      </c>
      <c r="V46" s="16">
        <v>45819</v>
      </c>
      <c r="Y46" s="16">
        <v>45819</v>
      </c>
      <c r="AB46" t="s">
        <v>4096</v>
      </c>
    </row>
    <row r="47" spans="1:43" x14ac:dyDescent="0.35">
      <c r="A47" t="s">
        <v>1871</v>
      </c>
      <c r="B47" t="s">
        <v>1872</v>
      </c>
      <c r="C47" t="s">
        <v>1400</v>
      </c>
      <c r="D47" t="s">
        <v>1301</v>
      </c>
      <c r="E47" s="16">
        <v>45807</v>
      </c>
      <c r="F47">
        <v>4001947954</v>
      </c>
      <c r="G47" t="s">
        <v>1927</v>
      </c>
      <c r="H47" t="s">
        <v>5636</v>
      </c>
      <c r="I47" t="s">
        <v>1828</v>
      </c>
      <c r="J47">
        <v>2413029</v>
      </c>
      <c r="K47">
        <v>6109846</v>
      </c>
      <c r="M47">
        <v>1</v>
      </c>
      <c r="N47">
        <v>583.24</v>
      </c>
      <c r="O47">
        <v>583.24</v>
      </c>
      <c r="P47" t="s">
        <v>1811</v>
      </c>
      <c r="Q47" t="s">
        <v>1812</v>
      </c>
      <c r="R47" s="16">
        <v>45809</v>
      </c>
      <c r="S47">
        <v>35</v>
      </c>
      <c r="T47" t="s">
        <v>1813</v>
      </c>
      <c r="U47" s="16">
        <v>45839</v>
      </c>
      <c r="V47" s="16">
        <v>45819</v>
      </c>
      <c r="Y47" s="16">
        <v>45819</v>
      </c>
      <c r="AB47" t="s">
        <v>4096</v>
      </c>
    </row>
    <row r="48" spans="1:43" x14ac:dyDescent="0.35">
      <c r="A48" t="s">
        <v>1871</v>
      </c>
      <c r="B48" t="s">
        <v>1872</v>
      </c>
      <c r="C48" t="s">
        <v>1400</v>
      </c>
      <c r="D48" t="s">
        <v>1301</v>
      </c>
      <c r="E48" s="16">
        <v>45807</v>
      </c>
      <c r="F48">
        <v>4001947954</v>
      </c>
      <c r="G48" t="s">
        <v>1927</v>
      </c>
      <c r="H48" t="s">
        <v>5637</v>
      </c>
      <c r="I48" t="s">
        <v>1835</v>
      </c>
      <c r="J48">
        <v>2413029</v>
      </c>
      <c r="K48">
        <v>6109846</v>
      </c>
      <c r="M48">
        <v>2</v>
      </c>
      <c r="N48">
        <v>77.61</v>
      </c>
      <c r="O48">
        <v>155.22</v>
      </c>
      <c r="P48" t="s">
        <v>1811</v>
      </c>
      <c r="Q48" t="s">
        <v>1812</v>
      </c>
      <c r="R48" s="16">
        <v>45809</v>
      </c>
      <c r="S48">
        <v>35</v>
      </c>
      <c r="T48" t="s">
        <v>1813</v>
      </c>
      <c r="U48" s="16">
        <v>45839</v>
      </c>
      <c r="V48" s="16">
        <v>45819</v>
      </c>
      <c r="Y48" s="16">
        <v>45819</v>
      </c>
      <c r="AB48" t="s">
        <v>4096</v>
      </c>
    </row>
    <row r="49" spans="1:28" x14ac:dyDescent="0.35">
      <c r="A49" t="s">
        <v>1871</v>
      </c>
      <c r="B49" t="s">
        <v>1872</v>
      </c>
      <c r="C49" t="s">
        <v>1400</v>
      </c>
      <c r="D49" t="s">
        <v>1301</v>
      </c>
      <c r="E49" s="16">
        <v>45807</v>
      </c>
      <c r="F49">
        <v>4001947954</v>
      </c>
      <c r="G49" t="s">
        <v>1927</v>
      </c>
      <c r="H49" t="s">
        <v>4665</v>
      </c>
      <c r="I49" t="s">
        <v>1833</v>
      </c>
      <c r="J49">
        <v>2413029</v>
      </c>
      <c r="K49">
        <v>6109846</v>
      </c>
      <c r="M49">
        <v>1</v>
      </c>
      <c r="N49">
        <v>295.74</v>
      </c>
      <c r="O49">
        <v>295.74</v>
      </c>
      <c r="P49" t="s">
        <v>1811</v>
      </c>
      <c r="Q49" t="s">
        <v>1812</v>
      </c>
      <c r="R49" s="16">
        <v>45809</v>
      </c>
      <c r="S49">
        <v>35</v>
      </c>
      <c r="T49" t="s">
        <v>1813</v>
      </c>
      <c r="U49" s="16">
        <v>45839</v>
      </c>
      <c r="V49" s="16">
        <v>45819</v>
      </c>
      <c r="Y49" s="16">
        <v>45819</v>
      </c>
      <c r="AB49" t="s">
        <v>4096</v>
      </c>
    </row>
    <row r="50" spans="1:28" x14ac:dyDescent="0.35">
      <c r="A50" t="s">
        <v>1871</v>
      </c>
      <c r="B50" t="s">
        <v>1872</v>
      </c>
      <c r="C50" t="s">
        <v>1400</v>
      </c>
      <c r="D50" t="s">
        <v>1301</v>
      </c>
      <c r="E50" s="16">
        <v>45807</v>
      </c>
      <c r="F50">
        <v>4001947954</v>
      </c>
      <c r="G50" t="s">
        <v>1927</v>
      </c>
      <c r="H50" t="s">
        <v>2200</v>
      </c>
      <c r="I50" t="s">
        <v>1831</v>
      </c>
      <c r="J50">
        <v>2413029</v>
      </c>
      <c r="K50">
        <v>6109846</v>
      </c>
      <c r="M50">
        <v>5</v>
      </c>
      <c r="N50">
        <v>19.88</v>
      </c>
      <c r="O50">
        <v>99.4</v>
      </c>
      <c r="P50" t="s">
        <v>1811</v>
      </c>
      <c r="Q50" t="s">
        <v>1812</v>
      </c>
      <c r="R50" s="16">
        <v>45809</v>
      </c>
      <c r="S50">
        <v>35</v>
      </c>
      <c r="T50" t="s">
        <v>1813</v>
      </c>
      <c r="U50" s="16">
        <v>45839</v>
      </c>
      <c r="V50" s="16">
        <v>45819</v>
      </c>
      <c r="Y50" s="16">
        <v>45819</v>
      </c>
      <c r="AB50" t="s">
        <v>4096</v>
      </c>
    </row>
    <row r="51" spans="1:28" x14ac:dyDescent="0.35">
      <c r="A51" t="s">
        <v>1871</v>
      </c>
      <c r="B51" t="s">
        <v>1872</v>
      </c>
      <c r="C51" t="s">
        <v>1400</v>
      </c>
      <c r="D51" t="s">
        <v>1301</v>
      </c>
      <c r="E51" s="16">
        <v>45807</v>
      </c>
      <c r="F51">
        <v>4001947954</v>
      </c>
      <c r="G51" t="s">
        <v>1927</v>
      </c>
      <c r="H51" t="s">
        <v>2966</v>
      </c>
      <c r="I51" t="s">
        <v>1822</v>
      </c>
      <c r="J51">
        <v>2413029</v>
      </c>
      <c r="K51">
        <v>6109846</v>
      </c>
      <c r="M51">
        <v>10</v>
      </c>
      <c r="N51">
        <v>1.61</v>
      </c>
      <c r="O51">
        <v>16.100000000000001</v>
      </c>
      <c r="P51" t="s">
        <v>1811</v>
      </c>
      <c r="Q51" t="s">
        <v>1812</v>
      </c>
      <c r="R51" s="16">
        <v>45809</v>
      </c>
      <c r="S51">
        <v>35</v>
      </c>
      <c r="T51" t="s">
        <v>1813</v>
      </c>
      <c r="U51" s="16">
        <v>45839</v>
      </c>
      <c r="V51" s="16">
        <v>45819</v>
      </c>
      <c r="Y51" s="16">
        <v>45819</v>
      </c>
      <c r="AB51" t="s">
        <v>4096</v>
      </c>
    </row>
    <row r="52" spans="1:28" x14ac:dyDescent="0.35">
      <c r="A52" t="s">
        <v>1871</v>
      </c>
      <c r="B52" t="s">
        <v>1872</v>
      </c>
      <c r="C52" t="s">
        <v>1400</v>
      </c>
      <c r="D52" t="s">
        <v>1301</v>
      </c>
      <c r="E52" s="16">
        <v>45807</v>
      </c>
      <c r="F52">
        <v>4001947954</v>
      </c>
      <c r="G52" t="s">
        <v>1927</v>
      </c>
      <c r="H52" t="s">
        <v>1999</v>
      </c>
      <c r="I52" t="s">
        <v>1825</v>
      </c>
      <c r="J52">
        <v>2413029</v>
      </c>
      <c r="K52">
        <v>6109846</v>
      </c>
      <c r="M52">
        <v>8</v>
      </c>
      <c r="N52">
        <v>2.0699999999999998</v>
      </c>
      <c r="O52">
        <v>16.559999999999999</v>
      </c>
      <c r="P52" t="s">
        <v>1811</v>
      </c>
      <c r="Q52" t="s">
        <v>1812</v>
      </c>
      <c r="R52" s="16">
        <v>45809</v>
      </c>
      <c r="S52">
        <v>35</v>
      </c>
      <c r="T52" t="s">
        <v>1813</v>
      </c>
      <c r="U52" s="16">
        <v>45839</v>
      </c>
      <c r="V52" s="16">
        <v>45819</v>
      </c>
      <c r="Y52" s="16">
        <v>45819</v>
      </c>
      <c r="AB52" t="s">
        <v>4096</v>
      </c>
    </row>
    <row r="53" spans="1:28" x14ac:dyDescent="0.35">
      <c r="A53" t="s">
        <v>1871</v>
      </c>
      <c r="B53" t="s">
        <v>1872</v>
      </c>
      <c r="C53" t="s">
        <v>1400</v>
      </c>
      <c r="D53" t="s">
        <v>1301</v>
      </c>
      <c r="E53" s="16">
        <v>45807</v>
      </c>
      <c r="F53">
        <v>4001947954</v>
      </c>
      <c r="G53" t="s">
        <v>1927</v>
      </c>
      <c r="H53" t="s">
        <v>5638</v>
      </c>
      <c r="I53" t="s">
        <v>1828</v>
      </c>
      <c r="J53">
        <v>2413029</v>
      </c>
      <c r="K53">
        <v>6109846</v>
      </c>
      <c r="M53">
        <v>1</v>
      </c>
      <c r="N53">
        <v>753.47</v>
      </c>
      <c r="O53">
        <v>753.47</v>
      </c>
      <c r="P53" t="s">
        <v>1811</v>
      </c>
      <c r="Q53" t="s">
        <v>1812</v>
      </c>
      <c r="R53" s="16">
        <v>45809</v>
      </c>
      <c r="S53">
        <v>35</v>
      </c>
      <c r="T53" t="s">
        <v>1813</v>
      </c>
      <c r="U53" s="16">
        <v>45839</v>
      </c>
      <c r="V53" s="16">
        <v>45819</v>
      </c>
      <c r="Y53" s="16">
        <v>45819</v>
      </c>
      <c r="AB53" t="s">
        <v>4096</v>
      </c>
    </row>
    <row r="54" spans="1:28" x14ac:dyDescent="0.35">
      <c r="A54" t="s">
        <v>1871</v>
      </c>
      <c r="B54" t="s">
        <v>1872</v>
      </c>
      <c r="C54" t="s">
        <v>1400</v>
      </c>
      <c r="D54" t="s">
        <v>1301</v>
      </c>
      <c r="E54" s="16">
        <v>45807</v>
      </c>
      <c r="F54">
        <v>4001947954</v>
      </c>
      <c r="G54" t="s">
        <v>1927</v>
      </c>
      <c r="H54" t="s">
        <v>2109</v>
      </c>
      <c r="I54" t="s">
        <v>1826</v>
      </c>
      <c r="J54">
        <v>2413029</v>
      </c>
      <c r="K54">
        <v>6109846</v>
      </c>
      <c r="M54">
        <v>1</v>
      </c>
      <c r="N54">
        <v>1.63</v>
      </c>
      <c r="O54">
        <v>1.63</v>
      </c>
      <c r="P54" t="s">
        <v>1811</v>
      </c>
      <c r="Q54" t="s">
        <v>1812</v>
      </c>
      <c r="R54" s="16">
        <v>45809</v>
      </c>
      <c r="S54">
        <v>35</v>
      </c>
      <c r="T54" t="s">
        <v>1813</v>
      </c>
      <c r="U54" s="16">
        <v>45839</v>
      </c>
      <c r="V54" s="16">
        <v>45819</v>
      </c>
      <c r="Y54" s="16">
        <v>45819</v>
      </c>
      <c r="AB54" t="s">
        <v>4096</v>
      </c>
    </row>
    <row r="55" spans="1:28" x14ac:dyDescent="0.35">
      <c r="A55" t="s">
        <v>1871</v>
      </c>
      <c r="B55" t="s">
        <v>1872</v>
      </c>
      <c r="C55" t="s">
        <v>1400</v>
      </c>
      <c r="D55" t="s">
        <v>1301</v>
      </c>
      <c r="E55" s="16">
        <v>45807</v>
      </c>
      <c r="F55">
        <v>4001947954</v>
      </c>
      <c r="G55" t="s">
        <v>1927</v>
      </c>
      <c r="H55" t="s">
        <v>2162</v>
      </c>
      <c r="I55" t="s">
        <v>1825</v>
      </c>
      <c r="J55">
        <v>2413029</v>
      </c>
      <c r="K55">
        <v>6109846</v>
      </c>
      <c r="M55">
        <v>5</v>
      </c>
      <c r="N55">
        <v>0.84</v>
      </c>
      <c r="O55">
        <v>4.2</v>
      </c>
      <c r="P55" t="s">
        <v>1811</v>
      </c>
      <c r="Q55" t="s">
        <v>1812</v>
      </c>
      <c r="R55" s="16">
        <v>45809</v>
      </c>
      <c r="S55">
        <v>35</v>
      </c>
      <c r="T55" t="s">
        <v>1813</v>
      </c>
      <c r="U55" s="16">
        <v>45839</v>
      </c>
      <c r="V55" s="16">
        <v>45819</v>
      </c>
      <c r="Y55" s="16">
        <v>45819</v>
      </c>
      <c r="AB55" t="s">
        <v>4096</v>
      </c>
    </row>
    <row r="56" spans="1:28" x14ac:dyDescent="0.35">
      <c r="A56" t="s">
        <v>1871</v>
      </c>
      <c r="B56" t="s">
        <v>1872</v>
      </c>
      <c r="C56" t="s">
        <v>1400</v>
      </c>
      <c r="D56" t="s">
        <v>1301</v>
      </c>
      <c r="E56" s="16">
        <v>45807</v>
      </c>
      <c r="F56">
        <v>4001947954</v>
      </c>
      <c r="G56" t="s">
        <v>1927</v>
      </c>
      <c r="H56" t="s">
        <v>1821</v>
      </c>
      <c r="I56" t="s">
        <v>1822</v>
      </c>
      <c r="J56">
        <v>2413029</v>
      </c>
      <c r="K56">
        <v>6109846</v>
      </c>
      <c r="M56">
        <v>12</v>
      </c>
      <c r="N56">
        <v>1.05</v>
      </c>
      <c r="O56">
        <v>12.6</v>
      </c>
      <c r="P56" t="s">
        <v>1811</v>
      </c>
      <c r="Q56" t="s">
        <v>1812</v>
      </c>
      <c r="R56" s="16">
        <v>45809</v>
      </c>
      <c r="S56">
        <v>35</v>
      </c>
      <c r="T56" t="s">
        <v>1813</v>
      </c>
      <c r="U56" s="16">
        <v>45839</v>
      </c>
      <c r="V56" s="16">
        <v>45819</v>
      </c>
      <c r="Y56" s="16">
        <v>45819</v>
      </c>
      <c r="AB56" t="s">
        <v>4096</v>
      </c>
    </row>
    <row r="57" spans="1:28" x14ac:dyDescent="0.35">
      <c r="A57" t="s">
        <v>1871</v>
      </c>
      <c r="B57" t="s">
        <v>1872</v>
      </c>
      <c r="C57" t="s">
        <v>1400</v>
      </c>
      <c r="D57" t="s">
        <v>1301</v>
      </c>
      <c r="E57" s="16">
        <v>45807</v>
      </c>
      <c r="F57">
        <v>4001947954</v>
      </c>
      <c r="G57" t="s">
        <v>1927</v>
      </c>
      <c r="H57" t="s">
        <v>1824</v>
      </c>
      <c r="I57" t="s">
        <v>1825</v>
      </c>
      <c r="J57">
        <v>2413029</v>
      </c>
      <c r="K57">
        <v>6109846</v>
      </c>
      <c r="M57">
        <v>4</v>
      </c>
      <c r="N57">
        <v>1.46</v>
      </c>
      <c r="O57">
        <v>5.84</v>
      </c>
      <c r="P57" t="s">
        <v>1811</v>
      </c>
      <c r="Q57" t="s">
        <v>1812</v>
      </c>
      <c r="R57" s="16">
        <v>45809</v>
      </c>
      <c r="S57">
        <v>35</v>
      </c>
      <c r="T57" t="s">
        <v>1813</v>
      </c>
      <c r="U57" s="16">
        <v>45839</v>
      </c>
      <c r="V57" s="16">
        <v>45819</v>
      </c>
      <c r="Y57" s="16">
        <v>45819</v>
      </c>
      <c r="AB57" t="s">
        <v>4096</v>
      </c>
    </row>
    <row r="58" spans="1:28" x14ac:dyDescent="0.35">
      <c r="A58" t="s">
        <v>1871</v>
      </c>
      <c r="B58" t="s">
        <v>1872</v>
      </c>
      <c r="C58" t="s">
        <v>1400</v>
      </c>
      <c r="D58" t="s">
        <v>1301</v>
      </c>
      <c r="E58" s="16">
        <v>45807</v>
      </c>
      <c r="F58">
        <v>4001947954</v>
      </c>
      <c r="G58" t="s">
        <v>1927</v>
      </c>
      <c r="H58" t="s">
        <v>2180</v>
      </c>
      <c r="I58" t="s">
        <v>1822</v>
      </c>
      <c r="J58">
        <v>2413029</v>
      </c>
      <c r="K58">
        <v>6109846</v>
      </c>
      <c r="M58">
        <v>15</v>
      </c>
      <c r="N58">
        <v>1.1499999999999999</v>
      </c>
      <c r="O58">
        <v>17.25</v>
      </c>
      <c r="P58" t="s">
        <v>1811</v>
      </c>
      <c r="Q58" t="s">
        <v>1812</v>
      </c>
      <c r="R58" s="16">
        <v>45809</v>
      </c>
      <c r="S58">
        <v>35</v>
      </c>
      <c r="T58" t="s">
        <v>1813</v>
      </c>
      <c r="U58" s="16">
        <v>45839</v>
      </c>
      <c r="V58" s="16">
        <v>45819</v>
      </c>
      <c r="Y58" s="16">
        <v>45819</v>
      </c>
      <c r="AB58" t="s">
        <v>4096</v>
      </c>
    </row>
    <row r="59" spans="1:28" x14ac:dyDescent="0.35">
      <c r="A59" t="s">
        <v>1871</v>
      </c>
      <c r="B59" t="s">
        <v>1872</v>
      </c>
      <c r="C59" t="s">
        <v>1400</v>
      </c>
      <c r="D59" t="s">
        <v>1301</v>
      </c>
      <c r="E59" s="16">
        <v>45807</v>
      </c>
      <c r="F59">
        <v>4001947954</v>
      </c>
      <c r="G59" t="s">
        <v>1927</v>
      </c>
      <c r="H59" t="s">
        <v>4668</v>
      </c>
      <c r="I59" t="s">
        <v>1835</v>
      </c>
      <c r="J59">
        <v>2413029</v>
      </c>
      <c r="K59">
        <v>6109846</v>
      </c>
      <c r="M59">
        <v>11</v>
      </c>
      <c r="N59">
        <v>22.23</v>
      </c>
      <c r="O59">
        <v>244.53</v>
      </c>
      <c r="P59" t="s">
        <v>1811</v>
      </c>
      <c r="Q59" t="s">
        <v>1812</v>
      </c>
      <c r="R59" s="16">
        <v>45809</v>
      </c>
      <c r="S59">
        <v>35</v>
      </c>
      <c r="T59" t="s">
        <v>1813</v>
      </c>
      <c r="U59" s="16">
        <v>45839</v>
      </c>
      <c r="V59" s="16">
        <v>45819</v>
      </c>
      <c r="Y59" s="16">
        <v>45819</v>
      </c>
      <c r="AB59" t="s">
        <v>4096</v>
      </c>
    </row>
    <row r="60" spans="1:28" x14ac:dyDescent="0.35">
      <c r="A60" t="s">
        <v>1871</v>
      </c>
      <c r="B60" t="s">
        <v>1872</v>
      </c>
      <c r="C60" t="s">
        <v>1400</v>
      </c>
      <c r="D60" t="s">
        <v>1301</v>
      </c>
      <c r="E60" s="16">
        <v>45807</v>
      </c>
      <c r="F60">
        <v>4001947954</v>
      </c>
      <c r="G60" t="s">
        <v>1927</v>
      </c>
      <c r="H60" t="s">
        <v>2164</v>
      </c>
      <c r="I60" t="s">
        <v>1825</v>
      </c>
      <c r="J60">
        <v>2413029</v>
      </c>
      <c r="K60">
        <v>6109846</v>
      </c>
      <c r="M60">
        <v>10</v>
      </c>
      <c r="N60">
        <v>1.91</v>
      </c>
      <c r="O60">
        <v>19.100000000000001</v>
      </c>
      <c r="P60" t="s">
        <v>1811</v>
      </c>
      <c r="Q60" t="s">
        <v>1812</v>
      </c>
      <c r="R60" s="16">
        <v>45809</v>
      </c>
      <c r="S60">
        <v>35</v>
      </c>
      <c r="T60" t="s">
        <v>1813</v>
      </c>
      <c r="U60" s="16">
        <v>45839</v>
      </c>
      <c r="V60" s="16">
        <v>45819</v>
      </c>
      <c r="Y60" s="16">
        <v>45819</v>
      </c>
      <c r="AB60" t="s">
        <v>4096</v>
      </c>
    </row>
    <row r="61" spans="1:28" x14ac:dyDescent="0.35">
      <c r="A61" t="s">
        <v>1871</v>
      </c>
      <c r="B61" t="s">
        <v>1872</v>
      </c>
      <c r="C61" t="s">
        <v>1400</v>
      </c>
      <c r="D61" t="s">
        <v>1301</v>
      </c>
      <c r="E61" s="16">
        <v>45807</v>
      </c>
      <c r="F61">
        <v>4001947954</v>
      </c>
      <c r="G61" t="s">
        <v>1927</v>
      </c>
      <c r="H61" t="s">
        <v>5639</v>
      </c>
      <c r="I61" t="s">
        <v>1819</v>
      </c>
      <c r="J61">
        <v>2413029</v>
      </c>
      <c r="K61">
        <v>6109846</v>
      </c>
      <c r="M61">
        <v>2</v>
      </c>
      <c r="N61">
        <v>7.53</v>
      </c>
      <c r="O61">
        <v>15.06</v>
      </c>
      <c r="P61" t="s">
        <v>1811</v>
      </c>
      <c r="Q61" t="s">
        <v>1812</v>
      </c>
      <c r="R61" s="16">
        <v>45809</v>
      </c>
      <c r="S61">
        <v>35</v>
      </c>
      <c r="T61" t="s">
        <v>1813</v>
      </c>
      <c r="U61" s="16">
        <v>45839</v>
      </c>
      <c r="V61" s="16">
        <v>45819</v>
      </c>
      <c r="Y61" s="16">
        <v>45819</v>
      </c>
      <c r="AB61" t="s">
        <v>4096</v>
      </c>
    </row>
    <row r="62" spans="1:28" x14ac:dyDescent="0.35">
      <c r="A62" t="s">
        <v>1871</v>
      </c>
      <c r="B62" t="s">
        <v>1872</v>
      </c>
      <c r="C62" t="s">
        <v>1400</v>
      </c>
      <c r="D62" t="s">
        <v>1301</v>
      </c>
      <c r="E62" s="16">
        <v>45807</v>
      </c>
      <c r="F62">
        <v>4001947954</v>
      </c>
      <c r="G62" t="s">
        <v>1927</v>
      </c>
      <c r="H62" t="s">
        <v>5640</v>
      </c>
      <c r="I62" t="s">
        <v>1825</v>
      </c>
      <c r="J62">
        <v>2413029</v>
      </c>
      <c r="K62">
        <v>6109846</v>
      </c>
      <c r="M62">
        <v>4</v>
      </c>
      <c r="N62">
        <v>4.25</v>
      </c>
      <c r="O62">
        <v>17</v>
      </c>
      <c r="P62" t="s">
        <v>1811</v>
      </c>
      <c r="Q62" t="s">
        <v>1812</v>
      </c>
      <c r="R62" s="16">
        <v>45809</v>
      </c>
      <c r="S62">
        <v>35</v>
      </c>
      <c r="T62" t="s">
        <v>1813</v>
      </c>
      <c r="U62" s="16">
        <v>45839</v>
      </c>
      <c r="V62" s="16">
        <v>45819</v>
      </c>
      <c r="Y62" s="16">
        <v>45819</v>
      </c>
      <c r="AB62" t="s">
        <v>4096</v>
      </c>
    </row>
    <row r="63" spans="1:28" x14ac:dyDescent="0.35">
      <c r="A63" t="s">
        <v>1871</v>
      </c>
      <c r="B63" t="s">
        <v>1872</v>
      </c>
      <c r="C63" t="s">
        <v>1400</v>
      </c>
      <c r="D63" t="s">
        <v>1301</v>
      </c>
      <c r="E63" s="16">
        <v>45807</v>
      </c>
      <c r="F63">
        <v>4001947954</v>
      </c>
      <c r="G63" t="s">
        <v>1927</v>
      </c>
      <c r="H63" t="s">
        <v>4576</v>
      </c>
      <c r="I63" t="s">
        <v>1825</v>
      </c>
      <c r="J63">
        <v>2413029</v>
      </c>
      <c r="K63">
        <v>6109846</v>
      </c>
      <c r="M63">
        <v>8</v>
      </c>
      <c r="N63">
        <v>4.4400000000000004</v>
      </c>
      <c r="O63">
        <v>35.520000000000003</v>
      </c>
      <c r="P63" t="s">
        <v>1811</v>
      </c>
      <c r="Q63" t="s">
        <v>1812</v>
      </c>
      <c r="R63" s="16">
        <v>45809</v>
      </c>
      <c r="S63">
        <v>35</v>
      </c>
      <c r="T63" t="s">
        <v>1813</v>
      </c>
      <c r="U63" s="16">
        <v>45839</v>
      </c>
      <c r="V63" s="16">
        <v>45819</v>
      </c>
      <c r="Y63" s="16">
        <v>45819</v>
      </c>
      <c r="AB63" t="s">
        <v>4096</v>
      </c>
    </row>
    <row r="64" spans="1:28" x14ac:dyDescent="0.35">
      <c r="A64" t="s">
        <v>2220</v>
      </c>
      <c r="B64" t="s">
        <v>2221</v>
      </c>
      <c r="C64" t="s">
        <v>107</v>
      </c>
      <c r="D64" t="s">
        <v>100</v>
      </c>
      <c r="E64" s="16">
        <v>45699</v>
      </c>
      <c r="F64">
        <v>4001810172</v>
      </c>
      <c r="G64" t="s">
        <v>1927</v>
      </c>
      <c r="H64" t="s">
        <v>4178</v>
      </c>
      <c r="I64" t="s">
        <v>3214</v>
      </c>
      <c r="J64">
        <v>2442906</v>
      </c>
      <c r="K64">
        <v>6131493</v>
      </c>
      <c r="M64">
        <v>1</v>
      </c>
      <c r="N64">
        <v>404.66</v>
      </c>
      <c r="O64">
        <v>404.66</v>
      </c>
      <c r="P64" t="s">
        <v>1811</v>
      </c>
      <c r="Q64" t="s">
        <v>1812</v>
      </c>
      <c r="R64" s="16">
        <v>45711</v>
      </c>
      <c r="S64">
        <v>121</v>
      </c>
      <c r="T64" t="s">
        <v>5234</v>
      </c>
      <c r="U64" s="16">
        <v>45808</v>
      </c>
      <c r="V64" s="16">
        <v>45733</v>
      </c>
      <c r="Y64" s="16">
        <v>45733</v>
      </c>
      <c r="AB64" t="s">
        <v>734</v>
      </c>
    </row>
    <row r="65" spans="1:28" x14ac:dyDescent="0.35">
      <c r="A65" t="s">
        <v>2220</v>
      </c>
      <c r="B65" t="s">
        <v>2221</v>
      </c>
      <c r="C65" t="s">
        <v>107</v>
      </c>
      <c r="D65" t="s">
        <v>100</v>
      </c>
      <c r="E65" s="16">
        <v>45699</v>
      </c>
      <c r="F65">
        <v>4001810172</v>
      </c>
      <c r="G65" t="s">
        <v>1927</v>
      </c>
      <c r="H65" t="s">
        <v>1904</v>
      </c>
      <c r="I65" t="s">
        <v>1823</v>
      </c>
      <c r="J65">
        <v>2442906</v>
      </c>
      <c r="K65">
        <v>6131493</v>
      </c>
      <c r="M65">
        <v>5</v>
      </c>
      <c r="N65">
        <v>1.87</v>
      </c>
      <c r="O65">
        <v>9.35</v>
      </c>
      <c r="P65" t="s">
        <v>1811</v>
      </c>
      <c r="Q65" t="s">
        <v>1812</v>
      </c>
      <c r="R65" s="16">
        <v>45711</v>
      </c>
      <c r="S65">
        <v>121</v>
      </c>
      <c r="T65" t="s">
        <v>5234</v>
      </c>
      <c r="U65" s="16">
        <v>45808</v>
      </c>
      <c r="V65" s="16">
        <v>45733</v>
      </c>
      <c r="Y65" s="16">
        <v>45733</v>
      </c>
      <c r="AB65" t="s">
        <v>734</v>
      </c>
    </row>
    <row r="66" spans="1:28" x14ac:dyDescent="0.35">
      <c r="A66" t="s">
        <v>2220</v>
      </c>
      <c r="B66" t="s">
        <v>2221</v>
      </c>
      <c r="C66" t="s">
        <v>107</v>
      </c>
      <c r="D66" t="s">
        <v>100</v>
      </c>
      <c r="E66" s="16">
        <v>45699</v>
      </c>
      <c r="F66">
        <v>4001810172</v>
      </c>
      <c r="G66" t="s">
        <v>1927</v>
      </c>
      <c r="H66" t="s">
        <v>2028</v>
      </c>
      <c r="I66" t="s">
        <v>1826</v>
      </c>
      <c r="J66">
        <v>2442906</v>
      </c>
      <c r="K66">
        <v>6131493</v>
      </c>
      <c r="M66">
        <v>4</v>
      </c>
      <c r="N66">
        <v>2.48</v>
      </c>
      <c r="O66">
        <v>9.92</v>
      </c>
      <c r="P66" t="s">
        <v>1811</v>
      </c>
      <c r="Q66" t="s">
        <v>1812</v>
      </c>
      <c r="R66" s="16">
        <v>45711</v>
      </c>
      <c r="S66">
        <v>121</v>
      </c>
      <c r="T66" t="s">
        <v>5234</v>
      </c>
      <c r="U66" s="16">
        <v>45808</v>
      </c>
      <c r="V66" s="16">
        <v>45733</v>
      </c>
      <c r="Y66" s="16">
        <v>45733</v>
      </c>
      <c r="AB66" t="s">
        <v>734</v>
      </c>
    </row>
    <row r="67" spans="1:28" x14ac:dyDescent="0.35">
      <c r="A67" t="s">
        <v>2220</v>
      </c>
      <c r="B67" t="s">
        <v>2221</v>
      </c>
      <c r="C67" t="s">
        <v>107</v>
      </c>
      <c r="D67" t="s">
        <v>100</v>
      </c>
      <c r="E67" s="16">
        <v>45699</v>
      </c>
      <c r="F67">
        <v>4001810172</v>
      </c>
      <c r="G67" t="s">
        <v>1927</v>
      </c>
      <c r="H67" t="s">
        <v>3213</v>
      </c>
      <c r="I67" t="s">
        <v>1914</v>
      </c>
      <c r="J67">
        <v>2442906</v>
      </c>
      <c r="K67">
        <v>6131493</v>
      </c>
      <c r="M67">
        <v>2</v>
      </c>
      <c r="N67">
        <v>168.86</v>
      </c>
      <c r="O67">
        <v>337.72</v>
      </c>
      <c r="P67" t="s">
        <v>1811</v>
      </c>
      <c r="Q67" t="s">
        <v>1812</v>
      </c>
      <c r="R67" s="16">
        <v>45711</v>
      </c>
      <c r="S67">
        <v>121</v>
      </c>
      <c r="T67" t="s">
        <v>5234</v>
      </c>
      <c r="U67" s="16">
        <v>45808</v>
      </c>
      <c r="V67" s="16">
        <v>45733</v>
      </c>
      <c r="Y67" s="16">
        <v>45733</v>
      </c>
      <c r="AB67" t="s">
        <v>734</v>
      </c>
    </row>
    <row r="68" spans="1:28" x14ac:dyDescent="0.35">
      <c r="A68" t="s">
        <v>2220</v>
      </c>
      <c r="B68" t="s">
        <v>2221</v>
      </c>
      <c r="C68" t="s">
        <v>107</v>
      </c>
      <c r="D68" t="s">
        <v>100</v>
      </c>
      <c r="E68" s="16">
        <v>45699</v>
      </c>
      <c r="F68">
        <v>4001810172</v>
      </c>
      <c r="G68" t="s">
        <v>1927</v>
      </c>
      <c r="H68" t="s">
        <v>3215</v>
      </c>
      <c r="I68" t="s">
        <v>2106</v>
      </c>
      <c r="J68">
        <v>2442906</v>
      </c>
      <c r="K68">
        <v>6131493</v>
      </c>
      <c r="M68">
        <v>1</v>
      </c>
      <c r="N68">
        <v>175.69</v>
      </c>
      <c r="O68">
        <v>175.69</v>
      </c>
      <c r="P68" t="s">
        <v>1811</v>
      </c>
      <c r="Q68" t="s">
        <v>1812</v>
      </c>
      <c r="R68" s="16">
        <v>45711</v>
      </c>
      <c r="S68">
        <v>121</v>
      </c>
      <c r="T68" t="s">
        <v>5234</v>
      </c>
      <c r="U68" s="16">
        <v>45808</v>
      </c>
      <c r="V68" s="16">
        <v>45733</v>
      </c>
      <c r="Y68" s="16">
        <v>45733</v>
      </c>
      <c r="AB68" t="s">
        <v>734</v>
      </c>
    </row>
    <row r="69" spans="1:28" x14ac:dyDescent="0.35">
      <c r="A69" t="s">
        <v>2220</v>
      </c>
      <c r="B69" t="s">
        <v>2221</v>
      </c>
      <c r="C69" t="s">
        <v>107</v>
      </c>
      <c r="D69" t="s">
        <v>100</v>
      </c>
      <c r="E69" s="16">
        <v>45699</v>
      </c>
      <c r="F69">
        <v>4001810172</v>
      </c>
      <c r="G69" t="s">
        <v>1927</v>
      </c>
      <c r="H69" t="s">
        <v>2451</v>
      </c>
      <c r="I69" t="s">
        <v>1831</v>
      </c>
      <c r="J69">
        <v>2442906</v>
      </c>
      <c r="K69">
        <v>6131493</v>
      </c>
      <c r="M69">
        <v>2</v>
      </c>
      <c r="N69">
        <v>3.11</v>
      </c>
      <c r="O69">
        <v>6.22</v>
      </c>
      <c r="P69" t="s">
        <v>1811</v>
      </c>
      <c r="Q69" t="s">
        <v>1812</v>
      </c>
      <c r="R69" s="16">
        <v>45711</v>
      </c>
      <c r="S69">
        <v>121</v>
      </c>
      <c r="T69" t="s">
        <v>5234</v>
      </c>
      <c r="U69" s="16">
        <v>45808</v>
      </c>
      <c r="V69" s="16">
        <v>45733</v>
      </c>
      <c r="Y69" s="16">
        <v>45733</v>
      </c>
      <c r="AB69" t="s">
        <v>734</v>
      </c>
    </row>
    <row r="70" spans="1:28" x14ac:dyDescent="0.35">
      <c r="A70" t="s">
        <v>2220</v>
      </c>
      <c r="B70" t="s">
        <v>2221</v>
      </c>
      <c r="C70" t="s">
        <v>107</v>
      </c>
      <c r="D70" t="s">
        <v>100</v>
      </c>
      <c r="E70" s="16">
        <v>45699</v>
      </c>
      <c r="F70">
        <v>4001810172</v>
      </c>
      <c r="G70" t="s">
        <v>1927</v>
      </c>
      <c r="H70" t="s">
        <v>1832</v>
      </c>
      <c r="I70" t="s">
        <v>1831</v>
      </c>
      <c r="J70">
        <v>2442906</v>
      </c>
      <c r="K70">
        <v>6131493</v>
      </c>
      <c r="M70">
        <v>1</v>
      </c>
      <c r="N70">
        <v>2.83</v>
      </c>
      <c r="O70">
        <v>2.83</v>
      </c>
      <c r="P70" t="s">
        <v>1811</v>
      </c>
      <c r="Q70" t="s">
        <v>1812</v>
      </c>
      <c r="R70" s="16">
        <v>45711</v>
      </c>
      <c r="S70">
        <v>121</v>
      </c>
      <c r="T70" t="s">
        <v>5234</v>
      </c>
      <c r="U70" s="16">
        <v>45808</v>
      </c>
      <c r="V70" s="16">
        <v>45733</v>
      </c>
      <c r="Y70" s="16">
        <v>45733</v>
      </c>
      <c r="AB70" t="s">
        <v>734</v>
      </c>
    </row>
    <row r="71" spans="1:28" x14ac:dyDescent="0.35">
      <c r="A71" t="s">
        <v>2220</v>
      </c>
      <c r="B71" t="s">
        <v>2221</v>
      </c>
      <c r="C71" t="s">
        <v>107</v>
      </c>
      <c r="D71" t="s">
        <v>100</v>
      </c>
      <c r="E71" s="16">
        <v>45699</v>
      </c>
      <c r="F71">
        <v>4001810172</v>
      </c>
      <c r="G71" t="s">
        <v>1927</v>
      </c>
      <c r="H71" t="s">
        <v>2120</v>
      </c>
      <c r="I71" t="s">
        <v>2093</v>
      </c>
      <c r="J71">
        <v>2442906</v>
      </c>
      <c r="K71">
        <v>6131493</v>
      </c>
      <c r="M71">
        <v>1</v>
      </c>
      <c r="N71">
        <v>52.85</v>
      </c>
      <c r="O71">
        <v>52.85</v>
      </c>
      <c r="P71" t="s">
        <v>1811</v>
      </c>
      <c r="Q71" t="s">
        <v>1812</v>
      </c>
      <c r="R71" s="16">
        <v>45711</v>
      </c>
      <c r="S71">
        <v>121</v>
      </c>
      <c r="T71" t="s">
        <v>5234</v>
      </c>
      <c r="U71" s="16">
        <v>45808</v>
      </c>
      <c r="V71" s="16">
        <v>45733</v>
      </c>
      <c r="Y71" s="16">
        <v>45733</v>
      </c>
      <c r="AB71" t="s">
        <v>734</v>
      </c>
    </row>
    <row r="72" spans="1:28" x14ac:dyDescent="0.35">
      <c r="A72" t="s">
        <v>2220</v>
      </c>
      <c r="D72" t="s">
        <v>100</v>
      </c>
      <c r="E72" s="16">
        <v>45725</v>
      </c>
      <c r="F72">
        <v>4001844261</v>
      </c>
      <c r="G72" t="s">
        <v>1927</v>
      </c>
      <c r="H72" t="s">
        <v>4179</v>
      </c>
      <c r="I72" t="s">
        <v>2106</v>
      </c>
      <c r="J72">
        <v>2442906</v>
      </c>
      <c r="K72">
        <v>6131493</v>
      </c>
      <c r="M72">
        <v>1</v>
      </c>
      <c r="N72">
        <v>185.27</v>
      </c>
      <c r="O72">
        <v>185.27</v>
      </c>
      <c r="P72" t="s">
        <v>1811</v>
      </c>
      <c r="Q72" t="s">
        <v>1812</v>
      </c>
      <c r="R72" s="16">
        <v>45735</v>
      </c>
      <c r="S72">
        <v>124</v>
      </c>
      <c r="T72" t="s">
        <v>5234</v>
      </c>
      <c r="U72" s="16">
        <v>45808</v>
      </c>
      <c r="V72" s="16">
        <v>45730</v>
      </c>
      <c r="Y72" s="16">
        <v>45730</v>
      </c>
      <c r="AB72" t="s">
        <v>734</v>
      </c>
    </row>
    <row r="73" spans="1:28" x14ac:dyDescent="0.35">
      <c r="A73" t="s">
        <v>2220</v>
      </c>
      <c r="D73" t="s">
        <v>100</v>
      </c>
      <c r="E73" s="16">
        <v>45725</v>
      </c>
      <c r="F73">
        <v>4001844261</v>
      </c>
      <c r="G73" t="s">
        <v>1927</v>
      </c>
      <c r="H73" t="s">
        <v>4180</v>
      </c>
      <c r="I73" t="s">
        <v>2106</v>
      </c>
      <c r="J73">
        <v>2442906</v>
      </c>
      <c r="K73">
        <v>6131493</v>
      </c>
      <c r="M73">
        <v>1</v>
      </c>
      <c r="N73">
        <v>212.4</v>
      </c>
      <c r="O73">
        <v>212.4</v>
      </c>
      <c r="P73" t="s">
        <v>1811</v>
      </c>
      <c r="Q73" t="s">
        <v>1812</v>
      </c>
      <c r="R73" s="16">
        <v>45735</v>
      </c>
      <c r="S73">
        <v>124</v>
      </c>
      <c r="T73" t="s">
        <v>5234</v>
      </c>
      <c r="U73" s="16">
        <v>45808</v>
      </c>
      <c r="V73" s="16">
        <v>45730</v>
      </c>
      <c r="Y73" s="16">
        <v>45730</v>
      </c>
      <c r="AB73" t="s">
        <v>734</v>
      </c>
    </row>
    <row r="74" spans="1:28" x14ac:dyDescent="0.35">
      <c r="A74" t="s">
        <v>2220</v>
      </c>
      <c r="D74" t="s">
        <v>100</v>
      </c>
      <c r="E74" s="16">
        <v>45725</v>
      </c>
      <c r="F74">
        <v>4001844261</v>
      </c>
      <c r="G74" t="s">
        <v>1927</v>
      </c>
      <c r="H74" t="s">
        <v>4181</v>
      </c>
      <c r="I74" t="s">
        <v>1828</v>
      </c>
      <c r="J74">
        <v>2442906</v>
      </c>
      <c r="K74">
        <v>6131493</v>
      </c>
      <c r="M74">
        <v>1</v>
      </c>
      <c r="N74">
        <v>305.60000000000002</v>
      </c>
      <c r="O74">
        <v>305.60000000000002</v>
      </c>
      <c r="P74" t="s">
        <v>1811</v>
      </c>
      <c r="Q74" t="s">
        <v>1812</v>
      </c>
      <c r="R74" s="16">
        <v>45735</v>
      </c>
      <c r="S74">
        <v>124</v>
      </c>
      <c r="T74" t="s">
        <v>5234</v>
      </c>
      <c r="U74" s="16">
        <v>45808</v>
      </c>
      <c r="V74" s="16">
        <v>45730</v>
      </c>
      <c r="Y74" s="16">
        <v>45730</v>
      </c>
      <c r="AB74" t="s">
        <v>734</v>
      </c>
    </row>
    <row r="75" spans="1:28" x14ac:dyDescent="0.35">
      <c r="A75" t="s">
        <v>3104</v>
      </c>
      <c r="B75" t="s">
        <v>3572</v>
      </c>
      <c r="C75" t="s">
        <v>3105</v>
      </c>
      <c r="D75" t="s">
        <v>18</v>
      </c>
      <c r="E75" s="16">
        <v>45699</v>
      </c>
      <c r="F75">
        <v>4001810187</v>
      </c>
      <c r="G75" t="s">
        <v>1927</v>
      </c>
      <c r="H75" t="s">
        <v>3573</v>
      </c>
      <c r="I75" t="s">
        <v>3574</v>
      </c>
      <c r="J75">
        <v>2445201</v>
      </c>
      <c r="K75">
        <v>6133335</v>
      </c>
      <c r="M75">
        <v>2</v>
      </c>
      <c r="N75">
        <v>1437.57</v>
      </c>
      <c r="O75">
        <v>2875.14</v>
      </c>
      <c r="P75" t="s">
        <v>1811</v>
      </c>
      <c r="Q75" t="s">
        <v>1812</v>
      </c>
      <c r="R75" s="16">
        <v>45745</v>
      </c>
      <c r="S75">
        <v>121</v>
      </c>
      <c r="T75" t="s">
        <v>5234</v>
      </c>
      <c r="U75" s="16">
        <v>45778</v>
      </c>
      <c r="V75" s="16">
        <v>45733</v>
      </c>
      <c r="Y75" s="16">
        <v>45733</v>
      </c>
      <c r="AB75" t="s">
        <v>733</v>
      </c>
    </row>
    <row r="76" spans="1:28" x14ac:dyDescent="0.35">
      <c r="A76" t="s">
        <v>3104</v>
      </c>
      <c r="B76" t="s">
        <v>3572</v>
      </c>
      <c r="C76" t="s">
        <v>3105</v>
      </c>
      <c r="D76" t="s">
        <v>18</v>
      </c>
      <c r="E76" s="16">
        <v>45699</v>
      </c>
      <c r="F76">
        <v>4001810187</v>
      </c>
      <c r="G76" t="s">
        <v>1927</v>
      </c>
      <c r="H76" t="s">
        <v>3575</v>
      </c>
      <c r="I76" t="s">
        <v>3576</v>
      </c>
      <c r="J76">
        <v>2445201</v>
      </c>
      <c r="K76">
        <v>6133335</v>
      </c>
      <c r="M76">
        <v>2</v>
      </c>
      <c r="N76">
        <v>313.56</v>
      </c>
      <c r="O76">
        <v>627.12</v>
      </c>
      <c r="P76" t="s">
        <v>1811</v>
      </c>
      <c r="Q76" t="s">
        <v>1812</v>
      </c>
      <c r="R76" s="16">
        <v>45745</v>
      </c>
      <c r="S76">
        <v>121</v>
      </c>
      <c r="T76" t="s">
        <v>5234</v>
      </c>
      <c r="U76" s="16">
        <v>45778</v>
      </c>
      <c r="V76" s="16">
        <v>45733</v>
      </c>
      <c r="Y76" s="16">
        <v>45733</v>
      </c>
      <c r="AB76" t="s">
        <v>733</v>
      </c>
    </row>
    <row r="77" spans="1:28" x14ac:dyDescent="0.35">
      <c r="A77" t="s">
        <v>3104</v>
      </c>
      <c r="B77" t="s">
        <v>3572</v>
      </c>
      <c r="C77" t="s">
        <v>3105</v>
      </c>
      <c r="D77" t="s">
        <v>18</v>
      </c>
      <c r="E77" s="16">
        <v>45699</v>
      </c>
      <c r="F77">
        <v>4001810187</v>
      </c>
      <c r="G77" t="s">
        <v>1927</v>
      </c>
      <c r="H77" t="s">
        <v>3577</v>
      </c>
      <c r="I77" t="s">
        <v>1810</v>
      </c>
      <c r="J77">
        <v>2445201</v>
      </c>
      <c r="K77">
        <v>6133335</v>
      </c>
      <c r="M77">
        <v>2</v>
      </c>
      <c r="N77">
        <v>16.22</v>
      </c>
      <c r="O77">
        <v>32.44</v>
      </c>
      <c r="P77" t="s">
        <v>1811</v>
      </c>
      <c r="Q77" t="s">
        <v>1812</v>
      </c>
      <c r="R77" s="16">
        <v>45745</v>
      </c>
      <c r="S77">
        <v>121</v>
      </c>
      <c r="T77" t="s">
        <v>5234</v>
      </c>
      <c r="U77" s="16">
        <v>45778</v>
      </c>
      <c r="V77" s="16">
        <v>45733</v>
      </c>
      <c r="Y77" s="16">
        <v>45733</v>
      </c>
      <c r="AB77" t="s">
        <v>733</v>
      </c>
    </row>
    <row r="78" spans="1:28" x14ac:dyDescent="0.35">
      <c r="A78" t="s">
        <v>3104</v>
      </c>
      <c r="B78" t="s">
        <v>3572</v>
      </c>
      <c r="C78" t="s">
        <v>3105</v>
      </c>
      <c r="D78" t="s">
        <v>18</v>
      </c>
      <c r="E78" s="16">
        <v>45699</v>
      </c>
      <c r="F78">
        <v>4001810187</v>
      </c>
      <c r="G78" t="s">
        <v>1927</v>
      </c>
      <c r="H78" t="s">
        <v>3578</v>
      </c>
      <c r="I78" t="s">
        <v>3576</v>
      </c>
      <c r="J78">
        <v>2445201</v>
      </c>
      <c r="K78">
        <v>6133335</v>
      </c>
      <c r="M78">
        <v>2</v>
      </c>
      <c r="N78">
        <v>284.01</v>
      </c>
      <c r="O78">
        <v>568.02</v>
      </c>
      <c r="P78" t="s">
        <v>1811</v>
      </c>
      <c r="Q78" t="s">
        <v>1812</v>
      </c>
      <c r="R78" s="16">
        <v>45745</v>
      </c>
      <c r="S78">
        <v>121</v>
      </c>
      <c r="T78" t="s">
        <v>5234</v>
      </c>
      <c r="U78" s="16">
        <v>45778</v>
      </c>
      <c r="V78" s="16">
        <v>45733</v>
      </c>
      <c r="Y78" s="16">
        <v>45733</v>
      </c>
      <c r="AB78" t="s">
        <v>733</v>
      </c>
    </row>
    <row r="79" spans="1:28" x14ac:dyDescent="0.35">
      <c r="A79" t="s">
        <v>3104</v>
      </c>
      <c r="B79" t="s">
        <v>3572</v>
      </c>
      <c r="C79" t="s">
        <v>3105</v>
      </c>
      <c r="D79" t="s">
        <v>18</v>
      </c>
      <c r="E79" s="16">
        <v>45699</v>
      </c>
      <c r="F79">
        <v>4001810187</v>
      </c>
      <c r="G79" t="s">
        <v>1927</v>
      </c>
      <c r="H79" t="s">
        <v>3579</v>
      </c>
      <c r="I79" t="s">
        <v>3580</v>
      </c>
      <c r="J79">
        <v>2445201</v>
      </c>
      <c r="K79">
        <v>6133335</v>
      </c>
      <c r="M79">
        <v>4</v>
      </c>
      <c r="N79">
        <v>227.85</v>
      </c>
      <c r="O79">
        <v>911.4</v>
      </c>
      <c r="P79" t="s">
        <v>1811</v>
      </c>
      <c r="Q79" t="s">
        <v>1812</v>
      </c>
      <c r="R79" s="16">
        <v>45745</v>
      </c>
      <c r="S79">
        <v>121</v>
      </c>
      <c r="T79" t="s">
        <v>5234</v>
      </c>
      <c r="U79" s="16">
        <v>45778</v>
      </c>
      <c r="V79" s="16">
        <v>45733</v>
      </c>
      <c r="Y79" s="16">
        <v>45733</v>
      </c>
      <c r="AB79" t="s">
        <v>733</v>
      </c>
    </row>
    <row r="80" spans="1:28" x14ac:dyDescent="0.35">
      <c r="A80" t="s">
        <v>3104</v>
      </c>
      <c r="B80" t="s">
        <v>3572</v>
      </c>
      <c r="C80" t="s">
        <v>3105</v>
      </c>
      <c r="D80" t="s">
        <v>18</v>
      </c>
      <c r="E80" s="16">
        <v>45699</v>
      </c>
      <c r="F80">
        <v>4001810187</v>
      </c>
      <c r="G80" t="s">
        <v>1927</v>
      </c>
      <c r="H80" t="s">
        <v>3581</v>
      </c>
      <c r="I80" t="s">
        <v>3576</v>
      </c>
      <c r="J80">
        <v>2445201</v>
      </c>
      <c r="K80">
        <v>6133335</v>
      </c>
      <c r="M80">
        <v>2</v>
      </c>
      <c r="N80">
        <v>140.66999999999999</v>
      </c>
      <c r="O80">
        <v>281.33999999999997</v>
      </c>
      <c r="P80" t="s">
        <v>1811</v>
      </c>
      <c r="Q80" t="s">
        <v>1812</v>
      </c>
      <c r="R80" s="16">
        <v>45745</v>
      </c>
      <c r="S80">
        <v>121</v>
      </c>
      <c r="T80" t="s">
        <v>5234</v>
      </c>
      <c r="U80" s="16">
        <v>45778</v>
      </c>
      <c r="V80" s="16">
        <v>45733</v>
      </c>
      <c r="Y80" s="16">
        <v>45733</v>
      </c>
      <c r="AB80" t="s">
        <v>733</v>
      </c>
    </row>
    <row r="81" spans="1:42" x14ac:dyDescent="0.35">
      <c r="A81" t="s">
        <v>3104</v>
      </c>
      <c r="B81" t="s">
        <v>3572</v>
      </c>
      <c r="C81" t="s">
        <v>3105</v>
      </c>
      <c r="D81" t="s">
        <v>18</v>
      </c>
      <c r="E81" s="16">
        <v>45699</v>
      </c>
      <c r="F81">
        <v>4001810187</v>
      </c>
      <c r="G81" t="s">
        <v>1927</v>
      </c>
      <c r="H81" t="s">
        <v>3582</v>
      </c>
      <c r="I81" t="s">
        <v>3580</v>
      </c>
      <c r="J81">
        <v>2445201</v>
      </c>
      <c r="K81">
        <v>6133335</v>
      </c>
      <c r="M81">
        <v>2</v>
      </c>
      <c r="N81">
        <v>256.64</v>
      </c>
      <c r="O81">
        <v>513.28</v>
      </c>
      <c r="P81" t="s">
        <v>1811</v>
      </c>
      <c r="Q81" t="s">
        <v>1812</v>
      </c>
      <c r="R81" s="16">
        <v>45745</v>
      </c>
      <c r="S81">
        <v>121</v>
      </c>
      <c r="T81" t="s">
        <v>5234</v>
      </c>
      <c r="U81" s="16">
        <v>45778</v>
      </c>
      <c r="V81" s="16">
        <v>45733</v>
      </c>
      <c r="Y81" s="16">
        <v>45733</v>
      </c>
      <c r="AB81" t="s">
        <v>733</v>
      </c>
    </row>
    <row r="82" spans="1:42" x14ac:dyDescent="0.35">
      <c r="A82" t="s">
        <v>3104</v>
      </c>
      <c r="B82" t="s">
        <v>3572</v>
      </c>
      <c r="C82" t="s">
        <v>3105</v>
      </c>
      <c r="D82" t="s">
        <v>18</v>
      </c>
      <c r="E82" s="16">
        <v>45699</v>
      </c>
      <c r="F82">
        <v>4001810187</v>
      </c>
      <c r="G82" t="s">
        <v>1927</v>
      </c>
      <c r="H82" t="s">
        <v>3583</v>
      </c>
      <c r="I82" t="s">
        <v>2801</v>
      </c>
      <c r="J82">
        <v>2445201</v>
      </c>
      <c r="K82">
        <v>6133335</v>
      </c>
      <c r="M82">
        <v>6</v>
      </c>
      <c r="N82">
        <v>0.28999999999999998</v>
      </c>
      <c r="O82">
        <v>1.74</v>
      </c>
      <c r="P82" t="s">
        <v>1811</v>
      </c>
      <c r="Q82" t="s">
        <v>1812</v>
      </c>
      <c r="R82" s="16">
        <v>45745</v>
      </c>
      <c r="S82">
        <v>121</v>
      </c>
      <c r="T82" t="s">
        <v>5234</v>
      </c>
      <c r="U82" s="16">
        <v>45778</v>
      </c>
      <c r="V82" s="16">
        <v>45733</v>
      </c>
      <c r="Y82" s="16">
        <v>45733</v>
      </c>
      <c r="AB82" t="s">
        <v>733</v>
      </c>
    </row>
    <row r="83" spans="1:42" x14ac:dyDescent="0.35">
      <c r="A83" t="s">
        <v>3104</v>
      </c>
      <c r="B83" t="s">
        <v>3572</v>
      </c>
      <c r="C83" t="s">
        <v>3105</v>
      </c>
      <c r="D83" t="s">
        <v>18</v>
      </c>
      <c r="E83" s="16">
        <v>45699</v>
      </c>
      <c r="F83">
        <v>4001810187</v>
      </c>
      <c r="G83" t="s">
        <v>1927</v>
      </c>
      <c r="H83" t="s">
        <v>3584</v>
      </c>
      <c r="I83" t="s">
        <v>3585</v>
      </c>
      <c r="J83">
        <v>2445201</v>
      </c>
      <c r="K83">
        <v>6133335</v>
      </c>
      <c r="M83">
        <v>6</v>
      </c>
      <c r="N83">
        <v>0.17</v>
      </c>
      <c r="O83">
        <v>1.02</v>
      </c>
      <c r="P83" t="s">
        <v>1811</v>
      </c>
      <c r="Q83" t="s">
        <v>1812</v>
      </c>
      <c r="R83" s="16">
        <v>45745</v>
      </c>
      <c r="S83">
        <v>121</v>
      </c>
      <c r="T83" t="s">
        <v>5234</v>
      </c>
      <c r="U83" s="16">
        <v>45778</v>
      </c>
      <c r="V83" s="16">
        <v>45733</v>
      </c>
      <c r="Y83" s="16">
        <v>45733</v>
      </c>
      <c r="AB83" t="s">
        <v>733</v>
      </c>
    </row>
    <row r="84" spans="1:42" x14ac:dyDescent="0.35">
      <c r="A84" t="s">
        <v>3104</v>
      </c>
      <c r="B84" t="s">
        <v>3572</v>
      </c>
      <c r="C84" t="s">
        <v>3105</v>
      </c>
      <c r="D84" t="s">
        <v>18</v>
      </c>
      <c r="E84" s="16">
        <v>45699</v>
      </c>
      <c r="F84">
        <v>4001810187</v>
      </c>
      <c r="G84" t="s">
        <v>1927</v>
      </c>
      <c r="H84" t="s">
        <v>3586</v>
      </c>
      <c r="I84" t="s">
        <v>3576</v>
      </c>
      <c r="J84">
        <v>2445201</v>
      </c>
      <c r="K84">
        <v>6133335</v>
      </c>
      <c r="M84">
        <v>2</v>
      </c>
      <c r="N84">
        <v>221.76</v>
      </c>
      <c r="O84">
        <v>443.52</v>
      </c>
      <c r="P84" t="s">
        <v>1811</v>
      </c>
      <c r="Q84" t="s">
        <v>1812</v>
      </c>
      <c r="R84" s="16">
        <v>45745</v>
      </c>
      <c r="S84">
        <v>121</v>
      </c>
      <c r="T84" t="s">
        <v>5234</v>
      </c>
      <c r="U84" s="16">
        <v>45778</v>
      </c>
      <c r="V84" s="16">
        <v>45733</v>
      </c>
      <c r="Y84" s="16">
        <v>45733</v>
      </c>
      <c r="AB84" t="s">
        <v>733</v>
      </c>
    </row>
    <row r="85" spans="1:42" x14ac:dyDescent="0.35">
      <c r="A85" t="s">
        <v>3104</v>
      </c>
      <c r="B85" t="s">
        <v>3572</v>
      </c>
      <c r="C85" t="s">
        <v>3105</v>
      </c>
      <c r="D85" t="s">
        <v>18</v>
      </c>
      <c r="E85" s="16">
        <v>45699</v>
      </c>
      <c r="F85">
        <v>4001810187</v>
      </c>
      <c r="G85" t="s">
        <v>1927</v>
      </c>
      <c r="H85" t="s">
        <v>3587</v>
      </c>
      <c r="I85" t="s">
        <v>1855</v>
      </c>
      <c r="J85">
        <v>2445201</v>
      </c>
      <c r="K85">
        <v>6133335</v>
      </c>
      <c r="M85">
        <v>1</v>
      </c>
      <c r="N85">
        <v>303.45</v>
      </c>
      <c r="O85">
        <v>303.45</v>
      </c>
      <c r="P85" t="s">
        <v>1811</v>
      </c>
      <c r="Q85" t="s">
        <v>1812</v>
      </c>
      <c r="R85" s="16">
        <v>45745</v>
      </c>
      <c r="S85">
        <v>121</v>
      </c>
      <c r="T85" t="s">
        <v>5234</v>
      </c>
      <c r="U85" s="16">
        <v>45778</v>
      </c>
      <c r="V85" s="16">
        <v>45733</v>
      </c>
      <c r="Y85" s="16">
        <v>45733</v>
      </c>
      <c r="AB85" t="s">
        <v>733</v>
      </c>
    </row>
    <row r="86" spans="1:42" x14ac:dyDescent="0.35">
      <c r="A86" t="s">
        <v>3104</v>
      </c>
      <c r="B86" t="s">
        <v>3572</v>
      </c>
      <c r="C86" t="s">
        <v>3105</v>
      </c>
      <c r="D86" t="s">
        <v>18</v>
      </c>
      <c r="E86" s="16">
        <v>45699</v>
      </c>
      <c r="F86">
        <v>4001810187</v>
      </c>
      <c r="G86" t="s">
        <v>1927</v>
      </c>
      <c r="H86" t="s">
        <v>3588</v>
      </c>
      <c r="I86" t="s">
        <v>1855</v>
      </c>
      <c r="J86">
        <v>2445201</v>
      </c>
      <c r="K86">
        <v>6133335</v>
      </c>
      <c r="M86">
        <v>2</v>
      </c>
      <c r="N86">
        <v>539.79999999999995</v>
      </c>
      <c r="O86">
        <v>1079.5999999999999</v>
      </c>
      <c r="P86" t="s">
        <v>1811</v>
      </c>
      <c r="Q86" t="s">
        <v>1812</v>
      </c>
      <c r="R86" s="16">
        <v>45745</v>
      </c>
      <c r="S86">
        <v>121</v>
      </c>
      <c r="T86" t="s">
        <v>5234</v>
      </c>
      <c r="U86" s="16">
        <v>45778</v>
      </c>
      <c r="V86" s="16">
        <v>45733</v>
      </c>
      <c r="Y86" s="16">
        <v>45733</v>
      </c>
      <c r="AB86" t="s">
        <v>733</v>
      </c>
    </row>
    <row r="87" spans="1:42" x14ac:dyDescent="0.35">
      <c r="A87" t="s">
        <v>3104</v>
      </c>
      <c r="B87" t="s">
        <v>3572</v>
      </c>
      <c r="C87" t="s">
        <v>3105</v>
      </c>
      <c r="D87" t="s">
        <v>18</v>
      </c>
      <c r="E87" s="16">
        <v>45699</v>
      </c>
      <c r="F87">
        <v>4001810187</v>
      </c>
      <c r="G87" t="s">
        <v>1927</v>
      </c>
      <c r="H87" t="s">
        <v>3589</v>
      </c>
      <c r="I87" t="s">
        <v>3590</v>
      </c>
      <c r="J87">
        <v>2445201</v>
      </c>
      <c r="K87">
        <v>6133335</v>
      </c>
      <c r="M87">
        <v>2</v>
      </c>
      <c r="N87">
        <v>1.46</v>
      </c>
      <c r="O87">
        <v>2.92</v>
      </c>
      <c r="P87" t="s">
        <v>1811</v>
      </c>
      <c r="Q87" t="s">
        <v>1812</v>
      </c>
      <c r="R87" s="16">
        <v>45745</v>
      </c>
      <c r="S87">
        <v>121</v>
      </c>
      <c r="T87" t="s">
        <v>5234</v>
      </c>
      <c r="U87" s="16">
        <v>45778</v>
      </c>
      <c r="V87" s="16">
        <v>45733</v>
      </c>
      <c r="Y87" s="16">
        <v>45733</v>
      </c>
      <c r="AB87" t="s">
        <v>733</v>
      </c>
    </row>
    <row r="88" spans="1:42" x14ac:dyDescent="0.35">
      <c r="A88" t="s">
        <v>3104</v>
      </c>
      <c r="B88" t="s">
        <v>3572</v>
      </c>
      <c r="C88" t="s">
        <v>3105</v>
      </c>
      <c r="D88" t="s">
        <v>18</v>
      </c>
      <c r="E88" s="16">
        <v>45699</v>
      </c>
      <c r="F88">
        <v>4001810187</v>
      </c>
      <c r="G88" t="s">
        <v>1927</v>
      </c>
      <c r="H88" t="s">
        <v>3591</v>
      </c>
      <c r="I88" t="s">
        <v>3592</v>
      </c>
      <c r="J88">
        <v>2445201</v>
      </c>
      <c r="K88">
        <v>6133335</v>
      </c>
      <c r="M88">
        <v>2</v>
      </c>
      <c r="N88">
        <v>1.23</v>
      </c>
      <c r="O88">
        <v>2.46</v>
      </c>
      <c r="P88" t="s">
        <v>1811</v>
      </c>
      <c r="Q88" t="s">
        <v>1812</v>
      </c>
      <c r="R88" s="16">
        <v>45745</v>
      </c>
      <c r="S88">
        <v>121</v>
      </c>
      <c r="T88" t="s">
        <v>5234</v>
      </c>
      <c r="U88" s="16">
        <v>45778</v>
      </c>
      <c r="V88" s="16">
        <v>45733</v>
      </c>
      <c r="Y88" s="16">
        <v>45733</v>
      </c>
      <c r="AB88" t="s">
        <v>733</v>
      </c>
    </row>
    <row r="89" spans="1:42" x14ac:dyDescent="0.35">
      <c r="A89" t="s">
        <v>3104</v>
      </c>
      <c r="B89" t="s">
        <v>3572</v>
      </c>
      <c r="C89" t="s">
        <v>3105</v>
      </c>
      <c r="D89" t="s">
        <v>18</v>
      </c>
      <c r="E89" s="16">
        <v>45699</v>
      </c>
      <c r="F89">
        <v>4001810187</v>
      </c>
      <c r="G89" t="s">
        <v>1927</v>
      </c>
      <c r="H89" t="s">
        <v>3577</v>
      </c>
      <c r="I89" t="s">
        <v>1810</v>
      </c>
      <c r="J89">
        <v>2445201</v>
      </c>
      <c r="K89">
        <v>6133335</v>
      </c>
      <c r="M89">
        <v>2</v>
      </c>
      <c r="N89">
        <v>16.22</v>
      </c>
      <c r="O89">
        <v>32.44</v>
      </c>
      <c r="P89" t="s">
        <v>1811</v>
      </c>
      <c r="Q89" t="s">
        <v>1812</v>
      </c>
      <c r="R89" s="16">
        <v>45745</v>
      </c>
      <c r="S89">
        <v>121</v>
      </c>
      <c r="T89" t="s">
        <v>5234</v>
      </c>
      <c r="U89" s="16">
        <v>45778</v>
      </c>
      <c r="V89" s="16">
        <v>45733</v>
      </c>
      <c r="Y89" s="16">
        <v>45733</v>
      </c>
      <c r="AB89" t="s">
        <v>733</v>
      </c>
    </row>
    <row r="90" spans="1:42" x14ac:dyDescent="0.35">
      <c r="A90" t="s">
        <v>3104</v>
      </c>
      <c r="B90" t="s">
        <v>3572</v>
      </c>
      <c r="C90" t="s">
        <v>3105</v>
      </c>
      <c r="D90" t="s">
        <v>18</v>
      </c>
      <c r="E90" s="16">
        <v>45699</v>
      </c>
      <c r="F90">
        <v>4001810187</v>
      </c>
      <c r="G90" t="s">
        <v>1927</v>
      </c>
      <c r="H90" t="s">
        <v>3593</v>
      </c>
      <c r="I90" t="s">
        <v>3594</v>
      </c>
      <c r="J90">
        <v>2445201</v>
      </c>
      <c r="K90">
        <v>6133335</v>
      </c>
      <c r="M90">
        <v>2</v>
      </c>
      <c r="N90">
        <v>1.29</v>
      </c>
      <c r="O90">
        <v>2.58</v>
      </c>
      <c r="P90" t="s">
        <v>1811</v>
      </c>
      <c r="Q90" t="s">
        <v>1812</v>
      </c>
      <c r="R90" s="16">
        <v>45745</v>
      </c>
      <c r="S90">
        <v>121</v>
      </c>
      <c r="T90" t="s">
        <v>5234</v>
      </c>
      <c r="U90" s="16">
        <v>45778</v>
      </c>
      <c r="V90" s="16">
        <v>45733</v>
      </c>
      <c r="Y90" s="16">
        <v>45733</v>
      </c>
      <c r="AB90" t="s">
        <v>733</v>
      </c>
    </row>
    <row r="91" spans="1:42" x14ac:dyDescent="0.35">
      <c r="A91" t="s">
        <v>3104</v>
      </c>
      <c r="B91" t="s">
        <v>3572</v>
      </c>
      <c r="C91" t="s">
        <v>3105</v>
      </c>
      <c r="D91" t="s">
        <v>18</v>
      </c>
      <c r="E91" s="16">
        <v>45699</v>
      </c>
      <c r="F91">
        <v>4001810187</v>
      </c>
      <c r="G91" t="s">
        <v>1927</v>
      </c>
      <c r="H91" t="s">
        <v>3595</v>
      </c>
      <c r="I91" t="s">
        <v>3585</v>
      </c>
      <c r="J91">
        <v>2445201</v>
      </c>
      <c r="K91">
        <v>6133335</v>
      </c>
      <c r="M91">
        <v>4</v>
      </c>
      <c r="N91">
        <v>1.51</v>
      </c>
      <c r="O91">
        <v>6.04</v>
      </c>
      <c r="P91" t="s">
        <v>1811</v>
      </c>
      <c r="Q91" t="s">
        <v>1812</v>
      </c>
      <c r="R91" s="16">
        <v>45745</v>
      </c>
      <c r="S91">
        <v>121</v>
      </c>
      <c r="T91" t="s">
        <v>5234</v>
      </c>
      <c r="U91" s="16">
        <v>45778</v>
      </c>
      <c r="V91" s="16">
        <v>45733</v>
      </c>
      <c r="Y91" s="16">
        <v>45733</v>
      </c>
      <c r="AB91" t="s">
        <v>733</v>
      </c>
    </row>
    <row r="92" spans="1:42" x14ac:dyDescent="0.35">
      <c r="A92" t="s">
        <v>3104</v>
      </c>
      <c r="B92" t="s">
        <v>3572</v>
      </c>
      <c r="C92" t="s">
        <v>3105</v>
      </c>
      <c r="D92" t="s">
        <v>18</v>
      </c>
      <c r="E92" s="16">
        <v>45699</v>
      </c>
      <c r="F92">
        <v>4001810187</v>
      </c>
      <c r="G92" t="s">
        <v>1927</v>
      </c>
      <c r="H92" t="s">
        <v>3596</v>
      </c>
      <c r="I92" t="s">
        <v>2899</v>
      </c>
      <c r="J92">
        <v>2445201</v>
      </c>
      <c r="K92">
        <v>6133335</v>
      </c>
      <c r="M92">
        <v>4</v>
      </c>
      <c r="N92">
        <v>1542.32</v>
      </c>
      <c r="O92">
        <v>6169.28</v>
      </c>
      <c r="P92" t="s">
        <v>1811</v>
      </c>
      <c r="Q92" t="s">
        <v>1812</v>
      </c>
      <c r="R92" s="16">
        <v>45745</v>
      </c>
      <c r="S92">
        <v>121</v>
      </c>
      <c r="T92" t="s">
        <v>5234</v>
      </c>
      <c r="U92" s="16">
        <v>45778</v>
      </c>
      <c r="V92" s="16">
        <v>45733</v>
      </c>
      <c r="Y92" s="16">
        <v>45733</v>
      </c>
      <c r="AB92" t="s">
        <v>733</v>
      </c>
    </row>
    <row r="93" spans="1:42" x14ac:dyDescent="0.35">
      <c r="A93" t="s">
        <v>1986</v>
      </c>
      <c r="B93" t="s">
        <v>1987</v>
      </c>
      <c r="C93" t="s">
        <v>1403</v>
      </c>
      <c r="D93" t="s">
        <v>18</v>
      </c>
      <c r="E93" s="16">
        <v>45699</v>
      </c>
      <c r="F93">
        <v>4001810224</v>
      </c>
      <c r="G93" t="s">
        <v>1927</v>
      </c>
      <c r="H93" t="s">
        <v>1988</v>
      </c>
      <c r="I93" t="s">
        <v>1989</v>
      </c>
      <c r="J93">
        <v>2470783</v>
      </c>
      <c r="K93">
        <v>6151706</v>
      </c>
      <c r="M93">
        <v>1</v>
      </c>
      <c r="N93">
        <v>1769.14</v>
      </c>
      <c r="O93">
        <v>1769.14</v>
      </c>
      <c r="P93" t="s">
        <v>1811</v>
      </c>
      <c r="Q93" t="s">
        <v>1812</v>
      </c>
      <c r="R93" s="16">
        <v>45713</v>
      </c>
      <c r="S93">
        <v>121</v>
      </c>
      <c r="T93" t="s">
        <v>5234</v>
      </c>
      <c r="U93" s="16">
        <v>45754</v>
      </c>
      <c r="V93" s="16">
        <v>45733</v>
      </c>
      <c r="Y93" s="16">
        <v>45733</v>
      </c>
      <c r="AB93" t="s">
        <v>720</v>
      </c>
      <c r="AP93" t="e">
        <v>#N/A</v>
      </c>
    </row>
    <row r="94" spans="1:42" x14ac:dyDescent="0.35">
      <c r="A94" t="s">
        <v>1986</v>
      </c>
      <c r="B94" t="s">
        <v>1987</v>
      </c>
      <c r="C94" t="s">
        <v>1403</v>
      </c>
      <c r="D94" t="s">
        <v>18</v>
      </c>
      <c r="E94" s="16">
        <v>45699</v>
      </c>
      <c r="F94">
        <v>4001810224</v>
      </c>
      <c r="G94" t="s">
        <v>1927</v>
      </c>
      <c r="H94" t="s">
        <v>1990</v>
      </c>
      <c r="I94" t="s">
        <v>1820</v>
      </c>
      <c r="J94">
        <v>2470783</v>
      </c>
      <c r="K94">
        <v>6151706</v>
      </c>
      <c r="M94">
        <v>4</v>
      </c>
      <c r="N94">
        <v>5.4</v>
      </c>
      <c r="O94">
        <v>21.6</v>
      </c>
      <c r="P94" t="s">
        <v>1811</v>
      </c>
      <c r="Q94" t="s">
        <v>1812</v>
      </c>
      <c r="R94" s="16">
        <v>45713</v>
      </c>
      <c r="S94">
        <v>121</v>
      </c>
      <c r="T94" t="s">
        <v>5234</v>
      </c>
      <c r="U94" s="16">
        <v>45754</v>
      </c>
      <c r="V94" s="16">
        <v>45733</v>
      </c>
      <c r="Y94" s="16">
        <v>45733</v>
      </c>
      <c r="AB94" t="s">
        <v>720</v>
      </c>
      <c r="AP94" t="e">
        <v>#N/A</v>
      </c>
    </row>
    <row r="95" spans="1:42" x14ac:dyDescent="0.35">
      <c r="A95" t="s">
        <v>1986</v>
      </c>
      <c r="B95" t="s">
        <v>1987</v>
      </c>
      <c r="C95" t="s">
        <v>1403</v>
      </c>
      <c r="D95" t="s">
        <v>18</v>
      </c>
      <c r="E95" s="16">
        <v>45699</v>
      </c>
      <c r="F95">
        <v>4001810224</v>
      </c>
      <c r="G95" t="s">
        <v>1927</v>
      </c>
      <c r="H95" t="s">
        <v>1953</v>
      </c>
      <c r="I95" t="s">
        <v>1822</v>
      </c>
      <c r="J95">
        <v>2470783</v>
      </c>
      <c r="K95">
        <v>6151706</v>
      </c>
      <c r="M95">
        <v>4</v>
      </c>
      <c r="N95">
        <v>1.48</v>
      </c>
      <c r="O95">
        <v>5.92</v>
      </c>
      <c r="P95" t="s">
        <v>1811</v>
      </c>
      <c r="Q95" t="s">
        <v>1812</v>
      </c>
      <c r="R95" s="16">
        <v>45713</v>
      </c>
      <c r="S95">
        <v>121</v>
      </c>
      <c r="T95" t="s">
        <v>5234</v>
      </c>
      <c r="U95" s="16">
        <v>45754</v>
      </c>
      <c r="V95" s="16">
        <v>45733</v>
      </c>
      <c r="Y95" s="16">
        <v>45733</v>
      </c>
      <c r="AB95" t="s">
        <v>720</v>
      </c>
      <c r="AP95" t="e">
        <v>#N/A</v>
      </c>
    </row>
    <row r="96" spans="1:42" x14ac:dyDescent="0.35">
      <c r="A96" t="s">
        <v>1986</v>
      </c>
      <c r="B96" t="s">
        <v>1987</v>
      </c>
      <c r="C96" t="s">
        <v>1403</v>
      </c>
      <c r="D96" t="s">
        <v>18</v>
      </c>
      <c r="E96" s="16">
        <v>45699</v>
      </c>
      <c r="F96">
        <v>4001810224</v>
      </c>
      <c r="G96" t="s">
        <v>1927</v>
      </c>
      <c r="H96" t="s">
        <v>1991</v>
      </c>
      <c r="I96" t="s">
        <v>1992</v>
      </c>
      <c r="J96">
        <v>2470783</v>
      </c>
      <c r="K96">
        <v>6151706</v>
      </c>
      <c r="M96">
        <v>4</v>
      </c>
      <c r="N96">
        <v>441.65</v>
      </c>
      <c r="O96">
        <v>1766.6</v>
      </c>
      <c r="P96" t="s">
        <v>1811</v>
      </c>
      <c r="Q96" t="s">
        <v>1812</v>
      </c>
      <c r="R96" s="16">
        <v>45713</v>
      </c>
      <c r="S96">
        <v>121</v>
      </c>
      <c r="T96" t="s">
        <v>5234</v>
      </c>
      <c r="U96" s="16">
        <v>45754</v>
      </c>
      <c r="V96" s="16">
        <v>45733</v>
      </c>
      <c r="Y96" s="16">
        <v>45733</v>
      </c>
      <c r="AB96" t="s">
        <v>720</v>
      </c>
      <c r="AP96" t="e">
        <v>#N/A</v>
      </c>
    </row>
    <row r="97" spans="1:42" x14ac:dyDescent="0.35">
      <c r="A97" t="s">
        <v>1986</v>
      </c>
      <c r="B97" t="s">
        <v>1987</v>
      </c>
      <c r="C97" t="s">
        <v>1403</v>
      </c>
      <c r="D97" t="s">
        <v>18</v>
      </c>
      <c r="E97" s="16">
        <v>45699</v>
      </c>
      <c r="F97">
        <v>4001810224</v>
      </c>
      <c r="G97" t="s">
        <v>1927</v>
      </c>
      <c r="H97" t="s">
        <v>1993</v>
      </c>
      <c r="I97" t="s">
        <v>1994</v>
      </c>
      <c r="J97">
        <v>2470783</v>
      </c>
      <c r="K97">
        <v>6151706</v>
      </c>
      <c r="M97">
        <v>1</v>
      </c>
      <c r="N97">
        <v>450.47</v>
      </c>
      <c r="O97">
        <v>450.47</v>
      </c>
      <c r="P97" t="s">
        <v>1811</v>
      </c>
      <c r="Q97" t="s">
        <v>1812</v>
      </c>
      <c r="R97" s="16">
        <v>45713</v>
      </c>
      <c r="S97">
        <v>121</v>
      </c>
      <c r="T97" t="s">
        <v>5234</v>
      </c>
      <c r="U97" s="16">
        <v>45754</v>
      </c>
      <c r="V97" s="16">
        <v>45733</v>
      </c>
      <c r="Y97" s="16">
        <v>45733</v>
      </c>
      <c r="AB97" t="s">
        <v>720</v>
      </c>
      <c r="AP97" t="e">
        <v>#N/A</v>
      </c>
    </row>
    <row r="98" spans="1:42" x14ac:dyDescent="0.35">
      <c r="A98" t="s">
        <v>1986</v>
      </c>
      <c r="B98" t="s">
        <v>1987</v>
      </c>
      <c r="C98" t="s">
        <v>1403</v>
      </c>
      <c r="D98" t="s">
        <v>18</v>
      </c>
      <c r="E98" s="16">
        <v>45699</v>
      </c>
      <c r="F98">
        <v>4001810224</v>
      </c>
      <c r="G98" t="s">
        <v>1927</v>
      </c>
      <c r="H98" t="s">
        <v>1995</v>
      </c>
      <c r="I98" t="s">
        <v>1996</v>
      </c>
      <c r="J98">
        <v>2470783</v>
      </c>
      <c r="K98">
        <v>6151706</v>
      </c>
      <c r="M98">
        <v>1</v>
      </c>
      <c r="N98">
        <v>464.33</v>
      </c>
      <c r="O98">
        <v>464.33</v>
      </c>
      <c r="P98" t="s">
        <v>1811</v>
      </c>
      <c r="Q98" t="s">
        <v>1812</v>
      </c>
      <c r="R98" s="16">
        <v>45713</v>
      </c>
      <c r="S98">
        <v>121</v>
      </c>
      <c r="T98" t="s">
        <v>5234</v>
      </c>
      <c r="U98" s="16">
        <v>45754</v>
      </c>
      <c r="V98" s="16">
        <v>45733</v>
      </c>
      <c r="Y98" s="16">
        <v>45733</v>
      </c>
      <c r="AB98" t="s">
        <v>720</v>
      </c>
      <c r="AP98" t="e">
        <v>#N/A</v>
      </c>
    </row>
    <row r="99" spans="1:42" x14ac:dyDescent="0.35">
      <c r="A99" t="s">
        <v>1986</v>
      </c>
      <c r="B99" t="s">
        <v>1987</v>
      </c>
      <c r="C99" t="s">
        <v>1403</v>
      </c>
      <c r="D99" t="s">
        <v>18</v>
      </c>
      <c r="E99" s="16">
        <v>45699</v>
      </c>
      <c r="F99">
        <v>4001810224</v>
      </c>
      <c r="G99" t="s">
        <v>1927</v>
      </c>
      <c r="H99" t="s">
        <v>1997</v>
      </c>
      <c r="I99" t="s">
        <v>1998</v>
      </c>
      <c r="J99">
        <v>2470783</v>
      </c>
      <c r="K99">
        <v>6151706</v>
      </c>
      <c r="M99">
        <v>1</v>
      </c>
      <c r="N99">
        <v>314.66000000000003</v>
      </c>
      <c r="O99">
        <v>314.66000000000003</v>
      </c>
      <c r="P99" t="s">
        <v>1811</v>
      </c>
      <c r="Q99" t="s">
        <v>1812</v>
      </c>
      <c r="R99" s="16">
        <v>45713</v>
      </c>
      <c r="S99">
        <v>121</v>
      </c>
      <c r="T99" t="s">
        <v>5234</v>
      </c>
      <c r="U99" s="16">
        <v>45754</v>
      </c>
      <c r="V99" s="16">
        <v>45733</v>
      </c>
      <c r="Y99" s="16">
        <v>45733</v>
      </c>
      <c r="AB99" t="s">
        <v>720</v>
      </c>
      <c r="AP99" t="e">
        <v>#N/A</v>
      </c>
    </row>
    <row r="100" spans="1:42" x14ac:dyDescent="0.35">
      <c r="A100" t="s">
        <v>1986</v>
      </c>
      <c r="B100" t="s">
        <v>1987</v>
      </c>
      <c r="C100" t="s">
        <v>1403</v>
      </c>
      <c r="D100" t="s">
        <v>18</v>
      </c>
      <c r="E100" s="16">
        <v>45699</v>
      </c>
      <c r="F100">
        <v>4001810224</v>
      </c>
      <c r="G100" t="s">
        <v>1927</v>
      </c>
      <c r="H100" t="s">
        <v>1999</v>
      </c>
      <c r="I100" t="s">
        <v>1825</v>
      </c>
      <c r="J100">
        <v>2470783</v>
      </c>
      <c r="K100">
        <v>6151706</v>
      </c>
      <c r="M100">
        <v>10</v>
      </c>
      <c r="N100">
        <v>2.0699999999999998</v>
      </c>
      <c r="O100">
        <v>20.7</v>
      </c>
      <c r="P100" t="s">
        <v>1811</v>
      </c>
      <c r="Q100" t="s">
        <v>1812</v>
      </c>
      <c r="R100" s="16">
        <v>45713</v>
      </c>
      <c r="S100">
        <v>121</v>
      </c>
      <c r="T100" t="s">
        <v>5234</v>
      </c>
      <c r="U100" s="16">
        <v>45754</v>
      </c>
      <c r="V100" s="16">
        <v>45733</v>
      </c>
      <c r="Y100" s="16">
        <v>45733</v>
      </c>
      <c r="AB100" t="s">
        <v>720</v>
      </c>
      <c r="AP100" t="e">
        <v>#N/A</v>
      </c>
    </row>
    <row r="101" spans="1:42" x14ac:dyDescent="0.35">
      <c r="A101" t="s">
        <v>1986</v>
      </c>
      <c r="B101" t="s">
        <v>1987</v>
      </c>
      <c r="C101" t="s">
        <v>1403</v>
      </c>
      <c r="D101" t="s">
        <v>18</v>
      </c>
      <c r="E101" s="16">
        <v>45699</v>
      </c>
      <c r="F101">
        <v>4001810224</v>
      </c>
      <c r="G101" t="s">
        <v>1927</v>
      </c>
      <c r="H101" t="s">
        <v>1821</v>
      </c>
      <c r="I101" t="s">
        <v>1822</v>
      </c>
      <c r="J101">
        <v>2470783</v>
      </c>
      <c r="K101">
        <v>6151706</v>
      </c>
      <c r="M101">
        <v>10</v>
      </c>
      <c r="N101">
        <v>1.05</v>
      </c>
      <c r="O101">
        <v>10.5</v>
      </c>
      <c r="P101" t="s">
        <v>1811</v>
      </c>
      <c r="Q101" t="s">
        <v>1812</v>
      </c>
      <c r="R101" s="16">
        <v>45713</v>
      </c>
      <c r="S101">
        <v>121</v>
      </c>
      <c r="T101" t="s">
        <v>5234</v>
      </c>
      <c r="U101" s="16">
        <v>45754</v>
      </c>
      <c r="V101" s="16">
        <v>45733</v>
      </c>
      <c r="Y101" s="16">
        <v>45733</v>
      </c>
      <c r="AB101" t="s">
        <v>720</v>
      </c>
      <c r="AP101" t="e">
        <v>#N/A</v>
      </c>
    </row>
    <row r="102" spans="1:42" x14ac:dyDescent="0.35">
      <c r="A102" t="s">
        <v>2000</v>
      </c>
      <c r="B102" t="s">
        <v>2001</v>
      </c>
      <c r="C102" t="s">
        <v>2002</v>
      </c>
      <c r="D102" t="s">
        <v>18</v>
      </c>
      <c r="E102" s="16">
        <v>45699</v>
      </c>
      <c r="F102">
        <v>4001810268</v>
      </c>
      <c r="G102" t="s">
        <v>1927</v>
      </c>
      <c r="H102" t="s">
        <v>2003</v>
      </c>
      <c r="I102" t="s">
        <v>2004</v>
      </c>
      <c r="J102">
        <v>2470787</v>
      </c>
      <c r="K102">
        <v>6151710</v>
      </c>
      <c r="M102">
        <v>1</v>
      </c>
      <c r="N102">
        <v>1713.93</v>
      </c>
      <c r="O102">
        <v>1713.93</v>
      </c>
      <c r="P102" t="s">
        <v>1811</v>
      </c>
      <c r="Q102" t="s">
        <v>1812</v>
      </c>
      <c r="R102" s="16">
        <v>45713</v>
      </c>
      <c r="S102">
        <v>123</v>
      </c>
      <c r="T102" t="s">
        <v>5234</v>
      </c>
      <c r="U102" s="16">
        <v>45731</v>
      </c>
      <c r="V102" s="16">
        <v>45731</v>
      </c>
      <c r="Y102" s="16">
        <v>45733</v>
      </c>
      <c r="AB102" t="s">
        <v>718</v>
      </c>
      <c r="AP102" t="e">
        <v>#N/A</v>
      </c>
    </row>
    <row r="103" spans="1:42" x14ac:dyDescent="0.35">
      <c r="A103" t="s">
        <v>2000</v>
      </c>
      <c r="B103" t="s">
        <v>2001</v>
      </c>
      <c r="C103" t="s">
        <v>2002</v>
      </c>
      <c r="D103" t="s">
        <v>18</v>
      </c>
      <c r="E103" s="16">
        <v>45699</v>
      </c>
      <c r="F103">
        <v>4001810268</v>
      </c>
      <c r="G103" t="s">
        <v>1927</v>
      </c>
      <c r="H103" t="s">
        <v>2005</v>
      </c>
      <c r="I103" t="s">
        <v>1825</v>
      </c>
      <c r="J103">
        <v>2470787</v>
      </c>
      <c r="K103">
        <v>6151710</v>
      </c>
      <c r="M103">
        <v>12</v>
      </c>
      <c r="N103">
        <v>1.23</v>
      </c>
      <c r="O103">
        <v>14.76</v>
      </c>
      <c r="P103" t="s">
        <v>1811</v>
      </c>
      <c r="Q103" t="s">
        <v>1812</v>
      </c>
      <c r="R103" s="16">
        <v>45713</v>
      </c>
      <c r="S103">
        <v>123</v>
      </c>
      <c r="T103" t="s">
        <v>5234</v>
      </c>
      <c r="U103" s="16">
        <v>45731</v>
      </c>
      <c r="V103" s="16">
        <v>45731</v>
      </c>
      <c r="Y103" s="16">
        <v>45733</v>
      </c>
      <c r="AB103" t="s">
        <v>718</v>
      </c>
      <c r="AP103" t="e">
        <v>#N/A</v>
      </c>
    </row>
    <row r="104" spans="1:42" x14ac:dyDescent="0.35">
      <c r="A104" t="s">
        <v>2000</v>
      </c>
      <c r="B104" t="s">
        <v>2001</v>
      </c>
      <c r="C104" t="s">
        <v>2002</v>
      </c>
      <c r="D104" t="s">
        <v>18</v>
      </c>
      <c r="E104" s="16">
        <v>45699</v>
      </c>
      <c r="F104">
        <v>4001810268</v>
      </c>
      <c r="G104" t="s">
        <v>1927</v>
      </c>
      <c r="H104" t="s">
        <v>2006</v>
      </c>
      <c r="I104" t="s">
        <v>2007</v>
      </c>
      <c r="J104">
        <v>2470787</v>
      </c>
      <c r="K104">
        <v>6151710</v>
      </c>
      <c r="M104">
        <v>24</v>
      </c>
      <c r="N104">
        <v>0.2</v>
      </c>
      <c r="O104">
        <v>4.8</v>
      </c>
      <c r="P104" t="s">
        <v>1811</v>
      </c>
      <c r="Q104" t="s">
        <v>1812</v>
      </c>
      <c r="R104" s="16">
        <v>45713</v>
      </c>
      <c r="S104">
        <v>123</v>
      </c>
      <c r="T104" t="s">
        <v>5234</v>
      </c>
      <c r="U104" s="16">
        <v>45731</v>
      </c>
      <c r="V104" s="16">
        <v>45731</v>
      </c>
      <c r="Y104" s="16">
        <v>45733</v>
      </c>
      <c r="AB104" t="s">
        <v>718</v>
      </c>
      <c r="AP104" t="e">
        <v>#N/A</v>
      </c>
    </row>
    <row r="105" spans="1:42" x14ac:dyDescent="0.35">
      <c r="A105" t="s">
        <v>2000</v>
      </c>
      <c r="B105" t="s">
        <v>2001</v>
      </c>
      <c r="C105" t="s">
        <v>2002</v>
      </c>
      <c r="D105" t="s">
        <v>18</v>
      </c>
      <c r="E105" s="16">
        <v>45699</v>
      </c>
      <c r="F105">
        <v>4001810268</v>
      </c>
      <c r="G105" t="s">
        <v>1927</v>
      </c>
      <c r="H105" t="s">
        <v>1890</v>
      </c>
      <c r="I105" t="s">
        <v>1865</v>
      </c>
      <c r="J105">
        <v>2470787</v>
      </c>
      <c r="K105">
        <v>6151710</v>
      </c>
      <c r="M105">
        <v>24</v>
      </c>
      <c r="N105">
        <v>0.72</v>
      </c>
      <c r="O105">
        <v>17.28</v>
      </c>
      <c r="P105" t="s">
        <v>1811</v>
      </c>
      <c r="Q105" t="s">
        <v>1812</v>
      </c>
      <c r="R105" s="16">
        <v>45713</v>
      </c>
      <c r="S105">
        <v>123</v>
      </c>
      <c r="T105" t="s">
        <v>5234</v>
      </c>
      <c r="U105" s="16">
        <v>45731</v>
      </c>
      <c r="V105" s="16">
        <v>45731</v>
      </c>
      <c r="Y105" s="16">
        <v>45733</v>
      </c>
      <c r="AB105" t="s">
        <v>718</v>
      </c>
      <c r="AP105" t="e">
        <v>#N/A</v>
      </c>
    </row>
    <row r="106" spans="1:42" x14ac:dyDescent="0.35">
      <c r="A106" t="s">
        <v>2000</v>
      </c>
      <c r="B106" t="s">
        <v>2001</v>
      </c>
      <c r="C106" t="s">
        <v>2002</v>
      </c>
      <c r="D106" t="s">
        <v>18</v>
      </c>
      <c r="E106" s="16">
        <v>45699</v>
      </c>
      <c r="F106">
        <v>4001810268</v>
      </c>
      <c r="G106" t="s">
        <v>1927</v>
      </c>
      <c r="H106" t="s">
        <v>2008</v>
      </c>
      <c r="I106" t="s">
        <v>2009</v>
      </c>
      <c r="J106">
        <v>2470787</v>
      </c>
      <c r="K106">
        <v>6151710</v>
      </c>
      <c r="M106">
        <v>8</v>
      </c>
      <c r="N106">
        <v>128.22999999999999</v>
      </c>
      <c r="O106">
        <v>1025.8399999999999</v>
      </c>
      <c r="P106" t="s">
        <v>1811</v>
      </c>
      <c r="Q106" t="s">
        <v>1812</v>
      </c>
      <c r="R106" s="16">
        <v>45713</v>
      </c>
      <c r="S106">
        <v>123</v>
      </c>
      <c r="T106" t="s">
        <v>5234</v>
      </c>
      <c r="U106" s="16">
        <v>45731</v>
      </c>
      <c r="V106" s="16">
        <v>45731</v>
      </c>
      <c r="Y106" s="16">
        <v>45733</v>
      </c>
      <c r="AB106" t="s">
        <v>718</v>
      </c>
      <c r="AP106" t="e">
        <v>#N/A</v>
      </c>
    </row>
    <row r="107" spans="1:42" x14ac:dyDescent="0.35">
      <c r="A107" t="s">
        <v>2000</v>
      </c>
      <c r="B107" t="s">
        <v>2001</v>
      </c>
      <c r="C107" t="s">
        <v>2002</v>
      </c>
      <c r="D107" t="s">
        <v>18</v>
      </c>
      <c r="E107" s="16">
        <v>45699</v>
      </c>
      <c r="F107">
        <v>4001810268</v>
      </c>
      <c r="G107" t="s">
        <v>1927</v>
      </c>
      <c r="H107" t="s">
        <v>2010</v>
      </c>
      <c r="I107" t="s">
        <v>1810</v>
      </c>
      <c r="J107">
        <v>2470787</v>
      </c>
      <c r="K107">
        <v>6151710</v>
      </c>
      <c r="M107">
        <v>12</v>
      </c>
      <c r="N107">
        <v>0.51</v>
      </c>
      <c r="O107">
        <v>6.12</v>
      </c>
      <c r="P107" t="s">
        <v>1811</v>
      </c>
      <c r="Q107" t="s">
        <v>1812</v>
      </c>
      <c r="R107" s="16">
        <v>45713</v>
      </c>
      <c r="S107">
        <v>123</v>
      </c>
      <c r="T107" t="s">
        <v>5234</v>
      </c>
      <c r="U107" s="16">
        <v>45731</v>
      </c>
      <c r="V107" s="16">
        <v>45731</v>
      </c>
      <c r="Y107" s="16">
        <v>45733</v>
      </c>
      <c r="AB107" t="s">
        <v>718</v>
      </c>
      <c r="AP107" t="e">
        <v>#N/A</v>
      </c>
    </row>
    <row r="108" spans="1:42" x14ac:dyDescent="0.35">
      <c r="A108" t="s">
        <v>2000</v>
      </c>
      <c r="B108" t="s">
        <v>2001</v>
      </c>
      <c r="C108" t="s">
        <v>2002</v>
      </c>
      <c r="D108" t="s">
        <v>18</v>
      </c>
      <c r="E108" s="16">
        <v>45699</v>
      </c>
      <c r="F108">
        <v>4001810266</v>
      </c>
      <c r="G108" t="s">
        <v>1927</v>
      </c>
      <c r="H108" t="s">
        <v>2003</v>
      </c>
      <c r="I108" t="s">
        <v>2004</v>
      </c>
      <c r="J108">
        <v>2488657</v>
      </c>
      <c r="K108">
        <v>6164172</v>
      </c>
      <c r="M108">
        <v>1</v>
      </c>
      <c r="N108">
        <v>1713.93</v>
      </c>
      <c r="O108">
        <v>1713.93</v>
      </c>
      <c r="P108" t="s">
        <v>1811</v>
      </c>
      <c r="Q108" t="s">
        <v>1812</v>
      </c>
      <c r="R108" s="16">
        <v>45711</v>
      </c>
      <c r="S108">
        <v>123</v>
      </c>
      <c r="T108" t="s">
        <v>5234</v>
      </c>
      <c r="U108" s="16">
        <v>45731</v>
      </c>
      <c r="V108" s="16">
        <v>45731</v>
      </c>
      <c r="Y108" s="16">
        <v>45733</v>
      </c>
      <c r="AB108" t="s">
        <v>708</v>
      </c>
      <c r="AP108" t="e">
        <v>#N/A</v>
      </c>
    </row>
    <row r="109" spans="1:42" x14ac:dyDescent="0.35">
      <c r="A109" t="s">
        <v>2000</v>
      </c>
      <c r="B109" t="s">
        <v>2001</v>
      </c>
      <c r="C109" t="s">
        <v>2002</v>
      </c>
      <c r="D109" t="s">
        <v>18</v>
      </c>
      <c r="E109" s="16">
        <v>45699</v>
      </c>
      <c r="F109">
        <v>4001810266</v>
      </c>
      <c r="G109" t="s">
        <v>1927</v>
      </c>
      <c r="H109" t="s">
        <v>2008</v>
      </c>
      <c r="I109" t="s">
        <v>2009</v>
      </c>
      <c r="J109">
        <v>2488657</v>
      </c>
      <c r="K109">
        <v>6164172</v>
      </c>
      <c r="M109">
        <v>6</v>
      </c>
      <c r="N109">
        <v>128.22999999999999</v>
      </c>
      <c r="O109">
        <v>769.38</v>
      </c>
      <c r="P109" t="s">
        <v>1811</v>
      </c>
      <c r="Q109" t="s">
        <v>1812</v>
      </c>
      <c r="R109" s="16">
        <v>45711</v>
      </c>
      <c r="S109">
        <v>123</v>
      </c>
      <c r="T109" t="s">
        <v>5234</v>
      </c>
      <c r="U109" s="16">
        <v>45731</v>
      </c>
      <c r="V109" s="16">
        <v>45731</v>
      </c>
      <c r="Y109" s="16">
        <v>45733</v>
      </c>
      <c r="AB109" t="s">
        <v>708</v>
      </c>
      <c r="AP109" t="e">
        <v>#N/A</v>
      </c>
    </row>
    <row r="110" spans="1:42" x14ac:dyDescent="0.35">
      <c r="A110" t="s">
        <v>2000</v>
      </c>
      <c r="B110" t="s">
        <v>2001</v>
      </c>
      <c r="C110" t="s">
        <v>2002</v>
      </c>
      <c r="D110" t="s">
        <v>18</v>
      </c>
      <c r="E110" s="16">
        <v>45699</v>
      </c>
      <c r="F110">
        <v>4001810266</v>
      </c>
      <c r="G110" t="s">
        <v>1927</v>
      </c>
      <c r="H110" t="s">
        <v>2005</v>
      </c>
      <c r="I110" t="s">
        <v>1825</v>
      </c>
      <c r="J110">
        <v>2488657</v>
      </c>
      <c r="K110">
        <v>6164172</v>
      </c>
      <c r="M110">
        <v>8</v>
      </c>
      <c r="N110">
        <v>1.23</v>
      </c>
      <c r="O110">
        <v>9.84</v>
      </c>
      <c r="P110" t="s">
        <v>1811</v>
      </c>
      <c r="Q110" t="s">
        <v>1812</v>
      </c>
      <c r="R110" s="16">
        <v>45711</v>
      </c>
      <c r="S110">
        <v>123</v>
      </c>
      <c r="T110" t="s">
        <v>5234</v>
      </c>
      <c r="U110" s="16">
        <v>45731</v>
      </c>
      <c r="V110" s="16">
        <v>45731</v>
      </c>
      <c r="Y110" s="16">
        <v>45733</v>
      </c>
      <c r="AB110" t="s">
        <v>708</v>
      </c>
      <c r="AP110" t="e">
        <v>#N/A</v>
      </c>
    </row>
    <row r="111" spans="1:42" x14ac:dyDescent="0.35">
      <c r="A111" t="s">
        <v>2000</v>
      </c>
      <c r="B111" t="s">
        <v>2001</v>
      </c>
      <c r="C111" t="s">
        <v>2002</v>
      </c>
      <c r="D111" t="s">
        <v>18</v>
      </c>
      <c r="E111" s="16">
        <v>45699</v>
      </c>
      <c r="F111">
        <v>4001810266</v>
      </c>
      <c r="G111" t="s">
        <v>1927</v>
      </c>
      <c r="H111" t="s">
        <v>2006</v>
      </c>
      <c r="I111" t="s">
        <v>2007</v>
      </c>
      <c r="J111">
        <v>2488657</v>
      </c>
      <c r="K111">
        <v>6164172</v>
      </c>
      <c r="M111">
        <v>16</v>
      </c>
      <c r="N111">
        <v>0.2</v>
      </c>
      <c r="O111">
        <v>3.2</v>
      </c>
      <c r="P111" t="s">
        <v>1811</v>
      </c>
      <c r="Q111" t="s">
        <v>1812</v>
      </c>
      <c r="R111" s="16">
        <v>45711</v>
      </c>
      <c r="S111">
        <v>123</v>
      </c>
      <c r="T111" t="s">
        <v>5234</v>
      </c>
      <c r="U111" s="16">
        <v>45731</v>
      </c>
      <c r="V111" s="16">
        <v>45731</v>
      </c>
      <c r="Y111" s="16">
        <v>45733</v>
      </c>
      <c r="AB111" t="s">
        <v>708</v>
      </c>
      <c r="AP111" t="e">
        <v>#N/A</v>
      </c>
    </row>
    <row r="112" spans="1:42" x14ac:dyDescent="0.35">
      <c r="A112" t="s">
        <v>2000</v>
      </c>
      <c r="B112" t="s">
        <v>2001</v>
      </c>
      <c r="C112" t="s">
        <v>2002</v>
      </c>
      <c r="D112" t="s">
        <v>18</v>
      </c>
      <c r="E112" s="16">
        <v>45699</v>
      </c>
      <c r="F112">
        <v>4001810266</v>
      </c>
      <c r="G112" t="s">
        <v>1927</v>
      </c>
      <c r="H112" t="s">
        <v>1890</v>
      </c>
      <c r="I112" t="s">
        <v>1865</v>
      </c>
      <c r="J112">
        <v>2488657</v>
      </c>
      <c r="K112">
        <v>6164172</v>
      </c>
      <c r="M112">
        <v>16</v>
      </c>
      <c r="N112">
        <v>0.72</v>
      </c>
      <c r="O112">
        <v>11.52</v>
      </c>
      <c r="P112" t="s">
        <v>1811</v>
      </c>
      <c r="Q112" t="s">
        <v>1812</v>
      </c>
      <c r="R112" s="16">
        <v>45711</v>
      </c>
      <c r="S112">
        <v>123</v>
      </c>
      <c r="T112" t="s">
        <v>5234</v>
      </c>
      <c r="U112" s="16">
        <v>45731</v>
      </c>
      <c r="V112" s="16">
        <v>45731</v>
      </c>
      <c r="Y112" s="16">
        <v>45733</v>
      </c>
      <c r="AB112" t="s">
        <v>708</v>
      </c>
      <c r="AP112" t="e">
        <v>#N/A</v>
      </c>
    </row>
    <row r="113" spans="1:42" x14ac:dyDescent="0.35">
      <c r="A113" t="s">
        <v>2000</v>
      </c>
      <c r="B113" t="s">
        <v>2001</v>
      </c>
      <c r="C113" t="s">
        <v>2002</v>
      </c>
      <c r="D113" t="s">
        <v>18</v>
      </c>
      <c r="E113" s="16">
        <v>45699</v>
      </c>
      <c r="F113">
        <v>4001810266</v>
      </c>
      <c r="G113" t="s">
        <v>1927</v>
      </c>
      <c r="H113" t="s">
        <v>2010</v>
      </c>
      <c r="I113" t="s">
        <v>1810</v>
      </c>
      <c r="J113">
        <v>2488657</v>
      </c>
      <c r="K113">
        <v>6164172</v>
      </c>
      <c r="M113">
        <v>8</v>
      </c>
      <c r="N113">
        <v>0.51</v>
      </c>
      <c r="O113">
        <v>4.08</v>
      </c>
      <c r="P113" t="s">
        <v>1811</v>
      </c>
      <c r="Q113" t="s">
        <v>1812</v>
      </c>
      <c r="R113" s="16">
        <v>45711</v>
      </c>
      <c r="S113">
        <v>123</v>
      </c>
      <c r="T113" t="s">
        <v>5234</v>
      </c>
      <c r="U113" s="16">
        <v>45731</v>
      </c>
      <c r="V113" s="16">
        <v>45731</v>
      </c>
      <c r="Y113" s="16">
        <v>45733</v>
      </c>
      <c r="AB113" t="s">
        <v>708</v>
      </c>
      <c r="AP113" t="e">
        <v>#N/A</v>
      </c>
    </row>
    <row r="114" spans="1:42" x14ac:dyDescent="0.35">
      <c r="A114" t="s">
        <v>2000</v>
      </c>
      <c r="B114" t="s">
        <v>2001</v>
      </c>
      <c r="C114" t="s">
        <v>2002</v>
      </c>
      <c r="D114" t="s">
        <v>18</v>
      </c>
      <c r="E114" s="16">
        <v>45699</v>
      </c>
      <c r="F114">
        <v>4001810266</v>
      </c>
      <c r="G114" t="s">
        <v>1927</v>
      </c>
      <c r="H114" t="s">
        <v>2016</v>
      </c>
      <c r="I114" t="s">
        <v>1825</v>
      </c>
      <c r="J114">
        <v>2488657</v>
      </c>
      <c r="K114">
        <v>6164172</v>
      </c>
      <c r="M114">
        <v>8</v>
      </c>
      <c r="N114">
        <v>0.86</v>
      </c>
      <c r="O114">
        <v>6.88</v>
      </c>
      <c r="P114" t="s">
        <v>1811</v>
      </c>
      <c r="Q114" t="s">
        <v>1812</v>
      </c>
      <c r="R114" s="16">
        <v>45711</v>
      </c>
      <c r="S114">
        <v>123</v>
      </c>
      <c r="T114" t="s">
        <v>5234</v>
      </c>
      <c r="U114" s="16">
        <v>45731</v>
      </c>
      <c r="V114" s="16">
        <v>45731</v>
      </c>
      <c r="Y114" s="16">
        <v>45733</v>
      </c>
      <c r="AB114" t="s">
        <v>708</v>
      </c>
      <c r="AP114" t="e">
        <v>#N/A</v>
      </c>
    </row>
    <row r="115" spans="1:42" x14ac:dyDescent="0.35">
      <c r="A115" t="s">
        <v>2000</v>
      </c>
      <c r="B115" t="s">
        <v>2001</v>
      </c>
      <c r="C115" t="s">
        <v>2002</v>
      </c>
      <c r="D115" t="s">
        <v>18</v>
      </c>
      <c r="E115" s="16">
        <v>45699</v>
      </c>
      <c r="F115">
        <v>4001810266</v>
      </c>
      <c r="G115" t="s">
        <v>1927</v>
      </c>
      <c r="H115" t="s">
        <v>2017</v>
      </c>
      <c r="I115" t="s">
        <v>2018</v>
      </c>
      <c r="J115">
        <v>2488657</v>
      </c>
      <c r="K115">
        <v>6164172</v>
      </c>
      <c r="M115">
        <v>1</v>
      </c>
      <c r="N115">
        <v>66.56</v>
      </c>
      <c r="O115">
        <v>66.56</v>
      </c>
      <c r="P115" t="s">
        <v>1811</v>
      </c>
      <c r="Q115" t="s">
        <v>1812</v>
      </c>
      <c r="R115" s="16">
        <v>45711</v>
      </c>
      <c r="S115">
        <v>123</v>
      </c>
      <c r="T115" t="s">
        <v>5234</v>
      </c>
      <c r="U115" s="16">
        <v>45731</v>
      </c>
      <c r="V115" s="16">
        <v>45731</v>
      </c>
      <c r="Y115" s="16">
        <v>45733</v>
      </c>
      <c r="AB115" t="s">
        <v>708</v>
      </c>
      <c r="AP115" t="e">
        <v>#N/A</v>
      </c>
    </row>
    <row r="116" spans="1:42" x14ac:dyDescent="0.35">
      <c r="A116" t="s">
        <v>2070</v>
      </c>
      <c r="B116" t="s">
        <v>2071</v>
      </c>
      <c r="C116" t="s">
        <v>107</v>
      </c>
      <c r="D116" t="s">
        <v>100</v>
      </c>
      <c r="E116" s="16">
        <v>45699</v>
      </c>
      <c r="F116">
        <v>4001810295</v>
      </c>
      <c r="G116" t="s">
        <v>1927</v>
      </c>
      <c r="H116" t="s">
        <v>1846</v>
      </c>
      <c r="I116" t="s">
        <v>1826</v>
      </c>
      <c r="J116">
        <v>2514653</v>
      </c>
      <c r="K116">
        <v>6182160</v>
      </c>
      <c r="M116">
        <v>8</v>
      </c>
      <c r="N116">
        <v>4.08</v>
      </c>
      <c r="O116">
        <v>32.64</v>
      </c>
      <c r="P116" t="s">
        <v>1811</v>
      </c>
      <c r="Q116" t="s">
        <v>1812</v>
      </c>
      <c r="R116" s="16">
        <v>45699</v>
      </c>
      <c r="S116">
        <v>121</v>
      </c>
      <c r="T116" t="s">
        <v>5234</v>
      </c>
      <c r="U116" s="16">
        <v>45845</v>
      </c>
      <c r="V116" s="16">
        <v>45733</v>
      </c>
      <c r="Y116" s="16">
        <v>45733</v>
      </c>
      <c r="AB116" t="s">
        <v>697</v>
      </c>
    </row>
    <row r="117" spans="1:42" x14ac:dyDescent="0.35">
      <c r="A117" t="s">
        <v>2070</v>
      </c>
      <c r="B117" t="s">
        <v>2071</v>
      </c>
      <c r="C117" t="s">
        <v>107</v>
      </c>
      <c r="D117" t="s">
        <v>100</v>
      </c>
      <c r="E117" s="16">
        <v>45699</v>
      </c>
      <c r="F117">
        <v>4001810295</v>
      </c>
      <c r="G117" t="s">
        <v>1927</v>
      </c>
      <c r="H117" t="s">
        <v>2099</v>
      </c>
      <c r="I117" t="s">
        <v>2100</v>
      </c>
      <c r="J117">
        <v>2514653</v>
      </c>
      <c r="K117">
        <v>6182160</v>
      </c>
      <c r="M117">
        <v>16</v>
      </c>
      <c r="N117">
        <v>33.75</v>
      </c>
      <c r="O117">
        <v>540</v>
      </c>
      <c r="P117" t="s">
        <v>1811</v>
      </c>
      <c r="Q117" t="s">
        <v>1812</v>
      </c>
      <c r="R117" s="16">
        <v>45699</v>
      </c>
      <c r="S117">
        <v>121</v>
      </c>
      <c r="T117" t="s">
        <v>5234</v>
      </c>
      <c r="U117" s="16">
        <v>45845</v>
      </c>
      <c r="V117" s="16">
        <v>45733</v>
      </c>
      <c r="Y117" s="16">
        <v>45733</v>
      </c>
      <c r="AB117" t="s">
        <v>697</v>
      </c>
    </row>
    <row r="118" spans="1:42" x14ac:dyDescent="0.35">
      <c r="A118" t="s">
        <v>2070</v>
      </c>
      <c r="B118" t="s">
        <v>2071</v>
      </c>
      <c r="C118" t="s">
        <v>107</v>
      </c>
      <c r="D118" t="s">
        <v>100</v>
      </c>
      <c r="E118" s="16">
        <v>45699</v>
      </c>
      <c r="F118">
        <v>4001810295</v>
      </c>
      <c r="G118" t="s">
        <v>1927</v>
      </c>
      <c r="H118" t="s">
        <v>2108</v>
      </c>
      <c r="I118" t="s">
        <v>1822</v>
      </c>
      <c r="J118">
        <v>2514653</v>
      </c>
      <c r="K118">
        <v>6182160</v>
      </c>
      <c r="M118">
        <v>32</v>
      </c>
      <c r="N118">
        <v>1.75</v>
      </c>
      <c r="O118">
        <v>56</v>
      </c>
      <c r="P118" t="s">
        <v>1811</v>
      </c>
      <c r="Q118" t="s">
        <v>1812</v>
      </c>
      <c r="R118" s="16">
        <v>45699</v>
      </c>
      <c r="S118">
        <v>121</v>
      </c>
      <c r="T118" t="s">
        <v>5234</v>
      </c>
      <c r="U118" s="16">
        <v>45845</v>
      </c>
      <c r="V118" s="16">
        <v>45733</v>
      </c>
      <c r="Y118" s="16">
        <v>45733</v>
      </c>
      <c r="AB118" t="s">
        <v>697</v>
      </c>
    </row>
    <row r="119" spans="1:42" x14ac:dyDescent="0.35">
      <c r="A119" t="s">
        <v>2070</v>
      </c>
      <c r="B119" t="s">
        <v>2071</v>
      </c>
      <c r="C119" t="s">
        <v>107</v>
      </c>
      <c r="D119" t="s">
        <v>100</v>
      </c>
      <c r="E119" s="16">
        <v>45699</v>
      </c>
      <c r="F119">
        <v>4001810295</v>
      </c>
      <c r="G119" t="s">
        <v>1927</v>
      </c>
      <c r="H119" t="s">
        <v>2015</v>
      </c>
      <c r="I119" t="s">
        <v>1825</v>
      </c>
      <c r="J119">
        <v>2514653</v>
      </c>
      <c r="K119">
        <v>6182160</v>
      </c>
      <c r="M119">
        <v>32</v>
      </c>
      <c r="N119">
        <v>5.07</v>
      </c>
      <c r="O119">
        <v>162.24</v>
      </c>
      <c r="P119" t="s">
        <v>1811</v>
      </c>
      <c r="Q119" t="s">
        <v>1812</v>
      </c>
      <c r="R119" s="16">
        <v>45699</v>
      </c>
      <c r="S119">
        <v>121</v>
      </c>
      <c r="T119" t="s">
        <v>5234</v>
      </c>
      <c r="U119" s="16">
        <v>45845</v>
      </c>
      <c r="V119" s="16">
        <v>45733</v>
      </c>
      <c r="Y119" s="16">
        <v>45733</v>
      </c>
      <c r="AB119" t="s">
        <v>697</v>
      </c>
    </row>
    <row r="120" spans="1:42" x14ac:dyDescent="0.35">
      <c r="A120" t="s">
        <v>2070</v>
      </c>
      <c r="B120" t="s">
        <v>2071</v>
      </c>
      <c r="C120" t="s">
        <v>107</v>
      </c>
      <c r="D120" t="s">
        <v>100</v>
      </c>
      <c r="E120" s="16">
        <v>45799</v>
      </c>
      <c r="F120">
        <v>4001937069</v>
      </c>
      <c r="G120" t="s">
        <v>1927</v>
      </c>
      <c r="H120" t="s">
        <v>5641</v>
      </c>
      <c r="I120" t="s">
        <v>1828</v>
      </c>
      <c r="J120">
        <v>2514653</v>
      </c>
      <c r="K120">
        <v>6182160</v>
      </c>
      <c r="M120">
        <v>4</v>
      </c>
      <c r="N120">
        <v>614.66</v>
      </c>
      <c r="O120">
        <v>2458.64</v>
      </c>
      <c r="P120" t="s">
        <v>1811</v>
      </c>
      <c r="Q120" t="s">
        <v>1812</v>
      </c>
      <c r="R120" s="16">
        <v>45807</v>
      </c>
      <c r="S120">
        <v>46</v>
      </c>
      <c r="T120" t="s">
        <v>1930</v>
      </c>
      <c r="U120" s="16">
        <v>45845</v>
      </c>
      <c r="V120" s="16">
        <v>45808</v>
      </c>
      <c r="Y120" s="16">
        <v>45808</v>
      </c>
      <c r="AB120" t="s">
        <v>697</v>
      </c>
    </row>
    <row r="121" spans="1:42" x14ac:dyDescent="0.35">
      <c r="A121" t="s">
        <v>1986</v>
      </c>
      <c r="B121" t="s">
        <v>1987</v>
      </c>
      <c r="C121" t="s">
        <v>1403</v>
      </c>
      <c r="D121" t="s">
        <v>18</v>
      </c>
      <c r="E121" s="16">
        <v>45699</v>
      </c>
      <c r="F121">
        <v>4001810312</v>
      </c>
      <c r="G121" t="s">
        <v>1927</v>
      </c>
      <c r="H121" t="s">
        <v>1821</v>
      </c>
      <c r="I121" t="s">
        <v>1822</v>
      </c>
      <c r="J121">
        <v>2521520</v>
      </c>
      <c r="K121">
        <v>6187336</v>
      </c>
      <c r="M121">
        <v>12</v>
      </c>
      <c r="N121">
        <v>1.05</v>
      </c>
      <c r="O121">
        <v>12.6</v>
      </c>
      <c r="P121" t="s">
        <v>1811</v>
      </c>
      <c r="Q121" t="s">
        <v>1812</v>
      </c>
      <c r="R121" s="16">
        <v>45800</v>
      </c>
      <c r="S121">
        <v>54</v>
      </c>
      <c r="T121" t="s">
        <v>8392</v>
      </c>
      <c r="U121" s="16">
        <v>45795</v>
      </c>
      <c r="V121" s="16">
        <v>45795</v>
      </c>
      <c r="Y121" s="16">
        <v>45733</v>
      </c>
      <c r="AB121" t="s">
        <v>693</v>
      </c>
    </row>
    <row r="122" spans="1:42" x14ac:dyDescent="0.35">
      <c r="A122" t="s">
        <v>1986</v>
      </c>
      <c r="B122" t="s">
        <v>1987</v>
      </c>
      <c r="C122" t="s">
        <v>1403</v>
      </c>
      <c r="D122" t="s">
        <v>18</v>
      </c>
      <c r="E122" s="16">
        <v>45699</v>
      </c>
      <c r="F122">
        <v>4001810312</v>
      </c>
      <c r="G122" t="s">
        <v>1927</v>
      </c>
      <c r="H122" t="s">
        <v>1849</v>
      </c>
      <c r="I122" t="s">
        <v>1825</v>
      </c>
      <c r="J122">
        <v>2521520</v>
      </c>
      <c r="K122">
        <v>6187336</v>
      </c>
      <c r="M122">
        <v>12</v>
      </c>
      <c r="N122">
        <v>3.08</v>
      </c>
      <c r="O122">
        <v>36.96</v>
      </c>
      <c r="P122" t="s">
        <v>1811</v>
      </c>
      <c r="Q122" t="s">
        <v>1812</v>
      </c>
      <c r="R122" s="16">
        <v>45800</v>
      </c>
      <c r="S122">
        <v>54</v>
      </c>
      <c r="T122" t="s">
        <v>8392</v>
      </c>
      <c r="U122" s="16">
        <v>45795</v>
      </c>
      <c r="V122" s="16">
        <v>45795</v>
      </c>
      <c r="Y122" s="16">
        <v>45733</v>
      </c>
      <c r="AB122" t="s">
        <v>693</v>
      </c>
    </row>
    <row r="123" spans="1:42" x14ac:dyDescent="0.35">
      <c r="A123" t="s">
        <v>1986</v>
      </c>
      <c r="B123" t="s">
        <v>1987</v>
      </c>
      <c r="C123" t="s">
        <v>1403</v>
      </c>
      <c r="D123" t="s">
        <v>18</v>
      </c>
      <c r="E123" s="16">
        <v>45699</v>
      </c>
      <c r="F123">
        <v>4001810312</v>
      </c>
      <c r="G123" t="s">
        <v>1927</v>
      </c>
      <c r="H123" t="s">
        <v>5642</v>
      </c>
      <c r="I123" t="s">
        <v>2032</v>
      </c>
      <c r="J123">
        <v>2521520</v>
      </c>
      <c r="K123">
        <v>6187336</v>
      </c>
      <c r="M123">
        <v>1</v>
      </c>
      <c r="N123">
        <v>1225.8699999999999</v>
      </c>
      <c r="O123">
        <v>1225.8699999999999</v>
      </c>
      <c r="P123" t="s">
        <v>1811</v>
      </c>
      <c r="Q123" t="s">
        <v>1812</v>
      </c>
      <c r="R123" s="16">
        <v>45800</v>
      </c>
      <c r="S123">
        <v>54</v>
      </c>
      <c r="T123" t="s">
        <v>8392</v>
      </c>
      <c r="U123" s="16">
        <v>45795</v>
      </c>
      <c r="V123" s="16">
        <v>45795</v>
      </c>
      <c r="Y123" s="16">
        <v>45733</v>
      </c>
      <c r="AB123" t="s">
        <v>693</v>
      </c>
    </row>
    <row r="124" spans="1:42" x14ac:dyDescent="0.35">
      <c r="A124" t="s">
        <v>1986</v>
      </c>
      <c r="B124" t="s">
        <v>1987</v>
      </c>
      <c r="C124" t="s">
        <v>1403</v>
      </c>
      <c r="D124" t="s">
        <v>18</v>
      </c>
      <c r="E124" s="16">
        <v>45699</v>
      </c>
      <c r="F124">
        <v>4001810312</v>
      </c>
      <c r="G124" t="s">
        <v>1927</v>
      </c>
      <c r="H124" t="s">
        <v>2065</v>
      </c>
      <c r="I124" t="s">
        <v>1826</v>
      </c>
      <c r="J124">
        <v>2521520</v>
      </c>
      <c r="K124">
        <v>6187336</v>
      </c>
      <c r="M124">
        <v>4</v>
      </c>
      <c r="N124">
        <v>3.6</v>
      </c>
      <c r="O124">
        <v>14.4</v>
      </c>
      <c r="P124" t="s">
        <v>1811</v>
      </c>
      <c r="Q124" t="s">
        <v>1812</v>
      </c>
      <c r="R124" s="16">
        <v>45800</v>
      </c>
      <c r="S124">
        <v>54</v>
      </c>
      <c r="T124" t="s">
        <v>8392</v>
      </c>
      <c r="U124" s="16">
        <v>45795</v>
      </c>
      <c r="V124" s="16">
        <v>45795</v>
      </c>
      <c r="Y124" s="16">
        <v>45733</v>
      </c>
      <c r="AB124" t="s">
        <v>693</v>
      </c>
    </row>
    <row r="125" spans="1:42" x14ac:dyDescent="0.35">
      <c r="A125" t="s">
        <v>1986</v>
      </c>
      <c r="B125" t="s">
        <v>1987</v>
      </c>
      <c r="C125" t="s">
        <v>1403</v>
      </c>
      <c r="D125" t="s">
        <v>18</v>
      </c>
      <c r="E125" s="16">
        <v>45699</v>
      </c>
      <c r="F125">
        <v>4001810312</v>
      </c>
      <c r="G125" t="s">
        <v>1927</v>
      </c>
      <c r="H125" t="s">
        <v>5643</v>
      </c>
      <c r="I125" t="s">
        <v>2032</v>
      </c>
      <c r="J125">
        <v>2521520</v>
      </c>
      <c r="K125">
        <v>6187336</v>
      </c>
      <c r="M125">
        <v>1</v>
      </c>
      <c r="N125">
        <v>1225.8699999999999</v>
      </c>
      <c r="O125">
        <v>1225.8699999999999</v>
      </c>
      <c r="P125" t="s">
        <v>1811</v>
      </c>
      <c r="Q125" t="s">
        <v>1812</v>
      </c>
      <c r="R125" s="16">
        <v>45800</v>
      </c>
      <c r="S125">
        <v>54</v>
      </c>
      <c r="T125" t="s">
        <v>8392</v>
      </c>
      <c r="U125" s="16">
        <v>45795</v>
      </c>
      <c r="V125" s="16">
        <v>45795</v>
      </c>
      <c r="Y125" s="16">
        <v>45733</v>
      </c>
      <c r="AB125" t="s">
        <v>693</v>
      </c>
    </row>
    <row r="126" spans="1:42" x14ac:dyDescent="0.35">
      <c r="A126" t="s">
        <v>1986</v>
      </c>
      <c r="B126" t="s">
        <v>1987</v>
      </c>
      <c r="C126" t="s">
        <v>1403</v>
      </c>
      <c r="D126" t="s">
        <v>18</v>
      </c>
      <c r="E126" s="16">
        <v>45699</v>
      </c>
      <c r="F126">
        <v>4001810312</v>
      </c>
      <c r="G126" t="s">
        <v>1927</v>
      </c>
      <c r="H126" t="s">
        <v>1886</v>
      </c>
      <c r="I126" t="s">
        <v>1823</v>
      </c>
      <c r="J126">
        <v>2521520</v>
      </c>
      <c r="K126">
        <v>6187336</v>
      </c>
      <c r="M126">
        <v>2</v>
      </c>
      <c r="N126">
        <v>2.2799999999999998</v>
      </c>
      <c r="O126">
        <v>4.5599999999999996</v>
      </c>
      <c r="P126" t="s">
        <v>1811</v>
      </c>
      <c r="Q126" t="s">
        <v>1812</v>
      </c>
      <c r="R126" s="16">
        <v>45800</v>
      </c>
      <c r="S126">
        <v>54</v>
      </c>
      <c r="T126" t="s">
        <v>8392</v>
      </c>
      <c r="U126" s="16">
        <v>45795</v>
      </c>
      <c r="V126" s="16">
        <v>45795</v>
      </c>
      <c r="Y126" s="16">
        <v>45733</v>
      </c>
      <c r="AB126" t="s">
        <v>693</v>
      </c>
    </row>
    <row r="127" spans="1:42" x14ac:dyDescent="0.35">
      <c r="A127" t="s">
        <v>1986</v>
      </c>
      <c r="B127" t="s">
        <v>1987</v>
      </c>
      <c r="C127" t="s">
        <v>1403</v>
      </c>
      <c r="D127" t="s">
        <v>18</v>
      </c>
      <c r="E127" s="16">
        <v>45699</v>
      </c>
      <c r="F127">
        <v>4001810312</v>
      </c>
      <c r="G127" t="s">
        <v>1927</v>
      </c>
      <c r="H127" t="s">
        <v>2067</v>
      </c>
      <c r="I127" t="s">
        <v>2068</v>
      </c>
      <c r="J127">
        <v>2521520</v>
      </c>
      <c r="K127">
        <v>6187336</v>
      </c>
      <c r="M127">
        <v>2</v>
      </c>
      <c r="N127">
        <v>1.69</v>
      </c>
      <c r="O127">
        <v>3.38</v>
      </c>
      <c r="P127" t="s">
        <v>1811</v>
      </c>
      <c r="Q127" t="s">
        <v>1812</v>
      </c>
      <c r="R127" s="16">
        <v>45800</v>
      </c>
      <c r="S127">
        <v>54</v>
      </c>
      <c r="T127" t="s">
        <v>8392</v>
      </c>
      <c r="U127" s="16">
        <v>45795</v>
      </c>
      <c r="V127" s="16">
        <v>45795</v>
      </c>
      <c r="Y127" s="16">
        <v>45733</v>
      </c>
      <c r="AB127" t="s">
        <v>693</v>
      </c>
    </row>
    <row r="128" spans="1:42" x14ac:dyDescent="0.35">
      <c r="A128" t="s">
        <v>1986</v>
      </c>
      <c r="B128" t="s">
        <v>1987</v>
      </c>
      <c r="C128" t="s">
        <v>1403</v>
      </c>
      <c r="D128" t="s">
        <v>18</v>
      </c>
      <c r="E128" s="16">
        <v>45699</v>
      </c>
      <c r="F128">
        <v>4001810312</v>
      </c>
      <c r="G128" t="s">
        <v>1927</v>
      </c>
      <c r="H128" t="s">
        <v>5644</v>
      </c>
      <c r="I128" t="s">
        <v>2032</v>
      </c>
      <c r="J128">
        <v>2521520</v>
      </c>
      <c r="K128">
        <v>6187336</v>
      </c>
      <c r="M128">
        <v>2</v>
      </c>
      <c r="N128">
        <v>377.59</v>
      </c>
      <c r="O128">
        <v>755.18</v>
      </c>
      <c r="P128" t="s">
        <v>1811</v>
      </c>
      <c r="Q128" t="s">
        <v>1812</v>
      </c>
      <c r="R128" s="16">
        <v>45800</v>
      </c>
      <c r="S128">
        <v>54</v>
      </c>
      <c r="T128" t="s">
        <v>8392</v>
      </c>
      <c r="U128" s="16">
        <v>45795</v>
      </c>
      <c r="V128" s="16">
        <v>45795</v>
      </c>
      <c r="Y128" s="16">
        <v>45733</v>
      </c>
      <c r="AB128" t="s">
        <v>693</v>
      </c>
    </row>
    <row r="129" spans="1:42" x14ac:dyDescent="0.35">
      <c r="A129" t="s">
        <v>1986</v>
      </c>
      <c r="B129" t="s">
        <v>1987</v>
      </c>
      <c r="C129" t="s">
        <v>1403</v>
      </c>
      <c r="D129" t="s">
        <v>18</v>
      </c>
      <c r="E129" s="16">
        <v>45699</v>
      </c>
      <c r="F129">
        <v>4001810312</v>
      </c>
      <c r="G129" t="s">
        <v>1927</v>
      </c>
      <c r="H129" t="s">
        <v>2162</v>
      </c>
      <c r="I129" t="s">
        <v>1825</v>
      </c>
      <c r="J129">
        <v>2521520</v>
      </c>
      <c r="K129">
        <v>6187336</v>
      </c>
      <c r="M129">
        <v>8</v>
      </c>
      <c r="N129">
        <v>0.84</v>
      </c>
      <c r="O129">
        <v>6.72</v>
      </c>
      <c r="P129" t="s">
        <v>1811</v>
      </c>
      <c r="Q129" t="s">
        <v>1812</v>
      </c>
      <c r="R129" s="16">
        <v>45800</v>
      </c>
      <c r="S129">
        <v>54</v>
      </c>
      <c r="T129" t="s">
        <v>8392</v>
      </c>
      <c r="U129" s="16">
        <v>45795</v>
      </c>
      <c r="V129" s="16">
        <v>45795</v>
      </c>
      <c r="Y129" s="16">
        <v>45733</v>
      </c>
      <c r="AB129" t="s">
        <v>693</v>
      </c>
    </row>
    <row r="130" spans="1:42" x14ac:dyDescent="0.35">
      <c r="A130" t="s">
        <v>1986</v>
      </c>
      <c r="B130" t="s">
        <v>1987</v>
      </c>
      <c r="C130" t="s">
        <v>1403</v>
      </c>
      <c r="D130" t="s">
        <v>18</v>
      </c>
      <c r="E130" s="16">
        <v>45699</v>
      </c>
      <c r="F130">
        <v>4001810312</v>
      </c>
      <c r="G130" t="s">
        <v>1927</v>
      </c>
      <c r="H130" t="s">
        <v>5645</v>
      </c>
      <c r="I130" t="s">
        <v>1828</v>
      </c>
      <c r="J130">
        <v>2521520</v>
      </c>
      <c r="K130">
        <v>6187336</v>
      </c>
      <c r="M130">
        <v>2</v>
      </c>
      <c r="N130">
        <v>141.96</v>
      </c>
      <c r="O130">
        <v>283.92</v>
      </c>
      <c r="P130" t="s">
        <v>1811</v>
      </c>
      <c r="Q130" t="s">
        <v>1812</v>
      </c>
      <c r="R130" s="16">
        <v>45800</v>
      </c>
      <c r="S130">
        <v>54</v>
      </c>
      <c r="T130" t="s">
        <v>8392</v>
      </c>
      <c r="U130" s="16">
        <v>45795</v>
      </c>
      <c r="V130" s="16">
        <v>45795</v>
      </c>
      <c r="Y130" s="16">
        <v>45733</v>
      </c>
      <c r="AB130" t="s">
        <v>693</v>
      </c>
    </row>
    <row r="131" spans="1:42" x14ac:dyDescent="0.35">
      <c r="A131" t="s">
        <v>1986</v>
      </c>
      <c r="B131" t="s">
        <v>1987</v>
      </c>
      <c r="C131" t="s">
        <v>1403</v>
      </c>
      <c r="D131" t="s">
        <v>18</v>
      </c>
      <c r="E131" s="16">
        <v>45699</v>
      </c>
      <c r="F131">
        <v>4001810312</v>
      </c>
      <c r="G131" t="s">
        <v>1927</v>
      </c>
      <c r="H131" t="s">
        <v>5646</v>
      </c>
      <c r="I131" t="s">
        <v>1828</v>
      </c>
      <c r="J131">
        <v>2521520</v>
      </c>
      <c r="K131">
        <v>6187336</v>
      </c>
      <c r="M131">
        <v>2</v>
      </c>
      <c r="N131">
        <v>153.79</v>
      </c>
      <c r="O131">
        <v>307.58</v>
      </c>
      <c r="P131" t="s">
        <v>1811</v>
      </c>
      <c r="Q131" t="s">
        <v>1812</v>
      </c>
      <c r="R131" s="16">
        <v>45800</v>
      </c>
      <c r="S131">
        <v>54</v>
      </c>
      <c r="T131" t="s">
        <v>8392</v>
      </c>
      <c r="U131" s="16">
        <v>45795</v>
      </c>
      <c r="V131" s="16">
        <v>45795</v>
      </c>
      <c r="Y131" s="16">
        <v>45733</v>
      </c>
      <c r="AB131" t="s">
        <v>693</v>
      </c>
    </row>
    <row r="132" spans="1:42" x14ac:dyDescent="0.35">
      <c r="A132" t="s">
        <v>2070</v>
      </c>
      <c r="B132" t="s">
        <v>2071</v>
      </c>
      <c r="C132" t="s">
        <v>107</v>
      </c>
      <c r="D132" t="s">
        <v>100</v>
      </c>
      <c r="E132" s="16">
        <v>45699</v>
      </c>
      <c r="F132">
        <v>4001810321</v>
      </c>
      <c r="G132" t="s">
        <v>1927</v>
      </c>
      <c r="H132" t="s">
        <v>5647</v>
      </c>
      <c r="I132" t="s">
        <v>1828</v>
      </c>
      <c r="J132">
        <v>2533507</v>
      </c>
      <c r="K132">
        <v>6195982</v>
      </c>
      <c r="M132">
        <v>1</v>
      </c>
      <c r="N132">
        <v>130.79</v>
      </c>
      <c r="O132">
        <v>130.79</v>
      </c>
      <c r="P132" t="s">
        <v>1811</v>
      </c>
      <c r="Q132" t="s">
        <v>1812</v>
      </c>
      <c r="R132" s="16">
        <v>45803</v>
      </c>
      <c r="S132">
        <v>121</v>
      </c>
      <c r="T132" t="s">
        <v>5234</v>
      </c>
      <c r="U132" s="16">
        <v>45845</v>
      </c>
      <c r="V132" s="16">
        <v>45733</v>
      </c>
      <c r="Y132" s="16">
        <v>45733</v>
      </c>
      <c r="AB132" t="s">
        <v>689</v>
      </c>
    </row>
    <row r="133" spans="1:42" x14ac:dyDescent="0.35">
      <c r="A133" t="s">
        <v>2070</v>
      </c>
      <c r="B133" t="s">
        <v>2071</v>
      </c>
      <c r="C133" t="s">
        <v>107</v>
      </c>
      <c r="D133" t="s">
        <v>100</v>
      </c>
      <c r="E133" s="16">
        <v>45699</v>
      </c>
      <c r="F133">
        <v>4001810321</v>
      </c>
      <c r="G133" t="s">
        <v>1927</v>
      </c>
      <c r="H133" t="s">
        <v>2325</v>
      </c>
      <c r="I133" t="s">
        <v>2274</v>
      </c>
      <c r="J133">
        <v>2533507</v>
      </c>
      <c r="K133">
        <v>6195982</v>
      </c>
      <c r="M133">
        <v>410</v>
      </c>
      <c r="N133">
        <v>0.61</v>
      </c>
      <c r="O133">
        <v>250.1</v>
      </c>
      <c r="P133" t="s">
        <v>1811</v>
      </c>
      <c r="Q133" t="s">
        <v>1812</v>
      </c>
      <c r="R133" s="16">
        <v>45803</v>
      </c>
      <c r="S133">
        <v>121</v>
      </c>
      <c r="T133" t="s">
        <v>5234</v>
      </c>
      <c r="U133" s="16">
        <v>45845</v>
      </c>
      <c r="V133" s="16">
        <v>45733</v>
      </c>
      <c r="Y133" s="16">
        <v>45733</v>
      </c>
      <c r="AB133" t="s">
        <v>689</v>
      </c>
    </row>
    <row r="134" spans="1:42" x14ac:dyDescent="0.35">
      <c r="A134" t="s">
        <v>2070</v>
      </c>
      <c r="B134" t="s">
        <v>2071</v>
      </c>
      <c r="C134" t="s">
        <v>107</v>
      </c>
      <c r="D134" t="s">
        <v>100</v>
      </c>
      <c r="E134" s="16">
        <v>45699</v>
      </c>
      <c r="F134">
        <v>4001810321</v>
      </c>
      <c r="G134" t="s">
        <v>1927</v>
      </c>
      <c r="H134" t="s">
        <v>5648</v>
      </c>
      <c r="I134" t="s">
        <v>2322</v>
      </c>
      <c r="J134">
        <v>2533507</v>
      </c>
      <c r="K134">
        <v>6195982</v>
      </c>
      <c r="M134">
        <v>2</v>
      </c>
      <c r="N134">
        <v>35.17</v>
      </c>
      <c r="O134">
        <v>70.34</v>
      </c>
      <c r="P134" t="s">
        <v>1811</v>
      </c>
      <c r="Q134" t="s">
        <v>1812</v>
      </c>
      <c r="R134" s="16">
        <v>45803</v>
      </c>
      <c r="S134">
        <v>121</v>
      </c>
      <c r="T134" t="s">
        <v>5234</v>
      </c>
      <c r="U134" s="16">
        <v>45845</v>
      </c>
      <c r="V134" s="16">
        <v>45733</v>
      </c>
      <c r="Y134" s="16">
        <v>45733</v>
      </c>
      <c r="AB134" t="s">
        <v>689</v>
      </c>
    </row>
    <row r="135" spans="1:42" x14ac:dyDescent="0.35">
      <c r="A135" t="s">
        <v>2070</v>
      </c>
      <c r="B135" t="s">
        <v>2071</v>
      </c>
      <c r="C135" t="s">
        <v>107</v>
      </c>
      <c r="D135" t="s">
        <v>100</v>
      </c>
      <c r="E135" s="16">
        <v>45699</v>
      </c>
      <c r="F135">
        <v>4001810321</v>
      </c>
      <c r="G135" t="s">
        <v>1927</v>
      </c>
      <c r="H135" t="s">
        <v>5649</v>
      </c>
      <c r="I135" t="s">
        <v>5650</v>
      </c>
      <c r="J135">
        <v>2533507</v>
      </c>
      <c r="K135">
        <v>6195982</v>
      </c>
      <c r="M135">
        <v>410</v>
      </c>
      <c r="N135">
        <v>0.36</v>
      </c>
      <c r="O135">
        <v>147.6</v>
      </c>
      <c r="P135" t="s">
        <v>1811</v>
      </c>
      <c r="Q135" t="s">
        <v>1812</v>
      </c>
      <c r="R135" s="16">
        <v>45803</v>
      </c>
      <c r="S135">
        <v>121</v>
      </c>
      <c r="T135" t="s">
        <v>5234</v>
      </c>
      <c r="U135" s="16">
        <v>45845</v>
      </c>
      <c r="V135" s="16">
        <v>45733</v>
      </c>
      <c r="Y135" s="16">
        <v>45733</v>
      </c>
      <c r="AB135" t="s">
        <v>689</v>
      </c>
    </row>
    <row r="136" spans="1:42" x14ac:dyDescent="0.35">
      <c r="A136" t="s">
        <v>2047</v>
      </c>
      <c r="B136" t="s">
        <v>2048</v>
      </c>
      <c r="C136" t="s">
        <v>1128</v>
      </c>
      <c r="D136" t="s">
        <v>1301</v>
      </c>
      <c r="E136" s="16">
        <v>45564</v>
      </c>
      <c r="F136">
        <v>4001634445</v>
      </c>
      <c r="G136" t="s">
        <v>1927</v>
      </c>
      <c r="H136" t="s">
        <v>2049</v>
      </c>
      <c r="I136" t="s">
        <v>2032</v>
      </c>
      <c r="J136">
        <v>2573707</v>
      </c>
      <c r="K136">
        <v>6224982</v>
      </c>
      <c r="M136">
        <v>1</v>
      </c>
      <c r="N136">
        <v>1038.0899999999999</v>
      </c>
      <c r="O136">
        <v>1038.0899999999999</v>
      </c>
      <c r="P136" t="s">
        <v>1811</v>
      </c>
      <c r="Q136" t="s">
        <v>1812</v>
      </c>
      <c r="R136" s="16">
        <v>45661</v>
      </c>
      <c r="S136">
        <v>165</v>
      </c>
      <c r="T136" t="s">
        <v>2024</v>
      </c>
      <c r="U136" s="16">
        <v>45689</v>
      </c>
      <c r="V136" s="16">
        <v>45689</v>
      </c>
      <c r="W136" s="16">
        <v>45689</v>
      </c>
      <c r="Y136" s="16">
        <v>45569</v>
      </c>
      <c r="Z136" t="s">
        <v>2050</v>
      </c>
      <c r="AB136" t="s">
        <v>2051</v>
      </c>
      <c r="AC136" t="s">
        <v>1931</v>
      </c>
      <c r="AP136" t="e">
        <v>#N/A</v>
      </c>
    </row>
    <row r="137" spans="1:42" x14ac:dyDescent="0.35">
      <c r="A137" t="s">
        <v>2047</v>
      </c>
      <c r="B137" t="s">
        <v>2048</v>
      </c>
      <c r="C137" t="s">
        <v>1128</v>
      </c>
      <c r="D137" t="s">
        <v>1301</v>
      </c>
      <c r="E137" s="16">
        <v>45564</v>
      </c>
      <c r="F137">
        <v>4001634445</v>
      </c>
      <c r="G137" t="s">
        <v>1927</v>
      </c>
      <c r="H137" t="s">
        <v>2052</v>
      </c>
      <c r="I137" t="s">
        <v>2053</v>
      </c>
      <c r="J137">
        <v>2573707</v>
      </c>
      <c r="K137">
        <v>6224982</v>
      </c>
      <c r="M137">
        <v>2</v>
      </c>
      <c r="N137">
        <v>4.53</v>
      </c>
      <c r="O137">
        <v>9.06</v>
      </c>
      <c r="P137" t="s">
        <v>1811</v>
      </c>
      <c r="Q137" t="s">
        <v>1812</v>
      </c>
      <c r="R137" s="16">
        <v>45661</v>
      </c>
      <c r="S137">
        <v>165</v>
      </c>
      <c r="T137" t="s">
        <v>2024</v>
      </c>
      <c r="U137" s="16">
        <v>45689</v>
      </c>
      <c r="V137" s="16">
        <v>45689</v>
      </c>
      <c r="W137" s="16">
        <v>45689</v>
      </c>
      <c r="Y137" s="16">
        <v>45569</v>
      </c>
      <c r="Z137" t="s">
        <v>2050</v>
      </c>
      <c r="AB137" t="s">
        <v>2051</v>
      </c>
      <c r="AC137" t="s">
        <v>1931</v>
      </c>
      <c r="AP137" t="e">
        <v>#N/A</v>
      </c>
    </row>
    <row r="138" spans="1:42" x14ac:dyDescent="0.35">
      <c r="A138" t="s">
        <v>2047</v>
      </c>
      <c r="B138" t="s">
        <v>2048</v>
      </c>
      <c r="C138" t="s">
        <v>1128</v>
      </c>
      <c r="D138" t="s">
        <v>1301</v>
      </c>
      <c r="E138" s="16">
        <v>45564</v>
      </c>
      <c r="F138">
        <v>4001634445</v>
      </c>
      <c r="G138" t="s">
        <v>1927</v>
      </c>
      <c r="H138" t="s">
        <v>1985</v>
      </c>
      <c r="I138" t="s">
        <v>1825</v>
      </c>
      <c r="J138">
        <v>2573707</v>
      </c>
      <c r="K138">
        <v>6224982</v>
      </c>
      <c r="M138">
        <v>8</v>
      </c>
      <c r="N138">
        <v>2.69</v>
      </c>
      <c r="O138">
        <v>21.52</v>
      </c>
      <c r="P138" t="s">
        <v>1811</v>
      </c>
      <c r="Q138" t="s">
        <v>1812</v>
      </c>
      <c r="R138" s="16">
        <v>45661</v>
      </c>
      <c r="S138">
        <v>165</v>
      </c>
      <c r="T138" t="s">
        <v>2024</v>
      </c>
      <c r="U138" s="16">
        <v>45689</v>
      </c>
      <c r="V138" s="16">
        <v>45689</v>
      </c>
      <c r="W138" s="16">
        <v>45689</v>
      </c>
      <c r="Y138" s="16">
        <v>45569</v>
      </c>
      <c r="Z138" t="s">
        <v>2050</v>
      </c>
      <c r="AB138" t="s">
        <v>2051</v>
      </c>
      <c r="AC138" t="s">
        <v>1931</v>
      </c>
      <c r="AP138" t="e">
        <v>#N/A</v>
      </c>
    </row>
    <row r="139" spans="1:42" x14ac:dyDescent="0.35">
      <c r="A139" t="s">
        <v>2047</v>
      </c>
      <c r="B139" t="s">
        <v>2048</v>
      </c>
      <c r="C139" t="s">
        <v>1128</v>
      </c>
      <c r="D139" t="s">
        <v>1301</v>
      </c>
      <c r="E139" s="16">
        <v>45564</v>
      </c>
      <c r="F139">
        <v>4001634445</v>
      </c>
      <c r="G139" t="s">
        <v>1927</v>
      </c>
      <c r="H139" t="s">
        <v>1821</v>
      </c>
      <c r="I139" t="s">
        <v>1822</v>
      </c>
      <c r="J139">
        <v>2573707</v>
      </c>
      <c r="K139">
        <v>6224982</v>
      </c>
      <c r="M139">
        <v>12</v>
      </c>
      <c r="N139">
        <v>1.05</v>
      </c>
      <c r="O139">
        <v>12.6</v>
      </c>
      <c r="P139" t="s">
        <v>1811</v>
      </c>
      <c r="Q139" t="s">
        <v>1812</v>
      </c>
      <c r="R139" s="16">
        <v>45661</v>
      </c>
      <c r="S139">
        <v>165</v>
      </c>
      <c r="T139" t="s">
        <v>2024</v>
      </c>
      <c r="U139" s="16">
        <v>45689</v>
      </c>
      <c r="V139" s="16">
        <v>45689</v>
      </c>
      <c r="W139" s="16">
        <v>45689</v>
      </c>
      <c r="Y139" s="16">
        <v>45569</v>
      </c>
      <c r="Z139" t="s">
        <v>2050</v>
      </c>
      <c r="AB139" t="s">
        <v>2051</v>
      </c>
      <c r="AC139" t="s">
        <v>1931</v>
      </c>
      <c r="AP139" t="e">
        <v>#N/A</v>
      </c>
    </row>
    <row r="140" spans="1:42" x14ac:dyDescent="0.35">
      <c r="A140" t="s">
        <v>2047</v>
      </c>
      <c r="B140" t="s">
        <v>2048</v>
      </c>
      <c r="C140" t="s">
        <v>1128</v>
      </c>
      <c r="D140" t="s">
        <v>1301</v>
      </c>
      <c r="E140" s="16">
        <v>45564</v>
      </c>
      <c r="F140">
        <v>4001634445</v>
      </c>
      <c r="G140" t="s">
        <v>1927</v>
      </c>
      <c r="H140" t="s">
        <v>2054</v>
      </c>
      <c r="I140" t="s">
        <v>2055</v>
      </c>
      <c r="J140">
        <v>2573707</v>
      </c>
      <c r="K140">
        <v>6224982</v>
      </c>
      <c r="M140">
        <v>4</v>
      </c>
      <c r="N140">
        <v>25.52</v>
      </c>
      <c r="O140">
        <v>102.08</v>
      </c>
      <c r="P140" t="s">
        <v>1811</v>
      </c>
      <c r="Q140" t="s">
        <v>1812</v>
      </c>
      <c r="R140" s="16">
        <v>45661</v>
      </c>
      <c r="S140">
        <v>165</v>
      </c>
      <c r="T140" t="s">
        <v>2024</v>
      </c>
      <c r="U140" s="16">
        <v>45689</v>
      </c>
      <c r="V140" s="16">
        <v>45689</v>
      </c>
      <c r="W140" s="16">
        <v>45689</v>
      </c>
      <c r="Y140" s="16">
        <v>45569</v>
      </c>
      <c r="Z140" t="s">
        <v>2050</v>
      </c>
      <c r="AB140" t="s">
        <v>2051</v>
      </c>
      <c r="AC140" t="s">
        <v>1931</v>
      </c>
      <c r="AP140" t="e">
        <v>#N/A</v>
      </c>
    </row>
    <row r="141" spans="1:42" x14ac:dyDescent="0.35">
      <c r="A141" t="s">
        <v>2047</v>
      </c>
      <c r="B141" t="s">
        <v>2048</v>
      </c>
      <c r="C141" t="s">
        <v>1128</v>
      </c>
      <c r="D141" t="s">
        <v>1301</v>
      </c>
      <c r="E141" s="16">
        <v>45564</v>
      </c>
      <c r="F141">
        <v>4001634445</v>
      </c>
      <c r="G141" t="s">
        <v>1927</v>
      </c>
      <c r="H141" t="s">
        <v>2056</v>
      </c>
      <c r="I141" t="s">
        <v>1825</v>
      </c>
      <c r="J141">
        <v>2573707</v>
      </c>
      <c r="K141">
        <v>6224982</v>
      </c>
      <c r="M141">
        <v>4</v>
      </c>
      <c r="N141">
        <v>2.0699999999999998</v>
      </c>
      <c r="O141">
        <v>8.2799999999999994</v>
      </c>
      <c r="P141" t="s">
        <v>1811</v>
      </c>
      <c r="Q141" t="s">
        <v>1812</v>
      </c>
      <c r="R141" s="16">
        <v>45661</v>
      </c>
      <c r="S141">
        <v>165</v>
      </c>
      <c r="T141" t="s">
        <v>2024</v>
      </c>
      <c r="U141" s="16">
        <v>45689</v>
      </c>
      <c r="V141" s="16">
        <v>45689</v>
      </c>
      <c r="W141" s="16">
        <v>45689</v>
      </c>
      <c r="Y141" s="16">
        <v>45569</v>
      </c>
      <c r="Z141" t="s">
        <v>2050</v>
      </c>
      <c r="AB141" t="s">
        <v>2051</v>
      </c>
      <c r="AC141" t="s">
        <v>1931</v>
      </c>
      <c r="AP141" t="e">
        <v>#N/A</v>
      </c>
    </row>
    <row r="142" spans="1:42" x14ac:dyDescent="0.35">
      <c r="A142" t="s">
        <v>2047</v>
      </c>
      <c r="B142" t="s">
        <v>2048</v>
      </c>
      <c r="C142" t="s">
        <v>1128</v>
      </c>
      <c r="D142" t="s">
        <v>1301</v>
      </c>
      <c r="E142" s="16">
        <v>45564</v>
      </c>
      <c r="F142">
        <v>4001634445</v>
      </c>
      <c r="G142" t="s">
        <v>1927</v>
      </c>
      <c r="H142" t="s">
        <v>2057</v>
      </c>
      <c r="I142" t="s">
        <v>2058</v>
      </c>
      <c r="J142">
        <v>2573707</v>
      </c>
      <c r="K142">
        <v>6224982</v>
      </c>
      <c r="M142">
        <v>1</v>
      </c>
      <c r="N142">
        <v>133.15</v>
      </c>
      <c r="O142">
        <v>133.15</v>
      </c>
      <c r="P142" t="s">
        <v>1811</v>
      </c>
      <c r="Q142" t="s">
        <v>1812</v>
      </c>
      <c r="R142" s="16">
        <v>45661</v>
      </c>
      <c r="S142">
        <v>165</v>
      </c>
      <c r="T142" t="s">
        <v>2024</v>
      </c>
      <c r="U142" s="16">
        <v>45689</v>
      </c>
      <c r="V142" s="16">
        <v>45689</v>
      </c>
      <c r="W142" s="16">
        <v>45689</v>
      </c>
      <c r="Y142" s="16">
        <v>45569</v>
      </c>
      <c r="Z142" t="s">
        <v>2050</v>
      </c>
      <c r="AB142" t="s">
        <v>2051</v>
      </c>
      <c r="AC142" t="s">
        <v>1931</v>
      </c>
      <c r="AP142" t="e">
        <v>#N/A</v>
      </c>
    </row>
    <row r="143" spans="1:42" x14ac:dyDescent="0.35">
      <c r="A143" t="s">
        <v>2047</v>
      </c>
      <c r="B143" t="s">
        <v>2048</v>
      </c>
      <c r="C143" t="s">
        <v>1128</v>
      </c>
      <c r="D143" t="s">
        <v>1301</v>
      </c>
      <c r="E143" s="16">
        <v>45564</v>
      </c>
      <c r="F143">
        <v>4001634445</v>
      </c>
      <c r="G143" t="s">
        <v>1927</v>
      </c>
      <c r="H143" t="s">
        <v>2059</v>
      </c>
      <c r="I143" t="s">
        <v>1823</v>
      </c>
      <c r="J143">
        <v>2573707</v>
      </c>
      <c r="K143">
        <v>6224982</v>
      </c>
      <c r="M143">
        <v>2</v>
      </c>
      <c r="N143">
        <v>5.03</v>
      </c>
      <c r="O143">
        <v>10.06</v>
      </c>
      <c r="P143" t="s">
        <v>1811</v>
      </c>
      <c r="Q143" t="s">
        <v>1812</v>
      </c>
      <c r="R143" s="16">
        <v>45661</v>
      </c>
      <c r="S143">
        <v>165</v>
      </c>
      <c r="T143" t="s">
        <v>2024</v>
      </c>
      <c r="U143" s="16">
        <v>45689</v>
      </c>
      <c r="V143" s="16">
        <v>45689</v>
      </c>
      <c r="W143" s="16">
        <v>45689</v>
      </c>
      <c r="Y143" s="16">
        <v>45569</v>
      </c>
      <c r="Z143" t="s">
        <v>2050</v>
      </c>
      <c r="AB143" t="s">
        <v>2051</v>
      </c>
      <c r="AC143" t="s">
        <v>1931</v>
      </c>
      <c r="AP143" t="e">
        <v>#N/A</v>
      </c>
    </row>
    <row r="144" spans="1:42" x14ac:dyDescent="0.35">
      <c r="A144" t="s">
        <v>2047</v>
      </c>
      <c r="B144" t="s">
        <v>2048</v>
      </c>
      <c r="C144" t="s">
        <v>1128</v>
      </c>
      <c r="D144" t="s">
        <v>1301</v>
      </c>
      <c r="E144" s="16">
        <v>45564</v>
      </c>
      <c r="F144">
        <v>4001634445</v>
      </c>
      <c r="G144" t="s">
        <v>1927</v>
      </c>
      <c r="H144" t="s">
        <v>2060</v>
      </c>
      <c r="I144" t="s">
        <v>1823</v>
      </c>
      <c r="J144">
        <v>2573707</v>
      </c>
      <c r="K144">
        <v>6224982</v>
      </c>
      <c r="M144">
        <v>2</v>
      </c>
      <c r="N144">
        <v>4.3600000000000003</v>
      </c>
      <c r="O144">
        <v>8.7200000000000006</v>
      </c>
      <c r="P144" t="s">
        <v>1811</v>
      </c>
      <c r="Q144" t="s">
        <v>1812</v>
      </c>
      <c r="R144" s="16">
        <v>45661</v>
      </c>
      <c r="S144">
        <v>165</v>
      </c>
      <c r="T144" t="s">
        <v>2024</v>
      </c>
      <c r="U144" s="16">
        <v>45689</v>
      </c>
      <c r="V144" s="16">
        <v>45689</v>
      </c>
      <c r="W144" s="16">
        <v>45689</v>
      </c>
      <c r="Y144" s="16">
        <v>45569</v>
      </c>
      <c r="Z144" t="s">
        <v>2050</v>
      </c>
      <c r="AB144" t="s">
        <v>2051</v>
      </c>
      <c r="AC144" t="s">
        <v>1931</v>
      </c>
      <c r="AP144" t="e">
        <v>#N/A</v>
      </c>
    </row>
    <row r="145" spans="1:43" x14ac:dyDescent="0.35">
      <c r="A145" t="s">
        <v>2047</v>
      </c>
      <c r="B145" t="s">
        <v>2048</v>
      </c>
      <c r="C145" t="s">
        <v>1128</v>
      </c>
      <c r="D145" t="s">
        <v>1301</v>
      </c>
      <c r="E145" s="16">
        <v>45564</v>
      </c>
      <c r="F145">
        <v>4001634445</v>
      </c>
      <c r="G145" t="s">
        <v>1927</v>
      </c>
      <c r="H145" t="s">
        <v>2061</v>
      </c>
      <c r="I145" t="s">
        <v>1828</v>
      </c>
      <c r="J145">
        <v>2573707</v>
      </c>
      <c r="K145">
        <v>6224982</v>
      </c>
      <c r="M145">
        <v>1</v>
      </c>
      <c r="N145">
        <v>421.38</v>
      </c>
      <c r="O145">
        <v>421.38</v>
      </c>
      <c r="P145" t="s">
        <v>1811</v>
      </c>
      <c r="Q145" t="s">
        <v>1812</v>
      </c>
      <c r="R145" s="16">
        <v>45661</v>
      </c>
      <c r="S145">
        <v>165</v>
      </c>
      <c r="T145" t="s">
        <v>2024</v>
      </c>
      <c r="U145" s="16">
        <v>45689</v>
      </c>
      <c r="V145" s="16">
        <v>45689</v>
      </c>
      <c r="W145" s="16">
        <v>45689</v>
      </c>
      <c r="Y145" s="16">
        <v>45569</v>
      </c>
      <c r="Z145" t="s">
        <v>2050</v>
      </c>
      <c r="AB145" t="s">
        <v>2051</v>
      </c>
      <c r="AC145" t="s">
        <v>1931</v>
      </c>
      <c r="AP145" t="e">
        <v>#N/A</v>
      </c>
    </row>
    <row r="146" spans="1:43" x14ac:dyDescent="0.35">
      <c r="A146" t="s">
        <v>2122</v>
      </c>
      <c r="B146" t="s">
        <v>2123</v>
      </c>
      <c r="C146" t="s">
        <v>1540</v>
      </c>
      <c r="D146" t="s">
        <v>1301</v>
      </c>
      <c r="E146" s="16">
        <v>45633</v>
      </c>
      <c r="F146">
        <v>4001727406</v>
      </c>
      <c r="G146" t="s">
        <v>1809</v>
      </c>
      <c r="H146" t="s">
        <v>2124</v>
      </c>
      <c r="I146" t="s">
        <v>2125</v>
      </c>
      <c r="J146">
        <v>2621857</v>
      </c>
      <c r="K146">
        <v>6257230</v>
      </c>
      <c r="M146">
        <v>1</v>
      </c>
      <c r="N146">
        <v>1806.2</v>
      </c>
      <c r="O146">
        <v>1806.2</v>
      </c>
      <c r="P146" t="s">
        <v>1811</v>
      </c>
      <c r="Q146" t="s">
        <v>1812</v>
      </c>
      <c r="R146" s="16">
        <v>45637</v>
      </c>
      <c r="S146">
        <v>217</v>
      </c>
      <c r="T146" t="s">
        <v>2024</v>
      </c>
      <c r="U146" s="16">
        <v>45627</v>
      </c>
      <c r="V146" s="16">
        <v>45627</v>
      </c>
      <c r="W146" s="16">
        <v>45719</v>
      </c>
      <c r="Y146" s="16">
        <v>45663</v>
      </c>
      <c r="Z146" t="s">
        <v>1979</v>
      </c>
      <c r="AB146" t="s">
        <v>2126</v>
      </c>
      <c r="AC146" t="s">
        <v>1818</v>
      </c>
      <c r="AP146" t="e">
        <v>#N/A</v>
      </c>
      <c r="AQ146">
        <v>6</v>
      </c>
    </row>
    <row r="147" spans="1:43" x14ac:dyDescent="0.35">
      <c r="A147" t="s">
        <v>2122</v>
      </c>
      <c r="B147" t="s">
        <v>2123</v>
      </c>
      <c r="C147" t="s">
        <v>1540</v>
      </c>
      <c r="D147" t="s">
        <v>1301</v>
      </c>
      <c r="E147" s="16">
        <v>45633</v>
      </c>
      <c r="F147">
        <v>4001727406</v>
      </c>
      <c r="G147" t="s">
        <v>1809</v>
      </c>
      <c r="H147" t="s">
        <v>2127</v>
      </c>
      <c r="I147" t="s">
        <v>2128</v>
      </c>
      <c r="J147">
        <v>2621857</v>
      </c>
      <c r="K147">
        <v>6257230</v>
      </c>
      <c r="M147">
        <v>1</v>
      </c>
      <c r="N147">
        <v>26.78</v>
      </c>
      <c r="O147">
        <v>26.78</v>
      </c>
      <c r="P147" t="s">
        <v>1811</v>
      </c>
      <c r="Q147" t="s">
        <v>1812</v>
      </c>
      <c r="R147" s="16">
        <v>45637</v>
      </c>
      <c r="S147">
        <v>217</v>
      </c>
      <c r="T147" t="s">
        <v>2024</v>
      </c>
      <c r="U147" s="16">
        <v>45627</v>
      </c>
      <c r="V147" s="16">
        <v>45627</v>
      </c>
      <c r="W147" s="16">
        <v>45719</v>
      </c>
      <c r="Y147" s="16">
        <v>45663</v>
      </c>
      <c r="Z147" t="s">
        <v>1979</v>
      </c>
      <c r="AB147" t="s">
        <v>2126</v>
      </c>
      <c r="AC147" t="s">
        <v>1818</v>
      </c>
      <c r="AP147" t="e">
        <v>#N/A</v>
      </c>
      <c r="AQ147">
        <v>6</v>
      </c>
    </row>
    <row r="148" spans="1:43" x14ac:dyDescent="0.35">
      <c r="A148" t="s">
        <v>2122</v>
      </c>
      <c r="B148" t="s">
        <v>2123</v>
      </c>
      <c r="C148" t="s">
        <v>1540</v>
      </c>
      <c r="D148" t="s">
        <v>1301</v>
      </c>
      <c r="E148" s="16">
        <v>45633</v>
      </c>
      <c r="F148">
        <v>4001727406</v>
      </c>
      <c r="G148" t="s">
        <v>1809</v>
      </c>
      <c r="H148" t="s">
        <v>2067</v>
      </c>
      <c r="I148" t="s">
        <v>2068</v>
      </c>
      <c r="J148">
        <v>2621857</v>
      </c>
      <c r="K148">
        <v>6257230</v>
      </c>
      <c r="M148">
        <v>1</v>
      </c>
      <c r="N148">
        <v>1.69</v>
      </c>
      <c r="O148">
        <v>1.69</v>
      </c>
      <c r="P148" t="s">
        <v>1811</v>
      </c>
      <c r="Q148" t="s">
        <v>1812</v>
      </c>
      <c r="R148" s="16">
        <v>45637</v>
      </c>
      <c r="S148">
        <v>217</v>
      </c>
      <c r="T148" t="s">
        <v>2024</v>
      </c>
      <c r="U148" s="16">
        <v>45627</v>
      </c>
      <c r="V148" s="16">
        <v>45627</v>
      </c>
      <c r="W148" s="16">
        <v>45719</v>
      </c>
      <c r="Y148" s="16">
        <v>45663</v>
      </c>
      <c r="Z148" t="s">
        <v>1979</v>
      </c>
      <c r="AB148" t="s">
        <v>2126</v>
      </c>
      <c r="AC148" t="s">
        <v>1818</v>
      </c>
      <c r="AP148" t="e">
        <v>#N/A</v>
      </c>
      <c r="AQ148">
        <v>6</v>
      </c>
    </row>
    <row r="149" spans="1:43" x14ac:dyDescent="0.35">
      <c r="A149" t="s">
        <v>2122</v>
      </c>
      <c r="B149" t="s">
        <v>2123</v>
      </c>
      <c r="C149" t="s">
        <v>1540</v>
      </c>
      <c r="D149" t="s">
        <v>1301</v>
      </c>
      <c r="E149" s="16">
        <v>45633</v>
      </c>
      <c r="F149">
        <v>4001727406</v>
      </c>
      <c r="G149" t="s">
        <v>1809</v>
      </c>
      <c r="H149" t="s">
        <v>2129</v>
      </c>
      <c r="I149" t="s">
        <v>1895</v>
      </c>
      <c r="J149">
        <v>2621857</v>
      </c>
      <c r="K149">
        <v>6257230</v>
      </c>
      <c r="M149">
        <v>1</v>
      </c>
      <c r="N149">
        <v>46.71</v>
      </c>
      <c r="O149">
        <v>46.71</v>
      </c>
      <c r="P149" t="s">
        <v>1811</v>
      </c>
      <c r="Q149" t="s">
        <v>1812</v>
      </c>
      <c r="R149" s="16">
        <v>45637</v>
      </c>
      <c r="S149">
        <v>217</v>
      </c>
      <c r="T149" t="s">
        <v>2024</v>
      </c>
      <c r="U149" s="16">
        <v>45627</v>
      </c>
      <c r="V149" s="16">
        <v>45627</v>
      </c>
      <c r="W149" s="16">
        <v>45719</v>
      </c>
      <c r="Y149" s="16">
        <v>45663</v>
      </c>
      <c r="Z149" t="s">
        <v>1979</v>
      </c>
      <c r="AB149" t="s">
        <v>2126</v>
      </c>
      <c r="AC149" t="s">
        <v>1818</v>
      </c>
      <c r="AP149" t="e">
        <v>#N/A</v>
      </c>
      <c r="AQ149">
        <v>6</v>
      </c>
    </row>
    <row r="150" spans="1:43" x14ac:dyDescent="0.35">
      <c r="A150" t="s">
        <v>2122</v>
      </c>
      <c r="B150" t="s">
        <v>2123</v>
      </c>
      <c r="C150" t="s">
        <v>1540</v>
      </c>
      <c r="D150" t="s">
        <v>1301</v>
      </c>
      <c r="E150" s="16">
        <v>45633</v>
      </c>
      <c r="F150">
        <v>4001727406</v>
      </c>
      <c r="G150" t="s">
        <v>1809</v>
      </c>
      <c r="H150" t="s">
        <v>1821</v>
      </c>
      <c r="I150" t="s">
        <v>1822</v>
      </c>
      <c r="J150">
        <v>2621857</v>
      </c>
      <c r="K150">
        <v>6257230</v>
      </c>
      <c r="M150">
        <v>2</v>
      </c>
      <c r="N150">
        <v>1.05</v>
      </c>
      <c r="O150">
        <v>2.1</v>
      </c>
      <c r="P150" t="s">
        <v>1811</v>
      </c>
      <c r="Q150" t="s">
        <v>1812</v>
      </c>
      <c r="R150" s="16">
        <v>45637</v>
      </c>
      <c r="S150">
        <v>217</v>
      </c>
      <c r="T150" t="s">
        <v>2024</v>
      </c>
      <c r="U150" s="16">
        <v>45627</v>
      </c>
      <c r="V150" s="16">
        <v>45627</v>
      </c>
      <c r="W150" s="16">
        <v>45719</v>
      </c>
      <c r="Y150" s="16">
        <v>45663</v>
      </c>
      <c r="Z150" t="s">
        <v>1979</v>
      </c>
      <c r="AB150" t="s">
        <v>2126</v>
      </c>
      <c r="AC150" t="s">
        <v>1818</v>
      </c>
      <c r="AP150" t="e">
        <v>#N/A</v>
      </c>
      <c r="AQ150">
        <v>6</v>
      </c>
    </row>
    <row r="151" spans="1:43" x14ac:dyDescent="0.35">
      <c r="A151" t="s">
        <v>2122</v>
      </c>
      <c r="B151" t="s">
        <v>2123</v>
      </c>
      <c r="C151" t="s">
        <v>1540</v>
      </c>
      <c r="D151" t="s">
        <v>1301</v>
      </c>
      <c r="E151" s="16">
        <v>45633</v>
      </c>
      <c r="F151">
        <v>4001727406</v>
      </c>
      <c r="G151" t="s">
        <v>1809</v>
      </c>
      <c r="H151" t="s">
        <v>2130</v>
      </c>
      <c r="I151" t="s">
        <v>1825</v>
      </c>
      <c r="J151">
        <v>2621857</v>
      </c>
      <c r="K151">
        <v>6257230</v>
      </c>
      <c r="M151">
        <v>2</v>
      </c>
      <c r="N151">
        <v>2.19</v>
      </c>
      <c r="O151">
        <v>4.38</v>
      </c>
      <c r="P151" t="s">
        <v>1811</v>
      </c>
      <c r="Q151" t="s">
        <v>1812</v>
      </c>
      <c r="R151" s="16">
        <v>45637</v>
      </c>
      <c r="S151">
        <v>217</v>
      </c>
      <c r="T151" t="s">
        <v>2024</v>
      </c>
      <c r="U151" s="16">
        <v>45627</v>
      </c>
      <c r="V151" s="16">
        <v>45627</v>
      </c>
      <c r="W151" s="16">
        <v>45719</v>
      </c>
      <c r="Y151" s="16">
        <v>45663</v>
      </c>
      <c r="Z151" t="s">
        <v>1979</v>
      </c>
      <c r="AB151" t="s">
        <v>2126</v>
      </c>
      <c r="AC151" t="s">
        <v>1818</v>
      </c>
      <c r="AP151" t="e">
        <v>#N/A</v>
      </c>
      <c r="AQ151">
        <v>6</v>
      </c>
    </row>
    <row r="152" spans="1:43" x14ac:dyDescent="0.35">
      <c r="A152" t="s">
        <v>2131</v>
      </c>
      <c r="B152" t="s">
        <v>2132</v>
      </c>
      <c r="C152" t="s">
        <v>1540</v>
      </c>
      <c r="D152" t="s">
        <v>1301</v>
      </c>
      <c r="E152" s="16">
        <v>45633</v>
      </c>
      <c r="F152">
        <v>4001727433</v>
      </c>
      <c r="G152" t="s">
        <v>1809</v>
      </c>
      <c r="H152" t="s">
        <v>2124</v>
      </c>
      <c r="I152" t="s">
        <v>2125</v>
      </c>
      <c r="J152">
        <v>2621881</v>
      </c>
      <c r="K152">
        <v>6257232</v>
      </c>
      <c r="M152">
        <v>1</v>
      </c>
      <c r="N152">
        <v>1806.2</v>
      </c>
      <c r="O152">
        <v>1806.2</v>
      </c>
      <c r="P152" t="s">
        <v>1811</v>
      </c>
      <c r="Q152" t="s">
        <v>1812</v>
      </c>
      <c r="R152" s="16">
        <v>45637</v>
      </c>
      <c r="S152">
        <v>217</v>
      </c>
      <c r="T152" t="s">
        <v>2024</v>
      </c>
      <c r="U152" s="16">
        <v>45627</v>
      </c>
      <c r="V152" s="16">
        <v>45627</v>
      </c>
      <c r="W152" s="16">
        <v>45719</v>
      </c>
      <c r="Y152" s="16">
        <v>45663</v>
      </c>
      <c r="Z152" t="s">
        <v>1979</v>
      </c>
      <c r="AB152" t="s">
        <v>2133</v>
      </c>
      <c r="AC152" t="s">
        <v>1818</v>
      </c>
      <c r="AP152" t="e">
        <v>#N/A</v>
      </c>
    </row>
    <row r="153" spans="1:43" x14ac:dyDescent="0.35">
      <c r="A153" t="s">
        <v>2131</v>
      </c>
      <c r="B153" t="s">
        <v>2132</v>
      </c>
      <c r="C153" t="s">
        <v>1540</v>
      </c>
      <c r="D153" t="s">
        <v>1301</v>
      </c>
      <c r="E153" s="16">
        <v>45633</v>
      </c>
      <c r="F153">
        <v>4001727433</v>
      </c>
      <c r="G153" t="s">
        <v>1809</v>
      </c>
      <c r="H153" t="s">
        <v>2127</v>
      </c>
      <c r="I153" t="s">
        <v>2128</v>
      </c>
      <c r="J153">
        <v>2621881</v>
      </c>
      <c r="K153">
        <v>6257232</v>
      </c>
      <c r="M153">
        <v>1</v>
      </c>
      <c r="N153">
        <v>26.78</v>
      </c>
      <c r="O153">
        <v>26.78</v>
      </c>
      <c r="P153" t="s">
        <v>1811</v>
      </c>
      <c r="Q153" t="s">
        <v>1812</v>
      </c>
      <c r="R153" s="16">
        <v>45637</v>
      </c>
      <c r="S153">
        <v>217</v>
      </c>
      <c r="T153" t="s">
        <v>2024</v>
      </c>
      <c r="U153" s="16">
        <v>45627</v>
      </c>
      <c r="V153" s="16">
        <v>45627</v>
      </c>
      <c r="W153" s="16">
        <v>45719</v>
      </c>
      <c r="Y153" s="16">
        <v>45663</v>
      </c>
      <c r="Z153" t="s">
        <v>1979</v>
      </c>
      <c r="AB153" t="s">
        <v>2133</v>
      </c>
      <c r="AC153" t="s">
        <v>1818</v>
      </c>
      <c r="AP153" t="e">
        <v>#N/A</v>
      </c>
    </row>
    <row r="154" spans="1:43" x14ac:dyDescent="0.35">
      <c r="A154" t="s">
        <v>2131</v>
      </c>
      <c r="B154" t="s">
        <v>2132</v>
      </c>
      <c r="C154" t="s">
        <v>1540</v>
      </c>
      <c r="D154" t="s">
        <v>1301</v>
      </c>
      <c r="E154" s="16">
        <v>45633</v>
      </c>
      <c r="F154">
        <v>4001727433</v>
      </c>
      <c r="G154" t="s">
        <v>1809</v>
      </c>
      <c r="H154" t="s">
        <v>2067</v>
      </c>
      <c r="I154" t="s">
        <v>2068</v>
      </c>
      <c r="J154">
        <v>2621881</v>
      </c>
      <c r="K154">
        <v>6257232</v>
      </c>
      <c r="M154">
        <v>1</v>
      </c>
      <c r="N154">
        <v>1.69</v>
      </c>
      <c r="O154">
        <v>1.69</v>
      </c>
      <c r="P154" t="s">
        <v>1811</v>
      </c>
      <c r="Q154" t="s">
        <v>1812</v>
      </c>
      <c r="R154" s="16">
        <v>45637</v>
      </c>
      <c r="S154">
        <v>217</v>
      </c>
      <c r="T154" t="s">
        <v>2024</v>
      </c>
      <c r="U154" s="16">
        <v>45627</v>
      </c>
      <c r="V154" s="16">
        <v>45627</v>
      </c>
      <c r="W154" s="16">
        <v>45719</v>
      </c>
      <c r="Y154" s="16">
        <v>45663</v>
      </c>
      <c r="Z154" t="s">
        <v>1979</v>
      </c>
      <c r="AB154" t="s">
        <v>2133</v>
      </c>
      <c r="AC154" t="s">
        <v>1818</v>
      </c>
      <c r="AP154" t="e">
        <v>#N/A</v>
      </c>
    </row>
    <row r="155" spans="1:43" x14ac:dyDescent="0.35">
      <c r="A155" t="s">
        <v>2131</v>
      </c>
      <c r="B155" t="s">
        <v>2132</v>
      </c>
      <c r="C155" t="s">
        <v>1540</v>
      </c>
      <c r="D155" t="s">
        <v>1301</v>
      </c>
      <c r="E155" s="16">
        <v>45633</v>
      </c>
      <c r="F155">
        <v>4001727433</v>
      </c>
      <c r="G155" t="s">
        <v>1809</v>
      </c>
      <c r="H155" t="s">
        <v>2129</v>
      </c>
      <c r="I155" t="s">
        <v>1895</v>
      </c>
      <c r="J155">
        <v>2621881</v>
      </c>
      <c r="K155">
        <v>6257232</v>
      </c>
      <c r="M155">
        <v>1</v>
      </c>
      <c r="N155">
        <v>46.71</v>
      </c>
      <c r="O155">
        <v>46.71</v>
      </c>
      <c r="P155" t="s">
        <v>1811</v>
      </c>
      <c r="Q155" t="s">
        <v>1812</v>
      </c>
      <c r="R155" s="16">
        <v>45637</v>
      </c>
      <c r="S155">
        <v>217</v>
      </c>
      <c r="T155" t="s">
        <v>2024</v>
      </c>
      <c r="U155" s="16">
        <v>45627</v>
      </c>
      <c r="V155" s="16">
        <v>45627</v>
      </c>
      <c r="W155" s="16">
        <v>45719</v>
      </c>
      <c r="Y155" s="16">
        <v>45663</v>
      </c>
      <c r="Z155" t="s">
        <v>1979</v>
      </c>
      <c r="AB155" t="s">
        <v>2133</v>
      </c>
      <c r="AC155" t="s">
        <v>1818</v>
      </c>
      <c r="AP155" t="e">
        <v>#N/A</v>
      </c>
    </row>
    <row r="156" spans="1:43" x14ac:dyDescent="0.35">
      <c r="A156" t="s">
        <v>2131</v>
      </c>
      <c r="B156" t="s">
        <v>2132</v>
      </c>
      <c r="C156" t="s">
        <v>1540</v>
      </c>
      <c r="D156" t="s">
        <v>1301</v>
      </c>
      <c r="E156" s="16">
        <v>45633</v>
      </c>
      <c r="F156">
        <v>4001727433</v>
      </c>
      <c r="G156" t="s">
        <v>1809</v>
      </c>
      <c r="H156" t="s">
        <v>1821</v>
      </c>
      <c r="I156" t="s">
        <v>1822</v>
      </c>
      <c r="J156">
        <v>2621881</v>
      </c>
      <c r="K156">
        <v>6257232</v>
      </c>
      <c r="M156">
        <v>2</v>
      </c>
      <c r="N156">
        <v>1.05</v>
      </c>
      <c r="O156">
        <v>2.1</v>
      </c>
      <c r="P156" t="s">
        <v>1811</v>
      </c>
      <c r="Q156" t="s">
        <v>1812</v>
      </c>
      <c r="R156" s="16">
        <v>45637</v>
      </c>
      <c r="S156">
        <v>217</v>
      </c>
      <c r="T156" t="s">
        <v>2024</v>
      </c>
      <c r="U156" s="16">
        <v>45627</v>
      </c>
      <c r="V156" s="16">
        <v>45627</v>
      </c>
      <c r="W156" s="16">
        <v>45719</v>
      </c>
      <c r="Y156" s="16">
        <v>45663</v>
      </c>
      <c r="Z156" t="s">
        <v>1979</v>
      </c>
      <c r="AB156" t="s">
        <v>2133</v>
      </c>
      <c r="AC156" t="s">
        <v>1818</v>
      </c>
      <c r="AP156" t="e">
        <v>#N/A</v>
      </c>
    </row>
    <row r="157" spans="1:43" x14ac:dyDescent="0.35">
      <c r="A157" t="s">
        <v>2131</v>
      </c>
      <c r="B157" t="s">
        <v>2132</v>
      </c>
      <c r="C157" t="s">
        <v>1540</v>
      </c>
      <c r="D157" t="s">
        <v>1301</v>
      </c>
      <c r="E157" s="16">
        <v>45633</v>
      </c>
      <c r="F157">
        <v>4001727433</v>
      </c>
      <c r="G157" t="s">
        <v>1809</v>
      </c>
      <c r="H157" t="s">
        <v>2130</v>
      </c>
      <c r="I157" t="s">
        <v>1825</v>
      </c>
      <c r="J157">
        <v>2621881</v>
      </c>
      <c r="K157">
        <v>6257232</v>
      </c>
      <c r="M157">
        <v>2</v>
      </c>
      <c r="N157">
        <v>2.19</v>
      </c>
      <c r="O157">
        <v>4.38</v>
      </c>
      <c r="P157" t="s">
        <v>1811</v>
      </c>
      <c r="Q157" t="s">
        <v>1812</v>
      </c>
      <c r="R157" s="16">
        <v>45637</v>
      </c>
      <c r="S157">
        <v>217</v>
      </c>
      <c r="T157" t="s">
        <v>2024</v>
      </c>
      <c r="U157" s="16">
        <v>45627</v>
      </c>
      <c r="V157" s="16">
        <v>45627</v>
      </c>
      <c r="W157" s="16">
        <v>45719</v>
      </c>
      <c r="Y157" s="16">
        <v>45663</v>
      </c>
      <c r="Z157" t="s">
        <v>1979</v>
      </c>
      <c r="AB157" t="s">
        <v>2133</v>
      </c>
      <c r="AC157" t="s">
        <v>1818</v>
      </c>
      <c r="AP157" t="e">
        <v>#N/A</v>
      </c>
    </row>
    <row r="158" spans="1:43" x14ac:dyDescent="0.35">
      <c r="A158" t="s">
        <v>1871</v>
      </c>
      <c r="B158" t="s">
        <v>1872</v>
      </c>
      <c r="C158" t="s">
        <v>1400</v>
      </c>
      <c r="D158" t="s">
        <v>1301</v>
      </c>
      <c r="E158" s="16">
        <v>45633</v>
      </c>
      <c r="F158">
        <v>4001727445</v>
      </c>
      <c r="G158" t="s">
        <v>1809</v>
      </c>
      <c r="H158" t="s">
        <v>2134</v>
      </c>
      <c r="I158" t="s">
        <v>1862</v>
      </c>
      <c r="J158">
        <v>2621897</v>
      </c>
      <c r="K158">
        <v>6257244</v>
      </c>
      <c r="M158">
        <v>1</v>
      </c>
      <c r="N158">
        <v>555.92999999999995</v>
      </c>
      <c r="O158">
        <v>555.92999999999995</v>
      </c>
      <c r="P158" t="s">
        <v>1811</v>
      </c>
      <c r="Q158" t="s">
        <v>1812</v>
      </c>
      <c r="R158" s="16">
        <v>45651</v>
      </c>
      <c r="S158">
        <v>203</v>
      </c>
      <c r="T158" t="s">
        <v>2024</v>
      </c>
      <c r="U158" s="16">
        <v>45627</v>
      </c>
      <c r="V158" s="16">
        <v>45627</v>
      </c>
      <c r="W158" s="16">
        <v>45719</v>
      </c>
      <c r="Y158" s="16">
        <v>45663</v>
      </c>
      <c r="Z158" t="s">
        <v>2050</v>
      </c>
      <c r="AB158" t="s">
        <v>2135</v>
      </c>
      <c r="AC158" t="s">
        <v>1818</v>
      </c>
      <c r="AP158" t="e">
        <v>#N/A</v>
      </c>
      <c r="AQ158">
        <v>4</v>
      </c>
    </row>
    <row r="159" spans="1:43" x14ac:dyDescent="0.35">
      <c r="A159" t="s">
        <v>1871</v>
      </c>
      <c r="B159" t="s">
        <v>1872</v>
      </c>
      <c r="C159" t="s">
        <v>1400</v>
      </c>
      <c r="D159" t="s">
        <v>1301</v>
      </c>
      <c r="E159" s="16">
        <v>45633</v>
      </c>
      <c r="F159">
        <v>4001727445</v>
      </c>
      <c r="G159" t="s">
        <v>1809</v>
      </c>
      <c r="H159" t="s">
        <v>2136</v>
      </c>
      <c r="I159" t="s">
        <v>1828</v>
      </c>
      <c r="J159">
        <v>2621897</v>
      </c>
      <c r="K159">
        <v>6257244</v>
      </c>
      <c r="M159">
        <v>1</v>
      </c>
      <c r="N159">
        <v>195.3</v>
      </c>
      <c r="O159">
        <v>195.3</v>
      </c>
      <c r="P159" t="s">
        <v>1811</v>
      </c>
      <c r="Q159" t="s">
        <v>1812</v>
      </c>
      <c r="R159" s="16">
        <v>45651</v>
      </c>
      <c r="S159">
        <v>203</v>
      </c>
      <c r="T159" t="s">
        <v>2024</v>
      </c>
      <c r="U159" s="16">
        <v>45627</v>
      </c>
      <c r="V159" s="16">
        <v>45627</v>
      </c>
      <c r="W159" s="16">
        <v>45719</v>
      </c>
      <c r="Y159" s="16">
        <v>45663</v>
      </c>
      <c r="Z159" t="s">
        <v>2050</v>
      </c>
      <c r="AB159" t="s">
        <v>2135</v>
      </c>
      <c r="AC159" t="s">
        <v>1818</v>
      </c>
      <c r="AP159" t="e">
        <v>#N/A</v>
      </c>
      <c r="AQ159">
        <v>4</v>
      </c>
    </row>
    <row r="160" spans="1:43" x14ac:dyDescent="0.35">
      <c r="A160" t="s">
        <v>1871</v>
      </c>
      <c r="B160" t="s">
        <v>1872</v>
      </c>
      <c r="C160" t="s">
        <v>1400</v>
      </c>
      <c r="D160" t="s">
        <v>1301</v>
      </c>
      <c r="E160" s="16">
        <v>45633</v>
      </c>
      <c r="F160">
        <v>4001727445</v>
      </c>
      <c r="G160" t="s">
        <v>1809</v>
      </c>
      <c r="H160" t="s">
        <v>2137</v>
      </c>
      <c r="I160" t="s">
        <v>1828</v>
      </c>
      <c r="J160">
        <v>2621897</v>
      </c>
      <c r="K160">
        <v>6257244</v>
      </c>
      <c r="M160">
        <v>1</v>
      </c>
      <c r="N160">
        <v>241.47</v>
      </c>
      <c r="O160">
        <v>241.47</v>
      </c>
      <c r="P160" t="s">
        <v>1811</v>
      </c>
      <c r="Q160" t="s">
        <v>1812</v>
      </c>
      <c r="R160" s="16">
        <v>45651</v>
      </c>
      <c r="S160">
        <v>203</v>
      </c>
      <c r="T160" t="s">
        <v>2024</v>
      </c>
      <c r="U160" s="16">
        <v>45627</v>
      </c>
      <c r="V160" s="16">
        <v>45627</v>
      </c>
      <c r="W160" s="16">
        <v>45719</v>
      </c>
      <c r="Y160" s="16">
        <v>45663</v>
      </c>
      <c r="Z160" t="s">
        <v>2050</v>
      </c>
      <c r="AB160" t="s">
        <v>2135</v>
      </c>
      <c r="AC160" t="s">
        <v>1818</v>
      </c>
      <c r="AP160" t="e">
        <v>#N/A</v>
      </c>
      <c r="AQ160">
        <v>4</v>
      </c>
    </row>
    <row r="161" spans="1:43" x14ac:dyDescent="0.35">
      <c r="A161" t="s">
        <v>1871</v>
      </c>
      <c r="B161" t="s">
        <v>1872</v>
      </c>
      <c r="C161" t="s">
        <v>1400</v>
      </c>
      <c r="D161" t="s">
        <v>1301</v>
      </c>
      <c r="E161" s="16">
        <v>45633</v>
      </c>
      <c r="F161">
        <v>4001727445</v>
      </c>
      <c r="G161" t="s">
        <v>1809</v>
      </c>
      <c r="H161" t="s">
        <v>2138</v>
      </c>
      <c r="I161" t="s">
        <v>1826</v>
      </c>
      <c r="J161">
        <v>2621897</v>
      </c>
      <c r="K161">
        <v>6257244</v>
      </c>
      <c r="M161">
        <v>4</v>
      </c>
      <c r="N161">
        <v>22.27</v>
      </c>
      <c r="O161">
        <v>89.08</v>
      </c>
      <c r="P161" t="s">
        <v>1811</v>
      </c>
      <c r="Q161" t="s">
        <v>1812</v>
      </c>
      <c r="R161" s="16">
        <v>45651</v>
      </c>
      <c r="S161">
        <v>203</v>
      </c>
      <c r="T161" t="s">
        <v>2024</v>
      </c>
      <c r="U161" s="16">
        <v>45627</v>
      </c>
      <c r="V161" s="16">
        <v>45627</v>
      </c>
      <c r="W161" s="16">
        <v>45719</v>
      </c>
      <c r="Y161" s="16">
        <v>45663</v>
      </c>
      <c r="Z161" t="s">
        <v>2050</v>
      </c>
      <c r="AB161" t="s">
        <v>2135</v>
      </c>
      <c r="AC161" t="s">
        <v>1818</v>
      </c>
      <c r="AP161" t="e">
        <v>#N/A</v>
      </c>
      <c r="AQ161">
        <v>4</v>
      </c>
    </row>
    <row r="162" spans="1:43" x14ac:dyDescent="0.35">
      <c r="A162" t="s">
        <v>1871</v>
      </c>
      <c r="B162" t="s">
        <v>1872</v>
      </c>
      <c r="C162" t="s">
        <v>1400</v>
      </c>
      <c r="D162" t="s">
        <v>1301</v>
      </c>
      <c r="E162" s="16">
        <v>45633</v>
      </c>
      <c r="F162">
        <v>4001727445</v>
      </c>
      <c r="G162" t="s">
        <v>1809</v>
      </c>
      <c r="H162" t="s">
        <v>2139</v>
      </c>
      <c r="I162" t="s">
        <v>1857</v>
      </c>
      <c r="J162">
        <v>2621897</v>
      </c>
      <c r="K162">
        <v>6257244</v>
      </c>
      <c r="M162">
        <v>2</v>
      </c>
      <c r="N162">
        <v>102.77</v>
      </c>
      <c r="O162">
        <v>205.54</v>
      </c>
      <c r="P162" t="s">
        <v>1811</v>
      </c>
      <c r="Q162" t="s">
        <v>1812</v>
      </c>
      <c r="R162" s="16">
        <v>45651</v>
      </c>
      <c r="S162">
        <v>203</v>
      </c>
      <c r="T162" t="s">
        <v>2024</v>
      </c>
      <c r="U162" s="16">
        <v>45627</v>
      </c>
      <c r="V162" s="16">
        <v>45627</v>
      </c>
      <c r="W162" s="16">
        <v>45719</v>
      </c>
      <c r="Y162" s="16">
        <v>45663</v>
      </c>
      <c r="Z162" t="s">
        <v>2050</v>
      </c>
      <c r="AB162" t="s">
        <v>2135</v>
      </c>
      <c r="AC162" t="s">
        <v>1818</v>
      </c>
      <c r="AP162" t="e">
        <v>#N/A</v>
      </c>
      <c r="AQ162">
        <v>4</v>
      </c>
    </row>
    <row r="163" spans="1:43" x14ac:dyDescent="0.35">
      <c r="A163" t="s">
        <v>1871</v>
      </c>
      <c r="B163" t="s">
        <v>1872</v>
      </c>
      <c r="C163" t="s">
        <v>1400</v>
      </c>
      <c r="D163" t="s">
        <v>1301</v>
      </c>
      <c r="E163" s="16">
        <v>45633</v>
      </c>
      <c r="F163">
        <v>4001727445</v>
      </c>
      <c r="G163" t="s">
        <v>1809</v>
      </c>
      <c r="H163" t="s">
        <v>2140</v>
      </c>
      <c r="I163" t="s">
        <v>1825</v>
      </c>
      <c r="J163">
        <v>2621897</v>
      </c>
      <c r="K163">
        <v>6257244</v>
      </c>
      <c r="M163">
        <v>4</v>
      </c>
      <c r="N163">
        <v>3.57</v>
      </c>
      <c r="O163">
        <v>14.28</v>
      </c>
      <c r="P163" t="s">
        <v>1811</v>
      </c>
      <c r="Q163" t="s">
        <v>1812</v>
      </c>
      <c r="R163" s="16">
        <v>45651</v>
      </c>
      <c r="S163">
        <v>203</v>
      </c>
      <c r="T163" t="s">
        <v>2024</v>
      </c>
      <c r="U163" s="16">
        <v>45627</v>
      </c>
      <c r="V163" s="16">
        <v>45627</v>
      </c>
      <c r="W163" s="16">
        <v>45719</v>
      </c>
      <c r="Y163" s="16">
        <v>45663</v>
      </c>
      <c r="Z163" t="s">
        <v>2050</v>
      </c>
      <c r="AB163" t="s">
        <v>2135</v>
      </c>
      <c r="AC163" t="s">
        <v>1818</v>
      </c>
      <c r="AP163" t="e">
        <v>#N/A</v>
      </c>
      <c r="AQ163">
        <v>4</v>
      </c>
    </row>
    <row r="164" spans="1:43" x14ac:dyDescent="0.35">
      <c r="A164" t="s">
        <v>1871</v>
      </c>
      <c r="B164" t="s">
        <v>1872</v>
      </c>
      <c r="C164" t="s">
        <v>1400</v>
      </c>
      <c r="D164" t="s">
        <v>1301</v>
      </c>
      <c r="E164" s="16">
        <v>45633</v>
      </c>
      <c r="F164">
        <v>4001727445</v>
      </c>
      <c r="G164" t="s">
        <v>1809</v>
      </c>
      <c r="H164" t="s">
        <v>2141</v>
      </c>
      <c r="I164" t="s">
        <v>2142</v>
      </c>
      <c r="J164">
        <v>2621897</v>
      </c>
      <c r="K164">
        <v>6257244</v>
      </c>
      <c r="M164">
        <v>1</v>
      </c>
      <c r="N164">
        <v>469.76</v>
      </c>
      <c r="O164">
        <v>469.76</v>
      </c>
      <c r="P164" t="s">
        <v>1811</v>
      </c>
      <c r="Q164" t="s">
        <v>1812</v>
      </c>
      <c r="R164" s="16">
        <v>45651</v>
      </c>
      <c r="S164">
        <v>203</v>
      </c>
      <c r="T164" t="s">
        <v>2024</v>
      </c>
      <c r="U164" s="16">
        <v>45627</v>
      </c>
      <c r="V164" s="16">
        <v>45627</v>
      </c>
      <c r="W164" s="16">
        <v>45719</v>
      </c>
      <c r="Y164" s="16">
        <v>45663</v>
      </c>
      <c r="Z164" t="s">
        <v>2050</v>
      </c>
      <c r="AB164" t="s">
        <v>2135</v>
      </c>
      <c r="AC164" t="s">
        <v>1818</v>
      </c>
      <c r="AP164" t="e">
        <v>#N/A</v>
      </c>
      <c r="AQ164">
        <v>4</v>
      </c>
    </row>
    <row r="165" spans="1:43" x14ac:dyDescent="0.35">
      <c r="A165" t="s">
        <v>1871</v>
      </c>
      <c r="B165" t="s">
        <v>1872</v>
      </c>
      <c r="C165" t="s">
        <v>1400</v>
      </c>
      <c r="D165" t="s">
        <v>1301</v>
      </c>
      <c r="E165" s="16">
        <v>45633</v>
      </c>
      <c r="F165">
        <v>4001727445</v>
      </c>
      <c r="G165" t="s">
        <v>1809</v>
      </c>
      <c r="H165" t="s">
        <v>1832</v>
      </c>
      <c r="I165" t="s">
        <v>1831</v>
      </c>
      <c r="J165">
        <v>2621897</v>
      </c>
      <c r="K165">
        <v>6257244</v>
      </c>
      <c r="M165">
        <v>4</v>
      </c>
      <c r="N165">
        <v>2.83</v>
      </c>
      <c r="O165">
        <v>11.32</v>
      </c>
      <c r="P165" t="s">
        <v>1811</v>
      </c>
      <c r="Q165" t="s">
        <v>1812</v>
      </c>
      <c r="R165" s="16">
        <v>45651</v>
      </c>
      <c r="S165">
        <v>203</v>
      </c>
      <c r="T165" t="s">
        <v>2024</v>
      </c>
      <c r="U165" s="16">
        <v>45627</v>
      </c>
      <c r="V165" s="16">
        <v>45627</v>
      </c>
      <c r="W165" s="16">
        <v>45719</v>
      </c>
      <c r="Y165" s="16">
        <v>45663</v>
      </c>
      <c r="Z165" t="s">
        <v>2050</v>
      </c>
      <c r="AB165" t="s">
        <v>2135</v>
      </c>
      <c r="AC165" t="s">
        <v>1818</v>
      </c>
      <c r="AP165" t="e">
        <v>#N/A</v>
      </c>
      <c r="AQ165">
        <v>4</v>
      </c>
    </row>
    <row r="166" spans="1:43" x14ac:dyDescent="0.35">
      <c r="A166" t="s">
        <v>1871</v>
      </c>
      <c r="B166" t="s">
        <v>1872</v>
      </c>
      <c r="C166" t="s">
        <v>1400</v>
      </c>
      <c r="D166" t="s">
        <v>1301</v>
      </c>
      <c r="E166" s="16">
        <v>45633</v>
      </c>
      <c r="F166">
        <v>4001727452</v>
      </c>
      <c r="G166" t="s">
        <v>1809</v>
      </c>
      <c r="H166" t="s">
        <v>2134</v>
      </c>
      <c r="I166" t="s">
        <v>1862</v>
      </c>
      <c r="J166">
        <v>2621898</v>
      </c>
      <c r="K166">
        <v>6257245</v>
      </c>
      <c r="M166">
        <v>1</v>
      </c>
      <c r="N166">
        <v>555.92999999999995</v>
      </c>
      <c r="O166">
        <v>555.92999999999995</v>
      </c>
      <c r="P166" t="s">
        <v>1811</v>
      </c>
      <c r="Q166" t="s">
        <v>1812</v>
      </c>
      <c r="R166" s="16">
        <v>45651</v>
      </c>
      <c r="S166">
        <v>203</v>
      </c>
      <c r="T166" t="s">
        <v>2024</v>
      </c>
      <c r="U166" s="16">
        <v>45627</v>
      </c>
      <c r="V166" s="16">
        <v>45627</v>
      </c>
      <c r="W166" s="16">
        <v>45717</v>
      </c>
      <c r="Y166" s="16">
        <v>45663</v>
      </c>
      <c r="Z166" t="s">
        <v>2050</v>
      </c>
      <c r="AB166" t="s">
        <v>2143</v>
      </c>
      <c r="AC166" t="s">
        <v>1818</v>
      </c>
      <c r="AP166" t="e">
        <v>#N/A</v>
      </c>
      <c r="AQ166">
        <v>4</v>
      </c>
    </row>
    <row r="167" spans="1:43" x14ac:dyDescent="0.35">
      <c r="A167" t="s">
        <v>1871</v>
      </c>
      <c r="B167" t="s">
        <v>1872</v>
      </c>
      <c r="C167" t="s">
        <v>1400</v>
      </c>
      <c r="D167" t="s">
        <v>1301</v>
      </c>
      <c r="E167" s="16">
        <v>45633</v>
      </c>
      <c r="F167">
        <v>4001727452</v>
      </c>
      <c r="G167" t="s">
        <v>1809</v>
      </c>
      <c r="H167" t="s">
        <v>2144</v>
      </c>
      <c r="I167" t="s">
        <v>1828</v>
      </c>
      <c r="J167">
        <v>2621898</v>
      </c>
      <c r="K167">
        <v>6257245</v>
      </c>
      <c r="M167">
        <v>1</v>
      </c>
      <c r="N167">
        <v>195.3</v>
      </c>
      <c r="O167">
        <v>195.3</v>
      </c>
      <c r="P167" t="s">
        <v>1811</v>
      </c>
      <c r="Q167" t="s">
        <v>1812</v>
      </c>
      <c r="R167" s="16">
        <v>45651</v>
      </c>
      <c r="S167">
        <v>203</v>
      </c>
      <c r="T167" t="s">
        <v>2024</v>
      </c>
      <c r="U167" s="16">
        <v>45627</v>
      </c>
      <c r="V167" s="16">
        <v>45627</v>
      </c>
      <c r="W167" s="16">
        <v>45717</v>
      </c>
      <c r="Y167" s="16">
        <v>45663</v>
      </c>
      <c r="Z167" t="s">
        <v>2050</v>
      </c>
      <c r="AB167" t="s">
        <v>2143</v>
      </c>
      <c r="AC167" t="s">
        <v>1818</v>
      </c>
      <c r="AP167" t="e">
        <v>#N/A</v>
      </c>
      <c r="AQ167">
        <v>4</v>
      </c>
    </row>
    <row r="168" spans="1:43" x14ac:dyDescent="0.35">
      <c r="A168" t="s">
        <v>1871</v>
      </c>
      <c r="B168" t="s">
        <v>1872</v>
      </c>
      <c r="C168" t="s">
        <v>1400</v>
      </c>
      <c r="D168" t="s">
        <v>1301</v>
      </c>
      <c r="E168" s="16">
        <v>45633</v>
      </c>
      <c r="F168">
        <v>4001727452</v>
      </c>
      <c r="G168" t="s">
        <v>1809</v>
      </c>
      <c r="H168" t="s">
        <v>2145</v>
      </c>
      <c r="I168" t="s">
        <v>1828</v>
      </c>
      <c r="J168">
        <v>2621898</v>
      </c>
      <c r="K168">
        <v>6257245</v>
      </c>
      <c r="M168">
        <v>1</v>
      </c>
      <c r="N168">
        <v>241.47</v>
      </c>
      <c r="O168">
        <v>241.47</v>
      </c>
      <c r="P168" t="s">
        <v>1811</v>
      </c>
      <c r="Q168" t="s">
        <v>1812</v>
      </c>
      <c r="R168" s="16">
        <v>45651</v>
      </c>
      <c r="S168">
        <v>203</v>
      </c>
      <c r="T168" t="s">
        <v>2024</v>
      </c>
      <c r="U168" s="16">
        <v>45627</v>
      </c>
      <c r="V168" s="16">
        <v>45627</v>
      </c>
      <c r="W168" s="16">
        <v>45717</v>
      </c>
      <c r="Y168" s="16">
        <v>45663</v>
      </c>
      <c r="Z168" t="s">
        <v>2050</v>
      </c>
      <c r="AB168" t="s">
        <v>2143</v>
      </c>
      <c r="AC168" t="s">
        <v>1818</v>
      </c>
      <c r="AP168" t="e">
        <v>#N/A</v>
      </c>
      <c r="AQ168">
        <v>4</v>
      </c>
    </row>
    <row r="169" spans="1:43" x14ac:dyDescent="0.35">
      <c r="A169" t="s">
        <v>1871</v>
      </c>
      <c r="B169" t="s">
        <v>1872</v>
      </c>
      <c r="C169" t="s">
        <v>1400</v>
      </c>
      <c r="D169" t="s">
        <v>1301</v>
      </c>
      <c r="E169" s="16">
        <v>45633</v>
      </c>
      <c r="F169">
        <v>4001727452</v>
      </c>
      <c r="G169" t="s">
        <v>1809</v>
      </c>
      <c r="H169" t="s">
        <v>2138</v>
      </c>
      <c r="I169" t="s">
        <v>1826</v>
      </c>
      <c r="J169">
        <v>2621898</v>
      </c>
      <c r="K169">
        <v>6257245</v>
      </c>
      <c r="M169">
        <v>4</v>
      </c>
      <c r="N169">
        <v>22.27</v>
      </c>
      <c r="O169">
        <v>89.08</v>
      </c>
      <c r="P169" t="s">
        <v>1811</v>
      </c>
      <c r="Q169" t="s">
        <v>1812</v>
      </c>
      <c r="R169" s="16">
        <v>45651</v>
      </c>
      <c r="S169">
        <v>203</v>
      </c>
      <c r="T169" t="s">
        <v>2024</v>
      </c>
      <c r="U169" s="16">
        <v>45627</v>
      </c>
      <c r="V169" s="16">
        <v>45627</v>
      </c>
      <c r="W169" s="16">
        <v>45717</v>
      </c>
      <c r="Y169" s="16">
        <v>45663</v>
      </c>
      <c r="Z169" t="s">
        <v>2050</v>
      </c>
      <c r="AB169" t="s">
        <v>2143</v>
      </c>
      <c r="AC169" t="s">
        <v>1818</v>
      </c>
      <c r="AP169" t="e">
        <v>#N/A</v>
      </c>
      <c r="AQ169">
        <v>4</v>
      </c>
    </row>
    <row r="170" spans="1:43" x14ac:dyDescent="0.35">
      <c r="A170" t="s">
        <v>1871</v>
      </c>
      <c r="B170" t="s">
        <v>1872</v>
      </c>
      <c r="C170" t="s">
        <v>1400</v>
      </c>
      <c r="D170" t="s">
        <v>1301</v>
      </c>
      <c r="E170" s="16">
        <v>45633</v>
      </c>
      <c r="F170">
        <v>4001727452</v>
      </c>
      <c r="G170" t="s">
        <v>1809</v>
      </c>
      <c r="H170" t="s">
        <v>2139</v>
      </c>
      <c r="I170" t="s">
        <v>1857</v>
      </c>
      <c r="J170">
        <v>2621898</v>
      </c>
      <c r="K170">
        <v>6257245</v>
      </c>
      <c r="M170">
        <v>2</v>
      </c>
      <c r="N170">
        <v>102.77</v>
      </c>
      <c r="O170">
        <v>205.54</v>
      </c>
      <c r="P170" t="s">
        <v>1811</v>
      </c>
      <c r="Q170" t="s">
        <v>1812</v>
      </c>
      <c r="R170" s="16">
        <v>45651</v>
      </c>
      <c r="S170">
        <v>203</v>
      </c>
      <c r="T170" t="s">
        <v>2024</v>
      </c>
      <c r="U170" s="16">
        <v>45627</v>
      </c>
      <c r="V170" s="16">
        <v>45627</v>
      </c>
      <c r="W170" s="16">
        <v>45717</v>
      </c>
      <c r="Y170" s="16">
        <v>45663</v>
      </c>
      <c r="Z170" t="s">
        <v>2050</v>
      </c>
      <c r="AB170" t="s">
        <v>2143</v>
      </c>
      <c r="AC170" t="s">
        <v>1818</v>
      </c>
      <c r="AP170" t="e">
        <v>#N/A</v>
      </c>
      <c r="AQ170">
        <v>4</v>
      </c>
    </row>
    <row r="171" spans="1:43" x14ac:dyDescent="0.35">
      <c r="A171" t="s">
        <v>1871</v>
      </c>
      <c r="B171" t="s">
        <v>1872</v>
      </c>
      <c r="C171" t="s">
        <v>1400</v>
      </c>
      <c r="D171" t="s">
        <v>1301</v>
      </c>
      <c r="E171" s="16">
        <v>45633</v>
      </c>
      <c r="F171">
        <v>4001727452</v>
      </c>
      <c r="G171" t="s">
        <v>1809</v>
      </c>
      <c r="H171" t="s">
        <v>2140</v>
      </c>
      <c r="I171" t="s">
        <v>1825</v>
      </c>
      <c r="J171">
        <v>2621898</v>
      </c>
      <c r="K171">
        <v>6257245</v>
      </c>
      <c r="M171">
        <v>4</v>
      </c>
      <c r="N171">
        <v>3.57</v>
      </c>
      <c r="O171">
        <v>14.28</v>
      </c>
      <c r="P171" t="s">
        <v>1811</v>
      </c>
      <c r="Q171" t="s">
        <v>1812</v>
      </c>
      <c r="R171" s="16">
        <v>45651</v>
      </c>
      <c r="S171">
        <v>203</v>
      </c>
      <c r="T171" t="s">
        <v>2024</v>
      </c>
      <c r="U171" s="16">
        <v>45627</v>
      </c>
      <c r="V171" s="16">
        <v>45627</v>
      </c>
      <c r="W171" s="16">
        <v>45717</v>
      </c>
      <c r="Y171" s="16">
        <v>45663</v>
      </c>
      <c r="Z171" t="s">
        <v>2050</v>
      </c>
      <c r="AB171" t="s">
        <v>2143</v>
      </c>
      <c r="AC171" t="s">
        <v>1818</v>
      </c>
      <c r="AP171" t="e">
        <v>#N/A</v>
      </c>
      <c r="AQ171">
        <v>4</v>
      </c>
    </row>
    <row r="172" spans="1:43" x14ac:dyDescent="0.35">
      <c r="A172" t="s">
        <v>1871</v>
      </c>
      <c r="B172" t="s">
        <v>1872</v>
      </c>
      <c r="C172" t="s">
        <v>1400</v>
      </c>
      <c r="D172" t="s">
        <v>1301</v>
      </c>
      <c r="E172" s="16">
        <v>45633</v>
      </c>
      <c r="F172">
        <v>4001727452</v>
      </c>
      <c r="G172" t="s">
        <v>1809</v>
      </c>
      <c r="H172" t="s">
        <v>2141</v>
      </c>
      <c r="I172" t="s">
        <v>2142</v>
      </c>
      <c r="J172">
        <v>2621898</v>
      </c>
      <c r="K172">
        <v>6257245</v>
      </c>
      <c r="M172">
        <v>1</v>
      </c>
      <c r="N172">
        <v>469.76</v>
      </c>
      <c r="O172">
        <v>469.76</v>
      </c>
      <c r="P172" t="s">
        <v>1811</v>
      </c>
      <c r="Q172" t="s">
        <v>1812</v>
      </c>
      <c r="R172" s="16">
        <v>45651</v>
      </c>
      <c r="S172">
        <v>203</v>
      </c>
      <c r="T172" t="s">
        <v>2024</v>
      </c>
      <c r="U172" s="16">
        <v>45627</v>
      </c>
      <c r="V172" s="16">
        <v>45627</v>
      </c>
      <c r="W172" s="16">
        <v>45717</v>
      </c>
      <c r="Y172" s="16">
        <v>45663</v>
      </c>
      <c r="Z172" t="s">
        <v>2050</v>
      </c>
      <c r="AB172" t="s">
        <v>2143</v>
      </c>
      <c r="AC172" t="s">
        <v>1818</v>
      </c>
      <c r="AP172" t="e">
        <v>#N/A</v>
      </c>
      <c r="AQ172">
        <v>4</v>
      </c>
    </row>
    <row r="173" spans="1:43" x14ac:dyDescent="0.35">
      <c r="A173" t="s">
        <v>1871</v>
      </c>
      <c r="B173" t="s">
        <v>1872</v>
      </c>
      <c r="C173" t="s">
        <v>1400</v>
      </c>
      <c r="D173" t="s">
        <v>1301</v>
      </c>
      <c r="E173" s="16">
        <v>45633</v>
      </c>
      <c r="F173">
        <v>4001727452</v>
      </c>
      <c r="G173" t="s">
        <v>1809</v>
      </c>
      <c r="H173" t="s">
        <v>1832</v>
      </c>
      <c r="I173" t="s">
        <v>1831</v>
      </c>
      <c r="J173">
        <v>2621898</v>
      </c>
      <c r="K173">
        <v>6257245</v>
      </c>
      <c r="M173">
        <v>4</v>
      </c>
      <c r="N173">
        <v>2.83</v>
      </c>
      <c r="O173">
        <v>11.32</v>
      </c>
      <c r="P173" t="s">
        <v>1811</v>
      </c>
      <c r="Q173" t="s">
        <v>1812</v>
      </c>
      <c r="R173" s="16">
        <v>45651</v>
      </c>
      <c r="S173">
        <v>203</v>
      </c>
      <c r="T173" t="s">
        <v>2024</v>
      </c>
      <c r="U173" s="16">
        <v>45627</v>
      </c>
      <c r="V173" s="16">
        <v>45627</v>
      </c>
      <c r="W173" s="16">
        <v>45717</v>
      </c>
      <c r="Y173" s="16">
        <v>45663</v>
      </c>
      <c r="Z173" t="s">
        <v>2050</v>
      </c>
      <c r="AB173" t="s">
        <v>2143</v>
      </c>
      <c r="AC173" t="s">
        <v>1818</v>
      </c>
      <c r="AP173" t="e">
        <v>#N/A</v>
      </c>
      <c r="AQ173">
        <v>4</v>
      </c>
    </row>
    <row r="174" spans="1:43" x14ac:dyDescent="0.35">
      <c r="A174" t="s">
        <v>2131</v>
      </c>
      <c r="B174" t="s">
        <v>2132</v>
      </c>
      <c r="C174" t="s">
        <v>1540</v>
      </c>
      <c r="D174" t="s">
        <v>1301</v>
      </c>
      <c r="E174" s="16">
        <v>45134</v>
      </c>
      <c r="F174">
        <v>4001096659</v>
      </c>
      <c r="G174" t="s">
        <v>1809</v>
      </c>
      <c r="H174" t="s">
        <v>2167</v>
      </c>
      <c r="I174" t="s">
        <v>1814</v>
      </c>
      <c r="J174">
        <v>2641037</v>
      </c>
      <c r="K174">
        <v>6271426</v>
      </c>
      <c r="M174">
        <v>11</v>
      </c>
      <c r="N174">
        <v>4.45</v>
      </c>
      <c r="O174">
        <v>48.95</v>
      </c>
      <c r="P174" t="s">
        <v>1811</v>
      </c>
      <c r="Q174" t="s">
        <v>1812</v>
      </c>
      <c r="R174" s="16">
        <v>45469</v>
      </c>
      <c r="S174">
        <v>227</v>
      </c>
      <c r="T174" t="s">
        <v>2024</v>
      </c>
      <c r="U174" s="16">
        <v>45627</v>
      </c>
      <c r="V174" s="16">
        <v>45627</v>
      </c>
      <c r="W174" s="16">
        <v>45719</v>
      </c>
      <c r="Y174" s="16">
        <v>45200</v>
      </c>
      <c r="Z174" t="s">
        <v>1817</v>
      </c>
      <c r="AB174" t="s">
        <v>2168</v>
      </c>
      <c r="AC174" t="s">
        <v>1818</v>
      </c>
      <c r="AP174" t="e">
        <v>#N/A</v>
      </c>
    </row>
    <row r="175" spans="1:43" x14ac:dyDescent="0.35">
      <c r="A175" t="s">
        <v>2131</v>
      </c>
      <c r="B175" t="s">
        <v>2132</v>
      </c>
      <c r="C175" t="s">
        <v>1540</v>
      </c>
      <c r="D175" t="s">
        <v>1301</v>
      </c>
      <c r="E175" s="16">
        <v>45134</v>
      </c>
      <c r="F175">
        <v>4001096659</v>
      </c>
      <c r="G175" t="s">
        <v>1809</v>
      </c>
      <c r="H175" t="s">
        <v>1832</v>
      </c>
      <c r="I175" t="s">
        <v>1831</v>
      </c>
      <c r="J175">
        <v>2641037</v>
      </c>
      <c r="K175">
        <v>6271426</v>
      </c>
      <c r="M175">
        <v>2</v>
      </c>
      <c r="N175">
        <v>2.78</v>
      </c>
      <c r="O175">
        <v>5.56</v>
      </c>
      <c r="P175" t="s">
        <v>1811</v>
      </c>
      <c r="Q175" t="s">
        <v>1812</v>
      </c>
      <c r="R175" s="16">
        <v>45469</v>
      </c>
      <c r="S175">
        <v>227</v>
      </c>
      <c r="T175" t="s">
        <v>2024</v>
      </c>
      <c r="U175" s="16">
        <v>45627</v>
      </c>
      <c r="V175" s="16">
        <v>45627</v>
      </c>
      <c r="W175" s="16">
        <v>45719</v>
      </c>
      <c r="Y175" s="16">
        <v>45200</v>
      </c>
      <c r="Z175" t="s">
        <v>1817</v>
      </c>
      <c r="AB175" t="s">
        <v>2168</v>
      </c>
      <c r="AC175" t="s">
        <v>1818</v>
      </c>
      <c r="AP175" t="e">
        <v>#N/A</v>
      </c>
    </row>
    <row r="176" spans="1:43" x14ac:dyDescent="0.35">
      <c r="A176" t="s">
        <v>2131</v>
      </c>
      <c r="B176" t="s">
        <v>2132</v>
      </c>
      <c r="C176" t="s">
        <v>1540</v>
      </c>
      <c r="D176" t="s">
        <v>1301</v>
      </c>
      <c r="E176" s="16">
        <v>45134</v>
      </c>
      <c r="F176">
        <v>4001096659</v>
      </c>
      <c r="G176" t="s">
        <v>1809</v>
      </c>
      <c r="H176" t="s">
        <v>2120</v>
      </c>
      <c r="I176" t="s">
        <v>2093</v>
      </c>
      <c r="J176">
        <v>2641037</v>
      </c>
      <c r="K176">
        <v>6271426</v>
      </c>
      <c r="M176">
        <v>1</v>
      </c>
      <c r="N176">
        <v>51.81</v>
      </c>
      <c r="O176">
        <v>51.81</v>
      </c>
      <c r="P176" t="s">
        <v>1811</v>
      </c>
      <c r="Q176" t="s">
        <v>1812</v>
      </c>
      <c r="R176" s="16">
        <v>45469</v>
      </c>
      <c r="S176">
        <v>227</v>
      </c>
      <c r="T176" t="s">
        <v>2024</v>
      </c>
      <c r="U176" s="16">
        <v>45627</v>
      </c>
      <c r="V176" s="16">
        <v>45627</v>
      </c>
      <c r="W176" s="16">
        <v>45719</v>
      </c>
      <c r="Y176" s="16">
        <v>45200</v>
      </c>
      <c r="Z176" t="s">
        <v>1817</v>
      </c>
      <c r="AB176" t="s">
        <v>2168</v>
      </c>
      <c r="AC176" t="s">
        <v>1818</v>
      </c>
      <c r="AP176" t="e">
        <v>#N/A</v>
      </c>
    </row>
    <row r="177" spans="1:42" x14ac:dyDescent="0.35">
      <c r="A177" t="s">
        <v>2131</v>
      </c>
      <c r="B177" t="s">
        <v>2132</v>
      </c>
      <c r="C177" t="s">
        <v>1540</v>
      </c>
      <c r="D177" t="s">
        <v>1301</v>
      </c>
      <c r="E177" s="16">
        <v>45134</v>
      </c>
      <c r="F177">
        <v>4001096659</v>
      </c>
      <c r="G177" t="s">
        <v>1809</v>
      </c>
      <c r="H177" t="s">
        <v>2094</v>
      </c>
      <c r="I177" t="s">
        <v>2095</v>
      </c>
      <c r="J177">
        <v>2641037</v>
      </c>
      <c r="K177">
        <v>6271426</v>
      </c>
      <c r="M177">
        <v>2</v>
      </c>
      <c r="N177">
        <v>19.440000000000001</v>
      </c>
      <c r="O177">
        <v>38.880000000000003</v>
      </c>
      <c r="P177" t="s">
        <v>1811</v>
      </c>
      <c r="Q177" t="s">
        <v>1812</v>
      </c>
      <c r="R177" s="16">
        <v>45469</v>
      </c>
      <c r="S177">
        <v>227</v>
      </c>
      <c r="T177" t="s">
        <v>2024</v>
      </c>
      <c r="U177" s="16">
        <v>45627</v>
      </c>
      <c r="V177" s="16">
        <v>45627</v>
      </c>
      <c r="W177" s="16">
        <v>45719</v>
      </c>
      <c r="Y177" s="16">
        <v>45200</v>
      </c>
      <c r="Z177" t="s">
        <v>1817</v>
      </c>
      <c r="AB177" t="s">
        <v>2168</v>
      </c>
      <c r="AC177" t="s">
        <v>1818</v>
      </c>
      <c r="AP177" t="e">
        <v>#N/A</v>
      </c>
    </row>
    <row r="178" spans="1:42" x14ac:dyDescent="0.35">
      <c r="A178" t="s">
        <v>2131</v>
      </c>
      <c r="B178" t="s">
        <v>2132</v>
      </c>
      <c r="C178" t="s">
        <v>1540</v>
      </c>
      <c r="D178" t="s">
        <v>1301</v>
      </c>
      <c r="E178" s="16">
        <v>45134</v>
      </c>
      <c r="F178">
        <v>4001096659</v>
      </c>
      <c r="G178" t="s">
        <v>1809</v>
      </c>
      <c r="H178" t="s">
        <v>2169</v>
      </c>
      <c r="I178" t="s">
        <v>1852</v>
      </c>
      <c r="J178">
        <v>2641037</v>
      </c>
      <c r="K178">
        <v>6271426</v>
      </c>
      <c r="M178">
        <v>1</v>
      </c>
      <c r="N178">
        <v>29.63</v>
      </c>
      <c r="O178">
        <v>29.63</v>
      </c>
      <c r="P178" t="s">
        <v>1811</v>
      </c>
      <c r="Q178" t="s">
        <v>1812</v>
      </c>
      <c r="R178" s="16">
        <v>45469</v>
      </c>
      <c r="S178">
        <v>227</v>
      </c>
      <c r="T178" t="s">
        <v>2024</v>
      </c>
      <c r="U178" s="16">
        <v>45627</v>
      </c>
      <c r="V178" s="16">
        <v>45627</v>
      </c>
      <c r="W178" s="16">
        <v>45719</v>
      </c>
      <c r="Y178" s="16">
        <v>45200</v>
      </c>
      <c r="Z178" t="s">
        <v>1817</v>
      </c>
      <c r="AB178" t="s">
        <v>2168</v>
      </c>
      <c r="AC178" t="s">
        <v>1818</v>
      </c>
      <c r="AP178" t="e">
        <v>#N/A</v>
      </c>
    </row>
    <row r="179" spans="1:42" x14ac:dyDescent="0.35">
      <c r="A179" t="s">
        <v>2131</v>
      </c>
      <c r="B179" t="s">
        <v>2132</v>
      </c>
      <c r="C179" t="s">
        <v>1540</v>
      </c>
      <c r="D179" t="s">
        <v>1301</v>
      </c>
      <c r="E179" s="16">
        <v>45134</v>
      </c>
      <c r="F179">
        <v>4001096659</v>
      </c>
      <c r="G179" t="s">
        <v>1809</v>
      </c>
      <c r="H179" t="s">
        <v>2170</v>
      </c>
      <c r="I179" t="s">
        <v>1828</v>
      </c>
      <c r="J179">
        <v>2641037</v>
      </c>
      <c r="K179">
        <v>6271426</v>
      </c>
      <c r="M179">
        <v>1</v>
      </c>
      <c r="N179">
        <v>414.13</v>
      </c>
      <c r="O179">
        <v>414.13</v>
      </c>
      <c r="P179" t="s">
        <v>1811</v>
      </c>
      <c r="Q179" t="s">
        <v>1812</v>
      </c>
      <c r="R179" s="16">
        <v>45469</v>
      </c>
      <c r="S179">
        <v>227</v>
      </c>
      <c r="T179" t="s">
        <v>2024</v>
      </c>
      <c r="U179" s="16">
        <v>45627</v>
      </c>
      <c r="V179" s="16">
        <v>45627</v>
      </c>
      <c r="W179" s="16">
        <v>45719</v>
      </c>
      <c r="Y179" s="16">
        <v>45200</v>
      </c>
      <c r="Z179" t="s">
        <v>1817</v>
      </c>
      <c r="AB179" t="s">
        <v>2168</v>
      </c>
      <c r="AC179" t="s">
        <v>1818</v>
      </c>
      <c r="AP179" t="e">
        <v>#N/A</v>
      </c>
    </row>
    <row r="180" spans="1:42" x14ac:dyDescent="0.35">
      <c r="A180" t="s">
        <v>2131</v>
      </c>
      <c r="B180" t="s">
        <v>2132</v>
      </c>
      <c r="C180" t="s">
        <v>1540</v>
      </c>
      <c r="D180" t="s">
        <v>1301</v>
      </c>
      <c r="E180" s="16">
        <v>45134</v>
      </c>
      <c r="F180">
        <v>4001096659</v>
      </c>
      <c r="G180" t="s">
        <v>1809</v>
      </c>
      <c r="H180" t="s">
        <v>2171</v>
      </c>
      <c r="I180" t="s">
        <v>1828</v>
      </c>
      <c r="J180">
        <v>2641037</v>
      </c>
      <c r="K180">
        <v>6271426</v>
      </c>
      <c r="M180">
        <v>1</v>
      </c>
      <c r="N180">
        <v>56.61</v>
      </c>
      <c r="O180">
        <v>56.61</v>
      </c>
      <c r="P180" t="s">
        <v>1811</v>
      </c>
      <c r="Q180" t="s">
        <v>1812</v>
      </c>
      <c r="R180" s="16">
        <v>45469</v>
      </c>
      <c r="S180">
        <v>227</v>
      </c>
      <c r="T180" t="s">
        <v>2024</v>
      </c>
      <c r="U180" s="16">
        <v>45627</v>
      </c>
      <c r="V180" s="16">
        <v>45627</v>
      </c>
      <c r="W180" s="16">
        <v>45719</v>
      </c>
      <c r="Y180" s="16">
        <v>45200</v>
      </c>
      <c r="Z180" t="s">
        <v>1817</v>
      </c>
      <c r="AB180" t="s">
        <v>2168</v>
      </c>
      <c r="AC180" t="s">
        <v>1818</v>
      </c>
      <c r="AP180" t="e">
        <v>#N/A</v>
      </c>
    </row>
    <row r="181" spans="1:42" x14ac:dyDescent="0.35">
      <c r="A181" t="s">
        <v>2131</v>
      </c>
      <c r="B181" t="s">
        <v>2132</v>
      </c>
      <c r="C181" t="s">
        <v>1540</v>
      </c>
      <c r="D181" t="s">
        <v>1301</v>
      </c>
      <c r="E181" s="16">
        <v>45134</v>
      </c>
      <c r="F181">
        <v>4001096659</v>
      </c>
      <c r="G181" t="s">
        <v>1809</v>
      </c>
      <c r="H181" t="s">
        <v>2172</v>
      </c>
      <c r="I181" t="s">
        <v>1949</v>
      </c>
      <c r="J181">
        <v>2641037</v>
      </c>
      <c r="K181">
        <v>6271426</v>
      </c>
      <c r="M181">
        <v>2</v>
      </c>
      <c r="N181">
        <v>75.97</v>
      </c>
      <c r="O181">
        <v>151.94</v>
      </c>
      <c r="P181" t="s">
        <v>1811</v>
      </c>
      <c r="Q181" t="s">
        <v>1812</v>
      </c>
      <c r="R181" s="16">
        <v>45469</v>
      </c>
      <c r="S181">
        <v>227</v>
      </c>
      <c r="T181" t="s">
        <v>2024</v>
      </c>
      <c r="U181" s="16">
        <v>45627</v>
      </c>
      <c r="V181" s="16">
        <v>45627</v>
      </c>
      <c r="W181" s="16">
        <v>45719</v>
      </c>
      <c r="Y181" s="16">
        <v>45200</v>
      </c>
      <c r="Z181" t="s">
        <v>1817</v>
      </c>
      <c r="AB181" t="s">
        <v>2168</v>
      </c>
      <c r="AC181" t="s">
        <v>1818</v>
      </c>
      <c r="AP181" t="e">
        <v>#N/A</v>
      </c>
    </row>
    <row r="182" spans="1:42" x14ac:dyDescent="0.35">
      <c r="A182" t="s">
        <v>2131</v>
      </c>
      <c r="B182" t="s">
        <v>2132</v>
      </c>
      <c r="C182" t="s">
        <v>1540</v>
      </c>
      <c r="D182" t="s">
        <v>1301</v>
      </c>
      <c r="E182" s="16">
        <v>45134</v>
      </c>
      <c r="F182">
        <v>4001096659</v>
      </c>
      <c r="G182" t="s">
        <v>1809</v>
      </c>
      <c r="H182" t="s">
        <v>2173</v>
      </c>
      <c r="I182" t="s">
        <v>1862</v>
      </c>
      <c r="J182">
        <v>2641037</v>
      </c>
      <c r="K182">
        <v>6271426</v>
      </c>
      <c r="M182">
        <v>1</v>
      </c>
      <c r="N182">
        <v>467.11</v>
      </c>
      <c r="O182">
        <v>467.11</v>
      </c>
      <c r="P182" t="s">
        <v>1811</v>
      </c>
      <c r="Q182" t="s">
        <v>1812</v>
      </c>
      <c r="R182" s="16">
        <v>45469</v>
      </c>
      <c r="S182">
        <v>227</v>
      </c>
      <c r="T182" t="s">
        <v>2024</v>
      </c>
      <c r="U182" s="16">
        <v>45627</v>
      </c>
      <c r="V182" s="16">
        <v>45627</v>
      </c>
      <c r="W182" s="16">
        <v>45719</v>
      </c>
      <c r="Y182" s="16">
        <v>45200</v>
      </c>
      <c r="Z182" t="s">
        <v>1817</v>
      </c>
      <c r="AB182" t="s">
        <v>2168</v>
      </c>
      <c r="AC182" t="s">
        <v>1818</v>
      </c>
      <c r="AP182" t="e">
        <v>#N/A</v>
      </c>
    </row>
    <row r="183" spans="1:42" x14ac:dyDescent="0.35">
      <c r="A183" t="s">
        <v>2131</v>
      </c>
      <c r="B183" t="s">
        <v>2132</v>
      </c>
      <c r="C183" t="s">
        <v>1540</v>
      </c>
      <c r="D183" t="s">
        <v>1301</v>
      </c>
      <c r="E183" s="16">
        <v>45134</v>
      </c>
      <c r="F183">
        <v>4001096659</v>
      </c>
      <c r="G183" t="s">
        <v>1809</v>
      </c>
      <c r="H183" t="s">
        <v>2098</v>
      </c>
      <c r="I183" t="s">
        <v>1825</v>
      </c>
      <c r="J183">
        <v>2641037</v>
      </c>
      <c r="K183">
        <v>6271426</v>
      </c>
      <c r="M183">
        <v>2</v>
      </c>
      <c r="N183">
        <v>0.96</v>
      </c>
      <c r="O183">
        <v>1.92</v>
      </c>
      <c r="P183" t="s">
        <v>1811</v>
      </c>
      <c r="Q183" t="s">
        <v>1812</v>
      </c>
      <c r="R183" s="16">
        <v>45469</v>
      </c>
      <c r="S183">
        <v>227</v>
      </c>
      <c r="T183" t="s">
        <v>2024</v>
      </c>
      <c r="U183" s="16">
        <v>45627</v>
      </c>
      <c r="V183" s="16">
        <v>45627</v>
      </c>
      <c r="W183" s="16">
        <v>45719</v>
      </c>
      <c r="Y183" s="16">
        <v>45200</v>
      </c>
      <c r="Z183" t="s">
        <v>1817</v>
      </c>
      <c r="AB183" t="s">
        <v>2168</v>
      </c>
      <c r="AC183" t="s">
        <v>1818</v>
      </c>
      <c r="AP183" t="e">
        <v>#N/A</v>
      </c>
    </row>
    <row r="184" spans="1:42" x14ac:dyDescent="0.35">
      <c r="A184" t="s">
        <v>2131</v>
      </c>
      <c r="B184" t="s">
        <v>2132</v>
      </c>
      <c r="C184" t="s">
        <v>1540</v>
      </c>
      <c r="D184" t="s">
        <v>1301</v>
      </c>
      <c r="E184" s="16">
        <v>45134</v>
      </c>
      <c r="F184">
        <v>4001096659</v>
      </c>
      <c r="G184" t="s">
        <v>1809</v>
      </c>
      <c r="H184" t="s">
        <v>2174</v>
      </c>
      <c r="I184" t="s">
        <v>2175</v>
      </c>
      <c r="J184">
        <v>2641037</v>
      </c>
      <c r="K184">
        <v>6271426</v>
      </c>
      <c r="M184">
        <v>1</v>
      </c>
      <c r="N184">
        <v>8.81</v>
      </c>
      <c r="O184">
        <v>8.81</v>
      </c>
      <c r="P184" t="s">
        <v>1811</v>
      </c>
      <c r="Q184" t="s">
        <v>1812</v>
      </c>
      <c r="R184" s="16">
        <v>45469</v>
      </c>
      <c r="S184">
        <v>227</v>
      </c>
      <c r="T184" t="s">
        <v>2024</v>
      </c>
      <c r="U184" s="16">
        <v>45627</v>
      </c>
      <c r="V184" s="16">
        <v>45627</v>
      </c>
      <c r="W184" s="16">
        <v>45719</v>
      </c>
      <c r="Y184" s="16">
        <v>45200</v>
      </c>
      <c r="Z184" t="s">
        <v>1817</v>
      </c>
      <c r="AB184" t="s">
        <v>2168</v>
      </c>
      <c r="AC184" t="s">
        <v>1818</v>
      </c>
      <c r="AP184" t="e">
        <v>#N/A</v>
      </c>
    </row>
    <row r="185" spans="1:42" x14ac:dyDescent="0.35">
      <c r="A185" t="s">
        <v>2131</v>
      </c>
      <c r="B185" t="s">
        <v>2132</v>
      </c>
      <c r="C185" t="s">
        <v>1540</v>
      </c>
      <c r="D185" t="s">
        <v>1301</v>
      </c>
      <c r="E185" s="16">
        <v>45633</v>
      </c>
      <c r="F185">
        <v>4001727485</v>
      </c>
      <c r="G185" t="s">
        <v>1809</v>
      </c>
      <c r="H185" t="s">
        <v>2176</v>
      </c>
      <c r="I185" t="s">
        <v>1822</v>
      </c>
      <c r="J185">
        <v>2641037</v>
      </c>
      <c r="K185">
        <v>6271426</v>
      </c>
      <c r="M185">
        <v>1</v>
      </c>
      <c r="N185">
        <v>2.62</v>
      </c>
      <c r="O185">
        <v>2.62</v>
      </c>
      <c r="P185" t="s">
        <v>1811</v>
      </c>
      <c r="Q185" t="s">
        <v>1812</v>
      </c>
      <c r="R185" s="16">
        <v>45637</v>
      </c>
      <c r="S185">
        <v>217</v>
      </c>
      <c r="T185" t="s">
        <v>2024</v>
      </c>
      <c r="U185" s="16">
        <v>45627</v>
      </c>
      <c r="V185" s="16">
        <v>45627</v>
      </c>
      <c r="W185" s="16">
        <v>45719</v>
      </c>
      <c r="Y185" s="16">
        <v>45663</v>
      </c>
      <c r="Z185" t="s">
        <v>1979</v>
      </c>
      <c r="AB185" t="s">
        <v>2168</v>
      </c>
      <c r="AC185" t="s">
        <v>1818</v>
      </c>
      <c r="AP185" t="e">
        <v>#N/A</v>
      </c>
    </row>
    <row r="186" spans="1:42" x14ac:dyDescent="0.35">
      <c r="A186" t="s">
        <v>2131</v>
      </c>
      <c r="B186" t="s">
        <v>2132</v>
      </c>
      <c r="C186" t="s">
        <v>1540</v>
      </c>
      <c r="D186" t="s">
        <v>1301</v>
      </c>
      <c r="E186" s="16">
        <v>45633</v>
      </c>
      <c r="F186">
        <v>4001727485</v>
      </c>
      <c r="G186" t="s">
        <v>1809</v>
      </c>
      <c r="H186" t="s">
        <v>2177</v>
      </c>
      <c r="I186" t="s">
        <v>1825</v>
      </c>
      <c r="J186">
        <v>2641037</v>
      </c>
      <c r="K186">
        <v>6271426</v>
      </c>
      <c r="M186">
        <v>1</v>
      </c>
      <c r="N186">
        <v>0.79</v>
      </c>
      <c r="O186">
        <v>0.79</v>
      </c>
      <c r="P186" t="s">
        <v>1811</v>
      </c>
      <c r="Q186" t="s">
        <v>1812</v>
      </c>
      <c r="R186" s="16">
        <v>45637</v>
      </c>
      <c r="S186">
        <v>217</v>
      </c>
      <c r="T186" t="s">
        <v>2024</v>
      </c>
      <c r="U186" s="16">
        <v>45627</v>
      </c>
      <c r="V186" s="16">
        <v>45627</v>
      </c>
      <c r="W186" s="16">
        <v>45719</v>
      </c>
      <c r="Y186" s="16">
        <v>45663</v>
      </c>
      <c r="Z186" t="s">
        <v>1979</v>
      </c>
      <c r="AB186" t="s">
        <v>2168</v>
      </c>
      <c r="AC186" t="s">
        <v>1818</v>
      </c>
      <c r="AP186" t="e">
        <v>#N/A</v>
      </c>
    </row>
    <row r="187" spans="1:42" x14ac:dyDescent="0.35">
      <c r="A187" t="s">
        <v>2131</v>
      </c>
      <c r="B187" t="s">
        <v>2132</v>
      </c>
      <c r="C187" t="s">
        <v>1540</v>
      </c>
      <c r="D187" t="s">
        <v>1301</v>
      </c>
      <c r="E187" s="16">
        <v>45633</v>
      </c>
      <c r="F187">
        <v>4001727485</v>
      </c>
      <c r="G187" t="s">
        <v>1809</v>
      </c>
      <c r="H187" t="s">
        <v>2178</v>
      </c>
      <c r="I187" t="s">
        <v>1828</v>
      </c>
      <c r="J187">
        <v>2641037</v>
      </c>
      <c r="K187">
        <v>6271426</v>
      </c>
      <c r="M187">
        <v>1</v>
      </c>
      <c r="N187">
        <v>568.86</v>
      </c>
      <c r="O187">
        <v>568.86</v>
      </c>
      <c r="P187" t="s">
        <v>1811</v>
      </c>
      <c r="Q187" t="s">
        <v>1812</v>
      </c>
      <c r="R187" s="16">
        <v>45637</v>
      </c>
      <c r="S187">
        <v>217</v>
      </c>
      <c r="T187" t="s">
        <v>2024</v>
      </c>
      <c r="U187" s="16">
        <v>45627</v>
      </c>
      <c r="V187" s="16">
        <v>45627</v>
      </c>
      <c r="W187" s="16">
        <v>45719</v>
      </c>
      <c r="Y187" s="16">
        <v>45663</v>
      </c>
      <c r="Z187" t="s">
        <v>1979</v>
      </c>
      <c r="AB187" t="s">
        <v>2168</v>
      </c>
      <c r="AC187" t="s">
        <v>1818</v>
      </c>
      <c r="AP187" t="e">
        <v>#N/A</v>
      </c>
    </row>
    <row r="188" spans="1:42" x14ac:dyDescent="0.35">
      <c r="A188" t="s">
        <v>2131</v>
      </c>
      <c r="B188" t="s">
        <v>2132</v>
      </c>
      <c r="C188" t="s">
        <v>1540</v>
      </c>
      <c r="D188" t="s">
        <v>1301</v>
      </c>
      <c r="E188" s="16">
        <v>45633</v>
      </c>
      <c r="F188">
        <v>4001727485</v>
      </c>
      <c r="G188" t="s">
        <v>1809</v>
      </c>
      <c r="H188" t="s">
        <v>2179</v>
      </c>
      <c r="I188" t="s">
        <v>2093</v>
      </c>
      <c r="J188">
        <v>2641037</v>
      </c>
      <c r="K188">
        <v>6271426</v>
      </c>
      <c r="M188">
        <v>1</v>
      </c>
      <c r="N188">
        <v>84.07</v>
      </c>
      <c r="O188">
        <v>84.07</v>
      </c>
      <c r="P188" t="s">
        <v>1811</v>
      </c>
      <c r="Q188" t="s">
        <v>1812</v>
      </c>
      <c r="R188" s="16">
        <v>45637</v>
      </c>
      <c r="S188">
        <v>217</v>
      </c>
      <c r="T188" t="s">
        <v>2024</v>
      </c>
      <c r="U188" s="16">
        <v>45627</v>
      </c>
      <c r="V188" s="16">
        <v>45627</v>
      </c>
      <c r="W188" s="16">
        <v>45719</v>
      </c>
      <c r="Y188" s="16">
        <v>45663</v>
      </c>
      <c r="Z188" t="s">
        <v>1979</v>
      </c>
      <c r="AB188" t="s">
        <v>2168</v>
      </c>
      <c r="AC188" t="s">
        <v>1818</v>
      </c>
      <c r="AP188" t="e">
        <v>#N/A</v>
      </c>
    </row>
    <row r="189" spans="1:42" x14ac:dyDescent="0.35">
      <c r="A189" t="s">
        <v>2131</v>
      </c>
      <c r="B189" t="s">
        <v>2132</v>
      </c>
      <c r="C189" t="s">
        <v>1540</v>
      </c>
      <c r="D189" t="s">
        <v>1301</v>
      </c>
      <c r="E189" s="16">
        <v>45633</v>
      </c>
      <c r="F189">
        <v>4001727485</v>
      </c>
      <c r="G189" t="s">
        <v>1809</v>
      </c>
      <c r="H189" t="s">
        <v>2010</v>
      </c>
      <c r="I189" t="s">
        <v>1810</v>
      </c>
      <c r="J189">
        <v>2641037</v>
      </c>
      <c r="K189">
        <v>6271426</v>
      </c>
      <c r="M189">
        <v>2</v>
      </c>
      <c r="N189">
        <v>0.51</v>
      </c>
      <c r="O189">
        <v>1.02</v>
      </c>
      <c r="P189" t="s">
        <v>1811</v>
      </c>
      <c r="Q189" t="s">
        <v>1812</v>
      </c>
      <c r="R189" s="16">
        <v>45637</v>
      </c>
      <c r="S189">
        <v>217</v>
      </c>
      <c r="T189" t="s">
        <v>2024</v>
      </c>
      <c r="U189" s="16">
        <v>45627</v>
      </c>
      <c r="V189" s="16">
        <v>45627</v>
      </c>
      <c r="W189" s="16">
        <v>45719</v>
      </c>
      <c r="Y189" s="16">
        <v>45663</v>
      </c>
      <c r="Z189" t="s">
        <v>1979</v>
      </c>
      <c r="AB189" t="s">
        <v>2168</v>
      </c>
      <c r="AC189" t="s">
        <v>1818</v>
      </c>
      <c r="AP189" t="e">
        <v>#N/A</v>
      </c>
    </row>
    <row r="190" spans="1:42" x14ac:dyDescent="0.35">
      <c r="A190" t="s">
        <v>2131</v>
      </c>
      <c r="B190" t="s">
        <v>2132</v>
      </c>
      <c r="C190" t="s">
        <v>1540</v>
      </c>
      <c r="D190" t="s">
        <v>1301</v>
      </c>
      <c r="E190" s="16">
        <v>45633</v>
      </c>
      <c r="F190">
        <v>4001727485</v>
      </c>
      <c r="G190" t="s">
        <v>1809</v>
      </c>
      <c r="H190" t="s">
        <v>2180</v>
      </c>
      <c r="I190" t="s">
        <v>1822</v>
      </c>
      <c r="J190">
        <v>2641037</v>
      </c>
      <c r="K190">
        <v>6271426</v>
      </c>
      <c r="M190">
        <v>4</v>
      </c>
      <c r="N190">
        <v>1.1499999999999999</v>
      </c>
      <c r="O190">
        <v>4.5999999999999996</v>
      </c>
      <c r="P190" t="s">
        <v>1811</v>
      </c>
      <c r="Q190" t="s">
        <v>1812</v>
      </c>
      <c r="R190" s="16">
        <v>45637</v>
      </c>
      <c r="S190">
        <v>217</v>
      </c>
      <c r="T190" t="s">
        <v>2024</v>
      </c>
      <c r="U190" s="16">
        <v>45627</v>
      </c>
      <c r="V190" s="16">
        <v>45627</v>
      </c>
      <c r="W190" s="16">
        <v>45719</v>
      </c>
      <c r="Y190" s="16">
        <v>45663</v>
      </c>
      <c r="Z190" t="s">
        <v>1979</v>
      </c>
      <c r="AB190" t="s">
        <v>2168</v>
      </c>
      <c r="AC190" t="s">
        <v>1818</v>
      </c>
      <c r="AP190" t="e">
        <v>#N/A</v>
      </c>
    </row>
    <row r="191" spans="1:42" x14ac:dyDescent="0.35">
      <c r="A191" t="s">
        <v>2131</v>
      </c>
      <c r="B191" t="s">
        <v>2132</v>
      </c>
      <c r="C191" t="s">
        <v>1540</v>
      </c>
      <c r="D191" t="s">
        <v>1301</v>
      </c>
      <c r="E191" s="16">
        <v>45633</v>
      </c>
      <c r="F191">
        <v>4001727485</v>
      </c>
      <c r="G191" t="s">
        <v>1809</v>
      </c>
      <c r="H191" t="s">
        <v>2096</v>
      </c>
      <c r="I191" t="s">
        <v>1826</v>
      </c>
      <c r="J191">
        <v>2641037</v>
      </c>
      <c r="K191">
        <v>6271426</v>
      </c>
      <c r="M191">
        <v>2</v>
      </c>
      <c r="N191">
        <v>3.08</v>
      </c>
      <c r="O191">
        <v>6.16</v>
      </c>
      <c r="P191" t="s">
        <v>1811</v>
      </c>
      <c r="Q191" t="s">
        <v>1812</v>
      </c>
      <c r="R191" s="16">
        <v>45637</v>
      </c>
      <c r="S191">
        <v>217</v>
      </c>
      <c r="T191" t="s">
        <v>2024</v>
      </c>
      <c r="U191" s="16">
        <v>45627</v>
      </c>
      <c r="V191" s="16">
        <v>45627</v>
      </c>
      <c r="W191" s="16">
        <v>45719</v>
      </c>
      <c r="Y191" s="16">
        <v>45663</v>
      </c>
      <c r="Z191" t="s">
        <v>1979</v>
      </c>
      <c r="AB191" t="s">
        <v>2168</v>
      </c>
      <c r="AC191" t="s">
        <v>1818</v>
      </c>
      <c r="AP191" t="e">
        <v>#N/A</v>
      </c>
    </row>
    <row r="192" spans="1:42" x14ac:dyDescent="0.35">
      <c r="A192" t="s">
        <v>2131</v>
      </c>
      <c r="B192" t="s">
        <v>2132</v>
      </c>
      <c r="C192" t="s">
        <v>1540</v>
      </c>
      <c r="D192" t="s">
        <v>1301</v>
      </c>
      <c r="E192" s="16">
        <v>45633</v>
      </c>
      <c r="F192">
        <v>4001727485</v>
      </c>
      <c r="G192" t="s">
        <v>1809</v>
      </c>
      <c r="H192" t="s">
        <v>1821</v>
      </c>
      <c r="I192" t="s">
        <v>1822</v>
      </c>
      <c r="J192">
        <v>2641037</v>
      </c>
      <c r="K192">
        <v>6271426</v>
      </c>
      <c r="M192">
        <v>8</v>
      </c>
      <c r="N192">
        <v>1.05</v>
      </c>
      <c r="O192">
        <v>8.4</v>
      </c>
      <c r="P192" t="s">
        <v>1811</v>
      </c>
      <c r="Q192" t="s">
        <v>1812</v>
      </c>
      <c r="R192" s="16">
        <v>45637</v>
      </c>
      <c r="S192">
        <v>217</v>
      </c>
      <c r="T192" t="s">
        <v>2024</v>
      </c>
      <c r="U192" s="16">
        <v>45627</v>
      </c>
      <c r="V192" s="16">
        <v>45627</v>
      </c>
      <c r="W192" s="16">
        <v>45719</v>
      </c>
      <c r="Y192" s="16">
        <v>45663</v>
      </c>
      <c r="Z192" t="s">
        <v>1979</v>
      </c>
      <c r="AB192" t="s">
        <v>2168</v>
      </c>
      <c r="AC192" t="s">
        <v>1818</v>
      </c>
      <c r="AP192" t="e">
        <v>#N/A</v>
      </c>
    </row>
    <row r="193" spans="1:42" x14ac:dyDescent="0.35">
      <c r="A193" t="s">
        <v>2131</v>
      </c>
      <c r="B193" t="s">
        <v>2132</v>
      </c>
      <c r="C193" t="s">
        <v>1540</v>
      </c>
      <c r="D193" t="s">
        <v>1301</v>
      </c>
      <c r="E193" s="16">
        <v>45633</v>
      </c>
      <c r="F193">
        <v>4001727485</v>
      </c>
      <c r="G193" t="s">
        <v>1809</v>
      </c>
      <c r="H193" t="s">
        <v>2056</v>
      </c>
      <c r="I193" t="s">
        <v>1825</v>
      </c>
      <c r="J193">
        <v>2641037</v>
      </c>
      <c r="K193">
        <v>6271426</v>
      </c>
      <c r="M193">
        <v>8</v>
      </c>
      <c r="N193">
        <v>2.0699999999999998</v>
      </c>
      <c r="O193">
        <v>16.559999999999999</v>
      </c>
      <c r="P193" t="s">
        <v>1811</v>
      </c>
      <c r="Q193" t="s">
        <v>1812</v>
      </c>
      <c r="R193" s="16">
        <v>45637</v>
      </c>
      <c r="S193">
        <v>217</v>
      </c>
      <c r="T193" t="s">
        <v>2024</v>
      </c>
      <c r="U193" s="16">
        <v>45627</v>
      </c>
      <c r="V193" s="16">
        <v>45627</v>
      </c>
      <c r="W193" s="16">
        <v>45719</v>
      </c>
      <c r="Y193" s="16">
        <v>45663</v>
      </c>
      <c r="Z193" t="s">
        <v>1979</v>
      </c>
      <c r="AB193" t="s">
        <v>2168</v>
      </c>
      <c r="AC193" t="s">
        <v>1818</v>
      </c>
      <c r="AP193" t="e">
        <v>#N/A</v>
      </c>
    </row>
    <row r="194" spans="1:42" x14ac:dyDescent="0.35">
      <c r="A194" t="s">
        <v>2131</v>
      </c>
      <c r="B194" t="s">
        <v>2132</v>
      </c>
      <c r="C194" t="s">
        <v>1540</v>
      </c>
      <c r="D194" t="s">
        <v>1301</v>
      </c>
      <c r="E194" s="16">
        <v>45633</v>
      </c>
      <c r="F194">
        <v>4001727485</v>
      </c>
      <c r="G194" t="s">
        <v>1809</v>
      </c>
      <c r="H194" t="s">
        <v>2094</v>
      </c>
      <c r="I194" t="s">
        <v>2095</v>
      </c>
      <c r="J194">
        <v>2641037</v>
      </c>
      <c r="K194">
        <v>6271426</v>
      </c>
      <c r="M194">
        <v>4</v>
      </c>
      <c r="N194">
        <v>19.84</v>
      </c>
      <c r="O194">
        <v>79.36</v>
      </c>
      <c r="P194" t="s">
        <v>1811</v>
      </c>
      <c r="Q194" t="s">
        <v>1812</v>
      </c>
      <c r="R194" s="16">
        <v>45637</v>
      </c>
      <c r="S194">
        <v>217</v>
      </c>
      <c r="T194" t="s">
        <v>2024</v>
      </c>
      <c r="U194" s="16">
        <v>45627</v>
      </c>
      <c r="V194" s="16">
        <v>45627</v>
      </c>
      <c r="W194" s="16">
        <v>45719</v>
      </c>
      <c r="Y194" s="16">
        <v>45663</v>
      </c>
      <c r="Z194" t="s">
        <v>1979</v>
      </c>
      <c r="AB194" t="s">
        <v>2168</v>
      </c>
      <c r="AC194" t="s">
        <v>1818</v>
      </c>
      <c r="AP194" t="e">
        <v>#N/A</v>
      </c>
    </row>
    <row r="195" spans="1:42" x14ac:dyDescent="0.35">
      <c r="A195" t="s">
        <v>2131</v>
      </c>
      <c r="B195" t="s">
        <v>2132</v>
      </c>
      <c r="C195" t="s">
        <v>1540</v>
      </c>
      <c r="D195" t="s">
        <v>1301</v>
      </c>
      <c r="E195" s="16">
        <v>45633</v>
      </c>
      <c r="F195">
        <v>4001727485</v>
      </c>
      <c r="G195" t="s">
        <v>1809</v>
      </c>
      <c r="H195" t="s">
        <v>2181</v>
      </c>
      <c r="I195" t="s">
        <v>1852</v>
      </c>
      <c r="J195">
        <v>2641037</v>
      </c>
      <c r="K195">
        <v>6271426</v>
      </c>
      <c r="M195">
        <v>1</v>
      </c>
      <c r="N195">
        <v>12.07</v>
      </c>
      <c r="O195">
        <v>12.07</v>
      </c>
      <c r="P195" t="s">
        <v>1811</v>
      </c>
      <c r="Q195" t="s">
        <v>1812</v>
      </c>
      <c r="R195" s="16">
        <v>45637</v>
      </c>
      <c r="S195">
        <v>217</v>
      </c>
      <c r="T195" t="s">
        <v>2024</v>
      </c>
      <c r="U195" s="16">
        <v>45627</v>
      </c>
      <c r="V195" s="16">
        <v>45627</v>
      </c>
      <c r="W195" s="16">
        <v>45719</v>
      </c>
      <c r="Y195" s="16">
        <v>45663</v>
      </c>
      <c r="Z195" t="s">
        <v>1979</v>
      </c>
      <c r="AB195" t="s">
        <v>2168</v>
      </c>
      <c r="AC195" t="s">
        <v>1818</v>
      </c>
      <c r="AP195" t="e">
        <v>#N/A</v>
      </c>
    </row>
    <row r="196" spans="1:42" x14ac:dyDescent="0.35">
      <c r="A196" t="s">
        <v>2131</v>
      </c>
      <c r="B196" t="s">
        <v>2132</v>
      </c>
      <c r="C196" t="s">
        <v>1540</v>
      </c>
      <c r="D196" t="s">
        <v>1301</v>
      </c>
      <c r="E196" s="16">
        <v>45633</v>
      </c>
      <c r="F196">
        <v>4001727485</v>
      </c>
      <c r="G196" t="s">
        <v>1809</v>
      </c>
      <c r="H196" t="s">
        <v>2182</v>
      </c>
      <c r="I196" t="s">
        <v>1852</v>
      </c>
      <c r="J196">
        <v>2641037</v>
      </c>
      <c r="K196">
        <v>6271426</v>
      </c>
      <c r="M196">
        <v>1</v>
      </c>
      <c r="N196">
        <v>11.15</v>
      </c>
      <c r="O196">
        <v>11.15</v>
      </c>
      <c r="P196" t="s">
        <v>1811</v>
      </c>
      <c r="Q196" t="s">
        <v>1812</v>
      </c>
      <c r="R196" s="16">
        <v>45637</v>
      </c>
      <c r="S196">
        <v>217</v>
      </c>
      <c r="T196" t="s">
        <v>2024</v>
      </c>
      <c r="U196" s="16">
        <v>45627</v>
      </c>
      <c r="V196" s="16">
        <v>45627</v>
      </c>
      <c r="W196" s="16">
        <v>45719</v>
      </c>
      <c r="Y196" s="16">
        <v>45663</v>
      </c>
      <c r="Z196" t="s">
        <v>1979</v>
      </c>
      <c r="AB196" t="s">
        <v>2168</v>
      </c>
      <c r="AC196" t="s">
        <v>1818</v>
      </c>
      <c r="AP196" t="e">
        <v>#N/A</v>
      </c>
    </row>
    <row r="197" spans="1:42" x14ac:dyDescent="0.35">
      <c r="A197" t="s">
        <v>2131</v>
      </c>
      <c r="B197" t="s">
        <v>2132</v>
      </c>
      <c r="C197" t="s">
        <v>1540</v>
      </c>
      <c r="D197" t="s">
        <v>1301</v>
      </c>
      <c r="E197" s="16">
        <v>45633</v>
      </c>
      <c r="F197">
        <v>4001727485</v>
      </c>
      <c r="G197" t="s">
        <v>1809</v>
      </c>
      <c r="H197" t="s">
        <v>2183</v>
      </c>
      <c r="I197" t="s">
        <v>1852</v>
      </c>
      <c r="J197">
        <v>2641037</v>
      </c>
      <c r="K197">
        <v>6271426</v>
      </c>
      <c r="M197">
        <v>1</v>
      </c>
      <c r="N197">
        <v>25.5</v>
      </c>
      <c r="O197">
        <v>25.5</v>
      </c>
      <c r="P197" t="s">
        <v>1811</v>
      </c>
      <c r="Q197" t="s">
        <v>1812</v>
      </c>
      <c r="R197" s="16">
        <v>45637</v>
      </c>
      <c r="S197">
        <v>217</v>
      </c>
      <c r="T197" t="s">
        <v>2024</v>
      </c>
      <c r="U197" s="16">
        <v>45627</v>
      </c>
      <c r="V197" s="16">
        <v>45627</v>
      </c>
      <c r="W197" s="16">
        <v>45719</v>
      </c>
      <c r="Y197" s="16">
        <v>45663</v>
      </c>
      <c r="Z197" t="s">
        <v>1979</v>
      </c>
      <c r="AB197" t="s">
        <v>2168</v>
      </c>
      <c r="AC197" t="s">
        <v>1818</v>
      </c>
      <c r="AP197" t="e">
        <v>#N/A</v>
      </c>
    </row>
    <row r="198" spans="1:42" x14ac:dyDescent="0.35">
      <c r="A198" t="s">
        <v>2131</v>
      </c>
      <c r="B198" t="s">
        <v>2132</v>
      </c>
      <c r="C198" t="s">
        <v>1540</v>
      </c>
      <c r="D198" t="s">
        <v>1301</v>
      </c>
      <c r="E198" s="16">
        <v>45633</v>
      </c>
      <c r="F198">
        <v>4001727485</v>
      </c>
      <c r="G198" t="s">
        <v>1809</v>
      </c>
      <c r="H198" t="s">
        <v>2167</v>
      </c>
      <c r="I198" t="s">
        <v>1814</v>
      </c>
      <c r="J198">
        <v>2641037</v>
      </c>
      <c r="K198">
        <v>6271426</v>
      </c>
      <c r="M198">
        <v>28</v>
      </c>
      <c r="N198">
        <v>4.54</v>
      </c>
      <c r="O198">
        <v>127.12</v>
      </c>
      <c r="P198" t="s">
        <v>1811</v>
      </c>
      <c r="Q198" t="s">
        <v>1812</v>
      </c>
      <c r="R198" s="16">
        <v>45637</v>
      </c>
      <c r="S198">
        <v>217</v>
      </c>
      <c r="T198" t="s">
        <v>2024</v>
      </c>
      <c r="U198" s="16">
        <v>45627</v>
      </c>
      <c r="V198" s="16">
        <v>45627</v>
      </c>
      <c r="W198" s="16">
        <v>45719</v>
      </c>
      <c r="Y198" s="16">
        <v>45663</v>
      </c>
      <c r="Z198" t="s">
        <v>1979</v>
      </c>
      <c r="AB198" t="s">
        <v>2168</v>
      </c>
      <c r="AC198" t="s">
        <v>1818</v>
      </c>
      <c r="AP198" t="e">
        <v>#N/A</v>
      </c>
    </row>
    <row r="199" spans="1:42" x14ac:dyDescent="0.35">
      <c r="A199" t="s">
        <v>2131</v>
      </c>
      <c r="B199" t="s">
        <v>2132</v>
      </c>
      <c r="C199" t="s">
        <v>1540</v>
      </c>
      <c r="D199" t="s">
        <v>1301</v>
      </c>
      <c r="E199" s="16">
        <v>45633</v>
      </c>
      <c r="F199">
        <v>4001727485</v>
      </c>
      <c r="G199" t="s">
        <v>1809</v>
      </c>
      <c r="H199" t="s">
        <v>1843</v>
      </c>
      <c r="I199" t="s">
        <v>1823</v>
      </c>
      <c r="J199">
        <v>2641037</v>
      </c>
      <c r="K199">
        <v>6271426</v>
      </c>
      <c r="M199">
        <v>2</v>
      </c>
      <c r="N199">
        <v>1.41</v>
      </c>
      <c r="O199">
        <v>2.82</v>
      </c>
      <c r="P199" t="s">
        <v>1811</v>
      </c>
      <c r="Q199" t="s">
        <v>1812</v>
      </c>
      <c r="R199" s="16">
        <v>45637</v>
      </c>
      <c r="S199">
        <v>217</v>
      </c>
      <c r="T199" t="s">
        <v>2024</v>
      </c>
      <c r="U199" s="16">
        <v>45627</v>
      </c>
      <c r="V199" s="16">
        <v>45627</v>
      </c>
      <c r="W199" s="16">
        <v>45719</v>
      </c>
      <c r="Y199" s="16">
        <v>45663</v>
      </c>
      <c r="Z199" t="s">
        <v>1979</v>
      </c>
      <c r="AB199" t="s">
        <v>2168</v>
      </c>
      <c r="AC199" t="s">
        <v>1818</v>
      </c>
      <c r="AP199" t="e">
        <v>#N/A</v>
      </c>
    </row>
    <row r="200" spans="1:42" x14ac:dyDescent="0.35">
      <c r="A200" t="s">
        <v>2131</v>
      </c>
      <c r="B200" t="s">
        <v>2132</v>
      </c>
      <c r="C200" t="s">
        <v>1540</v>
      </c>
      <c r="D200" t="s">
        <v>1301</v>
      </c>
      <c r="E200" s="16">
        <v>45633</v>
      </c>
      <c r="F200">
        <v>4001727485</v>
      </c>
      <c r="G200" t="s">
        <v>1809</v>
      </c>
      <c r="H200" t="s">
        <v>2184</v>
      </c>
      <c r="I200" t="s">
        <v>1895</v>
      </c>
      <c r="J200">
        <v>2641037</v>
      </c>
      <c r="K200">
        <v>6271426</v>
      </c>
      <c r="M200">
        <v>1</v>
      </c>
      <c r="N200">
        <v>12.58</v>
      </c>
      <c r="O200">
        <v>12.58</v>
      </c>
      <c r="P200" t="s">
        <v>1811</v>
      </c>
      <c r="Q200" t="s">
        <v>1812</v>
      </c>
      <c r="R200" s="16">
        <v>45637</v>
      </c>
      <c r="S200">
        <v>217</v>
      </c>
      <c r="T200" t="s">
        <v>2024</v>
      </c>
      <c r="U200" s="16">
        <v>45627</v>
      </c>
      <c r="V200" s="16">
        <v>45627</v>
      </c>
      <c r="W200" s="16">
        <v>45719</v>
      </c>
      <c r="Y200" s="16">
        <v>45663</v>
      </c>
      <c r="Z200" t="s">
        <v>1979</v>
      </c>
      <c r="AB200" t="s">
        <v>2168</v>
      </c>
      <c r="AC200" t="s">
        <v>1818</v>
      </c>
      <c r="AP200" t="e">
        <v>#N/A</v>
      </c>
    </row>
    <row r="201" spans="1:42" x14ac:dyDescent="0.35">
      <c r="A201" t="s">
        <v>2062</v>
      </c>
      <c r="B201" t="s">
        <v>2063</v>
      </c>
      <c r="C201" t="s">
        <v>1401</v>
      </c>
      <c r="D201" t="s">
        <v>1301</v>
      </c>
      <c r="E201" s="16">
        <v>45723</v>
      </c>
      <c r="F201">
        <v>4001841596</v>
      </c>
      <c r="G201" t="s">
        <v>1927</v>
      </c>
      <c r="H201" t="s">
        <v>2255</v>
      </c>
      <c r="I201" t="s">
        <v>2092</v>
      </c>
      <c r="J201">
        <v>2656505</v>
      </c>
      <c r="K201">
        <v>6283097</v>
      </c>
      <c r="M201">
        <v>1</v>
      </c>
      <c r="N201">
        <v>3359.24</v>
      </c>
      <c r="O201">
        <v>3359.24</v>
      </c>
      <c r="P201" t="s">
        <v>1811</v>
      </c>
      <c r="Q201" t="s">
        <v>1812</v>
      </c>
      <c r="R201" s="16">
        <v>45730</v>
      </c>
      <c r="S201">
        <v>124</v>
      </c>
      <c r="T201" t="s">
        <v>5234</v>
      </c>
      <c r="U201" s="16">
        <v>45719</v>
      </c>
      <c r="V201" s="16">
        <v>45719</v>
      </c>
      <c r="Y201" s="16">
        <v>45738</v>
      </c>
      <c r="AA201" t="s">
        <v>3166</v>
      </c>
      <c r="AB201" t="s">
        <v>154</v>
      </c>
    </row>
    <row r="202" spans="1:42" x14ac:dyDescent="0.35">
      <c r="A202" t="s">
        <v>2062</v>
      </c>
      <c r="B202" t="s">
        <v>2063</v>
      </c>
      <c r="C202" t="s">
        <v>1401</v>
      </c>
      <c r="D202" t="s">
        <v>1301</v>
      </c>
      <c r="E202" s="16">
        <v>45723</v>
      </c>
      <c r="F202">
        <v>4001841596</v>
      </c>
      <c r="G202" t="s">
        <v>1927</v>
      </c>
      <c r="H202" t="s">
        <v>2110</v>
      </c>
      <c r="I202" t="s">
        <v>1835</v>
      </c>
      <c r="J202">
        <v>2656505</v>
      </c>
      <c r="K202">
        <v>6283097</v>
      </c>
      <c r="M202">
        <v>8</v>
      </c>
      <c r="N202">
        <v>20.83</v>
      </c>
      <c r="O202">
        <v>166.64</v>
      </c>
      <c r="P202" t="s">
        <v>1811</v>
      </c>
      <c r="Q202" t="s">
        <v>1812</v>
      </c>
      <c r="R202" s="16">
        <v>45730</v>
      </c>
      <c r="S202">
        <v>124</v>
      </c>
      <c r="T202" t="s">
        <v>5234</v>
      </c>
      <c r="U202" s="16">
        <v>45719</v>
      </c>
      <c r="V202" s="16">
        <v>45719</v>
      </c>
      <c r="Y202" s="16">
        <v>45738</v>
      </c>
      <c r="AA202" t="s">
        <v>3166</v>
      </c>
      <c r="AB202" t="s">
        <v>154</v>
      </c>
    </row>
    <row r="203" spans="1:42" x14ac:dyDescent="0.35">
      <c r="A203" t="s">
        <v>2062</v>
      </c>
      <c r="B203" t="s">
        <v>2063</v>
      </c>
      <c r="C203" t="s">
        <v>1401</v>
      </c>
      <c r="D203" t="s">
        <v>1301</v>
      </c>
      <c r="E203" s="16">
        <v>45723</v>
      </c>
      <c r="F203">
        <v>4001841596</v>
      </c>
      <c r="G203" t="s">
        <v>1927</v>
      </c>
      <c r="H203" t="s">
        <v>2115</v>
      </c>
      <c r="I203" t="s">
        <v>1835</v>
      </c>
      <c r="J203">
        <v>2656505</v>
      </c>
      <c r="K203">
        <v>6283097</v>
      </c>
      <c r="M203">
        <v>1</v>
      </c>
      <c r="N203">
        <v>2.65</v>
      </c>
      <c r="O203">
        <v>2.65</v>
      </c>
      <c r="P203" t="s">
        <v>1811</v>
      </c>
      <c r="Q203" t="s">
        <v>1812</v>
      </c>
      <c r="R203" s="16">
        <v>45730</v>
      </c>
      <c r="S203">
        <v>124</v>
      </c>
      <c r="T203" t="s">
        <v>5234</v>
      </c>
      <c r="U203" s="16">
        <v>45719</v>
      </c>
      <c r="V203" s="16">
        <v>45719</v>
      </c>
      <c r="Y203" s="16">
        <v>45738</v>
      </c>
      <c r="AA203" t="s">
        <v>3166</v>
      </c>
      <c r="AB203" t="s">
        <v>154</v>
      </c>
    </row>
    <row r="204" spans="1:42" x14ac:dyDescent="0.35">
      <c r="A204" t="s">
        <v>1698</v>
      </c>
      <c r="B204" t="s">
        <v>1808</v>
      </c>
      <c r="D204" t="s">
        <v>18</v>
      </c>
      <c r="E204" s="16">
        <v>45699</v>
      </c>
      <c r="F204">
        <v>4001810516</v>
      </c>
      <c r="G204" t="s">
        <v>1927</v>
      </c>
      <c r="H204" t="s">
        <v>2185</v>
      </c>
      <c r="I204" t="s">
        <v>2186</v>
      </c>
      <c r="J204">
        <v>2657845</v>
      </c>
      <c r="K204">
        <v>6284005</v>
      </c>
      <c r="M204">
        <v>1</v>
      </c>
      <c r="N204">
        <v>1189.68</v>
      </c>
      <c r="O204">
        <v>1189.68</v>
      </c>
      <c r="P204" t="s">
        <v>1811</v>
      </c>
      <c r="Q204" t="s">
        <v>1812</v>
      </c>
      <c r="R204" s="16">
        <v>45717</v>
      </c>
      <c r="S204">
        <v>123</v>
      </c>
      <c r="T204" t="s">
        <v>5234</v>
      </c>
      <c r="U204" s="16">
        <v>45731</v>
      </c>
      <c r="V204" s="16">
        <v>45731</v>
      </c>
      <c r="Y204" s="16">
        <v>45733</v>
      </c>
      <c r="AB204" t="s">
        <v>611</v>
      </c>
      <c r="AP204" t="s">
        <v>2072</v>
      </c>
    </row>
    <row r="205" spans="1:42" x14ac:dyDescent="0.35">
      <c r="A205" t="s">
        <v>1698</v>
      </c>
      <c r="B205" t="s">
        <v>1808</v>
      </c>
      <c r="D205" t="s">
        <v>18</v>
      </c>
      <c r="E205" s="16">
        <v>45699</v>
      </c>
      <c r="F205">
        <v>4001810516</v>
      </c>
      <c r="G205" t="s">
        <v>1927</v>
      </c>
      <c r="H205" t="s">
        <v>2187</v>
      </c>
      <c r="I205" t="s">
        <v>2188</v>
      </c>
      <c r="J205">
        <v>2657845</v>
      </c>
      <c r="K205">
        <v>6284005</v>
      </c>
      <c r="M205">
        <v>1</v>
      </c>
      <c r="N205">
        <v>2.21</v>
      </c>
      <c r="O205">
        <v>2.21</v>
      </c>
      <c r="P205" t="s">
        <v>1811</v>
      </c>
      <c r="Q205" t="s">
        <v>1812</v>
      </c>
      <c r="R205" s="16">
        <v>45717</v>
      </c>
      <c r="S205">
        <v>123</v>
      </c>
      <c r="T205" t="s">
        <v>5234</v>
      </c>
      <c r="U205" s="16">
        <v>45731</v>
      </c>
      <c r="V205" s="16">
        <v>45731</v>
      </c>
      <c r="Y205" s="16">
        <v>45733</v>
      </c>
      <c r="AB205" t="s">
        <v>611</v>
      </c>
      <c r="AP205" t="s">
        <v>2072</v>
      </c>
    </row>
    <row r="206" spans="1:42" x14ac:dyDescent="0.35">
      <c r="A206" t="s">
        <v>1698</v>
      </c>
      <c r="B206" t="s">
        <v>1808</v>
      </c>
      <c r="D206" t="s">
        <v>18</v>
      </c>
      <c r="E206" s="16">
        <v>45699</v>
      </c>
      <c r="F206">
        <v>4001810516</v>
      </c>
      <c r="G206" t="s">
        <v>1927</v>
      </c>
      <c r="H206" t="s">
        <v>2189</v>
      </c>
      <c r="I206" t="s">
        <v>1822</v>
      </c>
      <c r="J206">
        <v>2657845</v>
      </c>
      <c r="K206">
        <v>6284005</v>
      </c>
      <c r="M206">
        <v>1</v>
      </c>
      <c r="N206">
        <v>0.37</v>
      </c>
      <c r="O206">
        <v>0.37</v>
      </c>
      <c r="P206" t="s">
        <v>1811</v>
      </c>
      <c r="Q206" t="s">
        <v>1812</v>
      </c>
      <c r="R206" s="16">
        <v>45717</v>
      </c>
      <c r="S206">
        <v>123</v>
      </c>
      <c r="T206" t="s">
        <v>5234</v>
      </c>
      <c r="U206" s="16">
        <v>45731</v>
      </c>
      <c r="V206" s="16">
        <v>45731</v>
      </c>
      <c r="Y206" s="16">
        <v>45733</v>
      </c>
      <c r="AB206" t="s">
        <v>611</v>
      </c>
      <c r="AP206" t="s">
        <v>2072</v>
      </c>
    </row>
    <row r="207" spans="1:42" x14ac:dyDescent="0.35">
      <c r="A207" t="s">
        <v>1698</v>
      </c>
      <c r="B207" t="s">
        <v>1808</v>
      </c>
      <c r="D207" t="s">
        <v>18</v>
      </c>
      <c r="E207" s="16">
        <v>45699</v>
      </c>
      <c r="F207">
        <v>4001810516</v>
      </c>
      <c r="G207" t="s">
        <v>1927</v>
      </c>
      <c r="H207" t="s">
        <v>2190</v>
      </c>
      <c r="I207" t="s">
        <v>2188</v>
      </c>
      <c r="J207">
        <v>2657845</v>
      </c>
      <c r="K207">
        <v>6284005</v>
      </c>
      <c r="M207">
        <v>1</v>
      </c>
      <c r="N207">
        <v>3.03</v>
      </c>
      <c r="O207">
        <v>3.03</v>
      </c>
      <c r="P207" t="s">
        <v>1811</v>
      </c>
      <c r="Q207" t="s">
        <v>1812</v>
      </c>
      <c r="R207" s="16">
        <v>45717</v>
      </c>
      <c r="S207">
        <v>123</v>
      </c>
      <c r="T207" t="s">
        <v>5234</v>
      </c>
      <c r="U207" s="16">
        <v>45731</v>
      </c>
      <c r="V207" s="16">
        <v>45731</v>
      </c>
      <c r="Y207" s="16">
        <v>45733</v>
      </c>
      <c r="AB207" t="s">
        <v>611</v>
      </c>
      <c r="AP207" t="s">
        <v>2072</v>
      </c>
    </row>
    <row r="208" spans="1:42" x14ac:dyDescent="0.35">
      <c r="A208" t="s">
        <v>1698</v>
      </c>
      <c r="B208" t="s">
        <v>1808</v>
      </c>
      <c r="D208" t="s">
        <v>18</v>
      </c>
      <c r="E208" s="16">
        <v>45699</v>
      </c>
      <c r="F208">
        <v>4001810516</v>
      </c>
      <c r="G208" t="s">
        <v>1927</v>
      </c>
      <c r="H208" t="s">
        <v>2191</v>
      </c>
      <c r="I208" t="s">
        <v>2192</v>
      </c>
      <c r="J208">
        <v>2657845</v>
      </c>
      <c r="K208">
        <v>6284005</v>
      </c>
      <c r="M208">
        <v>1</v>
      </c>
      <c r="N208">
        <v>8.3800000000000008</v>
      </c>
      <c r="O208">
        <v>8.3800000000000008</v>
      </c>
      <c r="P208" t="s">
        <v>1811</v>
      </c>
      <c r="Q208" t="s">
        <v>1812</v>
      </c>
      <c r="R208" s="16">
        <v>45717</v>
      </c>
      <c r="S208">
        <v>123</v>
      </c>
      <c r="T208" t="s">
        <v>5234</v>
      </c>
      <c r="U208" s="16">
        <v>45731</v>
      </c>
      <c r="V208" s="16">
        <v>45731</v>
      </c>
      <c r="Y208" s="16">
        <v>45733</v>
      </c>
      <c r="AB208" t="s">
        <v>611</v>
      </c>
      <c r="AP208" t="s">
        <v>2072</v>
      </c>
    </row>
    <row r="209" spans="1:42" x14ac:dyDescent="0.35">
      <c r="A209" t="s">
        <v>1698</v>
      </c>
      <c r="B209" t="s">
        <v>1808</v>
      </c>
      <c r="D209" t="s">
        <v>18</v>
      </c>
      <c r="E209" s="16">
        <v>45699</v>
      </c>
      <c r="F209">
        <v>4001810516</v>
      </c>
      <c r="G209" t="s">
        <v>1927</v>
      </c>
      <c r="H209" t="s">
        <v>2193</v>
      </c>
      <c r="I209" t="s">
        <v>1822</v>
      </c>
      <c r="J209">
        <v>2657845</v>
      </c>
      <c r="K209">
        <v>6284005</v>
      </c>
      <c r="M209">
        <v>1</v>
      </c>
      <c r="N209">
        <v>0.65</v>
      </c>
      <c r="O209">
        <v>0.65</v>
      </c>
      <c r="P209" t="s">
        <v>1811</v>
      </c>
      <c r="Q209" t="s">
        <v>1812</v>
      </c>
      <c r="R209" s="16">
        <v>45717</v>
      </c>
      <c r="S209">
        <v>123</v>
      </c>
      <c r="T209" t="s">
        <v>5234</v>
      </c>
      <c r="U209" s="16">
        <v>45731</v>
      </c>
      <c r="V209" s="16">
        <v>45731</v>
      </c>
      <c r="Y209" s="16">
        <v>45733</v>
      </c>
      <c r="AB209" t="s">
        <v>611</v>
      </c>
      <c r="AP209" t="s">
        <v>2072</v>
      </c>
    </row>
    <row r="210" spans="1:42" x14ac:dyDescent="0.35">
      <c r="A210" t="s">
        <v>1698</v>
      </c>
      <c r="B210" t="s">
        <v>1808</v>
      </c>
      <c r="D210" t="s">
        <v>18</v>
      </c>
      <c r="E210" s="16">
        <v>45699</v>
      </c>
      <c r="F210">
        <v>4001810516</v>
      </c>
      <c r="G210" t="s">
        <v>1927</v>
      </c>
      <c r="H210" t="s">
        <v>2194</v>
      </c>
      <c r="I210" t="s">
        <v>1822</v>
      </c>
      <c r="J210">
        <v>2657845</v>
      </c>
      <c r="K210">
        <v>6284005</v>
      </c>
      <c r="M210">
        <v>1</v>
      </c>
      <c r="N210">
        <v>0.47</v>
      </c>
      <c r="O210">
        <v>0.47</v>
      </c>
      <c r="P210" t="s">
        <v>1811</v>
      </c>
      <c r="Q210" t="s">
        <v>1812</v>
      </c>
      <c r="R210" s="16">
        <v>45717</v>
      </c>
      <c r="S210">
        <v>123</v>
      </c>
      <c r="T210" t="s">
        <v>5234</v>
      </c>
      <c r="U210" s="16">
        <v>45731</v>
      </c>
      <c r="V210" s="16">
        <v>45731</v>
      </c>
      <c r="Y210" s="16">
        <v>45733</v>
      </c>
      <c r="AB210" t="s">
        <v>611</v>
      </c>
      <c r="AP210" t="s">
        <v>2072</v>
      </c>
    </row>
    <row r="211" spans="1:42" x14ac:dyDescent="0.35">
      <c r="A211" t="s">
        <v>1698</v>
      </c>
      <c r="B211" t="s">
        <v>1808</v>
      </c>
      <c r="D211" t="s">
        <v>18</v>
      </c>
      <c r="E211" s="16">
        <v>45699</v>
      </c>
      <c r="F211">
        <v>4001810516</v>
      </c>
      <c r="G211" t="s">
        <v>1927</v>
      </c>
      <c r="H211" t="s">
        <v>2193</v>
      </c>
      <c r="I211" t="s">
        <v>1822</v>
      </c>
      <c r="J211">
        <v>2657845</v>
      </c>
      <c r="K211">
        <v>6284005</v>
      </c>
      <c r="M211">
        <v>1</v>
      </c>
      <c r="N211">
        <v>0.65</v>
      </c>
      <c r="O211">
        <v>0.65</v>
      </c>
      <c r="P211" t="s">
        <v>1811</v>
      </c>
      <c r="Q211" t="s">
        <v>1812</v>
      </c>
      <c r="R211" s="16">
        <v>45717</v>
      </c>
      <c r="S211">
        <v>123</v>
      </c>
      <c r="T211" t="s">
        <v>5234</v>
      </c>
      <c r="U211" s="16">
        <v>45731</v>
      </c>
      <c r="V211" s="16">
        <v>45731</v>
      </c>
      <c r="Y211" s="16">
        <v>45733</v>
      </c>
      <c r="AB211" t="s">
        <v>611</v>
      </c>
      <c r="AP211" t="s">
        <v>2072</v>
      </c>
    </row>
    <row r="212" spans="1:42" x14ac:dyDescent="0.35">
      <c r="A212" t="s">
        <v>1698</v>
      </c>
      <c r="B212" t="s">
        <v>1808</v>
      </c>
      <c r="D212" t="s">
        <v>18</v>
      </c>
      <c r="E212" s="16">
        <v>45699</v>
      </c>
      <c r="F212">
        <v>4001810516</v>
      </c>
      <c r="G212" t="s">
        <v>1927</v>
      </c>
      <c r="H212" t="s">
        <v>2195</v>
      </c>
      <c r="I212" t="s">
        <v>2175</v>
      </c>
      <c r="J212">
        <v>2657845</v>
      </c>
      <c r="K212">
        <v>6284005</v>
      </c>
      <c r="M212">
        <v>6</v>
      </c>
      <c r="N212">
        <v>19.62</v>
      </c>
      <c r="O212">
        <v>117.72</v>
      </c>
      <c r="P212" t="s">
        <v>1811</v>
      </c>
      <c r="Q212" t="s">
        <v>1812</v>
      </c>
      <c r="R212" s="16">
        <v>45717</v>
      </c>
      <c r="S212">
        <v>123</v>
      </c>
      <c r="T212" t="s">
        <v>5234</v>
      </c>
      <c r="U212" s="16">
        <v>45731</v>
      </c>
      <c r="V212" s="16">
        <v>45731</v>
      </c>
      <c r="Y212" s="16">
        <v>45733</v>
      </c>
      <c r="AB212" t="s">
        <v>611</v>
      </c>
      <c r="AP212" t="s">
        <v>2072</v>
      </c>
    </row>
    <row r="213" spans="1:42" x14ac:dyDescent="0.35">
      <c r="A213" t="s">
        <v>1698</v>
      </c>
      <c r="B213" t="s">
        <v>1808</v>
      </c>
      <c r="D213" t="s">
        <v>18</v>
      </c>
      <c r="E213" s="16">
        <v>45699</v>
      </c>
      <c r="F213">
        <v>4001810516</v>
      </c>
      <c r="G213" t="s">
        <v>1927</v>
      </c>
      <c r="H213" t="s">
        <v>2196</v>
      </c>
      <c r="I213" t="s">
        <v>2009</v>
      </c>
      <c r="J213">
        <v>2657845</v>
      </c>
      <c r="K213">
        <v>6284005</v>
      </c>
      <c r="M213">
        <v>30</v>
      </c>
      <c r="N213">
        <v>4.25</v>
      </c>
      <c r="O213">
        <v>127.5</v>
      </c>
      <c r="P213" t="s">
        <v>1811</v>
      </c>
      <c r="Q213" t="s">
        <v>1812</v>
      </c>
      <c r="R213" s="16">
        <v>45717</v>
      </c>
      <c r="S213">
        <v>123</v>
      </c>
      <c r="T213" t="s">
        <v>5234</v>
      </c>
      <c r="U213" s="16">
        <v>45731</v>
      </c>
      <c r="V213" s="16">
        <v>45731</v>
      </c>
      <c r="Y213" s="16">
        <v>45733</v>
      </c>
      <c r="AB213" t="s">
        <v>611</v>
      </c>
      <c r="AP213" t="s">
        <v>2072</v>
      </c>
    </row>
    <row r="214" spans="1:42" x14ac:dyDescent="0.35">
      <c r="A214" t="s">
        <v>1698</v>
      </c>
      <c r="B214" t="s">
        <v>1808</v>
      </c>
      <c r="D214" t="s">
        <v>18</v>
      </c>
      <c r="E214" s="16">
        <v>45699</v>
      </c>
      <c r="F214">
        <v>4001810516</v>
      </c>
      <c r="G214" t="s">
        <v>1927</v>
      </c>
      <c r="H214" t="s">
        <v>2197</v>
      </c>
      <c r="I214" t="s">
        <v>2009</v>
      </c>
      <c r="J214">
        <v>2657845</v>
      </c>
      <c r="K214">
        <v>6284005</v>
      </c>
      <c r="M214">
        <v>30</v>
      </c>
      <c r="N214">
        <v>1.65</v>
      </c>
      <c r="O214">
        <v>49.5</v>
      </c>
      <c r="P214" t="s">
        <v>1811</v>
      </c>
      <c r="Q214" t="s">
        <v>1812</v>
      </c>
      <c r="R214" s="16">
        <v>45717</v>
      </c>
      <c r="S214">
        <v>123</v>
      </c>
      <c r="T214" t="s">
        <v>5234</v>
      </c>
      <c r="U214" s="16">
        <v>45731</v>
      </c>
      <c r="V214" s="16">
        <v>45731</v>
      </c>
      <c r="Y214" s="16">
        <v>45733</v>
      </c>
      <c r="AB214" t="s">
        <v>611</v>
      </c>
      <c r="AP214" t="s">
        <v>2072</v>
      </c>
    </row>
    <row r="215" spans="1:42" x14ac:dyDescent="0.35">
      <c r="A215" t="s">
        <v>1698</v>
      </c>
      <c r="B215" t="s">
        <v>1808</v>
      </c>
      <c r="D215" t="s">
        <v>18</v>
      </c>
      <c r="E215" s="16">
        <v>45699</v>
      </c>
      <c r="F215">
        <v>4001810516</v>
      </c>
      <c r="G215" t="s">
        <v>1927</v>
      </c>
      <c r="H215" t="s">
        <v>2198</v>
      </c>
      <c r="I215" t="s">
        <v>2199</v>
      </c>
      <c r="J215">
        <v>2657845</v>
      </c>
      <c r="K215">
        <v>6284005</v>
      </c>
      <c r="M215">
        <v>2</v>
      </c>
      <c r="N215">
        <v>217.83</v>
      </c>
      <c r="O215">
        <v>435.66</v>
      </c>
      <c r="P215" t="s">
        <v>1811</v>
      </c>
      <c r="Q215" t="s">
        <v>1812</v>
      </c>
      <c r="R215" s="16">
        <v>45717</v>
      </c>
      <c r="S215">
        <v>123</v>
      </c>
      <c r="T215" t="s">
        <v>5234</v>
      </c>
      <c r="U215" s="16">
        <v>45731</v>
      </c>
      <c r="V215" s="16">
        <v>45731</v>
      </c>
      <c r="Y215" s="16">
        <v>45733</v>
      </c>
      <c r="AB215" t="s">
        <v>611</v>
      </c>
      <c r="AP215" t="s">
        <v>2072</v>
      </c>
    </row>
    <row r="216" spans="1:42" x14ac:dyDescent="0.35">
      <c r="A216" t="s">
        <v>1539</v>
      </c>
      <c r="D216" t="s">
        <v>2021</v>
      </c>
      <c r="E216" s="16">
        <v>45776</v>
      </c>
      <c r="F216">
        <v>4001910347</v>
      </c>
      <c r="G216" t="s">
        <v>1927</v>
      </c>
      <c r="H216" t="s">
        <v>2022</v>
      </c>
      <c r="I216" t="s">
        <v>2023</v>
      </c>
      <c r="J216">
        <v>2663952</v>
      </c>
      <c r="K216">
        <v>6288253</v>
      </c>
      <c r="M216">
        <v>1</v>
      </c>
      <c r="N216">
        <v>1605.06</v>
      </c>
      <c r="O216">
        <v>1605.06</v>
      </c>
      <c r="P216" t="s">
        <v>1811</v>
      </c>
      <c r="Q216" t="s">
        <v>1812</v>
      </c>
      <c r="R216" s="16">
        <v>45780</v>
      </c>
      <c r="S216">
        <v>43</v>
      </c>
      <c r="T216" t="s">
        <v>1930</v>
      </c>
      <c r="U216" s="16">
        <v>45446</v>
      </c>
      <c r="V216" s="16">
        <v>45811</v>
      </c>
      <c r="Y216" s="16">
        <v>45811</v>
      </c>
      <c r="AB216" t="s">
        <v>1676</v>
      </c>
    </row>
    <row r="217" spans="1:42" x14ac:dyDescent="0.35">
      <c r="A217" t="s">
        <v>1539</v>
      </c>
      <c r="D217" t="s">
        <v>2021</v>
      </c>
      <c r="E217" s="16">
        <v>45776</v>
      </c>
      <c r="F217">
        <v>4001910347</v>
      </c>
      <c r="G217" t="s">
        <v>1927</v>
      </c>
      <c r="H217" t="s">
        <v>3169</v>
      </c>
      <c r="I217" t="s">
        <v>1820</v>
      </c>
      <c r="J217">
        <v>2663952</v>
      </c>
      <c r="K217">
        <v>6288253</v>
      </c>
      <c r="M217">
        <v>16</v>
      </c>
      <c r="N217">
        <v>11.32</v>
      </c>
      <c r="O217">
        <v>181.12</v>
      </c>
      <c r="P217" t="s">
        <v>1811</v>
      </c>
      <c r="Q217" t="s">
        <v>1812</v>
      </c>
      <c r="R217" s="16">
        <v>45780</v>
      </c>
      <c r="S217">
        <v>43</v>
      </c>
      <c r="T217" t="s">
        <v>1930</v>
      </c>
      <c r="U217" s="16">
        <v>45446</v>
      </c>
      <c r="V217" s="16">
        <v>45811</v>
      </c>
      <c r="Y217" s="16">
        <v>45811</v>
      </c>
      <c r="AB217" t="s">
        <v>1676</v>
      </c>
    </row>
    <row r="218" spans="1:42" x14ac:dyDescent="0.35">
      <c r="A218" t="s">
        <v>2201</v>
      </c>
      <c r="B218" t="s">
        <v>2202</v>
      </c>
      <c r="C218" t="s">
        <v>107</v>
      </c>
      <c r="D218" t="s">
        <v>100</v>
      </c>
      <c r="E218" s="16">
        <v>45699</v>
      </c>
      <c r="F218">
        <v>4001810597</v>
      </c>
      <c r="G218" t="s">
        <v>1809</v>
      </c>
      <c r="H218" t="s">
        <v>2211</v>
      </c>
      <c r="I218" t="s">
        <v>2125</v>
      </c>
      <c r="J218">
        <v>2668907</v>
      </c>
      <c r="K218">
        <v>6291715</v>
      </c>
      <c r="M218">
        <v>1</v>
      </c>
      <c r="N218">
        <v>6049.88</v>
      </c>
      <c r="O218">
        <v>6049.88</v>
      </c>
      <c r="P218" t="s">
        <v>1811</v>
      </c>
      <c r="Q218" t="s">
        <v>1812</v>
      </c>
      <c r="R218" s="16">
        <v>45704</v>
      </c>
      <c r="S218">
        <v>123</v>
      </c>
      <c r="T218" t="s">
        <v>5234</v>
      </c>
      <c r="U218" s="16">
        <v>45731</v>
      </c>
      <c r="V218" s="16">
        <v>45731</v>
      </c>
      <c r="Y218" s="16">
        <v>45733</v>
      </c>
      <c r="AB218" t="s">
        <v>2212</v>
      </c>
      <c r="AP218" t="e">
        <v>#N/A</v>
      </c>
    </row>
    <row r="219" spans="1:42" x14ac:dyDescent="0.35">
      <c r="A219" t="s">
        <v>2201</v>
      </c>
      <c r="B219" t="s">
        <v>2202</v>
      </c>
      <c r="C219" t="s">
        <v>107</v>
      </c>
      <c r="D219" t="s">
        <v>100</v>
      </c>
      <c r="E219" s="16">
        <v>45699</v>
      </c>
      <c r="F219">
        <v>4001810597</v>
      </c>
      <c r="G219" t="s">
        <v>1809</v>
      </c>
      <c r="H219" t="s">
        <v>2213</v>
      </c>
      <c r="I219" t="s">
        <v>1819</v>
      </c>
      <c r="J219">
        <v>2668907</v>
      </c>
      <c r="K219">
        <v>6291715</v>
      </c>
      <c r="M219">
        <v>1</v>
      </c>
      <c r="N219">
        <v>22.26</v>
      </c>
      <c r="O219">
        <v>22.26</v>
      </c>
      <c r="P219" t="s">
        <v>1811</v>
      </c>
      <c r="Q219" t="s">
        <v>1812</v>
      </c>
      <c r="R219" s="16">
        <v>45704</v>
      </c>
      <c r="S219">
        <v>123</v>
      </c>
      <c r="T219" t="s">
        <v>5234</v>
      </c>
      <c r="U219" s="16">
        <v>45731</v>
      </c>
      <c r="V219" s="16">
        <v>45731</v>
      </c>
      <c r="Y219" s="16">
        <v>45733</v>
      </c>
      <c r="AB219" t="s">
        <v>2212</v>
      </c>
      <c r="AP219" t="e">
        <v>#N/A</v>
      </c>
    </row>
    <row r="220" spans="1:42" x14ac:dyDescent="0.35">
      <c r="A220" t="s">
        <v>2201</v>
      </c>
      <c r="B220" t="s">
        <v>2202</v>
      </c>
      <c r="C220" t="s">
        <v>107</v>
      </c>
      <c r="D220" t="s">
        <v>100</v>
      </c>
      <c r="E220" s="16">
        <v>45699</v>
      </c>
      <c r="F220">
        <v>4001810597</v>
      </c>
      <c r="G220" t="s">
        <v>1809</v>
      </c>
      <c r="H220" t="s">
        <v>2214</v>
      </c>
      <c r="I220" t="s">
        <v>2215</v>
      </c>
      <c r="J220">
        <v>2668907</v>
      </c>
      <c r="K220">
        <v>6291715</v>
      </c>
      <c r="M220">
        <v>1</v>
      </c>
      <c r="N220">
        <v>2.1</v>
      </c>
      <c r="O220">
        <v>2.1</v>
      </c>
      <c r="P220" t="s">
        <v>1811</v>
      </c>
      <c r="Q220" t="s">
        <v>1812</v>
      </c>
      <c r="R220" s="16">
        <v>45704</v>
      </c>
      <c r="S220">
        <v>123</v>
      </c>
      <c r="T220" t="s">
        <v>5234</v>
      </c>
      <c r="U220" s="16">
        <v>45731</v>
      </c>
      <c r="V220" s="16">
        <v>45731</v>
      </c>
      <c r="Y220" s="16">
        <v>45733</v>
      </c>
      <c r="AB220" t="s">
        <v>2212</v>
      </c>
      <c r="AP220" t="e">
        <v>#N/A</v>
      </c>
    </row>
    <row r="221" spans="1:42" x14ac:dyDescent="0.35">
      <c r="A221" t="s">
        <v>2201</v>
      </c>
      <c r="B221" t="s">
        <v>2202</v>
      </c>
      <c r="C221" t="s">
        <v>107</v>
      </c>
      <c r="D221" t="s">
        <v>100</v>
      </c>
      <c r="E221" s="16">
        <v>45699</v>
      </c>
      <c r="F221">
        <v>4001810597</v>
      </c>
      <c r="G221" t="s">
        <v>1809</v>
      </c>
      <c r="H221" t="s">
        <v>2216</v>
      </c>
      <c r="I221" t="s">
        <v>1810</v>
      </c>
      <c r="J221">
        <v>2668907</v>
      </c>
      <c r="K221">
        <v>6291715</v>
      </c>
      <c r="M221">
        <v>1</v>
      </c>
      <c r="N221">
        <v>4.63</v>
      </c>
      <c r="O221">
        <v>4.63</v>
      </c>
      <c r="P221" t="s">
        <v>1811</v>
      </c>
      <c r="Q221" t="s">
        <v>1812</v>
      </c>
      <c r="R221" s="16">
        <v>45704</v>
      </c>
      <c r="S221">
        <v>123</v>
      </c>
      <c r="T221" t="s">
        <v>5234</v>
      </c>
      <c r="U221" s="16">
        <v>45731</v>
      </c>
      <c r="V221" s="16">
        <v>45731</v>
      </c>
      <c r="Y221" s="16">
        <v>45733</v>
      </c>
      <c r="AB221" t="s">
        <v>2212</v>
      </c>
      <c r="AP221" t="e">
        <v>#N/A</v>
      </c>
    </row>
    <row r="222" spans="1:42" x14ac:dyDescent="0.35">
      <c r="A222" t="s">
        <v>2201</v>
      </c>
      <c r="B222" t="s">
        <v>2202</v>
      </c>
      <c r="C222" t="s">
        <v>107</v>
      </c>
      <c r="D222" t="s">
        <v>100</v>
      </c>
      <c r="E222" s="16">
        <v>45699</v>
      </c>
      <c r="F222">
        <v>4001810597</v>
      </c>
      <c r="G222" t="s">
        <v>1809</v>
      </c>
      <c r="H222" t="s">
        <v>2217</v>
      </c>
      <c r="I222" t="s">
        <v>1822</v>
      </c>
      <c r="J222">
        <v>2668907</v>
      </c>
      <c r="K222">
        <v>6291715</v>
      </c>
      <c r="M222">
        <v>1</v>
      </c>
      <c r="N222">
        <v>1.69</v>
      </c>
      <c r="O222">
        <v>1.69</v>
      </c>
      <c r="P222" t="s">
        <v>1811</v>
      </c>
      <c r="Q222" t="s">
        <v>1812</v>
      </c>
      <c r="R222" s="16">
        <v>45704</v>
      </c>
      <c r="S222">
        <v>123</v>
      </c>
      <c r="T222" t="s">
        <v>5234</v>
      </c>
      <c r="U222" s="16">
        <v>45731</v>
      </c>
      <c r="V222" s="16">
        <v>45731</v>
      </c>
      <c r="Y222" s="16">
        <v>45733</v>
      </c>
      <c r="AB222" t="s">
        <v>2212</v>
      </c>
      <c r="AP222" t="e">
        <v>#N/A</v>
      </c>
    </row>
    <row r="223" spans="1:42" x14ac:dyDescent="0.35">
      <c r="A223" t="s">
        <v>2201</v>
      </c>
      <c r="B223" t="s">
        <v>2202</v>
      </c>
      <c r="C223" t="s">
        <v>107</v>
      </c>
      <c r="D223" t="s">
        <v>100</v>
      </c>
      <c r="E223" s="16">
        <v>45699</v>
      </c>
      <c r="F223">
        <v>4001810597</v>
      </c>
      <c r="G223" t="s">
        <v>1809</v>
      </c>
      <c r="H223" t="s">
        <v>2218</v>
      </c>
      <c r="I223" t="s">
        <v>1826</v>
      </c>
      <c r="J223">
        <v>2668907</v>
      </c>
      <c r="K223">
        <v>6291715</v>
      </c>
      <c r="M223">
        <v>1</v>
      </c>
      <c r="N223">
        <v>28.62</v>
      </c>
      <c r="O223">
        <v>28.62</v>
      </c>
      <c r="P223" t="s">
        <v>1811</v>
      </c>
      <c r="Q223" t="s">
        <v>1812</v>
      </c>
      <c r="R223" s="16">
        <v>45704</v>
      </c>
      <c r="S223">
        <v>123</v>
      </c>
      <c r="T223" t="s">
        <v>5234</v>
      </c>
      <c r="U223" s="16">
        <v>45731</v>
      </c>
      <c r="V223" s="16">
        <v>45731</v>
      </c>
      <c r="Y223" s="16">
        <v>45733</v>
      </c>
      <c r="AB223" t="s">
        <v>2212</v>
      </c>
      <c r="AP223" t="e">
        <v>#N/A</v>
      </c>
    </row>
    <row r="224" spans="1:42" x14ac:dyDescent="0.35">
      <c r="A224" t="s">
        <v>2201</v>
      </c>
      <c r="B224" t="s">
        <v>2202</v>
      </c>
      <c r="C224" t="s">
        <v>107</v>
      </c>
      <c r="D224" t="s">
        <v>100</v>
      </c>
      <c r="E224" s="16">
        <v>45699</v>
      </c>
      <c r="F224">
        <v>4001810597</v>
      </c>
      <c r="G224" t="s">
        <v>1809</v>
      </c>
      <c r="H224" t="s">
        <v>2200</v>
      </c>
      <c r="I224" t="s">
        <v>1831</v>
      </c>
      <c r="J224">
        <v>2668907</v>
      </c>
      <c r="K224">
        <v>6291715</v>
      </c>
      <c r="M224">
        <v>1</v>
      </c>
      <c r="N224">
        <v>19.88</v>
      </c>
      <c r="O224">
        <v>19.88</v>
      </c>
      <c r="P224" t="s">
        <v>1811</v>
      </c>
      <c r="Q224" t="s">
        <v>1812</v>
      </c>
      <c r="R224" s="16">
        <v>45704</v>
      </c>
      <c r="S224">
        <v>123</v>
      </c>
      <c r="T224" t="s">
        <v>5234</v>
      </c>
      <c r="U224" s="16">
        <v>45731</v>
      </c>
      <c r="V224" s="16">
        <v>45731</v>
      </c>
      <c r="Y224" s="16">
        <v>45733</v>
      </c>
      <c r="AB224" t="s">
        <v>2212</v>
      </c>
      <c r="AP224" t="e">
        <v>#N/A</v>
      </c>
    </row>
    <row r="225" spans="1:42" x14ac:dyDescent="0.35">
      <c r="A225" t="s">
        <v>2201</v>
      </c>
      <c r="B225" t="s">
        <v>2202</v>
      </c>
      <c r="C225" t="s">
        <v>107</v>
      </c>
      <c r="D225" t="s">
        <v>100</v>
      </c>
      <c r="E225" s="16">
        <v>45699</v>
      </c>
      <c r="F225">
        <v>4001810597</v>
      </c>
      <c r="G225" t="s">
        <v>1809</v>
      </c>
      <c r="H225" t="s">
        <v>2219</v>
      </c>
      <c r="I225" t="s">
        <v>1826</v>
      </c>
      <c r="J225">
        <v>2668907</v>
      </c>
      <c r="K225">
        <v>6291715</v>
      </c>
      <c r="M225">
        <v>5</v>
      </c>
      <c r="N225">
        <v>16.28</v>
      </c>
      <c r="O225">
        <v>81.400000000000006</v>
      </c>
      <c r="P225" t="s">
        <v>1811</v>
      </c>
      <c r="Q225" t="s">
        <v>1812</v>
      </c>
      <c r="R225" s="16">
        <v>45704</v>
      </c>
      <c r="S225">
        <v>123</v>
      </c>
      <c r="T225" t="s">
        <v>5234</v>
      </c>
      <c r="U225" s="16">
        <v>45731</v>
      </c>
      <c r="V225" s="16">
        <v>45731</v>
      </c>
      <c r="Y225" s="16">
        <v>45733</v>
      </c>
      <c r="AB225" t="s">
        <v>2212</v>
      </c>
      <c r="AP225" t="e">
        <v>#N/A</v>
      </c>
    </row>
    <row r="226" spans="1:42" x14ac:dyDescent="0.35">
      <c r="A226" t="s">
        <v>2220</v>
      </c>
      <c r="B226" t="s">
        <v>2221</v>
      </c>
      <c r="C226" t="s">
        <v>107</v>
      </c>
      <c r="D226" t="s">
        <v>100</v>
      </c>
      <c r="E226" s="16">
        <v>45639</v>
      </c>
      <c r="F226">
        <v>4001733688</v>
      </c>
      <c r="G226" t="s">
        <v>1809</v>
      </c>
      <c r="H226" t="s">
        <v>2211</v>
      </c>
      <c r="I226" t="s">
        <v>2125</v>
      </c>
      <c r="J226">
        <v>2668912</v>
      </c>
      <c r="K226">
        <v>6291720</v>
      </c>
      <c r="M226">
        <v>1</v>
      </c>
      <c r="N226">
        <v>6049.88</v>
      </c>
      <c r="O226">
        <v>6049.88</v>
      </c>
      <c r="P226" t="s">
        <v>1811</v>
      </c>
      <c r="Q226" t="s">
        <v>1812</v>
      </c>
      <c r="R226" s="16">
        <v>45650</v>
      </c>
      <c r="S226">
        <v>165</v>
      </c>
      <c r="T226" t="s">
        <v>2024</v>
      </c>
      <c r="U226" s="16">
        <v>45689</v>
      </c>
      <c r="V226" s="16">
        <v>45689</v>
      </c>
      <c r="Y226" s="16">
        <v>45663</v>
      </c>
      <c r="Z226" t="s">
        <v>1817</v>
      </c>
      <c r="AB226" t="s">
        <v>2222</v>
      </c>
      <c r="AC226" t="s">
        <v>1818</v>
      </c>
      <c r="AP226" t="e">
        <v>#N/A</v>
      </c>
    </row>
    <row r="227" spans="1:42" x14ac:dyDescent="0.35">
      <c r="A227" t="s">
        <v>2220</v>
      </c>
      <c r="B227" t="s">
        <v>2221</v>
      </c>
      <c r="C227" t="s">
        <v>107</v>
      </c>
      <c r="D227" t="s">
        <v>100</v>
      </c>
      <c r="E227" s="16">
        <v>45639</v>
      </c>
      <c r="F227">
        <v>4001733688</v>
      </c>
      <c r="G227" t="s">
        <v>1809</v>
      </c>
      <c r="H227" t="s">
        <v>2213</v>
      </c>
      <c r="I227" t="s">
        <v>1819</v>
      </c>
      <c r="J227">
        <v>2668912</v>
      </c>
      <c r="K227">
        <v>6291720</v>
      </c>
      <c r="M227">
        <v>1</v>
      </c>
      <c r="N227">
        <v>22.26</v>
      </c>
      <c r="O227">
        <v>22.26</v>
      </c>
      <c r="P227" t="s">
        <v>1811</v>
      </c>
      <c r="Q227" t="s">
        <v>1812</v>
      </c>
      <c r="R227" s="16">
        <v>45650</v>
      </c>
      <c r="S227">
        <v>165</v>
      </c>
      <c r="T227" t="s">
        <v>2024</v>
      </c>
      <c r="U227" s="16">
        <v>45689</v>
      </c>
      <c r="V227" s="16">
        <v>45689</v>
      </c>
      <c r="Y227" s="16">
        <v>45663</v>
      </c>
      <c r="Z227" t="s">
        <v>1817</v>
      </c>
      <c r="AB227" t="s">
        <v>2222</v>
      </c>
      <c r="AC227" t="s">
        <v>1818</v>
      </c>
      <c r="AP227" t="e">
        <v>#N/A</v>
      </c>
    </row>
    <row r="228" spans="1:42" x14ac:dyDescent="0.35">
      <c r="A228" t="s">
        <v>2220</v>
      </c>
      <c r="B228" t="s">
        <v>2221</v>
      </c>
      <c r="C228" t="s">
        <v>107</v>
      </c>
      <c r="D228" t="s">
        <v>100</v>
      </c>
      <c r="E228" s="16">
        <v>45639</v>
      </c>
      <c r="F228">
        <v>4001733688</v>
      </c>
      <c r="G228" t="s">
        <v>1809</v>
      </c>
      <c r="H228" t="s">
        <v>2214</v>
      </c>
      <c r="I228" t="s">
        <v>2215</v>
      </c>
      <c r="J228">
        <v>2668912</v>
      </c>
      <c r="K228">
        <v>6291720</v>
      </c>
      <c r="M228">
        <v>1</v>
      </c>
      <c r="N228">
        <v>2.1</v>
      </c>
      <c r="O228">
        <v>2.1</v>
      </c>
      <c r="P228" t="s">
        <v>1811</v>
      </c>
      <c r="Q228" t="s">
        <v>1812</v>
      </c>
      <c r="R228" s="16">
        <v>45650</v>
      </c>
      <c r="S228">
        <v>165</v>
      </c>
      <c r="T228" t="s">
        <v>2024</v>
      </c>
      <c r="U228" s="16">
        <v>45689</v>
      </c>
      <c r="V228" s="16">
        <v>45689</v>
      </c>
      <c r="Y228" s="16">
        <v>45663</v>
      </c>
      <c r="Z228" t="s">
        <v>1817</v>
      </c>
      <c r="AB228" t="s">
        <v>2222</v>
      </c>
      <c r="AC228" t="s">
        <v>1818</v>
      </c>
      <c r="AP228" t="e">
        <v>#N/A</v>
      </c>
    </row>
    <row r="229" spans="1:42" x14ac:dyDescent="0.35">
      <c r="A229" t="s">
        <v>2220</v>
      </c>
      <c r="B229" t="s">
        <v>2221</v>
      </c>
      <c r="C229" t="s">
        <v>107</v>
      </c>
      <c r="D229" t="s">
        <v>100</v>
      </c>
      <c r="E229" s="16">
        <v>45639</v>
      </c>
      <c r="F229">
        <v>4001733688</v>
      </c>
      <c r="G229" t="s">
        <v>1809</v>
      </c>
      <c r="H229" t="s">
        <v>2216</v>
      </c>
      <c r="I229" t="s">
        <v>1810</v>
      </c>
      <c r="J229">
        <v>2668912</v>
      </c>
      <c r="K229">
        <v>6291720</v>
      </c>
      <c r="M229">
        <v>1</v>
      </c>
      <c r="N229">
        <v>4.63</v>
      </c>
      <c r="O229">
        <v>4.63</v>
      </c>
      <c r="P229" t="s">
        <v>1811</v>
      </c>
      <c r="Q229" t="s">
        <v>1812</v>
      </c>
      <c r="R229" s="16">
        <v>45650</v>
      </c>
      <c r="S229">
        <v>165</v>
      </c>
      <c r="T229" t="s">
        <v>2024</v>
      </c>
      <c r="U229" s="16">
        <v>45689</v>
      </c>
      <c r="V229" s="16">
        <v>45689</v>
      </c>
      <c r="Y229" s="16">
        <v>45663</v>
      </c>
      <c r="Z229" t="s">
        <v>1817</v>
      </c>
      <c r="AB229" t="s">
        <v>2222</v>
      </c>
      <c r="AC229" t="s">
        <v>1818</v>
      </c>
      <c r="AP229" t="e">
        <v>#N/A</v>
      </c>
    </row>
    <row r="230" spans="1:42" x14ac:dyDescent="0.35">
      <c r="A230" t="s">
        <v>2220</v>
      </c>
      <c r="B230" t="s">
        <v>2221</v>
      </c>
      <c r="C230" t="s">
        <v>107</v>
      </c>
      <c r="D230" t="s">
        <v>100</v>
      </c>
      <c r="E230" s="16">
        <v>45639</v>
      </c>
      <c r="F230">
        <v>4001733688</v>
      </c>
      <c r="G230" t="s">
        <v>1809</v>
      </c>
      <c r="H230" t="s">
        <v>2217</v>
      </c>
      <c r="I230" t="s">
        <v>1822</v>
      </c>
      <c r="J230">
        <v>2668912</v>
      </c>
      <c r="K230">
        <v>6291720</v>
      </c>
      <c r="M230">
        <v>1</v>
      </c>
      <c r="N230">
        <v>1.69</v>
      </c>
      <c r="O230">
        <v>1.69</v>
      </c>
      <c r="P230" t="s">
        <v>1811</v>
      </c>
      <c r="Q230" t="s">
        <v>1812</v>
      </c>
      <c r="R230" s="16">
        <v>45650</v>
      </c>
      <c r="S230">
        <v>165</v>
      </c>
      <c r="T230" t="s">
        <v>2024</v>
      </c>
      <c r="U230" s="16">
        <v>45689</v>
      </c>
      <c r="V230" s="16">
        <v>45689</v>
      </c>
      <c r="Y230" s="16">
        <v>45663</v>
      </c>
      <c r="Z230" t="s">
        <v>1817</v>
      </c>
      <c r="AB230" t="s">
        <v>2222</v>
      </c>
      <c r="AC230" t="s">
        <v>1818</v>
      </c>
      <c r="AP230" t="e">
        <v>#N/A</v>
      </c>
    </row>
    <row r="231" spans="1:42" x14ac:dyDescent="0.35">
      <c r="A231" t="s">
        <v>2220</v>
      </c>
      <c r="B231" t="s">
        <v>2221</v>
      </c>
      <c r="C231" t="s">
        <v>107</v>
      </c>
      <c r="D231" t="s">
        <v>100</v>
      </c>
      <c r="E231" s="16">
        <v>45639</v>
      </c>
      <c r="F231">
        <v>4001733688</v>
      </c>
      <c r="G231" t="s">
        <v>1809</v>
      </c>
      <c r="H231" t="s">
        <v>2218</v>
      </c>
      <c r="I231" t="s">
        <v>1826</v>
      </c>
      <c r="J231">
        <v>2668912</v>
      </c>
      <c r="K231">
        <v>6291720</v>
      </c>
      <c r="M231">
        <v>1</v>
      </c>
      <c r="N231">
        <v>28.62</v>
      </c>
      <c r="O231">
        <v>28.62</v>
      </c>
      <c r="P231" t="s">
        <v>1811</v>
      </c>
      <c r="Q231" t="s">
        <v>1812</v>
      </c>
      <c r="R231" s="16">
        <v>45650</v>
      </c>
      <c r="S231">
        <v>165</v>
      </c>
      <c r="T231" t="s">
        <v>2024</v>
      </c>
      <c r="U231" s="16">
        <v>45689</v>
      </c>
      <c r="V231" s="16">
        <v>45689</v>
      </c>
      <c r="Y231" s="16">
        <v>45663</v>
      </c>
      <c r="Z231" t="s">
        <v>1817</v>
      </c>
      <c r="AB231" t="s">
        <v>2222</v>
      </c>
      <c r="AC231" t="s">
        <v>1818</v>
      </c>
      <c r="AP231" t="e">
        <v>#N/A</v>
      </c>
    </row>
    <row r="232" spans="1:42" x14ac:dyDescent="0.35">
      <c r="A232" t="s">
        <v>2220</v>
      </c>
      <c r="B232" t="s">
        <v>2221</v>
      </c>
      <c r="C232" t="s">
        <v>107</v>
      </c>
      <c r="D232" t="s">
        <v>100</v>
      </c>
      <c r="E232" s="16">
        <v>45639</v>
      </c>
      <c r="F232">
        <v>4001733688</v>
      </c>
      <c r="G232" t="s">
        <v>1809</v>
      </c>
      <c r="H232" t="s">
        <v>2200</v>
      </c>
      <c r="I232" t="s">
        <v>1831</v>
      </c>
      <c r="J232">
        <v>2668912</v>
      </c>
      <c r="K232">
        <v>6291720</v>
      </c>
      <c r="M232">
        <v>1</v>
      </c>
      <c r="N232">
        <v>19.88</v>
      </c>
      <c r="O232">
        <v>19.88</v>
      </c>
      <c r="P232" t="s">
        <v>1811</v>
      </c>
      <c r="Q232" t="s">
        <v>1812</v>
      </c>
      <c r="R232" s="16">
        <v>45650</v>
      </c>
      <c r="S232">
        <v>165</v>
      </c>
      <c r="T232" t="s">
        <v>2024</v>
      </c>
      <c r="U232" s="16">
        <v>45689</v>
      </c>
      <c r="V232" s="16">
        <v>45689</v>
      </c>
      <c r="Y232" s="16">
        <v>45663</v>
      </c>
      <c r="Z232" t="s">
        <v>1817</v>
      </c>
      <c r="AB232" t="s">
        <v>2222</v>
      </c>
      <c r="AC232" t="s">
        <v>1818</v>
      </c>
      <c r="AP232" t="e">
        <v>#N/A</v>
      </c>
    </row>
    <row r="233" spans="1:42" x14ac:dyDescent="0.35">
      <c r="A233" t="s">
        <v>2220</v>
      </c>
      <c r="B233" t="s">
        <v>2221</v>
      </c>
      <c r="C233" t="s">
        <v>107</v>
      </c>
      <c r="D233" t="s">
        <v>100</v>
      </c>
      <c r="E233" s="16">
        <v>45639</v>
      </c>
      <c r="F233">
        <v>4001733688</v>
      </c>
      <c r="G233" t="s">
        <v>1809</v>
      </c>
      <c r="H233" t="s">
        <v>2219</v>
      </c>
      <c r="I233" t="s">
        <v>1826</v>
      </c>
      <c r="J233">
        <v>2668912</v>
      </c>
      <c r="K233">
        <v>6291720</v>
      </c>
      <c r="M233">
        <v>5</v>
      </c>
      <c r="N233">
        <v>16.28</v>
      </c>
      <c r="O233">
        <v>81.400000000000006</v>
      </c>
      <c r="P233" t="s">
        <v>1811</v>
      </c>
      <c r="Q233" t="s">
        <v>1812</v>
      </c>
      <c r="R233" s="16">
        <v>45650</v>
      </c>
      <c r="S233">
        <v>165</v>
      </c>
      <c r="T233" t="s">
        <v>2024</v>
      </c>
      <c r="U233" s="16">
        <v>45689</v>
      </c>
      <c r="V233" s="16">
        <v>45689</v>
      </c>
      <c r="Y233" s="16">
        <v>45663</v>
      </c>
      <c r="Z233" t="s">
        <v>1817</v>
      </c>
      <c r="AB233" t="s">
        <v>2222</v>
      </c>
      <c r="AC233" t="s">
        <v>1818</v>
      </c>
      <c r="AP233" t="e">
        <v>#N/A</v>
      </c>
    </row>
    <row r="234" spans="1:42" x14ac:dyDescent="0.35">
      <c r="A234" t="s">
        <v>2220</v>
      </c>
      <c r="B234" t="s">
        <v>2221</v>
      </c>
      <c r="C234" t="s">
        <v>107</v>
      </c>
      <c r="D234" t="s">
        <v>100</v>
      </c>
      <c r="E234" s="16">
        <v>45727</v>
      </c>
      <c r="F234">
        <v>4001846327</v>
      </c>
      <c r="G234" t="s">
        <v>1927</v>
      </c>
      <c r="H234" t="s">
        <v>5651</v>
      </c>
      <c r="I234" t="s">
        <v>1828</v>
      </c>
      <c r="J234">
        <v>2710848</v>
      </c>
      <c r="K234">
        <v>6320406</v>
      </c>
      <c r="M234">
        <v>1</v>
      </c>
      <c r="N234">
        <v>455.36</v>
      </c>
      <c r="O234">
        <v>455.36</v>
      </c>
      <c r="P234" t="s">
        <v>1811</v>
      </c>
      <c r="Q234" t="s">
        <v>1812</v>
      </c>
      <c r="R234" s="16">
        <v>45797</v>
      </c>
      <c r="S234">
        <v>100</v>
      </c>
      <c r="T234" t="s">
        <v>5234</v>
      </c>
      <c r="U234" s="16">
        <v>45808</v>
      </c>
      <c r="V234" s="16">
        <v>45754</v>
      </c>
      <c r="Y234" s="16">
        <v>45754</v>
      </c>
      <c r="AB234" t="s">
        <v>563</v>
      </c>
    </row>
    <row r="235" spans="1:42" x14ac:dyDescent="0.35">
      <c r="A235" t="s">
        <v>2220</v>
      </c>
      <c r="B235" t="s">
        <v>2221</v>
      </c>
      <c r="C235" t="s">
        <v>107</v>
      </c>
      <c r="D235" t="s">
        <v>100</v>
      </c>
      <c r="E235" s="16">
        <v>45727</v>
      </c>
      <c r="F235">
        <v>4001846327</v>
      </c>
      <c r="G235" t="s">
        <v>1927</v>
      </c>
      <c r="H235" t="s">
        <v>5652</v>
      </c>
      <c r="I235" t="s">
        <v>1828</v>
      </c>
      <c r="J235">
        <v>2710848</v>
      </c>
      <c r="K235">
        <v>6320406</v>
      </c>
      <c r="M235">
        <v>1</v>
      </c>
      <c r="N235">
        <v>394.24</v>
      </c>
      <c r="O235">
        <v>394.24</v>
      </c>
      <c r="P235" t="s">
        <v>1811</v>
      </c>
      <c r="Q235" t="s">
        <v>1812</v>
      </c>
      <c r="R235" s="16">
        <v>45797</v>
      </c>
      <c r="S235">
        <v>100</v>
      </c>
      <c r="T235" t="s">
        <v>5234</v>
      </c>
      <c r="U235" s="16">
        <v>45808</v>
      </c>
      <c r="V235" s="16">
        <v>45754</v>
      </c>
      <c r="Y235" s="16">
        <v>45754</v>
      </c>
      <c r="AB235" t="s">
        <v>563</v>
      </c>
    </row>
    <row r="236" spans="1:42" x14ac:dyDescent="0.35">
      <c r="A236" t="s">
        <v>2220</v>
      </c>
      <c r="B236" t="s">
        <v>2221</v>
      </c>
      <c r="C236" t="s">
        <v>107</v>
      </c>
      <c r="D236" t="s">
        <v>100</v>
      </c>
      <c r="E236" s="16">
        <v>45727</v>
      </c>
      <c r="F236">
        <v>4001846327</v>
      </c>
      <c r="G236" t="s">
        <v>1927</v>
      </c>
      <c r="H236" t="s">
        <v>4518</v>
      </c>
      <c r="I236" t="s">
        <v>1823</v>
      </c>
      <c r="J236">
        <v>2710848</v>
      </c>
      <c r="K236">
        <v>6320406</v>
      </c>
      <c r="M236">
        <v>4</v>
      </c>
      <c r="N236">
        <v>13.77</v>
      </c>
      <c r="O236">
        <v>55.08</v>
      </c>
      <c r="P236" t="s">
        <v>1811</v>
      </c>
      <c r="Q236" t="s">
        <v>1812</v>
      </c>
      <c r="R236" s="16">
        <v>45797</v>
      </c>
      <c r="S236">
        <v>100</v>
      </c>
      <c r="T236" t="s">
        <v>5234</v>
      </c>
      <c r="U236" s="16">
        <v>45808</v>
      </c>
      <c r="V236" s="16">
        <v>45754</v>
      </c>
      <c r="Y236" s="16">
        <v>45754</v>
      </c>
      <c r="AB236" t="s">
        <v>563</v>
      </c>
    </row>
    <row r="237" spans="1:42" x14ac:dyDescent="0.35">
      <c r="A237" t="s">
        <v>2220</v>
      </c>
      <c r="B237" t="s">
        <v>2221</v>
      </c>
      <c r="C237" t="s">
        <v>107</v>
      </c>
      <c r="D237" t="s">
        <v>100</v>
      </c>
      <c r="E237" s="16">
        <v>45727</v>
      </c>
      <c r="F237">
        <v>4001846327</v>
      </c>
      <c r="G237" t="s">
        <v>1927</v>
      </c>
      <c r="H237" t="s">
        <v>5653</v>
      </c>
      <c r="I237" t="s">
        <v>1828</v>
      </c>
      <c r="J237">
        <v>2710848</v>
      </c>
      <c r="K237">
        <v>6320406</v>
      </c>
      <c r="M237">
        <v>1</v>
      </c>
      <c r="N237">
        <v>623.14</v>
      </c>
      <c r="O237">
        <v>623.14</v>
      </c>
      <c r="P237" t="s">
        <v>1811</v>
      </c>
      <c r="Q237" t="s">
        <v>1812</v>
      </c>
      <c r="R237" s="16">
        <v>45797</v>
      </c>
      <c r="S237">
        <v>100</v>
      </c>
      <c r="T237" t="s">
        <v>5234</v>
      </c>
      <c r="U237" s="16">
        <v>45808</v>
      </c>
      <c r="V237" s="16">
        <v>45754</v>
      </c>
      <c r="Y237" s="16">
        <v>45754</v>
      </c>
      <c r="AB237" t="s">
        <v>563</v>
      </c>
    </row>
    <row r="238" spans="1:42" x14ac:dyDescent="0.35">
      <c r="A238" t="s">
        <v>2220</v>
      </c>
      <c r="B238" t="s">
        <v>2221</v>
      </c>
      <c r="C238" t="s">
        <v>107</v>
      </c>
      <c r="D238" t="s">
        <v>100</v>
      </c>
      <c r="E238" s="16">
        <v>45727</v>
      </c>
      <c r="F238">
        <v>4001846327</v>
      </c>
      <c r="G238" t="s">
        <v>1927</v>
      </c>
      <c r="H238" t="s">
        <v>2200</v>
      </c>
      <c r="I238" t="s">
        <v>1831</v>
      </c>
      <c r="J238">
        <v>2710848</v>
      </c>
      <c r="K238">
        <v>6320406</v>
      </c>
      <c r="M238">
        <v>4</v>
      </c>
      <c r="N238">
        <v>19.88</v>
      </c>
      <c r="O238">
        <v>79.52</v>
      </c>
      <c r="P238" t="s">
        <v>1811</v>
      </c>
      <c r="Q238" t="s">
        <v>1812</v>
      </c>
      <c r="R238" s="16">
        <v>45797</v>
      </c>
      <c r="S238">
        <v>100</v>
      </c>
      <c r="T238" t="s">
        <v>5234</v>
      </c>
      <c r="U238" s="16">
        <v>45808</v>
      </c>
      <c r="V238" s="16">
        <v>45754</v>
      </c>
      <c r="Y238" s="16">
        <v>45754</v>
      </c>
      <c r="AB238" t="s">
        <v>563</v>
      </c>
    </row>
    <row r="239" spans="1:42" x14ac:dyDescent="0.35">
      <c r="A239" t="s">
        <v>2220</v>
      </c>
      <c r="B239" t="s">
        <v>2221</v>
      </c>
      <c r="C239" t="s">
        <v>107</v>
      </c>
      <c r="D239" t="s">
        <v>100</v>
      </c>
      <c r="E239" s="16">
        <v>45727</v>
      </c>
      <c r="F239">
        <v>4001846327</v>
      </c>
      <c r="G239" t="s">
        <v>1927</v>
      </c>
      <c r="H239" t="s">
        <v>5654</v>
      </c>
      <c r="I239" t="s">
        <v>1828</v>
      </c>
      <c r="J239">
        <v>2710848</v>
      </c>
      <c r="K239">
        <v>6320406</v>
      </c>
      <c r="M239">
        <v>1</v>
      </c>
      <c r="N239">
        <v>637.63</v>
      </c>
      <c r="O239">
        <v>637.63</v>
      </c>
      <c r="P239" t="s">
        <v>1811</v>
      </c>
      <c r="Q239" t="s">
        <v>1812</v>
      </c>
      <c r="R239" s="16">
        <v>45797</v>
      </c>
      <c r="S239">
        <v>100</v>
      </c>
      <c r="T239" t="s">
        <v>5234</v>
      </c>
      <c r="U239" s="16">
        <v>45808</v>
      </c>
      <c r="V239" s="16">
        <v>45754</v>
      </c>
      <c r="Y239" s="16">
        <v>45754</v>
      </c>
      <c r="AB239" t="s">
        <v>563</v>
      </c>
    </row>
    <row r="240" spans="1:42" x14ac:dyDescent="0.35">
      <c r="B240" t="s">
        <v>1808</v>
      </c>
      <c r="D240" t="s">
        <v>18</v>
      </c>
      <c r="E240" s="16">
        <v>45312</v>
      </c>
      <c r="F240">
        <v>4001302651</v>
      </c>
      <c r="G240" t="s">
        <v>1927</v>
      </c>
      <c r="H240" t="s">
        <v>2247</v>
      </c>
      <c r="I240" t="s">
        <v>1852</v>
      </c>
      <c r="J240">
        <v>2790408</v>
      </c>
      <c r="K240">
        <v>6377112</v>
      </c>
      <c r="M240">
        <v>5</v>
      </c>
      <c r="N240">
        <v>2.42</v>
      </c>
      <c r="O240">
        <v>12.1</v>
      </c>
      <c r="P240" t="s">
        <v>1811</v>
      </c>
      <c r="Q240" t="s">
        <v>1812</v>
      </c>
      <c r="R240" s="16">
        <v>45316</v>
      </c>
      <c r="S240">
        <v>226</v>
      </c>
      <c r="T240" t="s">
        <v>2024</v>
      </c>
      <c r="U240" s="16">
        <v>45628</v>
      </c>
      <c r="V240" s="16">
        <v>45628</v>
      </c>
      <c r="W240" s="16">
        <v>45691</v>
      </c>
      <c r="Y240" s="16">
        <v>45334</v>
      </c>
      <c r="Z240" t="s">
        <v>1817</v>
      </c>
      <c r="AB240" t="s">
        <v>535</v>
      </c>
      <c r="AC240" t="s">
        <v>1931</v>
      </c>
      <c r="AP240" t="e">
        <v>#N/A</v>
      </c>
    </row>
    <row r="241" spans="1:42" x14ac:dyDescent="0.35">
      <c r="B241" t="s">
        <v>1808</v>
      </c>
      <c r="D241" t="s">
        <v>18</v>
      </c>
      <c r="E241" s="16">
        <v>45312</v>
      </c>
      <c r="F241">
        <v>4001302651</v>
      </c>
      <c r="G241" t="s">
        <v>1927</v>
      </c>
      <c r="H241" t="s">
        <v>2248</v>
      </c>
      <c r="I241" t="s">
        <v>2249</v>
      </c>
      <c r="J241">
        <v>2790408</v>
      </c>
      <c r="K241">
        <v>6377112</v>
      </c>
      <c r="M241">
        <v>3</v>
      </c>
      <c r="N241">
        <v>5.34</v>
      </c>
      <c r="O241">
        <v>16.02</v>
      </c>
      <c r="P241" t="s">
        <v>1811</v>
      </c>
      <c r="Q241" t="s">
        <v>1812</v>
      </c>
      <c r="R241" s="16">
        <v>45316</v>
      </c>
      <c r="S241">
        <v>226</v>
      </c>
      <c r="T241" t="s">
        <v>2024</v>
      </c>
      <c r="U241" s="16">
        <v>45628</v>
      </c>
      <c r="V241" s="16">
        <v>45628</v>
      </c>
      <c r="W241" s="16">
        <v>45691</v>
      </c>
      <c r="Y241" s="16">
        <v>45334</v>
      </c>
      <c r="Z241" t="s">
        <v>1817</v>
      </c>
      <c r="AB241" t="s">
        <v>535</v>
      </c>
      <c r="AC241" t="s">
        <v>1931</v>
      </c>
      <c r="AP241" t="e">
        <v>#N/A</v>
      </c>
    </row>
    <row r="242" spans="1:42" x14ac:dyDescent="0.35">
      <c r="B242" t="s">
        <v>1808</v>
      </c>
      <c r="D242" t="s">
        <v>18</v>
      </c>
      <c r="E242" s="16">
        <v>45312</v>
      </c>
      <c r="F242">
        <v>4001302651</v>
      </c>
      <c r="G242" t="s">
        <v>1927</v>
      </c>
      <c r="H242" t="s">
        <v>2250</v>
      </c>
      <c r="I242" t="s">
        <v>2251</v>
      </c>
      <c r="J242">
        <v>2790408</v>
      </c>
      <c r="K242">
        <v>6377112</v>
      </c>
      <c r="M242">
        <v>10</v>
      </c>
      <c r="N242">
        <v>2.33</v>
      </c>
      <c r="O242">
        <v>23.3</v>
      </c>
      <c r="P242" t="s">
        <v>1811</v>
      </c>
      <c r="Q242" t="s">
        <v>1812</v>
      </c>
      <c r="R242" s="16">
        <v>45316</v>
      </c>
      <c r="S242">
        <v>226</v>
      </c>
      <c r="T242" t="s">
        <v>2024</v>
      </c>
      <c r="U242" s="16">
        <v>45628</v>
      </c>
      <c r="V242" s="16">
        <v>45628</v>
      </c>
      <c r="W242" s="16">
        <v>45691</v>
      </c>
      <c r="Y242" s="16">
        <v>45334</v>
      </c>
      <c r="Z242" t="s">
        <v>1817</v>
      </c>
      <c r="AB242" t="s">
        <v>535</v>
      </c>
      <c r="AC242" t="s">
        <v>1931</v>
      </c>
      <c r="AP242" t="e">
        <v>#N/A</v>
      </c>
    </row>
    <row r="243" spans="1:42" x14ac:dyDescent="0.35">
      <c r="A243" t="s">
        <v>2070</v>
      </c>
      <c r="B243" t="s">
        <v>2071</v>
      </c>
      <c r="C243" t="s">
        <v>107</v>
      </c>
      <c r="D243" t="s">
        <v>100</v>
      </c>
      <c r="E243" s="16">
        <v>45727</v>
      </c>
      <c r="F243">
        <v>4001846697</v>
      </c>
      <c r="G243" t="s">
        <v>1927</v>
      </c>
      <c r="H243" t="s">
        <v>1846</v>
      </c>
      <c r="I243" t="s">
        <v>1826</v>
      </c>
      <c r="J243">
        <v>2803323</v>
      </c>
      <c r="K243">
        <v>6385974</v>
      </c>
      <c r="M243">
        <v>8</v>
      </c>
      <c r="N243">
        <v>4.08</v>
      </c>
      <c r="O243">
        <v>32.64</v>
      </c>
      <c r="P243" t="s">
        <v>1811</v>
      </c>
      <c r="Q243" t="s">
        <v>1812</v>
      </c>
      <c r="R243" s="16">
        <v>45727</v>
      </c>
      <c r="S243">
        <v>91</v>
      </c>
      <c r="T243" t="s">
        <v>3949</v>
      </c>
      <c r="U243" s="16">
        <v>45763</v>
      </c>
      <c r="V243" s="16">
        <v>45763</v>
      </c>
      <c r="Y243" s="16">
        <v>45754</v>
      </c>
      <c r="AB243" t="s">
        <v>527</v>
      </c>
    </row>
    <row r="244" spans="1:42" x14ac:dyDescent="0.35">
      <c r="A244" t="s">
        <v>2070</v>
      </c>
      <c r="D244" t="s">
        <v>100</v>
      </c>
      <c r="E244" s="16">
        <v>45762</v>
      </c>
      <c r="F244">
        <v>4001893457</v>
      </c>
      <c r="G244" t="s">
        <v>1927</v>
      </c>
      <c r="H244" t="s">
        <v>3971</v>
      </c>
      <c r="I244" t="s">
        <v>1828</v>
      </c>
      <c r="J244">
        <v>2803323</v>
      </c>
      <c r="K244">
        <v>6385974</v>
      </c>
      <c r="M244">
        <v>1</v>
      </c>
      <c r="N244">
        <v>1187.4000000000001</v>
      </c>
      <c r="O244">
        <v>1187.4000000000001</v>
      </c>
      <c r="P244" t="s">
        <v>1811</v>
      </c>
      <c r="Q244" t="s">
        <v>1812</v>
      </c>
      <c r="R244" s="16">
        <v>45773</v>
      </c>
      <c r="S244">
        <v>81</v>
      </c>
      <c r="T244" t="s">
        <v>3949</v>
      </c>
      <c r="U244" s="16">
        <v>45763</v>
      </c>
      <c r="V244" s="16">
        <v>45763</v>
      </c>
      <c r="Y244" s="16">
        <v>45765</v>
      </c>
      <c r="AB244" t="s">
        <v>527</v>
      </c>
    </row>
    <row r="245" spans="1:42" x14ac:dyDescent="0.35">
      <c r="A245" t="s">
        <v>2070</v>
      </c>
      <c r="D245" t="s">
        <v>100</v>
      </c>
      <c r="E245" s="16">
        <v>45762</v>
      </c>
      <c r="F245">
        <v>4001893457</v>
      </c>
      <c r="G245" t="s">
        <v>1927</v>
      </c>
      <c r="H245" t="s">
        <v>3972</v>
      </c>
      <c r="I245" t="s">
        <v>1828</v>
      </c>
      <c r="J245">
        <v>2803323</v>
      </c>
      <c r="K245">
        <v>6385974</v>
      </c>
      <c r="M245">
        <v>1</v>
      </c>
      <c r="N245">
        <v>1216.26</v>
      </c>
      <c r="O245">
        <v>1216.26</v>
      </c>
      <c r="P245" t="s">
        <v>1811</v>
      </c>
      <c r="Q245" t="s">
        <v>1812</v>
      </c>
      <c r="R245" s="16">
        <v>45773</v>
      </c>
      <c r="S245">
        <v>81</v>
      </c>
      <c r="T245" t="s">
        <v>3949</v>
      </c>
      <c r="U245" s="16">
        <v>45763</v>
      </c>
      <c r="V245" s="16">
        <v>45763</v>
      </c>
      <c r="Y245" s="16">
        <v>45765</v>
      </c>
      <c r="AB245" t="s">
        <v>527</v>
      </c>
    </row>
    <row r="246" spans="1:42" x14ac:dyDescent="0.35">
      <c r="A246" t="s">
        <v>2070</v>
      </c>
      <c r="D246" t="s">
        <v>100</v>
      </c>
      <c r="E246" s="16">
        <v>45762</v>
      </c>
      <c r="F246">
        <v>4001893495</v>
      </c>
      <c r="G246" t="s">
        <v>1927</v>
      </c>
      <c r="H246" t="s">
        <v>3972</v>
      </c>
      <c r="I246" t="s">
        <v>1828</v>
      </c>
      <c r="J246">
        <v>2803323</v>
      </c>
      <c r="K246">
        <v>6385974</v>
      </c>
      <c r="M246">
        <v>1</v>
      </c>
      <c r="N246">
        <v>1216.26</v>
      </c>
      <c r="O246">
        <v>1216.26</v>
      </c>
      <c r="P246" t="s">
        <v>1811</v>
      </c>
      <c r="Q246" t="s">
        <v>1812</v>
      </c>
      <c r="R246" s="16">
        <v>45773</v>
      </c>
      <c r="S246">
        <v>81</v>
      </c>
      <c r="T246" t="s">
        <v>3949</v>
      </c>
      <c r="U246" s="16">
        <v>45763</v>
      </c>
      <c r="V246" s="16">
        <v>45763</v>
      </c>
      <c r="Y246" s="16">
        <v>45765</v>
      </c>
      <c r="AB246" t="s">
        <v>527</v>
      </c>
    </row>
    <row r="247" spans="1:42" x14ac:dyDescent="0.35">
      <c r="A247" t="s">
        <v>2062</v>
      </c>
      <c r="B247" t="s">
        <v>2063</v>
      </c>
      <c r="C247" t="s">
        <v>5655</v>
      </c>
      <c r="D247" t="s">
        <v>1301</v>
      </c>
      <c r="E247" s="16">
        <v>45692</v>
      </c>
      <c r="F247">
        <v>4001802627</v>
      </c>
      <c r="G247" t="s">
        <v>1809</v>
      </c>
      <c r="H247" t="s">
        <v>5656</v>
      </c>
      <c r="I247" t="s">
        <v>5657</v>
      </c>
      <c r="J247">
        <v>2810262</v>
      </c>
      <c r="K247">
        <v>6390733</v>
      </c>
      <c r="M247">
        <v>1</v>
      </c>
      <c r="N247">
        <v>9829.77</v>
      </c>
      <c r="O247">
        <v>9829.77</v>
      </c>
      <c r="P247" t="s">
        <v>1811</v>
      </c>
      <c r="Q247" t="s">
        <v>1812</v>
      </c>
      <c r="R247" s="16">
        <v>45809</v>
      </c>
      <c r="S247">
        <v>70</v>
      </c>
      <c r="T247" t="s">
        <v>3949</v>
      </c>
      <c r="U247" s="16">
        <v>45839</v>
      </c>
      <c r="V247" s="16">
        <v>45784</v>
      </c>
      <c r="Y247" s="16">
        <v>45784</v>
      </c>
      <c r="AB247" t="s">
        <v>5658</v>
      </c>
    </row>
    <row r="248" spans="1:42" x14ac:dyDescent="0.35">
      <c r="A248" t="s">
        <v>2062</v>
      </c>
      <c r="B248" t="s">
        <v>2063</v>
      </c>
      <c r="C248" t="s">
        <v>5655</v>
      </c>
      <c r="D248" t="s">
        <v>1301</v>
      </c>
      <c r="E248" s="16">
        <v>45692</v>
      </c>
      <c r="F248">
        <v>4001802634</v>
      </c>
      <c r="G248" t="s">
        <v>1809</v>
      </c>
      <c r="H248" t="s">
        <v>5656</v>
      </c>
      <c r="I248" t="s">
        <v>5657</v>
      </c>
      <c r="J248">
        <v>2810263</v>
      </c>
      <c r="K248">
        <v>6390734</v>
      </c>
      <c r="M248">
        <v>1</v>
      </c>
      <c r="N248">
        <v>9829.77</v>
      </c>
      <c r="O248">
        <v>9829.77</v>
      </c>
      <c r="P248" t="s">
        <v>1811</v>
      </c>
      <c r="Q248" t="s">
        <v>1812</v>
      </c>
      <c r="R248" s="16">
        <v>45809</v>
      </c>
      <c r="S248">
        <v>70</v>
      </c>
      <c r="T248" t="s">
        <v>3949</v>
      </c>
      <c r="U248" s="16">
        <v>45839</v>
      </c>
      <c r="V248" s="16">
        <v>45784</v>
      </c>
      <c r="Y248" s="16">
        <v>45784</v>
      </c>
      <c r="AB248" t="s">
        <v>5659</v>
      </c>
    </row>
    <row r="249" spans="1:42" x14ac:dyDescent="0.35">
      <c r="A249" t="s">
        <v>2047</v>
      </c>
      <c r="B249" t="s">
        <v>2048</v>
      </c>
      <c r="C249" t="s">
        <v>1128</v>
      </c>
      <c r="D249" t="s">
        <v>1301</v>
      </c>
      <c r="E249" s="16">
        <v>45564</v>
      </c>
      <c r="F249">
        <v>4001634147</v>
      </c>
      <c r="G249" t="s">
        <v>1809</v>
      </c>
      <c r="H249" t="s">
        <v>2257</v>
      </c>
      <c r="I249" t="s">
        <v>1825</v>
      </c>
      <c r="J249">
        <v>2810676</v>
      </c>
      <c r="K249">
        <v>6390995</v>
      </c>
      <c r="M249">
        <v>24</v>
      </c>
      <c r="N249">
        <v>15.31</v>
      </c>
      <c r="O249">
        <v>367.44</v>
      </c>
      <c r="P249" t="s">
        <v>1811</v>
      </c>
      <c r="Q249" t="s">
        <v>1812</v>
      </c>
      <c r="R249" s="16">
        <v>45596</v>
      </c>
      <c r="S249">
        <v>257</v>
      </c>
      <c r="T249" t="s">
        <v>2024</v>
      </c>
      <c r="U249" s="16">
        <v>45597</v>
      </c>
      <c r="V249" s="16">
        <v>45597</v>
      </c>
      <c r="W249" s="16">
        <v>45719</v>
      </c>
      <c r="Y249" s="16">
        <v>45597</v>
      </c>
      <c r="Z249" t="s">
        <v>1817</v>
      </c>
      <c r="AB249" t="s">
        <v>2258</v>
      </c>
      <c r="AC249" t="s">
        <v>1818</v>
      </c>
      <c r="AP249" t="e">
        <v>#N/A</v>
      </c>
    </row>
    <row r="250" spans="1:42" x14ac:dyDescent="0.35">
      <c r="A250" t="s">
        <v>2047</v>
      </c>
      <c r="B250" t="s">
        <v>2048</v>
      </c>
      <c r="C250" t="s">
        <v>1128</v>
      </c>
      <c r="D250" t="s">
        <v>1301</v>
      </c>
      <c r="E250" s="16">
        <v>45564</v>
      </c>
      <c r="F250">
        <v>4001634147</v>
      </c>
      <c r="G250" t="s">
        <v>1809</v>
      </c>
      <c r="H250" t="s">
        <v>2259</v>
      </c>
      <c r="I250" t="s">
        <v>1865</v>
      </c>
      <c r="J250">
        <v>2810676</v>
      </c>
      <c r="K250">
        <v>6390995</v>
      </c>
      <c r="M250">
        <v>26</v>
      </c>
      <c r="N250">
        <v>1.98</v>
      </c>
      <c r="O250">
        <v>51.48</v>
      </c>
      <c r="P250" t="s">
        <v>1811</v>
      </c>
      <c r="Q250" t="s">
        <v>1812</v>
      </c>
      <c r="R250" s="16">
        <v>45596</v>
      </c>
      <c r="S250">
        <v>257</v>
      </c>
      <c r="T250" t="s">
        <v>2024</v>
      </c>
      <c r="U250" s="16">
        <v>45597</v>
      </c>
      <c r="V250" s="16">
        <v>45597</v>
      </c>
      <c r="W250" s="16">
        <v>45719</v>
      </c>
      <c r="Y250" s="16">
        <v>45597</v>
      </c>
      <c r="Z250" t="s">
        <v>1817</v>
      </c>
      <c r="AB250" t="s">
        <v>2258</v>
      </c>
      <c r="AC250" t="s">
        <v>1818</v>
      </c>
      <c r="AP250" t="e">
        <v>#N/A</v>
      </c>
    </row>
    <row r="251" spans="1:42" x14ac:dyDescent="0.35">
      <c r="A251" t="s">
        <v>2047</v>
      </c>
      <c r="B251" t="s">
        <v>2048</v>
      </c>
      <c r="C251" t="s">
        <v>1128</v>
      </c>
      <c r="D251" t="s">
        <v>1301</v>
      </c>
      <c r="E251" s="16">
        <v>45564</v>
      </c>
      <c r="F251">
        <v>4001634147</v>
      </c>
      <c r="G251" t="s">
        <v>1809</v>
      </c>
      <c r="H251" t="s">
        <v>2260</v>
      </c>
      <c r="I251" t="s">
        <v>1949</v>
      </c>
      <c r="J251">
        <v>2810676</v>
      </c>
      <c r="K251">
        <v>6390995</v>
      </c>
      <c r="M251">
        <v>24</v>
      </c>
      <c r="N251">
        <v>21.31</v>
      </c>
      <c r="O251">
        <v>511.44</v>
      </c>
      <c r="P251" t="s">
        <v>1811</v>
      </c>
      <c r="Q251" t="s">
        <v>1812</v>
      </c>
      <c r="R251" s="16">
        <v>45596</v>
      </c>
      <c r="S251">
        <v>257</v>
      </c>
      <c r="T251" t="s">
        <v>2024</v>
      </c>
      <c r="U251" s="16">
        <v>45597</v>
      </c>
      <c r="V251" s="16">
        <v>45597</v>
      </c>
      <c r="W251" s="16">
        <v>45719</v>
      </c>
      <c r="Y251" s="16">
        <v>45597</v>
      </c>
      <c r="Z251" t="s">
        <v>1817</v>
      </c>
      <c r="AB251" t="s">
        <v>2258</v>
      </c>
      <c r="AC251" t="s">
        <v>1818</v>
      </c>
      <c r="AP251" t="e">
        <v>#N/A</v>
      </c>
    </row>
    <row r="252" spans="1:42" x14ac:dyDescent="0.35">
      <c r="A252" t="s">
        <v>2047</v>
      </c>
      <c r="B252" t="s">
        <v>2048</v>
      </c>
      <c r="C252" t="s">
        <v>1128</v>
      </c>
      <c r="D252" t="s">
        <v>1301</v>
      </c>
      <c r="E252" s="16">
        <v>45564</v>
      </c>
      <c r="F252">
        <v>4001634147</v>
      </c>
      <c r="G252" t="s">
        <v>1809</v>
      </c>
      <c r="H252" t="s">
        <v>1934</v>
      </c>
      <c r="I252" t="s">
        <v>1825</v>
      </c>
      <c r="J252">
        <v>2810676</v>
      </c>
      <c r="K252">
        <v>6390995</v>
      </c>
      <c r="M252">
        <v>2</v>
      </c>
      <c r="N252">
        <v>4.88</v>
      </c>
      <c r="O252">
        <v>9.76</v>
      </c>
      <c r="P252" t="s">
        <v>1811</v>
      </c>
      <c r="Q252" t="s">
        <v>1812</v>
      </c>
      <c r="R252" s="16">
        <v>45596</v>
      </c>
      <c r="S252">
        <v>257</v>
      </c>
      <c r="T252" t="s">
        <v>2024</v>
      </c>
      <c r="U252" s="16">
        <v>45597</v>
      </c>
      <c r="V252" s="16">
        <v>45597</v>
      </c>
      <c r="W252" s="16">
        <v>45719</v>
      </c>
      <c r="Y252" s="16">
        <v>45597</v>
      </c>
      <c r="Z252" t="s">
        <v>1817</v>
      </c>
      <c r="AB252" t="s">
        <v>2258</v>
      </c>
      <c r="AC252" t="s">
        <v>1818</v>
      </c>
      <c r="AP252" t="e">
        <v>#N/A</v>
      </c>
    </row>
    <row r="253" spans="1:42" x14ac:dyDescent="0.35">
      <c r="A253" t="s">
        <v>2047</v>
      </c>
      <c r="B253" t="s">
        <v>2048</v>
      </c>
      <c r="C253" t="s">
        <v>1128</v>
      </c>
      <c r="D253" t="s">
        <v>1301</v>
      </c>
      <c r="E253" s="16">
        <v>45564</v>
      </c>
      <c r="F253">
        <v>4001634147</v>
      </c>
      <c r="G253" t="s">
        <v>1809</v>
      </c>
      <c r="H253" t="s">
        <v>2261</v>
      </c>
      <c r="I253" t="s">
        <v>1823</v>
      </c>
      <c r="J253">
        <v>2810676</v>
      </c>
      <c r="K253">
        <v>6390995</v>
      </c>
      <c r="M253">
        <v>1</v>
      </c>
      <c r="N253">
        <v>23.31</v>
      </c>
      <c r="O253">
        <v>23.31</v>
      </c>
      <c r="P253" t="s">
        <v>1811</v>
      </c>
      <c r="Q253" t="s">
        <v>1812</v>
      </c>
      <c r="R253" s="16">
        <v>45596</v>
      </c>
      <c r="S253">
        <v>257</v>
      </c>
      <c r="T253" t="s">
        <v>2024</v>
      </c>
      <c r="U253" s="16">
        <v>45597</v>
      </c>
      <c r="V253" s="16">
        <v>45597</v>
      </c>
      <c r="W253" s="16">
        <v>45719</v>
      </c>
      <c r="Y253" s="16">
        <v>45597</v>
      </c>
      <c r="Z253" t="s">
        <v>1817</v>
      </c>
      <c r="AB253" t="s">
        <v>2258</v>
      </c>
      <c r="AC253" t="s">
        <v>1818</v>
      </c>
      <c r="AP253" t="e">
        <v>#N/A</v>
      </c>
    </row>
    <row r="254" spans="1:42" x14ac:dyDescent="0.35">
      <c r="A254" t="s">
        <v>2047</v>
      </c>
      <c r="B254" t="s">
        <v>2048</v>
      </c>
      <c r="C254" t="s">
        <v>1128</v>
      </c>
      <c r="D254" t="s">
        <v>1301</v>
      </c>
      <c r="E254" s="16">
        <v>45564</v>
      </c>
      <c r="F254">
        <v>4001634147</v>
      </c>
      <c r="G254" t="s">
        <v>1809</v>
      </c>
      <c r="H254" t="s">
        <v>2262</v>
      </c>
      <c r="I254" t="s">
        <v>1823</v>
      </c>
      <c r="J254">
        <v>2810676</v>
      </c>
      <c r="K254">
        <v>6390995</v>
      </c>
      <c r="M254">
        <v>1</v>
      </c>
      <c r="N254">
        <v>23.83</v>
      </c>
      <c r="O254">
        <v>23.83</v>
      </c>
      <c r="P254" t="s">
        <v>1811</v>
      </c>
      <c r="Q254" t="s">
        <v>1812</v>
      </c>
      <c r="R254" s="16">
        <v>45596</v>
      </c>
      <c r="S254">
        <v>257</v>
      </c>
      <c r="T254" t="s">
        <v>2024</v>
      </c>
      <c r="U254" s="16">
        <v>45597</v>
      </c>
      <c r="V254" s="16">
        <v>45597</v>
      </c>
      <c r="W254" s="16">
        <v>45719</v>
      </c>
      <c r="Y254" s="16">
        <v>45597</v>
      </c>
      <c r="Z254" t="s">
        <v>1817</v>
      </c>
      <c r="AB254" t="s">
        <v>2258</v>
      </c>
      <c r="AC254" t="s">
        <v>1818</v>
      </c>
      <c r="AP254" t="e">
        <v>#N/A</v>
      </c>
    </row>
    <row r="255" spans="1:42" x14ac:dyDescent="0.35">
      <c r="A255" t="s">
        <v>2272</v>
      </c>
      <c r="B255" t="s">
        <v>1808</v>
      </c>
      <c r="C255" t="s">
        <v>2272</v>
      </c>
      <c r="D255" t="s">
        <v>2272</v>
      </c>
      <c r="E255" s="16">
        <v>45385</v>
      </c>
      <c r="F255">
        <v>4001395960</v>
      </c>
      <c r="G255" t="s">
        <v>1809</v>
      </c>
      <c r="H255" t="s">
        <v>2273</v>
      </c>
      <c r="I255" t="s">
        <v>2274</v>
      </c>
      <c r="J255">
        <v>2824350</v>
      </c>
      <c r="K255">
        <v>6400765</v>
      </c>
      <c r="L255" t="s">
        <v>2275</v>
      </c>
      <c r="M255">
        <v>1860</v>
      </c>
      <c r="N255">
        <v>0.23</v>
      </c>
      <c r="O255">
        <v>427.8</v>
      </c>
      <c r="P255" t="s">
        <v>1811</v>
      </c>
      <c r="Q255" t="s">
        <v>1812</v>
      </c>
      <c r="R255" s="16">
        <v>45392</v>
      </c>
      <c r="S255">
        <v>456</v>
      </c>
      <c r="T255" t="s">
        <v>2024</v>
      </c>
      <c r="U255" s="16">
        <v>45398</v>
      </c>
      <c r="V255" s="16">
        <v>45398</v>
      </c>
      <c r="W255" s="16">
        <v>45398</v>
      </c>
      <c r="Y255" s="16">
        <v>45390</v>
      </c>
      <c r="Z255" t="s">
        <v>1875</v>
      </c>
      <c r="AA255" t="s">
        <v>2276</v>
      </c>
      <c r="AB255" t="s">
        <v>2277</v>
      </c>
      <c r="AC255" t="s">
        <v>1818</v>
      </c>
      <c r="AD255" t="s">
        <v>2278</v>
      </c>
      <c r="AE255" t="s">
        <v>2279</v>
      </c>
      <c r="AF255">
        <v>2262</v>
      </c>
      <c r="AH255" t="s">
        <v>2280</v>
      </c>
      <c r="AI255" t="s">
        <v>2232</v>
      </c>
      <c r="AJ255" t="s">
        <v>2276</v>
      </c>
      <c r="AK255" t="s">
        <v>2232</v>
      </c>
      <c r="AL255" t="s">
        <v>122</v>
      </c>
      <c r="AM255" t="s">
        <v>2064</v>
      </c>
      <c r="AN255" t="s">
        <v>259</v>
      </c>
      <c r="AO255" t="s">
        <v>2276</v>
      </c>
      <c r="AP255" t="e">
        <v>#N/A</v>
      </c>
    </row>
    <row r="256" spans="1:42" x14ac:dyDescent="0.35">
      <c r="A256" t="s">
        <v>2272</v>
      </c>
      <c r="B256" t="s">
        <v>1808</v>
      </c>
      <c r="C256" t="s">
        <v>2272</v>
      </c>
      <c r="D256" t="s">
        <v>2272</v>
      </c>
      <c r="E256" s="16">
        <v>45385</v>
      </c>
      <c r="F256">
        <v>4001395960</v>
      </c>
      <c r="G256" t="s">
        <v>1809</v>
      </c>
      <c r="H256" t="s">
        <v>2273</v>
      </c>
      <c r="I256" t="s">
        <v>2274</v>
      </c>
      <c r="J256">
        <v>2824350</v>
      </c>
      <c r="K256">
        <v>6400765</v>
      </c>
      <c r="L256" t="s">
        <v>2275</v>
      </c>
      <c r="M256">
        <v>1860</v>
      </c>
      <c r="N256">
        <v>0.23</v>
      </c>
      <c r="O256">
        <v>427.8</v>
      </c>
      <c r="P256" t="s">
        <v>1811</v>
      </c>
      <c r="Q256" t="s">
        <v>1812</v>
      </c>
      <c r="R256" s="16">
        <v>45392</v>
      </c>
      <c r="S256">
        <v>456</v>
      </c>
      <c r="T256" t="s">
        <v>2024</v>
      </c>
      <c r="U256" s="16">
        <v>45398</v>
      </c>
      <c r="V256" s="16">
        <v>45398</v>
      </c>
      <c r="W256" s="16">
        <v>45398</v>
      </c>
      <c r="Y256" s="16">
        <v>45390</v>
      </c>
      <c r="Z256" t="s">
        <v>1875</v>
      </c>
      <c r="AA256" t="s">
        <v>2276</v>
      </c>
      <c r="AB256" t="s">
        <v>2277</v>
      </c>
      <c r="AC256" t="s">
        <v>1818</v>
      </c>
      <c r="AD256" t="s">
        <v>2278</v>
      </c>
      <c r="AE256" t="s">
        <v>2279</v>
      </c>
      <c r="AF256">
        <v>2262</v>
      </c>
      <c r="AH256" t="s">
        <v>2280</v>
      </c>
      <c r="AI256" t="s">
        <v>2232</v>
      </c>
      <c r="AJ256" t="s">
        <v>2276</v>
      </c>
      <c r="AK256" t="s">
        <v>2232</v>
      </c>
      <c r="AL256" t="s">
        <v>122</v>
      </c>
      <c r="AM256" t="s">
        <v>2064</v>
      </c>
      <c r="AN256" t="s">
        <v>259</v>
      </c>
      <c r="AO256" t="s">
        <v>2276</v>
      </c>
      <c r="AP256" t="e">
        <v>#N/A</v>
      </c>
    </row>
    <row r="257" spans="1:42" x14ac:dyDescent="0.35">
      <c r="A257" t="s">
        <v>2272</v>
      </c>
      <c r="B257" t="s">
        <v>1808</v>
      </c>
      <c r="C257" t="s">
        <v>2272</v>
      </c>
      <c r="D257" t="s">
        <v>2272</v>
      </c>
      <c r="E257" s="16">
        <v>45385</v>
      </c>
      <c r="F257">
        <v>4001395960</v>
      </c>
      <c r="G257" t="s">
        <v>1809</v>
      </c>
      <c r="H257" t="s">
        <v>2281</v>
      </c>
      <c r="I257" t="s">
        <v>2282</v>
      </c>
      <c r="J257">
        <v>2824350</v>
      </c>
      <c r="K257">
        <v>6400765</v>
      </c>
      <c r="L257" t="s">
        <v>2283</v>
      </c>
      <c r="M257">
        <v>1376</v>
      </c>
      <c r="N257">
        <v>0.1</v>
      </c>
      <c r="O257">
        <v>137.6</v>
      </c>
      <c r="P257" t="s">
        <v>1811</v>
      </c>
      <c r="Q257" t="s">
        <v>1812</v>
      </c>
      <c r="R257" s="16">
        <v>45392</v>
      </c>
      <c r="S257">
        <v>456</v>
      </c>
      <c r="T257" t="s">
        <v>2024</v>
      </c>
      <c r="U257" s="16">
        <v>45398</v>
      </c>
      <c r="V257" s="16">
        <v>45398</v>
      </c>
      <c r="W257" s="16">
        <v>45398</v>
      </c>
      <c r="Y257" s="16">
        <v>45390</v>
      </c>
      <c r="Z257" t="s">
        <v>1875</v>
      </c>
      <c r="AA257" t="s">
        <v>2276</v>
      </c>
      <c r="AB257" t="s">
        <v>2277</v>
      </c>
      <c r="AC257" t="s">
        <v>1818</v>
      </c>
      <c r="AD257" t="s">
        <v>2278</v>
      </c>
      <c r="AE257" t="s">
        <v>2279</v>
      </c>
      <c r="AF257">
        <v>2262</v>
      </c>
      <c r="AH257" t="s">
        <v>2280</v>
      </c>
      <c r="AI257" t="s">
        <v>2232</v>
      </c>
      <c r="AJ257" t="s">
        <v>2276</v>
      </c>
      <c r="AK257" t="s">
        <v>2232</v>
      </c>
      <c r="AL257" t="s">
        <v>122</v>
      </c>
      <c r="AM257" t="s">
        <v>2064</v>
      </c>
      <c r="AN257" t="s">
        <v>259</v>
      </c>
      <c r="AO257" t="s">
        <v>2276</v>
      </c>
      <c r="AP257" t="e">
        <v>#N/A</v>
      </c>
    </row>
    <row r="258" spans="1:42" x14ac:dyDescent="0.35">
      <c r="A258" t="s">
        <v>2272</v>
      </c>
      <c r="B258" t="s">
        <v>1808</v>
      </c>
      <c r="C258" t="s">
        <v>2272</v>
      </c>
      <c r="D258" t="s">
        <v>2272</v>
      </c>
      <c r="E258" s="16">
        <v>45385</v>
      </c>
      <c r="F258">
        <v>4001395960</v>
      </c>
      <c r="G258" t="s">
        <v>1809</v>
      </c>
      <c r="H258" t="s">
        <v>2281</v>
      </c>
      <c r="I258" t="s">
        <v>2282</v>
      </c>
      <c r="J258">
        <v>2824350</v>
      </c>
      <c r="K258">
        <v>6400765</v>
      </c>
      <c r="L258" t="s">
        <v>2283</v>
      </c>
      <c r="M258">
        <v>1376</v>
      </c>
      <c r="N258">
        <v>0.1</v>
      </c>
      <c r="O258">
        <v>137.6</v>
      </c>
      <c r="P258" t="s">
        <v>1811</v>
      </c>
      <c r="Q258" t="s">
        <v>1812</v>
      </c>
      <c r="R258" s="16">
        <v>45392</v>
      </c>
      <c r="S258">
        <v>456</v>
      </c>
      <c r="T258" t="s">
        <v>2024</v>
      </c>
      <c r="U258" s="16">
        <v>45398</v>
      </c>
      <c r="V258" s="16">
        <v>45398</v>
      </c>
      <c r="W258" s="16">
        <v>45398</v>
      </c>
      <c r="Y258" s="16">
        <v>45390</v>
      </c>
      <c r="Z258" t="s">
        <v>1875</v>
      </c>
      <c r="AA258" t="s">
        <v>2276</v>
      </c>
      <c r="AB258" t="s">
        <v>2277</v>
      </c>
      <c r="AC258" t="s">
        <v>1818</v>
      </c>
      <c r="AD258" t="s">
        <v>2278</v>
      </c>
      <c r="AE258" t="s">
        <v>2279</v>
      </c>
      <c r="AF258">
        <v>2262</v>
      </c>
      <c r="AH258" t="s">
        <v>2280</v>
      </c>
      <c r="AI258" t="s">
        <v>2232</v>
      </c>
      <c r="AJ258" t="s">
        <v>2276</v>
      </c>
      <c r="AK258" t="s">
        <v>2232</v>
      </c>
      <c r="AL258" t="s">
        <v>122</v>
      </c>
      <c r="AM258" t="s">
        <v>2064</v>
      </c>
      <c r="AN258" t="s">
        <v>259</v>
      </c>
      <c r="AO258" t="s">
        <v>2276</v>
      </c>
      <c r="AP258" t="e">
        <v>#N/A</v>
      </c>
    </row>
    <row r="259" spans="1:42" x14ac:dyDescent="0.35">
      <c r="A259" t="s">
        <v>2272</v>
      </c>
      <c r="B259" t="s">
        <v>1808</v>
      </c>
      <c r="C259" t="s">
        <v>2272</v>
      </c>
      <c r="D259" t="s">
        <v>2272</v>
      </c>
      <c r="E259" s="16">
        <v>45385</v>
      </c>
      <c r="F259">
        <v>4001395960</v>
      </c>
      <c r="G259" t="s">
        <v>1809</v>
      </c>
      <c r="H259" t="s">
        <v>2284</v>
      </c>
      <c r="I259" t="s">
        <v>2285</v>
      </c>
      <c r="J259">
        <v>2824350</v>
      </c>
      <c r="K259">
        <v>6400765</v>
      </c>
      <c r="L259" t="s">
        <v>2286</v>
      </c>
      <c r="M259">
        <v>2</v>
      </c>
      <c r="N259">
        <v>11.89</v>
      </c>
      <c r="O259">
        <v>23.78</v>
      </c>
      <c r="P259" t="s">
        <v>1811</v>
      </c>
      <c r="Q259" t="s">
        <v>1812</v>
      </c>
      <c r="R259" s="16">
        <v>45392</v>
      </c>
      <c r="S259">
        <v>456</v>
      </c>
      <c r="T259" t="s">
        <v>2024</v>
      </c>
      <c r="U259" s="16">
        <v>45398</v>
      </c>
      <c r="V259" s="16">
        <v>45398</v>
      </c>
      <c r="W259" s="16">
        <v>45398</v>
      </c>
      <c r="Y259" s="16">
        <v>45390</v>
      </c>
      <c r="Z259" t="s">
        <v>1875</v>
      </c>
      <c r="AA259" t="s">
        <v>2276</v>
      </c>
      <c r="AB259" t="s">
        <v>2277</v>
      </c>
      <c r="AC259" t="s">
        <v>1818</v>
      </c>
      <c r="AD259" t="s">
        <v>2278</v>
      </c>
      <c r="AE259" t="s">
        <v>2279</v>
      </c>
      <c r="AF259">
        <v>2262</v>
      </c>
      <c r="AH259" t="s">
        <v>2280</v>
      </c>
      <c r="AI259" t="s">
        <v>2232</v>
      </c>
      <c r="AJ259" t="s">
        <v>2276</v>
      </c>
      <c r="AK259" t="s">
        <v>2232</v>
      </c>
      <c r="AL259" t="s">
        <v>122</v>
      </c>
      <c r="AM259" t="s">
        <v>2064</v>
      </c>
      <c r="AN259" t="s">
        <v>259</v>
      </c>
      <c r="AO259" t="s">
        <v>2276</v>
      </c>
      <c r="AP259" t="e">
        <v>#N/A</v>
      </c>
    </row>
    <row r="260" spans="1:42" x14ac:dyDescent="0.35">
      <c r="A260" t="s">
        <v>2272</v>
      </c>
      <c r="B260" t="s">
        <v>1808</v>
      </c>
      <c r="C260" t="s">
        <v>2272</v>
      </c>
      <c r="D260" t="s">
        <v>2272</v>
      </c>
      <c r="E260" s="16">
        <v>45385</v>
      </c>
      <c r="F260">
        <v>4001395960</v>
      </c>
      <c r="G260" t="s">
        <v>1809</v>
      </c>
      <c r="H260" t="s">
        <v>2284</v>
      </c>
      <c r="I260" t="s">
        <v>2285</v>
      </c>
      <c r="J260">
        <v>2824350</v>
      </c>
      <c r="K260">
        <v>6400765</v>
      </c>
      <c r="L260" t="s">
        <v>2286</v>
      </c>
      <c r="M260">
        <v>2</v>
      </c>
      <c r="N260">
        <v>11.89</v>
      </c>
      <c r="O260">
        <v>23.78</v>
      </c>
      <c r="P260" t="s">
        <v>1811</v>
      </c>
      <c r="Q260" t="s">
        <v>1812</v>
      </c>
      <c r="R260" s="16">
        <v>45392</v>
      </c>
      <c r="S260">
        <v>456</v>
      </c>
      <c r="T260" t="s">
        <v>2024</v>
      </c>
      <c r="U260" s="16">
        <v>45398</v>
      </c>
      <c r="V260" s="16">
        <v>45398</v>
      </c>
      <c r="W260" s="16">
        <v>45398</v>
      </c>
      <c r="Y260" s="16">
        <v>45390</v>
      </c>
      <c r="Z260" t="s">
        <v>1875</v>
      </c>
      <c r="AA260" t="s">
        <v>2276</v>
      </c>
      <c r="AB260" t="s">
        <v>2277</v>
      </c>
      <c r="AC260" t="s">
        <v>1818</v>
      </c>
      <c r="AD260" t="s">
        <v>2278</v>
      </c>
      <c r="AE260" t="s">
        <v>2279</v>
      </c>
      <c r="AF260">
        <v>2262</v>
      </c>
      <c r="AH260" t="s">
        <v>2280</v>
      </c>
      <c r="AI260" t="s">
        <v>2232</v>
      </c>
      <c r="AJ260" t="s">
        <v>2276</v>
      </c>
      <c r="AK260" t="s">
        <v>2232</v>
      </c>
      <c r="AL260" t="s">
        <v>122</v>
      </c>
      <c r="AM260" t="s">
        <v>2064</v>
      </c>
      <c r="AN260" t="s">
        <v>259</v>
      </c>
      <c r="AO260" t="s">
        <v>2276</v>
      </c>
      <c r="AP260" t="e">
        <v>#N/A</v>
      </c>
    </row>
    <row r="261" spans="1:42" x14ac:dyDescent="0.35">
      <c r="A261" t="s">
        <v>2301</v>
      </c>
      <c r="B261" t="s">
        <v>2302</v>
      </c>
      <c r="C261" t="s">
        <v>115</v>
      </c>
      <c r="D261" t="s">
        <v>114</v>
      </c>
      <c r="E261" s="16">
        <v>45695</v>
      </c>
      <c r="F261">
        <v>4001806028</v>
      </c>
      <c r="G261" t="s">
        <v>1927</v>
      </c>
      <c r="H261" t="s">
        <v>1928</v>
      </c>
      <c r="I261" t="s">
        <v>1929</v>
      </c>
      <c r="J261">
        <v>2837494</v>
      </c>
      <c r="K261">
        <v>6410155</v>
      </c>
      <c r="M261">
        <v>2</v>
      </c>
      <c r="N261">
        <v>130.02000000000001</v>
      </c>
      <c r="O261">
        <v>260.04000000000002</v>
      </c>
      <c r="P261" t="s">
        <v>1811</v>
      </c>
      <c r="Q261" t="s">
        <v>1812</v>
      </c>
      <c r="R261" s="16">
        <v>45698</v>
      </c>
      <c r="S261">
        <v>156</v>
      </c>
      <c r="T261" t="s">
        <v>2024</v>
      </c>
      <c r="U261" s="16">
        <v>45691</v>
      </c>
      <c r="V261" s="16">
        <v>45691</v>
      </c>
      <c r="Y261" s="16">
        <v>45700</v>
      </c>
      <c r="AB261" t="s">
        <v>199</v>
      </c>
      <c r="AC261" t="s">
        <v>1931</v>
      </c>
      <c r="AP261" t="e">
        <v>#N/A</v>
      </c>
    </row>
    <row r="262" spans="1:42" x14ac:dyDescent="0.35">
      <c r="A262" t="s">
        <v>2301</v>
      </c>
      <c r="B262" t="s">
        <v>2302</v>
      </c>
      <c r="C262" t="s">
        <v>115</v>
      </c>
      <c r="D262" t="s">
        <v>114</v>
      </c>
      <c r="E262" s="16">
        <v>45695</v>
      </c>
      <c r="F262">
        <v>4001806028</v>
      </c>
      <c r="G262" t="s">
        <v>1927</v>
      </c>
      <c r="H262" t="s">
        <v>1934</v>
      </c>
      <c r="I262" t="s">
        <v>1825</v>
      </c>
      <c r="J262">
        <v>2837494</v>
      </c>
      <c r="K262">
        <v>6410155</v>
      </c>
      <c r="M262">
        <v>8</v>
      </c>
      <c r="N262">
        <v>4.88</v>
      </c>
      <c r="O262">
        <v>39.04</v>
      </c>
      <c r="P262" t="s">
        <v>1811</v>
      </c>
      <c r="Q262" t="s">
        <v>1812</v>
      </c>
      <c r="R262" s="16">
        <v>45698</v>
      </c>
      <c r="S262">
        <v>156</v>
      </c>
      <c r="T262" t="s">
        <v>2024</v>
      </c>
      <c r="U262" s="16">
        <v>45691</v>
      </c>
      <c r="V262" s="16">
        <v>45691</v>
      </c>
      <c r="Y262" s="16">
        <v>45700</v>
      </c>
      <c r="AB262" t="s">
        <v>199</v>
      </c>
      <c r="AC262" t="s">
        <v>1931</v>
      </c>
      <c r="AP262" t="e">
        <v>#N/A</v>
      </c>
    </row>
    <row r="263" spans="1:42" x14ac:dyDescent="0.35">
      <c r="A263" t="s">
        <v>2301</v>
      </c>
      <c r="B263" t="s">
        <v>2302</v>
      </c>
      <c r="C263" t="s">
        <v>115</v>
      </c>
      <c r="D263" t="s">
        <v>114</v>
      </c>
      <c r="E263" s="16">
        <v>45695</v>
      </c>
      <c r="F263">
        <v>4001806028</v>
      </c>
      <c r="G263" t="s">
        <v>1927</v>
      </c>
      <c r="H263" t="s">
        <v>1935</v>
      </c>
      <c r="I263" t="s">
        <v>1936</v>
      </c>
      <c r="J263">
        <v>2837494</v>
      </c>
      <c r="K263">
        <v>6410155</v>
      </c>
      <c r="M263">
        <v>4</v>
      </c>
      <c r="N263">
        <v>67.349999999999994</v>
      </c>
      <c r="O263">
        <v>269.39999999999998</v>
      </c>
      <c r="P263" t="s">
        <v>1811</v>
      </c>
      <c r="Q263" t="s">
        <v>1812</v>
      </c>
      <c r="R263" s="16">
        <v>45698</v>
      </c>
      <c r="S263">
        <v>156</v>
      </c>
      <c r="T263" t="s">
        <v>2024</v>
      </c>
      <c r="U263" s="16">
        <v>45691</v>
      </c>
      <c r="V263" s="16">
        <v>45691</v>
      </c>
      <c r="Y263" s="16">
        <v>45700</v>
      </c>
      <c r="AB263" t="s">
        <v>199</v>
      </c>
      <c r="AC263" t="s">
        <v>1931</v>
      </c>
      <c r="AP263" t="e">
        <v>#N/A</v>
      </c>
    </row>
    <row r="264" spans="1:42" x14ac:dyDescent="0.35">
      <c r="A264" t="s">
        <v>2301</v>
      </c>
      <c r="B264" t="s">
        <v>2302</v>
      </c>
      <c r="C264" t="s">
        <v>115</v>
      </c>
      <c r="D264" t="s">
        <v>114</v>
      </c>
      <c r="E264" s="16">
        <v>45695</v>
      </c>
      <c r="F264">
        <v>4001806028</v>
      </c>
      <c r="G264" t="s">
        <v>1927</v>
      </c>
      <c r="H264" t="s">
        <v>1938</v>
      </c>
      <c r="I264" t="s">
        <v>1939</v>
      </c>
      <c r="J264">
        <v>2837494</v>
      </c>
      <c r="K264">
        <v>6410155</v>
      </c>
      <c r="M264">
        <v>2</v>
      </c>
      <c r="N264">
        <v>1013.22</v>
      </c>
      <c r="O264">
        <v>2026.44</v>
      </c>
      <c r="P264" t="s">
        <v>1811</v>
      </c>
      <c r="Q264" t="s">
        <v>1812</v>
      </c>
      <c r="R264" s="16">
        <v>45698</v>
      </c>
      <c r="S264">
        <v>156</v>
      </c>
      <c r="T264" t="s">
        <v>2024</v>
      </c>
      <c r="U264" s="16">
        <v>45691</v>
      </c>
      <c r="V264" s="16">
        <v>45691</v>
      </c>
      <c r="Y264" s="16">
        <v>45700</v>
      </c>
      <c r="AB264" t="s">
        <v>199</v>
      </c>
      <c r="AC264" t="s">
        <v>1931</v>
      </c>
      <c r="AP264" t="e">
        <v>#N/A</v>
      </c>
    </row>
    <row r="265" spans="1:42" x14ac:dyDescent="0.35">
      <c r="A265" t="s">
        <v>2301</v>
      </c>
      <c r="B265" t="s">
        <v>2302</v>
      </c>
      <c r="C265" t="s">
        <v>115</v>
      </c>
      <c r="D265" t="s">
        <v>114</v>
      </c>
      <c r="E265" s="16">
        <v>45695</v>
      </c>
      <c r="F265">
        <v>4001806028</v>
      </c>
      <c r="G265" t="s">
        <v>1927</v>
      </c>
      <c r="H265" t="s">
        <v>1942</v>
      </c>
      <c r="I265" t="s">
        <v>1822</v>
      </c>
      <c r="J265">
        <v>2837494</v>
      </c>
      <c r="K265">
        <v>6410155</v>
      </c>
      <c r="M265">
        <v>8</v>
      </c>
      <c r="N265">
        <v>1.41</v>
      </c>
      <c r="O265">
        <v>11.28</v>
      </c>
      <c r="P265" t="s">
        <v>1811</v>
      </c>
      <c r="Q265" t="s">
        <v>1812</v>
      </c>
      <c r="R265" s="16">
        <v>45698</v>
      </c>
      <c r="S265">
        <v>156</v>
      </c>
      <c r="T265" t="s">
        <v>2024</v>
      </c>
      <c r="U265" s="16">
        <v>45691</v>
      </c>
      <c r="V265" s="16">
        <v>45691</v>
      </c>
      <c r="Y265" s="16">
        <v>45700</v>
      </c>
      <c r="AB265" t="s">
        <v>199</v>
      </c>
      <c r="AC265" t="s">
        <v>1931</v>
      </c>
      <c r="AP265" t="e">
        <v>#N/A</v>
      </c>
    </row>
    <row r="266" spans="1:42" x14ac:dyDescent="0.35">
      <c r="A266" t="s">
        <v>2301</v>
      </c>
      <c r="B266" t="s">
        <v>2302</v>
      </c>
      <c r="C266" t="s">
        <v>115</v>
      </c>
      <c r="D266" t="s">
        <v>114</v>
      </c>
      <c r="E266" s="16">
        <v>45695</v>
      </c>
      <c r="F266">
        <v>4001806028</v>
      </c>
      <c r="G266" t="s">
        <v>1927</v>
      </c>
      <c r="H266" t="s">
        <v>1954</v>
      </c>
      <c r="I266" t="s">
        <v>1855</v>
      </c>
      <c r="J266">
        <v>2837494</v>
      </c>
      <c r="K266">
        <v>6410155</v>
      </c>
      <c r="M266">
        <v>2</v>
      </c>
      <c r="N266">
        <v>702.81</v>
      </c>
      <c r="O266">
        <v>1405.62</v>
      </c>
      <c r="P266" t="s">
        <v>1811</v>
      </c>
      <c r="Q266" t="s">
        <v>1812</v>
      </c>
      <c r="R266" s="16">
        <v>45698</v>
      </c>
      <c r="S266">
        <v>156</v>
      </c>
      <c r="T266" t="s">
        <v>2024</v>
      </c>
      <c r="U266" s="16">
        <v>45691</v>
      </c>
      <c r="V266" s="16">
        <v>45691</v>
      </c>
      <c r="Y266" s="16">
        <v>45700</v>
      </c>
      <c r="AB266" t="s">
        <v>199</v>
      </c>
      <c r="AC266" t="s">
        <v>1931</v>
      </c>
      <c r="AP266" t="e">
        <v>#N/A</v>
      </c>
    </row>
    <row r="267" spans="1:42" x14ac:dyDescent="0.35">
      <c r="A267" t="s">
        <v>2201</v>
      </c>
      <c r="B267" t="s">
        <v>2202</v>
      </c>
      <c r="C267" t="s">
        <v>107</v>
      </c>
      <c r="D267" t="s">
        <v>100</v>
      </c>
      <c r="E267" s="16">
        <v>45631</v>
      </c>
      <c r="F267">
        <v>4001724970</v>
      </c>
      <c r="G267" t="s">
        <v>1809</v>
      </c>
      <c r="H267" t="s">
        <v>2306</v>
      </c>
      <c r="I267" t="s">
        <v>2307</v>
      </c>
      <c r="J267">
        <v>2848315</v>
      </c>
      <c r="K267">
        <v>6415115</v>
      </c>
      <c r="M267">
        <v>1</v>
      </c>
      <c r="N267">
        <v>1212.48</v>
      </c>
      <c r="O267">
        <v>1212.48</v>
      </c>
      <c r="P267" t="s">
        <v>1811</v>
      </c>
      <c r="Q267" t="s">
        <v>1812</v>
      </c>
      <c r="R267" s="16">
        <v>45660</v>
      </c>
      <c r="S267">
        <v>165</v>
      </c>
      <c r="T267" t="s">
        <v>2024</v>
      </c>
      <c r="U267" s="16">
        <v>45689</v>
      </c>
      <c r="V267" s="16">
        <v>45689</v>
      </c>
      <c r="Y267" s="16">
        <v>45663</v>
      </c>
      <c r="Z267" t="s">
        <v>1817</v>
      </c>
      <c r="AB267" t="s">
        <v>2308</v>
      </c>
      <c r="AC267" t="s">
        <v>1818</v>
      </c>
      <c r="AP267" t="e">
        <v>#N/A</v>
      </c>
    </row>
    <row r="268" spans="1:42" x14ac:dyDescent="0.35">
      <c r="A268" t="s">
        <v>2201</v>
      </c>
      <c r="B268" t="s">
        <v>2202</v>
      </c>
      <c r="C268" t="s">
        <v>107</v>
      </c>
      <c r="D268" t="s">
        <v>100</v>
      </c>
      <c r="E268" s="16">
        <v>45631</v>
      </c>
      <c r="F268">
        <v>4001724970</v>
      </c>
      <c r="G268" t="s">
        <v>1809</v>
      </c>
      <c r="H268" t="s">
        <v>2037</v>
      </c>
      <c r="I268" t="s">
        <v>1825</v>
      </c>
      <c r="J268">
        <v>2848315</v>
      </c>
      <c r="K268">
        <v>6415115</v>
      </c>
      <c r="M268">
        <v>2</v>
      </c>
      <c r="N268">
        <v>1.34</v>
      </c>
      <c r="O268">
        <v>2.68</v>
      </c>
      <c r="P268" t="s">
        <v>1811</v>
      </c>
      <c r="Q268" t="s">
        <v>1812</v>
      </c>
      <c r="R268" s="16">
        <v>45660</v>
      </c>
      <c r="S268">
        <v>165</v>
      </c>
      <c r="T268" t="s">
        <v>2024</v>
      </c>
      <c r="U268" s="16">
        <v>45689</v>
      </c>
      <c r="V268" s="16">
        <v>45689</v>
      </c>
      <c r="Y268" s="16">
        <v>45663</v>
      </c>
      <c r="Z268" t="s">
        <v>1817</v>
      </c>
      <c r="AB268" t="s">
        <v>2308</v>
      </c>
      <c r="AC268" t="s">
        <v>1818</v>
      </c>
      <c r="AP268" t="e">
        <v>#N/A</v>
      </c>
    </row>
    <row r="269" spans="1:42" x14ac:dyDescent="0.35">
      <c r="A269" t="s">
        <v>2201</v>
      </c>
      <c r="B269" t="s">
        <v>2202</v>
      </c>
      <c r="C269" t="s">
        <v>107</v>
      </c>
      <c r="D269" t="s">
        <v>100</v>
      </c>
      <c r="E269" s="16">
        <v>45631</v>
      </c>
      <c r="F269">
        <v>4001724970</v>
      </c>
      <c r="G269" t="s">
        <v>1809</v>
      </c>
      <c r="H269" t="s">
        <v>1890</v>
      </c>
      <c r="I269" t="s">
        <v>1865</v>
      </c>
      <c r="J269">
        <v>2848315</v>
      </c>
      <c r="K269">
        <v>6415115</v>
      </c>
      <c r="M269">
        <v>2</v>
      </c>
      <c r="N269">
        <v>0.72</v>
      </c>
      <c r="O269">
        <v>1.44</v>
      </c>
      <c r="P269" t="s">
        <v>1811</v>
      </c>
      <c r="Q269" t="s">
        <v>1812</v>
      </c>
      <c r="R269" s="16">
        <v>45660</v>
      </c>
      <c r="S269">
        <v>165</v>
      </c>
      <c r="T269" t="s">
        <v>2024</v>
      </c>
      <c r="U269" s="16">
        <v>45689</v>
      </c>
      <c r="V269" s="16">
        <v>45689</v>
      </c>
      <c r="Y269" s="16">
        <v>45663</v>
      </c>
      <c r="Z269" t="s">
        <v>1817</v>
      </c>
      <c r="AB269" t="s">
        <v>2308</v>
      </c>
      <c r="AC269" t="s">
        <v>1818</v>
      </c>
      <c r="AP269" t="e">
        <v>#N/A</v>
      </c>
    </row>
    <row r="270" spans="1:42" x14ac:dyDescent="0.35">
      <c r="A270" t="s">
        <v>2201</v>
      </c>
      <c r="B270" t="s">
        <v>2202</v>
      </c>
      <c r="C270" t="s">
        <v>107</v>
      </c>
      <c r="D270" t="s">
        <v>100</v>
      </c>
      <c r="E270" s="16">
        <v>45631</v>
      </c>
      <c r="F270">
        <v>4001724970</v>
      </c>
      <c r="G270" t="s">
        <v>1809</v>
      </c>
      <c r="H270" t="s">
        <v>2010</v>
      </c>
      <c r="I270" t="s">
        <v>1810</v>
      </c>
      <c r="J270">
        <v>2848315</v>
      </c>
      <c r="K270">
        <v>6415115</v>
      </c>
      <c r="M270">
        <v>2</v>
      </c>
      <c r="N270">
        <v>0.51</v>
      </c>
      <c r="O270">
        <v>1.02</v>
      </c>
      <c r="P270" t="s">
        <v>1811</v>
      </c>
      <c r="Q270" t="s">
        <v>1812</v>
      </c>
      <c r="R270" s="16">
        <v>45660</v>
      </c>
      <c r="S270">
        <v>165</v>
      </c>
      <c r="T270" t="s">
        <v>2024</v>
      </c>
      <c r="U270" s="16">
        <v>45689</v>
      </c>
      <c r="V270" s="16">
        <v>45689</v>
      </c>
      <c r="Y270" s="16">
        <v>45663</v>
      </c>
      <c r="Z270" t="s">
        <v>1817</v>
      </c>
      <c r="AB270" t="s">
        <v>2308</v>
      </c>
      <c r="AC270" t="s">
        <v>1818</v>
      </c>
      <c r="AP270" t="e">
        <v>#N/A</v>
      </c>
    </row>
    <row r="271" spans="1:42" x14ac:dyDescent="0.35">
      <c r="B271" t="s">
        <v>2311</v>
      </c>
      <c r="C271" t="s">
        <v>2311</v>
      </c>
      <c r="D271" t="s">
        <v>249</v>
      </c>
      <c r="E271" s="16">
        <v>45431</v>
      </c>
      <c r="F271">
        <v>4001456753</v>
      </c>
      <c r="G271" t="s">
        <v>1927</v>
      </c>
      <c r="H271" t="s">
        <v>2312</v>
      </c>
      <c r="I271" t="s">
        <v>2034</v>
      </c>
      <c r="J271">
        <v>2865846</v>
      </c>
      <c r="K271">
        <v>6427985</v>
      </c>
      <c r="L271" t="s">
        <v>2313</v>
      </c>
      <c r="M271">
        <v>4</v>
      </c>
      <c r="N271">
        <v>131.4</v>
      </c>
      <c r="O271">
        <v>525.6</v>
      </c>
      <c r="P271" t="s">
        <v>1811</v>
      </c>
      <c r="Q271" t="s">
        <v>1812</v>
      </c>
      <c r="R271" s="16">
        <v>45469</v>
      </c>
      <c r="S271">
        <v>380</v>
      </c>
      <c r="T271" t="s">
        <v>2024</v>
      </c>
      <c r="U271" s="16">
        <v>45474</v>
      </c>
      <c r="V271" s="16">
        <v>45474</v>
      </c>
      <c r="W271" s="16">
        <v>45536</v>
      </c>
      <c r="Y271" s="16">
        <v>45446</v>
      </c>
      <c r="Z271" t="s">
        <v>1875</v>
      </c>
      <c r="AB271" t="s">
        <v>470</v>
      </c>
      <c r="AC271" t="s">
        <v>1931</v>
      </c>
      <c r="AE271" t="s">
        <v>147</v>
      </c>
      <c r="AF271" t="s">
        <v>249</v>
      </c>
      <c r="AG271" t="s">
        <v>856</v>
      </c>
      <c r="AH271" t="s">
        <v>2314</v>
      </c>
      <c r="AI271" t="s">
        <v>2232</v>
      </c>
      <c r="AJ271" t="s">
        <v>2226</v>
      </c>
      <c r="AK271" t="s">
        <v>2232</v>
      </c>
      <c r="AL271" t="s">
        <v>2227</v>
      </c>
      <c r="AM271" t="s">
        <v>2064</v>
      </c>
      <c r="AN271" t="s">
        <v>133</v>
      </c>
      <c r="AO271" t="s">
        <v>2226</v>
      </c>
      <c r="AP271" t="e">
        <v>#N/A</v>
      </c>
    </row>
    <row r="272" spans="1:42" x14ac:dyDescent="0.35">
      <c r="B272" t="s">
        <v>2311</v>
      </c>
      <c r="C272" t="s">
        <v>2311</v>
      </c>
      <c r="D272" t="s">
        <v>249</v>
      </c>
      <c r="E272" s="16">
        <v>45431</v>
      </c>
      <c r="F272">
        <v>4001456753</v>
      </c>
      <c r="G272" t="s">
        <v>1927</v>
      </c>
      <c r="H272" t="s">
        <v>2315</v>
      </c>
      <c r="I272" t="s">
        <v>2316</v>
      </c>
      <c r="J272">
        <v>2865846</v>
      </c>
      <c r="K272">
        <v>6427985</v>
      </c>
      <c r="L272" t="s">
        <v>2317</v>
      </c>
      <c r="M272">
        <v>2</v>
      </c>
      <c r="N272">
        <v>216.54</v>
      </c>
      <c r="O272">
        <v>433.08</v>
      </c>
      <c r="P272" t="s">
        <v>1811</v>
      </c>
      <c r="Q272" t="s">
        <v>1812</v>
      </c>
      <c r="R272" s="16">
        <v>45469</v>
      </c>
      <c r="S272">
        <v>380</v>
      </c>
      <c r="T272" t="s">
        <v>2024</v>
      </c>
      <c r="U272" s="16">
        <v>45474</v>
      </c>
      <c r="V272" s="16">
        <v>45474</v>
      </c>
      <c r="W272" s="16">
        <v>45536</v>
      </c>
      <c r="Y272" s="16">
        <v>45446</v>
      </c>
      <c r="Z272" t="s">
        <v>1875</v>
      </c>
      <c r="AB272" t="s">
        <v>470</v>
      </c>
      <c r="AC272" t="s">
        <v>1931</v>
      </c>
      <c r="AE272" t="s">
        <v>147</v>
      </c>
      <c r="AF272" t="s">
        <v>249</v>
      </c>
      <c r="AG272" t="s">
        <v>856</v>
      </c>
      <c r="AH272" t="s">
        <v>2314</v>
      </c>
      <c r="AI272" t="s">
        <v>2232</v>
      </c>
      <c r="AJ272" t="s">
        <v>2226</v>
      </c>
      <c r="AK272" t="s">
        <v>2232</v>
      </c>
      <c r="AL272" t="s">
        <v>2227</v>
      </c>
      <c r="AM272" t="s">
        <v>2064</v>
      </c>
      <c r="AN272" t="s">
        <v>133</v>
      </c>
      <c r="AO272" t="s">
        <v>2226</v>
      </c>
      <c r="AP272" t="e">
        <v>#N/A</v>
      </c>
    </row>
    <row r="273" spans="1:42" x14ac:dyDescent="0.35">
      <c r="B273" t="s">
        <v>2311</v>
      </c>
      <c r="C273" t="s">
        <v>2311</v>
      </c>
      <c r="D273" t="s">
        <v>249</v>
      </c>
      <c r="E273" s="16">
        <v>45431</v>
      </c>
      <c r="F273">
        <v>4001456753</v>
      </c>
      <c r="G273" t="s">
        <v>1927</v>
      </c>
      <c r="H273" t="s">
        <v>2315</v>
      </c>
      <c r="I273" t="s">
        <v>2316</v>
      </c>
      <c r="J273">
        <v>2865846</v>
      </c>
      <c r="K273">
        <v>6427985</v>
      </c>
      <c r="L273" t="s">
        <v>2317</v>
      </c>
      <c r="M273">
        <v>2</v>
      </c>
      <c r="N273">
        <v>216.54</v>
      </c>
      <c r="O273">
        <v>433.08</v>
      </c>
      <c r="P273" t="s">
        <v>1811</v>
      </c>
      <c r="Q273" t="s">
        <v>1812</v>
      </c>
      <c r="R273" s="16">
        <v>45469</v>
      </c>
      <c r="S273">
        <v>380</v>
      </c>
      <c r="T273" t="s">
        <v>2024</v>
      </c>
      <c r="U273" s="16">
        <v>45474</v>
      </c>
      <c r="V273" s="16">
        <v>45474</v>
      </c>
      <c r="W273" s="16">
        <v>45536</v>
      </c>
      <c r="Y273" s="16">
        <v>45446</v>
      </c>
      <c r="Z273" t="s">
        <v>1875</v>
      </c>
      <c r="AB273" t="s">
        <v>470</v>
      </c>
      <c r="AC273" t="s">
        <v>1931</v>
      </c>
      <c r="AE273" t="s">
        <v>147</v>
      </c>
      <c r="AF273" t="s">
        <v>249</v>
      </c>
      <c r="AG273" t="s">
        <v>856</v>
      </c>
      <c r="AH273" t="s">
        <v>2314</v>
      </c>
      <c r="AI273" t="s">
        <v>2232</v>
      </c>
      <c r="AJ273" t="s">
        <v>2226</v>
      </c>
      <c r="AK273" t="s">
        <v>2232</v>
      </c>
      <c r="AL273" t="s">
        <v>2227</v>
      </c>
      <c r="AM273" t="s">
        <v>2064</v>
      </c>
      <c r="AN273" t="s">
        <v>133</v>
      </c>
      <c r="AO273" t="s">
        <v>2226</v>
      </c>
      <c r="AP273" t="e">
        <v>#N/A</v>
      </c>
    </row>
    <row r="274" spans="1:42" x14ac:dyDescent="0.35">
      <c r="B274" t="s">
        <v>2311</v>
      </c>
      <c r="C274" t="s">
        <v>2311</v>
      </c>
      <c r="D274" t="s">
        <v>249</v>
      </c>
      <c r="E274" s="16">
        <v>45431</v>
      </c>
      <c r="F274">
        <v>4001456753</v>
      </c>
      <c r="G274" t="s">
        <v>1927</v>
      </c>
      <c r="H274" t="s">
        <v>2318</v>
      </c>
      <c r="I274" t="s">
        <v>2319</v>
      </c>
      <c r="J274">
        <v>2865846</v>
      </c>
      <c r="K274">
        <v>6427985</v>
      </c>
      <c r="L274" t="s">
        <v>2320</v>
      </c>
      <c r="M274">
        <v>2</v>
      </c>
      <c r="N274">
        <v>20.48</v>
      </c>
      <c r="O274">
        <v>40.96</v>
      </c>
      <c r="P274" t="s">
        <v>1811</v>
      </c>
      <c r="Q274" t="s">
        <v>1812</v>
      </c>
      <c r="R274" s="16">
        <v>45469</v>
      </c>
      <c r="S274">
        <v>380</v>
      </c>
      <c r="T274" t="s">
        <v>2024</v>
      </c>
      <c r="U274" s="16">
        <v>45474</v>
      </c>
      <c r="V274" s="16">
        <v>45474</v>
      </c>
      <c r="W274" s="16">
        <v>45536</v>
      </c>
      <c r="Y274" s="16">
        <v>45446</v>
      </c>
      <c r="Z274" t="s">
        <v>1875</v>
      </c>
      <c r="AB274" t="s">
        <v>470</v>
      </c>
      <c r="AC274" t="s">
        <v>1931</v>
      </c>
      <c r="AE274" t="s">
        <v>147</v>
      </c>
      <c r="AF274" t="s">
        <v>249</v>
      </c>
      <c r="AG274" t="s">
        <v>856</v>
      </c>
      <c r="AH274" t="s">
        <v>2314</v>
      </c>
      <c r="AI274" t="s">
        <v>2232</v>
      </c>
      <c r="AJ274" t="s">
        <v>2226</v>
      </c>
      <c r="AK274" t="s">
        <v>2232</v>
      </c>
      <c r="AL274" t="s">
        <v>2227</v>
      </c>
      <c r="AM274" t="s">
        <v>2064</v>
      </c>
      <c r="AN274" t="s">
        <v>133</v>
      </c>
      <c r="AO274" t="s">
        <v>2226</v>
      </c>
      <c r="AP274" t="e">
        <v>#N/A</v>
      </c>
    </row>
    <row r="275" spans="1:42" x14ac:dyDescent="0.35">
      <c r="B275" t="s">
        <v>2311</v>
      </c>
      <c r="C275" t="s">
        <v>2311</v>
      </c>
      <c r="D275" t="s">
        <v>249</v>
      </c>
      <c r="E275" s="16">
        <v>45431</v>
      </c>
      <c r="F275">
        <v>4001456753</v>
      </c>
      <c r="G275" t="s">
        <v>1927</v>
      </c>
      <c r="H275" t="s">
        <v>2318</v>
      </c>
      <c r="I275" t="s">
        <v>2319</v>
      </c>
      <c r="J275">
        <v>2865846</v>
      </c>
      <c r="K275">
        <v>6427985</v>
      </c>
      <c r="L275" t="s">
        <v>2320</v>
      </c>
      <c r="M275">
        <v>2</v>
      </c>
      <c r="N275">
        <v>20.48</v>
      </c>
      <c r="O275">
        <v>40.96</v>
      </c>
      <c r="P275" t="s">
        <v>1811</v>
      </c>
      <c r="Q275" t="s">
        <v>1812</v>
      </c>
      <c r="R275" s="16">
        <v>45469</v>
      </c>
      <c r="S275">
        <v>380</v>
      </c>
      <c r="T275" t="s">
        <v>2024</v>
      </c>
      <c r="U275" s="16">
        <v>45474</v>
      </c>
      <c r="V275" s="16">
        <v>45474</v>
      </c>
      <c r="W275" s="16">
        <v>45536</v>
      </c>
      <c r="Y275" s="16">
        <v>45446</v>
      </c>
      <c r="Z275" t="s">
        <v>1875</v>
      </c>
      <c r="AB275" t="s">
        <v>470</v>
      </c>
      <c r="AC275" t="s">
        <v>1931</v>
      </c>
      <c r="AE275" t="s">
        <v>147</v>
      </c>
      <c r="AF275" t="s">
        <v>249</v>
      </c>
      <c r="AG275" t="s">
        <v>856</v>
      </c>
      <c r="AH275" t="s">
        <v>2314</v>
      </c>
      <c r="AI275" t="s">
        <v>2232</v>
      </c>
      <c r="AJ275" t="s">
        <v>2226</v>
      </c>
      <c r="AK275" t="s">
        <v>2232</v>
      </c>
      <c r="AL275" t="s">
        <v>2227</v>
      </c>
      <c r="AM275" t="s">
        <v>2064</v>
      </c>
      <c r="AN275" t="s">
        <v>133</v>
      </c>
      <c r="AO275" t="s">
        <v>2226</v>
      </c>
      <c r="AP275" t="e">
        <v>#N/A</v>
      </c>
    </row>
    <row r="276" spans="1:42" x14ac:dyDescent="0.35">
      <c r="B276" t="s">
        <v>2311</v>
      </c>
      <c r="C276" t="s">
        <v>2311</v>
      </c>
      <c r="D276" t="s">
        <v>249</v>
      </c>
      <c r="E276" s="16">
        <v>45431</v>
      </c>
      <c r="F276">
        <v>4001456753</v>
      </c>
      <c r="G276" t="s">
        <v>1927</v>
      </c>
      <c r="H276" t="s">
        <v>2321</v>
      </c>
      <c r="I276" t="s">
        <v>2322</v>
      </c>
      <c r="J276">
        <v>2865846</v>
      </c>
      <c r="K276">
        <v>6427985</v>
      </c>
      <c r="L276" t="s">
        <v>2323</v>
      </c>
      <c r="M276">
        <v>2</v>
      </c>
      <c r="N276">
        <v>35.61</v>
      </c>
      <c r="O276">
        <v>71.22</v>
      </c>
      <c r="P276" t="s">
        <v>1811</v>
      </c>
      <c r="Q276" t="s">
        <v>1812</v>
      </c>
      <c r="R276" s="16">
        <v>45469</v>
      </c>
      <c r="S276">
        <v>380</v>
      </c>
      <c r="T276" t="s">
        <v>2024</v>
      </c>
      <c r="U276" s="16">
        <v>45474</v>
      </c>
      <c r="V276" s="16">
        <v>45474</v>
      </c>
      <c r="W276" s="16">
        <v>45536</v>
      </c>
      <c r="Y276" s="16">
        <v>45446</v>
      </c>
      <c r="Z276" t="s">
        <v>1875</v>
      </c>
      <c r="AB276" t="s">
        <v>470</v>
      </c>
      <c r="AC276" t="s">
        <v>1931</v>
      </c>
      <c r="AE276" t="s">
        <v>147</v>
      </c>
      <c r="AF276" t="s">
        <v>249</v>
      </c>
      <c r="AG276" t="s">
        <v>856</v>
      </c>
      <c r="AH276" t="s">
        <v>2314</v>
      </c>
      <c r="AI276" t="s">
        <v>2232</v>
      </c>
      <c r="AJ276" t="s">
        <v>2226</v>
      </c>
      <c r="AK276" t="s">
        <v>2232</v>
      </c>
      <c r="AL276" t="s">
        <v>2227</v>
      </c>
      <c r="AM276" t="s">
        <v>2064</v>
      </c>
      <c r="AN276" t="s">
        <v>133</v>
      </c>
      <c r="AO276" t="s">
        <v>2226</v>
      </c>
      <c r="AP276" t="e">
        <v>#N/A</v>
      </c>
    </row>
    <row r="277" spans="1:42" x14ac:dyDescent="0.35">
      <c r="B277" t="s">
        <v>2311</v>
      </c>
      <c r="C277" t="s">
        <v>2311</v>
      </c>
      <c r="D277" t="s">
        <v>249</v>
      </c>
      <c r="E277" s="16">
        <v>45431</v>
      </c>
      <c r="F277">
        <v>4001456753</v>
      </c>
      <c r="G277" t="s">
        <v>1927</v>
      </c>
      <c r="H277" t="s">
        <v>2321</v>
      </c>
      <c r="I277" t="s">
        <v>2322</v>
      </c>
      <c r="J277">
        <v>2865846</v>
      </c>
      <c r="K277">
        <v>6427985</v>
      </c>
      <c r="L277" t="s">
        <v>2323</v>
      </c>
      <c r="M277">
        <v>2</v>
      </c>
      <c r="N277">
        <v>35.61</v>
      </c>
      <c r="O277">
        <v>71.22</v>
      </c>
      <c r="P277" t="s">
        <v>1811</v>
      </c>
      <c r="Q277" t="s">
        <v>1812</v>
      </c>
      <c r="R277" s="16">
        <v>45469</v>
      </c>
      <c r="S277">
        <v>380</v>
      </c>
      <c r="T277" t="s">
        <v>2024</v>
      </c>
      <c r="U277" s="16">
        <v>45474</v>
      </c>
      <c r="V277" s="16">
        <v>45474</v>
      </c>
      <c r="W277" s="16">
        <v>45536</v>
      </c>
      <c r="Y277" s="16">
        <v>45446</v>
      </c>
      <c r="Z277" t="s">
        <v>1875</v>
      </c>
      <c r="AB277" t="s">
        <v>470</v>
      </c>
      <c r="AC277" t="s">
        <v>1931</v>
      </c>
      <c r="AE277" t="s">
        <v>147</v>
      </c>
      <c r="AF277" t="s">
        <v>249</v>
      </c>
      <c r="AG277" t="s">
        <v>856</v>
      </c>
      <c r="AH277" t="s">
        <v>2314</v>
      </c>
      <c r="AI277" t="s">
        <v>2232</v>
      </c>
      <c r="AJ277" t="s">
        <v>2226</v>
      </c>
      <c r="AK277" t="s">
        <v>2232</v>
      </c>
      <c r="AL277" t="s">
        <v>2227</v>
      </c>
      <c r="AM277" t="s">
        <v>2064</v>
      </c>
      <c r="AN277" t="s">
        <v>133</v>
      </c>
      <c r="AO277" t="s">
        <v>2226</v>
      </c>
      <c r="AP277" t="e">
        <v>#N/A</v>
      </c>
    </row>
    <row r="278" spans="1:42" x14ac:dyDescent="0.35">
      <c r="B278" t="s">
        <v>2311</v>
      </c>
      <c r="C278" t="s">
        <v>2311</v>
      </c>
      <c r="D278" t="s">
        <v>249</v>
      </c>
      <c r="E278" s="16">
        <v>45431</v>
      </c>
      <c r="F278">
        <v>4001456753</v>
      </c>
      <c r="G278" t="s">
        <v>1927</v>
      </c>
      <c r="H278" t="s">
        <v>1886</v>
      </c>
      <c r="I278" t="s">
        <v>1823</v>
      </c>
      <c r="J278">
        <v>2865846</v>
      </c>
      <c r="K278">
        <v>6427985</v>
      </c>
      <c r="L278" t="s">
        <v>2324</v>
      </c>
      <c r="M278">
        <v>2</v>
      </c>
      <c r="N278">
        <v>2.2799999999999998</v>
      </c>
      <c r="O278">
        <v>4.5599999999999996</v>
      </c>
      <c r="P278" t="s">
        <v>1811</v>
      </c>
      <c r="Q278" t="s">
        <v>1812</v>
      </c>
      <c r="R278" s="16">
        <v>45469</v>
      </c>
      <c r="S278">
        <v>380</v>
      </c>
      <c r="T278" t="s">
        <v>2024</v>
      </c>
      <c r="U278" s="16">
        <v>45474</v>
      </c>
      <c r="V278" s="16">
        <v>45474</v>
      </c>
      <c r="W278" s="16">
        <v>45536</v>
      </c>
      <c r="Y278" s="16">
        <v>45446</v>
      </c>
      <c r="Z278" t="s">
        <v>1875</v>
      </c>
      <c r="AB278" t="s">
        <v>470</v>
      </c>
      <c r="AC278" t="s">
        <v>1931</v>
      </c>
      <c r="AE278" t="s">
        <v>147</v>
      </c>
      <c r="AF278" t="s">
        <v>249</v>
      </c>
      <c r="AG278" t="s">
        <v>856</v>
      </c>
      <c r="AH278" t="s">
        <v>2314</v>
      </c>
      <c r="AI278" t="s">
        <v>2232</v>
      </c>
      <c r="AJ278" t="s">
        <v>2226</v>
      </c>
      <c r="AK278" t="s">
        <v>2232</v>
      </c>
      <c r="AL278" t="s">
        <v>2227</v>
      </c>
      <c r="AM278" t="s">
        <v>2064</v>
      </c>
      <c r="AN278" t="s">
        <v>133</v>
      </c>
      <c r="AO278" t="s">
        <v>2226</v>
      </c>
      <c r="AP278" t="e">
        <v>#N/A</v>
      </c>
    </row>
    <row r="279" spans="1:42" x14ac:dyDescent="0.35">
      <c r="B279" t="s">
        <v>2311</v>
      </c>
      <c r="C279" t="s">
        <v>2311</v>
      </c>
      <c r="D279" t="s">
        <v>249</v>
      </c>
      <c r="E279" s="16">
        <v>45431</v>
      </c>
      <c r="F279">
        <v>4001456753</v>
      </c>
      <c r="G279" t="s">
        <v>1927</v>
      </c>
      <c r="H279" t="s">
        <v>1886</v>
      </c>
      <c r="I279" t="s">
        <v>1823</v>
      </c>
      <c r="J279">
        <v>2865846</v>
      </c>
      <c r="K279">
        <v>6427985</v>
      </c>
      <c r="L279" t="s">
        <v>2324</v>
      </c>
      <c r="M279">
        <v>2</v>
      </c>
      <c r="N279">
        <v>2.2799999999999998</v>
      </c>
      <c r="O279">
        <v>4.5599999999999996</v>
      </c>
      <c r="P279" t="s">
        <v>1811</v>
      </c>
      <c r="Q279" t="s">
        <v>1812</v>
      </c>
      <c r="R279" s="16">
        <v>45469</v>
      </c>
      <c r="S279">
        <v>380</v>
      </c>
      <c r="T279" t="s">
        <v>2024</v>
      </c>
      <c r="U279" s="16">
        <v>45474</v>
      </c>
      <c r="V279" s="16">
        <v>45474</v>
      </c>
      <c r="W279" s="16">
        <v>45536</v>
      </c>
      <c r="Y279" s="16">
        <v>45446</v>
      </c>
      <c r="Z279" t="s">
        <v>1875</v>
      </c>
      <c r="AB279" t="s">
        <v>470</v>
      </c>
      <c r="AC279" t="s">
        <v>1931</v>
      </c>
      <c r="AE279" t="s">
        <v>147</v>
      </c>
      <c r="AF279" t="s">
        <v>249</v>
      </c>
      <c r="AG279" t="s">
        <v>856</v>
      </c>
      <c r="AH279" t="s">
        <v>2314</v>
      </c>
      <c r="AI279" t="s">
        <v>2232</v>
      </c>
      <c r="AJ279" t="s">
        <v>2226</v>
      </c>
      <c r="AK279" t="s">
        <v>2232</v>
      </c>
      <c r="AL279" t="s">
        <v>2227</v>
      </c>
      <c r="AM279" t="s">
        <v>2064</v>
      </c>
      <c r="AN279" t="s">
        <v>133</v>
      </c>
      <c r="AO279" t="s">
        <v>2226</v>
      </c>
      <c r="AP279" t="e">
        <v>#N/A</v>
      </c>
    </row>
    <row r="280" spans="1:42" x14ac:dyDescent="0.35">
      <c r="B280" t="s">
        <v>2311</v>
      </c>
      <c r="C280" t="s">
        <v>2311</v>
      </c>
      <c r="D280" t="s">
        <v>249</v>
      </c>
      <c r="E280" s="16">
        <v>45431</v>
      </c>
      <c r="F280">
        <v>4001456753</v>
      </c>
      <c r="G280" t="s">
        <v>1927</v>
      </c>
      <c r="H280" t="s">
        <v>2325</v>
      </c>
      <c r="I280" t="s">
        <v>2274</v>
      </c>
      <c r="J280">
        <v>2865846</v>
      </c>
      <c r="K280">
        <v>6427985</v>
      </c>
      <c r="L280" t="s">
        <v>2326</v>
      </c>
      <c r="M280">
        <v>1200</v>
      </c>
      <c r="N280">
        <v>0.61</v>
      </c>
      <c r="O280">
        <v>732</v>
      </c>
      <c r="P280" t="s">
        <v>1811</v>
      </c>
      <c r="Q280" t="s">
        <v>1812</v>
      </c>
      <c r="R280" s="16">
        <v>45469</v>
      </c>
      <c r="S280">
        <v>380</v>
      </c>
      <c r="T280" t="s">
        <v>2024</v>
      </c>
      <c r="U280" s="16">
        <v>45474</v>
      </c>
      <c r="V280" s="16">
        <v>45474</v>
      </c>
      <c r="W280" s="16">
        <v>45536</v>
      </c>
      <c r="Y280" s="16">
        <v>45446</v>
      </c>
      <c r="Z280" t="s">
        <v>1875</v>
      </c>
      <c r="AB280" t="s">
        <v>470</v>
      </c>
      <c r="AC280" t="s">
        <v>1931</v>
      </c>
      <c r="AE280" t="s">
        <v>147</v>
      </c>
      <c r="AF280" t="s">
        <v>249</v>
      </c>
      <c r="AG280" t="s">
        <v>856</v>
      </c>
      <c r="AH280" t="s">
        <v>2314</v>
      </c>
      <c r="AI280" t="s">
        <v>2232</v>
      </c>
      <c r="AJ280" t="s">
        <v>2226</v>
      </c>
      <c r="AK280" t="s">
        <v>2232</v>
      </c>
      <c r="AL280" t="s">
        <v>2227</v>
      </c>
      <c r="AM280" t="s">
        <v>2064</v>
      </c>
      <c r="AN280" t="s">
        <v>133</v>
      </c>
      <c r="AO280" t="s">
        <v>2226</v>
      </c>
      <c r="AP280" t="e">
        <v>#N/A</v>
      </c>
    </row>
    <row r="281" spans="1:42" x14ac:dyDescent="0.35">
      <c r="B281" t="s">
        <v>2311</v>
      </c>
      <c r="C281" t="s">
        <v>2311</v>
      </c>
      <c r="D281" t="s">
        <v>249</v>
      </c>
      <c r="E281" s="16">
        <v>45431</v>
      </c>
      <c r="F281">
        <v>4001456753</v>
      </c>
      <c r="G281" t="s">
        <v>1927</v>
      </c>
      <c r="H281" t="s">
        <v>2325</v>
      </c>
      <c r="I281" t="s">
        <v>2274</v>
      </c>
      <c r="J281">
        <v>2865846</v>
      </c>
      <c r="K281">
        <v>6427985</v>
      </c>
      <c r="L281" t="s">
        <v>2326</v>
      </c>
      <c r="M281">
        <v>1200</v>
      </c>
      <c r="N281">
        <v>0.61</v>
      </c>
      <c r="O281">
        <v>732</v>
      </c>
      <c r="P281" t="s">
        <v>1811</v>
      </c>
      <c r="Q281" t="s">
        <v>1812</v>
      </c>
      <c r="R281" s="16">
        <v>45469</v>
      </c>
      <c r="S281">
        <v>380</v>
      </c>
      <c r="T281" t="s">
        <v>2024</v>
      </c>
      <c r="U281" s="16">
        <v>45474</v>
      </c>
      <c r="V281" s="16">
        <v>45474</v>
      </c>
      <c r="W281" s="16">
        <v>45536</v>
      </c>
      <c r="Y281" s="16">
        <v>45446</v>
      </c>
      <c r="Z281" t="s">
        <v>1875</v>
      </c>
      <c r="AB281" t="s">
        <v>470</v>
      </c>
      <c r="AC281" t="s">
        <v>1931</v>
      </c>
      <c r="AE281" t="s">
        <v>147</v>
      </c>
      <c r="AF281" t="s">
        <v>249</v>
      </c>
      <c r="AG281" t="s">
        <v>856</v>
      </c>
      <c r="AH281" t="s">
        <v>2314</v>
      </c>
      <c r="AI281" t="s">
        <v>2232</v>
      </c>
      <c r="AJ281" t="s">
        <v>2226</v>
      </c>
      <c r="AK281" t="s">
        <v>2232</v>
      </c>
      <c r="AL281" t="s">
        <v>2227</v>
      </c>
      <c r="AM281" t="s">
        <v>2064</v>
      </c>
      <c r="AN281" t="s">
        <v>133</v>
      </c>
      <c r="AO281" t="s">
        <v>2226</v>
      </c>
      <c r="AP281" t="e">
        <v>#N/A</v>
      </c>
    </row>
    <row r="282" spans="1:42" x14ac:dyDescent="0.35">
      <c r="A282" t="s">
        <v>2328</v>
      </c>
      <c r="B282" t="s">
        <v>2329</v>
      </c>
      <c r="C282" t="s">
        <v>115</v>
      </c>
      <c r="D282" t="s">
        <v>114</v>
      </c>
      <c r="E282" s="16">
        <v>45445</v>
      </c>
      <c r="F282">
        <v>4001476403</v>
      </c>
      <c r="G282" t="s">
        <v>1927</v>
      </c>
      <c r="H282" t="s">
        <v>2330</v>
      </c>
      <c r="I282" t="s">
        <v>2331</v>
      </c>
      <c r="J282">
        <v>2874235</v>
      </c>
      <c r="K282">
        <v>6433667</v>
      </c>
      <c r="M282">
        <v>1</v>
      </c>
      <c r="N282">
        <v>701.13</v>
      </c>
      <c r="O282">
        <v>701.13</v>
      </c>
      <c r="P282" t="s">
        <v>1811</v>
      </c>
      <c r="Q282" t="s">
        <v>1812</v>
      </c>
      <c r="R282" s="16">
        <v>45445</v>
      </c>
      <c r="S282">
        <v>408</v>
      </c>
      <c r="T282" t="s">
        <v>2024</v>
      </c>
      <c r="U282" s="16">
        <v>45446</v>
      </c>
      <c r="V282" s="16">
        <v>45446</v>
      </c>
      <c r="W282" s="16">
        <v>45446</v>
      </c>
      <c r="Y282" s="16">
        <v>45446</v>
      </c>
      <c r="Z282" t="s">
        <v>1817</v>
      </c>
      <c r="AB282" t="s">
        <v>2332</v>
      </c>
      <c r="AC282" t="s">
        <v>1931</v>
      </c>
      <c r="AP282" t="e">
        <v>#N/A</v>
      </c>
    </row>
    <row r="283" spans="1:42" x14ac:dyDescent="0.35">
      <c r="A283" t="s">
        <v>2328</v>
      </c>
      <c r="B283" t="s">
        <v>2329</v>
      </c>
      <c r="C283" t="s">
        <v>115</v>
      </c>
      <c r="D283" t="s">
        <v>114</v>
      </c>
      <c r="E283" s="16">
        <v>45445</v>
      </c>
      <c r="F283">
        <v>4001476403</v>
      </c>
      <c r="G283" t="s">
        <v>1927</v>
      </c>
      <c r="H283" t="s">
        <v>2180</v>
      </c>
      <c r="I283" t="s">
        <v>1822</v>
      </c>
      <c r="J283">
        <v>2874235</v>
      </c>
      <c r="K283">
        <v>6433667</v>
      </c>
      <c r="M283">
        <v>2</v>
      </c>
      <c r="N283">
        <v>1.1499999999999999</v>
      </c>
      <c r="O283">
        <v>2.2999999999999998</v>
      </c>
      <c r="P283" t="s">
        <v>1811</v>
      </c>
      <c r="Q283" t="s">
        <v>1812</v>
      </c>
      <c r="R283" s="16">
        <v>45445</v>
      </c>
      <c r="S283">
        <v>408</v>
      </c>
      <c r="T283" t="s">
        <v>2024</v>
      </c>
      <c r="U283" s="16">
        <v>45446</v>
      </c>
      <c r="V283" s="16">
        <v>45446</v>
      </c>
      <c r="W283" s="16">
        <v>45446</v>
      </c>
      <c r="Y283" s="16">
        <v>45446</v>
      </c>
      <c r="Z283" t="s">
        <v>1817</v>
      </c>
      <c r="AB283" t="s">
        <v>2332</v>
      </c>
      <c r="AC283" t="s">
        <v>1931</v>
      </c>
      <c r="AP283" t="e">
        <v>#N/A</v>
      </c>
    </row>
    <row r="284" spans="1:42" x14ac:dyDescent="0.35">
      <c r="A284" t="s">
        <v>2328</v>
      </c>
      <c r="B284" t="s">
        <v>2329</v>
      </c>
      <c r="C284" t="s">
        <v>115</v>
      </c>
      <c r="D284" t="s">
        <v>114</v>
      </c>
      <c r="E284" s="16">
        <v>45445</v>
      </c>
      <c r="F284">
        <v>4001476403</v>
      </c>
      <c r="G284" t="s">
        <v>1927</v>
      </c>
      <c r="H284" t="s">
        <v>2073</v>
      </c>
      <c r="I284" t="s">
        <v>1825</v>
      </c>
      <c r="J284">
        <v>2874235</v>
      </c>
      <c r="K284">
        <v>6433667</v>
      </c>
      <c r="M284">
        <v>2</v>
      </c>
      <c r="N284">
        <v>0.68</v>
      </c>
      <c r="O284">
        <v>1.36</v>
      </c>
      <c r="P284" t="s">
        <v>1811</v>
      </c>
      <c r="Q284" t="s">
        <v>1812</v>
      </c>
      <c r="R284" s="16">
        <v>45445</v>
      </c>
      <c r="S284">
        <v>408</v>
      </c>
      <c r="T284" t="s">
        <v>2024</v>
      </c>
      <c r="U284" s="16">
        <v>45446</v>
      </c>
      <c r="V284" s="16">
        <v>45446</v>
      </c>
      <c r="W284" s="16">
        <v>45446</v>
      </c>
      <c r="Y284" s="16">
        <v>45446</v>
      </c>
      <c r="Z284" t="s">
        <v>1817</v>
      </c>
      <c r="AB284" t="s">
        <v>2332</v>
      </c>
      <c r="AC284" t="s">
        <v>1931</v>
      </c>
      <c r="AP284" t="e">
        <v>#N/A</v>
      </c>
    </row>
    <row r="285" spans="1:42" x14ac:dyDescent="0.35">
      <c r="A285" t="s">
        <v>2328</v>
      </c>
      <c r="B285" t="s">
        <v>2329</v>
      </c>
      <c r="C285" t="s">
        <v>115</v>
      </c>
      <c r="D285" t="s">
        <v>114</v>
      </c>
      <c r="E285" s="16">
        <v>45445</v>
      </c>
      <c r="F285">
        <v>4001476403</v>
      </c>
      <c r="G285" t="s">
        <v>1927</v>
      </c>
      <c r="H285" t="s">
        <v>1902</v>
      </c>
      <c r="I285" t="s">
        <v>1822</v>
      </c>
      <c r="J285">
        <v>2874235</v>
      </c>
      <c r="K285">
        <v>6433667</v>
      </c>
      <c r="M285">
        <v>4</v>
      </c>
      <c r="N285">
        <v>1.89</v>
      </c>
      <c r="O285">
        <v>7.56</v>
      </c>
      <c r="P285" t="s">
        <v>1811</v>
      </c>
      <c r="Q285" t="s">
        <v>1812</v>
      </c>
      <c r="R285" s="16">
        <v>45445</v>
      </c>
      <c r="S285">
        <v>408</v>
      </c>
      <c r="T285" t="s">
        <v>2024</v>
      </c>
      <c r="U285" s="16">
        <v>45446</v>
      </c>
      <c r="V285" s="16">
        <v>45446</v>
      </c>
      <c r="W285" s="16">
        <v>45446</v>
      </c>
      <c r="Y285" s="16">
        <v>45446</v>
      </c>
      <c r="Z285" t="s">
        <v>1817</v>
      </c>
      <c r="AB285" t="s">
        <v>2332</v>
      </c>
      <c r="AC285" t="s">
        <v>1931</v>
      </c>
      <c r="AP285" t="e">
        <v>#N/A</v>
      </c>
    </row>
    <row r="286" spans="1:42" x14ac:dyDescent="0.35">
      <c r="A286" t="s">
        <v>2328</v>
      </c>
      <c r="B286" t="s">
        <v>2329</v>
      </c>
      <c r="C286" t="s">
        <v>115</v>
      </c>
      <c r="D286" t="s">
        <v>114</v>
      </c>
      <c r="E286" s="16">
        <v>45445</v>
      </c>
      <c r="F286">
        <v>4001476403</v>
      </c>
      <c r="G286" t="s">
        <v>1927</v>
      </c>
      <c r="H286" t="s">
        <v>2333</v>
      </c>
      <c r="I286" t="s">
        <v>1825</v>
      </c>
      <c r="J286">
        <v>2874235</v>
      </c>
      <c r="K286">
        <v>6433667</v>
      </c>
      <c r="M286">
        <v>2</v>
      </c>
      <c r="N286">
        <v>3.51</v>
      </c>
      <c r="O286">
        <v>7.02</v>
      </c>
      <c r="P286" t="s">
        <v>1811</v>
      </c>
      <c r="Q286" t="s">
        <v>1812</v>
      </c>
      <c r="R286" s="16">
        <v>45445</v>
      </c>
      <c r="S286">
        <v>408</v>
      </c>
      <c r="T286" t="s">
        <v>2024</v>
      </c>
      <c r="U286" s="16">
        <v>45446</v>
      </c>
      <c r="V286" s="16">
        <v>45446</v>
      </c>
      <c r="W286" s="16">
        <v>45446</v>
      </c>
      <c r="Y286" s="16">
        <v>45446</v>
      </c>
      <c r="Z286" t="s">
        <v>1817</v>
      </c>
      <c r="AB286" t="s">
        <v>2332</v>
      </c>
      <c r="AC286" t="s">
        <v>1931</v>
      </c>
      <c r="AP286" t="e">
        <v>#N/A</v>
      </c>
    </row>
    <row r="287" spans="1:42" x14ac:dyDescent="0.35">
      <c r="A287" t="s">
        <v>1700</v>
      </c>
      <c r="B287" t="s">
        <v>2334</v>
      </c>
      <c r="C287" t="s">
        <v>1400</v>
      </c>
      <c r="D287" t="s">
        <v>1301</v>
      </c>
      <c r="E287" s="16">
        <v>45453</v>
      </c>
      <c r="F287">
        <v>4001485001</v>
      </c>
      <c r="G287" t="s">
        <v>1927</v>
      </c>
      <c r="H287" t="s">
        <v>2335</v>
      </c>
      <c r="I287" t="s">
        <v>2336</v>
      </c>
      <c r="J287">
        <v>2878783</v>
      </c>
      <c r="K287">
        <v>6437022</v>
      </c>
      <c r="L287" t="s">
        <v>2337</v>
      </c>
      <c r="M287">
        <v>4</v>
      </c>
      <c r="N287">
        <v>737.52</v>
      </c>
      <c r="O287">
        <v>2950.08</v>
      </c>
      <c r="P287" t="s">
        <v>1811</v>
      </c>
      <c r="Q287" t="s">
        <v>1812</v>
      </c>
      <c r="R287" s="16">
        <v>45464</v>
      </c>
      <c r="S287">
        <v>345</v>
      </c>
      <c r="T287" t="s">
        <v>2024</v>
      </c>
      <c r="U287" s="16">
        <v>45509</v>
      </c>
      <c r="V287" s="16">
        <v>45509</v>
      </c>
      <c r="W287" s="16">
        <v>45509</v>
      </c>
      <c r="Y287" s="16">
        <v>45509</v>
      </c>
      <c r="Z287" t="s">
        <v>1875</v>
      </c>
      <c r="AB287" t="s">
        <v>2338</v>
      </c>
      <c r="AC287" t="s">
        <v>1931</v>
      </c>
      <c r="AD287" t="s">
        <v>231</v>
      </c>
      <c r="AE287" t="s">
        <v>225</v>
      </c>
      <c r="AF287" t="s">
        <v>246</v>
      </c>
      <c r="AG287" t="s">
        <v>903</v>
      </c>
      <c r="AJ287" t="s">
        <v>2226</v>
      </c>
      <c r="AK287" t="s">
        <v>2232</v>
      </c>
      <c r="AL287" t="s">
        <v>2227</v>
      </c>
      <c r="AM287" t="s">
        <v>2064</v>
      </c>
      <c r="AN287" t="s">
        <v>133</v>
      </c>
      <c r="AO287" t="s">
        <v>2226</v>
      </c>
      <c r="AP287" t="e">
        <v>#N/A</v>
      </c>
    </row>
    <row r="288" spans="1:42" x14ac:dyDescent="0.35">
      <c r="A288" t="s">
        <v>1700</v>
      </c>
      <c r="B288" t="s">
        <v>2334</v>
      </c>
      <c r="C288" t="s">
        <v>1400</v>
      </c>
      <c r="D288" t="s">
        <v>1301</v>
      </c>
      <c r="E288" s="16">
        <v>45453</v>
      </c>
      <c r="F288">
        <v>4001485001</v>
      </c>
      <c r="G288" t="s">
        <v>1927</v>
      </c>
      <c r="H288" t="s">
        <v>2339</v>
      </c>
      <c r="I288" t="s">
        <v>2340</v>
      </c>
      <c r="J288">
        <v>2878783</v>
      </c>
      <c r="K288">
        <v>6437022</v>
      </c>
      <c r="L288" t="s">
        <v>2341</v>
      </c>
      <c r="M288">
        <v>4</v>
      </c>
      <c r="N288">
        <v>251.15</v>
      </c>
      <c r="O288">
        <v>1004.6</v>
      </c>
      <c r="P288" t="s">
        <v>1811</v>
      </c>
      <c r="Q288" t="s">
        <v>1812</v>
      </c>
      <c r="R288" s="16">
        <v>45464</v>
      </c>
      <c r="S288">
        <v>345</v>
      </c>
      <c r="T288" t="s">
        <v>2024</v>
      </c>
      <c r="U288" s="16">
        <v>45509</v>
      </c>
      <c r="V288" s="16">
        <v>45509</v>
      </c>
      <c r="W288" s="16">
        <v>45509</v>
      </c>
      <c r="Y288" s="16">
        <v>45509</v>
      </c>
      <c r="Z288" t="s">
        <v>1875</v>
      </c>
      <c r="AB288" t="s">
        <v>2338</v>
      </c>
      <c r="AC288" t="s">
        <v>1931</v>
      </c>
      <c r="AD288" t="s">
        <v>231</v>
      </c>
      <c r="AE288" t="s">
        <v>225</v>
      </c>
      <c r="AF288" t="s">
        <v>246</v>
      </c>
      <c r="AG288" t="s">
        <v>903</v>
      </c>
      <c r="AJ288" t="s">
        <v>2226</v>
      </c>
      <c r="AK288" t="s">
        <v>2232</v>
      </c>
      <c r="AL288" t="s">
        <v>2227</v>
      </c>
      <c r="AM288" t="s">
        <v>2064</v>
      </c>
      <c r="AN288" t="s">
        <v>133</v>
      </c>
      <c r="AO288" t="s">
        <v>2226</v>
      </c>
      <c r="AP288" t="e">
        <v>#N/A</v>
      </c>
    </row>
    <row r="289" spans="1:43" x14ac:dyDescent="0.35">
      <c r="A289" t="s">
        <v>1700</v>
      </c>
      <c r="B289" t="s">
        <v>2334</v>
      </c>
      <c r="C289" t="s">
        <v>1400</v>
      </c>
      <c r="D289" t="s">
        <v>1301</v>
      </c>
      <c r="E289" s="16">
        <v>45453</v>
      </c>
      <c r="F289">
        <v>4001485001</v>
      </c>
      <c r="G289" t="s">
        <v>1927</v>
      </c>
      <c r="H289" t="s">
        <v>2342</v>
      </c>
      <c r="I289" t="s">
        <v>2112</v>
      </c>
      <c r="J289">
        <v>2878783</v>
      </c>
      <c r="K289">
        <v>6437022</v>
      </c>
      <c r="L289" t="s">
        <v>2343</v>
      </c>
      <c r="M289">
        <v>4</v>
      </c>
      <c r="N289">
        <v>4.71</v>
      </c>
      <c r="O289">
        <v>18.84</v>
      </c>
      <c r="P289" t="s">
        <v>1811</v>
      </c>
      <c r="Q289" t="s">
        <v>1812</v>
      </c>
      <c r="R289" s="16">
        <v>45464</v>
      </c>
      <c r="S289">
        <v>345</v>
      </c>
      <c r="T289" t="s">
        <v>2024</v>
      </c>
      <c r="U289" s="16">
        <v>45509</v>
      </c>
      <c r="V289" s="16">
        <v>45509</v>
      </c>
      <c r="W289" s="16">
        <v>45509</v>
      </c>
      <c r="Y289" s="16">
        <v>45509</v>
      </c>
      <c r="Z289" t="s">
        <v>1875</v>
      </c>
      <c r="AB289" t="s">
        <v>2338</v>
      </c>
      <c r="AC289" t="s">
        <v>1931</v>
      </c>
      <c r="AD289" t="s">
        <v>231</v>
      </c>
      <c r="AE289" t="s">
        <v>225</v>
      </c>
      <c r="AF289" t="s">
        <v>246</v>
      </c>
      <c r="AG289" t="s">
        <v>903</v>
      </c>
      <c r="AJ289" t="s">
        <v>2226</v>
      </c>
      <c r="AK289" t="s">
        <v>2232</v>
      </c>
      <c r="AL289" t="s">
        <v>2227</v>
      </c>
      <c r="AM289" t="s">
        <v>2064</v>
      </c>
      <c r="AN289" t="s">
        <v>133</v>
      </c>
      <c r="AO289" t="s">
        <v>2226</v>
      </c>
      <c r="AP289" t="e">
        <v>#N/A</v>
      </c>
    </row>
    <row r="290" spans="1:43" x14ac:dyDescent="0.35">
      <c r="A290" t="s">
        <v>1700</v>
      </c>
      <c r="B290" t="s">
        <v>2334</v>
      </c>
      <c r="C290" t="s">
        <v>1400</v>
      </c>
      <c r="D290" t="s">
        <v>1301</v>
      </c>
      <c r="E290" s="16">
        <v>45453</v>
      </c>
      <c r="F290">
        <v>4001485001</v>
      </c>
      <c r="G290" t="s">
        <v>1927</v>
      </c>
      <c r="H290" t="s">
        <v>2344</v>
      </c>
      <c r="I290" t="s">
        <v>2345</v>
      </c>
      <c r="J290">
        <v>2878783</v>
      </c>
      <c r="K290">
        <v>6437022</v>
      </c>
      <c r="L290" t="s">
        <v>2346</v>
      </c>
      <c r="M290">
        <v>4</v>
      </c>
      <c r="N290">
        <v>92.49</v>
      </c>
      <c r="O290">
        <v>369.96</v>
      </c>
      <c r="P290" t="s">
        <v>1811</v>
      </c>
      <c r="Q290" t="s">
        <v>1812</v>
      </c>
      <c r="R290" s="16">
        <v>45464</v>
      </c>
      <c r="S290">
        <v>345</v>
      </c>
      <c r="T290" t="s">
        <v>2024</v>
      </c>
      <c r="U290" s="16">
        <v>45509</v>
      </c>
      <c r="V290" s="16">
        <v>45509</v>
      </c>
      <c r="W290" s="16">
        <v>45509</v>
      </c>
      <c r="Y290" s="16">
        <v>45509</v>
      </c>
      <c r="Z290" t="s">
        <v>1875</v>
      </c>
      <c r="AB290" t="s">
        <v>2338</v>
      </c>
      <c r="AC290" t="s">
        <v>1931</v>
      </c>
      <c r="AD290" t="s">
        <v>231</v>
      </c>
      <c r="AE290" t="s">
        <v>225</v>
      </c>
      <c r="AF290" t="s">
        <v>246</v>
      </c>
      <c r="AG290" t="s">
        <v>903</v>
      </c>
      <c r="AJ290" t="s">
        <v>2226</v>
      </c>
      <c r="AK290" t="s">
        <v>2232</v>
      </c>
      <c r="AL290" t="s">
        <v>2227</v>
      </c>
      <c r="AM290" t="s">
        <v>2064</v>
      </c>
      <c r="AN290" t="s">
        <v>133</v>
      </c>
      <c r="AO290" t="s">
        <v>2226</v>
      </c>
      <c r="AP290" t="e">
        <v>#N/A</v>
      </c>
    </row>
    <row r="291" spans="1:43" x14ac:dyDescent="0.35">
      <c r="A291" t="s">
        <v>1700</v>
      </c>
      <c r="B291" t="s">
        <v>2334</v>
      </c>
      <c r="C291" t="s">
        <v>1400</v>
      </c>
      <c r="D291" t="s">
        <v>1301</v>
      </c>
      <c r="E291" s="16">
        <v>45453</v>
      </c>
      <c r="F291">
        <v>4001485001</v>
      </c>
      <c r="G291" t="s">
        <v>1927</v>
      </c>
      <c r="H291" t="s">
        <v>2347</v>
      </c>
      <c r="I291" t="s">
        <v>1822</v>
      </c>
      <c r="J291">
        <v>2878783</v>
      </c>
      <c r="K291">
        <v>6437022</v>
      </c>
      <c r="L291" t="s">
        <v>2348</v>
      </c>
      <c r="M291">
        <v>48</v>
      </c>
      <c r="N291">
        <v>0.72</v>
      </c>
      <c r="O291">
        <v>34.56</v>
      </c>
      <c r="P291" t="s">
        <v>1811</v>
      </c>
      <c r="Q291" t="s">
        <v>1812</v>
      </c>
      <c r="R291" s="16">
        <v>45464</v>
      </c>
      <c r="S291">
        <v>345</v>
      </c>
      <c r="T291" t="s">
        <v>2024</v>
      </c>
      <c r="U291" s="16">
        <v>45509</v>
      </c>
      <c r="V291" s="16">
        <v>45509</v>
      </c>
      <c r="W291" s="16">
        <v>45509</v>
      </c>
      <c r="Y291" s="16">
        <v>45509</v>
      </c>
      <c r="Z291" t="s">
        <v>1875</v>
      </c>
      <c r="AB291" t="s">
        <v>2338</v>
      </c>
      <c r="AC291" t="s">
        <v>1931</v>
      </c>
      <c r="AD291" t="s">
        <v>231</v>
      </c>
      <c r="AE291" t="s">
        <v>225</v>
      </c>
      <c r="AF291" t="s">
        <v>246</v>
      </c>
      <c r="AG291" t="s">
        <v>903</v>
      </c>
      <c r="AJ291" t="s">
        <v>2226</v>
      </c>
      <c r="AK291" t="s">
        <v>2232</v>
      </c>
      <c r="AL291" t="s">
        <v>2227</v>
      </c>
      <c r="AM291" t="s">
        <v>2064</v>
      </c>
      <c r="AN291" t="s">
        <v>133</v>
      </c>
      <c r="AO291" t="s">
        <v>2226</v>
      </c>
      <c r="AP291" t="e">
        <v>#N/A</v>
      </c>
    </row>
    <row r="292" spans="1:43" x14ac:dyDescent="0.35">
      <c r="A292" t="s">
        <v>1700</v>
      </c>
      <c r="B292" t="s">
        <v>2334</v>
      </c>
      <c r="C292" t="s">
        <v>1400</v>
      </c>
      <c r="D292" t="s">
        <v>1301</v>
      </c>
      <c r="E292" s="16">
        <v>45453</v>
      </c>
      <c r="F292">
        <v>4001485001</v>
      </c>
      <c r="G292" t="s">
        <v>1927</v>
      </c>
      <c r="H292" t="s">
        <v>2349</v>
      </c>
      <c r="I292" t="s">
        <v>1825</v>
      </c>
      <c r="J292">
        <v>2878783</v>
      </c>
      <c r="K292">
        <v>6437022</v>
      </c>
      <c r="L292" t="s">
        <v>2350</v>
      </c>
      <c r="M292">
        <v>48</v>
      </c>
      <c r="N292">
        <v>9.42</v>
      </c>
      <c r="O292">
        <v>452.16</v>
      </c>
      <c r="P292" t="s">
        <v>1811</v>
      </c>
      <c r="Q292" t="s">
        <v>1812</v>
      </c>
      <c r="R292" s="16">
        <v>45464</v>
      </c>
      <c r="S292">
        <v>345</v>
      </c>
      <c r="T292" t="s">
        <v>2024</v>
      </c>
      <c r="U292" s="16">
        <v>45509</v>
      </c>
      <c r="V292" s="16">
        <v>45509</v>
      </c>
      <c r="W292" s="16">
        <v>45509</v>
      </c>
      <c r="Y292" s="16">
        <v>45509</v>
      </c>
      <c r="Z292" t="s">
        <v>1875</v>
      </c>
      <c r="AB292" t="s">
        <v>2338</v>
      </c>
      <c r="AC292" t="s">
        <v>1931</v>
      </c>
      <c r="AD292" t="s">
        <v>231</v>
      </c>
      <c r="AE292" t="s">
        <v>225</v>
      </c>
      <c r="AF292" t="s">
        <v>246</v>
      </c>
      <c r="AG292" t="s">
        <v>903</v>
      </c>
      <c r="AJ292" t="s">
        <v>2226</v>
      </c>
      <c r="AK292" t="s">
        <v>2232</v>
      </c>
      <c r="AL292" t="s">
        <v>2227</v>
      </c>
      <c r="AM292" t="s">
        <v>2064</v>
      </c>
      <c r="AN292" t="s">
        <v>133</v>
      </c>
      <c r="AO292" t="s">
        <v>2226</v>
      </c>
      <c r="AP292" t="e">
        <v>#N/A</v>
      </c>
    </row>
    <row r="293" spans="1:43" x14ac:dyDescent="0.35">
      <c r="A293" t="s">
        <v>1700</v>
      </c>
      <c r="B293" t="s">
        <v>2334</v>
      </c>
      <c r="C293" t="s">
        <v>1400</v>
      </c>
      <c r="D293" t="s">
        <v>1301</v>
      </c>
      <c r="E293" s="16">
        <v>45453</v>
      </c>
      <c r="F293">
        <v>4001485001</v>
      </c>
      <c r="G293" t="s">
        <v>1927</v>
      </c>
      <c r="H293" t="s">
        <v>2351</v>
      </c>
      <c r="I293" t="s">
        <v>1826</v>
      </c>
      <c r="J293">
        <v>2878783</v>
      </c>
      <c r="K293">
        <v>6437022</v>
      </c>
      <c r="L293" t="s">
        <v>2352</v>
      </c>
      <c r="M293">
        <v>4</v>
      </c>
      <c r="N293">
        <v>7.53</v>
      </c>
      <c r="O293">
        <v>30.12</v>
      </c>
      <c r="P293" t="s">
        <v>1811</v>
      </c>
      <c r="Q293" t="s">
        <v>1812</v>
      </c>
      <c r="R293" s="16">
        <v>45464</v>
      </c>
      <c r="S293">
        <v>345</v>
      </c>
      <c r="T293" t="s">
        <v>2024</v>
      </c>
      <c r="U293" s="16">
        <v>45509</v>
      </c>
      <c r="V293" s="16">
        <v>45509</v>
      </c>
      <c r="W293" s="16">
        <v>45509</v>
      </c>
      <c r="Y293" s="16">
        <v>45509</v>
      </c>
      <c r="Z293" t="s">
        <v>1875</v>
      </c>
      <c r="AB293" t="s">
        <v>2338</v>
      </c>
      <c r="AC293" t="s">
        <v>1931</v>
      </c>
      <c r="AD293" t="s">
        <v>231</v>
      </c>
      <c r="AE293" t="s">
        <v>225</v>
      </c>
      <c r="AF293" t="s">
        <v>246</v>
      </c>
      <c r="AG293" t="s">
        <v>903</v>
      </c>
      <c r="AJ293" t="s">
        <v>2226</v>
      </c>
      <c r="AK293" t="s">
        <v>2232</v>
      </c>
      <c r="AL293" t="s">
        <v>2227</v>
      </c>
      <c r="AM293" t="s">
        <v>2064</v>
      </c>
      <c r="AN293" t="s">
        <v>133</v>
      </c>
      <c r="AO293" t="s">
        <v>2226</v>
      </c>
      <c r="AP293" t="e">
        <v>#N/A</v>
      </c>
    </row>
    <row r="294" spans="1:43" x14ac:dyDescent="0.35">
      <c r="A294" t="s">
        <v>1700</v>
      </c>
      <c r="B294" t="s">
        <v>2334</v>
      </c>
      <c r="C294" t="s">
        <v>1400</v>
      </c>
      <c r="D294" t="s">
        <v>1301</v>
      </c>
      <c r="E294" s="16">
        <v>45453</v>
      </c>
      <c r="F294">
        <v>4001485001</v>
      </c>
      <c r="G294" t="s">
        <v>1927</v>
      </c>
      <c r="H294" t="s">
        <v>2353</v>
      </c>
      <c r="I294" t="s">
        <v>2034</v>
      </c>
      <c r="J294">
        <v>2878783</v>
      </c>
      <c r="K294">
        <v>6437022</v>
      </c>
      <c r="L294" t="s">
        <v>2354</v>
      </c>
      <c r="M294">
        <v>4</v>
      </c>
      <c r="N294">
        <v>0.31</v>
      </c>
      <c r="O294">
        <v>1.24</v>
      </c>
      <c r="P294" t="s">
        <v>1811</v>
      </c>
      <c r="Q294" t="s">
        <v>1812</v>
      </c>
      <c r="R294" s="16">
        <v>45464</v>
      </c>
      <c r="S294">
        <v>345</v>
      </c>
      <c r="T294" t="s">
        <v>2024</v>
      </c>
      <c r="U294" s="16">
        <v>45509</v>
      </c>
      <c r="V294" s="16">
        <v>45509</v>
      </c>
      <c r="W294" s="16">
        <v>45509</v>
      </c>
      <c r="Y294" s="16">
        <v>45509</v>
      </c>
      <c r="Z294" t="s">
        <v>1875</v>
      </c>
      <c r="AB294" t="s">
        <v>2338</v>
      </c>
      <c r="AC294" t="s">
        <v>1931</v>
      </c>
      <c r="AD294" t="s">
        <v>231</v>
      </c>
      <c r="AE294" t="s">
        <v>225</v>
      </c>
      <c r="AF294" t="s">
        <v>246</v>
      </c>
      <c r="AG294" t="s">
        <v>903</v>
      </c>
      <c r="AJ294" t="s">
        <v>2226</v>
      </c>
      <c r="AK294" t="s">
        <v>2232</v>
      </c>
      <c r="AL294" t="s">
        <v>2227</v>
      </c>
      <c r="AM294" t="s">
        <v>2064</v>
      </c>
      <c r="AN294" t="s">
        <v>133</v>
      </c>
      <c r="AO294" t="s">
        <v>2226</v>
      </c>
      <c r="AP294" t="e">
        <v>#N/A</v>
      </c>
    </row>
    <row r="295" spans="1:43" x14ac:dyDescent="0.35">
      <c r="A295" t="s">
        <v>1700</v>
      </c>
      <c r="B295" t="s">
        <v>2334</v>
      </c>
      <c r="C295" t="s">
        <v>1400</v>
      </c>
      <c r="D295" t="s">
        <v>1301</v>
      </c>
      <c r="E295" s="16">
        <v>45453</v>
      </c>
      <c r="F295">
        <v>4001485001</v>
      </c>
      <c r="G295" t="s">
        <v>1927</v>
      </c>
      <c r="H295" t="s">
        <v>2355</v>
      </c>
      <c r="I295" t="s">
        <v>1822</v>
      </c>
      <c r="J295">
        <v>2878783</v>
      </c>
      <c r="K295">
        <v>6437022</v>
      </c>
      <c r="L295" t="s">
        <v>2356</v>
      </c>
      <c r="M295">
        <v>12</v>
      </c>
      <c r="N295">
        <v>5.0599999999999996</v>
      </c>
      <c r="O295">
        <v>60.72</v>
      </c>
      <c r="P295" t="s">
        <v>1811</v>
      </c>
      <c r="Q295" t="s">
        <v>1812</v>
      </c>
      <c r="R295" s="16">
        <v>45464</v>
      </c>
      <c r="S295">
        <v>345</v>
      </c>
      <c r="T295" t="s">
        <v>2024</v>
      </c>
      <c r="U295" s="16">
        <v>45509</v>
      </c>
      <c r="V295" s="16">
        <v>45509</v>
      </c>
      <c r="W295" s="16">
        <v>45509</v>
      </c>
      <c r="Y295" s="16">
        <v>45509</v>
      </c>
      <c r="Z295" t="s">
        <v>1875</v>
      </c>
      <c r="AB295" t="s">
        <v>2338</v>
      </c>
      <c r="AC295" t="s">
        <v>1931</v>
      </c>
      <c r="AD295" t="s">
        <v>231</v>
      </c>
      <c r="AE295" t="s">
        <v>225</v>
      </c>
      <c r="AF295" t="s">
        <v>246</v>
      </c>
      <c r="AG295" t="s">
        <v>903</v>
      </c>
      <c r="AJ295" t="s">
        <v>2226</v>
      </c>
      <c r="AK295" t="s">
        <v>2232</v>
      </c>
      <c r="AL295" t="s">
        <v>2227</v>
      </c>
      <c r="AM295" t="s">
        <v>2064</v>
      </c>
      <c r="AN295" t="s">
        <v>133</v>
      </c>
      <c r="AO295" t="s">
        <v>2226</v>
      </c>
      <c r="AP295" t="e">
        <v>#N/A</v>
      </c>
    </row>
    <row r="296" spans="1:43" x14ac:dyDescent="0.35">
      <c r="A296" t="s">
        <v>1700</v>
      </c>
      <c r="B296" t="s">
        <v>2334</v>
      </c>
      <c r="C296" t="s">
        <v>1400</v>
      </c>
      <c r="D296" t="s">
        <v>1301</v>
      </c>
      <c r="E296" s="16">
        <v>45453</v>
      </c>
      <c r="F296">
        <v>4001485001</v>
      </c>
      <c r="G296" t="s">
        <v>1927</v>
      </c>
      <c r="H296" t="s">
        <v>2357</v>
      </c>
      <c r="I296" t="s">
        <v>1825</v>
      </c>
      <c r="J296">
        <v>2878783</v>
      </c>
      <c r="K296">
        <v>6437022</v>
      </c>
      <c r="L296" t="s">
        <v>2358</v>
      </c>
      <c r="M296">
        <v>12</v>
      </c>
      <c r="N296">
        <v>21.41</v>
      </c>
      <c r="O296">
        <v>256.92</v>
      </c>
      <c r="P296" t="s">
        <v>1811</v>
      </c>
      <c r="Q296" t="s">
        <v>1812</v>
      </c>
      <c r="R296" s="16">
        <v>45464</v>
      </c>
      <c r="S296">
        <v>345</v>
      </c>
      <c r="T296" t="s">
        <v>2024</v>
      </c>
      <c r="U296" s="16">
        <v>45509</v>
      </c>
      <c r="V296" s="16">
        <v>45509</v>
      </c>
      <c r="W296" s="16">
        <v>45509</v>
      </c>
      <c r="Y296" s="16">
        <v>45509</v>
      </c>
      <c r="Z296" t="s">
        <v>1875</v>
      </c>
      <c r="AB296" t="s">
        <v>2338</v>
      </c>
      <c r="AC296" t="s">
        <v>1931</v>
      </c>
      <c r="AD296" t="s">
        <v>231</v>
      </c>
      <c r="AE296" t="s">
        <v>225</v>
      </c>
      <c r="AF296" t="s">
        <v>246</v>
      </c>
      <c r="AG296" t="s">
        <v>903</v>
      </c>
      <c r="AJ296" t="s">
        <v>2226</v>
      </c>
      <c r="AK296" t="s">
        <v>2232</v>
      </c>
      <c r="AL296" t="s">
        <v>2227</v>
      </c>
      <c r="AM296" t="s">
        <v>2064</v>
      </c>
      <c r="AN296" t="s">
        <v>133</v>
      </c>
      <c r="AO296" t="s">
        <v>2226</v>
      </c>
      <c r="AP296" t="e">
        <v>#N/A</v>
      </c>
    </row>
    <row r="297" spans="1:43" x14ac:dyDescent="0.35">
      <c r="A297" t="s">
        <v>1700</v>
      </c>
      <c r="B297" t="s">
        <v>2334</v>
      </c>
      <c r="C297" t="s">
        <v>1400</v>
      </c>
      <c r="D297" t="s">
        <v>1301</v>
      </c>
      <c r="E297" s="16">
        <v>45453</v>
      </c>
      <c r="F297">
        <v>4001485001</v>
      </c>
      <c r="G297" t="s">
        <v>1927</v>
      </c>
      <c r="H297" t="s">
        <v>2359</v>
      </c>
      <c r="I297" t="s">
        <v>2360</v>
      </c>
      <c r="J297">
        <v>2878783</v>
      </c>
      <c r="K297">
        <v>6437022</v>
      </c>
      <c r="L297" t="s">
        <v>2361</v>
      </c>
      <c r="M297">
        <v>2</v>
      </c>
      <c r="N297">
        <v>81.27</v>
      </c>
      <c r="O297">
        <v>162.54</v>
      </c>
      <c r="P297" t="s">
        <v>1811</v>
      </c>
      <c r="Q297" t="s">
        <v>1812</v>
      </c>
      <c r="R297" s="16">
        <v>45464</v>
      </c>
      <c r="S297">
        <v>345</v>
      </c>
      <c r="T297" t="s">
        <v>2024</v>
      </c>
      <c r="U297" s="16">
        <v>45509</v>
      </c>
      <c r="V297" s="16">
        <v>45509</v>
      </c>
      <c r="W297" s="16">
        <v>45509</v>
      </c>
      <c r="Y297" s="16">
        <v>45509</v>
      </c>
      <c r="Z297" t="s">
        <v>1875</v>
      </c>
      <c r="AB297" t="s">
        <v>2338</v>
      </c>
      <c r="AC297" t="s">
        <v>1931</v>
      </c>
      <c r="AD297" t="s">
        <v>231</v>
      </c>
      <c r="AE297" t="s">
        <v>225</v>
      </c>
      <c r="AF297" t="s">
        <v>246</v>
      </c>
      <c r="AG297" t="s">
        <v>903</v>
      </c>
      <c r="AJ297" t="s">
        <v>2226</v>
      </c>
      <c r="AK297" t="s">
        <v>2232</v>
      </c>
      <c r="AL297" t="s">
        <v>2227</v>
      </c>
      <c r="AM297" t="s">
        <v>2064</v>
      </c>
      <c r="AN297" t="s">
        <v>133</v>
      </c>
      <c r="AO297" t="s">
        <v>2226</v>
      </c>
      <c r="AP297" t="e">
        <v>#N/A</v>
      </c>
    </row>
    <row r="298" spans="1:43" x14ac:dyDescent="0.35">
      <c r="A298" t="s">
        <v>2388</v>
      </c>
      <c r="B298" t="s">
        <v>2389</v>
      </c>
      <c r="C298" t="s">
        <v>115</v>
      </c>
      <c r="D298" t="s">
        <v>114</v>
      </c>
      <c r="E298" s="16">
        <v>45486</v>
      </c>
      <c r="F298">
        <v>4001531245</v>
      </c>
      <c r="G298" t="s">
        <v>1927</v>
      </c>
      <c r="H298" t="s">
        <v>2390</v>
      </c>
      <c r="I298" t="s">
        <v>2391</v>
      </c>
      <c r="J298">
        <v>2896095</v>
      </c>
      <c r="K298">
        <v>6449270</v>
      </c>
      <c r="M298">
        <v>1</v>
      </c>
      <c r="N298">
        <v>47</v>
      </c>
      <c r="O298">
        <v>47</v>
      </c>
      <c r="P298" t="s">
        <v>1811</v>
      </c>
      <c r="Q298" t="s">
        <v>1812</v>
      </c>
      <c r="R298" s="16">
        <v>45486</v>
      </c>
      <c r="S298">
        <v>289</v>
      </c>
      <c r="T298" t="s">
        <v>2024</v>
      </c>
      <c r="U298" s="16">
        <v>45565</v>
      </c>
      <c r="V298" s="16">
        <v>45565</v>
      </c>
      <c r="W298" s="16">
        <v>45565</v>
      </c>
      <c r="Y298" s="16">
        <v>45583</v>
      </c>
      <c r="Z298" t="s">
        <v>1817</v>
      </c>
      <c r="AB298" t="s">
        <v>2392</v>
      </c>
      <c r="AC298" t="s">
        <v>1931</v>
      </c>
      <c r="AP298" t="e">
        <v>#N/A</v>
      </c>
      <c r="AQ298">
        <v>6</v>
      </c>
    </row>
    <row r="299" spans="1:43" x14ac:dyDescent="0.35">
      <c r="A299" t="s">
        <v>2388</v>
      </c>
      <c r="B299" t="s">
        <v>2389</v>
      </c>
      <c r="C299" t="s">
        <v>115</v>
      </c>
      <c r="D299" t="s">
        <v>114</v>
      </c>
      <c r="E299" s="16">
        <v>45486</v>
      </c>
      <c r="F299">
        <v>4001531245</v>
      </c>
      <c r="G299" t="s">
        <v>1927</v>
      </c>
      <c r="H299" t="s">
        <v>2393</v>
      </c>
      <c r="I299" t="s">
        <v>2093</v>
      </c>
      <c r="J299">
        <v>2896095</v>
      </c>
      <c r="K299">
        <v>6449270</v>
      </c>
      <c r="M299">
        <v>1</v>
      </c>
      <c r="N299">
        <v>17.91</v>
      </c>
      <c r="O299">
        <v>17.91</v>
      </c>
      <c r="P299" t="s">
        <v>1811</v>
      </c>
      <c r="Q299" t="s">
        <v>1812</v>
      </c>
      <c r="R299" s="16">
        <v>45486</v>
      </c>
      <c r="S299">
        <v>289</v>
      </c>
      <c r="T299" t="s">
        <v>2024</v>
      </c>
      <c r="U299" s="16">
        <v>45565</v>
      </c>
      <c r="V299" s="16">
        <v>45565</v>
      </c>
      <c r="W299" s="16">
        <v>45565</v>
      </c>
      <c r="Y299" s="16">
        <v>45583</v>
      </c>
      <c r="Z299" t="s">
        <v>1817</v>
      </c>
      <c r="AB299" t="s">
        <v>2392</v>
      </c>
      <c r="AC299" t="s">
        <v>1931</v>
      </c>
      <c r="AP299" t="e">
        <v>#N/A</v>
      </c>
      <c r="AQ299">
        <v>6</v>
      </c>
    </row>
    <row r="300" spans="1:43" x14ac:dyDescent="0.35">
      <c r="A300" t="s">
        <v>2388</v>
      </c>
      <c r="B300" t="s">
        <v>2389</v>
      </c>
      <c r="C300" t="s">
        <v>115</v>
      </c>
      <c r="D300" t="s">
        <v>114</v>
      </c>
      <c r="E300" s="16">
        <v>45486</v>
      </c>
      <c r="F300">
        <v>4001531245</v>
      </c>
      <c r="G300" t="s">
        <v>1927</v>
      </c>
      <c r="H300" t="s">
        <v>2394</v>
      </c>
      <c r="I300" t="s">
        <v>1857</v>
      </c>
      <c r="J300">
        <v>2896095</v>
      </c>
      <c r="K300">
        <v>6449270</v>
      </c>
      <c r="M300">
        <v>1</v>
      </c>
      <c r="N300">
        <v>15.13</v>
      </c>
      <c r="O300">
        <v>15.13</v>
      </c>
      <c r="P300" t="s">
        <v>1811</v>
      </c>
      <c r="Q300" t="s">
        <v>1812</v>
      </c>
      <c r="R300" s="16">
        <v>45486</v>
      </c>
      <c r="S300">
        <v>289</v>
      </c>
      <c r="T300" t="s">
        <v>2024</v>
      </c>
      <c r="U300" s="16">
        <v>45565</v>
      </c>
      <c r="V300" s="16">
        <v>45565</v>
      </c>
      <c r="W300" s="16">
        <v>45565</v>
      </c>
      <c r="Y300" s="16">
        <v>45583</v>
      </c>
      <c r="Z300" t="s">
        <v>1817</v>
      </c>
      <c r="AB300" t="s">
        <v>2392</v>
      </c>
      <c r="AC300" t="s">
        <v>1931</v>
      </c>
      <c r="AP300" t="e">
        <v>#N/A</v>
      </c>
      <c r="AQ300">
        <v>6</v>
      </c>
    </row>
    <row r="301" spans="1:43" x14ac:dyDescent="0.35">
      <c r="A301" t="s">
        <v>2388</v>
      </c>
      <c r="B301" t="s">
        <v>2389</v>
      </c>
      <c r="C301" t="s">
        <v>115</v>
      </c>
      <c r="D301" t="s">
        <v>114</v>
      </c>
      <c r="E301" s="16">
        <v>45486</v>
      </c>
      <c r="F301">
        <v>4001531245</v>
      </c>
      <c r="G301" t="s">
        <v>1927</v>
      </c>
      <c r="H301" t="s">
        <v>2395</v>
      </c>
      <c r="I301" t="s">
        <v>1929</v>
      </c>
      <c r="J301">
        <v>2896095</v>
      </c>
      <c r="K301">
        <v>6449270</v>
      </c>
      <c r="M301">
        <v>1</v>
      </c>
      <c r="N301">
        <v>168.4</v>
      </c>
      <c r="O301">
        <v>168.4</v>
      </c>
      <c r="P301" t="s">
        <v>1811</v>
      </c>
      <c r="Q301" t="s">
        <v>1812</v>
      </c>
      <c r="R301" s="16">
        <v>45486</v>
      </c>
      <c r="S301">
        <v>289</v>
      </c>
      <c r="T301" t="s">
        <v>2024</v>
      </c>
      <c r="U301" s="16">
        <v>45565</v>
      </c>
      <c r="V301" s="16">
        <v>45565</v>
      </c>
      <c r="W301" s="16">
        <v>45565</v>
      </c>
      <c r="Y301" s="16">
        <v>45583</v>
      </c>
      <c r="Z301" t="s">
        <v>1817</v>
      </c>
      <c r="AB301" t="s">
        <v>2392</v>
      </c>
      <c r="AC301" t="s">
        <v>1931</v>
      </c>
      <c r="AP301" t="e">
        <v>#N/A</v>
      </c>
      <c r="AQ301">
        <v>6</v>
      </c>
    </row>
    <row r="302" spans="1:43" x14ac:dyDescent="0.35">
      <c r="A302" t="s">
        <v>2388</v>
      </c>
      <c r="B302" t="s">
        <v>2389</v>
      </c>
      <c r="C302" t="s">
        <v>115</v>
      </c>
      <c r="D302" t="s">
        <v>114</v>
      </c>
      <c r="E302" s="16">
        <v>45486</v>
      </c>
      <c r="F302">
        <v>4001531245</v>
      </c>
      <c r="G302" t="s">
        <v>1927</v>
      </c>
      <c r="H302" t="s">
        <v>2396</v>
      </c>
      <c r="I302" t="s">
        <v>1831</v>
      </c>
      <c r="J302">
        <v>2896095</v>
      </c>
      <c r="K302">
        <v>6449270</v>
      </c>
      <c r="M302">
        <v>6</v>
      </c>
      <c r="N302">
        <v>1.48</v>
      </c>
      <c r="O302">
        <v>8.8800000000000008</v>
      </c>
      <c r="P302" t="s">
        <v>1811</v>
      </c>
      <c r="Q302" t="s">
        <v>1812</v>
      </c>
      <c r="R302" s="16">
        <v>45486</v>
      </c>
      <c r="S302">
        <v>289</v>
      </c>
      <c r="T302" t="s">
        <v>2024</v>
      </c>
      <c r="U302" s="16">
        <v>45565</v>
      </c>
      <c r="V302" s="16">
        <v>45565</v>
      </c>
      <c r="W302" s="16">
        <v>45565</v>
      </c>
      <c r="Y302" s="16">
        <v>45583</v>
      </c>
      <c r="Z302" t="s">
        <v>1817</v>
      </c>
      <c r="AB302" t="s">
        <v>2392</v>
      </c>
      <c r="AC302" t="s">
        <v>1931</v>
      </c>
      <c r="AP302" t="e">
        <v>#N/A</v>
      </c>
      <c r="AQ302">
        <v>6</v>
      </c>
    </row>
    <row r="303" spans="1:43" x14ac:dyDescent="0.35">
      <c r="A303" t="s">
        <v>2388</v>
      </c>
      <c r="B303" t="s">
        <v>2389</v>
      </c>
      <c r="C303" t="s">
        <v>115</v>
      </c>
      <c r="D303" t="s">
        <v>114</v>
      </c>
      <c r="E303" s="16">
        <v>45486</v>
      </c>
      <c r="F303">
        <v>4001531245</v>
      </c>
      <c r="G303" t="s">
        <v>1927</v>
      </c>
      <c r="H303" t="s">
        <v>2397</v>
      </c>
      <c r="I303" t="s">
        <v>1825</v>
      </c>
      <c r="J303">
        <v>2896095</v>
      </c>
      <c r="K303">
        <v>6449270</v>
      </c>
      <c r="M303">
        <v>6</v>
      </c>
      <c r="N303">
        <v>1.05</v>
      </c>
      <c r="O303">
        <v>6.3</v>
      </c>
      <c r="P303" t="s">
        <v>1811</v>
      </c>
      <c r="Q303" t="s">
        <v>1812</v>
      </c>
      <c r="R303" s="16">
        <v>45486</v>
      </c>
      <c r="S303">
        <v>289</v>
      </c>
      <c r="T303" t="s">
        <v>2024</v>
      </c>
      <c r="U303" s="16">
        <v>45565</v>
      </c>
      <c r="V303" s="16">
        <v>45565</v>
      </c>
      <c r="W303" s="16">
        <v>45565</v>
      </c>
      <c r="Y303" s="16">
        <v>45583</v>
      </c>
      <c r="Z303" t="s">
        <v>1817</v>
      </c>
      <c r="AB303" t="s">
        <v>2392</v>
      </c>
      <c r="AC303" t="s">
        <v>1931</v>
      </c>
      <c r="AP303" t="e">
        <v>#N/A</v>
      </c>
      <c r="AQ303">
        <v>6</v>
      </c>
    </row>
    <row r="304" spans="1:43" x14ac:dyDescent="0.35">
      <c r="A304" t="s">
        <v>2388</v>
      </c>
      <c r="B304" t="s">
        <v>2389</v>
      </c>
      <c r="C304" t="s">
        <v>115</v>
      </c>
      <c r="D304" t="s">
        <v>114</v>
      </c>
      <c r="E304" s="16">
        <v>45486</v>
      </c>
      <c r="F304">
        <v>4001531245</v>
      </c>
      <c r="G304" t="s">
        <v>1927</v>
      </c>
      <c r="H304" t="s">
        <v>2398</v>
      </c>
      <c r="I304" t="s">
        <v>2391</v>
      </c>
      <c r="J304">
        <v>2896095</v>
      </c>
      <c r="K304">
        <v>6449270</v>
      </c>
      <c r="M304">
        <v>1</v>
      </c>
      <c r="N304">
        <v>36.53</v>
      </c>
      <c r="O304">
        <v>36.53</v>
      </c>
      <c r="P304" t="s">
        <v>1811</v>
      </c>
      <c r="Q304" t="s">
        <v>1812</v>
      </c>
      <c r="R304" s="16">
        <v>45486</v>
      </c>
      <c r="S304">
        <v>289</v>
      </c>
      <c r="T304" t="s">
        <v>2024</v>
      </c>
      <c r="U304" s="16">
        <v>45565</v>
      </c>
      <c r="V304" s="16">
        <v>45565</v>
      </c>
      <c r="W304" s="16">
        <v>45565</v>
      </c>
      <c r="Y304" s="16">
        <v>45583</v>
      </c>
      <c r="Z304" t="s">
        <v>1817</v>
      </c>
      <c r="AB304" t="s">
        <v>2392</v>
      </c>
      <c r="AC304" t="s">
        <v>1931</v>
      </c>
      <c r="AP304" t="e">
        <v>#N/A</v>
      </c>
      <c r="AQ304">
        <v>6</v>
      </c>
    </row>
    <row r="305" spans="1:43" x14ac:dyDescent="0.35">
      <c r="A305" t="s">
        <v>2388</v>
      </c>
      <c r="B305" t="s">
        <v>2389</v>
      </c>
      <c r="C305" t="s">
        <v>115</v>
      </c>
      <c r="D305" t="s">
        <v>114</v>
      </c>
      <c r="E305" s="16">
        <v>45486</v>
      </c>
      <c r="F305">
        <v>4001531245</v>
      </c>
      <c r="G305" t="s">
        <v>1927</v>
      </c>
      <c r="H305" t="s">
        <v>2399</v>
      </c>
      <c r="I305" t="s">
        <v>2093</v>
      </c>
      <c r="J305">
        <v>2896095</v>
      </c>
      <c r="K305">
        <v>6449270</v>
      </c>
      <c r="M305">
        <v>1</v>
      </c>
      <c r="N305">
        <v>11.72</v>
      </c>
      <c r="O305">
        <v>11.72</v>
      </c>
      <c r="P305" t="s">
        <v>1811</v>
      </c>
      <c r="Q305" t="s">
        <v>1812</v>
      </c>
      <c r="R305" s="16">
        <v>45486</v>
      </c>
      <c r="S305">
        <v>289</v>
      </c>
      <c r="T305" t="s">
        <v>2024</v>
      </c>
      <c r="U305" s="16">
        <v>45565</v>
      </c>
      <c r="V305" s="16">
        <v>45565</v>
      </c>
      <c r="W305" s="16">
        <v>45565</v>
      </c>
      <c r="Y305" s="16">
        <v>45583</v>
      </c>
      <c r="Z305" t="s">
        <v>1817</v>
      </c>
      <c r="AB305" t="s">
        <v>2392</v>
      </c>
      <c r="AC305" t="s">
        <v>1931</v>
      </c>
      <c r="AP305" t="e">
        <v>#N/A</v>
      </c>
      <c r="AQ305">
        <v>6</v>
      </c>
    </row>
    <row r="306" spans="1:43" x14ac:dyDescent="0.35">
      <c r="A306" t="s">
        <v>2388</v>
      </c>
      <c r="B306" t="s">
        <v>2389</v>
      </c>
      <c r="C306" t="s">
        <v>115</v>
      </c>
      <c r="D306" t="s">
        <v>114</v>
      </c>
      <c r="E306" s="16">
        <v>45486</v>
      </c>
      <c r="F306">
        <v>4001531245</v>
      </c>
      <c r="G306" t="s">
        <v>1927</v>
      </c>
      <c r="H306" t="s">
        <v>2400</v>
      </c>
      <c r="I306" t="s">
        <v>1857</v>
      </c>
      <c r="J306">
        <v>2896095</v>
      </c>
      <c r="K306">
        <v>6449270</v>
      </c>
      <c r="M306">
        <v>1</v>
      </c>
      <c r="N306">
        <v>9.2899999999999991</v>
      </c>
      <c r="O306">
        <v>9.2899999999999991</v>
      </c>
      <c r="P306" t="s">
        <v>1811</v>
      </c>
      <c r="Q306" t="s">
        <v>1812</v>
      </c>
      <c r="R306" s="16">
        <v>45486</v>
      </c>
      <c r="S306">
        <v>289</v>
      </c>
      <c r="T306" t="s">
        <v>2024</v>
      </c>
      <c r="U306" s="16">
        <v>45565</v>
      </c>
      <c r="V306" s="16">
        <v>45565</v>
      </c>
      <c r="W306" s="16">
        <v>45565</v>
      </c>
      <c r="Y306" s="16">
        <v>45583</v>
      </c>
      <c r="Z306" t="s">
        <v>1817</v>
      </c>
      <c r="AB306" t="s">
        <v>2392</v>
      </c>
      <c r="AC306" t="s">
        <v>1931</v>
      </c>
      <c r="AP306" t="e">
        <v>#N/A</v>
      </c>
      <c r="AQ306">
        <v>6</v>
      </c>
    </row>
    <row r="307" spans="1:43" x14ac:dyDescent="0.35">
      <c r="A307" t="s">
        <v>2388</v>
      </c>
      <c r="B307" t="s">
        <v>2389</v>
      </c>
      <c r="C307" t="s">
        <v>115</v>
      </c>
      <c r="D307" t="s">
        <v>114</v>
      </c>
      <c r="E307" s="16">
        <v>45486</v>
      </c>
      <c r="F307">
        <v>4001531245</v>
      </c>
      <c r="G307" t="s">
        <v>1927</v>
      </c>
      <c r="H307" t="s">
        <v>2401</v>
      </c>
      <c r="I307" t="s">
        <v>1929</v>
      </c>
      <c r="J307">
        <v>2896095</v>
      </c>
      <c r="K307">
        <v>6449270</v>
      </c>
      <c r="M307">
        <v>1</v>
      </c>
      <c r="N307">
        <v>30.98</v>
      </c>
      <c r="O307">
        <v>30.98</v>
      </c>
      <c r="P307" t="s">
        <v>1811</v>
      </c>
      <c r="Q307" t="s">
        <v>1812</v>
      </c>
      <c r="R307" s="16">
        <v>45486</v>
      </c>
      <c r="S307">
        <v>289</v>
      </c>
      <c r="T307" t="s">
        <v>2024</v>
      </c>
      <c r="U307" s="16">
        <v>45565</v>
      </c>
      <c r="V307" s="16">
        <v>45565</v>
      </c>
      <c r="W307" s="16">
        <v>45565</v>
      </c>
      <c r="Y307" s="16">
        <v>45583</v>
      </c>
      <c r="Z307" t="s">
        <v>1817</v>
      </c>
      <c r="AB307" t="s">
        <v>2392</v>
      </c>
      <c r="AC307" t="s">
        <v>1931</v>
      </c>
      <c r="AP307" t="e">
        <v>#N/A</v>
      </c>
      <c r="AQ307">
        <v>6</v>
      </c>
    </row>
    <row r="308" spans="1:43" x14ac:dyDescent="0.35">
      <c r="A308" t="s">
        <v>2388</v>
      </c>
      <c r="B308" t="s">
        <v>2389</v>
      </c>
      <c r="C308" t="s">
        <v>115</v>
      </c>
      <c r="D308" t="s">
        <v>114</v>
      </c>
      <c r="E308" s="16">
        <v>45486</v>
      </c>
      <c r="F308">
        <v>4001531245</v>
      </c>
      <c r="G308" t="s">
        <v>1927</v>
      </c>
      <c r="H308" t="s">
        <v>2148</v>
      </c>
      <c r="I308" t="s">
        <v>1819</v>
      </c>
      <c r="J308">
        <v>2896095</v>
      </c>
      <c r="K308">
        <v>6449270</v>
      </c>
      <c r="M308">
        <v>1</v>
      </c>
      <c r="N308">
        <v>58.66</v>
      </c>
      <c r="O308">
        <v>58.66</v>
      </c>
      <c r="P308" t="s">
        <v>1811</v>
      </c>
      <c r="Q308" t="s">
        <v>1812</v>
      </c>
      <c r="R308" s="16">
        <v>45486</v>
      </c>
      <c r="S308">
        <v>289</v>
      </c>
      <c r="T308" t="s">
        <v>2024</v>
      </c>
      <c r="U308" s="16">
        <v>45565</v>
      </c>
      <c r="V308" s="16">
        <v>45565</v>
      </c>
      <c r="W308" s="16">
        <v>45565</v>
      </c>
      <c r="Y308" s="16">
        <v>45583</v>
      </c>
      <c r="Z308" t="s">
        <v>1817</v>
      </c>
      <c r="AB308" t="s">
        <v>2392</v>
      </c>
      <c r="AC308" t="s">
        <v>1931</v>
      </c>
      <c r="AP308" t="e">
        <v>#N/A</v>
      </c>
      <c r="AQ308">
        <v>6</v>
      </c>
    </row>
    <row r="309" spans="1:43" x14ac:dyDescent="0.35">
      <c r="A309" t="s">
        <v>2234</v>
      </c>
      <c r="B309" t="s">
        <v>2235</v>
      </c>
      <c r="C309" t="s">
        <v>115</v>
      </c>
      <c r="D309" t="s">
        <v>114</v>
      </c>
      <c r="E309" s="16">
        <v>45486</v>
      </c>
      <c r="F309">
        <v>4001531267</v>
      </c>
      <c r="G309" t="s">
        <v>1927</v>
      </c>
      <c r="H309" t="s">
        <v>2402</v>
      </c>
      <c r="I309" t="s">
        <v>1828</v>
      </c>
      <c r="J309">
        <v>2896147</v>
      </c>
      <c r="K309">
        <v>6449291</v>
      </c>
      <c r="M309">
        <v>1</v>
      </c>
      <c r="N309">
        <v>430.18</v>
      </c>
      <c r="O309">
        <v>430.18</v>
      </c>
      <c r="P309" t="s">
        <v>1811</v>
      </c>
      <c r="Q309" t="s">
        <v>1812</v>
      </c>
      <c r="R309" s="16">
        <v>45490</v>
      </c>
      <c r="S309">
        <v>317</v>
      </c>
      <c r="T309" t="s">
        <v>2024</v>
      </c>
      <c r="U309" s="16">
        <v>45537</v>
      </c>
      <c r="V309" s="16">
        <v>45537</v>
      </c>
      <c r="W309" s="16">
        <v>45537</v>
      </c>
      <c r="Y309" s="16">
        <v>45583</v>
      </c>
      <c r="Z309" t="s">
        <v>1817</v>
      </c>
      <c r="AB309" t="s">
        <v>837</v>
      </c>
      <c r="AC309" t="s">
        <v>1931</v>
      </c>
      <c r="AP309" t="e">
        <v>#N/A</v>
      </c>
    </row>
    <row r="310" spans="1:43" x14ac:dyDescent="0.35">
      <c r="A310" t="s">
        <v>2234</v>
      </c>
      <c r="B310" t="s">
        <v>2235</v>
      </c>
      <c r="C310" t="s">
        <v>115</v>
      </c>
      <c r="D310" t="s">
        <v>114</v>
      </c>
      <c r="E310" s="16">
        <v>45486</v>
      </c>
      <c r="F310">
        <v>4001531267</v>
      </c>
      <c r="G310" t="s">
        <v>1927</v>
      </c>
      <c r="H310" t="s">
        <v>2151</v>
      </c>
      <c r="I310" t="s">
        <v>2152</v>
      </c>
      <c r="J310">
        <v>2896147</v>
      </c>
      <c r="K310">
        <v>6449291</v>
      </c>
      <c r="M310">
        <v>1</v>
      </c>
      <c r="N310">
        <v>18.87</v>
      </c>
      <c r="O310">
        <v>18.87</v>
      </c>
      <c r="P310" t="s">
        <v>1811</v>
      </c>
      <c r="Q310" t="s">
        <v>1812</v>
      </c>
      <c r="R310" s="16">
        <v>45490</v>
      </c>
      <c r="S310">
        <v>317</v>
      </c>
      <c r="T310" t="s">
        <v>2024</v>
      </c>
      <c r="U310" s="16">
        <v>45537</v>
      </c>
      <c r="V310" s="16">
        <v>45537</v>
      </c>
      <c r="W310" s="16">
        <v>45537</v>
      </c>
      <c r="Y310" s="16">
        <v>45583</v>
      </c>
      <c r="Z310" t="s">
        <v>1817</v>
      </c>
      <c r="AB310" t="s">
        <v>837</v>
      </c>
      <c r="AC310" t="s">
        <v>1931</v>
      </c>
      <c r="AP310" t="e">
        <v>#N/A</v>
      </c>
    </row>
    <row r="311" spans="1:43" x14ac:dyDescent="0.35">
      <c r="A311" t="s">
        <v>2234</v>
      </c>
      <c r="B311" t="s">
        <v>2235</v>
      </c>
      <c r="C311" t="s">
        <v>115</v>
      </c>
      <c r="D311" t="s">
        <v>114</v>
      </c>
      <c r="E311" s="16">
        <v>45486</v>
      </c>
      <c r="F311">
        <v>4001531267</v>
      </c>
      <c r="G311" t="s">
        <v>1927</v>
      </c>
      <c r="H311" t="s">
        <v>1964</v>
      </c>
      <c r="I311" t="s">
        <v>1831</v>
      </c>
      <c r="J311">
        <v>2896147</v>
      </c>
      <c r="K311">
        <v>6449291</v>
      </c>
      <c r="M311">
        <v>1</v>
      </c>
      <c r="N311">
        <v>16.28</v>
      </c>
      <c r="O311">
        <v>16.28</v>
      </c>
      <c r="P311" t="s">
        <v>1811</v>
      </c>
      <c r="Q311" t="s">
        <v>1812</v>
      </c>
      <c r="R311" s="16">
        <v>45490</v>
      </c>
      <c r="S311">
        <v>317</v>
      </c>
      <c r="T311" t="s">
        <v>2024</v>
      </c>
      <c r="U311" s="16">
        <v>45537</v>
      </c>
      <c r="V311" s="16">
        <v>45537</v>
      </c>
      <c r="W311" s="16">
        <v>45537</v>
      </c>
      <c r="Y311" s="16">
        <v>45583</v>
      </c>
      <c r="Z311" t="s">
        <v>1817</v>
      </c>
      <c r="AB311" t="s">
        <v>837</v>
      </c>
      <c r="AC311" t="s">
        <v>1931</v>
      </c>
      <c r="AP311" t="e">
        <v>#N/A</v>
      </c>
    </row>
    <row r="312" spans="1:43" x14ac:dyDescent="0.35">
      <c r="A312" t="s">
        <v>2403</v>
      </c>
      <c r="B312" t="s">
        <v>2404</v>
      </c>
      <c r="C312" t="s">
        <v>1400</v>
      </c>
      <c r="D312" t="s">
        <v>1301</v>
      </c>
      <c r="E312" s="16">
        <v>45483</v>
      </c>
      <c r="F312">
        <v>4001526356</v>
      </c>
      <c r="G312" t="s">
        <v>1927</v>
      </c>
      <c r="H312" t="s">
        <v>2405</v>
      </c>
      <c r="I312" t="s">
        <v>2406</v>
      </c>
      <c r="J312">
        <v>2896793</v>
      </c>
      <c r="K312">
        <v>6449823</v>
      </c>
      <c r="L312" t="s">
        <v>2407</v>
      </c>
      <c r="M312">
        <v>8</v>
      </c>
      <c r="N312">
        <v>213.63</v>
      </c>
      <c r="O312">
        <v>1709.04</v>
      </c>
      <c r="P312" t="s">
        <v>1811</v>
      </c>
      <c r="Q312" t="s">
        <v>1812</v>
      </c>
      <c r="R312" s="16">
        <v>45483</v>
      </c>
      <c r="S312">
        <v>359</v>
      </c>
      <c r="T312" t="s">
        <v>2024</v>
      </c>
      <c r="U312" s="16">
        <v>45495</v>
      </c>
      <c r="V312" s="16">
        <v>45495</v>
      </c>
      <c r="W312" s="16">
        <v>45536</v>
      </c>
      <c r="Y312" s="16">
        <v>45495</v>
      </c>
      <c r="Z312" t="s">
        <v>1875</v>
      </c>
      <c r="AB312" t="s">
        <v>2408</v>
      </c>
      <c r="AC312" t="s">
        <v>1931</v>
      </c>
      <c r="AD312" t="s">
        <v>177</v>
      </c>
      <c r="AE312" t="s">
        <v>147</v>
      </c>
      <c r="AF312" t="s">
        <v>246</v>
      </c>
      <c r="AG312" t="s">
        <v>2225</v>
      </c>
      <c r="AJ312" t="s">
        <v>2226</v>
      </c>
      <c r="AK312" t="s">
        <v>2232</v>
      </c>
      <c r="AL312" t="s">
        <v>122</v>
      </c>
      <c r="AM312" t="s">
        <v>2064</v>
      </c>
      <c r="AN312" t="s">
        <v>133</v>
      </c>
      <c r="AO312" t="s">
        <v>2226</v>
      </c>
      <c r="AP312" t="e">
        <v>#N/A</v>
      </c>
    </row>
    <row r="313" spans="1:43" x14ac:dyDescent="0.35">
      <c r="A313" t="s">
        <v>2403</v>
      </c>
      <c r="B313" t="s">
        <v>2404</v>
      </c>
      <c r="C313" t="s">
        <v>1400</v>
      </c>
      <c r="D313" t="s">
        <v>1301</v>
      </c>
      <c r="E313" s="16">
        <v>45483</v>
      </c>
      <c r="F313">
        <v>4001526356</v>
      </c>
      <c r="G313" t="s">
        <v>1927</v>
      </c>
      <c r="H313" t="s">
        <v>2409</v>
      </c>
      <c r="I313" t="s">
        <v>1822</v>
      </c>
      <c r="J313">
        <v>2896793</v>
      </c>
      <c r="K313">
        <v>6449823</v>
      </c>
      <c r="L313" t="s">
        <v>2410</v>
      </c>
      <c r="M313">
        <v>16</v>
      </c>
      <c r="N313">
        <v>2.69</v>
      </c>
      <c r="O313">
        <v>43.04</v>
      </c>
      <c r="P313" t="s">
        <v>1811</v>
      </c>
      <c r="Q313" t="s">
        <v>1812</v>
      </c>
      <c r="R313" s="16">
        <v>45483</v>
      </c>
      <c r="S313">
        <v>359</v>
      </c>
      <c r="T313" t="s">
        <v>2024</v>
      </c>
      <c r="U313" s="16">
        <v>45495</v>
      </c>
      <c r="V313" s="16">
        <v>45495</v>
      </c>
      <c r="W313" s="16">
        <v>45536</v>
      </c>
      <c r="Y313" s="16">
        <v>45495</v>
      </c>
      <c r="Z313" t="s">
        <v>1875</v>
      </c>
      <c r="AB313" t="s">
        <v>2408</v>
      </c>
      <c r="AC313" t="s">
        <v>1931</v>
      </c>
      <c r="AD313" t="s">
        <v>177</v>
      </c>
      <c r="AE313" t="s">
        <v>147</v>
      </c>
      <c r="AF313" t="s">
        <v>246</v>
      </c>
      <c r="AG313" t="s">
        <v>2225</v>
      </c>
      <c r="AJ313" t="s">
        <v>2226</v>
      </c>
      <c r="AK313" t="s">
        <v>2232</v>
      </c>
      <c r="AL313" t="s">
        <v>122</v>
      </c>
      <c r="AM313" t="s">
        <v>2064</v>
      </c>
      <c r="AN313" t="s">
        <v>133</v>
      </c>
      <c r="AO313" t="s">
        <v>2226</v>
      </c>
      <c r="AP313" t="e">
        <v>#N/A</v>
      </c>
    </row>
    <row r="314" spans="1:43" x14ac:dyDescent="0.35">
      <c r="A314" t="s">
        <v>2403</v>
      </c>
      <c r="B314" t="s">
        <v>2404</v>
      </c>
      <c r="C314" t="s">
        <v>1400</v>
      </c>
      <c r="D314" t="s">
        <v>1301</v>
      </c>
      <c r="E314" s="16">
        <v>45483</v>
      </c>
      <c r="F314">
        <v>4001526356</v>
      </c>
      <c r="G314" t="s">
        <v>1927</v>
      </c>
      <c r="H314" t="s">
        <v>2411</v>
      </c>
      <c r="I314" t="s">
        <v>1825</v>
      </c>
      <c r="J314">
        <v>2896793</v>
      </c>
      <c r="K314">
        <v>6449823</v>
      </c>
      <c r="L314" t="s">
        <v>2412</v>
      </c>
      <c r="M314">
        <v>16</v>
      </c>
      <c r="N314">
        <v>15.21</v>
      </c>
      <c r="O314">
        <v>243.36</v>
      </c>
      <c r="P314" t="s">
        <v>1811</v>
      </c>
      <c r="Q314" t="s">
        <v>1812</v>
      </c>
      <c r="R314" s="16">
        <v>45483</v>
      </c>
      <c r="S314">
        <v>359</v>
      </c>
      <c r="T314" t="s">
        <v>2024</v>
      </c>
      <c r="U314" s="16">
        <v>45495</v>
      </c>
      <c r="V314" s="16">
        <v>45495</v>
      </c>
      <c r="W314" s="16">
        <v>45536</v>
      </c>
      <c r="Y314" s="16">
        <v>45495</v>
      </c>
      <c r="Z314" t="s">
        <v>1875</v>
      </c>
      <c r="AB314" t="s">
        <v>2408</v>
      </c>
      <c r="AC314" t="s">
        <v>1931</v>
      </c>
      <c r="AD314" t="s">
        <v>177</v>
      </c>
      <c r="AE314" t="s">
        <v>147</v>
      </c>
      <c r="AF314" t="s">
        <v>246</v>
      </c>
      <c r="AG314" t="s">
        <v>2225</v>
      </c>
      <c r="AJ314" t="s">
        <v>2226</v>
      </c>
      <c r="AK314" t="s">
        <v>2232</v>
      </c>
      <c r="AL314" t="s">
        <v>122</v>
      </c>
      <c r="AM314" t="s">
        <v>2064</v>
      </c>
      <c r="AN314" t="s">
        <v>133</v>
      </c>
      <c r="AO314" t="s">
        <v>2226</v>
      </c>
      <c r="AP314" t="e">
        <v>#N/A</v>
      </c>
    </row>
    <row r="315" spans="1:43" x14ac:dyDescent="0.35">
      <c r="A315" t="s">
        <v>2960</v>
      </c>
      <c r="B315" t="s">
        <v>3027</v>
      </c>
      <c r="C315" t="s">
        <v>115</v>
      </c>
      <c r="D315" t="s">
        <v>114</v>
      </c>
      <c r="E315" s="16">
        <v>45772</v>
      </c>
      <c r="F315">
        <v>4001905088</v>
      </c>
      <c r="G315" t="s">
        <v>1927</v>
      </c>
      <c r="H315" t="s">
        <v>3982</v>
      </c>
      <c r="I315" t="s">
        <v>3983</v>
      </c>
      <c r="J315">
        <v>2900187</v>
      </c>
      <c r="K315">
        <v>6452309</v>
      </c>
      <c r="M315">
        <v>1</v>
      </c>
      <c r="N315">
        <v>102.04</v>
      </c>
      <c r="O315">
        <v>102.04</v>
      </c>
      <c r="P315" t="s">
        <v>1811</v>
      </c>
      <c r="Q315" t="s">
        <v>1812</v>
      </c>
      <c r="R315" s="16">
        <v>45772</v>
      </c>
      <c r="S315">
        <v>82</v>
      </c>
      <c r="T315" t="s">
        <v>3949</v>
      </c>
      <c r="U315" s="16">
        <v>45748</v>
      </c>
      <c r="V315" s="16">
        <v>45748</v>
      </c>
      <c r="Y315" s="16">
        <v>45781</v>
      </c>
      <c r="AB315" t="s">
        <v>851</v>
      </c>
    </row>
    <row r="316" spans="1:43" x14ac:dyDescent="0.35">
      <c r="A316" t="s">
        <v>2960</v>
      </c>
      <c r="B316" t="s">
        <v>3027</v>
      </c>
      <c r="C316" t="s">
        <v>115</v>
      </c>
      <c r="D316" t="s">
        <v>114</v>
      </c>
      <c r="E316" s="16">
        <v>45772</v>
      </c>
      <c r="F316">
        <v>4001905088</v>
      </c>
      <c r="G316" t="s">
        <v>1927</v>
      </c>
      <c r="H316" t="s">
        <v>3183</v>
      </c>
      <c r="I316" t="s">
        <v>3184</v>
      </c>
      <c r="J316">
        <v>2900187</v>
      </c>
      <c r="K316">
        <v>6452309</v>
      </c>
      <c r="M316">
        <v>1</v>
      </c>
      <c r="N316">
        <v>179.19</v>
      </c>
      <c r="O316">
        <v>179.19</v>
      </c>
      <c r="P316" t="s">
        <v>1811</v>
      </c>
      <c r="Q316" t="s">
        <v>1812</v>
      </c>
      <c r="R316" s="16">
        <v>45772</v>
      </c>
      <c r="S316">
        <v>82</v>
      </c>
      <c r="T316" t="s">
        <v>3949</v>
      </c>
      <c r="U316" s="16">
        <v>45748</v>
      </c>
      <c r="V316" s="16">
        <v>45748</v>
      </c>
      <c r="Y316" s="16">
        <v>45781</v>
      </c>
      <c r="AB316" t="s">
        <v>851</v>
      </c>
    </row>
    <row r="317" spans="1:43" x14ac:dyDescent="0.35">
      <c r="A317" t="s">
        <v>2416</v>
      </c>
      <c r="B317" t="s">
        <v>2417</v>
      </c>
      <c r="C317" t="s">
        <v>115</v>
      </c>
      <c r="D317" t="s">
        <v>114</v>
      </c>
      <c r="E317" s="16">
        <v>45494</v>
      </c>
      <c r="F317">
        <v>4001540850</v>
      </c>
      <c r="G317" t="s">
        <v>1809</v>
      </c>
      <c r="H317" t="s">
        <v>2206</v>
      </c>
      <c r="I317" t="s">
        <v>1857</v>
      </c>
      <c r="J317">
        <v>2901539</v>
      </c>
      <c r="K317">
        <v>6453195</v>
      </c>
      <c r="L317" t="s">
        <v>2418</v>
      </c>
      <c r="M317">
        <v>2</v>
      </c>
      <c r="N317">
        <v>296.58999999999997</v>
      </c>
      <c r="O317">
        <v>593.17999999999995</v>
      </c>
      <c r="P317" t="s">
        <v>1811</v>
      </c>
      <c r="Q317" t="s">
        <v>1812</v>
      </c>
      <c r="R317" s="16">
        <v>45494</v>
      </c>
      <c r="S317">
        <v>349</v>
      </c>
      <c r="T317" t="s">
        <v>2024</v>
      </c>
      <c r="U317" s="16">
        <v>45505</v>
      </c>
      <c r="V317" s="16">
        <v>45505</v>
      </c>
      <c r="W317" s="16">
        <v>45505</v>
      </c>
      <c r="Y317" s="16">
        <v>45509</v>
      </c>
      <c r="Z317" t="s">
        <v>1875</v>
      </c>
      <c r="AB317" t="s">
        <v>2419</v>
      </c>
      <c r="AC317" t="s">
        <v>1818</v>
      </c>
      <c r="AD317" t="s">
        <v>237</v>
      </c>
      <c r="AE317" t="s">
        <v>212</v>
      </c>
      <c r="AF317" t="s">
        <v>245</v>
      </c>
      <c r="AG317" t="s">
        <v>2225</v>
      </c>
      <c r="AJ317" t="s">
        <v>2231</v>
      </c>
      <c r="AK317" t="s">
        <v>2025</v>
      </c>
      <c r="AL317" t="s">
        <v>2227</v>
      </c>
      <c r="AM317" t="s">
        <v>2064</v>
      </c>
      <c r="AN317" t="s">
        <v>133</v>
      </c>
      <c r="AO317" t="s">
        <v>2231</v>
      </c>
      <c r="AP317" t="e">
        <v>#N/A</v>
      </c>
    </row>
    <row r="318" spans="1:43" x14ac:dyDescent="0.35">
      <c r="A318" t="s">
        <v>2416</v>
      </c>
      <c r="B318" t="s">
        <v>2417</v>
      </c>
      <c r="C318" t="s">
        <v>115</v>
      </c>
      <c r="D318" t="s">
        <v>114</v>
      </c>
      <c r="E318" s="16">
        <v>45494</v>
      </c>
      <c r="F318">
        <v>4001540850</v>
      </c>
      <c r="G318" t="s">
        <v>1809</v>
      </c>
      <c r="H318" t="s">
        <v>2207</v>
      </c>
      <c r="I318" t="s">
        <v>1857</v>
      </c>
      <c r="J318">
        <v>2901539</v>
      </c>
      <c r="K318">
        <v>6453195</v>
      </c>
      <c r="L318" t="s">
        <v>2420</v>
      </c>
      <c r="M318">
        <v>2</v>
      </c>
      <c r="N318">
        <v>192.86</v>
      </c>
      <c r="O318">
        <v>385.72</v>
      </c>
      <c r="P318" t="s">
        <v>1811</v>
      </c>
      <c r="Q318" t="s">
        <v>1812</v>
      </c>
      <c r="R318" s="16">
        <v>45494</v>
      </c>
      <c r="S318">
        <v>349</v>
      </c>
      <c r="T318" t="s">
        <v>2024</v>
      </c>
      <c r="U318" s="16">
        <v>45505</v>
      </c>
      <c r="V318" s="16">
        <v>45505</v>
      </c>
      <c r="W318" s="16">
        <v>45505</v>
      </c>
      <c r="Y318" s="16">
        <v>45509</v>
      </c>
      <c r="Z318" t="s">
        <v>1875</v>
      </c>
      <c r="AB318" t="s">
        <v>2419</v>
      </c>
      <c r="AC318" t="s">
        <v>1818</v>
      </c>
      <c r="AD318" t="s">
        <v>237</v>
      </c>
      <c r="AE318" t="s">
        <v>212</v>
      </c>
      <c r="AF318" t="s">
        <v>245</v>
      </c>
      <c r="AG318" t="s">
        <v>2225</v>
      </c>
      <c r="AJ318" t="s">
        <v>2231</v>
      </c>
      <c r="AK318" t="s">
        <v>2025</v>
      </c>
      <c r="AL318" t="s">
        <v>2227</v>
      </c>
      <c r="AM318" t="s">
        <v>2064</v>
      </c>
      <c r="AN318" t="s">
        <v>133</v>
      </c>
      <c r="AO318" t="s">
        <v>2231</v>
      </c>
      <c r="AP318" t="e">
        <v>#N/A</v>
      </c>
    </row>
    <row r="319" spans="1:43" x14ac:dyDescent="0.35">
      <c r="A319" t="s">
        <v>2416</v>
      </c>
      <c r="B319" t="s">
        <v>2417</v>
      </c>
      <c r="C319" t="s">
        <v>115</v>
      </c>
      <c r="D319" t="s">
        <v>114</v>
      </c>
      <c r="E319" s="16">
        <v>45494</v>
      </c>
      <c r="F319">
        <v>4001540850</v>
      </c>
      <c r="G319" t="s">
        <v>1809</v>
      </c>
      <c r="H319" t="s">
        <v>2209</v>
      </c>
      <c r="I319" t="s">
        <v>1825</v>
      </c>
      <c r="J319">
        <v>2901539</v>
      </c>
      <c r="K319">
        <v>6453195</v>
      </c>
      <c r="L319" t="s">
        <v>2421</v>
      </c>
      <c r="M319">
        <v>12</v>
      </c>
      <c r="N319">
        <v>28.92</v>
      </c>
      <c r="O319">
        <v>347.04</v>
      </c>
      <c r="P319" t="s">
        <v>1811</v>
      </c>
      <c r="Q319" t="s">
        <v>1812</v>
      </c>
      <c r="R319" s="16">
        <v>45494</v>
      </c>
      <c r="S319">
        <v>349</v>
      </c>
      <c r="T319" t="s">
        <v>2024</v>
      </c>
      <c r="U319" s="16">
        <v>45505</v>
      </c>
      <c r="V319" s="16">
        <v>45505</v>
      </c>
      <c r="W319" s="16">
        <v>45505</v>
      </c>
      <c r="Y319" s="16">
        <v>45509</v>
      </c>
      <c r="Z319" t="s">
        <v>1875</v>
      </c>
      <c r="AB319" t="s">
        <v>2419</v>
      </c>
      <c r="AC319" t="s">
        <v>1818</v>
      </c>
      <c r="AD319" t="s">
        <v>237</v>
      </c>
      <c r="AE319" t="s">
        <v>212</v>
      </c>
      <c r="AF319" t="s">
        <v>245</v>
      </c>
      <c r="AG319" t="s">
        <v>2225</v>
      </c>
      <c r="AJ319" t="s">
        <v>2231</v>
      </c>
      <c r="AK319" t="s">
        <v>2025</v>
      </c>
      <c r="AL319" t="s">
        <v>2227</v>
      </c>
      <c r="AM319" t="s">
        <v>2064</v>
      </c>
      <c r="AN319" t="s">
        <v>133</v>
      </c>
      <c r="AO319" t="s">
        <v>2231</v>
      </c>
      <c r="AP319" t="e">
        <v>#N/A</v>
      </c>
    </row>
    <row r="320" spans="1:43" x14ac:dyDescent="0.35">
      <c r="A320" t="s">
        <v>2416</v>
      </c>
      <c r="B320" t="s">
        <v>2417</v>
      </c>
      <c r="C320" t="s">
        <v>115</v>
      </c>
      <c r="D320" t="s">
        <v>114</v>
      </c>
      <c r="E320" s="16">
        <v>45494</v>
      </c>
      <c r="F320">
        <v>4001540850</v>
      </c>
      <c r="G320" t="s">
        <v>1809</v>
      </c>
      <c r="H320" t="s">
        <v>2210</v>
      </c>
      <c r="I320" t="s">
        <v>2034</v>
      </c>
      <c r="J320">
        <v>2901539</v>
      </c>
      <c r="K320">
        <v>6453195</v>
      </c>
      <c r="L320" t="s">
        <v>2422</v>
      </c>
      <c r="M320">
        <v>1</v>
      </c>
      <c r="N320">
        <v>3.69</v>
      </c>
      <c r="O320">
        <v>3.69</v>
      </c>
      <c r="P320" t="s">
        <v>1811</v>
      </c>
      <c r="Q320" t="s">
        <v>1812</v>
      </c>
      <c r="R320" s="16">
        <v>45494</v>
      </c>
      <c r="S320">
        <v>349</v>
      </c>
      <c r="T320" t="s">
        <v>2024</v>
      </c>
      <c r="U320" s="16">
        <v>45505</v>
      </c>
      <c r="V320" s="16">
        <v>45505</v>
      </c>
      <c r="W320" s="16">
        <v>45505</v>
      </c>
      <c r="Y320" s="16">
        <v>45509</v>
      </c>
      <c r="Z320" t="s">
        <v>1875</v>
      </c>
      <c r="AB320" t="s">
        <v>2419</v>
      </c>
      <c r="AC320" t="s">
        <v>1818</v>
      </c>
      <c r="AD320" t="s">
        <v>237</v>
      </c>
      <c r="AE320" t="s">
        <v>212</v>
      </c>
      <c r="AF320" t="s">
        <v>245</v>
      </c>
      <c r="AG320" t="s">
        <v>2225</v>
      </c>
      <c r="AJ320" t="s">
        <v>2231</v>
      </c>
      <c r="AK320" t="s">
        <v>2025</v>
      </c>
      <c r="AL320" t="s">
        <v>2227</v>
      </c>
      <c r="AM320" t="s">
        <v>2064</v>
      </c>
      <c r="AN320" t="s">
        <v>133</v>
      </c>
      <c r="AO320" t="s">
        <v>2231</v>
      </c>
      <c r="AP320" t="e">
        <v>#N/A</v>
      </c>
    </row>
    <row r="321" spans="1:42" x14ac:dyDescent="0.35">
      <c r="A321" t="s">
        <v>2416</v>
      </c>
      <c r="B321" t="s">
        <v>2417</v>
      </c>
      <c r="C321" t="s">
        <v>115</v>
      </c>
      <c r="D321" t="s">
        <v>114</v>
      </c>
      <c r="E321" s="16">
        <v>45494</v>
      </c>
      <c r="F321">
        <v>4001540850</v>
      </c>
      <c r="G321" t="s">
        <v>1809</v>
      </c>
      <c r="H321" t="s">
        <v>1942</v>
      </c>
      <c r="I321" t="s">
        <v>1822</v>
      </c>
      <c r="J321">
        <v>2901539</v>
      </c>
      <c r="K321">
        <v>6453195</v>
      </c>
      <c r="L321" t="s">
        <v>2423</v>
      </c>
      <c r="M321">
        <v>18</v>
      </c>
      <c r="N321">
        <v>1.41</v>
      </c>
      <c r="O321">
        <v>25.38</v>
      </c>
      <c r="P321" t="s">
        <v>1811</v>
      </c>
      <c r="Q321" t="s">
        <v>1812</v>
      </c>
      <c r="R321" s="16">
        <v>45494</v>
      </c>
      <c r="S321">
        <v>349</v>
      </c>
      <c r="T321" t="s">
        <v>2024</v>
      </c>
      <c r="U321" s="16">
        <v>45505</v>
      </c>
      <c r="V321" s="16">
        <v>45505</v>
      </c>
      <c r="W321" s="16">
        <v>45505</v>
      </c>
      <c r="Y321" s="16">
        <v>45509</v>
      </c>
      <c r="Z321" t="s">
        <v>1875</v>
      </c>
      <c r="AB321" t="s">
        <v>2419</v>
      </c>
      <c r="AC321" t="s">
        <v>1818</v>
      </c>
      <c r="AD321" t="s">
        <v>237</v>
      </c>
      <c r="AE321" t="s">
        <v>212</v>
      </c>
      <c r="AF321" t="s">
        <v>245</v>
      </c>
      <c r="AG321" t="s">
        <v>2225</v>
      </c>
      <c r="AJ321" t="s">
        <v>2231</v>
      </c>
      <c r="AK321" t="s">
        <v>2025</v>
      </c>
      <c r="AL321" t="s">
        <v>2227</v>
      </c>
      <c r="AM321" t="s">
        <v>2064</v>
      </c>
      <c r="AN321" t="s">
        <v>133</v>
      </c>
      <c r="AO321" t="s">
        <v>2231</v>
      </c>
      <c r="AP321" t="e">
        <v>#N/A</v>
      </c>
    </row>
    <row r="322" spans="1:42" x14ac:dyDescent="0.35">
      <c r="A322" t="s">
        <v>2416</v>
      </c>
      <c r="B322" t="s">
        <v>2417</v>
      </c>
      <c r="C322" t="s">
        <v>115</v>
      </c>
      <c r="D322" t="s">
        <v>114</v>
      </c>
      <c r="E322" s="16">
        <v>45494</v>
      </c>
      <c r="F322">
        <v>4001540850</v>
      </c>
      <c r="G322" t="s">
        <v>1809</v>
      </c>
      <c r="H322" t="s">
        <v>2424</v>
      </c>
      <c r="I322" t="s">
        <v>1825</v>
      </c>
      <c r="J322">
        <v>2901539</v>
      </c>
      <c r="K322">
        <v>6453195</v>
      </c>
      <c r="L322" t="s">
        <v>2425</v>
      </c>
      <c r="M322">
        <v>6</v>
      </c>
      <c r="N322">
        <v>5.17</v>
      </c>
      <c r="O322">
        <v>31.02</v>
      </c>
      <c r="P322" t="s">
        <v>1811</v>
      </c>
      <c r="Q322" t="s">
        <v>1812</v>
      </c>
      <c r="R322" s="16">
        <v>45494</v>
      </c>
      <c r="S322">
        <v>349</v>
      </c>
      <c r="T322" t="s">
        <v>2024</v>
      </c>
      <c r="U322" s="16">
        <v>45505</v>
      </c>
      <c r="V322" s="16">
        <v>45505</v>
      </c>
      <c r="W322" s="16">
        <v>45505</v>
      </c>
      <c r="Y322" s="16">
        <v>45509</v>
      </c>
      <c r="Z322" t="s">
        <v>1875</v>
      </c>
      <c r="AB322" t="s">
        <v>2419</v>
      </c>
      <c r="AC322" t="s">
        <v>1818</v>
      </c>
      <c r="AD322" t="s">
        <v>237</v>
      </c>
      <c r="AE322" t="s">
        <v>212</v>
      </c>
      <c r="AF322" t="s">
        <v>245</v>
      </c>
      <c r="AG322" t="s">
        <v>2225</v>
      </c>
      <c r="AJ322" t="s">
        <v>2231</v>
      </c>
      <c r="AK322" t="s">
        <v>2025</v>
      </c>
      <c r="AL322" t="s">
        <v>2227</v>
      </c>
      <c r="AM322" t="s">
        <v>2064</v>
      </c>
      <c r="AN322" t="s">
        <v>133</v>
      </c>
      <c r="AO322" t="s">
        <v>2231</v>
      </c>
      <c r="AP322" t="e">
        <v>#N/A</v>
      </c>
    </row>
    <row r="323" spans="1:42" x14ac:dyDescent="0.35">
      <c r="A323" t="s">
        <v>2426</v>
      </c>
      <c r="B323" t="s">
        <v>2427</v>
      </c>
      <c r="C323" t="s">
        <v>115</v>
      </c>
      <c r="D323" t="s">
        <v>114</v>
      </c>
      <c r="E323" s="16">
        <v>45498</v>
      </c>
      <c r="F323">
        <v>4001546472</v>
      </c>
      <c r="G323" t="s">
        <v>1927</v>
      </c>
      <c r="H323" t="s">
        <v>2428</v>
      </c>
      <c r="I323" t="s">
        <v>2429</v>
      </c>
      <c r="J323">
        <v>2907534</v>
      </c>
      <c r="K323">
        <v>6457588</v>
      </c>
      <c r="M323">
        <v>1</v>
      </c>
      <c r="N323">
        <v>795.89</v>
      </c>
      <c r="O323">
        <v>795.89</v>
      </c>
      <c r="P323" t="s">
        <v>1811</v>
      </c>
      <c r="Q323" t="s">
        <v>1812</v>
      </c>
      <c r="R323" s="16">
        <v>45501</v>
      </c>
      <c r="S323">
        <v>331</v>
      </c>
      <c r="T323" t="s">
        <v>2024</v>
      </c>
      <c r="U323" s="16">
        <v>45523</v>
      </c>
      <c r="V323" s="16">
        <v>45523</v>
      </c>
      <c r="W323" s="16">
        <v>45523</v>
      </c>
      <c r="Y323" s="16">
        <v>45503</v>
      </c>
      <c r="Z323" t="s">
        <v>1817</v>
      </c>
      <c r="AB323" t="s">
        <v>2430</v>
      </c>
      <c r="AC323" t="s">
        <v>1931</v>
      </c>
      <c r="AP323" t="e">
        <v>#N/A</v>
      </c>
    </row>
    <row r="324" spans="1:42" x14ac:dyDescent="0.35">
      <c r="A324" t="s">
        <v>2426</v>
      </c>
      <c r="B324" t="s">
        <v>2427</v>
      </c>
      <c r="C324" t="s">
        <v>115</v>
      </c>
      <c r="D324" t="s">
        <v>114</v>
      </c>
      <c r="E324" s="16">
        <v>45498</v>
      </c>
      <c r="F324">
        <v>4001546472</v>
      </c>
      <c r="G324" t="s">
        <v>1927</v>
      </c>
      <c r="H324" t="s">
        <v>2431</v>
      </c>
      <c r="I324" t="s">
        <v>1820</v>
      </c>
      <c r="J324">
        <v>2907534</v>
      </c>
      <c r="K324">
        <v>6457588</v>
      </c>
      <c r="M324">
        <v>2</v>
      </c>
      <c r="N324">
        <v>3.7</v>
      </c>
      <c r="O324">
        <v>7.4</v>
      </c>
      <c r="P324" t="s">
        <v>1811</v>
      </c>
      <c r="Q324" t="s">
        <v>1812</v>
      </c>
      <c r="R324" s="16">
        <v>45501</v>
      </c>
      <c r="S324">
        <v>331</v>
      </c>
      <c r="T324" t="s">
        <v>2024</v>
      </c>
      <c r="U324" s="16">
        <v>45523</v>
      </c>
      <c r="V324" s="16">
        <v>45523</v>
      </c>
      <c r="W324" s="16">
        <v>45523</v>
      </c>
      <c r="Y324" s="16">
        <v>45503</v>
      </c>
      <c r="Z324" t="s">
        <v>1817</v>
      </c>
      <c r="AB324" t="s">
        <v>2430</v>
      </c>
      <c r="AC324" t="s">
        <v>1931</v>
      </c>
      <c r="AP324" t="e">
        <v>#N/A</v>
      </c>
    </row>
    <row r="325" spans="1:42" x14ac:dyDescent="0.35">
      <c r="A325" t="s">
        <v>2426</v>
      </c>
      <c r="B325" t="s">
        <v>2427</v>
      </c>
      <c r="C325" t="s">
        <v>115</v>
      </c>
      <c r="D325" t="s">
        <v>114</v>
      </c>
      <c r="E325" s="16">
        <v>45498</v>
      </c>
      <c r="F325">
        <v>4001546472</v>
      </c>
      <c r="G325" t="s">
        <v>1927</v>
      </c>
      <c r="H325" t="s">
        <v>2376</v>
      </c>
      <c r="I325" t="s">
        <v>1822</v>
      </c>
      <c r="J325">
        <v>2907534</v>
      </c>
      <c r="K325">
        <v>6457588</v>
      </c>
      <c r="M325">
        <v>4</v>
      </c>
      <c r="N325">
        <v>0.51</v>
      </c>
      <c r="O325">
        <v>2.04</v>
      </c>
      <c r="P325" t="s">
        <v>1811</v>
      </c>
      <c r="Q325" t="s">
        <v>1812</v>
      </c>
      <c r="R325" s="16">
        <v>45501</v>
      </c>
      <c r="S325">
        <v>331</v>
      </c>
      <c r="T325" t="s">
        <v>2024</v>
      </c>
      <c r="U325" s="16">
        <v>45523</v>
      </c>
      <c r="V325" s="16">
        <v>45523</v>
      </c>
      <c r="W325" s="16">
        <v>45523</v>
      </c>
      <c r="Y325" s="16">
        <v>45503</v>
      </c>
      <c r="Z325" t="s">
        <v>1817</v>
      </c>
      <c r="AB325" t="s">
        <v>2430</v>
      </c>
      <c r="AC325" t="s">
        <v>1931</v>
      </c>
      <c r="AP325" t="e">
        <v>#N/A</v>
      </c>
    </row>
    <row r="326" spans="1:42" x14ac:dyDescent="0.35">
      <c r="A326" t="s">
        <v>2426</v>
      </c>
      <c r="B326" t="s">
        <v>2427</v>
      </c>
      <c r="C326" t="s">
        <v>115</v>
      </c>
      <c r="D326" t="s">
        <v>114</v>
      </c>
      <c r="E326" s="16">
        <v>45498</v>
      </c>
      <c r="F326">
        <v>4001546472</v>
      </c>
      <c r="G326" t="s">
        <v>1927</v>
      </c>
      <c r="H326" t="s">
        <v>2432</v>
      </c>
      <c r="I326" t="s">
        <v>1820</v>
      </c>
      <c r="J326">
        <v>2907534</v>
      </c>
      <c r="K326">
        <v>6457588</v>
      </c>
      <c r="M326">
        <v>2</v>
      </c>
      <c r="N326">
        <v>3.51</v>
      </c>
      <c r="O326">
        <v>7.02</v>
      </c>
      <c r="P326" t="s">
        <v>1811</v>
      </c>
      <c r="Q326" t="s">
        <v>1812</v>
      </c>
      <c r="R326" s="16">
        <v>45501</v>
      </c>
      <c r="S326">
        <v>331</v>
      </c>
      <c r="T326" t="s">
        <v>2024</v>
      </c>
      <c r="U326" s="16">
        <v>45523</v>
      </c>
      <c r="V326" s="16">
        <v>45523</v>
      </c>
      <c r="W326" s="16">
        <v>45523</v>
      </c>
      <c r="Y326" s="16">
        <v>45503</v>
      </c>
      <c r="Z326" t="s">
        <v>1817</v>
      </c>
      <c r="AB326" t="s">
        <v>2430</v>
      </c>
      <c r="AC326" t="s">
        <v>1931</v>
      </c>
      <c r="AP326" t="e">
        <v>#N/A</v>
      </c>
    </row>
    <row r="327" spans="1:42" x14ac:dyDescent="0.35">
      <c r="A327" t="s">
        <v>1539</v>
      </c>
      <c r="B327" t="s">
        <v>2435</v>
      </c>
      <c r="C327" t="s">
        <v>2020</v>
      </c>
      <c r="D327" t="s">
        <v>2021</v>
      </c>
      <c r="E327" s="16">
        <v>45604</v>
      </c>
      <c r="F327">
        <v>4001686850</v>
      </c>
      <c r="G327" t="s">
        <v>1927</v>
      </c>
      <c r="H327" t="s">
        <v>2436</v>
      </c>
      <c r="I327" t="s">
        <v>2437</v>
      </c>
      <c r="J327">
        <v>2909688</v>
      </c>
      <c r="K327">
        <v>6459095</v>
      </c>
      <c r="M327">
        <v>1</v>
      </c>
      <c r="N327">
        <v>954.83</v>
      </c>
      <c r="O327">
        <v>954.83</v>
      </c>
      <c r="P327" t="s">
        <v>1811</v>
      </c>
      <c r="Q327" t="s">
        <v>1812</v>
      </c>
      <c r="R327" s="16">
        <v>45607</v>
      </c>
      <c r="S327">
        <v>242</v>
      </c>
      <c r="T327" t="s">
        <v>2024</v>
      </c>
      <c r="U327" s="16">
        <v>45612</v>
      </c>
      <c r="V327" s="16">
        <v>45612</v>
      </c>
      <c r="W327" s="16">
        <v>45612</v>
      </c>
      <c r="Y327" s="16">
        <v>45628</v>
      </c>
      <c r="Z327" t="s">
        <v>1817</v>
      </c>
      <c r="AB327" t="s">
        <v>1468</v>
      </c>
      <c r="AC327" t="s">
        <v>1931</v>
      </c>
      <c r="AP327" t="e">
        <v>#N/A</v>
      </c>
    </row>
    <row r="328" spans="1:42" x14ac:dyDescent="0.35">
      <c r="A328" t="s">
        <v>1539</v>
      </c>
      <c r="B328" t="s">
        <v>2435</v>
      </c>
      <c r="C328" t="s">
        <v>2020</v>
      </c>
      <c r="D328" t="s">
        <v>2021</v>
      </c>
      <c r="E328" s="16">
        <v>45604</v>
      </c>
      <c r="F328">
        <v>4001686850</v>
      </c>
      <c r="G328" t="s">
        <v>1927</v>
      </c>
      <c r="H328" t="s">
        <v>2438</v>
      </c>
      <c r="I328" t="s">
        <v>1825</v>
      </c>
      <c r="J328">
        <v>2909688</v>
      </c>
      <c r="K328">
        <v>6459095</v>
      </c>
      <c r="M328">
        <v>4</v>
      </c>
      <c r="N328">
        <v>20.83</v>
      </c>
      <c r="O328">
        <v>83.32</v>
      </c>
      <c r="P328" t="s">
        <v>1811</v>
      </c>
      <c r="Q328" t="s">
        <v>1812</v>
      </c>
      <c r="R328" s="16">
        <v>45607</v>
      </c>
      <c r="S328">
        <v>242</v>
      </c>
      <c r="T328" t="s">
        <v>2024</v>
      </c>
      <c r="U328" s="16">
        <v>45612</v>
      </c>
      <c r="V328" s="16">
        <v>45612</v>
      </c>
      <c r="W328" s="16">
        <v>45612</v>
      </c>
      <c r="Y328" s="16">
        <v>45628</v>
      </c>
      <c r="Z328" t="s">
        <v>1817</v>
      </c>
      <c r="AB328" t="s">
        <v>1468</v>
      </c>
      <c r="AC328" t="s">
        <v>1931</v>
      </c>
      <c r="AP328" t="e">
        <v>#N/A</v>
      </c>
    </row>
    <row r="329" spans="1:42" x14ac:dyDescent="0.35">
      <c r="A329" t="s">
        <v>1539</v>
      </c>
      <c r="B329" t="s">
        <v>2435</v>
      </c>
      <c r="C329" t="s">
        <v>2020</v>
      </c>
      <c r="D329" t="s">
        <v>2021</v>
      </c>
      <c r="E329" s="16">
        <v>45604</v>
      </c>
      <c r="F329">
        <v>4001686850</v>
      </c>
      <c r="G329" t="s">
        <v>1927</v>
      </c>
      <c r="H329" t="s">
        <v>1848</v>
      </c>
      <c r="I329" t="s">
        <v>1822</v>
      </c>
      <c r="J329">
        <v>2909688</v>
      </c>
      <c r="K329">
        <v>6459095</v>
      </c>
      <c r="M329">
        <v>4</v>
      </c>
      <c r="N329">
        <v>2.93</v>
      </c>
      <c r="O329">
        <v>11.72</v>
      </c>
      <c r="P329" t="s">
        <v>1811</v>
      </c>
      <c r="Q329" t="s">
        <v>1812</v>
      </c>
      <c r="R329" s="16">
        <v>45607</v>
      </c>
      <c r="S329">
        <v>242</v>
      </c>
      <c r="T329" t="s">
        <v>2024</v>
      </c>
      <c r="U329" s="16">
        <v>45612</v>
      </c>
      <c r="V329" s="16">
        <v>45612</v>
      </c>
      <c r="W329" s="16">
        <v>45612</v>
      </c>
      <c r="Y329" s="16">
        <v>45628</v>
      </c>
      <c r="Z329" t="s">
        <v>1817</v>
      </c>
      <c r="AB329" t="s">
        <v>1468</v>
      </c>
      <c r="AC329" t="s">
        <v>1931</v>
      </c>
      <c r="AP329" t="e">
        <v>#N/A</v>
      </c>
    </row>
    <row r="330" spans="1:42" x14ac:dyDescent="0.35">
      <c r="A330" t="s">
        <v>2047</v>
      </c>
      <c r="B330" t="s">
        <v>2048</v>
      </c>
      <c r="C330" t="s">
        <v>1128</v>
      </c>
      <c r="D330" t="s">
        <v>1301</v>
      </c>
      <c r="E330" s="16">
        <v>45513</v>
      </c>
      <c r="F330">
        <v>4001564072</v>
      </c>
      <c r="G330" t="s">
        <v>1927</v>
      </c>
      <c r="H330" t="s">
        <v>2439</v>
      </c>
      <c r="I330" t="s">
        <v>2440</v>
      </c>
      <c r="J330">
        <v>2912974</v>
      </c>
      <c r="K330">
        <v>6461723</v>
      </c>
      <c r="M330">
        <v>1</v>
      </c>
      <c r="N330">
        <v>2931.6</v>
      </c>
      <c r="O330">
        <v>2931.6</v>
      </c>
      <c r="P330" t="s">
        <v>1811</v>
      </c>
      <c r="Q330" t="s">
        <v>1812</v>
      </c>
      <c r="R330" s="16">
        <v>45696</v>
      </c>
      <c r="S330">
        <v>158</v>
      </c>
      <c r="T330" t="s">
        <v>2024</v>
      </c>
      <c r="U330" s="16">
        <v>45597</v>
      </c>
      <c r="V330" s="16">
        <v>45597</v>
      </c>
      <c r="W330" s="16">
        <v>45597</v>
      </c>
      <c r="Y330" s="16">
        <v>45597</v>
      </c>
      <c r="AB330" t="s">
        <v>2441</v>
      </c>
      <c r="AC330" t="s">
        <v>1931</v>
      </c>
      <c r="AP330" t="e">
        <v>#N/A</v>
      </c>
    </row>
    <row r="331" spans="1:42" x14ac:dyDescent="0.35">
      <c r="A331" t="s">
        <v>2047</v>
      </c>
      <c r="B331" t="s">
        <v>2048</v>
      </c>
      <c r="C331" t="s">
        <v>1128</v>
      </c>
      <c r="D331" t="s">
        <v>1301</v>
      </c>
      <c r="E331" s="16">
        <v>45513</v>
      </c>
      <c r="F331">
        <v>4001564072</v>
      </c>
      <c r="G331" t="s">
        <v>1927</v>
      </c>
      <c r="H331" t="s">
        <v>2442</v>
      </c>
      <c r="I331" t="s">
        <v>2443</v>
      </c>
      <c r="J331">
        <v>2912974</v>
      </c>
      <c r="K331">
        <v>6461723</v>
      </c>
      <c r="M331">
        <v>7</v>
      </c>
      <c r="N331">
        <v>7.99</v>
      </c>
      <c r="O331">
        <v>55.93</v>
      </c>
      <c r="P331" t="s">
        <v>1811</v>
      </c>
      <c r="Q331" t="s">
        <v>1812</v>
      </c>
      <c r="R331" s="16">
        <v>45696</v>
      </c>
      <c r="S331">
        <v>158</v>
      </c>
      <c r="T331" t="s">
        <v>2024</v>
      </c>
      <c r="U331" s="16">
        <v>45597</v>
      </c>
      <c r="V331" s="16">
        <v>45597</v>
      </c>
      <c r="W331" s="16">
        <v>45597</v>
      </c>
      <c r="Y331" s="16">
        <v>45597</v>
      </c>
      <c r="AB331" t="s">
        <v>2441</v>
      </c>
      <c r="AC331" t="s">
        <v>1931</v>
      </c>
      <c r="AP331" t="e">
        <v>#N/A</v>
      </c>
    </row>
    <row r="332" spans="1:42" x14ac:dyDescent="0.35">
      <c r="A332" t="s">
        <v>2047</v>
      </c>
      <c r="B332" t="s">
        <v>2048</v>
      </c>
      <c r="C332" t="s">
        <v>1128</v>
      </c>
      <c r="D332" t="s">
        <v>1301</v>
      </c>
      <c r="E332" s="16">
        <v>45513</v>
      </c>
      <c r="F332">
        <v>4001564072</v>
      </c>
      <c r="G332" t="s">
        <v>1927</v>
      </c>
      <c r="H332" t="s">
        <v>2444</v>
      </c>
      <c r="I332" t="s">
        <v>2445</v>
      </c>
      <c r="J332">
        <v>2912974</v>
      </c>
      <c r="K332">
        <v>6461723</v>
      </c>
      <c r="M332">
        <v>4</v>
      </c>
      <c r="N332">
        <v>19.97</v>
      </c>
      <c r="O332">
        <v>79.88</v>
      </c>
      <c r="P332" t="s">
        <v>1811</v>
      </c>
      <c r="Q332" t="s">
        <v>1812</v>
      </c>
      <c r="R332" s="16">
        <v>45696</v>
      </c>
      <c r="S332">
        <v>158</v>
      </c>
      <c r="T332" t="s">
        <v>2024</v>
      </c>
      <c r="U332" s="16">
        <v>45597</v>
      </c>
      <c r="V332" s="16">
        <v>45597</v>
      </c>
      <c r="W332" s="16">
        <v>45597</v>
      </c>
      <c r="Y332" s="16">
        <v>45597</v>
      </c>
      <c r="AB332" t="s">
        <v>2441</v>
      </c>
      <c r="AC332" t="s">
        <v>1931</v>
      </c>
      <c r="AP332" t="e">
        <v>#N/A</v>
      </c>
    </row>
    <row r="333" spans="1:42" x14ac:dyDescent="0.35">
      <c r="A333" t="s">
        <v>2448</v>
      </c>
      <c r="B333" t="s">
        <v>2334</v>
      </c>
      <c r="C333" t="s">
        <v>1402</v>
      </c>
      <c r="D333" t="s">
        <v>1301</v>
      </c>
      <c r="E333" s="16">
        <v>45514</v>
      </c>
      <c r="F333">
        <v>4001565934</v>
      </c>
      <c r="G333" t="s">
        <v>1927</v>
      </c>
      <c r="H333" t="s">
        <v>2449</v>
      </c>
      <c r="I333" t="s">
        <v>1828</v>
      </c>
      <c r="J333">
        <v>2914147</v>
      </c>
      <c r="K333">
        <v>6462559</v>
      </c>
      <c r="M333">
        <v>1</v>
      </c>
      <c r="N333">
        <v>289.32</v>
      </c>
      <c r="O333">
        <v>289.32</v>
      </c>
      <c r="P333" t="s">
        <v>1811</v>
      </c>
      <c r="Q333" t="s">
        <v>1812</v>
      </c>
      <c r="R333" s="16">
        <v>45518</v>
      </c>
      <c r="S333">
        <v>336</v>
      </c>
      <c r="T333" t="s">
        <v>2024</v>
      </c>
      <c r="U333" s="16">
        <v>45517</v>
      </c>
      <c r="V333" s="16">
        <v>45517</v>
      </c>
      <c r="W333" s="16">
        <v>45517</v>
      </c>
      <c r="Y333" s="16">
        <v>45544</v>
      </c>
      <c r="Z333" t="s">
        <v>1979</v>
      </c>
      <c r="AB333" t="s">
        <v>2450</v>
      </c>
      <c r="AC333" t="s">
        <v>1931</v>
      </c>
      <c r="AP333" t="e">
        <v>#N/A</v>
      </c>
    </row>
    <row r="334" spans="1:42" x14ac:dyDescent="0.35">
      <c r="A334" t="s">
        <v>2448</v>
      </c>
      <c r="B334" t="s">
        <v>2334</v>
      </c>
      <c r="C334" t="s">
        <v>1402</v>
      </c>
      <c r="D334" t="s">
        <v>1301</v>
      </c>
      <c r="E334" s="16">
        <v>45514</v>
      </c>
      <c r="F334">
        <v>4001565934</v>
      </c>
      <c r="G334" t="s">
        <v>1927</v>
      </c>
      <c r="H334" t="s">
        <v>1904</v>
      </c>
      <c r="I334" t="s">
        <v>1823</v>
      </c>
      <c r="J334">
        <v>2914147</v>
      </c>
      <c r="K334">
        <v>6462559</v>
      </c>
      <c r="M334">
        <v>1</v>
      </c>
      <c r="N334">
        <v>1.87</v>
      </c>
      <c r="O334">
        <v>1.87</v>
      </c>
      <c r="P334" t="s">
        <v>1811</v>
      </c>
      <c r="Q334" t="s">
        <v>1812</v>
      </c>
      <c r="R334" s="16">
        <v>45518</v>
      </c>
      <c r="S334">
        <v>336</v>
      </c>
      <c r="T334" t="s">
        <v>2024</v>
      </c>
      <c r="U334" s="16">
        <v>45517</v>
      </c>
      <c r="V334" s="16">
        <v>45517</v>
      </c>
      <c r="W334" s="16">
        <v>45517</v>
      </c>
      <c r="Y334" s="16">
        <v>45544</v>
      </c>
      <c r="Z334" t="s">
        <v>1979</v>
      </c>
      <c r="AB334" t="s">
        <v>2450</v>
      </c>
      <c r="AC334" t="s">
        <v>1931</v>
      </c>
      <c r="AP334" t="e">
        <v>#N/A</v>
      </c>
    </row>
    <row r="335" spans="1:42" x14ac:dyDescent="0.35">
      <c r="A335" t="s">
        <v>2448</v>
      </c>
      <c r="B335" t="s">
        <v>2334</v>
      </c>
      <c r="C335" t="s">
        <v>1402</v>
      </c>
      <c r="D335" t="s">
        <v>1301</v>
      </c>
      <c r="E335" s="16">
        <v>45514</v>
      </c>
      <c r="F335">
        <v>4001565934</v>
      </c>
      <c r="G335" t="s">
        <v>1927</v>
      </c>
      <c r="H335" t="s">
        <v>2451</v>
      </c>
      <c r="I335" t="s">
        <v>1831</v>
      </c>
      <c r="J335">
        <v>2914147</v>
      </c>
      <c r="K335">
        <v>6462559</v>
      </c>
      <c r="M335">
        <v>1</v>
      </c>
      <c r="N335">
        <v>3.11</v>
      </c>
      <c r="O335">
        <v>3.11</v>
      </c>
      <c r="P335" t="s">
        <v>1811</v>
      </c>
      <c r="Q335" t="s">
        <v>1812</v>
      </c>
      <c r="R335" s="16">
        <v>45518</v>
      </c>
      <c r="S335">
        <v>336</v>
      </c>
      <c r="T335" t="s">
        <v>2024</v>
      </c>
      <c r="U335" s="16">
        <v>45517</v>
      </c>
      <c r="V335" s="16">
        <v>45517</v>
      </c>
      <c r="W335" s="16">
        <v>45517</v>
      </c>
      <c r="Y335" s="16">
        <v>45544</v>
      </c>
      <c r="Z335" t="s">
        <v>1979</v>
      </c>
      <c r="AB335" t="s">
        <v>2450</v>
      </c>
      <c r="AC335" t="s">
        <v>1931</v>
      </c>
      <c r="AP335" t="e">
        <v>#N/A</v>
      </c>
    </row>
    <row r="336" spans="1:42" x14ac:dyDescent="0.35">
      <c r="A336" t="s">
        <v>2047</v>
      </c>
      <c r="B336" t="s">
        <v>2048</v>
      </c>
      <c r="D336" t="s">
        <v>1301</v>
      </c>
      <c r="E336" s="16">
        <v>45723</v>
      </c>
      <c r="F336">
        <v>4001841841</v>
      </c>
      <c r="G336" t="s">
        <v>1927</v>
      </c>
      <c r="H336" t="s">
        <v>3200</v>
      </c>
      <c r="I336" t="s">
        <v>2026</v>
      </c>
      <c r="J336">
        <v>2914442</v>
      </c>
      <c r="K336">
        <v>6462699</v>
      </c>
      <c r="M336">
        <v>1</v>
      </c>
      <c r="N336">
        <v>9837.75</v>
      </c>
      <c r="O336">
        <v>9837.75</v>
      </c>
      <c r="P336" t="s">
        <v>1811</v>
      </c>
      <c r="Q336" t="s">
        <v>1812</v>
      </c>
      <c r="R336" s="16">
        <v>45735</v>
      </c>
      <c r="S336">
        <v>119</v>
      </c>
      <c r="T336" t="s">
        <v>5234</v>
      </c>
      <c r="U336" s="16">
        <v>45719</v>
      </c>
      <c r="V336" s="16">
        <v>45621</v>
      </c>
      <c r="Y336" s="16">
        <v>45750</v>
      </c>
      <c r="AB336" t="s">
        <v>3201</v>
      </c>
    </row>
    <row r="337" spans="1:43" x14ac:dyDescent="0.35">
      <c r="A337" t="s">
        <v>2047</v>
      </c>
      <c r="B337" t="s">
        <v>2048</v>
      </c>
      <c r="D337" t="s">
        <v>1301</v>
      </c>
      <c r="E337" s="16">
        <v>45723</v>
      </c>
      <c r="F337">
        <v>4001841841</v>
      </c>
      <c r="G337" t="s">
        <v>1927</v>
      </c>
      <c r="H337" t="s">
        <v>2439</v>
      </c>
      <c r="I337" t="s">
        <v>2440</v>
      </c>
      <c r="J337">
        <v>2914442</v>
      </c>
      <c r="K337">
        <v>6462699</v>
      </c>
      <c r="M337">
        <v>1</v>
      </c>
      <c r="N337">
        <v>2931.6</v>
      </c>
      <c r="O337">
        <v>2931.6</v>
      </c>
      <c r="P337" t="s">
        <v>1811</v>
      </c>
      <c r="Q337" t="s">
        <v>1812</v>
      </c>
      <c r="R337" s="16">
        <v>45735</v>
      </c>
      <c r="S337">
        <v>119</v>
      </c>
      <c r="T337" t="s">
        <v>5234</v>
      </c>
      <c r="U337" s="16">
        <v>45719</v>
      </c>
      <c r="V337" s="16">
        <v>45621</v>
      </c>
      <c r="Y337" s="16">
        <v>45750</v>
      </c>
      <c r="AB337" t="s">
        <v>3201</v>
      </c>
    </row>
    <row r="338" spans="1:43" x14ac:dyDescent="0.35">
      <c r="A338" t="s">
        <v>1871</v>
      </c>
      <c r="B338" t="s">
        <v>1872</v>
      </c>
      <c r="C338" t="s">
        <v>1400</v>
      </c>
      <c r="D338" t="s">
        <v>1301</v>
      </c>
      <c r="E338" s="16">
        <v>45514</v>
      </c>
      <c r="F338">
        <v>4001566183</v>
      </c>
      <c r="G338" t="s">
        <v>1809</v>
      </c>
      <c r="H338" t="s">
        <v>2452</v>
      </c>
      <c r="I338" t="s">
        <v>1828</v>
      </c>
      <c r="J338">
        <v>2914493</v>
      </c>
      <c r="K338">
        <v>6462742</v>
      </c>
      <c r="L338" t="s">
        <v>2453</v>
      </c>
      <c r="M338">
        <v>1</v>
      </c>
      <c r="N338">
        <v>318.11</v>
      </c>
      <c r="O338">
        <v>318.11</v>
      </c>
      <c r="P338" t="s">
        <v>1811</v>
      </c>
      <c r="Q338" t="s">
        <v>1812</v>
      </c>
      <c r="R338" s="16">
        <v>45581</v>
      </c>
      <c r="S338">
        <v>273</v>
      </c>
      <c r="T338" t="s">
        <v>2024</v>
      </c>
      <c r="U338" s="16">
        <v>45579</v>
      </c>
      <c r="V338" s="16">
        <v>45579</v>
      </c>
      <c r="W338" s="16">
        <v>45579</v>
      </c>
      <c r="Y338" s="16">
        <v>45566</v>
      </c>
      <c r="Z338" t="s">
        <v>1817</v>
      </c>
      <c r="AB338" t="s">
        <v>1624</v>
      </c>
      <c r="AC338" t="s">
        <v>1818</v>
      </c>
      <c r="AP338" t="e">
        <v>#N/A</v>
      </c>
      <c r="AQ338">
        <v>4</v>
      </c>
    </row>
    <row r="339" spans="1:43" x14ac:dyDescent="0.35">
      <c r="A339" t="s">
        <v>1871</v>
      </c>
      <c r="B339" t="s">
        <v>1872</v>
      </c>
      <c r="C339" t="s">
        <v>1400</v>
      </c>
      <c r="D339" t="s">
        <v>1301</v>
      </c>
      <c r="E339" s="16">
        <v>45514</v>
      </c>
      <c r="F339">
        <v>4001566183</v>
      </c>
      <c r="G339" t="s">
        <v>1809</v>
      </c>
      <c r="H339" t="s">
        <v>2454</v>
      </c>
      <c r="I339" t="s">
        <v>1828</v>
      </c>
      <c r="J339">
        <v>2914493</v>
      </c>
      <c r="K339">
        <v>6462742</v>
      </c>
      <c r="L339" t="s">
        <v>2455</v>
      </c>
      <c r="M339">
        <v>1</v>
      </c>
      <c r="N339">
        <v>260.72000000000003</v>
      </c>
      <c r="O339">
        <v>260.72000000000003</v>
      </c>
      <c r="P339" t="s">
        <v>1811</v>
      </c>
      <c r="Q339" t="s">
        <v>1812</v>
      </c>
      <c r="R339" s="16">
        <v>45581</v>
      </c>
      <c r="S339">
        <v>273</v>
      </c>
      <c r="T339" t="s">
        <v>2024</v>
      </c>
      <c r="U339" s="16">
        <v>45579</v>
      </c>
      <c r="V339" s="16">
        <v>45579</v>
      </c>
      <c r="W339" s="16">
        <v>45579</v>
      </c>
      <c r="Y339" s="16">
        <v>45566</v>
      </c>
      <c r="Z339" t="s">
        <v>1817</v>
      </c>
      <c r="AB339" t="s">
        <v>1624</v>
      </c>
      <c r="AC339" t="s">
        <v>1818</v>
      </c>
      <c r="AP339" t="e">
        <v>#N/A</v>
      </c>
      <c r="AQ339">
        <v>4</v>
      </c>
    </row>
    <row r="340" spans="1:43" x14ac:dyDescent="0.35">
      <c r="A340" t="s">
        <v>1871</v>
      </c>
      <c r="B340" t="s">
        <v>1872</v>
      </c>
      <c r="C340" t="s">
        <v>1400</v>
      </c>
      <c r="D340" t="s">
        <v>1301</v>
      </c>
      <c r="E340" s="16">
        <v>45514</v>
      </c>
      <c r="F340">
        <v>4001566183</v>
      </c>
      <c r="G340" t="s">
        <v>1809</v>
      </c>
      <c r="H340" t="s">
        <v>2456</v>
      </c>
      <c r="I340" t="s">
        <v>2457</v>
      </c>
      <c r="J340">
        <v>2914493</v>
      </c>
      <c r="K340">
        <v>6462742</v>
      </c>
      <c r="L340" t="s">
        <v>2458</v>
      </c>
      <c r="M340">
        <v>1</v>
      </c>
      <c r="N340">
        <v>9379.84</v>
      </c>
      <c r="O340">
        <v>9379.84</v>
      </c>
      <c r="P340" t="s">
        <v>1811</v>
      </c>
      <c r="Q340" t="s">
        <v>1812</v>
      </c>
      <c r="R340" s="16">
        <v>45581</v>
      </c>
      <c r="S340">
        <v>273</v>
      </c>
      <c r="T340" t="s">
        <v>2024</v>
      </c>
      <c r="U340" s="16">
        <v>45579</v>
      </c>
      <c r="V340" s="16">
        <v>45579</v>
      </c>
      <c r="W340" s="16">
        <v>45579</v>
      </c>
      <c r="Y340" s="16">
        <v>45566</v>
      </c>
      <c r="Z340" t="s">
        <v>1817</v>
      </c>
      <c r="AB340" t="s">
        <v>1624</v>
      </c>
      <c r="AC340" t="s">
        <v>1818</v>
      </c>
      <c r="AP340" t="e">
        <v>#N/A</v>
      </c>
      <c r="AQ340">
        <v>4</v>
      </c>
    </row>
    <row r="341" spans="1:43" x14ac:dyDescent="0.35">
      <c r="A341" t="s">
        <v>1871</v>
      </c>
      <c r="B341" t="s">
        <v>1872</v>
      </c>
      <c r="C341" t="s">
        <v>1400</v>
      </c>
      <c r="D341" t="s">
        <v>1301</v>
      </c>
      <c r="E341" s="16">
        <v>45514</v>
      </c>
      <c r="F341">
        <v>4001566183</v>
      </c>
      <c r="G341" t="s">
        <v>1809</v>
      </c>
      <c r="H341" t="s">
        <v>2459</v>
      </c>
      <c r="I341" t="s">
        <v>2460</v>
      </c>
      <c r="J341">
        <v>2914493</v>
      </c>
      <c r="K341">
        <v>6462742</v>
      </c>
      <c r="L341" t="s">
        <v>2461</v>
      </c>
      <c r="M341">
        <v>2</v>
      </c>
      <c r="N341">
        <v>303.70999999999998</v>
      </c>
      <c r="O341">
        <v>607.41999999999996</v>
      </c>
      <c r="P341" t="s">
        <v>1811</v>
      </c>
      <c r="Q341" t="s">
        <v>1812</v>
      </c>
      <c r="R341" s="16">
        <v>45581</v>
      </c>
      <c r="S341">
        <v>273</v>
      </c>
      <c r="T341" t="s">
        <v>2024</v>
      </c>
      <c r="U341" s="16">
        <v>45579</v>
      </c>
      <c r="V341" s="16">
        <v>45579</v>
      </c>
      <c r="W341" s="16">
        <v>45579</v>
      </c>
      <c r="Y341" s="16">
        <v>45566</v>
      </c>
      <c r="Z341" t="s">
        <v>1817</v>
      </c>
      <c r="AB341" t="s">
        <v>1624</v>
      </c>
      <c r="AC341" t="s">
        <v>1818</v>
      </c>
      <c r="AP341" t="e">
        <v>#N/A</v>
      </c>
      <c r="AQ341">
        <v>4</v>
      </c>
    </row>
    <row r="342" spans="1:43" x14ac:dyDescent="0.35">
      <c r="A342" t="s">
        <v>1871</v>
      </c>
      <c r="B342" t="s">
        <v>1872</v>
      </c>
      <c r="C342" t="s">
        <v>1400</v>
      </c>
      <c r="D342" t="s">
        <v>1301</v>
      </c>
      <c r="E342" s="16">
        <v>45514</v>
      </c>
      <c r="F342">
        <v>4001566183</v>
      </c>
      <c r="G342" t="s">
        <v>1809</v>
      </c>
      <c r="H342" t="s">
        <v>2462</v>
      </c>
      <c r="I342" t="s">
        <v>1826</v>
      </c>
      <c r="J342">
        <v>2914493</v>
      </c>
      <c r="K342">
        <v>6462742</v>
      </c>
      <c r="L342" t="s">
        <v>2463</v>
      </c>
      <c r="M342">
        <v>1</v>
      </c>
      <c r="N342">
        <v>72.06</v>
      </c>
      <c r="O342">
        <v>72.06</v>
      </c>
      <c r="P342" t="s">
        <v>1811</v>
      </c>
      <c r="Q342" t="s">
        <v>1812</v>
      </c>
      <c r="R342" s="16">
        <v>45581</v>
      </c>
      <c r="S342">
        <v>273</v>
      </c>
      <c r="T342" t="s">
        <v>2024</v>
      </c>
      <c r="U342" s="16">
        <v>45579</v>
      </c>
      <c r="V342" s="16">
        <v>45579</v>
      </c>
      <c r="W342" s="16">
        <v>45579</v>
      </c>
      <c r="Y342" s="16">
        <v>45566</v>
      </c>
      <c r="Z342" t="s">
        <v>1817</v>
      </c>
      <c r="AB342" t="s">
        <v>1624</v>
      </c>
      <c r="AC342" t="s">
        <v>1818</v>
      </c>
      <c r="AP342" t="e">
        <v>#N/A</v>
      </c>
      <c r="AQ342">
        <v>4</v>
      </c>
    </row>
    <row r="343" spans="1:43" x14ac:dyDescent="0.35">
      <c r="A343" t="s">
        <v>1871</v>
      </c>
      <c r="B343" t="s">
        <v>1872</v>
      </c>
      <c r="C343" t="s">
        <v>1400</v>
      </c>
      <c r="D343" t="s">
        <v>1301</v>
      </c>
      <c r="E343" s="16">
        <v>45514</v>
      </c>
      <c r="F343">
        <v>4001566183</v>
      </c>
      <c r="G343" t="s">
        <v>1809</v>
      </c>
      <c r="H343" t="s">
        <v>2464</v>
      </c>
      <c r="I343" t="s">
        <v>1855</v>
      </c>
      <c r="J343">
        <v>2914493</v>
      </c>
      <c r="K343">
        <v>6462742</v>
      </c>
      <c r="L343" t="s">
        <v>2465</v>
      </c>
      <c r="M343">
        <v>1</v>
      </c>
      <c r="N343">
        <v>174.14</v>
      </c>
      <c r="O343">
        <v>174.14</v>
      </c>
      <c r="P343" t="s">
        <v>1811</v>
      </c>
      <c r="Q343" t="s">
        <v>1812</v>
      </c>
      <c r="R343" s="16">
        <v>45581</v>
      </c>
      <c r="S343">
        <v>273</v>
      </c>
      <c r="T343" t="s">
        <v>2024</v>
      </c>
      <c r="U343" s="16">
        <v>45579</v>
      </c>
      <c r="V343" s="16">
        <v>45579</v>
      </c>
      <c r="W343" s="16">
        <v>45579</v>
      </c>
      <c r="Y343" s="16">
        <v>45566</v>
      </c>
      <c r="Z343" t="s">
        <v>1817</v>
      </c>
      <c r="AB343" t="s">
        <v>1624</v>
      </c>
      <c r="AC343" t="s">
        <v>1818</v>
      </c>
      <c r="AP343" t="e">
        <v>#N/A</v>
      </c>
      <c r="AQ343">
        <v>4</v>
      </c>
    </row>
    <row r="344" spans="1:43" x14ac:dyDescent="0.35">
      <c r="A344" t="s">
        <v>1871</v>
      </c>
      <c r="B344" t="s">
        <v>1872</v>
      </c>
      <c r="C344" t="s">
        <v>1400</v>
      </c>
      <c r="D344" t="s">
        <v>1301</v>
      </c>
      <c r="E344" s="16">
        <v>45514</v>
      </c>
      <c r="F344">
        <v>4001566183</v>
      </c>
      <c r="G344" t="s">
        <v>1809</v>
      </c>
      <c r="H344" t="s">
        <v>2466</v>
      </c>
      <c r="I344" t="s">
        <v>1929</v>
      </c>
      <c r="J344">
        <v>2914493</v>
      </c>
      <c r="K344">
        <v>6462742</v>
      </c>
      <c r="L344" t="s">
        <v>2467</v>
      </c>
      <c r="M344">
        <v>2</v>
      </c>
      <c r="N344">
        <v>119</v>
      </c>
      <c r="O344">
        <v>238</v>
      </c>
      <c r="P344" t="s">
        <v>1811</v>
      </c>
      <c r="Q344" t="s">
        <v>1812</v>
      </c>
      <c r="R344" s="16">
        <v>45581</v>
      </c>
      <c r="S344">
        <v>273</v>
      </c>
      <c r="T344" t="s">
        <v>2024</v>
      </c>
      <c r="U344" s="16">
        <v>45579</v>
      </c>
      <c r="V344" s="16">
        <v>45579</v>
      </c>
      <c r="W344" s="16">
        <v>45579</v>
      </c>
      <c r="Y344" s="16">
        <v>45566</v>
      </c>
      <c r="Z344" t="s">
        <v>1817</v>
      </c>
      <c r="AB344" t="s">
        <v>1624</v>
      </c>
      <c r="AC344" t="s">
        <v>1818</v>
      </c>
      <c r="AP344" t="e">
        <v>#N/A</v>
      </c>
      <c r="AQ344">
        <v>4</v>
      </c>
    </row>
    <row r="345" spans="1:43" x14ac:dyDescent="0.35">
      <c r="A345" t="s">
        <v>1871</v>
      </c>
      <c r="B345" t="s">
        <v>1872</v>
      </c>
      <c r="C345" t="s">
        <v>1400</v>
      </c>
      <c r="D345" t="s">
        <v>1301</v>
      </c>
      <c r="E345" s="16">
        <v>45514</v>
      </c>
      <c r="F345">
        <v>4001566183</v>
      </c>
      <c r="G345" t="s">
        <v>1809</v>
      </c>
      <c r="H345" t="s">
        <v>2468</v>
      </c>
      <c r="I345" t="s">
        <v>1825</v>
      </c>
      <c r="J345">
        <v>2914493</v>
      </c>
      <c r="K345">
        <v>6462742</v>
      </c>
      <c r="L345" t="s">
        <v>2469</v>
      </c>
      <c r="M345">
        <v>4</v>
      </c>
      <c r="N345">
        <v>1.66</v>
      </c>
      <c r="O345">
        <v>6.64</v>
      </c>
      <c r="P345" t="s">
        <v>1811</v>
      </c>
      <c r="Q345" t="s">
        <v>1812</v>
      </c>
      <c r="R345" s="16">
        <v>45581</v>
      </c>
      <c r="S345">
        <v>273</v>
      </c>
      <c r="T345" t="s">
        <v>2024</v>
      </c>
      <c r="U345" s="16">
        <v>45579</v>
      </c>
      <c r="V345" s="16">
        <v>45579</v>
      </c>
      <c r="W345" s="16">
        <v>45579</v>
      </c>
      <c r="Y345" s="16">
        <v>45566</v>
      </c>
      <c r="Z345" t="s">
        <v>1817</v>
      </c>
      <c r="AB345" t="s">
        <v>1624</v>
      </c>
      <c r="AC345" t="s">
        <v>1818</v>
      </c>
      <c r="AP345" t="e">
        <v>#N/A</v>
      </c>
      <c r="AQ345">
        <v>4</v>
      </c>
    </row>
    <row r="346" spans="1:43" x14ac:dyDescent="0.35">
      <c r="A346" t="s">
        <v>1871</v>
      </c>
      <c r="B346" t="s">
        <v>1872</v>
      </c>
      <c r="C346" t="s">
        <v>1400</v>
      </c>
      <c r="D346" t="s">
        <v>1301</v>
      </c>
      <c r="E346" s="16">
        <v>45514</v>
      </c>
      <c r="F346">
        <v>4001566183</v>
      </c>
      <c r="G346" t="s">
        <v>1809</v>
      </c>
      <c r="H346" t="s">
        <v>2470</v>
      </c>
      <c r="I346" t="s">
        <v>1855</v>
      </c>
      <c r="J346">
        <v>2914493</v>
      </c>
      <c r="K346">
        <v>6462742</v>
      </c>
      <c r="L346" t="s">
        <v>2471</v>
      </c>
      <c r="M346">
        <v>1</v>
      </c>
      <c r="N346">
        <v>238.82</v>
      </c>
      <c r="O346">
        <v>238.82</v>
      </c>
      <c r="P346" t="s">
        <v>1811</v>
      </c>
      <c r="Q346" t="s">
        <v>1812</v>
      </c>
      <c r="R346" s="16">
        <v>45581</v>
      </c>
      <c r="S346">
        <v>273</v>
      </c>
      <c r="T346" t="s">
        <v>2024</v>
      </c>
      <c r="U346" s="16">
        <v>45579</v>
      </c>
      <c r="V346" s="16">
        <v>45579</v>
      </c>
      <c r="W346" s="16">
        <v>45579</v>
      </c>
      <c r="Y346" s="16">
        <v>45566</v>
      </c>
      <c r="Z346" t="s">
        <v>1817</v>
      </c>
      <c r="AB346" t="s">
        <v>1624</v>
      </c>
      <c r="AC346" t="s">
        <v>1818</v>
      </c>
      <c r="AP346" t="e">
        <v>#N/A</v>
      </c>
      <c r="AQ346">
        <v>4</v>
      </c>
    </row>
    <row r="347" spans="1:43" x14ac:dyDescent="0.35">
      <c r="A347" t="s">
        <v>1871</v>
      </c>
      <c r="B347" t="s">
        <v>1872</v>
      </c>
      <c r="C347" t="s">
        <v>1400</v>
      </c>
      <c r="D347" t="s">
        <v>1301</v>
      </c>
      <c r="E347" s="16">
        <v>45514</v>
      </c>
      <c r="F347">
        <v>4001566183</v>
      </c>
      <c r="G347" t="s">
        <v>1809</v>
      </c>
      <c r="H347" t="s">
        <v>2065</v>
      </c>
      <c r="I347" t="s">
        <v>1826</v>
      </c>
      <c r="J347">
        <v>2914493</v>
      </c>
      <c r="K347">
        <v>6462742</v>
      </c>
      <c r="L347" t="s">
        <v>2472</v>
      </c>
      <c r="M347">
        <v>1</v>
      </c>
      <c r="N347">
        <v>3.6</v>
      </c>
      <c r="O347">
        <v>3.6</v>
      </c>
      <c r="P347" t="s">
        <v>1811</v>
      </c>
      <c r="Q347" t="s">
        <v>1812</v>
      </c>
      <c r="R347" s="16">
        <v>45581</v>
      </c>
      <c r="S347">
        <v>273</v>
      </c>
      <c r="T347" t="s">
        <v>2024</v>
      </c>
      <c r="U347" s="16">
        <v>45579</v>
      </c>
      <c r="V347" s="16">
        <v>45579</v>
      </c>
      <c r="W347" s="16">
        <v>45579</v>
      </c>
      <c r="Y347" s="16">
        <v>45566</v>
      </c>
      <c r="Z347" t="s">
        <v>1817</v>
      </c>
      <c r="AB347" t="s">
        <v>1624</v>
      </c>
      <c r="AC347" t="s">
        <v>1818</v>
      </c>
      <c r="AP347" t="e">
        <v>#N/A</v>
      </c>
      <c r="AQ347">
        <v>4</v>
      </c>
    </row>
    <row r="348" spans="1:43" x14ac:dyDescent="0.35">
      <c r="A348" t="s">
        <v>1871</v>
      </c>
      <c r="B348" t="s">
        <v>1872</v>
      </c>
      <c r="C348" t="s">
        <v>1400</v>
      </c>
      <c r="D348" t="s">
        <v>1301</v>
      </c>
      <c r="E348" s="16">
        <v>45514</v>
      </c>
      <c r="F348">
        <v>4001566183</v>
      </c>
      <c r="G348" t="s">
        <v>1809</v>
      </c>
      <c r="H348" t="s">
        <v>1832</v>
      </c>
      <c r="I348" t="s">
        <v>1831</v>
      </c>
      <c r="J348">
        <v>2914493</v>
      </c>
      <c r="K348">
        <v>6462742</v>
      </c>
      <c r="L348" t="s">
        <v>2473</v>
      </c>
      <c r="M348">
        <v>4</v>
      </c>
      <c r="N348">
        <v>2.83</v>
      </c>
      <c r="O348">
        <v>11.32</v>
      </c>
      <c r="P348" t="s">
        <v>1811</v>
      </c>
      <c r="Q348" t="s">
        <v>1812</v>
      </c>
      <c r="R348" s="16">
        <v>45581</v>
      </c>
      <c r="S348">
        <v>273</v>
      </c>
      <c r="T348" t="s">
        <v>2024</v>
      </c>
      <c r="U348" s="16">
        <v>45579</v>
      </c>
      <c r="V348" s="16">
        <v>45579</v>
      </c>
      <c r="W348" s="16">
        <v>45579</v>
      </c>
      <c r="Y348" s="16">
        <v>45566</v>
      </c>
      <c r="Z348" t="s">
        <v>1817</v>
      </c>
      <c r="AB348" t="s">
        <v>1624</v>
      </c>
      <c r="AC348" t="s">
        <v>1818</v>
      </c>
      <c r="AP348" t="e">
        <v>#N/A</v>
      </c>
      <c r="AQ348">
        <v>4</v>
      </c>
    </row>
    <row r="349" spans="1:43" x14ac:dyDescent="0.35">
      <c r="A349" t="s">
        <v>1871</v>
      </c>
      <c r="B349" t="s">
        <v>1872</v>
      </c>
      <c r="C349" t="s">
        <v>1400</v>
      </c>
      <c r="D349" t="s">
        <v>1301</v>
      </c>
      <c r="E349" s="16">
        <v>45514</v>
      </c>
      <c r="F349">
        <v>4001566183</v>
      </c>
      <c r="G349" t="s">
        <v>1809</v>
      </c>
      <c r="H349" t="s">
        <v>2474</v>
      </c>
      <c r="I349" t="s">
        <v>1825</v>
      </c>
      <c r="J349">
        <v>2914493</v>
      </c>
      <c r="K349">
        <v>6462742</v>
      </c>
      <c r="L349" t="s">
        <v>2475</v>
      </c>
      <c r="M349">
        <v>4</v>
      </c>
      <c r="N349">
        <v>31.26</v>
      </c>
      <c r="O349">
        <v>125.04</v>
      </c>
      <c r="P349" t="s">
        <v>1811</v>
      </c>
      <c r="Q349" t="s">
        <v>1812</v>
      </c>
      <c r="R349" s="16">
        <v>45581</v>
      </c>
      <c r="S349">
        <v>273</v>
      </c>
      <c r="T349" t="s">
        <v>2024</v>
      </c>
      <c r="U349" s="16">
        <v>45579</v>
      </c>
      <c r="V349" s="16">
        <v>45579</v>
      </c>
      <c r="W349" s="16">
        <v>45579</v>
      </c>
      <c r="Y349" s="16">
        <v>45566</v>
      </c>
      <c r="Z349" t="s">
        <v>1817</v>
      </c>
      <c r="AB349" t="s">
        <v>1624</v>
      </c>
      <c r="AC349" t="s">
        <v>1818</v>
      </c>
      <c r="AP349" t="e">
        <v>#N/A</v>
      </c>
      <c r="AQ349">
        <v>4</v>
      </c>
    </row>
    <row r="350" spans="1:43" x14ac:dyDescent="0.35">
      <c r="A350" t="s">
        <v>1871</v>
      </c>
      <c r="B350" t="s">
        <v>1872</v>
      </c>
      <c r="C350" t="s">
        <v>1400</v>
      </c>
      <c r="D350" t="s">
        <v>1301</v>
      </c>
      <c r="E350" s="16">
        <v>45514</v>
      </c>
      <c r="F350">
        <v>4001566183</v>
      </c>
      <c r="G350" t="s">
        <v>1809</v>
      </c>
      <c r="H350" t="s">
        <v>2476</v>
      </c>
      <c r="I350" t="s">
        <v>1865</v>
      </c>
      <c r="J350">
        <v>2914493</v>
      </c>
      <c r="K350">
        <v>6462742</v>
      </c>
      <c r="L350" t="s">
        <v>2477</v>
      </c>
      <c r="M350">
        <v>4</v>
      </c>
      <c r="N350">
        <v>10.18</v>
      </c>
      <c r="O350">
        <v>40.72</v>
      </c>
      <c r="P350" t="s">
        <v>1811</v>
      </c>
      <c r="Q350" t="s">
        <v>1812</v>
      </c>
      <c r="R350" s="16">
        <v>45581</v>
      </c>
      <c r="S350">
        <v>273</v>
      </c>
      <c r="T350" t="s">
        <v>2024</v>
      </c>
      <c r="U350" s="16">
        <v>45579</v>
      </c>
      <c r="V350" s="16">
        <v>45579</v>
      </c>
      <c r="W350" s="16">
        <v>45579</v>
      </c>
      <c r="Y350" s="16">
        <v>45566</v>
      </c>
      <c r="Z350" t="s">
        <v>1817</v>
      </c>
      <c r="AB350" t="s">
        <v>1624</v>
      </c>
      <c r="AC350" t="s">
        <v>1818</v>
      </c>
      <c r="AP350" t="e">
        <v>#N/A</v>
      </c>
      <c r="AQ350">
        <v>4</v>
      </c>
    </row>
    <row r="351" spans="1:43" x14ac:dyDescent="0.35">
      <c r="A351" t="s">
        <v>1871</v>
      </c>
      <c r="B351" t="s">
        <v>1872</v>
      </c>
      <c r="C351" t="s">
        <v>1400</v>
      </c>
      <c r="D351" t="s">
        <v>1301</v>
      </c>
      <c r="E351" s="16">
        <v>45514</v>
      </c>
      <c r="F351">
        <v>4001566183</v>
      </c>
      <c r="G351" t="s">
        <v>1809</v>
      </c>
      <c r="H351" t="s">
        <v>2065</v>
      </c>
      <c r="I351" t="s">
        <v>1826</v>
      </c>
      <c r="J351">
        <v>2914493</v>
      </c>
      <c r="K351">
        <v>6462742</v>
      </c>
      <c r="L351" t="s">
        <v>2478</v>
      </c>
      <c r="M351">
        <v>2</v>
      </c>
      <c r="N351">
        <v>3.6</v>
      </c>
      <c r="O351">
        <v>7.2</v>
      </c>
      <c r="P351" t="s">
        <v>1811</v>
      </c>
      <c r="Q351" t="s">
        <v>1812</v>
      </c>
      <c r="R351" s="16">
        <v>45581</v>
      </c>
      <c r="S351">
        <v>273</v>
      </c>
      <c r="T351" t="s">
        <v>2024</v>
      </c>
      <c r="U351" s="16">
        <v>45579</v>
      </c>
      <c r="V351" s="16">
        <v>45579</v>
      </c>
      <c r="W351" s="16">
        <v>45579</v>
      </c>
      <c r="Y351" s="16">
        <v>45566</v>
      </c>
      <c r="Z351" t="s">
        <v>1817</v>
      </c>
      <c r="AB351" t="s">
        <v>1624</v>
      </c>
      <c r="AC351" t="s">
        <v>1818</v>
      </c>
      <c r="AP351" t="e">
        <v>#N/A</v>
      </c>
      <c r="AQ351">
        <v>4</v>
      </c>
    </row>
    <row r="352" spans="1:43" x14ac:dyDescent="0.35">
      <c r="A352" t="s">
        <v>1871</v>
      </c>
      <c r="B352" t="s">
        <v>1872</v>
      </c>
      <c r="C352" t="s">
        <v>1400</v>
      </c>
      <c r="D352" t="s">
        <v>1301</v>
      </c>
      <c r="E352" s="16">
        <v>45514</v>
      </c>
      <c r="F352">
        <v>4001566183</v>
      </c>
      <c r="G352" t="s">
        <v>1809</v>
      </c>
      <c r="H352" t="s">
        <v>1832</v>
      </c>
      <c r="I352" t="s">
        <v>1831</v>
      </c>
      <c r="J352">
        <v>2914493</v>
      </c>
      <c r="K352">
        <v>6462742</v>
      </c>
      <c r="L352" t="s">
        <v>2479</v>
      </c>
      <c r="M352">
        <v>2</v>
      </c>
      <c r="N352">
        <v>2.83</v>
      </c>
      <c r="O352">
        <v>5.66</v>
      </c>
      <c r="P352" t="s">
        <v>1811</v>
      </c>
      <c r="Q352" t="s">
        <v>1812</v>
      </c>
      <c r="R352" s="16">
        <v>45581</v>
      </c>
      <c r="S352">
        <v>273</v>
      </c>
      <c r="T352" t="s">
        <v>2024</v>
      </c>
      <c r="U352" s="16">
        <v>45579</v>
      </c>
      <c r="V352" s="16">
        <v>45579</v>
      </c>
      <c r="W352" s="16">
        <v>45579</v>
      </c>
      <c r="Y352" s="16">
        <v>45566</v>
      </c>
      <c r="Z352" t="s">
        <v>1817</v>
      </c>
      <c r="AB352" t="s">
        <v>1624</v>
      </c>
      <c r="AC352" t="s">
        <v>1818</v>
      </c>
      <c r="AP352" t="e">
        <v>#N/A</v>
      </c>
      <c r="AQ352">
        <v>4</v>
      </c>
    </row>
    <row r="353" spans="1:43" x14ac:dyDescent="0.35">
      <c r="A353" t="s">
        <v>2480</v>
      </c>
      <c r="B353" t="s">
        <v>1808</v>
      </c>
      <c r="D353" t="s">
        <v>18</v>
      </c>
      <c r="E353" s="16">
        <v>45512</v>
      </c>
      <c r="F353">
        <v>4001562978</v>
      </c>
      <c r="G353" t="s">
        <v>1927</v>
      </c>
      <c r="H353" t="s">
        <v>2481</v>
      </c>
      <c r="I353" t="s">
        <v>2482</v>
      </c>
      <c r="J353">
        <v>2915717</v>
      </c>
      <c r="K353">
        <v>6463517</v>
      </c>
      <c r="M353">
        <v>1</v>
      </c>
      <c r="N353">
        <v>137.86000000000001</v>
      </c>
      <c r="O353">
        <v>137.86000000000001</v>
      </c>
      <c r="P353" t="s">
        <v>1811</v>
      </c>
      <c r="Q353" t="s">
        <v>1812</v>
      </c>
      <c r="R353" s="16">
        <v>45608</v>
      </c>
      <c r="S353">
        <v>246</v>
      </c>
      <c r="T353" t="s">
        <v>2024</v>
      </c>
      <c r="U353" s="16">
        <v>45512</v>
      </c>
      <c r="V353" s="16">
        <v>45512</v>
      </c>
      <c r="W353" s="16">
        <v>45512</v>
      </c>
      <c r="Y353" s="16">
        <v>45634</v>
      </c>
      <c r="Z353" t="s">
        <v>1979</v>
      </c>
      <c r="AB353" t="s">
        <v>900</v>
      </c>
      <c r="AC353" t="s">
        <v>1931</v>
      </c>
      <c r="AP353" t="e">
        <v>#N/A</v>
      </c>
    </row>
    <row r="354" spans="1:43" x14ac:dyDescent="0.35">
      <c r="A354" t="s">
        <v>1844</v>
      </c>
      <c r="C354" t="s">
        <v>1401</v>
      </c>
      <c r="D354" t="s">
        <v>1301</v>
      </c>
      <c r="E354" s="16">
        <v>45695</v>
      </c>
      <c r="F354">
        <v>4001806122</v>
      </c>
      <c r="G354" t="s">
        <v>1927</v>
      </c>
      <c r="H354" t="s">
        <v>2483</v>
      </c>
      <c r="I354" t="s">
        <v>2484</v>
      </c>
      <c r="J354">
        <v>2919024</v>
      </c>
      <c r="K354">
        <v>6465874</v>
      </c>
      <c r="M354">
        <v>1</v>
      </c>
      <c r="N354">
        <v>100.85</v>
      </c>
      <c r="O354">
        <v>100.85</v>
      </c>
      <c r="P354" t="s">
        <v>1811</v>
      </c>
      <c r="Q354" t="s">
        <v>1812</v>
      </c>
      <c r="R354" s="16">
        <v>45710</v>
      </c>
      <c r="S354">
        <v>137</v>
      </c>
      <c r="T354" t="s">
        <v>2024</v>
      </c>
      <c r="U354" s="16">
        <v>45717</v>
      </c>
      <c r="V354" s="16">
        <v>45717</v>
      </c>
      <c r="Y354" s="16">
        <v>45717</v>
      </c>
      <c r="AB354" t="s">
        <v>965</v>
      </c>
      <c r="AP354" t="e">
        <v>#N/A</v>
      </c>
    </row>
    <row r="355" spans="1:43" x14ac:dyDescent="0.35">
      <c r="A355" t="s">
        <v>1844</v>
      </c>
      <c r="C355" t="s">
        <v>1401</v>
      </c>
      <c r="D355" t="s">
        <v>1301</v>
      </c>
      <c r="E355" s="16">
        <v>45695</v>
      </c>
      <c r="F355">
        <v>4001806122</v>
      </c>
      <c r="G355" t="s">
        <v>1927</v>
      </c>
      <c r="H355" t="s">
        <v>2485</v>
      </c>
      <c r="I355" t="s">
        <v>2486</v>
      </c>
      <c r="J355">
        <v>2919024</v>
      </c>
      <c r="K355">
        <v>6465874</v>
      </c>
      <c r="M355">
        <v>1</v>
      </c>
      <c r="N355">
        <v>217.29</v>
      </c>
      <c r="O355">
        <v>217.29</v>
      </c>
      <c r="P355" t="s">
        <v>1811</v>
      </c>
      <c r="Q355" t="s">
        <v>1812</v>
      </c>
      <c r="R355" s="16">
        <v>45710</v>
      </c>
      <c r="S355">
        <v>137</v>
      </c>
      <c r="T355" t="s">
        <v>2024</v>
      </c>
      <c r="U355" s="16">
        <v>45717</v>
      </c>
      <c r="V355" s="16">
        <v>45717</v>
      </c>
      <c r="Y355" s="16">
        <v>45717</v>
      </c>
      <c r="AB355" t="s">
        <v>965</v>
      </c>
      <c r="AP355" t="e">
        <v>#N/A</v>
      </c>
    </row>
    <row r="356" spans="1:43" x14ac:dyDescent="0.35">
      <c r="A356" t="s">
        <v>1844</v>
      </c>
      <c r="C356" t="s">
        <v>1401</v>
      </c>
      <c r="D356" t="s">
        <v>1301</v>
      </c>
      <c r="E356" s="16">
        <v>45695</v>
      </c>
      <c r="F356">
        <v>4001806122</v>
      </c>
      <c r="G356" t="s">
        <v>1927</v>
      </c>
      <c r="H356" t="s">
        <v>2487</v>
      </c>
      <c r="I356" t="s">
        <v>2488</v>
      </c>
      <c r="J356">
        <v>2919024</v>
      </c>
      <c r="K356">
        <v>6465874</v>
      </c>
      <c r="M356">
        <v>1</v>
      </c>
      <c r="N356">
        <v>136.06</v>
      </c>
      <c r="O356">
        <v>136.06</v>
      </c>
      <c r="P356" t="s">
        <v>1811</v>
      </c>
      <c r="Q356" t="s">
        <v>1812</v>
      </c>
      <c r="R356" s="16">
        <v>45710</v>
      </c>
      <c r="S356">
        <v>137</v>
      </c>
      <c r="T356" t="s">
        <v>2024</v>
      </c>
      <c r="U356" s="16">
        <v>45717</v>
      </c>
      <c r="V356" s="16">
        <v>45717</v>
      </c>
      <c r="Y356" s="16">
        <v>45717</v>
      </c>
      <c r="AB356" t="s">
        <v>965</v>
      </c>
      <c r="AP356" t="e">
        <v>#N/A</v>
      </c>
    </row>
    <row r="357" spans="1:43" x14ac:dyDescent="0.35">
      <c r="A357" t="s">
        <v>1844</v>
      </c>
      <c r="C357" t="s">
        <v>1401</v>
      </c>
      <c r="D357" t="s">
        <v>1301</v>
      </c>
      <c r="E357" s="16">
        <v>45695</v>
      </c>
      <c r="F357">
        <v>4001806122</v>
      </c>
      <c r="G357" t="s">
        <v>1927</v>
      </c>
      <c r="H357" t="s">
        <v>2489</v>
      </c>
      <c r="I357" t="s">
        <v>2490</v>
      </c>
      <c r="J357">
        <v>2919024</v>
      </c>
      <c r="K357">
        <v>6465874</v>
      </c>
      <c r="M357">
        <v>1</v>
      </c>
      <c r="N357">
        <v>139.47999999999999</v>
      </c>
      <c r="O357">
        <v>139.47999999999999</v>
      </c>
      <c r="P357" t="s">
        <v>1811</v>
      </c>
      <c r="Q357" t="s">
        <v>1812</v>
      </c>
      <c r="R357" s="16">
        <v>45710</v>
      </c>
      <c r="S357">
        <v>137</v>
      </c>
      <c r="T357" t="s">
        <v>2024</v>
      </c>
      <c r="U357" s="16">
        <v>45717</v>
      </c>
      <c r="V357" s="16">
        <v>45717</v>
      </c>
      <c r="Y357" s="16">
        <v>45717</v>
      </c>
      <c r="AB357" t="s">
        <v>965</v>
      </c>
      <c r="AP357" t="e">
        <v>#N/A</v>
      </c>
    </row>
    <row r="358" spans="1:43" x14ac:dyDescent="0.35">
      <c r="A358" t="s">
        <v>1844</v>
      </c>
      <c r="C358" t="s">
        <v>1401</v>
      </c>
      <c r="D358" t="s">
        <v>1301</v>
      </c>
      <c r="E358" s="16">
        <v>45695</v>
      </c>
      <c r="F358">
        <v>4001806122</v>
      </c>
      <c r="G358" t="s">
        <v>1927</v>
      </c>
      <c r="H358" t="s">
        <v>2491</v>
      </c>
      <c r="I358" t="s">
        <v>2492</v>
      </c>
      <c r="J358">
        <v>2919024</v>
      </c>
      <c r="K358">
        <v>6465874</v>
      </c>
      <c r="M358">
        <v>2</v>
      </c>
      <c r="N358">
        <v>9.34</v>
      </c>
      <c r="O358">
        <v>18.68</v>
      </c>
      <c r="P358" t="s">
        <v>1811</v>
      </c>
      <c r="Q358" t="s">
        <v>1812</v>
      </c>
      <c r="R358" s="16">
        <v>45710</v>
      </c>
      <c r="S358">
        <v>137</v>
      </c>
      <c r="T358" t="s">
        <v>2024</v>
      </c>
      <c r="U358" s="16">
        <v>45717</v>
      </c>
      <c r="V358" s="16">
        <v>45717</v>
      </c>
      <c r="Y358" s="16">
        <v>45717</v>
      </c>
      <c r="AB358" t="s">
        <v>965</v>
      </c>
      <c r="AP358" t="e">
        <v>#N/A</v>
      </c>
    </row>
    <row r="359" spans="1:43" x14ac:dyDescent="0.35">
      <c r="A359" t="s">
        <v>1844</v>
      </c>
      <c r="C359" t="s">
        <v>1401</v>
      </c>
      <c r="D359" t="s">
        <v>1301</v>
      </c>
      <c r="E359" s="16">
        <v>45695</v>
      </c>
      <c r="F359">
        <v>4001806122</v>
      </c>
      <c r="G359" t="s">
        <v>1927</v>
      </c>
      <c r="H359" t="s">
        <v>2493</v>
      </c>
      <c r="I359" t="s">
        <v>2494</v>
      </c>
      <c r="J359">
        <v>2919024</v>
      </c>
      <c r="K359">
        <v>6465874</v>
      </c>
      <c r="M359">
        <v>2</v>
      </c>
      <c r="N359">
        <v>33.159999999999997</v>
      </c>
      <c r="O359">
        <v>66.319999999999993</v>
      </c>
      <c r="P359" t="s">
        <v>1811</v>
      </c>
      <c r="Q359" t="s">
        <v>1812</v>
      </c>
      <c r="R359" s="16">
        <v>45710</v>
      </c>
      <c r="S359">
        <v>137</v>
      </c>
      <c r="T359" t="s">
        <v>2024</v>
      </c>
      <c r="U359" s="16">
        <v>45717</v>
      </c>
      <c r="V359" s="16">
        <v>45717</v>
      </c>
      <c r="Y359" s="16">
        <v>45717</v>
      </c>
      <c r="AB359" t="s">
        <v>965</v>
      </c>
      <c r="AP359" t="e">
        <v>#N/A</v>
      </c>
    </row>
    <row r="360" spans="1:43" x14ac:dyDescent="0.35">
      <c r="A360" t="s">
        <v>1844</v>
      </c>
      <c r="C360" t="s">
        <v>1401</v>
      </c>
      <c r="D360" t="s">
        <v>1301</v>
      </c>
      <c r="E360" s="16">
        <v>45695</v>
      </c>
      <c r="F360">
        <v>4001806122</v>
      </c>
      <c r="G360" t="s">
        <v>1927</v>
      </c>
      <c r="H360" t="s">
        <v>2495</v>
      </c>
      <c r="I360" t="s">
        <v>2496</v>
      </c>
      <c r="J360">
        <v>2919024</v>
      </c>
      <c r="K360">
        <v>6465874</v>
      </c>
      <c r="M360">
        <v>4</v>
      </c>
      <c r="N360">
        <v>33.08</v>
      </c>
      <c r="O360">
        <v>132.32</v>
      </c>
      <c r="P360" t="s">
        <v>1811</v>
      </c>
      <c r="Q360" t="s">
        <v>1812</v>
      </c>
      <c r="R360" s="16">
        <v>45710</v>
      </c>
      <c r="S360">
        <v>137</v>
      </c>
      <c r="T360" t="s">
        <v>2024</v>
      </c>
      <c r="U360" s="16">
        <v>45717</v>
      </c>
      <c r="V360" s="16">
        <v>45717</v>
      </c>
      <c r="Y360" s="16">
        <v>45717</v>
      </c>
      <c r="AB360" t="s">
        <v>965</v>
      </c>
      <c r="AP360" t="e">
        <v>#N/A</v>
      </c>
    </row>
    <row r="361" spans="1:43" x14ac:dyDescent="0.35">
      <c r="A361" t="s">
        <v>1844</v>
      </c>
      <c r="C361" t="s">
        <v>1401</v>
      </c>
      <c r="D361" t="s">
        <v>1301</v>
      </c>
      <c r="E361" s="16">
        <v>45695</v>
      </c>
      <c r="F361">
        <v>4001806122</v>
      </c>
      <c r="G361" t="s">
        <v>1927</v>
      </c>
      <c r="H361" t="s">
        <v>2497</v>
      </c>
      <c r="I361" t="s">
        <v>2492</v>
      </c>
      <c r="J361">
        <v>2919024</v>
      </c>
      <c r="K361">
        <v>6465874</v>
      </c>
      <c r="M361">
        <v>4</v>
      </c>
      <c r="N361">
        <v>11.23</v>
      </c>
      <c r="O361">
        <v>44.92</v>
      </c>
      <c r="P361" t="s">
        <v>1811</v>
      </c>
      <c r="Q361" t="s">
        <v>1812</v>
      </c>
      <c r="R361" s="16">
        <v>45710</v>
      </c>
      <c r="S361">
        <v>137</v>
      </c>
      <c r="T361" t="s">
        <v>2024</v>
      </c>
      <c r="U361" s="16">
        <v>45717</v>
      </c>
      <c r="V361" s="16">
        <v>45717</v>
      </c>
      <c r="Y361" s="16">
        <v>45717</v>
      </c>
      <c r="AB361" t="s">
        <v>965</v>
      </c>
      <c r="AP361" t="e">
        <v>#N/A</v>
      </c>
    </row>
    <row r="362" spans="1:43" x14ac:dyDescent="0.35">
      <c r="A362" t="s">
        <v>1844</v>
      </c>
      <c r="C362" t="s">
        <v>1401</v>
      </c>
      <c r="D362" t="s">
        <v>1301</v>
      </c>
      <c r="E362" s="16">
        <v>45695</v>
      </c>
      <c r="F362">
        <v>4001806122</v>
      </c>
      <c r="G362" t="s">
        <v>1927</v>
      </c>
      <c r="H362" t="s">
        <v>2498</v>
      </c>
      <c r="I362" t="s">
        <v>2499</v>
      </c>
      <c r="J362">
        <v>2919024</v>
      </c>
      <c r="K362">
        <v>6465874</v>
      </c>
      <c r="M362">
        <v>1</v>
      </c>
      <c r="N362">
        <v>287.76</v>
      </c>
      <c r="O362">
        <v>287.76</v>
      </c>
      <c r="P362" t="s">
        <v>1811</v>
      </c>
      <c r="Q362" t="s">
        <v>1812</v>
      </c>
      <c r="R362" s="16">
        <v>45710</v>
      </c>
      <c r="S362">
        <v>137</v>
      </c>
      <c r="T362" t="s">
        <v>2024</v>
      </c>
      <c r="U362" s="16">
        <v>45717</v>
      </c>
      <c r="V362" s="16">
        <v>45717</v>
      </c>
      <c r="Y362" s="16">
        <v>45717</v>
      </c>
      <c r="AB362" t="s">
        <v>965</v>
      </c>
      <c r="AP362" t="e">
        <v>#N/A</v>
      </c>
    </row>
    <row r="363" spans="1:43" x14ac:dyDescent="0.35">
      <c r="A363" t="s">
        <v>1844</v>
      </c>
      <c r="C363" t="s">
        <v>1401</v>
      </c>
      <c r="D363" t="s">
        <v>1301</v>
      </c>
      <c r="E363" s="16">
        <v>45695</v>
      </c>
      <c r="F363">
        <v>4001806122</v>
      </c>
      <c r="G363" t="s">
        <v>1927</v>
      </c>
      <c r="H363" t="s">
        <v>2500</v>
      </c>
      <c r="I363" t="s">
        <v>2499</v>
      </c>
      <c r="J363">
        <v>2919024</v>
      </c>
      <c r="K363">
        <v>6465874</v>
      </c>
      <c r="M363">
        <v>2</v>
      </c>
      <c r="N363">
        <v>287.76</v>
      </c>
      <c r="O363">
        <v>575.52</v>
      </c>
      <c r="P363" t="s">
        <v>1811</v>
      </c>
      <c r="Q363" t="s">
        <v>1812</v>
      </c>
      <c r="R363" s="16">
        <v>45710</v>
      </c>
      <c r="S363">
        <v>137</v>
      </c>
      <c r="T363" t="s">
        <v>2024</v>
      </c>
      <c r="U363" s="16">
        <v>45717</v>
      </c>
      <c r="V363" s="16">
        <v>45717</v>
      </c>
      <c r="Y363" s="16">
        <v>45717</v>
      </c>
      <c r="AB363" t="s">
        <v>965</v>
      </c>
      <c r="AP363" t="e">
        <v>#N/A</v>
      </c>
    </row>
    <row r="364" spans="1:43" x14ac:dyDescent="0.35">
      <c r="A364" t="s">
        <v>1844</v>
      </c>
      <c r="C364" t="s">
        <v>1401</v>
      </c>
      <c r="D364" t="s">
        <v>1301</v>
      </c>
      <c r="E364" s="16">
        <v>45695</v>
      </c>
      <c r="F364">
        <v>4001806122</v>
      </c>
      <c r="G364" t="s">
        <v>1927</v>
      </c>
      <c r="H364" t="s">
        <v>2501</v>
      </c>
      <c r="I364" t="s">
        <v>2502</v>
      </c>
      <c r="J364">
        <v>2919024</v>
      </c>
      <c r="K364">
        <v>6465874</v>
      </c>
      <c r="M364">
        <v>16</v>
      </c>
      <c r="N364">
        <v>9.18</v>
      </c>
      <c r="O364">
        <v>146.88</v>
      </c>
      <c r="P364" t="s">
        <v>1811</v>
      </c>
      <c r="Q364" t="s">
        <v>1812</v>
      </c>
      <c r="R364" s="16">
        <v>45710</v>
      </c>
      <c r="S364">
        <v>137</v>
      </c>
      <c r="T364" t="s">
        <v>2024</v>
      </c>
      <c r="U364" s="16">
        <v>45717</v>
      </c>
      <c r="V364" s="16">
        <v>45717</v>
      </c>
      <c r="Y364" s="16">
        <v>45717</v>
      </c>
      <c r="AB364" t="s">
        <v>965</v>
      </c>
      <c r="AP364" t="e">
        <v>#N/A</v>
      </c>
    </row>
    <row r="365" spans="1:43" x14ac:dyDescent="0.35">
      <c r="A365" t="s">
        <v>1844</v>
      </c>
      <c r="C365" t="s">
        <v>1401</v>
      </c>
      <c r="D365" t="s">
        <v>1301</v>
      </c>
      <c r="E365" s="16">
        <v>45695</v>
      </c>
      <c r="F365">
        <v>4001806122</v>
      </c>
      <c r="G365" t="s">
        <v>1927</v>
      </c>
      <c r="H365" t="s">
        <v>2503</v>
      </c>
      <c r="I365" t="s">
        <v>2504</v>
      </c>
      <c r="J365">
        <v>2919024</v>
      </c>
      <c r="K365">
        <v>6465874</v>
      </c>
      <c r="M365">
        <v>16</v>
      </c>
      <c r="N365">
        <v>3.58</v>
      </c>
      <c r="O365">
        <v>57.28</v>
      </c>
      <c r="P365" t="s">
        <v>1811</v>
      </c>
      <c r="Q365" t="s">
        <v>1812</v>
      </c>
      <c r="R365" s="16">
        <v>45710</v>
      </c>
      <c r="S365">
        <v>137</v>
      </c>
      <c r="T365" t="s">
        <v>2024</v>
      </c>
      <c r="U365" s="16">
        <v>45717</v>
      </c>
      <c r="V365" s="16">
        <v>45717</v>
      </c>
      <c r="Y365" s="16">
        <v>45717</v>
      </c>
      <c r="AB365" t="s">
        <v>965</v>
      </c>
      <c r="AP365" t="e">
        <v>#N/A</v>
      </c>
    </row>
    <row r="366" spans="1:43" x14ac:dyDescent="0.35">
      <c r="A366" t="s">
        <v>2328</v>
      </c>
      <c r="B366" t="s">
        <v>2329</v>
      </c>
      <c r="C366" t="s">
        <v>115</v>
      </c>
      <c r="D366" t="s">
        <v>114</v>
      </c>
      <c r="E366" s="16">
        <v>45689</v>
      </c>
      <c r="F366">
        <v>4001798941</v>
      </c>
      <c r="G366" t="s">
        <v>1927</v>
      </c>
      <c r="H366" t="s">
        <v>2505</v>
      </c>
      <c r="I366" t="s">
        <v>2506</v>
      </c>
      <c r="J366">
        <v>2919182</v>
      </c>
      <c r="K366">
        <v>6466010</v>
      </c>
      <c r="M366">
        <v>2</v>
      </c>
      <c r="N366">
        <v>1352.86</v>
      </c>
      <c r="O366">
        <v>2705.72</v>
      </c>
      <c r="P366" t="s">
        <v>1811</v>
      </c>
      <c r="Q366" t="s">
        <v>1812</v>
      </c>
      <c r="R366" s="16">
        <v>45693</v>
      </c>
      <c r="S366">
        <v>161</v>
      </c>
      <c r="T366" t="s">
        <v>2024</v>
      </c>
      <c r="U366" s="16">
        <v>45691</v>
      </c>
      <c r="V366" s="16">
        <v>45691</v>
      </c>
      <c r="Y366" s="16">
        <v>45696</v>
      </c>
      <c r="AB366" t="s">
        <v>2507</v>
      </c>
      <c r="AC366" t="s">
        <v>1931</v>
      </c>
      <c r="AP366" t="e">
        <v>#N/A</v>
      </c>
    </row>
    <row r="367" spans="1:43" x14ac:dyDescent="0.35">
      <c r="A367" t="s">
        <v>2508</v>
      </c>
      <c r="B367" t="s">
        <v>2509</v>
      </c>
      <c r="C367" t="s">
        <v>115</v>
      </c>
      <c r="D367" t="s">
        <v>114</v>
      </c>
      <c r="E367" s="16">
        <v>45702</v>
      </c>
      <c r="F367">
        <v>4001814946</v>
      </c>
      <c r="G367" t="s">
        <v>1927</v>
      </c>
      <c r="H367" t="s">
        <v>2510</v>
      </c>
      <c r="I367" t="s">
        <v>2511</v>
      </c>
      <c r="J367">
        <v>2919190</v>
      </c>
      <c r="K367">
        <v>6466013</v>
      </c>
      <c r="M367">
        <v>4</v>
      </c>
      <c r="N367">
        <v>42.85</v>
      </c>
      <c r="O367">
        <v>171.4</v>
      </c>
      <c r="P367" t="s">
        <v>1811</v>
      </c>
      <c r="Q367" t="s">
        <v>1812</v>
      </c>
      <c r="R367" s="16">
        <v>45713</v>
      </c>
      <c r="S367">
        <v>141</v>
      </c>
      <c r="T367" t="s">
        <v>2024</v>
      </c>
      <c r="U367" s="16">
        <v>45682</v>
      </c>
      <c r="V367" s="16">
        <v>45713</v>
      </c>
      <c r="Y367" s="16">
        <v>45717</v>
      </c>
      <c r="AB367" t="s">
        <v>241</v>
      </c>
      <c r="AP367" t="e">
        <v>#N/A</v>
      </c>
      <c r="AQ367">
        <v>5</v>
      </c>
    </row>
    <row r="368" spans="1:43" x14ac:dyDescent="0.35">
      <c r="A368" t="s">
        <v>2508</v>
      </c>
      <c r="B368" t="s">
        <v>2509</v>
      </c>
      <c r="C368" t="s">
        <v>115</v>
      </c>
      <c r="D368" t="s">
        <v>114</v>
      </c>
      <c r="E368" s="16">
        <v>45702</v>
      </c>
      <c r="F368">
        <v>4001814946</v>
      </c>
      <c r="G368" t="s">
        <v>1927</v>
      </c>
      <c r="H368" t="s">
        <v>2512</v>
      </c>
      <c r="I368" t="s">
        <v>2506</v>
      </c>
      <c r="J368">
        <v>2919190</v>
      </c>
      <c r="K368">
        <v>6466013</v>
      </c>
      <c r="M368">
        <v>4</v>
      </c>
      <c r="N368">
        <v>20.43</v>
      </c>
      <c r="O368">
        <v>81.72</v>
      </c>
      <c r="P368" t="s">
        <v>1811</v>
      </c>
      <c r="Q368" t="s">
        <v>1812</v>
      </c>
      <c r="R368" s="16">
        <v>45713</v>
      </c>
      <c r="S368">
        <v>141</v>
      </c>
      <c r="T368" t="s">
        <v>2024</v>
      </c>
      <c r="U368" s="16">
        <v>45682</v>
      </c>
      <c r="V368" s="16">
        <v>45713</v>
      </c>
      <c r="Y368" s="16">
        <v>45717</v>
      </c>
      <c r="AB368" t="s">
        <v>241</v>
      </c>
      <c r="AP368" t="e">
        <v>#N/A</v>
      </c>
      <c r="AQ368">
        <v>5</v>
      </c>
    </row>
    <row r="369" spans="1:43" x14ac:dyDescent="0.35">
      <c r="A369" t="s">
        <v>2508</v>
      </c>
      <c r="B369" t="s">
        <v>2509</v>
      </c>
      <c r="C369" t="s">
        <v>115</v>
      </c>
      <c r="D369" t="s">
        <v>114</v>
      </c>
      <c r="E369" s="16">
        <v>45702</v>
      </c>
      <c r="F369">
        <v>4001814946</v>
      </c>
      <c r="G369" t="s">
        <v>1927</v>
      </c>
      <c r="H369" t="s">
        <v>2158</v>
      </c>
      <c r="I369" t="s">
        <v>2159</v>
      </c>
      <c r="J369">
        <v>2919190</v>
      </c>
      <c r="K369">
        <v>6466013</v>
      </c>
      <c r="M369">
        <v>8</v>
      </c>
      <c r="N369">
        <v>0.57999999999999996</v>
      </c>
      <c r="O369">
        <v>4.6399999999999997</v>
      </c>
      <c r="P369" t="s">
        <v>1811</v>
      </c>
      <c r="Q369" t="s">
        <v>1812</v>
      </c>
      <c r="R369" s="16">
        <v>45713</v>
      </c>
      <c r="S369">
        <v>141</v>
      </c>
      <c r="T369" t="s">
        <v>2024</v>
      </c>
      <c r="U369" s="16">
        <v>45682</v>
      </c>
      <c r="V369" s="16">
        <v>45713</v>
      </c>
      <c r="Y369" s="16">
        <v>45717</v>
      </c>
      <c r="AB369" t="s">
        <v>241</v>
      </c>
      <c r="AP369" t="e">
        <v>#N/A</v>
      </c>
      <c r="AQ369">
        <v>5</v>
      </c>
    </row>
    <row r="370" spans="1:43" x14ac:dyDescent="0.35">
      <c r="A370" t="s">
        <v>2508</v>
      </c>
      <c r="B370" t="s">
        <v>2509</v>
      </c>
      <c r="C370" t="s">
        <v>115</v>
      </c>
      <c r="D370" t="s">
        <v>114</v>
      </c>
      <c r="E370" s="16">
        <v>45702</v>
      </c>
      <c r="F370">
        <v>4001814946</v>
      </c>
      <c r="G370" t="s">
        <v>1927</v>
      </c>
      <c r="H370" t="s">
        <v>1890</v>
      </c>
      <c r="I370" t="s">
        <v>1865</v>
      </c>
      <c r="J370">
        <v>2919190</v>
      </c>
      <c r="K370">
        <v>6466013</v>
      </c>
      <c r="M370">
        <v>8</v>
      </c>
      <c r="N370">
        <v>0.72</v>
      </c>
      <c r="O370">
        <v>5.76</v>
      </c>
      <c r="P370" t="s">
        <v>1811</v>
      </c>
      <c r="Q370" t="s">
        <v>1812</v>
      </c>
      <c r="R370" s="16">
        <v>45713</v>
      </c>
      <c r="S370">
        <v>141</v>
      </c>
      <c r="T370" t="s">
        <v>2024</v>
      </c>
      <c r="U370" s="16">
        <v>45682</v>
      </c>
      <c r="V370" s="16">
        <v>45713</v>
      </c>
      <c r="Y370" s="16">
        <v>45717</v>
      </c>
      <c r="AB370" t="s">
        <v>241</v>
      </c>
      <c r="AP370" t="e">
        <v>#N/A</v>
      </c>
      <c r="AQ370">
        <v>5</v>
      </c>
    </row>
    <row r="371" spans="1:43" x14ac:dyDescent="0.35">
      <c r="A371" t="s">
        <v>2241</v>
      </c>
      <c r="B371" t="s">
        <v>2404</v>
      </c>
      <c r="C371" t="s">
        <v>115</v>
      </c>
      <c r="D371" t="s">
        <v>114</v>
      </c>
      <c r="E371" s="16">
        <v>45520</v>
      </c>
      <c r="F371">
        <v>4001573826</v>
      </c>
      <c r="G371" t="s">
        <v>1809</v>
      </c>
      <c r="H371" t="s">
        <v>2513</v>
      </c>
      <c r="I371" t="s">
        <v>1895</v>
      </c>
      <c r="J371">
        <v>2919219</v>
      </c>
      <c r="K371">
        <v>6466029</v>
      </c>
      <c r="M371">
        <v>4</v>
      </c>
      <c r="N371">
        <v>155.33000000000001</v>
      </c>
      <c r="O371">
        <v>621.32000000000005</v>
      </c>
      <c r="P371" t="s">
        <v>1811</v>
      </c>
      <c r="Q371" t="s">
        <v>1812</v>
      </c>
      <c r="R371" s="16">
        <v>45705</v>
      </c>
      <c r="S371">
        <v>149</v>
      </c>
      <c r="T371" t="s">
        <v>2024</v>
      </c>
      <c r="U371" s="16">
        <v>45677</v>
      </c>
      <c r="V371" s="16">
        <v>45705</v>
      </c>
      <c r="Y371" s="16">
        <v>45628</v>
      </c>
      <c r="AB371" t="s">
        <v>2514</v>
      </c>
      <c r="AP371" t="e">
        <v>#N/A</v>
      </c>
    </row>
    <row r="372" spans="1:43" x14ac:dyDescent="0.35">
      <c r="A372" t="s">
        <v>2241</v>
      </c>
      <c r="B372" t="s">
        <v>2404</v>
      </c>
      <c r="C372" t="s">
        <v>115</v>
      </c>
      <c r="D372" t="s">
        <v>114</v>
      </c>
      <c r="E372" s="16">
        <v>45520</v>
      </c>
      <c r="F372">
        <v>4001573826</v>
      </c>
      <c r="G372" t="s">
        <v>1809</v>
      </c>
      <c r="H372" t="s">
        <v>2384</v>
      </c>
      <c r="I372" t="s">
        <v>1835</v>
      </c>
      <c r="J372">
        <v>2919219</v>
      </c>
      <c r="K372">
        <v>6466029</v>
      </c>
      <c r="M372">
        <v>8</v>
      </c>
      <c r="N372">
        <v>17.43</v>
      </c>
      <c r="O372">
        <v>139.44</v>
      </c>
      <c r="P372" t="s">
        <v>1811</v>
      </c>
      <c r="Q372" t="s">
        <v>1812</v>
      </c>
      <c r="R372" s="16">
        <v>45705</v>
      </c>
      <c r="S372">
        <v>149</v>
      </c>
      <c r="T372" t="s">
        <v>2024</v>
      </c>
      <c r="U372" s="16">
        <v>45677</v>
      </c>
      <c r="V372" s="16">
        <v>45705</v>
      </c>
      <c r="Y372" s="16">
        <v>45628</v>
      </c>
      <c r="AB372" t="s">
        <v>2514</v>
      </c>
      <c r="AP372" t="e">
        <v>#N/A</v>
      </c>
    </row>
    <row r="373" spans="1:43" x14ac:dyDescent="0.35">
      <c r="A373" t="s">
        <v>2241</v>
      </c>
      <c r="B373" t="s">
        <v>2404</v>
      </c>
      <c r="C373" t="s">
        <v>115</v>
      </c>
      <c r="D373" t="s">
        <v>114</v>
      </c>
      <c r="E373" s="16">
        <v>45520</v>
      </c>
      <c r="F373">
        <v>4001573826</v>
      </c>
      <c r="G373" t="s">
        <v>1809</v>
      </c>
      <c r="H373" t="s">
        <v>2515</v>
      </c>
      <c r="I373" t="s">
        <v>1835</v>
      </c>
      <c r="J373">
        <v>2919219</v>
      </c>
      <c r="K373">
        <v>6466029</v>
      </c>
      <c r="M373">
        <v>8</v>
      </c>
      <c r="N373">
        <v>16.18</v>
      </c>
      <c r="O373">
        <v>129.44</v>
      </c>
      <c r="P373" t="s">
        <v>1811</v>
      </c>
      <c r="Q373" t="s">
        <v>1812</v>
      </c>
      <c r="R373" s="16">
        <v>45705</v>
      </c>
      <c r="S373">
        <v>149</v>
      </c>
      <c r="T373" t="s">
        <v>2024</v>
      </c>
      <c r="U373" s="16">
        <v>45677</v>
      </c>
      <c r="V373" s="16">
        <v>45705</v>
      </c>
      <c r="Y373" s="16">
        <v>45628</v>
      </c>
      <c r="AB373" t="s">
        <v>2514</v>
      </c>
      <c r="AP373" t="e">
        <v>#N/A</v>
      </c>
    </row>
    <row r="374" spans="1:43" x14ac:dyDescent="0.35">
      <c r="A374" t="s">
        <v>2241</v>
      </c>
      <c r="B374" t="s">
        <v>2404</v>
      </c>
      <c r="C374" t="s">
        <v>115</v>
      </c>
      <c r="D374" t="s">
        <v>114</v>
      </c>
      <c r="E374" s="16">
        <v>45520</v>
      </c>
      <c r="F374">
        <v>4001573826</v>
      </c>
      <c r="G374" t="s">
        <v>1809</v>
      </c>
      <c r="H374" t="s">
        <v>2377</v>
      </c>
      <c r="I374" t="s">
        <v>1823</v>
      </c>
      <c r="J374">
        <v>2919219</v>
      </c>
      <c r="K374">
        <v>6466029</v>
      </c>
      <c r="M374">
        <v>16</v>
      </c>
      <c r="N374">
        <v>37.96</v>
      </c>
      <c r="O374">
        <v>607.36</v>
      </c>
      <c r="P374" t="s">
        <v>1811</v>
      </c>
      <c r="Q374" t="s">
        <v>1812</v>
      </c>
      <c r="R374" s="16">
        <v>45705</v>
      </c>
      <c r="S374">
        <v>149</v>
      </c>
      <c r="T374" t="s">
        <v>2024</v>
      </c>
      <c r="U374" s="16">
        <v>45677</v>
      </c>
      <c r="V374" s="16">
        <v>45705</v>
      </c>
      <c r="Y374" s="16">
        <v>45628</v>
      </c>
      <c r="AB374" t="s">
        <v>2514</v>
      </c>
      <c r="AP374" t="e">
        <v>#N/A</v>
      </c>
    </row>
    <row r="375" spans="1:43" x14ac:dyDescent="0.35">
      <c r="A375" t="s">
        <v>2241</v>
      </c>
      <c r="B375" t="s">
        <v>2404</v>
      </c>
      <c r="C375" t="s">
        <v>115</v>
      </c>
      <c r="D375" t="s">
        <v>114</v>
      </c>
      <c r="E375" s="16">
        <v>45520</v>
      </c>
      <c r="F375">
        <v>4001573826</v>
      </c>
      <c r="G375" t="s">
        <v>1809</v>
      </c>
      <c r="H375" t="s">
        <v>2516</v>
      </c>
      <c r="I375" t="s">
        <v>1825</v>
      </c>
      <c r="J375">
        <v>2919219</v>
      </c>
      <c r="K375">
        <v>6466029</v>
      </c>
      <c r="M375">
        <v>16</v>
      </c>
      <c r="N375">
        <v>14.5</v>
      </c>
      <c r="O375">
        <v>232</v>
      </c>
      <c r="P375" t="s">
        <v>1811</v>
      </c>
      <c r="Q375" t="s">
        <v>1812</v>
      </c>
      <c r="R375" s="16">
        <v>45705</v>
      </c>
      <c r="S375">
        <v>149</v>
      </c>
      <c r="T375" t="s">
        <v>2024</v>
      </c>
      <c r="U375" s="16">
        <v>45677</v>
      </c>
      <c r="V375" s="16">
        <v>45705</v>
      </c>
      <c r="Y375" s="16">
        <v>45628</v>
      </c>
      <c r="AB375" t="s">
        <v>2514</v>
      </c>
      <c r="AP375" t="e">
        <v>#N/A</v>
      </c>
    </row>
    <row r="376" spans="1:43" x14ac:dyDescent="0.35">
      <c r="A376" t="s">
        <v>2241</v>
      </c>
      <c r="B376" t="s">
        <v>2404</v>
      </c>
      <c r="C376" t="s">
        <v>115</v>
      </c>
      <c r="D376" t="s">
        <v>114</v>
      </c>
      <c r="E376" s="16">
        <v>45520</v>
      </c>
      <c r="F376">
        <v>4001573826</v>
      </c>
      <c r="G376" t="s">
        <v>1809</v>
      </c>
      <c r="H376" t="s">
        <v>2517</v>
      </c>
      <c r="I376" t="s">
        <v>1984</v>
      </c>
      <c r="J376">
        <v>2919219</v>
      </c>
      <c r="K376">
        <v>6466029</v>
      </c>
      <c r="M376">
        <v>16</v>
      </c>
      <c r="N376">
        <v>3.49</v>
      </c>
      <c r="O376">
        <v>55.84</v>
      </c>
      <c r="P376" t="s">
        <v>1811</v>
      </c>
      <c r="Q376" t="s">
        <v>1812</v>
      </c>
      <c r="R376" s="16">
        <v>45705</v>
      </c>
      <c r="S376">
        <v>149</v>
      </c>
      <c r="T376" t="s">
        <v>2024</v>
      </c>
      <c r="U376" s="16">
        <v>45677</v>
      </c>
      <c r="V376" s="16">
        <v>45705</v>
      </c>
      <c r="Y376" s="16">
        <v>45628</v>
      </c>
      <c r="AB376" t="s">
        <v>2514</v>
      </c>
      <c r="AP376" t="e">
        <v>#N/A</v>
      </c>
    </row>
    <row r="377" spans="1:43" x14ac:dyDescent="0.35">
      <c r="A377" t="s">
        <v>2241</v>
      </c>
      <c r="B377" t="s">
        <v>2404</v>
      </c>
      <c r="C377" t="s">
        <v>115</v>
      </c>
      <c r="D377" t="s">
        <v>114</v>
      </c>
      <c r="E377" s="16">
        <v>45520</v>
      </c>
      <c r="F377">
        <v>4001573826</v>
      </c>
      <c r="G377" t="s">
        <v>1809</v>
      </c>
      <c r="H377" t="s">
        <v>2518</v>
      </c>
      <c r="I377" t="s">
        <v>2104</v>
      </c>
      <c r="J377">
        <v>2919219</v>
      </c>
      <c r="K377">
        <v>6466029</v>
      </c>
      <c r="M377">
        <v>4</v>
      </c>
      <c r="N377">
        <v>293.02</v>
      </c>
      <c r="O377">
        <v>1172.08</v>
      </c>
      <c r="P377" t="s">
        <v>1811</v>
      </c>
      <c r="Q377" t="s">
        <v>1812</v>
      </c>
      <c r="R377" s="16">
        <v>45705</v>
      </c>
      <c r="S377">
        <v>149</v>
      </c>
      <c r="T377" t="s">
        <v>2024</v>
      </c>
      <c r="U377" s="16">
        <v>45677</v>
      </c>
      <c r="V377" s="16">
        <v>45705</v>
      </c>
      <c r="Y377" s="16">
        <v>45628</v>
      </c>
      <c r="AB377" t="s">
        <v>2514</v>
      </c>
      <c r="AP377" t="e">
        <v>#N/A</v>
      </c>
    </row>
    <row r="378" spans="1:43" x14ac:dyDescent="0.35">
      <c r="A378" t="s">
        <v>2241</v>
      </c>
      <c r="B378" t="s">
        <v>2404</v>
      </c>
      <c r="C378" t="s">
        <v>115</v>
      </c>
      <c r="D378" t="s">
        <v>114</v>
      </c>
      <c r="E378" s="16">
        <v>45520</v>
      </c>
      <c r="F378">
        <v>4001573826</v>
      </c>
      <c r="G378" t="s">
        <v>1809</v>
      </c>
      <c r="H378" t="s">
        <v>2382</v>
      </c>
      <c r="I378" t="s">
        <v>2383</v>
      </c>
      <c r="J378">
        <v>2919219</v>
      </c>
      <c r="K378">
        <v>6466029</v>
      </c>
      <c r="M378">
        <v>16</v>
      </c>
      <c r="N378">
        <v>11.53</v>
      </c>
      <c r="O378">
        <v>184.48</v>
      </c>
      <c r="P378" t="s">
        <v>1811</v>
      </c>
      <c r="Q378" t="s">
        <v>1812</v>
      </c>
      <c r="R378" s="16">
        <v>45705</v>
      </c>
      <c r="S378">
        <v>149</v>
      </c>
      <c r="T378" t="s">
        <v>2024</v>
      </c>
      <c r="U378" s="16">
        <v>45677</v>
      </c>
      <c r="V378" s="16">
        <v>45705</v>
      </c>
      <c r="Y378" s="16">
        <v>45628</v>
      </c>
      <c r="AB378" t="s">
        <v>2514</v>
      </c>
      <c r="AP378" t="e">
        <v>#N/A</v>
      </c>
    </row>
    <row r="379" spans="1:43" x14ac:dyDescent="0.35">
      <c r="A379" t="s">
        <v>2241</v>
      </c>
      <c r="B379" t="s">
        <v>2404</v>
      </c>
      <c r="C379" t="s">
        <v>115</v>
      </c>
      <c r="D379" t="s">
        <v>114</v>
      </c>
      <c r="E379" s="16">
        <v>45520</v>
      </c>
      <c r="F379">
        <v>4001573826</v>
      </c>
      <c r="G379" t="s">
        <v>1809</v>
      </c>
      <c r="H379" t="s">
        <v>2385</v>
      </c>
      <c r="I379" t="s">
        <v>1819</v>
      </c>
      <c r="J379">
        <v>2919219</v>
      </c>
      <c r="K379">
        <v>6466029</v>
      </c>
      <c r="M379">
        <v>4</v>
      </c>
      <c r="N379">
        <v>1.38</v>
      </c>
      <c r="O379">
        <v>5.52</v>
      </c>
      <c r="P379" t="s">
        <v>1811</v>
      </c>
      <c r="Q379" t="s">
        <v>1812</v>
      </c>
      <c r="R379" s="16">
        <v>45705</v>
      </c>
      <c r="S379">
        <v>149</v>
      </c>
      <c r="T379" t="s">
        <v>2024</v>
      </c>
      <c r="U379" s="16">
        <v>45677</v>
      </c>
      <c r="V379" s="16">
        <v>45705</v>
      </c>
      <c r="Y379" s="16">
        <v>45628</v>
      </c>
      <c r="AB379" t="s">
        <v>2514</v>
      </c>
      <c r="AP379" t="e">
        <v>#N/A</v>
      </c>
    </row>
    <row r="380" spans="1:43" x14ac:dyDescent="0.35">
      <c r="A380" t="s">
        <v>2241</v>
      </c>
      <c r="B380" t="s">
        <v>2404</v>
      </c>
      <c r="C380" t="s">
        <v>115</v>
      </c>
      <c r="D380" t="s">
        <v>114</v>
      </c>
      <c r="E380" s="16">
        <v>45520</v>
      </c>
      <c r="F380">
        <v>4001573826</v>
      </c>
      <c r="G380" t="s">
        <v>1809</v>
      </c>
      <c r="H380" t="s">
        <v>2386</v>
      </c>
      <c r="I380" t="s">
        <v>1819</v>
      </c>
      <c r="J380">
        <v>2919219</v>
      </c>
      <c r="K380">
        <v>6466029</v>
      </c>
      <c r="M380">
        <v>4</v>
      </c>
      <c r="N380">
        <v>1.66</v>
      </c>
      <c r="O380">
        <v>6.64</v>
      </c>
      <c r="P380" t="s">
        <v>1811</v>
      </c>
      <c r="Q380" t="s">
        <v>1812</v>
      </c>
      <c r="R380" s="16">
        <v>45705</v>
      </c>
      <c r="S380">
        <v>149</v>
      </c>
      <c r="T380" t="s">
        <v>2024</v>
      </c>
      <c r="U380" s="16">
        <v>45677</v>
      </c>
      <c r="V380" s="16">
        <v>45705</v>
      </c>
      <c r="Y380" s="16">
        <v>45628</v>
      </c>
      <c r="AB380" t="s">
        <v>2514</v>
      </c>
      <c r="AP380" t="e">
        <v>#N/A</v>
      </c>
    </row>
    <row r="381" spans="1:43" x14ac:dyDescent="0.35">
      <c r="A381" t="s">
        <v>2241</v>
      </c>
      <c r="B381" t="s">
        <v>2404</v>
      </c>
      <c r="C381" t="s">
        <v>115</v>
      </c>
      <c r="D381" t="s">
        <v>114</v>
      </c>
      <c r="E381" s="16">
        <v>45520</v>
      </c>
      <c r="F381">
        <v>4001573826</v>
      </c>
      <c r="G381" t="s">
        <v>1809</v>
      </c>
      <c r="H381" t="s">
        <v>1966</v>
      </c>
      <c r="I381" t="s">
        <v>1831</v>
      </c>
      <c r="J381">
        <v>2919219</v>
      </c>
      <c r="K381">
        <v>6466029</v>
      </c>
      <c r="M381">
        <v>4</v>
      </c>
      <c r="N381">
        <v>6.73</v>
      </c>
      <c r="O381">
        <v>26.92</v>
      </c>
      <c r="P381" t="s">
        <v>1811</v>
      </c>
      <c r="Q381" t="s">
        <v>1812</v>
      </c>
      <c r="R381" s="16">
        <v>45705</v>
      </c>
      <c r="S381">
        <v>149</v>
      </c>
      <c r="T381" t="s">
        <v>2024</v>
      </c>
      <c r="U381" s="16">
        <v>45677</v>
      </c>
      <c r="V381" s="16">
        <v>45705</v>
      </c>
      <c r="Y381" s="16">
        <v>45628</v>
      </c>
      <c r="AB381" t="s">
        <v>2514</v>
      </c>
      <c r="AP381" t="e">
        <v>#N/A</v>
      </c>
    </row>
    <row r="382" spans="1:43" x14ac:dyDescent="0.35">
      <c r="A382" t="s">
        <v>2241</v>
      </c>
      <c r="B382" t="s">
        <v>2404</v>
      </c>
      <c r="C382" t="s">
        <v>115</v>
      </c>
      <c r="D382" t="s">
        <v>114</v>
      </c>
      <c r="E382" s="16">
        <v>45520</v>
      </c>
      <c r="F382">
        <v>4001573826</v>
      </c>
      <c r="G382" t="s">
        <v>1809</v>
      </c>
      <c r="H382" t="s">
        <v>2109</v>
      </c>
      <c r="I382" t="s">
        <v>1826</v>
      </c>
      <c r="J382">
        <v>2919219</v>
      </c>
      <c r="K382">
        <v>6466029</v>
      </c>
      <c r="M382">
        <v>4</v>
      </c>
      <c r="N382">
        <v>1.63</v>
      </c>
      <c r="O382">
        <v>6.52</v>
      </c>
      <c r="P382" t="s">
        <v>1811</v>
      </c>
      <c r="Q382" t="s">
        <v>1812</v>
      </c>
      <c r="R382" s="16">
        <v>45705</v>
      </c>
      <c r="S382">
        <v>149</v>
      </c>
      <c r="T382" t="s">
        <v>2024</v>
      </c>
      <c r="U382" s="16">
        <v>45677</v>
      </c>
      <c r="V382" s="16">
        <v>45705</v>
      </c>
      <c r="Y382" s="16">
        <v>45628</v>
      </c>
      <c r="AB382" t="s">
        <v>2514</v>
      </c>
      <c r="AP382" t="e">
        <v>#N/A</v>
      </c>
    </row>
    <row r="383" spans="1:43" x14ac:dyDescent="0.35">
      <c r="A383" t="s">
        <v>2241</v>
      </c>
      <c r="B383" t="s">
        <v>2404</v>
      </c>
      <c r="C383" t="s">
        <v>115</v>
      </c>
      <c r="D383" t="s">
        <v>114</v>
      </c>
      <c r="E383" s="16">
        <v>45520</v>
      </c>
      <c r="F383">
        <v>4001573826</v>
      </c>
      <c r="G383" t="s">
        <v>1809</v>
      </c>
      <c r="H383" t="s">
        <v>2519</v>
      </c>
      <c r="I383" t="s">
        <v>1826</v>
      </c>
      <c r="J383">
        <v>2919219</v>
      </c>
      <c r="K383">
        <v>6466029</v>
      </c>
      <c r="M383">
        <v>10</v>
      </c>
      <c r="N383">
        <v>1.5</v>
      </c>
      <c r="O383">
        <v>15</v>
      </c>
      <c r="P383" t="s">
        <v>1811</v>
      </c>
      <c r="Q383" t="s">
        <v>1812</v>
      </c>
      <c r="R383" s="16">
        <v>45705</v>
      </c>
      <c r="S383">
        <v>149</v>
      </c>
      <c r="T383" t="s">
        <v>2024</v>
      </c>
      <c r="U383" s="16">
        <v>45677</v>
      </c>
      <c r="V383" s="16">
        <v>45705</v>
      </c>
      <c r="Y383" s="16">
        <v>45628</v>
      </c>
      <c r="AB383" t="s">
        <v>2514</v>
      </c>
      <c r="AP383" t="e">
        <v>#N/A</v>
      </c>
    </row>
    <row r="384" spans="1:43" x14ac:dyDescent="0.35">
      <c r="A384" t="s">
        <v>2241</v>
      </c>
      <c r="B384" t="s">
        <v>2404</v>
      </c>
      <c r="C384" t="s">
        <v>115</v>
      </c>
      <c r="D384" t="s">
        <v>114</v>
      </c>
      <c r="E384" s="16">
        <v>45520</v>
      </c>
      <c r="F384">
        <v>4001573826</v>
      </c>
      <c r="G384" t="s">
        <v>1809</v>
      </c>
      <c r="H384" t="s">
        <v>2369</v>
      </c>
      <c r="I384" t="s">
        <v>1835</v>
      </c>
      <c r="J384">
        <v>2919219</v>
      </c>
      <c r="K384">
        <v>6466029</v>
      </c>
      <c r="M384">
        <v>4</v>
      </c>
      <c r="N384">
        <v>43.16</v>
      </c>
      <c r="O384">
        <v>172.64</v>
      </c>
      <c r="P384" t="s">
        <v>1811</v>
      </c>
      <c r="Q384" t="s">
        <v>1812</v>
      </c>
      <c r="R384" s="16">
        <v>45705</v>
      </c>
      <c r="S384">
        <v>149</v>
      </c>
      <c r="T384" t="s">
        <v>2024</v>
      </c>
      <c r="U384" s="16">
        <v>45677</v>
      </c>
      <c r="V384" s="16">
        <v>45705</v>
      </c>
      <c r="Y384" s="16">
        <v>45628</v>
      </c>
      <c r="AB384" t="s">
        <v>2514</v>
      </c>
      <c r="AP384" t="e">
        <v>#N/A</v>
      </c>
    </row>
    <row r="385" spans="1:42" x14ac:dyDescent="0.35">
      <c r="A385" t="s">
        <v>2241</v>
      </c>
      <c r="B385" t="s">
        <v>2404</v>
      </c>
      <c r="C385" t="s">
        <v>115</v>
      </c>
      <c r="D385" t="s">
        <v>114</v>
      </c>
      <c r="E385" s="16">
        <v>45520</v>
      </c>
      <c r="F385">
        <v>4001573826</v>
      </c>
      <c r="G385" t="s">
        <v>1809</v>
      </c>
      <c r="H385" t="s">
        <v>2366</v>
      </c>
      <c r="I385" t="s">
        <v>2367</v>
      </c>
      <c r="J385">
        <v>2919219</v>
      </c>
      <c r="K385">
        <v>6466029</v>
      </c>
      <c r="M385">
        <v>4</v>
      </c>
      <c r="N385">
        <v>42.87</v>
      </c>
      <c r="O385">
        <v>171.48</v>
      </c>
      <c r="P385" t="s">
        <v>1811</v>
      </c>
      <c r="Q385" t="s">
        <v>1812</v>
      </c>
      <c r="R385" s="16">
        <v>45705</v>
      </c>
      <c r="S385">
        <v>149</v>
      </c>
      <c r="T385" t="s">
        <v>2024</v>
      </c>
      <c r="U385" s="16">
        <v>45677</v>
      </c>
      <c r="V385" s="16">
        <v>45705</v>
      </c>
      <c r="Y385" s="16">
        <v>45628</v>
      </c>
      <c r="AB385" t="s">
        <v>2514</v>
      </c>
      <c r="AP385" t="e">
        <v>#N/A</v>
      </c>
    </row>
    <row r="386" spans="1:42" x14ac:dyDescent="0.35">
      <c r="A386" t="s">
        <v>2241</v>
      </c>
      <c r="B386" t="s">
        <v>2404</v>
      </c>
      <c r="C386" t="s">
        <v>115</v>
      </c>
      <c r="D386" t="s">
        <v>114</v>
      </c>
      <c r="E386" s="16">
        <v>45520</v>
      </c>
      <c r="F386">
        <v>4001573826</v>
      </c>
      <c r="G386" t="s">
        <v>1809</v>
      </c>
      <c r="H386" t="s">
        <v>2368</v>
      </c>
      <c r="I386" t="s">
        <v>2310</v>
      </c>
      <c r="J386">
        <v>2919219</v>
      </c>
      <c r="K386">
        <v>6466029</v>
      </c>
      <c r="M386">
        <v>16</v>
      </c>
      <c r="N386">
        <v>23.53</v>
      </c>
      <c r="O386">
        <v>376.48</v>
      </c>
      <c r="P386" t="s">
        <v>1811</v>
      </c>
      <c r="Q386" t="s">
        <v>1812</v>
      </c>
      <c r="R386" s="16">
        <v>45705</v>
      </c>
      <c r="S386">
        <v>149</v>
      </c>
      <c r="T386" t="s">
        <v>2024</v>
      </c>
      <c r="U386" s="16">
        <v>45677</v>
      </c>
      <c r="V386" s="16">
        <v>45705</v>
      </c>
      <c r="Y386" s="16">
        <v>45628</v>
      </c>
      <c r="AB386" t="s">
        <v>2514</v>
      </c>
      <c r="AP386" t="e">
        <v>#N/A</v>
      </c>
    </row>
    <row r="387" spans="1:42" x14ac:dyDescent="0.35">
      <c r="A387" t="s">
        <v>2241</v>
      </c>
      <c r="B387" t="s">
        <v>2404</v>
      </c>
      <c r="C387" t="s">
        <v>115</v>
      </c>
      <c r="D387" t="s">
        <v>114</v>
      </c>
      <c r="E387" s="16">
        <v>45520</v>
      </c>
      <c r="F387">
        <v>4001573826</v>
      </c>
      <c r="G387" t="s">
        <v>1809</v>
      </c>
      <c r="H387" t="s">
        <v>2372</v>
      </c>
      <c r="I387" t="s">
        <v>1949</v>
      </c>
      <c r="J387">
        <v>2919219</v>
      </c>
      <c r="K387">
        <v>6466029</v>
      </c>
      <c r="M387">
        <v>16</v>
      </c>
      <c r="N387">
        <v>27.97</v>
      </c>
      <c r="O387">
        <v>447.52</v>
      </c>
      <c r="P387" t="s">
        <v>1811</v>
      </c>
      <c r="Q387" t="s">
        <v>1812</v>
      </c>
      <c r="R387" s="16">
        <v>45705</v>
      </c>
      <c r="S387">
        <v>149</v>
      </c>
      <c r="T387" t="s">
        <v>2024</v>
      </c>
      <c r="U387" s="16">
        <v>45677</v>
      </c>
      <c r="V387" s="16">
        <v>45705</v>
      </c>
      <c r="Y387" s="16">
        <v>45628</v>
      </c>
      <c r="AB387" t="s">
        <v>2514</v>
      </c>
      <c r="AP387" t="e">
        <v>#N/A</v>
      </c>
    </row>
    <row r="388" spans="1:42" x14ac:dyDescent="0.35">
      <c r="A388" t="s">
        <v>2241</v>
      </c>
      <c r="B388" t="s">
        <v>2404</v>
      </c>
      <c r="C388" t="s">
        <v>115</v>
      </c>
      <c r="D388" t="s">
        <v>114</v>
      </c>
      <c r="E388" s="16">
        <v>45520</v>
      </c>
      <c r="F388">
        <v>4001573826</v>
      </c>
      <c r="G388" t="s">
        <v>1809</v>
      </c>
      <c r="H388" t="s">
        <v>2370</v>
      </c>
      <c r="I388" t="s">
        <v>2371</v>
      </c>
      <c r="J388">
        <v>2919219</v>
      </c>
      <c r="K388">
        <v>6466029</v>
      </c>
      <c r="M388">
        <v>16</v>
      </c>
      <c r="N388">
        <v>10.57</v>
      </c>
      <c r="O388">
        <v>169.12</v>
      </c>
      <c r="P388" t="s">
        <v>1811</v>
      </c>
      <c r="Q388" t="s">
        <v>1812</v>
      </c>
      <c r="R388" s="16">
        <v>45705</v>
      </c>
      <c r="S388">
        <v>149</v>
      </c>
      <c r="T388" t="s">
        <v>2024</v>
      </c>
      <c r="U388" s="16">
        <v>45677</v>
      </c>
      <c r="V388" s="16">
        <v>45705</v>
      </c>
      <c r="Y388" s="16">
        <v>45628</v>
      </c>
      <c r="AB388" t="s">
        <v>2514</v>
      </c>
      <c r="AP388" t="e">
        <v>#N/A</v>
      </c>
    </row>
    <row r="389" spans="1:42" x14ac:dyDescent="0.35">
      <c r="A389" t="s">
        <v>2241</v>
      </c>
      <c r="B389" t="s">
        <v>2404</v>
      </c>
      <c r="C389" t="s">
        <v>115</v>
      </c>
      <c r="D389" t="s">
        <v>114</v>
      </c>
      <c r="E389" s="16">
        <v>45520</v>
      </c>
      <c r="F389">
        <v>4001573826</v>
      </c>
      <c r="G389" t="s">
        <v>1809</v>
      </c>
      <c r="H389" t="s">
        <v>2111</v>
      </c>
      <c r="I389" t="s">
        <v>2112</v>
      </c>
      <c r="J389">
        <v>2919219</v>
      </c>
      <c r="K389">
        <v>6466029</v>
      </c>
      <c r="M389">
        <v>4</v>
      </c>
      <c r="N389">
        <v>6.73</v>
      </c>
      <c r="O389">
        <v>26.92</v>
      </c>
      <c r="P389" t="s">
        <v>1811</v>
      </c>
      <c r="Q389" t="s">
        <v>1812</v>
      </c>
      <c r="R389" s="16">
        <v>45705</v>
      </c>
      <c r="S389">
        <v>149</v>
      </c>
      <c r="T389" t="s">
        <v>2024</v>
      </c>
      <c r="U389" s="16">
        <v>45677</v>
      </c>
      <c r="V389" s="16">
        <v>45705</v>
      </c>
      <c r="Y389" s="16">
        <v>45628</v>
      </c>
      <c r="AB389" t="s">
        <v>2514</v>
      </c>
      <c r="AP389" t="e">
        <v>#N/A</v>
      </c>
    </row>
    <row r="390" spans="1:42" x14ac:dyDescent="0.35">
      <c r="A390" t="s">
        <v>2241</v>
      </c>
      <c r="B390" t="s">
        <v>2404</v>
      </c>
      <c r="C390" t="s">
        <v>115</v>
      </c>
      <c r="D390" t="s">
        <v>114</v>
      </c>
      <c r="E390" s="16">
        <v>45520</v>
      </c>
      <c r="F390">
        <v>4001573826</v>
      </c>
      <c r="G390" t="s">
        <v>1809</v>
      </c>
      <c r="H390" t="s">
        <v>2387</v>
      </c>
      <c r="I390" t="s">
        <v>1819</v>
      </c>
      <c r="J390">
        <v>2919219</v>
      </c>
      <c r="K390">
        <v>6466029</v>
      </c>
      <c r="M390">
        <v>16</v>
      </c>
      <c r="N390">
        <v>2.91</v>
      </c>
      <c r="O390">
        <v>46.56</v>
      </c>
      <c r="P390" t="s">
        <v>1811</v>
      </c>
      <c r="Q390" t="s">
        <v>1812</v>
      </c>
      <c r="R390" s="16">
        <v>45705</v>
      </c>
      <c r="S390">
        <v>149</v>
      </c>
      <c r="T390" t="s">
        <v>2024</v>
      </c>
      <c r="U390" s="16">
        <v>45677</v>
      </c>
      <c r="V390" s="16">
        <v>45705</v>
      </c>
      <c r="Y390" s="16">
        <v>45628</v>
      </c>
      <c r="AB390" t="s">
        <v>2514</v>
      </c>
      <c r="AP390" t="e">
        <v>#N/A</v>
      </c>
    </row>
    <row r="391" spans="1:42" x14ac:dyDescent="0.35">
      <c r="A391" t="s">
        <v>2241</v>
      </c>
      <c r="B391" t="s">
        <v>2404</v>
      </c>
      <c r="C391" t="s">
        <v>115</v>
      </c>
      <c r="D391" t="s">
        <v>114</v>
      </c>
      <c r="E391" s="16">
        <v>45520</v>
      </c>
      <c r="F391">
        <v>4001573826</v>
      </c>
      <c r="G391" t="s">
        <v>1809</v>
      </c>
      <c r="H391" t="s">
        <v>2374</v>
      </c>
      <c r="I391" t="s">
        <v>1835</v>
      </c>
      <c r="J391">
        <v>2919219</v>
      </c>
      <c r="K391">
        <v>6466029</v>
      </c>
      <c r="M391">
        <v>4</v>
      </c>
      <c r="N391">
        <v>93.38</v>
      </c>
      <c r="O391">
        <v>373.52</v>
      </c>
      <c r="P391" t="s">
        <v>1811</v>
      </c>
      <c r="Q391" t="s">
        <v>1812</v>
      </c>
      <c r="R391" s="16">
        <v>45705</v>
      </c>
      <c r="S391">
        <v>149</v>
      </c>
      <c r="T391" t="s">
        <v>2024</v>
      </c>
      <c r="U391" s="16">
        <v>45677</v>
      </c>
      <c r="V391" s="16">
        <v>45705</v>
      </c>
      <c r="Y391" s="16">
        <v>45628</v>
      </c>
      <c r="AB391" t="s">
        <v>2514</v>
      </c>
      <c r="AP391" t="e">
        <v>#N/A</v>
      </c>
    </row>
    <row r="392" spans="1:42" x14ac:dyDescent="0.35">
      <c r="A392" t="s">
        <v>2448</v>
      </c>
      <c r="B392" t="s">
        <v>2334</v>
      </c>
      <c r="C392" t="s">
        <v>1402</v>
      </c>
      <c r="D392" t="s">
        <v>1301</v>
      </c>
      <c r="E392" s="16">
        <v>45793</v>
      </c>
      <c r="F392">
        <v>4001930855</v>
      </c>
      <c r="G392" t="s">
        <v>1809</v>
      </c>
      <c r="H392" t="s">
        <v>5660</v>
      </c>
      <c r="I392" t="s">
        <v>3644</v>
      </c>
      <c r="J392">
        <v>2919254</v>
      </c>
      <c r="K392">
        <v>6466044</v>
      </c>
      <c r="M392">
        <v>1</v>
      </c>
      <c r="N392">
        <v>6628.33</v>
      </c>
      <c r="O392">
        <v>6628.33</v>
      </c>
      <c r="P392" t="s">
        <v>1811</v>
      </c>
      <c r="Q392" t="s">
        <v>1812</v>
      </c>
      <c r="R392" s="16">
        <v>45803</v>
      </c>
      <c r="S392">
        <v>51</v>
      </c>
      <c r="T392" t="s">
        <v>1930</v>
      </c>
      <c r="U392" s="16">
        <v>45778</v>
      </c>
      <c r="V392" s="16">
        <v>45809</v>
      </c>
      <c r="Y392" s="16">
        <v>45809</v>
      </c>
      <c r="AB392" t="s">
        <v>5661</v>
      </c>
    </row>
    <row r="393" spans="1:42" x14ac:dyDescent="0.35">
      <c r="A393" t="s">
        <v>2448</v>
      </c>
      <c r="B393" t="s">
        <v>2334</v>
      </c>
      <c r="C393" t="s">
        <v>1402</v>
      </c>
      <c r="D393" t="s">
        <v>1301</v>
      </c>
      <c r="E393" s="16">
        <v>45756</v>
      </c>
      <c r="F393">
        <v>4001885427</v>
      </c>
      <c r="G393" t="s">
        <v>1809</v>
      </c>
      <c r="H393" t="s">
        <v>2755</v>
      </c>
      <c r="I393" t="s">
        <v>2011</v>
      </c>
      <c r="J393">
        <v>2921262</v>
      </c>
      <c r="K393">
        <v>6467466</v>
      </c>
      <c r="M393">
        <v>1</v>
      </c>
      <c r="N393">
        <v>5780.75</v>
      </c>
      <c r="O393">
        <v>5780.75</v>
      </c>
      <c r="P393" t="s">
        <v>1811</v>
      </c>
      <c r="Q393" t="s">
        <v>1812</v>
      </c>
      <c r="R393" s="16">
        <v>45770</v>
      </c>
      <c r="S393">
        <v>76</v>
      </c>
      <c r="T393" t="s">
        <v>3949</v>
      </c>
      <c r="U393" s="16">
        <v>45778</v>
      </c>
      <c r="V393" s="16">
        <v>45778</v>
      </c>
      <c r="Y393" s="16">
        <v>45769</v>
      </c>
      <c r="AB393" t="s">
        <v>3970</v>
      </c>
    </row>
    <row r="394" spans="1:42" x14ac:dyDescent="0.35">
      <c r="A394" t="s">
        <v>2448</v>
      </c>
      <c r="B394" t="s">
        <v>2334</v>
      </c>
      <c r="C394" t="s">
        <v>1402</v>
      </c>
      <c r="D394" t="s">
        <v>1301</v>
      </c>
      <c r="E394" s="16">
        <v>45756</v>
      </c>
      <c r="F394">
        <v>4001885427</v>
      </c>
      <c r="G394" t="s">
        <v>1809</v>
      </c>
      <c r="H394" t="s">
        <v>2756</v>
      </c>
      <c r="I394" t="s">
        <v>1814</v>
      </c>
      <c r="J394">
        <v>2921262</v>
      </c>
      <c r="K394">
        <v>6467466</v>
      </c>
      <c r="M394">
        <v>8</v>
      </c>
      <c r="N394">
        <v>5.34</v>
      </c>
      <c r="O394">
        <v>42.72</v>
      </c>
      <c r="P394" t="s">
        <v>1811</v>
      </c>
      <c r="Q394" t="s">
        <v>1812</v>
      </c>
      <c r="R394" s="16">
        <v>45770</v>
      </c>
      <c r="S394">
        <v>76</v>
      </c>
      <c r="T394" t="s">
        <v>3949</v>
      </c>
      <c r="U394" s="16">
        <v>45778</v>
      </c>
      <c r="V394" s="16">
        <v>45778</v>
      </c>
      <c r="Y394" s="16">
        <v>45769</v>
      </c>
      <c r="AB394" t="s">
        <v>3970</v>
      </c>
    </row>
    <row r="395" spans="1:42" x14ac:dyDescent="0.35">
      <c r="A395" t="s">
        <v>2448</v>
      </c>
      <c r="B395" t="s">
        <v>2334</v>
      </c>
      <c r="C395" t="s">
        <v>1402</v>
      </c>
      <c r="D395" t="s">
        <v>1301</v>
      </c>
      <c r="E395" s="16">
        <v>45756</v>
      </c>
      <c r="F395">
        <v>4001885427</v>
      </c>
      <c r="G395" t="s">
        <v>1809</v>
      </c>
      <c r="H395" t="s">
        <v>2757</v>
      </c>
      <c r="I395" t="s">
        <v>1825</v>
      </c>
      <c r="J395">
        <v>2921262</v>
      </c>
      <c r="K395">
        <v>6467466</v>
      </c>
      <c r="M395">
        <v>4</v>
      </c>
      <c r="N395">
        <v>20.059999999999999</v>
      </c>
      <c r="O395">
        <v>80.239999999999995</v>
      </c>
      <c r="P395" t="s">
        <v>1811</v>
      </c>
      <c r="Q395" t="s">
        <v>1812</v>
      </c>
      <c r="R395" s="16">
        <v>45770</v>
      </c>
      <c r="S395">
        <v>76</v>
      </c>
      <c r="T395" t="s">
        <v>3949</v>
      </c>
      <c r="U395" s="16">
        <v>45778</v>
      </c>
      <c r="V395" s="16">
        <v>45778</v>
      </c>
      <c r="Y395" s="16">
        <v>45769</v>
      </c>
      <c r="AB395" t="s">
        <v>3970</v>
      </c>
    </row>
    <row r="396" spans="1:42" x14ac:dyDescent="0.35">
      <c r="A396" t="s">
        <v>2448</v>
      </c>
      <c r="B396" t="s">
        <v>2334</v>
      </c>
      <c r="C396" t="s">
        <v>1402</v>
      </c>
      <c r="D396" t="s">
        <v>1301</v>
      </c>
      <c r="E396" s="16">
        <v>45756</v>
      </c>
      <c r="F396">
        <v>4001885427</v>
      </c>
      <c r="G396" t="s">
        <v>1809</v>
      </c>
      <c r="H396" t="s">
        <v>2758</v>
      </c>
      <c r="I396" t="s">
        <v>2759</v>
      </c>
      <c r="J396">
        <v>2921262</v>
      </c>
      <c r="K396">
        <v>6467466</v>
      </c>
      <c r="M396">
        <v>4</v>
      </c>
      <c r="N396">
        <v>76.42</v>
      </c>
      <c r="O396">
        <v>305.68</v>
      </c>
      <c r="P396" t="s">
        <v>1811</v>
      </c>
      <c r="Q396" t="s">
        <v>1812</v>
      </c>
      <c r="R396" s="16">
        <v>45770</v>
      </c>
      <c r="S396">
        <v>76</v>
      </c>
      <c r="T396" t="s">
        <v>3949</v>
      </c>
      <c r="U396" s="16">
        <v>45778</v>
      </c>
      <c r="V396" s="16">
        <v>45778</v>
      </c>
      <c r="Y396" s="16">
        <v>45769</v>
      </c>
      <c r="AB396" t="s">
        <v>3970</v>
      </c>
    </row>
    <row r="397" spans="1:42" x14ac:dyDescent="0.35">
      <c r="A397" t="s">
        <v>2448</v>
      </c>
      <c r="B397" t="s">
        <v>2334</v>
      </c>
      <c r="C397" t="s">
        <v>1402</v>
      </c>
      <c r="D397" t="s">
        <v>1301</v>
      </c>
      <c r="E397" s="16">
        <v>45756</v>
      </c>
      <c r="F397">
        <v>4001885427</v>
      </c>
      <c r="G397" t="s">
        <v>1809</v>
      </c>
      <c r="H397" t="s">
        <v>2760</v>
      </c>
      <c r="I397" t="s">
        <v>1842</v>
      </c>
      <c r="J397">
        <v>2921262</v>
      </c>
      <c r="K397">
        <v>6467466</v>
      </c>
      <c r="M397">
        <v>2</v>
      </c>
      <c r="N397">
        <v>268.75</v>
      </c>
      <c r="O397">
        <v>537.5</v>
      </c>
      <c r="P397" t="s">
        <v>1811</v>
      </c>
      <c r="Q397" t="s">
        <v>1812</v>
      </c>
      <c r="R397" s="16">
        <v>45770</v>
      </c>
      <c r="S397">
        <v>76</v>
      </c>
      <c r="T397" t="s">
        <v>3949</v>
      </c>
      <c r="U397" s="16">
        <v>45778</v>
      </c>
      <c r="V397" s="16">
        <v>45778</v>
      </c>
      <c r="Y397" s="16">
        <v>45769</v>
      </c>
      <c r="AB397" t="s">
        <v>3970</v>
      </c>
    </row>
    <row r="398" spans="1:42" x14ac:dyDescent="0.35">
      <c r="A398" t="s">
        <v>2448</v>
      </c>
      <c r="B398" t="s">
        <v>2334</v>
      </c>
      <c r="C398" t="s">
        <v>1402</v>
      </c>
      <c r="D398" t="s">
        <v>1301</v>
      </c>
      <c r="E398" s="16">
        <v>45756</v>
      </c>
      <c r="F398">
        <v>4001885427</v>
      </c>
      <c r="G398" t="s">
        <v>1809</v>
      </c>
      <c r="H398" t="s">
        <v>2761</v>
      </c>
      <c r="I398" t="s">
        <v>2752</v>
      </c>
      <c r="J398">
        <v>2921262</v>
      </c>
      <c r="K398">
        <v>6467466</v>
      </c>
      <c r="M398">
        <v>2</v>
      </c>
      <c r="N398">
        <v>3.07</v>
      </c>
      <c r="O398">
        <v>6.14</v>
      </c>
      <c r="P398" t="s">
        <v>1811</v>
      </c>
      <c r="Q398" t="s">
        <v>1812</v>
      </c>
      <c r="R398" s="16">
        <v>45770</v>
      </c>
      <c r="S398">
        <v>76</v>
      </c>
      <c r="T398" t="s">
        <v>3949</v>
      </c>
      <c r="U398" s="16">
        <v>45778</v>
      </c>
      <c r="V398" s="16">
        <v>45778</v>
      </c>
      <c r="Y398" s="16">
        <v>45769</v>
      </c>
      <c r="AB398" t="s">
        <v>3970</v>
      </c>
    </row>
    <row r="399" spans="1:42" x14ac:dyDescent="0.35">
      <c r="A399" t="s">
        <v>2448</v>
      </c>
      <c r="B399" t="s">
        <v>2334</v>
      </c>
      <c r="C399" t="s">
        <v>1402</v>
      </c>
      <c r="D399" t="s">
        <v>1301</v>
      </c>
      <c r="E399" s="16">
        <v>45756</v>
      </c>
      <c r="F399">
        <v>4001885427</v>
      </c>
      <c r="G399" t="s">
        <v>1809</v>
      </c>
      <c r="H399" t="s">
        <v>1848</v>
      </c>
      <c r="I399" t="s">
        <v>1822</v>
      </c>
      <c r="J399">
        <v>2921262</v>
      </c>
      <c r="K399">
        <v>6467466</v>
      </c>
      <c r="M399">
        <v>4</v>
      </c>
      <c r="N399">
        <v>2.93</v>
      </c>
      <c r="O399">
        <v>11.72</v>
      </c>
      <c r="P399" t="s">
        <v>1811</v>
      </c>
      <c r="Q399" t="s">
        <v>1812</v>
      </c>
      <c r="R399" s="16">
        <v>45770</v>
      </c>
      <c r="S399">
        <v>76</v>
      </c>
      <c r="T399" t="s">
        <v>3949</v>
      </c>
      <c r="U399" s="16">
        <v>45778</v>
      </c>
      <c r="V399" s="16">
        <v>45778</v>
      </c>
      <c r="Y399" s="16">
        <v>45769</v>
      </c>
      <c r="AB399" t="s">
        <v>3970</v>
      </c>
    </row>
    <row r="400" spans="1:42" x14ac:dyDescent="0.35">
      <c r="A400" t="s">
        <v>2770</v>
      </c>
      <c r="B400" t="s">
        <v>2771</v>
      </c>
      <c r="C400" t="s">
        <v>115</v>
      </c>
      <c r="D400" t="s">
        <v>114</v>
      </c>
      <c r="E400" s="16">
        <v>45772</v>
      </c>
      <c r="F400">
        <v>4001905108</v>
      </c>
      <c r="G400" t="s">
        <v>1927</v>
      </c>
      <c r="H400" t="s">
        <v>3982</v>
      </c>
      <c r="I400" t="s">
        <v>3983</v>
      </c>
      <c r="J400">
        <v>2921442</v>
      </c>
      <c r="K400">
        <v>6467539</v>
      </c>
      <c r="M400">
        <v>1</v>
      </c>
      <c r="N400">
        <v>102.04</v>
      </c>
      <c r="O400">
        <v>102.04</v>
      </c>
      <c r="P400" t="s">
        <v>1811</v>
      </c>
      <c r="Q400" t="s">
        <v>1812</v>
      </c>
      <c r="R400" s="16">
        <v>45772</v>
      </c>
      <c r="S400">
        <v>76</v>
      </c>
      <c r="T400" t="s">
        <v>3949</v>
      </c>
      <c r="U400" s="16">
        <v>45778</v>
      </c>
      <c r="V400" s="16">
        <v>45778</v>
      </c>
      <c r="Y400" s="16">
        <v>45781</v>
      </c>
      <c r="AB400" t="s">
        <v>952</v>
      </c>
    </row>
    <row r="401" spans="1:43" x14ac:dyDescent="0.35">
      <c r="A401" t="s">
        <v>2770</v>
      </c>
      <c r="B401" t="s">
        <v>2771</v>
      </c>
      <c r="C401" t="s">
        <v>115</v>
      </c>
      <c r="D401" t="s">
        <v>114</v>
      </c>
      <c r="E401" s="16">
        <v>45772</v>
      </c>
      <c r="F401">
        <v>4001905108</v>
      </c>
      <c r="G401" t="s">
        <v>1927</v>
      </c>
      <c r="H401" t="s">
        <v>3984</v>
      </c>
      <c r="I401" t="s">
        <v>3985</v>
      </c>
      <c r="J401">
        <v>2921442</v>
      </c>
      <c r="K401">
        <v>6467539</v>
      </c>
      <c r="M401">
        <v>1</v>
      </c>
      <c r="N401">
        <v>2</v>
      </c>
      <c r="O401">
        <v>2</v>
      </c>
      <c r="P401" t="s">
        <v>1811</v>
      </c>
      <c r="Q401" t="s">
        <v>1812</v>
      </c>
      <c r="R401" s="16">
        <v>45772</v>
      </c>
      <c r="S401">
        <v>76</v>
      </c>
      <c r="T401" t="s">
        <v>3949</v>
      </c>
      <c r="U401" s="16">
        <v>45778</v>
      </c>
      <c r="V401" s="16">
        <v>45778</v>
      </c>
      <c r="Y401" s="16">
        <v>45781</v>
      </c>
      <c r="AB401" t="s">
        <v>952</v>
      </c>
    </row>
    <row r="402" spans="1:43" x14ac:dyDescent="0.35">
      <c r="A402" t="s">
        <v>2770</v>
      </c>
      <c r="B402" t="s">
        <v>2771</v>
      </c>
      <c r="C402" t="s">
        <v>115</v>
      </c>
      <c r="D402" t="s">
        <v>114</v>
      </c>
      <c r="E402" s="16">
        <v>45772</v>
      </c>
      <c r="F402">
        <v>4001905108</v>
      </c>
      <c r="G402" t="s">
        <v>1927</v>
      </c>
      <c r="H402" t="s">
        <v>3183</v>
      </c>
      <c r="I402" t="s">
        <v>3184</v>
      </c>
      <c r="J402">
        <v>2921442</v>
      </c>
      <c r="K402">
        <v>6467539</v>
      </c>
      <c r="M402">
        <v>1</v>
      </c>
      <c r="N402">
        <v>179.19</v>
      </c>
      <c r="O402">
        <v>179.19</v>
      </c>
      <c r="P402" t="s">
        <v>1811</v>
      </c>
      <c r="Q402" t="s">
        <v>1812</v>
      </c>
      <c r="R402" s="16">
        <v>45772</v>
      </c>
      <c r="S402">
        <v>76</v>
      </c>
      <c r="T402" t="s">
        <v>3949</v>
      </c>
      <c r="U402" s="16">
        <v>45778</v>
      </c>
      <c r="V402" s="16">
        <v>45778</v>
      </c>
      <c r="Y402" s="16">
        <v>45781</v>
      </c>
      <c r="AB402" t="s">
        <v>952</v>
      </c>
    </row>
    <row r="403" spans="1:43" x14ac:dyDescent="0.35">
      <c r="A403" t="s">
        <v>1976</v>
      </c>
      <c r="B403" t="s">
        <v>1808</v>
      </c>
      <c r="D403" t="s">
        <v>1301</v>
      </c>
      <c r="E403" s="16">
        <v>45793</v>
      </c>
      <c r="F403">
        <v>4001930864</v>
      </c>
      <c r="G403" t="s">
        <v>1809</v>
      </c>
      <c r="H403" t="s">
        <v>5660</v>
      </c>
      <c r="I403" t="s">
        <v>3644</v>
      </c>
      <c r="J403">
        <v>2921996</v>
      </c>
      <c r="K403">
        <v>6467945</v>
      </c>
      <c r="M403">
        <v>1</v>
      </c>
      <c r="N403">
        <v>6628.33</v>
      </c>
      <c r="O403">
        <v>6628.33</v>
      </c>
      <c r="P403" t="s">
        <v>1811</v>
      </c>
      <c r="Q403" t="s">
        <v>1812</v>
      </c>
      <c r="R403" s="16">
        <v>45803</v>
      </c>
      <c r="S403">
        <v>51</v>
      </c>
      <c r="T403" t="s">
        <v>1930</v>
      </c>
      <c r="U403" s="16">
        <v>45616</v>
      </c>
      <c r="V403" s="16">
        <v>45809</v>
      </c>
      <c r="Y403" s="16">
        <v>45809</v>
      </c>
      <c r="AB403" t="s">
        <v>5662</v>
      </c>
    </row>
    <row r="404" spans="1:43" x14ac:dyDescent="0.35">
      <c r="A404" t="s">
        <v>2035</v>
      </c>
      <c r="B404" t="s">
        <v>2036</v>
      </c>
      <c r="C404" t="s">
        <v>115</v>
      </c>
      <c r="D404" t="s">
        <v>114</v>
      </c>
      <c r="E404" s="16">
        <v>45552</v>
      </c>
      <c r="F404">
        <v>4001617710</v>
      </c>
      <c r="G404" t="s">
        <v>1927</v>
      </c>
      <c r="H404" t="s">
        <v>2543</v>
      </c>
      <c r="I404" t="s">
        <v>2544</v>
      </c>
      <c r="J404">
        <v>2934297</v>
      </c>
      <c r="K404">
        <v>6476327</v>
      </c>
      <c r="L404" t="s">
        <v>2545</v>
      </c>
      <c r="M404">
        <v>1</v>
      </c>
      <c r="N404">
        <v>380.04</v>
      </c>
      <c r="O404">
        <v>380.04</v>
      </c>
      <c r="P404" t="s">
        <v>1811</v>
      </c>
      <c r="Q404" t="s">
        <v>1812</v>
      </c>
      <c r="R404" s="16">
        <v>45559</v>
      </c>
      <c r="S404">
        <v>275</v>
      </c>
      <c r="T404" t="s">
        <v>2024</v>
      </c>
      <c r="U404" s="16">
        <v>45579</v>
      </c>
      <c r="V404" s="16">
        <v>45579</v>
      </c>
      <c r="W404" s="16">
        <v>45579</v>
      </c>
      <c r="Y404" s="16">
        <v>45572</v>
      </c>
      <c r="Z404" t="s">
        <v>1875</v>
      </c>
      <c r="AB404" t="s">
        <v>2546</v>
      </c>
      <c r="AC404" t="s">
        <v>1931</v>
      </c>
      <c r="AP404" t="e">
        <v>#N/A</v>
      </c>
      <c r="AQ404">
        <v>6</v>
      </c>
    </row>
    <row r="405" spans="1:43" x14ac:dyDescent="0.35">
      <c r="A405" t="s">
        <v>2035</v>
      </c>
      <c r="B405" t="s">
        <v>2036</v>
      </c>
      <c r="C405" t="s">
        <v>115</v>
      </c>
      <c r="D405" t="s">
        <v>114</v>
      </c>
      <c r="E405" s="16">
        <v>45552</v>
      </c>
      <c r="F405">
        <v>4001617710</v>
      </c>
      <c r="G405" t="s">
        <v>1927</v>
      </c>
      <c r="H405" t="s">
        <v>2547</v>
      </c>
      <c r="I405" t="s">
        <v>1826</v>
      </c>
      <c r="J405">
        <v>2934297</v>
      </c>
      <c r="K405">
        <v>6476327</v>
      </c>
      <c r="L405" t="s">
        <v>2548</v>
      </c>
      <c r="M405">
        <v>3</v>
      </c>
      <c r="N405">
        <v>2.42</v>
      </c>
      <c r="O405">
        <v>7.26</v>
      </c>
      <c r="P405" t="s">
        <v>1811</v>
      </c>
      <c r="Q405" t="s">
        <v>1812</v>
      </c>
      <c r="R405" s="16">
        <v>45559</v>
      </c>
      <c r="S405">
        <v>275</v>
      </c>
      <c r="T405" t="s">
        <v>2024</v>
      </c>
      <c r="U405" s="16">
        <v>45579</v>
      </c>
      <c r="V405" s="16">
        <v>45579</v>
      </c>
      <c r="W405" s="16">
        <v>45579</v>
      </c>
      <c r="Y405" s="16">
        <v>45572</v>
      </c>
      <c r="Z405" t="s">
        <v>1875</v>
      </c>
      <c r="AB405" t="s">
        <v>2546</v>
      </c>
      <c r="AC405" t="s">
        <v>1931</v>
      </c>
      <c r="AP405" t="e">
        <v>#N/A</v>
      </c>
      <c r="AQ405">
        <v>6</v>
      </c>
    </row>
    <row r="406" spans="1:43" x14ac:dyDescent="0.35">
      <c r="A406" t="s">
        <v>2035</v>
      </c>
      <c r="B406" t="s">
        <v>2036</v>
      </c>
      <c r="C406" t="s">
        <v>115</v>
      </c>
      <c r="D406" t="s">
        <v>114</v>
      </c>
      <c r="E406" s="16">
        <v>45552</v>
      </c>
      <c r="F406">
        <v>4001617710</v>
      </c>
      <c r="G406" t="s">
        <v>1927</v>
      </c>
      <c r="H406" t="s">
        <v>2549</v>
      </c>
      <c r="I406" t="s">
        <v>1823</v>
      </c>
      <c r="J406">
        <v>2934297</v>
      </c>
      <c r="K406">
        <v>6476327</v>
      </c>
      <c r="L406" t="s">
        <v>2550</v>
      </c>
      <c r="M406">
        <v>1</v>
      </c>
      <c r="N406">
        <v>2.84</v>
      </c>
      <c r="O406">
        <v>2.84</v>
      </c>
      <c r="P406" t="s">
        <v>1811</v>
      </c>
      <c r="Q406" t="s">
        <v>1812</v>
      </c>
      <c r="R406" s="16">
        <v>45559</v>
      </c>
      <c r="S406">
        <v>275</v>
      </c>
      <c r="T406" t="s">
        <v>2024</v>
      </c>
      <c r="U406" s="16">
        <v>45579</v>
      </c>
      <c r="V406" s="16">
        <v>45579</v>
      </c>
      <c r="W406" s="16">
        <v>45579</v>
      </c>
      <c r="Y406" s="16">
        <v>45572</v>
      </c>
      <c r="Z406" t="s">
        <v>1875</v>
      </c>
      <c r="AB406" t="s">
        <v>2546</v>
      </c>
      <c r="AC406" t="s">
        <v>1931</v>
      </c>
      <c r="AP406" t="e">
        <v>#N/A</v>
      </c>
      <c r="AQ406">
        <v>6</v>
      </c>
    </row>
    <row r="407" spans="1:43" x14ac:dyDescent="0.35">
      <c r="A407" t="s">
        <v>2035</v>
      </c>
      <c r="B407" t="s">
        <v>2036</v>
      </c>
      <c r="C407" t="s">
        <v>115</v>
      </c>
      <c r="D407" t="s">
        <v>114</v>
      </c>
      <c r="E407" s="16">
        <v>45552</v>
      </c>
      <c r="F407">
        <v>4001617710</v>
      </c>
      <c r="G407" t="s">
        <v>1927</v>
      </c>
      <c r="H407" t="s">
        <v>2551</v>
      </c>
      <c r="I407" t="s">
        <v>2552</v>
      </c>
      <c r="J407">
        <v>2934297</v>
      </c>
      <c r="K407">
        <v>6476327</v>
      </c>
      <c r="L407" t="s">
        <v>2553</v>
      </c>
      <c r="M407">
        <v>2</v>
      </c>
      <c r="N407">
        <v>13.22</v>
      </c>
      <c r="O407">
        <v>26.44</v>
      </c>
      <c r="P407" t="s">
        <v>1811</v>
      </c>
      <c r="Q407" t="s">
        <v>1812</v>
      </c>
      <c r="R407" s="16">
        <v>45559</v>
      </c>
      <c r="S407">
        <v>275</v>
      </c>
      <c r="T407" t="s">
        <v>2024</v>
      </c>
      <c r="U407" s="16">
        <v>45579</v>
      </c>
      <c r="V407" s="16">
        <v>45579</v>
      </c>
      <c r="W407" s="16">
        <v>45579</v>
      </c>
      <c r="Y407" s="16">
        <v>45572</v>
      </c>
      <c r="Z407" t="s">
        <v>1875</v>
      </c>
      <c r="AB407" t="s">
        <v>2546</v>
      </c>
      <c r="AC407" t="s">
        <v>1931</v>
      </c>
      <c r="AP407" t="e">
        <v>#N/A</v>
      </c>
      <c r="AQ407">
        <v>6</v>
      </c>
    </row>
    <row r="408" spans="1:43" x14ac:dyDescent="0.35">
      <c r="A408" t="s">
        <v>2035</v>
      </c>
      <c r="B408" t="s">
        <v>2036</v>
      </c>
      <c r="C408" t="s">
        <v>115</v>
      </c>
      <c r="D408" t="s">
        <v>114</v>
      </c>
      <c r="E408" s="16">
        <v>45552</v>
      </c>
      <c r="F408">
        <v>4001617710</v>
      </c>
      <c r="G408" t="s">
        <v>1927</v>
      </c>
      <c r="H408" t="s">
        <v>2554</v>
      </c>
      <c r="I408" t="s">
        <v>2128</v>
      </c>
      <c r="J408">
        <v>2934297</v>
      </c>
      <c r="K408">
        <v>6476327</v>
      </c>
      <c r="L408" t="s">
        <v>2555</v>
      </c>
      <c r="M408">
        <v>1</v>
      </c>
      <c r="N408">
        <v>13.26</v>
      </c>
      <c r="O408">
        <v>13.26</v>
      </c>
      <c r="P408" t="s">
        <v>1811</v>
      </c>
      <c r="Q408" t="s">
        <v>1812</v>
      </c>
      <c r="R408" s="16">
        <v>45559</v>
      </c>
      <c r="S408">
        <v>275</v>
      </c>
      <c r="T408" t="s">
        <v>2024</v>
      </c>
      <c r="U408" s="16">
        <v>45579</v>
      </c>
      <c r="V408" s="16">
        <v>45579</v>
      </c>
      <c r="W408" s="16">
        <v>45579</v>
      </c>
      <c r="Y408" s="16">
        <v>45572</v>
      </c>
      <c r="Z408" t="s">
        <v>1875</v>
      </c>
      <c r="AB408" t="s">
        <v>2546</v>
      </c>
      <c r="AC408" t="s">
        <v>1931</v>
      </c>
      <c r="AP408" t="e">
        <v>#N/A</v>
      </c>
      <c r="AQ408">
        <v>6</v>
      </c>
    </row>
    <row r="409" spans="1:43" x14ac:dyDescent="0.35">
      <c r="A409" t="s">
        <v>2035</v>
      </c>
      <c r="B409" t="s">
        <v>2036</v>
      </c>
      <c r="C409" t="s">
        <v>115</v>
      </c>
      <c r="D409" t="s">
        <v>114</v>
      </c>
      <c r="E409" s="16">
        <v>45552</v>
      </c>
      <c r="F409">
        <v>4001617710</v>
      </c>
      <c r="G409" t="s">
        <v>1927</v>
      </c>
      <c r="H409" t="s">
        <v>2556</v>
      </c>
      <c r="I409" t="s">
        <v>2285</v>
      </c>
      <c r="J409">
        <v>2934297</v>
      </c>
      <c r="K409">
        <v>6476327</v>
      </c>
      <c r="L409" t="s">
        <v>2557</v>
      </c>
      <c r="M409">
        <v>1</v>
      </c>
      <c r="N409">
        <v>143.85</v>
      </c>
      <c r="O409">
        <v>143.85</v>
      </c>
      <c r="P409" t="s">
        <v>1811</v>
      </c>
      <c r="Q409" t="s">
        <v>1812</v>
      </c>
      <c r="R409" s="16">
        <v>45559</v>
      </c>
      <c r="S409">
        <v>275</v>
      </c>
      <c r="T409" t="s">
        <v>2024</v>
      </c>
      <c r="U409" s="16">
        <v>45579</v>
      </c>
      <c r="V409" s="16">
        <v>45579</v>
      </c>
      <c r="W409" s="16">
        <v>45579</v>
      </c>
      <c r="Y409" s="16">
        <v>45572</v>
      </c>
      <c r="Z409" t="s">
        <v>1875</v>
      </c>
      <c r="AB409" t="s">
        <v>2546</v>
      </c>
      <c r="AC409" t="s">
        <v>1931</v>
      </c>
      <c r="AP409" t="e">
        <v>#N/A</v>
      </c>
      <c r="AQ409">
        <v>6</v>
      </c>
    </row>
    <row r="410" spans="1:43" x14ac:dyDescent="0.35">
      <c r="A410" t="s">
        <v>2035</v>
      </c>
      <c r="B410" t="s">
        <v>2036</v>
      </c>
      <c r="C410" t="s">
        <v>115</v>
      </c>
      <c r="D410" t="s">
        <v>114</v>
      </c>
      <c r="E410" s="16">
        <v>45552</v>
      </c>
      <c r="F410">
        <v>4001617710</v>
      </c>
      <c r="G410" t="s">
        <v>1927</v>
      </c>
      <c r="H410" t="s">
        <v>2558</v>
      </c>
      <c r="I410" t="s">
        <v>2544</v>
      </c>
      <c r="J410">
        <v>2934297</v>
      </c>
      <c r="K410">
        <v>6476327</v>
      </c>
      <c r="L410" t="s">
        <v>2559</v>
      </c>
      <c r="M410">
        <v>1</v>
      </c>
      <c r="N410">
        <v>345.5</v>
      </c>
      <c r="O410">
        <v>345.5</v>
      </c>
      <c r="P410" t="s">
        <v>1811</v>
      </c>
      <c r="Q410" t="s">
        <v>1812</v>
      </c>
      <c r="R410" s="16">
        <v>45559</v>
      </c>
      <c r="S410">
        <v>275</v>
      </c>
      <c r="T410" t="s">
        <v>2024</v>
      </c>
      <c r="U410" s="16">
        <v>45579</v>
      </c>
      <c r="V410" s="16">
        <v>45579</v>
      </c>
      <c r="W410" s="16">
        <v>45579</v>
      </c>
      <c r="Y410" s="16">
        <v>45572</v>
      </c>
      <c r="Z410" t="s">
        <v>1875</v>
      </c>
      <c r="AB410" t="s">
        <v>2546</v>
      </c>
      <c r="AC410" t="s">
        <v>1931</v>
      </c>
      <c r="AP410" t="e">
        <v>#N/A</v>
      </c>
      <c r="AQ410">
        <v>6</v>
      </c>
    </row>
    <row r="411" spans="1:43" x14ac:dyDescent="0.35">
      <c r="A411" t="s">
        <v>2035</v>
      </c>
      <c r="B411" t="s">
        <v>2036</v>
      </c>
      <c r="C411" t="s">
        <v>115</v>
      </c>
      <c r="D411" t="s">
        <v>114</v>
      </c>
      <c r="E411" s="16">
        <v>45552</v>
      </c>
      <c r="F411">
        <v>4001617710</v>
      </c>
      <c r="G411" t="s">
        <v>1927</v>
      </c>
      <c r="H411" t="s">
        <v>2560</v>
      </c>
      <c r="I411" t="s">
        <v>2285</v>
      </c>
      <c r="J411">
        <v>2934297</v>
      </c>
      <c r="K411">
        <v>6476327</v>
      </c>
      <c r="L411" t="s">
        <v>2561</v>
      </c>
      <c r="M411">
        <v>1</v>
      </c>
      <c r="N411">
        <v>260.02999999999997</v>
      </c>
      <c r="O411">
        <v>260.02999999999997</v>
      </c>
      <c r="P411" t="s">
        <v>1811</v>
      </c>
      <c r="Q411" t="s">
        <v>1812</v>
      </c>
      <c r="R411" s="16">
        <v>45559</v>
      </c>
      <c r="S411">
        <v>275</v>
      </c>
      <c r="T411" t="s">
        <v>2024</v>
      </c>
      <c r="U411" s="16">
        <v>45579</v>
      </c>
      <c r="V411" s="16">
        <v>45579</v>
      </c>
      <c r="W411" s="16">
        <v>45579</v>
      </c>
      <c r="Y411" s="16">
        <v>45572</v>
      </c>
      <c r="Z411" t="s">
        <v>1875</v>
      </c>
      <c r="AB411" t="s">
        <v>2546</v>
      </c>
      <c r="AC411" t="s">
        <v>1931</v>
      </c>
      <c r="AP411" t="e">
        <v>#N/A</v>
      </c>
      <c r="AQ411">
        <v>6</v>
      </c>
    </row>
    <row r="412" spans="1:43" x14ac:dyDescent="0.35">
      <c r="A412" t="s">
        <v>2035</v>
      </c>
      <c r="B412" t="s">
        <v>2036</v>
      </c>
      <c r="C412" t="s">
        <v>115</v>
      </c>
      <c r="D412" t="s">
        <v>114</v>
      </c>
      <c r="E412" s="16">
        <v>45552</v>
      </c>
      <c r="F412">
        <v>4001617710</v>
      </c>
      <c r="G412" t="s">
        <v>1927</v>
      </c>
      <c r="H412" t="s">
        <v>2562</v>
      </c>
      <c r="I412" t="s">
        <v>2285</v>
      </c>
      <c r="J412">
        <v>2934297</v>
      </c>
      <c r="K412">
        <v>6476327</v>
      </c>
      <c r="L412" t="s">
        <v>2563</v>
      </c>
      <c r="M412">
        <v>1</v>
      </c>
      <c r="N412">
        <v>163.94</v>
      </c>
      <c r="O412">
        <v>163.94</v>
      </c>
      <c r="P412" t="s">
        <v>1811</v>
      </c>
      <c r="Q412" t="s">
        <v>1812</v>
      </c>
      <c r="R412" s="16">
        <v>45559</v>
      </c>
      <c r="S412">
        <v>275</v>
      </c>
      <c r="T412" t="s">
        <v>2024</v>
      </c>
      <c r="U412" s="16">
        <v>45579</v>
      </c>
      <c r="V412" s="16">
        <v>45579</v>
      </c>
      <c r="W412" s="16">
        <v>45579</v>
      </c>
      <c r="Y412" s="16">
        <v>45572</v>
      </c>
      <c r="Z412" t="s">
        <v>1875</v>
      </c>
      <c r="AB412" t="s">
        <v>2546</v>
      </c>
      <c r="AC412" t="s">
        <v>1931</v>
      </c>
      <c r="AP412" t="e">
        <v>#N/A</v>
      </c>
      <c r="AQ412">
        <v>6</v>
      </c>
    </row>
    <row r="413" spans="1:43" x14ac:dyDescent="0.35">
      <c r="A413" t="s">
        <v>2035</v>
      </c>
      <c r="B413" t="s">
        <v>2036</v>
      </c>
      <c r="C413" t="s">
        <v>115</v>
      </c>
      <c r="D413" t="s">
        <v>114</v>
      </c>
      <c r="E413" s="16">
        <v>45552</v>
      </c>
      <c r="F413">
        <v>4001617710</v>
      </c>
      <c r="G413" t="s">
        <v>1927</v>
      </c>
      <c r="H413" t="s">
        <v>2562</v>
      </c>
      <c r="I413" t="s">
        <v>2285</v>
      </c>
      <c r="J413">
        <v>2934297</v>
      </c>
      <c r="K413">
        <v>6476327</v>
      </c>
      <c r="L413" t="s">
        <v>2563</v>
      </c>
      <c r="M413">
        <v>1</v>
      </c>
      <c r="N413">
        <v>163.94</v>
      </c>
      <c r="O413">
        <v>163.94</v>
      </c>
      <c r="P413" t="s">
        <v>1811</v>
      </c>
      <c r="Q413" t="s">
        <v>1812</v>
      </c>
      <c r="R413" s="16">
        <v>45559</v>
      </c>
      <c r="S413">
        <v>275</v>
      </c>
      <c r="T413" t="s">
        <v>2024</v>
      </c>
      <c r="U413" s="16">
        <v>45579</v>
      </c>
      <c r="V413" s="16">
        <v>45579</v>
      </c>
      <c r="W413" s="16">
        <v>45579</v>
      </c>
      <c r="Y413" s="16">
        <v>45572</v>
      </c>
      <c r="Z413" t="s">
        <v>1875</v>
      </c>
      <c r="AB413" t="s">
        <v>2546</v>
      </c>
      <c r="AC413" t="s">
        <v>1931</v>
      </c>
      <c r="AP413" t="e">
        <v>#N/A</v>
      </c>
      <c r="AQ413">
        <v>6</v>
      </c>
    </row>
    <row r="414" spans="1:43" x14ac:dyDescent="0.35">
      <c r="A414" t="s">
        <v>2035</v>
      </c>
      <c r="B414" t="s">
        <v>2036</v>
      </c>
      <c r="C414" t="s">
        <v>115</v>
      </c>
      <c r="D414" t="s">
        <v>114</v>
      </c>
      <c r="E414" s="16">
        <v>45552</v>
      </c>
      <c r="F414">
        <v>4001617710</v>
      </c>
      <c r="G414" t="s">
        <v>1927</v>
      </c>
      <c r="H414" t="s">
        <v>2564</v>
      </c>
      <c r="I414" t="s">
        <v>2285</v>
      </c>
      <c r="J414">
        <v>2934297</v>
      </c>
      <c r="K414">
        <v>6476327</v>
      </c>
      <c r="L414" t="s">
        <v>2565</v>
      </c>
      <c r="M414">
        <v>1</v>
      </c>
      <c r="N414">
        <v>270.41000000000003</v>
      </c>
      <c r="O414">
        <v>270.41000000000003</v>
      </c>
      <c r="P414" t="s">
        <v>1811</v>
      </c>
      <c r="Q414" t="s">
        <v>1812</v>
      </c>
      <c r="R414" s="16">
        <v>45559</v>
      </c>
      <c r="S414">
        <v>275</v>
      </c>
      <c r="T414" t="s">
        <v>2024</v>
      </c>
      <c r="U414" s="16">
        <v>45579</v>
      </c>
      <c r="V414" s="16">
        <v>45579</v>
      </c>
      <c r="W414" s="16">
        <v>45579</v>
      </c>
      <c r="Y414" s="16">
        <v>45572</v>
      </c>
      <c r="Z414" t="s">
        <v>1875</v>
      </c>
      <c r="AB414" t="s">
        <v>2546</v>
      </c>
      <c r="AC414" t="s">
        <v>1931</v>
      </c>
      <c r="AP414" t="e">
        <v>#N/A</v>
      </c>
      <c r="AQ414">
        <v>6</v>
      </c>
    </row>
    <row r="415" spans="1:43" x14ac:dyDescent="0.35">
      <c r="A415" t="s">
        <v>2035</v>
      </c>
      <c r="B415" t="s">
        <v>2036</v>
      </c>
      <c r="C415" t="s">
        <v>115</v>
      </c>
      <c r="D415" t="s">
        <v>114</v>
      </c>
      <c r="E415" s="16">
        <v>45552</v>
      </c>
      <c r="F415">
        <v>4001617710</v>
      </c>
      <c r="G415" t="s">
        <v>1927</v>
      </c>
      <c r="H415" t="s">
        <v>2564</v>
      </c>
      <c r="I415" t="s">
        <v>2285</v>
      </c>
      <c r="J415">
        <v>2934297</v>
      </c>
      <c r="K415">
        <v>6476327</v>
      </c>
      <c r="L415" t="s">
        <v>2565</v>
      </c>
      <c r="M415">
        <v>1</v>
      </c>
      <c r="N415">
        <v>270.41000000000003</v>
      </c>
      <c r="O415">
        <v>270.41000000000003</v>
      </c>
      <c r="P415" t="s">
        <v>1811</v>
      </c>
      <c r="Q415" t="s">
        <v>1812</v>
      </c>
      <c r="R415" s="16">
        <v>45559</v>
      </c>
      <c r="S415">
        <v>275</v>
      </c>
      <c r="T415" t="s">
        <v>2024</v>
      </c>
      <c r="U415" s="16">
        <v>45579</v>
      </c>
      <c r="V415" s="16">
        <v>45579</v>
      </c>
      <c r="W415" s="16">
        <v>45579</v>
      </c>
      <c r="Y415" s="16">
        <v>45572</v>
      </c>
      <c r="Z415" t="s">
        <v>1875</v>
      </c>
      <c r="AB415" t="s">
        <v>2546</v>
      </c>
      <c r="AC415" t="s">
        <v>1931</v>
      </c>
      <c r="AP415" t="e">
        <v>#N/A</v>
      </c>
      <c r="AQ415">
        <v>6</v>
      </c>
    </row>
    <row r="416" spans="1:43" x14ac:dyDescent="0.35">
      <c r="A416" t="s">
        <v>2035</v>
      </c>
      <c r="B416" t="s">
        <v>2036</v>
      </c>
      <c r="C416" t="s">
        <v>115</v>
      </c>
      <c r="D416" t="s">
        <v>114</v>
      </c>
      <c r="E416" s="16">
        <v>45552</v>
      </c>
      <c r="F416">
        <v>4001617710</v>
      </c>
      <c r="G416" t="s">
        <v>1927</v>
      </c>
      <c r="H416" t="s">
        <v>2566</v>
      </c>
      <c r="I416" t="s">
        <v>1998</v>
      </c>
      <c r="J416">
        <v>2934297</v>
      </c>
      <c r="K416">
        <v>6476327</v>
      </c>
      <c r="L416" t="s">
        <v>2567</v>
      </c>
      <c r="M416">
        <v>1</v>
      </c>
      <c r="N416">
        <v>126.35</v>
      </c>
      <c r="O416">
        <v>126.35</v>
      </c>
      <c r="P416" t="s">
        <v>1811</v>
      </c>
      <c r="Q416" t="s">
        <v>1812</v>
      </c>
      <c r="R416" s="16">
        <v>45559</v>
      </c>
      <c r="S416">
        <v>275</v>
      </c>
      <c r="T416" t="s">
        <v>2024</v>
      </c>
      <c r="U416" s="16">
        <v>45579</v>
      </c>
      <c r="V416" s="16">
        <v>45579</v>
      </c>
      <c r="W416" s="16">
        <v>45579</v>
      </c>
      <c r="Y416" s="16">
        <v>45572</v>
      </c>
      <c r="Z416" t="s">
        <v>1875</v>
      </c>
      <c r="AB416" t="s">
        <v>2546</v>
      </c>
      <c r="AC416" t="s">
        <v>1931</v>
      </c>
      <c r="AP416" t="e">
        <v>#N/A</v>
      </c>
      <c r="AQ416">
        <v>6</v>
      </c>
    </row>
    <row r="417" spans="1:28" x14ac:dyDescent="0.35">
      <c r="A417" t="s">
        <v>2416</v>
      </c>
      <c r="B417" t="s">
        <v>2417</v>
      </c>
      <c r="C417" t="s">
        <v>115</v>
      </c>
      <c r="D417" t="s">
        <v>114</v>
      </c>
      <c r="E417" s="16">
        <v>45741</v>
      </c>
      <c r="F417">
        <v>4001864771</v>
      </c>
      <c r="G417" t="s">
        <v>1927</v>
      </c>
      <c r="H417" t="s">
        <v>2243</v>
      </c>
      <c r="I417" t="s">
        <v>2244</v>
      </c>
      <c r="J417">
        <v>2934326</v>
      </c>
      <c r="K417">
        <v>6476334</v>
      </c>
      <c r="M417">
        <v>1</v>
      </c>
      <c r="N417">
        <v>292.72000000000003</v>
      </c>
      <c r="O417">
        <v>292.72000000000003</v>
      </c>
      <c r="P417" t="s">
        <v>1811</v>
      </c>
      <c r="Q417" t="s">
        <v>1812</v>
      </c>
      <c r="R417" s="16">
        <v>45745</v>
      </c>
      <c r="S417">
        <v>106</v>
      </c>
      <c r="T417" t="s">
        <v>5234</v>
      </c>
      <c r="U417" s="16">
        <v>45748</v>
      </c>
      <c r="V417" s="16">
        <v>45748</v>
      </c>
      <c r="Y417" s="16">
        <v>45748</v>
      </c>
      <c r="AB417" t="s">
        <v>1062</v>
      </c>
    </row>
    <row r="418" spans="1:28" x14ac:dyDescent="0.35">
      <c r="A418" t="s">
        <v>2416</v>
      </c>
      <c r="B418" t="s">
        <v>2417</v>
      </c>
      <c r="C418" t="s">
        <v>115</v>
      </c>
      <c r="D418" t="s">
        <v>114</v>
      </c>
      <c r="E418" s="16">
        <v>45741</v>
      </c>
      <c r="F418">
        <v>4001864771</v>
      </c>
      <c r="G418" t="s">
        <v>1927</v>
      </c>
      <c r="H418" t="s">
        <v>2245</v>
      </c>
      <c r="I418" t="s">
        <v>2106</v>
      </c>
      <c r="J418">
        <v>2934326</v>
      </c>
      <c r="K418">
        <v>6476334</v>
      </c>
      <c r="M418">
        <v>1</v>
      </c>
      <c r="N418">
        <v>107.7</v>
      </c>
      <c r="O418">
        <v>107.7</v>
      </c>
      <c r="P418" t="s">
        <v>1811</v>
      </c>
      <c r="Q418" t="s">
        <v>1812</v>
      </c>
      <c r="R418" s="16">
        <v>45745</v>
      </c>
      <c r="S418">
        <v>106</v>
      </c>
      <c r="T418" t="s">
        <v>5234</v>
      </c>
      <c r="U418" s="16">
        <v>45748</v>
      </c>
      <c r="V418" s="16">
        <v>45748</v>
      </c>
      <c r="Y418" s="16">
        <v>45748</v>
      </c>
      <c r="AB418" t="s">
        <v>1062</v>
      </c>
    </row>
    <row r="419" spans="1:28" x14ac:dyDescent="0.35">
      <c r="A419" t="s">
        <v>2416</v>
      </c>
      <c r="B419" t="s">
        <v>2417</v>
      </c>
      <c r="C419" t="s">
        <v>115</v>
      </c>
      <c r="D419" t="s">
        <v>114</v>
      </c>
      <c r="E419" s="16">
        <v>45741</v>
      </c>
      <c r="F419">
        <v>4001864771</v>
      </c>
      <c r="G419" t="s">
        <v>1927</v>
      </c>
      <c r="H419" t="s">
        <v>2246</v>
      </c>
      <c r="I419" t="s">
        <v>2106</v>
      </c>
      <c r="J419">
        <v>2934326</v>
      </c>
      <c r="K419">
        <v>6476334</v>
      </c>
      <c r="M419">
        <v>1</v>
      </c>
      <c r="N419">
        <v>216.35</v>
      </c>
      <c r="O419">
        <v>216.35</v>
      </c>
      <c r="P419" t="s">
        <v>1811</v>
      </c>
      <c r="Q419" t="s">
        <v>1812</v>
      </c>
      <c r="R419" s="16">
        <v>45745</v>
      </c>
      <c r="S419">
        <v>106</v>
      </c>
      <c r="T419" t="s">
        <v>5234</v>
      </c>
      <c r="U419" s="16">
        <v>45748</v>
      </c>
      <c r="V419" s="16">
        <v>45748</v>
      </c>
      <c r="Y419" s="16">
        <v>45748</v>
      </c>
      <c r="AB419" t="s">
        <v>1062</v>
      </c>
    </row>
    <row r="420" spans="1:28" x14ac:dyDescent="0.35">
      <c r="A420" t="s">
        <v>2416</v>
      </c>
      <c r="B420" t="s">
        <v>2417</v>
      </c>
      <c r="C420" t="s">
        <v>115</v>
      </c>
      <c r="D420" t="s">
        <v>114</v>
      </c>
      <c r="E420" s="16">
        <v>45741</v>
      </c>
      <c r="F420">
        <v>4001864771</v>
      </c>
      <c r="G420" t="s">
        <v>1927</v>
      </c>
      <c r="H420" t="s">
        <v>3187</v>
      </c>
      <c r="I420" t="s">
        <v>1823</v>
      </c>
      <c r="J420">
        <v>2934326</v>
      </c>
      <c r="K420">
        <v>6476334</v>
      </c>
      <c r="M420">
        <v>1</v>
      </c>
      <c r="N420">
        <v>2.48</v>
      </c>
      <c r="O420">
        <v>2.48</v>
      </c>
      <c r="P420" t="s">
        <v>1811</v>
      </c>
      <c r="Q420" t="s">
        <v>1812</v>
      </c>
      <c r="R420" s="16">
        <v>45745</v>
      </c>
      <c r="S420">
        <v>106</v>
      </c>
      <c r="T420" t="s">
        <v>5234</v>
      </c>
      <c r="U420" s="16">
        <v>45748</v>
      </c>
      <c r="V420" s="16">
        <v>45748</v>
      </c>
      <c r="Y420" s="16">
        <v>45748</v>
      </c>
      <c r="AB420" t="s">
        <v>1062</v>
      </c>
    </row>
    <row r="421" spans="1:28" x14ac:dyDescent="0.35">
      <c r="A421" t="s">
        <v>2416</v>
      </c>
      <c r="B421" t="s">
        <v>2417</v>
      </c>
      <c r="C421" t="s">
        <v>115</v>
      </c>
      <c r="D421" t="s">
        <v>114</v>
      </c>
      <c r="E421" s="16">
        <v>45741</v>
      </c>
      <c r="F421">
        <v>4001864771</v>
      </c>
      <c r="G421" t="s">
        <v>1927</v>
      </c>
      <c r="H421" t="s">
        <v>3608</v>
      </c>
      <c r="I421" t="s">
        <v>1823</v>
      </c>
      <c r="J421">
        <v>2934326</v>
      </c>
      <c r="K421">
        <v>6476334</v>
      </c>
      <c r="M421">
        <v>1</v>
      </c>
      <c r="N421">
        <v>2.64</v>
      </c>
      <c r="O421">
        <v>2.64</v>
      </c>
      <c r="P421" t="s">
        <v>1811</v>
      </c>
      <c r="Q421" t="s">
        <v>1812</v>
      </c>
      <c r="R421" s="16">
        <v>45745</v>
      </c>
      <c r="S421">
        <v>106</v>
      </c>
      <c r="T421" t="s">
        <v>5234</v>
      </c>
      <c r="U421" s="16">
        <v>45748</v>
      </c>
      <c r="V421" s="16">
        <v>45748</v>
      </c>
      <c r="Y421" s="16">
        <v>45748</v>
      </c>
      <c r="AB421" t="s">
        <v>1062</v>
      </c>
    </row>
    <row r="422" spans="1:28" x14ac:dyDescent="0.35">
      <c r="A422" t="s">
        <v>2416</v>
      </c>
      <c r="B422" t="s">
        <v>2417</v>
      </c>
      <c r="C422" t="s">
        <v>115</v>
      </c>
      <c r="D422" t="s">
        <v>114</v>
      </c>
      <c r="E422" s="16">
        <v>45741</v>
      </c>
      <c r="F422">
        <v>4001864771</v>
      </c>
      <c r="G422" t="s">
        <v>1927</v>
      </c>
      <c r="H422" t="s">
        <v>2551</v>
      </c>
      <c r="I422" t="s">
        <v>2552</v>
      </c>
      <c r="J422">
        <v>2934326</v>
      </c>
      <c r="K422">
        <v>6476334</v>
      </c>
      <c r="M422">
        <v>1</v>
      </c>
      <c r="N422">
        <v>13.22</v>
      </c>
      <c r="O422">
        <v>13.22</v>
      </c>
      <c r="P422" t="s">
        <v>1811</v>
      </c>
      <c r="Q422" t="s">
        <v>1812</v>
      </c>
      <c r="R422" s="16">
        <v>45745</v>
      </c>
      <c r="S422">
        <v>106</v>
      </c>
      <c r="T422" t="s">
        <v>5234</v>
      </c>
      <c r="U422" s="16">
        <v>45748</v>
      </c>
      <c r="V422" s="16">
        <v>45748</v>
      </c>
      <c r="Y422" s="16">
        <v>45748</v>
      </c>
      <c r="AB422" t="s">
        <v>1062</v>
      </c>
    </row>
    <row r="423" spans="1:28" x14ac:dyDescent="0.35">
      <c r="A423" t="s">
        <v>2416</v>
      </c>
      <c r="B423" t="s">
        <v>2417</v>
      </c>
      <c r="C423" t="s">
        <v>115</v>
      </c>
      <c r="D423" t="s">
        <v>114</v>
      </c>
      <c r="E423" s="16">
        <v>45741</v>
      </c>
      <c r="F423">
        <v>4001864771</v>
      </c>
      <c r="G423" t="s">
        <v>1927</v>
      </c>
      <c r="H423" t="s">
        <v>2554</v>
      </c>
      <c r="I423" t="s">
        <v>2128</v>
      </c>
      <c r="J423">
        <v>2934326</v>
      </c>
      <c r="K423">
        <v>6476334</v>
      </c>
      <c r="M423">
        <v>1</v>
      </c>
      <c r="N423">
        <v>13.26</v>
      </c>
      <c r="O423">
        <v>13.26</v>
      </c>
      <c r="P423" t="s">
        <v>1811</v>
      </c>
      <c r="Q423" t="s">
        <v>1812</v>
      </c>
      <c r="R423" s="16">
        <v>45745</v>
      </c>
      <c r="S423">
        <v>106</v>
      </c>
      <c r="T423" t="s">
        <v>5234</v>
      </c>
      <c r="U423" s="16">
        <v>45748</v>
      </c>
      <c r="V423" s="16">
        <v>45748</v>
      </c>
      <c r="Y423" s="16">
        <v>45748</v>
      </c>
      <c r="AB423" t="s">
        <v>1062</v>
      </c>
    </row>
    <row r="424" spans="1:28" x14ac:dyDescent="0.35">
      <c r="A424" t="s">
        <v>2416</v>
      </c>
      <c r="B424" t="s">
        <v>2417</v>
      </c>
      <c r="C424" t="s">
        <v>115</v>
      </c>
      <c r="D424" t="s">
        <v>114</v>
      </c>
      <c r="E424" s="16">
        <v>45741</v>
      </c>
      <c r="F424">
        <v>4001864771</v>
      </c>
      <c r="G424" t="s">
        <v>1927</v>
      </c>
      <c r="H424" t="s">
        <v>3203</v>
      </c>
      <c r="I424" t="s">
        <v>1852</v>
      </c>
      <c r="J424">
        <v>2934326</v>
      </c>
      <c r="K424">
        <v>6476334</v>
      </c>
      <c r="M424">
        <v>1</v>
      </c>
      <c r="N424">
        <v>9.83</v>
      </c>
      <c r="O424">
        <v>9.83</v>
      </c>
      <c r="P424" t="s">
        <v>1811</v>
      </c>
      <c r="Q424" t="s">
        <v>1812</v>
      </c>
      <c r="R424" s="16">
        <v>45745</v>
      </c>
      <c r="S424">
        <v>106</v>
      </c>
      <c r="T424" t="s">
        <v>5234</v>
      </c>
      <c r="U424" s="16">
        <v>45748</v>
      </c>
      <c r="V424" s="16">
        <v>45748</v>
      </c>
      <c r="Y424" s="16">
        <v>45748</v>
      </c>
      <c r="AB424" t="s">
        <v>1062</v>
      </c>
    </row>
    <row r="425" spans="1:28" x14ac:dyDescent="0.35">
      <c r="A425" t="s">
        <v>2416</v>
      </c>
      <c r="B425" t="s">
        <v>2417</v>
      </c>
      <c r="C425" t="s">
        <v>115</v>
      </c>
      <c r="D425" t="s">
        <v>114</v>
      </c>
      <c r="E425" s="16">
        <v>45741</v>
      </c>
      <c r="F425">
        <v>4001864771</v>
      </c>
      <c r="G425" t="s">
        <v>1927</v>
      </c>
      <c r="H425" t="s">
        <v>3204</v>
      </c>
      <c r="I425" t="s">
        <v>1852</v>
      </c>
      <c r="J425">
        <v>2934326</v>
      </c>
      <c r="K425">
        <v>6476334</v>
      </c>
      <c r="M425">
        <v>1</v>
      </c>
      <c r="N425">
        <v>9.25</v>
      </c>
      <c r="O425">
        <v>9.25</v>
      </c>
      <c r="P425" t="s">
        <v>1811</v>
      </c>
      <c r="Q425" t="s">
        <v>1812</v>
      </c>
      <c r="R425" s="16">
        <v>45745</v>
      </c>
      <c r="S425">
        <v>106</v>
      </c>
      <c r="T425" t="s">
        <v>5234</v>
      </c>
      <c r="U425" s="16">
        <v>45748</v>
      </c>
      <c r="V425" s="16">
        <v>45748</v>
      </c>
      <c r="Y425" s="16">
        <v>45748</v>
      </c>
      <c r="AB425" t="s">
        <v>1062</v>
      </c>
    </row>
    <row r="426" spans="1:28" x14ac:dyDescent="0.35">
      <c r="A426" t="s">
        <v>2416</v>
      </c>
      <c r="B426" t="s">
        <v>2417</v>
      </c>
      <c r="C426" t="s">
        <v>115</v>
      </c>
      <c r="D426" t="s">
        <v>114</v>
      </c>
      <c r="E426" s="16">
        <v>45741</v>
      </c>
      <c r="F426">
        <v>4001864771</v>
      </c>
      <c r="G426" t="s">
        <v>1927</v>
      </c>
      <c r="H426" t="s">
        <v>3609</v>
      </c>
      <c r="I426" t="s">
        <v>1852</v>
      </c>
      <c r="J426">
        <v>2934326</v>
      </c>
      <c r="K426">
        <v>6476334</v>
      </c>
      <c r="M426">
        <v>1</v>
      </c>
      <c r="N426">
        <v>12.47</v>
      </c>
      <c r="O426">
        <v>12.47</v>
      </c>
      <c r="P426" t="s">
        <v>1811</v>
      </c>
      <c r="Q426" t="s">
        <v>1812</v>
      </c>
      <c r="R426" s="16">
        <v>45745</v>
      </c>
      <c r="S426">
        <v>106</v>
      </c>
      <c r="T426" t="s">
        <v>5234</v>
      </c>
      <c r="U426" s="16">
        <v>45748</v>
      </c>
      <c r="V426" s="16">
        <v>45748</v>
      </c>
      <c r="Y426" s="16">
        <v>45748</v>
      </c>
      <c r="AB426" t="s">
        <v>1062</v>
      </c>
    </row>
    <row r="427" spans="1:28" x14ac:dyDescent="0.35">
      <c r="A427" t="s">
        <v>2416</v>
      </c>
      <c r="B427" t="s">
        <v>2417</v>
      </c>
      <c r="C427" t="s">
        <v>115</v>
      </c>
      <c r="D427" t="s">
        <v>114</v>
      </c>
      <c r="E427" s="16">
        <v>45741</v>
      </c>
      <c r="F427">
        <v>4001864771</v>
      </c>
      <c r="G427" t="s">
        <v>1927</v>
      </c>
      <c r="H427" t="s">
        <v>3610</v>
      </c>
      <c r="I427" t="s">
        <v>1852</v>
      </c>
      <c r="J427">
        <v>2934326</v>
      </c>
      <c r="K427">
        <v>6476334</v>
      </c>
      <c r="M427">
        <v>1</v>
      </c>
      <c r="N427">
        <v>10.82</v>
      </c>
      <c r="O427">
        <v>10.82</v>
      </c>
      <c r="P427" t="s">
        <v>1811</v>
      </c>
      <c r="Q427" t="s">
        <v>1812</v>
      </c>
      <c r="R427" s="16">
        <v>45745</v>
      </c>
      <c r="S427">
        <v>106</v>
      </c>
      <c r="T427" t="s">
        <v>5234</v>
      </c>
      <c r="U427" s="16">
        <v>45748</v>
      </c>
      <c r="V427" s="16">
        <v>45748</v>
      </c>
      <c r="Y427" s="16">
        <v>45748</v>
      </c>
      <c r="AB427" t="s">
        <v>1062</v>
      </c>
    </row>
    <row r="428" spans="1:28" x14ac:dyDescent="0.35">
      <c r="A428" t="s">
        <v>2416</v>
      </c>
      <c r="B428" t="s">
        <v>2417</v>
      </c>
      <c r="C428" t="s">
        <v>115</v>
      </c>
      <c r="D428" t="s">
        <v>114</v>
      </c>
      <c r="E428" s="16">
        <v>45741</v>
      </c>
      <c r="F428">
        <v>4001864771</v>
      </c>
      <c r="G428" t="s">
        <v>1927</v>
      </c>
      <c r="H428" t="s">
        <v>1890</v>
      </c>
      <c r="I428" t="s">
        <v>1865</v>
      </c>
      <c r="J428">
        <v>2934326</v>
      </c>
      <c r="K428">
        <v>6476334</v>
      </c>
      <c r="M428">
        <v>1</v>
      </c>
      <c r="N428">
        <v>0.72</v>
      </c>
      <c r="O428">
        <v>0.72</v>
      </c>
      <c r="P428" t="s">
        <v>1811</v>
      </c>
      <c r="Q428" t="s">
        <v>1812</v>
      </c>
      <c r="R428" s="16">
        <v>45745</v>
      </c>
      <c r="S428">
        <v>106</v>
      </c>
      <c r="T428" t="s">
        <v>5234</v>
      </c>
      <c r="U428" s="16">
        <v>45748</v>
      </c>
      <c r="V428" s="16">
        <v>45748</v>
      </c>
      <c r="Y428" s="16">
        <v>45748</v>
      </c>
      <c r="AB428" t="s">
        <v>1062</v>
      </c>
    </row>
    <row r="429" spans="1:28" x14ac:dyDescent="0.35">
      <c r="A429" t="s">
        <v>2416</v>
      </c>
      <c r="B429" t="s">
        <v>2417</v>
      </c>
      <c r="C429" t="s">
        <v>115</v>
      </c>
      <c r="D429" t="s">
        <v>114</v>
      </c>
      <c r="E429" s="16">
        <v>45741</v>
      </c>
      <c r="F429">
        <v>4001864771</v>
      </c>
      <c r="G429" t="s">
        <v>1927</v>
      </c>
      <c r="H429" t="s">
        <v>2010</v>
      </c>
      <c r="I429" t="s">
        <v>1810</v>
      </c>
      <c r="J429">
        <v>2934326</v>
      </c>
      <c r="K429">
        <v>6476334</v>
      </c>
      <c r="M429">
        <v>1</v>
      </c>
      <c r="N429">
        <v>0.51</v>
      </c>
      <c r="O429">
        <v>0.51</v>
      </c>
      <c r="P429" t="s">
        <v>1811</v>
      </c>
      <c r="Q429" t="s">
        <v>1812</v>
      </c>
      <c r="R429" s="16">
        <v>45745</v>
      </c>
      <c r="S429">
        <v>106</v>
      </c>
      <c r="T429" t="s">
        <v>5234</v>
      </c>
      <c r="U429" s="16">
        <v>45748</v>
      </c>
      <c r="V429" s="16">
        <v>45748</v>
      </c>
      <c r="Y429" s="16">
        <v>45748</v>
      </c>
      <c r="AB429" t="s">
        <v>1062</v>
      </c>
    </row>
    <row r="430" spans="1:28" x14ac:dyDescent="0.35">
      <c r="A430" t="s">
        <v>2416</v>
      </c>
      <c r="B430" t="s">
        <v>2417</v>
      </c>
      <c r="C430" t="s">
        <v>115</v>
      </c>
      <c r="D430" t="s">
        <v>114</v>
      </c>
      <c r="E430" s="16">
        <v>45741</v>
      </c>
      <c r="F430">
        <v>4001864771</v>
      </c>
      <c r="G430" t="s">
        <v>1927</v>
      </c>
      <c r="H430" t="s">
        <v>2265</v>
      </c>
      <c r="I430" t="s">
        <v>1825</v>
      </c>
      <c r="J430">
        <v>2934326</v>
      </c>
      <c r="K430">
        <v>6476334</v>
      </c>
      <c r="M430">
        <v>1</v>
      </c>
      <c r="N430">
        <v>1.61</v>
      </c>
      <c r="O430">
        <v>1.61</v>
      </c>
      <c r="P430" t="s">
        <v>1811</v>
      </c>
      <c r="Q430" t="s">
        <v>1812</v>
      </c>
      <c r="R430" s="16">
        <v>45745</v>
      </c>
      <c r="S430">
        <v>106</v>
      </c>
      <c r="T430" t="s">
        <v>5234</v>
      </c>
      <c r="U430" s="16">
        <v>45748</v>
      </c>
      <c r="V430" s="16">
        <v>45748</v>
      </c>
      <c r="Y430" s="16">
        <v>45748</v>
      </c>
      <c r="AB430" t="s">
        <v>1062</v>
      </c>
    </row>
    <row r="431" spans="1:28" x14ac:dyDescent="0.35">
      <c r="A431" t="s">
        <v>2416</v>
      </c>
      <c r="B431" t="s">
        <v>2417</v>
      </c>
      <c r="C431" t="s">
        <v>115</v>
      </c>
      <c r="D431" t="s">
        <v>114</v>
      </c>
      <c r="E431" s="16">
        <v>45741</v>
      </c>
      <c r="F431">
        <v>4001864771</v>
      </c>
      <c r="G431" t="s">
        <v>1927</v>
      </c>
      <c r="H431" t="s">
        <v>2625</v>
      </c>
      <c r="I431" t="s">
        <v>1822</v>
      </c>
      <c r="J431">
        <v>2934326</v>
      </c>
      <c r="K431">
        <v>6476334</v>
      </c>
      <c r="M431">
        <v>1</v>
      </c>
      <c r="N431">
        <v>0.82</v>
      </c>
      <c r="O431">
        <v>0.82</v>
      </c>
      <c r="P431" t="s">
        <v>1811</v>
      </c>
      <c r="Q431" t="s">
        <v>1812</v>
      </c>
      <c r="R431" s="16">
        <v>45745</v>
      </c>
      <c r="S431">
        <v>106</v>
      </c>
      <c r="T431" t="s">
        <v>5234</v>
      </c>
      <c r="U431" s="16">
        <v>45748</v>
      </c>
      <c r="V431" s="16">
        <v>45748</v>
      </c>
      <c r="Y431" s="16">
        <v>45748</v>
      </c>
      <c r="AB431" t="s">
        <v>1062</v>
      </c>
    </row>
    <row r="432" spans="1:28" x14ac:dyDescent="0.35">
      <c r="A432" t="s">
        <v>2416</v>
      </c>
      <c r="B432" t="s">
        <v>2417</v>
      </c>
      <c r="C432" t="s">
        <v>115</v>
      </c>
      <c r="D432" t="s">
        <v>114</v>
      </c>
      <c r="E432" s="16">
        <v>45741</v>
      </c>
      <c r="F432">
        <v>4001864771</v>
      </c>
      <c r="G432" t="s">
        <v>1927</v>
      </c>
      <c r="H432" t="s">
        <v>3611</v>
      </c>
      <c r="I432" t="s">
        <v>1825</v>
      </c>
      <c r="J432">
        <v>2934326</v>
      </c>
      <c r="K432">
        <v>6476334</v>
      </c>
      <c r="M432">
        <v>1</v>
      </c>
      <c r="N432">
        <v>0.65</v>
      </c>
      <c r="O432">
        <v>0.65</v>
      </c>
      <c r="P432" t="s">
        <v>1811</v>
      </c>
      <c r="Q432" t="s">
        <v>1812</v>
      </c>
      <c r="R432" s="16">
        <v>45745</v>
      </c>
      <c r="S432">
        <v>106</v>
      </c>
      <c r="T432" t="s">
        <v>5234</v>
      </c>
      <c r="U432" s="16">
        <v>45748</v>
      </c>
      <c r="V432" s="16">
        <v>45748</v>
      </c>
      <c r="Y432" s="16">
        <v>45748</v>
      </c>
      <c r="AB432" t="s">
        <v>1062</v>
      </c>
    </row>
    <row r="433" spans="1:42" x14ac:dyDescent="0.35">
      <c r="A433" t="s">
        <v>2416</v>
      </c>
      <c r="B433" t="s">
        <v>2417</v>
      </c>
      <c r="C433" t="s">
        <v>115</v>
      </c>
      <c r="D433" t="s">
        <v>114</v>
      </c>
      <c r="E433" s="16">
        <v>45741</v>
      </c>
      <c r="F433">
        <v>4001864771</v>
      </c>
      <c r="G433" t="s">
        <v>1927</v>
      </c>
      <c r="H433" t="s">
        <v>3612</v>
      </c>
      <c r="I433" t="s">
        <v>1978</v>
      </c>
      <c r="J433">
        <v>2934326</v>
      </c>
      <c r="K433">
        <v>6476334</v>
      </c>
      <c r="M433">
        <v>1</v>
      </c>
      <c r="N433">
        <v>39.81</v>
      </c>
      <c r="O433">
        <v>39.81</v>
      </c>
      <c r="P433" t="s">
        <v>1811</v>
      </c>
      <c r="Q433" t="s">
        <v>1812</v>
      </c>
      <c r="R433" s="16">
        <v>45745</v>
      </c>
      <c r="S433">
        <v>106</v>
      </c>
      <c r="T433" t="s">
        <v>5234</v>
      </c>
      <c r="U433" s="16">
        <v>45748</v>
      </c>
      <c r="V433" s="16">
        <v>45748</v>
      </c>
      <c r="Y433" s="16">
        <v>45748</v>
      </c>
      <c r="AB433" t="s">
        <v>1062</v>
      </c>
    </row>
    <row r="434" spans="1:42" x14ac:dyDescent="0.35">
      <c r="A434" t="s">
        <v>2416</v>
      </c>
      <c r="B434" t="s">
        <v>2417</v>
      </c>
      <c r="C434" t="s">
        <v>115</v>
      </c>
      <c r="D434" t="s">
        <v>114</v>
      </c>
      <c r="E434" s="16">
        <v>45741</v>
      </c>
      <c r="F434">
        <v>4001864771</v>
      </c>
      <c r="G434" t="s">
        <v>1927</v>
      </c>
      <c r="H434" t="s">
        <v>2731</v>
      </c>
      <c r="I434" t="s">
        <v>1823</v>
      </c>
      <c r="J434">
        <v>2934326</v>
      </c>
      <c r="K434">
        <v>6476334</v>
      </c>
      <c r="M434">
        <v>1</v>
      </c>
      <c r="N434">
        <v>6.57</v>
      </c>
      <c r="O434">
        <v>6.57</v>
      </c>
      <c r="P434" t="s">
        <v>1811</v>
      </c>
      <c r="Q434" t="s">
        <v>1812</v>
      </c>
      <c r="R434" s="16">
        <v>45745</v>
      </c>
      <c r="S434">
        <v>106</v>
      </c>
      <c r="T434" t="s">
        <v>5234</v>
      </c>
      <c r="U434" s="16">
        <v>45748</v>
      </c>
      <c r="V434" s="16">
        <v>45748</v>
      </c>
      <c r="Y434" s="16">
        <v>45748</v>
      </c>
      <c r="AB434" t="s">
        <v>1062</v>
      </c>
    </row>
    <row r="435" spans="1:42" x14ac:dyDescent="0.35">
      <c r="A435" t="s">
        <v>2416</v>
      </c>
      <c r="B435" t="s">
        <v>2417</v>
      </c>
      <c r="C435" t="s">
        <v>115</v>
      </c>
      <c r="D435" t="s">
        <v>114</v>
      </c>
      <c r="E435" s="16">
        <v>45741</v>
      </c>
      <c r="F435">
        <v>4001864771</v>
      </c>
      <c r="G435" t="s">
        <v>1927</v>
      </c>
      <c r="H435" t="s">
        <v>3613</v>
      </c>
      <c r="I435" t="s">
        <v>1823</v>
      </c>
      <c r="J435">
        <v>2934326</v>
      </c>
      <c r="K435">
        <v>6476334</v>
      </c>
      <c r="M435">
        <v>1</v>
      </c>
      <c r="N435">
        <v>6.48</v>
      </c>
      <c r="O435">
        <v>6.48</v>
      </c>
      <c r="P435" t="s">
        <v>1811</v>
      </c>
      <c r="Q435" t="s">
        <v>1812</v>
      </c>
      <c r="R435" s="16">
        <v>45745</v>
      </c>
      <c r="S435">
        <v>106</v>
      </c>
      <c r="T435" t="s">
        <v>5234</v>
      </c>
      <c r="U435" s="16">
        <v>45748</v>
      </c>
      <c r="V435" s="16">
        <v>45748</v>
      </c>
      <c r="Y435" s="16">
        <v>45748</v>
      </c>
      <c r="AB435" t="s">
        <v>1062</v>
      </c>
    </row>
    <row r="436" spans="1:42" x14ac:dyDescent="0.35">
      <c r="A436" t="s">
        <v>2416</v>
      </c>
      <c r="B436" t="s">
        <v>2417</v>
      </c>
      <c r="C436" t="s">
        <v>115</v>
      </c>
      <c r="D436" t="s">
        <v>114</v>
      </c>
      <c r="E436" s="16">
        <v>45741</v>
      </c>
      <c r="F436">
        <v>4001864771</v>
      </c>
      <c r="G436" t="s">
        <v>1927</v>
      </c>
      <c r="H436" t="s">
        <v>3614</v>
      </c>
      <c r="I436" t="s">
        <v>1936</v>
      </c>
      <c r="J436">
        <v>2934326</v>
      </c>
      <c r="K436">
        <v>6476334</v>
      </c>
      <c r="M436">
        <v>1</v>
      </c>
      <c r="N436">
        <v>42.23</v>
      </c>
      <c r="O436">
        <v>42.23</v>
      </c>
      <c r="P436" t="s">
        <v>1811</v>
      </c>
      <c r="Q436" t="s">
        <v>1812</v>
      </c>
      <c r="R436" s="16">
        <v>45745</v>
      </c>
      <c r="S436">
        <v>106</v>
      </c>
      <c r="T436" t="s">
        <v>5234</v>
      </c>
      <c r="U436" s="16">
        <v>45748</v>
      </c>
      <c r="V436" s="16">
        <v>45748</v>
      </c>
      <c r="Y436" s="16">
        <v>45748</v>
      </c>
      <c r="AB436" t="s">
        <v>1062</v>
      </c>
    </row>
    <row r="437" spans="1:42" x14ac:dyDescent="0.35">
      <c r="A437" t="s">
        <v>2204</v>
      </c>
      <c r="B437" t="s">
        <v>2205</v>
      </c>
      <c r="C437" t="s">
        <v>115</v>
      </c>
      <c r="D437" t="s">
        <v>114</v>
      </c>
      <c r="E437" s="16">
        <v>45772</v>
      </c>
      <c r="F437">
        <v>4001905135</v>
      </c>
      <c r="G437" t="s">
        <v>1927</v>
      </c>
      <c r="H437" t="s">
        <v>3982</v>
      </c>
      <c r="I437" t="s">
        <v>3983</v>
      </c>
      <c r="J437">
        <v>2934330</v>
      </c>
      <c r="K437">
        <v>6476338</v>
      </c>
      <c r="M437">
        <v>1</v>
      </c>
      <c r="N437">
        <v>102.04</v>
      </c>
      <c r="O437">
        <v>102.04</v>
      </c>
      <c r="P437" t="s">
        <v>1811</v>
      </c>
      <c r="Q437" t="s">
        <v>1812</v>
      </c>
      <c r="R437" s="16">
        <v>45780</v>
      </c>
      <c r="S437">
        <v>73</v>
      </c>
      <c r="T437" t="s">
        <v>3949</v>
      </c>
      <c r="U437" s="16">
        <v>45808</v>
      </c>
      <c r="V437" s="16">
        <v>45781</v>
      </c>
      <c r="Y437" s="16">
        <v>45781</v>
      </c>
      <c r="AB437" t="s">
        <v>851</v>
      </c>
    </row>
    <row r="438" spans="1:42" x14ac:dyDescent="0.35">
      <c r="A438" t="s">
        <v>2204</v>
      </c>
      <c r="B438" t="s">
        <v>2205</v>
      </c>
      <c r="C438" t="s">
        <v>115</v>
      </c>
      <c r="D438" t="s">
        <v>114</v>
      </c>
      <c r="E438" s="16">
        <v>45772</v>
      </c>
      <c r="F438">
        <v>4001905135</v>
      </c>
      <c r="G438" t="s">
        <v>1927</v>
      </c>
      <c r="H438" t="s">
        <v>3183</v>
      </c>
      <c r="I438" t="s">
        <v>3184</v>
      </c>
      <c r="J438">
        <v>2934330</v>
      </c>
      <c r="K438">
        <v>6476338</v>
      </c>
      <c r="M438">
        <v>1</v>
      </c>
      <c r="N438">
        <v>179.19</v>
      </c>
      <c r="O438">
        <v>179.19</v>
      </c>
      <c r="P438" t="s">
        <v>1811</v>
      </c>
      <c r="Q438" t="s">
        <v>1812</v>
      </c>
      <c r="R438" s="16">
        <v>45780</v>
      </c>
      <c r="S438">
        <v>73</v>
      </c>
      <c r="T438" t="s">
        <v>3949</v>
      </c>
      <c r="U438" s="16">
        <v>45808</v>
      </c>
      <c r="V438" s="16">
        <v>45781</v>
      </c>
      <c r="Y438" s="16">
        <v>45781</v>
      </c>
      <c r="AB438" t="s">
        <v>851</v>
      </c>
    </row>
    <row r="439" spans="1:42" x14ac:dyDescent="0.35">
      <c r="A439" t="s">
        <v>2770</v>
      </c>
      <c r="B439" t="s">
        <v>1808</v>
      </c>
      <c r="C439" t="s">
        <v>115</v>
      </c>
      <c r="D439" t="s">
        <v>114</v>
      </c>
      <c r="E439" s="16">
        <v>45693</v>
      </c>
      <c r="F439">
        <v>4001804277</v>
      </c>
      <c r="G439" t="s">
        <v>1927</v>
      </c>
      <c r="H439" t="s">
        <v>2860</v>
      </c>
      <c r="I439" t="s">
        <v>2106</v>
      </c>
      <c r="J439">
        <v>2934424</v>
      </c>
      <c r="K439">
        <v>6476430</v>
      </c>
      <c r="M439">
        <v>1</v>
      </c>
      <c r="N439">
        <v>1149.3800000000001</v>
      </c>
      <c r="O439">
        <v>1149.3800000000001</v>
      </c>
      <c r="P439" t="s">
        <v>1811</v>
      </c>
      <c r="Q439" t="s">
        <v>1812</v>
      </c>
      <c r="R439" s="16">
        <v>45762</v>
      </c>
      <c r="S439">
        <v>92</v>
      </c>
      <c r="T439" t="s">
        <v>3949</v>
      </c>
      <c r="U439" s="16">
        <v>45727</v>
      </c>
      <c r="V439" s="16">
        <v>45727</v>
      </c>
      <c r="Y439" s="16">
        <v>45712</v>
      </c>
      <c r="AB439" t="s">
        <v>3710</v>
      </c>
    </row>
    <row r="440" spans="1:42" x14ac:dyDescent="0.35">
      <c r="A440" t="s">
        <v>2770</v>
      </c>
      <c r="B440" t="s">
        <v>1808</v>
      </c>
      <c r="C440" t="s">
        <v>115</v>
      </c>
      <c r="D440" t="s">
        <v>114</v>
      </c>
      <c r="E440" s="16">
        <v>45693</v>
      </c>
      <c r="F440">
        <v>4001804277</v>
      </c>
      <c r="G440" t="s">
        <v>1927</v>
      </c>
      <c r="H440" t="s">
        <v>1933</v>
      </c>
      <c r="I440" t="s">
        <v>1823</v>
      </c>
      <c r="J440">
        <v>2934424</v>
      </c>
      <c r="K440">
        <v>6476430</v>
      </c>
      <c r="M440">
        <v>2</v>
      </c>
      <c r="N440">
        <v>28.34</v>
      </c>
      <c r="O440">
        <v>56.68</v>
      </c>
      <c r="P440" t="s">
        <v>1811</v>
      </c>
      <c r="Q440" t="s">
        <v>1812</v>
      </c>
      <c r="R440" s="16">
        <v>45762</v>
      </c>
      <c r="S440">
        <v>92</v>
      </c>
      <c r="T440" t="s">
        <v>3949</v>
      </c>
      <c r="U440" s="16">
        <v>45727</v>
      </c>
      <c r="V440" s="16">
        <v>45727</v>
      </c>
      <c r="Y440" s="16">
        <v>45712</v>
      </c>
      <c r="AB440" t="s">
        <v>3710</v>
      </c>
    </row>
    <row r="441" spans="1:42" x14ac:dyDescent="0.35">
      <c r="A441" t="s">
        <v>1699</v>
      </c>
      <c r="B441" t="s">
        <v>1808</v>
      </c>
      <c r="C441" t="s">
        <v>1402</v>
      </c>
      <c r="D441" t="s">
        <v>1301</v>
      </c>
      <c r="E441" s="16">
        <v>45627</v>
      </c>
      <c r="F441">
        <v>4001719535</v>
      </c>
      <c r="G441" t="s">
        <v>1927</v>
      </c>
      <c r="H441" t="s">
        <v>1821</v>
      </c>
      <c r="I441" t="s">
        <v>1822</v>
      </c>
      <c r="J441">
        <v>2937069</v>
      </c>
      <c r="K441">
        <v>6478225</v>
      </c>
      <c r="M441">
        <v>24</v>
      </c>
      <c r="N441">
        <v>1.05</v>
      </c>
      <c r="O441">
        <v>25.2</v>
      </c>
      <c r="P441" t="s">
        <v>1811</v>
      </c>
      <c r="Q441" t="s">
        <v>1812</v>
      </c>
      <c r="R441" s="16">
        <v>45632</v>
      </c>
      <c r="S441">
        <v>222</v>
      </c>
      <c r="T441" t="s">
        <v>2024</v>
      </c>
      <c r="U441" s="16">
        <v>45628</v>
      </c>
      <c r="V441" s="16">
        <v>45628</v>
      </c>
      <c r="Y441" s="16">
        <v>45663</v>
      </c>
      <c r="Z441" t="s">
        <v>1979</v>
      </c>
      <c r="AB441" t="s">
        <v>1019</v>
      </c>
      <c r="AC441" t="s">
        <v>1931</v>
      </c>
      <c r="AP441" t="e">
        <v>#N/A</v>
      </c>
    </row>
    <row r="442" spans="1:42" x14ac:dyDescent="0.35">
      <c r="A442" t="s">
        <v>1699</v>
      </c>
      <c r="B442" t="s">
        <v>1808</v>
      </c>
      <c r="C442" t="s">
        <v>1402</v>
      </c>
      <c r="D442" t="s">
        <v>1301</v>
      </c>
      <c r="E442" s="16">
        <v>45627</v>
      </c>
      <c r="F442">
        <v>4001719535</v>
      </c>
      <c r="G442" t="s">
        <v>1927</v>
      </c>
      <c r="H442" t="s">
        <v>2570</v>
      </c>
      <c r="I442" t="s">
        <v>1825</v>
      </c>
      <c r="J442">
        <v>2937069</v>
      </c>
      <c r="K442">
        <v>6478225</v>
      </c>
      <c r="M442">
        <v>12</v>
      </c>
      <c r="N442">
        <v>8.31</v>
      </c>
      <c r="O442">
        <v>99.72</v>
      </c>
      <c r="P442" t="s">
        <v>1811</v>
      </c>
      <c r="Q442" t="s">
        <v>1812</v>
      </c>
      <c r="R442" s="16">
        <v>45632</v>
      </c>
      <c r="S442">
        <v>222</v>
      </c>
      <c r="T442" t="s">
        <v>2024</v>
      </c>
      <c r="U442" s="16">
        <v>45628</v>
      </c>
      <c r="V442" s="16">
        <v>45628</v>
      </c>
      <c r="Y442" s="16">
        <v>45663</v>
      </c>
      <c r="Z442" t="s">
        <v>1979</v>
      </c>
      <c r="AB442" t="s">
        <v>1019</v>
      </c>
      <c r="AC442" t="s">
        <v>1931</v>
      </c>
      <c r="AP442" t="e">
        <v>#N/A</v>
      </c>
    </row>
    <row r="443" spans="1:42" x14ac:dyDescent="0.35">
      <c r="A443" t="s">
        <v>1699</v>
      </c>
      <c r="B443" t="s">
        <v>1808</v>
      </c>
      <c r="C443" t="s">
        <v>1402</v>
      </c>
      <c r="D443" t="s">
        <v>1301</v>
      </c>
      <c r="E443" s="16">
        <v>45627</v>
      </c>
      <c r="F443">
        <v>4001719535</v>
      </c>
      <c r="G443" t="s">
        <v>1927</v>
      </c>
      <c r="H443" t="s">
        <v>2571</v>
      </c>
      <c r="I443" t="s">
        <v>1929</v>
      </c>
      <c r="J443">
        <v>2937069</v>
      </c>
      <c r="K443">
        <v>6478225</v>
      </c>
      <c r="M443">
        <v>4</v>
      </c>
      <c r="N443">
        <v>105.73</v>
      </c>
      <c r="O443">
        <v>422.92</v>
      </c>
      <c r="P443" t="s">
        <v>1811</v>
      </c>
      <c r="Q443" t="s">
        <v>1812</v>
      </c>
      <c r="R443" s="16">
        <v>45632</v>
      </c>
      <c r="S443">
        <v>222</v>
      </c>
      <c r="T443" t="s">
        <v>2024</v>
      </c>
      <c r="U443" s="16">
        <v>45628</v>
      </c>
      <c r="V443" s="16">
        <v>45628</v>
      </c>
      <c r="Y443" s="16">
        <v>45663</v>
      </c>
      <c r="Z443" t="s">
        <v>1979</v>
      </c>
      <c r="AB443" t="s">
        <v>1019</v>
      </c>
      <c r="AC443" t="s">
        <v>1931</v>
      </c>
      <c r="AP443" t="e">
        <v>#N/A</v>
      </c>
    </row>
    <row r="444" spans="1:42" x14ac:dyDescent="0.35">
      <c r="A444" t="s">
        <v>1699</v>
      </c>
      <c r="B444" t="s">
        <v>1808</v>
      </c>
      <c r="C444" t="s">
        <v>1402</v>
      </c>
      <c r="D444" t="s">
        <v>1301</v>
      </c>
      <c r="E444" s="16">
        <v>45627</v>
      </c>
      <c r="F444">
        <v>4001719535</v>
      </c>
      <c r="G444" t="s">
        <v>1927</v>
      </c>
      <c r="H444" t="s">
        <v>2572</v>
      </c>
      <c r="I444" t="s">
        <v>2573</v>
      </c>
      <c r="J444">
        <v>2937069</v>
      </c>
      <c r="K444">
        <v>6478225</v>
      </c>
      <c r="M444">
        <v>4</v>
      </c>
      <c r="N444">
        <v>94.68</v>
      </c>
      <c r="O444">
        <v>378.72</v>
      </c>
      <c r="P444" t="s">
        <v>1811</v>
      </c>
      <c r="Q444" t="s">
        <v>1812</v>
      </c>
      <c r="R444" s="16">
        <v>45632</v>
      </c>
      <c r="S444">
        <v>222</v>
      </c>
      <c r="T444" t="s">
        <v>2024</v>
      </c>
      <c r="U444" s="16">
        <v>45628</v>
      </c>
      <c r="V444" s="16">
        <v>45628</v>
      </c>
      <c r="Y444" s="16">
        <v>45663</v>
      </c>
      <c r="Z444" t="s">
        <v>1979</v>
      </c>
      <c r="AB444" t="s">
        <v>1019</v>
      </c>
      <c r="AC444" t="s">
        <v>1931</v>
      </c>
      <c r="AP444" t="e">
        <v>#N/A</v>
      </c>
    </row>
    <row r="445" spans="1:42" x14ac:dyDescent="0.35">
      <c r="A445" t="s">
        <v>1699</v>
      </c>
      <c r="B445" t="s">
        <v>1808</v>
      </c>
      <c r="C445" t="s">
        <v>1402</v>
      </c>
      <c r="D445" t="s">
        <v>1301</v>
      </c>
      <c r="E445" s="16">
        <v>45627</v>
      </c>
      <c r="F445">
        <v>4001719535</v>
      </c>
      <c r="G445" t="s">
        <v>1927</v>
      </c>
      <c r="H445" t="s">
        <v>2574</v>
      </c>
      <c r="I445" t="s">
        <v>2575</v>
      </c>
      <c r="J445">
        <v>2937069</v>
      </c>
      <c r="K445">
        <v>6478225</v>
      </c>
      <c r="M445">
        <v>2</v>
      </c>
      <c r="N445">
        <v>133.29</v>
      </c>
      <c r="O445">
        <v>266.58</v>
      </c>
      <c r="P445" t="s">
        <v>1811</v>
      </c>
      <c r="Q445" t="s">
        <v>1812</v>
      </c>
      <c r="R445" s="16">
        <v>45632</v>
      </c>
      <c r="S445">
        <v>222</v>
      </c>
      <c r="T445" t="s">
        <v>2024</v>
      </c>
      <c r="U445" s="16">
        <v>45628</v>
      </c>
      <c r="V445" s="16">
        <v>45628</v>
      </c>
      <c r="Y445" s="16">
        <v>45663</v>
      </c>
      <c r="Z445" t="s">
        <v>1979</v>
      </c>
      <c r="AB445" t="s">
        <v>1019</v>
      </c>
      <c r="AC445" t="s">
        <v>1931</v>
      </c>
      <c r="AP445" t="e">
        <v>#N/A</v>
      </c>
    </row>
    <row r="446" spans="1:42" x14ac:dyDescent="0.35">
      <c r="A446" t="s">
        <v>1699</v>
      </c>
      <c r="B446" t="s">
        <v>1808</v>
      </c>
      <c r="C446" t="s">
        <v>1402</v>
      </c>
      <c r="D446" t="s">
        <v>1301</v>
      </c>
      <c r="E446" s="16">
        <v>45627</v>
      </c>
      <c r="F446">
        <v>4001719535</v>
      </c>
      <c r="G446" t="s">
        <v>1927</v>
      </c>
      <c r="H446" t="s">
        <v>2576</v>
      </c>
      <c r="I446" t="s">
        <v>1814</v>
      </c>
      <c r="J446">
        <v>2937069</v>
      </c>
      <c r="K446">
        <v>6478225</v>
      </c>
      <c r="M446">
        <v>4</v>
      </c>
      <c r="N446">
        <v>8.09</v>
      </c>
      <c r="O446">
        <v>32.36</v>
      </c>
      <c r="P446" t="s">
        <v>1811</v>
      </c>
      <c r="Q446" t="s">
        <v>1812</v>
      </c>
      <c r="R446" s="16">
        <v>45632</v>
      </c>
      <c r="S446">
        <v>222</v>
      </c>
      <c r="T446" t="s">
        <v>2024</v>
      </c>
      <c r="U446" s="16">
        <v>45628</v>
      </c>
      <c r="V446" s="16">
        <v>45628</v>
      </c>
      <c r="Y446" s="16">
        <v>45663</v>
      </c>
      <c r="Z446" t="s">
        <v>1979</v>
      </c>
      <c r="AB446" t="s">
        <v>1019</v>
      </c>
      <c r="AC446" t="s">
        <v>1931</v>
      </c>
      <c r="AP446" t="e">
        <v>#N/A</v>
      </c>
    </row>
    <row r="447" spans="1:42" x14ac:dyDescent="0.35">
      <c r="A447" t="s">
        <v>1699</v>
      </c>
      <c r="B447" t="s">
        <v>1808</v>
      </c>
      <c r="C447" t="s">
        <v>1402</v>
      </c>
      <c r="D447" t="s">
        <v>1301</v>
      </c>
      <c r="E447" s="16">
        <v>45627</v>
      </c>
      <c r="F447">
        <v>4001719535</v>
      </c>
      <c r="G447" t="s">
        <v>1927</v>
      </c>
      <c r="H447" t="s">
        <v>2577</v>
      </c>
      <c r="I447" t="s">
        <v>1810</v>
      </c>
      <c r="J447">
        <v>2937069</v>
      </c>
      <c r="K447">
        <v>6478225</v>
      </c>
      <c r="M447">
        <v>12</v>
      </c>
      <c r="N447">
        <v>3.08</v>
      </c>
      <c r="O447">
        <v>36.96</v>
      </c>
      <c r="P447" t="s">
        <v>1811</v>
      </c>
      <c r="Q447" t="s">
        <v>1812</v>
      </c>
      <c r="R447" s="16">
        <v>45632</v>
      </c>
      <c r="S447">
        <v>222</v>
      </c>
      <c r="T447" t="s">
        <v>2024</v>
      </c>
      <c r="U447" s="16">
        <v>45628</v>
      </c>
      <c r="V447" s="16">
        <v>45628</v>
      </c>
      <c r="Y447" s="16">
        <v>45663</v>
      </c>
      <c r="Z447" t="s">
        <v>1979</v>
      </c>
      <c r="AB447" t="s">
        <v>1019</v>
      </c>
      <c r="AC447" t="s">
        <v>1931</v>
      </c>
      <c r="AP447" t="e">
        <v>#N/A</v>
      </c>
    </row>
    <row r="448" spans="1:42" x14ac:dyDescent="0.35">
      <c r="A448" t="s">
        <v>1699</v>
      </c>
      <c r="B448" t="s">
        <v>1808</v>
      </c>
      <c r="C448" t="s">
        <v>1402</v>
      </c>
      <c r="D448" t="s">
        <v>1301</v>
      </c>
      <c r="E448" s="16">
        <v>45627</v>
      </c>
      <c r="F448">
        <v>4001719535</v>
      </c>
      <c r="G448" t="s">
        <v>1927</v>
      </c>
      <c r="H448" t="s">
        <v>2578</v>
      </c>
      <c r="I448" t="s">
        <v>1929</v>
      </c>
      <c r="J448">
        <v>2937069</v>
      </c>
      <c r="K448">
        <v>6478225</v>
      </c>
      <c r="M448">
        <v>4</v>
      </c>
      <c r="N448">
        <v>95.8</v>
      </c>
      <c r="O448">
        <v>383.2</v>
      </c>
      <c r="P448" t="s">
        <v>1811</v>
      </c>
      <c r="Q448" t="s">
        <v>1812</v>
      </c>
      <c r="R448" s="16">
        <v>45632</v>
      </c>
      <c r="S448">
        <v>222</v>
      </c>
      <c r="T448" t="s">
        <v>2024</v>
      </c>
      <c r="U448" s="16">
        <v>45628</v>
      </c>
      <c r="V448" s="16">
        <v>45628</v>
      </c>
      <c r="Y448" s="16">
        <v>45663</v>
      </c>
      <c r="Z448" t="s">
        <v>1979</v>
      </c>
      <c r="AB448" t="s">
        <v>1019</v>
      </c>
      <c r="AC448" t="s">
        <v>1931</v>
      </c>
      <c r="AP448" t="e">
        <v>#N/A</v>
      </c>
    </row>
    <row r="449" spans="1:42" x14ac:dyDescent="0.35">
      <c r="A449" t="s">
        <v>1699</v>
      </c>
      <c r="B449" t="s">
        <v>1808</v>
      </c>
      <c r="C449" t="s">
        <v>1402</v>
      </c>
      <c r="D449" t="s">
        <v>1301</v>
      </c>
      <c r="E449" s="16">
        <v>45627</v>
      </c>
      <c r="F449">
        <v>4001719535</v>
      </c>
      <c r="G449" t="s">
        <v>1927</v>
      </c>
      <c r="H449" t="s">
        <v>2362</v>
      </c>
      <c r="I449" t="s">
        <v>1855</v>
      </c>
      <c r="J449">
        <v>2937069</v>
      </c>
      <c r="K449">
        <v>6478225</v>
      </c>
      <c r="M449">
        <v>1</v>
      </c>
      <c r="N449">
        <v>123.07</v>
      </c>
      <c r="O449">
        <v>123.07</v>
      </c>
      <c r="P449" t="s">
        <v>1811</v>
      </c>
      <c r="Q449" t="s">
        <v>1812</v>
      </c>
      <c r="R449" s="16">
        <v>45632</v>
      </c>
      <c r="S449">
        <v>222</v>
      </c>
      <c r="T449" t="s">
        <v>2024</v>
      </c>
      <c r="U449" s="16">
        <v>45628</v>
      </c>
      <c r="V449" s="16">
        <v>45628</v>
      </c>
      <c r="Y449" s="16">
        <v>45663</v>
      </c>
      <c r="Z449" t="s">
        <v>1979</v>
      </c>
      <c r="AB449" t="s">
        <v>1019</v>
      </c>
      <c r="AC449" t="s">
        <v>1931</v>
      </c>
      <c r="AP449" t="e">
        <v>#N/A</v>
      </c>
    </row>
    <row r="450" spans="1:42" x14ac:dyDescent="0.35">
      <c r="A450" t="s">
        <v>1699</v>
      </c>
      <c r="B450" t="s">
        <v>1808</v>
      </c>
      <c r="C450" t="s">
        <v>1402</v>
      </c>
      <c r="D450" t="s">
        <v>1301</v>
      </c>
      <c r="E450" s="16">
        <v>45627</v>
      </c>
      <c r="F450">
        <v>4001719535</v>
      </c>
      <c r="G450" t="s">
        <v>1927</v>
      </c>
      <c r="H450" t="s">
        <v>2363</v>
      </c>
      <c r="I450" t="s">
        <v>2012</v>
      </c>
      <c r="J450">
        <v>2937069</v>
      </c>
      <c r="K450">
        <v>6478225</v>
      </c>
      <c r="M450">
        <v>2</v>
      </c>
      <c r="N450">
        <v>2.04</v>
      </c>
      <c r="O450">
        <v>4.08</v>
      </c>
      <c r="P450" t="s">
        <v>1811</v>
      </c>
      <c r="Q450" t="s">
        <v>1812</v>
      </c>
      <c r="R450" s="16">
        <v>45632</v>
      </c>
      <c r="S450">
        <v>222</v>
      </c>
      <c r="T450" t="s">
        <v>2024</v>
      </c>
      <c r="U450" s="16">
        <v>45628</v>
      </c>
      <c r="V450" s="16">
        <v>45628</v>
      </c>
      <c r="Y450" s="16">
        <v>45663</v>
      </c>
      <c r="Z450" t="s">
        <v>1979</v>
      </c>
      <c r="AB450" t="s">
        <v>1019</v>
      </c>
      <c r="AC450" t="s">
        <v>1931</v>
      </c>
      <c r="AP450" t="e">
        <v>#N/A</v>
      </c>
    </row>
    <row r="451" spans="1:42" x14ac:dyDescent="0.35">
      <c r="A451" t="s">
        <v>1699</v>
      </c>
      <c r="B451" t="s">
        <v>1808</v>
      </c>
      <c r="C451" t="s">
        <v>1402</v>
      </c>
      <c r="D451" t="s">
        <v>1301</v>
      </c>
      <c r="E451" s="16">
        <v>45627</v>
      </c>
      <c r="F451">
        <v>4001719535</v>
      </c>
      <c r="G451" t="s">
        <v>1927</v>
      </c>
      <c r="H451" t="s">
        <v>2365</v>
      </c>
      <c r="I451" t="s">
        <v>1855</v>
      </c>
      <c r="J451">
        <v>2937069</v>
      </c>
      <c r="K451">
        <v>6478225</v>
      </c>
      <c r="M451">
        <v>1</v>
      </c>
      <c r="N451">
        <v>57.25</v>
      </c>
      <c r="O451">
        <v>57.25</v>
      </c>
      <c r="P451" t="s">
        <v>1811</v>
      </c>
      <c r="Q451" t="s">
        <v>1812</v>
      </c>
      <c r="R451" s="16">
        <v>45632</v>
      </c>
      <c r="S451">
        <v>222</v>
      </c>
      <c r="T451" t="s">
        <v>2024</v>
      </c>
      <c r="U451" s="16">
        <v>45628</v>
      </c>
      <c r="V451" s="16">
        <v>45628</v>
      </c>
      <c r="Y451" s="16">
        <v>45663</v>
      </c>
      <c r="Z451" t="s">
        <v>1979</v>
      </c>
      <c r="AB451" t="s">
        <v>1019</v>
      </c>
      <c r="AC451" t="s">
        <v>1931</v>
      </c>
      <c r="AP451" t="e">
        <v>#N/A</v>
      </c>
    </row>
    <row r="452" spans="1:42" x14ac:dyDescent="0.35">
      <c r="A452" t="s">
        <v>1699</v>
      </c>
      <c r="B452" t="s">
        <v>1808</v>
      </c>
      <c r="C452" t="s">
        <v>1402</v>
      </c>
      <c r="D452" t="s">
        <v>1301</v>
      </c>
      <c r="E452" s="16">
        <v>45627</v>
      </c>
      <c r="F452">
        <v>4001719535</v>
      </c>
      <c r="G452" t="s">
        <v>1927</v>
      </c>
      <c r="H452" t="s">
        <v>2579</v>
      </c>
      <c r="I452" t="s">
        <v>1822</v>
      </c>
      <c r="J452">
        <v>2937069</v>
      </c>
      <c r="K452">
        <v>6478225</v>
      </c>
      <c r="M452">
        <v>2</v>
      </c>
      <c r="N452">
        <v>2.89</v>
      </c>
      <c r="O452">
        <v>5.78</v>
      </c>
      <c r="P452" t="s">
        <v>1811</v>
      </c>
      <c r="Q452" t="s">
        <v>1812</v>
      </c>
      <c r="R452" s="16">
        <v>45632</v>
      </c>
      <c r="S452">
        <v>222</v>
      </c>
      <c r="T452" t="s">
        <v>2024</v>
      </c>
      <c r="U452" s="16">
        <v>45628</v>
      </c>
      <c r="V452" s="16">
        <v>45628</v>
      </c>
      <c r="Y452" s="16">
        <v>45663</v>
      </c>
      <c r="Z452" t="s">
        <v>1979</v>
      </c>
      <c r="AB452" t="s">
        <v>1019</v>
      </c>
      <c r="AC452" t="s">
        <v>1931</v>
      </c>
      <c r="AP452" t="e">
        <v>#N/A</v>
      </c>
    </row>
    <row r="453" spans="1:42" x14ac:dyDescent="0.35">
      <c r="A453" t="s">
        <v>1699</v>
      </c>
      <c r="B453" t="s">
        <v>1808</v>
      </c>
      <c r="C453" t="s">
        <v>1402</v>
      </c>
      <c r="D453" t="s">
        <v>1301</v>
      </c>
      <c r="E453" s="16">
        <v>45627</v>
      </c>
      <c r="F453">
        <v>4001719535</v>
      </c>
      <c r="G453" t="s">
        <v>1927</v>
      </c>
      <c r="H453" t="s">
        <v>2580</v>
      </c>
      <c r="I453" t="s">
        <v>1865</v>
      </c>
      <c r="J453">
        <v>2937069</v>
      </c>
      <c r="K453">
        <v>6478225</v>
      </c>
      <c r="M453">
        <v>6</v>
      </c>
      <c r="N453">
        <v>8.58</v>
      </c>
      <c r="O453">
        <v>51.48</v>
      </c>
      <c r="P453" t="s">
        <v>1811</v>
      </c>
      <c r="Q453" t="s">
        <v>1812</v>
      </c>
      <c r="R453" s="16">
        <v>45632</v>
      </c>
      <c r="S453">
        <v>222</v>
      </c>
      <c r="T453" t="s">
        <v>2024</v>
      </c>
      <c r="U453" s="16">
        <v>45628</v>
      </c>
      <c r="V453" s="16">
        <v>45628</v>
      </c>
      <c r="Y453" s="16">
        <v>45663</v>
      </c>
      <c r="Z453" t="s">
        <v>1979</v>
      </c>
      <c r="AB453" t="s">
        <v>1019</v>
      </c>
      <c r="AC453" t="s">
        <v>1931</v>
      </c>
      <c r="AP453" t="e">
        <v>#N/A</v>
      </c>
    </row>
    <row r="454" spans="1:42" x14ac:dyDescent="0.35">
      <c r="A454" t="s">
        <v>1699</v>
      </c>
      <c r="B454" t="s">
        <v>1808</v>
      </c>
      <c r="C454" t="s">
        <v>1402</v>
      </c>
      <c r="D454" t="s">
        <v>1301</v>
      </c>
      <c r="E454" s="16">
        <v>45627</v>
      </c>
      <c r="F454">
        <v>4001719535</v>
      </c>
      <c r="G454" t="s">
        <v>1927</v>
      </c>
      <c r="H454" t="s">
        <v>2581</v>
      </c>
      <c r="I454" t="s">
        <v>1825</v>
      </c>
      <c r="J454">
        <v>2937069</v>
      </c>
      <c r="K454">
        <v>6478225</v>
      </c>
      <c r="M454">
        <v>5</v>
      </c>
      <c r="N454">
        <v>18.66</v>
      </c>
      <c r="O454">
        <v>93.3</v>
      </c>
      <c r="P454" t="s">
        <v>1811</v>
      </c>
      <c r="Q454" t="s">
        <v>1812</v>
      </c>
      <c r="R454" s="16">
        <v>45632</v>
      </c>
      <c r="S454">
        <v>222</v>
      </c>
      <c r="T454" t="s">
        <v>2024</v>
      </c>
      <c r="U454" s="16">
        <v>45628</v>
      </c>
      <c r="V454" s="16">
        <v>45628</v>
      </c>
      <c r="Y454" s="16">
        <v>45663</v>
      </c>
      <c r="Z454" t="s">
        <v>1979</v>
      </c>
      <c r="AB454" t="s">
        <v>1019</v>
      </c>
      <c r="AC454" t="s">
        <v>1931</v>
      </c>
      <c r="AP454" t="e">
        <v>#N/A</v>
      </c>
    </row>
    <row r="455" spans="1:42" x14ac:dyDescent="0.35">
      <c r="A455" t="s">
        <v>1699</v>
      </c>
      <c r="B455" t="s">
        <v>1808</v>
      </c>
      <c r="C455" t="s">
        <v>1402</v>
      </c>
      <c r="D455" t="s">
        <v>1301</v>
      </c>
      <c r="E455" s="16">
        <v>45627</v>
      </c>
      <c r="F455">
        <v>4001719535</v>
      </c>
      <c r="G455" t="s">
        <v>1927</v>
      </c>
      <c r="H455" t="s">
        <v>2364</v>
      </c>
      <c r="I455" t="s">
        <v>1825</v>
      </c>
      <c r="J455">
        <v>2937069</v>
      </c>
      <c r="K455">
        <v>6478225</v>
      </c>
      <c r="M455">
        <v>1</v>
      </c>
      <c r="N455">
        <v>10.47</v>
      </c>
      <c r="O455">
        <v>10.47</v>
      </c>
      <c r="P455" t="s">
        <v>1811</v>
      </c>
      <c r="Q455" t="s">
        <v>1812</v>
      </c>
      <c r="R455" s="16">
        <v>45632</v>
      </c>
      <c r="S455">
        <v>222</v>
      </c>
      <c r="T455" t="s">
        <v>2024</v>
      </c>
      <c r="U455" s="16">
        <v>45628</v>
      </c>
      <c r="V455" s="16">
        <v>45628</v>
      </c>
      <c r="Y455" s="16">
        <v>45663</v>
      </c>
      <c r="Z455" t="s">
        <v>1979</v>
      </c>
      <c r="AB455" t="s">
        <v>1019</v>
      </c>
      <c r="AC455" t="s">
        <v>1931</v>
      </c>
      <c r="AP455" t="e">
        <v>#N/A</v>
      </c>
    </row>
    <row r="456" spans="1:42" x14ac:dyDescent="0.35">
      <c r="A456" t="s">
        <v>1699</v>
      </c>
      <c r="B456" t="s">
        <v>1808</v>
      </c>
      <c r="C456" t="s">
        <v>1402</v>
      </c>
      <c r="D456" t="s">
        <v>1301</v>
      </c>
      <c r="E456" s="16">
        <v>45627</v>
      </c>
      <c r="F456">
        <v>4001726678</v>
      </c>
      <c r="G456" t="s">
        <v>1927</v>
      </c>
      <c r="H456" t="s">
        <v>2582</v>
      </c>
      <c r="I456" t="s">
        <v>1825</v>
      </c>
      <c r="J456">
        <v>2937069</v>
      </c>
      <c r="K456">
        <v>6478225</v>
      </c>
      <c r="M456">
        <v>8</v>
      </c>
      <c r="N456">
        <v>83.9</v>
      </c>
      <c r="O456">
        <v>671.2</v>
      </c>
      <c r="P456" t="s">
        <v>1811</v>
      </c>
      <c r="Q456" t="s">
        <v>1812</v>
      </c>
      <c r="R456" s="16">
        <v>45632</v>
      </c>
      <c r="S456">
        <v>222</v>
      </c>
      <c r="T456" t="s">
        <v>2024</v>
      </c>
      <c r="U456" s="16">
        <v>45628</v>
      </c>
      <c r="V456" s="16">
        <v>45628</v>
      </c>
      <c r="Y456" s="16">
        <v>45663</v>
      </c>
      <c r="Z456" t="s">
        <v>1979</v>
      </c>
      <c r="AB456" t="s">
        <v>1019</v>
      </c>
      <c r="AC456" t="s">
        <v>1931</v>
      </c>
      <c r="AP456" t="e">
        <v>#N/A</v>
      </c>
    </row>
    <row r="457" spans="1:42" x14ac:dyDescent="0.35">
      <c r="A457" t="s">
        <v>2480</v>
      </c>
      <c r="B457" t="s">
        <v>2583</v>
      </c>
      <c r="C457" t="s">
        <v>1403</v>
      </c>
      <c r="D457" t="s">
        <v>18</v>
      </c>
      <c r="E457" s="16">
        <v>45555</v>
      </c>
      <c r="F457">
        <v>4001621374</v>
      </c>
      <c r="G457" t="s">
        <v>1927</v>
      </c>
      <c r="H457" t="s">
        <v>2584</v>
      </c>
      <c r="I457" t="s">
        <v>2285</v>
      </c>
      <c r="J457">
        <v>2937305</v>
      </c>
      <c r="K457">
        <v>6478326</v>
      </c>
      <c r="L457" t="s">
        <v>2585</v>
      </c>
      <c r="M457">
        <v>2</v>
      </c>
      <c r="N457">
        <v>7.05</v>
      </c>
      <c r="O457">
        <v>14.1</v>
      </c>
      <c r="P457" t="s">
        <v>1811</v>
      </c>
      <c r="Q457" t="s">
        <v>1812</v>
      </c>
      <c r="R457" s="16">
        <v>45562</v>
      </c>
      <c r="S457">
        <v>254</v>
      </c>
      <c r="T457" t="s">
        <v>2024</v>
      </c>
      <c r="U457" s="16">
        <v>45600</v>
      </c>
      <c r="V457" s="16">
        <v>45600</v>
      </c>
      <c r="W457" s="16">
        <v>45600</v>
      </c>
      <c r="Y457" s="16">
        <v>45567</v>
      </c>
      <c r="Z457" t="s">
        <v>1875</v>
      </c>
      <c r="AA457" t="s">
        <v>2586</v>
      </c>
      <c r="AB457" t="s">
        <v>2587</v>
      </c>
      <c r="AC457" t="s">
        <v>1931</v>
      </c>
      <c r="AP457" t="e">
        <v>#N/A</v>
      </c>
    </row>
    <row r="458" spans="1:42" x14ac:dyDescent="0.35">
      <c r="A458" t="s">
        <v>2480</v>
      </c>
      <c r="B458" t="s">
        <v>2583</v>
      </c>
      <c r="C458" t="s">
        <v>1403</v>
      </c>
      <c r="D458" t="s">
        <v>18</v>
      </c>
      <c r="E458" s="16">
        <v>45555</v>
      </c>
      <c r="F458">
        <v>4001621374</v>
      </c>
      <c r="G458" t="s">
        <v>1927</v>
      </c>
      <c r="H458" t="s">
        <v>2588</v>
      </c>
      <c r="I458" t="s">
        <v>2589</v>
      </c>
      <c r="J458">
        <v>2937305</v>
      </c>
      <c r="K458">
        <v>6478326</v>
      </c>
      <c r="L458" t="s">
        <v>2590</v>
      </c>
      <c r="M458">
        <v>2</v>
      </c>
      <c r="N458">
        <v>11.19</v>
      </c>
      <c r="O458">
        <v>22.38</v>
      </c>
      <c r="P458" t="s">
        <v>1811</v>
      </c>
      <c r="Q458" t="s">
        <v>1812</v>
      </c>
      <c r="R458" s="16">
        <v>45562</v>
      </c>
      <c r="S458">
        <v>254</v>
      </c>
      <c r="T458" t="s">
        <v>2024</v>
      </c>
      <c r="U458" s="16">
        <v>45600</v>
      </c>
      <c r="V458" s="16">
        <v>45600</v>
      </c>
      <c r="W458" s="16">
        <v>45600</v>
      </c>
      <c r="Y458" s="16">
        <v>45567</v>
      </c>
      <c r="Z458" t="s">
        <v>1875</v>
      </c>
      <c r="AA458" t="s">
        <v>2586</v>
      </c>
      <c r="AB458" t="s">
        <v>2587</v>
      </c>
      <c r="AC458" t="s">
        <v>1931</v>
      </c>
      <c r="AP458" t="e">
        <v>#N/A</v>
      </c>
    </row>
    <row r="459" spans="1:42" x14ac:dyDescent="0.35">
      <c r="A459" t="s">
        <v>2480</v>
      </c>
      <c r="B459" t="s">
        <v>2583</v>
      </c>
      <c r="C459" t="s">
        <v>1403</v>
      </c>
      <c r="D459" t="s">
        <v>18</v>
      </c>
      <c r="E459" s="16">
        <v>45555</v>
      </c>
      <c r="F459">
        <v>4001621374</v>
      </c>
      <c r="G459" t="s">
        <v>1927</v>
      </c>
      <c r="H459" t="s">
        <v>2591</v>
      </c>
      <c r="I459" t="s">
        <v>2589</v>
      </c>
      <c r="J459">
        <v>2937305</v>
      </c>
      <c r="K459">
        <v>6478326</v>
      </c>
      <c r="L459" t="s">
        <v>2592</v>
      </c>
      <c r="M459">
        <v>2</v>
      </c>
      <c r="N459">
        <v>3.19</v>
      </c>
      <c r="O459">
        <v>6.38</v>
      </c>
      <c r="P459" t="s">
        <v>1811</v>
      </c>
      <c r="Q459" t="s">
        <v>1812</v>
      </c>
      <c r="R459" s="16">
        <v>45562</v>
      </c>
      <c r="S459">
        <v>254</v>
      </c>
      <c r="T459" t="s">
        <v>2024</v>
      </c>
      <c r="U459" s="16">
        <v>45600</v>
      </c>
      <c r="V459" s="16">
        <v>45600</v>
      </c>
      <c r="W459" s="16">
        <v>45600</v>
      </c>
      <c r="Y459" s="16">
        <v>45567</v>
      </c>
      <c r="Z459" t="s">
        <v>1875</v>
      </c>
      <c r="AA459" t="s">
        <v>2586</v>
      </c>
      <c r="AB459" t="s">
        <v>2587</v>
      </c>
      <c r="AC459" t="s">
        <v>1931</v>
      </c>
      <c r="AP459" t="e">
        <v>#N/A</v>
      </c>
    </row>
    <row r="460" spans="1:42" x14ac:dyDescent="0.35">
      <c r="A460" t="s">
        <v>2480</v>
      </c>
      <c r="B460" t="s">
        <v>2583</v>
      </c>
      <c r="C460" t="s">
        <v>1403</v>
      </c>
      <c r="D460" t="s">
        <v>18</v>
      </c>
      <c r="E460" s="16">
        <v>45555</v>
      </c>
      <c r="F460">
        <v>4001621374</v>
      </c>
      <c r="G460" t="s">
        <v>1927</v>
      </c>
      <c r="H460" t="s">
        <v>2593</v>
      </c>
      <c r="I460" t="s">
        <v>1895</v>
      </c>
      <c r="J460">
        <v>2937305</v>
      </c>
      <c r="K460">
        <v>6478326</v>
      </c>
      <c r="L460" t="s">
        <v>2594</v>
      </c>
      <c r="M460">
        <v>2</v>
      </c>
      <c r="N460">
        <v>14.89</v>
      </c>
      <c r="O460">
        <v>29.78</v>
      </c>
      <c r="P460" t="s">
        <v>1811</v>
      </c>
      <c r="Q460" t="s">
        <v>1812</v>
      </c>
      <c r="R460" s="16">
        <v>45562</v>
      </c>
      <c r="S460">
        <v>254</v>
      </c>
      <c r="T460" t="s">
        <v>2024</v>
      </c>
      <c r="U460" s="16">
        <v>45600</v>
      </c>
      <c r="V460" s="16">
        <v>45600</v>
      </c>
      <c r="W460" s="16">
        <v>45600</v>
      </c>
      <c r="Y460" s="16">
        <v>45567</v>
      </c>
      <c r="Z460" t="s">
        <v>1875</v>
      </c>
      <c r="AA460" t="s">
        <v>2586</v>
      </c>
      <c r="AB460" t="s">
        <v>2587</v>
      </c>
      <c r="AC460" t="s">
        <v>1931</v>
      </c>
      <c r="AP460" t="e">
        <v>#N/A</v>
      </c>
    </row>
    <row r="461" spans="1:42" x14ac:dyDescent="0.35">
      <c r="A461" t="s">
        <v>2480</v>
      </c>
      <c r="B461" t="s">
        <v>2583</v>
      </c>
      <c r="C461" t="s">
        <v>1403</v>
      </c>
      <c r="D461" t="s">
        <v>18</v>
      </c>
      <c r="E461" s="16">
        <v>45555</v>
      </c>
      <c r="F461">
        <v>4001621374</v>
      </c>
      <c r="G461" t="s">
        <v>1927</v>
      </c>
      <c r="H461" t="s">
        <v>2595</v>
      </c>
      <c r="I461" t="s">
        <v>2596</v>
      </c>
      <c r="J461">
        <v>2937305</v>
      </c>
      <c r="K461">
        <v>6478326</v>
      </c>
      <c r="L461" t="s">
        <v>2597</v>
      </c>
      <c r="M461">
        <v>2</v>
      </c>
      <c r="N461">
        <v>12.76</v>
      </c>
      <c r="O461">
        <v>25.52</v>
      </c>
      <c r="P461" t="s">
        <v>1811</v>
      </c>
      <c r="Q461" t="s">
        <v>1812</v>
      </c>
      <c r="R461" s="16">
        <v>45562</v>
      </c>
      <c r="S461">
        <v>254</v>
      </c>
      <c r="T461" t="s">
        <v>2024</v>
      </c>
      <c r="U461" s="16">
        <v>45600</v>
      </c>
      <c r="V461" s="16">
        <v>45600</v>
      </c>
      <c r="W461" s="16">
        <v>45600</v>
      </c>
      <c r="Y461" s="16">
        <v>45567</v>
      </c>
      <c r="Z461" t="s">
        <v>1875</v>
      </c>
      <c r="AA461" t="s">
        <v>2586</v>
      </c>
      <c r="AB461" t="s">
        <v>2587</v>
      </c>
      <c r="AC461" t="s">
        <v>1931</v>
      </c>
      <c r="AP461" t="e">
        <v>#N/A</v>
      </c>
    </row>
    <row r="462" spans="1:42" x14ac:dyDescent="0.35">
      <c r="A462" t="s">
        <v>2480</v>
      </c>
      <c r="B462" t="s">
        <v>2583</v>
      </c>
      <c r="C462" t="s">
        <v>1403</v>
      </c>
      <c r="D462" t="s">
        <v>18</v>
      </c>
      <c r="E462" s="16">
        <v>45555</v>
      </c>
      <c r="F462">
        <v>4001621374</v>
      </c>
      <c r="G462" t="s">
        <v>1927</v>
      </c>
      <c r="H462" t="s">
        <v>2598</v>
      </c>
      <c r="I462" t="s">
        <v>1895</v>
      </c>
      <c r="J462">
        <v>2937305</v>
      </c>
      <c r="K462">
        <v>6478326</v>
      </c>
      <c r="L462" t="s">
        <v>2599</v>
      </c>
      <c r="M462">
        <v>2</v>
      </c>
      <c r="N462">
        <v>19.43</v>
      </c>
      <c r="O462">
        <v>38.86</v>
      </c>
      <c r="P462" t="s">
        <v>1811</v>
      </c>
      <c r="Q462" t="s">
        <v>1812</v>
      </c>
      <c r="R462" s="16">
        <v>45562</v>
      </c>
      <c r="S462">
        <v>254</v>
      </c>
      <c r="T462" t="s">
        <v>2024</v>
      </c>
      <c r="U462" s="16">
        <v>45600</v>
      </c>
      <c r="V462" s="16">
        <v>45600</v>
      </c>
      <c r="W462" s="16">
        <v>45600</v>
      </c>
      <c r="Y462" s="16">
        <v>45567</v>
      </c>
      <c r="Z462" t="s">
        <v>1875</v>
      </c>
      <c r="AA462" t="s">
        <v>2586</v>
      </c>
      <c r="AB462" t="s">
        <v>2587</v>
      </c>
      <c r="AC462" t="s">
        <v>1931</v>
      </c>
      <c r="AP462" t="e">
        <v>#N/A</v>
      </c>
    </row>
    <row r="463" spans="1:42" x14ac:dyDescent="0.35">
      <c r="A463" t="s">
        <v>2480</v>
      </c>
      <c r="B463" t="s">
        <v>2583</v>
      </c>
      <c r="C463" t="s">
        <v>1403</v>
      </c>
      <c r="D463" t="s">
        <v>18</v>
      </c>
      <c r="E463" s="16">
        <v>45555</v>
      </c>
      <c r="F463">
        <v>4001621374</v>
      </c>
      <c r="G463" t="s">
        <v>1927</v>
      </c>
      <c r="H463" t="s">
        <v>2600</v>
      </c>
      <c r="I463" t="s">
        <v>2601</v>
      </c>
      <c r="J463">
        <v>2937305</v>
      </c>
      <c r="K463">
        <v>6478326</v>
      </c>
      <c r="L463" t="s">
        <v>2602</v>
      </c>
      <c r="M463">
        <v>2</v>
      </c>
      <c r="N463">
        <v>30.72</v>
      </c>
      <c r="O463">
        <v>61.44</v>
      </c>
      <c r="P463" t="s">
        <v>1811</v>
      </c>
      <c r="Q463" t="s">
        <v>1812</v>
      </c>
      <c r="R463" s="16">
        <v>45562</v>
      </c>
      <c r="S463">
        <v>254</v>
      </c>
      <c r="T463" t="s">
        <v>2024</v>
      </c>
      <c r="U463" s="16">
        <v>45600</v>
      </c>
      <c r="V463" s="16">
        <v>45600</v>
      </c>
      <c r="W463" s="16">
        <v>45600</v>
      </c>
      <c r="Y463" s="16">
        <v>45567</v>
      </c>
      <c r="Z463" t="s">
        <v>1875</v>
      </c>
      <c r="AA463" t="s">
        <v>2586</v>
      </c>
      <c r="AB463" t="s">
        <v>2587</v>
      </c>
      <c r="AC463" t="s">
        <v>1931</v>
      </c>
      <c r="AP463" t="e">
        <v>#N/A</v>
      </c>
    </row>
    <row r="464" spans="1:42" x14ac:dyDescent="0.35">
      <c r="B464" t="s">
        <v>1808</v>
      </c>
      <c r="C464" t="s">
        <v>2311</v>
      </c>
      <c r="D464" t="s">
        <v>18</v>
      </c>
      <c r="E464" s="16">
        <v>45555</v>
      </c>
      <c r="F464">
        <v>4001621444</v>
      </c>
      <c r="G464" t="s">
        <v>1927</v>
      </c>
      <c r="H464" t="s">
        <v>2603</v>
      </c>
      <c r="I464" t="s">
        <v>2604</v>
      </c>
      <c r="J464">
        <v>2937636</v>
      </c>
      <c r="K464">
        <v>6478525</v>
      </c>
      <c r="L464" t="s">
        <v>2605</v>
      </c>
      <c r="M464">
        <v>1</v>
      </c>
      <c r="N464">
        <v>710.85</v>
      </c>
      <c r="O464">
        <v>710.85</v>
      </c>
      <c r="P464" t="s">
        <v>1811</v>
      </c>
      <c r="Q464" t="s">
        <v>1812</v>
      </c>
      <c r="R464" s="16">
        <v>45562</v>
      </c>
      <c r="S464">
        <v>254</v>
      </c>
      <c r="T464" t="s">
        <v>2024</v>
      </c>
      <c r="U464" s="16">
        <v>45600</v>
      </c>
      <c r="V464" s="16">
        <v>45600</v>
      </c>
      <c r="W464" s="16">
        <v>45600</v>
      </c>
      <c r="Y464" s="16">
        <v>45566</v>
      </c>
      <c r="Z464" t="s">
        <v>1875</v>
      </c>
      <c r="AB464" t="s">
        <v>1083</v>
      </c>
      <c r="AC464" t="s">
        <v>1931</v>
      </c>
      <c r="AP464" t="e">
        <v>#N/A</v>
      </c>
    </row>
    <row r="465" spans="1:42" x14ac:dyDescent="0.35">
      <c r="A465" t="s">
        <v>1698</v>
      </c>
      <c r="C465" t="s">
        <v>2606</v>
      </c>
      <c r="D465" t="s">
        <v>18</v>
      </c>
      <c r="E465" s="16">
        <v>45562</v>
      </c>
      <c r="F465">
        <v>4001632060</v>
      </c>
      <c r="G465" t="s">
        <v>1927</v>
      </c>
      <c r="H465" t="s">
        <v>2607</v>
      </c>
      <c r="I465" t="s">
        <v>1810</v>
      </c>
      <c r="J465">
        <v>2938505</v>
      </c>
      <c r="K465">
        <v>6479091</v>
      </c>
      <c r="M465">
        <v>24</v>
      </c>
      <c r="N465">
        <v>1.23</v>
      </c>
      <c r="O465">
        <v>29.52</v>
      </c>
      <c r="P465" t="s">
        <v>1811</v>
      </c>
      <c r="Q465" t="s">
        <v>1812</v>
      </c>
      <c r="R465" s="16">
        <v>45581</v>
      </c>
      <c r="S465">
        <v>165</v>
      </c>
      <c r="T465" t="s">
        <v>2024</v>
      </c>
      <c r="U465" s="16">
        <v>45689</v>
      </c>
      <c r="V465" s="16">
        <v>45689</v>
      </c>
      <c r="Y465" s="16">
        <v>45567</v>
      </c>
      <c r="AB465" t="s">
        <v>1081</v>
      </c>
      <c r="AC465" t="s">
        <v>1931</v>
      </c>
      <c r="AP465" t="s">
        <v>2072</v>
      </c>
    </row>
    <row r="466" spans="1:42" x14ac:dyDescent="0.35">
      <c r="A466" t="s">
        <v>1698</v>
      </c>
      <c r="C466" t="s">
        <v>2606</v>
      </c>
      <c r="D466" t="s">
        <v>18</v>
      </c>
      <c r="E466" s="16">
        <v>45576</v>
      </c>
      <c r="F466">
        <v>4001649724</v>
      </c>
      <c r="G466" t="s">
        <v>1927</v>
      </c>
      <c r="H466" t="s">
        <v>2608</v>
      </c>
      <c r="I466" t="s">
        <v>2609</v>
      </c>
      <c r="J466">
        <v>2938505</v>
      </c>
      <c r="K466">
        <v>6479091</v>
      </c>
      <c r="M466">
        <v>3</v>
      </c>
      <c r="N466">
        <v>161.78</v>
      </c>
      <c r="O466">
        <v>485.34</v>
      </c>
      <c r="P466" t="s">
        <v>1811</v>
      </c>
      <c r="Q466" t="s">
        <v>1812</v>
      </c>
      <c r="R466" s="16">
        <v>45581</v>
      </c>
      <c r="S466">
        <v>165</v>
      </c>
      <c r="T466" t="s">
        <v>2024</v>
      </c>
      <c r="U466" s="16">
        <v>45689</v>
      </c>
      <c r="V466" s="16">
        <v>45689</v>
      </c>
      <c r="Y466" s="16">
        <v>45578</v>
      </c>
      <c r="AB466" t="s">
        <v>1081</v>
      </c>
      <c r="AC466" t="s">
        <v>1931</v>
      </c>
      <c r="AP466" t="s">
        <v>2072</v>
      </c>
    </row>
    <row r="467" spans="1:42" x14ac:dyDescent="0.35">
      <c r="A467" t="s">
        <v>1698</v>
      </c>
      <c r="C467" t="s">
        <v>2606</v>
      </c>
      <c r="D467" t="s">
        <v>18</v>
      </c>
      <c r="E467" s="16">
        <v>45576</v>
      </c>
      <c r="F467">
        <v>4001806222</v>
      </c>
      <c r="G467" t="s">
        <v>1927</v>
      </c>
      <c r="H467" t="s">
        <v>2610</v>
      </c>
      <c r="I467" t="s">
        <v>2611</v>
      </c>
      <c r="J467">
        <v>2938505</v>
      </c>
      <c r="K467">
        <v>6479091</v>
      </c>
      <c r="M467">
        <v>3</v>
      </c>
      <c r="N467">
        <v>9.09</v>
      </c>
      <c r="O467">
        <v>27.27</v>
      </c>
      <c r="P467" t="s">
        <v>1811</v>
      </c>
      <c r="Q467" t="s">
        <v>1812</v>
      </c>
      <c r="R467" s="16">
        <v>45581</v>
      </c>
      <c r="S467">
        <v>165</v>
      </c>
      <c r="T467" t="s">
        <v>2024</v>
      </c>
      <c r="U467" s="16">
        <v>45689</v>
      </c>
      <c r="V467" s="16">
        <v>45689</v>
      </c>
      <c r="Y467" s="16">
        <v>45578</v>
      </c>
      <c r="AB467" t="s">
        <v>1081</v>
      </c>
      <c r="AC467" t="s">
        <v>1931</v>
      </c>
      <c r="AP467" t="s">
        <v>2072</v>
      </c>
    </row>
    <row r="468" spans="1:42" x14ac:dyDescent="0.35">
      <c r="A468" t="s">
        <v>1698</v>
      </c>
      <c r="C468" t="s">
        <v>2606</v>
      </c>
      <c r="D468" t="s">
        <v>18</v>
      </c>
      <c r="E468" s="16">
        <v>45562</v>
      </c>
      <c r="F468">
        <v>4001632060</v>
      </c>
      <c r="G468" t="s">
        <v>1927</v>
      </c>
      <c r="H468" t="s">
        <v>2612</v>
      </c>
      <c r="I468" t="s">
        <v>2613</v>
      </c>
      <c r="J468">
        <v>2938505</v>
      </c>
      <c r="K468">
        <v>6479091</v>
      </c>
      <c r="M468">
        <v>24</v>
      </c>
      <c r="N468">
        <v>7.19</v>
      </c>
      <c r="O468">
        <v>172.56</v>
      </c>
      <c r="P468" t="s">
        <v>1811</v>
      </c>
      <c r="Q468" t="s">
        <v>1812</v>
      </c>
      <c r="R468" s="16">
        <v>45581</v>
      </c>
      <c r="S468">
        <v>165</v>
      </c>
      <c r="T468" t="s">
        <v>2024</v>
      </c>
      <c r="U468" s="16">
        <v>45689</v>
      </c>
      <c r="V468" s="16">
        <v>45689</v>
      </c>
      <c r="Y468" s="16">
        <v>45567</v>
      </c>
      <c r="AB468" t="s">
        <v>1081</v>
      </c>
      <c r="AC468" t="s">
        <v>1931</v>
      </c>
      <c r="AP468" t="s">
        <v>2072</v>
      </c>
    </row>
    <row r="469" spans="1:42" x14ac:dyDescent="0.35">
      <c r="A469" t="s">
        <v>1698</v>
      </c>
      <c r="C469" t="s">
        <v>2606</v>
      </c>
      <c r="D469" t="s">
        <v>18</v>
      </c>
      <c r="E469" s="16">
        <v>45562</v>
      </c>
      <c r="F469">
        <v>4001632060</v>
      </c>
      <c r="G469" t="s">
        <v>1927</v>
      </c>
      <c r="H469" t="s">
        <v>2614</v>
      </c>
      <c r="I469" t="s">
        <v>2032</v>
      </c>
      <c r="J469">
        <v>2938505</v>
      </c>
      <c r="K469">
        <v>6479091</v>
      </c>
      <c r="M469">
        <v>3</v>
      </c>
      <c r="N469">
        <v>85.15</v>
      </c>
      <c r="O469">
        <v>255.45</v>
      </c>
      <c r="P469" t="s">
        <v>1811</v>
      </c>
      <c r="Q469" t="s">
        <v>1812</v>
      </c>
      <c r="R469" s="16">
        <v>45581</v>
      </c>
      <c r="S469">
        <v>165</v>
      </c>
      <c r="T469" t="s">
        <v>2024</v>
      </c>
      <c r="U469" s="16">
        <v>45689</v>
      </c>
      <c r="V469" s="16">
        <v>45689</v>
      </c>
      <c r="Y469" s="16">
        <v>45567</v>
      </c>
      <c r="AB469" t="s">
        <v>1081</v>
      </c>
      <c r="AC469" t="s">
        <v>1931</v>
      </c>
      <c r="AP469" t="s">
        <v>2072</v>
      </c>
    </row>
    <row r="470" spans="1:42" x14ac:dyDescent="0.35">
      <c r="A470" t="s">
        <v>2626</v>
      </c>
      <c r="B470" t="s">
        <v>2019</v>
      </c>
      <c r="C470" t="s">
        <v>2020</v>
      </c>
      <c r="D470" t="s">
        <v>2021</v>
      </c>
      <c r="E470" s="16">
        <v>45561</v>
      </c>
      <c r="F470">
        <v>4001630368</v>
      </c>
      <c r="G470" t="s">
        <v>1927</v>
      </c>
      <c r="H470" t="s">
        <v>2627</v>
      </c>
      <c r="I470" t="s">
        <v>2106</v>
      </c>
      <c r="J470">
        <v>2941717</v>
      </c>
      <c r="K470">
        <v>6481317</v>
      </c>
      <c r="M470">
        <v>1</v>
      </c>
      <c r="N470">
        <v>508.02</v>
      </c>
      <c r="O470">
        <v>508.02</v>
      </c>
      <c r="P470" t="s">
        <v>1811</v>
      </c>
      <c r="Q470" t="s">
        <v>1812</v>
      </c>
      <c r="R470" s="16">
        <v>45719</v>
      </c>
      <c r="S470">
        <v>100</v>
      </c>
      <c r="T470" t="s">
        <v>5234</v>
      </c>
      <c r="U470" s="16">
        <v>45754</v>
      </c>
      <c r="V470" s="16">
        <v>45754</v>
      </c>
      <c r="Y470" s="16">
        <v>45564</v>
      </c>
      <c r="AB470" t="s">
        <v>1100</v>
      </c>
      <c r="AP470" t="e">
        <v>#N/A</v>
      </c>
    </row>
    <row r="471" spans="1:42" x14ac:dyDescent="0.35">
      <c r="A471" t="s">
        <v>2626</v>
      </c>
      <c r="B471" t="s">
        <v>2019</v>
      </c>
      <c r="C471" t="s">
        <v>2020</v>
      </c>
      <c r="D471" t="s">
        <v>2021</v>
      </c>
      <c r="E471" s="16">
        <v>45561</v>
      </c>
      <c r="F471">
        <v>4001630368</v>
      </c>
      <c r="G471" t="s">
        <v>1927</v>
      </c>
      <c r="H471" t="s">
        <v>2628</v>
      </c>
      <c r="I471" t="s">
        <v>2106</v>
      </c>
      <c r="J471">
        <v>2941717</v>
      </c>
      <c r="K471">
        <v>6481317</v>
      </c>
      <c r="M471">
        <v>1</v>
      </c>
      <c r="N471">
        <v>498.15</v>
      </c>
      <c r="O471">
        <v>498.15</v>
      </c>
      <c r="P471" t="s">
        <v>1811</v>
      </c>
      <c r="Q471" t="s">
        <v>1812</v>
      </c>
      <c r="R471" s="16">
        <v>45719</v>
      </c>
      <c r="S471">
        <v>100</v>
      </c>
      <c r="T471" t="s">
        <v>5234</v>
      </c>
      <c r="U471" s="16">
        <v>45754</v>
      </c>
      <c r="V471" s="16">
        <v>45754</v>
      </c>
      <c r="Y471" s="16">
        <v>45564</v>
      </c>
      <c r="AB471" t="s">
        <v>1100</v>
      </c>
      <c r="AP471" t="e">
        <v>#N/A</v>
      </c>
    </row>
    <row r="472" spans="1:42" x14ac:dyDescent="0.35">
      <c r="A472" t="s">
        <v>2626</v>
      </c>
      <c r="B472" t="s">
        <v>2019</v>
      </c>
      <c r="C472" t="s">
        <v>2020</v>
      </c>
      <c r="D472" t="s">
        <v>2021</v>
      </c>
      <c r="E472" s="16">
        <v>45561</v>
      </c>
      <c r="F472">
        <v>4001630368</v>
      </c>
      <c r="G472" t="s">
        <v>1927</v>
      </c>
      <c r="H472" t="s">
        <v>2629</v>
      </c>
      <c r="I472" t="s">
        <v>2106</v>
      </c>
      <c r="J472">
        <v>2941717</v>
      </c>
      <c r="K472">
        <v>6481317</v>
      </c>
      <c r="M472">
        <v>1</v>
      </c>
      <c r="N472">
        <v>302.64999999999998</v>
      </c>
      <c r="O472">
        <v>302.64999999999998</v>
      </c>
      <c r="P472" t="s">
        <v>1811</v>
      </c>
      <c r="Q472" t="s">
        <v>1812</v>
      </c>
      <c r="R472" s="16">
        <v>45719</v>
      </c>
      <c r="S472">
        <v>100</v>
      </c>
      <c r="T472" t="s">
        <v>5234</v>
      </c>
      <c r="U472" s="16">
        <v>45754</v>
      </c>
      <c r="V472" s="16">
        <v>45754</v>
      </c>
      <c r="Y472" s="16">
        <v>45564</v>
      </c>
      <c r="AB472" t="s">
        <v>1100</v>
      </c>
      <c r="AP472" t="e">
        <v>#N/A</v>
      </c>
    </row>
    <row r="473" spans="1:42" x14ac:dyDescent="0.35">
      <c r="A473" t="s">
        <v>2480</v>
      </c>
      <c r="B473" t="s">
        <v>2583</v>
      </c>
      <c r="C473" t="s">
        <v>1403</v>
      </c>
      <c r="D473" t="s">
        <v>18</v>
      </c>
      <c r="E473" s="16">
        <v>45577</v>
      </c>
      <c r="F473">
        <v>4001651384</v>
      </c>
      <c r="G473" t="s">
        <v>1927</v>
      </c>
      <c r="H473" t="s">
        <v>2686</v>
      </c>
      <c r="I473" t="s">
        <v>2687</v>
      </c>
      <c r="J473">
        <v>2950822</v>
      </c>
      <c r="K473">
        <v>6487857</v>
      </c>
      <c r="L473" t="s">
        <v>2688</v>
      </c>
      <c r="M473">
        <v>4</v>
      </c>
      <c r="N473">
        <v>42.66</v>
      </c>
      <c r="O473">
        <v>170.64</v>
      </c>
      <c r="P473" t="s">
        <v>1811</v>
      </c>
      <c r="Q473" t="s">
        <v>1812</v>
      </c>
      <c r="R473" s="16">
        <v>45585</v>
      </c>
      <c r="S473">
        <v>252</v>
      </c>
      <c r="T473" t="s">
        <v>2024</v>
      </c>
      <c r="U473" s="16">
        <v>45602</v>
      </c>
      <c r="V473" s="16">
        <v>45602</v>
      </c>
      <c r="W473" s="16">
        <v>45602</v>
      </c>
      <c r="Y473" s="16">
        <v>45602</v>
      </c>
      <c r="Z473" t="s">
        <v>1875</v>
      </c>
      <c r="AB473" t="s">
        <v>1110</v>
      </c>
      <c r="AC473" t="s">
        <v>1931</v>
      </c>
      <c r="AP473" t="e">
        <v>#N/A</v>
      </c>
    </row>
    <row r="474" spans="1:42" x14ac:dyDescent="0.35">
      <c r="A474" t="s">
        <v>2480</v>
      </c>
      <c r="B474" t="s">
        <v>2583</v>
      </c>
      <c r="C474" t="s">
        <v>1403</v>
      </c>
      <c r="D474" t="s">
        <v>18</v>
      </c>
      <c r="E474" s="16">
        <v>45577</v>
      </c>
      <c r="F474">
        <v>4001651384</v>
      </c>
      <c r="G474" t="s">
        <v>1927</v>
      </c>
      <c r="H474" t="s">
        <v>2689</v>
      </c>
      <c r="I474" t="s">
        <v>2690</v>
      </c>
      <c r="J474">
        <v>2950822</v>
      </c>
      <c r="K474">
        <v>6487857</v>
      </c>
      <c r="L474" t="s">
        <v>2691</v>
      </c>
      <c r="M474">
        <v>1</v>
      </c>
      <c r="N474">
        <v>54.17</v>
      </c>
      <c r="O474">
        <v>54.17</v>
      </c>
      <c r="P474" t="s">
        <v>1811</v>
      </c>
      <c r="Q474" t="s">
        <v>1812</v>
      </c>
      <c r="R474" s="16">
        <v>45585</v>
      </c>
      <c r="S474">
        <v>252</v>
      </c>
      <c r="T474" t="s">
        <v>2024</v>
      </c>
      <c r="U474" s="16">
        <v>45602</v>
      </c>
      <c r="V474" s="16">
        <v>45602</v>
      </c>
      <c r="W474" s="16">
        <v>45602</v>
      </c>
      <c r="Y474" s="16">
        <v>45602</v>
      </c>
      <c r="Z474" t="s">
        <v>1875</v>
      </c>
      <c r="AB474" t="s">
        <v>1110</v>
      </c>
      <c r="AC474" t="s">
        <v>1931</v>
      </c>
      <c r="AP474" t="e">
        <v>#N/A</v>
      </c>
    </row>
    <row r="475" spans="1:42" x14ac:dyDescent="0.35">
      <c r="A475" t="s">
        <v>2480</v>
      </c>
      <c r="B475" t="s">
        <v>2583</v>
      </c>
      <c r="C475" t="s">
        <v>1403</v>
      </c>
      <c r="D475" t="s">
        <v>18</v>
      </c>
      <c r="E475" s="16">
        <v>45577</v>
      </c>
      <c r="F475">
        <v>4001651384</v>
      </c>
      <c r="G475" t="s">
        <v>1927</v>
      </c>
      <c r="H475" t="s">
        <v>2692</v>
      </c>
      <c r="I475" t="s">
        <v>2693</v>
      </c>
      <c r="J475">
        <v>2950822</v>
      </c>
      <c r="K475">
        <v>6487857</v>
      </c>
      <c r="L475" t="s">
        <v>2694</v>
      </c>
      <c r="M475">
        <v>1</v>
      </c>
      <c r="N475">
        <v>796.99</v>
      </c>
      <c r="O475">
        <v>796.99</v>
      </c>
      <c r="P475" t="s">
        <v>1811</v>
      </c>
      <c r="Q475" t="s">
        <v>1812</v>
      </c>
      <c r="R475" s="16">
        <v>45585</v>
      </c>
      <c r="S475">
        <v>252</v>
      </c>
      <c r="T475" t="s">
        <v>2024</v>
      </c>
      <c r="U475" s="16">
        <v>45602</v>
      </c>
      <c r="V475" s="16">
        <v>45602</v>
      </c>
      <c r="W475" s="16">
        <v>45602</v>
      </c>
      <c r="Y475" s="16">
        <v>45602</v>
      </c>
      <c r="Z475" t="s">
        <v>1875</v>
      </c>
      <c r="AB475" t="s">
        <v>1110</v>
      </c>
      <c r="AC475" t="s">
        <v>1931</v>
      </c>
      <c r="AP475" t="e">
        <v>#N/A</v>
      </c>
    </row>
    <row r="476" spans="1:42" x14ac:dyDescent="0.35">
      <c r="A476" t="s">
        <v>2480</v>
      </c>
      <c r="B476" t="s">
        <v>2583</v>
      </c>
      <c r="C476" t="s">
        <v>1403</v>
      </c>
      <c r="D476" t="s">
        <v>18</v>
      </c>
      <c r="E476" s="16">
        <v>45577</v>
      </c>
      <c r="F476">
        <v>4001651384</v>
      </c>
      <c r="G476" t="s">
        <v>1927</v>
      </c>
      <c r="H476" t="s">
        <v>2695</v>
      </c>
      <c r="I476" t="s">
        <v>2696</v>
      </c>
      <c r="J476">
        <v>2950822</v>
      </c>
      <c r="K476">
        <v>6487857</v>
      </c>
      <c r="L476" t="s">
        <v>2697</v>
      </c>
      <c r="M476">
        <v>1</v>
      </c>
      <c r="N476">
        <v>66.8</v>
      </c>
      <c r="O476">
        <v>66.8</v>
      </c>
      <c r="P476" t="s">
        <v>1811</v>
      </c>
      <c r="Q476" t="s">
        <v>1812</v>
      </c>
      <c r="R476" s="16">
        <v>45585</v>
      </c>
      <c r="S476">
        <v>252</v>
      </c>
      <c r="T476" t="s">
        <v>2024</v>
      </c>
      <c r="U476" s="16">
        <v>45602</v>
      </c>
      <c r="V476" s="16">
        <v>45602</v>
      </c>
      <c r="W476" s="16">
        <v>45602</v>
      </c>
      <c r="Y476" s="16">
        <v>45602</v>
      </c>
      <c r="Z476" t="s">
        <v>1875</v>
      </c>
      <c r="AB476" t="s">
        <v>1110</v>
      </c>
      <c r="AC476" t="s">
        <v>1931</v>
      </c>
      <c r="AP476" t="e">
        <v>#N/A</v>
      </c>
    </row>
    <row r="477" spans="1:42" x14ac:dyDescent="0.35">
      <c r="A477" t="s">
        <v>2480</v>
      </c>
      <c r="B477" t="s">
        <v>2583</v>
      </c>
      <c r="C477" t="s">
        <v>1403</v>
      </c>
      <c r="D477" t="s">
        <v>18</v>
      </c>
      <c r="E477" s="16">
        <v>45577</v>
      </c>
      <c r="F477">
        <v>4001651384</v>
      </c>
      <c r="G477" t="s">
        <v>1927</v>
      </c>
      <c r="H477" t="s">
        <v>2698</v>
      </c>
      <c r="I477" t="s">
        <v>2670</v>
      </c>
      <c r="J477">
        <v>2950822</v>
      </c>
      <c r="K477">
        <v>6487857</v>
      </c>
      <c r="L477" t="s">
        <v>2699</v>
      </c>
      <c r="M477">
        <v>1</v>
      </c>
      <c r="N477">
        <v>238.48</v>
      </c>
      <c r="O477">
        <v>238.48</v>
      </c>
      <c r="P477" t="s">
        <v>1811</v>
      </c>
      <c r="Q477" t="s">
        <v>1812</v>
      </c>
      <c r="R477" s="16">
        <v>45585</v>
      </c>
      <c r="S477">
        <v>252</v>
      </c>
      <c r="T477" t="s">
        <v>2024</v>
      </c>
      <c r="U477" s="16">
        <v>45602</v>
      </c>
      <c r="V477" s="16">
        <v>45602</v>
      </c>
      <c r="W477" s="16">
        <v>45602</v>
      </c>
      <c r="Y477" s="16">
        <v>45602</v>
      </c>
      <c r="Z477" t="s">
        <v>1875</v>
      </c>
      <c r="AB477" t="s">
        <v>1110</v>
      </c>
      <c r="AC477" t="s">
        <v>1931</v>
      </c>
      <c r="AP477" t="e">
        <v>#N/A</v>
      </c>
    </row>
    <row r="478" spans="1:42" x14ac:dyDescent="0.35">
      <c r="A478" t="s">
        <v>2480</v>
      </c>
      <c r="B478" t="s">
        <v>2583</v>
      </c>
      <c r="C478" t="s">
        <v>1403</v>
      </c>
      <c r="D478" t="s">
        <v>18</v>
      </c>
      <c r="E478" s="16">
        <v>45577</v>
      </c>
      <c r="F478">
        <v>4001651384</v>
      </c>
      <c r="G478" t="s">
        <v>1927</v>
      </c>
      <c r="H478" t="s">
        <v>2700</v>
      </c>
      <c r="I478" t="s">
        <v>1820</v>
      </c>
      <c r="J478">
        <v>2950822</v>
      </c>
      <c r="K478">
        <v>6487857</v>
      </c>
      <c r="L478" t="s">
        <v>2701</v>
      </c>
      <c r="M478">
        <v>3</v>
      </c>
      <c r="N478">
        <v>1.88</v>
      </c>
      <c r="O478">
        <v>5.64</v>
      </c>
      <c r="P478" t="s">
        <v>1811</v>
      </c>
      <c r="Q478" t="s">
        <v>1812</v>
      </c>
      <c r="R478" s="16">
        <v>45585</v>
      </c>
      <c r="S478">
        <v>252</v>
      </c>
      <c r="T478" t="s">
        <v>2024</v>
      </c>
      <c r="U478" s="16">
        <v>45602</v>
      </c>
      <c r="V478" s="16">
        <v>45602</v>
      </c>
      <c r="W478" s="16">
        <v>45602</v>
      </c>
      <c r="Y478" s="16">
        <v>45602</v>
      </c>
      <c r="Z478" t="s">
        <v>1875</v>
      </c>
      <c r="AB478" t="s">
        <v>1110</v>
      </c>
      <c r="AC478" t="s">
        <v>1931</v>
      </c>
      <c r="AP478" t="e">
        <v>#N/A</v>
      </c>
    </row>
    <row r="479" spans="1:42" x14ac:dyDescent="0.35">
      <c r="A479" t="s">
        <v>2480</v>
      </c>
      <c r="B479" t="s">
        <v>2583</v>
      </c>
      <c r="C479" t="s">
        <v>1403</v>
      </c>
      <c r="D479" t="s">
        <v>18</v>
      </c>
      <c r="E479" s="16">
        <v>45577</v>
      </c>
      <c r="F479">
        <v>4001651384</v>
      </c>
      <c r="G479" t="s">
        <v>1927</v>
      </c>
      <c r="H479" t="s">
        <v>2702</v>
      </c>
      <c r="I479" t="s">
        <v>2575</v>
      </c>
      <c r="J479">
        <v>2950822</v>
      </c>
      <c r="K479">
        <v>6487857</v>
      </c>
      <c r="L479" t="s">
        <v>2703</v>
      </c>
      <c r="M479">
        <v>2</v>
      </c>
      <c r="N479">
        <v>26.24</v>
      </c>
      <c r="O479">
        <v>52.48</v>
      </c>
      <c r="P479" t="s">
        <v>1811</v>
      </c>
      <c r="Q479" t="s">
        <v>1812</v>
      </c>
      <c r="R479" s="16">
        <v>45585</v>
      </c>
      <c r="S479">
        <v>252</v>
      </c>
      <c r="T479" t="s">
        <v>2024</v>
      </c>
      <c r="U479" s="16">
        <v>45602</v>
      </c>
      <c r="V479" s="16">
        <v>45602</v>
      </c>
      <c r="W479" s="16">
        <v>45602</v>
      </c>
      <c r="Y479" s="16">
        <v>45602</v>
      </c>
      <c r="Z479" t="s">
        <v>1875</v>
      </c>
      <c r="AB479" t="s">
        <v>1110</v>
      </c>
      <c r="AC479" t="s">
        <v>1931</v>
      </c>
      <c r="AP479" t="e">
        <v>#N/A</v>
      </c>
    </row>
    <row r="480" spans="1:42" x14ac:dyDescent="0.35">
      <c r="A480" t="s">
        <v>2480</v>
      </c>
      <c r="B480" t="s">
        <v>2583</v>
      </c>
      <c r="C480" t="s">
        <v>1403</v>
      </c>
      <c r="D480" t="s">
        <v>18</v>
      </c>
      <c r="E480" s="16">
        <v>45577</v>
      </c>
      <c r="F480">
        <v>4001651384</v>
      </c>
      <c r="G480" t="s">
        <v>1927</v>
      </c>
      <c r="H480" t="s">
        <v>2704</v>
      </c>
      <c r="I480" t="s">
        <v>1822</v>
      </c>
      <c r="J480">
        <v>2950822</v>
      </c>
      <c r="K480">
        <v>6487857</v>
      </c>
      <c r="L480" t="s">
        <v>2705</v>
      </c>
      <c r="M480">
        <v>4</v>
      </c>
      <c r="N480">
        <v>0.93</v>
      </c>
      <c r="O480">
        <v>3.72</v>
      </c>
      <c r="P480" t="s">
        <v>1811</v>
      </c>
      <c r="Q480" t="s">
        <v>1812</v>
      </c>
      <c r="R480" s="16">
        <v>45585</v>
      </c>
      <c r="S480">
        <v>252</v>
      </c>
      <c r="T480" t="s">
        <v>2024</v>
      </c>
      <c r="U480" s="16">
        <v>45602</v>
      </c>
      <c r="V480" s="16">
        <v>45602</v>
      </c>
      <c r="W480" s="16">
        <v>45602</v>
      </c>
      <c r="Y480" s="16">
        <v>45602</v>
      </c>
      <c r="Z480" t="s">
        <v>1875</v>
      </c>
      <c r="AB480" t="s">
        <v>1110</v>
      </c>
      <c r="AC480" t="s">
        <v>1931</v>
      </c>
      <c r="AP480" t="e">
        <v>#N/A</v>
      </c>
    </row>
    <row r="481" spans="1:42" x14ac:dyDescent="0.35">
      <c r="A481" t="s">
        <v>2480</v>
      </c>
      <c r="B481" t="s">
        <v>2583</v>
      </c>
      <c r="C481" t="s">
        <v>1403</v>
      </c>
      <c r="D481" t="s">
        <v>18</v>
      </c>
      <c r="E481" s="16">
        <v>45577</v>
      </c>
      <c r="F481">
        <v>4001651384</v>
      </c>
      <c r="G481" t="s">
        <v>1927</v>
      </c>
      <c r="H481" t="s">
        <v>2706</v>
      </c>
      <c r="I481" t="s">
        <v>1825</v>
      </c>
      <c r="J481">
        <v>2950822</v>
      </c>
      <c r="K481">
        <v>6487857</v>
      </c>
      <c r="L481" t="s">
        <v>2707</v>
      </c>
      <c r="M481">
        <v>4</v>
      </c>
      <c r="N481">
        <v>1.66</v>
      </c>
      <c r="O481">
        <v>6.64</v>
      </c>
      <c r="P481" t="s">
        <v>1811</v>
      </c>
      <c r="Q481" t="s">
        <v>1812</v>
      </c>
      <c r="R481" s="16">
        <v>45585</v>
      </c>
      <c r="S481">
        <v>252</v>
      </c>
      <c r="T481" t="s">
        <v>2024</v>
      </c>
      <c r="U481" s="16">
        <v>45602</v>
      </c>
      <c r="V481" s="16">
        <v>45602</v>
      </c>
      <c r="W481" s="16">
        <v>45602</v>
      </c>
      <c r="Y481" s="16">
        <v>45602</v>
      </c>
      <c r="Z481" t="s">
        <v>1875</v>
      </c>
      <c r="AB481" t="s">
        <v>1110</v>
      </c>
      <c r="AC481" t="s">
        <v>1931</v>
      </c>
      <c r="AP481" t="e">
        <v>#N/A</v>
      </c>
    </row>
    <row r="482" spans="1:42" x14ac:dyDescent="0.35">
      <c r="A482" t="s">
        <v>2480</v>
      </c>
      <c r="B482" t="s">
        <v>2583</v>
      </c>
      <c r="C482" t="s">
        <v>1403</v>
      </c>
      <c r="D482" t="s">
        <v>18</v>
      </c>
      <c r="E482" s="16">
        <v>45577</v>
      </c>
      <c r="F482">
        <v>4001651384</v>
      </c>
      <c r="G482" t="s">
        <v>1927</v>
      </c>
      <c r="H482" t="s">
        <v>2098</v>
      </c>
      <c r="I482" t="s">
        <v>1825</v>
      </c>
      <c r="J482">
        <v>2950822</v>
      </c>
      <c r="K482">
        <v>6487857</v>
      </c>
      <c r="L482" t="s">
        <v>2708</v>
      </c>
      <c r="M482">
        <v>7</v>
      </c>
      <c r="N482">
        <v>0.99</v>
      </c>
      <c r="O482">
        <v>6.93</v>
      </c>
      <c r="P482" t="s">
        <v>1811</v>
      </c>
      <c r="Q482" t="s">
        <v>1812</v>
      </c>
      <c r="R482" s="16">
        <v>45585</v>
      </c>
      <c r="S482">
        <v>252</v>
      </c>
      <c r="T482" t="s">
        <v>2024</v>
      </c>
      <c r="U482" s="16">
        <v>45602</v>
      </c>
      <c r="V482" s="16">
        <v>45602</v>
      </c>
      <c r="W482" s="16">
        <v>45602</v>
      </c>
      <c r="Y482" s="16">
        <v>45602</v>
      </c>
      <c r="Z482" t="s">
        <v>1875</v>
      </c>
      <c r="AB482" t="s">
        <v>1110</v>
      </c>
      <c r="AC482" t="s">
        <v>1931</v>
      </c>
      <c r="AP482" t="e">
        <v>#N/A</v>
      </c>
    </row>
    <row r="483" spans="1:42" x14ac:dyDescent="0.35">
      <c r="A483" t="s">
        <v>2480</v>
      </c>
      <c r="B483" t="s">
        <v>2583</v>
      </c>
      <c r="C483" t="s">
        <v>1403</v>
      </c>
      <c r="D483" t="s">
        <v>18</v>
      </c>
      <c r="E483" s="16">
        <v>45577</v>
      </c>
      <c r="F483">
        <v>4001651384</v>
      </c>
      <c r="G483" t="s">
        <v>1927</v>
      </c>
      <c r="H483" t="s">
        <v>2089</v>
      </c>
      <c r="I483" t="s">
        <v>1822</v>
      </c>
      <c r="J483">
        <v>2950822</v>
      </c>
      <c r="K483">
        <v>6487857</v>
      </c>
      <c r="L483" t="s">
        <v>2709</v>
      </c>
      <c r="M483">
        <v>7</v>
      </c>
      <c r="N483">
        <v>3.32</v>
      </c>
      <c r="O483">
        <v>23.24</v>
      </c>
      <c r="P483" t="s">
        <v>1811</v>
      </c>
      <c r="Q483" t="s">
        <v>1812</v>
      </c>
      <c r="R483" s="16">
        <v>45585</v>
      </c>
      <c r="S483">
        <v>252</v>
      </c>
      <c r="T483" t="s">
        <v>2024</v>
      </c>
      <c r="U483" s="16">
        <v>45602</v>
      </c>
      <c r="V483" s="16">
        <v>45602</v>
      </c>
      <c r="W483" s="16">
        <v>45602</v>
      </c>
      <c r="Y483" s="16">
        <v>45602</v>
      </c>
      <c r="Z483" t="s">
        <v>1875</v>
      </c>
      <c r="AB483" t="s">
        <v>1110</v>
      </c>
      <c r="AC483" t="s">
        <v>1931</v>
      </c>
      <c r="AP483" t="e">
        <v>#N/A</v>
      </c>
    </row>
    <row r="484" spans="1:42" x14ac:dyDescent="0.35">
      <c r="A484" t="s">
        <v>2266</v>
      </c>
      <c r="B484" t="s">
        <v>2267</v>
      </c>
      <c r="C484" t="s">
        <v>2033</v>
      </c>
      <c r="D484" t="s">
        <v>18</v>
      </c>
      <c r="E484" s="16">
        <v>45661</v>
      </c>
      <c r="F484">
        <v>4001763019</v>
      </c>
      <c r="G484" t="s">
        <v>1927</v>
      </c>
      <c r="H484" t="s">
        <v>2711</v>
      </c>
      <c r="I484" t="s">
        <v>2712</v>
      </c>
      <c r="J484">
        <v>2953478</v>
      </c>
      <c r="K484">
        <v>6489540</v>
      </c>
      <c r="M484">
        <v>360</v>
      </c>
      <c r="N484">
        <v>0.32</v>
      </c>
      <c r="O484">
        <v>115.2</v>
      </c>
      <c r="P484" t="s">
        <v>1811</v>
      </c>
      <c r="Q484" t="s">
        <v>1812</v>
      </c>
      <c r="R484" s="16">
        <v>45666</v>
      </c>
      <c r="S484">
        <v>165</v>
      </c>
      <c r="T484" t="s">
        <v>2024</v>
      </c>
      <c r="U484" s="16">
        <v>45689</v>
      </c>
      <c r="V484" s="16">
        <v>45689</v>
      </c>
      <c r="Y484" s="16">
        <v>45689</v>
      </c>
      <c r="Z484" t="s">
        <v>1817</v>
      </c>
      <c r="AB484" t="s">
        <v>1136</v>
      </c>
      <c r="AC484" t="s">
        <v>1931</v>
      </c>
      <c r="AP484" t="e">
        <v>#N/A</v>
      </c>
    </row>
    <row r="485" spans="1:42" x14ac:dyDescent="0.35">
      <c r="A485" t="s">
        <v>2266</v>
      </c>
      <c r="B485" t="s">
        <v>2267</v>
      </c>
      <c r="C485" t="s">
        <v>2033</v>
      </c>
      <c r="D485" t="s">
        <v>18</v>
      </c>
      <c r="E485" s="16">
        <v>45661</v>
      </c>
      <c r="F485">
        <v>4001659188</v>
      </c>
      <c r="G485" t="s">
        <v>1927</v>
      </c>
      <c r="H485" t="s">
        <v>2713</v>
      </c>
      <c r="I485" t="s">
        <v>1929</v>
      </c>
      <c r="J485">
        <v>2953478</v>
      </c>
      <c r="K485">
        <v>6489540</v>
      </c>
      <c r="M485">
        <v>4</v>
      </c>
      <c r="N485">
        <v>2.11</v>
      </c>
      <c r="O485">
        <v>8.44</v>
      </c>
      <c r="P485" t="s">
        <v>1811</v>
      </c>
      <c r="Q485" t="s">
        <v>1812</v>
      </c>
      <c r="R485" s="16">
        <v>45666</v>
      </c>
      <c r="S485">
        <v>165</v>
      </c>
      <c r="T485" t="s">
        <v>2024</v>
      </c>
      <c r="U485" s="16">
        <v>45689</v>
      </c>
      <c r="V485" s="16">
        <v>45689</v>
      </c>
      <c r="Y485" s="16">
        <v>45689</v>
      </c>
      <c r="Z485" t="s">
        <v>1817</v>
      </c>
      <c r="AB485" t="s">
        <v>1136</v>
      </c>
      <c r="AC485" t="s">
        <v>1931</v>
      </c>
      <c r="AP485" t="e">
        <v>#N/A</v>
      </c>
    </row>
    <row r="486" spans="1:42" x14ac:dyDescent="0.35">
      <c r="A486" t="s">
        <v>2266</v>
      </c>
      <c r="B486" t="s">
        <v>2267</v>
      </c>
      <c r="C486" t="s">
        <v>2033</v>
      </c>
      <c r="D486" t="s">
        <v>18</v>
      </c>
      <c r="E486" s="16">
        <v>45661</v>
      </c>
      <c r="F486">
        <v>4001659188</v>
      </c>
      <c r="G486" t="s">
        <v>1927</v>
      </c>
      <c r="H486" t="s">
        <v>2714</v>
      </c>
      <c r="I486" t="s">
        <v>2715</v>
      </c>
      <c r="J486">
        <v>2953478</v>
      </c>
      <c r="K486">
        <v>6489540</v>
      </c>
      <c r="M486">
        <v>2</v>
      </c>
      <c r="N486">
        <v>45.32</v>
      </c>
      <c r="O486">
        <v>90.64</v>
      </c>
      <c r="P486" t="s">
        <v>1811</v>
      </c>
      <c r="Q486" t="s">
        <v>1812</v>
      </c>
      <c r="R486" s="16">
        <v>45666</v>
      </c>
      <c r="S486">
        <v>165</v>
      </c>
      <c r="T486" t="s">
        <v>2024</v>
      </c>
      <c r="U486" s="16">
        <v>45689</v>
      </c>
      <c r="V486" s="16">
        <v>45689</v>
      </c>
      <c r="Y486" s="16">
        <v>45689</v>
      </c>
      <c r="Z486" t="s">
        <v>1817</v>
      </c>
      <c r="AB486" t="s">
        <v>1136</v>
      </c>
      <c r="AC486" t="s">
        <v>1931</v>
      </c>
      <c r="AP486" t="e">
        <v>#N/A</v>
      </c>
    </row>
    <row r="487" spans="1:42" x14ac:dyDescent="0.35">
      <c r="A487" t="s">
        <v>2266</v>
      </c>
      <c r="B487" t="s">
        <v>2267</v>
      </c>
      <c r="C487" t="s">
        <v>2033</v>
      </c>
      <c r="D487" t="s">
        <v>18</v>
      </c>
      <c r="E487" s="16">
        <v>45661</v>
      </c>
      <c r="F487">
        <v>4001659188</v>
      </c>
      <c r="G487" t="s">
        <v>1927</v>
      </c>
      <c r="H487" t="s">
        <v>2716</v>
      </c>
      <c r="I487" t="s">
        <v>2717</v>
      </c>
      <c r="J487">
        <v>2953478</v>
      </c>
      <c r="K487">
        <v>6489540</v>
      </c>
      <c r="M487">
        <v>2</v>
      </c>
      <c r="N487">
        <v>56.01</v>
      </c>
      <c r="O487">
        <v>112.02</v>
      </c>
      <c r="P487" t="s">
        <v>1811</v>
      </c>
      <c r="Q487" t="s">
        <v>1812</v>
      </c>
      <c r="R487" s="16">
        <v>45666</v>
      </c>
      <c r="S487">
        <v>165</v>
      </c>
      <c r="T487" t="s">
        <v>2024</v>
      </c>
      <c r="U487" s="16">
        <v>45689</v>
      </c>
      <c r="V487" s="16">
        <v>45689</v>
      </c>
      <c r="Y487" s="16">
        <v>45689</v>
      </c>
      <c r="Z487" t="s">
        <v>1817</v>
      </c>
      <c r="AB487" t="s">
        <v>1136</v>
      </c>
      <c r="AC487" t="s">
        <v>1931</v>
      </c>
      <c r="AP487" t="e">
        <v>#N/A</v>
      </c>
    </row>
    <row r="488" spans="1:42" x14ac:dyDescent="0.35">
      <c r="A488" t="s">
        <v>2266</v>
      </c>
      <c r="B488" t="s">
        <v>2267</v>
      </c>
      <c r="C488" t="s">
        <v>2033</v>
      </c>
      <c r="D488" t="s">
        <v>18</v>
      </c>
      <c r="E488" s="16">
        <v>45661</v>
      </c>
      <c r="F488">
        <v>4001659188</v>
      </c>
      <c r="G488" t="s">
        <v>1927</v>
      </c>
      <c r="H488" t="s">
        <v>2718</v>
      </c>
      <c r="I488" t="s">
        <v>1825</v>
      </c>
      <c r="J488">
        <v>2953478</v>
      </c>
      <c r="K488">
        <v>6489540</v>
      </c>
      <c r="M488">
        <v>4</v>
      </c>
      <c r="N488">
        <v>2.3199999999999998</v>
      </c>
      <c r="O488">
        <v>9.2799999999999994</v>
      </c>
      <c r="P488" t="s">
        <v>1811</v>
      </c>
      <c r="Q488" t="s">
        <v>1812</v>
      </c>
      <c r="R488" s="16">
        <v>45666</v>
      </c>
      <c r="S488">
        <v>165</v>
      </c>
      <c r="T488" t="s">
        <v>2024</v>
      </c>
      <c r="U488" s="16">
        <v>45689</v>
      </c>
      <c r="V488" s="16">
        <v>45689</v>
      </c>
      <c r="Y488" s="16">
        <v>45689</v>
      </c>
      <c r="Z488" t="s">
        <v>1817</v>
      </c>
      <c r="AB488" t="s">
        <v>1136</v>
      </c>
      <c r="AC488" t="s">
        <v>1931</v>
      </c>
      <c r="AP488" t="e">
        <v>#N/A</v>
      </c>
    </row>
    <row r="489" spans="1:42" x14ac:dyDescent="0.35">
      <c r="A489" t="s">
        <v>2266</v>
      </c>
      <c r="B489" t="s">
        <v>2267</v>
      </c>
      <c r="C489" t="s">
        <v>2033</v>
      </c>
      <c r="D489" t="s">
        <v>18</v>
      </c>
      <c r="E489" s="16">
        <v>45661</v>
      </c>
      <c r="F489">
        <v>4001659188</v>
      </c>
      <c r="G489" t="s">
        <v>1927</v>
      </c>
      <c r="H489" t="s">
        <v>2719</v>
      </c>
      <c r="I489" t="s">
        <v>1822</v>
      </c>
      <c r="J489">
        <v>2953478</v>
      </c>
      <c r="K489">
        <v>6489540</v>
      </c>
      <c r="M489">
        <v>4</v>
      </c>
      <c r="N489">
        <v>2.61</v>
      </c>
      <c r="O489">
        <v>10.44</v>
      </c>
      <c r="P489" t="s">
        <v>1811</v>
      </c>
      <c r="Q489" t="s">
        <v>1812</v>
      </c>
      <c r="R489" s="16">
        <v>45666</v>
      </c>
      <c r="S489">
        <v>165</v>
      </c>
      <c r="T489" t="s">
        <v>2024</v>
      </c>
      <c r="U489" s="16">
        <v>45689</v>
      </c>
      <c r="V489" s="16">
        <v>45689</v>
      </c>
      <c r="Y489" s="16">
        <v>45689</v>
      </c>
      <c r="Z489" t="s">
        <v>1817</v>
      </c>
      <c r="AB489" t="s">
        <v>1136</v>
      </c>
      <c r="AC489" t="s">
        <v>1931</v>
      </c>
      <c r="AP489" t="e">
        <v>#N/A</v>
      </c>
    </row>
    <row r="490" spans="1:42" x14ac:dyDescent="0.35">
      <c r="A490" t="s">
        <v>2266</v>
      </c>
      <c r="B490" t="s">
        <v>2267</v>
      </c>
      <c r="C490" t="s">
        <v>2033</v>
      </c>
      <c r="D490" t="s">
        <v>18</v>
      </c>
      <c r="E490" s="16">
        <v>45661</v>
      </c>
      <c r="F490">
        <v>4001659188</v>
      </c>
      <c r="G490" t="s">
        <v>1927</v>
      </c>
      <c r="H490" t="s">
        <v>2720</v>
      </c>
      <c r="I490" t="s">
        <v>2460</v>
      </c>
      <c r="J490">
        <v>2953478</v>
      </c>
      <c r="K490">
        <v>6489540</v>
      </c>
      <c r="M490">
        <v>4</v>
      </c>
      <c r="N490">
        <v>11</v>
      </c>
      <c r="O490">
        <v>44</v>
      </c>
      <c r="P490" t="s">
        <v>1811</v>
      </c>
      <c r="Q490" t="s">
        <v>1812</v>
      </c>
      <c r="R490" s="16">
        <v>45666</v>
      </c>
      <c r="S490">
        <v>165</v>
      </c>
      <c r="T490" t="s">
        <v>2024</v>
      </c>
      <c r="U490" s="16">
        <v>45689</v>
      </c>
      <c r="V490" s="16">
        <v>45689</v>
      </c>
      <c r="Y490" s="16">
        <v>45689</v>
      </c>
      <c r="Z490" t="s">
        <v>1817</v>
      </c>
      <c r="AB490" t="s">
        <v>1136</v>
      </c>
      <c r="AC490" t="s">
        <v>1931</v>
      </c>
      <c r="AP490" t="e">
        <v>#N/A</v>
      </c>
    </row>
    <row r="491" spans="1:42" x14ac:dyDescent="0.35">
      <c r="A491" t="s">
        <v>2266</v>
      </c>
      <c r="B491" t="s">
        <v>2267</v>
      </c>
      <c r="C491" t="s">
        <v>2033</v>
      </c>
      <c r="D491" t="s">
        <v>18</v>
      </c>
      <c r="E491" s="16">
        <v>45661</v>
      </c>
      <c r="F491">
        <v>4001659188</v>
      </c>
      <c r="G491" t="s">
        <v>1927</v>
      </c>
      <c r="H491" t="s">
        <v>2721</v>
      </c>
      <c r="I491" t="s">
        <v>1810</v>
      </c>
      <c r="J491">
        <v>2953478</v>
      </c>
      <c r="K491">
        <v>6489540</v>
      </c>
      <c r="M491">
        <v>4</v>
      </c>
      <c r="N491">
        <v>0.28999999999999998</v>
      </c>
      <c r="O491">
        <v>1.1599999999999999</v>
      </c>
      <c r="P491" t="s">
        <v>1811</v>
      </c>
      <c r="Q491" t="s">
        <v>1812</v>
      </c>
      <c r="R491" s="16">
        <v>45666</v>
      </c>
      <c r="S491">
        <v>165</v>
      </c>
      <c r="T491" t="s">
        <v>2024</v>
      </c>
      <c r="U491" s="16">
        <v>45689</v>
      </c>
      <c r="V491" s="16">
        <v>45689</v>
      </c>
      <c r="Y491" s="16">
        <v>45689</v>
      </c>
      <c r="Z491" t="s">
        <v>1817</v>
      </c>
      <c r="AB491" t="s">
        <v>1136</v>
      </c>
      <c r="AC491" t="s">
        <v>1931</v>
      </c>
      <c r="AP491" t="e">
        <v>#N/A</v>
      </c>
    </row>
    <row r="492" spans="1:42" x14ac:dyDescent="0.35">
      <c r="A492" t="s">
        <v>2223</v>
      </c>
      <c r="B492" t="s">
        <v>2224</v>
      </c>
      <c r="C492" t="s">
        <v>115</v>
      </c>
      <c r="D492" t="s">
        <v>114</v>
      </c>
      <c r="E492" s="16">
        <v>45587</v>
      </c>
      <c r="F492">
        <v>4001664488</v>
      </c>
      <c r="G492" t="s">
        <v>1927</v>
      </c>
      <c r="H492" t="s">
        <v>2722</v>
      </c>
      <c r="I492" t="s">
        <v>2723</v>
      </c>
      <c r="J492">
        <v>2954199</v>
      </c>
      <c r="K492">
        <v>6489992</v>
      </c>
      <c r="M492">
        <v>1</v>
      </c>
      <c r="N492">
        <v>2335.81</v>
      </c>
      <c r="O492">
        <v>2335.81</v>
      </c>
      <c r="P492" t="s">
        <v>1811</v>
      </c>
      <c r="Q492" t="s">
        <v>1812</v>
      </c>
      <c r="R492" s="16">
        <v>45705</v>
      </c>
      <c r="S492">
        <v>149</v>
      </c>
      <c r="T492" t="s">
        <v>2024</v>
      </c>
      <c r="U492" s="16">
        <v>45593</v>
      </c>
      <c r="V492" s="16">
        <v>45705</v>
      </c>
      <c r="Y492" s="16">
        <v>45623</v>
      </c>
      <c r="AB492" t="s">
        <v>1101</v>
      </c>
      <c r="AP492" t="s">
        <v>2072</v>
      </c>
    </row>
    <row r="493" spans="1:42" x14ac:dyDescent="0.35">
      <c r="A493" t="s">
        <v>2223</v>
      </c>
      <c r="B493" t="s">
        <v>2224</v>
      </c>
      <c r="C493" t="s">
        <v>115</v>
      </c>
      <c r="D493" t="s">
        <v>114</v>
      </c>
      <c r="E493" s="16">
        <v>45587</v>
      </c>
      <c r="F493">
        <v>4001664488</v>
      </c>
      <c r="G493" t="s">
        <v>1927</v>
      </c>
      <c r="H493" t="s">
        <v>1890</v>
      </c>
      <c r="I493" t="s">
        <v>1865</v>
      </c>
      <c r="J493">
        <v>2954199</v>
      </c>
      <c r="K493">
        <v>6489992</v>
      </c>
      <c r="M493">
        <v>20</v>
      </c>
      <c r="N493">
        <v>0.72</v>
      </c>
      <c r="O493">
        <v>14.4</v>
      </c>
      <c r="P493" t="s">
        <v>1811</v>
      </c>
      <c r="Q493" t="s">
        <v>1812</v>
      </c>
      <c r="R493" s="16">
        <v>45705</v>
      </c>
      <c r="S493">
        <v>149</v>
      </c>
      <c r="T493" t="s">
        <v>2024</v>
      </c>
      <c r="U493" s="16">
        <v>45593</v>
      </c>
      <c r="V493" s="16">
        <v>45705</v>
      </c>
      <c r="Y493" s="16">
        <v>45623</v>
      </c>
      <c r="AB493" t="s">
        <v>1101</v>
      </c>
      <c r="AP493" t="s">
        <v>2072</v>
      </c>
    </row>
    <row r="494" spans="1:42" x14ac:dyDescent="0.35">
      <c r="A494" t="s">
        <v>2223</v>
      </c>
      <c r="B494" t="s">
        <v>2224</v>
      </c>
      <c r="C494" t="s">
        <v>115</v>
      </c>
      <c r="D494" t="s">
        <v>114</v>
      </c>
      <c r="E494" s="16">
        <v>45587</v>
      </c>
      <c r="F494">
        <v>4001664488</v>
      </c>
      <c r="G494" t="s">
        <v>1927</v>
      </c>
      <c r="H494" t="s">
        <v>2724</v>
      </c>
      <c r="I494" t="s">
        <v>2032</v>
      </c>
      <c r="J494">
        <v>2954199</v>
      </c>
      <c r="K494">
        <v>6489992</v>
      </c>
      <c r="M494">
        <v>1</v>
      </c>
      <c r="N494">
        <v>742.8</v>
      </c>
      <c r="O494">
        <v>742.8</v>
      </c>
      <c r="P494" t="s">
        <v>1811</v>
      </c>
      <c r="Q494" t="s">
        <v>1812</v>
      </c>
      <c r="R494" s="16">
        <v>45705</v>
      </c>
      <c r="S494">
        <v>149</v>
      </c>
      <c r="T494" t="s">
        <v>2024</v>
      </c>
      <c r="U494" s="16">
        <v>45593</v>
      </c>
      <c r="V494" s="16">
        <v>45705</v>
      </c>
      <c r="Y494" s="16">
        <v>45623</v>
      </c>
      <c r="AB494" t="s">
        <v>1101</v>
      </c>
      <c r="AP494" t="s">
        <v>2072</v>
      </c>
    </row>
    <row r="495" spans="1:42" x14ac:dyDescent="0.35">
      <c r="A495" t="s">
        <v>2223</v>
      </c>
      <c r="B495" t="s">
        <v>2224</v>
      </c>
      <c r="C495" t="s">
        <v>115</v>
      </c>
      <c r="D495" t="s">
        <v>114</v>
      </c>
      <c r="E495" s="16">
        <v>45587</v>
      </c>
      <c r="F495">
        <v>4001664488</v>
      </c>
      <c r="G495" t="s">
        <v>1927</v>
      </c>
      <c r="H495" t="s">
        <v>2162</v>
      </c>
      <c r="I495" t="s">
        <v>1825</v>
      </c>
      <c r="J495">
        <v>2954199</v>
      </c>
      <c r="K495">
        <v>6489992</v>
      </c>
      <c r="M495">
        <v>20</v>
      </c>
      <c r="N495">
        <v>0.84</v>
      </c>
      <c r="O495">
        <v>16.8</v>
      </c>
      <c r="P495" t="s">
        <v>1811</v>
      </c>
      <c r="Q495" t="s">
        <v>1812</v>
      </c>
      <c r="R495" s="16">
        <v>45705</v>
      </c>
      <c r="S495">
        <v>149</v>
      </c>
      <c r="T495" t="s">
        <v>2024</v>
      </c>
      <c r="U495" s="16">
        <v>45593</v>
      </c>
      <c r="V495" s="16">
        <v>45705</v>
      </c>
      <c r="Y495" s="16">
        <v>45623</v>
      </c>
      <c r="AB495" t="s">
        <v>1101</v>
      </c>
      <c r="AP495" t="s">
        <v>2072</v>
      </c>
    </row>
    <row r="496" spans="1:42" x14ac:dyDescent="0.35">
      <c r="A496" t="s">
        <v>2223</v>
      </c>
      <c r="B496" t="s">
        <v>2224</v>
      </c>
      <c r="C496" t="s">
        <v>115</v>
      </c>
      <c r="D496" t="s">
        <v>114</v>
      </c>
      <c r="E496" s="16">
        <v>45587</v>
      </c>
      <c r="F496">
        <v>4001664488</v>
      </c>
      <c r="G496" t="s">
        <v>1927</v>
      </c>
      <c r="H496" t="s">
        <v>2725</v>
      </c>
      <c r="I496" t="s">
        <v>2726</v>
      </c>
      <c r="J496">
        <v>2954199</v>
      </c>
      <c r="K496">
        <v>6489992</v>
      </c>
      <c r="M496">
        <v>2</v>
      </c>
      <c r="N496">
        <v>162.47999999999999</v>
      </c>
      <c r="O496">
        <v>324.95999999999998</v>
      </c>
      <c r="P496" t="s">
        <v>1811</v>
      </c>
      <c r="Q496" t="s">
        <v>1812</v>
      </c>
      <c r="R496" s="16">
        <v>45705</v>
      </c>
      <c r="S496">
        <v>149</v>
      </c>
      <c r="T496" t="s">
        <v>2024</v>
      </c>
      <c r="U496" s="16">
        <v>45593</v>
      </c>
      <c r="V496" s="16">
        <v>45705</v>
      </c>
      <c r="Y496" s="16">
        <v>45623</v>
      </c>
      <c r="AB496" t="s">
        <v>1101</v>
      </c>
      <c r="AP496" t="s">
        <v>2072</v>
      </c>
    </row>
    <row r="497" spans="1:43" x14ac:dyDescent="0.35">
      <c r="A497" t="s">
        <v>2223</v>
      </c>
      <c r="B497" t="s">
        <v>2224</v>
      </c>
      <c r="C497" t="s">
        <v>115</v>
      </c>
      <c r="D497" t="s">
        <v>114</v>
      </c>
      <c r="E497" s="16">
        <v>45587</v>
      </c>
      <c r="F497">
        <v>4001664488</v>
      </c>
      <c r="G497" t="s">
        <v>1927</v>
      </c>
      <c r="H497" t="s">
        <v>1902</v>
      </c>
      <c r="I497" t="s">
        <v>1822</v>
      </c>
      <c r="J497">
        <v>2954199</v>
      </c>
      <c r="K497">
        <v>6489992</v>
      </c>
      <c r="M497">
        <v>4</v>
      </c>
      <c r="N497">
        <v>1.89</v>
      </c>
      <c r="O497">
        <v>7.56</v>
      </c>
      <c r="P497" t="s">
        <v>1811</v>
      </c>
      <c r="Q497" t="s">
        <v>1812</v>
      </c>
      <c r="R497" s="16">
        <v>45705</v>
      </c>
      <c r="S497">
        <v>149</v>
      </c>
      <c r="T497" t="s">
        <v>2024</v>
      </c>
      <c r="U497" s="16">
        <v>45593</v>
      </c>
      <c r="V497" s="16">
        <v>45705</v>
      </c>
      <c r="Y497" s="16">
        <v>45623</v>
      </c>
      <c r="AB497" t="s">
        <v>1101</v>
      </c>
      <c r="AP497" t="s">
        <v>2072</v>
      </c>
    </row>
    <row r="498" spans="1:43" x14ac:dyDescent="0.35">
      <c r="A498" t="s">
        <v>2223</v>
      </c>
      <c r="B498" t="s">
        <v>2224</v>
      </c>
      <c r="C498" t="s">
        <v>115</v>
      </c>
      <c r="D498" t="s">
        <v>114</v>
      </c>
      <c r="E498" s="16">
        <v>45587</v>
      </c>
      <c r="F498">
        <v>4001664488</v>
      </c>
      <c r="G498" t="s">
        <v>1927</v>
      </c>
      <c r="H498" t="s">
        <v>2180</v>
      </c>
      <c r="I498" t="s">
        <v>1822</v>
      </c>
      <c r="J498">
        <v>2954199</v>
      </c>
      <c r="K498">
        <v>6489992</v>
      </c>
      <c r="M498">
        <v>2</v>
      </c>
      <c r="N498">
        <v>1.1499999999999999</v>
      </c>
      <c r="O498">
        <v>2.2999999999999998</v>
      </c>
      <c r="P498" t="s">
        <v>1811</v>
      </c>
      <c r="Q498" t="s">
        <v>1812</v>
      </c>
      <c r="R498" s="16">
        <v>45705</v>
      </c>
      <c r="S498">
        <v>149</v>
      </c>
      <c r="T498" t="s">
        <v>2024</v>
      </c>
      <c r="U498" s="16">
        <v>45593</v>
      </c>
      <c r="V498" s="16">
        <v>45705</v>
      </c>
      <c r="Y498" s="16">
        <v>45623</v>
      </c>
      <c r="AB498" t="s">
        <v>1101</v>
      </c>
      <c r="AP498" t="s">
        <v>2072</v>
      </c>
    </row>
    <row r="499" spans="1:43" x14ac:dyDescent="0.35">
      <c r="A499" t="s">
        <v>2223</v>
      </c>
      <c r="B499" t="s">
        <v>2224</v>
      </c>
      <c r="C499" t="s">
        <v>115</v>
      </c>
      <c r="D499" t="s">
        <v>114</v>
      </c>
      <c r="E499" s="16">
        <v>45587</v>
      </c>
      <c r="F499">
        <v>4001664488</v>
      </c>
      <c r="G499" t="s">
        <v>1927</v>
      </c>
      <c r="H499" t="s">
        <v>2073</v>
      </c>
      <c r="I499" t="s">
        <v>1825</v>
      </c>
      <c r="J499">
        <v>2954199</v>
      </c>
      <c r="K499">
        <v>6489992</v>
      </c>
      <c r="M499">
        <v>2</v>
      </c>
      <c r="N499">
        <v>0.68</v>
      </c>
      <c r="O499">
        <v>1.36</v>
      </c>
      <c r="P499" t="s">
        <v>1811</v>
      </c>
      <c r="Q499" t="s">
        <v>1812</v>
      </c>
      <c r="R499" s="16">
        <v>45705</v>
      </c>
      <c r="S499">
        <v>149</v>
      </c>
      <c r="T499" t="s">
        <v>2024</v>
      </c>
      <c r="U499" s="16">
        <v>45593</v>
      </c>
      <c r="V499" s="16">
        <v>45705</v>
      </c>
      <c r="Y499" s="16">
        <v>45623</v>
      </c>
      <c r="AB499" t="s">
        <v>1101</v>
      </c>
      <c r="AP499" t="s">
        <v>2072</v>
      </c>
    </row>
    <row r="500" spans="1:43" x14ac:dyDescent="0.35">
      <c r="A500" t="s">
        <v>2223</v>
      </c>
      <c r="B500" t="s">
        <v>2224</v>
      </c>
      <c r="C500" t="s">
        <v>115</v>
      </c>
      <c r="D500" t="s">
        <v>114</v>
      </c>
      <c r="E500" s="16">
        <v>45587</v>
      </c>
      <c r="F500">
        <v>4001664488</v>
      </c>
      <c r="G500" t="s">
        <v>1927</v>
      </c>
      <c r="H500" t="s">
        <v>2333</v>
      </c>
      <c r="I500" t="s">
        <v>1825</v>
      </c>
      <c r="J500">
        <v>2954199</v>
      </c>
      <c r="K500">
        <v>6489992</v>
      </c>
      <c r="M500">
        <v>2</v>
      </c>
      <c r="N500">
        <v>3.51</v>
      </c>
      <c r="O500">
        <v>7.02</v>
      </c>
      <c r="P500" t="s">
        <v>1811</v>
      </c>
      <c r="Q500" t="s">
        <v>1812</v>
      </c>
      <c r="R500" s="16">
        <v>45705</v>
      </c>
      <c r="S500">
        <v>149</v>
      </c>
      <c r="T500" t="s">
        <v>2024</v>
      </c>
      <c r="U500" s="16">
        <v>45593</v>
      </c>
      <c r="V500" s="16">
        <v>45705</v>
      </c>
      <c r="Y500" s="16">
        <v>45623</v>
      </c>
      <c r="AB500" t="s">
        <v>1101</v>
      </c>
      <c r="AP500" t="s">
        <v>2072</v>
      </c>
    </row>
    <row r="501" spans="1:43" x14ac:dyDescent="0.35">
      <c r="A501" t="s">
        <v>2508</v>
      </c>
      <c r="B501" t="s">
        <v>2509</v>
      </c>
      <c r="C501" t="s">
        <v>115</v>
      </c>
      <c r="D501" t="s">
        <v>114</v>
      </c>
      <c r="E501" s="16">
        <v>45602</v>
      </c>
      <c r="F501">
        <v>4001684829</v>
      </c>
      <c r="G501" t="s">
        <v>1927</v>
      </c>
      <c r="H501" t="s">
        <v>2729</v>
      </c>
      <c r="I501" t="s">
        <v>2730</v>
      </c>
      <c r="J501">
        <v>2959394</v>
      </c>
      <c r="K501">
        <v>6493862</v>
      </c>
      <c r="M501">
        <v>1</v>
      </c>
      <c r="N501">
        <v>634.53</v>
      </c>
      <c r="O501">
        <v>634.53</v>
      </c>
      <c r="P501" t="s">
        <v>1811</v>
      </c>
      <c r="Q501" t="s">
        <v>1812</v>
      </c>
      <c r="R501" s="16">
        <v>45707</v>
      </c>
      <c r="S501">
        <v>147</v>
      </c>
      <c r="T501" t="s">
        <v>2024</v>
      </c>
      <c r="U501" s="16">
        <v>45619</v>
      </c>
      <c r="V501" s="16">
        <v>45707</v>
      </c>
      <c r="Y501" s="16">
        <v>45619</v>
      </c>
      <c r="AB501" t="s">
        <v>1152</v>
      </c>
      <c r="AP501" t="e">
        <v>#N/A</v>
      </c>
      <c r="AQ501">
        <v>5</v>
      </c>
    </row>
    <row r="502" spans="1:43" x14ac:dyDescent="0.35">
      <c r="A502" t="s">
        <v>2508</v>
      </c>
      <c r="B502" t="s">
        <v>2509</v>
      </c>
      <c r="C502" t="s">
        <v>115</v>
      </c>
      <c r="D502" t="s">
        <v>114</v>
      </c>
      <c r="E502" s="16">
        <v>45602</v>
      </c>
      <c r="F502">
        <v>4001684829</v>
      </c>
      <c r="G502" t="s">
        <v>1927</v>
      </c>
      <c r="H502" t="s">
        <v>2673</v>
      </c>
      <c r="I502" t="s">
        <v>1936</v>
      </c>
      <c r="J502">
        <v>2959394</v>
      </c>
      <c r="K502">
        <v>6493862</v>
      </c>
      <c r="M502">
        <v>1</v>
      </c>
      <c r="N502">
        <v>30.25</v>
      </c>
      <c r="O502">
        <v>30.25</v>
      </c>
      <c r="P502" t="s">
        <v>1811</v>
      </c>
      <c r="Q502" t="s">
        <v>1812</v>
      </c>
      <c r="R502" s="16">
        <v>45707</v>
      </c>
      <c r="S502">
        <v>147</v>
      </c>
      <c r="T502" t="s">
        <v>2024</v>
      </c>
      <c r="U502" s="16">
        <v>45619</v>
      </c>
      <c r="V502" s="16">
        <v>45707</v>
      </c>
      <c r="Y502" s="16">
        <v>45619</v>
      </c>
      <c r="AB502" t="s">
        <v>1152</v>
      </c>
      <c r="AP502" t="e">
        <v>#N/A</v>
      </c>
      <c r="AQ502">
        <v>5</v>
      </c>
    </row>
    <row r="503" spans="1:43" x14ac:dyDescent="0.35">
      <c r="A503" t="s">
        <v>2508</v>
      </c>
      <c r="B503" t="s">
        <v>2509</v>
      </c>
      <c r="C503" t="s">
        <v>115</v>
      </c>
      <c r="D503" t="s">
        <v>114</v>
      </c>
      <c r="E503" s="16">
        <v>45602</v>
      </c>
      <c r="F503">
        <v>4001684829</v>
      </c>
      <c r="G503" t="s">
        <v>1927</v>
      </c>
      <c r="H503" t="s">
        <v>2731</v>
      </c>
      <c r="I503" t="s">
        <v>1823</v>
      </c>
      <c r="J503">
        <v>2959394</v>
      </c>
      <c r="K503">
        <v>6493862</v>
      </c>
      <c r="M503">
        <v>4</v>
      </c>
      <c r="N503">
        <v>6.57</v>
      </c>
      <c r="O503">
        <v>26.28</v>
      </c>
      <c r="P503" t="s">
        <v>1811</v>
      </c>
      <c r="Q503" t="s">
        <v>1812</v>
      </c>
      <c r="R503" s="16">
        <v>45707</v>
      </c>
      <c r="S503">
        <v>147</v>
      </c>
      <c r="T503" t="s">
        <v>2024</v>
      </c>
      <c r="U503" s="16">
        <v>45619</v>
      </c>
      <c r="V503" s="16">
        <v>45707</v>
      </c>
      <c r="Y503" s="16">
        <v>45619</v>
      </c>
      <c r="AB503" t="s">
        <v>1152</v>
      </c>
      <c r="AP503" t="e">
        <v>#N/A</v>
      </c>
      <c r="AQ503">
        <v>5</v>
      </c>
    </row>
    <row r="504" spans="1:43" x14ac:dyDescent="0.35">
      <c r="A504" t="s">
        <v>2508</v>
      </c>
      <c r="B504" t="s">
        <v>2509</v>
      </c>
      <c r="C504" t="s">
        <v>115</v>
      </c>
      <c r="D504" t="s">
        <v>114</v>
      </c>
      <c r="E504" s="16">
        <v>45602</v>
      </c>
      <c r="F504">
        <v>4001684829</v>
      </c>
      <c r="G504" t="s">
        <v>1927</v>
      </c>
      <c r="H504" t="s">
        <v>2675</v>
      </c>
      <c r="I504" t="s">
        <v>1826</v>
      </c>
      <c r="J504">
        <v>2959394</v>
      </c>
      <c r="K504">
        <v>6493862</v>
      </c>
      <c r="M504">
        <v>2</v>
      </c>
      <c r="N504">
        <v>6.6</v>
      </c>
      <c r="O504">
        <v>13.2</v>
      </c>
      <c r="P504" t="s">
        <v>1811</v>
      </c>
      <c r="Q504" t="s">
        <v>1812</v>
      </c>
      <c r="R504" s="16">
        <v>45707</v>
      </c>
      <c r="S504">
        <v>147</v>
      </c>
      <c r="T504" t="s">
        <v>2024</v>
      </c>
      <c r="U504" s="16">
        <v>45619</v>
      </c>
      <c r="V504" s="16">
        <v>45707</v>
      </c>
      <c r="Y504" s="16">
        <v>45619</v>
      </c>
      <c r="AB504" t="s">
        <v>1152</v>
      </c>
      <c r="AP504" t="e">
        <v>#N/A</v>
      </c>
      <c r="AQ504">
        <v>5</v>
      </c>
    </row>
    <row r="505" spans="1:43" x14ac:dyDescent="0.35">
      <c r="A505" t="s">
        <v>2508</v>
      </c>
      <c r="B505" t="s">
        <v>2509</v>
      </c>
      <c r="C505" t="s">
        <v>115</v>
      </c>
      <c r="D505" t="s">
        <v>114</v>
      </c>
      <c r="E505" s="16">
        <v>45602</v>
      </c>
      <c r="F505">
        <v>4001684829</v>
      </c>
      <c r="G505" t="s">
        <v>1927</v>
      </c>
      <c r="H505" t="s">
        <v>2732</v>
      </c>
      <c r="I505" t="s">
        <v>1831</v>
      </c>
      <c r="J505">
        <v>2959394</v>
      </c>
      <c r="K505">
        <v>6493862</v>
      </c>
      <c r="M505">
        <v>1</v>
      </c>
      <c r="N505">
        <v>5.31</v>
      </c>
      <c r="O505">
        <v>5.31</v>
      </c>
      <c r="P505" t="s">
        <v>1811</v>
      </c>
      <c r="Q505" t="s">
        <v>1812</v>
      </c>
      <c r="R505" s="16">
        <v>45707</v>
      </c>
      <c r="S505">
        <v>147</v>
      </c>
      <c r="T505" t="s">
        <v>2024</v>
      </c>
      <c r="U505" s="16">
        <v>45619</v>
      </c>
      <c r="V505" s="16">
        <v>45707</v>
      </c>
      <c r="Y505" s="16">
        <v>45619</v>
      </c>
      <c r="AB505" t="s">
        <v>1152</v>
      </c>
      <c r="AP505" t="e">
        <v>#N/A</v>
      </c>
      <c r="AQ505">
        <v>5</v>
      </c>
    </row>
    <row r="506" spans="1:43" x14ac:dyDescent="0.35">
      <c r="A506" t="s">
        <v>2508</v>
      </c>
      <c r="B506" t="s">
        <v>2509</v>
      </c>
      <c r="C506" t="s">
        <v>115</v>
      </c>
      <c r="D506" t="s">
        <v>114</v>
      </c>
      <c r="E506" s="16">
        <v>45602</v>
      </c>
      <c r="F506">
        <v>4001684829</v>
      </c>
      <c r="G506" t="s">
        <v>1927</v>
      </c>
      <c r="H506" t="s">
        <v>2059</v>
      </c>
      <c r="I506" t="s">
        <v>1823</v>
      </c>
      <c r="J506">
        <v>2959394</v>
      </c>
      <c r="K506">
        <v>6493862</v>
      </c>
      <c r="M506">
        <v>1</v>
      </c>
      <c r="N506">
        <v>5.03</v>
      </c>
      <c r="O506">
        <v>5.03</v>
      </c>
      <c r="P506" t="s">
        <v>1811</v>
      </c>
      <c r="Q506" t="s">
        <v>1812</v>
      </c>
      <c r="R506" s="16">
        <v>45707</v>
      </c>
      <c r="S506">
        <v>147</v>
      </c>
      <c r="T506" t="s">
        <v>2024</v>
      </c>
      <c r="U506" s="16">
        <v>45619</v>
      </c>
      <c r="V506" s="16">
        <v>45707</v>
      </c>
      <c r="Y506" s="16">
        <v>45619</v>
      </c>
      <c r="AB506" t="s">
        <v>1152</v>
      </c>
      <c r="AP506" t="e">
        <v>#N/A</v>
      </c>
      <c r="AQ506">
        <v>5</v>
      </c>
    </row>
    <row r="507" spans="1:43" x14ac:dyDescent="0.35">
      <c r="A507" t="s">
        <v>2508</v>
      </c>
      <c r="B507" t="s">
        <v>2509</v>
      </c>
      <c r="C507" t="s">
        <v>115</v>
      </c>
      <c r="D507" t="s">
        <v>114</v>
      </c>
      <c r="E507" s="16">
        <v>45602</v>
      </c>
      <c r="F507">
        <v>4001684829</v>
      </c>
      <c r="G507" t="s">
        <v>1927</v>
      </c>
      <c r="H507" t="s">
        <v>2733</v>
      </c>
      <c r="I507" t="s">
        <v>1820</v>
      </c>
      <c r="J507">
        <v>2959394</v>
      </c>
      <c r="K507">
        <v>6493862</v>
      </c>
      <c r="M507">
        <v>4</v>
      </c>
      <c r="N507">
        <v>2.12</v>
      </c>
      <c r="O507">
        <v>8.48</v>
      </c>
      <c r="P507" t="s">
        <v>1811</v>
      </c>
      <c r="Q507" t="s">
        <v>1812</v>
      </c>
      <c r="R507" s="16">
        <v>45707</v>
      </c>
      <c r="S507">
        <v>147</v>
      </c>
      <c r="T507" t="s">
        <v>2024</v>
      </c>
      <c r="U507" s="16">
        <v>45619</v>
      </c>
      <c r="V507" s="16">
        <v>45707</v>
      </c>
      <c r="Y507" s="16">
        <v>45619</v>
      </c>
      <c r="AB507" t="s">
        <v>1152</v>
      </c>
      <c r="AP507" t="e">
        <v>#N/A</v>
      </c>
      <c r="AQ507">
        <v>5</v>
      </c>
    </row>
    <row r="508" spans="1:43" x14ac:dyDescent="0.35">
      <c r="A508" t="s">
        <v>2508</v>
      </c>
      <c r="B508" t="s">
        <v>2509</v>
      </c>
      <c r="C508" t="s">
        <v>115</v>
      </c>
      <c r="D508" t="s">
        <v>114</v>
      </c>
      <c r="E508" s="16">
        <v>45602</v>
      </c>
      <c r="F508">
        <v>4001684829</v>
      </c>
      <c r="G508" t="s">
        <v>1927</v>
      </c>
      <c r="H508" t="s">
        <v>2734</v>
      </c>
      <c r="I508" t="s">
        <v>1820</v>
      </c>
      <c r="J508">
        <v>2959394</v>
      </c>
      <c r="K508">
        <v>6493862</v>
      </c>
      <c r="M508">
        <v>2</v>
      </c>
      <c r="N508">
        <v>0.91</v>
      </c>
      <c r="O508">
        <v>1.82</v>
      </c>
      <c r="P508" t="s">
        <v>1811</v>
      </c>
      <c r="Q508" t="s">
        <v>1812</v>
      </c>
      <c r="R508" s="16">
        <v>45707</v>
      </c>
      <c r="S508">
        <v>147</v>
      </c>
      <c r="T508" t="s">
        <v>2024</v>
      </c>
      <c r="U508" s="16">
        <v>45619</v>
      </c>
      <c r="V508" s="16">
        <v>45707</v>
      </c>
      <c r="Y508" s="16">
        <v>45619</v>
      </c>
      <c r="AB508" t="s">
        <v>1152</v>
      </c>
      <c r="AP508" t="e">
        <v>#N/A</v>
      </c>
      <c r="AQ508">
        <v>5</v>
      </c>
    </row>
    <row r="509" spans="1:43" x14ac:dyDescent="0.35">
      <c r="A509" t="s">
        <v>2508</v>
      </c>
      <c r="B509" t="s">
        <v>2509</v>
      </c>
      <c r="C509" t="s">
        <v>115</v>
      </c>
      <c r="D509" t="s">
        <v>114</v>
      </c>
      <c r="E509" s="16">
        <v>45602</v>
      </c>
      <c r="F509">
        <v>4001684829</v>
      </c>
      <c r="G509" t="s">
        <v>1927</v>
      </c>
      <c r="H509" t="s">
        <v>2735</v>
      </c>
      <c r="I509" t="s">
        <v>1819</v>
      </c>
      <c r="J509">
        <v>2959394</v>
      </c>
      <c r="K509">
        <v>6493862</v>
      </c>
      <c r="M509">
        <v>1</v>
      </c>
      <c r="N509">
        <v>18.059999999999999</v>
      </c>
      <c r="O509">
        <v>18.059999999999999</v>
      </c>
      <c r="P509" t="s">
        <v>1811</v>
      </c>
      <c r="Q509" t="s">
        <v>1812</v>
      </c>
      <c r="R509" s="16">
        <v>45707</v>
      </c>
      <c r="S509">
        <v>147</v>
      </c>
      <c r="T509" t="s">
        <v>2024</v>
      </c>
      <c r="U509" s="16">
        <v>45619</v>
      </c>
      <c r="V509" s="16">
        <v>45707</v>
      </c>
      <c r="Y509" s="16">
        <v>45619</v>
      </c>
      <c r="AB509" t="s">
        <v>1152</v>
      </c>
      <c r="AP509" t="e">
        <v>#N/A</v>
      </c>
      <c r="AQ509">
        <v>5</v>
      </c>
    </row>
    <row r="510" spans="1:43" x14ac:dyDescent="0.35">
      <c r="A510" t="s">
        <v>2508</v>
      </c>
      <c r="B510" t="s">
        <v>2509</v>
      </c>
      <c r="C510" t="s">
        <v>115</v>
      </c>
      <c r="D510" t="s">
        <v>114</v>
      </c>
      <c r="E510" s="16">
        <v>45602</v>
      </c>
      <c r="F510">
        <v>4001684829</v>
      </c>
      <c r="G510" t="s">
        <v>1927</v>
      </c>
      <c r="H510" t="s">
        <v>2736</v>
      </c>
      <c r="I510" t="s">
        <v>1823</v>
      </c>
      <c r="J510">
        <v>2959394</v>
      </c>
      <c r="K510">
        <v>6493862</v>
      </c>
      <c r="M510">
        <v>2</v>
      </c>
      <c r="N510">
        <v>7.46</v>
      </c>
      <c r="O510">
        <v>14.92</v>
      </c>
      <c r="P510" t="s">
        <v>1811</v>
      </c>
      <c r="Q510" t="s">
        <v>1812</v>
      </c>
      <c r="R510" s="16">
        <v>45707</v>
      </c>
      <c r="S510">
        <v>147</v>
      </c>
      <c r="T510" t="s">
        <v>2024</v>
      </c>
      <c r="U510" s="16">
        <v>45619</v>
      </c>
      <c r="V510" s="16">
        <v>45707</v>
      </c>
      <c r="Y510" s="16">
        <v>45619</v>
      </c>
      <c r="AB510" t="s">
        <v>1152</v>
      </c>
      <c r="AP510" t="e">
        <v>#N/A</v>
      </c>
      <c r="AQ510">
        <v>5</v>
      </c>
    </row>
    <row r="511" spans="1:43" x14ac:dyDescent="0.35">
      <c r="A511" t="s">
        <v>2508</v>
      </c>
      <c r="B511" t="s">
        <v>2509</v>
      </c>
      <c r="C511" t="s">
        <v>115</v>
      </c>
      <c r="D511" t="s">
        <v>114</v>
      </c>
      <c r="E511" s="16">
        <v>45602</v>
      </c>
      <c r="F511">
        <v>4001684829</v>
      </c>
      <c r="G511" t="s">
        <v>1927</v>
      </c>
      <c r="H511" t="s">
        <v>2373</v>
      </c>
      <c r="I511" t="s">
        <v>1835</v>
      </c>
      <c r="J511">
        <v>2959394</v>
      </c>
      <c r="K511">
        <v>6493862</v>
      </c>
      <c r="M511">
        <v>8</v>
      </c>
      <c r="N511">
        <v>107.38</v>
      </c>
      <c r="O511">
        <v>859.04</v>
      </c>
      <c r="P511" t="s">
        <v>1811</v>
      </c>
      <c r="Q511" t="s">
        <v>1812</v>
      </c>
      <c r="R511" s="16">
        <v>45707</v>
      </c>
      <c r="S511">
        <v>147</v>
      </c>
      <c r="T511" t="s">
        <v>2024</v>
      </c>
      <c r="U511" s="16">
        <v>45619</v>
      </c>
      <c r="V511" s="16">
        <v>45707</v>
      </c>
      <c r="Y511" s="16">
        <v>45619</v>
      </c>
      <c r="AB511" t="s">
        <v>1152</v>
      </c>
      <c r="AP511" t="e">
        <v>#N/A</v>
      </c>
      <c r="AQ511">
        <v>5</v>
      </c>
    </row>
    <row r="512" spans="1:43" x14ac:dyDescent="0.35">
      <c r="A512" t="s">
        <v>2508</v>
      </c>
      <c r="B512" t="s">
        <v>2509</v>
      </c>
      <c r="C512" t="s">
        <v>115</v>
      </c>
      <c r="D512" t="s">
        <v>114</v>
      </c>
      <c r="E512" s="16">
        <v>45602</v>
      </c>
      <c r="F512">
        <v>4001684829</v>
      </c>
      <c r="G512" t="s">
        <v>1927</v>
      </c>
      <c r="H512" t="s">
        <v>2374</v>
      </c>
      <c r="I512" t="s">
        <v>1835</v>
      </c>
      <c r="J512">
        <v>2959394</v>
      </c>
      <c r="K512">
        <v>6493862</v>
      </c>
      <c r="M512">
        <v>1</v>
      </c>
      <c r="N512">
        <v>93.38</v>
      </c>
      <c r="O512">
        <v>93.38</v>
      </c>
      <c r="P512" t="s">
        <v>1811</v>
      </c>
      <c r="Q512" t="s">
        <v>1812</v>
      </c>
      <c r="R512" s="16">
        <v>45707</v>
      </c>
      <c r="S512">
        <v>147</v>
      </c>
      <c r="T512" t="s">
        <v>2024</v>
      </c>
      <c r="U512" s="16">
        <v>45619</v>
      </c>
      <c r="V512" s="16">
        <v>45707</v>
      </c>
      <c r="Y512" s="16">
        <v>45619</v>
      </c>
      <c r="AB512" t="s">
        <v>1152</v>
      </c>
      <c r="AP512" t="e">
        <v>#N/A</v>
      </c>
      <c r="AQ512">
        <v>5</v>
      </c>
    </row>
    <row r="513" spans="1:43" x14ac:dyDescent="0.35">
      <c r="A513" t="s">
        <v>2508</v>
      </c>
      <c r="B513" t="s">
        <v>2509</v>
      </c>
      <c r="C513" t="s">
        <v>115</v>
      </c>
      <c r="D513" t="s">
        <v>114</v>
      </c>
      <c r="E513" s="16">
        <v>45602</v>
      </c>
      <c r="F513">
        <v>4001684829</v>
      </c>
      <c r="G513" t="s">
        <v>1927</v>
      </c>
      <c r="H513" t="s">
        <v>2375</v>
      </c>
      <c r="I513" t="s">
        <v>1825</v>
      </c>
      <c r="J513">
        <v>2959394</v>
      </c>
      <c r="K513">
        <v>6493862</v>
      </c>
      <c r="M513">
        <v>8</v>
      </c>
      <c r="N513">
        <v>5.3</v>
      </c>
      <c r="O513">
        <v>42.4</v>
      </c>
      <c r="P513" t="s">
        <v>1811</v>
      </c>
      <c r="Q513" t="s">
        <v>1812</v>
      </c>
      <c r="R513" s="16">
        <v>45707</v>
      </c>
      <c r="S513">
        <v>147</v>
      </c>
      <c r="T513" t="s">
        <v>2024</v>
      </c>
      <c r="U513" s="16">
        <v>45619</v>
      </c>
      <c r="V513" s="16">
        <v>45707</v>
      </c>
      <c r="Y513" s="16">
        <v>45619</v>
      </c>
      <c r="AB513" t="s">
        <v>1152</v>
      </c>
      <c r="AP513" t="e">
        <v>#N/A</v>
      </c>
      <c r="AQ513">
        <v>5</v>
      </c>
    </row>
    <row r="514" spans="1:43" x14ac:dyDescent="0.35">
      <c r="A514" t="s">
        <v>2508</v>
      </c>
      <c r="B514" t="s">
        <v>2509</v>
      </c>
      <c r="C514" t="s">
        <v>115</v>
      </c>
      <c r="D514" t="s">
        <v>114</v>
      </c>
      <c r="E514" s="16">
        <v>45602</v>
      </c>
      <c r="F514">
        <v>4001684829</v>
      </c>
      <c r="G514" t="s">
        <v>1927</v>
      </c>
      <c r="H514" t="s">
        <v>2369</v>
      </c>
      <c r="I514" t="s">
        <v>1835</v>
      </c>
      <c r="J514">
        <v>2959394</v>
      </c>
      <c r="K514">
        <v>6493862</v>
      </c>
      <c r="M514">
        <v>2</v>
      </c>
      <c r="N514">
        <v>43.16</v>
      </c>
      <c r="O514">
        <v>86.32</v>
      </c>
      <c r="P514" t="s">
        <v>1811</v>
      </c>
      <c r="Q514" t="s">
        <v>1812</v>
      </c>
      <c r="R514" s="16">
        <v>45707</v>
      </c>
      <c r="S514">
        <v>147</v>
      </c>
      <c r="T514" t="s">
        <v>2024</v>
      </c>
      <c r="U514" s="16">
        <v>45619</v>
      </c>
      <c r="V514" s="16">
        <v>45707</v>
      </c>
      <c r="Y514" s="16">
        <v>45619</v>
      </c>
      <c r="AB514" t="s">
        <v>1152</v>
      </c>
      <c r="AP514" t="e">
        <v>#N/A</v>
      </c>
      <c r="AQ514">
        <v>5</v>
      </c>
    </row>
    <row r="515" spans="1:43" x14ac:dyDescent="0.35">
      <c r="A515" t="s">
        <v>2508</v>
      </c>
      <c r="B515" t="s">
        <v>2509</v>
      </c>
      <c r="C515" t="s">
        <v>115</v>
      </c>
      <c r="D515" t="s">
        <v>114</v>
      </c>
      <c r="E515" s="16">
        <v>45602</v>
      </c>
      <c r="F515">
        <v>4001684829</v>
      </c>
      <c r="G515" t="s">
        <v>1927</v>
      </c>
      <c r="H515" t="s">
        <v>2737</v>
      </c>
      <c r="I515" t="s">
        <v>1820</v>
      </c>
      <c r="J515">
        <v>2959394</v>
      </c>
      <c r="K515">
        <v>6493862</v>
      </c>
      <c r="M515">
        <v>2</v>
      </c>
      <c r="N515">
        <v>1.08</v>
      </c>
      <c r="O515">
        <v>2.16</v>
      </c>
      <c r="P515" t="s">
        <v>1811</v>
      </c>
      <c r="Q515" t="s">
        <v>1812</v>
      </c>
      <c r="R515" s="16">
        <v>45707</v>
      </c>
      <c r="S515">
        <v>147</v>
      </c>
      <c r="T515" t="s">
        <v>2024</v>
      </c>
      <c r="U515" s="16">
        <v>45619</v>
      </c>
      <c r="V515" s="16">
        <v>45707</v>
      </c>
      <c r="Y515" s="16">
        <v>45619</v>
      </c>
      <c r="AB515" t="s">
        <v>1152</v>
      </c>
      <c r="AP515" t="e">
        <v>#N/A</v>
      </c>
      <c r="AQ515">
        <v>5</v>
      </c>
    </row>
    <row r="516" spans="1:43" x14ac:dyDescent="0.35">
      <c r="A516" t="s">
        <v>2508</v>
      </c>
      <c r="B516" t="s">
        <v>2509</v>
      </c>
      <c r="C516" t="s">
        <v>115</v>
      </c>
      <c r="D516" t="s">
        <v>114</v>
      </c>
      <c r="E516" s="16">
        <v>45602</v>
      </c>
      <c r="F516">
        <v>4001684829</v>
      </c>
      <c r="G516" t="s">
        <v>1927</v>
      </c>
      <c r="H516" t="s">
        <v>2733</v>
      </c>
      <c r="I516" t="s">
        <v>1820</v>
      </c>
      <c r="J516">
        <v>2959394</v>
      </c>
      <c r="K516">
        <v>6493862</v>
      </c>
      <c r="M516">
        <v>2</v>
      </c>
      <c r="N516">
        <v>2.12</v>
      </c>
      <c r="O516">
        <v>4.24</v>
      </c>
      <c r="P516" t="s">
        <v>1811</v>
      </c>
      <c r="Q516" t="s">
        <v>1812</v>
      </c>
      <c r="R516" s="16">
        <v>45707</v>
      </c>
      <c r="S516">
        <v>147</v>
      </c>
      <c r="T516" t="s">
        <v>2024</v>
      </c>
      <c r="U516" s="16">
        <v>45619</v>
      </c>
      <c r="V516" s="16">
        <v>45707</v>
      </c>
      <c r="Y516" s="16">
        <v>45619</v>
      </c>
      <c r="AB516" t="s">
        <v>1152</v>
      </c>
      <c r="AP516" t="e">
        <v>#N/A</v>
      </c>
      <c r="AQ516">
        <v>5</v>
      </c>
    </row>
    <row r="517" spans="1:43" x14ac:dyDescent="0.35">
      <c r="A517" t="s">
        <v>2508</v>
      </c>
      <c r="B517" t="s">
        <v>2509</v>
      </c>
      <c r="C517" t="s">
        <v>115</v>
      </c>
      <c r="D517" t="s">
        <v>114</v>
      </c>
      <c r="E517" s="16">
        <v>45602</v>
      </c>
      <c r="F517">
        <v>4001684829</v>
      </c>
      <c r="G517" t="s">
        <v>1927</v>
      </c>
      <c r="H517" t="s">
        <v>2738</v>
      </c>
      <c r="I517" t="s">
        <v>1936</v>
      </c>
      <c r="J517">
        <v>2959394</v>
      </c>
      <c r="K517">
        <v>6493862</v>
      </c>
      <c r="M517">
        <v>2</v>
      </c>
      <c r="N517">
        <v>29.54</v>
      </c>
      <c r="O517">
        <v>59.08</v>
      </c>
      <c r="P517" t="s">
        <v>1811</v>
      </c>
      <c r="Q517" t="s">
        <v>1812</v>
      </c>
      <c r="R517" s="16">
        <v>45707</v>
      </c>
      <c r="S517">
        <v>147</v>
      </c>
      <c r="T517" t="s">
        <v>2024</v>
      </c>
      <c r="U517" s="16">
        <v>45619</v>
      </c>
      <c r="V517" s="16">
        <v>45707</v>
      </c>
      <c r="Y517" s="16">
        <v>45619</v>
      </c>
      <c r="AB517" t="s">
        <v>1152</v>
      </c>
      <c r="AP517" t="e">
        <v>#N/A</v>
      </c>
      <c r="AQ517">
        <v>5</v>
      </c>
    </row>
    <row r="518" spans="1:43" x14ac:dyDescent="0.35">
      <c r="A518" t="s">
        <v>2508</v>
      </c>
      <c r="B518" t="s">
        <v>2509</v>
      </c>
      <c r="C518" t="s">
        <v>115</v>
      </c>
      <c r="D518" t="s">
        <v>114</v>
      </c>
      <c r="E518" s="16">
        <v>45602</v>
      </c>
      <c r="F518">
        <v>4001684829</v>
      </c>
      <c r="G518" t="s">
        <v>1927</v>
      </c>
      <c r="H518" t="s">
        <v>2739</v>
      </c>
      <c r="I518" t="s">
        <v>1936</v>
      </c>
      <c r="J518">
        <v>2959394</v>
      </c>
      <c r="K518">
        <v>6493862</v>
      </c>
      <c r="M518">
        <v>2</v>
      </c>
      <c r="N518">
        <v>32.520000000000003</v>
      </c>
      <c r="O518">
        <v>65.040000000000006</v>
      </c>
      <c r="P518" t="s">
        <v>1811</v>
      </c>
      <c r="Q518" t="s">
        <v>1812</v>
      </c>
      <c r="R518" s="16">
        <v>45707</v>
      </c>
      <c r="S518">
        <v>147</v>
      </c>
      <c r="T518" t="s">
        <v>2024</v>
      </c>
      <c r="U518" s="16">
        <v>45619</v>
      </c>
      <c r="V518" s="16">
        <v>45707</v>
      </c>
      <c r="Y518" s="16">
        <v>45619</v>
      </c>
      <c r="AB518" t="s">
        <v>1152</v>
      </c>
      <c r="AP518" t="e">
        <v>#N/A</v>
      </c>
      <c r="AQ518">
        <v>5</v>
      </c>
    </row>
    <row r="519" spans="1:43" x14ac:dyDescent="0.35">
      <c r="A519" t="s">
        <v>2508</v>
      </c>
      <c r="B519" t="s">
        <v>2509</v>
      </c>
      <c r="C519" t="s">
        <v>115</v>
      </c>
      <c r="D519" t="s">
        <v>114</v>
      </c>
      <c r="E519" s="16">
        <v>45602</v>
      </c>
      <c r="F519">
        <v>4001684829</v>
      </c>
      <c r="G519" t="s">
        <v>1927</v>
      </c>
      <c r="H519" t="s">
        <v>2740</v>
      </c>
      <c r="I519" t="s">
        <v>2121</v>
      </c>
      <c r="J519">
        <v>2959394</v>
      </c>
      <c r="K519">
        <v>6493862</v>
      </c>
      <c r="M519">
        <v>2</v>
      </c>
      <c r="N519">
        <v>0.57999999999999996</v>
      </c>
      <c r="O519">
        <v>1.1599999999999999</v>
      </c>
      <c r="P519" t="s">
        <v>1811</v>
      </c>
      <c r="Q519" t="s">
        <v>1812</v>
      </c>
      <c r="R519" s="16">
        <v>45707</v>
      </c>
      <c r="S519">
        <v>147</v>
      </c>
      <c r="T519" t="s">
        <v>2024</v>
      </c>
      <c r="U519" s="16">
        <v>45619</v>
      </c>
      <c r="V519" s="16">
        <v>45707</v>
      </c>
      <c r="Y519" s="16">
        <v>45619</v>
      </c>
      <c r="AB519" t="s">
        <v>1152</v>
      </c>
      <c r="AP519" t="e">
        <v>#N/A</v>
      </c>
      <c r="AQ519">
        <v>5</v>
      </c>
    </row>
    <row r="520" spans="1:43" x14ac:dyDescent="0.35">
      <c r="A520" t="s">
        <v>2508</v>
      </c>
      <c r="B520" t="s">
        <v>2509</v>
      </c>
      <c r="C520" t="s">
        <v>115</v>
      </c>
      <c r="D520" t="s">
        <v>114</v>
      </c>
      <c r="E520" s="16">
        <v>45602</v>
      </c>
      <c r="F520">
        <v>4001684829</v>
      </c>
      <c r="G520" t="s">
        <v>1927</v>
      </c>
      <c r="H520" t="s">
        <v>2671</v>
      </c>
      <c r="I520" t="s">
        <v>1831</v>
      </c>
      <c r="J520">
        <v>2959394</v>
      </c>
      <c r="K520">
        <v>6493862</v>
      </c>
      <c r="M520">
        <v>1</v>
      </c>
      <c r="N520">
        <v>6.9</v>
      </c>
      <c r="O520">
        <v>6.9</v>
      </c>
      <c r="P520" t="s">
        <v>1811</v>
      </c>
      <c r="Q520" t="s">
        <v>1812</v>
      </c>
      <c r="R520" s="16">
        <v>45707</v>
      </c>
      <c r="S520">
        <v>147</v>
      </c>
      <c r="T520" t="s">
        <v>2024</v>
      </c>
      <c r="U520" s="16">
        <v>45619</v>
      </c>
      <c r="V520" s="16">
        <v>45707</v>
      </c>
      <c r="Y520" s="16">
        <v>45619</v>
      </c>
      <c r="AB520" t="s">
        <v>1152</v>
      </c>
      <c r="AP520" t="e">
        <v>#N/A</v>
      </c>
      <c r="AQ520">
        <v>5</v>
      </c>
    </row>
    <row r="521" spans="1:43" x14ac:dyDescent="0.35">
      <c r="A521" t="s">
        <v>2508</v>
      </c>
      <c r="B521" t="s">
        <v>2509</v>
      </c>
      <c r="C521" t="s">
        <v>115</v>
      </c>
      <c r="D521" t="s">
        <v>114</v>
      </c>
      <c r="E521" s="16">
        <v>45602</v>
      </c>
      <c r="F521">
        <v>4001684829</v>
      </c>
      <c r="G521" t="s">
        <v>1927</v>
      </c>
      <c r="H521" t="s">
        <v>2741</v>
      </c>
      <c r="I521" t="s">
        <v>1825</v>
      </c>
      <c r="J521">
        <v>2959394</v>
      </c>
      <c r="K521">
        <v>6493862</v>
      </c>
      <c r="M521">
        <v>2</v>
      </c>
      <c r="N521">
        <v>1</v>
      </c>
      <c r="O521">
        <v>2</v>
      </c>
      <c r="P521" t="s">
        <v>1811</v>
      </c>
      <c r="Q521" t="s">
        <v>1812</v>
      </c>
      <c r="R521" s="16">
        <v>45707</v>
      </c>
      <c r="S521">
        <v>147</v>
      </c>
      <c r="T521" t="s">
        <v>2024</v>
      </c>
      <c r="U521" s="16">
        <v>45619</v>
      </c>
      <c r="V521" s="16">
        <v>45707</v>
      </c>
      <c r="Y521" s="16">
        <v>45619</v>
      </c>
      <c r="AB521" t="s">
        <v>1152</v>
      </c>
      <c r="AP521" t="e">
        <v>#N/A</v>
      </c>
      <c r="AQ521">
        <v>5</v>
      </c>
    </row>
    <row r="522" spans="1:43" x14ac:dyDescent="0.35">
      <c r="A522" t="s">
        <v>2508</v>
      </c>
      <c r="B522" t="s">
        <v>2509</v>
      </c>
      <c r="C522" t="s">
        <v>115</v>
      </c>
      <c r="D522" t="s">
        <v>114</v>
      </c>
      <c r="E522" s="16">
        <v>45602</v>
      </c>
      <c r="F522">
        <v>4001684829</v>
      </c>
      <c r="G522" t="s">
        <v>1927</v>
      </c>
      <c r="H522" t="s">
        <v>2742</v>
      </c>
      <c r="I522" t="s">
        <v>1820</v>
      </c>
      <c r="J522">
        <v>2959394</v>
      </c>
      <c r="K522">
        <v>6493862</v>
      </c>
      <c r="M522">
        <v>2</v>
      </c>
      <c r="N522">
        <v>1.82</v>
      </c>
      <c r="O522">
        <v>3.64</v>
      </c>
      <c r="P522" t="s">
        <v>1811</v>
      </c>
      <c r="Q522" t="s">
        <v>1812</v>
      </c>
      <c r="R522" s="16">
        <v>45707</v>
      </c>
      <c r="S522">
        <v>147</v>
      </c>
      <c r="T522" t="s">
        <v>2024</v>
      </c>
      <c r="U522" s="16">
        <v>45619</v>
      </c>
      <c r="V522" s="16">
        <v>45707</v>
      </c>
      <c r="Y522" s="16">
        <v>45619</v>
      </c>
      <c r="AB522" t="s">
        <v>1152</v>
      </c>
      <c r="AP522" t="e">
        <v>#N/A</v>
      </c>
      <c r="AQ522">
        <v>5</v>
      </c>
    </row>
    <row r="523" spans="1:43" x14ac:dyDescent="0.35">
      <c r="A523" t="s">
        <v>2508</v>
      </c>
      <c r="B523" t="s">
        <v>2509</v>
      </c>
      <c r="C523" t="s">
        <v>115</v>
      </c>
      <c r="D523" t="s">
        <v>114</v>
      </c>
      <c r="E523" s="16">
        <v>45602</v>
      </c>
      <c r="F523">
        <v>4001684829</v>
      </c>
      <c r="G523" t="s">
        <v>1927</v>
      </c>
      <c r="H523" t="s">
        <v>2743</v>
      </c>
      <c r="I523" t="s">
        <v>1852</v>
      </c>
      <c r="J523">
        <v>2959394</v>
      </c>
      <c r="K523">
        <v>6493862</v>
      </c>
      <c r="M523">
        <v>2</v>
      </c>
      <c r="N523">
        <v>29.56</v>
      </c>
      <c r="O523">
        <v>59.12</v>
      </c>
      <c r="P523" t="s">
        <v>1811</v>
      </c>
      <c r="Q523" t="s">
        <v>1812</v>
      </c>
      <c r="R523" s="16">
        <v>45707</v>
      </c>
      <c r="S523">
        <v>147</v>
      </c>
      <c r="T523" t="s">
        <v>2024</v>
      </c>
      <c r="U523" s="16">
        <v>45619</v>
      </c>
      <c r="V523" s="16">
        <v>45707</v>
      </c>
      <c r="Y523" s="16">
        <v>45619</v>
      </c>
      <c r="AB523" t="s">
        <v>1152</v>
      </c>
      <c r="AP523" t="e">
        <v>#N/A</v>
      </c>
      <c r="AQ523">
        <v>5</v>
      </c>
    </row>
    <row r="524" spans="1:43" x14ac:dyDescent="0.35">
      <c r="A524" t="s">
        <v>2508</v>
      </c>
      <c r="B524" t="s">
        <v>2509</v>
      </c>
      <c r="C524" t="s">
        <v>115</v>
      </c>
      <c r="D524" t="s">
        <v>114</v>
      </c>
      <c r="E524" s="16">
        <v>45602</v>
      </c>
      <c r="F524">
        <v>4001684829</v>
      </c>
      <c r="G524" t="s">
        <v>1927</v>
      </c>
      <c r="H524" t="s">
        <v>2744</v>
      </c>
      <c r="I524" t="s">
        <v>1865</v>
      </c>
      <c r="J524">
        <v>2959394</v>
      </c>
      <c r="K524">
        <v>6493862</v>
      </c>
      <c r="M524">
        <v>4</v>
      </c>
      <c r="N524">
        <v>0.6</v>
      </c>
      <c r="O524">
        <v>2.4</v>
      </c>
      <c r="P524" t="s">
        <v>1811</v>
      </c>
      <c r="Q524" t="s">
        <v>1812</v>
      </c>
      <c r="R524" s="16">
        <v>45707</v>
      </c>
      <c r="S524">
        <v>147</v>
      </c>
      <c r="T524" t="s">
        <v>2024</v>
      </c>
      <c r="U524" s="16">
        <v>45619</v>
      </c>
      <c r="V524" s="16">
        <v>45707</v>
      </c>
      <c r="Y524" s="16">
        <v>45619</v>
      </c>
      <c r="AB524" t="s">
        <v>1152</v>
      </c>
      <c r="AP524" t="e">
        <v>#N/A</v>
      </c>
      <c r="AQ524">
        <v>5</v>
      </c>
    </row>
    <row r="525" spans="1:43" x14ac:dyDescent="0.35">
      <c r="A525" t="s">
        <v>2508</v>
      </c>
      <c r="B525" t="s">
        <v>2509</v>
      </c>
      <c r="C525" t="s">
        <v>115</v>
      </c>
      <c r="D525" t="s">
        <v>114</v>
      </c>
      <c r="E525" s="16">
        <v>45602</v>
      </c>
      <c r="F525">
        <v>4001684829</v>
      </c>
      <c r="G525" t="s">
        <v>1927</v>
      </c>
      <c r="H525" t="s">
        <v>2376</v>
      </c>
      <c r="I525" t="s">
        <v>1822</v>
      </c>
      <c r="J525">
        <v>2959394</v>
      </c>
      <c r="K525">
        <v>6493862</v>
      </c>
      <c r="M525">
        <v>4</v>
      </c>
      <c r="N525">
        <v>0.51</v>
      </c>
      <c r="O525">
        <v>2.04</v>
      </c>
      <c r="P525" t="s">
        <v>1811</v>
      </c>
      <c r="Q525" t="s">
        <v>1812</v>
      </c>
      <c r="R525" s="16">
        <v>45707</v>
      </c>
      <c r="S525">
        <v>147</v>
      </c>
      <c r="T525" t="s">
        <v>2024</v>
      </c>
      <c r="U525" s="16">
        <v>45619</v>
      </c>
      <c r="V525" s="16">
        <v>45707</v>
      </c>
      <c r="Y525" s="16">
        <v>45619</v>
      </c>
      <c r="AB525" t="s">
        <v>1152</v>
      </c>
      <c r="AP525" t="e">
        <v>#N/A</v>
      </c>
      <c r="AQ525">
        <v>5</v>
      </c>
    </row>
    <row r="526" spans="1:43" x14ac:dyDescent="0.35">
      <c r="A526" t="s">
        <v>2508</v>
      </c>
      <c r="B526" t="s">
        <v>2509</v>
      </c>
      <c r="C526" t="s">
        <v>115</v>
      </c>
      <c r="D526" t="s">
        <v>114</v>
      </c>
      <c r="E526" s="16">
        <v>45602</v>
      </c>
      <c r="F526">
        <v>4001684829</v>
      </c>
      <c r="G526" t="s">
        <v>1927</v>
      </c>
      <c r="H526" t="s">
        <v>2745</v>
      </c>
      <c r="I526" t="s">
        <v>1810</v>
      </c>
      <c r="J526">
        <v>2959394</v>
      </c>
      <c r="K526">
        <v>6493862</v>
      </c>
      <c r="M526">
        <v>4</v>
      </c>
      <c r="N526">
        <v>0.35</v>
      </c>
      <c r="O526">
        <v>1.4</v>
      </c>
      <c r="P526" t="s">
        <v>1811</v>
      </c>
      <c r="Q526" t="s">
        <v>1812</v>
      </c>
      <c r="R526" s="16">
        <v>45707</v>
      </c>
      <c r="S526">
        <v>147</v>
      </c>
      <c r="T526" t="s">
        <v>2024</v>
      </c>
      <c r="U526" s="16">
        <v>45619</v>
      </c>
      <c r="V526" s="16">
        <v>45707</v>
      </c>
      <c r="Y526" s="16">
        <v>45619</v>
      </c>
      <c r="AB526" t="s">
        <v>1152</v>
      </c>
      <c r="AP526" t="e">
        <v>#N/A</v>
      </c>
      <c r="AQ526">
        <v>5</v>
      </c>
    </row>
    <row r="527" spans="1:43" x14ac:dyDescent="0.35">
      <c r="A527" t="s">
        <v>2508</v>
      </c>
      <c r="B527" t="s">
        <v>2509</v>
      </c>
      <c r="C527" t="s">
        <v>115</v>
      </c>
      <c r="D527" t="s">
        <v>114</v>
      </c>
      <c r="E527" s="16">
        <v>45602</v>
      </c>
      <c r="F527">
        <v>4001684829</v>
      </c>
      <c r="G527" t="s">
        <v>1927</v>
      </c>
      <c r="H527" t="s">
        <v>2746</v>
      </c>
      <c r="I527" t="s">
        <v>1820</v>
      </c>
      <c r="J527">
        <v>2959394</v>
      </c>
      <c r="K527">
        <v>6493862</v>
      </c>
      <c r="M527">
        <v>2</v>
      </c>
      <c r="N527">
        <v>0.99</v>
      </c>
      <c r="O527">
        <v>1.98</v>
      </c>
      <c r="P527" t="s">
        <v>1811</v>
      </c>
      <c r="Q527" t="s">
        <v>1812</v>
      </c>
      <c r="R527" s="16">
        <v>45707</v>
      </c>
      <c r="S527">
        <v>147</v>
      </c>
      <c r="T527" t="s">
        <v>2024</v>
      </c>
      <c r="U527" s="16">
        <v>45619</v>
      </c>
      <c r="V527" s="16">
        <v>45707</v>
      </c>
      <c r="Y527" s="16">
        <v>45619</v>
      </c>
      <c r="AB527" t="s">
        <v>1152</v>
      </c>
      <c r="AP527" t="e">
        <v>#N/A</v>
      </c>
      <c r="AQ527">
        <v>5</v>
      </c>
    </row>
    <row r="528" spans="1:43" x14ac:dyDescent="0.35">
      <c r="A528" t="s">
        <v>2508</v>
      </c>
      <c r="B528" t="s">
        <v>2509</v>
      </c>
      <c r="C528" t="s">
        <v>115</v>
      </c>
      <c r="D528" t="s">
        <v>114</v>
      </c>
      <c r="E528" s="16">
        <v>45602</v>
      </c>
      <c r="F528">
        <v>4001684829</v>
      </c>
      <c r="G528" t="s">
        <v>1927</v>
      </c>
      <c r="H528" t="s">
        <v>2747</v>
      </c>
      <c r="I528" t="s">
        <v>2748</v>
      </c>
      <c r="J528">
        <v>2959394</v>
      </c>
      <c r="K528">
        <v>6493862</v>
      </c>
      <c r="M528">
        <v>4</v>
      </c>
      <c r="N528">
        <v>56.22</v>
      </c>
      <c r="O528">
        <v>224.88</v>
      </c>
      <c r="P528" t="s">
        <v>1811</v>
      </c>
      <c r="Q528" t="s">
        <v>1812</v>
      </c>
      <c r="R528" s="16">
        <v>45707</v>
      </c>
      <c r="S528">
        <v>147</v>
      </c>
      <c r="T528" t="s">
        <v>2024</v>
      </c>
      <c r="U528" s="16">
        <v>45619</v>
      </c>
      <c r="V528" s="16">
        <v>45707</v>
      </c>
      <c r="Y528" s="16">
        <v>45619</v>
      </c>
      <c r="AB528" t="s">
        <v>1152</v>
      </c>
      <c r="AP528" t="e">
        <v>#N/A</v>
      </c>
      <c r="AQ528">
        <v>5</v>
      </c>
    </row>
    <row r="529" spans="1:43" x14ac:dyDescent="0.35">
      <c r="A529" t="s">
        <v>2448</v>
      </c>
      <c r="B529" t="s">
        <v>2334</v>
      </c>
      <c r="C529" t="s">
        <v>1402</v>
      </c>
      <c r="D529" t="s">
        <v>1301</v>
      </c>
      <c r="E529" s="16">
        <v>45602</v>
      </c>
      <c r="F529">
        <v>4001684246</v>
      </c>
      <c r="G529" t="s">
        <v>1927</v>
      </c>
      <c r="H529" t="s">
        <v>2750</v>
      </c>
      <c r="I529" t="s">
        <v>2751</v>
      </c>
      <c r="J529">
        <v>2959966</v>
      </c>
      <c r="K529">
        <v>6494307</v>
      </c>
      <c r="M529">
        <v>1</v>
      </c>
      <c r="N529">
        <v>1120.5999999999999</v>
      </c>
      <c r="O529">
        <v>1120.5999999999999</v>
      </c>
      <c r="P529" t="s">
        <v>1811</v>
      </c>
      <c r="Q529" t="s">
        <v>1812</v>
      </c>
      <c r="R529" s="16">
        <v>45719</v>
      </c>
      <c r="S529">
        <v>135</v>
      </c>
      <c r="T529" t="s">
        <v>5234</v>
      </c>
      <c r="U529" s="16">
        <v>45627</v>
      </c>
      <c r="V529" s="16">
        <v>45627</v>
      </c>
      <c r="Y529" s="16">
        <v>45627</v>
      </c>
      <c r="AB529" t="s">
        <v>1149</v>
      </c>
      <c r="AP529" t="e">
        <v>#N/A</v>
      </c>
    </row>
    <row r="530" spans="1:43" x14ac:dyDescent="0.35">
      <c r="A530" t="s">
        <v>2972</v>
      </c>
      <c r="D530" t="s">
        <v>1301</v>
      </c>
      <c r="E530" s="16">
        <v>45605</v>
      </c>
      <c r="F530">
        <v>4001688736</v>
      </c>
      <c r="G530" t="s">
        <v>1927</v>
      </c>
      <c r="H530" t="s">
        <v>4187</v>
      </c>
      <c r="I530" t="s">
        <v>2429</v>
      </c>
      <c r="J530">
        <v>2959972</v>
      </c>
      <c r="K530">
        <v>6494312</v>
      </c>
      <c r="M530">
        <v>1</v>
      </c>
      <c r="N530">
        <v>1668.02</v>
      </c>
      <c r="O530">
        <v>1668.02</v>
      </c>
      <c r="P530" t="s">
        <v>1811</v>
      </c>
      <c r="Q530" t="s">
        <v>1812</v>
      </c>
      <c r="R530" s="16">
        <v>45787</v>
      </c>
      <c r="S530">
        <v>191</v>
      </c>
      <c r="T530" t="s">
        <v>1813</v>
      </c>
      <c r="U530" s="16">
        <v>45809</v>
      </c>
      <c r="V530" s="16">
        <v>45663</v>
      </c>
      <c r="Y530" s="16">
        <v>45663</v>
      </c>
      <c r="AB530" t="s">
        <v>1148</v>
      </c>
    </row>
    <row r="531" spans="1:43" x14ac:dyDescent="0.35">
      <c r="A531" t="s">
        <v>2972</v>
      </c>
      <c r="D531" t="s">
        <v>1301</v>
      </c>
      <c r="E531" s="16">
        <v>45605</v>
      </c>
      <c r="F531">
        <v>4001688736</v>
      </c>
      <c r="G531" t="s">
        <v>1927</v>
      </c>
      <c r="H531" t="s">
        <v>2643</v>
      </c>
      <c r="I531" t="s">
        <v>1822</v>
      </c>
      <c r="J531">
        <v>2959972</v>
      </c>
      <c r="K531">
        <v>6494312</v>
      </c>
      <c r="M531">
        <v>20</v>
      </c>
      <c r="N531">
        <v>6.08</v>
      </c>
      <c r="O531">
        <v>121.6</v>
      </c>
      <c r="P531" t="s">
        <v>1811</v>
      </c>
      <c r="Q531" t="s">
        <v>1812</v>
      </c>
      <c r="R531" s="16">
        <v>45787</v>
      </c>
      <c r="S531">
        <v>191</v>
      </c>
      <c r="T531" t="s">
        <v>1813</v>
      </c>
      <c r="U531" s="16">
        <v>45809</v>
      </c>
      <c r="V531" s="16">
        <v>45663</v>
      </c>
      <c r="Y531" s="16">
        <v>45663</v>
      </c>
      <c r="AB531" t="s">
        <v>1148</v>
      </c>
    </row>
    <row r="532" spans="1:43" x14ac:dyDescent="0.35">
      <c r="A532" t="s">
        <v>2972</v>
      </c>
      <c r="D532" t="s">
        <v>1301</v>
      </c>
      <c r="E532" s="16">
        <v>45605</v>
      </c>
      <c r="F532">
        <v>4001688736</v>
      </c>
      <c r="G532" t="s">
        <v>1927</v>
      </c>
      <c r="H532" t="s">
        <v>1999</v>
      </c>
      <c r="I532" t="s">
        <v>1825</v>
      </c>
      <c r="J532">
        <v>2959972</v>
      </c>
      <c r="K532">
        <v>6494312</v>
      </c>
      <c r="M532">
        <v>20</v>
      </c>
      <c r="N532">
        <v>2.0699999999999998</v>
      </c>
      <c r="O532">
        <v>41.4</v>
      </c>
      <c r="P532" t="s">
        <v>1811</v>
      </c>
      <c r="Q532" t="s">
        <v>1812</v>
      </c>
      <c r="R532" s="16">
        <v>45787</v>
      </c>
      <c r="S532">
        <v>191</v>
      </c>
      <c r="T532" t="s">
        <v>1813</v>
      </c>
      <c r="U532" s="16">
        <v>45809</v>
      </c>
      <c r="V532" s="16">
        <v>45663</v>
      </c>
      <c r="Y532" s="16">
        <v>45663</v>
      </c>
      <c r="AB532" t="s">
        <v>1148</v>
      </c>
    </row>
    <row r="533" spans="1:43" x14ac:dyDescent="0.35">
      <c r="A533" t="s">
        <v>2972</v>
      </c>
      <c r="D533" t="s">
        <v>1301</v>
      </c>
      <c r="E533" s="16">
        <v>45605</v>
      </c>
      <c r="F533">
        <v>4001688736</v>
      </c>
      <c r="G533" t="s">
        <v>1927</v>
      </c>
      <c r="H533" t="s">
        <v>4188</v>
      </c>
      <c r="I533" t="s">
        <v>1822</v>
      </c>
      <c r="J533">
        <v>2959972</v>
      </c>
      <c r="K533">
        <v>6494312</v>
      </c>
      <c r="M533">
        <v>10</v>
      </c>
      <c r="N533">
        <v>0.82</v>
      </c>
      <c r="O533">
        <v>8.1999999999999993</v>
      </c>
      <c r="P533" t="s">
        <v>1811</v>
      </c>
      <c r="Q533" t="s">
        <v>1812</v>
      </c>
      <c r="R533" s="16">
        <v>45787</v>
      </c>
      <c r="S533">
        <v>191</v>
      </c>
      <c r="T533" t="s">
        <v>1813</v>
      </c>
      <c r="U533" s="16">
        <v>45809</v>
      </c>
      <c r="V533" s="16">
        <v>45663</v>
      </c>
      <c r="Y533" s="16">
        <v>45663</v>
      </c>
      <c r="AB533" t="s">
        <v>1148</v>
      </c>
    </row>
    <row r="534" spans="1:43" x14ac:dyDescent="0.35">
      <c r="A534" t="s">
        <v>2972</v>
      </c>
      <c r="D534" t="s">
        <v>1301</v>
      </c>
      <c r="E534" s="16">
        <v>45605</v>
      </c>
      <c r="F534">
        <v>4001688736</v>
      </c>
      <c r="G534" t="s">
        <v>1927</v>
      </c>
      <c r="H534" t="s">
        <v>1824</v>
      </c>
      <c r="I534" t="s">
        <v>1825</v>
      </c>
      <c r="J534">
        <v>2959972</v>
      </c>
      <c r="K534">
        <v>6494312</v>
      </c>
      <c r="M534">
        <v>10</v>
      </c>
      <c r="N534">
        <v>1.46</v>
      </c>
      <c r="O534">
        <v>14.6</v>
      </c>
      <c r="P534" t="s">
        <v>1811</v>
      </c>
      <c r="Q534" t="s">
        <v>1812</v>
      </c>
      <c r="R534" s="16">
        <v>45787</v>
      </c>
      <c r="S534">
        <v>191</v>
      </c>
      <c r="T534" t="s">
        <v>1813</v>
      </c>
      <c r="U534" s="16">
        <v>45809</v>
      </c>
      <c r="V534" s="16">
        <v>45663</v>
      </c>
      <c r="Y534" s="16">
        <v>45663</v>
      </c>
      <c r="AB534" t="s">
        <v>1148</v>
      </c>
    </row>
    <row r="535" spans="1:43" x14ac:dyDescent="0.35">
      <c r="A535" t="s">
        <v>2770</v>
      </c>
      <c r="B535" t="s">
        <v>2771</v>
      </c>
      <c r="C535" t="s">
        <v>115</v>
      </c>
      <c r="D535" t="s">
        <v>114</v>
      </c>
      <c r="E535" s="16">
        <v>45604</v>
      </c>
      <c r="F535">
        <v>4001687049</v>
      </c>
      <c r="G535" t="s">
        <v>1927</v>
      </c>
      <c r="H535" t="s">
        <v>1954</v>
      </c>
      <c r="I535" t="s">
        <v>1855</v>
      </c>
      <c r="J535">
        <v>2961301</v>
      </c>
      <c r="K535">
        <v>6495124</v>
      </c>
      <c r="M535">
        <v>2</v>
      </c>
      <c r="N535">
        <v>702.81</v>
      </c>
      <c r="O535">
        <v>1405.62</v>
      </c>
      <c r="P535" t="s">
        <v>1811</v>
      </c>
      <c r="Q535" t="s">
        <v>1812</v>
      </c>
      <c r="R535" s="16">
        <v>45604</v>
      </c>
      <c r="S535">
        <v>228</v>
      </c>
      <c r="T535" t="s">
        <v>2024</v>
      </c>
      <c r="U535" s="16">
        <v>45626</v>
      </c>
      <c r="V535" s="16">
        <v>45626</v>
      </c>
      <c r="W535" s="16">
        <v>45626</v>
      </c>
      <c r="Y535" s="16">
        <v>45626</v>
      </c>
      <c r="Z535" t="s">
        <v>1817</v>
      </c>
      <c r="AB535" t="s">
        <v>985</v>
      </c>
      <c r="AC535" t="s">
        <v>1931</v>
      </c>
      <c r="AP535" t="e">
        <v>#N/A</v>
      </c>
    </row>
    <row r="536" spans="1:43" x14ac:dyDescent="0.35">
      <c r="A536" t="s">
        <v>2770</v>
      </c>
      <c r="B536" t="s">
        <v>2771</v>
      </c>
      <c r="C536" t="s">
        <v>115</v>
      </c>
      <c r="D536" t="s">
        <v>114</v>
      </c>
      <c r="E536" s="16">
        <v>45604</v>
      </c>
      <c r="F536">
        <v>4001687049</v>
      </c>
      <c r="G536" t="s">
        <v>1927</v>
      </c>
      <c r="H536" t="s">
        <v>1938</v>
      </c>
      <c r="I536" t="s">
        <v>1939</v>
      </c>
      <c r="J536">
        <v>2961301</v>
      </c>
      <c r="K536">
        <v>6495124</v>
      </c>
      <c r="M536">
        <v>2</v>
      </c>
      <c r="N536">
        <v>1013.22</v>
      </c>
      <c r="O536">
        <v>2026.44</v>
      </c>
      <c r="P536" t="s">
        <v>1811</v>
      </c>
      <c r="Q536" t="s">
        <v>1812</v>
      </c>
      <c r="R536" s="16">
        <v>45604</v>
      </c>
      <c r="S536">
        <v>228</v>
      </c>
      <c r="T536" t="s">
        <v>2024</v>
      </c>
      <c r="U536" s="16">
        <v>45626</v>
      </c>
      <c r="V536" s="16">
        <v>45626</v>
      </c>
      <c r="W536" s="16">
        <v>45626</v>
      </c>
      <c r="Y536" s="16">
        <v>45626</v>
      </c>
      <c r="Z536" t="s">
        <v>1817</v>
      </c>
      <c r="AB536" t="s">
        <v>985</v>
      </c>
      <c r="AC536" t="s">
        <v>1931</v>
      </c>
      <c r="AP536" t="e">
        <v>#N/A</v>
      </c>
    </row>
    <row r="537" spans="1:43" x14ac:dyDescent="0.35">
      <c r="A537" t="s">
        <v>2770</v>
      </c>
      <c r="B537" t="s">
        <v>2771</v>
      </c>
      <c r="C537" t="s">
        <v>115</v>
      </c>
      <c r="D537" t="s">
        <v>114</v>
      </c>
      <c r="E537" s="16">
        <v>45604</v>
      </c>
      <c r="F537">
        <v>4001687049</v>
      </c>
      <c r="G537" t="s">
        <v>1927</v>
      </c>
      <c r="H537" t="s">
        <v>1935</v>
      </c>
      <c r="I537" t="s">
        <v>1936</v>
      </c>
      <c r="J537">
        <v>2961301</v>
      </c>
      <c r="K537">
        <v>6495124</v>
      </c>
      <c r="M537">
        <v>4</v>
      </c>
      <c r="N537">
        <v>67.349999999999994</v>
      </c>
      <c r="O537">
        <v>269.39999999999998</v>
      </c>
      <c r="P537" t="s">
        <v>1811</v>
      </c>
      <c r="Q537" t="s">
        <v>1812</v>
      </c>
      <c r="R537" s="16">
        <v>45604</v>
      </c>
      <c r="S537">
        <v>228</v>
      </c>
      <c r="T537" t="s">
        <v>2024</v>
      </c>
      <c r="U537" s="16">
        <v>45626</v>
      </c>
      <c r="V537" s="16">
        <v>45626</v>
      </c>
      <c r="W537" s="16">
        <v>45626</v>
      </c>
      <c r="Y537" s="16">
        <v>45626</v>
      </c>
      <c r="Z537" t="s">
        <v>1817</v>
      </c>
      <c r="AB537" t="s">
        <v>985</v>
      </c>
      <c r="AC537" t="s">
        <v>1931</v>
      </c>
      <c r="AP537" t="e">
        <v>#N/A</v>
      </c>
    </row>
    <row r="538" spans="1:43" x14ac:dyDescent="0.35">
      <c r="A538" t="s">
        <v>2770</v>
      </c>
      <c r="B538" t="s">
        <v>2771</v>
      </c>
      <c r="C538" t="s">
        <v>115</v>
      </c>
      <c r="D538" t="s">
        <v>114</v>
      </c>
      <c r="E538" s="16">
        <v>45604</v>
      </c>
      <c r="F538">
        <v>4001687049</v>
      </c>
      <c r="G538" t="s">
        <v>1927</v>
      </c>
      <c r="H538" t="s">
        <v>1942</v>
      </c>
      <c r="I538" t="s">
        <v>1822</v>
      </c>
      <c r="J538">
        <v>2961301</v>
      </c>
      <c r="K538">
        <v>6495124</v>
      </c>
      <c r="M538">
        <v>8</v>
      </c>
      <c r="N538">
        <v>1.41</v>
      </c>
      <c r="O538">
        <v>11.28</v>
      </c>
      <c r="P538" t="s">
        <v>1811</v>
      </c>
      <c r="Q538" t="s">
        <v>1812</v>
      </c>
      <c r="R538" s="16">
        <v>45604</v>
      </c>
      <c r="S538">
        <v>228</v>
      </c>
      <c r="T538" t="s">
        <v>2024</v>
      </c>
      <c r="U538" s="16">
        <v>45626</v>
      </c>
      <c r="V538" s="16">
        <v>45626</v>
      </c>
      <c r="W538" s="16">
        <v>45626</v>
      </c>
      <c r="Y538" s="16">
        <v>45626</v>
      </c>
      <c r="Z538" t="s">
        <v>1817</v>
      </c>
      <c r="AB538" t="s">
        <v>985</v>
      </c>
      <c r="AC538" t="s">
        <v>1931</v>
      </c>
      <c r="AP538" t="e">
        <v>#N/A</v>
      </c>
    </row>
    <row r="539" spans="1:43" x14ac:dyDescent="0.35">
      <c r="A539" t="s">
        <v>2770</v>
      </c>
      <c r="B539" t="s">
        <v>2771</v>
      </c>
      <c r="C539" t="s">
        <v>115</v>
      </c>
      <c r="D539" t="s">
        <v>114</v>
      </c>
      <c r="E539" s="16">
        <v>45604</v>
      </c>
      <c r="F539">
        <v>4001687049</v>
      </c>
      <c r="G539" t="s">
        <v>1927</v>
      </c>
      <c r="H539" t="s">
        <v>1934</v>
      </c>
      <c r="I539" t="s">
        <v>1825</v>
      </c>
      <c r="J539">
        <v>2961301</v>
      </c>
      <c r="K539">
        <v>6495124</v>
      </c>
      <c r="M539">
        <v>8</v>
      </c>
      <c r="N539">
        <v>4.88</v>
      </c>
      <c r="O539">
        <v>39.04</v>
      </c>
      <c r="P539" t="s">
        <v>1811</v>
      </c>
      <c r="Q539" t="s">
        <v>1812</v>
      </c>
      <c r="R539" s="16">
        <v>45604</v>
      </c>
      <c r="S539">
        <v>228</v>
      </c>
      <c r="T539" t="s">
        <v>2024</v>
      </c>
      <c r="U539" s="16">
        <v>45626</v>
      </c>
      <c r="V539" s="16">
        <v>45626</v>
      </c>
      <c r="W539" s="16">
        <v>45626</v>
      </c>
      <c r="Y539" s="16">
        <v>45626</v>
      </c>
      <c r="Z539" t="s">
        <v>1817</v>
      </c>
      <c r="AB539" t="s">
        <v>985</v>
      </c>
      <c r="AC539" t="s">
        <v>1931</v>
      </c>
      <c r="AP539" t="e">
        <v>#N/A</v>
      </c>
    </row>
    <row r="540" spans="1:43" x14ac:dyDescent="0.35">
      <c r="A540" t="s">
        <v>2568</v>
      </c>
      <c r="B540" t="s">
        <v>2569</v>
      </c>
      <c r="C540" t="s">
        <v>115</v>
      </c>
      <c r="D540" t="s">
        <v>114</v>
      </c>
      <c r="E540" s="16">
        <v>45681</v>
      </c>
      <c r="F540">
        <v>4001788938</v>
      </c>
      <c r="G540" t="s">
        <v>1927</v>
      </c>
      <c r="H540" t="s">
        <v>2785</v>
      </c>
      <c r="I540" t="s">
        <v>1831</v>
      </c>
      <c r="J540">
        <v>2963517</v>
      </c>
      <c r="K540">
        <v>6496961</v>
      </c>
      <c r="M540">
        <v>2</v>
      </c>
      <c r="N540">
        <v>2.06</v>
      </c>
      <c r="O540">
        <v>4.12</v>
      </c>
      <c r="P540" t="s">
        <v>1811</v>
      </c>
      <c r="Q540" t="s">
        <v>1812</v>
      </c>
      <c r="R540" s="16">
        <v>45690</v>
      </c>
      <c r="S540">
        <v>156</v>
      </c>
      <c r="T540" t="s">
        <v>2024</v>
      </c>
      <c r="U540" s="16">
        <v>45719</v>
      </c>
      <c r="V540" s="16">
        <v>45698</v>
      </c>
      <c r="W540" s="16">
        <v>45719</v>
      </c>
      <c r="Y540" s="16">
        <v>45686</v>
      </c>
      <c r="AB540" t="s">
        <v>2786</v>
      </c>
      <c r="AC540" t="s">
        <v>1931</v>
      </c>
      <c r="AP540" t="e">
        <v>#N/A</v>
      </c>
      <c r="AQ540">
        <v>7</v>
      </c>
    </row>
    <row r="541" spans="1:43" x14ac:dyDescent="0.35">
      <c r="A541" t="s">
        <v>2568</v>
      </c>
      <c r="B541" t="s">
        <v>2569</v>
      </c>
      <c r="C541" t="s">
        <v>115</v>
      </c>
      <c r="D541" t="s">
        <v>114</v>
      </c>
      <c r="E541" s="16">
        <v>45681</v>
      </c>
      <c r="F541">
        <v>4001788938</v>
      </c>
      <c r="G541" t="s">
        <v>1927</v>
      </c>
      <c r="H541" t="s">
        <v>2787</v>
      </c>
      <c r="I541" t="s">
        <v>1895</v>
      </c>
      <c r="J541">
        <v>2963517</v>
      </c>
      <c r="K541">
        <v>6496961</v>
      </c>
      <c r="M541">
        <v>2</v>
      </c>
      <c r="N541">
        <v>62.11</v>
      </c>
      <c r="O541">
        <v>124.22</v>
      </c>
      <c r="P541" t="s">
        <v>1811</v>
      </c>
      <c r="Q541" t="s">
        <v>1812</v>
      </c>
      <c r="R541" s="16">
        <v>45690</v>
      </c>
      <c r="S541">
        <v>156</v>
      </c>
      <c r="T541" t="s">
        <v>2024</v>
      </c>
      <c r="U541" s="16">
        <v>45719</v>
      </c>
      <c r="V541" s="16">
        <v>45698</v>
      </c>
      <c r="W541" s="16">
        <v>45719</v>
      </c>
      <c r="Y541" s="16">
        <v>45686</v>
      </c>
      <c r="AB541" t="s">
        <v>2786</v>
      </c>
      <c r="AC541" t="s">
        <v>1931</v>
      </c>
      <c r="AP541" t="e">
        <v>#N/A</v>
      </c>
      <c r="AQ541">
        <v>7</v>
      </c>
    </row>
    <row r="542" spans="1:43" x14ac:dyDescent="0.35">
      <c r="A542" t="s">
        <v>2568</v>
      </c>
      <c r="B542" t="s">
        <v>2569</v>
      </c>
      <c r="C542" t="s">
        <v>115</v>
      </c>
      <c r="D542" t="s">
        <v>114</v>
      </c>
      <c r="E542" s="16">
        <v>45612</v>
      </c>
      <c r="F542">
        <v>4001698118</v>
      </c>
      <c r="G542" t="s">
        <v>1927</v>
      </c>
      <c r="H542" t="s">
        <v>2788</v>
      </c>
      <c r="I542" t="s">
        <v>2042</v>
      </c>
      <c r="J542">
        <v>2963517</v>
      </c>
      <c r="K542">
        <v>6496961</v>
      </c>
      <c r="M542">
        <v>2</v>
      </c>
      <c r="N542">
        <v>69.73</v>
      </c>
      <c r="O542">
        <v>139.46</v>
      </c>
      <c r="P542" t="s">
        <v>1811</v>
      </c>
      <c r="Q542" t="s">
        <v>1812</v>
      </c>
      <c r="R542" s="16">
        <v>45690</v>
      </c>
      <c r="S542">
        <v>156</v>
      </c>
      <c r="T542" t="s">
        <v>2024</v>
      </c>
      <c r="U542" s="16">
        <v>45719</v>
      </c>
      <c r="V542" s="16">
        <v>45698</v>
      </c>
      <c r="W542" s="16">
        <v>45719</v>
      </c>
      <c r="Y542" s="16">
        <v>45663</v>
      </c>
      <c r="AB542" t="s">
        <v>2786</v>
      </c>
      <c r="AC542" t="s">
        <v>1931</v>
      </c>
      <c r="AP542" t="e">
        <v>#N/A</v>
      </c>
      <c r="AQ542">
        <v>7</v>
      </c>
    </row>
    <row r="543" spans="1:43" x14ac:dyDescent="0.35">
      <c r="A543" t="s">
        <v>2241</v>
      </c>
      <c r="B543" t="s">
        <v>2242</v>
      </c>
      <c r="C543" t="s">
        <v>115</v>
      </c>
      <c r="D543" t="s">
        <v>114</v>
      </c>
      <c r="E543" s="16">
        <v>45607</v>
      </c>
      <c r="F543">
        <v>4001690881</v>
      </c>
      <c r="G543" t="s">
        <v>1927</v>
      </c>
      <c r="H543" t="s">
        <v>2820</v>
      </c>
      <c r="I543" t="s">
        <v>2821</v>
      </c>
      <c r="J543">
        <v>2967865</v>
      </c>
      <c r="K543">
        <v>6499895</v>
      </c>
      <c r="M543">
        <v>1</v>
      </c>
      <c r="N543">
        <v>6047.49</v>
      </c>
      <c r="O543">
        <v>6047.49</v>
      </c>
      <c r="P543" t="s">
        <v>1811</v>
      </c>
      <c r="Q543" t="s">
        <v>1812</v>
      </c>
      <c r="R543" s="16">
        <v>45651</v>
      </c>
      <c r="S543">
        <v>191</v>
      </c>
      <c r="T543" t="s">
        <v>2024</v>
      </c>
      <c r="U543" s="16">
        <v>45663</v>
      </c>
      <c r="V543" s="16">
        <v>45663</v>
      </c>
      <c r="Y543" s="16">
        <v>45663</v>
      </c>
      <c r="Z543" t="s">
        <v>1817</v>
      </c>
      <c r="AB543" t="s">
        <v>1247</v>
      </c>
      <c r="AC543" t="s">
        <v>1931</v>
      </c>
      <c r="AP543" t="e">
        <v>#N/A</v>
      </c>
    </row>
    <row r="544" spans="1:43" x14ac:dyDescent="0.35">
      <c r="A544" t="s">
        <v>2241</v>
      </c>
      <c r="B544" t="s">
        <v>2242</v>
      </c>
      <c r="C544" t="s">
        <v>115</v>
      </c>
      <c r="D544" t="s">
        <v>114</v>
      </c>
      <c r="E544" s="16">
        <v>45607</v>
      </c>
      <c r="F544">
        <v>4001690881</v>
      </c>
      <c r="G544" t="s">
        <v>1927</v>
      </c>
      <c r="H544" t="s">
        <v>2162</v>
      </c>
      <c r="I544" t="s">
        <v>1825</v>
      </c>
      <c r="J544">
        <v>2967865</v>
      </c>
      <c r="K544">
        <v>6499895</v>
      </c>
      <c r="M544">
        <v>10</v>
      </c>
      <c r="N544">
        <v>0.84</v>
      </c>
      <c r="O544">
        <v>8.4</v>
      </c>
      <c r="P544" t="s">
        <v>1811</v>
      </c>
      <c r="Q544" t="s">
        <v>1812</v>
      </c>
      <c r="R544" s="16">
        <v>45651</v>
      </c>
      <c r="S544">
        <v>191</v>
      </c>
      <c r="T544" t="s">
        <v>2024</v>
      </c>
      <c r="U544" s="16">
        <v>45663</v>
      </c>
      <c r="V544" s="16">
        <v>45663</v>
      </c>
      <c r="Y544" s="16">
        <v>45663</v>
      </c>
      <c r="Z544" t="s">
        <v>1817</v>
      </c>
      <c r="AB544" t="s">
        <v>1247</v>
      </c>
      <c r="AC544" t="s">
        <v>1931</v>
      </c>
      <c r="AP544" t="e">
        <v>#N/A</v>
      </c>
    </row>
    <row r="545" spans="1:42" x14ac:dyDescent="0.35">
      <c r="A545" t="s">
        <v>2241</v>
      </c>
      <c r="B545" t="s">
        <v>2242</v>
      </c>
      <c r="C545" t="s">
        <v>115</v>
      </c>
      <c r="D545" t="s">
        <v>114</v>
      </c>
      <c r="E545" s="16">
        <v>45607</v>
      </c>
      <c r="F545">
        <v>4001690881</v>
      </c>
      <c r="G545" t="s">
        <v>1927</v>
      </c>
      <c r="H545" t="s">
        <v>2650</v>
      </c>
      <c r="I545" t="s">
        <v>1822</v>
      </c>
      <c r="J545">
        <v>2967865</v>
      </c>
      <c r="K545">
        <v>6499895</v>
      </c>
      <c r="M545">
        <v>24</v>
      </c>
      <c r="N545">
        <v>1.56</v>
      </c>
      <c r="O545">
        <v>37.44</v>
      </c>
      <c r="P545" t="s">
        <v>1811</v>
      </c>
      <c r="Q545" t="s">
        <v>1812</v>
      </c>
      <c r="R545" s="16">
        <v>45651</v>
      </c>
      <c r="S545">
        <v>191</v>
      </c>
      <c r="T545" t="s">
        <v>2024</v>
      </c>
      <c r="U545" s="16">
        <v>45663</v>
      </c>
      <c r="V545" s="16">
        <v>45663</v>
      </c>
      <c r="Y545" s="16">
        <v>45663</v>
      </c>
      <c r="Z545" t="s">
        <v>1817</v>
      </c>
      <c r="AB545" t="s">
        <v>1247</v>
      </c>
      <c r="AC545" t="s">
        <v>1931</v>
      </c>
      <c r="AP545" t="e">
        <v>#N/A</v>
      </c>
    </row>
    <row r="546" spans="1:42" x14ac:dyDescent="0.35">
      <c r="A546" t="s">
        <v>2241</v>
      </c>
      <c r="B546" t="s">
        <v>2242</v>
      </c>
      <c r="C546" t="s">
        <v>115</v>
      </c>
      <c r="D546" t="s">
        <v>114</v>
      </c>
      <c r="E546" s="16">
        <v>45607</v>
      </c>
      <c r="F546">
        <v>4001690881</v>
      </c>
      <c r="G546" t="s">
        <v>1927</v>
      </c>
      <c r="H546" t="s">
        <v>2822</v>
      </c>
      <c r="I546" t="s">
        <v>2823</v>
      </c>
      <c r="J546">
        <v>2967865</v>
      </c>
      <c r="K546">
        <v>6499895</v>
      </c>
      <c r="M546">
        <v>1</v>
      </c>
      <c r="N546">
        <v>301.44</v>
      </c>
      <c r="O546">
        <v>301.44</v>
      </c>
      <c r="P546" t="s">
        <v>1811</v>
      </c>
      <c r="Q546" t="s">
        <v>1812</v>
      </c>
      <c r="R546" s="16">
        <v>45651</v>
      </c>
      <c r="S546">
        <v>191</v>
      </c>
      <c r="T546" t="s">
        <v>2024</v>
      </c>
      <c r="U546" s="16">
        <v>45663</v>
      </c>
      <c r="V546" s="16">
        <v>45663</v>
      </c>
      <c r="Y546" s="16">
        <v>45663</v>
      </c>
      <c r="Z546" t="s">
        <v>1817</v>
      </c>
      <c r="AB546" t="s">
        <v>1247</v>
      </c>
      <c r="AC546" t="s">
        <v>1931</v>
      </c>
      <c r="AP546" t="e">
        <v>#N/A</v>
      </c>
    </row>
    <row r="547" spans="1:42" x14ac:dyDescent="0.35">
      <c r="A547" t="s">
        <v>2241</v>
      </c>
      <c r="B547" t="s">
        <v>2242</v>
      </c>
      <c r="C547" t="s">
        <v>115</v>
      </c>
      <c r="D547" t="s">
        <v>114</v>
      </c>
      <c r="E547" s="16">
        <v>45607</v>
      </c>
      <c r="F547">
        <v>4001690881</v>
      </c>
      <c r="G547" t="s">
        <v>1927</v>
      </c>
      <c r="H547" t="s">
        <v>2180</v>
      </c>
      <c r="I547" t="s">
        <v>1822</v>
      </c>
      <c r="J547">
        <v>2967865</v>
      </c>
      <c r="K547">
        <v>6499895</v>
      </c>
      <c r="M547">
        <v>6</v>
      </c>
      <c r="N547">
        <v>1.1499999999999999</v>
      </c>
      <c r="O547">
        <v>6.9</v>
      </c>
      <c r="P547" t="s">
        <v>1811</v>
      </c>
      <c r="Q547" t="s">
        <v>1812</v>
      </c>
      <c r="R547" s="16">
        <v>45651</v>
      </c>
      <c r="S547">
        <v>191</v>
      </c>
      <c r="T547" t="s">
        <v>2024</v>
      </c>
      <c r="U547" s="16">
        <v>45663</v>
      </c>
      <c r="V547" s="16">
        <v>45663</v>
      </c>
      <c r="Y547" s="16">
        <v>45663</v>
      </c>
      <c r="Z547" t="s">
        <v>1817</v>
      </c>
      <c r="AB547" t="s">
        <v>1247</v>
      </c>
      <c r="AC547" t="s">
        <v>1931</v>
      </c>
      <c r="AP547" t="e">
        <v>#N/A</v>
      </c>
    </row>
    <row r="548" spans="1:42" x14ac:dyDescent="0.35">
      <c r="A548" t="s">
        <v>2241</v>
      </c>
      <c r="B548" t="s">
        <v>2242</v>
      </c>
      <c r="C548" t="s">
        <v>115</v>
      </c>
      <c r="D548" t="s">
        <v>114</v>
      </c>
      <c r="E548" s="16">
        <v>45607</v>
      </c>
      <c r="F548">
        <v>4001690881</v>
      </c>
      <c r="G548" t="s">
        <v>1927</v>
      </c>
      <c r="H548" t="s">
        <v>2180</v>
      </c>
      <c r="I548" t="s">
        <v>1822</v>
      </c>
      <c r="J548">
        <v>2967865</v>
      </c>
      <c r="K548">
        <v>6499895</v>
      </c>
      <c r="M548">
        <v>18</v>
      </c>
      <c r="N548">
        <v>1.1499999999999999</v>
      </c>
      <c r="O548">
        <v>20.7</v>
      </c>
      <c r="P548" t="s">
        <v>1811</v>
      </c>
      <c r="Q548" t="s">
        <v>1812</v>
      </c>
      <c r="R548" s="16">
        <v>45651</v>
      </c>
      <c r="S548">
        <v>191</v>
      </c>
      <c r="T548" t="s">
        <v>2024</v>
      </c>
      <c r="U548" s="16">
        <v>45663</v>
      </c>
      <c r="V548" s="16">
        <v>45663</v>
      </c>
      <c r="Y548" s="16">
        <v>45663</v>
      </c>
      <c r="Z548" t="s">
        <v>1817</v>
      </c>
      <c r="AB548" t="s">
        <v>1247</v>
      </c>
      <c r="AC548" t="s">
        <v>1931</v>
      </c>
      <c r="AP548" t="e">
        <v>#N/A</v>
      </c>
    </row>
    <row r="549" spans="1:42" x14ac:dyDescent="0.35">
      <c r="A549" t="s">
        <v>2241</v>
      </c>
      <c r="B549" t="s">
        <v>2242</v>
      </c>
      <c r="C549" t="s">
        <v>115</v>
      </c>
      <c r="D549" t="s">
        <v>114</v>
      </c>
      <c r="E549" s="16">
        <v>45607</v>
      </c>
      <c r="F549">
        <v>4001690881</v>
      </c>
      <c r="G549" t="s">
        <v>1927</v>
      </c>
      <c r="H549" t="s">
        <v>2649</v>
      </c>
      <c r="I549" t="s">
        <v>1825</v>
      </c>
      <c r="J549">
        <v>2967865</v>
      </c>
      <c r="K549">
        <v>6499895</v>
      </c>
      <c r="M549">
        <v>14</v>
      </c>
      <c r="N549">
        <v>1.51</v>
      </c>
      <c r="O549">
        <v>21.14</v>
      </c>
      <c r="P549" t="s">
        <v>1811</v>
      </c>
      <c r="Q549" t="s">
        <v>1812</v>
      </c>
      <c r="R549" s="16">
        <v>45651</v>
      </c>
      <c r="S549">
        <v>191</v>
      </c>
      <c r="T549" t="s">
        <v>2024</v>
      </c>
      <c r="U549" s="16">
        <v>45663</v>
      </c>
      <c r="V549" s="16">
        <v>45663</v>
      </c>
      <c r="Y549" s="16">
        <v>45663</v>
      </c>
      <c r="Z549" t="s">
        <v>1817</v>
      </c>
      <c r="AB549" t="s">
        <v>1247</v>
      </c>
      <c r="AC549" t="s">
        <v>1931</v>
      </c>
      <c r="AP549" t="e">
        <v>#N/A</v>
      </c>
    </row>
    <row r="550" spans="1:42" x14ac:dyDescent="0.35">
      <c r="A550" t="s">
        <v>2241</v>
      </c>
      <c r="B550" t="s">
        <v>2242</v>
      </c>
      <c r="C550" t="s">
        <v>115</v>
      </c>
      <c r="D550" t="s">
        <v>114</v>
      </c>
      <c r="E550" s="16">
        <v>45607</v>
      </c>
      <c r="F550">
        <v>4001690881</v>
      </c>
      <c r="G550" t="s">
        <v>1927</v>
      </c>
      <c r="H550" t="s">
        <v>2644</v>
      </c>
      <c r="I550" t="s">
        <v>1810</v>
      </c>
      <c r="J550">
        <v>2967865</v>
      </c>
      <c r="K550">
        <v>6499895</v>
      </c>
      <c r="M550">
        <v>14</v>
      </c>
      <c r="N550">
        <v>2.02</v>
      </c>
      <c r="O550">
        <v>28.28</v>
      </c>
      <c r="P550" t="s">
        <v>1811</v>
      </c>
      <c r="Q550" t="s">
        <v>1812</v>
      </c>
      <c r="R550" s="16">
        <v>45651</v>
      </c>
      <c r="S550">
        <v>191</v>
      </c>
      <c r="T550" t="s">
        <v>2024</v>
      </c>
      <c r="U550" s="16">
        <v>45663</v>
      </c>
      <c r="V550" s="16">
        <v>45663</v>
      </c>
      <c r="Y550" s="16">
        <v>45663</v>
      </c>
      <c r="Z550" t="s">
        <v>1817</v>
      </c>
      <c r="AB550" t="s">
        <v>1247</v>
      </c>
      <c r="AC550" t="s">
        <v>1931</v>
      </c>
      <c r="AP550" t="e">
        <v>#N/A</v>
      </c>
    </row>
    <row r="551" spans="1:42" x14ac:dyDescent="0.35">
      <c r="A551" t="s">
        <v>2241</v>
      </c>
      <c r="B551" t="s">
        <v>2242</v>
      </c>
      <c r="C551" t="s">
        <v>115</v>
      </c>
      <c r="D551" t="s">
        <v>114</v>
      </c>
      <c r="E551" s="16">
        <v>45607</v>
      </c>
      <c r="F551">
        <v>4001690881</v>
      </c>
      <c r="G551" t="s">
        <v>1927</v>
      </c>
      <c r="H551" t="s">
        <v>2824</v>
      </c>
      <c r="I551" t="s">
        <v>2825</v>
      </c>
      <c r="J551">
        <v>2967865</v>
      </c>
      <c r="K551">
        <v>6499895</v>
      </c>
      <c r="M551">
        <v>2</v>
      </c>
      <c r="N551">
        <v>47.1</v>
      </c>
      <c r="O551">
        <v>94.2</v>
      </c>
      <c r="P551" t="s">
        <v>1811</v>
      </c>
      <c r="Q551" t="s">
        <v>1812</v>
      </c>
      <c r="R551" s="16">
        <v>45651</v>
      </c>
      <c r="S551">
        <v>191</v>
      </c>
      <c r="T551" t="s">
        <v>2024</v>
      </c>
      <c r="U551" s="16">
        <v>45663</v>
      </c>
      <c r="V551" s="16">
        <v>45663</v>
      </c>
      <c r="Y551" s="16">
        <v>45663</v>
      </c>
      <c r="Z551" t="s">
        <v>1817</v>
      </c>
      <c r="AB551" t="s">
        <v>1247</v>
      </c>
      <c r="AC551" t="s">
        <v>1931</v>
      </c>
      <c r="AP551" t="e">
        <v>#N/A</v>
      </c>
    </row>
    <row r="552" spans="1:42" x14ac:dyDescent="0.35">
      <c r="A552" t="s">
        <v>2241</v>
      </c>
      <c r="B552" t="s">
        <v>2242</v>
      </c>
      <c r="C552" t="s">
        <v>115</v>
      </c>
      <c r="D552" t="s">
        <v>114</v>
      </c>
      <c r="E552" s="16">
        <v>45607</v>
      </c>
      <c r="F552">
        <v>4001690881</v>
      </c>
      <c r="G552" t="s">
        <v>1927</v>
      </c>
      <c r="H552" t="s">
        <v>2333</v>
      </c>
      <c r="I552" t="s">
        <v>1825</v>
      </c>
      <c r="J552">
        <v>2967865</v>
      </c>
      <c r="K552">
        <v>6499895</v>
      </c>
      <c r="M552">
        <v>2</v>
      </c>
      <c r="N552">
        <v>3.51</v>
      </c>
      <c r="O552">
        <v>7.02</v>
      </c>
      <c r="P552" t="s">
        <v>1811</v>
      </c>
      <c r="Q552" t="s">
        <v>1812</v>
      </c>
      <c r="R552" s="16">
        <v>45651</v>
      </c>
      <c r="S552">
        <v>191</v>
      </c>
      <c r="T552" t="s">
        <v>2024</v>
      </c>
      <c r="U552" s="16">
        <v>45663</v>
      </c>
      <c r="V552" s="16">
        <v>45663</v>
      </c>
      <c r="Y552" s="16">
        <v>45663</v>
      </c>
      <c r="Z552" t="s">
        <v>1817</v>
      </c>
      <c r="AB552" t="s">
        <v>1247</v>
      </c>
      <c r="AC552" t="s">
        <v>1931</v>
      </c>
      <c r="AP552" t="e">
        <v>#N/A</v>
      </c>
    </row>
    <row r="553" spans="1:42" x14ac:dyDescent="0.35">
      <c r="A553" t="s">
        <v>2241</v>
      </c>
      <c r="B553" t="s">
        <v>2242</v>
      </c>
      <c r="C553" t="s">
        <v>115</v>
      </c>
      <c r="D553" t="s">
        <v>114</v>
      </c>
      <c r="E553" s="16">
        <v>45607</v>
      </c>
      <c r="F553">
        <v>4001690881</v>
      </c>
      <c r="G553" t="s">
        <v>1927</v>
      </c>
      <c r="H553" t="s">
        <v>2652</v>
      </c>
      <c r="I553" t="s">
        <v>1810</v>
      </c>
      <c r="J553">
        <v>2967865</v>
      </c>
      <c r="K553">
        <v>6499895</v>
      </c>
      <c r="M553">
        <v>2</v>
      </c>
      <c r="N553">
        <v>1.98</v>
      </c>
      <c r="O553">
        <v>3.96</v>
      </c>
      <c r="P553" t="s">
        <v>1811</v>
      </c>
      <c r="Q553" t="s">
        <v>1812</v>
      </c>
      <c r="R553" s="16">
        <v>45651</v>
      </c>
      <c r="S553">
        <v>191</v>
      </c>
      <c r="T553" t="s">
        <v>2024</v>
      </c>
      <c r="U553" s="16">
        <v>45663</v>
      </c>
      <c r="V553" s="16">
        <v>45663</v>
      </c>
      <c r="Y553" s="16">
        <v>45663</v>
      </c>
      <c r="Z553" t="s">
        <v>1817</v>
      </c>
      <c r="AB553" t="s">
        <v>1247</v>
      </c>
      <c r="AC553" t="s">
        <v>1931</v>
      </c>
      <c r="AP553" t="e">
        <v>#N/A</v>
      </c>
    </row>
    <row r="554" spans="1:42" x14ac:dyDescent="0.35">
      <c r="A554" t="s">
        <v>2241</v>
      </c>
      <c r="B554" t="s">
        <v>2242</v>
      </c>
      <c r="C554" t="s">
        <v>115</v>
      </c>
      <c r="D554" t="s">
        <v>114</v>
      </c>
      <c r="E554" s="16">
        <v>45607</v>
      </c>
      <c r="F554">
        <v>4001690881</v>
      </c>
      <c r="G554" t="s">
        <v>1927</v>
      </c>
      <c r="H554" t="s">
        <v>2642</v>
      </c>
      <c r="I554" t="s">
        <v>1949</v>
      </c>
      <c r="J554">
        <v>2967865</v>
      </c>
      <c r="K554">
        <v>6499895</v>
      </c>
      <c r="M554">
        <v>4</v>
      </c>
      <c r="N554">
        <v>9.15</v>
      </c>
      <c r="O554">
        <v>36.6</v>
      </c>
      <c r="P554" t="s">
        <v>1811</v>
      </c>
      <c r="Q554" t="s">
        <v>1812</v>
      </c>
      <c r="R554" s="16">
        <v>45651</v>
      </c>
      <c r="S554">
        <v>191</v>
      </c>
      <c r="T554" t="s">
        <v>2024</v>
      </c>
      <c r="U554" s="16">
        <v>45663</v>
      </c>
      <c r="V554" s="16">
        <v>45663</v>
      </c>
      <c r="Y554" s="16">
        <v>45663</v>
      </c>
      <c r="Z554" t="s">
        <v>1817</v>
      </c>
      <c r="AB554" t="s">
        <v>1247</v>
      </c>
      <c r="AC554" t="s">
        <v>1931</v>
      </c>
      <c r="AP554" t="e">
        <v>#N/A</v>
      </c>
    </row>
    <row r="555" spans="1:42" x14ac:dyDescent="0.35">
      <c r="A555" t="s">
        <v>2241</v>
      </c>
      <c r="B555" t="s">
        <v>2242</v>
      </c>
      <c r="C555" t="s">
        <v>115</v>
      </c>
      <c r="D555" t="s">
        <v>114</v>
      </c>
      <c r="E555" s="16">
        <v>45607</v>
      </c>
      <c r="F555">
        <v>4001690881</v>
      </c>
      <c r="G555" t="s">
        <v>1927</v>
      </c>
      <c r="H555" t="s">
        <v>2643</v>
      </c>
      <c r="I555" t="s">
        <v>1822</v>
      </c>
      <c r="J555">
        <v>2967865</v>
      </c>
      <c r="K555">
        <v>6499895</v>
      </c>
      <c r="M555">
        <v>2</v>
      </c>
      <c r="N555">
        <v>6.08</v>
      </c>
      <c r="O555">
        <v>12.16</v>
      </c>
      <c r="P555" t="s">
        <v>1811</v>
      </c>
      <c r="Q555" t="s">
        <v>1812</v>
      </c>
      <c r="R555" s="16">
        <v>45651</v>
      </c>
      <c r="S555">
        <v>191</v>
      </c>
      <c r="T555" t="s">
        <v>2024</v>
      </c>
      <c r="U555" s="16">
        <v>45663</v>
      </c>
      <c r="V555" s="16">
        <v>45663</v>
      </c>
      <c r="Y555" s="16">
        <v>45663</v>
      </c>
      <c r="Z555" t="s">
        <v>1817</v>
      </c>
      <c r="AB555" t="s">
        <v>1247</v>
      </c>
      <c r="AC555" t="s">
        <v>1931</v>
      </c>
      <c r="AP555" t="e">
        <v>#N/A</v>
      </c>
    </row>
    <row r="556" spans="1:42" x14ac:dyDescent="0.35">
      <c r="A556" t="s">
        <v>2241</v>
      </c>
      <c r="B556" t="s">
        <v>2242</v>
      </c>
      <c r="C556" t="s">
        <v>115</v>
      </c>
      <c r="D556" t="s">
        <v>114</v>
      </c>
      <c r="E556" s="16">
        <v>45607</v>
      </c>
      <c r="F556">
        <v>4001690881</v>
      </c>
      <c r="G556" t="s">
        <v>1927</v>
      </c>
      <c r="H556" t="s">
        <v>2826</v>
      </c>
      <c r="I556" t="s">
        <v>2827</v>
      </c>
      <c r="J556">
        <v>2967865</v>
      </c>
      <c r="K556">
        <v>6499895</v>
      </c>
      <c r="M556">
        <v>5</v>
      </c>
      <c r="N556">
        <v>135.03</v>
      </c>
      <c r="O556">
        <v>675.15</v>
      </c>
      <c r="P556" t="s">
        <v>1811</v>
      </c>
      <c r="Q556" t="s">
        <v>1812</v>
      </c>
      <c r="R556" s="16">
        <v>45651</v>
      </c>
      <c r="S556">
        <v>191</v>
      </c>
      <c r="T556" t="s">
        <v>2024</v>
      </c>
      <c r="U556" s="16">
        <v>45663</v>
      </c>
      <c r="V556" s="16">
        <v>45663</v>
      </c>
      <c r="Y556" s="16">
        <v>45663</v>
      </c>
      <c r="Z556" t="s">
        <v>1817</v>
      </c>
      <c r="AB556" t="s">
        <v>1247</v>
      </c>
      <c r="AC556" t="s">
        <v>1931</v>
      </c>
      <c r="AP556" t="e">
        <v>#N/A</v>
      </c>
    </row>
    <row r="557" spans="1:42" x14ac:dyDescent="0.35">
      <c r="A557" t="s">
        <v>2241</v>
      </c>
      <c r="B557" t="s">
        <v>2242</v>
      </c>
      <c r="C557" t="s">
        <v>115</v>
      </c>
      <c r="D557" t="s">
        <v>114</v>
      </c>
      <c r="E557" s="16">
        <v>45607</v>
      </c>
      <c r="F557">
        <v>4001690881</v>
      </c>
      <c r="G557" t="s">
        <v>1927</v>
      </c>
      <c r="H557" t="s">
        <v>2162</v>
      </c>
      <c r="I557" t="s">
        <v>1825</v>
      </c>
      <c r="J557">
        <v>2967865</v>
      </c>
      <c r="K557">
        <v>6499895</v>
      </c>
      <c r="M557">
        <v>6</v>
      </c>
      <c r="N557">
        <v>0.84</v>
      </c>
      <c r="O557">
        <v>5.04</v>
      </c>
      <c r="P557" t="s">
        <v>1811</v>
      </c>
      <c r="Q557" t="s">
        <v>1812</v>
      </c>
      <c r="R557" s="16">
        <v>45651</v>
      </c>
      <c r="S557">
        <v>191</v>
      </c>
      <c r="T557" t="s">
        <v>2024</v>
      </c>
      <c r="U557" s="16">
        <v>45663</v>
      </c>
      <c r="V557" s="16">
        <v>45663</v>
      </c>
      <c r="Y557" s="16">
        <v>45663</v>
      </c>
      <c r="Z557" t="s">
        <v>1817</v>
      </c>
      <c r="AB557" t="s">
        <v>1247</v>
      </c>
      <c r="AC557" t="s">
        <v>1931</v>
      </c>
      <c r="AP557" t="e">
        <v>#N/A</v>
      </c>
    </row>
    <row r="558" spans="1:42" x14ac:dyDescent="0.35">
      <c r="A558" t="s">
        <v>2241</v>
      </c>
      <c r="B558" t="s">
        <v>2242</v>
      </c>
      <c r="C558" t="s">
        <v>115</v>
      </c>
      <c r="D558" t="s">
        <v>114</v>
      </c>
      <c r="E558" s="16">
        <v>45607</v>
      </c>
      <c r="F558">
        <v>4001690877</v>
      </c>
      <c r="G558" t="s">
        <v>1927</v>
      </c>
      <c r="H558" t="s">
        <v>2828</v>
      </c>
      <c r="I558" t="s">
        <v>2829</v>
      </c>
      <c r="J558">
        <v>2967923</v>
      </c>
      <c r="K558">
        <v>6499951</v>
      </c>
      <c r="M558">
        <v>1</v>
      </c>
      <c r="N558">
        <v>226.1</v>
      </c>
      <c r="O558">
        <v>226.1</v>
      </c>
      <c r="P558" t="s">
        <v>1811</v>
      </c>
      <c r="Q558" t="s">
        <v>1812</v>
      </c>
      <c r="R558" s="16">
        <v>45634</v>
      </c>
      <c r="S558">
        <v>191</v>
      </c>
      <c r="T558" t="s">
        <v>2024</v>
      </c>
      <c r="U558" s="16">
        <v>45663</v>
      </c>
      <c r="V558" s="16">
        <v>45663</v>
      </c>
      <c r="Y558" s="16">
        <v>45663</v>
      </c>
      <c r="Z558" t="s">
        <v>1817</v>
      </c>
      <c r="AB558" t="s">
        <v>1243</v>
      </c>
      <c r="AC558" t="s">
        <v>1931</v>
      </c>
      <c r="AP558" t="e">
        <v>#N/A</v>
      </c>
    </row>
    <row r="559" spans="1:42" x14ac:dyDescent="0.35">
      <c r="A559" t="s">
        <v>2241</v>
      </c>
      <c r="B559" t="s">
        <v>2242</v>
      </c>
      <c r="C559" t="s">
        <v>115</v>
      </c>
      <c r="D559" t="s">
        <v>114</v>
      </c>
      <c r="E559" s="16">
        <v>45607</v>
      </c>
      <c r="F559">
        <v>4001690877</v>
      </c>
      <c r="G559" t="s">
        <v>1927</v>
      </c>
      <c r="H559" t="s">
        <v>2830</v>
      </c>
      <c r="I559" t="s">
        <v>2106</v>
      </c>
      <c r="J559">
        <v>2967923</v>
      </c>
      <c r="K559">
        <v>6499951</v>
      </c>
      <c r="M559">
        <v>1</v>
      </c>
      <c r="N559">
        <v>124.9</v>
      </c>
      <c r="O559">
        <v>124.9</v>
      </c>
      <c r="P559" t="s">
        <v>1811</v>
      </c>
      <c r="Q559" t="s">
        <v>1812</v>
      </c>
      <c r="R559" s="16">
        <v>45634</v>
      </c>
      <c r="S559">
        <v>191</v>
      </c>
      <c r="T559" t="s">
        <v>2024</v>
      </c>
      <c r="U559" s="16">
        <v>45663</v>
      </c>
      <c r="V559" s="16">
        <v>45663</v>
      </c>
      <c r="Y559" s="16">
        <v>45663</v>
      </c>
      <c r="Z559" t="s">
        <v>1817</v>
      </c>
      <c r="AB559" t="s">
        <v>1243</v>
      </c>
      <c r="AC559" t="s">
        <v>1931</v>
      </c>
      <c r="AP559" t="e">
        <v>#N/A</v>
      </c>
    </row>
    <row r="560" spans="1:42" x14ac:dyDescent="0.35">
      <c r="A560" t="s">
        <v>2241</v>
      </c>
      <c r="B560" t="s">
        <v>2242</v>
      </c>
      <c r="C560" t="s">
        <v>115</v>
      </c>
      <c r="D560" t="s">
        <v>114</v>
      </c>
      <c r="E560" s="16">
        <v>45607</v>
      </c>
      <c r="F560">
        <v>4001690877</v>
      </c>
      <c r="G560" t="s">
        <v>1927</v>
      </c>
      <c r="H560" t="s">
        <v>2620</v>
      </c>
      <c r="I560" t="s">
        <v>1831</v>
      </c>
      <c r="J560">
        <v>2967923</v>
      </c>
      <c r="K560">
        <v>6499951</v>
      </c>
      <c r="M560">
        <v>3</v>
      </c>
      <c r="N560">
        <v>5.68</v>
      </c>
      <c r="O560">
        <v>17.04</v>
      </c>
      <c r="P560" t="s">
        <v>1811</v>
      </c>
      <c r="Q560" t="s">
        <v>1812</v>
      </c>
      <c r="R560" s="16">
        <v>45634</v>
      </c>
      <c r="S560">
        <v>191</v>
      </c>
      <c r="T560" t="s">
        <v>2024</v>
      </c>
      <c r="U560" s="16">
        <v>45663</v>
      </c>
      <c r="V560" s="16">
        <v>45663</v>
      </c>
      <c r="Y560" s="16">
        <v>45663</v>
      </c>
      <c r="Z560" t="s">
        <v>1817</v>
      </c>
      <c r="AB560" t="s">
        <v>1243</v>
      </c>
      <c r="AC560" t="s">
        <v>1931</v>
      </c>
      <c r="AP560" t="e">
        <v>#N/A</v>
      </c>
    </row>
    <row r="561" spans="1:43" x14ac:dyDescent="0.35">
      <c r="A561" t="s">
        <v>2241</v>
      </c>
      <c r="B561" t="s">
        <v>2242</v>
      </c>
      <c r="C561" t="s">
        <v>115</v>
      </c>
      <c r="D561" t="s">
        <v>114</v>
      </c>
      <c r="E561" s="16">
        <v>45607</v>
      </c>
      <c r="F561">
        <v>4001690877</v>
      </c>
      <c r="G561" t="s">
        <v>1927</v>
      </c>
      <c r="H561" t="s">
        <v>2831</v>
      </c>
      <c r="I561" t="s">
        <v>2175</v>
      </c>
      <c r="J561">
        <v>2967923</v>
      </c>
      <c r="K561">
        <v>6499951</v>
      </c>
      <c r="M561">
        <v>1</v>
      </c>
      <c r="N561">
        <v>13.9</v>
      </c>
      <c r="O561">
        <v>13.9</v>
      </c>
      <c r="P561" t="s">
        <v>1811</v>
      </c>
      <c r="Q561" t="s">
        <v>1812</v>
      </c>
      <c r="R561" s="16">
        <v>45634</v>
      </c>
      <c r="S561">
        <v>191</v>
      </c>
      <c r="T561" t="s">
        <v>2024</v>
      </c>
      <c r="U561" s="16">
        <v>45663</v>
      </c>
      <c r="V561" s="16">
        <v>45663</v>
      </c>
      <c r="Y561" s="16">
        <v>45663</v>
      </c>
      <c r="Z561" t="s">
        <v>1817</v>
      </c>
      <c r="AB561" t="s">
        <v>1243</v>
      </c>
      <c r="AC561" t="s">
        <v>1931</v>
      </c>
      <c r="AP561" t="e">
        <v>#N/A</v>
      </c>
    </row>
    <row r="562" spans="1:43" x14ac:dyDescent="0.35">
      <c r="A562" t="s">
        <v>2241</v>
      </c>
      <c r="B562" t="s">
        <v>2242</v>
      </c>
      <c r="C562" t="s">
        <v>115</v>
      </c>
      <c r="D562" t="s">
        <v>114</v>
      </c>
      <c r="E562" s="16">
        <v>45607</v>
      </c>
      <c r="F562">
        <v>4001690877</v>
      </c>
      <c r="G562" t="s">
        <v>1927</v>
      </c>
      <c r="H562" t="s">
        <v>1839</v>
      </c>
      <c r="I562" t="s">
        <v>1840</v>
      </c>
      <c r="J562">
        <v>2967923</v>
      </c>
      <c r="K562">
        <v>6499951</v>
      </c>
      <c r="M562">
        <v>1</v>
      </c>
      <c r="N562">
        <v>5.73</v>
      </c>
      <c r="O562">
        <v>5.73</v>
      </c>
      <c r="P562" t="s">
        <v>1811</v>
      </c>
      <c r="Q562" t="s">
        <v>1812</v>
      </c>
      <c r="R562" s="16">
        <v>45634</v>
      </c>
      <c r="S562">
        <v>191</v>
      </c>
      <c r="T562" t="s">
        <v>2024</v>
      </c>
      <c r="U562" s="16">
        <v>45663</v>
      </c>
      <c r="V562" s="16">
        <v>45663</v>
      </c>
      <c r="Y562" s="16">
        <v>45663</v>
      </c>
      <c r="Z562" t="s">
        <v>1817</v>
      </c>
      <c r="AB562" t="s">
        <v>1243</v>
      </c>
      <c r="AC562" t="s">
        <v>1931</v>
      </c>
      <c r="AP562" t="e">
        <v>#N/A</v>
      </c>
    </row>
    <row r="563" spans="1:43" x14ac:dyDescent="0.35">
      <c r="A563" t="s">
        <v>1807</v>
      </c>
      <c r="B563" t="s">
        <v>1926</v>
      </c>
      <c r="C563" t="s">
        <v>115</v>
      </c>
      <c r="D563" t="s">
        <v>114</v>
      </c>
      <c r="E563" s="16">
        <v>45632</v>
      </c>
      <c r="F563">
        <v>4001726087</v>
      </c>
      <c r="G563" t="s">
        <v>1809</v>
      </c>
      <c r="H563" t="s">
        <v>2043</v>
      </c>
      <c r="I563" t="s">
        <v>1826</v>
      </c>
      <c r="J563">
        <v>2968588</v>
      </c>
      <c r="K563">
        <v>6500501</v>
      </c>
      <c r="M563">
        <v>5</v>
      </c>
      <c r="N563">
        <v>13.13</v>
      </c>
      <c r="O563">
        <v>65.650000000000006</v>
      </c>
      <c r="P563" t="s">
        <v>1811</v>
      </c>
      <c r="Q563" t="s">
        <v>1812</v>
      </c>
      <c r="R563" s="16">
        <v>45632</v>
      </c>
      <c r="S563">
        <v>191</v>
      </c>
      <c r="T563" t="s">
        <v>2024</v>
      </c>
      <c r="U563" s="16">
        <v>45663</v>
      </c>
      <c r="V563" s="16">
        <v>45663</v>
      </c>
      <c r="Y563" s="16">
        <v>45663</v>
      </c>
      <c r="Z563" t="s">
        <v>1817</v>
      </c>
      <c r="AB563" t="s">
        <v>2833</v>
      </c>
      <c r="AC563" t="s">
        <v>1818</v>
      </c>
      <c r="AP563" t="e">
        <v>#N/A</v>
      </c>
      <c r="AQ563">
        <v>4</v>
      </c>
    </row>
    <row r="564" spans="1:43" x14ac:dyDescent="0.35">
      <c r="A564" t="s">
        <v>1807</v>
      </c>
      <c r="B564" t="s">
        <v>1926</v>
      </c>
      <c r="C564" t="s">
        <v>115</v>
      </c>
      <c r="D564" t="s">
        <v>114</v>
      </c>
      <c r="E564" s="16">
        <v>45632</v>
      </c>
      <c r="F564">
        <v>4001726087</v>
      </c>
      <c r="G564" t="s">
        <v>1809</v>
      </c>
      <c r="H564" t="s">
        <v>2037</v>
      </c>
      <c r="I564" t="s">
        <v>1825</v>
      </c>
      <c r="J564">
        <v>2968588</v>
      </c>
      <c r="K564">
        <v>6500501</v>
      </c>
      <c r="M564">
        <v>18</v>
      </c>
      <c r="N564">
        <v>1.34</v>
      </c>
      <c r="O564">
        <v>24.12</v>
      </c>
      <c r="P564" t="s">
        <v>1811</v>
      </c>
      <c r="Q564" t="s">
        <v>1812</v>
      </c>
      <c r="R564" s="16">
        <v>45632</v>
      </c>
      <c r="S564">
        <v>191</v>
      </c>
      <c r="T564" t="s">
        <v>2024</v>
      </c>
      <c r="U564" s="16">
        <v>45663</v>
      </c>
      <c r="V564" s="16">
        <v>45663</v>
      </c>
      <c r="Y564" s="16">
        <v>45663</v>
      </c>
      <c r="Z564" t="s">
        <v>1817</v>
      </c>
      <c r="AB564" t="s">
        <v>2833</v>
      </c>
      <c r="AC564" t="s">
        <v>1818</v>
      </c>
      <c r="AP564" t="e">
        <v>#N/A</v>
      </c>
      <c r="AQ564">
        <v>4</v>
      </c>
    </row>
    <row r="565" spans="1:43" x14ac:dyDescent="0.35">
      <c r="A565" t="s">
        <v>1807</v>
      </c>
      <c r="B565" t="s">
        <v>1926</v>
      </c>
      <c r="C565" t="s">
        <v>115</v>
      </c>
      <c r="D565" t="s">
        <v>114</v>
      </c>
      <c r="E565" s="16">
        <v>45632</v>
      </c>
      <c r="F565">
        <v>4001726087</v>
      </c>
      <c r="G565" t="s">
        <v>1809</v>
      </c>
      <c r="H565" t="s">
        <v>2038</v>
      </c>
      <c r="I565" t="s">
        <v>1825</v>
      </c>
      <c r="J565">
        <v>2968588</v>
      </c>
      <c r="K565">
        <v>6500501</v>
      </c>
      <c r="M565">
        <v>8</v>
      </c>
      <c r="N565">
        <v>2.27</v>
      </c>
      <c r="O565">
        <v>18.16</v>
      </c>
      <c r="P565" t="s">
        <v>1811</v>
      </c>
      <c r="Q565" t="s">
        <v>1812</v>
      </c>
      <c r="R565" s="16">
        <v>45632</v>
      </c>
      <c r="S565">
        <v>191</v>
      </c>
      <c r="T565" t="s">
        <v>2024</v>
      </c>
      <c r="U565" s="16">
        <v>45663</v>
      </c>
      <c r="V565" s="16">
        <v>45663</v>
      </c>
      <c r="Y565" s="16">
        <v>45663</v>
      </c>
      <c r="Z565" t="s">
        <v>1817</v>
      </c>
      <c r="AB565" t="s">
        <v>2833</v>
      </c>
      <c r="AC565" t="s">
        <v>1818</v>
      </c>
      <c r="AP565" t="e">
        <v>#N/A</v>
      </c>
      <c r="AQ565">
        <v>4</v>
      </c>
    </row>
    <row r="566" spans="1:43" x14ac:dyDescent="0.35">
      <c r="A566" t="s">
        <v>1807</v>
      </c>
      <c r="B566" t="s">
        <v>1926</v>
      </c>
      <c r="C566" t="s">
        <v>115</v>
      </c>
      <c r="D566" t="s">
        <v>114</v>
      </c>
      <c r="E566" s="16">
        <v>45632</v>
      </c>
      <c r="F566">
        <v>4001726087</v>
      </c>
      <c r="G566" t="s">
        <v>1809</v>
      </c>
      <c r="H566" t="s">
        <v>1890</v>
      </c>
      <c r="I566" t="s">
        <v>1865</v>
      </c>
      <c r="J566">
        <v>2968588</v>
      </c>
      <c r="K566">
        <v>6500501</v>
      </c>
      <c r="M566">
        <v>18</v>
      </c>
      <c r="N566">
        <v>0.72</v>
      </c>
      <c r="O566">
        <v>12.96</v>
      </c>
      <c r="P566" t="s">
        <v>1811</v>
      </c>
      <c r="Q566" t="s">
        <v>1812</v>
      </c>
      <c r="R566" s="16">
        <v>45632</v>
      </c>
      <c r="S566">
        <v>191</v>
      </c>
      <c r="T566" t="s">
        <v>2024</v>
      </c>
      <c r="U566" s="16">
        <v>45663</v>
      </c>
      <c r="V566" s="16">
        <v>45663</v>
      </c>
      <c r="Y566" s="16">
        <v>45663</v>
      </c>
      <c r="Z566" t="s">
        <v>1817</v>
      </c>
      <c r="AB566" t="s">
        <v>2833</v>
      </c>
      <c r="AC566" t="s">
        <v>1818</v>
      </c>
      <c r="AP566" t="e">
        <v>#N/A</v>
      </c>
      <c r="AQ566">
        <v>4</v>
      </c>
    </row>
    <row r="567" spans="1:43" x14ac:dyDescent="0.35">
      <c r="A567" t="s">
        <v>1807</v>
      </c>
      <c r="B567" t="s">
        <v>1926</v>
      </c>
      <c r="C567" t="s">
        <v>115</v>
      </c>
      <c r="D567" t="s">
        <v>114</v>
      </c>
      <c r="E567" s="16">
        <v>45632</v>
      </c>
      <c r="F567">
        <v>4001726087</v>
      </c>
      <c r="G567" t="s">
        <v>1809</v>
      </c>
      <c r="H567" t="s">
        <v>2040</v>
      </c>
      <c r="I567" t="s">
        <v>1825</v>
      </c>
      <c r="J567">
        <v>2968588</v>
      </c>
      <c r="K567">
        <v>6500501</v>
      </c>
      <c r="M567">
        <v>2</v>
      </c>
      <c r="N567">
        <v>3.08</v>
      </c>
      <c r="O567">
        <v>6.16</v>
      </c>
      <c r="P567" t="s">
        <v>1811</v>
      </c>
      <c r="Q567" t="s">
        <v>1812</v>
      </c>
      <c r="R567" s="16">
        <v>45632</v>
      </c>
      <c r="S567">
        <v>191</v>
      </c>
      <c r="T567" t="s">
        <v>2024</v>
      </c>
      <c r="U567" s="16">
        <v>45663</v>
      </c>
      <c r="V567" s="16">
        <v>45663</v>
      </c>
      <c r="Y567" s="16">
        <v>45663</v>
      </c>
      <c r="Z567" t="s">
        <v>1817</v>
      </c>
      <c r="AB567" t="s">
        <v>2833</v>
      </c>
      <c r="AC567" t="s">
        <v>1818</v>
      </c>
      <c r="AP567" t="e">
        <v>#N/A</v>
      </c>
      <c r="AQ567">
        <v>4</v>
      </c>
    </row>
    <row r="568" spans="1:43" x14ac:dyDescent="0.35">
      <c r="A568" t="s">
        <v>1807</v>
      </c>
      <c r="B568" t="s">
        <v>1926</v>
      </c>
      <c r="C568" t="s">
        <v>115</v>
      </c>
      <c r="D568" t="s">
        <v>114</v>
      </c>
      <c r="E568" s="16">
        <v>45632</v>
      </c>
      <c r="F568">
        <v>4001726087</v>
      </c>
      <c r="G568" t="s">
        <v>1809</v>
      </c>
      <c r="H568" t="s">
        <v>1985</v>
      </c>
      <c r="I568" t="s">
        <v>1825</v>
      </c>
      <c r="J568">
        <v>2968588</v>
      </c>
      <c r="K568">
        <v>6500501</v>
      </c>
      <c r="M568">
        <v>2</v>
      </c>
      <c r="N568">
        <v>2.69</v>
      </c>
      <c r="O568">
        <v>5.38</v>
      </c>
      <c r="P568" t="s">
        <v>1811</v>
      </c>
      <c r="Q568" t="s">
        <v>1812</v>
      </c>
      <c r="R568" s="16">
        <v>45632</v>
      </c>
      <c r="S568">
        <v>191</v>
      </c>
      <c r="T568" t="s">
        <v>2024</v>
      </c>
      <c r="U568" s="16">
        <v>45663</v>
      </c>
      <c r="V568" s="16">
        <v>45663</v>
      </c>
      <c r="Y568" s="16">
        <v>45663</v>
      </c>
      <c r="Z568" t="s">
        <v>1817</v>
      </c>
      <c r="AB568" t="s">
        <v>2833</v>
      </c>
      <c r="AC568" t="s">
        <v>1818</v>
      </c>
      <c r="AP568" t="e">
        <v>#N/A</v>
      </c>
      <c r="AQ568">
        <v>4</v>
      </c>
    </row>
    <row r="569" spans="1:43" x14ac:dyDescent="0.35">
      <c r="A569" t="s">
        <v>1807</v>
      </c>
      <c r="B569" t="s">
        <v>1926</v>
      </c>
      <c r="C569" t="s">
        <v>115</v>
      </c>
      <c r="D569" t="s">
        <v>114</v>
      </c>
      <c r="E569" s="16">
        <v>45632</v>
      </c>
      <c r="F569">
        <v>4001726087</v>
      </c>
      <c r="G569" t="s">
        <v>1809</v>
      </c>
      <c r="H569" t="s">
        <v>2039</v>
      </c>
      <c r="I569" t="s">
        <v>1822</v>
      </c>
      <c r="J569">
        <v>2968588</v>
      </c>
      <c r="K569">
        <v>6500501</v>
      </c>
      <c r="M569">
        <v>10</v>
      </c>
      <c r="N569">
        <v>0.52</v>
      </c>
      <c r="O569">
        <v>5.2</v>
      </c>
      <c r="P569" t="s">
        <v>1811</v>
      </c>
      <c r="Q569" t="s">
        <v>1812</v>
      </c>
      <c r="R569" s="16">
        <v>45632</v>
      </c>
      <c r="S569">
        <v>191</v>
      </c>
      <c r="T569" t="s">
        <v>2024</v>
      </c>
      <c r="U569" s="16">
        <v>45663</v>
      </c>
      <c r="V569" s="16">
        <v>45663</v>
      </c>
      <c r="Y569" s="16">
        <v>45663</v>
      </c>
      <c r="Z569" t="s">
        <v>1817</v>
      </c>
      <c r="AB569" t="s">
        <v>2833</v>
      </c>
      <c r="AC569" t="s">
        <v>1818</v>
      </c>
      <c r="AP569" t="e">
        <v>#N/A</v>
      </c>
      <c r="AQ569">
        <v>4</v>
      </c>
    </row>
    <row r="570" spans="1:43" x14ac:dyDescent="0.35">
      <c r="A570" t="s">
        <v>2035</v>
      </c>
      <c r="B570" t="s">
        <v>2036</v>
      </c>
      <c r="C570" t="s">
        <v>115</v>
      </c>
      <c r="D570" t="s">
        <v>114</v>
      </c>
      <c r="E570" s="16">
        <v>45632</v>
      </c>
      <c r="F570">
        <v>4001726128</v>
      </c>
      <c r="G570" t="s">
        <v>1927</v>
      </c>
      <c r="H570" t="s">
        <v>2166</v>
      </c>
      <c r="I570" t="s">
        <v>1831</v>
      </c>
      <c r="J570">
        <v>2968599</v>
      </c>
      <c r="K570">
        <v>6500509</v>
      </c>
      <c r="M570">
        <v>2</v>
      </c>
      <c r="N570">
        <v>21.86</v>
      </c>
      <c r="O570">
        <v>43.72</v>
      </c>
      <c r="P570" t="s">
        <v>1811</v>
      </c>
      <c r="Q570" t="s">
        <v>1812</v>
      </c>
      <c r="R570" s="16">
        <v>45637</v>
      </c>
      <c r="S570">
        <v>191</v>
      </c>
      <c r="T570" t="s">
        <v>2024</v>
      </c>
      <c r="U570" s="16">
        <v>45663</v>
      </c>
      <c r="V570" s="16">
        <v>45663</v>
      </c>
      <c r="W570" s="16">
        <v>45663</v>
      </c>
      <c r="Y570" s="16">
        <v>45663</v>
      </c>
      <c r="Z570" t="s">
        <v>1817</v>
      </c>
      <c r="AB570" t="s">
        <v>1237</v>
      </c>
      <c r="AC570" t="s">
        <v>1931</v>
      </c>
      <c r="AP570" t="e">
        <v>#N/A</v>
      </c>
      <c r="AQ570">
        <v>6</v>
      </c>
    </row>
    <row r="571" spans="1:43" x14ac:dyDescent="0.35">
      <c r="A571" t="s">
        <v>2035</v>
      </c>
      <c r="B571" t="s">
        <v>2036</v>
      </c>
      <c r="C571" t="s">
        <v>115</v>
      </c>
      <c r="D571" t="s">
        <v>114</v>
      </c>
      <c r="E571" s="16">
        <v>45632</v>
      </c>
      <c r="F571">
        <v>4001726128</v>
      </c>
      <c r="G571" t="s">
        <v>1927</v>
      </c>
      <c r="H571" t="s">
        <v>2665</v>
      </c>
      <c r="I571" t="s">
        <v>2654</v>
      </c>
      <c r="J571">
        <v>2968599</v>
      </c>
      <c r="K571">
        <v>6500509</v>
      </c>
      <c r="M571">
        <v>4</v>
      </c>
      <c r="N571">
        <v>10.83</v>
      </c>
      <c r="O571">
        <v>43.32</v>
      </c>
      <c r="P571" t="s">
        <v>1811</v>
      </c>
      <c r="Q571" t="s">
        <v>1812</v>
      </c>
      <c r="R571" s="16">
        <v>45637</v>
      </c>
      <c r="S571">
        <v>191</v>
      </c>
      <c r="T571" t="s">
        <v>2024</v>
      </c>
      <c r="U571" s="16">
        <v>45663</v>
      </c>
      <c r="V571" s="16">
        <v>45663</v>
      </c>
      <c r="W571" s="16">
        <v>45663</v>
      </c>
      <c r="Y571" s="16">
        <v>45663</v>
      </c>
      <c r="Z571" t="s">
        <v>1817</v>
      </c>
      <c r="AB571" t="s">
        <v>1237</v>
      </c>
      <c r="AC571" t="s">
        <v>1931</v>
      </c>
      <c r="AP571" t="e">
        <v>#N/A</v>
      </c>
      <c r="AQ571">
        <v>6</v>
      </c>
    </row>
    <row r="572" spans="1:43" x14ac:dyDescent="0.35">
      <c r="A572" t="s">
        <v>2035</v>
      </c>
      <c r="B572" t="s">
        <v>2036</v>
      </c>
      <c r="C572" t="s">
        <v>115</v>
      </c>
      <c r="D572" t="s">
        <v>114</v>
      </c>
      <c r="E572" s="16">
        <v>45632</v>
      </c>
      <c r="F572">
        <v>4001726128</v>
      </c>
      <c r="G572" t="s">
        <v>1927</v>
      </c>
      <c r="H572" t="s">
        <v>2662</v>
      </c>
      <c r="I572" t="s">
        <v>2663</v>
      </c>
      <c r="J572">
        <v>2968599</v>
      </c>
      <c r="K572">
        <v>6500509</v>
      </c>
      <c r="M572">
        <v>18</v>
      </c>
      <c r="N572">
        <v>1.87</v>
      </c>
      <c r="O572">
        <v>33.659999999999997</v>
      </c>
      <c r="P572" t="s">
        <v>1811</v>
      </c>
      <c r="Q572" t="s">
        <v>1812</v>
      </c>
      <c r="R572" s="16">
        <v>45637</v>
      </c>
      <c r="S572">
        <v>191</v>
      </c>
      <c r="T572" t="s">
        <v>2024</v>
      </c>
      <c r="U572" s="16">
        <v>45663</v>
      </c>
      <c r="V572" s="16">
        <v>45663</v>
      </c>
      <c r="W572" s="16">
        <v>45663</v>
      </c>
      <c r="Y572" s="16">
        <v>45663</v>
      </c>
      <c r="Z572" t="s">
        <v>1817</v>
      </c>
      <c r="AB572" t="s">
        <v>1237</v>
      </c>
      <c r="AC572" t="s">
        <v>1931</v>
      </c>
      <c r="AP572" t="e">
        <v>#N/A</v>
      </c>
      <c r="AQ572">
        <v>6</v>
      </c>
    </row>
    <row r="573" spans="1:43" x14ac:dyDescent="0.35">
      <c r="A573" t="s">
        <v>2035</v>
      </c>
      <c r="B573" t="s">
        <v>2036</v>
      </c>
      <c r="C573" t="s">
        <v>115</v>
      </c>
      <c r="D573" t="s">
        <v>114</v>
      </c>
      <c r="E573" s="16">
        <v>45632</v>
      </c>
      <c r="F573">
        <v>4001726128</v>
      </c>
      <c r="G573" t="s">
        <v>1927</v>
      </c>
      <c r="H573" t="s">
        <v>2772</v>
      </c>
      <c r="I573" t="s">
        <v>1842</v>
      </c>
      <c r="J573">
        <v>2968599</v>
      </c>
      <c r="K573">
        <v>6500509</v>
      </c>
      <c r="M573">
        <v>4</v>
      </c>
      <c r="N573">
        <v>0.31</v>
      </c>
      <c r="O573">
        <v>1.24</v>
      </c>
      <c r="P573" t="s">
        <v>1811</v>
      </c>
      <c r="Q573" t="s">
        <v>1812</v>
      </c>
      <c r="R573" s="16">
        <v>45637</v>
      </c>
      <c r="S573">
        <v>191</v>
      </c>
      <c r="T573" t="s">
        <v>2024</v>
      </c>
      <c r="U573" s="16">
        <v>45663</v>
      </c>
      <c r="V573" s="16">
        <v>45663</v>
      </c>
      <c r="W573" s="16">
        <v>45663</v>
      </c>
      <c r="Y573" s="16">
        <v>45663</v>
      </c>
      <c r="Z573" t="s">
        <v>1817</v>
      </c>
      <c r="AB573" t="s">
        <v>1237</v>
      </c>
      <c r="AC573" t="s">
        <v>1931</v>
      </c>
      <c r="AP573" t="e">
        <v>#N/A</v>
      </c>
      <c r="AQ573">
        <v>6</v>
      </c>
    </row>
    <row r="574" spans="1:43" x14ac:dyDescent="0.35">
      <c r="A574" t="s">
        <v>2241</v>
      </c>
      <c r="B574" t="s">
        <v>2242</v>
      </c>
      <c r="C574" t="s">
        <v>115</v>
      </c>
      <c r="D574" t="s">
        <v>114</v>
      </c>
      <c r="E574" s="16">
        <v>45607</v>
      </c>
      <c r="F574">
        <v>4001690888</v>
      </c>
      <c r="G574" t="s">
        <v>1927</v>
      </c>
      <c r="H574" t="s">
        <v>2395</v>
      </c>
      <c r="I574" t="s">
        <v>1929</v>
      </c>
      <c r="J574">
        <v>2968646</v>
      </c>
      <c r="K574">
        <v>6500515</v>
      </c>
      <c r="M574">
        <v>1</v>
      </c>
      <c r="N574">
        <v>168.4</v>
      </c>
      <c r="O574">
        <v>168.4</v>
      </c>
      <c r="P574" t="s">
        <v>1811</v>
      </c>
      <c r="Q574" t="s">
        <v>1812</v>
      </c>
      <c r="R574" s="16">
        <v>45632</v>
      </c>
      <c r="S574">
        <v>191</v>
      </c>
      <c r="T574" t="s">
        <v>2024</v>
      </c>
      <c r="U574" s="16">
        <v>45663</v>
      </c>
      <c r="V574" s="16">
        <v>45663</v>
      </c>
      <c r="Y574" s="16">
        <v>45663</v>
      </c>
      <c r="Z574" t="s">
        <v>1817</v>
      </c>
      <c r="AB574" t="s">
        <v>1235</v>
      </c>
      <c r="AC574" t="s">
        <v>1931</v>
      </c>
      <c r="AP574" t="e">
        <v>#N/A</v>
      </c>
    </row>
    <row r="575" spans="1:43" x14ac:dyDescent="0.35">
      <c r="A575" t="s">
        <v>2241</v>
      </c>
      <c r="B575" t="s">
        <v>2242</v>
      </c>
      <c r="C575" t="s">
        <v>115</v>
      </c>
      <c r="D575" t="s">
        <v>114</v>
      </c>
      <c r="E575" s="16">
        <v>45607</v>
      </c>
      <c r="F575">
        <v>4001690888</v>
      </c>
      <c r="G575" t="s">
        <v>1927</v>
      </c>
      <c r="H575" t="s">
        <v>2148</v>
      </c>
      <c r="I575" t="s">
        <v>1819</v>
      </c>
      <c r="J575">
        <v>2968646</v>
      </c>
      <c r="K575">
        <v>6500515</v>
      </c>
      <c r="M575">
        <v>1</v>
      </c>
      <c r="N575">
        <v>58.66</v>
      </c>
      <c r="O575">
        <v>58.66</v>
      </c>
      <c r="P575" t="s">
        <v>1811</v>
      </c>
      <c r="Q575" t="s">
        <v>1812</v>
      </c>
      <c r="R575" s="16">
        <v>45632</v>
      </c>
      <c r="S575">
        <v>191</v>
      </c>
      <c r="T575" t="s">
        <v>2024</v>
      </c>
      <c r="U575" s="16">
        <v>45663</v>
      </c>
      <c r="V575" s="16">
        <v>45663</v>
      </c>
      <c r="Y575" s="16">
        <v>45663</v>
      </c>
      <c r="Z575" t="s">
        <v>1817</v>
      </c>
      <c r="AB575" t="s">
        <v>1235</v>
      </c>
      <c r="AC575" t="s">
        <v>1931</v>
      </c>
      <c r="AP575" t="e">
        <v>#N/A</v>
      </c>
    </row>
    <row r="576" spans="1:43" x14ac:dyDescent="0.35">
      <c r="A576" t="s">
        <v>2241</v>
      </c>
      <c r="B576" t="s">
        <v>2242</v>
      </c>
      <c r="C576" t="s">
        <v>115</v>
      </c>
      <c r="D576" t="s">
        <v>114</v>
      </c>
      <c r="E576" s="16">
        <v>45607</v>
      </c>
      <c r="F576">
        <v>4001690888</v>
      </c>
      <c r="G576" t="s">
        <v>1927</v>
      </c>
      <c r="H576" t="s">
        <v>2390</v>
      </c>
      <c r="I576" t="s">
        <v>2391</v>
      </c>
      <c r="J576">
        <v>2968646</v>
      </c>
      <c r="K576">
        <v>6500515</v>
      </c>
      <c r="M576">
        <v>1</v>
      </c>
      <c r="N576">
        <v>47</v>
      </c>
      <c r="O576">
        <v>47</v>
      </c>
      <c r="P576" t="s">
        <v>1811</v>
      </c>
      <c r="Q576" t="s">
        <v>1812</v>
      </c>
      <c r="R576" s="16">
        <v>45632</v>
      </c>
      <c r="S576">
        <v>191</v>
      </c>
      <c r="T576" t="s">
        <v>2024</v>
      </c>
      <c r="U576" s="16">
        <v>45663</v>
      </c>
      <c r="V576" s="16">
        <v>45663</v>
      </c>
      <c r="Y576" s="16">
        <v>45663</v>
      </c>
      <c r="Z576" t="s">
        <v>1817</v>
      </c>
      <c r="AB576" t="s">
        <v>1235</v>
      </c>
      <c r="AC576" t="s">
        <v>1931</v>
      </c>
      <c r="AP576" t="e">
        <v>#N/A</v>
      </c>
    </row>
    <row r="577" spans="1:42" x14ac:dyDescent="0.35">
      <c r="A577" t="s">
        <v>2241</v>
      </c>
      <c r="B577" t="s">
        <v>2242</v>
      </c>
      <c r="C577" t="s">
        <v>115</v>
      </c>
      <c r="D577" t="s">
        <v>114</v>
      </c>
      <c r="E577" s="16">
        <v>45607</v>
      </c>
      <c r="F577">
        <v>4001690888</v>
      </c>
      <c r="G577" t="s">
        <v>1927</v>
      </c>
      <c r="H577" t="s">
        <v>2398</v>
      </c>
      <c r="I577" t="s">
        <v>2391</v>
      </c>
      <c r="J577">
        <v>2968646</v>
      </c>
      <c r="K577">
        <v>6500515</v>
      </c>
      <c r="M577">
        <v>1</v>
      </c>
      <c r="N577">
        <v>36.53</v>
      </c>
      <c r="O577">
        <v>36.53</v>
      </c>
      <c r="P577" t="s">
        <v>1811</v>
      </c>
      <c r="Q577" t="s">
        <v>1812</v>
      </c>
      <c r="R577" s="16">
        <v>45632</v>
      </c>
      <c r="S577">
        <v>191</v>
      </c>
      <c r="T577" t="s">
        <v>2024</v>
      </c>
      <c r="U577" s="16">
        <v>45663</v>
      </c>
      <c r="V577" s="16">
        <v>45663</v>
      </c>
      <c r="Y577" s="16">
        <v>45663</v>
      </c>
      <c r="Z577" t="s">
        <v>1817</v>
      </c>
      <c r="AB577" t="s">
        <v>1235</v>
      </c>
      <c r="AC577" t="s">
        <v>1931</v>
      </c>
      <c r="AP577" t="e">
        <v>#N/A</v>
      </c>
    </row>
    <row r="578" spans="1:42" x14ac:dyDescent="0.35">
      <c r="A578" t="s">
        <v>2241</v>
      </c>
      <c r="B578" t="s">
        <v>2242</v>
      </c>
      <c r="C578" t="s">
        <v>115</v>
      </c>
      <c r="D578" t="s">
        <v>114</v>
      </c>
      <c r="E578" s="16">
        <v>45607</v>
      </c>
      <c r="F578">
        <v>4001690888</v>
      </c>
      <c r="G578" t="s">
        <v>1927</v>
      </c>
      <c r="H578" t="s">
        <v>2401</v>
      </c>
      <c r="I578" t="s">
        <v>1929</v>
      </c>
      <c r="J578">
        <v>2968646</v>
      </c>
      <c r="K578">
        <v>6500515</v>
      </c>
      <c r="M578">
        <v>1</v>
      </c>
      <c r="N578">
        <v>30.98</v>
      </c>
      <c r="O578">
        <v>30.98</v>
      </c>
      <c r="P578" t="s">
        <v>1811</v>
      </c>
      <c r="Q578" t="s">
        <v>1812</v>
      </c>
      <c r="R578" s="16">
        <v>45632</v>
      </c>
      <c r="S578">
        <v>191</v>
      </c>
      <c r="T578" t="s">
        <v>2024</v>
      </c>
      <c r="U578" s="16">
        <v>45663</v>
      </c>
      <c r="V578" s="16">
        <v>45663</v>
      </c>
      <c r="Y578" s="16">
        <v>45663</v>
      </c>
      <c r="Z578" t="s">
        <v>1817</v>
      </c>
      <c r="AB578" t="s">
        <v>1235</v>
      </c>
      <c r="AC578" t="s">
        <v>1931</v>
      </c>
      <c r="AP578" t="e">
        <v>#N/A</v>
      </c>
    </row>
    <row r="579" spans="1:42" x14ac:dyDescent="0.35">
      <c r="A579" t="s">
        <v>2241</v>
      </c>
      <c r="B579" t="s">
        <v>2242</v>
      </c>
      <c r="C579" t="s">
        <v>115</v>
      </c>
      <c r="D579" t="s">
        <v>114</v>
      </c>
      <c r="E579" s="16">
        <v>45607</v>
      </c>
      <c r="F579">
        <v>4001690888</v>
      </c>
      <c r="G579" t="s">
        <v>1927</v>
      </c>
      <c r="H579" t="s">
        <v>2393</v>
      </c>
      <c r="I579" t="s">
        <v>2093</v>
      </c>
      <c r="J579">
        <v>2968646</v>
      </c>
      <c r="K579">
        <v>6500515</v>
      </c>
      <c r="M579">
        <v>1</v>
      </c>
      <c r="N579">
        <v>17.91</v>
      </c>
      <c r="O579">
        <v>17.91</v>
      </c>
      <c r="P579" t="s">
        <v>1811</v>
      </c>
      <c r="Q579" t="s">
        <v>1812</v>
      </c>
      <c r="R579" s="16">
        <v>45632</v>
      </c>
      <c r="S579">
        <v>191</v>
      </c>
      <c r="T579" t="s">
        <v>2024</v>
      </c>
      <c r="U579" s="16">
        <v>45663</v>
      </c>
      <c r="V579" s="16">
        <v>45663</v>
      </c>
      <c r="Y579" s="16">
        <v>45663</v>
      </c>
      <c r="Z579" t="s">
        <v>1817</v>
      </c>
      <c r="AB579" t="s">
        <v>1235</v>
      </c>
      <c r="AC579" t="s">
        <v>1931</v>
      </c>
      <c r="AP579" t="e">
        <v>#N/A</v>
      </c>
    </row>
    <row r="580" spans="1:42" x14ac:dyDescent="0.35">
      <c r="A580" t="s">
        <v>2241</v>
      </c>
      <c r="B580" t="s">
        <v>2242</v>
      </c>
      <c r="C580" t="s">
        <v>115</v>
      </c>
      <c r="D580" t="s">
        <v>114</v>
      </c>
      <c r="E580" s="16">
        <v>45607</v>
      </c>
      <c r="F580">
        <v>4001690888</v>
      </c>
      <c r="G580" t="s">
        <v>1927</v>
      </c>
      <c r="H580" t="s">
        <v>2394</v>
      </c>
      <c r="I580" t="s">
        <v>1857</v>
      </c>
      <c r="J580">
        <v>2968646</v>
      </c>
      <c r="K580">
        <v>6500515</v>
      </c>
      <c r="M580">
        <v>1</v>
      </c>
      <c r="N580">
        <v>15.13</v>
      </c>
      <c r="O580">
        <v>15.13</v>
      </c>
      <c r="P580" t="s">
        <v>1811</v>
      </c>
      <c r="Q580" t="s">
        <v>1812</v>
      </c>
      <c r="R580" s="16">
        <v>45632</v>
      </c>
      <c r="S580">
        <v>191</v>
      </c>
      <c r="T580" t="s">
        <v>2024</v>
      </c>
      <c r="U580" s="16">
        <v>45663</v>
      </c>
      <c r="V580" s="16">
        <v>45663</v>
      </c>
      <c r="Y580" s="16">
        <v>45663</v>
      </c>
      <c r="Z580" t="s">
        <v>1817</v>
      </c>
      <c r="AB580" t="s">
        <v>1235</v>
      </c>
      <c r="AC580" t="s">
        <v>1931</v>
      </c>
      <c r="AP580" t="e">
        <v>#N/A</v>
      </c>
    </row>
    <row r="581" spans="1:42" x14ac:dyDescent="0.35">
      <c r="A581" t="s">
        <v>2241</v>
      </c>
      <c r="B581" t="s">
        <v>2242</v>
      </c>
      <c r="C581" t="s">
        <v>115</v>
      </c>
      <c r="D581" t="s">
        <v>114</v>
      </c>
      <c r="E581" s="16">
        <v>45607</v>
      </c>
      <c r="F581">
        <v>4001690888</v>
      </c>
      <c r="G581" t="s">
        <v>1927</v>
      </c>
      <c r="H581" t="s">
        <v>2399</v>
      </c>
      <c r="I581" t="s">
        <v>2093</v>
      </c>
      <c r="J581">
        <v>2968646</v>
      </c>
      <c r="K581">
        <v>6500515</v>
      </c>
      <c r="M581">
        <v>1</v>
      </c>
      <c r="N581">
        <v>11.72</v>
      </c>
      <c r="O581">
        <v>11.72</v>
      </c>
      <c r="P581" t="s">
        <v>1811</v>
      </c>
      <c r="Q581" t="s">
        <v>1812</v>
      </c>
      <c r="R581" s="16">
        <v>45632</v>
      </c>
      <c r="S581">
        <v>191</v>
      </c>
      <c r="T581" t="s">
        <v>2024</v>
      </c>
      <c r="U581" s="16">
        <v>45663</v>
      </c>
      <c r="V581" s="16">
        <v>45663</v>
      </c>
      <c r="Y581" s="16">
        <v>45663</v>
      </c>
      <c r="Z581" t="s">
        <v>1817</v>
      </c>
      <c r="AB581" t="s">
        <v>1235</v>
      </c>
      <c r="AC581" t="s">
        <v>1931</v>
      </c>
      <c r="AP581" t="e">
        <v>#N/A</v>
      </c>
    </row>
    <row r="582" spans="1:42" x14ac:dyDescent="0.35">
      <c r="A582" t="s">
        <v>2241</v>
      </c>
      <c r="B582" t="s">
        <v>2242</v>
      </c>
      <c r="C582" t="s">
        <v>115</v>
      </c>
      <c r="D582" t="s">
        <v>114</v>
      </c>
      <c r="E582" s="16">
        <v>45607</v>
      </c>
      <c r="F582">
        <v>4001690888</v>
      </c>
      <c r="G582" t="s">
        <v>1927</v>
      </c>
      <c r="H582" t="s">
        <v>2400</v>
      </c>
      <c r="I582" t="s">
        <v>1857</v>
      </c>
      <c r="J582">
        <v>2968646</v>
      </c>
      <c r="K582">
        <v>6500515</v>
      </c>
      <c r="M582">
        <v>1</v>
      </c>
      <c r="N582">
        <v>9.2899999999999991</v>
      </c>
      <c r="O582">
        <v>9.2899999999999991</v>
      </c>
      <c r="P582" t="s">
        <v>1811</v>
      </c>
      <c r="Q582" t="s">
        <v>1812</v>
      </c>
      <c r="R582" s="16">
        <v>45632</v>
      </c>
      <c r="S582">
        <v>191</v>
      </c>
      <c r="T582" t="s">
        <v>2024</v>
      </c>
      <c r="U582" s="16">
        <v>45663</v>
      </c>
      <c r="V582" s="16">
        <v>45663</v>
      </c>
      <c r="Y582" s="16">
        <v>45663</v>
      </c>
      <c r="Z582" t="s">
        <v>1817</v>
      </c>
      <c r="AB582" t="s">
        <v>1235</v>
      </c>
      <c r="AC582" t="s">
        <v>1931</v>
      </c>
      <c r="AP582" t="e">
        <v>#N/A</v>
      </c>
    </row>
    <row r="583" spans="1:42" x14ac:dyDescent="0.35">
      <c r="A583" t="s">
        <v>2241</v>
      </c>
      <c r="B583" t="s">
        <v>2242</v>
      </c>
      <c r="C583" t="s">
        <v>115</v>
      </c>
      <c r="D583" t="s">
        <v>114</v>
      </c>
      <c r="E583" s="16">
        <v>45607</v>
      </c>
      <c r="F583">
        <v>4001690888</v>
      </c>
      <c r="G583" t="s">
        <v>1927</v>
      </c>
      <c r="H583" t="s">
        <v>2396</v>
      </c>
      <c r="I583" t="s">
        <v>1831</v>
      </c>
      <c r="J583">
        <v>2968646</v>
      </c>
      <c r="K583">
        <v>6500515</v>
      </c>
      <c r="M583">
        <v>6</v>
      </c>
      <c r="N583">
        <v>1.48</v>
      </c>
      <c r="O583">
        <v>8.8800000000000008</v>
      </c>
      <c r="P583" t="s">
        <v>1811</v>
      </c>
      <c r="Q583" t="s">
        <v>1812</v>
      </c>
      <c r="R583" s="16">
        <v>45632</v>
      </c>
      <c r="S583">
        <v>191</v>
      </c>
      <c r="T583" t="s">
        <v>2024</v>
      </c>
      <c r="U583" s="16">
        <v>45663</v>
      </c>
      <c r="V583" s="16">
        <v>45663</v>
      </c>
      <c r="Y583" s="16">
        <v>45663</v>
      </c>
      <c r="Z583" t="s">
        <v>1817</v>
      </c>
      <c r="AB583" t="s">
        <v>1235</v>
      </c>
      <c r="AC583" t="s">
        <v>1931</v>
      </c>
      <c r="AP583" t="e">
        <v>#N/A</v>
      </c>
    </row>
    <row r="584" spans="1:42" x14ac:dyDescent="0.35">
      <c r="A584" t="s">
        <v>2241</v>
      </c>
      <c r="B584" t="s">
        <v>2242</v>
      </c>
      <c r="C584" t="s">
        <v>115</v>
      </c>
      <c r="D584" t="s">
        <v>114</v>
      </c>
      <c r="E584" s="16">
        <v>45607</v>
      </c>
      <c r="F584">
        <v>4001690888</v>
      </c>
      <c r="G584" t="s">
        <v>1927</v>
      </c>
      <c r="H584" t="s">
        <v>2397</v>
      </c>
      <c r="I584" t="s">
        <v>1825</v>
      </c>
      <c r="J584">
        <v>2968646</v>
      </c>
      <c r="K584">
        <v>6500515</v>
      </c>
      <c r="M584">
        <v>6</v>
      </c>
      <c r="N584">
        <v>1.05</v>
      </c>
      <c r="O584">
        <v>6.3</v>
      </c>
      <c r="P584" t="s">
        <v>1811</v>
      </c>
      <c r="Q584" t="s">
        <v>1812</v>
      </c>
      <c r="R584" s="16">
        <v>45632</v>
      </c>
      <c r="S584">
        <v>191</v>
      </c>
      <c r="T584" t="s">
        <v>2024</v>
      </c>
      <c r="U584" s="16">
        <v>45663</v>
      </c>
      <c r="V584" s="16">
        <v>45663</v>
      </c>
      <c r="Y584" s="16">
        <v>45663</v>
      </c>
      <c r="Z584" t="s">
        <v>1817</v>
      </c>
      <c r="AB584" t="s">
        <v>1235</v>
      </c>
      <c r="AC584" t="s">
        <v>1931</v>
      </c>
      <c r="AP584" t="e">
        <v>#N/A</v>
      </c>
    </row>
    <row r="585" spans="1:42" x14ac:dyDescent="0.35">
      <c r="A585" t="s">
        <v>2480</v>
      </c>
      <c r="B585" t="s">
        <v>2583</v>
      </c>
      <c r="C585" t="s">
        <v>1403</v>
      </c>
      <c r="D585" t="s">
        <v>18</v>
      </c>
      <c r="E585" s="16">
        <v>45607</v>
      </c>
      <c r="F585">
        <v>4001691601</v>
      </c>
      <c r="G585" t="s">
        <v>1927</v>
      </c>
      <c r="H585" t="s">
        <v>2841</v>
      </c>
      <c r="I585" t="s">
        <v>1857</v>
      </c>
      <c r="J585">
        <v>2969068</v>
      </c>
      <c r="K585">
        <v>6500790</v>
      </c>
      <c r="M585">
        <v>1</v>
      </c>
      <c r="N585">
        <v>322.66000000000003</v>
      </c>
      <c r="O585">
        <v>322.66000000000003</v>
      </c>
      <c r="P585" t="s">
        <v>1811</v>
      </c>
      <c r="Q585" t="s">
        <v>1812</v>
      </c>
      <c r="R585" s="16">
        <v>45624</v>
      </c>
      <c r="S585">
        <v>196</v>
      </c>
      <c r="T585" t="s">
        <v>2024</v>
      </c>
      <c r="U585" s="16">
        <v>45658</v>
      </c>
      <c r="V585" s="16">
        <v>45658</v>
      </c>
      <c r="Y585" s="16">
        <v>45640</v>
      </c>
      <c r="Z585" t="s">
        <v>1817</v>
      </c>
      <c r="AB585" t="s">
        <v>1222</v>
      </c>
      <c r="AC585" t="s">
        <v>1931</v>
      </c>
      <c r="AP585" t="e">
        <v>#N/A</v>
      </c>
    </row>
    <row r="586" spans="1:42" x14ac:dyDescent="0.35">
      <c r="A586" t="s">
        <v>2480</v>
      </c>
      <c r="B586" t="s">
        <v>2583</v>
      </c>
      <c r="C586" t="s">
        <v>1403</v>
      </c>
      <c r="D586" t="s">
        <v>18</v>
      </c>
      <c r="E586" s="16">
        <v>45607</v>
      </c>
      <c r="F586">
        <v>4001691601</v>
      </c>
      <c r="G586" t="s">
        <v>1927</v>
      </c>
      <c r="H586" t="s">
        <v>2842</v>
      </c>
      <c r="I586" t="s">
        <v>2843</v>
      </c>
      <c r="J586">
        <v>2969068</v>
      </c>
      <c r="K586">
        <v>6500790</v>
      </c>
      <c r="M586">
        <v>1</v>
      </c>
      <c r="N586">
        <v>146.24</v>
      </c>
      <c r="O586">
        <v>146.24</v>
      </c>
      <c r="P586" t="s">
        <v>1811</v>
      </c>
      <c r="Q586" t="s">
        <v>1812</v>
      </c>
      <c r="R586" s="16">
        <v>45624</v>
      </c>
      <c r="S586">
        <v>196</v>
      </c>
      <c r="T586" t="s">
        <v>2024</v>
      </c>
      <c r="U586" s="16">
        <v>45658</v>
      </c>
      <c r="V586" s="16">
        <v>45658</v>
      </c>
      <c r="Y586" s="16">
        <v>45640</v>
      </c>
      <c r="Z586" t="s">
        <v>1817</v>
      </c>
      <c r="AB586" t="s">
        <v>1222</v>
      </c>
      <c r="AC586" t="s">
        <v>1931</v>
      </c>
      <c r="AP586" t="e">
        <v>#N/A</v>
      </c>
    </row>
    <row r="587" spans="1:42" x14ac:dyDescent="0.35">
      <c r="A587" t="s">
        <v>2480</v>
      </c>
      <c r="B587" t="s">
        <v>2583</v>
      </c>
      <c r="C587" t="s">
        <v>1403</v>
      </c>
      <c r="D587" t="s">
        <v>18</v>
      </c>
      <c r="E587" s="16">
        <v>45607</v>
      </c>
      <c r="F587">
        <v>4001691601</v>
      </c>
      <c r="G587" t="s">
        <v>1927</v>
      </c>
      <c r="H587" t="s">
        <v>2844</v>
      </c>
      <c r="I587" t="s">
        <v>2808</v>
      </c>
      <c r="J587">
        <v>2969068</v>
      </c>
      <c r="K587">
        <v>6500790</v>
      </c>
      <c r="M587">
        <v>2</v>
      </c>
      <c r="N587">
        <v>43.25</v>
      </c>
      <c r="O587">
        <v>86.5</v>
      </c>
      <c r="P587" t="s">
        <v>1811</v>
      </c>
      <c r="Q587" t="s">
        <v>1812</v>
      </c>
      <c r="R587" s="16">
        <v>45624</v>
      </c>
      <c r="S587">
        <v>196</v>
      </c>
      <c r="T587" t="s">
        <v>2024</v>
      </c>
      <c r="U587" s="16">
        <v>45658</v>
      </c>
      <c r="V587" s="16">
        <v>45658</v>
      </c>
      <c r="Y587" s="16">
        <v>45640</v>
      </c>
      <c r="Z587" t="s">
        <v>1817</v>
      </c>
      <c r="AB587" t="s">
        <v>1222</v>
      </c>
      <c r="AC587" t="s">
        <v>1931</v>
      </c>
      <c r="AP587" t="e">
        <v>#N/A</v>
      </c>
    </row>
    <row r="588" spans="1:42" x14ac:dyDescent="0.35">
      <c r="A588" t="s">
        <v>2480</v>
      </c>
      <c r="B588" t="s">
        <v>2583</v>
      </c>
      <c r="C588" t="s">
        <v>1403</v>
      </c>
      <c r="D588" t="s">
        <v>18</v>
      </c>
      <c r="E588" s="16">
        <v>45607</v>
      </c>
      <c r="F588">
        <v>4001691601</v>
      </c>
      <c r="G588" t="s">
        <v>1927</v>
      </c>
      <c r="H588" t="s">
        <v>2845</v>
      </c>
      <c r="I588" t="s">
        <v>2808</v>
      </c>
      <c r="J588">
        <v>2969068</v>
      </c>
      <c r="K588">
        <v>6500790</v>
      </c>
      <c r="M588">
        <v>2</v>
      </c>
      <c r="N588">
        <v>41.37</v>
      </c>
      <c r="O588">
        <v>82.74</v>
      </c>
      <c r="P588" t="s">
        <v>1811</v>
      </c>
      <c r="Q588" t="s">
        <v>1812</v>
      </c>
      <c r="R588" s="16">
        <v>45624</v>
      </c>
      <c r="S588">
        <v>196</v>
      </c>
      <c r="T588" t="s">
        <v>2024</v>
      </c>
      <c r="U588" s="16">
        <v>45658</v>
      </c>
      <c r="V588" s="16">
        <v>45658</v>
      </c>
      <c r="Y588" s="16">
        <v>45640</v>
      </c>
      <c r="Z588" t="s">
        <v>1817</v>
      </c>
      <c r="AB588" t="s">
        <v>1222</v>
      </c>
      <c r="AC588" t="s">
        <v>1931</v>
      </c>
      <c r="AP588" t="e">
        <v>#N/A</v>
      </c>
    </row>
    <row r="589" spans="1:42" x14ac:dyDescent="0.35">
      <c r="A589" t="s">
        <v>2480</v>
      </c>
      <c r="B589" t="s">
        <v>2583</v>
      </c>
      <c r="C589" t="s">
        <v>1403</v>
      </c>
      <c r="D589" t="s">
        <v>18</v>
      </c>
      <c r="E589" s="16">
        <v>45607</v>
      </c>
      <c r="F589">
        <v>4001691601</v>
      </c>
      <c r="G589" t="s">
        <v>1927</v>
      </c>
      <c r="H589" t="s">
        <v>2846</v>
      </c>
      <c r="I589" t="s">
        <v>2203</v>
      </c>
      <c r="J589">
        <v>2969068</v>
      </c>
      <c r="K589">
        <v>6500790</v>
      </c>
      <c r="M589">
        <v>2</v>
      </c>
      <c r="N589">
        <v>28.48</v>
      </c>
      <c r="O589">
        <v>56.96</v>
      </c>
      <c r="P589" t="s">
        <v>1811</v>
      </c>
      <c r="Q589" t="s">
        <v>1812</v>
      </c>
      <c r="R589" s="16">
        <v>45624</v>
      </c>
      <c r="S589">
        <v>196</v>
      </c>
      <c r="T589" t="s">
        <v>2024</v>
      </c>
      <c r="U589" s="16">
        <v>45658</v>
      </c>
      <c r="V589" s="16">
        <v>45658</v>
      </c>
      <c r="Y589" s="16">
        <v>45640</v>
      </c>
      <c r="Z589" t="s">
        <v>1817</v>
      </c>
      <c r="AB589" t="s">
        <v>1222</v>
      </c>
      <c r="AC589" t="s">
        <v>1931</v>
      </c>
      <c r="AP589" t="e">
        <v>#N/A</v>
      </c>
    </row>
    <row r="590" spans="1:42" x14ac:dyDescent="0.35">
      <c r="A590" t="s">
        <v>2480</v>
      </c>
      <c r="B590" t="s">
        <v>2583</v>
      </c>
      <c r="C590" t="s">
        <v>1403</v>
      </c>
      <c r="D590" t="s">
        <v>18</v>
      </c>
      <c r="E590" s="16">
        <v>45607</v>
      </c>
      <c r="F590">
        <v>4001691601</v>
      </c>
      <c r="G590" t="s">
        <v>1927</v>
      </c>
      <c r="H590" t="s">
        <v>2847</v>
      </c>
      <c r="I590" t="s">
        <v>2848</v>
      </c>
      <c r="J590">
        <v>2969068</v>
      </c>
      <c r="K590">
        <v>6500790</v>
      </c>
      <c r="M590">
        <v>1</v>
      </c>
      <c r="N590">
        <v>37.93</v>
      </c>
      <c r="O590">
        <v>37.93</v>
      </c>
      <c r="P590" t="s">
        <v>1811</v>
      </c>
      <c r="Q590" t="s">
        <v>1812</v>
      </c>
      <c r="R590" s="16">
        <v>45624</v>
      </c>
      <c r="S590">
        <v>196</v>
      </c>
      <c r="T590" t="s">
        <v>2024</v>
      </c>
      <c r="U590" s="16">
        <v>45658</v>
      </c>
      <c r="V590" s="16">
        <v>45658</v>
      </c>
      <c r="Y590" s="16">
        <v>45640</v>
      </c>
      <c r="Z590" t="s">
        <v>1817</v>
      </c>
      <c r="AB590" t="s">
        <v>1222</v>
      </c>
      <c r="AC590" t="s">
        <v>1931</v>
      </c>
      <c r="AP590" t="e">
        <v>#N/A</v>
      </c>
    </row>
    <row r="591" spans="1:42" x14ac:dyDescent="0.35">
      <c r="A591" t="s">
        <v>2480</v>
      </c>
      <c r="B591" t="s">
        <v>2583</v>
      </c>
      <c r="C591" t="s">
        <v>1403</v>
      </c>
      <c r="D591" t="s">
        <v>18</v>
      </c>
      <c r="E591" s="16">
        <v>45607</v>
      </c>
      <c r="F591">
        <v>4001691601</v>
      </c>
      <c r="G591" t="s">
        <v>1927</v>
      </c>
      <c r="H591" t="s">
        <v>2849</v>
      </c>
      <c r="I591" t="s">
        <v>2801</v>
      </c>
      <c r="J591">
        <v>2969068</v>
      </c>
      <c r="K591">
        <v>6500790</v>
      </c>
      <c r="M591">
        <v>9</v>
      </c>
      <c r="N591">
        <v>3.97</v>
      </c>
      <c r="O591">
        <v>35.729999999999997</v>
      </c>
      <c r="P591" t="s">
        <v>1811</v>
      </c>
      <c r="Q591" t="s">
        <v>1812</v>
      </c>
      <c r="R591" s="16">
        <v>45624</v>
      </c>
      <c r="S591">
        <v>196</v>
      </c>
      <c r="T591" t="s">
        <v>2024</v>
      </c>
      <c r="U591" s="16">
        <v>45658</v>
      </c>
      <c r="V591" s="16">
        <v>45658</v>
      </c>
      <c r="Y591" s="16">
        <v>45640</v>
      </c>
      <c r="Z591" t="s">
        <v>1817</v>
      </c>
      <c r="AB591" t="s">
        <v>1222</v>
      </c>
      <c r="AC591" t="s">
        <v>1931</v>
      </c>
      <c r="AP591" t="e">
        <v>#N/A</v>
      </c>
    </row>
    <row r="592" spans="1:42" x14ac:dyDescent="0.35">
      <c r="A592" t="s">
        <v>2480</v>
      </c>
      <c r="B592" t="s">
        <v>2583</v>
      </c>
      <c r="C592" t="s">
        <v>1403</v>
      </c>
      <c r="D592" t="s">
        <v>18</v>
      </c>
      <c r="E592" s="16">
        <v>45607</v>
      </c>
      <c r="F592">
        <v>4001691601</v>
      </c>
      <c r="G592" t="s">
        <v>1927</v>
      </c>
      <c r="H592" t="s">
        <v>2806</v>
      </c>
      <c r="I592" t="s">
        <v>2807</v>
      </c>
      <c r="J592">
        <v>2969068</v>
      </c>
      <c r="K592">
        <v>6500790</v>
      </c>
      <c r="M592">
        <v>8</v>
      </c>
      <c r="N592">
        <v>2.46</v>
      </c>
      <c r="O592">
        <v>19.68</v>
      </c>
      <c r="P592" t="s">
        <v>1811</v>
      </c>
      <c r="Q592" t="s">
        <v>1812</v>
      </c>
      <c r="R592" s="16">
        <v>45624</v>
      </c>
      <c r="S592">
        <v>196</v>
      </c>
      <c r="T592" t="s">
        <v>2024</v>
      </c>
      <c r="U592" s="16">
        <v>45658</v>
      </c>
      <c r="V592" s="16">
        <v>45658</v>
      </c>
      <c r="Y592" s="16">
        <v>45640</v>
      </c>
      <c r="Z592" t="s">
        <v>1817</v>
      </c>
      <c r="AB592" t="s">
        <v>1222</v>
      </c>
      <c r="AC592" t="s">
        <v>1931</v>
      </c>
      <c r="AP592" t="e">
        <v>#N/A</v>
      </c>
    </row>
    <row r="593" spans="1:42" x14ac:dyDescent="0.35">
      <c r="A593" t="s">
        <v>2480</v>
      </c>
      <c r="B593" t="s">
        <v>2583</v>
      </c>
      <c r="C593" t="s">
        <v>1403</v>
      </c>
      <c r="D593" t="s">
        <v>18</v>
      </c>
      <c r="E593" s="16">
        <v>45607</v>
      </c>
      <c r="F593">
        <v>4001691601</v>
      </c>
      <c r="G593" t="s">
        <v>1927</v>
      </c>
      <c r="H593" t="s">
        <v>2850</v>
      </c>
      <c r="I593" t="s">
        <v>2807</v>
      </c>
      <c r="J593">
        <v>2969068</v>
      </c>
      <c r="K593">
        <v>6500790</v>
      </c>
      <c r="M593">
        <v>8</v>
      </c>
      <c r="N593">
        <v>2.4300000000000002</v>
      </c>
      <c r="O593">
        <v>19.440000000000001</v>
      </c>
      <c r="P593" t="s">
        <v>1811</v>
      </c>
      <c r="Q593" t="s">
        <v>1812</v>
      </c>
      <c r="R593" s="16">
        <v>45624</v>
      </c>
      <c r="S593">
        <v>196</v>
      </c>
      <c r="T593" t="s">
        <v>2024</v>
      </c>
      <c r="U593" s="16">
        <v>45658</v>
      </c>
      <c r="V593" s="16">
        <v>45658</v>
      </c>
      <c r="Y593" s="16">
        <v>45640</v>
      </c>
      <c r="Z593" t="s">
        <v>1817</v>
      </c>
      <c r="AB593" t="s">
        <v>1222</v>
      </c>
      <c r="AC593" t="s">
        <v>1931</v>
      </c>
      <c r="AP593" t="e">
        <v>#N/A</v>
      </c>
    </row>
    <row r="594" spans="1:42" x14ac:dyDescent="0.35">
      <c r="A594" t="s">
        <v>2480</v>
      </c>
      <c r="B594" t="s">
        <v>2583</v>
      </c>
      <c r="C594" t="s">
        <v>1403</v>
      </c>
      <c r="D594" t="s">
        <v>18</v>
      </c>
      <c r="E594" s="16">
        <v>45607</v>
      </c>
      <c r="F594">
        <v>4001691601</v>
      </c>
      <c r="G594" t="s">
        <v>1927</v>
      </c>
      <c r="H594" t="s">
        <v>2851</v>
      </c>
      <c r="I594" t="s">
        <v>2852</v>
      </c>
      <c r="J594">
        <v>2969068</v>
      </c>
      <c r="K594">
        <v>6500790</v>
      </c>
      <c r="M594">
        <v>2</v>
      </c>
      <c r="N594">
        <v>3.15</v>
      </c>
      <c r="O594">
        <v>6.3</v>
      </c>
      <c r="P594" t="s">
        <v>1811</v>
      </c>
      <c r="Q594" t="s">
        <v>1812</v>
      </c>
      <c r="R594" s="16">
        <v>45624</v>
      </c>
      <c r="S594">
        <v>196</v>
      </c>
      <c r="T594" t="s">
        <v>2024</v>
      </c>
      <c r="U594" s="16">
        <v>45658</v>
      </c>
      <c r="V594" s="16">
        <v>45658</v>
      </c>
      <c r="Y594" s="16">
        <v>45640</v>
      </c>
      <c r="Z594" t="s">
        <v>1817</v>
      </c>
      <c r="AB594" t="s">
        <v>1222</v>
      </c>
      <c r="AC594" t="s">
        <v>1931</v>
      </c>
      <c r="AP594" t="e">
        <v>#N/A</v>
      </c>
    </row>
    <row r="595" spans="1:42" x14ac:dyDescent="0.35">
      <c r="A595" t="s">
        <v>2220</v>
      </c>
      <c r="B595" t="s">
        <v>2221</v>
      </c>
      <c r="C595" t="s">
        <v>107</v>
      </c>
      <c r="D595" t="s">
        <v>100</v>
      </c>
      <c r="E595" s="16">
        <v>45612</v>
      </c>
      <c r="F595">
        <v>4001698592</v>
      </c>
      <c r="G595" t="s">
        <v>1927</v>
      </c>
      <c r="H595" t="s">
        <v>2855</v>
      </c>
      <c r="I595" t="s">
        <v>2482</v>
      </c>
      <c r="J595">
        <v>2972087</v>
      </c>
      <c r="K595">
        <v>6502538</v>
      </c>
      <c r="M595">
        <v>2</v>
      </c>
      <c r="N595">
        <v>122.3</v>
      </c>
      <c r="O595">
        <v>244.6</v>
      </c>
      <c r="P595" t="s">
        <v>1811</v>
      </c>
      <c r="Q595" t="s">
        <v>1812</v>
      </c>
      <c r="R595" s="16">
        <v>45624</v>
      </c>
      <c r="S595">
        <v>177</v>
      </c>
      <c r="T595" t="s">
        <v>2024</v>
      </c>
      <c r="U595" s="16">
        <v>45677</v>
      </c>
      <c r="V595" s="16">
        <v>45677</v>
      </c>
      <c r="Y595" s="16">
        <v>45677</v>
      </c>
      <c r="Z595" t="s">
        <v>1817</v>
      </c>
      <c r="AB595" t="s">
        <v>2856</v>
      </c>
      <c r="AC595" t="s">
        <v>1931</v>
      </c>
      <c r="AP595" t="e">
        <v>#N/A</v>
      </c>
    </row>
    <row r="596" spans="1:42" x14ac:dyDescent="0.35">
      <c r="A596" t="s">
        <v>2220</v>
      </c>
      <c r="B596" t="s">
        <v>2221</v>
      </c>
      <c r="C596" t="s">
        <v>107</v>
      </c>
      <c r="D596" t="s">
        <v>100</v>
      </c>
      <c r="E596" s="16">
        <v>45612</v>
      </c>
      <c r="F596">
        <v>4001698592</v>
      </c>
      <c r="G596" t="s">
        <v>1927</v>
      </c>
      <c r="H596" t="s">
        <v>2857</v>
      </c>
      <c r="I596" t="s">
        <v>1857</v>
      </c>
      <c r="J596">
        <v>2972087</v>
      </c>
      <c r="K596">
        <v>6502538</v>
      </c>
      <c r="M596">
        <v>6</v>
      </c>
      <c r="N596">
        <v>35.299999999999997</v>
      </c>
      <c r="O596">
        <v>211.8</v>
      </c>
      <c r="P596" t="s">
        <v>1811</v>
      </c>
      <c r="Q596" t="s">
        <v>1812</v>
      </c>
      <c r="R596" s="16">
        <v>45624</v>
      </c>
      <c r="S596">
        <v>177</v>
      </c>
      <c r="T596" t="s">
        <v>2024</v>
      </c>
      <c r="U596" s="16">
        <v>45677</v>
      </c>
      <c r="V596" s="16">
        <v>45677</v>
      </c>
      <c r="Y596" s="16">
        <v>45677</v>
      </c>
      <c r="Z596" t="s">
        <v>1817</v>
      </c>
      <c r="AB596" t="s">
        <v>2856</v>
      </c>
      <c r="AC596" t="s">
        <v>1931</v>
      </c>
      <c r="AP596" t="e">
        <v>#N/A</v>
      </c>
    </row>
    <row r="597" spans="1:42" x14ac:dyDescent="0.35">
      <c r="A597" t="s">
        <v>2220</v>
      </c>
      <c r="B597" t="s">
        <v>2221</v>
      </c>
      <c r="C597" t="s">
        <v>107</v>
      </c>
      <c r="D597" t="s">
        <v>100</v>
      </c>
      <c r="E597" s="16">
        <v>45612</v>
      </c>
      <c r="F597">
        <v>4001698592</v>
      </c>
      <c r="G597" t="s">
        <v>1927</v>
      </c>
      <c r="H597" t="s">
        <v>2640</v>
      </c>
      <c r="I597" t="s">
        <v>1984</v>
      </c>
      <c r="J597">
        <v>2972087</v>
      </c>
      <c r="K597">
        <v>6502538</v>
      </c>
      <c r="M597">
        <v>12</v>
      </c>
      <c r="N597">
        <v>1.8</v>
      </c>
      <c r="O597">
        <v>21.6</v>
      </c>
      <c r="P597" t="s">
        <v>1811</v>
      </c>
      <c r="Q597" t="s">
        <v>1812</v>
      </c>
      <c r="R597" s="16">
        <v>45624</v>
      </c>
      <c r="S597">
        <v>177</v>
      </c>
      <c r="T597" t="s">
        <v>2024</v>
      </c>
      <c r="U597" s="16">
        <v>45677</v>
      </c>
      <c r="V597" s="16">
        <v>45677</v>
      </c>
      <c r="Y597" s="16">
        <v>45677</v>
      </c>
      <c r="Z597" t="s">
        <v>1817</v>
      </c>
      <c r="AB597" t="s">
        <v>2856</v>
      </c>
      <c r="AC597" t="s">
        <v>1931</v>
      </c>
      <c r="AP597" t="e">
        <v>#N/A</v>
      </c>
    </row>
    <row r="598" spans="1:42" x14ac:dyDescent="0.35">
      <c r="A598" t="s">
        <v>2220</v>
      </c>
      <c r="B598" t="s">
        <v>2221</v>
      </c>
      <c r="C598" t="s">
        <v>107</v>
      </c>
      <c r="D598" t="s">
        <v>100</v>
      </c>
      <c r="E598" s="16">
        <v>45612</v>
      </c>
      <c r="F598">
        <v>4001698592</v>
      </c>
      <c r="G598" t="s">
        <v>1927</v>
      </c>
      <c r="H598" t="s">
        <v>2649</v>
      </c>
      <c r="I598" t="s">
        <v>1825</v>
      </c>
      <c r="J598">
        <v>2972087</v>
      </c>
      <c r="K598">
        <v>6502538</v>
      </c>
      <c r="M598">
        <v>12</v>
      </c>
      <c r="N598">
        <v>1.51</v>
      </c>
      <c r="O598">
        <v>18.12</v>
      </c>
      <c r="P598" t="s">
        <v>1811</v>
      </c>
      <c r="Q598" t="s">
        <v>1812</v>
      </c>
      <c r="R598" s="16">
        <v>45624</v>
      </c>
      <c r="S598">
        <v>177</v>
      </c>
      <c r="T598" t="s">
        <v>2024</v>
      </c>
      <c r="U598" s="16">
        <v>45677</v>
      </c>
      <c r="V598" s="16">
        <v>45677</v>
      </c>
      <c r="Y598" s="16">
        <v>45677</v>
      </c>
      <c r="Z598" t="s">
        <v>1817</v>
      </c>
      <c r="AB598" t="s">
        <v>2856</v>
      </c>
      <c r="AC598" t="s">
        <v>1931</v>
      </c>
      <c r="AP598" t="e">
        <v>#N/A</v>
      </c>
    </row>
    <row r="599" spans="1:42" x14ac:dyDescent="0.35">
      <c r="A599" t="s">
        <v>2241</v>
      </c>
      <c r="B599" t="s">
        <v>2242</v>
      </c>
      <c r="C599" t="s">
        <v>115</v>
      </c>
      <c r="D599" t="s">
        <v>114</v>
      </c>
      <c r="E599" s="16">
        <v>45659</v>
      </c>
      <c r="F599">
        <v>4001760670</v>
      </c>
      <c r="G599" t="s">
        <v>1927</v>
      </c>
      <c r="H599" t="s">
        <v>2858</v>
      </c>
      <c r="I599" t="s">
        <v>1828</v>
      </c>
      <c r="J599">
        <v>2972619</v>
      </c>
      <c r="K599">
        <v>6502950</v>
      </c>
      <c r="M599">
        <v>1</v>
      </c>
      <c r="N599">
        <v>601.05999999999995</v>
      </c>
      <c r="O599">
        <v>601.05999999999995</v>
      </c>
      <c r="P599" t="s">
        <v>1811</v>
      </c>
      <c r="Q599" t="s">
        <v>1812</v>
      </c>
      <c r="R599" s="16">
        <v>45664</v>
      </c>
      <c r="S599">
        <v>190</v>
      </c>
      <c r="T599" t="s">
        <v>2024</v>
      </c>
      <c r="U599" s="16">
        <v>45663</v>
      </c>
      <c r="V599" s="16">
        <v>45663</v>
      </c>
      <c r="Y599" s="16">
        <v>45664</v>
      </c>
      <c r="Z599" t="s">
        <v>1817</v>
      </c>
      <c r="AB599" t="s">
        <v>1257</v>
      </c>
      <c r="AC599" t="s">
        <v>1931</v>
      </c>
      <c r="AP599" t="e">
        <v>#N/A</v>
      </c>
    </row>
    <row r="600" spans="1:42" x14ac:dyDescent="0.35">
      <c r="A600" t="s">
        <v>2241</v>
      </c>
      <c r="B600" t="s">
        <v>2242</v>
      </c>
      <c r="C600" t="s">
        <v>115</v>
      </c>
      <c r="D600" t="s">
        <v>114</v>
      </c>
      <c r="E600" s="16">
        <v>45659</v>
      </c>
      <c r="F600">
        <v>4001760670</v>
      </c>
      <c r="G600" t="s">
        <v>1927</v>
      </c>
      <c r="H600" t="s">
        <v>2859</v>
      </c>
      <c r="I600" t="s">
        <v>1828</v>
      </c>
      <c r="J600">
        <v>2972619</v>
      </c>
      <c r="K600">
        <v>6502950</v>
      </c>
      <c r="M600">
        <v>1</v>
      </c>
      <c r="N600">
        <v>498.97</v>
      </c>
      <c r="O600">
        <v>498.97</v>
      </c>
      <c r="P600" t="s">
        <v>1811</v>
      </c>
      <c r="Q600" t="s">
        <v>1812</v>
      </c>
      <c r="R600" s="16">
        <v>45664</v>
      </c>
      <c r="S600">
        <v>190</v>
      </c>
      <c r="T600" t="s">
        <v>2024</v>
      </c>
      <c r="U600" s="16">
        <v>45663</v>
      </c>
      <c r="V600" s="16">
        <v>45663</v>
      </c>
      <c r="Y600" s="16">
        <v>45664</v>
      </c>
      <c r="Z600" t="s">
        <v>1817</v>
      </c>
      <c r="AB600" t="s">
        <v>1257</v>
      </c>
      <c r="AC600" t="s">
        <v>1931</v>
      </c>
      <c r="AP600" t="e">
        <v>#N/A</v>
      </c>
    </row>
    <row r="601" spans="1:42" x14ac:dyDescent="0.35">
      <c r="A601" t="s">
        <v>2241</v>
      </c>
      <c r="B601" t="s">
        <v>2242</v>
      </c>
      <c r="C601" t="s">
        <v>115</v>
      </c>
      <c r="D601" t="s">
        <v>114</v>
      </c>
      <c r="E601" s="16">
        <v>45624</v>
      </c>
      <c r="F601">
        <v>4001716059</v>
      </c>
      <c r="G601" t="s">
        <v>1927</v>
      </c>
      <c r="H601" t="s">
        <v>1964</v>
      </c>
      <c r="I601" t="s">
        <v>1831</v>
      </c>
      <c r="J601">
        <v>2972619</v>
      </c>
      <c r="K601">
        <v>6502950</v>
      </c>
      <c r="M601">
        <v>4</v>
      </c>
      <c r="N601">
        <v>16.28</v>
      </c>
      <c r="O601">
        <v>65.12</v>
      </c>
      <c r="P601" t="s">
        <v>1811</v>
      </c>
      <c r="Q601" t="s">
        <v>1812</v>
      </c>
      <c r="R601" s="16">
        <v>45664</v>
      </c>
      <c r="S601">
        <v>190</v>
      </c>
      <c r="T601" t="s">
        <v>2024</v>
      </c>
      <c r="U601" s="16">
        <v>45663</v>
      </c>
      <c r="V601" s="16">
        <v>45663</v>
      </c>
      <c r="Y601" s="16">
        <v>45664</v>
      </c>
      <c r="Z601" t="s">
        <v>1817</v>
      </c>
      <c r="AB601" t="s">
        <v>1257</v>
      </c>
      <c r="AC601" t="s">
        <v>1931</v>
      </c>
      <c r="AP601" t="e">
        <v>#N/A</v>
      </c>
    </row>
    <row r="602" spans="1:42" x14ac:dyDescent="0.35">
      <c r="A602" t="s">
        <v>2241</v>
      </c>
      <c r="B602" t="s">
        <v>2242</v>
      </c>
      <c r="C602" t="s">
        <v>115</v>
      </c>
      <c r="D602" t="s">
        <v>114</v>
      </c>
      <c r="E602" s="16">
        <v>45624</v>
      </c>
      <c r="F602">
        <v>4001716059</v>
      </c>
      <c r="G602" t="s">
        <v>1927</v>
      </c>
      <c r="H602" t="s">
        <v>2151</v>
      </c>
      <c r="I602" t="s">
        <v>2152</v>
      </c>
      <c r="J602">
        <v>2972619</v>
      </c>
      <c r="K602">
        <v>6502950</v>
      </c>
      <c r="M602">
        <v>4</v>
      </c>
      <c r="N602">
        <v>18.87</v>
      </c>
      <c r="O602">
        <v>75.48</v>
      </c>
      <c r="P602" t="s">
        <v>1811</v>
      </c>
      <c r="Q602" t="s">
        <v>1812</v>
      </c>
      <c r="R602" s="16">
        <v>45664</v>
      </c>
      <c r="S602">
        <v>190</v>
      </c>
      <c r="T602" t="s">
        <v>2024</v>
      </c>
      <c r="U602" s="16">
        <v>45663</v>
      </c>
      <c r="V602" s="16">
        <v>45663</v>
      </c>
      <c r="Y602" s="16">
        <v>45664</v>
      </c>
      <c r="Z602" t="s">
        <v>1817</v>
      </c>
      <c r="AB602" t="s">
        <v>1257</v>
      </c>
      <c r="AC602" t="s">
        <v>1931</v>
      </c>
      <c r="AP602" t="e">
        <v>#N/A</v>
      </c>
    </row>
    <row r="603" spans="1:42" x14ac:dyDescent="0.35">
      <c r="A603" t="s">
        <v>2388</v>
      </c>
      <c r="B603" t="s">
        <v>2389</v>
      </c>
      <c r="C603" t="s">
        <v>115</v>
      </c>
      <c r="D603" t="s">
        <v>114</v>
      </c>
      <c r="E603" s="16">
        <v>45773</v>
      </c>
      <c r="F603">
        <v>4001906013</v>
      </c>
      <c r="G603" t="s">
        <v>1809</v>
      </c>
      <c r="H603" t="s">
        <v>1821</v>
      </c>
      <c r="I603" t="s">
        <v>1822</v>
      </c>
      <c r="J603">
        <v>2973606</v>
      </c>
      <c r="K603">
        <v>6503903</v>
      </c>
      <c r="M603">
        <v>4</v>
      </c>
      <c r="N603">
        <v>1.05</v>
      </c>
      <c r="O603">
        <v>4.2</v>
      </c>
      <c r="P603" t="s">
        <v>1811</v>
      </c>
      <c r="Q603" t="s">
        <v>1812</v>
      </c>
      <c r="R603" s="16">
        <v>45773</v>
      </c>
      <c r="S603">
        <v>45</v>
      </c>
      <c r="T603" t="s">
        <v>1930</v>
      </c>
      <c r="U603" s="16">
        <v>45809</v>
      </c>
      <c r="V603" s="16">
        <v>45809</v>
      </c>
      <c r="Y603" s="16">
        <v>45809</v>
      </c>
      <c r="AB603" t="s">
        <v>2863</v>
      </c>
    </row>
    <row r="604" spans="1:42" x14ac:dyDescent="0.35">
      <c r="A604" t="s">
        <v>2388</v>
      </c>
      <c r="B604" t="s">
        <v>2389</v>
      </c>
      <c r="C604" t="s">
        <v>115</v>
      </c>
      <c r="D604" t="s">
        <v>114</v>
      </c>
      <c r="E604" s="16">
        <v>45773</v>
      </c>
      <c r="F604">
        <v>4001906013</v>
      </c>
      <c r="G604" t="s">
        <v>1809</v>
      </c>
      <c r="H604" t="s">
        <v>2268</v>
      </c>
      <c r="I604" t="s">
        <v>1810</v>
      </c>
      <c r="J604">
        <v>2973606</v>
      </c>
      <c r="K604">
        <v>6503903</v>
      </c>
      <c r="M604">
        <v>24</v>
      </c>
      <c r="N604">
        <v>0.7</v>
      </c>
      <c r="O604">
        <v>16.8</v>
      </c>
      <c r="P604" t="s">
        <v>1811</v>
      </c>
      <c r="Q604" t="s">
        <v>1812</v>
      </c>
      <c r="R604" s="16">
        <v>45773</v>
      </c>
      <c r="S604">
        <v>45</v>
      </c>
      <c r="T604" t="s">
        <v>1930</v>
      </c>
      <c r="U604" s="16">
        <v>45809</v>
      </c>
      <c r="V604" s="16">
        <v>45809</v>
      </c>
      <c r="Y604" s="16">
        <v>45809</v>
      </c>
      <c r="AB604" t="s">
        <v>2863</v>
      </c>
    </row>
    <row r="605" spans="1:42" x14ac:dyDescent="0.35">
      <c r="A605" t="s">
        <v>2388</v>
      </c>
      <c r="B605" t="s">
        <v>2389</v>
      </c>
      <c r="C605" t="s">
        <v>115</v>
      </c>
      <c r="D605" t="s">
        <v>114</v>
      </c>
      <c r="E605" s="16">
        <v>45773</v>
      </c>
      <c r="F605">
        <v>4001906013</v>
      </c>
      <c r="G605" t="s">
        <v>1809</v>
      </c>
      <c r="H605" t="s">
        <v>2864</v>
      </c>
      <c r="I605" t="s">
        <v>1822</v>
      </c>
      <c r="J605">
        <v>2973606</v>
      </c>
      <c r="K605">
        <v>6503903</v>
      </c>
      <c r="M605">
        <v>30</v>
      </c>
      <c r="N605">
        <v>2.12</v>
      </c>
      <c r="O605">
        <v>63.6</v>
      </c>
      <c r="P605" t="s">
        <v>1811</v>
      </c>
      <c r="Q605" t="s">
        <v>1812</v>
      </c>
      <c r="R605" s="16">
        <v>45773</v>
      </c>
      <c r="S605">
        <v>45</v>
      </c>
      <c r="T605" t="s">
        <v>1930</v>
      </c>
      <c r="U605" s="16">
        <v>45809</v>
      </c>
      <c r="V605" s="16">
        <v>45809</v>
      </c>
      <c r="Y605" s="16">
        <v>45809</v>
      </c>
      <c r="AB605" t="s">
        <v>2863</v>
      </c>
    </row>
    <row r="606" spans="1:42" x14ac:dyDescent="0.35">
      <c r="A606" t="s">
        <v>2388</v>
      </c>
      <c r="B606" t="s">
        <v>2389</v>
      </c>
      <c r="C606" t="s">
        <v>115</v>
      </c>
      <c r="D606" t="s">
        <v>114</v>
      </c>
      <c r="E606" s="16">
        <v>45773</v>
      </c>
      <c r="F606">
        <v>4001906013</v>
      </c>
      <c r="G606" t="s">
        <v>1809</v>
      </c>
      <c r="H606" t="s">
        <v>2056</v>
      </c>
      <c r="I606" t="s">
        <v>1825</v>
      </c>
      <c r="J606">
        <v>2973606</v>
      </c>
      <c r="K606">
        <v>6503903</v>
      </c>
      <c r="M606">
        <v>10</v>
      </c>
      <c r="N606">
        <v>2.0699999999999998</v>
      </c>
      <c r="O606">
        <v>20.7</v>
      </c>
      <c r="P606" t="s">
        <v>1811</v>
      </c>
      <c r="Q606" t="s">
        <v>1812</v>
      </c>
      <c r="R606" s="16">
        <v>45773</v>
      </c>
      <c r="S606">
        <v>45</v>
      </c>
      <c r="T606" t="s">
        <v>1930</v>
      </c>
      <c r="U606" s="16">
        <v>45809</v>
      </c>
      <c r="V606" s="16">
        <v>45809</v>
      </c>
      <c r="Y606" s="16">
        <v>45809</v>
      </c>
      <c r="AB606" t="s">
        <v>2863</v>
      </c>
    </row>
    <row r="607" spans="1:42" x14ac:dyDescent="0.35">
      <c r="A607" t="s">
        <v>2388</v>
      </c>
      <c r="B607" t="s">
        <v>2389</v>
      </c>
      <c r="C607" t="s">
        <v>115</v>
      </c>
      <c r="D607" t="s">
        <v>114</v>
      </c>
      <c r="E607" s="16">
        <v>45773</v>
      </c>
      <c r="F607">
        <v>4001906013</v>
      </c>
      <c r="G607" t="s">
        <v>1809</v>
      </c>
      <c r="H607" t="s">
        <v>1985</v>
      </c>
      <c r="I607" t="s">
        <v>1825</v>
      </c>
      <c r="J607">
        <v>2973606</v>
      </c>
      <c r="K607">
        <v>6503903</v>
      </c>
      <c r="M607">
        <v>24</v>
      </c>
      <c r="N607">
        <v>2.69</v>
      </c>
      <c r="O607">
        <v>64.56</v>
      </c>
      <c r="P607" t="s">
        <v>1811</v>
      </c>
      <c r="Q607" t="s">
        <v>1812</v>
      </c>
      <c r="R607" s="16">
        <v>45773</v>
      </c>
      <c r="S607">
        <v>45</v>
      </c>
      <c r="T607" t="s">
        <v>1930</v>
      </c>
      <c r="U607" s="16">
        <v>45809</v>
      </c>
      <c r="V607" s="16">
        <v>45809</v>
      </c>
      <c r="Y607" s="16">
        <v>45809</v>
      </c>
      <c r="AB607" t="s">
        <v>2863</v>
      </c>
    </row>
    <row r="608" spans="1:42" x14ac:dyDescent="0.35">
      <c r="A608" t="s">
        <v>2388</v>
      </c>
      <c r="B608" t="s">
        <v>2389</v>
      </c>
      <c r="C608" t="s">
        <v>115</v>
      </c>
      <c r="D608" t="s">
        <v>114</v>
      </c>
      <c r="E608" s="16">
        <v>45773</v>
      </c>
      <c r="F608">
        <v>4001906013</v>
      </c>
      <c r="G608" t="s">
        <v>1809</v>
      </c>
      <c r="H608" t="s">
        <v>2865</v>
      </c>
      <c r="I608" t="s">
        <v>2866</v>
      </c>
      <c r="J608">
        <v>2973606</v>
      </c>
      <c r="K608">
        <v>6503903</v>
      </c>
      <c r="M608">
        <v>10</v>
      </c>
      <c r="N608">
        <v>721.36</v>
      </c>
      <c r="O608">
        <v>7213.6</v>
      </c>
      <c r="P608" t="s">
        <v>1811</v>
      </c>
      <c r="Q608" t="s">
        <v>1812</v>
      </c>
      <c r="R608" s="16">
        <v>45773</v>
      </c>
      <c r="S608">
        <v>45</v>
      </c>
      <c r="T608" t="s">
        <v>1930</v>
      </c>
      <c r="U608" s="16">
        <v>45809</v>
      </c>
      <c r="V608" s="16">
        <v>45809</v>
      </c>
      <c r="Y608" s="16">
        <v>45809</v>
      </c>
      <c r="AB608" t="s">
        <v>2863</v>
      </c>
    </row>
    <row r="609" spans="1:28" x14ac:dyDescent="0.35">
      <c r="A609" t="s">
        <v>2388</v>
      </c>
      <c r="B609" t="s">
        <v>2389</v>
      </c>
      <c r="C609" t="s">
        <v>115</v>
      </c>
      <c r="D609" t="s">
        <v>114</v>
      </c>
      <c r="E609" s="16">
        <v>45773</v>
      </c>
      <c r="F609">
        <v>4001906013</v>
      </c>
      <c r="G609" t="s">
        <v>1809</v>
      </c>
      <c r="H609" t="s">
        <v>2867</v>
      </c>
      <c r="I609" t="s">
        <v>1862</v>
      </c>
      <c r="J609">
        <v>2973606</v>
      </c>
      <c r="K609">
        <v>6503903</v>
      </c>
      <c r="M609">
        <v>2</v>
      </c>
      <c r="N609">
        <v>1445.47</v>
      </c>
      <c r="O609">
        <v>2890.94</v>
      </c>
      <c r="P609" t="s">
        <v>1811</v>
      </c>
      <c r="Q609" t="s">
        <v>1812</v>
      </c>
      <c r="R609" s="16">
        <v>45773</v>
      </c>
      <c r="S609">
        <v>45</v>
      </c>
      <c r="T609" t="s">
        <v>1930</v>
      </c>
      <c r="U609" s="16">
        <v>45809</v>
      </c>
      <c r="V609" s="16">
        <v>45809</v>
      </c>
      <c r="Y609" s="16">
        <v>45809</v>
      </c>
      <c r="AB609" t="s">
        <v>2863</v>
      </c>
    </row>
    <row r="610" spans="1:28" x14ac:dyDescent="0.35">
      <c r="A610" t="s">
        <v>2388</v>
      </c>
      <c r="B610" t="s">
        <v>2389</v>
      </c>
      <c r="C610" t="s">
        <v>115</v>
      </c>
      <c r="D610" t="s">
        <v>114</v>
      </c>
      <c r="E610" s="16">
        <v>45773</v>
      </c>
      <c r="F610">
        <v>4001906013</v>
      </c>
      <c r="G610" t="s">
        <v>1809</v>
      </c>
      <c r="H610" t="s">
        <v>2868</v>
      </c>
      <c r="I610" t="s">
        <v>1822</v>
      </c>
      <c r="J610">
        <v>2973606</v>
      </c>
      <c r="K610">
        <v>6503903</v>
      </c>
      <c r="M610">
        <v>2</v>
      </c>
      <c r="N610">
        <v>350.57</v>
      </c>
      <c r="O610">
        <v>701.14</v>
      </c>
      <c r="P610" t="s">
        <v>1811</v>
      </c>
      <c r="Q610" t="s">
        <v>1812</v>
      </c>
      <c r="R610" s="16">
        <v>45773</v>
      </c>
      <c r="S610">
        <v>45</v>
      </c>
      <c r="T610" t="s">
        <v>1930</v>
      </c>
      <c r="U610" s="16">
        <v>45809</v>
      </c>
      <c r="V610" s="16">
        <v>45809</v>
      </c>
      <c r="Y610" s="16">
        <v>45809</v>
      </c>
      <c r="AB610" t="s">
        <v>2863</v>
      </c>
    </row>
    <row r="611" spans="1:28" x14ac:dyDescent="0.35">
      <c r="A611" t="s">
        <v>2388</v>
      </c>
      <c r="B611" t="s">
        <v>2389</v>
      </c>
      <c r="C611" t="s">
        <v>115</v>
      </c>
      <c r="D611" t="s">
        <v>114</v>
      </c>
      <c r="E611" s="16">
        <v>45773</v>
      </c>
      <c r="F611">
        <v>4001906013</v>
      </c>
      <c r="G611" t="s">
        <v>1809</v>
      </c>
      <c r="H611" t="s">
        <v>2869</v>
      </c>
      <c r="I611" t="s">
        <v>1958</v>
      </c>
      <c r="J611">
        <v>2973606</v>
      </c>
      <c r="K611">
        <v>6503903</v>
      </c>
      <c r="M611">
        <v>4</v>
      </c>
      <c r="N611">
        <v>454.58</v>
      </c>
      <c r="O611">
        <v>1818.32</v>
      </c>
      <c r="P611" t="s">
        <v>1811</v>
      </c>
      <c r="Q611" t="s">
        <v>1812</v>
      </c>
      <c r="R611" s="16">
        <v>45773</v>
      </c>
      <c r="S611">
        <v>45</v>
      </c>
      <c r="T611" t="s">
        <v>1930</v>
      </c>
      <c r="U611" s="16">
        <v>45809</v>
      </c>
      <c r="V611" s="16">
        <v>45809</v>
      </c>
      <c r="Y611" s="16">
        <v>45809</v>
      </c>
      <c r="AB611" t="s">
        <v>2863</v>
      </c>
    </row>
    <row r="612" spans="1:28" x14ac:dyDescent="0.35">
      <c r="A612" t="s">
        <v>2388</v>
      </c>
      <c r="B612" t="s">
        <v>2389</v>
      </c>
      <c r="C612" t="s">
        <v>115</v>
      </c>
      <c r="D612" t="s">
        <v>114</v>
      </c>
      <c r="E612" s="16">
        <v>45773</v>
      </c>
      <c r="F612">
        <v>4001906013</v>
      </c>
      <c r="G612" t="s">
        <v>1809</v>
      </c>
      <c r="H612" t="s">
        <v>2870</v>
      </c>
      <c r="I612" t="s">
        <v>1822</v>
      </c>
      <c r="J612">
        <v>2973606</v>
      </c>
      <c r="K612">
        <v>6503903</v>
      </c>
      <c r="M612">
        <v>2</v>
      </c>
      <c r="N612">
        <v>219.02</v>
      </c>
      <c r="O612">
        <v>438.04</v>
      </c>
      <c r="P612" t="s">
        <v>1811</v>
      </c>
      <c r="Q612" t="s">
        <v>1812</v>
      </c>
      <c r="R612" s="16">
        <v>45773</v>
      </c>
      <c r="S612">
        <v>45</v>
      </c>
      <c r="T612" t="s">
        <v>1930</v>
      </c>
      <c r="U612" s="16">
        <v>45809</v>
      </c>
      <c r="V612" s="16">
        <v>45809</v>
      </c>
      <c r="Y612" s="16">
        <v>45809</v>
      </c>
      <c r="AB612" t="s">
        <v>2863</v>
      </c>
    </row>
    <row r="613" spans="1:28" x14ac:dyDescent="0.35">
      <c r="A613" t="s">
        <v>2388</v>
      </c>
      <c r="B613" t="s">
        <v>2389</v>
      </c>
      <c r="C613" t="s">
        <v>115</v>
      </c>
      <c r="D613" t="s">
        <v>114</v>
      </c>
      <c r="E613" s="16">
        <v>45773</v>
      </c>
      <c r="F613">
        <v>4001906013</v>
      </c>
      <c r="G613" t="s">
        <v>1809</v>
      </c>
      <c r="H613" t="s">
        <v>2871</v>
      </c>
      <c r="I613" t="s">
        <v>1857</v>
      </c>
      <c r="J613">
        <v>2973606</v>
      </c>
      <c r="K613">
        <v>6503903</v>
      </c>
      <c r="M613">
        <v>2</v>
      </c>
      <c r="N613">
        <v>384.91</v>
      </c>
      <c r="O613">
        <v>769.82</v>
      </c>
      <c r="P613" t="s">
        <v>1811</v>
      </c>
      <c r="Q613" t="s">
        <v>1812</v>
      </c>
      <c r="R613" s="16">
        <v>45773</v>
      </c>
      <c r="S613">
        <v>45</v>
      </c>
      <c r="T613" t="s">
        <v>1930</v>
      </c>
      <c r="U613" s="16">
        <v>45809</v>
      </c>
      <c r="V613" s="16">
        <v>45809</v>
      </c>
      <c r="Y613" s="16">
        <v>45809</v>
      </c>
      <c r="AB613" t="s">
        <v>2863</v>
      </c>
    </row>
    <row r="614" spans="1:28" x14ac:dyDescent="0.35">
      <c r="A614" t="s">
        <v>2388</v>
      </c>
      <c r="B614" t="s">
        <v>2389</v>
      </c>
      <c r="C614" t="s">
        <v>115</v>
      </c>
      <c r="D614" t="s">
        <v>114</v>
      </c>
      <c r="E614" s="16">
        <v>45773</v>
      </c>
      <c r="F614">
        <v>4001906013</v>
      </c>
      <c r="G614" t="s">
        <v>1809</v>
      </c>
      <c r="H614" t="s">
        <v>2872</v>
      </c>
      <c r="I614" t="s">
        <v>1814</v>
      </c>
      <c r="J614">
        <v>2973606</v>
      </c>
      <c r="K614">
        <v>6503903</v>
      </c>
      <c r="M614">
        <v>30</v>
      </c>
      <c r="N614">
        <v>157.63999999999999</v>
      </c>
      <c r="O614">
        <v>4729.2</v>
      </c>
      <c r="P614" t="s">
        <v>1811</v>
      </c>
      <c r="Q614" t="s">
        <v>1812</v>
      </c>
      <c r="R614" s="16">
        <v>45773</v>
      </c>
      <c r="S614">
        <v>45</v>
      </c>
      <c r="T614" t="s">
        <v>1930</v>
      </c>
      <c r="U614" s="16">
        <v>45809</v>
      </c>
      <c r="V614" s="16">
        <v>45809</v>
      </c>
      <c r="Y614" s="16">
        <v>45809</v>
      </c>
      <c r="AB614" t="s">
        <v>2863</v>
      </c>
    </row>
    <row r="615" spans="1:28" x14ac:dyDescent="0.35">
      <c r="A615" t="s">
        <v>2388</v>
      </c>
      <c r="B615" t="s">
        <v>2389</v>
      </c>
      <c r="C615" t="s">
        <v>115</v>
      </c>
      <c r="D615" t="s">
        <v>114</v>
      </c>
      <c r="E615" s="16">
        <v>45773</v>
      </c>
      <c r="F615">
        <v>4001906013</v>
      </c>
      <c r="G615" t="s">
        <v>1809</v>
      </c>
      <c r="H615" t="s">
        <v>2523</v>
      </c>
      <c r="I615" t="s">
        <v>1949</v>
      </c>
      <c r="J615">
        <v>2973606</v>
      </c>
      <c r="K615">
        <v>6503903</v>
      </c>
      <c r="M615">
        <v>4</v>
      </c>
      <c r="N615">
        <v>220.25</v>
      </c>
      <c r="O615">
        <v>881</v>
      </c>
      <c r="P615" t="s">
        <v>1811</v>
      </c>
      <c r="Q615" t="s">
        <v>1812</v>
      </c>
      <c r="R615" s="16">
        <v>45773</v>
      </c>
      <c r="S615">
        <v>45</v>
      </c>
      <c r="T615" t="s">
        <v>1930</v>
      </c>
      <c r="U615" s="16">
        <v>45809</v>
      </c>
      <c r="V615" s="16">
        <v>45809</v>
      </c>
      <c r="Y615" s="16">
        <v>45809</v>
      </c>
      <c r="AB615" t="s">
        <v>2863</v>
      </c>
    </row>
    <row r="616" spans="1:28" x14ac:dyDescent="0.35">
      <c r="A616" t="s">
        <v>2388</v>
      </c>
      <c r="B616" t="s">
        <v>2389</v>
      </c>
      <c r="C616" t="s">
        <v>115</v>
      </c>
      <c r="D616" t="s">
        <v>114</v>
      </c>
      <c r="E616" s="16">
        <v>45773</v>
      </c>
      <c r="F616">
        <v>4001906013</v>
      </c>
      <c r="G616" t="s">
        <v>1809</v>
      </c>
      <c r="H616" t="s">
        <v>2524</v>
      </c>
      <c r="I616" t="s">
        <v>1857</v>
      </c>
      <c r="J616">
        <v>2973606</v>
      </c>
      <c r="K616">
        <v>6503903</v>
      </c>
      <c r="M616">
        <v>2</v>
      </c>
      <c r="N616">
        <v>50.43</v>
      </c>
      <c r="O616">
        <v>100.86</v>
      </c>
      <c r="P616" t="s">
        <v>1811</v>
      </c>
      <c r="Q616" t="s">
        <v>1812</v>
      </c>
      <c r="R616" s="16">
        <v>45773</v>
      </c>
      <c r="S616">
        <v>45</v>
      </c>
      <c r="T616" t="s">
        <v>1930</v>
      </c>
      <c r="U616" s="16">
        <v>45809</v>
      </c>
      <c r="V616" s="16">
        <v>45809</v>
      </c>
      <c r="Y616" s="16">
        <v>45809</v>
      </c>
      <c r="AB616" t="s">
        <v>2863</v>
      </c>
    </row>
    <row r="617" spans="1:28" x14ac:dyDescent="0.35">
      <c r="A617" t="s">
        <v>2388</v>
      </c>
      <c r="B617" t="s">
        <v>2389</v>
      </c>
      <c r="C617" t="s">
        <v>115</v>
      </c>
      <c r="D617" t="s">
        <v>114</v>
      </c>
      <c r="E617" s="16">
        <v>45773</v>
      </c>
      <c r="F617">
        <v>4001906013</v>
      </c>
      <c r="G617" t="s">
        <v>1809</v>
      </c>
      <c r="H617" t="s">
        <v>2010</v>
      </c>
      <c r="I617" t="s">
        <v>1810</v>
      </c>
      <c r="J617">
        <v>2973606</v>
      </c>
      <c r="K617">
        <v>6503903</v>
      </c>
      <c r="M617">
        <v>20</v>
      </c>
      <c r="N617">
        <v>0.51</v>
      </c>
      <c r="O617">
        <v>10.199999999999999</v>
      </c>
      <c r="P617" t="s">
        <v>1811</v>
      </c>
      <c r="Q617" t="s">
        <v>1812</v>
      </c>
      <c r="R617" s="16">
        <v>45773</v>
      </c>
      <c r="S617">
        <v>45</v>
      </c>
      <c r="T617" t="s">
        <v>1930</v>
      </c>
      <c r="U617" s="16">
        <v>45809</v>
      </c>
      <c r="V617" s="16">
        <v>45809</v>
      </c>
      <c r="Y617" s="16">
        <v>45809</v>
      </c>
      <c r="AB617" t="s">
        <v>2863</v>
      </c>
    </row>
    <row r="618" spans="1:28" x14ac:dyDescent="0.35">
      <c r="A618" t="s">
        <v>2388</v>
      </c>
      <c r="B618" t="s">
        <v>2389</v>
      </c>
      <c r="C618" t="s">
        <v>115</v>
      </c>
      <c r="D618" t="s">
        <v>114</v>
      </c>
      <c r="E618" s="16">
        <v>45773</v>
      </c>
      <c r="F618">
        <v>4001906013</v>
      </c>
      <c r="G618" t="s">
        <v>1809</v>
      </c>
      <c r="H618" t="s">
        <v>1890</v>
      </c>
      <c r="I618" t="s">
        <v>1865</v>
      </c>
      <c r="J618">
        <v>2973606</v>
      </c>
      <c r="K618">
        <v>6503903</v>
      </c>
      <c r="M618">
        <v>40</v>
      </c>
      <c r="N618">
        <v>0.72</v>
      </c>
      <c r="O618">
        <v>28.8</v>
      </c>
      <c r="P618" t="s">
        <v>1811</v>
      </c>
      <c r="Q618" t="s">
        <v>1812</v>
      </c>
      <c r="R618" s="16">
        <v>45773</v>
      </c>
      <c r="S618">
        <v>45</v>
      </c>
      <c r="T618" t="s">
        <v>1930</v>
      </c>
      <c r="U618" s="16">
        <v>45809</v>
      </c>
      <c r="V618" s="16">
        <v>45809</v>
      </c>
      <c r="Y618" s="16">
        <v>45809</v>
      </c>
      <c r="AB618" t="s">
        <v>2863</v>
      </c>
    </row>
    <row r="619" spans="1:28" x14ac:dyDescent="0.35">
      <c r="A619" t="s">
        <v>2388</v>
      </c>
      <c r="B619" t="s">
        <v>2389</v>
      </c>
      <c r="C619" t="s">
        <v>115</v>
      </c>
      <c r="D619" t="s">
        <v>114</v>
      </c>
      <c r="E619" s="16">
        <v>45773</v>
      </c>
      <c r="F619">
        <v>4001906013</v>
      </c>
      <c r="G619" t="s">
        <v>1809</v>
      </c>
      <c r="H619" t="s">
        <v>2873</v>
      </c>
      <c r="I619" t="s">
        <v>1855</v>
      </c>
      <c r="J619">
        <v>2973606</v>
      </c>
      <c r="K619">
        <v>6503903</v>
      </c>
      <c r="M619">
        <v>2</v>
      </c>
      <c r="N619">
        <v>72.22</v>
      </c>
      <c r="O619">
        <v>144.44</v>
      </c>
      <c r="P619" t="s">
        <v>1811</v>
      </c>
      <c r="Q619" t="s">
        <v>1812</v>
      </c>
      <c r="R619" s="16">
        <v>45773</v>
      </c>
      <c r="S619">
        <v>45</v>
      </c>
      <c r="T619" t="s">
        <v>1930</v>
      </c>
      <c r="U619" s="16">
        <v>45809</v>
      </c>
      <c r="V619" s="16">
        <v>45809</v>
      </c>
      <c r="Y619" s="16">
        <v>45809</v>
      </c>
      <c r="AB619" t="s">
        <v>2863</v>
      </c>
    </row>
    <row r="620" spans="1:28" x14ac:dyDescent="0.35">
      <c r="A620" t="s">
        <v>2388</v>
      </c>
      <c r="B620" t="s">
        <v>2389</v>
      </c>
      <c r="C620" t="s">
        <v>115</v>
      </c>
      <c r="D620" t="s">
        <v>114</v>
      </c>
      <c r="E620" s="16">
        <v>45773</v>
      </c>
      <c r="F620">
        <v>4001906013</v>
      </c>
      <c r="G620" t="s">
        <v>1809</v>
      </c>
      <c r="H620" t="s">
        <v>2363</v>
      </c>
      <c r="I620" t="s">
        <v>2012</v>
      </c>
      <c r="J620">
        <v>2973606</v>
      </c>
      <c r="K620">
        <v>6503903</v>
      </c>
      <c r="M620">
        <v>4</v>
      </c>
      <c r="N620">
        <v>2.04</v>
      </c>
      <c r="O620">
        <v>8.16</v>
      </c>
      <c r="P620" t="s">
        <v>1811</v>
      </c>
      <c r="Q620" t="s">
        <v>1812</v>
      </c>
      <c r="R620" s="16">
        <v>45773</v>
      </c>
      <c r="S620">
        <v>45</v>
      </c>
      <c r="T620" t="s">
        <v>1930</v>
      </c>
      <c r="U620" s="16">
        <v>45809</v>
      </c>
      <c r="V620" s="16">
        <v>45809</v>
      </c>
      <c r="Y620" s="16">
        <v>45809</v>
      </c>
      <c r="AB620" t="s">
        <v>2863</v>
      </c>
    </row>
    <row r="621" spans="1:28" x14ac:dyDescent="0.35">
      <c r="A621" t="s">
        <v>2388</v>
      </c>
      <c r="B621" t="s">
        <v>2389</v>
      </c>
      <c r="C621" t="s">
        <v>115</v>
      </c>
      <c r="D621" t="s">
        <v>114</v>
      </c>
      <c r="E621" s="16">
        <v>45773</v>
      </c>
      <c r="F621">
        <v>4001906013</v>
      </c>
      <c r="G621" t="s">
        <v>1809</v>
      </c>
      <c r="H621" t="s">
        <v>2874</v>
      </c>
      <c r="I621" t="s">
        <v>1822</v>
      </c>
      <c r="J621">
        <v>2973606</v>
      </c>
      <c r="K621">
        <v>6503903</v>
      </c>
      <c r="M621">
        <v>4</v>
      </c>
      <c r="N621">
        <v>7.69</v>
      </c>
      <c r="O621">
        <v>30.76</v>
      </c>
      <c r="P621" t="s">
        <v>1811</v>
      </c>
      <c r="Q621" t="s">
        <v>1812</v>
      </c>
      <c r="R621" s="16">
        <v>45773</v>
      </c>
      <c r="S621">
        <v>45</v>
      </c>
      <c r="T621" t="s">
        <v>1930</v>
      </c>
      <c r="U621" s="16">
        <v>45809</v>
      </c>
      <c r="V621" s="16">
        <v>45809</v>
      </c>
      <c r="Y621" s="16">
        <v>45809</v>
      </c>
      <c r="AB621" t="s">
        <v>2863</v>
      </c>
    </row>
    <row r="622" spans="1:28" x14ac:dyDescent="0.35">
      <c r="A622" t="s">
        <v>2388</v>
      </c>
      <c r="B622" t="s">
        <v>2389</v>
      </c>
      <c r="C622" t="s">
        <v>115</v>
      </c>
      <c r="D622" t="s">
        <v>114</v>
      </c>
      <c r="E622" s="16">
        <v>45773</v>
      </c>
      <c r="F622">
        <v>4001906013</v>
      </c>
      <c r="G622" t="s">
        <v>1809</v>
      </c>
      <c r="H622" t="s">
        <v>2522</v>
      </c>
      <c r="I622" t="s">
        <v>1862</v>
      </c>
      <c r="J622">
        <v>2973606</v>
      </c>
      <c r="K622">
        <v>6503903</v>
      </c>
      <c r="M622">
        <v>2</v>
      </c>
      <c r="N622">
        <v>945.59</v>
      </c>
      <c r="O622">
        <v>1891.18</v>
      </c>
      <c r="P622" t="s">
        <v>1811</v>
      </c>
      <c r="Q622" t="s">
        <v>1812</v>
      </c>
      <c r="R622" s="16">
        <v>45773</v>
      </c>
      <c r="S622">
        <v>45</v>
      </c>
      <c r="T622" t="s">
        <v>1930</v>
      </c>
      <c r="U622" s="16">
        <v>45809</v>
      </c>
      <c r="V622" s="16">
        <v>45809</v>
      </c>
      <c r="Y622" s="16">
        <v>45809</v>
      </c>
      <c r="AB622" t="s">
        <v>2863</v>
      </c>
    </row>
    <row r="623" spans="1:28" x14ac:dyDescent="0.35">
      <c r="A623" t="s">
        <v>2388</v>
      </c>
      <c r="B623" t="s">
        <v>2389</v>
      </c>
      <c r="C623" t="s">
        <v>115</v>
      </c>
      <c r="D623" t="s">
        <v>114</v>
      </c>
      <c r="E623" s="16">
        <v>45773</v>
      </c>
      <c r="F623">
        <v>4001906013</v>
      </c>
      <c r="G623" t="s">
        <v>1809</v>
      </c>
      <c r="H623" t="s">
        <v>1999</v>
      </c>
      <c r="I623" t="s">
        <v>1825</v>
      </c>
      <c r="J623">
        <v>2973606</v>
      </c>
      <c r="K623">
        <v>6503903</v>
      </c>
      <c r="M623">
        <v>4</v>
      </c>
      <c r="N623">
        <v>2.0699999999999998</v>
      </c>
      <c r="O623">
        <v>8.2799999999999994</v>
      </c>
      <c r="P623" t="s">
        <v>1811</v>
      </c>
      <c r="Q623" t="s">
        <v>1812</v>
      </c>
      <c r="R623" s="16">
        <v>45773</v>
      </c>
      <c r="S623">
        <v>45</v>
      </c>
      <c r="T623" t="s">
        <v>1930</v>
      </c>
      <c r="U623" s="16">
        <v>45809</v>
      </c>
      <c r="V623" s="16">
        <v>45809</v>
      </c>
      <c r="Y623" s="16">
        <v>45809</v>
      </c>
      <c r="AB623" t="s">
        <v>2863</v>
      </c>
    </row>
    <row r="624" spans="1:28" x14ac:dyDescent="0.35">
      <c r="A624" t="s">
        <v>2388</v>
      </c>
      <c r="B624" t="s">
        <v>2389</v>
      </c>
      <c r="C624" t="s">
        <v>115</v>
      </c>
      <c r="D624" t="s">
        <v>114</v>
      </c>
      <c r="E624" s="16">
        <v>45773</v>
      </c>
      <c r="F624">
        <v>4001906013</v>
      </c>
      <c r="G624" t="s">
        <v>1809</v>
      </c>
      <c r="H624" t="s">
        <v>2037</v>
      </c>
      <c r="I624" t="s">
        <v>1825</v>
      </c>
      <c r="J624">
        <v>2973606</v>
      </c>
      <c r="K624">
        <v>6503903</v>
      </c>
      <c r="M624">
        <v>20</v>
      </c>
      <c r="N624">
        <v>1.34</v>
      </c>
      <c r="O624">
        <v>26.8</v>
      </c>
      <c r="P624" t="s">
        <v>1811</v>
      </c>
      <c r="Q624" t="s">
        <v>1812</v>
      </c>
      <c r="R624" s="16">
        <v>45773</v>
      </c>
      <c r="S624">
        <v>45</v>
      </c>
      <c r="T624" t="s">
        <v>1930</v>
      </c>
      <c r="U624" s="16">
        <v>45809</v>
      </c>
      <c r="V624" s="16">
        <v>45809</v>
      </c>
      <c r="Y624" s="16">
        <v>45809</v>
      </c>
      <c r="AB624" t="s">
        <v>2863</v>
      </c>
    </row>
    <row r="625" spans="1:42" x14ac:dyDescent="0.35">
      <c r="A625" t="s">
        <v>2770</v>
      </c>
      <c r="B625" t="s">
        <v>2771</v>
      </c>
      <c r="C625" t="s">
        <v>115</v>
      </c>
      <c r="D625" t="s">
        <v>114</v>
      </c>
      <c r="E625" s="16">
        <v>45626</v>
      </c>
      <c r="F625">
        <v>4001718170</v>
      </c>
      <c r="G625" t="s">
        <v>1927</v>
      </c>
      <c r="H625" t="s">
        <v>2865</v>
      </c>
      <c r="I625" t="s">
        <v>2866</v>
      </c>
      <c r="J625">
        <v>2973666</v>
      </c>
      <c r="K625">
        <v>6503937</v>
      </c>
      <c r="M625">
        <v>2</v>
      </c>
      <c r="N625">
        <v>721.36</v>
      </c>
      <c r="O625">
        <v>1442.72</v>
      </c>
      <c r="P625" t="s">
        <v>1811</v>
      </c>
      <c r="Q625" t="s">
        <v>1812</v>
      </c>
      <c r="R625" s="16">
        <v>45626</v>
      </c>
      <c r="S625">
        <v>191</v>
      </c>
      <c r="T625" t="s">
        <v>2024</v>
      </c>
      <c r="U625" s="16">
        <v>45663</v>
      </c>
      <c r="V625" s="16">
        <v>45663</v>
      </c>
      <c r="Y625" s="16">
        <v>45663</v>
      </c>
      <c r="Z625" t="s">
        <v>1817</v>
      </c>
      <c r="AB625" t="s">
        <v>1253</v>
      </c>
      <c r="AC625" t="s">
        <v>1931</v>
      </c>
      <c r="AP625" t="e">
        <v>#N/A</v>
      </c>
    </row>
    <row r="626" spans="1:42" x14ac:dyDescent="0.35">
      <c r="A626" t="s">
        <v>2770</v>
      </c>
      <c r="B626" t="s">
        <v>2771</v>
      </c>
      <c r="C626" t="s">
        <v>115</v>
      </c>
      <c r="D626" t="s">
        <v>114</v>
      </c>
      <c r="E626" s="16">
        <v>45626</v>
      </c>
      <c r="F626">
        <v>4001718170</v>
      </c>
      <c r="G626" t="s">
        <v>1927</v>
      </c>
      <c r="H626" t="s">
        <v>2871</v>
      </c>
      <c r="I626" t="s">
        <v>1857</v>
      </c>
      <c r="J626">
        <v>2973666</v>
      </c>
      <c r="K626">
        <v>6503937</v>
      </c>
      <c r="M626">
        <v>1</v>
      </c>
      <c r="N626">
        <v>384.91</v>
      </c>
      <c r="O626">
        <v>384.91</v>
      </c>
      <c r="P626" t="s">
        <v>1811</v>
      </c>
      <c r="Q626" t="s">
        <v>1812</v>
      </c>
      <c r="R626" s="16">
        <v>45626</v>
      </c>
      <c r="S626">
        <v>191</v>
      </c>
      <c r="T626" t="s">
        <v>2024</v>
      </c>
      <c r="U626" s="16">
        <v>45663</v>
      </c>
      <c r="V626" s="16">
        <v>45663</v>
      </c>
      <c r="Y626" s="16">
        <v>45663</v>
      </c>
      <c r="Z626" t="s">
        <v>1817</v>
      </c>
      <c r="AB626" t="s">
        <v>1253</v>
      </c>
      <c r="AC626" t="s">
        <v>1931</v>
      </c>
      <c r="AP626" t="e">
        <v>#N/A</v>
      </c>
    </row>
    <row r="627" spans="1:42" x14ac:dyDescent="0.35">
      <c r="A627" t="s">
        <v>2770</v>
      </c>
      <c r="B627" t="s">
        <v>2771</v>
      </c>
      <c r="C627" t="s">
        <v>115</v>
      </c>
      <c r="D627" t="s">
        <v>114</v>
      </c>
      <c r="E627" s="16">
        <v>45626</v>
      </c>
      <c r="F627">
        <v>4001718170</v>
      </c>
      <c r="G627" t="s">
        <v>1927</v>
      </c>
      <c r="H627" t="s">
        <v>2872</v>
      </c>
      <c r="I627" t="s">
        <v>1814</v>
      </c>
      <c r="J627">
        <v>2973666</v>
      </c>
      <c r="K627">
        <v>6503937</v>
      </c>
      <c r="M627">
        <v>2</v>
      </c>
      <c r="N627">
        <v>157.63999999999999</v>
      </c>
      <c r="O627">
        <v>315.27999999999997</v>
      </c>
      <c r="P627" t="s">
        <v>1811</v>
      </c>
      <c r="Q627" t="s">
        <v>1812</v>
      </c>
      <c r="R627" s="16">
        <v>45626</v>
      </c>
      <c r="S627">
        <v>191</v>
      </c>
      <c r="T627" t="s">
        <v>2024</v>
      </c>
      <c r="U627" s="16">
        <v>45663</v>
      </c>
      <c r="V627" s="16">
        <v>45663</v>
      </c>
      <c r="Y627" s="16">
        <v>45663</v>
      </c>
      <c r="Z627" t="s">
        <v>1817</v>
      </c>
      <c r="AB627" t="s">
        <v>1253</v>
      </c>
      <c r="AC627" t="s">
        <v>1931</v>
      </c>
      <c r="AP627" t="e">
        <v>#N/A</v>
      </c>
    </row>
    <row r="628" spans="1:42" x14ac:dyDescent="0.35">
      <c r="A628" t="s">
        <v>2770</v>
      </c>
      <c r="B628" t="s">
        <v>2771</v>
      </c>
      <c r="C628" t="s">
        <v>115</v>
      </c>
      <c r="D628" t="s">
        <v>114</v>
      </c>
      <c r="E628" s="16">
        <v>45626</v>
      </c>
      <c r="F628">
        <v>4001718170</v>
      </c>
      <c r="G628" t="s">
        <v>1927</v>
      </c>
      <c r="H628" t="s">
        <v>1985</v>
      </c>
      <c r="I628" t="s">
        <v>1825</v>
      </c>
      <c r="J628">
        <v>2973666</v>
      </c>
      <c r="K628">
        <v>6503937</v>
      </c>
      <c r="M628">
        <v>3</v>
      </c>
      <c r="N628">
        <v>2.69</v>
      </c>
      <c r="O628">
        <v>8.07</v>
      </c>
      <c r="P628" t="s">
        <v>1811</v>
      </c>
      <c r="Q628" t="s">
        <v>1812</v>
      </c>
      <c r="R628" s="16">
        <v>45626</v>
      </c>
      <c r="S628">
        <v>191</v>
      </c>
      <c r="T628" t="s">
        <v>2024</v>
      </c>
      <c r="U628" s="16">
        <v>45663</v>
      </c>
      <c r="V628" s="16">
        <v>45663</v>
      </c>
      <c r="Y628" s="16">
        <v>45663</v>
      </c>
      <c r="Z628" t="s">
        <v>1817</v>
      </c>
      <c r="AB628" t="s">
        <v>1253</v>
      </c>
      <c r="AC628" t="s">
        <v>1931</v>
      </c>
      <c r="AP628" t="e">
        <v>#N/A</v>
      </c>
    </row>
    <row r="629" spans="1:42" x14ac:dyDescent="0.35">
      <c r="A629" t="s">
        <v>2770</v>
      </c>
      <c r="B629" t="s">
        <v>2771</v>
      </c>
      <c r="C629" t="s">
        <v>115</v>
      </c>
      <c r="D629" t="s">
        <v>114</v>
      </c>
      <c r="E629" s="16">
        <v>45626</v>
      </c>
      <c r="F629">
        <v>4001718170</v>
      </c>
      <c r="G629" t="s">
        <v>1927</v>
      </c>
      <c r="H629" t="s">
        <v>2864</v>
      </c>
      <c r="I629" t="s">
        <v>1822</v>
      </c>
      <c r="J629">
        <v>2973666</v>
      </c>
      <c r="K629">
        <v>6503937</v>
      </c>
      <c r="M629">
        <v>3</v>
      </c>
      <c r="N629">
        <v>2.12</v>
      </c>
      <c r="O629">
        <v>6.36</v>
      </c>
      <c r="P629" t="s">
        <v>1811</v>
      </c>
      <c r="Q629" t="s">
        <v>1812</v>
      </c>
      <c r="R629" s="16">
        <v>45626</v>
      </c>
      <c r="S629">
        <v>191</v>
      </c>
      <c r="T629" t="s">
        <v>2024</v>
      </c>
      <c r="U629" s="16">
        <v>45663</v>
      </c>
      <c r="V629" s="16">
        <v>45663</v>
      </c>
      <c r="Y629" s="16">
        <v>45663</v>
      </c>
      <c r="Z629" t="s">
        <v>1817</v>
      </c>
      <c r="AB629" t="s">
        <v>1253</v>
      </c>
      <c r="AC629" t="s">
        <v>1931</v>
      </c>
      <c r="AP629" t="e">
        <v>#N/A</v>
      </c>
    </row>
    <row r="630" spans="1:42" x14ac:dyDescent="0.35">
      <c r="A630" t="s">
        <v>2047</v>
      </c>
      <c r="B630" t="s">
        <v>2048</v>
      </c>
      <c r="C630" t="s">
        <v>1128</v>
      </c>
      <c r="D630" t="s">
        <v>1301</v>
      </c>
      <c r="E630" s="16">
        <v>45642</v>
      </c>
      <c r="F630">
        <v>4001737005</v>
      </c>
      <c r="G630" t="s">
        <v>1927</v>
      </c>
      <c r="H630" t="s">
        <v>2875</v>
      </c>
      <c r="I630" t="s">
        <v>2854</v>
      </c>
      <c r="J630">
        <v>2973696</v>
      </c>
      <c r="K630">
        <v>6503959</v>
      </c>
      <c r="M630">
        <v>1</v>
      </c>
      <c r="N630">
        <v>1653.38</v>
      </c>
      <c r="O630">
        <v>1653.38</v>
      </c>
      <c r="P630" t="s">
        <v>1811</v>
      </c>
      <c r="Q630" t="s">
        <v>1812</v>
      </c>
      <c r="R630" s="16">
        <v>45651</v>
      </c>
      <c r="S630">
        <v>203</v>
      </c>
      <c r="T630" t="s">
        <v>2024</v>
      </c>
      <c r="U630" s="16">
        <v>45633</v>
      </c>
      <c r="V630" s="16">
        <v>45633</v>
      </c>
      <c r="Y630" s="16">
        <v>45653</v>
      </c>
      <c r="Z630" t="s">
        <v>2050</v>
      </c>
      <c r="AB630" t="s">
        <v>2876</v>
      </c>
      <c r="AC630" t="s">
        <v>1931</v>
      </c>
      <c r="AP630" t="e">
        <v>#N/A</v>
      </c>
    </row>
    <row r="631" spans="1:42" x14ac:dyDescent="0.35">
      <c r="A631" t="s">
        <v>2877</v>
      </c>
      <c r="B631" t="s">
        <v>1808</v>
      </c>
      <c r="D631" t="s">
        <v>18</v>
      </c>
      <c r="E631" s="16">
        <v>45637</v>
      </c>
      <c r="F631">
        <v>4001730809</v>
      </c>
      <c r="G631" t="s">
        <v>1927</v>
      </c>
      <c r="H631" t="s">
        <v>2878</v>
      </c>
      <c r="I631" t="s">
        <v>2879</v>
      </c>
      <c r="J631">
        <v>2974095</v>
      </c>
      <c r="K631">
        <v>6504194</v>
      </c>
      <c r="M631">
        <v>4</v>
      </c>
      <c r="N631">
        <v>45.98</v>
      </c>
      <c r="O631">
        <v>183.92</v>
      </c>
      <c r="P631" t="s">
        <v>1811</v>
      </c>
      <c r="Q631" t="s">
        <v>1812</v>
      </c>
      <c r="R631" s="16">
        <v>45645</v>
      </c>
      <c r="S631">
        <v>165</v>
      </c>
      <c r="T631" t="s">
        <v>2024</v>
      </c>
      <c r="U631" s="16">
        <v>45689</v>
      </c>
      <c r="V631" s="16">
        <v>45689</v>
      </c>
      <c r="Y631" s="16">
        <v>45663</v>
      </c>
      <c r="Z631" t="s">
        <v>1817</v>
      </c>
      <c r="AB631" t="s">
        <v>1263</v>
      </c>
      <c r="AC631" t="s">
        <v>1931</v>
      </c>
      <c r="AP631" t="e">
        <v>#N/A</v>
      </c>
    </row>
    <row r="632" spans="1:42" x14ac:dyDescent="0.35">
      <c r="A632" t="s">
        <v>2877</v>
      </c>
      <c r="B632" t="s">
        <v>1808</v>
      </c>
      <c r="D632" t="s">
        <v>18</v>
      </c>
      <c r="E632" s="16">
        <v>45637</v>
      </c>
      <c r="F632">
        <v>4001730809</v>
      </c>
      <c r="G632" t="s">
        <v>1927</v>
      </c>
      <c r="H632" t="s">
        <v>2880</v>
      </c>
      <c r="I632" t="s">
        <v>2881</v>
      </c>
      <c r="J632">
        <v>2974095</v>
      </c>
      <c r="K632">
        <v>6504194</v>
      </c>
      <c r="M632">
        <v>4</v>
      </c>
      <c r="N632">
        <v>7.4</v>
      </c>
      <c r="O632">
        <v>29.6</v>
      </c>
      <c r="P632" t="s">
        <v>1811</v>
      </c>
      <c r="Q632" t="s">
        <v>1812</v>
      </c>
      <c r="R632" s="16">
        <v>45645</v>
      </c>
      <c r="S632">
        <v>165</v>
      </c>
      <c r="T632" t="s">
        <v>2024</v>
      </c>
      <c r="U632" s="16">
        <v>45689</v>
      </c>
      <c r="V632" s="16">
        <v>45689</v>
      </c>
      <c r="Y632" s="16">
        <v>45663</v>
      </c>
      <c r="Z632" t="s">
        <v>1817</v>
      </c>
      <c r="AB632" t="s">
        <v>1263</v>
      </c>
      <c r="AC632" t="s">
        <v>1931</v>
      </c>
      <c r="AP632" t="e">
        <v>#N/A</v>
      </c>
    </row>
    <row r="633" spans="1:42" x14ac:dyDescent="0.35">
      <c r="A633" t="s">
        <v>2877</v>
      </c>
      <c r="B633" t="s">
        <v>1808</v>
      </c>
      <c r="D633" t="s">
        <v>18</v>
      </c>
      <c r="E633" s="16">
        <v>45637</v>
      </c>
      <c r="F633">
        <v>4001730809</v>
      </c>
      <c r="G633" t="s">
        <v>1927</v>
      </c>
      <c r="H633" t="s">
        <v>2882</v>
      </c>
      <c r="I633" t="s">
        <v>2319</v>
      </c>
      <c r="J633">
        <v>2974095</v>
      </c>
      <c r="K633">
        <v>6504194</v>
      </c>
      <c r="M633">
        <v>4</v>
      </c>
      <c r="N633">
        <v>10.91</v>
      </c>
      <c r="O633">
        <v>43.64</v>
      </c>
      <c r="P633" t="s">
        <v>1811</v>
      </c>
      <c r="Q633" t="s">
        <v>1812</v>
      </c>
      <c r="R633" s="16">
        <v>45645</v>
      </c>
      <c r="S633">
        <v>165</v>
      </c>
      <c r="T633" t="s">
        <v>2024</v>
      </c>
      <c r="U633" s="16">
        <v>45689</v>
      </c>
      <c r="V633" s="16">
        <v>45689</v>
      </c>
      <c r="Y633" s="16">
        <v>45663</v>
      </c>
      <c r="Z633" t="s">
        <v>1817</v>
      </c>
      <c r="AB633" t="s">
        <v>1263</v>
      </c>
      <c r="AC633" t="s">
        <v>1931</v>
      </c>
      <c r="AP633" t="e">
        <v>#N/A</v>
      </c>
    </row>
    <row r="634" spans="1:42" x14ac:dyDescent="0.35">
      <c r="A634" t="s">
        <v>1986</v>
      </c>
      <c r="B634" t="s">
        <v>1808</v>
      </c>
      <c r="D634" t="s">
        <v>18</v>
      </c>
      <c r="E634" s="16">
        <v>45772</v>
      </c>
      <c r="F634">
        <v>4001904431</v>
      </c>
      <c r="G634" t="s">
        <v>1809</v>
      </c>
      <c r="H634" t="s">
        <v>5260</v>
      </c>
      <c r="I634" t="s">
        <v>1881</v>
      </c>
      <c r="J634">
        <v>2982219</v>
      </c>
      <c r="K634">
        <v>6512130</v>
      </c>
      <c r="M634">
        <v>1</v>
      </c>
      <c r="N634">
        <v>4140.88</v>
      </c>
      <c r="O634">
        <v>4140.88</v>
      </c>
      <c r="P634" t="s">
        <v>1811</v>
      </c>
      <c r="Q634" t="s">
        <v>1812</v>
      </c>
      <c r="R634" s="16">
        <v>45793</v>
      </c>
      <c r="S634">
        <v>61</v>
      </c>
      <c r="T634" t="s">
        <v>8392</v>
      </c>
      <c r="U634" s="16">
        <v>45809</v>
      </c>
      <c r="V634" s="16">
        <v>45793</v>
      </c>
      <c r="Y634" s="16">
        <v>45793</v>
      </c>
      <c r="AB634" t="s">
        <v>5261</v>
      </c>
    </row>
    <row r="635" spans="1:42" x14ac:dyDescent="0.35">
      <c r="A635" t="s">
        <v>1986</v>
      </c>
      <c r="B635" t="s">
        <v>1808</v>
      </c>
      <c r="D635" t="s">
        <v>18</v>
      </c>
      <c r="E635" s="16">
        <v>45772</v>
      </c>
      <c r="F635">
        <v>4001904431</v>
      </c>
      <c r="G635" t="s">
        <v>1809</v>
      </c>
      <c r="H635" t="s">
        <v>5262</v>
      </c>
      <c r="I635" t="s">
        <v>4267</v>
      </c>
      <c r="J635">
        <v>2982219</v>
      </c>
      <c r="K635">
        <v>6512130</v>
      </c>
      <c r="M635">
        <v>1</v>
      </c>
      <c r="N635">
        <v>42.96</v>
      </c>
      <c r="O635">
        <v>42.96</v>
      </c>
      <c r="P635" t="s">
        <v>1811</v>
      </c>
      <c r="Q635" t="s">
        <v>1812</v>
      </c>
      <c r="R635" s="16">
        <v>45793</v>
      </c>
      <c r="S635">
        <v>61</v>
      </c>
      <c r="T635" t="s">
        <v>8392</v>
      </c>
      <c r="U635" s="16">
        <v>45809</v>
      </c>
      <c r="V635" s="16">
        <v>45793</v>
      </c>
      <c r="Y635" s="16">
        <v>45793</v>
      </c>
      <c r="AB635" t="s">
        <v>5261</v>
      </c>
    </row>
    <row r="636" spans="1:42" x14ac:dyDescent="0.35">
      <c r="A636" t="s">
        <v>1986</v>
      </c>
      <c r="B636" t="s">
        <v>1808</v>
      </c>
      <c r="D636" t="s">
        <v>18</v>
      </c>
      <c r="E636" s="16">
        <v>45772</v>
      </c>
      <c r="F636">
        <v>4001904431</v>
      </c>
      <c r="G636" t="s">
        <v>1809</v>
      </c>
      <c r="H636" t="s">
        <v>2216</v>
      </c>
      <c r="I636" t="s">
        <v>1810</v>
      </c>
      <c r="J636">
        <v>2982219</v>
      </c>
      <c r="K636">
        <v>6512130</v>
      </c>
      <c r="M636">
        <v>1</v>
      </c>
      <c r="N636">
        <v>4.63</v>
      </c>
      <c r="O636">
        <v>4.63</v>
      </c>
      <c r="P636" t="s">
        <v>1811</v>
      </c>
      <c r="Q636" t="s">
        <v>1812</v>
      </c>
      <c r="R636" s="16">
        <v>45793</v>
      </c>
      <c r="S636">
        <v>61</v>
      </c>
      <c r="T636" t="s">
        <v>8392</v>
      </c>
      <c r="U636" s="16">
        <v>45809</v>
      </c>
      <c r="V636" s="16">
        <v>45793</v>
      </c>
      <c r="Y636" s="16">
        <v>45793</v>
      </c>
      <c r="AB636" t="s">
        <v>5261</v>
      </c>
    </row>
    <row r="637" spans="1:42" x14ac:dyDescent="0.35">
      <c r="A637" t="s">
        <v>1986</v>
      </c>
      <c r="B637" t="s">
        <v>1808</v>
      </c>
      <c r="D637" t="s">
        <v>18</v>
      </c>
      <c r="E637" s="16">
        <v>45772</v>
      </c>
      <c r="F637">
        <v>4001904431</v>
      </c>
      <c r="G637" t="s">
        <v>1809</v>
      </c>
      <c r="H637" t="s">
        <v>5263</v>
      </c>
      <c r="I637" t="s">
        <v>1958</v>
      </c>
      <c r="J637">
        <v>2982219</v>
      </c>
      <c r="K637">
        <v>6512130</v>
      </c>
      <c r="M637">
        <v>1</v>
      </c>
      <c r="N637">
        <v>50.85</v>
      </c>
      <c r="O637">
        <v>50.85</v>
      </c>
      <c r="P637" t="s">
        <v>1811</v>
      </c>
      <c r="Q637" t="s">
        <v>1812</v>
      </c>
      <c r="R637" s="16">
        <v>45793</v>
      </c>
      <c r="S637">
        <v>61</v>
      </c>
      <c r="T637" t="s">
        <v>8392</v>
      </c>
      <c r="U637" s="16">
        <v>45809</v>
      </c>
      <c r="V637" s="16">
        <v>45793</v>
      </c>
      <c r="Y637" s="16">
        <v>45793</v>
      </c>
      <c r="AB637" t="s">
        <v>5261</v>
      </c>
    </row>
    <row r="638" spans="1:42" x14ac:dyDescent="0.35">
      <c r="A638" t="s">
        <v>1986</v>
      </c>
      <c r="B638" t="s">
        <v>1808</v>
      </c>
      <c r="D638" t="s">
        <v>18</v>
      </c>
      <c r="E638" s="16">
        <v>45772</v>
      </c>
      <c r="F638">
        <v>4001904431</v>
      </c>
      <c r="G638" t="s">
        <v>1809</v>
      </c>
      <c r="H638" t="s">
        <v>2218</v>
      </c>
      <c r="I638" t="s">
        <v>1826</v>
      </c>
      <c r="J638">
        <v>2982219</v>
      </c>
      <c r="K638">
        <v>6512130</v>
      </c>
      <c r="M638">
        <v>1</v>
      </c>
      <c r="N638">
        <v>28.62</v>
      </c>
      <c r="O638">
        <v>28.62</v>
      </c>
      <c r="P638" t="s">
        <v>1811</v>
      </c>
      <c r="Q638" t="s">
        <v>1812</v>
      </c>
      <c r="R638" s="16">
        <v>45793</v>
      </c>
      <c r="S638">
        <v>61</v>
      </c>
      <c r="T638" t="s">
        <v>8392</v>
      </c>
      <c r="U638" s="16">
        <v>45809</v>
      </c>
      <c r="V638" s="16">
        <v>45793</v>
      </c>
      <c r="Y638" s="16">
        <v>45793</v>
      </c>
      <c r="AB638" t="s">
        <v>5261</v>
      </c>
    </row>
    <row r="639" spans="1:42" x14ac:dyDescent="0.35">
      <c r="A639" t="s">
        <v>1986</v>
      </c>
      <c r="B639" t="s">
        <v>1808</v>
      </c>
      <c r="D639" t="s">
        <v>18</v>
      </c>
      <c r="E639" s="16">
        <v>45772</v>
      </c>
      <c r="F639">
        <v>4001904431</v>
      </c>
      <c r="G639" t="s">
        <v>1809</v>
      </c>
      <c r="H639" t="s">
        <v>1824</v>
      </c>
      <c r="I639" t="s">
        <v>1825</v>
      </c>
      <c r="J639">
        <v>2982219</v>
      </c>
      <c r="K639">
        <v>6512130</v>
      </c>
      <c r="M639">
        <v>2</v>
      </c>
      <c r="N639">
        <v>1.46</v>
      </c>
      <c r="O639">
        <v>2.92</v>
      </c>
      <c r="P639" t="s">
        <v>1811</v>
      </c>
      <c r="Q639" t="s">
        <v>1812</v>
      </c>
      <c r="R639" s="16">
        <v>45793</v>
      </c>
      <c r="S639">
        <v>61</v>
      </c>
      <c r="T639" t="s">
        <v>8392</v>
      </c>
      <c r="U639" s="16">
        <v>45809</v>
      </c>
      <c r="V639" s="16">
        <v>45793</v>
      </c>
      <c r="Y639" s="16">
        <v>45793</v>
      </c>
      <c r="AB639" t="s">
        <v>5261</v>
      </c>
    </row>
    <row r="640" spans="1:42" x14ac:dyDescent="0.35">
      <c r="A640" t="s">
        <v>1986</v>
      </c>
      <c r="B640" t="s">
        <v>1808</v>
      </c>
      <c r="D640" t="s">
        <v>18</v>
      </c>
      <c r="E640" s="16">
        <v>45772</v>
      </c>
      <c r="F640">
        <v>4001904431</v>
      </c>
      <c r="G640" t="s">
        <v>1809</v>
      </c>
      <c r="H640" t="s">
        <v>1849</v>
      </c>
      <c r="I640" t="s">
        <v>1825</v>
      </c>
      <c r="J640">
        <v>2982219</v>
      </c>
      <c r="K640">
        <v>6512130</v>
      </c>
      <c r="M640">
        <v>2</v>
      </c>
      <c r="N640">
        <v>3.08</v>
      </c>
      <c r="O640">
        <v>6.16</v>
      </c>
      <c r="P640" t="s">
        <v>1811</v>
      </c>
      <c r="Q640" t="s">
        <v>1812</v>
      </c>
      <c r="R640" s="16">
        <v>45793</v>
      </c>
      <c r="S640">
        <v>61</v>
      </c>
      <c r="T640" t="s">
        <v>8392</v>
      </c>
      <c r="U640" s="16">
        <v>45809</v>
      </c>
      <c r="V640" s="16">
        <v>45793</v>
      </c>
      <c r="Y640" s="16">
        <v>45793</v>
      </c>
      <c r="AB640" t="s">
        <v>5261</v>
      </c>
    </row>
    <row r="641" spans="1:28" x14ac:dyDescent="0.35">
      <c r="A641" t="s">
        <v>1986</v>
      </c>
      <c r="B641" t="s">
        <v>1808</v>
      </c>
      <c r="D641" t="s">
        <v>18</v>
      </c>
      <c r="E641" s="16">
        <v>45772</v>
      </c>
      <c r="F641">
        <v>4001904431</v>
      </c>
      <c r="G641" t="s">
        <v>1809</v>
      </c>
      <c r="H641" t="s">
        <v>5264</v>
      </c>
      <c r="I641" t="s">
        <v>1822</v>
      </c>
      <c r="J641">
        <v>2982219</v>
      </c>
      <c r="K641">
        <v>6512130</v>
      </c>
      <c r="M641">
        <v>1</v>
      </c>
      <c r="N641">
        <v>1.77</v>
      </c>
      <c r="O641">
        <v>1.77</v>
      </c>
      <c r="P641" t="s">
        <v>1811</v>
      </c>
      <c r="Q641" t="s">
        <v>1812</v>
      </c>
      <c r="R641" s="16">
        <v>45793</v>
      </c>
      <c r="S641">
        <v>61</v>
      </c>
      <c r="T641" t="s">
        <v>8392</v>
      </c>
      <c r="U641" s="16">
        <v>45809</v>
      </c>
      <c r="V641" s="16">
        <v>45793</v>
      </c>
      <c r="Y641" s="16">
        <v>45793</v>
      </c>
      <c r="AB641" t="s">
        <v>5261</v>
      </c>
    </row>
    <row r="642" spans="1:28" x14ac:dyDescent="0.35">
      <c r="A642" t="s">
        <v>1986</v>
      </c>
      <c r="B642" t="s">
        <v>1808</v>
      </c>
      <c r="D642" t="s">
        <v>18</v>
      </c>
      <c r="E642" s="16">
        <v>45772</v>
      </c>
      <c r="F642">
        <v>4001904431</v>
      </c>
      <c r="G642" t="s">
        <v>1809</v>
      </c>
      <c r="H642" t="s">
        <v>2067</v>
      </c>
      <c r="I642" t="s">
        <v>2068</v>
      </c>
      <c r="J642">
        <v>2982219</v>
      </c>
      <c r="K642">
        <v>6512130</v>
      </c>
      <c r="M642">
        <v>1</v>
      </c>
      <c r="N642">
        <v>1.69</v>
      </c>
      <c r="O642">
        <v>1.69</v>
      </c>
      <c r="P642" t="s">
        <v>1811</v>
      </c>
      <c r="Q642" t="s">
        <v>1812</v>
      </c>
      <c r="R642" s="16">
        <v>45793</v>
      </c>
      <c r="S642">
        <v>61</v>
      </c>
      <c r="T642" t="s">
        <v>8392</v>
      </c>
      <c r="U642" s="16">
        <v>45809</v>
      </c>
      <c r="V642" s="16">
        <v>45793</v>
      </c>
      <c r="Y642" s="16">
        <v>45793</v>
      </c>
      <c r="AB642" t="s">
        <v>5261</v>
      </c>
    </row>
    <row r="643" spans="1:28" x14ac:dyDescent="0.35">
      <c r="A643" t="s">
        <v>1986</v>
      </c>
      <c r="B643" t="s">
        <v>1808</v>
      </c>
      <c r="D643" t="s">
        <v>18</v>
      </c>
      <c r="E643" s="16">
        <v>45772</v>
      </c>
      <c r="F643">
        <v>4001904431</v>
      </c>
      <c r="G643" t="s">
        <v>1809</v>
      </c>
      <c r="H643" t="s">
        <v>2028</v>
      </c>
      <c r="I643" t="s">
        <v>1826</v>
      </c>
      <c r="J643">
        <v>2982219</v>
      </c>
      <c r="K643">
        <v>6512130</v>
      </c>
      <c r="M643">
        <v>1</v>
      </c>
      <c r="N643">
        <v>2.48</v>
      </c>
      <c r="O643">
        <v>2.48</v>
      </c>
      <c r="P643" t="s">
        <v>1811</v>
      </c>
      <c r="Q643" t="s">
        <v>1812</v>
      </c>
      <c r="R643" s="16">
        <v>45793</v>
      </c>
      <c r="S643">
        <v>61</v>
      </c>
      <c r="T643" t="s">
        <v>8392</v>
      </c>
      <c r="U643" s="16">
        <v>45809</v>
      </c>
      <c r="V643" s="16">
        <v>45793</v>
      </c>
      <c r="Y643" s="16">
        <v>45793</v>
      </c>
      <c r="AB643" t="s">
        <v>5261</v>
      </c>
    </row>
    <row r="644" spans="1:28" x14ac:dyDescent="0.35">
      <c r="A644" t="s">
        <v>1986</v>
      </c>
      <c r="B644" t="s">
        <v>1808</v>
      </c>
      <c r="D644" t="s">
        <v>18</v>
      </c>
      <c r="E644" s="16">
        <v>45772</v>
      </c>
      <c r="F644">
        <v>4001904431</v>
      </c>
      <c r="G644" t="s">
        <v>1809</v>
      </c>
      <c r="H644" t="s">
        <v>1830</v>
      </c>
      <c r="I644" t="s">
        <v>1831</v>
      </c>
      <c r="J644">
        <v>2982219</v>
      </c>
      <c r="K644">
        <v>6512130</v>
      </c>
      <c r="M644">
        <v>1</v>
      </c>
      <c r="N644">
        <v>3.78</v>
      </c>
      <c r="O644">
        <v>3.78</v>
      </c>
      <c r="P644" t="s">
        <v>1811</v>
      </c>
      <c r="Q644" t="s">
        <v>1812</v>
      </c>
      <c r="R644" s="16">
        <v>45793</v>
      </c>
      <c r="S644">
        <v>61</v>
      </c>
      <c r="T644" t="s">
        <v>8392</v>
      </c>
      <c r="U644" s="16">
        <v>45809</v>
      </c>
      <c r="V644" s="16">
        <v>45793</v>
      </c>
      <c r="Y644" s="16">
        <v>45793</v>
      </c>
      <c r="AB644" t="s">
        <v>5261</v>
      </c>
    </row>
    <row r="645" spans="1:28" x14ac:dyDescent="0.35">
      <c r="A645" t="s">
        <v>1986</v>
      </c>
      <c r="B645" t="s">
        <v>1808</v>
      </c>
      <c r="D645" t="s">
        <v>18</v>
      </c>
      <c r="E645" s="16">
        <v>45772</v>
      </c>
      <c r="F645">
        <v>4001904431</v>
      </c>
      <c r="G645" t="s">
        <v>1809</v>
      </c>
      <c r="H645" t="s">
        <v>1836</v>
      </c>
      <c r="I645" t="s">
        <v>1823</v>
      </c>
      <c r="J645">
        <v>2982219</v>
      </c>
      <c r="K645">
        <v>6512130</v>
      </c>
      <c r="M645">
        <v>1</v>
      </c>
      <c r="N645">
        <v>1.31</v>
      </c>
      <c r="O645">
        <v>1.31</v>
      </c>
      <c r="P645" t="s">
        <v>1811</v>
      </c>
      <c r="Q645" t="s">
        <v>1812</v>
      </c>
      <c r="R645" s="16">
        <v>45793</v>
      </c>
      <c r="S645">
        <v>61</v>
      </c>
      <c r="T645" t="s">
        <v>8392</v>
      </c>
      <c r="U645" s="16">
        <v>45809</v>
      </c>
      <c r="V645" s="16">
        <v>45793</v>
      </c>
      <c r="Y645" s="16">
        <v>45793</v>
      </c>
      <c r="AB645" t="s">
        <v>5261</v>
      </c>
    </row>
    <row r="646" spans="1:28" x14ac:dyDescent="0.35">
      <c r="A646" t="s">
        <v>1986</v>
      </c>
      <c r="B646" t="s">
        <v>1808</v>
      </c>
      <c r="D646" t="s">
        <v>18</v>
      </c>
      <c r="E646" s="16">
        <v>45772</v>
      </c>
      <c r="F646">
        <v>4001904431</v>
      </c>
      <c r="G646" t="s">
        <v>1809</v>
      </c>
      <c r="H646" t="s">
        <v>2069</v>
      </c>
      <c r="I646" t="s">
        <v>1826</v>
      </c>
      <c r="J646">
        <v>2982219</v>
      </c>
      <c r="K646">
        <v>6512130</v>
      </c>
      <c r="M646">
        <v>1</v>
      </c>
      <c r="N646">
        <v>1.5</v>
      </c>
      <c r="O646">
        <v>1.5</v>
      </c>
      <c r="P646" t="s">
        <v>1811</v>
      </c>
      <c r="Q646" t="s">
        <v>1812</v>
      </c>
      <c r="R646" s="16">
        <v>45793</v>
      </c>
      <c r="S646">
        <v>61</v>
      </c>
      <c r="T646" t="s">
        <v>8392</v>
      </c>
      <c r="U646" s="16">
        <v>45809</v>
      </c>
      <c r="V646" s="16">
        <v>45793</v>
      </c>
      <c r="Y646" s="16">
        <v>45793</v>
      </c>
      <c r="AB646" t="s">
        <v>5261</v>
      </c>
    </row>
    <row r="647" spans="1:28" x14ac:dyDescent="0.35">
      <c r="A647" t="s">
        <v>1986</v>
      </c>
      <c r="B647" t="s">
        <v>1808</v>
      </c>
      <c r="D647" t="s">
        <v>18</v>
      </c>
      <c r="E647" s="16">
        <v>45772</v>
      </c>
      <c r="F647">
        <v>4001904491</v>
      </c>
      <c r="G647" t="s">
        <v>1809</v>
      </c>
      <c r="H647" t="s">
        <v>4290</v>
      </c>
      <c r="I647" t="s">
        <v>1825</v>
      </c>
      <c r="J647">
        <v>2982221</v>
      </c>
      <c r="K647">
        <v>6512132</v>
      </c>
      <c r="M647">
        <v>1</v>
      </c>
      <c r="N647">
        <v>3.71</v>
      </c>
      <c r="O647">
        <v>3.71</v>
      </c>
      <c r="P647" t="s">
        <v>1811</v>
      </c>
      <c r="Q647" t="s">
        <v>1812</v>
      </c>
      <c r="R647" s="16">
        <v>45795</v>
      </c>
      <c r="S647">
        <v>52</v>
      </c>
      <c r="T647" t="s">
        <v>1930</v>
      </c>
      <c r="U647" s="16">
        <v>45809</v>
      </c>
      <c r="V647" s="16">
        <v>45802</v>
      </c>
      <c r="Y647" s="16">
        <v>45802</v>
      </c>
      <c r="AB647" t="s">
        <v>5277</v>
      </c>
    </row>
    <row r="648" spans="1:28" x14ac:dyDescent="0.35">
      <c r="A648" t="s">
        <v>1986</v>
      </c>
      <c r="B648" t="s">
        <v>1808</v>
      </c>
      <c r="D648" t="s">
        <v>18</v>
      </c>
      <c r="E648" s="16">
        <v>45772</v>
      </c>
      <c r="F648">
        <v>4001904491</v>
      </c>
      <c r="G648" t="s">
        <v>1809</v>
      </c>
      <c r="H648" t="s">
        <v>1890</v>
      </c>
      <c r="I648" t="s">
        <v>1865</v>
      </c>
      <c r="J648">
        <v>2982221</v>
      </c>
      <c r="K648">
        <v>6512132</v>
      </c>
      <c r="M648">
        <v>1</v>
      </c>
      <c r="N648">
        <v>0.72</v>
      </c>
      <c r="O648">
        <v>0.72</v>
      </c>
      <c r="P648" t="s">
        <v>1811</v>
      </c>
      <c r="Q648" t="s">
        <v>1812</v>
      </c>
      <c r="R648" s="16">
        <v>45795</v>
      </c>
      <c r="S648">
        <v>52</v>
      </c>
      <c r="T648" t="s">
        <v>1930</v>
      </c>
      <c r="U648" s="16">
        <v>45809</v>
      </c>
      <c r="V648" s="16">
        <v>45802</v>
      </c>
      <c r="Y648" s="16">
        <v>45802</v>
      </c>
      <c r="AB648" t="s">
        <v>5277</v>
      </c>
    </row>
    <row r="649" spans="1:28" x14ac:dyDescent="0.35">
      <c r="A649" t="s">
        <v>1986</v>
      </c>
      <c r="B649" t="s">
        <v>1808</v>
      </c>
      <c r="D649" t="s">
        <v>18</v>
      </c>
      <c r="E649" s="16">
        <v>45772</v>
      </c>
      <c r="F649">
        <v>4001904491</v>
      </c>
      <c r="G649" t="s">
        <v>1809</v>
      </c>
      <c r="H649" t="s">
        <v>5278</v>
      </c>
      <c r="I649" t="s">
        <v>1825</v>
      </c>
      <c r="J649">
        <v>2982221</v>
      </c>
      <c r="K649">
        <v>6512132</v>
      </c>
      <c r="M649">
        <v>2</v>
      </c>
      <c r="N649">
        <v>3.98</v>
      </c>
      <c r="O649">
        <v>7.96</v>
      </c>
      <c r="P649" t="s">
        <v>1811</v>
      </c>
      <c r="Q649" t="s">
        <v>1812</v>
      </c>
      <c r="R649" s="16">
        <v>45795</v>
      </c>
      <c r="S649">
        <v>52</v>
      </c>
      <c r="T649" t="s">
        <v>1930</v>
      </c>
      <c r="U649" s="16">
        <v>45809</v>
      </c>
      <c r="V649" s="16">
        <v>45802</v>
      </c>
      <c r="Y649" s="16">
        <v>45802</v>
      </c>
      <c r="AB649" t="s">
        <v>5277</v>
      </c>
    </row>
    <row r="650" spans="1:28" x14ac:dyDescent="0.35">
      <c r="A650" t="s">
        <v>1986</v>
      </c>
      <c r="B650" t="s">
        <v>1808</v>
      </c>
      <c r="D650" t="s">
        <v>18</v>
      </c>
      <c r="E650" s="16">
        <v>45772</v>
      </c>
      <c r="F650">
        <v>4001904491</v>
      </c>
      <c r="G650" t="s">
        <v>1809</v>
      </c>
      <c r="H650" t="s">
        <v>1886</v>
      </c>
      <c r="I650" t="s">
        <v>1823</v>
      </c>
      <c r="J650">
        <v>2982221</v>
      </c>
      <c r="K650">
        <v>6512132</v>
      </c>
      <c r="M650">
        <v>1</v>
      </c>
      <c r="N650">
        <v>2.2799999999999998</v>
      </c>
      <c r="O650">
        <v>2.2799999999999998</v>
      </c>
      <c r="P650" t="s">
        <v>1811</v>
      </c>
      <c r="Q650" t="s">
        <v>1812</v>
      </c>
      <c r="R650" s="16">
        <v>45795</v>
      </c>
      <c r="S650">
        <v>52</v>
      </c>
      <c r="T650" t="s">
        <v>1930</v>
      </c>
      <c r="U650" s="16">
        <v>45809</v>
      </c>
      <c r="V650" s="16">
        <v>45802</v>
      </c>
      <c r="Y650" s="16">
        <v>45802</v>
      </c>
      <c r="AB650" t="s">
        <v>5277</v>
      </c>
    </row>
    <row r="651" spans="1:28" x14ac:dyDescent="0.35">
      <c r="A651" t="s">
        <v>1986</v>
      </c>
      <c r="B651" t="s">
        <v>1808</v>
      </c>
      <c r="D651" t="s">
        <v>18</v>
      </c>
      <c r="E651" s="16">
        <v>45772</v>
      </c>
      <c r="F651">
        <v>4001904491</v>
      </c>
      <c r="G651" t="s">
        <v>1809</v>
      </c>
      <c r="H651" t="s">
        <v>2067</v>
      </c>
      <c r="I651" t="s">
        <v>2068</v>
      </c>
      <c r="J651">
        <v>2982221</v>
      </c>
      <c r="K651">
        <v>6512132</v>
      </c>
      <c r="M651">
        <v>5</v>
      </c>
      <c r="N651">
        <v>1.69</v>
      </c>
      <c r="O651">
        <v>8.4499999999999993</v>
      </c>
      <c r="P651" t="s">
        <v>1811</v>
      </c>
      <c r="Q651" t="s">
        <v>1812</v>
      </c>
      <c r="R651" s="16">
        <v>45795</v>
      </c>
      <c r="S651">
        <v>52</v>
      </c>
      <c r="T651" t="s">
        <v>1930</v>
      </c>
      <c r="U651" s="16">
        <v>45809</v>
      </c>
      <c r="V651" s="16">
        <v>45802</v>
      </c>
      <c r="Y651" s="16">
        <v>45802</v>
      </c>
      <c r="AB651" t="s">
        <v>5277</v>
      </c>
    </row>
    <row r="652" spans="1:28" x14ac:dyDescent="0.35">
      <c r="A652" t="s">
        <v>1986</v>
      </c>
      <c r="B652" t="s">
        <v>1808</v>
      </c>
      <c r="D652" t="s">
        <v>18</v>
      </c>
      <c r="E652" s="16">
        <v>45772</v>
      </c>
      <c r="F652">
        <v>4001904491</v>
      </c>
      <c r="G652" t="s">
        <v>1809</v>
      </c>
      <c r="H652" t="s">
        <v>2096</v>
      </c>
      <c r="I652" t="s">
        <v>1826</v>
      </c>
      <c r="J652">
        <v>2982221</v>
      </c>
      <c r="K652">
        <v>6512132</v>
      </c>
      <c r="M652">
        <v>1</v>
      </c>
      <c r="N652">
        <v>3.08</v>
      </c>
      <c r="O652">
        <v>3.08</v>
      </c>
      <c r="P652" t="s">
        <v>1811</v>
      </c>
      <c r="Q652" t="s">
        <v>1812</v>
      </c>
      <c r="R652" s="16">
        <v>45795</v>
      </c>
      <c r="S652">
        <v>52</v>
      </c>
      <c r="T652" t="s">
        <v>1930</v>
      </c>
      <c r="U652" s="16">
        <v>45809</v>
      </c>
      <c r="V652" s="16">
        <v>45802</v>
      </c>
      <c r="Y652" s="16">
        <v>45802</v>
      </c>
      <c r="AB652" t="s">
        <v>5277</v>
      </c>
    </row>
    <row r="653" spans="1:28" x14ac:dyDescent="0.35">
      <c r="A653" t="s">
        <v>1986</v>
      </c>
      <c r="B653" t="s">
        <v>1808</v>
      </c>
      <c r="D653" t="s">
        <v>18</v>
      </c>
      <c r="E653" s="16">
        <v>45772</v>
      </c>
      <c r="F653">
        <v>4001904491</v>
      </c>
      <c r="G653" t="s">
        <v>1809</v>
      </c>
      <c r="H653" t="s">
        <v>2065</v>
      </c>
      <c r="I653" t="s">
        <v>1826</v>
      </c>
      <c r="J653">
        <v>2982221</v>
      </c>
      <c r="K653">
        <v>6512132</v>
      </c>
      <c r="M653">
        <v>1</v>
      </c>
      <c r="N653">
        <v>3.6</v>
      </c>
      <c r="O653">
        <v>3.6</v>
      </c>
      <c r="P653" t="s">
        <v>1811</v>
      </c>
      <c r="Q653" t="s">
        <v>1812</v>
      </c>
      <c r="R653" s="16">
        <v>45795</v>
      </c>
      <c r="S653">
        <v>52</v>
      </c>
      <c r="T653" t="s">
        <v>1930</v>
      </c>
      <c r="U653" s="16">
        <v>45809</v>
      </c>
      <c r="V653" s="16">
        <v>45802</v>
      </c>
      <c r="Y653" s="16">
        <v>45802</v>
      </c>
      <c r="AB653" t="s">
        <v>5277</v>
      </c>
    </row>
    <row r="654" spans="1:28" x14ac:dyDescent="0.35">
      <c r="A654" t="s">
        <v>1986</v>
      </c>
      <c r="B654" t="s">
        <v>1808</v>
      </c>
      <c r="D654" t="s">
        <v>18</v>
      </c>
      <c r="E654" s="16">
        <v>45772</v>
      </c>
      <c r="F654">
        <v>4001904491</v>
      </c>
      <c r="G654" t="s">
        <v>1809</v>
      </c>
      <c r="H654" t="s">
        <v>5279</v>
      </c>
      <c r="I654" t="s">
        <v>3644</v>
      </c>
      <c r="J654">
        <v>2982221</v>
      </c>
      <c r="K654">
        <v>6512132</v>
      </c>
      <c r="M654">
        <v>1</v>
      </c>
      <c r="N654">
        <v>1682.62</v>
      </c>
      <c r="O654">
        <v>1682.62</v>
      </c>
      <c r="P654" t="s">
        <v>1811</v>
      </c>
      <c r="Q654" t="s">
        <v>1812</v>
      </c>
      <c r="R654" s="16">
        <v>45795</v>
      </c>
      <c r="S654">
        <v>52</v>
      </c>
      <c r="T654" t="s">
        <v>1930</v>
      </c>
      <c r="U654" s="16">
        <v>45809</v>
      </c>
      <c r="V654" s="16">
        <v>45802</v>
      </c>
      <c r="Y654" s="16">
        <v>45802</v>
      </c>
      <c r="AB654" t="s">
        <v>5277</v>
      </c>
    </row>
    <row r="655" spans="1:28" x14ac:dyDescent="0.35">
      <c r="A655" t="s">
        <v>2568</v>
      </c>
      <c r="B655" t="s">
        <v>2569</v>
      </c>
      <c r="C655" t="s">
        <v>115</v>
      </c>
      <c r="D655" t="s">
        <v>114</v>
      </c>
      <c r="E655" s="16">
        <v>45764</v>
      </c>
      <c r="F655">
        <v>4001895620</v>
      </c>
      <c r="G655" t="s">
        <v>1809</v>
      </c>
      <c r="H655" t="s">
        <v>2116</v>
      </c>
      <c r="I655" t="s">
        <v>1831</v>
      </c>
      <c r="J655">
        <v>2982229</v>
      </c>
      <c r="K655">
        <v>6512140</v>
      </c>
      <c r="M655">
        <v>6</v>
      </c>
      <c r="N655">
        <v>7.69</v>
      </c>
      <c r="O655">
        <v>46.14</v>
      </c>
      <c r="P655" t="s">
        <v>1811</v>
      </c>
      <c r="Q655" t="s">
        <v>1812</v>
      </c>
      <c r="R655" s="16">
        <v>45797</v>
      </c>
      <c r="S655">
        <v>45</v>
      </c>
      <c r="T655" t="s">
        <v>1930</v>
      </c>
      <c r="U655" s="16">
        <v>45809</v>
      </c>
      <c r="V655" s="16">
        <v>45809</v>
      </c>
      <c r="Y655" s="16">
        <v>45809</v>
      </c>
      <c r="AB655" t="s">
        <v>5666</v>
      </c>
    </row>
    <row r="656" spans="1:28" x14ac:dyDescent="0.35">
      <c r="A656" t="s">
        <v>2568</v>
      </c>
      <c r="B656" t="s">
        <v>2569</v>
      </c>
      <c r="C656" t="s">
        <v>115</v>
      </c>
      <c r="D656" t="s">
        <v>114</v>
      </c>
      <c r="E656" s="16">
        <v>45764</v>
      </c>
      <c r="F656">
        <v>4001895620</v>
      </c>
      <c r="G656" t="s">
        <v>1809</v>
      </c>
      <c r="H656" t="s">
        <v>2113</v>
      </c>
      <c r="I656" t="s">
        <v>1831</v>
      </c>
      <c r="J656">
        <v>2982229</v>
      </c>
      <c r="K656">
        <v>6512140</v>
      </c>
      <c r="M656">
        <v>3</v>
      </c>
      <c r="N656">
        <v>10.91</v>
      </c>
      <c r="O656">
        <v>32.729999999999997</v>
      </c>
      <c r="P656" t="s">
        <v>1811</v>
      </c>
      <c r="Q656" t="s">
        <v>1812</v>
      </c>
      <c r="R656" s="16">
        <v>45797</v>
      </c>
      <c r="S656">
        <v>45</v>
      </c>
      <c r="T656" t="s">
        <v>1930</v>
      </c>
      <c r="U656" s="16">
        <v>45809</v>
      </c>
      <c r="V656" s="16">
        <v>45809</v>
      </c>
      <c r="Y656" s="16">
        <v>45809</v>
      </c>
      <c r="AB656" t="s">
        <v>5666</v>
      </c>
    </row>
    <row r="657" spans="1:43" x14ac:dyDescent="0.35">
      <c r="A657" t="s">
        <v>2223</v>
      </c>
      <c r="C657" t="s">
        <v>115</v>
      </c>
      <c r="D657" t="s">
        <v>114</v>
      </c>
      <c r="E657" s="16">
        <v>45643</v>
      </c>
      <c r="F657">
        <v>4001738260</v>
      </c>
      <c r="G657" t="s">
        <v>1809</v>
      </c>
      <c r="H657" t="s">
        <v>2116</v>
      </c>
      <c r="I657" t="s">
        <v>1831</v>
      </c>
      <c r="J657">
        <v>2982230</v>
      </c>
      <c r="K657">
        <v>6512141</v>
      </c>
      <c r="M657">
        <v>6</v>
      </c>
      <c r="N657">
        <v>7.69</v>
      </c>
      <c r="O657">
        <v>46.14</v>
      </c>
      <c r="P657" t="s">
        <v>1811</v>
      </c>
      <c r="Q657" t="s">
        <v>1812</v>
      </c>
      <c r="R657" s="16">
        <v>45712</v>
      </c>
      <c r="S657">
        <v>137</v>
      </c>
      <c r="T657" t="s">
        <v>2024</v>
      </c>
      <c r="U657" s="16">
        <v>45717</v>
      </c>
      <c r="V657" s="16">
        <v>45717</v>
      </c>
      <c r="Y657" s="16">
        <v>45717</v>
      </c>
      <c r="AB657" t="s">
        <v>1653</v>
      </c>
      <c r="AP657" t="s">
        <v>2072</v>
      </c>
    </row>
    <row r="658" spans="1:43" x14ac:dyDescent="0.35">
      <c r="A658" t="s">
        <v>2223</v>
      </c>
      <c r="C658" t="s">
        <v>115</v>
      </c>
      <c r="D658" t="s">
        <v>114</v>
      </c>
      <c r="E658" s="16">
        <v>45643</v>
      </c>
      <c r="F658">
        <v>4001738260</v>
      </c>
      <c r="G658" t="s">
        <v>1809</v>
      </c>
      <c r="H658" t="s">
        <v>2113</v>
      </c>
      <c r="I658" t="s">
        <v>1831</v>
      </c>
      <c r="J658">
        <v>2982230</v>
      </c>
      <c r="K658">
        <v>6512141</v>
      </c>
      <c r="M658">
        <v>3</v>
      </c>
      <c r="N658">
        <v>10.91</v>
      </c>
      <c r="O658">
        <v>32.729999999999997</v>
      </c>
      <c r="P658" t="s">
        <v>1811</v>
      </c>
      <c r="Q658" t="s">
        <v>1812</v>
      </c>
      <c r="R658" s="16">
        <v>45712</v>
      </c>
      <c r="S658">
        <v>137</v>
      </c>
      <c r="T658" t="s">
        <v>2024</v>
      </c>
      <c r="U658" s="16">
        <v>45717</v>
      </c>
      <c r="V658" s="16">
        <v>45717</v>
      </c>
      <c r="Y658" s="16">
        <v>45717</v>
      </c>
      <c r="AB658" t="s">
        <v>1653</v>
      </c>
      <c r="AP658" t="s">
        <v>2072</v>
      </c>
    </row>
    <row r="659" spans="1:43" x14ac:dyDescent="0.35">
      <c r="A659" t="s">
        <v>2617</v>
      </c>
      <c r="B659" t="s">
        <v>2618</v>
      </c>
      <c r="C659" t="s">
        <v>115</v>
      </c>
      <c r="D659" t="s">
        <v>114</v>
      </c>
      <c r="E659" s="16">
        <v>45794</v>
      </c>
      <c r="F659">
        <v>4001931817</v>
      </c>
      <c r="G659" t="s">
        <v>1809</v>
      </c>
      <c r="H659" t="s">
        <v>2210</v>
      </c>
      <c r="I659" t="s">
        <v>2034</v>
      </c>
      <c r="J659">
        <v>2982268</v>
      </c>
      <c r="K659">
        <v>6512179</v>
      </c>
      <c r="M659">
        <v>1</v>
      </c>
      <c r="N659">
        <v>3.69</v>
      </c>
      <c r="O659">
        <v>3.69</v>
      </c>
      <c r="P659" t="s">
        <v>1811</v>
      </c>
      <c r="Q659" t="s">
        <v>1812</v>
      </c>
      <c r="R659" s="16">
        <v>45794</v>
      </c>
      <c r="S659">
        <v>45</v>
      </c>
      <c r="T659" t="s">
        <v>1930</v>
      </c>
      <c r="U659" s="16">
        <v>45809</v>
      </c>
      <c r="V659" s="16">
        <v>45809</v>
      </c>
      <c r="Y659" s="16">
        <v>45809</v>
      </c>
      <c r="AB659" t="s">
        <v>5348</v>
      </c>
    </row>
    <row r="660" spans="1:43" x14ac:dyDescent="0.35">
      <c r="A660" t="s">
        <v>2617</v>
      </c>
      <c r="B660" t="s">
        <v>2618</v>
      </c>
      <c r="C660" t="s">
        <v>115</v>
      </c>
      <c r="D660" t="s">
        <v>114</v>
      </c>
      <c r="E660" s="16">
        <v>45794</v>
      </c>
      <c r="F660">
        <v>4001931818</v>
      </c>
      <c r="G660" t="s">
        <v>1809</v>
      </c>
      <c r="H660" t="s">
        <v>2210</v>
      </c>
      <c r="I660" t="s">
        <v>2034</v>
      </c>
      <c r="J660">
        <v>2982269</v>
      </c>
      <c r="K660">
        <v>6512180</v>
      </c>
      <c r="M660">
        <v>1</v>
      </c>
      <c r="N660">
        <v>3.69</v>
      </c>
      <c r="O660">
        <v>3.69</v>
      </c>
      <c r="P660" t="s">
        <v>1811</v>
      </c>
      <c r="Q660" t="s">
        <v>1812</v>
      </c>
      <c r="R660" s="16">
        <v>45794</v>
      </c>
      <c r="S660">
        <v>45</v>
      </c>
      <c r="T660" t="s">
        <v>1930</v>
      </c>
      <c r="U660" s="16">
        <v>45809</v>
      </c>
      <c r="V660" s="16">
        <v>45809</v>
      </c>
      <c r="Y660" s="16">
        <v>45809</v>
      </c>
      <c r="AB660" t="s">
        <v>5349</v>
      </c>
    </row>
    <row r="661" spans="1:43" x14ac:dyDescent="0.35">
      <c r="A661" t="s">
        <v>1807</v>
      </c>
      <c r="B661" t="s">
        <v>1926</v>
      </c>
      <c r="C661" t="s">
        <v>115</v>
      </c>
      <c r="D661" t="s">
        <v>114</v>
      </c>
      <c r="E661" s="16">
        <v>45795</v>
      </c>
      <c r="F661">
        <v>4001931934</v>
      </c>
      <c r="G661" t="s">
        <v>1809</v>
      </c>
      <c r="H661" t="s">
        <v>2522</v>
      </c>
      <c r="I661" t="s">
        <v>1862</v>
      </c>
      <c r="J661">
        <v>2982274</v>
      </c>
      <c r="K661">
        <v>6512185</v>
      </c>
      <c r="M661">
        <v>1</v>
      </c>
      <c r="N661">
        <v>945.59</v>
      </c>
      <c r="O661">
        <v>945.59</v>
      </c>
      <c r="P661" t="s">
        <v>1811</v>
      </c>
      <c r="Q661" t="s">
        <v>1812</v>
      </c>
      <c r="R661" s="16">
        <v>45795</v>
      </c>
      <c r="S661">
        <v>45</v>
      </c>
      <c r="T661" t="s">
        <v>1930</v>
      </c>
      <c r="U661" s="16">
        <v>45809</v>
      </c>
      <c r="V661" s="16">
        <v>45809</v>
      </c>
      <c r="Y661" s="16">
        <v>45809</v>
      </c>
      <c r="AB661" t="s">
        <v>5667</v>
      </c>
    </row>
    <row r="662" spans="1:43" x14ac:dyDescent="0.35">
      <c r="A662" t="s">
        <v>1807</v>
      </c>
      <c r="B662" t="s">
        <v>1926</v>
      </c>
      <c r="C662" t="s">
        <v>115</v>
      </c>
      <c r="D662" t="s">
        <v>114</v>
      </c>
      <c r="E662" s="16">
        <v>45795</v>
      </c>
      <c r="F662">
        <v>4001931934</v>
      </c>
      <c r="G662" t="s">
        <v>1809</v>
      </c>
      <c r="H662" t="s">
        <v>2523</v>
      </c>
      <c r="I662" t="s">
        <v>1949</v>
      </c>
      <c r="J662">
        <v>2982274</v>
      </c>
      <c r="K662">
        <v>6512185</v>
      </c>
      <c r="M662">
        <v>2</v>
      </c>
      <c r="N662">
        <v>220.25</v>
      </c>
      <c r="O662">
        <v>440.5</v>
      </c>
      <c r="P662" t="s">
        <v>1811</v>
      </c>
      <c r="Q662" t="s">
        <v>1812</v>
      </c>
      <c r="R662" s="16">
        <v>45795</v>
      </c>
      <c r="S662">
        <v>45</v>
      </c>
      <c r="T662" t="s">
        <v>1930</v>
      </c>
      <c r="U662" s="16">
        <v>45809</v>
      </c>
      <c r="V662" s="16">
        <v>45809</v>
      </c>
      <c r="Y662" s="16">
        <v>45809</v>
      </c>
      <c r="AB662" t="s">
        <v>5667</v>
      </c>
    </row>
    <row r="663" spans="1:43" x14ac:dyDescent="0.35">
      <c r="A663" t="s">
        <v>1807</v>
      </c>
      <c r="B663" t="s">
        <v>1926</v>
      </c>
      <c r="C663" t="s">
        <v>115</v>
      </c>
      <c r="D663" t="s">
        <v>114</v>
      </c>
      <c r="E663" s="16">
        <v>45795</v>
      </c>
      <c r="F663">
        <v>4001931934</v>
      </c>
      <c r="G663" t="s">
        <v>1809</v>
      </c>
      <c r="H663" t="s">
        <v>2524</v>
      </c>
      <c r="I663" t="s">
        <v>1857</v>
      </c>
      <c r="J663">
        <v>2982274</v>
      </c>
      <c r="K663">
        <v>6512185</v>
      </c>
      <c r="M663">
        <v>1</v>
      </c>
      <c r="N663">
        <v>50.43</v>
      </c>
      <c r="O663">
        <v>50.43</v>
      </c>
      <c r="P663" t="s">
        <v>1811</v>
      </c>
      <c r="Q663" t="s">
        <v>1812</v>
      </c>
      <c r="R663" s="16">
        <v>45795</v>
      </c>
      <c r="S663">
        <v>45</v>
      </c>
      <c r="T663" t="s">
        <v>1930</v>
      </c>
      <c r="U663" s="16">
        <v>45809</v>
      </c>
      <c r="V663" s="16">
        <v>45809</v>
      </c>
      <c r="Y663" s="16">
        <v>45809</v>
      </c>
      <c r="AB663" t="s">
        <v>5667</v>
      </c>
    </row>
    <row r="664" spans="1:43" x14ac:dyDescent="0.35">
      <c r="A664" t="s">
        <v>1807</v>
      </c>
      <c r="B664" t="s">
        <v>1926</v>
      </c>
      <c r="C664" t="s">
        <v>115</v>
      </c>
      <c r="D664" t="s">
        <v>114</v>
      </c>
      <c r="E664" s="16">
        <v>45795</v>
      </c>
      <c r="F664">
        <v>4001931934</v>
      </c>
      <c r="G664" t="s">
        <v>1809</v>
      </c>
      <c r="H664" t="s">
        <v>1999</v>
      </c>
      <c r="I664" t="s">
        <v>1825</v>
      </c>
      <c r="J664">
        <v>2982274</v>
      </c>
      <c r="K664">
        <v>6512185</v>
      </c>
      <c r="M664">
        <v>5</v>
      </c>
      <c r="N664">
        <v>2.0699999999999998</v>
      </c>
      <c r="O664">
        <v>10.35</v>
      </c>
      <c r="P664" t="s">
        <v>1811</v>
      </c>
      <c r="Q664" t="s">
        <v>1812</v>
      </c>
      <c r="R664" s="16">
        <v>45795</v>
      </c>
      <c r="S664">
        <v>45</v>
      </c>
      <c r="T664" t="s">
        <v>1930</v>
      </c>
      <c r="U664" s="16">
        <v>45809</v>
      </c>
      <c r="V664" s="16">
        <v>45809</v>
      </c>
      <c r="Y664" s="16">
        <v>45809</v>
      </c>
      <c r="AB664" t="s">
        <v>5667</v>
      </c>
    </row>
    <row r="665" spans="1:43" x14ac:dyDescent="0.35">
      <c r="A665" t="s">
        <v>1807</v>
      </c>
      <c r="B665" t="s">
        <v>1926</v>
      </c>
      <c r="C665" t="s">
        <v>115</v>
      </c>
      <c r="D665" t="s">
        <v>114</v>
      </c>
      <c r="E665" s="16">
        <v>45795</v>
      </c>
      <c r="F665">
        <v>4001931934</v>
      </c>
      <c r="G665" t="s">
        <v>1809</v>
      </c>
      <c r="H665" t="s">
        <v>1821</v>
      </c>
      <c r="I665" t="s">
        <v>1822</v>
      </c>
      <c r="J665">
        <v>2982274</v>
      </c>
      <c r="K665">
        <v>6512185</v>
      </c>
      <c r="M665">
        <v>5</v>
      </c>
      <c r="N665">
        <v>1.05</v>
      </c>
      <c r="O665">
        <v>5.25</v>
      </c>
      <c r="P665" t="s">
        <v>1811</v>
      </c>
      <c r="Q665" t="s">
        <v>1812</v>
      </c>
      <c r="R665" s="16">
        <v>45795</v>
      </c>
      <c r="S665">
        <v>45</v>
      </c>
      <c r="T665" t="s">
        <v>1930</v>
      </c>
      <c r="U665" s="16">
        <v>45809</v>
      </c>
      <c r="V665" s="16">
        <v>45809</v>
      </c>
      <c r="Y665" s="16">
        <v>45809</v>
      </c>
      <c r="AB665" t="s">
        <v>5667</v>
      </c>
    </row>
    <row r="666" spans="1:43" x14ac:dyDescent="0.35">
      <c r="A666" t="s">
        <v>1807</v>
      </c>
      <c r="B666" t="s">
        <v>1926</v>
      </c>
      <c r="C666" t="s">
        <v>115</v>
      </c>
      <c r="D666" t="s">
        <v>114</v>
      </c>
      <c r="E666" s="16">
        <v>45795</v>
      </c>
      <c r="F666">
        <v>4001931934</v>
      </c>
      <c r="G666" t="s">
        <v>1809</v>
      </c>
      <c r="H666" t="s">
        <v>1959</v>
      </c>
      <c r="I666" t="s">
        <v>1831</v>
      </c>
      <c r="J666">
        <v>2982274</v>
      </c>
      <c r="K666">
        <v>6512185</v>
      </c>
      <c r="M666">
        <v>2</v>
      </c>
      <c r="N666">
        <v>13.77</v>
      </c>
      <c r="O666">
        <v>27.54</v>
      </c>
      <c r="P666" t="s">
        <v>1811</v>
      </c>
      <c r="Q666" t="s">
        <v>1812</v>
      </c>
      <c r="R666" s="16">
        <v>45795</v>
      </c>
      <c r="S666">
        <v>45</v>
      </c>
      <c r="T666" t="s">
        <v>1930</v>
      </c>
      <c r="U666" s="16">
        <v>45809</v>
      </c>
      <c r="V666" s="16">
        <v>45809</v>
      </c>
      <c r="Y666" s="16">
        <v>45809</v>
      </c>
      <c r="AB666" t="s">
        <v>5667</v>
      </c>
    </row>
    <row r="667" spans="1:43" x14ac:dyDescent="0.35">
      <c r="A667" t="s">
        <v>1807</v>
      </c>
      <c r="B667" t="s">
        <v>1926</v>
      </c>
      <c r="C667" t="s">
        <v>115</v>
      </c>
      <c r="D667" t="s">
        <v>114</v>
      </c>
      <c r="E667" s="16">
        <v>45795</v>
      </c>
      <c r="F667">
        <v>4001931934</v>
      </c>
      <c r="G667" t="s">
        <v>1809</v>
      </c>
      <c r="H667" t="s">
        <v>2525</v>
      </c>
      <c r="I667" t="s">
        <v>1820</v>
      </c>
      <c r="J667">
        <v>2982274</v>
      </c>
      <c r="K667">
        <v>6512185</v>
      </c>
      <c r="M667">
        <v>1</v>
      </c>
      <c r="N667">
        <v>17.510000000000002</v>
      </c>
      <c r="O667">
        <v>17.510000000000002</v>
      </c>
      <c r="P667" t="s">
        <v>1811</v>
      </c>
      <c r="Q667" t="s">
        <v>1812</v>
      </c>
      <c r="R667" s="16">
        <v>45795</v>
      </c>
      <c r="S667">
        <v>45</v>
      </c>
      <c r="T667" t="s">
        <v>1930</v>
      </c>
      <c r="U667" s="16">
        <v>45809</v>
      </c>
      <c r="V667" s="16">
        <v>45809</v>
      </c>
      <c r="Y667" s="16">
        <v>45809</v>
      </c>
      <c r="AB667" t="s">
        <v>5667</v>
      </c>
    </row>
    <row r="668" spans="1:43" x14ac:dyDescent="0.35">
      <c r="A668" t="s">
        <v>2035</v>
      </c>
      <c r="C668" t="s">
        <v>115</v>
      </c>
      <c r="D668" t="s">
        <v>114</v>
      </c>
      <c r="E668" s="16">
        <v>45643</v>
      </c>
      <c r="F668">
        <v>4001738268</v>
      </c>
      <c r="G668" t="s">
        <v>1809</v>
      </c>
      <c r="H668" t="s">
        <v>2513</v>
      </c>
      <c r="I668" t="s">
        <v>1895</v>
      </c>
      <c r="J668">
        <v>2982275</v>
      </c>
      <c r="K668">
        <v>6512186</v>
      </c>
      <c r="M668">
        <v>4</v>
      </c>
      <c r="N668">
        <v>155.33000000000001</v>
      </c>
      <c r="O668">
        <v>621.32000000000005</v>
      </c>
      <c r="P668" t="s">
        <v>1811</v>
      </c>
      <c r="Q668" t="s">
        <v>1812</v>
      </c>
      <c r="R668" s="16">
        <v>45682</v>
      </c>
      <c r="S668">
        <v>170</v>
      </c>
      <c r="T668" t="s">
        <v>2024</v>
      </c>
      <c r="U668" s="16">
        <v>45684</v>
      </c>
      <c r="V668" s="16">
        <v>45684</v>
      </c>
      <c r="W668" s="16">
        <v>45684</v>
      </c>
      <c r="Y668" s="16">
        <v>45684</v>
      </c>
      <c r="Z668" t="s">
        <v>1817</v>
      </c>
      <c r="AB668" t="s">
        <v>2883</v>
      </c>
      <c r="AC668" t="s">
        <v>1818</v>
      </c>
      <c r="AP668" t="e">
        <v>#N/A</v>
      </c>
      <c r="AQ668">
        <v>6</v>
      </c>
    </row>
    <row r="669" spans="1:43" x14ac:dyDescent="0.35">
      <c r="A669" t="s">
        <v>2035</v>
      </c>
      <c r="C669" t="s">
        <v>115</v>
      </c>
      <c r="D669" t="s">
        <v>114</v>
      </c>
      <c r="E669" s="16">
        <v>45643</v>
      </c>
      <c r="F669">
        <v>4001738268</v>
      </c>
      <c r="G669" t="s">
        <v>1809</v>
      </c>
      <c r="H669" t="s">
        <v>2384</v>
      </c>
      <c r="I669" t="s">
        <v>1835</v>
      </c>
      <c r="J669">
        <v>2982275</v>
      </c>
      <c r="K669">
        <v>6512186</v>
      </c>
      <c r="M669">
        <v>8</v>
      </c>
      <c r="N669">
        <v>17.43</v>
      </c>
      <c r="O669">
        <v>139.44</v>
      </c>
      <c r="P669" t="s">
        <v>1811</v>
      </c>
      <c r="Q669" t="s">
        <v>1812</v>
      </c>
      <c r="R669" s="16">
        <v>45682</v>
      </c>
      <c r="S669">
        <v>170</v>
      </c>
      <c r="T669" t="s">
        <v>2024</v>
      </c>
      <c r="U669" s="16">
        <v>45684</v>
      </c>
      <c r="V669" s="16">
        <v>45684</v>
      </c>
      <c r="W669" s="16">
        <v>45684</v>
      </c>
      <c r="Y669" s="16">
        <v>45684</v>
      </c>
      <c r="Z669" t="s">
        <v>1817</v>
      </c>
      <c r="AB669" t="s">
        <v>2883</v>
      </c>
      <c r="AC669" t="s">
        <v>1818</v>
      </c>
      <c r="AP669" t="e">
        <v>#N/A</v>
      </c>
      <c r="AQ669">
        <v>6</v>
      </c>
    </row>
    <row r="670" spans="1:43" x14ac:dyDescent="0.35">
      <c r="A670" t="s">
        <v>2035</v>
      </c>
      <c r="C670" t="s">
        <v>115</v>
      </c>
      <c r="D670" t="s">
        <v>114</v>
      </c>
      <c r="E670" s="16">
        <v>45643</v>
      </c>
      <c r="F670">
        <v>4001738268</v>
      </c>
      <c r="G670" t="s">
        <v>1809</v>
      </c>
      <c r="H670" t="s">
        <v>2515</v>
      </c>
      <c r="I670" t="s">
        <v>1835</v>
      </c>
      <c r="J670">
        <v>2982275</v>
      </c>
      <c r="K670">
        <v>6512186</v>
      </c>
      <c r="M670">
        <v>8</v>
      </c>
      <c r="N670">
        <v>16.18</v>
      </c>
      <c r="O670">
        <v>129.44</v>
      </c>
      <c r="P670" t="s">
        <v>1811</v>
      </c>
      <c r="Q670" t="s">
        <v>1812</v>
      </c>
      <c r="R670" s="16">
        <v>45682</v>
      </c>
      <c r="S670">
        <v>170</v>
      </c>
      <c r="T670" t="s">
        <v>2024</v>
      </c>
      <c r="U670" s="16">
        <v>45684</v>
      </c>
      <c r="V670" s="16">
        <v>45684</v>
      </c>
      <c r="W670" s="16">
        <v>45684</v>
      </c>
      <c r="Y670" s="16">
        <v>45684</v>
      </c>
      <c r="Z670" t="s">
        <v>1817</v>
      </c>
      <c r="AB670" t="s">
        <v>2883</v>
      </c>
      <c r="AC670" t="s">
        <v>1818</v>
      </c>
      <c r="AP670" t="e">
        <v>#N/A</v>
      </c>
      <c r="AQ670">
        <v>6</v>
      </c>
    </row>
    <row r="671" spans="1:43" x14ac:dyDescent="0.35">
      <c r="A671" t="s">
        <v>2035</v>
      </c>
      <c r="C671" t="s">
        <v>115</v>
      </c>
      <c r="D671" t="s">
        <v>114</v>
      </c>
      <c r="E671" s="16">
        <v>45643</v>
      </c>
      <c r="F671">
        <v>4001738268</v>
      </c>
      <c r="G671" t="s">
        <v>1809</v>
      </c>
      <c r="H671" t="s">
        <v>2377</v>
      </c>
      <c r="I671" t="s">
        <v>1823</v>
      </c>
      <c r="J671">
        <v>2982275</v>
      </c>
      <c r="K671">
        <v>6512186</v>
      </c>
      <c r="M671">
        <v>16</v>
      </c>
      <c r="N671">
        <v>37.96</v>
      </c>
      <c r="O671">
        <v>607.36</v>
      </c>
      <c r="P671" t="s">
        <v>1811</v>
      </c>
      <c r="Q671" t="s">
        <v>1812</v>
      </c>
      <c r="R671" s="16">
        <v>45682</v>
      </c>
      <c r="S671">
        <v>170</v>
      </c>
      <c r="T671" t="s">
        <v>2024</v>
      </c>
      <c r="U671" s="16">
        <v>45684</v>
      </c>
      <c r="V671" s="16">
        <v>45684</v>
      </c>
      <c r="W671" s="16">
        <v>45684</v>
      </c>
      <c r="Y671" s="16">
        <v>45684</v>
      </c>
      <c r="Z671" t="s">
        <v>1817</v>
      </c>
      <c r="AB671" t="s">
        <v>2883</v>
      </c>
      <c r="AC671" t="s">
        <v>1818</v>
      </c>
      <c r="AP671" t="e">
        <v>#N/A</v>
      </c>
      <c r="AQ671">
        <v>6</v>
      </c>
    </row>
    <row r="672" spans="1:43" x14ac:dyDescent="0.35">
      <c r="A672" t="s">
        <v>2035</v>
      </c>
      <c r="C672" t="s">
        <v>115</v>
      </c>
      <c r="D672" t="s">
        <v>114</v>
      </c>
      <c r="E672" s="16">
        <v>45643</v>
      </c>
      <c r="F672">
        <v>4001738268</v>
      </c>
      <c r="G672" t="s">
        <v>1809</v>
      </c>
      <c r="H672" t="s">
        <v>2516</v>
      </c>
      <c r="I672" t="s">
        <v>1825</v>
      </c>
      <c r="J672">
        <v>2982275</v>
      </c>
      <c r="K672">
        <v>6512186</v>
      </c>
      <c r="M672">
        <v>16</v>
      </c>
      <c r="N672">
        <v>14.5</v>
      </c>
      <c r="O672">
        <v>232</v>
      </c>
      <c r="P672" t="s">
        <v>1811</v>
      </c>
      <c r="Q672" t="s">
        <v>1812</v>
      </c>
      <c r="R672" s="16">
        <v>45682</v>
      </c>
      <c r="S672">
        <v>170</v>
      </c>
      <c r="T672" t="s">
        <v>2024</v>
      </c>
      <c r="U672" s="16">
        <v>45684</v>
      </c>
      <c r="V672" s="16">
        <v>45684</v>
      </c>
      <c r="W672" s="16">
        <v>45684</v>
      </c>
      <c r="Y672" s="16">
        <v>45684</v>
      </c>
      <c r="Z672" t="s">
        <v>1817</v>
      </c>
      <c r="AB672" t="s">
        <v>2883</v>
      </c>
      <c r="AC672" t="s">
        <v>1818</v>
      </c>
      <c r="AP672" t="e">
        <v>#N/A</v>
      </c>
      <c r="AQ672">
        <v>6</v>
      </c>
    </row>
    <row r="673" spans="1:43" x14ac:dyDescent="0.35">
      <c r="A673" t="s">
        <v>2035</v>
      </c>
      <c r="C673" t="s">
        <v>115</v>
      </c>
      <c r="D673" t="s">
        <v>114</v>
      </c>
      <c r="E673" s="16">
        <v>45643</v>
      </c>
      <c r="F673">
        <v>4001738268</v>
      </c>
      <c r="G673" t="s">
        <v>1809</v>
      </c>
      <c r="H673" t="s">
        <v>2517</v>
      </c>
      <c r="I673" t="s">
        <v>1984</v>
      </c>
      <c r="J673">
        <v>2982275</v>
      </c>
      <c r="K673">
        <v>6512186</v>
      </c>
      <c r="M673">
        <v>16</v>
      </c>
      <c r="N673">
        <v>3.49</v>
      </c>
      <c r="O673">
        <v>55.84</v>
      </c>
      <c r="P673" t="s">
        <v>1811</v>
      </c>
      <c r="Q673" t="s">
        <v>1812</v>
      </c>
      <c r="R673" s="16">
        <v>45682</v>
      </c>
      <c r="S673">
        <v>170</v>
      </c>
      <c r="T673" t="s">
        <v>2024</v>
      </c>
      <c r="U673" s="16">
        <v>45684</v>
      </c>
      <c r="V673" s="16">
        <v>45684</v>
      </c>
      <c r="W673" s="16">
        <v>45684</v>
      </c>
      <c r="Y673" s="16">
        <v>45684</v>
      </c>
      <c r="Z673" t="s">
        <v>1817</v>
      </c>
      <c r="AB673" t="s">
        <v>2883</v>
      </c>
      <c r="AC673" t="s">
        <v>1818</v>
      </c>
      <c r="AP673" t="e">
        <v>#N/A</v>
      </c>
      <c r="AQ673">
        <v>6</v>
      </c>
    </row>
    <row r="674" spans="1:43" x14ac:dyDescent="0.35">
      <c r="A674" t="s">
        <v>2035</v>
      </c>
      <c r="C674" t="s">
        <v>115</v>
      </c>
      <c r="D674" t="s">
        <v>114</v>
      </c>
      <c r="E674" s="16">
        <v>45643</v>
      </c>
      <c r="F674">
        <v>4001738268</v>
      </c>
      <c r="G674" t="s">
        <v>1809</v>
      </c>
      <c r="H674" t="s">
        <v>2518</v>
      </c>
      <c r="I674" t="s">
        <v>2104</v>
      </c>
      <c r="J674">
        <v>2982275</v>
      </c>
      <c r="K674">
        <v>6512186</v>
      </c>
      <c r="M674">
        <v>4</v>
      </c>
      <c r="N674">
        <v>293.02</v>
      </c>
      <c r="O674">
        <v>1172.08</v>
      </c>
      <c r="P674" t="s">
        <v>1811</v>
      </c>
      <c r="Q674" t="s">
        <v>1812</v>
      </c>
      <c r="R674" s="16">
        <v>45682</v>
      </c>
      <c r="S674">
        <v>170</v>
      </c>
      <c r="T674" t="s">
        <v>2024</v>
      </c>
      <c r="U674" s="16">
        <v>45684</v>
      </c>
      <c r="V674" s="16">
        <v>45684</v>
      </c>
      <c r="W674" s="16">
        <v>45684</v>
      </c>
      <c r="Y674" s="16">
        <v>45684</v>
      </c>
      <c r="Z674" t="s">
        <v>1817</v>
      </c>
      <c r="AB674" t="s">
        <v>2883</v>
      </c>
      <c r="AC674" t="s">
        <v>1818</v>
      </c>
      <c r="AP674" t="e">
        <v>#N/A</v>
      </c>
      <c r="AQ674">
        <v>6</v>
      </c>
    </row>
    <row r="675" spans="1:43" x14ac:dyDescent="0.35">
      <c r="A675" t="s">
        <v>2035</v>
      </c>
      <c r="C675" t="s">
        <v>115</v>
      </c>
      <c r="D675" t="s">
        <v>114</v>
      </c>
      <c r="E675" s="16">
        <v>45643</v>
      </c>
      <c r="F675">
        <v>4001738268</v>
      </c>
      <c r="G675" t="s">
        <v>1809</v>
      </c>
      <c r="H675" t="s">
        <v>2382</v>
      </c>
      <c r="I675" t="s">
        <v>2383</v>
      </c>
      <c r="J675">
        <v>2982275</v>
      </c>
      <c r="K675">
        <v>6512186</v>
      </c>
      <c r="M675">
        <v>16</v>
      </c>
      <c r="N675">
        <v>11.53</v>
      </c>
      <c r="O675">
        <v>184.48</v>
      </c>
      <c r="P675" t="s">
        <v>1811</v>
      </c>
      <c r="Q675" t="s">
        <v>1812</v>
      </c>
      <c r="R675" s="16">
        <v>45682</v>
      </c>
      <c r="S675">
        <v>170</v>
      </c>
      <c r="T675" t="s">
        <v>2024</v>
      </c>
      <c r="U675" s="16">
        <v>45684</v>
      </c>
      <c r="V675" s="16">
        <v>45684</v>
      </c>
      <c r="W675" s="16">
        <v>45684</v>
      </c>
      <c r="Y675" s="16">
        <v>45684</v>
      </c>
      <c r="Z675" t="s">
        <v>1817</v>
      </c>
      <c r="AB675" t="s">
        <v>2883</v>
      </c>
      <c r="AC675" t="s">
        <v>1818</v>
      </c>
      <c r="AP675" t="e">
        <v>#N/A</v>
      </c>
      <c r="AQ675">
        <v>6</v>
      </c>
    </row>
    <row r="676" spans="1:43" x14ac:dyDescent="0.35">
      <c r="A676" t="s">
        <v>2035</v>
      </c>
      <c r="C676" t="s">
        <v>115</v>
      </c>
      <c r="D676" t="s">
        <v>114</v>
      </c>
      <c r="E676" s="16">
        <v>45643</v>
      </c>
      <c r="F676">
        <v>4001738268</v>
      </c>
      <c r="G676" t="s">
        <v>1809</v>
      </c>
      <c r="H676" t="s">
        <v>2385</v>
      </c>
      <c r="I676" t="s">
        <v>1819</v>
      </c>
      <c r="J676">
        <v>2982275</v>
      </c>
      <c r="K676">
        <v>6512186</v>
      </c>
      <c r="M676">
        <v>4</v>
      </c>
      <c r="N676">
        <v>1.38</v>
      </c>
      <c r="O676">
        <v>5.52</v>
      </c>
      <c r="P676" t="s">
        <v>1811</v>
      </c>
      <c r="Q676" t="s">
        <v>1812</v>
      </c>
      <c r="R676" s="16">
        <v>45682</v>
      </c>
      <c r="S676">
        <v>170</v>
      </c>
      <c r="T676" t="s">
        <v>2024</v>
      </c>
      <c r="U676" s="16">
        <v>45684</v>
      </c>
      <c r="V676" s="16">
        <v>45684</v>
      </c>
      <c r="W676" s="16">
        <v>45684</v>
      </c>
      <c r="Y676" s="16">
        <v>45684</v>
      </c>
      <c r="Z676" t="s">
        <v>1817</v>
      </c>
      <c r="AB676" t="s">
        <v>2883</v>
      </c>
      <c r="AC676" t="s">
        <v>1818</v>
      </c>
      <c r="AP676" t="e">
        <v>#N/A</v>
      </c>
      <c r="AQ676">
        <v>6</v>
      </c>
    </row>
    <row r="677" spans="1:43" x14ac:dyDescent="0.35">
      <c r="A677" t="s">
        <v>2035</v>
      </c>
      <c r="C677" t="s">
        <v>115</v>
      </c>
      <c r="D677" t="s">
        <v>114</v>
      </c>
      <c r="E677" s="16">
        <v>45643</v>
      </c>
      <c r="F677">
        <v>4001738268</v>
      </c>
      <c r="G677" t="s">
        <v>1809</v>
      </c>
      <c r="H677" t="s">
        <v>2386</v>
      </c>
      <c r="I677" t="s">
        <v>1819</v>
      </c>
      <c r="J677">
        <v>2982275</v>
      </c>
      <c r="K677">
        <v>6512186</v>
      </c>
      <c r="M677">
        <v>4</v>
      </c>
      <c r="N677">
        <v>1.66</v>
      </c>
      <c r="O677">
        <v>6.64</v>
      </c>
      <c r="P677" t="s">
        <v>1811</v>
      </c>
      <c r="Q677" t="s">
        <v>1812</v>
      </c>
      <c r="R677" s="16">
        <v>45682</v>
      </c>
      <c r="S677">
        <v>170</v>
      </c>
      <c r="T677" t="s">
        <v>2024</v>
      </c>
      <c r="U677" s="16">
        <v>45684</v>
      </c>
      <c r="V677" s="16">
        <v>45684</v>
      </c>
      <c r="W677" s="16">
        <v>45684</v>
      </c>
      <c r="Y677" s="16">
        <v>45684</v>
      </c>
      <c r="Z677" t="s">
        <v>1817</v>
      </c>
      <c r="AB677" t="s">
        <v>2883</v>
      </c>
      <c r="AC677" t="s">
        <v>1818</v>
      </c>
      <c r="AP677" t="e">
        <v>#N/A</v>
      </c>
      <c r="AQ677">
        <v>6</v>
      </c>
    </row>
    <row r="678" spans="1:43" x14ac:dyDescent="0.35">
      <c r="A678" t="s">
        <v>2035</v>
      </c>
      <c r="C678" t="s">
        <v>115</v>
      </c>
      <c r="D678" t="s">
        <v>114</v>
      </c>
      <c r="E678" s="16">
        <v>45643</v>
      </c>
      <c r="F678">
        <v>4001738268</v>
      </c>
      <c r="G678" t="s">
        <v>1809</v>
      </c>
      <c r="H678" t="s">
        <v>1966</v>
      </c>
      <c r="I678" t="s">
        <v>1831</v>
      </c>
      <c r="J678">
        <v>2982275</v>
      </c>
      <c r="K678">
        <v>6512186</v>
      </c>
      <c r="M678">
        <v>4</v>
      </c>
      <c r="N678">
        <v>6.73</v>
      </c>
      <c r="O678">
        <v>26.92</v>
      </c>
      <c r="P678" t="s">
        <v>1811</v>
      </c>
      <c r="Q678" t="s">
        <v>1812</v>
      </c>
      <c r="R678" s="16">
        <v>45682</v>
      </c>
      <c r="S678">
        <v>170</v>
      </c>
      <c r="T678" t="s">
        <v>2024</v>
      </c>
      <c r="U678" s="16">
        <v>45684</v>
      </c>
      <c r="V678" s="16">
        <v>45684</v>
      </c>
      <c r="W678" s="16">
        <v>45684</v>
      </c>
      <c r="Y678" s="16">
        <v>45684</v>
      </c>
      <c r="Z678" t="s">
        <v>1817</v>
      </c>
      <c r="AB678" t="s">
        <v>2883</v>
      </c>
      <c r="AC678" t="s">
        <v>1818</v>
      </c>
      <c r="AP678" t="e">
        <v>#N/A</v>
      </c>
      <c r="AQ678">
        <v>6</v>
      </c>
    </row>
    <row r="679" spans="1:43" x14ac:dyDescent="0.35">
      <c r="A679" t="s">
        <v>2035</v>
      </c>
      <c r="C679" t="s">
        <v>115</v>
      </c>
      <c r="D679" t="s">
        <v>114</v>
      </c>
      <c r="E679" s="16">
        <v>45643</v>
      </c>
      <c r="F679">
        <v>4001738268</v>
      </c>
      <c r="G679" t="s">
        <v>1809</v>
      </c>
      <c r="H679" t="s">
        <v>2109</v>
      </c>
      <c r="I679" t="s">
        <v>1826</v>
      </c>
      <c r="J679">
        <v>2982275</v>
      </c>
      <c r="K679">
        <v>6512186</v>
      </c>
      <c r="M679">
        <v>4</v>
      </c>
      <c r="N679">
        <v>1.63</v>
      </c>
      <c r="O679">
        <v>6.52</v>
      </c>
      <c r="P679" t="s">
        <v>1811</v>
      </c>
      <c r="Q679" t="s">
        <v>1812</v>
      </c>
      <c r="R679" s="16">
        <v>45682</v>
      </c>
      <c r="S679">
        <v>170</v>
      </c>
      <c r="T679" t="s">
        <v>2024</v>
      </c>
      <c r="U679" s="16">
        <v>45684</v>
      </c>
      <c r="V679" s="16">
        <v>45684</v>
      </c>
      <c r="W679" s="16">
        <v>45684</v>
      </c>
      <c r="Y679" s="16">
        <v>45684</v>
      </c>
      <c r="Z679" t="s">
        <v>1817</v>
      </c>
      <c r="AB679" t="s">
        <v>2883</v>
      </c>
      <c r="AC679" t="s">
        <v>1818</v>
      </c>
      <c r="AP679" t="e">
        <v>#N/A</v>
      </c>
      <c r="AQ679">
        <v>6</v>
      </c>
    </row>
    <row r="680" spans="1:43" x14ac:dyDescent="0.35">
      <c r="A680" t="s">
        <v>2035</v>
      </c>
      <c r="C680" t="s">
        <v>115</v>
      </c>
      <c r="D680" t="s">
        <v>114</v>
      </c>
      <c r="E680" s="16">
        <v>45643</v>
      </c>
      <c r="F680">
        <v>4001738268</v>
      </c>
      <c r="G680" t="s">
        <v>1809</v>
      </c>
      <c r="H680" t="s">
        <v>2519</v>
      </c>
      <c r="I680" t="s">
        <v>1826</v>
      </c>
      <c r="J680">
        <v>2982275</v>
      </c>
      <c r="K680">
        <v>6512186</v>
      </c>
      <c r="M680">
        <v>10</v>
      </c>
      <c r="N680">
        <v>1.5</v>
      </c>
      <c r="O680">
        <v>15</v>
      </c>
      <c r="P680" t="s">
        <v>1811</v>
      </c>
      <c r="Q680" t="s">
        <v>1812</v>
      </c>
      <c r="R680" s="16">
        <v>45682</v>
      </c>
      <c r="S680">
        <v>170</v>
      </c>
      <c r="T680" t="s">
        <v>2024</v>
      </c>
      <c r="U680" s="16">
        <v>45684</v>
      </c>
      <c r="V680" s="16">
        <v>45684</v>
      </c>
      <c r="W680" s="16">
        <v>45684</v>
      </c>
      <c r="Y680" s="16">
        <v>45684</v>
      </c>
      <c r="Z680" t="s">
        <v>1817</v>
      </c>
      <c r="AB680" t="s">
        <v>2883</v>
      </c>
      <c r="AC680" t="s">
        <v>1818</v>
      </c>
      <c r="AP680" t="e">
        <v>#N/A</v>
      </c>
      <c r="AQ680">
        <v>6</v>
      </c>
    </row>
    <row r="681" spans="1:43" x14ac:dyDescent="0.35">
      <c r="A681" t="s">
        <v>2035</v>
      </c>
      <c r="C681" t="s">
        <v>115</v>
      </c>
      <c r="D681" t="s">
        <v>114</v>
      </c>
      <c r="E681" s="16">
        <v>45643</v>
      </c>
      <c r="F681">
        <v>4001738268</v>
      </c>
      <c r="G681" t="s">
        <v>1809</v>
      </c>
      <c r="H681" t="s">
        <v>2369</v>
      </c>
      <c r="I681" t="s">
        <v>1835</v>
      </c>
      <c r="J681">
        <v>2982275</v>
      </c>
      <c r="K681">
        <v>6512186</v>
      </c>
      <c r="M681">
        <v>4</v>
      </c>
      <c r="N681">
        <v>43.16</v>
      </c>
      <c r="O681">
        <v>172.64</v>
      </c>
      <c r="P681" t="s">
        <v>1811</v>
      </c>
      <c r="Q681" t="s">
        <v>1812</v>
      </c>
      <c r="R681" s="16">
        <v>45682</v>
      </c>
      <c r="S681">
        <v>170</v>
      </c>
      <c r="T681" t="s">
        <v>2024</v>
      </c>
      <c r="U681" s="16">
        <v>45684</v>
      </c>
      <c r="V681" s="16">
        <v>45684</v>
      </c>
      <c r="W681" s="16">
        <v>45684</v>
      </c>
      <c r="Y681" s="16">
        <v>45684</v>
      </c>
      <c r="Z681" t="s">
        <v>1817</v>
      </c>
      <c r="AB681" t="s">
        <v>2883</v>
      </c>
      <c r="AC681" t="s">
        <v>1818</v>
      </c>
      <c r="AP681" t="e">
        <v>#N/A</v>
      </c>
      <c r="AQ681">
        <v>6</v>
      </c>
    </row>
    <row r="682" spans="1:43" x14ac:dyDescent="0.35">
      <c r="A682" t="s">
        <v>2035</v>
      </c>
      <c r="C682" t="s">
        <v>115</v>
      </c>
      <c r="D682" t="s">
        <v>114</v>
      </c>
      <c r="E682" s="16">
        <v>45643</v>
      </c>
      <c r="F682">
        <v>4001738268</v>
      </c>
      <c r="G682" t="s">
        <v>1809</v>
      </c>
      <c r="H682" t="s">
        <v>2366</v>
      </c>
      <c r="I682" t="s">
        <v>2367</v>
      </c>
      <c r="J682">
        <v>2982275</v>
      </c>
      <c r="K682">
        <v>6512186</v>
      </c>
      <c r="M682">
        <v>4</v>
      </c>
      <c r="N682">
        <v>42.87</v>
      </c>
      <c r="O682">
        <v>171.48</v>
      </c>
      <c r="P682" t="s">
        <v>1811</v>
      </c>
      <c r="Q682" t="s">
        <v>1812</v>
      </c>
      <c r="R682" s="16">
        <v>45682</v>
      </c>
      <c r="S682">
        <v>170</v>
      </c>
      <c r="T682" t="s">
        <v>2024</v>
      </c>
      <c r="U682" s="16">
        <v>45684</v>
      </c>
      <c r="V682" s="16">
        <v>45684</v>
      </c>
      <c r="W682" s="16">
        <v>45684</v>
      </c>
      <c r="Y682" s="16">
        <v>45684</v>
      </c>
      <c r="Z682" t="s">
        <v>1817</v>
      </c>
      <c r="AB682" t="s">
        <v>2883</v>
      </c>
      <c r="AC682" t="s">
        <v>1818</v>
      </c>
      <c r="AP682" t="e">
        <v>#N/A</v>
      </c>
      <c r="AQ682">
        <v>6</v>
      </c>
    </row>
    <row r="683" spans="1:43" x14ac:dyDescent="0.35">
      <c r="A683" t="s">
        <v>2035</v>
      </c>
      <c r="C683" t="s">
        <v>115</v>
      </c>
      <c r="D683" t="s">
        <v>114</v>
      </c>
      <c r="E683" s="16">
        <v>45643</v>
      </c>
      <c r="F683">
        <v>4001738268</v>
      </c>
      <c r="G683" t="s">
        <v>1809</v>
      </c>
      <c r="H683" t="s">
        <v>2368</v>
      </c>
      <c r="I683" t="s">
        <v>2310</v>
      </c>
      <c r="J683">
        <v>2982275</v>
      </c>
      <c r="K683">
        <v>6512186</v>
      </c>
      <c r="M683">
        <v>16</v>
      </c>
      <c r="N683">
        <v>23.53</v>
      </c>
      <c r="O683">
        <v>376.48</v>
      </c>
      <c r="P683" t="s">
        <v>1811</v>
      </c>
      <c r="Q683" t="s">
        <v>1812</v>
      </c>
      <c r="R683" s="16">
        <v>45682</v>
      </c>
      <c r="S683">
        <v>170</v>
      </c>
      <c r="T683" t="s">
        <v>2024</v>
      </c>
      <c r="U683" s="16">
        <v>45684</v>
      </c>
      <c r="V683" s="16">
        <v>45684</v>
      </c>
      <c r="W683" s="16">
        <v>45684</v>
      </c>
      <c r="Y683" s="16">
        <v>45684</v>
      </c>
      <c r="Z683" t="s">
        <v>1817</v>
      </c>
      <c r="AB683" t="s">
        <v>2883</v>
      </c>
      <c r="AC683" t="s">
        <v>1818</v>
      </c>
      <c r="AP683" t="e">
        <v>#N/A</v>
      </c>
      <c r="AQ683">
        <v>6</v>
      </c>
    </row>
    <row r="684" spans="1:43" x14ac:dyDescent="0.35">
      <c r="A684" t="s">
        <v>2035</v>
      </c>
      <c r="C684" t="s">
        <v>115</v>
      </c>
      <c r="D684" t="s">
        <v>114</v>
      </c>
      <c r="E684" s="16">
        <v>45643</v>
      </c>
      <c r="F684">
        <v>4001738268</v>
      </c>
      <c r="G684" t="s">
        <v>1809</v>
      </c>
      <c r="H684" t="s">
        <v>2372</v>
      </c>
      <c r="I684" t="s">
        <v>1949</v>
      </c>
      <c r="J684">
        <v>2982275</v>
      </c>
      <c r="K684">
        <v>6512186</v>
      </c>
      <c r="M684">
        <v>16</v>
      </c>
      <c r="N684">
        <v>27.97</v>
      </c>
      <c r="O684">
        <v>447.52</v>
      </c>
      <c r="P684" t="s">
        <v>1811</v>
      </c>
      <c r="Q684" t="s">
        <v>1812</v>
      </c>
      <c r="R684" s="16">
        <v>45682</v>
      </c>
      <c r="S684">
        <v>170</v>
      </c>
      <c r="T684" t="s">
        <v>2024</v>
      </c>
      <c r="U684" s="16">
        <v>45684</v>
      </c>
      <c r="V684" s="16">
        <v>45684</v>
      </c>
      <c r="W684" s="16">
        <v>45684</v>
      </c>
      <c r="Y684" s="16">
        <v>45684</v>
      </c>
      <c r="Z684" t="s">
        <v>1817</v>
      </c>
      <c r="AB684" t="s">
        <v>2883</v>
      </c>
      <c r="AC684" t="s">
        <v>1818</v>
      </c>
      <c r="AP684" t="e">
        <v>#N/A</v>
      </c>
      <c r="AQ684">
        <v>6</v>
      </c>
    </row>
    <row r="685" spans="1:43" x14ac:dyDescent="0.35">
      <c r="A685" t="s">
        <v>2035</v>
      </c>
      <c r="C685" t="s">
        <v>115</v>
      </c>
      <c r="D685" t="s">
        <v>114</v>
      </c>
      <c r="E685" s="16">
        <v>45643</v>
      </c>
      <c r="F685">
        <v>4001738268</v>
      </c>
      <c r="G685" t="s">
        <v>1809</v>
      </c>
      <c r="H685" t="s">
        <v>2370</v>
      </c>
      <c r="I685" t="s">
        <v>2371</v>
      </c>
      <c r="J685">
        <v>2982275</v>
      </c>
      <c r="K685">
        <v>6512186</v>
      </c>
      <c r="M685">
        <v>16</v>
      </c>
      <c r="N685">
        <v>10.57</v>
      </c>
      <c r="O685">
        <v>169.12</v>
      </c>
      <c r="P685" t="s">
        <v>1811</v>
      </c>
      <c r="Q685" t="s">
        <v>1812</v>
      </c>
      <c r="R685" s="16">
        <v>45682</v>
      </c>
      <c r="S685">
        <v>170</v>
      </c>
      <c r="T685" t="s">
        <v>2024</v>
      </c>
      <c r="U685" s="16">
        <v>45684</v>
      </c>
      <c r="V685" s="16">
        <v>45684</v>
      </c>
      <c r="W685" s="16">
        <v>45684</v>
      </c>
      <c r="Y685" s="16">
        <v>45684</v>
      </c>
      <c r="Z685" t="s">
        <v>1817</v>
      </c>
      <c r="AB685" t="s">
        <v>2883</v>
      </c>
      <c r="AC685" t="s">
        <v>1818</v>
      </c>
      <c r="AP685" t="e">
        <v>#N/A</v>
      </c>
      <c r="AQ685">
        <v>6</v>
      </c>
    </row>
    <row r="686" spans="1:43" x14ac:dyDescent="0.35">
      <c r="A686" t="s">
        <v>2035</v>
      </c>
      <c r="C686" t="s">
        <v>115</v>
      </c>
      <c r="D686" t="s">
        <v>114</v>
      </c>
      <c r="E686" s="16">
        <v>45643</v>
      </c>
      <c r="F686">
        <v>4001738268</v>
      </c>
      <c r="G686" t="s">
        <v>1809</v>
      </c>
      <c r="H686" t="s">
        <v>2111</v>
      </c>
      <c r="I686" t="s">
        <v>2112</v>
      </c>
      <c r="J686">
        <v>2982275</v>
      </c>
      <c r="K686">
        <v>6512186</v>
      </c>
      <c r="M686">
        <v>4</v>
      </c>
      <c r="N686">
        <v>6.73</v>
      </c>
      <c r="O686">
        <v>26.92</v>
      </c>
      <c r="P686" t="s">
        <v>1811</v>
      </c>
      <c r="Q686" t="s">
        <v>1812</v>
      </c>
      <c r="R686" s="16">
        <v>45682</v>
      </c>
      <c r="S686">
        <v>170</v>
      </c>
      <c r="T686" t="s">
        <v>2024</v>
      </c>
      <c r="U686" s="16">
        <v>45684</v>
      </c>
      <c r="V686" s="16">
        <v>45684</v>
      </c>
      <c r="W686" s="16">
        <v>45684</v>
      </c>
      <c r="Y686" s="16">
        <v>45684</v>
      </c>
      <c r="Z686" t="s">
        <v>1817</v>
      </c>
      <c r="AB686" t="s">
        <v>2883</v>
      </c>
      <c r="AC686" t="s">
        <v>1818</v>
      </c>
      <c r="AP686" t="e">
        <v>#N/A</v>
      </c>
      <c r="AQ686">
        <v>6</v>
      </c>
    </row>
    <row r="687" spans="1:43" x14ac:dyDescent="0.35">
      <c r="A687" t="s">
        <v>2035</v>
      </c>
      <c r="C687" t="s">
        <v>115</v>
      </c>
      <c r="D687" t="s">
        <v>114</v>
      </c>
      <c r="E687" s="16">
        <v>45643</v>
      </c>
      <c r="F687">
        <v>4001738268</v>
      </c>
      <c r="G687" t="s">
        <v>1809</v>
      </c>
      <c r="H687" t="s">
        <v>2387</v>
      </c>
      <c r="I687" t="s">
        <v>1819</v>
      </c>
      <c r="J687">
        <v>2982275</v>
      </c>
      <c r="K687">
        <v>6512186</v>
      </c>
      <c r="M687">
        <v>16</v>
      </c>
      <c r="N687">
        <v>2.91</v>
      </c>
      <c r="O687">
        <v>46.56</v>
      </c>
      <c r="P687" t="s">
        <v>1811</v>
      </c>
      <c r="Q687" t="s">
        <v>1812</v>
      </c>
      <c r="R687" s="16">
        <v>45682</v>
      </c>
      <c r="S687">
        <v>170</v>
      </c>
      <c r="T687" t="s">
        <v>2024</v>
      </c>
      <c r="U687" s="16">
        <v>45684</v>
      </c>
      <c r="V687" s="16">
        <v>45684</v>
      </c>
      <c r="W687" s="16">
        <v>45684</v>
      </c>
      <c r="Y687" s="16">
        <v>45684</v>
      </c>
      <c r="Z687" t="s">
        <v>1817</v>
      </c>
      <c r="AB687" t="s">
        <v>2883</v>
      </c>
      <c r="AC687" t="s">
        <v>1818</v>
      </c>
      <c r="AP687" t="e">
        <v>#N/A</v>
      </c>
      <c r="AQ687">
        <v>6</v>
      </c>
    </row>
    <row r="688" spans="1:43" x14ac:dyDescent="0.35">
      <c r="A688" t="s">
        <v>2035</v>
      </c>
      <c r="C688" t="s">
        <v>115</v>
      </c>
      <c r="D688" t="s">
        <v>114</v>
      </c>
      <c r="E688" s="16">
        <v>45643</v>
      </c>
      <c r="F688">
        <v>4001738268</v>
      </c>
      <c r="G688" t="s">
        <v>1809</v>
      </c>
      <c r="H688" t="s">
        <v>2374</v>
      </c>
      <c r="I688" t="s">
        <v>1835</v>
      </c>
      <c r="J688">
        <v>2982275</v>
      </c>
      <c r="K688">
        <v>6512186</v>
      </c>
      <c r="M688">
        <v>4</v>
      </c>
      <c r="N688">
        <v>93.38</v>
      </c>
      <c r="O688">
        <v>373.52</v>
      </c>
      <c r="P688" t="s">
        <v>1811</v>
      </c>
      <c r="Q688" t="s">
        <v>1812</v>
      </c>
      <c r="R688" s="16">
        <v>45682</v>
      </c>
      <c r="S688">
        <v>170</v>
      </c>
      <c r="T688" t="s">
        <v>2024</v>
      </c>
      <c r="U688" s="16">
        <v>45684</v>
      </c>
      <c r="V688" s="16">
        <v>45684</v>
      </c>
      <c r="W688" s="16">
        <v>45684</v>
      </c>
      <c r="Y688" s="16">
        <v>45684</v>
      </c>
      <c r="Z688" t="s">
        <v>1817</v>
      </c>
      <c r="AB688" t="s">
        <v>2883</v>
      </c>
      <c r="AC688" t="s">
        <v>1818</v>
      </c>
      <c r="AP688" t="e">
        <v>#N/A</v>
      </c>
      <c r="AQ688">
        <v>6</v>
      </c>
    </row>
    <row r="689" spans="1:42" x14ac:dyDescent="0.35">
      <c r="A689" t="s">
        <v>2884</v>
      </c>
      <c r="C689" t="s">
        <v>115</v>
      </c>
      <c r="D689" t="s">
        <v>114</v>
      </c>
      <c r="E689" s="16">
        <v>45643</v>
      </c>
      <c r="F689">
        <v>4001738271</v>
      </c>
      <c r="G689" t="s">
        <v>1809</v>
      </c>
      <c r="H689" t="s">
        <v>2513</v>
      </c>
      <c r="I689" t="s">
        <v>1895</v>
      </c>
      <c r="J689">
        <v>2982284</v>
      </c>
      <c r="K689">
        <v>6512195</v>
      </c>
      <c r="M689">
        <v>4</v>
      </c>
      <c r="N689">
        <v>155.33000000000001</v>
      </c>
      <c r="O689">
        <v>621.32000000000005</v>
      </c>
      <c r="P689" t="s">
        <v>1811</v>
      </c>
      <c r="Q689" t="s">
        <v>1812</v>
      </c>
      <c r="R689" s="16">
        <v>45682</v>
      </c>
      <c r="S689">
        <v>166</v>
      </c>
      <c r="T689" t="s">
        <v>2024</v>
      </c>
      <c r="U689" s="16">
        <v>45719</v>
      </c>
      <c r="V689" s="16">
        <v>45688</v>
      </c>
      <c r="W689" s="16">
        <v>45719</v>
      </c>
      <c r="Y689" s="16">
        <v>45698</v>
      </c>
      <c r="Z689" t="s">
        <v>1817</v>
      </c>
      <c r="AB689" t="s">
        <v>2885</v>
      </c>
      <c r="AC689" t="s">
        <v>1818</v>
      </c>
      <c r="AP689" t="e">
        <v>#N/A</v>
      </c>
    </row>
    <row r="690" spans="1:42" x14ac:dyDescent="0.35">
      <c r="A690" t="s">
        <v>2884</v>
      </c>
      <c r="C690" t="s">
        <v>115</v>
      </c>
      <c r="D690" t="s">
        <v>114</v>
      </c>
      <c r="E690" s="16">
        <v>45643</v>
      </c>
      <c r="F690">
        <v>4001738271</v>
      </c>
      <c r="G690" t="s">
        <v>1809</v>
      </c>
      <c r="H690" t="s">
        <v>2384</v>
      </c>
      <c r="I690" t="s">
        <v>1835</v>
      </c>
      <c r="J690">
        <v>2982284</v>
      </c>
      <c r="K690">
        <v>6512195</v>
      </c>
      <c r="M690">
        <v>8</v>
      </c>
      <c r="N690">
        <v>17.43</v>
      </c>
      <c r="O690">
        <v>139.44</v>
      </c>
      <c r="P690" t="s">
        <v>1811</v>
      </c>
      <c r="Q690" t="s">
        <v>1812</v>
      </c>
      <c r="R690" s="16">
        <v>45682</v>
      </c>
      <c r="S690">
        <v>166</v>
      </c>
      <c r="T690" t="s">
        <v>2024</v>
      </c>
      <c r="U690" s="16">
        <v>45719</v>
      </c>
      <c r="V690" s="16">
        <v>45688</v>
      </c>
      <c r="W690" s="16">
        <v>45719</v>
      </c>
      <c r="Y690" s="16">
        <v>45698</v>
      </c>
      <c r="Z690" t="s">
        <v>1817</v>
      </c>
      <c r="AB690" t="s">
        <v>2885</v>
      </c>
      <c r="AC690" t="s">
        <v>1818</v>
      </c>
      <c r="AP690" t="e">
        <v>#N/A</v>
      </c>
    </row>
    <row r="691" spans="1:42" x14ac:dyDescent="0.35">
      <c r="A691" t="s">
        <v>2884</v>
      </c>
      <c r="C691" t="s">
        <v>115</v>
      </c>
      <c r="D691" t="s">
        <v>114</v>
      </c>
      <c r="E691" s="16">
        <v>45643</v>
      </c>
      <c r="F691">
        <v>4001738271</v>
      </c>
      <c r="G691" t="s">
        <v>1809</v>
      </c>
      <c r="H691" t="s">
        <v>2515</v>
      </c>
      <c r="I691" t="s">
        <v>1835</v>
      </c>
      <c r="J691">
        <v>2982284</v>
      </c>
      <c r="K691">
        <v>6512195</v>
      </c>
      <c r="M691">
        <v>8</v>
      </c>
      <c r="N691">
        <v>16.18</v>
      </c>
      <c r="O691">
        <v>129.44</v>
      </c>
      <c r="P691" t="s">
        <v>1811</v>
      </c>
      <c r="Q691" t="s">
        <v>1812</v>
      </c>
      <c r="R691" s="16">
        <v>45682</v>
      </c>
      <c r="S691">
        <v>166</v>
      </c>
      <c r="T691" t="s">
        <v>2024</v>
      </c>
      <c r="U691" s="16">
        <v>45719</v>
      </c>
      <c r="V691" s="16">
        <v>45688</v>
      </c>
      <c r="W691" s="16">
        <v>45719</v>
      </c>
      <c r="Y691" s="16">
        <v>45698</v>
      </c>
      <c r="Z691" t="s">
        <v>1817</v>
      </c>
      <c r="AB691" t="s">
        <v>2885</v>
      </c>
      <c r="AC691" t="s">
        <v>1818</v>
      </c>
      <c r="AP691" t="e">
        <v>#N/A</v>
      </c>
    </row>
    <row r="692" spans="1:42" x14ac:dyDescent="0.35">
      <c r="A692" t="s">
        <v>2884</v>
      </c>
      <c r="C692" t="s">
        <v>115</v>
      </c>
      <c r="D692" t="s">
        <v>114</v>
      </c>
      <c r="E692" s="16">
        <v>45643</v>
      </c>
      <c r="F692">
        <v>4001738271</v>
      </c>
      <c r="G692" t="s">
        <v>1809</v>
      </c>
      <c r="H692" t="s">
        <v>2377</v>
      </c>
      <c r="I692" t="s">
        <v>1823</v>
      </c>
      <c r="J692">
        <v>2982284</v>
      </c>
      <c r="K692">
        <v>6512195</v>
      </c>
      <c r="M692">
        <v>16</v>
      </c>
      <c r="N692">
        <v>37.96</v>
      </c>
      <c r="O692">
        <v>607.36</v>
      </c>
      <c r="P692" t="s">
        <v>1811</v>
      </c>
      <c r="Q692" t="s">
        <v>1812</v>
      </c>
      <c r="R692" s="16">
        <v>45682</v>
      </c>
      <c r="S692">
        <v>166</v>
      </c>
      <c r="T692" t="s">
        <v>2024</v>
      </c>
      <c r="U692" s="16">
        <v>45719</v>
      </c>
      <c r="V692" s="16">
        <v>45688</v>
      </c>
      <c r="W692" s="16">
        <v>45719</v>
      </c>
      <c r="Y692" s="16">
        <v>45698</v>
      </c>
      <c r="Z692" t="s">
        <v>1817</v>
      </c>
      <c r="AB692" t="s">
        <v>2885</v>
      </c>
      <c r="AC692" t="s">
        <v>1818</v>
      </c>
      <c r="AP692" t="e">
        <v>#N/A</v>
      </c>
    </row>
    <row r="693" spans="1:42" x14ac:dyDescent="0.35">
      <c r="A693" t="s">
        <v>2884</v>
      </c>
      <c r="C693" t="s">
        <v>115</v>
      </c>
      <c r="D693" t="s">
        <v>114</v>
      </c>
      <c r="E693" s="16">
        <v>45643</v>
      </c>
      <c r="F693">
        <v>4001738271</v>
      </c>
      <c r="G693" t="s">
        <v>1809</v>
      </c>
      <c r="H693" t="s">
        <v>2516</v>
      </c>
      <c r="I693" t="s">
        <v>1825</v>
      </c>
      <c r="J693">
        <v>2982284</v>
      </c>
      <c r="K693">
        <v>6512195</v>
      </c>
      <c r="M693">
        <v>16</v>
      </c>
      <c r="N693">
        <v>14.5</v>
      </c>
      <c r="O693">
        <v>232</v>
      </c>
      <c r="P693" t="s">
        <v>1811</v>
      </c>
      <c r="Q693" t="s">
        <v>1812</v>
      </c>
      <c r="R693" s="16">
        <v>45682</v>
      </c>
      <c r="S693">
        <v>166</v>
      </c>
      <c r="T693" t="s">
        <v>2024</v>
      </c>
      <c r="U693" s="16">
        <v>45719</v>
      </c>
      <c r="V693" s="16">
        <v>45688</v>
      </c>
      <c r="W693" s="16">
        <v>45719</v>
      </c>
      <c r="Y693" s="16">
        <v>45698</v>
      </c>
      <c r="Z693" t="s">
        <v>1817</v>
      </c>
      <c r="AB693" t="s">
        <v>2885</v>
      </c>
      <c r="AC693" t="s">
        <v>1818</v>
      </c>
      <c r="AP693" t="e">
        <v>#N/A</v>
      </c>
    </row>
    <row r="694" spans="1:42" x14ac:dyDescent="0.35">
      <c r="A694" t="s">
        <v>2884</v>
      </c>
      <c r="C694" t="s">
        <v>115</v>
      </c>
      <c r="D694" t="s">
        <v>114</v>
      </c>
      <c r="E694" s="16">
        <v>45643</v>
      </c>
      <c r="F694">
        <v>4001738271</v>
      </c>
      <c r="G694" t="s">
        <v>1809</v>
      </c>
      <c r="H694" t="s">
        <v>2517</v>
      </c>
      <c r="I694" t="s">
        <v>1984</v>
      </c>
      <c r="J694">
        <v>2982284</v>
      </c>
      <c r="K694">
        <v>6512195</v>
      </c>
      <c r="M694">
        <v>16</v>
      </c>
      <c r="N694">
        <v>3.49</v>
      </c>
      <c r="O694">
        <v>55.84</v>
      </c>
      <c r="P694" t="s">
        <v>1811</v>
      </c>
      <c r="Q694" t="s">
        <v>1812</v>
      </c>
      <c r="R694" s="16">
        <v>45682</v>
      </c>
      <c r="S694">
        <v>166</v>
      </c>
      <c r="T694" t="s">
        <v>2024</v>
      </c>
      <c r="U694" s="16">
        <v>45719</v>
      </c>
      <c r="V694" s="16">
        <v>45688</v>
      </c>
      <c r="W694" s="16">
        <v>45719</v>
      </c>
      <c r="Y694" s="16">
        <v>45698</v>
      </c>
      <c r="Z694" t="s">
        <v>1817</v>
      </c>
      <c r="AB694" t="s">
        <v>2885</v>
      </c>
      <c r="AC694" t="s">
        <v>1818</v>
      </c>
      <c r="AP694" t="e">
        <v>#N/A</v>
      </c>
    </row>
    <row r="695" spans="1:42" x14ac:dyDescent="0.35">
      <c r="A695" t="s">
        <v>2884</v>
      </c>
      <c r="C695" t="s">
        <v>115</v>
      </c>
      <c r="D695" t="s">
        <v>114</v>
      </c>
      <c r="E695" s="16">
        <v>45643</v>
      </c>
      <c r="F695">
        <v>4001738271</v>
      </c>
      <c r="G695" t="s">
        <v>1809</v>
      </c>
      <c r="H695" t="s">
        <v>2518</v>
      </c>
      <c r="I695" t="s">
        <v>2104</v>
      </c>
      <c r="J695">
        <v>2982284</v>
      </c>
      <c r="K695">
        <v>6512195</v>
      </c>
      <c r="M695">
        <v>4</v>
      </c>
      <c r="N695">
        <v>293.02</v>
      </c>
      <c r="O695">
        <v>1172.08</v>
      </c>
      <c r="P695" t="s">
        <v>1811</v>
      </c>
      <c r="Q695" t="s">
        <v>1812</v>
      </c>
      <c r="R695" s="16">
        <v>45682</v>
      </c>
      <c r="S695">
        <v>166</v>
      </c>
      <c r="T695" t="s">
        <v>2024</v>
      </c>
      <c r="U695" s="16">
        <v>45719</v>
      </c>
      <c r="V695" s="16">
        <v>45688</v>
      </c>
      <c r="W695" s="16">
        <v>45719</v>
      </c>
      <c r="Y695" s="16">
        <v>45698</v>
      </c>
      <c r="Z695" t="s">
        <v>1817</v>
      </c>
      <c r="AB695" t="s">
        <v>2885</v>
      </c>
      <c r="AC695" t="s">
        <v>1818</v>
      </c>
      <c r="AP695" t="e">
        <v>#N/A</v>
      </c>
    </row>
    <row r="696" spans="1:42" x14ac:dyDescent="0.35">
      <c r="A696" t="s">
        <v>2884</v>
      </c>
      <c r="C696" t="s">
        <v>115</v>
      </c>
      <c r="D696" t="s">
        <v>114</v>
      </c>
      <c r="E696" s="16">
        <v>45643</v>
      </c>
      <c r="F696">
        <v>4001738271</v>
      </c>
      <c r="G696" t="s">
        <v>1809</v>
      </c>
      <c r="H696" t="s">
        <v>2382</v>
      </c>
      <c r="I696" t="s">
        <v>2383</v>
      </c>
      <c r="J696">
        <v>2982284</v>
      </c>
      <c r="K696">
        <v>6512195</v>
      </c>
      <c r="M696">
        <v>16</v>
      </c>
      <c r="N696">
        <v>11.53</v>
      </c>
      <c r="O696">
        <v>184.48</v>
      </c>
      <c r="P696" t="s">
        <v>1811</v>
      </c>
      <c r="Q696" t="s">
        <v>1812</v>
      </c>
      <c r="R696" s="16">
        <v>45682</v>
      </c>
      <c r="S696">
        <v>166</v>
      </c>
      <c r="T696" t="s">
        <v>2024</v>
      </c>
      <c r="U696" s="16">
        <v>45719</v>
      </c>
      <c r="V696" s="16">
        <v>45688</v>
      </c>
      <c r="W696" s="16">
        <v>45719</v>
      </c>
      <c r="Y696" s="16">
        <v>45698</v>
      </c>
      <c r="Z696" t="s">
        <v>1817</v>
      </c>
      <c r="AB696" t="s">
        <v>2885</v>
      </c>
      <c r="AC696" t="s">
        <v>1818</v>
      </c>
      <c r="AP696" t="e">
        <v>#N/A</v>
      </c>
    </row>
    <row r="697" spans="1:42" x14ac:dyDescent="0.35">
      <c r="A697" t="s">
        <v>2884</v>
      </c>
      <c r="C697" t="s">
        <v>115</v>
      </c>
      <c r="D697" t="s">
        <v>114</v>
      </c>
      <c r="E697" s="16">
        <v>45643</v>
      </c>
      <c r="F697">
        <v>4001738271</v>
      </c>
      <c r="G697" t="s">
        <v>1809</v>
      </c>
      <c r="H697" t="s">
        <v>2385</v>
      </c>
      <c r="I697" t="s">
        <v>1819</v>
      </c>
      <c r="J697">
        <v>2982284</v>
      </c>
      <c r="K697">
        <v>6512195</v>
      </c>
      <c r="M697">
        <v>4</v>
      </c>
      <c r="N697">
        <v>1.38</v>
      </c>
      <c r="O697">
        <v>5.52</v>
      </c>
      <c r="P697" t="s">
        <v>1811</v>
      </c>
      <c r="Q697" t="s">
        <v>1812</v>
      </c>
      <c r="R697" s="16">
        <v>45682</v>
      </c>
      <c r="S697">
        <v>166</v>
      </c>
      <c r="T697" t="s">
        <v>2024</v>
      </c>
      <c r="U697" s="16">
        <v>45719</v>
      </c>
      <c r="V697" s="16">
        <v>45688</v>
      </c>
      <c r="W697" s="16">
        <v>45719</v>
      </c>
      <c r="Y697" s="16">
        <v>45698</v>
      </c>
      <c r="Z697" t="s">
        <v>1817</v>
      </c>
      <c r="AB697" t="s">
        <v>2885</v>
      </c>
      <c r="AC697" t="s">
        <v>1818</v>
      </c>
      <c r="AP697" t="e">
        <v>#N/A</v>
      </c>
    </row>
    <row r="698" spans="1:42" x14ac:dyDescent="0.35">
      <c r="A698" t="s">
        <v>2884</v>
      </c>
      <c r="C698" t="s">
        <v>115</v>
      </c>
      <c r="D698" t="s">
        <v>114</v>
      </c>
      <c r="E698" s="16">
        <v>45643</v>
      </c>
      <c r="F698">
        <v>4001738271</v>
      </c>
      <c r="G698" t="s">
        <v>1809</v>
      </c>
      <c r="H698" t="s">
        <v>2386</v>
      </c>
      <c r="I698" t="s">
        <v>1819</v>
      </c>
      <c r="J698">
        <v>2982284</v>
      </c>
      <c r="K698">
        <v>6512195</v>
      </c>
      <c r="M698">
        <v>4</v>
      </c>
      <c r="N698">
        <v>1.66</v>
      </c>
      <c r="O698">
        <v>6.64</v>
      </c>
      <c r="P698" t="s">
        <v>1811</v>
      </c>
      <c r="Q698" t="s">
        <v>1812</v>
      </c>
      <c r="R698" s="16">
        <v>45682</v>
      </c>
      <c r="S698">
        <v>166</v>
      </c>
      <c r="T698" t="s">
        <v>2024</v>
      </c>
      <c r="U698" s="16">
        <v>45719</v>
      </c>
      <c r="V698" s="16">
        <v>45688</v>
      </c>
      <c r="W698" s="16">
        <v>45719</v>
      </c>
      <c r="Y698" s="16">
        <v>45698</v>
      </c>
      <c r="Z698" t="s">
        <v>1817</v>
      </c>
      <c r="AB698" t="s">
        <v>2885</v>
      </c>
      <c r="AC698" t="s">
        <v>1818</v>
      </c>
      <c r="AP698" t="e">
        <v>#N/A</v>
      </c>
    </row>
    <row r="699" spans="1:42" x14ac:dyDescent="0.35">
      <c r="A699" t="s">
        <v>2884</v>
      </c>
      <c r="C699" t="s">
        <v>115</v>
      </c>
      <c r="D699" t="s">
        <v>114</v>
      </c>
      <c r="E699" s="16">
        <v>45643</v>
      </c>
      <c r="F699">
        <v>4001738271</v>
      </c>
      <c r="G699" t="s">
        <v>1809</v>
      </c>
      <c r="H699" t="s">
        <v>1966</v>
      </c>
      <c r="I699" t="s">
        <v>1831</v>
      </c>
      <c r="J699">
        <v>2982284</v>
      </c>
      <c r="K699">
        <v>6512195</v>
      </c>
      <c r="M699">
        <v>4</v>
      </c>
      <c r="N699">
        <v>6.73</v>
      </c>
      <c r="O699">
        <v>26.92</v>
      </c>
      <c r="P699" t="s">
        <v>1811</v>
      </c>
      <c r="Q699" t="s">
        <v>1812</v>
      </c>
      <c r="R699" s="16">
        <v>45682</v>
      </c>
      <c r="S699">
        <v>166</v>
      </c>
      <c r="T699" t="s">
        <v>2024</v>
      </c>
      <c r="U699" s="16">
        <v>45719</v>
      </c>
      <c r="V699" s="16">
        <v>45688</v>
      </c>
      <c r="W699" s="16">
        <v>45719</v>
      </c>
      <c r="Y699" s="16">
        <v>45698</v>
      </c>
      <c r="Z699" t="s">
        <v>1817</v>
      </c>
      <c r="AB699" t="s">
        <v>2885</v>
      </c>
      <c r="AC699" t="s">
        <v>1818</v>
      </c>
      <c r="AP699" t="e">
        <v>#N/A</v>
      </c>
    </row>
    <row r="700" spans="1:42" x14ac:dyDescent="0.35">
      <c r="A700" t="s">
        <v>2884</v>
      </c>
      <c r="C700" t="s">
        <v>115</v>
      </c>
      <c r="D700" t="s">
        <v>114</v>
      </c>
      <c r="E700" s="16">
        <v>45643</v>
      </c>
      <c r="F700">
        <v>4001738271</v>
      </c>
      <c r="G700" t="s">
        <v>1809</v>
      </c>
      <c r="H700" t="s">
        <v>2109</v>
      </c>
      <c r="I700" t="s">
        <v>1826</v>
      </c>
      <c r="J700">
        <v>2982284</v>
      </c>
      <c r="K700">
        <v>6512195</v>
      </c>
      <c r="M700">
        <v>4</v>
      </c>
      <c r="N700">
        <v>1.63</v>
      </c>
      <c r="O700">
        <v>6.52</v>
      </c>
      <c r="P700" t="s">
        <v>1811</v>
      </c>
      <c r="Q700" t="s">
        <v>1812</v>
      </c>
      <c r="R700" s="16">
        <v>45682</v>
      </c>
      <c r="S700">
        <v>166</v>
      </c>
      <c r="T700" t="s">
        <v>2024</v>
      </c>
      <c r="U700" s="16">
        <v>45719</v>
      </c>
      <c r="V700" s="16">
        <v>45688</v>
      </c>
      <c r="W700" s="16">
        <v>45719</v>
      </c>
      <c r="Y700" s="16">
        <v>45698</v>
      </c>
      <c r="Z700" t="s">
        <v>1817</v>
      </c>
      <c r="AB700" t="s">
        <v>2885</v>
      </c>
      <c r="AC700" t="s">
        <v>1818</v>
      </c>
      <c r="AP700" t="e">
        <v>#N/A</v>
      </c>
    </row>
    <row r="701" spans="1:42" x14ac:dyDescent="0.35">
      <c r="A701" t="s">
        <v>2884</v>
      </c>
      <c r="C701" t="s">
        <v>115</v>
      </c>
      <c r="D701" t="s">
        <v>114</v>
      </c>
      <c r="E701" s="16">
        <v>45643</v>
      </c>
      <c r="F701">
        <v>4001738271</v>
      </c>
      <c r="G701" t="s">
        <v>1809</v>
      </c>
      <c r="H701" t="s">
        <v>2519</v>
      </c>
      <c r="I701" t="s">
        <v>1826</v>
      </c>
      <c r="J701">
        <v>2982284</v>
      </c>
      <c r="K701">
        <v>6512195</v>
      </c>
      <c r="M701">
        <v>10</v>
      </c>
      <c r="N701">
        <v>1.5</v>
      </c>
      <c r="O701">
        <v>15</v>
      </c>
      <c r="P701" t="s">
        <v>1811</v>
      </c>
      <c r="Q701" t="s">
        <v>1812</v>
      </c>
      <c r="R701" s="16">
        <v>45682</v>
      </c>
      <c r="S701">
        <v>166</v>
      </c>
      <c r="T701" t="s">
        <v>2024</v>
      </c>
      <c r="U701" s="16">
        <v>45719</v>
      </c>
      <c r="V701" s="16">
        <v>45688</v>
      </c>
      <c r="W701" s="16">
        <v>45719</v>
      </c>
      <c r="Y701" s="16">
        <v>45698</v>
      </c>
      <c r="Z701" t="s">
        <v>1817</v>
      </c>
      <c r="AB701" t="s">
        <v>2885</v>
      </c>
      <c r="AC701" t="s">
        <v>1818</v>
      </c>
      <c r="AP701" t="e">
        <v>#N/A</v>
      </c>
    </row>
    <row r="702" spans="1:42" x14ac:dyDescent="0.35">
      <c r="A702" t="s">
        <v>2884</v>
      </c>
      <c r="C702" t="s">
        <v>115</v>
      </c>
      <c r="D702" t="s">
        <v>114</v>
      </c>
      <c r="E702" s="16">
        <v>45643</v>
      </c>
      <c r="F702">
        <v>4001738271</v>
      </c>
      <c r="G702" t="s">
        <v>1809</v>
      </c>
      <c r="H702" t="s">
        <v>2369</v>
      </c>
      <c r="I702" t="s">
        <v>1835</v>
      </c>
      <c r="J702">
        <v>2982284</v>
      </c>
      <c r="K702">
        <v>6512195</v>
      </c>
      <c r="M702">
        <v>4</v>
      </c>
      <c r="N702">
        <v>43.16</v>
      </c>
      <c r="O702">
        <v>172.64</v>
      </c>
      <c r="P702" t="s">
        <v>1811</v>
      </c>
      <c r="Q702" t="s">
        <v>1812</v>
      </c>
      <c r="R702" s="16">
        <v>45682</v>
      </c>
      <c r="S702">
        <v>166</v>
      </c>
      <c r="T702" t="s">
        <v>2024</v>
      </c>
      <c r="U702" s="16">
        <v>45719</v>
      </c>
      <c r="V702" s="16">
        <v>45688</v>
      </c>
      <c r="W702" s="16">
        <v>45719</v>
      </c>
      <c r="Y702" s="16">
        <v>45698</v>
      </c>
      <c r="Z702" t="s">
        <v>1817</v>
      </c>
      <c r="AB702" t="s">
        <v>2885</v>
      </c>
      <c r="AC702" t="s">
        <v>1818</v>
      </c>
      <c r="AP702" t="e">
        <v>#N/A</v>
      </c>
    </row>
    <row r="703" spans="1:42" x14ac:dyDescent="0.35">
      <c r="A703" t="s">
        <v>2884</v>
      </c>
      <c r="C703" t="s">
        <v>115</v>
      </c>
      <c r="D703" t="s">
        <v>114</v>
      </c>
      <c r="E703" s="16">
        <v>45643</v>
      </c>
      <c r="F703">
        <v>4001738271</v>
      </c>
      <c r="G703" t="s">
        <v>1809</v>
      </c>
      <c r="H703" t="s">
        <v>2366</v>
      </c>
      <c r="I703" t="s">
        <v>2367</v>
      </c>
      <c r="J703">
        <v>2982284</v>
      </c>
      <c r="K703">
        <v>6512195</v>
      </c>
      <c r="M703">
        <v>4</v>
      </c>
      <c r="N703">
        <v>42.87</v>
      </c>
      <c r="O703">
        <v>171.48</v>
      </c>
      <c r="P703" t="s">
        <v>1811</v>
      </c>
      <c r="Q703" t="s">
        <v>1812</v>
      </c>
      <c r="R703" s="16">
        <v>45682</v>
      </c>
      <c r="S703">
        <v>166</v>
      </c>
      <c r="T703" t="s">
        <v>2024</v>
      </c>
      <c r="U703" s="16">
        <v>45719</v>
      </c>
      <c r="V703" s="16">
        <v>45688</v>
      </c>
      <c r="W703" s="16">
        <v>45719</v>
      </c>
      <c r="Y703" s="16">
        <v>45698</v>
      </c>
      <c r="Z703" t="s">
        <v>1817</v>
      </c>
      <c r="AB703" t="s">
        <v>2885</v>
      </c>
      <c r="AC703" t="s">
        <v>1818</v>
      </c>
      <c r="AP703" t="e">
        <v>#N/A</v>
      </c>
    </row>
    <row r="704" spans="1:42" x14ac:dyDescent="0.35">
      <c r="A704" t="s">
        <v>2884</v>
      </c>
      <c r="C704" t="s">
        <v>115</v>
      </c>
      <c r="D704" t="s">
        <v>114</v>
      </c>
      <c r="E704" s="16">
        <v>45643</v>
      </c>
      <c r="F704">
        <v>4001738271</v>
      </c>
      <c r="G704" t="s">
        <v>1809</v>
      </c>
      <c r="H704" t="s">
        <v>2368</v>
      </c>
      <c r="I704" t="s">
        <v>2310</v>
      </c>
      <c r="J704">
        <v>2982284</v>
      </c>
      <c r="K704">
        <v>6512195</v>
      </c>
      <c r="M704">
        <v>16</v>
      </c>
      <c r="N704">
        <v>23.53</v>
      </c>
      <c r="O704">
        <v>376.48</v>
      </c>
      <c r="P704" t="s">
        <v>1811</v>
      </c>
      <c r="Q704" t="s">
        <v>1812</v>
      </c>
      <c r="R704" s="16">
        <v>45682</v>
      </c>
      <c r="S704">
        <v>166</v>
      </c>
      <c r="T704" t="s">
        <v>2024</v>
      </c>
      <c r="U704" s="16">
        <v>45719</v>
      </c>
      <c r="V704" s="16">
        <v>45688</v>
      </c>
      <c r="W704" s="16">
        <v>45719</v>
      </c>
      <c r="Y704" s="16">
        <v>45698</v>
      </c>
      <c r="Z704" t="s">
        <v>1817</v>
      </c>
      <c r="AB704" t="s">
        <v>2885</v>
      </c>
      <c r="AC704" t="s">
        <v>1818</v>
      </c>
      <c r="AP704" t="e">
        <v>#N/A</v>
      </c>
    </row>
    <row r="705" spans="1:42" x14ac:dyDescent="0.35">
      <c r="A705" t="s">
        <v>2884</v>
      </c>
      <c r="C705" t="s">
        <v>115</v>
      </c>
      <c r="D705" t="s">
        <v>114</v>
      </c>
      <c r="E705" s="16">
        <v>45643</v>
      </c>
      <c r="F705">
        <v>4001738271</v>
      </c>
      <c r="G705" t="s">
        <v>1809</v>
      </c>
      <c r="H705" t="s">
        <v>2372</v>
      </c>
      <c r="I705" t="s">
        <v>1949</v>
      </c>
      <c r="J705">
        <v>2982284</v>
      </c>
      <c r="K705">
        <v>6512195</v>
      </c>
      <c r="M705">
        <v>16</v>
      </c>
      <c r="N705">
        <v>27.97</v>
      </c>
      <c r="O705">
        <v>447.52</v>
      </c>
      <c r="P705" t="s">
        <v>1811</v>
      </c>
      <c r="Q705" t="s">
        <v>1812</v>
      </c>
      <c r="R705" s="16">
        <v>45682</v>
      </c>
      <c r="S705">
        <v>166</v>
      </c>
      <c r="T705" t="s">
        <v>2024</v>
      </c>
      <c r="U705" s="16">
        <v>45719</v>
      </c>
      <c r="V705" s="16">
        <v>45688</v>
      </c>
      <c r="W705" s="16">
        <v>45719</v>
      </c>
      <c r="Y705" s="16">
        <v>45698</v>
      </c>
      <c r="Z705" t="s">
        <v>1817</v>
      </c>
      <c r="AB705" t="s">
        <v>2885</v>
      </c>
      <c r="AC705" t="s">
        <v>1818</v>
      </c>
      <c r="AP705" t="e">
        <v>#N/A</v>
      </c>
    </row>
    <row r="706" spans="1:42" x14ac:dyDescent="0.35">
      <c r="A706" t="s">
        <v>2884</v>
      </c>
      <c r="C706" t="s">
        <v>115</v>
      </c>
      <c r="D706" t="s">
        <v>114</v>
      </c>
      <c r="E706" s="16">
        <v>45643</v>
      </c>
      <c r="F706">
        <v>4001738271</v>
      </c>
      <c r="G706" t="s">
        <v>1809</v>
      </c>
      <c r="H706" t="s">
        <v>2370</v>
      </c>
      <c r="I706" t="s">
        <v>2371</v>
      </c>
      <c r="J706">
        <v>2982284</v>
      </c>
      <c r="K706">
        <v>6512195</v>
      </c>
      <c r="M706">
        <v>16</v>
      </c>
      <c r="N706">
        <v>10.57</v>
      </c>
      <c r="O706">
        <v>169.12</v>
      </c>
      <c r="P706" t="s">
        <v>1811</v>
      </c>
      <c r="Q706" t="s">
        <v>1812</v>
      </c>
      <c r="R706" s="16">
        <v>45682</v>
      </c>
      <c r="S706">
        <v>166</v>
      </c>
      <c r="T706" t="s">
        <v>2024</v>
      </c>
      <c r="U706" s="16">
        <v>45719</v>
      </c>
      <c r="V706" s="16">
        <v>45688</v>
      </c>
      <c r="W706" s="16">
        <v>45719</v>
      </c>
      <c r="Y706" s="16">
        <v>45698</v>
      </c>
      <c r="Z706" t="s">
        <v>1817</v>
      </c>
      <c r="AB706" t="s">
        <v>2885</v>
      </c>
      <c r="AC706" t="s">
        <v>1818</v>
      </c>
      <c r="AP706" t="e">
        <v>#N/A</v>
      </c>
    </row>
    <row r="707" spans="1:42" x14ac:dyDescent="0.35">
      <c r="A707" t="s">
        <v>2884</v>
      </c>
      <c r="C707" t="s">
        <v>115</v>
      </c>
      <c r="D707" t="s">
        <v>114</v>
      </c>
      <c r="E707" s="16">
        <v>45643</v>
      </c>
      <c r="F707">
        <v>4001738271</v>
      </c>
      <c r="G707" t="s">
        <v>1809</v>
      </c>
      <c r="H707" t="s">
        <v>2111</v>
      </c>
      <c r="I707" t="s">
        <v>2112</v>
      </c>
      <c r="J707">
        <v>2982284</v>
      </c>
      <c r="K707">
        <v>6512195</v>
      </c>
      <c r="M707">
        <v>4</v>
      </c>
      <c r="N707">
        <v>6.73</v>
      </c>
      <c r="O707">
        <v>26.92</v>
      </c>
      <c r="P707" t="s">
        <v>1811</v>
      </c>
      <c r="Q707" t="s">
        <v>1812</v>
      </c>
      <c r="R707" s="16">
        <v>45682</v>
      </c>
      <c r="S707">
        <v>166</v>
      </c>
      <c r="T707" t="s">
        <v>2024</v>
      </c>
      <c r="U707" s="16">
        <v>45719</v>
      </c>
      <c r="V707" s="16">
        <v>45688</v>
      </c>
      <c r="W707" s="16">
        <v>45719</v>
      </c>
      <c r="Y707" s="16">
        <v>45698</v>
      </c>
      <c r="Z707" t="s">
        <v>1817</v>
      </c>
      <c r="AB707" t="s">
        <v>2885</v>
      </c>
      <c r="AC707" t="s">
        <v>1818</v>
      </c>
      <c r="AP707" t="e">
        <v>#N/A</v>
      </c>
    </row>
    <row r="708" spans="1:42" x14ac:dyDescent="0.35">
      <c r="A708" t="s">
        <v>2884</v>
      </c>
      <c r="C708" t="s">
        <v>115</v>
      </c>
      <c r="D708" t="s">
        <v>114</v>
      </c>
      <c r="E708" s="16">
        <v>45643</v>
      </c>
      <c r="F708">
        <v>4001738271</v>
      </c>
      <c r="G708" t="s">
        <v>1809</v>
      </c>
      <c r="H708" t="s">
        <v>2387</v>
      </c>
      <c r="I708" t="s">
        <v>1819</v>
      </c>
      <c r="J708">
        <v>2982284</v>
      </c>
      <c r="K708">
        <v>6512195</v>
      </c>
      <c r="M708">
        <v>16</v>
      </c>
      <c r="N708">
        <v>2.91</v>
      </c>
      <c r="O708">
        <v>46.56</v>
      </c>
      <c r="P708" t="s">
        <v>1811</v>
      </c>
      <c r="Q708" t="s">
        <v>1812</v>
      </c>
      <c r="R708" s="16">
        <v>45682</v>
      </c>
      <c r="S708">
        <v>166</v>
      </c>
      <c r="T708" t="s">
        <v>2024</v>
      </c>
      <c r="U708" s="16">
        <v>45719</v>
      </c>
      <c r="V708" s="16">
        <v>45688</v>
      </c>
      <c r="W708" s="16">
        <v>45719</v>
      </c>
      <c r="Y708" s="16">
        <v>45698</v>
      </c>
      <c r="Z708" t="s">
        <v>1817</v>
      </c>
      <c r="AB708" t="s">
        <v>2885</v>
      </c>
      <c r="AC708" t="s">
        <v>1818</v>
      </c>
      <c r="AP708" t="e">
        <v>#N/A</v>
      </c>
    </row>
    <row r="709" spans="1:42" x14ac:dyDescent="0.35">
      <c r="A709" t="s">
        <v>2884</v>
      </c>
      <c r="C709" t="s">
        <v>115</v>
      </c>
      <c r="D709" t="s">
        <v>114</v>
      </c>
      <c r="E709" s="16">
        <v>45643</v>
      </c>
      <c r="F709">
        <v>4001738271</v>
      </c>
      <c r="G709" t="s">
        <v>1809</v>
      </c>
      <c r="H709" t="s">
        <v>2374</v>
      </c>
      <c r="I709" t="s">
        <v>1835</v>
      </c>
      <c r="J709">
        <v>2982284</v>
      </c>
      <c r="K709">
        <v>6512195</v>
      </c>
      <c r="M709">
        <v>4</v>
      </c>
      <c r="N709">
        <v>93.38</v>
      </c>
      <c r="O709">
        <v>373.52</v>
      </c>
      <c r="P709" t="s">
        <v>1811</v>
      </c>
      <c r="Q709" t="s">
        <v>1812</v>
      </c>
      <c r="R709" s="16">
        <v>45682</v>
      </c>
      <c r="S709">
        <v>166</v>
      </c>
      <c r="T709" t="s">
        <v>2024</v>
      </c>
      <c r="U709" s="16">
        <v>45719</v>
      </c>
      <c r="V709" s="16">
        <v>45688</v>
      </c>
      <c r="W709" s="16">
        <v>45719</v>
      </c>
      <c r="Y709" s="16">
        <v>45698</v>
      </c>
      <c r="Z709" t="s">
        <v>1817</v>
      </c>
      <c r="AB709" t="s">
        <v>2885</v>
      </c>
      <c r="AC709" t="s">
        <v>1818</v>
      </c>
      <c r="AP709" t="e">
        <v>#N/A</v>
      </c>
    </row>
    <row r="710" spans="1:42" x14ac:dyDescent="0.35">
      <c r="A710" t="s">
        <v>2220</v>
      </c>
      <c r="B710" t="s">
        <v>2221</v>
      </c>
      <c r="C710" t="s">
        <v>107</v>
      </c>
      <c r="D710" t="s">
        <v>100</v>
      </c>
      <c r="E710" s="16">
        <v>45696</v>
      </c>
      <c r="F710">
        <v>4001807782</v>
      </c>
      <c r="G710" t="s">
        <v>1809</v>
      </c>
      <c r="H710" t="s">
        <v>2027</v>
      </c>
      <c r="I710" t="s">
        <v>1826</v>
      </c>
      <c r="J710">
        <v>2982299</v>
      </c>
      <c r="K710">
        <v>6512210</v>
      </c>
      <c r="M710">
        <v>6</v>
      </c>
      <c r="N710">
        <v>1.48</v>
      </c>
      <c r="O710">
        <v>8.8800000000000008</v>
      </c>
      <c r="P710" t="s">
        <v>1811</v>
      </c>
      <c r="Q710" t="s">
        <v>1812</v>
      </c>
      <c r="R710" s="16">
        <v>45794</v>
      </c>
      <c r="S710">
        <v>137</v>
      </c>
      <c r="T710" t="s">
        <v>1930</v>
      </c>
      <c r="U710" s="16">
        <v>45808</v>
      </c>
      <c r="V710" s="16">
        <v>45717</v>
      </c>
      <c r="Y710" s="16">
        <v>45717</v>
      </c>
      <c r="AB710" t="s">
        <v>5237</v>
      </c>
    </row>
    <row r="711" spans="1:42" x14ac:dyDescent="0.35">
      <c r="A711" t="s">
        <v>2220</v>
      </c>
      <c r="B711" t="s">
        <v>2221</v>
      </c>
      <c r="C711" t="s">
        <v>107</v>
      </c>
      <c r="D711" t="s">
        <v>100</v>
      </c>
      <c r="E711" s="16">
        <v>45696</v>
      </c>
      <c r="F711">
        <v>4001807782</v>
      </c>
      <c r="G711" t="s">
        <v>1809</v>
      </c>
      <c r="H711" t="s">
        <v>1888</v>
      </c>
      <c r="I711" t="s">
        <v>1826</v>
      </c>
      <c r="J711">
        <v>2982299</v>
      </c>
      <c r="K711">
        <v>6512210</v>
      </c>
      <c r="M711">
        <v>1</v>
      </c>
      <c r="N711">
        <v>1.66</v>
      </c>
      <c r="O711">
        <v>1.66</v>
      </c>
      <c r="P711" t="s">
        <v>1811</v>
      </c>
      <c r="Q711" t="s">
        <v>1812</v>
      </c>
      <c r="R711" s="16">
        <v>45794</v>
      </c>
      <c r="S711">
        <v>137</v>
      </c>
      <c r="T711" t="s">
        <v>1930</v>
      </c>
      <c r="U711" s="16">
        <v>45808</v>
      </c>
      <c r="V711" s="16">
        <v>45717</v>
      </c>
      <c r="Y711" s="16">
        <v>45717</v>
      </c>
      <c r="AB711" t="s">
        <v>5237</v>
      </c>
    </row>
    <row r="712" spans="1:42" x14ac:dyDescent="0.35">
      <c r="A712" t="s">
        <v>2220</v>
      </c>
      <c r="B712" t="s">
        <v>2221</v>
      </c>
      <c r="C712" t="s">
        <v>107</v>
      </c>
      <c r="D712" t="s">
        <v>100</v>
      </c>
      <c r="E712" s="16">
        <v>45696</v>
      </c>
      <c r="F712">
        <v>4001807782</v>
      </c>
      <c r="G712" t="s">
        <v>1809</v>
      </c>
      <c r="H712" t="s">
        <v>2030</v>
      </c>
      <c r="I712" t="s">
        <v>2031</v>
      </c>
      <c r="J712">
        <v>2982299</v>
      </c>
      <c r="K712">
        <v>6512210</v>
      </c>
      <c r="M712">
        <v>2</v>
      </c>
      <c r="N712">
        <v>0.55000000000000004</v>
      </c>
      <c r="O712">
        <v>1.1000000000000001</v>
      </c>
      <c r="P712" t="s">
        <v>1811</v>
      </c>
      <c r="Q712" t="s">
        <v>1812</v>
      </c>
      <c r="R712" s="16">
        <v>45794</v>
      </c>
      <c r="S712">
        <v>137</v>
      </c>
      <c r="T712" t="s">
        <v>1930</v>
      </c>
      <c r="U712" s="16">
        <v>45808</v>
      </c>
      <c r="V712" s="16">
        <v>45717</v>
      </c>
      <c r="Y712" s="16">
        <v>45717</v>
      </c>
      <c r="AB712" t="s">
        <v>5237</v>
      </c>
    </row>
    <row r="713" spans="1:42" x14ac:dyDescent="0.35">
      <c r="A713" t="s">
        <v>2220</v>
      </c>
      <c r="B713" t="s">
        <v>2221</v>
      </c>
      <c r="C713" t="s">
        <v>107</v>
      </c>
      <c r="D713" t="s">
        <v>100</v>
      </c>
      <c r="E713" s="16">
        <v>45696</v>
      </c>
      <c r="F713">
        <v>4001807782</v>
      </c>
      <c r="G713" t="s">
        <v>1809</v>
      </c>
      <c r="H713" t="s">
        <v>1846</v>
      </c>
      <c r="I713" t="s">
        <v>1826</v>
      </c>
      <c r="J713">
        <v>2982299</v>
      </c>
      <c r="K713">
        <v>6512210</v>
      </c>
      <c r="M713">
        <v>2</v>
      </c>
      <c r="N713">
        <v>4.08</v>
      </c>
      <c r="O713">
        <v>8.16</v>
      </c>
      <c r="P713" t="s">
        <v>1811</v>
      </c>
      <c r="Q713" t="s">
        <v>1812</v>
      </c>
      <c r="R713" s="16">
        <v>45794</v>
      </c>
      <c r="S713">
        <v>137</v>
      </c>
      <c r="T713" t="s">
        <v>1930</v>
      </c>
      <c r="U713" s="16">
        <v>45808</v>
      </c>
      <c r="V713" s="16">
        <v>45717</v>
      </c>
      <c r="Y713" s="16">
        <v>45717</v>
      </c>
      <c r="AB713" t="s">
        <v>5237</v>
      </c>
    </row>
    <row r="714" spans="1:42" x14ac:dyDescent="0.35">
      <c r="A714" t="s">
        <v>2220</v>
      </c>
      <c r="B714" t="s">
        <v>2221</v>
      </c>
      <c r="C714" t="s">
        <v>107</v>
      </c>
      <c r="D714" t="s">
        <v>100</v>
      </c>
      <c r="E714" s="16">
        <v>45696</v>
      </c>
      <c r="F714">
        <v>4001807782</v>
      </c>
      <c r="G714" t="s">
        <v>1809</v>
      </c>
      <c r="H714" t="s">
        <v>2096</v>
      </c>
      <c r="I714" t="s">
        <v>1826</v>
      </c>
      <c r="J714">
        <v>2982299</v>
      </c>
      <c r="K714">
        <v>6512210</v>
      </c>
      <c r="M714">
        <v>2</v>
      </c>
      <c r="N714">
        <v>3.08</v>
      </c>
      <c r="O714">
        <v>6.16</v>
      </c>
      <c r="P714" t="s">
        <v>1811</v>
      </c>
      <c r="Q714" t="s">
        <v>1812</v>
      </c>
      <c r="R714" s="16">
        <v>45794</v>
      </c>
      <c r="S714">
        <v>137</v>
      </c>
      <c r="T714" t="s">
        <v>1930</v>
      </c>
      <c r="U714" s="16">
        <v>45808</v>
      </c>
      <c r="V714" s="16">
        <v>45717</v>
      </c>
      <c r="Y714" s="16">
        <v>45717</v>
      </c>
      <c r="AB714" t="s">
        <v>5237</v>
      </c>
    </row>
    <row r="715" spans="1:42" x14ac:dyDescent="0.35">
      <c r="A715" t="s">
        <v>2220</v>
      </c>
      <c r="B715" t="s">
        <v>2221</v>
      </c>
      <c r="C715" t="s">
        <v>107</v>
      </c>
      <c r="D715" t="s">
        <v>100</v>
      </c>
      <c r="E715" s="16">
        <v>45696</v>
      </c>
      <c r="F715">
        <v>4001807782</v>
      </c>
      <c r="G715" t="s">
        <v>1809</v>
      </c>
      <c r="H715" t="s">
        <v>1892</v>
      </c>
      <c r="I715" t="s">
        <v>1823</v>
      </c>
      <c r="J715">
        <v>2982299</v>
      </c>
      <c r="K715">
        <v>6512210</v>
      </c>
      <c r="M715">
        <v>1</v>
      </c>
      <c r="N715">
        <v>1.54</v>
      </c>
      <c r="O715">
        <v>1.54</v>
      </c>
      <c r="P715" t="s">
        <v>1811</v>
      </c>
      <c r="Q715" t="s">
        <v>1812</v>
      </c>
      <c r="R715" s="16">
        <v>45794</v>
      </c>
      <c r="S715">
        <v>137</v>
      </c>
      <c r="T715" t="s">
        <v>1930</v>
      </c>
      <c r="U715" s="16">
        <v>45808</v>
      </c>
      <c r="V715" s="16">
        <v>45717</v>
      </c>
      <c r="Y715" s="16">
        <v>45717</v>
      </c>
      <c r="AB715" t="s">
        <v>5237</v>
      </c>
    </row>
    <row r="716" spans="1:42" x14ac:dyDescent="0.35">
      <c r="A716" t="s">
        <v>2220</v>
      </c>
      <c r="B716" t="s">
        <v>2221</v>
      </c>
      <c r="C716" t="s">
        <v>107</v>
      </c>
      <c r="D716" t="s">
        <v>100</v>
      </c>
      <c r="E716" s="16">
        <v>45696</v>
      </c>
      <c r="F716">
        <v>4001807782</v>
      </c>
      <c r="G716" t="s">
        <v>1809</v>
      </c>
      <c r="H716" t="s">
        <v>1897</v>
      </c>
      <c r="I716" t="s">
        <v>1895</v>
      </c>
      <c r="J716">
        <v>2982299</v>
      </c>
      <c r="K716">
        <v>6512210</v>
      </c>
      <c r="M716">
        <v>1</v>
      </c>
      <c r="N716">
        <v>18.829999999999998</v>
      </c>
      <c r="O716">
        <v>18.829999999999998</v>
      </c>
      <c r="P716" t="s">
        <v>1811</v>
      </c>
      <c r="Q716" t="s">
        <v>1812</v>
      </c>
      <c r="R716" s="16">
        <v>45794</v>
      </c>
      <c r="S716">
        <v>137</v>
      </c>
      <c r="T716" t="s">
        <v>1930</v>
      </c>
      <c r="U716" s="16">
        <v>45808</v>
      </c>
      <c r="V716" s="16">
        <v>45717</v>
      </c>
      <c r="Y716" s="16">
        <v>45717</v>
      </c>
      <c r="AB716" t="s">
        <v>5237</v>
      </c>
    </row>
    <row r="717" spans="1:42" x14ac:dyDescent="0.35">
      <c r="A717" t="s">
        <v>2220</v>
      </c>
      <c r="B717" t="s">
        <v>2221</v>
      </c>
      <c r="C717" t="s">
        <v>107</v>
      </c>
      <c r="D717" t="s">
        <v>100</v>
      </c>
      <c r="E717" s="16">
        <v>45696</v>
      </c>
      <c r="F717">
        <v>4001807782</v>
      </c>
      <c r="G717" t="s">
        <v>1809</v>
      </c>
      <c r="H717" t="s">
        <v>2060</v>
      </c>
      <c r="I717" t="s">
        <v>1823</v>
      </c>
      <c r="J717">
        <v>2982299</v>
      </c>
      <c r="K717">
        <v>6512210</v>
      </c>
      <c r="M717">
        <v>1</v>
      </c>
      <c r="N717">
        <v>4.3600000000000003</v>
      </c>
      <c r="O717">
        <v>4.3600000000000003</v>
      </c>
      <c r="P717" t="s">
        <v>1811</v>
      </c>
      <c r="Q717" t="s">
        <v>1812</v>
      </c>
      <c r="R717" s="16">
        <v>45794</v>
      </c>
      <c r="S717">
        <v>137</v>
      </c>
      <c r="T717" t="s">
        <v>1930</v>
      </c>
      <c r="U717" s="16">
        <v>45808</v>
      </c>
      <c r="V717" s="16">
        <v>45717</v>
      </c>
      <c r="Y717" s="16">
        <v>45717</v>
      </c>
      <c r="AB717" t="s">
        <v>5237</v>
      </c>
    </row>
    <row r="718" spans="1:42" x14ac:dyDescent="0.35">
      <c r="A718" t="s">
        <v>2220</v>
      </c>
      <c r="B718" t="s">
        <v>2221</v>
      </c>
      <c r="C718" t="s">
        <v>107</v>
      </c>
      <c r="D718" t="s">
        <v>100</v>
      </c>
      <c r="E718" s="16">
        <v>45696</v>
      </c>
      <c r="F718">
        <v>4001807782</v>
      </c>
      <c r="G718" t="s">
        <v>1809</v>
      </c>
      <c r="H718" t="s">
        <v>1843</v>
      </c>
      <c r="I718" t="s">
        <v>1823</v>
      </c>
      <c r="J718">
        <v>2982299</v>
      </c>
      <c r="K718">
        <v>6512210</v>
      </c>
      <c r="M718">
        <v>4</v>
      </c>
      <c r="N718">
        <v>1.41</v>
      </c>
      <c r="O718">
        <v>5.64</v>
      </c>
      <c r="P718" t="s">
        <v>1811</v>
      </c>
      <c r="Q718" t="s">
        <v>1812</v>
      </c>
      <c r="R718" s="16">
        <v>45794</v>
      </c>
      <c r="S718">
        <v>137</v>
      </c>
      <c r="T718" t="s">
        <v>1930</v>
      </c>
      <c r="U718" s="16">
        <v>45808</v>
      </c>
      <c r="V718" s="16">
        <v>45717</v>
      </c>
      <c r="Y718" s="16">
        <v>45717</v>
      </c>
      <c r="AB718" t="s">
        <v>5237</v>
      </c>
    </row>
    <row r="719" spans="1:42" x14ac:dyDescent="0.35">
      <c r="A719" t="s">
        <v>2220</v>
      </c>
      <c r="B719" t="s">
        <v>2221</v>
      </c>
      <c r="C719" t="s">
        <v>107</v>
      </c>
      <c r="D719" t="s">
        <v>100</v>
      </c>
      <c r="E719" s="16">
        <v>45696</v>
      </c>
      <c r="F719">
        <v>4001807782</v>
      </c>
      <c r="G719" t="s">
        <v>1809</v>
      </c>
      <c r="H719" t="s">
        <v>2052</v>
      </c>
      <c r="I719" t="s">
        <v>2053</v>
      </c>
      <c r="J719">
        <v>2982299</v>
      </c>
      <c r="K719">
        <v>6512210</v>
      </c>
      <c r="M719">
        <v>4</v>
      </c>
      <c r="N719">
        <v>4.53</v>
      </c>
      <c r="O719">
        <v>18.12</v>
      </c>
      <c r="P719" t="s">
        <v>1811</v>
      </c>
      <c r="Q719" t="s">
        <v>1812</v>
      </c>
      <c r="R719" s="16">
        <v>45794</v>
      </c>
      <c r="S719">
        <v>137</v>
      </c>
      <c r="T719" t="s">
        <v>1930</v>
      </c>
      <c r="U719" s="16">
        <v>45808</v>
      </c>
      <c r="V719" s="16">
        <v>45717</v>
      </c>
      <c r="Y719" s="16">
        <v>45717</v>
      </c>
      <c r="AB719" t="s">
        <v>5237</v>
      </c>
    </row>
    <row r="720" spans="1:42" x14ac:dyDescent="0.35">
      <c r="A720" t="s">
        <v>2220</v>
      </c>
      <c r="B720" t="s">
        <v>2221</v>
      </c>
      <c r="C720" t="s">
        <v>107</v>
      </c>
      <c r="D720" t="s">
        <v>100</v>
      </c>
      <c r="E720" s="16">
        <v>45696</v>
      </c>
      <c r="F720">
        <v>4001807782</v>
      </c>
      <c r="G720" t="s">
        <v>1809</v>
      </c>
      <c r="H720" t="s">
        <v>3643</v>
      </c>
      <c r="I720" t="s">
        <v>1826</v>
      </c>
      <c r="J720">
        <v>2982299</v>
      </c>
      <c r="K720">
        <v>6512210</v>
      </c>
      <c r="M720">
        <v>6</v>
      </c>
      <c r="N720">
        <v>5.44</v>
      </c>
      <c r="O720">
        <v>32.64</v>
      </c>
      <c r="P720" t="s">
        <v>1811</v>
      </c>
      <c r="Q720" t="s">
        <v>1812</v>
      </c>
      <c r="R720" s="16">
        <v>45794</v>
      </c>
      <c r="S720">
        <v>137</v>
      </c>
      <c r="T720" t="s">
        <v>1930</v>
      </c>
      <c r="U720" s="16">
        <v>45808</v>
      </c>
      <c r="V720" s="16">
        <v>45717</v>
      </c>
      <c r="Y720" s="16">
        <v>45717</v>
      </c>
      <c r="AB720" t="s">
        <v>5237</v>
      </c>
    </row>
    <row r="721" spans="1:28" x14ac:dyDescent="0.35">
      <c r="A721" t="s">
        <v>2220</v>
      </c>
      <c r="B721" t="s">
        <v>2221</v>
      </c>
      <c r="C721" t="s">
        <v>107</v>
      </c>
      <c r="D721" t="s">
        <v>100</v>
      </c>
      <c r="E721" s="16">
        <v>45696</v>
      </c>
      <c r="F721">
        <v>4001807782</v>
      </c>
      <c r="G721" t="s">
        <v>1809</v>
      </c>
      <c r="H721" t="s">
        <v>1908</v>
      </c>
      <c r="I721" t="s">
        <v>1909</v>
      </c>
      <c r="J721">
        <v>2982299</v>
      </c>
      <c r="K721">
        <v>6512210</v>
      </c>
      <c r="M721">
        <v>9</v>
      </c>
      <c r="N721">
        <v>2.41</v>
      </c>
      <c r="O721">
        <v>21.69</v>
      </c>
      <c r="P721" t="s">
        <v>1811</v>
      </c>
      <c r="Q721" t="s">
        <v>1812</v>
      </c>
      <c r="R721" s="16">
        <v>45794</v>
      </c>
      <c r="S721">
        <v>137</v>
      </c>
      <c r="T721" t="s">
        <v>1930</v>
      </c>
      <c r="U721" s="16">
        <v>45808</v>
      </c>
      <c r="V721" s="16">
        <v>45717</v>
      </c>
      <c r="Y721" s="16">
        <v>45717</v>
      </c>
      <c r="AB721" t="s">
        <v>5237</v>
      </c>
    </row>
    <row r="722" spans="1:28" x14ac:dyDescent="0.35">
      <c r="A722" t="s">
        <v>2220</v>
      </c>
      <c r="B722" t="s">
        <v>2221</v>
      </c>
      <c r="C722" t="s">
        <v>107</v>
      </c>
      <c r="D722" t="s">
        <v>100</v>
      </c>
      <c r="E722" s="16">
        <v>45696</v>
      </c>
      <c r="F722">
        <v>4001807782</v>
      </c>
      <c r="G722" t="s">
        <v>1809</v>
      </c>
      <c r="H722" t="s">
        <v>5238</v>
      </c>
      <c r="I722" t="s">
        <v>5239</v>
      </c>
      <c r="J722">
        <v>2982299</v>
      </c>
      <c r="K722">
        <v>6512210</v>
      </c>
      <c r="M722">
        <v>3</v>
      </c>
      <c r="N722">
        <v>53.13</v>
      </c>
      <c r="O722">
        <v>159.38999999999999</v>
      </c>
      <c r="P722" t="s">
        <v>1811</v>
      </c>
      <c r="Q722" t="s">
        <v>1812</v>
      </c>
      <c r="R722" s="16">
        <v>45794</v>
      </c>
      <c r="S722">
        <v>137</v>
      </c>
      <c r="T722" t="s">
        <v>1930</v>
      </c>
      <c r="U722" s="16">
        <v>45808</v>
      </c>
      <c r="V722" s="16">
        <v>45717</v>
      </c>
      <c r="Y722" s="16">
        <v>45717</v>
      </c>
      <c r="AB722" t="s">
        <v>5237</v>
      </c>
    </row>
    <row r="723" spans="1:28" x14ac:dyDescent="0.35">
      <c r="A723" t="s">
        <v>2220</v>
      </c>
      <c r="B723" t="s">
        <v>2221</v>
      </c>
      <c r="C723" t="s">
        <v>107</v>
      </c>
      <c r="D723" t="s">
        <v>100</v>
      </c>
      <c r="E723" s="16">
        <v>45696</v>
      </c>
      <c r="F723">
        <v>4001807782</v>
      </c>
      <c r="G723" t="s">
        <v>1809</v>
      </c>
      <c r="H723" t="s">
        <v>5240</v>
      </c>
      <c r="I723" t="s">
        <v>5241</v>
      </c>
      <c r="J723">
        <v>2982299</v>
      </c>
      <c r="K723">
        <v>6512210</v>
      </c>
      <c r="M723">
        <v>3</v>
      </c>
      <c r="N723">
        <v>503.94</v>
      </c>
      <c r="O723">
        <v>1511.82</v>
      </c>
      <c r="P723" t="s">
        <v>1811</v>
      </c>
      <c r="Q723" t="s">
        <v>1812</v>
      </c>
      <c r="R723" s="16">
        <v>45794</v>
      </c>
      <c r="S723">
        <v>137</v>
      </c>
      <c r="T723" t="s">
        <v>1930</v>
      </c>
      <c r="U723" s="16">
        <v>45808</v>
      </c>
      <c r="V723" s="16">
        <v>45717</v>
      </c>
      <c r="Y723" s="16">
        <v>45717</v>
      </c>
      <c r="AB723" t="s">
        <v>5237</v>
      </c>
    </row>
    <row r="724" spans="1:28" x14ac:dyDescent="0.35">
      <c r="A724" t="s">
        <v>2220</v>
      </c>
      <c r="B724" t="s">
        <v>2221</v>
      </c>
      <c r="C724" t="s">
        <v>107</v>
      </c>
      <c r="D724" t="s">
        <v>100</v>
      </c>
      <c r="E724" s="16">
        <v>45696</v>
      </c>
      <c r="F724">
        <v>4001807782</v>
      </c>
      <c r="G724" t="s">
        <v>1809</v>
      </c>
      <c r="H724" t="s">
        <v>5242</v>
      </c>
      <c r="I724" t="s">
        <v>2029</v>
      </c>
      <c r="J724">
        <v>2982299</v>
      </c>
      <c r="K724">
        <v>6512210</v>
      </c>
      <c r="M724">
        <v>1</v>
      </c>
      <c r="N724">
        <v>334.55</v>
      </c>
      <c r="O724">
        <v>334.55</v>
      </c>
      <c r="P724" t="s">
        <v>1811</v>
      </c>
      <c r="Q724" t="s">
        <v>1812</v>
      </c>
      <c r="R724" s="16">
        <v>45794</v>
      </c>
      <c r="S724">
        <v>137</v>
      </c>
      <c r="T724" t="s">
        <v>1930</v>
      </c>
      <c r="U724" s="16">
        <v>45808</v>
      </c>
      <c r="V724" s="16">
        <v>45717</v>
      </c>
      <c r="Y724" s="16">
        <v>45717</v>
      </c>
      <c r="AB724" t="s">
        <v>5237</v>
      </c>
    </row>
    <row r="725" spans="1:28" x14ac:dyDescent="0.35">
      <c r="A725" t="s">
        <v>2220</v>
      </c>
      <c r="B725" t="s">
        <v>2221</v>
      </c>
      <c r="C725" t="s">
        <v>107</v>
      </c>
      <c r="D725" t="s">
        <v>100</v>
      </c>
      <c r="E725" s="16">
        <v>45696</v>
      </c>
      <c r="F725">
        <v>4001807782</v>
      </c>
      <c r="G725" t="s">
        <v>1809</v>
      </c>
      <c r="H725" t="s">
        <v>5243</v>
      </c>
      <c r="I725" t="s">
        <v>1828</v>
      </c>
      <c r="J725">
        <v>2982299</v>
      </c>
      <c r="K725">
        <v>6512210</v>
      </c>
      <c r="M725">
        <v>1</v>
      </c>
      <c r="N725">
        <v>98.7</v>
      </c>
      <c r="O725">
        <v>98.7</v>
      </c>
      <c r="P725" t="s">
        <v>1811</v>
      </c>
      <c r="Q725" t="s">
        <v>1812</v>
      </c>
      <c r="R725" s="16">
        <v>45794</v>
      </c>
      <c r="S725">
        <v>137</v>
      </c>
      <c r="T725" t="s">
        <v>1930</v>
      </c>
      <c r="U725" s="16">
        <v>45808</v>
      </c>
      <c r="V725" s="16">
        <v>45717</v>
      </c>
      <c r="Y725" s="16">
        <v>45717</v>
      </c>
      <c r="AB725" t="s">
        <v>5237</v>
      </c>
    </row>
    <row r="726" spans="1:28" x14ac:dyDescent="0.35">
      <c r="A726" t="s">
        <v>2220</v>
      </c>
      <c r="B726" t="s">
        <v>2221</v>
      </c>
      <c r="C726" t="s">
        <v>107</v>
      </c>
      <c r="D726" t="s">
        <v>100</v>
      </c>
      <c r="E726" s="16">
        <v>45696</v>
      </c>
      <c r="F726">
        <v>4001807782</v>
      </c>
      <c r="G726" t="s">
        <v>1809</v>
      </c>
      <c r="H726" t="s">
        <v>5244</v>
      </c>
      <c r="I726" t="s">
        <v>2026</v>
      </c>
      <c r="J726">
        <v>2982299</v>
      </c>
      <c r="K726">
        <v>6512210</v>
      </c>
      <c r="M726">
        <v>1</v>
      </c>
      <c r="N726">
        <v>23115.11</v>
      </c>
      <c r="O726">
        <v>23115.11</v>
      </c>
      <c r="P726" t="s">
        <v>1811</v>
      </c>
      <c r="Q726" t="s">
        <v>1812</v>
      </c>
      <c r="R726" s="16">
        <v>45794</v>
      </c>
      <c r="S726">
        <v>137</v>
      </c>
      <c r="T726" t="s">
        <v>1930</v>
      </c>
      <c r="U726" s="16">
        <v>45808</v>
      </c>
      <c r="V726" s="16">
        <v>45717</v>
      </c>
      <c r="Y726" s="16">
        <v>45717</v>
      </c>
      <c r="AB726" t="s">
        <v>5237</v>
      </c>
    </row>
    <row r="727" spans="1:28" x14ac:dyDescent="0.35">
      <c r="A727" t="s">
        <v>2220</v>
      </c>
      <c r="B727" t="s">
        <v>2221</v>
      </c>
      <c r="C727" t="s">
        <v>107</v>
      </c>
      <c r="D727" t="s">
        <v>100</v>
      </c>
      <c r="E727" s="16">
        <v>45696</v>
      </c>
      <c r="F727">
        <v>4001807782</v>
      </c>
      <c r="G727" t="s">
        <v>1809</v>
      </c>
      <c r="H727" t="s">
        <v>2184</v>
      </c>
      <c r="I727" t="s">
        <v>1895</v>
      </c>
      <c r="J727">
        <v>2982299</v>
      </c>
      <c r="K727">
        <v>6512210</v>
      </c>
      <c r="M727">
        <v>1</v>
      </c>
      <c r="N727">
        <v>12.58</v>
      </c>
      <c r="O727">
        <v>12.58</v>
      </c>
      <c r="P727" t="s">
        <v>1811</v>
      </c>
      <c r="Q727" t="s">
        <v>1812</v>
      </c>
      <c r="R727" s="16">
        <v>45794</v>
      </c>
      <c r="S727">
        <v>137</v>
      </c>
      <c r="T727" t="s">
        <v>1930</v>
      </c>
      <c r="U727" s="16">
        <v>45808</v>
      </c>
      <c r="V727" s="16">
        <v>45717</v>
      </c>
      <c r="Y727" s="16">
        <v>45717</v>
      </c>
      <c r="AB727" t="s">
        <v>5237</v>
      </c>
    </row>
    <row r="728" spans="1:28" x14ac:dyDescent="0.35">
      <c r="A728" t="s">
        <v>2220</v>
      </c>
      <c r="B728" t="s">
        <v>2221</v>
      </c>
      <c r="C728" t="s">
        <v>107</v>
      </c>
      <c r="D728" t="s">
        <v>100</v>
      </c>
      <c r="E728" s="16">
        <v>45696</v>
      </c>
      <c r="F728">
        <v>4001807782</v>
      </c>
      <c r="G728" t="s">
        <v>1809</v>
      </c>
      <c r="H728" t="s">
        <v>5245</v>
      </c>
      <c r="I728" t="s">
        <v>1835</v>
      </c>
      <c r="J728">
        <v>2982299</v>
      </c>
      <c r="K728">
        <v>6512210</v>
      </c>
      <c r="M728">
        <v>4</v>
      </c>
      <c r="N728">
        <v>100.3</v>
      </c>
      <c r="O728">
        <v>401.2</v>
      </c>
      <c r="P728" t="s">
        <v>1811</v>
      </c>
      <c r="Q728" t="s">
        <v>1812</v>
      </c>
      <c r="R728" s="16">
        <v>45794</v>
      </c>
      <c r="S728">
        <v>137</v>
      </c>
      <c r="T728" t="s">
        <v>1930</v>
      </c>
      <c r="U728" s="16">
        <v>45808</v>
      </c>
      <c r="V728" s="16">
        <v>45717</v>
      </c>
      <c r="Y728" s="16">
        <v>45717</v>
      </c>
      <c r="AB728" t="s">
        <v>5237</v>
      </c>
    </row>
    <row r="729" spans="1:28" x14ac:dyDescent="0.35">
      <c r="A729" t="s">
        <v>2220</v>
      </c>
      <c r="B729" t="s">
        <v>2221</v>
      </c>
      <c r="C729" t="s">
        <v>107</v>
      </c>
      <c r="D729" t="s">
        <v>100</v>
      </c>
      <c r="E729" s="16">
        <v>45696</v>
      </c>
      <c r="F729">
        <v>4001807782</v>
      </c>
      <c r="G729" t="s">
        <v>1809</v>
      </c>
      <c r="H729" t="s">
        <v>5246</v>
      </c>
      <c r="I729" t="s">
        <v>1857</v>
      </c>
      <c r="J729">
        <v>2982299</v>
      </c>
      <c r="K729">
        <v>6512210</v>
      </c>
      <c r="M729">
        <v>4</v>
      </c>
      <c r="N729">
        <v>150.76</v>
      </c>
      <c r="O729">
        <v>603.04</v>
      </c>
      <c r="P729" t="s">
        <v>1811</v>
      </c>
      <c r="Q729" t="s">
        <v>1812</v>
      </c>
      <c r="R729" s="16">
        <v>45794</v>
      </c>
      <c r="S729">
        <v>137</v>
      </c>
      <c r="T729" t="s">
        <v>1930</v>
      </c>
      <c r="U729" s="16">
        <v>45808</v>
      </c>
      <c r="V729" s="16">
        <v>45717</v>
      </c>
      <c r="Y729" s="16">
        <v>45717</v>
      </c>
      <c r="AB729" t="s">
        <v>5237</v>
      </c>
    </row>
    <row r="730" spans="1:28" x14ac:dyDescent="0.35">
      <c r="A730" t="s">
        <v>2220</v>
      </c>
      <c r="B730" t="s">
        <v>2221</v>
      </c>
      <c r="C730" t="s">
        <v>107</v>
      </c>
      <c r="D730" t="s">
        <v>100</v>
      </c>
      <c r="E730" s="16">
        <v>45696</v>
      </c>
      <c r="F730">
        <v>4001807782</v>
      </c>
      <c r="G730" t="s">
        <v>1809</v>
      </c>
      <c r="H730" t="s">
        <v>5247</v>
      </c>
      <c r="I730" t="s">
        <v>1828</v>
      </c>
      <c r="J730">
        <v>2982299</v>
      </c>
      <c r="K730">
        <v>6512210</v>
      </c>
      <c r="M730">
        <v>2</v>
      </c>
      <c r="N730">
        <v>318.05</v>
      </c>
      <c r="O730">
        <v>636.1</v>
      </c>
      <c r="P730" t="s">
        <v>1811</v>
      </c>
      <c r="Q730" t="s">
        <v>1812</v>
      </c>
      <c r="R730" s="16">
        <v>45794</v>
      </c>
      <c r="S730">
        <v>137</v>
      </c>
      <c r="T730" t="s">
        <v>1930</v>
      </c>
      <c r="U730" s="16">
        <v>45808</v>
      </c>
      <c r="V730" s="16">
        <v>45717</v>
      </c>
      <c r="Y730" s="16">
        <v>45717</v>
      </c>
      <c r="AB730" t="s">
        <v>5237</v>
      </c>
    </row>
    <row r="731" spans="1:28" x14ac:dyDescent="0.35">
      <c r="A731" t="s">
        <v>2220</v>
      </c>
      <c r="B731" t="s">
        <v>2221</v>
      </c>
      <c r="C731" t="s">
        <v>107</v>
      </c>
      <c r="D731" t="s">
        <v>100</v>
      </c>
      <c r="E731" s="16">
        <v>45696</v>
      </c>
      <c r="F731">
        <v>4001807782</v>
      </c>
      <c r="G731" t="s">
        <v>1809</v>
      </c>
      <c r="H731" t="s">
        <v>5248</v>
      </c>
      <c r="I731" t="s">
        <v>2095</v>
      </c>
      <c r="J731">
        <v>2982299</v>
      </c>
      <c r="K731">
        <v>6512210</v>
      </c>
      <c r="M731">
        <v>16</v>
      </c>
      <c r="N731">
        <v>46.43</v>
      </c>
      <c r="O731">
        <v>742.88</v>
      </c>
      <c r="P731" t="s">
        <v>1811</v>
      </c>
      <c r="Q731" t="s">
        <v>1812</v>
      </c>
      <c r="R731" s="16">
        <v>45794</v>
      </c>
      <c r="S731">
        <v>137</v>
      </c>
      <c r="T731" t="s">
        <v>1930</v>
      </c>
      <c r="U731" s="16">
        <v>45808</v>
      </c>
      <c r="V731" s="16">
        <v>45717</v>
      </c>
      <c r="Y731" s="16">
        <v>45717</v>
      </c>
      <c r="AB731" t="s">
        <v>5237</v>
      </c>
    </row>
    <row r="732" spans="1:28" x14ac:dyDescent="0.35">
      <c r="A732" t="s">
        <v>2220</v>
      </c>
      <c r="B732" t="s">
        <v>2221</v>
      </c>
      <c r="C732" t="s">
        <v>107</v>
      </c>
      <c r="D732" t="s">
        <v>100</v>
      </c>
      <c r="E732" s="16">
        <v>45696</v>
      </c>
      <c r="F732">
        <v>4001807782</v>
      </c>
      <c r="G732" t="s">
        <v>1809</v>
      </c>
      <c r="H732" t="s">
        <v>5249</v>
      </c>
      <c r="I732" t="s">
        <v>1835</v>
      </c>
      <c r="J732">
        <v>2982299</v>
      </c>
      <c r="K732">
        <v>6512210</v>
      </c>
      <c r="M732">
        <v>8</v>
      </c>
      <c r="N732">
        <v>51.02</v>
      </c>
      <c r="O732">
        <v>408.16</v>
      </c>
      <c r="P732" t="s">
        <v>1811</v>
      </c>
      <c r="Q732" t="s">
        <v>1812</v>
      </c>
      <c r="R732" s="16">
        <v>45794</v>
      </c>
      <c r="S732">
        <v>137</v>
      </c>
      <c r="T732" t="s">
        <v>1930</v>
      </c>
      <c r="U732" s="16">
        <v>45808</v>
      </c>
      <c r="V732" s="16">
        <v>45717</v>
      </c>
      <c r="Y732" s="16">
        <v>45717</v>
      </c>
      <c r="AB732" t="s">
        <v>5237</v>
      </c>
    </row>
    <row r="733" spans="1:28" x14ac:dyDescent="0.35">
      <c r="A733" t="s">
        <v>2220</v>
      </c>
      <c r="B733" t="s">
        <v>2221</v>
      </c>
      <c r="C733" t="s">
        <v>107</v>
      </c>
      <c r="D733" t="s">
        <v>100</v>
      </c>
      <c r="E733" s="16">
        <v>45696</v>
      </c>
      <c r="F733">
        <v>4001807782</v>
      </c>
      <c r="G733" t="s">
        <v>1809</v>
      </c>
      <c r="H733" t="s">
        <v>2209</v>
      </c>
      <c r="I733" t="s">
        <v>1825</v>
      </c>
      <c r="J733">
        <v>2982299</v>
      </c>
      <c r="K733">
        <v>6512210</v>
      </c>
      <c r="M733">
        <v>16</v>
      </c>
      <c r="N733">
        <v>28.92</v>
      </c>
      <c r="O733">
        <v>462.72</v>
      </c>
      <c r="P733" t="s">
        <v>1811</v>
      </c>
      <c r="Q733" t="s">
        <v>1812</v>
      </c>
      <c r="R733" s="16">
        <v>45794</v>
      </c>
      <c r="S733">
        <v>137</v>
      </c>
      <c r="T733" t="s">
        <v>1930</v>
      </c>
      <c r="U733" s="16">
        <v>45808</v>
      </c>
      <c r="V733" s="16">
        <v>45717</v>
      </c>
      <c r="Y733" s="16">
        <v>45717</v>
      </c>
      <c r="AB733" t="s">
        <v>5237</v>
      </c>
    </row>
    <row r="734" spans="1:28" x14ac:dyDescent="0.35">
      <c r="A734" t="s">
        <v>2220</v>
      </c>
      <c r="B734" t="s">
        <v>2221</v>
      </c>
      <c r="C734" t="s">
        <v>107</v>
      </c>
      <c r="D734" t="s">
        <v>100</v>
      </c>
      <c r="E734" s="16">
        <v>45696</v>
      </c>
      <c r="F734">
        <v>4001807782</v>
      </c>
      <c r="G734" t="s">
        <v>1809</v>
      </c>
      <c r="H734" t="s">
        <v>3168</v>
      </c>
      <c r="I734" t="s">
        <v>1825</v>
      </c>
      <c r="J734">
        <v>2982299</v>
      </c>
      <c r="K734">
        <v>6512210</v>
      </c>
      <c r="M734">
        <v>16</v>
      </c>
      <c r="N734">
        <v>8.4499999999999993</v>
      </c>
      <c r="O734">
        <v>135.19999999999999</v>
      </c>
      <c r="P734" t="s">
        <v>1811</v>
      </c>
      <c r="Q734" t="s">
        <v>1812</v>
      </c>
      <c r="R734" s="16">
        <v>45794</v>
      </c>
      <c r="S734">
        <v>137</v>
      </c>
      <c r="T734" t="s">
        <v>1930</v>
      </c>
      <c r="U734" s="16">
        <v>45808</v>
      </c>
      <c r="V734" s="16">
        <v>45717</v>
      </c>
      <c r="Y734" s="16">
        <v>45717</v>
      </c>
      <c r="AB734" t="s">
        <v>5237</v>
      </c>
    </row>
    <row r="735" spans="1:28" x14ac:dyDescent="0.35">
      <c r="A735" t="s">
        <v>2220</v>
      </c>
      <c r="B735" t="s">
        <v>2221</v>
      </c>
      <c r="C735" t="s">
        <v>107</v>
      </c>
      <c r="D735" t="s">
        <v>100</v>
      </c>
      <c r="E735" s="16">
        <v>45696</v>
      </c>
      <c r="F735">
        <v>4001807782</v>
      </c>
      <c r="G735" t="s">
        <v>1809</v>
      </c>
      <c r="H735" t="s">
        <v>1999</v>
      </c>
      <c r="I735" t="s">
        <v>1825</v>
      </c>
      <c r="J735">
        <v>2982299</v>
      </c>
      <c r="K735">
        <v>6512210</v>
      </c>
      <c r="M735">
        <v>8</v>
      </c>
      <c r="N735">
        <v>2.0699999999999998</v>
      </c>
      <c r="O735">
        <v>16.559999999999999</v>
      </c>
      <c r="P735" t="s">
        <v>1811</v>
      </c>
      <c r="Q735" t="s">
        <v>1812</v>
      </c>
      <c r="R735" s="16">
        <v>45794</v>
      </c>
      <c r="S735">
        <v>137</v>
      </c>
      <c r="T735" t="s">
        <v>1930</v>
      </c>
      <c r="U735" s="16">
        <v>45808</v>
      </c>
      <c r="V735" s="16">
        <v>45717</v>
      </c>
      <c r="Y735" s="16">
        <v>45717</v>
      </c>
      <c r="AB735" t="s">
        <v>5237</v>
      </c>
    </row>
    <row r="736" spans="1:28" x14ac:dyDescent="0.35">
      <c r="A736" t="s">
        <v>2220</v>
      </c>
      <c r="B736" t="s">
        <v>2221</v>
      </c>
      <c r="C736" t="s">
        <v>107</v>
      </c>
      <c r="D736" t="s">
        <v>100</v>
      </c>
      <c r="E736" s="16">
        <v>45696</v>
      </c>
      <c r="F736">
        <v>4001807782</v>
      </c>
      <c r="G736" t="s">
        <v>1809</v>
      </c>
      <c r="H736" t="s">
        <v>1953</v>
      </c>
      <c r="I736" t="s">
        <v>1822</v>
      </c>
      <c r="J736">
        <v>2982299</v>
      </c>
      <c r="K736">
        <v>6512210</v>
      </c>
      <c r="M736">
        <v>30</v>
      </c>
      <c r="N736">
        <v>1.48</v>
      </c>
      <c r="O736">
        <v>44.4</v>
      </c>
      <c r="P736" t="s">
        <v>1811</v>
      </c>
      <c r="Q736" t="s">
        <v>1812</v>
      </c>
      <c r="R736" s="16">
        <v>45794</v>
      </c>
      <c r="S736">
        <v>137</v>
      </c>
      <c r="T736" t="s">
        <v>1930</v>
      </c>
      <c r="U736" s="16">
        <v>45808</v>
      </c>
      <c r="V736" s="16">
        <v>45717</v>
      </c>
      <c r="Y736" s="16">
        <v>45717</v>
      </c>
      <c r="AB736" t="s">
        <v>5237</v>
      </c>
    </row>
    <row r="737" spans="1:28" x14ac:dyDescent="0.35">
      <c r="A737" t="s">
        <v>2220</v>
      </c>
      <c r="B737" t="s">
        <v>2221</v>
      </c>
      <c r="C737" t="s">
        <v>107</v>
      </c>
      <c r="D737" t="s">
        <v>100</v>
      </c>
      <c r="E737" s="16">
        <v>45696</v>
      </c>
      <c r="F737">
        <v>4001807782</v>
      </c>
      <c r="G737" t="s">
        <v>1809</v>
      </c>
      <c r="H737" t="s">
        <v>1821</v>
      </c>
      <c r="I737" t="s">
        <v>1822</v>
      </c>
      <c r="J737">
        <v>2982299</v>
      </c>
      <c r="K737">
        <v>6512210</v>
      </c>
      <c r="M737">
        <v>24</v>
      </c>
      <c r="N737">
        <v>1.05</v>
      </c>
      <c r="O737">
        <v>25.2</v>
      </c>
      <c r="P737" t="s">
        <v>1811</v>
      </c>
      <c r="Q737" t="s">
        <v>1812</v>
      </c>
      <c r="R737" s="16">
        <v>45794</v>
      </c>
      <c r="S737">
        <v>137</v>
      </c>
      <c r="T737" t="s">
        <v>1930</v>
      </c>
      <c r="U737" s="16">
        <v>45808</v>
      </c>
      <c r="V737" s="16">
        <v>45717</v>
      </c>
      <c r="Y737" s="16">
        <v>45717</v>
      </c>
      <c r="AB737" t="s">
        <v>5237</v>
      </c>
    </row>
    <row r="738" spans="1:28" x14ac:dyDescent="0.35">
      <c r="A738" t="s">
        <v>2220</v>
      </c>
      <c r="B738" t="s">
        <v>2221</v>
      </c>
      <c r="C738" t="s">
        <v>107</v>
      </c>
      <c r="D738" t="s">
        <v>100</v>
      </c>
      <c r="E738" s="16">
        <v>45696</v>
      </c>
      <c r="F738">
        <v>4001807782</v>
      </c>
      <c r="G738" t="s">
        <v>1809</v>
      </c>
      <c r="H738" t="s">
        <v>4606</v>
      </c>
      <c r="I738" t="s">
        <v>1810</v>
      </c>
      <c r="J738">
        <v>2982299</v>
      </c>
      <c r="K738">
        <v>6512210</v>
      </c>
      <c r="M738">
        <v>8</v>
      </c>
      <c r="N738">
        <v>1.86</v>
      </c>
      <c r="O738">
        <v>14.88</v>
      </c>
      <c r="P738" t="s">
        <v>1811</v>
      </c>
      <c r="Q738" t="s">
        <v>1812</v>
      </c>
      <c r="R738" s="16">
        <v>45794</v>
      </c>
      <c r="S738">
        <v>137</v>
      </c>
      <c r="T738" t="s">
        <v>1930</v>
      </c>
      <c r="U738" s="16">
        <v>45808</v>
      </c>
      <c r="V738" s="16">
        <v>45717</v>
      </c>
      <c r="Y738" s="16">
        <v>45717</v>
      </c>
      <c r="AB738" t="s">
        <v>5237</v>
      </c>
    </row>
    <row r="739" spans="1:28" x14ac:dyDescent="0.35">
      <c r="A739" t="s">
        <v>2220</v>
      </c>
      <c r="B739" t="s">
        <v>2221</v>
      </c>
      <c r="C739" t="s">
        <v>107</v>
      </c>
      <c r="D739" t="s">
        <v>100</v>
      </c>
      <c r="E739" s="16">
        <v>45696</v>
      </c>
      <c r="F739">
        <v>4001807782</v>
      </c>
      <c r="G739" t="s">
        <v>1809</v>
      </c>
      <c r="H739" t="s">
        <v>4134</v>
      </c>
      <c r="I739" t="s">
        <v>1825</v>
      </c>
      <c r="J739">
        <v>2982299</v>
      </c>
      <c r="K739">
        <v>6512210</v>
      </c>
      <c r="M739">
        <v>16</v>
      </c>
      <c r="N739">
        <v>3.93</v>
      </c>
      <c r="O739">
        <v>62.88</v>
      </c>
      <c r="P739" t="s">
        <v>1811</v>
      </c>
      <c r="Q739" t="s">
        <v>1812</v>
      </c>
      <c r="R739" s="16">
        <v>45794</v>
      </c>
      <c r="S739">
        <v>137</v>
      </c>
      <c r="T739" t="s">
        <v>1930</v>
      </c>
      <c r="U739" s="16">
        <v>45808</v>
      </c>
      <c r="V739" s="16">
        <v>45717</v>
      </c>
      <c r="Y739" s="16">
        <v>45717</v>
      </c>
      <c r="AB739" t="s">
        <v>5237</v>
      </c>
    </row>
    <row r="740" spans="1:28" x14ac:dyDescent="0.35">
      <c r="A740" t="s">
        <v>2220</v>
      </c>
      <c r="B740" t="s">
        <v>2221</v>
      </c>
      <c r="C740" t="s">
        <v>107</v>
      </c>
      <c r="D740" t="s">
        <v>100</v>
      </c>
      <c r="E740" s="16">
        <v>45696</v>
      </c>
      <c r="F740">
        <v>4001807782</v>
      </c>
      <c r="G740" t="s">
        <v>1809</v>
      </c>
      <c r="H740" t="s">
        <v>2923</v>
      </c>
      <c r="I740" t="s">
        <v>1825</v>
      </c>
      <c r="J740">
        <v>2982299</v>
      </c>
      <c r="K740">
        <v>6512210</v>
      </c>
      <c r="M740">
        <v>8</v>
      </c>
      <c r="N740">
        <v>14.55</v>
      </c>
      <c r="O740">
        <v>116.4</v>
      </c>
      <c r="P740" t="s">
        <v>1811</v>
      </c>
      <c r="Q740" t="s">
        <v>1812</v>
      </c>
      <c r="R740" s="16">
        <v>45794</v>
      </c>
      <c r="S740">
        <v>137</v>
      </c>
      <c r="T740" t="s">
        <v>1930</v>
      </c>
      <c r="U740" s="16">
        <v>45808</v>
      </c>
      <c r="V740" s="16">
        <v>45717</v>
      </c>
      <c r="Y740" s="16">
        <v>45717</v>
      </c>
      <c r="AB740" t="s">
        <v>5237</v>
      </c>
    </row>
    <row r="741" spans="1:28" x14ac:dyDescent="0.35">
      <c r="A741" t="s">
        <v>2220</v>
      </c>
      <c r="B741" t="s">
        <v>2221</v>
      </c>
      <c r="C741" t="s">
        <v>107</v>
      </c>
      <c r="D741" t="s">
        <v>100</v>
      </c>
      <c r="E741" s="16">
        <v>45696</v>
      </c>
      <c r="F741">
        <v>4001807782</v>
      </c>
      <c r="G741" t="s">
        <v>1809</v>
      </c>
      <c r="H741" t="s">
        <v>4150</v>
      </c>
      <c r="I741" t="s">
        <v>1825</v>
      </c>
      <c r="J741">
        <v>2982299</v>
      </c>
      <c r="K741">
        <v>6512210</v>
      </c>
      <c r="M741">
        <v>8</v>
      </c>
      <c r="N741">
        <v>3.1</v>
      </c>
      <c r="O741">
        <v>24.8</v>
      </c>
      <c r="P741" t="s">
        <v>1811</v>
      </c>
      <c r="Q741" t="s">
        <v>1812</v>
      </c>
      <c r="R741" s="16">
        <v>45794</v>
      </c>
      <c r="S741">
        <v>137</v>
      </c>
      <c r="T741" t="s">
        <v>1930</v>
      </c>
      <c r="U741" s="16">
        <v>45808</v>
      </c>
      <c r="V741" s="16">
        <v>45717</v>
      </c>
      <c r="Y741" s="16">
        <v>45717</v>
      </c>
      <c r="AB741" t="s">
        <v>5237</v>
      </c>
    </row>
    <row r="742" spans="1:28" x14ac:dyDescent="0.35">
      <c r="A742" t="s">
        <v>2220</v>
      </c>
      <c r="B742" t="s">
        <v>2221</v>
      </c>
      <c r="C742" t="s">
        <v>107</v>
      </c>
      <c r="D742" t="s">
        <v>100</v>
      </c>
      <c r="E742" s="16">
        <v>45696</v>
      </c>
      <c r="F742">
        <v>4001807782</v>
      </c>
      <c r="G742" t="s">
        <v>1809</v>
      </c>
      <c r="H742" t="s">
        <v>2537</v>
      </c>
      <c r="I742" t="s">
        <v>1822</v>
      </c>
      <c r="J742">
        <v>2982299</v>
      </c>
      <c r="K742">
        <v>6512210</v>
      </c>
      <c r="M742">
        <v>16</v>
      </c>
      <c r="N742">
        <v>1.75</v>
      </c>
      <c r="O742">
        <v>28</v>
      </c>
      <c r="P742" t="s">
        <v>1811</v>
      </c>
      <c r="Q742" t="s">
        <v>1812</v>
      </c>
      <c r="R742" s="16">
        <v>45794</v>
      </c>
      <c r="S742">
        <v>137</v>
      </c>
      <c r="T742" t="s">
        <v>1930</v>
      </c>
      <c r="U742" s="16">
        <v>45808</v>
      </c>
      <c r="V742" s="16">
        <v>45717</v>
      </c>
      <c r="Y742" s="16">
        <v>45717</v>
      </c>
      <c r="AB742" t="s">
        <v>5237</v>
      </c>
    </row>
    <row r="743" spans="1:28" x14ac:dyDescent="0.35">
      <c r="A743" t="s">
        <v>2448</v>
      </c>
      <c r="B743" t="s">
        <v>2334</v>
      </c>
      <c r="C743" t="s">
        <v>1402</v>
      </c>
      <c r="D743" t="s">
        <v>1301</v>
      </c>
      <c r="E743" s="16">
        <v>45794</v>
      </c>
      <c r="F743">
        <v>4001931347</v>
      </c>
      <c r="G743" t="s">
        <v>1809</v>
      </c>
      <c r="H743" t="s">
        <v>3958</v>
      </c>
      <c r="I743" t="s">
        <v>2256</v>
      </c>
      <c r="J743">
        <v>2982469</v>
      </c>
      <c r="K743">
        <v>6512380</v>
      </c>
      <c r="M743">
        <v>1</v>
      </c>
      <c r="N743">
        <v>3134.92</v>
      </c>
      <c r="O743">
        <v>3134.92</v>
      </c>
      <c r="P743" t="s">
        <v>1811</v>
      </c>
      <c r="Q743" t="s">
        <v>1812</v>
      </c>
      <c r="R743" s="16">
        <v>45806</v>
      </c>
      <c r="S743">
        <v>45</v>
      </c>
      <c r="T743" t="s">
        <v>1930</v>
      </c>
      <c r="U743" s="16">
        <v>45839</v>
      </c>
      <c r="V743" s="16">
        <v>45809</v>
      </c>
      <c r="Y743" s="16">
        <v>45809</v>
      </c>
      <c r="AB743" t="s">
        <v>5668</v>
      </c>
    </row>
    <row r="744" spans="1:28" x14ac:dyDescent="0.35">
      <c r="A744" t="s">
        <v>2448</v>
      </c>
      <c r="B744" t="s">
        <v>2334</v>
      </c>
      <c r="C744" t="s">
        <v>1402</v>
      </c>
      <c r="D744" t="s">
        <v>1301</v>
      </c>
      <c r="E744" s="16">
        <v>45794</v>
      </c>
      <c r="F744">
        <v>4001931347</v>
      </c>
      <c r="G744" t="s">
        <v>1809</v>
      </c>
      <c r="H744" t="s">
        <v>3959</v>
      </c>
      <c r="I744" t="s">
        <v>3960</v>
      </c>
      <c r="J744">
        <v>2982469</v>
      </c>
      <c r="K744">
        <v>6512380</v>
      </c>
      <c r="M744">
        <v>1</v>
      </c>
      <c r="N744">
        <v>322.85000000000002</v>
      </c>
      <c r="O744">
        <v>322.85000000000002</v>
      </c>
      <c r="P744" t="s">
        <v>1811</v>
      </c>
      <c r="Q744" t="s">
        <v>1812</v>
      </c>
      <c r="R744" s="16">
        <v>45806</v>
      </c>
      <c r="S744">
        <v>45</v>
      </c>
      <c r="T744" t="s">
        <v>1930</v>
      </c>
      <c r="U744" s="16">
        <v>45839</v>
      </c>
      <c r="V744" s="16">
        <v>45809</v>
      </c>
      <c r="Y744" s="16">
        <v>45809</v>
      </c>
      <c r="AB744" t="s">
        <v>5668</v>
      </c>
    </row>
    <row r="745" spans="1:28" x14ac:dyDescent="0.35">
      <c r="A745" t="s">
        <v>2448</v>
      </c>
      <c r="B745" t="s">
        <v>2334</v>
      </c>
      <c r="C745" t="s">
        <v>1402</v>
      </c>
      <c r="D745" t="s">
        <v>1301</v>
      </c>
      <c r="E745" s="16">
        <v>45794</v>
      </c>
      <c r="F745">
        <v>4001931347</v>
      </c>
      <c r="G745" t="s">
        <v>1809</v>
      </c>
      <c r="H745" t="s">
        <v>2749</v>
      </c>
      <c r="I745" t="s">
        <v>1810</v>
      </c>
      <c r="J745">
        <v>2982469</v>
      </c>
      <c r="K745">
        <v>6512380</v>
      </c>
      <c r="M745">
        <v>1</v>
      </c>
      <c r="N745">
        <v>1.74</v>
      </c>
      <c r="O745">
        <v>1.74</v>
      </c>
      <c r="P745" t="s">
        <v>1811</v>
      </c>
      <c r="Q745" t="s">
        <v>1812</v>
      </c>
      <c r="R745" s="16">
        <v>45806</v>
      </c>
      <c r="S745">
        <v>45</v>
      </c>
      <c r="T745" t="s">
        <v>1930</v>
      </c>
      <c r="U745" s="16">
        <v>45839</v>
      </c>
      <c r="V745" s="16">
        <v>45809</v>
      </c>
      <c r="Y745" s="16">
        <v>45809</v>
      </c>
      <c r="AB745" t="s">
        <v>5668</v>
      </c>
    </row>
    <row r="746" spans="1:28" x14ac:dyDescent="0.35">
      <c r="A746" t="s">
        <v>2448</v>
      </c>
      <c r="B746" t="s">
        <v>2334</v>
      </c>
      <c r="C746" t="s">
        <v>1402</v>
      </c>
      <c r="D746" t="s">
        <v>1301</v>
      </c>
      <c r="E746" s="16">
        <v>45794</v>
      </c>
      <c r="F746">
        <v>4001931347</v>
      </c>
      <c r="G746" t="s">
        <v>1809</v>
      </c>
      <c r="H746" t="s">
        <v>3952</v>
      </c>
      <c r="I746" t="s">
        <v>2175</v>
      </c>
      <c r="J746">
        <v>2982469</v>
      </c>
      <c r="K746">
        <v>6512380</v>
      </c>
      <c r="M746">
        <v>1</v>
      </c>
      <c r="N746">
        <v>11.58</v>
      </c>
      <c r="O746">
        <v>11.58</v>
      </c>
      <c r="P746" t="s">
        <v>1811</v>
      </c>
      <c r="Q746" t="s">
        <v>1812</v>
      </c>
      <c r="R746" s="16">
        <v>45806</v>
      </c>
      <c r="S746">
        <v>45</v>
      </c>
      <c r="T746" t="s">
        <v>1930</v>
      </c>
      <c r="U746" s="16">
        <v>45839</v>
      </c>
      <c r="V746" s="16">
        <v>45809</v>
      </c>
      <c r="Y746" s="16">
        <v>45809</v>
      </c>
      <c r="AB746" t="s">
        <v>5668</v>
      </c>
    </row>
    <row r="747" spans="1:28" x14ac:dyDescent="0.35">
      <c r="A747" t="s">
        <v>2448</v>
      </c>
      <c r="B747" t="s">
        <v>2334</v>
      </c>
      <c r="C747" t="s">
        <v>1402</v>
      </c>
      <c r="D747" t="s">
        <v>1301</v>
      </c>
      <c r="E747" s="16">
        <v>45795</v>
      </c>
      <c r="F747">
        <v>4001931939</v>
      </c>
      <c r="G747" t="s">
        <v>1809</v>
      </c>
      <c r="H747" t="s">
        <v>1999</v>
      </c>
      <c r="I747" t="s">
        <v>1825</v>
      </c>
      <c r="J747">
        <v>2982469</v>
      </c>
      <c r="K747">
        <v>6512380</v>
      </c>
      <c r="M747">
        <v>2</v>
      </c>
      <c r="N747">
        <v>2.0699999999999998</v>
      </c>
      <c r="O747">
        <v>4.1399999999999997</v>
      </c>
      <c r="P747" t="s">
        <v>1811</v>
      </c>
      <c r="Q747" t="s">
        <v>1812</v>
      </c>
      <c r="R747" s="16">
        <v>45795</v>
      </c>
      <c r="S747">
        <v>45</v>
      </c>
      <c r="T747" t="s">
        <v>1930</v>
      </c>
      <c r="U747" s="16">
        <v>45839</v>
      </c>
      <c r="V747" s="16">
        <v>45809</v>
      </c>
      <c r="Y747" s="16">
        <v>45809</v>
      </c>
      <c r="AB747" t="s">
        <v>5668</v>
      </c>
    </row>
    <row r="748" spans="1:28" x14ac:dyDescent="0.35">
      <c r="A748" t="s">
        <v>2448</v>
      </c>
      <c r="B748" t="s">
        <v>2334</v>
      </c>
      <c r="C748" t="s">
        <v>1402</v>
      </c>
      <c r="D748" t="s">
        <v>1301</v>
      </c>
      <c r="E748" s="16">
        <v>45795</v>
      </c>
      <c r="F748">
        <v>4001931939</v>
      </c>
      <c r="G748" t="s">
        <v>1809</v>
      </c>
      <c r="H748" t="s">
        <v>1902</v>
      </c>
      <c r="I748" t="s">
        <v>1822</v>
      </c>
      <c r="J748">
        <v>2982469</v>
      </c>
      <c r="K748">
        <v>6512380</v>
      </c>
      <c r="M748">
        <v>2</v>
      </c>
      <c r="N748">
        <v>1.89</v>
      </c>
      <c r="O748">
        <v>3.78</v>
      </c>
      <c r="P748" t="s">
        <v>1811</v>
      </c>
      <c r="Q748" t="s">
        <v>1812</v>
      </c>
      <c r="R748" s="16">
        <v>45795</v>
      </c>
      <c r="S748">
        <v>45</v>
      </c>
      <c r="T748" t="s">
        <v>1930</v>
      </c>
      <c r="U748" s="16">
        <v>45839</v>
      </c>
      <c r="V748" s="16">
        <v>45809</v>
      </c>
      <c r="Y748" s="16">
        <v>45809</v>
      </c>
      <c r="AB748" t="s">
        <v>5668</v>
      </c>
    </row>
    <row r="749" spans="1:28" x14ac:dyDescent="0.35">
      <c r="A749" t="s">
        <v>2448</v>
      </c>
      <c r="B749" t="s">
        <v>2334</v>
      </c>
      <c r="C749" t="s">
        <v>1402</v>
      </c>
      <c r="D749" t="s">
        <v>1301</v>
      </c>
      <c r="E749" s="16">
        <v>45795</v>
      </c>
      <c r="F749">
        <v>4001931939</v>
      </c>
      <c r="G749" t="s">
        <v>1809</v>
      </c>
      <c r="H749" t="s">
        <v>1953</v>
      </c>
      <c r="I749" t="s">
        <v>1822</v>
      </c>
      <c r="J749">
        <v>2982469</v>
      </c>
      <c r="K749">
        <v>6512380</v>
      </c>
      <c r="M749">
        <v>1</v>
      </c>
      <c r="N749">
        <v>1.48</v>
      </c>
      <c r="O749">
        <v>1.48</v>
      </c>
      <c r="P749" t="s">
        <v>1811</v>
      </c>
      <c r="Q749" t="s">
        <v>1812</v>
      </c>
      <c r="R749" s="16">
        <v>45795</v>
      </c>
      <c r="S749">
        <v>45</v>
      </c>
      <c r="T749" t="s">
        <v>1930</v>
      </c>
      <c r="U749" s="16">
        <v>45839</v>
      </c>
      <c r="V749" s="16">
        <v>45809</v>
      </c>
      <c r="Y749" s="16">
        <v>45809</v>
      </c>
      <c r="AB749" t="s">
        <v>5668</v>
      </c>
    </row>
    <row r="750" spans="1:28" x14ac:dyDescent="0.35">
      <c r="A750" t="s">
        <v>2448</v>
      </c>
      <c r="B750" t="s">
        <v>2334</v>
      </c>
      <c r="C750" t="s">
        <v>1402</v>
      </c>
      <c r="D750" t="s">
        <v>1301</v>
      </c>
      <c r="E750" s="16">
        <v>45795</v>
      </c>
      <c r="F750">
        <v>4001931939</v>
      </c>
      <c r="G750" t="s">
        <v>1809</v>
      </c>
      <c r="H750" t="s">
        <v>2098</v>
      </c>
      <c r="I750" t="s">
        <v>1825</v>
      </c>
      <c r="J750">
        <v>2982469</v>
      </c>
      <c r="K750">
        <v>6512380</v>
      </c>
      <c r="M750">
        <v>6</v>
      </c>
      <c r="N750">
        <v>0.99</v>
      </c>
      <c r="O750">
        <v>5.94</v>
      </c>
      <c r="P750" t="s">
        <v>1811</v>
      </c>
      <c r="Q750" t="s">
        <v>1812</v>
      </c>
      <c r="R750" s="16">
        <v>45795</v>
      </c>
      <c r="S750">
        <v>45</v>
      </c>
      <c r="T750" t="s">
        <v>1930</v>
      </c>
      <c r="U750" s="16">
        <v>45839</v>
      </c>
      <c r="V750" s="16">
        <v>45809</v>
      </c>
      <c r="Y750" s="16">
        <v>45809</v>
      </c>
      <c r="AB750" t="s">
        <v>5668</v>
      </c>
    </row>
    <row r="751" spans="1:28" x14ac:dyDescent="0.35">
      <c r="A751" t="s">
        <v>2448</v>
      </c>
      <c r="B751" t="s">
        <v>2334</v>
      </c>
      <c r="C751" t="s">
        <v>1402</v>
      </c>
      <c r="D751" t="s">
        <v>1301</v>
      </c>
      <c r="E751" s="16">
        <v>45795</v>
      </c>
      <c r="F751">
        <v>4001931939</v>
      </c>
      <c r="G751" t="s">
        <v>1809</v>
      </c>
      <c r="H751" t="s">
        <v>2678</v>
      </c>
      <c r="I751" t="s">
        <v>1865</v>
      </c>
      <c r="J751">
        <v>2982469</v>
      </c>
      <c r="K751">
        <v>6512380</v>
      </c>
      <c r="M751">
        <v>6</v>
      </c>
      <c r="N751">
        <v>2.85</v>
      </c>
      <c r="O751">
        <v>17.100000000000001</v>
      </c>
      <c r="P751" t="s">
        <v>1811</v>
      </c>
      <c r="Q751" t="s">
        <v>1812</v>
      </c>
      <c r="R751" s="16">
        <v>45795</v>
      </c>
      <c r="S751">
        <v>45</v>
      </c>
      <c r="T751" t="s">
        <v>1930</v>
      </c>
      <c r="U751" s="16">
        <v>45839</v>
      </c>
      <c r="V751" s="16">
        <v>45809</v>
      </c>
      <c r="Y751" s="16">
        <v>45809</v>
      </c>
      <c r="AB751" t="s">
        <v>5668</v>
      </c>
    </row>
    <row r="752" spans="1:28" x14ac:dyDescent="0.35">
      <c r="A752" t="s">
        <v>2448</v>
      </c>
      <c r="B752" t="s">
        <v>2334</v>
      </c>
      <c r="C752" t="s">
        <v>1402</v>
      </c>
      <c r="D752" t="s">
        <v>1301</v>
      </c>
      <c r="E752" s="16">
        <v>45795</v>
      </c>
      <c r="F752">
        <v>4001931939</v>
      </c>
      <c r="G752" t="s">
        <v>1809</v>
      </c>
      <c r="H752" t="s">
        <v>1892</v>
      </c>
      <c r="I752" t="s">
        <v>1823</v>
      </c>
      <c r="J752">
        <v>2982469</v>
      </c>
      <c r="K752">
        <v>6512380</v>
      </c>
      <c r="M752">
        <v>1</v>
      </c>
      <c r="N752">
        <v>1.54</v>
      </c>
      <c r="O752">
        <v>1.54</v>
      </c>
      <c r="P752" t="s">
        <v>1811</v>
      </c>
      <c r="Q752" t="s">
        <v>1812</v>
      </c>
      <c r="R752" s="16">
        <v>45795</v>
      </c>
      <c r="S752">
        <v>45</v>
      </c>
      <c r="T752" t="s">
        <v>1930</v>
      </c>
      <c r="U752" s="16">
        <v>45839</v>
      </c>
      <c r="V752" s="16">
        <v>45809</v>
      </c>
      <c r="Y752" s="16">
        <v>45809</v>
      </c>
      <c r="AB752" t="s">
        <v>5668</v>
      </c>
    </row>
    <row r="753" spans="1:28" x14ac:dyDescent="0.35">
      <c r="A753" t="s">
        <v>2448</v>
      </c>
      <c r="B753" t="s">
        <v>2334</v>
      </c>
      <c r="C753" t="s">
        <v>1402</v>
      </c>
      <c r="D753" t="s">
        <v>1301</v>
      </c>
      <c r="E753" s="16">
        <v>45795</v>
      </c>
      <c r="F753">
        <v>4001931939</v>
      </c>
      <c r="G753" t="s">
        <v>1809</v>
      </c>
      <c r="H753" t="s">
        <v>2637</v>
      </c>
      <c r="I753" t="s">
        <v>1823</v>
      </c>
      <c r="J753">
        <v>2982469</v>
      </c>
      <c r="K753">
        <v>6512380</v>
      </c>
      <c r="M753">
        <v>1</v>
      </c>
      <c r="N753">
        <v>1.82</v>
      </c>
      <c r="O753">
        <v>1.82</v>
      </c>
      <c r="P753" t="s">
        <v>1811</v>
      </c>
      <c r="Q753" t="s">
        <v>1812</v>
      </c>
      <c r="R753" s="16">
        <v>45795</v>
      </c>
      <c r="S753">
        <v>45</v>
      </c>
      <c r="T753" t="s">
        <v>1930</v>
      </c>
      <c r="U753" s="16">
        <v>45839</v>
      </c>
      <c r="V753" s="16">
        <v>45809</v>
      </c>
      <c r="Y753" s="16">
        <v>45809</v>
      </c>
      <c r="AB753" t="s">
        <v>5668</v>
      </c>
    </row>
    <row r="754" spans="1:28" x14ac:dyDescent="0.35">
      <c r="A754" t="s">
        <v>2448</v>
      </c>
      <c r="B754" t="s">
        <v>2334</v>
      </c>
      <c r="C754" t="s">
        <v>1402</v>
      </c>
      <c r="D754" t="s">
        <v>1301</v>
      </c>
      <c r="E754" s="16">
        <v>45795</v>
      </c>
      <c r="F754">
        <v>4001931939</v>
      </c>
      <c r="G754" t="s">
        <v>1809</v>
      </c>
      <c r="H754" t="s">
        <v>2294</v>
      </c>
      <c r="I754" t="s">
        <v>1831</v>
      </c>
      <c r="J754">
        <v>2982469</v>
      </c>
      <c r="K754">
        <v>6512380</v>
      </c>
      <c r="M754">
        <v>2</v>
      </c>
      <c r="N754">
        <v>2.42</v>
      </c>
      <c r="O754">
        <v>4.84</v>
      </c>
      <c r="P754" t="s">
        <v>1811</v>
      </c>
      <c r="Q754" t="s">
        <v>1812</v>
      </c>
      <c r="R754" s="16">
        <v>45795</v>
      </c>
      <c r="S754">
        <v>45</v>
      </c>
      <c r="T754" t="s">
        <v>1930</v>
      </c>
      <c r="U754" s="16">
        <v>45839</v>
      </c>
      <c r="V754" s="16">
        <v>45809</v>
      </c>
      <c r="Y754" s="16">
        <v>45809</v>
      </c>
      <c r="AB754" t="s">
        <v>5668</v>
      </c>
    </row>
    <row r="755" spans="1:28" x14ac:dyDescent="0.35">
      <c r="A755" t="s">
        <v>2448</v>
      </c>
      <c r="B755" t="s">
        <v>2334</v>
      </c>
      <c r="C755" t="s">
        <v>1402</v>
      </c>
      <c r="D755" t="s">
        <v>1301</v>
      </c>
      <c r="E755" s="16">
        <v>45795</v>
      </c>
      <c r="F755">
        <v>4001931939</v>
      </c>
      <c r="G755" t="s">
        <v>1809</v>
      </c>
      <c r="H755" t="s">
        <v>2037</v>
      </c>
      <c r="I755" t="s">
        <v>1825</v>
      </c>
      <c r="J755">
        <v>2982469</v>
      </c>
      <c r="K755">
        <v>6512380</v>
      </c>
      <c r="M755">
        <v>8</v>
      </c>
      <c r="N755">
        <v>1.34</v>
      </c>
      <c r="O755">
        <v>10.72</v>
      </c>
      <c r="P755" t="s">
        <v>1811</v>
      </c>
      <c r="Q755" t="s">
        <v>1812</v>
      </c>
      <c r="R755" s="16">
        <v>45795</v>
      </c>
      <c r="S755">
        <v>45</v>
      </c>
      <c r="T755" t="s">
        <v>1930</v>
      </c>
      <c r="U755" s="16">
        <v>45839</v>
      </c>
      <c r="V755" s="16">
        <v>45809</v>
      </c>
      <c r="Y755" s="16">
        <v>45809</v>
      </c>
      <c r="AB755" t="s">
        <v>5668</v>
      </c>
    </row>
    <row r="756" spans="1:28" x14ac:dyDescent="0.35">
      <c r="A756" t="s">
        <v>2448</v>
      </c>
      <c r="B756" t="s">
        <v>2334</v>
      </c>
      <c r="C756" t="s">
        <v>1402</v>
      </c>
      <c r="D756" t="s">
        <v>1301</v>
      </c>
      <c r="E756" s="16">
        <v>45795</v>
      </c>
      <c r="F756">
        <v>4001931939</v>
      </c>
      <c r="G756" t="s">
        <v>1809</v>
      </c>
      <c r="H756" t="s">
        <v>1890</v>
      </c>
      <c r="I756" t="s">
        <v>1865</v>
      </c>
      <c r="J756">
        <v>2982469</v>
      </c>
      <c r="K756">
        <v>6512380</v>
      </c>
      <c r="M756">
        <v>6</v>
      </c>
      <c r="N756">
        <v>0.72</v>
      </c>
      <c r="O756">
        <v>4.32</v>
      </c>
      <c r="P756" t="s">
        <v>1811</v>
      </c>
      <c r="Q756" t="s">
        <v>1812</v>
      </c>
      <c r="R756" s="16">
        <v>45795</v>
      </c>
      <c r="S756">
        <v>45</v>
      </c>
      <c r="T756" t="s">
        <v>1930</v>
      </c>
      <c r="U756" s="16">
        <v>45839</v>
      </c>
      <c r="V756" s="16">
        <v>45809</v>
      </c>
      <c r="Y756" s="16">
        <v>45809</v>
      </c>
      <c r="AB756" t="s">
        <v>5668</v>
      </c>
    </row>
    <row r="757" spans="1:28" x14ac:dyDescent="0.35">
      <c r="A757" t="s">
        <v>1976</v>
      </c>
      <c r="B757" t="s">
        <v>1808</v>
      </c>
      <c r="D757" t="s">
        <v>1301</v>
      </c>
      <c r="E757" s="16">
        <v>45794</v>
      </c>
      <c r="F757">
        <v>4001931367</v>
      </c>
      <c r="G757" t="s">
        <v>1809</v>
      </c>
      <c r="H757" t="s">
        <v>3958</v>
      </c>
      <c r="I757" t="s">
        <v>2256</v>
      </c>
      <c r="J757">
        <v>2982471</v>
      </c>
      <c r="K757">
        <v>6512382</v>
      </c>
      <c r="M757">
        <v>1</v>
      </c>
      <c r="N757">
        <v>3134.92</v>
      </c>
      <c r="O757">
        <v>3134.92</v>
      </c>
      <c r="P757" t="s">
        <v>1811</v>
      </c>
      <c r="Q757" t="s">
        <v>1812</v>
      </c>
      <c r="R757" s="16">
        <v>45806</v>
      </c>
      <c r="S757">
        <v>45</v>
      </c>
      <c r="T757" t="s">
        <v>1930</v>
      </c>
      <c r="U757" s="16">
        <v>45839</v>
      </c>
      <c r="V757" s="16">
        <v>45809</v>
      </c>
      <c r="Y757" s="16">
        <v>45809</v>
      </c>
      <c r="AB757" t="s">
        <v>5669</v>
      </c>
    </row>
    <row r="758" spans="1:28" x14ac:dyDescent="0.35">
      <c r="A758" t="s">
        <v>1976</v>
      </c>
      <c r="B758" t="s">
        <v>1808</v>
      </c>
      <c r="D758" t="s">
        <v>1301</v>
      </c>
      <c r="E758" s="16">
        <v>45794</v>
      </c>
      <c r="F758">
        <v>4001931367</v>
      </c>
      <c r="G758" t="s">
        <v>1809</v>
      </c>
      <c r="H758" t="s">
        <v>3959</v>
      </c>
      <c r="I758" t="s">
        <v>3960</v>
      </c>
      <c r="J758">
        <v>2982471</v>
      </c>
      <c r="K758">
        <v>6512382</v>
      </c>
      <c r="M758">
        <v>1</v>
      </c>
      <c r="N758">
        <v>322.85000000000002</v>
      </c>
      <c r="O758">
        <v>322.85000000000002</v>
      </c>
      <c r="P758" t="s">
        <v>1811</v>
      </c>
      <c r="Q758" t="s">
        <v>1812</v>
      </c>
      <c r="R758" s="16">
        <v>45806</v>
      </c>
      <c r="S758">
        <v>45</v>
      </c>
      <c r="T758" t="s">
        <v>1930</v>
      </c>
      <c r="U758" s="16">
        <v>45839</v>
      </c>
      <c r="V758" s="16">
        <v>45809</v>
      </c>
      <c r="Y758" s="16">
        <v>45809</v>
      </c>
      <c r="AB758" t="s">
        <v>5669</v>
      </c>
    </row>
    <row r="759" spans="1:28" x14ac:dyDescent="0.35">
      <c r="A759" t="s">
        <v>1976</v>
      </c>
      <c r="B759" t="s">
        <v>1808</v>
      </c>
      <c r="D759" t="s">
        <v>1301</v>
      </c>
      <c r="E759" s="16">
        <v>45794</v>
      </c>
      <c r="F759">
        <v>4001931367</v>
      </c>
      <c r="G759" t="s">
        <v>1809</v>
      </c>
      <c r="H759" t="s">
        <v>2749</v>
      </c>
      <c r="I759" t="s">
        <v>1810</v>
      </c>
      <c r="J759">
        <v>2982471</v>
      </c>
      <c r="K759">
        <v>6512382</v>
      </c>
      <c r="M759">
        <v>1</v>
      </c>
      <c r="N759">
        <v>1.74</v>
      </c>
      <c r="O759">
        <v>1.74</v>
      </c>
      <c r="P759" t="s">
        <v>1811</v>
      </c>
      <c r="Q759" t="s">
        <v>1812</v>
      </c>
      <c r="R759" s="16">
        <v>45806</v>
      </c>
      <c r="S759">
        <v>45</v>
      </c>
      <c r="T759" t="s">
        <v>1930</v>
      </c>
      <c r="U759" s="16">
        <v>45839</v>
      </c>
      <c r="V759" s="16">
        <v>45809</v>
      </c>
      <c r="Y759" s="16">
        <v>45809</v>
      </c>
      <c r="AB759" t="s">
        <v>5669</v>
      </c>
    </row>
    <row r="760" spans="1:28" x14ac:dyDescent="0.35">
      <c r="A760" t="s">
        <v>1976</v>
      </c>
      <c r="B760" t="s">
        <v>1808</v>
      </c>
      <c r="D760" t="s">
        <v>1301</v>
      </c>
      <c r="E760" s="16">
        <v>45794</v>
      </c>
      <c r="F760">
        <v>4001931367</v>
      </c>
      <c r="G760" t="s">
        <v>1809</v>
      </c>
      <c r="H760" t="s">
        <v>3952</v>
      </c>
      <c r="I760" t="s">
        <v>2175</v>
      </c>
      <c r="J760">
        <v>2982471</v>
      </c>
      <c r="K760">
        <v>6512382</v>
      </c>
      <c r="M760">
        <v>1</v>
      </c>
      <c r="N760">
        <v>11.58</v>
      </c>
      <c r="O760">
        <v>11.58</v>
      </c>
      <c r="P760" t="s">
        <v>1811</v>
      </c>
      <c r="Q760" t="s">
        <v>1812</v>
      </c>
      <c r="R760" s="16">
        <v>45806</v>
      </c>
      <c r="S760">
        <v>45</v>
      </c>
      <c r="T760" t="s">
        <v>1930</v>
      </c>
      <c r="U760" s="16">
        <v>45839</v>
      </c>
      <c r="V760" s="16">
        <v>45809</v>
      </c>
      <c r="Y760" s="16">
        <v>45809</v>
      </c>
      <c r="AB760" t="s">
        <v>5669</v>
      </c>
    </row>
    <row r="761" spans="1:28" x14ac:dyDescent="0.35">
      <c r="A761" t="s">
        <v>3159</v>
      </c>
      <c r="B761" t="s">
        <v>1977</v>
      </c>
      <c r="C761" t="s">
        <v>1402</v>
      </c>
      <c r="D761" t="s">
        <v>1301</v>
      </c>
      <c r="E761" s="16">
        <v>45795</v>
      </c>
      <c r="F761">
        <v>4001932042</v>
      </c>
      <c r="G761" t="s">
        <v>1809</v>
      </c>
      <c r="H761" t="s">
        <v>1999</v>
      </c>
      <c r="I761" t="s">
        <v>1825</v>
      </c>
      <c r="J761">
        <v>2982471</v>
      </c>
      <c r="K761">
        <v>6512382</v>
      </c>
      <c r="M761">
        <v>2</v>
      </c>
      <c r="N761">
        <v>2.0699999999999998</v>
      </c>
      <c r="O761">
        <v>4.1399999999999997</v>
      </c>
      <c r="P761" t="s">
        <v>1811</v>
      </c>
      <c r="Q761" t="s">
        <v>1812</v>
      </c>
      <c r="R761" s="16">
        <v>45795</v>
      </c>
      <c r="S761">
        <v>45</v>
      </c>
      <c r="T761" t="s">
        <v>1930</v>
      </c>
      <c r="U761" s="16">
        <v>45839</v>
      </c>
      <c r="V761" s="16">
        <v>45809</v>
      </c>
      <c r="Y761" s="16">
        <v>45809</v>
      </c>
      <c r="AB761" t="s">
        <v>5669</v>
      </c>
    </row>
    <row r="762" spans="1:28" x14ac:dyDescent="0.35">
      <c r="A762" t="s">
        <v>3159</v>
      </c>
      <c r="B762" t="s">
        <v>1977</v>
      </c>
      <c r="C762" t="s">
        <v>1402</v>
      </c>
      <c r="D762" t="s">
        <v>1301</v>
      </c>
      <c r="E762" s="16">
        <v>45795</v>
      </c>
      <c r="F762">
        <v>4001932042</v>
      </c>
      <c r="G762" t="s">
        <v>1809</v>
      </c>
      <c r="H762" t="s">
        <v>1902</v>
      </c>
      <c r="I762" t="s">
        <v>1822</v>
      </c>
      <c r="J762">
        <v>2982471</v>
      </c>
      <c r="K762">
        <v>6512382</v>
      </c>
      <c r="M762">
        <v>2</v>
      </c>
      <c r="N762">
        <v>1.89</v>
      </c>
      <c r="O762">
        <v>3.78</v>
      </c>
      <c r="P762" t="s">
        <v>1811</v>
      </c>
      <c r="Q762" t="s">
        <v>1812</v>
      </c>
      <c r="R762" s="16">
        <v>45795</v>
      </c>
      <c r="S762">
        <v>45</v>
      </c>
      <c r="T762" t="s">
        <v>1930</v>
      </c>
      <c r="U762" s="16">
        <v>45839</v>
      </c>
      <c r="V762" s="16">
        <v>45809</v>
      </c>
      <c r="Y762" s="16">
        <v>45809</v>
      </c>
      <c r="AB762" t="s">
        <v>5669</v>
      </c>
    </row>
    <row r="763" spans="1:28" x14ac:dyDescent="0.35">
      <c r="A763" t="s">
        <v>3159</v>
      </c>
      <c r="B763" t="s">
        <v>1977</v>
      </c>
      <c r="C763" t="s">
        <v>1402</v>
      </c>
      <c r="D763" t="s">
        <v>1301</v>
      </c>
      <c r="E763" s="16">
        <v>45795</v>
      </c>
      <c r="F763">
        <v>4001932042</v>
      </c>
      <c r="G763" t="s">
        <v>1809</v>
      </c>
      <c r="H763" t="s">
        <v>1953</v>
      </c>
      <c r="I763" t="s">
        <v>1822</v>
      </c>
      <c r="J763">
        <v>2982471</v>
      </c>
      <c r="K763">
        <v>6512382</v>
      </c>
      <c r="M763">
        <v>1</v>
      </c>
      <c r="N763">
        <v>1.48</v>
      </c>
      <c r="O763">
        <v>1.48</v>
      </c>
      <c r="P763" t="s">
        <v>1811</v>
      </c>
      <c r="Q763" t="s">
        <v>1812</v>
      </c>
      <c r="R763" s="16">
        <v>45795</v>
      </c>
      <c r="S763">
        <v>45</v>
      </c>
      <c r="T763" t="s">
        <v>1930</v>
      </c>
      <c r="U763" s="16">
        <v>45839</v>
      </c>
      <c r="V763" s="16">
        <v>45809</v>
      </c>
      <c r="Y763" s="16">
        <v>45809</v>
      </c>
      <c r="AB763" t="s">
        <v>5669</v>
      </c>
    </row>
    <row r="764" spans="1:28" x14ac:dyDescent="0.35">
      <c r="A764" t="s">
        <v>3159</v>
      </c>
      <c r="B764" t="s">
        <v>1977</v>
      </c>
      <c r="C764" t="s">
        <v>1402</v>
      </c>
      <c r="D764" t="s">
        <v>1301</v>
      </c>
      <c r="E764" s="16">
        <v>45795</v>
      </c>
      <c r="F764">
        <v>4001932042</v>
      </c>
      <c r="G764" t="s">
        <v>1809</v>
      </c>
      <c r="H764" t="s">
        <v>2098</v>
      </c>
      <c r="I764" t="s">
        <v>1825</v>
      </c>
      <c r="J764">
        <v>2982471</v>
      </c>
      <c r="K764">
        <v>6512382</v>
      </c>
      <c r="M764">
        <v>6</v>
      </c>
      <c r="N764">
        <v>0.99</v>
      </c>
      <c r="O764">
        <v>5.94</v>
      </c>
      <c r="P764" t="s">
        <v>1811</v>
      </c>
      <c r="Q764" t="s">
        <v>1812</v>
      </c>
      <c r="R764" s="16">
        <v>45795</v>
      </c>
      <c r="S764">
        <v>45</v>
      </c>
      <c r="T764" t="s">
        <v>1930</v>
      </c>
      <c r="U764" s="16">
        <v>45839</v>
      </c>
      <c r="V764" s="16">
        <v>45809</v>
      </c>
      <c r="Y764" s="16">
        <v>45809</v>
      </c>
      <c r="AB764" t="s">
        <v>5669</v>
      </c>
    </row>
    <row r="765" spans="1:28" x14ac:dyDescent="0.35">
      <c r="A765" t="s">
        <v>3159</v>
      </c>
      <c r="B765" t="s">
        <v>1977</v>
      </c>
      <c r="C765" t="s">
        <v>1402</v>
      </c>
      <c r="D765" t="s">
        <v>1301</v>
      </c>
      <c r="E765" s="16">
        <v>45795</v>
      </c>
      <c r="F765">
        <v>4001932042</v>
      </c>
      <c r="G765" t="s">
        <v>1809</v>
      </c>
      <c r="H765" t="s">
        <v>2678</v>
      </c>
      <c r="I765" t="s">
        <v>1865</v>
      </c>
      <c r="J765">
        <v>2982471</v>
      </c>
      <c r="K765">
        <v>6512382</v>
      </c>
      <c r="M765">
        <v>6</v>
      </c>
      <c r="N765">
        <v>2.85</v>
      </c>
      <c r="O765">
        <v>17.100000000000001</v>
      </c>
      <c r="P765" t="s">
        <v>1811</v>
      </c>
      <c r="Q765" t="s">
        <v>1812</v>
      </c>
      <c r="R765" s="16">
        <v>45795</v>
      </c>
      <c r="S765">
        <v>45</v>
      </c>
      <c r="T765" t="s">
        <v>1930</v>
      </c>
      <c r="U765" s="16">
        <v>45839</v>
      </c>
      <c r="V765" s="16">
        <v>45809</v>
      </c>
      <c r="Y765" s="16">
        <v>45809</v>
      </c>
      <c r="AB765" t="s">
        <v>5669</v>
      </c>
    </row>
    <row r="766" spans="1:28" x14ac:dyDescent="0.35">
      <c r="A766" t="s">
        <v>3159</v>
      </c>
      <c r="B766" t="s">
        <v>1977</v>
      </c>
      <c r="C766" t="s">
        <v>1402</v>
      </c>
      <c r="D766" t="s">
        <v>1301</v>
      </c>
      <c r="E766" s="16">
        <v>45795</v>
      </c>
      <c r="F766">
        <v>4001932042</v>
      </c>
      <c r="G766" t="s">
        <v>1809</v>
      </c>
      <c r="H766" t="s">
        <v>1892</v>
      </c>
      <c r="I766" t="s">
        <v>1823</v>
      </c>
      <c r="J766">
        <v>2982471</v>
      </c>
      <c r="K766">
        <v>6512382</v>
      </c>
      <c r="M766">
        <v>1</v>
      </c>
      <c r="N766">
        <v>1.54</v>
      </c>
      <c r="O766">
        <v>1.54</v>
      </c>
      <c r="P766" t="s">
        <v>1811</v>
      </c>
      <c r="Q766" t="s">
        <v>1812</v>
      </c>
      <c r="R766" s="16">
        <v>45795</v>
      </c>
      <c r="S766">
        <v>45</v>
      </c>
      <c r="T766" t="s">
        <v>1930</v>
      </c>
      <c r="U766" s="16">
        <v>45839</v>
      </c>
      <c r="V766" s="16">
        <v>45809</v>
      </c>
      <c r="Y766" s="16">
        <v>45809</v>
      </c>
      <c r="AB766" t="s">
        <v>5669</v>
      </c>
    </row>
    <row r="767" spans="1:28" x14ac:dyDescent="0.35">
      <c r="A767" t="s">
        <v>3159</v>
      </c>
      <c r="B767" t="s">
        <v>1977</v>
      </c>
      <c r="C767" t="s">
        <v>1402</v>
      </c>
      <c r="D767" t="s">
        <v>1301</v>
      </c>
      <c r="E767" s="16">
        <v>45795</v>
      </c>
      <c r="F767">
        <v>4001932042</v>
      </c>
      <c r="G767" t="s">
        <v>1809</v>
      </c>
      <c r="H767" t="s">
        <v>2637</v>
      </c>
      <c r="I767" t="s">
        <v>1823</v>
      </c>
      <c r="J767">
        <v>2982471</v>
      </c>
      <c r="K767">
        <v>6512382</v>
      </c>
      <c r="M767">
        <v>1</v>
      </c>
      <c r="N767">
        <v>1.82</v>
      </c>
      <c r="O767">
        <v>1.82</v>
      </c>
      <c r="P767" t="s">
        <v>1811</v>
      </c>
      <c r="Q767" t="s">
        <v>1812</v>
      </c>
      <c r="R767" s="16">
        <v>45795</v>
      </c>
      <c r="S767">
        <v>45</v>
      </c>
      <c r="T767" t="s">
        <v>1930</v>
      </c>
      <c r="U767" s="16">
        <v>45839</v>
      </c>
      <c r="V767" s="16">
        <v>45809</v>
      </c>
      <c r="Y767" s="16">
        <v>45809</v>
      </c>
      <c r="AB767" t="s">
        <v>5669</v>
      </c>
    </row>
    <row r="768" spans="1:28" x14ac:dyDescent="0.35">
      <c r="A768" t="s">
        <v>3159</v>
      </c>
      <c r="B768" t="s">
        <v>1977</v>
      </c>
      <c r="C768" t="s">
        <v>1402</v>
      </c>
      <c r="D768" t="s">
        <v>1301</v>
      </c>
      <c r="E768" s="16">
        <v>45795</v>
      </c>
      <c r="F768">
        <v>4001932042</v>
      </c>
      <c r="G768" t="s">
        <v>1809</v>
      </c>
      <c r="H768" t="s">
        <v>2294</v>
      </c>
      <c r="I768" t="s">
        <v>1831</v>
      </c>
      <c r="J768">
        <v>2982471</v>
      </c>
      <c r="K768">
        <v>6512382</v>
      </c>
      <c r="M768">
        <v>2</v>
      </c>
      <c r="N768">
        <v>2.42</v>
      </c>
      <c r="O768">
        <v>4.84</v>
      </c>
      <c r="P768" t="s">
        <v>1811</v>
      </c>
      <c r="Q768" t="s">
        <v>1812</v>
      </c>
      <c r="R768" s="16">
        <v>45795</v>
      </c>
      <c r="S768">
        <v>45</v>
      </c>
      <c r="T768" t="s">
        <v>1930</v>
      </c>
      <c r="U768" s="16">
        <v>45839</v>
      </c>
      <c r="V768" s="16">
        <v>45809</v>
      </c>
      <c r="Y768" s="16">
        <v>45809</v>
      </c>
      <c r="AB768" t="s">
        <v>5669</v>
      </c>
    </row>
    <row r="769" spans="1:43" x14ac:dyDescent="0.35">
      <c r="A769" t="s">
        <v>3159</v>
      </c>
      <c r="B769" t="s">
        <v>1977</v>
      </c>
      <c r="C769" t="s">
        <v>1402</v>
      </c>
      <c r="D769" t="s">
        <v>1301</v>
      </c>
      <c r="E769" s="16">
        <v>45795</v>
      </c>
      <c r="F769">
        <v>4001932042</v>
      </c>
      <c r="G769" t="s">
        <v>1809</v>
      </c>
      <c r="H769" t="s">
        <v>2037</v>
      </c>
      <c r="I769" t="s">
        <v>1825</v>
      </c>
      <c r="J769">
        <v>2982471</v>
      </c>
      <c r="K769">
        <v>6512382</v>
      </c>
      <c r="M769">
        <v>8</v>
      </c>
      <c r="N769">
        <v>1.34</v>
      </c>
      <c r="O769">
        <v>10.72</v>
      </c>
      <c r="P769" t="s">
        <v>1811</v>
      </c>
      <c r="Q769" t="s">
        <v>1812</v>
      </c>
      <c r="R769" s="16">
        <v>45795</v>
      </c>
      <c r="S769">
        <v>45</v>
      </c>
      <c r="T769" t="s">
        <v>1930</v>
      </c>
      <c r="U769" s="16">
        <v>45839</v>
      </c>
      <c r="V769" s="16">
        <v>45809</v>
      </c>
      <c r="Y769" s="16">
        <v>45809</v>
      </c>
      <c r="AB769" t="s">
        <v>5669</v>
      </c>
    </row>
    <row r="770" spans="1:43" x14ac:dyDescent="0.35">
      <c r="A770" t="s">
        <v>3159</v>
      </c>
      <c r="B770" t="s">
        <v>1977</v>
      </c>
      <c r="C770" t="s">
        <v>1402</v>
      </c>
      <c r="D770" t="s">
        <v>1301</v>
      </c>
      <c r="E770" s="16">
        <v>45795</v>
      </c>
      <c r="F770">
        <v>4001932042</v>
      </c>
      <c r="G770" t="s">
        <v>1809</v>
      </c>
      <c r="H770" t="s">
        <v>1890</v>
      </c>
      <c r="I770" t="s">
        <v>1865</v>
      </c>
      <c r="J770">
        <v>2982471</v>
      </c>
      <c r="K770">
        <v>6512382</v>
      </c>
      <c r="M770">
        <v>6</v>
      </c>
      <c r="N770">
        <v>0.72</v>
      </c>
      <c r="O770">
        <v>4.32</v>
      </c>
      <c r="P770" t="s">
        <v>1811</v>
      </c>
      <c r="Q770" t="s">
        <v>1812</v>
      </c>
      <c r="R770" s="16">
        <v>45795</v>
      </c>
      <c r="S770">
        <v>45</v>
      </c>
      <c r="T770" t="s">
        <v>1930</v>
      </c>
      <c r="U770" s="16">
        <v>45839</v>
      </c>
      <c r="V770" s="16">
        <v>45809</v>
      </c>
      <c r="Y770" s="16">
        <v>45809</v>
      </c>
      <c r="AB770" t="s">
        <v>5669</v>
      </c>
    </row>
    <row r="771" spans="1:43" x14ac:dyDescent="0.35">
      <c r="A771" t="s">
        <v>3159</v>
      </c>
      <c r="B771" t="s">
        <v>1977</v>
      </c>
      <c r="C771" t="s">
        <v>1402</v>
      </c>
      <c r="D771" t="s">
        <v>1301</v>
      </c>
      <c r="E771" s="16">
        <v>45692</v>
      </c>
      <c r="F771">
        <v>4001802922</v>
      </c>
      <c r="G771" t="s">
        <v>1927</v>
      </c>
      <c r="H771" t="s">
        <v>4189</v>
      </c>
      <c r="I771" t="s">
        <v>2670</v>
      </c>
      <c r="J771">
        <v>2985582</v>
      </c>
      <c r="K771">
        <v>6514908</v>
      </c>
      <c r="M771">
        <v>1</v>
      </c>
      <c r="N771">
        <v>1276.07</v>
      </c>
      <c r="O771">
        <v>1276.07</v>
      </c>
      <c r="P771" t="s">
        <v>1811</v>
      </c>
      <c r="Q771" t="s">
        <v>1812</v>
      </c>
      <c r="R771" s="16">
        <v>45787</v>
      </c>
      <c r="S771">
        <v>6</v>
      </c>
      <c r="T771" t="s">
        <v>1930</v>
      </c>
      <c r="U771" s="16">
        <v>45808</v>
      </c>
      <c r="V771" s="16">
        <v>45848</v>
      </c>
      <c r="Y771" s="16">
        <v>45848</v>
      </c>
      <c r="AB771" t="s">
        <v>1282</v>
      </c>
    </row>
    <row r="772" spans="1:43" x14ac:dyDescent="0.35">
      <c r="A772" t="s">
        <v>3159</v>
      </c>
      <c r="B772" t="s">
        <v>1977</v>
      </c>
      <c r="C772" t="s">
        <v>1402</v>
      </c>
      <c r="D772" t="s">
        <v>1301</v>
      </c>
      <c r="E772" s="16">
        <v>45692</v>
      </c>
      <c r="F772">
        <v>4001802922</v>
      </c>
      <c r="G772" t="s">
        <v>1927</v>
      </c>
      <c r="H772" t="s">
        <v>4190</v>
      </c>
      <c r="I772" t="s">
        <v>2669</v>
      </c>
      <c r="J772">
        <v>2985582</v>
      </c>
      <c r="K772">
        <v>6514908</v>
      </c>
      <c r="M772">
        <v>1</v>
      </c>
      <c r="N772">
        <v>1278.1600000000001</v>
      </c>
      <c r="O772">
        <v>1278.1600000000001</v>
      </c>
      <c r="P772" t="s">
        <v>1811</v>
      </c>
      <c r="Q772" t="s">
        <v>1812</v>
      </c>
      <c r="R772" s="16">
        <v>45787</v>
      </c>
      <c r="S772">
        <v>6</v>
      </c>
      <c r="T772" t="s">
        <v>1930</v>
      </c>
      <c r="U772" s="16">
        <v>45808</v>
      </c>
      <c r="V772" s="16">
        <v>45848</v>
      </c>
      <c r="Y772" s="16">
        <v>45848</v>
      </c>
      <c r="AB772" t="s">
        <v>1282</v>
      </c>
    </row>
    <row r="773" spans="1:43" x14ac:dyDescent="0.35">
      <c r="A773" t="s">
        <v>3159</v>
      </c>
      <c r="B773" t="s">
        <v>1977</v>
      </c>
      <c r="C773" t="s">
        <v>1402</v>
      </c>
      <c r="D773" t="s">
        <v>1301</v>
      </c>
      <c r="E773" s="16">
        <v>45692</v>
      </c>
      <c r="F773">
        <v>4001802922</v>
      </c>
      <c r="G773" t="s">
        <v>1927</v>
      </c>
      <c r="H773" t="s">
        <v>4191</v>
      </c>
      <c r="I773" t="s">
        <v>2142</v>
      </c>
      <c r="J773">
        <v>2985582</v>
      </c>
      <c r="K773">
        <v>6514908</v>
      </c>
      <c r="M773">
        <v>8</v>
      </c>
      <c r="N773">
        <v>3.33</v>
      </c>
      <c r="O773">
        <v>26.64</v>
      </c>
      <c r="P773" t="s">
        <v>1811</v>
      </c>
      <c r="Q773" t="s">
        <v>1812</v>
      </c>
      <c r="R773" s="16">
        <v>45787</v>
      </c>
      <c r="S773">
        <v>6</v>
      </c>
      <c r="T773" t="s">
        <v>1930</v>
      </c>
      <c r="U773" s="16">
        <v>45808</v>
      </c>
      <c r="V773" s="16">
        <v>45848</v>
      </c>
      <c r="Y773" s="16">
        <v>45848</v>
      </c>
      <c r="AB773" t="s">
        <v>1282</v>
      </c>
    </row>
    <row r="774" spans="1:43" x14ac:dyDescent="0.35">
      <c r="A774" t="s">
        <v>3159</v>
      </c>
      <c r="B774" t="s">
        <v>1977</v>
      </c>
      <c r="C774" t="s">
        <v>1402</v>
      </c>
      <c r="D774" t="s">
        <v>1301</v>
      </c>
      <c r="E774" s="16">
        <v>45692</v>
      </c>
      <c r="F774">
        <v>4001802922</v>
      </c>
      <c r="G774" t="s">
        <v>1927</v>
      </c>
      <c r="H774" t="s">
        <v>4192</v>
      </c>
      <c r="I774" t="s">
        <v>1855</v>
      </c>
      <c r="J774">
        <v>2985582</v>
      </c>
      <c r="K774">
        <v>6514908</v>
      </c>
      <c r="M774">
        <v>8</v>
      </c>
      <c r="N774">
        <v>29.76</v>
      </c>
      <c r="O774">
        <v>238.08</v>
      </c>
      <c r="P774" t="s">
        <v>1811</v>
      </c>
      <c r="Q774" t="s">
        <v>1812</v>
      </c>
      <c r="R774" s="16">
        <v>45787</v>
      </c>
      <c r="S774">
        <v>6</v>
      </c>
      <c r="T774" t="s">
        <v>1930</v>
      </c>
      <c r="U774" s="16">
        <v>45808</v>
      </c>
      <c r="V774" s="16">
        <v>45848</v>
      </c>
      <c r="Y774" s="16">
        <v>45848</v>
      </c>
      <c r="AB774" t="s">
        <v>1282</v>
      </c>
    </row>
    <row r="775" spans="1:43" x14ac:dyDescent="0.35">
      <c r="A775" t="s">
        <v>2568</v>
      </c>
      <c r="B775" t="s">
        <v>2569</v>
      </c>
      <c r="C775" t="s">
        <v>115</v>
      </c>
      <c r="D775" t="s">
        <v>114</v>
      </c>
      <c r="E775" s="16">
        <v>45695</v>
      </c>
      <c r="F775">
        <v>4001806274</v>
      </c>
      <c r="G775" t="s">
        <v>1927</v>
      </c>
      <c r="H775" t="s">
        <v>2396</v>
      </c>
      <c r="I775" t="s">
        <v>1831</v>
      </c>
      <c r="J775">
        <v>2986432</v>
      </c>
      <c r="K775">
        <v>6515466</v>
      </c>
      <c r="M775">
        <v>3</v>
      </c>
      <c r="N775">
        <v>1.48</v>
      </c>
      <c r="O775">
        <v>4.4400000000000004</v>
      </c>
      <c r="P775" t="s">
        <v>1811</v>
      </c>
      <c r="Q775" t="s">
        <v>1812</v>
      </c>
      <c r="R775" s="16">
        <v>45695</v>
      </c>
      <c r="S775">
        <v>159</v>
      </c>
      <c r="T775" t="s">
        <v>2024</v>
      </c>
      <c r="U775" s="16">
        <v>45691</v>
      </c>
      <c r="V775" s="16">
        <v>45691</v>
      </c>
      <c r="Y775" s="16">
        <v>45700</v>
      </c>
      <c r="AB775" t="s">
        <v>842</v>
      </c>
      <c r="AC775" t="s">
        <v>1931</v>
      </c>
      <c r="AP775" t="e">
        <v>#N/A</v>
      </c>
      <c r="AQ775">
        <v>7</v>
      </c>
    </row>
    <row r="776" spans="1:43" x14ac:dyDescent="0.35">
      <c r="A776" t="s">
        <v>2568</v>
      </c>
      <c r="B776" t="s">
        <v>2569</v>
      </c>
      <c r="C776" t="s">
        <v>115</v>
      </c>
      <c r="D776" t="s">
        <v>114</v>
      </c>
      <c r="E776" s="16">
        <v>45695</v>
      </c>
      <c r="F776">
        <v>4001806274</v>
      </c>
      <c r="G776" t="s">
        <v>1927</v>
      </c>
      <c r="H776" t="s">
        <v>2890</v>
      </c>
      <c r="I776" t="s">
        <v>1826</v>
      </c>
      <c r="J776">
        <v>2986432</v>
      </c>
      <c r="K776">
        <v>6515466</v>
      </c>
      <c r="M776">
        <v>1</v>
      </c>
      <c r="N776">
        <v>2.4300000000000002</v>
      </c>
      <c r="O776">
        <v>2.4300000000000002</v>
      </c>
      <c r="P776" t="s">
        <v>1811</v>
      </c>
      <c r="Q776" t="s">
        <v>1812</v>
      </c>
      <c r="R776" s="16">
        <v>45695</v>
      </c>
      <c r="S776">
        <v>159</v>
      </c>
      <c r="T776" t="s">
        <v>2024</v>
      </c>
      <c r="U776" s="16">
        <v>45691</v>
      </c>
      <c r="V776" s="16">
        <v>45691</v>
      </c>
      <c r="Y776" s="16">
        <v>45700</v>
      </c>
      <c r="AB776" t="s">
        <v>842</v>
      </c>
      <c r="AC776" t="s">
        <v>1931</v>
      </c>
      <c r="AP776" t="e">
        <v>#N/A</v>
      </c>
      <c r="AQ776">
        <v>7</v>
      </c>
    </row>
    <row r="777" spans="1:43" x14ac:dyDescent="0.35">
      <c r="A777" t="s">
        <v>2568</v>
      </c>
      <c r="B777" t="s">
        <v>2569</v>
      </c>
      <c r="C777" t="s">
        <v>115</v>
      </c>
      <c r="D777" t="s">
        <v>114</v>
      </c>
      <c r="E777" s="16">
        <v>45695</v>
      </c>
      <c r="F777">
        <v>4001806274</v>
      </c>
      <c r="G777" t="s">
        <v>1927</v>
      </c>
      <c r="H777" t="s">
        <v>2891</v>
      </c>
      <c r="I777" t="s">
        <v>1826</v>
      </c>
      <c r="J777">
        <v>2986432</v>
      </c>
      <c r="K777">
        <v>6515466</v>
      </c>
      <c r="M777">
        <v>1</v>
      </c>
      <c r="N777">
        <v>4.6500000000000004</v>
      </c>
      <c r="O777">
        <v>4.6500000000000004</v>
      </c>
      <c r="P777" t="s">
        <v>1811</v>
      </c>
      <c r="Q777" t="s">
        <v>1812</v>
      </c>
      <c r="R777" s="16">
        <v>45695</v>
      </c>
      <c r="S777">
        <v>159</v>
      </c>
      <c r="T777" t="s">
        <v>2024</v>
      </c>
      <c r="U777" s="16">
        <v>45691</v>
      </c>
      <c r="V777" s="16">
        <v>45691</v>
      </c>
      <c r="Y777" s="16">
        <v>45700</v>
      </c>
      <c r="AB777" t="s">
        <v>842</v>
      </c>
      <c r="AC777" t="s">
        <v>1931</v>
      </c>
      <c r="AP777" t="e">
        <v>#N/A</v>
      </c>
      <c r="AQ777">
        <v>7</v>
      </c>
    </row>
    <row r="778" spans="1:43" x14ac:dyDescent="0.35">
      <c r="A778" t="s">
        <v>2568</v>
      </c>
      <c r="B778" t="s">
        <v>2569</v>
      </c>
      <c r="C778" t="s">
        <v>115</v>
      </c>
      <c r="D778" t="s">
        <v>114</v>
      </c>
      <c r="E778" s="16">
        <v>45695</v>
      </c>
      <c r="F778">
        <v>4001806274</v>
      </c>
      <c r="G778" t="s">
        <v>1927</v>
      </c>
      <c r="H778" t="s">
        <v>1890</v>
      </c>
      <c r="I778" t="s">
        <v>1865</v>
      </c>
      <c r="J778">
        <v>2986432</v>
      </c>
      <c r="K778">
        <v>6515466</v>
      </c>
      <c r="M778">
        <v>2</v>
      </c>
      <c r="N778">
        <v>0.72</v>
      </c>
      <c r="O778">
        <v>1.44</v>
      </c>
      <c r="P778" t="s">
        <v>1811</v>
      </c>
      <c r="Q778" t="s">
        <v>1812</v>
      </c>
      <c r="R778" s="16">
        <v>45695</v>
      </c>
      <c r="S778">
        <v>159</v>
      </c>
      <c r="T778" t="s">
        <v>2024</v>
      </c>
      <c r="U778" s="16">
        <v>45691</v>
      </c>
      <c r="V778" s="16">
        <v>45691</v>
      </c>
      <c r="Y778" s="16">
        <v>45700</v>
      </c>
      <c r="AB778" t="s">
        <v>842</v>
      </c>
      <c r="AC778" t="s">
        <v>1931</v>
      </c>
      <c r="AP778" t="e">
        <v>#N/A</v>
      </c>
      <c r="AQ778">
        <v>7</v>
      </c>
    </row>
    <row r="779" spans="1:43" x14ac:dyDescent="0.35">
      <c r="A779" t="s">
        <v>2568</v>
      </c>
      <c r="B779" t="s">
        <v>2569</v>
      </c>
      <c r="C779" t="s">
        <v>115</v>
      </c>
      <c r="D779" t="s">
        <v>114</v>
      </c>
      <c r="E779" s="16">
        <v>45695</v>
      </c>
      <c r="F779">
        <v>4001806274</v>
      </c>
      <c r="G779" t="s">
        <v>1927</v>
      </c>
      <c r="H779" t="s">
        <v>2162</v>
      </c>
      <c r="I779" t="s">
        <v>1825</v>
      </c>
      <c r="J779">
        <v>2986432</v>
      </c>
      <c r="K779">
        <v>6515466</v>
      </c>
      <c r="M779">
        <v>1</v>
      </c>
      <c r="N779">
        <v>0.84</v>
      </c>
      <c r="O779">
        <v>0.84</v>
      </c>
      <c r="P779" t="s">
        <v>1811</v>
      </c>
      <c r="Q779" t="s">
        <v>1812</v>
      </c>
      <c r="R779" s="16">
        <v>45695</v>
      </c>
      <c r="S779">
        <v>159</v>
      </c>
      <c r="T779" t="s">
        <v>2024</v>
      </c>
      <c r="U779" s="16">
        <v>45691</v>
      </c>
      <c r="V779" s="16">
        <v>45691</v>
      </c>
      <c r="Y779" s="16">
        <v>45700</v>
      </c>
      <c r="AB779" t="s">
        <v>842</v>
      </c>
      <c r="AC779" t="s">
        <v>1931</v>
      </c>
      <c r="AP779" t="e">
        <v>#N/A</v>
      </c>
      <c r="AQ779">
        <v>7</v>
      </c>
    </row>
    <row r="780" spans="1:43" x14ac:dyDescent="0.35">
      <c r="A780" t="s">
        <v>2568</v>
      </c>
      <c r="B780" t="s">
        <v>2569</v>
      </c>
      <c r="C780" t="s">
        <v>115</v>
      </c>
      <c r="D780" t="s">
        <v>114</v>
      </c>
      <c r="E780" s="16">
        <v>45695</v>
      </c>
      <c r="F780">
        <v>4001806274</v>
      </c>
      <c r="G780" t="s">
        <v>1927</v>
      </c>
      <c r="H780" t="s">
        <v>2892</v>
      </c>
      <c r="I780" t="s">
        <v>2034</v>
      </c>
      <c r="J780">
        <v>2986432</v>
      </c>
      <c r="K780">
        <v>6515466</v>
      </c>
      <c r="M780">
        <v>1</v>
      </c>
      <c r="N780">
        <v>21.3</v>
      </c>
      <c r="O780">
        <v>21.3</v>
      </c>
      <c r="P780" t="s">
        <v>1811</v>
      </c>
      <c r="Q780" t="s">
        <v>1812</v>
      </c>
      <c r="R780" s="16">
        <v>45695</v>
      </c>
      <c r="S780">
        <v>159</v>
      </c>
      <c r="T780" t="s">
        <v>2024</v>
      </c>
      <c r="U780" s="16">
        <v>45691</v>
      </c>
      <c r="V780" s="16">
        <v>45691</v>
      </c>
      <c r="Y780" s="16">
        <v>45700</v>
      </c>
      <c r="AB780" t="s">
        <v>842</v>
      </c>
      <c r="AC780" t="s">
        <v>1931</v>
      </c>
      <c r="AP780" t="e">
        <v>#N/A</v>
      </c>
      <c r="AQ780">
        <v>7</v>
      </c>
    </row>
    <row r="781" spans="1:43" x14ac:dyDescent="0.35">
      <c r="A781" t="s">
        <v>2568</v>
      </c>
      <c r="B781" t="s">
        <v>2569</v>
      </c>
      <c r="C781" t="s">
        <v>115</v>
      </c>
      <c r="D781" t="s">
        <v>114</v>
      </c>
      <c r="E781" s="16">
        <v>45695</v>
      </c>
      <c r="F781">
        <v>4001806274</v>
      </c>
      <c r="G781" t="s">
        <v>1927</v>
      </c>
      <c r="H781" t="s">
        <v>2309</v>
      </c>
      <c r="I781" t="s">
        <v>2310</v>
      </c>
      <c r="J781">
        <v>2986432</v>
      </c>
      <c r="K781">
        <v>6515466</v>
      </c>
      <c r="M781">
        <v>2</v>
      </c>
      <c r="N781">
        <v>1.05</v>
      </c>
      <c r="O781">
        <v>2.1</v>
      </c>
      <c r="P781" t="s">
        <v>1811</v>
      </c>
      <c r="Q781" t="s">
        <v>1812</v>
      </c>
      <c r="R781" s="16">
        <v>45695</v>
      </c>
      <c r="S781">
        <v>159</v>
      </c>
      <c r="T781" t="s">
        <v>2024</v>
      </c>
      <c r="U781" s="16">
        <v>45691</v>
      </c>
      <c r="V781" s="16">
        <v>45691</v>
      </c>
      <c r="Y781" s="16">
        <v>45700</v>
      </c>
      <c r="AB781" t="s">
        <v>842</v>
      </c>
      <c r="AC781" t="s">
        <v>1931</v>
      </c>
      <c r="AP781" t="e">
        <v>#N/A</v>
      </c>
      <c r="AQ781">
        <v>7</v>
      </c>
    </row>
    <row r="782" spans="1:43" x14ac:dyDescent="0.35">
      <c r="A782" t="s">
        <v>2062</v>
      </c>
      <c r="B782" t="s">
        <v>2063</v>
      </c>
      <c r="C782" t="s">
        <v>1401</v>
      </c>
      <c r="D782" t="s">
        <v>1301</v>
      </c>
      <c r="E782" s="16">
        <v>45634</v>
      </c>
      <c r="F782">
        <v>4001727599</v>
      </c>
      <c r="G782" t="s">
        <v>1927</v>
      </c>
      <c r="H782" t="s">
        <v>2893</v>
      </c>
      <c r="I782" t="s">
        <v>2894</v>
      </c>
      <c r="J782">
        <v>2990718</v>
      </c>
      <c r="K782">
        <v>6518549</v>
      </c>
      <c r="M782">
        <v>2</v>
      </c>
      <c r="N782">
        <v>157.79</v>
      </c>
      <c r="O782">
        <v>315.58</v>
      </c>
      <c r="P782" t="s">
        <v>1811</v>
      </c>
      <c r="Q782" t="s">
        <v>1812</v>
      </c>
      <c r="R782" s="16">
        <v>45660</v>
      </c>
      <c r="S782">
        <v>189</v>
      </c>
      <c r="T782" t="s">
        <v>2024</v>
      </c>
      <c r="U782" s="16">
        <v>45665</v>
      </c>
      <c r="V782" s="16">
        <v>45665</v>
      </c>
      <c r="Y782" s="16">
        <v>45666</v>
      </c>
      <c r="Z782" t="s">
        <v>1817</v>
      </c>
      <c r="AB782" t="s">
        <v>1290</v>
      </c>
      <c r="AC782" t="s">
        <v>1931</v>
      </c>
      <c r="AP782" t="e">
        <v>#N/A</v>
      </c>
      <c r="AQ782">
        <v>4</v>
      </c>
    </row>
    <row r="783" spans="1:43" x14ac:dyDescent="0.35">
      <c r="A783" t="s">
        <v>2062</v>
      </c>
      <c r="B783" t="s">
        <v>2063</v>
      </c>
      <c r="C783" t="s">
        <v>1401</v>
      </c>
      <c r="D783" t="s">
        <v>1301</v>
      </c>
      <c r="E783" s="16">
        <v>45634</v>
      </c>
      <c r="F783">
        <v>4001727599</v>
      </c>
      <c r="G783" t="s">
        <v>1927</v>
      </c>
      <c r="H783" t="s">
        <v>2804</v>
      </c>
      <c r="I783" t="s">
        <v>2805</v>
      </c>
      <c r="J783">
        <v>2990718</v>
      </c>
      <c r="K783">
        <v>6518549</v>
      </c>
      <c r="M783">
        <v>2</v>
      </c>
      <c r="N783">
        <v>72.45</v>
      </c>
      <c r="O783">
        <v>144.9</v>
      </c>
      <c r="P783" t="s">
        <v>1811</v>
      </c>
      <c r="Q783" t="s">
        <v>1812</v>
      </c>
      <c r="R783" s="16">
        <v>45660</v>
      </c>
      <c r="S783">
        <v>189</v>
      </c>
      <c r="T783" t="s">
        <v>2024</v>
      </c>
      <c r="U783" s="16">
        <v>45665</v>
      </c>
      <c r="V783" s="16">
        <v>45665</v>
      </c>
      <c r="Y783" s="16">
        <v>45666</v>
      </c>
      <c r="Z783" t="s">
        <v>1817</v>
      </c>
      <c r="AB783" t="s">
        <v>1290</v>
      </c>
      <c r="AC783" t="s">
        <v>1931</v>
      </c>
      <c r="AP783" t="e">
        <v>#N/A</v>
      </c>
      <c r="AQ783">
        <v>4</v>
      </c>
    </row>
    <row r="784" spans="1:43" x14ac:dyDescent="0.35">
      <c r="A784" t="s">
        <v>2062</v>
      </c>
      <c r="B784" t="s">
        <v>2063</v>
      </c>
      <c r="C784" t="s">
        <v>1401</v>
      </c>
      <c r="D784" t="s">
        <v>1301</v>
      </c>
      <c r="E784" s="16">
        <v>45634</v>
      </c>
      <c r="F784">
        <v>4001727599</v>
      </c>
      <c r="G784" t="s">
        <v>1927</v>
      </c>
      <c r="H784" t="s">
        <v>2895</v>
      </c>
      <c r="I784" t="s">
        <v>2805</v>
      </c>
      <c r="J784">
        <v>2990718</v>
      </c>
      <c r="K784">
        <v>6518549</v>
      </c>
      <c r="M784">
        <v>2</v>
      </c>
      <c r="N784">
        <v>38.43</v>
      </c>
      <c r="O784">
        <v>76.86</v>
      </c>
      <c r="P784" t="s">
        <v>1811</v>
      </c>
      <c r="Q784" t="s">
        <v>1812</v>
      </c>
      <c r="R784" s="16">
        <v>45660</v>
      </c>
      <c r="S784">
        <v>189</v>
      </c>
      <c r="T784" t="s">
        <v>2024</v>
      </c>
      <c r="U784" s="16">
        <v>45665</v>
      </c>
      <c r="V784" s="16">
        <v>45665</v>
      </c>
      <c r="Y784" s="16">
        <v>45666</v>
      </c>
      <c r="Z784" t="s">
        <v>1817</v>
      </c>
      <c r="AB784" t="s">
        <v>1290</v>
      </c>
      <c r="AC784" t="s">
        <v>1931</v>
      </c>
      <c r="AP784" t="e">
        <v>#N/A</v>
      </c>
      <c r="AQ784">
        <v>4</v>
      </c>
    </row>
    <row r="785" spans="1:43" x14ac:dyDescent="0.35">
      <c r="A785" t="s">
        <v>2062</v>
      </c>
      <c r="B785" t="s">
        <v>2063</v>
      </c>
      <c r="C785" t="s">
        <v>1401</v>
      </c>
      <c r="D785" t="s">
        <v>1301</v>
      </c>
      <c r="E785" s="16">
        <v>45634</v>
      </c>
      <c r="F785">
        <v>4001727599</v>
      </c>
      <c r="G785" t="s">
        <v>1927</v>
      </c>
      <c r="H785" t="s">
        <v>2896</v>
      </c>
      <c r="I785" t="s">
        <v>2897</v>
      </c>
      <c r="J785">
        <v>2990718</v>
      </c>
      <c r="K785">
        <v>6518549</v>
      </c>
      <c r="M785">
        <v>2</v>
      </c>
      <c r="N785">
        <v>160.91</v>
      </c>
      <c r="O785">
        <v>321.82</v>
      </c>
      <c r="P785" t="s">
        <v>1811</v>
      </c>
      <c r="Q785" t="s">
        <v>1812</v>
      </c>
      <c r="R785" s="16">
        <v>45660</v>
      </c>
      <c r="S785">
        <v>189</v>
      </c>
      <c r="T785" t="s">
        <v>2024</v>
      </c>
      <c r="U785" s="16">
        <v>45665</v>
      </c>
      <c r="V785" s="16">
        <v>45665</v>
      </c>
      <c r="Y785" s="16">
        <v>45666</v>
      </c>
      <c r="Z785" t="s">
        <v>1817</v>
      </c>
      <c r="AB785" t="s">
        <v>1290</v>
      </c>
      <c r="AC785" t="s">
        <v>1931</v>
      </c>
      <c r="AP785" t="e">
        <v>#N/A</v>
      </c>
      <c r="AQ785">
        <v>4</v>
      </c>
    </row>
    <row r="786" spans="1:43" x14ac:dyDescent="0.35">
      <c r="A786" t="s">
        <v>2062</v>
      </c>
      <c r="B786" t="s">
        <v>2063</v>
      </c>
      <c r="C786" t="s">
        <v>1401</v>
      </c>
      <c r="D786" t="s">
        <v>1301</v>
      </c>
      <c r="E786" s="16">
        <v>45634</v>
      </c>
      <c r="F786">
        <v>4001727599</v>
      </c>
      <c r="G786" t="s">
        <v>1927</v>
      </c>
      <c r="H786" t="s">
        <v>2898</v>
      </c>
      <c r="I786" t="s">
        <v>2899</v>
      </c>
      <c r="J786">
        <v>2990718</v>
      </c>
      <c r="K786">
        <v>6518549</v>
      </c>
      <c r="M786">
        <v>2</v>
      </c>
      <c r="N786">
        <v>540.15</v>
      </c>
      <c r="O786">
        <v>1080.3</v>
      </c>
      <c r="P786" t="s">
        <v>1811</v>
      </c>
      <c r="Q786" t="s">
        <v>1812</v>
      </c>
      <c r="R786" s="16">
        <v>45660</v>
      </c>
      <c r="S786">
        <v>189</v>
      </c>
      <c r="T786" t="s">
        <v>2024</v>
      </c>
      <c r="U786" s="16">
        <v>45665</v>
      </c>
      <c r="V786" s="16">
        <v>45665</v>
      </c>
      <c r="Y786" s="16">
        <v>45666</v>
      </c>
      <c r="Z786" t="s">
        <v>1817</v>
      </c>
      <c r="AB786" t="s">
        <v>1290</v>
      </c>
      <c r="AC786" t="s">
        <v>1931</v>
      </c>
      <c r="AP786" t="e">
        <v>#N/A</v>
      </c>
      <c r="AQ786">
        <v>4</v>
      </c>
    </row>
    <row r="787" spans="1:43" x14ac:dyDescent="0.35">
      <c r="A787" t="s">
        <v>2062</v>
      </c>
      <c r="B787" t="s">
        <v>2063</v>
      </c>
      <c r="C787" t="s">
        <v>1401</v>
      </c>
      <c r="D787" t="s">
        <v>1301</v>
      </c>
      <c r="E787" s="16">
        <v>45634</v>
      </c>
      <c r="F787">
        <v>4001727599</v>
      </c>
      <c r="G787" t="s">
        <v>1927</v>
      </c>
      <c r="H787" t="s">
        <v>2900</v>
      </c>
      <c r="I787" t="s">
        <v>2901</v>
      </c>
      <c r="J787">
        <v>2990718</v>
      </c>
      <c r="K787">
        <v>6518549</v>
      </c>
      <c r="M787">
        <v>2</v>
      </c>
      <c r="N787">
        <v>1088.49</v>
      </c>
      <c r="O787">
        <v>2176.98</v>
      </c>
      <c r="P787" t="s">
        <v>1811</v>
      </c>
      <c r="Q787" t="s">
        <v>1812</v>
      </c>
      <c r="R787" s="16">
        <v>45660</v>
      </c>
      <c r="S787">
        <v>189</v>
      </c>
      <c r="T787" t="s">
        <v>2024</v>
      </c>
      <c r="U787" s="16">
        <v>45665</v>
      </c>
      <c r="V787" s="16">
        <v>45665</v>
      </c>
      <c r="Y787" s="16">
        <v>45666</v>
      </c>
      <c r="Z787" t="s">
        <v>1817</v>
      </c>
      <c r="AB787" t="s">
        <v>1290</v>
      </c>
      <c r="AC787" t="s">
        <v>1931</v>
      </c>
      <c r="AP787" t="e">
        <v>#N/A</v>
      </c>
      <c r="AQ787">
        <v>4</v>
      </c>
    </row>
    <row r="788" spans="1:43" x14ac:dyDescent="0.35">
      <c r="A788" t="s">
        <v>1986</v>
      </c>
      <c r="B788" t="s">
        <v>1987</v>
      </c>
      <c r="C788" t="s">
        <v>1403</v>
      </c>
      <c r="D788" t="s">
        <v>18</v>
      </c>
      <c r="E788" s="16">
        <v>45637</v>
      </c>
      <c r="F788">
        <v>4001730825</v>
      </c>
      <c r="G788" t="s">
        <v>1927</v>
      </c>
      <c r="H788" t="s">
        <v>2902</v>
      </c>
      <c r="I788" t="s">
        <v>2903</v>
      </c>
      <c r="J788">
        <v>2991112</v>
      </c>
      <c r="K788">
        <v>6518848</v>
      </c>
      <c r="M788">
        <v>1</v>
      </c>
      <c r="N788">
        <v>39.130000000000003</v>
      </c>
      <c r="O788">
        <v>39.130000000000003</v>
      </c>
      <c r="P788" t="s">
        <v>1811</v>
      </c>
      <c r="Q788" t="s">
        <v>1812</v>
      </c>
      <c r="R788" s="16">
        <v>45645</v>
      </c>
      <c r="S788">
        <v>196</v>
      </c>
      <c r="T788" t="s">
        <v>2024</v>
      </c>
      <c r="U788" s="16">
        <v>45658</v>
      </c>
      <c r="V788" s="16">
        <v>45658</v>
      </c>
      <c r="Y788" s="16">
        <v>45663</v>
      </c>
      <c r="Z788" t="s">
        <v>1817</v>
      </c>
      <c r="AB788" t="s">
        <v>2904</v>
      </c>
      <c r="AC788" t="s">
        <v>1931</v>
      </c>
      <c r="AP788" t="e">
        <v>#N/A</v>
      </c>
    </row>
    <row r="789" spans="1:43" x14ac:dyDescent="0.35">
      <c r="A789" t="s">
        <v>1986</v>
      </c>
      <c r="B789" t="s">
        <v>1987</v>
      </c>
      <c r="C789" t="s">
        <v>1403</v>
      </c>
      <c r="D789" t="s">
        <v>18</v>
      </c>
      <c r="E789" s="16">
        <v>45637</v>
      </c>
      <c r="F789">
        <v>4001730825</v>
      </c>
      <c r="G789" t="s">
        <v>1927</v>
      </c>
      <c r="H789" t="s">
        <v>2905</v>
      </c>
      <c r="I789" t="s">
        <v>2203</v>
      </c>
      <c r="J789">
        <v>2991112</v>
      </c>
      <c r="K789">
        <v>6518848</v>
      </c>
      <c r="M789">
        <v>2</v>
      </c>
      <c r="N789">
        <v>13.06</v>
      </c>
      <c r="O789">
        <v>26.12</v>
      </c>
      <c r="P789" t="s">
        <v>1811</v>
      </c>
      <c r="Q789" t="s">
        <v>1812</v>
      </c>
      <c r="R789" s="16">
        <v>45645</v>
      </c>
      <c r="S789">
        <v>196</v>
      </c>
      <c r="T789" t="s">
        <v>2024</v>
      </c>
      <c r="U789" s="16">
        <v>45658</v>
      </c>
      <c r="V789" s="16">
        <v>45658</v>
      </c>
      <c r="Y789" s="16">
        <v>45663</v>
      </c>
      <c r="Z789" t="s">
        <v>1817</v>
      </c>
      <c r="AB789" t="s">
        <v>2904</v>
      </c>
      <c r="AC789" t="s">
        <v>1931</v>
      </c>
      <c r="AP789" t="e">
        <v>#N/A</v>
      </c>
    </row>
    <row r="790" spans="1:43" x14ac:dyDescent="0.35">
      <c r="A790" t="s">
        <v>1986</v>
      </c>
      <c r="B790" t="s">
        <v>1987</v>
      </c>
      <c r="C790" t="s">
        <v>1403</v>
      </c>
      <c r="D790" t="s">
        <v>18</v>
      </c>
      <c r="E790" s="16">
        <v>45637</v>
      </c>
      <c r="F790">
        <v>4001730825</v>
      </c>
      <c r="G790" t="s">
        <v>1927</v>
      </c>
      <c r="H790" t="s">
        <v>2906</v>
      </c>
      <c r="I790" t="s">
        <v>2808</v>
      </c>
      <c r="J790">
        <v>2991112</v>
      </c>
      <c r="K790">
        <v>6518848</v>
      </c>
      <c r="M790">
        <v>2</v>
      </c>
      <c r="N790">
        <v>20.97</v>
      </c>
      <c r="O790">
        <v>41.94</v>
      </c>
      <c r="P790" t="s">
        <v>1811</v>
      </c>
      <c r="Q790" t="s">
        <v>1812</v>
      </c>
      <c r="R790" s="16">
        <v>45645</v>
      </c>
      <c r="S790">
        <v>196</v>
      </c>
      <c r="T790" t="s">
        <v>2024</v>
      </c>
      <c r="U790" s="16">
        <v>45658</v>
      </c>
      <c r="V790" s="16">
        <v>45658</v>
      </c>
      <c r="Y790" s="16">
        <v>45663</v>
      </c>
      <c r="Z790" t="s">
        <v>1817</v>
      </c>
      <c r="AB790" t="s">
        <v>2904</v>
      </c>
      <c r="AC790" t="s">
        <v>1931</v>
      </c>
      <c r="AP790" t="e">
        <v>#N/A</v>
      </c>
    </row>
    <row r="791" spans="1:43" x14ac:dyDescent="0.35">
      <c r="A791" t="s">
        <v>1986</v>
      </c>
      <c r="B791" t="s">
        <v>1987</v>
      </c>
      <c r="C791" t="s">
        <v>1403</v>
      </c>
      <c r="D791" t="s">
        <v>18</v>
      </c>
      <c r="E791" s="16">
        <v>45637</v>
      </c>
      <c r="F791">
        <v>4001730825</v>
      </c>
      <c r="G791" t="s">
        <v>1927</v>
      </c>
      <c r="H791" t="s">
        <v>2809</v>
      </c>
      <c r="I791" t="s">
        <v>2801</v>
      </c>
      <c r="J791">
        <v>2991112</v>
      </c>
      <c r="K791">
        <v>6518848</v>
      </c>
      <c r="M791">
        <v>8</v>
      </c>
      <c r="N791">
        <v>1.19</v>
      </c>
      <c r="O791">
        <v>9.52</v>
      </c>
      <c r="P791" t="s">
        <v>1811</v>
      </c>
      <c r="Q791" t="s">
        <v>1812</v>
      </c>
      <c r="R791" s="16">
        <v>45645</v>
      </c>
      <c r="S791">
        <v>196</v>
      </c>
      <c r="T791" t="s">
        <v>2024</v>
      </c>
      <c r="U791" s="16">
        <v>45658</v>
      </c>
      <c r="V791" s="16">
        <v>45658</v>
      </c>
      <c r="Y791" s="16">
        <v>45663</v>
      </c>
      <c r="Z791" t="s">
        <v>1817</v>
      </c>
      <c r="AB791" t="s">
        <v>2904</v>
      </c>
      <c r="AC791" t="s">
        <v>1931</v>
      </c>
      <c r="AP791" t="e">
        <v>#N/A</v>
      </c>
    </row>
    <row r="792" spans="1:43" x14ac:dyDescent="0.35">
      <c r="A792" t="s">
        <v>2403</v>
      </c>
      <c r="B792" t="s">
        <v>2404</v>
      </c>
      <c r="C792" t="s">
        <v>1400</v>
      </c>
      <c r="D792" t="s">
        <v>1301</v>
      </c>
      <c r="E792" s="16">
        <v>45764</v>
      </c>
      <c r="F792">
        <v>4001895844</v>
      </c>
      <c r="G792" t="s">
        <v>1809</v>
      </c>
      <c r="H792" t="s">
        <v>2925</v>
      </c>
      <c r="I792" t="s">
        <v>1825</v>
      </c>
      <c r="J792">
        <v>2994350</v>
      </c>
      <c r="K792">
        <v>6521381</v>
      </c>
      <c r="M792">
        <v>8</v>
      </c>
      <c r="N792">
        <v>2.4700000000000002</v>
      </c>
      <c r="O792">
        <v>19.760000000000002</v>
      </c>
      <c r="P792" t="s">
        <v>1811</v>
      </c>
      <c r="Q792" t="s">
        <v>1812</v>
      </c>
      <c r="R792" s="16">
        <v>45803</v>
      </c>
      <c r="S792">
        <v>79</v>
      </c>
      <c r="T792" t="s">
        <v>3949</v>
      </c>
      <c r="U792" s="16">
        <v>45838</v>
      </c>
      <c r="V792" s="16">
        <v>45775</v>
      </c>
      <c r="Y792" s="16">
        <v>45775</v>
      </c>
      <c r="AB792" t="s">
        <v>5670</v>
      </c>
    </row>
    <row r="793" spans="1:43" x14ac:dyDescent="0.35">
      <c r="A793" t="s">
        <v>2403</v>
      </c>
      <c r="B793" t="s">
        <v>2404</v>
      </c>
      <c r="C793" t="s">
        <v>1400</v>
      </c>
      <c r="D793" t="s">
        <v>1301</v>
      </c>
      <c r="E793" s="16">
        <v>45764</v>
      </c>
      <c r="F793">
        <v>4001895844</v>
      </c>
      <c r="G793" t="s">
        <v>1809</v>
      </c>
      <c r="H793" t="s">
        <v>5671</v>
      </c>
      <c r="I793" t="s">
        <v>1971</v>
      </c>
      <c r="J793">
        <v>2994350</v>
      </c>
      <c r="K793">
        <v>6521381</v>
      </c>
      <c r="M793">
        <v>2</v>
      </c>
      <c r="N793">
        <v>287</v>
      </c>
      <c r="O793">
        <v>574</v>
      </c>
      <c r="P793" t="s">
        <v>1811</v>
      </c>
      <c r="Q793" t="s">
        <v>1812</v>
      </c>
      <c r="R793" s="16">
        <v>45803</v>
      </c>
      <c r="S793">
        <v>79</v>
      </c>
      <c r="T793" t="s">
        <v>3949</v>
      </c>
      <c r="U793" s="16">
        <v>45838</v>
      </c>
      <c r="V793" s="16">
        <v>45775</v>
      </c>
      <c r="Y793" s="16">
        <v>45775</v>
      </c>
      <c r="AB793" t="s">
        <v>5670</v>
      </c>
    </row>
    <row r="794" spans="1:43" x14ac:dyDescent="0.35">
      <c r="A794" t="s">
        <v>2403</v>
      </c>
      <c r="B794" t="s">
        <v>2404</v>
      </c>
      <c r="C794" t="s">
        <v>1400</v>
      </c>
      <c r="D794" t="s">
        <v>1301</v>
      </c>
      <c r="E794" s="16">
        <v>45764</v>
      </c>
      <c r="F794">
        <v>4001895844</v>
      </c>
      <c r="G794" t="s">
        <v>1809</v>
      </c>
      <c r="H794" t="s">
        <v>5672</v>
      </c>
      <c r="I794" t="s">
        <v>1825</v>
      </c>
      <c r="J794">
        <v>2994350</v>
      </c>
      <c r="K794">
        <v>6521381</v>
      </c>
      <c r="M794">
        <v>17</v>
      </c>
      <c r="N794">
        <v>3.32</v>
      </c>
      <c r="O794">
        <v>56.44</v>
      </c>
      <c r="P794" t="s">
        <v>1811</v>
      </c>
      <c r="Q794" t="s">
        <v>1812</v>
      </c>
      <c r="R794" s="16">
        <v>45803</v>
      </c>
      <c r="S794">
        <v>79</v>
      </c>
      <c r="T794" t="s">
        <v>3949</v>
      </c>
      <c r="U794" s="16">
        <v>45838</v>
      </c>
      <c r="V794" s="16">
        <v>45775</v>
      </c>
      <c r="Y794" s="16">
        <v>45775</v>
      </c>
      <c r="AB794" t="s">
        <v>5670</v>
      </c>
    </row>
    <row r="795" spans="1:43" x14ac:dyDescent="0.35">
      <c r="A795" t="s">
        <v>2403</v>
      </c>
      <c r="B795" t="s">
        <v>2404</v>
      </c>
      <c r="C795" t="s">
        <v>1400</v>
      </c>
      <c r="D795" t="s">
        <v>1301</v>
      </c>
      <c r="E795" s="16">
        <v>45764</v>
      </c>
      <c r="F795">
        <v>4001895844</v>
      </c>
      <c r="G795" t="s">
        <v>1809</v>
      </c>
      <c r="H795" t="s">
        <v>5673</v>
      </c>
      <c r="I795" t="s">
        <v>2106</v>
      </c>
      <c r="J795">
        <v>2994350</v>
      </c>
      <c r="K795">
        <v>6521381</v>
      </c>
      <c r="M795">
        <v>1</v>
      </c>
      <c r="N795">
        <v>106.83</v>
      </c>
      <c r="O795">
        <v>106.83</v>
      </c>
      <c r="P795" t="s">
        <v>1811</v>
      </c>
      <c r="Q795" t="s">
        <v>1812</v>
      </c>
      <c r="R795" s="16">
        <v>45803</v>
      </c>
      <c r="S795">
        <v>79</v>
      </c>
      <c r="T795" t="s">
        <v>3949</v>
      </c>
      <c r="U795" s="16">
        <v>45838</v>
      </c>
      <c r="V795" s="16">
        <v>45775</v>
      </c>
      <c r="Y795" s="16">
        <v>45775</v>
      </c>
      <c r="AB795" t="s">
        <v>5670</v>
      </c>
    </row>
    <row r="796" spans="1:43" x14ac:dyDescent="0.35">
      <c r="A796" t="s">
        <v>2403</v>
      </c>
      <c r="B796" t="s">
        <v>2404</v>
      </c>
      <c r="C796" t="s">
        <v>1400</v>
      </c>
      <c r="D796" t="s">
        <v>1301</v>
      </c>
      <c r="E796" s="16">
        <v>45764</v>
      </c>
      <c r="F796">
        <v>4001895844</v>
      </c>
      <c r="G796" t="s">
        <v>1809</v>
      </c>
      <c r="H796" t="s">
        <v>5674</v>
      </c>
      <c r="I796" t="s">
        <v>2106</v>
      </c>
      <c r="J796">
        <v>2994350</v>
      </c>
      <c r="K796">
        <v>6521381</v>
      </c>
      <c r="M796">
        <v>1</v>
      </c>
      <c r="N796">
        <v>171.12</v>
      </c>
      <c r="O796">
        <v>171.12</v>
      </c>
      <c r="P796" t="s">
        <v>1811</v>
      </c>
      <c r="Q796" t="s">
        <v>1812</v>
      </c>
      <c r="R796" s="16">
        <v>45803</v>
      </c>
      <c r="S796">
        <v>79</v>
      </c>
      <c r="T796" t="s">
        <v>3949</v>
      </c>
      <c r="U796" s="16">
        <v>45838</v>
      </c>
      <c r="V796" s="16">
        <v>45775</v>
      </c>
      <c r="Y796" s="16">
        <v>45775</v>
      </c>
      <c r="AB796" t="s">
        <v>5670</v>
      </c>
    </row>
    <row r="797" spans="1:43" x14ac:dyDescent="0.35">
      <c r="A797" t="s">
        <v>2403</v>
      </c>
      <c r="B797" t="s">
        <v>2404</v>
      </c>
      <c r="C797" t="s">
        <v>1400</v>
      </c>
      <c r="D797" t="s">
        <v>1301</v>
      </c>
      <c r="E797" s="16">
        <v>45764</v>
      </c>
      <c r="F797">
        <v>4001895844</v>
      </c>
      <c r="G797" t="s">
        <v>1809</v>
      </c>
      <c r="H797" t="s">
        <v>4826</v>
      </c>
      <c r="I797" t="s">
        <v>1820</v>
      </c>
      <c r="J797">
        <v>2994350</v>
      </c>
      <c r="K797">
        <v>6521381</v>
      </c>
      <c r="M797">
        <v>3</v>
      </c>
      <c r="N797">
        <v>6.49</v>
      </c>
      <c r="O797">
        <v>19.47</v>
      </c>
      <c r="P797" t="s">
        <v>1811</v>
      </c>
      <c r="Q797" t="s">
        <v>1812</v>
      </c>
      <c r="R797" s="16">
        <v>45803</v>
      </c>
      <c r="S797">
        <v>79</v>
      </c>
      <c r="T797" t="s">
        <v>3949</v>
      </c>
      <c r="U797" s="16">
        <v>45838</v>
      </c>
      <c r="V797" s="16">
        <v>45775</v>
      </c>
      <c r="Y797" s="16">
        <v>45775</v>
      </c>
      <c r="AB797" t="s">
        <v>5670</v>
      </c>
    </row>
    <row r="798" spans="1:43" x14ac:dyDescent="0.35">
      <c r="A798" t="s">
        <v>2403</v>
      </c>
      <c r="B798" t="s">
        <v>2404</v>
      </c>
      <c r="C798" t="s">
        <v>1400</v>
      </c>
      <c r="D798" t="s">
        <v>1301</v>
      </c>
      <c r="E798" s="16">
        <v>45764</v>
      </c>
      <c r="F798">
        <v>4001895844</v>
      </c>
      <c r="G798" t="s">
        <v>1809</v>
      </c>
      <c r="H798" t="s">
        <v>4613</v>
      </c>
      <c r="I798" t="s">
        <v>1831</v>
      </c>
      <c r="J798">
        <v>2994350</v>
      </c>
      <c r="K798">
        <v>6521381</v>
      </c>
      <c r="M798">
        <v>2</v>
      </c>
      <c r="N798">
        <v>8.81</v>
      </c>
      <c r="O798">
        <v>17.62</v>
      </c>
      <c r="P798" t="s">
        <v>1811</v>
      </c>
      <c r="Q798" t="s">
        <v>1812</v>
      </c>
      <c r="R798" s="16">
        <v>45803</v>
      </c>
      <c r="S798">
        <v>79</v>
      </c>
      <c r="T798" t="s">
        <v>3949</v>
      </c>
      <c r="U798" s="16">
        <v>45838</v>
      </c>
      <c r="V798" s="16">
        <v>45775</v>
      </c>
      <c r="Y798" s="16">
        <v>45775</v>
      </c>
      <c r="AB798" t="s">
        <v>5670</v>
      </c>
    </row>
    <row r="799" spans="1:43" x14ac:dyDescent="0.35">
      <c r="A799" t="s">
        <v>2403</v>
      </c>
      <c r="B799" t="s">
        <v>2404</v>
      </c>
      <c r="C799" t="s">
        <v>1400</v>
      </c>
      <c r="D799" t="s">
        <v>1301</v>
      </c>
      <c r="E799" s="16">
        <v>45764</v>
      </c>
      <c r="F799">
        <v>4001895844</v>
      </c>
      <c r="G799" t="s">
        <v>1809</v>
      </c>
      <c r="H799" t="s">
        <v>5675</v>
      </c>
      <c r="I799" t="s">
        <v>1828</v>
      </c>
      <c r="J799">
        <v>2994350</v>
      </c>
      <c r="K799">
        <v>6521381</v>
      </c>
      <c r="M799">
        <v>1</v>
      </c>
      <c r="N799">
        <v>448.04</v>
      </c>
      <c r="O799">
        <v>448.04</v>
      </c>
      <c r="P799" t="s">
        <v>1811</v>
      </c>
      <c r="Q799" t="s">
        <v>1812</v>
      </c>
      <c r="R799" s="16">
        <v>45803</v>
      </c>
      <c r="S799">
        <v>79</v>
      </c>
      <c r="T799" t="s">
        <v>3949</v>
      </c>
      <c r="U799" s="16">
        <v>45838</v>
      </c>
      <c r="V799" s="16">
        <v>45775</v>
      </c>
      <c r="Y799" s="16">
        <v>45775</v>
      </c>
      <c r="AB799" t="s">
        <v>5670</v>
      </c>
    </row>
    <row r="800" spans="1:43" x14ac:dyDescent="0.35">
      <c r="A800" t="s">
        <v>2403</v>
      </c>
      <c r="B800" t="s">
        <v>2404</v>
      </c>
      <c r="C800" t="s">
        <v>1400</v>
      </c>
      <c r="D800" t="s">
        <v>1301</v>
      </c>
      <c r="E800" s="16">
        <v>45764</v>
      </c>
      <c r="F800">
        <v>4001895844</v>
      </c>
      <c r="G800" t="s">
        <v>1809</v>
      </c>
      <c r="H800" t="s">
        <v>5676</v>
      </c>
      <c r="I800" t="s">
        <v>1825</v>
      </c>
      <c r="J800">
        <v>2994350</v>
      </c>
      <c r="K800">
        <v>6521381</v>
      </c>
      <c r="M800">
        <v>2</v>
      </c>
      <c r="N800">
        <v>11.87</v>
      </c>
      <c r="O800">
        <v>23.74</v>
      </c>
      <c r="P800" t="s">
        <v>1811</v>
      </c>
      <c r="Q800" t="s">
        <v>1812</v>
      </c>
      <c r="R800" s="16">
        <v>45803</v>
      </c>
      <c r="S800">
        <v>79</v>
      </c>
      <c r="T800" t="s">
        <v>3949</v>
      </c>
      <c r="U800" s="16">
        <v>45838</v>
      </c>
      <c r="V800" s="16">
        <v>45775</v>
      </c>
      <c r="Y800" s="16">
        <v>45775</v>
      </c>
      <c r="AB800" t="s">
        <v>5670</v>
      </c>
    </row>
    <row r="801" spans="1:28" x14ac:dyDescent="0.35">
      <c r="A801" t="s">
        <v>2403</v>
      </c>
      <c r="B801" t="s">
        <v>2404</v>
      </c>
      <c r="C801" t="s">
        <v>1400</v>
      </c>
      <c r="D801" t="s">
        <v>1301</v>
      </c>
      <c r="E801" s="16">
        <v>45764</v>
      </c>
      <c r="F801">
        <v>4001895844</v>
      </c>
      <c r="G801" t="s">
        <v>1809</v>
      </c>
      <c r="H801" t="s">
        <v>5677</v>
      </c>
      <c r="I801" t="s">
        <v>1823</v>
      </c>
      <c r="J801">
        <v>2994350</v>
      </c>
      <c r="K801">
        <v>6521381</v>
      </c>
      <c r="M801">
        <v>1</v>
      </c>
      <c r="N801">
        <v>36.72</v>
      </c>
      <c r="O801">
        <v>36.72</v>
      </c>
      <c r="P801" t="s">
        <v>1811</v>
      </c>
      <c r="Q801" t="s">
        <v>1812</v>
      </c>
      <c r="R801" s="16">
        <v>45803</v>
      </c>
      <c r="S801">
        <v>79</v>
      </c>
      <c r="T801" t="s">
        <v>3949</v>
      </c>
      <c r="U801" s="16">
        <v>45838</v>
      </c>
      <c r="V801" s="16">
        <v>45775</v>
      </c>
      <c r="Y801" s="16">
        <v>45775</v>
      </c>
      <c r="AB801" t="s">
        <v>5670</v>
      </c>
    </row>
    <row r="802" spans="1:28" x14ac:dyDescent="0.35">
      <c r="A802" t="s">
        <v>2403</v>
      </c>
      <c r="B802" t="s">
        <v>2404</v>
      </c>
      <c r="C802" t="s">
        <v>1400</v>
      </c>
      <c r="D802" t="s">
        <v>1301</v>
      </c>
      <c r="E802" s="16">
        <v>45764</v>
      </c>
      <c r="F802">
        <v>4001895844</v>
      </c>
      <c r="G802" t="s">
        <v>1809</v>
      </c>
      <c r="H802" t="s">
        <v>2130</v>
      </c>
      <c r="I802" t="s">
        <v>1825</v>
      </c>
      <c r="J802">
        <v>2994350</v>
      </c>
      <c r="K802">
        <v>6521381</v>
      </c>
      <c r="M802">
        <v>4</v>
      </c>
      <c r="N802">
        <v>2.19</v>
      </c>
      <c r="O802">
        <v>8.76</v>
      </c>
      <c r="P802" t="s">
        <v>1811</v>
      </c>
      <c r="Q802" t="s">
        <v>1812</v>
      </c>
      <c r="R802" s="16">
        <v>45803</v>
      </c>
      <c r="S802">
        <v>79</v>
      </c>
      <c r="T802" t="s">
        <v>3949</v>
      </c>
      <c r="U802" s="16">
        <v>45838</v>
      </c>
      <c r="V802" s="16">
        <v>45775</v>
      </c>
      <c r="Y802" s="16">
        <v>45775</v>
      </c>
      <c r="AB802" t="s">
        <v>5670</v>
      </c>
    </row>
    <row r="803" spans="1:28" x14ac:dyDescent="0.35">
      <c r="A803" t="s">
        <v>2403</v>
      </c>
      <c r="B803" t="s">
        <v>2404</v>
      </c>
      <c r="C803" t="s">
        <v>1400</v>
      </c>
      <c r="D803" t="s">
        <v>1301</v>
      </c>
      <c r="E803" s="16">
        <v>45764</v>
      </c>
      <c r="F803">
        <v>4001895844</v>
      </c>
      <c r="G803" t="s">
        <v>1809</v>
      </c>
      <c r="H803" t="s">
        <v>5678</v>
      </c>
      <c r="I803" t="s">
        <v>1823</v>
      </c>
      <c r="J803">
        <v>2994350</v>
      </c>
      <c r="K803">
        <v>6521381</v>
      </c>
      <c r="M803">
        <v>1</v>
      </c>
      <c r="N803">
        <v>12.33</v>
      </c>
      <c r="O803">
        <v>12.33</v>
      </c>
      <c r="P803" t="s">
        <v>1811</v>
      </c>
      <c r="Q803" t="s">
        <v>1812</v>
      </c>
      <c r="R803" s="16">
        <v>45803</v>
      </c>
      <c r="S803">
        <v>79</v>
      </c>
      <c r="T803" t="s">
        <v>3949</v>
      </c>
      <c r="U803" s="16">
        <v>45838</v>
      </c>
      <c r="V803" s="16">
        <v>45775</v>
      </c>
      <c r="Y803" s="16">
        <v>45775</v>
      </c>
      <c r="AB803" t="s">
        <v>5670</v>
      </c>
    </row>
    <row r="804" spans="1:28" x14ac:dyDescent="0.35">
      <c r="A804" t="s">
        <v>2403</v>
      </c>
      <c r="B804" t="s">
        <v>2404</v>
      </c>
      <c r="C804" t="s">
        <v>1400</v>
      </c>
      <c r="D804" t="s">
        <v>1301</v>
      </c>
      <c r="E804" s="16">
        <v>45764</v>
      </c>
      <c r="F804">
        <v>4001895844</v>
      </c>
      <c r="G804" t="s">
        <v>1809</v>
      </c>
      <c r="H804" t="s">
        <v>5679</v>
      </c>
      <c r="I804" t="s">
        <v>1936</v>
      </c>
      <c r="J804">
        <v>2994350</v>
      </c>
      <c r="K804">
        <v>6521381</v>
      </c>
      <c r="M804">
        <v>1</v>
      </c>
      <c r="N804">
        <v>21.58</v>
      </c>
      <c r="O804">
        <v>21.58</v>
      </c>
      <c r="P804" t="s">
        <v>1811</v>
      </c>
      <c r="Q804" t="s">
        <v>1812</v>
      </c>
      <c r="R804" s="16">
        <v>45803</v>
      </c>
      <c r="S804">
        <v>79</v>
      </c>
      <c r="T804" t="s">
        <v>3949</v>
      </c>
      <c r="U804" s="16">
        <v>45838</v>
      </c>
      <c r="V804" s="16">
        <v>45775</v>
      </c>
      <c r="Y804" s="16">
        <v>45775</v>
      </c>
      <c r="AB804" t="s">
        <v>5670</v>
      </c>
    </row>
    <row r="805" spans="1:28" x14ac:dyDescent="0.35">
      <c r="A805" t="s">
        <v>2403</v>
      </c>
      <c r="B805" t="s">
        <v>2404</v>
      </c>
      <c r="C805" t="s">
        <v>1400</v>
      </c>
      <c r="D805" t="s">
        <v>1301</v>
      </c>
      <c r="E805" s="16">
        <v>45764</v>
      </c>
      <c r="F805">
        <v>4001895844</v>
      </c>
      <c r="G805" t="s">
        <v>1809</v>
      </c>
      <c r="H805" t="s">
        <v>4895</v>
      </c>
      <c r="I805" t="s">
        <v>1825</v>
      </c>
      <c r="J805">
        <v>2994350</v>
      </c>
      <c r="K805">
        <v>6521381</v>
      </c>
      <c r="M805">
        <v>4</v>
      </c>
      <c r="N805">
        <v>11.38</v>
      </c>
      <c r="O805">
        <v>45.52</v>
      </c>
      <c r="P805" t="s">
        <v>1811</v>
      </c>
      <c r="Q805" t="s">
        <v>1812</v>
      </c>
      <c r="R805" s="16">
        <v>45803</v>
      </c>
      <c r="S805">
        <v>79</v>
      </c>
      <c r="T805" t="s">
        <v>3949</v>
      </c>
      <c r="U805" s="16">
        <v>45838</v>
      </c>
      <c r="V805" s="16">
        <v>45775</v>
      </c>
      <c r="Y805" s="16">
        <v>45775</v>
      </c>
      <c r="AB805" t="s">
        <v>5670</v>
      </c>
    </row>
    <row r="806" spans="1:28" x14ac:dyDescent="0.35">
      <c r="A806" t="s">
        <v>2403</v>
      </c>
      <c r="B806" t="s">
        <v>2404</v>
      </c>
      <c r="C806" t="s">
        <v>1400</v>
      </c>
      <c r="D806" t="s">
        <v>1301</v>
      </c>
      <c r="E806" s="16">
        <v>45764</v>
      </c>
      <c r="F806">
        <v>4001895844</v>
      </c>
      <c r="G806" t="s">
        <v>1809</v>
      </c>
      <c r="H806" t="s">
        <v>5680</v>
      </c>
      <c r="I806" t="s">
        <v>1822</v>
      </c>
      <c r="J806">
        <v>2994350</v>
      </c>
      <c r="K806">
        <v>6521381</v>
      </c>
      <c r="M806">
        <v>18</v>
      </c>
      <c r="N806">
        <v>7.24</v>
      </c>
      <c r="O806">
        <v>130.32</v>
      </c>
      <c r="P806" t="s">
        <v>1811</v>
      </c>
      <c r="Q806" t="s">
        <v>1812</v>
      </c>
      <c r="R806" s="16">
        <v>45803</v>
      </c>
      <c r="S806">
        <v>79</v>
      </c>
      <c r="T806" t="s">
        <v>3949</v>
      </c>
      <c r="U806" s="16">
        <v>45838</v>
      </c>
      <c r="V806" s="16">
        <v>45775</v>
      </c>
      <c r="Y806" s="16">
        <v>45775</v>
      </c>
      <c r="AB806" t="s">
        <v>5670</v>
      </c>
    </row>
    <row r="807" spans="1:28" x14ac:dyDescent="0.35">
      <c r="A807" t="s">
        <v>2403</v>
      </c>
      <c r="B807" t="s">
        <v>2404</v>
      </c>
      <c r="C807" t="s">
        <v>1400</v>
      </c>
      <c r="D807" t="s">
        <v>1301</v>
      </c>
      <c r="E807" s="16">
        <v>45764</v>
      </c>
      <c r="F807">
        <v>4001895844</v>
      </c>
      <c r="G807" t="s">
        <v>1809</v>
      </c>
      <c r="H807" t="s">
        <v>5681</v>
      </c>
      <c r="I807" t="s">
        <v>1914</v>
      </c>
      <c r="J807">
        <v>2994350</v>
      </c>
      <c r="K807">
        <v>6521381</v>
      </c>
      <c r="M807">
        <v>1</v>
      </c>
      <c r="N807">
        <v>155.24</v>
      </c>
      <c r="O807">
        <v>155.24</v>
      </c>
      <c r="P807" t="s">
        <v>1811</v>
      </c>
      <c r="Q807" t="s">
        <v>1812</v>
      </c>
      <c r="R807" s="16">
        <v>45803</v>
      </c>
      <c r="S807">
        <v>79</v>
      </c>
      <c r="T807" t="s">
        <v>3949</v>
      </c>
      <c r="U807" s="16">
        <v>45838</v>
      </c>
      <c r="V807" s="16">
        <v>45775</v>
      </c>
      <c r="Y807" s="16">
        <v>45775</v>
      </c>
      <c r="AB807" t="s">
        <v>5670</v>
      </c>
    </row>
    <row r="808" spans="1:28" x14ac:dyDescent="0.35">
      <c r="A808" t="s">
        <v>2403</v>
      </c>
      <c r="B808" t="s">
        <v>2404</v>
      </c>
      <c r="C808" t="s">
        <v>1400</v>
      </c>
      <c r="D808" t="s">
        <v>1301</v>
      </c>
      <c r="E808" s="16">
        <v>45764</v>
      </c>
      <c r="F808">
        <v>4001895844</v>
      </c>
      <c r="G808" t="s">
        <v>1809</v>
      </c>
      <c r="H808" t="s">
        <v>4580</v>
      </c>
      <c r="I808" t="s">
        <v>1823</v>
      </c>
      <c r="J808">
        <v>2994350</v>
      </c>
      <c r="K808">
        <v>6521381</v>
      </c>
      <c r="M808">
        <v>1</v>
      </c>
      <c r="N808">
        <v>10.57</v>
      </c>
      <c r="O808">
        <v>10.57</v>
      </c>
      <c r="P808" t="s">
        <v>1811</v>
      </c>
      <c r="Q808" t="s">
        <v>1812</v>
      </c>
      <c r="R808" s="16">
        <v>45803</v>
      </c>
      <c r="S808">
        <v>79</v>
      </c>
      <c r="T808" t="s">
        <v>3949</v>
      </c>
      <c r="U808" s="16">
        <v>45838</v>
      </c>
      <c r="V808" s="16">
        <v>45775</v>
      </c>
      <c r="Y808" s="16">
        <v>45775</v>
      </c>
      <c r="AB808" t="s">
        <v>5670</v>
      </c>
    </row>
    <row r="809" spans="1:28" x14ac:dyDescent="0.35">
      <c r="A809" t="s">
        <v>2403</v>
      </c>
      <c r="B809" t="s">
        <v>2404</v>
      </c>
      <c r="C809" t="s">
        <v>1400</v>
      </c>
      <c r="D809" t="s">
        <v>1301</v>
      </c>
      <c r="E809" s="16">
        <v>45764</v>
      </c>
      <c r="F809">
        <v>4001895844</v>
      </c>
      <c r="G809" t="s">
        <v>1809</v>
      </c>
      <c r="H809" t="s">
        <v>5682</v>
      </c>
      <c r="I809" t="s">
        <v>1823</v>
      </c>
      <c r="J809">
        <v>2994350</v>
      </c>
      <c r="K809">
        <v>6521381</v>
      </c>
      <c r="M809">
        <v>3</v>
      </c>
      <c r="N809">
        <v>8.93</v>
      </c>
      <c r="O809">
        <v>26.79</v>
      </c>
      <c r="P809" t="s">
        <v>1811</v>
      </c>
      <c r="Q809" t="s">
        <v>1812</v>
      </c>
      <c r="R809" s="16">
        <v>45803</v>
      </c>
      <c r="S809">
        <v>79</v>
      </c>
      <c r="T809" t="s">
        <v>3949</v>
      </c>
      <c r="U809" s="16">
        <v>45838</v>
      </c>
      <c r="V809" s="16">
        <v>45775</v>
      </c>
      <c r="Y809" s="16">
        <v>45775</v>
      </c>
      <c r="AB809" t="s">
        <v>5670</v>
      </c>
    </row>
    <row r="810" spans="1:28" x14ac:dyDescent="0.35">
      <c r="A810" t="s">
        <v>2403</v>
      </c>
      <c r="B810" t="s">
        <v>2404</v>
      </c>
      <c r="C810" t="s">
        <v>1400</v>
      </c>
      <c r="D810" t="s">
        <v>1301</v>
      </c>
      <c r="E810" s="16">
        <v>45764</v>
      </c>
      <c r="F810">
        <v>4001895844</v>
      </c>
      <c r="G810" t="s">
        <v>1809</v>
      </c>
      <c r="H810" t="s">
        <v>5683</v>
      </c>
      <c r="I810" t="s">
        <v>1828</v>
      </c>
      <c r="J810">
        <v>2994350</v>
      </c>
      <c r="K810">
        <v>6521381</v>
      </c>
      <c r="M810">
        <v>1</v>
      </c>
      <c r="N810">
        <v>122.51</v>
      </c>
      <c r="O810">
        <v>122.51</v>
      </c>
      <c r="P810" t="s">
        <v>1811</v>
      </c>
      <c r="Q810" t="s">
        <v>1812</v>
      </c>
      <c r="R810" s="16">
        <v>45803</v>
      </c>
      <c r="S810">
        <v>79</v>
      </c>
      <c r="T810" t="s">
        <v>3949</v>
      </c>
      <c r="U810" s="16">
        <v>45838</v>
      </c>
      <c r="V810" s="16">
        <v>45775</v>
      </c>
      <c r="Y810" s="16">
        <v>45775</v>
      </c>
      <c r="AB810" t="s">
        <v>5670</v>
      </c>
    </row>
    <row r="811" spans="1:28" x14ac:dyDescent="0.35">
      <c r="A811" t="s">
        <v>2403</v>
      </c>
      <c r="B811" t="s">
        <v>2404</v>
      </c>
      <c r="C811" t="s">
        <v>1400</v>
      </c>
      <c r="D811" t="s">
        <v>1301</v>
      </c>
      <c r="E811" s="16">
        <v>45764</v>
      </c>
      <c r="F811">
        <v>4001895844</v>
      </c>
      <c r="G811" t="s">
        <v>1809</v>
      </c>
      <c r="H811" t="s">
        <v>1886</v>
      </c>
      <c r="I811" t="s">
        <v>1823</v>
      </c>
      <c r="J811">
        <v>2994350</v>
      </c>
      <c r="K811">
        <v>6521381</v>
      </c>
      <c r="M811">
        <v>1</v>
      </c>
      <c r="N811">
        <v>2.2799999999999998</v>
      </c>
      <c r="O811">
        <v>2.2799999999999998</v>
      </c>
      <c r="P811" t="s">
        <v>1811</v>
      </c>
      <c r="Q811" t="s">
        <v>1812</v>
      </c>
      <c r="R811" s="16">
        <v>45803</v>
      </c>
      <c r="S811">
        <v>79</v>
      </c>
      <c r="T811" t="s">
        <v>3949</v>
      </c>
      <c r="U811" s="16">
        <v>45838</v>
      </c>
      <c r="V811" s="16">
        <v>45775</v>
      </c>
      <c r="Y811" s="16">
        <v>45775</v>
      </c>
      <c r="AB811" t="s">
        <v>5670</v>
      </c>
    </row>
    <row r="812" spans="1:28" x14ac:dyDescent="0.35">
      <c r="A812" t="s">
        <v>2403</v>
      </c>
      <c r="B812" t="s">
        <v>2404</v>
      </c>
      <c r="C812" t="s">
        <v>1400</v>
      </c>
      <c r="D812" t="s">
        <v>1301</v>
      </c>
      <c r="E812" s="16">
        <v>45764</v>
      </c>
      <c r="F812">
        <v>4001895844</v>
      </c>
      <c r="G812" t="s">
        <v>1809</v>
      </c>
      <c r="H812" t="s">
        <v>2219</v>
      </c>
      <c r="I812" t="s">
        <v>1826</v>
      </c>
      <c r="J812">
        <v>2994350</v>
      </c>
      <c r="K812">
        <v>6521381</v>
      </c>
      <c r="M812">
        <v>2</v>
      </c>
      <c r="N812">
        <v>16.28</v>
      </c>
      <c r="O812">
        <v>32.56</v>
      </c>
      <c r="P812" t="s">
        <v>1811</v>
      </c>
      <c r="Q812" t="s">
        <v>1812</v>
      </c>
      <c r="R812" s="16">
        <v>45803</v>
      </c>
      <c r="S812">
        <v>79</v>
      </c>
      <c r="T812" t="s">
        <v>3949</v>
      </c>
      <c r="U812" s="16">
        <v>45838</v>
      </c>
      <c r="V812" s="16">
        <v>45775</v>
      </c>
      <c r="Y812" s="16">
        <v>45775</v>
      </c>
      <c r="AB812" t="s">
        <v>5670</v>
      </c>
    </row>
    <row r="813" spans="1:28" x14ac:dyDescent="0.35">
      <c r="A813" t="s">
        <v>2403</v>
      </c>
      <c r="B813" t="s">
        <v>2404</v>
      </c>
      <c r="C813" t="s">
        <v>1400</v>
      </c>
      <c r="D813" t="s">
        <v>1301</v>
      </c>
      <c r="E813" s="16">
        <v>45764</v>
      </c>
      <c r="F813">
        <v>4001895844</v>
      </c>
      <c r="G813" t="s">
        <v>1809</v>
      </c>
      <c r="H813" t="s">
        <v>2376</v>
      </c>
      <c r="I813" t="s">
        <v>1822</v>
      </c>
      <c r="J813">
        <v>2994350</v>
      </c>
      <c r="K813">
        <v>6521381</v>
      </c>
      <c r="M813">
        <v>4</v>
      </c>
      <c r="N813">
        <v>0.51</v>
      </c>
      <c r="O813">
        <v>2.04</v>
      </c>
      <c r="P813" t="s">
        <v>1811</v>
      </c>
      <c r="Q813" t="s">
        <v>1812</v>
      </c>
      <c r="R813" s="16">
        <v>45803</v>
      </c>
      <c r="S813">
        <v>79</v>
      </c>
      <c r="T813" t="s">
        <v>3949</v>
      </c>
      <c r="U813" s="16">
        <v>45838</v>
      </c>
      <c r="V813" s="16">
        <v>45775</v>
      </c>
      <c r="Y813" s="16">
        <v>45775</v>
      </c>
      <c r="AB813" t="s">
        <v>5670</v>
      </c>
    </row>
    <row r="814" spans="1:28" x14ac:dyDescent="0.35">
      <c r="A814" t="s">
        <v>2403</v>
      </c>
      <c r="B814" t="s">
        <v>2404</v>
      </c>
      <c r="C814" t="s">
        <v>1400</v>
      </c>
      <c r="D814" t="s">
        <v>1301</v>
      </c>
      <c r="E814" s="16">
        <v>45764</v>
      </c>
      <c r="F814">
        <v>4001895844</v>
      </c>
      <c r="G814" t="s">
        <v>1809</v>
      </c>
      <c r="H814" t="s">
        <v>2666</v>
      </c>
      <c r="I814" t="s">
        <v>1865</v>
      </c>
      <c r="J814">
        <v>2994350</v>
      </c>
      <c r="K814">
        <v>6521381</v>
      </c>
      <c r="M814">
        <v>22</v>
      </c>
      <c r="N814">
        <v>0.91</v>
      </c>
      <c r="O814">
        <v>20.02</v>
      </c>
      <c r="P814" t="s">
        <v>1811</v>
      </c>
      <c r="Q814" t="s">
        <v>1812</v>
      </c>
      <c r="R814" s="16">
        <v>45803</v>
      </c>
      <c r="S814">
        <v>79</v>
      </c>
      <c r="T814" t="s">
        <v>3949</v>
      </c>
      <c r="U814" s="16">
        <v>45838</v>
      </c>
      <c r="V814" s="16">
        <v>45775</v>
      </c>
      <c r="Y814" s="16">
        <v>45775</v>
      </c>
      <c r="AB814" t="s">
        <v>5670</v>
      </c>
    </row>
    <row r="815" spans="1:28" x14ac:dyDescent="0.35">
      <c r="A815" t="s">
        <v>2403</v>
      </c>
      <c r="B815" t="s">
        <v>2404</v>
      </c>
      <c r="C815" t="s">
        <v>1400</v>
      </c>
      <c r="D815" t="s">
        <v>1301</v>
      </c>
      <c r="E815" s="16">
        <v>45764</v>
      </c>
      <c r="F815">
        <v>4001895844</v>
      </c>
      <c r="G815" t="s">
        <v>1809</v>
      </c>
      <c r="H815" t="s">
        <v>1890</v>
      </c>
      <c r="I815" t="s">
        <v>1865</v>
      </c>
      <c r="J815">
        <v>2994350</v>
      </c>
      <c r="K815">
        <v>6521381</v>
      </c>
      <c r="M815">
        <v>4</v>
      </c>
      <c r="N815">
        <v>0.72</v>
      </c>
      <c r="O815">
        <v>2.88</v>
      </c>
      <c r="P815" t="s">
        <v>1811</v>
      </c>
      <c r="Q815" t="s">
        <v>1812</v>
      </c>
      <c r="R815" s="16">
        <v>45803</v>
      </c>
      <c r="S815">
        <v>79</v>
      </c>
      <c r="T815" t="s">
        <v>3949</v>
      </c>
      <c r="U815" s="16">
        <v>45838</v>
      </c>
      <c r="V815" s="16">
        <v>45775</v>
      </c>
      <c r="Y815" s="16">
        <v>45775</v>
      </c>
      <c r="AB815" t="s">
        <v>5670</v>
      </c>
    </row>
    <row r="816" spans="1:28" x14ac:dyDescent="0.35">
      <c r="A816" t="s">
        <v>2403</v>
      </c>
      <c r="B816" t="s">
        <v>2404</v>
      </c>
      <c r="C816" t="s">
        <v>1400</v>
      </c>
      <c r="D816" t="s">
        <v>1301</v>
      </c>
      <c r="E816" s="16">
        <v>45764</v>
      </c>
      <c r="F816">
        <v>4001895844</v>
      </c>
      <c r="G816" t="s">
        <v>1809</v>
      </c>
      <c r="H816" t="s">
        <v>2067</v>
      </c>
      <c r="I816" t="s">
        <v>2068</v>
      </c>
      <c r="J816">
        <v>2994350</v>
      </c>
      <c r="K816">
        <v>6521381</v>
      </c>
      <c r="M816">
        <v>1</v>
      </c>
      <c r="N816">
        <v>1.69</v>
      </c>
      <c r="O816">
        <v>1.69</v>
      </c>
      <c r="P816" t="s">
        <v>1811</v>
      </c>
      <c r="Q816" t="s">
        <v>1812</v>
      </c>
      <c r="R816" s="16">
        <v>45803</v>
      </c>
      <c r="S816">
        <v>79</v>
      </c>
      <c r="T816" t="s">
        <v>3949</v>
      </c>
      <c r="U816" s="16">
        <v>45838</v>
      </c>
      <c r="V816" s="16">
        <v>45775</v>
      </c>
      <c r="Y816" s="16">
        <v>45775</v>
      </c>
      <c r="AB816" t="s">
        <v>5670</v>
      </c>
    </row>
    <row r="817" spans="1:42" x14ac:dyDescent="0.35">
      <c r="A817" t="s">
        <v>2403</v>
      </c>
      <c r="B817" t="s">
        <v>2404</v>
      </c>
      <c r="C817" t="s">
        <v>1400</v>
      </c>
      <c r="D817" t="s">
        <v>1301</v>
      </c>
      <c r="E817" s="16">
        <v>45764</v>
      </c>
      <c r="F817">
        <v>4001895844</v>
      </c>
      <c r="G817" t="s">
        <v>1809</v>
      </c>
      <c r="H817" t="s">
        <v>1821</v>
      </c>
      <c r="I817" t="s">
        <v>1822</v>
      </c>
      <c r="J817">
        <v>2994350</v>
      </c>
      <c r="K817">
        <v>6521381</v>
      </c>
      <c r="M817">
        <v>6</v>
      </c>
      <c r="N817">
        <v>1.05</v>
      </c>
      <c r="O817">
        <v>6.3</v>
      </c>
      <c r="P817" t="s">
        <v>1811</v>
      </c>
      <c r="Q817" t="s">
        <v>1812</v>
      </c>
      <c r="R817" s="16">
        <v>45803</v>
      </c>
      <c r="S817">
        <v>79</v>
      </c>
      <c r="T817" t="s">
        <v>3949</v>
      </c>
      <c r="U817" s="16">
        <v>45838</v>
      </c>
      <c r="V817" s="16">
        <v>45775</v>
      </c>
      <c r="Y817" s="16">
        <v>45775</v>
      </c>
      <c r="AB817" t="s">
        <v>5670</v>
      </c>
    </row>
    <row r="818" spans="1:42" x14ac:dyDescent="0.35">
      <c r="A818" t="s">
        <v>2403</v>
      </c>
      <c r="B818" t="s">
        <v>2404</v>
      </c>
      <c r="C818" t="s">
        <v>1400</v>
      </c>
      <c r="D818" t="s">
        <v>1301</v>
      </c>
      <c r="E818" s="16">
        <v>45764</v>
      </c>
      <c r="F818">
        <v>4001895844</v>
      </c>
      <c r="G818" t="s">
        <v>1809</v>
      </c>
      <c r="H818" t="s">
        <v>2073</v>
      </c>
      <c r="I818" t="s">
        <v>1825</v>
      </c>
      <c r="J818">
        <v>2994350</v>
      </c>
      <c r="K818">
        <v>6521381</v>
      </c>
      <c r="M818">
        <v>4</v>
      </c>
      <c r="N818">
        <v>0.68</v>
      </c>
      <c r="O818">
        <v>2.72</v>
      </c>
      <c r="P818" t="s">
        <v>1811</v>
      </c>
      <c r="Q818" t="s">
        <v>1812</v>
      </c>
      <c r="R818" s="16">
        <v>45803</v>
      </c>
      <c r="S818">
        <v>79</v>
      </c>
      <c r="T818" t="s">
        <v>3949</v>
      </c>
      <c r="U818" s="16">
        <v>45838</v>
      </c>
      <c r="V818" s="16">
        <v>45775</v>
      </c>
      <c r="Y818" s="16">
        <v>45775</v>
      </c>
      <c r="AB818" t="s">
        <v>5670</v>
      </c>
    </row>
    <row r="819" spans="1:42" x14ac:dyDescent="0.35">
      <c r="A819" t="s">
        <v>2403</v>
      </c>
      <c r="B819" t="s">
        <v>2404</v>
      </c>
      <c r="C819" t="s">
        <v>1400</v>
      </c>
      <c r="D819" t="s">
        <v>1301</v>
      </c>
      <c r="E819" s="16">
        <v>45764</v>
      </c>
      <c r="F819">
        <v>4001895844</v>
      </c>
      <c r="G819" t="s">
        <v>1809</v>
      </c>
      <c r="H819" t="s">
        <v>1824</v>
      </c>
      <c r="I819" t="s">
        <v>1825</v>
      </c>
      <c r="J819">
        <v>2994350</v>
      </c>
      <c r="K819">
        <v>6521381</v>
      </c>
      <c r="M819">
        <v>6</v>
      </c>
      <c r="N819">
        <v>1.46</v>
      </c>
      <c r="O819">
        <v>8.76</v>
      </c>
      <c r="P819" t="s">
        <v>1811</v>
      </c>
      <c r="Q819" t="s">
        <v>1812</v>
      </c>
      <c r="R819" s="16">
        <v>45803</v>
      </c>
      <c r="S819">
        <v>79</v>
      </c>
      <c r="T819" t="s">
        <v>3949</v>
      </c>
      <c r="U819" s="16">
        <v>45838</v>
      </c>
      <c r="V819" s="16">
        <v>45775</v>
      </c>
      <c r="Y819" s="16">
        <v>45775</v>
      </c>
      <c r="AB819" t="s">
        <v>5670</v>
      </c>
    </row>
    <row r="820" spans="1:42" x14ac:dyDescent="0.35">
      <c r="A820" t="s">
        <v>2403</v>
      </c>
      <c r="B820" t="s">
        <v>2404</v>
      </c>
      <c r="C820" t="s">
        <v>1400</v>
      </c>
      <c r="D820" t="s">
        <v>1301</v>
      </c>
      <c r="E820" s="16">
        <v>45764</v>
      </c>
      <c r="F820">
        <v>4001895844</v>
      </c>
      <c r="G820" t="s">
        <v>1809</v>
      </c>
      <c r="H820" t="s">
        <v>1904</v>
      </c>
      <c r="I820" t="s">
        <v>1823</v>
      </c>
      <c r="J820">
        <v>2994350</v>
      </c>
      <c r="K820">
        <v>6521381</v>
      </c>
      <c r="M820">
        <v>1</v>
      </c>
      <c r="N820">
        <v>1.87</v>
      </c>
      <c r="O820">
        <v>1.87</v>
      </c>
      <c r="P820" t="s">
        <v>1811</v>
      </c>
      <c r="Q820" t="s">
        <v>1812</v>
      </c>
      <c r="R820" s="16">
        <v>45803</v>
      </c>
      <c r="S820">
        <v>79</v>
      </c>
      <c r="T820" t="s">
        <v>3949</v>
      </c>
      <c r="U820" s="16">
        <v>45838</v>
      </c>
      <c r="V820" s="16">
        <v>45775</v>
      </c>
      <c r="Y820" s="16">
        <v>45775</v>
      </c>
      <c r="AB820" t="s">
        <v>5670</v>
      </c>
    </row>
    <row r="821" spans="1:42" x14ac:dyDescent="0.35">
      <c r="A821" t="s">
        <v>2403</v>
      </c>
      <c r="B821" t="s">
        <v>2404</v>
      </c>
      <c r="C821" t="s">
        <v>1400</v>
      </c>
      <c r="D821" t="s">
        <v>1301</v>
      </c>
      <c r="E821" s="16">
        <v>45764</v>
      </c>
      <c r="F821">
        <v>4001895844</v>
      </c>
      <c r="G821" t="s">
        <v>1809</v>
      </c>
      <c r="H821" t="s">
        <v>1832</v>
      </c>
      <c r="I821" t="s">
        <v>1831</v>
      </c>
      <c r="J821">
        <v>2994350</v>
      </c>
      <c r="K821">
        <v>6521381</v>
      </c>
      <c r="M821">
        <v>1</v>
      </c>
      <c r="N821">
        <v>2.83</v>
      </c>
      <c r="O821">
        <v>2.83</v>
      </c>
      <c r="P821" t="s">
        <v>1811</v>
      </c>
      <c r="Q821" t="s">
        <v>1812</v>
      </c>
      <c r="R821" s="16">
        <v>45803</v>
      </c>
      <c r="S821">
        <v>79</v>
      </c>
      <c r="T821" t="s">
        <v>3949</v>
      </c>
      <c r="U821" s="16">
        <v>45838</v>
      </c>
      <c r="V821" s="16">
        <v>45775</v>
      </c>
      <c r="Y821" s="16">
        <v>45775</v>
      </c>
      <c r="AB821" t="s">
        <v>5670</v>
      </c>
    </row>
    <row r="822" spans="1:42" x14ac:dyDescent="0.35">
      <c r="A822" t="s">
        <v>2403</v>
      </c>
      <c r="B822" t="s">
        <v>2404</v>
      </c>
      <c r="C822" t="s">
        <v>1400</v>
      </c>
      <c r="D822" t="s">
        <v>1301</v>
      </c>
      <c r="E822" s="16">
        <v>45764</v>
      </c>
      <c r="F822">
        <v>4001895844</v>
      </c>
      <c r="G822" t="s">
        <v>1809</v>
      </c>
      <c r="H822" t="s">
        <v>4610</v>
      </c>
      <c r="I822" t="s">
        <v>1826</v>
      </c>
      <c r="J822">
        <v>2994350</v>
      </c>
      <c r="K822">
        <v>6521381</v>
      </c>
      <c r="M822">
        <v>1</v>
      </c>
      <c r="N822">
        <v>7.55</v>
      </c>
      <c r="O822">
        <v>7.55</v>
      </c>
      <c r="P822" t="s">
        <v>1811</v>
      </c>
      <c r="Q822" t="s">
        <v>1812</v>
      </c>
      <c r="R822" s="16">
        <v>45803</v>
      </c>
      <c r="S822">
        <v>79</v>
      </c>
      <c r="T822" t="s">
        <v>3949</v>
      </c>
      <c r="U822" s="16">
        <v>45838</v>
      </c>
      <c r="V822" s="16">
        <v>45775</v>
      </c>
      <c r="Y822" s="16">
        <v>45775</v>
      </c>
      <c r="AB822" t="s">
        <v>5670</v>
      </c>
    </row>
    <row r="823" spans="1:42" x14ac:dyDescent="0.35">
      <c r="A823" t="s">
        <v>2403</v>
      </c>
      <c r="B823" t="s">
        <v>2404</v>
      </c>
      <c r="C823" t="s">
        <v>1400</v>
      </c>
      <c r="D823" t="s">
        <v>1301</v>
      </c>
      <c r="E823" s="16">
        <v>45764</v>
      </c>
      <c r="F823">
        <v>4001895844</v>
      </c>
      <c r="G823" t="s">
        <v>1809</v>
      </c>
      <c r="H823" t="s">
        <v>2734</v>
      </c>
      <c r="I823" t="s">
        <v>1820</v>
      </c>
      <c r="J823">
        <v>2994350</v>
      </c>
      <c r="K823">
        <v>6521381</v>
      </c>
      <c r="M823">
        <v>4</v>
      </c>
      <c r="N823">
        <v>0.91</v>
      </c>
      <c r="O823">
        <v>3.64</v>
      </c>
      <c r="P823" t="s">
        <v>1811</v>
      </c>
      <c r="Q823" t="s">
        <v>1812</v>
      </c>
      <c r="R823" s="16">
        <v>45803</v>
      </c>
      <c r="S823">
        <v>79</v>
      </c>
      <c r="T823" t="s">
        <v>3949</v>
      </c>
      <c r="U823" s="16">
        <v>45838</v>
      </c>
      <c r="V823" s="16">
        <v>45775</v>
      </c>
      <c r="Y823" s="16">
        <v>45775</v>
      </c>
      <c r="AB823" t="s">
        <v>5670</v>
      </c>
    </row>
    <row r="824" spans="1:42" x14ac:dyDescent="0.35">
      <c r="A824" t="s">
        <v>2403</v>
      </c>
      <c r="B824" t="s">
        <v>2404</v>
      </c>
      <c r="C824" t="s">
        <v>1400</v>
      </c>
      <c r="D824" t="s">
        <v>1301</v>
      </c>
      <c r="E824" s="16">
        <v>45764</v>
      </c>
      <c r="F824">
        <v>4001895844</v>
      </c>
      <c r="G824" t="s">
        <v>1809</v>
      </c>
      <c r="H824" t="s">
        <v>1841</v>
      </c>
      <c r="I824" t="s">
        <v>1842</v>
      </c>
      <c r="J824">
        <v>2994350</v>
      </c>
      <c r="K824">
        <v>6521381</v>
      </c>
      <c r="M824">
        <v>2</v>
      </c>
      <c r="N824">
        <v>6.11</v>
      </c>
      <c r="O824">
        <v>12.22</v>
      </c>
      <c r="P824" t="s">
        <v>1811</v>
      </c>
      <c r="Q824" t="s">
        <v>1812</v>
      </c>
      <c r="R824" s="16">
        <v>45803</v>
      </c>
      <c r="S824">
        <v>79</v>
      </c>
      <c r="T824" t="s">
        <v>3949</v>
      </c>
      <c r="U824" s="16">
        <v>45838</v>
      </c>
      <c r="V824" s="16">
        <v>45775</v>
      </c>
      <c r="Y824" s="16">
        <v>45775</v>
      </c>
      <c r="AB824" t="s">
        <v>5670</v>
      </c>
    </row>
    <row r="825" spans="1:42" x14ac:dyDescent="0.35">
      <c r="A825" t="s">
        <v>4019</v>
      </c>
      <c r="B825" t="s">
        <v>4175</v>
      </c>
      <c r="C825" t="s">
        <v>4176</v>
      </c>
      <c r="D825" t="s">
        <v>18</v>
      </c>
      <c r="E825" s="16">
        <v>45781</v>
      </c>
      <c r="F825">
        <v>4001915137</v>
      </c>
      <c r="G825" t="s">
        <v>1927</v>
      </c>
      <c r="H825" t="s">
        <v>4177</v>
      </c>
      <c r="I825" t="s">
        <v>2238</v>
      </c>
      <c r="J825">
        <v>2994735</v>
      </c>
      <c r="K825">
        <v>6521614</v>
      </c>
      <c r="M825">
        <v>1</v>
      </c>
      <c r="N825">
        <v>129.29</v>
      </c>
      <c r="O825">
        <v>129.29</v>
      </c>
      <c r="P825" t="s">
        <v>1811</v>
      </c>
      <c r="Q825" t="s">
        <v>1812</v>
      </c>
      <c r="R825" s="16">
        <v>45782</v>
      </c>
      <c r="S825">
        <v>69</v>
      </c>
      <c r="T825" t="s">
        <v>3949</v>
      </c>
      <c r="U825" s="16">
        <v>45785</v>
      </c>
      <c r="V825" s="16">
        <v>45785</v>
      </c>
      <c r="Y825" s="16">
        <v>45785</v>
      </c>
      <c r="AB825" t="s">
        <v>1335</v>
      </c>
    </row>
    <row r="826" spans="1:42" x14ac:dyDescent="0.35">
      <c r="A826" t="s">
        <v>2480</v>
      </c>
      <c r="B826" t="s">
        <v>2583</v>
      </c>
      <c r="C826" t="s">
        <v>1403</v>
      </c>
      <c r="D826" t="s">
        <v>18</v>
      </c>
      <c r="E826" s="16">
        <v>45648</v>
      </c>
      <c r="F826">
        <v>4001750259</v>
      </c>
      <c r="G826" t="s">
        <v>1927</v>
      </c>
      <c r="H826" t="s">
        <v>2844</v>
      </c>
      <c r="I826" t="s">
        <v>2808</v>
      </c>
      <c r="J826">
        <v>2994737</v>
      </c>
      <c r="K826">
        <v>6521616</v>
      </c>
      <c r="M826">
        <v>1</v>
      </c>
      <c r="N826">
        <v>43.25</v>
      </c>
      <c r="O826">
        <v>43.25</v>
      </c>
      <c r="P826" t="s">
        <v>1811</v>
      </c>
      <c r="Q826" t="s">
        <v>1812</v>
      </c>
      <c r="R826" s="16">
        <v>45666</v>
      </c>
      <c r="S826">
        <v>165</v>
      </c>
      <c r="T826" t="s">
        <v>2024</v>
      </c>
      <c r="U826" s="16">
        <v>45689</v>
      </c>
      <c r="V826" s="16">
        <v>45689</v>
      </c>
      <c r="Y826" s="16">
        <v>45671</v>
      </c>
      <c r="Z826" t="s">
        <v>1817</v>
      </c>
      <c r="AB826" t="s">
        <v>1334</v>
      </c>
      <c r="AC826" t="s">
        <v>1931</v>
      </c>
      <c r="AP826" t="e">
        <v>#N/A</v>
      </c>
    </row>
    <row r="827" spans="1:42" x14ac:dyDescent="0.35">
      <c r="A827" t="s">
        <v>2480</v>
      </c>
      <c r="B827" t="s">
        <v>2583</v>
      </c>
      <c r="C827" t="s">
        <v>1403</v>
      </c>
      <c r="D827" t="s">
        <v>18</v>
      </c>
      <c r="E827" s="16">
        <v>45648</v>
      </c>
      <c r="F827">
        <v>4001750259</v>
      </c>
      <c r="G827" t="s">
        <v>1927</v>
      </c>
      <c r="H827" t="s">
        <v>2845</v>
      </c>
      <c r="I827" t="s">
        <v>2808</v>
      </c>
      <c r="J827">
        <v>2994737</v>
      </c>
      <c r="K827">
        <v>6521616</v>
      </c>
      <c r="M827">
        <v>1</v>
      </c>
      <c r="N827">
        <v>41.37</v>
      </c>
      <c r="O827">
        <v>41.37</v>
      </c>
      <c r="P827" t="s">
        <v>1811</v>
      </c>
      <c r="Q827" t="s">
        <v>1812</v>
      </c>
      <c r="R827" s="16">
        <v>45666</v>
      </c>
      <c r="S827">
        <v>165</v>
      </c>
      <c r="T827" t="s">
        <v>2024</v>
      </c>
      <c r="U827" s="16">
        <v>45689</v>
      </c>
      <c r="V827" s="16">
        <v>45689</v>
      </c>
      <c r="Y827" s="16">
        <v>45671</v>
      </c>
      <c r="Z827" t="s">
        <v>1817</v>
      </c>
      <c r="AB827" t="s">
        <v>1334</v>
      </c>
      <c r="AC827" t="s">
        <v>1931</v>
      </c>
      <c r="AP827" t="e">
        <v>#N/A</v>
      </c>
    </row>
    <row r="828" spans="1:42" x14ac:dyDescent="0.35">
      <c r="A828" t="s">
        <v>2480</v>
      </c>
      <c r="B828" t="s">
        <v>2583</v>
      </c>
      <c r="C828" t="s">
        <v>1403</v>
      </c>
      <c r="D828" t="s">
        <v>18</v>
      </c>
      <c r="E828" s="16">
        <v>45648</v>
      </c>
      <c r="F828">
        <v>4001750259</v>
      </c>
      <c r="G828" t="s">
        <v>1927</v>
      </c>
      <c r="H828" t="s">
        <v>2909</v>
      </c>
      <c r="I828" t="s">
        <v>2843</v>
      </c>
      <c r="J828">
        <v>2994737</v>
      </c>
      <c r="K828">
        <v>6521616</v>
      </c>
      <c r="M828">
        <v>1</v>
      </c>
      <c r="N828">
        <v>84.43</v>
      </c>
      <c r="O828">
        <v>84.43</v>
      </c>
      <c r="P828" t="s">
        <v>1811</v>
      </c>
      <c r="Q828" t="s">
        <v>1812</v>
      </c>
      <c r="R828" s="16">
        <v>45666</v>
      </c>
      <c r="S828">
        <v>165</v>
      </c>
      <c r="T828" t="s">
        <v>2024</v>
      </c>
      <c r="U828" s="16">
        <v>45689</v>
      </c>
      <c r="V828" s="16">
        <v>45689</v>
      </c>
      <c r="Y828" s="16">
        <v>45671</v>
      </c>
      <c r="Z828" t="s">
        <v>1817</v>
      </c>
      <c r="AB828" t="s">
        <v>1334</v>
      </c>
      <c r="AC828" t="s">
        <v>1931</v>
      </c>
      <c r="AP828" t="e">
        <v>#N/A</v>
      </c>
    </row>
    <row r="829" spans="1:42" x14ac:dyDescent="0.35">
      <c r="A829" t="s">
        <v>2480</v>
      </c>
      <c r="B829" t="s">
        <v>2583</v>
      </c>
      <c r="C829" t="s">
        <v>1403</v>
      </c>
      <c r="D829" t="s">
        <v>18</v>
      </c>
      <c r="E829" s="16">
        <v>45648</v>
      </c>
      <c r="F829">
        <v>4001750259</v>
      </c>
      <c r="G829" t="s">
        <v>1927</v>
      </c>
      <c r="H829" t="s">
        <v>2850</v>
      </c>
      <c r="I829" t="s">
        <v>2807</v>
      </c>
      <c r="J829">
        <v>2994737</v>
      </c>
      <c r="K829">
        <v>6521616</v>
      </c>
      <c r="M829">
        <v>4</v>
      </c>
      <c r="N829">
        <v>2.4300000000000002</v>
      </c>
      <c r="O829">
        <v>9.7200000000000006</v>
      </c>
      <c r="P829" t="s">
        <v>1811</v>
      </c>
      <c r="Q829" t="s">
        <v>1812</v>
      </c>
      <c r="R829" s="16">
        <v>45666</v>
      </c>
      <c r="S829">
        <v>165</v>
      </c>
      <c r="T829" t="s">
        <v>2024</v>
      </c>
      <c r="U829" s="16">
        <v>45689</v>
      </c>
      <c r="V829" s="16">
        <v>45689</v>
      </c>
      <c r="Y829" s="16">
        <v>45671</v>
      </c>
      <c r="Z829" t="s">
        <v>1817</v>
      </c>
      <c r="AB829" t="s">
        <v>1334</v>
      </c>
      <c r="AC829" t="s">
        <v>1931</v>
      </c>
      <c r="AP829" t="e">
        <v>#N/A</v>
      </c>
    </row>
    <row r="830" spans="1:42" x14ac:dyDescent="0.35">
      <c r="A830" t="s">
        <v>2480</v>
      </c>
      <c r="B830" t="s">
        <v>2583</v>
      </c>
      <c r="C830" t="s">
        <v>1403</v>
      </c>
      <c r="D830" t="s">
        <v>18</v>
      </c>
      <c r="E830" s="16">
        <v>45648</v>
      </c>
      <c r="F830">
        <v>4001750259</v>
      </c>
      <c r="G830" t="s">
        <v>1927</v>
      </c>
      <c r="H830" t="s">
        <v>2806</v>
      </c>
      <c r="I830" t="s">
        <v>2807</v>
      </c>
      <c r="J830">
        <v>2994737</v>
      </c>
      <c r="K830">
        <v>6521616</v>
      </c>
      <c r="M830">
        <v>4</v>
      </c>
      <c r="N830">
        <v>2.46</v>
      </c>
      <c r="O830">
        <v>9.84</v>
      </c>
      <c r="P830" t="s">
        <v>1811</v>
      </c>
      <c r="Q830" t="s">
        <v>1812</v>
      </c>
      <c r="R830" s="16">
        <v>45666</v>
      </c>
      <c r="S830">
        <v>165</v>
      </c>
      <c r="T830" t="s">
        <v>2024</v>
      </c>
      <c r="U830" s="16">
        <v>45689</v>
      </c>
      <c r="V830" s="16">
        <v>45689</v>
      </c>
      <c r="Y830" s="16">
        <v>45671</v>
      </c>
      <c r="Z830" t="s">
        <v>1817</v>
      </c>
      <c r="AB830" t="s">
        <v>1334</v>
      </c>
      <c r="AC830" t="s">
        <v>1931</v>
      </c>
      <c r="AP830" t="e">
        <v>#N/A</v>
      </c>
    </row>
    <row r="831" spans="1:42" x14ac:dyDescent="0.35">
      <c r="A831" t="s">
        <v>2480</v>
      </c>
      <c r="B831" t="s">
        <v>2583</v>
      </c>
      <c r="C831" t="s">
        <v>1403</v>
      </c>
      <c r="D831" t="s">
        <v>18</v>
      </c>
      <c r="E831" s="16">
        <v>45648</v>
      </c>
      <c r="F831">
        <v>4001750259</v>
      </c>
      <c r="G831" t="s">
        <v>1927</v>
      </c>
      <c r="H831" t="s">
        <v>2910</v>
      </c>
      <c r="I831" t="s">
        <v>2911</v>
      </c>
      <c r="J831">
        <v>2994737</v>
      </c>
      <c r="K831">
        <v>6521616</v>
      </c>
      <c r="M831">
        <v>1</v>
      </c>
      <c r="N831">
        <v>6.48</v>
      </c>
      <c r="O831">
        <v>6.48</v>
      </c>
      <c r="P831" t="s">
        <v>1811</v>
      </c>
      <c r="Q831" t="s">
        <v>1812</v>
      </c>
      <c r="R831" s="16">
        <v>45666</v>
      </c>
      <c r="S831">
        <v>165</v>
      </c>
      <c r="T831" t="s">
        <v>2024</v>
      </c>
      <c r="U831" s="16">
        <v>45689</v>
      </c>
      <c r="V831" s="16">
        <v>45689</v>
      </c>
      <c r="Y831" s="16">
        <v>45671</v>
      </c>
      <c r="Z831" t="s">
        <v>1817</v>
      </c>
      <c r="AB831" t="s">
        <v>1334</v>
      </c>
      <c r="AC831" t="s">
        <v>1931</v>
      </c>
      <c r="AP831" t="e">
        <v>#N/A</v>
      </c>
    </row>
    <row r="832" spans="1:42" x14ac:dyDescent="0.35">
      <c r="A832" t="s">
        <v>2480</v>
      </c>
      <c r="B832" t="s">
        <v>2583</v>
      </c>
      <c r="C832" t="s">
        <v>1403</v>
      </c>
      <c r="D832" t="s">
        <v>18</v>
      </c>
      <c r="E832" s="16">
        <v>45648</v>
      </c>
      <c r="F832">
        <v>4001750259</v>
      </c>
      <c r="G832" t="s">
        <v>1927</v>
      </c>
      <c r="H832" t="s">
        <v>2846</v>
      </c>
      <c r="I832" t="s">
        <v>2203</v>
      </c>
      <c r="J832">
        <v>2994737</v>
      </c>
      <c r="K832">
        <v>6521616</v>
      </c>
      <c r="M832">
        <v>1</v>
      </c>
      <c r="N832">
        <v>28.48</v>
      </c>
      <c r="O832">
        <v>28.48</v>
      </c>
      <c r="P832" t="s">
        <v>1811</v>
      </c>
      <c r="Q832" t="s">
        <v>1812</v>
      </c>
      <c r="R832" s="16">
        <v>45666</v>
      </c>
      <c r="S832">
        <v>165</v>
      </c>
      <c r="T832" t="s">
        <v>2024</v>
      </c>
      <c r="U832" s="16">
        <v>45689</v>
      </c>
      <c r="V832" s="16">
        <v>45689</v>
      </c>
      <c r="Y832" s="16">
        <v>45671</v>
      </c>
      <c r="Z832" t="s">
        <v>1817</v>
      </c>
      <c r="AB832" t="s">
        <v>1334</v>
      </c>
      <c r="AC832" t="s">
        <v>1931</v>
      </c>
      <c r="AP832" t="e">
        <v>#N/A</v>
      </c>
    </row>
    <row r="833" spans="1:42" x14ac:dyDescent="0.35">
      <c r="A833" t="s">
        <v>2480</v>
      </c>
      <c r="B833" t="s">
        <v>2583</v>
      </c>
      <c r="C833" t="s">
        <v>1403</v>
      </c>
      <c r="D833" t="s">
        <v>18</v>
      </c>
      <c r="E833" s="16">
        <v>45648</v>
      </c>
      <c r="F833">
        <v>4001750259</v>
      </c>
      <c r="G833" t="s">
        <v>1927</v>
      </c>
      <c r="H833" t="s">
        <v>2851</v>
      </c>
      <c r="I833" t="s">
        <v>2852</v>
      </c>
      <c r="J833">
        <v>2994737</v>
      </c>
      <c r="K833">
        <v>6521616</v>
      </c>
      <c r="M833">
        <v>1</v>
      </c>
      <c r="N833">
        <v>3.15</v>
      </c>
      <c r="O833">
        <v>3.15</v>
      </c>
      <c r="P833" t="s">
        <v>1811</v>
      </c>
      <c r="Q833" t="s">
        <v>1812</v>
      </c>
      <c r="R833" s="16">
        <v>45666</v>
      </c>
      <c r="S833">
        <v>165</v>
      </c>
      <c r="T833" t="s">
        <v>2024</v>
      </c>
      <c r="U833" s="16">
        <v>45689</v>
      </c>
      <c r="V833" s="16">
        <v>45689</v>
      </c>
      <c r="Y833" s="16">
        <v>45671</v>
      </c>
      <c r="Z833" t="s">
        <v>1817</v>
      </c>
      <c r="AB833" t="s">
        <v>1334</v>
      </c>
      <c r="AC833" t="s">
        <v>1931</v>
      </c>
      <c r="AP833" t="e">
        <v>#N/A</v>
      </c>
    </row>
    <row r="834" spans="1:42" x14ac:dyDescent="0.35">
      <c r="C834" t="s">
        <v>2076</v>
      </c>
      <c r="D834" t="s">
        <v>18</v>
      </c>
      <c r="E834" s="16">
        <v>45648</v>
      </c>
      <c r="F834">
        <v>4001750275</v>
      </c>
      <c r="G834" t="s">
        <v>1927</v>
      </c>
      <c r="H834" t="s">
        <v>2912</v>
      </c>
      <c r="I834" t="s">
        <v>1828</v>
      </c>
      <c r="J834">
        <v>2994996</v>
      </c>
      <c r="K834">
        <v>6521790</v>
      </c>
      <c r="M834">
        <v>2</v>
      </c>
      <c r="N834">
        <v>75.44</v>
      </c>
      <c r="O834">
        <v>150.88</v>
      </c>
      <c r="P834" t="s">
        <v>1811</v>
      </c>
      <c r="Q834" t="s">
        <v>1812</v>
      </c>
      <c r="R834" s="16">
        <v>45669</v>
      </c>
      <c r="S834">
        <v>182</v>
      </c>
      <c r="T834" t="s">
        <v>2024</v>
      </c>
      <c r="U834" s="16">
        <v>45731</v>
      </c>
      <c r="V834" s="16">
        <v>45672</v>
      </c>
      <c r="Y834" s="16">
        <v>45672</v>
      </c>
      <c r="AB834" t="s">
        <v>1332</v>
      </c>
      <c r="AP834" t="e">
        <v>#N/A</v>
      </c>
    </row>
    <row r="835" spans="1:42" x14ac:dyDescent="0.35">
      <c r="C835" t="s">
        <v>2076</v>
      </c>
      <c r="D835" t="s">
        <v>18</v>
      </c>
      <c r="E835" s="16">
        <v>45648</v>
      </c>
      <c r="F835">
        <v>4001750275</v>
      </c>
      <c r="G835" t="s">
        <v>1927</v>
      </c>
      <c r="H835" t="s">
        <v>1899</v>
      </c>
      <c r="I835" t="s">
        <v>1826</v>
      </c>
      <c r="J835">
        <v>2994996</v>
      </c>
      <c r="K835">
        <v>6521790</v>
      </c>
      <c r="M835">
        <v>2</v>
      </c>
      <c r="N835">
        <v>1.63</v>
      </c>
      <c r="O835">
        <v>3.26</v>
      </c>
      <c r="P835" t="s">
        <v>1811</v>
      </c>
      <c r="Q835" t="s">
        <v>1812</v>
      </c>
      <c r="R835" s="16">
        <v>45669</v>
      </c>
      <c r="S835">
        <v>182</v>
      </c>
      <c r="T835" t="s">
        <v>2024</v>
      </c>
      <c r="U835" s="16">
        <v>45731</v>
      </c>
      <c r="V835" s="16">
        <v>45672</v>
      </c>
      <c r="Y835" s="16">
        <v>45672</v>
      </c>
      <c r="AB835" t="s">
        <v>1332</v>
      </c>
      <c r="AP835" t="e">
        <v>#N/A</v>
      </c>
    </row>
    <row r="836" spans="1:42" x14ac:dyDescent="0.35">
      <c r="C836" t="s">
        <v>2076</v>
      </c>
      <c r="D836" t="s">
        <v>18</v>
      </c>
      <c r="E836" s="16">
        <v>45648</v>
      </c>
      <c r="F836">
        <v>4001750275</v>
      </c>
      <c r="G836" t="s">
        <v>1927</v>
      </c>
      <c r="H836" t="s">
        <v>1892</v>
      </c>
      <c r="I836" t="s">
        <v>1823</v>
      </c>
      <c r="J836">
        <v>2994996</v>
      </c>
      <c r="K836">
        <v>6521790</v>
      </c>
      <c r="M836">
        <v>2</v>
      </c>
      <c r="N836">
        <v>1.54</v>
      </c>
      <c r="O836">
        <v>3.08</v>
      </c>
      <c r="P836" t="s">
        <v>1811</v>
      </c>
      <c r="Q836" t="s">
        <v>1812</v>
      </c>
      <c r="R836" s="16">
        <v>45669</v>
      </c>
      <c r="S836">
        <v>182</v>
      </c>
      <c r="T836" t="s">
        <v>2024</v>
      </c>
      <c r="U836" s="16">
        <v>45731</v>
      </c>
      <c r="V836" s="16">
        <v>45672</v>
      </c>
      <c r="Y836" s="16">
        <v>45672</v>
      </c>
      <c r="AB836" t="s">
        <v>1332</v>
      </c>
      <c r="AP836" t="e">
        <v>#N/A</v>
      </c>
    </row>
    <row r="837" spans="1:42" x14ac:dyDescent="0.35">
      <c r="A837" t="s">
        <v>2679</v>
      </c>
      <c r="C837" t="s">
        <v>115</v>
      </c>
      <c r="D837" t="s">
        <v>114</v>
      </c>
      <c r="E837" s="16">
        <v>45639</v>
      </c>
      <c r="F837">
        <v>4001734247</v>
      </c>
      <c r="G837" t="s">
        <v>1809</v>
      </c>
      <c r="H837" t="s">
        <v>2921</v>
      </c>
      <c r="I837" t="s">
        <v>2825</v>
      </c>
      <c r="J837">
        <v>2996715</v>
      </c>
      <c r="K837">
        <v>6522910</v>
      </c>
      <c r="M837">
        <v>8</v>
      </c>
      <c r="N837">
        <v>26.82</v>
      </c>
      <c r="O837">
        <v>214.56</v>
      </c>
      <c r="P837" t="s">
        <v>1811</v>
      </c>
      <c r="Q837" t="s">
        <v>1812</v>
      </c>
      <c r="R837" s="16">
        <v>45667</v>
      </c>
      <c r="S837">
        <v>187</v>
      </c>
      <c r="T837" t="s">
        <v>2024</v>
      </c>
      <c r="U837" s="16">
        <v>45658</v>
      </c>
      <c r="V837" s="16">
        <v>45689</v>
      </c>
      <c r="Y837" s="16">
        <v>45689</v>
      </c>
      <c r="AB837" t="s">
        <v>2922</v>
      </c>
      <c r="AP837" t="e">
        <v>#N/A</v>
      </c>
    </row>
    <row r="838" spans="1:42" x14ac:dyDescent="0.35">
      <c r="A838" t="s">
        <v>2679</v>
      </c>
      <c r="C838" t="s">
        <v>115</v>
      </c>
      <c r="D838" t="s">
        <v>114</v>
      </c>
      <c r="E838" s="16">
        <v>45639</v>
      </c>
      <c r="F838">
        <v>4001734247</v>
      </c>
      <c r="G838" t="s">
        <v>1809</v>
      </c>
      <c r="H838" t="s">
        <v>2537</v>
      </c>
      <c r="I838" t="s">
        <v>1822</v>
      </c>
      <c r="J838">
        <v>2996715</v>
      </c>
      <c r="K838">
        <v>6522910</v>
      </c>
      <c r="M838">
        <v>4</v>
      </c>
      <c r="N838">
        <v>1.75</v>
      </c>
      <c r="O838">
        <v>7</v>
      </c>
      <c r="P838" t="s">
        <v>1811</v>
      </c>
      <c r="Q838" t="s">
        <v>1812</v>
      </c>
      <c r="R838" s="16">
        <v>45667</v>
      </c>
      <c r="S838">
        <v>187</v>
      </c>
      <c r="T838" t="s">
        <v>2024</v>
      </c>
      <c r="U838" s="16">
        <v>45658</v>
      </c>
      <c r="V838" s="16">
        <v>45689</v>
      </c>
      <c r="Y838" s="16">
        <v>45689</v>
      </c>
      <c r="AB838" t="s">
        <v>2922</v>
      </c>
      <c r="AP838" t="e">
        <v>#N/A</v>
      </c>
    </row>
    <row r="839" spans="1:42" x14ac:dyDescent="0.35">
      <c r="A839" t="s">
        <v>2679</v>
      </c>
      <c r="C839" t="s">
        <v>115</v>
      </c>
      <c r="D839" t="s">
        <v>114</v>
      </c>
      <c r="E839" s="16">
        <v>45639</v>
      </c>
      <c r="F839">
        <v>4001734247</v>
      </c>
      <c r="G839" t="s">
        <v>1809</v>
      </c>
      <c r="H839" t="s">
        <v>2923</v>
      </c>
      <c r="I839" t="s">
        <v>1825</v>
      </c>
      <c r="J839">
        <v>2996715</v>
      </c>
      <c r="K839">
        <v>6522910</v>
      </c>
      <c r="M839">
        <v>4</v>
      </c>
      <c r="N839">
        <v>14.55</v>
      </c>
      <c r="O839">
        <v>58.2</v>
      </c>
      <c r="P839" t="s">
        <v>1811</v>
      </c>
      <c r="Q839" t="s">
        <v>1812</v>
      </c>
      <c r="R839" s="16">
        <v>45667</v>
      </c>
      <c r="S839">
        <v>187</v>
      </c>
      <c r="T839" t="s">
        <v>2024</v>
      </c>
      <c r="U839" s="16">
        <v>45658</v>
      </c>
      <c r="V839" s="16">
        <v>45689</v>
      </c>
      <c r="Y839" s="16">
        <v>45689</v>
      </c>
      <c r="AB839" t="s">
        <v>2922</v>
      </c>
      <c r="AP839" t="e">
        <v>#N/A</v>
      </c>
    </row>
    <row r="840" spans="1:42" x14ac:dyDescent="0.35">
      <c r="A840" t="s">
        <v>2679</v>
      </c>
      <c r="C840" t="s">
        <v>115</v>
      </c>
      <c r="D840" t="s">
        <v>114</v>
      </c>
      <c r="E840" s="16">
        <v>45639</v>
      </c>
      <c r="F840">
        <v>4001734247</v>
      </c>
      <c r="G840" t="s">
        <v>1809</v>
      </c>
      <c r="H840" t="s">
        <v>2924</v>
      </c>
      <c r="I840" t="s">
        <v>1822</v>
      </c>
      <c r="J840">
        <v>2996715</v>
      </c>
      <c r="K840">
        <v>6522910</v>
      </c>
      <c r="M840">
        <v>4</v>
      </c>
      <c r="N840">
        <v>46.45</v>
      </c>
      <c r="O840">
        <v>185.8</v>
      </c>
      <c r="P840" t="s">
        <v>1811</v>
      </c>
      <c r="Q840" t="s">
        <v>1812</v>
      </c>
      <c r="R840" s="16">
        <v>45667</v>
      </c>
      <c r="S840">
        <v>187</v>
      </c>
      <c r="T840" t="s">
        <v>2024</v>
      </c>
      <c r="U840" s="16">
        <v>45658</v>
      </c>
      <c r="V840" s="16">
        <v>45689</v>
      </c>
      <c r="Y840" s="16">
        <v>45689</v>
      </c>
      <c r="AB840" t="s">
        <v>2922</v>
      </c>
      <c r="AP840" t="e">
        <v>#N/A</v>
      </c>
    </row>
    <row r="841" spans="1:42" x14ac:dyDescent="0.35">
      <c r="A841" t="s">
        <v>2679</v>
      </c>
      <c r="C841" t="s">
        <v>115</v>
      </c>
      <c r="D841" t="s">
        <v>114</v>
      </c>
      <c r="E841" s="16">
        <v>45639</v>
      </c>
      <c r="F841">
        <v>4001734247</v>
      </c>
      <c r="G841" t="s">
        <v>1809</v>
      </c>
      <c r="H841" t="s">
        <v>2925</v>
      </c>
      <c r="I841" t="s">
        <v>1825</v>
      </c>
      <c r="J841">
        <v>2996715</v>
      </c>
      <c r="K841">
        <v>6522910</v>
      </c>
      <c r="M841">
        <v>16</v>
      </c>
      <c r="N841">
        <v>2.4700000000000002</v>
      </c>
      <c r="O841">
        <v>39.520000000000003</v>
      </c>
      <c r="P841" t="s">
        <v>1811</v>
      </c>
      <c r="Q841" t="s">
        <v>1812</v>
      </c>
      <c r="R841" s="16">
        <v>45667</v>
      </c>
      <c r="S841">
        <v>187</v>
      </c>
      <c r="T841" t="s">
        <v>2024</v>
      </c>
      <c r="U841" s="16">
        <v>45658</v>
      </c>
      <c r="V841" s="16">
        <v>45689</v>
      </c>
      <c r="Y841" s="16">
        <v>45689</v>
      </c>
      <c r="AB841" t="s">
        <v>2922</v>
      </c>
      <c r="AP841" t="e">
        <v>#N/A</v>
      </c>
    </row>
    <row r="842" spans="1:42" x14ac:dyDescent="0.35">
      <c r="A842" t="s">
        <v>2679</v>
      </c>
      <c r="C842" t="s">
        <v>115</v>
      </c>
      <c r="D842" t="s">
        <v>114</v>
      </c>
      <c r="E842" s="16">
        <v>45639</v>
      </c>
      <c r="F842">
        <v>4001734247</v>
      </c>
      <c r="G842" t="s">
        <v>1809</v>
      </c>
      <c r="H842" t="s">
        <v>2926</v>
      </c>
      <c r="I842" t="s">
        <v>2106</v>
      </c>
      <c r="J842">
        <v>2996715</v>
      </c>
      <c r="K842">
        <v>6522910</v>
      </c>
      <c r="M842">
        <v>1</v>
      </c>
      <c r="N842">
        <v>94.66</v>
      </c>
      <c r="O842">
        <v>94.66</v>
      </c>
      <c r="P842" t="s">
        <v>1811</v>
      </c>
      <c r="Q842" t="s">
        <v>1812</v>
      </c>
      <c r="R842" s="16">
        <v>45667</v>
      </c>
      <c r="S842">
        <v>187</v>
      </c>
      <c r="T842" t="s">
        <v>2024</v>
      </c>
      <c r="U842" s="16">
        <v>45658</v>
      </c>
      <c r="V842" s="16">
        <v>45689</v>
      </c>
      <c r="Y842" s="16">
        <v>45689</v>
      </c>
      <c r="AB842" t="s">
        <v>2922</v>
      </c>
      <c r="AP842" t="e">
        <v>#N/A</v>
      </c>
    </row>
    <row r="843" spans="1:42" x14ac:dyDescent="0.35">
      <c r="A843" t="s">
        <v>2679</v>
      </c>
      <c r="C843" t="s">
        <v>115</v>
      </c>
      <c r="D843" t="s">
        <v>114</v>
      </c>
      <c r="E843" s="16">
        <v>45639</v>
      </c>
      <c r="F843">
        <v>4001734247</v>
      </c>
      <c r="G843" t="s">
        <v>1809</v>
      </c>
      <c r="H843" t="s">
        <v>2664</v>
      </c>
      <c r="I843" t="s">
        <v>1828</v>
      </c>
      <c r="J843">
        <v>2996715</v>
      </c>
      <c r="K843">
        <v>6522910</v>
      </c>
      <c r="M843">
        <v>1</v>
      </c>
      <c r="N843">
        <v>241.27</v>
      </c>
      <c r="O843">
        <v>241.27</v>
      </c>
      <c r="P843" t="s">
        <v>1811</v>
      </c>
      <c r="Q843" t="s">
        <v>1812</v>
      </c>
      <c r="R843" s="16">
        <v>45667</v>
      </c>
      <c r="S843">
        <v>187</v>
      </c>
      <c r="T843" t="s">
        <v>2024</v>
      </c>
      <c r="U843" s="16">
        <v>45658</v>
      </c>
      <c r="V843" s="16">
        <v>45689</v>
      </c>
      <c r="Y843" s="16">
        <v>45689</v>
      </c>
      <c r="AB843" t="s">
        <v>2922</v>
      </c>
      <c r="AP843" t="e">
        <v>#N/A</v>
      </c>
    </row>
    <row r="844" spans="1:42" x14ac:dyDescent="0.35">
      <c r="A844" t="s">
        <v>2679</v>
      </c>
      <c r="C844" t="s">
        <v>115</v>
      </c>
      <c r="D844" t="s">
        <v>114</v>
      </c>
      <c r="E844" s="16">
        <v>45639</v>
      </c>
      <c r="F844">
        <v>4001734247</v>
      </c>
      <c r="G844" t="s">
        <v>1809</v>
      </c>
      <c r="H844" t="s">
        <v>2535</v>
      </c>
      <c r="I844" t="s">
        <v>1895</v>
      </c>
      <c r="J844">
        <v>2996715</v>
      </c>
      <c r="K844">
        <v>6522910</v>
      </c>
      <c r="M844">
        <v>1</v>
      </c>
      <c r="N844">
        <v>24.51</v>
      </c>
      <c r="O844">
        <v>24.51</v>
      </c>
      <c r="P844" t="s">
        <v>1811</v>
      </c>
      <c r="Q844" t="s">
        <v>1812</v>
      </c>
      <c r="R844" s="16">
        <v>45667</v>
      </c>
      <c r="S844">
        <v>187</v>
      </c>
      <c r="T844" t="s">
        <v>2024</v>
      </c>
      <c r="U844" s="16">
        <v>45658</v>
      </c>
      <c r="V844" s="16">
        <v>45689</v>
      </c>
      <c r="Y844" s="16">
        <v>45689</v>
      </c>
      <c r="AB844" t="s">
        <v>2922</v>
      </c>
      <c r="AP844" t="e">
        <v>#N/A</v>
      </c>
    </row>
    <row r="845" spans="1:42" x14ac:dyDescent="0.35">
      <c r="A845" t="s">
        <v>2679</v>
      </c>
      <c r="C845" t="s">
        <v>115</v>
      </c>
      <c r="D845" t="s">
        <v>114</v>
      </c>
      <c r="E845" s="16">
        <v>45639</v>
      </c>
      <c r="F845">
        <v>4001734247</v>
      </c>
      <c r="G845" t="s">
        <v>1809</v>
      </c>
      <c r="H845" t="s">
        <v>2927</v>
      </c>
      <c r="I845" t="s">
        <v>2928</v>
      </c>
      <c r="J845">
        <v>2996715</v>
      </c>
      <c r="K845">
        <v>6522910</v>
      </c>
      <c r="M845">
        <v>8</v>
      </c>
      <c r="N845">
        <v>14.41</v>
      </c>
      <c r="O845">
        <v>115.28</v>
      </c>
      <c r="P845" t="s">
        <v>1811</v>
      </c>
      <c r="Q845" t="s">
        <v>1812</v>
      </c>
      <c r="R845" s="16">
        <v>45667</v>
      </c>
      <c r="S845">
        <v>187</v>
      </c>
      <c r="T845" t="s">
        <v>2024</v>
      </c>
      <c r="U845" s="16">
        <v>45658</v>
      </c>
      <c r="V845" s="16">
        <v>45689</v>
      </c>
      <c r="Y845" s="16">
        <v>45689</v>
      </c>
      <c r="AB845" t="s">
        <v>2922</v>
      </c>
      <c r="AP845" t="e">
        <v>#N/A</v>
      </c>
    </row>
    <row r="846" spans="1:42" x14ac:dyDescent="0.35">
      <c r="A846" t="s">
        <v>2679</v>
      </c>
      <c r="C846" t="s">
        <v>115</v>
      </c>
      <c r="D846" t="s">
        <v>114</v>
      </c>
      <c r="E846" s="16">
        <v>45639</v>
      </c>
      <c r="F846">
        <v>4001734247</v>
      </c>
      <c r="G846" t="s">
        <v>1809</v>
      </c>
      <c r="H846" t="s">
        <v>2929</v>
      </c>
      <c r="I846" t="s">
        <v>2274</v>
      </c>
      <c r="J846">
        <v>2996715</v>
      </c>
      <c r="K846">
        <v>6522910</v>
      </c>
      <c r="M846">
        <v>53</v>
      </c>
      <c r="N846">
        <v>3.23</v>
      </c>
      <c r="O846">
        <v>171.19</v>
      </c>
      <c r="P846" t="s">
        <v>1811</v>
      </c>
      <c r="Q846" t="s">
        <v>1812</v>
      </c>
      <c r="R846" s="16">
        <v>45667</v>
      </c>
      <c r="S846">
        <v>187</v>
      </c>
      <c r="T846" t="s">
        <v>2024</v>
      </c>
      <c r="U846" s="16">
        <v>45658</v>
      </c>
      <c r="V846" s="16">
        <v>45689</v>
      </c>
      <c r="Y846" s="16">
        <v>45689</v>
      </c>
      <c r="AB846" t="s">
        <v>2922</v>
      </c>
      <c r="AP846" t="e">
        <v>#N/A</v>
      </c>
    </row>
    <row r="847" spans="1:42" x14ac:dyDescent="0.35">
      <c r="A847" t="s">
        <v>2679</v>
      </c>
      <c r="C847" t="s">
        <v>115</v>
      </c>
      <c r="D847" t="s">
        <v>114</v>
      </c>
      <c r="E847" s="16">
        <v>45639</v>
      </c>
      <c r="F847">
        <v>4001734247</v>
      </c>
      <c r="G847" t="s">
        <v>1809</v>
      </c>
      <c r="H847" t="s">
        <v>2621</v>
      </c>
      <c r="I847" t="s">
        <v>1823</v>
      </c>
      <c r="J847">
        <v>2996715</v>
      </c>
      <c r="K847">
        <v>6522910</v>
      </c>
      <c r="M847">
        <v>2</v>
      </c>
      <c r="N847">
        <v>32.770000000000003</v>
      </c>
      <c r="O847">
        <v>65.540000000000006</v>
      </c>
      <c r="P847" t="s">
        <v>1811</v>
      </c>
      <c r="Q847" t="s">
        <v>1812</v>
      </c>
      <c r="R847" s="16">
        <v>45667</v>
      </c>
      <c r="S847">
        <v>187</v>
      </c>
      <c r="T847" t="s">
        <v>2024</v>
      </c>
      <c r="U847" s="16">
        <v>45658</v>
      </c>
      <c r="V847" s="16">
        <v>45689</v>
      </c>
      <c r="Y847" s="16">
        <v>45689</v>
      </c>
      <c r="AB847" t="s">
        <v>2922</v>
      </c>
      <c r="AP847" t="e">
        <v>#N/A</v>
      </c>
    </row>
    <row r="848" spans="1:42" x14ac:dyDescent="0.35">
      <c r="A848" t="s">
        <v>2679</v>
      </c>
      <c r="C848" t="s">
        <v>115</v>
      </c>
      <c r="D848" t="s">
        <v>114</v>
      </c>
      <c r="E848" s="16">
        <v>45639</v>
      </c>
      <c r="F848">
        <v>4001734247</v>
      </c>
      <c r="G848" t="s">
        <v>1809</v>
      </c>
      <c r="H848" t="s">
        <v>2930</v>
      </c>
      <c r="I848" t="s">
        <v>2106</v>
      </c>
      <c r="J848">
        <v>2996715</v>
      </c>
      <c r="K848">
        <v>6522910</v>
      </c>
      <c r="M848">
        <v>1</v>
      </c>
      <c r="N848">
        <v>121.42</v>
      </c>
      <c r="O848">
        <v>121.42</v>
      </c>
      <c r="P848" t="s">
        <v>1811</v>
      </c>
      <c r="Q848" t="s">
        <v>1812</v>
      </c>
      <c r="R848" s="16">
        <v>45667</v>
      </c>
      <c r="S848">
        <v>187</v>
      </c>
      <c r="T848" t="s">
        <v>2024</v>
      </c>
      <c r="U848" s="16">
        <v>45658</v>
      </c>
      <c r="V848" s="16">
        <v>45689</v>
      </c>
      <c r="Y848" s="16">
        <v>45689</v>
      </c>
      <c r="AB848" t="s">
        <v>2922</v>
      </c>
      <c r="AP848" t="e">
        <v>#N/A</v>
      </c>
    </row>
    <row r="849" spans="1:42" x14ac:dyDescent="0.35">
      <c r="A849" t="s">
        <v>2679</v>
      </c>
      <c r="C849" t="s">
        <v>115</v>
      </c>
      <c r="D849" t="s">
        <v>114</v>
      </c>
      <c r="E849" s="16">
        <v>45639</v>
      </c>
      <c r="F849">
        <v>4001734247</v>
      </c>
      <c r="G849" t="s">
        <v>1809</v>
      </c>
      <c r="H849" t="s">
        <v>2619</v>
      </c>
      <c r="I849" t="s">
        <v>2106</v>
      </c>
      <c r="J849">
        <v>2996715</v>
      </c>
      <c r="K849">
        <v>6522910</v>
      </c>
      <c r="M849">
        <v>1</v>
      </c>
      <c r="N849">
        <v>80.930000000000007</v>
      </c>
      <c r="O849">
        <v>80.930000000000007</v>
      </c>
      <c r="P849" t="s">
        <v>1811</v>
      </c>
      <c r="Q849" t="s">
        <v>1812</v>
      </c>
      <c r="R849" s="16">
        <v>45667</v>
      </c>
      <c r="S849">
        <v>187</v>
      </c>
      <c r="T849" t="s">
        <v>2024</v>
      </c>
      <c r="U849" s="16">
        <v>45658</v>
      </c>
      <c r="V849" s="16">
        <v>45689</v>
      </c>
      <c r="Y849" s="16">
        <v>45689</v>
      </c>
      <c r="AB849" t="s">
        <v>2922</v>
      </c>
      <c r="AP849" t="e">
        <v>#N/A</v>
      </c>
    </row>
    <row r="850" spans="1:42" x14ac:dyDescent="0.35">
      <c r="A850" t="s">
        <v>2679</v>
      </c>
      <c r="C850" t="s">
        <v>115</v>
      </c>
      <c r="D850" t="s">
        <v>114</v>
      </c>
      <c r="E850" s="16">
        <v>45639</v>
      </c>
      <c r="F850">
        <v>4001734247</v>
      </c>
      <c r="G850" t="s">
        <v>1809</v>
      </c>
      <c r="H850" t="s">
        <v>2620</v>
      </c>
      <c r="I850" t="s">
        <v>1831</v>
      </c>
      <c r="J850">
        <v>2996715</v>
      </c>
      <c r="K850">
        <v>6522910</v>
      </c>
      <c r="M850">
        <v>4</v>
      </c>
      <c r="N850">
        <v>5.68</v>
      </c>
      <c r="O850">
        <v>22.72</v>
      </c>
      <c r="P850" t="s">
        <v>1811</v>
      </c>
      <c r="Q850" t="s">
        <v>1812</v>
      </c>
      <c r="R850" s="16">
        <v>45667</v>
      </c>
      <c r="S850">
        <v>187</v>
      </c>
      <c r="T850" t="s">
        <v>2024</v>
      </c>
      <c r="U850" s="16">
        <v>45658</v>
      </c>
      <c r="V850" s="16">
        <v>45689</v>
      </c>
      <c r="Y850" s="16">
        <v>45689</v>
      </c>
      <c r="AB850" t="s">
        <v>2922</v>
      </c>
      <c r="AP850" t="e">
        <v>#N/A</v>
      </c>
    </row>
    <row r="851" spans="1:42" x14ac:dyDescent="0.35">
      <c r="A851" t="s">
        <v>2679</v>
      </c>
      <c r="C851" t="s">
        <v>115</v>
      </c>
      <c r="D851" t="s">
        <v>114</v>
      </c>
      <c r="E851" s="16">
        <v>45639</v>
      </c>
      <c r="F851">
        <v>4001734247</v>
      </c>
      <c r="G851" t="s">
        <v>1809</v>
      </c>
      <c r="H851" t="s">
        <v>2931</v>
      </c>
      <c r="I851" t="s">
        <v>2106</v>
      </c>
      <c r="J851">
        <v>2996715</v>
      </c>
      <c r="K851">
        <v>6522910</v>
      </c>
      <c r="M851">
        <v>1</v>
      </c>
      <c r="N851">
        <v>328.78</v>
      </c>
      <c r="O851">
        <v>328.78</v>
      </c>
      <c r="P851" t="s">
        <v>1811</v>
      </c>
      <c r="Q851" t="s">
        <v>1812</v>
      </c>
      <c r="R851" s="16">
        <v>45667</v>
      </c>
      <c r="S851">
        <v>187</v>
      </c>
      <c r="T851" t="s">
        <v>2024</v>
      </c>
      <c r="U851" s="16">
        <v>45658</v>
      </c>
      <c r="V851" s="16">
        <v>45689</v>
      </c>
      <c r="Y851" s="16">
        <v>45689</v>
      </c>
      <c r="AB851" t="s">
        <v>2922</v>
      </c>
      <c r="AP851" t="e">
        <v>#N/A</v>
      </c>
    </row>
    <row r="852" spans="1:42" x14ac:dyDescent="0.35">
      <c r="A852" t="s">
        <v>2679</v>
      </c>
      <c r="C852" t="s">
        <v>115</v>
      </c>
      <c r="D852" t="s">
        <v>114</v>
      </c>
      <c r="E852" s="16">
        <v>45639</v>
      </c>
      <c r="F852">
        <v>4001734247</v>
      </c>
      <c r="G852" t="s">
        <v>1809</v>
      </c>
      <c r="H852" t="s">
        <v>2932</v>
      </c>
      <c r="I852" t="s">
        <v>2106</v>
      </c>
      <c r="J852">
        <v>2996715</v>
      </c>
      <c r="K852">
        <v>6522910</v>
      </c>
      <c r="M852">
        <v>1</v>
      </c>
      <c r="N852">
        <v>443.1</v>
      </c>
      <c r="O852">
        <v>443.1</v>
      </c>
      <c r="P852" t="s">
        <v>1811</v>
      </c>
      <c r="Q852" t="s">
        <v>1812</v>
      </c>
      <c r="R852" s="16">
        <v>45667</v>
      </c>
      <c r="S852">
        <v>187</v>
      </c>
      <c r="T852" t="s">
        <v>2024</v>
      </c>
      <c r="U852" s="16">
        <v>45658</v>
      </c>
      <c r="V852" s="16">
        <v>45689</v>
      </c>
      <c r="Y852" s="16">
        <v>45689</v>
      </c>
      <c r="AB852" t="s">
        <v>2922</v>
      </c>
      <c r="AP852" t="e">
        <v>#N/A</v>
      </c>
    </row>
    <row r="853" spans="1:42" x14ac:dyDescent="0.35">
      <c r="A853" t="s">
        <v>2679</v>
      </c>
      <c r="C853" t="s">
        <v>115</v>
      </c>
      <c r="D853" t="s">
        <v>114</v>
      </c>
      <c r="E853" s="16">
        <v>45639</v>
      </c>
      <c r="F853">
        <v>4001734247</v>
      </c>
      <c r="G853" t="s">
        <v>1809</v>
      </c>
      <c r="H853" t="s">
        <v>2933</v>
      </c>
      <c r="I853" t="s">
        <v>1828</v>
      </c>
      <c r="J853">
        <v>2996715</v>
      </c>
      <c r="K853">
        <v>6522910</v>
      </c>
      <c r="M853">
        <v>1</v>
      </c>
      <c r="N853">
        <v>168.84</v>
      </c>
      <c r="O853">
        <v>168.84</v>
      </c>
      <c r="P853" t="s">
        <v>1811</v>
      </c>
      <c r="Q853" t="s">
        <v>1812</v>
      </c>
      <c r="R853" s="16">
        <v>45667</v>
      </c>
      <c r="S853">
        <v>187</v>
      </c>
      <c r="T853" t="s">
        <v>2024</v>
      </c>
      <c r="U853" s="16">
        <v>45658</v>
      </c>
      <c r="V853" s="16">
        <v>45689</v>
      </c>
      <c r="Y853" s="16">
        <v>45689</v>
      </c>
      <c r="AB853" t="s">
        <v>2922</v>
      </c>
      <c r="AP853" t="e">
        <v>#N/A</v>
      </c>
    </row>
    <row r="854" spans="1:42" x14ac:dyDescent="0.35">
      <c r="A854" t="s">
        <v>2679</v>
      </c>
      <c r="C854" t="s">
        <v>115</v>
      </c>
      <c r="D854" t="s">
        <v>114</v>
      </c>
      <c r="E854" s="16">
        <v>45639</v>
      </c>
      <c r="F854">
        <v>4001734247</v>
      </c>
      <c r="G854" t="s">
        <v>1809</v>
      </c>
      <c r="H854" t="s">
        <v>2154</v>
      </c>
      <c r="I854" t="s">
        <v>2155</v>
      </c>
      <c r="J854">
        <v>2996715</v>
      </c>
      <c r="K854">
        <v>6522910</v>
      </c>
      <c r="M854">
        <v>2</v>
      </c>
      <c r="N854">
        <v>13.77</v>
      </c>
      <c r="O854">
        <v>27.54</v>
      </c>
      <c r="P854" t="s">
        <v>1811</v>
      </c>
      <c r="Q854" t="s">
        <v>1812</v>
      </c>
      <c r="R854" s="16">
        <v>45667</v>
      </c>
      <c r="S854">
        <v>187</v>
      </c>
      <c r="T854" t="s">
        <v>2024</v>
      </c>
      <c r="U854" s="16">
        <v>45658</v>
      </c>
      <c r="V854" s="16">
        <v>45689</v>
      </c>
      <c r="Y854" s="16">
        <v>45689</v>
      </c>
      <c r="AB854" t="s">
        <v>2922</v>
      </c>
      <c r="AP854" t="e">
        <v>#N/A</v>
      </c>
    </row>
    <row r="855" spans="1:42" x14ac:dyDescent="0.35">
      <c r="A855" t="s">
        <v>2679</v>
      </c>
      <c r="C855" t="s">
        <v>115</v>
      </c>
      <c r="D855" t="s">
        <v>114</v>
      </c>
      <c r="E855" s="16">
        <v>45639</v>
      </c>
      <c r="F855">
        <v>4001734247</v>
      </c>
      <c r="G855" t="s">
        <v>1809</v>
      </c>
      <c r="H855" t="s">
        <v>2116</v>
      </c>
      <c r="I855" t="s">
        <v>1831</v>
      </c>
      <c r="J855">
        <v>2996715</v>
      </c>
      <c r="K855">
        <v>6522910</v>
      </c>
      <c r="M855">
        <v>2</v>
      </c>
      <c r="N855">
        <v>7.69</v>
      </c>
      <c r="O855">
        <v>15.38</v>
      </c>
      <c r="P855" t="s">
        <v>1811</v>
      </c>
      <c r="Q855" t="s">
        <v>1812</v>
      </c>
      <c r="R855" s="16">
        <v>45667</v>
      </c>
      <c r="S855">
        <v>187</v>
      </c>
      <c r="T855" t="s">
        <v>2024</v>
      </c>
      <c r="U855" s="16">
        <v>45658</v>
      </c>
      <c r="V855" s="16">
        <v>45689</v>
      </c>
      <c r="Y855" s="16">
        <v>45689</v>
      </c>
      <c r="AB855" t="s">
        <v>2922</v>
      </c>
      <c r="AP855" t="e">
        <v>#N/A</v>
      </c>
    </row>
    <row r="856" spans="1:42" x14ac:dyDescent="0.35">
      <c r="A856" t="s">
        <v>2679</v>
      </c>
      <c r="C856" t="s">
        <v>115</v>
      </c>
      <c r="D856" t="s">
        <v>114</v>
      </c>
      <c r="E856" s="16">
        <v>45639</v>
      </c>
      <c r="F856">
        <v>4001734247</v>
      </c>
      <c r="G856" t="s">
        <v>1809</v>
      </c>
      <c r="H856" t="s">
        <v>2934</v>
      </c>
      <c r="I856" t="s">
        <v>1852</v>
      </c>
      <c r="J856">
        <v>2996715</v>
      </c>
      <c r="K856">
        <v>6522910</v>
      </c>
      <c r="M856">
        <v>1</v>
      </c>
      <c r="N856">
        <v>15.54</v>
      </c>
      <c r="O856">
        <v>15.54</v>
      </c>
      <c r="P856" t="s">
        <v>1811</v>
      </c>
      <c r="Q856" t="s">
        <v>1812</v>
      </c>
      <c r="R856" s="16">
        <v>45667</v>
      </c>
      <c r="S856">
        <v>187</v>
      </c>
      <c r="T856" t="s">
        <v>2024</v>
      </c>
      <c r="U856" s="16">
        <v>45658</v>
      </c>
      <c r="V856" s="16">
        <v>45689</v>
      </c>
      <c r="Y856" s="16">
        <v>45689</v>
      </c>
      <c r="AB856" t="s">
        <v>2922</v>
      </c>
      <c r="AP856" t="e">
        <v>#N/A</v>
      </c>
    </row>
    <row r="857" spans="1:42" x14ac:dyDescent="0.35">
      <c r="A857" t="s">
        <v>2679</v>
      </c>
      <c r="C857" t="s">
        <v>115</v>
      </c>
      <c r="D857" t="s">
        <v>114</v>
      </c>
      <c r="E857" s="16">
        <v>45639</v>
      </c>
      <c r="F857">
        <v>4001734247</v>
      </c>
      <c r="G857" t="s">
        <v>1809</v>
      </c>
      <c r="H857" t="s">
        <v>2639</v>
      </c>
      <c r="I857" t="s">
        <v>2093</v>
      </c>
      <c r="J857">
        <v>2996715</v>
      </c>
      <c r="K857">
        <v>6522910</v>
      </c>
      <c r="M857">
        <v>1</v>
      </c>
      <c r="N857">
        <v>64.989999999999995</v>
      </c>
      <c r="O857">
        <v>64.989999999999995</v>
      </c>
      <c r="P857" t="s">
        <v>1811</v>
      </c>
      <c r="Q857" t="s">
        <v>1812</v>
      </c>
      <c r="R857" s="16">
        <v>45667</v>
      </c>
      <c r="S857">
        <v>187</v>
      </c>
      <c r="T857" t="s">
        <v>2024</v>
      </c>
      <c r="U857" s="16">
        <v>45658</v>
      </c>
      <c r="V857" s="16">
        <v>45689</v>
      </c>
      <c r="Y857" s="16">
        <v>45689</v>
      </c>
      <c r="AB857" t="s">
        <v>2922</v>
      </c>
      <c r="AP857" t="e">
        <v>#N/A</v>
      </c>
    </row>
    <row r="858" spans="1:42" x14ac:dyDescent="0.35">
      <c r="A858" t="s">
        <v>2679</v>
      </c>
      <c r="C858" t="s">
        <v>115</v>
      </c>
      <c r="D858" t="s">
        <v>114</v>
      </c>
      <c r="E858" s="16">
        <v>45639</v>
      </c>
      <c r="F858">
        <v>4001734247</v>
      </c>
      <c r="G858" t="s">
        <v>1809</v>
      </c>
      <c r="H858" t="s">
        <v>2935</v>
      </c>
      <c r="I858" t="s">
        <v>2106</v>
      </c>
      <c r="J858">
        <v>2996715</v>
      </c>
      <c r="K858">
        <v>6522910</v>
      </c>
      <c r="M858">
        <v>2</v>
      </c>
      <c r="N858">
        <v>542.67999999999995</v>
      </c>
      <c r="O858">
        <v>1085.3599999999999</v>
      </c>
      <c r="P858" t="s">
        <v>1811</v>
      </c>
      <c r="Q858" t="s">
        <v>1812</v>
      </c>
      <c r="R858" s="16">
        <v>45667</v>
      </c>
      <c r="S858">
        <v>187</v>
      </c>
      <c r="T858" t="s">
        <v>2024</v>
      </c>
      <c r="U858" s="16">
        <v>45658</v>
      </c>
      <c r="V858" s="16">
        <v>45689</v>
      </c>
      <c r="Y858" s="16">
        <v>45689</v>
      </c>
      <c r="AB858" t="s">
        <v>2922</v>
      </c>
      <c r="AP858" t="e">
        <v>#N/A</v>
      </c>
    </row>
    <row r="859" spans="1:42" x14ac:dyDescent="0.35">
      <c r="A859" t="s">
        <v>2679</v>
      </c>
      <c r="C859" t="s">
        <v>115</v>
      </c>
      <c r="D859" t="s">
        <v>114</v>
      </c>
      <c r="E859" s="16">
        <v>45639</v>
      </c>
      <c r="F859">
        <v>4001734247</v>
      </c>
      <c r="G859" t="s">
        <v>1809</v>
      </c>
      <c r="H859" t="s">
        <v>1940</v>
      </c>
      <c r="I859" t="s">
        <v>1826</v>
      </c>
      <c r="J859">
        <v>2996715</v>
      </c>
      <c r="K859">
        <v>6522910</v>
      </c>
      <c r="M859">
        <v>6</v>
      </c>
      <c r="N859">
        <v>22.28</v>
      </c>
      <c r="O859">
        <v>133.68</v>
      </c>
      <c r="P859" t="s">
        <v>1811</v>
      </c>
      <c r="Q859" t="s">
        <v>1812</v>
      </c>
      <c r="R859" s="16">
        <v>45667</v>
      </c>
      <c r="S859">
        <v>187</v>
      </c>
      <c r="T859" t="s">
        <v>2024</v>
      </c>
      <c r="U859" s="16">
        <v>45658</v>
      </c>
      <c r="V859" s="16">
        <v>45689</v>
      </c>
      <c r="Y859" s="16">
        <v>45689</v>
      </c>
      <c r="AB859" t="s">
        <v>2922</v>
      </c>
      <c r="AP859" t="e">
        <v>#N/A</v>
      </c>
    </row>
    <row r="860" spans="1:42" x14ac:dyDescent="0.35">
      <c r="A860" t="s">
        <v>2679</v>
      </c>
      <c r="C860" t="s">
        <v>115</v>
      </c>
      <c r="D860" t="s">
        <v>114</v>
      </c>
      <c r="E860" s="16">
        <v>45639</v>
      </c>
      <c r="F860">
        <v>4001734247</v>
      </c>
      <c r="G860" t="s">
        <v>1809</v>
      </c>
      <c r="H860" t="s">
        <v>2153</v>
      </c>
      <c r="I860" t="s">
        <v>1831</v>
      </c>
      <c r="J860">
        <v>2996715</v>
      </c>
      <c r="K860">
        <v>6522910</v>
      </c>
      <c r="M860">
        <v>2</v>
      </c>
      <c r="N860">
        <v>27.89</v>
      </c>
      <c r="O860">
        <v>55.78</v>
      </c>
      <c r="P860" t="s">
        <v>1811</v>
      </c>
      <c r="Q860" t="s">
        <v>1812</v>
      </c>
      <c r="R860" s="16">
        <v>45667</v>
      </c>
      <c r="S860">
        <v>187</v>
      </c>
      <c r="T860" t="s">
        <v>2024</v>
      </c>
      <c r="U860" s="16">
        <v>45658</v>
      </c>
      <c r="V860" s="16">
        <v>45689</v>
      </c>
      <c r="Y860" s="16">
        <v>45689</v>
      </c>
      <c r="AB860" t="s">
        <v>2922</v>
      </c>
      <c r="AP860" t="e">
        <v>#N/A</v>
      </c>
    </row>
    <row r="861" spans="1:42" x14ac:dyDescent="0.35">
      <c r="A861" t="s">
        <v>2679</v>
      </c>
      <c r="C861" t="s">
        <v>115</v>
      </c>
      <c r="D861" t="s">
        <v>114</v>
      </c>
      <c r="E861" s="16">
        <v>45639</v>
      </c>
      <c r="F861">
        <v>4001734247</v>
      </c>
      <c r="G861" t="s">
        <v>1809</v>
      </c>
      <c r="H861" t="s">
        <v>2862</v>
      </c>
      <c r="I861" t="s">
        <v>2106</v>
      </c>
      <c r="J861">
        <v>2996715</v>
      </c>
      <c r="K861">
        <v>6522910</v>
      </c>
      <c r="M861">
        <v>1</v>
      </c>
      <c r="N861">
        <v>783.91</v>
      </c>
      <c r="O861">
        <v>783.91</v>
      </c>
      <c r="P861" t="s">
        <v>1811</v>
      </c>
      <c r="Q861" t="s">
        <v>1812</v>
      </c>
      <c r="R861" s="16">
        <v>45667</v>
      </c>
      <c r="S861">
        <v>187</v>
      </c>
      <c r="T861" t="s">
        <v>2024</v>
      </c>
      <c r="U861" s="16">
        <v>45658</v>
      </c>
      <c r="V861" s="16">
        <v>45689</v>
      </c>
      <c r="Y861" s="16">
        <v>45689</v>
      </c>
      <c r="AB861" t="s">
        <v>2922</v>
      </c>
      <c r="AP861" t="e">
        <v>#N/A</v>
      </c>
    </row>
    <row r="862" spans="1:42" x14ac:dyDescent="0.35">
      <c r="A862" t="s">
        <v>2679</v>
      </c>
      <c r="C862" t="s">
        <v>115</v>
      </c>
      <c r="D862" t="s">
        <v>114</v>
      </c>
      <c r="E862" s="16">
        <v>45639</v>
      </c>
      <c r="F862">
        <v>4001734247</v>
      </c>
      <c r="G862" t="s">
        <v>1809</v>
      </c>
      <c r="H862" t="s">
        <v>2860</v>
      </c>
      <c r="I862" t="s">
        <v>2106</v>
      </c>
      <c r="J862">
        <v>2996715</v>
      </c>
      <c r="K862">
        <v>6522910</v>
      </c>
      <c r="M862">
        <v>1</v>
      </c>
      <c r="N862">
        <v>1149.3800000000001</v>
      </c>
      <c r="O862">
        <v>1149.3800000000001</v>
      </c>
      <c r="P862" t="s">
        <v>1811</v>
      </c>
      <c r="Q862" t="s">
        <v>1812</v>
      </c>
      <c r="R862" s="16">
        <v>45667</v>
      </c>
      <c r="S862">
        <v>187</v>
      </c>
      <c r="T862" t="s">
        <v>2024</v>
      </c>
      <c r="U862" s="16">
        <v>45658</v>
      </c>
      <c r="V862" s="16">
        <v>45689</v>
      </c>
      <c r="Y862" s="16">
        <v>45689</v>
      </c>
      <c r="AB862" t="s">
        <v>2922</v>
      </c>
      <c r="AP862" t="e">
        <v>#N/A</v>
      </c>
    </row>
    <row r="863" spans="1:42" x14ac:dyDescent="0.35">
      <c r="A863" t="s">
        <v>2679</v>
      </c>
      <c r="C863" t="s">
        <v>115</v>
      </c>
      <c r="D863" t="s">
        <v>114</v>
      </c>
      <c r="E863" s="16">
        <v>45639</v>
      </c>
      <c r="F863">
        <v>4001734247</v>
      </c>
      <c r="G863" t="s">
        <v>1809</v>
      </c>
      <c r="H863" t="s">
        <v>2861</v>
      </c>
      <c r="I863" t="s">
        <v>1828</v>
      </c>
      <c r="J863">
        <v>2996715</v>
      </c>
      <c r="K863">
        <v>6522910</v>
      </c>
      <c r="M863">
        <v>1</v>
      </c>
      <c r="N863">
        <v>837.27</v>
      </c>
      <c r="O863">
        <v>837.27</v>
      </c>
      <c r="P863" t="s">
        <v>1811</v>
      </c>
      <c r="Q863" t="s">
        <v>1812</v>
      </c>
      <c r="R863" s="16">
        <v>45667</v>
      </c>
      <c r="S863">
        <v>187</v>
      </c>
      <c r="T863" t="s">
        <v>2024</v>
      </c>
      <c r="U863" s="16">
        <v>45658</v>
      </c>
      <c r="V863" s="16">
        <v>45689</v>
      </c>
      <c r="Y863" s="16">
        <v>45689</v>
      </c>
      <c r="AB863" t="s">
        <v>2922</v>
      </c>
      <c r="AP863" t="e">
        <v>#N/A</v>
      </c>
    </row>
    <row r="864" spans="1:42" x14ac:dyDescent="0.35">
      <c r="A864" t="s">
        <v>2679</v>
      </c>
      <c r="C864" t="s">
        <v>115</v>
      </c>
      <c r="D864" t="s">
        <v>114</v>
      </c>
      <c r="E864" s="16">
        <v>45639</v>
      </c>
      <c r="F864">
        <v>4001734247</v>
      </c>
      <c r="G864" t="s">
        <v>1809</v>
      </c>
      <c r="H864" t="s">
        <v>2936</v>
      </c>
      <c r="I864" t="s">
        <v>1828</v>
      </c>
      <c r="J864">
        <v>2996715</v>
      </c>
      <c r="K864">
        <v>6522910</v>
      </c>
      <c r="M864">
        <v>1</v>
      </c>
      <c r="N864">
        <v>743.28</v>
      </c>
      <c r="O864">
        <v>743.28</v>
      </c>
      <c r="P864" t="s">
        <v>1811</v>
      </c>
      <c r="Q864" t="s">
        <v>1812</v>
      </c>
      <c r="R864" s="16">
        <v>45667</v>
      </c>
      <c r="S864">
        <v>187</v>
      </c>
      <c r="T864" t="s">
        <v>2024</v>
      </c>
      <c r="U864" s="16">
        <v>45658</v>
      </c>
      <c r="V864" s="16">
        <v>45689</v>
      </c>
      <c r="Y864" s="16">
        <v>45689</v>
      </c>
      <c r="AB864" t="s">
        <v>2922</v>
      </c>
      <c r="AP864" t="e">
        <v>#N/A</v>
      </c>
    </row>
    <row r="865" spans="1:42" x14ac:dyDescent="0.35">
      <c r="A865" t="s">
        <v>2679</v>
      </c>
      <c r="C865" t="s">
        <v>115</v>
      </c>
      <c r="D865" t="s">
        <v>114</v>
      </c>
      <c r="E865" s="16">
        <v>45639</v>
      </c>
      <c r="F865">
        <v>4001734247</v>
      </c>
      <c r="G865" t="s">
        <v>1809</v>
      </c>
      <c r="H865" t="s">
        <v>2937</v>
      </c>
      <c r="I865" t="s">
        <v>1828</v>
      </c>
      <c r="J865">
        <v>2996715</v>
      </c>
      <c r="K865">
        <v>6522910</v>
      </c>
      <c r="M865">
        <v>1</v>
      </c>
      <c r="N865">
        <v>527.44000000000005</v>
      </c>
      <c r="O865">
        <v>527.44000000000005</v>
      </c>
      <c r="P865" t="s">
        <v>1811</v>
      </c>
      <c r="Q865" t="s">
        <v>1812</v>
      </c>
      <c r="R865" s="16">
        <v>45667</v>
      </c>
      <c r="S865">
        <v>187</v>
      </c>
      <c r="T865" t="s">
        <v>2024</v>
      </c>
      <c r="U865" s="16">
        <v>45658</v>
      </c>
      <c r="V865" s="16">
        <v>45689</v>
      </c>
      <c r="Y865" s="16">
        <v>45689</v>
      </c>
      <c r="AB865" t="s">
        <v>2922</v>
      </c>
      <c r="AP865" t="e">
        <v>#N/A</v>
      </c>
    </row>
    <row r="866" spans="1:42" x14ac:dyDescent="0.35">
      <c r="A866" t="s">
        <v>2679</v>
      </c>
      <c r="C866" t="s">
        <v>115</v>
      </c>
      <c r="D866" t="s">
        <v>114</v>
      </c>
      <c r="E866" s="16">
        <v>45639</v>
      </c>
      <c r="F866">
        <v>4001734247</v>
      </c>
      <c r="G866" t="s">
        <v>1809</v>
      </c>
      <c r="H866" t="s">
        <v>2938</v>
      </c>
      <c r="I866" t="s">
        <v>2093</v>
      </c>
      <c r="J866">
        <v>2996715</v>
      </c>
      <c r="K866">
        <v>6522910</v>
      </c>
      <c r="M866">
        <v>3</v>
      </c>
      <c r="N866">
        <v>30.8</v>
      </c>
      <c r="O866">
        <v>92.4</v>
      </c>
      <c r="P866" t="s">
        <v>1811</v>
      </c>
      <c r="Q866" t="s">
        <v>1812</v>
      </c>
      <c r="R866" s="16">
        <v>45667</v>
      </c>
      <c r="S866">
        <v>187</v>
      </c>
      <c r="T866" t="s">
        <v>2024</v>
      </c>
      <c r="U866" s="16">
        <v>45658</v>
      </c>
      <c r="V866" s="16">
        <v>45689</v>
      </c>
      <c r="Y866" s="16">
        <v>45689</v>
      </c>
      <c r="AB866" t="s">
        <v>2922</v>
      </c>
      <c r="AP866" t="e">
        <v>#N/A</v>
      </c>
    </row>
    <row r="867" spans="1:42" x14ac:dyDescent="0.35">
      <c r="A867" t="s">
        <v>2679</v>
      </c>
      <c r="C867" t="s">
        <v>115</v>
      </c>
      <c r="D867" t="s">
        <v>114</v>
      </c>
      <c r="E867" s="16">
        <v>45639</v>
      </c>
      <c r="F867">
        <v>4001734247</v>
      </c>
      <c r="G867" t="s">
        <v>1809</v>
      </c>
      <c r="H867" t="s">
        <v>1933</v>
      </c>
      <c r="I867" t="s">
        <v>1823</v>
      </c>
      <c r="J867">
        <v>2996715</v>
      </c>
      <c r="K867">
        <v>6522910</v>
      </c>
      <c r="M867">
        <v>8</v>
      </c>
      <c r="N867">
        <v>28.34</v>
      </c>
      <c r="O867">
        <v>226.72</v>
      </c>
      <c r="P867" t="s">
        <v>1811</v>
      </c>
      <c r="Q867" t="s">
        <v>1812</v>
      </c>
      <c r="R867" s="16">
        <v>45667</v>
      </c>
      <c r="S867">
        <v>187</v>
      </c>
      <c r="T867" t="s">
        <v>2024</v>
      </c>
      <c r="U867" s="16">
        <v>45658</v>
      </c>
      <c r="V867" s="16">
        <v>45689</v>
      </c>
      <c r="Y867" s="16">
        <v>45689</v>
      </c>
      <c r="AB867" t="s">
        <v>2922</v>
      </c>
      <c r="AP867" t="e">
        <v>#N/A</v>
      </c>
    </row>
    <row r="868" spans="1:42" x14ac:dyDescent="0.35">
      <c r="A868" t="s">
        <v>2679</v>
      </c>
      <c r="C868" t="s">
        <v>115</v>
      </c>
      <c r="D868" t="s">
        <v>114</v>
      </c>
      <c r="E868" s="16">
        <v>45639</v>
      </c>
      <c r="F868">
        <v>4001734247</v>
      </c>
      <c r="G868" t="s">
        <v>1809</v>
      </c>
      <c r="H868" t="s">
        <v>2939</v>
      </c>
      <c r="I868" t="s">
        <v>1833</v>
      </c>
      <c r="J868">
        <v>2996715</v>
      </c>
      <c r="K868">
        <v>6522910</v>
      </c>
      <c r="M868">
        <v>1</v>
      </c>
      <c r="N868">
        <v>247.33</v>
      </c>
      <c r="O868">
        <v>247.33</v>
      </c>
      <c r="P868" t="s">
        <v>1811</v>
      </c>
      <c r="Q868" t="s">
        <v>1812</v>
      </c>
      <c r="R868" s="16">
        <v>45667</v>
      </c>
      <c r="S868">
        <v>187</v>
      </c>
      <c r="T868" t="s">
        <v>2024</v>
      </c>
      <c r="U868" s="16">
        <v>45658</v>
      </c>
      <c r="V868" s="16">
        <v>45689</v>
      </c>
      <c r="Y868" s="16">
        <v>45689</v>
      </c>
      <c r="AB868" t="s">
        <v>2922</v>
      </c>
      <c r="AP868" t="e">
        <v>#N/A</v>
      </c>
    </row>
    <row r="869" spans="1:42" x14ac:dyDescent="0.35">
      <c r="A869" t="s">
        <v>2679</v>
      </c>
      <c r="C869" t="s">
        <v>115</v>
      </c>
      <c r="D869" t="s">
        <v>114</v>
      </c>
      <c r="E869" s="16">
        <v>45639</v>
      </c>
      <c r="F869">
        <v>4001734247</v>
      </c>
      <c r="G869" t="s">
        <v>1809</v>
      </c>
      <c r="H869" t="s">
        <v>1959</v>
      </c>
      <c r="I869" t="s">
        <v>1831</v>
      </c>
      <c r="J869">
        <v>2996715</v>
      </c>
      <c r="K869">
        <v>6522910</v>
      </c>
      <c r="M869">
        <v>3</v>
      </c>
      <c r="N869">
        <v>13.77</v>
      </c>
      <c r="O869">
        <v>41.31</v>
      </c>
      <c r="P869" t="s">
        <v>1811</v>
      </c>
      <c r="Q869" t="s">
        <v>1812</v>
      </c>
      <c r="R869" s="16">
        <v>45667</v>
      </c>
      <c r="S869">
        <v>187</v>
      </c>
      <c r="T869" t="s">
        <v>2024</v>
      </c>
      <c r="U869" s="16">
        <v>45658</v>
      </c>
      <c r="V869" s="16">
        <v>45689</v>
      </c>
      <c r="Y869" s="16">
        <v>45689</v>
      </c>
      <c r="AB869" t="s">
        <v>2922</v>
      </c>
      <c r="AP869" t="e">
        <v>#N/A</v>
      </c>
    </row>
    <row r="870" spans="1:42" x14ac:dyDescent="0.35">
      <c r="A870" t="s">
        <v>2122</v>
      </c>
      <c r="B870" t="s">
        <v>2123</v>
      </c>
      <c r="C870" t="s">
        <v>1540</v>
      </c>
      <c r="D870" t="s">
        <v>1301</v>
      </c>
      <c r="E870" s="16">
        <v>45739</v>
      </c>
      <c r="F870">
        <v>4001862808</v>
      </c>
      <c r="G870" t="s">
        <v>1927</v>
      </c>
      <c r="H870" t="s">
        <v>2562</v>
      </c>
      <c r="I870" t="s">
        <v>2285</v>
      </c>
      <c r="J870">
        <v>2996934</v>
      </c>
      <c r="K870">
        <v>6522976</v>
      </c>
      <c r="M870">
        <v>1</v>
      </c>
      <c r="N870">
        <v>163.94</v>
      </c>
      <c r="O870">
        <v>163.94</v>
      </c>
      <c r="P870" t="s">
        <v>1811</v>
      </c>
      <c r="Q870" t="s">
        <v>1812</v>
      </c>
      <c r="R870" s="16">
        <v>45761</v>
      </c>
      <c r="S870">
        <v>77</v>
      </c>
      <c r="T870" t="s">
        <v>3949</v>
      </c>
      <c r="U870" s="16">
        <v>45777</v>
      </c>
      <c r="V870" s="16">
        <v>45777</v>
      </c>
      <c r="Y870" s="16">
        <v>45756</v>
      </c>
      <c r="AB870" t="s">
        <v>3383</v>
      </c>
    </row>
    <row r="871" spans="1:42" x14ac:dyDescent="0.35">
      <c r="A871" t="s">
        <v>2122</v>
      </c>
      <c r="B871" t="s">
        <v>2123</v>
      </c>
      <c r="C871" t="s">
        <v>1540</v>
      </c>
      <c r="D871" t="s">
        <v>1301</v>
      </c>
      <c r="E871" s="16">
        <v>45739</v>
      </c>
      <c r="F871">
        <v>4001862808</v>
      </c>
      <c r="G871" t="s">
        <v>1927</v>
      </c>
      <c r="H871" t="s">
        <v>3723</v>
      </c>
      <c r="I871" t="s">
        <v>2285</v>
      </c>
      <c r="J871">
        <v>2996934</v>
      </c>
      <c r="K871">
        <v>6522976</v>
      </c>
      <c r="M871">
        <v>1</v>
      </c>
      <c r="N871">
        <v>260.02999999999997</v>
      </c>
      <c r="O871">
        <v>260.02999999999997</v>
      </c>
      <c r="P871" t="s">
        <v>1811</v>
      </c>
      <c r="Q871" t="s">
        <v>1812</v>
      </c>
      <c r="R871" s="16">
        <v>45761</v>
      </c>
      <c r="S871">
        <v>77</v>
      </c>
      <c r="T871" t="s">
        <v>3949</v>
      </c>
      <c r="U871" s="16">
        <v>45777</v>
      </c>
      <c r="V871" s="16">
        <v>45777</v>
      </c>
      <c r="Y871" s="16">
        <v>45756</v>
      </c>
      <c r="AB871" t="s">
        <v>3383</v>
      </c>
    </row>
    <row r="872" spans="1:42" x14ac:dyDescent="0.35">
      <c r="A872" t="s">
        <v>2122</v>
      </c>
      <c r="B872" t="s">
        <v>2123</v>
      </c>
      <c r="C872" t="s">
        <v>1540</v>
      </c>
      <c r="D872" t="s">
        <v>1301</v>
      </c>
      <c r="E872" s="16">
        <v>45739</v>
      </c>
      <c r="F872">
        <v>4001862808</v>
      </c>
      <c r="G872" t="s">
        <v>1927</v>
      </c>
      <c r="H872" t="s">
        <v>2913</v>
      </c>
      <c r="I872" t="s">
        <v>2914</v>
      </c>
      <c r="J872">
        <v>2996934</v>
      </c>
      <c r="K872">
        <v>6522976</v>
      </c>
      <c r="M872">
        <v>1</v>
      </c>
      <c r="N872">
        <v>181.99</v>
      </c>
      <c r="O872">
        <v>181.99</v>
      </c>
      <c r="P872" t="s">
        <v>1811</v>
      </c>
      <c r="Q872" t="s">
        <v>1812</v>
      </c>
      <c r="R872" s="16">
        <v>45761</v>
      </c>
      <c r="S872">
        <v>77</v>
      </c>
      <c r="T872" t="s">
        <v>3949</v>
      </c>
      <c r="U872" s="16">
        <v>45777</v>
      </c>
      <c r="V872" s="16">
        <v>45777</v>
      </c>
      <c r="Y872" s="16">
        <v>45756</v>
      </c>
      <c r="AB872" t="s">
        <v>3383</v>
      </c>
    </row>
    <row r="873" spans="1:42" x14ac:dyDescent="0.35">
      <c r="A873" t="s">
        <v>2122</v>
      </c>
      <c r="B873" t="s">
        <v>2123</v>
      </c>
      <c r="C873" t="s">
        <v>1540</v>
      </c>
      <c r="D873" t="s">
        <v>1301</v>
      </c>
      <c r="E873" s="16">
        <v>45739</v>
      </c>
      <c r="F873">
        <v>4001862808</v>
      </c>
      <c r="G873" t="s">
        <v>1927</v>
      </c>
      <c r="H873" t="s">
        <v>2916</v>
      </c>
      <c r="I873" t="s">
        <v>2917</v>
      </c>
      <c r="J873">
        <v>2996934</v>
      </c>
      <c r="K873">
        <v>6522976</v>
      </c>
      <c r="M873">
        <v>1</v>
      </c>
      <c r="N873">
        <v>240.95</v>
      </c>
      <c r="O873">
        <v>240.95</v>
      </c>
      <c r="P873" t="s">
        <v>1811</v>
      </c>
      <c r="Q873" t="s">
        <v>1812</v>
      </c>
      <c r="R873" s="16">
        <v>45761</v>
      </c>
      <c r="S873">
        <v>77</v>
      </c>
      <c r="T873" t="s">
        <v>3949</v>
      </c>
      <c r="U873" s="16">
        <v>45777</v>
      </c>
      <c r="V873" s="16">
        <v>45777</v>
      </c>
      <c r="Y873" s="16">
        <v>45756</v>
      </c>
      <c r="AB873" t="s">
        <v>3383</v>
      </c>
    </row>
    <row r="874" spans="1:42" x14ac:dyDescent="0.35">
      <c r="A874" t="s">
        <v>2122</v>
      </c>
      <c r="B874" t="s">
        <v>2123</v>
      </c>
      <c r="C874" t="s">
        <v>1540</v>
      </c>
      <c r="D874" t="s">
        <v>1301</v>
      </c>
      <c r="E874" s="16">
        <v>45739</v>
      </c>
      <c r="F874">
        <v>4001862808</v>
      </c>
      <c r="G874" t="s">
        <v>1927</v>
      </c>
      <c r="H874" t="s">
        <v>3724</v>
      </c>
      <c r="I874" t="s">
        <v>2575</v>
      </c>
      <c r="J874">
        <v>2996934</v>
      </c>
      <c r="K874">
        <v>6522976</v>
      </c>
      <c r="M874">
        <v>1</v>
      </c>
      <c r="N874">
        <v>169.33</v>
      </c>
      <c r="O874">
        <v>169.33</v>
      </c>
      <c r="P874" t="s">
        <v>1811</v>
      </c>
      <c r="Q874" t="s">
        <v>1812</v>
      </c>
      <c r="R874" s="16">
        <v>45761</v>
      </c>
      <c r="S874">
        <v>77</v>
      </c>
      <c r="T874" t="s">
        <v>3949</v>
      </c>
      <c r="U874" s="16">
        <v>45777</v>
      </c>
      <c r="V874" s="16">
        <v>45777</v>
      </c>
      <c r="Y874" s="16">
        <v>45756</v>
      </c>
      <c r="AB874" t="s">
        <v>3383</v>
      </c>
    </row>
    <row r="875" spans="1:42" x14ac:dyDescent="0.35">
      <c r="A875" t="s">
        <v>2122</v>
      </c>
      <c r="B875" t="s">
        <v>2123</v>
      </c>
      <c r="C875" t="s">
        <v>1540</v>
      </c>
      <c r="D875" t="s">
        <v>1301</v>
      </c>
      <c r="E875" s="16">
        <v>45739</v>
      </c>
      <c r="F875">
        <v>4001862808</v>
      </c>
      <c r="G875" t="s">
        <v>1927</v>
      </c>
      <c r="H875" t="s">
        <v>2919</v>
      </c>
      <c r="I875" t="s">
        <v>2920</v>
      </c>
      <c r="J875">
        <v>2996934</v>
      </c>
      <c r="K875">
        <v>6522976</v>
      </c>
      <c r="M875">
        <v>4</v>
      </c>
      <c r="N875">
        <v>0.47</v>
      </c>
      <c r="O875">
        <v>1.88</v>
      </c>
      <c r="P875" t="s">
        <v>1811</v>
      </c>
      <c r="Q875" t="s">
        <v>1812</v>
      </c>
      <c r="R875" s="16">
        <v>45761</v>
      </c>
      <c r="S875">
        <v>77</v>
      </c>
      <c r="T875" t="s">
        <v>3949</v>
      </c>
      <c r="U875" s="16">
        <v>45777</v>
      </c>
      <c r="V875" s="16">
        <v>45777</v>
      </c>
      <c r="Y875" s="16">
        <v>45756</v>
      </c>
      <c r="AB875" t="s">
        <v>3383</v>
      </c>
    </row>
    <row r="876" spans="1:42" x14ac:dyDescent="0.35">
      <c r="A876" t="s">
        <v>2122</v>
      </c>
      <c r="B876" t="s">
        <v>2123</v>
      </c>
      <c r="C876" t="s">
        <v>1540</v>
      </c>
      <c r="D876" t="s">
        <v>1301</v>
      </c>
      <c r="E876" s="16">
        <v>45739</v>
      </c>
      <c r="F876">
        <v>4001862808</v>
      </c>
      <c r="G876" t="s">
        <v>1927</v>
      </c>
      <c r="H876" t="s">
        <v>3725</v>
      </c>
      <c r="I876" t="s">
        <v>3726</v>
      </c>
      <c r="J876">
        <v>2996934</v>
      </c>
      <c r="K876">
        <v>6522976</v>
      </c>
      <c r="M876">
        <v>1</v>
      </c>
      <c r="N876">
        <v>3.88</v>
      </c>
      <c r="O876">
        <v>3.88</v>
      </c>
      <c r="P876" t="s">
        <v>1811</v>
      </c>
      <c r="Q876" t="s">
        <v>1812</v>
      </c>
      <c r="R876" s="16">
        <v>45761</v>
      </c>
      <c r="S876">
        <v>77</v>
      </c>
      <c r="T876" t="s">
        <v>3949</v>
      </c>
      <c r="U876" s="16">
        <v>45777</v>
      </c>
      <c r="V876" s="16">
        <v>45777</v>
      </c>
      <c r="Y876" s="16">
        <v>45756</v>
      </c>
      <c r="AB876" t="s">
        <v>3383</v>
      </c>
    </row>
    <row r="877" spans="1:42" x14ac:dyDescent="0.35">
      <c r="A877" t="s">
        <v>2122</v>
      </c>
      <c r="B877" t="s">
        <v>2123</v>
      </c>
      <c r="C877" t="s">
        <v>1540</v>
      </c>
      <c r="D877" t="s">
        <v>1301</v>
      </c>
      <c r="E877" s="16">
        <v>45739</v>
      </c>
      <c r="F877">
        <v>4001862808</v>
      </c>
      <c r="G877" t="s">
        <v>1927</v>
      </c>
      <c r="H877" t="s">
        <v>2754</v>
      </c>
      <c r="I877" t="s">
        <v>1822</v>
      </c>
      <c r="J877">
        <v>2996934</v>
      </c>
      <c r="K877">
        <v>6522976</v>
      </c>
      <c r="M877">
        <v>1</v>
      </c>
      <c r="N877">
        <v>0.51</v>
      </c>
      <c r="O877">
        <v>0.51</v>
      </c>
      <c r="P877" t="s">
        <v>1811</v>
      </c>
      <c r="Q877" t="s">
        <v>1812</v>
      </c>
      <c r="R877" s="16">
        <v>45761</v>
      </c>
      <c r="S877">
        <v>77</v>
      </c>
      <c r="T877" t="s">
        <v>3949</v>
      </c>
      <c r="U877" s="16">
        <v>45777</v>
      </c>
      <c r="V877" s="16">
        <v>45777</v>
      </c>
      <c r="Y877" s="16">
        <v>45756</v>
      </c>
      <c r="AB877" t="s">
        <v>3383</v>
      </c>
    </row>
    <row r="878" spans="1:42" x14ac:dyDescent="0.35">
      <c r="A878" t="s">
        <v>2122</v>
      </c>
      <c r="B878" t="s">
        <v>2123</v>
      </c>
      <c r="C878" t="s">
        <v>1540</v>
      </c>
      <c r="D878" t="s">
        <v>1301</v>
      </c>
      <c r="E878" s="16">
        <v>45739</v>
      </c>
      <c r="F878">
        <v>4001862808</v>
      </c>
      <c r="G878" t="s">
        <v>1927</v>
      </c>
      <c r="H878" t="s">
        <v>2915</v>
      </c>
      <c r="I878" t="s">
        <v>1835</v>
      </c>
      <c r="J878">
        <v>2996934</v>
      </c>
      <c r="K878">
        <v>6522976</v>
      </c>
      <c r="M878">
        <v>2</v>
      </c>
      <c r="N878">
        <v>7.19</v>
      </c>
      <c r="O878">
        <v>14.38</v>
      </c>
      <c r="P878" t="s">
        <v>1811</v>
      </c>
      <c r="Q878" t="s">
        <v>1812</v>
      </c>
      <c r="R878" s="16">
        <v>45761</v>
      </c>
      <c r="S878">
        <v>77</v>
      </c>
      <c r="T878" t="s">
        <v>3949</v>
      </c>
      <c r="U878" s="16">
        <v>45777</v>
      </c>
      <c r="V878" s="16">
        <v>45777</v>
      </c>
      <c r="Y878" s="16">
        <v>45756</v>
      </c>
      <c r="AB878" t="s">
        <v>3383</v>
      </c>
    </row>
    <row r="879" spans="1:42" x14ac:dyDescent="0.35">
      <c r="A879" t="s">
        <v>2122</v>
      </c>
      <c r="B879" t="s">
        <v>2123</v>
      </c>
      <c r="C879" t="s">
        <v>1540</v>
      </c>
      <c r="D879" t="s">
        <v>1301</v>
      </c>
      <c r="E879" s="16">
        <v>45739</v>
      </c>
      <c r="F879">
        <v>4001862808</v>
      </c>
      <c r="G879" t="s">
        <v>1927</v>
      </c>
      <c r="H879" t="s">
        <v>2676</v>
      </c>
      <c r="I879" t="s">
        <v>1835</v>
      </c>
      <c r="J879">
        <v>2996934</v>
      </c>
      <c r="K879">
        <v>6522976</v>
      </c>
      <c r="M879">
        <v>10</v>
      </c>
      <c r="N879">
        <v>13.73</v>
      </c>
      <c r="O879">
        <v>137.30000000000001</v>
      </c>
      <c r="P879" t="s">
        <v>1811</v>
      </c>
      <c r="Q879" t="s">
        <v>1812</v>
      </c>
      <c r="R879" s="16">
        <v>45761</v>
      </c>
      <c r="S879">
        <v>77</v>
      </c>
      <c r="T879" t="s">
        <v>3949</v>
      </c>
      <c r="U879" s="16">
        <v>45777</v>
      </c>
      <c r="V879" s="16">
        <v>45777</v>
      </c>
      <c r="Y879" s="16">
        <v>45756</v>
      </c>
      <c r="AB879" t="s">
        <v>3383</v>
      </c>
    </row>
    <row r="880" spans="1:42" x14ac:dyDescent="0.35">
      <c r="A880" t="s">
        <v>2122</v>
      </c>
      <c r="B880" t="s">
        <v>2123</v>
      </c>
      <c r="C880" t="s">
        <v>1540</v>
      </c>
      <c r="D880" t="s">
        <v>1301</v>
      </c>
      <c r="E880" s="16">
        <v>45739</v>
      </c>
      <c r="F880">
        <v>4001862808</v>
      </c>
      <c r="G880" t="s">
        <v>1927</v>
      </c>
      <c r="H880" t="s">
        <v>3727</v>
      </c>
      <c r="I880" t="s">
        <v>2106</v>
      </c>
      <c r="J880">
        <v>2996934</v>
      </c>
      <c r="K880">
        <v>6522976</v>
      </c>
      <c r="M880">
        <v>1</v>
      </c>
      <c r="N880">
        <v>72.33</v>
      </c>
      <c r="O880">
        <v>72.33</v>
      </c>
      <c r="P880" t="s">
        <v>1811</v>
      </c>
      <c r="Q880" t="s">
        <v>1812</v>
      </c>
      <c r="R880" s="16">
        <v>45761</v>
      </c>
      <c r="S880">
        <v>77</v>
      </c>
      <c r="T880" t="s">
        <v>3949</v>
      </c>
      <c r="U880" s="16">
        <v>45777</v>
      </c>
      <c r="V880" s="16">
        <v>45777</v>
      </c>
      <c r="Y880" s="16">
        <v>45756</v>
      </c>
      <c r="AB880" t="s">
        <v>3383</v>
      </c>
    </row>
    <row r="881" spans="1:42" x14ac:dyDescent="0.35">
      <c r="A881" t="s">
        <v>2122</v>
      </c>
      <c r="B881" t="s">
        <v>2123</v>
      </c>
      <c r="C881" t="s">
        <v>1540</v>
      </c>
      <c r="D881" t="s">
        <v>1301</v>
      </c>
      <c r="E881" s="16">
        <v>45739</v>
      </c>
      <c r="F881">
        <v>4001862808</v>
      </c>
      <c r="G881" t="s">
        <v>1927</v>
      </c>
      <c r="H881" t="s">
        <v>3728</v>
      </c>
      <c r="I881" t="s">
        <v>3729</v>
      </c>
      <c r="J881">
        <v>2996934</v>
      </c>
      <c r="K881">
        <v>6522976</v>
      </c>
      <c r="M881">
        <v>1</v>
      </c>
      <c r="N881">
        <v>281.05</v>
      </c>
      <c r="O881">
        <v>281.05</v>
      </c>
      <c r="P881" t="s">
        <v>1811</v>
      </c>
      <c r="Q881" t="s">
        <v>1812</v>
      </c>
      <c r="R881" s="16">
        <v>45761</v>
      </c>
      <c r="S881">
        <v>77</v>
      </c>
      <c r="T881" t="s">
        <v>3949</v>
      </c>
      <c r="U881" s="16">
        <v>45777</v>
      </c>
      <c r="V881" s="16">
        <v>45777</v>
      </c>
      <c r="Y881" s="16">
        <v>45756</v>
      </c>
      <c r="AB881" t="s">
        <v>3383</v>
      </c>
    </row>
    <row r="882" spans="1:42" x14ac:dyDescent="0.35">
      <c r="A882" t="s">
        <v>2122</v>
      </c>
      <c r="B882" t="s">
        <v>2123</v>
      </c>
      <c r="C882" t="s">
        <v>1540</v>
      </c>
      <c r="D882" t="s">
        <v>1301</v>
      </c>
      <c r="E882" s="16">
        <v>45739</v>
      </c>
      <c r="F882">
        <v>4001862808</v>
      </c>
      <c r="G882" t="s">
        <v>1927</v>
      </c>
      <c r="H882" t="s">
        <v>3730</v>
      </c>
      <c r="I882" t="s">
        <v>3729</v>
      </c>
      <c r="J882">
        <v>2996934</v>
      </c>
      <c r="K882">
        <v>6522976</v>
      </c>
      <c r="M882">
        <v>1</v>
      </c>
      <c r="N882">
        <v>290.56</v>
      </c>
      <c r="O882">
        <v>290.56</v>
      </c>
      <c r="P882" t="s">
        <v>1811</v>
      </c>
      <c r="Q882" t="s">
        <v>1812</v>
      </c>
      <c r="R882" s="16">
        <v>45761</v>
      </c>
      <c r="S882">
        <v>77</v>
      </c>
      <c r="T882" t="s">
        <v>3949</v>
      </c>
      <c r="U882" s="16">
        <v>45777</v>
      </c>
      <c r="V882" s="16">
        <v>45777</v>
      </c>
      <c r="Y882" s="16">
        <v>45756</v>
      </c>
      <c r="AB882" t="s">
        <v>3383</v>
      </c>
    </row>
    <row r="883" spans="1:42" x14ac:dyDescent="0.35">
      <c r="A883" t="s">
        <v>2122</v>
      </c>
      <c r="B883" t="s">
        <v>2123</v>
      </c>
      <c r="C883" t="s">
        <v>1540</v>
      </c>
      <c r="D883" t="s">
        <v>1301</v>
      </c>
      <c r="E883" s="16">
        <v>45739</v>
      </c>
      <c r="F883">
        <v>4001862808</v>
      </c>
      <c r="G883" t="s">
        <v>1927</v>
      </c>
      <c r="H883" t="s">
        <v>3731</v>
      </c>
      <c r="I883" t="s">
        <v>2730</v>
      </c>
      <c r="J883">
        <v>2996934</v>
      </c>
      <c r="K883">
        <v>6522976</v>
      </c>
      <c r="M883">
        <v>1</v>
      </c>
      <c r="N883">
        <v>83.64</v>
      </c>
      <c r="O883">
        <v>83.64</v>
      </c>
      <c r="P883" t="s">
        <v>1811</v>
      </c>
      <c r="Q883" t="s">
        <v>1812</v>
      </c>
      <c r="R883" s="16">
        <v>45761</v>
      </c>
      <c r="S883">
        <v>77</v>
      </c>
      <c r="T883" t="s">
        <v>3949</v>
      </c>
      <c r="U883" s="16">
        <v>45777</v>
      </c>
      <c r="V883" s="16">
        <v>45777</v>
      </c>
      <c r="Y883" s="16">
        <v>45756</v>
      </c>
      <c r="AB883" t="s">
        <v>3383</v>
      </c>
    </row>
    <row r="884" spans="1:42" x14ac:dyDescent="0.35">
      <c r="A884" t="s">
        <v>2122</v>
      </c>
      <c r="B884" t="s">
        <v>2123</v>
      </c>
      <c r="C884" t="s">
        <v>1540</v>
      </c>
      <c r="D884" t="s">
        <v>1301</v>
      </c>
      <c r="E884" s="16">
        <v>45739</v>
      </c>
      <c r="F884">
        <v>4001862808</v>
      </c>
      <c r="G884" t="s">
        <v>1927</v>
      </c>
      <c r="H884" t="s">
        <v>3732</v>
      </c>
      <c r="I884" t="s">
        <v>3733</v>
      </c>
      <c r="J884">
        <v>2996934</v>
      </c>
      <c r="K884">
        <v>6522976</v>
      </c>
      <c r="M884">
        <v>10</v>
      </c>
      <c r="N884">
        <v>7.51</v>
      </c>
      <c r="O884">
        <v>75.099999999999994</v>
      </c>
      <c r="P884" t="s">
        <v>1811</v>
      </c>
      <c r="Q884" t="s">
        <v>1812</v>
      </c>
      <c r="R884" s="16">
        <v>45761</v>
      </c>
      <c r="S884">
        <v>77</v>
      </c>
      <c r="T884" t="s">
        <v>3949</v>
      </c>
      <c r="U884" s="16">
        <v>45777</v>
      </c>
      <c r="V884" s="16">
        <v>45777</v>
      </c>
      <c r="Y884" s="16">
        <v>45756</v>
      </c>
      <c r="AB884" t="s">
        <v>3383</v>
      </c>
    </row>
    <row r="885" spans="1:42" x14ac:dyDescent="0.35">
      <c r="A885" t="s">
        <v>2764</v>
      </c>
      <c r="B885" t="s">
        <v>2765</v>
      </c>
      <c r="C885" t="s">
        <v>115</v>
      </c>
      <c r="D885" t="s">
        <v>114</v>
      </c>
      <c r="E885" s="16">
        <v>45677</v>
      </c>
      <c r="F885">
        <v>4001782824</v>
      </c>
      <c r="G885" t="s">
        <v>1927</v>
      </c>
      <c r="H885" t="s">
        <v>2943</v>
      </c>
      <c r="I885" t="s">
        <v>2106</v>
      </c>
      <c r="J885">
        <v>2997078</v>
      </c>
      <c r="K885">
        <v>6523107</v>
      </c>
      <c r="M885">
        <v>1</v>
      </c>
      <c r="N885">
        <v>599.83000000000004</v>
      </c>
      <c r="O885">
        <v>599.83000000000004</v>
      </c>
      <c r="P885" t="s">
        <v>1811</v>
      </c>
      <c r="Q885" t="s">
        <v>1812</v>
      </c>
      <c r="R885" s="16">
        <v>45683</v>
      </c>
      <c r="S885">
        <v>171</v>
      </c>
      <c r="T885" t="s">
        <v>2024</v>
      </c>
      <c r="U885" s="16">
        <v>45681</v>
      </c>
      <c r="V885" s="16">
        <v>45681</v>
      </c>
      <c r="W885" s="16">
        <v>45681</v>
      </c>
      <c r="Y885" s="16">
        <v>45682</v>
      </c>
      <c r="Z885" t="s">
        <v>2832</v>
      </c>
      <c r="AB885" t="s">
        <v>1345</v>
      </c>
      <c r="AC885" t="s">
        <v>1931</v>
      </c>
      <c r="AP885" t="e">
        <v>#N/A</v>
      </c>
    </row>
    <row r="886" spans="1:42" x14ac:dyDescent="0.35">
      <c r="A886" t="s">
        <v>2764</v>
      </c>
      <c r="B886" t="s">
        <v>2765</v>
      </c>
      <c r="C886" t="s">
        <v>115</v>
      </c>
      <c r="D886" t="s">
        <v>114</v>
      </c>
      <c r="E886" s="16">
        <v>45677</v>
      </c>
      <c r="F886">
        <v>4001782824</v>
      </c>
      <c r="G886" t="s">
        <v>1927</v>
      </c>
      <c r="H886" t="s">
        <v>1886</v>
      </c>
      <c r="I886" t="s">
        <v>1823</v>
      </c>
      <c r="J886">
        <v>2997078</v>
      </c>
      <c r="K886">
        <v>6523107</v>
      </c>
      <c r="M886">
        <v>2</v>
      </c>
      <c r="N886">
        <v>2.2799999999999998</v>
      </c>
      <c r="O886">
        <v>4.5599999999999996</v>
      </c>
      <c r="P886" t="s">
        <v>1811</v>
      </c>
      <c r="Q886" t="s">
        <v>1812</v>
      </c>
      <c r="R886" s="16">
        <v>45683</v>
      </c>
      <c r="S886">
        <v>171</v>
      </c>
      <c r="T886" t="s">
        <v>2024</v>
      </c>
      <c r="U886" s="16">
        <v>45681</v>
      </c>
      <c r="V886" s="16">
        <v>45681</v>
      </c>
      <c r="W886" s="16">
        <v>45681</v>
      </c>
      <c r="Y886" s="16">
        <v>45682</v>
      </c>
      <c r="Z886" t="s">
        <v>2832</v>
      </c>
      <c r="AB886" t="s">
        <v>1345</v>
      </c>
      <c r="AC886" t="s">
        <v>1931</v>
      </c>
      <c r="AP886" t="e">
        <v>#N/A</v>
      </c>
    </row>
    <row r="887" spans="1:42" x14ac:dyDescent="0.35">
      <c r="A887" t="s">
        <v>2764</v>
      </c>
      <c r="B887" t="s">
        <v>2765</v>
      </c>
      <c r="C887" t="s">
        <v>115</v>
      </c>
      <c r="D887" t="s">
        <v>114</v>
      </c>
      <c r="E887" s="16">
        <v>45677</v>
      </c>
      <c r="F887">
        <v>4001782824</v>
      </c>
      <c r="G887" t="s">
        <v>1927</v>
      </c>
      <c r="H887" t="s">
        <v>2067</v>
      </c>
      <c r="I887" t="s">
        <v>2068</v>
      </c>
      <c r="J887">
        <v>2997078</v>
      </c>
      <c r="K887">
        <v>6523107</v>
      </c>
      <c r="M887">
        <v>2</v>
      </c>
      <c r="N887">
        <v>1.69</v>
      </c>
      <c r="O887">
        <v>3.38</v>
      </c>
      <c r="P887" t="s">
        <v>1811</v>
      </c>
      <c r="Q887" t="s">
        <v>1812</v>
      </c>
      <c r="R887" s="16">
        <v>45683</v>
      </c>
      <c r="S887">
        <v>171</v>
      </c>
      <c r="T887" t="s">
        <v>2024</v>
      </c>
      <c r="U887" s="16">
        <v>45681</v>
      </c>
      <c r="V887" s="16">
        <v>45681</v>
      </c>
      <c r="W887" s="16">
        <v>45681</v>
      </c>
      <c r="Y887" s="16">
        <v>45682</v>
      </c>
      <c r="Z887" t="s">
        <v>2832</v>
      </c>
      <c r="AB887" t="s">
        <v>1345</v>
      </c>
      <c r="AC887" t="s">
        <v>1931</v>
      </c>
      <c r="AP887" t="e">
        <v>#N/A</v>
      </c>
    </row>
    <row r="888" spans="1:42" x14ac:dyDescent="0.35">
      <c r="A888" t="s">
        <v>2764</v>
      </c>
      <c r="B888" t="s">
        <v>2765</v>
      </c>
      <c r="C888" t="s">
        <v>115</v>
      </c>
      <c r="D888" t="s">
        <v>114</v>
      </c>
      <c r="E888" s="16">
        <v>45677</v>
      </c>
      <c r="F888">
        <v>4001782824</v>
      </c>
      <c r="G888" t="s">
        <v>1927</v>
      </c>
      <c r="H888" t="s">
        <v>2934</v>
      </c>
      <c r="I888" t="s">
        <v>1852</v>
      </c>
      <c r="J888">
        <v>2997078</v>
      </c>
      <c r="K888">
        <v>6523107</v>
      </c>
      <c r="M888">
        <v>7</v>
      </c>
      <c r="N888">
        <v>15.54</v>
      </c>
      <c r="O888">
        <v>108.78</v>
      </c>
      <c r="P888" t="s">
        <v>1811</v>
      </c>
      <c r="Q888" t="s">
        <v>1812</v>
      </c>
      <c r="R888" s="16">
        <v>45683</v>
      </c>
      <c r="S888">
        <v>171</v>
      </c>
      <c r="T888" t="s">
        <v>2024</v>
      </c>
      <c r="U888" s="16">
        <v>45681</v>
      </c>
      <c r="V888" s="16">
        <v>45681</v>
      </c>
      <c r="W888" s="16">
        <v>45681</v>
      </c>
      <c r="Y888" s="16">
        <v>45682</v>
      </c>
      <c r="Z888" t="s">
        <v>2832</v>
      </c>
      <c r="AB888" t="s">
        <v>1345</v>
      </c>
      <c r="AC888" t="s">
        <v>1931</v>
      </c>
      <c r="AP888" t="e">
        <v>#N/A</v>
      </c>
    </row>
    <row r="889" spans="1:42" x14ac:dyDescent="0.35">
      <c r="A889" t="s">
        <v>2764</v>
      </c>
      <c r="B889" t="s">
        <v>2765</v>
      </c>
      <c r="C889" t="s">
        <v>115</v>
      </c>
      <c r="D889" t="s">
        <v>114</v>
      </c>
      <c r="E889" s="16">
        <v>45677</v>
      </c>
      <c r="F889">
        <v>4001782824</v>
      </c>
      <c r="G889" t="s">
        <v>1927</v>
      </c>
      <c r="H889" t="s">
        <v>2056</v>
      </c>
      <c r="I889" t="s">
        <v>1825</v>
      </c>
      <c r="J889">
        <v>2997078</v>
      </c>
      <c r="K889">
        <v>6523107</v>
      </c>
      <c r="M889">
        <v>2</v>
      </c>
      <c r="N889">
        <v>2.0699999999999998</v>
      </c>
      <c r="O889">
        <v>4.1399999999999997</v>
      </c>
      <c r="P889" t="s">
        <v>1811</v>
      </c>
      <c r="Q889" t="s">
        <v>1812</v>
      </c>
      <c r="R889" s="16">
        <v>45683</v>
      </c>
      <c r="S889">
        <v>171</v>
      </c>
      <c r="T889" t="s">
        <v>2024</v>
      </c>
      <c r="U889" s="16">
        <v>45681</v>
      </c>
      <c r="V889" s="16">
        <v>45681</v>
      </c>
      <c r="W889" s="16">
        <v>45681</v>
      </c>
      <c r="Y889" s="16">
        <v>45682</v>
      </c>
      <c r="Z889" t="s">
        <v>2832</v>
      </c>
      <c r="AB889" t="s">
        <v>1345</v>
      </c>
      <c r="AC889" t="s">
        <v>1931</v>
      </c>
      <c r="AP889" t="e">
        <v>#N/A</v>
      </c>
    </row>
    <row r="890" spans="1:42" x14ac:dyDescent="0.35">
      <c r="A890" t="s">
        <v>2764</v>
      </c>
      <c r="B890" t="s">
        <v>2765</v>
      </c>
      <c r="C890" t="s">
        <v>115</v>
      </c>
      <c r="D890" t="s">
        <v>114</v>
      </c>
      <c r="E890" s="16">
        <v>45677</v>
      </c>
      <c r="F890">
        <v>4001782824</v>
      </c>
      <c r="G890" t="s">
        <v>1927</v>
      </c>
      <c r="H890" t="s">
        <v>1821</v>
      </c>
      <c r="I890" t="s">
        <v>1822</v>
      </c>
      <c r="J890">
        <v>2997078</v>
      </c>
      <c r="K890">
        <v>6523107</v>
      </c>
      <c r="M890">
        <v>2</v>
      </c>
      <c r="N890">
        <v>1.05</v>
      </c>
      <c r="O890">
        <v>2.1</v>
      </c>
      <c r="P890" t="s">
        <v>1811</v>
      </c>
      <c r="Q890" t="s">
        <v>1812</v>
      </c>
      <c r="R890" s="16">
        <v>45683</v>
      </c>
      <c r="S890">
        <v>171</v>
      </c>
      <c r="T890" t="s">
        <v>2024</v>
      </c>
      <c r="U890" s="16">
        <v>45681</v>
      </c>
      <c r="V890" s="16">
        <v>45681</v>
      </c>
      <c r="W890" s="16">
        <v>45681</v>
      </c>
      <c r="Y890" s="16">
        <v>45682</v>
      </c>
      <c r="Z890" t="s">
        <v>2832</v>
      </c>
      <c r="AB890" t="s">
        <v>1345</v>
      </c>
      <c r="AC890" t="s">
        <v>1931</v>
      </c>
      <c r="AP890" t="e">
        <v>#N/A</v>
      </c>
    </row>
    <row r="891" spans="1:42" x14ac:dyDescent="0.35">
      <c r="A891" t="s">
        <v>2764</v>
      </c>
      <c r="B891" t="s">
        <v>2765</v>
      </c>
      <c r="C891" t="s">
        <v>115</v>
      </c>
      <c r="D891" t="s">
        <v>114</v>
      </c>
      <c r="E891" s="16">
        <v>45677</v>
      </c>
      <c r="F891">
        <v>4001782824</v>
      </c>
      <c r="G891" t="s">
        <v>1927</v>
      </c>
      <c r="H891" t="s">
        <v>2268</v>
      </c>
      <c r="I891" t="s">
        <v>1810</v>
      </c>
      <c r="J891">
        <v>2997078</v>
      </c>
      <c r="K891">
        <v>6523107</v>
      </c>
      <c r="M891">
        <v>2</v>
      </c>
      <c r="N891">
        <v>0.7</v>
      </c>
      <c r="O891">
        <v>1.4</v>
      </c>
      <c r="P891" t="s">
        <v>1811</v>
      </c>
      <c r="Q891" t="s">
        <v>1812</v>
      </c>
      <c r="R891" s="16">
        <v>45683</v>
      </c>
      <c r="S891">
        <v>171</v>
      </c>
      <c r="T891" t="s">
        <v>2024</v>
      </c>
      <c r="U891" s="16">
        <v>45681</v>
      </c>
      <c r="V891" s="16">
        <v>45681</v>
      </c>
      <c r="W891" s="16">
        <v>45681</v>
      </c>
      <c r="Y891" s="16">
        <v>45682</v>
      </c>
      <c r="Z891" t="s">
        <v>2832</v>
      </c>
      <c r="AB891" t="s">
        <v>1345</v>
      </c>
      <c r="AC891" t="s">
        <v>1931</v>
      </c>
      <c r="AP891" t="e">
        <v>#N/A</v>
      </c>
    </row>
    <row r="892" spans="1:42" x14ac:dyDescent="0.35">
      <c r="A892" t="s">
        <v>2764</v>
      </c>
      <c r="B892" t="s">
        <v>2765</v>
      </c>
      <c r="C892" t="s">
        <v>115</v>
      </c>
      <c r="D892" t="s">
        <v>114</v>
      </c>
      <c r="E892" s="16">
        <v>45677</v>
      </c>
      <c r="F892">
        <v>4001782824</v>
      </c>
      <c r="G892" t="s">
        <v>1927</v>
      </c>
      <c r="H892" t="s">
        <v>1821</v>
      </c>
      <c r="I892" t="s">
        <v>1822</v>
      </c>
      <c r="J892">
        <v>2997078</v>
      </c>
      <c r="K892">
        <v>6523107</v>
      </c>
      <c r="M892">
        <v>2</v>
      </c>
      <c r="N892">
        <v>1.05</v>
      </c>
      <c r="O892">
        <v>2.1</v>
      </c>
      <c r="P892" t="s">
        <v>1811</v>
      </c>
      <c r="Q892" t="s">
        <v>1812</v>
      </c>
      <c r="R892" s="16">
        <v>45683</v>
      </c>
      <c r="S892">
        <v>171</v>
      </c>
      <c r="T892" t="s">
        <v>2024</v>
      </c>
      <c r="U892" s="16">
        <v>45681</v>
      </c>
      <c r="V892" s="16">
        <v>45681</v>
      </c>
      <c r="W892" s="16">
        <v>45681</v>
      </c>
      <c r="Y892" s="16">
        <v>45682</v>
      </c>
      <c r="Z892" t="s">
        <v>2832</v>
      </c>
      <c r="AB892" t="s">
        <v>1345</v>
      </c>
      <c r="AC892" t="s">
        <v>1931</v>
      </c>
      <c r="AP892" t="e">
        <v>#N/A</v>
      </c>
    </row>
    <row r="893" spans="1:42" x14ac:dyDescent="0.35">
      <c r="A893" t="s">
        <v>2764</v>
      </c>
      <c r="B893" t="s">
        <v>2765</v>
      </c>
      <c r="C893" t="s">
        <v>115</v>
      </c>
      <c r="D893" t="s">
        <v>114</v>
      </c>
      <c r="E893" s="16">
        <v>45677</v>
      </c>
      <c r="F893">
        <v>4001782824</v>
      </c>
      <c r="G893" t="s">
        <v>1927</v>
      </c>
      <c r="H893" t="s">
        <v>1824</v>
      </c>
      <c r="I893" t="s">
        <v>1825</v>
      </c>
      <c r="J893">
        <v>2997078</v>
      </c>
      <c r="K893">
        <v>6523107</v>
      </c>
      <c r="M893">
        <v>2</v>
      </c>
      <c r="N893">
        <v>1.46</v>
      </c>
      <c r="O893">
        <v>2.92</v>
      </c>
      <c r="P893" t="s">
        <v>1811</v>
      </c>
      <c r="Q893" t="s">
        <v>1812</v>
      </c>
      <c r="R893" s="16">
        <v>45683</v>
      </c>
      <c r="S893">
        <v>171</v>
      </c>
      <c r="T893" t="s">
        <v>2024</v>
      </c>
      <c r="U893" s="16">
        <v>45681</v>
      </c>
      <c r="V893" s="16">
        <v>45681</v>
      </c>
      <c r="W893" s="16">
        <v>45681</v>
      </c>
      <c r="Y893" s="16">
        <v>45682</v>
      </c>
      <c r="Z893" t="s">
        <v>2832</v>
      </c>
      <c r="AB893" t="s">
        <v>1345</v>
      </c>
      <c r="AC893" t="s">
        <v>1931</v>
      </c>
      <c r="AP893" t="e">
        <v>#N/A</v>
      </c>
    </row>
    <row r="894" spans="1:42" x14ac:dyDescent="0.35">
      <c r="A894" t="s">
        <v>2764</v>
      </c>
      <c r="B894" t="s">
        <v>2765</v>
      </c>
      <c r="C894" t="s">
        <v>115</v>
      </c>
      <c r="D894" t="s">
        <v>114</v>
      </c>
      <c r="E894" s="16">
        <v>45677</v>
      </c>
      <c r="F894">
        <v>4001782824</v>
      </c>
      <c r="G894" t="s">
        <v>1927</v>
      </c>
      <c r="H894" t="s">
        <v>2944</v>
      </c>
      <c r="I894" t="s">
        <v>1852</v>
      </c>
      <c r="J894">
        <v>2997078</v>
      </c>
      <c r="K894">
        <v>6523107</v>
      </c>
      <c r="M894">
        <v>1</v>
      </c>
      <c r="N894">
        <v>9.69</v>
      </c>
      <c r="O894">
        <v>9.69</v>
      </c>
      <c r="P894" t="s">
        <v>1811</v>
      </c>
      <c r="Q894" t="s">
        <v>1812</v>
      </c>
      <c r="R894" s="16">
        <v>45683</v>
      </c>
      <c r="S894">
        <v>171</v>
      </c>
      <c r="T894" t="s">
        <v>2024</v>
      </c>
      <c r="U894" s="16">
        <v>45681</v>
      </c>
      <c r="V894" s="16">
        <v>45681</v>
      </c>
      <c r="W894" s="16">
        <v>45681</v>
      </c>
      <c r="Y894" s="16">
        <v>45682</v>
      </c>
      <c r="Z894" t="s">
        <v>2832</v>
      </c>
      <c r="AB894" t="s">
        <v>1345</v>
      </c>
      <c r="AC894" t="s">
        <v>1931</v>
      </c>
      <c r="AP894" t="e">
        <v>#N/A</v>
      </c>
    </row>
    <row r="895" spans="1:42" x14ac:dyDescent="0.35">
      <c r="A895" t="s">
        <v>2764</v>
      </c>
      <c r="B895" t="s">
        <v>2765</v>
      </c>
      <c r="C895" t="s">
        <v>115</v>
      </c>
      <c r="D895" t="s">
        <v>114</v>
      </c>
      <c r="E895" s="16">
        <v>45677</v>
      </c>
      <c r="F895">
        <v>4001782824</v>
      </c>
      <c r="G895" t="s">
        <v>1927</v>
      </c>
      <c r="H895" t="s">
        <v>2098</v>
      </c>
      <c r="I895" t="s">
        <v>1825</v>
      </c>
      <c r="J895">
        <v>2997078</v>
      </c>
      <c r="K895">
        <v>6523107</v>
      </c>
      <c r="M895">
        <v>2</v>
      </c>
      <c r="N895">
        <v>0.99</v>
      </c>
      <c r="O895">
        <v>1.98</v>
      </c>
      <c r="P895" t="s">
        <v>1811</v>
      </c>
      <c r="Q895" t="s">
        <v>1812</v>
      </c>
      <c r="R895" s="16">
        <v>45683</v>
      </c>
      <c r="S895">
        <v>171</v>
      </c>
      <c r="T895" t="s">
        <v>2024</v>
      </c>
      <c r="U895" s="16">
        <v>45681</v>
      </c>
      <c r="V895" s="16">
        <v>45681</v>
      </c>
      <c r="W895" s="16">
        <v>45681</v>
      </c>
      <c r="Y895" s="16">
        <v>45682</v>
      </c>
      <c r="Z895" t="s">
        <v>2832</v>
      </c>
      <c r="AB895" t="s">
        <v>1345</v>
      </c>
      <c r="AC895" t="s">
        <v>1931</v>
      </c>
      <c r="AP895" t="e">
        <v>#N/A</v>
      </c>
    </row>
    <row r="896" spans="1:42" x14ac:dyDescent="0.35">
      <c r="A896" t="s">
        <v>2764</v>
      </c>
      <c r="B896" t="s">
        <v>2765</v>
      </c>
      <c r="C896" t="s">
        <v>115</v>
      </c>
      <c r="D896" t="s">
        <v>114</v>
      </c>
      <c r="E896" s="16">
        <v>45677</v>
      </c>
      <c r="F896">
        <v>4001782824</v>
      </c>
      <c r="G896" t="s">
        <v>1927</v>
      </c>
      <c r="H896" t="s">
        <v>1890</v>
      </c>
      <c r="I896" t="s">
        <v>1865</v>
      </c>
      <c r="J896">
        <v>2997078</v>
      </c>
      <c r="K896">
        <v>6523107</v>
      </c>
      <c r="M896">
        <v>4</v>
      </c>
      <c r="N896">
        <v>0.72</v>
      </c>
      <c r="O896">
        <v>2.88</v>
      </c>
      <c r="P896" t="s">
        <v>1811</v>
      </c>
      <c r="Q896" t="s">
        <v>1812</v>
      </c>
      <c r="R896" s="16">
        <v>45683</v>
      </c>
      <c r="S896">
        <v>171</v>
      </c>
      <c r="T896" t="s">
        <v>2024</v>
      </c>
      <c r="U896" s="16">
        <v>45681</v>
      </c>
      <c r="V896" s="16">
        <v>45681</v>
      </c>
      <c r="W896" s="16">
        <v>45681</v>
      </c>
      <c r="Y896" s="16">
        <v>45682</v>
      </c>
      <c r="Z896" t="s">
        <v>2832</v>
      </c>
      <c r="AB896" t="s">
        <v>1345</v>
      </c>
      <c r="AC896" t="s">
        <v>1931</v>
      </c>
      <c r="AP896" t="e">
        <v>#N/A</v>
      </c>
    </row>
    <row r="897" spans="1:42" x14ac:dyDescent="0.35">
      <c r="A897" t="s">
        <v>2764</v>
      </c>
      <c r="B897" t="s">
        <v>2765</v>
      </c>
      <c r="C897" t="s">
        <v>115</v>
      </c>
      <c r="D897" t="s">
        <v>114</v>
      </c>
      <c r="E897" s="16">
        <v>45677</v>
      </c>
      <c r="F897">
        <v>4001782824</v>
      </c>
      <c r="G897" t="s">
        <v>1927</v>
      </c>
      <c r="H897" t="s">
        <v>2945</v>
      </c>
      <c r="I897" t="s">
        <v>1852</v>
      </c>
      <c r="J897">
        <v>2997078</v>
      </c>
      <c r="K897">
        <v>6523107</v>
      </c>
      <c r="M897">
        <v>2</v>
      </c>
      <c r="N897">
        <v>17.7</v>
      </c>
      <c r="O897">
        <v>35.4</v>
      </c>
      <c r="P897" t="s">
        <v>1811</v>
      </c>
      <c r="Q897" t="s">
        <v>1812</v>
      </c>
      <c r="R897" s="16">
        <v>45683</v>
      </c>
      <c r="S897">
        <v>171</v>
      </c>
      <c r="T897" t="s">
        <v>2024</v>
      </c>
      <c r="U897" s="16">
        <v>45681</v>
      </c>
      <c r="V897" s="16">
        <v>45681</v>
      </c>
      <c r="W897" s="16">
        <v>45681</v>
      </c>
      <c r="Y897" s="16">
        <v>45682</v>
      </c>
      <c r="Z897" t="s">
        <v>2832</v>
      </c>
      <c r="AB897" t="s">
        <v>1345</v>
      </c>
      <c r="AC897" t="s">
        <v>1931</v>
      </c>
      <c r="AP897" t="e">
        <v>#N/A</v>
      </c>
    </row>
    <row r="898" spans="1:42" x14ac:dyDescent="0.35">
      <c r="A898" t="s">
        <v>2764</v>
      </c>
      <c r="B898" t="s">
        <v>2765</v>
      </c>
      <c r="C898" t="s">
        <v>115</v>
      </c>
      <c r="D898" t="s">
        <v>114</v>
      </c>
      <c r="E898" s="16">
        <v>45677</v>
      </c>
      <c r="F898">
        <v>4001782824</v>
      </c>
      <c r="G898" t="s">
        <v>1927</v>
      </c>
      <c r="H898" t="s">
        <v>2946</v>
      </c>
      <c r="I898" t="s">
        <v>1852</v>
      </c>
      <c r="J898">
        <v>2997078</v>
      </c>
      <c r="K898">
        <v>6523107</v>
      </c>
      <c r="M898">
        <v>1</v>
      </c>
      <c r="N898">
        <v>22.05</v>
      </c>
      <c r="O898">
        <v>22.05</v>
      </c>
      <c r="P898" t="s">
        <v>1811</v>
      </c>
      <c r="Q898" t="s">
        <v>1812</v>
      </c>
      <c r="R898" s="16">
        <v>45683</v>
      </c>
      <c r="S898">
        <v>171</v>
      </c>
      <c r="T898" t="s">
        <v>2024</v>
      </c>
      <c r="U898" s="16">
        <v>45681</v>
      </c>
      <c r="V898" s="16">
        <v>45681</v>
      </c>
      <c r="W898" s="16">
        <v>45681</v>
      </c>
      <c r="Y898" s="16">
        <v>45682</v>
      </c>
      <c r="Z898" t="s">
        <v>2832</v>
      </c>
      <c r="AB898" t="s">
        <v>1345</v>
      </c>
      <c r="AC898" t="s">
        <v>1931</v>
      </c>
      <c r="AP898" t="e">
        <v>#N/A</v>
      </c>
    </row>
    <row r="899" spans="1:42" x14ac:dyDescent="0.35">
      <c r="A899" t="s">
        <v>2764</v>
      </c>
      <c r="B899" t="s">
        <v>2765</v>
      </c>
      <c r="C899" t="s">
        <v>115</v>
      </c>
      <c r="D899" t="s">
        <v>114</v>
      </c>
      <c r="E899" s="16">
        <v>45677</v>
      </c>
      <c r="F899">
        <v>4001782824</v>
      </c>
      <c r="G899" t="s">
        <v>1927</v>
      </c>
      <c r="H899" t="s">
        <v>2265</v>
      </c>
      <c r="I899" t="s">
        <v>1825</v>
      </c>
      <c r="J899">
        <v>2997078</v>
      </c>
      <c r="K899">
        <v>6523107</v>
      </c>
      <c r="M899">
        <v>1</v>
      </c>
      <c r="N899">
        <v>1.61</v>
      </c>
      <c r="O899">
        <v>1.61</v>
      </c>
      <c r="P899" t="s">
        <v>1811</v>
      </c>
      <c r="Q899" t="s">
        <v>1812</v>
      </c>
      <c r="R899" s="16">
        <v>45683</v>
      </c>
      <c r="S899">
        <v>171</v>
      </c>
      <c r="T899" t="s">
        <v>2024</v>
      </c>
      <c r="U899" s="16">
        <v>45681</v>
      </c>
      <c r="V899" s="16">
        <v>45681</v>
      </c>
      <c r="W899" s="16">
        <v>45681</v>
      </c>
      <c r="Y899" s="16">
        <v>45682</v>
      </c>
      <c r="Z899" t="s">
        <v>2832</v>
      </c>
      <c r="AB899" t="s">
        <v>1345</v>
      </c>
      <c r="AC899" t="s">
        <v>1931</v>
      </c>
      <c r="AP899" t="e">
        <v>#N/A</v>
      </c>
    </row>
    <row r="900" spans="1:42" x14ac:dyDescent="0.35">
      <c r="A900" t="s">
        <v>2764</v>
      </c>
      <c r="B900" t="s">
        <v>2765</v>
      </c>
      <c r="C900" t="s">
        <v>115</v>
      </c>
      <c r="D900" t="s">
        <v>114</v>
      </c>
      <c r="E900" s="16">
        <v>45677</v>
      </c>
      <c r="F900">
        <v>4001782824</v>
      </c>
      <c r="G900" t="s">
        <v>1927</v>
      </c>
      <c r="H900" t="s">
        <v>2947</v>
      </c>
      <c r="I900" t="s">
        <v>1852</v>
      </c>
      <c r="J900">
        <v>2997078</v>
      </c>
      <c r="K900">
        <v>6523107</v>
      </c>
      <c r="M900">
        <v>2</v>
      </c>
      <c r="N900">
        <v>8.2899999999999991</v>
      </c>
      <c r="O900">
        <v>16.579999999999998</v>
      </c>
      <c r="P900" t="s">
        <v>1811</v>
      </c>
      <c r="Q900" t="s">
        <v>1812</v>
      </c>
      <c r="R900" s="16">
        <v>45683</v>
      </c>
      <c r="S900">
        <v>171</v>
      </c>
      <c r="T900" t="s">
        <v>2024</v>
      </c>
      <c r="U900" s="16">
        <v>45681</v>
      </c>
      <c r="V900" s="16">
        <v>45681</v>
      </c>
      <c r="W900" s="16">
        <v>45681</v>
      </c>
      <c r="Y900" s="16">
        <v>45682</v>
      </c>
      <c r="Z900" t="s">
        <v>2832</v>
      </c>
      <c r="AB900" t="s">
        <v>1345</v>
      </c>
      <c r="AC900" t="s">
        <v>1931</v>
      </c>
      <c r="AP900" t="e">
        <v>#N/A</v>
      </c>
    </row>
    <row r="901" spans="1:42" x14ac:dyDescent="0.35">
      <c r="A901" t="s">
        <v>2764</v>
      </c>
      <c r="B901" t="s">
        <v>2765</v>
      </c>
      <c r="C901" t="s">
        <v>115</v>
      </c>
      <c r="D901" t="s">
        <v>114</v>
      </c>
      <c r="E901" s="16">
        <v>45677</v>
      </c>
      <c r="F901">
        <v>4001782824</v>
      </c>
      <c r="G901" t="s">
        <v>1927</v>
      </c>
      <c r="H901" t="s">
        <v>2158</v>
      </c>
      <c r="I901" t="s">
        <v>2159</v>
      </c>
      <c r="J901">
        <v>2997078</v>
      </c>
      <c r="K901">
        <v>6523107</v>
      </c>
      <c r="M901">
        <v>7</v>
      </c>
      <c r="N901">
        <v>0.57999999999999996</v>
      </c>
      <c r="O901">
        <v>4.0599999999999996</v>
      </c>
      <c r="P901" t="s">
        <v>1811</v>
      </c>
      <c r="Q901" t="s">
        <v>1812</v>
      </c>
      <c r="R901" s="16">
        <v>45683</v>
      </c>
      <c r="S901">
        <v>171</v>
      </c>
      <c r="T901" t="s">
        <v>2024</v>
      </c>
      <c r="U901" s="16">
        <v>45681</v>
      </c>
      <c r="V901" s="16">
        <v>45681</v>
      </c>
      <c r="W901" s="16">
        <v>45681</v>
      </c>
      <c r="Y901" s="16">
        <v>45682</v>
      </c>
      <c r="Z901" t="s">
        <v>2832</v>
      </c>
      <c r="AB901" t="s">
        <v>1345</v>
      </c>
      <c r="AC901" t="s">
        <v>1931</v>
      </c>
      <c r="AP901" t="e">
        <v>#N/A</v>
      </c>
    </row>
    <row r="902" spans="1:42" x14ac:dyDescent="0.35">
      <c r="A902" t="s">
        <v>2764</v>
      </c>
      <c r="B902" t="s">
        <v>2765</v>
      </c>
      <c r="C902" t="s">
        <v>115</v>
      </c>
      <c r="D902" t="s">
        <v>114</v>
      </c>
      <c r="E902" s="16">
        <v>45677</v>
      </c>
      <c r="F902">
        <v>4001782824</v>
      </c>
      <c r="G902" t="s">
        <v>1927</v>
      </c>
      <c r="H902" t="s">
        <v>2948</v>
      </c>
      <c r="I902" t="s">
        <v>1825</v>
      </c>
      <c r="J902">
        <v>2997078</v>
      </c>
      <c r="K902">
        <v>6523107</v>
      </c>
      <c r="M902">
        <v>1</v>
      </c>
      <c r="N902">
        <v>1.1499999999999999</v>
      </c>
      <c r="O902">
        <v>1.1499999999999999</v>
      </c>
      <c r="P902" t="s">
        <v>1811</v>
      </c>
      <c r="Q902" t="s">
        <v>1812</v>
      </c>
      <c r="R902" s="16">
        <v>45683</v>
      </c>
      <c r="S902">
        <v>171</v>
      </c>
      <c r="T902" t="s">
        <v>2024</v>
      </c>
      <c r="U902" s="16">
        <v>45681</v>
      </c>
      <c r="V902" s="16">
        <v>45681</v>
      </c>
      <c r="W902" s="16">
        <v>45681</v>
      </c>
      <c r="Y902" s="16">
        <v>45682</v>
      </c>
      <c r="Z902" t="s">
        <v>2832</v>
      </c>
      <c r="AB902" t="s">
        <v>1345</v>
      </c>
      <c r="AC902" t="s">
        <v>1931</v>
      </c>
      <c r="AP902" t="e">
        <v>#N/A</v>
      </c>
    </row>
    <row r="903" spans="1:42" x14ac:dyDescent="0.35">
      <c r="A903" t="s">
        <v>1815</v>
      </c>
      <c r="B903" t="s">
        <v>1816</v>
      </c>
      <c r="C903" t="s">
        <v>1402</v>
      </c>
      <c r="D903" t="s">
        <v>1301</v>
      </c>
      <c r="E903" s="16">
        <v>45646</v>
      </c>
      <c r="F903">
        <v>4001748671</v>
      </c>
      <c r="G903" t="s">
        <v>1809</v>
      </c>
      <c r="H903" t="s">
        <v>2949</v>
      </c>
      <c r="I903" t="s">
        <v>1822</v>
      </c>
      <c r="J903">
        <v>2998921</v>
      </c>
      <c r="K903">
        <v>6524540</v>
      </c>
      <c r="M903">
        <v>2</v>
      </c>
      <c r="N903">
        <v>19.940000000000001</v>
      </c>
      <c r="O903">
        <v>39.880000000000003</v>
      </c>
      <c r="P903" t="s">
        <v>1811</v>
      </c>
      <c r="Q903" t="s">
        <v>1812</v>
      </c>
      <c r="R903" s="16">
        <v>45664</v>
      </c>
      <c r="S903">
        <v>190</v>
      </c>
      <c r="T903" t="s">
        <v>2024</v>
      </c>
      <c r="U903" s="16">
        <v>45642</v>
      </c>
      <c r="V903" s="16">
        <v>45669</v>
      </c>
      <c r="W903" s="16">
        <v>45669</v>
      </c>
      <c r="Y903" s="16">
        <v>45662</v>
      </c>
      <c r="Z903" t="s">
        <v>2050</v>
      </c>
      <c r="AA903" t="s">
        <v>2950</v>
      </c>
      <c r="AB903" t="s">
        <v>2951</v>
      </c>
      <c r="AC903" t="s">
        <v>1818</v>
      </c>
      <c r="AP903" t="e">
        <v>#N/A</v>
      </c>
    </row>
    <row r="904" spans="1:42" x14ac:dyDescent="0.35">
      <c r="A904" t="s">
        <v>1815</v>
      </c>
      <c r="B904" t="s">
        <v>1816</v>
      </c>
      <c r="C904" t="s">
        <v>1402</v>
      </c>
      <c r="D904" t="s">
        <v>1301</v>
      </c>
      <c r="E904" s="16">
        <v>45646</v>
      </c>
      <c r="F904">
        <v>4001748671</v>
      </c>
      <c r="G904" t="s">
        <v>1809</v>
      </c>
      <c r="H904" t="s">
        <v>2952</v>
      </c>
      <c r="I904" t="s">
        <v>1822</v>
      </c>
      <c r="J904">
        <v>2998921</v>
      </c>
      <c r="K904">
        <v>6524540</v>
      </c>
      <c r="M904">
        <v>2</v>
      </c>
      <c r="N904">
        <v>6.44</v>
      </c>
      <c r="O904">
        <v>12.88</v>
      </c>
      <c r="P904" t="s">
        <v>1811</v>
      </c>
      <c r="Q904" t="s">
        <v>1812</v>
      </c>
      <c r="R904" s="16">
        <v>45664</v>
      </c>
      <c r="S904">
        <v>190</v>
      </c>
      <c r="T904" t="s">
        <v>2024</v>
      </c>
      <c r="U904" s="16">
        <v>45642</v>
      </c>
      <c r="V904" s="16">
        <v>45669</v>
      </c>
      <c r="W904" s="16">
        <v>45669</v>
      </c>
      <c r="Y904" s="16">
        <v>45662</v>
      </c>
      <c r="Z904" t="s">
        <v>2050</v>
      </c>
      <c r="AA904" t="s">
        <v>2950</v>
      </c>
      <c r="AB904" t="s">
        <v>2951</v>
      </c>
      <c r="AC904" t="s">
        <v>1818</v>
      </c>
      <c r="AP904" t="e">
        <v>#N/A</v>
      </c>
    </row>
    <row r="905" spans="1:42" x14ac:dyDescent="0.35">
      <c r="A905" t="s">
        <v>1815</v>
      </c>
      <c r="B905" t="s">
        <v>1816</v>
      </c>
      <c r="C905" t="s">
        <v>1402</v>
      </c>
      <c r="D905" t="s">
        <v>1301</v>
      </c>
      <c r="E905" s="16">
        <v>45646</v>
      </c>
      <c r="F905">
        <v>4001748671</v>
      </c>
      <c r="G905" t="s">
        <v>1809</v>
      </c>
      <c r="H905" t="s">
        <v>2953</v>
      </c>
      <c r="I905" t="s">
        <v>1862</v>
      </c>
      <c r="J905">
        <v>2998921</v>
      </c>
      <c r="K905">
        <v>6524540</v>
      </c>
      <c r="M905">
        <v>1</v>
      </c>
      <c r="N905">
        <v>376.18</v>
      </c>
      <c r="O905">
        <v>376.18</v>
      </c>
      <c r="P905" t="s">
        <v>1811</v>
      </c>
      <c r="Q905" t="s">
        <v>1812</v>
      </c>
      <c r="R905" s="16">
        <v>45664</v>
      </c>
      <c r="S905">
        <v>190</v>
      </c>
      <c r="T905" t="s">
        <v>2024</v>
      </c>
      <c r="U905" s="16">
        <v>45642</v>
      </c>
      <c r="V905" s="16">
        <v>45669</v>
      </c>
      <c r="W905" s="16">
        <v>45669</v>
      </c>
      <c r="Y905" s="16">
        <v>45662</v>
      </c>
      <c r="Z905" t="s">
        <v>2050</v>
      </c>
      <c r="AA905" t="s">
        <v>2950</v>
      </c>
      <c r="AB905" t="s">
        <v>2951</v>
      </c>
      <c r="AC905" t="s">
        <v>1818</v>
      </c>
      <c r="AP905" t="e">
        <v>#N/A</v>
      </c>
    </row>
    <row r="906" spans="1:42" x14ac:dyDescent="0.35">
      <c r="A906" t="s">
        <v>1815</v>
      </c>
      <c r="B906" t="s">
        <v>1816</v>
      </c>
      <c r="C906" t="s">
        <v>1402</v>
      </c>
      <c r="D906" t="s">
        <v>1301</v>
      </c>
      <c r="E906" s="16">
        <v>45646</v>
      </c>
      <c r="F906">
        <v>4001748671</v>
      </c>
      <c r="G906" t="s">
        <v>1809</v>
      </c>
      <c r="H906" t="s">
        <v>2954</v>
      </c>
      <c r="I906" t="s">
        <v>1862</v>
      </c>
      <c r="J906">
        <v>2998921</v>
      </c>
      <c r="K906">
        <v>6524540</v>
      </c>
      <c r="M906">
        <v>1</v>
      </c>
      <c r="N906">
        <v>346.32</v>
      </c>
      <c r="O906">
        <v>346.32</v>
      </c>
      <c r="P906" t="s">
        <v>1811</v>
      </c>
      <c r="Q906" t="s">
        <v>1812</v>
      </c>
      <c r="R906" s="16">
        <v>45664</v>
      </c>
      <c r="S906">
        <v>190</v>
      </c>
      <c r="T906" t="s">
        <v>2024</v>
      </c>
      <c r="U906" s="16">
        <v>45642</v>
      </c>
      <c r="V906" s="16">
        <v>45669</v>
      </c>
      <c r="W906" s="16">
        <v>45669</v>
      </c>
      <c r="Y906" s="16">
        <v>45662</v>
      </c>
      <c r="Z906" t="s">
        <v>2050</v>
      </c>
      <c r="AA906" t="s">
        <v>2950</v>
      </c>
      <c r="AB906" t="s">
        <v>2951</v>
      </c>
      <c r="AC906" t="s">
        <v>1818</v>
      </c>
      <c r="AP906" t="e">
        <v>#N/A</v>
      </c>
    </row>
    <row r="907" spans="1:42" x14ac:dyDescent="0.35">
      <c r="A907" t="s">
        <v>1815</v>
      </c>
      <c r="B907" t="s">
        <v>1816</v>
      </c>
      <c r="C907" t="s">
        <v>1402</v>
      </c>
      <c r="D907" t="s">
        <v>1301</v>
      </c>
      <c r="E907" s="16">
        <v>45646</v>
      </c>
      <c r="F907">
        <v>4001748671</v>
      </c>
      <c r="G907" t="s">
        <v>1809</v>
      </c>
      <c r="H907" t="s">
        <v>2955</v>
      </c>
      <c r="I907" t="s">
        <v>2956</v>
      </c>
      <c r="J907">
        <v>2998921</v>
      </c>
      <c r="K907">
        <v>6524540</v>
      </c>
      <c r="M907">
        <v>2</v>
      </c>
      <c r="N907">
        <v>31.28</v>
      </c>
      <c r="O907">
        <v>62.56</v>
      </c>
      <c r="P907" t="s">
        <v>1811</v>
      </c>
      <c r="Q907" t="s">
        <v>1812</v>
      </c>
      <c r="R907" s="16">
        <v>45664</v>
      </c>
      <c r="S907">
        <v>190</v>
      </c>
      <c r="T907" t="s">
        <v>2024</v>
      </c>
      <c r="U907" s="16">
        <v>45642</v>
      </c>
      <c r="V907" s="16">
        <v>45669</v>
      </c>
      <c r="W907" s="16">
        <v>45669</v>
      </c>
      <c r="Y907" s="16">
        <v>45662</v>
      </c>
      <c r="Z907" t="s">
        <v>2050</v>
      </c>
      <c r="AA907" t="s">
        <v>2950</v>
      </c>
      <c r="AB907" t="s">
        <v>2951</v>
      </c>
      <c r="AC907" t="s">
        <v>1818</v>
      </c>
      <c r="AP907" t="e">
        <v>#N/A</v>
      </c>
    </row>
    <row r="908" spans="1:42" x14ac:dyDescent="0.35">
      <c r="A908" t="s">
        <v>1815</v>
      </c>
      <c r="B908" t="s">
        <v>1816</v>
      </c>
      <c r="C908" t="s">
        <v>1402</v>
      </c>
      <c r="D908" t="s">
        <v>1301</v>
      </c>
      <c r="E908" s="16">
        <v>45646</v>
      </c>
      <c r="F908">
        <v>4001748671</v>
      </c>
      <c r="G908" t="s">
        <v>1809</v>
      </c>
      <c r="H908" t="s">
        <v>2957</v>
      </c>
      <c r="I908" t="s">
        <v>1865</v>
      </c>
      <c r="J908">
        <v>2998921</v>
      </c>
      <c r="K908">
        <v>6524540</v>
      </c>
      <c r="M908">
        <v>2</v>
      </c>
      <c r="N908">
        <v>10.34</v>
      </c>
      <c r="O908">
        <v>20.68</v>
      </c>
      <c r="P908" t="s">
        <v>1811</v>
      </c>
      <c r="Q908" t="s">
        <v>1812</v>
      </c>
      <c r="R908" s="16">
        <v>45664</v>
      </c>
      <c r="S908">
        <v>190</v>
      </c>
      <c r="T908" t="s">
        <v>2024</v>
      </c>
      <c r="U908" s="16">
        <v>45642</v>
      </c>
      <c r="V908" s="16">
        <v>45669</v>
      </c>
      <c r="W908" s="16">
        <v>45669</v>
      </c>
      <c r="Y908" s="16">
        <v>45662</v>
      </c>
      <c r="Z908" t="s">
        <v>2050</v>
      </c>
      <c r="AA908" t="s">
        <v>2950</v>
      </c>
      <c r="AB908" t="s">
        <v>2951</v>
      </c>
      <c r="AC908" t="s">
        <v>1818</v>
      </c>
      <c r="AP908" t="e">
        <v>#N/A</v>
      </c>
    </row>
    <row r="909" spans="1:42" x14ac:dyDescent="0.35">
      <c r="A909" t="s">
        <v>1815</v>
      </c>
      <c r="B909" t="s">
        <v>1816</v>
      </c>
      <c r="C909" t="s">
        <v>1402</v>
      </c>
      <c r="D909" t="s">
        <v>1301</v>
      </c>
      <c r="E909" s="16">
        <v>45646</v>
      </c>
      <c r="F909">
        <v>4001748671</v>
      </c>
      <c r="G909" t="s">
        <v>1809</v>
      </c>
      <c r="H909" t="s">
        <v>1981</v>
      </c>
      <c r="I909" t="s">
        <v>1982</v>
      </c>
      <c r="J909">
        <v>2998921</v>
      </c>
      <c r="K909">
        <v>6524540</v>
      </c>
      <c r="M909">
        <v>2</v>
      </c>
      <c r="N909">
        <v>2.83</v>
      </c>
      <c r="O909">
        <v>5.66</v>
      </c>
      <c r="P909" t="s">
        <v>1811</v>
      </c>
      <c r="Q909" t="s">
        <v>1812</v>
      </c>
      <c r="R909" s="16">
        <v>45664</v>
      </c>
      <c r="S909">
        <v>190</v>
      </c>
      <c r="T909" t="s">
        <v>2024</v>
      </c>
      <c r="U909" s="16">
        <v>45642</v>
      </c>
      <c r="V909" s="16">
        <v>45669</v>
      </c>
      <c r="W909" s="16">
        <v>45669</v>
      </c>
      <c r="Y909" s="16">
        <v>45662</v>
      </c>
      <c r="Z909" t="s">
        <v>2050</v>
      </c>
      <c r="AA909" t="s">
        <v>2950</v>
      </c>
      <c r="AB909" t="s">
        <v>2951</v>
      </c>
      <c r="AC909" t="s">
        <v>1818</v>
      </c>
      <c r="AP909" t="e">
        <v>#N/A</v>
      </c>
    </row>
    <row r="910" spans="1:42" x14ac:dyDescent="0.35">
      <c r="A910" t="s">
        <v>1815</v>
      </c>
      <c r="B910" t="s">
        <v>1816</v>
      </c>
      <c r="C910" t="s">
        <v>1402</v>
      </c>
      <c r="D910" t="s">
        <v>1301</v>
      </c>
      <c r="E910" s="16">
        <v>45646</v>
      </c>
      <c r="F910">
        <v>4001748671</v>
      </c>
      <c r="G910" t="s">
        <v>1809</v>
      </c>
      <c r="H910" t="s">
        <v>2537</v>
      </c>
      <c r="I910" t="s">
        <v>1822</v>
      </c>
      <c r="J910">
        <v>2998921</v>
      </c>
      <c r="K910">
        <v>6524540</v>
      </c>
      <c r="M910">
        <v>2</v>
      </c>
      <c r="N910">
        <v>1.75</v>
      </c>
      <c r="O910">
        <v>3.5</v>
      </c>
      <c r="P910" t="s">
        <v>1811</v>
      </c>
      <c r="Q910" t="s">
        <v>1812</v>
      </c>
      <c r="R910" s="16">
        <v>45664</v>
      </c>
      <c r="S910">
        <v>190</v>
      </c>
      <c r="T910" t="s">
        <v>2024</v>
      </c>
      <c r="U910" s="16">
        <v>45642</v>
      </c>
      <c r="V910" s="16">
        <v>45669</v>
      </c>
      <c r="W910" s="16">
        <v>45669</v>
      </c>
      <c r="Y910" s="16">
        <v>45662</v>
      </c>
      <c r="Z910" t="s">
        <v>2050</v>
      </c>
      <c r="AA910" t="s">
        <v>2950</v>
      </c>
      <c r="AB910" t="s">
        <v>2951</v>
      </c>
      <c r="AC910" t="s">
        <v>1818</v>
      </c>
      <c r="AP910" t="e">
        <v>#N/A</v>
      </c>
    </row>
    <row r="911" spans="1:42" x14ac:dyDescent="0.35">
      <c r="A911" t="s">
        <v>1815</v>
      </c>
      <c r="B911" t="s">
        <v>1816</v>
      </c>
      <c r="C911" t="s">
        <v>1402</v>
      </c>
      <c r="D911" t="s">
        <v>1301</v>
      </c>
      <c r="E911" s="16">
        <v>45646</v>
      </c>
      <c r="F911">
        <v>4001748671</v>
      </c>
      <c r="G911" t="s">
        <v>1809</v>
      </c>
      <c r="H911" t="s">
        <v>2958</v>
      </c>
      <c r="I911" t="s">
        <v>1825</v>
      </c>
      <c r="J911">
        <v>2998921</v>
      </c>
      <c r="K911">
        <v>6524540</v>
      </c>
      <c r="M911">
        <v>2</v>
      </c>
      <c r="N911">
        <v>6.13</v>
      </c>
      <c r="O911">
        <v>12.26</v>
      </c>
      <c r="P911" t="s">
        <v>1811</v>
      </c>
      <c r="Q911" t="s">
        <v>1812</v>
      </c>
      <c r="R911" s="16">
        <v>45664</v>
      </c>
      <c r="S911">
        <v>190</v>
      </c>
      <c r="T911" t="s">
        <v>2024</v>
      </c>
      <c r="U911" s="16">
        <v>45642</v>
      </c>
      <c r="V911" s="16">
        <v>45669</v>
      </c>
      <c r="W911" s="16">
        <v>45669</v>
      </c>
      <c r="Y911" s="16">
        <v>45662</v>
      </c>
      <c r="Z911" t="s">
        <v>2050</v>
      </c>
      <c r="AA911" t="s">
        <v>2950</v>
      </c>
      <c r="AB911" t="s">
        <v>2951</v>
      </c>
      <c r="AC911" t="s">
        <v>1818</v>
      </c>
      <c r="AP911" t="e">
        <v>#N/A</v>
      </c>
    </row>
    <row r="912" spans="1:42" x14ac:dyDescent="0.35">
      <c r="A912" t="s">
        <v>1815</v>
      </c>
      <c r="B912" t="s">
        <v>1816</v>
      </c>
      <c r="C912" t="s">
        <v>1402</v>
      </c>
      <c r="D912" t="s">
        <v>1301</v>
      </c>
      <c r="E912" s="16">
        <v>45646</v>
      </c>
      <c r="F912">
        <v>4001748671</v>
      </c>
      <c r="G912" t="s">
        <v>1809</v>
      </c>
      <c r="H912" t="s">
        <v>2959</v>
      </c>
      <c r="I912" t="s">
        <v>1825</v>
      </c>
      <c r="J912">
        <v>2998921</v>
      </c>
      <c r="K912">
        <v>6524540</v>
      </c>
      <c r="M912">
        <v>20</v>
      </c>
      <c r="N912">
        <v>19.02</v>
      </c>
      <c r="O912">
        <v>380.4</v>
      </c>
      <c r="P912" t="s">
        <v>1811</v>
      </c>
      <c r="Q912" t="s">
        <v>1812</v>
      </c>
      <c r="R912" s="16">
        <v>45664</v>
      </c>
      <c r="S912">
        <v>190</v>
      </c>
      <c r="T912" t="s">
        <v>2024</v>
      </c>
      <c r="U912" s="16">
        <v>45642</v>
      </c>
      <c r="V912" s="16">
        <v>45669</v>
      </c>
      <c r="W912" s="16">
        <v>45669</v>
      </c>
      <c r="Y912" s="16">
        <v>45662</v>
      </c>
      <c r="Z912" t="s">
        <v>2050</v>
      </c>
      <c r="AA912" t="s">
        <v>2950</v>
      </c>
      <c r="AB912" t="s">
        <v>2951</v>
      </c>
      <c r="AC912" t="s">
        <v>1818</v>
      </c>
      <c r="AP912" t="e">
        <v>#N/A</v>
      </c>
    </row>
    <row r="913" spans="1:42" x14ac:dyDescent="0.35">
      <c r="A913" t="s">
        <v>1815</v>
      </c>
      <c r="B913" t="s">
        <v>1816</v>
      </c>
      <c r="C913" t="s">
        <v>1402</v>
      </c>
      <c r="D913" t="s">
        <v>1301</v>
      </c>
      <c r="E913" s="16">
        <v>45646</v>
      </c>
      <c r="F913">
        <v>4001748671</v>
      </c>
      <c r="G913" t="s">
        <v>1809</v>
      </c>
      <c r="H913" t="s">
        <v>2305</v>
      </c>
      <c r="I913" t="s">
        <v>1822</v>
      </c>
      <c r="J913">
        <v>2998921</v>
      </c>
      <c r="K913">
        <v>6524540</v>
      </c>
      <c r="M913">
        <v>20</v>
      </c>
      <c r="N913">
        <v>6.86</v>
      </c>
      <c r="O913">
        <v>137.19999999999999</v>
      </c>
      <c r="P913" t="s">
        <v>1811</v>
      </c>
      <c r="Q913" t="s">
        <v>1812</v>
      </c>
      <c r="R913" s="16">
        <v>45664</v>
      </c>
      <c r="S913">
        <v>190</v>
      </c>
      <c r="T913" t="s">
        <v>2024</v>
      </c>
      <c r="U913" s="16">
        <v>45642</v>
      </c>
      <c r="V913" s="16">
        <v>45669</v>
      </c>
      <c r="W913" s="16">
        <v>45669</v>
      </c>
      <c r="Y913" s="16">
        <v>45662</v>
      </c>
      <c r="Z913" t="s">
        <v>2050</v>
      </c>
      <c r="AA913" t="s">
        <v>2950</v>
      </c>
      <c r="AB913" t="s">
        <v>2951</v>
      </c>
      <c r="AC913" t="s">
        <v>1818</v>
      </c>
      <c r="AP913" t="e">
        <v>#N/A</v>
      </c>
    </row>
    <row r="914" spans="1:42" x14ac:dyDescent="0.35">
      <c r="A914" t="s">
        <v>2960</v>
      </c>
      <c r="C914" t="s">
        <v>115</v>
      </c>
      <c r="D914" t="s">
        <v>114</v>
      </c>
      <c r="E914" s="16">
        <v>45643</v>
      </c>
      <c r="F914">
        <v>4001738272</v>
      </c>
      <c r="G914" t="s">
        <v>1809</v>
      </c>
      <c r="H914" t="s">
        <v>2961</v>
      </c>
      <c r="I914" t="s">
        <v>2962</v>
      </c>
      <c r="J914">
        <v>2999622</v>
      </c>
      <c r="K914">
        <v>6524948</v>
      </c>
      <c r="M914">
        <v>1</v>
      </c>
      <c r="N914">
        <v>675.14</v>
      </c>
      <c r="O914">
        <v>675.14</v>
      </c>
      <c r="P914" t="s">
        <v>1811</v>
      </c>
      <c r="Q914" t="s">
        <v>1812</v>
      </c>
      <c r="R914" s="16">
        <v>45712</v>
      </c>
      <c r="S914">
        <v>137</v>
      </c>
      <c r="T914" t="s">
        <v>2024</v>
      </c>
      <c r="U914" s="16">
        <v>45717</v>
      </c>
      <c r="V914" s="16">
        <v>45717</v>
      </c>
      <c r="Y914" s="16">
        <v>45717</v>
      </c>
      <c r="AB914" t="s">
        <v>1652</v>
      </c>
      <c r="AP914" t="e">
        <v>#N/A</v>
      </c>
    </row>
    <row r="915" spans="1:42" x14ac:dyDescent="0.35">
      <c r="A915" t="s">
        <v>2960</v>
      </c>
      <c r="C915" t="s">
        <v>115</v>
      </c>
      <c r="D915" t="s">
        <v>114</v>
      </c>
      <c r="E915" s="16">
        <v>45643</v>
      </c>
      <c r="F915">
        <v>4001738272</v>
      </c>
      <c r="G915" t="s">
        <v>1809</v>
      </c>
      <c r="H915" t="s">
        <v>2963</v>
      </c>
      <c r="I915" t="s">
        <v>1835</v>
      </c>
      <c r="J915">
        <v>2999622</v>
      </c>
      <c r="K915">
        <v>6524948</v>
      </c>
      <c r="M915">
        <v>2</v>
      </c>
      <c r="N915">
        <v>78.569999999999993</v>
      </c>
      <c r="O915">
        <v>157.13999999999999</v>
      </c>
      <c r="P915" t="s">
        <v>1811</v>
      </c>
      <c r="Q915" t="s">
        <v>1812</v>
      </c>
      <c r="R915" s="16">
        <v>45712</v>
      </c>
      <c r="S915">
        <v>137</v>
      </c>
      <c r="T915" t="s">
        <v>2024</v>
      </c>
      <c r="U915" s="16">
        <v>45717</v>
      </c>
      <c r="V915" s="16">
        <v>45717</v>
      </c>
      <c r="Y915" s="16">
        <v>45717</v>
      </c>
      <c r="AB915" t="s">
        <v>1652</v>
      </c>
      <c r="AP915" t="e">
        <v>#N/A</v>
      </c>
    </row>
    <row r="916" spans="1:42" x14ac:dyDescent="0.35">
      <c r="A916" t="s">
        <v>2960</v>
      </c>
      <c r="C916" t="s">
        <v>115</v>
      </c>
      <c r="D916" t="s">
        <v>114</v>
      </c>
      <c r="E916" s="16">
        <v>45643</v>
      </c>
      <c r="F916">
        <v>4001738272</v>
      </c>
      <c r="G916" t="s">
        <v>1809</v>
      </c>
      <c r="H916" t="s">
        <v>1824</v>
      </c>
      <c r="I916" t="s">
        <v>1825</v>
      </c>
      <c r="J916">
        <v>2999622</v>
      </c>
      <c r="K916">
        <v>6524948</v>
      </c>
      <c r="M916">
        <v>2</v>
      </c>
      <c r="N916">
        <v>1.46</v>
      </c>
      <c r="O916">
        <v>2.92</v>
      </c>
      <c r="P916" t="s">
        <v>1811</v>
      </c>
      <c r="Q916" t="s">
        <v>1812</v>
      </c>
      <c r="R916" s="16">
        <v>45712</v>
      </c>
      <c r="S916">
        <v>137</v>
      </c>
      <c r="T916" t="s">
        <v>2024</v>
      </c>
      <c r="U916" s="16">
        <v>45717</v>
      </c>
      <c r="V916" s="16">
        <v>45717</v>
      </c>
      <c r="Y916" s="16">
        <v>45717</v>
      </c>
      <c r="AB916" t="s">
        <v>1652</v>
      </c>
      <c r="AP916" t="e">
        <v>#N/A</v>
      </c>
    </row>
    <row r="917" spans="1:42" x14ac:dyDescent="0.35">
      <c r="A917" t="s">
        <v>2960</v>
      </c>
      <c r="C917" t="s">
        <v>115</v>
      </c>
      <c r="D917" t="s">
        <v>114</v>
      </c>
      <c r="E917" s="16">
        <v>45643</v>
      </c>
      <c r="F917">
        <v>4001738272</v>
      </c>
      <c r="G917" t="s">
        <v>1809</v>
      </c>
      <c r="H917" t="s">
        <v>1821</v>
      </c>
      <c r="I917" t="s">
        <v>1822</v>
      </c>
      <c r="J917">
        <v>2999622</v>
      </c>
      <c r="K917">
        <v>6524948</v>
      </c>
      <c r="M917">
        <v>2</v>
      </c>
      <c r="N917">
        <v>1.05</v>
      </c>
      <c r="O917">
        <v>2.1</v>
      </c>
      <c r="P917" t="s">
        <v>1811</v>
      </c>
      <c r="Q917" t="s">
        <v>1812</v>
      </c>
      <c r="R917" s="16">
        <v>45712</v>
      </c>
      <c r="S917">
        <v>137</v>
      </c>
      <c r="T917" t="s">
        <v>2024</v>
      </c>
      <c r="U917" s="16">
        <v>45717</v>
      </c>
      <c r="V917" s="16">
        <v>45717</v>
      </c>
      <c r="Y917" s="16">
        <v>45717</v>
      </c>
      <c r="AB917" t="s">
        <v>1652</v>
      </c>
      <c r="AP917" t="e">
        <v>#N/A</v>
      </c>
    </row>
    <row r="918" spans="1:42" x14ac:dyDescent="0.35">
      <c r="A918" t="s">
        <v>2960</v>
      </c>
      <c r="C918" t="s">
        <v>115</v>
      </c>
      <c r="D918" t="s">
        <v>114</v>
      </c>
      <c r="E918" s="16">
        <v>45643</v>
      </c>
      <c r="F918">
        <v>4001738272</v>
      </c>
      <c r="G918" t="s">
        <v>1809</v>
      </c>
      <c r="H918" t="s">
        <v>2964</v>
      </c>
      <c r="I918" t="s">
        <v>1895</v>
      </c>
      <c r="J918">
        <v>2999622</v>
      </c>
      <c r="K918">
        <v>6524948</v>
      </c>
      <c r="M918">
        <v>1</v>
      </c>
      <c r="N918">
        <v>39.58</v>
      </c>
      <c r="O918">
        <v>39.58</v>
      </c>
      <c r="P918" t="s">
        <v>1811</v>
      </c>
      <c r="Q918" t="s">
        <v>1812</v>
      </c>
      <c r="R918" s="16">
        <v>45712</v>
      </c>
      <c r="S918">
        <v>137</v>
      </c>
      <c r="T918" t="s">
        <v>2024</v>
      </c>
      <c r="U918" s="16">
        <v>45717</v>
      </c>
      <c r="V918" s="16">
        <v>45717</v>
      </c>
      <c r="Y918" s="16">
        <v>45717</v>
      </c>
      <c r="AB918" t="s">
        <v>1652</v>
      </c>
      <c r="AP918" t="e">
        <v>#N/A</v>
      </c>
    </row>
    <row r="919" spans="1:42" x14ac:dyDescent="0.35">
      <c r="A919" t="s">
        <v>2960</v>
      </c>
      <c r="C919" t="s">
        <v>115</v>
      </c>
      <c r="D919" t="s">
        <v>114</v>
      </c>
      <c r="E919" s="16">
        <v>45643</v>
      </c>
      <c r="F919">
        <v>4001738272</v>
      </c>
      <c r="G919" t="s">
        <v>1809</v>
      </c>
      <c r="H919" t="s">
        <v>1963</v>
      </c>
      <c r="I919" t="s">
        <v>1831</v>
      </c>
      <c r="J919">
        <v>2999622</v>
      </c>
      <c r="K919">
        <v>6524948</v>
      </c>
      <c r="M919">
        <v>1</v>
      </c>
      <c r="N919">
        <v>7.09</v>
      </c>
      <c r="O919">
        <v>7.09</v>
      </c>
      <c r="P919" t="s">
        <v>1811</v>
      </c>
      <c r="Q919" t="s">
        <v>1812</v>
      </c>
      <c r="R919" s="16">
        <v>45712</v>
      </c>
      <c r="S919">
        <v>137</v>
      </c>
      <c r="T919" t="s">
        <v>2024</v>
      </c>
      <c r="U919" s="16">
        <v>45717</v>
      </c>
      <c r="V919" s="16">
        <v>45717</v>
      </c>
      <c r="Y919" s="16">
        <v>45717</v>
      </c>
      <c r="AB919" t="s">
        <v>1652</v>
      </c>
      <c r="AP919" t="e">
        <v>#N/A</v>
      </c>
    </row>
    <row r="920" spans="1:42" x14ac:dyDescent="0.35">
      <c r="A920" t="s">
        <v>2960</v>
      </c>
      <c r="C920" t="s">
        <v>115</v>
      </c>
      <c r="D920" t="s">
        <v>114</v>
      </c>
      <c r="E920" s="16">
        <v>45643</v>
      </c>
      <c r="F920">
        <v>4001738272</v>
      </c>
      <c r="G920" t="s">
        <v>1809</v>
      </c>
      <c r="H920" t="s">
        <v>1968</v>
      </c>
      <c r="I920" t="s">
        <v>1831</v>
      </c>
      <c r="J920">
        <v>2999622</v>
      </c>
      <c r="K920">
        <v>6524948</v>
      </c>
      <c r="M920">
        <v>1</v>
      </c>
      <c r="N920">
        <v>9.3699999999999992</v>
      </c>
      <c r="O920">
        <v>9.3699999999999992</v>
      </c>
      <c r="P920" t="s">
        <v>1811</v>
      </c>
      <c r="Q920" t="s">
        <v>1812</v>
      </c>
      <c r="R920" s="16">
        <v>45712</v>
      </c>
      <c r="S920">
        <v>137</v>
      </c>
      <c r="T920" t="s">
        <v>2024</v>
      </c>
      <c r="U920" s="16">
        <v>45717</v>
      </c>
      <c r="V920" s="16">
        <v>45717</v>
      </c>
      <c r="Y920" s="16">
        <v>45717</v>
      </c>
      <c r="AB920" t="s">
        <v>1652</v>
      </c>
      <c r="AP920" t="e">
        <v>#N/A</v>
      </c>
    </row>
    <row r="921" spans="1:42" x14ac:dyDescent="0.35">
      <c r="A921" t="s">
        <v>2972</v>
      </c>
      <c r="B921" t="s">
        <v>2973</v>
      </c>
      <c r="C921" t="s">
        <v>1128</v>
      </c>
      <c r="D921" t="s">
        <v>1301</v>
      </c>
      <c r="E921" s="16">
        <v>45772</v>
      </c>
      <c r="F921">
        <v>4001904435</v>
      </c>
      <c r="G921" t="s">
        <v>1809</v>
      </c>
      <c r="H921" t="s">
        <v>5265</v>
      </c>
      <c r="I921" t="s">
        <v>1936</v>
      </c>
      <c r="J921">
        <v>2999662</v>
      </c>
      <c r="K921">
        <v>6524985</v>
      </c>
      <c r="M921">
        <v>1</v>
      </c>
      <c r="N921">
        <v>140.57</v>
      </c>
      <c r="O921">
        <v>140.57</v>
      </c>
      <c r="P921" t="s">
        <v>1811</v>
      </c>
      <c r="Q921" t="s">
        <v>1812</v>
      </c>
      <c r="R921" s="16">
        <v>45789</v>
      </c>
      <c r="S921">
        <v>65</v>
      </c>
      <c r="T921" t="s">
        <v>8392</v>
      </c>
      <c r="U921" s="16">
        <v>45789</v>
      </c>
      <c r="V921" s="16">
        <v>45789</v>
      </c>
      <c r="Y921" s="16">
        <v>45777</v>
      </c>
      <c r="AB921" t="s">
        <v>5172</v>
      </c>
    </row>
    <row r="922" spans="1:42" x14ac:dyDescent="0.35">
      <c r="A922" t="s">
        <v>2972</v>
      </c>
      <c r="B922" t="s">
        <v>2973</v>
      </c>
      <c r="C922" t="s">
        <v>1128</v>
      </c>
      <c r="D922" t="s">
        <v>1301</v>
      </c>
      <c r="E922" s="16">
        <v>45772</v>
      </c>
      <c r="F922">
        <v>4001904435</v>
      </c>
      <c r="G922" t="s">
        <v>1809</v>
      </c>
      <c r="H922" t="s">
        <v>5266</v>
      </c>
      <c r="I922" t="s">
        <v>1826</v>
      </c>
      <c r="J922">
        <v>2999662</v>
      </c>
      <c r="K922">
        <v>6524985</v>
      </c>
      <c r="M922">
        <v>1</v>
      </c>
      <c r="N922">
        <v>21.52</v>
      </c>
      <c r="O922">
        <v>21.52</v>
      </c>
      <c r="P922" t="s">
        <v>1811</v>
      </c>
      <c r="Q922" t="s">
        <v>1812</v>
      </c>
      <c r="R922" s="16">
        <v>45789</v>
      </c>
      <c r="S922">
        <v>65</v>
      </c>
      <c r="T922" t="s">
        <v>8392</v>
      </c>
      <c r="U922" s="16">
        <v>45789</v>
      </c>
      <c r="V922" s="16">
        <v>45789</v>
      </c>
      <c r="Y922" s="16">
        <v>45777</v>
      </c>
      <c r="AB922" t="s">
        <v>5172</v>
      </c>
    </row>
    <row r="923" spans="1:42" x14ac:dyDescent="0.35">
      <c r="A923" t="s">
        <v>2972</v>
      </c>
      <c r="B923" t="s">
        <v>2973</v>
      </c>
      <c r="C923" t="s">
        <v>1128</v>
      </c>
      <c r="D923" t="s">
        <v>1301</v>
      </c>
      <c r="E923" s="16">
        <v>45772</v>
      </c>
      <c r="F923">
        <v>4001904435</v>
      </c>
      <c r="G923" t="s">
        <v>1809</v>
      </c>
      <c r="H923" t="s">
        <v>5267</v>
      </c>
      <c r="I923" t="s">
        <v>3016</v>
      </c>
      <c r="J923">
        <v>2999662</v>
      </c>
      <c r="K923">
        <v>6524985</v>
      </c>
      <c r="M923">
        <v>1</v>
      </c>
      <c r="N923">
        <v>4.6100000000000003</v>
      </c>
      <c r="O923">
        <v>4.6100000000000003</v>
      </c>
      <c r="P923" t="s">
        <v>1811</v>
      </c>
      <c r="Q923" t="s">
        <v>1812</v>
      </c>
      <c r="R923" s="16">
        <v>45789</v>
      </c>
      <c r="S923">
        <v>65</v>
      </c>
      <c r="T923" t="s">
        <v>8392</v>
      </c>
      <c r="U923" s="16">
        <v>45789</v>
      </c>
      <c r="V923" s="16">
        <v>45789</v>
      </c>
      <c r="Y923" s="16">
        <v>45777</v>
      </c>
      <c r="AB923" t="s">
        <v>5172</v>
      </c>
    </row>
    <row r="924" spans="1:42" x14ac:dyDescent="0.35">
      <c r="A924" t="s">
        <v>2972</v>
      </c>
      <c r="B924" t="s">
        <v>2973</v>
      </c>
      <c r="C924" t="s">
        <v>1128</v>
      </c>
      <c r="D924" t="s">
        <v>1301</v>
      </c>
      <c r="E924" s="16">
        <v>45772</v>
      </c>
      <c r="F924">
        <v>4001904435</v>
      </c>
      <c r="G924" t="s">
        <v>1809</v>
      </c>
      <c r="H924" t="s">
        <v>5268</v>
      </c>
      <c r="I924" t="s">
        <v>4144</v>
      </c>
      <c r="J924">
        <v>2999662</v>
      </c>
      <c r="K924">
        <v>6524985</v>
      </c>
      <c r="M924">
        <v>16</v>
      </c>
      <c r="N924">
        <v>31.8</v>
      </c>
      <c r="O924">
        <v>508.8</v>
      </c>
      <c r="P924" t="s">
        <v>1811</v>
      </c>
      <c r="Q924" t="s">
        <v>1812</v>
      </c>
      <c r="R924" s="16">
        <v>45789</v>
      </c>
      <c r="S924">
        <v>65</v>
      </c>
      <c r="T924" t="s">
        <v>8392</v>
      </c>
      <c r="U924" s="16">
        <v>45789</v>
      </c>
      <c r="V924" s="16">
        <v>45789</v>
      </c>
      <c r="Y924" s="16">
        <v>45777</v>
      </c>
      <c r="AB924" t="s">
        <v>5172</v>
      </c>
    </row>
    <row r="925" spans="1:42" x14ac:dyDescent="0.35">
      <c r="A925" t="s">
        <v>2972</v>
      </c>
      <c r="B925" t="s">
        <v>2973</v>
      </c>
      <c r="C925" t="s">
        <v>1128</v>
      </c>
      <c r="D925" t="s">
        <v>1301</v>
      </c>
      <c r="E925" s="16">
        <v>45772</v>
      </c>
      <c r="F925">
        <v>4001904435</v>
      </c>
      <c r="G925" t="s">
        <v>1809</v>
      </c>
      <c r="H925" t="s">
        <v>5269</v>
      </c>
      <c r="I925" t="s">
        <v>1822</v>
      </c>
      <c r="J925">
        <v>2999662</v>
      </c>
      <c r="K925">
        <v>6524985</v>
      </c>
      <c r="M925">
        <v>16</v>
      </c>
      <c r="N925">
        <v>2.29</v>
      </c>
      <c r="O925">
        <v>36.64</v>
      </c>
      <c r="P925" t="s">
        <v>1811</v>
      </c>
      <c r="Q925" t="s">
        <v>1812</v>
      </c>
      <c r="R925" s="16">
        <v>45789</v>
      </c>
      <c r="S925">
        <v>65</v>
      </c>
      <c r="T925" t="s">
        <v>8392</v>
      </c>
      <c r="U925" s="16">
        <v>45789</v>
      </c>
      <c r="V925" s="16">
        <v>45789</v>
      </c>
      <c r="Y925" s="16">
        <v>45777</v>
      </c>
      <c r="AB925" t="s">
        <v>5172</v>
      </c>
    </row>
    <row r="926" spans="1:42" x14ac:dyDescent="0.35">
      <c r="A926" t="s">
        <v>2972</v>
      </c>
      <c r="B926" t="s">
        <v>2973</v>
      </c>
      <c r="C926" t="s">
        <v>1128</v>
      </c>
      <c r="D926" t="s">
        <v>1301</v>
      </c>
      <c r="E926" s="16">
        <v>45772</v>
      </c>
      <c r="F926">
        <v>4001904435</v>
      </c>
      <c r="G926" t="s">
        <v>1809</v>
      </c>
      <c r="H926" t="s">
        <v>5270</v>
      </c>
      <c r="I926" t="s">
        <v>1828</v>
      </c>
      <c r="J926">
        <v>2999662</v>
      </c>
      <c r="K926">
        <v>6524985</v>
      </c>
      <c r="M926">
        <v>1</v>
      </c>
      <c r="N926">
        <v>294.08</v>
      </c>
      <c r="O926">
        <v>294.08</v>
      </c>
      <c r="P926" t="s">
        <v>1811</v>
      </c>
      <c r="Q926" t="s">
        <v>1812</v>
      </c>
      <c r="R926" s="16">
        <v>45789</v>
      </c>
      <c r="S926">
        <v>65</v>
      </c>
      <c r="T926" t="s">
        <v>8392</v>
      </c>
      <c r="U926" s="16">
        <v>45789</v>
      </c>
      <c r="V926" s="16">
        <v>45789</v>
      </c>
      <c r="Y926" s="16">
        <v>45777</v>
      </c>
      <c r="AB926" t="s">
        <v>5172</v>
      </c>
    </row>
    <row r="927" spans="1:42" x14ac:dyDescent="0.35">
      <c r="A927" t="s">
        <v>2972</v>
      </c>
      <c r="B927" t="s">
        <v>2973</v>
      </c>
      <c r="C927" t="s">
        <v>1128</v>
      </c>
      <c r="D927" t="s">
        <v>1301</v>
      </c>
      <c r="E927" s="16">
        <v>45772</v>
      </c>
      <c r="F927">
        <v>4001904435</v>
      </c>
      <c r="G927" t="s">
        <v>1809</v>
      </c>
      <c r="H927" t="s">
        <v>5271</v>
      </c>
      <c r="I927" t="s">
        <v>1828</v>
      </c>
      <c r="J927">
        <v>2999662</v>
      </c>
      <c r="K927">
        <v>6524985</v>
      </c>
      <c r="M927">
        <v>1</v>
      </c>
      <c r="N927">
        <v>383.05</v>
      </c>
      <c r="O927">
        <v>383.05</v>
      </c>
      <c r="P927" t="s">
        <v>1811</v>
      </c>
      <c r="Q927" t="s">
        <v>1812</v>
      </c>
      <c r="R927" s="16">
        <v>45789</v>
      </c>
      <c r="S927">
        <v>65</v>
      </c>
      <c r="T927" t="s">
        <v>8392</v>
      </c>
      <c r="U927" s="16">
        <v>45789</v>
      </c>
      <c r="V927" s="16">
        <v>45789</v>
      </c>
      <c r="Y927" s="16">
        <v>45777</v>
      </c>
      <c r="AB927" t="s">
        <v>5172</v>
      </c>
    </row>
    <row r="928" spans="1:42" x14ac:dyDescent="0.35">
      <c r="A928" t="s">
        <v>2972</v>
      </c>
      <c r="B928" t="s">
        <v>2973</v>
      </c>
      <c r="C928" t="s">
        <v>1128</v>
      </c>
      <c r="D928" t="s">
        <v>1301</v>
      </c>
      <c r="E928" s="16">
        <v>45772</v>
      </c>
      <c r="F928">
        <v>4001904435</v>
      </c>
      <c r="G928" t="s">
        <v>1809</v>
      </c>
      <c r="H928" t="s">
        <v>1999</v>
      </c>
      <c r="I928" t="s">
        <v>1825</v>
      </c>
      <c r="J928">
        <v>2999662</v>
      </c>
      <c r="K928">
        <v>6524985</v>
      </c>
      <c r="M928">
        <v>10</v>
      </c>
      <c r="N928">
        <v>2.0699999999999998</v>
      </c>
      <c r="O928">
        <v>20.7</v>
      </c>
      <c r="P928" t="s">
        <v>1811</v>
      </c>
      <c r="Q928" t="s">
        <v>1812</v>
      </c>
      <c r="R928" s="16">
        <v>45789</v>
      </c>
      <c r="S928">
        <v>65</v>
      </c>
      <c r="T928" t="s">
        <v>8392</v>
      </c>
      <c r="U928" s="16">
        <v>45789</v>
      </c>
      <c r="V928" s="16">
        <v>45789</v>
      </c>
      <c r="Y928" s="16">
        <v>45777</v>
      </c>
      <c r="AB928" t="s">
        <v>5172</v>
      </c>
    </row>
    <row r="929" spans="1:42" x14ac:dyDescent="0.35">
      <c r="A929" t="s">
        <v>2972</v>
      </c>
      <c r="B929" t="s">
        <v>2973</v>
      </c>
      <c r="C929" t="s">
        <v>1128</v>
      </c>
      <c r="D929" t="s">
        <v>1301</v>
      </c>
      <c r="E929" s="16">
        <v>45772</v>
      </c>
      <c r="F929">
        <v>4001904435</v>
      </c>
      <c r="G929" t="s">
        <v>1809</v>
      </c>
      <c r="H929" t="s">
        <v>5272</v>
      </c>
      <c r="I929" t="s">
        <v>1828</v>
      </c>
      <c r="J929">
        <v>2999662</v>
      </c>
      <c r="K929">
        <v>6524985</v>
      </c>
      <c r="M929">
        <v>1</v>
      </c>
      <c r="N929">
        <v>388.29</v>
      </c>
      <c r="O929">
        <v>388.29</v>
      </c>
      <c r="P929" t="s">
        <v>1811</v>
      </c>
      <c r="Q929" t="s">
        <v>1812</v>
      </c>
      <c r="R929" s="16">
        <v>45789</v>
      </c>
      <c r="S929">
        <v>65</v>
      </c>
      <c r="T929" t="s">
        <v>8392</v>
      </c>
      <c r="U929" s="16">
        <v>45789</v>
      </c>
      <c r="V929" s="16">
        <v>45789</v>
      </c>
      <c r="Y929" s="16">
        <v>45777</v>
      </c>
      <c r="AB929" t="s">
        <v>5172</v>
      </c>
    </row>
    <row r="930" spans="1:42" x14ac:dyDescent="0.35">
      <c r="A930" t="s">
        <v>2972</v>
      </c>
      <c r="B930" t="s">
        <v>2973</v>
      </c>
      <c r="C930" t="s">
        <v>1128</v>
      </c>
      <c r="D930" t="s">
        <v>1301</v>
      </c>
      <c r="E930" s="16">
        <v>45772</v>
      </c>
      <c r="F930">
        <v>4001904435</v>
      </c>
      <c r="G930" t="s">
        <v>1809</v>
      </c>
      <c r="H930" t="s">
        <v>2060</v>
      </c>
      <c r="I930" t="s">
        <v>1823</v>
      </c>
      <c r="J930">
        <v>2999662</v>
      </c>
      <c r="K930">
        <v>6524985</v>
      </c>
      <c r="M930">
        <v>7</v>
      </c>
      <c r="N930">
        <v>4.3600000000000003</v>
      </c>
      <c r="O930">
        <v>30.52</v>
      </c>
      <c r="P930" t="s">
        <v>1811</v>
      </c>
      <c r="Q930" t="s">
        <v>1812</v>
      </c>
      <c r="R930" s="16">
        <v>45789</v>
      </c>
      <c r="S930">
        <v>65</v>
      </c>
      <c r="T930" t="s">
        <v>8392</v>
      </c>
      <c r="U930" s="16">
        <v>45789</v>
      </c>
      <c r="V930" s="16">
        <v>45789</v>
      </c>
      <c r="Y930" s="16">
        <v>45777</v>
      </c>
      <c r="AB930" t="s">
        <v>5172</v>
      </c>
    </row>
    <row r="931" spans="1:42" x14ac:dyDescent="0.35">
      <c r="A931" t="s">
        <v>2972</v>
      </c>
      <c r="B931" t="s">
        <v>2973</v>
      </c>
      <c r="C931" t="s">
        <v>1128</v>
      </c>
      <c r="D931" t="s">
        <v>1301</v>
      </c>
      <c r="E931" s="16">
        <v>45772</v>
      </c>
      <c r="F931">
        <v>4001904435</v>
      </c>
      <c r="G931" t="s">
        <v>1809</v>
      </c>
      <c r="H931" t="s">
        <v>2054</v>
      </c>
      <c r="I931" t="s">
        <v>2055</v>
      </c>
      <c r="J931">
        <v>2999662</v>
      </c>
      <c r="K931">
        <v>6524985</v>
      </c>
      <c r="M931">
        <v>2</v>
      </c>
      <c r="N931">
        <v>25.52</v>
      </c>
      <c r="O931">
        <v>51.04</v>
      </c>
      <c r="P931" t="s">
        <v>1811</v>
      </c>
      <c r="Q931" t="s">
        <v>1812</v>
      </c>
      <c r="R931" s="16">
        <v>45789</v>
      </c>
      <c r="S931">
        <v>65</v>
      </c>
      <c r="T931" t="s">
        <v>8392</v>
      </c>
      <c r="U931" s="16">
        <v>45789</v>
      </c>
      <c r="V931" s="16">
        <v>45789</v>
      </c>
      <c r="Y931" s="16">
        <v>45777</v>
      </c>
      <c r="AB931" t="s">
        <v>5172</v>
      </c>
    </row>
    <row r="932" spans="1:42" x14ac:dyDescent="0.35">
      <c r="A932" t="s">
        <v>2972</v>
      </c>
      <c r="B932" t="s">
        <v>2973</v>
      </c>
      <c r="C932" t="s">
        <v>1128</v>
      </c>
      <c r="D932" t="s">
        <v>1301</v>
      </c>
      <c r="E932" s="16">
        <v>45772</v>
      </c>
      <c r="F932">
        <v>4001904435</v>
      </c>
      <c r="G932" t="s">
        <v>1809</v>
      </c>
      <c r="H932" t="s">
        <v>1821</v>
      </c>
      <c r="I932" t="s">
        <v>1822</v>
      </c>
      <c r="J932">
        <v>2999662</v>
      </c>
      <c r="K932">
        <v>6524985</v>
      </c>
      <c r="M932">
        <v>15</v>
      </c>
      <c r="N932">
        <v>1.05</v>
      </c>
      <c r="O932">
        <v>15.75</v>
      </c>
      <c r="P932" t="s">
        <v>1811</v>
      </c>
      <c r="Q932" t="s">
        <v>1812</v>
      </c>
      <c r="R932" s="16">
        <v>45789</v>
      </c>
      <c r="S932">
        <v>65</v>
      </c>
      <c r="T932" t="s">
        <v>8392</v>
      </c>
      <c r="U932" s="16">
        <v>45789</v>
      </c>
      <c r="V932" s="16">
        <v>45789</v>
      </c>
      <c r="Y932" s="16">
        <v>45777</v>
      </c>
      <c r="AB932" t="s">
        <v>5172</v>
      </c>
    </row>
    <row r="933" spans="1:42" x14ac:dyDescent="0.35">
      <c r="A933" t="s">
        <v>2972</v>
      </c>
      <c r="B933" t="s">
        <v>2973</v>
      </c>
      <c r="C933" t="s">
        <v>1128</v>
      </c>
      <c r="D933" t="s">
        <v>1301</v>
      </c>
      <c r="E933" s="16">
        <v>45772</v>
      </c>
      <c r="F933">
        <v>4001904435</v>
      </c>
      <c r="G933" t="s">
        <v>1809</v>
      </c>
      <c r="H933" t="s">
        <v>2130</v>
      </c>
      <c r="I933" t="s">
        <v>1825</v>
      </c>
      <c r="J933">
        <v>2999662</v>
      </c>
      <c r="K933">
        <v>6524985</v>
      </c>
      <c r="M933">
        <v>8</v>
      </c>
      <c r="N933">
        <v>2.19</v>
      </c>
      <c r="O933">
        <v>17.52</v>
      </c>
      <c r="P933" t="s">
        <v>1811</v>
      </c>
      <c r="Q933" t="s">
        <v>1812</v>
      </c>
      <c r="R933" s="16">
        <v>45789</v>
      </c>
      <c r="S933">
        <v>65</v>
      </c>
      <c r="T933" t="s">
        <v>8392</v>
      </c>
      <c r="U933" s="16">
        <v>45789</v>
      </c>
      <c r="V933" s="16">
        <v>45789</v>
      </c>
      <c r="Y933" s="16">
        <v>45777</v>
      </c>
      <c r="AB933" t="s">
        <v>5172</v>
      </c>
    </row>
    <row r="934" spans="1:42" x14ac:dyDescent="0.35">
      <c r="A934" t="s">
        <v>2972</v>
      </c>
      <c r="B934" t="s">
        <v>2973</v>
      </c>
      <c r="C934" t="s">
        <v>1128</v>
      </c>
      <c r="D934" t="s">
        <v>1301</v>
      </c>
      <c r="E934" s="16">
        <v>45772</v>
      </c>
      <c r="F934">
        <v>4001904435</v>
      </c>
      <c r="G934" t="s">
        <v>1809</v>
      </c>
      <c r="H934" t="s">
        <v>5273</v>
      </c>
      <c r="I934" t="s">
        <v>1825</v>
      </c>
      <c r="J934">
        <v>2999662</v>
      </c>
      <c r="K934">
        <v>6524985</v>
      </c>
      <c r="M934">
        <v>4</v>
      </c>
      <c r="N934">
        <v>4.5199999999999996</v>
      </c>
      <c r="O934">
        <v>18.079999999999998</v>
      </c>
      <c r="P934" t="s">
        <v>1811</v>
      </c>
      <c r="Q934" t="s">
        <v>1812</v>
      </c>
      <c r="R934" s="16">
        <v>45789</v>
      </c>
      <c r="S934">
        <v>65</v>
      </c>
      <c r="T934" t="s">
        <v>8392</v>
      </c>
      <c r="U934" s="16">
        <v>45789</v>
      </c>
      <c r="V934" s="16">
        <v>45789</v>
      </c>
      <c r="Y934" s="16">
        <v>45777</v>
      </c>
      <c r="AB934" t="s">
        <v>5172</v>
      </c>
    </row>
    <row r="935" spans="1:42" x14ac:dyDescent="0.35">
      <c r="A935" t="s">
        <v>2972</v>
      </c>
      <c r="B935" t="s">
        <v>2973</v>
      </c>
      <c r="C935" t="s">
        <v>1128</v>
      </c>
      <c r="D935" t="s">
        <v>1301</v>
      </c>
      <c r="E935" s="16">
        <v>45772</v>
      </c>
      <c r="F935">
        <v>4001904435</v>
      </c>
      <c r="G935" t="s">
        <v>1809</v>
      </c>
      <c r="H935" t="s">
        <v>5274</v>
      </c>
      <c r="I935" t="s">
        <v>5275</v>
      </c>
      <c r="J935">
        <v>2999662</v>
      </c>
      <c r="K935">
        <v>6524985</v>
      </c>
      <c r="M935">
        <v>1</v>
      </c>
      <c r="N935">
        <v>1075.02</v>
      </c>
      <c r="O935">
        <v>1075.02</v>
      </c>
      <c r="P935" t="s">
        <v>1811</v>
      </c>
      <c r="Q935" t="s">
        <v>1812</v>
      </c>
      <c r="R935" s="16">
        <v>45789</v>
      </c>
      <c r="S935">
        <v>65</v>
      </c>
      <c r="T935" t="s">
        <v>8392</v>
      </c>
      <c r="U935" s="16">
        <v>45789</v>
      </c>
      <c r="V935" s="16">
        <v>45789</v>
      </c>
      <c r="Y935" s="16">
        <v>45777</v>
      </c>
      <c r="AB935" t="s">
        <v>5172</v>
      </c>
    </row>
    <row r="936" spans="1:42" x14ac:dyDescent="0.35">
      <c r="A936" t="s">
        <v>2972</v>
      </c>
      <c r="B936" t="s">
        <v>2973</v>
      </c>
      <c r="C936" t="s">
        <v>1128</v>
      </c>
      <c r="D936" t="s">
        <v>1301</v>
      </c>
      <c r="E936" s="16">
        <v>45772</v>
      </c>
      <c r="F936">
        <v>4001904435</v>
      </c>
      <c r="G936" t="s">
        <v>1809</v>
      </c>
      <c r="H936" t="s">
        <v>5276</v>
      </c>
      <c r="I936" t="s">
        <v>1825</v>
      </c>
      <c r="J936">
        <v>2999662</v>
      </c>
      <c r="K936">
        <v>6524985</v>
      </c>
      <c r="M936">
        <v>4</v>
      </c>
      <c r="N936">
        <v>4.8499999999999996</v>
      </c>
      <c r="O936">
        <v>19.399999999999999</v>
      </c>
      <c r="P936" t="s">
        <v>1811</v>
      </c>
      <c r="Q936" t="s">
        <v>1812</v>
      </c>
      <c r="R936" s="16">
        <v>45789</v>
      </c>
      <c r="S936">
        <v>65</v>
      </c>
      <c r="T936" t="s">
        <v>8392</v>
      </c>
      <c r="U936" s="16">
        <v>45789</v>
      </c>
      <c r="V936" s="16">
        <v>45789</v>
      </c>
      <c r="Y936" s="16">
        <v>45777</v>
      </c>
      <c r="AB936" t="s">
        <v>5172</v>
      </c>
    </row>
    <row r="937" spans="1:42" x14ac:dyDescent="0.35">
      <c r="A937" t="s">
        <v>2416</v>
      </c>
      <c r="C937" t="s">
        <v>115</v>
      </c>
      <c r="D937" t="s">
        <v>114</v>
      </c>
      <c r="E937" s="16">
        <v>45684</v>
      </c>
      <c r="F937">
        <v>4001791962</v>
      </c>
      <c r="G937" t="s">
        <v>1927</v>
      </c>
      <c r="H937" t="s">
        <v>2390</v>
      </c>
      <c r="I937" t="s">
        <v>2391</v>
      </c>
      <c r="J937">
        <v>3000647</v>
      </c>
      <c r="K937">
        <v>6525599</v>
      </c>
      <c r="M937">
        <v>1</v>
      </c>
      <c r="N937">
        <v>47</v>
      </c>
      <c r="O937">
        <v>47</v>
      </c>
      <c r="P937" t="s">
        <v>1811</v>
      </c>
      <c r="Q937" t="s">
        <v>1812</v>
      </c>
      <c r="R937" s="16">
        <v>45684</v>
      </c>
      <c r="S937">
        <v>165</v>
      </c>
      <c r="T937" t="s">
        <v>2024</v>
      </c>
      <c r="U937" s="16">
        <v>45688</v>
      </c>
      <c r="V937" s="16">
        <v>45689</v>
      </c>
      <c r="Y937" s="16">
        <v>45689</v>
      </c>
      <c r="AB937" t="s">
        <v>1618</v>
      </c>
      <c r="AP937" t="e">
        <v>#N/A</v>
      </c>
    </row>
    <row r="938" spans="1:42" x14ac:dyDescent="0.35">
      <c r="A938" t="s">
        <v>2416</v>
      </c>
      <c r="C938" t="s">
        <v>115</v>
      </c>
      <c r="D938" t="s">
        <v>114</v>
      </c>
      <c r="E938" s="16">
        <v>45684</v>
      </c>
      <c r="F938">
        <v>4001791962</v>
      </c>
      <c r="G938" t="s">
        <v>1927</v>
      </c>
      <c r="H938" t="s">
        <v>2393</v>
      </c>
      <c r="I938" t="s">
        <v>2093</v>
      </c>
      <c r="J938">
        <v>3000647</v>
      </c>
      <c r="K938">
        <v>6525599</v>
      </c>
      <c r="M938">
        <v>1</v>
      </c>
      <c r="N938">
        <v>17.91</v>
      </c>
      <c r="O938">
        <v>17.91</v>
      </c>
      <c r="P938" t="s">
        <v>1811</v>
      </c>
      <c r="Q938" t="s">
        <v>1812</v>
      </c>
      <c r="R938" s="16">
        <v>45684</v>
      </c>
      <c r="S938">
        <v>165</v>
      </c>
      <c r="T938" t="s">
        <v>2024</v>
      </c>
      <c r="U938" s="16">
        <v>45688</v>
      </c>
      <c r="V938" s="16">
        <v>45689</v>
      </c>
      <c r="Y938" s="16">
        <v>45689</v>
      </c>
      <c r="AB938" t="s">
        <v>1618</v>
      </c>
      <c r="AP938" t="e">
        <v>#N/A</v>
      </c>
    </row>
    <row r="939" spans="1:42" x14ac:dyDescent="0.35">
      <c r="A939" t="s">
        <v>2416</v>
      </c>
      <c r="C939" t="s">
        <v>115</v>
      </c>
      <c r="D939" t="s">
        <v>114</v>
      </c>
      <c r="E939" s="16">
        <v>45684</v>
      </c>
      <c r="F939">
        <v>4001791962</v>
      </c>
      <c r="G939" t="s">
        <v>1927</v>
      </c>
      <c r="H939" t="s">
        <v>2394</v>
      </c>
      <c r="I939" t="s">
        <v>1857</v>
      </c>
      <c r="J939">
        <v>3000647</v>
      </c>
      <c r="K939">
        <v>6525599</v>
      </c>
      <c r="M939">
        <v>1</v>
      </c>
      <c r="N939">
        <v>15.13</v>
      </c>
      <c r="O939">
        <v>15.13</v>
      </c>
      <c r="P939" t="s">
        <v>1811</v>
      </c>
      <c r="Q939" t="s">
        <v>1812</v>
      </c>
      <c r="R939" s="16">
        <v>45684</v>
      </c>
      <c r="S939">
        <v>165</v>
      </c>
      <c r="T939" t="s">
        <v>2024</v>
      </c>
      <c r="U939" s="16">
        <v>45688</v>
      </c>
      <c r="V939" s="16">
        <v>45689</v>
      </c>
      <c r="Y939" s="16">
        <v>45689</v>
      </c>
      <c r="AB939" t="s">
        <v>1618</v>
      </c>
      <c r="AP939" t="e">
        <v>#N/A</v>
      </c>
    </row>
    <row r="940" spans="1:42" x14ac:dyDescent="0.35">
      <c r="A940" t="s">
        <v>2416</v>
      </c>
      <c r="C940" t="s">
        <v>115</v>
      </c>
      <c r="D940" t="s">
        <v>114</v>
      </c>
      <c r="E940" s="16">
        <v>45684</v>
      </c>
      <c r="F940">
        <v>4001791962</v>
      </c>
      <c r="G940" t="s">
        <v>1927</v>
      </c>
      <c r="H940" t="s">
        <v>2395</v>
      </c>
      <c r="I940" t="s">
        <v>1929</v>
      </c>
      <c r="J940">
        <v>3000647</v>
      </c>
      <c r="K940">
        <v>6525599</v>
      </c>
      <c r="M940">
        <v>1</v>
      </c>
      <c r="N940">
        <v>168.4</v>
      </c>
      <c r="O940">
        <v>168.4</v>
      </c>
      <c r="P940" t="s">
        <v>1811</v>
      </c>
      <c r="Q940" t="s">
        <v>1812</v>
      </c>
      <c r="R940" s="16">
        <v>45684</v>
      </c>
      <c r="S940">
        <v>165</v>
      </c>
      <c r="T940" t="s">
        <v>2024</v>
      </c>
      <c r="U940" s="16">
        <v>45688</v>
      </c>
      <c r="V940" s="16">
        <v>45689</v>
      </c>
      <c r="Y940" s="16">
        <v>45689</v>
      </c>
      <c r="AB940" t="s">
        <v>1618</v>
      </c>
      <c r="AP940" t="e">
        <v>#N/A</v>
      </c>
    </row>
    <row r="941" spans="1:42" x14ac:dyDescent="0.35">
      <c r="A941" t="s">
        <v>2416</v>
      </c>
      <c r="C941" t="s">
        <v>115</v>
      </c>
      <c r="D941" t="s">
        <v>114</v>
      </c>
      <c r="E941" s="16">
        <v>45684</v>
      </c>
      <c r="F941">
        <v>4001791962</v>
      </c>
      <c r="G941" t="s">
        <v>1927</v>
      </c>
      <c r="H941" t="s">
        <v>2396</v>
      </c>
      <c r="I941" t="s">
        <v>1831</v>
      </c>
      <c r="J941">
        <v>3000647</v>
      </c>
      <c r="K941">
        <v>6525599</v>
      </c>
      <c r="M941">
        <v>6</v>
      </c>
      <c r="N941">
        <v>1.48</v>
      </c>
      <c r="O941">
        <v>8.8800000000000008</v>
      </c>
      <c r="P941" t="s">
        <v>1811</v>
      </c>
      <c r="Q941" t="s">
        <v>1812</v>
      </c>
      <c r="R941" s="16">
        <v>45684</v>
      </c>
      <c r="S941">
        <v>165</v>
      </c>
      <c r="T941" t="s">
        <v>2024</v>
      </c>
      <c r="U941" s="16">
        <v>45688</v>
      </c>
      <c r="V941" s="16">
        <v>45689</v>
      </c>
      <c r="Y941" s="16">
        <v>45689</v>
      </c>
      <c r="AB941" t="s">
        <v>1618</v>
      </c>
      <c r="AP941" t="e">
        <v>#N/A</v>
      </c>
    </row>
    <row r="942" spans="1:42" x14ac:dyDescent="0.35">
      <c r="A942" t="s">
        <v>2416</v>
      </c>
      <c r="C942" t="s">
        <v>115</v>
      </c>
      <c r="D942" t="s">
        <v>114</v>
      </c>
      <c r="E942" s="16">
        <v>45684</v>
      </c>
      <c r="F942">
        <v>4001791962</v>
      </c>
      <c r="G942" t="s">
        <v>1927</v>
      </c>
      <c r="H942" t="s">
        <v>2397</v>
      </c>
      <c r="I942" t="s">
        <v>1825</v>
      </c>
      <c r="J942">
        <v>3000647</v>
      </c>
      <c r="K942">
        <v>6525599</v>
      </c>
      <c r="M942">
        <v>6</v>
      </c>
      <c r="N942">
        <v>1.05</v>
      </c>
      <c r="O942">
        <v>6.3</v>
      </c>
      <c r="P942" t="s">
        <v>1811</v>
      </c>
      <c r="Q942" t="s">
        <v>1812</v>
      </c>
      <c r="R942" s="16">
        <v>45684</v>
      </c>
      <c r="S942">
        <v>165</v>
      </c>
      <c r="T942" t="s">
        <v>2024</v>
      </c>
      <c r="U942" s="16">
        <v>45688</v>
      </c>
      <c r="V942" s="16">
        <v>45689</v>
      </c>
      <c r="Y942" s="16">
        <v>45689</v>
      </c>
      <c r="AB942" t="s">
        <v>1618</v>
      </c>
      <c r="AP942" t="e">
        <v>#N/A</v>
      </c>
    </row>
    <row r="943" spans="1:42" x14ac:dyDescent="0.35">
      <c r="A943" t="s">
        <v>2416</v>
      </c>
      <c r="C943" t="s">
        <v>115</v>
      </c>
      <c r="D943" t="s">
        <v>114</v>
      </c>
      <c r="E943" s="16">
        <v>45684</v>
      </c>
      <c r="F943">
        <v>4001791962</v>
      </c>
      <c r="G943" t="s">
        <v>1927</v>
      </c>
      <c r="H943" t="s">
        <v>2398</v>
      </c>
      <c r="I943" t="s">
        <v>2391</v>
      </c>
      <c r="J943">
        <v>3000647</v>
      </c>
      <c r="K943">
        <v>6525599</v>
      </c>
      <c r="M943">
        <v>1</v>
      </c>
      <c r="N943">
        <v>36.53</v>
      </c>
      <c r="O943">
        <v>36.53</v>
      </c>
      <c r="P943" t="s">
        <v>1811</v>
      </c>
      <c r="Q943" t="s">
        <v>1812</v>
      </c>
      <c r="R943" s="16">
        <v>45684</v>
      </c>
      <c r="S943">
        <v>165</v>
      </c>
      <c r="T943" t="s">
        <v>2024</v>
      </c>
      <c r="U943" s="16">
        <v>45688</v>
      </c>
      <c r="V943" s="16">
        <v>45689</v>
      </c>
      <c r="Y943" s="16">
        <v>45689</v>
      </c>
      <c r="AB943" t="s">
        <v>1618</v>
      </c>
      <c r="AP943" t="e">
        <v>#N/A</v>
      </c>
    </row>
    <row r="944" spans="1:42" x14ac:dyDescent="0.35">
      <c r="A944" t="s">
        <v>2416</v>
      </c>
      <c r="C944" t="s">
        <v>115</v>
      </c>
      <c r="D944" t="s">
        <v>114</v>
      </c>
      <c r="E944" s="16">
        <v>45684</v>
      </c>
      <c r="F944">
        <v>4001791962</v>
      </c>
      <c r="G944" t="s">
        <v>1927</v>
      </c>
      <c r="H944" t="s">
        <v>2399</v>
      </c>
      <c r="I944" t="s">
        <v>2093</v>
      </c>
      <c r="J944">
        <v>3000647</v>
      </c>
      <c r="K944">
        <v>6525599</v>
      </c>
      <c r="M944">
        <v>1</v>
      </c>
      <c r="N944">
        <v>11.72</v>
      </c>
      <c r="O944">
        <v>11.72</v>
      </c>
      <c r="P944" t="s">
        <v>1811</v>
      </c>
      <c r="Q944" t="s">
        <v>1812</v>
      </c>
      <c r="R944" s="16">
        <v>45684</v>
      </c>
      <c r="S944">
        <v>165</v>
      </c>
      <c r="T944" t="s">
        <v>2024</v>
      </c>
      <c r="U944" s="16">
        <v>45688</v>
      </c>
      <c r="V944" s="16">
        <v>45689</v>
      </c>
      <c r="Y944" s="16">
        <v>45689</v>
      </c>
      <c r="AB944" t="s">
        <v>1618</v>
      </c>
      <c r="AP944" t="e">
        <v>#N/A</v>
      </c>
    </row>
    <row r="945" spans="1:42" x14ac:dyDescent="0.35">
      <c r="A945" t="s">
        <v>2416</v>
      </c>
      <c r="C945" t="s">
        <v>115</v>
      </c>
      <c r="D945" t="s">
        <v>114</v>
      </c>
      <c r="E945" s="16">
        <v>45684</v>
      </c>
      <c r="F945">
        <v>4001791962</v>
      </c>
      <c r="G945" t="s">
        <v>1927</v>
      </c>
      <c r="H945" t="s">
        <v>2400</v>
      </c>
      <c r="I945" t="s">
        <v>1857</v>
      </c>
      <c r="J945">
        <v>3000647</v>
      </c>
      <c r="K945">
        <v>6525599</v>
      </c>
      <c r="M945">
        <v>1</v>
      </c>
      <c r="N945">
        <v>9.2899999999999991</v>
      </c>
      <c r="O945">
        <v>9.2899999999999991</v>
      </c>
      <c r="P945" t="s">
        <v>1811</v>
      </c>
      <c r="Q945" t="s">
        <v>1812</v>
      </c>
      <c r="R945" s="16">
        <v>45684</v>
      </c>
      <c r="S945">
        <v>165</v>
      </c>
      <c r="T945" t="s">
        <v>2024</v>
      </c>
      <c r="U945" s="16">
        <v>45688</v>
      </c>
      <c r="V945" s="16">
        <v>45689</v>
      </c>
      <c r="Y945" s="16">
        <v>45689</v>
      </c>
      <c r="AB945" t="s">
        <v>1618</v>
      </c>
      <c r="AP945" t="e">
        <v>#N/A</v>
      </c>
    </row>
    <row r="946" spans="1:42" x14ac:dyDescent="0.35">
      <c r="A946" t="s">
        <v>2416</v>
      </c>
      <c r="C946" t="s">
        <v>115</v>
      </c>
      <c r="D946" t="s">
        <v>114</v>
      </c>
      <c r="E946" s="16">
        <v>45684</v>
      </c>
      <c r="F946">
        <v>4001791962</v>
      </c>
      <c r="G946" t="s">
        <v>1927</v>
      </c>
      <c r="H946" t="s">
        <v>2401</v>
      </c>
      <c r="I946" t="s">
        <v>1929</v>
      </c>
      <c r="J946">
        <v>3000647</v>
      </c>
      <c r="K946">
        <v>6525599</v>
      </c>
      <c r="M946">
        <v>1</v>
      </c>
      <c r="N946">
        <v>30.98</v>
      </c>
      <c r="O946">
        <v>30.98</v>
      </c>
      <c r="P946" t="s">
        <v>1811</v>
      </c>
      <c r="Q946" t="s">
        <v>1812</v>
      </c>
      <c r="R946" s="16">
        <v>45684</v>
      </c>
      <c r="S946">
        <v>165</v>
      </c>
      <c r="T946" t="s">
        <v>2024</v>
      </c>
      <c r="U946" s="16">
        <v>45688</v>
      </c>
      <c r="V946" s="16">
        <v>45689</v>
      </c>
      <c r="Y946" s="16">
        <v>45689</v>
      </c>
      <c r="AB946" t="s">
        <v>1618</v>
      </c>
      <c r="AP946" t="e">
        <v>#N/A</v>
      </c>
    </row>
    <row r="947" spans="1:42" x14ac:dyDescent="0.35">
      <c r="A947" t="s">
        <v>2416</v>
      </c>
      <c r="C947" t="s">
        <v>115</v>
      </c>
      <c r="D947" t="s">
        <v>114</v>
      </c>
      <c r="E947" s="16">
        <v>45684</v>
      </c>
      <c r="F947">
        <v>4001791962</v>
      </c>
      <c r="G947" t="s">
        <v>1927</v>
      </c>
      <c r="H947" t="s">
        <v>2148</v>
      </c>
      <c r="I947" t="s">
        <v>1819</v>
      </c>
      <c r="J947">
        <v>3000647</v>
      </c>
      <c r="K947">
        <v>6525599</v>
      </c>
      <c r="M947">
        <v>1</v>
      </c>
      <c r="N947">
        <v>58.66</v>
      </c>
      <c r="O947">
        <v>58.66</v>
      </c>
      <c r="P947" t="s">
        <v>1811</v>
      </c>
      <c r="Q947" t="s">
        <v>1812</v>
      </c>
      <c r="R947" s="16">
        <v>45684</v>
      </c>
      <c r="S947">
        <v>165</v>
      </c>
      <c r="T947" t="s">
        <v>2024</v>
      </c>
      <c r="U947" s="16">
        <v>45688</v>
      </c>
      <c r="V947" s="16">
        <v>45689</v>
      </c>
      <c r="Y947" s="16">
        <v>45689</v>
      </c>
      <c r="AB947" t="s">
        <v>1618</v>
      </c>
      <c r="AP947" t="e">
        <v>#N/A</v>
      </c>
    </row>
    <row r="948" spans="1:42" x14ac:dyDescent="0.35">
      <c r="A948" t="s">
        <v>2448</v>
      </c>
      <c r="B948" t="s">
        <v>2334</v>
      </c>
      <c r="C948" t="s">
        <v>1402</v>
      </c>
      <c r="D948" t="s">
        <v>1301</v>
      </c>
      <c r="E948" s="16">
        <v>45754</v>
      </c>
      <c r="F948">
        <v>4001882466</v>
      </c>
      <c r="G948" t="s">
        <v>1927</v>
      </c>
      <c r="H948" t="s">
        <v>4105</v>
      </c>
      <c r="I948" t="s">
        <v>2801</v>
      </c>
      <c r="J948">
        <v>3001486</v>
      </c>
      <c r="K948">
        <v>6526191</v>
      </c>
      <c r="M948">
        <v>4</v>
      </c>
      <c r="N948">
        <v>1.48</v>
      </c>
      <c r="O948">
        <v>5.92</v>
      </c>
      <c r="P948" t="s">
        <v>1811</v>
      </c>
      <c r="Q948" t="s">
        <v>1812</v>
      </c>
      <c r="R948" s="16">
        <v>45778</v>
      </c>
      <c r="S948">
        <v>76</v>
      </c>
      <c r="T948" t="s">
        <v>3949</v>
      </c>
      <c r="U948" s="16">
        <v>45758</v>
      </c>
      <c r="V948" s="16">
        <v>45758</v>
      </c>
      <c r="Y948" s="16">
        <v>45777</v>
      </c>
      <c r="AB948" t="s">
        <v>1381</v>
      </c>
    </row>
    <row r="949" spans="1:42" x14ac:dyDescent="0.35">
      <c r="A949" t="s">
        <v>2448</v>
      </c>
      <c r="B949" t="s">
        <v>2334</v>
      </c>
      <c r="C949" t="s">
        <v>1402</v>
      </c>
      <c r="D949" t="s">
        <v>1301</v>
      </c>
      <c r="E949" s="16">
        <v>45754</v>
      </c>
      <c r="F949">
        <v>4001882466</v>
      </c>
      <c r="G949" t="s">
        <v>1927</v>
      </c>
      <c r="H949" t="s">
        <v>1975</v>
      </c>
      <c r="I949" t="s">
        <v>1822</v>
      </c>
      <c r="J949">
        <v>3001486</v>
      </c>
      <c r="K949">
        <v>6526191</v>
      </c>
      <c r="M949">
        <v>4</v>
      </c>
      <c r="N949">
        <v>0.28000000000000003</v>
      </c>
      <c r="O949">
        <v>1.1200000000000001</v>
      </c>
      <c r="P949" t="s">
        <v>1811</v>
      </c>
      <c r="Q949" t="s">
        <v>1812</v>
      </c>
      <c r="R949" s="16">
        <v>45778</v>
      </c>
      <c r="S949">
        <v>76</v>
      </c>
      <c r="T949" t="s">
        <v>3949</v>
      </c>
      <c r="U949" s="16">
        <v>45758</v>
      </c>
      <c r="V949" s="16">
        <v>45758</v>
      </c>
      <c r="Y949" s="16">
        <v>45777</v>
      </c>
      <c r="AB949" t="s">
        <v>1381</v>
      </c>
    </row>
    <row r="950" spans="1:42" x14ac:dyDescent="0.35">
      <c r="A950" t="s">
        <v>2448</v>
      </c>
      <c r="B950" t="s">
        <v>2334</v>
      </c>
      <c r="C950" t="s">
        <v>1402</v>
      </c>
      <c r="D950" t="s">
        <v>1301</v>
      </c>
      <c r="E950" s="16">
        <v>45754</v>
      </c>
      <c r="F950">
        <v>4001882466</v>
      </c>
      <c r="G950" t="s">
        <v>1927</v>
      </c>
      <c r="H950" t="s">
        <v>4106</v>
      </c>
      <c r="I950" t="s">
        <v>2228</v>
      </c>
      <c r="J950">
        <v>3001486</v>
      </c>
      <c r="K950">
        <v>6526191</v>
      </c>
      <c r="M950">
        <v>1</v>
      </c>
      <c r="N950">
        <v>53.17</v>
      </c>
      <c r="O950">
        <v>53.17</v>
      </c>
      <c r="P950" t="s">
        <v>1811</v>
      </c>
      <c r="Q950" t="s">
        <v>1812</v>
      </c>
      <c r="R950" s="16">
        <v>45778</v>
      </c>
      <c r="S950">
        <v>76</v>
      </c>
      <c r="T950" t="s">
        <v>3949</v>
      </c>
      <c r="U950" s="16">
        <v>45758</v>
      </c>
      <c r="V950" s="16">
        <v>45758</v>
      </c>
      <c r="Y950" s="16">
        <v>45777</v>
      </c>
      <c r="AB950" t="s">
        <v>1381</v>
      </c>
    </row>
    <row r="951" spans="1:42" x14ac:dyDescent="0.35">
      <c r="A951" t="s">
        <v>2448</v>
      </c>
      <c r="B951" t="s">
        <v>2334</v>
      </c>
      <c r="C951" t="s">
        <v>1402</v>
      </c>
      <c r="D951" t="s">
        <v>1301</v>
      </c>
      <c r="E951" s="16">
        <v>45754</v>
      </c>
      <c r="F951">
        <v>4001882466</v>
      </c>
      <c r="G951" t="s">
        <v>1927</v>
      </c>
      <c r="H951" t="s">
        <v>2073</v>
      </c>
      <c r="I951" t="s">
        <v>1825</v>
      </c>
      <c r="J951">
        <v>3001486</v>
      </c>
      <c r="K951">
        <v>6526191</v>
      </c>
      <c r="M951">
        <v>16</v>
      </c>
      <c r="N951">
        <v>0.68</v>
      </c>
      <c r="O951">
        <v>10.88</v>
      </c>
      <c r="P951" t="s">
        <v>1811</v>
      </c>
      <c r="Q951" t="s">
        <v>1812</v>
      </c>
      <c r="R951" s="16">
        <v>45778</v>
      </c>
      <c r="S951">
        <v>76</v>
      </c>
      <c r="T951" t="s">
        <v>3949</v>
      </c>
      <c r="U951" s="16">
        <v>45758</v>
      </c>
      <c r="V951" s="16">
        <v>45758</v>
      </c>
      <c r="Y951" s="16">
        <v>45777</v>
      </c>
      <c r="AB951" t="s">
        <v>1381</v>
      </c>
    </row>
    <row r="952" spans="1:42" x14ac:dyDescent="0.35">
      <c r="A952" t="s">
        <v>2448</v>
      </c>
      <c r="B952" t="s">
        <v>2334</v>
      </c>
      <c r="C952" t="s">
        <v>1402</v>
      </c>
      <c r="D952" t="s">
        <v>1301</v>
      </c>
      <c r="E952" s="16">
        <v>45754</v>
      </c>
      <c r="F952">
        <v>4001882466</v>
      </c>
      <c r="G952" t="s">
        <v>1927</v>
      </c>
      <c r="H952" t="s">
        <v>2180</v>
      </c>
      <c r="I952" t="s">
        <v>1822</v>
      </c>
      <c r="J952">
        <v>3001486</v>
      </c>
      <c r="K952">
        <v>6526191</v>
      </c>
      <c r="M952">
        <v>3</v>
      </c>
      <c r="N952">
        <v>1.1499999999999999</v>
      </c>
      <c r="O952">
        <v>3.45</v>
      </c>
      <c r="P952" t="s">
        <v>1811</v>
      </c>
      <c r="Q952" t="s">
        <v>1812</v>
      </c>
      <c r="R952" s="16">
        <v>45778</v>
      </c>
      <c r="S952">
        <v>76</v>
      </c>
      <c r="T952" t="s">
        <v>3949</v>
      </c>
      <c r="U952" s="16">
        <v>45758</v>
      </c>
      <c r="V952" s="16">
        <v>45758</v>
      </c>
      <c r="Y952" s="16">
        <v>45777</v>
      </c>
      <c r="AB952" t="s">
        <v>1381</v>
      </c>
    </row>
    <row r="953" spans="1:42" x14ac:dyDescent="0.35">
      <c r="A953" t="s">
        <v>2448</v>
      </c>
      <c r="B953" t="s">
        <v>2334</v>
      </c>
      <c r="C953" t="s">
        <v>1402</v>
      </c>
      <c r="D953" t="s">
        <v>1301</v>
      </c>
      <c r="E953" s="16">
        <v>45754</v>
      </c>
      <c r="F953">
        <v>4001882466</v>
      </c>
      <c r="G953" t="s">
        <v>1927</v>
      </c>
      <c r="H953" t="s">
        <v>4107</v>
      </c>
      <c r="I953" t="s">
        <v>4108</v>
      </c>
      <c r="J953">
        <v>3001486</v>
      </c>
      <c r="K953">
        <v>6526191</v>
      </c>
      <c r="M953">
        <v>1</v>
      </c>
      <c r="N953">
        <v>249.23</v>
      </c>
      <c r="O953">
        <v>249.23</v>
      </c>
      <c r="P953" t="s">
        <v>1811</v>
      </c>
      <c r="Q953" t="s">
        <v>1812</v>
      </c>
      <c r="R953" s="16">
        <v>45778</v>
      </c>
      <c r="S953">
        <v>76</v>
      </c>
      <c r="T953" t="s">
        <v>3949</v>
      </c>
      <c r="U953" s="16">
        <v>45758</v>
      </c>
      <c r="V953" s="16">
        <v>45758</v>
      </c>
      <c r="Y953" s="16">
        <v>45777</v>
      </c>
      <c r="AB953" t="s">
        <v>1381</v>
      </c>
    </row>
    <row r="954" spans="1:42" x14ac:dyDescent="0.35">
      <c r="A954" t="s">
        <v>2448</v>
      </c>
      <c r="B954" t="s">
        <v>2334</v>
      </c>
      <c r="C954" t="s">
        <v>1402</v>
      </c>
      <c r="D954" t="s">
        <v>1301</v>
      </c>
      <c r="E954" s="16">
        <v>45754</v>
      </c>
      <c r="F954">
        <v>4001882466</v>
      </c>
      <c r="G954" t="s">
        <v>1927</v>
      </c>
      <c r="H954" t="s">
        <v>1890</v>
      </c>
      <c r="I954" t="s">
        <v>1865</v>
      </c>
      <c r="J954">
        <v>3001486</v>
      </c>
      <c r="K954">
        <v>6526191</v>
      </c>
      <c r="M954">
        <v>20</v>
      </c>
      <c r="N954">
        <v>0.72</v>
      </c>
      <c r="O954">
        <v>14.4</v>
      </c>
      <c r="P954" t="s">
        <v>1811</v>
      </c>
      <c r="Q954" t="s">
        <v>1812</v>
      </c>
      <c r="R954" s="16">
        <v>45778</v>
      </c>
      <c r="S954">
        <v>76</v>
      </c>
      <c r="T954" t="s">
        <v>3949</v>
      </c>
      <c r="U954" s="16">
        <v>45758</v>
      </c>
      <c r="V954" s="16">
        <v>45758</v>
      </c>
      <c r="Y954" s="16">
        <v>45777</v>
      </c>
      <c r="AB954" t="s">
        <v>1381</v>
      </c>
    </row>
    <row r="955" spans="1:42" x14ac:dyDescent="0.35">
      <c r="A955" t="s">
        <v>2448</v>
      </c>
      <c r="B955" t="s">
        <v>2334</v>
      </c>
      <c r="C955" t="s">
        <v>1402</v>
      </c>
      <c r="D955" t="s">
        <v>1301</v>
      </c>
      <c r="E955" s="16">
        <v>45754</v>
      </c>
      <c r="F955">
        <v>4001882466</v>
      </c>
      <c r="G955" t="s">
        <v>1927</v>
      </c>
      <c r="H955" t="s">
        <v>2037</v>
      </c>
      <c r="I955" t="s">
        <v>1825</v>
      </c>
      <c r="J955">
        <v>3001486</v>
      </c>
      <c r="K955">
        <v>6526191</v>
      </c>
      <c r="M955">
        <v>3</v>
      </c>
      <c r="N955">
        <v>1.34</v>
      </c>
      <c r="O955">
        <v>4.0199999999999996</v>
      </c>
      <c r="P955" t="s">
        <v>1811</v>
      </c>
      <c r="Q955" t="s">
        <v>1812</v>
      </c>
      <c r="R955" s="16">
        <v>45778</v>
      </c>
      <c r="S955">
        <v>76</v>
      </c>
      <c r="T955" t="s">
        <v>3949</v>
      </c>
      <c r="U955" s="16">
        <v>45758</v>
      </c>
      <c r="V955" s="16">
        <v>45758</v>
      </c>
      <c r="Y955" s="16">
        <v>45777</v>
      </c>
      <c r="AB955" t="s">
        <v>1381</v>
      </c>
    </row>
    <row r="956" spans="1:42" x14ac:dyDescent="0.35">
      <c r="A956" t="s">
        <v>2448</v>
      </c>
      <c r="B956" t="s">
        <v>2334</v>
      </c>
      <c r="C956" t="s">
        <v>1402</v>
      </c>
      <c r="D956" t="s">
        <v>1301</v>
      </c>
      <c r="E956" s="16">
        <v>45754</v>
      </c>
      <c r="F956">
        <v>4001882466</v>
      </c>
      <c r="G956" t="s">
        <v>1927</v>
      </c>
      <c r="H956" t="s">
        <v>4109</v>
      </c>
      <c r="I956" t="s">
        <v>4110</v>
      </c>
      <c r="J956">
        <v>3001486</v>
      </c>
      <c r="K956">
        <v>6526191</v>
      </c>
      <c r="M956">
        <v>14</v>
      </c>
      <c r="N956">
        <v>0.1</v>
      </c>
      <c r="O956">
        <v>1.4</v>
      </c>
      <c r="P956" t="s">
        <v>1811</v>
      </c>
      <c r="Q956" t="s">
        <v>1812</v>
      </c>
      <c r="R956" s="16">
        <v>45778</v>
      </c>
      <c r="S956">
        <v>76</v>
      </c>
      <c r="T956" t="s">
        <v>3949</v>
      </c>
      <c r="U956" s="16">
        <v>45758</v>
      </c>
      <c r="V956" s="16">
        <v>45758</v>
      </c>
      <c r="Y956" s="16">
        <v>45777</v>
      </c>
      <c r="AB956" t="s">
        <v>1381</v>
      </c>
    </row>
    <row r="957" spans="1:42" x14ac:dyDescent="0.35">
      <c r="A957" t="s">
        <v>2448</v>
      </c>
      <c r="B957" t="s">
        <v>2334</v>
      </c>
      <c r="C957" t="s">
        <v>1402</v>
      </c>
      <c r="D957" t="s">
        <v>1301</v>
      </c>
      <c r="E957" s="16">
        <v>45754</v>
      </c>
      <c r="F957">
        <v>4001882466</v>
      </c>
      <c r="G957" t="s">
        <v>1927</v>
      </c>
      <c r="H957" t="s">
        <v>2918</v>
      </c>
      <c r="I957" t="s">
        <v>1810</v>
      </c>
      <c r="J957">
        <v>3001486</v>
      </c>
      <c r="K957">
        <v>6526191</v>
      </c>
      <c r="M957">
        <v>3</v>
      </c>
      <c r="N957">
        <v>0.2</v>
      </c>
      <c r="O957">
        <v>0.6</v>
      </c>
      <c r="P957" t="s">
        <v>1811</v>
      </c>
      <c r="Q957" t="s">
        <v>1812</v>
      </c>
      <c r="R957" s="16">
        <v>45778</v>
      </c>
      <c r="S957">
        <v>76</v>
      </c>
      <c r="T957" t="s">
        <v>3949</v>
      </c>
      <c r="U957" s="16">
        <v>45758</v>
      </c>
      <c r="V957" s="16">
        <v>45758</v>
      </c>
      <c r="Y957" s="16">
        <v>45777</v>
      </c>
      <c r="AB957" t="s">
        <v>1381</v>
      </c>
    </row>
    <row r="958" spans="1:42" x14ac:dyDescent="0.35">
      <c r="A958" t="s">
        <v>2448</v>
      </c>
      <c r="B958" t="s">
        <v>2334</v>
      </c>
      <c r="C958" t="s">
        <v>1402</v>
      </c>
      <c r="D958" t="s">
        <v>1301</v>
      </c>
      <c r="E958" s="16">
        <v>45754</v>
      </c>
      <c r="F958">
        <v>4001882466</v>
      </c>
      <c r="G958" t="s">
        <v>1927</v>
      </c>
      <c r="H958" t="s">
        <v>3597</v>
      </c>
      <c r="I958" t="s">
        <v>1822</v>
      </c>
      <c r="J958">
        <v>3001486</v>
      </c>
      <c r="K958">
        <v>6526191</v>
      </c>
      <c r="M958">
        <v>1</v>
      </c>
      <c r="N958">
        <v>0.38</v>
      </c>
      <c r="O958">
        <v>0.38</v>
      </c>
      <c r="P958" t="s">
        <v>1811</v>
      </c>
      <c r="Q958" t="s">
        <v>1812</v>
      </c>
      <c r="R958" s="16">
        <v>45778</v>
      </c>
      <c r="S958">
        <v>76</v>
      </c>
      <c r="T958" t="s">
        <v>3949</v>
      </c>
      <c r="U958" s="16">
        <v>45758</v>
      </c>
      <c r="V958" s="16">
        <v>45758</v>
      </c>
      <c r="Y958" s="16">
        <v>45777</v>
      </c>
      <c r="AB958" t="s">
        <v>1381</v>
      </c>
    </row>
    <row r="959" spans="1:42" x14ac:dyDescent="0.35">
      <c r="A959" t="s">
        <v>2448</v>
      </c>
      <c r="B959" t="s">
        <v>2334</v>
      </c>
      <c r="C959" t="s">
        <v>1402</v>
      </c>
      <c r="D959" t="s">
        <v>1301</v>
      </c>
      <c r="E959" s="16">
        <v>45754</v>
      </c>
      <c r="F959">
        <v>4001882466</v>
      </c>
      <c r="G959" t="s">
        <v>1927</v>
      </c>
      <c r="H959" t="s">
        <v>4111</v>
      </c>
      <c r="I959" t="s">
        <v>2727</v>
      </c>
      <c r="J959">
        <v>3001486</v>
      </c>
      <c r="K959">
        <v>6526191</v>
      </c>
      <c r="M959">
        <v>1</v>
      </c>
      <c r="N959">
        <v>0.2</v>
      </c>
      <c r="O959">
        <v>0.2</v>
      </c>
      <c r="P959" t="s">
        <v>1811</v>
      </c>
      <c r="Q959" t="s">
        <v>1812</v>
      </c>
      <c r="R959" s="16">
        <v>45778</v>
      </c>
      <c r="S959">
        <v>76</v>
      </c>
      <c r="T959" t="s">
        <v>3949</v>
      </c>
      <c r="U959" s="16">
        <v>45758</v>
      </c>
      <c r="V959" s="16">
        <v>45758</v>
      </c>
      <c r="Y959" s="16">
        <v>45777</v>
      </c>
      <c r="AB959" t="s">
        <v>1381</v>
      </c>
    </row>
    <row r="960" spans="1:42" x14ac:dyDescent="0.35">
      <c r="A960" t="s">
        <v>2448</v>
      </c>
      <c r="B960" t="s">
        <v>2334</v>
      </c>
      <c r="C960" t="s">
        <v>1402</v>
      </c>
      <c r="D960" t="s">
        <v>1301</v>
      </c>
      <c r="E960" s="16">
        <v>45754</v>
      </c>
      <c r="F960">
        <v>4001882466</v>
      </c>
      <c r="G960" t="s">
        <v>1927</v>
      </c>
      <c r="H960" t="s">
        <v>4112</v>
      </c>
      <c r="I960" t="s">
        <v>4113</v>
      </c>
      <c r="J960">
        <v>3001486</v>
      </c>
      <c r="K960">
        <v>6526191</v>
      </c>
      <c r="M960">
        <v>1</v>
      </c>
      <c r="N960">
        <v>63.1</v>
      </c>
      <c r="O960">
        <v>63.1</v>
      </c>
      <c r="P960" t="s">
        <v>1811</v>
      </c>
      <c r="Q960" t="s">
        <v>1812</v>
      </c>
      <c r="R960" s="16">
        <v>45778</v>
      </c>
      <c r="S960">
        <v>76</v>
      </c>
      <c r="T960" t="s">
        <v>3949</v>
      </c>
      <c r="U960" s="16">
        <v>45758</v>
      </c>
      <c r="V960" s="16">
        <v>45758</v>
      </c>
      <c r="Y960" s="16">
        <v>45777</v>
      </c>
      <c r="AB960" t="s">
        <v>1381</v>
      </c>
    </row>
    <row r="961" spans="1:28" x14ac:dyDescent="0.35">
      <c r="A961" t="s">
        <v>2448</v>
      </c>
      <c r="B961" t="s">
        <v>2334</v>
      </c>
      <c r="C961" t="s">
        <v>1402</v>
      </c>
      <c r="D961" t="s">
        <v>1301</v>
      </c>
      <c r="E961" s="16">
        <v>45754</v>
      </c>
      <c r="F961">
        <v>4001882466</v>
      </c>
      <c r="G961" t="s">
        <v>1927</v>
      </c>
      <c r="H961" t="s">
        <v>4114</v>
      </c>
      <c r="I961" t="s">
        <v>2801</v>
      </c>
      <c r="J961">
        <v>3001486</v>
      </c>
      <c r="K961">
        <v>6526191</v>
      </c>
      <c r="M961">
        <v>2</v>
      </c>
      <c r="N961">
        <v>2.97</v>
      </c>
      <c r="O961">
        <v>5.94</v>
      </c>
      <c r="P961" t="s">
        <v>1811</v>
      </c>
      <c r="Q961" t="s">
        <v>1812</v>
      </c>
      <c r="R961" s="16">
        <v>45778</v>
      </c>
      <c r="S961">
        <v>76</v>
      </c>
      <c r="T961" t="s">
        <v>3949</v>
      </c>
      <c r="U961" s="16">
        <v>45758</v>
      </c>
      <c r="V961" s="16">
        <v>45758</v>
      </c>
      <c r="Y961" s="16">
        <v>45777</v>
      </c>
      <c r="AB961" t="s">
        <v>1381</v>
      </c>
    </row>
    <row r="962" spans="1:28" x14ac:dyDescent="0.35">
      <c r="A962" t="s">
        <v>2448</v>
      </c>
      <c r="B962" t="s">
        <v>2334</v>
      </c>
      <c r="C962" t="s">
        <v>1402</v>
      </c>
      <c r="D962" t="s">
        <v>1301</v>
      </c>
      <c r="E962" s="16">
        <v>45754</v>
      </c>
      <c r="F962">
        <v>4001882466</v>
      </c>
      <c r="G962" t="s">
        <v>1927</v>
      </c>
      <c r="H962" t="s">
        <v>4115</v>
      </c>
      <c r="I962" t="s">
        <v>2727</v>
      </c>
      <c r="J962">
        <v>3001486</v>
      </c>
      <c r="K962">
        <v>6526191</v>
      </c>
      <c r="M962">
        <v>2</v>
      </c>
      <c r="N962">
        <v>0.2</v>
      </c>
      <c r="O962">
        <v>0.4</v>
      </c>
      <c r="P962" t="s">
        <v>1811</v>
      </c>
      <c r="Q962" t="s">
        <v>1812</v>
      </c>
      <c r="R962" s="16">
        <v>45778</v>
      </c>
      <c r="S962">
        <v>76</v>
      </c>
      <c r="T962" t="s">
        <v>3949</v>
      </c>
      <c r="U962" s="16">
        <v>45758</v>
      </c>
      <c r="V962" s="16">
        <v>45758</v>
      </c>
      <c r="Y962" s="16">
        <v>45777</v>
      </c>
      <c r="AB962" t="s">
        <v>1381</v>
      </c>
    </row>
    <row r="963" spans="1:28" x14ac:dyDescent="0.35">
      <c r="A963" t="s">
        <v>2448</v>
      </c>
      <c r="B963" t="s">
        <v>2334</v>
      </c>
      <c r="C963" t="s">
        <v>1402</v>
      </c>
      <c r="D963" t="s">
        <v>1301</v>
      </c>
      <c r="E963" s="16">
        <v>45754</v>
      </c>
      <c r="F963">
        <v>4001882466</v>
      </c>
      <c r="G963" t="s">
        <v>1927</v>
      </c>
      <c r="H963" t="s">
        <v>4116</v>
      </c>
      <c r="I963" t="s">
        <v>3692</v>
      </c>
      <c r="J963">
        <v>3001486</v>
      </c>
      <c r="K963">
        <v>6526191</v>
      </c>
      <c r="M963">
        <v>2</v>
      </c>
      <c r="N963">
        <v>17.649999999999999</v>
      </c>
      <c r="O963">
        <v>35.299999999999997</v>
      </c>
      <c r="P963" t="s">
        <v>1811</v>
      </c>
      <c r="Q963" t="s">
        <v>1812</v>
      </c>
      <c r="R963" s="16">
        <v>45778</v>
      </c>
      <c r="S963">
        <v>76</v>
      </c>
      <c r="T963" t="s">
        <v>3949</v>
      </c>
      <c r="U963" s="16">
        <v>45758</v>
      </c>
      <c r="V963" s="16">
        <v>45758</v>
      </c>
      <c r="Y963" s="16">
        <v>45777</v>
      </c>
      <c r="AB963" t="s">
        <v>1381</v>
      </c>
    </row>
    <row r="964" spans="1:28" x14ac:dyDescent="0.35">
      <c r="A964" t="s">
        <v>2448</v>
      </c>
      <c r="B964" t="s">
        <v>2334</v>
      </c>
      <c r="C964" t="s">
        <v>1402</v>
      </c>
      <c r="D964" t="s">
        <v>1301</v>
      </c>
      <c r="E964" s="16">
        <v>45754</v>
      </c>
      <c r="F964">
        <v>4001882466</v>
      </c>
      <c r="G964" t="s">
        <v>1927</v>
      </c>
      <c r="H964" t="s">
        <v>3779</v>
      </c>
      <c r="I964" t="s">
        <v>2791</v>
      </c>
      <c r="J964">
        <v>3001486</v>
      </c>
      <c r="K964">
        <v>6526191</v>
      </c>
      <c r="M964">
        <v>2</v>
      </c>
      <c r="N964">
        <v>69.45</v>
      </c>
      <c r="O964">
        <v>138.9</v>
      </c>
      <c r="P964" t="s">
        <v>1811</v>
      </c>
      <c r="Q964" t="s">
        <v>1812</v>
      </c>
      <c r="R964" s="16">
        <v>45778</v>
      </c>
      <c r="S964">
        <v>76</v>
      </c>
      <c r="T964" t="s">
        <v>3949</v>
      </c>
      <c r="U964" s="16">
        <v>45758</v>
      </c>
      <c r="V964" s="16">
        <v>45758</v>
      </c>
      <c r="Y964" s="16">
        <v>45777</v>
      </c>
      <c r="AB964" t="s">
        <v>1381</v>
      </c>
    </row>
    <row r="965" spans="1:28" x14ac:dyDescent="0.35">
      <c r="A965" t="s">
        <v>2448</v>
      </c>
      <c r="B965" t="s">
        <v>2334</v>
      </c>
      <c r="C965" t="s">
        <v>1402</v>
      </c>
      <c r="D965" t="s">
        <v>1301</v>
      </c>
      <c r="E965" s="16">
        <v>45754</v>
      </c>
      <c r="F965">
        <v>4001882466</v>
      </c>
      <c r="G965" t="s">
        <v>1927</v>
      </c>
      <c r="H965" t="s">
        <v>3784</v>
      </c>
      <c r="I965" t="s">
        <v>3785</v>
      </c>
      <c r="J965">
        <v>3001486</v>
      </c>
      <c r="K965">
        <v>6526191</v>
      </c>
      <c r="M965">
        <v>4</v>
      </c>
      <c r="N965">
        <v>3.23</v>
      </c>
      <c r="O965">
        <v>12.92</v>
      </c>
      <c r="P965" t="s">
        <v>1811</v>
      </c>
      <c r="Q965" t="s">
        <v>1812</v>
      </c>
      <c r="R965" s="16">
        <v>45778</v>
      </c>
      <c r="S965">
        <v>76</v>
      </c>
      <c r="T965" t="s">
        <v>3949</v>
      </c>
      <c r="U965" s="16">
        <v>45758</v>
      </c>
      <c r="V965" s="16">
        <v>45758</v>
      </c>
      <c r="Y965" s="16">
        <v>45777</v>
      </c>
      <c r="AB965" t="s">
        <v>1381</v>
      </c>
    </row>
    <row r="966" spans="1:28" x14ac:dyDescent="0.35">
      <c r="A966" t="s">
        <v>2448</v>
      </c>
      <c r="B966" t="s">
        <v>2334</v>
      </c>
      <c r="C966" t="s">
        <v>1402</v>
      </c>
      <c r="D966" t="s">
        <v>1301</v>
      </c>
      <c r="E966" s="16">
        <v>45754</v>
      </c>
      <c r="F966">
        <v>4001882466</v>
      </c>
      <c r="G966" t="s">
        <v>1927</v>
      </c>
      <c r="H966" t="s">
        <v>3598</v>
      </c>
      <c r="I966" t="s">
        <v>1822</v>
      </c>
      <c r="J966">
        <v>3001486</v>
      </c>
      <c r="K966">
        <v>6526191</v>
      </c>
      <c r="M966">
        <v>4</v>
      </c>
      <c r="N966">
        <v>0.28000000000000003</v>
      </c>
      <c r="O966">
        <v>1.1200000000000001</v>
      </c>
      <c r="P966" t="s">
        <v>1811</v>
      </c>
      <c r="Q966" t="s">
        <v>1812</v>
      </c>
      <c r="R966" s="16">
        <v>45778</v>
      </c>
      <c r="S966">
        <v>76</v>
      </c>
      <c r="T966" t="s">
        <v>3949</v>
      </c>
      <c r="U966" s="16">
        <v>45758</v>
      </c>
      <c r="V966" s="16">
        <v>45758</v>
      </c>
      <c r="Y966" s="16">
        <v>45777</v>
      </c>
      <c r="AB966" t="s">
        <v>1381</v>
      </c>
    </row>
    <row r="967" spans="1:28" x14ac:dyDescent="0.35">
      <c r="A967" t="s">
        <v>2448</v>
      </c>
      <c r="B967" t="s">
        <v>2334</v>
      </c>
      <c r="C967" t="s">
        <v>1402</v>
      </c>
      <c r="D967" t="s">
        <v>1301</v>
      </c>
      <c r="E967" s="16">
        <v>45754</v>
      </c>
      <c r="F967">
        <v>4001882466</v>
      </c>
      <c r="G967" t="s">
        <v>1927</v>
      </c>
      <c r="H967" t="s">
        <v>2162</v>
      </c>
      <c r="I967" t="s">
        <v>1825</v>
      </c>
      <c r="J967">
        <v>3001486</v>
      </c>
      <c r="K967">
        <v>6526191</v>
      </c>
      <c r="M967">
        <v>13</v>
      </c>
      <c r="N967">
        <v>0.84</v>
      </c>
      <c r="O967">
        <v>10.92</v>
      </c>
      <c r="P967" t="s">
        <v>1811</v>
      </c>
      <c r="Q967" t="s">
        <v>1812</v>
      </c>
      <c r="R967" s="16">
        <v>45778</v>
      </c>
      <c r="S967">
        <v>76</v>
      </c>
      <c r="T967" t="s">
        <v>3949</v>
      </c>
      <c r="U967" s="16">
        <v>45758</v>
      </c>
      <c r="V967" s="16">
        <v>45758</v>
      </c>
      <c r="Y967" s="16">
        <v>45777</v>
      </c>
      <c r="AB967" t="s">
        <v>1381</v>
      </c>
    </row>
    <row r="968" spans="1:28" x14ac:dyDescent="0.35">
      <c r="A968" t="s">
        <v>2448</v>
      </c>
      <c r="B968" t="s">
        <v>2334</v>
      </c>
      <c r="C968" t="s">
        <v>1402</v>
      </c>
      <c r="D968" t="s">
        <v>1301</v>
      </c>
      <c r="E968" s="16">
        <v>45754</v>
      </c>
      <c r="F968">
        <v>4001882466</v>
      </c>
      <c r="G968" t="s">
        <v>1927</v>
      </c>
      <c r="H968" t="s">
        <v>2010</v>
      </c>
      <c r="I968" t="s">
        <v>1810</v>
      </c>
      <c r="J968">
        <v>3001486</v>
      </c>
      <c r="K968">
        <v>6526191</v>
      </c>
      <c r="M968">
        <v>8</v>
      </c>
      <c r="N968">
        <v>0.51</v>
      </c>
      <c r="O968">
        <v>4.08</v>
      </c>
      <c r="P968" t="s">
        <v>1811</v>
      </c>
      <c r="Q968" t="s">
        <v>1812</v>
      </c>
      <c r="R968" s="16">
        <v>45778</v>
      </c>
      <c r="S968">
        <v>76</v>
      </c>
      <c r="T968" t="s">
        <v>3949</v>
      </c>
      <c r="U968" s="16">
        <v>45758</v>
      </c>
      <c r="V968" s="16">
        <v>45758</v>
      </c>
      <c r="Y968" s="16">
        <v>45777</v>
      </c>
      <c r="AB968" t="s">
        <v>1381</v>
      </c>
    </row>
    <row r="969" spans="1:28" x14ac:dyDescent="0.35">
      <c r="A969" t="s">
        <v>2448</v>
      </c>
      <c r="B969" t="s">
        <v>2334</v>
      </c>
      <c r="C969" t="s">
        <v>1402</v>
      </c>
      <c r="D969" t="s">
        <v>1301</v>
      </c>
      <c r="E969" s="16">
        <v>45754</v>
      </c>
      <c r="F969">
        <v>4001882466</v>
      </c>
      <c r="G969" t="s">
        <v>1927</v>
      </c>
      <c r="H969" t="s">
        <v>4117</v>
      </c>
      <c r="I969" t="s">
        <v>4118</v>
      </c>
      <c r="J969">
        <v>3001486</v>
      </c>
      <c r="K969">
        <v>6526191</v>
      </c>
      <c r="M969">
        <v>1</v>
      </c>
      <c r="N969">
        <v>70.5</v>
      </c>
      <c r="O969">
        <v>70.5</v>
      </c>
      <c r="P969" t="s">
        <v>1811</v>
      </c>
      <c r="Q969" t="s">
        <v>1812</v>
      </c>
      <c r="R969" s="16">
        <v>45778</v>
      </c>
      <c r="S969">
        <v>76</v>
      </c>
      <c r="T969" t="s">
        <v>3949</v>
      </c>
      <c r="U969" s="16">
        <v>45758</v>
      </c>
      <c r="V969" s="16">
        <v>45758</v>
      </c>
      <c r="Y969" s="16">
        <v>45777</v>
      </c>
      <c r="AB969" t="s">
        <v>1381</v>
      </c>
    </row>
    <row r="970" spans="1:28" x14ac:dyDescent="0.35">
      <c r="A970" t="s">
        <v>2448</v>
      </c>
      <c r="B970" t="s">
        <v>2334</v>
      </c>
      <c r="C970" t="s">
        <v>1402</v>
      </c>
      <c r="D970" t="s">
        <v>1301</v>
      </c>
      <c r="E970" s="16">
        <v>45754</v>
      </c>
      <c r="F970">
        <v>4001882466</v>
      </c>
      <c r="G970" t="s">
        <v>1927</v>
      </c>
      <c r="H970" t="s">
        <v>4119</v>
      </c>
      <c r="I970" t="s">
        <v>4120</v>
      </c>
      <c r="J970">
        <v>3001486</v>
      </c>
      <c r="K970">
        <v>6526191</v>
      </c>
      <c r="M970">
        <v>1</v>
      </c>
      <c r="N970">
        <v>59.88</v>
      </c>
      <c r="O970">
        <v>59.88</v>
      </c>
      <c r="P970" t="s">
        <v>1811</v>
      </c>
      <c r="Q970" t="s">
        <v>1812</v>
      </c>
      <c r="R970" s="16">
        <v>45778</v>
      </c>
      <c r="S970">
        <v>76</v>
      </c>
      <c r="T970" t="s">
        <v>3949</v>
      </c>
      <c r="U970" s="16">
        <v>45758</v>
      </c>
      <c r="V970" s="16">
        <v>45758</v>
      </c>
      <c r="Y970" s="16">
        <v>45777</v>
      </c>
      <c r="AB970" t="s">
        <v>1381</v>
      </c>
    </row>
    <row r="971" spans="1:28" x14ac:dyDescent="0.35">
      <c r="A971" t="s">
        <v>2448</v>
      </c>
      <c r="B971" t="s">
        <v>2334</v>
      </c>
      <c r="C971" t="s">
        <v>1402</v>
      </c>
      <c r="D971" t="s">
        <v>1301</v>
      </c>
      <c r="E971" s="16">
        <v>45754</v>
      </c>
      <c r="F971">
        <v>4001882466</v>
      </c>
      <c r="G971" t="s">
        <v>1927</v>
      </c>
      <c r="H971" t="s">
        <v>4121</v>
      </c>
      <c r="I971" t="s">
        <v>2093</v>
      </c>
      <c r="J971">
        <v>3001486</v>
      </c>
      <c r="K971">
        <v>6526191</v>
      </c>
      <c r="M971">
        <v>19</v>
      </c>
      <c r="N971">
        <v>14.28</v>
      </c>
      <c r="O971">
        <v>271.32</v>
      </c>
      <c r="P971" t="s">
        <v>1811</v>
      </c>
      <c r="Q971" t="s">
        <v>1812</v>
      </c>
      <c r="R971" s="16">
        <v>45778</v>
      </c>
      <c r="S971">
        <v>76</v>
      </c>
      <c r="T971" t="s">
        <v>3949</v>
      </c>
      <c r="U971" s="16">
        <v>45758</v>
      </c>
      <c r="V971" s="16">
        <v>45758</v>
      </c>
      <c r="Y971" s="16">
        <v>45777</v>
      </c>
      <c r="AB971" t="s">
        <v>1381</v>
      </c>
    </row>
    <row r="972" spans="1:28" x14ac:dyDescent="0.35">
      <c r="A972" t="s">
        <v>2448</v>
      </c>
      <c r="B972" t="s">
        <v>2334</v>
      </c>
      <c r="C972" t="s">
        <v>1402</v>
      </c>
      <c r="D972" t="s">
        <v>1301</v>
      </c>
      <c r="E972" s="16">
        <v>45754</v>
      </c>
      <c r="F972">
        <v>4001882466</v>
      </c>
      <c r="G972" t="s">
        <v>1927</v>
      </c>
      <c r="H972" t="s">
        <v>4122</v>
      </c>
      <c r="I972" t="s">
        <v>2105</v>
      </c>
      <c r="J972">
        <v>3001486</v>
      </c>
      <c r="K972">
        <v>6526191</v>
      </c>
      <c r="M972">
        <v>4</v>
      </c>
      <c r="N972">
        <v>10.59</v>
      </c>
      <c r="O972">
        <v>42.36</v>
      </c>
      <c r="P972" t="s">
        <v>1811</v>
      </c>
      <c r="Q972" t="s">
        <v>1812</v>
      </c>
      <c r="R972" s="16">
        <v>45778</v>
      </c>
      <c r="S972">
        <v>76</v>
      </c>
      <c r="T972" t="s">
        <v>3949</v>
      </c>
      <c r="U972" s="16">
        <v>45758</v>
      </c>
      <c r="V972" s="16">
        <v>45758</v>
      </c>
      <c r="Y972" s="16">
        <v>45777</v>
      </c>
      <c r="AB972" t="s">
        <v>1381</v>
      </c>
    </row>
    <row r="973" spans="1:28" x14ac:dyDescent="0.35">
      <c r="A973" t="s">
        <v>2448</v>
      </c>
      <c r="B973" t="s">
        <v>2334</v>
      </c>
      <c r="C973" t="s">
        <v>1402</v>
      </c>
      <c r="D973" t="s">
        <v>1301</v>
      </c>
      <c r="E973" s="16">
        <v>45754</v>
      </c>
      <c r="F973">
        <v>4001882466</v>
      </c>
      <c r="G973" t="s">
        <v>1927</v>
      </c>
      <c r="H973" t="s">
        <v>4123</v>
      </c>
      <c r="I973" t="s">
        <v>1822</v>
      </c>
      <c r="J973">
        <v>3001486</v>
      </c>
      <c r="K973">
        <v>6526191</v>
      </c>
      <c r="M973">
        <v>2</v>
      </c>
      <c r="N973">
        <v>0.37</v>
      </c>
      <c r="O973">
        <v>0.74</v>
      </c>
      <c r="P973" t="s">
        <v>1811</v>
      </c>
      <c r="Q973" t="s">
        <v>1812</v>
      </c>
      <c r="R973" s="16">
        <v>45778</v>
      </c>
      <c r="S973">
        <v>76</v>
      </c>
      <c r="T973" t="s">
        <v>3949</v>
      </c>
      <c r="U973" s="16">
        <v>45758</v>
      </c>
      <c r="V973" s="16">
        <v>45758</v>
      </c>
      <c r="Y973" s="16">
        <v>45777</v>
      </c>
      <c r="AB973" t="s">
        <v>1381</v>
      </c>
    </row>
    <row r="974" spans="1:28" x14ac:dyDescent="0.35">
      <c r="A974" t="s">
        <v>2448</v>
      </c>
      <c r="B974" t="s">
        <v>2334</v>
      </c>
      <c r="C974" t="s">
        <v>1402</v>
      </c>
      <c r="D974" t="s">
        <v>1301</v>
      </c>
      <c r="E974" s="16">
        <v>45754</v>
      </c>
      <c r="F974">
        <v>4001882466</v>
      </c>
      <c r="G974" t="s">
        <v>1927</v>
      </c>
      <c r="H974" t="s">
        <v>4124</v>
      </c>
      <c r="I974" t="s">
        <v>1822</v>
      </c>
      <c r="J974">
        <v>3001486</v>
      </c>
      <c r="K974">
        <v>6526191</v>
      </c>
      <c r="M974">
        <v>2</v>
      </c>
      <c r="N974">
        <v>3.02</v>
      </c>
      <c r="O974">
        <v>6.04</v>
      </c>
      <c r="P974" t="s">
        <v>1811</v>
      </c>
      <c r="Q974" t="s">
        <v>1812</v>
      </c>
      <c r="R974" s="16">
        <v>45778</v>
      </c>
      <c r="S974">
        <v>76</v>
      </c>
      <c r="T974" t="s">
        <v>3949</v>
      </c>
      <c r="U974" s="16">
        <v>45758</v>
      </c>
      <c r="V974" s="16">
        <v>45758</v>
      </c>
      <c r="Y974" s="16">
        <v>45777</v>
      </c>
      <c r="AB974" t="s">
        <v>1381</v>
      </c>
    </row>
    <row r="975" spans="1:28" x14ac:dyDescent="0.35">
      <c r="A975" t="s">
        <v>2448</v>
      </c>
      <c r="B975" t="s">
        <v>2334</v>
      </c>
      <c r="C975" t="s">
        <v>1402</v>
      </c>
      <c r="D975" t="s">
        <v>1301</v>
      </c>
      <c r="E975" s="16">
        <v>45754</v>
      </c>
      <c r="F975">
        <v>4001882466</v>
      </c>
      <c r="G975" t="s">
        <v>1927</v>
      </c>
      <c r="H975" t="s">
        <v>2270</v>
      </c>
      <c r="I975" t="s">
        <v>1822</v>
      </c>
      <c r="J975">
        <v>3001486</v>
      </c>
      <c r="K975">
        <v>6526191</v>
      </c>
      <c r="M975">
        <v>6</v>
      </c>
      <c r="N975">
        <v>0.38</v>
      </c>
      <c r="O975">
        <v>2.2799999999999998</v>
      </c>
      <c r="P975" t="s">
        <v>1811</v>
      </c>
      <c r="Q975" t="s">
        <v>1812</v>
      </c>
      <c r="R975" s="16">
        <v>45778</v>
      </c>
      <c r="S975">
        <v>76</v>
      </c>
      <c r="T975" t="s">
        <v>3949</v>
      </c>
      <c r="U975" s="16">
        <v>45758</v>
      </c>
      <c r="V975" s="16">
        <v>45758</v>
      </c>
      <c r="Y975" s="16">
        <v>45777</v>
      </c>
      <c r="AB975" t="s">
        <v>1381</v>
      </c>
    </row>
    <row r="976" spans="1:28" x14ac:dyDescent="0.35">
      <c r="A976" t="s">
        <v>2448</v>
      </c>
      <c r="B976" t="s">
        <v>2334</v>
      </c>
      <c r="C976" t="s">
        <v>1402</v>
      </c>
      <c r="D976" t="s">
        <v>1301</v>
      </c>
      <c r="E976" s="16">
        <v>45754</v>
      </c>
      <c r="F976">
        <v>4001882466</v>
      </c>
      <c r="G976" t="s">
        <v>1927</v>
      </c>
      <c r="H976" t="s">
        <v>2918</v>
      </c>
      <c r="I976" t="s">
        <v>1810</v>
      </c>
      <c r="J976">
        <v>3001486</v>
      </c>
      <c r="K976">
        <v>6526191</v>
      </c>
      <c r="M976">
        <v>3</v>
      </c>
      <c r="N976">
        <v>0.2</v>
      </c>
      <c r="O976">
        <v>0.6</v>
      </c>
      <c r="P976" t="s">
        <v>1811</v>
      </c>
      <c r="Q976" t="s">
        <v>1812</v>
      </c>
      <c r="R976" s="16">
        <v>45778</v>
      </c>
      <c r="S976">
        <v>76</v>
      </c>
      <c r="T976" t="s">
        <v>3949</v>
      </c>
      <c r="U976" s="16">
        <v>45758</v>
      </c>
      <c r="V976" s="16">
        <v>45758</v>
      </c>
      <c r="Y976" s="16">
        <v>45777</v>
      </c>
      <c r="AB976" t="s">
        <v>1381</v>
      </c>
    </row>
    <row r="977" spans="1:42" x14ac:dyDescent="0.35">
      <c r="A977" t="s">
        <v>2448</v>
      </c>
      <c r="B977" t="s">
        <v>2334</v>
      </c>
      <c r="C977" t="s">
        <v>1402</v>
      </c>
      <c r="D977" t="s">
        <v>1301</v>
      </c>
      <c r="E977" s="16">
        <v>45754</v>
      </c>
      <c r="F977">
        <v>4001882466</v>
      </c>
      <c r="G977" t="s">
        <v>1927</v>
      </c>
      <c r="H977" t="s">
        <v>4125</v>
      </c>
      <c r="I977" t="s">
        <v>2029</v>
      </c>
      <c r="J977">
        <v>3001486</v>
      </c>
      <c r="K977">
        <v>6526191</v>
      </c>
      <c r="M977">
        <v>1</v>
      </c>
      <c r="N977">
        <v>831.58</v>
      </c>
      <c r="O977">
        <v>831.58</v>
      </c>
      <c r="P977" t="s">
        <v>1811</v>
      </c>
      <c r="Q977" t="s">
        <v>1812</v>
      </c>
      <c r="R977" s="16">
        <v>45778</v>
      </c>
      <c r="S977">
        <v>76</v>
      </c>
      <c r="T977" t="s">
        <v>3949</v>
      </c>
      <c r="U977" s="16">
        <v>45758</v>
      </c>
      <c r="V977" s="16">
        <v>45758</v>
      </c>
      <c r="Y977" s="16">
        <v>45777</v>
      </c>
      <c r="AB977" t="s">
        <v>1381</v>
      </c>
    </row>
    <row r="978" spans="1:42" x14ac:dyDescent="0.35">
      <c r="A978" t="s">
        <v>2448</v>
      </c>
      <c r="B978" t="s">
        <v>2334</v>
      </c>
      <c r="C978" t="s">
        <v>1402</v>
      </c>
      <c r="D978" t="s">
        <v>1301</v>
      </c>
      <c r="E978" s="16">
        <v>45754</v>
      </c>
      <c r="F978">
        <v>4001882466</v>
      </c>
      <c r="G978" t="s">
        <v>1927</v>
      </c>
      <c r="H978" t="s">
        <v>2646</v>
      </c>
      <c r="I978" t="s">
        <v>1810</v>
      </c>
      <c r="J978">
        <v>3001486</v>
      </c>
      <c r="K978">
        <v>6526191</v>
      </c>
      <c r="M978">
        <v>4</v>
      </c>
      <c r="N978">
        <v>2.1</v>
      </c>
      <c r="O978">
        <v>8.4</v>
      </c>
      <c r="P978" t="s">
        <v>1811</v>
      </c>
      <c r="Q978" t="s">
        <v>1812</v>
      </c>
      <c r="R978" s="16">
        <v>45778</v>
      </c>
      <c r="S978">
        <v>76</v>
      </c>
      <c r="T978" t="s">
        <v>3949</v>
      </c>
      <c r="U978" s="16">
        <v>45758</v>
      </c>
      <c r="V978" s="16">
        <v>45758</v>
      </c>
      <c r="Y978" s="16">
        <v>45777</v>
      </c>
      <c r="AB978" t="s">
        <v>1381</v>
      </c>
    </row>
    <row r="979" spans="1:42" x14ac:dyDescent="0.35">
      <c r="A979" t="s">
        <v>2448</v>
      </c>
      <c r="B979" t="s">
        <v>2334</v>
      </c>
      <c r="C979" t="s">
        <v>1402</v>
      </c>
      <c r="D979" t="s">
        <v>1301</v>
      </c>
      <c r="E979" s="16">
        <v>45754</v>
      </c>
      <c r="F979">
        <v>4001882466</v>
      </c>
      <c r="G979" t="s">
        <v>1927</v>
      </c>
      <c r="H979" t="s">
        <v>1975</v>
      </c>
      <c r="I979" t="s">
        <v>1822</v>
      </c>
      <c r="J979">
        <v>3001486</v>
      </c>
      <c r="K979">
        <v>6526191</v>
      </c>
      <c r="M979">
        <v>4</v>
      </c>
      <c r="N979">
        <v>0.28000000000000003</v>
      </c>
      <c r="O979">
        <v>1.1200000000000001</v>
      </c>
      <c r="P979" t="s">
        <v>1811</v>
      </c>
      <c r="Q979" t="s">
        <v>1812</v>
      </c>
      <c r="R979" s="16">
        <v>45778</v>
      </c>
      <c r="S979">
        <v>76</v>
      </c>
      <c r="T979" t="s">
        <v>3949</v>
      </c>
      <c r="U979" s="16">
        <v>45758</v>
      </c>
      <c r="V979" s="16">
        <v>45758</v>
      </c>
      <c r="Y979" s="16">
        <v>45777</v>
      </c>
      <c r="AB979" t="s">
        <v>1381</v>
      </c>
    </row>
    <row r="980" spans="1:42" x14ac:dyDescent="0.35">
      <c r="A980" t="s">
        <v>2448</v>
      </c>
      <c r="B980" t="s">
        <v>2334</v>
      </c>
      <c r="C980" t="s">
        <v>1402</v>
      </c>
      <c r="D980" t="s">
        <v>1301</v>
      </c>
      <c r="E980" s="16">
        <v>45754</v>
      </c>
      <c r="F980">
        <v>4001882466</v>
      </c>
      <c r="G980" t="s">
        <v>1927</v>
      </c>
      <c r="H980" t="s">
        <v>3172</v>
      </c>
      <c r="I980" t="s">
        <v>1852</v>
      </c>
      <c r="J980">
        <v>3001486</v>
      </c>
      <c r="K980">
        <v>6526191</v>
      </c>
      <c r="M980">
        <v>1</v>
      </c>
      <c r="N980">
        <v>19.670000000000002</v>
      </c>
      <c r="O980">
        <v>19.670000000000002</v>
      </c>
      <c r="P980" t="s">
        <v>1811</v>
      </c>
      <c r="Q980" t="s">
        <v>1812</v>
      </c>
      <c r="R980" s="16">
        <v>45778</v>
      </c>
      <c r="S980">
        <v>76</v>
      </c>
      <c r="T980" t="s">
        <v>3949</v>
      </c>
      <c r="U980" s="16">
        <v>45758</v>
      </c>
      <c r="V980" s="16">
        <v>45758</v>
      </c>
      <c r="Y980" s="16">
        <v>45777</v>
      </c>
      <c r="AB980" t="s">
        <v>1381</v>
      </c>
    </row>
    <row r="981" spans="1:42" x14ac:dyDescent="0.35">
      <c r="A981" t="s">
        <v>2301</v>
      </c>
      <c r="B981" t="s">
        <v>2302</v>
      </c>
      <c r="C981" t="s">
        <v>115</v>
      </c>
      <c r="D981" t="s">
        <v>114</v>
      </c>
      <c r="E981" s="16">
        <v>45771</v>
      </c>
      <c r="F981">
        <v>4001904110</v>
      </c>
      <c r="G981" t="s">
        <v>1927</v>
      </c>
      <c r="H981" t="s">
        <v>4159</v>
      </c>
      <c r="I981" t="s">
        <v>4160</v>
      </c>
      <c r="J981">
        <v>3001486</v>
      </c>
      <c r="K981">
        <v>6526191</v>
      </c>
      <c r="M981">
        <v>1</v>
      </c>
      <c r="N981">
        <v>356.66</v>
      </c>
      <c r="O981">
        <v>356.66</v>
      </c>
      <c r="P981" t="s">
        <v>1811</v>
      </c>
      <c r="Q981" t="s">
        <v>1812</v>
      </c>
      <c r="R981" s="16">
        <v>45780</v>
      </c>
      <c r="S981">
        <v>74</v>
      </c>
      <c r="T981" t="s">
        <v>3949</v>
      </c>
      <c r="U981" s="16">
        <v>45758</v>
      </c>
      <c r="V981" s="16">
        <v>45758</v>
      </c>
      <c r="Y981" s="16">
        <v>45773</v>
      </c>
      <c r="AB981" t="s">
        <v>1381</v>
      </c>
    </row>
    <row r="982" spans="1:42" x14ac:dyDescent="0.35">
      <c r="A982" t="s">
        <v>2448</v>
      </c>
      <c r="C982" t="s">
        <v>1402</v>
      </c>
      <c r="D982" t="s">
        <v>1301</v>
      </c>
      <c r="E982" s="16">
        <v>45665</v>
      </c>
      <c r="F982">
        <v>4001767781</v>
      </c>
      <c r="G982" t="s">
        <v>1927</v>
      </c>
      <c r="H982" t="s">
        <v>2983</v>
      </c>
      <c r="I982" t="s">
        <v>1831</v>
      </c>
      <c r="J982">
        <v>3001653</v>
      </c>
      <c r="K982">
        <v>6526319</v>
      </c>
      <c r="M982">
        <v>2</v>
      </c>
      <c r="N982">
        <v>6.53</v>
      </c>
      <c r="O982">
        <v>13.06</v>
      </c>
      <c r="P982" t="s">
        <v>1811</v>
      </c>
      <c r="Q982" t="s">
        <v>1812</v>
      </c>
      <c r="R982" s="16">
        <v>45668</v>
      </c>
      <c r="S982">
        <v>165</v>
      </c>
      <c r="T982" t="s">
        <v>2024</v>
      </c>
      <c r="U982" s="16">
        <v>45719</v>
      </c>
      <c r="V982" s="16">
        <v>45689</v>
      </c>
      <c r="Y982" s="16">
        <v>45689</v>
      </c>
      <c r="AB982" t="s">
        <v>1378</v>
      </c>
      <c r="AP982" t="e">
        <v>#N/A</v>
      </c>
    </row>
    <row r="983" spans="1:42" x14ac:dyDescent="0.35">
      <c r="A983" t="s">
        <v>2448</v>
      </c>
      <c r="C983" t="s">
        <v>1402</v>
      </c>
      <c r="D983" t="s">
        <v>1301</v>
      </c>
      <c r="E983" s="16">
        <v>45665</v>
      </c>
      <c r="F983">
        <v>4001767781</v>
      </c>
      <c r="G983" t="s">
        <v>1927</v>
      </c>
      <c r="H983" t="s">
        <v>2984</v>
      </c>
      <c r="I983" t="s">
        <v>1826</v>
      </c>
      <c r="J983">
        <v>3001653</v>
      </c>
      <c r="K983">
        <v>6526319</v>
      </c>
      <c r="M983">
        <v>4</v>
      </c>
      <c r="N983">
        <v>15.88</v>
      </c>
      <c r="O983">
        <v>63.52</v>
      </c>
      <c r="P983" t="s">
        <v>1811</v>
      </c>
      <c r="Q983" t="s">
        <v>1812</v>
      </c>
      <c r="R983" s="16">
        <v>45668</v>
      </c>
      <c r="S983">
        <v>165</v>
      </c>
      <c r="T983" t="s">
        <v>2024</v>
      </c>
      <c r="U983" s="16">
        <v>45719</v>
      </c>
      <c r="V983" s="16">
        <v>45689</v>
      </c>
      <c r="Y983" s="16">
        <v>45689</v>
      </c>
      <c r="AB983" t="s">
        <v>1378</v>
      </c>
      <c r="AP983" t="e">
        <v>#N/A</v>
      </c>
    </row>
    <row r="984" spans="1:42" x14ac:dyDescent="0.35">
      <c r="A984" t="s">
        <v>2448</v>
      </c>
      <c r="C984" t="s">
        <v>1402</v>
      </c>
      <c r="D984" t="s">
        <v>1301</v>
      </c>
      <c r="E984" s="16">
        <v>45665</v>
      </c>
      <c r="F984">
        <v>4001767781</v>
      </c>
      <c r="G984" t="s">
        <v>1927</v>
      </c>
      <c r="H984" t="s">
        <v>2985</v>
      </c>
      <c r="I984" t="s">
        <v>1825</v>
      </c>
      <c r="J984">
        <v>3001653</v>
      </c>
      <c r="K984">
        <v>6526319</v>
      </c>
      <c r="M984">
        <v>10</v>
      </c>
      <c r="N984">
        <v>0.86</v>
      </c>
      <c r="O984">
        <v>8.6</v>
      </c>
      <c r="P984" t="s">
        <v>1811</v>
      </c>
      <c r="Q984" t="s">
        <v>1812</v>
      </c>
      <c r="R984" s="16">
        <v>45668</v>
      </c>
      <c r="S984">
        <v>165</v>
      </c>
      <c r="T984" t="s">
        <v>2024</v>
      </c>
      <c r="U984" s="16">
        <v>45719</v>
      </c>
      <c r="V984" s="16">
        <v>45689</v>
      </c>
      <c r="Y984" s="16">
        <v>45689</v>
      </c>
      <c r="AB984" t="s">
        <v>1378</v>
      </c>
      <c r="AP984" t="e">
        <v>#N/A</v>
      </c>
    </row>
    <row r="985" spans="1:42" x14ac:dyDescent="0.35">
      <c r="A985" t="s">
        <v>2448</v>
      </c>
      <c r="C985" t="s">
        <v>1402</v>
      </c>
      <c r="D985" t="s">
        <v>1301</v>
      </c>
      <c r="E985" s="16">
        <v>45665</v>
      </c>
      <c r="F985">
        <v>4001767781</v>
      </c>
      <c r="G985" t="s">
        <v>1927</v>
      </c>
      <c r="H985" t="s">
        <v>2839</v>
      </c>
      <c r="I985" t="s">
        <v>1822</v>
      </c>
      <c r="J985">
        <v>3001653</v>
      </c>
      <c r="K985">
        <v>6526319</v>
      </c>
      <c r="M985">
        <v>10</v>
      </c>
      <c r="N985">
        <v>0.41</v>
      </c>
      <c r="O985">
        <v>4.0999999999999996</v>
      </c>
      <c r="P985" t="s">
        <v>1811</v>
      </c>
      <c r="Q985" t="s">
        <v>1812</v>
      </c>
      <c r="R985" s="16">
        <v>45668</v>
      </c>
      <c r="S985">
        <v>165</v>
      </c>
      <c r="T985" t="s">
        <v>2024</v>
      </c>
      <c r="U985" s="16">
        <v>45719</v>
      </c>
      <c r="V985" s="16">
        <v>45689</v>
      </c>
      <c r="Y985" s="16">
        <v>45689</v>
      </c>
      <c r="AB985" t="s">
        <v>1378</v>
      </c>
      <c r="AP985" t="e">
        <v>#N/A</v>
      </c>
    </row>
    <row r="986" spans="1:42" x14ac:dyDescent="0.35">
      <c r="A986" t="s">
        <v>3159</v>
      </c>
      <c r="B986" t="s">
        <v>1977</v>
      </c>
      <c r="C986" t="s">
        <v>1402</v>
      </c>
      <c r="D986" t="s">
        <v>1301</v>
      </c>
      <c r="E986" s="16">
        <v>45789</v>
      </c>
      <c r="F986">
        <v>4001925164</v>
      </c>
      <c r="G986" t="s">
        <v>1927</v>
      </c>
      <c r="H986" t="s">
        <v>6439</v>
      </c>
      <c r="I986" t="s">
        <v>6440</v>
      </c>
      <c r="J986">
        <v>3001802</v>
      </c>
      <c r="K986">
        <v>6526420</v>
      </c>
      <c r="M986">
        <v>1</v>
      </c>
      <c r="N986">
        <v>2133.81</v>
      </c>
      <c r="O986">
        <v>2133.81</v>
      </c>
      <c r="P986" t="s">
        <v>1811</v>
      </c>
      <c r="Q986" t="s">
        <v>1812</v>
      </c>
      <c r="R986" s="16">
        <v>45803</v>
      </c>
      <c r="S986">
        <v>45</v>
      </c>
      <c r="T986" t="s">
        <v>1930</v>
      </c>
      <c r="U986" s="16">
        <v>45809</v>
      </c>
      <c r="V986" s="16">
        <v>45809</v>
      </c>
      <c r="Y986" s="16">
        <v>45809</v>
      </c>
      <c r="AB986" t="s">
        <v>1376</v>
      </c>
    </row>
    <row r="987" spans="1:42" x14ac:dyDescent="0.35">
      <c r="A987" t="s">
        <v>3159</v>
      </c>
      <c r="B987" t="s">
        <v>1977</v>
      </c>
      <c r="C987" t="s">
        <v>1402</v>
      </c>
      <c r="D987" t="s">
        <v>1301</v>
      </c>
      <c r="E987" s="16">
        <v>45789</v>
      </c>
      <c r="F987">
        <v>4001925164</v>
      </c>
      <c r="G987" t="s">
        <v>1927</v>
      </c>
      <c r="H987" t="s">
        <v>6441</v>
      </c>
      <c r="I987" t="s">
        <v>6442</v>
      </c>
      <c r="J987">
        <v>3001802</v>
      </c>
      <c r="K987">
        <v>6526420</v>
      </c>
      <c r="M987">
        <v>1</v>
      </c>
      <c r="N987">
        <v>93.39</v>
      </c>
      <c r="O987">
        <v>93.39</v>
      </c>
      <c r="P987" t="s">
        <v>1811</v>
      </c>
      <c r="Q987" t="s">
        <v>1812</v>
      </c>
      <c r="R987" s="16">
        <v>45803</v>
      </c>
      <c r="S987">
        <v>45</v>
      </c>
      <c r="T987" t="s">
        <v>1930</v>
      </c>
      <c r="U987" s="16">
        <v>45809</v>
      </c>
      <c r="V987" s="16">
        <v>45809</v>
      </c>
      <c r="Y987" s="16">
        <v>45809</v>
      </c>
      <c r="AB987" t="s">
        <v>1376</v>
      </c>
    </row>
    <row r="988" spans="1:42" x14ac:dyDescent="0.35">
      <c r="A988" t="s">
        <v>3159</v>
      </c>
      <c r="B988" t="s">
        <v>1977</v>
      </c>
      <c r="C988" t="s">
        <v>1402</v>
      </c>
      <c r="D988" t="s">
        <v>1301</v>
      </c>
      <c r="E988" s="16">
        <v>45789</v>
      </c>
      <c r="F988">
        <v>4001925164</v>
      </c>
      <c r="G988" t="s">
        <v>1927</v>
      </c>
      <c r="H988" t="s">
        <v>5027</v>
      </c>
      <c r="I988" t="s">
        <v>2032</v>
      </c>
      <c r="J988">
        <v>3001802</v>
      </c>
      <c r="K988">
        <v>6526420</v>
      </c>
      <c r="M988">
        <v>1</v>
      </c>
      <c r="N988">
        <v>152.26</v>
      </c>
      <c r="O988">
        <v>152.26</v>
      </c>
      <c r="P988" t="s">
        <v>1811</v>
      </c>
      <c r="Q988" t="s">
        <v>1812</v>
      </c>
      <c r="R988" s="16">
        <v>45803</v>
      </c>
      <c r="S988">
        <v>45</v>
      </c>
      <c r="T988" t="s">
        <v>1930</v>
      </c>
      <c r="U988" s="16">
        <v>45809</v>
      </c>
      <c r="V988" s="16">
        <v>45809</v>
      </c>
      <c r="Y988" s="16">
        <v>45809</v>
      </c>
      <c r="AB988" t="s">
        <v>1376</v>
      </c>
    </row>
    <row r="989" spans="1:42" x14ac:dyDescent="0.35">
      <c r="A989" t="s">
        <v>3159</v>
      </c>
      <c r="B989" t="s">
        <v>1977</v>
      </c>
      <c r="C989" t="s">
        <v>1402</v>
      </c>
      <c r="D989" t="s">
        <v>1301</v>
      </c>
      <c r="E989" s="16">
        <v>45789</v>
      </c>
      <c r="F989">
        <v>4001925164</v>
      </c>
      <c r="G989" t="s">
        <v>1927</v>
      </c>
      <c r="H989" t="s">
        <v>5028</v>
      </c>
      <c r="I989" t="s">
        <v>2032</v>
      </c>
      <c r="J989">
        <v>3001802</v>
      </c>
      <c r="K989">
        <v>6526420</v>
      </c>
      <c r="M989">
        <v>1</v>
      </c>
      <c r="N989">
        <v>163.62</v>
      </c>
      <c r="O989">
        <v>163.62</v>
      </c>
      <c r="P989" t="s">
        <v>1811</v>
      </c>
      <c r="Q989" t="s">
        <v>1812</v>
      </c>
      <c r="R989" s="16">
        <v>45803</v>
      </c>
      <c r="S989">
        <v>45</v>
      </c>
      <c r="T989" t="s">
        <v>1930</v>
      </c>
      <c r="U989" s="16">
        <v>45809</v>
      </c>
      <c r="V989" s="16">
        <v>45809</v>
      </c>
      <c r="Y989" s="16">
        <v>45809</v>
      </c>
      <c r="AB989" t="s">
        <v>1376</v>
      </c>
    </row>
    <row r="990" spans="1:42" x14ac:dyDescent="0.35">
      <c r="A990" t="s">
        <v>3159</v>
      </c>
      <c r="B990" t="s">
        <v>1977</v>
      </c>
      <c r="C990" t="s">
        <v>1402</v>
      </c>
      <c r="D990" t="s">
        <v>1301</v>
      </c>
      <c r="E990" s="16">
        <v>45789</v>
      </c>
      <c r="F990">
        <v>4001925164</v>
      </c>
      <c r="G990" t="s">
        <v>1927</v>
      </c>
      <c r="H990" t="s">
        <v>5024</v>
      </c>
      <c r="I990" t="s">
        <v>2032</v>
      </c>
      <c r="J990">
        <v>3001802</v>
      </c>
      <c r="K990">
        <v>6526420</v>
      </c>
      <c r="M990">
        <v>1</v>
      </c>
      <c r="N990">
        <v>154.68</v>
      </c>
      <c r="O990">
        <v>154.68</v>
      </c>
      <c r="P990" t="s">
        <v>1811</v>
      </c>
      <c r="Q990" t="s">
        <v>1812</v>
      </c>
      <c r="R990" s="16">
        <v>45803</v>
      </c>
      <c r="S990">
        <v>45</v>
      </c>
      <c r="T990" t="s">
        <v>1930</v>
      </c>
      <c r="U990" s="16">
        <v>45809</v>
      </c>
      <c r="V990" s="16">
        <v>45809</v>
      </c>
      <c r="Y990" s="16">
        <v>45809</v>
      </c>
      <c r="AB990" t="s">
        <v>1376</v>
      </c>
    </row>
    <row r="991" spans="1:42" x14ac:dyDescent="0.35">
      <c r="A991" t="s">
        <v>3159</v>
      </c>
      <c r="B991" t="s">
        <v>1977</v>
      </c>
      <c r="C991" t="s">
        <v>1402</v>
      </c>
      <c r="D991" t="s">
        <v>1301</v>
      </c>
      <c r="E991" s="16">
        <v>45789</v>
      </c>
      <c r="F991">
        <v>4001925164</v>
      </c>
      <c r="G991" t="s">
        <v>1927</v>
      </c>
      <c r="H991" t="s">
        <v>5025</v>
      </c>
      <c r="I991" t="s">
        <v>2032</v>
      </c>
      <c r="J991">
        <v>3001802</v>
      </c>
      <c r="K991">
        <v>6526420</v>
      </c>
      <c r="M991">
        <v>1</v>
      </c>
      <c r="N991">
        <v>199.62</v>
      </c>
      <c r="O991">
        <v>199.62</v>
      </c>
      <c r="P991" t="s">
        <v>1811</v>
      </c>
      <c r="Q991" t="s">
        <v>1812</v>
      </c>
      <c r="R991" s="16">
        <v>45803</v>
      </c>
      <c r="S991">
        <v>45</v>
      </c>
      <c r="T991" t="s">
        <v>1930</v>
      </c>
      <c r="U991" s="16">
        <v>45809</v>
      </c>
      <c r="V991" s="16">
        <v>45809</v>
      </c>
      <c r="Y991" s="16">
        <v>45809</v>
      </c>
      <c r="AB991" t="s">
        <v>1376</v>
      </c>
    </row>
    <row r="992" spans="1:42" x14ac:dyDescent="0.35">
      <c r="A992" t="s">
        <v>3159</v>
      </c>
      <c r="B992" t="s">
        <v>1977</v>
      </c>
      <c r="C992" t="s">
        <v>1402</v>
      </c>
      <c r="D992" t="s">
        <v>1301</v>
      </c>
      <c r="E992" s="16">
        <v>45789</v>
      </c>
      <c r="F992">
        <v>4001925164</v>
      </c>
      <c r="G992" t="s">
        <v>1927</v>
      </c>
      <c r="H992" t="s">
        <v>5026</v>
      </c>
      <c r="I992" t="s">
        <v>2032</v>
      </c>
      <c r="J992">
        <v>3001802</v>
      </c>
      <c r="K992">
        <v>6526420</v>
      </c>
      <c r="M992">
        <v>1</v>
      </c>
      <c r="N992">
        <v>165.68</v>
      </c>
      <c r="O992">
        <v>165.68</v>
      </c>
      <c r="P992" t="s">
        <v>1811</v>
      </c>
      <c r="Q992" t="s">
        <v>1812</v>
      </c>
      <c r="R992" s="16">
        <v>45803</v>
      </c>
      <c r="S992">
        <v>45</v>
      </c>
      <c r="T992" t="s">
        <v>1930</v>
      </c>
      <c r="U992" s="16">
        <v>45809</v>
      </c>
      <c r="V992" s="16">
        <v>45809</v>
      </c>
      <c r="Y992" s="16">
        <v>45809</v>
      </c>
      <c r="AB992" t="s">
        <v>1376</v>
      </c>
    </row>
    <row r="993" spans="1:28" x14ac:dyDescent="0.35">
      <c r="A993" t="s">
        <v>3159</v>
      </c>
      <c r="B993" t="s">
        <v>1977</v>
      </c>
      <c r="C993" t="s">
        <v>1402</v>
      </c>
      <c r="D993" t="s">
        <v>1301</v>
      </c>
      <c r="E993" s="16">
        <v>45789</v>
      </c>
      <c r="F993">
        <v>4001925164</v>
      </c>
      <c r="G993" t="s">
        <v>1927</v>
      </c>
      <c r="H993" t="s">
        <v>6443</v>
      </c>
      <c r="I993" t="s">
        <v>1914</v>
      </c>
      <c r="J993">
        <v>3001802</v>
      </c>
      <c r="K993">
        <v>6526420</v>
      </c>
      <c r="M993">
        <v>2</v>
      </c>
      <c r="N993">
        <v>168.41</v>
      </c>
      <c r="O993">
        <v>336.82</v>
      </c>
      <c r="P993" t="s">
        <v>1811</v>
      </c>
      <c r="Q993" t="s">
        <v>1812</v>
      </c>
      <c r="R993" s="16">
        <v>45803</v>
      </c>
      <c r="S993">
        <v>45</v>
      </c>
      <c r="T993" t="s">
        <v>1930</v>
      </c>
      <c r="U993" s="16">
        <v>45809</v>
      </c>
      <c r="V993" s="16">
        <v>45809</v>
      </c>
      <c r="Y993" s="16">
        <v>45809</v>
      </c>
      <c r="AB993" t="s">
        <v>1376</v>
      </c>
    </row>
    <row r="994" spans="1:28" x14ac:dyDescent="0.35">
      <c r="A994" t="s">
        <v>3159</v>
      </c>
      <c r="B994" t="s">
        <v>1977</v>
      </c>
      <c r="C994" t="s">
        <v>1402</v>
      </c>
      <c r="D994" t="s">
        <v>1301</v>
      </c>
      <c r="E994" s="16">
        <v>45789</v>
      </c>
      <c r="F994">
        <v>4001925164</v>
      </c>
      <c r="G994" t="s">
        <v>1927</v>
      </c>
      <c r="H994" t="s">
        <v>4611</v>
      </c>
      <c r="I994" t="s">
        <v>1895</v>
      </c>
      <c r="J994">
        <v>3001802</v>
      </c>
      <c r="K994">
        <v>6526420</v>
      </c>
      <c r="M994">
        <v>2</v>
      </c>
      <c r="N994">
        <v>15.21</v>
      </c>
      <c r="O994">
        <v>30.42</v>
      </c>
      <c r="P994" t="s">
        <v>1811</v>
      </c>
      <c r="Q994" t="s">
        <v>1812</v>
      </c>
      <c r="R994" s="16">
        <v>45803</v>
      </c>
      <c r="S994">
        <v>45</v>
      </c>
      <c r="T994" t="s">
        <v>1930</v>
      </c>
      <c r="U994" s="16">
        <v>45809</v>
      </c>
      <c r="V994" s="16">
        <v>45809</v>
      </c>
      <c r="Y994" s="16">
        <v>45809</v>
      </c>
      <c r="AB994" t="s">
        <v>1376</v>
      </c>
    </row>
    <row r="995" spans="1:28" x14ac:dyDescent="0.35">
      <c r="A995" t="s">
        <v>3159</v>
      </c>
      <c r="B995" t="s">
        <v>1977</v>
      </c>
      <c r="C995" t="s">
        <v>1402</v>
      </c>
      <c r="D995" t="s">
        <v>1301</v>
      </c>
      <c r="E995" s="16">
        <v>45789</v>
      </c>
      <c r="F995">
        <v>4001925164</v>
      </c>
      <c r="G995" t="s">
        <v>1927</v>
      </c>
      <c r="H995" t="s">
        <v>1894</v>
      </c>
      <c r="I995" t="s">
        <v>1895</v>
      </c>
      <c r="J995">
        <v>3001802</v>
      </c>
      <c r="K995">
        <v>6526420</v>
      </c>
      <c r="M995">
        <v>1</v>
      </c>
      <c r="N995">
        <v>21.94</v>
      </c>
      <c r="O995">
        <v>21.94</v>
      </c>
      <c r="P995" t="s">
        <v>1811</v>
      </c>
      <c r="Q995" t="s">
        <v>1812</v>
      </c>
      <c r="R995" s="16">
        <v>45803</v>
      </c>
      <c r="S995">
        <v>45</v>
      </c>
      <c r="T995" t="s">
        <v>1930</v>
      </c>
      <c r="U995" s="16">
        <v>45809</v>
      </c>
      <c r="V995" s="16">
        <v>45809</v>
      </c>
      <c r="Y995" s="16">
        <v>45809</v>
      </c>
      <c r="AB995" t="s">
        <v>1376</v>
      </c>
    </row>
    <row r="996" spans="1:28" x14ac:dyDescent="0.35">
      <c r="A996" t="s">
        <v>3159</v>
      </c>
      <c r="B996" t="s">
        <v>1977</v>
      </c>
      <c r="C996" t="s">
        <v>1402</v>
      </c>
      <c r="D996" t="s">
        <v>1301</v>
      </c>
      <c r="E996" s="16">
        <v>45789</v>
      </c>
      <c r="F996">
        <v>4001925164</v>
      </c>
      <c r="G996" t="s">
        <v>1927</v>
      </c>
      <c r="H996" t="s">
        <v>6444</v>
      </c>
      <c r="I996" t="s">
        <v>6445</v>
      </c>
      <c r="J996">
        <v>3001802</v>
      </c>
      <c r="K996">
        <v>6526420</v>
      </c>
      <c r="M996">
        <v>1</v>
      </c>
      <c r="N996">
        <v>33.42</v>
      </c>
      <c r="O996">
        <v>33.42</v>
      </c>
      <c r="P996" t="s">
        <v>1811</v>
      </c>
      <c r="Q996" t="s">
        <v>1812</v>
      </c>
      <c r="R996" s="16">
        <v>45803</v>
      </c>
      <c r="S996">
        <v>45</v>
      </c>
      <c r="T996" t="s">
        <v>1930</v>
      </c>
      <c r="U996" s="16">
        <v>45809</v>
      </c>
      <c r="V996" s="16">
        <v>45809</v>
      </c>
      <c r="Y996" s="16">
        <v>45809</v>
      </c>
      <c r="AB996" t="s">
        <v>1376</v>
      </c>
    </row>
    <row r="997" spans="1:28" x14ac:dyDescent="0.35">
      <c r="A997" t="s">
        <v>3159</v>
      </c>
      <c r="B997" t="s">
        <v>1977</v>
      </c>
      <c r="C997" t="s">
        <v>1402</v>
      </c>
      <c r="D997" t="s">
        <v>1301</v>
      </c>
      <c r="E997" s="16">
        <v>45789</v>
      </c>
      <c r="F997">
        <v>4001925164</v>
      </c>
      <c r="G997" t="s">
        <v>1927</v>
      </c>
      <c r="H997" t="s">
        <v>1841</v>
      </c>
      <c r="I997" t="s">
        <v>1842</v>
      </c>
      <c r="J997">
        <v>3001802</v>
      </c>
      <c r="K997">
        <v>6526420</v>
      </c>
      <c r="M997">
        <v>2</v>
      </c>
      <c r="N997">
        <v>6.11</v>
      </c>
      <c r="O997">
        <v>12.22</v>
      </c>
      <c r="P997" t="s">
        <v>1811</v>
      </c>
      <c r="Q997" t="s">
        <v>1812</v>
      </c>
      <c r="R997" s="16">
        <v>45803</v>
      </c>
      <c r="S997">
        <v>45</v>
      </c>
      <c r="T997" t="s">
        <v>1930</v>
      </c>
      <c r="U997" s="16">
        <v>45809</v>
      </c>
      <c r="V997" s="16">
        <v>45809</v>
      </c>
      <c r="Y997" s="16">
        <v>45809</v>
      </c>
      <c r="AB997" t="s">
        <v>1376</v>
      </c>
    </row>
    <row r="998" spans="1:28" x14ac:dyDescent="0.35">
      <c r="A998" t="s">
        <v>3159</v>
      </c>
      <c r="B998" t="s">
        <v>1977</v>
      </c>
      <c r="C998" t="s">
        <v>1402</v>
      </c>
      <c r="D998" t="s">
        <v>1301</v>
      </c>
      <c r="E998" s="16">
        <v>45789</v>
      </c>
      <c r="F998">
        <v>4001925164</v>
      </c>
      <c r="G998" t="s">
        <v>1927</v>
      </c>
      <c r="H998" t="s">
        <v>1837</v>
      </c>
      <c r="I998" t="s">
        <v>1838</v>
      </c>
      <c r="J998">
        <v>3001802</v>
      </c>
      <c r="K998">
        <v>6526420</v>
      </c>
      <c r="M998">
        <v>2</v>
      </c>
      <c r="N998">
        <v>34.15</v>
      </c>
      <c r="O998">
        <v>68.3</v>
      </c>
      <c r="P998" t="s">
        <v>1811</v>
      </c>
      <c r="Q998" t="s">
        <v>1812</v>
      </c>
      <c r="R998" s="16">
        <v>45803</v>
      </c>
      <c r="S998">
        <v>45</v>
      </c>
      <c r="T998" t="s">
        <v>1930</v>
      </c>
      <c r="U998" s="16">
        <v>45809</v>
      </c>
      <c r="V998" s="16">
        <v>45809</v>
      </c>
      <c r="Y998" s="16">
        <v>45809</v>
      </c>
      <c r="AB998" t="s">
        <v>1376</v>
      </c>
    </row>
    <row r="999" spans="1:28" x14ac:dyDescent="0.35">
      <c r="A999" t="s">
        <v>3159</v>
      </c>
      <c r="B999" t="s">
        <v>1977</v>
      </c>
      <c r="C999" t="s">
        <v>1402</v>
      </c>
      <c r="D999" t="s">
        <v>1301</v>
      </c>
      <c r="E999" s="16">
        <v>45789</v>
      </c>
      <c r="F999">
        <v>4001925164</v>
      </c>
      <c r="G999" t="s">
        <v>1927</v>
      </c>
      <c r="H999" t="s">
        <v>6446</v>
      </c>
      <c r="I999" t="s">
        <v>2032</v>
      </c>
      <c r="J999">
        <v>3001802</v>
      </c>
      <c r="K999">
        <v>6526420</v>
      </c>
      <c r="M999">
        <v>1</v>
      </c>
      <c r="N999">
        <v>262.3</v>
      </c>
      <c r="O999">
        <v>262.3</v>
      </c>
      <c r="P999" t="s">
        <v>1811</v>
      </c>
      <c r="Q999" t="s">
        <v>1812</v>
      </c>
      <c r="R999" s="16">
        <v>45803</v>
      </c>
      <c r="S999">
        <v>45</v>
      </c>
      <c r="T999" t="s">
        <v>1930</v>
      </c>
      <c r="U999" s="16">
        <v>45809</v>
      </c>
      <c r="V999" s="16">
        <v>45809</v>
      </c>
      <c r="Y999" s="16">
        <v>45809</v>
      </c>
      <c r="AB999" t="s">
        <v>1376</v>
      </c>
    </row>
    <row r="1000" spans="1:28" x14ac:dyDescent="0.35">
      <c r="A1000" t="s">
        <v>3159</v>
      </c>
      <c r="B1000" t="s">
        <v>1977</v>
      </c>
      <c r="C1000" t="s">
        <v>1402</v>
      </c>
      <c r="D1000" t="s">
        <v>1301</v>
      </c>
      <c r="E1000" s="16">
        <v>45789</v>
      </c>
      <c r="F1000">
        <v>4001925164</v>
      </c>
      <c r="G1000" t="s">
        <v>1927</v>
      </c>
      <c r="H1000" t="s">
        <v>2005</v>
      </c>
      <c r="I1000" t="s">
        <v>1825</v>
      </c>
      <c r="J1000">
        <v>3001802</v>
      </c>
      <c r="K1000">
        <v>6526420</v>
      </c>
      <c r="M1000">
        <v>6</v>
      </c>
      <c r="N1000">
        <v>1.23</v>
      </c>
      <c r="O1000">
        <v>7.38</v>
      </c>
      <c r="P1000" t="s">
        <v>1811</v>
      </c>
      <c r="Q1000" t="s">
        <v>1812</v>
      </c>
      <c r="R1000" s="16">
        <v>45803</v>
      </c>
      <c r="S1000">
        <v>45</v>
      </c>
      <c r="T1000" t="s">
        <v>1930</v>
      </c>
      <c r="U1000" s="16">
        <v>45809</v>
      </c>
      <c r="V1000" s="16">
        <v>45809</v>
      </c>
      <c r="Y1000" s="16">
        <v>45809</v>
      </c>
      <c r="AB1000" t="s">
        <v>1376</v>
      </c>
    </row>
    <row r="1001" spans="1:28" x14ac:dyDescent="0.35">
      <c r="A1001" t="s">
        <v>3159</v>
      </c>
      <c r="B1001" t="s">
        <v>1977</v>
      </c>
      <c r="C1001" t="s">
        <v>1402</v>
      </c>
      <c r="D1001" t="s">
        <v>1301</v>
      </c>
      <c r="E1001" s="16">
        <v>45789</v>
      </c>
      <c r="F1001">
        <v>4001925164</v>
      </c>
      <c r="G1001" t="s">
        <v>1927</v>
      </c>
      <c r="H1001" t="s">
        <v>1890</v>
      </c>
      <c r="I1001" t="s">
        <v>1865</v>
      </c>
      <c r="J1001">
        <v>3001802</v>
      </c>
      <c r="K1001">
        <v>6526420</v>
      </c>
      <c r="M1001">
        <v>10</v>
      </c>
      <c r="N1001">
        <v>0.72</v>
      </c>
      <c r="O1001">
        <v>7.2</v>
      </c>
      <c r="P1001" t="s">
        <v>1811</v>
      </c>
      <c r="Q1001" t="s">
        <v>1812</v>
      </c>
      <c r="R1001" s="16">
        <v>45803</v>
      </c>
      <c r="S1001">
        <v>45</v>
      </c>
      <c r="T1001" t="s">
        <v>1930</v>
      </c>
      <c r="U1001" s="16">
        <v>45809</v>
      </c>
      <c r="V1001" s="16">
        <v>45809</v>
      </c>
      <c r="Y1001" s="16">
        <v>45809</v>
      </c>
      <c r="AB1001" t="s">
        <v>1376</v>
      </c>
    </row>
    <row r="1002" spans="1:28" x14ac:dyDescent="0.35">
      <c r="A1002" t="s">
        <v>3159</v>
      </c>
      <c r="B1002" t="s">
        <v>1977</v>
      </c>
      <c r="C1002" t="s">
        <v>1402</v>
      </c>
      <c r="D1002" t="s">
        <v>1301</v>
      </c>
      <c r="E1002" s="16">
        <v>45789</v>
      </c>
      <c r="F1002">
        <v>4001925164</v>
      </c>
      <c r="G1002" t="s">
        <v>1927</v>
      </c>
      <c r="H1002" t="s">
        <v>6447</v>
      </c>
      <c r="I1002" t="s">
        <v>1828</v>
      </c>
      <c r="J1002">
        <v>3001802</v>
      </c>
      <c r="K1002">
        <v>6526420</v>
      </c>
      <c r="M1002">
        <v>1</v>
      </c>
      <c r="N1002">
        <v>76.430000000000007</v>
      </c>
      <c r="O1002">
        <v>76.430000000000007</v>
      </c>
      <c r="P1002" t="s">
        <v>1811</v>
      </c>
      <c r="Q1002" t="s">
        <v>1812</v>
      </c>
      <c r="R1002" s="16">
        <v>45803</v>
      </c>
      <c r="S1002">
        <v>45</v>
      </c>
      <c r="T1002" t="s">
        <v>1930</v>
      </c>
      <c r="U1002" s="16">
        <v>45809</v>
      </c>
      <c r="V1002" s="16">
        <v>45809</v>
      </c>
      <c r="Y1002" s="16">
        <v>45809</v>
      </c>
      <c r="AB1002" t="s">
        <v>1376</v>
      </c>
    </row>
    <row r="1003" spans="1:28" x14ac:dyDescent="0.35">
      <c r="A1003" t="s">
        <v>3159</v>
      </c>
      <c r="B1003" t="s">
        <v>1977</v>
      </c>
      <c r="C1003" t="s">
        <v>1402</v>
      </c>
      <c r="D1003" t="s">
        <v>1301</v>
      </c>
      <c r="E1003" s="16">
        <v>45789</v>
      </c>
      <c r="F1003">
        <v>4001925164</v>
      </c>
      <c r="G1003" t="s">
        <v>1927</v>
      </c>
      <c r="H1003" t="s">
        <v>6448</v>
      </c>
      <c r="I1003" t="s">
        <v>1828</v>
      </c>
      <c r="J1003">
        <v>3001802</v>
      </c>
      <c r="K1003">
        <v>6526420</v>
      </c>
      <c r="M1003">
        <v>1</v>
      </c>
      <c r="N1003">
        <v>67.48</v>
      </c>
      <c r="O1003">
        <v>67.48</v>
      </c>
      <c r="P1003" t="s">
        <v>1811</v>
      </c>
      <c r="Q1003" t="s">
        <v>1812</v>
      </c>
      <c r="R1003" s="16">
        <v>45803</v>
      </c>
      <c r="S1003">
        <v>45</v>
      </c>
      <c r="T1003" t="s">
        <v>1930</v>
      </c>
      <c r="U1003" s="16">
        <v>45809</v>
      </c>
      <c r="V1003" s="16">
        <v>45809</v>
      </c>
      <c r="Y1003" s="16">
        <v>45809</v>
      </c>
      <c r="AB1003" t="s">
        <v>1376</v>
      </c>
    </row>
    <row r="1004" spans="1:28" x14ac:dyDescent="0.35">
      <c r="A1004" t="s">
        <v>3159</v>
      </c>
      <c r="B1004" t="s">
        <v>1977</v>
      </c>
      <c r="C1004" t="s">
        <v>1402</v>
      </c>
      <c r="D1004" t="s">
        <v>1301</v>
      </c>
      <c r="E1004" s="16">
        <v>45789</v>
      </c>
      <c r="F1004">
        <v>4001925164</v>
      </c>
      <c r="G1004" t="s">
        <v>1927</v>
      </c>
      <c r="H1004" t="s">
        <v>6449</v>
      </c>
      <c r="I1004" t="s">
        <v>1828</v>
      </c>
      <c r="J1004">
        <v>3001802</v>
      </c>
      <c r="K1004">
        <v>6526420</v>
      </c>
      <c r="M1004">
        <v>1</v>
      </c>
      <c r="N1004">
        <v>199.27</v>
      </c>
      <c r="O1004">
        <v>199.27</v>
      </c>
      <c r="P1004" t="s">
        <v>1811</v>
      </c>
      <c r="Q1004" t="s">
        <v>1812</v>
      </c>
      <c r="R1004" s="16">
        <v>45803</v>
      </c>
      <c r="S1004">
        <v>45</v>
      </c>
      <c r="T1004" t="s">
        <v>1930</v>
      </c>
      <c r="U1004" s="16">
        <v>45809</v>
      </c>
      <c r="V1004" s="16">
        <v>45809</v>
      </c>
      <c r="Y1004" s="16">
        <v>45809</v>
      </c>
      <c r="AB1004" t="s">
        <v>1376</v>
      </c>
    </row>
    <row r="1005" spans="1:28" x14ac:dyDescent="0.35">
      <c r="A1005" t="s">
        <v>3159</v>
      </c>
      <c r="B1005" t="s">
        <v>1977</v>
      </c>
      <c r="C1005" t="s">
        <v>1402</v>
      </c>
      <c r="D1005" t="s">
        <v>1301</v>
      </c>
      <c r="E1005" s="16">
        <v>45789</v>
      </c>
      <c r="F1005">
        <v>4001925164</v>
      </c>
      <c r="G1005" t="s">
        <v>1927</v>
      </c>
      <c r="H1005" t="s">
        <v>6450</v>
      </c>
      <c r="I1005" t="s">
        <v>1828</v>
      </c>
      <c r="J1005">
        <v>3001802</v>
      </c>
      <c r="K1005">
        <v>6526420</v>
      </c>
      <c r="M1005">
        <v>1</v>
      </c>
      <c r="N1005">
        <v>119.78</v>
      </c>
      <c r="O1005">
        <v>119.78</v>
      </c>
      <c r="P1005" t="s">
        <v>1811</v>
      </c>
      <c r="Q1005" t="s">
        <v>1812</v>
      </c>
      <c r="R1005" s="16">
        <v>45803</v>
      </c>
      <c r="S1005">
        <v>45</v>
      </c>
      <c r="T1005" t="s">
        <v>1930</v>
      </c>
      <c r="U1005" s="16">
        <v>45809</v>
      </c>
      <c r="V1005" s="16">
        <v>45809</v>
      </c>
      <c r="Y1005" s="16">
        <v>45809</v>
      </c>
      <c r="AB1005" t="s">
        <v>1376</v>
      </c>
    </row>
    <row r="1006" spans="1:28" x14ac:dyDescent="0.35">
      <c r="A1006" t="s">
        <v>3159</v>
      </c>
      <c r="B1006" t="s">
        <v>1977</v>
      </c>
      <c r="C1006" t="s">
        <v>1402</v>
      </c>
      <c r="D1006" t="s">
        <v>1301</v>
      </c>
      <c r="E1006" s="16">
        <v>45789</v>
      </c>
      <c r="F1006">
        <v>4001925164</v>
      </c>
      <c r="G1006" t="s">
        <v>1927</v>
      </c>
      <c r="H1006" t="s">
        <v>2073</v>
      </c>
      <c r="I1006" t="s">
        <v>1825</v>
      </c>
      <c r="J1006">
        <v>3001802</v>
      </c>
      <c r="K1006">
        <v>6526420</v>
      </c>
      <c r="M1006">
        <v>10</v>
      </c>
      <c r="N1006">
        <v>0.68</v>
      </c>
      <c r="O1006">
        <v>6.8</v>
      </c>
      <c r="P1006" t="s">
        <v>1811</v>
      </c>
      <c r="Q1006" t="s">
        <v>1812</v>
      </c>
      <c r="R1006" s="16">
        <v>45803</v>
      </c>
      <c r="S1006">
        <v>45</v>
      </c>
      <c r="T1006" t="s">
        <v>1930</v>
      </c>
      <c r="U1006" s="16">
        <v>45809</v>
      </c>
      <c r="V1006" s="16">
        <v>45809</v>
      </c>
      <c r="Y1006" s="16">
        <v>45809</v>
      </c>
      <c r="AB1006" t="s">
        <v>1376</v>
      </c>
    </row>
    <row r="1007" spans="1:28" x14ac:dyDescent="0.35">
      <c r="A1007" t="s">
        <v>3159</v>
      </c>
      <c r="B1007" t="s">
        <v>1977</v>
      </c>
      <c r="C1007" t="s">
        <v>1402</v>
      </c>
      <c r="D1007" t="s">
        <v>1301</v>
      </c>
      <c r="E1007" s="16">
        <v>45789</v>
      </c>
      <c r="F1007">
        <v>4001925164</v>
      </c>
      <c r="G1007" t="s">
        <v>1927</v>
      </c>
      <c r="H1007" t="s">
        <v>6451</v>
      </c>
      <c r="I1007" t="s">
        <v>2093</v>
      </c>
      <c r="J1007">
        <v>3001802</v>
      </c>
      <c r="K1007">
        <v>6526420</v>
      </c>
      <c r="M1007">
        <v>4</v>
      </c>
      <c r="N1007">
        <v>14.46</v>
      </c>
      <c r="O1007">
        <v>57.84</v>
      </c>
      <c r="P1007" t="s">
        <v>1811</v>
      </c>
      <c r="Q1007" t="s">
        <v>1812</v>
      </c>
      <c r="R1007" s="16">
        <v>45803</v>
      </c>
      <c r="S1007">
        <v>45</v>
      </c>
      <c r="T1007" t="s">
        <v>1930</v>
      </c>
      <c r="U1007" s="16">
        <v>45809</v>
      </c>
      <c r="V1007" s="16">
        <v>45809</v>
      </c>
      <c r="Y1007" s="16">
        <v>45809</v>
      </c>
      <c r="AB1007" t="s">
        <v>1376</v>
      </c>
    </row>
    <row r="1008" spans="1:28" x14ac:dyDescent="0.35">
      <c r="A1008" t="s">
        <v>3159</v>
      </c>
      <c r="B1008" t="s">
        <v>1977</v>
      </c>
      <c r="C1008" t="s">
        <v>1402</v>
      </c>
      <c r="D1008" t="s">
        <v>1301</v>
      </c>
      <c r="E1008" s="16">
        <v>45789</v>
      </c>
      <c r="F1008">
        <v>4001925164</v>
      </c>
      <c r="G1008" t="s">
        <v>1927</v>
      </c>
      <c r="H1008" t="s">
        <v>6452</v>
      </c>
      <c r="I1008" t="s">
        <v>1852</v>
      </c>
      <c r="J1008">
        <v>3001802</v>
      </c>
      <c r="K1008">
        <v>6526420</v>
      </c>
      <c r="M1008">
        <v>4</v>
      </c>
      <c r="N1008">
        <v>6.27</v>
      </c>
      <c r="O1008">
        <v>25.08</v>
      </c>
      <c r="P1008" t="s">
        <v>1811</v>
      </c>
      <c r="Q1008" t="s">
        <v>1812</v>
      </c>
      <c r="R1008" s="16">
        <v>45803</v>
      </c>
      <c r="S1008">
        <v>45</v>
      </c>
      <c r="T1008" t="s">
        <v>1930</v>
      </c>
      <c r="U1008" s="16">
        <v>45809</v>
      </c>
      <c r="V1008" s="16">
        <v>45809</v>
      </c>
      <c r="Y1008" s="16">
        <v>45809</v>
      </c>
      <c r="AB1008" t="s">
        <v>1376</v>
      </c>
    </row>
    <row r="1009" spans="1:43" x14ac:dyDescent="0.35">
      <c r="A1009" t="s">
        <v>3159</v>
      </c>
      <c r="B1009" t="s">
        <v>1977</v>
      </c>
      <c r="C1009" t="s">
        <v>1402</v>
      </c>
      <c r="D1009" t="s">
        <v>1301</v>
      </c>
      <c r="E1009" s="16">
        <v>45789</v>
      </c>
      <c r="F1009">
        <v>4001925164</v>
      </c>
      <c r="G1009" t="s">
        <v>1927</v>
      </c>
      <c r="H1009" t="s">
        <v>6453</v>
      </c>
      <c r="I1009" t="s">
        <v>1852</v>
      </c>
      <c r="J1009">
        <v>3001802</v>
      </c>
      <c r="K1009">
        <v>6526420</v>
      </c>
      <c r="M1009">
        <v>4</v>
      </c>
      <c r="N1009">
        <v>4.76</v>
      </c>
      <c r="O1009">
        <v>19.04</v>
      </c>
      <c r="P1009" t="s">
        <v>1811</v>
      </c>
      <c r="Q1009" t="s">
        <v>1812</v>
      </c>
      <c r="R1009" s="16">
        <v>45803</v>
      </c>
      <c r="S1009">
        <v>45</v>
      </c>
      <c r="T1009" t="s">
        <v>1930</v>
      </c>
      <c r="U1009" s="16">
        <v>45809</v>
      </c>
      <c r="V1009" s="16">
        <v>45809</v>
      </c>
      <c r="Y1009" s="16">
        <v>45809</v>
      </c>
      <c r="AB1009" t="s">
        <v>1376</v>
      </c>
    </row>
    <row r="1010" spans="1:43" x14ac:dyDescent="0.35">
      <c r="A1010" t="s">
        <v>3159</v>
      </c>
      <c r="B1010" t="s">
        <v>1977</v>
      </c>
      <c r="C1010" t="s">
        <v>1402</v>
      </c>
      <c r="D1010" t="s">
        <v>1301</v>
      </c>
      <c r="E1010" s="16">
        <v>45802</v>
      </c>
      <c r="F1010">
        <v>4001940695</v>
      </c>
      <c r="G1010" t="s">
        <v>1927</v>
      </c>
      <c r="H1010" t="s">
        <v>6454</v>
      </c>
      <c r="I1010" t="s">
        <v>1828</v>
      </c>
      <c r="J1010">
        <v>3001802</v>
      </c>
      <c r="K1010">
        <v>6526420</v>
      </c>
      <c r="M1010">
        <v>1</v>
      </c>
      <c r="N1010">
        <v>201.4</v>
      </c>
      <c r="O1010">
        <v>201.4</v>
      </c>
      <c r="P1010" t="s">
        <v>1811</v>
      </c>
      <c r="Q1010" t="s">
        <v>1812</v>
      </c>
      <c r="R1010" s="16">
        <v>45814</v>
      </c>
      <c r="S1010">
        <v>40</v>
      </c>
      <c r="T1010" t="s">
        <v>1930</v>
      </c>
      <c r="U1010" s="16">
        <v>45809</v>
      </c>
      <c r="V1010" s="16">
        <v>45809</v>
      </c>
      <c r="Y1010" s="16">
        <v>45809</v>
      </c>
      <c r="AB1010" t="s">
        <v>1376</v>
      </c>
    </row>
    <row r="1011" spans="1:43" x14ac:dyDescent="0.35">
      <c r="A1011" t="s">
        <v>3159</v>
      </c>
      <c r="B1011" t="s">
        <v>1977</v>
      </c>
      <c r="C1011" t="s">
        <v>1402</v>
      </c>
      <c r="D1011" t="s">
        <v>1301</v>
      </c>
      <c r="E1011" s="16">
        <v>45802</v>
      </c>
      <c r="F1011">
        <v>4001940695</v>
      </c>
      <c r="G1011" t="s">
        <v>1927</v>
      </c>
      <c r="H1011" t="s">
        <v>1827</v>
      </c>
      <c r="I1011" t="s">
        <v>1828</v>
      </c>
      <c r="J1011">
        <v>3001802</v>
      </c>
      <c r="K1011">
        <v>6526420</v>
      </c>
      <c r="M1011">
        <v>1</v>
      </c>
      <c r="N1011">
        <v>147.38999999999999</v>
      </c>
      <c r="O1011">
        <v>147.38999999999999</v>
      </c>
      <c r="P1011" t="s">
        <v>1811</v>
      </c>
      <c r="Q1011" t="s">
        <v>1812</v>
      </c>
      <c r="R1011" s="16">
        <v>45814</v>
      </c>
      <c r="S1011">
        <v>40</v>
      </c>
      <c r="T1011" t="s">
        <v>1930</v>
      </c>
      <c r="U1011" s="16">
        <v>45809</v>
      </c>
      <c r="V1011" s="16">
        <v>45809</v>
      </c>
      <c r="Y1011" s="16">
        <v>45809</v>
      </c>
      <c r="AB1011" t="s">
        <v>1376</v>
      </c>
    </row>
    <row r="1012" spans="1:43" x14ac:dyDescent="0.35">
      <c r="A1012" t="s">
        <v>1699</v>
      </c>
      <c r="B1012" t="s">
        <v>1977</v>
      </c>
      <c r="C1012" t="s">
        <v>1402</v>
      </c>
      <c r="D1012" t="s">
        <v>1301</v>
      </c>
      <c r="E1012" s="16">
        <v>45665</v>
      </c>
      <c r="F1012">
        <v>4001768128</v>
      </c>
      <c r="G1012" t="s">
        <v>1927</v>
      </c>
      <c r="H1012" t="s">
        <v>2949</v>
      </c>
      <c r="I1012" t="s">
        <v>1822</v>
      </c>
      <c r="J1012">
        <v>3002109</v>
      </c>
      <c r="K1012">
        <v>6526594</v>
      </c>
      <c r="M1012">
        <v>2</v>
      </c>
      <c r="N1012">
        <v>19.940000000000001</v>
      </c>
      <c r="O1012">
        <v>39.880000000000003</v>
      </c>
      <c r="P1012" t="s">
        <v>1811</v>
      </c>
      <c r="Q1012" t="s">
        <v>1812</v>
      </c>
      <c r="R1012" s="16">
        <v>45673</v>
      </c>
      <c r="S1012">
        <v>165</v>
      </c>
      <c r="T1012" t="s">
        <v>2024</v>
      </c>
      <c r="U1012" s="16">
        <v>45717</v>
      </c>
      <c r="V1012" s="16">
        <v>45689</v>
      </c>
      <c r="W1012" s="16">
        <v>45717</v>
      </c>
      <c r="Y1012" s="16">
        <v>45689</v>
      </c>
      <c r="Z1012" t="s">
        <v>1817</v>
      </c>
      <c r="AB1012" t="s">
        <v>1372</v>
      </c>
      <c r="AC1012" t="s">
        <v>1931</v>
      </c>
      <c r="AP1012" t="e">
        <v>#N/A</v>
      </c>
    </row>
    <row r="1013" spans="1:43" x14ac:dyDescent="0.35">
      <c r="A1013" t="s">
        <v>1699</v>
      </c>
      <c r="B1013" t="s">
        <v>1977</v>
      </c>
      <c r="C1013" t="s">
        <v>1402</v>
      </c>
      <c r="D1013" t="s">
        <v>1301</v>
      </c>
      <c r="E1013" s="16">
        <v>45665</v>
      </c>
      <c r="F1013">
        <v>4001768128</v>
      </c>
      <c r="G1013" t="s">
        <v>1927</v>
      </c>
      <c r="H1013" t="s">
        <v>2952</v>
      </c>
      <c r="I1013" t="s">
        <v>1822</v>
      </c>
      <c r="J1013">
        <v>3002109</v>
      </c>
      <c r="K1013">
        <v>6526594</v>
      </c>
      <c r="M1013">
        <v>2</v>
      </c>
      <c r="N1013">
        <v>6.44</v>
      </c>
      <c r="O1013">
        <v>12.88</v>
      </c>
      <c r="P1013" t="s">
        <v>1811</v>
      </c>
      <c r="Q1013" t="s">
        <v>1812</v>
      </c>
      <c r="R1013" s="16">
        <v>45673</v>
      </c>
      <c r="S1013">
        <v>165</v>
      </c>
      <c r="T1013" t="s">
        <v>2024</v>
      </c>
      <c r="U1013" s="16">
        <v>45717</v>
      </c>
      <c r="V1013" s="16">
        <v>45689</v>
      </c>
      <c r="W1013" s="16">
        <v>45717</v>
      </c>
      <c r="Y1013" s="16">
        <v>45689</v>
      </c>
      <c r="Z1013" t="s">
        <v>1817</v>
      </c>
      <c r="AB1013" t="s">
        <v>1372</v>
      </c>
      <c r="AC1013" t="s">
        <v>1931</v>
      </c>
      <c r="AP1013" t="e">
        <v>#N/A</v>
      </c>
    </row>
    <row r="1014" spans="1:43" x14ac:dyDescent="0.35">
      <c r="A1014" t="s">
        <v>1699</v>
      </c>
      <c r="B1014" t="s">
        <v>1977</v>
      </c>
      <c r="C1014" t="s">
        <v>1402</v>
      </c>
      <c r="D1014" t="s">
        <v>1301</v>
      </c>
      <c r="E1014" s="16">
        <v>45665</v>
      </c>
      <c r="F1014">
        <v>4001768128</v>
      </c>
      <c r="G1014" t="s">
        <v>1927</v>
      </c>
      <c r="H1014" t="s">
        <v>2954</v>
      </c>
      <c r="I1014" t="s">
        <v>1862</v>
      </c>
      <c r="J1014">
        <v>3002109</v>
      </c>
      <c r="K1014">
        <v>6526594</v>
      </c>
      <c r="M1014">
        <v>1</v>
      </c>
      <c r="N1014">
        <v>346.32</v>
      </c>
      <c r="O1014">
        <v>346.32</v>
      </c>
      <c r="P1014" t="s">
        <v>1811</v>
      </c>
      <c r="Q1014" t="s">
        <v>1812</v>
      </c>
      <c r="R1014" s="16">
        <v>45673</v>
      </c>
      <c r="S1014">
        <v>165</v>
      </c>
      <c r="T1014" t="s">
        <v>2024</v>
      </c>
      <c r="U1014" s="16">
        <v>45717</v>
      </c>
      <c r="V1014" s="16">
        <v>45689</v>
      </c>
      <c r="W1014" s="16">
        <v>45717</v>
      </c>
      <c r="Y1014" s="16">
        <v>45689</v>
      </c>
      <c r="Z1014" t="s">
        <v>1817</v>
      </c>
      <c r="AB1014" t="s">
        <v>1372</v>
      </c>
      <c r="AC1014" t="s">
        <v>1931</v>
      </c>
      <c r="AP1014" t="e">
        <v>#N/A</v>
      </c>
    </row>
    <row r="1015" spans="1:43" x14ac:dyDescent="0.35">
      <c r="A1015" t="s">
        <v>1699</v>
      </c>
      <c r="B1015" t="s">
        <v>1977</v>
      </c>
      <c r="C1015" t="s">
        <v>1402</v>
      </c>
      <c r="D1015" t="s">
        <v>1301</v>
      </c>
      <c r="E1015" s="16">
        <v>45665</v>
      </c>
      <c r="F1015">
        <v>4001768128</v>
      </c>
      <c r="G1015" t="s">
        <v>1927</v>
      </c>
      <c r="H1015" t="s">
        <v>2953</v>
      </c>
      <c r="I1015" t="s">
        <v>1862</v>
      </c>
      <c r="J1015">
        <v>3002109</v>
      </c>
      <c r="K1015">
        <v>6526594</v>
      </c>
      <c r="M1015">
        <v>1</v>
      </c>
      <c r="N1015">
        <v>376.18</v>
      </c>
      <c r="O1015">
        <v>376.18</v>
      </c>
      <c r="P1015" t="s">
        <v>1811</v>
      </c>
      <c r="Q1015" t="s">
        <v>1812</v>
      </c>
      <c r="R1015" s="16">
        <v>45673</v>
      </c>
      <c r="S1015">
        <v>165</v>
      </c>
      <c r="T1015" t="s">
        <v>2024</v>
      </c>
      <c r="U1015" s="16">
        <v>45717</v>
      </c>
      <c r="V1015" s="16">
        <v>45689</v>
      </c>
      <c r="W1015" s="16">
        <v>45717</v>
      </c>
      <c r="Y1015" s="16">
        <v>45689</v>
      </c>
      <c r="Z1015" t="s">
        <v>1817</v>
      </c>
      <c r="AB1015" t="s">
        <v>1372</v>
      </c>
      <c r="AC1015" t="s">
        <v>1931</v>
      </c>
      <c r="AP1015" t="e">
        <v>#N/A</v>
      </c>
    </row>
    <row r="1016" spans="1:43" x14ac:dyDescent="0.35">
      <c r="A1016" t="s">
        <v>1699</v>
      </c>
      <c r="B1016" t="s">
        <v>1977</v>
      </c>
      <c r="C1016" t="s">
        <v>1402</v>
      </c>
      <c r="D1016" t="s">
        <v>1301</v>
      </c>
      <c r="E1016" s="16">
        <v>45665</v>
      </c>
      <c r="F1016">
        <v>4001768128</v>
      </c>
      <c r="G1016" t="s">
        <v>1927</v>
      </c>
      <c r="H1016" t="s">
        <v>2955</v>
      </c>
      <c r="I1016" t="s">
        <v>2956</v>
      </c>
      <c r="J1016">
        <v>3002109</v>
      </c>
      <c r="K1016">
        <v>6526594</v>
      </c>
      <c r="M1016">
        <v>2</v>
      </c>
      <c r="N1016">
        <v>31.28</v>
      </c>
      <c r="O1016">
        <v>62.56</v>
      </c>
      <c r="P1016" t="s">
        <v>1811</v>
      </c>
      <c r="Q1016" t="s">
        <v>1812</v>
      </c>
      <c r="R1016" s="16">
        <v>45673</v>
      </c>
      <c r="S1016">
        <v>165</v>
      </c>
      <c r="T1016" t="s">
        <v>2024</v>
      </c>
      <c r="U1016" s="16">
        <v>45717</v>
      </c>
      <c r="V1016" s="16">
        <v>45689</v>
      </c>
      <c r="W1016" s="16">
        <v>45717</v>
      </c>
      <c r="Y1016" s="16">
        <v>45689</v>
      </c>
      <c r="Z1016" t="s">
        <v>1817</v>
      </c>
      <c r="AB1016" t="s">
        <v>1372</v>
      </c>
      <c r="AC1016" t="s">
        <v>1931</v>
      </c>
      <c r="AP1016" t="e">
        <v>#N/A</v>
      </c>
    </row>
    <row r="1017" spans="1:43" x14ac:dyDescent="0.35">
      <c r="A1017" t="s">
        <v>1699</v>
      </c>
      <c r="B1017" t="s">
        <v>1977</v>
      </c>
      <c r="C1017" t="s">
        <v>1402</v>
      </c>
      <c r="D1017" t="s">
        <v>1301</v>
      </c>
      <c r="E1017" s="16">
        <v>45665</v>
      </c>
      <c r="F1017">
        <v>4001768128</v>
      </c>
      <c r="G1017" t="s">
        <v>1927</v>
      </c>
      <c r="H1017" t="s">
        <v>2957</v>
      </c>
      <c r="I1017" t="s">
        <v>1865</v>
      </c>
      <c r="J1017">
        <v>3002109</v>
      </c>
      <c r="K1017">
        <v>6526594</v>
      </c>
      <c r="M1017">
        <v>2</v>
      </c>
      <c r="N1017">
        <v>10.34</v>
      </c>
      <c r="O1017">
        <v>20.68</v>
      </c>
      <c r="P1017" t="s">
        <v>1811</v>
      </c>
      <c r="Q1017" t="s">
        <v>1812</v>
      </c>
      <c r="R1017" s="16">
        <v>45673</v>
      </c>
      <c r="S1017">
        <v>165</v>
      </c>
      <c r="T1017" t="s">
        <v>2024</v>
      </c>
      <c r="U1017" s="16">
        <v>45717</v>
      </c>
      <c r="V1017" s="16">
        <v>45689</v>
      </c>
      <c r="W1017" s="16">
        <v>45717</v>
      </c>
      <c r="Y1017" s="16">
        <v>45689</v>
      </c>
      <c r="Z1017" t="s">
        <v>1817</v>
      </c>
      <c r="AB1017" t="s">
        <v>1372</v>
      </c>
      <c r="AC1017" t="s">
        <v>1931</v>
      </c>
      <c r="AP1017" t="e">
        <v>#N/A</v>
      </c>
    </row>
    <row r="1018" spans="1:43" x14ac:dyDescent="0.35">
      <c r="A1018" t="s">
        <v>1699</v>
      </c>
      <c r="B1018" t="s">
        <v>1977</v>
      </c>
      <c r="C1018" t="s">
        <v>1402</v>
      </c>
      <c r="D1018" t="s">
        <v>1301</v>
      </c>
      <c r="E1018" s="16">
        <v>45665</v>
      </c>
      <c r="F1018">
        <v>4001768128</v>
      </c>
      <c r="G1018" t="s">
        <v>1927</v>
      </c>
      <c r="H1018" t="s">
        <v>1981</v>
      </c>
      <c r="I1018" t="s">
        <v>1982</v>
      </c>
      <c r="J1018">
        <v>3002109</v>
      </c>
      <c r="K1018">
        <v>6526594</v>
      </c>
      <c r="M1018">
        <v>2</v>
      </c>
      <c r="N1018">
        <v>2.83</v>
      </c>
      <c r="O1018">
        <v>5.66</v>
      </c>
      <c r="P1018" t="s">
        <v>1811</v>
      </c>
      <c r="Q1018" t="s">
        <v>1812</v>
      </c>
      <c r="R1018" s="16">
        <v>45673</v>
      </c>
      <c r="S1018">
        <v>165</v>
      </c>
      <c r="T1018" t="s">
        <v>2024</v>
      </c>
      <c r="U1018" s="16">
        <v>45717</v>
      </c>
      <c r="V1018" s="16">
        <v>45689</v>
      </c>
      <c r="W1018" s="16">
        <v>45717</v>
      </c>
      <c r="Y1018" s="16">
        <v>45689</v>
      </c>
      <c r="Z1018" t="s">
        <v>1817</v>
      </c>
      <c r="AB1018" t="s">
        <v>1372</v>
      </c>
      <c r="AC1018" t="s">
        <v>1931</v>
      </c>
      <c r="AP1018" t="e">
        <v>#N/A</v>
      </c>
    </row>
    <row r="1019" spans="1:43" x14ac:dyDescent="0.35">
      <c r="A1019" t="s">
        <v>1699</v>
      </c>
      <c r="B1019" t="s">
        <v>1977</v>
      </c>
      <c r="C1019" t="s">
        <v>1402</v>
      </c>
      <c r="D1019" t="s">
        <v>1301</v>
      </c>
      <c r="E1019" s="16">
        <v>45665</v>
      </c>
      <c r="F1019">
        <v>4001768128</v>
      </c>
      <c r="G1019" t="s">
        <v>1927</v>
      </c>
      <c r="H1019" t="s">
        <v>2537</v>
      </c>
      <c r="I1019" t="s">
        <v>1822</v>
      </c>
      <c r="J1019">
        <v>3002109</v>
      </c>
      <c r="K1019">
        <v>6526594</v>
      </c>
      <c r="M1019">
        <v>2</v>
      </c>
      <c r="N1019">
        <v>1.75</v>
      </c>
      <c r="O1019">
        <v>3.5</v>
      </c>
      <c r="P1019" t="s">
        <v>1811</v>
      </c>
      <c r="Q1019" t="s">
        <v>1812</v>
      </c>
      <c r="R1019" s="16">
        <v>45673</v>
      </c>
      <c r="S1019">
        <v>165</v>
      </c>
      <c r="T1019" t="s">
        <v>2024</v>
      </c>
      <c r="U1019" s="16">
        <v>45717</v>
      </c>
      <c r="V1019" s="16">
        <v>45689</v>
      </c>
      <c r="W1019" s="16">
        <v>45717</v>
      </c>
      <c r="Y1019" s="16">
        <v>45689</v>
      </c>
      <c r="Z1019" t="s">
        <v>1817</v>
      </c>
      <c r="AB1019" t="s">
        <v>1372</v>
      </c>
      <c r="AC1019" t="s">
        <v>1931</v>
      </c>
      <c r="AP1019" t="e">
        <v>#N/A</v>
      </c>
    </row>
    <row r="1020" spans="1:43" x14ac:dyDescent="0.35">
      <c r="A1020" t="s">
        <v>1699</v>
      </c>
      <c r="B1020" t="s">
        <v>1977</v>
      </c>
      <c r="C1020" t="s">
        <v>1402</v>
      </c>
      <c r="D1020" t="s">
        <v>1301</v>
      </c>
      <c r="E1020" s="16">
        <v>45665</v>
      </c>
      <c r="F1020">
        <v>4001768128</v>
      </c>
      <c r="G1020" t="s">
        <v>1927</v>
      </c>
      <c r="H1020" t="s">
        <v>2958</v>
      </c>
      <c r="I1020" t="s">
        <v>1825</v>
      </c>
      <c r="J1020">
        <v>3002109</v>
      </c>
      <c r="K1020">
        <v>6526594</v>
      </c>
      <c r="M1020">
        <v>2</v>
      </c>
      <c r="N1020">
        <v>6.13</v>
      </c>
      <c r="O1020">
        <v>12.26</v>
      </c>
      <c r="P1020" t="s">
        <v>1811</v>
      </c>
      <c r="Q1020" t="s">
        <v>1812</v>
      </c>
      <c r="R1020" s="16">
        <v>45673</v>
      </c>
      <c r="S1020">
        <v>165</v>
      </c>
      <c r="T1020" t="s">
        <v>2024</v>
      </c>
      <c r="U1020" s="16">
        <v>45717</v>
      </c>
      <c r="V1020" s="16">
        <v>45689</v>
      </c>
      <c r="W1020" s="16">
        <v>45717</v>
      </c>
      <c r="Y1020" s="16">
        <v>45689</v>
      </c>
      <c r="Z1020" t="s">
        <v>1817</v>
      </c>
      <c r="AB1020" t="s">
        <v>1372</v>
      </c>
      <c r="AC1020" t="s">
        <v>1931</v>
      </c>
      <c r="AP1020" t="e">
        <v>#N/A</v>
      </c>
    </row>
    <row r="1021" spans="1:43" x14ac:dyDescent="0.35">
      <c r="A1021" t="s">
        <v>2508</v>
      </c>
      <c r="B1021" t="s">
        <v>2509</v>
      </c>
      <c r="C1021" t="s">
        <v>115</v>
      </c>
      <c r="D1021" t="s">
        <v>114</v>
      </c>
      <c r="E1021" s="16">
        <v>45656</v>
      </c>
      <c r="F1021">
        <v>4001758494</v>
      </c>
      <c r="G1021" t="s">
        <v>1927</v>
      </c>
      <c r="H1021" t="s">
        <v>2989</v>
      </c>
      <c r="I1021" t="s">
        <v>1831</v>
      </c>
      <c r="J1021">
        <v>3003834</v>
      </c>
      <c r="K1021">
        <v>6527942</v>
      </c>
      <c r="M1021">
        <v>1</v>
      </c>
      <c r="N1021">
        <v>33.200000000000003</v>
      </c>
      <c r="O1021">
        <v>33.200000000000003</v>
      </c>
      <c r="P1021" t="s">
        <v>1811</v>
      </c>
      <c r="Q1021" t="s">
        <v>1812</v>
      </c>
      <c r="R1021" s="16">
        <v>45660</v>
      </c>
      <c r="S1021">
        <v>194</v>
      </c>
      <c r="T1021" t="s">
        <v>2024</v>
      </c>
      <c r="U1021" s="16">
        <v>45660</v>
      </c>
      <c r="V1021" s="16">
        <v>45660</v>
      </c>
      <c r="Y1021" s="16">
        <v>45660</v>
      </c>
      <c r="Z1021" t="s">
        <v>2050</v>
      </c>
      <c r="AB1021" t="s">
        <v>1393</v>
      </c>
      <c r="AC1021" t="s">
        <v>1931</v>
      </c>
      <c r="AP1021" t="e">
        <v>#N/A</v>
      </c>
      <c r="AQ1021">
        <v>5</v>
      </c>
    </row>
    <row r="1022" spans="1:43" x14ac:dyDescent="0.35">
      <c r="A1022" t="s">
        <v>2508</v>
      </c>
      <c r="B1022" t="s">
        <v>2509</v>
      </c>
      <c r="C1022" t="s">
        <v>115</v>
      </c>
      <c r="D1022" t="s">
        <v>114</v>
      </c>
      <c r="E1022" s="16">
        <v>45656</v>
      </c>
      <c r="F1022">
        <v>4001758494</v>
      </c>
      <c r="G1022" t="s">
        <v>1927</v>
      </c>
      <c r="H1022" t="s">
        <v>2990</v>
      </c>
      <c r="I1022" t="s">
        <v>1831</v>
      </c>
      <c r="J1022">
        <v>3003834</v>
      </c>
      <c r="K1022">
        <v>6527942</v>
      </c>
      <c r="M1022">
        <v>4</v>
      </c>
      <c r="N1022">
        <v>29.71</v>
      </c>
      <c r="O1022">
        <v>118.84</v>
      </c>
      <c r="P1022" t="s">
        <v>1811</v>
      </c>
      <c r="Q1022" t="s">
        <v>1812</v>
      </c>
      <c r="R1022" s="16">
        <v>45660</v>
      </c>
      <c r="S1022">
        <v>194</v>
      </c>
      <c r="T1022" t="s">
        <v>2024</v>
      </c>
      <c r="U1022" s="16">
        <v>45660</v>
      </c>
      <c r="V1022" s="16">
        <v>45660</v>
      </c>
      <c r="Y1022" s="16">
        <v>45660</v>
      </c>
      <c r="Z1022" t="s">
        <v>2050</v>
      </c>
      <c r="AB1022" t="s">
        <v>1393</v>
      </c>
      <c r="AC1022" t="s">
        <v>1931</v>
      </c>
      <c r="AP1022" t="e">
        <v>#N/A</v>
      </c>
      <c r="AQ1022">
        <v>5</v>
      </c>
    </row>
    <row r="1023" spans="1:43" x14ac:dyDescent="0.35">
      <c r="A1023" t="s">
        <v>2508</v>
      </c>
      <c r="B1023" t="s">
        <v>2509</v>
      </c>
      <c r="C1023" t="s">
        <v>115</v>
      </c>
      <c r="D1023" t="s">
        <v>114</v>
      </c>
      <c r="E1023" s="16">
        <v>45656</v>
      </c>
      <c r="F1023">
        <v>4001758494</v>
      </c>
      <c r="G1023" t="s">
        <v>1927</v>
      </c>
      <c r="H1023" t="s">
        <v>2991</v>
      </c>
      <c r="I1023" t="s">
        <v>1831</v>
      </c>
      <c r="J1023">
        <v>3003834</v>
      </c>
      <c r="K1023">
        <v>6527942</v>
      </c>
      <c r="M1023">
        <v>1</v>
      </c>
      <c r="N1023">
        <v>22.67</v>
      </c>
      <c r="O1023">
        <v>22.67</v>
      </c>
      <c r="P1023" t="s">
        <v>1811</v>
      </c>
      <c r="Q1023" t="s">
        <v>1812</v>
      </c>
      <c r="R1023" s="16">
        <v>45660</v>
      </c>
      <c r="S1023">
        <v>194</v>
      </c>
      <c r="T1023" t="s">
        <v>2024</v>
      </c>
      <c r="U1023" s="16">
        <v>45660</v>
      </c>
      <c r="V1023" s="16">
        <v>45660</v>
      </c>
      <c r="Y1023" s="16">
        <v>45660</v>
      </c>
      <c r="Z1023" t="s">
        <v>2050</v>
      </c>
      <c r="AB1023" t="s">
        <v>1393</v>
      </c>
      <c r="AC1023" t="s">
        <v>1931</v>
      </c>
      <c r="AP1023" t="e">
        <v>#N/A</v>
      </c>
      <c r="AQ1023">
        <v>5</v>
      </c>
    </row>
    <row r="1024" spans="1:43" x14ac:dyDescent="0.35">
      <c r="A1024" t="s">
        <v>2508</v>
      </c>
      <c r="B1024" t="s">
        <v>2509</v>
      </c>
      <c r="C1024" t="s">
        <v>115</v>
      </c>
      <c r="D1024" t="s">
        <v>114</v>
      </c>
      <c r="E1024" s="16">
        <v>45656</v>
      </c>
      <c r="F1024">
        <v>4001758494</v>
      </c>
      <c r="G1024" t="s">
        <v>1927</v>
      </c>
      <c r="H1024" t="s">
        <v>2165</v>
      </c>
      <c r="I1024" t="s">
        <v>1936</v>
      </c>
      <c r="J1024">
        <v>3003834</v>
      </c>
      <c r="K1024">
        <v>6527942</v>
      </c>
      <c r="M1024">
        <v>1</v>
      </c>
      <c r="N1024">
        <v>28.88</v>
      </c>
      <c r="O1024">
        <v>28.88</v>
      </c>
      <c r="P1024" t="s">
        <v>1811</v>
      </c>
      <c r="Q1024" t="s">
        <v>1812</v>
      </c>
      <c r="R1024" s="16">
        <v>45660</v>
      </c>
      <c r="S1024">
        <v>194</v>
      </c>
      <c r="T1024" t="s">
        <v>2024</v>
      </c>
      <c r="U1024" s="16">
        <v>45660</v>
      </c>
      <c r="V1024" s="16">
        <v>45660</v>
      </c>
      <c r="Y1024" s="16">
        <v>45660</v>
      </c>
      <c r="Z1024" t="s">
        <v>2050</v>
      </c>
      <c r="AB1024" t="s">
        <v>1393</v>
      </c>
      <c r="AC1024" t="s">
        <v>1931</v>
      </c>
      <c r="AP1024" t="e">
        <v>#N/A</v>
      </c>
      <c r="AQ1024">
        <v>5</v>
      </c>
    </row>
    <row r="1025" spans="1:43" x14ac:dyDescent="0.35">
      <c r="A1025" t="s">
        <v>2508</v>
      </c>
      <c r="B1025" t="s">
        <v>2509</v>
      </c>
      <c r="C1025" t="s">
        <v>115</v>
      </c>
      <c r="D1025" t="s">
        <v>114</v>
      </c>
      <c r="E1025" s="16">
        <v>45656</v>
      </c>
      <c r="F1025">
        <v>4001758494</v>
      </c>
      <c r="G1025" t="s">
        <v>1927</v>
      </c>
      <c r="H1025" t="s">
        <v>2738</v>
      </c>
      <c r="I1025" t="s">
        <v>1936</v>
      </c>
      <c r="J1025">
        <v>3003834</v>
      </c>
      <c r="K1025">
        <v>6527942</v>
      </c>
      <c r="M1025">
        <v>1</v>
      </c>
      <c r="N1025">
        <v>29.54</v>
      </c>
      <c r="O1025">
        <v>29.54</v>
      </c>
      <c r="P1025" t="s">
        <v>1811</v>
      </c>
      <c r="Q1025" t="s">
        <v>1812</v>
      </c>
      <c r="R1025" s="16">
        <v>45660</v>
      </c>
      <c r="S1025">
        <v>194</v>
      </c>
      <c r="T1025" t="s">
        <v>2024</v>
      </c>
      <c r="U1025" s="16">
        <v>45660</v>
      </c>
      <c r="V1025" s="16">
        <v>45660</v>
      </c>
      <c r="Y1025" s="16">
        <v>45660</v>
      </c>
      <c r="Z1025" t="s">
        <v>2050</v>
      </c>
      <c r="AB1025" t="s">
        <v>1393</v>
      </c>
      <c r="AC1025" t="s">
        <v>1931</v>
      </c>
      <c r="AP1025" t="e">
        <v>#N/A</v>
      </c>
      <c r="AQ1025">
        <v>5</v>
      </c>
    </row>
    <row r="1026" spans="1:43" x14ac:dyDescent="0.35">
      <c r="A1026" t="s">
        <v>2480</v>
      </c>
      <c r="B1026" t="s">
        <v>2583</v>
      </c>
      <c r="C1026" t="s">
        <v>1403</v>
      </c>
      <c r="D1026" t="s">
        <v>18</v>
      </c>
      <c r="E1026" s="16">
        <v>45656</v>
      </c>
      <c r="F1026">
        <v>4001757358</v>
      </c>
      <c r="G1026" t="s">
        <v>1927</v>
      </c>
      <c r="H1026" t="s">
        <v>2992</v>
      </c>
      <c r="I1026" t="s">
        <v>2106</v>
      </c>
      <c r="J1026">
        <v>3006337</v>
      </c>
      <c r="K1026">
        <v>6529867</v>
      </c>
      <c r="M1026">
        <v>1</v>
      </c>
      <c r="N1026">
        <v>365.08</v>
      </c>
      <c r="O1026">
        <v>365.08</v>
      </c>
      <c r="P1026" t="s">
        <v>1811</v>
      </c>
      <c r="Q1026" t="s">
        <v>1812</v>
      </c>
      <c r="R1026" s="16">
        <v>45661</v>
      </c>
      <c r="S1026">
        <v>191</v>
      </c>
      <c r="T1026" t="s">
        <v>2024</v>
      </c>
      <c r="U1026" s="16">
        <v>45663</v>
      </c>
      <c r="V1026" s="16">
        <v>45663</v>
      </c>
      <c r="Y1026" s="16">
        <v>45663</v>
      </c>
      <c r="Z1026" t="s">
        <v>1817</v>
      </c>
      <c r="AB1026" t="s">
        <v>1388</v>
      </c>
      <c r="AC1026" t="s">
        <v>1931</v>
      </c>
      <c r="AP1026" t="e">
        <v>#N/A</v>
      </c>
    </row>
    <row r="1027" spans="1:43" x14ac:dyDescent="0.35">
      <c r="A1027" t="s">
        <v>2480</v>
      </c>
      <c r="B1027" t="s">
        <v>2583</v>
      </c>
      <c r="C1027" t="s">
        <v>1403</v>
      </c>
      <c r="D1027" t="s">
        <v>18</v>
      </c>
      <c r="E1027" s="16">
        <v>45656</v>
      </c>
      <c r="F1027">
        <v>4001758601</v>
      </c>
      <c r="G1027" t="s">
        <v>1927</v>
      </c>
      <c r="H1027" t="s">
        <v>2993</v>
      </c>
      <c r="I1027" t="s">
        <v>2994</v>
      </c>
      <c r="J1027">
        <v>3006637</v>
      </c>
      <c r="K1027">
        <v>6529972</v>
      </c>
      <c r="M1027">
        <v>1</v>
      </c>
      <c r="N1027">
        <v>122.75</v>
      </c>
      <c r="O1027">
        <v>122.75</v>
      </c>
      <c r="P1027" t="s">
        <v>1811</v>
      </c>
      <c r="Q1027" t="s">
        <v>1812</v>
      </c>
      <c r="R1027" s="16">
        <v>45666</v>
      </c>
      <c r="S1027">
        <v>188</v>
      </c>
      <c r="T1027" t="s">
        <v>2024</v>
      </c>
      <c r="U1027" s="16">
        <v>45659</v>
      </c>
      <c r="V1027" s="16">
        <v>45659</v>
      </c>
      <c r="Y1027" s="16">
        <v>45672</v>
      </c>
      <c r="Z1027" t="s">
        <v>2050</v>
      </c>
      <c r="AB1027" t="s">
        <v>1387</v>
      </c>
      <c r="AC1027" t="s">
        <v>1931</v>
      </c>
      <c r="AP1027" t="e">
        <v>#N/A</v>
      </c>
    </row>
    <row r="1028" spans="1:43" x14ac:dyDescent="0.35">
      <c r="A1028" t="s">
        <v>2480</v>
      </c>
      <c r="B1028" t="s">
        <v>2583</v>
      </c>
      <c r="C1028" t="s">
        <v>1403</v>
      </c>
      <c r="D1028" t="s">
        <v>18</v>
      </c>
      <c r="E1028" s="16">
        <v>45656</v>
      </c>
      <c r="F1028">
        <v>4001758601</v>
      </c>
      <c r="G1028" t="s">
        <v>1927</v>
      </c>
      <c r="H1028" t="s">
        <v>2995</v>
      </c>
      <c r="I1028" t="s">
        <v>1895</v>
      </c>
      <c r="J1028">
        <v>3006637</v>
      </c>
      <c r="K1028">
        <v>6529972</v>
      </c>
      <c r="M1028">
        <v>1</v>
      </c>
      <c r="N1028">
        <v>36.31</v>
      </c>
      <c r="O1028">
        <v>36.31</v>
      </c>
      <c r="P1028" t="s">
        <v>1811</v>
      </c>
      <c r="Q1028" t="s">
        <v>1812</v>
      </c>
      <c r="R1028" s="16">
        <v>45666</v>
      </c>
      <c r="S1028">
        <v>188</v>
      </c>
      <c r="T1028" t="s">
        <v>2024</v>
      </c>
      <c r="U1028" s="16">
        <v>45659</v>
      </c>
      <c r="V1028" s="16">
        <v>45659</v>
      </c>
      <c r="Y1028" s="16">
        <v>45672</v>
      </c>
      <c r="Z1028" t="s">
        <v>2050</v>
      </c>
      <c r="AB1028" t="s">
        <v>1387</v>
      </c>
      <c r="AC1028" t="s">
        <v>1931</v>
      </c>
      <c r="AP1028" t="e">
        <v>#N/A</v>
      </c>
    </row>
    <row r="1029" spans="1:43" x14ac:dyDescent="0.35">
      <c r="A1029" t="s">
        <v>2480</v>
      </c>
      <c r="B1029" t="s">
        <v>2583</v>
      </c>
      <c r="C1029" t="s">
        <v>1403</v>
      </c>
      <c r="D1029" t="s">
        <v>18</v>
      </c>
      <c r="E1029" s="16">
        <v>45656</v>
      </c>
      <c r="F1029">
        <v>4001758601</v>
      </c>
      <c r="G1029" t="s">
        <v>1927</v>
      </c>
      <c r="H1029" t="s">
        <v>2996</v>
      </c>
      <c r="I1029" t="s">
        <v>1825</v>
      </c>
      <c r="J1029">
        <v>3006637</v>
      </c>
      <c r="K1029">
        <v>6529972</v>
      </c>
      <c r="M1029">
        <v>2</v>
      </c>
      <c r="N1029">
        <v>0.61</v>
      </c>
      <c r="O1029">
        <v>1.22</v>
      </c>
      <c r="P1029" t="s">
        <v>1811</v>
      </c>
      <c r="Q1029" t="s">
        <v>1812</v>
      </c>
      <c r="R1029" s="16">
        <v>45666</v>
      </c>
      <c r="S1029">
        <v>188</v>
      </c>
      <c r="T1029" t="s">
        <v>2024</v>
      </c>
      <c r="U1029" s="16">
        <v>45659</v>
      </c>
      <c r="V1029" s="16">
        <v>45659</v>
      </c>
      <c r="Y1029" s="16">
        <v>45672</v>
      </c>
      <c r="Z1029" t="s">
        <v>2050</v>
      </c>
      <c r="AB1029" t="s">
        <v>1387</v>
      </c>
      <c r="AC1029" t="s">
        <v>1931</v>
      </c>
      <c r="AP1029" t="e">
        <v>#N/A</v>
      </c>
    </row>
    <row r="1030" spans="1:43" x14ac:dyDescent="0.35">
      <c r="A1030" t="s">
        <v>2480</v>
      </c>
      <c r="B1030" t="s">
        <v>2583</v>
      </c>
      <c r="C1030" t="s">
        <v>1403</v>
      </c>
      <c r="D1030" t="s">
        <v>18</v>
      </c>
      <c r="E1030" s="16">
        <v>45656</v>
      </c>
      <c r="F1030">
        <v>4001758601</v>
      </c>
      <c r="G1030" t="s">
        <v>1927</v>
      </c>
      <c r="H1030" t="s">
        <v>2754</v>
      </c>
      <c r="I1030" t="s">
        <v>1822</v>
      </c>
      <c r="J1030">
        <v>3006637</v>
      </c>
      <c r="K1030">
        <v>6529972</v>
      </c>
      <c r="M1030">
        <v>2</v>
      </c>
      <c r="N1030">
        <v>0.51</v>
      </c>
      <c r="O1030">
        <v>1.02</v>
      </c>
      <c r="P1030" t="s">
        <v>1811</v>
      </c>
      <c r="Q1030" t="s">
        <v>1812</v>
      </c>
      <c r="R1030" s="16">
        <v>45666</v>
      </c>
      <c r="S1030">
        <v>188</v>
      </c>
      <c r="T1030" t="s">
        <v>2024</v>
      </c>
      <c r="U1030" s="16">
        <v>45659</v>
      </c>
      <c r="V1030" s="16">
        <v>45659</v>
      </c>
      <c r="Y1030" s="16">
        <v>45672</v>
      </c>
      <c r="Z1030" t="s">
        <v>2050</v>
      </c>
      <c r="AB1030" t="s">
        <v>1387</v>
      </c>
      <c r="AC1030" t="s">
        <v>1931</v>
      </c>
      <c r="AP1030" t="e">
        <v>#N/A</v>
      </c>
    </row>
    <row r="1031" spans="1:43" x14ac:dyDescent="0.35">
      <c r="A1031" t="s">
        <v>2480</v>
      </c>
      <c r="B1031" t="s">
        <v>2583</v>
      </c>
      <c r="C1031" t="s">
        <v>1403</v>
      </c>
      <c r="D1031" t="s">
        <v>18</v>
      </c>
      <c r="E1031" s="16">
        <v>45656</v>
      </c>
      <c r="F1031">
        <v>4001758601</v>
      </c>
      <c r="G1031" t="s">
        <v>1927</v>
      </c>
      <c r="H1031" t="s">
        <v>2997</v>
      </c>
      <c r="I1031" t="s">
        <v>1833</v>
      </c>
      <c r="J1031">
        <v>3006637</v>
      </c>
      <c r="K1031">
        <v>6529972</v>
      </c>
      <c r="M1031">
        <v>1</v>
      </c>
      <c r="N1031">
        <v>205.98</v>
      </c>
      <c r="O1031">
        <v>205.98</v>
      </c>
      <c r="P1031" t="s">
        <v>1811</v>
      </c>
      <c r="Q1031" t="s">
        <v>1812</v>
      </c>
      <c r="R1031" s="16">
        <v>45666</v>
      </c>
      <c r="S1031">
        <v>188</v>
      </c>
      <c r="T1031" t="s">
        <v>2024</v>
      </c>
      <c r="U1031" s="16">
        <v>45659</v>
      </c>
      <c r="V1031" s="16">
        <v>45659</v>
      </c>
      <c r="Y1031" s="16">
        <v>45672</v>
      </c>
      <c r="Z1031" t="s">
        <v>2050</v>
      </c>
      <c r="AB1031" t="s">
        <v>1387</v>
      </c>
      <c r="AC1031" t="s">
        <v>1931</v>
      </c>
      <c r="AP1031" t="e">
        <v>#N/A</v>
      </c>
    </row>
    <row r="1032" spans="1:43" x14ac:dyDescent="0.35">
      <c r="A1032" t="s">
        <v>2480</v>
      </c>
      <c r="B1032" t="s">
        <v>2583</v>
      </c>
      <c r="C1032" t="s">
        <v>1403</v>
      </c>
      <c r="D1032" t="s">
        <v>18</v>
      </c>
      <c r="E1032" s="16">
        <v>45656</v>
      </c>
      <c r="F1032">
        <v>4001758601</v>
      </c>
      <c r="G1032" t="s">
        <v>1927</v>
      </c>
      <c r="H1032" t="s">
        <v>2998</v>
      </c>
      <c r="I1032" t="s">
        <v>1961</v>
      </c>
      <c r="J1032">
        <v>3006637</v>
      </c>
      <c r="K1032">
        <v>6529972</v>
      </c>
      <c r="M1032">
        <v>2</v>
      </c>
      <c r="N1032">
        <v>11.1</v>
      </c>
      <c r="O1032">
        <v>22.2</v>
      </c>
      <c r="P1032" t="s">
        <v>1811</v>
      </c>
      <c r="Q1032" t="s">
        <v>1812</v>
      </c>
      <c r="R1032" s="16">
        <v>45666</v>
      </c>
      <c r="S1032">
        <v>188</v>
      </c>
      <c r="T1032" t="s">
        <v>2024</v>
      </c>
      <c r="U1032" s="16">
        <v>45659</v>
      </c>
      <c r="V1032" s="16">
        <v>45659</v>
      </c>
      <c r="Y1032" s="16">
        <v>45672</v>
      </c>
      <c r="Z1032" t="s">
        <v>2050</v>
      </c>
      <c r="AB1032" t="s">
        <v>1387</v>
      </c>
      <c r="AC1032" t="s">
        <v>1931</v>
      </c>
      <c r="AP1032" t="e">
        <v>#N/A</v>
      </c>
    </row>
    <row r="1033" spans="1:43" x14ac:dyDescent="0.35">
      <c r="A1033" t="s">
        <v>2972</v>
      </c>
      <c r="B1033" t="s">
        <v>2973</v>
      </c>
      <c r="C1033" t="s">
        <v>1128</v>
      </c>
      <c r="D1033" t="s">
        <v>1301</v>
      </c>
      <c r="E1033" s="16">
        <v>45695</v>
      </c>
      <c r="F1033">
        <v>4001806707</v>
      </c>
      <c r="G1033" t="s">
        <v>1927</v>
      </c>
      <c r="H1033" t="s">
        <v>4097</v>
      </c>
      <c r="I1033" t="s">
        <v>4098</v>
      </c>
      <c r="J1033">
        <v>3008170</v>
      </c>
      <c r="K1033">
        <v>6531072</v>
      </c>
      <c r="M1033">
        <v>1</v>
      </c>
      <c r="N1033">
        <v>886.18</v>
      </c>
      <c r="O1033">
        <v>886.18</v>
      </c>
      <c r="P1033" t="s">
        <v>1811</v>
      </c>
      <c r="Q1033" t="s">
        <v>1812</v>
      </c>
      <c r="R1033" s="16">
        <v>45711</v>
      </c>
      <c r="S1033">
        <v>135</v>
      </c>
      <c r="T1033" t="s">
        <v>5234</v>
      </c>
      <c r="U1033" s="16">
        <v>45778</v>
      </c>
      <c r="V1033" s="16">
        <v>45719</v>
      </c>
      <c r="Y1033" s="16">
        <v>45700</v>
      </c>
      <c r="AB1033" t="s">
        <v>1436</v>
      </c>
    </row>
    <row r="1034" spans="1:43" x14ac:dyDescent="0.35">
      <c r="A1034" t="s">
        <v>2972</v>
      </c>
      <c r="B1034" t="s">
        <v>2973</v>
      </c>
      <c r="C1034" t="s">
        <v>1128</v>
      </c>
      <c r="D1034" t="s">
        <v>1301</v>
      </c>
      <c r="E1034" s="16">
        <v>45695</v>
      </c>
      <c r="F1034">
        <v>4001806707</v>
      </c>
      <c r="G1034" t="s">
        <v>1927</v>
      </c>
      <c r="H1034" t="s">
        <v>4099</v>
      </c>
      <c r="I1034" t="s">
        <v>2817</v>
      </c>
      <c r="J1034">
        <v>3008170</v>
      </c>
      <c r="K1034">
        <v>6531072</v>
      </c>
      <c r="M1034">
        <v>1</v>
      </c>
      <c r="N1034">
        <v>513.1</v>
      </c>
      <c r="O1034">
        <v>513.1</v>
      </c>
      <c r="P1034" t="s">
        <v>1811</v>
      </c>
      <c r="Q1034" t="s">
        <v>1812</v>
      </c>
      <c r="R1034" s="16">
        <v>45711</v>
      </c>
      <c r="S1034">
        <v>135</v>
      </c>
      <c r="T1034" t="s">
        <v>5234</v>
      </c>
      <c r="U1034" s="16">
        <v>45778</v>
      </c>
      <c r="V1034" s="16">
        <v>45719</v>
      </c>
      <c r="Y1034" s="16">
        <v>45700</v>
      </c>
      <c r="AB1034" t="s">
        <v>1436</v>
      </c>
    </row>
    <row r="1035" spans="1:43" x14ac:dyDescent="0.35">
      <c r="A1035" t="s">
        <v>2972</v>
      </c>
      <c r="B1035" t="s">
        <v>2973</v>
      </c>
      <c r="C1035" t="s">
        <v>1128</v>
      </c>
      <c r="D1035" t="s">
        <v>1301</v>
      </c>
      <c r="E1035" s="16">
        <v>45695</v>
      </c>
      <c r="F1035">
        <v>4001806707</v>
      </c>
      <c r="G1035" t="s">
        <v>1927</v>
      </c>
      <c r="H1035" t="s">
        <v>4100</v>
      </c>
      <c r="I1035" t="s">
        <v>2817</v>
      </c>
      <c r="J1035">
        <v>3008170</v>
      </c>
      <c r="K1035">
        <v>6531072</v>
      </c>
      <c r="M1035">
        <v>1</v>
      </c>
      <c r="N1035">
        <v>446.91</v>
      </c>
      <c r="O1035">
        <v>446.91</v>
      </c>
      <c r="P1035" t="s">
        <v>1811</v>
      </c>
      <c r="Q1035" t="s">
        <v>1812</v>
      </c>
      <c r="R1035" s="16">
        <v>45711</v>
      </c>
      <c r="S1035">
        <v>135</v>
      </c>
      <c r="T1035" t="s">
        <v>5234</v>
      </c>
      <c r="U1035" s="16">
        <v>45778</v>
      </c>
      <c r="V1035" s="16">
        <v>45719</v>
      </c>
      <c r="Y1035" s="16">
        <v>45700</v>
      </c>
      <c r="AB1035" t="s">
        <v>1436</v>
      </c>
    </row>
    <row r="1036" spans="1:43" x14ac:dyDescent="0.35">
      <c r="A1036" t="s">
        <v>2972</v>
      </c>
      <c r="B1036" t="s">
        <v>2973</v>
      </c>
      <c r="C1036" t="s">
        <v>1128</v>
      </c>
      <c r="D1036" t="s">
        <v>1301</v>
      </c>
      <c r="E1036" s="16">
        <v>45695</v>
      </c>
      <c r="F1036">
        <v>4001806707</v>
      </c>
      <c r="G1036" t="s">
        <v>1927</v>
      </c>
      <c r="H1036" t="s">
        <v>4101</v>
      </c>
      <c r="I1036" t="s">
        <v>2817</v>
      </c>
      <c r="J1036">
        <v>3008170</v>
      </c>
      <c r="K1036">
        <v>6531072</v>
      </c>
      <c r="M1036">
        <v>1</v>
      </c>
      <c r="N1036">
        <v>446.86</v>
      </c>
      <c r="O1036">
        <v>446.86</v>
      </c>
      <c r="P1036" t="s">
        <v>1811</v>
      </c>
      <c r="Q1036" t="s">
        <v>1812</v>
      </c>
      <c r="R1036" s="16">
        <v>45711</v>
      </c>
      <c r="S1036">
        <v>135</v>
      </c>
      <c r="T1036" t="s">
        <v>5234</v>
      </c>
      <c r="U1036" s="16">
        <v>45778</v>
      </c>
      <c r="V1036" s="16">
        <v>45719</v>
      </c>
      <c r="Y1036" s="16">
        <v>45700</v>
      </c>
      <c r="AB1036" t="s">
        <v>1436</v>
      </c>
    </row>
    <row r="1037" spans="1:43" x14ac:dyDescent="0.35">
      <c r="A1037" t="s">
        <v>2972</v>
      </c>
      <c r="B1037" t="s">
        <v>2973</v>
      </c>
      <c r="C1037" t="s">
        <v>1128</v>
      </c>
      <c r="D1037" t="s">
        <v>1301</v>
      </c>
      <c r="E1037" s="16">
        <v>45699</v>
      </c>
      <c r="F1037">
        <v>4001811320</v>
      </c>
      <c r="G1037" t="s">
        <v>1927</v>
      </c>
      <c r="H1037" t="s">
        <v>4102</v>
      </c>
      <c r="I1037" t="s">
        <v>2817</v>
      </c>
      <c r="J1037">
        <v>3008170</v>
      </c>
      <c r="K1037">
        <v>6531072</v>
      </c>
      <c r="M1037">
        <v>2</v>
      </c>
      <c r="N1037">
        <v>639.14</v>
      </c>
      <c r="O1037">
        <v>1278.28</v>
      </c>
      <c r="P1037" t="s">
        <v>1811</v>
      </c>
      <c r="Q1037" t="s">
        <v>1812</v>
      </c>
      <c r="R1037" s="16">
        <v>45778</v>
      </c>
      <c r="S1037">
        <v>76</v>
      </c>
      <c r="T1037" t="s">
        <v>3949</v>
      </c>
      <c r="U1037" s="16">
        <v>45778</v>
      </c>
      <c r="V1037" s="16">
        <v>45778</v>
      </c>
      <c r="Y1037" s="16">
        <v>45733</v>
      </c>
      <c r="AB1037" t="s">
        <v>1436</v>
      </c>
    </row>
    <row r="1038" spans="1:43" x14ac:dyDescent="0.35">
      <c r="A1038" t="s">
        <v>2972</v>
      </c>
      <c r="B1038" t="s">
        <v>2973</v>
      </c>
      <c r="C1038" t="s">
        <v>1128</v>
      </c>
      <c r="D1038" t="s">
        <v>1301</v>
      </c>
      <c r="E1038" s="16">
        <v>45699</v>
      </c>
      <c r="F1038">
        <v>4001811320</v>
      </c>
      <c r="G1038" t="s">
        <v>1927</v>
      </c>
      <c r="H1038" t="s">
        <v>4103</v>
      </c>
      <c r="I1038" t="s">
        <v>2817</v>
      </c>
      <c r="J1038">
        <v>3008170</v>
      </c>
      <c r="K1038">
        <v>6531072</v>
      </c>
      <c r="M1038">
        <v>2</v>
      </c>
      <c r="N1038">
        <v>678.68</v>
      </c>
      <c r="O1038">
        <v>1357.36</v>
      </c>
      <c r="P1038" t="s">
        <v>1811</v>
      </c>
      <c r="Q1038" t="s">
        <v>1812</v>
      </c>
      <c r="R1038" s="16">
        <v>45778</v>
      </c>
      <c r="S1038">
        <v>76</v>
      </c>
      <c r="T1038" t="s">
        <v>3949</v>
      </c>
      <c r="U1038" s="16">
        <v>45778</v>
      </c>
      <c r="V1038" s="16">
        <v>45778</v>
      </c>
      <c r="Y1038" s="16">
        <v>45733</v>
      </c>
      <c r="AB1038" t="s">
        <v>1436</v>
      </c>
    </row>
    <row r="1039" spans="1:43" x14ac:dyDescent="0.35">
      <c r="A1039" t="s">
        <v>2972</v>
      </c>
      <c r="B1039" t="s">
        <v>2973</v>
      </c>
      <c r="C1039" t="s">
        <v>1128</v>
      </c>
      <c r="D1039" t="s">
        <v>1301</v>
      </c>
      <c r="E1039" s="16">
        <v>45699</v>
      </c>
      <c r="F1039">
        <v>4001811320</v>
      </c>
      <c r="G1039" t="s">
        <v>1927</v>
      </c>
      <c r="H1039" t="s">
        <v>4104</v>
      </c>
      <c r="I1039" t="s">
        <v>2817</v>
      </c>
      <c r="J1039">
        <v>3008170</v>
      </c>
      <c r="K1039">
        <v>6531072</v>
      </c>
      <c r="M1039">
        <v>2</v>
      </c>
      <c r="N1039">
        <v>269.2</v>
      </c>
      <c r="O1039">
        <v>538.4</v>
      </c>
      <c r="P1039" t="s">
        <v>1811</v>
      </c>
      <c r="Q1039" t="s">
        <v>1812</v>
      </c>
      <c r="R1039" s="16">
        <v>45778</v>
      </c>
      <c r="S1039">
        <v>76</v>
      </c>
      <c r="T1039" t="s">
        <v>3949</v>
      </c>
      <c r="U1039" s="16">
        <v>45778</v>
      </c>
      <c r="V1039" s="16">
        <v>45778</v>
      </c>
      <c r="Y1039" s="16">
        <v>45733</v>
      </c>
      <c r="AB1039" t="s">
        <v>1436</v>
      </c>
    </row>
    <row r="1040" spans="1:43" x14ac:dyDescent="0.35">
      <c r="A1040" t="s">
        <v>2229</v>
      </c>
      <c r="B1040" t="s">
        <v>2230</v>
      </c>
      <c r="C1040" t="s">
        <v>1540</v>
      </c>
      <c r="D1040" t="s">
        <v>1301</v>
      </c>
      <c r="E1040" s="16">
        <v>45695</v>
      </c>
      <c r="F1040">
        <v>4001806677</v>
      </c>
      <c r="G1040" t="s">
        <v>1927</v>
      </c>
      <c r="H1040" t="s">
        <v>2999</v>
      </c>
      <c r="I1040" t="s">
        <v>1857</v>
      </c>
      <c r="J1040">
        <v>3008206</v>
      </c>
      <c r="K1040">
        <v>6531085</v>
      </c>
      <c r="M1040">
        <v>1</v>
      </c>
      <c r="N1040">
        <v>281.83</v>
      </c>
      <c r="O1040">
        <v>281.83</v>
      </c>
      <c r="P1040" t="s">
        <v>1811</v>
      </c>
      <c r="Q1040" t="s">
        <v>1812</v>
      </c>
      <c r="R1040" s="16">
        <v>45717</v>
      </c>
      <c r="S1040">
        <v>137</v>
      </c>
      <c r="T1040" t="s">
        <v>2024</v>
      </c>
      <c r="U1040" s="16">
        <v>45714</v>
      </c>
      <c r="V1040" s="16">
        <v>45714</v>
      </c>
      <c r="Y1040" s="16">
        <v>45713</v>
      </c>
      <c r="AB1040" t="s">
        <v>1434</v>
      </c>
      <c r="AP1040" t="e">
        <v>#N/A</v>
      </c>
    </row>
    <row r="1041" spans="1:42" x14ac:dyDescent="0.35">
      <c r="A1041" t="s">
        <v>2229</v>
      </c>
      <c r="B1041" t="s">
        <v>2230</v>
      </c>
      <c r="C1041" t="s">
        <v>1540</v>
      </c>
      <c r="D1041" t="s">
        <v>1301</v>
      </c>
      <c r="E1041" s="16">
        <v>45695</v>
      </c>
      <c r="F1041">
        <v>4001806677</v>
      </c>
      <c r="G1041" t="s">
        <v>1927</v>
      </c>
      <c r="H1041" t="s">
        <v>3000</v>
      </c>
      <c r="I1041" t="s">
        <v>1857</v>
      </c>
      <c r="J1041">
        <v>3008206</v>
      </c>
      <c r="K1041">
        <v>6531085</v>
      </c>
      <c r="M1041">
        <v>2</v>
      </c>
      <c r="N1041">
        <v>227.51</v>
      </c>
      <c r="O1041">
        <v>455.02</v>
      </c>
      <c r="P1041" t="s">
        <v>1811</v>
      </c>
      <c r="Q1041" t="s">
        <v>1812</v>
      </c>
      <c r="R1041" s="16">
        <v>45717</v>
      </c>
      <c r="S1041">
        <v>137</v>
      </c>
      <c r="T1041" t="s">
        <v>2024</v>
      </c>
      <c r="U1041" s="16">
        <v>45714</v>
      </c>
      <c r="V1041" s="16">
        <v>45714</v>
      </c>
      <c r="Y1041" s="16">
        <v>45713</v>
      </c>
      <c r="AB1041" t="s">
        <v>1434</v>
      </c>
      <c r="AP1041" t="e">
        <v>#N/A</v>
      </c>
    </row>
    <row r="1042" spans="1:42" x14ac:dyDescent="0.35">
      <c r="A1042" t="s">
        <v>2229</v>
      </c>
      <c r="B1042" t="s">
        <v>2230</v>
      </c>
      <c r="C1042" t="s">
        <v>1540</v>
      </c>
      <c r="D1042" t="s">
        <v>1301</v>
      </c>
      <c r="E1042" s="16">
        <v>45695</v>
      </c>
      <c r="F1042">
        <v>4001806677</v>
      </c>
      <c r="G1042" t="s">
        <v>1927</v>
      </c>
      <c r="H1042" t="s">
        <v>3001</v>
      </c>
      <c r="I1042" t="s">
        <v>3002</v>
      </c>
      <c r="J1042">
        <v>3008206</v>
      </c>
      <c r="K1042">
        <v>6531085</v>
      </c>
      <c r="M1042">
        <v>15</v>
      </c>
      <c r="N1042">
        <v>1.19</v>
      </c>
      <c r="O1042">
        <v>17.850000000000001</v>
      </c>
      <c r="P1042" t="s">
        <v>1811</v>
      </c>
      <c r="Q1042" t="s">
        <v>1812</v>
      </c>
      <c r="R1042" s="16">
        <v>45717</v>
      </c>
      <c r="S1042">
        <v>137</v>
      </c>
      <c r="T1042" t="s">
        <v>2024</v>
      </c>
      <c r="U1042" s="16">
        <v>45714</v>
      </c>
      <c r="V1042" s="16">
        <v>45714</v>
      </c>
      <c r="Y1042" s="16">
        <v>45713</v>
      </c>
      <c r="AB1042" t="s">
        <v>1434</v>
      </c>
      <c r="AP1042" t="e">
        <v>#N/A</v>
      </c>
    </row>
    <row r="1043" spans="1:42" x14ac:dyDescent="0.35">
      <c r="A1043" t="s">
        <v>2229</v>
      </c>
      <c r="B1043" t="s">
        <v>2230</v>
      </c>
      <c r="C1043" t="s">
        <v>1540</v>
      </c>
      <c r="D1043" t="s">
        <v>1301</v>
      </c>
      <c r="E1043" s="16">
        <v>45695</v>
      </c>
      <c r="F1043">
        <v>4001806677</v>
      </c>
      <c r="G1043" t="s">
        <v>1927</v>
      </c>
      <c r="H1043" t="s">
        <v>3003</v>
      </c>
      <c r="I1043" t="s">
        <v>3002</v>
      </c>
      <c r="J1043">
        <v>3008206</v>
      </c>
      <c r="K1043">
        <v>6531085</v>
      </c>
      <c r="M1043">
        <v>8</v>
      </c>
      <c r="N1043">
        <v>0.38</v>
      </c>
      <c r="O1043">
        <v>3.04</v>
      </c>
      <c r="P1043" t="s">
        <v>1811</v>
      </c>
      <c r="Q1043" t="s">
        <v>1812</v>
      </c>
      <c r="R1043" s="16">
        <v>45717</v>
      </c>
      <c r="S1043">
        <v>137</v>
      </c>
      <c r="T1043" t="s">
        <v>2024</v>
      </c>
      <c r="U1043" s="16">
        <v>45714</v>
      </c>
      <c r="V1043" s="16">
        <v>45714</v>
      </c>
      <c r="Y1043" s="16">
        <v>45713</v>
      </c>
      <c r="AB1043" t="s">
        <v>1434</v>
      </c>
      <c r="AP1043" t="e">
        <v>#N/A</v>
      </c>
    </row>
    <row r="1044" spans="1:42" x14ac:dyDescent="0.35">
      <c r="A1044" t="s">
        <v>2229</v>
      </c>
      <c r="B1044" t="s">
        <v>2230</v>
      </c>
      <c r="C1044" t="s">
        <v>1540</v>
      </c>
      <c r="D1044" t="s">
        <v>1301</v>
      </c>
      <c r="E1044" s="16">
        <v>45700</v>
      </c>
      <c r="F1044">
        <v>4001812109</v>
      </c>
      <c r="G1044" t="s">
        <v>1927</v>
      </c>
      <c r="H1044" t="s">
        <v>3004</v>
      </c>
      <c r="I1044" t="s">
        <v>2091</v>
      </c>
      <c r="J1044">
        <v>3008206</v>
      </c>
      <c r="K1044">
        <v>6531085</v>
      </c>
      <c r="M1044">
        <v>6</v>
      </c>
      <c r="N1044">
        <v>22.17</v>
      </c>
      <c r="O1044">
        <v>133.02000000000001</v>
      </c>
      <c r="P1044" t="s">
        <v>1811</v>
      </c>
      <c r="Q1044" t="s">
        <v>1812</v>
      </c>
      <c r="R1044" s="16">
        <v>45717</v>
      </c>
      <c r="S1044">
        <v>137</v>
      </c>
      <c r="T1044" t="s">
        <v>2024</v>
      </c>
      <c r="U1044" s="16">
        <v>45714</v>
      </c>
      <c r="V1044" s="16">
        <v>45714</v>
      </c>
      <c r="Y1044" s="16">
        <v>45713</v>
      </c>
      <c r="AB1044" t="s">
        <v>1434</v>
      </c>
      <c r="AP1044" t="e">
        <v>#N/A</v>
      </c>
    </row>
    <row r="1045" spans="1:42" x14ac:dyDescent="0.35">
      <c r="A1045" t="s">
        <v>2229</v>
      </c>
      <c r="B1045" t="s">
        <v>2230</v>
      </c>
      <c r="C1045" t="s">
        <v>1540</v>
      </c>
      <c r="D1045" t="s">
        <v>1301</v>
      </c>
      <c r="E1045" s="16">
        <v>45700</v>
      </c>
      <c r="F1045">
        <v>4001812109</v>
      </c>
      <c r="G1045" t="s">
        <v>1927</v>
      </c>
      <c r="H1045" t="s">
        <v>3004</v>
      </c>
      <c r="I1045" t="s">
        <v>2091</v>
      </c>
      <c r="J1045">
        <v>3008206</v>
      </c>
      <c r="K1045">
        <v>6531085</v>
      </c>
      <c r="M1045">
        <v>4</v>
      </c>
      <c r="N1045">
        <v>22.17</v>
      </c>
      <c r="O1045">
        <v>88.68</v>
      </c>
      <c r="P1045" t="s">
        <v>1811</v>
      </c>
      <c r="Q1045" t="s">
        <v>1812</v>
      </c>
      <c r="R1045" s="16">
        <v>45717</v>
      </c>
      <c r="S1045">
        <v>137</v>
      </c>
      <c r="T1045" t="s">
        <v>2024</v>
      </c>
      <c r="U1045" s="16">
        <v>45714</v>
      </c>
      <c r="V1045" s="16">
        <v>45714</v>
      </c>
      <c r="Y1045" s="16">
        <v>45713</v>
      </c>
      <c r="AB1045" t="s">
        <v>1434</v>
      </c>
      <c r="AP1045" t="e">
        <v>#N/A</v>
      </c>
    </row>
    <row r="1046" spans="1:42" x14ac:dyDescent="0.35">
      <c r="A1046" t="s">
        <v>2234</v>
      </c>
      <c r="B1046" t="s">
        <v>2235</v>
      </c>
      <c r="C1046" t="s">
        <v>115</v>
      </c>
      <c r="D1046" t="s">
        <v>114</v>
      </c>
      <c r="E1046" s="16">
        <v>45660</v>
      </c>
      <c r="F1046">
        <v>4001762005</v>
      </c>
      <c r="G1046" t="s">
        <v>1927</v>
      </c>
      <c r="H1046" t="s">
        <v>3645</v>
      </c>
      <c r="I1046" t="s">
        <v>3646</v>
      </c>
      <c r="J1046">
        <v>3008790</v>
      </c>
      <c r="K1046">
        <v>6531478</v>
      </c>
      <c r="M1046">
        <v>1</v>
      </c>
      <c r="N1046">
        <v>1789.57</v>
      </c>
      <c r="O1046">
        <v>1789.57</v>
      </c>
      <c r="P1046" t="s">
        <v>1811</v>
      </c>
      <c r="Q1046" t="s">
        <v>1812</v>
      </c>
      <c r="R1046" s="16">
        <v>45750</v>
      </c>
      <c r="S1046">
        <v>104</v>
      </c>
      <c r="T1046" t="s">
        <v>5234</v>
      </c>
      <c r="U1046" s="16">
        <v>45660</v>
      </c>
      <c r="V1046" s="16">
        <v>45660</v>
      </c>
      <c r="W1046" s="16">
        <v>45660</v>
      </c>
      <c r="Y1046" s="16">
        <v>45661</v>
      </c>
      <c r="AB1046" t="s">
        <v>3647</v>
      </c>
    </row>
    <row r="1047" spans="1:42" x14ac:dyDescent="0.35">
      <c r="A1047" t="s">
        <v>2234</v>
      </c>
      <c r="B1047" t="s">
        <v>2235</v>
      </c>
      <c r="C1047" t="s">
        <v>115</v>
      </c>
      <c r="D1047" t="s">
        <v>114</v>
      </c>
      <c r="E1047" s="16">
        <v>45745</v>
      </c>
      <c r="F1047">
        <v>4001872256</v>
      </c>
      <c r="G1047" t="s">
        <v>1927</v>
      </c>
      <c r="H1047" t="s">
        <v>3624</v>
      </c>
      <c r="I1047" t="s">
        <v>2379</v>
      </c>
      <c r="J1047">
        <v>3009505</v>
      </c>
      <c r="K1047">
        <v>6531930</v>
      </c>
      <c r="M1047">
        <v>6</v>
      </c>
      <c r="N1047">
        <v>56.18</v>
      </c>
      <c r="O1047">
        <v>337.08</v>
      </c>
      <c r="P1047" t="s">
        <v>1811</v>
      </c>
      <c r="Q1047" t="s">
        <v>1812</v>
      </c>
      <c r="R1047" s="16">
        <v>45745</v>
      </c>
      <c r="S1047">
        <v>106</v>
      </c>
      <c r="T1047" t="s">
        <v>5234</v>
      </c>
      <c r="U1047" s="16">
        <v>45748</v>
      </c>
      <c r="V1047" s="16">
        <v>45748</v>
      </c>
      <c r="Y1047" s="16">
        <v>45748</v>
      </c>
      <c r="AB1047" t="s">
        <v>3625</v>
      </c>
    </row>
    <row r="1048" spans="1:42" x14ac:dyDescent="0.35">
      <c r="A1048" t="s">
        <v>2234</v>
      </c>
      <c r="B1048" t="s">
        <v>2235</v>
      </c>
      <c r="C1048" t="s">
        <v>115</v>
      </c>
      <c r="D1048" t="s">
        <v>114</v>
      </c>
      <c r="E1048" s="16">
        <v>45745</v>
      </c>
      <c r="F1048">
        <v>4001872256</v>
      </c>
      <c r="G1048" t="s">
        <v>1927</v>
      </c>
      <c r="H1048" t="s">
        <v>3626</v>
      </c>
      <c r="I1048" t="s">
        <v>3627</v>
      </c>
      <c r="J1048">
        <v>3009505</v>
      </c>
      <c r="K1048">
        <v>6531930</v>
      </c>
      <c r="M1048">
        <v>40</v>
      </c>
      <c r="N1048">
        <v>9.5399999999999991</v>
      </c>
      <c r="O1048">
        <v>381.6</v>
      </c>
      <c r="P1048" t="s">
        <v>1811</v>
      </c>
      <c r="Q1048" t="s">
        <v>1812</v>
      </c>
      <c r="R1048" s="16">
        <v>45745</v>
      </c>
      <c r="S1048">
        <v>106</v>
      </c>
      <c r="T1048" t="s">
        <v>5234</v>
      </c>
      <c r="U1048" s="16">
        <v>45748</v>
      </c>
      <c r="V1048" s="16">
        <v>45748</v>
      </c>
      <c r="Y1048" s="16">
        <v>45748</v>
      </c>
      <c r="AB1048" t="s">
        <v>3625</v>
      </c>
    </row>
    <row r="1049" spans="1:42" x14ac:dyDescent="0.35">
      <c r="A1049" t="s">
        <v>2234</v>
      </c>
      <c r="B1049" t="s">
        <v>2235</v>
      </c>
      <c r="C1049" t="s">
        <v>115</v>
      </c>
      <c r="D1049" t="s">
        <v>114</v>
      </c>
      <c r="E1049" s="16">
        <v>45745</v>
      </c>
      <c r="F1049">
        <v>4001872256</v>
      </c>
      <c r="G1049" t="s">
        <v>1927</v>
      </c>
      <c r="H1049" t="s">
        <v>3628</v>
      </c>
      <c r="I1049" t="s">
        <v>2251</v>
      </c>
      <c r="J1049">
        <v>3009505</v>
      </c>
      <c r="K1049">
        <v>6531930</v>
      </c>
      <c r="M1049">
        <v>6</v>
      </c>
      <c r="N1049">
        <v>217.42</v>
      </c>
      <c r="O1049">
        <v>1304.52</v>
      </c>
      <c r="P1049" t="s">
        <v>1811</v>
      </c>
      <c r="Q1049" t="s">
        <v>1812</v>
      </c>
      <c r="R1049" s="16">
        <v>45745</v>
      </c>
      <c r="S1049">
        <v>106</v>
      </c>
      <c r="T1049" t="s">
        <v>5234</v>
      </c>
      <c r="U1049" s="16">
        <v>45748</v>
      </c>
      <c r="V1049" s="16">
        <v>45748</v>
      </c>
      <c r="Y1049" s="16">
        <v>45748</v>
      </c>
      <c r="AB1049" t="s">
        <v>3625</v>
      </c>
    </row>
    <row r="1050" spans="1:42" x14ac:dyDescent="0.35">
      <c r="A1050" t="s">
        <v>2234</v>
      </c>
      <c r="B1050" t="s">
        <v>2235</v>
      </c>
      <c r="C1050" t="s">
        <v>115</v>
      </c>
      <c r="D1050" t="s">
        <v>114</v>
      </c>
      <c r="E1050" s="16">
        <v>45745</v>
      </c>
      <c r="F1050">
        <v>4001872256</v>
      </c>
      <c r="G1050" t="s">
        <v>1927</v>
      </c>
      <c r="H1050" t="s">
        <v>3629</v>
      </c>
      <c r="I1050" t="s">
        <v>2251</v>
      </c>
      <c r="J1050">
        <v>3009505</v>
      </c>
      <c r="K1050">
        <v>6531930</v>
      </c>
      <c r="M1050">
        <v>8</v>
      </c>
      <c r="N1050">
        <v>108.83</v>
      </c>
      <c r="O1050">
        <v>870.64</v>
      </c>
      <c r="P1050" t="s">
        <v>1811</v>
      </c>
      <c r="Q1050" t="s">
        <v>1812</v>
      </c>
      <c r="R1050" s="16">
        <v>45745</v>
      </c>
      <c r="S1050">
        <v>106</v>
      </c>
      <c r="T1050" t="s">
        <v>5234</v>
      </c>
      <c r="U1050" s="16">
        <v>45748</v>
      </c>
      <c r="V1050" s="16">
        <v>45748</v>
      </c>
      <c r="Y1050" s="16">
        <v>45748</v>
      </c>
      <c r="AB1050" t="s">
        <v>3625</v>
      </c>
    </row>
    <row r="1051" spans="1:42" x14ac:dyDescent="0.35">
      <c r="A1051" t="s">
        <v>2234</v>
      </c>
      <c r="B1051" t="s">
        <v>2235</v>
      </c>
      <c r="C1051" t="s">
        <v>115</v>
      </c>
      <c r="D1051" t="s">
        <v>114</v>
      </c>
      <c r="E1051" s="16">
        <v>45745</v>
      </c>
      <c r="F1051">
        <v>4001872256</v>
      </c>
      <c r="G1051" t="s">
        <v>1927</v>
      </c>
      <c r="H1051" t="s">
        <v>3630</v>
      </c>
      <c r="I1051" t="s">
        <v>2251</v>
      </c>
      <c r="J1051">
        <v>3009505</v>
      </c>
      <c r="K1051">
        <v>6531930</v>
      </c>
      <c r="M1051">
        <v>6</v>
      </c>
      <c r="N1051">
        <v>147.74</v>
      </c>
      <c r="O1051">
        <v>886.44</v>
      </c>
      <c r="P1051" t="s">
        <v>1811</v>
      </c>
      <c r="Q1051" t="s">
        <v>1812</v>
      </c>
      <c r="R1051" s="16">
        <v>45745</v>
      </c>
      <c r="S1051">
        <v>106</v>
      </c>
      <c r="T1051" t="s">
        <v>5234</v>
      </c>
      <c r="U1051" s="16">
        <v>45748</v>
      </c>
      <c r="V1051" s="16">
        <v>45748</v>
      </c>
      <c r="Y1051" s="16">
        <v>45748</v>
      </c>
      <c r="AB1051" t="s">
        <v>3625</v>
      </c>
    </row>
    <row r="1052" spans="1:42" x14ac:dyDescent="0.35">
      <c r="A1052" t="s">
        <v>2234</v>
      </c>
      <c r="B1052" t="s">
        <v>2235</v>
      </c>
      <c r="C1052" t="s">
        <v>115</v>
      </c>
      <c r="D1052" t="s">
        <v>114</v>
      </c>
      <c r="E1052" s="16">
        <v>45745</v>
      </c>
      <c r="F1052">
        <v>4001872256</v>
      </c>
      <c r="G1052" t="s">
        <v>1927</v>
      </c>
      <c r="H1052" t="s">
        <v>3631</v>
      </c>
      <c r="I1052" t="s">
        <v>2379</v>
      </c>
      <c r="J1052">
        <v>3009505</v>
      </c>
      <c r="K1052">
        <v>6531930</v>
      </c>
      <c r="M1052">
        <v>6</v>
      </c>
      <c r="N1052">
        <v>50.87</v>
      </c>
      <c r="O1052">
        <v>305.22000000000003</v>
      </c>
      <c r="P1052" t="s">
        <v>1811</v>
      </c>
      <c r="Q1052" t="s">
        <v>1812</v>
      </c>
      <c r="R1052" s="16">
        <v>45745</v>
      </c>
      <c r="S1052">
        <v>106</v>
      </c>
      <c r="T1052" t="s">
        <v>5234</v>
      </c>
      <c r="U1052" s="16">
        <v>45748</v>
      </c>
      <c r="V1052" s="16">
        <v>45748</v>
      </c>
      <c r="Y1052" s="16">
        <v>45748</v>
      </c>
      <c r="AB1052" t="s">
        <v>3625</v>
      </c>
    </row>
    <row r="1053" spans="1:42" x14ac:dyDescent="0.35">
      <c r="A1053" t="s">
        <v>2234</v>
      </c>
      <c r="B1053" t="s">
        <v>2235</v>
      </c>
      <c r="C1053" t="s">
        <v>115</v>
      </c>
      <c r="D1053" t="s">
        <v>114</v>
      </c>
      <c r="E1053" s="16">
        <v>45745</v>
      </c>
      <c r="F1053">
        <v>4001872256</v>
      </c>
      <c r="G1053" t="s">
        <v>1927</v>
      </c>
      <c r="H1053" t="s">
        <v>3632</v>
      </c>
      <c r="I1053" t="s">
        <v>1825</v>
      </c>
      <c r="J1053">
        <v>3009505</v>
      </c>
      <c r="K1053">
        <v>6531930</v>
      </c>
      <c r="M1053">
        <v>8</v>
      </c>
      <c r="N1053">
        <v>43.1</v>
      </c>
      <c r="O1053">
        <v>344.8</v>
      </c>
      <c r="P1053" t="s">
        <v>1811</v>
      </c>
      <c r="Q1053" t="s">
        <v>1812</v>
      </c>
      <c r="R1053" s="16">
        <v>45745</v>
      </c>
      <c r="S1053">
        <v>106</v>
      </c>
      <c r="T1053" t="s">
        <v>5234</v>
      </c>
      <c r="U1053" s="16">
        <v>45748</v>
      </c>
      <c r="V1053" s="16">
        <v>45748</v>
      </c>
      <c r="Y1053" s="16">
        <v>45748</v>
      </c>
      <c r="AB1053" t="s">
        <v>3625</v>
      </c>
    </row>
    <row r="1054" spans="1:42" x14ac:dyDescent="0.35">
      <c r="A1054" t="s">
        <v>2234</v>
      </c>
      <c r="B1054" t="s">
        <v>2235</v>
      </c>
      <c r="C1054" t="s">
        <v>115</v>
      </c>
      <c r="D1054" t="s">
        <v>114</v>
      </c>
      <c r="E1054" s="16">
        <v>45745</v>
      </c>
      <c r="F1054">
        <v>4001872256</v>
      </c>
      <c r="G1054" t="s">
        <v>1927</v>
      </c>
      <c r="H1054" t="s">
        <v>3633</v>
      </c>
      <c r="I1054" t="s">
        <v>3634</v>
      </c>
      <c r="J1054">
        <v>3009505</v>
      </c>
      <c r="K1054">
        <v>6531930</v>
      </c>
      <c r="M1054">
        <v>2</v>
      </c>
      <c r="N1054">
        <v>160.66999999999999</v>
      </c>
      <c r="O1054">
        <v>321.33999999999997</v>
      </c>
      <c r="P1054" t="s">
        <v>1811</v>
      </c>
      <c r="Q1054" t="s">
        <v>1812</v>
      </c>
      <c r="R1054" s="16">
        <v>45745</v>
      </c>
      <c r="S1054">
        <v>106</v>
      </c>
      <c r="T1054" t="s">
        <v>5234</v>
      </c>
      <c r="U1054" s="16">
        <v>45748</v>
      </c>
      <c r="V1054" s="16">
        <v>45748</v>
      </c>
      <c r="Y1054" s="16">
        <v>45748</v>
      </c>
      <c r="AB1054" t="s">
        <v>3625</v>
      </c>
    </row>
    <row r="1055" spans="1:42" x14ac:dyDescent="0.35">
      <c r="A1055" t="s">
        <v>2234</v>
      </c>
      <c r="B1055" t="s">
        <v>2235</v>
      </c>
      <c r="C1055" t="s">
        <v>115</v>
      </c>
      <c r="D1055" t="s">
        <v>114</v>
      </c>
      <c r="E1055" s="16">
        <v>45745</v>
      </c>
      <c r="F1055">
        <v>4001872256</v>
      </c>
      <c r="G1055" t="s">
        <v>1927</v>
      </c>
      <c r="H1055" t="s">
        <v>3635</v>
      </c>
      <c r="I1055" t="s">
        <v>1984</v>
      </c>
      <c r="J1055">
        <v>3009505</v>
      </c>
      <c r="K1055">
        <v>6531930</v>
      </c>
      <c r="M1055">
        <v>4</v>
      </c>
      <c r="N1055">
        <v>1.51</v>
      </c>
      <c r="O1055">
        <v>6.04</v>
      </c>
      <c r="P1055" t="s">
        <v>1811</v>
      </c>
      <c r="Q1055" t="s">
        <v>1812</v>
      </c>
      <c r="R1055" s="16">
        <v>45745</v>
      </c>
      <c r="S1055">
        <v>106</v>
      </c>
      <c r="T1055" t="s">
        <v>5234</v>
      </c>
      <c r="U1055" s="16">
        <v>45748</v>
      </c>
      <c r="V1055" s="16">
        <v>45748</v>
      </c>
      <c r="Y1055" s="16">
        <v>45748</v>
      </c>
      <c r="AB1055" t="s">
        <v>3625</v>
      </c>
    </row>
    <row r="1056" spans="1:42" x14ac:dyDescent="0.35">
      <c r="A1056" t="s">
        <v>2234</v>
      </c>
      <c r="B1056" t="s">
        <v>2235</v>
      </c>
      <c r="C1056" t="s">
        <v>115</v>
      </c>
      <c r="D1056" t="s">
        <v>114</v>
      </c>
      <c r="E1056" s="16">
        <v>45745</v>
      </c>
      <c r="F1056">
        <v>4001872256</v>
      </c>
      <c r="G1056" t="s">
        <v>1927</v>
      </c>
      <c r="H1056" t="s">
        <v>1821</v>
      </c>
      <c r="I1056" t="s">
        <v>1822</v>
      </c>
      <c r="J1056">
        <v>3009505</v>
      </c>
      <c r="K1056">
        <v>6531930</v>
      </c>
      <c r="M1056">
        <v>4</v>
      </c>
      <c r="N1056">
        <v>1.05</v>
      </c>
      <c r="O1056">
        <v>4.2</v>
      </c>
      <c r="P1056" t="s">
        <v>1811</v>
      </c>
      <c r="Q1056" t="s">
        <v>1812</v>
      </c>
      <c r="R1056" s="16">
        <v>45745</v>
      </c>
      <c r="S1056">
        <v>106</v>
      </c>
      <c r="T1056" t="s">
        <v>5234</v>
      </c>
      <c r="U1056" s="16">
        <v>45748</v>
      </c>
      <c r="V1056" s="16">
        <v>45748</v>
      </c>
      <c r="Y1056" s="16">
        <v>45748</v>
      </c>
      <c r="AB1056" t="s">
        <v>3625</v>
      </c>
    </row>
    <row r="1057" spans="1:28" x14ac:dyDescent="0.35">
      <c r="A1057" t="s">
        <v>2234</v>
      </c>
      <c r="B1057" t="s">
        <v>2235</v>
      </c>
      <c r="C1057" t="s">
        <v>115</v>
      </c>
      <c r="D1057" t="s">
        <v>114</v>
      </c>
      <c r="E1057" s="16">
        <v>45745</v>
      </c>
      <c r="F1057">
        <v>4001872256</v>
      </c>
      <c r="G1057" t="s">
        <v>1927</v>
      </c>
      <c r="H1057" t="s">
        <v>3636</v>
      </c>
      <c r="I1057" t="s">
        <v>2654</v>
      </c>
      <c r="J1057">
        <v>3009505</v>
      </c>
      <c r="K1057">
        <v>6531930</v>
      </c>
      <c r="M1057">
        <v>8</v>
      </c>
      <c r="N1057">
        <v>17.43</v>
      </c>
      <c r="O1057">
        <v>139.44</v>
      </c>
      <c r="P1057" t="s">
        <v>1811</v>
      </c>
      <c r="Q1057" t="s">
        <v>1812</v>
      </c>
      <c r="R1057" s="16">
        <v>45745</v>
      </c>
      <c r="S1057">
        <v>106</v>
      </c>
      <c r="T1057" t="s">
        <v>5234</v>
      </c>
      <c r="U1057" s="16">
        <v>45748</v>
      </c>
      <c r="V1057" s="16">
        <v>45748</v>
      </c>
      <c r="Y1057" s="16">
        <v>45748</v>
      </c>
      <c r="AB1057" t="s">
        <v>3625</v>
      </c>
    </row>
    <row r="1058" spans="1:28" x14ac:dyDescent="0.35">
      <c r="A1058" t="s">
        <v>2234</v>
      </c>
      <c r="B1058" t="s">
        <v>2235</v>
      </c>
      <c r="C1058" t="s">
        <v>115</v>
      </c>
      <c r="D1058" t="s">
        <v>114</v>
      </c>
      <c r="E1058" s="16">
        <v>45745</v>
      </c>
      <c r="F1058">
        <v>4001872256</v>
      </c>
      <c r="G1058" t="s">
        <v>1927</v>
      </c>
      <c r="H1058" t="s">
        <v>3637</v>
      </c>
      <c r="I1058" t="s">
        <v>2104</v>
      </c>
      <c r="J1058">
        <v>3009505</v>
      </c>
      <c r="K1058">
        <v>6531930</v>
      </c>
      <c r="M1058">
        <v>2</v>
      </c>
      <c r="N1058">
        <v>87.74</v>
      </c>
      <c r="O1058">
        <v>175.48</v>
      </c>
      <c r="P1058" t="s">
        <v>1811</v>
      </c>
      <c r="Q1058" t="s">
        <v>1812</v>
      </c>
      <c r="R1058" s="16">
        <v>45745</v>
      </c>
      <c r="S1058">
        <v>106</v>
      </c>
      <c r="T1058" t="s">
        <v>5234</v>
      </c>
      <c r="U1058" s="16">
        <v>45748</v>
      </c>
      <c r="V1058" s="16">
        <v>45748</v>
      </c>
      <c r="Y1058" s="16">
        <v>45748</v>
      </c>
      <c r="AB1058" t="s">
        <v>3625</v>
      </c>
    </row>
    <row r="1059" spans="1:28" x14ac:dyDescent="0.35">
      <c r="A1059" t="s">
        <v>2234</v>
      </c>
      <c r="B1059" t="s">
        <v>2235</v>
      </c>
      <c r="C1059" t="s">
        <v>115</v>
      </c>
      <c r="D1059" t="s">
        <v>114</v>
      </c>
      <c r="E1059" s="16">
        <v>45745</v>
      </c>
      <c r="F1059">
        <v>4001872256</v>
      </c>
      <c r="G1059" t="s">
        <v>1927</v>
      </c>
      <c r="H1059" t="s">
        <v>2641</v>
      </c>
      <c r="I1059" t="s">
        <v>1833</v>
      </c>
      <c r="J1059">
        <v>3009505</v>
      </c>
      <c r="K1059">
        <v>6531930</v>
      </c>
      <c r="M1059">
        <v>1</v>
      </c>
      <c r="N1059">
        <v>138.01</v>
      </c>
      <c r="O1059">
        <v>138.01</v>
      </c>
      <c r="P1059" t="s">
        <v>1811</v>
      </c>
      <c r="Q1059" t="s">
        <v>1812</v>
      </c>
      <c r="R1059" s="16">
        <v>45745</v>
      </c>
      <c r="S1059">
        <v>106</v>
      </c>
      <c r="T1059" t="s">
        <v>5234</v>
      </c>
      <c r="U1059" s="16">
        <v>45748</v>
      </c>
      <c r="V1059" s="16">
        <v>45748</v>
      </c>
      <c r="Y1059" s="16">
        <v>45748</v>
      </c>
      <c r="AB1059" t="s">
        <v>3625</v>
      </c>
    </row>
    <row r="1060" spans="1:28" x14ac:dyDescent="0.35">
      <c r="A1060" t="s">
        <v>2234</v>
      </c>
      <c r="B1060" t="s">
        <v>2235</v>
      </c>
      <c r="C1060" t="s">
        <v>115</v>
      </c>
      <c r="D1060" t="s">
        <v>114</v>
      </c>
      <c r="E1060" s="16">
        <v>45745</v>
      </c>
      <c r="F1060">
        <v>4001872256</v>
      </c>
      <c r="G1060" t="s">
        <v>1927</v>
      </c>
      <c r="H1060" t="s">
        <v>2655</v>
      </c>
      <c r="I1060" t="s">
        <v>2654</v>
      </c>
      <c r="J1060">
        <v>3009505</v>
      </c>
      <c r="K1060">
        <v>6531930</v>
      </c>
      <c r="M1060">
        <v>2</v>
      </c>
      <c r="N1060">
        <v>16.920000000000002</v>
      </c>
      <c r="O1060">
        <v>33.840000000000003</v>
      </c>
      <c r="P1060" t="s">
        <v>1811</v>
      </c>
      <c r="Q1060" t="s">
        <v>1812</v>
      </c>
      <c r="R1060" s="16">
        <v>45745</v>
      </c>
      <c r="S1060">
        <v>106</v>
      </c>
      <c r="T1060" t="s">
        <v>5234</v>
      </c>
      <c r="U1060" s="16">
        <v>45748</v>
      </c>
      <c r="V1060" s="16">
        <v>45748</v>
      </c>
      <c r="Y1060" s="16">
        <v>45748</v>
      </c>
      <c r="AB1060" t="s">
        <v>3625</v>
      </c>
    </row>
    <row r="1061" spans="1:28" x14ac:dyDescent="0.35">
      <c r="A1061" t="s">
        <v>2234</v>
      </c>
      <c r="B1061" t="s">
        <v>2235</v>
      </c>
      <c r="C1061" t="s">
        <v>115</v>
      </c>
      <c r="D1061" t="s">
        <v>114</v>
      </c>
      <c r="E1061" s="16">
        <v>45745</v>
      </c>
      <c r="F1061">
        <v>4001872256</v>
      </c>
      <c r="G1061" t="s">
        <v>1927</v>
      </c>
      <c r="H1061" t="s">
        <v>3638</v>
      </c>
      <c r="I1061" t="s">
        <v>1949</v>
      </c>
      <c r="J1061">
        <v>3009505</v>
      </c>
      <c r="K1061">
        <v>6531930</v>
      </c>
      <c r="M1061">
        <v>29</v>
      </c>
      <c r="N1061">
        <v>30.09</v>
      </c>
      <c r="O1061">
        <v>872.61</v>
      </c>
      <c r="P1061" t="s">
        <v>1811</v>
      </c>
      <c r="Q1061" t="s">
        <v>1812</v>
      </c>
      <c r="R1061" s="16">
        <v>45745</v>
      </c>
      <c r="S1061">
        <v>106</v>
      </c>
      <c r="T1061" t="s">
        <v>5234</v>
      </c>
      <c r="U1061" s="16">
        <v>45748</v>
      </c>
      <c r="V1061" s="16">
        <v>45748</v>
      </c>
      <c r="Y1061" s="16">
        <v>45748</v>
      </c>
      <c r="AB1061" t="s">
        <v>3625</v>
      </c>
    </row>
    <row r="1062" spans="1:28" x14ac:dyDescent="0.35">
      <c r="A1062" t="s">
        <v>2234</v>
      </c>
      <c r="B1062" t="s">
        <v>2235</v>
      </c>
      <c r="C1062" t="s">
        <v>115</v>
      </c>
      <c r="D1062" t="s">
        <v>114</v>
      </c>
      <c r="E1062" s="16">
        <v>45745</v>
      </c>
      <c r="F1062">
        <v>4001872256</v>
      </c>
      <c r="G1062" t="s">
        <v>1927</v>
      </c>
      <c r="H1062" t="s">
        <v>3639</v>
      </c>
      <c r="I1062" t="s">
        <v>1949</v>
      </c>
      <c r="J1062">
        <v>3009505</v>
      </c>
      <c r="K1062">
        <v>6531930</v>
      </c>
      <c r="M1062">
        <v>36</v>
      </c>
      <c r="N1062">
        <v>21.95</v>
      </c>
      <c r="O1062">
        <v>790.2</v>
      </c>
      <c r="P1062" t="s">
        <v>1811</v>
      </c>
      <c r="Q1062" t="s">
        <v>1812</v>
      </c>
      <c r="R1062" s="16">
        <v>45745</v>
      </c>
      <c r="S1062">
        <v>106</v>
      </c>
      <c r="T1062" t="s">
        <v>5234</v>
      </c>
      <c r="U1062" s="16">
        <v>45748</v>
      </c>
      <c r="V1062" s="16">
        <v>45748</v>
      </c>
      <c r="Y1062" s="16">
        <v>45748</v>
      </c>
      <c r="AB1062" t="s">
        <v>3625</v>
      </c>
    </row>
    <row r="1063" spans="1:28" x14ac:dyDescent="0.35">
      <c r="A1063" t="s">
        <v>2234</v>
      </c>
      <c r="B1063" t="s">
        <v>2235</v>
      </c>
      <c r="C1063" t="s">
        <v>115</v>
      </c>
      <c r="D1063" t="s">
        <v>114</v>
      </c>
      <c r="E1063" s="16">
        <v>45745</v>
      </c>
      <c r="F1063">
        <v>4001872256</v>
      </c>
      <c r="G1063" t="s">
        <v>1927</v>
      </c>
      <c r="H1063" t="s">
        <v>3640</v>
      </c>
      <c r="I1063" t="s">
        <v>1825</v>
      </c>
      <c r="J1063">
        <v>3009505</v>
      </c>
      <c r="K1063">
        <v>6531930</v>
      </c>
      <c r="M1063">
        <v>28</v>
      </c>
      <c r="N1063">
        <v>1.1499999999999999</v>
      </c>
      <c r="O1063">
        <v>32.200000000000003</v>
      </c>
      <c r="P1063" t="s">
        <v>1811</v>
      </c>
      <c r="Q1063" t="s">
        <v>1812</v>
      </c>
      <c r="R1063" s="16">
        <v>45745</v>
      </c>
      <c r="S1063">
        <v>106</v>
      </c>
      <c r="T1063" t="s">
        <v>5234</v>
      </c>
      <c r="U1063" s="16">
        <v>45748</v>
      </c>
      <c r="V1063" s="16">
        <v>45748</v>
      </c>
      <c r="Y1063" s="16">
        <v>45748</v>
      </c>
      <c r="AB1063" t="s">
        <v>3625</v>
      </c>
    </row>
    <row r="1064" spans="1:28" x14ac:dyDescent="0.35">
      <c r="A1064" t="s">
        <v>2234</v>
      </c>
      <c r="B1064" t="s">
        <v>2235</v>
      </c>
      <c r="C1064" t="s">
        <v>115</v>
      </c>
      <c r="D1064" t="s">
        <v>114</v>
      </c>
      <c r="E1064" s="16">
        <v>45745</v>
      </c>
      <c r="F1064">
        <v>4001872256</v>
      </c>
      <c r="G1064" t="s">
        <v>1927</v>
      </c>
      <c r="H1064" t="s">
        <v>2130</v>
      </c>
      <c r="I1064" t="s">
        <v>1825</v>
      </c>
      <c r="J1064">
        <v>3009505</v>
      </c>
      <c r="K1064">
        <v>6531930</v>
      </c>
      <c r="M1064">
        <v>16</v>
      </c>
      <c r="N1064">
        <v>2.19</v>
      </c>
      <c r="O1064">
        <v>35.04</v>
      </c>
      <c r="P1064" t="s">
        <v>1811</v>
      </c>
      <c r="Q1064" t="s">
        <v>1812</v>
      </c>
      <c r="R1064" s="16">
        <v>45745</v>
      </c>
      <c r="S1064">
        <v>106</v>
      </c>
      <c r="T1064" t="s">
        <v>5234</v>
      </c>
      <c r="U1064" s="16">
        <v>45748</v>
      </c>
      <c r="V1064" s="16">
        <v>45748</v>
      </c>
      <c r="Y1064" s="16">
        <v>45748</v>
      </c>
      <c r="AB1064" t="s">
        <v>3625</v>
      </c>
    </row>
    <row r="1065" spans="1:28" x14ac:dyDescent="0.35">
      <c r="A1065" t="s">
        <v>2234</v>
      </c>
      <c r="B1065" t="s">
        <v>2235</v>
      </c>
      <c r="C1065" t="s">
        <v>115</v>
      </c>
      <c r="D1065" t="s">
        <v>114</v>
      </c>
      <c r="E1065" s="16">
        <v>45745</v>
      </c>
      <c r="F1065">
        <v>4001872256</v>
      </c>
      <c r="G1065" t="s">
        <v>1927</v>
      </c>
      <c r="H1065" t="s">
        <v>3641</v>
      </c>
      <c r="I1065" t="s">
        <v>1810</v>
      </c>
      <c r="J1065">
        <v>3009505</v>
      </c>
      <c r="K1065">
        <v>6531930</v>
      </c>
      <c r="M1065">
        <v>3</v>
      </c>
      <c r="N1065">
        <v>0.41</v>
      </c>
      <c r="O1065">
        <v>1.23</v>
      </c>
      <c r="P1065" t="s">
        <v>1811</v>
      </c>
      <c r="Q1065" t="s">
        <v>1812</v>
      </c>
      <c r="R1065" s="16">
        <v>45745</v>
      </c>
      <c r="S1065">
        <v>106</v>
      </c>
      <c r="T1065" t="s">
        <v>5234</v>
      </c>
      <c r="U1065" s="16">
        <v>45748</v>
      </c>
      <c r="V1065" s="16">
        <v>45748</v>
      </c>
      <c r="Y1065" s="16">
        <v>45748</v>
      </c>
      <c r="AB1065" t="s">
        <v>3625</v>
      </c>
    </row>
    <row r="1066" spans="1:28" x14ac:dyDescent="0.35">
      <c r="A1066" t="s">
        <v>2234</v>
      </c>
      <c r="B1066" t="s">
        <v>2235</v>
      </c>
      <c r="C1066" t="s">
        <v>115</v>
      </c>
      <c r="D1066" t="s">
        <v>114</v>
      </c>
      <c r="E1066" s="16">
        <v>45745</v>
      </c>
      <c r="F1066">
        <v>4001872256</v>
      </c>
      <c r="G1066" t="s">
        <v>1927</v>
      </c>
      <c r="H1066" t="s">
        <v>2741</v>
      </c>
      <c r="I1066" t="s">
        <v>1825</v>
      </c>
      <c r="J1066">
        <v>3009505</v>
      </c>
      <c r="K1066">
        <v>6531930</v>
      </c>
      <c r="M1066">
        <v>8</v>
      </c>
      <c r="N1066">
        <v>1</v>
      </c>
      <c r="O1066">
        <v>8</v>
      </c>
      <c r="P1066" t="s">
        <v>1811</v>
      </c>
      <c r="Q1066" t="s">
        <v>1812</v>
      </c>
      <c r="R1066" s="16">
        <v>45745</v>
      </c>
      <c r="S1066">
        <v>106</v>
      </c>
      <c r="T1066" t="s">
        <v>5234</v>
      </c>
      <c r="U1066" s="16">
        <v>45748</v>
      </c>
      <c r="V1066" s="16">
        <v>45748</v>
      </c>
      <c r="Y1066" s="16">
        <v>45748</v>
      </c>
      <c r="AB1066" t="s">
        <v>3625</v>
      </c>
    </row>
    <row r="1067" spans="1:28" x14ac:dyDescent="0.35">
      <c r="A1067" t="s">
        <v>2234</v>
      </c>
      <c r="B1067" t="s">
        <v>2235</v>
      </c>
      <c r="C1067" t="s">
        <v>115</v>
      </c>
      <c r="D1067" t="s">
        <v>114</v>
      </c>
      <c r="E1067" s="16">
        <v>45745</v>
      </c>
      <c r="F1067">
        <v>4001872256</v>
      </c>
      <c r="G1067" t="s">
        <v>1927</v>
      </c>
      <c r="H1067" t="s">
        <v>3611</v>
      </c>
      <c r="I1067" t="s">
        <v>1825</v>
      </c>
      <c r="J1067">
        <v>3009505</v>
      </c>
      <c r="K1067">
        <v>6531930</v>
      </c>
      <c r="M1067">
        <v>3</v>
      </c>
      <c r="N1067">
        <v>0.65</v>
      </c>
      <c r="O1067">
        <v>1.95</v>
      </c>
      <c r="P1067" t="s">
        <v>1811</v>
      </c>
      <c r="Q1067" t="s">
        <v>1812</v>
      </c>
      <c r="R1067" s="16">
        <v>45745</v>
      </c>
      <c r="S1067">
        <v>106</v>
      </c>
      <c r="T1067" t="s">
        <v>5234</v>
      </c>
      <c r="U1067" s="16">
        <v>45748</v>
      </c>
      <c r="V1067" s="16">
        <v>45748</v>
      </c>
      <c r="Y1067" s="16">
        <v>45748</v>
      </c>
      <c r="AB1067" t="s">
        <v>3625</v>
      </c>
    </row>
    <row r="1068" spans="1:28" x14ac:dyDescent="0.35">
      <c r="A1068" t="s">
        <v>2234</v>
      </c>
      <c r="B1068" t="s">
        <v>2235</v>
      </c>
      <c r="C1068" t="s">
        <v>115</v>
      </c>
      <c r="D1068" t="s">
        <v>114</v>
      </c>
      <c r="E1068" s="16">
        <v>45745</v>
      </c>
      <c r="F1068">
        <v>4001872256</v>
      </c>
      <c r="G1068" t="s">
        <v>1927</v>
      </c>
      <c r="H1068" t="s">
        <v>2056</v>
      </c>
      <c r="I1068" t="s">
        <v>1825</v>
      </c>
      <c r="J1068">
        <v>3009505</v>
      </c>
      <c r="K1068">
        <v>6531930</v>
      </c>
      <c r="M1068">
        <v>5</v>
      </c>
      <c r="N1068">
        <v>2.0699999999999998</v>
      </c>
      <c r="O1068">
        <v>10.35</v>
      </c>
      <c r="P1068" t="s">
        <v>1811</v>
      </c>
      <c r="Q1068" t="s">
        <v>1812</v>
      </c>
      <c r="R1068" s="16">
        <v>45745</v>
      </c>
      <c r="S1068">
        <v>106</v>
      </c>
      <c r="T1068" t="s">
        <v>5234</v>
      </c>
      <c r="U1068" s="16">
        <v>45748</v>
      </c>
      <c r="V1068" s="16">
        <v>45748</v>
      </c>
      <c r="Y1068" s="16">
        <v>45748</v>
      </c>
      <c r="AB1068" t="s">
        <v>3625</v>
      </c>
    </row>
    <row r="1069" spans="1:28" x14ac:dyDescent="0.35">
      <c r="A1069" t="s">
        <v>2234</v>
      </c>
      <c r="B1069" t="s">
        <v>2235</v>
      </c>
      <c r="C1069" t="s">
        <v>115</v>
      </c>
      <c r="D1069" t="s">
        <v>114</v>
      </c>
      <c r="E1069" s="16">
        <v>45745</v>
      </c>
      <c r="F1069">
        <v>4001872256</v>
      </c>
      <c r="G1069" t="s">
        <v>1927</v>
      </c>
      <c r="H1069" t="s">
        <v>2161</v>
      </c>
      <c r="I1069" t="s">
        <v>1825</v>
      </c>
      <c r="J1069">
        <v>3009505</v>
      </c>
      <c r="K1069">
        <v>6531930</v>
      </c>
      <c r="M1069">
        <v>4</v>
      </c>
      <c r="N1069">
        <v>2.27</v>
      </c>
      <c r="O1069">
        <v>9.08</v>
      </c>
      <c r="P1069" t="s">
        <v>1811</v>
      </c>
      <c r="Q1069" t="s">
        <v>1812</v>
      </c>
      <c r="R1069" s="16">
        <v>45745</v>
      </c>
      <c r="S1069">
        <v>106</v>
      </c>
      <c r="T1069" t="s">
        <v>5234</v>
      </c>
      <c r="U1069" s="16">
        <v>45748</v>
      </c>
      <c r="V1069" s="16">
        <v>45748</v>
      </c>
      <c r="Y1069" s="16">
        <v>45748</v>
      </c>
      <c r="AB1069" t="s">
        <v>3625</v>
      </c>
    </row>
    <row r="1070" spans="1:28" x14ac:dyDescent="0.35">
      <c r="A1070" t="s">
        <v>2234</v>
      </c>
      <c r="B1070" t="s">
        <v>2235</v>
      </c>
      <c r="C1070" t="s">
        <v>115</v>
      </c>
      <c r="D1070" t="s">
        <v>114</v>
      </c>
      <c r="E1070" s="16">
        <v>45745</v>
      </c>
      <c r="F1070">
        <v>4001872256</v>
      </c>
      <c r="G1070" t="s">
        <v>1927</v>
      </c>
      <c r="H1070" t="s">
        <v>2119</v>
      </c>
      <c r="I1070" t="s">
        <v>1822</v>
      </c>
      <c r="J1070">
        <v>3009505</v>
      </c>
      <c r="K1070">
        <v>6531930</v>
      </c>
      <c r="M1070">
        <v>6</v>
      </c>
      <c r="N1070">
        <v>0.52</v>
      </c>
      <c r="O1070">
        <v>3.12</v>
      </c>
      <c r="P1070" t="s">
        <v>1811</v>
      </c>
      <c r="Q1070" t="s">
        <v>1812</v>
      </c>
      <c r="R1070" s="16">
        <v>45745</v>
      </c>
      <c r="S1070">
        <v>106</v>
      </c>
      <c r="T1070" t="s">
        <v>5234</v>
      </c>
      <c r="U1070" s="16">
        <v>45748</v>
      </c>
      <c r="V1070" s="16">
        <v>45748</v>
      </c>
      <c r="Y1070" s="16">
        <v>45748</v>
      </c>
      <c r="AB1070" t="s">
        <v>3625</v>
      </c>
    </row>
    <row r="1071" spans="1:28" x14ac:dyDescent="0.35">
      <c r="A1071" t="s">
        <v>2234</v>
      </c>
      <c r="B1071" t="s">
        <v>2235</v>
      </c>
      <c r="C1071" t="s">
        <v>115</v>
      </c>
      <c r="D1071" t="s">
        <v>114</v>
      </c>
      <c r="E1071" s="16">
        <v>45745</v>
      </c>
      <c r="F1071">
        <v>4001872256</v>
      </c>
      <c r="G1071" t="s">
        <v>1927</v>
      </c>
      <c r="H1071" t="s">
        <v>2966</v>
      </c>
      <c r="I1071" t="s">
        <v>1822</v>
      </c>
      <c r="J1071">
        <v>3009505</v>
      </c>
      <c r="K1071">
        <v>6531930</v>
      </c>
      <c r="M1071">
        <v>2</v>
      </c>
      <c r="N1071">
        <v>1.61</v>
      </c>
      <c r="O1071">
        <v>3.22</v>
      </c>
      <c r="P1071" t="s">
        <v>1811</v>
      </c>
      <c r="Q1071" t="s">
        <v>1812</v>
      </c>
      <c r="R1071" s="16">
        <v>45745</v>
      </c>
      <c r="S1071">
        <v>106</v>
      </c>
      <c r="T1071" t="s">
        <v>5234</v>
      </c>
      <c r="U1071" s="16">
        <v>45748</v>
      </c>
      <c r="V1071" s="16">
        <v>45748</v>
      </c>
      <c r="Y1071" s="16">
        <v>45748</v>
      </c>
      <c r="AB1071" t="s">
        <v>3625</v>
      </c>
    </row>
    <row r="1072" spans="1:28" x14ac:dyDescent="0.35">
      <c r="A1072" t="s">
        <v>2234</v>
      </c>
      <c r="B1072" t="s">
        <v>2235</v>
      </c>
      <c r="C1072" t="s">
        <v>115</v>
      </c>
      <c r="D1072" t="s">
        <v>114</v>
      </c>
      <c r="E1072" s="16">
        <v>45745</v>
      </c>
      <c r="F1072">
        <v>4001872256</v>
      </c>
      <c r="G1072" t="s">
        <v>1927</v>
      </c>
      <c r="H1072" t="s">
        <v>2164</v>
      </c>
      <c r="I1072" t="s">
        <v>1825</v>
      </c>
      <c r="J1072">
        <v>3009505</v>
      </c>
      <c r="K1072">
        <v>6531930</v>
      </c>
      <c r="M1072">
        <v>4</v>
      </c>
      <c r="N1072">
        <v>1.91</v>
      </c>
      <c r="O1072">
        <v>7.64</v>
      </c>
      <c r="P1072" t="s">
        <v>1811</v>
      </c>
      <c r="Q1072" t="s">
        <v>1812</v>
      </c>
      <c r="R1072" s="16">
        <v>45745</v>
      </c>
      <c r="S1072">
        <v>106</v>
      </c>
      <c r="T1072" t="s">
        <v>5234</v>
      </c>
      <c r="U1072" s="16">
        <v>45748</v>
      </c>
      <c r="V1072" s="16">
        <v>45748</v>
      </c>
      <c r="Y1072" s="16">
        <v>45748</v>
      </c>
      <c r="AB1072" t="s">
        <v>3625</v>
      </c>
    </row>
    <row r="1073" spans="1:43" x14ac:dyDescent="0.35">
      <c r="A1073" t="s">
        <v>2234</v>
      </c>
      <c r="B1073" t="s">
        <v>2235</v>
      </c>
      <c r="C1073" t="s">
        <v>115</v>
      </c>
      <c r="D1073" t="s">
        <v>114</v>
      </c>
      <c r="E1073" s="16">
        <v>45745</v>
      </c>
      <c r="F1073">
        <v>4001872256</v>
      </c>
      <c r="G1073" t="s">
        <v>1927</v>
      </c>
      <c r="H1073" t="s">
        <v>3642</v>
      </c>
      <c r="I1073" t="s">
        <v>1825</v>
      </c>
      <c r="J1073">
        <v>3009505</v>
      </c>
      <c r="K1073">
        <v>6531930</v>
      </c>
      <c r="M1073">
        <v>2</v>
      </c>
      <c r="N1073">
        <v>0.95</v>
      </c>
      <c r="O1073">
        <v>1.9</v>
      </c>
      <c r="P1073" t="s">
        <v>1811</v>
      </c>
      <c r="Q1073" t="s">
        <v>1812</v>
      </c>
      <c r="R1073" s="16">
        <v>45745</v>
      </c>
      <c r="S1073">
        <v>106</v>
      </c>
      <c r="T1073" t="s">
        <v>5234</v>
      </c>
      <c r="U1073" s="16">
        <v>45748</v>
      </c>
      <c r="V1073" s="16">
        <v>45748</v>
      </c>
      <c r="Y1073" s="16">
        <v>45748</v>
      </c>
      <c r="AB1073" t="s">
        <v>3625</v>
      </c>
    </row>
    <row r="1074" spans="1:43" x14ac:dyDescent="0.35">
      <c r="A1074" t="s">
        <v>2766</v>
      </c>
      <c r="B1074" t="s">
        <v>2767</v>
      </c>
      <c r="C1074" t="s">
        <v>1400</v>
      </c>
      <c r="D1074" t="s">
        <v>1301</v>
      </c>
      <c r="E1074" s="16">
        <v>45670</v>
      </c>
      <c r="F1074">
        <v>4001774791</v>
      </c>
      <c r="G1074" t="s">
        <v>1927</v>
      </c>
      <c r="H1074" t="s">
        <v>2908</v>
      </c>
      <c r="I1074" t="s">
        <v>1825</v>
      </c>
      <c r="J1074">
        <v>3009744</v>
      </c>
      <c r="K1074">
        <v>6532131</v>
      </c>
      <c r="M1074">
        <v>8</v>
      </c>
      <c r="N1074">
        <v>37.729999999999997</v>
      </c>
      <c r="O1074">
        <v>301.83999999999997</v>
      </c>
      <c r="P1074" t="s">
        <v>1811</v>
      </c>
      <c r="Q1074" t="s">
        <v>1812</v>
      </c>
      <c r="R1074" s="16">
        <v>45713</v>
      </c>
      <c r="S1074">
        <v>137</v>
      </c>
      <c r="T1074" t="s">
        <v>2024</v>
      </c>
      <c r="U1074" s="16">
        <v>45717</v>
      </c>
      <c r="V1074" s="16">
        <v>45717</v>
      </c>
      <c r="Y1074" s="16">
        <v>45748</v>
      </c>
      <c r="AB1074" t="s">
        <v>1426</v>
      </c>
      <c r="AP1074" t="e">
        <v>#N/A</v>
      </c>
      <c r="AQ1074">
        <v>3</v>
      </c>
    </row>
    <row r="1075" spans="1:43" x14ac:dyDescent="0.35">
      <c r="A1075" t="s">
        <v>2766</v>
      </c>
      <c r="B1075" t="s">
        <v>2767</v>
      </c>
      <c r="C1075" t="s">
        <v>1400</v>
      </c>
      <c r="D1075" t="s">
        <v>1301</v>
      </c>
      <c r="E1075" s="16">
        <v>45670</v>
      </c>
      <c r="F1075">
        <v>4001774791</v>
      </c>
      <c r="G1075" t="s">
        <v>1927</v>
      </c>
      <c r="H1075" t="s">
        <v>2907</v>
      </c>
      <c r="I1075" t="s">
        <v>1810</v>
      </c>
      <c r="J1075">
        <v>3009744</v>
      </c>
      <c r="K1075">
        <v>6532131</v>
      </c>
      <c r="M1075">
        <v>8</v>
      </c>
      <c r="N1075">
        <v>4.07</v>
      </c>
      <c r="O1075">
        <v>32.56</v>
      </c>
      <c r="P1075" t="s">
        <v>1811</v>
      </c>
      <c r="Q1075" t="s">
        <v>1812</v>
      </c>
      <c r="R1075" s="16">
        <v>45713</v>
      </c>
      <c r="S1075">
        <v>137</v>
      </c>
      <c r="T1075" t="s">
        <v>2024</v>
      </c>
      <c r="U1075" s="16">
        <v>45717</v>
      </c>
      <c r="V1075" s="16">
        <v>45717</v>
      </c>
      <c r="Y1075" s="16">
        <v>45748</v>
      </c>
      <c r="AB1075" t="s">
        <v>1426</v>
      </c>
      <c r="AP1075" t="e">
        <v>#N/A</v>
      </c>
      <c r="AQ1075">
        <v>3</v>
      </c>
    </row>
    <row r="1076" spans="1:43" x14ac:dyDescent="0.35">
      <c r="A1076" t="s">
        <v>2766</v>
      </c>
      <c r="B1076" t="s">
        <v>2767</v>
      </c>
      <c r="C1076" t="s">
        <v>1400</v>
      </c>
      <c r="D1076" t="s">
        <v>1301</v>
      </c>
      <c r="E1076" s="16">
        <v>45670</v>
      </c>
      <c r="F1076">
        <v>4001774791</v>
      </c>
      <c r="G1076" t="s">
        <v>1927</v>
      </c>
      <c r="H1076" t="s">
        <v>3006</v>
      </c>
      <c r="I1076" t="s">
        <v>1842</v>
      </c>
      <c r="J1076">
        <v>3009744</v>
      </c>
      <c r="K1076">
        <v>6532131</v>
      </c>
      <c r="M1076">
        <v>2</v>
      </c>
      <c r="N1076">
        <v>654.32000000000005</v>
      </c>
      <c r="O1076">
        <v>1308.6400000000001</v>
      </c>
      <c r="P1076" t="s">
        <v>1811</v>
      </c>
      <c r="Q1076" t="s">
        <v>1812</v>
      </c>
      <c r="R1076" s="16">
        <v>45713</v>
      </c>
      <c r="S1076">
        <v>137</v>
      </c>
      <c r="T1076" t="s">
        <v>2024</v>
      </c>
      <c r="U1076" s="16">
        <v>45717</v>
      </c>
      <c r="V1076" s="16">
        <v>45717</v>
      </c>
      <c r="Y1076" s="16">
        <v>45748</v>
      </c>
      <c r="AB1076" t="s">
        <v>1426</v>
      </c>
      <c r="AP1076" t="e">
        <v>#N/A</v>
      </c>
      <c r="AQ1076">
        <v>3</v>
      </c>
    </row>
    <row r="1077" spans="1:43" x14ac:dyDescent="0.35">
      <c r="A1077" t="s">
        <v>2766</v>
      </c>
      <c r="B1077" t="s">
        <v>2767</v>
      </c>
      <c r="C1077" t="s">
        <v>1400</v>
      </c>
      <c r="D1077" t="s">
        <v>1301</v>
      </c>
      <c r="E1077" s="16">
        <v>45670</v>
      </c>
      <c r="F1077">
        <v>4001774791</v>
      </c>
      <c r="G1077" t="s">
        <v>1927</v>
      </c>
      <c r="H1077" t="s">
        <v>3007</v>
      </c>
      <c r="I1077" t="s">
        <v>1814</v>
      </c>
      <c r="J1077">
        <v>3009744</v>
      </c>
      <c r="K1077">
        <v>6532131</v>
      </c>
      <c r="M1077">
        <v>52</v>
      </c>
      <c r="N1077">
        <v>5.08</v>
      </c>
      <c r="O1077">
        <v>264.16000000000003</v>
      </c>
      <c r="P1077" t="s">
        <v>1811</v>
      </c>
      <c r="Q1077" t="s">
        <v>1812</v>
      </c>
      <c r="R1077" s="16">
        <v>45713</v>
      </c>
      <c r="S1077">
        <v>137</v>
      </c>
      <c r="T1077" t="s">
        <v>2024</v>
      </c>
      <c r="U1077" s="16">
        <v>45717</v>
      </c>
      <c r="V1077" s="16">
        <v>45717</v>
      </c>
      <c r="Y1077" s="16">
        <v>45748</v>
      </c>
      <c r="AB1077" t="s">
        <v>1426</v>
      </c>
      <c r="AP1077" t="e">
        <v>#N/A</v>
      </c>
      <c r="AQ1077">
        <v>3</v>
      </c>
    </row>
    <row r="1078" spans="1:43" x14ac:dyDescent="0.35">
      <c r="A1078" t="s">
        <v>2766</v>
      </c>
      <c r="B1078" t="s">
        <v>2767</v>
      </c>
      <c r="C1078" t="s">
        <v>1400</v>
      </c>
      <c r="D1078" t="s">
        <v>1301</v>
      </c>
      <c r="E1078" s="16">
        <v>45670</v>
      </c>
      <c r="F1078">
        <v>4001774791</v>
      </c>
      <c r="G1078" t="s">
        <v>1927</v>
      </c>
      <c r="H1078" t="s">
        <v>3008</v>
      </c>
      <c r="I1078" t="s">
        <v>1958</v>
      </c>
      <c r="J1078">
        <v>3009744</v>
      </c>
      <c r="K1078">
        <v>6532131</v>
      </c>
      <c r="M1078">
        <v>2</v>
      </c>
      <c r="N1078">
        <v>1561.61</v>
      </c>
      <c r="O1078">
        <v>3123.22</v>
      </c>
      <c r="P1078" t="s">
        <v>1811</v>
      </c>
      <c r="Q1078" t="s">
        <v>1812</v>
      </c>
      <c r="R1078" s="16">
        <v>45713</v>
      </c>
      <c r="S1078">
        <v>137</v>
      </c>
      <c r="T1078" t="s">
        <v>2024</v>
      </c>
      <c r="U1078" s="16">
        <v>45717</v>
      </c>
      <c r="V1078" s="16">
        <v>45717</v>
      </c>
      <c r="Y1078" s="16">
        <v>45748</v>
      </c>
      <c r="AB1078" t="s">
        <v>1426</v>
      </c>
      <c r="AP1078" t="e">
        <v>#N/A</v>
      </c>
      <c r="AQ1078">
        <v>3</v>
      </c>
    </row>
    <row r="1079" spans="1:43" x14ac:dyDescent="0.35">
      <c r="A1079" t="s">
        <v>2766</v>
      </c>
      <c r="B1079" t="s">
        <v>2767</v>
      </c>
      <c r="C1079" t="s">
        <v>1400</v>
      </c>
      <c r="D1079" t="s">
        <v>1301</v>
      </c>
      <c r="E1079" s="16">
        <v>45670</v>
      </c>
      <c r="F1079">
        <v>4001774791</v>
      </c>
      <c r="G1079" t="s">
        <v>1927</v>
      </c>
      <c r="H1079" t="s">
        <v>3009</v>
      </c>
      <c r="I1079" t="s">
        <v>2319</v>
      </c>
      <c r="J1079">
        <v>3009744</v>
      </c>
      <c r="K1079">
        <v>6532131</v>
      </c>
      <c r="M1079">
        <v>2</v>
      </c>
      <c r="N1079">
        <v>3059.92</v>
      </c>
      <c r="O1079">
        <v>6119.84</v>
      </c>
      <c r="P1079" t="s">
        <v>1811</v>
      </c>
      <c r="Q1079" t="s">
        <v>1812</v>
      </c>
      <c r="R1079" s="16">
        <v>45713</v>
      </c>
      <c r="S1079">
        <v>137</v>
      </c>
      <c r="T1079" t="s">
        <v>2024</v>
      </c>
      <c r="U1079" s="16">
        <v>45717</v>
      </c>
      <c r="V1079" s="16">
        <v>45717</v>
      </c>
      <c r="Y1079" s="16">
        <v>45748</v>
      </c>
      <c r="AB1079" t="s">
        <v>1426</v>
      </c>
      <c r="AP1079" t="e">
        <v>#N/A</v>
      </c>
      <c r="AQ1079">
        <v>3</v>
      </c>
    </row>
    <row r="1080" spans="1:43" x14ac:dyDescent="0.35">
      <c r="A1080" t="s">
        <v>2766</v>
      </c>
      <c r="B1080" t="s">
        <v>2767</v>
      </c>
      <c r="C1080" t="s">
        <v>1400</v>
      </c>
      <c r="D1080" t="s">
        <v>1301</v>
      </c>
      <c r="E1080" s="16">
        <v>45670</v>
      </c>
      <c r="F1080">
        <v>4001774791</v>
      </c>
      <c r="G1080" t="s">
        <v>1927</v>
      </c>
      <c r="H1080" t="s">
        <v>3010</v>
      </c>
      <c r="I1080" t="s">
        <v>1929</v>
      </c>
      <c r="J1080">
        <v>3009744</v>
      </c>
      <c r="K1080">
        <v>6532131</v>
      </c>
      <c r="M1080">
        <v>2</v>
      </c>
      <c r="N1080">
        <v>243.11</v>
      </c>
      <c r="O1080">
        <v>486.22</v>
      </c>
      <c r="P1080" t="s">
        <v>1811</v>
      </c>
      <c r="Q1080" t="s">
        <v>1812</v>
      </c>
      <c r="R1080" s="16">
        <v>45713</v>
      </c>
      <c r="S1080">
        <v>137</v>
      </c>
      <c r="T1080" t="s">
        <v>2024</v>
      </c>
      <c r="U1080" s="16">
        <v>45717</v>
      </c>
      <c r="V1080" s="16">
        <v>45717</v>
      </c>
      <c r="Y1080" s="16">
        <v>45748</v>
      </c>
      <c r="AB1080" t="s">
        <v>1426</v>
      </c>
      <c r="AP1080" t="e">
        <v>#N/A</v>
      </c>
      <c r="AQ1080">
        <v>3</v>
      </c>
    </row>
    <row r="1081" spans="1:43" x14ac:dyDescent="0.35">
      <c r="A1081" t="s">
        <v>2766</v>
      </c>
      <c r="B1081" t="s">
        <v>2767</v>
      </c>
      <c r="C1081" t="s">
        <v>1400</v>
      </c>
      <c r="D1081" t="s">
        <v>1301</v>
      </c>
      <c r="E1081" s="16">
        <v>45670</v>
      </c>
      <c r="F1081">
        <v>4001774791</v>
      </c>
      <c r="G1081" t="s">
        <v>1927</v>
      </c>
      <c r="H1081" t="s">
        <v>3011</v>
      </c>
      <c r="I1081" t="s">
        <v>1825</v>
      </c>
      <c r="J1081">
        <v>3009744</v>
      </c>
      <c r="K1081">
        <v>6532131</v>
      </c>
      <c r="M1081">
        <v>8</v>
      </c>
      <c r="N1081">
        <v>2.0699999999999998</v>
      </c>
      <c r="O1081">
        <v>16.559999999999999</v>
      </c>
      <c r="P1081" t="s">
        <v>1811</v>
      </c>
      <c r="Q1081" t="s">
        <v>1812</v>
      </c>
      <c r="R1081" s="16">
        <v>45713</v>
      </c>
      <c r="S1081">
        <v>137</v>
      </c>
      <c r="T1081" t="s">
        <v>2024</v>
      </c>
      <c r="U1081" s="16">
        <v>45717</v>
      </c>
      <c r="V1081" s="16">
        <v>45717</v>
      </c>
      <c r="Y1081" s="16">
        <v>45748</v>
      </c>
      <c r="AB1081" t="s">
        <v>1426</v>
      </c>
      <c r="AP1081" t="e">
        <v>#N/A</v>
      </c>
      <c r="AQ1081">
        <v>3</v>
      </c>
    </row>
    <row r="1082" spans="1:43" x14ac:dyDescent="0.35">
      <c r="A1082" t="s">
        <v>2766</v>
      </c>
      <c r="B1082" t="s">
        <v>2767</v>
      </c>
      <c r="C1082" t="s">
        <v>1400</v>
      </c>
      <c r="D1082" t="s">
        <v>1301</v>
      </c>
      <c r="E1082" s="16">
        <v>45670</v>
      </c>
      <c r="F1082">
        <v>4001774791</v>
      </c>
      <c r="G1082" t="s">
        <v>1927</v>
      </c>
      <c r="H1082" t="s">
        <v>3012</v>
      </c>
      <c r="I1082" t="s">
        <v>1958</v>
      </c>
      <c r="J1082">
        <v>3009744</v>
      </c>
      <c r="K1082">
        <v>6532131</v>
      </c>
      <c r="M1082">
        <v>2</v>
      </c>
      <c r="N1082">
        <v>1235.99</v>
      </c>
      <c r="O1082">
        <v>2471.98</v>
      </c>
      <c r="P1082" t="s">
        <v>1811</v>
      </c>
      <c r="Q1082" t="s">
        <v>1812</v>
      </c>
      <c r="R1082" s="16">
        <v>45713</v>
      </c>
      <c r="S1082">
        <v>137</v>
      </c>
      <c r="T1082" t="s">
        <v>2024</v>
      </c>
      <c r="U1082" s="16">
        <v>45717</v>
      </c>
      <c r="V1082" s="16">
        <v>45717</v>
      </c>
      <c r="Y1082" s="16">
        <v>45748</v>
      </c>
      <c r="AB1082" t="s">
        <v>1426</v>
      </c>
      <c r="AP1082" t="e">
        <v>#N/A</v>
      </c>
      <c r="AQ1082">
        <v>3</v>
      </c>
    </row>
    <row r="1083" spans="1:43" x14ac:dyDescent="0.35">
      <c r="A1083" t="s">
        <v>2303</v>
      </c>
      <c r="B1083" t="s">
        <v>2304</v>
      </c>
      <c r="C1083" t="s">
        <v>1540</v>
      </c>
      <c r="D1083" t="s">
        <v>1301</v>
      </c>
      <c r="E1083" s="16">
        <v>45700</v>
      </c>
      <c r="F1083">
        <v>4001811950</v>
      </c>
      <c r="G1083" t="s">
        <v>1927</v>
      </c>
      <c r="H1083" t="s">
        <v>1981</v>
      </c>
      <c r="I1083" t="s">
        <v>1982</v>
      </c>
      <c r="J1083">
        <v>3010097</v>
      </c>
      <c r="K1083">
        <v>6532361</v>
      </c>
      <c r="M1083">
        <v>1</v>
      </c>
      <c r="N1083">
        <v>2.83</v>
      </c>
      <c r="O1083">
        <v>2.83</v>
      </c>
      <c r="P1083" t="s">
        <v>1811</v>
      </c>
      <c r="Q1083" t="s">
        <v>1812</v>
      </c>
      <c r="R1083" s="16">
        <v>45761</v>
      </c>
      <c r="S1083">
        <v>93</v>
      </c>
      <c r="T1083" t="s">
        <v>3949</v>
      </c>
      <c r="U1083" s="16">
        <v>45717</v>
      </c>
      <c r="V1083" s="16">
        <v>45717</v>
      </c>
      <c r="Y1083" s="16">
        <v>45717</v>
      </c>
      <c r="AB1083" t="s">
        <v>1422</v>
      </c>
    </row>
    <row r="1084" spans="1:43" x14ac:dyDescent="0.35">
      <c r="A1084" t="s">
        <v>2303</v>
      </c>
      <c r="B1084" t="s">
        <v>2304</v>
      </c>
      <c r="C1084" t="s">
        <v>1540</v>
      </c>
      <c r="D1084" t="s">
        <v>1301</v>
      </c>
      <c r="E1084" s="16">
        <v>45700</v>
      </c>
      <c r="F1084">
        <v>4001811950</v>
      </c>
      <c r="G1084" t="s">
        <v>1927</v>
      </c>
      <c r="H1084" t="s">
        <v>3711</v>
      </c>
      <c r="I1084" t="s">
        <v>3712</v>
      </c>
      <c r="J1084">
        <v>3010097</v>
      </c>
      <c r="K1084">
        <v>6532361</v>
      </c>
      <c r="M1084">
        <v>1</v>
      </c>
      <c r="N1084">
        <v>5028.28</v>
      </c>
      <c r="O1084">
        <v>5028.28</v>
      </c>
      <c r="P1084" t="s">
        <v>1811</v>
      </c>
      <c r="Q1084" t="s">
        <v>1812</v>
      </c>
      <c r="R1084" s="16">
        <v>45761</v>
      </c>
      <c r="S1084">
        <v>93</v>
      </c>
      <c r="T1084" t="s">
        <v>3949</v>
      </c>
      <c r="U1084" s="16">
        <v>45717</v>
      </c>
      <c r="V1084" s="16">
        <v>45717</v>
      </c>
      <c r="Y1084" s="16">
        <v>45717</v>
      </c>
      <c r="AB1084" t="s">
        <v>1422</v>
      </c>
    </row>
    <row r="1085" spans="1:43" x14ac:dyDescent="0.35">
      <c r="A1085" t="s">
        <v>2303</v>
      </c>
      <c r="B1085" t="s">
        <v>2304</v>
      </c>
      <c r="C1085" t="s">
        <v>1540</v>
      </c>
      <c r="D1085" t="s">
        <v>1301</v>
      </c>
      <c r="E1085" s="16">
        <v>45700</v>
      </c>
      <c r="F1085">
        <v>4001811950</v>
      </c>
      <c r="G1085" t="s">
        <v>1927</v>
      </c>
      <c r="H1085" t="s">
        <v>3713</v>
      </c>
      <c r="I1085" t="s">
        <v>2175</v>
      </c>
      <c r="J1085">
        <v>3010097</v>
      </c>
      <c r="K1085">
        <v>6532361</v>
      </c>
      <c r="M1085">
        <v>1</v>
      </c>
      <c r="N1085">
        <v>1714.52</v>
      </c>
      <c r="O1085">
        <v>1714.52</v>
      </c>
      <c r="P1085" t="s">
        <v>1811</v>
      </c>
      <c r="Q1085" t="s">
        <v>1812</v>
      </c>
      <c r="R1085" s="16">
        <v>45761</v>
      </c>
      <c r="S1085">
        <v>93</v>
      </c>
      <c r="T1085" t="s">
        <v>3949</v>
      </c>
      <c r="U1085" s="16">
        <v>45717</v>
      </c>
      <c r="V1085" s="16">
        <v>45717</v>
      </c>
      <c r="Y1085" s="16">
        <v>45717</v>
      </c>
      <c r="AB1085" t="s">
        <v>1422</v>
      </c>
    </row>
    <row r="1086" spans="1:43" x14ac:dyDescent="0.35">
      <c r="A1086" t="s">
        <v>2303</v>
      </c>
      <c r="B1086" t="s">
        <v>2304</v>
      </c>
      <c r="C1086" t="s">
        <v>1540</v>
      </c>
      <c r="D1086" t="s">
        <v>1301</v>
      </c>
      <c r="E1086" s="16">
        <v>45700</v>
      </c>
      <c r="F1086">
        <v>4001811950</v>
      </c>
      <c r="G1086" t="s">
        <v>1927</v>
      </c>
      <c r="H1086" t="s">
        <v>3714</v>
      </c>
      <c r="I1086" t="s">
        <v>1958</v>
      </c>
      <c r="J1086">
        <v>3010097</v>
      </c>
      <c r="K1086">
        <v>6532361</v>
      </c>
      <c r="M1086">
        <v>2</v>
      </c>
      <c r="N1086">
        <v>175.5</v>
      </c>
      <c r="O1086">
        <v>351</v>
      </c>
      <c r="P1086" t="s">
        <v>1811</v>
      </c>
      <c r="Q1086" t="s">
        <v>1812</v>
      </c>
      <c r="R1086" s="16">
        <v>45761</v>
      </c>
      <c r="S1086">
        <v>93</v>
      </c>
      <c r="T1086" t="s">
        <v>3949</v>
      </c>
      <c r="U1086" s="16">
        <v>45717</v>
      </c>
      <c r="V1086" s="16">
        <v>45717</v>
      </c>
      <c r="Y1086" s="16">
        <v>45717</v>
      </c>
      <c r="AB1086" t="s">
        <v>1422</v>
      </c>
    </row>
    <row r="1087" spans="1:43" x14ac:dyDescent="0.35">
      <c r="A1087" t="s">
        <v>2303</v>
      </c>
      <c r="B1087" t="s">
        <v>2304</v>
      </c>
      <c r="C1087" t="s">
        <v>1540</v>
      </c>
      <c r="D1087" t="s">
        <v>1301</v>
      </c>
      <c r="E1087" s="16">
        <v>45700</v>
      </c>
      <c r="F1087">
        <v>4001811950</v>
      </c>
      <c r="G1087" t="s">
        <v>1927</v>
      </c>
      <c r="H1087" t="s">
        <v>3715</v>
      </c>
      <c r="I1087" t="s">
        <v>3716</v>
      </c>
      <c r="J1087">
        <v>3010097</v>
      </c>
      <c r="K1087">
        <v>6532361</v>
      </c>
      <c r="M1087">
        <v>1</v>
      </c>
      <c r="N1087">
        <v>385.36</v>
      </c>
      <c r="O1087">
        <v>385.36</v>
      </c>
      <c r="P1087" t="s">
        <v>1811</v>
      </c>
      <c r="Q1087" t="s">
        <v>1812</v>
      </c>
      <c r="R1087" s="16">
        <v>45761</v>
      </c>
      <c r="S1087">
        <v>93</v>
      </c>
      <c r="T1087" t="s">
        <v>3949</v>
      </c>
      <c r="U1087" s="16">
        <v>45717</v>
      </c>
      <c r="V1087" s="16">
        <v>45717</v>
      </c>
      <c r="Y1087" s="16">
        <v>45717</v>
      </c>
      <c r="AB1087" t="s">
        <v>1422</v>
      </c>
    </row>
    <row r="1088" spans="1:43" x14ac:dyDescent="0.35">
      <c r="A1088" t="s">
        <v>2303</v>
      </c>
      <c r="B1088" t="s">
        <v>2304</v>
      </c>
      <c r="C1088" t="s">
        <v>1540</v>
      </c>
      <c r="D1088" t="s">
        <v>1301</v>
      </c>
      <c r="E1088" s="16">
        <v>45700</v>
      </c>
      <c r="F1088">
        <v>4001811950</v>
      </c>
      <c r="G1088" t="s">
        <v>1927</v>
      </c>
      <c r="H1088" t="s">
        <v>3717</v>
      </c>
      <c r="I1088" t="s">
        <v>3718</v>
      </c>
      <c r="J1088">
        <v>3010097</v>
      </c>
      <c r="K1088">
        <v>6532361</v>
      </c>
      <c r="M1088">
        <v>1</v>
      </c>
      <c r="N1088">
        <v>633.17999999999995</v>
      </c>
      <c r="O1088">
        <v>633.17999999999995</v>
      </c>
      <c r="P1088" t="s">
        <v>1811</v>
      </c>
      <c r="Q1088" t="s">
        <v>1812</v>
      </c>
      <c r="R1088" s="16">
        <v>45761</v>
      </c>
      <c r="S1088">
        <v>93</v>
      </c>
      <c r="T1088" t="s">
        <v>3949</v>
      </c>
      <c r="U1088" s="16">
        <v>45717</v>
      </c>
      <c r="V1088" s="16">
        <v>45717</v>
      </c>
      <c r="Y1088" s="16">
        <v>45717</v>
      </c>
      <c r="AB1088" t="s">
        <v>1422</v>
      </c>
    </row>
    <row r="1089" spans="1:42" x14ac:dyDescent="0.35">
      <c r="A1089" t="s">
        <v>2303</v>
      </c>
      <c r="B1089" t="s">
        <v>2304</v>
      </c>
      <c r="C1089" t="s">
        <v>1540</v>
      </c>
      <c r="D1089" t="s">
        <v>1301</v>
      </c>
      <c r="E1089" s="16">
        <v>45700</v>
      </c>
      <c r="F1089">
        <v>4001811950</v>
      </c>
      <c r="G1089" t="s">
        <v>1927</v>
      </c>
      <c r="H1089" t="s">
        <v>3719</v>
      </c>
      <c r="I1089" t="s">
        <v>1949</v>
      </c>
      <c r="J1089">
        <v>3010097</v>
      </c>
      <c r="K1089">
        <v>6532361</v>
      </c>
      <c r="M1089">
        <v>8</v>
      </c>
      <c r="N1089">
        <v>20.67</v>
      </c>
      <c r="O1089">
        <v>165.36</v>
      </c>
      <c r="P1089" t="s">
        <v>1811</v>
      </c>
      <c r="Q1089" t="s">
        <v>1812</v>
      </c>
      <c r="R1089" s="16">
        <v>45761</v>
      </c>
      <c r="S1089">
        <v>93</v>
      </c>
      <c r="T1089" t="s">
        <v>3949</v>
      </c>
      <c r="U1089" s="16">
        <v>45717</v>
      </c>
      <c r="V1089" s="16">
        <v>45717</v>
      </c>
      <c r="Y1089" s="16">
        <v>45717</v>
      </c>
      <c r="AB1089" t="s">
        <v>1422</v>
      </c>
    </row>
    <row r="1090" spans="1:42" x14ac:dyDescent="0.35">
      <c r="A1090" t="s">
        <v>2303</v>
      </c>
      <c r="B1090" t="s">
        <v>2304</v>
      </c>
      <c r="C1090" t="s">
        <v>1540</v>
      </c>
      <c r="D1090" t="s">
        <v>1301</v>
      </c>
      <c r="E1090" s="16">
        <v>45700</v>
      </c>
      <c r="F1090">
        <v>4001811950</v>
      </c>
      <c r="G1090" t="s">
        <v>1927</v>
      </c>
      <c r="H1090" t="s">
        <v>3720</v>
      </c>
      <c r="I1090" t="s">
        <v>1855</v>
      </c>
      <c r="J1090">
        <v>3010097</v>
      </c>
      <c r="K1090">
        <v>6532361</v>
      </c>
      <c r="M1090">
        <v>1</v>
      </c>
      <c r="N1090">
        <v>281.77999999999997</v>
      </c>
      <c r="O1090">
        <v>281.77999999999997</v>
      </c>
      <c r="P1090" t="s">
        <v>1811</v>
      </c>
      <c r="Q1090" t="s">
        <v>1812</v>
      </c>
      <c r="R1090" s="16">
        <v>45761</v>
      </c>
      <c r="S1090">
        <v>93</v>
      </c>
      <c r="T1090" t="s">
        <v>3949</v>
      </c>
      <c r="U1090" s="16">
        <v>45717</v>
      </c>
      <c r="V1090" s="16">
        <v>45717</v>
      </c>
      <c r="Y1090" s="16">
        <v>45717</v>
      </c>
      <c r="AB1090" t="s">
        <v>1422</v>
      </c>
    </row>
    <row r="1091" spans="1:42" x14ac:dyDescent="0.35">
      <c r="A1091" t="s">
        <v>2303</v>
      </c>
      <c r="B1091" t="s">
        <v>2304</v>
      </c>
      <c r="C1091" t="s">
        <v>1540</v>
      </c>
      <c r="D1091" t="s">
        <v>1301</v>
      </c>
      <c r="E1091" s="16">
        <v>45700</v>
      </c>
      <c r="F1091">
        <v>4001811950</v>
      </c>
      <c r="G1091" t="s">
        <v>1927</v>
      </c>
      <c r="H1091" t="s">
        <v>1983</v>
      </c>
      <c r="I1091" t="s">
        <v>1984</v>
      </c>
      <c r="J1091">
        <v>3010097</v>
      </c>
      <c r="K1091">
        <v>6532361</v>
      </c>
      <c r="M1091">
        <v>1</v>
      </c>
      <c r="N1091">
        <v>2.71</v>
      </c>
      <c r="O1091">
        <v>2.71</v>
      </c>
      <c r="P1091" t="s">
        <v>1811</v>
      </c>
      <c r="Q1091" t="s">
        <v>1812</v>
      </c>
      <c r="R1091" s="16">
        <v>45761</v>
      </c>
      <c r="S1091">
        <v>93</v>
      </c>
      <c r="T1091" t="s">
        <v>3949</v>
      </c>
      <c r="U1091" s="16">
        <v>45717</v>
      </c>
      <c r="V1091" s="16">
        <v>45717</v>
      </c>
      <c r="Y1091" s="16">
        <v>45717</v>
      </c>
      <c r="AB1091" t="s">
        <v>1422</v>
      </c>
    </row>
    <row r="1092" spans="1:42" x14ac:dyDescent="0.35">
      <c r="A1092" t="s">
        <v>2303</v>
      </c>
      <c r="B1092" t="s">
        <v>2304</v>
      </c>
      <c r="C1092" t="s">
        <v>1540</v>
      </c>
      <c r="D1092" t="s">
        <v>1301</v>
      </c>
      <c r="E1092" s="16">
        <v>45700</v>
      </c>
      <c r="F1092">
        <v>4001811950</v>
      </c>
      <c r="G1092" t="s">
        <v>1927</v>
      </c>
      <c r="H1092" t="s">
        <v>1821</v>
      </c>
      <c r="I1092" t="s">
        <v>1822</v>
      </c>
      <c r="J1092">
        <v>3010097</v>
      </c>
      <c r="K1092">
        <v>6532361</v>
      </c>
      <c r="M1092">
        <v>4</v>
      </c>
      <c r="N1092">
        <v>1.05</v>
      </c>
      <c r="O1092">
        <v>4.2</v>
      </c>
      <c r="P1092" t="s">
        <v>1811</v>
      </c>
      <c r="Q1092" t="s">
        <v>1812</v>
      </c>
      <c r="R1092" s="16">
        <v>45761</v>
      </c>
      <c r="S1092">
        <v>93</v>
      </c>
      <c r="T1092" t="s">
        <v>3949</v>
      </c>
      <c r="U1092" s="16">
        <v>45717</v>
      </c>
      <c r="V1092" s="16">
        <v>45717</v>
      </c>
      <c r="Y1092" s="16">
        <v>45717</v>
      </c>
      <c r="AB1092" t="s">
        <v>1422</v>
      </c>
    </row>
    <row r="1093" spans="1:42" x14ac:dyDescent="0.35">
      <c r="A1093" t="s">
        <v>2303</v>
      </c>
      <c r="B1093" t="s">
        <v>2304</v>
      </c>
      <c r="C1093" t="s">
        <v>1540</v>
      </c>
      <c r="D1093" t="s">
        <v>1301</v>
      </c>
      <c r="E1093" s="16">
        <v>45700</v>
      </c>
      <c r="F1093">
        <v>4001811950</v>
      </c>
      <c r="G1093" t="s">
        <v>1927</v>
      </c>
      <c r="H1093" t="s">
        <v>1849</v>
      </c>
      <c r="I1093" t="s">
        <v>1825</v>
      </c>
      <c r="J1093">
        <v>3010097</v>
      </c>
      <c r="K1093">
        <v>6532361</v>
      </c>
      <c r="M1093">
        <v>1</v>
      </c>
      <c r="N1093">
        <v>3.08</v>
      </c>
      <c r="O1093">
        <v>3.08</v>
      </c>
      <c r="P1093" t="s">
        <v>1811</v>
      </c>
      <c r="Q1093" t="s">
        <v>1812</v>
      </c>
      <c r="R1093" s="16">
        <v>45761</v>
      </c>
      <c r="S1093">
        <v>93</v>
      </c>
      <c r="T1093" t="s">
        <v>3949</v>
      </c>
      <c r="U1093" s="16">
        <v>45717</v>
      </c>
      <c r="V1093" s="16">
        <v>45717</v>
      </c>
      <c r="Y1093" s="16">
        <v>45717</v>
      </c>
      <c r="AB1093" t="s">
        <v>1422</v>
      </c>
    </row>
    <row r="1094" spans="1:42" x14ac:dyDescent="0.35">
      <c r="A1094" t="s">
        <v>2303</v>
      </c>
      <c r="B1094" t="s">
        <v>2304</v>
      </c>
      <c r="C1094" t="s">
        <v>1540</v>
      </c>
      <c r="D1094" t="s">
        <v>1301</v>
      </c>
      <c r="E1094" s="16">
        <v>45700</v>
      </c>
      <c r="F1094">
        <v>4001811950</v>
      </c>
      <c r="G1094" t="s">
        <v>1927</v>
      </c>
      <c r="H1094" t="s">
        <v>3103</v>
      </c>
      <c r="I1094" t="s">
        <v>1825</v>
      </c>
      <c r="J1094">
        <v>3010097</v>
      </c>
      <c r="K1094">
        <v>6532361</v>
      </c>
      <c r="M1094">
        <v>4</v>
      </c>
      <c r="N1094">
        <v>1.65</v>
      </c>
      <c r="O1094">
        <v>6.6</v>
      </c>
      <c r="P1094" t="s">
        <v>1811</v>
      </c>
      <c r="Q1094" t="s">
        <v>1812</v>
      </c>
      <c r="R1094" s="16">
        <v>45761</v>
      </c>
      <c r="S1094">
        <v>93</v>
      </c>
      <c r="T1094" t="s">
        <v>3949</v>
      </c>
      <c r="U1094" s="16">
        <v>45717</v>
      </c>
      <c r="V1094" s="16">
        <v>45717</v>
      </c>
      <c r="Y1094" s="16">
        <v>45717</v>
      </c>
      <c r="AB1094" t="s">
        <v>1422</v>
      </c>
    </row>
    <row r="1095" spans="1:42" x14ac:dyDescent="0.35">
      <c r="A1095" t="s">
        <v>2303</v>
      </c>
      <c r="B1095" t="s">
        <v>2304</v>
      </c>
      <c r="C1095" t="s">
        <v>1540</v>
      </c>
      <c r="D1095" t="s">
        <v>1301</v>
      </c>
      <c r="E1095" s="16">
        <v>45700</v>
      </c>
      <c r="F1095">
        <v>4001811950</v>
      </c>
      <c r="G1095" t="s">
        <v>1927</v>
      </c>
      <c r="H1095" t="s">
        <v>2988</v>
      </c>
      <c r="I1095" t="s">
        <v>1825</v>
      </c>
      <c r="J1095">
        <v>3010097</v>
      </c>
      <c r="K1095">
        <v>6532361</v>
      </c>
      <c r="M1095">
        <v>6</v>
      </c>
      <c r="N1095">
        <v>4.88</v>
      </c>
      <c r="O1095">
        <v>29.28</v>
      </c>
      <c r="P1095" t="s">
        <v>1811</v>
      </c>
      <c r="Q1095" t="s">
        <v>1812</v>
      </c>
      <c r="R1095" s="16">
        <v>45761</v>
      </c>
      <c r="S1095">
        <v>93</v>
      </c>
      <c r="T1095" t="s">
        <v>3949</v>
      </c>
      <c r="U1095" s="16">
        <v>45717</v>
      </c>
      <c r="V1095" s="16">
        <v>45717</v>
      </c>
      <c r="Y1095" s="16">
        <v>45717</v>
      </c>
      <c r="AB1095" t="s">
        <v>1422</v>
      </c>
    </row>
    <row r="1096" spans="1:42" x14ac:dyDescent="0.35">
      <c r="A1096" t="s">
        <v>2303</v>
      </c>
      <c r="B1096" t="s">
        <v>2304</v>
      </c>
      <c r="C1096" t="s">
        <v>1540</v>
      </c>
      <c r="D1096" t="s">
        <v>1301</v>
      </c>
      <c r="E1096" s="16">
        <v>45700</v>
      </c>
      <c r="F1096">
        <v>4001811950</v>
      </c>
      <c r="G1096" t="s">
        <v>1927</v>
      </c>
      <c r="H1096" t="s">
        <v>2537</v>
      </c>
      <c r="I1096" t="s">
        <v>1822</v>
      </c>
      <c r="J1096">
        <v>3010097</v>
      </c>
      <c r="K1096">
        <v>6532361</v>
      </c>
      <c r="M1096">
        <v>4</v>
      </c>
      <c r="N1096">
        <v>1.75</v>
      </c>
      <c r="O1096">
        <v>7</v>
      </c>
      <c r="P1096" t="s">
        <v>1811</v>
      </c>
      <c r="Q1096" t="s">
        <v>1812</v>
      </c>
      <c r="R1096" s="16">
        <v>45761</v>
      </c>
      <c r="S1096">
        <v>93</v>
      </c>
      <c r="T1096" t="s">
        <v>3949</v>
      </c>
      <c r="U1096" s="16">
        <v>45717</v>
      </c>
      <c r="V1096" s="16">
        <v>45717</v>
      </c>
      <c r="Y1096" s="16">
        <v>45717</v>
      </c>
      <c r="AB1096" t="s">
        <v>1422</v>
      </c>
    </row>
    <row r="1097" spans="1:42" x14ac:dyDescent="0.35">
      <c r="A1097" t="s">
        <v>2303</v>
      </c>
      <c r="B1097" t="s">
        <v>2304</v>
      </c>
      <c r="C1097" t="s">
        <v>1540</v>
      </c>
      <c r="D1097" t="s">
        <v>1301</v>
      </c>
      <c r="E1097" s="16">
        <v>45700</v>
      </c>
      <c r="F1097">
        <v>4001811950</v>
      </c>
      <c r="G1097" t="s">
        <v>1927</v>
      </c>
      <c r="H1097" t="s">
        <v>2986</v>
      </c>
      <c r="I1097" t="s">
        <v>1855</v>
      </c>
      <c r="J1097">
        <v>3010097</v>
      </c>
      <c r="K1097">
        <v>6532361</v>
      </c>
      <c r="M1097">
        <v>1</v>
      </c>
      <c r="N1097">
        <v>144.36000000000001</v>
      </c>
      <c r="O1097">
        <v>144.36000000000001</v>
      </c>
      <c r="P1097" t="s">
        <v>1811</v>
      </c>
      <c r="Q1097" t="s">
        <v>1812</v>
      </c>
      <c r="R1097" s="16">
        <v>45761</v>
      </c>
      <c r="S1097">
        <v>93</v>
      </c>
      <c r="T1097" t="s">
        <v>3949</v>
      </c>
      <c r="U1097" s="16">
        <v>45717</v>
      </c>
      <c r="V1097" s="16">
        <v>45717</v>
      </c>
      <c r="Y1097" s="16">
        <v>45717</v>
      </c>
      <c r="AB1097" t="s">
        <v>1422</v>
      </c>
    </row>
    <row r="1098" spans="1:42" x14ac:dyDescent="0.35">
      <c r="A1098" t="s">
        <v>2303</v>
      </c>
      <c r="B1098" t="s">
        <v>2304</v>
      </c>
      <c r="C1098" t="s">
        <v>1540</v>
      </c>
      <c r="D1098" t="s">
        <v>1301</v>
      </c>
      <c r="E1098" s="16">
        <v>45700</v>
      </c>
      <c r="F1098">
        <v>4001811950</v>
      </c>
      <c r="G1098" t="s">
        <v>1927</v>
      </c>
      <c r="H1098" t="s">
        <v>2987</v>
      </c>
      <c r="I1098" t="s">
        <v>1929</v>
      </c>
      <c r="J1098">
        <v>3010097</v>
      </c>
      <c r="K1098">
        <v>6532361</v>
      </c>
      <c r="M1098">
        <v>1</v>
      </c>
      <c r="N1098">
        <v>117.27</v>
      </c>
      <c r="O1098">
        <v>117.27</v>
      </c>
      <c r="P1098" t="s">
        <v>1811</v>
      </c>
      <c r="Q1098" t="s">
        <v>1812</v>
      </c>
      <c r="R1098" s="16">
        <v>45761</v>
      </c>
      <c r="S1098">
        <v>93</v>
      </c>
      <c r="T1098" t="s">
        <v>3949</v>
      </c>
      <c r="U1098" s="16">
        <v>45717</v>
      </c>
      <c r="V1098" s="16">
        <v>45717</v>
      </c>
      <c r="Y1098" s="16">
        <v>45717</v>
      </c>
      <c r="AB1098" t="s">
        <v>1422</v>
      </c>
    </row>
    <row r="1099" spans="1:42" x14ac:dyDescent="0.35">
      <c r="A1099" t="s">
        <v>2303</v>
      </c>
      <c r="B1099" t="s">
        <v>2304</v>
      </c>
      <c r="C1099" t="s">
        <v>1540</v>
      </c>
      <c r="D1099" t="s">
        <v>1301</v>
      </c>
      <c r="E1099" s="16">
        <v>45700</v>
      </c>
      <c r="F1099">
        <v>4001811950</v>
      </c>
      <c r="G1099" t="s">
        <v>1927</v>
      </c>
      <c r="H1099" t="s">
        <v>3721</v>
      </c>
      <c r="I1099" t="s">
        <v>1949</v>
      </c>
      <c r="J1099">
        <v>3010097</v>
      </c>
      <c r="K1099">
        <v>6532361</v>
      </c>
      <c r="M1099">
        <v>4</v>
      </c>
      <c r="N1099">
        <v>71.37</v>
      </c>
      <c r="O1099">
        <v>285.48</v>
      </c>
      <c r="P1099" t="s">
        <v>1811</v>
      </c>
      <c r="Q1099" t="s">
        <v>1812</v>
      </c>
      <c r="R1099" s="16">
        <v>45761</v>
      </c>
      <c r="S1099">
        <v>93</v>
      </c>
      <c r="T1099" t="s">
        <v>3949</v>
      </c>
      <c r="U1099" s="16">
        <v>45717</v>
      </c>
      <c r="V1099" s="16">
        <v>45717</v>
      </c>
      <c r="Y1099" s="16">
        <v>45717</v>
      </c>
      <c r="AB1099" t="s">
        <v>1422</v>
      </c>
    </row>
    <row r="1100" spans="1:42" x14ac:dyDescent="0.35">
      <c r="A1100" t="s">
        <v>2303</v>
      </c>
      <c r="B1100" t="s">
        <v>2304</v>
      </c>
      <c r="C1100" t="s">
        <v>1540</v>
      </c>
      <c r="D1100" t="s">
        <v>1301</v>
      </c>
      <c r="E1100" s="16">
        <v>45700</v>
      </c>
      <c r="F1100">
        <v>4001811950</v>
      </c>
      <c r="G1100" t="s">
        <v>1927</v>
      </c>
      <c r="H1100" t="s">
        <v>3722</v>
      </c>
      <c r="I1100" t="s">
        <v>1949</v>
      </c>
      <c r="J1100">
        <v>3010097</v>
      </c>
      <c r="K1100">
        <v>6532361</v>
      </c>
      <c r="M1100">
        <v>14</v>
      </c>
      <c r="N1100">
        <v>34.64</v>
      </c>
      <c r="O1100">
        <v>484.96</v>
      </c>
      <c r="P1100" t="s">
        <v>1811</v>
      </c>
      <c r="Q1100" t="s">
        <v>1812</v>
      </c>
      <c r="R1100" s="16">
        <v>45761</v>
      </c>
      <c r="S1100">
        <v>93</v>
      </c>
      <c r="T1100" t="s">
        <v>3949</v>
      </c>
      <c r="U1100" s="16">
        <v>45717</v>
      </c>
      <c r="V1100" s="16">
        <v>45717</v>
      </c>
      <c r="Y1100" s="16">
        <v>45717</v>
      </c>
      <c r="AB1100" t="s">
        <v>1422</v>
      </c>
    </row>
    <row r="1101" spans="1:42" x14ac:dyDescent="0.35">
      <c r="A1101" t="s">
        <v>2480</v>
      </c>
      <c r="B1101" t="s">
        <v>2583</v>
      </c>
      <c r="C1101" t="s">
        <v>1403</v>
      </c>
      <c r="D1101" t="s">
        <v>18</v>
      </c>
      <c r="E1101" s="16">
        <v>45665</v>
      </c>
      <c r="F1101">
        <v>4001768330</v>
      </c>
      <c r="G1101" t="s">
        <v>1927</v>
      </c>
      <c r="H1101" t="s">
        <v>2997</v>
      </c>
      <c r="I1101" t="s">
        <v>1833</v>
      </c>
      <c r="J1101">
        <v>3011034</v>
      </c>
      <c r="K1101">
        <v>6532949</v>
      </c>
      <c r="M1101">
        <v>1</v>
      </c>
      <c r="N1101">
        <v>205.98</v>
      </c>
      <c r="O1101">
        <v>205.98</v>
      </c>
      <c r="P1101" t="s">
        <v>1811</v>
      </c>
      <c r="Q1101" t="s">
        <v>1812</v>
      </c>
      <c r="R1101" s="16">
        <v>45673</v>
      </c>
      <c r="S1101">
        <v>166</v>
      </c>
      <c r="T1101" t="s">
        <v>2024</v>
      </c>
      <c r="U1101" s="16">
        <v>45688</v>
      </c>
      <c r="V1101" s="16">
        <v>45688</v>
      </c>
      <c r="W1101" s="16">
        <v>45731</v>
      </c>
      <c r="Y1101" s="16">
        <v>45682</v>
      </c>
      <c r="Z1101" t="s">
        <v>1817</v>
      </c>
      <c r="AB1101" t="s">
        <v>1414</v>
      </c>
      <c r="AC1101" t="s">
        <v>1931</v>
      </c>
      <c r="AP1101" t="e">
        <v>#N/A</v>
      </c>
    </row>
    <row r="1102" spans="1:42" x14ac:dyDescent="0.35">
      <c r="A1102" t="s">
        <v>2480</v>
      </c>
      <c r="B1102" t="s">
        <v>2583</v>
      </c>
      <c r="C1102" t="s">
        <v>1403</v>
      </c>
      <c r="D1102" t="s">
        <v>18</v>
      </c>
      <c r="E1102" s="16">
        <v>45665</v>
      </c>
      <c r="F1102">
        <v>4001768330</v>
      </c>
      <c r="G1102" t="s">
        <v>1927</v>
      </c>
      <c r="H1102" t="s">
        <v>2998</v>
      </c>
      <c r="I1102" t="s">
        <v>1961</v>
      </c>
      <c r="J1102">
        <v>3011034</v>
      </c>
      <c r="K1102">
        <v>6532949</v>
      </c>
      <c r="M1102">
        <v>2</v>
      </c>
      <c r="N1102">
        <v>11.1</v>
      </c>
      <c r="O1102">
        <v>22.2</v>
      </c>
      <c r="P1102" t="s">
        <v>1811</v>
      </c>
      <c r="Q1102" t="s">
        <v>1812</v>
      </c>
      <c r="R1102" s="16">
        <v>45673</v>
      </c>
      <c r="S1102">
        <v>166</v>
      </c>
      <c r="T1102" t="s">
        <v>2024</v>
      </c>
      <c r="U1102" s="16">
        <v>45688</v>
      </c>
      <c r="V1102" s="16">
        <v>45688</v>
      </c>
      <c r="W1102" s="16">
        <v>45731</v>
      </c>
      <c r="Y1102" s="16">
        <v>45682</v>
      </c>
      <c r="Z1102" t="s">
        <v>1817</v>
      </c>
      <c r="AB1102" t="s">
        <v>1414</v>
      </c>
      <c r="AC1102" t="s">
        <v>1931</v>
      </c>
      <c r="AP1102" t="e">
        <v>#N/A</v>
      </c>
    </row>
    <row r="1103" spans="1:42" x14ac:dyDescent="0.35">
      <c r="A1103" t="s">
        <v>2770</v>
      </c>
      <c r="B1103" t="s">
        <v>2771</v>
      </c>
      <c r="C1103" t="s">
        <v>115</v>
      </c>
      <c r="D1103" t="s">
        <v>114</v>
      </c>
      <c r="E1103" s="16">
        <v>45684</v>
      </c>
      <c r="F1103">
        <v>4001791974</v>
      </c>
      <c r="G1103" t="s">
        <v>1927</v>
      </c>
      <c r="H1103" t="s">
        <v>3018</v>
      </c>
      <c r="I1103" t="s">
        <v>2817</v>
      </c>
      <c r="J1103">
        <v>3011150</v>
      </c>
      <c r="K1103">
        <v>6532995</v>
      </c>
      <c r="M1103">
        <v>1</v>
      </c>
      <c r="N1103">
        <v>419.2</v>
      </c>
      <c r="O1103">
        <v>419.2</v>
      </c>
      <c r="P1103" t="s">
        <v>1811</v>
      </c>
      <c r="Q1103" t="s">
        <v>1812</v>
      </c>
      <c r="R1103" s="16">
        <v>45690</v>
      </c>
      <c r="S1103">
        <v>138</v>
      </c>
      <c r="T1103" t="s">
        <v>2024</v>
      </c>
      <c r="U1103" s="16">
        <v>45716</v>
      </c>
      <c r="V1103" s="16">
        <v>45716</v>
      </c>
      <c r="Y1103" s="16">
        <v>45716</v>
      </c>
      <c r="AB1103" t="s">
        <v>1445</v>
      </c>
      <c r="AC1103" t="s">
        <v>1931</v>
      </c>
      <c r="AP1103" t="e">
        <v>#N/A</v>
      </c>
    </row>
    <row r="1104" spans="1:42" x14ac:dyDescent="0.35">
      <c r="A1104" t="s">
        <v>2770</v>
      </c>
      <c r="B1104" t="s">
        <v>2771</v>
      </c>
      <c r="C1104" t="s">
        <v>115</v>
      </c>
      <c r="D1104" t="s">
        <v>114</v>
      </c>
      <c r="E1104" s="16">
        <v>45684</v>
      </c>
      <c r="F1104">
        <v>4001791974</v>
      </c>
      <c r="G1104" t="s">
        <v>1927</v>
      </c>
      <c r="H1104" t="s">
        <v>1824</v>
      </c>
      <c r="I1104" t="s">
        <v>1825</v>
      </c>
      <c r="J1104">
        <v>3011150</v>
      </c>
      <c r="K1104">
        <v>6532995</v>
      </c>
      <c r="M1104">
        <v>3</v>
      </c>
      <c r="N1104">
        <v>1.46</v>
      </c>
      <c r="O1104">
        <v>4.38</v>
      </c>
      <c r="P1104" t="s">
        <v>1811</v>
      </c>
      <c r="Q1104" t="s">
        <v>1812</v>
      </c>
      <c r="R1104" s="16">
        <v>45690</v>
      </c>
      <c r="S1104">
        <v>138</v>
      </c>
      <c r="T1104" t="s">
        <v>2024</v>
      </c>
      <c r="U1104" s="16">
        <v>45716</v>
      </c>
      <c r="V1104" s="16">
        <v>45716</v>
      </c>
      <c r="Y1104" s="16">
        <v>45716</v>
      </c>
      <c r="AB1104" t="s">
        <v>1445</v>
      </c>
      <c r="AC1104" t="s">
        <v>1931</v>
      </c>
      <c r="AP1104" t="e">
        <v>#N/A</v>
      </c>
    </row>
    <row r="1105" spans="1:42" x14ac:dyDescent="0.35">
      <c r="A1105" t="s">
        <v>2770</v>
      </c>
      <c r="B1105" t="s">
        <v>2771</v>
      </c>
      <c r="C1105" t="s">
        <v>115</v>
      </c>
      <c r="D1105" t="s">
        <v>114</v>
      </c>
      <c r="E1105" s="16">
        <v>45684</v>
      </c>
      <c r="F1105">
        <v>4001791974</v>
      </c>
      <c r="G1105" t="s">
        <v>1927</v>
      </c>
      <c r="H1105" t="s">
        <v>1821</v>
      </c>
      <c r="I1105" t="s">
        <v>1822</v>
      </c>
      <c r="J1105">
        <v>3011150</v>
      </c>
      <c r="K1105">
        <v>6532995</v>
      </c>
      <c r="M1105">
        <v>3</v>
      </c>
      <c r="N1105">
        <v>1.05</v>
      </c>
      <c r="O1105">
        <v>3.15</v>
      </c>
      <c r="P1105" t="s">
        <v>1811</v>
      </c>
      <c r="Q1105" t="s">
        <v>1812</v>
      </c>
      <c r="R1105" s="16">
        <v>45690</v>
      </c>
      <c r="S1105">
        <v>138</v>
      </c>
      <c r="T1105" t="s">
        <v>2024</v>
      </c>
      <c r="U1105" s="16">
        <v>45716</v>
      </c>
      <c r="V1105" s="16">
        <v>45716</v>
      </c>
      <c r="Y1105" s="16">
        <v>45716</v>
      </c>
      <c r="AB1105" t="s">
        <v>1445</v>
      </c>
      <c r="AC1105" t="s">
        <v>1931</v>
      </c>
      <c r="AP1105" t="e">
        <v>#N/A</v>
      </c>
    </row>
    <row r="1106" spans="1:42" x14ac:dyDescent="0.35">
      <c r="A1106" t="s">
        <v>2770</v>
      </c>
      <c r="B1106" t="s">
        <v>2771</v>
      </c>
      <c r="C1106" t="s">
        <v>115</v>
      </c>
      <c r="D1106" t="s">
        <v>114</v>
      </c>
      <c r="E1106" s="16">
        <v>45684</v>
      </c>
      <c r="F1106">
        <v>4001791979</v>
      </c>
      <c r="G1106" t="s">
        <v>1927</v>
      </c>
      <c r="H1106" t="s">
        <v>3019</v>
      </c>
      <c r="I1106" t="s">
        <v>2730</v>
      </c>
      <c r="J1106">
        <v>3011154</v>
      </c>
      <c r="K1106">
        <v>6532998</v>
      </c>
      <c r="M1106">
        <v>1</v>
      </c>
      <c r="N1106">
        <v>105.88</v>
      </c>
      <c r="O1106">
        <v>105.88</v>
      </c>
      <c r="P1106" t="s">
        <v>1811</v>
      </c>
      <c r="Q1106" t="s">
        <v>1812</v>
      </c>
      <c r="R1106" s="16">
        <v>45689</v>
      </c>
      <c r="S1106">
        <v>165</v>
      </c>
      <c r="T1106" t="s">
        <v>2024</v>
      </c>
      <c r="U1106" s="16">
        <v>45689</v>
      </c>
      <c r="V1106" s="16">
        <v>45689</v>
      </c>
      <c r="Y1106" s="16">
        <v>45689</v>
      </c>
      <c r="AB1106" t="s">
        <v>3020</v>
      </c>
      <c r="AC1106" t="s">
        <v>1931</v>
      </c>
      <c r="AP1106" t="e">
        <v>#N/A</v>
      </c>
    </row>
    <row r="1107" spans="1:42" x14ac:dyDescent="0.35">
      <c r="A1107" t="s">
        <v>2770</v>
      </c>
      <c r="B1107" t="s">
        <v>2771</v>
      </c>
      <c r="C1107" t="s">
        <v>115</v>
      </c>
      <c r="D1107" t="s">
        <v>114</v>
      </c>
      <c r="E1107" s="16">
        <v>45684</v>
      </c>
      <c r="F1107">
        <v>4001791979</v>
      </c>
      <c r="G1107" t="s">
        <v>1927</v>
      </c>
      <c r="H1107" t="s">
        <v>2219</v>
      </c>
      <c r="I1107" t="s">
        <v>1826</v>
      </c>
      <c r="J1107">
        <v>3011154</v>
      </c>
      <c r="K1107">
        <v>6532998</v>
      </c>
      <c r="M1107">
        <v>2</v>
      </c>
      <c r="N1107">
        <v>16.28</v>
      </c>
      <c r="O1107">
        <v>32.56</v>
      </c>
      <c r="P1107" t="s">
        <v>1811</v>
      </c>
      <c r="Q1107" t="s">
        <v>1812</v>
      </c>
      <c r="R1107" s="16">
        <v>45689</v>
      </c>
      <c r="S1107">
        <v>165</v>
      </c>
      <c r="T1107" t="s">
        <v>2024</v>
      </c>
      <c r="U1107" s="16">
        <v>45689</v>
      </c>
      <c r="V1107" s="16">
        <v>45689</v>
      </c>
      <c r="Y1107" s="16">
        <v>45689</v>
      </c>
      <c r="AB1107" t="s">
        <v>3020</v>
      </c>
      <c r="AC1107" t="s">
        <v>1931</v>
      </c>
      <c r="AP1107" t="e">
        <v>#N/A</v>
      </c>
    </row>
    <row r="1108" spans="1:42" x14ac:dyDescent="0.35">
      <c r="A1108" t="s">
        <v>2770</v>
      </c>
      <c r="B1108" t="s">
        <v>2771</v>
      </c>
      <c r="C1108" t="s">
        <v>115</v>
      </c>
      <c r="D1108" t="s">
        <v>114</v>
      </c>
      <c r="E1108" s="16">
        <v>45684</v>
      </c>
      <c r="F1108">
        <v>4001791979</v>
      </c>
      <c r="G1108" t="s">
        <v>1927</v>
      </c>
      <c r="H1108" t="s">
        <v>3021</v>
      </c>
      <c r="I1108" t="s">
        <v>1831</v>
      </c>
      <c r="J1108">
        <v>3011154</v>
      </c>
      <c r="K1108">
        <v>6532998</v>
      </c>
      <c r="M1108">
        <v>2</v>
      </c>
      <c r="N1108">
        <v>15.37</v>
      </c>
      <c r="O1108">
        <v>30.74</v>
      </c>
      <c r="P1108" t="s">
        <v>1811</v>
      </c>
      <c r="Q1108" t="s">
        <v>1812</v>
      </c>
      <c r="R1108" s="16">
        <v>45689</v>
      </c>
      <c r="S1108">
        <v>165</v>
      </c>
      <c r="T1108" t="s">
        <v>2024</v>
      </c>
      <c r="U1108" s="16">
        <v>45689</v>
      </c>
      <c r="V1108" s="16">
        <v>45689</v>
      </c>
      <c r="Y1108" s="16">
        <v>45689</v>
      </c>
      <c r="AB1108" t="s">
        <v>3020</v>
      </c>
      <c r="AC1108" t="s">
        <v>1931</v>
      </c>
      <c r="AP1108" t="e">
        <v>#N/A</v>
      </c>
    </row>
    <row r="1109" spans="1:42" x14ac:dyDescent="0.35">
      <c r="A1109" t="s">
        <v>2770</v>
      </c>
      <c r="B1109" t="s">
        <v>2771</v>
      </c>
      <c r="C1109" t="s">
        <v>115</v>
      </c>
      <c r="D1109" t="s">
        <v>114</v>
      </c>
      <c r="E1109" s="16">
        <v>45684</v>
      </c>
      <c r="F1109">
        <v>4001791979</v>
      </c>
      <c r="G1109" t="s">
        <v>1927</v>
      </c>
      <c r="H1109" t="s">
        <v>2681</v>
      </c>
      <c r="I1109" t="s">
        <v>1825</v>
      </c>
      <c r="J1109">
        <v>3011154</v>
      </c>
      <c r="K1109">
        <v>6532998</v>
      </c>
      <c r="M1109">
        <v>4</v>
      </c>
      <c r="N1109">
        <v>1.32</v>
      </c>
      <c r="O1109">
        <v>5.28</v>
      </c>
      <c r="P1109" t="s">
        <v>1811</v>
      </c>
      <c r="Q1109" t="s">
        <v>1812</v>
      </c>
      <c r="R1109" s="16">
        <v>45689</v>
      </c>
      <c r="S1109">
        <v>165</v>
      </c>
      <c r="T1109" t="s">
        <v>2024</v>
      </c>
      <c r="U1109" s="16">
        <v>45689</v>
      </c>
      <c r="V1109" s="16">
        <v>45689</v>
      </c>
      <c r="Y1109" s="16">
        <v>45689</v>
      </c>
      <c r="AB1109" t="s">
        <v>3020</v>
      </c>
      <c r="AC1109" t="s">
        <v>1931</v>
      </c>
      <c r="AP1109" t="e">
        <v>#N/A</v>
      </c>
    </row>
    <row r="1110" spans="1:42" x14ac:dyDescent="0.35">
      <c r="A1110" t="s">
        <v>2770</v>
      </c>
      <c r="B1110" t="s">
        <v>2771</v>
      </c>
      <c r="C1110" t="s">
        <v>115</v>
      </c>
      <c r="D1110" t="s">
        <v>114</v>
      </c>
      <c r="E1110" s="16">
        <v>45684</v>
      </c>
      <c r="F1110">
        <v>4001791979</v>
      </c>
      <c r="G1110" t="s">
        <v>1927</v>
      </c>
      <c r="H1110" t="s">
        <v>2666</v>
      </c>
      <c r="I1110" t="s">
        <v>1865</v>
      </c>
      <c r="J1110">
        <v>3011154</v>
      </c>
      <c r="K1110">
        <v>6532998</v>
      </c>
      <c r="M1110">
        <v>4</v>
      </c>
      <c r="N1110">
        <v>0.91</v>
      </c>
      <c r="O1110">
        <v>3.64</v>
      </c>
      <c r="P1110" t="s">
        <v>1811</v>
      </c>
      <c r="Q1110" t="s">
        <v>1812</v>
      </c>
      <c r="R1110" s="16">
        <v>45689</v>
      </c>
      <c r="S1110">
        <v>165</v>
      </c>
      <c r="T1110" t="s">
        <v>2024</v>
      </c>
      <c r="U1110" s="16">
        <v>45689</v>
      </c>
      <c r="V1110" s="16">
        <v>45689</v>
      </c>
      <c r="Y1110" s="16">
        <v>45689</v>
      </c>
      <c r="AB1110" t="s">
        <v>3020</v>
      </c>
      <c r="AC1110" t="s">
        <v>1931</v>
      </c>
      <c r="AP1110" t="e">
        <v>#N/A</v>
      </c>
    </row>
    <row r="1111" spans="1:42" x14ac:dyDescent="0.35">
      <c r="A1111" t="s">
        <v>2770</v>
      </c>
      <c r="B1111" t="s">
        <v>2771</v>
      </c>
      <c r="C1111" t="s">
        <v>115</v>
      </c>
      <c r="D1111" t="s">
        <v>114</v>
      </c>
      <c r="E1111" s="16">
        <v>45684</v>
      </c>
      <c r="F1111">
        <v>4001791979</v>
      </c>
      <c r="G1111" t="s">
        <v>1927</v>
      </c>
      <c r="H1111" t="s">
        <v>2218</v>
      </c>
      <c r="I1111" t="s">
        <v>1826</v>
      </c>
      <c r="J1111">
        <v>3011154</v>
      </c>
      <c r="K1111">
        <v>6532998</v>
      </c>
      <c r="M1111">
        <v>2</v>
      </c>
      <c r="N1111">
        <v>28.62</v>
      </c>
      <c r="O1111">
        <v>57.24</v>
      </c>
      <c r="P1111" t="s">
        <v>1811</v>
      </c>
      <c r="Q1111" t="s">
        <v>1812</v>
      </c>
      <c r="R1111" s="16">
        <v>45689</v>
      </c>
      <c r="S1111">
        <v>165</v>
      </c>
      <c r="T1111" t="s">
        <v>2024</v>
      </c>
      <c r="U1111" s="16">
        <v>45689</v>
      </c>
      <c r="V1111" s="16">
        <v>45689</v>
      </c>
      <c r="Y1111" s="16">
        <v>45689</v>
      </c>
      <c r="AB1111" t="s">
        <v>3020</v>
      </c>
      <c r="AC1111" t="s">
        <v>1931</v>
      </c>
      <c r="AP1111" t="e">
        <v>#N/A</v>
      </c>
    </row>
    <row r="1112" spans="1:42" x14ac:dyDescent="0.35">
      <c r="A1112" t="s">
        <v>2960</v>
      </c>
      <c r="B1112" t="s">
        <v>3027</v>
      </c>
      <c r="C1112" t="s">
        <v>115</v>
      </c>
      <c r="D1112" t="s">
        <v>114</v>
      </c>
      <c r="E1112" s="16">
        <v>45695</v>
      </c>
      <c r="F1112">
        <v>4001806786</v>
      </c>
      <c r="G1112" t="s">
        <v>1927</v>
      </c>
      <c r="H1112" t="s">
        <v>2378</v>
      </c>
      <c r="I1112" t="s">
        <v>2379</v>
      </c>
      <c r="J1112">
        <v>3011648</v>
      </c>
      <c r="K1112">
        <v>6533374</v>
      </c>
      <c r="M1112">
        <v>5</v>
      </c>
      <c r="N1112">
        <v>0.65</v>
      </c>
      <c r="O1112">
        <v>3.25</v>
      </c>
      <c r="P1112" t="s">
        <v>1811</v>
      </c>
      <c r="Q1112" t="s">
        <v>1812</v>
      </c>
      <c r="R1112" s="16">
        <v>45695</v>
      </c>
      <c r="S1112">
        <v>159</v>
      </c>
      <c r="T1112" t="s">
        <v>2024</v>
      </c>
      <c r="U1112" s="16">
        <v>45691</v>
      </c>
      <c r="V1112" s="16">
        <v>45691</v>
      </c>
      <c r="Y1112" s="16">
        <v>45700</v>
      </c>
      <c r="AB1112" t="s">
        <v>3028</v>
      </c>
      <c r="AC1112" t="s">
        <v>1931</v>
      </c>
      <c r="AP1112" t="e">
        <v>#N/A</v>
      </c>
    </row>
    <row r="1113" spans="1:42" x14ac:dyDescent="0.35">
      <c r="A1113" t="s">
        <v>2960</v>
      </c>
      <c r="B1113" t="s">
        <v>3027</v>
      </c>
      <c r="C1113" t="s">
        <v>115</v>
      </c>
      <c r="D1113" t="s">
        <v>114</v>
      </c>
      <c r="E1113" s="16">
        <v>45695</v>
      </c>
      <c r="F1113">
        <v>4001806786</v>
      </c>
      <c r="G1113" t="s">
        <v>1927</v>
      </c>
      <c r="H1113" t="s">
        <v>3029</v>
      </c>
      <c r="I1113" t="s">
        <v>1865</v>
      </c>
      <c r="J1113">
        <v>3011648</v>
      </c>
      <c r="K1113">
        <v>6533374</v>
      </c>
      <c r="M1113">
        <v>5</v>
      </c>
      <c r="N1113">
        <v>2.84</v>
      </c>
      <c r="O1113">
        <v>14.2</v>
      </c>
      <c r="P1113" t="s">
        <v>1811</v>
      </c>
      <c r="Q1113" t="s">
        <v>1812</v>
      </c>
      <c r="R1113" s="16">
        <v>45695</v>
      </c>
      <c r="S1113">
        <v>159</v>
      </c>
      <c r="T1113" t="s">
        <v>2024</v>
      </c>
      <c r="U1113" s="16">
        <v>45691</v>
      </c>
      <c r="V1113" s="16">
        <v>45691</v>
      </c>
      <c r="Y1113" s="16">
        <v>45700</v>
      </c>
      <c r="AB1113" t="s">
        <v>3028</v>
      </c>
      <c r="AC1113" t="s">
        <v>1931</v>
      </c>
      <c r="AP1113" t="e">
        <v>#N/A</v>
      </c>
    </row>
    <row r="1114" spans="1:42" x14ac:dyDescent="0.35">
      <c r="A1114" t="s">
        <v>2960</v>
      </c>
      <c r="B1114" t="s">
        <v>3027</v>
      </c>
      <c r="C1114" t="s">
        <v>115</v>
      </c>
      <c r="D1114" t="s">
        <v>114</v>
      </c>
      <c r="E1114" s="16">
        <v>45695</v>
      </c>
      <c r="F1114">
        <v>4001806786</v>
      </c>
      <c r="G1114" t="s">
        <v>1927</v>
      </c>
      <c r="H1114" t="s">
        <v>3030</v>
      </c>
      <c r="I1114" t="s">
        <v>2975</v>
      </c>
      <c r="J1114">
        <v>3011648</v>
      </c>
      <c r="K1114">
        <v>6533374</v>
      </c>
      <c r="M1114">
        <v>1</v>
      </c>
      <c r="N1114">
        <v>195.98</v>
      </c>
      <c r="O1114">
        <v>195.98</v>
      </c>
      <c r="P1114" t="s">
        <v>1811</v>
      </c>
      <c r="Q1114" t="s">
        <v>1812</v>
      </c>
      <c r="R1114" s="16">
        <v>45695</v>
      </c>
      <c r="S1114">
        <v>159</v>
      </c>
      <c r="T1114" t="s">
        <v>2024</v>
      </c>
      <c r="U1114" s="16">
        <v>45691</v>
      </c>
      <c r="V1114" s="16">
        <v>45691</v>
      </c>
      <c r="Y1114" s="16">
        <v>45700</v>
      </c>
      <c r="AB1114" t="s">
        <v>3028</v>
      </c>
      <c r="AC1114" t="s">
        <v>1931</v>
      </c>
      <c r="AP1114" t="e">
        <v>#N/A</v>
      </c>
    </row>
    <row r="1115" spans="1:42" x14ac:dyDescent="0.35">
      <c r="A1115" t="s">
        <v>1386</v>
      </c>
      <c r="B1115" t="s">
        <v>3032</v>
      </c>
      <c r="C1115" t="s">
        <v>2020</v>
      </c>
      <c r="D1115" t="s">
        <v>2021</v>
      </c>
      <c r="E1115" s="16">
        <v>45687</v>
      </c>
      <c r="F1115">
        <v>4001796444</v>
      </c>
      <c r="G1115" t="s">
        <v>1927</v>
      </c>
      <c r="H1115" t="s">
        <v>3033</v>
      </c>
      <c r="I1115" t="s">
        <v>3034</v>
      </c>
      <c r="J1115">
        <v>3012524</v>
      </c>
      <c r="K1115">
        <v>6534078</v>
      </c>
      <c r="M1115">
        <v>1</v>
      </c>
      <c r="N1115">
        <v>919.46</v>
      </c>
      <c r="O1115">
        <v>919.46</v>
      </c>
      <c r="P1115" t="s">
        <v>1811</v>
      </c>
      <c r="Q1115" t="s">
        <v>1812</v>
      </c>
      <c r="R1115" s="16">
        <v>45711</v>
      </c>
      <c r="S1115">
        <v>137</v>
      </c>
      <c r="T1115" t="s">
        <v>2024</v>
      </c>
      <c r="U1115" s="16">
        <v>45754</v>
      </c>
      <c r="V1115" s="16">
        <v>45717</v>
      </c>
      <c r="Y1115" s="16">
        <v>45717</v>
      </c>
      <c r="AB1115" t="s">
        <v>1468</v>
      </c>
      <c r="AP1115" t="e">
        <v>#N/A</v>
      </c>
    </row>
    <row r="1116" spans="1:42" x14ac:dyDescent="0.35">
      <c r="A1116" t="s">
        <v>1386</v>
      </c>
      <c r="B1116" t="s">
        <v>3032</v>
      </c>
      <c r="C1116" t="s">
        <v>2020</v>
      </c>
      <c r="D1116" t="s">
        <v>2021</v>
      </c>
      <c r="E1116" s="16">
        <v>45687</v>
      </c>
      <c r="F1116">
        <v>4001796444</v>
      </c>
      <c r="G1116" t="s">
        <v>1927</v>
      </c>
      <c r="H1116" t="s">
        <v>2438</v>
      </c>
      <c r="I1116" t="s">
        <v>1825</v>
      </c>
      <c r="J1116">
        <v>3012524</v>
      </c>
      <c r="K1116">
        <v>6534078</v>
      </c>
      <c r="M1116">
        <v>4</v>
      </c>
      <c r="N1116">
        <v>20.83</v>
      </c>
      <c r="O1116">
        <v>83.32</v>
      </c>
      <c r="P1116" t="s">
        <v>1811</v>
      </c>
      <c r="Q1116" t="s">
        <v>1812</v>
      </c>
      <c r="R1116" s="16">
        <v>45711</v>
      </c>
      <c r="S1116">
        <v>137</v>
      </c>
      <c r="T1116" t="s">
        <v>2024</v>
      </c>
      <c r="U1116" s="16">
        <v>45754</v>
      </c>
      <c r="V1116" s="16">
        <v>45717</v>
      </c>
      <c r="Y1116" s="16">
        <v>45717</v>
      </c>
      <c r="AB1116" t="s">
        <v>1468</v>
      </c>
      <c r="AP1116" t="e">
        <v>#N/A</v>
      </c>
    </row>
    <row r="1117" spans="1:42" x14ac:dyDescent="0.35">
      <c r="A1117" t="s">
        <v>1386</v>
      </c>
      <c r="B1117" t="s">
        <v>3032</v>
      </c>
      <c r="C1117" t="s">
        <v>2020</v>
      </c>
      <c r="D1117" t="s">
        <v>2021</v>
      </c>
      <c r="E1117" s="16">
        <v>45687</v>
      </c>
      <c r="F1117">
        <v>4001796444</v>
      </c>
      <c r="G1117" t="s">
        <v>1927</v>
      </c>
      <c r="H1117" t="s">
        <v>1848</v>
      </c>
      <c r="I1117" t="s">
        <v>1822</v>
      </c>
      <c r="J1117">
        <v>3012524</v>
      </c>
      <c r="K1117">
        <v>6534078</v>
      </c>
      <c r="M1117">
        <v>4</v>
      </c>
      <c r="N1117">
        <v>2.93</v>
      </c>
      <c r="O1117">
        <v>11.72</v>
      </c>
      <c r="P1117" t="s">
        <v>1811</v>
      </c>
      <c r="Q1117" t="s">
        <v>1812</v>
      </c>
      <c r="R1117" s="16">
        <v>45711</v>
      </c>
      <c r="S1117">
        <v>137</v>
      </c>
      <c r="T1117" t="s">
        <v>2024</v>
      </c>
      <c r="U1117" s="16">
        <v>45754</v>
      </c>
      <c r="V1117" s="16">
        <v>45717</v>
      </c>
      <c r="Y1117" s="16">
        <v>45717</v>
      </c>
      <c r="AB1117" t="s">
        <v>1468</v>
      </c>
      <c r="AP1117" t="e">
        <v>#N/A</v>
      </c>
    </row>
    <row r="1118" spans="1:42" x14ac:dyDescent="0.35">
      <c r="B1118" t="s">
        <v>1808</v>
      </c>
      <c r="D1118" t="s">
        <v>114</v>
      </c>
      <c r="E1118" s="16">
        <v>45668</v>
      </c>
      <c r="F1118">
        <v>4001772415</v>
      </c>
      <c r="G1118" t="s">
        <v>1927</v>
      </c>
      <c r="H1118" t="s">
        <v>3035</v>
      </c>
      <c r="I1118" t="s">
        <v>2482</v>
      </c>
      <c r="J1118">
        <v>3012889</v>
      </c>
      <c r="K1118">
        <v>6534326</v>
      </c>
      <c r="M1118">
        <v>1</v>
      </c>
      <c r="N1118">
        <v>28.03</v>
      </c>
      <c r="O1118">
        <v>28.03</v>
      </c>
      <c r="P1118" t="s">
        <v>1811</v>
      </c>
      <c r="Q1118" t="s">
        <v>1812</v>
      </c>
      <c r="R1118" s="16">
        <v>45677</v>
      </c>
      <c r="S1118">
        <v>165</v>
      </c>
      <c r="T1118" t="s">
        <v>2024</v>
      </c>
      <c r="U1118" s="16">
        <v>45731</v>
      </c>
      <c r="V1118" s="16">
        <v>45689</v>
      </c>
      <c r="W1118" s="16">
        <v>45731</v>
      </c>
      <c r="Y1118" s="16">
        <v>45716</v>
      </c>
      <c r="Z1118" t="s">
        <v>1817</v>
      </c>
      <c r="AB1118" t="s">
        <v>1465</v>
      </c>
      <c r="AC1118" t="s">
        <v>1931</v>
      </c>
      <c r="AP1118" t="e">
        <v>#N/A</v>
      </c>
    </row>
    <row r="1119" spans="1:42" x14ac:dyDescent="0.35">
      <c r="A1119" t="s">
        <v>433</v>
      </c>
      <c r="B1119" t="s">
        <v>1808</v>
      </c>
      <c r="D1119" t="s">
        <v>18</v>
      </c>
      <c r="E1119" s="16">
        <v>45672</v>
      </c>
      <c r="F1119">
        <v>4001777396</v>
      </c>
      <c r="G1119" t="s">
        <v>1927</v>
      </c>
      <c r="H1119" t="s">
        <v>1973</v>
      </c>
      <c r="I1119" t="s">
        <v>1974</v>
      </c>
      <c r="J1119">
        <v>3012990</v>
      </c>
      <c r="K1119">
        <v>6534424</v>
      </c>
      <c r="M1119">
        <v>1</v>
      </c>
      <c r="N1119">
        <v>50.88</v>
      </c>
      <c r="O1119">
        <v>50.88</v>
      </c>
      <c r="P1119" t="s">
        <v>1811</v>
      </c>
      <c r="Q1119" t="s">
        <v>1812</v>
      </c>
      <c r="R1119" s="16">
        <v>45805</v>
      </c>
      <c r="S1119">
        <v>151</v>
      </c>
      <c r="T1119" t="s">
        <v>1930</v>
      </c>
      <c r="U1119" s="16">
        <v>45808</v>
      </c>
      <c r="V1119" s="16">
        <v>45703</v>
      </c>
      <c r="Y1119" s="16">
        <v>45703</v>
      </c>
      <c r="AB1119" t="s">
        <v>1460</v>
      </c>
    </row>
    <row r="1120" spans="1:42" x14ac:dyDescent="0.35">
      <c r="A1120" t="s">
        <v>433</v>
      </c>
      <c r="B1120" t="s">
        <v>1808</v>
      </c>
      <c r="D1120" t="s">
        <v>18</v>
      </c>
      <c r="E1120" s="16">
        <v>45672</v>
      </c>
      <c r="F1120">
        <v>4001777396</v>
      </c>
      <c r="G1120" t="s">
        <v>1927</v>
      </c>
      <c r="H1120" t="s">
        <v>5684</v>
      </c>
      <c r="I1120" t="s">
        <v>5685</v>
      </c>
      <c r="J1120">
        <v>3012990</v>
      </c>
      <c r="K1120">
        <v>6534424</v>
      </c>
      <c r="M1120">
        <v>400</v>
      </c>
      <c r="N1120">
        <v>0.23</v>
      </c>
      <c r="O1120">
        <v>92</v>
      </c>
      <c r="P1120" t="s">
        <v>1811</v>
      </c>
      <c r="Q1120" t="s">
        <v>1812</v>
      </c>
      <c r="R1120" s="16">
        <v>45805</v>
      </c>
      <c r="S1120">
        <v>151</v>
      </c>
      <c r="T1120" t="s">
        <v>1930</v>
      </c>
      <c r="U1120" s="16">
        <v>45808</v>
      </c>
      <c r="V1120" s="16">
        <v>45703</v>
      </c>
      <c r="Y1120" s="16">
        <v>45703</v>
      </c>
      <c r="AB1120" t="s">
        <v>1460</v>
      </c>
    </row>
    <row r="1121" spans="1:28" x14ac:dyDescent="0.35">
      <c r="A1121" t="s">
        <v>433</v>
      </c>
      <c r="B1121" t="s">
        <v>1808</v>
      </c>
      <c r="D1121" t="s">
        <v>18</v>
      </c>
      <c r="E1121" s="16">
        <v>45672</v>
      </c>
      <c r="F1121">
        <v>4001777396</v>
      </c>
      <c r="G1121" t="s">
        <v>1927</v>
      </c>
      <c r="H1121" t="s">
        <v>5686</v>
      </c>
      <c r="I1121" t="s">
        <v>5685</v>
      </c>
      <c r="J1121">
        <v>3012990</v>
      </c>
      <c r="K1121">
        <v>6534424</v>
      </c>
      <c r="M1121">
        <v>400</v>
      </c>
      <c r="N1121">
        <v>0.4</v>
      </c>
      <c r="O1121">
        <v>160</v>
      </c>
      <c r="P1121" t="s">
        <v>1811</v>
      </c>
      <c r="Q1121" t="s">
        <v>1812</v>
      </c>
      <c r="R1121" s="16">
        <v>45805</v>
      </c>
      <c r="S1121">
        <v>151</v>
      </c>
      <c r="T1121" t="s">
        <v>1930</v>
      </c>
      <c r="U1121" s="16">
        <v>45808</v>
      </c>
      <c r="V1121" s="16">
        <v>45703</v>
      </c>
      <c r="Y1121" s="16">
        <v>45703</v>
      </c>
      <c r="AB1121" t="s">
        <v>1460</v>
      </c>
    </row>
    <row r="1122" spans="1:28" x14ac:dyDescent="0.35">
      <c r="A1122" t="s">
        <v>433</v>
      </c>
      <c r="B1122" t="s">
        <v>1808</v>
      </c>
      <c r="D1122" t="s">
        <v>18</v>
      </c>
      <c r="E1122" s="16">
        <v>45672</v>
      </c>
      <c r="F1122">
        <v>4001777396</v>
      </c>
      <c r="G1122" t="s">
        <v>1927</v>
      </c>
      <c r="H1122" t="s">
        <v>5687</v>
      </c>
      <c r="I1122" t="s">
        <v>5685</v>
      </c>
      <c r="J1122">
        <v>3012990</v>
      </c>
      <c r="K1122">
        <v>6534424</v>
      </c>
      <c r="M1122">
        <v>400</v>
      </c>
      <c r="N1122">
        <v>0.12</v>
      </c>
      <c r="O1122">
        <v>48</v>
      </c>
      <c r="P1122" t="s">
        <v>1811</v>
      </c>
      <c r="Q1122" t="s">
        <v>1812</v>
      </c>
      <c r="R1122" s="16">
        <v>45805</v>
      </c>
      <c r="S1122">
        <v>151</v>
      </c>
      <c r="T1122" t="s">
        <v>1930</v>
      </c>
      <c r="U1122" s="16">
        <v>45808</v>
      </c>
      <c r="V1122" s="16">
        <v>45703</v>
      </c>
      <c r="Y1122" s="16">
        <v>45703</v>
      </c>
      <c r="AB1122" t="s">
        <v>1460</v>
      </c>
    </row>
    <row r="1123" spans="1:28" x14ac:dyDescent="0.35">
      <c r="A1123" t="s">
        <v>433</v>
      </c>
      <c r="B1123" t="s">
        <v>1808</v>
      </c>
      <c r="D1123" t="s">
        <v>18</v>
      </c>
      <c r="E1123" s="16">
        <v>45672</v>
      </c>
      <c r="F1123">
        <v>4001777396</v>
      </c>
      <c r="G1123" t="s">
        <v>1927</v>
      </c>
      <c r="H1123" t="s">
        <v>5688</v>
      </c>
      <c r="I1123" t="s">
        <v>5689</v>
      </c>
      <c r="J1123">
        <v>3012990</v>
      </c>
      <c r="K1123">
        <v>6534424</v>
      </c>
      <c r="M1123">
        <v>400</v>
      </c>
      <c r="N1123">
        <v>0.26</v>
      </c>
      <c r="O1123">
        <v>104</v>
      </c>
      <c r="P1123" t="s">
        <v>1811</v>
      </c>
      <c r="Q1123" t="s">
        <v>1812</v>
      </c>
      <c r="R1123" s="16">
        <v>45805</v>
      </c>
      <c r="S1123">
        <v>151</v>
      </c>
      <c r="T1123" t="s">
        <v>1930</v>
      </c>
      <c r="U1123" s="16">
        <v>45808</v>
      </c>
      <c r="V1123" s="16">
        <v>45703</v>
      </c>
      <c r="Y1123" s="16">
        <v>45703</v>
      </c>
      <c r="AB1123" t="s">
        <v>1460</v>
      </c>
    </row>
    <row r="1124" spans="1:28" x14ac:dyDescent="0.35">
      <c r="A1124" t="s">
        <v>433</v>
      </c>
      <c r="B1124" t="s">
        <v>1808</v>
      </c>
      <c r="D1124" t="s">
        <v>18</v>
      </c>
      <c r="E1124" s="16">
        <v>45672</v>
      </c>
      <c r="F1124">
        <v>4001777396</v>
      </c>
      <c r="G1124" t="s">
        <v>1927</v>
      </c>
      <c r="H1124" t="s">
        <v>5690</v>
      </c>
      <c r="I1124" t="s">
        <v>5685</v>
      </c>
      <c r="J1124">
        <v>3012990</v>
      </c>
      <c r="K1124">
        <v>6534424</v>
      </c>
      <c r="M1124">
        <v>400</v>
      </c>
      <c r="N1124">
        <v>0.73</v>
      </c>
      <c r="O1124">
        <v>292</v>
      </c>
      <c r="P1124" t="s">
        <v>1811</v>
      </c>
      <c r="Q1124" t="s">
        <v>1812</v>
      </c>
      <c r="R1124" s="16">
        <v>45805</v>
      </c>
      <c r="S1124">
        <v>151</v>
      </c>
      <c r="T1124" t="s">
        <v>1930</v>
      </c>
      <c r="U1124" s="16">
        <v>45808</v>
      </c>
      <c r="V1124" s="16">
        <v>45703</v>
      </c>
      <c r="Y1124" s="16">
        <v>45703</v>
      </c>
      <c r="AB1124" t="s">
        <v>1460</v>
      </c>
    </row>
    <row r="1125" spans="1:28" x14ac:dyDescent="0.35">
      <c r="A1125" t="s">
        <v>2764</v>
      </c>
      <c r="B1125" t="s">
        <v>2765</v>
      </c>
      <c r="C1125" t="s">
        <v>115</v>
      </c>
      <c r="D1125" t="s">
        <v>114</v>
      </c>
      <c r="E1125" s="16">
        <v>45795</v>
      </c>
      <c r="F1125">
        <v>4001932119</v>
      </c>
      <c r="G1125" t="s">
        <v>1809</v>
      </c>
      <c r="H1125" t="s">
        <v>2116</v>
      </c>
      <c r="I1125" t="s">
        <v>1831</v>
      </c>
      <c r="J1125">
        <v>3014807</v>
      </c>
      <c r="K1125">
        <v>6536077</v>
      </c>
      <c r="M1125">
        <v>6</v>
      </c>
      <c r="N1125">
        <v>7.69</v>
      </c>
      <c r="O1125">
        <v>46.14</v>
      </c>
      <c r="P1125" t="s">
        <v>1811</v>
      </c>
      <c r="Q1125" t="s">
        <v>1812</v>
      </c>
      <c r="R1125" s="16">
        <v>45795</v>
      </c>
      <c r="S1125">
        <v>45</v>
      </c>
      <c r="T1125" t="s">
        <v>1930</v>
      </c>
      <c r="U1125" s="16">
        <v>45809</v>
      </c>
      <c r="V1125" s="16">
        <v>45809</v>
      </c>
      <c r="Y1125" s="16">
        <v>45809</v>
      </c>
      <c r="AB1125" t="s">
        <v>5691</v>
      </c>
    </row>
    <row r="1126" spans="1:28" x14ac:dyDescent="0.35">
      <c r="A1126" t="s">
        <v>2764</v>
      </c>
      <c r="B1126" t="s">
        <v>2765</v>
      </c>
      <c r="C1126" t="s">
        <v>115</v>
      </c>
      <c r="D1126" t="s">
        <v>114</v>
      </c>
      <c r="E1126" s="16">
        <v>45795</v>
      </c>
      <c r="F1126">
        <v>4001932119</v>
      </c>
      <c r="G1126" t="s">
        <v>1809</v>
      </c>
      <c r="H1126" t="s">
        <v>2113</v>
      </c>
      <c r="I1126" t="s">
        <v>1831</v>
      </c>
      <c r="J1126">
        <v>3014807</v>
      </c>
      <c r="K1126">
        <v>6536077</v>
      </c>
      <c r="M1126">
        <v>3</v>
      </c>
      <c r="N1126">
        <v>10.91</v>
      </c>
      <c r="O1126">
        <v>32.729999999999997</v>
      </c>
      <c r="P1126" t="s">
        <v>1811</v>
      </c>
      <c r="Q1126" t="s">
        <v>1812</v>
      </c>
      <c r="R1126" s="16">
        <v>45795</v>
      </c>
      <c r="S1126">
        <v>45</v>
      </c>
      <c r="T1126" t="s">
        <v>1930</v>
      </c>
      <c r="U1126" s="16">
        <v>45809</v>
      </c>
      <c r="V1126" s="16">
        <v>45809</v>
      </c>
      <c r="Y1126" s="16">
        <v>45809</v>
      </c>
      <c r="AB1126" t="s">
        <v>5691</v>
      </c>
    </row>
    <row r="1127" spans="1:28" x14ac:dyDescent="0.35">
      <c r="A1127" t="s">
        <v>2784</v>
      </c>
      <c r="B1127" t="s">
        <v>3974</v>
      </c>
      <c r="C1127" t="s">
        <v>1400</v>
      </c>
      <c r="D1127" t="s">
        <v>1301</v>
      </c>
      <c r="E1127" s="16">
        <v>45764</v>
      </c>
      <c r="F1127">
        <v>4001895629</v>
      </c>
      <c r="G1127" t="s">
        <v>1809</v>
      </c>
      <c r="H1127" t="s">
        <v>4126</v>
      </c>
      <c r="I1127" t="s">
        <v>1936</v>
      </c>
      <c r="J1127">
        <v>3020179</v>
      </c>
      <c r="K1127">
        <v>6541449</v>
      </c>
      <c r="M1127">
        <v>1</v>
      </c>
      <c r="N1127">
        <v>6.58</v>
      </c>
      <c r="O1127">
        <v>6.58</v>
      </c>
      <c r="P1127" t="s">
        <v>1811</v>
      </c>
      <c r="Q1127" t="s">
        <v>1812</v>
      </c>
      <c r="R1127" s="16">
        <v>45795</v>
      </c>
      <c r="S1127">
        <v>76</v>
      </c>
      <c r="T1127" t="s">
        <v>3949</v>
      </c>
      <c r="U1127" s="16">
        <v>45809</v>
      </c>
      <c r="V1127" s="16">
        <v>45778</v>
      </c>
      <c r="Y1127" s="16">
        <v>45778</v>
      </c>
      <c r="AB1127" t="s">
        <v>5692</v>
      </c>
    </row>
    <row r="1128" spans="1:28" x14ac:dyDescent="0.35">
      <c r="A1128" t="s">
        <v>2784</v>
      </c>
      <c r="B1128" t="s">
        <v>3974</v>
      </c>
      <c r="C1128" t="s">
        <v>1400</v>
      </c>
      <c r="D1128" t="s">
        <v>1301</v>
      </c>
      <c r="E1128" s="16">
        <v>45764</v>
      </c>
      <c r="F1128">
        <v>4001895629</v>
      </c>
      <c r="G1128" t="s">
        <v>1809</v>
      </c>
      <c r="H1128" t="s">
        <v>2451</v>
      </c>
      <c r="I1128" t="s">
        <v>1831</v>
      </c>
      <c r="J1128">
        <v>3020179</v>
      </c>
      <c r="K1128">
        <v>6541449</v>
      </c>
      <c r="M1128">
        <v>2</v>
      </c>
      <c r="N1128">
        <v>3.11</v>
      </c>
      <c r="O1128">
        <v>6.22</v>
      </c>
      <c r="P1128" t="s">
        <v>1811</v>
      </c>
      <c r="Q1128" t="s">
        <v>1812</v>
      </c>
      <c r="R1128" s="16">
        <v>45795</v>
      </c>
      <c r="S1128">
        <v>76</v>
      </c>
      <c r="T1128" t="s">
        <v>3949</v>
      </c>
      <c r="U1128" s="16">
        <v>45809</v>
      </c>
      <c r="V1128" s="16">
        <v>45778</v>
      </c>
      <c r="Y1128" s="16">
        <v>45778</v>
      </c>
      <c r="AB1128" t="s">
        <v>5692</v>
      </c>
    </row>
    <row r="1129" spans="1:28" x14ac:dyDescent="0.35">
      <c r="A1129" t="s">
        <v>2784</v>
      </c>
      <c r="B1129" t="s">
        <v>3974</v>
      </c>
      <c r="C1129" t="s">
        <v>1400</v>
      </c>
      <c r="D1129" t="s">
        <v>1301</v>
      </c>
      <c r="E1129" s="16">
        <v>45764</v>
      </c>
      <c r="F1129">
        <v>4001895629</v>
      </c>
      <c r="G1129" t="s">
        <v>1809</v>
      </c>
      <c r="H1129" t="s">
        <v>1824</v>
      </c>
      <c r="I1129" t="s">
        <v>1825</v>
      </c>
      <c r="J1129">
        <v>3020179</v>
      </c>
      <c r="K1129">
        <v>6541449</v>
      </c>
      <c r="M1129">
        <v>2</v>
      </c>
      <c r="N1129">
        <v>1.46</v>
      </c>
      <c r="O1129">
        <v>2.92</v>
      </c>
      <c r="P1129" t="s">
        <v>1811</v>
      </c>
      <c r="Q1129" t="s">
        <v>1812</v>
      </c>
      <c r="R1129" s="16">
        <v>45795</v>
      </c>
      <c r="S1129">
        <v>76</v>
      </c>
      <c r="T1129" t="s">
        <v>3949</v>
      </c>
      <c r="U1129" s="16">
        <v>45809</v>
      </c>
      <c r="V1129" s="16">
        <v>45778</v>
      </c>
      <c r="Y1129" s="16">
        <v>45778</v>
      </c>
      <c r="AB1129" t="s">
        <v>5692</v>
      </c>
    </row>
    <row r="1130" spans="1:28" x14ac:dyDescent="0.35">
      <c r="A1130" t="s">
        <v>2784</v>
      </c>
      <c r="B1130" t="s">
        <v>3974</v>
      </c>
      <c r="C1130" t="s">
        <v>1400</v>
      </c>
      <c r="D1130" t="s">
        <v>1301</v>
      </c>
      <c r="E1130" s="16">
        <v>45764</v>
      </c>
      <c r="F1130">
        <v>4001895629</v>
      </c>
      <c r="G1130" t="s">
        <v>1809</v>
      </c>
      <c r="H1130" t="s">
        <v>1821</v>
      </c>
      <c r="I1130" t="s">
        <v>1822</v>
      </c>
      <c r="J1130">
        <v>3020179</v>
      </c>
      <c r="K1130">
        <v>6541449</v>
      </c>
      <c r="M1130">
        <v>2</v>
      </c>
      <c r="N1130">
        <v>1.05</v>
      </c>
      <c r="O1130">
        <v>2.1</v>
      </c>
      <c r="P1130" t="s">
        <v>1811</v>
      </c>
      <c r="Q1130" t="s">
        <v>1812</v>
      </c>
      <c r="R1130" s="16">
        <v>45795</v>
      </c>
      <c r="S1130">
        <v>76</v>
      </c>
      <c r="T1130" t="s">
        <v>3949</v>
      </c>
      <c r="U1130" s="16">
        <v>45809</v>
      </c>
      <c r="V1130" s="16">
        <v>45778</v>
      </c>
      <c r="Y1130" s="16">
        <v>45778</v>
      </c>
      <c r="AB1130" t="s">
        <v>5692</v>
      </c>
    </row>
    <row r="1131" spans="1:28" x14ac:dyDescent="0.35">
      <c r="A1131" t="s">
        <v>2131</v>
      </c>
      <c r="B1131" t="s">
        <v>2132</v>
      </c>
      <c r="C1131" t="s">
        <v>1540</v>
      </c>
      <c r="D1131" t="s">
        <v>1301</v>
      </c>
      <c r="E1131" s="16">
        <v>45794</v>
      </c>
      <c r="F1131">
        <v>4001931505</v>
      </c>
      <c r="G1131" t="s">
        <v>1809</v>
      </c>
      <c r="H1131" t="s">
        <v>5693</v>
      </c>
      <c r="I1131" t="s">
        <v>1881</v>
      </c>
      <c r="J1131">
        <v>3020179</v>
      </c>
      <c r="K1131">
        <v>6541449</v>
      </c>
      <c r="M1131">
        <v>1</v>
      </c>
      <c r="N1131">
        <v>3189.29</v>
      </c>
      <c r="O1131">
        <v>3189.29</v>
      </c>
      <c r="P1131" t="s">
        <v>1811</v>
      </c>
      <c r="Q1131" t="s">
        <v>1812</v>
      </c>
      <c r="R1131" s="16">
        <v>45799</v>
      </c>
      <c r="S1131">
        <v>45</v>
      </c>
      <c r="T1131" t="s">
        <v>1930</v>
      </c>
      <c r="U1131" s="16">
        <v>45809</v>
      </c>
      <c r="V1131" s="16">
        <v>45809</v>
      </c>
      <c r="Y1131" s="16">
        <v>45809</v>
      </c>
      <c r="AB1131" t="s">
        <v>5692</v>
      </c>
    </row>
    <row r="1132" spans="1:28" x14ac:dyDescent="0.35">
      <c r="A1132" t="s">
        <v>2784</v>
      </c>
      <c r="B1132" t="s">
        <v>3974</v>
      </c>
      <c r="C1132" t="s">
        <v>1400</v>
      </c>
      <c r="D1132" t="s">
        <v>1301</v>
      </c>
      <c r="E1132" s="16">
        <v>45764</v>
      </c>
      <c r="F1132">
        <v>4001895630</v>
      </c>
      <c r="G1132" t="s">
        <v>1809</v>
      </c>
      <c r="H1132" t="s">
        <v>1873</v>
      </c>
      <c r="I1132" t="s">
        <v>1831</v>
      </c>
      <c r="J1132">
        <v>3020181</v>
      </c>
      <c r="K1132">
        <v>6541451</v>
      </c>
      <c r="M1132">
        <v>1</v>
      </c>
      <c r="N1132">
        <v>8.6</v>
      </c>
      <c r="O1132">
        <v>8.6</v>
      </c>
      <c r="P1132" t="s">
        <v>1811</v>
      </c>
      <c r="Q1132" t="s">
        <v>1812</v>
      </c>
      <c r="R1132" s="16">
        <v>45795</v>
      </c>
      <c r="S1132">
        <v>45</v>
      </c>
      <c r="T1132" t="s">
        <v>1930</v>
      </c>
      <c r="U1132" s="16">
        <v>45839</v>
      </c>
      <c r="V1132" s="16">
        <v>45809</v>
      </c>
      <c r="Y1132" s="16">
        <v>45809</v>
      </c>
      <c r="AB1132" t="s">
        <v>5694</v>
      </c>
    </row>
    <row r="1133" spans="1:28" x14ac:dyDescent="0.35">
      <c r="A1133" t="s">
        <v>2784</v>
      </c>
      <c r="B1133" t="s">
        <v>3974</v>
      </c>
      <c r="C1133" t="s">
        <v>1400</v>
      </c>
      <c r="D1133" t="s">
        <v>1301</v>
      </c>
      <c r="E1133" s="16">
        <v>45764</v>
      </c>
      <c r="F1133">
        <v>4001895630</v>
      </c>
      <c r="G1133" t="s">
        <v>1809</v>
      </c>
      <c r="H1133" t="s">
        <v>2637</v>
      </c>
      <c r="I1133" t="s">
        <v>1823</v>
      </c>
      <c r="J1133">
        <v>3020181</v>
      </c>
      <c r="K1133">
        <v>6541451</v>
      </c>
      <c r="M1133">
        <v>1</v>
      </c>
      <c r="N1133">
        <v>1.82</v>
      </c>
      <c r="O1133">
        <v>1.82</v>
      </c>
      <c r="P1133" t="s">
        <v>1811</v>
      </c>
      <c r="Q1133" t="s">
        <v>1812</v>
      </c>
      <c r="R1133" s="16">
        <v>45795</v>
      </c>
      <c r="S1133">
        <v>45</v>
      </c>
      <c r="T1133" t="s">
        <v>1930</v>
      </c>
      <c r="U1133" s="16">
        <v>45839</v>
      </c>
      <c r="V1133" s="16">
        <v>45809</v>
      </c>
      <c r="Y1133" s="16">
        <v>45809</v>
      </c>
      <c r="AB1133" t="s">
        <v>5694</v>
      </c>
    </row>
    <row r="1134" spans="1:28" x14ac:dyDescent="0.35">
      <c r="A1134" t="s">
        <v>2784</v>
      </c>
      <c r="B1134" t="s">
        <v>3974</v>
      </c>
      <c r="C1134" t="s">
        <v>1400</v>
      </c>
      <c r="D1134" t="s">
        <v>1301</v>
      </c>
      <c r="E1134" s="16">
        <v>45764</v>
      </c>
      <c r="F1134">
        <v>4001895630</v>
      </c>
      <c r="G1134" t="s">
        <v>1809</v>
      </c>
      <c r="H1134" t="s">
        <v>2067</v>
      </c>
      <c r="I1134" t="s">
        <v>2068</v>
      </c>
      <c r="J1134">
        <v>3020181</v>
      </c>
      <c r="K1134">
        <v>6541451</v>
      </c>
      <c r="M1134">
        <v>1</v>
      </c>
      <c r="N1134">
        <v>1.69</v>
      </c>
      <c r="O1134">
        <v>1.69</v>
      </c>
      <c r="P1134" t="s">
        <v>1811</v>
      </c>
      <c r="Q1134" t="s">
        <v>1812</v>
      </c>
      <c r="R1134" s="16">
        <v>45795</v>
      </c>
      <c r="S1134">
        <v>45</v>
      </c>
      <c r="T1134" t="s">
        <v>1930</v>
      </c>
      <c r="U1134" s="16">
        <v>45839</v>
      </c>
      <c r="V1134" s="16">
        <v>45809</v>
      </c>
      <c r="Y1134" s="16">
        <v>45809</v>
      </c>
      <c r="AB1134" t="s">
        <v>5694</v>
      </c>
    </row>
    <row r="1135" spans="1:28" x14ac:dyDescent="0.35">
      <c r="A1135" t="s">
        <v>2131</v>
      </c>
      <c r="B1135" t="s">
        <v>2132</v>
      </c>
      <c r="C1135" t="s">
        <v>1540</v>
      </c>
      <c r="D1135" t="s">
        <v>1301</v>
      </c>
      <c r="E1135" s="16">
        <v>45794</v>
      </c>
      <c r="F1135">
        <v>4001931516</v>
      </c>
      <c r="G1135" t="s">
        <v>1809</v>
      </c>
      <c r="H1135" t="s">
        <v>5695</v>
      </c>
      <c r="I1135" t="s">
        <v>5696</v>
      </c>
      <c r="J1135">
        <v>3020181</v>
      </c>
      <c r="K1135">
        <v>6541451</v>
      </c>
      <c r="M1135">
        <v>1</v>
      </c>
      <c r="N1135">
        <v>5764.22</v>
      </c>
      <c r="O1135">
        <v>5764.22</v>
      </c>
      <c r="P1135" t="s">
        <v>1811</v>
      </c>
      <c r="Q1135" t="s">
        <v>1812</v>
      </c>
      <c r="R1135" s="16">
        <v>45803</v>
      </c>
      <c r="S1135">
        <v>45</v>
      </c>
      <c r="T1135" t="s">
        <v>1930</v>
      </c>
      <c r="U1135" s="16">
        <v>45839</v>
      </c>
      <c r="V1135" s="16">
        <v>45809</v>
      </c>
      <c r="Y1135" s="16">
        <v>45809</v>
      </c>
      <c r="AB1135" t="s">
        <v>5694</v>
      </c>
    </row>
    <row r="1136" spans="1:28" x14ac:dyDescent="0.35">
      <c r="A1136" t="s">
        <v>2131</v>
      </c>
      <c r="B1136" t="s">
        <v>2132</v>
      </c>
      <c r="C1136" t="s">
        <v>1540</v>
      </c>
      <c r="D1136" t="s">
        <v>1301</v>
      </c>
      <c r="E1136" s="16">
        <v>45794</v>
      </c>
      <c r="F1136">
        <v>4001931516</v>
      </c>
      <c r="G1136" t="s">
        <v>1809</v>
      </c>
      <c r="H1136" t="s">
        <v>5697</v>
      </c>
      <c r="I1136" t="s">
        <v>1825</v>
      </c>
      <c r="J1136">
        <v>3020181</v>
      </c>
      <c r="K1136">
        <v>6541451</v>
      </c>
      <c r="M1136">
        <v>2</v>
      </c>
      <c r="N1136">
        <v>10.84</v>
      </c>
      <c r="O1136">
        <v>21.68</v>
      </c>
      <c r="P1136" t="s">
        <v>1811</v>
      </c>
      <c r="Q1136" t="s">
        <v>1812</v>
      </c>
      <c r="R1136" s="16">
        <v>45803</v>
      </c>
      <c r="S1136">
        <v>45</v>
      </c>
      <c r="T1136" t="s">
        <v>1930</v>
      </c>
      <c r="U1136" s="16">
        <v>45839</v>
      </c>
      <c r="V1136" s="16">
        <v>45809</v>
      </c>
      <c r="Y1136" s="16">
        <v>45809</v>
      </c>
      <c r="AB1136" t="s">
        <v>5694</v>
      </c>
    </row>
    <row r="1137" spans="1:28" x14ac:dyDescent="0.35">
      <c r="A1137" t="s">
        <v>2131</v>
      </c>
      <c r="B1137" t="s">
        <v>2132</v>
      </c>
      <c r="C1137" t="s">
        <v>1540</v>
      </c>
      <c r="D1137" t="s">
        <v>1301</v>
      </c>
      <c r="E1137" s="16">
        <v>45794</v>
      </c>
      <c r="F1137">
        <v>4001931516</v>
      </c>
      <c r="G1137" t="s">
        <v>1809</v>
      </c>
      <c r="H1137" t="s">
        <v>5698</v>
      </c>
      <c r="I1137" t="s">
        <v>1822</v>
      </c>
      <c r="J1137">
        <v>3020181</v>
      </c>
      <c r="K1137">
        <v>6541451</v>
      </c>
      <c r="M1137">
        <v>2</v>
      </c>
      <c r="N1137">
        <v>1.52</v>
      </c>
      <c r="O1137">
        <v>3.04</v>
      </c>
      <c r="P1137" t="s">
        <v>1811</v>
      </c>
      <c r="Q1137" t="s">
        <v>1812</v>
      </c>
      <c r="R1137" s="16">
        <v>45803</v>
      </c>
      <c r="S1137">
        <v>45</v>
      </c>
      <c r="T1137" t="s">
        <v>1930</v>
      </c>
      <c r="U1137" s="16">
        <v>45839</v>
      </c>
      <c r="V1137" s="16">
        <v>45809</v>
      </c>
      <c r="Y1137" s="16">
        <v>45809</v>
      </c>
      <c r="AB1137" t="s">
        <v>5694</v>
      </c>
    </row>
    <row r="1138" spans="1:28" x14ac:dyDescent="0.35">
      <c r="A1138" t="s">
        <v>2204</v>
      </c>
      <c r="B1138" t="s">
        <v>2205</v>
      </c>
      <c r="C1138" t="s">
        <v>115</v>
      </c>
      <c r="D1138" t="s">
        <v>114</v>
      </c>
      <c r="E1138" s="16">
        <v>45771</v>
      </c>
      <c r="F1138">
        <v>4001903104</v>
      </c>
      <c r="G1138" t="s">
        <v>1809</v>
      </c>
      <c r="H1138" t="s">
        <v>4153</v>
      </c>
      <c r="I1138" t="s">
        <v>4154</v>
      </c>
      <c r="J1138">
        <v>3020185</v>
      </c>
      <c r="K1138">
        <v>6541455</v>
      </c>
      <c r="M1138">
        <v>1</v>
      </c>
      <c r="N1138">
        <v>3808.35</v>
      </c>
      <c r="O1138">
        <v>3808.35</v>
      </c>
      <c r="P1138" t="s">
        <v>1811</v>
      </c>
      <c r="Q1138" t="s">
        <v>1812</v>
      </c>
      <c r="R1138" s="16">
        <v>45780</v>
      </c>
      <c r="S1138">
        <v>74</v>
      </c>
      <c r="T1138" t="s">
        <v>3949</v>
      </c>
      <c r="U1138" s="16">
        <v>45778</v>
      </c>
      <c r="V1138" s="16">
        <v>45778</v>
      </c>
      <c r="Y1138" s="16">
        <v>45785</v>
      </c>
      <c r="AB1138" t="s">
        <v>4085</v>
      </c>
    </row>
    <row r="1139" spans="1:28" x14ac:dyDescent="0.35">
      <c r="A1139" t="s">
        <v>2204</v>
      </c>
      <c r="B1139" t="s">
        <v>2205</v>
      </c>
      <c r="C1139" t="s">
        <v>115</v>
      </c>
      <c r="D1139" t="s">
        <v>114</v>
      </c>
      <c r="E1139" s="16">
        <v>45771</v>
      </c>
      <c r="F1139">
        <v>4001903104</v>
      </c>
      <c r="G1139" t="s">
        <v>1809</v>
      </c>
      <c r="H1139" t="s">
        <v>3992</v>
      </c>
      <c r="I1139" t="s">
        <v>1819</v>
      </c>
      <c r="J1139">
        <v>3020185</v>
      </c>
      <c r="K1139">
        <v>6541455</v>
      </c>
      <c r="M1139">
        <v>1</v>
      </c>
      <c r="N1139">
        <v>4.8499999999999996</v>
      </c>
      <c r="O1139">
        <v>4.8499999999999996</v>
      </c>
      <c r="P1139" t="s">
        <v>1811</v>
      </c>
      <c r="Q1139" t="s">
        <v>1812</v>
      </c>
      <c r="R1139" s="16">
        <v>45780</v>
      </c>
      <c r="S1139">
        <v>74</v>
      </c>
      <c r="T1139" t="s">
        <v>3949</v>
      </c>
      <c r="U1139" s="16">
        <v>45778</v>
      </c>
      <c r="V1139" s="16">
        <v>45778</v>
      </c>
      <c r="Y1139" s="16">
        <v>45785</v>
      </c>
      <c r="AB1139" t="s">
        <v>4085</v>
      </c>
    </row>
    <row r="1140" spans="1:28" x14ac:dyDescent="0.35">
      <c r="A1140" t="s">
        <v>2204</v>
      </c>
      <c r="B1140" t="s">
        <v>2205</v>
      </c>
      <c r="C1140" t="s">
        <v>115</v>
      </c>
      <c r="D1140" t="s">
        <v>114</v>
      </c>
      <c r="E1140" s="16">
        <v>45771</v>
      </c>
      <c r="F1140">
        <v>4001903104</v>
      </c>
      <c r="G1140" t="s">
        <v>1809</v>
      </c>
      <c r="H1140" t="s">
        <v>4155</v>
      </c>
      <c r="I1140" t="s">
        <v>2319</v>
      </c>
      <c r="J1140">
        <v>3020185</v>
      </c>
      <c r="K1140">
        <v>6541455</v>
      </c>
      <c r="M1140">
        <v>2</v>
      </c>
      <c r="N1140">
        <v>2.93</v>
      </c>
      <c r="O1140">
        <v>5.86</v>
      </c>
      <c r="P1140" t="s">
        <v>1811</v>
      </c>
      <c r="Q1140" t="s">
        <v>1812</v>
      </c>
      <c r="R1140" s="16">
        <v>45780</v>
      </c>
      <c r="S1140">
        <v>74</v>
      </c>
      <c r="T1140" t="s">
        <v>3949</v>
      </c>
      <c r="U1140" s="16">
        <v>45778</v>
      </c>
      <c r="V1140" s="16">
        <v>45778</v>
      </c>
      <c r="Y1140" s="16">
        <v>45785</v>
      </c>
      <c r="AB1140" t="s">
        <v>4085</v>
      </c>
    </row>
    <row r="1141" spans="1:28" x14ac:dyDescent="0.35">
      <c r="A1141" t="s">
        <v>2204</v>
      </c>
      <c r="B1141" t="s">
        <v>2205</v>
      </c>
      <c r="C1141" t="s">
        <v>115</v>
      </c>
      <c r="D1141" t="s">
        <v>114</v>
      </c>
      <c r="E1141" s="16">
        <v>45771</v>
      </c>
      <c r="F1141">
        <v>4001903104</v>
      </c>
      <c r="G1141" t="s">
        <v>1809</v>
      </c>
      <c r="H1141" t="s">
        <v>2886</v>
      </c>
      <c r="I1141" t="s">
        <v>2887</v>
      </c>
      <c r="J1141">
        <v>3020185</v>
      </c>
      <c r="K1141">
        <v>6541455</v>
      </c>
      <c r="M1141">
        <v>1</v>
      </c>
      <c r="N1141">
        <v>40.08</v>
      </c>
      <c r="O1141">
        <v>40.08</v>
      </c>
      <c r="P1141" t="s">
        <v>1811</v>
      </c>
      <c r="Q1141" t="s">
        <v>1812</v>
      </c>
      <c r="R1141" s="16">
        <v>45780</v>
      </c>
      <c r="S1141">
        <v>74</v>
      </c>
      <c r="T1141" t="s">
        <v>3949</v>
      </c>
      <c r="U1141" s="16">
        <v>45778</v>
      </c>
      <c r="V1141" s="16">
        <v>45778</v>
      </c>
      <c r="Y1141" s="16">
        <v>45785</v>
      </c>
      <c r="AB1141" t="s">
        <v>4085</v>
      </c>
    </row>
    <row r="1142" spans="1:28" x14ac:dyDescent="0.35">
      <c r="A1142" t="s">
        <v>2204</v>
      </c>
      <c r="B1142" t="s">
        <v>2205</v>
      </c>
      <c r="C1142" t="s">
        <v>115</v>
      </c>
      <c r="D1142" t="s">
        <v>114</v>
      </c>
      <c r="E1142" s="16">
        <v>45771</v>
      </c>
      <c r="F1142">
        <v>4001903104</v>
      </c>
      <c r="G1142" t="s">
        <v>1809</v>
      </c>
      <c r="H1142" t="s">
        <v>3993</v>
      </c>
      <c r="I1142" t="s">
        <v>1819</v>
      </c>
      <c r="J1142">
        <v>3020185</v>
      </c>
      <c r="K1142">
        <v>6541455</v>
      </c>
      <c r="M1142">
        <v>1</v>
      </c>
      <c r="N1142">
        <v>20.21</v>
      </c>
      <c r="O1142">
        <v>20.21</v>
      </c>
      <c r="P1142" t="s">
        <v>1811</v>
      </c>
      <c r="Q1142" t="s">
        <v>1812</v>
      </c>
      <c r="R1142" s="16">
        <v>45780</v>
      </c>
      <c r="S1142">
        <v>74</v>
      </c>
      <c r="T1142" t="s">
        <v>3949</v>
      </c>
      <c r="U1142" s="16">
        <v>45778</v>
      </c>
      <c r="V1142" s="16">
        <v>45778</v>
      </c>
      <c r="Y1142" s="16">
        <v>45785</v>
      </c>
      <c r="AB1142" t="s">
        <v>4085</v>
      </c>
    </row>
    <row r="1143" spans="1:28" x14ac:dyDescent="0.35">
      <c r="A1143" t="s">
        <v>2204</v>
      </c>
      <c r="B1143" t="s">
        <v>2205</v>
      </c>
      <c r="C1143" t="s">
        <v>115</v>
      </c>
      <c r="D1143" t="s">
        <v>114</v>
      </c>
      <c r="E1143" s="16">
        <v>45771</v>
      </c>
      <c r="F1143">
        <v>4001903104</v>
      </c>
      <c r="G1143" t="s">
        <v>1809</v>
      </c>
      <c r="H1143" t="s">
        <v>2624</v>
      </c>
      <c r="I1143" t="s">
        <v>1825</v>
      </c>
      <c r="J1143">
        <v>3020185</v>
      </c>
      <c r="K1143">
        <v>6541455</v>
      </c>
      <c r="M1143">
        <v>8</v>
      </c>
      <c r="N1143">
        <v>0.93</v>
      </c>
      <c r="O1143">
        <v>7.44</v>
      </c>
      <c r="P1143" t="s">
        <v>1811</v>
      </c>
      <c r="Q1143" t="s">
        <v>1812</v>
      </c>
      <c r="R1143" s="16">
        <v>45780</v>
      </c>
      <c r="S1143">
        <v>74</v>
      </c>
      <c r="T1143" t="s">
        <v>3949</v>
      </c>
      <c r="U1143" s="16">
        <v>45778</v>
      </c>
      <c r="V1143" s="16">
        <v>45778</v>
      </c>
      <c r="Y1143" s="16">
        <v>45785</v>
      </c>
      <c r="AB1143" t="s">
        <v>4085</v>
      </c>
    </row>
    <row r="1144" spans="1:28" x14ac:dyDescent="0.35">
      <c r="A1144" t="s">
        <v>2204</v>
      </c>
      <c r="B1144" t="s">
        <v>2205</v>
      </c>
      <c r="C1144" t="s">
        <v>115</v>
      </c>
      <c r="D1144" t="s">
        <v>114</v>
      </c>
      <c r="E1144" s="16">
        <v>45771</v>
      </c>
      <c r="F1144">
        <v>4001903104</v>
      </c>
      <c r="G1144" t="s">
        <v>1809</v>
      </c>
      <c r="H1144" t="s">
        <v>2119</v>
      </c>
      <c r="I1144" t="s">
        <v>1822</v>
      </c>
      <c r="J1144">
        <v>3020185</v>
      </c>
      <c r="K1144">
        <v>6541455</v>
      </c>
      <c r="M1144">
        <v>8</v>
      </c>
      <c r="N1144">
        <v>0.52</v>
      </c>
      <c r="O1144">
        <v>4.16</v>
      </c>
      <c r="P1144" t="s">
        <v>1811</v>
      </c>
      <c r="Q1144" t="s">
        <v>1812</v>
      </c>
      <c r="R1144" s="16">
        <v>45780</v>
      </c>
      <c r="S1144">
        <v>74</v>
      </c>
      <c r="T1144" t="s">
        <v>3949</v>
      </c>
      <c r="U1144" s="16">
        <v>45778</v>
      </c>
      <c r="V1144" s="16">
        <v>45778</v>
      </c>
      <c r="Y1144" s="16">
        <v>45785</v>
      </c>
      <c r="AB1144" t="s">
        <v>4085</v>
      </c>
    </row>
    <row r="1145" spans="1:28" x14ac:dyDescent="0.35">
      <c r="A1145" t="s">
        <v>2784</v>
      </c>
      <c r="B1145" t="s">
        <v>3974</v>
      </c>
      <c r="C1145" t="s">
        <v>1400</v>
      </c>
      <c r="D1145" t="s">
        <v>1301</v>
      </c>
      <c r="E1145" s="16">
        <v>45794</v>
      </c>
      <c r="F1145">
        <v>4001931536</v>
      </c>
      <c r="G1145" t="s">
        <v>1809</v>
      </c>
      <c r="H1145" t="s">
        <v>5699</v>
      </c>
      <c r="I1145" t="s">
        <v>1881</v>
      </c>
      <c r="J1145">
        <v>3020221</v>
      </c>
      <c r="K1145">
        <v>6541490</v>
      </c>
      <c r="M1145">
        <v>1</v>
      </c>
      <c r="N1145">
        <v>8962.85</v>
      </c>
      <c r="O1145">
        <v>8962.85</v>
      </c>
      <c r="P1145" t="s">
        <v>1811</v>
      </c>
      <c r="Q1145" t="s">
        <v>1812</v>
      </c>
      <c r="R1145" s="16">
        <v>45799</v>
      </c>
      <c r="S1145">
        <v>45</v>
      </c>
      <c r="T1145" t="s">
        <v>1930</v>
      </c>
      <c r="U1145" s="16">
        <v>45809</v>
      </c>
      <c r="V1145" s="16">
        <v>45809</v>
      </c>
      <c r="Y1145" s="16">
        <v>45809</v>
      </c>
      <c r="AB1145" t="s">
        <v>5700</v>
      </c>
    </row>
    <row r="1146" spans="1:28" x14ac:dyDescent="0.35">
      <c r="A1146" t="s">
        <v>2784</v>
      </c>
      <c r="B1146" t="s">
        <v>3974</v>
      </c>
      <c r="C1146" t="s">
        <v>1400</v>
      </c>
      <c r="D1146" t="s">
        <v>1301</v>
      </c>
      <c r="E1146" s="16">
        <v>45795</v>
      </c>
      <c r="F1146">
        <v>4001932193</v>
      </c>
      <c r="G1146" t="s">
        <v>1809</v>
      </c>
      <c r="H1146" t="s">
        <v>1953</v>
      </c>
      <c r="I1146" t="s">
        <v>1822</v>
      </c>
      <c r="J1146">
        <v>3020221</v>
      </c>
      <c r="K1146">
        <v>6541490</v>
      </c>
      <c r="M1146">
        <v>2</v>
      </c>
      <c r="N1146">
        <v>1.48</v>
      </c>
      <c r="O1146">
        <v>2.96</v>
      </c>
      <c r="P1146" t="s">
        <v>1811</v>
      </c>
      <c r="Q1146" t="s">
        <v>1812</v>
      </c>
      <c r="R1146" s="16">
        <v>45795</v>
      </c>
      <c r="S1146">
        <v>45</v>
      </c>
      <c r="T1146" t="s">
        <v>1930</v>
      </c>
      <c r="U1146" s="16">
        <v>45809</v>
      </c>
      <c r="V1146" s="16">
        <v>45809</v>
      </c>
      <c r="Y1146" s="16">
        <v>45809</v>
      </c>
      <c r="AB1146" t="s">
        <v>5700</v>
      </c>
    </row>
    <row r="1147" spans="1:28" x14ac:dyDescent="0.35">
      <c r="A1147" t="s">
        <v>2784</v>
      </c>
      <c r="B1147" t="s">
        <v>3974</v>
      </c>
      <c r="C1147" t="s">
        <v>1400</v>
      </c>
      <c r="D1147" t="s">
        <v>1301</v>
      </c>
      <c r="E1147" s="16">
        <v>45795</v>
      </c>
      <c r="F1147">
        <v>4001932193</v>
      </c>
      <c r="G1147" t="s">
        <v>1809</v>
      </c>
      <c r="H1147" t="s">
        <v>1873</v>
      </c>
      <c r="I1147" t="s">
        <v>1831</v>
      </c>
      <c r="J1147">
        <v>3020221</v>
      </c>
      <c r="K1147">
        <v>6541490</v>
      </c>
      <c r="M1147">
        <v>1</v>
      </c>
      <c r="N1147">
        <v>8.6</v>
      </c>
      <c r="O1147">
        <v>8.6</v>
      </c>
      <c r="P1147" t="s">
        <v>1811</v>
      </c>
      <c r="Q1147" t="s">
        <v>1812</v>
      </c>
      <c r="R1147" s="16">
        <v>45795</v>
      </c>
      <c r="S1147">
        <v>45</v>
      </c>
      <c r="T1147" t="s">
        <v>1930</v>
      </c>
      <c r="U1147" s="16">
        <v>45809</v>
      </c>
      <c r="V1147" s="16">
        <v>45809</v>
      </c>
      <c r="Y1147" s="16">
        <v>45809</v>
      </c>
      <c r="AB1147" t="s">
        <v>5700</v>
      </c>
    </row>
    <row r="1148" spans="1:28" x14ac:dyDescent="0.35">
      <c r="A1148" t="s">
        <v>2784</v>
      </c>
      <c r="B1148" t="s">
        <v>3974</v>
      </c>
      <c r="C1148" t="s">
        <v>1400</v>
      </c>
      <c r="D1148" t="s">
        <v>1301</v>
      </c>
      <c r="E1148" s="16">
        <v>45795</v>
      </c>
      <c r="F1148">
        <v>4001932193</v>
      </c>
      <c r="G1148" t="s">
        <v>1809</v>
      </c>
      <c r="H1148" t="s">
        <v>2447</v>
      </c>
      <c r="I1148" t="s">
        <v>1825</v>
      </c>
      <c r="J1148">
        <v>3020221</v>
      </c>
      <c r="K1148">
        <v>6541490</v>
      </c>
      <c r="M1148">
        <v>2</v>
      </c>
      <c r="N1148">
        <v>3.57</v>
      </c>
      <c r="O1148">
        <v>7.14</v>
      </c>
      <c r="P1148" t="s">
        <v>1811</v>
      </c>
      <c r="Q1148" t="s">
        <v>1812</v>
      </c>
      <c r="R1148" s="16">
        <v>45795</v>
      </c>
      <c r="S1148">
        <v>45</v>
      </c>
      <c r="T1148" t="s">
        <v>1930</v>
      </c>
      <c r="U1148" s="16">
        <v>45809</v>
      </c>
      <c r="V1148" s="16">
        <v>45809</v>
      </c>
      <c r="Y1148" s="16">
        <v>45809</v>
      </c>
      <c r="AB1148" t="s">
        <v>5700</v>
      </c>
    </row>
    <row r="1149" spans="1:28" x14ac:dyDescent="0.35">
      <c r="A1149" t="s">
        <v>2784</v>
      </c>
      <c r="B1149" t="s">
        <v>3974</v>
      </c>
      <c r="C1149" t="s">
        <v>1400</v>
      </c>
      <c r="D1149" t="s">
        <v>1301</v>
      </c>
      <c r="E1149" s="16">
        <v>45764</v>
      </c>
      <c r="F1149">
        <v>4001895633</v>
      </c>
      <c r="G1149" t="s">
        <v>1809</v>
      </c>
      <c r="H1149" t="s">
        <v>2824</v>
      </c>
      <c r="I1149" t="s">
        <v>2825</v>
      </c>
      <c r="J1149">
        <v>3020224</v>
      </c>
      <c r="K1149">
        <v>6541493</v>
      </c>
      <c r="M1149">
        <v>8</v>
      </c>
      <c r="N1149">
        <v>47.1</v>
      </c>
      <c r="O1149">
        <v>376.8</v>
      </c>
      <c r="P1149" t="s">
        <v>1811</v>
      </c>
      <c r="Q1149" t="s">
        <v>1812</v>
      </c>
      <c r="R1149" s="16">
        <v>45796</v>
      </c>
      <c r="S1149">
        <v>45</v>
      </c>
      <c r="T1149" t="s">
        <v>1930</v>
      </c>
      <c r="U1149" s="16">
        <v>45839</v>
      </c>
      <c r="V1149" s="16">
        <v>45809</v>
      </c>
      <c r="Y1149" s="16">
        <v>45809</v>
      </c>
      <c r="AB1149" t="s">
        <v>5701</v>
      </c>
    </row>
    <row r="1150" spans="1:28" x14ac:dyDescent="0.35">
      <c r="A1150" t="s">
        <v>2784</v>
      </c>
      <c r="B1150" t="s">
        <v>3974</v>
      </c>
      <c r="C1150" t="s">
        <v>1400</v>
      </c>
      <c r="D1150" t="s">
        <v>1301</v>
      </c>
      <c r="E1150" s="16">
        <v>45764</v>
      </c>
      <c r="F1150">
        <v>4001895633</v>
      </c>
      <c r="G1150" t="s">
        <v>1809</v>
      </c>
      <c r="H1150" t="s">
        <v>1985</v>
      </c>
      <c r="I1150" t="s">
        <v>1825</v>
      </c>
      <c r="J1150">
        <v>3020224</v>
      </c>
      <c r="K1150">
        <v>6541493</v>
      </c>
      <c r="M1150">
        <v>8</v>
      </c>
      <c r="N1150">
        <v>2.69</v>
      </c>
      <c r="O1150">
        <v>21.52</v>
      </c>
      <c r="P1150" t="s">
        <v>1811</v>
      </c>
      <c r="Q1150" t="s">
        <v>1812</v>
      </c>
      <c r="R1150" s="16">
        <v>45796</v>
      </c>
      <c r="S1150">
        <v>45</v>
      </c>
      <c r="T1150" t="s">
        <v>1930</v>
      </c>
      <c r="U1150" s="16">
        <v>45839</v>
      </c>
      <c r="V1150" s="16">
        <v>45809</v>
      </c>
      <c r="Y1150" s="16">
        <v>45809</v>
      </c>
      <c r="AB1150" t="s">
        <v>5701</v>
      </c>
    </row>
    <row r="1151" spans="1:28" x14ac:dyDescent="0.35">
      <c r="A1151" t="s">
        <v>2784</v>
      </c>
      <c r="B1151" t="s">
        <v>3974</v>
      </c>
      <c r="C1151" t="s">
        <v>1400</v>
      </c>
      <c r="D1151" t="s">
        <v>1301</v>
      </c>
      <c r="E1151" s="16">
        <v>45794</v>
      </c>
      <c r="F1151">
        <v>4001931558</v>
      </c>
      <c r="G1151" t="s">
        <v>1809</v>
      </c>
      <c r="H1151" t="s">
        <v>5702</v>
      </c>
      <c r="I1151" t="s">
        <v>2254</v>
      </c>
      <c r="J1151">
        <v>3020224</v>
      </c>
      <c r="K1151">
        <v>6541493</v>
      </c>
      <c r="M1151">
        <v>2</v>
      </c>
      <c r="N1151">
        <v>4356.38</v>
      </c>
      <c r="O1151">
        <v>8712.76</v>
      </c>
      <c r="P1151" t="s">
        <v>1811</v>
      </c>
      <c r="Q1151" t="s">
        <v>1812</v>
      </c>
      <c r="R1151" s="16">
        <v>45806</v>
      </c>
      <c r="S1151">
        <v>45</v>
      </c>
      <c r="T1151" t="s">
        <v>1930</v>
      </c>
      <c r="U1151" s="16">
        <v>45839</v>
      </c>
      <c r="V1151" s="16">
        <v>45809</v>
      </c>
      <c r="Y1151" s="16">
        <v>45809</v>
      </c>
      <c r="AB1151" t="s">
        <v>5701</v>
      </c>
    </row>
    <row r="1152" spans="1:28" x14ac:dyDescent="0.35">
      <c r="A1152" t="s">
        <v>2784</v>
      </c>
      <c r="B1152" t="s">
        <v>3974</v>
      </c>
      <c r="C1152" t="s">
        <v>1400</v>
      </c>
      <c r="D1152" t="s">
        <v>1301</v>
      </c>
      <c r="E1152" s="16">
        <v>45794</v>
      </c>
      <c r="F1152">
        <v>4001931558</v>
      </c>
      <c r="G1152" t="s">
        <v>1809</v>
      </c>
      <c r="H1152" t="s">
        <v>5703</v>
      </c>
      <c r="I1152" t="s">
        <v>1822</v>
      </c>
      <c r="J1152">
        <v>3020224</v>
      </c>
      <c r="K1152">
        <v>6541493</v>
      </c>
      <c r="M1152">
        <v>8</v>
      </c>
      <c r="N1152">
        <v>4.49</v>
      </c>
      <c r="O1152">
        <v>35.92</v>
      </c>
      <c r="P1152" t="s">
        <v>1811</v>
      </c>
      <c r="Q1152" t="s">
        <v>1812</v>
      </c>
      <c r="R1152" s="16">
        <v>45806</v>
      </c>
      <c r="S1152">
        <v>45</v>
      </c>
      <c r="T1152" t="s">
        <v>1930</v>
      </c>
      <c r="U1152" s="16">
        <v>45839</v>
      </c>
      <c r="V1152" s="16">
        <v>45809</v>
      </c>
      <c r="Y1152" s="16">
        <v>45809</v>
      </c>
      <c r="AB1152" t="s">
        <v>5701</v>
      </c>
    </row>
    <row r="1153" spans="1:28" x14ac:dyDescent="0.35">
      <c r="A1153" t="s">
        <v>2764</v>
      </c>
      <c r="B1153" t="s">
        <v>2765</v>
      </c>
      <c r="C1153" t="s">
        <v>115</v>
      </c>
      <c r="D1153" t="s">
        <v>114</v>
      </c>
      <c r="E1153" s="16">
        <v>45764</v>
      </c>
      <c r="F1153">
        <v>4001895634</v>
      </c>
      <c r="G1153" t="s">
        <v>1809</v>
      </c>
      <c r="H1153" t="s">
        <v>3066</v>
      </c>
      <c r="I1153" t="s">
        <v>3067</v>
      </c>
      <c r="J1153">
        <v>3020289</v>
      </c>
      <c r="K1153">
        <v>6541558</v>
      </c>
      <c r="M1153">
        <v>2</v>
      </c>
      <c r="N1153">
        <v>9.6300000000000008</v>
      </c>
      <c r="O1153">
        <v>19.260000000000002</v>
      </c>
      <c r="P1153" t="s">
        <v>1811</v>
      </c>
      <c r="Q1153" t="s">
        <v>1812</v>
      </c>
      <c r="R1153" s="16">
        <v>45796</v>
      </c>
      <c r="S1153">
        <v>45</v>
      </c>
      <c r="T1153" t="s">
        <v>1930</v>
      </c>
      <c r="U1153" s="16">
        <v>45809</v>
      </c>
      <c r="V1153" s="16">
        <v>45809</v>
      </c>
      <c r="Y1153" s="16">
        <v>45809</v>
      </c>
      <c r="AB1153" t="s">
        <v>5704</v>
      </c>
    </row>
    <row r="1154" spans="1:28" x14ac:dyDescent="0.35">
      <c r="A1154" t="s">
        <v>2764</v>
      </c>
      <c r="B1154" t="s">
        <v>2765</v>
      </c>
      <c r="C1154" t="s">
        <v>115</v>
      </c>
      <c r="D1154" t="s">
        <v>114</v>
      </c>
      <c r="E1154" s="16">
        <v>45764</v>
      </c>
      <c r="F1154">
        <v>4001895634</v>
      </c>
      <c r="G1154" t="s">
        <v>1809</v>
      </c>
      <c r="H1154" t="s">
        <v>3975</v>
      </c>
      <c r="I1154" t="s">
        <v>1810</v>
      </c>
      <c r="J1154">
        <v>3020289</v>
      </c>
      <c r="K1154">
        <v>6541558</v>
      </c>
      <c r="M1154">
        <v>2</v>
      </c>
      <c r="N1154">
        <v>339.67</v>
      </c>
      <c r="O1154">
        <v>679.34</v>
      </c>
      <c r="P1154" t="s">
        <v>1811</v>
      </c>
      <c r="Q1154" t="s">
        <v>1812</v>
      </c>
      <c r="R1154" s="16">
        <v>45796</v>
      </c>
      <c r="S1154">
        <v>45</v>
      </c>
      <c r="T1154" t="s">
        <v>1930</v>
      </c>
      <c r="U1154" s="16">
        <v>45809</v>
      </c>
      <c r="V1154" s="16">
        <v>45809</v>
      </c>
      <c r="Y1154" s="16">
        <v>45809</v>
      </c>
      <c r="AB1154" t="s">
        <v>5704</v>
      </c>
    </row>
    <row r="1155" spans="1:28" x14ac:dyDescent="0.35">
      <c r="A1155" t="s">
        <v>2784</v>
      </c>
      <c r="B1155" t="s">
        <v>3974</v>
      </c>
      <c r="C1155" t="s">
        <v>1400</v>
      </c>
      <c r="D1155" t="s">
        <v>1301</v>
      </c>
      <c r="E1155" s="16">
        <v>45764</v>
      </c>
      <c r="F1155">
        <v>4001895642</v>
      </c>
      <c r="G1155" t="s">
        <v>1809</v>
      </c>
      <c r="H1155" t="s">
        <v>4132</v>
      </c>
      <c r="I1155" t="s">
        <v>4133</v>
      </c>
      <c r="J1155">
        <v>3020299</v>
      </c>
      <c r="K1155">
        <v>6541568</v>
      </c>
      <c r="M1155">
        <v>1</v>
      </c>
      <c r="N1155">
        <v>11719.68</v>
      </c>
      <c r="O1155">
        <v>11719.68</v>
      </c>
      <c r="P1155" t="s">
        <v>1811</v>
      </c>
      <c r="Q1155" t="s">
        <v>1812</v>
      </c>
      <c r="R1155" s="16">
        <v>45780</v>
      </c>
      <c r="S1155">
        <v>74</v>
      </c>
      <c r="T1155" t="s">
        <v>3949</v>
      </c>
      <c r="U1155" s="16">
        <v>45778</v>
      </c>
      <c r="V1155" s="16">
        <v>45778</v>
      </c>
      <c r="Y1155" s="16">
        <v>45778</v>
      </c>
      <c r="AB1155" t="s">
        <v>4092</v>
      </c>
    </row>
    <row r="1156" spans="1:28" x14ac:dyDescent="0.35">
      <c r="A1156" t="s">
        <v>2784</v>
      </c>
      <c r="B1156" t="s">
        <v>3974</v>
      </c>
      <c r="C1156" t="s">
        <v>1400</v>
      </c>
      <c r="D1156" t="s">
        <v>1301</v>
      </c>
      <c r="E1156" s="16">
        <v>45764</v>
      </c>
      <c r="F1156">
        <v>4001895642</v>
      </c>
      <c r="G1156" t="s">
        <v>1809</v>
      </c>
      <c r="H1156" t="s">
        <v>4134</v>
      </c>
      <c r="I1156" t="s">
        <v>1825</v>
      </c>
      <c r="J1156">
        <v>3020299</v>
      </c>
      <c r="K1156">
        <v>6541568</v>
      </c>
      <c r="M1156">
        <v>4</v>
      </c>
      <c r="N1156">
        <v>3.93</v>
      </c>
      <c r="O1156">
        <v>15.72</v>
      </c>
      <c r="P1156" t="s">
        <v>1811</v>
      </c>
      <c r="Q1156" t="s">
        <v>1812</v>
      </c>
      <c r="R1156" s="16">
        <v>45780</v>
      </c>
      <c r="S1156">
        <v>74</v>
      </c>
      <c r="T1156" t="s">
        <v>3949</v>
      </c>
      <c r="U1156" s="16">
        <v>45778</v>
      </c>
      <c r="V1156" s="16">
        <v>45778</v>
      </c>
      <c r="Y1156" s="16">
        <v>45778</v>
      </c>
      <c r="AB1156" t="s">
        <v>4092</v>
      </c>
    </row>
    <row r="1157" spans="1:28" x14ac:dyDescent="0.35">
      <c r="A1157" t="s">
        <v>2784</v>
      </c>
      <c r="B1157" t="s">
        <v>3974</v>
      </c>
      <c r="C1157" t="s">
        <v>1400</v>
      </c>
      <c r="D1157" t="s">
        <v>1301</v>
      </c>
      <c r="E1157" s="16">
        <v>45764</v>
      </c>
      <c r="F1157">
        <v>4001895642</v>
      </c>
      <c r="G1157" t="s">
        <v>1809</v>
      </c>
      <c r="H1157" t="s">
        <v>4135</v>
      </c>
      <c r="I1157" t="s">
        <v>1822</v>
      </c>
      <c r="J1157">
        <v>3020299</v>
      </c>
      <c r="K1157">
        <v>6541568</v>
      </c>
      <c r="M1157">
        <v>4</v>
      </c>
      <c r="N1157">
        <v>1.05</v>
      </c>
      <c r="O1157">
        <v>4.2</v>
      </c>
      <c r="P1157" t="s">
        <v>1811</v>
      </c>
      <c r="Q1157" t="s">
        <v>1812</v>
      </c>
      <c r="R1157" s="16">
        <v>45780</v>
      </c>
      <c r="S1157">
        <v>74</v>
      </c>
      <c r="T1157" t="s">
        <v>3949</v>
      </c>
      <c r="U1157" s="16">
        <v>45778</v>
      </c>
      <c r="V1157" s="16">
        <v>45778</v>
      </c>
      <c r="Y1157" s="16">
        <v>45778</v>
      </c>
      <c r="AB1157" t="s">
        <v>4092</v>
      </c>
    </row>
    <row r="1158" spans="1:28" x14ac:dyDescent="0.35">
      <c r="A1158" t="s">
        <v>2784</v>
      </c>
      <c r="B1158" t="s">
        <v>3974</v>
      </c>
      <c r="C1158" t="s">
        <v>1400</v>
      </c>
      <c r="D1158" t="s">
        <v>1301</v>
      </c>
      <c r="E1158" s="16">
        <v>45764</v>
      </c>
      <c r="F1158">
        <v>4001895642</v>
      </c>
      <c r="G1158" t="s">
        <v>1809</v>
      </c>
      <c r="H1158" t="s">
        <v>2149</v>
      </c>
      <c r="I1158" t="s">
        <v>1823</v>
      </c>
      <c r="J1158">
        <v>3020299</v>
      </c>
      <c r="K1158">
        <v>6541568</v>
      </c>
      <c r="M1158">
        <v>1</v>
      </c>
      <c r="N1158">
        <v>33.14</v>
      </c>
      <c r="O1158">
        <v>33.14</v>
      </c>
      <c r="P1158" t="s">
        <v>1811</v>
      </c>
      <c r="Q1158" t="s">
        <v>1812</v>
      </c>
      <c r="R1158" s="16">
        <v>45780</v>
      </c>
      <c r="S1158">
        <v>74</v>
      </c>
      <c r="T1158" t="s">
        <v>3949</v>
      </c>
      <c r="U1158" s="16">
        <v>45778</v>
      </c>
      <c r="V1158" s="16">
        <v>45778</v>
      </c>
      <c r="Y1158" s="16">
        <v>45778</v>
      </c>
      <c r="AB1158" t="s">
        <v>4092</v>
      </c>
    </row>
    <row r="1159" spans="1:28" x14ac:dyDescent="0.35">
      <c r="A1159" t="s">
        <v>2156</v>
      </c>
      <c r="B1159" t="s">
        <v>2157</v>
      </c>
      <c r="C1159" t="s">
        <v>115</v>
      </c>
      <c r="D1159" t="s">
        <v>114</v>
      </c>
      <c r="E1159" s="16">
        <v>45807</v>
      </c>
      <c r="F1159">
        <v>4001948146</v>
      </c>
      <c r="G1159" t="s">
        <v>1809</v>
      </c>
      <c r="H1159" t="s">
        <v>5834</v>
      </c>
      <c r="I1159" t="s">
        <v>1826</v>
      </c>
      <c r="J1159">
        <v>3020311</v>
      </c>
      <c r="K1159">
        <v>6541580</v>
      </c>
      <c r="M1159">
        <v>1</v>
      </c>
      <c r="N1159">
        <v>3.81</v>
      </c>
      <c r="O1159">
        <v>3.81</v>
      </c>
      <c r="P1159" t="s">
        <v>1811</v>
      </c>
      <c r="Q1159" t="s">
        <v>1812</v>
      </c>
      <c r="R1159" s="16">
        <v>45812</v>
      </c>
      <c r="S1159">
        <v>26</v>
      </c>
      <c r="T1159" t="s">
        <v>1813</v>
      </c>
      <c r="U1159" s="16">
        <v>45839</v>
      </c>
      <c r="V1159" s="16">
        <v>45828</v>
      </c>
      <c r="Y1159" s="16">
        <v>45828</v>
      </c>
      <c r="AB1159" t="s">
        <v>6455</v>
      </c>
    </row>
    <row r="1160" spans="1:28" x14ac:dyDescent="0.35">
      <c r="A1160" t="s">
        <v>2156</v>
      </c>
      <c r="B1160" t="s">
        <v>2157</v>
      </c>
      <c r="C1160" t="s">
        <v>115</v>
      </c>
      <c r="D1160" t="s">
        <v>114</v>
      </c>
      <c r="E1160" s="16">
        <v>45807</v>
      </c>
      <c r="F1160">
        <v>4001948146</v>
      </c>
      <c r="G1160" t="s">
        <v>1809</v>
      </c>
      <c r="H1160" t="s">
        <v>5836</v>
      </c>
      <c r="I1160" t="s">
        <v>1833</v>
      </c>
      <c r="J1160">
        <v>3020311</v>
      </c>
      <c r="K1160">
        <v>6541580</v>
      </c>
      <c r="M1160">
        <v>2</v>
      </c>
      <c r="N1160">
        <v>44.94</v>
      </c>
      <c r="O1160">
        <v>89.88</v>
      </c>
      <c r="P1160" t="s">
        <v>1811</v>
      </c>
      <c r="Q1160" t="s">
        <v>1812</v>
      </c>
      <c r="R1160" s="16">
        <v>45812</v>
      </c>
      <c r="S1160">
        <v>26</v>
      </c>
      <c r="T1160" t="s">
        <v>1813</v>
      </c>
      <c r="U1160" s="16">
        <v>45839</v>
      </c>
      <c r="V1160" s="16">
        <v>45828</v>
      </c>
      <c r="Y1160" s="16">
        <v>45828</v>
      </c>
      <c r="AB1160" t="s">
        <v>6455</v>
      </c>
    </row>
    <row r="1161" spans="1:28" x14ac:dyDescent="0.35">
      <c r="A1161" t="s">
        <v>2156</v>
      </c>
      <c r="B1161" t="s">
        <v>2157</v>
      </c>
      <c r="C1161" t="s">
        <v>115</v>
      </c>
      <c r="D1161" t="s">
        <v>114</v>
      </c>
      <c r="E1161" s="16">
        <v>45807</v>
      </c>
      <c r="F1161">
        <v>4001948146</v>
      </c>
      <c r="G1161" t="s">
        <v>1809</v>
      </c>
      <c r="H1161" t="s">
        <v>5837</v>
      </c>
      <c r="I1161" t="s">
        <v>1819</v>
      </c>
      <c r="J1161">
        <v>3020311</v>
      </c>
      <c r="K1161">
        <v>6541580</v>
      </c>
      <c r="M1161">
        <v>4</v>
      </c>
      <c r="N1161">
        <v>10.37</v>
      </c>
      <c r="O1161">
        <v>41.48</v>
      </c>
      <c r="P1161" t="s">
        <v>1811</v>
      </c>
      <c r="Q1161" t="s">
        <v>1812</v>
      </c>
      <c r="R1161" s="16">
        <v>45812</v>
      </c>
      <c r="S1161">
        <v>26</v>
      </c>
      <c r="T1161" t="s">
        <v>1813</v>
      </c>
      <c r="U1161" s="16">
        <v>45839</v>
      </c>
      <c r="V1161" s="16">
        <v>45828</v>
      </c>
      <c r="Y1161" s="16">
        <v>45828</v>
      </c>
      <c r="AB1161" t="s">
        <v>6455</v>
      </c>
    </row>
    <row r="1162" spans="1:28" x14ac:dyDescent="0.35">
      <c r="A1162" t="s">
        <v>2156</v>
      </c>
      <c r="B1162" t="s">
        <v>2157</v>
      </c>
      <c r="C1162" t="s">
        <v>115</v>
      </c>
      <c r="D1162" t="s">
        <v>114</v>
      </c>
      <c r="E1162" s="16">
        <v>45807</v>
      </c>
      <c r="F1162">
        <v>4001948146</v>
      </c>
      <c r="G1162" t="s">
        <v>1809</v>
      </c>
      <c r="H1162" t="s">
        <v>5838</v>
      </c>
      <c r="I1162" t="s">
        <v>1822</v>
      </c>
      <c r="J1162">
        <v>3020311</v>
      </c>
      <c r="K1162">
        <v>6541580</v>
      </c>
      <c r="M1162">
        <v>6</v>
      </c>
      <c r="N1162">
        <v>80.59</v>
      </c>
      <c r="O1162">
        <v>483.54</v>
      </c>
      <c r="P1162" t="s">
        <v>1811</v>
      </c>
      <c r="Q1162" t="s">
        <v>1812</v>
      </c>
      <c r="R1162" s="16">
        <v>45812</v>
      </c>
      <c r="S1162">
        <v>26</v>
      </c>
      <c r="T1162" t="s">
        <v>1813</v>
      </c>
      <c r="U1162" s="16">
        <v>45839</v>
      </c>
      <c r="V1162" s="16">
        <v>45828</v>
      </c>
      <c r="Y1162" s="16">
        <v>45828</v>
      </c>
      <c r="AB1162" t="s">
        <v>6455</v>
      </c>
    </row>
    <row r="1163" spans="1:28" x14ac:dyDescent="0.35">
      <c r="A1163" t="s">
        <v>2156</v>
      </c>
      <c r="B1163" t="s">
        <v>2157</v>
      </c>
      <c r="C1163" t="s">
        <v>115</v>
      </c>
      <c r="D1163" t="s">
        <v>114</v>
      </c>
      <c r="E1163" s="16">
        <v>45807</v>
      </c>
      <c r="F1163">
        <v>4001948146</v>
      </c>
      <c r="G1163" t="s">
        <v>1809</v>
      </c>
      <c r="H1163" t="s">
        <v>5839</v>
      </c>
      <c r="I1163" t="s">
        <v>1929</v>
      </c>
      <c r="J1163">
        <v>3020311</v>
      </c>
      <c r="K1163">
        <v>6541580</v>
      </c>
      <c r="M1163">
        <v>2</v>
      </c>
      <c r="N1163">
        <v>52.83</v>
      </c>
      <c r="O1163">
        <v>105.66</v>
      </c>
      <c r="P1163" t="s">
        <v>1811</v>
      </c>
      <c r="Q1163" t="s">
        <v>1812</v>
      </c>
      <c r="R1163" s="16">
        <v>45812</v>
      </c>
      <c r="S1163">
        <v>26</v>
      </c>
      <c r="T1163" t="s">
        <v>1813</v>
      </c>
      <c r="U1163" s="16">
        <v>45839</v>
      </c>
      <c r="V1163" s="16">
        <v>45828</v>
      </c>
      <c r="Y1163" s="16">
        <v>45828</v>
      </c>
      <c r="AB1163" t="s">
        <v>6455</v>
      </c>
    </row>
    <row r="1164" spans="1:28" x14ac:dyDescent="0.35">
      <c r="A1164" t="s">
        <v>2156</v>
      </c>
      <c r="B1164" t="s">
        <v>2157</v>
      </c>
      <c r="C1164" t="s">
        <v>115</v>
      </c>
      <c r="D1164" t="s">
        <v>114</v>
      </c>
      <c r="E1164" s="16">
        <v>45807</v>
      </c>
      <c r="F1164">
        <v>4001948146</v>
      </c>
      <c r="G1164" t="s">
        <v>1809</v>
      </c>
      <c r="H1164" t="s">
        <v>5840</v>
      </c>
      <c r="I1164" t="s">
        <v>1833</v>
      </c>
      <c r="J1164">
        <v>3020311</v>
      </c>
      <c r="K1164">
        <v>6541580</v>
      </c>
      <c r="M1164">
        <v>1</v>
      </c>
      <c r="N1164">
        <v>83.57</v>
      </c>
      <c r="O1164">
        <v>83.57</v>
      </c>
      <c r="P1164" t="s">
        <v>1811</v>
      </c>
      <c r="Q1164" t="s">
        <v>1812</v>
      </c>
      <c r="R1164" s="16">
        <v>45812</v>
      </c>
      <c r="S1164">
        <v>26</v>
      </c>
      <c r="T1164" t="s">
        <v>1813</v>
      </c>
      <c r="U1164" s="16">
        <v>45839</v>
      </c>
      <c r="V1164" s="16">
        <v>45828</v>
      </c>
      <c r="Y1164" s="16">
        <v>45828</v>
      </c>
      <c r="AB1164" t="s">
        <v>6455</v>
      </c>
    </row>
    <row r="1165" spans="1:28" x14ac:dyDescent="0.35">
      <c r="A1165" t="s">
        <v>2156</v>
      </c>
      <c r="B1165" t="s">
        <v>2157</v>
      </c>
      <c r="C1165" t="s">
        <v>115</v>
      </c>
      <c r="D1165" t="s">
        <v>114</v>
      </c>
      <c r="E1165" s="16">
        <v>45807</v>
      </c>
      <c r="F1165">
        <v>4001948146</v>
      </c>
      <c r="G1165" t="s">
        <v>1809</v>
      </c>
      <c r="H1165" t="s">
        <v>5841</v>
      </c>
      <c r="I1165" t="s">
        <v>2383</v>
      </c>
      <c r="J1165">
        <v>3020311</v>
      </c>
      <c r="K1165">
        <v>6541580</v>
      </c>
      <c r="M1165">
        <v>24</v>
      </c>
      <c r="N1165">
        <v>11.65</v>
      </c>
      <c r="O1165">
        <v>279.60000000000002</v>
      </c>
      <c r="P1165" t="s">
        <v>1811</v>
      </c>
      <c r="Q1165" t="s">
        <v>1812</v>
      </c>
      <c r="R1165" s="16">
        <v>45812</v>
      </c>
      <c r="S1165">
        <v>26</v>
      </c>
      <c r="T1165" t="s">
        <v>1813</v>
      </c>
      <c r="U1165" s="16">
        <v>45839</v>
      </c>
      <c r="V1165" s="16">
        <v>45828</v>
      </c>
      <c r="Y1165" s="16">
        <v>45828</v>
      </c>
      <c r="AB1165" t="s">
        <v>6455</v>
      </c>
    </row>
    <row r="1166" spans="1:28" x14ac:dyDescent="0.35">
      <c r="A1166" t="s">
        <v>2156</v>
      </c>
      <c r="B1166" t="s">
        <v>2157</v>
      </c>
      <c r="C1166" t="s">
        <v>115</v>
      </c>
      <c r="D1166" t="s">
        <v>114</v>
      </c>
      <c r="E1166" s="16">
        <v>45807</v>
      </c>
      <c r="F1166">
        <v>4001948146</v>
      </c>
      <c r="G1166" t="s">
        <v>1809</v>
      </c>
      <c r="H1166" t="s">
        <v>5842</v>
      </c>
      <c r="I1166" t="s">
        <v>5843</v>
      </c>
      <c r="J1166">
        <v>3020311</v>
      </c>
      <c r="K1166">
        <v>6541580</v>
      </c>
      <c r="M1166">
        <v>2</v>
      </c>
      <c r="N1166">
        <v>287.31</v>
      </c>
      <c r="O1166">
        <v>574.62</v>
      </c>
      <c r="P1166" t="s">
        <v>1811</v>
      </c>
      <c r="Q1166" t="s">
        <v>1812</v>
      </c>
      <c r="R1166" s="16">
        <v>45812</v>
      </c>
      <c r="S1166">
        <v>26</v>
      </c>
      <c r="T1166" t="s">
        <v>1813</v>
      </c>
      <c r="U1166" s="16">
        <v>45839</v>
      </c>
      <c r="V1166" s="16">
        <v>45828</v>
      </c>
      <c r="Y1166" s="16">
        <v>45828</v>
      </c>
      <c r="AB1166" t="s">
        <v>6455</v>
      </c>
    </row>
    <row r="1167" spans="1:28" x14ac:dyDescent="0.35">
      <c r="A1167" t="s">
        <v>2156</v>
      </c>
      <c r="B1167" t="s">
        <v>2157</v>
      </c>
      <c r="C1167" t="s">
        <v>115</v>
      </c>
      <c r="D1167" t="s">
        <v>114</v>
      </c>
      <c r="E1167" s="16">
        <v>45807</v>
      </c>
      <c r="F1167">
        <v>4001948146</v>
      </c>
      <c r="G1167" t="s">
        <v>1809</v>
      </c>
      <c r="H1167" t="s">
        <v>1962</v>
      </c>
      <c r="I1167" t="s">
        <v>1831</v>
      </c>
      <c r="J1167">
        <v>3020311</v>
      </c>
      <c r="K1167">
        <v>6541580</v>
      </c>
      <c r="M1167">
        <v>1</v>
      </c>
      <c r="N1167">
        <v>6.18</v>
      </c>
      <c r="O1167">
        <v>6.18</v>
      </c>
      <c r="P1167" t="s">
        <v>1811</v>
      </c>
      <c r="Q1167" t="s">
        <v>1812</v>
      </c>
      <c r="R1167" s="16">
        <v>45812</v>
      </c>
      <c r="S1167">
        <v>26</v>
      </c>
      <c r="T1167" t="s">
        <v>1813</v>
      </c>
      <c r="U1167" s="16">
        <v>45839</v>
      </c>
      <c r="V1167" s="16">
        <v>45828</v>
      </c>
      <c r="Y1167" s="16">
        <v>45828</v>
      </c>
      <c r="AB1167" t="s">
        <v>6455</v>
      </c>
    </row>
    <row r="1168" spans="1:28" x14ac:dyDescent="0.35">
      <c r="A1168" t="s">
        <v>2156</v>
      </c>
      <c r="B1168" t="s">
        <v>2157</v>
      </c>
      <c r="C1168" t="s">
        <v>115</v>
      </c>
      <c r="D1168" t="s">
        <v>114</v>
      </c>
      <c r="E1168" s="16">
        <v>45807</v>
      </c>
      <c r="F1168">
        <v>4001948146</v>
      </c>
      <c r="G1168" t="s">
        <v>1809</v>
      </c>
      <c r="H1168" t="s">
        <v>2667</v>
      </c>
      <c r="I1168" t="s">
        <v>2668</v>
      </c>
      <c r="J1168">
        <v>3020311</v>
      </c>
      <c r="K1168">
        <v>6541580</v>
      </c>
      <c r="M1168">
        <v>24</v>
      </c>
      <c r="N1168">
        <v>12.52</v>
      </c>
      <c r="O1168">
        <v>300.48</v>
      </c>
      <c r="P1168" t="s">
        <v>1811</v>
      </c>
      <c r="Q1168" t="s">
        <v>1812</v>
      </c>
      <c r="R1168" s="16">
        <v>45812</v>
      </c>
      <c r="S1168">
        <v>26</v>
      </c>
      <c r="T1168" t="s">
        <v>1813</v>
      </c>
      <c r="U1168" s="16">
        <v>45839</v>
      </c>
      <c r="V1168" s="16">
        <v>45828</v>
      </c>
      <c r="Y1168" s="16">
        <v>45828</v>
      </c>
      <c r="AB1168" t="s">
        <v>6455</v>
      </c>
    </row>
    <row r="1169" spans="1:28" x14ac:dyDescent="0.35">
      <c r="A1169" t="s">
        <v>2156</v>
      </c>
      <c r="B1169" t="s">
        <v>2157</v>
      </c>
      <c r="C1169" t="s">
        <v>115</v>
      </c>
      <c r="D1169" t="s">
        <v>114</v>
      </c>
      <c r="E1169" s="16">
        <v>45807</v>
      </c>
      <c r="F1169">
        <v>4001948146</v>
      </c>
      <c r="G1169" t="s">
        <v>1809</v>
      </c>
      <c r="H1169" t="s">
        <v>5844</v>
      </c>
      <c r="I1169" t="s">
        <v>2669</v>
      </c>
      <c r="J1169">
        <v>3020311</v>
      </c>
      <c r="K1169">
        <v>6541580</v>
      </c>
      <c r="M1169">
        <v>1</v>
      </c>
      <c r="N1169">
        <v>664</v>
      </c>
      <c r="O1169">
        <v>664</v>
      </c>
      <c r="P1169" t="s">
        <v>1811</v>
      </c>
      <c r="Q1169" t="s">
        <v>1812</v>
      </c>
      <c r="R1169" s="16">
        <v>45812</v>
      </c>
      <c r="S1169">
        <v>26</v>
      </c>
      <c r="T1169" t="s">
        <v>1813</v>
      </c>
      <c r="U1169" s="16">
        <v>45839</v>
      </c>
      <c r="V1169" s="16">
        <v>45828</v>
      </c>
      <c r="Y1169" s="16">
        <v>45828</v>
      </c>
      <c r="AB1169" t="s">
        <v>6455</v>
      </c>
    </row>
    <row r="1170" spans="1:28" x14ac:dyDescent="0.35">
      <c r="A1170" t="s">
        <v>2156</v>
      </c>
      <c r="B1170" t="s">
        <v>2157</v>
      </c>
      <c r="C1170" t="s">
        <v>115</v>
      </c>
      <c r="D1170" t="s">
        <v>114</v>
      </c>
      <c r="E1170" s="16">
        <v>45807</v>
      </c>
      <c r="F1170">
        <v>4001948146</v>
      </c>
      <c r="G1170" t="s">
        <v>1809</v>
      </c>
      <c r="H1170" t="s">
        <v>5845</v>
      </c>
      <c r="I1170" t="s">
        <v>2670</v>
      </c>
      <c r="J1170">
        <v>3020311</v>
      </c>
      <c r="K1170">
        <v>6541580</v>
      </c>
      <c r="M1170">
        <v>1</v>
      </c>
      <c r="N1170">
        <v>664</v>
      </c>
      <c r="O1170">
        <v>664</v>
      </c>
      <c r="P1170" t="s">
        <v>1811</v>
      </c>
      <c r="Q1170" t="s">
        <v>1812</v>
      </c>
      <c r="R1170" s="16">
        <v>45812</v>
      </c>
      <c r="S1170">
        <v>26</v>
      </c>
      <c r="T1170" t="s">
        <v>1813</v>
      </c>
      <c r="U1170" s="16">
        <v>45839</v>
      </c>
      <c r="V1170" s="16">
        <v>45828</v>
      </c>
      <c r="Y1170" s="16">
        <v>45828</v>
      </c>
      <c r="AB1170" t="s">
        <v>6455</v>
      </c>
    </row>
    <row r="1171" spans="1:28" x14ac:dyDescent="0.35">
      <c r="A1171" t="s">
        <v>2156</v>
      </c>
      <c r="B1171" t="s">
        <v>2157</v>
      </c>
      <c r="C1171" t="s">
        <v>115</v>
      </c>
      <c r="D1171" t="s">
        <v>114</v>
      </c>
      <c r="E1171" s="16">
        <v>45807</v>
      </c>
      <c r="F1171">
        <v>4001948146</v>
      </c>
      <c r="G1171" t="s">
        <v>1809</v>
      </c>
      <c r="H1171" t="s">
        <v>5846</v>
      </c>
      <c r="I1171" t="s">
        <v>1833</v>
      </c>
      <c r="J1171">
        <v>3020311</v>
      </c>
      <c r="K1171">
        <v>6541580</v>
      </c>
      <c r="M1171">
        <v>1</v>
      </c>
      <c r="N1171">
        <v>615.32000000000005</v>
      </c>
      <c r="O1171">
        <v>615.32000000000005</v>
      </c>
      <c r="P1171" t="s">
        <v>1811</v>
      </c>
      <c r="Q1171" t="s">
        <v>1812</v>
      </c>
      <c r="R1171" s="16">
        <v>45812</v>
      </c>
      <c r="S1171">
        <v>26</v>
      </c>
      <c r="T1171" t="s">
        <v>1813</v>
      </c>
      <c r="U1171" s="16">
        <v>45839</v>
      </c>
      <c r="V1171" s="16">
        <v>45828</v>
      </c>
      <c r="Y1171" s="16">
        <v>45828</v>
      </c>
      <c r="AB1171" t="s">
        <v>6455</v>
      </c>
    </row>
    <row r="1172" spans="1:28" x14ac:dyDescent="0.35">
      <c r="A1172" t="s">
        <v>2156</v>
      </c>
      <c r="B1172" t="s">
        <v>2157</v>
      </c>
      <c r="C1172" t="s">
        <v>115</v>
      </c>
      <c r="D1172" t="s">
        <v>114</v>
      </c>
      <c r="E1172" s="16">
        <v>45807</v>
      </c>
      <c r="F1172">
        <v>4001948146</v>
      </c>
      <c r="G1172" t="s">
        <v>1809</v>
      </c>
      <c r="H1172" t="s">
        <v>5847</v>
      </c>
      <c r="I1172" t="s">
        <v>1833</v>
      </c>
      <c r="J1172">
        <v>3020311</v>
      </c>
      <c r="K1172">
        <v>6541580</v>
      </c>
      <c r="M1172">
        <v>2</v>
      </c>
      <c r="N1172">
        <v>113.6</v>
      </c>
      <c r="O1172">
        <v>227.2</v>
      </c>
      <c r="P1172" t="s">
        <v>1811</v>
      </c>
      <c r="Q1172" t="s">
        <v>1812</v>
      </c>
      <c r="R1172" s="16">
        <v>45812</v>
      </c>
      <c r="S1172">
        <v>26</v>
      </c>
      <c r="T1172" t="s">
        <v>1813</v>
      </c>
      <c r="U1172" s="16">
        <v>45839</v>
      </c>
      <c r="V1172" s="16">
        <v>45828</v>
      </c>
      <c r="Y1172" s="16">
        <v>45828</v>
      </c>
      <c r="AB1172" t="s">
        <v>6455</v>
      </c>
    </row>
    <row r="1173" spans="1:28" x14ac:dyDescent="0.35">
      <c r="A1173" t="s">
        <v>2156</v>
      </c>
      <c r="B1173" t="s">
        <v>2157</v>
      </c>
      <c r="C1173" t="s">
        <v>115</v>
      </c>
      <c r="D1173" t="s">
        <v>114</v>
      </c>
      <c r="E1173" s="16">
        <v>45807</v>
      </c>
      <c r="F1173">
        <v>4001948146</v>
      </c>
      <c r="G1173" t="s">
        <v>1809</v>
      </c>
      <c r="H1173" t="s">
        <v>2671</v>
      </c>
      <c r="I1173" t="s">
        <v>1831</v>
      </c>
      <c r="J1173">
        <v>3020311</v>
      </c>
      <c r="K1173">
        <v>6541580</v>
      </c>
      <c r="M1173">
        <v>1</v>
      </c>
      <c r="N1173">
        <v>6.9</v>
      </c>
      <c r="O1173">
        <v>6.9</v>
      </c>
      <c r="P1173" t="s">
        <v>1811</v>
      </c>
      <c r="Q1173" t="s">
        <v>1812</v>
      </c>
      <c r="R1173" s="16">
        <v>45812</v>
      </c>
      <c r="S1173">
        <v>26</v>
      </c>
      <c r="T1173" t="s">
        <v>1813</v>
      </c>
      <c r="U1173" s="16">
        <v>45839</v>
      </c>
      <c r="V1173" s="16">
        <v>45828</v>
      </c>
      <c r="Y1173" s="16">
        <v>45828</v>
      </c>
      <c r="AB1173" t="s">
        <v>6455</v>
      </c>
    </row>
    <row r="1174" spans="1:28" x14ac:dyDescent="0.35">
      <c r="A1174" t="s">
        <v>2156</v>
      </c>
      <c r="B1174" t="s">
        <v>2157</v>
      </c>
      <c r="C1174" t="s">
        <v>115</v>
      </c>
      <c r="D1174" t="s">
        <v>114</v>
      </c>
      <c r="E1174" s="16">
        <v>45807</v>
      </c>
      <c r="F1174">
        <v>4001948146</v>
      </c>
      <c r="G1174" t="s">
        <v>1809</v>
      </c>
      <c r="H1174" t="s">
        <v>2672</v>
      </c>
      <c r="I1174" t="s">
        <v>1833</v>
      </c>
      <c r="J1174">
        <v>3020311</v>
      </c>
      <c r="K1174">
        <v>6541580</v>
      </c>
      <c r="M1174">
        <v>1</v>
      </c>
      <c r="N1174">
        <v>345.52</v>
      </c>
      <c r="O1174">
        <v>345.52</v>
      </c>
      <c r="P1174" t="s">
        <v>1811</v>
      </c>
      <c r="Q1174" t="s">
        <v>1812</v>
      </c>
      <c r="R1174" s="16">
        <v>45812</v>
      </c>
      <c r="S1174">
        <v>26</v>
      </c>
      <c r="T1174" t="s">
        <v>1813</v>
      </c>
      <c r="U1174" s="16">
        <v>45839</v>
      </c>
      <c r="V1174" s="16">
        <v>45828</v>
      </c>
      <c r="Y1174" s="16">
        <v>45828</v>
      </c>
      <c r="AB1174" t="s">
        <v>6455</v>
      </c>
    </row>
    <row r="1175" spans="1:28" x14ac:dyDescent="0.35">
      <c r="A1175" t="s">
        <v>2156</v>
      </c>
      <c r="B1175" t="s">
        <v>2157</v>
      </c>
      <c r="C1175" t="s">
        <v>115</v>
      </c>
      <c r="D1175" t="s">
        <v>114</v>
      </c>
      <c r="E1175" s="16">
        <v>45807</v>
      </c>
      <c r="F1175">
        <v>4001948146</v>
      </c>
      <c r="G1175" t="s">
        <v>1809</v>
      </c>
      <c r="H1175" t="s">
        <v>2415</v>
      </c>
      <c r="I1175" t="s">
        <v>1833</v>
      </c>
      <c r="J1175">
        <v>3020311</v>
      </c>
      <c r="K1175">
        <v>6541580</v>
      </c>
      <c r="M1175">
        <v>2</v>
      </c>
      <c r="N1175">
        <v>317.81</v>
      </c>
      <c r="O1175">
        <v>635.62</v>
      </c>
      <c r="P1175" t="s">
        <v>1811</v>
      </c>
      <c r="Q1175" t="s">
        <v>1812</v>
      </c>
      <c r="R1175" s="16">
        <v>45812</v>
      </c>
      <c r="S1175">
        <v>26</v>
      </c>
      <c r="T1175" t="s">
        <v>1813</v>
      </c>
      <c r="U1175" s="16">
        <v>45839</v>
      </c>
      <c r="V1175" s="16">
        <v>45828</v>
      </c>
      <c r="Y1175" s="16">
        <v>45828</v>
      </c>
      <c r="AB1175" t="s">
        <v>6455</v>
      </c>
    </row>
    <row r="1176" spans="1:28" x14ac:dyDescent="0.35">
      <c r="A1176" t="s">
        <v>2156</v>
      </c>
      <c r="B1176" t="s">
        <v>2157</v>
      </c>
      <c r="C1176" t="s">
        <v>115</v>
      </c>
      <c r="D1176" t="s">
        <v>114</v>
      </c>
      <c r="E1176" s="16">
        <v>45807</v>
      </c>
      <c r="F1176">
        <v>4001948146</v>
      </c>
      <c r="G1176" t="s">
        <v>1809</v>
      </c>
      <c r="H1176" t="s">
        <v>5848</v>
      </c>
      <c r="I1176" t="s">
        <v>2274</v>
      </c>
      <c r="J1176">
        <v>3020311</v>
      </c>
      <c r="K1176">
        <v>6541580</v>
      </c>
      <c r="M1176">
        <v>14</v>
      </c>
      <c r="N1176">
        <v>1.64</v>
      </c>
      <c r="O1176">
        <v>22.96</v>
      </c>
      <c r="P1176" t="s">
        <v>1811</v>
      </c>
      <c r="Q1176" t="s">
        <v>1812</v>
      </c>
      <c r="R1176" s="16">
        <v>45812</v>
      </c>
      <c r="S1176">
        <v>26</v>
      </c>
      <c r="T1176" t="s">
        <v>1813</v>
      </c>
      <c r="U1176" s="16">
        <v>45839</v>
      </c>
      <c r="V1176" s="16">
        <v>45828</v>
      </c>
      <c r="Y1176" s="16">
        <v>45828</v>
      </c>
      <c r="AB1176" t="s">
        <v>6455</v>
      </c>
    </row>
    <row r="1177" spans="1:28" x14ac:dyDescent="0.35">
      <c r="A1177" t="s">
        <v>2156</v>
      </c>
      <c r="B1177" t="s">
        <v>2157</v>
      </c>
      <c r="C1177" t="s">
        <v>115</v>
      </c>
      <c r="D1177" t="s">
        <v>114</v>
      </c>
      <c r="E1177" s="16">
        <v>45807</v>
      </c>
      <c r="F1177">
        <v>4001948146</v>
      </c>
      <c r="G1177" t="s">
        <v>1809</v>
      </c>
      <c r="H1177" t="s">
        <v>5849</v>
      </c>
      <c r="I1177" t="s">
        <v>2012</v>
      </c>
      <c r="J1177">
        <v>3020311</v>
      </c>
      <c r="K1177">
        <v>6541580</v>
      </c>
      <c r="M1177">
        <v>2</v>
      </c>
      <c r="N1177">
        <v>0.81</v>
      </c>
      <c r="O1177">
        <v>1.62</v>
      </c>
      <c r="P1177" t="s">
        <v>1811</v>
      </c>
      <c r="Q1177" t="s">
        <v>1812</v>
      </c>
      <c r="R1177" s="16">
        <v>45812</v>
      </c>
      <c r="S1177">
        <v>26</v>
      </c>
      <c r="T1177" t="s">
        <v>1813</v>
      </c>
      <c r="U1177" s="16">
        <v>45839</v>
      </c>
      <c r="V1177" s="16">
        <v>45828</v>
      </c>
      <c r="Y1177" s="16">
        <v>45828</v>
      </c>
      <c r="AB1177" t="s">
        <v>6455</v>
      </c>
    </row>
    <row r="1178" spans="1:28" x14ac:dyDescent="0.35">
      <c r="A1178" t="s">
        <v>2156</v>
      </c>
      <c r="B1178" t="s">
        <v>2157</v>
      </c>
      <c r="C1178" t="s">
        <v>115</v>
      </c>
      <c r="D1178" t="s">
        <v>114</v>
      </c>
      <c r="E1178" s="16">
        <v>45807</v>
      </c>
      <c r="F1178">
        <v>4001948146</v>
      </c>
      <c r="G1178" t="s">
        <v>1809</v>
      </c>
      <c r="H1178" t="s">
        <v>5850</v>
      </c>
      <c r="I1178" t="s">
        <v>1822</v>
      </c>
      <c r="J1178">
        <v>3020311</v>
      </c>
      <c r="K1178">
        <v>6541580</v>
      </c>
      <c r="M1178">
        <v>8</v>
      </c>
      <c r="N1178">
        <v>0.79</v>
      </c>
      <c r="O1178">
        <v>6.32</v>
      </c>
      <c r="P1178" t="s">
        <v>1811</v>
      </c>
      <c r="Q1178" t="s">
        <v>1812</v>
      </c>
      <c r="R1178" s="16">
        <v>45812</v>
      </c>
      <c r="S1178">
        <v>26</v>
      </c>
      <c r="T1178" t="s">
        <v>1813</v>
      </c>
      <c r="U1178" s="16">
        <v>45839</v>
      </c>
      <c r="V1178" s="16">
        <v>45828</v>
      </c>
      <c r="Y1178" s="16">
        <v>45828</v>
      </c>
      <c r="AB1178" t="s">
        <v>6455</v>
      </c>
    </row>
    <row r="1179" spans="1:28" x14ac:dyDescent="0.35">
      <c r="A1179" t="s">
        <v>2156</v>
      </c>
      <c r="B1179" t="s">
        <v>2157</v>
      </c>
      <c r="C1179" t="s">
        <v>115</v>
      </c>
      <c r="D1179" t="s">
        <v>114</v>
      </c>
      <c r="E1179" s="16">
        <v>45807</v>
      </c>
      <c r="F1179">
        <v>4001948146</v>
      </c>
      <c r="G1179" t="s">
        <v>1809</v>
      </c>
      <c r="H1179" t="s">
        <v>5851</v>
      </c>
      <c r="I1179" t="s">
        <v>1855</v>
      </c>
      <c r="J1179">
        <v>3020311</v>
      </c>
      <c r="K1179">
        <v>6541580</v>
      </c>
      <c r="M1179">
        <v>4</v>
      </c>
      <c r="N1179">
        <v>40.14</v>
      </c>
      <c r="O1179">
        <v>160.56</v>
      </c>
      <c r="P1179" t="s">
        <v>1811</v>
      </c>
      <c r="Q1179" t="s">
        <v>1812</v>
      </c>
      <c r="R1179" s="16">
        <v>45812</v>
      </c>
      <c r="S1179">
        <v>26</v>
      </c>
      <c r="T1179" t="s">
        <v>1813</v>
      </c>
      <c r="U1179" s="16">
        <v>45839</v>
      </c>
      <c r="V1179" s="16">
        <v>45828</v>
      </c>
      <c r="Y1179" s="16">
        <v>45828</v>
      </c>
      <c r="AB1179" t="s">
        <v>6455</v>
      </c>
    </row>
    <row r="1180" spans="1:28" x14ac:dyDescent="0.35">
      <c r="A1180" t="s">
        <v>2156</v>
      </c>
      <c r="B1180" t="s">
        <v>2157</v>
      </c>
      <c r="C1180" t="s">
        <v>115</v>
      </c>
      <c r="D1180" t="s">
        <v>114</v>
      </c>
      <c r="E1180" s="16">
        <v>45807</v>
      </c>
      <c r="F1180">
        <v>4001948146</v>
      </c>
      <c r="G1180" t="s">
        <v>1809</v>
      </c>
      <c r="H1180" t="s">
        <v>5852</v>
      </c>
      <c r="I1180" t="s">
        <v>2663</v>
      </c>
      <c r="J1180">
        <v>3020311</v>
      </c>
      <c r="K1180">
        <v>6541580</v>
      </c>
      <c r="M1180">
        <v>18</v>
      </c>
      <c r="N1180">
        <v>0.18</v>
      </c>
      <c r="O1180">
        <v>3.24</v>
      </c>
      <c r="P1180" t="s">
        <v>1811</v>
      </c>
      <c r="Q1180" t="s">
        <v>1812</v>
      </c>
      <c r="R1180" s="16">
        <v>45812</v>
      </c>
      <c r="S1180">
        <v>26</v>
      </c>
      <c r="T1180" t="s">
        <v>1813</v>
      </c>
      <c r="U1180" s="16">
        <v>45839</v>
      </c>
      <c r="V1180" s="16">
        <v>45828</v>
      </c>
      <c r="Y1180" s="16">
        <v>45828</v>
      </c>
      <c r="AB1180" t="s">
        <v>6455</v>
      </c>
    </row>
    <row r="1181" spans="1:28" x14ac:dyDescent="0.35">
      <c r="A1181" t="s">
        <v>2156</v>
      </c>
      <c r="B1181" t="s">
        <v>2157</v>
      </c>
      <c r="C1181" t="s">
        <v>115</v>
      </c>
      <c r="D1181" t="s">
        <v>114</v>
      </c>
      <c r="E1181" s="16">
        <v>45807</v>
      </c>
      <c r="F1181">
        <v>4001948146</v>
      </c>
      <c r="G1181" t="s">
        <v>1809</v>
      </c>
      <c r="H1181" t="s">
        <v>2160</v>
      </c>
      <c r="I1181" t="s">
        <v>1833</v>
      </c>
      <c r="J1181">
        <v>3020311</v>
      </c>
      <c r="K1181">
        <v>6541580</v>
      </c>
      <c r="M1181">
        <v>5</v>
      </c>
      <c r="N1181">
        <v>20.04</v>
      </c>
      <c r="O1181">
        <v>100.2</v>
      </c>
      <c r="P1181" t="s">
        <v>1811</v>
      </c>
      <c r="Q1181" t="s">
        <v>1812</v>
      </c>
      <c r="R1181" s="16">
        <v>45812</v>
      </c>
      <c r="S1181">
        <v>26</v>
      </c>
      <c r="T1181" t="s">
        <v>1813</v>
      </c>
      <c r="U1181" s="16">
        <v>45839</v>
      </c>
      <c r="V1181" s="16">
        <v>45828</v>
      </c>
      <c r="Y1181" s="16">
        <v>45828</v>
      </c>
      <c r="AB1181" t="s">
        <v>6455</v>
      </c>
    </row>
    <row r="1182" spans="1:28" x14ac:dyDescent="0.35">
      <c r="A1182" t="s">
        <v>2156</v>
      </c>
      <c r="B1182" t="s">
        <v>2157</v>
      </c>
      <c r="C1182" t="s">
        <v>115</v>
      </c>
      <c r="D1182" t="s">
        <v>114</v>
      </c>
      <c r="E1182" s="16">
        <v>45807</v>
      </c>
      <c r="F1182">
        <v>4001948146</v>
      </c>
      <c r="G1182" t="s">
        <v>1809</v>
      </c>
      <c r="H1182" t="s">
        <v>2673</v>
      </c>
      <c r="I1182" t="s">
        <v>1936</v>
      </c>
      <c r="J1182">
        <v>3020311</v>
      </c>
      <c r="K1182">
        <v>6541580</v>
      </c>
      <c r="M1182">
        <v>1</v>
      </c>
      <c r="N1182">
        <v>30.25</v>
      </c>
      <c r="O1182">
        <v>30.25</v>
      </c>
      <c r="P1182" t="s">
        <v>1811</v>
      </c>
      <c r="Q1182" t="s">
        <v>1812</v>
      </c>
      <c r="R1182" s="16">
        <v>45812</v>
      </c>
      <c r="S1182">
        <v>26</v>
      </c>
      <c r="T1182" t="s">
        <v>1813</v>
      </c>
      <c r="U1182" s="16">
        <v>45839</v>
      </c>
      <c r="V1182" s="16">
        <v>45828</v>
      </c>
      <c r="Y1182" s="16">
        <v>45828</v>
      </c>
      <c r="AB1182" t="s">
        <v>6455</v>
      </c>
    </row>
    <row r="1183" spans="1:28" x14ac:dyDescent="0.35">
      <c r="A1183" t="s">
        <v>2156</v>
      </c>
      <c r="B1183" t="s">
        <v>2157</v>
      </c>
      <c r="C1183" t="s">
        <v>115</v>
      </c>
      <c r="D1183" t="s">
        <v>114</v>
      </c>
      <c r="E1183" s="16">
        <v>45807</v>
      </c>
      <c r="F1183">
        <v>4001948146</v>
      </c>
      <c r="G1183" t="s">
        <v>1809</v>
      </c>
      <c r="H1183" t="s">
        <v>5853</v>
      </c>
      <c r="I1183" t="s">
        <v>5012</v>
      </c>
      <c r="J1183">
        <v>3020311</v>
      </c>
      <c r="K1183">
        <v>6541580</v>
      </c>
      <c r="M1183">
        <v>6</v>
      </c>
      <c r="N1183">
        <v>31.85</v>
      </c>
      <c r="O1183">
        <v>191.1</v>
      </c>
      <c r="P1183" t="s">
        <v>1811</v>
      </c>
      <c r="Q1183" t="s">
        <v>1812</v>
      </c>
      <c r="R1183" s="16">
        <v>45812</v>
      </c>
      <c r="S1183">
        <v>26</v>
      </c>
      <c r="T1183" t="s">
        <v>1813</v>
      </c>
      <c r="U1183" s="16">
        <v>45839</v>
      </c>
      <c r="V1183" s="16">
        <v>45828</v>
      </c>
      <c r="Y1183" s="16">
        <v>45828</v>
      </c>
      <c r="AB1183" t="s">
        <v>6455</v>
      </c>
    </row>
    <row r="1184" spans="1:28" x14ac:dyDescent="0.35">
      <c r="A1184" t="s">
        <v>2156</v>
      </c>
      <c r="B1184" t="s">
        <v>2157</v>
      </c>
      <c r="C1184" t="s">
        <v>115</v>
      </c>
      <c r="D1184" t="s">
        <v>114</v>
      </c>
      <c r="E1184" s="16">
        <v>45807</v>
      </c>
      <c r="F1184">
        <v>4001948146</v>
      </c>
      <c r="G1184" t="s">
        <v>1809</v>
      </c>
      <c r="H1184" t="s">
        <v>5854</v>
      </c>
      <c r="I1184" t="s">
        <v>1855</v>
      </c>
      <c r="J1184">
        <v>3020311</v>
      </c>
      <c r="K1184">
        <v>6541580</v>
      </c>
      <c r="M1184">
        <v>4</v>
      </c>
      <c r="N1184">
        <v>7.16</v>
      </c>
      <c r="O1184">
        <v>28.64</v>
      </c>
      <c r="P1184" t="s">
        <v>1811</v>
      </c>
      <c r="Q1184" t="s">
        <v>1812</v>
      </c>
      <c r="R1184" s="16">
        <v>45812</v>
      </c>
      <c r="S1184">
        <v>26</v>
      </c>
      <c r="T1184" t="s">
        <v>1813</v>
      </c>
      <c r="U1184" s="16">
        <v>45839</v>
      </c>
      <c r="V1184" s="16">
        <v>45828</v>
      </c>
      <c r="Y1184" s="16">
        <v>45828</v>
      </c>
      <c r="AB1184" t="s">
        <v>6455</v>
      </c>
    </row>
    <row r="1185" spans="1:28" x14ac:dyDescent="0.35">
      <c r="A1185" t="s">
        <v>2156</v>
      </c>
      <c r="B1185" t="s">
        <v>2157</v>
      </c>
      <c r="C1185" t="s">
        <v>115</v>
      </c>
      <c r="D1185" t="s">
        <v>114</v>
      </c>
      <c r="E1185" s="16">
        <v>45807</v>
      </c>
      <c r="F1185">
        <v>4001948146</v>
      </c>
      <c r="G1185" t="s">
        <v>1809</v>
      </c>
      <c r="H1185" t="s">
        <v>5855</v>
      </c>
      <c r="I1185" t="s">
        <v>4510</v>
      </c>
      <c r="J1185">
        <v>3020311</v>
      </c>
      <c r="K1185">
        <v>6541580</v>
      </c>
      <c r="M1185">
        <v>12</v>
      </c>
      <c r="N1185">
        <v>107.83</v>
      </c>
      <c r="O1185">
        <v>1293.96</v>
      </c>
      <c r="P1185" t="s">
        <v>1811</v>
      </c>
      <c r="Q1185" t="s">
        <v>1812</v>
      </c>
      <c r="R1185" s="16">
        <v>45812</v>
      </c>
      <c r="S1185">
        <v>26</v>
      </c>
      <c r="T1185" t="s">
        <v>1813</v>
      </c>
      <c r="U1185" s="16">
        <v>45839</v>
      </c>
      <c r="V1185" s="16">
        <v>45828</v>
      </c>
      <c r="Y1185" s="16">
        <v>45828</v>
      </c>
      <c r="AB1185" t="s">
        <v>6455</v>
      </c>
    </row>
    <row r="1186" spans="1:28" x14ac:dyDescent="0.35">
      <c r="A1186" t="s">
        <v>2156</v>
      </c>
      <c r="B1186" t="s">
        <v>2157</v>
      </c>
      <c r="C1186" t="s">
        <v>115</v>
      </c>
      <c r="D1186" t="s">
        <v>114</v>
      </c>
      <c r="E1186" s="16">
        <v>45807</v>
      </c>
      <c r="F1186">
        <v>4001948146</v>
      </c>
      <c r="G1186" t="s">
        <v>1809</v>
      </c>
      <c r="H1186" t="s">
        <v>5856</v>
      </c>
      <c r="I1186" t="s">
        <v>1819</v>
      </c>
      <c r="J1186">
        <v>3020311</v>
      </c>
      <c r="K1186">
        <v>6541580</v>
      </c>
      <c r="M1186">
        <v>2</v>
      </c>
      <c r="N1186">
        <v>3.53</v>
      </c>
      <c r="O1186">
        <v>7.06</v>
      </c>
      <c r="P1186" t="s">
        <v>1811</v>
      </c>
      <c r="Q1186" t="s">
        <v>1812</v>
      </c>
      <c r="R1186" s="16">
        <v>45812</v>
      </c>
      <c r="S1186">
        <v>26</v>
      </c>
      <c r="T1186" t="s">
        <v>1813</v>
      </c>
      <c r="U1186" s="16">
        <v>45839</v>
      </c>
      <c r="V1186" s="16">
        <v>45828</v>
      </c>
      <c r="Y1186" s="16">
        <v>45828</v>
      </c>
      <c r="AB1186" t="s">
        <v>6455</v>
      </c>
    </row>
    <row r="1187" spans="1:28" x14ac:dyDescent="0.35">
      <c r="A1187" t="s">
        <v>2156</v>
      </c>
      <c r="B1187" t="s">
        <v>2157</v>
      </c>
      <c r="C1187" t="s">
        <v>115</v>
      </c>
      <c r="D1187" t="s">
        <v>114</v>
      </c>
      <c r="E1187" s="16">
        <v>45807</v>
      </c>
      <c r="F1187">
        <v>4001948146</v>
      </c>
      <c r="G1187" t="s">
        <v>1809</v>
      </c>
      <c r="H1187" t="s">
        <v>5857</v>
      </c>
      <c r="I1187" t="s">
        <v>1852</v>
      </c>
      <c r="J1187">
        <v>3020311</v>
      </c>
      <c r="K1187">
        <v>6541580</v>
      </c>
      <c r="M1187">
        <v>2</v>
      </c>
      <c r="N1187">
        <v>9.61</v>
      </c>
      <c r="O1187">
        <v>19.22</v>
      </c>
      <c r="P1187" t="s">
        <v>1811</v>
      </c>
      <c r="Q1187" t="s">
        <v>1812</v>
      </c>
      <c r="R1187" s="16">
        <v>45812</v>
      </c>
      <c r="S1187">
        <v>26</v>
      </c>
      <c r="T1187" t="s">
        <v>1813</v>
      </c>
      <c r="U1187" s="16">
        <v>45839</v>
      </c>
      <c r="V1187" s="16">
        <v>45828</v>
      </c>
      <c r="Y1187" s="16">
        <v>45828</v>
      </c>
      <c r="AB1187" t="s">
        <v>6455</v>
      </c>
    </row>
    <row r="1188" spans="1:28" x14ac:dyDescent="0.35">
      <c r="A1188" t="s">
        <v>2156</v>
      </c>
      <c r="B1188" t="s">
        <v>2157</v>
      </c>
      <c r="C1188" t="s">
        <v>115</v>
      </c>
      <c r="D1188" t="s">
        <v>114</v>
      </c>
      <c r="E1188" s="16">
        <v>45807</v>
      </c>
      <c r="F1188">
        <v>4001948146</v>
      </c>
      <c r="G1188" t="s">
        <v>1809</v>
      </c>
      <c r="H1188" t="s">
        <v>2161</v>
      </c>
      <c r="I1188" t="s">
        <v>1825</v>
      </c>
      <c r="J1188">
        <v>3020311</v>
      </c>
      <c r="K1188">
        <v>6541580</v>
      </c>
      <c r="M1188">
        <v>8</v>
      </c>
      <c r="N1188">
        <v>2.27</v>
      </c>
      <c r="O1188">
        <v>18.16</v>
      </c>
      <c r="P1188" t="s">
        <v>1811</v>
      </c>
      <c r="Q1188" t="s">
        <v>1812</v>
      </c>
      <c r="R1188" s="16">
        <v>45812</v>
      </c>
      <c r="S1188">
        <v>26</v>
      </c>
      <c r="T1188" t="s">
        <v>1813</v>
      </c>
      <c r="U1188" s="16">
        <v>45839</v>
      </c>
      <c r="V1188" s="16">
        <v>45828</v>
      </c>
      <c r="Y1188" s="16">
        <v>45828</v>
      </c>
      <c r="AB1188" t="s">
        <v>6455</v>
      </c>
    </row>
    <row r="1189" spans="1:28" x14ac:dyDescent="0.35">
      <c r="A1189" t="s">
        <v>2156</v>
      </c>
      <c r="B1189" t="s">
        <v>2157</v>
      </c>
      <c r="C1189" t="s">
        <v>115</v>
      </c>
      <c r="D1189" t="s">
        <v>114</v>
      </c>
      <c r="E1189" s="16">
        <v>45807</v>
      </c>
      <c r="F1189">
        <v>4001948146</v>
      </c>
      <c r="G1189" t="s">
        <v>1809</v>
      </c>
      <c r="H1189" t="s">
        <v>5858</v>
      </c>
      <c r="I1189" t="s">
        <v>2106</v>
      </c>
      <c r="J1189">
        <v>3020311</v>
      </c>
      <c r="K1189">
        <v>6541580</v>
      </c>
      <c r="M1189">
        <v>2</v>
      </c>
      <c r="N1189">
        <v>136.13</v>
      </c>
      <c r="O1189">
        <v>272.26</v>
      </c>
      <c r="P1189" t="s">
        <v>1811</v>
      </c>
      <c r="Q1189" t="s">
        <v>1812</v>
      </c>
      <c r="R1189" s="16">
        <v>45812</v>
      </c>
      <c r="S1189">
        <v>26</v>
      </c>
      <c r="T1189" t="s">
        <v>1813</v>
      </c>
      <c r="U1189" s="16">
        <v>45839</v>
      </c>
      <c r="V1189" s="16">
        <v>45828</v>
      </c>
      <c r="Y1189" s="16">
        <v>45828</v>
      </c>
      <c r="AB1189" t="s">
        <v>6455</v>
      </c>
    </row>
    <row r="1190" spans="1:28" x14ac:dyDescent="0.35">
      <c r="A1190" t="s">
        <v>2156</v>
      </c>
      <c r="B1190" t="s">
        <v>2157</v>
      </c>
      <c r="C1190" t="s">
        <v>115</v>
      </c>
      <c r="D1190" t="s">
        <v>114</v>
      </c>
      <c r="E1190" s="16">
        <v>45807</v>
      </c>
      <c r="F1190">
        <v>4001948146</v>
      </c>
      <c r="G1190" t="s">
        <v>1809</v>
      </c>
      <c r="H1190" t="s">
        <v>5859</v>
      </c>
      <c r="I1190" t="s">
        <v>2106</v>
      </c>
      <c r="J1190">
        <v>3020311</v>
      </c>
      <c r="K1190">
        <v>6541580</v>
      </c>
      <c r="M1190">
        <v>1</v>
      </c>
      <c r="N1190">
        <v>142.91999999999999</v>
      </c>
      <c r="O1190">
        <v>142.91999999999999</v>
      </c>
      <c r="P1190" t="s">
        <v>1811</v>
      </c>
      <c r="Q1190" t="s">
        <v>1812</v>
      </c>
      <c r="R1190" s="16">
        <v>45812</v>
      </c>
      <c r="S1190">
        <v>26</v>
      </c>
      <c r="T1190" t="s">
        <v>1813</v>
      </c>
      <c r="U1190" s="16">
        <v>45839</v>
      </c>
      <c r="V1190" s="16">
        <v>45828</v>
      </c>
      <c r="Y1190" s="16">
        <v>45828</v>
      </c>
      <c r="AB1190" t="s">
        <v>6455</v>
      </c>
    </row>
    <row r="1191" spans="1:28" x14ac:dyDescent="0.35">
      <c r="A1191" t="s">
        <v>2156</v>
      </c>
      <c r="B1191" t="s">
        <v>2157</v>
      </c>
      <c r="C1191" t="s">
        <v>115</v>
      </c>
      <c r="D1191" t="s">
        <v>114</v>
      </c>
      <c r="E1191" s="16">
        <v>45807</v>
      </c>
      <c r="F1191">
        <v>4001948146</v>
      </c>
      <c r="G1191" t="s">
        <v>1809</v>
      </c>
      <c r="H1191" t="s">
        <v>5860</v>
      </c>
      <c r="I1191" t="s">
        <v>1828</v>
      </c>
      <c r="J1191">
        <v>3020311</v>
      </c>
      <c r="K1191">
        <v>6541580</v>
      </c>
      <c r="M1191">
        <v>1</v>
      </c>
      <c r="N1191">
        <v>82.15</v>
      </c>
      <c r="O1191">
        <v>82.15</v>
      </c>
      <c r="P1191" t="s">
        <v>1811</v>
      </c>
      <c r="Q1191" t="s">
        <v>1812</v>
      </c>
      <c r="R1191" s="16">
        <v>45812</v>
      </c>
      <c r="S1191">
        <v>26</v>
      </c>
      <c r="T1191" t="s">
        <v>1813</v>
      </c>
      <c r="U1191" s="16">
        <v>45839</v>
      </c>
      <c r="V1191" s="16">
        <v>45828</v>
      </c>
      <c r="Y1191" s="16">
        <v>45828</v>
      </c>
      <c r="AB1191" t="s">
        <v>6455</v>
      </c>
    </row>
    <row r="1192" spans="1:28" x14ac:dyDescent="0.35">
      <c r="A1192" t="s">
        <v>2156</v>
      </c>
      <c r="B1192" t="s">
        <v>2157</v>
      </c>
      <c r="C1192" t="s">
        <v>115</v>
      </c>
      <c r="D1192" t="s">
        <v>114</v>
      </c>
      <c r="E1192" s="16">
        <v>45807</v>
      </c>
      <c r="F1192">
        <v>4001948146</v>
      </c>
      <c r="G1192" t="s">
        <v>1809</v>
      </c>
      <c r="H1192" t="s">
        <v>5861</v>
      </c>
      <c r="I1192" t="s">
        <v>1828</v>
      </c>
      <c r="J1192">
        <v>3020311</v>
      </c>
      <c r="K1192">
        <v>6541580</v>
      </c>
      <c r="M1192">
        <v>1</v>
      </c>
      <c r="N1192">
        <v>77.41</v>
      </c>
      <c r="O1192">
        <v>77.41</v>
      </c>
      <c r="P1192" t="s">
        <v>1811</v>
      </c>
      <c r="Q1192" t="s">
        <v>1812</v>
      </c>
      <c r="R1192" s="16">
        <v>45812</v>
      </c>
      <c r="S1192">
        <v>26</v>
      </c>
      <c r="T1192" t="s">
        <v>1813</v>
      </c>
      <c r="U1192" s="16">
        <v>45839</v>
      </c>
      <c r="V1192" s="16">
        <v>45828</v>
      </c>
      <c r="Y1192" s="16">
        <v>45828</v>
      </c>
      <c r="AB1192" t="s">
        <v>6455</v>
      </c>
    </row>
    <row r="1193" spans="1:28" x14ac:dyDescent="0.35">
      <c r="A1193" t="s">
        <v>2156</v>
      </c>
      <c r="B1193" t="s">
        <v>2157</v>
      </c>
      <c r="C1193" t="s">
        <v>115</v>
      </c>
      <c r="D1193" t="s">
        <v>114</v>
      </c>
      <c r="E1193" s="16">
        <v>45807</v>
      </c>
      <c r="F1193">
        <v>4001948146</v>
      </c>
      <c r="G1193" t="s">
        <v>1809</v>
      </c>
      <c r="H1193" t="s">
        <v>5862</v>
      </c>
      <c r="I1193" t="s">
        <v>1828</v>
      </c>
      <c r="J1193">
        <v>3020311</v>
      </c>
      <c r="K1193">
        <v>6541580</v>
      </c>
      <c r="M1193">
        <v>1</v>
      </c>
      <c r="N1193">
        <v>78.95</v>
      </c>
      <c r="O1193">
        <v>78.95</v>
      </c>
      <c r="P1193" t="s">
        <v>1811</v>
      </c>
      <c r="Q1193" t="s">
        <v>1812</v>
      </c>
      <c r="R1193" s="16">
        <v>45812</v>
      </c>
      <c r="S1193">
        <v>26</v>
      </c>
      <c r="T1193" t="s">
        <v>1813</v>
      </c>
      <c r="U1193" s="16">
        <v>45839</v>
      </c>
      <c r="V1193" s="16">
        <v>45828</v>
      </c>
      <c r="Y1193" s="16">
        <v>45828</v>
      </c>
      <c r="AB1193" t="s">
        <v>6455</v>
      </c>
    </row>
    <row r="1194" spans="1:28" x14ac:dyDescent="0.35">
      <c r="A1194" t="s">
        <v>2156</v>
      </c>
      <c r="B1194" t="s">
        <v>2157</v>
      </c>
      <c r="C1194" t="s">
        <v>115</v>
      </c>
      <c r="D1194" t="s">
        <v>114</v>
      </c>
      <c r="E1194" s="16">
        <v>45807</v>
      </c>
      <c r="F1194">
        <v>4001948146</v>
      </c>
      <c r="G1194" t="s">
        <v>1809</v>
      </c>
      <c r="H1194" t="s">
        <v>5863</v>
      </c>
      <c r="I1194" t="s">
        <v>1828</v>
      </c>
      <c r="J1194">
        <v>3020311</v>
      </c>
      <c r="K1194">
        <v>6541580</v>
      </c>
      <c r="M1194">
        <v>1</v>
      </c>
      <c r="N1194">
        <v>110.55</v>
      </c>
      <c r="O1194">
        <v>110.55</v>
      </c>
      <c r="P1194" t="s">
        <v>1811</v>
      </c>
      <c r="Q1194" t="s">
        <v>1812</v>
      </c>
      <c r="R1194" s="16">
        <v>45812</v>
      </c>
      <c r="S1194">
        <v>26</v>
      </c>
      <c r="T1194" t="s">
        <v>1813</v>
      </c>
      <c r="U1194" s="16">
        <v>45839</v>
      </c>
      <c r="V1194" s="16">
        <v>45828</v>
      </c>
      <c r="Y1194" s="16">
        <v>45828</v>
      </c>
      <c r="AB1194" t="s">
        <v>6455</v>
      </c>
    </row>
    <row r="1195" spans="1:28" x14ac:dyDescent="0.35">
      <c r="A1195" t="s">
        <v>2156</v>
      </c>
      <c r="B1195" t="s">
        <v>2157</v>
      </c>
      <c r="C1195" t="s">
        <v>115</v>
      </c>
      <c r="D1195" t="s">
        <v>114</v>
      </c>
      <c r="E1195" s="16">
        <v>45807</v>
      </c>
      <c r="F1195">
        <v>4001948146</v>
      </c>
      <c r="G1195" t="s">
        <v>1809</v>
      </c>
      <c r="H1195" t="s">
        <v>2674</v>
      </c>
      <c r="I1195" t="s">
        <v>1828</v>
      </c>
      <c r="J1195">
        <v>3020311</v>
      </c>
      <c r="K1195">
        <v>6541580</v>
      </c>
      <c r="M1195">
        <v>1</v>
      </c>
      <c r="N1195">
        <v>142.88999999999999</v>
      </c>
      <c r="O1195">
        <v>142.88999999999999</v>
      </c>
      <c r="P1195" t="s">
        <v>1811</v>
      </c>
      <c r="Q1195" t="s">
        <v>1812</v>
      </c>
      <c r="R1195" s="16">
        <v>45812</v>
      </c>
      <c r="S1195">
        <v>26</v>
      </c>
      <c r="T1195" t="s">
        <v>1813</v>
      </c>
      <c r="U1195" s="16">
        <v>45839</v>
      </c>
      <c r="V1195" s="16">
        <v>45828</v>
      </c>
      <c r="Y1195" s="16">
        <v>45828</v>
      </c>
      <c r="AB1195" t="s">
        <v>6455</v>
      </c>
    </row>
    <row r="1196" spans="1:28" x14ac:dyDescent="0.35">
      <c r="A1196" t="s">
        <v>2156</v>
      </c>
      <c r="B1196" t="s">
        <v>2157</v>
      </c>
      <c r="C1196" t="s">
        <v>115</v>
      </c>
      <c r="D1196" t="s">
        <v>114</v>
      </c>
      <c r="E1196" s="16">
        <v>45807</v>
      </c>
      <c r="F1196">
        <v>4001948146</v>
      </c>
      <c r="G1196" t="s">
        <v>1809</v>
      </c>
      <c r="H1196" t="s">
        <v>5864</v>
      </c>
      <c r="I1196" t="s">
        <v>1828</v>
      </c>
      <c r="J1196">
        <v>3020311</v>
      </c>
      <c r="K1196">
        <v>6541580</v>
      </c>
      <c r="M1196">
        <v>1</v>
      </c>
      <c r="N1196">
        <v>52.29</v>
      </c>
      <c r="O1196">
        <v>52.29</v>
      </c>
      <c r="P1196" t="s">
        <v>1811</v>
      </c>
      <c r="Q1196" t="s">
        <v>1812</v>
      </c>
      <c r="R1196" s="16">
        <v>45812</v>
      </c>
      <c r="S1196">
        <v>26</v>
      </c>
      <c r="T1196" t="s">
        <v>1813</v>
      </c>
      <c r="U1196" s="16">
        <v>45839</v>
      </c>
      <c r="V1196" s="16">
        <v>45828</v>
      </c>
      <c r="Y1196" s="16">
        <v>45828</v>
      </c>
      <c r="AB1196" t="s">
        <v>6455</v>
      </c>
    </row>
    <row r="1197" spans="1:28" x14ac:dyDescent="0.35">
      <c r="A1197" t="s">
        <v>2156</v>
      </c>
      <c r="B1197" t="s">
        <v>2157</v>
      </c>
      <c r="C1197" t="s">
        <v>115</v>
      </c>
      <c r="D1197" t="s">
        <v>114</v>
      </c>
      <c r="E1197" s="16">
        <v>45807</v>
      </c>
      <c r="F1197">
        <v>4001948146</v>
      </c>
      <c r="G1197" t="s">
        <v>1809</v>
      </c>
      <c r="H1197" t="s">
        <v>1999</v>
      </c>
      <c r="I1197" t="s">
        <v>1825</v>
      </c>
      <c r="J1197">
        <v>3020311</v>
      </c>
      <c r="K1197">
        <v>6541580</v>
      </c>
      <c r="M1197">
        <v>8</v>
      </c>
      <c r="N1197">
        <v>2.0699999999999998</v>
      </c>
      <c r="O1197">
        <v>16.559999999999999</v>
      </c>
      <c r="P1197" t="s">
        <v>1811</v>
      </c>
      <c r="Q1197" t="s">
        <v>1812</v>
      </c>
      <c r="R1197" s="16">
        <v>45812</v>
      </c>
      <c r="S1197">
        <v>26</v>
      </c>
      <c r="T1197" t="s">
        <v>1813</v>
      </c>
      <c r="U1197" s="16">
        <v>45839</v>
      </c>
      <c r="V1197" s="16">
        <v>45828</v>
      </c>
      <c r="Y1197" s="16">
        <v>45828</v>
      </c>
      <c r="AB1197" t="s">
        <v>6455</v>
      </c>
    </row>
    <row r="1198" spans="1:28" x14ac:dyDescent="0.35">
      <c r="A1198" t="s">
        <v>2156</v>
      </c>
      <c r="B1198" t="s">
        <v>2157</v>
      </c>
      <c r="C1198" t="s">
        <v>115</v>
      </c>
      <c r="D1198" t="s">
        <v>114</v>
      </c>
      <c r="E1198" s="16">
        <v>45807</v>
      </c>
      <c r="F1198">
        <v>4001948146</v>
      </c>
      <c r="G1198" t="s">
        <v>1809</v>
      </c>
      <c r="H1198" t="s">
        <v>5865</v>
      </c>
      <c r="I1198" t="s">
        <v>5866</v>
      </c>
      <c r="J1198">
        <v>3020311</v>
      </c>
      <c r="K1198">
        <v>6541580</v>
      </c>
      <c r="M1198">
        <v>12</v>
      </c>
      <c r="N1198">
        <v>11.19</v>
      </c>
      <c r="O1198">
        <v>134.28</v>
      </c>
      <c r="P1198" t="s">
        <v>1811</v>
      </c>
      <c r="Q1198" t="s">
        <v>1812</v>
      </c>
      <c r="R1198" s="16">
        <v>45812</v>
      </c>
      <c r="S1198">
        <v>26</v>
      </c>
      <c r="T1198" t="s">
        <v>1813</v>
      </c>
      <c r="U1198" s="16">
        <v>45839</v>
      </c>
      <c r="V1198" s="16">
        <v>45828</v>
      </c>
      <c r="Y1198" s="16">
        <v>45828</v>
      </c>
      <c r="AB1198" t="s">
        <v>6455</v>
      </c>
    </row>
    <row r="1199" spans="1:28" x14ac:dyDescent="0.35">
      <c r="A1199" t="s">
        <v>2156</v>
      </c>
      <c r="B1199" t="s">
        <v>2157</v>
      </c>
      <c r="C1199" t="s">
        <v>115</v>
      </c>
      <c r="D1199" t="s">
        <v>114</v>
      </c>
      <c r="E1199" s="16">
        <v>45807</v>
      </c>
      <c r="F1199">
        <v>4001948146</v>
      </c>
      <c r="G1199" t="s">
        <v>1809</v>
      </c>
      <c r="H1199" t="s">
        <v>2037</v>
      </c>
      <c r="I1199" t="s">
        <v>1825</v>
      </c>
      <c r="J1199">
        <v>3020311</v>
      </c>
      <c r="K1199">
        <v>6541580</v>
      </c>
      <c r="M1199">
        <v>4</v>
      </c>
      <c r="N1199">
        <v>1.34</v>
      </c>
      <c r="O1199">
        <v>5.36</v>
      </c>
      <c r="P1199" t="s">
        <v>1811</v>
      </c>
      <c r="Q1199" t="s">
        <v>1812</v>
      </c>
      <c r="R1199" s="16">
        <v>45812</v>
      </c>
      <c r="S1199">
        <v>26</v>
      </c>
      <c r="T1199" t="s">
        <v>1813</v>
      </c>
      <c r="U1199" s="16">
        <v>45839</v>
      </c>
      <c r="V1199" s="16">
        <v>45828</v>
      </c>
      <c r="Y1199" s="16">
        <v>45828</v>
      </c>
      <c r="AB1199" t="s">
        <v>6455</v>
      </c>
    </row>
    <row r="1200" spans="1:28" x14ac:dyDescent="0.35">
      <c r="A1200" t="s">
        <v>2156</v>
      </c>
      <c r="B1200" t="s">
        <v>2157</v>
      </c>
      <c r="C1200" t="s">
        <v>115</v>
      </c>
      <c r="D1200" t="s">
        <v>114</v>
      </c>
      <c r="E1200" s="16">
        <v>45807</v>
      </c>
      <c r="F1200">
        <v>4001948146</v>
      </c>
      <c r="G1200" t="s">
        <v>1809</v>
      </c>
      <c r="H1200" t="s">
        <v>2027</v>
      </c>
      <c r="I1200" t="s">
        <v>1826</v>
      </c>
      <c r="J1200">
        <v>3020311</v>
      </c>
      <c r="K1200">
        <v>6541580</v>
      </c>
      <c r="M1200">
        <v>5</v>
      </c>
      <c r="N1200">
        <v>1.48</v>
      </c>
      <c r="O1200">
        <v>7.4</v>
      </c>
      <c r="P1200" t="s">
        <v>1811</v>
      </c>
      <c r="Q1200" t="s">
        <v>1812</v>
      </c>
      <c r="R1200" s="16">
        <v>45812</v>
      </c>
      <c r="S1200">
        <v>26</v>
      </c>
      <c r="T1200" t="s">
        <v>1813</v>
      </c>
      <c r="U1200" s="16">
        <v>45839</v>
      </c>
      <c r="V1200" s="16">
        <v>45828</v>
      </c>
      <c r="Y1200" s="16">
        <v>45828</v>
      </c>
      <c r="AB1200" t="s">
        <v>6455</v>
      </c>
    </row>
    <row r="1201" spans="1:28" x14ac:dyDescent="0.35">
      <c r="A1201" t="s">
        <v>2156</v>
      </c>
      <c r="B1201" t="s">
        <v>2157</v>
      </c>
      <c r="C1201" t="s">
        <v>115</v>
      </c>
      <c r="D1201" t="s">
        <v>114</v>
      </c>
      <c r="E1201" s="16">
        <v>45807</v>
      </c>
      <c r="F1201">
        <v>4001948146</v>
      </c>
      <c r="G1201" t="s">
        <v>1809</v>
      </c>
      <c r="H1201" t="s">
        <v>2675</v>
      </c>
      <c r="I1201" t="s">
        <v>1826</v>
      </c>
      <c r="J1201">
        <v>3020311</v>
      </c>
      <c r="K1201">
        <v>6541580</v>
      </c>
      <c r="M1201">
        <v>1</v>
      </c>
      <c r="N1201">
        <v>6.6</v>
      </c>
      <c r="O1201">
        <v>6.6</v>
      </c>
      <c r="P1201" t="s">
        <v>1811</v>
      </c>
      <c r="Q1201" t="s">
        <v>1812</v>
      </c>
      <c r="R1201" s="16">
        <v>45812</v>
      </c>
      <c r="S1201">
        <v>26</v>
      </c>
      <c r="T1201" t="s">
        <v>1813</v>
      </c>
      <c r="U1201" s="16">
        <v>45839</v>
      </c>
      <c r="V1201" s="16">
        <v>45828</v>
      </c>
      <c r="Y1201" s="16">
        <v>45828</v>
      </c>
      <c r="AB1201" t="s">
        <v>6455</v>
      </c>
    </row>
    <row r="1202" spans="1:28" x14ac:dyDescent="0.35">
      <c r="A1202" t="s">
        <v>2156</v>
      </c>
      <c r="B1202" t="s">
        <v>2157</v>
      </c>
      <c r="C1202" t="s">
        <v>115</v>
      </c>
      <c r="D1202" t="s">
        <v>114</v>
      </c>
      <c r="E1202" s="16">
        <v>45807</v>
      </c>
      <c r="F1202">
        <v>4001948146</v>
      </c>
      <c r="G1202" t="s">
        <v>1809</v>
      </c>
      <c r="H1202" t="s">
        <v>1846</v>
      </c>
      <c r="I1202" t="s">
        <v>1826</v>
      </c>
      <c r="J1202">
        <v>3020311</v>
      </c>
      <c r="K1202">
        <v>6541580</v>
      </c>
      <c r="M1202">
        <v>2</v>
      </c>
      <c r="N1202">
        <v>4.08</v>
      </c>
      <c r="O1202">
        <v>8.16</v>
      </c>
      <c r="P1202" t="s">
        <v>1811</v>
      </c>
      <c r="Q1202" t="s">
        <v>1812</v>
      </c>
      <c r="R1202" s="16">
        <v>45812</v>
      </c>
      <c r="S1202">
        <v>26</v>
      </c>
      <c r="T1202" t="s">
        <v>1813</v>
      </c>
      <c r="U1202" s="16">
        <v>45839</v>
      </c>
      <c r="V1202" s="16">
        <v>45828</v>
      </c>
      <c r="Y1202" s="16">
        <v>45828</v>
      </c>
      <c r="AB1202" t="s">
        <v>6455</v>
      </c>
    </row>
    <row r="1203" spans="1:28" x14ac:dyDescent="0.35">
      <c r="A1203" t="s">
        <v>2156</v>
      </c>
      <c r="B1203" t="s">
        <v>2157</v>
      </c>
      <c r="C1203" t="s">
        <v>115</v>
      </c>
      <c r="D1203" t="s">
        <v>114</v>
      </c>
      <c r="E1203" s="16">
        <v>45807</v>
      </c>
      <c r="F1203">
        <v>4001948146</v>
      </c>
      <c r="G1203" t="s">
        <v>1809</v>
      </c>
      <c r="H1203" t="s">
        <v>1890</v>
      </c>
      <c r="I1203" t="s">
        <v>1865</v>
      </c>
      <c r="J1203">
        <v>3020311</v>
      </c>
      <c r="K1203">
        <v>6541580</v>
      </c>
      <c r="M1203">
        <v>32</v>
      </c>
      <c r="N1203">
        <v>0.72</v>
      </c>
      <c r="O1203">
        <v>23.04</v>
      </c>
      <c r="P1203" t="s">
        <v>1811</v>
      </c>
      <c r="Q1203" t="s">
        <v>1812</v>
      </c>
      <c r="R1203" s="16">
        <v>45812</v>
      </c>
      <c r="S1203">
        <v>26</v>
      </c>
      <c r="T1203" t="s">
        <v>1813</v>
      </c>
      <c r="U1203" s="16">
        <v>45839</v>
      </c>
      <c r="V1203" s="16">
        <v>45828</v>
      </c>
      <c r="Y1203" s="16">
        <v>45828</v>
      </c>
      <c r="AB1203" t="s">
        <v>6455</v>
      </c>
    </row>
    <row r="1204" spans="1:28" x14ac:dyDescent="0.35">
      <c r="A1204" t="s">
        <v>2156</v>
      </c>
      <c r="B1204" t="s">
        <v>2157</v>
      </c>
      <c r="C1204" t="s">
        <v>115</v>
      </c>
      <c r="D1204" t="s">
        <v>114</v>
      </c>
      <c r="E1204" s="16">
        <v>45807</v>
      </c>
      <c r="F1204">
        <v>4001948146</v>
      </c>
      <c r="G1204" t="s">
        <v>1809</v>
      </c>
      <c r="H1204" t="s">
        <v>2162</v>
      </c>
      <c r="I1204" t="s">
        <v>1825</v>
      </c>
      <c r="J1204">
        <v>3020311</v>
      </c>
      <c r="K1204">
        <v>6541580</v>
      </c>
      <c r="M1204">
        <v>3</v>
      </c>
      <c r="N1204">
        <v>0.84</v>
      </c>
      <c r="O1204">
        <v>2.52</v>
      </c>
      <c r="P1204" t="s">
        <v>1811</v>
      </c>
      <c r="Q1204" t="s">
        <v>1812</v>
      </c>
      <c r="R1204" s="16">
        <v>45812</v>
      </c>
      <c r="S1204">
        <v>26</v>
      </c>
      <c r="T1204" t="s">
        <v>1813</v>
      </c>
      <c r="U1204" s="16">
        <v>45839</v>
      </c>
      <c r="V1204" s="16">
        <v>45828</v>
      </c>
      <c r="Y1204" s="16">
        <v>45828</v>
      </c>
      <c r="AB1204" t="s">
        <v>6455</v>
      </c>
    </row>
    <row r="1205" spans="1:28" x14ac:dyDescent="0.35">
      <c r="A1205" t="s">
        <v>2156</v>
      </c>
      <c r="B1205" t="s">
        <v>2157</v>
      </c>
      <c r="C1205" t="s">
        <v>115</v>
      </c>
      <c r="D1205" t="s">
        <v>114</v>
      </c>
      <c r="E1205" s="16">
        <v>45807</v>
      </c>
      <c r="F1205">
        <v>4001948146</v>
      </c>
      <c r="G1205" t="s">
        <v>1809</v>
      </c>
      <c r="H1205" t="s">
        <v>2067</v>
      </c>
      <c r="I1205" t="s">
        <v>2068</v>
      </c>
      <c r="J1205">
        <v>3020311</v>
      </c>
      <c r="K1205">
        <v>6541580</v>
      </c>
      <c r="M1205">
        <v>1</v>
      </c>
      <c r="N1205">
        <v>1.69</v>
      </c>
      <c r="O1205">
        <v>1.69</v>
      </c>
      <c r="P1205" t="s">
        <v>1811</v>
      </c>
      <c r="Q1205" t="s">
        <v>1812</v>
      </c>
      <c r="R1205" s="16">
        <v>45812</v>
      </c>
      <c r="S1205">
        <v>26</v>
      </c>
      <c r="T1205" t="s">
        <v>1813</v>
      </c>
      <c r="U1205" s="16">
        <v>45839</v>
      </c>
      <c r="V1205" s="16">
        <v>45828</v>
      </c>
      <c r="Y1205" s="16">
        <v>45828</v>
      </c>
      <c r="AB1205" t="s">
        <v>6455</v>
      </c>
    </row>
    <row r="1206" spans="1:28" x14ac:dyDescent="0.35">
      <c r="A1206" t="s">
        <v>2156</v>
      </c>
      <c r="B1206" t="s">
        <v>2157</v>
      </c>
      <c r="C1206" t="s">
        <v>115</v>
      </c>
      <c r="D1206" t="s">
        <v>114</v>
      </c>
      <c r="E1206" s="16">
        <v>45807</v>
      </c>
      <c r="F1206">
        <v>4001948146</v>
      </c>
      <c r="G1206" t="s">
        <v>1809</v>
      </c>
      <c r="H1206" t="s">
        <v>1892</v>
      </c>
      <c r="I1206" t="s">
        <v>1823</v>
      </c>
      <c r="J1206">
        <v>3020311</v>
      </c>
      <c r="K1206">
        <v>6541580</v>
      </c>
      <c r="M1206">
        <v>9</v>
      </c>
      <c r="N1206">
        <v>1.54</v>
      </c>
      <c r="O1206">
        <v>13.86</v>
      </c>
      <c r="P1206" t="s">
        <v>1811</v>
      </c>
      <c r="Q1206" t="s">
        <v>1812</v>
      </c>
      <c r="R1206" s="16">
        <v>45812</v>
      </c>
      <c r="S1206">
        <v>26</v>
      </c>
      <c r="T1206" t="s">
        <v>1813</v>
      </c>
      <c r="U1206" s="16">
        <v>45839</v>
      </c>
      <c r="V1206" s="16">
        <v>45828</v>
      </c>
      <c r="Y1206" s="16">
        <v>45828</v>
      </c>
      <c r="AB1206" t="s">
        <v>6455</v>
      </c>
    </row>
    <row r="1207" spans="1:28" x14ac:dyDescent="0.35">
      <c r="A1207" t="s">
        <v>2156</v>
      </c>
      <c r="B1207" t="s">
        <v>2157</v>
      </c>
      <c r="C1207" t="s">
        <v>115</v>
      </c>
      <c r="D1207" t="s">
        <v>114</v>
      </c>
      <c r="E1207" s="16">
        <v>45807</v>
      </c>
      <c r="F1207">
        <v>4001948146</v>
      </c>
      <c r="G1207" t="s">
        <v>1809</v>
      </c>
      <c r="H1207" t="s">
        <v>1821</v>
      </c>
      <c r="I1207" t="s">
        <v>1822</v>
      </c>
      <c r="J1207">
        <v>3020311</v>
      </c>
      <c r="K1207">
        <v>6541580</v>
      </c>
      <c r="M1207">
        <v>16</v>
      </c>
      <c r="N1207">
        <v>1.05</v>
      </c>
      <c r="O1207">
        <v>16.8</v>
      </c>
      <c r="P1207" t="s">
        <v>1811</v>
      </c>
      <c r="Q1207" t="s">
        <v>1812</v>
      </c>
      <c r="R1207" s="16">
        <v>45812</v>
      </c>
      <c r="S1207">
        <v>26</v>
      </c>
      <c r="T1207" t="s">
        <v>1813</v>
      </c>
      <c r="U1207" s="16">
        <v>45839</v>
      </c>
      <c r="V1207" s="16">
        <v>45828</v>
      </c>
      <c r="Y1207" s="16">
        <v>45828</v>
      </c>
      <c r="AB1207" t="s">
        <v>6455</v>
      </c>
    </row>
    <row r="1208" spans="1:28" x14ac:dyDescent="0.35">
      <c r="A1208" t="s">
        <v>2156</v>
      </c>
      <c r="B1208" t="s">
        <v>2157</v>
      </c>
      <c r="C1208" t="s">
        <v>115</v>
      </c>
      <c r="D1208" t="s">
        <v>114</v>
      </c>
      <c r="E1208" s="16">
        <v>45807</v>
      </c>
      <c r="F1208">
        <v>4001948146</v>
      </c>
      <c r="G1208" t="s">
        <v>1809</v>
      </c>
      <c r="H1208" t="s">
        <v>2073</v>
      </c>
      <c r="I1208" t="s">
        <v>1825</v>
      </c>
      <c r="J1208">
        <v>3020311</v>
      </c>
      <c r="K1208">
        <v>6541580</v>
      </c>
      <c r="M1208">
        <v>11</v>
      </c>
      <c r="N1208">
        <v>0.68</v>
      </c>
      <c r="O1208">
        <v>7.48</v>
      </c>
      <c r="P1208" t="s">
        <v>1811</v>
      </c>
      <c r="Q1208" t="s">
        <v>1812</v>
      </c>
      <c r="R1208" s="16">
        <v>45812</v>
      </c>
      <c r="S1208">
        <v>26</v>
      </c>
      <c r="T1208" t="s">
        <v>1813</v>
      </c>
      <c r="U1208" s="16">
        <v>45839</v>
      </c>
      <c r="V1208" s="16">
        <v>45828</v>
      </c>
      <c r="Y1208" s="16">
        <v>45828</v>
      </c>
      <c r="AB1208" t="s">
        <v>6455</v>
      </c>
    </row>
    <row r="1209" spans="1:28" x14ac:dyDescent="0.35">
      <c r="A1209" t="s">
        <v>2156</v>
      </c>
      <c r="B1209" t="s">
        <v>2157</v>
      </c>
      <c r="C1209" t="s">
        <v>115</v>
      </c>
      <c r="D1209" t="s">
        <v>114</v>
      </c>
      <c r="E1209" s="16">
        <v>45807</v>
      </c>
      <c r="F1209">
        <v>4001948146</v>
      </c>
      <c r="G1209" t="s">
        <v>1809</v>
      </c>
      <c r="H1209" t="s">
        <v>2010</v>
      </c>
      <c r="I1209" t="s">
        <v>1810</v>
      </c>
      <c r="J1209">
        <v>3020311</v>
      </c>
      <c r="K1209">
        <v>6541580</v>
      </c>
      <c r="M1209">
        <v>6</v>
      </c>
      <c r="N1209">
        <v>0.51</v>
      </c>
      <c r="O1209">
        <v>3.06</v>
      </c>
      <c r="P1209" t="s">
        <v>1811</v>
      </c>
      <c r="Q1209" t="s">
        <v>1812</v>
      </c>
      <c r="R1209" s="16">
        <v>45812</v>
      </c>
      <c r="S1209">
        <v>26</v>
      </c>
      <c r="T1209" t="s">
        <v>1813</v>
      </c>
      <c r="U1209" s="16">
        <v>45839</v>
      </c>
      <c r="V1209" s="16">
        <v>45828</v>
      </c>
      <c r="Y1209" s="16">
        <v>45828</v>
      </c>
      <c r="AB1209" t="s">
        <v>6455</v>
      </c>
    </row>
    <row r="1210" spans="1:28" x14ac:dyDescent="0.35">
      <c r="A1210" t="s">
        <v>2156</v>
      </c>
      <c r="B1210" t="s">
        <v>2157</v>
      </c>
      <c r="C1210" t="s">
        <v>115</v>
      </c>
      <c r="D1210" t="s">
        <v>114</v>
      </c>
      <c r="E1210" s="16">
        <v>45807</v>
      </c>
      <c r="F1210">
        <v>4001948146</v>
      </c>
      <c r="G1210" t="s">
        <v>1809</v>
      </c>
      <c r="H1210" t="s">
        <v>2098</v>
      </c>
      <c r="I1210" t="s">
        <v>1825</v>
      </c>
      <c r="J1210">
        <v>3020311</v>
      </c>
      <c r="K1210">
        <v>6541580</v>
      </c>
      <c r="M1210">
        <v>1</v>
      </c>
      <c r="N1210">
        <v>0.99</v>
      </c>
      <c r="O1210">
        <v>0.99</v>
      </c>
      <c r="P1210" t="s">
        <v>1811</v>
      </c>
      <c r="Q1210" t="s">
        <v>1812</v>
      </c>
      <c r="R1210" s="16">
        <v>45812</v>
      </c>
      <c r="S1210">
        <v>26</v>
      </c>
      <c r="T1210" t="s">
        <v>1813</v>
      </c>
      <c r="U1210" s="16">
        <v>45839</v>
      </c>
      <c r="V1210" s="16">
        <v>45828</v>
      </c>
      <c r="Y1210" s="16">
        <v>45828</v>
      </c>
      <c r="AB1210" t="s">
        <v>6455</v>
      </c>
    </row>
    <row r="1211" spans="1:28" x14ac:dyDescent="0.35">
      <c r="A1211" t="s">
        <v>2156</v>
      </c>
      <c r="B1211" t="s">
        <v>2157</v>
      </c>
      <c r="C1211" t="s">
        <v>115</v>
      </c>
      <c r="D1211" t="s">
        <v>114</v>
      </c>
      <c r="E1211" s="16">
        <v>45807</v>
      </c>
      <c r="F1211">
        <v>4001948146</v>
      </c>
      <c r="G1211" t="s">
        <v>1809</v>
      </c>
      <c r="H1211" t="s">
        <v>1824</v>
      </c>
      <c r="I1211" t="s">
        <v>1825</v>
      </c>
      <c r="J1211">
        <v>3020311</v>
      </c>
      <c r="K1211">
        <v>6541580</v>
      </c>
      <c r="M1211">
        <v>8</v>
      </c>
      <c r="N1211">
        <v>1.46</v>
      </c>
      <c r="O1211">
        <v>11.68</v>
      </c>
      <c r="P1211" t="s">
        <v>1811</v>
      </c>
      <c r="Q1211" t="s">
        <v>1812</v>
      </c>
      <c r="R1211" s="16">
        <v>45812</v>
      </c>
      <c r="S1211">
        <v>26</v>
      </c>
      <c r="T1211" t="s">
        <v>1813</v>
      </c>
      <c r="U1211" s="16">
        <v>45839</v>
      </c>
      <c r="V1211" s="16">
        <v>45828</v>
      </c>
      <c r="Y1211" s="16">
        <v>45828</v>
      </c>
      <c r="AB1211" t="s">
        <v>6455</v>
      </c>
    </row>
    <row r="1212" spans="1:28" x14ac:dyDescent="0.35">
      <c r="A1212" t="s">
        <v>2156</v>
      </c>
      <c r="B1212" t="s">
        <v>2157</v>
      </c>
      <c r="C1212" t="s">
        <v>115</v>
      </c>
      <c r="D1212" t="s">
        <v>114</v>
      </c>
      <c r="E1212" s="16">
        <v>45807</v>
      </c>
      <c r="F1212">
        <v>4001948146</v>
      </c>
      <c r="G1212" t="s">
        <v>1809</v>
      </c>
      <c r="H1212" t="s">
        <v>1904</v>
      </c>
      <c r="I1212" t="s">
        <v>1823</v>
      </c>
      <c r="J1212">
        <v>3020311</v>
      </c>
      <c r="K1212">
        <v>6541580</v>
      </c>
      <c r="M1212">
        <v>3</v>
      </c>
      <c r="N1212">
        <v>1.87</v>
      </c>
      <c r="O1212">
        <v>5.61</v>
      </c>
      <c r="P1212" t="s">
        <v>1811</v>
      </c>
      <c r="Q1212" t="s">
        <v>1812</v>
      </c>
      <c r="R1212" s="16">
        <v>45812</v>
      </c>
      <c r="S1212">
        <v>26</v>
      </c>
      <c r="T1212" t="s">
        <v>1813</v>
      </c>
      <c r="U1212" s="16">
        <v>45839</v>
      </c>
      <c r="V1212" s="16">
        <v>45828</v>
      </c>
      <c r="Y1212" s="16">
        <v>45828</v>
      </c>
      <c r="AB1212" t="s">
        <v>6455</v>
      </c>
    </row>
    <row r="1213" spans="1:28" x14ac:dyDescent="0.35">
      <c r="A1213" t="s">
        <v>2156</v>
      </c>
      <c r="B1213" t="s">
        <v>2157</v>
      </c>
      <c r="C1213" t="s">
        <v>115</v>
      </c>
      <c r="D1213" t="s">
        <v>114</v>
      </c>
      <c r="E1213" s="16">
        <v>45807</v>
      </c>
      <c r="F1213">
        <v>4001948146</v>
      </c>
      <c r="G1213" t="s">
        <v>1809</v>
      </c>
      <c r="H1213" t="s">
        <v>2265</v>
      </c>
      <c r="I1213" t="s">
        <v>1825</v>
      </c>
      <c r="J1213">
        <v>3020311</v>
      </c>
      <c r="K1213">
        <v>6541580</v>
      </c>
      <c r="M1213">
        <v>4</v>
      </c>
      <c r="N1213">
        <v>1.61</v>
      </c>
      <c r="O1213">
        <v>6.44</v>
      </c>
      <c r="P1213" t="s">
        <v>1811</v>
      </c>
      <c r="Q1213" t="s">
        <v>1812</v>
      </c>
      <c r="R1213" s="16">
        <v>45812</v>
      </c>
      <c r="S1213">
        <v>26</v>
      </c>
      <c r="T1213" t="s">
        <v>1813</v>
      </c>
      <c r="U1213" s="16">
        <v>45839</v>
      </c>
      <c r="V1213" s="16">
        <v>45828</v>
      </c>
      <c r="Y1213" s="16">
        <v>45828</v>
      </c>
      <c r="AB1213" t="s">
        <v>6455</v>
      </c>
    </row>
    <row r="1214" spans="1:28" x14ac:dyDescent="0.35">
      <c r="A1214" t="s">
        <v>2156</v>
      </c>
      <c r="B1214" t="s">
        <v>2157</v>
      </c>
      <c r="C1214" t="s">
        <v>115</v>
      </c>
      <c r="D1214" t="s">
        <v>114</v>
      </c>
      <c r="E1214" s="16">
        <v>45807</v>
      </c>
      <c r="F1214">
        <v>4001948146</v>
      </c>
      <c r="G1214" t="s">
        <v>1809</v>
      </c>
      <c r="H1214" t="s">
        <v>5867</v>
      </c>
      <c r="I1214" t="s">
        <v>1810</v>
      </c>
      <c r="J1214">
        <v>3020311</v>
      </c>
      <c r="K1214">
        <v>6541580</v>
      </c>
      <c r="M1214">
        <v>6</v>
      </c>
      <c r="N1214">
        <v>5.58</v>
      </c>
      <c r="O1214">
        <v>33.479999999999997</v>
      </c>
      <c r="P1214" t="s">
        <v>1811</v>
      </c>
      <c r="Q1214" t="s">
        <v>1812</v>
      </c>
      <c r="R1214" s="16">
        <v>45812</v>
      </c>
      <c r="S1214">
        <v>26</v>
      </c>
      <c r="T1214" t="s">
        <v>1813</v>
      </c>
      <c r="U1214" s="16">
        <v>45839</v>
      </c>
      <c r="V1214" s="16">
        <v>45828</v>
      </c>
      <c r="Y1214" s="16">
        <v>45828</v>
      </c>
      <c r="AB1214" t="s">
        <v>6455</v>
      </c>
    </row>
    <row r="1215" spans="1:28" x14ac:dyDescent="0.35">
      <c r="A1215" t="s">
        <v>2156</v>
      </c>
      <c r="B1215" t="s">
        <v>2157</v>
      </c>
      <c r="C1215" t="s">
        <v>115</v>
      </c>
      <c r="D1215" t="s">
        <v>114</v>
      </c>
      <c r="E1215" s="16">
        <v>45807</v>
      </c>
      <c r="F1215">
        <v>4001948146</v>
      </c>
      <c r="G1215" t="s">
        <v>1809</v>
      </c>
      <c r="H1215" t="s">
        <v>1834</v>
      </c>
      <c r="I1215" t="s">
        <v>1835</v>
      </c>
      <c r="J1215">
        <v>3020311</v>
      </c>
      <c r="K1215">
        <v>6541580</v>
      </c>
      <c r="M1215">
        <v>4</v>
      </c>
      <c r="N1215">
        <v>21.35</v>
      </c>
      <c r="O1215">
        <v>85.4</v>
      </c>
      <c r="P1215" t="s">
        <v>1811</v>
      </c>
      <c r="Q1215" t="s">
        <v>1812</v>
      </c>
      <c r="R1215" s="16">
        <v>45812</v>
      </c>
      <c r="S1215">
        <v>26</v>
      </c>
      <c r="T1215" t="s">
        <v>1813</v>
      </c>
      <c r="U1215" s="16">
        <v>45839</v>
      </c>
      <c r="V1215" s="16">
        <v>45828</v>
      </c>
      <c r="Y1215" s="16">
        <v>45828</v>
      </c>
      <c r="AB1215" t="s">
        <v>6455</v>
      </c>
    </row>
    <row r="1216" spans="1:28" x14ac:dyDescent="0.35">
      <c r="A1216" t="s">
        <v>2156</v>
      </c>
      <c r="B1216" t="s">
        <v>2157</v>
      </c>
      <c r="C1216" t="s">
        <v>115</v>
      </c>
      <c r="D1216" t="s">
        <v>114</v>
      </c>
      <c r="E1216" s="16">
        <v>45807</v>
      </c>
      <c r="F1216">
        <v>4001948146</v>
      </c>
      <c r="G1216" t="s">
        <v>1809</v>
      </c>
      <c r="H1216" t="s">
        <v>1839</v>
      </c>
      <c r="I1216" t="s">
        <v>1840</v>
      </c>
      <c r="J1216">
        <v>3020311</v>
      </c>
      <c r="K1216">
        <v>6541580</v>
      </c>
      <c r="M1216">
        <v>1</v>
      </c>
      <c r="N1216">
        <v>5.73</v>
      </c>
      <c r="O1216">
        <v>5.73</v>
      </c>
      <c r="P1216" t="s">
        <v>1811</v>
      </c>
      <c r="Q1216" t="s">
        <v>1812</v>
      </c>
      <c r="R1216" s="16">
        <v>45812</v>
      </c>
      <c r="S1216">
        <v>26</v>
      </c>
      <c r="T1216" t="s">
        <v>1813</v>
      </c>
      <c r="U1216" s="16">
        <v>45839</v>
      </c>
      <c r="V1216" s="16">
        <v>45828</v>
      </c>
      <c r="Y1216" s="16">
        <v>45828</v>
      </c>
      <c r="AB1216" t="s">
        <v>6455</v>
      </c>
    </row>
    <row r="1217" spans="1:28" x14ac:dyDescent="0.35">
      <c r="A1217" t="s">
        <v>2156</v>
      </c>
      <c r="B1217" t="s">
        <v>2157</v>
      </c>
      <c r="C1217" t="s">
        <v>115</v>
      </c>
      <c r="D1217" t="s">
        <v>114</v>
      </c>
      <c r="E1217" s="16">
        <v>45807</v>
      </c>
      <c r="F1217">
        <v>4001948146</v>
      </c>
      <c r="G1217" t="s">
        <v>1809</v>
      </c>
      <c r="H1217" t="s">
        <v>5868</v>
      </c>
      <c r="I1217" t="s">
        <v>1831</v>
      </c>
      <c r="J1217">
        <v>3020311</v>
      </c>
      <c r="K1217">
        <v>6541580</v>
      </c>
      <c r="M1217">
        <v>2</v>
      </c>
      <c r="N1217">
        <v>14.75</v>
      </c>
      <c r="O1217">
        <v>29.5</v>
      </c>
      <c r="P1217" t="s">
        <v>1811</v>
      </c>
      <c r="Q1217" t="s">
        <v>1812</v>
      </c>
      <c r="R1217" s="16">
        <v>45812</v>
      </c>
      <c r="S1217">
        <v>26</v>
      </c>
      <c r="T1217" t="s">
        <v>1813</v>
      </c>
      <c r="U1217" s="16">
        <v>45839</v>
      </c>
      <c r="V1217" s="16">
        <v>45828</v>
      </c>
      <c r="Y1217" s="16">
        <v>45828</v>
      </c>
      <c r="AB1217" t="s">
        <v>6455</v>
      </c>
    </row>
    <row r="1218" spans="1:28" x14ac:dyDescent="0.35">
      <c r="A1218" t="s">
        <v>2156</v>
      </c>
      <c r="B1218" t="s">
        <v>2157</v>
      </c>
      <c r="C1218" t="s">
        <v>115</v>
      </c>
      <c r="D1218" t="s">
        <v>114</v>
      </c>
      <c r="E1218" s="16">
        <v>45807</v>
      </c>
      <c r="F1218">
        <v>4001948146</v>
      </c>
      <c r="G1218" t="s">
        <v>1809</v>
      </c>
      <c r="H1218" t="s">
        <v>2676</v>
      </c>
      <c r="I1218" t="s">
        <v>1835</v>
      </c>
      <c r="J1218">
        <v>3020311</v>
      </c>
      <c r="K1218">
        <v>6541580</v>
      </c>
      <c r="M1218">
        <v>2</v>
      </c>
      <c r="N1218">
        <v>13.73</v>
      </c>
      <c r="O1218">
        <v>27.46</v>
      </c>
      <c r="P1218" t="s">
        <v>1811</v>
      </c>
      <c r="Q1218" t="s">
        <v>1812</v>
      </c>
      <c r="R1218" s="16">
        <v>45812</v>
      </c>
      <c r="S1218">
        <v>26</v>
      </c>
      <c r="T1218" t="s">
        <v>1813</v>
      </c>
      <c r="U1218" s="16">
        <v>45839</v>
      </c>
      <c r="V1218" s="16">
        <v>45828</v>
      </c>
      <c r="Y1218" s="16">
        <v>45828</v>
      </c>
      <c r="AB1218" t="s">
        <v>6455</v>
      </c>
    </row>
    <row r="1219" spans="1:28" x14ac:dyDescent="0.35">
      <c r="A1219" t="s">
        <v>2156</v>
      </c>
      <c r="B1219" t="s">
        <v>2157</v>
      </c>
      <c r="C1219" t="s">
        <v>115</v>
      </c>
      <c r="D1219" t="s">
        <v>114</v>
      </c>
      <c r="E1219" s="16">
        <v>45807</v>
      </c>
      <c r="F1219">
        <v>4001948146</v>
      </c>
      <c r="G1219" t="s">
        <v>1809</v>
      </c>
      <c r="H1219" t="s">
        <v>5810</v>
      </c>
      <c r="I1219" t="s">
        <v>1852</v>
      </c>
      <c r="J1219">
        <v>3020311</v>
      </c>
      <c r="K1219">
        <v>6541580</v>
      </c>
      <c r="M1219">
        <v>11</v>
      </c>
      <c r="N1219">
        <v>6.78</v>
      </c>
      <c r="O1219">
        <v>74.58</v>
      </c>
      <c r="P1219" t="s">
        <v>1811</v>
      </c>
      <c r="Q1219" t="s">
        <v>1812</v>
      </c>
      <c r="R1219" s="16">
        <v>45812</v>
      </c>
      <c r="S1219">
        <v>26</v>
      </c>
      <c r="T1219" t="s">
        <v>1813</v>
      </c>
      <c r="U1219" s="16">
        <v>45839</v>
      </c>
      <c r="V1219" s="16">
        <v>45828</v>
      </c>
      <c r="Y1219" s="16">
        <v>45828</v>
      </c>
      <c r="AB1219" t="s">
        <v>6455</v>
      </c>
    </row>
    <row r="1220" spans="1:28" x14ac:dyDescent="0.35">
      <c r="A1220" t="s">
        <v>2156</v>
      </c>
      <c r="B1220" t="s">
        <v>2157</v>
      </c>
      <c r="C1220" t="s">
        <v>115</v>
      </c>
      <c r="D1220" t="s">
        <v>114</v>
      </c>
      <c r="E1220" s="16">
        <v>45807</v>
      </c>
      <c r="F1220">
        <v>4001948146</v>
      </c>
      <c r="G1220" t="s">
        <v>1809</v>
      </c>
      <c r="H1220" t="s">
        <v>2677</v>
      </c>
      <c r="I1220" t="s">
        <v>1825</v>
      </c>
      <c r="J1220">
        <v>3020311</v>
      </c>
      <c r="K1220">
        <v>6541580</v>
      </c>
      <c r="M1220">
        <v>2</v>
      </c>
      <c r="N1220">
        <v>0.61</v>
      </c>
      <c r="O1220">
        <v>1.22</v>
      </c>
      <c r="P1220" t="s">
        <v>1811</v>
      </c>
      <c r="Q1220" t="s">
        <v>1812</v>
      </c>
      <c r="R1220" s="16">
        <v>45812</v>
      </c>
      <c r="S1220">
        <v>26</v>
      </c>
      <c r="T1220" t="s">
        <v>1813</v>
      </c>
      <c r="U1220" s="16">
        <v>45839</v>
      </c>
      <c r="V1220" s="16">
        <v>45828</v>
      </c>
      <c r="Y1220" s="16">
        <v>45828</v>
      </c>
      <c r="AB1220" t="s">
        <v>6455</v>
      </c>
    </row>
    <row r="1221" spans="1:28" x14ac:dyDescent="0.35">
      <c r="A1221" t="s">
        <v>2156</v>
      </c>
      <c r="B1221" t="s">
        <v>2157</v>
      </c>
      <c r="C1221" t="s">
        <v>115</v>
      </c>
      <c r="D1221" t="s">
        <v>114</v>
      </c>
      <c r="E1221" s="16">
        <v>45807</v>
      </c>
      <c r="F1221">
        <v>4001948146</v>
      </c>
      <c r="G1221" t="s">
        <v>1809</v>
      </c>
      <c r="H1221" t="s">
        <v>5869</v>
      </c>
      <c r="I1221" t="s">
        <v>1852</v>
      </c>
      <c r="J1221">
        <v>3020311</v>
      </c>
      <c r="K1221">
        <v>6541580</v>
      </c>
      <c r="M1221">
        <v>1</v>
      </c>
      <c r="N1221">
        <v>5.25</v>
      </c>
      <c r="O1221">
        <v>5.25</v>
      </c>
      <c r="P1221" t="s">
        <v>1811</v>
      </c>
      <c r="Q1221" t="s">
        <v>1812</v>
      </c>
      <c r="R1221" s="16">
        <v>45812</v>
      </c>
      <c r="S1221">
        <v>26</v>
      </c>
      <c r="T1221" t="s">
        <v>1813</v>
      </c>
      <c r="U1221" s="16">
        <v>45839</v>
      </c>
      <c r="V1221" s="16">
        <v>45828</v>
      </c>
      <c r="Y1221" s="16">
        <v>45828</v>
      </c>
      <c r="AB1221" t="s">
        <v>6455</v>
      </c>
    </row>
    <row r="1222" spans="1:28" x14ac:dyDescent="0.35">
      <c r="A1222" t="s">
        <v>2156</v>
      </c>
      <c r="B1222" t="s">
        <v>2157</v>
      </c>
      <c r="C1222" t="s">
        <v>115</v>
      </c>
      <c r="D1222" t="s">
        <v>114</v>
      </c>
      <c r="E1222" s="16">
        <v>45807</v>
      </c>
      <c r="F1222">
        <v>4001948146</v>
      </c>
      <c r="G1222" t="s">
        <v>1809</v>
      </c>
      <c r="H1222" t="s">
        <v>2678</v>
      </c>
      <c r="I1222" t="s">
        <v>1865</v>
      </c>
      <c r="J1222">
        <v>3020311</v>
      </c>
      <c r="K1222">
        <v>6541580</v>
      </c>
      <c r="M1222">
        <v>2</v>
      </c>
      <c r="N1222">
        <v>2.85</v>
      </c>
      <c r="O1222">
        <v>5.7</v>
      </c>
      <c r="P1222" t="s">
        <v>1811</v>
      </c>
      <c r="Q1222" t="s">
        <v>1812</v>
      </c>
      <c r="R1222" s="16">
        <v>45812</v>
      </c>
      <c r="S1222">
        <v>26</v>
      </c>
      <c r="T1222" t="s">
        <v>1813</v>
      </c>
      <c r="U1222" s="16">
        <v>45839</v>
      </c>
      <c r="V1222" s="16">
        <v>45828</v>
      </c>
      <c r="Y1222" s="16">
        <v>45828</v>
      </c>
      <c r="AB1222" t="s">
        <v>6455</v>
      </c>
    </row>
    <row r="1223" spans="1:28" x14ac:dyDescent="0.35">
      <c r="A1223" t="s">
        <v>2156</v>
      </c>
      <c r="B1223" t="s">
        <v>2157</v>
      </c>
      <c r="C1223" t="s">
        <v>115</v>
      </c>
      <c r="D1223" t="s">
        <v>114</v>
      </c>
      <c r="E1223" s="16">
        <v>45807</v>
      </c>
      <c r="F1223">
        <v>4001948146</v>
      </c>
      <c r="G1223" t="s">
        <v>1809</v>
      </c>
      <c r="H1223" t="s">
        <v>5870</v>
      </c>
      <c r="I1223" t="s">
        <v>1825</v>
      </c>
      <c r="J1223">
        <v>3020311</v>
      </c>
      <c r="K1223">
        <v>6541580</v>
      </c>
      <c r="M1223">
        <v>2</v>
      </c>
      <c r="N1223">
        <v>1.08</v>
      </c>
      <c r="O1223">
        <v>2.16</v>
      </c>
      <c r="P1223" t="s">
        <v>1811</v>
      </c>
      <c r="Q1223" t="s">
        <v>1812</v>
      </c>
      <c r="R1223" s="16">
        <v>45812</v>
      </c>
      <c r="S1223">
        <v>26</v>
      </c>
      <c r="T1223" t="s">
        <v>1813</v>
      </c>
      <c r="U1223" s="16">
        <v>45839</v>
      </c>
      <c r="V1223" s="16">
        <v>45828</v>
      </c>
      <c r="Y1223" s="16">
        <v>45828</v>
      </c>
      <c r="AB1223" t="s">
        <v>6455</v>
      </c>
    </row>
    <row r="1224" spans="1:28" x14ac:dyDescent="0.35">
      <c r="A1224" t="s">
        <v>2156</v>
      </c>
      <c r="B1224" t="s">
        <v>2157</v>
      </c>
      <c r="C1224" t="s">
        <v>115</v>
      </c>
      <c r="D1224" t="s">
        <v>114</v>
      </c>
      <c r="E1224" s="16">
        <v>45807</v>
      </c>
      <c r="F1224">
        <v>4001948146</v>
      </c>
      <c r="G1224" t="s">
        <v>1809</v>
      </c>
      <c r="H1224" t="s">
        <v>4229</v>
      </c>
      <c r="I1224" t="s">
        <v>1825</v>
      </c>
      <c r="J1224">
        <v>3020311</v>
      </c>
      <c r="K1224">
        <v>6541580</v>
      </c>
      <c r="M1224">
        <v>2</v>
      </c>
      <c r="N1224">
        <v>1.56</v>
      </c>
      <c r="O1224">
        <v>3.12</v>
      </c>
      <c r="P1224" t="s">
        <v>1811</v>
      </c>
      <c r="Q1224" t="s">
        <v>1812</v>
      </c>
      <c r="R1224" s="16">
        <v>45812</v>
      </c>
      <c r="S1224">
        <v>26</v>
      </c>
      <c r="T1224" t="s">
        <v>1813</v>
      </c>
      <c r="U1224" s="16">
        <v>45839</v>
      </c>
      <c r="V1224" s="16">
        <v>45828</v>
      </c>
      <c r="Y1224" s="16">
        <v>45828</v>
      </c>
      <c r="AB1224" t="s">
        <v>6455</v>
      </c>
    </row>
    <row r="1225" spans="1:28" x14ac:dyDescent="0.35">
      <c r="A1225" t="s">
        <v>2156</v>
      </c>
      <c r="B1225" t="s">
        <v>2157</v>
      </c>
      <c r="C1225" t="s">
        <v>115</v>
      </c>
      <c r="D1225" t="s">
        <v>114</v>
      </c>
      <c r="E1225" s="16">
        <v>45807</v>
      </c>
      <c r="F1225">
        <v>4001948146</v>
      </c>
      <c r="G1225" t="s">
        <v>1809</v>
      </c>
      <c r="H1225" t="s">
        <v>1848</v>
      </c>
      <c r="I1225" t="s">
        <v>1822</v>
      </c>
      <c r="J1225">
        <v>3020311</v>
      </c>
      <c r="K1225">
        <v>6541580</v>
      </c>
      <c r="M1225">
        <v>12</v>
      </c>
      <c r="N1225">
        <v>2.93</v>
      </c>
      <c r="O1225">
        <v>35.159999999999997</v>
      </c>
      <c r="P1225" t="s">
        <v>1811</v>
      </c>
      <c r="Q1225" t="s">
        <v>1812</v>
      </c>
      <c r="R1225" s="16">
        <v>45812</v>
      </c>
      <c r="S1225">
        <v>26</v>
      </c>
      <c r="T1225" t="s">
        <v>1813</v>
      </c>
      <c r="U1225" s="16">
        <v>45839</v>
      </c>
      <c r="V1225" s="16">
        <v>45828</v>
      </c>
      <c r="Y1225" s="16">
        <v>45828</v>
      </c>
      <c r="AB1225" t="s">
        <v>6455</v>
      </c>
    </row>
    <row r="1226" spans="1:28" x14ac:dyDescent="0.35">
      <c r="A1226" t="s">
        <v>2156</v>
      </c>
      <c r="B1226" t="s">
        <v>2157</v>
      </c>
      <c r="C1226" t="s">
        <v>115</v>
      </c>
      <c r="D1226" t="s">
        <v>114</v>
      </c>
      <c r="E1226" s="16">
        <v>45807</v>
      </c>
      <c r="F1226">
        <v>4001948146</v>
      </c>
      <c r="G1226" t="s">
        <v>1809</v>
      </c>
      <c r="H1226" t="s">
        <v>2163</v>
      </c>
      <c r="I1226" t="s">
        <v>1961</v>
      </c>
      <c r="J1226">
        <v>3020311</v>
      </c>
      <c r="K1226">
        <v>6541580</v>
      </c>
      <c r="M1226">
        <v>16</v>
      </c>
      <c r="N1226">
        <v>11.06</v>
      </c>
      <c r="O1226">
        <v>176.96</v>
      </c>
      <c r="P1226" t="s">
        <v>1811</v>
      </c>
      <c r="Q1226" t="s">
        <v>1812</v>
      </c>
      <c r="R1226" s="16">
        <v>45812</v>
      </c>
      <c r="S1226">
        <v>26</v>
      </c>
      <c r="T1226" t="s">
        <v>1813</v>
      </c>
      <c r="U1226" s="16">
        <v>45839</v>
      </c>
      <c r="V1226" s="16">
        <v>45828</v>
      </c>
      <c r="Y1226" s="16">
        <v>45828</v>
      </c>
      <c r="AB1226" t="s">
        <v>6455</v>
      </c>
    </row>
    <row r="1227" spans="1:28" x14ac:dyDescent="0.35">
      <c r="A1227" t="s">
        <v>2156</v>
      </c>
      <c r="B1227" t="s">
        <v>2157</v>
      </c>
      <c r="C1227" t="s">
        <v>115</v>
      </c>
      <c r="D1227" t="s">
        <v>114</v>
      </c>
      <c r="E1227" s="16">
        <v>45807</v>
      </c>
      <c r="F1227">
        <v>4001948146</v>
      </c>
      <c r="G1227" t="s">
        <v>1809</v>
      </c>
      <c r="H1227" t="s">
        <v>5871</v>
      </c>
      <c r="I1227" t="s">
        <v>1961</v>
      </c>
      <c r="J1227">
        <v>3020311</v>
      </c>
      <c r="K1227">
        <v>6541580</v>
      </c>
      <c r="M1227">
        <v>4</v>
      </c>
      <c r="N1227">
        <v>11.32</v>
      </c>
      <c r="O1227">
        <v>45.28</v>
      </c>
      <c r="P1227" t="s">
        <v>1811</v>
      </c>
      <c r="Q1227" t="s">
        <v>1812</v>
      </c>
      <c r="R1227" s="16">
        <v>45812</v>
      </c>
      <c r="S1227">
        <v>26</v>
      </c>
      <c r="T1227" t="s">
        <v>1813</v>
      </c>
      <c r="U1227" s="16">
        <v>45839</v>
      </c>
      <c r="V1227" s="16">
        <v>45828</v>
      </c>
      <c r="Y1227" s="16">
        <v>45828</v>
      </c>
      <c r="AB1227" t="s">
        <v>6455</v>
      </c>
    </row>
    <row r="1228" spans="1:28" x14ac:dyDescent="0.35">
      <c r="A1228" t="s">
        <v>2156</v>
      </c>
      <c r="B1228" t="s">
        <v>2157</v>
      </c>
      <c r="C1228" t="s">
        <v>115</v>
      </c>
      <c r="D1228" t="s">
        <v>114</v>
      </c>
      <c r="E1228" s="16">
        <v>45807</v>
      </c>
      <c r="F1228">
        <v>4001948146</v>
      </c>
      <c r="G1228" t="s">
        <v>1809</v>
      </c>
      <c r="H1228" t="s">
        <v>5872</v>
      </c>
      <c r="I1228" t="s">
        <v>1961</v>
      </c>
      <c r="J1228">
        <v>3020311</v>
      </c>
      <c r="K1228">
        <v>6541580</v>
      </c>
      <c r="M1228">
        <v>16</v>
      </c>
      <c r="N1228">
        <v>19.71</v>
      </c>
      <c r="O1228">
        <v>315.36</v>
      </c>
      <c r="P1228" t="s">
        <v>1811</v>
      </c>
      <c r="Q1228" t="s">
        <v>1812</v>
      </c>
      <c r="R1228" s="16">
        <v>45812</v>
      </c>
      <c r="S1228">
        <v>26</v>
      </c>
      <c r="T1228" t="s">
        <v>1813</v>
      </c>
      <c r="U1228" s="16">
        <v>45839</v>
      </c>
      <c r="V1228" s="16">
        <v>45828</v>
      </c>
      <c r="Y1228" s="16">
        <v>45828</v>
      </c>
      <c r="AB1228" t="s">
        <v>6455</v>
      </c>
    </row>
    <row r="1229" spans="1:28" x14ac:dyDescent="0.35">
      <c r="A1229" t="s">
        <v>2156</v>
      </c>
      <c r="B1229" t="s">
        <v>2157</v>
      </c>
      <c r="C1229" t="s">
        <v>115</v>
      </c>
      <c r="D1229" t="s">
        <v>114</v>
      </c>
      <c r="E1229" s="16">
        <v>45807</v>
      </c>
      <c r="F1229">
        <v>4001948146</v>
      </c>
      <c r="G1229" t="s">
        <v>1809</v>
      </c>
      <c r="H1229" t="s">
        <v>5873</v>
      </c>
      <c r="I1229" t="s">
        <v>1833</v>
      </c>
      <c r="J1229">
        <v>3020311</v>
      </c>
      <c r="K1229">
        <v>6541580</v>
      </c>
      <c r="M1229">
        <v>4</v>
      </c>
      <c r="N1229">
        <v>66.3</v>
      </c>
      <c r="O1229">
        <v>265.2</v>
      </c>
      <c r="P1229" t="s">
        <v>1811</v>
      </c>
      <c r="Q1229" t="s">
        <v>1812</v>
      </c>
      <c r="R1229" s="16">
        <v>45812</v>
      </c>
      <c r="S1229">
        <v>26</v>
      </c>
      <c r="T1229" t="s">
        <v>1813</v>
      </c>
      <c r="U1229" s="16">
        <v>45839</v>
      </c>
      <c r="V1229" s="16">
        <v>45828</v>
      </c>
      <c r="Y1229" s="16">
        <v>45828</v>
      </c>
      <c r="AB1229" t="s">
        <v>6455</v>
      </c>
    </row>
    <row r="1230" spans="1:28" x14ac:dyDescent="0.35">
      <c r="A1230" t="s">
        <v>2156</v>
      </c>
      <c r="B1230" t="s">
        <v>2157</v>
      </c>
      <c r="C1230" t="s">
        <v>115</v>
      </c>
      <c r="D1230" t="s">
        <v>114</v>
      </c>
      <c r="E1230" s="16">
        <v>45807</v>
      </c>
      <c r="F1230">
        <v>4001948146</v>
      </c>
      <c r="G1230" t="s">
        <v>1809</v>
      </c>
      <c r="H1230" t="s">
        <v>5813</v>
      </c>
      <c r="I1230" t="s">
        <v>1852</v>
      </c>
      <c r="J1230">
        <v>3020311</v>
      </c>
      <c r="K1230">
        <v>6541580</v>
      </c>
      <c r="M1230">
        <v>1</v>
      </c>
      <c r="N1230">
        <v>8.56</v>
      </c>
      <c r="O1230">
        <v>8.56</v>
      </c>
      <c r="P1230" t="s">
        <v>1811</v>
      </c>
      <c r="Q1230" t="s">
        <v>1812</v>
      </c>
      <c r="R1230" s="16">
        <v>45812</v>
      </c>
      <c r="S1230">
        <v>26</v>
      </c>
      <c r="T1230" t="s">
        <v>1813</v>
      </c>
      <c r="U1230" s="16">
        <v>45839</v>
      </c>
      <c r="V1230" s="16">
        <v>45828</v>
      </c>
      <c r="Y1230" s="16">
        <v>45828</v>
      </c>
      <c r="AB1230" t="s">
        <v>6455</v>
      </c>
    </row>
    <row r="1231" spans="1:28" x14ac:dyDescent="0.35">
      <c r="A1231" t="s">
        <v>2156</v>
      </c>
      <c r="B1231" t="s">
        <v>2157</v>
      </c>
      <c r="C1231" t="s">
        <v>115</v>
      </c>
      <c r="D1231" t="s">
        <v>114</v>
      </c>
      <c r="E1231" s="16">
        <v>45807</v>
      </c>
      <c r="F1231">
        <v>4001948146</v>
      </c>
      <c r="G1231" t="s">
        <v>1809</v>
      </c>
      <c r="H1231" t="s">
        <v>2165</v>
      </c>
      <c r="I1231" t="s">
        <v>1936</v>
      </c>
      <c r="J1231">
        <v>3020311</v>
      </c>
      <c r="K1231">
        <v>6541580</v>
      </c>
      <c r="M1231">
        <v>3</v>
      </c>
      <c r="N1231">
        <v>28.88</v>
      </c>
      <c r="O1231">
        <v>86.64</v>
      </c>
      <c r="P1231" t="s">
        <v>1811</v>
      </c>
      <c r="Q1231" t="s">
        <v>1812</v>
      </c>
      <c r="R1231" s="16">
        <v>45812</v>
      </c>
      <c r="S1231">
        <v>26</v>
      </c>
      <c r="T1231" t="s">
        <v>1813</v>
      </c>
      <c r="U1231" s="16">
        <v>45839</v>
      </c>
      <c r="V1231" s="16">
        <v>45828</v>
      </c>
      <c r="Y1231" s="16">
        <v>45828</v>
      </c>
      <c r="AB1231" t="s">
        <v>6455</v>
      </c>
    </row>
    <row r="1232" spans="1:28" x14ac:dyDescent="0.35">
      <c r="A1232" t="s">
        <v>2156</v>
      </c>
      <c r="B1232" t="s">
        <v>2157</v>
      </c>
      <c r="C1232" t="s">
        <v>115</v>
      </c>
      <c r="D1232" t="s">
        <v>114</v>
      </c>
      <c r="E1232" s="16">
        <v>45807</v>
      </c>
      <c r="F1232">
        <v>4001948146</v>
      </c>
      <c r="G1232" t="s">
        <v>1809</v>
      </c>
      <c r="H1232" t="s">
        <v>2537</v>
      </c>
      <c r="I1232" t="s">
        <v>1822</v>
      </c>
      <c r="J1232">
        <v>3020311</v>
      </c>
      <c r="K1232">
        <v>6541580</v>
      </c>
      <c r="M1232">
        <v>12</v>
      </c>
      <c r="N1232">
        <v>1.75</v>
      </c>
      <c r="O1232">
        <v>21</v>
      </c>
      <c r="P1232" t="s">
        <v>1811</v>
      </c>
      <c r="Q1232" t="s">
        <v>1812</v>
      </c>
      <c r="R1232" s="16">
        <v>45812</v>
      </c>
      <c r="S1232">
        <v>26</v>
      </c>
      <c r="T1232" t="s">
        <v>1813</v>
      </c>
      <c r="U1232" s="16">
        <v>45839</v>
      </c>
      <c r="V1232" s="16">
        <v>45828</v>
      </c>
      <c r="Y1232" s="16">
        <v>45828</v>
      </c>
      <c r="AB1232" t="s">
        <v>6455</v>
      </c>
    </row>
    <row r="1233" spans="1:28" x14ac:dyDescent="0.35">
      <c r="A1233" t="s">
        <v>2156</v>
      </c>
      <c r="B1233" t="s">
        <v>2157</v>
      </c>
      <c r="C1233" t="s">
        <v>115</v>
      </c>
      <c r="D1233" t="s">
        <v>114</v>
      </c>
      <c r="E1233" s="16">
        <v>45807</v>
      </c>
      <c r="F1233">
        <v>4001948146</v>
      </c>
      <c r="G1233" t="s">
        <v>1809</v>
      </c>
      <c r="H1233" t="s">
        <v>2119</v>
      </c>
      <c r="I1233" t="s">
        <v>1822</v>
      </c>
      <c r="J1233">
        <v>3020311</v>
      </c>
      <c r="K1233">
        <v>6541580</v>
      </c>
      <c r="M1233">
        <v>8</v>
      </c>
      <c r="N1233">
        <v>0.52</v>
      </c>
      <c r="O1233">
        <v>4.16</v>
      </c>
      <c r="P1233" t="s">
        <v>1811</v>
      </c>
      <c r="Q1233" t="s">
        <v>1812</v>
      </c>
      <c r="R1233" s="16">
        <v>45812</v>
      </c>
      <c r="S1233">
        <v>26</v>
      </c>
      <c r="T1233" t="s">
        <v>1813</v>
      </c>
      <c r="U1233" s="16">
        <v>45839</v>
      </c>
      <c r="V1233" s="16">
        <v>45828</v>
      </c>
      <c r="Y1233" s="16">
        <v>45828</v>
      </c>
      <c r="AB1233" t="s">
        <v>6455</v>
      </c>
    </row>
    <row r="1234" spans="1:28" x14ac:dyDescent="0.35">
      <c r="A1234" t="s">
        <v>2156</v>
      </c>
      <c r="B1234" t="s">
        <v>2157</v>
      </c>
      <c r="C1234" t="s">
        <v>115</v>
      </c>
      <c r="D1234" t="s">
        <v>114</v>
      </c>
      <c r="E1234" s="16">
        <v>45807</v>
      </c>
      <c r="F1234">
        <v>4001948146</v>
      </c>
      <c r="G1234" t="s">
        <v>1809</v>
      </c>
      <c r="H1234" t="s">
        <v>5874</v>
      </c>
      <c r="I1234" t="s">
        <v>2034</v>
      </c>
      <c r="J1234">
        <v>3020311</v>
      </c>
      <c r="K1234">
        <v>6541580</v>
      </c>
      <c r="M1234">
        <v>2</v>
      </c>
      <c r="N1234">
        <v>182.8</v>
      </c>
      <c r="O1234">
        <v>365.6</v>
      </c>
      <c r="P1234" t="s">
        <v>1811</v>
      </c>
      <c r="Q1234" t="s">
        <v>1812</v>
      </c>
      <c r="R1234" s="16">
        <v>45812</v>
      </c>
      <c r="S1234">
        <v>26</v>
      </c>
      <c r="T1234" t="s">
        <v>1813</v>
      </c>
      <c r="U1234" s="16">
        <v>45839</v>
      </c>
      <c r="V1234" s="16">
        <v>45828</v>
      </c>
      <c r="Y1234" s="16">
        <v>45828</v>
      </c>
      <c r="AB1234" t="s">
        <v>6455</v>
      </c>
    </row>
    <row r="1235" spans="1:28" x14ac:dyDescent="0.35">
      <c r="A1235" t="s">
        <v>2568</v>
      </c>
      <c r="B1235" t="s">
        <v>2569</v>
      </c>
      <c r="C1235" t="s">
        <v>115</v>
      </c>
      <c r="D1235" t="s">
        <v>114</v>
      </c>
      <c r="E1235" s="16">
        <v>45773</v>
      </c>
      <c r="F1235">
        <v>4001906023</v>
      </c>
      <c r="G1235" t="s">
        <v>1809</v>
      </c>
      <c r="H1235" t="s">
        <v>1821</v>
      </c>
      <c r="I1235" t="s">
        <v>1822</v>
      </c>
      <c r="J1235">
        <v>3020318</v>
      </c>
      <c r="K1235">
        <v>6541587</v>
      </c>
      <c r="M1235">
        <v>4</v>
      </c>
      <c r="N1235">
        <v>1.05</v>
      </c>
      <c r="O1235">
        <v>4.2</v>
      </c>
      <c r="P1235" t="s">
        <v>1811</v>
      </c>
      <c r="Q1235" t="s">
        <v>1812</v>
      </c>
      <c r="R1235" s="16">
        <v>45803</v>
      </c>
      <c r="S1235">
        <v>45</v>
      </c>
      <c r="T1235" t="s">
        <v>1930</v>
      </c>
      <c r="U1235" s="16">
        <v>45839</v>
      </c>
      <c r="V1235" s="16">
        <v>45809</v>
      </c>
      <c r="Y1235" s="16">
        <v>45809</v>
      </c>
      <c r="AB1235" t="s">
        <v>5705</v>
      </c>
    </row>
    <row r="1236" spans="1:28" x14ac:dyDescent="0.35">
      <c r="A1236" t="s">
        <v>2568</v>
      </c>
      <c r="B1236" t="s">
        <v>2569</v>
      </c>
      <c r="C1236" t="s">
        <v>115</v>
      </c>
      <c r="D1236" t="s">
        <v>114</v>
      </c>
      <c r="E1236" s="16">
        <v>45773</v>
      </c>
      <c r="F1236">
        <v>4001906023</v>
      </c>
      <c r="G1236" t="s">
        <v>1809</v>
      </c>
      <c r="H1236" t="s">
        <v>2268</v>
      </c>
      <c r="I1236" t="s">
        <v>1810</v>
      </c>
      <c r="J1236">
        <v>3020318</v>
      </c>
      <c r="K1236">
        <v>6541587</v>
      </c>
      <c r="M1236">
        <v>24</v>
      </c>
      <c r="N1236">
        <v>0.7</v>
      </c>
      <c r="O1236">
        <v>16.8</v>
      </c>
      <c r="P1236" t="s">
        <v>1811</v>
      </c>
      <c r="Q1236" t="s">
        <v>1812</v>
      </c>
      <c r="R1236" s="16">
        <v>45803</v>
      </c>
      <c r="S1236">
        <v>45</v>
      </c>
      <c r="T1236" t="s">
        <v>1930</v>
      </c>
      <c r="U1236" s="16">
        <v>45839</v>
      </c>
      <c r="V1236" s="16">
        <v>45809</v>
      </c>
      <c r="Y1236" s="16">
        <v>45809</v>
      </c>
      <c r="AB1236" t="s">
        <v>5705</v>
      </c>
    </row>
    <row r="1237" spans="1:28" x14ac:dyDescent="0.35">
      <c r="A1237" t="s">
        <v>2568</v>
      </c>
      <c r="B1237" t="s">
        <v>2569</v>
      </c>
      <c r="C1237" t="s">
        <v>115</v>
      </c>
      <c r="D1237" t="s">
        <v>114</v>
      </c>
      <c r="E1237" s="16">
        <v>45773</v>
      </c>
      <c r="F1237">
        <v>4001906023</v>
      </c>
      <c r="G1237" t="s">
        <v>1809</v>
      </c>
      <c r="H1237" t="s">
        <v>2864</v>
      </c>
      <c r="I1237" t="s">
        <v>1822</v>
      </c>
      <c r="J1237">
        <v>3020318</v>
      </c>
      <c r="K1237">
        <v>6541587</v>
      </c>
      <c r="M1237">
        <v>30</v>
      </c>
      <c r="N1237">
        <v>2.12</v>
      </c>
      <c r="O1237">
        <v>63.6</v>
      </c>
      <c r="P1237" t="s">
        <v>1811</v>
      </c>
      <c r="Q1237" t="s">
        <v>1812</v>
      </c>
      <c r="R1237" s="16">
        <v>45803</v>
      </c>
      <c r="S1237">
        <v>45</v>
      </c>
      <c r="T1237" t="s">
        <v>1930</v>
      </c>
      <c r="U1237" s="16">
        <v>45839</v>
      </c>
      <c r="V1237" s="16">
        <v>45809</v>
      </c>
      <c r="Y1237" s="16">
        <v>45809</v>
      </c>
      <c r="AB1237" t="s">
        <v>5705</v>
      </c>
    </row>
    <row r="1238" spans="1:28" x14ac:dyDescent="0.35">
      <c r="A1238" t="s">
        <v>2568</v>
      </c>
      <c r="B1238" t="s">
        <v>2569</v>
      </c>
      <c r="C1238" t="s">
        <v>115</v>
      </c>
      <c r="D1238" t="s">
        <v>114</v>
      </c>
      <c r="E1238" s="16">
        <v>45773</v>
      </c>
      <c r="F1238">
        <v>4001906023</v>
      </c>
      <c r="G1238" t="s">
        <v>1809</v>
      </c>
      <c r="H1238" t="s">
        <v>2056</v>
      </c>
      <c r="I1238" t="s">
        <v>1825</v>
      </c>
      <c r="J1238">
        <v>3020318</v>
      </c>
      <c r="K1238">
        <v>6541587</v>
      </c>
      <c r="M1238">
        <v>10</v>
      </c>
      <c r="N1238">
        <v>2.0699999999999998</v>
      </c>
      <c r="O1238">
        <v>20.7</v>
      </c>
      <c r="P1238" t="s">
        <v>1811</v>
      </c>
      <c r="Q1238" t="s">
        <v>1812</v>
      </c>
      <c r="R1238" s="16">
        <v>45803</v>
      </c>
      <c r="S1238">
        <v>45</v>
      </c>
      <c r="T1238" t="s">
        <v>1930</v>
      </c>
      <c r="U1238" s="16">
        <v>45839</v>
      </c>
      <c r="V1238" s="16">
        <v>45809</v>
      </c>
      <c r="Y1238" s="16">
        <v>45809</v>
      </c>
      <c r="AB1238" t="s">
        <v>5705</v>
      </c>
    </row>
    <row r="1239" spans="1:28" x14ac:dyDescent="0.35">
      <c r="A1239" t="s">
        <v>2568</v>
      </c>
      <c r="B1239" t="s">
        <v>2569</v>
      </c>
      <c r="C1239" t="s">
        <v>115</v>
      </c>
      <c r="D1239" t="s">
        <v>114</v>
      </c>
      <c r="E1239" s="16">
        <v>45773</v>
      </c>
      <c r="F1239">
        <v>4001906023</v>
      </c>
      <c r="G1239" t="s">
        <v>1809</v>
      </c>
      <c r="H1239" t="s">
        <v>1985</v>
      </c>
      <c r="I1239" t="s">
        <v>1825</v>
      </c>
      <c r="J1239">
        <v>3020318</v>
      </c>
      <c r="K1239">
        <v>6541587</v>
      </c>
      <c r="M1239">
        <v>24</v>
      </c>
      <c r="N1239">
        <v>2.69</v>
      </c>
      <c r="O1239">
        <v>64.56</v>
      </c>
      <c r="P1239" t="s">
        <v>1811</v>
      </c>
      <c r="Q1239" t="s">
        <v>1812</v>
      </c>
      <c r="R1239" s="16">
        <v>45803</v>
      </c>
      <c r="S1239">
        <v>45</v>
      </c>
      <c r="T1239" t="s">
        <v>1930</v>
      </c>
      <c r="U1239" s="16">
        <v>45839</v>
      </c>
      <c r="V1239" s="16">
        <v>45809</v>
      </c>
      <c r="Y1239" s="16">
        <v>45809</v>
      </c>
      <c r="AB1239" t="s">
        <v>5705</v>
      </c>
    </row>
    <row r="1240" spans="1:28" x14ac:dyDescent="0.35">
      <c r="A1240" t="s">
        <v>2568</v>
      </c>
      <c r="B1240" t="s">
        <v>2569</v>
      </c>
      <c r="C1240" t="s">
        <v>115</v>
      </c>
      <c r="D1240" t="s">
        <v>114</v>
      </c>
      <c r="E1240" s="16">
        <v>45773</v>
      </c>
      <c r="F1240">
        <v>4001906023</v>
      </c>
      <c r="G1240" t="s">
        <v>1809</v>
      </c>
      <c r="H1240" t="s">
        <v>2865</v>
      </c>
      <c r="I1240" t="s">
        <v>2866</v>
      </c>
      <c r="J1240">
        <v>3020318</v>
      </c>
      <c r="K1240">
        <v>6541587</v>
      </c>
      <c r="M1240">
        <v>10</v>
      </c>
      <c r="N1240">
        <v>721.36</v>
      </c>
      <c r="O1240">
        <v>7213.6</v>
      </c>
      <c r="P1240" t="s">
        <v>1811</v>
      </c>
      <c r="Q1240" t="s">
        <v>1812</v>
      </c>
      <c r="R1240" s="16">
        <v>45803</v>
      </c>
      <c r="S1240">
        <v>45</v>
      </c>
      <c r="T1240" t="s">
        <v>1930</v>
      </c>
      <c r="U1240" s="16">
        <v>45839</v>
      </c>
      <c r="V1240" s="16">
        <v>45809</v>
      </c>
      <c r="Y1240" s="16">
        <v>45809</v>
      </c>
      <c r="AB1240" t="s">
        <v>5705</v>
      </c>
    </row>
    <row r="1241" spans="1:28" x14ac:dyDescent="0.35">
      <c r="A1241" t="s">
        <v>2568</v>
      </c>
      <c r="B1241" t="s">
        <v>2569</v>
      </c>
      <c r="C1241" t="s">
        <v>115</v>
      </c>
      <c r="D1241" t="s">
        <v>114</v>
      </c>
      <c r="E1241" s="16">
        <v>45773</v>
      </c>
      <c r="F1241">
        <v>4001906023</v>
      </c>
      <c r="G1241" t="s">
        <v>1809</v>
      </c>
      <c r="H1241" t="s">
        <v>2867</v>
      </c>
      <c r="I1241" t="s">
        <v>1862</v>
      </c>
      <c r="J1241">
        <v>3020318</v>
      </c>
      <c r="K1241">
        <v>6541587</v>
      </c>
      <c r="M1241">
        <v>2</v>
      </c>
      <c r="N1241">
        <v>1445.47</v>
      </c>
      <c r="O1241">
        <v>2890.94</v>
      </c>
      <c r="P1241" t="s">
        <v>1811</v>
      </c>
      <c r="Q1241" t="s">
        <v>1812</v>
      </c>
      <c r="R1241" s="16">
        <v>45803</v>
      </c>
      <c r="S1241">
        <v>45</v>
      </c>
      <c r="T1241" t="s">
        <v>1930</v>
      </c>
      <c r="U1241" s="16">
        <v>45839</v>
      </c>
      <c r="V1241" s="16">
        <v>45809</v>
      </c>
      <c r="Y1241" s="16">
        <v>45809</v>
      </c>
      <c r="AB1241" t="s">
        <v>5705</v>
      </c>
    </row>
    <row r="1242" spans="1:28" x14ac:dyDescent="0.35">
      <c r="A1242" t="s">
        <v>2568</v>
      </c>
      <c r="B1242" t="s">
        <v>2569</v>
      </c>
      <c r="C1242" t="s">
        <v>115</v>
      </c>
      <c r="D1242" t="s">
        <v>114</v>
      </c>
      <c r="E1242" s="16">
        <v>45773</v>
      </c>
      <c r="F1242">
        <v>4001906023</v>
      </c>
      <c r="G1242" t="s">
        <v>1809</v>
      </c>
      <c r="H1242" t="s">
        <v>2868</v>
      </c>
      <c r="I1242" t="s">
        <v>1822</v>
      </c>
      <c r="J1242">
        <v>3020318</v>
      </c>
      <c r="K1242">
        <v>6541587</v>
      </c>
      <c r="M1242">
        <v>2</v>
      </c>
      <c r="N1242">
        <v>350.57</v>
      </c>
      <c r="O1242">
        <v>701.14</v>
      </c>
      <c r="P1242" t="s">
        <v>1811</v>
      </c>
      <c r="Q1242" t="s">
        <v>1812</v>
      </c>
      <c r="R1242" s="16">
        <v>45803</v>
      </c>
      <c r="S1242">
        <v>45</v>
      </c>
      <c r="T1242" t="s">
        <v>1930</v>
      </c>
      <c r="U1242" s="16">
        <v>45839</v>
      </c>
      <c r="V1242" s="16">
        <v>45809</v>
      </c>
      <c r="Y1242" s="16">
        <v>45809</v>
      </c>
      <c r="AB1242" t="s">
        <v>5705</v>
      </c>
    </row>
    <row r="1243" spans="1:28" x14ac:dyDescent="0.35">
      <c r="A1243" t="s">
        <v>2568</v>
      </c>
      <c r="B1243" t="s">
        <v>2569</v>
      </c>
      <c r="C1243" t="s">
        <v>115</v>
      </c>
      <c r="D1243" t="s">
        <v>114</v>
      </c>
      <c r="E1243" s="16">
        <v>45773</v>
      </c>
      <c r="F1243">
        <v>4001906023</v>
      </c>
      <c r="G1243" t="s">
        <v>1809</v>
      </c>
      <c r="H1243" t="s">
        <v>2869</v>
      </c>
      <c r="I1243" t="s">
        <v>1958</v>
      </c>
      <c r="J1243">
        <v>3020318</v>
      </c>
      <c r="K1243">
        <v>6541587</v>
      </c>
      <c r="M1243">
        <v>4</v>
      </c>
      <c r="N1243">
        <v>454.58</v>
      </c>
      <c r="O1243">
        <v>1818.32</v>
      </c>
      <c r="P1243" t="s">
        <v>1811</v>
      </c>
      <c r="Q1243" t="s">
        <v>1812</v>
      </c>
      <c r="R1243" s="16">
        <v>45803</v>
      </c>
      <c r="S1243">
        <v>45</v>
      </c>
      <c r="T1243" t="s">
        <v>1930</v>
      </c>
      <c r="U1243" s="16">
        <v>45839</v>
      </c>
      <c r="V1243" s="16">
        <v>45809</v>
      </c>
      <c r="Y1243" s="16">
        <v>45809</v>
      </c>
      <c r="AB1243" t="s">
        <v>5705</v>
      </c>
    </row>
    <row r="1244" spans="1:28" x14ac:dyDescent="0.35">
      <c r="A1244" t="s">
        <v>2568</v>
      </c>
      <c r="B1244" t="s">
        <v>2569</v>
      </c>
      <c r="C1244" t="s">
        <v>115</v>
      </c>
      <c r="D1244" t="s">
        <v>114</v>
      </c>
      <c r="E1244" s="16">
        <v>45773</v>
      </c>
      <c r="F1244">
        <v>4001906023</v>
      </c>
      <c r="G1244" t="s">
        <v>1809</v>
      </c>
      <c r="H1244" t="s">
        <v>2870</v>
      </c>
      <c r="I1244" t="s">
        <v>1822</v>
      </c>
      <c r="J1244">
        <v>3020318</v>
      </c>
      <c r="K1244">
        <v>6541587</v>
      </c>
      <c r="M1244">
        <v>2</v>
      </c>
      <c r="N1244">
        <v>219.02</v>
      </c>
      <c r="O1244">
        <v>438.04</v>
      </c>
      <c r="P1244" t="s">
        <v>1811</v>
      </c>
      <c r="Q1244" t="s">
        <v>1812</v>
      </c>
      <c r="R1244" s="16">
        <v>45803</v>
      </c>
      <c r="S1244">
        <v>45</v>
      </c>
      <c r="T1244" t="s">
        <v>1930</v>
      </c>
      <c r="U1244" s="16">
        <v>45839</v>
      </c>
      <c r="V1244" s="16">
        <v>45809</v>
      </c>
      <c r="Y1244" s="16">
        <v>45809</v>
      </c>
      <c r="AB1244" t="s">
        <v>5705</v>
      </c>
    </row>
    <row r="1245" spans="1:28" x14ac:dyDescent="0.35">
      <c r="A1245" t="s">
        <v>2568</v>
      </c>
      <c r="B1245" t="s">
        <v>2569</v>
      </c>
      <c r="C1245" t="s">
        <v>115</v>
      </c>
      <c r="D1245" t="s">
        <v>114</v>
      </c>
      <c r="E1245" s="16">
        <v>45773</v>
      </c>
      <c r="F1245">
        <v>4001906023</v>
      </c>
      <c r="G1245" t="s">
        <v>1809</v>
      </c>
      <c r="H1245" t="s">
        <v>2871</v>
      </c>
      <c r="I1245" t="s">
        <v>1857</v>
      </c>
      <c r="J1245">
        <v>3020318</v>
      </c>
      <c r="K1245">
        <v>6541587</v>
      </c>
      <c r="M1245">
        <v>2</v>
      </c>
      <c r="N1245">
        <v>384.91</v>
      </c>
      <c r="O1245">
        <v>769.82</v>
      </c>
      <c r="P1245" t="s">
        <v>1811</v>
      </c>
      <c r="Q1245" t="s">
        <v>1812</v>
      </c>
      <c r="R1245" s="16">
        <v>45803</v>
      </c>
      <c r="S1245">
        <v>45</v>
      </c>
      <c r="T1245" t="s">
        <v>1930</v>
      </c>
      <c r="U1245" s="16">
        <v>45839</v>
      </c>
      <c r="V1245" s="16">
        <v>45809</v>
      </c>
      <c r="Y1245" s="16">
        <v>45809</v>
      </c>
      <c r="AB1245" t="s">
        <v>5705</v>
      </c>
    </row>
    <row r="1246" spans="1:28" x14ac:dyDescent="0.35">
      <c r="A1246" t="s">
        <v>2568</v>
      </c>
      <c r="B1246" t="s">
        <v>2569</v>
      </c>
      <c r="C1246" t="s">
        <v>115</v>
      </c>
      <c r="D1246" t="s">
        <v>114</v>
      </c>
      <c r="E1246" s="16">
        <v>45773</v>
      </c>
      <c r="F1246">
        <v>4001906023</v>
      </c>
      <c r="G1246" t="s">
        <v>1809</v>
      </c>
      <c r="H1246" t="s">
        <v>2872</v>
      </c>
      <c r="I1246" t="s">
        <v>1814</v>
      </c>
      <c r="J1246">
        <v>3020318</v>
      </c>
      <c r="K1246">
        <v>6541587</v>
      </c>
      <c r="M1246">
        <v>30</v>
      </c>
      <c r="N1246">
        <v>157.63999999999999</v>
      </c>
      <c r="O1246">
        <v>4729.2</v>
      </c>
      <c r="P1246" t="s">
        <v>1811</v>
      </c>
      <c r="Q1246" t="s">
        <v>1812</v>
      </c>
      <c r="R1246" s="16">
        <v>45803</v>
      </c>
      <c r="S1246">
        <v>45</v>
      </c>
      <c r="T1246" t="s">
        <v>1930</v>
      </c>
      <c r="U1246" s="16">
        <v>45839</v>
      </c>
      <c r="V1246" s="16">
        <v>45809</v>
      </c>
      <c r="Y1246" s="16">
        <v>45809</v>
      </c>
      <c r="AB1246" t="s">
        <v>5705</v>
      </c>
    </row>
    <row r="1247" spans="1:28" x14ac:dyDescent="0.35">
      <c r="A1247" t="s">
        <v>2568</v>
      </c>
      <c r="B1247" t="s">
        <v>2569</v>
      </c>
      <c r="C1247" t="s">
        <v>115</v>
      </c>
      <c r="D1247" t="s">
        <v>114</v>
      </c>
      <c r="E1247" s="16">
        <v>45773</v>
      </c>
      <c r="F1247">
        <v>4001906023</v>
      </c>
      <c r="G1247" t="s">
        <v>1809</v>
      </c>
      <c r="H1247" t="s">
        <v>2523</v>
      </c>
      <c r="I1247" t="s">
        <v>1949</v>
      </c>
      <c r="J1247">
        <v>3020318</v>
      </c>
      <c r="K1247">
        <v>6541587</v>
      </c>
      <c r="M1247">
        <v>4</v>
      </c>
      <c r="N1247">
        <v>220.25</v>
      </c>
      <c r="O1247">
        <v>881</v>
      </c>
      <c r="P1247" t="s">
        <v>1811</v>
      </c>
      <c r="Q1247" t="s">
        <v>1812</v>
      </c>
      <c r="R1247" s="16">
        <v>45803</v>
      </c>
      <c r="S1247">
        <v>45</v>
      </c>
      <c r="T1247" t="s">
        <v>1930</v>
      </c>
      <c r="U1247" s="16">
        <v>45839</v>
      </c>
      <c r="V1247" s="16">
        <v>45809</v>
      </c>
      <c r="Y1247" s="16">
        <v>45809</v>
      </c>
      <c r="AB1247" t="s">
        <v>5705</v>
      </c>
    </row>
    <row r="1248" spans="1:28" x14ac:dyDescent="0.35">
      <c r="A1248" t="s">
        <v>2568</v>
      </c>
      <c r="B1248" t="s">
        <v>2569</v>
      </c>
      <c r="C1248" t="s">
        <v>115</v>
      </c>
      <c r="D1248" t="s">
        <v>114</v>
      </c>
      <c r="E1248" s="16">
        <v>45773</v>
      </c>
      <c r="F1248">
        <v>4001906023</v>
      </c>
      <c r="G1248" t="s">
        <v>1809</v>
      </c>
      <c r="H1248" t="s">
        <v>2524</v>
      </c>
      <c r="I1248" t="s">
        <v>1857</v>
      </c>
      <c r="J1248">
        <v>3020318</v>
      </c>
      <c r="K1248">
        <v>6541587</v>
      </c>
      <c r="M1248">
        <v>2</v>
      </c>
      <c r="N1248">
        <v>50.43</v>
      </c>
      <c r="O1248">
        <v>100.86</v>
      </c>
      <c r="P1248" t="s">
        <v>1811</v>
      </c>
      <c r="Q1248" t="s">
        <v>1812</v>
      </c>
      <c r="R1248" s="16">
        <v>45803</v>
      </c>
      <c r="S1248">
        <v>45</v>
      </c>
      <c r="T1248" t="s">
        <v>1930</v>
      </c>
      <c r="U1248" s="16">
        <v>45839</v>
      </c>
      <c r="V1248" s="16">
        <v>45809</v>
      </c>
      <c r="Y1248" s="16">
        <v>45809</v>
      </c>
      <c r="AB1248" t="s">
        <v>5705</v>
      </c>
    </row>
    <row r="1249" spans="1:42" x14ac:dyDescent="0.35">
      <c r="A1249" t="s">
        <v>2568</v>
      </c>
      <c r="B1249" t="s">
        <v>2569</v>
      </c>
      <c r="C1249" t="s">
        <v>115</v>
      </c>
      <c r="D1249" t="s">
        <v>114</v>
      </c>
      <c r="E1249" s="16">
        <v>45773</v>
      </c>
      <c r="F1249">
        <v>4001906023</v>
      </c>
      <c r="G1249" t="s">
        <v>1809</v>
      </c>
      <c r="H1249" t="s">
        <v>2010</v>
      </c>
      <c r="I1249" t="s">
        <v>1810</v>
      </c>
      <c r="J1249">
        <v>3020318</v>
      </c>
      <c r="K1249">
        <v>6541587</v>
      </c>
      <c r="M1249">
        <v>20</v>
      </c>
      <c r="N1249">
        <v>0.51</v>
      </c>
      <c r="O1249">
        <v>10.199999999999999</v>
      </c>
      <c r="P1249" t="s">
        <v>1811</v>
      </c>
      <c r="Q1249" t="s">
        <v>1812</v>
      </c>
      <c r="R1249" s="16">
        <v>45803</v>
      </c>
      <c r="S1249">
        <v>45</v>
      </c>
      <c r="T1249" t="s">
        <v>1930</v>
      </c>
      <c r="U1249" s="16">
        <v>45839</v>
      </c>
      <c r="V1249" s="16">
        <v>45809</v>
      </c>
      <c r="Y1249" s="16">
        <v>45809</v>
      </c>
      <c r="AB1249" t="s">
        <v>5705</v>
      </c>
    </row>
    <row r="1250" spans="1:42" x14ac:dyDescent="0.35">
      <c r="A1250" t="s">
        <v>2568</v>
      </c>
      <c r="B1250" t="s">
        <v>2569</v>
      </c>
      <c r="C1250" t="s">
        <v>115</v>
      </c>
      <c r="D1250" t="s">
        <v>114</v>
      </c>
      <c r="E1250" s="16">
        <v>45773</v>
      </c>
      <c r="F1250">
        <v>4001906023</v>
      </c>
      <c r="G1250" t="s">
        <v>1809</v>
      </c>
      <c r="H1250" t="s">
        <v>1890</v>
      </c>
      <c r="I1250" t="s">
        <v>1865</v>
      </c>
      <c r="J1250">
        <v>3020318</v>
      </c>
      <c r="K1250">
        <v>6541587</v>
      </c>
      <c r="M1250">
        <v>40</v>
      </c>
      <c r="N1250">
        <v>0.72</v>
      </c>
      <c r="O1250">
        <v>28.8</v>
      </c>
      <c r="P1250" t="s">
        <v>1811</v>
      </c>
      <c r="Q1250" t="s">
        <v>1812</v>
      </c>
      <c r="R1250" s="16">
        <v>45803</v>
      </c>
      <c r="S1250">
        <v>45</v>
      </c>
      <c r="T1250" t="s">
        <v>1930</v>
      </c>
      <c r="U1250" s="16">
        <v>45839</v>
      </c>
      <c r="V1250" s="16">
        <v>45809</v>
      </c>
      <c r="Y1250" s="16">
        <v>45809</v>
      </c>
      <c r="AB1250" t="s">
        <v>5705</v>
      </c>
    </row>
    <row r="1251" spans="1:42" x14ac:dyDescent="0.35">
      <c r="A1251" t="s">
        <v>2568</v>
      </c>
      <c r="B1251" t="s">
        <v>2569</v>
      </c>
      <c r="C1251" t="s">
        <v>115</v>
      </c>
      <c r="D1251" t="s">
        <v>114</v>
      </c>
      <c r="E1251" s="16">
        <v>45773</v>
      </c>
      <c r="F1251">
        <v>4001906023</v>
      </c>
      <c r="G1251" t="s">
        <v>1809</v>
      </c>
      <c r="H1251" t="s">
        <v>2873</v>
      </c>
      <c r="I1251" t="s">
        <v>1855</v>
      </c>
      <c r="J1251">
        <v>3020318</v>
      </c>
      <c r="K1251">
        <v>6541587</v>
      </c>
      <c r="M1251">
        <v>2</v>
      </c>
      <c r="N1251">
        <v>72.22</v>
      </c>
      <c r="O1251">
        <v>144.44</v>
      </c>
      <c r="P1251" t="s">
        <v>1811</v>
      </c>
      <c r="Q1251" t="s">
        <v>1812</v>
      </c>
      <c r="R1251" s="16">
        <v>45803</v>
      </c>
      <c r="S1251">
        <v>45</v>
      </c>
      <c r="T1251" t="s">
        <v>1930</v>
      </c>
      <c r="U1251" s="16">
        <v>45839</v>
      </c>
      <c r="V1251" s="16">
        <v>45809</v>
      </c>
      <c r="Y1251" s="16">
        <v>45809</v>
      </c>
      <c r="AB1251" t="s">
        <v>5705</v>
      </c>
    </row>
    <row r="1252" spans="1:42" x14ac:dyDescent="0.35">
      <c r="A1252" t="s">
        <v>2568</v>
      </c>
      <c r="B1252" t="s">
        <v>2569</v>
      </c>
      <c r="C1252" t="s">
        <v>115</v>
      </c>
      <c r="D1252" t="s">
        <v>114</v>
      </c>
      <c r="E1252" s="16">
        <v>45773</v>
      </c>
      <c r="F1252">
        <v>4001906023</v>
      </c>
      <c r="G1252" t="s">
        <v>1809</v>
      </c>
      <c r="H1252" t="s">
        <v>2363</v>
      </c>
      <c r="I1252" t="s">
        <v>2012</v>
      </c>
      <c r="J1252">
        <v>3020318</v>
      </c>
      <c r="K1252">
        <v>6541587</v>
      </c>
      <c r="M1252">
        <v>4</v>
      </c>
      <c r="N1252">
        <v>2.04</v>
      </c>
      <c r="O1252">
        <v>8.16</v>
      </c>
      <c r="P1252" t="s">
        <v>1811</v>
      </c>
      <c r="Q1252" t="s">
        <v>1812</v>
      </c>
      <c r="R1252" s="16">
        <v>45803</v>
      </c>
      <c r="S1252">
        <v>45</v>
      </c>
      <c r="T1252" t="s">
        <v>1930</v>
      </c>
      <c r="U1252" s="16">
        <v>45839</v>
      </c>
      <c r="V1252" s="16">
        <v>45809</v>
      </c>
      <c r="Y1252" s="16">
        <v>45809</v>
      </c>
      <c r="AB1252" t="s">
        <v>5705</v>
      </c>
    </row>
    <row r="1253" spans="1:42" x14ac:dyDescent="0.35">
      <c r="A1253" t="s">
        <v>2568</v>
      </c>
      <c r="B1253" t="s">
        <v>2569</v>
      </c>
      <c r="C1253" t="s">
        <v>115</v>
      </c>
      <c r="D1253" t="s">
        <v>114</v>
      </c>
      <c r="E1253" s="16">
        <v>45773</v>
      </c>
      <c r="F1253">
        <v>4001906023</v>
      </c>
      <c r="G1253" t="s">
        <v>1809</v>
      </c>
      <c r="H1253" t="s">
        <v>2874</v>
      </c>
      <c r="I1253" t="s">
        <v>1822</v>
      </c>
      <c r="J1253">
        <v>3020318</v>
      </c>
      <c r="K1253">
        <v>6541587</v>
      </c>
      <c r="M1253">
        <v>4</v>
      </c>
      <c r="N1253">
        <v>7.69</v>
      </c>
      <c r="O1253">
        <v>30.76</v>
      </c>
      <c r="P1253" t="s">
        <v>1811</v>
      </c>
      <c r="Q1253" t="s">
        <v>1812</v>
      </c>
      <c r="R1253" s="16">
        <v>45803</v>
      </c>
      <c r="S1253">
        <v>45</v>
      </c>
      <c r="T1253" t="s">
        <v>1930</v>
      </c>
      <c r="U1253" s="16">
        <v>45839</v>
      </c>
      <c r="V1253" s="16">
        <v>45809</v>
      </c>
      <c r="Y1253" s="16">
        <v>45809</v>
      </c>
      <c r="AB1253" t="s">
        <v>5705</v>
      </c>
    </row>
    <row r="1254" spans="1:42" x14ac:dyDescent="0.35">
      <c r="A1254" t="s">
        <v>2568</v>
      </c>
      <c r="B1254" t="s">
        <v>2569</v>
      </c>
      <c r="C1254" t="s">
        <v>115</v>
      </c>
      <c r="D1254" t="s">
        <v>114</v>
      </c>
      <c r="E1254" s="16">
        <v>45773</v>
      </c>
      <c r="F1254">
        <v>4001906023</v>
      </c>
      <c r="G1254" t="s">
        <v>1809</v>
      </c>
      <c r="H1254" t="s">
        <v>2522</v>
      </c>
      <c r="I1254" t="s">
        <v>1862</v>
      </c>
      <c r="J1254">
        <v>3020318</v>
      </c>
      <c r="K1254">
        <v>6541587</v>
      </c>
      <c r="M1254">
        <v>2</v>
      </c>
      <c r="N1254">
        <v>945.59</v>
      </c>
      <c r="O1254">
        <v>1891.18</v>
      </c>
      <c r="P1254" t="s">
        <v>1811</v>
      </c>
      <c r="Q1254" t="s">
        <v>1812</v>
      </c>
      <c r="R1254" s="16">
        <v>45803</v>
      </c>
      <c r="S1254">
        <v>45</v>
      </c>
      <c r="T1254" t="s">
        <v>1930</v>
      </c>
      <c r="U1254" s="16">
        <v>45839</v>
      </c>
      <c r="V1254" s="16">
        <v>45809</v>
      </c>
      <c r="Y1254" s="16">
        <v>45809</v>
      </c>
      <c r="AB1254" t="s">
        <v>5705</v>
      </c>
    </row>
    <row r="1255" spans="1:42" x14ac:dyDescent="0.35">
      <c r="A1255" t="s">
        <v>2568</v>
      </c>
      <c r="B1255" t="s">
        <v>2569</v>
      </c>
      <c r="C1255" t="s">
        <v>115</v>
      </c>
      <c r="D1255" t="s">
        <v>114</v>
      </c>
      <c r="E1255" s="16">
        <v>45773</v>
      </c>
      <c r="F1255">
        <v>4001906023</v>
      </c>
      <c r="G1255" t="s">
        <v>1809</v>
      </c>
      <c r="H1255" t="s">
        <v>1999</v>
      </c>
      <c r="I1255" t="s">
        <v>1825</v>
      </c>
      <c r="J1255">
        <v>3020318</v>
      </c>
      <c r="K1255">
        <v>6541587</v>
      </c>
      <c r="M1255">
        <v>4</v>
      </c>
      <c r="N1255">
        <v>2.0699999999999998</v>
      </c>
      <c r="O1255">
        <v>8.2799999999999994</v>
      </c>
      <c r="P1255" t="s">
        <v>1811</v>
      </c>
      <c r="Q1255" t="s">
        <v>1812</v>
      </c>
      <c r="R1255" s="16">
        <v>45803</v>
      </c>
      <c r="S1255">
        <v>45</v>
      </c>
      <c r="T1255" t="s">
        <v>1930</v>
      </c>
      <c r="U1255" s="16">
        <v>45839</v>
      </c>
      <c r="V1255" s="16">
        <v>45809</v>
      </c>
      <c r="Y1255" s="16">
        <v>45809</v>
      </c>
      <c r="AB1255" t="s">
        <v>5705</v>
      </c>
    </row>
    <row r="1256" spans="1:42" x14ac:dyDescent="0.35">
      <c r="A1256" t="s">
        <v>2568</v>
      </c>
      <c r="B1256" t="s">
        <v>2569</v>
      </c>
      <c r="C1256" t="s">
        <v>115</v>
      </c>
      <c r="D1256" t="s">
        <v>114</v>
      </c>
      <c r="E1256" s="16">
        <v>45773</v>
      </c>
      <c r="F1256">
        <v>4001906023</v>
      </c>
      <c r="G1256" t="s">
        <v>1809</v>
      </c>
      <c r="H1256" t="s">
        <v>2037</v>
      </c>
      <c r="I1256" t="s">
        <v>1825</v>
      </c>
      <c r="J1256">
        <v>3020318</v>
      </c>
      <c r="K1256">
        <v>6541587</v>
      </c>
      <c r="M1256">
        <v>20</v>
      </c>
      <c r="N1256">
        <v>1.34</v>
      </c>
      <c r="O1256">
        <v>26.8</v>
      </c>
      <c r="P1256" t="s">
        <v>1811</v>
      </c>
      <c r="Q1256" t="s">
        <v>1812</v>
      </c>
      <c r="R1256" s="16">
        <v>45803</v>
      </c>
      <c r="S1256">
        <v>45</v>
      </c>
      <c r="T1256" t="s">
        <v>1930</v>
      </c>
      <c r="U1256" s="16">
        <v>45839</v>
      </c>
      <c r="V1256" s="16">
        <v>45809</v>
      </c>
      <c r="Y1256" s="16">
        <v>45809</v>
      </c>
      <c r="AB1256" t="s">
        <v>5705</v>
      </c>
    </row>
    <row r="1257" spans="1:42" x14ac:dyDescent="0.35">
      <c r="A1257" t="s">
        <v>2784</v>
      </c>
      <c r="B1257" t="s">
        <v>3974</v>
      </c>
      <c r="C1257" t="s">
        <v>1400</v>
      </c>
      <c r="D1257" t="s">
        <v>1301</v>
      </c>
      <c r="E1257" s="16">
        <v>45764</v>
      </c>
      <c r="F1257">
        <v>4001895646</v>
      </c>
      <c r="G1257" t="s">
        <v>1809</v>
      </c>
      <c r="H1257" t="s">
        <v>4486</v>
      </c>
      <c r="I1257" t="s">
        <v>1825</v>
      </c>
      <c r="J1257">
        <v>3021535</v>
      </c>
      <c r="K1257">
        <v>6542805</v>
      </c>
      <c r="M1257">
        <v>2</v>
      </c>
      <c r="N1257">
        <v>0.77</v>
      </c>
      <c r="O1257">
        <v>1.54</v>
      </c>
      <c r="P1257" t="s">
        <v>1811</v>
      </c>
      <c r="Q1257" t="s">
        <v>1812</v>
      </c>
      <c r="R1257" s="16">
        <v>45806</v>
      </c>
      <c r="S1257">
        <v>0</v>
      </c>
      <c r="T1257" t="s">
        <v>1813</v>
      </c>
      <c r="U1257" s="16">
        <v>45901</v>
      </c>
      <c r="V1257" s="16">
        <v>45901</v>
      </c>
      <c r="Y1257" s="16">
        <v>45901</v>
      </c>
      <c r="AB1257" t="s">
        <v>5706</v>
      </c>
    </row>
    <row r="1258" spans="1:42" x14ac:dyDescent="0.35">
      <c r="A1258" t="s">
        <v>2784</v>
      </c>
      <c r="B1258" t="s">
        <v>3974</v>
      </c>
      <c r="C1258" t="s">
        <v>1400</v>
      </c>
      <c r="D1258" t="s">
        <v>1301</v>
      </c>
      <c r="E1258" s="16">
        <v>45764</v>
      </c>
      <c r="F1258">
        <v>4001895646</v>
      </c>
      <c r="G1258" t="s">
        <v>1809</v>
      </c>
      <c r="H1258" t="s">
        <v>2119</v>
      </c>
      <c r="I1258" t="s">
        <v>1822</v>
      </c>
      <c r="J1258">
        <v>3021535</v>
      </c>
      <c r="K1258">
        <v>6542805</v>
      </c>
      <c r="M1258">
        <v>2</v>
      </c>
      <c r="N1258">
        <v>0.52</v>
      </c>
      <c r="O1258">
        <v>1.04</v>
      </c>
      <c r="P1258" t="s">
        <v>1811</v>
      </c>
      <c r="Q1258" t="s">
        <v>1812</v>
      </c>
      <c r="R1258" s="16">
        <v>45806</v>
      </c>
      <c r="S1258">
        <v>0</v>
      </c>
      <c r="T1258" t="s">
        <v>1813</v>
      </c>
      <c r="U1258" s="16">
        <v>45901</v>
      </c>
      <c r="V1258" s="16">
        <v>45901</v>
      </c>
      <c r="Y1258" s="16">
        <v>45901</v>
      </c>
      <c r="AB1258" t="s">
        <v>5706</v>
      </c>
    </row>
    <row r="1259" spans="1:42" x14ac:dyDescent="0.35">
      <c r="A1259" t="s">
        <v>2784</v>
      </c>
      <c r="B1259" t="s">
        <v>3974</v>
      </c>
      <c r="C1259" t="s">
        <v>1400</v>
      </c>
      <c r="D1259" t="s">
        <v>1301</v>
      </c>
      <c r="E1259" s="16">
        <v>45764</v>
      </c>
      <c r="F1259">
        <v>4001895646</v>
      </c>
      <c r="G1259" t="s">
        <v>1809</v>
      </c>
      <c r="H1259" t="s">
        <v>4487</v>
      </c>
      <c r="I1259" t="s">
        <v>1819</v>
      </c>
      <c r="J1259">
        <v>3021535</v>
      </c>
      <c r="K1259">
        <v>6542805</v>
      </c>
      <c r="M1259">
        <v>1</v>
      </c>
      <c r="N1259">
        <v>7.07</v>
      </c>
      <c r="O1259">
        <v>7.07</v>
      </c>
      <c r="P1259" t="s">
        <v>1811</v>
      </c>
      <c r="Q1259" t="s">
        <v>1812</v>
      </c>
      <c r="R1259" s="16">
        <v>45806</v>
      </c>
      <c r="S1259">
        <v>0</v>
      </c>
      <c r="T1259" t="s">
        <v>1813</v>
      </c>
      <c r="U1259" s="16">
        <v>45901</v>
      </c>
      <c r="V1259" s="16">
        <v>45901</v>
      </c>
      <c r="Y1259" s="16">
        <v>45901</v>
      </c>
      <c r="AB1259" t="s">
        <v>5706</v>
      </c>
    </row>
    <row r="1260" spans="1:42" x14ac:dyDescent="0.35">
      <c r="A1260" t="s">
        <v>2784</v>
      </c>
      <c r="B1260" t="s">
        <v>3974</v>
      </c>
      <c r="C1260" t="s">
        <v>1400</v>
      </c>
      <c r="D1260" t="s">
        <v>1301</v>
      </c>
      <c r="E1260" s="16">
        <v>45764</v>
      </c>
      <c r="F1260">
        <v>4001895646</v>
      </c>
      <c r="G1260" t="s">
        <v>1809</v>
      </c>
      <c r="H1260" t="s">
        <v>5707</v>
      </c>
      <c r="I1260" t="s">
        <v>5708</v>
      </c>
      <c r="J1260">
        <v>3021535</v>
      </c>
      <c r="K1260">
        <v>6542805</v>
      </c>
      <c r="M1260">
        <v>1</v>
      </c>
      <c r="N1260">
        <v>1274.94</v>
      </c>
      <c r="O1260">
        <v>1274.94</v>
      </c>
      <c r="P1260" t="s">
        <v>1811</v>
      </c>
      <c r="Q1260" t="s">
        <v>1812</v>
      </c>
      <c r="R1260" s="16">
        <v>45806</v>
      </c>
      <c r="S1260">
        <v>0</v>
      </c>
      <c r="T1260" t="s">
        <v>1813</v>
      </c>
      <c r="U1260" s="16">
        <v>45901</v>
      </c>
      <c r="V1260" s="16">
        <v>45901</v>
      </c>
      <c r="Y1260" s="16">
        <v>45901</v>
      </c>
      <c r="AB1260" t="s">
        <v>5706</v>
      </c>
    </row>
    <row r="1261" spans="1:42" x14ac:dyDescent="0.35">
      <c r="A1261" t="s">
        <v>2416</v>
      </c>
      <c r="B1261" t="s">
        <v>2417</v>
      </c>
      <c r="C1261" t="s">
        <v>115</v>
      </c>
      <c r="D1261" t="s">
        <v>114</v>
      </c>
      <c r="E1261" s="16">
        <v>45684</v>
      </c>
      <c r="F1261">
        <v>4001792015</v>
      </c>
      <c r="G1261" t="s">
        <v>1927</v>
      </c>
      <c r="H1261" t="s">
        <v>3042</v>
      </c>
      <c r="I1261" t="s">
        <v>1825</v>
      </c>
      <c r="J1261">
        <v>3030663</v>
      </c>
      <c r="K1261">
        <v>6551549</v>
      </c>
      <c r="M1261">
        <v>2</v>
      </c>
      <c r="N1261">
        <v>12.13</v>
      </c>
      <c r="O1261">
        <v>24.26</v>
      </c>
      <c r="P1261" t="s">
        <v>1811</v>
      </c>
      <c r="Q1261" t="s">
        <v>1812</v>
      </c>
      <c r="R1261" s="16">
        <v>45690</v>
      </c>
      <c r="S1261">
        <v>138</v>
      </c>
      <c r="T1261" t="s">
        <v>2024</v>
      </c>
      <c r="U1261" s="16">
        <v>45716</v>
      </c>
      <c r="V1261" s="16">
        <v>45716</v>
      </c>
      <c r="Y1261" s="16">
        <v>45716</v>
      </c>
      <c r="AB1261" t="s">
        <v>1606</v>
      </c>
      <c r="AC1261" t="s">
        <v>1931</v>
      </c>
      <c r="AP1261" t="e">
        <v>#N/A</v>
      </c>
    </row>
    <row r="1262" spans="1:42" x14ac:dyDescent="0.35">
      <c r="A1262" t="s">
        <v>2416</v>
      </c>
      <c r="B1262" t="s">
        <v>2417</v>
      </c>
      <c r="C1262" t="s">
        <v>115</v>
      </c>
      <c r="D1262" t="s">
        <v>114</v>
      </c>
      <c r="E1262" s="16">
        <v>45684</v>
      </c>
      <c r="F1262">
        <v>4001792015</v>
      </c>
      <c r="G1262" t="s">
        <v>1927</v>
      </c>
      <c r="H1262" t="s">
        <v>3043</v>
      </c>
      <c r="I1262" t="s">
        <v>2899</v>
      </c>
      <c r="J1262">
        <v>3030663</v>
      </c>
      <c r="K1262">
        <v>6551549</v>
      </c>
      <c r="M1262">
        <v>4</v>
      </c>
      <c r="N1262">
        <v>71.77</v>
      </c>
      <c r="O1262">
        <v>287.08</v>
      </c>
      <c r="P1262" t="s">
        <v>1811</v>
      </c>
      <c r="Q1262" t="s">
        <v>1812</v>
      </c>
      <c r="R1262" s="16">
        <v>45690</v>
      </c>
      <c r="S1262">
        <v>138</v>
      </c>
      <c r="T1262" t="s">
        <v>2024</v>
      </c>
      <c r="U1262" s="16">
        <v>45716</v>
      </c>
      <c r="V1262" s="16">
        <v>45716</v>
      </c>
      <c r="Y1262" s="16">
        <v>45716</v>
      </c>
      <c r="AB1262" t="s">
        <v>1606</v>
      </c>
      <c r="AC1262" t="s">
        <v>1931</v>
      </c>
      <c r="AP1262" t="e">
        <v>#N/A</v>
      </c>
    </row>
    <row r="1263" spans="1:42" x14ac:dyDescent="0.35">
      <c r="A1263" t="s">
        <v>2416</v>
      </c>
      <c r="B1263" t="s">
        <v>2417</v>
      </c>
      <c r="C1263" t="s">
        <v>115</v>
      </c>
      <c r="D1263" t="s">
        <v>114</v>
      </c>
      <c r="E1263" s="16">
        <v>45684</v>
      </c>
      <c r="F1263">
        <v>4001792015</v>
      </c>
      <c r="G1263" t="s">
        <v>1927</v>
      </c>
      <c r="H1263" t="s">
        <v>3044</v>
      </c>
      <c r="I1263" t="s">
        <v>2899</v>
      </c>
      <c r="J1263">
        <v>3030663</v>
      </c>
      <c r="K1263">
        <v>6551549</v>
      </c>
      <c r="M1263">
        <v>2</v>
      </c>
      <c r="N1263">
        <v>124.15</v>
      </c>
      <c r="O1263">
        <v>248.3</v>
      </c>
      <c r="P1263" t="s">
        <v>1811</v>
      </c>
      <c r="Q1263" t="s">
        <v>1812</v>
      </c>
      <c r="R1263" s="16">
        <v>45690</v>
      </c>
      <c r="S1263">
        <v>138</v>
      </c>
      <c r="T1263" t="s">
        <v>2024</v>
      </c>
      <c r="U1263" s="16">
        <v>45716</v>
      </c>
      <c r="V1263" s="16">
        <v>45716</v>
      </c>
      <c r="Y1263" s="16">
        <v>45716</v>
      </c>
      <c r="AB1263" t="s">
        <v>1606</v>
      </c>
      <c r="AC1263" t="s">
        <v>1931</v>
      </c>
      <c r="AP1263" t="e">
        <v>#N/A</v>
      </c>
    </row>
    <row r="1264" spans="1:42" x14ac:dyDescent="0.35">
      <c r="A1264" t="s">
        <v>2416</v>
      </c>
      <c r="B1264" t="s">
        <v>2417</v>
      </c>
      <c r="C1264" t="s">
        <v>115</v>
      </c>
      <c r="D1264" t="s">
        <v>114</v>
      </c>
      <c r="E1264" s="16">
        <v>45684</v>
      </c>
      <c r="F1264">
        <v>4001792015</v>
      </c>
      <c r="G1264" t="s">
        <v>1927</v>
      </c>
      <c r="H1264" t="s">
        <v>3045</v>
      </c>
      <c r="I1264" t="s">
        <v>1826</v>
      </c>
      <c r="J1264">
        <v>3030663</v>
      </c>
      <c r="K1264">
        <v>6551549</v>
      </c>
      <c r="M1264">
        <v>4</v>
      </c>
      <c r="N1264">
        <v>23.97</v>
      </c>
      <c r="O1264">
        <v>95.88</v>
      </c>
      <c r="P1264" t="s">
        <v>1811</v>
      </c>
      <c r="Q1264" t="s">
        <v>1812</v>
      </c>
      <c r="R1264" s="16">
        <v>45690</v>
      </c>
      <c r="S1264">
        <v>138</v>
      </c>
      <c r="T1264" t="s">
        <v>2024</v>
      </c>
      <c r="U1264" s="16">
        <v>45716</v>
      </c>
      <c r="V1264" s="16">
        <v>45716</v>
      </c>
      <c r="Y1264" s="16">
        <v>45716</v>
      </c>
      <c r="AB1264" t="s">
        <v>1606</v>
      </c>
      <c r="AC1264" t="s">
        <v>1931</v>
      </c>
      <c r="AP1264" t="e">
        <v>#N/A</v>
      </c>
    </row>
    <row r="1265" spans="1:42" x14ac:dyDescent="0.35">
      <c r="A1265" t="s">
        <v>2416</v>
      </c>
      <c r="B1265" t="s">
        <v>2417</v>
      </c>
      <c r="C1265" t="s">
        <v>115</v>
      </c>
      <c r="D1265" t="s">
        <v>114</v>
      </c>
      <c r="E1265" s="16">
        <v>45684</v>
      </c>
      <c r="F1265">
        <v>4001792015</v>
      </c>
      <c r="G1265" t="s">
        <v>1927</v>
      </c>
      <c r="H1265" t="s">
        <v>3046</v>
      </c>
      <c r="I1265" t="s">
        <v>1826</v>
      </c>
      <c r="J1265">
        <v>3030663</v>
      </c>
      <c r="K1265">
        <v>6551549</v>
      </c>
      <c r="M1265">
        <v>16</v>
      </c>
      <c r="N1265">
        <v>12.11</v>
      </c>
      <c r="O1265">
        <v>193.76</v>
      </c>
      <c r="P1265" t="s">
        <v>1811</v>
      </c>
      <c r="Q1265" t="s">
        <v>1812</v>
      </c>
      <c r="R1265" s="16">
        <v>45690</v>
      </c>
      <c r="S1265">
        <v>138</v>
      </c>
      <c r="T1265" t="s">
        <v>2024</v>
      </c>
      <c r="U1265" s="16">
        <v>45716</v>
      </c>
      <c r="V1265" s="16">
        <v>45716</v>
      </c>
      <c r="Y1265" s="16">
        <v>45716</v>
      </c>
      <c r="AB1265" t="s">
        <v>1606</v>
      </c>
      <c r="AC1265" t="s">
        <v>1931</v>
      </c>
      <c r="AP1265" t="e">
        <v>#N/A</v>
      </c>
    </row>
    <row r="1266" spans="1:42" x14ac:dyDescent="0.35">
      <c r="A1266" t="s">
        <v>2416</v>
      </c>
      <c r="B1266" t="s">
        <v>2417</v>
      </c>
      <c r="C1266" t="s">
        <v>115</v>
      </c>
      <c r="D1266" t="s">
        <v>114</v>
      </c>
      <c r="E1266" s="16">
        <v>45684</v>
      </c>
      <c r="F1266">
        <v>4001792015</v>
      </c>
      <c r="G1266" t="s">
        <v>1927</v>
      </c>
      <c r="H1266" t="s">
        <v>3047</v>
      </c>
      <c r="I1266" t="s">
        <v>2899</v>
      </c>
      <c r="J1266">
        <v>3030663</v>
      </c>
      <c r="K1266">
        <v>6551549</v>
      </c>
      <c r="M1266">
        <v>16</v>
      </c>
      <c r="N1266">
        <v>44.43</v>
      </c>
      <c r="O1266">
        <v>710.88</v>
      </c>
      <c r="P1266" t="s">
        <v>1811</v>
      </c>
      <c r="Q1266" t="s">
        <v>1812</v>
      </c>
      <c r="R1266" s="16">
        <v>45690</v>
      </c>
      <c r="S1266">
        <v>138</v>
      </c>
      <c r="T1266" t="s">
        <v>2024</v>
      </c>
      <c r="U1266" s="16">
        <v>45716</v>
      </c>
      <c r="V1266" s="16">
        <v>45716</v>
      </c>
      <c r="Y1266" s="16">
        <v>45716</v>
      </c>
      <c r="AB1266" t="s">
        <v>1606</v>
      </c>
      <c r="AC1266" t="s">
        <v>1931</v>
      </c>
      <c r="AP1266" t="e">
        <v>#N/A</v>
      </c>
    </row>
    <row r="1267" spans="1:42" x14ac:dyDescent="0.35">
      <c r="A1267" t="s">
        <v>2416</v>
      </c>
      <c r="B1267" t="s">
        <v>2417</v>
      </c>
      <c r="C1267" t="s">
        <v>115</v>
      </c>
      <c r="D1267" t="s">
        <v>114</v>
      </c>
      <c r="E1267" s="16">
        <v>45684</v>
      </c>
      <c r="F1267">
        <v>4001792015</v>
      </c>
      <c r="G1267" t="s">
        <v>1927</v>
      </c>
      <c r="H1267" t="s">
        <v>2650</v>
      </c>
      <c r="I1267" t="s">
        <v>1822</v>
      </c>
      <c r="J1267">
        <v>3030663</v>
      </c>
      <c r="K1267">
        <v>6551549</v>
      </c>
      <c r="M1267">
        <v>8</v>
      </c>
      <c r="N1267">
        <v>1.56</v>
      </c>
      <c r="O1267">
        <v>12.48</v>
      </c>
      <c r="P1267" t="s">
        <v>1811</v>
      </c>
      <c r="Q1267" t="s">
        <v>1812</v>
      </c>
      <c r="R1267" s="16">
        <v>45690</v>
      </c>
      <c r="S1267">
        <v>138</v>
      </c>
      <c r="T1267" t="s">
        <v>2024</v>
      </c>
      <c r="U1267" s="16">
        <v>45716</v>
      </c>
      <c r="V1267" s="16">
        <v>45716</v>
      </c>
      <c r="Y1267" s="16">
        <v>45716</v>
      </c>
      <c r="AB1267" t="s">
        <v>1606</v>
      </c>
      <c r="AC1267" t="s">
        <v>1931</v>
      </c>
      <c r="AP1267" t="e">
        <v>#N/A</v>
      </c>
    </row>
    <row r="1268" spans="1:42" x14ac:dyDescent="0.35">
      <c r="A1268" t="s">
        <v>2416</v>
      </c>
      <c r="B1268" t="s">
        <v>2417</v>
      </c>
      <c r="C1268" t="s">
        <v>115</v>
      </c>
      <c r="D1268" t="s">
        <v>114</v>
      </c>
      <c r="E1268" s="16">
        <v>45684</v>
      </c>
      <c r="F1268">
        <v>4001792015</v>
      </c>
      <c r="G1268" t="s">
        <v>1927</v>
      </c>
      <c r="H1268" t="s">
        <v>3048</v>
      </c>
      <c r="I1268" t="s">
        <v>2801</v>
      </c>
      <c r="J1268">
        <v>3030663</v>
      </c>
      <c r="K1268">
        <v>6551549</v>
      </c>
      <c r="M1268">
        <v>8</v>
      </c>
      <c r="N1268">
        <v>3.84</v>
      </c>
      <c r="O1268">
        <v>30.72</v>
      </c>
      <c r="P1268" t="s">
        <v>1811</v>
      </c>
      <c r="Q1268" t="s">
        <v>1812</v>
      </c>
      <c r="R1268" s="16">
        <v>45690</v>
      </c>
      <c r="S1268">
        <v>138</v>
      </c>
      <c r="T1268" t="s">
        <v>2024</v>
      </c>
      <c r="U1268" s="16">
        <v>45716</v>
      </c>
      <c r="V1268" s="16">
        <v>45716</v>
      </c>
      <c r="Y1268" s="16">
        <v>45716</v>
      </c>
      <c r="AB1268" t="s">
        <v>1606</v>
      </c>
      <c r="AC1268" t="s">
        <v>1931</v>
      </c>
      <c r="AP1268" t="e">
        <v>#N/A</v>
      </c>
    </row>
    <row r="1269" spans="1:42" x14ac:dyDescent="0.35">
      <c r="A1269" t="s">
        <v>2229</v>
      </c>
      <c r="B1269" t="s">
        <v>2230</v>
      </c>
      <c r="C1269" t="s">
        <v>1540</v>
      </c>
      <c r="D1269" t="s">
        <v>1301</v>
      </c>
      <c r="E1269" s="16">
        <v>45702</v>
      </c>
      <c r="F1269">
        <v>4001815873</v>
      </c>
      <c r="G1269" t="s">
        <v>1927</v>
      </c>
      <c r="H1269" t="s">
        <v>5709</v>
      </c>
      <c r="I1269" t="s">
        <v>2032</v>
      </c>
      <c r="J1269">
        <v>3031290</v>
      </c>
      <c r="K1269">
        <v>6551947</v>
      </c>
      <c r="M1269">
        <v>1</v>
      </c>
      <c r="N1269">
        <v>104.37</v>
      </c>
      <c r="O1269">
        <v>104.37</v>
      </c>
      <c r="P1269" t="s">
        <v>1811</v>
      </c>
      <c r="Q1269" t="s">
        <v>1812</v>
      </c>
      <c r="R1269" s="16">
        <v>45808</v>
      </c>
      <c r="S1269">
        <v>59</v>
      </c>
      <c r="T1269" t="s">
        <v>8392</v>
      </c>
      <c r="U1269" s="16">
        <v>45808</v>
      </c>
      <c r="V1269" s="16">
        <v>45795</v>
      </c>
      <c r="Y1269" s="16">
        <v>45795</v>
      </c>
      <c r="AB1269" t="s">
        <v>1474</v>
      </c>
    </row>
    <row r="1270" spans="1:42" x14ac:dyDescent="0.35">
      <c r="A1270" t="s">
        <v>2229</v>
      </c>
      <c r="B1270" t="s">
        <v>2230</v>
      </c>
      <c r="C1270" t="s">
        <v>1540</v>
      </c>
      <c r="D1270" t="s">
        <v>1301</v>
      </c>
      <c r="E1270" s="16">
        <v>45702</v>
      </c>
      <c r="F1270">
        <v>4001815873</v>
      </c>
      <c r="G1270" t="s">
        <v>1927</v>
      </c>
      <c r="H1270" t="s">
        <v>5710</v>
      </c>
      <c r="I1270" t="s">
        <v>2032</v>
      </c>
      <c r="J1270">
        <v>3031290</v>
      </c>
      <c r="K1270">
        <v>6551947</v>
      </c>
      <c r="M1270">
        <v>1</v>
      </c>
      <c r="N1270">
        <v>111.04</v>
      </c>
      <c r="O1270">
        <v>111.04</v>
      </c>
      <c r="P1270" t="s">
        <v>1811</v>
      </c>
      <c r="Q1270" t="s">
        <v>1812</v>
      </c>
      <c r="R1270" s="16">
        <v>45808</v>
      </c>
      <c r="S1270">
        <v>59</v>
      </c>
      <c r="T1270" t="s">
        <v>8392</v>
      </c>
      <c r="U1270" s="16">
        <v>45808</v>
      </c>
      <c r="V1270" s="16">
        <v>45795</v>
      </c>
      <c r="Y1270" s="16">
        <v>45795</v>
      </c>
      <c r="AB1270" t="s">
        <v>1474</v>
      </c>
    </row>
    <row r="1271" spans="1:42" x14ac:dyDescent="0.35">
      <c r="A1271" t="s">
        <v>2229</v>
      </c>
      <c r="B1271" t="s">
        <v>2230</v>
      </c>
      <c r="C1271" t="s">
        <v>1540</v>
      </c>
      <c r="D1271" t="s">
        <v>1301</v>
      </c>
      <c r="E1271" s="16">
        <v>45702</v>
      </c>
      <c r="F1271">
        <v>4001815873</v>
      </c>
      <c r="G1271" t="s">
        <v>1927</v>
      </c>
      <c r="H1271" t="s">
        <v>5711</v>
      </c>
      <c r="I1271" t="s">
        <v>2032</v>
      </c>
      <c r="J1271">
        <v>3031290</v>
      </c>
      <c r="K1271">
        <v>6551947</v>
      </c>
      <c r="M1271">
        <v>1</v>
      </c>
      <c r="N1271">
        <v>186.07</v>
      </c>
      <c r="O1271">
        <v>186.07</v>
      </c>
      <c r="P1271" t="s">
        <v>1811</v>
      </c>
      <c r="Q1271" t="s">
        <v>1812</v>
      </c>
      <c r="R1271" s="16">
        <v>45808</v>
      </c>
      <c r="S1271">
        <v>59</v>
      </c>
      <c r="T1271" t="s">
        <v>8392</v>
      </c>
      <c r="U1271" s="16">
        <v>45808</v>
      </c>
      <c r="V1271" s="16">
        <v>45795</v>
      </c>
      <c r="Y1271" s="16">
        <v>45795</v>
      </c>
      <c r="AB1271" t="s">
        <v>1474</v>
      </c>
    </row>
    <row r="1272" spans="1:42" x14ac:dyDescent="0.35">
      <c r="A1272" t="s">
        <v>2229</v>
      </c>
      <c r="B1272" t="s">
        <v>2230</v>
      </c>
      <c r="C1272" t="s">
        <v>1540</v>
      </c>
      <c r="D1272" t="s">
        <v>1301</v>
      </c>
      <c r="E1272" s="16">
        <v>45702</v>
      </c>
      <c r="F1272">
        <v>4001815873</v>
      </c>
      <c r="G1272" t="s">
        <v>1927</v>
      </c>
      <c r="H1272" t="s">
        <v>5712</v>
      </c>
      <c r="I1272" t="s">
        <v>2032</v>
      </c>
      <c r="J1272">
        <v>3031290</v>
      </c>
      <c r="K1272">
        <v>6551947</v>
      </c>
      <c r="M1272">
        <v>1</v>
      </c>
      <c r="N1272">
        <v>210.1</v>
      </c>
      <c r="O1272">
        <v>210.1</v>
      </c>
      <c r="P1272" t="s">
        <v>1811</v>
      </c>
      <c r="Q1272" t="s">
        <v>1812</v>
      </c>
      <c r="R1272" s="16">
        <v>45808</v>
      </c>
      <c r="S1272">
        <v>59</v>
      </c>
      <c r="T1272" t="s">
        <v>8392</v>
      </c>
      <c r="U1272" s="16">
        <v>45808</v>
      </c>
      <c r="V1272" s="16">
        <v>45795</v>
      </c>
      <c r="Y1272" s="16">
        <v>45795</v>
      </c>
      <c r="AB1272" t="s">
        <v>1474</v>
      </c>
    </row>
    <row r="1273" spans="1:42" x14ac:dyDescent="0.35">
      <c r="A1273" t="s">
        <v>2229</v>
      </c>
      <c r="B1273" t="s">
        <v>2230</v>
      </c>
      <c r="C1273" t="s">
        <v>1540</v>
      </c>
      <c r="D1273" t="s">
        <v>1301</v>
      </c>
      <c r="E1273" s="16">
        <v>45702</v>
      </c>
      <c r="F1273">
        <v>4001815873</v>
      </c>
      <c r="G1273" t="s">
        <v>1927</v>
      </c>
      <c r="H1273" t="s">
        <v>5713</v>
      </c>
      <c r="I1273" t="s">
        <v>2032</v>
      </c>
      <c r="J1273">
        <v>3031290</v>
      </c>
      <c r="K1273">
        <v>6551947</v>
      </c>
      <c r="M1273">
        <v>1</v>
      </c>
      <c r="N1273">
        <v>120.47</v>
      </c>
      <c r="O1273">
        <v>120.47</v>
      </c>
      <c r="P1273" t="s">
        <v>1811</v>
      </c>
      <c r="Q1273" t="s">
        <v>1812</v>
      </c>
      <c r="R1273" s="16">
        <v>45808</v>
      </c>
      <c r="S1273">
        <v>59</v>
      </c>
      <c r="T1273" t="s">
        <v>8392</v>
      </c>
      <c r="U1273" s="16">
        <v>45808</v>
      </c>
      <c r="V1273" s="16">
        <v>45795</v>
      </c>
      <c r="Y1273" s="16">
        <v>45795</v>
      </c>
      <c r="AB1273" t="s">
        <v>1474</v>
      </c>
    </row>
    <row r="1274" spans="1:42" x14ac:dyDescent="0.35">
      <c r="A1274" t="s">
        <v>2229</v>
      </c>
      <c r="B1274" t="s">
        <v>2230</v>
      </c>
      <c r="C1274" t="s">
        <v>1540</v>
      </c>
      <c r="D1274" t="s">
        <v>1301</v>
      </c>
      <c r="E1274" s="16">
        <v>45702</v>
      </c>
      <c r="F1274">
        <v>4001815873</v>
      </c>
      <c r="G1274" t="s">
        <v>1927</v>
      </c>
      <c r="H1274" t="s">
        <v>5714</v>
      </c>
      <c r="I1274" t="s">
        <v>2032</v>
      </c>
      <c r="J1274">
        <v>3031290</v>
      </c>
      <c r="K1274">
        <v>6551947</v>
      </c>
      <c r="M1274">
        <v>1</v>
      </c>
      <c r="N1274">
        <v>132.77000000000001</v>
      </c>
      <c r="O1274">
        <v>132.77000000000001</v>
      </c>
      <c r="P1274" t="s">
        <v>1811</v>
      </c>
      <c r="Q1274" t="s">
        <v>1812</v>
      </c>
      <c r="R1274" s="16">
        <v>45808</v>
      </c>
      <c r="S1274">
        <v>59</v>
      </c>
      <c r="T1274" t="s">
        <v>8392</v>
      </c>
      <c r="U1274" s="16">
        <v>45808</v>
      </c>
      <c r="V1274" s="16">
        <v>45795</v>
      </c>
      <c r="Y1274" s="16">
        <v>45795</v>
      </c>
      <c r="AB1274" t="s">
        <v>1474</v>
      </c>
    </row>
    <row r="1275" spans="1:42" x14ac:dyDescent="0.35">
      <c r="A1275" t="s">
        <v>2229</v>
      </c>
      <c r="B1275" t="s">
        <v>2230</v>
      </c>
      <c r="C1275" t="s">
        <v>1540</v>
      </c>
      <c r="D1275" t="s">
        <v>1301</v>
      </c>
      <c r="E1275" s="16">
        <v>45702</v>
      </c>
      <c r="F1275">
        <v>4001815873</v>
      </c>
      <c r="G1275" t="s">
        <v>1927</v>
      </c>
      <c r="H1275" t="s">
        <v>5715</v>
      </c>
      <c r="I1275" t="s">
        <v>2032</v>
      </c>
      <c r="J1275">
        <v>3031290</v>
      </c>
      <c r="K1275">
        <v>6551947</v>
      </c>
      <c r="M1275">
        <v>1</v>
      </c>
      <c r="N1275">
        <v>167.51</v>
      </c>
      <c r="O1275">
        <v>167.51</v>
      </c>
      <c r="P1275" t="s">
        <v>1811</v>
      </c>
      <c r="Q1275" t="s">
        <v>1812</v>
      </c>
      <c r="R1275" s="16">
        <v>45808</v>
      </c>
      <c r="S1275">
        <v>59</v>
      </c>
      <c r="T1275" t="s">
        <v>8392</v>
      </c>
      <c r="U1275" s="16">
        <v>45808</v>
      </c>
      <c r="V1275" s="16">
        <v>45795</v>
      </c>
      <c r="Y1275" s="16">
        <v>45795</v>
      </c>
      <c r="AB1275" t="s">
        <v>1474</v>
      </c>
    </row>
    <row r="1276" spans="1:42" x14ac:dyDescent="0.35">
      <c r="A1276" t="s">
        <v>2229</v>
      </c>
      <c r="B1276" t="s">
        <v>2230</v>
      </c>
      <c r="C1276" t="s">
        <v>1540</v>
      </c>
      <c r="D1276" t="s">
        <v>1301</v>
      </c>
      <c r="E1276" s="16">
        <v>45702</v>
      </c>
      <c r="F1276">
        <v>4001815873</v>
      </c>
      <c r="G1276" t="s">
        <v>1927</v>
      </c>
      <c r="H1276" t="s">
        <v>5716</v>
      </c>
      <c r="I1276" t="s">
        <v>2032</v>
      </c>
      <c r="J1276">
        <v>3031290</v>
      </c>
      <c r="K1276">
        <v>6551947</v>
      </c>
      <c r="M1276">
        <v>1</v>
      </c>
      <c r="N1276">
        <v>83.99</v>
      </c>
      <c r="O1276">
        <v>83.99</v>
      </c>
      <c r="P1276" t="s">
        <v>1811</v>
      </c>
      <c r="Q1276" t="s">
        <v>1812</v>
      </c>
      <c r="R1276" s="16">
        <v>45808</v>
      </c>
      <c r="S1276">
        <v>59</v>
      </c>
      <c r="T1276" t="s">
        <v>8392</v>
      </c>
      <c r="U1276" s="16">
        <v>45808</v>
      </c>
      <c r="V1276" s="16">
        <v>45795</v>
      </c>
      <c r="Y1276" s="16">
        <v>45795</v>
      </c>
      <c r="AB1276" t="s">
        <v>1474</v>
      </c>
    </row>
    <row r="1277" spans="1:42" x14ac:dyDescent="0.35">
      <c r="A1277" t="s">
        <v>2229</v>
      </c>
      <c r="B1277" t="s">
        <v>2230</v>
      </c>
      <c r="C1277" t="s">
        <v>1540</v>
      </c>
      <c r="D1277" t="s">
        <v>1301</v>
      </c>
      <c r="E1277" s="16">
        <v>45702</v>
      </c>
      <c r="F1277">
        <v>4001815873</v>
      </c>
      <c r="G1277" t="s">
        <v>1927</v>
      </c>
      <c r="H1277" t="s">
        <v>5717</v>
      </c>
      <c r="I1277" t="s">
        <v>2032</v>
      </c>
      <c r="J1277">
        <v>3031290</v>
      </c>
      <c r="K1277">
        <v>6551947</v>
      </c>
      <c r="M1277">
        <v>1</v>
      </c>
      <c r="N1277">
        <v>164.95</v>
      </c>
      <c r="O1277">
        <v>164.95</v>
      </c>
      <c r="P1277" t="s">
        <v>1811</v>
      </c>
      <c r="Q1277" t="s">
        <v>1812</v>
      </c>
      <c r="R1277" s="16">
        <v>45808</v>
      </c>
      <c r="S1277">
        <v>59</v>
      </c>
      <c r="T1277" t="s">
        <v>8392</v>
      </c>
      <c r="U1277" s="16">
        <v>45808</v>
      </c>
      <c r="V1277" s="16">
        <v>45795</v>
      </c>
      <c r="Y1277" s="16">
        <v>45795</v>
      </c>
      <c r="AB1277" t="s">
        <v>1474</v>
      </c>
    </row>
    <row r="1278" spans="1:42" x14ac:dyDescent="0.35">
      <c r="A1278" t="s">
        <v>2229</v>
      </c>
      <c r="B1278" t="s">
        <v>2230</v>
      </c>
      <c r="C1278" t="s">
        <v>1540</v>
      </c>
      <c r="D1278" t="s">
        <v>1301</v>
      </c>
      <c r="E1278" s="16">
        <v>45702</v>
      </c>
      <c r="F1278">
        <v>4001815873</v>
      </c>
      <c r="G1278" t="s">
        <v>1927</v>
      </c>
      <c r="H1278" t="s">
        <v>5718</v>
      </c>
      <c r="I1278" t="s">
        <v>2032</v>
      </c>
      <c r="J1278">
        <v>3031290</v>
      </c>
      <c r="K1278">
        <v>6551947</v>
      </c>
      <c r="M1278">
        <v>1</v>
      </c>
      <c r="N1278">
        <v>163.76</v>
      </c>
      <c r="O1278">
        <v>163.76</v>
      </c>
      <c r="P1278" t="s">
        <v>1811</v>
      </c>
      <c r="Q1278" t="s">
        <v>1812</v>
      </c>
      <c r="R1278" s="16">
        <v>45808</v>
      </c>
      <c r="S1278">
        <v>59</v>
      </c>
      <c r="T1278" t="s">
        <v>8392</v>
      </c>
      <c r="U1278" s="16">
        <v>45808</v>
      </c>
      <c r="V1278" s="16">
        <v>45795</v>
      </c>
      <c r="Y1278" s="16">
        <v>45795</v>
      </c>
      <c r="AB1278" t="s">
        <v>1474</v>
      </c>
    </row>
    <row r="1279" spans="1:42" x14ac:dyDescent="0.35">
      <c r="A1279" t="s">
        <v>2229</v>
      </c>
      <c r="B1279" t="s">
        <v>2230</v>
      </c>
      <c r="C1279" t="s">
        <v>1540</v>
      </c>
      <c r="D1279" t="s">
        <v>1301</v>
      </c>
      <c r="E1279" s="16">
        <v>45702</v>
      </c>
      <c r="F1279">
        <v>4001815873</v>
      </c>
      <c r="G1279" t="s">
        <v>1927</v>
      </c>
      <c r="H1279" t="s">
        <v>5719</v>
      </c>
      <c r="I1279" t="s">
        <v>2032</v>
      </c>
      <c r="J1279">
        <v>3031290</v>
      </c>
      <c r="K1279">
        <v>6551947</v>
      </c>
      <c r="M1279">
        <v>1</v>
      </c>
      <c r="N1279">
        <v>135.21</v>
      </c>
      <c r="O1279">
        <v>135.21</v>
      </c>
      <c r="P1279" t="s">
        <v>1811</v>
      </c>
      <c r="Q1279" t="s">
        <v>1812</v>
      </c>
      <c r="R1279" s="16">
        <v>45808</v>
      </c>
      <c r="S1279">
        <v>59</v>
      </c>
      <c r="T1279" t="s">
        <v>8392</v>
      </c>
      <c r="U1279" s="16">
        <v>45808</v>
      </c>
      <c r="V1279" s="16">
        <v>45795</v>
      </c>
      <c r="Y1279" s="16">
        <v>45795</v>
      </c>
      <c r="AB1279" t="s">
        <v>1474</v>
      </c>
    </row>
    <row r="1280" spans="1:42" x14ac:dyDescent="0.35">
      <c r="A1280" t="s">
        <v>2229</v>
      </c>
      <c r="B1280" t="s">
        <v>2230</v>
      </c>
      <c r="C1280" t="s">
        <v>1540</v>
      </c>
      <c r="D1280" t="s">
        <v>1301</v>
      </c>
      <c r="E1280" s="16">
        <v>45702</v>
      </c>
      <c r="F1280">
        <v>4001815873</v>
      </c>
      <c r="G1280" t="s">
        <v>1927</v>
      </c>
      <c r="H1280" t="s">
        <v>5720</v>
      </c>
      <c r="I1280" t="s">
        <v>2032</v>
      </c>
      <c r="J1280">
        <v>3031290</v>
      </c>
      <c r="K1280">
        <v>6551947</v>
      </c>
      <c r="M1280">
        <v>1</v>
      </c>
      <c r="N1280">
        <v>146.52000000000001</v>
      </c>
      <c r="O1280">
        <v>146.52000000000001</v>
      </c>
      <c r="P1280" t="s">
        <v>1811</v>
      </c>
      <c r="Q1280" t="s">
        <v>1812</v>
      </c>
      <c r="R1280" s="16">
        <v>45808</v>
      </c>
      <c r="S1280">
        <v>59</v>
      </c>
      <c r="T1280" t="s">
        <v>8392</v>
      </c>
      <c r="U1280" s="16">
        <v>45808</v>
      </c>
      <c r="V1280" s="16">
        <v>45795</v>
      </c>
      <c r="Y1280" s="16">
        <v>45795</v>
      </c>
      <c r="AB1280" t="s">
        <v>1474</v>
      </c>
    </row>
    <row r="1281" spans="1:42" x14ac:dyDescent="0.35">
      <c r="A1281" t="s">
        <v>2229</v>
      </c>
      <c r="B1281" t="s">
        <v>2230</v>
      </c>
      <c r="C1281" t="s">
        <v>1540</v>
      </c>
      <c r="D1281" t="s">
        <v>1301</v>
      </c>
      <c r="E1281" s="16">
        <v>45702</v>
      </c>
      <c r="F1281">
        <v>4001815873</v>
      </c>
      <c r="G1281" t="s">
        <v>1927</v>
      </c>
      <c r="H1281" t="s">
        <v>5721</v>
      </c>
      <c r="I1281" t="s">
        <v>2032</v>
      </c>
      <c r="J1281">
        <v>3031290</v>
      </c>
      <c r="K1281">
        <v>6551947</v>
      </c>
      <c r="M1281">
        <v>1</v>
      </c>
      <c r="N1281">
        <v>122.96</v>
      </c>
      <c r="O1281">
        <v>122.96</v>
      </c>
      <c r="P1281" t="s">
        <v>1811</v>
      </c>
      <c r="Q1281" t="s">
        <v>1812</v>
      </c>
      <c r="R1281" s="16">
        <v>45808</v>
      </c>
      <c r="S1281">
        <v>59</v>
      </c>
      <c r="T1281" t="s">
        <v>8392</v>
      </c>
      <c r="U1281" s="16">
        <v>45808</v>
      </c>
      <c r="V1281" s="16">
        <v>45795</v>
      </c>
      <c r="Y1281" s="16">
        <v>45795</v>
      </c>
      <c r="AB1281" t="s">
        <v>1474</v>
      </c>
    </row>
    <row r="1282" spans="1:42" x14ac:dyDescent="0.35">
      <c r="A1282" t="s">
        <v>2229</v>
      </c>
      <c r="B1282" t="s">
        <v>2230</v>
      </c>
      <c r="C1282" t="s">
        <v>1540</v>
      </c>
      <c r="D1282" t="s">
        <v>1301</v>
      </c>
      <c r="E1282" s="16">
        <v>45702</v>
      </c>
      <c r="F1282">
        <v>4001815873</v>
      </c>
      <c r="G1282" t="s">
        <v>1927</v>
      </c>
      <c r="H1282" t="s">
        <v>5722</v>
      </c>
      <c r="I1282" t="s">
        <v>2032</v>
      </c>
      <c r="J1282">
        <v>3031290</v>
      </c>
      <c r="K1282">
        <v>6551947</v>
      </c>
      <c r="M1282">
        <v>1</v>
      </c>
      <c r="N1282">
        <v>121.29</v>
      </c>
      <c r="O1282">
        <v>121.29</v>
      </c>
      <c r="P1282" t="s">
        <v>1811</v>
      </c>
      <c r="Q1282" t="s">
        <v>1812</v>
      </c>
      <c r="R1282" s="16">
        <v>45808</v>
      </c>
      <c r="S1282">
        <v>59</v>
      </c>
      <c r="T1282" t="s">
        <v>8392</v>
      </c>
      <c r="U1282" s="16">
        <v>45808</v>
      </c>
      <c r="V1282" s="16">
        <v>45795</v>
      </c>
      <c r="Y1282" s="16">
        <v>45795</v>
      </c>
      <c r="AB1282" t="s">
        <v>1474</v>
      </c>
    </row>
    <row r="1283" spans="1:42" x14ac:dyDescent="0.35">
      <c r="A1283" t="s">
        <v>2229</v>
      </c>
      <c r="B1283" t="s">
        <v>2230</v>
      </c>
      <c r="C1283" t="s">
        <v>1540</v>
      </c>
      <c r="D1283" t="s">
        <v>1301</v>
      </c>
      <c r="E1283" s="16">
        <v>45702</v>
      </c>
      <c r="F1283">
        <v>4001815873</v>
      </c>
      <c r="G1283" t="s">
        <v>1927</v>
      </c>
      <c r="H1283" t="s">
        <v>3744</v>
      </c>
      <c r="I1283" t="s">
        <v>1828</v>
      </c>
      <c r="J1283">
        <v>3031290</v>
      </c>
      <c r="K1283">
        <v>6551947</v>
      </c>
      <c r="M1283">
        <v>1</v>
      </c>
      <c r="N1283">
        <v>63.49</v>
      </c>
      <c r="O1283">
        <v>63.49</v>
      </c>
      <c r="P1283" t="s">
        <v>1811</v>
      </c>
      <c r="Q1283" t="s">
        <v>1812</v>
      </c>
      <c r="R1283" s="16">
        <v>45808</v>
      </c>
      <c r="S1283">
        <v>59</v>
      </c>
      <c r="T1283" t="s">
        <v>8392</v>
      </c>
      <c r="U1283" s="16">
        <v>45808</v>
      </c>
      <c r="V1283" s="16">
        <v>45795</v>
      </c>
      <c r="Y1283" s="16">
        <v>45795</v>
      </c>
      <c r="AB1283" t="s">
        <v>1474</v>
      </c>
    </row>
    <row r="1284" spans="1:42" x14ac:dyDescent="0.35">
      <c r="A1284" t="s">
        <v>2229</v>
      </c>
      <c r="B1284" t="s">
        <v>2230</v>
      </c>
      <c r="C1284" t="s">
        <v>1540</v>
      </c>
      <c r="D1284" t="s">
        <v>1301</v>
      </c>
      <c r="E1284" s="16">
        <v>45702</v>
      </c>
      <c r="F1284">
        <v>4001815873</v>
      </c>
      <c r="G1284" t="s">
        <v>1927</v>
      </c>
      <c r="H1284" t="s">
        <v>2940</v>
      </c>
      <c r="I1284" t="s">
        <v>1828</v>
      </c>
      <c r="J1284">
        <v>3031290</v>
      </c>
      <c r="K1284">
        <v>6551947</v>
      </c>
      <c r="M1284">
        <v>1</v>
      </c>
      <c r="N1284">
        <v>59.16</v>
      </c>
      <c r="O1284">
        <v>59.16</v>
      </c>
      <c r="P1284" t="s">
        <v>1811</v>
      </c>
      <c r="Q1284" t="s">
        <v>1812</v>
      </c>
      <c r="R1284" s="16">
        <v>45808</v>
      </c>
      <c r="S1284">
        <v>59</v>
      </c>
      <c r="T1284" t="s">
        <v>8392</v>
      </c>
      <c r="U1284" s="16">
        <v>45808</v>
      </c>
      <c r="V1284" s="16">
        <v>45795</v>
      </c>
      <c r="Y1284" s="16">
        <v>45795</v>
      </c>
      <c r="AB1284" t="s">
        <v>1474</v>
      </c>
    </row>
    <row r="1285" spans="1:42" x14ac:dyDescent="0.35">
      <c r="A1285" t="s">
        <v>2229</v>
      </c>
      <c r="B1285" t="s">
        <v>2230</v>
      </c>
      <c r="C1285" t="s">
        <v>1540</v>
      </c>
      <c r="D1285" t="s">
        <v>1301</v>
      </c>
      <c r="E1285" s="16">
        <v>45702</v>
      </c>
      <c r="F1285">
        <v>4001815873</v>
      </c>
      <c r="G1285" t="s">
        <v>1927</v>
      </c>
      <c r="H1285" t="s">
        <v>3741</v>
      </c>
      <c r="I1285" t="s">
        <v>1828</v>
      </c>
      <c r="J1285">
        <v>3031290</v>
      </c>
      <c r="K1285">
        <v>6551947</v>
      </c>
      <c r="M1285">
        <v>1</v>
      </c>
      <c r="N1285">
        <v>93.15</v>
      </c>
      <c r="O1285">
        <v>93.15</v>
      </c>
      <c r="P1285" t="s">
        <v>1811</v>
      </c>
      <c r="Q1285" t="s">
        <v>1812</v>
      </c>
      <c r="R1285" s="16">
        <v>45808</v>
      </c>
      <c r="S1285">
        <v>59</v>
      </c>
      <c r="T1285" t="s">
        <v>8392</v>
      </c>
      <c r="U1285" s="16">
        <v>45808</v>
      </c>
      <c r="V1285" s="16">
        <v>45795</v>
      </c>
      <c r="Y1285" s="16">
        <v>45795</v>
      </c>
      <c r="AB1285" t="s">
        <v>1474</v>
      </c>
    </row>
    <row r="1286" spans="1:42" x14ac:dyDescent="0.35">
      <c r="A1286" t="s">
        <v>2229</v>
      </c>
      <c r="B1286" t="s">
        <v>2230</v>
      </c>
      <c r="C1286" t="s">
        <v>1540</v>
      </c>
      <c r="D1286" t="s">
        <v>1301</v>
      </c>
      <c r="E1286" s="16">
        <v>45702</v>
      </c>
      <c r="F1286">
        <v>4001815873</v>
      </c>
      <c r="G1286" t="s">
        <v>1927</v>
      </c>
      <c r="H1286" t="s">
        <v>3743</v>
      </c>
      <c r="I1286" t="s">
        <v>1828</v>
      </c>
      <c r="J1286">
        <v>3031290</v>
      </c>
      <c r="K1286">
        <v>6551947</v>
      </c>
      <c r="M1286">
        <v>1</v>
      </c>
      <c r="N1286">
        <v>99.29</v>
      </c>
      <c r="O1286">
        <v>99.29</v>
      </c>
      <c r="P1286" t="s">
        <v>1811</v>
      </c>
      <c r="Q1286" t="s">
        <v>1812</v>
      </c>
      <c r="R1286" s="16">
        <v>45808</v>
      </c>
      <c r="S1286">
        <v>59</v>
      </c>
      <c r="T1286" t="s">
        <v>8392</v>
      </c>
      <c r="U1286" s="16">
        <v>45808</v>
      </c>
      <c r="V1286" s="16">
        <v>45795</v>
      </c>
      <c r="Y1286" s="16">
        <v>45795</v>
      </c>
      <c r="AB1286" t="s">
        <v>1474</v>
      </c>
    </row>
    <row r="1287" spans="1:42" x14ac:dyDescent="0.35">
      <c r="A1287" t="s">
        <v>2229</v>
      </c>
      <c r="B1287" t="s">
        <v>2230</v>
      </c>
      <c r="C1287" t="s">
        <v>1540</v>
      </c>
      <c r="D1287" t="s">
        <v>1301</v>
      </c>
      <c r="E1287" s="16">
        <v>45702</v>
      </c>
      <c r="F1287">
        <v>4001815873</v>
      </c>
      <c r="G1287" t="s">
        <v>1927</v>
      </c>
      <c r="H1287" t="s">
        <v>3742</v>
      </c>
      <c r="I1287" t="s">
        <v>1828</v>
      </c>
      <c r="J1287">
        <v>3031290</v>
      </c>
      <c r="K1287">
        <v>6551947</v>
      </c>
      <c r="M1287">
        <v>1</v>
      </c>
      <c r="N1287">
        <v>103.97</v>
      </c>
      <c r="O1287">
        <v>103.97</v>
      </c>
      <c r="P1287" t="s">
        <v>1811</v>
      </c>
      <c r="Q1287" t="s">
        <v>1812</v>
      </c>
      <c r="R1287" s="16">
        <v>45808</v>
      </c>
      <c r="S1287">
        <v>59</v>
      </c>
      <c r="T1287" t="s">
        <v>8392</v>
      </c>
      <c r="U1287" s="16">
        <v>45808</v>
      </c>
      <c r="V1287" s="16">
        <v>45795</v>
      </c>
      <c r="Y1287" s="16">
        <v>45795</v>
      </c>
      <c r="AB1287" t="s">
        <v>1474</v>
      </c>
    </row>
    <row r="1288" spans="1:42" x14ac:dyDescent="0.35">
      <c r="A1288" t="s">
        <v>2229</v>
      </c>
      <c r="B1288" t="s">
        <v>2230</v>
      </c>
      <c r="C1288" t="s">
        <v>1540</v>
      </c>
      <c r="D1288" t="s">
        <v>1301</v>
      </c>
      <c r="E1288" s="16">
        <v>45702</v>
      </c>
      <c r="F1288">
        <v>4001815873</v>
      </c>
      <c r="G1288" t="s">
        <v>1927</v>
      </c>
      <c r="H1288" t="s">
        <v>2941</v>
      </c>
      <c r="I1288" t="s">
        <v>1828</v>
      </c>
      <c r="J1288">
        <v>3031290</v>
      </c>
      <c r="K1288">
        <v>6551947</v>
      </c>
      <c r="M1288">
        <v>1</v>
      </c>
      <c r="N1288">
        <v>57.89</v>
      </c>
      <c r="O1288">
        <v>57.89</v>
      </c>
      <c r="P1288" t="s">
        <v>1811</v>
      </c>
      <c r="Q1288" t="s">
        <v>1812</v>
      </c>
      <c r="R1288" s="16">
        <v>45808</v>
      </c>
      <c r="S1288">
        <v>59</v>
      </c>
      <c r="T1288" t="s">
        <v>8392</v>
      </c>
      <c r="U1288" s="16">
        <v>45808</v>
      </c>
      <c r="V1288" s="16">
        <v>45795</v>
      </c>
      <c r="Y1288" s="16">
        <v>45795</v>
      </c>
      <c r="AB1288" t="s">
        <v>1474</v>
      </c>
    </row>
    <row r="1289" spans="1:42" x14ac:dyDescent="0.35">
      <c r="A1289" t="s">
        <v>2229</v>
      </c>
      <c r="B1289" t="s">
        <v>2230</v>
      </c>
      <c r="C1289" t="s">
        <v>1540</v>
      </c>
      <c r="D1289" t="s">
        <v>1301</v>
      </c>
      <c r="E1289" s="16">
        <v>45702</v>
      </c>
      <c r="F1289">
        <v>4001815873</v>
      </c>
      <c r="G1289" t="s">
        <v>1927</v>
      </c>
      <c r="H1289" t="s">
        <v>2942</v>
      </c>
      <c r="I1289" t="s">
        <v>1828</v>
      </c>
      <c r="J1289">
        <v>3031290</v>
      </c>
      <c r="K1289">
        <v>6551947</v>
      </c>
      <c r="M1289">
        <v>1</v>
      </c>
      <c r="N1289">
        <v>57.42</v>
      </c>
      <c r="O1289">
        <v>57.42</v>
      </c>
      <c r="P1289" t="s">
        <v>1811</v>
      </c>
      <c r="Q1289" t="s">
        <v>1812</v>
      </c>
      <c r="R1289" s="16">
        <v>45808</v>
      </c>
      <c r="S1289">
        <v>59</v>
      </c>
      <c r="T1289" t="s">
        <v>8392</v>
      </c>
      <c r="U1289" s="16">
        <v>45808</v>
      </c>
      <c r="V1289" s="16">
        <v>45795</v>
      </c>
      <c r="Y1289" s="16">
        <v>45795</v>
      </c>
      <c r="AB1289" t="s">
        <v>1474</v>
      </c>
    </row>
    <row r="1290" spans="1:42" x14ac:dyDescent="0.35">
      <c r="A1290" t="s">
        <v>2229</v>
      </c>
      <c r="B1290" t="s">
        <v>2230</v>
      </c>
      <c r="C1290" t="s">
        <v>1540</v>
      </c>
      <c r="D1290" t="s">
        <v>1301</v>
      </c>
      <c r="E1290" s="16">
        <v>45702</v>
      </c>
      <c r="F1290">
        <v>4001815873</v>
      </c>
      <c r="G1290" t="s">
        <v>1927</v>
      </c>
      <c r="H1290" t="s">
        <v>3066</v>
      </c>
      <c r="I1290" t="s">
        <v>3067</v>
      </c>
      <c r="J1290">
        <v>3031290</v>
      </c>
      <c r="K1290">
        <v>6551947</v>
      </c>
      <c r="M1290">
        <v>20</v>
      </c>
      <c r="N1290">
        <v>9.6300000000000008</v>
      </c>
      <c r="O1290">
        <v>192.6</v>
      </c>
      <c r="P1290" t="s">
        <v>1811</v>
      </c>
      <c r="Q1290" t="s">
        <v>1812</v>
      </c>
      <c r="R1290" s="16">
        <v>45808</v>
      </c>
      <c r="S1290">
        <v>59</v>
      </c>
      <c r="T1290" t="s">
        <v>8392</v>
      </c>
      <c r="U1290" s="16">
        <v>45808</v>
      </c>
      <c r="V1290" s="16">
        <v>45795</v>
      </c>
      <c r="Y1290" s="16">
        <v>45795</v>
      </c>
      <c r="AB1290" t="s">
        <v>1474</v>
      </c>
    </row>
    <row r="1291" spans="1:42" x14ac:dyDescent="0.35">
      <c r="A1291" t="s">
        <v>2229</v>
      </c>
      <c r="B1291" t="s">
        <v>2230</v>
      </c>
      <c r="C1291" t="s">
        <v>1540</v>
      </c>
      <c r="D1291" t="s">
        <v>1301</v>
      </c>
      <c r="E1291" s="16">
        <v>45702</v>
      </c>
      <c r="F1291">
        <v>4001815873</v>
      </c>
      <c r="G1291" t="s">
        <v>1927</v>
      </c>
      <c r="H1291" t="s">
        <v>2069</v>
      </c>
      <c r="I1291" t="s">
        <v>1826</v>
      </c>
      <c r="J1291">
        <v>3031290</v>
      </c>
      <c r="K1291">
        <v>6551947</v>
      </c>
      <c r="M1291">
        <v>20</v>
      </c>
      <c r="N1291">
        <v>1.5</v>
      </c>
      <c r="O1291">
        <v>30</v>
      </c>
      <c r="P1291" t="s">
        <v>1811</v>
      </c>
      <c r="Q1291" t="s">
        <v>1812</v>
      </c>
      <c r="R1291" s="16">
        <v>45808</v>
      </c>
      <c r="S1291">
        <v>59</v>
      </c>
      <c r="T1291" t="s">
        <v>8392</v>
      </c>
      <c r="U1291" s="16">
        <v>45808</v>
      </c>
      <c r="V1291" s="16">
        <v>45795</v>
      </c>
      <c r="Y1291" s="16">
        <v>45795</v>
      </c>
      <c r="AB1291" t="s">
        <v>1474</v>
      </c>
    </row>
    <row r="1292" spans="1:42" x14ac:dyDescent="0.35">
      <c r="A1292" t="s">
        <v>2229</v>
      </c>
      <c r="B1292" t="s">
        <v>2230</v>
      </c>
      <c r="C1292" t="s">
        <v>1540</v>
      </c>
      <c r="D1292" t="s">
        <v>1301</v>
      </c>
      <c r="E1292" s="16">
        <v>45702</v>
      </c>
      <c r="F1292">
        <v>4001815873</v>
      </c>
      <c r="G1292" t="s">
        <v>1927</v>
      </c>
      <c r="H1292" t="s">
        <v>1892</v>
      </c>
      <c r="I1292" t="s">
        <v>1823</v>
      </c>
      <c r="J1292">
        <v>3031290</v>
      </c>
      <c r="K1292">
        <v>6551947</v>
      </c>
      <c r="M1292">
        <v>20</v>
      </c>
      <c r="N1292">
        <v>1.54</v>
      </c>
      <c r="O1292">
        <v>30.8</v>
      </c>
      <c r="P1292" t="s">
        <v>1811</v>
      </c>
      <c r="Q1292" t="s">
        <v>1812</v>
      </c>
      <c r="R1292" s="16">
        <v>45808</v>
      </c>
      <c r="S1292">
        <v>59</v>
      </c>
      <c r="T1292" t="s">
        <v>8392</v>
      </c>
      <c r="U1292" s="16">
        <v>45808</v>
      </c>
      <c r="V1292" s="16">
        <v>45795</v>
      </c>
      <c r="Y1292" s="16">
        <v>45795</v>
      </c>
      <c r="AB1292" t="s">
        <v>1474</v>
      </c>
    </row>
    <row r="1293" spans="1:42" x14ac:dyDescent="0.35">
      <c r="A1293" t="s">
        <v>2229</v>
      </c>
      <c r="B1293" t="s">
        <v>2230</v>
      </c>
      <c r="C1293" t="s">
        <v>1540</v>
      </c>
      <c r="D1293" t="s">
        <v>1301</v>
      </c>
      <c r="E1293" s="16">
        <v>45702</v>
      </c>
      <c r="F1293">
        <v>4001815873</v>
      </c>
      <c r="G1293" t="s">
        <v>1927</v>
      </c>
      <c r="H1293" t="s">
        <v>2027</v>
      </c>
      <c r="I1293" t="s">
        <v>1826</v>
      </c>
      <c r="J1293">
        <v>3031290</v>
      </c>
      <c r="K1293">
        <v>6551947</v>
      </c>
      <c r="M1293">
        <v>10</v>
      </c>
      <c r="N1293">
        <v>1.48</v>
      </c>
      <c r="O1293">
        <v>14.8</v>
      </c>
      <c r="P1293" t="s">
        <v>1811</v>
      </c>
      <c r="Q1293" t="s">
        <v>1812</v>
      </c>
      <c r="R1293" s="16">
        <v>45808</v>
      </c>
      <c r="S1293">
        <v>59</v>
      </c>
      <c r="T1293" t="s">
        <v>8392</v>
      </c>
      <c r="U1293" s="16">
        <v>45808</v>
      </c>
      <c r="V1293" s="16">
        <v>45795</v>
      </c>
      <c r="Y1293" s="16">
        <v>45795</v>
      </c>
      <c r="AB1293" t="s">
        <v>1474</v>
      </c>
    </row>
    <row r="1294" spans="1:42" x14ac:dyDescent="0.35">
      <c r="A1294" t="s">
        <v>2229</v>
      </c>
      <c r="B1294" t="s">
        <v>2230</v>
      </c>
      <c r="C1294" t="s">
        <v>1540</v>
      </c>
      <c r="D1294" t="s">
        <v>1301</v>
      </c>
      <c r="E1294" s="16">
        <v>45702</v>
      </c>
      <c r="F1294">
        <v>4001815873</v>
      </c>
      <c r="G1294" t="s">
        <v>1927</v>
      </c>
      <c r="H1294" t="s">
        <v>5723</v>
      </c>
      <c r="I1294" t="s">
        <v>1914</v>
      </c>
      <c r="J1294">
        <v>3031290</v>
      </c>
      <c r="K1294">
        <v>6551947</v>
      </c>
      <c r="M1294">
        <v>10</v>
      </c>
      <c r="N1294">
        <v>61.29</v>
      </c>
      <c r="O1294">
        <v>612.9</v>
      </c>
      <c r="P1294" t="s">
        <v>1811</v>
      </c>
      <c r="Q1294" t="s">
        <v>1812</v>
      </c>
      <c r="R1294" s="16">
        <v>45808</v>
      </c>
      <c r="S1294">
        <v>59</v>
      </c>
      <c r="T1294" t="s">
        <v>8392</v>
      </c>
      <c r="U1294" s="16">
        <v>45808</v>
      </c>
      <c r="V1294" s="16">
        <v>45795</v>
      </c>
      <c r="Y1294" s="16">
        <v>45795</v>
      </c>
      <c r="AB1294" t="s">
        <v>1474</v>
      </c>
    </row>
    <row r="1295" spans="1:42" x14ac:dyDescent="0.35">
      <c r="A1295" t="s">
        <v>2201</v>
      </c>
      <c r="B1295" t="s">
        <v>2202</v>
      </c>
      <c r="C1295" t="s">
        <v>107</v>
      </c>
      <c r="D1295" t="s">
        <v>100</v>
      </c>
      <c r="E1295" s="16">
        <v>45674</v>
      </c>
      <c r="F1295">
        <v>4001779769</v>
      </c>
      <c r="G1295" t="s">
        <v>1927</v>
      </c>
      <c r="H1295" t="s">
        <v>3049</v>
      </c>
      <c r="I1295" t="s">
        <v>1855</v>
      </c>
      <c r="J1295">
        <v>3031675</v>
      </c>
      <c r="K1295">
        <v>6552173</v>
      </c>
      <c r="M1295">
        <v>2</v>
      </c>
      <c r="N1295">
        <v>6217.28</v>
      </c>
      <c r="O1295">
        <v>12434.56</v>
      </c>
      <c r="P1295" t="s">
        <v>1811</v>
      </c>
      <c r="Q1295" t="s">
        <v>1812</v>
      </c>
      <c r="R1295" s="16">
        <v>45710</v>
      </c>
      <c r="S1295">
        <v>144</v>
      </c>
      <c r="T1295" t="s">
        <v>2024</v>
      </c>
      <c r="U1295" s="16">
        <v>45731</v>
      </c>
      <c r="V1295" s="16">
        <v>45710</v>
      </c>
      <c r="Y1295" s="16">
        <v>45739</v>
      </c>
      <c r="AB1295" t="s">
        <v>1519</v>
      </c>
      <c r="AP1295" t="e">
        <v>#N/A</v>
      </c>
    </row>
    <row r="1296" spans="1:42" x14ac:dyDescent="0.35">
      <c r="A1296" t="s">
        <v>2201</v>
      </c>
      <c r="B1296" t="s">
        <v>2202</v>
      </c>
      <c r="C1296" t="s">
        <v>107</v>
      </c>
      <c r="D1296" t="s">
        <v>100</v>
      </c>
      <c r="E1296" s="16">
        <v>45674</v>
      </c>
      <c r="F1296">
        <v>4001779769</v>
      </c>
      <c r="G1296" t="s">
        <v>1927</v>
      </c>
      <c r="H1296" t="s">
        <v>3053</v>
      </c>
      <c r="I1296" t="s">
        <v>3054</v>
      </c>
      <c r="J1296">
        <v>3031675</v>
      </c>
      <c r="K1296">
        <v>6552173</v>
      </c>
      <c r="M1296">
        <v>8</v>
      </c>
      <c r="N1296">
        <v>1515.84</v>
      </c>
      <c r="O1296">
        <v>12126.72</v>
      </c>
      <c r="P1296" t="s">
        <v>1811</v>
      </c>
      <c r="Q1296" t="s">
        <v>1812</v>
      </c>
      <c r="R1296" s="16">
        <v>45710</v>
      </c>
      <c r="S1296">
        <v>144</v>
      </c>
      <c r="T1296" t="s">
        <v>2024</v>
      </c>
      <c r="U1296" s="16">
        <v>45731</v>
      </c>
      <c r="V1296" s="16">
        <v>45710</v>
      </c>
      <c r="Y1296" s="16">
        <v>45739</v>
      </c>
      <c r="AB1296" t="s">
        <v>1519</v>
      </c>
      <c r="AP1296" t="e">
        <v>#N/A</v>
      </c>
    </row>
    <row r="1297" spans="1:42" x14ac:dyDescent="0.35">
      <c r="A1297" t="s">
        <v>2201</v>
      </c>
      <c r="B1297" t="s">
        <v>2202</v>
      </c>
      <c r="C1297" t="s">
        <v>107</v>
      </c>
      <c r="D1297" t="s">
        <v>100</v>
      </c>
      <c r="E1297" s="16">
        <v>45674</v>
      </c>
      <c r="F1297">
        <v>4001779769</v>
      </c>
      <c r="G1297" t="s">
        <v>1927</v>
      </c>
      <c r="H1297" t="s">
        <v>3055</v>
      </c>
      <c r="I1297" t="s">
        <v>1855</v>
      </c>
      <c r="J1297">
        <v>3031675</v>
      </c>
      <c r="K1297">
        <v>6552173</v>
      </c>
      <c r="M1297">
        <v>2</v>
      </c>
      <c r="N1297">
        <v>4842.24</v>
      </c>
      <c r="O1297">
        <v>9684.48</v>
      </c>
      <c r="P1297" t="s">
        <v>1811</v>
      </c>
      <c r="Q1297" t="s">
        <v>1812</v>
      </c>
      <c r="R1297" s="16">
        <v>45710</v>
      </c>
      <c r="S1297">
        <v>144</v>
      </c>
      <c r="T1297" t="s">
        <v>2024</v>
      </c>
      <c r="U1297" s="16">
        <v>45731</v>
      </c>
      <c r="V1297" s="16">
        <v>45710</v>
      </c>
      <c r="Y1297" s="16">
        <v>45739</v>
      </c>
      <c r="AB1297" t="s">
        <v>1519</v>
      </c>
      <c r="AP1297" t="e">
        <v>#N/A</v>
      </c>
    </row>
    <row r="1298" spans="1:42" x14ac:dyDescent="0.35">
      <c r="A1298" t="s">
        <v>2201</v>
      </c>
      <c r="B1298" t="s">
        <v>2202</v>
      </c>
      <c r="C1298" t="s">
        <v>107</v>
      </c>
      <c r="D1298" t="s">
        <v>100</v>
      </c>
      <c r="E1298" s="16">
        <v>45674</v>
      </c>
      <c r="F1298">
        <v>4001779769</v>
      </c>
      <c r="G1298" t="s">
        <v>1927</v>
      </c>
      <c r="H1298" t="s">
        <v>3065</v>
      </c>
      <c r="I1298" t="s">
        <v>2975</v>
      </c>
      <c r="J1298">
        <v>3031675</v>
      </c>
      <c r="K1298">
        <v>6552173</v>
      </c>
      <c r="M1298">
        <v>1</v>
      </c>
      <c r="N1298">
        <v>5389.11</v>
      </c>
      <c r="O1298">
        <v>5389.11</v>
      </c>
      <c r="P1298" t="s">
        <v>1811</v>
      </c>
      <c r="Q1298" t="s">
        <v>1812</v>
      </c>
      <c r="R1298" s="16">
        <v>45710</v>
      </c>
      <c r="S1298">
        <v>144</v>
      </c>
      <c r="T1298" t="s">
        <v>2024</v>
      </c>
      <c r="U1298" s="16">
        <v>45731</v>
      </c>
      <c r="V1298" s="16">
        <v>45710</v>
      </c>
      <c r="Y1298" s="16">
        <v>45739</v>
      </c>
      <c r="AB1298" t="s">
        <v>1519</v>
      </c>
      <c r="AP1298" t="e">
        <v>#N/A</v>
      </c>
    </row>
    <row r="1299" spans="1:42" x14ac:dyDescent="0.35">
      <c r="A1299" t="s">
        <v>2201</v>
      </c>
      <c r="B1299" t="s">
        <v>2202</v>
      </c>
      <c r="C1299" t="s">
        <v>107</v>
      </c>
      <c r="D1299" t="s">
        <v>100</v>
      </c>
      <c r="E1299" s="16">
        <v>45674</v>
      </c>
      <c r="F1299">
        <v>4001779769</v>
      </c>
      <c r="G1299" t="s">
        <v>1927</v>
      </c>
      <c r="H1299" t="s">
        <v>3060</v>
      </c>
      <c r="I1299" t="s">
        <v>2446</v>
      </c>
      <c r="J1299">
        <v>3031675</v>
      </c>
      <c r="K1299">
        <v>6552173</v>
      </c>
      <c r="M1299">
        <v>2</v>
      </c>
      <c r="N1299">
        <v>2575.27</v>
      </c>
      <c r="O1299">
        <v>5150.54</v>
      </c>
      <c r="P1299" t="s">
        <v>1811</v>
      </c>
      <c r="Q1299" t="s">
        <v>1812</v>
      </c>
      <c r="R1299" s="16">
        <v>45710</v>
      </c>
      <c r="S1299">
        <v>144</v>
      </c>
      <c r="T1299" t="s">
        <v>2024</v>
      </c>
      <c r="U1299" s="16">
        <v>45731</v>
      </c>
      <c r="V1299" s="16">
        <v>45710</v>
      </c>
      <c r="Y1299" s="16">
        <v>45739</v>
      </c>
      <c r="AB1299" t="s">
        <v>1519</v>
      </c>
      <c r="AP1299" t="e">
        <v>#N/A</v>
      </c>
    </row>
    <row r="1300" spans="1:42" x14ac:dyDescent="0.35">
      <c r="A1300" t="s">
        <v>2201</v>
      </c>
      <c r="B1300" t="s">
        <v>2202</v>
      </c>
      <c r="C1300" t="s">
        <v>107</v>
      </c>
      <c r="D1300" t="s">
        <v>100</v>
      </c>
      <c r="E1300" s="16">
        <v>45674</v>
      </c>
      <c r="F1300">
        <v>4001779769</v>
      </c>
      <c r="G1300" t="s">
        <v>1927</v>
      </c>
      <c r="H1300" t="s">
        <v>3059</v>
      </c>
      <c r="I1300" t="s">
        <v>1958</v>
      </c>
      <c r="J1300">
        <v>3031675</v>
      </c>
      <c r="K1300">
        <v>6552173</v>
      </c>
      <c r="M1300">
        <v>2</v>
      </c>
      <c r="N1300">
        <v>1896.35</v>
      </c>
      <c r="O1300">
        <v>3792.7</v>
      </c>
      <c r="P1300" t="s">
        <v>1811</v>
      </c>
      <c r="Q1300" t="s">
        <v>1812</v>
      </c>
      <c r="R1300" s="16">
        <v>45710</v>
      </c>
      <c r="S1300">
        <v>144</v>
      </c>
      <c r="T1300" t="s">
        <v>2024</v>
      </c>
      <c r="U1300" s="16">
        <v>45731</v>
      </c>
      <c r="V1300" s="16">
        <v>45710</v>
      </c>
      <c r="Y1300" s="16">
        <v>45739</v>
      </c>
      <c r="AB1300" t="s">
        <v>1519</v>
      </c>
      <c r="AP1300" t="e">
        <v>#N/A</v>
      </c>
    </row>
    <row r="1301" spans="1:42" x14ac:dyDescent="0.35">
      <c r="A1301" t="s">
        <v>2201</v>
      </c>
      <c r="B1301" t="s">
        <v>2202</v>
      </c>
      <c r="C1301" t="s">
        <v>107</v>
      </c>
      <c r="D1301" t="s">
        <v>100</v>
      </c>
      <c r="E1301" s="16">
        <v>45674</v>
      </c>
      <c r="F1301">
        <v>4001779769</v>
      </c>
      <c r="G1301" t="s">
        <v>1927</v>
      </c>
      <c r="H1301" t="s">
        <v>3064</v>
      </c>
      <c r="I1301" t="s">
        <v>2975</v>
      </c>
      <c r="J1301">
        <v>3031675</v>
      </c>
      <c r="K1301">
        <v>6552173</v>
      </c>
      <c r="M1301">
        <v>1</v>
      </c>
      <c r="N1301">
        <v>1868.62</v>
      </c>
      <c r="O1301">
        <v>1868.62</v>
      </c>
      <c r="P1301" t="s">
        <v>1811</v>
      </c>
      <c r="Q1301" t="s">
        <v>1812</v>
      </c>
      <c r="R1301" s="16">
        <v>45710</v>
      </c>
      <c r="S1301">
        <v>144</v>
      </c>
      <c r="T1301" t="s">
        <v>2024</v>
      </c>
      <c r="U1301" s="16">
        <v>45731</v>
      </c>
      <c r="V1301" s="16">
        <v>45710</v>
      </c>
      <c r="Y1301" s="16">
        <v>45739</v>
      </c>
      <c r="AB1301" t="s">
        <v>1519</v>
      </c>
      <c r="AP1301" t="e">
        <v>#N/A</v>
      </c>
    </row>
    <row r="1302" spans="1:42" x14ac:dyDescent="0.35">
      <c r="A1302" t="s">
        <v>2201</v>
      </c>
      <c r="B1302" t="s">
        <v>2202</v>
      </c>
      <c r="C1302" t="s">
        <v>107</v>
      </c>
      <c r="D1302" t="s">
        <v>100</v>
      </c>
      <c r="E1302" s="16">
        <v>45674</v>
      </c>
      <c r="F1302">
        <v>4001779769</v>
      </c>
      <c r="G1302" t="s">
        <v>1927</v>
      </c>
      <c r="H1302" t="s">
        <v>3058</v>
      </c>
      <c r="I1302" t="s">
        <v>1826</v>
      </c>
      <c r="J1302">
        <v>3031675</v>
      </c>
      <c r="K1302">
        <v>6552173</v>
      </c>
      <c r="M1302">
        <v>8</v>
      </c>
      <c r="N1302">
        <v>103.8</v>
      </c>
      <c r="O1302">
        <v>830.4</v>
      </c>
      <c r="P1302" t="s">
        <v>1811</v>
      </c>
      <c r="Q1302" t="s">
        <v>1812</v>
      </c>
      <c r="R1302" s="16">
        <v>45710</v>
      </c>
      <c r="S1302">
        <v>144</v>
      </c>
      <c r="T1302" t="s">
        <v>2024</v>
      </c>
      <c r="U1302" s="16">
        <v>45731</v>
      </c>
      <c r="V1302" s="16">
        <v>45710</v>
      </c>
      <c r="Y1302" s="16">
        <v>45739</v>
      </c>
      <c r="AB1302" t="s">
        <v>1519</v>
      </c>
      <c r="AP1302" t="e">
        <v>#N/A</v>
      </c>
    </row>
    <row r="1303" spans="1:42" x14ac:dyDescent="0.35">
      <c r="A1303" t="s">
        <v>2201</v>
      </c>
      <c r="B1303" t="s">
        <v>2202</v>
      </c>
      <c r="C1303" t="s">
        <v>107</v>
      </c>
      <c r="D1303" t="s">
        <v>100</v>
      </c>
      <c r="E1303" s="16">
        <v>45674</v>
      </c>
      <c r="F1303">
        <v>4001779769</v>
      </c>
      <c r="G1303" t="s">
        <v>1927</v>
      </c>
      <c r="H1303" t="s">
        <v>3051</v>
      </c>
      <c r="I1303" t="s">
        <v>1814</v>
      </c>
      <c r="J1303">
        <v>3031675</v>
      </c>
      <c r="K1303">
        <v>6552173</v>
      </c>
      <c r="M1303">
        <v>12</v>
      </c>
      <c r="N1303">
        <v>57.72</v>
      </c>
      <c r="O1303">
        <v>692.64</v>
      </c>
      <c r="P1303" t="s">
        <v>1811</v>
      </c>
      <c r="Q1303" t="s">
        <v>1812</v>
      </c>
      <c r="R1303" s="16">
        <v>45710</v>
      </c>
      <c r="S1303">
        <v>144</v>
      </c>
      <c r="T1303" t="s">
        <v>2024</v>
      </c>
      <c r="U1303" s="16">
        <v>45731</v>
      </c>
      <c r="V1303" s="16">
        <v>45710</v>
      </c>
      <c r="Y1303" s="16">
        <v>45739</v>
      </c>
      <c r="AB1303" t="s">
        <v>1519</v>
      </c>
      <c r="AP1303" t="e">
        <v>#N/A</v>
      </c>
    </row>
    <row r="1304" spans="1:42" x14ac:dyDescent="0.35">
      <c r="A1304" t="s">
        <v>2201</v>
      </c>
      <c r="B1304" t="s">
        <v>2202</v>
      </c>
      <c r="C1304" t="s">
        <v>107</v>
      </c>
      <c r="D1304" t="s">
        <v>100</v>
      </c>
      <c r="E1304" s="16">
        <v>45674</v>
      </c>
      <c r="F1304">
        <v>4001779769</v>
      </c>
      <c r="G1304" t="s">
        <v>1927</v>
      </c>
      <c r="H1304" t="s">
        <v>3052</v>
      </c>
      <c r="I1304" t="s">
        <v>1814</v>
      </c>
      <c r="J1304">
        <v>3031675</v>
      </c>
      <c r="K1304">
        <v>6552173</v>
      </c>
      <c r="M1304">
        <v>6</v>
      </c>
      <c r="N1304">
        <v>97.27</v>
      </c>
      <c r="O1304">
        <v>583.62</v>
      </c>
      <c r="P1304" t="s">
        <v>1811</v>
      </c>
      <c r="Q1304" t="s">
        <v>1812</v>
      </c>
      <c r="R1304" s="16">
        <v>45710</v>
      </c>
      <c r="S1304">
        <v>144</v>
      </c>
      <c r="T1304" t="s">
        <v>2024</v>
      </c>
      <c r="U1304" s="16">
        <v>45731</v>
      </c>
      <c r="V1304" s="16">
        <v>45710</v>
      </c>
      <c r="Y1304" s="16">
        <v>45739</v>
      </c>
      <c r="AB1304" t="s">
        <v>1519</v>
      </c>
      <c r="AP1304" t="e">
        <v>#N/A</v>
      </c>
    </row>
    <row r="1305" spans="1:42" x14ac:dyDescent="0.35">
      <c r="A1305" t="s">
        <v>2201</v>
      </c>
      <c r="B1305" t="s">
        <v>2202</v>
      </c>
      <c r="C1305" t="s">
        <v>107</v>
      </c>
      <c r="D1305" t="s">
        <v>100</v>
      </c>
      <c r="E1305" s="16">
        <v>45674</v>
      </c>
      <c r="F1305">
        <v>4001779769</v>
      </c>
      <c r="G1305" t="s">
        <v>1927</v>
      </c>
      <c r="H1305" t="s">
        <v>3056</v>
      </c>
      <c r="I1305" t="s">
        <v>1825</v>
      </c>
      <c r="J1305">
        <v>3031675</v>
      </c>
      <c r="K1305">
        <v>6552173</v>
      </c>
      <c r="M1305">
        <v>2</v>
      </c>
      <c r="N1305">
        <v>143.49</v>
      </c>
      <c r="O1305">
        <v>286.98</v>
      </c>
      <c r="P1305" t="s">
        <v>1811</v>
      </c>
      <c r="Q1305" t="s">
        <v>1812</v>
      </c>
      <c r="R1305" s="16">
        <v>45710</v>
      </c>
      <c r="S1305">
        <v>144</v>
      </c>
      <c r="T1305" t="s">
        <v>2024</v>
      </c>
      <c r="U1305" s="16">
        <v>45731</v>
      </c>
      <c r="V1305" s="16">
        <v>45710</v>
      </c>
      <c r="Y1305" s="16">
        <v>45739</v>
      </c>
      <c r="AB1305" t="s">
        <v>1519</v>
      </c>
      <c r="AP1305" t="e">
        <v>#N/A</v>
      </c>
    </row>
    <row r="1306" spans="1:42" x14ac:dyDescent="0.35">
      <c r="A1306" t="s">
        <v>2201</v>
      </c>
      <c r="B1306" t="s">
        <v>2202</v>
      </c>
      <c r="C1306" t="s">
        <v>107</v>
      </c>
      <c r="D1306" t="s">
        <v>100</v>
      </c>
      <c r="E1306" s="16">
        <v>45674</v>
      </c>
      <c r="F1306">
        <v>4001779769</v>
      </c>
      <c r="G1306" t="s">
        <v>1927</v>
      </c>
      <c r="H1306" t="s">
        <v>3057</v>
      </c>
      <c r="I1306" t="s">
        <v>1825</v>
      </c>
      <c r="J1306">
        <v>3031675</v>
      </c>
      <c r="K1306">
        <v>6552173</v>
      </c>
      <c r="M1306">
        <v>2</v>
      </c>
      <c r="N1306">
        <v>117.06</v>
      </c>
      <c r="O1306">
        <v>234.12</v>
      </c>
      <c r="P1306" t="s">
        <v>1811</v>
      </c>
      <c r="Q1306" t="s">
        <v>1812</v>
      </c>
      <c r="R1306" s="16">
        <v>45710</v>
      </c>
      <c r="S1306">
        <v>144</v>
      </c>
      <c r="T1306" t="s">
        <v>2024</v>
      </c>
      <c r="U1306" s="16">
        <v>45731</v>
      </c>
      <c r="V1306" s="16">
        <v>45710</v>
      </c>
      <c r="Y1306" s="16">
        <v>45739</v>
      </c>
      <c r="AB1306" t="s">
        <v>1519</v>
      </c>
      <c r="AP1306" t="e">
        <v>#N/A</v>
      </c>
    </row>
    <row r="1307" spans="1:42" x14ac:dyDescent="0.35">
      <c r="A1307" t="s">
        <v>2201</v>
      </c>
      <c r="B1307" t="s">
        <v>2202</v>
      </c>
      <c r="C1307" t="s">
        <v>107</v>
      </c>
      <c r="D1307" t="s">
        <v>100</v>
      </c>
      <c r="E1307" s="16">
        <v>45674</v>
      </c>
      <c r="F1307">
        <v>4001779769</v>
      </c>
      <c r="G1307" t="s">
        <v>1927</v>
      </c>
      <c r="H1307" t="s">
        <v>3050</v>
      </c>
      <c r="I1307" t="s">
        <v>2034</v>
      </c>
      <c r="J1307">
        <v>3031675</v>
      </c>
      <c r="K1307">
        <v>6552173</v>
      </c>
      <c r="M1307">
        <v>24</v>
      </c>
      <c r="N1307">
        <v>5.1100000000000003</v>
      </c>
      <c r="O1307">
        <v>122.64</v>
      </c>
      <c r="P1307" t="s">
        <v>1811</v>
      </c>
      <c r="Q1307" t="s">
        <v>1812</v>
      </c>
      <c r="R1307" s="16">
        <v>45710</v>
      </c>
      <c r="S1307">
        <v>144</v>
      </c>
      <c r="T1307" t="s">
        <v>2024</v>
      </c>
      <c r="U1307" s="16">
        <v>45731</v>
      </c>
      <c r="V1307" s="16">
        <v>45710</v>
      </c>
      <c r="Y1307" s="16">
        <v>45739</v>
      </c>
      <c r="AB1307" t="s">
        <v>1519</v>
      </c>
      <c r="AP1307" t="e">
        <v>#N/A</v>
      </c>
    </row>
    <row r="1308" spans="1:42" x14ac:dyDescent="0.35">
      <c r="A1308" t="s">
        <v>2201</v>
      </c>
      <c r="B1308" t="s">
        <v>2202</v>
      </c>
      <c r="C1308" t="s">
        <v>107</v>
      </c>
      <c r="D1308" t="s">
        <v>100</v>
      </c>
      <c r="E1308" s="16">
        <v>45674</v>
      </c>
      <c r="F1308">
        <v>4001779769</v>
      </c>
      <c r="G1308" t="s">
        <v>1927</v>
      </c>
      <c r="H1308" t="s">
        <v>3062</v>
      </c>
      <c r="I1308" t="s">
        <v>1828</v>
      </c>
      <c r="J1308">
        <v>3031675</v>
      </c>
      <c r="K1308">
        <v>6552173</v>
      </c>
      <c r="M1308">
        <v>1</v>
      </c>
      <c r="N1308">
        <v>70.459999999999994</v>
      </c>
      <c r="O1308">
        <v>70.459999999999994</v>
      </c>
      <c r="P1308" t="s">
        <v>1811</v>
      </c>
      <c r="Q1308" t="s">
        <v>1812</v>
      </c>
      <c r="R1308" s="16">
        <v>45710</v>
      </c>
      <c r="S1308">
        <v>144</v>
      </c>
      <c r="T1308" t="s">
        <v>2024</v>
      </c>
      <c r="U1308" s="16">
        <v>45731</v>
      </c>
      <c r="V1308" s="16">
        <v>45710</v>
      </c>
      <c r="Y1308" s="16">
        <v>45739</v>
      </c>
      <c r="AB1308" t="s">
        <v>1519</v>
      </c>
      <c r="AP1308" t="e">
        <v>#N/A</v>
      </c>
    </row>
    <row r="1309" spans="1:42" x14ac:dyDescent="0.35">
      <c r="A1309" t="s">
        <v>2201</v>
      </c>
      <c r="B1309" t="s">
        <v>2202</v>
      </c>
      <c r="C1309" t="s">
        <v>107</v>
      </c>
      <c r="D1309" t="s">
        <v>100</v>
      </c>
      <c r="E1309" s="16">
        <v>45674</v>
      </c>
      <c r="F1309">
        <v>4001779769</v>
      </c>
      <c r="G1309" t="s">
        <v>1927</v>
      </c>
      <c r="H1309" t="s">
        <v>3063</v>
      </c>
      <c r="I1309" t="s">
        <v>1828</v>
      </c>
      <c r="J1309">
        <v>3031675</v>
      </c>
      <c r="K1309">
        <v>6552173</v>
      </c>
      <c r="M1309">
        <v>1</v>
      </c>
      <c r="N1309">
        <v>70.459999999999994</v>
      </c>
      <c r="O1309">
        <v>70.459999999999994</v>
      </c>
      <c r="P1309" t="s">
        <v>1811</v>
      </c>
      <c r="Q1309" t="s">
        <v>1812</v>
      </c>
      <c r="R1309" s="16">
        <v>45710</v>
      </c>
      <c r="S1309">
        <v>144</v>
      </c>
      <c r="T1309" t="s">
        <v>2024</v>
      </c>
      <c r="U1309" s="16">
        <v>45731</v>
      </c>
      <c r="V1309" s="16">
        <v>45710</v>
      </c>
      <c r="Y1309" s="16">
        <v>45739</v>
      </c>
      <c r="AB1309" t="s">
        <v>1519</v>
      </c>
      <c r="AP1309" t="e">
        <v>#N/A</v>
      </c>
    </row>
    <row r="1310" spans="1:42" x14ac:dyDescent="0.35">
      <c r="A1310" t="s">
        <v>2201</v>
      </c>
      <c r="B1310" t="s">
        <v>2202</v>
      </c>
      <c r="C1310" t="s">
        <v>107</v>
      </c>
      <c r="D1310" t="s">
        <v>100</v>
      </c>
      <c r="E1310" s="16">
        <v>45674</v>
      </c>
      <c r="F1310">
        <v>4001779769</v>
      </c>
      <c r="G1310" t="s">
        <v>1927</v>
      </c>
      <c r="H1310" t="s">
        <v>2653</v>
      </c>
      <c r="I1310" t="s">
        <v>1822</v>
      </c>
      <c r="J1310">
        <v>3031675</v>
      </c>
      <c r="K1310">
        <v>6552173</v>
      </c>
      <c r="M1310">
        <v>8</v>
      </c>
      <c r="N1310">
        <v>5.53</v>
      </c>
      <c r="O1310">
        <v>44.24</v>
      </c>
      <c r="P1310" t="s">
        <v>1811</v>
      </c>
      <c r="Q1310" t="s">
        <v>1812</v>
      </c>
      <c r="R1310" s="16">
        <v>45710</v>
      </c>
      <c r="S1310">
        <v>144</v>
      </c>
      <c r="T1310" t="s">
        <v>2024</v>
      </c>
      <c r="U1310" s="16">
        <v>45731</v>
      </c>
      <c r="V1310" s="16">
        <v>45710</v>
      </c>
      <c r="Y1310" s="16">
        <v>45739</v>
      </c>
      <c r="AB1310" t="s">
        <v>1519</v>
      </c>
      <c r="AP1310" t="e">
        <v>#N/A</v>
      </c>
    </row>
    <row r="1311" spans="1:42" x14ac:dyDescent="0.35">
      <c r="A1311" t="s">
        <v>2201</v>
      </c>
      <c r="B1311" t="s">
        <v>2202</v>
      </c>
      <c r="C1311" t="s">
        <v>107</v>
      </c>
      <c r="D1311" t="s">
        <v>100</v>
      </c>
      <c r="E1311" s="16">
        <v>45674</v>
      </c>
      <c r="F1311">
        <v>4001779769</v>
      </c>
      <c r="G1311" t="s">
        <v>1927</v>
      </c>
      <c r="H1311" t="s">
        <v>2645</v>
      </c>
      <c r="I1311" t="s">
        <v>1810</v>
      </c>
      <c r="J1311">
        <v>3031675</v>
      </c>
      <c r="K1311">
        <v>6552173</v>
      </c>
      <c r="M1311">
        <v>4</v>
      </c>
      <c r="N1311">
        <v>7.26</v>
      </c>
      <c r="O1311">
        <v>29.04</v>
      </c>
      <c r="P1311" t="s">
        <v>1811</v>
      </c>
      <c r="Q1311" t="s">
        <v>1812</v>
      </c>
      <c r="R1311" s="16">
        <v>45710</v>
      </c>
      <c r="S1311">
        <v>144</v>
      </c>
      <c r="T1311" t="s">
        <v>2024</v>
      </c>
      <c r="U1311" s="16">
        <v>45731</v>
      </c>
      <c r="V1311" s="16">
        <v>45710</v>
      </c>
      <c r="Y1311" s="16">
        <v>45739</v>
      </c>
      <c r="AB1311" t="s">
        <v>1519</v>
      </c>
      <c r="AP1311" t="e">
        <v>#N/A</v>
      </c>
    </row>
    <row r="1312" spans="1:42" x14ac:dyDescent="0.35">
      <c r="A1312" t="s">
        <v>2201</v>
      </c>
      <c r="B1312" t="s">
        <v>2202</v>
      </c>
      <c r="C1312" t="s">
        <v>107</v>
      </c>
      <c r="D1312" t="s">
        <v>100</v>
      </c>
      <c r="E1312" s="16">
        <v>45674</v>
      </c>
      <c r="F1312">
        <v>4001779769</v>
      </c>
      <c r="G1312" t="s">
        <v>1927</v>
      </c>
      <c r="H1312" t="s">
        <v>3066</v>
      </c>
      <c r="I1312" t="s">
        <v>3067</v>
      </c>
      <c r="J1312">
        <v>3031675</v>
      </c>
      <c r="K1312">
        <v>6552173</v>
      </c>
      <c r="M1312">
        <v>2</v>
      </c>
      <c r="N1312">
        <v>9.6300000000000008</v>
      </c>
      <c r="O1312">
        <v>19.260000000000002</v>
      </c>
      <c r="P1312" t="s">
        <v>1811</v>
      </c>
      <c r="Q1312" t="s">
        <v>1812</v>
      </c>
      <c r="R1312" s="16">
        <v>45710</v>
      </c>
      <c r="S1312">
        <v>144</v>
      </c>
      <c r="T1312" t="s">
        <v>2024</v>
      </c>
      <c r="U1312" s="16">
        <v>45731</v>
      </c>
      <c r="V1312" s="16">
        <v>45710</v>
      </c>
      <c r="Y1312" s="16">
        <v>45739</v>
      </c>
      <c r="AB1312" t="s">
        <v>1519</v>
      </c>
      <c r="AP1312" t="e">
        <v>#N/A</v>
      </c>
    </row>
    <row r="1313" spans="1:42" x14ac:dyDescent="0.35">
      <c r="A1313" t="s">
        <v>2201</v>
      </c>
      <c r="B1313" t="s">
        <v>2202</v>
      </c>
      <c r="C1313" t="s">
        <v>107</v>
      </c>
      <c r="D1313" t="s">
        <v>100</v>
      </c>
      <c r="E1313" s="16">
        <v>45674</v>
      </c>
      <c r="F1313">
        <v>4001779769</v>
      </c>
      <c r="G1313" t="s">
        <v>1927</v>
      </c>
      <c r="H1313" t="s">
        <v>3061</v>
      </c>
      <c r="I1313" t="s">
        <v>2175</v>
      </c>
      <c r="J1313">
        <v>3031675</v>
      </c>
      <c r="K1313">
        <v>6552173</v>
      </c>
      <c r="M1313">
        <v>2</v>
      </c>
      <c r="N1313">
        <v>9.32</v>
      </c>
      <c r="O1313">
        <v>18.64</v>
      </c>
      <c r="P1313" t="s">
        <v>1811</v>
      </c>
      <c r="Q1313" t="s">
        <v>1812</v>
      </c>
      <c r="R1313" s="16">
        <v>45710</v>
      </c>
      <c r="S1313">
        <v>144</v>
      </c>
      <c r="T1313" t="s">
        <v>2024</v>
      </c>
      <c r="U1313" s="16">
        <v>45731</v>
      </c>
      <c r="V1313" s="16">
        <v>45710</v>
      </c>
      <c r="Y1313" s="16">
        <v>45739</v>
      </c>
      <c r="AB1313" t="s">
        <v>1519</v>
      </c>
      <c r="AP1313" t="e">
        <v>#N/A</v>
      </c>
    </row>
    <row r="1314" spans="1:42" x14ac:dyDescent="0.35">
      <c r="A1314" t="s">
        <v>2201</v>
      </c>
      <c r="B1314" t="s">
        <v>2202</v>
      </c>
      <c r="C1314" t="s">
        <v>107</v>
      </c>
      <c r="D1314" t="s">
        <v>100</v>
      </c>
      <c r="E1314" s="16">
        <v>45674</v>
      </c>
      <c r="F1314">
        <v>4001779769</v>
      </c>
      <c r="G1314" t="s">
        <v>1927</v>
      </c>
      <c r="H1314" t="s">
        <v>1902</v>
      </c>
      <c r="I1314" t="s">
        <v>1822</v>
      </c>
      <c r="J1314">
        <v>3031675</v>
      </c>
      <c r="K1314">
        <v>6552173</v>
      </c>
      <c r="M1314">
        <v>6</v>
      </c>
      <c r="N1314">
        <v>1.89</v>
      </c>
      <c r="O1314">
        <v>11.34</v>
      </c>
      <c r="P1314" t="s">
        <v>1811</v>
      </c>
      <c r="Q1314" t="s">
        <v>1812</v>
      </c>
      <c r="R1314" s="16">
        <v>45710</v>
      </c>
      <c r="S1314">
        <v>144</v>
      </c>
      <c r="T1314" t="s">
        <v>2024</v>
      </c>
      <c r="U1314" s="16">
        <v>45731</v>
      </c>
      <c r="V1314" s="16">
        <v>45710</v>
      </c>
      <c r="Y1314" s="16">
        <v>45739</v>
      </c>
      <c r="AB1314" t="s">
        <v>1519</v>
      </c>
      <c r="AP1314" t="e">
        <v>#N/A</v>
      </c>
    </row>
    <row r="1315" spans="1:42" x14ac:dyDescent="0.35">
      <c r="A1315" t="s">
        <v>2201</v>
      </c>
      <c r="B1315" t="s">
        <v>2202</v>
      </c>
      <c r="C1315" t="s">
        <v>107</v>
      </c>
      <c r="D1315" t="s">
        <v>100</v>
      </c>
      <c r="E1315" s="16">
        <v>45674</v>
      </c>
      <c r="F1315">
        <v>4001779769</v>
      </c>
      <c r="G1315" t="s">
        <v>1927</v>
      </c>
      <c r="H1315" t="s">
        <v>1985</v>
      </c>
      <c r="I1315" t="s">
        <v>1825</v>
      </c>
      <c r="J1315">
        <v>3031675</v>
      </c>
      <c r="K1315">
        <v>6552173</v>
      </c>
      <c r="M1315">
        <v>4</v>
      </c>
      <c r="N1315">
        <v>2.69</v>
      </c>
      <c r="O1315">
        <v>10.76</v>
      </c>
      <c r="P1315" t="s">
        <v>1811</v>
      </c>
      <c r="Q1315" t="s">
        <v>1812</v>
      </c>
      <c r="R1315" s="16">
        <v>45710</v>
      </c>
      <c r="S1315">
        <v>144</v>
      </c>
      <c r="T1315" t="s">
        <v>2024</v>
      </c>
      <c r="U1315" s="16">
        <v>45731</v>
      </c>
      <c r="V1315" s="16">
        <v>45710</v>
      </c>
      <c r="Y1315" s="16">
        <v>45739</v>
      </c>
      <c r="AB1315" t="s">
        <v>1519</v>
      </c>
      <c r="AP1315" t="e">
        <v>#N/A</v>
      </c>
    </row>
    <row r="1316" spans="1:42" x14ac:dyDescent="0.35">
      <c r="A1316" t="s">
        <v>2201</v>
      </c>
      <c r="B1316" t="s">
        <v>2202</v>
      </c>
      <c r="C1316" t="s">
        <v>107</v>
      </c>
      <c r="D1316" t="s">
        <v>100</v>
      </c>
      <c r="E1316" s="16">
        <v>45674</v>
      </c>
      <c r="F1316">
        <v>4001779769</v>
      </c>
      <c r="G1316" t="s">
        <v>1927</v>
      </c>
      <c r="H1316" t="s">
        <v>2056</v>
      </c>
      <c r="I1316" t="s">
        <v>1825</v>
      </c>
      <c r="J1316">
        <v>3031675</v>
      </c>
      <c r="K1316">
        <v>6552173</v>
      </c>
      <c r="M1316">
        <v>2</v>
      </c>
      <c r="N1316">
        <v>2.0699999999999998</v>
      </c>
      <c r="O1316">
        <v>4.1399999999999997</v>
      </c>
      <c r="P1316" t="s">
        <v>1811</v>
      </c>
      <c r="Q1316" t="s">
        <v>1812</v>
      </c>
      <c r="R1316" s="16">
        <v>45710</v>
      </c>
      <c r="S1316">
        <v>144</v>
      </c>
      <c r="T1316" t="s">
        <v>2024</v>
      </c>
      <c r="U1316" s="16">
        <v>45731</v>
      </c>
      <c r="V1316" s="16">
        <v>45710</v>
      </c>
      <c r="Y1316" s="16">
        <v>45739</v>
      </c>
      <c r="AB1316" t="s">
        <v>1519</v>
      </c>
      <c r="AP1316" t="e">
        <v>#N/A</v>
      </c>
    </row>
    <row r="1317" spans="1:42" x14ac:dyDescent="0.35">
      <c r="A1317" t="s">
        <v>2201</v>
      </c>
      <c r="B1317" t="s">
        <v>2202</v>
      </c>
      <c r="C1317" t="s">
        <v>107</v>
      </c>
      <c r="D1317" t="s">
        <v>100</v>
      </c>
      <c r="E1317" s="16">
        <v>45674</v>
      </c>
      <c r="F1317">
        <v>4001779769</v>
      </c>
      <c r="G1317" t="s">
        <v>1927</v>
      </c>
      <c r="H1317" t="s">
        <v>1888</v>
      </c>
      <c r="I1317" t="s">
        <v>1826</v>
      </c>
      <c r="J1317">
        <v>3031675</v>
      </c>
      <c r="K1317">
        <v>6552173</v>
      </c>
      <c r="M1317">
        <v>2</v>
      </c>
      <c r="N1317">
        <v>1.66</v>
      </c>
      <c r="O1317">
        <v>3.32</v>
      </c>
      <c r="P1317" t="s">
        <v>1811</v>
      </c>
      <c r="Q1317" t="s">
        <v>1812</v>
      </c>
      <c r="R1317" s="16">
        <v>45710</v>
      </c>
      <c r="S1317">
        <v>144</v>
      </c>
      <c r="T1317" t="s">
        <v>2024</v>
      </c>
      <c r="U1317" s="16">
        <v>45731</v>
      </c>
      <c r="V1317" s="16">
        <v>45710</v>
      </c>
      <c r="Y1317" s="16">
        <v>45739</v>
      </c>
      <c r="AB1317" t="s">
        <v>1519</v>
      </c>
      <c r="AP1317" t="e">
        <v>#N/A</v>
      </c>
    </row>
    <row r="1318" spans="1:42" x14ac:dyDescent="0.35">
      <c r="A1318" t="s">
        <v>2201</v>
      </c>
      <c r="B1318" t="s">
        <v>2202</v>
      </c>
      <c r="C1318" t="s">
        <v>107</v>
      </c>
      <c r="D1318" t="s">
        <v>100</v>
      </c>
      <c r="E1318" s="16">
        <v>45674</v>
      </c>
      <c r="F1318">
        <v>4001779769</v>
      </c>
      <c r="G1318" t="s">
        <v>1927</v>
      </c>
      <c r="H1318" t="s">
        <v>1843</v>
      </c>
      <c r="I1318" t="s">
        <v>1823</v>
      </c>
      <c r="J1318">
        <v>3031675</v>
      </c>
      <c r="K1318">
        <v>6552173</v>
      </c>
      <c r="M1318">
        <v>2</v>
      </c>
      <c r="N1318">
        <v>1.41</v>
      </c>
      <c r="O1318">
        <v>2.82</v>
      </c>
      <c r="P1318" t="s">
        <v>1811</v>
      </c>
      <c r="Q1318" t="s">
        <v>1812</v>
      </c>
      <c r="R1318" s="16">
        <v>45710</v>
      </c>
      <c r="S1318">
        <v>144</v>
      </c>
      <c r="T1318" t="s">
        <v>2024</v>
      </c>
      <c r="U1318" s="16">
        <v>45731</v>
      </c>
      <c r="V1318" s="16">
        <v>45710</v>
      </c>
      <c r="Y1318" s="16">
        <v>45739</v>
      </c>
      <c r="AB1318" t="s">
        <v>1519</v>
      </c>
      <c r="AP1318" t="e">
        <v>#N/A</v>
      </c>
    </row>
    <row r="1319" spans="1:42" x14ac:dyDescent="0.35">
      <c r="A1319" t="s">
        <v>1844</v>
      </c>
      <c r="B1319" t="s">
        <v>1845</v>
      </c>
      <c r="C1319" t="s">
        <v>5655</v>
      </c>
      <c r="D1319" t="s">
        <v>1301</v>
      </c>
      <c r="E1319" s="16">
        <v>45785</v>
      </c>
      <c r="F1319">
        <v>4001921023</v>
      </c>
      <c r="G1319" t="s">
        <v>1927</v>
      </c>
      <c r="H1319" t="s">
        <v>5724</v>
      </c>
      <c r="I1319" t="s">
        <v>5725</v>
      </c>
      <c r="J1319">
        <v>3031735</v>
      </c>
      <c r="K1319">
        <v>6552221</v>
      </c>
      <c r="M1319">
        <v>8</v>
      </c>
      <c r="N1319">
        <v>33.28</v>
      </c>
      <c r="O1319">
        <v>266.24</v>
      </c>
      <c r="P1319" t="s">
        <v>1811</v>
      </c>
      <c r="Q1319" t="s">
        <v>1812</v>
      </c>
      <c r="R1319" s="16">
        <v>45803</v>
      </c>
      <c r="S1319">
        <v>47</v>
      </c>
      <c r="T1319" t="s">
        <v>1930</v>
      </c>
      <c r="U1319" s="16">
        <v>45809</v>
      </c>
      <c r="V1319" s="16">
        <v>45807</v>
      </c>
      <c r="Y1319" s="16">
        <v>45807</v>
      </c>
      <c r="AB1319" t="s">
        <v>1480</v>
      </c>
    </row>
    <row r="1320" spans="1:42" x14ac:dyDescent="0.35">
      <c r="A1320" t="s">
        <v>1844</v>
      </c>
      <c r="B1320" t="s">
        <v>1845</v>
      </c>
      <c r="C1320" t="s">
        <v>5655</v>
      </c>
      <c r="D1320" t="s">
        <v>1301</v>
      </c>
      <c r="E1320" s="16">
        <v>45785</v>
      </c>
      <c r="F1320">
        <v>4001921023</v>
      </c>
      <c r="G1320" t="s">
        <v>1927</v>
      </c>
      <c r="H1320" t="s">
        <v>5726</v>
      </c>
      <c r="I1320" t="s">
        <v>3716</v>
      </c>
      <c r="J1320">
        <v>3031735</v>
      </c>
      <c r="K1320">
        <v>6552221</v>
      </c>
      <c r="M1320">
        <v>8</v>
      </c>
      <c r="N1320">
        <v>23.05</v>
      </c>
      <c r="O1320">
        <v>184.4</v>
      </c>
      <c r="P1320" t="s">
        <v>1811</v>
      </c>
      <c r="Q1320" t="s">
        <v>1812</v>
      </c>
      <c r="R1320" s="16">
        <v>45803</v>
      </c>
      <c r="S1320">
        <v>47</v>
      </c>
      <c r="T1320" t="s">
        <v>1930</v>
      </c>
      <c r="U1320" s="16">
        <v>45809</v>
      </c>
      <c r="V1320" s="16">
        <v>45807</v>
      </c>
      <c r="Y1320" s="16">
        <v>45807</v>
      </c>
      <c r="AB1320" t="s">
        <v>1480</v>
      </c>
    </row>
    <row r="1321" spans="1:42" x14ac:dyDescent="0.35">
      <c r="A1321" t="s">
        <v>1844</v>
      </c>
      <c r="B1321" t="s">
        <v>1845</v>
      </c>
      <c r="C1321" t="s">
        <v>5655</v>
      </c>
      <c r="D1321" t="s">
        <v>1301</v>
      </c>
      <c r="E1321" s="16">
        <v>45785</v>
      </c>
      <c r="F1321">
        <v>4001921023</v>
      </c>
      <c r="G1321" t="s">
        <v>1927</v>
      </c>
      <c r="H1321" t="s">
        <v>5727</v>
      </c>
      <c r="I1321" t="s">
        <v>5728</v>
      </c>
      <c r="J1321">
        <v>3031735</v>
      </c>
      <c r="K1321">
        <v>6552221</v>
      </c>
      <c r="M1321">
        <v>8</v>
      </c>
      <c r="N1321">
        <v>41.43</v>
      </c>
      <c r="O1321">
        <v>331.44</v>
      </c>
      <c r="P1321" t="s">
        <v>1811</v>
      </c>
      <c r="Q1321" t="s">
        <v>1812</v>
      </c>
      <c r="R1321" s="16">
        <v>45803</v>
      </c>
      <c r="S1321">
        <v>47</v>
      </c>
      <c r="T1321" t="s">
        <v>1930</v>
      </c>
      <c r="U1321" s="16">
        <v>45809</v>
      </c>
      <c r="V1321" s="16">
        <v>45807</v>
      </c>
      <c r="Y1321" s="16">
        <v>45807</v>
      </c>
      <c r="AB1321" t="s">
        <v>1480</v>
      </c>
    </row>
    <row r="1322" spans="1:42" x14ac:dyDescent="0.35">
      <c r="A1322" t="s">
        <v>1844</v>
      </c>
      <c r="B1322" t="s">
        <v>1845</v>
      </c>
      <c r="C1322" t="s">
        <v>5655</v>
      </c>
      <c r="D1322" t="s">
        <v>1301</v>
      </c>
      <c r="E1322" s="16">
        <v>45785</v>
      </c>
      <c r="F1322">
        <v>4001921023</v>
      </c>
      <c r="G1322" t="s">
        <v>1927</v>
      </c>
      <c r="H1322" t="s">
        <v>5729</v>
      </c>
      <c r="I1322" t="s">
        <v>5730</v>
      </c>
      <c r="J1322">
        <v>3031735</v>
      </c>
      <c r="K1322">
        <v>6552221</v>
      </c>
      <c r="M1322">
        <v>4</v>
      </c>
      <c r="N1322">
        <v>447.55</v>
      </c>
      <c r="O1322">
        <v>1790.2</v>
      </c>
      <c r="P1322" t="s">
        <v>1811</v>
      </c>
      <c r="Q1322" t="s">
        <v>1812</v>
      </c>
      <c r="R1322" s="16">
        <v>45803</v>
      </c>
      <c r="S1322">
        <v>47</v>
      </c>
      <c r="T1322" t="s">
        <v>1930</v>
      </c>
      <c r="U1322" s="16">
        <v>45809</v>
      </c>
      <c r="V1322" s="16">
        <v>45807</v>
      </c>
      <c r="Y1322" s="16">
        <v>45807</v>
      </c>
      <c r="AB1322" t="s">
        <v>1480</v>
      </c>
    </row>
    <row r="1323" spans="1:42" x14ac:dyDescent="0.35">
      <c r="A1323" t="s">
        <v>2301</v>
      </c>
      <c r="B1323" t="s">
        <v>2302</v>
      </c>
      <c r="C1323" t="s">
        <v>115</v>
      </c>
      <c r="D1323" t="s">
        <v>114</v>
      </c>
      <c r="E1323" s="16">
        <v>45683</v>
      </c>
      <c r="F1323">
        <v>4001790109</v>
      </c>
      <c r="G1323" t="s">
        <v>1809</v>
      </c>
      <c r="H1323" t="s">
        <v>3068</v>
      </c>
      <c r="I1323" t="s">
        <v>2121</v>
      </c>
      <c r="J1323">
        <v>3032534</v>
      </c>
      <c r="K1323">
        <v>6552689</v>
      </c>
      <c r="M1323">
        <v>2</v>
      </c>
      <c r="N1323">
        <v>8.77</v>
      </c>
      <c r="O1323">
        <v>17.54</v>
      </c>
      <c r="P1323" t="s">
        <v>1811</v>
      </c>
      <c r="Q1323" t="s">
        <v>1812</v>
      </c>
      <c r="R1323" s="16">
        <v>45686</v>
      </c>
      <c r="S1323">
        <v>165</v>
      </c>
      <c r="T1323" t="s">
        <v>2024</v>
      </c>
      <c r="U1323" s="16">
        <v>45719</v>
      </c>
      <c r="V1323" s="16">
        <v>45689</v>
      </c>
      <c r="Y1323" s="16">
        <v>45689</v>
      </c>
      <c r="AB1323" t="s">
        <v>3069</v>
      </c>
      <c r="AC1323" t="s">
        <v>1818</v>
      </c>
      <c r="AP1323" t="e">
        <v>#N/A</v>
      </c>
    </row>
    <row r="1324" spans="1:42" x14ac:dyDescent="0.35">
      <c r="A1324" t="s">
        <v>2301</v>
      </c>
      <c r="B1324" t="s">
        <v>2302</v>
      </c>
      <c r="C1324" t="s">
        <v>115</v>
      </c>
      <c r="D1324" t="s">
        <v>114</v>
      </c>
      <c r="E1324" s="16">
        <v>45683</v>
      </c>
      <c r="F1324">
        <v>4001790109</v>
      </c>
      <c r="G1324" t="s">
        <v>1809</v>
      </c>
      <c r="H1324" t="s">
        <v>3070</v>
      </c>
      <c r="I1324" t="s">
        <v>1857</v>
      </c>
      <c r="J1324">
        <v>3032534</v>
      </c>
      <c r="K1324">
        <v>6552689</v>
      </c>
      <c r="M1324">
        <v>8</v>
      </c>
      <c r="N1324">
        <v>73.19</v>
      </c>
      <c r="O1324">
        <v>585.52</v>
      </c>
      <c r="P1324" t="s">
        <v>1811</v>
      </c>
      <c r="Q1324" t="s">
        <v>1812</v>
      </c>
      <c r="R1324" s="16">
        <v>45686</v>
      </c>
      <c r="S1324">
        <v>165</v>
      </c>
      <c r="T1324" t="s">
        <v>2024</v>
      </c>
      <c r="U1324" s="16">
        <v>45719</v>
      </c>
      <c r="V1324" s="16">
        <v>45689</v>
      </c>
      <c r="Y1324" s="16">
        <v>45689</v>
      </c>
      <c r="AB1324" t="s">
        <v>3069</v>
      </c>
      <c r="AC1324" t="s">
        <v>1818</v>
      </c>
      <c r="AP1324" t="e">
        <v>#N/A</v>
      </c>
    </row>
    <row r="1325" spans="1:42" x14ac:dyDescent="0.35">
      <c r="A1325" t="s">
        <v>2301</v>
      </c>
      <c r="B1325" t="s">
        <v>2302</v>
      </c>
      <c r="C1325" t="s">
        <v>115</v>
      </c>
      <c r="D1325" t="s">
        <v>114</v>
      </c>
      <c r="E1325" s="16">
        <v>45683</v>
      </c>
      <c r="F1325">
        <v>4001790109</v>
      </c>
      <c r="G1325" t="s">
        <v>1809</v>
      </c>
      <c r="H1325" t="s">
        <v>3071</v>
      </c>
      <c r="I1325" t="s">
        <v>1822</v>
      </c>
      <c r="J1325">
        <v>3032534</v>
      </c>
      <c r="K1325">
        <v>6552689</v>
      </c>
      <c r="M1325">
        <v>6</v>
      </c>
      <c r="N1325">
        <v>8.19</v>
      </c>
      <c r="O1325">
        <v>49.14</v>
      </c>
      <c r="P1325" t="s">
        <v>1811</v>
      </c>
      <c r="Q1325" t="s">
        <v>1812</v>
      </c>
      <c r="R1325" s="16">
        <v>45686</v>
      </c>
      <c r="S1325">
        <v>165</v>
      </c>
      <c r="T1325" t="s">
        <v>2024</v>
      </c>
      <c r="U1325" s="16">
        <v>45719</v>
      </c>
      <c r="V1325" s="16">
        <v>45689</v>
      </c>
      <c r="Y1325" s="16">
        <v>45689</v>
      </c>
      <c r="AB1325" t="s">
        <v>3069</v>
      </c>
      <c r="AC1325" t="s">
        <v>1818</v>
      </c>
      <c r="AP1325" t="e">
        <v>#N/A</v>
      </c>
    </row>
    <row r="1326" spans="1:42" x14ac:dyDescent="0.35">
      <c r="A1326" t="s">
        <v>2301</v>
      </c>
      <c r="B1326" t="s">
        <v>2302</v>
      </c>
      <c r="C1326" t="s">
        <v>115</v>
      </c>
      <c r="D1326" t="s">
        <v>114</v>
      </c>
      <c r="E1326" s="16">
        <v>45683</v>
      </c>
      <c r="F1326">
        <v>4001790109</v>
      </c>
      <c r="G1326" t="s">
        <v>1809</v>
      </c>
      <c r="H1326" t="s">
        <v>3072</v>
      </c>
      <c r="I1326" t="s">
        <v>1865</v>
      </c>
      <c r="J1326">
        <v>3032534</v>
      </c>
      <c r="K1326">
        <v>6552689</v>
      </c>
      <c r="M1326">
        <v>4</v>
      </c>
      <c r="N1326">
        <v>8.2799999999999994</v>
      </c>
      <c r="O1326">
        <v>33.119999999999997</v>
      </c>
      <c r="P1326" t="s">
        <v>1811</v>
      </c>
      <c r="Q1326" t="s">
        <v>1812</v>
      </c>
      <c r="R1326" s="16">
        <v>45686</v>
      </c>
      <c r="S1326">
        <v>165</v>
      </c>
      <c r="T1326" t="s">
        <v>2024</v>
      </c>
      <c r="U1326" s="16">
        <v>45719</v>
      </c>
      <c r="V1326" s="16">
        <v>45689</v>
      </c>
      <c r="Y1326" s="16">
        <v>45689</v>
      </c>
      <c r="AB1326" t="s">
        <v>3069</v>
      </c>
      <c r="AC1326" t="s">
        <v>1818</v>
      </c>
      <c r="AP1326" t="e">
        <v>#N/A</v>
      </c>
    </row>
    <row r="1327" spans="1:42" x14ac:dyDescent="0.35">
      <c r="A1327" t="s">
        <v>2301</v>
      </c>
      <c r="B1327" t="s">
        <v>2302</v>
      </c>
      <c r="C1327" t="s">
        <v>115</v>
      </c>
      <c r="D1327" t="s">
        <v>114</v>
      </c>
      <c r="E1327" s="16">
        <v>45683</v>
      </c>
      <c r="F1327">
        <v>4001790109</v>
      </c>
      <c r="G1327" t="s">
        <v>1809</v>
      </c>
      <c r="H1327" t="s">
        <v>3073</v>
      </c>
      <c r="I1327" t="s">
        <v>2055</v>
      </c>
      <c r="J1327">
        <v>3032534</v>
      </c>
      <c r="K1327">
        <v>6552689</v>
      </c>
      <c r="M1327">
        <v>4</v>
      </c>
      <c r="N1327">
        <v>36.21</v>
      </c>
      <c r="O1327">
        <v>144.84</v>
      </c>
      <c r="P1327" t="s">
        <v>1811</v>
      </c>
      <c r="Q1327" t="s">
        <v>1812</v>
      </c>
      <c r="R1327" s="16">
        <v>45686</v>
      </c>
      <c r="S1327">
        <v>165</v>
      </c>
      <c r="T1327" t="s">
        <v>2024</v>
      </c>
      <c r="U1327" s="16">
        <v>45719</v>
      </c>
      <c r="V1327" s="16">
        <v>45689</v>
      </c>
      <c r="Y1327" s="16">
        <v>45689</v>
      </c>
      <c r="AB1327" t="s">
        <v>3069</v>
      </c>
      <c r="AC1327" t="s">
        <v>1818</v>
      </c>
      <c r="AP1327" t="e">
        <v>#N/A</v>
      </c>
    </row>
    <row r="1328" spans="1:42" x14ac:dyDescent="0.35">
      <c r="A1328" t="s">
        <v>2301</v>
      </c>
      <c r="B1328" t="s">
        <v>2302</v>
      </c>
      <c r="C1328" t="s">
        <v>115</v>
      </c>
      <c r="D1328" t="s">
        <v>114</v>
      </c>
      <c r="E1328" s="16">
        <v>45683</v>
      </c>
      <c r="F1328">
        <v>4001790109</v>
      </c>
      <c r="G1328" t="s">
        <v>1809</v>
      </c>
      <c r="H1328" t="s">
        <v>1962</v>
      </c>
      <c r="I1328" t="s">
        <v>1831</v>
      </c>
      <c r="J1328">
        <v>3032534</v>
      </c>
      <c r="K1328">
        <v>6552689</v>
      </c>
      <c r="M1328">
        <v>2</v>
      </c>
      <c r="N1328">
        <v>6.18</v>
      </c>
      <c r="O1328">
        <v>12.36</v>
      </c>
      <c r="P1328" t="s">
        <v>1811</v>
      </c>
      <c r="Q1328" t="s">
        <v>1812</v>
      </c>
      <c r="R1328" s="16">
        <v>45686</v>
      </c>
      <c r="S1328">
        <v>165</v>
      </c>
      <c r="T1328" t="s">
        <v>2024</v>
      </c>
      <c r="U1328" s="16">
        <v>45719</v>
      </c>
      <c r="V1328" s="16">
        <v>45689</v>
      </c>
      <c r="Y1328" s="16">
        <v>45689</v>
      </c>
      <c r="AB1328" t="s">
        <v>3069</v>
      </c>
      <c r="AC1328" t="s">
        <v>1818</v>
      </c>
      <c r="AP1328" t="e">
        <v>#N/A</v>
      </c>
    </row>
    <row r="1329" spans="1:42" x14ac:dyDescent="0.35">
      <c r="A1329" t="s">
        <v>2301</v>
      </c>
      <c r="B1329" t="s">
        <v>2302</v>
      </c>
      <c r="C1329" t="s">
        <v>115</v>
      </c>
      <c r="D1329" t="s">
        <v>114</v>
      </c>
      <c r="E1329" s="16">
        <v>45683</v>
      </c>
      <c r="F1329">
        <v>4001790109</v>
      </c>
      <c r="G1329" t="s">
        <v>1809</v>
      </c>
      <c r="H1329" t="s">
        <v>2657</v>
      </c>
      <c r="I1329" t="s">
        <v>2159</v>
      </c>
      <c r="J1329">
        <v>3032534</v>
      </c>
      <c r="K1329">
        <v>6552689</v>
      </c>
      <c r="M1329">
        <v>8</v>
      </c>
      <c r="N1329">
        <v>0.86</v>
      </c>
      <c r="O1329">
        <v>6.88</v>
      </c>
      <c r="P1329" t="s">
        <v>1811</v>
      </c>
      <c r="Q1329" t="s">
        <v>1812</v>
      </c>
      <c r="R1329" s="16">
        <v>45686</v>
      </c>
      <c r="S1329">
        <v>165</v>
      </c>
      <c r="T1329" t="s">
        <v>2024</v>
      </c>
      <c r="U1329" s="16">
        <v>45719</v>
      </c>
      <c r="V1329" s="16">
        <v>45689</v>
      </c>
      <c r="Y1329" s="16">
        <v>45689</v>
      </c>
      <c r="AB1329" t="s">
        <v>3069</v>
      </c>
      <c r="AC1329" t="s">
        <v>1818</v>
      </c>
      <c r="AP1329" t="e">
        <v>#N/A</v>
      </c>
    </row>
    <row r="1330" spans="1:42" x14ac:dyDescent="0.35">
      <c r="A1330" t="s">
        <v>2301</v>
      </c>
      <c r="B1330" t="s">
        <v>2302</v>
      </c>
      <c r="C1330" t="s">
        <v>115</v>
      </c>
      <c r="D1330" t="s">
        <v>114</v>
      </c>
      <c r="E1330" s="16">
        <v>45683</v>
      </c>
      <c r="F1330">
        <v>4001790109</v>
      </c>
      <c r="G1330" t="s">
        <v>1809</v>
      </c>
      <c r="H1330" t="s">
        <v>3074</v>
      </c>
      <c r="I1330" t="s">
        <v>2801</v>
      </c>
      <c r="J1330">
        <v>3032534</v>
      </c>
      <c r="K1330">
        <v>6552689</v>
      </c>
      <c r="M1330">
        <v>3</v>
      </c>
      <c r="N1330">
        <v>7.62</v>
      </c>
      <c r="O1330">
        <v>22.86</v>
      </c>
      <c r="P1330" t="s">
        <v>1811</v>
      </c>
      <c r="Q1330" t="s">
        <v>1812</v>
      </c>
      <c r="R1330" s="16">
        <v>45686</v>
      </c>
      <c r="S1330">
        <v>165</v>
      </c>
      <c r="T1330" t="s">
        <v>2024</v>
      </c>
      <c r="U1330" s="16">
        <v>45719</v>
      </c>
      <c r="V1330" s="16">
        <v>45689</v>
      </c>
      <c r="Y1330" s="16">
        <v>45689</v>
      </c>
      <c r="AB1330" t="s">
        <v>3069</v>
      </c>
      <c r="AC1330" t="s">
        <v>1818</v>
      </c>
      <c r="AP1330" t="e">
        <v>#N/A</v>
      </c>
    </row>
    <row r="1331" spans="1:42" x14ac:dyDescent="0.35">
      <c r="A1331" t="s">
        <v>2301</v>
      </c>
      <c r="B1331" t="s">
        <v>2302</v>
      </c>
      <c r="C1331" t="s">
        <v>115</v>
      </c>
      <c r="D1331" t="s">
        <v>114</v>
      </c>
      <c r="E1331" s="16">
        <v>45683</v>
      </c>
      <c r="F1331">
        <v>4001790109</v>
      </c>
      <c r="G1331" t="s">
        <v>1809</v>
      </c>
      <c r="H1331" t="s">
        <v>3075</v>
      </c>
      <c r="I1331" t="s">
        <v>1828</v>
      </c>
      <c r="J1331">
        <v>3032534</v>
      </c>
      <c r="K1331">
        <v>6552689</v>
      </c>
      <c r="M1331">
        <v>1</v>
      </c>
      <c r="N1331">
        <v>758.13</v>
      </c>
      <c r="O1331">
        <v>758.13</v>
      </c>
      <c r="P1331" t="s">
        <v>1811</v>
      </c>
      <c r="Q1331" t="s">
        <v>1812</v>
      </c>
      <c r="R1331" s="16">
        <v>45686</v>
      </c>
      <c r="S1331">
        <v>165</v>
      </c>
      <c r="T1331" t="s">
        <v>2024</v>
      </c>
      <c r="U1331" s="16">
        <v>45719</v>
      </c>
      <c r="V1331" s="16">
        <v>45689</v>
      </c>
      <c r="Y1331" s="16">
        <v>45689</v>
      </c>
      <c r="AB1331" t="s">
        <v>3069</v>
      </c>
      <c r="AC1331" t="s">
        <v>1818</v>
      </c>
      <c r="AP1331" t="e">
        <v>#N/A</v>
      </c>
    </row>
    <row r="1332" spans="1:42" x14ac:dyDescent="0.35">
      <c r="A1332" t="s">
        <v>2301</v>
      </c>
      <c r="B1332" t="s">
        <v>2302</v>
      </c>
      <c r="C1332" t="s">
        <v>115</v>
      </c>
      <c r="D1332" t="s">
        <v>114</v>
      </c>
      <c r="E1332" s="16">
        <v>45683</v>
      </c>
      <c r="F1332">
        <v>4001790109</v>
      </c>
      <c r="G1332" t="s">
        <v>1809</v>
      </c>
      <c r="H1332" t="s">
        <v>3076</v>
      </c>
      <c r="I1332" t="s">
        <v>1828</v>
      </c>
      <c r="J1332">
        <v>3032534</v>
      </c>
      <c r="K1332">
        <v>6552689</v>
      </c>
      <c r="M1332">
        <v>1</v>
      </c>
      <c r="N1332">
        <v>785.38</v>
      </c>
      <c r="O1332">
        <v>785.38</v>
      </c>
      <c r="P1332" t="s">
        <v>1811</v>
      </c>
      <c r="Q1332" t="s">
        <v>1812</v>
      </c>
      <c r="R1332" s="16">
        <v>45686</v>
      </c>
      <c r="S1332">
        <v>165</v>
      </c>
      <c r="T1332" t="s">
        <v>2024</v>
      </c>
      <c r="U1332" s="16">
        <v>45719</v>
      </c>
      <c r="V1332" s="16">
        <v>45689</v>
      </c>
      <c r="Y1332" s="16">
        <v>45689</v>
      </c>
      <c r="AB1332" t="s">
        <v>3069</v>
      </c>
      <c r="AC1332" t="s">
        <v>1818</v>
      </c>
      <c r="AP1332" t="e">
        <v>#N/A</v>
      </c>
    </row>
    <row r="1333" spans="1:42" x14ac:dyDescent="0.35">
      <c r="A1333" t="s">
        <v>2301</v>
      </c>
      <c r="B1333" t="s">
        <v>2302</v>
      </c>
      <c r="C1333" t="s">
        <v>115</v>
      </c>
      <c r="D1333" t="s">
        <v>114</v>
      </c>
      <c r="E1333" s="16">
        <v>45683</v>
      </c>
      <c r="F1333">
        <v>4001790109</v>
      </c>
      <c r="G1333" t="s">
        <v>1809</v>
      </c>
      <c r="H1333" t="s">
        <v>3077</v>
      </c>
      <c r="I1333" t="s">
        <v>1949</v>
      </c>
      <c r="J1333">
        <v>3032534</v>
      </c>
      <c r="K1333">
        <v>6552689</v>
      </c>
      <c r="M1333">
        <v>10</v>
      </c>
      <c r="N1333">
        <v>23.91</v>
      </c>
      <c r="O1333">
        <v>239.1</v>
      </c>
      <c r="P1333" t="s">
        <v>1811</v>
      </c>
      <c r="Q1333" t="s">
        <v>1812</v>
      </c>
      <c r="R1333" s="16">
        <v>45686</v>
      </c>
      <c r="S1333">
        <v>165</v>
      </c>
      <c r="T1333" t="s">
        <v>2024</v>
      </c>
      <c r="U1333" s="16">
        <v>45719</v>
      </c>
      <c r="V1333" s="16">
        <v>45689</v>
      </c>
      <c r="Y1333" s="16">
        <v>45689</v>
      </c>
      <c r="AB1333" t="s">
        <v>3069</v>
      </c>
      <c r="AC1333" t="s">
        <v>1818</v>
      </c>
      <c r="AP1333" t="e">
        <v>#N/A</v>
      </c>
    </row>
    <row r="1334" spans="1:42" x14ac:dyDescent="0.35">
      <c r="A1334" t="s">
        <v>2301</v>
      </c>
      <c r="B1334" t="s">
        <v>2302</v>
      </c>
      <c r="C1334" t="s">
        <v>115</v>
      </c>
      <c r="D1334" t="s">
        <v>114</v>
      </c>
      <c r="E1334" s="16">
        <v>45683</v>
      </c>
      <c r="F1334">
        <v>4001790109</v>
      </c>
      <c r="G1334" t="s">
        <v>1809</v>
      </c>
      <c r="H1334" t="s">
        <v>3078</v>
      </c>
      <c r="I1334" t="s">
        <v>1949</v>
      </c>
      <c r="J1334">
        <v>3032534</v>
      </c>
      <c r="K1334">
        <v>6552689</v>
      </c>
      <c r="M1334">
        <v>6</v>
      </c>
      <c r="N1334">
        <v>16.170000000000002</v>
      </c>
      <c r="O1334">
        <v>97.02</v>
      </c>
      <c r="P1334" t="s">
        <v>1811</v>
      </c>
      <c r="Q1334" t="s">
        <v>1812</v>
      </c>
      <c r="R1334" s="16">
        <v>45686</v>
      </c>
      <c r="S1334">
        <v>165</v>
      </c>
      <c r="T1334" t="s">
        <v>2024</v>
      </c>
      <c r="U1334" s="16">
        <v>45719</v>
      </c>
      <c r="V1334" s="16">
        <v>45689</v>
      </c>
      <c r="Y1334" s="16">
        <v>45689</v>
      </c>
      <c r="AB1334" t="s">
        <v>3069</v>
      </c>
      <c r="AC1334" t="s">
        <v>1818</v>
      </c>
      <c r="AP1334" t="e">
        <v>#N/A</v>
      </c>
    </row>
    <row r="1335" spans="1:42" x14ac:dyDescent="0.35">
      <c r="A1335" t="s">
        <v>2301</v>
      </c>
      <c r="B1335" t="s">
        <v>2302</v>
      </c>
      <c r="C1335" t="s">
        <v>115</v>
      </c>
      <c r="D1335" t="s">
        <v>114</v>
      </c>
      <c r="E1335" s="16">
        <v>45683</v>
      </c>
      <c r="F1335">
        <v>4001790109</v>
      </c>
      <c r="G1335" t="s">
        <v>1809</v>
      </c>
      <c r="H1335" t="s">
        <v>3079</v>
      </c>
      <c r="I1335" t="s">
        <v>2215</v>
      </c>
      <c r="J1335">
        <v>3032534</v>
      </c>
      <c r="K1335">
        <v>6552689</v>
      </c>
      <c r="M1335">
        <v>1</v>
      </c>
      <c r="N1335">
        <v>391.86</v>
      </c>
      <c r="O1335">
        <v>391.86</v>
      </c>
      <c r="P1335" t="s">
        <v>1811</v>
      </c>
      <c r="Q1335" t="s">
        <v>1812</v>
      </c>
      <c r="R1335" s="16">
        <v>45686</v>
      </c>
      <c r="S1335">
        <v>165</v>
      </c>
      <c r="T1335" t="s">
        <v>2024</v>
      </c>
      <c r="U1335" s="16">
        <v>45719</v>
      </c>
      <c r="V1335" s="16">
        <v>45689</v>
      </c>
      <c r="Y1335" s="16">
        <v>45689</v>
      </c>
      <c r="AB1335" t="s">
        <v>3069</v>
      </c>
      <c r="AC1335" t="s">
        <v>1818</v>
      </c>
      <c r="AP1335" t="e">
        <v>#N/A</v>
      </c>
    </row>
    <row r="1336" spans="1:42" x14ac:dyDescent="0.35">
      <c r="A1336" t="s">
        <v>2301</v>
      </c>
      <c r="B1336" t="s">
        <v>2302</v>
      </c>
      <c r="C1336" t="s">
        <v>115</v>
      </c>
      <c r="D1336" t="s">
        <v>114</v>
      </c>
      <c r="E1336" s="16">
        <v>45683</v>
      </c>
      <c r="F1336">
        <v>4001790109</v>
      </c>
      <c r="G1336" t="s">
        <v>1809</v>
      </c>
      <c r="H1336" t="s">
        <v>3080</v>
      </c>
      <c r="I1336" t="s">
        <v>2319</v>
      </c>
      <c r="J1336">
        <v>3032534</v>
      </c>
      <c r="K1336">
        <v>6552689</v>
      </c>
      <c r="M1336">
        <v>1</v>
      </c>
      <c r="N1336">
        <v>8.35</v>
      </c>
      <c r="O1336">
        <v>8.35</v>
      </c>
      <c r="P1336" t="s">
        <v>1811</v>
      </c>
      <c r="Q1336" t="s">
        <v>1812</v>
      </c>
      <c r="R1336" s="16">
        <v>45686</v>
      </c>
      <c r="S1336">
        <v>165</v>
      </c>
      <c r="T1336" t="s">
        <v>2024</v>
      </c>
      <c r="U1336" s="16">
        <v>45719</v>
      </c>
      <c r="V1336" s="16">
        <v>45689</v>
      </c>
      <c r="Y1336" s="16">
        <v>45689</v>
      </c>
      <c r="AB1336" t="s">
        <v>3069</v>
      </c>
      <c r="AC1336" t="s">
        <v>1818</v>
      </c>
      <c r="AP1336" t="e">
        <v>#N/A</v>
      </c>
    </row>
    <row r="1337" spans="1:42" x14ac:dyDescent="0.35">
      <c r="A1337" t="s">
        <v>2301</v>
      </c>
      <c r="B1337" t="s">
        <v>2302</v>
      </c>
      <c r="C1337" t="s">
        <v>115</v>
      </c>
      <c r="D1337" t="s">
        <v>114</v>
      </c>
      <c r="E1337" s="16">
        <v>45683</v>
      </c>
      <c r="F1337">
        <v>4001790109</v>
      </c>
      <c r="G1337" t="s">
        <v>1809</v>
      </c>
      <c r="H1337" t="s">
        <v>3081</v>
      </c>
      <c r="I1337" t="s">
        <v>1825</v>
      </c>
      <c r="J1337">
        <v>3032534</v>
      </c>
      <c r="K1337">
        <v>6552689</v>
      </c>
      <c r="M1337">
        <v>4</v>
      </c>
      <c r="N1337">
        <v>10.14</v>
      </c>
      <c r="O1337">
        <v>40.56</v>
      </c>
      <c r="P1337" t="s">
        <v>1811</v>
      </c>
      <c r="Q1337" t="s">
        <v>1812</v>
      </c>
      <c r="R1337" s="16">
        <v>45686</v>
      </c>
      <c r="S1337">
        <v>165</v>
      </c>
      <c r="T1337" t="s">
        <v>2024</v>
      </c>
      <c r="U1337" s="16">
        <v>45719</v>
      </c>
      <c r="V1337" s="16">
        <v>45689</v>
      </c>
      <c r="Y1337" s="16">
        <v>45689</v>
      </c>
      <c r="AB1337" t="s">
        <v>3069</v>
      </c>
      <c r="AC1337" t="s">
        <v>1818</v>
      </c>
      <c r="AP1337" t="e">
        <v>#N/A</v>
      </c>
    </row>
    <row r="1338" spans="1:42" x14ac:dyDescent="0.35">
      <c r="A1338" t="s">
        <v>2301</v>
      </c>
      <c r="B1338" t="s">
        <v>2302</v>
      </c>
      <c r="C1338" t="s">
        <v>115</v>
      </c>
      <c r="D1338" t="s">
        <v>114</v>
      </c>
      <c r="E1338" s="16">
        <v>45683</v>
      </c>
      <c r="F1338">
        <v>4001790109</v>
      </c>
      <c r="G1338" t="s">
        <v>1809</v>
      </c>
      <c r="H1338" t="s">
        <v>3082</v>
      </c>
      <c r="I1338" t="s">
        <v>1810</v>
      </c>
      <c r="J1338">
        <v>3032534</v>
      </c>
      <c r="K1338">
        <v>6552689</v>
      </c>
      <c r="M1338">
        <v>6</v>
      </c>
      <c r="N1338">
        <v>12.61</v>
      </c>
      <c r="O1338">
        <v>75.66</v>
      </c>
      <c r="P1338" t="s">
        <v>1811</v>
      </c>
      <c r="Q1338" t="s">
        <v>1812</v>
      </c>
      <c r="R1338" s="16">
        <v>45686</v>
      </c>
      <c r="S1338">
        <v>165</v>
      </c>
      <c r="T1338" t="s">
        <v>2024</v>
      </c>
      <c r="U1338" s="16">
        <v>45719</v>
      </c>
      <c r="V1338" s="16">
        <v>45689</v>
      </c>
      <c r="Y1338" s="16">
        <v>45689</v>
      </c>
      <c r="AB1338" t="s">
        <v>3069</v>
      </c>
      <c r="AC1338" t="s">
        <v>1818</v>
      </c>
      <c r="AP1338" t="e">
        <v>#N/A</v>
      </c>
    </row>
    <row r="1339" spans="1:42" x14ac:dyDescent="0.35">
      <c r="A1339" t="s">
        <v>2301</v>
      </c>
      <c r="B1339" t="s">
        <v>2302</v>
      </c>
      <c r="C1339" t="s">
        <v>115</v>
      </c>
      <c r="D1339" t="s">
        <v>114</v>
      </c>
      <c r="E1339" s="16">
        <v>45683</v>
      </c>
      <c r="F1339">
        <v>4001790109</v>
      </c>
      <c r="G1339" t="s">
        <v>1809</v>
      </c>
      <c r="H1339" t="s">
        <v>2174</v>
      </c>
      <c r="I1339" t="s">
        <v>2175</v>
      </c>
      <c r="J1339">
        <v>3032534</v>
      </c>
      <c r="K1339">
        <v>6552689</v>
      </c>
      <c r="M1339">
        <v>2</v>
      </c>
      <c r="N1339">
        <v>8.99</v>
      </c>
      <c r="O1339">
        <v>17.98</v>
      </c>
      <c r="P1339" t="s">
        <v>1811</v>
      </c>
      <c r="Q1339" t="s">
        <v>1812</v>
      </c>
      <c r="R1339" s="16">
        <v>45686</v>
      </c>
      <c r="S1339">
        <v>165</v>
      </c>
      <c r="T1339" t="s">
        <v>2024</v>
      </c>
      <c r="U1339" s="16">
        <v>45719</v>
      </c>
      <c r="V1339" s="16">
        <v>45689</v>
      </c>
      <c r="Y1339" s="16">
        <v>45689</v>
      </c>
      <c r="AB1339" t="s">
        <v>3069</v>
      </c>
      <c r="AC1339" t="s">
        <v>1818</v>
      </c>
      <c r="AP1339" t="e">
        <v>#N/A</v>
      </c>
    </row>
    <row r="1340" spans="1:42" x14ac:dyDescent="0.35">
      <c r="A1340" t="s">
        <v>2301</v>
      </c>
      <c r="B1340" t="s">
        <v>2302</v>
      </c>
      <c r="C1340" t="s">
        <v>115</v>
      </c>
      <c r="D1340" t="s">
        <v>114</v>
      </c>
      <c r="E1340" s="16">
        <v>45683</v>
      </c>
      <c r="F1340">
        <v>4001790109</v>
      </c>
      <c r="G1340" t="s">
        <v>1809</v>
      </c>
      <c r="H1340" t="s">
        <v>3083</v>
      </c>
      <c r="I1340" t="s">
        <v>1825</v>
      </c>
      <c r="J1340">
        <v>3032534</v>
      </c>
      <c r="K1340">
        <v>6552689</v>
      </c>
      <c r="M1340">
        <v>10</v>
      </c>
      <c r="N1340">
        <v>23.9</v>
      </c>
      <c r="O1340">
        <v>239</v>
      </c>
      <c r="P1340" t="s">
        <v>1811</v>
      </c>
      <c r="Q1340" t="s">
        <v>1812</v>
      </c>
      <c r="R1340" s="16">
        <v>45686</v>
      </c>
      <c r="S1340">
        <v>165</v>
      </c>
      <c r="T1340" t="s">
        <v>2024</v>
      </c>
      <c r="U1340" s="16">
        <v>45719</v>
      </c>
      <c r="V1340" s="16">
        <v>45689</v>
      </c>
      <c r="Y1340" s="16">
        <v>45689</v>
      </c>
      <c r="AB1340" t="s">
        <v>3069</v>
      </c>
      <c r="AC1340" t="s">
        <v>1818</v>
      </c>
      <c r="AP1340" t="e">
        <v>#N/A</v>
      </c>
    </row>
    <row r="1341" spans="1:42" x14ac:dyDescent="0.35">
      <c r="A1341" t="s">
        <v>2301</v>
      </c>
      <c r="B1341" t="s">
        <v>2302</v>
      </c>
      <c r="C1341" t="s">
        <v>115</v>
      </c>
      <c r="D1341" t="s">
        <v>114</v>
      </c>
      <c r="E1341" s="16">
        <v>45683</v>
      </c>
      <c r="F1341">
        <v>4001790109</v>
      </c>
      <c r="G1341" t="s">
        <v>1809</v>
      </c>
      <c r="H1341" t="s">
        <v>3084</v>
      </c>
      <c r="I1341" t="s">
        <v>1825</v>
      </c>
      <c r="J1341">
        <v>3032534</v>
      </c>
      <c r="K1341">
        <v>6552689</v>
      </c>
      <c r="M1341">
        <v>4</v>
      </c>
      <c r="N1341">
        <v>15.78</v>
      </c>
      <c r="O1341">
        <v>63.12</v>
      </c>
      <c r="P1341" t="s">
        <v>1811</v>
      </c>
      <c r="Q1341" t="s">
        <v>1812</v>
      </c>
      <c r="R1341" s="16">
        <v>45686</v>
      </c>
      <c r="S1341">
        <v>165</v>
      </c>
      <c r="T1341" t="s">
        <v>2024</v>
      </c>
      <c r="U1341" s="16">
        <v>45719</v>
      </c>
      <c r="V1341" s="16">
        <v>45689</v>
      </c>
      <c r="Y1341" s="16">
        <v>45689</v>
      </c>
      <c r="AB1341" t="s">
        <v>3069</v>
      </c>
      <c r="AC1341" t="s">
        <v>1818</v>
      </c>
      <c r="AP1341" t="e">
        <v>#N/A</v>
      </c>
    </row>
    <row r="1342" spans="1:42" x14ac:dyDescent="0.35">
      <c r="A1342" t="s">
        <v>2301</v>
      </c>
      <c r="B1342" t="s">
        <v>2302</v>
      </c>
      <c r="C1342" t="s">
        <v>115</v>
      </c>
      <c r="D1342" t="s">
        <v>114</v>
      </c>
      <c r="E1342" s="16">
        <v>45683</v>
      </c>
      <c r="F1342">
        <v>4001790109</v>
      </c>
      <c r="G1342" t="s">
        <v>1809</v>
      </c>
      <c r="H1342" t="s">
        <v>3085</v>
      </c>
      <c r="I1342" t="s">
        <v>1825</v>
      </c>
      <c r="J1342">
        <v>3032534</v>
      </c>
      <c r="K1342">
        <v>6552689</v>
      </c>
      <c r="M1342">
        <v>4</v>
      </c>
      <c r="N1342">
        <v>5.73</v>
      </c>
      <c r="O1342">
        <v>22.92</v>
      </c>
      <c r="P1342" t="s">
        <v>1811</v>
      </c>
      <c r="Q1342" t="s">
        <v>1812</v>
      </c>
      <c r="R1342" s="16">
        <v>45686</v>
      </c>
      <c r="S1342">
        <v>165</v>
      </c>
      <c r="T1342" t="s">
        <v>2024</v>
      </c>
      <c r="U1342" s="16">
        <v>45719</v>
      </c>
      <c r="V1342" s="16">
        <v>45689</v>
      </c>
      <c r="Y1342" s="16">
        <v>45689</v>
      </c>
      <c r="AB1342" t="s">
        <v>3069</v>
      </c>
      <c r="AC1342" t="s">
        <v>1818</v>
      </c>
      <c r="AP1342" t="e">
        <v>#N/A</v>
      </c>
    </row>
    <row r="1343" spans="1:42" x14ac:dyDescent="0.35">
      <c r="A1343" t="s">
        <v>2301</v>
      </c>
      <c r="B1343" t="s">
        <v>2302</v>
      </c>
      <c r="C1343" t="s">
        <v>115</v>
      </c>
      <c r="D1343" t="s">
        <v>114</v>
      </c>
      <c r="E1343" s="16">
        <v>45683</v>
      </c>
      <c r="F1343">
        <v>4001790109</v>
      </c>
      <c r="G1343" t="s">
        <v>1809</v>
      </c>
      <c r="H1343" t="s">
        <v>3086</v>
      </c>
      <c r="I1343" t="s">
        <v>1825</v>
      </c>
      <c r="J1343">
        <v>3032534</v>
      </c>
      <c r="K1343">
        <v>6552689</v>
      </c>
      <c r="M1343">
        <v>10</v>
      </c>
      <c r="N1343">
        <v>33.979999999999997</v>
      </c>
      <c r="O1343">
        <v>339.8</v>
      </c>
      <c r="P1343" t="s">
        <v>1811</v>
      </c>
      <c r="Q1343" t="s">
        <v>1812</v>
      </c>
      <c r="R1343" s="16">
        <v>45686</v>
      </c>
      <c r="S1343">
        <v>165</v>
      </c>
      <c r="T1343" t="s">
        <v>2024</v>
      </c>
      <c r="U1343" s="16">
        <v>45719</v>
      </c>
      <c r="V1343" s="16">
        <v>45689</v>
      </c>
      <c r="Y1343" s="16">
        <v>45689</v>
      </c>
      <c r="AB1343" t="s">
        <v>3069</v>
      </c>
      <c r="AC1343" t="s">
        <v>1818</v>
      </c>
      <c r="AP1343" t="e">
        <v>#N/A</v>
      </c>
    </row>
    <row r="1344" spans="1:42" x14ac:dyDescent="0.35">
      <c r="A1344" t="s">
        <v>2301</v>
      </c>
      <c r="B1344" t="s">
        <v>2302</v>
      </c>
      <c r="C1344" t="s">
        <v>115</v>
      </c>
      <c r="D1344" t="s">
        <v>114</v>
      </c>
      <c r="E1344" s="16">
        <v>45683</v>
      </c>
      <c r="F1344">
        <v>4001790109</v>
      </c>
      <c r="G1344" t="s">
        <v>1809</v>
      </c>
      <c r="H1344" t="s">
        <v>3087</v>
      </c>
      <c r="I1344" t="s">
        <v>1825</v>
      </c>
      <c r="J1344">
        <v>3032534</v>
      </c>
      <c r="K1344">
        <v>6552689</v>
      </c>
      <c r="M1344">
        <v>6</v>
      </c>
      <c r="N1344">
        <v>54.46</v>
      </c>
      <c r="O1344">
        <v>326.76</v>
      </c>
      <c r="P1344" t="s">
        <v>1811</v>
      </c>
      <c r="Q1344" t="s">
        <v>1812</v>
      </c>
      <c r="R1344" s="16">
        <v>45686</v>
      </c>
      <c r="S1344">
        <v>165</v>
      </c>
      <c r="T1344" t="s">
        <v>2024</v>
      </c>
      <c r="U1344" s="16">
        <v>45719</v>
      </c>
      <c r="V1344" s="16">
        <v>45689</v>
      </c>
      <c r="Y1344" s="16">
        <v>45689</v>
      </c>
      <c r="AB1344" t="s">
        <v>3069</v>
      </c>
      <c r="AC1344" t="s">
        <v>1818</v>
      </c>
      <c r="AP1344" t="e">
        <v>#N/A</v>
      </c>
    </row>
    <row r="1345" spans="1:42" x14ac:dyDescent="0.35">
      <c r="A1345" t="s">
        <v>2301</v>
      </c>
      <c r="B1345" t="s">
        <v>2302</v>
      </c>
      <c r="C1345" t="s">
        <v>115</v>
      </c>
      <c r="D1345" t="s">
        <v>114</v>
      </c>
      <c r="E1345" s="16">
        <v>45683</v>
      </c>
      <c r="F1345">
        <v>4001790109</v>
      </c>
      <c r="G1345" t="s">
        <v>1809</v>
      </c>
      <c r="H1345" t="s">
        <v>3088</v>
      </c>
      <c r="I1345" t="s">
        <v>1826</v>
      </c>
      <c r="J1345">
        <v>3032534</v>
      </c>
      <c r="K1345">
        <v>6552689</v>
      </c>
      <c r="M1345">
        <v>5</v>
      </c>
      <c r="N1345">
        <v>23.12</v>
      </c>
      <c r="O1345">
        <v>115.6</v>
      </c>
      <c r="P1345" t="s">
        <v>1811</v>
      </c>
      <c r="Q1345" t="s">
        <v>1812</v>
      </c>
      <c r="R1345" s="16">
        <v>45686</v>
      </c>
      <c r="S1345">
        <v>165</v>
      </c>
      <c r="T1345" t="s">
        <v>2024</v>
      </c>
      <c r="U1345" s="16">
        <v>45719</v>
      </c>
      <c r="V1345" s="16">
        <v>45689</v>
      </c>
      <c r="Y1345" s="16">
        <v>45689</v>
      </c>
      <c r="AB1345" t="s">
        <v>3069</v>
      </c>
      <c r="AC1345" t="s">
        <v>1818</v>
      </c>
      <c r="AP1345" t="e">
        <v>#N/A</v>
      </c>
    </row>
    <row r="1346" spans="1:42" x14ac:dyDescent="0.35">
      <c r="A1346" t="s">
        <v>2301</v>
      </c>
      <c r="B1346" t="s">
        <v>2302</v>
      </c>
      <c r="C1346" t="s">
        <v>115</v>
      </c>
      <c r="D1346" t="s">
        <v>114</v>
      </c>
      <c r="E1346" s="16">
        <v>45683</v>
      </c>
      <c r="F1346">
        <v>4001790109</v>
      </c>
      <c r="G1346" t="s">
        <v>1809</v>
      </c>
      <c r="H1346" t="s">
        <v>1940</v>
      </c>
      <c r="I1346" t="s">
        <v>1826</v>
      </c>
      <c r="J1346">
        <v>3032534</v>
      </c>
      <c r="K1346">
        <v>6552689</v>
      </c>
      <c r="M1346">
        <v>5</v>
      </c>
      <c r="N1346">
        <v>22.28</v>
      </c>
      <c r="O1346">
        <v>111.4</v>
      </c>
      <c r="P1346" t="s">
        <v>1811</v>
      </c>
      <c r="Q1346" t="s">
        <v>1812</v>
      </c>
      <c r="R1346" s="16">
        <v>45686</v>
      </c>
      <c r="S1346">
        <v>165</v>
      </c>
      <c r="T1346" t="s">
        <v>2024</v>
      </c>
      <c r="U1346" s="16">
        <v>45719</v>
      </c>
      <c r="V1346" s="16">
        <v>45689</v>
      </c>
      <c r="Y1346" s="16">
        <v>45689</v>
      </c>
      <c r="AB1346" t="s">
        <v>3069</v>
      </c>
      <c r="AC1346" t="s">
        <v>1818</v>
      </c>
      <c r="AP1346" t="e">
        <v>#N/A</v>
      </c>
    </row>
    <row r="1347" spans="1:42" x14ac:dyDescent="0.35">
      <c r="A1347" t="s">
        <v>2301</v>
      </c>
      <c r="B1347" t="s">
        <v>2302</v>
      </c>
      <c r="C1347" t="s">
        <v>115</v>
      </c>
      <c r="D1347" t="s">
        <v>114</v>
      </c>
      <c r="E1347" s="16">
        <v>45683</v>
      </c>
      <c r="F1347">
        <v>4001790109</v>
      </c>
      <c r="G1347" t="s">
        <v>1809</v>
      </c>
      <c r="H1347" t="s">
        <v>3089</v>
      </c>
      <c r="I1347" t="s">
        <v>1826</v>
      </c>
      <c r="J1347">
        <v>3032534</v>
      </c>
      <c r="K1347">
        <v>6552689</v>
      </c>
      <c r="M1347">
        <v>2</v>
      </c>
      <c r="N1347">
        <v>26.52</v>
      </c>
      <c r="O1347">
        <v>53.04</v>
      </c>
      <c r="P1347" t="s">
        <v>1811</v>
      </c>
      <c r="Q1347" t="s">
        <v>1812</v>
      </c>
      <c r="R1347" s="16">
        <v>45686</v>
      </c>
      <c r="S1347">
        <v>165</v>
      </c>
      <c r="T1347" t="s">
        <v>2024</v>
      </c>
      <c r="U1347" s="16">
        <v>45719</v>
      </c>
      <c r="V1347" s="16">
        <v>45689</v>
      </c>
      <c r="Y1347" s="16">
        <v>45689</v>
      </c>
      <c r="AB1347" t="s">
        <v>3069</v>
      </c>
      <c r="AC1347" t="s">
        <v>1818</v>
      </c>
      <c r="AP1347" t="e">
        <v>#N/A</v>
      </c>
    </row>
    <row r="1348" spans="1:42" x14ac:dyDescent="0.35">
      <c r="A1348" t="s">
        <v>2301</v>
      </c>
      <c r="B1348" t="s">
        <v>2302</v>
      </c>
      <c r="C1348" t="s">
        <v>115</v>
      </c>
      <c r="D1348" t="s">
        <v>114</v>
      </c>
      <c r="E1348" s="16">
        <v>45683</v>
      </c>
      <c r="F1348">
        <v>4001790109</v>
      </c>
      <c r="G1348" t="s">
        <v>1809</v>
      </c>
      <c r="H1348" t="s">
        <v>2108</v>
      </c>
      <c r="I1348" t="s">
        <v>1822</v>
      </c>
      <c r="J1348">
        <v>3032534</v>
      </c>
      <c r="K1348">
        <v>6552689</v>
      </c>
      <c r="M1348">
        <v>4</v>
      </c>
      <c r="N1348">
        <v>1.75</v>
      </c>
      <c r="O1348">
        <v>7</v>
      </c>
      <c r="P1348" t="s">
        <v>1811</v>
      </c>
      <c r="Q1348" t="s">
        <v>1812</v>
      </c>
      <c r="R1348" s="16">
        <v>45686</v>
      </c>
      <c r="S1348">
        <v>165</v>
      </c>
      <c r="T1348" t="s">
        <v>2024</v>
      </c>
      <c r="U1348" s="16">
        <v>45719</v>
      </c>
      <c r="V1348" s="16">
        <v>45689</v>
      </c>
      <c r="Y1348" s="16">
        <v>45689</v>
      </c>
      <c r="AB1348" t="s">
        <v>3069</v>
      </c>
      <c r="AC1348" t="s">
        <v>1818</v>
      </c>
      <c r="AP1348" t="e">
        <v>#N/A</v>
      </c>
    </row>
    <row r="1349" spans="1:42" x14ac:dyDescent="0.35">
      <c r="A1349" t="s">
        <v>2301</v>
      </c>
      <c r="B1349" t="s">
        <v>2302</v>
      </c>
      <c r="C1349" t="s">
        <v>115</v>
      </c>
      <c r="D1349" t="s">
        <v>114</v>
      </c>
      <c r="E1349" s="16">
        <v>45683</v>
      </c>
      <c r="F1349">
        <v>4001790109</v>
      </c>
      <c r="G1349" t="s">
        <v>1809</v>
      </c>
      <c r="H1349" t="s">
        <v>2965</v>
      </c>
      <c r="I1349" t="s">
        <v>1831</v>
      </c>
      <c r="J1349">
        <v>3032534</v>
      </c>
      <c r="K1349">
        <v>6552689</v>
      </c>
      <c r="M1349">
        <v>4</v>
      </c>
      <c r="N1349">
        <v>29.13</v>
      </c>
      <c r="O1349">
        <v>116.52</v>
      </c>
      <c r="P1349" t="s">
        <v>1811</v>
      </c>
      <c r="Q1349" t="s">
        <v>1812</v>
      </c>
      <c r="R1349" s="16">
        <v>45686</v>
      </c>
      <c r="S1349">
        <v>165</v>
      </c>
      <c r="T1349" t="s">
        <v>2024</v>
      </c>
      <c r="U1349" s="16">
        <v>45719</v>
      </c>
      <c r="V1349" s="16">
        <v>45689</v>
      </c>
      <c r="Y1349" s="16">
        <v>45689</v>
      </c>
      <c r="AB1349" t="s">
        <v>3069</v>
      </c>
      <c r="AC1349" t="s">
        <v>1818</v>
      </c>
      <c r="AP1349" t="e">
        <v>#N/A</v>
      </c>
    </row>
    <row r="1350" spans="1:42" x14ac:dyDescent="0.35">
      <c r="A1350" t="s">
        <v>2301</v>
      </c>
      <c r="B1350" t="s">
        <v>2302</v>
      </c>
      <c r="C1350" t="s">
        <v>115</v>
      </c>
      <c r="D1350" t="s">
        <v>114</v>
      </c>
      <c r="E1350" s="16">
        <v>45683</v>
      </c>
      <c r="F1350">
        <v>4001790109</v>
      </c>
      <c r="G1350" t="s">
        <v>1809</v>
      </c>
      <c r="H1350" t="s">
        <v>1890</v>
      </c>
      <c r="I1350" t="s">
        <v>1865</v>
      </c>
      <c r="J1350">
        <v>3032534</v>
      </c>
      <c r="K1350">
        <v>6552689</v>
      </c>
      <c r="M1350">
        <v>2</v>
      </c>
      <c r="N1350">
        <v>0.72</v>
      </c>
      <c r="O1350">
        <v>1.44</v>
      </c>
      <c r="P1350" t="s">
        <v>1811</v>
      </c>
      <c r="Q1350" t="s">
        <v>1812</v>
      </c>
      <c r="R1350" s="16">
        <v>45686</v>
      </c>
      <c r="S1350">
        <v>165</v>
      </c>
      <c r="T1350" t="s">
        <v>2024</v>
      </c>
      <c r="U1350" s="16">
        <v>45719</v>
      </c>
      <c r="V1350" s="16">
        <v>45689</v>
      </c>
      <c r="Y1350" s="16">
        <v>45689</v>
      </c>
      <c r="AB1350" t="s">
        <v>3069</v>
      </c>
      <c r="AC1350" t="s">
        <v>1818</v>
      </c>
      <c r="AP1350" t="e">
        <v>#N/A</v>
      </c>
    </row>
    <row r="1351" spans="1:42" x14ac:dyDescent="0.35">
      <c r="A1351" t="s">
        <v>2301</v>
      </c>
      <c r="B1351" t="s">
        <v>2302</v>
      </c>
      <c r="C1351" t="s">
        <v>115</v>
      </c>
      <c r="D1351" t="s">
        <v>114</v>
      </c>
      <c r="E1351" s="16">
        <v>45683</v>
      </c>
      <c r="F1351">
        <v>4001790109</v>
      </c>
      <c r="G1351" t="s">
        <v>1809</v>
      </c>
      <c r="H1351" t="s">
        <v>3090</v>
      </c>
      <c r="I1351" t="s">
        <v>3091</v>
      </c>
      <c r="J1351">
        <v>3032534</v>
      </c>
      <c r="K1351">
        <v>6552689</v>
      </c>
      <c r="M1351">
        <v>1</v>
      </c>
      <c r="N1351">
        <v>35.85</v>
      </c>
      <c r="O1351">
        <v>35.85</v>
      </c>
      <c r="P1351" t="s">
        <v>1811</v>
      </c>
      <c r="Q1351" t="s">
        <v>1812</v>
      </c>
      <c r="R1351" s="16">
        <v>45686</v>
      </c>
      <c r="S1351">
        <v>165</v>
      </c>
      <c r="T1351" t="s">
        <v>2024</v>
      </c>
      <c r="U1351" s="16">
        <v>45719</v>
      </c>
      <c r="V1351" s="16">
        <v>45689</v>
      </c>
      <c r="Y1351" s="16">
        <v>45689</v>
      </c>
      <c r="AB1351" t="s">
        <v>3069</v>
      </c>
      <c r="AC1351" t="s">
        <v>1818</v>
      </c>
      <c r="AP1351" t="e">
        <v>#N/A</v>
      </c>
    </row>
    <row r="1352" spans="1:42" x14ac:dyDescent="0.35">
      <c r="A1352" t="s">
        <v>2301</v>
      </c>
      <c r="B1352" t="s">
        <v>2302</v>
      </c>
      <c r="C1352" t="s">
        <v>115</v>
      </c>
      <c r="D1352" t="s">
        <v>114</v>
      </c>
      <c r="E1352" s="16">
        <v>45683</v>
      </c>
      <c r="F1352">
        <v>4001790109</v>
      </c>
      <c r="G1352" t="s">
        <v>1809</v>
      </c>
      <c r="H1352" t="s">
        <v>2130</v>
      </c>
      <c r="I1352" t="s">
        <v>1825</v>
      </c>
      <c r="J1352">
        <v>3032534</v>
      </c>
      <c r="K1352">
        <v>6552689</v>
      </c>
      <c r="M1352">
        <v>3</v>
      </c>
      <c r="N1352">
        <v>2.19</v>
      </c>
      <c r="O1352">
        <v>6.57</v>
      </c>
      <c r="P1352" t="s">
        <v>1811</v>
      </c>
      <c r="Q1352" t="s">
        <v>1812</v>
      </c>
      <c r="R1352" s="16">
        <v>45686</v>
      </c>
      <c r="S1352">
        <v>165</v>
      </c>
      <c r="T1352" t="s">
        <v>2024</v>
      </c>
      <c r="U1352" s="16">
        <v>45719</v>
      </c>
      <c r="V1352" s="16">
        <v>45689</v>
      </c>
      <c r="Y1352" s="16">
        <v>45689</v>
      </c>
      <c r="AB1352" t="s">
        <v>3069</v>
      </c>
      <c r="AC1352" t="s">
        <v>1818</v>
      </c>
      <c r="AP1352" t="e">
        <v>#N/A</v>
      </c>
    </row>
    <row r="1353" spans="1:42" x14ac:dyDescent="0.35">
      <c r="A1353" t="s">
        <v>2301</v>
      </c>
      <c r="B1353" t="s">
        <v>2302</v>
      </c>
      <c r="C1353" t="s">
        <v>115</v>
      </c>
      <c r="D1353" t="s">
        <v>114</v>
      </c>
      <c r="E1353" s="16">
        <v>45683</v>
      </c>
      <c r="F1353">
        <v>4001790109</v>
      </c>
      <c r="G1353" t="s">
        <v>1809</v>
      </c>
      <c r="H1353" t="s">
        <v>1821</v>
      </c>
      <c r="I1353" t="s">
        <v>1822</v>
      </c>
      <c r="J1353">
        <v>3032534</v>
      </c>
      <c r="K1353">
        <v>6552689</v>
      </c>
      <c r="M1353">
        <v>14</v>
      </c>
      <c r="N1353">
        <v>1.05</v>
      </c>
      <c r="O1353">
        <v>14.7</v>
      </c>
      <c r="P1353" t="s">
        <v>1811</v>
      </c>
      <c r="Q1353" t="s">
        <v>1812</v>
      </c>
      <c r="R1353" s="16">
        <v>45686</v>
      </c>
      <c r="S1353">
        <v>165</v>
      </c>
      <c r="T1353" t="s">
        <v>2024</v>
      </c>
      <c r="U1353" s="16">
        <v>45719</v>
      </c>
      <c r="V1353" s="16">
        <v>45689</v>
      </c>
      <c r="Y1353" s="16">
        <v>45689</v>
      </c>
      <c r="AB1353" t="s">
        <v>3069</v>
      </c>
      <c r="AC1353" t="s">
        <v>1818</v>
      </c>
      <c r="AP1353" t="e">
        <v>#N/A</v>
      </c>
    </row>
    <row r="1354" spans="1:42" x14ac:dyDescent="0.35">
      <c r="A1354" t="s">
        <v>2301</v>
      </c>
      <c r="B1354" t="s">
        <v>2302</v>
      </c>
      <c r="C1354" t="s">
        <v>115</v>
      </c>
      <c r="D1354" t="s">
        <v>114</v>
      </c>
      <c r="E1354" s="16">
        <v>45683</v>
      </c>
      <c r="F1354">
        <v>4001790109</v>
      </c>
      <c r="G1354" t="s">
        <v>1809</v>
      </c>
      <c r="H1354" t="s">
        <v>2265</v>
      </c>
      <c r="I1354" t="s">
        <v>1825</v>
      </c>
      <c r="J1354">
        <v>3032534</v>
      </c>
      <c r="K1354">
        <v>6552689</v>
      </c>
      <c r="M1354">
        <v>2</v>
      </c>
      <c r="N1354">
        <v>1.61</v>
      </c>
      <c r="O1354">
        <v>3.22</v>
      </c>
      <c r="P1354" t="s">
        <v>1811</v>
      </c>
      <c r="Q1354" t="s">
        <v>1812</v>
      </c>
      <c r="R1354" s="16">
        <v>45686</v>
      </c>
      <c r="S1354">
        <v>165</v>
      </c>
      <c r="T1354" t="s">
        <v>2024</v>
      </c>
      <c r="U1354" s="16">
        <v>45719</v>
      </c>
      <c r="V1354" s="16">
        <v>45689</v>
      </c>
      <c r="Y1354" s="16">
        <v>45689</v>
      </c>
      <c r="AB1354" t="s">
        <v>3069</v>
      </c>
      <c r="AC1354" t="s">
        <v>1818</v>
      </c>
      <c r="AP1354" t="e">
        <v>#N/A</v>
      </c>
    </row>
    <row r="1355" spans="1:42" x14ac:dyDescent="0.35">
      <c r="A1355" t="s">
        <v>2301</v>
      </c>
      <c r="B1355" t="s">
        <v>2302</v>
      </c>
      <c r="C1355" t="s">
        <v>115</v>
      </c>
      <c r="D1355" t="s">
        <v>114</v>
      </c>
      <c r="E1355" s="16">
        <v>45683</v>
      </c>
      <c r="F1355">
        <v>4001790109</v>
      </c>
      <c r="G1355" t="s">
        <v>1809</v>
      </c>
      <c r="H1355" t="s">
        <v>1843</v>
      </c>
      <c r="I1355" t="s">
        <v>1823</v>
      </c>
      <c r="J1355">
        <v>3032534</v>
      </c>
      <c r="K1355">
        <v>6552689</v>
      </c>
      <c r="M1355">
        <v>2</v>
      </c>
      <c r="N1355">
        <v>1.41</v>
      </c>
      <c r="O1355">
        <v>2.82</v>
      </c>
      <c r="P1355" t="s">
        <v>1811</v>
      </c>
      <c r="Q1355" t="s">
        <v>1812</v>
      </c>
      <c r="R1355" s="16">
        <v>45686</v>
      </c>
      <c r="S1355">
        <v>165</v>
      </c>
      <c r="T1355" t="s">
        <v>2024</v>
      </c>
      <c r="U1355" s="16">
        <v>45719</v>
      </c>
      <c r="V1355" s="16">
        <v>45689</v>
      </c>
      <c r="Y1355" s="16">
        <v>45689</v>
      </c>
      <c r="AB1355" t="s">
        <v>3069</v>
      </c>
      <c r="AC1355" t="s">
        <v>1818</v>
      </c>
      <c r="AP1355" t="e">
        <v>#N/A</v>
      </c>
    </row>
    <row r="1356" spans="1:42" x14ac:dyDescent="0.35">
      <c r="A1356" t="s">
        <v>2301</v>
      </c>
      <c r="B1356" t="s">
        <v>2302</v>
      </c>
      <c r="C1356" t="s">
        <v>115</v>
      </c>
      <c r="D1356" t="s">
        <v>114</v>
      </c>
      <c r="E1356" s="16">
        <v>45683</v>
      </c>
      <c r="F1356">
        <v>4001790109</v>
      </c>
      <c r="G1356" t="s">
        <v>1809</v>
      </c>
      <c r="H1356" t="s">
        <v>2982</v>
      </c>
      <c r="I1356" t="s">
        <v>1825</v>
      </c>
      <c r="J1356">
        <v>3032534</v>
      </c>
      <c r="K1356">
        <v>6552689</v>
      </c>
      <c r="M1356">
        <v>2</v>
      </c>
      <c r="N1356">
        <v>4.47</v>
      </c>
      <c r="O1356">
        <v>8.94</v>
      </c>
      <c r="P1356" t="s">
        <v>1811</v>
      </c>
      <c r="Q1356" t="s">
        <v>1812</v>
      </c>
      <c r="R1356" s="16">
        <v>45686</v>
      </c>
      <c r="S1356">
        <v>165</v>
      </c>
      <c r="T1356" t="s">
        <v>2024</v>
      </c>
      <c r="U1356" s="16">
        <v>45719</v>
      </c>
      <c r="V1356" s="16">
        <v>45689</v>
      </c>
      <c r="Y1356" s="16">
        <v>45689</v>
      </c>
      <c r="AB1356" t="s">
        <v>3069</v>
      </c>
      <c r="AC1356" t="s">
        <v>1818</v>
      </c>
      <c r="AP1356" t="e">
        <v>#N/A</v>
      </c>
    </row>
    <row r="1357" spans="1:42" x14ac:dyDescent="0.35">
      <c r="A1357" t="s">
        <v>2301</v>
      </c>
      <c r="B1357" t="s">
        <v>2302</v>
      </c>
      <c r="C1357" t="s">
        <v>115</v>
      </c>
      <c r="D1357" t="s">
        <v>114</v>
      </c>
      <c r="E1357" s="16">
        <v>45683</v>
      </c>
      <c r="F1357">
        <v>4001790109</v>
      </c>
      <c r="G1357" t="s">
        <v>1809</v>
      </c>
      <c r="H1357" t="s">
        <v>2056</v>
      </c>
      <c r="I1357" t="s">
        <v>1825</v>
      </c>
      <c r="J1357">
        <v>3032534</v>
      </c>
      <c r="K1357">
        <v>6552689</v>
      </c>
      <c r="M1357">
        <v>10</v>
      </c>
      <c r="N1357">
        <v>2.0699999999999998</v>
      </c>
      <c r="O1357">
        <v>20.7</v>
      </c>
      <c r="P1357" t="s">
        <v>1811</v>
      </c>
      <c r="Q1357" t="s">
        <v>1812</v>
      </c>
      <c r="R1357" s="16">
        <v>45686</v>
      </c>
      <c r="S1357">
        <v>165</v>
      </c>
      <c r="T1357" t="s">
        <v>2024</v>
      </c>
      <c r="U1357" s="16">
        <v>45719</v>
      </c>
      <c r="V1357" s="16">
        <v>45689</v>
      </c>
      <c r="Y1357" s="16">
        <v>45689</v>
      </c>
      <c r="AB1357" t="s">
        <v>3069</v>
      </c>
      <c r="AC1357" t="s">
        <v>1818</v>
      </c>
      <c r="AP1357" t="e">
        <v>#N/A</v>
      </c>
    </row>
    <row r="1358" spans="1:42" x14ac:dyDescent="0.35">
      <c r="A1358" t="s">
        <v>2301</v>
      </c>
      <c r="B1358" t="s">
        <v>2302</v>
      </c>
      <c r="C1358" t="s">
        <v>115</v>
      </c>
      <c r="D1358" t="s">
        <v>114</v>
      </c>
      <c r="E1358" s="16">
        <v>45683</v>
      </c>
      <c r="F1358">
        <v>4001790109</v>
      </c>
      <c r="G1358" t="s">
        <v>1809</v>
      </c>
      <c r="H1358" t="s">
        <v>2645</v>
      </c>
      <c r="I1358" t="s">
        <v>1810</v>
      </c>
      <c r="J1358">
        <v>3032534</v>
      </c>
      <c r="K1358">
        <v>6552689</v>
      </c>
      <c r="M1358">
        <v>10</v>
      </c>
      <c r="N1358">
        <v>7.26</v>
      </c>
      <c r="O1358">
        <v>72.599999999999994</v>
      </c>
      <c r="P1358" t="s">
        <v>1811</v>
      </c>
      <c r="Q1358" t="s">
        <v>1812</v>
      </c>
      <c r="R1358" s="16">
        <v>45686</v>
      </c>
      <c r="S1358">
        <v>165</v>
      </c>
      <c r="T1358" t="s">
        <v>2024</v>
      </c>
      <c r="U1358" s="16">
        <v>45719</v>
      </c>
      <c r="V1358" s="16">
        <v>45689</v>
      </c>
      <c r="Y1358" s="16">
        <v>45689</v>
      </c>
      <c r="AB1358" t="s">
        <v>3069</v>
      </c>
      <c r="AC1358" t="s">
        <v>1818</v>
      </c>
      <c r="AP1358" t="e">
        <v>#N/A</v>
      </c>
    </row>
    <row r="1359" spans="1:42" x14ac:dyDescent="0.35">
      <c r="A1359" t="s">
        <v>2301</v>
      </c>
      <c r="B1359" t="s">
        <v>2302</v>
      </c>
      <c r="C1359" t="s">
        <v>115</v>
      </c>
      <c r="D1359" t="s">
        <v>114</v>
      </c>
      <c r="E1359" s="16">
        <v>45683</v>
      </c>
      <c r="F1359">
        <v>4001790109</v>
      </c>
      <c r="G1359" t="s">
        <v>1809</v>
      </c>
      <c r="H1359" t="s">
        <v>2653</v>
      </c>
      <c r="I1359" t="s">
        <v>1822</v>
      </c>
      <c r="J1359">
        <v>3032534</v>
      </c>
      <c r="K1359">
        <v>6552689</v>
      </c>
      <c r="M1359">
        <v>20</v>
      </c>
      <c r="N1359">
        <v>5.53</v>
      </c>
      <c r="O1359">
        <v>110.6</v>
      </c>
      <c r="P1359" t="s">
        <v>1811</v>
      </c>
      <c r="Q1359" t="s">
        <v>1812</v>
      </c>
      <c r="R1359" s="16">
        <v>45686</v>
      </c>
      <c r="S1359">
        <v>165</v>
      </c>
      <c r="T1359" t="s">
        <v>2024</v>
      </c>
      <c r="U1359" s="16">
        <v>45719</v>
      </c>
      <c r="V1359" s="16">
        <v>45689</v>
      </c>
      <c r="Y1359" s="16">
        <v>45689</v>
      </c>
      <c r="AB1359" t="s">
        <v>3069</v>
      </c>
      <c r="AC1359" t="s">
        <v>1818</v>
      </c>
      <c r="AP1359" t="e">
        <v>#N/A</v>
      </c>
    </row>
    <row r="1360" spans="1:42" x14ac:dyDescent="0.35">
      <c r="A1360" t="s">
        <v>2301</v>
      </c>
      <c r="B1360" t="s">
        <v>2302</v>
      </c>
      <c r="C1360" t="s">
        <v>115</v>
      </c>
      <c r="D1360" t="s">
        <v>114</v>
      </c>
      <c r="E1360" s="16">
        <v>45683</v>
      </c>
      <c r="F1360">
        <v>4001790109</v>
      </c>
      <c r="G1360" t="s">
        <v>1809</v>
      </c>
      <c r="H1360" t="s">
        <v>3092</v>
      </c>
      <c r="I1360" t="s">
        <v>2055</v>
      </c>
      <c r="J1360">
        <v>3032534</v>
      </c>
      <c r="K1360">
        <v>6552689</v>
      </c>
      <c r="M1360">
        <v>1</v>
      </c>
      <c r="N1360">
        <v>611.94000000000005</v>
      </c>
      <c r="O1360">
        <v>611.94000000000005</v>
      </c>
      <c r="P1360" t="s">
        <v>1811</v>
      </c>
      <c r="Q1360" t="s">
        <v>1812</v>
      </c>
      <c r="R1360" s="16">
        <v>45686</v>
      </c>
      <c r="S1360">
        <v>165</v>
      </c>
      <c r="T1360" t="s">
        <v>2024</v>
      </c>
      <c r="U1360" s="16">
        <v>45719</v>
      </c>
      <c r="V1360" s="16">
        <v>45689</v>
      </c>
      <c r="Y1360" s="16">
        <v>45689</v>
      </c>
      <c r="AB1360" t="s">
        <v>3069</v>
      </c>
      <c r="AC1360" t="s">
        <v>1818</v>
      </c>
      <c r="AP1360" t="e">
        <v>#N/A</v>
      </c>
    </row>
    <row r="1361" spans="1:42" x14ac:dyDescent="0.35">
      <c r="B1361" t="s">
        <v>1808</v>
      </c>
      <c r="D1361" t="s">
        <v>100</v>
      </c>
      <c r="E1361" s="16">
        <v>45682</v>
      </c>
      <c r="F1361">
        <v>4001789781</v>
      </c>
      <c r="G1361" t="s">
        <v>1809</v>
      </c>
      <c r="H1361" t="s">
        <v>2921</v>
      </c>
      <c r="I1361" t="s">
        <v>2825</v>
      </c>
      <c r="J1361">
        <v>3035853</v>
      </c>
      <c r="K1361">
        <v>6555137</v>
      </c>
      <c r="M1361">
        <v>8</v>
      </c>
      <c r="N1361">
        <v>26.82</v>
      </c>
      <c r="O1361">
        <v>214.56</v>
      </c>
      <c r="P1361" t="s">
        <v>1811</v>
      </c>
      <c r="Q1361" t="s">
        <v>1812</v>
      </c>
      <c r="R1361" s="16">
        <v>45704</v>
      </c>
      <c r="S1361">
        <v>118</v>
      </c>
      <c r="T1361" t="s">
        <v>5234</v>
      </c>
      <c r="U1361" s="16">
        <v>45754</v>
      </c>
      <c r="V1361" s="16">
        <v>45736</v>
      </c>
      <c r="Y1361" s="16">
        <v>45736</v>
      </c>
      <c r="AB1361" t="s">
        <v>3193</v>
      </c>
    </row>
    <row r="1362" spans="1:42" x14ac:dyDescent="0.35">
      <c r="B1362" t="s">
        <v>1808</v>
      </c>
      <c r="D1362" t="s">
        <v>100</v>
      </c>
      <c r="E1362" s="16">
        <v>45682</v>
      </c>
      <c r="F1362">
        <v>4001789781</v>
      </c>
      <c r="G1362" t="s">
        <v>1809</v>
      </c>
      <c r="H1362" t="s">
        <v>3194</v>
      </c>
      <c r="I1362" t="s">
        <v>1822</v>
      </c>
      <c r="J1362">
        <v>3035853</v>
      </c>
      <c r="K1362">
        <v>6555137</v>
      </c>
      <c r="M1362">
        <v>8</v>
      </c>
      <c r="N1362">
        <v>11.11</v>
      </c>
      <c r="O1362">
        <v>88.88</v>
      </c>
      <c r="P1362" t="s">
        <v>1811</v>
      </c>
      <c r="Q1362" t="s">
        <v>1812</v>
      </c>
      <c r="R1362" s="16">
        <v>45704</v>
      </c>
      <c r="S1362">
        <v>118</v>
      </c>
      <c r="T1362" t="s">
        <v>5234</v>
      </c>
      <c r="U1362" s="16">
        <v>45754</v>
      </c>
      <c r="V1362" s="16">
        <v>45736</v>
      </c>
      <c r="Y1362" s="16">
        <v>45736</v>
      </c>
      <c r="AB1362" t="s">
        <v>3193</v>
      </c>
    </row>
    <row r="1363" spans="1:42" x14ac:dyDescent="0.35">
      <c r="B1363" t="s">
        <v>1808</v>
      </c>
      <c r="D1363" t="s">
        <v>100</v>
      </c>
      <c r="E1363" s="16">
        <v>45682</v>
      </c>
      <c r="F1363">
        <v>4001789781</v>
      </c>
      <c r="G1363" t="s">
        <v>1809</v>
      </c>
      <c r="H1363" t="s">
        <v>3195</v>
      </c>
      <c r="I1363" t="s">
        <v>1984</v>
      </c>
      <c r="J1363">
        <v>3035853</v>
      </c>
      <c r="K1363">
        <v>6555137</v>
      </c>
      <c r="M1363">
        <v>4</v>
      </c>
      <c r="N1363">
        <v>11.81</v>
      </c>
      <c r="O1363">
        <v>47.24</v>
      </c>
      <c r="P1363" t="s">
        <v>1811</v>
      </c>
      <c r="Q1363" t="s">
        <v>1812</v>
      </c>
      <c r="R1363" s="16">
        <v>45704</v>
      </c>
      <c r="S1363">
        <v>118</v>
      </c>
      <c r="T1363" t="s">
        <v>5234</v>
      </c>
      <c r="U1363" s="16">
        <v>45754</v>
      </c>
      <c r="V1363" s="16">
        <v>45736</v>
      </c>
      <c r="Y1363" s="16">
        <v>45736</v>
      </c>
      <c r="AB1363" t="s">
        <v>3193</v>
      </c>
    </row>
    <row r="1364" spans="1:42" x14ac:dyDescent="0.35">
      <c r="B1364" t="s">
        <v>1808</v>
      </c>
      <c r="D1364" t="s">
        <v>100</v>
      </c>
      <c r="E1364" s="16">
        <v>45682</v>
      </c>
      <c r="F1364">
        <v>4001789781</v>
      </c>
      <c r="G1364" t="s">
        <v>1809</v>
      </c>
      <c r="H1364" t="s">
        <v>3196</v>
      </c>
      <c r="I1364" t="s">
        <v>1825</v>
      </c>
      <c r="J1364">
        <v>3035853</v>
      </c>
      <c r="K1364">
        <v>6555137</v>
      </c>
      <c r="M1364">
        <v>4</v>
      </c>
      <c r="N1364">
        <v>18.66</v>
      </c>
      <c r="O1364">
        <v>74.64</v>
      </c>
      <c r="P1364" t="s">
        <v>1811</v>
      </c>
      <c r="Q1364" t="s">
        <v>1812</v>
      </c>
      <c r="R1364" s="16">
        <v>45704</v>
      </c>
      <c r="S1364">
        <v>118</v>
      </c>
      <c r="T1364" t="s">
        <v>5234</v>
      </c>
      <c r="U1364" s="16">
        <v>45754</v>
      </c>
      <c r="V1364" s="16">
        <v>45736</v>
      </c>
      <c r="Y1364" s="16">
        <v>45736</v>
      </c>
      <c r="AB1364" t="s">
        <v>3193</v>
      </c>
    </row>
    <row r="1365" spans="1:42" x14ac:dyDescent="0.35">
      <c r="B1365" t="s">
        <v>1808</v>
      </c>
      <c r="D1365" t="s">
        <v>100</v>
      </c>
      <c r="E1365" s="16">
        <v>45682</v>
      </c>
      <c r="F1365">
        <v>4001789781</v>
      </c>
      <c r="G1365" t="s">
        <v>1809</v>
      </c>
      <c r="H1365" t="s">
        <v>2924</v>
      </c>
      <c r="I1365" t="s">
        <v>1822</v>
      </c>
      <c r="J1365">
        <v>3035853</v>
      </c>
      <c r="K1365">
        <v>6555137</v>
      </c>
      <c r="M1365">
        <v>4</v>
      </c>
      <c r="N1365">
        <v>46.45</v>
      </c>
      <c r="O1365">
        <v>185.8</v>
      </c>
      <c r="P1365" t="s">
        <v>1811</v>
      </c>
      <c r="Q1365" t="s">
        <v>1812</v>
      </c>
      <c r="R1365" s="16">
        <v>45704</v>
      </c>
      <c r="S1365">
        <v>118</v>
      </c>
      <c r="T1365" t="s">
        <v>5234</v>
      </c>
      <c r="U1365" s="16">
        <v>45754</v>
      </c>
      <c r="V1365" s="16">
        <v>45736</v>
      </c>
      <c r="Y1365" s="16">
        <v>45736</v>
      </c>
      <c r="AB1365" t="s">
        <v>3193</v>
      </c>
    </row>
    <row r="1366" spans="1:42" x14ac:dyDescent="0.35">
      <c r="B1366" t="s">
        <v>1808</v>
      </c>
      <c r="D1366" t="s">
        <v>100</v>
      </c>
      <c r="E1366" s="16">
        <v>45682</v>
      </c>
      <c r="F1366">
        <v>4001789781</v>
      </c>
      <c r="G1366" t="s">
        <v>1809</v>
      </c>
      <c r="H1366" t="s">
        <v>1886</v>
      </c>
      <c r="I1366" t="s">
        <v>1823</v>
      </c>
      <c r="J1366">
        <v>3035853</v>
      </c>
      <c r="K1366">
        <v>6555137</v>
      </c>
      <c r="M1366">
        <v>3</v>
      </c>
      <c r="N1366">
        <v>2.2799999999999998</v>
      </c>
      <c r="O1366">
        <v>6.84</v>
      </c>
      <c r="P1366" t="s">
        <v>1811</v>
      </c>
      <c r="Q1366" t="s">
        <v>1812</v>
      </c>
      <c r="R1366" s="16">
        <v>45704</v>
      </c>
      <c r="S1366">
        <v>118</v>
      </c>
      <c r="T1366" t="s">
        <v>5234</v>
      </c>
      <c r="U1366" s="16">
        <v>45754</v>
      </c>
      <c r="V1366" s="16">
        <v>45736</v>
      </c>
      <c r="Y1366" s="16">
        <v>45736</v>
      </c>
      <c r="AB1366" t="s">
        <v>3193</v>
      </c>
    </row>
    <row r="1367" spans="1:42" x14ac:dyDescent="0.35">
      <c r="B1367" t="s">
        <v>1808</v>
      </c>
      <c r="D1367" t="s">
        <v>100</v>
      </c>
      <c r="E1367" s="16">
        <v>45682</v>
      </c>
      <c r="F1367">
        <v>4001789781</v>
      </c>
      <c r="G1367" t="s">
        <v>1809</v>
      </c>
      <c r="H1367" t="s">
        <v>2069</v>
      </c>
      <c r="I1367" t="s">
        <v>1826</v>
      </c>
      <c r="J1367">
        <v>3035853</v>
      </c>
      <c r="K1367">
        <v>6555137</v>
      </c>
      <c r="M1367">
        <v>3</v>
      </c>
      <c r="N1367">
        <v>1.5</v>
      </c>
      <c r="O1367">
        <v>4.5</v>
      </c>
      <c r="P1367" t="s">
        <v>1811</v>
      </c>
      <c r="Q1367" t="s">
        <v>1812</v>
      </c>
      <c r="R1367" s="16">
        <v>45704</v>
      </c>
      <c r="S1367">
        <v>118</v>
      </c>
      <c r="T1367" t="s">
        <v>5234</v>
      </c>
      <c r="U1367" s="16">
        <v>45754</v>
      </c>
      <c r="V1367" s="16">
        <v>45736</v>
      </c>
      <c r="Y1367" s="16">
        <v>45736</v>
      </c>
      <c r="AB1367" t="s">
        <v>3193</v>
      </c>
    </row>
    <row r="1368" spans="1:42" x14ac:dyDescent="0.35">
      <c r="B1368" t="s">
        <v>1808</v>
      </c>
      <c r="D1368" t="s">
        <v>100</v>
      </c>
      <c r="E1368" s="16">
        <v>45682</v>
      </c>
      <c r="F1368">
        <v>4001789781</v>
      </c>
      <c r="G1368" t="s">
        <v>1809</v>
      </c>
      <c r="H1368" t="s">
        <v>3197</v>
      </c>
      <c r="I1368" t="s">
        <v>1852</v>
      </c>
      <c r="J1368">
        <v>3035853</v>
      </c>
      <c r="K1368">
        <v>6555137</v>
      </c>
      <c r="M1368">
        <v>3</v>
      </c>
      <c r="N1368">
        <v>7.14</v>
      </c>
      <c r="O1368">
        <v>21.42</v>
      </c>
      <c r="P1368" t="s">
        <v>1811</v>
      </c>
      <c r="Q1368" t="s">
        <v>1812</v>
      </c>
      <c r="R1368" s="16">
        <v>45704</v>
      </c>
      <c r="S1368">
        <v>118</v>
      </c>
      <c r="T1368" t="s">
        <v>5234</v>
      </c>
      <c r="U1368" s="16">
        <v>45754</v>
      </c>
      <c r="V1368" s="16">
        <v>45736</v>
      </c>
      <c r="Y1368" s="16">
        <v>45736</v>
      </c>
      <c r="AB1368" t="s">
        <v>3193</v>
      </c>
    </row>
    <row r="1369" spans="1:42" x14ac:dyDescent="0.35">
      <c r="B1369" t="s">
        <v>1808</v>
      </c>
      <c r="D1369" t="s">
        <v>100</v>
      </c>
      <c r="E1369" s="16">
        <v>45682</v>
      </c>
      <c r="F1369">
        <v>4001789781</v>
      </c>
      <c r="G1369" t="s">
        <v>1809</v>
      </c>
      <c r="H1369" t="s">
        <v>2027</v>
      </c>
      <c r="I1369" t="s">
        <v>1826</v>
      </c>
      <c r="J1369">
        <v>3035853</v>
      </c>
      <c r="K1369">
        <v>6555137</v>
      </c>
      <c r="M1369">
        <v>4</v>
      </c>
      <c r="N1369">
        <v>1.48</v>
      </c>
      <c r="O1369">
        <v>5.92</v>
      </c>
      <c r="P1369" t="s">
        <v>1811</v>
      </c>
      <c r="Q1369" t="s">
        <v>1812</v>
      </c>
      <c r="R1369" s="16">
        <v>45704</v>
      </c>
      <c r="S1369">
        <v>118</v>
      </c>
      <c r="T1369" t="s">
        <v>5234</v>
      </c>
      <c r="U1369" s="16">
        <v>45754</v>
      </c>
      <c r="V1369" s="16">
        <v>45736</v>
      </c>
      <c r="Y1369" s="16">
        <v>45736</v>
      </c>
      <c r="AB1369" t="s">
        <v>3193</v>
      </c>
    </row>
    <row r="1370" spans="1:42" x14ac:dyDescent="0.35">
      <c r="B1370" t="s">
        <v>1808</v>
      </c>
      <c r="D1370" t="s">
        <v>100</v>
      </c>
      <c r="E1370" s="16">
        <v>45682</v>
      </c>
      <c r="F1370">
        <v>4001789781</v>
      </c>
      <c r="G1370" t="s">
        <v>1809</v>
      </c>
      <c r="H1370" t="s">
        <v>1843</v>
      </c>
      <c r="I1370" t="s">
        <v>1823</v>
      </c>
      <c r="J1370">
        <v>3035853</v>
      </c>
      <c r="K1370">
        <v>6555137</v>
      </c>
      <c r="M1370">
        <v>3</v>
      </c>
      <c r="N1370">
        <v>1.41</v>
      </c>
      <c r="O1370">
        <v>4.2300000000000004</v>
      </c>
      <c r="P1370" t="s">
        <v>1811</v>
      </c>
      <c r="Q1370" t="s">
        <v>1812</v>
      </c>
      <c r="R1370" s="16">
        <v>45704</v>
      </c>
      <c r="S1370">
        <v>118</v>
      </c>
      <c r="T1370" t="s">
        <v>5234</v>
      </c>
      <c r="U1370" s="16">
        <v>45754</v>
      </c>
      <c r="V1370" s="16">
        <v>45736</v>
      </c>
      <c r="Y1370" s="16">
        <v>45736</v>
      </c>
      <c r="AB1370" t="s">
        <v>3193</v>
      </c>
    </row>
    <row r="1371" spans="1:42" x14ac:dyDescent="0.35">
      <c r="B1371" t="s">
        <v>1808</v>
      </c>
      <c r="D1371" t="s">
        <v>100</v>
      </c>
      <c r="E1371" s="16">
        <v>45682</v>
      </c>
      <c r="F1371">
        <v>4001789781</v>
      </c>
      <c r="G1371" t="s">
        <v>1809</v>
      </c>
      <c r="H1371" t="s">
        <v>3198</v>
      </c>
      <c r="I1371" t="s">
        <v>1852</v>
      </c>
      <c r="J1371">
        <v>3035853</v>
      </c>
      <c r="K1371">
        <v>6555137</v>
      </c>
      <c r="M1371">
        <v>3</v>
      </c>
      <c r="N1371">
        <v>8.56</v>
      </c>
      <c r="O1371">
        <v>25.68</v>
      </c>
      <c r="P1371" t="s">
        <v>1811</v>
      </c>
      <c r="Q1371" t="s">
        <v>1812</v>
      </c>
      <c r="R1371" s="16">
        <v>45704</v>
      </c>
      <c r="S1371">
        <v>118</v>
      </c>
      <c r="T1371" t="s">
        <v>5234</v>
      </c>
      <c r="U1371" s="16">
        <v>45754</v>
      </c>
      <c r="V1371" s="16">
        <v>45736</v>
      </c>
      <c r="Y1371" s="16">
        <v>45736</v>
      </c>
      <c r="AB1371" t="s">
        <v>3193</v>
      </c>
    </row>
    <row r="1372" spans="1:42" x14ac:dyDescent="0.35">
      <c r="B1372" t="s">
        <v>1808</v>
      </c>
      <c r="D1372" t="s">
        <v>100</v>
      </c>
      <c r="E1372" s="16">
        <v>45682</v>
      </c>
      <c r="F1372">
        <v>4001789781</v>
      </c>
      <c r="G1372" t="s">
        <v>1809</v>
      </c>
      <c r="H1372" t="s">
        <v>3199</v>
      </c>
      <c r="I1372" t="s">
        <v>2175</v>
      </c>
      <c r="J1372">
        <v>3035853</v>
      </c>
      <c r="K1372">
        <v>6555137</v>
      </c>
      <c r="M1372">
        <v>3</v>
      </c>
      <c r="N1372">
        <v>7.32</v>
      </c>
      <c r="O1372">
        <v>21.96</v>
      </c>
      <c r="P1372" t="s">
        <v>1811</v>
      </c>
      <c r="Q1372" t="s">
        <v>1812</v>
      </c>
      <c r="R1372" s="16">
        <v>45704</v>
      </c>
      <c r="S1372">
        <v>118</v>
      </c>
      <c r="T1372" t="s">
        <v>5234</v>
      </c>
      <c r="U1372" s="16">
        <v>45754</v>
      </c>
      <c r="V1372" s="16">
        <v>45736</v>
      </c>
      <c r="Y1372" s="16">
        <v>45736</v>
      </c>
      <c r="AB1372" t="s">
        <v>3193</v>
      </c>
    </row>
    <row r="1373" spans="1:42" x14ac:dyDescent="0.35">
      <c r="B1373" t="s">
        <v>1808</v>
      </c>
      <c r="D1373" t="s">
        <v>100</v>
      </c>
      <c r="E1373" s="16">
        <v>45682</v>
      </c>
      <c r="F1373">
        <v>4001789781</v>
      </c>
      <c r="G1373" t="s">
        <v>1809</v>
      </c>
      <c r="H1373" t="s">
        <v>1892</v>
      </c>
      <c r="I1373" t="s">
        <v>1823</v>
      </c>
      <c r="J1373">
        <v>3035853</v>
      </c>
      <c r="K1373">
        <v>6555137</v>
      </c>
      <c r="M1373">
        <v>1</v>
      </c>
      <c r="N1373">
        <v>1.54</v>
      </c>
      <c r="O1373">
        <v>1.54</v>
      </c>
      <c r="P1373" t="s">
        <v>1811</v>
      </c>
      <c r="Q1373" t="s">
        <v>1812</v>
      </c>
      <c r="R1373" s="16">
        <v>45704</v>
      </c>
      <c r="S1373">
        <v>118</v>
      </c>
      <c r="T1373" t="s">
        <v>5234</v>
      </c>
      <c r="U1373" s="16">
        <v>45754</v>
      </c>
      <c r="V1373" s="16">
        <v>45736</v>
      </c>
      <c r="Y1373" s="16">
        <v>45736</v>
      </c>
      <c r="AB1373" t="s">
        <v>3193</v>
      </c>
    </row>
    <row r="1374" spans="1:42" x14ac:dyDescent="0.35">
      <c r="A1374" t="s">
        <v>2615</v>
      </c>
      <c r="B1374" t="s">
        <v>2616</v>
      </c>
      <c r="C1374" t="s">
        <v>115</v>
      </c>
      <c r="D1374" t="s">
        <v>114</v>
      </c>
      <c r="E1374" s="16">
        <v>45681</v>
      </c>
      <c r="F1374">
        <v>4001787570</v>
      </c>
      <c r="G1374" t="s">
        <v>1927</v>
      </c>
      <c r="H1374" t="s">
        <v>3094</v>
      </c>
      <c r="I1374" t="s">
        <v>2829</v>
      </c>
      <c r="J1374">
        <v>3035993</v>
      </c>
      <c r="K1374">
        <v>6555223</v>
      </c>
      <c r="M1374">
        <v>1</v>
      </c>
      <c r="N1374">
        <v>2124.36</v>
      </c>
      <c r="O1374">
        <v>2124.36</v>
      </c>
      <c r="P1374" t="s">
        <v>1811</v>
      </c>
      <c r="Q1374" t="s">
        <v>1812</v>
      </c>
      <c r="R1374" s="16">
        <v>45689</v>
      </c>
      <c r="S1374">
        <v>165</v>
      </c>
      <c r="T1374" t="s">
        <v>2024</v>
      </c>
      <c r="U1374" s="16">
        <v>45684</v>
      </c>
      <c r="V1374" s="16">
        <v>45684</v>
      </c>
      <c r="Y1374" s="16">
        <v>45698</v>
      </c>
      <c r="AB1374" t="s">
        <v>1514</v>
      </c>
      <c r="AC1374" t="s">
        <v>1931</v>
      </c>
      <c r="AP1374" t="e">
        <v>#N/A</v>
      </c>
    </row>
    <row r="1375" spans="1:42" x14ac:dyDescent="0.35">
      <c r="A1375" t="s">
        <v>2615</v>
      </c>
      <c r="B1375" t="s">
        <v>2616</v>
      </c>
      <c r="C1375" t="s">
        <v>115</v>
      </c>
      <c r="D1375" t="s">
        <v>114</v>
      </c>
      <c r="E1375" s="16">
        <v>45681</v>
      </c>
      <c r="F1375">
        <v>4001787570</v>
      </c>
      <c r="G1375" t="s">
        <v>1927</v>
      </c>
      <c r="H1375" t="s">
        <v>2736</v>
      </c>
      <c r="I1375" t="s">
        <v>1823</v>
      </c>
      <c r="J1375">
        <v>3035993</v>
      </c>
      <c r="K1375">
        <v>6555223</v>
      </c>
      <c r="M1375">
        <v>2</v>
      </c>
      <c r="N1375">
        <v>7.46</v>
      </c>
      <c r="O1375">
        <v>14.92</v>
      </c>
      <c r="P1375" t="s">
        <v>1811</v>
      </c>
      <c r="Q1375" t="s">
        <v>1812</v>
      </c>
      <c r="R1375" s="16">
        <v>45689</v>
      </c>
      <c r="S1375">
        <v>165</v>
      </c>
      <c r="T1375" t="s">
        <v>2024</v>
      </c>
      <c r="U1375" s="16">
        <v>45684</v>
      </c>
      <c r="V1375" s="16">
        <v>45684</v>
      </c>
      <c r="Y1375" s="16">
        <v>45698</v>
      </c>
      <c r="AB1375" t="s">
        <v>1514</v>
      </c>
      <c r="AC1375" t="s">
        <v>1931</v>
      </c>
      <c r="AP1375" t="e">
        <v>#N/A</v>
      </c>
    </row>
    <row r="1376" spans="1:42" x14ac:dyDescent="0.35">
      <c r="A1376" t="s">
        <v>2615</v>
      </c>
      <c r="B1376" t="s">
        <v>2616</v>
      </c>
      <c r="C1376" t="s">
        <v>115</v>
      </c>
      <c r="D1376" t="s">
        <v>114</v>
      </c>
      <c r="E1376" s="16">
        <v>45681</v>
      </c>
      <c r="F1376">
        <v>4001787570</v>
      </c>
      <c r="G1376" t="s">
        <v>1927</v>
      </c>
      <c r="H1376" t="s">
        <v>3095</v>
      </c>
      <c r="I1376" t="s">
        <v>1936</v>
      </c>
      <c r="J1376">
        <v>3035993</v>
      </c>
      <c r="K1376">
        <v>6555223</v>
      </c>
      <c r="M1376">
        <v>1</v>
      </c>
      <c r="N1376">
        <v>59.66</v>
      </c>
      <c r="O1376">
        <v>59.66</v>
      </c>
      <c r="P1376" t="s">
        <v>1811</v>
      </c>
      <c r="Q1376" t="s">
        <v>1812</v>
      </c>
      <c r="R1376" s="16">
        <v>45689</v>
      </c>
      <c r="S1376">
        <v>165</v>
      </c>
      <c r="T1376" t="s">
        <v>2024</v>
      </c>
      <c r="U1376" s="16">
        <v>45684</v>
      </c>
      <c r="V1376" s="16">
        <v>45684</v>
      </c>
      <c r="Y1376" s="16">
        <v>45698</v>
      </c>
      <c r="AB1376" t="s">
        <v>1514</v>
      </c>
      <c r="AC1376" t="s">
        <v>1931</v>
      </c>
      <c r="AP1376" t="e">
        <v>#N/A</v>
      </c>
    </row>
    <row r="1377" spans="1:42" x14ac:dyDescent="0.35">
      <c r="A1377" t="s">
        <v>2615</v>
      </c>
      <c r="B1377" t="s">
        <v>2616</v>
      </c>
      <c r="C1377" t="s">
        <v>115</v>
      </c>
      <c r="D1377" t="s">
        <v>114</v>
      </c>
      <c r="E1377" s="16">
        <v>45681</v>
      </c>
      <c r="F1377">
        <v>4001787570</v>
      </c>
      <c r="G1377" t="s">
        <v>1927</v>
      </c>
      <c r="H1377" t="s">
        <v>2415</v>
      </c>
      <c r="I1377" t="s">
        <v>1833</v>
      </c>
      <c r="J1377">
        <v>3035993</v>
      </c>
      <c r="K1377">
        <v>6555223</v>
      </c>
      <c r="M1377">
        <v>1</v>
      </c>
      <c r="N1377">
        <v>317.81</v>
      </c>
      <c r="O1377">
        <v>317.81</v>
      </c>
      <c r="P1377" t="s">
        <v>1811</v>
      </c>
      <c r="Q1377" t="s">
        <v>1812</v>
      </c>
      <c r="R1377" s="16">
        <v>45689</v>
      </c>
      <c r="S1377">
        <v>165</v>
      </c>
      <c r="T1377" t="s">
        <v>2024</v>
      </c>
      <c r="U1377" s="16">
        <v>45684</v>
      </c>
      <c r="V1377" s="16">
        <v>45684</v>
      </c>
      <c r="Y1377" s="16">
        <v>45698</v>
      </c>
      <c r="AB1377" t="s">
        <v>1514</v>
      </c>
      <c r="AC1377" t="s">
        <v>1931</v>
      </c>
      <c r="AP1377" t="e">
        <v>#N/A</v>
      </c>
    </row>
    <row r="1378" spans="1:42" x14ac:dyDescent="0.35">
      <c r="A1378" t="s">
        <v>2615</v>
      </c>
      <c r="B1378" t="s">
        <v>2616</v>
      </c>
      <c r="C1378" t="s">
        <v>115</v>
      </c>
      <c r="D1378" t="s">
        <v>114</v>
      </c>
      <c r="E1378" s="16">
        <v>45681</v>
      </c>
      <c r="F1378">
        <v>4001787570</v>
      </c>
      <c r="G1378" t="s">
        <v>1927</v>
      </c>
      <c r="H1378" t="s">
        <v>2667</v>
      </c>
      <c r="I1378" t="s">
        <v>2668</v>
      </c>
      <c r="J1378">
        <v>3035993</v>
      </c>
      <c r="K1378">
        <v>6555223</v>
      </c>
      <c r="M1378">
        <v>4</v>
      </c>
      <c r="N1378">
        <v>12.52</v>
      </c>
      <c r="O1378">
        <v>50.08</v>
      </c>
      <c r="P1378" t="s">
        <v>1811</v>
      </c>
      <c r="Q1378" t="s">
        <v>1812</v>
      </c>
      <c r="R1378" s="16">
        <v>45689</v>
      </c>
      <c r="S1378">
        <v>165</v>
      </c>
      <c r="T1378" t="s">
        <v>2024</v>
      </c>
      <c r="U1378" s="16">
        <v>45684</v>
      </c>
      <c r="V1378" s="16">
        <v>45684</v>
      </c>
      <c r="Y1378" s="16">
        <v>45698</v>
      </c>
      <c r="AB1378" t="s">
        <v>1514</v>
      </c>
      <c r="AC1378" t="s">
        <v>1931</v>
      </c>
      <c r="AP1378" t="e">
        <v>#N/A</v>
      </c>
    </row>
    <row r="1379" spans="1:42" x14ac:dyDescent="0.35">
      <c r="A1379" t="s">
        <v>2615</v>
      </c>
      <c r="B1379" t="s">
        <v>2616</v>
      </c>
      <c r="C1379" t="s">
        <v>115</v>
      </c>
      <c r="D1379" t="s">
        <v>114</v>
      </c>
      <c r="E1379" s="16">
        <v>45681</v>
      </c>
      <c r="F1379">
        <v>4001787570</v>
      </c>
      <c r="G1379" t="s">
        <v>1927</v>
      </c>
      <c r="H1379" t="s">
        <v>3096</v>
      </c>
      <c r="I1379" t="s">
        <v>1825</v>
      </c>
      <c r="J1379">
        <v>3035993</v>
      </c>
      <c r="K1379">
        <v>6555223</v>
      </c>
      <c r="M1379">
        <v>2</v>
      </c>
      <c r="N1379">
        <v>1</v>
      </c>
      <c r="O1379">
        <v>2</v>
      </c>
      <c r="P1379" t="s">
        <v>1811</v>
      </c>
      <c r="Q1379" t="s">
        <v>1812</v>
      </c>
      <c r="R1379" s="16">
        <v>45689</v>
      </c>
      <c r="S1379">
        <v>165</v>
      </c>
      <c r="T1379" t="s">
        <v>2024</v>
      </c>
      <c r="U1379" s="16">
        <v>45684</v>
      </c>
      <c r="V1379" s="16">
        <v>45684</v>
      </c>
      <c r="Y1379" s="16">
        <v>45698</v>
      </c>
      <c r="AB1379" t="s">
        <v>1514</v>
      </c>
      <c r="AC1379" t="s">
        <v>1931</v>
      </c>
      <c r="AP1379" t="e">
        <v>#N/A</v>
      </c>
    </row>
    <row r="1380" spans="1:42" x14ac:dyDescent="0.35">
      <c r="A1380" t="s">
        <v>2615</v>
      </c>
      <c r="B1380" t="s">
        <v>2616</v>
      </c>
      <c r="C1380" t="s">
        <v>115</v>
      </c>
      <c r="D1380" t="s">
        <v>114</v>
      </c>
      <c r="E1380" s="16">
        <v>45681</v>
      </c>
      <c r="F1380">
        <v>4001787570</v>
      </c>
      <c r="G1380" t="s">
        <v>1927</v>
      </c>
      <c r="H1380" t="s">
        <v>1890</v>
      </c>
      <c r="I1380" t="s">
        <v>1865</v>
      </c>
      <c r="J1380">
        <v>3035993</v>
      </c>
      <c r="K1380">
        <v>6555223</v>
      </c>
      <c r="M1380">
        <v>2</v>
      </c>
      <c r="N1380">
        <v>0.72</v>
      </c>
      <c r="O1380">
        <v>1.44</v>
      </c>
      <c r="P1380" t="s">
        <v>1811</v>
      </c>
      <c r="Q1380" t="s">
        <v>1812</v>
      </c>
      <c r="R1380" s="16">
        <v>45689</v>
      </c>
      <c r="S1380">
        <v>165</v>
      </c>
      <c r="T1380" t="s">
        <v>2024</v>
      </c>
      <c r="U1380" s="16">
        <v>45684</v>
      </c>
      <c r="V1380" s="16">
        <v>45684</v>
      </c>
      <c r="Y1380" s="16">
        <v>45698</v>
      </c>
      <c r="AB1380" t="s">
        <v>1514</v>
      </c>
      <c r="AC1380" t="s">
        <v>1931</v>
      </c>
      <c r="AP1380" t="e">
        <v>#N/A</v>
      </c>
    </row>
    <row r="1381" spans="1:42" x14ac:dyDescent="0.35">
      <c r="A1381" t="s">
        <v>2520</v>
      </c>
      <c r="B1381" t="s">
        <v>2521</v>
      </c>
      <c r="C1381" t="s">
        <v>115</v>
      </c>
      <c r="D1381" t="s">
        <v>114</v>
      </c>
      <c r="E1381" s="16">
        <v>45695</v>
      </c>
      <c r="F1381">
        <v>4001807235</v>
      </c>
      <c r="G1381" t="s">
        <v>1927</v>
      </c>
      <c r="H1381" t="s">
        <v>3097</v>
      </c>
      <c r="I1381" t="s">
        <v>1949</v>
      </c>
      <c r="J1381">
        <v>3037917</v>
      </c>
      <c r="K1381">
        <v>6556868</v>
      </c>
      <c r="M1381">
        <v>2</v>
      </c>
      <c r="N1381">
        <v>19.579999999999998</v>
      </c>
      <c r="O1381">
        <v>39.159999999999997</v>
      </c>
      <c r="P1381" t="s">
        <v>1811</v>
      </c>
      <c r="Q1381" t="s">
        <v>1812</v>
      </c>
      <c r="R1381" s="16">
        <v>45698</v>
      </c>
      <c r="S1381">
        <v>156</v>
      </c>
      <c r="T1381" t="s">
        <v>2024</v>
      </c>
      <c r="U1381" s="16">
        <v>45691</v>
      </c>
      <c r="V1381" s="16">
        <v>45691</v>
      </c>
      <c r="Y1381" s="16">
        <v>45710</v>
      </c>
      <c r="AB1381" t="s">
        <v>1509</v>
      </c>
      <c r="AC1381" t="s">
        <v>1931</v>
      </c>
      <c r="AP1381" t="e">
        <v>#N/A</v>
      </c>
    </row>
    <row r="1382" spans="1:42" x14ac:dyDescent="0.35">
      <c r="A1382" t="s">
        <v>2520</v>
      </c>
      <c r="B1382" t="s">
        <v>2521</v>
      </c>
      <c r="C1382" t="s">
        <v>115</v>
      </c>
      <c r="D1382" t="s">
        <v>114</v>
      </c>
      <c r="E1382" s="16">
        <v>45695</v>
      </c>
      <c r="F1382">
        <v>4001807235</v>
      </c>
      <c r="G1382" t="s">
        <v>1927</v>
      </c>
      <c r="H1382" t="s">
        <v>1890</v>
      </c>
      <c r="I1382" t="s">
        <v>1865</v>
      </c>
      <c r="J1382">
        <v>3037917</v>
      </c>
      <c r="K1382">
        <v>6556868</v>
      </c>
      <c r="M1382">
        <v>4</v>
      </c>
      <c r="N1382">
        <v>0.72</v>
      </c>
      <c r="O1382">
        <v>2.88</v>
      </c>
      <c r="P1382" t="s">
        <v>1811</v>
      </c>
      <c r="Q1382" t="s">
        <v>1812</v>
      </c>
      <c r="R1382" s="16">
        <v>45698</v>
      </c>
      <c r="S1382">
        <v>156</v>
      </c>
      <c r="T1382" t="s">
        <v>2024</v>
      </c>
      <c r="U1382" s="16">
        <v>45691</v>
      </c>
      <c r="V1382" s="16">
        <v>45691</v>
      </c>
      <c r="Y1382" s="16">
        <v>45710</v>
      </c>
      <c r="AB1382" t="s">
        <v>1509</v>
      </c>
      <c r="AC1382" t="s">
        <v>1931</v>
      </c>
      <c r="AP1382" t="e">
        <v>#N/A</v>
      </c>
    </row>
    <row r="1383" spans="1:42" x14ac:dyDescent="0.35">
      <c r="A1383" t="s">
        <v>2520</v>
      </c>
      <c r="B1383" t="s">
        <v>2521</v>
      </c>
      <c r="C1383" t="s">
        <v>115</v>
      </c>
      <c r="D1383" t="s">
        <v>114</v>
      </c>
      <c r="E1383" s="16">
        <v>45695</v>
      </c>
      <c r="F1383">
        <v>4001807235</v>
      </c>
      <c r="G1383" t="s">
        <v>1927</v>
      </c>
      <c r="H1383" t="s">
        <v>2010</v>
      </c>
      <c r="I1383" t="s">
        <v>1810</v>
      </c>
      <c r="J1383">
        <v>3037917</v>
      </c>
      <c r="K1383">
        <v>6556868</v>
      </c>
      <c r="M1383">
        <v>4</v>
      </c>
      <c r="N1383">
        <v>0.51</v>
      </c>
      <c r="O1383">
        <v>2.04</v>
      </c>
      <c r="P1383" t="s">
        <v>1811</v>
      </c>
      <c r="Q1383" t="s">
        <v>1812</v>
      </c>
      <c r="R1383" s="16">
        <v>45698</v>
      </c>
      <c r="S1383">
        <v>156</v>
      </c>
      <c r="T1383" t="s">
        <v>2024</v>
      </c>
      <c r="U1383" s="16">
        <v>45691</v>
      </c>
      <c r="V1383" s="16">
        <v>45691</v>
      </c>
      <c r="Y1383" s="16">
        <v>45710</v>
      </c>
      <c r="AB1383" t="s">
        <v>1509</v>
      </c>
      <c r="AC1383" t="s">
        <v>1931</v>
      </c>
      <c r="AP1383" t="e">
        <v>#N/A</v>
      </c>
    </row>
    <row r="1384" spans="1:42" x14ac:dyDescent="0.35">
      <c r="A1384" t="s">
        <v>2520</v>
      </c>
      <c r="B1384" t="s">
        <v>2521</v>
      </c>
      <c r="C1384" t="s">
        <v>115</v>
      </c>
      <c r="D1384" t="s">
        <v>114</v>
      </c>
      <c r="E1384" s="16">
        <v>45695</v>
      </c>
      <c r="F1384">
        <v>4001807235</v>
      </c>
      <c r="G1384" t="s">
        <v>1927</v>
      </c>
      <c r="H1384" t="s">
        <v>2948</v>
      </c>
      <c r="I1384" t="s">
        <v>1825</v>
      </c>
      <c r="J1384">
        <v>3037917</v>
      </c>
      <c r="K1384">
        <v>6556868</v>
      </c>
      <c r="M1384">
        <v>2</v>
      </c>
      <c r="N1384">
        <v>1.1499999999999999</v>
      </c>
      <c r="O1384">
        <v>2.2999999999999998</v>
      </c>
      <c r="P1384" t="s">
        <v>1811</v>
      </c>
      <c r="Q1384" t="s">
        <v>1812</v>
      </c>
      <c r="R1384" s="16">
        <v>45698</v>
      </c>
      <c r="S1384">
        <v>156</v>
      </c>
      <c r="T1384" t="s">
        <v>2024</v>
      </c>
      <c r="U1384" s="16">
        <v>45691</v>
      </c>
      <c r="V1384" s="16">
        <v>45691</v>
      </c>
      <c r="Y1384" s="16">
        <v>45710</v>
      </c>
      <c r="AB1384" t="s">
        <v>1509</v>
      </c>
      <c r="AC1384" t="s">
        <v>1931</v>
      </c>
      <c r="AP1384" t="e">
        <v>#N/A</v>
      </c>
    </row>
    <row r="1385" spans="1:42" x14ac:dyDescent="0.35">
      <c r="A1385" t="s">
        <v>2520</v>
      </c>
      <c r="B1385" t="s">
        <v>2521</v>
      </c>
      <c r="C1385" t="s">
        <v>115</v>
      </c>
      <c r="D1385" t="s">
        <v>114</v>
      </c>
      <c r="E1385" s="16">
        <v>45695</v>
      </c>
      <c r="F1385">
        <v>4001807235</v>
      </c>
      <c r="G1385" t="s">
        <v>1927</v>
      </c>
      <c r="H1385" t="s">
        <v>1821</v>
      </c>
      <c r="I1385" t="s">
        <v>1822</v>
      </c>
      <c r="J1385">
        <v>3037917</v>
      </c>
      <c r="K1385">
        <v>6556868</v>
      </c>
      <c r="M1385">
        <v>1</v>
      </c>
      <c r="N1385">
        <v>1.05</v>
      </c>
      <c r="O1385">
        <v>1.05</v>
      </c>
      <c r="P1385" t="s">
        <v>1811</v>
      </c>
      <c r="Q1385" t="s">
        <v>1812</v>
      </c>
      <c r="R1385" s="16">
        <v>45698</v>
      </c>
      <c r="S1385">
        <v>156</v>
      </c>
      <c r="T1385" t="s">
        <v>2024</v>
      </c>
      <c r="U1385" s="16">
        <v>45691</v>
      </c>
      <c r="V1385" s="16">
        <v>45691</v>
      </c>
      <c r="Y1385" s="16">
        <v>45710</v>
      </c>
      <c r="AB1385" t="s">
        <v>1509</v>
      </c>
      <c r="AC1385" t="s">
        <v>1931</v>
      </c>
      <c r="AP1385" t="e">
        <v>#N/A</v>
      </c>
    </row>
    <row r="1386" spans="1:42" x14ac:dyDescent="0.35">
      <c r="A1386" t="s">
        <v>2520</v>
      </c>
      <c r="B1386" t="s">
        <v>2521</v>
      </c>
      <c r="C1386" t="s">
        <v>115</v>
      </c>
      <c r="D1386" t="s">
        <v>114</v>
      </c>
      <c r="E1386" s="16">
        <v>45695</v>
      </c>
      <c r="F1386">
        <v>4001807235</v>
      </c>
      <c r="G1386" t="s">
        <v>1927</v>
      </c>
      <c r="H1386" t="s">
        <v>2651</v>
      </c>
      <c r="I1386" t="s">
        <v>1825</v>
      </c>
      <c r="J1386">
        <v>3037917</v>
      </c>
      <c r="K1386">
        <v>6556868</v>
      </c>
      <c r="M1386">
        <v>2</v>
      </c>
      <c r="N1386">
        <v>3.43</v>
      </c>
      <c r="O1386">
        <v>6.86</v>
      </c>
      <c r="P1386" t="s">
        <v>1811</v>
      </c>
      <c r="Q1386" t="s">
        <v>1812</v>
      </c>
      <c r="R1386" s="16">
        <v>45698</v>
      </c>
      <c r="S1386">
        <v>156</v>
      </c>
      <c r="T1386" t="s">
        <v>2024</v>
      </c>
      <c r="U1386" s="16">
        <v>45691</v>
      </c>
      <c r="V1386" s="16">
        <v>45691</v>
      </c>
      <c r="Y1386" s="16">
        <v>45710</v>
      </c>
      <c r="AB1386" t="s">
        <v>1509</v>
      </c>
      <c r="AC1386" t="s">
        <v>1931</v>
      </c>
      <c r="AP1386" t="e">
        <v>#N/A</v>
      </c>
    </row>
    <row r="1387" spans="1:42" x14ac:dyDescent="0.35">
      <c r="A1387" t="s">
        <v>2520</v>
      </c>
      <c r="B1387" t="s">
        <v>2521</v>
      </c>
      <c r="C1387" t="s">
        <v>115</v>
      </c>
      <c r="D1387" t="s">
        <v>114</v>
      </c>
      <c r="E1387" s="16">
        <v>45695</v>
      </c>
      <c r="F1387">
        <v>4001807235</v>
      </c>
      <c r="G1387" t="s">
        <v>1927</v>
      </c>
      <c r="H1387" t="s">
        <v>2116</v>
      </c>
      <c r="I1387" t="s">
        <v>1831</v>
      </c>
      <c r="J1387">
        <v>3037917</v>
      </c>
      <c r="K1387">
        <v>6556868</v>
      </c>
      <c r="M1387">
        <v>2</v>
      </c>
      <c r="N1387">
        <v>7.69</v>
      </c>
      <c r="O1387">
        <v>15.38</v>
      </c>
      <c r="P1387" t="s">
        <v>1811</v>
      </c>
      <c r="Q1387" t="s">
        <v>1812</v>
      </c>
      <c r="R1387" s="16">
        <v>45698</v>
      </c>
      <c r="S1387">
        <v>156</v>
      </c>
      <c r="T1387" t="s">
        <v>2024</v>
      </c>
      <c r="U1387" s="16">
        <v>45691</v>
      </c>
      <c r="V1387" s="16">
        <v>45691</v>
      </c>
      <c r="Y1387" s="16">
        <v>45710</v>
      </c>
      <c r="AB1387" t="s">
        <v>1509</v>
      </c>
      <c r="AC1387" t="s">
        <v>1931</v>
      </c>
      <c r="AP1387" t="e">
        <v>#N/A</v>
      </c>
    </row>
    <row r="1388" spans="1:42" x14ac:dyDescent="0.35">
      <c r="A1388" t="s">
        <v>2520</v>
      </c>
      <c r="B1388" t="s">
        <v>2521</v>
      </c>
      <c r="C1388" t="s">
        <v>115</v>
      </c>
      <c r="D1388" t="s">
        <v>114</v>
      </c>
      <c r="E1388" s="16">
        <v>45695</v>
      </c>
      <c r="F1388">
        <v>4001807235</v>
      </c>
      <c r="G1388" t="s">
        <v>1927</v>
      </c>
      <c r="H1388" t="s">
        <v>2103</v>
      </c>
      <c r="I1388" t="s">
        <v>1831</v>
      </c>
      <c r="J1388">
        <v>3037917</v>
      </c>
      <c r="K1388">
        <v>6556868</v>
      </c>
      <c r="M1388">
        <v>1</v>
      </c>
      <c r="N1388">
        <v>12.85</v>
      </c>
      <c r="O1388">
        <v>12.85</v>
      </c>
      <c r="P1388" t="s">
        <v>1811</v>
      </c>
      <c r="Q1388" t="s">
        <v>1812</v>
      </c>
      <c r="R1388" s="16">
        <v>45698</v>
      </c>
      <c r="S1388">
        <v>156</v>
      </c>
      <c r="T1388" t="s">
        <v>2024</v>
      </c>
      <c r="U1388" s="16">
        <v>45691</v>
      </c>
      <c r="V1388" s="16">
        <v>45691</v>
      </c>
      <c r="Y1388" s="16">
        <v>45710</v>
      </c>
      <c r="AB1388" t="s">
        <v>1509</v>
      </c>
      <c r="AC1388" t="s">
        <v>1931</v>
      </c>
      <c r="AP1388" t="e">
        <v>#N/A</v>
      </c>
    </row>
    <row r="1389" spans="1:42" x14ac:dyDescent="0.35">
      <c r="A1389" t="s">
        <v>2520</v>
      </c>
      <c r="B1389" t="s">
        <v>2521</v>
      </c>
      <c r="C1389" t="s">
        <v>115</v>
      </c>
      <c r="D1389" t="s">
        <v>114</v>
      </c>
      <c r="E1389" s="16">
        <v>45695</v>
      </c>
      <c r="F1389">
        <v>4001807235</v>
      </c>
      <c r="G1389" t="s">
        <v>1927</v>
      </c>
      <c r="H1389" t="s">
        <v>2113</v>
      </c>
      <c r="I1389" t="s">
        <v>1831</v>
      </c>
      <c r="J1389">
        <v>3037917</v>
      </c>
      <c r="K1389">
        <v>6556868</v>
      </c>
      <c r="M1389">
        <v>1</v>
      </c>
      <c r="N1389">
        <v>10.91</v>
      </c>
      <c r="O1389">
        <v>10.91</v>
      </c>
      <c r="P1389" t="s">
        <v>1811</v>
      </c>
      <c r="Q1389" t="s">
        <v>1812</v>
      </c>
      <c r="R1389" s="16">
        <v>45698</v>
      </c>
      <c r="S1389">
        <v>156</v>
      </c>
      <c r="T1389" t="s">
        <v>2024</v>
      </c>
      <c r="U1389" s="16">
        <v>45691</v>
      </c>
      <c r="V1389" s="16">
        <v>45691</v>
      </c>
      <c r="Y1389" s="16">
        <v>45710</v>
      </c>
      <c r="AB1389" t="s">
        <v>1509</v>
      </c>
      <c r="AC1389" t="s">
        <v>1931</v>
      </c>
      <c r="AP1389" t="e">
        <v>#N/A</v>
      </c>
    </row>
    <row r="1390" spans="1:42" x14ac:dyDescent="0.35">
      <c r="A1390" t="s">
        <v>2520</v>
      </c>
      <c r="B1390" t="s">
        <v>2521</v>
      </c>
      <c r="C1390" t="s">
        <v>115</v>
      </c>
      <c r="D1390" t="s">
        <v>114</v>
      </c>
      <c r="E1390" s="16">
        <v>45695</v>
      </c>
      <c r="F1390">
        <v>4001807235</v>
      </c>
      <c r="G1390" t="s">
        <v>1927</v>
      </c>
      <c r="H1390" t="s">
        <v>1999</v>
      </c>
      <c r="I1390" t="s">
        <v>1825</v>
      </c>
      <c r="J1390">
        <v>3037917</v>
      </c>
      <c r="K1390">
        <v>6556868</v>
      </c>
      <c r="M1390">
        <v>1</v>
      </c>
      <c r="N1390">
        <v>2.0699999999999998</v>
      </c>
      <c r="O1390">
        <v>2.0699999999999998</v>
      </c>
      <c r="P1390" t="s">
        <v>1811</v>
      </c>
      <c r="Q1390" t="s">
        <v>1812</v>
      </c>
      <c r="R1390" s="16">
        <v>45698</v>
      </c>
      <c r="S1390">
        <v>156</v>
      </c>
      <c r="T1390" t="s">
        <v>2024</v>
      </c>
      <c r="U1390" s="16">
        <v>45691</v>
      </c>
      <c r="V1390" s="16">
        <v>45691</v>
      </c>
      <c r="Y1390" s="16">
        <v>45710</v>
      </c>
      <c r="AB1390" t="s">
        <v>1509</v>
      </c>
      <c r="AC1390" t="s">
        <v>1931</v>
      </c>
      <c r="AP1390" t="e">
        <v>#N/A</v>
      </c>
    </row>
    <row r="1391" spans="1:42" x14ac:dyDescent="0.35">
      <c r="A1391" t="s">
        <v>2520</v>
      </c>
      <c r="B1391" t="s">
        <v>2521</v>
      </c>
      <c r="C1391" t="s">
        <v>115</v>
      </c>
      <c r="D1391" t="s">
        <v>114</v>
      </c>
      <c r="E1391" s="16">
        <v>45695</v>
      </c>
      <c r="F1391">
        <v>4001807235</v>
      </c>
      <c r="G1391" t="s">
        <v>1927</v>
      </c>
      <c r="H1391" t="s">
        <v>2656</v>
      </c>
      <c r="I1391" t="s">
        <v>2106</v>
      </c>
      <c r="J1391">
        <v>3037917</v>
      </c>
      <c r="K1391">
        <v>6556868</v>
      </c>
      <c r="M1391">
        <v>1</v>
      </c>
      <c r="N1391">
        <v>620.01</v>
      </c>
      <c r="O1391">
        <v>620.01</v>
      </c>
      <c r="P1391" t="s">
        <v>1811</v>
      </c>
      <c r="Q1391" t="s">
        <v>1812</v>
      </c>
      <c r="R1391" s="16">
        <v>45698</v>
      </c>
      <c r="S1391">
        <v>156</v>
      </c>
      <c r="T1391" t="s">
        <v>2024</v>
      </c>
      <c r="U1391" s="16">
        <v>45691</v>
      </c>
      <c r="V1391" s="16">
        <v>45691</v>
      </c>
      <c r="Y1391" s="16">
        <v>45710</v>
      </c>
      <c r="AB1391" t="s">
        <v>1509</v>
      </c>
      <c r="AC1391" t="s">
        <v>1931</v>
      </c>
      <c r="AP1391" t="e">
        <v>#N/A</v>
      </c>
    </row>
    <row r="1392" spans="1:42" x14ac:dyDescent="0.35">
      <c r="A1392" t="s">
        <v>2263</v>
      </c>
      <c r="B1392" t="s">
        <v>2264</v>
      </c>
      <c r="C1392" t="s">
        <v>1400</v>
      </c>
      <c r="D1392" t="s">
        <v>1301</v>
      </c>
      <c r="E1392" s="16">
        <v>45723</v>
      </c>
      <c r="F1392">
        <v>4001842850</v>
      </c>
      <c r="G1392" t="s">
        <v>1927</v>
      </c>
      <c r="H1392" t="s">
        <v>3177</v>
      </c>
      <c r="I1392" t="s">
        <v>3093</v>
      </c>
      <c r="J1392">
        <v>3044859</v>
      </c>
      <c r="K1392">
        <v>6562017</v>
      </c>
      <c r="M1392">
        <v>8</v>
      </c>
      <c r="N1392">
        <v>19.64</v>
      </c>
      <c r="O1392">
        <v>157.12</v>
      </c>
      <c r="P1392" t="s">
        <v>1811</v>
      </c>
      <c r="Q1392" t="s">
        <v>1812</v>
      </c>
      <c r="R1392" s="16">
        <v>45726</v>
      </c>
      <c r="S1392">
        <v>128</v>
      </c>
      <c r="T1392" t="s">
        <v>5234</v>
      </c>
      <c r="U1392" s="16">
        <v>45719</v>
      </c>
      <c r="V1392" s="16">
        <v>45719</v>
      </c>
      <c r="Y1392" s="16">
        <v>45738</v>
      </c>
      <c r="AA1392" t="s">
        <v>3166</v>
      </c>
      <c r="AB1392" t="s">
        <v>1537</v>
      </c>
    </row>
    <row r="1393" spans="1:43" x14ac:dyDescent="0.35">
      <c r="A1393" t="s">
        <v>2568</v>
      </c>
      <c r="C1393" t="s">
        <v>115</v>
      </c>
      <c r="D1393" t="s">
        <v>114</v>
      </c>
      <c r="E1393" s="16">
        <v>45697</v>
      </c>
      <c r="F1393">
        <v>4001808380</v>
      </c>
      <c r="G1393" t="s">
        <v>1927</v>
      </c>
      <c r="H1393" t="s">
        <v>3099</v>
      </c>
      <c r="I1393" t="s">
        <v>2800</v>
      </c>
      <c r="J1393">
        <v>3045267</v>
      </c>
      <c r="K1393">
        <v>6562241</v>
      </c>
      <c r="M1393">
        <v>1</v>
      </c>
      <c r="N1393">
        <v>14.02</v>
      </c>
      <c r="O1393">
        <v>14.02</v>
      </c>
      <c r="P1393" t="s">
        <v>1811</v>
      </c>
      <c r="Q1393" t="s">
        <v>1812</v>
      </c>
      <c r="R1393" s="16">
        <v>45704</v>
      </c>
      <c r="S1393">
        <v>138</v>
      </c>
      <c r="T1393" t="s">
        <v>2024</v>
      </c>
      <c r="U1393" s="16">
        <v>45716</v>
      </c>
      <c r="V1393" s="16">
        <v>45716</v>
      </c>
      <c r="Y1393" s="16">
        <v>45716</v>
      </c>
      <c r="AB1393" t="s">
        <v>1536</v>
      </c>
      <c r="AP1393" t="e">
        <v>#N/A</v>
      </c>
      <c r="AQ1393">
        <v>7</v>
      </c>
    </row>
    <row r="1394" spans="1:43" x14ac:dyDescent="0.35">
      <c r="A1394" t="s">
        <v>2568</v>
      </c>
      <c r="C1394" t="s">
        <v>115</v>
      </c>
      <c r="D1394" t="s">
        <v>114</v>
      </c>
      <c r="E1394" s="16">
        <v>45697</v>
      </c>
      <c r="F1394">
        <v>4001808380</v>
      </c>
      <c r="G1394" t="s">
        <v>1927</v>
      </c>
      <c r="H1394" t="s">
        <v>3100</v>
      </c>
      <c r="I1394" t="s">
        <v>2159</v>
      </c>
      <c r="J1394">
        <v>3045267</v>
      </c>
      <c r="K1394">
        <v>6562241</v>
      </c>
      <c r="M1394">
        <v>1</v>
      </c>
      <c r="N1394">
        <v>0.37</v>
      </c>
      <c r="O1394">
        <v>0.37</v>
      </c>
      <c r="P1394" t="s">
        <v>1811</v>
      </c>
      <c r="Q1394" t="s">
        <v>1812</v>
      </c>
      <c r="R1394" s="16">
        <v>45704</v>
      </c>
      <c r="S1394">
        <v>138</v>
      </c>
      <c r="T1394" t="s">
        <v>2024</v>
      </c>
      <c r="U1394" s="16">
        <v>45716</v>
      </c>
      <c r="V1394" s="16">
        <v>45716</v>
      </c>
      <c r="Y1394" s="16">
        <v>45716</v>
      </c>
      <c r="AB1394" t="s">
        <v>1536</v>
      </c>
      <c r="AP1394" t="e">
        <v>#N/A</v>
      </c>
      <c r="AQ1394">
        <v>7</v>
      </c>
    </row>
    <row r="1395" spans="1:43" x14ac:dyDescent="0.35">
      <c r="A1395" t="s">
        <v>3106</v>
      </c>
      <c r="B1395" t="s">
        <v>3107</v>
      </c>
      <c r="C1395" t="s">
        <v>115</v>
      </c>
      <c r="D1395" t="s">
        <v>114</v>
      </c>
      <c r="E1395" s="16">
        <v>45697</v>
      </c>
      <c r="F1395">
        <v>4001808196</v>
      </c>
      <c r="G1395" t="s">
        <v>1809</v>
      </c>
      <c r="H1395" t="s">
        <v>3108</v>
      </c>
      <c r="I1395" t="s">
        <v>1819</v>
      </c>
      <c r="J1395">
        <v>3046875</v>
      </c>
      <c r="K1395">
        <v>6563286</v>
      </c>
      <c r="M1395">
        <v>1</v>
      </c>
      <c r="N1395">
        <v>11.4</v>
      </c>
      <c r="O1395">
        <v>11.4</v>
      </c>
      <c r="P1395" t="s">
        <v>1811</v>
      </c>
      <c r="Q1395" t="s">
        <v>1812</v>
      </c>
      <c r="R1395" s="16">
        <v>45697</v>
      </c>
      <c r="S1395">
        <v>153</v>
      </c>
      <c r="T1395" t="s">
        <v>2024</v>
      </c>
      <c r="U1395" s="16">
        <v>45701</v>
      </c>
      <c r="V1395" s="16">
        <v>45701</v>
      </c>
      <c r="Y1395" s="16">
        <v>45702</v>
      </c>
      <c r="AB1395" t="s">
        <v>1701</v>
      </c>
      <c r="AC1395" t="s">
        <v>1818</v>
      </c>
      <c r="AP1395" t="e">
        <v>#N/A</v>
      </c>
    </row>
    <row r="1396" spans="1:43" x14ac:dyDescent="0.35">
      <c r="A1396" t="s">
        <v>2146</v>
      </c>
      <c r="B1396" t="s">
        <v>2147</v>
      </c>
      <c r="C1396" t="s">
        <v>115</v>
      </c>
      <c r="D1396" t="s">
        <v>114</v>
      </c>
      <c r="E1396" s="16">
        <v>45702</v>
      </c>
      <c r="F1396">
        <v>4001815915</v>
      </c>
      <c r="G1396" t="s">
        <v>1927</v>
      </c>
      <c r="H1396" t="s">
        <v>3109</v>
      </c>
      <c r="I1396" t="s">
        <v>2274</v>
      </c>
      <c r="J1396">
        <v>3048452</v>
      </c>
      <c r="K1396">
        <v>6564229</v>
      </c>
      <c r="M1396">
        <v>18</v>
      </c>
      <c r="N1396">
        <v>1.89</v>
      </c>
      <c r="O1396">
        <v>34.020000000000003</v>
      </c>
      <c r="P1396" t="s">
        <v>1811</v>
      </c>
      <c r="Q1396" t="s">
        <v>1812</v>
      </c>
      <c r="R1396" s="16">
        <v>45717</v>
      </c>
      <c r="S1396">
        <v>100</v>
      </c>
      <c r="T1396" t="s">
        <v>5234</v>
      </c>
      <c r="U1396" s="16">
        <v>45754</v>
      </c>
      <c r="V1396" s="16">
        <v>45754</v>
      </c>
      <c r="Y1396" s="16">
        <v>45754</v>
      </c>
      <c r="AB1396" t="s">
        <v>1237</v>
      </c>
      <c r="AP1396" t="e">
        <v>#N/A</v>
      </c>
      <c r="AQ1396">
        <v>3</v>
      </c>
    </row>
    <row r="1397" spans="1:43" x14ac:dyDescent="0.35">
      <c r="A1397" t="s">
        <v>2146</v>
      </c>
      <c r="B1397" t="s">
        <v>2147</v>
      </c>
      <c r="C1397" t="s">
        <v>115</v>
      </c>
      <c r="D1397" t="s">
        <v>114</v>
      </c>
      <c r="E1397" s="16">
        <v>45702</v>
      </c>
      <c r="F1397">
        <v>4001815915</v>
      </c>
      <c r="G1397" t="s">
        <v>1927</v>
      </c>
      <c r="H1397" t="s">
        <v>2665</v>
      </c>
      <c r="I1397" t="s">
        <v>2654</v>
      </c>
      <c r="J1397">
        <v>3048452</v>
      </c>
      <c r="K1397">
        <v>6564229</v>
      </c>
      <c r="M1397">
        <v>4</v>
      </c>
      <c r="N1397">
        <v>11</v>
      </c>
      <c r="O1397">
        <v>44</v>
      </c>
      <c r="P1397" t="s">
        <v>1811</v>
      </c>
      <c r="Q1397" t="s">
        <v>1812</v>
      </c>
      <c r="R1397" s="16">
        <v>45717</v>
      </c>
      <c r="S1397">
        <v>100</v>
      </c>
      <c r="T1397" t="s">
        <v>5234</v>
      </c>
      <c r="U1397" s="16">
        <v>45754</v>
      </c>
      <c r="V1397" s="16">
        <v>45754</v>
      </c>
      <c r="Y1397" s="16">
        <v>45754</v>
      </c>
      <c r="AB1397" t="s">
        <v>1237</v>
      </c>
      <c r="AP1397" t="e">
        <v>#N/A</v>
      </c>
      <c r="AQ1397">
        <v>3</v>
      </c>
    </row>
    <row r="1398" spans="1:43" x14ac:dyDescent="0.35">
      <c r="A1398" t="s">
        <v>2146</v>
      </c>
      <c r="B1398" t="s">
        <v>2147</v>
      </c>
      <c r="C1398" t="s">
        <v>115</v>
      </c>
      <c r="D1398" t="s">
        <v>114</v>
      </c>
      <c r="E1398" s="16">
        <v>45702</v>
      </c>
      <c r="F1398">
        <v>4001815915</v>
      </c>
      <c r="G1398" t="s">
        <v>1927</v>
      </c>
      <c r="H1398" t="s">
        <v>2772</v>
      </c>
      <c r="I1398" t="s">
        <v>1842</v>
      </c>
      <c r="J1398">
        <v>3048452</v>
      </c>
      <c r="K1398">
        <v>6564229</v>
      </c>
      <c r="M1398">
        <v>4</v>
      </c>
      <c r="N1398">
        <v>0.31</v>
      </c>
      <c r="O1398">
        <v>1.24</v>
      </c>
      <c r="P1398" t="s">
        <v>1811</v>
      </c>
      <c r="Q1398" t="s">
        <v>1812</v>
      </c>
      <c r="R1398" s="16">
        <v>45717</v>
      </c>
      <c r="S1398">
        <v>100</v>
      </c>
      <c r="T1398" t="s">
        <v>5234</v>
      </c>
      <c r="U1398" s="16">
        <v>45754</v>
      </c>
      <c r="V1398" s="16">
        <v>45754</v>
      </c>
      <c r="Y1398" s="16">
        <v>45754</v>
      </c>
      <c r="AB1398" t="s">
        <v>1237</v>
      </c>
      <c r="AP1398" t="e">
        <v>#N/A</v>
      </c>
      <c r="AQ1398">
        <v>3</v>
      </c>
    </row>
    <row r="1399" spans="1:43" x14ac:dyDescent="0.35">
      <c r="A1399" t="s">
        <v>2146</v>
      </c>
      <c r="B1399" t="s">
        <v>2147</v>
      </c>
      <c r="C1399" t="s">
        <v>115</v>
      </c>
      <c r="D1399" t="s">
        <v>114</v>
      </c>
      <c r="E1399" s="16">
        <v>45702</v>
      </c>
      <c r="F1399">
        <v>4001815915</v>
      </c>
      <c r="G1399" t="s">
        <v>1927</v>
      </c>
      <c r="H1399" t="s">
        <v>2166</v>
      </c>
      <c r="I1399" t="s">
        <v>1831</v>
      </c>
      <c r="J1399">
        <v>3048452</v>
      </c>
      <c r="K1399">
        <v>6564229</v>
      </c>
      <c r="M1399">
        <v>2</v>
      </c>
      <c r="N1399">
        <v>21.86</v>
      </c>
      <c r="O1399">
        <v>43.72</v>
      </c>
      <c r="P1399" t="s">
        <v>1811</v>
      </c>
      <c r="Q1399" t="s">
        <v>1812</v>
      </c>
      <c r="R1399" s="16">
        <v>45717</v>
      </c>
      <c r="S1399">
        <v>100</v>
      </c>
      <c r="T1399" t="s">
        <v>5234</v>
      </c>
      <c r="U1399" s="16">
        <v>45754</v>
      </c>
      <c r="V1399" s="16">
        <v>45754</v>
      </c>
      <c r="Y1399" s="16">
        <v>45754</v>
      </c>
      <c r="AB1399" t="s">
        <v>1237</v>
      </c>
      <c r="AP1399" t="e">
        <v>#N/A</v>
      </c>
      <c r="AQ1399">
        <v>3</v>
      </c>
    </row>
    <row r="1400" spans="1:43" x14ac:dyDescent="0.35">
      <c r="A1400" t="s">
        <v>2234</v>
      </c>
      <c r="B1400" t="s">
        <v>2235</v>
      </c>
      <c r="C1400" t="s">
        <v>115</v>
      </c>
      <c r="D1400" t="s">
        <v>114</v>
      </c>
      <c r="E1400" s="16">
        <v>45702</v>
      </c>
      <c r="F1400">
        <v>4001815936</v>
      </c>
      <c r="G1400" t="s">
        <v>1927</v>
      </c>
      <c r="H1400" t="s">
        <v>2650</v>
      </c>
      <c r="I1400" t="s">
        <v>1822</v>
      </c>
      <c r="J1400">
        <v>3048501</v>
      </c>
      <c r="K1400">
        <v>6564273</v>
      </c>
      <c r="M1400">
        <v>8</v>
      </c>
      <c r="N1400">
        <v>1.56</v>
      </c>
      <c r="O1400">
        <v>12.48</v>
      </c>
      <c r="P1400" t="s">
        <v>1811</v>
      </c>
      <c r="Q1400" t="s">
        <v>1812</v>
      </c>
      <c r="R1400" s="16">
        <v>45714</v>
      </c>
      <c r="S1400">
        <v>100</v>
      </c>
      <c r="T1400" t="s">
        <v>5234</v>
      </c>
      <c r="U1400" s="16">
        <v>45754</v>
      </c>
      <c r="V1400" s="16">
        <v>45754</v>
      </c>
      <c r="Y1400" s="16">
        <v>45754</v>
      </c>
      <c r="AB1400" t="s">
        <v>1242</v>
      </c>
      <c r="AP1400" t="e">
        <v>#N/A</v>
      </c>
    </row>
    <row r="1401" spans="1:43" x14ac:dyDescent="0.35">
      <c r="A1401" t="s">
        <v>2234</v>
      </c>
      <c r="B1401" t="s">
        <v>2235</v>
      </c>
      <c r="C1401" t="s">
        <v>115</v>
      </c>
      <c r="D1401" t="s">
        <v>114</v>
      </c>
      <c r="E1401" s="16">
        <v>45702</v>
      </c>
      <c r="F1401">
        <v>4001815936</v>
      </c>
      <c r="G1401" t="s">
        <v>1927</v>
      </c>
      <c r="H1401" t="s">
        <v>3046</v>
      </c>
      <c r="I1401" t="s">
        <v>1826</v>
      </c>
      <c r="J1401">
        <v>3048501</v>
      </c>
      <c r="K1401">
        <v>6564273</v>
      </c>
      <c r="M1401">
        <v>16</v>
      </c>
      <c r="N1401">
        <v>12.11</v>
      </c>
      <c r="O1401">
        <v>193.76</v>
      </c>
      <c r="P1401" t="s">
        <v>1811</v>
      </c>
      <c r="Q1401" t="s">
        <v>1812</v>
      </c>
      <c r="R1401" s="16">
        <v>45714</v>
      </c>
      <c r="S1401">
        <v>100</v>
      </c>
      <c r="T1401" t="s">
        <v>5234</v>
      </c>
      <c r="U1401" s="16">
        <v>45754</v>
      </c>
      <c r="V1401" s="16">
        <v>45754</v>
      </c>
      <c r="Y1401" s="16">
        <v>45754</v>
      </c>
      <c r="AB1401" t="s">
        <v>1242</v>
      </c>
      <c r="AP1401" t="e">
        <v>#N/A</v>
      </c>
    </row>
    <row r="1402" spans="1:43" x14ac:dyDescent="0.35">
      <c r="A1402" t="s">
        <v>2234</v>
      </c>
      <c r="B1402" t="s">
        <v>2235</v>
      </c>
      <c r="C1402" t="s">
        <v>115</v>
      </c>
      <c r="D1402" t="s">
        <v>114</v>
      </c>
      <c r="E1402" s="16">
        <v>45702</v>
      </c>
      <c r="F1402">
        <v>4001815936</v>
      </c>
      <c r="G1402" t="s">
        <v>1927</v>
      </c>
      <c r="H1402" t="s">
        <v>3048</v>
      </c>
      <c r="I1402" t="s">
        <v>2801</v>
      </c>
      <c r="J1402">
        <v>3048501</v>
      </c>
      <c r="K1402">
        <v>6564273</v>
      </c>
      <c r="M1402">
        <v>8</v>
      </c>
      <c r="N1402">
        <v>3.84</v>
      </c>
      <c r="O1402">
        <v>30.72</v>
      </c>
      <c r="P1402" t="s">
        <v>1811</v>
      </c>
      <c r="Q1402" t="s">
        <v>1812</v>
      </c>
      <c r="R1402" s="16">
        <v>45714</v>
      </c>
      <c r="S1402">
        <v>100</v>
      </c>
      <c r="T1402" t="s">
        <v>5234</v>
      </c>
      <c r="U1402" s="16">
        <v>45754</v>
      </c>
      <c r="V1402" s="16">
        <v>45754</v>
      </c>
      <c r="Y1402" s="16">
        <v>45754</v>
      </c>
      <c r="AB1402" t="s">
        <v>1242</v>
      </c>
      <c r="AP1402" t="e">
        <v>#N/A</v>
      </c>
    </row>
    <row r="1403" spans="1:43" x14ac:dyDescent="0.35">
      <c r="A1403" t="s">
        <v>2234</v>
      </c>
      <c r="B1403" t="s">
        <v>2235</v>
      </c>
      <c r="C1403" t="s">
        <v>115</v>
      </c>
      <c r="D1403" t="s">
        <v>114</v>
      </c>
      <c r="E1403" s="16">
        <v>45702</v>
      </c>
      <c r="F1403">
        <v>4001815936</v>
      </c>
      <c r="G1403" t="s">
        <v>1927</v>
      </c>
      <c r="H1403" t="s">
        <v>3047</v>
      </c>
      <c r="I1403" t="s">
        <v>2899</v>
      </c>
      <c r="J1403">
        <v>3048501</v>
      </c>
      <c r="K1403">
        <v>6564273</v>
      </c>
      <c r="M1403">
        <v>16</v>
      </c>
      <c r="N1403">
        <v>44.43</v>
      </c>
      <c r="O1403">
        <v>710.88</v>
      </c>
      <c r="P1403" t="s">
        <v>1811</v>
      </c>
      <c r="Q1403" t="s">
        <v>1812</v>
      </c>
      <c r="R1403" s="16">
        <v>45714</v>
      </c>
      <c r="S1403">
        <v>100</v>
      </c>
      <c r="T1403" t="s">
        <v>5234</v>
      </c>
      <c r="U1403" s="16">
        <v>45754</v>
      </c>
      <c r="V1403" s="16">
        <v>45754</v>
      </c>
      <c r="Y1403" s="16">
        <v>45754</v>
      </c>
      <c r="AB1403" t="s">
        <v>1242</v>
      </c>
      <c r="AP1403" t="e">
        <v>#N/A</v>
      </c>
    </row>
    <row r="1404" spans="1:43" x14ac:dyDescent="0.35">
      <c r="A1404" t="s">
        <v>2234</v>
      </c>
      <c r="B1404" t="s">
        <v>2235</v>
      </c>
      <c r="C1404" t="s">
        <v>115</v>
      </c>
      <c r="D1404" t="s">
        <v>114</v>
      </c>
      <c r="E1404" s="16">
        <v>45702</v>
      </c>
      <c r="F1404">
        <v>4001815936</v>
      </c>
      <c r="G1404" t="s">
        <v>1927</v>
      </c>
      <c r="H1404" t="s">
        <v>2685</v>
      </c>
      <c r="I1404" t="s">
        <v>1822</v>
      </c>
      <c r="J1404">
        <v>3048501</v>
      </c>
      <c r="K1404">
        <v>6564273</v>
      </c>
      <c r="M1404">
        <v>8</v>
      </c>
      <c r="N1404">
        <v>1.19</v>
      </c>
      <c r="O1404">
        <v>9.52</v>
      </c>
      <c r="P1404" t="s">
        <v>1811</v>
      </c>
      <c r="Q1404" t="s">
        <v>1812</v>
      </c>
      <c r="R1404" s="16">
        <v>45714</v>
      </c>
      <c r="S1404">
        <v>100</v>
      </c>
      <c r="T1404" t="s">
        <v>5234</v>
      </c>
      <c r="U1404" s="16">
        <v>45754</v>
      </c>
      <c r="V1404" s="16">
        <v>45754</v>
      </c>
      <c r="Y1404" s="16">
        <v>45754</v>
      </c>
      <c r="AB1404" t="s">
        <v>1242</v>
      </c>
      <c r="AP1404" t="e">
        <v>#N/A</v>
      </c>
    </row>
    <row r="1405" spans="1:43" x14ac:dyDescent="0.35">
      <c r="A1405" t="s">
        <v>2234</v>
      </c>
      <c r="B1405" t="s">
        <v>2235</v>
      </c>
      <c r="C1405" t="s">
        <v>115</v>
      </c>
      <c r="D1405" t="s">
        <v>114</v>
      </c>
      <c r="E1405" s="16">
        <v>45702</v>
      </c>
      <c r="F1405">
        <v>4001815936</v>
      </c>
      <c r="G1405" t="s">
        <v>1927</v>
      </c>
      <c r="H1405" t="s">
        <v>2005</v>
      </c>
      <c r="I1405" t="s">
        <v>1825</v>
      </c>
      <c r="J1405">
        <v>3048501</v>
      </c>
      <c r="K1405">
        <v>6564273</v>
      </c>
      <c r="M1405">
        <v>8</v>
      </c>
      <c r="N1405">
        <v>1.23</v>
      </c>
      <c r="O1405">
        <v>9.84</v>
      </c>
      <c r="P1405" t="s">
        <v>1811</v>
      </c>
      <c r="Q1405" t="s">
        <v>1812</v>
      </c>
      <c r="R1405" s="16">
        <v>45714</v>
      </c>
      <c r="S1405">
        <v>100</v>
      </c>
      <c r="T1405" t="s">
        <v>5234</v>
      </c>
      <c r="U1405" s="16">
        <v>45754</v>
      </c>
      <c r="V1405" s="16">
        <v>45754</v>
      </c>
      <c r="Y1405" s="16">
        <v>45754</v>
      </c>
      <c r="AB1405" t="s">
        <v>1242</v>
      </c>
      <c r="AP1405" t="e">
        <v>#N/A</v>
      </c>
    </row>
    <row r="1406" spans="1:43" x14ac:dyDescent="0.35">
      <c r="A1406" t="s">
        <v>2234</v>
      </c>
      <c r="B1406" t="s">
        <v>2235</v>
      </c>
      <c r="C1406" t="s">
        <v>115</v>
      </c>
      <c r="D1406" t="s">
        <v>114</v>
      </c>
      <c r="E1406" s="16">
        <v>45702</v>
      </c>
      <c r="F1406">
        <v>4001815936</v>
      </c>
      <c r="G1406" t="s">
        <v>1927</v>
      </c>
      <c r="H1406" t="s">
        <v>3153</v>
      </c>
      <c r="I1406" t="s">
        <v>3154</v>
      </c>
      <c r="J1406">
        <v>3048501</v>
      </c>
      <c r="K1406">
        <v>6564273</v>
      </c>
      <c r="M1406">
        <v>2</v>
      </c>
      <c r="N1406">
        <v>201.41</v>
      </c>
      <c r="O1406">
        <v>402.82</v>
      </c>
      <c r="P1406" t="s">
        <v>1811</v>
      </c>
      <c r="Q1406" t="s">
        <v>1812</v>
      </c>
      <c r="R1406" s="16">
        <v>45714</v>
      </c>
      <c r="S1406">
        <v>100</v>
      </c>
      <c r="T1406" t="s">
        <v>5234</v>
      </c>
      <c r="U1406" s="16">
        <v>45754</v>
      </c>
      <c r="V1406" s="16">
        <v>45754</v>
      </c>
      <c r="Y1406" s="16">
        <v>45754</v>
      </c>
      <c r="AB1406" t="s">
        <v>1242</v>
      </c>
      <c r="AP1406" t="e">
        <v>#N/A</v>
      </c>
    </row>
    <row r="1407" spans="1:43" x14ac:dyDescent="0.35">
      <c r="A1407" t="s">
        <v>2234</v>
      </c>
      <c r="B1407" t="s">
        <v>2235</v>
      </c>
      <c r="C1407" t="s">
        <v>115</v>
      </c>
      <c r="D1407" t="s">
        <v>114</v>
      </c>
      <c r="E1407" s="16">
        <v>45702</v>
      </c>
      <c r="F1407">
        <v>4001815936</v>
      </c>
      <c r="G1407" t="s">
        <v>1927</v>
      </c>
      <c r="H1407" t="s">
        <v>3044</v>
      </c>
      <c r="I1407" t="s">
        <v>2899</v>
      </c>
      <c r="J1407">
        <v>3048501</v>
      </c>
      <c r="K1407">
        <v>6564273</v>
      </c>
      <c r="M1407">
        <v>2</v>
      </c>
      <c r="N1407">
        <v>124.15</v>
      </c>
      <c r="O1407">
        <v>248.3</v>
      </c>
      <c r="P1407" t="s">
        <v>1811</v>
      </c>
      <c r="Q1407" t="s">
        <v>1812</v>
      </c>
      <c r="R1407" s="16">
        <v>45714</v>
      </c>
      <c r="S1407">
        <v>100</v>
      </c>
      <c r="T1407" t="s">
        <v>5234</v>
      </c>
      <c r="U1407" s="16">
        <v>45754</v>
      </c>
      <c r="V1407" s="16">
        <v>45754</v>
      </c>
      <c r="Y1407" s="16">
        <v>45754</v>
      </c>
      <c r="AB1407" t="s">
        <v>1242</v>
      </c>
      <c r="AP1407" t="e">
        <v>#N/A</v>
      </c>
    </row>
    <row r="1408" spans="1:43" x14ac:dyDescent="0.35">
      <c r="A1408" t="s">
        <v>2234</v>
      </c>
      <c r="B1408" t="s">
        <v>2235</v>
      </c>
      <c r="C1408" t="s">
        <v>115</v>
      </c>
      <c r="D1408" t="s">
        <v>114</v>
      </c>
      <c r="E1408" s="16">
        <v>45702</v>
      </c>
      <c r="F1408">
        <v>4001815936</v>
      </c>
      <c r="G1408" t="s">
        <v>1927</v>
      </c>
      <c r="H1408" t="s">
        <v>3042</v>
      </c>
      <c r="I1408" t="s">
        <v>1825</v>
      </c>
      <c r="J1408">
        <v>3048501</v>
      </c>
      <c r="K1408">
        <v>6564273</v>
      </c>
      <c r="M1408">
        <v>2</v>
      </c>
      <c r="N1408">
        <v>12.13</v>
      </c>
      <c r="O1408">
        <v>24.26</v>
      </c>
      <c r="P1408" t="s">
        <v>1811</v>
      </c>
      <c r="Q1408" t="s">
        <v>1812</v>
      </c>
      <c r="R1408" s="16">
        <v>45714</v>
      </c>
      <c r="S1408">
        <v>100</v>
      </c>
      <c r="T1408" t="s">
        <v>5234</v>
      </c>
      <c r="U1408" s="16">
        <v>45754</v>
      </c>
      <c r="V1408" s="16">
        <v>45754</v>
      </c>
      <c r="Y1408" s="16">
        <v>45754</v>
      </c>
      <c r="AB1408" t="s">
        <v>1242</v>
      </c>
      <c r="AP1408" t="e">
        <v>#N/A</v>
      </c>
    </row>
    <row r="1409" spans="1:42" x14ac:dyDescent="0.35">
      <c r="A1409" t="s">
        <v>2234</v>
      </c>
      <c r="B1409" t="s">
        <v>2235</v>
      </c>
      <c r="C1409" t="s">
        <v>115</v>
      </c>
      <c r="D1409" t="s">
        <v>114</v>
      </c>
      <c r="E1409" s="16">
        <v>45702</v>
      </c>
      <c r="F1409">
        <v>4001815936</v>
      </c>
      <c r="G1409" t="s">
        <v>1927</v>
      </c>
      <c r="H1409" t="s">
        <v>3043</v>
      </c>
      <c r="I1409" t="s">
        <v>2899</v>
      </c>
      <c r="J1409">
        <v>3048501</v>
      </c>
      <c r="K1409">
        <v>6564273</v>
      </c>
      <c r="M1409">
        <v>4</v>
      </c>
      <c r="N1409">
        <v>71.77</v>
      </c>
      <c r="O1409">
        <v>287.08</v>
      </c>
      <c r="P1409" t="s">
        <v>1811</v>
      </c>
      <c r="Q1409" t="s">
        <v>1812</v>
      </c>
      <c r="R1409" s="16">
        <v>45714</v>
      </c>
      <c r="S1409">
        <v>100</v>
      </c>
      <c r="T1409" t="s">
        <v>5234</v>
      </c>
      <c r="U1409" s="16">
        <v>45754</v>
      </c>
      <c r="V1409" s="16">
        <v>45754</v>
      </c>
      <c r="Y1409" s="16">
        <v>45754</v>
      </c>
      <c r="AB1409" t="s">
        <v>1242</v>
      </c>
      <c r="AP1409" t="e">
        <v>#N/A</v>
      </c>
    </row>
    <row r="1410" spans="1:42" x14ac:dyDescent="0.35">
      <c r="A1410" t="s">
        <v>2234</v>
      </c>
      <c r="B1410" t="s">
        <v>2235</v>
      </c>
      <c r="C1410" t="s">
        <v>115</v>
      </c>
      <c r="D1410" t="s">
        <v>114</v>
      </c>
      <c r="E1410" s="16">
        <v>45702</v>
      </c>
      <c r="F1410">
        <v>4001815936</v>
      </c>
      <c r="G1410" t="s">
        <v>1927</v>
      </c>
      <c r="H1410" t="s">
        <v>3045</v>
      </c>
      <c r="I1410" t="s">
        <v>1826</v>
      </c>
      <c r="J1410">
        <v>3048501</v>
      </c>
      <c r="K1410">
        <v>6564273</v>
      </c>
      <c r="M1410">
        <v>4</v>
      </c>
      <c r="N1410">
        <v>23.97</v>
      </c>
      <c r="O1410">
        <v>95.88</v>
      </c>
      <c r="P1410" t="s">
        <v>1811</v>
      </c>
      <c r="Q1410" t="s">
        <v>1812</v>
      </c>
      <c r="R1410" s="16">
        <v>45714</v>
      </c>
      <c r="S1410">
        <v>100</v>
      </c>
      <c r="T1410" t="s">
        <v>5234</v>
      </c>
      <c r="U1410" s="16">
        <v>45754</v>
      </c>
      <c r="V1410" s="16">
        <v>45754</v>
      </c>
      <c r="Y1410" s="16">
        <v>45754</v>
      </c>
      <c r="AB1410" t="s">
        <v>1242</v>
      </c>
      <c r="AP1410" t="e">
        <v>#N/A</v>
      </c>
    </row>
    <row r="1411" spans="1:42" x14ac:dyDescent="0.35">
      <c r="A1411" t="s">
        <v>2679</v>
      </c>
      <c r="B1411" t="s">
        <v>2680</v>
      </c>
      <c r="C1411" t="s">
        <v>115</v>
      </c>
      <c r="D1411" t="s">
        <v>114</v>
      </c>
      <c r="E1411" s="16">
        <v>45702</v>
      </c>
      <c r="F1411">
        <v>4001815940</v>
      </c>
      <c r="G1411" t="s">
        <v>1927</v>
      </c>
      <c r="H1411" t="s">
        <v>3110</v>
      </c>
      <c r="I1411" t="s">
        <v>1920</v>
      </c>
      <c r="J1411">
        <v>3048626</v>
      </c>
      <c r="K1411">
        <v>6564358</v>
      </c>
      <c r="M1411">
        <v>2</v>
      </c>
      <c r="N1411">
        <v>922.88</v>
      </c>
      <c r="O1411">
        <v>1845.76</v>
      </c>
      <c r="P1411" t="s">
        <v>1811</v>
      </c>
      <c r="Q1411" t="s">
        <v>1812</v>
      </c>
      <c r="R1411" s="16">
        <v>45714</v>
      </c>
      <c r="S1411">
        <v>100</v>
      </c>
      <c r="T1411" t="s">
        <v>5234</v>
      </c>
      <c r="U1411" s="16">
        <v>45754</v>
      </c>
      <c r="V1411" s="16">
        <v>45754</v>
      </c>
      <c r="Y1411" s="16">
        <v>45754</v>
      </c>
      <c r="AB1411" t="s">
        <v>182</v>
      </c>
      <c r="AP1411" t="e">
        <v>#N/A</v>
      </c>
    </row>
    <row r="1412" spans="1:42" x14ac:dyDescent="0.35">
      <c r="A1412" t="s">
        <v>2679</v>
      </c>
      <c r="B1412" t="s">
        <v>2680</v>
      </c>
      <c r="C1412" t="s">
        <v>115</v>
      </c>
      <c r="D1412" t="s">
        <v>114</v>
      </c>
      <c r="E1412" s="16">
        <v>45702</v>
      </c>
      <c r="F1412">
        <v>4001815940</v>
      </c>
      <c r="G1412" t="s">
        <v>1927</v>
      </c>
      <c r="H1412" t="s">
        <v>3111</v>
      </c>
      <c r="I1412" t="s">
        <v>1920</v>
      </c>
      <c r="J1412">
        <v>3048626</v>
      </c>
      <c r="K1412">
        <v>6564358</v>
      </c>
      <c r="M1412">
        <v>2</v>
      </c>
      <c r="N1412">
        <v>929.22</v>
      </c>
      <c r="O1412">
        <v>1858.44</v>
      </c>
      <c r="P1412" t="s">
        <v>1811</v>
      </c>
      <c r="Q1412" t="s">
        <v>1812</v>
      </c>
      <c r="R1412" s="16">
        <v>45714</v>
      </c>
      <c r="S1412">
        <v>100</v>
      </c>
      <c r="T1412" t="s">
        <v>5234</v>
      </c>
      <c r="U1412" s="16">
        <v>45754</v>
      </c>
      <c r="V1412" s="16">
        <v>45754</v>
      </c>
      <c r="Y1412" s="16">
        <v>45754</v>
      </c>
      <c r="AB1412" t="s">
        <v>182</v>
      </c>
      <c r="AP1412" t="e">
        <v>#N/A</v>
      </c>
    </row>
    <row r="1413" spans="1:42" x14ac:dyDescent="0.35">
      <c r="A1413" t="s">
        <v>2679</v>
      </c>
      <c r="B1413" t="s">
        <v>2680</v>
      </c>
      <c r="C1413" t="s">
        <v>115</v>
      </c>
      <c r="D1413" t="s">
        <v>114</v>
      </c>
      <c r="E1413" s="16">
        <v>45702</v>
      </c>
      <c r="F1413">
        <v>4001815940</v>
      </c>
      <c r="G1413" t="s">
        <v>1927</v>
      </c>
      <c r="H1413" t="s">
        <v>3112</v>
      </c>
      <c r="I1413" t="s">
        <v>1920</v>
      </c>
      <c r="J1413">
        <v>3048626</v>
      </c>
      <c r="K1413">
        <v>6564358</v>
      </c>
      <c r="M1413">
        <v>2</v>
      </c>
      <c r="N1413">
        <v>1553.38</v>
      </c>
      <c r="O1413">
        <v>3106.76</v>
      </c>
      <c r="P1413" t="s">
        <v>1811</v>
      </c>
      <c r="Q1413" t="s">
        <v>1812</v>
      </c>
      <c r="R1413" s="16">
        <v>45714</v>
      </c>
      <c r="S1413">
        <v>100</v>
      </c>
      <c r="T1413" t="s">
        <v>5234</v>
      </c>
      <c r="U1413" s="16">
        <v>45754</v>
      </c>
      <c r="V1413" s="16">
        <v>45754</v>
      </c>
      <c r="Y1413" s="16">
        <v>45754</v>
      </c>
      <c r="AB1413" t="s">
        <v>182</v>
      </c>
      <c r="AP1413" t="e">
        <v>#N/A</v>
      </c>
    </row>
    <row r="1414" spans="1:42" x14ac:dyDescent="0.35">
      <c r="A1414" t="s">
        <v>2679</v>
      </c>
      <c r="B1414" t="s">
        <v>2680</v>
      </c>
      <c r="C1414" t="s">
        <v>115</v>
      </c>
      <c r="D1414" t="s">
        <v>114</v>
      </c>
      <c r="E1414" s="16">
        <v>45702</v>
      </c>
      <c r="F1414">
        <v>4001815940</v>
      </c>
      <c r="G1414" t="s">
        <v>1927</v>
      </c>
      <c r="H1414" t="s">
        <v>3113</v>
      </c>
      <c r="I1414" t="s">
        <v>1920</v>
      </c>
      <c r="J1414">
        <v>3048626</v>
      </c>
      <c r="K1414">
        <v>6564358</v>
      </c>
      <c r="M1414">
        <v>4</v>
      </c>
      <c r="N1414">
        <v>1564.93</v>
      </c>
      <c r="O1414">
        <v>6259.72</v>
      </c>
      <c r="P1414" t="s">
        <v>1811</v>
      </c>
      <c r="Q1414" t="s">
        <v>1812</v>
      </c>
      <c r="R1414" s="16">
        <v>45714</v>
      </c>
      <c r="S1414">
        <v>100</v>
      </c>
      <c r="T1414" t="s">
        <v>5234</v>
      </c>
      <c r="U1414" s="16">
        <v>45754</v>
      </c>
      <c r="V1414" s="16">
        <v>45754</v>
      </c>
      <c r="Y1414" s="16">
        <v>45754</v>
      </c>
      <c r="AB1414" t="s">
        <v>182</v>
      </c>
      <c r="AP1414" t="e">
        <v>#N/A</v>
      </c>
    </row>
    <row r="1415" spans="1:42" x14ac:dyDescent="0.35">
      <c r="A1415" t="s">
        <v>2679</v>
      </c>
      <c r="B1415" t="s">
        <v>2680</v>
      </c>
      <c r="C1415" t="s">
        <v>115</v>
      </c>
      <c r="D1415" t="s">
        <v>114</v>
      </c>
      <c r="E1415" s="16">
        <v>45702</v>
      </c>
      <c r="F1415">
        <v>4001815940</v>
      </c>
      <c r="G1415" t="s">
        <v>1927</v>
      </c>
      <c r="H1415" t="s">
        <v>3114</v>
      </c>
      <c r="I1415" t="s">
        <v>1920</v>
      </c>
      <c r="J1415">
        <v>3048626</v>
      </c>
      <c r="K1415">
        <v>6564358</v>
      </c>
      <c r="M1415">
        <v>2</v>
      </c>
      <c r="N1415">
        <v>1891.71</v>
      </c>
      <c r="O1415">
        <v>3783.42</v>
      </c>
      <c r="P1415" t="s">
        <v>1811</v>
      </c>
      <c r="Q1415" t="s">
        <v>1812</v>
      </c>
      <c r="R1415" s="16">
        <v>45714</v>
      </c>
      <c r="S1415">
        <v>100</v>
      </c>
      <c r="T1415" t="s">
        <v>5234</v>
      </c>
      <c r="U1415" s="16">
        <v>45754</v>
      </c>
      <c r="V1415" s="16">
        <v>45754</v>
      </c>
      <c r="Y1415" s="16">
        <v>45754</v>
      </c>
      <c r="AB1415" t="s">
        <v>182</v>
      </c>
      <c r="AP1415" t="e">
        <v>#N/A</v>
      </c>
    </row>
    <row r="1416" spans="1:42" x14ac:dyDescent="0.35">
      <c r="A1416" t="s">
        <v>2679</v>
      </c>
      <c r="B1416" t="s">
        <v>2680</v>
      </c>
      <c r="C1416" t="s">
        <v>115</v>
      </c>
      <c r="D1416" t="s">
        <v>114</v>
      </c>
      <c r="E1416" s="16">
        <v>45702</v>
      </c>
      <c r="F1416">
        <v>4001815940</v>
      </c>
      <c r="G1416" t="s">
        <v>1927</v>
      </c>
      <c r="H1416" t="s">
        <v>3115</v>
      </c>
      <c r="I1416" t="s">
        <v>1920</v>
      </c>
      <c r="J1416">
        <v>3048626</v>
      </c>
      <c r="K1416">
        <v>6564358</v>
      </c>
      <c r="M1416">
        <v>2</v>
      </c>
      <c r="N1416">
        <v>1687.74</v>
      </c>
      <c r="O1416">
        <v>3375.48</v>
      </c>
      <c r="P1416" t="s">
        <v>1811</v>
      </c>
      <c r="Q1416" t="s">
        <v>1812</v>
      </c>
      <c r="R1416" s="16">
        <v>45714</v>
      </c>
      <c r="S1416">
        <v>100</v>
      </c>
      <c r="T1416" t="s">
        <v>5234</v>
      </c>
      <c r="U1416" s="16">
        <v>45754</v>
      </c>
      <c r="V1416" s="16">
        <v>45754</v>
      </c>
      <c r="Y1416" s="16">
        <v>45754</v>
      </c>
      <c r="AB1416" t="s">
        <v>182</v>
      </c>
      <c r="AP1416" t="e">
        <v>#N/A</v>
      </c>
    </row>
    <row r="1417" spans="1:42" x14ac:dyDescent="0.35">
      <c r="A1417" t="s">
        <v>2679</v>
      </c>
      <c r="B1417" t="s">
        <v>2680</v>
      </c>
      <c r="C1417" t="s">
        <v>115</v>
      </c>
      <c r="D1417" t="s">
        <v>114</v>
      </c>
      <c r="E1417" s="16">
        <v>45702</v>
      </c>
      <c r="F1417">
        <v>4001815940</v>
      </c>
      <c r="G1417" t="s">
        <v>1927</v>
      </c>
      <c r="H1417" t="s">
        <v>3116</v>
      </c>
      <c r="I1417" t="s">
        <v>1920</v>
      </c>
      <c r="J1417">
        <v>3048626</v>
      </c>
      <c r="K1417">
        <v>6564358</v>
      </c>
      <c r="M1417">
        <v>2</v>
      </c>
      <c r="N1417">
        <v>1355.93</v>
      </c>
      <c r="O1417">
        <v>2711.86</v>
      </c>
      <c r="P1417" t="s">
        <v>1811</v>
      </c>
      <c r="Q1417" t="s">
        <v>1812</v>
      </c>
      <c r="R1417" s="16">
        <v>45714</v>
      </c>
      <c r="S1417">
        <v>100</v>
      </c>
      <c r="T1417" t="s">
        <v>5234</v>
      </c>
      <c r="U1417" s="16">
        <v>45754</v>
      </c>
      <c r="V1417" s="16">
        <v>45754</v>
      </c>
      <c r="Y1417" s="16">
        <v>45754</v>
      </c>
      <c r="AB1417" t="s">
        <v>182</v>
      </c>
      <c r="AP1417" t="e">
        <v>#N/A</v>
      </c>
    </row>
    <row r="1418" spans="1:42" x14ac:dyDescent="0.35">
      <c r="A1418" t="s">
        <v>2679</v>
      </c>
      <c r="B1418" t="s">
        <v>2680</v>
      </c>
      <c r="C1418" t="s">
        <v>115</v>
      </c>
      <c r="D1418" t="s">
        <v>114</v>
      </c>
      <c r="E1418" s="16">
        <v>45702</v>
      </c>
      <c r="F1418">
        <v>4001815940</v>
      </c>
      <c r="G1418" t="s">
        <v>1927</v>
      </c>
      <c r="H1418" t="s">
        <v>3117</v>
      </c>
      <c r="I1418" t="s">
        <v>2251</v>
      </c>
      <c r="J1418">
        <v>3048626</v>
      </c>
      <c r="K1418">
        <v>6564358</v>
      </c>
      <c r="M1418">
        <v>1</v>
      </c>
      <c r="N1418">
        <v>529.38</v>
      </c>
      <c r="O1418">
        <v>529.38</v>
      </c>
      <c r="P1418" t="s">
        <v>1811</v>
      </c>
      <c r="Q1418" t="s">
        <v>1812</v>
      </c>
      <c r="R1418" s="16">
        <v>45714</v>
      </c>
      <c r="S1418">
        <v>100</v>
      </c>
      <c r="T1418" t="s">
        <v>5234</v>
      </c>
      <c r="U1418" s="16">
        <v>45754</v>
      </c>
      <c r="V1418" s="16">
        <v>45754</v>
      </c>
      <c r="Y1418" s="16">
        <v>45754</v>
      </c>
      <c r="AB1418" t="s">
        <v>182</v>
      </c>
      <c r="AP1418" t="e">
        <v>#N/A</v>
      </c>
    </row>
    <row r="1419" spans="1:42" x14ac:dyDescent="0.35">
      <c r="A1419" t="s">
        <v>2679</v>
      </c>
      <c r="B1419" t="s">
        <v>2680</v>
      </c>
      <c r="C1419" t="s">
        <v>115</v>
      </c>
      <c r="D1419" t="s">
        <v>114</v>
      </c>
      <c r="E1419" s="16">
        <v>45702</v>
      </c>
      <c r="F1419">
        <v>4001815940</v>
      </c>
      <c r="G1419" t="s">
        <v>1927</v>
      </c>
      <c r="H1419" t="s">
        <v>3118</v>
      </c>
      <c r="I1419" t="s">
        <v>3119</v>
      </c>
      <c r="J1419">
        <v>3048626</v>
      </c>
      <c r="K1419">
        <v>6564358</v>
      </c>
      <c r="M1419">
        <v>1</v>
      </c>
      <c r="N1419">
        <v>529.38</v>
      </c>
      <c r="O1419">
        <v>529.38</v>
      </c>
      <c r="P1419" t="s">
        <v>1811</v>
      </c>
      <c r="Q1419" t="s">
        <v>1812</v>
      </c>
      <c r="R1419" s="16">
        <v>45714</v>
      </c>
      <c r="S1419">
        <v>100</v>
      </c>
      <c r="T1419" t="s">
        <v>5234</v>
      </c>
      <c r="U1419" s="16">
        <v>45754</v>
      </c>
      <c r="V1419" s="16">
        <v>45754</v>
      </c>
      <c r="Y1419" s="16">
        <v>45754</v>
      </c>
      <c r="AB1419" t="s">
        <v>182</v>
      </c>
      <c r="AP1419" t="e">
        <v>#N/A</v>
      </c>
    </row>
    <row r="1420" spans="1:42" x14ac:dyDescent="0.35">
      <c r="A1420" t="s">
        <v>2679</v>
      </c>
      <c r="B1420" t="s">
        <v>2680</v>
      </c>
      <c r="C1420" t="s">
        <v>115</v>
      </c>
      <c r="D1420" t="s">
        <v>114</v>
      </c>
      <c r="E1420" s="16">
        <v>45702</v>
      </c>
      <c r="F1420">
        <v>4001815940</v>
      </c>
      <c r="G1420" t="s">
        <v>1927</v>
      </c>
      <c r="H1420" t="s">
        <v>3120</v>
      </c>
      <c r="I1420" t="s">
        <v>3121</v>
      </c>
      <c r="J1420">
        <v>3048626</v>
      </c>
      <c r="K1420">
        <v>6564358</v>
      </c>
      <c r="M1420">
        <v>24</v>
      </c>
      <c r="N1420">
        <v>104.03</v>
      </c>
      <c r="O1420">
        <v>2496.7199999999998</v>
      </c>
      <c r="P1420" t="s">
        <v>1811</v>
      </c>
      <c r="Q1420" t="s">
        <v>1812</v>
      </c>
      <c r="R1420" s="16">
        <v>45714</v>
      </c>
      <c r="S1420">
        <v>100</v>
      </c>
      <c r="T1420" t="s">
        <v>5234</v>
      </c>
      <c r="U1420" s="16">
        <v>45754</v>
      </c>
      <c r="V1420" s="16">
        <v>45754</v>
      </c>
      <c r="Y1420" s="16">
        <v>45754</v>
      </c>
      <c r="AB1420" t="s">
        <v>182</v>
      </c>
      <c r="AP1420" t="e">
        <v>#N/A</v>
      </c>
    </row>
    <row r="1421" spans="1:42" x14ac:dyDescent="0.35">
      <c r="A1421" t="s">
        <v>2679</v>
      </c>
      <c r="B1421" t="s">
        <v>2680</v>
      </c>
      <c r="C1421" t="s">
        <v>115</v>
      </c>
      <c r="D1421" t="s">
        <v>114</v>
      </c>
      <c r="E1421" s="16">
        <v>45702</v>
      </c>
      <c r="F1421">
        <v>4001815940</v>
      </c>
      <c r="G1421" t="s">
        <v>1927</v>
      </c>
      <c r="H1421" t="s">
        <v>3122</v>
      </c>
      <c r="I1421" t="s">
        <v>3123</v>
      </c>
      <c r="J1421">
        <v>3048626</v>
      </c>
      <c r="K1421">
        <v>6564358</v>
      </c>
      <c r="M1421">
        <v>12</v>
      </c>
      <c r="N1421">
        <v>35.229999999999997</v>
      </c>
      <c r="O1421">
        <v>422.76</v>
      </c>
      <c r="P1421" t="s">
        <v>1811</v>
      </c>
      <c r="Q1421" t="s">
        <v>1812</v>
      </c>
      <c r="R1421" s="16">
        <v>45714</v>
      </c>
      <c r="S1421">
        <v>100</v>
      </c>
      <c r="T1421" t="s">
        <v>5234</v>
      </c>
      <c r="U1421" s="16">
        <v>45754</v>
      </c>
      <c r="V1421" s="16">
        <v>45754</v>
      </c>
      <c r="Y1421" s="16">
        <v>45754</v>
      </c>
      <c r="AB1421" t="s">
        <v>182</v>
      </c>
      <c r="AP1421" t="e">
        <v>#N/A</v>
      </c>
    </row>
    <row r="1422" spans="1:42" x14ac:dyDescent="0.35">
      <c r="A1422" t="s">
        <v>2679</v>
      </c>
      <c r="B1422" t="s">
        <v>2680</v>
      </c>
      <c r="C1422" t="s">
        <v>115</v>
      </c>
      <c r="D1422" t="s">
        <v>114</v>
      </c>
      <c r="E1422" s="16">
        <v>45702</v>
      </c>
      <c r="F1422">
        <v>4001815940</v>
      </c>
      <c r="G1422" t="s">
        <v>1927</v>
      </c>
      <c r="H1422" t="s">
        <v>3124</v>
      </c>
      <c r="I1422" t="s">
        <v>1825</v>
      </c>
      <c r="J1422">
        <v>3048626</v>
      </c>
      <c r="K1422">
        <v>6564358</v>
      </c>
      <c r="M1422">
        <v>56</v>
      </c>
      <c r="N1422">
        <v>21.77</v>
      </c>
      <c r="O1422">
        <v>1219.1199999999999</v>
      </c>
      <c r="P1422" t="s">
        <v>1811</v>
      </c>
      <c r="Q1422" t="s">
        <v>1812</v>
      </c>
      <c r="R1422" s="16">
        <v>45714</v>
      </c>
      <c r="S1422">
        <v>100</v>
      </c>
      <c r="T1422" t="s">
        <v>5234</v>
      </c>
      <c r="U1422" s="16">
        <v>45754</v>
      </c>
      <c r="V1422" s="16">
        <v>45754</v>
      </c>
      <c r="Y1422" s="16">
        <v>45754</v>
      </c>
      <c r="AB1422" t="s">
        <v>182</v>
      </c>
      <c r="AP1422" t="e">
        <v>#N/A</v>
      </c>
    </row>
    <row r="1423" spans="1:42" x14ac:dyDescent="0.35">
      <c r="A1423" t="s">
        <v>2679</v>
      </c>
      <c r="B1423" t="s">
        <v>2680</v>
      </c>
      <c r="C1423" t="s">
        <v>115</v>
      </c>
      <c r="D1423" t="s">
        <v>114</v>
      </c>
      <c r="E1423" s="16">
        <v>45702</v>
      </c>
      <c r="F1423">
        <v>4001815940</v>
      </c>
      <c r="G1423" t="s">
        <v>1927</v>
      </c>
      <c r="H1423" t="s">
        <v>3125</v>
      </c>
      <c r="I1423" t="s">
        <v>3126</v>
      </c>
      <c r="J1423">
        <v>3048626</v>
      </c>
      <c r="K1423">
        <v>6564358</v>
      </c>
      <c r="M1423">
        <v>56</v>
      </c>
      <c r="N1423">
        <v>8.1999999999999993</v>
      </c>
      <c r="O1423">
        <v>459.2</v>
      </c>
      <c r="P1423" t="s">
        <v>1811</v>
      </c>
      <c r="Q1423" t="s">
        <v>1812</v>
      </c>
      <c r="R1423" s="16">
        <v>45714</v>
      </c>
      <c r="S1423">
        <v>100</v>
      </c>
      <c r="T1423" t="s">
        <v>5234</v>
      </c>
      <c r="U1423" s="16">
        <v>45754</v>
      </c>
      <c r="V1423" s="16">
        <v>45754</v>
      </c>
      <c r="Y1423" s="16">
        <v>45754</v>
      </c>
      <c r="AB1423" t="s">
        <v>182</v>
      </c>
      <c r="AP1423" t="e">
        <v>#N/A</v>
      </c>
    </row>
    <row r="1424" spans="1:42" x14ac:dyDescent="0.35">
      <c r="A1424" t="s">
        <v>2679</v>
      </c>
      <c r="B1424" t="s">
        <v>2680</v>
      </c>
      <c r="C1424" t="s">
        <v>115</v>
      </c>
      <c r="D1424" t="s">
        <v>114</v>
      </c>
      <c r="E1424" s="16">
        <v>45702</v>
      </c>
      <c r="F1424">
        <v>4001815940</v>
      </c>
      <c r="G1424" t="s">
        <v>1927</v>
      </c>
      <c r="H1424" t="s">
        <v>3127</v>
      </c>
      <c r="I1424" t="s">
        <v>3128</v>
      </c>
      <c r="J1424">
        <v>3048626</v>
      </c>
      <c r="K1424">
        <v>6564358</v>
      </c>
      <c r="M1424">
        <v>16</v>
      </c>
      <c r="N1424">
        <v>16.579999999999998</v>
      </c>
      <c r="O1424">
        <v>265.27999999999997</v>
      </c>
      <c r="P1424" t="s">
        <v>1811</v>
      </c>
      <c r="Q1424" t="s">
        <v>1812</v>
      </c>
      <c r="R1424" s="16">
        <v>45714</v>
      </c>
      <c r="S1424">
        <v>100</v>
      </c>
      <c r="T1424" t="s">
        <v>5234</v>
      </c>
      <c r="U1424" s="16">
        <v>45754</v>
      </c>
      <c r="V1424" s="16">
        <v>45754</v>
      </c>
      <c r="Y1424" s="16">
        <v>45754</v>
      </c>
      <c r="AB1424" t="s">
        <v>182</v>
      </c>
      <c r="AP1424" t="e">
        <v>#N/A</v>
      </c>
    </row>
    <row r="1425" spans="1:42" x14ac:dyDescent="0.35">
      <c r="A1425" t="s">
        <v>2679</v>
      </c>
      <c r="B1425" t="s">
        <v>2680</v>
      </c>
      <c r="C1425" t="s">
        <v>115</v>
      </c>
      <c r="D1425" t="s">
        <v>114</v>
      </c>
      <c r="E1425" s="16">
        <v>45702</v>
      </c>
      <c r="F1425">
        <v>4001815940</v>
      </c>
      <c r="G1425" t="s">
        <v>1927</v>
      </c>
      <c r="H1425" t="s">
        <v>3129</v>
      </c>
      <c r="I1425" t="s">
        <v>1949</v>
      </c>
      <c r="J1425">
        <v>3048626</v>
      </c>
      <c r="K1425">
        <v>6564358</v>
      </c>
      <c r="M1425">
        <v>4</v>
      </c>
      <c r="N1425">
        <v>21.48</v>
      </c>
      <c r="O1425">
        <v>85.92</v>
      </c>
      <c r="P1425" t="s">
        <v>1811</v>
      </c>
      <c r="Q1425" t="s">
        <v>1812</v>
      </c>
      <c r="R1425" s="16">
        <v>45714</v>
      </c>
      <c r="S1425">
        <v>100</v>
      </c>
      <c r="T1425" t="s">
        <v>5234</v>
      </c>
      <c r="U1425" s="16">
        <v>45754</v>
      </c>
      <c r="V1425" s="16">
        <v>45754</v>
      </c>
      <c r="Y1425" s="16">
        <v>45754</v>
      </c>
      <c r="AB1425" t="s">
        <v>182</v>
      </c>
      <c r="AP1425" t="e">
        <v>#N/A</v>
      </c>
    </row>
    <row r="1426" spans="1:42" x14ac:dyDescent="0.35">
      <c r="A1426" t="s">
        <v>2679</v>
      </c>
      <c r="B1426" t="s">
        <v>2680</v>
      </c>
      <c r="C1426" t="s">
        <v>115</v>
      </c>
      <c r="D1426" t="s">
        <v>114</v>
      </c>
      <c r="E1426" s="16">
        <v>45702</v>
      </c>
      <c r="F1426">
        <v>4001815940</v>
      </c>
      <c r="G1426" t="s">
        <v>1927</v>
      </c>
      <c r="H1426" t="s">
        <v>2789</v>
      </c>
      <c r="I1426" t="s">
        <v>2790</v>
      </c>
      <c r="J1426">
        <v>3048626</v>
      </c>
      <c r="K1426">
        <v>6564358</v>
      </c>
      <c r="M1426">
        <v>60</v>
      </c>
      <c r="N1426">
        <v>45.34</v>
      </c>
      <c r="O1426">
        <v>2720.4</v>
      </c>
      <c r="P1426" t="s">
        <v>1811</v>
      </c>
      <c r="Q1426" t="s">
        <v>1812</v>
      </c>
      <c r="R1426" s="16">
        <v>45714</v>
      </c>
      <c r="S1426">
        <v>100</v>
      </c>
      <c r="T1426" t="s">
        <v>5234</v>
      </c>
      <c r="U1426" s="16">
        <v>45754</v>
      </c>
      <c r="V1426" s="16">
        <v>45754</v>
      </c>
      <c r="Y1426" s="16">
        <v>45754</v>
      </c>
      <c r="AB1426" t="s">
        <v>182</v>
      </c>
      <c r="AP1426" t="e">
        <v>#N/A</v>
      </c>
    </row>
    <row r="1427" spans="1:42" x14ac:dyDescent="0.35">
      <c r="A1427" t="s">
        <v>2679</v>
      </c>
      <c r="B1427" t="s">
        <v>2680</v>
      </c>
      <c r="C1427" t="s">
        <v>115</v>
      </c>
      <c r="D1427" t="s">
        <v>114</v>
      </c>
      <c r="E1427" s="16">
        <v>45702</v>
      </c>
      <c r="F1427">
        <v>4001815940</v>
      </c>
      <c r="G1427" t="s">
        <v>1927</v>
      </c>
      <c r="H1427" t="s">
        <v>2625</v>
      </c>
      <c r="I1427" t="s">
        <v>1822</v>
      </c>
      <c r="J1427">
        <v>3048626</v>
      </c>
      <c r="K1427">
        <v>6564358</v>
      </c>
      <c r="M1427">
        <v>124</v>
      </c>
      <c r="N1427">
        <v>0.82</v>
      </c>
      <c r="O1427">
        <v>101.68</v>
      </c>
      <c r="P1427" t="s">
        <v>1811</v>
      </c>
      <c r="Q1427" t="s">
        <v>1812</v>
      </c>
      <c r="R1427" s="16">
        <v>45714</v>
      </c>
      <c r="S1427">
        <v>100</v>
      </c>
      <c r="T1427" t="s">
        <v>5234</v>
      </c>
      <c r="U1427" s="16">
        <v>45754</v>
      </c>
      <c r="V1427" s="16">
        <v>45754</v>
      </c>
      <c r="Y1427" s="16">
        <v>45754</v>
      </c>
      <c r="AB1427" t="s">
        <v>182</v>
      </c>
      <c r="AP1427" t="e">
        <v>#N/A</v>
      </c>
    </row>
    <row r="1428" spans="1:42" x14ac:dyDescent="0.35">
      <c r="A1428" t="s">
        <v>2679</v>
      </c>
      <c r="B1428" t="s">
        <v>2680</v>
      </c>
      <c r="C1428" t="s">
        <v>115</v>
      </c>
      <c r="D1428" t="s">
        <v>114</v>
      </c>
      <c r="E1428" s="16">
        <v>45702</v>
      </c>
      <c r="F1428">
        <v>4001815940</v>
      </c>
      <c r="G1428" t="s">
        <v>1927</v>
      </c>
      <c r="H1428" t="s">
        <v>3130</v>
      </c>
      <c r="I1428" t="s">
        <v>2310</v>
      </c>
      <c r="J1428">
        <v>3048626</v>
      </c>
      <c r="K1428">
        <v>6564358</v>
      </c>
      <c r="M1428">
        <v>60</v>
      </c>
      <c r="N1428">
        <v>26.53</v>
      </c>
      <c r="O1428">
        <v>1591.8</v>
      </c>
      <c r="P1428" t="s">
        <v>1811</v>
      </c>
      <c r="Q1428" t="s">
        <v>1812</v>
      </c>
      <c r="R1428" s="16">
        <v>45714</v>
      </c>
      <c r="S1428">
        <v>100</v>
      </c>
      <c r="T1428" t="s">
        <v>5234</v>
      </c>
      <c r="U1428" s="16">
        <v>45754</v>
      </c>
      <c r="V1428" s="16">
        <v>45754</v>
      </c>
      <c r="Y1428" s="16">
        <v>45754</v>
      </c>
      <c r="AB1428" t="s">
        <v>182</v>
      </c>
      <c r="AP1428" t="e">
        <v>#N/A</v>
      </c>
    </row>
    <row r="1429" spans="1:42" x14ac:dyDescent="0.35">
      <c r="A1429" t="s">
        <v>2679</v>
      </c>
      <c r="B1429" t="s">
        <v>2680</v>
      </c>
      <c r="C1429" t="s">
        <v>115</v>
      </c>
      <c r="D1429" t="s">
        <v>114</v>
      </c>
      <c r="E1429" s="16">
        <v>45702</v>
      </c>
      <c r="F1429">
        <v>4001815940</v>
      </c>
      <c r="G1429" t="s">
        <v>1927</v>
      </c>
      <c r="H1429" t="s">
        <v>2368</v>
      </c>
      <c r="I1429" t="s">
        <v>2310</v>
      </c>
      <c r="J1429">
        <v>3048626</v>
      </c>
      <c r="K1429">
        <v>6564358</v>
      </c>
      <c r="M1429">
        <v>4</v>
      </c>
      <c r="N1429">
        <v>23.53</v>
      </c>
      <c r="O1429">
        <v>94.12</v>
      </c>
      <c r="P1429" t="s">
        <v>1811</v>
      </c>
      <c r="Q1429" t="s">
        <v>1812</v>
      </c>
      <c r="R1429" s="16">
        <v>45714</v>
      </c>
      <c r="S1429">
        <v>100</v>
      </c>
      <c r="T1429" t="s">
        <v>5234</v>
      </c>
      <c r="U1429" s="16">
        <v>45754</v>
      </c>
      <c r="V1429" s="16">
        <v>45754</v>
      </c>
      <c r="Y1429" s="16">
        <v>45754</v>
      </c>
      <c r="AB1429" t="s">
        <v>182</v>
      </c>
      <c r="AP1429" t="e">
        <v>#N/A</v>
      </c>
    </row>
    <row r="1430" spans="1:42" x14ac:dyDescent="0.35">
      <c r="A1430" t="s">
        <v>2679</v>
      </c>
      <c r="B1430" t="s">
        <v>2680</v>
      </c>
      <c r="C1430" t="s">
        <v>115</v>
      </c>
      <c r="D1430" t="s">
        <v>114</v>
      </c>
      <c r="E1430" s="16">
        <v>45702</v>
      </c>
      <c r="F1430">
        <v>4001815940</v>
      </c>
      <c r="G1430" t="s">
        <v>1927</v>
      </c>
      <c r="H1430" t="s">
        <v>3131</v>
      </c>
      <c r="I1430" t="s">
        <v>3132</v>
      </c>
      <c r="J1430">
        <v>3048626</v>
      </c>
      <c r="K1430">
        <v>6564358</v>
      </c>
      <c r="M1430">
        <v>2</v>
      </c>
      <c r="N1430">
        <v>3.65</v>
      </c>
      <c r="O1430">
        <v>7.3</v>
      </c>
      <c r="P1430" t="s">
        <v>1811</v>
      </c>
      <c r="Q1430" t="s">
        <v>1812</v>
      </c>
      <c r="R1430" s="16">
        <v>45714</v>
      </c>
      <c r="S1430">
        <v>100</v>
      </c>
      <c r="T1430" t="s">
        <v>5234</v>
      </c>
      <c r="U1430" s="16">
        <v>45754</v>
      </c>
      <c r="V1430" s="16">
        <v>45754</v>
      </c>
      <c r="Y1430" s="16">
        <v>45754</v>
      </c>
      <c r="AB1430" t="s">
        <v>182</v>
      </c>
      <c r="AP1430" t="e">
        <v>#N/A</v>
      </c>
    </row>
    <row r="1431" spans="1:42" x14ac:dyDescent="0.35">
      <c r="A1431" t="s">
        <v>2679</v>
      </c>
      <c r="B1431" t="s">
        <v>2680</v>
      </c>
      <c r="C1431" t="s">
        <v>115</v>
      </c>
      <c r="D1431" t="s">
        <v>114</v>
      </c>
      <c r="E1431" s="16">
        <v>45702</v>
      </c>
      <c r="F1431">
        <v>4001815940</v>
      </c>
      <c r="G1431" t="s">
        <v>1927</v>
      </c>
      <c r="H1431" t="s">
        <v>2731</v>
      </c>
      <c r="I1431" t="s">
        <v>1823</v>
      </c>
      <c r="J1431">
        <v>3048626</v>
      </c>
      <c r="K1431">
        <v>6564358</v>
      </c>
      <c r="M1431">
        <v>4</v>
      </c>
      <c r="N1431">
        <v>6.57</v>
      </c>
      <c r="O1431">
        <v>26.28</v>
      </c>
      <c r="P1431" t="s">
        <v>1811</v>
      </c>
      <c r="Q1431" t="s">
        <v>1812</v>
      </c>
      <c r="R1431" s="16">
        <v>45714</v>
      </c>
      <c r="S1431">
        <v>100</v>
      </c>
      <c r="T1431" t="s">
        <v>5234</v>
      </c>
      <c r="U1431" s="16">
        <v>45754</v>
      </c>
      <c r="V1431" s="16">
        <v>45754</v>
      </c>
      <c r="Y1431" s="16">
        <v>45754</v>
      </c>
      <c r="AB1431" t="s">
        <v>182</v>
      </c>
      <c r="AP1431" t="e">
        <v>#N/A</v>
      </c>
    </row>
    <row r="1432" spans="1:42" x14ac:dyDescent="0.35">
      <c r="A1432" t="s">
        <v>2679</v>
      </c>
      <c r="B1432" t="s">
        <v>2680</v>
      </c>
      <c r="C1432" t="s">
        <v>115</v>
      </c>
      <c r="D1432" t="s">
        <v>114</v>
      </c>
      <c r="E1432" s="16">
        <v>45702</v>
      </c>
      <c r="F1432">
        <v>4001815940</v>
      </c>
      <c r="G1432" t="s">
        <v>1927</v>
      </c>
      <c r="H1432" t="s">
        <v>2673</v>
      </c>
      <c r="I1432" t="s">
        <v>1936</v>
      </c>
      <c r="J1432">
        <v>3048626</v>
      </c>
      <c r="K1432">
        <v>6564358</v>
      </c>
      <c r="M1432">
        <v>2</v>
      </c>
      <c r="N1432">
        <v>30.25</v>
      </c>
      <c r="O1432">
        <v>60.5</v>
      </c>
      <c r="P1432" t="s">
        <v>1811</v>
      </c>
      <c r="Q1432" t="s">
        <v>1812</v>
      </c>
      <c r="R1432" s="16">
        <v>45714</v>
      </c>
      <c r="S1432">
        <v>100</v>
      </c>
      <c r="T1432" t="s">
        <v>5234</v>
      </c>
      <c r="U1432" s="16">
        <v>45754</v>
      </c>
      <c r="V1432" s="16">
        <v>45754</v>
      </c>
      <c r="Y1432" s="16">
        <v>45754</v>
      </c>
      <c r="AB1432" t="s">
        <v>182</v>
      </c>
      <c r="AP1432" t="e">
        <v>#N/A</v>
      </c>
    </row>
    <row r="1433" spans="1:42" x14ac:dyDescent="0.35">
      <c r="A1433" t="s">
        <v>2679</v>
      </c>
      <c r="B1433" t="s">
        <v>2680</v>
      </c>
      <c r="C1433" t="s">
        <v>115</v>
      </c>
      <c r="D1433" t="s">
        <v>114</v>
      </c>
      <c r="E1433" s="16">
        <v>45702</v>
      </c>
      <c r="F1433">
        <v>4001815940</v>
      </c>
      <c r="G1433" t="s">
        <v>1927</v>
      </c>
      <c r="H1433" t="s">
        <v>2738</v>
      </c>
      <c r="I1433" t="s">
        <v>1936</v>
      </c>
      <c r="J1433">
        <v>3048626</v>
      </c>
      <c r="K1433">
        <v>6564358</v>
      </c>
      <c r="M1433">
        <v>4</v>
      </c>
      <c r="N1433">
        <v>29.54</v>
      </c>
      <c r="O1433">
        <v>118.16</v>
      </c>
      <c r="P1433" t="s">
        <v>1811</v>
      </c>
      <c r="Q1433" t="s">
        <v>1812</v>
      </c>
      <c r="R1433" s="16">
        <v>45714</v>
      </c>
      <c r="S1433">
        <v>100</v>
      </c>
      <c r="T1433" t="s">
        <v>5234</v>
      </c>
      <c r="U1433" s="16">
        <v>45754</v>
      </c>
      <c r="V1433" s="16">
        <v>45754</v>
      </c>
      <c r="Y1433" s="16">
        <v>45754</v>
      </c>
      <c r="AB1433" t="s">
        <v>182</v>
      </c>
      <c r="AP1433" t="e">
        <v>#N/A</v>
      </c>
    </row>
    <row r="1434" spans="1:42" x14ac:dyDescent="0.35">
      <c r="A1434" t="s">
        <v>2679</v>
      </c>
      <c r="B1434" t="s">
        <v>2680</v>
      </c>
      <c r="C1434" t="s">
        <v>115</v>
      </c>
      <c r="D1434" t="s">
        <v>114</v>
      </c>
      <c r="E1434" s="16">
        <v>45702</v>
      </c>
      <c r="F1434">
        <v>4001815940</v>
      </c>
      <c r="G1434" t="s">
        <v>1927</v>
      </c>
      <c r="H1434" t="s">
        <v>2059</v>
      </c>
      <c r="I1434" t="s">
        <v>1823</v>
      </c>
      <c r="J1434">
        <v>3048626</v>
      </c>
      <c r="K1434">
        <v>6564358</v>
      </c>
      <c r="M1434">
        <v>6</v>
      </c>
      <c r="N1434">
        <v>5.03</v>
      </c>
      <c r="O1434">
        <v>30.18</v>
      </c>
      <c r="P1434" t="s">
        <v>1811</v>
      </c>
      <c r="Q1434" t="s">
        <v>1812</v>
      </c>
      <c r="R1434" s="16">
        <v>45714</v>
      </c>
      <c r="S1434">
        <v>100</v>
      </c>
      <c r="T1434" t="s">
        <v>5234</v>
      </c>
      <c r="U1434" s="16">
        <v>45754</v>
      </c>
      <c r="V1434" s="16">
        <v>45754</v>
      </c>
      <c r="Y1434" s="16">
        <v>45754</v>
      </c>
      <c r="AB1434" t="s">
        <v>182</v>
      </c>
      <c r="AP1434" t="e">
        <v>#N/A</v>
      </c>
    </row>
    <row r="1435" spans="1:42" x14ac:dyDescent="0.35">
      <c r="A1435" t="s">
        <v>2679</v>
      </c>
      <c r="B1435" t="s">
        <v>2680</v>
      </c>
      <c r="C1435" t="s">
        <v>115</v>
      </c>
      <c r="D1435" t="s">
        <v>114</v>
      </c>
      <c r="E1435" s="16">
        <v>45702</v>
      </c>
      <c r="F1435">
        <v>4001815940</v>
      </c>
      <c r="G1435" t="s">
        <v>1927</v>
      </c>
      <c r="H1435" t="s">
        <v>2736</v>
      </c>
      <c r="I1435" t="s">
        <v>1823</v>
      </c>
      <c r="J1435">
        <v>3048626</v>
      </c>
      <c r="K1435">
        <v>6564358</v>
      </c>
      <c r="M1435">
        <v>2</v>
      </c>
      <c r="N1435">
        <v>7.46</v>
      </c>
      <c r="O1435">
        <v>14.92</v>
      </c>
      <c r="P1435" t="s">
        <v>1811</v>
      </c>
      <c r="Q1435" t="s">
        <v>1812</v>
      </c>
      <c r="R1435" s="16">
        <v>45714</v>
      </c>
      <c r="S1435">
        <v>100</v>
      </c>
      <c r="T1435" t="s">
        <v>5234</v>
      </c>
      <c r="U1435" s="16">
        <v>45754</v>
      </c>
      <c r="V1435" s="16">
        <v>45754</v>
      </c>
      <c r="Y1435" s="16">
        <v>45754</v>
      </c>
      <c r="AB1435" t="s">
        <v>182</v>
      </c>
      <c r="AP1435" t="e">
        <v>#N/A</v>
      </c>
    </row>
    <row r="1436" spans="1:42" x14ac:dyDescent="0.35">
      <c r="A1436" t="s">
        <v>2679</v>
      </c>
      <c r="B1436" t="s">
        <v>2680</v>
      </c>
      <c r="C1436" t="s">
        <v>115</v>
      </c>
      <c r="D1436" t="s">
        <v>114</v>
      </c>
      <c r="E1436" s="16">
        <v>45702</v>
      </c>
      <c r="F1436">
        <v>4001815940</v>
      </c>
      <c r="G1436" t="s">
        <v>1927</v>
      </c>
      <c r="H1436" t="s">
        <v>2675</v>
      </c>
      <c r="I1436" t="s">
        <v>1826</v>
      </c>
      <c r="J1436">
        <v>3048626</v>
      </c>
      <c r="K1436">
        <v>6564358</v>
      </c>
      <c r="M1436">
        <v>4</v>
      </c>
      <c r="N1436">
        <v>6.6</v>
      </c>
      <c r="O1436">
        <v>26.4</v>
      </c>
      <c r="P1436" t="s">
        <v>1811</v>
      </c>
      <c r="Q1436" t="s">
        <v>1812</v>
      </c>
      <c r="R1436" s="16">
        <v>45714</v>
      </c>
      <c r="S1436">
        <v>100</v>
      </c>
      <c r="T1436" t="s">
        <v>5234</v>
      </c>
      <c r="U1436" s="16">
        <v>45754</v>
      </c>
      <c r="V1436" s="16">
        <v>45754</v>
      </c>
      <c r="Y1436" s="16">
        <v>45754</v>
      </c>
      <c r="AB1436" t="s">
        <v>182</v>
      </c>
      <c r="AP1436" t="e">
        <v>#N/A</v>
      </c>
    </row>
    <row r="1437" spans="1:42" x14ac:dyDescent="0.35">
      <c r="A1437" t="s">
        <v>2679</v>
      </c>
      <c r="B1437" t="s">
        <v>2680</v>
      </c>
      <c r="C1437" t="s">
        <v>115</v>
      </c>
      <c r="D1437" t="s">
        <v>114</v>
      </c>
      <c r="E1437" s="16">
        <v>45702</v>
      </c>
      <c r="F1437">
        <v>4001815940</v>
      </c>
      <c r="G1437" t="s">
        <v>1927</v>
      </c>
      <c r="H1437" t="s">
        <v>2067</v>
      </c>
      <c r="I1437" t="s">
        <v>2068</v>
      </c>
      <c r="J1437">
        <v>3048626</v>
      </c>
      <c r="K1437">
        <v>6564358</v>
      </c>
      <c r="M1437">
        <v>1</v>
      </c>
      <c r="N1437">
        <v>1.69</v>
      </c>
      <c r="O1437">
        <v>1.69</v>
      </c>
      <c r="P1437" t="s">
        <v>1811</v>
      </c>
      <c r="Q1437" t="s">
        <v>1812</v>
      </c>
      <c r="R1437" s="16">
        <v>45714</v>
      </c>
      <c r="S1437">
        <v>100</v>
      </c>
      <c r="T1437" t="s">
        <v>5234</v>
      </c>
      <c r="U1437" s="16">
        <v>45754</v>
      </c>
      <c r="V1437" s="16">
        <v>45754</v>
      </c>
      <c r="Y1437" s="16">
        <v>45754</v>
      </c>
      <c r="AB1437" t="s">
        <v>182</v>
      </c>
      <c r="AP1437" t="e">
        <v>#N/A</v>
      </c>
    </row>
    <row r="1438" spans="1:42" x14ac:dyDescent="0.35">
      <c r="A1438" t="s">
        <v>2679</v>
      </c>
      <c r="B1438" t="s">
        <v>2680</v>
      </c>
      <c r="C1438" t="s">
        <v>115</v>
      </c>
      <c r="D1438" t="s">
        <v>114</v>
      </c>
      <c r="E1438" s="16">
        <v>45702</v>
      </c>
      <c r="F1438">
        <v>4001815940</v>
      </c>
      <c r="G1438" t="s">
        <v>1927</v>
      </c>
      <c r="H1438" t="s">
        <v>1892</v>
      </c>
      <c r="I1438" t="s">
        <v>1823</v>
      </c>
      <c r="J1438">
        <v>3048626</v>
      </c>
      <c r="K1438">
        <v>6564358</v>
      </c>
      <c r="M1438">
        <v>2</v>
      </c>
      <c r="N1438">
        <v>1.54</v>
      </c>
      <c r="O1438">
        <v>3.08</v>
      </c>
      <c r="P1438" t="s">
        <v>1811</v>
      </c>
      <c r="Q1438" t="s">
        <v>1812</v>
      </c>
      <c r="R1438" s="16">
        <v>45714</v>
      </c>
      <c r="S1438">
        <v>100</v>
      </c>
      <c r="T1438" t="s">
        <v>5234</v>
      </c>
      <c r="U1438" s="16">
        <v>45754</v>
      </c>
      <c r="V1438" s="16">
        <v>45754</v>
      </c>
      <c r="Y1438" s="16">
        <v>45754</v>
      </c>
      <c r="AB1438" t="s">
        <v>182</v>
      </c>
      <c r="AP1438" t="e">
        <v>#N/A</v>
      </c>
    </row>
    <row r="1439" spans="1:42" x14ac:dyDescent="0.35">
      <c r="A1439" t="s">
        <v>2679</v>
      </c>
      <c r="B1439" t="s">
        <v>2680</v>
      </c>
      <c r="C1439" t="s">
        <v>115</v>
      </c>
      <c r="D1439" t="s">
        <v>114</v>
      </c>
      <c r="E1439" s="16">
        <v>45702</v>
      </c>
      <c r="F1439">
        <v>4001815940</v>
      </c>
      <c r="G1439" t="s">
        <v>1927</v>
      </c>
      <c r="H1439" t="s">
        <v>2109</v>
      </c>
      <c r="I1439" t="s">
        <v>1826</v>
      </c>
      <c r="J1439">
        <v>3048626</v>
      </c>
      <c r="K1439">
        <v>6564358</v>
      </c>
      <c r="M1439">
        <v>8</v>
      </c>
      <c r="N1439">
        <v>1.63</v>
      </c>
      <c r="O1439">
        <v>13.04</v>
      </c>
      <c r="P1439" t="s">
        <v>1811</v>
      </c>
      <c r="Q1439" t="s">
        <v>1812</v>
      </c>
      <c r="R1439" s="16">
        <v>45714</v>
      </c>
      <c r="S1439">
        <v>100</v>
      </c>
      <c r="T1439" t="s">
        <v>5234</v>
      </c>
      <c r="U1439" s="16">
        <v>45754</v>
      </c>
      <c r="V1439" s="16">
        <v>45754</v>
      </c>
      <c r="Y1439" s="16">
        <v>45754</v>
      </c>
      <c r="AB1439" t="s">
        <v>182</v>
      </c>
      <c r="AP1439" t="e">
        <v>#N/A</v>
      </c>
    </row>
    <row r="1440" spans="1:42" x14ac:dyDescent="0.35">
      <c r="A1440" t="s">
        <v>2679</v>
      </c>
      <c r="B1440" t="s">
        <v>2680</v>
      </c>
      <c r="C1440" t="s">
        <v>115</v>
      </c>
      <c r="D1440" t="s">
        <v>114</v>
      </c>
      <c r="E1440" s="16">
        <v>45702</v>
      </c>
      <c r="F1440">
        <v>4001815940</v>
      </c>
      <c r="G1440" t="s">
        <v>1927</v>
      </c>
      <c r="H1440" t="s">
        <v>3133</v>
      </c>
      <c r="I1440" t="s">
        <v>1831</v>
      </c>
      <c r="J1440">
        <v>3048626</v>
      </c>
      <c r="K1440">
        <v>6564358</v>
      </c>
      <c r="M1440">
        <v>16</v>
      </c>
      <c r="N1440">
        <v>1.41</v>
      </c>
      <c r="O1440">
        <v>22.56</v>
      </c>
      <c r="P1440" t="s">
        <v>1811</v>
      </c>
      <c r="Q1440" t="s">
        <v>1812</v>
      </c>
      <c r="R1440" s="16">
        <v>45714</v>
      </c>
      <c r="S1440">
        <v>100</v>
      </c>
      <c r="T1440" t="s">
        <v>5234</v>
      </c>
      <c r="U1440" s="16">
        <v>45754</v>
      </c>
      <c r="V1440" s="16">
        <v>45754</v>
      </c>
      <c r="Y1440" s="16">
        <v>45754</v>
      </c>
      <c r="AB1440" t="s">
        <v>182</v>
      </c>
      <c r="AP1440" t="e">
        <v>#N/A</v>
      </c>
    </row>
    <row r="1441" spans="1:42" x14ac:dyDescent="0.35">
      <c r="A1441" t="s">
        <v>2679</v>
      </c>
      <c r="B1441" t="s">
        <v>2680</v>
      </c>
      <c r="C1441" t="s">
        <v>115</v>
      </c>
      <c r="D1441" t="s">
        <v>114</v>
      </c>
      <c r="E1441" s="16">
        <v>45702</v>
      </c>
      <c r="F1441">
        <v>4001815940</v>
      </c>
      <c r="G1441" t="s">
        <v>1927</v>
      </c>
      <c r="H1441" t="s">
        <v>3134</v>
      </c>
      <c r="I1441" t="s">
        <v>1831</v>
      </c>
      <c r="J1441">
        <v>3048626</v>
      </c>
      <c r="K1441">
        <v>6564358</v>
      </c>
      <c r="M1441">
        <v>2</v>
      </c>
      <c r="N1441">
        <v>7.3</v>
      </c>
      <c r="O1441">
        <v>14.6</v>
      </c>
      <c r="P1441" t="s">
        <v>1811</v>
      </c>
      <c r="Q1441" t="s">
        <v>1812</v>
      </c>
      <c r="R1441" s="16">
        <v>45714</v>
      </c>
      <c r="S1441">
        <v>100</v>
      </c>
      <c r="T1441" t="s">
        <v>5234</v>
      </c>
      <c r="U1441" s="16">
        <v>45754</v>
      </c>
      <c r="V1441" s="16">
        <v>45754</v>
      </c>
      <c r="Y1441" s="16">
        <v>45754</v>
      </c>
      <c r="AB1441" t="s">
        <v>182</v>
      </c>
      <c r="AP1441" t="e">
        <v>#N/A</v>
      </c>
    </row>
    <row r="1442" spans="1:42" x14ac:dyDescent="0.35">
      <c r="A1442" t="s">
        <v>2679</v>
      </c>
      <c r="B1442" t="s">
        <v>2680</v>
      </c>
      <c r="C1442" t="s">
        <v>115</v>
      </c>
      <c r="D1442" t="s">
        <v>114</v>
      </c>
      <c r="E1442" s="16">
        <v>45702</v>
      </c>
      <c r="F1442">
        <v>4001815940</v>
      </c>
      <c r="G1442" t="s">
        <v>1927</v>
      </c>
      <c r="H1442" t="s">
        <v>3135</v>
      </c>
      <c r="I1442" t="s">
        <v>1826</v>
      </c>
      <c r="J1442">
        <v>3048626</v>
      </c>
      <c r="K1442">
        <v>6564358</v>
      </c>
      <c r="M1442">
        <v>16</v>
      </c>
      <c r="N1442">
        <v>25.08</v>
      </c>
      <c r="O1442">
        <v>401.28</v>
      </c>
      <c r="P1442" t="s">
        <v>1811</v>
      </c>
      <c r="Q1442" t="s">
        <v>1812</v>
      </c>
      <c r="R1442" s="16">
        <v>45714</v>
      </c>
      <c r="S1442">
        <v>100</v>
      </c>
      <c r="T1442" t="s">
        <v>5234</v>
      </c>
      <c r="U1442" s="16">
        <v>45754</v>
      </c>
      <c r="V1442" s="16">
        <v>45754</v>
      </c>
      <c r="Y1442" s="16">
        <v>45754</v>
      </c>
      <c r="AB1442" t="s">
        <v>182</v>
      </c>
      <c r="AP1442" t="e">
        <v>#N/A</v>
      </c>
    </row>
    <row r="1443" spans="1:42" x14ac:dyDescent="0.35">
      <c r="A1443" t="s">
        <v>2679</v>
      </c>
      <c r="B1443" t="s">
        <v>2680</v>
      </c>
      <c r="C1443" t="s">
        <v>115</v>
      </c>
      <c r="D1443" t="s">
        <v>114</v>
      </c>
      <c r="E1443" s="16">
        <v>45702</v>
      </c>
      <c r="F1443">
        <v>4001815940</v>
      </c>
      <c r="G1443" t="s">
        <v>1927</v>
      </c>
      <c r="H1443" t="s">
        <v>3136</v>
      </c>
      <c r="I1443" t="s">
        <v>1826</v>
      </c>
      <c r="J1443">
        <v>3048626</v>
      </c>
      <c r="K1443">
        <v>6564358</v>
      </c>
      <c r="M1443">
        <v>16</v>
      </c>
      <c r="N1443">
        <v>4.25</v>
      </c>
      <c r="O1443">
        <v>68</v>
      </c>
      <c r="P1443" t="s">
        <v>1811</v>
      </c>
      <c r="Q1443" t="s">
        <v>1812</v>
      </c>
      <c r="R1443" s="16">
        <v>45714</v>
      </c>
      <c r="S1443">
        <v>100</v>
      </c>
      <c r="T1443" t="s">
        <v>5234</v>
      </c>
      <c r="U1443" s="16">
        <v>45754</v>
      </c>
      <c r="V1443" s="16">
        <v>45754</v>
      </c>
      <c r="Y1443" s="16">
        <v>45754</v>
      </c>
      <c r="AB1443" t="s">
        <v>182</v>
      </c>
      <c r="AP1443" t="e">
        <v>#N/A</v>
      </c>
    </row>
    <row r="1444" spans="1:42" x14ac:dyDescent="0.35">
      <c r="A1444" t="s">
        <v>2679</v>
      </c>
      <c r="B1444" t="s">
        <v>2680</v>
      </c>
      <c r="C1444" t="s">
        <v>115</v>
      </c>
      <c r="D1444" t="s">
        <v>114</v>
      </c>
      <c r="E1444" s="16">
        <v>45702</v>
      </c>
      <c r="F1444">
        <v>4001815940</v>
      </c>
      <c r="G1444" t="s">
        <v>1927</v>
      </c>
      <c r="H1444" t="s">
        <v>3137</v>
      </c>
      <c r="I1444" t="s">
        <v>1819</v>
      </c>
      <c r="J1444">
        <v>3048626</v>
      </c>
      <c r="K1444">
        <v>6564358</v>
      </c>
      <c r="M1444">
        <v>6</v>
      </c>
      <c r="N1444">
        <v>3.49</v>
      </c>
      <c r="O1444">
        <v>20.94</v>
      </c>
      <c r="P1444" t="s">
        <v>1811</v>
      </c>
      <c r="Q1444" t="s">
        <v>1812</v>
      </c>
      <c r="R1444" s="16">
        <v>45714</v>
      </c>
      <c r="S1444">
        <v>100</v>
      </c>
      <c r="T1444" t="s">
        <v>5234</v>
      </c>
      <c r="U1444" s="16">
        <v>45754</v>
      </c>
      <c r="V1444" s="16">
        <v>45754</v>
      </c>
      <c r="Y1444" s="16">
        <v>45754</v>
      </c>
      <c r="AB1444" t="s">
        <v>182</v>
      </c>
      <c r="AP1444" t="e">
        <v>#N/A</v>
      </c>
    </row>
    <row r="1445" spans="1:42" x14ac:dyDescent="0.35">
      <c r="A1445" t="s">
        <v>2679</v>
      </c>
      <c r="B1445" t="s">
        <v>2680</v>
      </c>
      <c r="C1445" t="s">
        <v>115</v>
      </c>
      <c r="D1445" t="s">
        <v>114</v>
      </c>
      <c r="E1445" s="16">
        <v>45702</v>
      </c>
      <c r="F1445">
        <v>4001815940</v>
      </c>
      <c r="G1445" t="s">
        <v>1927</v>
      </c>
      <c r="H1445" t="s">
        <v>3138</v>
      </c>
      <c r="I1445" t="s">
        <v>1819</v>
      </c>
      <c r="J1445">
        <v>3048626</v>
      </c>
      <c r="K1445">
        <v>6564358</v>
      </c>
      <c r="M1445">
        <v>4</v>
      </c>
      <c r="N1445">
        <v>3.88</v>
      </c>
      <c r="O1445">
        <v>15.52</v>
      </c>
      <c r="P1445" t="s">
        <v>1811</v>
      </c>
      <c r="Q1445" t="s">
        <v>1812</v>
      </c>
      <c r="R1445" s="16">
        <v>45714</v>
      </c>
      <c r="S1445">
        <v>100</v>
      </c>
      <c r="T1445" t="s">
        <v>5234</v>
      </c>
      <c r="U1445" s="16">
        <v>45754</v>
      </c>
      <c r="V1445" s="16">
        <v>45754</v>
      </c>
      <c r="Y1445" s="16">
        <v>45754</v>
      </c>
      <c r="AB1445" t="s">
        <v>182</v>
      </c>
      <c r="AP1445" t="e">
        <v>#N/A</v>
      </c>
    </row>
    <row r="1446" spans="1:42" x14ac:dyDescent="0.35">
      <c r="A1446" t="s">
        <v>2679</v>
      </c>
      <c r="B1446" t="s">
        <v>2680</v>
      </c>
      <c r="C1446" t="s">
        <v>115</v>
      </c>
      <c r="D1446" t="s">
        <v>114</v>
      </c>
      <c r="E1446" s="16">
        <v>45702</v>
      </c>
      <c r="F1446">
        <v>4001815940</v>
      </c>
      <c r="G1446" t="s">
        <v>1927</v>
      </c>
      <c r="H1446" t="s">
        <v>3139</v>
      </c>
      <c r="I1446" t="s">
        <v>1819</v>
      </c>
      <c r="J1446">
        <v>3048626</v>
      </c>
      <c r="K1446">
        <v>6564358</v>
      </c>
      <c r="M1446">
        <v>16</v>
      </c>
      <c r="N1446">
        <v>2.4700000000000002</v>
      </c>
      <c r="O1446">
        <v>39.520000000000003</v>
      </c>
      <c r="P1446" t="s">
        <v>1811</v>
      </c>
      <c r="Q1446" t="s">
        <v>1812</v>
      </c>
      <c r="R1446" s="16">
        <v>45714</v>
      </c>
      <c r="S1446">
        <v>100</v>
      </c>
      <c r="T1446" t="s">
        <v>5234</v>
      </c>
      <c r="U1446" s="16">
        <v>45754</v>
      </c>
      <c r="V1446" s="16">
        <v>45754</v>
      </c>
      <c r="Y1446" s="16">
        <v>45754</v>
      </c>
      <c r="AB1446" t="s">
        <v>182</v>
      </c>
      <c r="AP1446" t="e">
        <v>#N/A</v>
      </c>
    </row>
    <row r="1447" spans="1:42" x14ac:dyDescent="0.35">
      <c r="A1447" t="s">
        <v>2679</v>
      </c>
      <c r="B1447" t="s">
        <v>2680</v>
      </c>
      <c r="C1447" t="s">
        <v>115</v>
      </c>
      <c r="D1447" t="s">
        <v>114</v>
      </c>
      <c r="E1447" s="16">
        <v>45702</v>
      </c>
      <c r="F1447">
        <v>4001815940</v>
      </c>
      <c r="G1447" t="s">
        <v>1927</v>
      </c>
      <c r="H1447" t="s">
        <v>3140</v>
      </c>
      <c r="I1447" t="s">
        <v>1831</v>
      </c>
      <c r="J1447">
        <v>3048626</v>
      </c>
      <c r="K1447">
        <v>6564358</v>
      </c>
      <c r="M1447">
        <v>1</v>
      </c>
      <c r="N1447">
        <v>1.25</v>
      </c>
      <c r="O1447">
        <v>1.25</v>
      </c>
      <c r="P1447" t="s">
        <v>1811</v>
      </c>
      <c r="Q1447" t="s">
        <v>1812</v>
      </c>
      <c r="R1447" s="16">
        <v>45714</v>
      </c>
      <c r="S1447">
        <v>100</v>
      </c>
      <c r="T1447" t="s">
        <v>5234</v>
      </c>
      <c r="U1447" s="16">
        <v>45754</v>
      </c>
      <c r="V1447" s="16">
        <v>45754</v>
      </c>
      <c r="Y1447" s="16">
        <v>45754</v>
      </c>
      <c r="AB1447" t="s">
        <v>182</v>
      </c>
      <c r="AP1447" t="e">
        <v>#N/A</v>
      </c>
    </row>
    <row r="1448" spans="1:42" x14ac:dyDescent="0.35">
      <c r="A1448" t="s">
        <v>2679</v>
      </c>
      <c r="B1448" t="s">
        <v>2680</v>
      </c>
      <c r="C1448" t="s">
        <v>115</v>
      </c>
      <c r="D1448" t="s">
        <v>114</v>
      </c>
      <c r="E1448" s="16">
        <v>45702</v>
      </c>
      <c r="F1448">
        <v>4001815940</v>
      </c>
      <c r="G1448" t="s">
        <v>1927</v>
      </c>
      <c r="H1448" t="s">
        <v>2384</v>
      </c>
      <c r="I1448" t="s">
        <v>1835</v>
      </c>
      <c r="J1448">
        <v>3048626</v>
      </c>
      <c r="K1448">
        <v>6564358</v>
      </c>
      <c r="M1448">
        <v>8</v>
      </c>
      <c r="N1448">
        <v>17.43</v>
      </c>
      <c r="O1448">
        <v>139.44</v>
      </c>
      <c r="P1448" t="s">
        <v>1811</v>
      </c>
      <c r="Q1448" t="s">
        <v>1812</v>
      </c>
      <c r="R1448" s="16">
        <v>45714</v>
      </c>
      <c r="S1448">
        <v>100</v>
      </c>
      <c r="T1448" t="s">
        <v>5234</v>
      </c>
      <c r="U1448" s="16">
        <v>45754</v>
      </c>
      <c r="V1448" s="16">
        <v>45754</v>
      </c>
      <c r="Y1448" s="16">
        <v>45754</v>
      </c>
      <c r="AB1448" t="s">
        <v>182</v>
      </c>
      <c r="AP1448" t="e">
        <v>#N/A</v>
      </c>
    </row>
    <row r="1449" spans="1:42" x14ac:dyDescent="0.35">
      <c r="A1449" t="s">
        <v>2679</v>
      </c>
      <c r="B1449" t="s">
        <v>2680</v>
      </c>
      <c r="C1449" t="s">
        <v>115</v>
      </c>
      <c r="D1449" t="s">
        <v>114</v>
      </c>
      <c r="E1449" s="16">
        <v>45702</v>
      </c>
      <c r="F1449">
        <v>4001815940</v>
      </c>
      <c r="G1449" t="s">
        <v>1927</v>
      </c>
      <c r="H1449" t="s">
        <v>2515</v>
      </c>
      <c r="I1449" t="s">
        <v>1835</v>
      </c>
      <c r="J1449">
        <v>3048626</v>
      </c>
      <c r="K1449">
        <v>6564358</v>
      </c>
      <c r="M1449">
        <v>8</v>
      </c>
      <c r="N1449">
        <v>16.18</v>
      </c>
      <c r="O1449">
        <v>129.44</v>
      </c>
      <c r="P1449" t="s">
        <v>1811</v>
      </c>
      <c r="Q1449" t="s">
        <v>1812</v>
      </c>
      <c r="R1449" s="16">
        <v>45714</v>
      </c>
      <c r="S1449">
        <v>100</v>
      </c>
      <c r="T1449" t="s">
        <v>5234</v>
      </c>
      <c r="U1449" s="16">
        <v>45754</v>
      </c>
      <c r="V1449" s="16">
        <v>45754</v>
      </c>
      <c r="Y1449" s="16">
        <v>45754</v>
      </c>
      <c r="AB1449" t="s">
        <v>182</v>
      </c>
      <c r="AP1449" t="e">
        <v>#N/A</v>
      </c>
    </row>
    <row r="1450" spans="1:42" x14ac:dyDescent="0.35">
      <c r="A1450" t="s">
        <v>2679</v>
      </c>
      <c r="B1450" t="s">
        <v>2680</v>
      </c>
      <c r="C1450" t="s">
        <v>115</v>
      </c>
      <c r="D1450" t="s">
        <v>114</v>
      </c>
      <c r="E1450" s="16">
        <v>45702</v>
      </c>
      <c r="F1450">
        <v>4001815940</v>
      </c>
      <c r="G1450" t="s">
        <v>1927</v>
      </c>
      <c r="H1450" t="s">
        <v>2377</v>
      </c>
      <c r="I1450" t="s">
        <v>1823</v>
      </c>
      <c r="J1450">
        <v>3048626</v>
      </c>
      <c r="K1450">
        <v>6564358</v>
      </c>
      <c r="M1450">
        <v>16</v>
      </c>
      <c r="N1450">
        <v>37.96</v>
      </c>
      <c r="O1450">
        <v>607.36</v>
      </c>
      <c r="P1450" t="s">
        <v>1811</v>
      </c>
      <c r="Q1450" t="s">
        <v>1812</v>
      </c>
      <c r="R1450" s="16">
        <v>45714</v>
      </c>
      <c r="S1450">
        <v>100</v>
      </c>
      <c r="T1450" t="s">
        <v>5234</v>
      </c>
      <c r="U1450" s="16">
        <v>45754</v>
      </c>
      <c r="V1450" s="16">
        <v>45754</v>
      </c>
      <c r="Y1450" s="16">
        <v>45754</v>
      </c>
      <c r="AB1450" t="s">
        <v>182</v>
      </c>
      <c r="AP1450" t="e">
        <v>#N/A</v>
      </c>
    </row>
    <row r="1451" spans="1:42" x14ac:dyDescent="0.35">
      <c r="A1451" t="s">
        <v>2679</v>
      </c>
      <c r="B1451" t="s">
        <v>2680</v>
      </c>
      <c r="C1451" t="s">
        <v>115</v>
      </c>
      <c r="D1451" t="s">
        <v>114</v>
      </c>
      <c r="E1451" s="16">
        <v>45702</v>
      </c>
      <c r="F1451">
        <v>4001815940</v>
      </c>
      <c r="G1451" t="s">
        <v>1927</v>
      </c>
      <c r="H1451" t="s">
        <v>2382</v>
      </c>
      <c r="I1451" t="s">
        <v>2383</v>
      </c>
      <c r="J1451">
        <v>3048626</v>
      </c>
      <c r="K1451">
        <v>6564358</v>
      </c>
      <c r="M1451">
        <v>32</v>
      </c>
      <c r="N1451">
        <v>11.53</v>
      </c>
      <c r="O1451">
        <v>368.96</v>
      </c>
      <c r="P1451" t="s">
        <v>1811</v>
      </c>
      <c r="Q1451" t="s">
        <v>1812</v>
      </c>
      <c r="R1451" s="16">
        <v>45714</v>
      </c>
      <c r="S1451">
        <v>100</v>
      </c>
      <c r="T1451" t="s">
        <v>5234</v>
      </c>
      <c r="U1451" s="16">
        <v>45754</v>
      </c>
      <c r="V1451" s="16">
        <v>45754</v>
      </c>
      <c r="Y1451" s="16">
        <v>45754</v>
      </c>
      <c r="AB1451" t="s">
        <v>182</v>
      </c>
      <c r="AP1451" t="e">
        <v>#N/A</v>
      </c>
    </row>
    <row r="1452" spans="1:42" x14ac:dyDescent="0.35">
      <c r="A1452" t="s">
        <v>2679</v>
      </c>
      <c r="B1452" t="s">
        <v>2680</v>
      </c>
      <c r="C1452" t="s">
        <v>115</v>
      </c>
      <c r="D1452" t="s">
        <v>114</v>
      </c>
      <c r="E1452" s="16">
        <v>45702</v>
      </c>
      <c r="F1452">
        <v>4001815940</v>
      </c>
      <c r="G1452" t="s">
        <v>1927</v>
      </c>
      <c r="H1452" t="s">
        <v>2375</v>
      </c>
      <c r="I1452" t="s">
        <v>1825</v>
      </c>
      <c r="J1452">
        <v>3048626</v>
      </c>
      <c r="K1452">
        <v>6564358</v>
      </c>
      <c r="M1452">
        <v>8</v>
      </c>
      <c r="N1452">
        <v>5.3</v>
      </c>
      <c r="O1452">
        <v>42.4</v>
      </c>
      <c r="P1452" t="s">
        <v>1811</v>
      </c>
      <c r="Q1452" t="s">
        <v>1812</v>
      </c>
      <c r="R1452" s="16">
        <v>45714</v>
      </c>
      <c r="S1452">
        <v>100</v>
      </c>
      <c r="T1452" t="s">
        <v>5234</v>
      </c>
      <c r="U1452" s="16">
        <v>45754</v>
      </c>
      <c r="V1452" s="16">
        <v>45754</v>
      </c>
      <c r="Y1452" s="16">
        <v>45754</v>
      </c>
      <c r="AB1452" t="s">
        <v>182</v>
      </c>
      <c r="AP1452" t="e">
        <v>#N/A</v>
      </c>
    </row>
    <row r="1453" spans="1:42" x14ac:dyDescent="0.35">
      <c r="A1453" t="s">
        <v>2679</v>
      </c>
      <c r="B1453" t="s">
        <v>2680</v>
      </c>
      <c r="C1453" t="s">
        <v>115</v>
      </c>
      <c r="D1453" t="s">
        <v>114</v>
      </c>
      <c r="E1453" s="16">
        <v>45702</v>
      </c>
      <c r="F1453">
        <v>4001815940</v>
      </c>
      <c r="G1453" t="s">
        <v>1927</v>
      </c>
      <c r="H1453" t="s">
        <v>3005</v>
      </c>
      <c r="I1453" t="s">
        <v>1826</v>
      </c>
      <c r="J1453">
        <v>3048626</v>
      </c>
      <c r="K1453">
        <v>6564358</v>
      </c>
      <c r="M1453">
        <v>16</v>
      </c>
      <c r="N1453">
        <v>33.97</v>
      </c>
      <c r="O1453">
        <v>543.52</v>
      </c>
      <c r="P1453" t="s">
        <v>1811</v>
      </c>
      <c r="Q1453" t="s">
        <v>1812</v>
      </c>
      <c r="R1453" s="16">
        <v>45714</v>
      </c>
      <c r="S1453">
        <v>100</v>
      </c>
      <c r="T1453" t="s">
        <v>5234</v>
      </c>
      <c r="U1453" s="16">
        <v>45754</v>
      </c>
      <c r="V1453" s="16">
        <v>45754</v>
      </c>
      <c r="Y1453" s="16">
        <v>45754</v>
      </c>
      <c r="AB1453" t="s">
        <v>182</v>
      </c>
      <c r="AP1453" t="e">
        <v>#N/A</v>
      </c>
    </row>
    <row r="1454" spans="1:42" x14ac:dyDescent="0.35">
      <c r="A1454" t="s">
        <v>2679</v>
      </c>
      <c r="B1454" t="s">
        <v>2680</v>
      </c>
      <c r="C1454" t="s">
        <v>115</v>
      </c>
      <c r="D1454" t="s">
        <v>114</v>
      </c>
      <c r="E1454" s="16">
        <v>45702</v>
      </c>
      <c r="F1454">
        <v>4001815940</v>
      </c>
      <c r="G1454" t="s">
        <v>1927</v>
      </c>
      <c r="H1454" t="s">
        <v>3141</v>
      </c>
      <c r="I1454" t="s">
        <v>1819</v>
      </c>
      <c r="J1454">
        <v>3048626</v>
      </c>
      <c r="K1454">
        <v>6564358</v>
      </c>
      <c r="M1454">
        <v>16</v>
      </c>
      <c r="N1454">
        <v>3.57</v>
      </c>
      <c r="O1454">
        <v>57.12</v>
      </c>
      <c r="P1454" t="s">
        <v>1811</v>
      </c>
      <c r="Q1454" t="s">
        <v>1812</v>
      </c>
      <c r="R1454" s="16">
        <v>45714</v>
      </c>
      <c r="S1454">
        <v>100</v>
      </c>
      <c r="T1454" t="s">
        <v>5234</v>
      </c>
      <c r="U1454" s="16">
        <v>45754</v>
      </c>
      <c r="V1454" s="16">
        <v>45754</v>
      </c>
      <c r="Y1454" s="16">
        <v>45754</v>
      </c>
      <c r="AB1454" t="s">
        <v>182</v>
      </c>
      <c r="AP1454" t="e">
        <v>#N/A</v>
      </c>
    </row>
    <row r="1455" spans="1:42" x14ac:dyDescent="0.35">
      <c r="A1455" t="s">
        <v>2679</v>
      </c>
      <c r="B1455" t="s">
        <v>2680</v>
      </c>
      <c r="C1455" t="s">
        <v>115</v>
      </c>
      <c r="D1455" t="s">
        <v>114</v>
      </c>
      <c r="E1455" s="16">
        <v>45702</v>
      </c>
      <c r="F1455">
        <v>4001815940</v>
      </c>
      <c r="G1455" t="s">
        <v>1927</v>
      </c>
      <c r="H1455" t="s">
        <v>3142</v>
      </c>
      <c r="I1455" t="s">
        <v>1831</v>
      </c>
      <c r="J1455">
        <v>3048626</v>
      </c>
      <c r="K1455">
        <v>6564358</v>
      </c>
      <c r="M1455">
        <v>16</v>
      </c>
      <c r="N1455">
        <v>13.77</v>
      </c>
      <c r="O1455">
        <v>220.32</v>
      </c>
      <c r="P1455" t="s">
        <v>1811</v>
      </c>
      <c r="Q1455" t="s">
        <v>1812</v>
      </c>
      <c r="R1455" s="16">
        <v>45714</v>
      </c>
      <c r="S1455">
        <v>100</v>
      </c>
      <c r="T1455" t="s">
        <v>5234</v>
      </c>
      <c r="U1455" s="16">
        <v>45754</v>
      </c>
      <c r="V1455" s="16">
        <v>45754</v>
      </c>
      <c r="Y1455" s="16">
        <v>45754</v>
      </c>
      <c r="AB1455" t="s">
        <v>182</v>
      </c>
      <c r="AP1455" t="e">
        <v>#N/A</v>
      </c>
    </row>
    <row r="1456" spans="1:42" x14ac:dyDescent="0.35">
      <c r="A1456" t="s">
        <v>2679</v>
      </c>
      <c r="B1456" t="s">
        <v>2680</v>
      </c>
      <c r="C1456" t="s">
        <v>115</v>
      </c>
      <c r="D1456" t="s">
        <v>114</v>
      </c>
      <c r="E1456" s="16">
        <v>45702</v>
      </c>
      <c r="F1456">
        <v>4001815940</v>
      </c>
      <c r="G1456" t="s">
        <v>1927</v>
      </c>
      <c r="H1456" t="s">
        <v>3143</v>
      </c>
      <c r="I1456" t="s">
        <v>1823</v>
      </c>
      <c r="J1456">
        <v>3048626</v>
      </c>
      <c r="K1456">
        <v>6564358</v>
      </c>
      <c r="M1456">
        <v>3</v>
      </c>
      <c r="N1456">
        <v>35.61</v>
      </c>
      <c r="O1456">
        <v>106.83</v>
      </c>
      <c r="P1456" t="s">
        <v>1811</v>
      </c>
      <c r="Q1456" t="s">
        <v>1812</v>
      </c>
      <c r="R1456" s="16">
        <v>45714</v>
      </c>
      <c r="S1456">
        <v>100</v>
      </c>
      <c r="T1456" t="s">
        <v>5234</v>
      </c>
      <c r="U1456" s="16">
        <v>45754</v>
      </c>
      <c r="V1456" s="16">
        <v>45754</v>
      </c>
      <c r="Y1456" s="16">
        <v>45754</v>
      </c>
      <c r="AB1456" t="s">
        <v>182</v>
      </c>
      <c r="AP1456" t="e">
        <v>#N/A</v>
      </c>
    </row>
    <row r="1457" spans="1:42" x14ac:dyDescent="0.35">
      <c r="A1457" t="s">
        <v>2679</v>
      </c>
      <c r="B1457" t="s">
        <v>2680</v>
      </c>
      <c r="C1457" t="s">
        <v>115</v>
      </c>
      <c r="D1457" t="s">
        <v>114</v>
      </c>
      <c r="E1457" s="16">
        <v>45702</v>
      </c>
      <c r="F1457">
        <v>4001815940</v>
      </c>
      <c r="G1457" t="s">
        <v>1927</v>
      </c>
      <c r="H1457" t="s">
        <v>3144</v>
      </c>
      <c r="I1457" t="s">
        <v>1826</v>
      </c>
      <c r="J1457">
        <v>3048626</v>
      </c>
      <c r="K1457">
        <v>6564358</v>
      </c>
      <c r="M1457">
        <v>4</v>
      </c>
      <c r="N1457">
        <v>29.13</v>
      </c>
      <c r="O1457">
        <v>116.52</v>
      </c>
      <c r="P1457" t="s">
        <v>1811</v>
      </c>
      <c r="Q1457" t="s">
        <v>1812</v>
      </c>
      <c r="R1457" s="16">
        <v>45714</v>
      </c>
      <c r="S1457">
        <v>100</v>
      </c>
      <c r="T1457" t="s">
        <v>5234</v>
      </c>
      <c r="U1457" s="16">
        <v>45754</v>
      </c>
      <c r="V1457" s="16">
        <v>45754</v>
      </c>
      <c r="Y1457" s="16">
        <v>45754</v>
      </c>
      <c r="AB1457" t="s">
        <v>182</v>
      </c>
      <c r="AP1457" t="e">
        <v>#N/A</v>
      </c>
    </row>
    <row r="1458" spans="1:42" x14ac:dyDescent="0.35">
      <c r="A1458" t="s">
        <v>2679</v>
      </c>
      <c r="B1458" t="s">
        <v>2680</v>
      </c>
      <c r="C1458" t="s">
        <v>115</v>
      </c>
      <c r="D1458" t="s">
        <v>114</v>
      </c>
      <c r="E1458" s="16">
        <v>45702</v>
      </c>
      <c r="F1458">
        <v>4001815940</v>
      </c>
      <c r="G1458" t="s">
        <v>1927</v>
      </c>
      <c r="H1458" t="s">
        <v>2373</v>
      </c>
      <c r="I1458" t="s">
        <v>1835</v>
      </c>
      <c r="J1458">
        <v>3048626</v>
      </c>
      <c r="K1458">
        <v>6564358</v>
      </c>
      <c r="M1458">
        <v>2</v>
      </c>
      <c r="N1458">
        <v>107.38</v>
      </c>
      <c r="O1458">
        <v>214.76</v>
      </c>
      <c r="P1458" t="s">
        <v>1811</v>
      </c>
      <c r="Q1458" t="s">
        <v>1812</v>
      </c>
      <c r="R1458" s="16">
        <v>45714</v>
      </c>
      <c r="S1458">
        <v>100</v>
      </c>
      <c r="T1458" t="s">
        <v>5234</v>
      </c>
      <c r="U1458" s="16">
        <v>45754</v>
      </c>
      <c r="V1458" s="16">
        <v>45754</v>
      </c>
      <c r="Y1458" s="16">
        <v>45754</v>
      </c>
      <c r="AB1458" t="s">
        <v>182</v>
      </c>
      <c r="AP1458" t="e">
        <v>#N/A</v>
      </c>
    </row>
    <row r="1459" spans="1:42" x14ac:dyDescent="0.35">
      <c r="A1459" t="s">
        <v>2679</v>
      </c>
      <c r="B1459" t="s">
        <v>2680</v>
      </c>
      <c r="C1459" t="s">
        <v>115</v>
      </c>
      <c r="D1459" t="s">
        <v>114</v>
      </c>
      <c r="E1459" s="16">
        <v>45702</v>
      </c>
      <c r="F1459">
        <v>4001815940</v>
      </c>
      <c r="G1459" t="s">
        <v>1927</v>
      </c>
      <c r="H1459" t="s">
        <v>2374</v>
      </c>
      <c r="I1459" t="s">
        <v>1835</v>
      </c>
      <c r="J1459">
        <v>3048626</v>
      </c>
      <c r="K1459">
        <v>6564358</v>
      </c>
      <c r="M1459">
        <v>2</v>
      </c>
      <c r="N1459">
        <v>93.38</v>
      </c>
      <c r="O1459">
        <v>186.76</v>
      </c>
      <c r="P1459" t="s">
        <v>1811</v>
      </c>
      <c r="Q1459" t="s">
        <v>1812</v>
      </c>
      <c r="R1459" s="16">
        <v>45714</v>
      </c>
      <c r="S1459">
        <v>100</v>
      </c>
      <c r="T1459" t="s">
        <v>5234</v>
      </c>
      <c r="U1459" s="16">
        <v>45754</v>
      </c>
      <c r="V1459" s="16">
        <v>45754</v>
      </c>
      <c r="Y1459" s="16">
        <v>45754</v>
      </c>
      <c r="AB1459" t="s">
        <v>182</v>
      </c>
      <c r="AP1459" t="e">
        <v>#N/A</v>
      </c>
    </row>
    <row r="1460" spans="1:42" x14ac:dyDescent="0.35">
      <c r="A1460" t="s">
        <v>2679</v>
      </c>
      <c r="B1460" t="s">
        <v>2680</v>
      </c>
      <c r="C1460" t="s">
        <v>115</v>
      </c>
      <c r="D1460" t="s">
        <v>114</v>
      </c>
      <c r="E1460" s="16">
        <v>45702</v>
      </c>
      <c r="F1460">
        <v>4001815940</v>
      </c>
      <c r="G1460" t="s">
        <v>1927</v>
      </c>
      <c r="H1460" t="s">
        <v>2369</v>
      </c>
      <c r="I1460" t="s">
        <v>1835</v>
      </c>
      <c r="J1460">
        <v>3048626</v>
      </c>
      <c r="K1460">
        <v>6564358</v>
      </c>
      <c r="M1460">
        <v>4</v>
      </c>
      <c r="N1460">
        <v>43.16</v>
      </c>
      <c r="O1460">
        <v>172.64</v>
      </c>
      <c r="P1460" t="s">
        <v>1811</v>
      </c>
      <c r="Q1460" t="s">
        <v>1812</v>
      </c>
      <c r="R1460" s="16">
        <v>45714</v>
      </c>
      <c r="S1460">
        <v>100</v>
      </c>
      <c r="T1460" t="s">
        <v>5234</v>
      </c>
      <c r="U1460" s="16">
        <v>45754</v>
      </c>
      <c r="V1460" s="16">
        <v>45754</v>
      </c>
      <c r="Y1460" s="16">
        <v>45754</v>
      </c>
      <c r="AB1460" t="s">
        <v>182</v>
      </c>
      <c r="AP1460" t="e">
        <v>#N/A</v>
      </c>
    </row>
    <row r="1461" spans="1:42" x14ac:dyDescent="0.35">
      <c r="A1461" t="s">
        <v>2679</v>
      </c>
      <c r="B1461" t="s">
        <v>2680</v>
      </c>
      <c r="C1461" t="s">
        <v>115</v>
      </c>
      <c r="D1461" t="s">
        <v>114</v>
      </c>
      <c r="E1461" s="16">
        <v>45702</v>
      </c>
      <c r="F1461">
        <v>4001815940</v>
      </c>
      <c r="G1461" t="s">
        <v>1927</v>
      </c>
      <c r="H1461" t="s">
        <v>2368</v>
      </c>
      <c r="I1461" t="s">
        <v>2310</v>
      </c>
      <c r="J1461">
        <v>3048626</v>
      </c>
      <c r="K1461">
        <v>6564358</v>
      </c>
      <c r="M1461">
        <v>16</v>
      </c>
      <c r="N1461">
        <v>23.53</v>
      </c>
      <c r="O1461">
        <v>376.48</v>
      </c>
      <c r="P1461" t="s">
        <v>1811</v>
      </c>
      <c r="Q1461" t="s">
        <v>1812</v>
      </c>
      <c r="R1461" s="16">
        <v>45714</v>
      </c>
      <c r="S1461">
        <v>100</v>
      </c>
      <c r="T1461" t="s">
        <v>5234</v>
      </c>
      <c r="U1461" s="16">
        <v>45754</v>
      </c>
      <c r="V1461" s="16">
        <v>45754</v>
      </c>
      <c r="Y1461" s="16">
        <v>45754</v>
      </c>
      <c r="AB1461" t="s">
        <v>182</v>
      </c>
      <c r="AP1461" t="e">
        <v>#N/A</v>
      </c>
    </row>
    <row r="1462" spans="1:42" x14ac:dyDescent="0.35">
      <c r="A1462" t="s">
        <v>2679</v>
      </c>
      <c r="B1462" t="s">
        <v>2680</v>
      </c>
      <c r="C1462" t="s">
        <v>115</v>
      </c>
      <c r="D1462" t="s">
        <v>114</v>
      </c>
      <c r="E1462" s="16">
        <v>45702</v>
      </c>
      <c r="F1462">
        <v>4001815940</v>
      </c>
      <c r="G1462" t="s">
        <v>1927</v>
      </c>
      <c r="H1462" t="s">
        <v>2370</v>
      </c>
      <c r="I1462" t="s">
        <v>2371</v>
      </c>
      <c r="J1462">
        <v>3048626</v>
      </c>
      <c r="K1462">
        <v>6564358</v>
      </c>
      <c r="M1462">
        <v>16</v>
      </c>
      <c r="N1462">
        <v>10.57</v>
      </c>
      <c r="O1462">
        <v>169.12</v>
      </c>
      <c r="P1462" t="s">
        <v>1811</v>
      </c>
      <c r="Q1462" t="s">
        <v>1812</v>
      </c>
      <c r="R1462" s="16">
        <v>45714</v>
      </c>
      <c r="S1462">
        <v>100</v>
      </c>
      <c r="T1462" t="s">
        <v>5234</v>
      </c>
      <c r="U1462" s="16">
        <v>45754</v>
      </c>
      <c r="V1462" s="16">
        <v>45754</v>
      </c>
      <c r="Y1462" s="16">
        <v>45754</v>
      </c>
      <c r="AB1462" t="s">
        <v>182</v>
      </c>
      <c r="AP1462" t="e">
        <v>#N/A</v>
      </c>
    </row>
    <row r="1463" spans="1:42" x14ac:dyDescent="0.35">
      <c r="A1463" t="s">
        <v>2679</v>
      </c>
      <c r="B1463" t="s">
        <v>2680</v>
      </c>
      <c r="C1463" t="s">
        <v>115</v>
      </c>
      <c r="D1463" t="s">
        <v>114</v>
      </c>
      <c r="E1463" s="16">
        <v>45702</v>
      </c>
      <c r="F1463">
        <v>4001815940</v>
      </c>
      <c r="G1463" t="s">
        <v>1927</v>
      </c>
      <c r="H1463" t="s">
        <v>2366</v>
      </c>
      <c r="I1463" t="s">
        <v>2367</v>
      </c>
      <c r="J1463">
        <v>3048626</v>
      </c>
      <c r="K1463">
        <v>6564358</v>
      </c>
      <c r="M1463">
        <v>4</v>
      </c>
      <c r="N1463">
        <v>42.87</v>
      </c>
      <c r="O1463">
        <v>171.48</v>
      </c>
      <c r="P1463" t="s">
        <v>1811</v>
      </c>
      <c r="Q1463" t="s">
        <v>1812</v>
      </c>
      <c r="R1463" s="16">
        <v>45714</v>
      </c>
      <c r="S1463">
        <v>100</v>
      </c>
      <c r="T1463" t="s">
        <v>5234</v>
      </c>
      <c r="U1463" s="16">
        <v>45754</v>
      </c>
      <c r="V1463" s="16">
        <v>45754</v>
      </c>
      <c r="Y1463" s="16">
        <v>45754</v>
      </c>
      <c r="AB1463" t="s">
        <v>182</v>
      </c>
      <c r="AP1463" t="e">
        <v>#N/A</v>
      </c>
    </row>
    <row r="1464" spans="1:42" x14ac:dyDescent="0.35">
      <c r="A1464" t="s">
        <v>2679</v>
      </c>
      <c r="B1464" t="s">
        <v>2680</v>
      </c>
      <c r="C1464" t="s">
        <v>115</v>
      </c>
      <c r="D1464" t="s">
        <v>114</v>
      </c>
      <c r="E1464" s="16">
        <v>45702</v>
      </c>
      <c r="F1464">
        <v>4001815940</v>
      </c>
      <c r="G1464" t="s">
        <v>1927</v>
      </c>
      <c r="H1464" t="s">
        <v>2380</v>
      </c>
      <c r="I1464" t="s">
        <v>2381</v>
      </c>
      <c r="J1464">
        <v>3048626</v>
      </c>
      <c r="K1464">
        <v>6564358</v>
      </c>
      <c r="M1464">
        <v>4</v>
      </c>
      <c r="N1464">
        <v>109.34</v>
      </c>
      <c r="O1464">
        <v>437.36</v>
      </c>
      <c r="P1464" t="s">
        <v>1811</v>
      </c>
      <c r="Q1464" t="s">
        <v>1812</v>
      </c>
      <c r="R1464" s="16">
        <v>45714</v>
      </c>
      <c r="S1464">
        <v>100</v>
      </c>
      <c r="T1464" t="s">
        <v>5234</v>
      </c>
      <c r="U1464" s="16">
        <v>45754</v>
      </c>
      <c r="V1464" s="16">
        <v>45754</v>
      </c>
      <c r="Y1464" s="16">
        <v>45754</v>
      </c>
      <c r="AB1464" t="s">
        <v>182</v>
      </c>
      <c r="AP1464" t="e">
        <v>#N/A</v>
      </c>
    </row>
    <row r="1465" spans="1:42" x14ac:dyDescent="0.35">
      <c r="A1465" t="s">
        <v>2679</v>
      </c>
      <c r="B1465" t="s">
        <v>2680</v>
      </c>
      <c r="C1465" t="s">
        <v>115</v>
      </c>
      <c r="D1465" t="s">
        <v>114</v>
      </c>
      <c r="E1465" s="16">
        <v>45702</v>
      </c>
      <c r="F1465">
        <v>4001815940</v>
      </c>
      <c r="G1465" t="s">
        <v>1927</v>
      </c>
      <c r="H1465" t="s">
        <v>3145</v>
      </c>
      <c r="I1465" t="s">
        <v>1826</v>
      </c>
      <c r="J1465">
        <v>3048626</v>
      </c>
      <c r="K1465">
        <v>6564358</v>
      </c>
      <c r="M1465">
        <v>4</v>
      </c>
      <c r="N1465">
        <v>29.64</v>
      </c>
      <c r="O1465">
        <v>118.56</v>
      </c>
      <c r="P1465" t="s">
        <v>1811</v>
      </c>
      <c r="Q1465" t="s">
        <v>1812</v>
      </c>
      <c r="R1465" s="16">
        <v>45714</v>
      </c>
      <c r="S1465">
        <v>100</v>
      </c>
      <c r="T1465" t="s">
        <v>5234</v>
      </c>
      <c r="U1465" s="16">
        <v>45754</v>
      </c>
      <c r="V1465" s="16">
        <v>45754</v>
      </c>
      <c r="Y1465" s="16">
        <v>45754</v>
      </c>
      <c r="AB1465" t="s">
        <v>182</v>
      </c>
      <c r="AP1465" t="e">
        <v>#N/A</v>
      </c>
    </row>
    <row r="1466" spans="1:42" x14ac:dyDescent="0.35">
      <c r="A1466" t="s">
        <v>2679</v>
      </c>
      <c r="B1466" t="s">
        <v>2680</v>
      </c>
      <c r="C1466" t="s">
        <v>115</v>
      </c>
      <c r="D1466" t="s">
        <v>114</v>
      </c>
      <c r="E1466" s="16">
        <v>45702</v>
      </c>
      <c r="F1466">
        <v>4001815940</v>
      </c>
      <c r="G1466" t="s">
        <v>1927</v>
      </c>
      <c r="H1466" t="s">
        <v>3146</v>
      </c>
      <c r="I1466" t="s">
        <v>1831</v>
      </c>
      <c r="J1466">
        <v>3048626</v>
      </c>
      <c r="K1466">
        <v>6564358</v>
      </c>
      <c r="M1466">
        <v>2</v>
      </c>
      <c r="N1466">
        <v>91.03</v>
      </c>
      <c r="O1466">
        <v>182.06</v>
      </c>
      <c r="P1466" t="s">
        <v>1811</v>
      </c>
      <c r="Q1466" t="s">
        <v>1812</v>
      </c>
      <c r="R1466" s="16">
        <v>45714</v>
      </c>
      <c r="S1466">
        <v>100</v>
      </c>
      <c r="T1466" t="s">
        <v>5234</v>
      </c>
      <c r="U1466" s="16">
        <v>45754</v>
      </c>
      <c r="V1466" s="16">
        <v>45754</v>
      </c>
      <c r="Y1466" s="16">
        <v>45754</v>
      </c>
      <c r="AB1466" t="s">
        <v>182</v>
      </c>
      <c r="AP1466" t="e">
        <v>#N/A</v>
      </c>
    </row>
    <row r="1467" spans="1:42" x14ac:dyDescent="0.35">
      <c r="A1467" t="s">
        <v>2679</v>
      </c>
      <c r="B1467" t="s">
        <v>2680</v>
      </c>
      <c r="C1467" t="s">
        <v>115</v>
      </c>
      <c r="D1467" t="s">
        <v>114</v>
      </c>
      <c r="E1467" s="16">
        <v>45702</v>
      </c>
      <c r="F1467">
        <v>4001815940</v>
      </c>
      <c r="G1467" t="s">
        <v>1927</v>
      </c>
      <c r="H1467" t="s">
        <v>3147</v>
      </c>
      <c r="I1467" t="s">
        <v>1823</v>
      </c>
      <c r="J1467">
        <v>3048626</v>
      </c>
      <c r="K1467">
        <v>6564358</v>
      </c>
      <c r="M1467">
        <v>4</v>
      </c>
      <c r="N1467">
        <v>13.93</v>
      </c>
      <c r="O1467">
        <v>55.72</v>
      </c>
      <c r="P1467" t="s">
        <v>1811</v>
      </c>
      <c r="Q1467" t="s">
        <v>1812</v>
      </c>
      <c r="R1467" s="16">
        <v>45714</v>
      </c>
      <c r="S1467">
        <v>100</v>
      </c>
      <c r="T1467" t="s">
        <v>5234</v>
      </c>
      <c r="U1467" s="16">
        <v>45754</v>
      </c>
      <c r="V1467" s="16">
        <v>45754</v>
      </c>
      <c r="Y1467" s="16">
        <v>45754</v>
      </c>
      <c r="AB1467" t="s">
        <v>182</v>
      </c>
      <c r="AP1467" t="e">
        <v>#N/A</v>
      </c>
    </row>
    <row r="1468" spans="1:42" x14ac:dyDescent="0.35">
      <c r="A1468" t="s">
        <v>2679</v>
      </c>
      <c r="B1468" t="s">
        <v>2680</v>
      </c>
      <c r="C1468" t="s">
        <v>115</v>
      </c>
      <c r="D1468" t="s">
        <v>114</v>
      </c>
      <c r="E1468" s="16">
        <v>45702</v>
      </c>
      <c r="F1468">
        <v>4001815940</v>
      </c>
      <c r="G1468" t="s">
        <v>1927</v>
      </c>
      <c r="H1468" t="s">
        <v>3148</v>
      </c>
      <c r="I1468" t="s">
        <v>1936</v>
      </c>
      <c r="J1468">
        <v>3048626</v>
      </c>
      <c r="K1468">
        <v>6564358</v>
      </c>
      <c r="M1468">
        <v>1</v>
      </c>
      <c r="N1468">
        <v>4.79</v>
      </c>
      <c r="O1468">
        <v>4.79</v>
      </c>
      <c r="P1468" t="s">
        <v>1811</v>
      </c>
      <c r="Q1468" t="s">
        <v>1812</v>
      </c>
      <c r="R1468" s="16">
        <v>45714</v>
      </c>
      <c r="S1468">
        <v>100</v>
      </c>
      <c r="T1468" t="s">
        <v>5234</v>
      </c>
      <c r="U1468" s="16">
        <v>45754</v>
      </c>
      <c r="V1468" s="16">
        <v>45754</v>
      </c>
      <c r="Y1468" s="16">
        <v>45754</v>
      </c>
      <c r="AB1468" t="s">
        <v>182</v>
      </c>
      <c r="AP1468" t="e">
        <v>#N/A</v>
      </c>
    </row>
    <row r="1469" spans="1:42" x14ac:dyDescent="0.35">
      <c r="A1469" t="s">
        <v>2679</v>
      </c>
      <c r="B1469" t="s">
        <v>2680</v>
      </c>
      <c r="C1469" t="s">
        <v>115</v>
      </c>
      <c r="D1469" t="s">
        <v>114</v>
      </c>
      <c r="E1469" s="16">
        <v>45702</v>
      </c>
      <c r="F1469">
        <v>4001815940</v>
      </c>
      <c r="G1469" t="s">
        <v>1927</v>
      </c>
      <c r="H1469" t="s">
        <v>2027</v>
      </c>
      <c r="I1469" t="s">
        <v>1826</v>
      </c>
      <c r="J1469">
        <v>3048626</v>
      </c>
      <c r="K1469">
        <v>6564358</v>
      </c>
      <c r="M1469">
        <v>1</v>
      </c>
      <c r="N1469">
        <v>1.48</v>
      </c>
      <c r="O1469">
        <v>1.48</v>
      </c>
      <c r="P1469" t="s">
        <v>1811</v>
      </c>
      <c r="Q1469" t="s">
        <v>1812</v>
      </c>
      <c r="R1469" s="16">
        <v>45714</v>
      </c>
      <c r="S1469">
        <v>100</v>
      </c>
      <c r="T1469" t="s">
        <v>5234</v>
      </c>
      <c r="U1469" s="16">
        <v>45754</v>
      </c>
      <c r="V1469" s="16">
        <v>45754</v>
      </c>
      <c r="Y1469" s="16">
        <v>45754</v>
      </c>
      <c r="AB1469" t="s">
        <v>182</v>
      </c>
      <c r="AP1469" t="e">
        <v>#N/A</v>
      </c>
    </row>
    <row r="1470" spans="1:42" x14ac:dyDescent="0.35">
      <c r="A1470" t="s">
        <v>2679</v>
      </c>
      <c r="B1470" t="s">
        <v>2680</v>
      </c>
      <c r="C1470" t="s">
        <v>115</v>
      </c>
      <c r="D1470" t="s">
        <v>114</v>
      </c>
      <c r="E1470" s="16">
        <v>45702</v>
      </c>
      <c r="F1470">
        <v>4001815940</v>
      </c>
      <c r="G1470" t="s">
        <v>1927</v>
      </c>
      <c r="H1470" t="s">
        <v>2739</v>
      </c>
      <c r="I1470" t="s">
        <v>1936</v>
      </c>
      <c r="J1470">
        <v>3048626</v>
      </c>
      <c r="K1470">
        <v>6564358</v>
      </c>
      <c r="M1470">
        <v>2</v>
      </c>
      <c r="N1470">
        <v>32.520000000000003</v>
      </c>
      <c r="O1470">
        <v>65.040000000000006</v>
      </c>
      <c r="P1470" t="s">
        <v>1811</v>
      </c>
      <c r="Q1470" t="s">
        <v>1812</v>
      </c>
      <c r="R1470" s="16">
        <v>45714</v>
      </c>
      <c r="S1470">
        <v>100</v>
      </c>
      <c r="T1470" t="s">
        <v>5234</v>
      </c>
      <c r="U1470" s="16">
        <v>45754</v>
      </c>
      <c r="V1470" s="16">
        <v>45754</v>
      </c>
      <c r="Y1470" s="16">
        <v>45754</v>
      </c>
      <c r="AB1470" t="s">
        <v>182</v>
      </c>
      <c r="AP1470" t="e">
        <v>#N/A</v>
      </c>
    </row>
    <row r="1471" spans="1:42" x14ac:dyDescent="0.35">
      <c r="A1471" t="s">
        <v>2679</v>
      </c>
      <c r="B1471" t="s">
        <v>2680</v>
      </c>
      <c r="C1471" t="s">
        <v>115</v>
      </c>
      <c r="D1471" t="s">
        <v>114</v>
      </c>
      <c r="E1471" s="16">
        <v>45702</v>
      </c>
      <c r="F1471">
        <v>4001815940</v>
      </c>
      <c r="G1471" t="s">
        <v>1927</v>
      </c>
      <c r="H1471" t="s">
        <v>2735</v>
      </c>
      <c r="I1471" t="s">
        <v>1819</v>
      </c>
      <c r="J1471">
        <v>3048626</v>
      </c>
      <c r="K1471">
        <v>6564358</v>
      </c>
      <c r="M1471">
        <v>1</v>
      </c>
      <c r="N1471">
        <v>18.059999999999999</v>
      </c>
      <c r="O1471">
        <v>18.059999999999999</v>
      </c>
      <c r="P1471" t="s">
        <v>1811</v>
      </c>
      <c r="Q1471" t="s">
        <v>1812</v>
      </c>
      <c r="R1471" s="16">
        <v>45714</v>
      </c>
      <c r="S1471">
        <v>100</v>
      </c>
      <c r="T1471" t="s">
        <v>5234</v>
      </c>
      <c r="U1471" s="16">
        <v>45754</v>
      </c>
      <c r="V1471" s="16">
        <v>45754</v>
      </c>
      <c r="Y1471" s="16">
        <v>45754</v>
      </c>
      <c r="AB1471" t="s">
        <v>182</v>
      </c>
      <c r="AP1471" t="e">
        <v>#N/A</v>
      </c>
    </row>
    <row r="1472" spans="1:42" x14ac:dyDescent="0.35">
      <c r="A1472" t="s">
        <v>2679</v>
      </c>
      <c r="B1472" t="s">
        <v>2680</v>
      </c>
      <c r="C1472" t="s">
        <v>115</v>
      </c>
      <c r="D1472" t="s">
        <v>114</v>
      </c>
      <c r="E1472" s="16">
        <v>45702</v>
      </c>
      <c r="F1472">
        <v>4001815940</v>
      </c>
      <c r="G1472" t="s">
        <v>1927</v>
      </c>
      <c r="H1472" t="s">
        <v>3149</v>
      </c>
      <c r="I1472" t="s">
        <v>1831</v>
      </c>
      <c r="J1472">
        <v>3048626</v>
      </c>
      <c r="K1472">
        <v>6564358</v>
      </c>
      <c r="M1472">
        <v>3</v>
      </c>
      <c r="N1472">
        <v>37.39</v>
      </c>
      <c r="O1472">
        <v>112.17</v>
      </c>
      <c r="P1472" t="s">
        <v>1811</v>
      </c>
      <c r="Q1472" t="s">
        <v>1812</v>
      </c>
      <c r="R1472" s="16">
        <v>45714</v>
      </c>
      <c r="S1472">
        <v>100</v>
      </c>
      <c r="T1472" t="s">
        <v>5234</v>
      </c>
      <c r="U1472" s="16">
        <v>45754</v>
      </c>
      <c r="V1472" s="16">
        <v>45754</v>
      </c>
      <c r="Y1472" s="16">
        <v>45754</v>
      </c>
      <c r="AB1472" t="s">
        <v>182</v>
      </c>
      <c r="AP1472" t="e">
        <v>#N/A</v>
      </c>
    </row>
    <row r="1473" spans="1:42" x14ac:dyDescent="0.35">
      <c r="A1473" t="s">
        <v>2679</v>
      </c>
      <c r="B1473" t="s">
        <v>2680</v>
      </c>
      <c r="C1473" t="s">
        <v>115</v>
      </c>
      <c r="D1473" t="s">
        <v>114</v>
      </c>
      <c r="E1473" s="16">
        <v>45702</v>
      </c>
      <c r="F1473">
        <v>4001815940</v>
      </c>
      <c r="G1473" t="s">
        <v>1927</v>
      </c>
      <c r="H1473" t="s">
        <v>3150</v>
      </c>
      <c r="I1473" t="s">
        <v>1831</v>
      </c>
      <c r="J1473">
        <v>3048626</v>
      </c>
      <c r="K1473">
        <v>6564358</v>
      </c>
      <c r="M1473">
        <v>4</v>
      </c>
      <c r="N1473">
        <v>42.85</v>
      </c>
      <c r="O1473">
        <v>171.4</v>
      </c>
      <c r="P1473" t="s">
        <v>1811</v>
      </c>
      <c r="Q1473" t="s">
        <v>1812</v>
      </c>
      <c r="R1473" s="16">
        <v>45714</v>
      </c>
      <c r="S1473">
        <v>100</v>
      </c>
      <c r="T1473" t="s">
        <v>5234</v>
      </c>
      <c r="U1473" s="16">
        <v>45754</v>
      </c>
      <c r="V1473" s="16">
        <v>45754</v>
      </c>
      <c r="Y1473" s="16">
        <v>45754</v>
      </c>
      <c r="AB1473" t="s">
        <v>182</v>
      </c>
      <c r="AP1473" t="e">
        <v>#N/A</v>
      </c>
    </row>
    <row r="1474" spans="1:42" x14ac:dyDescent="0.35">
      <c r="A1474" t="s">
        <v>2679</v>
      </c>
      <c r="B1474" t="s">
        <v>2680</v>
      </c>
      <c r="C1474" t="s">
        <v>115</v>
      </c>
      <c r="D1474" t="s">
        <v>114</v>
      </c>
      <c r="E1474" s="16">
        <v>45702</v>
      </c>
      <c r="F1474">
        <v>4001815940</v>
      </c>
      <c r="G1474" t="s">
        <v>1927</v>
      </c>
      <c r="H1474" t="s">
        <v>3151</v>
      </c>
      <c r="I1474" t="s">
        <v>1831</v>
      </c>
      <c r="J1474">
        <v>3048626</v>
      </c>
      <c r="K1474">
        <v>6564358</v>
      </c>
      <c r="M1474">
        <v>2</v>
      </c>
      <c r="N1474">
        <v>82.79</v>
      </c>
      <c r="O1474">
        <v>165.58</v>
      </c>
      <c r="P1474" t="s">
        <v>1811</v>
      </c>
      <c r="Q1474" t="s">
        <v>1812</v>
      </c>
      <c r="R1474" s="16">
        <v>45714</v>
      </c>
      <c r="S1474">
        <v>100</v>
      </c>
      <c r="T1474" t="s">
        <v>5234</v>
      </c>
      <c r="U1474" s="16">
        <v>45754</v>
      </c>
      <c r="V1474" s="16">
        <v>45754</v>
      </c>
      <c r="Y1474" s="16">
        <v>45754</v>
      </c>
      <c r="AB1474" t="s">
        <v>182</v>
      </c>
      <c r="AP1474" t="e">
        <v>#N/A</v>
      </c>
    </row>
    <row r="1475" spans="1:42" x14ac:dyDescent="0.35">
      <c r="A1475" t="s">
        <v>5731</v>
      </c>
      <c r="B1475" t="s">
        <v>1808</v>
      </c>
      <c r="D1475" t="s">
        <v>18</v>
      </c>
      <c r="E1475" s="16">
        <v>45772</v>
      </c>
      <c r="F1475">
        <v>4001904476</v>
      </c>
      <c r="G1475" t="s">
        <v>1809</v>
      </c>
      <c r="H1475" t="s">
        <v>5732</v>
      </c>
      <c r="I1475" t="s">
        <v>2011</v>
      </c>
      <c r="J1475">
        <v>3052800</v>
      </c>
      <c r="K1475">
        <v>6567162</v>
      </c>
      <c r="M1475">
        <v>1</v>
      </c>
      <c r="N1475">
        <v>5658.27</v>
      </c>
      <c r="O1475">
        <v>5658.27</v>
      </c>
      <c r="P1475" t="s">
        <v>1811</v>
      </c>
      <c r="Q1475" t="s">
        <v>1812</v>
      </c>
      <c r="R1475" s="16">
        <v>45799</v>
      </c>
      <c r="S1475">
        <v>59</v>
      </c>
      <c r="T1475" t="s">
        <v>8392</v>
      </c>
      <c r="U1475" s="16">
        <v>45809</v>
      </c>
      <c r="V1475" s="16">
        <v>45795</v>
      </c>
      <c r="Y1475" s="16">
        <v>45795</v>
      </c>
      <c r="AB1475" t="s">
        <v>5733</v>
      </c>
    </row>
    <row r="1476" spans="1:42" x14ac:dyDescent="0.35">
      <c r="A1476" t="s">
        <v>5731</v>
      </c>
      <c r="B1476" t="s">
        <v>1808</v>
      </c>
      <c r="D1476" t="s">
        <v>18</v>
      </c>
      <c r="E1476" s="16">
        <v>45772</v>
      </c>
      <c r="F1476">
        <v>4001904476</v>
      </c>
      <c r="G1476" t="s">
        <v>1809</v>
      </c>
      <c r="H1476" t="s">
        <v>5734</v>
      </c>
      <c r="I1476" t="s">
        <v>2752</v>
      </c>
      <c r="J1476">
        <v>3052800</v>
      </c>
      <c r="K1476">
        <v>6567162</v>
      </c>
      <c r="M1476">
        <v>2</v>
      </c>
      <c r="N1476">
        <v>3</v>
      </c>
      <c r="O1476">
        <v>6</v>
      </c>
      <c r="P1476" t="s">
        <v>1811</v>
      </c>
      <c r="Q1476" t="s">
        <v>1812</v>
      </c>
      <c r="R1476" s="16">
        <v>45799</v>
      </c>
      <c r="S1476">
        <v>59</v>
      </c>
      <c r="T1476" t="s">
        <v>8392</v>
      </c>
      <c r="U1476" s="16">
        <v>45809</v>
      </c>
      <c r="V1476" s="16">
        <v>45795</v>
      </c>
      <c r="Y1476" s="16">
        <v>45795</v>
      </c>
      <c r="AB1476" t="s">
        <v>5733</v>
      </c>
    </row>
    <row r="1477" spans="1:42" x14ac:dyDescent="0.35">
      <c r="A1477" t="s">
        <v>5731</v>
      </c>
      <c r="B1477" t="s">
        <v>1808</v>
      </c>
      <c r="D1477" t="s">
        <v>18</v>
      </c>
      <c r="E1477" s="16">
        <v>45772</v>
      </c>
      <c r="F1477">
        <v>4001904476</v>
      </c>
      <c r="G1477" t="s">
        <v>1809</v>
      </c>
      <c r="H1477" t="s">
        <v>1980</v>
      </c>
      <c r="I1477" t="s">
        <v>1825</v>
      </c>
      <c r="J1477">
        <v>3052800</v>
      </c>
      <c r="K1477">
        <v>6567162</v>
      </c>
      <c r="M1477">
        <v>2</v>
      </c>
      <c r="N1477">
        <v>1.23</v>
      </c>
      <c r="O1477">
        <v>2.46</v>
      </c>
      <c r="P1477" t="s">
        <v>1811</v>
      </c>
      <c r="Q1477" t="s">
        <v>1812</v>
      </c>
      <c r="R1477" s="16">
        <v>45799</v>
      </c>
      <c r="S1477">
        <v>59</v>
      </c>
      <c r="T1477" t="s">
        <v>8392</v>
      </c>
      <c r="U1477" s="16">
        <v>45809</v>
      </c>
      <c r="V1477" s="16">
        <v>45795</v>
      </c>
      <c r="Y1477" s="16">
        <v>45795</v>
      </c>
      <c r="AB1477" t="s">
        <v>5733</v>
      </c>
    </row>
    <row r="1478" spans="1:42" x14ac:dyDescent="0.35">
      <c r="A1478" t="s">
        <v>5731</v>
      </c>
      <c r="B1478" t="s">
        <v>1808</v>
      </c>
      <c r="D1478" t="s">
        <v>18</v>
      </c>
      <c r="E1478" s="16">
        <v>45772</v>
      </c>
      <c r="F1478">
        <v>4001904476</v>
      </c>
      <c r="G1478" t="s">
        <v>1809</v>
      </c>
      <c r="H1478" t="s">
        <v>5735</v>
      </c>
      <c r="I1478" t="s">
        <v>1822</v>
      </c>
      <c r="J1478">
        <v>3052800</v>
      </c>
      <c r="K1478">
        <v>6567162</v>
      </c>
      <c r="M1478">
        <v>2</v>
      </c>
      <c r="N1478">
        <v>13.73</v>
      </c>
      <c r="O1478">
        <v>27.46</v>
      </c>
      <c r="P1478" t="s">
        <v>1811</v>
      </c>
      <c r="Q1478" t="s">
        <v>1812</v>
      </c>
      <c r="R1478" s="16">
        <v>45799</v>
      </c>
      <c r="S1478">
        <v>59</v>
      </c>
      <c r="T1478" t="s">
        <v>8392</v>
      </c>
      <c r="U1478" s="16">
        <v>45809</v>
      </c>
      <c r="V1478" s="16">
        <v>45795</v>
      </c>
      <c r="Y1478" s="16">
        <v>45795</v>
      </c>
      <c r="AB1478" t="s">
        <v>5733</v>
      </c>
    </row>
    <row r="1479" spans="1:42" x14ac:dyDescent="0.35">
      <c r="A1479" t="s">
        <v>5731</v>
      </c>
      <c r="B1479" t="s">
        <v>1808</v>
      </c>
      <c r="D1479" t="s">
        <v>18</v>
      </c>
      <c r="E1479" s="16">
        <v>45772</v>
      </c>
      <c r="F1479">
        <v>4001904476</v>
      </c>
      <c r="G1479" t="s">
        <v>1809</v>
      </c>
      <c r="H1479" t="s">
        <v>5736</v>
      </c>
      <c r="I1479" t="s">
        <v>1862</v>
      </c>
      <c r="J1479">
        <v>3052800</v>
      </c>
      <c r="K1479">
        <v>6567162</v>
      </c>
      <c r="M1479">
        <v>2</v>
      </c>
      <c r="N1479">
        <v>220.51</v>
      </c>
      <c r="O1479">
        <v>441.02</v>
      </c>
      <c r="P1479" t="s">
        <v>1811</v>
      </c>
      <c r="Q1479" t="s">
        <v>1812</v>
      </c>
      <c r="R1479" s="16">
        <v>45799</v>
      </c>
      <c r="S1479">
        <v>59</v>
      </c>
      <c r="T1479" t="s">
        <v>8392</v>
      </c>
      <c r="U1479" s="16">
        <v>45809</v>
      </c>
      <c r="V1479" s="16">
        <v>45795</v>
      </c>
      <c r="Y1479" s="16">
        <v>45795</v>
      </c>
      <c r="AB1479" t="s">
        <v>5733</v>
      </c>
    </row>
    <row r="1480" spans="1:42" x14ac:dyDescent="0.35">
      <c r="A1480" t="s">
        <v>5731</v>
      </c>
      <c r="B1480" t="s">
        <v>1808</v>
      </c>
      <c r="D1480" t="s">
        <v>18</v>
      </c>
      <c r="E1480" s="16">
        <v>45772</v>
      </c>
      <c r="F1480">
        <v>4001904476</v>
      </c>
      <c r="G1480" t="s">
        <v>1809</v>
      </c>
      <c r="H1480" t="s">
        <v>2642</v>
      </c>
      <c r="I1480" t="s">
        <v>1949</v>
      </c>
      <c r="J1480">
        <v>3052800</v>
      </c>
      <c r="K1480">
        <v>6567162</v>
      </c>
      <c r="M1480">
        <v>2</v>
      </c>
      <c r="N1480">
        <v>9.15</v>
      </c>
      <c r="O1480">
        <v>18.3</v>
      </c>
      <c r="P1480" t="s">
        <v>1811</v>
      </c>
      <c r="Q1480" t="s">
        <v>1812</v>
      </c>
      <c r="R1480" s="16">
        <v>45799</v>
      </c>
      <c r="S1480">
        <v>59</v>
      </c>
      <c r="T1480" t="s">
        <v>8392</v>
      </c>
      <c r="U1480" s="16">
        <v>45809</v>
      </c>
      <c r="V1480" s="16">
        <v>45795</v>
      </c>
      <c r="Y1480" s="16">
        <v>45795</v>
      </c>
      <c r="AB1480" t="s">
        <v>5733</v>
      </c>
    </row>
    <row r="1481" spans="1:42" x14ac:dyDescent="0.35">
      <c r="A1481" t="s">
        <v>5487</v>
      </c>
      <c r="B1481" t="s">
        <v>1808</v>
      </c>
      <c r="D1481" t="s">
        <v>18</v>
      </c>
      <c r="E1481" s="16">
        <v>45772</v>
      </c>
      <c r="F1481">
        <v>4001904486</v>
      </c>
      <c r="G1481" t="s">
        <v>1809</v>
      </c>
      <c r="H1481" t="s">
        <v>5732</v>
      </c>
      <c r="I1481" t="s">
        <v>2011</v>
      </c>
      <c r="J1481">
        <v>3052821</v>
      </c>
      <c r="K1481">
        <v>6567164</v>
      </c>
      <c r="M1481">
        <v>1</v>
      </c>
      <c r="N1481">
        <v>5658.27</v>
      </c>
      <c r="O1481">
        <v>5658.27</v>
      </c>
      <c r="P1481" t="s">
        <v>1811</v>
      </c>
      <c r="Q1481" t="s">
        <v>1812</v>
      </c>
      <c r="R1481" s="16">
        <v>45803</v>
      </c>
      <c r="S1481">
        <v>52</v>
      </c>
      <c r="T1481" t="s">
        <v>1930</v>
      </c>
      <c r="U1481" s="16">
        <v>45809</v>
      </c>
      <c r="V1481" s="16">
        <v>45802</v>
      </c>
      <c r="Y1481" s="16">
        <v>45802</v>
      </c>
      <c r="AB1481" t="s">
        <v>5737</v>
      </c>
    </row>
    <row r="1482" spans="1:42" x14ac:dyDescent="0.35">
      <c r="A1482" t="s">
        <v>5487</v>
      </c>
      <c r="B1482" t="s">
        <v>1808</v>
      </c>
      <c r="D1482" t="s">
        <v>18</v>
      </c>
      <c r="E1482" s="16">
        <v>45772</v>
      </c>
      <c r="F1482">
        <v>4001904486</v>
      </c>
      <c r="G1482" t="s">
        <v>1809</v>
      </c>
      <c r="H1482" t="s">
        <v>5734</v>
      </c>
      <c r="I1482" t="s">
        <v>2752</v>
      </c>
      <c r="J1482">
        <v>3052821</v>
      </c>
      <c r="K1482">
        <v>6567164</v>
      </c>
      <c r="M1482">
        <v>2</v>
      </c>
      <c r="N1482">
        <v>3</v>
      </c>
      <c r="O1482">
        <v>6</v>
      </c>
      <c r="P1482" t="s">
        <v>1811</v>
      </c>
      <c r="Q1482" t="s">
        <v>1812</v>
      </c>
      <c r="R1482" s="16">
        <v>45803</v>
      </c>
      <c r="S1482">
        <v>52</v>
      </c>
      <c r="T1482" t="s">
        <v>1930</v>
      </c>
      <c r="U1482" s="16">
        <v>45809</v>
      </c>
      <c r="V1482" s="16">
        <v>45802</v>
      </c>
      <c r="Y1482" s="16">
        <v>45802</v>
      </c>
      <c r="AB1482" t="s">
        <v>5737</v>
      </c>
    </row>
    <row r="1483" spans="1:42" x14ac:dyDescent="0.35">
      <c r="A1483" t="s">
        <v>5487</v>
      </c>
      <c r="B1483" t="s">
        <v>1808</v>
      </c>
      <c r="D1483" t="s">
        <v>18</v>
      </c>
      <c r="E1483" s="16">
        <v>45772</v>
      </c>
      <c r="F1483">
        <v>4001904486</v>
      </c>
      <c r="G1483" t="s">
        <v>1809</v>
      </c>
      <c r="H1483" t="s">
        <v>1980</v>
      </c>
      <c r="I1483" t="s">
        <v>1825</v>
      </c>
      <c r="J1483">
        <v>3052821</v>
      </c>
      <c r="K1483">
        <v>6567164</v>
      </c>
      <c r="M1483">
        <v>2</v>
      </c>
      <c r="N1483">
        <v>1.23</v>
      </c>
      <c r="O1483">
        <v>2.46</v>
      </c>
      <c r="P1483" t="s">
        <v>1811</v>
      </c>
      <c r="Q1483" t="s">
        <v>1812</v>
      </c>
      <c r="R1483" s="16">
        <v>45803</v>
      </c>
      <c r="S1483">
        <v>52</v>
      </c>
      <c r="T1483" t="s">
        <v>1930</v>
      </c>
      <c r="U1483" s="16">
        <v>45809</v>
      </c>
      <c r="V1483" s="16">
        <v>45802</v>
      </c>
      <c r="Y1483" s="16">
        <v>45802</v>
      </c>
      <c r="AB1483" t="s">
        <v>5737</v>
      </c>
    </row>
    <row r="1484" spans="1:42" x14ac:dyDescent="0.35">
      <c r="A1484" t="s">
        <v>5487</v>
      </c>
      <c r="B1484" t="s">
        <v>1808</v>
      </c>
      <c r="D1484" t="s">
        <v>18</v>
      </c>
      <c r="E1484" s="16">
        <v>45772</v>
      </c>
      <c r="F1484">
        <v>4001904486</v>
      </c>
      <c r="G1484" t="s">
        <v>1809</v>
      </c>
      <c r="H1484" t="s">
        <v>5735</v>
      </c>
      <c r="I1484" t="s">
        <v>1822</v>
      </c>
      <c r="J1484">
        <v>3052821</v>
      </c>
      <c r="K1484">
        <v>6567164</v>
      </c>
      <c r="M1484">
        <v>2</v>
      </c>
      <c r="N1484">
        <v>13.73</v>
      </c>
      <c r="O1484">
        <v>27.46</v>
      </c>
      <c r="P1484" t="s">
        <v>1811</v>
      </c>
      <c r="Q1484" t="s">
        <v>1812</v>
      </c>
      <c r="R1484" s="16">
        <v>45803</v>
      </c>
      <c r="S1484">
        <v>52</v>
      </c>
      <c r="T1484" t="s">
        <v>1930</v>
      </c>
      <c r="U1484" s="16">
        <v>45809</v>
      </c>
      <c r="V1484" s="16">
        <v>45802</v>
      </c>
      <c r="Y1484" s="16">
        <v>45802</v>
      </c>
      <c r="AB1484" t="s">
        <v>5737</v>
      </c>
    </row>
    <row r="1485" spans="1:42" x14ac:dyDescent="0.35">
      <c r="A1485" t="s">
        <v>5487</v>
      </c>
      <c r="B1485" t="s">
        <v>1808</v>
      </c>
      <c r="D1485" t="s">
        <v>18</v>
      </c>
      <c r="E1485" s="16">
        <v>45772</v>
      </c>
      <c r="F1485">
        <v>4001904486</v>
      </c>
      <c r="G1485" t="s">
        <v>1809</v>
      </c>
      <c r="H1485" t="s">
        <v>5736</v>
      </c>
      <c r="I1485" t="s">
        <v>1862</v>
      </c>
      <c r="J1485">
        <v>3052821</v>
      </c>
      <c r="K1485">
        <v>6567164</v>
      </c>
      <c r="M1485">
        <v>2</v>
      </c>
      <c r="N1485">
        <v>220.51</v>
      </c>
      <c r="O1485">
        <v>441.02</v>
      </c>
      <c r="P1485" t="s">
        <v>1811</v>
      </c>
      <c r="Q1485" t="s">
        <v>1812</v>
      </c>
      <c r="R1485" s="16">
        <v>45803</v>
      </c>
      <c r="S1485">
        <v>52</v>
      </c>
      <c r="T1485" t="s">
        <v>1930</v>
      </c>
      <c r="U1485" s="16">
        <v>45809</v>
      </c>
      <c r="V1485" s="16">
        <v>45802</v>
      </c>
      <c r="Y1485" s="16">
        <v>45802</v>
      </c>
      <c r="AB1485" t="s">
        <v>5737</v>
      </c>
    </row>
    <row r="1486" spans="1:42" x14ac:dyDescent="0.35">
      <c r="A1486" t="s">
        <v>5487</v>
      </c>
      <c r="B1486" t="s">
        <v>1808</v>
      </c>
      <c r="D1486" t="s">
        <v>18</v>
      </c>
      <c r="E1486" s="16">
        <v>45772</v>
      </c>
      <c r="F1486">
        <v>4001904486</v>
      </c>
      <c r="G1486" t="s">
        <v>1809</v>
      </c>
      <c r="H1486" t="s">
        <v>2642</v>
      </c>
      <c r="I1486" t="s">
        <v>1949</v>
      </c>
      <c r="J1486">
        <v>3052821</v>
      </c>
      <c r="K1486">
        <v>6567164</v>
      </c>
      <c r="M1486">
        <v>2</v>
      </c>
      <c r="N1486">
        <v>9.15</v>
      </c>
      <c r="O1486">
        <v>18.3</v>
      </c>
      <c r="P1486" t="s">
        <v>1811</v>
      </c>
      <c r="Q1486" t="s">
        <v>1812</v>
      </c>
      <c r="R1486" s="16">
        <v>45803</v>
      </c>
      <c r="S1486">
        <v>52</v>
      </c>
      <c r="T1486" t="s">
        <v>1930</v>
      </c>
      <c r="U1486" s="16">
        <v>45809</v>
      </c>
      <c r="V1486" s="16">
        <v>45802</v>
      </c>
      <c r="Y1486" s="16">
        <v>45802</v>
      </c>
      <c r="AB1486" t="s">
        <v>5737</v>
      </c>
    </row>
    <row r="1487" spans="1:42" x14ac:dyDescent="0.35">
      <c r="A1487" t="s">
        <v>2615</v>
      </c>
      <c r="B1487" t="s">
        <v>2616</v>
      </c>
      <c r="C1487" t="s">
        <v>115</v>
      </c>
      <c r="D1487" t="s">
        <v>114</v>
      </c>
      <c r="E1487" s="16">
        <v>45747</v>
      </c>
      <c r="F1487">
        <v>4001873281</v>
      </c>
      <c r="G1487" t="s">
        <v>1927</v>
      </c>
      <c r="H1487" t="s">
        <v>3029</v>
      </c>
      <c r="I1487" t="s">
        <v>1865</v>
      </c>
      <c r="J1487">
        <v>3056829</v>
      </c>
      <c r="K1487">
        <v>6570054</v>
      </c>
      <c r="M1487">
        <v>5</v>
      </c>
      <c r="N1487">
        <v>2.84</v>
      </c>
      <c r="O1487">
        <v>14.2</v>
      </c>
      <c r="P1487" t="s">
        <v>1811</v>
      </c>
      <c r="Q1487" t="s">
        <v>1812</v>
      </c>
      <c r="R1487" s="16">
        <v>45748</v>
      </c>
      <c r="S1487">
        <v>100</v>
      </c>
      <c r="T1487" t="s">
        <v>5234</v>
      </c>
      <c r="U1487" s="16">
        <v>45754</v>
      </c>
      <c r="V1487" s="16">
        <v>45754</v>
      </c>
      <c r="Y1487" s="16">
        <v>45747</v>
      </c>
      <c r="AB1487" t="s">
        <v>1610</v>
      </c>
    </row>
    <row r="1488" spans="1:42" x14ac:dyDescent="0.35">
      <c r="A1488" t="s">
        <v>2615</v>
      </c>
      <c r="B1488" t="s">
        <v>2616</v>
      </c>
      <c r="C1488" t="s">
        <v>115</v>
      </c>
      <c r="D1488" t="s">
        <v>114</v>
      </c>
      <c r="E1488" s="16">
        <v>45747</v>
      </c>
      <c r="F1488">
        <v>4001873281</v>
      </c>
      <c r="G1488" t="s">
        <v>1927</v>
      </c>
      <c r="H1488" t="s">
        <v>2378</v>
      </c>
      <c r="I1488" t="s">
        <v>2379</v>
      </c>
      <c r="J1488">
        <v>3056829</v>
      </c>
      <c r="K1488">
        <v>6570054</v>
      </c>
      <c r="M1488">
        <v>5</v>
      </c>
      <c r="N1488">
        <v>0.65</v>
      </c>
      <c r="O1488">
        <v>3.25</v>
      </c>
      <c r="P1488" t="s">
        <v>1811</v>
      </c>
      <c r="Q1488" t="s">
        <v>1812</v>
      </c>
      <c r="R1488" s="16">
        <v>45748</v>
      </c>
      <c r="S1488">
        <v>100</v>
      </c>
      <c r="T1488" t="s">
        <v>5234</v>
      </c>
      <c r="U1488" s="16">
        <v>45754</v>
      </c>
      <c r="V1488" s="16">
        <v>45754</v>
      </c>
      <c r="Y1488" s="16">
        <v>45747</v>
      </c>
      <c r="AB1488" t="s">
        <v>1610</v>
      </c>
    </row>
    <row r="1489" spans="1:42" x14ac:dyDescent="0.35">
      <c r="A1489" t="s">
        <v>3106</v>
      </c>
      <c r="B1489" t="s">
        <v>3107</v>
      </c>
      <c r="C1489" t="s">
        <v>115</v>
      </c>
      <c r="D1489" t="s">
        <v>114</v>
      </c>
      <c r="E1489" s="16">
        <v>45723</v>
      </c>
      <c r="F1489">
        <v>4001843057</v>
      </c>
      <c r="G1489" t="s">
        <v>1927</v>
      </c>
      <c r="H1489" t="s">
        <v>3181</v>
      </c>
      <c r="I1489" t="s">
        <v>2544</v>
      </c>
      <c r="J1489">
        <v>3056932</v>
      </c>
      <c r="K1489">
        <v>6570161</v>
      </c>
      <c r="M1489">
        <v>1</v>
      </c>
      <c r="N1489">
        <v>85.73</v>
      </c>
      <c r="O1489">
        <v>85.73</v>
      </c>
      <c r="P1489" t="s">
        <v>1811</v>
      </c>
      <c r="Q1489" t="s">
        <v>1812</v>
      </c>
      <c r="R1489" s="16">
        <v>45726</v>
      </c>
      <c r="S1489">
        <v>128</v>
      </c>
      <c r="T1489" t="s">
        <v>5234</v>
      </c>
      <c r="U1489" s="16">
        <v>45719</v>
      </c>
      <c r="V1489" s="16">
        <v>45719</v>
      </c>
      <c r="Y1489" s="16">
        <v>45738</v>
      </c>
      <c r="AA1489" t="s">
        <v>3166</v>
      </c>
      <c r="AB1489" t="s">
        <v>3182</v>
      </c>
    </row>
    <row r="1490" spans="1:42" x14ac:dyDescent="0.35">
      <c r="A1490" t="s">
        <v>3106</v>
      </c>
      <c r="B1490" t="s">
        <v>3107</v>
      </c>
      <c r="C1490" t="s">
        <v>115</v>
      </c>
      <c r="D1490" t="s">
        <v>114</v>
      </c>
      <c r="E1490" s="16">
        <v>45723</v>
      </c>
      <c r="F1490">
        <v>4001843057</v>
      </c>
      <c r="G1490" t="s">
        <v>1927</v>
      </c>
      <c r="H1490" t="s">
        <v>3183</v>
      </c>
      <c r="I1490" t="s">
        <v>3184</v>
      </c>
      <c r="J1490">
        <v>3056932</v>
      </c>
      <c r="K1490">
        <v>6570161</v>
      </c>
      <c r="M1490">
        <v>1</v>
      </c>
      <c r="N1490">
        <v>179.19</v>
      </c>
      <c r="O1490">
        <v>179.19</v>
      </c>
      <c r="P1490" t="s">
        <v>1811</v>
      </c>
      <c r="Q1490" t="s">
        <v>1812</v>
      </c>
      <c r="R1490" s="16">
        <v>45726</v>
      </c>
      <c r="S1490">
        <v>128</v>
      </c>
      <c r="T1490" t="s">
        <v>5234</v>
      </c>
      <c r="U1490" s="16">
        <v>45719</v>
      </c>
      <c r="V1490" s="16">
        <v>45719</v>
      </c>
      <c r="Y1490" s="16">
        <v>45738</v>
      </c>
      <c r="AA1490" t="s">
        <v>3166</v>
      </c>
      <c r="AB1490" t="s">
        <v>3182</v>
      </c>
    </row>
    <row r="1491" spans="1:42" x14ac:dyDescent="0.35">
      <c r="A1491" t="s">
        <v>3106</v>
      </c>
      <c r="B1491" t="s">
        <v>3107</v>
      </c>
      <c r="C1491" t="s">
        <v>115</v>
      </c>
      <c r="D1491" t="s">
        <v>114</v>
      </c>
      <c r="E1491" s="16">
        <v>45723</v>
      </c>
      <c r="F1491">
        <v>4001843057</v>
      </c>
      <c r="G1491" t="s">
        <v>1927</v>
      </c>
      <c r="H1491" t="s">
        <v>3185</v>
      </c>
      <c r="I1491" t="s">
        <v>3186</v>
      </c>
      <c r="J1491">
        <v>3056932</v>
      </c>
      <c r="K1491">
        <v>6570161</v>
      </c>
      <c r="M1491">
        <v>1</v>
      </c>
      <c r="N1491">
        <v>5895.44</v>
      </c>
      <c r="O1491">
        <v>5895.44</v>
      </c>
      <c r="P1491" t="s">
        <v>1811</v>
      </c>
      <c r="Q1491" t="s">
        <v>1812</v>
      </c>
      <c r="R1491" s="16">
        <v>45726</v>
      </c>
      <c r="S1491">
        <v>128</v>
      </c>
      <c r="T1491" t="s">
        <v>5234</v>
      </c>
      <c r="U1491" s="16">
        <v>45719</v>
      </c>
      <c r="V1491" s="16">
        <v>45719</v>
      </c>
      <c r="Y1491" s="16">
        <v>45738</v>
      </c>
      <c r="AA1491" t="s">
        <v>3166</v>
      </c>
      <c r="AB1491" t="s">
        <v>3182</v>
      </c>
    </row>
    <row r="1492" spans="1:42" x14ac:dyDescent="0.35">
      <c r="A1492" t="s">
        <v>3106</v>
      </c>
      <c r="B1492" t="s">
        <v>3107</v>
      </c>
      <c r="C1492" t="s">
        <v>115</v>
      </c>
      <c r="D1492" t="s">
        <v>114</v>
      </c>
      <c r="E1492" s="16">
        <v>45723</v>
      </c>
      <c r="F1492">
        <v>4001843057</v>
      </c>
      <c r="G1492" t="s">
        <v>1927</v>
      </c>
      <c r="H1492" t="s">
        <v>2543</v>
      </c>
      <c r="I1492" t="s">
        <v>2544</v>
      </c>
      <c r="J1492">
        <v>3056932</v>
      </c>
      <c r="K1492">
        <v>6570161</v>
      </c>
      <c r="M1492">
        <v>1</v>
      </c>
      <c r="N1492">
        <v>380.04</v>
      </c>
      <c r="O1492">
        <v>380.04</v>
      </c>
      <c r="P1492" t="s">
        <v>1811</v>
      </c>
      <c r="Q1492" t="s">
        <v>1812</v>
      </c>
      <c r="R1492" s="16">
        <v>45726</v>
      </c>
      <c r="S1492">
        <v>128</v>
      </c>
      <c r="T1492" t="s">
        <v>5234</v>
      </c>
      <c r="U1492" s="16">
        <v>45719</v>
      </c>
      <c r="V1492" s="16">
        <v>45719</v>
      </c>
      <c r="Y1492" s="16">
        <v>45738</v>
      </c>
      <c r="AA1492" t="s">
        <v>3166</v>
      </c>
      <c r="AB1492" t="s">
        <v>3182</v>
      </c>
    </row>
    <row r="1493" spans="1:42" x14ac:dyDescent="0.35">
      <c r="A1493" t="s">
        <v>3106</v>
      </c>
      <c r="B1493" t="s">
        <v>3107</v>
      </c>
      <c r="C1493" t="s">
        <v>115</v>
      </c>
      <c r="D1493" t="s">
        <v>114</v>
      </c>
      <c r="E1493" s="16">
        <v>45723</v>
      </c>
      <c r="F1493">
        <v>4001843057</v>
      </c>
      <c r="G1493" t="s">
        <v>1927</v>
      </c>
      <c r="H1493" t="s">
        <v>2237</v>
      </c>
      <c r="I1493" t="s">
        <v>2238</v>
      </c>
      <c r="J1493">
        <v>3056932</v>
      </c>
      <c r="K1493">
        <v>6570161</v>
      </c>
      <c r="M1493">
        <v>1</v>
      </c>
      <c r="N1493">
        <v>102.25</v>
      </c>
      <c r="O1493">
        <v>102.25</v>
      </c>
      <c r="P1493" t="s">
        <v>1811</v>
      </c>
      <c r="Q1493" t="s">
        <v>1812</v>
      </c>
      <c r="R1493" s="16">
        <v>45726</v>
      </c>
      <c r="S1493">
        <v>128</v>
      </c>
      <c r="T1493" t="s">
        <v>5234</v>
      </c>
      <c r="U1493" s="16">
        <v>45719</v>
      </c>
      <c r="V1493" s="16">
        <v>45719</v>
      </c>
      <c r="Y1493" s="16">
        <v>45738</v>
      </c>
      <c r="AA1493" t="s">
        <v>3166</v>
      </c>
      <c r="AB1493" t="s">
        <v>3182</v>
      </c>
    </row>
    <row r="1494" spans="1:42" x14ac:dyDescent="0.35">
      <c r="A1494" t="s">
        <v>3106</v>
      </c>
      <c r="B1494" t="s">
        <v>3107</v>
      </c>
      <c r="C1494" t="s">
        <v>115</v>
      </c>
      <c r="D1494" t="s">
        <v>114</v>
      </c>
      <c r="E1494" s="16">
        <v>45723</v>
      </c>
      <c r="F1494">
        <v>4001843057</v>
      </c>
      <c r="G1494" t="s">
        <v>1927</v>
      </c>
      <c r="H1494" t="s">
        <v>2240</v>
      </c>
      <c r="I1494" t="s">
        <v>2238</v>
      </c>
      <c r="J1494">
        <v>3056932</v>
      </c>
      <c r="K1494">
        <v>6570161</v>
      </c>
      <c r="M1494">
        <v>1</v>
      </c>
      <c r="N1494">
        <v>102.25</v>
      </c>
      <c r="O1494">
        <v>102.25</v>
      </c>
      <c r="P1494" t="s">
        <v>1811</v>
      </c>
      <c r="Q1494" t="s">
        <v>1812</v>
      </c>
      <c r="R1494" s="16">
        <v>45726</v>
      </c>
      <c r="S1494">
        <v>128</v>
      </c>
      <c r="T1494" t="s">
        <v>5234</v>
      </c>
      <c r="U1494" s="16">
        <v>45719</v>
      </c>
      <c r="V1494" s="16">
        <v>45719</v>
      </c>
      <c r="Y1494" s="16">
        <v>45738</v>
      </c>
      <c r="AA1494" t="s">
        <v>3166</v>
      </c>
      <c r="AB1494" t="s">
        <v>3182</v>
      </c>
    </row>
    <row r="1495" spans="1:42" x14ac:dyDescent="0.35">
      <c r="A1495" t="s">
        <v>3106</v>
      </c>
      <c r="B1495" t="s">
        <v>3107</v>
      </c>
      <c r="C1495" t="s">
        <v>115</v>
      </c>
      <c r="D1495" t="s">
        <v>114</v>
      </c>
      <c r="E1495" s="16">
        <v>45723</v>
      </c>
      <c r="F1495">
        <v>4001843057</v>
      </c>
      <c r="G1495" t="s">
        <v>1927</v>
      </c>
      <c r="H1495" t="s">
        <v>2551</v>
      </c>
      <c r="I1495" t="s">
        <v>2552</v>
      </c>
      <c r="J1495">
        <v>3056932</v>
      </c>
      <c r="K1495">
        <v>6570161</v>
      </c>
      <c r="M1495">
        <v>5</v>
      </c>
      <c r="N1495">
        <v>13.22</v>
      </c>
      <c r="O1495">
        <v>66.099999999999994</v>
      </c>
      <c r="P1495" t="s">
        <v>1811</v>
      </c>
      <c r="Q1495" t="s">
        <v>1812</v>
      </c>
      <c r="R1495" s="16">
        <v>45726</v>
      </c>
      <c r="S1495">
        <v>128</v>
      </c>
      <c r="T1495" t="s">
        <v>5234</v>
      </c>
      <c r="U1495" s="16">
        <v>45719</v>
      </c>
      <c r="V1495" s="16">
        <v>45719</v>
      </c>
      <c r="Y1495" s="16">
        <v>45738</v>
      </c>
      <c r="AA1495" t="s">
        <v>3166</v>
      </c>
      <c r="AB1495" t="s">
        <v>3182</v>
      </c>
    </row>
    <row r="1496" spans="1:42" x14ac:dyDescent="0.35">
      <c r="A1496" t="s">
        <v>3106</v>
      </c>
      <c r="B1496" t="s">
        <v>3107</v>
      </c>
      <c r="C1496" t="s">
        <v>115</v>
      </c>
      <c r="D1496" t="s">
        <v>114</v>
      </c>
      <c r="E1496" s="16">
        <v>45723</v>
      </c>
      <c r="F1496">
        <v>4001843057</v>
      </c>
      <c r="G1496" t="s">
        <v>1927</v>
      </c>
      <c r="H1496" t="s">
        <v>3187</v>
      </c>
      <c r="I1496" t="s">
        <v>1823</v>
      </c>
      <c r="J1496">
        <v>3056932</v>
      </c>
      <c r="K1496">
        <v>6570161</v>
      </c>
      <c r="M1496">
        <v>5</v>
      </c>
      <c r="N1496">
        <v>2.48</v>
      </c>
      <c r="O1496">
        <v>12.4</v>
      </c>
      <c r="P1496" t="s">
        <v>1811</v>
      </c>
      <c r="Q1496" t="s">
        <v>1812</v>
      </c>
      <c r="R1496" s="16">
        <v>45726</v>
      </c>
      <c r="S1496">
        <v>128</v>
      </c>
      <c r="T1496" t="s">
        <v>5234</v>
      </c>
      <c r="U1496" s="16">
        <v>45719</v>
      </c>
      <c r="V1496" s="16">
        <v>45719</v>
      </c>
      <c r="Y1496" s="16">
        <v>45738</v>
      </c>
      <c r="AA1496" t="s">
        <v>3166</v>
      </c>
      <c r="AB1496" t="s">
        <v>3182</v>
      </c>
    </row>
    <row r="1497" spans="1:42" x14ac:dyDescent="0.35">
      <c r="A1497" t="s">
        <v>3106</v>
      </c>
      <c r="B1497" t="s">
        <v>3107</v>
      </c>
      <c r="C1497" t="s">
        <v>115</v>
      </c>
      <c r="D1497" t="s">
        <v>114</v>
      </c>
      <c r="E1497" s="16">
        <v>45723</v>
      </c>
      <c r="F1497">
        <v>4001843057</v>
      </c>
      <c r="G1497" t="s">
        <v>1927</v>
      </c>
      <c r="H1497" t="s">
        <v>2558</v>
      </c>
      <c r="I1497" t="s">
        <v>2544</v>
      </c>
      <c r="J1497">
        <v>3056932</v>
      </c>
      <c r="K1497">
        <v>6570161</v>
      </c>
      <c r="M1497">
        <v>1</v>
      </c>
      <c r="N1497">
        <v>345.5</v>
      </c>
      <c r="O1497">
        <v>345.5</v>
      </c>
      <c r="P1497" t="s">
        <v>1811</v>
      </c>
      <c r="Q1497" t="s">
        <v>1812</v>
      </c>
      <c r="R1497" s="16">
        <v>45726</v>
      </c>
      <c r="S1497">
        <v>128</v>
      </c>
      <c r="T1497" t="s">
        <v>5234</v>
      </c>
      <c r="U1497" s="16">
        <v>45719</v>
      </c>
      <c r="V1497" s="16">
        <v>45719</v>
      </c>
      <c r="Y1497" s="16">
        <v>45738</v>
      </c>
      <c r="AA1497" t="s">
        <v>3166</v>
      </c>
      <c r="AB1497" t="s">
        <v>3182</v>
      </c>
    </row>
    <row r="1498" spans="1:42" x14ac:dyDescent="0.35">
      <c r="A1498" t="s">
        <v>3106</v>
      </c>
      <c r="B1498" t="s">
        <v>3107</v>
      </c>
      <c r="C1498" t="s">
        <v>115</v>
      </c>
      <c r="D1498" t="s">
        <v>114</v>
      </c>
      <c r="E1498" s="16">
        <v>45723</v>
      </c>
      <c r="F1498">
        <v>4001843057</v>
      </c>
      <c r="G1498" t="s">
        <v>1927</v>
      </c>
      <c r="H1498" t="s">
        <v>2239</v>
      </c>
      <c r="I1498" t="s">
        <v>2238</v>
      </c>
      <c r="J1498">
        <v>3056932</v>
      </c>
      <c r="K1498">
        <v>6570161</v>
      </c>
      <c r="M1498">
        <v>1</v>
      </c>
      <c r="N1498">
        <v>138.91999999999999</v>
      </c>
      <c r="O1498">
        <v>138.91999999999999</v>
      </c>
      <c r="P1498" t="s">
        <v>1811</v>
      </c>
      <c r="Q1498" t="s">
        <v>1812</v>
      </c>
      <c r="R1498" s="16">
        <v>45726</v>
      </c>
      <c r="S1498">
        <v>128</v>
      </c>
      <c r="T1498" t="s">
        <v>5234</v>
      </c>
      <c r="U1498" s="16">
        <v>45719</v>
      </c>
      <c r="V1498" s="16">
        <v>45719</v>
      </c>
      <c r="Y1498" s="16">
        <v>45738</v>
      </c>
      <c r="AA1498" t="s">
        <v>3166</v>
      </c>
      <c r="AB1498" t="s">
        <v>3182</v>
      </c>
    </row>
    <row r="1499" spans="1:42" x14ac:dyDescent="0.35">
      <c r="A1499" t="s">
        <v>3106</v>
      </c>
      <c r="B1499" t="s">
        <v>3107</v>
      </c>
      <c r="C1499" t="s">
        <v>115</v>
      </c>
      <c r="D1499" t="s">
        <v>114</v>
      </c>
      <c r="E1499" s="16">
        <v>45723</v>
      </c>
      <c r="F1499">
        <v>4001843057</v>
      </c>
      <c r="G1499" t="s">
        <v>1927</v>
      </c>
      <c r="H1499" t="s">
        <v>3178</v>
      </c>
      <c r="I1499" t="s">
        <v>3179</v>
      </c>
      <c r="J1499">
        <v>3056932</v>
      </c>
      <c r="K1499">
        <v>6570161</v>
      </c>
      <c r="M1499">
        <v>1</v>
      </c>
      <c r="N1499">
        <v>108.3</v>
      </c>
      <c r="O1499">
        <v>108.3</v>
      </c>
      <c r="P1499" t="s">
        <v>1811</v>
      </c>
      <c r="Q1499" t="s">
        <v>1812</v>
      </c>
      <c r="R1499" s="16">
        <v>45726</v>
      </c>
      <c r="S1499">
        <v>128</v>
      </c>
      <c r="T1499" t="s">
        <v>5234</v>
      </c>
      <c r="U1499" s="16">
        <v>45719</v>
      </c>
      <c r="V1499" s="16">
        <v>45719</v>
      </c>
      <c r="Y1499" s="16">
        <v>45738</v>
      </c>
      <c r="AA1499" t="s">
        <v>3166</v>
      </c>
      <c r="AB1499" t="s">
        <v>3182</v>
      </c>
    </row>
    <row r="1500" spans="1:42" x14ac:dyDescent="0.35">
      <c r="A1500" t="s">
        <v>3156</v>
      </c>
      <c r="B1500" t="s">
        <v>1808</v>
      </c>
      <c r="C1500" t="s">
        <v>115</v>
      </c>
      <c r="D1500" t="s">
        <v>114</v>
      </c>
      <c r="E1500" s="16">
        <v>45714</v>
      </c>
      <c r="F1500">
        <v>4001829744</v>
      </c>
      <c r="G1500" t="s">
        <v>1809</v>
      </c>
      <c r="H1500" t="s">
        <v>3157</v>
      </c>
      <c r="I1500" t="s">
        <v>2203</v>
      </c>
      <c r="J1500">
        <v>3057227</v>
      </c>
      <c r="K1500">
        <v>6570366</v>
      </c>
      <c r="M1500">
        <v>1</v>
      </c>
      <c r="N1500">
        <v>176.29</v>
      </c>
      <c r="O1500">
        <v>176.29</v>
      </c>
      <c r="P1500" t="s">
        <v>1811</v>
      </c>
      <c r="Q1500" t="s">
        <v>1812</v>
      </c>
      <c r="R1500" s="16">
        <v>45717</v>
      </c>
      <c r="S1500">
        <v>137</v>
      </c>
      <c r="T1500" t="s">
        <v>2024</v>
      </c>
      <c r="U1500" s="16">
        <v>45715</v>
      </c>
      <c r="V1500" s="16">
        <v>45715</v>
      </c>
      <c r="Y1500" s="16">
        <v>45719</v>
      </c>
      <c r="AB1500" t="s">
        <v>3158</v>
      </c>
      <c r="AP1500" t="e">
        <v>#N/A</v>
      </c>
    </row>
    <row r="1501" spans="1:42" x14ac:dyDescent="0.35">
      <c r="A1501" t="s">
        <v>2234</v>
      </c>
      <c r="B1501" t="s">
        <v>2235</v>
      </c>
      <c r="C1501" t="s">
        <v>115</v>
      </c>
      <c r="D1501" t="s">
        <v>114</v>
      </c>
      <c r="E1501" s="16">
        <v>45772</v>
      </c>
      <c r="F1501">
        <v>4001905319</v>
      </c>
      <c r="G1501" t="s">
        <v>1927</v>
      </c>
      <c r="H1501" t="s">
        <v>2836</v>
      </c>
      <c r="I1501" t="s">
        <v>2728</v>
      </c>
      <c r="J1501">
        <v>3058528</v>
      </c>
      <c r="K1501">
        <v>6571341</v>
      </c>
      <c r="M1501">
        <v>1</v>
      </c>
      <c r="N1501">
        <v>282.55</v>
      </c>
      <c r="O1501">
        <v>282.55</v>
      </c>
      <c r="P1501" t="s">
        <v>1811</v>
      </c>
      <c r="Q1501" t="s">
        <v>1812</v>
      </c>
      <c r="R1501" s="16">
        <v>45780</v>
      </c>
      <c r="S1501">
        <v>73</v>
      </c>
      <c r="T1501" t="s">
        <v>3949</v>
      </c>
      <c r="U1501" s="16">
        <v>45808</v>
      </c>
      <c r="V1501" s="16">
        <v>45781</v>
      </c>
      <c r="Y1501" s="16">
        <v>45781</v>
      </c>
      <c r="AB1501" t="s">
        <v>1640</v>
      </c>
    </row>
    <row r="1502" spans="1:42" x14ac:dyDescent="0.35">
      <c r="A1502" t="s">
        <v>2234</v>
      </c>
      <c r="B1502" t="s">
        <v>2235</v>
      </c>
      <c r="C1502" t="s">
        <v>115</v>
      </c>
      <c r="D1502" t="s">
        <v>114</v>
      </c>
      <c r="E1502" s="16">
        <v>45772</v>
      </c>
      <c r="F1502">
        <v>4001905319</v>
      </c>
      <c r="G1502" t="s">
        <v>1927</v>
      </c>
      <c r="H1502" t="s">
        <v>3986</v>
      </c>
      <c r="I1502" t="s">
        <v>2106</v>
      </c>
      <c r="J1502">
        <v>3058528</v>
      </c>
      <c r="K1502">
        <v>6571341</v>
      </c>
      <c r="M1502">
        <v>1</v>
      </c>
      <c r="N1502">
        <v>140.15</v>
      </c>
      <c r="O1502">
        <v>140.15</v>
      </c>
      <c r="P1502" t="s">
        <v>1811</v>
      </c>
      <c r="Q1502" t="s">
        <v>1812</v>
      </c>
      <c r="R1502" s="16">
        <v>45780</v>
      </c>
      <c r="S1502">
        <v>73</v>
      </c>
      <c r="T1502" t="s">
        <v>3949</v>
      </c>
      <c r="U1502" s="16">
        <v>45808</v>
      </c>
      <c r="V1502" s="16">
        <v>45781</v>
      </c>
      <c r="Y1502" s="16">
        <v>45781</v>
      </c>
      <c r="AB1502" t="s">
        <v>1640</v>
      </c>
    </row>
    <row r="1503" spans="1:42" x14ac:dyDescent="0.35">
      <c r="A1503" t="s">
        <v>2234</v>
      </c>
      <c r="B1503" t="s">
        <v>2235</v>
      </c>
      <c r="C1503" t="s">
        <v>115</v>
      </c>
      <c r="D1503" t="s">
        <v>114</v>
      </c>
      <c r="E1503" s="16">
        <v>45772</v>
      </c>
      <c r="F1503">
        <v>4001905319</v>
      </c>
      <c r="G1503" t="s">
        <v>1927</v>
      </c>
      <c r="H1503" t="s">
        <v>3987</v>
      </c>
      <c r="I1503" t="s">
        <v>2106</v>
      </c>
      <c r="J1503">
        <v>3058528</v>
      </c>
      <c r="K1503">
        <v>6571341</v>
      </c>
      <c r="M1503">
        <v>1</v>
      </c>
      <c r="N1503">
        <v>115.85</v>
      </c>
      <c r="O1503">
        <v>115.85</v>
      </c>
      <c r="P1503" t="s">
        <v>1811</v>
      </c>
      <c r="Q1503" t="s">
        <v>1812</v>
      </c>
      <c r="R1503" s="16">
        <v>45780</v>
      </c>
      <c r="S1503">
        <v>73</v>
      </c>
      <c r="T1503" t="s">
        <v>3949</v>
      </c>
      <c r="U1503" s="16">
        <v>45808</v>
      </c>
      <c r="V1503" s="16">
        <v>45781</v>
      </c>
      <c r="Y1503" s="16">
        <v>45781</v>
      </c>
      <c r="AB1503" t="s">
        <v>1640</v>
      </c>
    </row>
    <row r="1504" spans="1:42" x14ac:dyDescent="0.35">
      <c r="A1504" t="s">
        <v>2234</v>
      </c>
      <c r="B1504" t="s">
        <v>2235</v>
      </c>
      <c r="C1504" t="s">
        <v>115</v>
      </c>
      <c r="D1504" t="s">
        <v>114</v>
      </c>
      <c r="E1504" s="16">
        <v>45772</v>
      </c>
      <c r="F1504">
        <v>4001905319</v>
      </c>
      <c r="G1504" t="s">
        <v>1927</v>
      </c>
      <c r="H1504" t="s">
        <v>2549</v>
      </c>
      <c r="I1504" t="s">
        <v>1823</v>
      </c>
      <c r="J1504">
        <v>3058528</v>
      </c>
      <c r="K1504">
        <v>6571341</v>
      </c>
      <c r="M1504">
        <v>5</v>
      </c>
      <c r="N1504">
        <v>2.84</v>
      </c>
      <c r="O1504">
        <v>14.2</v>
      </c>
      <c r="P1504" t="s">
        <v>1811</v>
      </c>
      <c r="Q1504" t="s">
        <v>1812</v>
      </c>
      <c r="R1504" s="16">
        <v>45780</v>
      </c>
      <c r="S1504">
        <v>73</v>
      </c>
      <c r="T1504" t="s">
        <v>3949</v>
      </c>
      <c r="U1504" s="16">
        <v>45808</v>
      </c>
      <c r="V1504" s="16">
        <v>45781</v>
      </c>
      <c r="Y1504" s="16">
        <v>45781</v>
      </c>
      <c r="AB1504" t="s">
        <v>1640</v>
      </c>
    </row>
    <row r="1505" spans="1:42" x14ac:dyDescent="0.35">
      <c r="A1505" t="s">
        <v>2234</v>
      </c>
      <c r="B1505" t="s">
        <v>2235</v>
      </c>
      <c r="C1505" t="s">
        <v>115</v>
      </c>
      <c r="D1505" t="s">
        <v>114</v>
      </c>
      <c r="E1505" s="16">
        <v>45772</v>
      </c>
      <c r="F1505">
        <v>4001905319</v>
      </c>
      <c r="G1505" t="s">
        <v>1927</v>
      </c>
      <c r="H1505" t="s">
        <v>3187</v>
      </c>
      <c r="I1505" t="s">
        <v>1823</v>
      </c>
      <c r="J1505">
        <v>3058528</v>
      </c>
      <c r="K1505">
        <v>6571341</v>
      </c>
      <c r="M1505">
        <v>5</v>
      </c>
      <c r="N1505">
        <v>2.48</v>
      </c>
      <c r="O1505">
        <v>12.4</v>
      </c>
      <c r="P1505" t="s">
        <v>1811</v>
      </c>
      <c r="Q1505" t="s">
        <v>1812</v>
      </c>
      <c r="R1505" s="16">
        <v>45780</v>
      </c>
      <c r="S1505">
        <v>73</v>
      </c>
      <c r="T1505" t="s">
        <v>3949</v>
      </c>
      <c r="U1505" s="16">
        <v>45808</v>
      </c>
      <c r="V1505" s="16">
        <v>45781</v>
      </c>
      <c r="Y1505" s="16">
        <v>45781</v>
      </c>
      <c r="AB1505" t="s">
        <v>1640</v>
      </c>
    </row>
    <row r="1506" spans="1:42" x14ac:dyDescent="0.35">
      <c r="A1506" t="s">
        <v>2234</v>
      </c>
      <c r="B1506" t="s">
        <v>2235</v>
      </c>
      <c r="C1506" t="s">
        <v>115</v>
      </c>
      <c r="D1506" t="s">
        <v>114</v>
      </c>
      <c r="E1506" s="16">
        <v>45772</v>
      </c>
      <c r="F1506">
        <v>4001905319</v>
      </c>
      <c r="G1506" t="s">
        <v>1927</v>
      </c>
      <c r="H1506" t="s">
        <v>3988</v>
      </c>
      <c r="I1506" t="s">
        <v>1823</v>
      </c>
      <c r="J1506">
        <v>3058528</v>
      </c>
      <c r="K1506">
        <v>6571341</v>
      </c>
      <c r="M1506">
        <v>5</v>
      </c>
      <c r="N1506">
        <v>4.38</v>
      </c>
      <c r="O1506">
        <v>21.9</v>
      </c>
      <c r="P1506" t="s">
        <v>1811</v>
      </c>
      <c r="Q1506" t="s">
        <v>1812</v>
      </c>
      <c r="R1506" s="16">
        <v>45780</v>
      </c>
      <c r="S1506">
        <v>73</v>
      </c>
      <c r="T1506" t="s">
        <v>3949</v>
      </c>
      <c r="U1506" s="16">
        <v>45808</v>
      </c>
      <c r="V1506" s="16">
        <v>45781</v>
      </c>
      <c r="Y1506" s="16">
        <v>45781</v>
      </c>
      <c r="AB1506" t="s">
        <v>1640</v>
      </c>
    </row>
    <row r="1507" spans="1:42" x14ac:dyDescent="0.35">
      <c r="A1507" t="s">
        <v>2234</v>
      </c>
      <c r="B1507" t="s">
        <v>2235</v>
      </c>
      <c r="C1507" t="s">
        <v>115</v>
      </c>
      <c r="D1507" t="s">
        <v>114</v>
      </c>
      <c r="E1507" s="16">
        <v>45772</v>
      </c>
      <c r="F1507">
        <v>4001905319</v>
      </c>
      <c r="G1507" t="s">
        <v>1927</v>
      </c>
      <c r="H1507" t="s">
        <v>3608</v>
      </c>
      <c r="I1507" t="s">
        <v>1823</v>
      </c>
      <c r="J1507">
        <v>3058528</v>
      </c>
      <c r="K1507">
        <v>6571341</v>
      </c>
      <c r="M1507">
        <v>5</v>
      </c>
      <c r="N1507">
        <v>2.64</v>
      </c>
      <c r="O1507">
        <v>13.2</v>
      </c>
      <c r="P1507" t="s">
        <v>1811</v>
      </c>
      <c r="Q1507" t="s">
        <v>1812</v>
      </c>
      <c r="R1507" s="16">
        <v>45780</v>
      </c>
      <c r="S1507">
        <v>73</v>
      </c>
      <c r="T1507" t="s">
        <v>3949</v>
      </c>
      <c r="U1507" s="16">
        <v>45808</v>
      </c>
      <c r="V1507" s="16">
        <v>45781</v>
      </c>
      <c r="Y1507" s="16">
        <v>45781</v>
      </c>
      <c r="AB1507" t="s">
        <v>1640</v>
      </c>
    </row>
    <row r="1508" spans="1:42" x14ac:dyDescent="0.35">
      <c r="A1508" t="s">
        <v>2234</v>
      </c>
      <c r="B1508" t="s">
        <v>2235</v>
      </c>
      <c r="C1508" t="s">
        <v>115</v>
      </c>
      <c r="D1508" t="s">
        <v>114</v>
      </c>
      <c r="E1508" s="16">
        <v>45772</v>
      </c>
      <c r="F1508">
        <v>4001905319</v>
      </c>
      <c r="G1508" t="s">
        <v>1927</v>
      </c>
      <c r="H1508" t="s">
        <v>2554</v>
      </c>
      <c r="I1508" t="s">
        <v>2128</v>
      </c>
      <c r="J1508">
        <v>3058528</v>
      </c>
      <c r="K1508">
        <v>6571341</v>
      </c>
      <c r="M1508">
        <v>5</v>
      </c>
      <c r="N1508">
        <v>13.26</v>
      </c>
      <c r="O1508">
        <v>66.3</v>
      </c>
      <c r="P1508" t="s">
        <v>1811</v>
      </c>
      <c r="Q1508" t="s">
        <v>1812</v>
      </c>
      <c r="R1508" s="16">
        <v>45780</v>
      </c>
      <c r="S1508">
        <v>73</v>
      </c>
      <c r="T1508" t="s">
        <v>3949</v>
      </c>
      <c r="U1508" s="16">
        <v>45808</v>
      </c>
      <c r="V1508" s="16">
        <v>45781</v>
      </c>
      <c r="Y1508" s="16">
        <v>45781</v>
      </c>
      <c r="AB1508" t="s">
        <v>1640</v>
      </c>
    </row>
    <row r="1509" spans="1:42" x14ac:dyDescent="0.35">
      <c r="A1509" t="s">
        <v>2884</v>
      </c>
      <c r="B1509" t="s">
        <v>3173</v>
      </c>
      <c r="C1509" t="s">
        <v>115</v>
      </c>
      <c r="D1509" t="s">
        <v>114</v>
      </c>
      <c r="E1509" s="16">
        <v>45722</v>
      </c>
      <c r="F1509">
        <v>4001840609</v>
      </c>
      <c r="G1509" t="s">
        <v>1927</v>
      </c>
      <c r="H1509" t="s">
        <v>1888</v>
      </c>
      <c r="I1509" t="s">
        <v>1826</v>
      </c>
      <c r="J1509">
        <v>3061107</v>
      </c>
      <c r="K1509">
        <v>6573197</v>
      </c>
      <c r="M1509">
        <v>2</v>
      </c>
      <c r="N1509">
        <v>1.66</v>
      </c>
      <c r="O1509">
        <v>3.32</v>
      </c>
      <c r="P1509" t="s">
        <v>1811</v>
      </c>
      <c r="Q1509" t="s">
        <v>1812</v>
      </c>
      <c r="R1509" s="16">
        <v>45726</v>
      </c>
      <c r="S1509">
        <v>112</v>
      </c>
      <c r="T1509" t="s">
        <v>5234</v>
      </c>
      <c r="U1509" s="16">
        <v>45742</v>
      </c>
      <c r="V1509" s="16">
        <v>45742</v>
      </c>
      <c r="Y1509" s="16">
        <v>45727</v>
      </c>
      <c r="AB1509" t="s">
        <v>3174</v>
      </c>
    </row>
    <row r="1510" spans="1:42" x14ac:dyDescent="0.35">
      <c r="A1510" t="s">
        <v>2884</v>
      </c>
      <c r="B1510" t="s">
        <v>3173</v>
      </c>
      <c r="C1510" t="s">
        <v>115</v>
      </c>
      <c r="D1510" t="s">
        <v>114</v>
      </c>
      <c r="E1510" s="16">
        <v>45722</v>
      </c>
      <c r="F1510">
        <v>4001840609</v>
      </c>
      <c r="G1510" t="s">
        <v>1927</v>
      </c>
      <c r="H1510" t="s">
        <v>2327</v>
      </c>
      <c r="I1510" t="s">
        <v>2106</v>
      </c>
      <c r="J1510">
        <v>3061107</v>
      </c>
      <c r="K1510">
        <v>6573197</v>
      </c>
      <c r="M1510">
        <v>1</v>
      </c>
      <c r="N1510">
        <v>55.41</v>
      </c>
      <c r="O1510">
        <v>55.41</v>
      </c>
      <c r="P1510" t="s">
        <v>1811</v>
      </c>
      <c r="Q1510" t="s">
        <v>1812</v>
      </c>
      <c r="R1510" s="16">
        <v>45726</v>
      </c>
      <c r="S1510">
        <v>112</v>
      </c>
      <c r="T1510" t="s">
        <v>5234</v>
      </c>
      <c r="U1510" s="16">
        <v>45742</v>
      </c>
      <c r="V1510" s="16">
        <v>45742</v>
      </c>
      <c r="Y1510" s="16">
        <v>45727</v>
      </c>
      <c r="AB1510" t="s">
        <v>3174</v>
      </c>
    </row>
    <row r="1511" spans="1:42" x14ac:dyDescent="0.35">
      <c r="A1511" t="s">
        <v>3159</v>
      </c>
      <c r="B1511" t="s">
        <v>1977</v>
      </c>
      <c r="C1511" t="s">
        <v>1402</v>
      </c>
      <c r="D1511" t="s">
        <v>1301</v>
      </c>
      <c r="E1511" s="16">
        <v>45720</v>
      </c>
      <c r="F1511">
        <v>4001838174</v>
      </c>
      <c r="G1511" t="s">
        <v>1927</v>
      </c>
      <c r="H1511" t="s">
        <v>2148</v>
      </c>
      <c r="I1511" t="s">
        <v>1819</v>
      </c>
      <c r="J1511">
        <v>3061317</v>
      </c>
      <c r="K1511">
        <v>6573279</v>
      </c>
      <c r="M1511">
        <v>1</v>
      </c>
      <c r="N1511">
        <v>58.66</v>
      </c>
      <c r="O1511">
        <v>58.66</v>
      </c>
      <c r="P1511" t="s">
        <v>1811</v>
      </c>
      <c r="Q1511" t="s">
        <v>1812</v>
      </c>
      <c r="R1511" s="16">
        <v>45722</v>
      </c>
      <c r="S1511">
        <v>132</v>
      </c>
      <c r="T1511" t="s">
        <v>5234</v>
      </c>
      <c r="U1511" s="16">
        <v>45717</v>
      </c>
      <c r="V1511" s="16">
        <v>45717</v>
      </c>
      <c r="Y1511" s="16">
        <v>46089</v>
      </c>
      <c r="AB1511" t="s">
        <v>1625</v>
      </c>
      <c r="AP1511" t="e">
        <v>#N/A</v>
      </c>
    </row>
    <row r="1512" spans="1:42" x14ac:dyDescent="0.35">
      <c r="A1512" t="s">
        <v>3159</v>
      </c>
      <c r="B1512" t="s">
        <v>1977</v>
      </c>
      <c r="C1512" t="s">
        <v>1402</v>
      </c>
      <c r="D1512" t="s">
        <v>1301</v>
      </c>
      <c r="E1512" s="16">
        <v>45720</v>
      </c>
      <c r="F1512">
        <v>4001838174</v>
      </c>
      <c r="G1512" t="s">
        <v>1927</v>
      </c>
      <c r="H1512" t="s">
        <v>1940</v>
      </c>
      <c r="I1512" t="s">
        <v>1826</v>
      </c>
      <c r="J1512">
        <v>3061317</v>
      </c>
      <c r="K1512">
        <v>6573279</v>
      </c>
      <c r="M1512">
        <v>4</v>
      </c>
      <c r="N1512">
        <v>22.28</v>
      </c>
      <c r="O1512">
        <v>89.12</v>
      </c>
      <c r="P1512" t="s">
        <v>1811</v>
      </c>
      <c r="Q1512" t="s">
        <v>1812</v>
      </c>
      <c r="R1512" s="16">
        <v>45722</v>
      </c>
      <c r="S1512">
        <v>132</v>
      </c>
      <c r="T1512" t="s">
        <v>5234</v>
      </c>
      <c r="U1512" s="16">
        <v>45717</v>
      </c>
      <c r="V1512" s="16">
        <v>45717</v>
      </c>
      <c r="Y1512" s="16">
        <v>46089</v>
      </c>
      <c r="AB1512" t="s">
        <v>1625</v>
      </c>
      <c r="AP1512" t="e">
        <v>#N/A</v>
      </c>
    </row>
    <row r="1513" spans="1:42" x14ac:dyDescent="0.35">
      <c r="A1513" t="s">
        <v>3159</v>
      </c>
      <c r="B1513" t="s">
        <v>1977</v>
      </c>
      <c r="C1513" t="s">
        <v>1402</v>
      </c>
      <c r="D1513" t="s">
        <v>1301</v>
      </c>
      <c r="E1513" s="16">
        <v>45720</v>
      </c>
      <c r="F1513">
        <v>4001838174</v>
      </c>
      <c r="G1513" t="s">
        <v>1927</v>
      </c>
      <c r="H1513" t="s">
        <v>3164</v>
      </c>
      <c r="I1513" t="s">
        <v>1936</v>
      </c>
      <c r="J1513">
        <v>3061317</v>
      </c>
      <c r="K1513">
        <v>6573279</v>
      </c>
      <c r="M1513">
        <v>2</v>
      </c>
      <c r="N1513">
        <v>6.81</v>
      </c>
      <c r="O1513">
        <v>13.62</v>
      </c>
      <c r="P1513" t="s">
        <v>1811</v>
      </c>
      <c r="Q1513" t="s">
        <v>1812</v>
      </c>
      <c r="R1513" s="16">
        <v>45722</v>
      </c>
      <c r="S1513">
        <v>132</v>
      </c>
      <c r="T1513" t="s">
        <v>5234</v>
      </c>
      <c r="U1513" s="16">
        <v>45717</v>
      </c>
      <c r="V1513" s="16">
        <v>45717</v>
      </c>
      <c r="Y1513" s="16">
        <v>46089</v>
      </c>
      <c r="AB1513" t="s">
        <v>1625</v>
      </c>
      <c r="AP1513" t="e">
        <v>#N/A</v>
      </c>
    </row>
    <row r="1514" spans="1:42" x14ac:dyDescent="0.35">
      <c r="A1514" t="s">
        <v>3159</v>
      </c>
      <c r="B1514" t="s">
        <v>1977</v>
      </c>
      <c r="C1514" t="s">
        <v>1402</v>
      </c>
      <c r="D1514" t="s">
        <v>1301</v>
      </c>
      <c r="E1514" s="16">
        <v>45720</v>
      </c>
      <c r="F1514">
        <v>4001838174</v>
      </c>
      <c r="G1514" t="s">
        <v>1927</v>
      </c>
      <c r="H1514" t="s">
        <v>3165</v>
      </c>
      <c r="I1514" t="s">
        <v>1826</v>
      </c>
      <c r="J1514">
        <v>3061317</v>
      </c>
      <c r="K1514">
        <v>6573279</v>
      </c>
      <c r="M1514">
        <v>4</v>
      </c>
      <c r="N1514">
        <v>7.24</v>
      </c>
      <c r="O1514">
        <v>28.96</v>
      </c>
      <c r="P1514" t="s">
        <v>1811</v>
      </c>
      <c r="Q1514" t="s">
        <v>1812</v>
      </c>
      <c r="R1514" s="16">
        <v>45722</v>
      </c>
      <c r="S1514">
        <v>132</v>
      </c>
      <c r="T1514" t="s">
        <v>5234</v>
      </c>
      <c r="U1514" s="16">
        <v>45717</v>
      </c>
      <c r="V1514" s="16">
        <v>45717</v>
      </c>
      <c r="Y1514" s="16">
        <v>46089</v>
      </c>
      <c r="AB1514" t="s">
        <v>1625</v>
      </c>
      <c r="AP1514" t="e">
        <v>#N/A</v>
      </c>
    </row>
    <row r="1515" spans="1:42" x14ac:dyDescent="0.35">
      <c r="A1515" t="s">
        <v>3159</v>
      </c>
      <c r="B1515" t="s">
        <v>1977</v>
      </c>
      <c r="C1515" t="s">
        <v>1402</v>
      </c>
      <c r="D1515" t="s">
        <v>1301</v>
      </c>
      <c r="E1515" s="16">
        <v>45720</v>
      </c>
      <c r="F1515">
        <v>4001838174</v>
      </c>
      <c r="G1515" t="s">
        <v>1927</v>
      </c>
      <c r="H1515" t="s">
        <v>2151</v>
      </c>
      <c r="I1515" t="s">
        <v>2152</v>
      </c>
      <c r="J1515">
        <v>3061317</v>
      </c>
      <c r="K1515">
        <v>6573279</v>
      </c>
      <c r="M1515">
        <v>2</v>
      </c>
      <c r="N1515">
        <v>18.87</v>
      </c>
      <c r="O1515">
        <v>37.74</v>
      </c>
      <c r="P1515" t="s">
        <v>1811</v>
      </c>
      <c r="Q1515" t="s">
        <v>1812</v>
      </c>
      <c r="R1515" s="16">
        <v>45722</v>
      </c>
      <c r="S1515">
        <v>132</v>
      </c>
      <c r="T1515" t="s">
        <v>5234</v>
      </c>
      <c r="U1515" s="16">
        <v>45717</v>
      </c>
      <c r="V1515" s="16">
        <v>45717</v>
      </c>
      <c r="Y1515" s="16">
        <v>46089</v>
      </c>
      <c r="AB1515" t="s">
        <v>1625</v>
      </c>
      <c r="AP1515" t="e">
        <v>#N/A</v>
      </c>
    </row>
    <row r="1516" spans="1:42" x14ac:dyDescent="0.35">
      <c r="A1516" t="s">
        <v>3159</v>
      </c>
      <c r="B1516" t="s">
        <v>1977</v>
      </c>
      <c r="C1516" t="s">
        <v>1402</v>
      </c>
      <c r="D1516" t="s">
        <v>1301</v>
      </c>
      <c r="E1516" s="16">
        <v>45720</v>
      </c>
      <c r="F1516">
        <v>4001838174</v>
      </c>
      <c r="G1516" t="s">
        <v>1927</v>
      </c>
      <c r="H1516" t="s">
        <v>1933</v>
      </c>
      <c r="I1516" t="s">
        <v>1823</v>
      </c>
      <c r="J1516">
        <v>3061317</v>
      </c>
      <c r="K1516">
        <v>6573279</v>
      </c>
      <c r="M1516">
        <v>2</v>
      </c>
      <c r="N1516">
        <v>28.34</v>
      </c>
      <c r="O1516">
        <v>56.68</v>
      </c>
      <c r="P1516" t="s">
        <v>1811</v>
      </c>
      <c r="Q1516" t="s">
        <v>1812</v>
      </c>
      <c r="R1516" s="16">
        <v>45722</v>
      </c>
      <c r="S1516">
        <v>132</v>
      </c>
      <c r="T1516" t="s">
        <v>5234</v>
      </c>
      <c r="U1516" s="16">
        <v>45717</v>
      </c>
      <c r="V1516" s="16">
        <v>45717</v>
      </c>
      <c r="Y1516" s="16">
        <v>46089</v>
      </c>
      <c r="AB1516" t="s">
        <v>1625</v>
      </c>
      <c r="AP1516" t="e">
        <v>#N/A</v>
      </c>
    </row>
    <row r="1517" spans="1:42" x14ac:dyDescent="0.35">
      <c r="A1517" t="s">
        <v>3159</v>
      </c>
      <c r="B1517" t="s">
        <v>1977</v>
      </c>
      <c r="C1517" t="s">
        <v>1402</v>
      </c>
      <c r="D1517" t="s">
        <v>1301</v>
      </c>
      <c r="E1517" s="16">
        <v>45720</v>
      </c>
      <c r="F1517">
        <v>4001838174</v>
      </c>
      <c r="G1517" t="s">
        <v>1927</v>
      </c>
      <c r="H1517" t="s">
        <v>2153</v>
      </c>
      <c r="I1517" t="s">
        <v>1831</v>
      </c>
      <c r="J1517">
        <v>3061317</v>
      </c>
      <c r="K1517">
        <v>6573279</v>
      </c>
      <c r="M1517">
        <v>2</v>
      </c>
      <c r="N1517">
        <v>27.89</v>
      </c>
      <c r="O1517">
        <v>55.78</v>
      </c>
      <c r="P1517" t="s">
        <v>1811</v>
      </c>
      <c r="Q1517" t="s">
        <v>1812</v>
      </c>
      <c r="R1517" s="16">
        <v>45722</v>
      </c>
      <c r="S1517">
        <v>132</v>
      </c>
      <c r="T1517" t="s">
        <v>5234</v>
      </c>
      <c r="U1517" s="16">
        <v>45717</v>
      </c>
      <c r="V1517" s="16">
        <v>45717</v>
      </c>
      <c r="Y1517" s="16">
        <v>46089</v>
      </c>
      <c r="AB1517" t="s">
        <v>1625</v>
      </c>
      <c r="AP1517" t="e">
        <v>#N/A</v>
      </c>
    </row>
    <row r="1518" spans="1:42" x14ac:dyDescent="0.35">
      <c r="A1518" t="s">
        <v>3159</v>
      </c>
      <c r="B1518" t="s">
        <v>1977</v>
      </c>
      <c r="C1518" t="s">
        <v>1402</v>
      </c>
      <c r="D1518" t="s">
        <v>1301</v>
      </c>
      <c r="E1518" s="16">
        <v>45720</v>
      </c>
      <c r="F1518">
        <v>4001838174</v>
      </c>
      <c r="G1518" t="s">
        <v>1927</v>
      </c>
      <c r="H1518" t="s">
        <v>2154</v>
      </c>
      <c r="I1518" t="s">
        <v>2155</v>
      </c>
      <c r="J1518">
        <v>3061317</v>
      </c>
      <c r="K1518">
        <v>6573279</v>
      </c>
      <c r="M1518">
        <v>2</v>
      </c>
      <c r="N1518">
        <v>13.77</v>
      </c>
      <c r="O1518">
        <v>27.54</v>
      </c>
      <c r="P1518" t="s">
        <v>1811</v>
      </c>
      <c r="Q1518" t="s">
        <v>1812</v>
      </c>
      <c r="R1518" s="16">
        <v>45722</v>
      </c>
      <c r="S1518">
        <v>132</v>
      </c>
      <c r="T1518" t="s">
        <v>5234</v>
      </c>
      <c r="U1518" s="16">
        <v>45717</v>
      </c>
      <c r="V1518" s="16">
        <v>45717</v>
      </c>
      <c r="Y1518" s="16">
        <v>46089</v>
      </c>
      <c r="AB1518" t="s">
        <v>1625</v>
      </c>
      <c r="AP1518" t="e">
        <v>#N/A</v>
      </c>
    </row>
    <row r="1519" spans="1:42" x14ac:dyDescent="0.35">
      <c r="A1519" t="s">
        <v>3159</v>
      </c>
      <c r="B1519" t="s">
        <v>1977</v>
      </c>
      <c r="C1519" t="s">
        <v>1402</v>
      </c>
      <c r="D1519" t="s">
        <v>1301</v>
      </c>
      <c r="E1519" s="16">
        <v>45720</v>
      </c>
      <c r="F1519">
        <v>4001838174</v>
      </c>
      <c r="G1519" t="s">
        <v>1927</v>
      </c>
      <c r="H1519" t="s">
        <v>1962</v>
      </c>
      <c r="I1519" t="s">
        <v>1831</v>
      </c>
      <c r="J1519">
        <v>3061317</v>
      </c>
      <c r="K1519">
        <v>6573279</v>
      </c>
      <c r="M1519">
        <v>1</v>
      </c>
      <c r="N1519">
        <v>6.18</v>
      </c>
      <c r="O1519">
        <v>6.18</v>
      </c>
      <c r="P1519" t="s">
        <v>1811</v>
      </c>
      <c r="Q1519" t="s">
        <v>1812</v>
      </c>
      <c r="R1519" s="16">
        <v>45722</v>
      </c>
      <c r="S1519">
        <v>132</v>
      </c>
      <c r="T1519" t="s">
        <v>5234</v>
      </c>
      <c r="U1519" s="16">
        <v>45717</v>
      </c>
      <c r="V1519" s="16">
        <v>45717</v>
      </c>
      <c r="Y1519" s="16">
        <v>46089</v>
      </c>
      <c r="AB1519" t="s">
        <v>1625</v>
      </c>
      <c r="AP1519" t="e">
        <v>#N/A</v>
      </c>
    </row>
    <row r="1520" spans="1:42" x14ac:dyDescent="0.35">
      <c r="A1520" t="s">
        <v>3159</v>
      </c>
      <c r="B1520" t="s">
        <v>1977</v>
      </c>
      <c r="C1520" t="s">
        <v>1402</v>
      </c>
      <c r="D1520" t="s">
        <v>1301</v>
      </c>
      <c r="E1520" s="16">
        <v>45720</v>
      </c>
      <c r="F1520">
        <v>4001838174</v>
      </c>
      <c r="G1520" t="s">
        <v>1927</v>
      </c>
      <c r="H1520" t="s">
        <v>1966</v>
      </c>
      <c r="I1520" t="s">
        <v>1831</v>
      </c>
      <c r="J1520">
        <v>3061317</v>
      </c>
      <c r="K1520">
        <v>6573279</v>
      </c>
      <c r="M1520">
        <v>1</v>
      </c>
      <c r="N1520">
        <v>6.73</v>
      </c>
      <c r="O1520">
        <v>6.73</v>
      </c>
      <c r="P1520" t="s">
        <v>1811</v>
      </c>
      <c r="Q1520" t="s">
        <v>1812</v>
      </c>
      <c r="R1520" s="16">
        <v>45722</v>
      </c>
      <c r="S1520">
        <v>132</v>
      </c>
      <c r="T1520" t="s">
        <v>5234</v>
      </c>
      <c r="U1520" s="16">
        <v>45717</v>
      </c>
      <c r="V1520" s="16">
        <v>45717</v>
      </c>
      <c r="Y1520" s="16">
        <v>46089</v>
      </c>
      <c r="AB1520" t="s">
        <v>1625</v>
      </c>
      <c r="AP1520" t="e">
        <v>#N/A</v>
      </c>
    </row>
    <row r="1521" spans="1:42" x14ac:dyDescent="0.35">
      <c r="A1521" t="s">
        <v>3159</v>
      </c>
      <c r="B1521" t="s">
        <v>1977</v>
      </c>
      <c r="C1521" t="s">
        <v>1402</v>
      </c>
      <c r="D1521" t="s">
        <v>1301</v>
      </c>
      <c r="E1521" s="16">
        <v>45720</v>
      </c>
      <c r="F1521">
        <v>4001838174</v>
      </c>
      <c r="G1521" t="s">
        <v>1927</v>
      </c>
      <c r="H1521" t="s">
        <v>1959</v>
      </c>
      <c r="I1521" t="s">
        <v>1831</v>
      </c>
      <c r="J1521">
        <v>3061317</v>
      </c>
      <c r="K1521">
        <v>6573279</v>
      </c>
      <c r="M1521">
        <v>2</v>
      </c>
      <c r="N1521">
        <v>13.77</v>
      </c>
      <c r="O1521">
        <v>27.54</v>
      </c>
      <c r="P1521" t="s">
        <v>1811</v>
      </c>
      <c r="Q1521" t="s">
        <v>1812</v>
      </c>
      <c r="R1521" s="16">
        <v>45722</v>
      </c>
      <c r="S1521">
        <v>132</v>
      </c>
      <c r="T1521" t="s">
        <v>5234</v>
      </c>
      <c r="U1521" s="16">
        <v>45717</v>
      </c>
      <c r="V1521" s="16">
        <v>45717</v>
      </c>
      <c r="Y1521" s="16">
        <v>46089</v>
      </c>
      <c r="AB1521" t="s">
        <v>1625</v>
      </c>
      <c r="AP1521" t="e">
        <v>#N/A</v>
      </c>
    </row>
    <row r="1522" spans="1:42" x14ac:dyDescent="0.35">
      <c r="A1522" t="s">
        <v>3159</v>
      </c>
      <c r="B1522" t="s">
        <v>1977</v>
      </c>
      <c r="C1522" t="s">
        <v>1402</v>
      </c>
      <c r="D1522" t="s">
        <v>1301</v>
      </c>
      <c r="E1522" s="16">
        <v>45720</v>
      </c>
      <c r="F1522">
        <v>4001838174</v>
      </c>
      <c r="G1522" t="s">
        <v>1927</v>
      </c>
      <c r="H1522" t="s">
        <v>2150</v>
      </c>
      <c r="I1522" t="s">
        <v>1831</v>
      </c>
      <c r="J1522">
        <v>3061317</v>
      </c>
      <c r="K1522">
        <v>6573279</v>
      </c>
      <c r="M1522">
        <v>1</v>
      </c>
      <c r="N1522">
        <v>6.6</v>
      </c>
      <c r="O1522">
        <v>6.6</v>
      </c>
      <c r="P1522" t="s">
        <v>1811</v>
      </c>
      <c r="Q1522" t="s">
        <v>1812</v>
      </c>
      <c r="R1522" s="16">
        <v>45722</v>
      </c>
      <c r="S1522">
        <v>132</v>
      </c>
      <c r="T1522" t="s">
        <v>5234</v>
      </c>
      <c r="U1522" s="16">
        <v>45717</v>
      </c>
      <c r="V1522" s="16">
        <v>45717</v>
      </c>
      <c r="Y1522" s="16">
        <v>46089</v>
      </c>
      <c r="AB1522" t="s">
        <v>1625</v>
      </c>
      <c r="AP1522" t="e">
        <v>#N/A</v>
      </c>
    </row>
    <row r="1523" spans="1:42" x14ac:dyDescent="0.35">
      <c r="A1523" t="s">
        <v>3159</v>
      </c>
      <c r="B1523" t="s">
        <v>1977</v>
      </c>
      <c r="C1523" t="s">
        <v>1402</v>
      </c>
      <c r="D1523" t="s">
        <v>1301</v>
      </c>
      <c r="E1523" s="16">
        <v>45720</v>
      </c>
      <c r="F1523">
        <v>4001838174</v>
      </c>
      <c r="G1523" t="s">
        <v>1927</v>
      </c>
      <c r="H1523" t="s">
        <v>1963</v>
      </c>
      <c r="I1523" t="s">
        <v>1831</v>
      </c>
      <c r="J1523">
        <v>3061317</v>
      </c>
      <c r="K1523">
        <v>6573279</v>
      </c>
      <c r="M1523">
        <v>2</v>
      </c>
      <c r="N1523">
        <v>7.09</v>
      </c>
      <c r="O1523">
        <v>14.18</v>
      </c>
      <c r="P1523" t="s">
        <v>1811</v>
      </c>
      <c r="Q1523" t="s">
        <v>1812</v>
      </c>
      <c r="R1523" s="16">
        <v>45722</v>
      </c>
      <c r="S1523">
        <v>132</v>
      </c>
      <c r="T1523" t="s">
        <v>5234</v>
      </c>
      <c r="U1523" s="16">
        <v>45717</v>
      </c>
      <c r="V1523" s="16">
        <v>45717</v>
      </c>
      <c r="Y1523" s="16">
        <v>46089</v>
      </c>
      <c r="AB1523" t="s">
        <v>1625</v>
      </c>
      <c r="AP1523" t="e">
        <v>#N/A</v>
      </c>
    </row>
    <row r="1524" spans="1:42" x14ac:dyDescent="0.35">
      <c r="A1524" t="s">
        <v>3159</v>
      </c>
      <c r="B1524" t="s">
        <v>1977</v>
      </c>
      <c r="C1524" t="s">
        <v>1402</v>
      </c>
      <c r="D1524" t="s">
        <v>1301</v>
      </c>
      <c r="E1524" s="16">
        <v>45720</v>
      </c>
      <c r="F1524">
        <v>4001838174</v>
      </c>
      <c r="G1524" t="s">
        <v>1927</v>
      </c>
      <c r="H1524" t="s">
        <v>1968</v>
      </c>
      <c r="I1524" t="s">
        <v>1831</v>
      </c>
      <c r="J1524">
        <v>3061317</v>
      </c>
      <c r="K1524">
        <v>6573279</v>
      </c>
      <c r="M1524">
        <v>1</v>
      </c>
      <c r="N1524">
        <v>9.3699999999999992</v>
      </c>
      <c r="O1524">
        <v>9.3699999999999992</v>
      </c>
      <c r="P1524" t="s">
        <v>1811</v>
      </c>
      <c r="Q1524" t="s">
        <v>1812</v>
      </c>
      <c r="R1524" s="16">
        <v>45722</v>
      </c>
      <c r="S1524">
        <v>132</v>
      </c>
      <c r="T1524" t="s">
        <v>5234</v>
      </c>
      <c r="U1524" s="16">
        <v>45717</v>
      </c>
      <c r="V1524" s="16">
        <v>45717</v>
      </c>
      <c r="Y1524" s="16">
        <v>46089</v>
      </c>
      <c r="AB1524" t="s">
        <v>1625</v>
      </c>
      <c r="AP1524" t="e">
        <v>#N/A</v>
      </c>
    </row>
    <row r="1525" spans="1:42" x14ac:dyDescent="0.35">
      <c r="A1525" t="s">
        <v>2776</v>
      </c>
      <c r="B1525" t="s">
        <v>2777</v>
      </c>
      <c r="C1525" t="s">
        <v>1400</v>
      </c>
      <c r="D1525" t="s">
        <v>1301</v>
      </c>
      <c r="E1525" s="16">
        <v>45724</v>
      </c>
      <c r="F1525">
        <v>4001843215</v>
      </c>
      <c r="G1525" t="s">
        <v>1927</v>
      </c>
      <c r="H1525" t="s">
        <v>3188</v>
      </c>
      <c r="I1525" t="s">
        <v>3189</v>
      </c>
      <c r="J1525">
        <v>3062810</v>
      </c>
      <c r="K1525">
        <v>6574336</v>
      </c>
      <c r="M1525">
        <v>1</v>
      </c>
      <c r="N1525">
        <v>219.53</v>
      </c>
      <c r="O1525">
        <v>219.53</v>
      </c>
      <c r="P1525" t="s">
        <v>1811</v>
      </c>
      <c r="Q1525" t="s">
        <v>1812</v>
      </c>
      <c r="R1525" s="16">
        <v>45732</v>
      </c>
      <c r="S1525">
        <v>121</v>
      </c>
      <c r="T1525" t="s">
        <v>5234</v>
      </c>
      <c r="U1525" s="16">
        <v>45733</v>
      </c>
      <c r="V1525" s="16">
        <v>45733</v>
      </c>
      <c r="Y1525" s="16">
        <v>45735</v>
      </c>
      <c r="AB1525" t="s">
        <v>1668</v>
      </c>
    </row>
    <row r="1526" spans="1:42" x14ac:dyDescent="0.35">
      <c r="A1526" t="s">
        <v>2776</v>
      </c>
      <c r="B1526" t="s">
        <v>2777</v>
      </c>
      <c r="C1526" t="s">
        <v>1400</v>
      </c>
      <c r="D1526" t="s">
        <v>1301</v>
      </c>
      <c r="E1526" s="16">
        <v>45724</v>
      </c>
      <c r="F1526">
        <v>4001843215</v>
      </c>
      <c r="G1526" t="s">
        <v>1927</v>
      </c>
      <c r="H1526" t="s">
        <v>3190</v>
      </c>
      <c r="I1526" t="s">
        <v>3191</v>
      </c>
      <c r="J1526">
        <v>3062810</v>
      </c>
      <c r="K1526">
        <v>6574336</v>
      </c>
      <c r="M1526">
        <v>1</v>
      </c>
      <c r="N1526">
        <v>1732.99</v>
      </c>
      <c r="O1526">
        <v>1732.99</v>
      </c>
      <c r="P1526" t="s">
        <v>1811</v>
      </c>
      <c r="Q1526" t="s">
        <v>1812</v>
      </c>
      <c r="R1526" s="16">
        <v>45732</v>
      </c>
      <c r="S1526">
        <v>121</v>
      </c>
      <c r="T1526" t="s">
        <v>5234</v>
      </c>
      <c r="U1526" s="16">
        <v>45733</v>
      </c>
      <c r="V1526" s="16">
        <v>45733</v>
      </c>
      <c r="Y1526" s="16">
        <v>45735</v>
      </c>
      <c r="AB1526" t="s">
        <v>1668</v>
      </c>
    </row>
    <row r="1527" spans="1:42" x14ac:dyDescent="0.35">
      <c r="A1527" t="s">
        <v>2070</v>
      </c>
      <c r="B1527" t="s">
        <v>2071</v>
      </c>
      <c r="C1527" t="s">
        <v>107</v>
      </c>
      <c r="D1527" t="s">
        <v>100</v>
      </c>
      <c r="E1527" s="16">
        <v>45799</v>
      </c>
      <c r="F1527">
        <v>4001938002</v>
      </c>
      <c r="G1527" t="s">
        <v>1809</v>
      </c>
      <c r="H1527" t="s">
        <v>5738</v>
      </c>
      <c r="I1527" t="s">
        <v>4841</v>
      </c>
      <c r="J1527">
        <v>3064466</v>
      </c>
      <c r="K1527">
        <v>6575256</v>
      </c>
      <c r="M1527">
        <v>1</v>
      </c>
      <c r="N1527">
        <v>145.41999999999999</v>
      </c>
      <c r="O1527">
        <v>145.41999999999999</v>
      </c>
      <c r="P1527" t="s">
        <v>1811</v>
      </c>
      <c r="Q1527" t="s">
        <v>1812</v>
      </c>
      <c r="R1527" s="16">
        <v>45803</v>
      </c>
      <c r="S1527">
        <v>45</v>
      </c>
      <c r="T1527" t="s">
        <v>1930</v>
      </c>
      <c r="U1527" s="16">
        <v>45845</v>
      </c>
      <c r="V1527" s="16">
        <v>45809</v>
      </c>
      <c r="Y1527" s="16">
        <v>45809</v>
      </c>
      <c r="AB1527" t="s">
        <v>5739</v>
      </c>
    </row>
    <row r="1528" spans="1:42" x14ac:dyDescent="0.35">
      <c r="A1528" t="s">
        <v>2070</v>
      </c>
      <c r="B1528" t="s">
        <v>2071</v>
      </c>
      <c r="C1528" t="s">
        <v>107</v>
      </c>
      <c r="D1528" t="s">
        <v>100</v>
      </c>
      <c r="E1528" s="16">
        <v>45799</v>
      </c>
      <c r="F1528">
        <v>4001938002</v>
      </c>
      <c r="G1528" t="s">
        <v>1809</v>
      </c>
      <c r="H1528" t="s">
        <v>5740</v>
      </c>
      <c r="I1528" t="s">
        <v>4841</v>
      </c>
      <c r="J1528">
        <v>3064466</v>
      </c>
      <c r="K1528">
        <v>6575256</v>
      </c>
      <c r="M1528">
        <v>1</v>
      </c>
      <c r="N1528">
        <v>74.42</v>
      </c>
      <c r="O1528">
        <v>74.42</v>
      </c>
      <c r="P1528" t="s">
        <v>1811</v>
      </c>
      <c r="Q1528" t="s">
        <v>1812</v>
      </c>
      <c r="R1528" s="16">
        <v>45803</v>
      </c>
      <c r="S1528">
        <v>45</v>
      </c>
      <c r="T1528" t="s">
        <v>1930</v>
      </c>
      <c r="U1528" s="16">
        <v>45845</v>
      </c>
      <c r="V1528" s="16">
        <v>45809</v>
      </c>
      <c r="Y1528" s="16">
        <v>45809</v>
      </c>
      <c r="AB1528" t="s">
        <v>5739</v>
      </c>
    </row>
    <row r="1529" spans="1:42" x14ac:dyDescent="0.35">
      <c r="A1529" t="s">
        <v>2070</v>
      </c>
      <c r="B1529" t="s">
        <v>2071</v>
      </c>
      <c r="C1529" t="s">
        <v>107</v>
      </c>
      <c r="D1529" t="s">
        <v>100</v>
      </c>
      <c r="E1529" s="16">
        <v>45799</v>
      </c>
      <c r="F1529">
        <v>4001938002</v>
      </c>
      <c r="G1529" t="s">
        <v>1809</v>
      </c>
      <c r="H1529" t="s">
        <v>5741</v>
      </c>
      <c r="I1529" t="s">
        <v>1944</v>
      </c>
      <c r="J1529">
        <v>3064466</v>
      </c>
      <c r="K1529">
        <v>6575256</v>
      </c>
      <c r="M1529">
        <v>1</v>
      </c>
      <c r="N1529">
        <v>146.69</v>
      </c>
      <c r="O1529">
        <v>146.69</v>
      </c>
      <c r="P1529" t="s">
        <v>1811</v>
      </c>
      <c r="Q1529" t="s">
        <v>1812</v>
      </c>
      <c r="R1529" s="16">
        <v>45803</v>
      </c>
      <c r="S1529">
        <v>45</v>
      </c>
      <c r="T1529" t="s">
        <v>1930</v>
      </c>
      <c r="U1529" s="16">
        <v>45845</v>
      </c>
      <c r="V1529" s="16">
        <v>45809</v>
      </c>
      <c r="Y1529" s="16">
        <v>45809</v>
      </c>
      <c r="AB1529" t="s">
        <v>5739</v>
      </c>
    </row>
    <row r="1530" spans="1:42" x14ac:dyDescent="0.35">
      <c r="A1530" t="s">
        <v>2070</v>
      </c>
      <c r="B1530" t="s">
        <v>2071</v>
      </c>
      <c r="C1530" t="s">
        <v>107</v>
      </c>
      <c r="D1530" t="s">
        <v>100</v>
      </c>
      <c r="E1530" s="16">
        <v>45799</v>
      </c>
      <c r="F1530">
        <v>4001938002</v>
      </c>
      <c r="G1530" t="s">
        <v>1809</v>
      </c>
      <c r="H1530" t="s">
        <v>4220</v>
      </c>
      <c r="I1530" t="s">
        <v>1823</v>
      </c>
      <c r="J1530">
        <v>3064466</v>
      </c>
      <c r="K1530">
        <v>6575256</v>
      </c>
      <c r="M1530">
        <v>1</v>
      </c>
      <c r="N1530">
        <v>8.81</v>
      </c>
      <c r="O1530">
        <v>8.81</v>
      </c>
      <c r="P1530" t="s">
        <v>1811</v>
      </c>
      <c r="Q1530" t="s">
        <v>1812</v>
      </c>
      <c r="R1530" s="16">
        <v>45803</v>
      </c>
      <c r="S1530">
        <v>45</v>
      </c>
      <c r="T1530" t="s">
        <v>1930</v>
      </c>
      <c r="U1530" s="16">
        <v>45845</v>
      </c>
      <c r="V1530" s="16">
        <v>45809</v>
      </c>
      <c r="Y1530" s="16">
        <v>45809</v>
      </c>
      <c r="AB1530" t="s">
        <v>5739</v>
      </c>
    </row>
    <row r="1531" spans="1:42" x14ac:dyDescent="0.35">
      <c r="A1531" t="s">
        <v>2070</v>
      </c>
      <c r="B1531" t="s">
        <v>2071</v>
      </c>
      <c r="C1531" t="s">
        <v>107</v>
      </c>
      <c r="D1531" t="s">
        <v>100</v>
      </c>
      <c r="E1531" s="16">
        <v>45799</v>
      </c>
      <c r="F1531">
        <v>4001938002</v>
      </c>
      <c r="G1531" t="s">
        <v>1809</v>
      </c>
      <c r="H1531" t="s">
        <v>5742</v>
      </c>
      <c r="I1531" t="s">
        <v>1826</v>
      </c>
      <c r="J1531">
        <v>3064466</v>
      </c>
      <c r="K1531">
        <v>6575256</v>
      </c>
      <c r="M1531">
        <v>2</v>
      </c>
      <c r="N1531">
        <v>63.71</v>
      </c>
      <c r="O1531">
        <v>127.42</v>
      </c>
      <c r="P1531" t="s">
        <v>1811</v>
      </c>
      <c r="Q1531" t="s">
        <v>1812</v>
      </c>
      <c r="R1531" s="16">
        <v>45803</v>
      </c>
      <c r="S1531">
        <v>45</v>
      </c>
      <c r="T1531" t="s">
        <v>1930</v>
      </c>
      <c r="U1531" s="16">
        <v>45845</v>
      </c>
      <c r="V1531" s="16">
        <v>45809</v>
      </c>
      <c r="Y1531" s="16">
        <v>45809</v>
      </c>
      <c r="AB1531" t="s">
        <v>5739</v>
      </c>
    </row>
    <row r="1532" spans="1:42" x14ac:dyDescent="0.35">
      <c r="A1532" t="s">
        <v>2070</v>
      </c>
      <c r="B1532" t="s">
        <v>2071</v>
      </c>
      <c r="C1532" t="s">
        <v>107</v>
      </c>
      <c r="D1532" t="s">
        <v>100</v>
      </c>
      <c r="E1532" s="16">
        <v>45799</v>
      </c>
      <c r="F1532">
        <v>4001938002</v>
      </c>
      <c r="G1532" t="s">
        <v>1809</v>
      </c>
      <c r="H1532" t="s">
        <v>5743</v>
      </c>
      <c r="I1532" t="s">
        <v>1958</v>
      </c>
      <c r="J1532">
        <v>3064466</v>
      </c>
      <c r="K1532">
        <v>6575256</v>
      </c>
      <c r="M1532">
        <v>2</v>
      </c>
      <c r="N1532">
        <v>1246.0899999999999</v>
      </c>
      <c r="O1532">
        <v>2492.1799999999998</v>
      </c>
      <c r="P1532" t="s">
        <v>1811</v>
      </c>
      <c r="Q1532" t="s">
        <v>1812</v>
      </c>
      <c r="R1532" s="16">
        <v>45803</v>
      </c>
      <c r="S1532">
        <v>45</v>
      </c>
      <c r="T1532" t="s">
        <v>1930</v>
      </c>
      <c r="U1532" s="16">
        <v>45845</v>
      </c>
      <c r="V1532" s="16">
        <v>45809</v>
      </c>
      <c r="Y1532" s="16">
        <v>45809</v>
      </c>
      <c r="AB1532" t="s">
        <v>5739</v>
      </c>
    </row>
    <row r="1533" spans="1:42" x14ac:dyDescent="0.35">
      <c r="A1533" t="s">
        <v>2070</v>
      </c>
      <c r="B1533" t="s">
        <v>2071</v>
      </c>
      <c r="C1533" t="s">
        <v>107</v>
      </c>
      <c r="D1533" t="s">
        <v>100</v>
      </c>
      <c r="E1533" s="16">
        <v>45799</v>
      </c>
      <c r="F1533">
        <v>4001938002</v>
      </c>
      <c r="G1533" t="s">
        <v>1809</v>
      </c>
      <c r="H1533" t="s">
        <v>5744</v>
      </c>
      <c r="I1533" t="s">
        <v>5745</v>
      </c>
      <c r="J1533">
        <v>3064466</v>
      </c>
      <c r="K1533">
        <v>6575256</v>
      </c>
      <c r="M1533">
        <v>1</v>
      </c>
      <c r="N1533">
        <v>546.79999999999995</v>
      </c>
      <c r="O1533">
        <v>546.79999999999995</v>
      </c>
      <c r="P1533" t="s">
        <v>1811</v>
      </c>
      <c r="Q1533" t="s">
        <v>1812</v>
      </c>
      <c r="R1533" s="16">
        <v>45803</v>
      </c>
      <c r="S1533">
        <v>45</v>
      </c>
      <c r="T1533" t="s">
        <v>1930</v>
      </c>
      <c r="U1533" s="16">
        <v>45845</v>
      </c>
      <c r="V1533" s="16">
        <v>45809</v>
      </c>
      <c r="Y1533" s="16">
        <v>45809</v>
      </c>
      <c r="AB1533" t="s">
        <v>5739</v>
      </c>
    </row>
    <row r="1534" spans="1:42" x14ac:dyDescent="0.35">
      <c r="A1534" t="s">
        <v>2070</v>
      </c>
      <c r="B1534" t="s">
        <v>2071</v>
      </c>
      <c r="C1534" t="s">
        <v>107</v>
      </c>
      <c r="D1534" t="s">
        <v>100</v>
      </c>
      <c r="E1534" s="16">
        <v>45799</v>
      </c>
      <c r="F1534">
        <v>4001938002</v>
      </c>
      <c r="G1534" t="s">
        <v>1809</v>
      </c>
      <c r="H1534" t="s">
        <v>2309</v>
      </c>
      <c r="I1534" t="s">
        <v>2310</v>
      </c>
      <c r="J1534">
        <v>3064466</v>
      </c>
      <c r="K1534">
        <v>6575256</v>
      </c>
      <c r="M1534">
        <v>12</v>
      </c>
      <c r="N1534">
        <v>1.05</v>
      </c>
      <c r="O1534">
        <v>12.6</v>
      </c>
      <c r="P1534" t="s">
        <v>1811</v>
      </c>
      <c r="Q1534" t="s">
        <v>1812</v>
      </c>
      <c r="R1534" s="16">
        <v>45803</v>
      </c>
      <c r="S1534">
        <v>45</v>
      </c>
      <c r="T1534" t="s">
        <v>1930</v>
      </c>
      <c r="U1534" s="16">
        <v>45845</v>
      </c>
      <c r="V1534" s="16">
        <v>45809</v>
      </c>
      <c r="Y1534" s="16">
        <v>45809</v>
      </c>
      <c r="AB1534" t="s">
        <v>5739</v>
      </c>
    </row>
    <row r="1535" spans="1:42" x14ac:dyDescent="0.35">
      <c r="A1535" t="s">
        <v>2070</v>
      </c>
      <c r="B1535" t="s">
        <v>2071</v>
      </c>
      <c r="C1535" t="s">
        <v>107</v>
      </c>
      <c r="D1535" t="s">
        <v>100</v>
      </c>
      <c r="E1535" s="16">
        <v>45799</v>
      </c>
      <c r="F1535">
        <v>4001938002</v>
      </c>
      <c r="G1535" t="s">
        <v>1809</v>
      </c>
      <c r="H1535" t="s">
        <v>2744</v>
      </c>
      <c r="I1535" t="s">
        <v>1865</v>
      </c>
      <c r="J1535">
        <v>3064466</v>
      </c>
      <c r="K1535">
        <v>6575256</v>
      </c>
      <c r="M1535">
        <v>12</v>
      </c>
      <c r="N1535">
        <v>0.6</v>
      </c>
      <c r="O1535">
        <v>7.2</v>
      </c>
      <c r="P1535" t="s">
        <v>1811</v>
      </c>
      <c r="Q1535" t="s">
        <v>1812</v>
      </c>
      <c r="R1535" s="16">
        <v>45803</v>
      </c>
      <c r="S1535">
        <v>45</v>
      </c>
      <c r="T1535" t="s">
        <v>1930</v>
      </c>
      <c r="U1535" s="16">
        <v>45845</v>
      </c>
      <c r="V1535" s="16">
        <v>45809</v>
      </c>
      <c r="Y1535" s="16">
        <v>45809</v>
      </c>
      <c r="AB1535" t="s">
        <v>5739</v>
      </c>
    </row>
    <row r="1536" spans="1:42" x14ac:dyDescent="0.35">
      <c r="A1536" t="s">
        <v>2070</v>
      </c>
      <c r="B1536" t="s">
        <v>2071</v>
      </c>
      <c r="C1536" t="s">
        <v>107</v>
      </c>
      <c r="D1536" t="s">
        <v>100</v>
      </c>
      <c r="E1536" s="16">
        <v>45799</v>
      </c>
      <c r="F1536">
        <v>4001938002</v>
      </c>
      <c r="G1536" t="s">
        <v>1809</v>
      </c>
      <c r="H1536" t="s">
        <v>1952</v>
      </c>
      <c r="I1536" t="s">
        <v>1825</v>
      </c>
      <c r="J1536">
        <v>3064466</v>
      </c>
      <c r="K1536">
        <v>6575256</v>
      </c>
      <c r="M1536">
        <v>12</v>
      </c>
      <c r="N1536">
        <v>9.4</v>
      </c>
      <c r="O1536">
        <v>112.8</v>
      </c>
      <c r="P1536" t="s">
        <v>1811</v>
      </c>
      <c r="Q1536" t="s">
        <v>1812</v>
      </c>
      <c r="R1536" s="16">
        <v>45803</v>
      </c>
      <c r="S1536">
        <v>45</v>
      </c>
      <c r="T1536" t="s">
        <v>1930</v>
      </c>
      <c r="U1536" s="16">
        <v>45845</v>
      </c>
      <c r="V1536" s="16">
        <v>45809</v>
      </c>
      <c r="Y1536" s="16">
        <v>45809</v>
      </c>
      <c r="AB1536" t="s">
        <v>5739</v>
      </c>
    </row>
    <row r="1537" spans="1:28" x14ac:dyDescent="0.35">
      <c r="A1537" t="s">
        <v>2070</v>
      </c>
      <c r="B1537" t="s">
        <v>2071</v>
      </c>
      <c r="C1537" t="s">
        <v>107</v>
      </c>
      <c r="D1537" t="s">
        <v>100</v>
      </c>
      <c r="E1537" s="16">
        <v>45799</v>
      </c>
      <c r="F1537">
        <v>4001938002</v>
      </c>
      <c r="G1537" t="s">
        <v>1809</v>
      </c>
      <c r="H1537" t="s">
        <v>5070</v>
      </c>
      <c r="I1537" t="s">
        <v>1822</v>
      </c>
      <c r="J1537">
        <v>3064466</v>
      </c>
      <c r="K1537">
        <v>6575256</v>
      </c>
      <c r="M1537">
        <v>12</v>
      </c>
      <c r="N1537">
        <v>1.41</v>
      </c>
      <c r="O1537">
        <v>16.920000000000002</v>
      </c>
      <c r="P1537" t="s">
        <v>1811</v>
      </c>
      <c r="Q1537" t="s">
        <v>1812</v>
      </c>
      <c r="R1537" s="16">
        <v>45803</v>
      </c>
      <c r="S1537">
        <v>45</v>
      </c>
      <c r="T1537" t="s">
        <v>1930</v>
      </c>
      <c r="U1537" s="16">
        <v>45845</v>
      </c>
      <c r="V1537" s="16">
        <v>45809</v>
      </c>
      <c r="Y1537" s="16">
        <v>45809</v>
      </c>
      <c r="AB1537" t="s">
        <v>5739</v>
      </c>
    </row>
    <row r="1538" spans="1:28" x14ac:dyDescent="0.35">
      <c r="A1538" t="s">
        <v>2070</v>
      </c>
      <c r="B1538" t="s">
        <v>2071</v>
      </c>
      <c r="C1538" t="s">
        <v>107</v>
      </c>
      <c r="D1538" t="s">
        <v>100</v>
      </c>
      <c r="E1538" s="16">
        <v>45799</v>
      </c>
      <c r="F1538">
        <v>4001938002</v>
      </c>
      <c r="G1538" t="s">
        <v>1809</v>
      </c>
      <c r="H1538" t="s">
        <v>3098</v>
      </c>
      <c r="I1538" t="s">
        <v>3016</v>
      </c>
      <c r="J1538">
        <v>3064466</v>
      </c>
      <c r="K1538">
        <v>6575256</v>
      </c>
      <c r="M1538">
        <v>1</v>
      </c>
      <c r="N1538">
        <v>7.08</v>
      </c>
      <c r="O1538">
        <v>7.08</v>
      </c>
      <c r="P1538" t="s">
        <v>1811</v>
      </c>
      <c r="Q1538" t="s">
        <v>1812</v>
      </c>
      <c r="R1538" s="16">
        <v>45803</v>
      </c>
      <c r="S1538">
        <v>45</v>
      </c>
      <c r="T1538" t="s">
        <v>1930</v>
      </c>
      <c r="U1538" s="16">
        <v>45845</v>
      </c>
      <c r="V1538" s="16">
        <v>45809</v>
      </c>
      <c r="Y1538" s="16">
        <v>45809</v>
      </c>
      <c r="AB1538" t="s">
        <v>5739</v>
      </c>
    </row>
    <row r="1539" spans="1:28" x14ac:dyDescent="0.35">
      <c r="A1539" t="s">
        <v>2070</v>
      </c>
      <c r="B1539" t="s">
        <v>2071</v>
      </c>
      <c r="C1539" t="s">
        <v>107</v>
      </c>
      <c r="D1539" t="s">
        <v>100</v>
      </c>
      <c r="E1539" s="16">
        <v>45799</v>
      </c>
      <c r="F1539">
        <v>4001938002</v>
      </c>
      <c r="G1539" t="s">
        <v>1809</v>
      </c>
      <c r="H1539" t="s">
        <v>5746</v>
      </c>
      <c r="I1539" t="s">
        <v>1825</v>
      </c>
      <c r="J1539">
        <v>3064466</v>
      </c>
      <c r="K1539">
        <v>6575256</v>
      </c>
      <c r="M1539">
        <v>1</v>
      </c>
      <c r="N1539">
        <v>7.62</v>
      </c>
      <c r="O1539">
        <v>7.62</v>
      </c>
      <c r="P1539" t="s">
        <v>1811</v>
      </c>
      <c r="Q1539" t="s">
        <v>1812</v>
      </c>
      <c r="R1539" s="16">
        <v>45803</v>
      </c>
      <c r="S1539">
        <v>45</v>
      </c>
      <c r="T1539" t="s">
        <v>1930</v>
      </c>
      <c r="U1539" s="16">
        <v>45845</v>
      </c>
      <c r="V1539" s="16">
        <v>45809</v>
      </c>
      <c r="Y1539" s="16">
        <v>45809</v>
      </c>
      <c r="AB1539" t="s">
        <v>5739</v>
      </c>
    </row>
    <row r="1540" spans="1:28" x14ac:dyDescent="0.35">
      <c r="A1540" t="s">
        <v>2070</v>
      </c>
      <c r="B1540" t="s">
        <v>2071</v>
      </c>
      <c r="C1540" t="s">
        <v>107</v>
      </c>
      <c r="D1540" t="s">
        <v>100</v>
      </c>
      <c r="E1540" s="16">
        <v>45799</v>
      </c>
      <c r="F1540">
        <v>4001938002</v>
      </c>
      <c r="G1540" t="s">
        <v>1809</v>
      </c>
      <c r="H1540" t="s">
        <v>5747</v>
      </c>
      <c r="I1540" t="s">
        <v>1929</v>
      </c>
      <c r="J1540">
        <v>3064466</v>
      </c>
      <c r="K1540">
        <v>6575256</v>
      </c>
      <c r="M1540">
        <v>1</v>
      </c>
      <c r="N1540">
        <v>284.70999999999998</v>
      </c>
      <c r="O1540">
        <v>284.70999999999998</v>
      </c>
      <c r="P1540" t="s">
        <v>1811</v>
      </c>
      <c r="Q1540" t="s">
        <v>1812</v>
      </c>
      <c r="R1540" s="16">
        <v>45803</v>
      </c>
      <c r="S1540">
        <v>45</v>
      </c>
      <c r="T1540" t="s">
        <v>1930</v>
      </c>
      <c r="U1540" s="16">
        <v>45845</v>
      </c>
      <c r="V1540" s="16">
        <v>45809</v>
      </c>
      <c r="Y1540" s="16">
        <v>45809</v>
      </c>
      <c r="AB1540" t="s">
        <v>5739</v>
      </c>
    </row>
    <row r="1541" spans="1:28" x14ac:dyDescent="0.35">
      <c r="A1541" t="s">
        <v>2070</v>
      </c>
      <c r="B1541" t="s">
        <v>2071</v>
      </c>
      <c r="C1541" t="s">
        <v>107</v>
      </c>
      <c r="D1541" t="s">
        <v>100</v>
      </c>
      <c r="E1541" s="16">
        <v>45799</v>
      </c>
      <c r="F1541">
        <v>4001938002</v>
      </c>
      <c r="G1541" t="s">
        <v>1809</v>
      </c>
      <c r="H1541" t="s">
        <v>1970</v>
      </c>
      <c r="I1541" t="s">
        <v>1971</v>
      </c>
      <c r="J1541">
        <v>3064466</v>
      </c>
      <c r="K1541">
        <v>6575256</v>
      </c>
      <c r="M1541">
        <v>2</v>
      </c>
      <c r="N1541">
        <v>2298.1999999999998</v>
      </c>
      <c r="O1541">
        <v>4596.3999999999996</v>
      </c>
      <c r="P1541" t="s">
        <v>1811</v>
      </c>
      <c r="Q1541" t="s">
        <v>1812</v>
      </c>
      <c r="R1541" s="16">
        <v>45803</v>
      </c>
      <c r="S1541">
        <v>45</v>
      </c>
      <c r="T1541" t="s">
        <v>1930</v>
      </c>
      <c r="U1541" s="16">
        <v>45845</v>
      </c>
      <c r="V1541" s="16">
        <v>45809</v>
      </c>
      <c r="Y1541" s="16">
        <v>45809</v>
      </c>
      <c r="AB1541" t="s">
        <v>5739</v>
      </c>
    </row>
    <row r="1542" spans="1:28" x14ac:dyDescent="0.35">
      <c r="A1542" t="s">
        <v>2070</v>
      </c>
      <c r="B1542" t="s">
        <v>2071</v>
      </c>
      <c r="C1542" t="s">
        <v>107</v>
      </c>
      <c r="D1542" t="s">
        <v>100</v>
      </c>
      <c r="E1542" s="16">
        <v>45799</v>
      </c>
      <c r="F1542">
        <v>4001938002</v>
      </c>
      <c r="G1542" t="s">
        <v>1809</v>
      </c>
      <c r="H1542" t="s">
        <v>4512</v>
      </c>
      <c r="I1542" t="s">
        <v>4513</v>
      </c>
      <c r="J1542">
        <v>3064466</v>
      </c>
      <c r="K1542">
        <v>6575256</v>
      </c>
      <c r="M1542">
        <v>2</v>
      </c>
      <c r="N1542">
        <v>2226.8200000000002</v>
      </c>
      <c r="O1542">
        <v>4453.6400000000003</v>
      </c>
      <c r="P1542" t="s">
        <v>1811</v>
      </c>
      <c r="Q1542" t="s">
        <v>1812</v>
      </c>
      <c r="R1542" s="16">
        <v>45803</v>
      </c>
      <c r="S1542">
        <v>45</v>
      </c>
      <c r="T1542" t="s">
        <v>1930</v>
      </c>
      <c r="U1542" s="16">
        <v>45845</v>
      </c>
      <c r="V1542" s="16">
        <v>45809</v>
      </c>
      <c r="Y1542" s="16">
        <v>45809</v>
      </c>
      <c r="AB1542" t="s">
        <v>5739</v>
      </c>
    </row>
    <row r="1543" spans="1:28" x14ac:dyDescent="0.35">
      <c r="A1543" t="s">
        <v>2070</v>
      </c>
      <c r="B1543" t="s">
        <v>2071</v>
      </c>
      <c r="C1543" t="s">
        <v>107</v>
      </c>
      <c r="D1543" t="s">
        <v>100</v>
      </c>
      <c r="E1543" s="16">
        <v>45799</v>
      </c>
      <c r="F1543">
        <v>4001938002</v>
      </c>
      <c r="G1543" t="s">
        <v>1809</v>
      </c>
      <c r="H1543" t="s">
        <v>4517</v>
      </c>
      <c r="I1543" t="s">
        <v>1825</v>
      </c>
      <c r="J1543">
        <v>3064466</v>
      </c>
      <c r="K1543">
        <v>6575256</v>
      </c>
      <c r="M1543">
        <v>12</v>
      </c>
      <c r="N1543">
        <v>50.3</v>
      </c>
      <c r="O1543">
        <v>603.6</v>
      </c>
      <c r="P1543" t="s">
        <v>1811</v>
      </c>
      <c r="Q1543" t="s">
        <v>1812</v>
      </c>
      <c r="R1543" s="16">
        <v>45803</v>
      </c>
      <c r="S1543">
        <v>45</v>
      </c>
      <c r="T1543" t="s">
        <v>1930</v>
      </c>
      <c r="U1543" s="16">
        <v>45845</v>
      </c>
      <c r="V1543" s="16">
        <v>45809</v>
      </c>
      <c r="Y1543" s="16">
        <v>45809</v>
      </c>
      <c r="AB1543" t="s">
        <v>5739</v>
      </c>
    </row>
    <row r="1544" spans="1:28" x14ac:dyDescent="0.35">
      <c r="A1544" t="s">
        <v>2448</v>
      </c>
      <c r="B1544" t="s">
        <v>2334</v>
      </c>
      <c r="C1544" t="s">
        <v>1402</v>
      </c>
      <c r="D1544" t="s">
        <v>1301</v>
      </c>
      <c r="E1544" s="16">
        <v>45741</v>
      </c>
      <c r="F1544">
        <v>4001864926</v>
      </c>
      <c r="G1544" t="s">
        <v>1927</v>
      </c>
      <c r="H1544" t="s">
        <v>3615</v>
      </c>
      <c r="I1544" t="s">
        <v>3616</v>
      </c>
      <c r="J1544">
        <v>3064857</v>
      </c>
      <c r="K1544">
        <v>6575531</v>
      </c>
      <c r="M1544">
        <v>1</v>
      </c>
      <c r="N1544">
        <v>740.07</v>
      </c>
      <c r="O1544">
        <v>740.07</v>
      </c>
      <c r="P1544" t="s">
        <v>1811</v>
      </c>
      <c r="Q1544" t="s">
        <v>1812</v>
      </c>
      <c r="R1544" s="16">
        <v>45745</v>
      </c>
      <c r="S1544">
        <v>102</v>
      </c>
      <c r="T1544" t="s">
        <v>5234</v>
      </c>
      <c r="U1544" s="16">
        <v>45752</v>
      </c>
      <c r="V1544" s="16">
        <v>45752</v>
      </c>
      <c r="Y1544" s="16">
        <v>45752</v>
      </c>
      <c r="AB1544" t="s">
        <v>1694</v>
      </c>
    </row>
    <row r="1545" spans="1:28" x14ac:dyDescent="0.35">
      <c r="A1545" t="s">
        <v>2448</v>
      </c>
      <c r="B1545" t="s">
        <v>2334</v>
      </c>
      <c r="C1545" t="s">
        <v>1402</v>
      </c>
      <c r="D1545" t="s">
        <v>1301</v>
      </c>
      <c r="E1545" s="16">
        <v>45741</v>
      </c>
      <c r="F1545">
        <v>4001864926</v>
      </c>
      <c r="G1545" t="s">
        <v>1927</v>
      </c>
      <c r="H1545" t="s">
        <v>3617</v>
      </c>
      <c r="I1545" t="s">
        <v>3618</v>
      </c>
      <c r="J1545">
        <v>3064857</v>
      </c>
      <c r="K1545">
        <v>6575531</v>
      </c>
      <c r="M1545">
        <v>1</v>
      </c>
      <c r="N1545">
        <v>101.02</v>
      </c>
      <c r="O1545">
        <v>101.02</v>
      </c>
      <c r="P1545" t="s">
        <v>1811</v>
      </c>
      <c r="Q1545" t="s">
        <v>1812</v>
      </c>
      <c r="R1545" s="16">
        <v>45745</v>
      </c>
      <c r="S1545">
        <v>102</v>
      </c>
      <c r="T1545" t="s">
        <v>5234</v>
      </c>
      <c r="U1545" s="16">
        <v>45752</v>
      </c>
      <c r="V1545" s="16">
        <v>45752</v>
      </c>
      <c r="Y1545" s="16">
        <v>45752</v>
      </c>
      <c r="AB1545" t="s">
        <v>1694</v>
      </c>
    </row>
    <row r="1546" spans="1:28" x14ac:dyDescent="0.35">
      <c r="A1546" t="s">
        <v>2960</v>
      </c>
      <c r="B1546" t="s">
        <v>3027</v>
      </c>
      <c r="C1546" t="s">
        <v>115</v>
      </c>
      <c r="D1546" t="s">
        <v>114</v>
      </c>
      <c r="E1546" s="16">
        <v>45729</v>
      </c>
      <c r="F1546">
        <v>4001849727</v>
      </c>
      <c r="G1546" t="s">
        <v>1927</v>
      </c>
      <c r="H1546" t="s">
        <v>3192</v>
      </c>
      <c r="I1546" t="s">
        <v>2889</v>
      </c>
      <c r="J1546">
        <v>3065575</v>
      </c>
      <c r="K1546">
        <v>6576067</v>
      </c>
      <c r="M1546">
        <v>1</v>
      </c>
      <c r="N1546">
        <v>2308.1999999999998</v>
      </c>
      <c r="O1546">
        <v>2308.1999999999998</v>
      </c>
      <c r="P1546" t="s">
        <v>1811</v>
      </c>
      <c r="Q1546" t="s">
        <v>1812</v>
      </c>
      <c r="R1546" s="16">
        <v>45732</v>
      </c>
      <c r="S1546">
        <v>122</v>
      </c>
      <c r="T1546" t="s">
        <v>5234</v>
      </c>
      <c r="U1546" s="16">
        <v>45730</v>
      </c>
      <c r="V1546" s="16">
        <v>45730</v>
      </c>
      <c r="Y1546" s="16">
        <v>45730</v>
      </c>
      <c r="AB1546" t="s">
        <v>1678</v>
      </c>
    </row>
    <row r="1547" spans="1:28" x14ac:dyDescent="0.35">
      <c r="A1547" t="s">
        <v>2448</v>
      </c>
      <c r="B1547" t="s">
        <v>2334</v>
      </c>
      <c r="C1547" t="s">
        <v>1402</v>
      </c>
      <c r="D1547" t="s">
        <v>1301</v>
      </c>
      <c r="E1547" s="16">
        <v>45751</v>
      </c>
      <c r="F1547">
        <v>4001880568</v>
      </c>
      <c r="G1547" t="s">
        <v>1927</v>
      </c>
      <c r="H1547" t="s">
        <v>3770</v>
      </c>
      <c r="I1547" t="s">
        <v>3771</v>
      </c>
      <c r="J1547">
        <v>3066361</v>
      </c>
      <c r="K1547">
        <v>6576777</v>
      </c>
      <c r="M1547">
        <v>1</v>
      </c>
      <c r="N1547">
        <v>1696.23</v>
      </c>
      <c r="O1547">
        <v>1696.23</v>
      </c>
      <c r="P1547" t="s">
        <v>1811</v>
      </c>
      <c r="Q1547" t="s">
        <v>1812</v>
      </c>
      <c r="R1547" s="16">
        <v>45765</v>
      </c>
      <c r="S1547">
        <v>89</v>
      </c>
      <c r="T1547" t="s">
        <v>3949</v>
      </c>
      <c r="U1547" s="16">
        <v>45758</v>
      </c>
      <c r="V1547" s="16">
        <v>45758</v>
      </c>
      <c r="Y1547" s="16">
        <v>45777</v>
      </c>
      <c r="AB1547" t="s">
        <v>1693</v>
      </c>
    </row>
    <row r="1548" spans="1:28" x14ac:dyDescent="0.35">
      <c r="A1548" t="s">
        <v>2448</v>
      </c>
      <c r="B1548" t="s">
        <v>2334</v>
      </c>
      <c r="C1548" t="s">
        <v>1402</v>
      </c>
      <c r="D1548" t="s">
        <v>1301</v>
      </c>
      <c r="E1548" s="16">
        <v>45751</v>
      </c>
      <c r="F1548">
        <v>4001880568</v>
      </c>
      <c r="G1548" t="s">
        <v>1927</v>
      </c>
      <c r="H1548" t="s">
        <v>2014</v>
      </c>
      <c r="I1548" t="s">
        <v>1865</v>
      </c>
      <c r="J1548">
        <v>3066361</v>
      </c>
      <c r="K1548">
        <v>6576777</v>
      </c>
      <c r="M1548">
        <v>4</v>
      </c>
      <c r="N1548">
        <v>4.7699999999999996</v>
      </c>
      <c r="O1548">
        <v>19.079999999999998</v>
      </c>
      <c r="P1548" t="s">
        <v>1811</v>
      </c>
      <c r="Q1548" t="s">
        <v>1812</v>
      </c>
      <c r="R1548" s="16">
        <v>45765</v>
      </c>
      <c r="S1548">
        <v>89</v>
      </c>
      <c r="T1548" t="s">
        <v>3949</v>
      </c>
      <c r="U1548" s="16">
        <v>45758</v>
      </c>
      <c r="V1548" s="16">
        <v>45758</v>
      </c>
      <c r="Y1548" s="16">
        <v>45777</v>
      </c>
      <c r="AB1548" t="s">
        <v>1693</v>
      </c>
    </row>
    <row r="1549" spans="1:28" x14ac:dyDescent="0.35">
      <c r="A1549" t="s">
        <v>2448</v>
      </c>
      <c r="B1549" t="s">
        <v>2334</v>
      </c>
      <c r="C1549" t="s">
        <v>1402</v>
      </c>
      <c r="D1549" t="s">
        <v>1301</v>
      </c>
      <c r="E1549" s="16">
        <v>45751</v>
      </c>
      <c r="F1549">
        <v>4001880568</v>
      </c>
      <c r="G1549" t="s">
        <v>1927</v>
      </c>
      <c r="H1549" t="s">
        <v>2056</v>
      </c>
      <c r="I1549" t="s">
        <v>1825</v>
      </c>
      <c r="J1549">
        <v>3066361</v>
      </c>
      <c r="K1549">
        <v>6576777</v>
      </c>
      <c r="M1549">
        <v>4</v>
      </c>
      <c r="N1549">
        <v>2.0699999999999998</v>
      </c>
      <c r="O1549">
        <v>8.2799999999999994</v>
      </c>
      <c r="P1549" t="s">
        <v>1811</v>
      </c>
      <c r="Q1549" t="s">
        <v>1812</v>
      </c>
      <c r="R1549" s="16">
        <v>45765</v>
      </c>
      <c r="S1549">
        <v>89</v>
      </c>
      <c r="T1549" t="s">
        <v>3949</v>
      </c>
      <c r="U1549" s="16">
        <v>45758</v>
      </c>
      <c r="V1549" s="16">
        <v>45758</v>
      </c>
      <c r="Y1549" s="16">
        <v>45777</v>
      </c>
      <c r="AB1549" t="s">
        <v>1693</v>
      </c>
    </row>
    <row r="1550" spans="1:28" x14ac:dyDescent="0.35">
      <c r="A1550" t="s">
        <v>2448</v>
      </c>
      <c r="B1550" t="s">
        <v>2334</v>
      </c>
      <c r="C1550" t="s">
        <v>1402</v>
      </c>
      <c r="D1550" t="s">
        <v>1301</v>
      </c>
      <c r="E1550" s="16">
        <v>45751</v>
      </c>
      <c r="F1550">
        <v>4001880568</v>
      </c>
      <c r="G1550" t="s">
        <v>1927</v>
      </c>
      <c r="H1550" t="s">
        <v>3772</v>
      </c>
      <c r="I1550" t="s">
        <v>2104</v>
      </c>
      <c r="J1550">
        <v>3066361</v>
      </c>
      <c r="K1550">
        <v>6576777</v>
      </c>
      <c r="M1550">
        <v>1</v>
      </c>
      <c r="N1550">
        <v>57.05</v>
      </c>
      <c r="O1550">
        <v>57.05</v>
      </c>
      <c r="P1550" t="s">
        <v>1811</v>
      </c>
      <c r="Q1550" t="s">
        <v>1812</v>
      </c>
      <c r="R1550" s="16">
        <v>45765</v>
      </c>
      <c r="S1550">
        <v>89</v>
      </c>
      <c r="T1550" t="s">
        <v>3949</v>
      </c>
      <c r="U1550" s="16">
        <v>45758</v>
      </c>
      <c r="V1550" s="16">
        <v>45758</v>
      </c>
      <c r="Y1550" s="16">
        <v>45777</v>
      </c>
      <c r="AB1550" t="s">
        <v>1693</v>
      </c>
    </row>
    <row r="1551" spans="1:28" x14ac:dyDescent="0.35">
      <c r="A1551" t="s">
        <v>2448</v>
      </c>
      <c r="B1551" t="s">
        <v>2334</v>
      </c>
      <c r="C1551" t="s">
        <v>1402</v>
      </c>
      <c r="D1551" t="s">
        <v>1301</v>
      </c>
      <c r="E1551" s="16">
        <v>45751</v>
      </c>
      <c r="F1551">
        <v>4001880568</v>
      </c>
      <c r="G1551" t="s">
        <v>1927</v>
      </c>
      <c r="H1551" t="s">
        <v>3708</v>
      </c>
      <c r="I1551" t="s">
        <v>1835</v>
      </c>
      <c r="J1551">
        <v>3066361</v>
      </c>
      <c r="K1551">
        <v>6576777</v>
      </c>
      <c r="M1551">
        <v>2</v>
      </c>
      <c r="N1551">
        <v>10.15</v>
      </c>
      <c r="O1551">
        <v>20.3</v>
      </c>
      <c r="P1551" t="s">
        <v>1811</v>
      </c>
      <c r="Q1551" t="s">
        <v>1812</v>
      </c>
      <c r="R1551" s="16">
        <v>45765</v>
      </c>
      <c r="S1551">
        <v>89</v>
      </c>
      <c r="T1551" t="s">
        <v>3949</v>
      </c>
      <c r="U1551" s="16">
        <v>45758</v>
      </c>
      <c r="V1551" s="16">
        <v>45758</v>
      </c>
      <c r="Y1551" s="16">
        <v>45777</v>
      </c>
      <c r="AB1551" t="s">
        <v>1693</v>
      </c>
    </row>
    <row r="1552" spans="1:28" x14ac:dyDescent="0.35">
      <c r="A1552" t="s">
        <v>2448</v>
      </c>
      <c r="B1552" t="s">
        <v>2334</v>
      </c>
      <c r="C1552" t="s">
        <v>1402</v>
      </c>
      <c r="D1552" t="s">
        <v>1301</v>
      </c>
      <c r="E1552" s="16">
        <v>45751</v>
      </c>
      <c r="F1552">
        <v>4001880568</v>
      </c>
      <c r="G1552" t="s">
        <v>1927</v>
      </c>
      <c r="H1552" t="s">
        <v>2540</v>
      </c>
      <c r="I1552" t="s">
        <v>2541</v>
      </c>
      <c r="J1552">
        <v>3066361</v>
      </c>
      <c r="K1552">
        <v>6576777</v>
      </c>
      <c r="M1552">
        <v>1</v>
      </c>
      <c r="N1552">
        <v>379.81</v>
      </c>
      <c r="O1552">
        <v>379.81</v>
      </c>
      <c r="P1552" t="s">
        <v>1811</v>
      </c>
      <c r="Q1552" t="s">
        <v>1812</v>
      </c>
      <c r="R1552" s="16">
        <v>45765</v>
      </c>
      <c r="S1552">
        <v>89</v>
      </c>
      <c r="T1552" t="s">
        <v>3949</v>
      </c>
      <c r="U1552" s="16">
        <v>45758</v>
      </c>
      <c r="V1552" s="16">
        <v>45758</v>
      </c>
      <c r="Y1552" s="16">
        <v>45777</v>
      </c>
      <c r="AB1552" t="s">
        <v>1693</v>
      </c>
    </row>
    <row r="1553" spans="1:28" x14ac:dyDescent="0.35">
      <c r="A1553" t="s">
        <v>2448</v>
      </c>
      <c r="B1553" t="s">
        <v>2334</v>
      </c>
      <c r="C1553" t="s">
        <v>1402</v>
      </c>
      <c r="D1553" t="s">
        <v>1301</v>
      </c>
      <c r="E1553" s="16">
        <v>45751</v>
      </c>
      <c r="F1553">
        <v>4001880568</v>
      </c>
      <c r="G1553" t="s">
        <v>1927</v>
      </c>
      <c r="H1553" t="s">
        <v>3773</v>
      </c>
      <c r="I1553" t="s">
        <v>1835</v>
      </c>
      <c r="J1553">
        <v>3066361</v>
      </c>
      <c r="K1553">
        <v>6576777</v>
      </c>
      <c r="M1553">
        <v>1</v>
      </c>
      <c r="N1553">
        <v>15.86</v>
      </c>
      <c r="O1553">
        <v>15.86</v>
      </c>
      <c r="P1553" t="s">
        <v>1811</v>
      </c>
      <c r="Q1553" t="s">
        <v>1812</v>
      </c>
      <c r="R1553" s="16">
        <v>45765</v>
      </c>
      <c r="S1553">
        <v>89</v>
      </c>
      <c r="T1553" t="s">
        <v>3949</v>
      </c>
      <c r="U1553" s="16">
        <v>45758</v>
      </c>
      <c r="V1553" s="16">
        <v>45758</v>
      </c>
      <c r="Y1553" s="16">
        <v>45777</v>
      </c>
      <c r="AB1553" t="s">
        <v>1693</v>
      </c>
    </row>
    <row r="1554" spans="1:28" x14ac:dyDescent="0.35">
      <c r="B1554" t="s">
        <v>3032</v>
      </c>
      <c r="C1554" t="s">
        <v>2020</v>
      </c>
      <c r="D1554" t="s">
        <v>2021</v>
      </c>
      <c r="E1554" s="16">
        <v>45762</v>
      </c>
      <c r="F1554">
        <v>4001893701</v>
      </c>
      <c r="G1554" t="s">
        <v>1809</v>
      </c>
      <c r="H1554" t="s">
        <v>4126</v>
      </c>
      <c r="I1554" t="s">
        <v>1936</v>
      </c>
      <c r="J1554">
        <v>3068800</v>
      </c>
      <c r="K1554">
        <v>6578535</v>
      </c>
      <c r="M1554">
        <v>1</v>
      </c>
      <c r="N1554">
        <v>6.58</v>
      </c>
      <c r="O1554">
        <v>6.58</v>
      </c>
      <c r="P1554" t="s">
        <v>1811</v>
      </c>
      <c r="Q1554" t="s">
        <v>1812</v>
      </c>
      <c r="R1554" s="16">
        <v>45780</v>
      </c>
      <c r="S1554">
        <v>70</v>
      </c>
      <c r="T1554" t="s">
        <v>3949</v>
      </c>
      <c r="U1554" s="16">
        <v>45810</v>
      </c>
      <c r="V1554" s="16">
        <v>45784</v>
      </c>
      <c r="Y1554" s="16">
        <v>45784</v>
      </c>
      <c r="AB1554" t="s">
        <v>4127</v>
      </c>
    </row>
    <row r="1555" spans="1:28" x14ac:dyDescent="0.35">
      <c r="B1555" t="s">
        <v>3032</v>
      </c>
      <c r="C1555" t="s">
        <v>2020</v>
      </c>
      <c r="D1555" t="s">
        <v>2021</v>
      </c>
      <c r="E1555" s="16">
        <v>45762</v>
      </c>
      <c r="F1555">
        <v>4001893701</v>
      </c>
      <c r="G1555" t="s">
        <v>1809</v>
      </c>
      <c r="H1555" t="s">
        <v>1829</v>
      </c>
      <c r="I1555" t="s">
        <v>1820</v>
      </c>
      <c r="J1555">
        <v>3068800</v>
      </c>
      <c r="K1555">
        <v>6578535</v>
      </c>
      <c r="M1555">
        <v>6</v>
      </c>
      <c r="N1555">
        <v>1.86</v>
      </c>
      <c r="O1555">
        <v>11.16</v>
      </c>
      <c r="P1555" t="s">
        <v>1811</v>
      </c>
      <c r="Q1555" t="s">
        <v>1812</v>
      </c>
      <c r="R1555" s="16">
        <v>45780</v>
      </c>
      <c r="S1555">
        <v>70</v>
      </c>
      <c r="T1555" t="s">
        <v>3949</v>
      </c>
      <c r="U1555" s="16">
        <v>45810</v>
      </c>
      <c r="V1555" s="16">
        <v>45784</v>
      </c>
      <c r="Y1555" s="16">
        <v>45784</v>
      </c>
      <c r="AB1555" t="s">
        <v>4127</v>
      </c>
    </row>
    <row r="1556" spans="1:28" x14ac:dyDescent="0.35">
      <c r="B1556" t="s">
        <v>3032</v>
      </c>
      <c r="C1556" t="s">
        <v>2020</v>
      </c>
      <c r="D1556" t="s">
        <v>2021</v>
      </c>
      <c r="E1556" s="16">
        <v>45762</v>
      </c>
      <c r="F1556">
        <v>4001893701</v>
      </c>
      <c r="G1556" t="s">
        <v>1809</v>
      </c>
      <c r="H1556" t="s">
        <v>1902</v>
      </c>
      <c r="I1556" t="s">
        <v>1822</v>
      </c>
      <c r="J1556">
        <v>3068800</v>
      </c>
      <c r="K1556">
        <v>6578535</v>
      </c>
      <c r="M1556">
        <v>6</v>
      </c>
      <c r="N1556">
        <v>1.89</v>
      </c>
      <c r="O1556">
        <v>11.34</v>
      </c>
      <c r="P1556" t="s">
        <v>1811</v>
      </c>
      <c r="Q1556" t="s">
        <v>1812</v>
      </c>
      <c r="R1556" s="16">
        <v>45780</v>
      </c>
      <c r="S1556">
        <v>70</v>
      </c>
      <c r="T1556" t="s">
        <v>3949</v>
      </c>
      <c r="U1556" s="16">
        <v>45810</v>
      </c>
      <c r="V1556" s="16">
        <v>45784</v>
      </c>
      <c r="Y1556" s="16">
        <v>45784</v>
      </c>
      <c r="AB1556" t="s">
        <v>4127</v>
      </c>
    </row>
    <row r="1557" spans="1:28" x14ac:dyDescent="0.35">
      <c r="B1557" t="s">
        <v>3032</v>
      </c>
      <c r="C1557" t="s">
        <v>2020</v>
      </c>
      <c r="D1557" t="s">
        <v>2021</v>
      </c>
      <c r="E1557" s="16">
        <v>45762</v>
      </c>
      <c r="F1557">
        <v>4001893701</v>
      </c>
      <c r="G1557" t="s">
        <v>1809</v>
      </c>
      <c r="H1557" t="s">
        <v>4128</v>
      </c>
      <c r="I1557" t="s">
        <v>4129</v>
      </c>
      <c r="J1557">
        <v>3068800</v>
      </c>
      <c r="K1557">
        <v>6578535</v>
      </c>
      <c r="M1557">
        <v>1</v>
      </c>
      <c r="N1557">
        <v>4519.53</v>
      </c>
      <c r="O1557">
        <v>4519.53</v>
      </c>
      <c r="P1557" t="s">
        <v>1811</v>
      </c>
      <c r="Q1557" t="s">
        <v>1812</v>
      </c>
      <c r="R1557" s="16">
        <v>45780</v>
      </c>
      <c r="S1557">
        <v>70</v>
      </c>
      <c r="T1557" t="s">
        <v>3949</v>
      </c>
      <c r="U1557" s="16">
        <v>45810</v>
      </c>
      <c r="V1557" s="16">
        <v>45784</v>
      </c>
      <c r="Y1557" s="16">
        <v>45784</v>
      </c>
      <c r="AB1557" t="s">
        <v>4127</v>
      </c>
    </row>
    <row r="1558" spans="1:28" x14ac:dyDescent="0.35">
      <c r="A1558" t="s">
        <v>2070</v>
      </c>
      <c r="B1558" t="s">
        <v>2071</v>
      </c>
      <c r="C1558" t="s">
        <v>107</v>
      </c>
      <c r="D1558" t="s">
        <v>100</v>
      </c>
      <c r="E1558" s="16">
        <v>45769</v>
      </c>
      <c r="F1558">
        <v>4001900744</v>
      </c>
      <c r="G1558" t="s">
        <v>1809</v>
      </c>
      <c r="H1558" t="s">
        <v>3643</v>
      </c>
      <c r="I1558" t="s">
        <v>1826</v>
      </c>
      <c r="J1558">
        <v>3068884</v>
      </c>
      <c r="K1558">
        <v>6578539</v>
      </c>
      <c r="M1558">
        <v>3</v>
      </c>
      <c r="N1558">
        <v>5.44</v>
      </c>
      <c r="O1558">
        <v>16.32</v>
      </c>
      <c r="P1558" t="s">
        <v>1811</v>
      </c>
      <c r="Q1558" t="s">
        <v>1812</v>
      </c>
      <c r="R1558" s="16">
        <v>45789</v>
      </c>
      <c r="S1558">
        <v>62</v>
      </c>
      <c r="T1558" t="s">
        <v>8392</v>
      </c>
      <c r="U1558" s="16">
        <v>45808</v>
      </c>
      <c r="V1558" s="16">
        <v>45792</v>
      </c>
      <c r="Y1558" s="16">
        <v>45792</v>
      </c>
      <c r="AB1558" t="s">
        <v>5252</v>
      </c>
    </row>
    <row r="1559" spans="1:28" x14ac:dyDescent="0.35">
      <c r="A1559" t="s">
        <v>2070</v>
      </c>
      <c r="B1559" t="s">
        <v>2071</v>
      </c>
      <c r="C1559" t="s">
        <v>107</v>
      </c>
      <c r="D1559" t="s">
        <v>100</v>
      </c>
      <c r="E1559" s="16">
        <v>45769</v>
      </c>
      <c r="F1559">
        <v>4001900744</v>
      </c>
      <c r="G1559" t="s">
        <v>1809</v>
      </c>
      <c r="H1559" t="s">
        <v>4632</v>
      </c>
      <c r="I1559" t="s">
        <v>3054</v>
      </c>
      <c r="J1559">
        <v>3068884</v>
      </c>
      <c r="K1559">
        <v>6578539</v>
      </c>
      <c r="M1559">
        <v>1</v>
      </c>
      <c r="N1559">
        <v>1647.99</v>
      </c>
      <c r="O1559">
        <v>1647.99</v>
      </c>
      <c r="P1559" t="s">
        <v>1811</v>
      </c>
      <c r="Q1559" t="s">
        <v>1812</v>
      </c>
      <c r="R1559" s="16">
        <v>45789</v>
      </c>
      <c r="S1559">
        <v>62</v>
      </c>
      <c r="T1559" t="s">
        <v>8392</v>
      </c>
      <c r="U1559" s="16">
        <v>45808</v>
      </c>
      <c r="V1559" s="16">
        <v>45792</v>
      </c>
      <c r="Y1559" s="16">
        <v>45792</v>
      </c>
      <c r="AB1559" t="s">
        <v>5252</v>
      </c>
    </row>
    <row r="1560" spans="1:28" x14ac:dyDescent="0.35">
      <c r="A1560" t="s">
        <v>2070</v>
      </c>
      <c r="B1560" t="s">
        <v>2071</v>
      </c>
      <c r="C1560" t="s">
        <v>107</v>
      </c>
      <c r="D1560" t="s">
        <v>100</v>
      </c>
      <c r="E1560" s="16">
        <v>45769</v>
      </c>
      <c r="F1560">
        <v>4001900744</v>
      </c>
      <c r="G1560" t="s">
        <v>1809</v>
      </c>
      <c r="H1560" t="s">
        <v>4630</v>
      </c>
      <c r="I1560" t="s">
        <v>1855</v>
      </c>
      <c r="J1560">
        <v>3068884</v>
      </c>
      <c r="K1560">
        <v>6578539</v>
      </c>
      <c r="M1560">
        <v>1</v>
      </c>
      <c r="N1560">
        <v>6240</v>
      </c>
      <c r="O1560">
        <v>6240</v>
      </c>
      <c r="P1560" t="s">
        <v>1811</v>
      </c>
      <c r="Q1560" t="s">
        <v>1812</v>
      </c>
      <c r="R1560" s="16">
        <v>45789</v>
      </c>
      <c r="S1560">
        <v>62</v>
      </c>
      <c r="T1560" t="s">
        <v>8392</v>
      </c>
      <c r="U1560" s="16">
        <v>45808</v>
      </c>
      <c r="V1560" s="16">
        <v>45792</v>
      </c>
      <c r="Y1560" s="16">
        <v>45792</v>
      </c>
      <c r="AB1560" t="s">
        <v>5252</v>
      </c>
    </row>
    <row r="1561" spans="1:28" x14ac:dyDescent="0.35">
      <c r="A1561" t="s">
        <v>2070</v>
      </c>
      <c r="B1561" t="s">
        <v>2071</v>
      </c>
      <c r="C1561" t="s">
        <v>107</v>
      </c>
      <c r="D1561" t="s">
        <v>100</v>
      </c>
      <c r="E1561" s="16">
        <v>45769</v>
      </c>
      <c r="F1561">
        <v>4001900744</v>
      </c>
      <c r="G1561" t="s">
        <v>1809</v>
      </c>
      <c r="H1561" t="s">
        <v>4634</v>
      </c>
      <c r="I1561" t="s">
        <v>4635</v>
      </c>
      <c r="J1561">
        <v>3068884</v>
      </c>
      <c r="K1561">
        <v>6578539</v>
      </c>
      <c r="M1561">
        <v>2</v>
      </c>
      <c r="N1561">
        <v>154.30000000000001</v>
      </c>
      <c r="O1561">
        <v>308.60000000000002</v>
      </c>
      <c r="P1561" t="s">
        <v>1811</v>
      </c>
      <c r="Q1561" t="s">
        <v>1812</v>
      </c>
      <c r="R1561" s="16">
        <v>45789</v>
      </c>
      <c r="S1561">
        <v>62</v>
      </c>
      <c r="T1561" t="s">
        <v>8392</v>
      </c>
      <c r="U1561" s="16">
        <v>45808</v>
      </c>
      <c r="V1561" s="16">
        <v>45792</v>
      </c>
      <c r="Y1561" s="16">
        <v>45792</v>
      </c>
      <c r="AB1561" t="s">
        <v>5252</v>
      </c>
    </row>
    <row r="1562" spans="1:28" x14ac:dyDescent="0.35">
      <c r="A1562" t="s">
        <v>2070</v>
      </c>
      <c r="B1562" t="s">
        <v>2071</v>
      </c>
      <c r="C1562" t="s">
        <v>107</v>
      </c>
      <c r="D1562" t="s">
        <v>100</v>
      </c>
      <c r="E1562" s="16">
        <v>45769</v>
      </c>
      <c r="F1562">
        <v>4001900744</v>
      </c>
      <c r="G1562" t="s">
        <v>1809</v>
      </c>
      <c r="H1562" t="s">
        <v>3050</v>
      </c>
      <c r="I1562" t="s">
        <v>2034</v>
      </c>
      <c r="J1562">
        <v>3068884</v>
      </c>
      <c r="K1562">
        <v>6578539</v>
      </c>
      <c r="M1562">
        <v>12</v>
      </c>
      <c r="N1562">
        <v>5.1100000000000003</v>
      </c>
      <c r="O1562">
        <v>61.32</v>
      </c>
      <c r="P1562" t="s">
        <v>1811</v>
      </c>
      <c r="Q1562" t="s">
        <v>1812</v>
      </c>
      <c r="R1562" s="16">
        <v>45789</v>
      </c>
      <c r="S1562">
        <v>62</v>
      </c>
      <c r="T1562" t="s">
        <v>8392</v>
      </c>
      <c r="U1562" s="16">
        <v>45808</v>
      </c>
      <c r="V1562" s="16">
        <v>45792</v>
      </c>
      <c r="Y1562" s="16">
        <v>45792</v>
      </c>
      <c r="AB1562" t="s">
        <v>5252</v>
      </c>
    </row>
    <row r="1563" spans="1:28" x14ac:dyDescent="0.35">
      <c r="A1563" t="s">
        <v>2070</v>
      </c>
      <c r="B1563" t="s">
        <v>2071</v>
      </c>
      <c r="C1563" t="s">
        <v>107</v>
      </c>
      <c r="D1563" t="s">
        <v>100</v>
      </c>
      <c r="E1563" s="16">
        <v>45769</v>
      </c>
      <c r="F1563">
        <v>4001900744</v>
      </c>
      <c r="G1563" t="s">
        <v>1809</v>
      </c>
      <c r="H1563" t="s">
        <v>4631</v>
      </c>
      <c r="I1563" t="s">
        <v>3054</v>
      </c>
      <c r="J1563">
        <v>3068884</v>
      </c>
      <c r="K1563">
        <v>6578539</v>
      </c>
      <c r="M1563">
        <v>1</v>
      </c>
      <c r="N1563">
        <v>1647.99</v>
      </c>
      <c r="O1563">
        <v>1647.99</v>
      </c>
      <c r="P1563" t="s">
        <v>1811</v>
      </c>
      <c r="Q1563" t="s">
        <v>1812</v>
      </c>
      <c r="R1563" s="16">
        <v>45789</v>
      </c>
      <c r="S1563">
        <v>62</v>
      </c>
      <c r="T1563" t="s">
        <v>8392</v>
      </c>
      <c r="U1563" s="16">
        <v>45808</v>
      </c>
      <c r="V1563" s="16">
        <v>45792</v>
      </c>
      <c r="Y1563" s="16">
        <v>45792</v>
      </c>
      <c r="AB1563" t="s">
        <v>5252</v>
      </c>
    </row>
    <row r="1564" spans="1:28" x14ac:dyDescent="0.35">
      <c r="A1564" t="s">
        <v>2070</v>
      </c>
      <c r="B1564" t="s">
        <v>2071</v>
      </c>
      <c r="C1564" t="s">
        <v>107</v>
      </c>
      <c r="D1564" t="s">
        <v>100</v>
      </c>
      <c r="E1564" s="16">
        <v>45769</v>
      </c>
      <c r="F1564">
        <v>4001900744</v>
      </c>
      <c r="G1564" t="s">
        <v>1809</v>
      </c>
      <c r="H1564" t="s">
        <v>4629</v>
      </c>
      <c r="I1564" t="s">
        <v>1855</v>
      </c>
      <c r="J1564">
        <v>3068884</v>
      </c>
      <c r="K1564">
        <v>6578539</v>
      </c>
      <c r="M1564">
        <v>1</v>
      </c>
      <c r="N1564">
        <v>7274.48</v>
      </c>
      <c r="O1564">
        <v>7274.48</v>
      </c>
      <c r="P1564" t="s">
        <v>1811</v>
      </c>
      <c r="Q1564" t="s">
        <v>1812</v>
      </c>
      <c r="R1564" s="16">
        <v>45789</v>
      </c>
      <c r="S1564">
        <v>62</v>
      </c>
      <c r="T1564" t="s">
        <v>8392</v>
      </c>
      <c r="U1564" s="16">
        <v>45808</v>
      </c>
      <c r="V1564" s="16">
        <v>45792</v>
      </c>
      <c r="Y1564" s="16">
        <v>45792</v>
      </c>
      <c r="AB1564" t="s">
        <v>5252</v>
      </c>
    </row>
    <row r="1565" spans="1:28" x14ac:dyDescent="0.35">
      <c r="A1565" t="s">
        <v>2070</v>
      </c>
      <c r="B1565" t="s">
        <v>2071</v>
      </c>
      <c r="C1565" t="s">
        <v>107</v>
      </c>
      <c r="D1565" t="s">
        <v>100</v>
      </c>
      <c r="E1565" s="16">
        <v>45769</v>
      </c>
      <c r="F1565">
        <v>4001900744</v>
      </c>
      <c r="G1565" t="s">
        <v>1809</v>
      </c>
      <c r="H1565" t="s">
        <v>4641</v>
      </c>
      <c r="I1565" t="s">
        <v>3054</v>
      </c>
      <c r="J1565">
        <v>3068884</v>
      </c>
      <c r="K1565">
        <v>6578539</v>
      </c>
      <c r="M1565">
        <v>2</v>
      </c>
      <c r="N1565">
        <v>1731.8</v>
      </c>
      <c r="O1565">
        <v>3463.6</v>
      </c>
      <c r="P1565" t="s">
        <v>1811</v>
      </c>
      <c r="Q1565" t="s">
        <v>1812</v>
      </c>
      <c r="R1565" s="16">
        <v>45789</v>
      </c>
      <c r="S1565">
        <v>62</v>
      </c>
      <c r="T1565" t="s">
        <v>8392</v>
      </c>
      <c r="U1565" s="16">
        <v>45808</v>
      </c>
      <c r="V1565" s="16">
        <v>45792</v>
      </c>
      <c r="Y1565" s="16">
        <v>45792</v>
      </c>
      <c r="AB1565" t="s">
        <v>5252</v>
      </c>
    </row>
    <row r="1566" spans="1:28" x14ac:dyDescent="0.35">
      <c r="A1566" t="s">
        <v>2070</v>
      </c>
      <c r="B1566" t="s">
        <v>2071</v>
      </c>
      <c r="C1566" t="s">
        <v>107</v>
      </c>
      <c r="D1566" t="s">
        <v>100</v>
      </c>
      <c r="E1566" s="16">
        <v>45769</v>
      </c>
      <c r="F1566">
        <v>4001900744</v>
      </c>
      <c r="G1566" t="s">
        <v>1809</v>
      </c>
      <c r="H1566" t="s">
        <v>3056</v>
      </c>
      <c r="I1566" t="s">
        <v>1825</v>
      </c>
      <c r="J1566">
        <v>3068884</v>
      </c>
      <c r="K1566">
        <v>6578539</v>
      </c>
      <c r="M1566">
        <v>1</v>
      </c>
      <c r="N1566">
        <v>143.49</v>
      </c>
      <c r="O1566">
        <v>143.49</v>
      </c>
      <c r="P1566" t="s">
        <v>1811</v>
      </c>
      <c r="Q1566" t="s">
        <v>1812</v>
      </c>
      <c r="R1566" s="16">
        <v>45789</v>
      </c>
      <c r="S1566">
        <v>62</v>
      </c>
      <c r="T1566" t="s">
        <v>8392</v>
      </c>
      <c r="U1566" s="16">
        <v>45808</v>
      </c>
      <c r="V1566" s="16">
        <v>45792</v>
      </c>
      <c r="Y1566" s="16">
        <v>45792</v>
      </c>
      <c r="AB1566" t="s">
        <v>5252</v>
      </c>
    </row>
    <row r="1567" spans="1:28" x14ac:dyDescent="0.35">
      <c r="A1567" t="s">
        <v>2070</v>
      </c>
      <c r="B1567" t="s">
        <v>2071</v>
      </c>
      <c r="C1567" t="s">
        <v>107</v>
      </c>
      <c r="D1567" t="s">
        <v>100</v>
      </c>
      <c r="E1567" s="16">
        <v>45769</v>
      </c>
      <c r="F1567">
        <v>4001900744</v>
      </c>
      <c r="G1567" t="s">
        <v>1809</v>
      </c>
      <c r="H1567" t="s">
        <v>2645</v>
      </c>
      <c r="I1567" t="s">
        <v>1810</v>
      </c>
      <c r="J1567">
        <v>3068884</v>
      </c>
      <c r="K1567">
        <v>6578539</v>
      </c>
      <c r="M1567">
        <v>1</v>
      </c>
      <c r="N1567">
        <v>7.26</v>
      </c>
      <c r="O1567">
        <v>7.26</v>
      </c>
      <c r="P1567" t="s">
        <v>1811</v>
      </c>
      <c r="Q1567" t="s">
        <v>1812</v>
      </c>
      <c r="R1567" s="16">
        <v>45789</v>
      </c>
      <c r="S1567">
        <v>62</v>
      </c>
      <c r="T1567" t="s">
        <v>8392</v>
      </c>
      <c r="U1567" s="16">
        <v>45808</v>
      </c>
      <c r="V1567" s="16">
        <v>45792</v>
      </c>
      <c r="Y1567" s="16">
        <v>45792</v>
      </c>
      <c r="AB1567" t="s">
        <v>5252</v>
      </c>
    </row>
    <row r="1568" spans="1:28" x14ac:dyDescent="0.35">
      <c r="A1568" t="s">
        <v>2070</v>
      </c>
      <c r="B1568" t="s">
        <v>2071</v>
      </c>
      <c r="C1568" t="s">
        <v>107</v>
      </c>
      <c r="D1568" t="s">
        <v>100</v>
      </c>
      <c r="E1568" s="16">
        <v>45769</v>
      </c>
      <c r="F1568">
        <v>4001900744</v>
      </c>
      <c r="G1568" t="s">
        <v>1809</v>
      </c>
      <c r="H1568" t="s">
        <v>4636</v>
      </c>
      <c r="I1568" t="s">
        <v>1826</v>
      </c>
      <c r="J1568">
        <v>3068884</v>
      </c>
      <c r="K1568">
        <v>6578539</v>
      </c>
      <c r="M1568">
        <v>2</v>
      </c>
      <c r="N1568">
        <v>111.07</v>
      </c>
      <c r="O1568">
        <v>222.14</v>
      </c>
      <c r="P1568" t="s">
        <v>1811</v>
      </c>
      <c r="Q1568" t="s">
        <v>1812</v>
      </c>
      <c r="R1568" s="16">
        <v>45789</v>
      </c>
      <c r="S1568">
        <v>62</v>
      </c>
      <c r="T1568" t="s">
        <v>8392</v>
      </c>
      <c r="U1568" s="16">
        <v>45808</v>
      </c>
      <c r="V1568" s="16">
        <v>45792</v>
      </c>
      <c r="Y1568" s="16">
        <v>45792</v>
      </c>
      <c r="AB1568" t="s">
        <v>5252</v>
      </c>
    </row>
    <row r="1569" spans="1:28" x14ac:dyDescent="0.35">
      <c r="A1569" t="s">
        <v>2070</v>
      </c>
      <c r="B1569" t="s">
        <v>2071</v>
      </c>
      <c r="C1569" t="s">
        <v>107</v>
      </c>
      <c r="D1569" t="s">
        <v>100</v>
      </c>
      <c r="E1569" s="16">
        <v>45769</v>
      </c>
      <c r="F1569">
        <v>4001900744</v>
      </c>
      <c r="G1569" t="s">
        <v>1809</v>
      </c>
      <c r="H1569" t="s">
        <v>2653</v>
      </c>
      <c r="I1569" t="s">
        <v>1822</v>
      </c>
      <c r="J1569">
        <v>3068884</v>
      </c>
      <c r="K1569">
        <v>6578539</v>
      </c>
      <c r="M1569">
        <v>2</v>
      </c>
      <c r="N1569">
        <v>5.53</v>
      </c>
      <c r="O1569">
        <v>11.06</v>
      </c>
      <c r="P1569" t="s">
        <v>1811</v>
      </c>
      <c r="Q1569" t="s">
        <v>1812</v>
      </c>
      <c r="R1569" s="16">
        <v>45789</v>
      </c>
      <c r="S1569">
        <v>62</v>
      </c>
      <c r="T1569" t="s">
        <v>8392</v>
      </c>
      <c r="U1569" s="16">
        <v>45808</v>
      </c>
      <c r="V1569" s="16">
        <v>45792</v>
      </c>
      <c r="Y1569" s="16">
        <v>45792</v>
      </c>
      <c r="AB1569" t="s">
        <v>5252</v>
      </c>
    </row>
    <row r="1570" spans="1:28" x14ac:dyDescent="0.35">
      <c r="A1570" t="s">
        <v>2070</v>
      </c>
      <c r="B1570" t="s">
        <v>2071</v>
      </c>
      <c r="C1570" t="s">
        <v>107</v>
      </c>
      <c r="D1570" t="s">
        <v>100</v>
      </c>
      <c r="E1570" s="16">
        <v>45769</v>
      </c>
      <c r="F1570">
        <v>4001900744</v>
      </c>
      <c r="G1570" t="s">
        <v>1809</v>
      </c>
      <c r="H1570" t="s">
        <v>4633</v>
      </c>
      <c r="I1570" t="s">
        <v>1825</v>
      </c>
      <c r="J1570">
        <v>3068884</v>
      </c>
      <c r="K1570">
        <v>6578539</v>
      </c>
      <c r="M1570">
        <v>1</v>
      </c>
      <c r="N1570">
        <v>98.24</v>
      </c>
      <c r="O1570">
        <v>98.24</v>
      </c>
      <c r="P1570" t="s">
        <v>1811</v>
      </c>
      <c r="Q1570" t="s">
        <v>1812</v>
      </c>
      <c r="R1570" s="16">
        <v>45789</v>
      </c>
      <c r="S1570">
        <v>62</v>
      </c>
      <c r="T1570" t="s">
        <v>8392</v>
      </c>
      <c r="U1570" s="16">
        <v>45808</v>
      </c>
      <c r="V1570" s="16">
        <v>45792</v>
      </c>
      <c r="Y1570" s="16">
        <v>45792</v>
      </c>
      <c r="AB1570" t="s">
        <v>5252</v>
      </c>
    </row>
    <row r="1571" spans="1:28" x14ac:dyDescent="0.35">
      <c r="A1571" t="s">
        <v>2070</v>
      </c>
      <c r="B1571" t="s">
        <v>2071</v>
      </c>
      <c r="C1571" t="s">
        <v>107</v>
      </c>
      <c r="D1571" t="s">
        <v>100</v>
      </c>
      <c r="E1571" s="16">
        <v>45769</v>
      </c>
      <c r="F1571">
        <v>4001900744</v>
      </c>
      <c r="G1571" t="s">
        <v>1809</v>
      </c>
      <c r="H1571" t="s">
        <v>4637</v>
      </c>
      <c r="I1571" t="s">
        <v>4638</v>
      </c>
      <c r="J1571">
        <v>3068884</v>
      </c>
      <c r="K1571">
        <v>6578539</v>
      </c>
      <c r="M1571">
        <v>1</v>
      </c>
      <c r="N1571">
        <v>293.76</v>
      </c>
      <c r="O1571">
        <v>293.76</v>
      </c>
      <c r="P1571" t="s">
        <v>1811</v>
      </c>
      <c r="Q1571" t="s">
        <v>1812</v>
      </c>
      <c r="R1571" s="16">
        <v>45789</v>
      </c>
      <c r="S1571">
        <v>62</v>
      </c>
      <c r="T1571" t="s">
        <v>8392</v>
      </c>
      <c r="U1571" s="16">
        <v>45808</v>
      </c>
      <c r="V1571" s="16">
        <v>45792</v>
      </c>
      <c r="Y1571" s="16">
        <v>45792</v>
      </c>
      <c r="AB1571" t="s">
        <v>5252</v>
      </c>
    </row>
    <row r="1572" spans="1:28" x14ac:dyDescent="0.35">
      <c r="A1572" t="s">
        <v>2070</v>
      </c>
      <c r="B1572" t="s">
        <v>2071</v>
      </c>
      <c r="C1572" t="s">
        <v>107</v>
      </c>
      <c r="D1572" t="s">
        <v>100</v>
      </c>
      <c r="E1572" s="16">
        <v>45769</v>
      </c>
      <c r="F1572">
        <v>4001900744</v>
      </c>
      <c r="G1572" t="s">
        <v>1809</v>
      </c>
      <c r="H1572" t="s">
        <v>2537</v>
      </c>
      <c r="I1572" t="s">
        <v>1822</v>
      </c>
      <c r="J1572">
        <v>3068884</v>
      </c>
      <c r="K1572">
        <v>6578539</v>
      </c>
      <c r="M1572">
        <v>8</v>
      </c>
      <c r="N1572">
        <v>1.75</v>
      </c>
      <c r="O1572">
        <v>14</v>
      </c>
      <c r="P1572" t="s">
        <v>1811</v>
      </c>
      <c r="Q1572" t="s">
        <v>1812</v>
      </c>
      <c r="R1572" s="16">
        <v>45789</v>
      </c>
      <c r="S1572">
        <v>62</v>
      </c>
      <c r="T1572" t="s">
        <v>8392</v>
      </c>
      <c r="U1572" s="16">
        <v>45808</v>
      </c>
      <c r="V1572" s="16">
        <v>45792</v>
      </c>
      <c r="Y1572" s="16">
        <v>45792</v>
      </c>
      <c r="AB1572" t="s">
        <v>5252</v>
      </c>
    </row>
    <row r="1573" spans="1:28" x14ac:dyDescent="0.35">
      <c r="A1573" t="s">
        <v>2070</v>
      </c>
      <c r="B1573" t="s">
        <v>2071</v>
      </c>
      <c r="C1573" t="s">
        <v>107</v>
      </c>
      <c r="D1573" t="s">
        <v>100</v>
      </c>
      <c r="E1573" s="16">
        <v>45769</v>
      </c>
      <c r="F1573">
        <v>4001900744</v>
      </c>
      <c r="G1573" t="s">
        <v>1809</v>
      </c>
      <c r="H1573" t="s">
        <v>4639</v>
      </c>
      <c r="I1573" t="s">
        <v>1825</v>
      </c>
      <c r="J1573">
        <v>3068884</v>
      </c>
      <c r="K1573">
        <v>6578539</v>
      </c>
      <c r="M1573">
        <v>8</v>
      </c>
      <c r="N1573">
        <v>8.5399999999999991</v>
      </c>
      <c r="O1573">
        <v>68.319999999999993</v>
      </c>
      <c r="P1573" t="s">
        <v>1811</v>
      </c>
      <c r="Q1573" t="s">
        <v>1812</v>
      </c>
      <c r="R1573" s="16">
        <v>45789</v>
      </c>
      <c r="S1573">
        <v>62</v>
      </c>
      <c r="T1573" t="s">
        <v>8392</v>
      </c>
      <c r="U1573" s="16">
        <v>45808</v>
      </c>
      <c r="V1573" s="16">
        <v>45792</v>
      </c>
      <c r="Y1573" s="16">
        <v>45792</v>
      </c>
      <c r="AB1573" t="s">
        <v>5252</v>
      </c>
    </row>
    <row r="1574" spans="1:28" x14ac:dyDescent="0.35">
      <c r="A1574" t="s">
        <v>2070</v>
      </c>
      <c r="B1574" t="s">
        <v>2071</v>
      </c>
      <c r="C1574" t="s">
        <v>107</v>
      </c>
      <c r="D1574" t="s">
        <v>100</v>
      </c>
      <c r="E1574" s="16">
        <v>45769</v>
      </c>
      <c r="F1574">
        <v>4001900744</v>
      </c>
      <c r="G1574" t="s">
        <v>1809</v>
      </c>
      <c r="H1574" t="s">
        <v>2923</v>
      </c>
      <c r="I1574" t="s">
        <v>1825</v>
      </c>
      <c r="J1574">
        <v>3068884</v>
      </c>
      <c r="K1574">
        <v>6578539</v>
      </c>
      <c r="M1574">
        <v>4</v>
      </c>
      <c r="N1574">
        <v>14.55</v>
      </c>
      <c r="O1574">
        <v>58.2</v>
      </c>
      <c r="P1574" t="s">
        <v>1811</v>
      </c>
      <c r="Q1574" t="s">
        <v>1812</v>
      </c>
      <c r="R1574" s="16">
        <v>45789</v>
      </c>
      <c r="S1574">
        <v>62</v>
      </c>
      <c r="T1574" t="s">
        <v>8392</v>
      </c>
      <c r="U1574" s="16">
        <v>45808</v>
      </c>
      <c r="V1574" s="16">
        <v>45792</v>
      </c>
      <c r="Y1574" s="16">
        <v>45792</v>
      </c>
      <c r="AB1574" t="s">
        <v>5252</v>
      </c>
    </row>
    <row r="1575" spans="1:28" x14ac:dyDescent="0.35">
      <c r="A1575" t="s">
        <v>2070</v>
      </c>
      <c r="B1575" t="s">
        <v>2071</v>
      </c>
      <c r="C1575" t="s">
        <v>107</v>
      </c>
      <c r="D1575" t="s">
        <v>100</v>
      </c>
      <c r="E1575" s="16">
        <v>45769</v>
      </c>
      <c r="F1575">
        <v>4001900701</v>
      </c>
      <c r="G1575" t="s">
        <v>1809</v>
      </c>
      <c r="H1575" t="s">
        <v>2027</v>
      </c>
      <c r="I1575" t="s">
        <v>1826</v>
      </c>
      <c r="J1575">
        <v>3068885</v>
      </c>
      <c r="K1575">
        <v>6578540</v>
      </c>
      <c r="M1575">
        <v>6</v>
      </c>
      <c r="N1575">
        <v>1.48</v>
      </c>
      <c r="O1575">
        <v>8.8800000000000008</v>
      </c>
      <c r="P1575" t="s">
        <v>1811</v>
      </c>
      <c r="Q1575" t="s">
        <v>1812</v>
      </c>
      <c r="R1575" s="16">
        <v>45799</v>
      </c>
      <c r="S1575">
        <v>61</v>
      </c>
      <c r="T1575" t="s">
        <v>8392</v>
      </c>
      <c r="U1575" s="16">
        <v>45808</v>
      </c>
      <c r="V1575" s="16">
        <v>45793</v>
      </c>
      <c r="Y1575" s="16">
        <v>45793</v>
      </c>
      <c r="AB1575" t="s">
        <v>5748</v>
      </c>
    </row>
    <row r="1576" spans="1:28" x14ac:dyDescent="0.35">
      <c r="A1576" t="s">
        <v>2070</v>
      </c>
      <c r="B1576" t="s">
        <v>2071</v>
      </c>
      <c r="C1576" t="s">
        <v>107</v>
      </c>
      <c r="D1576" t="s">
        <v>100</v>
      </c>
      <c r="E1576" s="16">
        <v>45769</v>
      </c>
      <c r="F1576">
        <v>4001900701</v>
      </c>
      <c r="G1576" t="s">
        <v>1809</v>
      </c>
      <c r="H1576" t="s">
        <v>1888</v>
      </c>
      <c r="I1576" t="s">
        <v>1826</v>
      </c>
      <c r="J1576">
        <v>3068885</v>
      </c>
      <c r="K1576">
        <v>6578540</v>
      </c>
      <c r="M1576">
        <v>1</v>
      </c>
      <c r="N1576">
        <v>1.66</v>
      </c>
      <c r="O1576">
        <v>1.66</v>
      </c>
      <c r="P1576" t="s">
        <v>1811</v>
      </c>
      <c r="Q1576" t="s">
        <v>1812</v>
      </c>
      <c r="R1576" s="16">
        <v>45799</v>
      </c>
      <c r="S1576">
        <v>61</v>
      </c>
      <c r="T1576" t="s">
        <v>8392</v>
      </c>
      <c r="U1576" s="16">
        <v>45808</v>
      </c>
      <c r="V1576" s="16">
        <v>45793</v>
      </c>
      <c r="Y1576" s="16">
        <v>45793</v>
      </c>
      <c r="AB1576" t="s">
        <v>5748</v>
      </c>
    </row>
    <row r="1577" spans="1:28" x14ac:dyDescent="0.35">
      <c r="A1577" t="s">
        <v>2070</v>
      </c>
      <c r="B1577" t="s">
        <v>2071</v>
      </c>
      <c r="C1577" t="s">
        <v>107</v>
      </c>
      <c r="D1577" t="s">
        <v>100</v>
      </c>
      <c r="E1577" s="16">
        <v>45769</v>
      </c>
      <c r="F1577">
        <v>4001900701</v>
      </c>
      <c r="G1577" t="s">
        <v>1809</v>
      </c>
      <c r="H1577" t="s">
        <v>1846</v>
      </c>
      <c r="I1577" t="s">
        <v>1826</v>
      </c>
      <c r="J1577">
        <v>3068885</v>
      </c>
      <c r="K1577">
        <v>6578540</v>
      </c>
      <c r="M1577">
        <v>2</v>
      </c>
      <c r="N1577">
        <v>4.08</v>
      </c>
      <c r="O1577">
        <v>8.16</v>
      </c>
      <c r="P1577" t="s">
        <v>1811</v>
      </c>
      <c r="Q1577" t="s">
        <v>1812</v>
      </c>
      <c r="R1577" s="16">
        <v>45799</v>
      </c>
      <c r="S1577">
        <v>61</v>
      </c>
      <c r="T1577" t="s">
        <v>8392</v>
      </c>
      <c r="U1577" s="16">
        <v>45808</v>
      </c>
      <c r="V1577" s="16">
        <v>45793</v>
      </c>
      <c r="Y1577" s="16">
        <v>45793</v>
      </c>
      <c r="AB1577" t="s">
        <v>5748</v>
      </c>
    </row>
    <row r="1578" spans="1:28" x14ac:dyDescent="0.35">
      <c r="A1578" t="s">
        <v>2070</v>
      </c>
      <c r="B1578" t="s">
        <v>2071</v>
      </c>
      <c r="C1578" t="s">
        <v>107</v>
      </c>
      <c r="D1578" t="s">
        <v>100</v>
      </c>
      <c r="E1578" s="16">
        <v>45769</v>
      </c>
      <c r="F1578">
        <v>4001900701</v>
      </c>
      <c r="G1578" t="s">
        <v>1809</v>
      </c>
      <c r="H1578" t="s">
        <v>2096</v>
      </c>
      <c r="I1578" t="s">
        <v>1826</v>
      </c>
      <c r="J1578">
        <v>3068885</v>
      </c>
      <c r="K1578">
        <v>6578540</v>
      </c>
      <c r="M1578">
        <v>2</v>
      </c>
      <c r="N1578">
        <v>3.08</v>
      </c>
      <c r="O1578">
        <v>6.16</v>
      </c>
      <c r="P1578" t="s">
        <v>1811</v>
      </c>
      <c r="Q1578" t="s">
        <v>1812</v>
      </c>
      <c r="R1578" s="16">
        <v>45799</v>
      </c>
      <c r="S1578">
        <v>61</v>
      </c>
      <c r="T1578" t="s">
        <v>8392</v>
      </c>
      <c r="U1578" s="16">
        <v>45808</v>
      </c>
      <c r="V1578" s="16">
        <v>45793</v>
      </c>
      <c r="Y1578" s="16">
        <v>45793</v>
      </c>
      <c r="AB1578" t="s">
        <v>5748</v>
      </c>
    </row>
    <row r="1579" spans="1:28" x14ac:dyDescent="0.35">
      <c r="A1579" t="s">
        <v>2070</v>
      </c>
      <c r="B1579" t="s">
        <v>2071</v>
      </c>
      <c r="C1579" t="s">
        <v>107</v>
      </c>
      <c r="D1579" t="s">
        <v>100</v>
      </c>
      <c r="E1579" s="16">
        <v>45769</v>
      </c>
      <c r="F1579">
        <v>4001900701</v>
      </c>
      <c r="G1579" t="s">
        <v>1809</v>
      </c>
      <c r="H1579" t="s">
        <v>1892</v>
      </c>
      <c r="I1579" t="s">
        <v>1823</v>
      </c>
      <c r="J1579">
        <v>3068885</v>
      </c>
      <c r="K1579">
        <v>6578540</v>
      </c>
      <c r="M1579">
        <v>1</v>
      </c>
      <c r="N1579">
        <v>1.54</v>
      </c>
      <c r="O1579">
        <v>1.54</v>
      </c>
      <c r="P1579" t="s">
        <v>1811</v>
      </c>
      <c r="Q1579" t="s">
        <v>1812</v>
      </c>
      <c r="R1579" s="16">
        <v>45799</v>
      </c>
      <c r="S1579">
        <v>61</v>
      </c>
      <c r="T1579" t="s">
        <v>8392</v>
      </c>
      <c r="U1579" s="16">
        <v>45808</v>
      </c>
      <c r="V1579" s="16">
        <v>45793</v>
      </c>
      <c r="Y1579" s="16">
        <v>45793</v>
      </c>
      <c r="AB1579" t="s">
        <v>5748</v>
      </c>
    </row>
    <row r="1580" spans="1:28" x14ac:dyDescent="0.35">
      <c r="A1580" t="s">
        <v>2070</v>
      </c>
      <c r="B1580" t="s">
        <v>2071</v>
      </c>
      <c r="C1580" t="s">
        <v>107</v>
      </c>
      <c r="D1580" t="s">
        <v>100</v>
      </c>
      <c r="E1580" s="16">
        <v>45769</v>
      </c>
      <c r="F1580">
        <v>4001900701</v>
      </c>
      <c r="G1580" t="s">
        <v>1809</v>
      </c>
      <c r="H1580" t="s">
        <v>2069</v>
      </c>
      <c r="I1580" t="s">
        <v>1826</v>
      </c>
      <c r="J1580">
        <v>3068885</v>
      </c>
      <c r="K1580">
        <v>6578540</v>
      </c>
      <c r="M1580">
        <v>2</v>
      </c>
      <c r="N1580">
        <v>1.5</v>
      </c>
      <c r="O1580">
        <v>3</v>
      </c>
      <c r="P1580" t="s">
        <v>1811</v>
      </c>
      <c r="Q1580" t="s">
        <v>1812</v>
      </c>
      <c r="R1580" s="16">
        <v>45799</v>
      </c>
      <c r="S1580">
        <v>61</v>
      </c>
      <c r="T1580" t="s">
        <v>8392</v>
      </c>
      <c r="U1580" s="16">
        <v>45808</v>
      </c>
      <c r="V1580" s="16">
        <v>45793</v>
      </c>
      <c r="Y1580" s="16">
        <v>45793</v>
      </c>
      <c r="AB1580" t="s">
        <v>5748</v>
      </c>
    </row>
    <row r="1581" spans="1:28" x14ac:dyDescent="0.35">
      <c r="A1581" t="s">
        <v>2070</v>
      </c>
      <c r="B1581" t="s">
        <v>2071</v>
      </c>
      <c r="C1581" t="s">
        <v>107</v>
      </c>
      <c r="D1581" t="s">
        <v>100</v>
      </c>
      <c r="E1581" s="16">
        <v>45769</v>
      </c>
      <c r="F1581">
        <v>4001900701</v>
      </c>
      <c r="G1581" t="s">
        <v>1809</v>
      </c>
      <c r="H1581" t="s">
        <v>1897</v>
      </c>
      <c r="I1581" t="s">
        <v>1895</v>
      </c>
      <c r="J1581">
        <v>3068885</v>
      </c>
      <c r="K1581">
        <v>6578540</v>
      </c>
      <c r="M1581">
        <v>1</v>
      </c>
      <c r="N1581">
        <v>18.829999999999998</v>
      </c>
      <c r="O1581">
        <v>18.829999999999998</v>
      </c>
      <c r="P1581" t="s">
        <v>1811</v>
      </c>
      <c r="Q1581" t="s">
        <v>1812</v>
      </c>
      <c r="R1581" s="16">
        <v>45799</v>
      </c>
      <c r="S1581">
        <v>61</v>
      </c>
      <c r="T1581" t="s">
        <v>8392</v>
      </c>
      <c r="U1581" s="16">
        <v>45808</v>
      </c>
      <c r="V1581" s="16">
        <v>45793</v>
      </c>
      <c r="Y1581" s="16">
        <v>45793</v>
      </c>
      <c r="AB1581" t="s">
        <v>5748</v>
      </c>
    </row>
    <row r="1582" spans="1:28" x14ac:dyDescent="0.35">
      <c r="A1582" t="s">
        <v>2070</v>
      </c>
      <c r="B1582" t="s">
        <v>2071</v>
      </c>
      <c r="C1582" t="s">
        <v>107</v>
      </c>
      <c r="D1582" t="s">
        <v>100</v>
      </c>
      <c r="E1582" s="16">
        <v>45769</v>
      </c>
      <c r="F1582">
        <v>4001900701</v>
      </c>
      <c r="G1582" t="s">
        <v>1809</v>
      </c>
      <c r="H1582" t="s">
        <v>2060</v>
      </c>
      <c r="I1582" t="s">
        <v>1823</v>
      </c>
      <c r="J1582">
        <v>3068885</v>
      </c>
      <c r="K1582">
        <v>6578540</v>
      </c>
      <c r="M1582">
        <v>1</v>
      </c>
      <c r="N1582">
        <v>4.3600000000000003</v>
      </c>
      <c r="O1582">
        <v>4.3600000000000003</v>
      </c>
      <c r="P1582" t="s">
        <v>1811</v>
      </c>
      <c r="Q1582" t="s">
        <v>1812</v>
      </c>
      <c r="R1582" s="16">
        <v>45799</v>
      </c>
      <c r="S1582">
        <v>61</v>
      </c>
      <c r="T1582" t="s">
        <v>8392</v>
      </c>
      <c r="U1582" s="16">
        <v>45808</v>
      </c>
      <c r="V1582" s="16">
        <v>45793</v>
      </c>
      <c r="Y1582" s="16">
        <v>45793</v>
      </c>
      <c r="AB1582" t="s">
        <v>5748</v>
      </c>
    </row>
    <row r="1583" spans="1:28" x14ac:dyDescent="0.35">
      <c r="A1583" t="s">
        <v>2070</v>
      </c>
      <c r="B1583" t="s">
        <v>2071</v>
      </c>
      <c r="C1583" t="s">
        <v>107</v>
      </c>
      <c r="D1583" t="s">
        <v>100</v>
      </c>
      <c r="E1583" s="16">
        <v>45769</v>
      </c>
      <c r="F1583">
        <v>4001900701</v>
      </c>
      <c r="G1583" t="s">
        <v>1809</v>
      </c>
      <c r="H1583" t="s">
        <v>1843</v>
      </c>
      <c r="I1583" t="s">
        <v>1823</v>
      </c>
      <c r="J1583">
        <v>3068885</v>
      </c>
      <c r="K1583">
        <v>6578540</v>
      </c>
      <c r="M1583">
        <v>2</v>
      </c>
      <c r="N1583">
        <v>1.41</v>
      </c>
      <c r="O1583">
        <v>2.82</v>
      </c>
      <c r="P1583" t="s">
        <v>1811</v>
      </c>
      <c r="Q1583" t="s">
        <v>1812</v>
      </c>
      <c r="R1583" s="16">
        <v>45799</v>
      </c>
      <c r="S1583">
        <v>61</v>
      </c>
      <c r="T1583" t="s">
        <v>8392</v>
      </c>
      <c r="U1583" s="16">
        <v>45808</v>
      </c>
      <c r="V1583" s="16">
        <v>45793</v>
      </c>
      <c r="Y1583" s="16">
        <v>45793</v>
      </c>
      <c r="AB1583" t="s">
        <v>5748</v>
      </c>
    </row>
    <row r="1584" spans="1:28" x14ac:dyDescent="0.35">
      <c r="A1584" t="s">
        <v>2070</v>
      </c>
      <c r="B1584" t="s">
        <v>2071</v>
      </c>
      <c r="C1584" t="s">
        <v>107</v>
      </c>
      <c r="D1584" t="s">
        <v>100</v>
      </c>
      <c r="E1584" s="16">
        <v>45769</v>
      </c>
      <c r="F1584">
        <v>4001900701</v>
      </c>
      <c r="G1584" t="s">
        <v>1809</v>
      </c>
      <c r="H1584" t="s">
        <v>2052</v>
      </c>
      <c r="I1584" t="s">
        <v>2053</v>
      </c>
      <c r="J1584">
        <v>3068885</v>
      </c>
      <c r="K1584">
        <v>6578540</v>
      </c>
      <c r="M1584">
        <v>4</v>
      </c>
      <c r="N1584">
        <v>4.53</v>
      </c>
      <c r="O1584">
        <v>18.12</v>
      </c>
      <c r="P1584" t="s">
        <v>1811</v>
      </c>
      <c r="Q1584" t="s">
        <v>1812</v>
      </c>
      <c r="R1584" s="16">
        <v>45799</v>
      </c>
      <c r="S1584">
        <v>61</v>
      </c>
      <c r="T1584" t="s">
        <v>8392</v>
      </c>
      <c r="U1584" s="16">
        <v>45808</v>
      </c>
      <c r="V1584" s="16">
        <v>45793</v>
      </c>
      <c r="Y1584" s="16">
        <v>45793</v>
      </c>
      <c r="AB1584" t="s">
        <v>5748</v>
      </c>
    </row>
    <row r="1585" spans="1:28" x14ac:dyDescent="0.35">
      <c r="A1585" t="s">
        <v>2070</v>
      </c>
      <c r="B1585" t="s">
        <v>2071</v>
      </c>
      <c r="C1585" t="s">
        <v>107</v>
      </c>
      <c r="D1585" t="s">
        <v>100</v>
      </c>
      <c r="E1585" s="16">
        <v>45769</v>
      </c>
      <c r="F1585">
        <v>4001900701</v>
      </c>
      <c r="G1585" t="s">
        <v>1809</v>
      </c>
      <c r="H1585" t="s">
        <v>3643</v>
      </c>
      <c r="I1585" t="s">
        <v>1826</v>
      </c>
      <c r="J1585">
        <v>3068885</v>
      </c>
      <c r="K1585">
        <v>6578540</v>
      </c>
      <c r="M1585">
        <v>6</v>
      </c>
      <c r="N1585">
        <v>5.44</v>
      </c>
      <c r="O1585">
        <v>32.64</v>
      </c>
      <c r="P1585" t="s">
        <v>1811</v>
      </c>
      <c r="Q1585" t="s">
        <v>1812</v>
      </c>
      <c r="R1585" s="16">
        <v>45799</v>
      </c>
      <c r="S1585">
        <v>61</v>
      </c>
      <c r="T1585" t="s">
        <v>8392</v>
      </c>
      <c r="U1585" s="16">
        <v>45808</v>
      </c>
      <c r="V1585" s="16">
        <v>45793</v>
      </c>
      <c r="Y1585" s="16">
        <v>45793</v>
      </c>
      <c r="AB1585" t="s">
        <v>5748</v>
      </c>
    </row>
    <row r="1586" spans="1:28" x14ac:dyDescent="0.35">
      <c r="A1586" t="s">
        <v>2070</v>
      </c>
      <c r="B1586" t="s">
        <v>2071</v>
      </c>
      <c r="C1586" t="s">
        <v>107</v>
      </c>
      <c r="D1586" t="s">
        <v>100</v>
      </c>
      <c r="E1586" s="16">
        <v>45769</v>
      </c>
      <c r="F1586">
        <v>4001900701</v>
      </c>
      <c r="G1586" t="s">
        <v>1809</v>
      </c>
      <c r="H1586" t="s">
        <v>1908</v>
      </c>
      <c r="I1586" t="s">
        <v>1909</v>
      </c>
      <c r="J1586">
        <v>3068885</v>
      </c>
      <c r="K1586">
        <v>6578540</v>
      </c>
      <c r="M1586">
        <v>11</v>
      </c>
      <c r="N1586">
        <v>2.41</v>
      </c>
      <c r="O1586">
        <v>26.51</v>
      </c>
      <c r="P1586" t="s">
        <v>1811</v>
      </c>
      <c r="Q1586" t="s">
        <v>1812</v>
      </c>
      <c r="R1586" s="16">
        <v>45799</v>
      </c>
      <c r="S1586">
        <v>61</v>
      </c>
      <c r="T1586" t="s">
        <v>8392</v>
      </c>
      <c r="U1586" s="16">
        <v>45808</v>
      </c>
      <c r="V1586" s="16">
        <v>45793</v>
      </c>
      <c r="Y1586" s="16">
        <v>45793</v>
      </c>
      <c r="AB1586" t="s">
        <v>5748</v>
      </c>
    </row>
    <row r="1587" spans="1:28" x14ac:dyDescent="0.35">
      <c r="A1587" t="s">
        <v>2070</v>
      </c>
      <c r="B1587" t="s">
        <v>2071</v>
      </c>
      <c r="C1587" t="s">
        <v>107</v>
      </c>
      <c r="D1587" t="s">
        <v>100</v>
      </c>
      <c r="E1587" s="16">
        <v>45769</v>
      </c>
      <c r="F1587">
        <v>4001900701</v>
      </c>
      <c r="G1587" t="s">
        <v>1809</v>
      </c>
      <c r="H1587" t="s">
        <v>5238</v>
      </c>
      <c r="I1587" t="s">
        <v>5239</v>
      </c>
      <c r="J1587">
        <v>3068885</v>
      </c>
      <c r="K1587">
        <v>6578540</v>
      </c>
      <c r="M1587">
        <v>1</v>
      </c>
      <c r="N1587">
        <v>53.13</v>
      </c>
      <c r="O1587">
        <v>53.13</v>
      </c>
      <c r="P1587" t="s">
        <v>1811</v>
      </c>
      <c r="Q1587" t="s">
        <v>1812</v>
      </c>
      <c r="R1587" s="16">
        <v>45799</v>
      </c>
      <c r="S1587">
        <v>61</v>
      </c>
      <c r="T1587" t="s">
        <v>8392</v>
      </c>
      <c r="U1587" s="16">
        <v>45808</v>
      </c>
      <c r="V1587" s="16">
        <v>45793</v>
      </c>
      <c r="Y1587" s="16">
        <v>45793</v>
      </c>
      <c r="AB1587" t="s">
        <v>5748</v>
      </c>
    </row>
    <row r="1588" spans="1:28" x14ac:dyDescent="0.35">
      <c r="A1588" t="s">
        <v>2070</v>
      </c>
      <c r="B1588" t="s">
        <v>2071</v>
      </c>
      <c r="C1588" t="s">
        <v>107</v>
      </c>
      <c r="D1588" t="s">
        <v>100</v>
      </c>
      <c r="E1588" s="16">
        <v>45769</v>
      </c>
      <c r="F1588">
        <v>4001900701</v>
      </c>
      <c r="G1588" t="s">
        <v>1809</v>
      </c>
      <c r="H1588" t="s">
        <v>5240</v>
      </c>
      <c r="I1588" t="s">
        <v>5241</v>
      </c>
      <c r="J1588">
        <v>3068885</v>
      </c>
      <c r="K1588">
        <v>6578540</v>
      </c>
      <c r="M1588">
        <v>3</v>
      </c>
      <c r="N1588">
        <v>503.94</v>
      </c>
      <c r="O1588">
        <v>1511.82</v>
      </c>
      <c r="P1588" t="s">
        <v>1811</v>
      </c>
      <c r="Q1588" t="s">
        <v>1812</v>
      </c>
      <c r="R1588" s="16">
        <v>45799</v>
      </c>
      <c r="S1588">
        <v>61</v>
      </c>
      <c r="T1588" t="s">
        <v>8392</v>
      </c>
      <c r="U1588" s="16">
        <v>45808</v>
      </c>
      <c r="V1588" s="16">
        <v>45793</v>
      </c>
      <c r="Y1588" s="16">
        <v>45793</v>
      </c>
      <c r="AB1588" t="s">
        <v>5748</v>
      </c>
    </row>
    <row r="1589" spans="1:28" x14ac:dyDescent="0.35">
      <c r="A1589" t="s">
        <v>2070</v>
      </c>
      <c r="B1589" t="s">
        <v>2071</v>
      </c>
      <c r="C1589" t="s">
        <v>107</v>
      </c>
      <c r="D1589" t="s">
        <v>100</v>
      </c>
      <c r="E1589" s="16">
        <v>45769</v>
      </c>
      <c r="F1589">
        <v>4001900701</v>
      </c>
      <c r="G1589" t="s">
        <v>1809</v>
      </c>
      <c r="H1589" t="s">
        <v>5749</v>
      </c>
      <c r="I1589" t="s">
        <v>2029</v>
      </c>
      <c r="J1589">
        <v>3068885</v>
      </c>
      <c r="K1589">
        <v>6578540</v>
      </c>
      <c r="M1589">
        <v>1</v>
      </c>
      <c r="N1589">
        <v>394.96</v>
      </c>
      <c r="O1589">
        <v>394.96</v>
      </c>
      <c r="P1589" t="s">
        <v>1811</v>
      </c>
      <c r="Q1589" t="s">
        <v>1812</v>
      </c>
      <c r="R1589" s="16">
        <v>45799</v>
      </c>
      <c r="S1589">
        <v>61</v>
      </c>
      <c r="T1589" t="s">
        <v>8392</v>
      </c>
      <c r="U1589" s="16">
        <v>45808</v>
      </c>
      <c r="V1589" s="16">
        <v>45793</v>
      </c>
      <c r="Y1589" s="16">
        <v>45793</v>
      </c>
      <c r="AB1589" t="s">
        <v>5748</v>
      </c>
    </row>
    <row r="1590" spans="1:28" x14ac:dyDescent="0.35">
      <c r="A1590" t="s">
        <v>2070</v>
      </c>
      <c r="B1590" t="s">
        <v>2071</v>
      </c>
      <c r="C1590" t="s">
        <v>107</v>
      </c>
      <c r="D1590" t="s">
        <v>100</v>
      </c>
      <c r="E1590" s="16">
        <v>45769</v>
      </c>
      <c r="F1590">
        <v>4001900701</v>
      </c>
      <c r="G1590" t="s">
        <v>1809</v>
      </c>
      <c r="H1590" t="s">
        <v>5243</v>
      </c>
      <c r="I1590" t="s">
        <v>1828</v>
      </c>
      <c r="J1590">
        <v>3068885</v>
      </c>
      <c r="K1590">
        <v>6578540</v>
      </c>
      <c r="M1590">
        <v>1</v>
      </c>
      <c r="N1590">
        <v>98.7</v>
      </c>
      <c r="O1590">
        <v>98.7</v>
      </c>
      <c r="P1590" t="s">
        <v>1811</v>
      </c>
      <c r="Q1590" t="s">
        <v>1812</v>
      </c>
      <c r="R1590" s="16">
        <v>45799</v>
      </c>
      <c r="S1590">
        <v>61</v>
      </c>
      <c r="T1590" t="s">
        <v>8392</v>
      </c>
      <c r="U1590" s="16">
        <v>45808</v>
      </c>
      <c r="V1590" s="16">
        <v>45793</v>
      </c>
      <c r="Y1590" s="16">
        <v>45793</v>
      </c>
      <c r="AB1590" t="s">
        <v>5748</v>
      </c>
    </row>
    <row r="1591" spans="1:28" x14ac:dyDescent="0.35">
      <c r="A1591" t="s">
        <v>2070</v>
      </c>
      <c r="B1591" t="s">
        <v>2071</v>
      </c>
      <c r="C1591" t="s">
        <v>107</v>
      </c>
      <c r="D1591" t="s">
        <v>100</v>
      </c>
      <c r="E1591" s="16">
        <v>45769</v>
      </c>
      <c r="F1591">
        <v>4001900701</v>
      </c>
      <c r="G1591" t="s">
        <v>1809</v>
      </c>
      <c r="H1591" t="s">
        <v>5750</v>
      </c>
      <c r="I1591" t="s">
        <v>2026</v>
      </c>
      <c r="J1591">
        <v>3068885</v>
      </c>
      <c r="K1591">
        <v>6578540</v>
      </c>
      <c r="M1591">
        <v>1</v>
      </c>
      <c r="N1591">
        <v>23943.96</v>
      </c>
      <c r="O1591">
        <v>23943.96</v>
      </c>
      <c r="P1591" t="s">
        <v>1811</v>
      </c>
      <c r="Q1591" t="s">
        <v>1812</v>
      </c>
      <c r="R1591" s="16">
        <v>45799</v>
      </c>
      <c r="S1591">
        <v>61</v>
      </c>
      <c r="T1591" t="s">
        <v>8392</v>
      </c>
      <c r="U1591" s="16">
        <v>45808</v>
      </c>
      <c r="V1591" s="16">
        <v>45793</v>
      </c>
      <c r="Y1591" s="16">
        <v>45793</v>
      </c>
      <c r="AB1591" t="s">
        <v>5748</v>
      </c>
    </row>
    <row r="1592" spans="1:28" x14ac:dyDescent="0.35">
      <c r="A1592" t="s">
        <v>2070</v>
      </c>
      <c r="B1592" t="s">
        <v>2071</v>
      </c>
      <c r="C1592" t="s">
        <v>107</v>
      </c>
      <c r="D1592" t="s">
        <v>100</v>
      </c>
      <c r="E1592" s="16">
        <v>45769</v>
      </c>
      <c r="F1592">
        <v>4001900701</v>
      </c>
      <c r="G1592" t="s">
        <v>1809</v>
      </c>
      <c r="H1592" t="s">
        <v>2532</v>
      </c>
      <c r="I1592" t="s">
        <v>2175</v>
      </c>
      <c r="J1592">
        <v>3068885</v>
      </c>
      <c r="K1592">
        <v>6578540</v>
      </c>
      <c r="M1592">
        <v>1</v>
      </c>
      <c r="N1592">
        <v>7.94</v>
      </c>
      <c r="O1592">
        <v>7.94</v>
      </c>
      <c r="P1592" t="s">
        <v>1811</v>
      </c>
      <c r="Q1592" t="s">
        <v>1812</v>
      </c>
      <c r="R1592" s="16">
        <v>45799</v>
      </c>
      <c r="S1592">
        <v>61</v>
      </c>
      <c r="T1592" t="s">
        <v>8392</v>
      </c>
      <c r="U1592" s="16">
        <v>45808</v>
      </c>
      <c r="V1592" s="16">
        <v>45793</v>
      </c>
      <c r="Y1592" s="16">
        <v>45793</v>
      </c>
      <c r="AB1592" t="s">
        <v>5748</v>
      </c>
    </row>
    <row r="1593" spans="1:28" x14ac:dyDescent="0.35">
      <c r="A1593" t="s">
        <v>2070</v>
      </c>
      <c r="B1593" t="s">
        <v>2071</v>
      </c>
      <c r="C1593" t="s">
        <v>107</v>
      </c>
      <c r="D1593" t="s">
        <v>100</v>
      </c>
      <c r="E1593" s="16">
        <v>45769</v>
      </c>
      <c r="F1593">
        <v>4001900701</v>
      </c>
      <c r="G1593" t="s">
        <v>1809</v>
      </c>
      <c r="H1593" t="s">
        <v>5751</v>
      </c>
      <c r="I1593" t="s">
        <v>1895</v>
      </c>
      <c r="J1593">
        <v>3068885</v>
      </c>
      <c r="K1593">
        <v>6578540</v>
      </c>
      <c r="M1593">
        <v>1</v>
      </c>
      <c r="N1593">
        <v>17.7</v>
      </c>
      <c r="O1593">
        <v>17.7</v>
      </c>
      <c r="P1593" t="s">
        <v>1811</v>
      </c>
      <c r="Q1593" t="s">
        <v>1812</v>
      </c>
      <c r="R1593" s="16">
        <v>45799</v>
      </c>
      <c r="S1593">
        <v>61</v>
      </c>
      <c r="T1593" t="s">
        <v>8392</v>
      </c>
      <c r="U1593" s="16">
        <v>45808</v>
      </c>
      <c r="V1593" s="16">
        <v>45793</v>
      </c>
      <c r="Y1593" s="16">
        <v>45793</v>
      </c>
      <c r="AB1593" t="s">
        <v>5748</v>
      </c>
    </row>
    <row r="1594" spans="1:28" x14ac:dyDescent="0.35">
      <c r="A1594" t="s">
        <v>2070</v>
      </c>
      <c r="B1594" t="s">
        <v>2071</v>
      </c>
      <c r="C1594" t="s">
        <v>107</v>
      </c>
      <c r="D1594" t="s">
        <v>100</v>
      </c>
      <c r="E1594" s="16">
        <v>45769</v>
      </c>
      <c r="F1594">
        <v>4001900701</v>
      </c>
      <c r="G1594" t="s">
        <v>1809</v>
      </c>
      <c r="H1594" t="s">
        <v>2184</v>
      </c>
      <c r="I1594" t="s">
        <v>1895</v>
      </c>
      <c r="J1594">
        <v>3068885</v>
      </c>
      <c r="K1594">
        <v>6578540</v>
      </c>
      <c r="M1594">
        <v>1</v>
      </c>
      <c r="N1594">
        <v>12.58</v>
      </c>
      <c r="O1594">
        <v>12.58</v>
      </c>
      <c r="P1594" t="s">
        <v>1811</v>
      </c>
      <c r="Q1594" t="s">
        <v>1812</v>
      </c>
      <c r="R1594" s="16">
        <v>45799</v>
      </c>
      <c r="S1594">
        <v>61</v>
      </c>
      <c r="T1594" t="s">
        <v>8392</v>
      </c>
      <c r="U1594" s="16">
        <v>45808</v>
      </c>
      <c r="V1594" s="16">
        <v>45793</v>
      </c>
      <c r="Y1594" s="16">
        <v>45793</v>
      </c>
      <c r="AB1594" t="s">
        <v>5748</v>
      </c>
    </row>
    <row r="1595" spans="1:28" x14ac:dyDescent="0.35">
      <c r="A1595" t="s">
        <v>2070</v>
      </c>
      <c r="B1595" t="s">
        <v>2071</v>
      </c>
      <c r="C1595" t="s">
        <v>107</v>
      </c>
      <c r="D1595" t="s">
        <v>100</v>
      </c>
      <c r="E1595" s="16">
        <v>45769</v>
      </c>
      <c r="F1595">
        <v>4001900701</v>
      </c>
      <c r="G1595" t="s">
        <v>1809</v>
      </c>
      <c r="H1595" t="s">
        <v>5752</v>
      </c>
      <c r="I1595" t="s">
        <v>4452</v>
      </c>
      <c r="J1595">
        <v>3068885</v>
      </c>
      <c r="K1595">
        <v>6578540</v>
      </c>
      <c r="M1595">
        <v>1</v>
      </c>
      <c r="N1595">
        <v>81.430000000000007</v>
      </c>
      <c r="O1595">
        <v>81.430000000000007</v>
      </c>
      <c r="P1595" t="s">
        <v>1811</v>
      </c>
      <c r="Q1595" t="s">
        <v>1812</v>
      </c>
      <c r="R1595" s="16">
        <v>45799</v>
      </c>
      <c r="S1595">
        <v>61</v>
      </c>
      <c r="T1595" t="s">
        <v>8392</v>
      </c>
      <c r="U1595" s="16">
        <v>45808</v>
      </c>
      <c r="V1595" s="16">
        <v>45793</v>
      </c>
      <c r="Y1595" s="16">
        <v>45793</v>
      </c>
      <c r="AB1595" t="s">
        <v>5748</v>
      </c>
    </row>
    <row r="1596" spans="1:28" x14ac:dyDescent="0.35">
      <c r="A1596" t="s">
        <v>2070</v>
      </c>
      <c r="B1596" t="s">
        <v>2071</v>
      </c>
      <c r="C1596" t="s">
        <v>107</v>
      </c>
      <c r="D1596" t="s">
        <v>100</v>
      </c>
      <c r="E1596" s="16">
        <v>45769</v>
      </c>
      <c r="F1596">
        <v>4001900701</v>
      </c>
      <c r="G1596" t="s">
        <v>1809</v>
      </c>
      <c r="H1596" t="s">
        <v>5245</v>
      </c>
      <c r="I1596" t="s">
        <v>1835</v>
      </c>
      <c r="J1596">
        <v>3068885</v>
      </c>
      <c r="K1596">
        <v>6578540</v>
      </c>
      <c r="M1596">
        <v>4</v>
      </c>
      <c r="N1596">
        <v>100.3</v>
      </c>
      <c r="O1596">
        <v>401.2</v>
      </c>
      <c r="P1596" t="s">
        <v>1811</v>
      </c>
      <c r="Q1596" t="s">
        <v>1812</v>
      </c>
      <c r="R1596" s="16">
        <v>45799</v>
      </c>
      <c r="S1596">
        <v>61</v>
      </c>
      <c r="T1596" t="s">
        <v>8392</v>
      </c>
      <c r="U1596" s="16">
        <v>45808</v>
      </c>
      <c r="V1596" s="16">
        <v>45793</v>
      </c>
      <c r="Y1596" s="16">
        <v>45793</v>
      </c>
      <c r="AB1596" t="s">
        <v>5748</v>
      </c>
    </row>
    <row r="1597" spans="1:28" x14ac:dyDescent="0.35">
      <c r="A1597" t="s">
        <v>2070</v>
      </c>
      <c r="B1597" t="s">
        <v>2071</v>
      </c>
      <c r="C1597" t="s">
        <v>107</v>
      </c>
      <c r="D1597" t="s">
        <v>100</v>
      </c>
      <c r="E1597" s="16">
        <v>45769</v>
      </c>
      <c r="F1597">
        <v>4001900701</v>
      </c>
      <c r="G1597" t="s">
        <v>1809</v>
      </c>
      <c r="H1597" t="s">
        <v>5246</v>
      </c>
      <c r="I1597" t="s">
        <v>1857</v>
      </c>
      <c r="J1597">
        <v>3068885</v>
      </c>
      <c r="K1597">
        <v>6578540</v>
      </c>
      <c r="M1597">
        <v>4</v>
      </c>
      <c r="N1597">
        <v>150.76</v>
      </c>
      <c r="O1597">
        <v>603.04</v>
      </c>
      <c r="P1597" t="s">
        <v>1811</v>
      </c>
      <c r="Q1597" t="s">
        <v>1812</v>
      </c>
      <c r="R1597" s="16">
        <v>45799</v>
      </c>
      <c r="S1597">
        <v>61</v>
      </c>
      <c r="T1597" t="s">
        <v>8392</v>
      </c>
      <c r="U1597" s="16">
        <v>45808</v>
      </c>
      <c r="V1597" s="16">
        <v>45793</v>
      </c>
      <c r="Y1597" s="16">
        <v>45793</v>
      </c>
      <c r="AB1597" t="s">
        <v>5748</v>
      </c>
    </row>
    <row r="1598" spans="1:28" x14ac:dyDescent="0.35">
      <c r="A1598" t="s">
        <v>2070</v>
      </c>
      <c r="B1598" t="s">
        <v>2071</v>
      </c>
      <c r="C1598" t="s">
        <v>107</v>
      </c>
      <c r="D1598" t="s">
        <v>100</v>
      </c>
      <c r="E1598" s="16">
        <v>45769</v>
      </c>
      <c r="F1598">
        <v>4001900701</v>
      </c>
      <c r="G1598" t="s">
        <v>1809</v>
      </c>
      <c r="H1598" t="s">
        <v>5247</v>
      </c>
      <c r="I1598" t="s">
        <v>1828</v>
      </c>
      <c r="J1598">
        <v>3068885</v>
      </c>
      <c r="K1598">
        <v>6578540</v>
      </c>
      <c r="M1598">
        <v>2</v>
      </c>
      <c r="N1598">
        <v>318.05</v>
      </c>
      <c r="O1598">
        <v>636.1</v>
      </c>
      <c r="P1598" t="s">
        <v>1811</v>
      </c>
      <c r="Q1598" t="s">
        <v>1812</v>
      </c>
      <c r="R1598" s="16">
        <v>45799</v>
      </c>
      <c r="S1598">
        <v>61</v>
      </c>
      <c r="T1598" t="s">
        <v>8392</v>
      </c>
      <c r="U1598" s="16">
        <v>45808</v>
      </c>
      <c r="V1598" s="16">
        <v>45793</v>
      </c>
      <c r="Y1598" s="16">
        <v>45793</v>
      </c>
      <c r="AB1598" t="s">
        <v>5748</v>
      </c>
    </row>
    <row r="1599" spans="1:28" x14ac:dyDescent="0.35">
      <c r="A1599" t="s">
        <v>2070</v>
      </c>
      <c r="B1599" t="s">
        <v>2071</v>
      </c>
      <c r="C1599" t="s">
        <v>107</v>
      </c>
      <c r="D1599" t="s">
        <v>100</v>
      </c>
      <c r="E1599" s="16">
        <v>45769</v>
      </c>
      <c r="F1599">
        <v>4001900701</v>
      </c>
      <c r="G1599" t="s">
        <v>1809</v>
      </c>
      <c r="H1599" t="s">
        <v>5248</v>
      </c>
      <c r="I1599" t="s">
        <v>2095</v>
      </c>
      <c r="J1599">
        <v>3068885</v>
      </c>
      <c r="K1599">
        <v>6578540</v>
      </c>
      <c r="M1599">
        <v>16</v>
      </c>
      <c r="N1599">
        <v>46.43</v>
      </c>
      <c r="O1599">
        <v>742.88</v>
      </c>
      <c r="P1599" t="s">
        <v>1811</v>
      </c>
      <c r="Q1599" t="s">
        <v>1812</v>
      </c>
      <c r="R1599" s="16">
        <v>45799</v>
      </c>
      <c r="S1599">
        <v>61</v>
      </c>
      <c r="T1599" t="s">
        <v>8392</v>
      </c>
      <c r="U1599" s="16">
        <v>45808</v>
      </c>
      <c r="V1599" s="16">
        <v>45793</v>
      </c>
      <c r="Y1599" s="16">
        <v>45793</v>
      </c>
      <c r="AB1599" t="s">
        <v>5748</v>
      </c>
    </row>
    <row r="1600" spans="1:28" x14ac:dyDescent="0.35">
      <c r="A1600" t="s">
        <v>2070</v>
      </c>
      <c r="B1600" t="s">
        <v>2071</v>
      </c>
      <c r="C1600" t="s">
        <v>107</v>
      </c>
      <c r="D1600" t="s">
        <v>100</v>
      </c>
      <c r="E1600" s="16">
        <v>45769</v>
      </c>
      <c r="F1600">
        <v>4001900701</v>
      </c>
      <c r="G1600" t="s">
        <v>1809</v>
      </c>
      <c r="H1600" t="s">
        <v>5249</v>
      </c>
      <c r="I1600" t="s">
        <v>1835</v>
      </c>
      <c r="J1600">
        <v>3068885</v>
      </c>
      <c r="K1600">
        <v>6578540</v>
      </c>
      <c r="M1600">
        <v>8</v>
      </c>
      <c r="N1600">
        <v>51.02</v>
      </c>
      <c r="O1600">
        <v>408.16</v>
      </c>
      <c r="P1600" t="s">
        <v>1811</v>
      </c>
      <c r="Q1600" t="s">
        <v>1812</v>
      </c>
      <c r="R1600" s="16">
        <v>45799</v>
      </c>
      <c r="S1600">
        <v>61</v>
      </c>
      <c r="T1600" t="s">
        <v>8392</v>
      </c>
      <c r="U1600" s="16">
        <v>45808</v>
      </c>
      <c r="V1600" s="16">
        <v>45793</v>
      </c>
      <c r="Y1600" s="16">
        <v>45793</v>
      </c>
      <c r="AB1600" t="s">
        <v>5748</v>
      </c>
    </row>
    <row r="1601" spans="1:28" x14ac:dyDescent="0.35">
      <c r="A1601" t="s">
        <v>2070</v>
      </c>
      <c r="B1601" t="s">
        <v>2071</v>
      </c>
      <c r="C1601" t="s">
        <v>107</v>
      </c>
      <c r="D1601" t="s">
        <v>100</v>
      </c>
      <c r="E1601" s="16">
        <v>45769</v>
      </c>
      <c r="F1601">
        <v>4001900701</v>
      </c>
      <c r="G1601" t="s">
        <v>1809</v>
      </c>
      <c r="H1601" t="s">
        <v>2209</v>
      </c>
      <c r="I1601" t="s">
        <v>1825</v>
      </c>
      <c r="J1601">
        <v>3068885</v>
      </c>
      <c r="K1601">
        <v>6578540</v>
      </c>
      <c r="M1601">
        <v>16</v>
      </c>
      <c r="N1601">
        <v>28.92</v>
      </c>
      <c r="O1601">
        <v>462.72</v>
      </c>
      <c r="P1601" t="s">
        <v>1811</v>
      </c>
      <c r="Q1601" t="s">
        <v>1812</v>
      </c>
      <c r="R1601" s="16">
        <v>45799</v>
      </c>
      <c r="S1601">
        <v>61</v>
      </c>
      <c r="T1601" t="s">
        <v>8392</v>
      </c>
      <c r="U1601" s="16">
        <v>45808</v>
      </c>
      <c r="V1601" s="16">
        <v>45793</v>
      </c>
      <c r="Y1601" s="16">
        <v>45793</v>
      </c>
      <c r="AB1601" t="s">
        <v>5748</v>
      </c>
    </row>
    <row r="1602" spans="1:28" x14ac:dyDescent="0.35">
      <c r="A1602" t="s">
        <v>2070</v>
      </c>
      <c r="B1602" t="s">
        <v>2071</v>
      </c>
      <c r="C1602" t="s">
        <v>107</v>
      </c>
      <c r="D1602" t="s">
        <v>100</v>
      </c>
      <c r="E1602" s="16">
        <v>45769</v>
      </c>
      <c r="F1602">
        <v>4001900701</v>
      </c>
      <c r="G1602" t="s">
        <v>1809</v>
      </c>
      <c r="H1602" t="s">
        <v>3168</v>
      </c>
      <c r="I1602" t="s">
        <v>1825</v>
      </c>
      <c r="J1602">
        <v>3068885</v>
      </c>
      <c r="K1602">
        <v>6578540</v>
      </c>
      <c r="M1602">
        <v>16</v>
      </c>
      <c r="N1602">
        <v>8.4499999999999993</v>
      </c>
      <c r="O1602">
        <v>135.19999999999999</v>
      </c>
      <c r="P1602" t="s">
        <v>1811</v>
      </c>
      <c r="Q1602" t="s">
        <v>1812</v>
      </c>
      <c r="R1602" s="16">
        <v>45799</v>
      </c>
      <c r="S1602">
        <v>61</v>
      </c>
      <c r="T1602" t="s">
        <v>8392</v>
      </c>
      <c r="U1602" s="16">
        <v>45808</v>
      </c>
      <c r="V1602" s="16">
        <v>45793</v>
      </c>
      <c r="Y1602" s="16">
        <v>45793</v>
      </c>
      <c r="AB1602" t="s">
        <v>5748</v>
      </c>
    </row>
    <row r="1603" spans="1:28" x14ac:dyDescent="0.35">
      <c r="A1603" t="s">
        <v>2070</v>
      </c>
      <c r="B1603" t="s">
        <v>2071</v>
      </c>
      <c r="C1603" t="s">
        <v>107</v>
      </c>
      <c r="D1603" t="s">
        <v>100</v>
      </c>
      <c r="E1603" s="16">
        <v>45769</v>
      </c>
      <c r="F1603">
        <v>4001900701</v>
      </c>
      <c r="G1603" t="s">
        <v>1809</v>
      </c>
      <c r="H1603" t="s">
        <v>1999</v>
      </c>
      <c r="I1603" t="s">
        <v>1825</v>
      </c>
      <c r="J1603">
        <v>3068885</v>
      </c>
      <c r="K1603">
        <v>6578540</v>
      </c>
      <c r="M1603">
        <v>8</v>
      </c>
      <c r="N1603">
        <v>2.0699999999999998</v>
      </c>
      <c r="O1603">
        <v>16.559999999999999</v>
      </c>
      <c r="P1603" t="s">
        <v>1811</v>
      </c>
      <c r="Q1603" t="s">
        <v>1812</v>
      </c>
      <c r="R1603" s="16">
        <v>45799</v>
      </c>
      <c r="S1603">
        <v>61</v>
      </c>
      <c r="T1603" t="s">
        <v>8392</v>
      </c>
      <c r="U1603" s="16">
        <v>45808</v>
      </c>
      <c r="V1603" s="16">
        <v>45793</v>
      </c>
      <c r="Y1603" s="16">
        <v>45793</v>
      </c>
      <c r="AB1603" t="s">
        <v>5748</v>
      </c>
    </row>
    <row r="1604" spans="1:28" x14ac:dyDescent="0.35">
      <c r="A1604" t="s">
        <v>2070</v>
      </c>
      <c r="B1604" t="s">
        <v>2071</v>
      </c>
      <c r="C1604" t="s">
        <v>107</v>
      </c>
      <c r="D1604" t="s">
        <v>100</v>
      </c>
      <c r="E1604" s="16">
        <v>45769</v>
      </c>
      <c r="F1604">
        <v>4001900701</v>
      </c>
      <c r="G1604" t="s">
        <v>1809</v>
      </c>
      <c r="H1604" t="s">
        <v>1953</v>
      </c>
      <c r="I1604" t="s">
        <v>1822</v>
      </c>
      <c r="J1604">
        <v>3068885</v>
      </c>
      <c r="K1604">
        <v>6578540</v>
      </c>
      <c r="M1604">
        <v>30</v>
      </c>
      <c r="N1604">
        <v>1.48</v>
      </c>
      <c r="O1604">
        <v>44.4</v>
      </c>
      <c r="P1604" t="s">
        <v>1811</v>
      </c>
      <c r="Q1604" t="s">
        <v>1812</v>
      </c>
      <c r="R1604" s="16">
        <v>45799</v>
      </c>
      <c r="S1604">
        <v>61</v>
      </c>
      <c r="T1604" t="s">
        <v>8392</v>
      </c>
      <c r="U1604" s="16">
        <v>45808</v>
      </c>
      <c r="V1604" s="16">
        <v>45793</v>
      </c>
      <c r="Y1604" s="16">
        <v>45793</v>
      </c>
      <c r="AB1604" t="s">
        <v>5748</v>
      </c>
    </row>
    <row r="1605" spans="1:28" x14ac:dyDescent="0.35">
      <c r="A1605" t="s">
        <v>2070</v>
      </c>
      <c r="B1605" t="s">
        <v>2071</v>
      </c>
      <c r="C1605" t="s">
        <v>107</v>
      </c>
      <c r="D1605" t="s">
        <v>100</v>
      </c>
      <c r="E1605" s="16">
        <v>45769</v>
      </c>
      <c r="F1605">
        <v>4001900701</v>
      </c>
      <c r="G1605" t="s">
        <v>1809</v>
      </c>
      <c r="H1605" t="s">
        <v>1821</v>
      </c>
      <c r="I1605" t="s">
        <v>1822</v>
      </c>
      <c r="J1605">
        <v>3068885</v>
      </c>
      <c r="K1605">
        <v>6578540</v>
      </c>
      <c r="M1605">
        <v>24</v>
      </c>
      <c r="N1605">
        <v>1.05</v>
      </c>
      <c r="O1605">
        <v>25.2</v>
      </c>
      <c r="P1605" t="s">
        <v>1811</v>
      </c>
      <c r="Q1605" t="s">
        <v>1812</v>
      </c>
      <c r="R1605" s="16">
        <v>45799</v>
      </c>
      <c r="S1605">
        <v>61</v>
      </c>
      <c r="T1605" t="s">
        <v>8392</v>
      </c>
      <c r="U1605" s="16">
        <v>45808</v>
      </c>
      <c r="V1605" s="16">
        <v>45793</v>
      </c>
      <c r="Y1605" s="16">
        <v>45793</v>
      </c>
      <c r="AB1605" t="s">
        <v>5748</v>
      </c>
    </row>
    <row r="1606" spans="1:28" x14ac:dyDescent="0.35">
      <c r="A1606" t="s">
        <v>2070</v>
      </c>
      <c r="B1606" t="s">
        <v>2071</v>
      </c>
      <c r="C1606" t="s">
        <v>107</v>
      </c>
      <c r="D1606" t="s">
        <v>100</v>
      </c>
      <c r="E1606" s="16">
        <v>45769</v>
      </c>
      <c r="F1606">
        <v>4001900701</v>
      </c>
      <c r="G1606" t="s">
        <v>1809</v>
      </c>
      <c r="H1606" t="s">
        <v>4606</v>
      </c>
      <c r="I1606" t="s">
        <v>1810</v>
      </c>
      <c r="J1606">
        <v>3068885</v>
      </c>
      <c r="K1606">
        <v>6578540</v>
      </c>
      <c r="M1606">
        <v>8</v>
      </c>
      <c r="N1606">
        <v>1.86</v>
      </c>
      <c r="O1606">
        <v>14.88</v>
      </c>
      <c r="P1606" t="s">
        <v>1811</v>
      </c>
      <c r="Q1606" t="s">
        <v>1812</v>
      </c>
      <c r="R1606" s="16">
        <v>45799</v>
      </c>
      <c r="S1606">
        <v>61</v>
      </c>
      <c r="T1606" t="s">
        <v>8392</v>
      </c>
      <c r="U1606" s="16">
        <v>45808</v>
      </c>
      <c r="V1606" s="16">
        <v>45793</v>
      </c>
      <c r="Y1606" s="16">
        <v>45793</v>
      </c>
      <c r="AB1606" t="s">
        <v>5748</v>
      </c>
    </row>
    <row r="1607" spans="1:28" x14ac:dyDescent="0.35">
      <c r="A1607" t="s">
        <v>2070</v>
      </c>
      <c r="B1607" t="s">
        <v>2071</v>
      </c>
      <c r="C1607" t="s">
        <v>107</v>
      </c>
      <c r="D1607" t="s">
        <v>100</v>
      </c>
      <c r="E1607" s="16">
        <v>45769</v>
      </c>
      <c r="F1607">
        <v>4001900701</v>
      </c>
      <c r="G1607" t="s">
        <v>1809</v>
      </c>
      <c r="H1607" t="s">
        <v>4134</v>
      </c>
      <c r="I1607" t="s">
        <v>1825</v>
      </c>
      <c r="J1607">
        <v>3068885</v>
      </c>
      <c r="K1607">
        <v>6578540</v>
      </c>
      <c r="M1607">
        <v>16</v>
      </c>
      <c r="N1607">
        <v>3.93</v>
      </c>
      <c r="O1607">
        <v>62.88</v>
      </c>
      <c r="P1607" t="s">
        <v>1811</v>
      </c>
      <c r="Q1607" t="s">
        <v>1812</v>
      </c>
      <c r="R1607" s="16">
        <v>45799</v>
      </c>
      <c r="S1607">
        <v>61</v>
      </c>
      <c r="T1607" t="s">
        <v>8392</v>
      </c>
      <c r="U1607" s="16">
        <v>45808</v>
      </c>
      <c r="V1607" s="16">
        <v>45793</v>
      </c>
      <c r="Y1607" s="16">
        <v>45793</v>
      </c>
      <c r="AB1607" t="s">
        <v>5748</v>
      </c>
    </row>
    <row r="1608" spans="1:28" x14ac:dyDescent="0.35">
      <c r="A1608" t="s">
        <v>2070</v>
      </c>
      <c r="B1608" t="s">
        <v>2071</v>
      </c>
      <c r="C1608" t="s">
        <v>107</v>
      </c>
      <c r="D1608" t="s">
        <v>100</v>
      </c>
      <c r="E1608" s="16">
        <v>45769</v>
      </c>
      <c r="F1608">
        <v>4001900701</v>
      </c>
      <c r="G1608" t="s">
        <v>1809</v>
      </c>
      <c r="H1608" t="s">
        <v>2923</v>
      </c>
      <c r="I1608" t="s">
        <v>1825</v>
      </c>
      <c r="J1608">
        <v>3068885</v>
      </c>
      <c r="K1608">
        <v>6578540</v>
      </c>
      <c r="M1608">
        <v>8</v>
      </c>
      <c r="N1608">
        <v>14.55</v>
      </c>
      <c r="O1608">
        <v>116.4</v>
      </c>
      <c r="P1608" t="s">
        <v>1811</v>
      </c>
      <c r="Q1608" t="s">
        <v>1812</v>
      </c>
      <c r="R1608" s="16">
        <v>45799</v>
      </c>
      <c r="S1608">
        <v>61</v>
      </c>
      <c r="T1608" t="s">
        <v>8392</v>
      </c>
      <c r="U1608" s="16">
        <v>45808</v>
      </c>
      <c r="V1608" s="16">
        <v>45793</v>
      </c>
      <c r="Y1608" s="16">
        <v>45793</v>
      </c>
      <c r="AB1608" t="s">
        <v>5748</v>
      </c>
    </row>
    <row r="1609" spans="1:28" x14ac:dyDescent="0.35">
      <c r="A1609" t="s">
        <v>2070</v>
      </c>
      <c r="B1609" t="s">
        <v>2071</v>
      </c>
      <c r="C1609" t="s">
        <v>107</v>
      </c>
      <c r="D1609" t="s">
        <v>100</v>
      </c>
      <c r="E1609" s="16">
        <v>45769</v>
      </c>
      <c r="F1609">
        <v>4001900701</v>
      </c>
      <c r="G1609" t="s">
        <v>1809</v>
      </c>
      <c r="H1609" t="s">
        <v>4150</v>
      </c>
      <c r="I1609" t="s">
        <v>1825</v>
      </c>
      <c r="J1609">
        <v>3068885</v>
      </c>
      <c r="K1609">
        <v>6578540</v>
      </c>
      <c r="M1609">
        <v>8</v>
      </c>
      <c r="N1609">
        <v>3.1</v>
      </c>
      <c r="O1609">
        <v>24.8</v>
      </c>
      <c r="P1609" t="s">
        <v>1811</v>
      </c>
      <c r="Q1609" t="s">
        <v>1812</v>
      </c>
      <c r="R1609" s="16">
        <v>45799</v>
      </c>
      <c r="S1609">
        <v>61</v>
      </c>
      <c r="T1609" t="s">
        <v>8392</v>
      </c>
      <c r="U1609" s="16">
        <v>45808</v>
      </c>
      <c r="V1609" s="16">
        <v>45793</v>
      </c>
      <c r="Y1609" s="16">
        <v>45793</v>
      </c>
      <c r="AB1609" t="s">
        <v>5748</v>
      </c>
    </row>
    <row r="1610" spans="1:28" x14ac:dyDescent="0.35">
      <c r="A1610" t="s">
        <v>2070</v>
      </c>
      <c r="B1610" t="s">
        <v>2071</v>
      </c>
      <c r="C1610" t="s">
        <v>107</v>
      </c>
      <c r="D1610" t="s">
        <v>100</v>
      </c>
      <c r="E1610" s="16">
        <v>45769</v>
      </c>
      <c r="F1610">
        <v>4001900701</v>
      </c>
      <c r="G1610" t="s">
        <v>1809</v>
      </c>
      <c r="H1610" t="s">
        <v>2537</v>
      </c>
      <c r="I1610" t="s">
        <v>1822</v>
      </c>
      <c r="J1610">
        <v>3068885</v>
      </c>
      <c r="K1610">
        <v>6578540</v>
      </c>
      <c r="M1610">
        <v>16</v>
      </c>
      <c r="N1610">
        <v>1.75</v>
      </c>
      <c r="O1610">
        <v>28</v>
      </c>
      <c r="P1610" t="s">
        <v>1811</v>
      </c>
      <c r="Q1610" t="s">
        <v>1812</v>
      </c>
      <c r="R1610" s="16">
        <v>45799</v>
      </c>
      <c r="S1610">
        <v>61</v>
      </c>
      <c r="T1610" t="s">
        <v>8392</v>
      </c>
      <c r="U1610" s="16">
        <v>45808</v>
      </c>
      <c r="V1610" s="16">
        <v>45793</v>
      </c>
      <c r="Y1610" s="16">
        <v>45793</v>
      </c>
      <c r="AB1610" t="s">
        <v>5748</v>
      </c>
    </row>
    <row r="1611" spans="1:28" x14ac:dyDescent="0.35">
      <c r="A1611" t="s">
        <v>2448</v>
      </c>
      <c r="B1611" t="s">
        <v>2334</v>
      </c>
      <c r="C1611" t="s">
        <v>1402</v>
      </c>
      <c r="D1611" t="s">
        <v>1301</v>
      </c>
      <c r="E1611" s="16">
        <v>45735</v>
      </c>
      <c r="F1611">
        <v>4001858138</v>
      </c>
      <c r="G1611" t="s">
        <v>1927</v>
      </c>
      <c r="H1611" t="s">
        <v>3658</v>
      </c>
      <c r="I1611" t="s">
        <v>2228</v>
      </c>
      <c r="J1611">
        <v>3069213</v>
      </c>
      <c r="K1611">
        <v>6578848</v>
      </c>
      <c r="M1611">
        <v>1</v>
      </c>
      <c r="N1611">
        <v>239.94</v>
      </c>
      <c r="O1611">
        <v>239.94</v>
      </c>
      <c r="P1611" t="s">
        <v>1811</v>
      </c>
      <c r="Q1611" t="s">
        <v>1812</v>
      </c>
      <c r="R1611" s="16">
        <v>45750</v>
      </c>
      <c r="S1611">
        <v>89</v>
      </c>
      <c r="T1611" t="s">
        <v>3949</v>
      </c>
      <c r="U1611" s="16">
        <v>45765</v>
      </c>
      <c r="V1611" s="16">
        <v>45765</v>
      </c>
      <c r="Y1611" s="16">
        <v>45765</v>
      </c>
      <c r="AB1611" t="s">
        <v>1686</v>
      </c>
    </row>
    <row r="1612" spans="1:28" x14ac:dyDescent="0.35">
      <c r="A1612" t="s">
        <v>2448</v>
      </c>
      <c r="B1612" t="s">
        <v>2334</v>
      </c>
      <c r="C1612" t="s">
        <v>1402</v>
      </c>
      <c r="D1612" t="s">
        <v>1301</v>
      </c>
      <c r="E1612" s="16">
        <v>45735</v>
      </c>
      <c r="F1612">
        <v>4001858138</v>
      </c>
      <c r="G1612" t="s">
        <v>1927</v>
      </c>
      <c r="H1612" t="s">
        <v>2269</v>
      </c>
      <c r="I1612" t="s">
        <v>1822</v>
      </c>
      <c r="J1612">
        <v>3069213</v>
      </c>
      <c r="K1612">
        <v>6578848</v>
      </c>
      <c r="M1612">
        <v>3</v>
      </c>
      <c r="N1612">
        <v>0.67</v>
      </c>
      <c r="O1612">
        <v>2.0099999999999998</v>
      </c>
      <c r="P1612" t="s">
        <v>1811</v>
      </c>
      <c r="Q1612" t="s">
        <v>1812</v>
      </c>
      <c r="R1612" s="16">
        <v>45750</v>
      </c>
      <c r="S1612">
        <v>89</v>
      </c>
      <c r="T1612" t="s">
        <v>3949</v>
      </c>
      <c r="U1612" s="16">
        <v>45765</v>
      </c>
      <c r="V1612" s="16">
        <v>45765</v>
      </c>
      <c r="Y1612" s="16">
        <v>45765</v>
      </c>
      <c r="AB1612" t="s">
        <v>1686</v>
      </c>
    </row>
    <row r="1613" spans="1:28" x14ac:dyDescent="0.35">
      <c r="A1613" t="s">
        <v>2448</v>
      </c>
      <c r="B1613" t="s">
        <v>2334</v>
      </c>
      <c r="C1613" t="s">
        <v>1402</v>
      </c>
      <c r="D1613" t="s">
        <v>1301</v>
      </c>
      <c r="E1613" s="16">
        <v>45735</v>
      </c>
      <c r="F1613">
        <v>4001858138</v>
      </c>
      <c r="G1613" t="s">
        <v>1927</v>
      </c>
      <c r="H1613" t="s">
        <v>2271</v>
      </c>
      <c r="I1613" t="s">
        <v>1825</v>
      </c>
      <c r="J1613">
        <v>3069213</v>
      </c>
      <c r="K1613">
        <v>6578848</v>
      </c>
      <c r="M1613">
        <v>3</v>
      </c>
      <c r="N1613">
        <v>0.51</v>
      </c>
      <c r="O1613">
        <v>1.53</v>
      </c>
      <c r="P1613" t="s">
        <v>1811</v>
      </c>
      <c r="Q1613" t="s">
        <v>1812</v>
      </c>
      <c r="R1613" s="16">
        <v>45750</v>
      </c>
      <c r="S1613">
        <v>89</v>
      </c>
      <c r="T1613" t="s">
        <v>3949</v>
      </c>
      <c r="U1613" s="16">
        <v>45765</v>
      </c>
      <c r="V1613" s="16">
        <v>45765</v>
      </c>
      <c r="Y1613" s="16">
        <v>45765</v>
      </c>
      <c r="AB1613" t="s">
        <v>1686</v>
      </c>
    </row>
    <row r="1614" spans="1:28" x14ac:dyDescent="0.35">
      <c r="A1614" t="s">
        <v>2448</v>
      </c>
      <c r="B1614" t="s">
        <v>2334</v>
      </c>
      <c r="C1614" t="s">
        <v>1402</v>
      </c>
      <c r="D1614" t="s">
        <v>1301</v>
      </c>
      <c r="E1614" s="16">
        <v>45735</v>
      </c>
      <c r="F1614">
        <v>4001858138</v>
      </c>
      <c r="G1614" t="s">
        <v>1927</v>
      </c>
      <c r="H1614" t="s">
        <v>3659</v>
      </c>
      <c r="I1614" t="s">
        <v>3660</v>
      </c>
      <c r="J1614">
        <v>3069213</v>
      </c>
      <c r="K1614">
        <v>6578848</v>
      </c>
      <c r="M1614">
        <v>1</v>
      </c>
      <c r="N1614">
        <v>12.8</v>
      </c>
      <c r="O1614">
        <v>12.8</v>
      </c>
      <c r="P1614" t="s">
        <v>1811</v>
      </c>
      <c r="Q1614" t="s">
        <v>1812</v>
      </c>
      <c r="R1614" s="16">
        <v>45750</v>
      </c>
      <c r="S1614">
        <v>89</v>
      </c>
      <c r="T1614" t="s">
        <v>3949</v>
      </c>
      <c r="U1614" s="16">
        <v>45765</v>
      </c>
      <c r="V1614" s="16">
        <v>45765</v>
      </c>
      <c r="Y1614" s="16">
        <v>45765</v>
      </c>
      <c r="AB1614" t="s">
        <v>1686</v>
      </c>
    </row>
    <row r="1615" spans="1:28" x14ac:dyDescent="0.35">
      <c r="A1615" t="s">
        <v>2448</v>
      </c>
      <c r="B1615" t="s">
        <v>2334</v>
      </c>
      <c r="C1615" t="s">
        <v>1402</v>
      </c>
      <c r="D1615" t="s">
        <v>1301</v>
      </c>
      <c r="E1615" s="16">
        <v>45735</v>
      </c>
      <c r="F1615">
        <v>4001858139</v>
      </c>
      <c r="G1615" t="s">
        <v>1927</v>
      </c>
      <c r="H1615" t="s">
        <v>2067</v>
      </c>
      <c r="I1615" t="s">
        <v>2068</v>
      </c>
      <c r="J1615">
        <v>3069217</v>
      </c>
      <c r="K1615">
        <v>6578853</v>
      </c>
      <c r="M1615">
        <v>1</v>
      </c>
      <c r="N1615">
        <v>1.69</v>
      </c>
      <c r="O1615">
        <v>1.69</v>
      </c>
      <c r="P1615" t="s">
        <v>1811</v>
      </c>
      <c r="Q1615" t="s">
        <v>1812</v>
      </c>
      <c r="R1615" s="16">
        <v>45755</v>
      </c>
      <c r="S1615">
        <v>89</v>
      </c>
      <c r="T1615" t="s">
        <v>3949</v>
      </c>
      <c r="U1615" s="16">
        <v>45765</v>
      </c>
      <c r="V1615" s="16">
        <v>45765</v>
      </c>
      <c r="Y1615" s="16">
        <v>45765</v>
      </c>
      <c r="AB1615" t="s">
        <v>1685</v>
      </c>
    </row>
    <row r="1616" spans="1:28" x14ac:dyDescent="0.35">
      <c r="A1616" t="s">
        <v>2448</v>
      </c>
      <c r="B1616" t="s">
        <v>2334</v>
      </c>
      <c r="C1616" t="s">
        <v>1402</v>
      </c>
      <c r="D1616" t="s">
        <v>1301</v>
      </c>
      <c r="E1616" s="16">
        <v>45735</v>
      </c>
      <c r="F1616">
        <v>4001858139</v>
      </c>
      <c r="G1616" t="s">
        <v>1927</v>
      </c>
      <c r="H1616" t="s">
        <v>1832</v>
      </c>
      <c r="I1616" t="s">
        <v>1831</v>
      </c>
      <c r="J1616">
        <v>3069217</v>
      </c>
      <c r="K1616">
        <v>6578853</v>
      </c>
      <c r="M1616">
        <v>1</v>
      </c>
      <c r="N1616">
        <v>2.83</v>
      </c>
      <c r="O1616">
        <v>2.83</v>
      </c>
      <c r="P1616" t="s">
        <v>1811</v>
      </c>
      <c r="Q1616" t="s">
        <v>1812</v>
      </c>
      <c r="R1616" s="16">
        <v>45755</v>
      </c>
      <c r="S1616">
        <v>89</v>
      </c>
      <c r="T1616" t="s">
        <v>3949</v>
      </c>
      <c r="U1616" s="16">
        <v>45765</v>
      </c>
      <c r="V1616" s="16">
        <v>45765</v>
      </c>
      <c r="Y1616" s="16">
        <v>45765</v>
      </c>
      <c r="AB1616" t="s">
        <v>1685</v>
      </c>
    </row>
    <row r="1617" spans="1:28" x14ac:dyDescent="0.35">
      <c r="A1617" t="s">
        <v>2448</v>
      </c>
      <c r="B1617" t="s">
        <v>2334</v>
      </c>
      <c r="C1617" t="s">
        <v>1402</v>
      </c>
      <c r="D1617" t="s">
        <v>1301</v>
      </c>
      <c r="E1617" s="16">
        <v>45735</v>
      </c>
      <c r="F1617">
        <v>4001858139</v>
      </c>
      <c r="G1617" t="s">
        <v>1927</v>
      </c>
      <c r="H1617" t="s">
        <v>3950</v>
      </c>
      <c r="I1617" t="s">
        <v>1828</v>
      </c>
      <c r="J1617">
        <v>3069217</v>
      </c>
      <c r="K1617">
        <v>6578853</v>
      </c>
      <c r="M1617">
        <v>1</v>
      </c>
      <c r="N1617">
        <v>96.54</v>
      </c>
      <c r="O1617">
        <v>96.54</v>
      </c>
      <c r="P1617" t="s">
        <v>1811</v>
      </c>
      <c r="Q1617" t="s">
        <v>1812</v>
      </c>
      <c r="R1617" s="16">
        <v>45755</v>
      </c>
      <c r="S1617">
        <v>89</v>
      </c>
      <c r="T1617" t="s">
        <v>3949</v>
      </c>
      <c r="U1617" s="16">
        <v>45765</v>
      </c>
      <c r="V1617" s="16">
        <v>45765</v>
      </c>
      <c r="Y1617" s="16">
        <v>45765</v>
      </c>
      <c r="AB1617" t="s">
        <v>1685</v>
      </c>
    </row>
    <row r="1618" spans="1:28" x14ac:dyDescent="0.35">
      <c r="A1618" t="s">
        <v>2448</v>
      </c>
      <c r="B1618" t="s">
        <v>2334</v>
      </c>
      <c r="C1618" t="s">
        <v>1402</v>
      </c>
      <c r="D1618" t="s">
        <v>1301</v>
      </c>
      <c r="E1618" s="16">
        <v>45735</v>
      </c>
      <c r="F1618">
        <v>4001858139</v>
      </c>
      <c r="G1618" t="s">
        <v>1927</v>
      </c>
      <c r="H1618" t="s">
        <v>1888</v>
      </c>
      <c r="I1618" t="s">
        <v>1826</v>
      </c>
      <c r="J1618">
        <v>3069217</v>
      </c>
      <c r="K1618">
        <v>6578853</v>
      </c>
      <c r="M1618">
        <v>1</v>
      </c>
      <c r="N1618">
        <v>1.66</v>
      </c>
      <c r="O1618">
        <v>1.66</v>
      </c>
      <c r="P1618" t="s">
        <v>1811</v>
      </c>
      <c r="Q1618" t="s">
        <v>1812</v>
      </c>
      <c r="R1618" s="16">
        <v>45755</v>
      </c>
      <c r="S1618">
        <v>89</v>
      </c>
      <c r="T1618" t="s">
        <v>3949</v>
      </c>
      <c r="U1618" s="16">
        <v>45765</v>
      </c>
      <c r="V1618" s="16">
        <v>45765</v>
      </c>
      <c r="Y1618" s="16">
        <v>45765</v>
      </c>
      <c r="AB1618" t="s">
        <v>1685</v>
      </c>
    </row>
    <row r="1619" spans="1:28" x14ac:dyDescent="0.35">
      <c r="A1619" t="s">
        <v>2448</v>
      </c>
      <c r="B1619" t="s">
        <v>2334</v>
      </c>
      <c r="C1619" t="s">
        <v>1402</v>
      </c>
      <c r="D1619" t="s">
        <v>1301</v>
      </c>
      <c r="E1619" s="16">
        <v>45735</v>
      </c>
      <c r="F1619">
        <v>4001858139</v>
      </c>
      <c r="G1619" t="s">
        <v>1927</v>
      </c>
      <c r="H1619" t="s">
        <v>1892</v>
      </c>
      <c r="I1619" t="s">
        <v>1823</v>
      </c>
      <c r="J1619">
        <v>3069217</v>
      </c>
      <c r="K1619">
        <v>6578853</v>
      </c>
      <c r="M1619">
        <v>2</v>
      </c>
      <c r="N1619">
        <v>1.54</v>
      </c>
      <c r="O1619">
        <v>3.08</v>
      </c>
      <c r="P1619" t="s">
        <v>1811</v>
      </c>
      <c r="Q1619" t="s">
        <v>1812</v>
      </c>
      <c r="R1619" s="16">
        <v>45755</v>
      </c>
      <c r="S1619">
        <v>89</v>
      </c>
      <c r="T1619" t="s">
        <v>3949</v>
      </c>
      <c r="U1619" s="16">
        <v>45765</v>
      </c>
      <c r="V1619" s="16">
        <v>45765</v>
      </c>
      <c r="Y1619" s="16">
        <v>45765</v>
      </c>
      <c r="AB1619" t="s">
        <v>1685</v>
      </c>
    </row>
    <row r="1620" spans="1:28" x14ac:dyDescent="0.35">
      <c r="A1620" t="s">
        <v>2448</v>
      </c>
      <c r="B1620" t="s">
        <v>2334</v>
      </c>
      <c r="C1620" t="s">
        <v>1402</v>
      </c>
      <c r="D1620" t="s">
        <v>1301</v>
      </c>
      <c r="E1620" s="16">
        <v>45735</v>
      </c>
      <c r="F1620">
        <v>4001858139</v>
      </c>
      <c r="G1620" t="s">
        <v>1927</v>
      </c>
      <c r="H1620" t="s">
        <v>3951</v>
      </c>
      <c r="I1620" t="s">
        <v>2175</v>
      </c>
      <c r="J1620">
        <v>3069217</v>
      </c>
      <c r="K1620">
        <v>6578853</v>
      </c>
      <c r="M1620">
        <v>1</v>
      </c>
      <c r="N1620">
        <v>9.6999999999999993</v>
      </c>
      <c r="O1620">
        <v>9.6999999999999993</v>
      </c>
      <c r="P1620" t="s">
        <v>1811</v>
      </c>
      <c r="Q1620" t="s">
        <v>1812</v>
      </c>
      <c r="R1620" s="16">
        <v>45755</v>
      </c>
      <c r="S1620">
        <v>89</v>
      </c>
      <c r="T1620" t="s">
        <v>3949</v>
      </c>
      <c r="U1620" s="16">
        <v>45765</v>
      </c>
      <c r="V1620" s="16">
        <v>45765</v>
      </c>
      <c r="Y1620" s="16">
        <v>45765</v>
      </c>
      <c r="AB1620" t="s">
        <v>1685</v>
      </c>
    </row>
    <row r="1621" spans="1:28" x14ac:dyDescent="0.35">
      <c r="A1621" t="s">
        <v>2448</v>
      </c>
      <c r="B1621" t="s">
        <v>2334</v>
      </c>
      <c r="C1621" t="s">
        <v>1402</v>
      </c>
      <c r="D1621" t="s">
        <v>1301</v>
      </c>
      <c r="E1621" s="16">
        <v>45735</v>
      </c>
      <c r="F1621">
        <v>4001858139</v>
      </c>
      <c r="G1621" t="s">
        <v>1927</v>
      </c>
      <c r="H1621" t="s">
        <v>3952</v>
      </c>
      <c r="I1621" t="s">
        <v>2175</v>
      </c>
      <c r="J1621">
        <v>3069217</v>
      </c>
      <c r="K1621">
        <v>6578853</v>
      </c>
      <c r="M1621">
        <v>1</v>
      </c>
      <c r="N1621">
        <v>11.58</v>
      </c>
      <c r="O1621">
        <v>11.58</v>
      </c>
      <c r="P1621" t="s">
        <v>1811</v>
      </c>
      <c r="Q1621" t="s">
        <v>1812</v>
      </c>
      <c r="R1621" s="16">
        <v>45755</v>
      </c>
      <c r="S1621">
        <v>89</v>
      </c>
      <c r="T1621" t="s">
        <v>3949</v>
      </c>
      <c r="U1621" s="16">
        <v>45765</v>
      </c>
      <c r="V1621" s="16">
        <v>45765</v>
      </c>
      <c r="Y1621" s="16">
        <v>45765</v>
      </c>
      <c r="AB1621" t="s">
        <v>1685</v>
      </c>
    </row>
    <row r="1622" spans="1:28" x14ac:dyDescent="0.35">
      <c r="A1622" t="s">
        <v>2448</v>
      </c>
      <c r="B1622" t="s">
        <v>2334</v>
      </c>
      <c r="C1622" t="s">
        <v>1402</v>
      </c>
      <c r="D1622" t="s">
        <v>1301</v>
      </c>
      <c r="E1622" s="16">
        <v>45735</v>
      </c>
      <c r="F1622">
        <v>4001858139</v>
      </c>
      <c r="G1622" t="s">
        <v>1927</v>
      </c>
      <c r="H1622" t="s">
        <v>2637</v>
      </c>
      <c r="I1622" t="s">
        <v>1823</v>
      </c>
      <c r="J1622">
        <v>3069217</v>
      </c>
      <c r="K1622">
        <v>6578853</v>
      </c>
      <c r="M1622">
        <v>1</v>
      </c>
      <c r="N1622">
        <v>1.82</v>
      </c>
      <c r="O1622">
        <v>1.82</v>
      </c>
      <c r="P1622" t="s">
        <v>1811</v>
      </c>
      <c r="Q1622" t="s">
        <v>1812</v>
      </c>
      <c r="R1622" s="16">
        <v>45755</v>
      </c>
      <c r="S1622">
        <v>89</v>
      </c>
      <c r="T1622" t="s">
        <v>3949</v>
      </c>
      <c r="U1622" s="16">
        <v>45765</v>
      </c>
      <c r="V1622" s="16">
        <v>45765</v>
      </c>
      <c r="Y1622" s="16">
        <v>45765</v>
      </c>
      <c r="AB1622" t="s">
        <v>1685</v>
      </c>
    </row>
    <row r="1623" spans="1:28" x14ac:dyDescent="0.35">
      <c r="A1623" t="s">
        <v>2448</v>
      </c>
      <c r="B1623" t="s">
        <v>2334</v>
      </c>
      <c r="C1623" t="s">
        <v>1402</v>
      </c>
      <c r="D1623" t="s">
        <v>1301</v>
      </c>
      <c r="E1623" s="16">
        <v>45762</v>
      </c>
      <c r="F1623">
        <v>4001893147</v>
      </c>
      <c r="G1623" t="s">
        <v>1927</v>
      </c>
      <c r="H1623" t="s">
        <v>1827</v>
      </c>
      <c r="I1623" t="s">
        <v>1828</v>
      </c>
      <c r="J1623">
        <v>3069217</v>
      </c>
      <c r="K1623">
        <v>6578853</v>
      </c>
      <c r="M1623">
        <v>1</v>
      </c>
      <c r="N1623">
        <v>147.38999999999999</v>
      </c>
      <c r="O1623">
        <v>147.38999999999999</v>
      </c>
      <c r="P1623" t="s">
        <v>1811</v>
      </c>
      <c r="Q1623" t="s">
        <v>1812</v>
      </c>
      <c r="R1623" s="16">
        <v>45773</v>
      </c>
      <c r="S1623">
        <v>81</v>
      </c>
      <c r="T1623" t="s">
        <v>3949</v>
      </c>
      <c r="U1623" s="16">
        <v>45765</v>
      </c>
      <c r="V1623" s="16">
        <v>45765</v>
      </c>
      <c r="Y1623" s="16">
        <v>45765</v>
      </c>
      <c r="AB1623" t="s">
        <v>1685</v>
      </c>
    </row>
    <row r="1624" spans="1:28" x14ac:dyDescent="0.35">
      <c r="A1624" t="s">
        <v>2448</v>
      </c>
      <c r="B1624" t="s">
        <v>2334</v>
      </c>
      <c r="C1624" t="s">
        <v>1402</v>
      </c>
      <c r="D1624" t="s">
        <v>1301</v>
      </c>
      <c r="E1624" s="16">
        <v>45735</v>
      </c>
      <c r="F1624">
        <v>4001858140</v>
      </c>
      <c r="G1624" t="s">
        <v>1927</v>
      </c>
      <c r="H1624" t="s">
        <v>3661</v>
      </c>
      <c r="I1624" t="s">
        <v>3662</v>
      </c>
      <c r="J1624">
        <v>3069288</v>
      </c>
      <c r="K1624">
        <v>6578944</v>
      </c>
      <c r="M1624">
        <v>1</v>
      </c>
      <c r="N1624">
        <v>153.13999999999999</v>
      </c>
      <c r="O1624">
        <v>153.13999999999999</v>
      </c>
      <c r="P1624" t="s">
        <v>1811</v>
      </c>
      <c r="Q1624" t="s">
        <v>1812</v>
      </c>
      <c r="R1624" s="16">
        <v>45750</v>
      </c>
      <c r="S1624">
        <v>87</v>
      </c>
      <c r="T1624" t="s">
        <v>3949</v>
      </c>
      <c r="U1624" s="16">
        <v>45767</v>
      </c>
      <c r="V1624" s="16">
        <v>45767</v>
      </c>
      <c r="Y1624" s="16">
        <v>45767</v>
      </c>
      <c r="AB1624" t="s">
        <v>1684</v>
      </c>
    </row>
    <row r="1625" spans="1:28" x14ac:dyDescent="0.35">
      <c r="A1625" t="s">
        <v>2448</v>
      </c>
      <c r="B1625" t="s">
        <v>2334</v>
      </c>
      <c r="C1625" t="s">
        <v>1402</v>
      </c>
      <c r="D1625" t="s">
        <v>1301</v>
      </c>
      <c r="E1625" s="16">
        <v>45735</v>
      </c>
      <c r="F1625">
        <v>4001858140</v>
      </c>
      <c r="G1625" t="s">
        <v>1927</v>
      </c>
      <c r="H1625" t="s">
        <v>3663</v>
      </c>
      <c r="I1625" t="s">
        <v>2801</v>
      </c>
      <c r="J1625">
        <v>3069288</v>
      </c>
      <c r="K1625">
        <v>6578944</v>
      </c>
      <c r="M1625">
        <v>9</v>
      </c>
      <c r="N1625">
        <v>1.29</v>
      </c>
      <c r="O1625">
        <v>11.61</v>
      </c>
      <c r="P1625" t="s">
        <v>1811</v>
      </c>
      <c r="Q1625" t="s">
        <v>1812</v>
      </c>
      <c r="R1625" s="16">
        <v>45750</v>
      </c>
      <c r="S1625">
        <v>87</v>
      </c>
      <c r="T1625" t="s">
        <v>3949</v>
      </c>
      <c r="U1625" s="16">
        <v>45767</v>
      </c>
      <c r="V1625" s="16">
        <v>45767</v>
      </c>
      <c r="Y1625" s="16">
        <v>45767</v>
      </c>
      <c r="AB1625" t="s">
        <v>1684</v>
      </c>
    </row>
    <row r="1626" spans="1:28" x14ac:dyDescent="0.35">
      <c r="A1626" t="s">
        <v>2448</v>
      </c>
      <c r="B1626" t="s">
        <v>2334</v>
      </c>
      <c r="C1626" t="s">
        <v>1402</v>
      </c>
      <c r="D1626" t="s">
        <v>1301</v>
      </c>
      <c r="E1626" s="16">
        <v>45735</v>
      </c>
      <c r="F1626">
        <v>4001858140</v>
      </c>
      <c r="G1626" t="s">
        <v>1927</v>
      </c>
      <c r="H1626" t="s">
        <v>3038</v>
      </c>
      <c r="I1626" t="s">
        <v>3037</v>
      </c>
      <c r="J1626">
        <v>3069288</v>
      </c>
      <c r="K1626">
        <v>6578944</v>
      </c>
      <c r="M1626">
        <v>5</v>
      </c>
      <c r="N1626">
        <v>25.86</v>
      </c>
      <c r="O1626">
        <v>129.30000000000001</v>
      </c>
      <c r="P1626" t="s">
        <v>1811</v>
      </c>
      <c r="Q1626" t="s">
        <v>1812</v>
      </c>
      <c r="R1626" s="16">
        <v>45750</v>
      </c>
      <c r="S1626">
        <v>87</v>
      </c>
      <c r="T1626" t="s">
        <v>3949</v>
      </c>
      <c r="U1626" s="16">
        <v>45767</v>
      </c>
      <c r="V1626" s="16">
        <v>45767</v>
      </c>
      <c r="Y1626" s="16">
        <v>45767</v>
      </c>
      <c r="AB1626" t="s">
        <v>1684</v>
      </c>
    </row>
    <row r="1627" spans="1:28" x14ac:dyDescent="0.35">
      <c r="A1627" t="s">
        <v>2448</v>
      </c>
      <c r="B1627" t="s">
        <v>2334</v>
      </c>
      <c r="C1627" t="s">
        <v>1402</v>
      </c>
      <c r="D1627" t="s">
        <v>1301</v>
      </c>
      <c r="E1627" s="16">
        <v>45735</v>
      </c>
      <c r="F1627">
        <v>4001858140</v>
      </c>
      <c r="G1627" t="s">
        <v>1927</v>
      </c>
      <c r="H1627" t="s">
        <v>3664</v>
      </c>
      <c r="I1627" t="s">
        <v>2801</v>
      </c>
      <c r="J1627">
        <v>3069288</v>
      </c>
      <c r="K1627">
        <v>6578944</v>
      </c>
      <c r="M1627">
        <v>2</v>
      </c>
      <c r="N1627">
        <v>2.02</v>
      </c>
      <c r="O1627">
        <v>4.04</v>
      </c>
      <c r="P1627" t="s">
        <v>1811</v>
      </c>
      <c r="Q1627" t="s">
        <v>1812</v>
      </c>
      <c r="R1627" s="16">
        <v>45750</v>
      </c>
      <c r="S1627">
        <v>87</v>
      </c>
      <c r="T1627" t="s">
        <v>3949</v>
      </c>
      <c r="U1627" s="16">
        <v>45767</v>
      </c>
      <c r="V1627" s="16">
        <v>45767</v>
      </c>
      <c r="Y1627" s="16">
        <v>45767</v>
      </c>
      <c r="AB1627" t="s">
        <v>1684</v>
      </c>
    </row>
    <row r="1628" spans="1:28" x14ac:dyDescent="0.35">
      <c r="A1628" t="s">
        <v>2448</v>
      </c>
      <c r="B1628" t="s">
        <v>2334</v>
      </c>
      <c r="C1628" t="s">
        <v>1402</v>
      </c>
      <c r="D1628" t="s">
        <v>1301</v>
      </c>
      <c r="E1628" s="16">
        <v>45735</v>
      </c>
      <c r="F1628">
        <v>4001858140</v>
      </c>
      <c r="G1628" t="s">
        <v>1927</v>
      </c>
      <c r="H1628" t="s">
        <v>3036</v>
      </c>
      <c r="I1628" t="s">
        <v>3037</v>
      </c>
      <c r="J1628">
        <v>3069288</v>
      </c>
      <c r="K1628">
        <v>6578944</v>
      </c>
      <c r="M1628">
        <v>2</v>
      </c>
      <c r="N1628">
        <v>18.559999999999999</v>
      </c>
      <c r="O1628">
        <v>37.119999999999997</v>
      </c>
      <c r="P1628" t="s">
        <v>1811</v>
      </c>
      <c r="Q1628" t="s">
        <v>1812</v>
      </c>
      <c r="R1628" s="16">
        <v>45750</v>
      </c>
      <c r="S1628">
        <v>87</v>
      </c>
      <c r="T1628" t="s">
        <v>3949</v>
      </c>
      <c r="U1628" s="16">
        <v>45767</v>
      </c>
      <c r="V1628" s="16">
        <v>45767</v>
      </c>
      <c r="Y1628" s="16">
        <v>45767</v>
      </c>
      <c r="AB1628" t="s">
        <v>1684</v>
      </c>
    </row>
    <row r="1629" spans="1:28" x14ac:dyDescent="0.35">
      <c r="A1629" t="s">
        <v>2448</v>
      </c>
      <c r="B1629" t="s">
        <v>2334</v>
      </c>
      <c r="C1629" t="s">
        <v>1402</v>
      </c>
      <c r="D1629" t="s">
        <v>1301</v>
      </c>
      <c r="E1629" s="16">
        <v>45735</v>
      </c>
      <c r="F1629">
        <v>4001858140</v>
      </c>
      <c r="G1629" t="s">
        <v>1927</v>
      </c>
      <c r="H1629" t="s">
        <v>3039</v>
      </c>
      <c r="I1629" t="s">
        <v>2801</v>
      </c>
      <c r="J1629">
        <v>3069288</v>
      </c>
      <c r="K1629">
        <v>6578944</v>
      </c>
      <c r="M1629">
        <v>14</v>
      </c>
      <c r="N1629">
        <v>1.51</v>
      </c>
      <c r="O1629">
        <v>21.14</v>
      </c>
      <c r="P1629" t="s">
        <v>1811</v>
      </c>
      <c r="Q1629" t="s">
        <v>1812</v>
      </c>
      <c r="R1629" s="16">
        <v>45750</v>
      </c>
      <c r="S1629">
        <v>87</v>
      </c>
      <c r="T1629" t="s">
        <v>3949</v>
      </c>
      <c r="U1629" s="16">
        <v>45767</v>
      </c>
      <c r="V1629" s="16">
        <v>45767</v>
      </c>
      <c r="Y1629" s="16">
        <v>45767</v>
      </c>
      <c r="AB1629" t="s">
        <v>1684</v>
      </c>
    </row>
    <row r="1630" spans="1:28" x14ac:dyDescent="0.35">
      <c r="A1630" t="s">
        <v>2448</v>
      </c>
      <c r="B1630" t="s">
        <v>2334</v>
      </c>
      <c r="C1630" t="s">
        <v>1402</v>
      </c>
      <c r="D1630" t="s">
        <v>1301</v>
      </c>
      <c r="E1630" s="16">
        <v>45735</v>
      </c>
      <c r="F1630">
        <v>4001858140</v>
      </c>
      <c r="G1630" t="s">
        <v>1927</v>
      </c>
      <c r="H1630" t="s">
        <v>3014</v>
      </c>
      <c r="I1630" t="s">
        <v>2801</v>
      </c>
      <c r="J1630">
        <v>3069288</v>
      </c>
      <c r="K1630">
        <v>6578944</v>
      </c>
      <c r="M1630">
        <v>4</v>
      </c>
      <c r="N1630">
        <v>1.47</v>
      </c>
      <c r="O1630">
        <v>5.88</v>
      </c>
      <c r="P1630" t="s">
        <v>1811</v>
      </c>
      <c r="Q1630" t="s">
        <v>1812</v>
      </c>
      <c r="R1630" s="16">
        <v>45750</v>
      </c>
      <c r="S1630">
        <v>87</v>
      </c>
      <c r="T1630" t="s">
        <v>3949</v>
      </c>
      <c r="U1630" s="16">
        <v>45767</v>
      </c>
      <c r="V1630" s="16">
        <v>45767</v>
      </c>
      <c r="Y1630" s="16">
        <v>45767</v>
      </c>
      <c r="AB1630" t="s">
        <v>1684</v>
      </c>
    </row>
    <row r="1631" spans="1:28" x14ac:dyDescent="0.35">
      <c r="A1631" t="s">
        <v>2448</v>
      </c>
      <c r="B1631" t="s">
        <v>2334</v>
      </c>
      <c r="C1631" t="s">
        <v>1402</v>
      </c>
      <c r="D1631" t="s">
        <v>1301</v>
      </c>
      <c r="E1631" s="16">
        <v>45735</v>
      </c>
      <c r="F1631">
        <v>4001858140</v>
      </c>
      <c r="G1631" t="s">
        <v>1927</v>
      </c>
      <c r="H1631" t="s">
        <v>3665</v>
      </c>
      <c r="I1631" t="s">
        <v>1822</v>
      </c>
      <c r="J1631">
        <v>3069288</v>
      </c>
      <c r="K1631">
        <v>6578944</v>
      </c>
      <c r="M1631">
        <v>11</v>
      </c>
      <c r="N1631">
        <v>0.38</v>
      </c>
      <c r="O1631">
        <v>4.18</v>
      </c>
      <c r="P1631" t="s">
        <v>1811</v>
      </c>
      <c r="Q1631" t="s">
        <v>1812</v>
      </c>
      <c r="R1631" s="16">
        <v>45750</v>
      </c>
      <c r="S1631">
        <v>87</v>
      </c>
      <c r="T1631" t="s">
        <v>3949</v>
      </c>
      <c r="U1631" s="16">
        <v>45767</v>
      </c>
      <c r="V1631" s="16">
        <v>45767</v>
      </c>
      <c r="Y1631" s="16">
        <v>45767</v>
      </c>
      <c r="AB1631" t="s">
        <v>1684</v>
      </c>
    </row>
    <row r="1632" spans="1:28" x14ac:dyDescent="0.35">
      <c r="A1632" t="s">
        <v>2448</v>
      </c>
      <c r="B1632" t="s">
        <v>2334</v>
      </c>
      <c r="C1632" t="s">
        <v>1402</v>
      </c>
      <c r="D1632" t="s">
        <v>1301</v>
      </c>
      <c r="E1632" s="16">
        <v>45735</v>
      </c>
      <c r="F1632">
        <v>4001858140</v>
      </c>
      <c r="G1632" t="s">
        <v>1927</v>
      </c>
      <c r="H1632" t="s">
        <v>3666</v>
      </c>
      <c r="I1632" t="s">
        <v>3667</v>
      </c>
      <c r="J1632">
        <v>3069288</v>
      </c>
      <c r="K1632">
        <v>6578944</v>
      </c>
      <c r="M1632">
        <v>1</v>
      </c>
      <c r="N1632">
        <v>12.97</v>
      </c>
      <c r="O1632">
        <v>12.97</v>
      </c>
      <c r="P1632" t="s">
        <v>1811</v>
      </c>
      <c r="Q1632" t="s">
        <v>1812</v>
      </c>
      <c r="R1632" s="16">
        <v>45750</v>
      </c>
      <c r="S1632">
        <v>87</v>
      </c>
      <c r="T1632" t="s">
        <v>3949</v>
      </c>
      <c r="U1632" s="16">
        <v>45767</v>
      </c>
      <c r="V1632" s="16">
        <v>45767</v>
      </c>
      <c r="Y1632" s="16">
        <v>45767</v>
      </c>
      <c r="AB1632" t="s">
        <v>1684</v>
      </c>
    </row>
    <row r="1633" spans="1:28" x14ac:dyDescent="0.35">
      <c r="A1633" t="s">
        <v>2448</v>
      </c>
      <c r="B1633" t="s">
        <v>2334</v>
      </c>
      <c r="C1633" t="s">
        <v>1402</v>
      </c>
      <c r="D1633" t="s">
        <v>1301</v>
      </c>
      <c r="E1633" s="16">
        <v>45735</v>
      </c>
      <c r="F1633">
        <v>4001858140</v>
      </c>
      <c r="G1633" t="s">
        <v>1927</v>
      </c>
      <c r="H1633" t="s">
        <v>3668</v>
      </c>
      <c r="I1633" t="s">
        <v>2238</v>
      </c>
      <c r="J1633">
        <v>3069288</v>
      </c>
      <c r="K1633">
        <v>6578944</v>
      </c>
      <c r="M1633">
        <v>1</v>
      </c>
      <c r="N1633">
        <v>168.1</v>
      </c>
      <c r="O1633">
        <v>168.1</v>
      </c>
      <c r="P1633" t="s">
        <v>1811</v>
      </c>
      <c r="Q1633" t="s">
        <v>1812</v>
      </c>
      <c r="R1633" s="16">
        <v>45750</v>
      </c>
      <c r="S1633">
        <v>87</v>
      </c>
      <c r="T1633" t="s">
        <v>3949</v>
      </c>
      <c r="U1633" s="16">
        <v>45767</v>
      </c>
      <c r="V1633" s="16">
        <v>45767</v>
      </c>
      <c r="Y1633" s="16">
        <v>45767</v>
      </c>
      <c r="AB1633" t="s">
        <v>1684</v>
      </c>
    </row>
    <row r="1634" spans="1:28" x14ac:dyDescent="0.35">
      <c r="A1634" t="s">
        <v>2448</v>
      </c>
      <c r="B1634" t="s">
        <v>2334</v>
      </c>
      <c r="C1634" t="s">
        <v>1402</v>
      </c>
      <c r="D1634" t="s">
        <v>1301</v>
      </c>
      <c r="E1634" s="16">
        <v>45735</v>
      </c>
      <c r="F1634">
        <v>4001858140</v>
      </c>
      <c r="G1634" t="s">
        <v>1927</v>
      </c>
      <c r="H1634" t="s">
        <v>3669</v>
      </c>
      <c r="I1634" t="s">
        <v>2542</v>
      </c>
      <c r="J1634">
        <v>3069288</v>
      </c>
      <c r="K1634">
        <v>6578944</v>
      </c>
      <c r="M1634">
        <v>1</v>
      </c>
      <c r="N1634">
        <v>44.75</v>
      </c>
      <c r="O1634">
        <v>44.75</v>
      </c>
      <c r="P1634" t="s">
        <v>1811</v>
      </c>
      <c r="Q1634" t="s">
        <v>1812</v>
      </c>
      <c r="R1634" s="16">
        <v>45750</v>
      </c>
      <c r="S1634">
        <v>87</v>
      </c>
      <c r="T1634" t="s">
        <v>3949</v>
      </c>
      <c r="U1634" s="16">
        <v>45767</v>
      </c>
      <c r="V1634" s="16">
        <v>45767</v>
      </c>
      <c r="Y1634" s="16">
        <v>45767</v>
      </c>
      <c r="AB1634" t="s">
        <v>1684</v>
      </c>
    </row>
    <row r="1635" spans="1:28" x14ac:dyDescent="0.35">
      <c r="A1635" t="s">
        <v>2448</v>
      </c>
      <c r="B1635" t="s">
        <v>2334</v>
      </c>
      <c r="C1635" t="s">
        <v>1402</v>
      </c>
      <c r="D1635" t="s">
        <v>1301</v>
      </c>
      <c r="E1635" s="16">
        <v>45735</v>
      </c>
      <c r="F1635">
        <v>4001858140</v>
      </c>
      <c r="G1635" t="s">
        <v>1927</v>
      </c>
      <c r="H1635" t="s">
        <v>3670</v>
      </c>
      <c r="I1635" t="s">
        <v>2971</v>
      </c>
      <c r="J1635">
        <v>3069288</v>
      </c>
      <c r="K1635">
        <v>6578944</v>
      </c>
      <c r="M1635">
        <v>1</v>
      </c>
      <c r="N1635">
        <v>44.75</v>
      </c>
      <c r="O1635">
        <v>44.75</v>
      </c>
      <c r="P1635" t="s">
        <v>1811</v>
      </c>
      <c r="Q1635" t="s">
        <v>1812</v>
      </c>
      <c r="R1635" s="16">
        <v>45750</v>
      </c>
      <c r="S1635">
        <v>87</v>
      </c>
      <c r="T1635" t="s">
        <v>3949</v>
      </c>
      <c r="U1635" s="16">
        <v>45767</v>
      </c>
      <c r="V1635" s="16">
        <v>45767</v>
      </c>
      <c r="Y1635" s="16">
        <v>45767</v>
      </c>
      <c r="AB1635" t="s">
        <v>1684</v>
      </c>
    </row>
    <row r="1636" spans="1:28" x14ac:dyDescent="0.35">
      <c r="A1636" t="s">
        <v>2448</v>
      </c>
      <c r="B1636" t="s">
        <v>2334</v>
      </c>
      <c r="C1636" t="s">
        <v>1402</v>
      </c>
      <c r="D1636" t="s">
        <v>1301</v>
      </c>
      <c r="E1636" s="16">
        <v>45735</v>
      </c>
      <c r="F1636">
        <v>4001858140</v>
      </c>
      <c r="G1636" t="s">
        <v>1927</v>
      </c>
      <c r="H1636" t="s">
        <v>3671</v>
      </c>
      <c r="I1636" t="s">
        <v>2542</v>
      </c>
      <c r="J1636">
        <v>3069288</v>
      </c>
      <c r="K1636">
        <v>6578944</v>
      </c>
      <c r="M1636">
        <v>1</v>
      </c>
      <c r="N1636">
        <v>44.75</v>
      </c>
      <c r="O1636">
        <v>44.75</v>
      </c>
      <c r="P1636" t="s">
        <v>1811</v>
      </c>
      <c r="Q1636" t="s">
        <v>1812</v>
      </c>
      <c r="R1636" s="16">
        <v>45750</v>
      </c>
      <c r="S1636">
        <v>87</v>
      </c>
      <c r="T1636" t="s">
        <v>3949</v>
      </c>
      <c r="U1636" s="16">
        <v>45767</v>
      </c>
      <c r="V1636" s="16">
        <v>45767</v>
      </c>
      <c r="Y1636" s="16">
        <v>45767</v>
      </c>
      <c r="AB1636" t="s">
        <v>1684</v>
      </c>
    </row>
    <row r="1637" spans="1:28" x14ac:dyDescent="0.35">
      <c r="A1637" t="s">
        <v>2448</v>
      </c>
      <c r="B1637" t="s">
        <v>2334</v>
      </c>
      <c r="C1637" t="s">
        <v>1402</v>
      </c>
      <c r="D1637" t="s">
        <v>1301</v>
      </c>
      <c r="E1637" s="16">
        <v>45735</v>
      </c>
      <c r="F1637">
        <v>4001858140</v>
      </c>
      <c r="G1637" t="s">
        <v>1927</v>
      </c>
      <c r="H1637" t="s">
        <v>3210</v>
      </c>
      <c r="I1637" t="s">
        <v>3211</v>
      </c>
      <c r="J1637">
        <v>3069288</v>
      </c>
      <c r="K1637">
        <v>6578944</v>
      </c>
      <c r="M1637">
        <v>2</v>
      </c>
      <c r="N1637">
        <v>32.04</v>
      </c>
      <c r="O1637">
        <v>64.08</v>
      </c>
      <c r="P1637" t="s">
        <v>1811</v>
      </c>
      <c r="Q1637" t="s">
        <v>1812</v>
      </c>
      <c r="R1637" s="16">
        <v>45750</v>
      </c>
      <c r="S1637">
        <v>87</v>
      </c>
      <c r="T1637" t="s">
        <v>3949</v>
      </c>
      <c r="U1637" s="16">
        <v>45767</v>
      </c>
      <c r="V1637" s="16">
        <v>45767</v>
      </c>
      <c r="Y1637" s="16">
        <v>45767</v>
      </c>
      <c r="AB1637" t="s">
        <v>1684</v>
      </c>
    </row>
    <row r="1638" spans="1:28" x14ac:dyDescent="0.35">
      <c r="A1638" t="s">
        <v>2448</v>
      </c>
      <c r="B1638" t="s">
        <v>2334</v>
      </c>
      <c r="C1638" t="s">
        <v>1402</v>
      </c>
      <c r="D1638" t="s">
        <v>1301</v>
      </c>
      <c r="E1638" s="16">
        <v>45735</v>
      </c>
      <c r="F1638">
        <v>4001858140</v>
      </c>
      <c r="G1638" t="s">
        <v>1927</v>
      </c>
      <c r="H1638" t="s">
        <v>3212</v>
      </c>
      <c r="I1638" t="s">
        <v>1857</v>
      </c>
      <c r="J1638">
        <v>3069288</v>
      </c>
      <c r="K1638">
        <v>6578944</v>
      </c>
      <c r="M1638">
        <v>1</v>
      </c>
      <c r="N1638">
        <v>395.69</v>
      </c>
      <c r="O1638">
        <v>395.69</v>
      </c>
      <c r="P1638" t="s">
        <v>1811</v>
      </c>
      <c r="Q1638" t="s">
        <v>1812</v>
      </c>
      <c r="R1638" s="16">
        <v>45750</v>
      </c>
      <c r="S1638">
        <v>87</v>
      </c>
      <c r="T1638" t="s">
        <v>3949</v>
      </c>
      <c r="U1638" s="16">
        <v>45767</v>
      </c>
      <c r="V1638" s="16">
        <v>45767</v>
      </c>
      <c r="Y1638" s="16">
        <v>45767</v>
      </c>
      <c r="AB1638" t="s">
        <v>1684</v>
      </c>
    </row>
    <row r="1639" spans="1:28" x14ac:dyDescent="0.35">
      <c r="A1639" t="s">
        <v>2301</v>
      </c>
      <c r="B1639" t="s">
        <v>2302</v>
      </c>
      <c r="C1639" t="s">
        <v>115</v>
      </c>
      <c r="D1639" t="s">
        <v>114</v>
      </c>
      <c r="E1639" s="16">
        <v>45772</v>
      </c>
      <c r="F1639">
        <v>4001905328</v>
      </c>
      <c r="G1639" t="s">
        <v>1927</v>
      </c>
      <c r="H1639" t="s">
        <v>3989</v>
      </c>
      <c r="I1639" t="s">
        <v>3990</v>
      </c>
      <c r="J1639">
        <v>3070530</v>
      </c>
      <c r="K1639">
        <v>6579877</v>
      </c>
      <c r="M1639">
        <v>2</v>
      </c>
      <c r="N1639">
        <v>23.48</v>
      </c>
      <c r="O1639">
        <v>46.96</v>
      </c>
      <c r="P1639" t="s">
        <v>1811</v>
      </c>
      <c r="Q1639" t="s">
        <v>1812</v>
      </c>
      <c r="R1639" s="16">
        <v>45772</v>
      </c>
      <c r="S1639">
        <v>76</v>
      </c>
      <c r="T1639" t="s">
        <v>3949</v>
      </c>
      <c r="U1639" s="16">
        <v>45778</v>
      </c>
      <c r="V1639" s="16">
        <v>45778</v>
      </c>
      <c r="Y1639" s="16">
        <v>45781</v>
      </c>
      <c r="AB1639" t="s">
        <v>3384</v>
      </c>
    </row>
    <row r="1640" spans="1:28" x14ac:dyDescent="0.35">
      <c r="A1640" t="s">
        <v>2448</v>
      </c>
      <c r="D1640" t="s">
        <v>1301</v>
      </c>
      <c r="E1640" s="16">
        <v>45742</v>
      </c>
      <c r="F1640">
        <v>4001866465</v>
      </c>
      <c r="G1640" t="s">
        <v>1927</v>
      </c>
      <c r="H1640" t="s">
        <v>3620</v>
      </c>
      <c r="I1640" t="s">
        <v>3175</v>
      </c>
      <c r="J1640">
        <v>3071018</v>
      </c>
      <c r="K1640">
        <v>6580240</v>
      </c>
      <c r="M1640">
        <v>106</v>
      </c>
      <c r="N1640">
        <v>0.59</v>
      </c>
      <c r="O1640">
        <v>62.54</v>
      </c>
      <c r="P1640" t="s">
        <v>1811</v>
      </c>
      <c r="Q1640" t="s">
        <v>1812</v>
      </c>
      <c r="R1640" s="16">
        <v>45745</v>
      </c>
      <c r="S1640">
        <v>106</v>
      </c>
      <c r="T1640" t="s">
        <v>5234</v>
      </c>
      <c r="U1640" s="16">
        <v>45748</v>
      </c>
      <c r="V1640" s="16">
        <v>45748</v>
      </c>
      <c r="Y1640" s="16">
        <v>45748</v>
      </c>
      <c r="AB1640" t="s">
        <v>1769</v>
      </c>
    </row>
    <row r="1641" spans="1:28" x14ac:dyDescent="0.35">
      <c r="A1641" t="s">
        <v>2448</v>
      </c>
      <c r="D1641" t="s">
        <v>1301</v>
      </c>
      <c r="E1641" s="16">
        <v>45742</v>
      </c>
      <c r="F1641">
        <v>4001866465</v>
      </c>
      <c r="G1641" t="s">
        <v>1927</v>
      </c>
      <c r="H1641" t="s">
        <v>3621</v>
      </c>
      <c r="I1641" t="s">
        <v>3622</v>
      </c>
      <c r="J1641">
        <v>3071018</v>
      </c>
      <c r="K1641">
        <v>6580240</v>
      </c>
      <c r="M1641">
        <v>2</v>
      </c>
      <c r="N1641">
        <v>5.17</v>
      </c>
      <c r="O1641">
        <v>10.34</v>
      </c>
      <c r="P1641" t="s">
        <v>1811</v>
      </c>
      <c r="Q1641" t="s">
        <v>1812</v>
      </c>
      <c r="R1641" s="16">
        <v>45745</v>
      </c>
      <c r="S1641">
        <v>106</v>
      </c>
      <c r="T1641" t="s">
        <v>5234</v>
      </c>
      <c r="U1641" s="16">
        <v>45748</v>
      </c>
      <c r="V1641" s="16">
        <v>45748</v>
      </c>
      <c r="Y1641" s="16">
        <v>45748</v>
      </c>
      <c r="AB1641" t="s">
        <v>1769</v>
      </c>
    </row>
    <row r="1642" spans="1:28" x14ac:dyDescent="0.35">
      <c r="A1642" t="s">
        <v>2448</v>
      </c>
      <c r="D1642" t="s">
        <v>1301</v>
      </c>
      <c r="E1642" s="16">
        <v>45742</v>
      </c>
      <c r="F1642">
        <v>4001866465</v>
      </c>
      <c r="G1642" t="s">
        <v>1927</v>
      </c>
      <c r="H1642" t="s">
        <v>3152</v>
      </c>
      <c r="I1642" t="s">
        <v>1852</v>
      </c>
      <c r="J1642">
        <v>3071018</v>
      </c>
      <c r="K1642">
        <v>6580240</v>
      </c>
      <c r="M1642">
        <v>2</v>
      </c>
      <c r="N1642">
        <v>11.33</v>
      </c>
      <c r="O1642">
        <v>22.66</v>
      </c>
      <c r="P1642" t="s">
        <v>1811</v>
      </c>
      <c r="Q1642" t="s">
        <v>1812</v>
      </c>
      <c r="R1642" s="16">
        <v>45745</v>
      </c>
      <c r="S1642">
        <v>106</v>
      </c>
      <c r="T1642" t="s">
        <v>5234</v>
      </c>
      <c r="U1642" s="16">
        <v>45748</v>
      </c>
      <c r="V1642" s="16">
        <v>45748</v>
      </c>
      <c r="Y1642" s="16">
        <v>45748</v>
      </c>
      <c r="AB1642" t="s">
        <v>1769</v>
      </c>
    </row>
    <row r="1643" spans="1:28" x14ac:dyDescent="0.35">
      <c r="A1643" t="s">
        <v>2448</v>
      </c>
      <c r="D1643" t="s">
        <v>1301</v>
      </c>
      <c r="E1643" s="16">
        <v>45742</v>
      </c>
      <c r="F1643">
        <v>4001866465</v>
      </c>
      <c r="G1643" t="s">
        <v>1927</v>
      </c>
      <c r="H1643" t="s">
        <v>2162</v>
      </c>
      <c r="I1643" t="s">
        <v>1825</v>
      </c>
      <c r="J1643">
        <v>3071018</v>
      </c>
      <c r="K1643">
        <v>6580240</v>
      </c>
      <c r="M1643">
        <v>6</v>
      </c>
      <c r="N1643">
        <v>0.84</v>
      </c>
      <c r="O1643">
        <v>5.04</v>
      </c>
      <c r="P1643" t="s">
        <v>1811</v>
      </c>
      <c r="Q1643" t="s">
        <v>1812</v>
      </c>
      <c r="R1643" s="16">
        <v>45745</v>
      </c>
      <c r="S1643">
        <v>106</v>
      </c>
      <c r="T1643" t="s">
        <v>5234</v>
      </c>
      <c r="U1643" s="16">
        <v>45748</v>
      </c>
      <c r="V1643" s="16">
        <v>45748</v>
      </c>
      <c r="Y1643" s="16">
        <v>45748</v>
      </c>
      <c r="AB1643" t="s">
        <v>1769</v>
      </c>
    </row>
    <row r="1644" spans="1:28" x14ac:dyDescent="0.35">
      <c r="A1644" t="s">
        <v>2448</v>
      </c>
      <c r="D1644" t="s">
        <v>1301</v>
      </c>
      <c r="E1644" s="16">
        <v>45742</v>
      </c>
      <c r="F1644">
        <v>4001866465</v>
      </c>
      <c r="G1644" t="s">
        <v>1927</v>
      </c>
      <c r="H1644" t="s">
        <v>1890</v>
      </c>
      <c r="I1644" t="s">
        <v>1865</v>
      </c>
      <c r="J1644">
        <v>3071018</v>
      </c>
      <c r="K1644">
        <v>6580240</v>
      </c>
      <c r="M1644">
        <v>19</v>
      </c>
      <c r="N1644">
        <v>0.72</v>
      </c>
      <c r="O1644">
        <v>13.68</v>
      </c>
      <c r="P1644" t="s">
        <v>1811</v>
      </c>
      <c r="Q1644" t="s">
        <v>1812</v>
      </c>
      <c r="R1644" s="16">
        <v>45745</v>
      </c>
      <c r="S1644">
        <v>106</v>
      </c>
      <c r="T1644" t="s">
        <v>5234</v>
      </c>
      <c r="U1644" s="16">
        <v>45748</v>
      </c>
      <c r="V1644" s="16">
        <v>45748</v>
      </c>
      <c r="Y1644" s="16">
        <v>45748</v>
      </c>
      <c r="AB1644" t="s">
        <v>1769</v>
      </c>
    </row>
    <row r="1645" spans="1:28" x14ac:dyDescent="0.35">
      <c r="A1645" t="s">
        <v>2448</v>
      </c>
      <c r="B1645" t="s">
        <v>2334</v>
      </c>
      <c r="C1645" t="s">
        <v>1402</v>
      </c>
      <c r="D1645" t="s">
        <v>1301</v>
      </c>
      <c r="E1645" s="16">
        <v>45742</v>
      </c>
      <c r="F1645">
        <v>4001866486</v>
      </c>
      <c r="G1645" t="s">
        <v>1927</v>
      </c>
      <c r="H1645" t="s">
        <v>3623</v>
      </c>
      <c r="I1645" t="s">
        <v>1823</v>
      </c>
      <c r="J1645">
        <v>3071019</v>
      </c>
      <c r="K1645">
        <v>6580242</v>
      </c>
      <c r="M1645">
        <v>1</v>
      </c>
      <c r="N1645">
        <v>4.5599999999999996</v>
      </c>
      <c r="O1645">
        <v>4.5599999999999996</v>
      </c>
      <c r="P1645" t="s">
        <v>1811</v>
      </c>
      <c r="Q1645" t="s">
        <v>1812</v>
      </c>
      <c r="R1645" s="16">
        <v>45745</v>
      </c>
      <c r="S1645">
        <v>106</v>
      </c>
      <c r="T1645" t="s">
        <v>5234</v>
      </c>
      <c r="U1645" s="16">
        <v>45748</v>
      </c>
      <c r="V1645" s="16">
        <v>45748</v>
      </c>
      <c r="Y1645" s="16">
        <v>45748</v>
      </c>
      <c r="AB1645" t="s">
        <v>1768</v>
      </c>
    </row>
    <row r="1646" spans="1:28" x14ac:dyDescent="0.35">
      <c r="A1646" t="s">
        <v>2972</v>
      </c>
      <c r="B1646" t="s">
        <v>2973</v>
      </c>
      <c r="C1646" t="s">
        <v>1128</v>
      </c>
      <c r="D1646" t="s">
        <v>1301</v>
      </c>
      <c r="E1646" s="16">
        <v>45739</v>
      </c>
      <c r="F1646">
        <v>4001862415</v>
      </c>
      <c r="G1646" t="s">
        <v>1809</v>
      </c>
      <c r="H1646" t="s">
        <v>3605</v>
      </c>
      <c r="I1646" t="s">
        <v>3606</v>
      </c>
      <c r="J1646">
        <v>3071226</v>
      </c>
      <c r="K1646">
        <v>6580376</v>
      </c>
      <c r="M1646">
        <v>1</v>
      </c>
      <c r="N1646">
        <v>1312.13</v>
      </c>
      <c r="O1646">
        <v>1312.13</v>
      </c>
      <c r="P1646" t="s">
        <v>1811</v>
      </c>
      <c r="Q1646" t="s">
        <v>1812</v>
      </c>
      <c r="R1646" s="16">
        <v>45742</v>
      </c>
      <c r="S1646">
        <v>110</v>
      </c>
      <c r="T1646" t="s">
        <v>5234</v>
      </c>
      <c r="U1646" s="16">
        <v>45742</v>
      </c>
      <c r="V1646" s="16">
        <v>45744</v>
      </c>
      <c r="Y1646" s="16">
        <v>45744</v>
      </c>
      <c r="AB1646" t="s">
        <v>3607</v>
      </c>
    </row>
    <row r="1647" spans="1:28" x14ac:dyDescent="0.35">
      <c r="A1647" t="s">
        <v>2480</v>
      </c>
      <c r="B1647" t="s">
        <v>2583</v>
      </c>
      <c r="C1647" t="s">
        <v>1403</v>
      </c>
      <c r="D1647" t="s">
        <v>18</v>
      </c>
      <c r="E1647" s="16">
        <v>45738</v>
      </c>
      <c r="F1647">
        <v>4001862221</v>
      </c>
      <c r="G1647" t="s">
        <v>1927</v>
      </c>
      <c r="H1647" t="s">
        <v>3672</v>
      </c>
      <c r="I1647" t="s">
        <v>3214</v>
      </c>
      <c r="J1647">
        <v>3071510</v>
      </c>
      <c r="K1647">
        <v>6580587</v>
      </c>
      <c r="M1647">
        <v>1</v>
      </c>
      <c r="N1647">
        <v>533.55999999999995</v>
      </c>
      <c r="O1647">
        <v>533.55999999999995</v>
      </c>
      <c r="P1647" t="s">
        <v>1811</v>
      </c>
      <c r="Q1647" t="s">
        <v>1812</v>
      </c>
      <c r="R1647" s="16">
        <v>45747</v>
      </c>
      <c r="S1647">
        <v>74</v>
      </c>
      <c r="T1647" t="s">
        <v>3949</v>
      </c>
      <c r="U1647" s="16">
        <v>45780</v>
      </c>
      <c r="V1647" s="16">
        <v>45780</v>
      </c>
      <c r="Y1647" s="16">
        <v>45780</v>
      </c>
      <c r="AB1647" t="s">
        <v>1764</v>
      </c>
    </row>
    <row r="1648" spans="1:28" x14ac:dyDescent="0.35">
      <c r="A1648" t="s">
        <v>2480</v>
      </c>
      <c r="B1648" t="s">
        <v>2583</v>
      </c>
      <c r="C1648" t="s">
        <v>1403</v>
      </c>
      <c r="D1648" t="s">
        <v>18</v>
      </c>
      <c r="E1648" s="16">
        <v>45738</v>
      </c>
      <c r="F1648">
        <v>4001862221</v>
      </c>
      <c r="G1648" t="s">
        <v>1927</v>
      </c>
      <c r="H1648" t="s">
        <v>3673</v>
      </c>
      <c r="I1648" t="s">
        <v>1825</v>
      </c>
      <c r="J1648">
        <v>3071510</v>
      </c>
      <c r="K1648">
        <v>6580587</v>
      </c>
      <c r="M1648">
        <v>2</v>
      </c>
      <c r="N1648">
        <v>1.86</v>
      </c>
      <c r="O1648">
        <v>3.72</v>
      </c>
      <c r="P1648" t="s">
        <v>1811</v>
      </c>
      <c r="Q1648" t="s">
        <v>1812</v>
      </c>
      <c r="R1648" s="16">
        <v>45747</v>
      </c>
      <c r="S1648">
        <v>74</v>
      </c>
      <c r="T1648" t="s">
        <v>3949</v>
      </c>
      <c r="U1648" s="16">
        <v>45780</v>
      </c>
      <c r="V1648" s="16">
        <v>45780</v>
      </c>
      <c r="Y1648" s="16">
        <v>45780</v>
      </c>
      <c r="AB1648" t="s">
        <v>1764</v>
      </c>
    </row>
    <row r="1649" spans="1:28" x14ac:dyDescent="0.35">
      <c r="A1649" t="s">
        <v>2480</v>
      </c>
      <c r="B1649" t="s">
        <v>2583</v>
      </c>
      <c r="C1649" t="s">
        <v>1403</v>
      </c>
      <c r="D1649" t="s">
        <v>18</v>
      </c>
      <c r="E1649" s="16">
        <v>45738</v>
      </c>
      <c r="F1649">
        <v>4001862221</v>
      </c>
      <c r="G1649" t="s">
        <v>1927</v>
      </c>
      <c r="H1649" t="s">
        <v>2269</v>
      </c>
      <c r="I1649" t="s">
        <v>1822</v>
      </c>
      <c r="J1649">
        <v>3071510</v>
      </c>
      <c r="K1649">
        <v>6580587</v>
      </c>
      <c r="M1649">
        <v>2</v>
      </c>
      <c r="N1649">
        <v>0.67</v>
      </c>
      <c r="O1649">
        <v>1.34</v>
      </c>
      <c r="P1649" t="s">
        <v>1811</v>
      </c>
      <c r="Q1649" t="s">
        <v>1812</v>
      </c>
      <c r="R1649" s="16">
        <v>45747</v>
      </c>
      <c r="S1649">
        <v>74</v>
      </c>
      <c r="T1649" t="s">
        <v>3949</v>
      </c>
      <c r="U1649" s="16">
        <v>45780</v>
      </c>
      <c r="V1649" s="16">
        <v>45780</v>
      </c>
      <c r="Y1649" s="16">
        <v>45780</v>
      </c>
      <c r="AB1649" t="s">
        <v>1764</v>
      </c>
    </row>
    <row r="1650" spans="1:28" x14ac:dyDescent="0.35">
      <c r="A1650" t="s">
        <v>2480</v>
      </c>
      <c r="B1650" t="s">
        <v>2583</v>
      </c>
      <c r="C1650" t="s">
        <v>1403</v>
      </c>
      <c r="D1650" t="s">
        <v>18</v>
      </c>
      <c r="E1650" s="16">
        <v>45738</v>
      </c>
      <c r="F1650">
        <v>4001862221</v>
      </c>
      <c r="G1650" t="s">
        <v>1927</v>
      </c>
      <c r="H1650" t="s">
        <v>3674</v>
      </c>
      <c r="I1650" t="s">
        <v>2175</v>
      </c>
      <c r="J1650">
        <v>3071510</v>
      </c>
      <c r="K1650">
        <v>6580587</v>
      </c>
      <c r="M1650">
        <v>2</v>
      </c>
      <c r="N1650">
        <v>19.05</v>
      </c>
      <c r="O1650">
        <v>38.1</v>
      </c>
      <c r="P1650" t="s">
        <v>1811</v>
      </c>
      <c r="Q1650" t="s">
        <v>1812</v>
      </c>
      <c r="R1650" s="16">
        <v>45747</v>
      </c>
      <c r="S1650">
        <v>74</v>
      </c>
      <c r="T1650" t="s">
        <v>3949</v>
      </c>
      <c r="U1650" s="16">
        <v>45780</v>
      </c>
      <c r="V1650" s="16">
        <v>45780</v>
      </c>
      <c r="Y1650" s="16">
        <v>45780</v>
      </c>
      <c r="AB1650" t="s">
        <v>1764</v>
      </c>
    </row>
    <row r="1651" spans="1:28" x14ac:dyDescent="0.35">
      <c r="A1651" t="s">
        <v>2480</v>
      </c>
      <c r="B1651" t="s">
        <v>2583</v>
      </c>
      <c r="C1651" t="s">
        <v>1403</v>
      </c>
      <c r="D1651" t="s">
        <v>18</v>
      </c>
      <c r="E1651" s="16">
        <v>45738</v>
      </c>
      <c r="F1651">
        <v>4001862221</v>
      </c>
      <c r="G1651" t="s">
        <v>1927</v>
      </c>
      <c r="H1651" t="s">
        <v>2067</v>
      </c>
      <c r="I1651" t="s">
        <v>2068</v>
      </c>
      <c r="J1651">
        <v>3071510</v>
      </c>
      <c r="K1651">
        <v>6580587</v>
      </c>
      <c r="M1651">
        <v>2</v>
      </c>
      <c r="N1651">
        <v>1.69</v>
      </c>
      <c r="O1651">
        <v>3.38</v>
      </c>
      <c r="P1651" t="s">
        <v>1811</v>
      </c>
      <c r="Q1651" t="s">
        <v>1812</v>
      </c>
      <c r="R1651" s="16">
        <v>45747</v>
      </c>
      <c r="S1651">
        <v>74</v>
      </c>
      <c r="T1651" t="s">
        <v>3949</v>
      </c>
      <c r="U1651" s="16">
        <v>45780</v>
      </c>
      <c r="V1651" s="16">
        <v>45780</v>
      </c>
      <c r="Y1651" s="16">
        <v>45780</v>
      </c>
      <c r="AB1651" t="s">
        <v>1764</v>
      </c>
    </row>
    <row r="1652" spans="1:28" x14ac:dyDescent="0.35">
      <c r="A1652" t="s">
        <v>2480</v>
      </c>
      <c r="B1652" t="s">
        <v>2583</v>
      </c>
      <c r="C1652" t="s">
        <v>1403</v>
      </c>
      <c r="D1652" t="s">
        <v>18</v>
      </c>
      <c r="E1652" s="16">
        <v>45738</v>
      </c>
      <c r="F1652">
        <v>4001862221</v>
      </c>
      <c r="G1652" t="s">
        <v>1927</v>
      </c>
      <c r="H1652" t="s">
        <v>2028</v>
      </c>
      <c r="I1652" t="s">
        <v>1826</v>
      </c>
      <c r="J1652">
        <v>3071510</v>
      </c>
      <c r="K1652">
        <v>6580587</v>
      </c>
      <c r="M1652">
        <v>2</v>
      </c>
      <c r="N1652">
        <v>2.48</v>
      </c>
      <c r="O1652">
        <v>4.96</v>
      </c>
      <c r="P1652" t="s">
        <v>1811</v>
      </c>
      <c r="Q1652" t="s">
        <v>1812</v>
      </c>
      <c r="R1652" s="16">
        <v>45747</v>
      </c>
      <c r="S1652">
        <v>74</v>
      </c>
      <c r="T1652" t="s">
        <v>3949</v>
      </c>
      <c r="U1652" s="16">
        <v>45780</v>
      </c>
      <c r="V1652" s="16">
        <v>45780</v>
      </c>
      <c r="Y1652" s="16">
        <v>45780</v>
      </c>
      <c r="AB1652" t="s">
        <v>1764</v>
      </c>
    </row>
    <row r="1653" spans="1:28" x14ac:dyDescent="0.35">
      <c r="A1653" t="s">
        <v>2480</v>
      </c>
      <c r="B1653" t="s">
        <v>2583</v>
      </c>
      <c r="C1653" t="s">
        <v>1403</v>
      </c>
      <c r="D1653" t="s">
        <v>18</v>
      </c>
      <c r="E1653" s="16">
        <v>45738</v>
      </c>
      <c r="F1653">
        <v>4001862221</v>
      </c>
      <c r="G1653" t="s">
        <v>1927</v>
      </c>
      <c r="H1653" t="s">
        <v>1904</v>
      </c>
      <c r="I1653" t="s">
        <v>1823</v>
      </c>
      <c r="J1653">
        <v>3071510</v>
      </c>
      <c r="K1653">
        <v>6580587</v>
      </c>
      <c r="M1653">
        <v>1</v>
      </c>
      <c r="N1653">
        <v>1.87</v>
      </c>
      <c r="O1653">
        <v>1.87</v>
      </c>
      <c r="P1653" t="s">
        <v>1811</v>
      </c>
      <c r="Q1653" t="s">
        <v>1812</v>
      </c>
      <c r="R1653" s="16">
        <v>45747</v>
      </c>
      <c r="S1653">
        <v>74</v>
      </c>
      <c r="T1653" t="s">
        <v>3949</v>
      </c>
      <c r="U1653" s="16">
        <v>45780</v>
      </c>
      <c r="V1653" s="16">
        <v>45780</v>
      </c>
      <c r="Y1653" s="16">
        <v>45780</v>
      </c>
      <c r="AB1653" t="s">
        <v>1764</v>
      </c>
    </row>
    <row r="1654" spans="1:28" x14ac:dyDescent="0.35">
      <c r="A1654" t="s">
        <v>2480</v>
      </c>
      <c r="B1654" t="s">
        <v>2583</v>
      </c>
      <c r="C1654" t="s">
        <v>1403</v>
      </c>
      <c r="D1654" t="s">
        <v>18</v>
      </c>
      <c r="E1654" s="16">
        <v>45738</v>
      </c>
      <c r="F1654">
        <v>4001862221</v>
      </c>
      <c r="G1654" t="s">
        <v>1927</v>
      </c>
      <c r="H1654" t="s">
        <v>3213</v>
      </c>
      <c r="I1654" t="s">
        <v>1914</v>
      </c>
      <c r="J1654">
        <v>3071510</v>
      </c>
      <c r="K1654">
        <v>6580587</v>
      </c>
      <c r="M1654">
        <v>1</v>
      </c>
      <c r="N1654">
        <v>168.86</v>
      </c>
      <c r="O1654">
        <v>168.86</v>
      </c>
      <c r="P1654" t="s">
        <v>1811</v>
      </c>
      <c r="Q1654" t="s">
        <v>1812</v>
      </c>
      <c r="R1654" s="16">
        <v>45747</v>
      </c>
      <c r="S1654">
        <v>74</v>
      </c>
      <c r="T1654" t="s">
        <v>3949</v>
      </c>
      <c r="U1654" s="16">
        <v>45780</v>
      </c>
      <c r="V1654" s="16">
        <v>45780</v>
      </c>
      <c r="Y1654" s="16">
        <v>45780</v>
      </c>
      <c r="AB1654" t="s">
        <v>1764</v>
      </c>
    </row>
    <row r="1655" spans="1:28" x14ac:dyDescent="0.35">
      <c r="A1655" t="s">
        <v>2480</v>
      </c>
      <c r="B1655" t="s">
        <v>2583</v>
      </c>
      <c r="C1655" t="s">
        <v>1403</v>
      </c>
      <c r="D1655" t="s">
        <v>18</v>
      </c>
      <c r="E1655" s="16">
        <v>45738</v>
      </c>
      <c r="F1655">
        <v>4001862221</v>
      </c>
      <c r="G1655" t="s">
        <v>1927</v>
      </c>
      <c r="H1655" t="s">
        <v>2028</v>
      </c>
      <c r="I1655" t="s">
        <v>1826</v>
      </c>
      <c r="J1655">
        <v>3071510</v>
      </c>
      <c r="K1655">
        <v>6580587</v>
      </c>
      <c r="M1655">
        <v>1</v>
      </c>
      <c r="N1655">
        <v>2.48</v>
      </c>
      <c r="O1655">
        <v>2.48</v>
      </c>
      <c r="P1655" t="s">
        <v>1811</v>
      </c>
      <c r="Q1655" t="s">
        <v>1812</v>
      </c>
      <c r="R1655" s="16">
        <v>45747</v>
      </c>
      <c r="S1655">
        <v>74</v>
      </c>
      <c r="T1655" t="s">
        <v>3949</v>
      </c>
      <c r="U1655" s="16">
        <v>45780</v>
      </c>
      <c r="V1655" s="16">
        <v>45780</v>
      </c>
      <c r="Y1655" s="16">
        <v>45780</v>
      </c>
      <c r="AB1655" t="s">
        <v>1764</v>
      </c>
    </row>
    <row r="1656" spans="1:28" x14ac:dyDescent="0.35">
      <c r="A1656" t="s">
        <v>2448</v>
      </c>
      <c r="B1656" t="s">
        <v>2334</v>
      </c>
      <c r="C1656" t="s">
        <v>1402</v>
      </c>
      <c r="D1656" t="s">
        <v>1301</v>
      </c>
      <c r="E1656" s="16">
        <v>45739</v>
      </c>
      <c r="F1656">
        <v>4001862393</v>
      </c>
      <c r="G1656" t="s">
        <v>1809</v>
      </c>
      <c r="H1656" t="s">
        <v>3600</v>
      </c>
      <c r="I1656" t="s">
        <v>1826</v>
      </c>
      <c r="J1656">
        <v>3071681</v>
      </c>
      <c r="K1656">
        <v>6580704</v>
      </c>
      <c r="M1656">
        <v>1</v>
      </c>
      <c r="N1656">
        <v>18.62</v>
      </c>
      <c r="O1656">
        <v>18.62</v>
      </c>
      <c r="P1656" t="s">
        <v>1811</v>
      </c>
      <c r="Q1656" t="s">
        <v>1812</v>
      </c>
      <c r="R1656" s="16">
        <v>45747</v>
      </c>
      <c r="S1656">
        <v>76</v>
      </c>
      <c r="T1656" t="s">
        <v>3949</v>
      </c>
      <c r="U1656" s="16">
        <v>45778</v>
      </c>
      <c r="V1656" s="16">
        <v>45778</v>
      </c>
      <c r="Y1656" s="16">
        <v>45778</v>
      </c>
      <c r="AB1656" t="s">
        <v>3675</v>
      </c>
    </row>
    <row r="1657" spans="1:28" x14ac:dyDescent="0.35">
      <c r="A1657" t="s">
        <v>2448</v>
      </c>
      <c r="B1657" t="s">
        <v>2334</v>
      </c>
      <c r="C1657" t="s">
        <v>1402</v>
      </c>
      <c r="D1657" t="s">
        <v>1301</v>
      </c>
      <c r="E1657" s="16">
        <v>45739</v>
      </c>
      <c r="F1657">
        <v>4001862393</v>
      </c>
      <c r="G1657" t="s">
        <v>1809</v>
      </c>
      <c r="H1657" t="s">
        <v>3601</v>
      </c>
      <c r="I1657" t="s">
        <v>1825</v>
      </c>
      <c r="J1657">
        <v>3071681</v>
      </c>
      <c r="K1657">
        <v>6580704</v>
      </c>
      <c r="M1657">
        <v>16</v>
      </c>
      <c r="N1657">
        <v>7.67</v>
      </c>
      <c r="O1657">
        <v>122.72</v>
      </c>
      <c r="P1657" t="s">
        <v>1811</v>
      </c>
      <c r="Q1657" t="s">
        <v>1812</v>
      </c>
      <c r="R1657" s="16">
        <v>45747</v>
      </c>
      <c r="S1657">
        <v>76</v>
      </c>
      <c r="T1657" t="s">
        <v>3949</v>
      </c>
      <c r="U1657" s="16">
        <v>45778</v>
      </c>
      <c r="V1657" s="16">
        <v>45778</v>
      </c>
      <c r="Y1657" s="16">
        <v>45778</v>
      </c>
      <c r="AB1657" t="s">
        <v>3675</v>
      </c>
    </row>
    <row r="1658" spans="1:28" x14ac:dyDescent="0.35">
      <c r="A1658" t="s">
        <v>2448</v>
      </c>
      <c r="B1658" t="s">
        <v>2334</v>
      </c>
      <c r="C1658" t="s">
        <v>1402</v>
      </c>
      <c r="D1658" t="s">
        <v>1301</v>
      </c>
      <c r="E1658" s="16">
        <v>45739</v>
      </c>
      <c r="F1658">
        <v>4001862393</v>
      </c>
      <c r="G1658" t="s">
        <v>1809</v>
      </c>
      <c r="H1658" t="s">
        <v>3602</v>
      </c>
      <c r="I1658" t="s">
        <v>1820</v>
      </c>
      <c r="J1658">
        <v>3071681</v>
      </c>
      <c r="K1658">
        <v>6580704</v>
      </c>
      <c r="M1658">
        <v>12</v>
      </c>
      <c r="N1658">
        <v>15.12</v>
      </c>
      <c r="O1658">
        <v>181.44</v>
      </c>
      <c r="P1658" t="s">
        <v>1811</v>
      </c>
      <c r="Q1658" t="s">
        <v>1812</v>
      </c>
      <c r="R1658" s="16">
        <v>45747</v>
      </c>
      <c r="S1658">
        <v>76</v>
      </c>
      <c r="T1658" t="s">
        <v>3949</v>
      </c>
      <c r="U1658" s="16">
        <v>45778</v>
      </c>
      <c r="V1658" s="16">
        <v>45778</v>
      </c>
      <c r="Y1658" s="16">
        <v>45778</v>
      </c>
      <c r="AB1658" t="s">
        <v>3675</v>
      </c>
    </row>
    <row r="1659" spans="1:28" x14ac:dyDescent="0.35">
      <c r="A1659" t="s">
        <v>2448</v>
      </c>
      <c r="B1659" t="s">
        <v>2334</v>
      </c>
      <c r="C1659" t="s">
        <v>1402</v>
      </c>
      <c r="D1659" t="s">
        <v>1301</v>
      </c>
      <c r="E1659" s="16">
        <v>45739</v>
      </c>
      <c r="F1659">
        <v>4001862393</v>
      </c>
      <c r="G1659" t="s">
        <v>1809</v>
      </c>
      <c r="H1659" t="s">
        <v>3603</v>
      </c>
      <c r="I1659" t="s">
        <v>1949</v>
      </c>
      <c r="J1659">
        <v>3071681</v>
      </c>
      <c r="K1659">
        <v>6580704</v>
      </c>
      <c r="M1659">
        <v>28</v>
      </c>
      <c r="N1659">
        <v>28.11</v>
      </c>
      <c r="O1659">
        <v>787.08</v>
      </c>
      <c r="P1659" t="s">
        <v>1811</v>
      </c>
      <c r="Q1659" t="s">
        <v>1812</v>
      </c>
      <c r="R1659" s="16">
        <v>45747</v>
      </c>
      <c r="S1659">
        <v>76</v>
      </c>
      <c r="T1659" t="s">
        <v>3949</v>
      </c>
      <c r="U1659" s="16">
        <v>45778</v>
      </c>
      <c r="V1659" s="16">
        <v>45778</v>
      </c>
      <c r="Y1659" s="16">
        <v>45778</v>
      </c>
      <c r="AB1659" t="s">
        <v>3675</v>
      </c>
    </row>
    <row r="1660" spans="1:28" x14ac:dyDescent="0.35">
      <c r="A1660" t="s">
        <v>2448</v>
      </c>
      <c r="B1660" t="s">
        <v>2334</v>
      </c>
      <c r="C1660" t="s">
        <v>1402</v>
      </c>
      <c r="D1660" t="s">
        <v>1301</v>
      </c>
      <c r="E1660" s="16">
        <v>45739</v>
      </c>
      <c r="F1660">
        <v>4001862393</v>
      </c>
      <c r="G1660" t="s">
        <v>1809</v>
      </c>
      <c r="H1660" t="s">
        <v>3604</v>
      </c>
      <c r="I1660" t="s">
        <v>1826</v>
      </c>
      <c r="J1660">
        <v>3071681</v>
      </c>
      <c r="K1660">
        <v>6580704</v>
      </c>
      <c r="M1660">
        <v>1</v>
      </c>
      <c r="N1660">
        <v>20.149999999999999</v>
      </c>
      <c r="O1660">
        <v>20.149999999999999</v>
      </c>
      <c r="P1660" t="s">
        <v>1811</v>
      </c>
      <c r="Q1660" t="s">
        <v>1812</v>
      </c>
      <c r="R1660" s="16">
        <v>45747</v>
      </c>
      <c r="S1660">
        <v>76</v>
      </c>
      <c r="T1660" t="s">
        <v>3949</v>
      </c>
      <c r="U1660" s="16">
        <v>45778</v>
      </c>
      <c r="V1660" s="16">
        <v>45778</v>
      </c>
      <c r="Y1660" s="16">
        <v>45778</v>
      </c>
      <c r="AB1660" t="s">
        <v>3675</v>
      </c>
    </row>
    <row r="1661" spans="1:28" x14ac:dyDescent="0.35">
      <c r="A1661" t="s">
        <v>2784</v>
      </c>
      <c r="C1661" t="s">
        <v>1400</v>
      </c>
      <c r="D1661" t="s">
        <v>1301</v>
      </c>
      <c r="E1661" s="16">
        <v>45740</v>
      </c>
      <c r="F1661">
        <v>4001863040</v>
      </c>
      <c r="G1661" t="s">
        <v>1927</v>
      </c>
      <c r="H1661" t="s">
        <v>3682</v>
      </c>
      <c r="I1661" t="s">
        <v>2817</v>
      </c>
      <c r="J1661">
        <v>3072059</v>
      </c>
      <c r="K1661">
        <v>6580950</v>
      </c>
      <c r="M1661">
        <v>1</v>
      </c>
      <c r="N1661">
        <v>63.27</v>
      </c>
      <c r="O1661">
        <v>63.27</v>
      </c>
      <c r="P1661" t="s">
        <v>1811</v>
      </c>
      <c r="Q1661" t="s">
        <v>1812</v>
      </c>
      <c r="R1661" s="16">
        <v>45756</v>
      </c>
      <c r="S1661">
        <v>98</v>
      </c>
      <c r="T1661" t="s">
        <v>3949</v>
      </c>
      <c r="U1661" s="16">
        <v>45756</v>
      </c>
      <c r="V1661" s="16">
        <v>45756</v>
      </c>
      <c r="W1661" s="16">
        <v>45778</v>
      </c>
      <c r="Y1661" s="16">
        <v>45756</v>
      </c>
      <c r="AB1661" t="s">
        <v>1758</v>
      </c>
    </row>
    <row r="1662" spans="1:28" x14ac:dyDescent="0.35">
      <c r="A1662" t="s">
        <v>2784</v>
      </c>
      <c r="C1662" t="s">
        <v>1400</v>
      </c>
      <c r="D1662" t="s">
        <v>1301</v>
      </c>
      <c r="E1662" s="16">
        <v>45740</v>
      </c>
      <c r="F1662">
        <v>4001863040</v>
      </c>
      <c r="G1662" t="s">
        <v>1927</v>
      </c>
      <c r="H1662" t="s">
        <v>3683</v>
      </c>
      <c r="I1662" t="s">
        <v>1810</v>
      </c>
      <c r="J1662">
        <v>3072059</v>
      </c>
      <c r="K1662">
        <v>6580950</v>
      </c>
      <c r="M1662">
        <v>1</v>
      </c>
      <c r="N1662">
        <v>2.27</v>
      </c>
      <c r="O1662">
        <v>2.27</v>
      </c>
      <c r="P1662" t="s">
        <v>1811</v>
      </c>
      <c r="Q1662" t="s">
        <v>1812</v>
      </c>
      <c r="R1662" s="16">
        <v>45756</v>
      </c>
      <c r="S1662">
        <v>98</v>
      </c>
      <c r="T1662" t="s">
        <v>3949</v>
      </c>
      <c r="U1662" s="16">
        <v>45756</v>
      </c>
      <c r="V1662" s="16">
        <v>45756</v>
      </c>
      <c r="W1662" s="16">
        <v>45778</v>
      </c>
      <c r="Y1662" s="16">
        <v>45756</v>
      </c>
      <c r="AB1662" t="s">
        <v>1758</v>
      </c>
    </row>
    <row r="1663" spans="1:28" x14ac:dyDescent="0.35">
      <c r="A1663" t="s">
        <v>2784</v>
      </c>
      <c r="C1663" t="s">
        <v>1400</v>
      </c>
      <c r="D1663" t="s">
        <v>1301</v>
      </c>
      <c r="E1663" s="16">
        <v>45740</v>
      </c>
      <c r="F1663">
        <v>4001863040</v>
      </c>
      <c r="G1663" t="s">
        <v>1927</v>
      </c>
      <c r="H1663" t="s">
        <v>3684</v>
      </c>
      <c r="I1663" t="s">
        <v>1819</v>
      </c>
      <c r="J1663">
        <v>3072059</v>
      </c>
      <c r="K1663">
        <v>6580950</v>
      </c>
      <c r="M1663">
        <v>1</v>
      </c>
      <c r="N1663">
        <v>20.3</v>
      </c>
      <c r="O1663">
        <v>20.3</v>
      </c>
      <c r="P1663" t="s">
        <v>1811</v>
      </c>
      <c r="Q1663" t="s">
        <v>1812</v>
      </c>
      <c r="R1663" s="16">
        <v>45756</v>
      </c>
      <c r="S1663">
        <v>98</v>
      </c>
      <c r="T1663" t="s">
        <v>3949</v>
      </c>
      <c r="U1663" s="16">
        <v>45756</v>
      </c>
      <c r="V1663" s="16">
        <v>45756</v>
      </c>
      <c r="W1663" s="16">
        <v>45778</v>
      </c>
      <c r="Y1663" s="16">
        <v>45756</v>
      </c>
      <c r="AB1663" t="s">
        <v>1758</v>
      </c>
    </row>
    <row r="1664" spans="1:28" x14ac:dyDescent="0.35">
      <c r="A1664" t="s">
        <v>2784</v>
      </c>
      <c r="C1664" t="s">
        <v>1400</v>
      </c>
      <c r="D1664" t="s">
        <v>1301</v>
      </c>
      <c r="E1664" s="16">
        <v>45740</v>
      </c>
      <c r="F1664">
        <v>4001863040</v>
      </c>
      <c r="G1664" t="s">
        <v>1927</v>
      </c>
      <c r="H1664" t="s">
        <v>3685</v>
      </c>
      <c r="I1664" t="s">
        <v>3686</v>
      </c>
      <c r="J1664">
        <v>3072059</v>
      </c>
      <c r="K1664">
        <v>6580950</v>
      </c>
      <c r="M1664">
        <v>2</v>
      </c>
      <c r="N1664">
        <v>65.91</v>
      </c>
      <c r="O1664">
        <v>131.82</v>
      </c>
      <c r="P1664" t="s">
        <v>1811</v>
      </c>
      <c r="Q1664" t="s">
        <v>1812</v>
      </c>
      <c r="R1664" s="16">
        <v>45756</v>
      </c>
      <c r="S1664">
        <v>98</v>
      </c>
      <c r="T1664" t="s">
        <v>3949</v>
      </c>
      <c r="U1664" s="16">
        <v>45756</v>
      </c>
      <c r="V1664" s="16">
        <v>45756</v>
      </c>
      <c r="W1664" s="16">
        <v>45778</v>
      </c>
      <c r="Y1664" s="16">
        <v>45756</v>
      </c>
      <c r="AB1664" t="s">
        <v>1758</v>
      </c>
    </row>
    <row r="1665" spans="1:28" x14ac:dyDescent="0.35">
      <c r="A1665" t="s">
        <v>2784</v>
      </c>
      <c r="C1665" t="s">
        <v>1400</v>
      </c>
      <c r="D1665" t="s">
        <v>1301</v>
      </c>
      <c r="E1665" s="16">
        <v>45740</v>
      </c>
      <c r="F1665">
        <v>4001863040</v>
      </c>
      <c r="G1665" t="s">
        <v>1927</v>
      </c>
      <c r="H1665" t="s">
        <v>3687</v>
      </c>
      <c r="I1665" t="s">
        <v>3688</v>
      </c>
      <c r="J1665">
        <v>3072059</v>
      </c>
      <c r="K1665">
        <v>6580950</v>
      </c>
      <c r="M1665">
        <v>1</v>
      </c>
      <c r="N1665">
        <v>3.97</v>
      </c>
      <c r="O1665">
        <v>3.97</v>
      </c>
      <c r="P1665" t="s">
        <v>1811</v>
      </c>
      <c r="Q1665" t="s">
        <v>1812</v>
      </c>
      <c r="R1665" s="16">
        <v>45756</v>
      </c>
      <c r="S1665">
        <v>98</v>
      </c>
      <c r="T1665" t="s">
        <v>3949</v>
      </c>
      <c r="U1665" s="16">
        <v>45756</v>
      </c>
      <c r="V1665" s="16">
        <v>45756</v>
      </c>
      <c r="W1665" s="16">
        <v>45778</v>
      </c>
      <c r="Y1665" s="16">
        <v>45756</v>
      </c>
      <c r="AB1665" t="s">
        <v>1758</v>
      </c>
    </row>
    <row r="1666" spans="1:28" x14ac:dyDescent="0.35">
      <c r="A1666" t="s">
        <v>2784</v>
      </c>
      <c r="C1666" t="s">
        <v>1400</v>
      </c>
      <c r="D1666" t="s">
        <v>1301</v>
      </c>
      <c r="E1666" s="16">
        <v>45740</v>
      </c>
      <c r="F1666">
        <v>4001863040</v>
      </c>
      <c r="G1666" t="s">
        <v>1927</v>
      </c>
      <c r="H1666" t="s">
        <v>3689</v>
      </c>
      <c r="I1666" t="s">
        <v>3690</v>
      </c>
      <c r="J1666">
        <v>3072059</v>
      </c>
      <c r="K1666">
        <v>6580950</v>
      </c>
      <c r="M1666">
        <v>1</v>
      </c>
      <c r="N1666">
        <v>219.38</v>
      </c>
      <c r="O1666">
        <v>219.38</v>
      </c>
      <c r="P1666" t="s">
        <v>1811</v>
      </c>
      <c r="Q1666" t="s">
        <v>1812</v>
      </c>
      <c r="R1666" s="16">
        <v>45756</v>
      </c>
      <c r="S1666">
        <v>98</v>
      </c>
      <c r="T1666" t="s">
        <v>3949</v>
      </c>
      <c r="U1666" s="16">
        <v>45756</v>
      </c>
      <c r="V1666" s="16">
        <v>45756</v>
      </c>
      <c r="W1666" s="16">
        <v>45778</v>
      </c>
      <c r="Y1666" s="16">
        <v>45756</v>
      </c>
      <c r="AB1666" t="s">
        <v>1758</v>
      </c>
    </row>
    <row r="1667" spans="1:28" x14ac:dyDescent="0.35">
      <c r="A1667" t="s">
        <v>2784</v>
      </c>
      <c r="C1667" t="s">
        <v>1400</v>
      </c>
      <c r="D1667" t="s">
        <v>1301</v>
      </c>
      <c r="E1667" s="16">
        <v>45740</v>
      </c>
      <c r="F1667">
        <v>4001863040</v>
      </c>
      <c r="G1667" t="s">
        <v>1927</v>
      </c>
      <c r="H1667" t="s">
        <v>3691</v>
      </c>
      <c r="I1667" t="s">
        <v>3692</v>
      </c>
      <c r="J1667">
        <v>3072059</v>
      </c>
      <c r="K1667">
        <v>6580950</v>
      </c>
      <c r="M1667">
        <v>1</v>
      </c>
      <c r="N1667">
        <v>3.93</v>
      </c>
      <c r="O1667">
        <v>3.93</v>
      </c>
      <c r="P1667" t="s">
        <v>1811</v>
      </c>
      <c r="Q1667" t="s">
        <v>1812</v>
      </c>
      <c r="R1667" s="16">
        <v>45756</v>
      </c>
      <c r="S1667">
        <v>98</v>
      </c>
      <c r="T1667" t="s">
        <v>3949</v>
      </c>
      <c r="U1667" s="16">
        <v>45756</v>
      </c>
      <c r="V1667" s="16">
        <v>45756</v>
      </c>
      <c r="W1667" s="16">
        <v>45778</v>
      </c>
      <c r="Y1667" s="16">
        <v>45756</v>
      </c>
      <c r="AB1667" t="s">
        <v>1758</v>
      </c>
    </row>
    <row r="1668" spans="1:28" x14ac:dyDescent="0.35">
      <c r="A1668" t="s">
        <v>2784</v>
      </c>
      <c r="C1668" t="s">
        <v>1400</v>
      </c>
      <c r="D1668" t="s">
        <v>1301</v>
      </c>
      <c r="E1668" s="16">
        <v>45740</v>
      </c>
      <c r="F1668">
        <v>4001863040</v>
      </c>
      <c r="G1668" t="s">
        <v>1927</v>
      </c>
      <c r="H1668" t="s">
        <v>3693</v>
      </c>
      <c r="I1668" t="s">
        <v>3690</v>
      </c>
      <c r="J1668">
        <v>3072059</v>
      </c>
      <c r="K1668">
        <v>6580950</v>
      </c>
      <c r="M1668">
        <v>1</v>
      </c>
      <c r="N1668">
        <v>48.55</v>
      </c>
      <c r="O1668">
        <v>48.55</v>
      </c>
      <c r="P1668" t="s">
        <v>1811</v>
      </c>
      <c r="Q1668" t="s">
        <v>1812</v>
      </c>
      <c r="R1668" s="16">
        <v>45756</v>
      </c>
      <c r="S1668">
        <v>98</v>
      </c>
      <c r="T1668" t="s">
        <v>3949</v>
      </c>
      <c r="U1668" s="16">
        <v>45756</v>
      </c>
      <c r="V1668" s="16">
        <v>45756</v>
      </c>
      <c r="W1668" s="16">
        <v>45778</v>
      </c>
      <c r="Y1668" s="16">
        <v>45756</v>
      </c>
      <c r="AB1668" t="s">
        <v>1758</v>
      </c>
    </row>
    <row r="1669" spans="1:28" x14ac:dyDescent="0.35">
      <c r="A1669" t="s">
        <v>2784</v>
      </c>
      <c r="C1669" t="s">
        <v>1400</v>
      </c>
      <c r="D1669" t="s">
        <v>1301</v>
      </c>
      <c r="E1669" s="16">
        <v>45740</v>
      </c>
      <c r="F1669">
        <v>4001863040</v>
      </c>
      <c r="G1669" t="s">
        <v>1927</v>
      </c>
      <c r="H1669" t="s">
        <v>3683</v>
      </c>
      <c r="I1669" t="s">
        <v>1810</v>
      </c>
      <c r="J1669">
        <v>3072059</v>
      </c>
      <c r="K1669">
        <v>6580950</v>
      </c>
      <c r="M1669">
        <v>1</v>
      </c>
      <c r="N1669">
        <v>2.27</v>
      </c>
      <c r="O1669">
        <v>2.27</v>
      </c>
      <c r="P1669" t="s">
        <v>1811</v>
      </c>
      <c r="Q1669" t="s">
        <v>1812</v>
      </c>
      <c r="R1669" s="16">
        <v>45756</v>
      </c>
      <c r="S1669">
        <v>98</v>
      </c>
      <c r="T1669" t="s">
        <v>3949</v>
      </c>
      <c r="U1669" s="16">
        <v>45756</v>
      </c>
      <c r="V1669" s="16">
        <v>45756</v>
      </c>
      <c r="W1669" s="16">
        <v>45778</v>
      </c>
      <c r="Y1669" s="16">
        <v>45756</v>
      </c>
      <c r="AB1669" t="s">
        <v>1758</v>
      </c>
    </row>
    <row r="1670" spans="1:28" x14ac:dyDescent="0.35">
      <c r="A1670" t="s">
        <v>2784</v>
      </c>
      <c r="C1670" t="s">
        <v>1400</v>
      </c>
      <c r="D1670" t="s">
        <v>1301</v>
      </c>
      <c r="E1670" s="16">
        <v>45740</v>
      </c>
      <c r="F1670">
        <v>4001863040</v>
      </c>
      <c r="G1670" t="s">
        <v>1927</v>
      </c>
      <c r="H1670" t="s">
        <v>3694</v>
      </c>
      <c r="I1670" t="s">
        <v>3690</v>
      </c>
      <c r="J1670">
        <v>3072059</v>
      </c>
      <c r="K1670">
        <v>6580950</v>
      </c>
      <c r="M1670">
        <v>1</v>
      </c>
      <c r="N1670">
        <v>178.06</v>
      </c>
      <c r="O1670">
        <v>178.06</v>
      </c>
      <c r="P1670" t="s">
        <v>1811</v>
      </c>
      <c r="Q1670" t="s">
        <v>1812</v>
      </c>
      <c r="R1670" s="16">
        <v>45756</v>
      </c>
      <c r="S1670">
        <v>98</v>
      </c>
      <c r="T1670" t="s">
        <v>3949</v>
      </c>
      <c r="U1670" s="16">
        <v>45756</v>
      </c>
      <c r="V1670" s="16">
        <v>45756</v>
      </c>
      <c r="W1670" s="16">
        <v>45778</v>
      </c>
      <c r="Y1670" s="16">
        <v>45756</v>
      </c>
      <c r="AB1670" t="s">
        <v>1758</v>
      </c>
    </row>
    <row r="1671" spans="1:28" x14ac:dyDescent="0.35">
      <c r="A1671" t="s">
        <v>2784</v>
      </c>
      <c r="C1671" t="s">
        <v>1400</v>
      </c>
      <c r="D1671" t="s">
        <v>1301</v>
      </c>
      <c r="E1671" s="16">
        <v>45740</v>
      </c>
      <c r="F1671">
        <v>4001863040</v>
      </c>
      <c r="G1671" t="s">
        <v>1927</v>
      </c>
      <c r="H1671" t="s">
        <v>2646</v>
      </c>
      <c r="I1671" t="s">
        <v>1810</v>
      </c>
      <c r="J1671">
        <v>3072059</v>
      </c>
      <c r="K1671">
        <v>6580950</v>
      </c>
      <c r="M1671">
        <v>2</v>
      </c>
      <c r="N1671">
        <v>2.1</v>
      </c>
      <c r="O1671">
        <v>4.2</v>
      </c>
      <c r="P1671" t="s">
        <v>1811</v>
      </c>
      <c r="Q1671" t="s">
        <v>1812</v>
      </c>
      <c r="R1671" s="16">
        <v>45756</v>
      </c>
      <c r="S1671">
        <v>98</v>
      </c>
      <c r="T1671" t="s">
        <v>3949</v>
      </c>
      <c r="U1671" s="16">
        <v>45756</v>
      </c>
      <c r="V1671" s="16">
        <v>45756</v>
      </c>
      <c r="W1671" s="16">
        <v>45778</v>
      </c>
      <c r="Y1671" s="16">
        <v>45756</v>
      </c>
      <c r="AB1671" t="s">
        <v>1758</v>
      </c>
    </row>
    <row r="1672" spans="1:28" x14ac:dyDescent="0.35">
      <c r="A1672" t="s">
        <v>2784</v>
      </c>
      <c r="C1672" t="s">
        <v>1400</v>
      </c>
      <c r="D1672" t="s">
        <v>1301</v>
      </c>
      <c r="E1672" s="16">
        <v>45740</v>
      </c>
      <c r="F1672">
        <v>4001863040</v>
      </c>
      <c r="G1672" t="s">
        <v>1927</v>
      </c>
      <c r="H1672" t="s">
        <v>3683</v>
      </c>
      <c r="I1672" t="s">
        <v>1810</v>
      </c>
      <c r="J1672">
        <v>3072059</v>
      </c>
      <c r="K1672">
        <v>6580950</v>
      </c>
      <c r="M1672">
        <v>3</v>
      </c>
      <c r="N1672">
        <v>2.27</v>
      </c>
      <c r="O1672">
        <v>6.81</v>
      </c>
      <c r="P1672" t="s">
        <v>1811</v>
      </c>
      <c r="Q1672" t="s">
        <v>1812</v>
      </c>
      <c r="R1672" s="16">
        <v>45756</v>
      </c>
      <c r="S1672">
        <v>98</v>
      </c>
      <c r="T1672" t="s">
        <v>3949</v>
      </c>
      <c r="U1672" s="16">
        <v>45756</v>
      </c>
      <c r="V1672" s="16">
        <v>45756</v>
      </c>
      <c r="W1672" s="16">
        <v>45778</v>
      </c>
      <c r="Y1672" s="16">
        <v>45756</v>
      </c>
      <c r="AB1672" t="s">
        <v>1758</v>
      </c>
    </row>
    <row r="1673" spans="1:28" x14ac:dyDescent="0.35">
      <c r="A1673" t="s">
        <v>2784</v>
      </c>
      <c r="C1673" t="s">
        <v>1400</v>
      </c>
      <c r="D1673" t="s">
        <v>1301</v>
      </c>
      <c r="E1673" s="16">
        <v>45740</v>
      </c>
      <c r="F1673">
        <v>4001863040</v>
      </c>
      <c r="G1673" t="s">
        <v>1927</v>
      </c>
      <c r="H1673" t="s">
        <v>3695</v>
      </c>
      <c r="I1673" t="s">
        <v>2575</v>
      </c>
      <c r="J1673">
        <v>3072059</v>
      </c>
      <c r="K1673">
        <v>6580950</v>
      </c>
      <c r="M1673">
        <v>3</v>
      </c>
      <c r="N1673">
        <v>110.36</v>
      </c>
      <c r="O1673">
        <v>331.08</v>
      </c>
      <c r="P1673" t="s">
        <v>1811</v>
      </c>
      <c r="Q1673" t="s">
        <v>1812</v>
      </c>
      <c r="R1673" s="16">
        <v>45756</v>
      </c>
      <c r="S1673">
        <v>98</v>
      </c>
      <c r="T1673" t="s">
        <v>3949</v>
      </c>
      <c r="U1673" s="16">
        <v>45756</v>
      </c>
      <c r="V1673" s="16">
        <v>45756</v>
      </c>
      <c r="W1673" s="16">
        <v>45778</v>
      </c>
      <c r="Y1673" s="16">
        <v>45756</v>
      </c>
      <c r="AB1673" t="s">
        <v>1758</v>
      </c>
    </row>
    <row r="1674" spans="1:28" x14ac:dyDescent="0.35">
      <c r="A1674" t="s">
        <v>2784</v>
      </c>
      <c r="C1674" t="s">
        <v>1400</v>
      </c>
      <c r="D1674" t="s">
        <v>1301</v>
      </c>
      <c r="E1674" s="16">
        <v>45740</v>
      </c>
      <c r="F1674">
        <v>4001863040</v>
      </c>
      <c r="G1674" t="s">
        <v>1927</v>
      </c>
      <c r="H1674" t="s">
        <v>3202</v>
      </c>
      <c r="I1674" t="s">
        <v>1822</v>
      </c>
      <c r="J1674">
        <v>3072059</v>
      </c>
      <c r="K1674">
        <v>6580950</v>
      </c>
      <c r="M1674">
        <v>1</v>
      </c>
      <c r="N1674">
        <v>0.51</v>
      </c>
      <c r="O1674">
        <v>0.51</v>
      </c>
      <c r="P1674" t="s">
        <v>1811</v>
      </c>
      <c r="Q1674" t="s">
        <v>1812</v>
      </c>
      <c r="R1674" s="16">
        <v>45756</v>
      </c>
      <c r="S1674">
        <v>98</v>
      </c>
      <c r="T1674" t="s">
        <v>3949</v>
      </c>
      <c r="U1674" s="16">
        <v>45756</v>
      </c>
      <c r="V1674" s="16">
        <v>45756</v>
      </c>
      <c r="W1674" s="16">
        <v>45778</v>
      </c>
      <c r="Y1674" s="16">
        <v>45756</v>
      </c>
      <c r="AB1674" t="s">
        <v>1758</v>
      </c>
    </row>
    <row r="1675" spans="1:28" x14ac:dyDescent="0.35">
      <c r="A1675" t="s">
        <v>2784</v>
      </c>
      <c r="C1675" t="s">
        <v>1400</v>
      </c>
      <c r="D1675" t="s">
        <v>1301</v>
      </c>
      <c r="E1675" s="16">
        <v>45740</v>
      </c>
      <c r="F1675">
        <v>4001863040</v>
      </c>
      <c r="G1675" t="s">
        <v>1927</v>
      </c>
      <c r="H1675" t="s">
        <v>3696</v>
      </c>
      <c r="I1675" t="s">
        <v>2613</v>
      </c>
      <c r="J1675">
        <v>3072059</v>
      </c>
      <c r="K1675">
        <v>6580950</v>
      </c>
      <c r="M1675">
        <v>1</v>
      </c>
      <c r="N1675">
        <v>3.33</v>
      </c>
      <c r="O1675">
        <v>3.33</v>
      </c>
      <c r="P1675" t="s">
        <v>1811</v>
      </c>
      <c r="Q1675" t="s">
        <v>1812</v>
      </c>
      <c r="R1675" s="16">
        <v>45756</v>
      </c>
      <c r="S1675">
        <v>98</v>
      </c>
      <c r="T1675" t="s">
        <v>3949</v>
      </c>
      <c r="U1675" s="16">
        <v>45756</v>
      </c>
      <c r="V1675" s="16">
        <v>45756</v>
      </c>
      <c r="W1675" s="16">
        <v>45778</v>
      </c>
      <c r="Y1675" s="16">
        <v>45756</v>
      </c>
      <c r="AB1675" t="s">
        <v>1758</v>
      </c>
    </row>
    <row r="1676" spans="1:28" x14ac:dyDescent="0.35">
      <c r="A1676" t="s">
        <v>2784</v>
      </c>
      <c r="C1676" t="s">
        <v>1400</v>
      </c>
      <c r="D1676" t="s">
        <v>1301</v>
      </c>
      <c r="E1676" s="16">
        <v>45740</v>
      </c>
      <c r="F1676">
        <v>4001863040</v>
      </c>
      <c r="G1676" t="s">
        <v>1927</v>
      </c>
      <c r="H1676" t="s">
        <v>3697</v>
      </c>
      <c r="I1676" t="s">
        <v>1929</v>
      </c>
      <c r="J1676">
        <v>3072059</v>
      </c>
      <c r="K1676">
        <v>6580950</v>
      </c>
      <c r="M1676">
        <v>1</v>
      </c>
      <c r="N1676">
        <v>0.95</v>
      </c>
      <c r="O1676">
        <v>0.95</v>
      </c>
      <c r="P1676" t="s">
        <v>1811</v>
      </c>
      <c r="Q1676" t="s">
        <v>1812</v>
      </c>
      <c r="R1676" s="16">
        <v>45756</v>
      </c>
      <c r="S1676">
        <v>98</v>
      </c>
      <c r="T1676" t="s">
        <v>3949</v>
      </c>
      <c r="U1676" s="16">
        <v>45756</v>
      </c>
      <c r="V1676" s="16">
        <v>45756</v>
      </c>
      <c r="W1676" s="16">
        <v>45778</v>
      </c>
      <c r="Y1676" s="16">
        <v>45756</v>
      </c>
      <c r="AB1676" t="s">
        <v>1758</v>
      </c>
    </row>
    <row r="1677" spans="1:28" x14ac:dyDescent="0.35">
      <c r="A1677" t="s">
        <v>2784</v>
      </c>
      <c r="C1677" t="s">
        <v>1400</v>
      </c>
      <c r="D1677" t="s">
        <v>1301</v>
      </c>
      <c r="E1677" s="16">
        <v>45740</v>
      </c>
      <c r="F1677">
        <v>4001863040</v>
      </c>
      <c r="G1677" t="s">
        <v>1927</v>
      </c>
      <c r="H1677" t="s">
        <v>3698</v>
      </c>
      <c r="I1677" t="s">
        <v>1819</v>
      </c>
      <c r="J1677">
        <v>3072059</v>
      </c>
      <c r="K1677">
        <v>6580950</v>
      </c>
      <c r="M1677">
        <v>2</v>
      </c>
      <c r="N1677">
        <v>34.159999999999997</v>
      </c>
      <c r="O1677">
        <v>68.319999999999993</v>
      </c>
      <c r="P1677" t="s">
        <v>1811</v>
      </c>
      <c r="Q1677" t="s">
        <v>1812</v>
      </c>
      <c r="R1677" s="16">
        <v>45756</v>
      </c>
      <c r="S1677">
        <v>98</v>
      </c>
      <c r="T1677" t="s">
        <v>3949</v>
      </c>
      <c r="U1677" s="16">
        <v>45756</v>
      </c>
      <c r="V1677" s="16">
        <v>45756</v>
      </c>
      <c r="W1677" s="16">
        <v>45778</v>
      </c>
      <c r="Y1677" s="16">
        <v>45756</v>
      </c>
      <c r="AB1677" t="s">
        <v>1758</v>
      </c>
    </row>
    <row r="1678" spans="1:28" x14ac:dyDescent="0.35">
      <c r="A1678" t="s">
        <v>2784</v>
      </c>
      <c r="C1678" t="s">
        <v>1400</v>
      </c>
      <c r="D1678" t="s">
        <v>1301</v>
      </c>
      <c r="E1678" s="16">
        <v>45740</v>
      </c>
      <c r="F1678">
        <v>4001863040</v>
      </c>
      <c r="G1678" t="s">
        <v>1927</v>
      </c>
      <c r="H1678" t="s">
        <v>3699</v>
      </c>
      <c r="I1678" t="s">
        <v>2252</v>
      </c>
      <c r="J1678">
        <v>3072059</v>
      </c>
      <c r="K1678">
        <v>6580950</v>
      </c>
      <c r="M1678">
        <v>1</v>
      </c>
      <c r="N1678">
        <v>4730.47</v>
      </c>
      <c r="O1678">
        <v>4730.47</v>
      </c>
      <c r="P1678" t="s">
        <v>1811</v>
      </c>
      <c r="Q1678" t="s">
        <v>1812</v>
      </c>
      <c r="R1678" s="16">
        <v>45756</v>
      </c>
      <c r="S1678">
        <v>98</v>
      </c>
      <c r="T1678" t="s">
        <v>3949</v>
      </c>
      <c r="U1678" s="16">
        <v>45756</v>
      </c>
      <c r="V1678" s="16">
        <v>45756</v>
      </c>
      <c r="W1678" s="16">
        <v>45778</v>
      </c>
      <c r="Y1678" s="16">
        <v>45756</v>
      </c>
      <c r="AB1678" t="s">
        <v>1758</v>
      </c>
    </row>
    <row r="1679" spans="1:28" x14ac:dyDescent="0.35">
      <c r="A1679" t="s">
        <v>2784</v>
      </c>
      <c r="C1679" t="s">
        <v>1400</v>
      </c>
      <c r="D1679" t="s">
        <v>1301</v>
      </c>
      <c r="E1679" s="16">
        <v>45740</v>
      </c>
      <c r="F1679">
        <v>4001863040</v>
      </c>
      <c r="G1679" t="s">
        <v>1927</v>
      </c>
      <c r="H1679" t="s">
        <v>3100</v>
      </c>
      <c r="I1679" t="s">
        <v>2159</v>
      </c>
      <c r="J1679">
        <v>3072059</v>
      </c>
      <c r="K1679">
        <v>6580950</v>
      </c>
      <c r="M1679">
        <v>1</v>
      </c>
      <c r="N1679">
        <v>0.37</v>
      </c>
      <c r="O1679">
        <v>0.37</v>
      </c>
      <c r="P1679" t="s">
        <v>1811</v>
      </c>
      <c r="Q1679" t="s">
        <v>1812</v>
      </c>
      <c r="R1679" s="16">
        <v>45756</v>
      </c>
      <c r="S1679">
        <v>98</v>
      </c>
      <c r="T1679" t="s">
        <v>3949</v>
      </c>
      <c r="U1679" s="16">
        <v>45756</v>
      </c>
      <c r="V1679" s="16">
        <v>45756</v>
      </c>
      <c r="W1679" s="16">
        <v>45778</v>
      </c>
      <c r="Y1679" s="16">
        <v>45756</v>
      </c>
      <c r="AB1679" t="s">
        <v>1758</v>
      </c>
    </row>
    <row r="1680" spans="1:28" x14ac:dyDescent="0.35">
      <c r="A1680" t="s">
        <v>2784</v>
      </c>
      <c r="C1680" t="s">
        <v>1400</v>
      </c>
      <c r="D1680" t="s">
        <v>1301</v>
      </c>
      <c r="E1680" s="16">
        <v>45740</v>
      </c>
      <c r="F1680">
        <v>4001863040</v>
      </c>
      <c r="G1680" t="s">
        <v>1927</v>
      </c>
      <c r="H1680" t="s">
        <v>2269</v>
      </c>
      <c r="I1680" t="s">
        <v>1822</v>
      </c>
      <c r="J1680">
        <v>3072059</v>
      </c>
      <c r="K1680">
        <v>6580950</v>
      </c>
      <c r="M1680">
        <v>1</v>
      </c>
      <c r="N1680">
        <v>0.67</v>
      </c>
      <c r="O1680">
        <v>0.67</v>
      </c>
      <c r="P1680" t="s">
        <v>1811</v>
      </c>
      <c r="Q1680" t="s">
        <v>1812</v>
      </c>
      <c r="R1680" s="16">
        <v>45756</v>
      </c>
      <c r="S1680">
        <v>98</v>
      </c>
      <c r="T1680" t="s">
        <v>3949</v>
      </c>
      <c r="U1680" s="16">
        <v>45756</v>
      </c>
      <c r="V1680" s="16">
        <v>45756</v>
      </c>
      <c r="W1680" s="16">
        <v>45778</v>
      </c>
      <c r="Y1680" s="16">
        <v>45756</v>
      </c>
      <c r="AB1680" t="s">
        <v>1758</v>
      </c>
    </row>
    <row r="1681" spans="1:28" x14ac:dyDescent="0.35">
      <c r="A1681" t="s">
        <v>2784</v>
      </c>
      <c r="C1681" t="s">
        <v>1400</v>
      </c>
      <c r="D1681" t="s">
        <v>1301</v>
      </c>
      <c r="E1681" s="16">
        <v>45740</v>
      </c>
      <c r="F1681">
        <v>4001863040</v>
      </c>
      <c r="G1681" t="s">
        <v>1927</v>
      </c>
      <c r="H1681" t="s">
        <v>3700</v>
      </c>
      <c r="I1681" t="s">
        <v>1810</v>
      </c>
      <c r="J1681">
        <v>3072059</v>
      </c>
      <c r="K1681">
        <v>6580950</v>
      </c>
      <c r="M1681">
        <v>2</v>
      </c>
      <c r="N1681">
        <v>1.74</v>
      </c>
      <c r="O1681">
        <v>3.48</v>
      </c>
      <c r="P1681" t="s">
        <v>1811</v>
      </c>
      <c r="Q1681" t="s">
        <v>1812</v>
      </c>
      <c r="R1681" s="16">
        <v>45756</v>
      </c>
      <c r="S1681">
        <v>98</v>
      </c>
      <c r="T1681" t="s">
        <v>3949</v>
      </c>
      <c r="U1681" s="16">
        <v>45756</v>
      </c>
      <c r="V1681" s="16">
        <v>45756</v>
      </c>
      <c r="W1681" s="16">
        <v>45778</v>
      </c>
      <c r="Y1681" s="16">
        <v>45756</v>
      </c>
      <c r="AB1681" t="s">
        <v>1758</v>
      </c>
    </row>
    <row r="1682" spans="1:28" x14ac:dyDescent="0.35">
      <c r="A1682" t="s">
        <v>2784</v>
      </c>
      <c r="C1682" t="s">
        <v>1400</v>
      </c>
      <c r="D1682" t="s">
        <v>1301</v>
      </c>
      <c r="E1682" s="16">
        <v>45740</v>
      </c>
      <c r="F1682">
        <v>4001863040</v>
      </c>
      <c r="G1682" t="s">
        <v>1927</v>
      </c>
      <c r="H1682" t="s">
        <v>2180</v>
      </c>
      <c r="I1682" t="s">
        <v>1822</v>
      </c>
      <c r="J1682">
        <v>3072059</v>
      </c>
      <c r="K1682">
        <v>6580950</v>
      </c>
      <c r="M1682">
        <v>4</v>
      </c>
      <c r="N1682">
        <v>1.1499999999999999</v>
      </c>
      <c r="O1682">
        <v>4.5999999999999996</v>
      </c>
      <c r="P1682" t="s">
        <v>1811</v>
      </c>
      <c r="Q1682" t="s">
        <v>1812</v>
      </c>
      <c r="R1682" s="16">
        <v>45756</v>
      </c>
      <c r="S1682">
        <v>98</v>
      </c>
      <c r="T1682" t="s">
        <v>3949</v>
      </c>
      <c r="U1682" s="16">
        <v>45756</v>
      </c>
      <c r="V1682" s="16">
        <v>45756</v>
      </c>
      <c r="W1682" s="16">
        <v>45778</v>
      </c>
      <c r="Y1682" s="16">
        <v>45756</v>
      </c>
      <c r="AB1682" t="s">
        <v>1758</v>
      </c>
    </row>
    <row r="1683" spans="1:28" x14ac:dyDescent="0.35">
      <c r="A1683" t="s">
        <v>2784</v>
      </c>
      <c r="C1683" t="s">
        <v>1400</v>
      </c>
      <c r="D1683" t="s">
        <v>1301</v>
      </c>
      <c r="E1683" s="16">
        <v>45740</v>
      </c>
      <c r="F1683">
        <v>4001863040</v>
      </c>
      <c r="G1683" t="s">
        <v>1927</v>
      </c>
      <c r="H1683" t="s">
        <v>2030</v>
      </c>
      <c r="I1683" t="s">
        <v>2031</v>
      </c>
      <c r="J1683">
        <v>3072059</v>
      </c>
      <c r="K1683">
        <v>6580950</v>
      </c>
      <c r="M1683">
        <v>1</v>
      </c>
      <c r="N1683">
        <v>0.55000000000000004</v>
      </c>
      <c r="O1683">
        <v>0.55000000000000004</v>
      </c>
      <c r="P1683" t="s">
        <v>1811</v>
      </c>
      <c r="Q1683" t="s">
        <v>1812</v>
      </c>
      <c r="R1683" s="16">
        <v>45756</v>
      </c>
      <c r="S1683">
        <v>98</v>
      </c>
      <c r="T1683" t="s">
        <v>3949</v>
      </c>
      <c r="U1683" s="16">
        <v>45756</v>
      </c>
      <c r="V1683" s="16">
        <v>45756</v>
      </c>
      <c r="W1683" s="16">
        <v>45778</v>
      </c>
      <c r="Y1683" s="16">
        <v>45756</v>
      </c>
      <c r="AB1683" t="s">
        <v>1758</v>
      </c>
    </row>
    <row r="1684" spans="1:28" x14ac:dyDescent="0.35">
      <c r="A1684" t="s">
        <v>2784</v>
      </c>
      <c r="C1684" t="s">
        <v>1400</v>
      </c>
      <c r="D1684" t="s">
        <v>1301</v>
      </c>
      <c r="E1684" s="16">
        <v>45740</v>
      </c>
      <c r="F1684">
        <v>4001863040</v>
      </c>
      <c r="G1684" t="s">
        <v>1927</v>
      </c>
      <c r="H1684" t="s">
        <v>2158</v>
      </c>
      <c r="I1684" t="s">
        <v>2159</v>
      </c>
      <c r="J1684">
        <v>3072059</v>
      </c>
      <c r="K1684">
        <v>6580950</v>
      </c>
      <c r="M1684">
        <v>1</v>
      </c>
      <c r="N1684">
        <v>0.57999999999999996</v>
      </c>
      <c r="O1684">
        <v>0.57999999999999996</v>
      </c>
      <c r="P1684" t="s">
        <v>1811</v>
      </c>
      <c r="Q1684" t="s">
        <v>1812</v>
      </c>
      <c r="R1684" s="16">
        <v>45756</v>
      </c>
      <c r="S1684">
        <v>98</v>
      </c>
      <c r="T1684" t="s">
        <v>3949</v>
      </c>
      <c r="U1684" s="16">
        <v>45756</v>
      </c>
      <c r="V1684" s="16">
        <v>45756</v>
      </c>
      <c r="W1684" s="16">
        <v>45778</v>
      </c>
      <c r="Y1684" s="16">
        <v>45756</v>
      </c>
      <c r="AB1684" t="s">
        <v>1758</v>
      </c>
    </row>
    <row r="1685" spans="1:28" x14ac:dyDescent="0.35">
      <c r="A1685" t="s">
        <v>2784</v>
      </c>
      <c r="C1685" t="s">
        <v>1400</v>
      </c>
      <c r="D1685" t="s">
        <v>1301</v>
      </c>
      <c r="E1685" s="16">
        <v>45740</v>
      </c>
      <c r="F1685">
        <v>4001863040</v>
      </c>
      <c r="G1685" t="s">
        <v>1927</v>
      </c>
      <c r="H1685" t="s">
        <v>2658</v>
      </c>
      <c r="I1685" t="s">
        <v>2659</v>
      </c>
      <c r="J1685">
        <v>3072059</v>
      </c>
      <c r="K1685">
        <v>6580950</v>
      </c>
      <c r="M1685">
        <v>3</v>
      </c>
      <c r="N1685">
        <v>1.55</v>
      </c>
      <c r="O1685">
        <v>4.6500000000000004</v>
      </c>
      <c r="P1685" t="s">
        <v>1811</v>
      </c>
      <c r="Q1685" t="s">
        <v>1812</v>
      </c>
      <c r="R1685" s="16">
        <v>45756</v>
      </c>
      <c r="S1685">
        <v>98</v>
      </c>
      <c r="T1685" t="s">
        <v>3949</v>
      </c>
      <c r="U1685" s="16">
        <v>45756</v>
      </c>
      <c r="V1685" s="16">
        <v>45756</v>
      </c>
      <c r="W1685" s="16">
        <v>45778</v>
      </c>
      <c r="Y1685" s="16">
        <v>45756</v>
      </c>
      <c r="AB1685" t="s">
        <v>1758</v>
      </c>
    </row>
    <row r="1686" spans="1:28" x14ac:dyDescent="0.35">
      <c r="A1686" t="s">
        <v>2784</v>
      </c>
      <c r="C1686" t="s">
        <v>1400</v>
      </c>
      <c r="D1686" t="s">
        <v>1301</v>
      </c>
      <c r="E1686" s="16">
        <v>45740</v>
      </c>
      <c r="F1686">
        <v>4001863040</v>
      </c>
      <c r="G1686" t="s">
        <v>1927</v>
      </c>
      <c r="H1686" t="s">
        <v>2271</v>
      </c>
      <c r="I1686" t="s">
        <v>1825</v>
      </c>
      <c r="J1686">
        <v>3072059</v>
      </c>
      <c r="K1686">
        <v>6580950</v>
      </c>
      <c r="M1686">
        <v>1</v>
      </c>
      <c r="N1686">
        <v>0.51</v>
      </c>
      <c r="O1686">
        <v>0.51</v>
      </c>
      <c r="P1686" t="s">
        <v>1811</v>
      </c>
      <c r="Q1686" t="s">
        <v>1812</v>
      </c>
      <c r="R1686" s="16">
        <v>45756</v>
      </c>
      <c r="S1686">
        <v>98</v>
      </c>
      <c r="T1686" t="s">
        <v>3949</v>
      </c>
      <c r="U1686" s="16">
        <v>45756</v>
      </c>
      <c r="V1686" s="16">
        <v>45756</v>
      </c>
      <c r="W1686" s="16">
        <v>45778</v>
      </c>
      <c r="Y1686" s="16">
        <v>45756</v>
      </c>
      <c r="AB1686" t="s">
        <v>1758</v>
      </c>
    </row>
    <row r="1687" spans="1:28" x14ac:dyDescent="0.35">
      <c r="A1687" t="s">
        <v>2784</v>
      </c>
      <c r="C1687" t="s">
        <v>1400</v>
      </c>
      <c r="D1687" t="s">
        <v>1301</v>
      </c>
      <c r="E1687" s="16">
        <v>45740</v>
      </c>
      <c r="F1687">
        <v>4001863040</v>
      </c>
      <c r="G1687" t="s">
        <v>1927</v>
      </c>
      <c r="H1687" t="s">
        <v>3597</v>
      </c>
      <c r="I1687" t="s">
        <v>1822</v>
      </c>
      <c r="J1687">
        <v>3072059</v>
      </c>
      <c r="K1687">
        <v>6580950</v>
      </c>
      <c r="M1687">
        <v>4</v>
      </c>
      <c r="N1687">
        <v>0.38</v>
      </c>
      <c r="O1687">
        <v>1.52</v>
      </c>
      <c r="P1687" t="s">
        <v>1811</v>
      </c>
      <c r="Q1687" t="s">
        <v>1812</v>
      </c>
      <c r="R1687" s="16">
        <v>45756</v>
      </c>
      <c r="S1687">
        <v>98</v>
      </c>
      <c r="T1687" t="s">
        <v>3949</v>
      </c>
      <c r="U1687" s="16">
        <v>45756</v>
      </c>
      <c r="V1687" s="16">
        <v>45756</v>
      </c>
      <c r="W1687" s="16">
        <v>45778</v>
      </c>
      <c r="Y1687" s="16">
        <v>45756</v>
      </c>
      <c r="AB1687" t="s">
        <v>1758</v>
      </c>
    </row>
    <row r="1688" spans="1:28" x14ac:dyDescent="0.35">
      <c r="A1688" t="s">
        <v>2784</v>
      </c>
      <c r="C1688" t="s">
        <v>1400</v>
      </c>
      <c r="D1688" t="s">
        <v>1301</v>
      </c>
      <c r="E1688" s="16">
        <v>45740</v>
      </c>
      <c r="F1688">
        <v>4001863040</v>
      </c>
      <c r="G1688" t="s">
        <v>1927</v>
      </c>
      <c r="H1688" t="s">
        <v>2754</v>
      </c>
      <c r="I1688" t="s">
        <v>1822</v>
      </c>
      <c r="J1688">
        <v>3072059</v>
      </c>
      <c r="K1688">
        <v>6580950</v>
      </c>
      <c r="M1688">
        <v>1</v>
      </c>
      <c r="N1688">
        <v>0.51</v>
      </c>
      <c r="O1688">
        <v>0.51</v>
      </c>
      <c r="P1688" t="s">
        <v>1811</v>
      </c>
      <c r="Q1688" t="s">
        <v>1812</v>
      </c>
      <c r="R1688" s="16">
        <v>45756</v>
      </c>
      <c r="S1688">
        <v>98</v>
      </c>
      <c r="T1688" t="s">
        <v>3949</v>
      </c>
      <c r="U1688" s="16">
        <v>45756</v>
      </c>
      <c r="V1688" s="16">
        <v>45756</v>
      </c>
      <c r="W1688" s="16">
        <v>45778</v>
      </c>
      <c r="Y1688" s="16">
        <v>45756</v>
      </c>
      <c r="AB1688" t="s">
        <v>1758</v>
      </c>
    </row>
    <row r="1689" spans="1:28" x14ac:dyDescent="0.35">
      <c r="A1689" t="s">
        <v>2784</v>
      </c>
      <c r="C1689" t="s">
        <v>1400</v>
      </c>
      <c r="D1689" t="s">
        <v>1301</v>
      </c>
      <c r="E1689" s="16">
        <v>45740</v>
      </c>
      <c r="F1689">
        <v>4001863040</v>
      </c>
      <c r="G1689" t="s">
        <v>1927</v>
      </c>
      <c r="H1689" t="s">
        <v>2090</v>
      </c>
      <c r="I1689" t="s">
        <v>1825</v>
      </c>
      <c r="J1689">
        <v>3072059</v>
      </c>
      <c r="K1689">
        <v>6580950</v>
      </c>
      <c r="M1689">
        <v>3</v>
      </c>
      <c r="N1689">
        <v>1.91</v>
      </c>
      <c r="O1689">
        <v>5.73</v>
      </c>
      <c r="P1689" t="s">
        <v>1811</v>
      </c>
      <c r="Q1689" t="s">
        <v>1812</v>
      </c>
      <c r="R1689" s="16">
        <v>45756</v>
      </c>
      <c r="S1689">
        <v>98</v>
      </c>
      <c r="T1689" t="s">
        <v>3949</v>
      </c>
      <c r="U1689" s="16">
        <v>45756</v>
      </c>
      <c r="V1689" s="16">
        <v>45756</v>
      </c>
      <c r="W1689" s="16">
        <v>45778</v>
      </c>
      <c r="Y1689" s="16">
        <v>45756</v>
      </c>
      <c r="AB1689" t="s">
        <v>1758</v>
      </c>
    </row>
    <row r="1690" spans="1:28" x14ac:dyDescent="0.35">
      <c r="A1690" t="s">
        <v>2263</v>
      </c>
      <c r="B1690" t="s">
        <v>2264</v>
      </c>
      <c r="C1690" t="s">
        <v>1400</v>
      </c>
      <c r="D1690" t="s">
        <v>1301</v>
      </c>
      <c r="E1690" s="16">
        <v>45745</v>
      </c>
      <c r="F1690">
        <v>4001871823</v>
      </c>
      <c r="G1690" t="s">
        <v>1927</v>
      </c>
      <c r="H1690" t="s">
        <v>2768</v>
      </c>
      <c r="I1690" t="s">
        <v>2769</v>
      </c>
      <c r="J1690">
        <v>3072357</v>
      </c>
      <c r="K1690">
        <v>6581134</v>
      </c>
      <c r="M1690">
        <v>1</v>
      </c>
      <c r="N1690">
        <v>938.97</v>
      </c>
      <c r="O1690">
        <v>938.97</v>
      </c>
      <c r="P1690" t="s">
        <v>1811</v>
      </c>
      <c r="Q1690" t="s">
        <v>1812</v>
      </c>
      <c r="R1690" s="16">
        <v>45745</v>
      </c>
      <c r="S1690">
        <v>76</v>
      </c>
      <c r="T1690" t="s">
        <v>3949</v>
      </c>
      <c r="U1690" s="16">
        <v>45778</v>
      </c>
      <c r="V1690" s="16">
        <v>45778</v>
      </c>
      <c r="Y1690" s="16">
        <v>45778</v>
      </c>
      <c r="AB1690" t="s">
        <v>1754</v>
      </c>
    </row>
    <row r="1691" spans="1:28" x14ac:dyDescent="0.35">
      <c r="A1691" t="s">
        <v>2263</v>
      </c>
      <c r="B1691" t="s">
        <v>2264</v>
      </c>
      <c r="C1691" t="s">
        <v>1400</v>
      </c>
      <c r="D1691" t="s">
        <v>1301</v>
      </c>
      <c r="E1691" s="16">
        <v>45741</v>
      </c>
      <c r="F1691">
        <v>4001866033</v>
      </c>
      <c r="G1691" t="s">
        <v>1927</v>
      </c>
      <c r="H1691" t="s">
        <v>2359</v>
      </c>
      <c r="I1691" t="s">
        <v>2360</v>
      </c>
      <c r="J1691">
        <v>3072358</v>
      </c>
      <c r="K1691">
        <v>6581135</v>
      </c>
      <c r="M1691">
        <v>1</v>
      </c>
      <c r="N1691">
        <v>81.27</v>
      </c>
      <c r="O1691">
        <v>81.27</v>
      </c>
      <c r="P1691" t="s">
        <v>1811</v>
      </c>
      <c r="Q1691" t="s">
        <v>1812</v>
      </c>
      <c r="R1691" s="16">
        <v>45745</v>
      </c>
      <c r="S1691">
        <v>76</v>
      </c>
      <c r="T1691" t="s">
        <v>3949</v>
      </c>
      <c r="U1691" s="16">
        <v>45778</v>
      </c>
      <c r="V1691" s="16">
        <v>45778</v>
      </c>
      <c r="Y1691" s="16">
        <v>45778</v>
      </c>
      <c r="AB1691" t="s">
        <v>1753</v>
      </c>
    </row>
    <row r="1692" spans="1:28" x14ac:dyDescent="0.35">
      <c r="A1692" t="s">
        <v>2403</v>
      </c>
      <c r="B1692" t="s">
        <v>2404</v>
      </c>
      <c r="C1692" t="s">
        <v>1400</v>
      </c>
      <c r="D1692" t="s">
        <v>1301</v>
      </c>
      <c r="E1692" s="16">
        <v>45741</v>
      </c>
      <c r="F1692">
        <v>4001866034</v>
      </c>
      <c r="G1692" t="s">
        <v>1927</v>
      </c>
      <c r="H1692" t="s">
        <v>3619</v>
      </c>
      <c r="I1692" t="s">
        <v>2482</v>
      </c>
      <c r="J1692">
        <v>3072360</v>
      </c>
      <c r="K1692">
        <v>6581137</v>
      </c>
      <c r="M1692">
        <v>1</v>
      </c>
      <c r="N1692">
        <v>79.37</v>
      </c>
      <c r="O1692">
        <v>79.37</v>
      </c>
      <c r="P1692" t="s">
        <v>1811</v>
      </c>
      <c r="Q1692" t="s">
        <v>1812</v>
      </c>
      <c r="R1692" s="16">
        <v>45744</v>
      </c>
      <c r="S1692">
        <v>102</v>
      </c>
      <c r="T1692" t="s">
        <v>5234</v>
      </c>
      <c r="U1692" s="16">
        <v>45752</v>
      </c>
      <c r="V1692" s="16">
        <v>45752</v>
      </c>
      <c r="Y1692" s="16">
        <v>45752</v>
      </c>
      <c r="AB1692" t="s">
        <v>1752</v>
      </c>
    </row>
    <row r="1693" spans="1:28" x14ac:dyDescent="0.35">
      <c r="A1693" t="s">
        <v>2287</v>
      </c>
      <c r="B1693" t="s">
        <v>2288</v>
      </c>
      <c r="C1693" t="s">
        <v>1400</v>
      </c>
      <c r="D1693" t="s">
        <v>1301</v>
      </c>
      <c r="E1693" s="16">
        <v>45741</v>
      </c>
      <c r="F1693">
        <v>4001866036</v>
      </c>
      <c r="G1693" t="s">
        <v>1927</v>
      </c>
      <c r="H1693" t="s">
        <v>2969</v>
      </c>
      <c r="I1693" t="s">
        <v>1828</v>
      </c>
      <c r="J1693">
        <v>3072384</v>
      </c>
      <c r="K1693">
        <v>6581140</v>
      </c>
      <c r="M1693">
        <v>1</v>
      </c>
      <c r="N1693">
        <v>355.87</v>
      </c>
      <c r="O1693">
        <v>355.87</v>
      </c>
      <c r="P1693" t="s">
        <v>1811</v>
      </c>
      <c r="Q1693" t="s">
        <v>1812</v>
      </c>
      <c r="R1693" s="16">
        <v>45766</v>
      </c>
      <c r="S1693">
        <v>76</v>
      </c>
      <c r="T1693" t="s">
        <v>3949</v>
      </c>
      <c r="U1693" s="16">
        <v>45778</v>
      </c>
      <c r="V1693" s="16">
        <v>45778</v>
      </c>
      <c r="Y1693" s="16">
        <v>45778</v>
      </c>
      <c r="AB1693" t="s">
        <v>1750</v>
      </c>
    </row>
    <row r="1694" spans="1:28" x14ac:dyDescent="0.35">
      <c r="A1694" t="s">
        <v>2287</v>
      </c>
      <c r="B1694" t="s">
        <v>2288</v>
      </c>
      <c r="C1694" t="s">
        <v>1400</v>
      </c>
      <c r="D1694" t="s">
        <v>1301</v>
      </c>
      <c r="E1694" s="16">
        <v>45741</v>
      </c>
      <c r="F1694">
        <v>4001866036</v>
      </c>
      <c r="G1694" t="s">
        <v>1927</v>
      </c>
      <c r="H1694" t="s">
        <v>2970</v>
      </c>
      <c r="I1694" t="s">
        <v>1828</v>
      </c>
      <c r="J1694">
        <v>3072384</v>
      </c>
      <c r="K1694">
        <v>6581140</v>
      </c>
      <c r="M1694">
        <v>1</v>
      </c>
      <c r="N1694">
        <v>365.2</v>
      </c>
      <c r="O1694">
        <v>365.2</v>
      </c>
      <c r="P1694" t="s">
        <v>1811</v>
      </c>
      <c r="Q1694" t="s">
        <v>1812</v>
      </c>
      <c r="R1694" s="16">
        <v>45766</v>
      </c>
      <c r="S1694">
        <v>76</v>
      </c>
      <c r="T1694" t="s">
        <v>3949</v>
      </c>
      <c r="U1694" s="16">
        <v>45778</v>
      </c>
      <c r="V1694" s="16">
        <v>45778</v>
      </c>
      <c r="Y1694" s="16">
        <v>45778</v>
      </c>
      <c r="AB1694" t="s">
        <v>1750</v>
      </c>
    </row>
    <row r="1695" spans="1:28" x14ac:dyDescent="0.35">
      <c r="A1695" t="s">
        <v>2287</v>
      </c>
      <c r="B1695" t="s">
        <v>2288</v>
      </c>
      <c r="C1695" t="s">
        <v>1400</v>
      </c>
      <c r="D1695" t="s">
        <v>1301</v>
      </c>
      <c r="E1695" s="16">
        <v>45741</v>
      </c>
      <c r="F1695">
        <v>4001866036</v>
      </c>
      <c r="G1695" t="s">
        <v>1927</v>
      </c>
      <c r="H1695" t="s">
        <v>2968</v>
      </c>
      <c r="I1695" t="s">
        <v>1828</v>
      </c>
      <c r="J1695">
        <v>3072384</v>
      </c>
      <c r="K1695">
        <v>6581140</v>
      </c>
      <c r="M1695">
        <v>1</v>
      </c>
      <c r="N1695">
        <v>152.26</v>
      </c>
      <c r="O1695">
        <v>152.26</v>
      </c>
      <c r="P1695" t="s">
        <v>1811</v>
      </c>
      <c r="Q1695" t="s">
        <v>1812</v>
      </c>
      <c r="R1695" s="16">
        <v>45766</v>
      </c>
      <c r="S1695">
        <v>76</v>
      </c>
      <c r="T1695" t="s">
        <v>3949</v>
      </c>
      <c r="U1695" s="16">
        <v>45778</v>
      </c>
      <c r="V1695" s="16">
        <v>45778</v>
      </c>
      <c r="Y1695" s="16">
        <v>45778</v>
      </c>
      <c r="AB1695" t="s">
        <v>1750</v>
      </c>
    </row>
    <row r="1696" spans="1:28" x14ac:dyDescent="0.35">
      <c r="A1696" t="s">
        <v>2287</v>
      </c>
      <c r="B1696" t="s">
        <v>2288</v>
      </c>
      <c r="C1696" t="s">
        <v>1400</v>
      </c>
      <c r="D1696" t="s">
        <v>1301</v>
      </c>
      <c r="E1696" s="16">
        <v>45741</v>
      </c>
      <c r="F1696">
        <v>4001866036</v>
      </c>
      <c r="G1696" t="s">
        <v>1927</v>
      </c>
      <c r="H1696" t="s">
        <v>2096</v>
      </c>
      <c r="I1696" t="s">
        <v>1826</v>
      </c>
      <c r="J1696">
        <v>3072384</v>
      </c>
      <c r="K1696">
        <v>6581140</v>
      </c>
      <c r="M1696">
        <v>2</v>
      </c>
      <c r="N1696">
        <v>3.08</v>
      </c>
      <c r="O1696">
        <v>6.16</v>
      </c>
      <c r="P1696" t="s">
        <v>1811</v>
      </c>
      <c r="Q1696" t="s">
        <v>1812</v>
      </c>
      <c r="R1696" s="16">
        <v>45766</v>
      </c>
      <c r="S1696">
        <v>76</v>
      </c>
      <c r="T1696" t="s">
        <v>3949</v>
      </c>
      <c r="U1696" s="16">
        <v>45778</v>
      </c>
      <c r="V1696" s="16">
        <v>45778</v>
      </c>
      <c r="Y1696" s="16">
        <v>45778</v>
      </c>
      <c r="AB1696" t="s">
        <v>1750</v>
      </c>
    </row>
    <row r="1697" spans="1:28" x14ac:dyDescent="0.35">
      <c r="A1697" t="s">
        <v>2287</v>
      </c>
      <c r="B1697" t="s">
        <v>2288</v>
      </c>
      <c r="C1697" t="s">
        <v>1400</v>
      </c>
      <c r="D1697" t="s">
        <v>1301</v>
      </c>
      <c r="E1697" s="16">
        <v>45741</v>
      </c>
      <c r="F1697">
        <v>4001866036</v>
      </c>
      <c r="G1697" t="s">
        <v>1927</v>
      </c>
      <c r="H1697" t="s">
        <v>2638</v>
      </c>
      <c r="I1697" t="s">
        <v>1852</v>
      </c>
      <c r="J1697">
        <v>3072384</v>
      </c>
      <c r="K1697">
        <v>6581140</v>
      </c>
      <c r="M1697">
        <v>2</v>
      </c>
      <c r="N1697">
        <v>15.18</v>
      </c>
      <c r="O1697">
        <v>30.36</v>
      </c>
      <c r="P1697" t="s">
        <v>1811</v>
      </c>
      <c r="Q1697" t="s">
        <v>1812</v>
      </c>
      <c r="R1697" s="16">
        <v>45766</v>
      </c>
      <c r="S1697">
        <v>76</v>
      </c>
      <c r="T1697" t="s">
        <v>3949</v>
      </c>
      <c r="U1697" s="16">
        <v>45778</v>
      </c>
      <c r="V1697" s="16">
        <v>45778</v>
      </c>
      <c r="Y1697" s="16">
        <v>45778</v>
      </c>
      <c r="AB1697" t="s">
        <v>1750</v>
      </c>
    </row>
    <row r="1698" spans="1:28" x14ac:dyDescent="0.35">
      <c r="A1698" t="s">
        <v>2287</v>
      </c>
      <c r="B1698" t="s">
        <v>2288</v>
      </c>
      <c r="C1698" t="s">
        <v>1400</v>
      </c>
      <c r="D1698" t="s">
        <v>1301</v>
      </c>
      <c r="E1698" s="16">
        <v>45741</v>
      </c>
      <c r="F1698">
        <v>4001866036</v>
      </c>
      <c r="G1698" t="s">
        <v>1927</v>
      </c>
      <c r="H1698" t="s">
        <v>2180</v>
      </c>
      <c r="I1698" t="s">
        <v>1822</v>
      </c>
      <c r="J1698">
        <v>3072384</v>
      </c>
      <c r="K1698">
        <v>6581140</v>
      </c>
      <c r="M1698">
        <v>2</v>
      </c>
      <c r="N1698">
        <v>1.1499999999999999</v>
      </c>
      <c r="O1698">
        <v>2.2999999999999998</v>
      </c>
      <c r="P1698" t="s">
        <v>1811</v>
      </c>
      <c r="Q1698" t="s">
        <v>1812</v>
      </c>
      <c r="R1698" s="16">
        <v>45766</v>
      </c>
      <c r="S1698">
        <v>76</v>
      </c>
      <c r="T1698" t="s">
        <v>3949</v>
      </c>
      <c r="U1698" s="16">
        <v>45778</v>
      </c>
      <c r="V1698" s="16">
        <v>45778</v>
      </c>
      <c r="Y1698" s="16">
        <v>45778</v>
      </c>
      <c r="AB1698" t="s">
        <v>1750</v>
      </c>
    </row>
    <row r="1699" spans="1:28" x14ac:dyDescent="0.35">
      <c r="A1699" t="s">
        <v>2287</v>
      </c>
      <c r="B1699" t="s">
        <v>2288</v>
      </c>
      <c r="C1699" t="s">
        <v>1400</v>
      </c>
      <c r="D1699" t="s">
        <v>1301</v>
      </c>
      <c r="E1699" s="16">
        <v>45741</v>
      </c>
      <c r="F1699">
        <v>4001866036</v>
      </c>
      <c r="G1699" t="s">
        <v>1927</v>
      </c>
      <c r="H1699" t="s">
        <v>2158</v>
      </c>
      <c r="I1699" t="s">
        <v>2159</v>
      </c>
      <c r="J1699">
        <v>3072384</v>
      </c>
      <c r="K1699">
        <v>6581140</v>
      </c>
      <c r="M1699">
        <v>2</v>
      </c>
      <c r="N1699">
        <v>0.57999999999999996</v>
      </c>
      <c r="O1699">
        <v>1.1599999999999999</v>
      </c>
      <c r="P1699" t="s">
        <v>1811</v>
      </c>
      <c r="Q1699" t="s">
        <v>1812</v>
      </c>
      <c r="R1699" s="16">
        <v>45766</v>
      </c>
      <c r="S1699">
        <v>76</v>
      </c>
      <c r="T1699" t="s">
        <v>3949</v>
      </c>
      <c r="U1699" s="16">
        <v>45778</v>
      </c>
      <c r="V1699" s="16">
        <v>45778</v>
      </c>
      <c r="Y1699" s="16">
        <v>45778</v>
      </c>
      <c r="AB1699" t="s">
        <v>1750</v>
      </c>
    </row>
    <row r="1700" spans="1:28" x14ac:dyDescent="0.35">
      <c r="A1700" t="s">
        <v>2287</v>
      </c>
      <c r="B1700" t="s">
        <v>2288</v>
      </c>
      <c r="C1700" t="s">
        <v>1400</v>
      </c>
      <c r="D1700" t="s">
        <v>1301</v>
      </c>
      <c r="E1700" s="16">
        <v>45744</v>
      </c>
      <c r="F1700">
        <v>4001870167</v>
      </c>
      <c r="G1700" t="s">
        <v>1927</v>
      </c>
      <c r="H1700" t="s">
        <v>2634</v>
      </c>
      <c r="I1700" t="s">
        <v>2635</v>
      </c>
      <c r="J1700">
        <v>3072390</v>
      </c>
      <c r="K1700">
        <v>6581147</v>
      </c>
      <c r="M1700">
        <v>2</v>
      </c>
      <c r="N1700">
        <v>30.44</v>
      </c>
      <c r="O1700">
        <v>60.88</v>
      </c>
      <c r="P1700" t="s">
        <v>1811</v>
      </c>
      <c r="Q1700" t="s">
        <v>1812</v>
      </c>
      <c r="R1700" s="16">
        <v>45756</v>
      </c>
      <c r="S1700">
        <v>76</v>
      </c>
      <c r="T1700" t="s">
        <v>3949</v>
      </c>
      <c r="U1700" s="16">
        <v>45778</v>
      </c>
      <c r="V1700" s="16">
        <v>45778</v>
      </c>
      <c r="Y1700" s="16">
        <v>45778</v>
      </c>
      <c r="AB1700" t="s">
        <v>1747</v>
      </c>
    </row>
    <row r="1701" spans="1:28" x14ac:dyDescent="0.35">
      <c r="A1701" t="s">
        <v>2287</v>
      </c>
      <c r="B1701" t="s">
        <v>2288</v>
      </c>
      <c r="C1701" t="s">
        <v>1400</v>
      </c>
      <c r="D1701" t="s">
        <v>1301</v>
      </c>
      <c r="E1701" s="16">
        <v>45744</v>
      </c>
      <c r="F1701">
        <v>4001870167</v>
      </c>
      <c r="G1701" t="s">
        <v>1927</v>
      </c>
      <c r="H1701" t="s">
        <v>1843</v>
      </c>
      <c r="I1701" t="s">
        <v>1823</v>
      </c>
      <c r="J1701">
        <v>3072390</v>
      </c>
      <c r="K1701">
        <v>6581147</v>
      </c>
      <c r="M1701">
        <v>4</v>
      </c>
      <c r="N1701">
        <v>1.41</v>
      </c>
      <c r="O1701">
        <v>5.64</v>
      </c>
      <c r="P1701" t="s">
        <v>1811</v>
      </c>
      <c r="Q1701" t="s">
        <v>1812</v>
      </c>
      <c r="R1701" s="16">
        <v>45756</v>
      </c>
      <c r="S1701">
        <v>76</v>
      </c>
      <c r="T1701" t="s">
        <v>3949</v>
      </c>
      <c r="U1701" s="16">
        <v>45778</v>
      </c>
      <c r="V1701" s="16">
        <v>45778</v>
      </c>
      <c r="Y1701" s="16">
        <v>45778</v>
      </c>
      <c r="AB1701" t="s">
        <v>1747</v>
      </c>
    </row>
    <row r="1702" spans="1:28" x14ac:dyDescent="0.35">
      <c r="A1702" t="s">
        <v>2287</v>
      </c>
      <c r="B1702" t="s">
        <v>2288</v>
      </c>
      <c r="C1702" t="s">
        <v>1400</v>
      </c>
      <c r="D1702" t="s">
        <v>1301</v>
      </c>
      <c r="E1702" s="16">
        <v>45744</v>
      </c>
      <c r="F1702">
        <v>4001870167</v>
      </c>
      <c r="G1702" t="s">
        <v>1927</v>
      </c>
      <c r="H1702" t="s">
        <v>2633</v>
      </c>
      <c r="I1702" t="s">
        <v>1895</v>
      </c>
      <c r="J1702">
        <v>3072390</v>
      </c>
      <c r="K1702">
        <v>6581147</v>
      </c>
      <c r="M1702">
        <v>4</v>
      </c>
      <c r="N1702">
        <v>16.61</v>
      </c>
      <c r="O1702">
        <v>66.44</v>
      </c>
      <c r="P1702" t="s">
        <v>1811</v>
      </c>
      <c r="Q1702" t="s">
        <v>1812</v>
      </c>
      <c r="R1702" s="16">
        <v>45756</v>
      </c>
      <c r="S1702">
        <v>76</v>
      </c>
      <c r="T1702" t="s">
        <v>3949</v>
      </c>
      <c r="U1702" s="16">
        <v>45778</v>
      </c>
      <c r="V1702" s="16">
        <v>45778</v>
      </c>
      <c r="Y1702" s="16">
        <v>45778</v>
      </c>
      <c r="AB1702" t="s">
        <v>1747</v>
      </c>
    </row>
    <row r="1703" spans="1:28" x14ac:dyDescent="0.35">
      <c r="A1703" t="s">
        <v>2287</v>
      </c>
      <c r="B1703" t="s">
        <v>2288</v>
      </c>
      <c r="C1703" t="s">
        <v>1400</v>
      </c>
      <c r="D1703" t="s">
        <v>1301</v>
      </c>
      <c r="E1703" s="16">
        <v>45744</v>
      </c>
      <c r="F1703">
        <v>4001870167</v>
      </c>
      <c r="G1703" t="s">
        <v>1927</v>
      </c>
      <c r="H1703" t="s">
        <v>1836</v>
      </c>
      <c r="I1703" t="s">
        <v>1823</v>
      </c>
      <c r="J1703">
        <v>3072390</v>
      </c>
      <c r="K1703">
        <v>6581147</v>
      </c>
      <c r="M1703">
        <v>2</v>
      </c>
      <c r="N1703">
        <v>1.31</v>
      </c>
      <c r="O1703">
        <v>2.62</v>
      </c>
      <c r="P1703" t="s">
        <v>1811</v>
      </c>
      <c r="Q1703" t="s">
        <v>1812</v>
      </c>
      <c r="R1703" s="16">
        <v>45756</v>
      </c>
      <c r="S1703">
        <v>76</v>
      </c>
      <c r="T1703" t="s">
        <v>3949</v>
      </c>
      <c r="U1703" s="16">
        <v>45778</v>
      </c>
      <c r="V1703" s="16">
        <v>45778</v>
      </c>
      <c r="Y1703" s="16">
        <v>45778</v>
      </c>
      <c r="AB1703" t="s">
        <v>1747</v>
      </c>
    </row>
    <row r="1704" spans="1:28" x14ac:dyDescent="0.35">
      <c r="A1704" t="s">
        <v>2287</v>
      </c>
      <c r="B1704" t="s">
        <v>2288</v>
      </c>
      <c r="C1704" t="s">
        <v>1400</v>
      </c>
      <c r="D1704" t="s">
        <v>1301</v>
      </c>
      <c r="E1704" s="16">
        <v>45744</v>
      </c>
      <c r="F1704">
        <v>4001870167</v>
      </c>
      <c r="G1704" t="s">
        <v>1927</v>
      </c>
      <c r="H1704" t="s">
        <v>2632</v>
      </c>
      <c r="I1704" t="s">
        <v>2042</v>
      </c>
      <c r="J1704">
        <v>3072390</v>
      </c>
      <c r="K1704">
        <v>6581147</v>
      </c>
      <c r="M1704">
        <v>2</v>
      </c>
      <c r="N1704">
        <v>51.08</v>
      </c>
      <c r="O1704">
        <v>102.16</v>
      </c>
      <c r="P1704" t="s">
        <v>1811</v>
      </c>
      <c r="Q1704" t="s">
        <v>1812</v>
      </c>
      <c r="R1704" s="16">
        <v>45756</v>
      </c>
      <c r="S1704">
        <v>76</v>
      </c>
      <c r="T1704" t="s">
        <v>3949</v>
      </c>
      <c r="U1704" s="16">
        <v>45778</v>
      </c>
      <c r="V1704" s="16">
        <v>45778</v>
      </c>
      <c r="Y1704" s="16">
        <v>45778</v>
      </c>
      <c r="AB1704" t="s">
        <v>1747</v>
      </c>
    </row>
    <row r="1705" spans="1:28" x14ac:dyDescent="0.35">
      <c r="A1705" t="s">
        <v>2287</v>
      </c>
      <c r="B1705" t="s">
        <v>2288</v>
      </c>
      <c r="C1705" t="s">
        <v>1400</v>
      </c>
      <c r="D1705" t="s">
        <v>1301</v>
      </c>
      <c r="E1705" s="16">
        <v>45744</v>
      </c>
      <c r="F1705">
        <v>4001870167</v>
      </c>
      <c r="G1705" t="s">
        <v>1927</v>
      </c>
      <c r="H1705" t="s">
        <v>2630</v>
      </c>
      <c r="I1705" t="s">
        <v>2142</v>
      </c>
      <c r="J1705">
        <v>3072390</v>
      </c>
      <c r="K1705">
        <v>6581147</v>
      </c>
      <c r="M1705">
        <v>2</v>
      </c>
      <c r="N1705">
        <v>962.14</v>
      </c>
      <c r="O1705">
        <v>1924.28</v>
      </c>
      <c r="P1705" t="s">
        <v>1811</v>
      </c>
      <c r="Q1705" t="s">
        <v>1812</v>
      </c>
      <c r="R1705" s="16">
        <v>45756</v>
      </c>
      <c r="S1705">
        <v>76</v>
      </c>
      <c r="T1705" t="s">
        <v>3949</v>
      </c>
      <c r="U1705" s="16">
        <v>45778</v>
      </c>
      <c r="V1705" s="16">
        <v>45778</v>
      </c>
      <c r="Y1705" s="16">
        <v>45778</v>
      </c>
      <c r="AB1705" t="s">
        <v>1747</v>
      </c>
    </row>
    <row r="1706" spans="1:28" x14ac:dyDescent="0.35">
      <c r="A1706" t="s">
        <v>2287</v>
      </c>
      <c r="B1706" t="s">
        <v>2288</v>
      </c>
      <c r="C1706" t="s">
        <v>1400</v>
      </c>
      <c r="D1706" t="s">
        <v>1301</v>
      </c>
      <c r="E1706" s="16">
        <v>45744</v>
      </c>
      <c r="F1706">
        <v>4001870167</v>
      </c>
      <c r="G1706" t="s">
        <v>1927</v>
      </c>
      <c r="H1706" t="s">
        <v>3734</v>
      </c>
      <c r="I1706" t="s">
        <v>1826</v>
      </c>
      <c r="J1706">
        <v>3072390</v>
      </c>
      <c r="K1706">
        <v>6581147</v>
      </c>
      <c r="M1706">
        <v>16</v>
      </c>
      <c r="N1706">
        <v>34.36</v>
      </c>
      <c r="O1706">
        <v>549.76</v>
      </c>
      <c r="P1706" t="s">
        <v>1811</v>
      </c>
      <c r="Q1706" t="s">
        <v>1812</v>
      </c>
      <c r="R1706" s="16">
        <v>45756</v>
      </c>
      <c r="S1706">
        <v>76</v>
      </c>
      <c r="T1706" t="s">
        <v>3949</v>
      </c>
      <c r="U1706" s="16">
        <v>45778</v>
      </c>
      <c r="V1706" s="16">
        <v>45778</v>
      </c>
      <c r="Y1706" s="16">
        <v>45778</v>
      </c>
      <c r="AB1706" t="s">
        <v>1747</v>
      </c>
    </row>
    <row r="1707" spans="1:28" x14ac:dyDescent="0.35">
      <c r="A1707" t="s">
        <v>2287</v>
      </c>
      <c r="B1707" t="s">
        <v>2288</v>
      </c>
      <c r="C1707" t="s">
        <v>1400</v>
      </c>
      <c r="D1707" t="s">
        <v>1301</v>
      </c>
      <c r="E1707" s="16">
        <v>45744</v>
      </c>
      <c r="F1707">
        <v>4001870167</v>
      </c>
      <c r="G1707" t="s">
        <v>1927</v>
      </c>
      <c r="H1707" t="s">
        <v>2631</v>
      </c>
      <c r="I1707" t="s">
        <v>1949</v>
      </c>
      <c r="J1707">
        <v>3072390</v>
      </c>
      <c r="K1707">
        <v>6581147</v>
      </c>
      <c r="M1707">
        <v>26</v>
      </c>
      <c r="N1707">
        <v>67.14</v>
      </c>
      <c r="O1707">
        <v>1745.64</v>
      </c>
      <c r="P1707" t="s">
        <v>1811</v>
      </c>
      <c r="Q1707" t="s">
        <v>1812</v>
      </c>
      <c r="R1707" s="16">
        <v>45756</v>
      </c>
      <c r="S1707">
        <v>76</v>
      </c>
      <c r="T1707" t="s">
        <v>3949</v>
      </c>
      <c r="U1707" s="16">
        <v>45778</v>
      </c>
      <c r="V1707" s="16">
        <v>45778</v>
      </c>
      <c r="Y1707" s="16">
        <v>45778</v>
      </c>
      <c r="AB1707" t="s">
        <v>1747</v>
      </c>
    </row>
    <row r="1708" spans="1:28" x14ac:dyDescent="0.35">
      <c r="A1708" t="s">
        <v>2287</v>
      </c>
      <c r="B1708" t="s">
        <v>2288</v>
      </c>
      <c r="C1708" t="s">
        <v>1400</v>
      </c>
      <c r="D1708" t="s">
        <v>1301</v>
      </c>
      <c r="E1708" s="16">
        <v>45744</v>
      </c>
      <c r="F1708">
        <v>4001870167</v>
      </c>
      <c r="G1708" t="s">
        <v>1927</v>
      </c>
      <c r="H1708" t="s">
        <v>3735</v>
      </c>
      <c r="I1708" t="s">
        <v>2446</v>
      </c>
      <c r="J1708">
        <v>3072390</v>
      </c>
      <c r="K1708">
        <v>6581147</v>
      </c>
      <c r="M1708">
        <v>4</v>
      </c>
      <c r="N1708">
        <v>175.6</v>
      </c>
      <c r="O1708">
        <v>702.4</v>
      </c>
      <c r="P1708" t="s">
        <v>1811</v>
      </c>
      <c r="Q1708" t="s">
        <v>1812</v>
      </c>
      <c r="R1708" s="16">
        <v>45756</v>
      </c>
      <c r="S1708">
        <v>76</v>
      </c>
      <c r="T1708" t="s">
        <v>3949</v>
      </c>
      <c r="U1708" s="16">
        <v>45778</v>
      </c>
      <c r="V1708" s="16">
        <v>45778</v>
      </c>
      <c r="Y1708" s="16">
        <v>45778</v>
      </c>
      <c r="AB1708" t="s">
        <v>1747</v>
      </c>
    </row>
    <row r="1709" spans="1:28" x14ac:dyDescent="0.35">
      <c r="A1709" t="s">
        <v>2287</v>
      </c>
      <c r="B1709" t="s">
        <v>2288</v>
      </c>
      <c r="C1709" t="s">
        <v>1400</v>
      </c>
      <c r="D1709" t="s">
        <v>1301</v>
      </c>
      <c r="E1709" s="16">
        <v>45744</v>
      </c>
      <c r="F1709">
        <v>4001870167</v>
      </c>
      <c r="G1709" t="s">
        <v>1927</v>
      </c>
      <c r="H1709" t="s">
        <v>2139</v>
      </c>
      <c r="I1709" t="s">
        <v>1857</v>
      </c>
      <c r="J1709">
        <v>3072390</v>
      </c>
      <c r="K1709">
        <v>6581147</v>
      </c>
      <c r="M1709">
        <v>12</v>
      </c>
      <c r="N1709">
        <v>102.77</v>
      </c>
      <c r="O1709">
        <v>1233.24</v>
      </c>
      <c r="P1709" t="s">
        <v>1811</v>
      </c>
      <c r="Q1709" t="s">
        <v>1812</v>
      </c>
      <c r="R1709" s="16">
        <v>45756</v>
      </c>
      <c r="S1709">
        <v>76</v>
      </c>
      <c r="T1709" t="s">
        <v>3949</v>
      </c>
      <c r="U1709" s="16">
        <v>45778</v>
      </c>
      <c r="V1709" s="16">
        <v>45778</v>
      </c>
      <c r="Y1709" s="16">
        <v>45778</v>
      </c>
      <c r="AB1709" t="s">
        <v>1747</v>
      </c>
    </row>
    <row r="1710" spans="1:28" x14ac:dyDescent="0.35">
      <c r="A1710" t="s">
        <v>2287</v>
      </c>
      <c r="B1710" t="s">
        <v>2288</v>
      </c>
      <c r="C1710" t="s">
        <v>1400</v>
      </c>
      <c r="D1710" t="s">
        <v>1301</v>
      </c>
      <c r="E1710" s="16">
        <v>45744</v>
      </c>
      <c r="F1710">
        <v>4001870167</v>
      </c>
      <c r="G1710" t="s">
        <v>1927</v>
      </c>
      <c r="H1710" t="s">
        <v>2140</v>
      </c>
      <c r="I1710" t="s">
        <v>1825</v>
      </c>
      <c r="J1710">
        <v>3072390</v>
      </c>
      <c r="K1710">
        <v>6581147</v>
      </c>
      <c r="M1710">
        <v>24</v>
      </c>
      <c r="N1710">
        <v>3.57</v>
      </c>
      <c r="O1710">
        <v>85.68</v>
      </c>
      <c r="P1710" t="s">
        <v>1811</v>
      </c>
      <c r="Q1710" t="s">
        <v>1812</v>
      </c>
      <c r="R1710" s="16">
        <v>45756</v>
      </c>
      <c r="S1710">
        <v>76</v>
      </c>
      <c r="T1710" t="s">
        <v>3949</v>
      </c>
      <c r="U1710" s="16">
        <v>45778</v>
      </c>
      <c r="V1710" s="16">
        <v>45778</v>
      </c>
      <c r="Y1710" s="16">
        <v>45778</v>
      </c>
      <c r="AB1710" t="s">
        <v>1747</v>
      </c>
    </row>
    <row r="1711" spans="1:28" x14ac:dyDescent="0.35">
      <c r="A1711" t="s">
        <v>2287</v>
      </c>
      <c r="B1711" t="s">
        <v>2288</v>
      </c>
      <c r="C1711" t="s">
        <v>1400</v>
      </c>
      <c r="D1711" t="s">
        <v>1301</v>
      </c>
      <c r="E1711" s="16">
        <v>45744</v>
      </c>
      <c r="F1711">
        <v>4001870167</v>
      </c>
      <c r="G1711" t="s">
        <v>1927</v>
      </c>
      <c r="H1711" t="s">
        <v>2141</v>
      </c>
      <c r="I1711" t="s">
        <v>2142</v>
      </c>
      <c r="J1711">
        <v>3072390</v>
      </c>
      <c r="K1711">
        <v>6581147</v>
      </c>
      <c r="M1711">
        <v>2</v>
      </c>
      <c r="N1711">
        <v>469.76</v>
      </c>
      <c r="O1711">
        <v>939.52</v>
      </c>
      <c r="P1711" t="s">
        <v>1811</v>
      </c>
      <c r="Q1711" t="s">
        <v>1812</v>
      </c>
      <c r="R1711" s="16">
        <v>45756</v>
      </c>
      <c r="S1711">
        <v>76</v>
      </c>
      <c r="T1711" t="s">
        <v>3949</v>
      </c>
      <c r="U1711" s="16">
        <v>45778</v>
      </c>
      <c r="V1711" s="16">
        <v>45778</v>
      </c>
      <c r="Y1711" s="16">
        <v>45778</v>
      </c>
      <c r="AB1711" t="s">
        <v>1747</v>
      </c>
    </row>
    <row r="1712" spans="1:28" x14ac:dyDescent="0.35">
      <c r="A1712" t="s">
        <v>2287</v>
      </c>
      <c r="B1712" t="s">
        <v>2288</v>
      </c>
      <c r="C1712" t="s">
        <v>1400</v>
      </c>
      <c r="D1712" t="s">
        <v>1301</v>
      </c>
      <c r="E1712" s="16">
        <v>45744</v>
      </c>
      <c r="F1712">
        <v>4001870167</v>
      </c>
      <c r="G1712" t="s">
        <v>1927</v>
      </c>
      <c r="H1712" t="s">
        <v>3736</v>
      </c>
      <c r="I1712" t="s">
        <v>1826</v>
      </c>
      <c r="J1712">
        <v>3072390</v>
      </c>
      <c r="K1712">
        <v>6581147</v>
      </c>
      <c r="M1712">
        <v>8</v>
      </c>
      <c r="N1712">
        <v>27.96</v>
      </c>
      <c r="O1712">
        <v>223.68</v>
      </c>
      <c r="P1712" t="s">
        <v>1811</v>
      </c>
      <c r="Q1712" t="s">
        <v>1812</v>
      </c>
      <c r="R1712" s="16">
        <v>45756</v>
      </c>
      <c r="S1712">
        <v>76</v>
      </c>
      <c r="T1712" t="s">
        <v>3949</v>
      </c>
      <c r="U1712" s="16">
        <v>45778</v>
      </c>
      <c r="V1712" s="16">
        <v>45778</v>
      </c>
      <c r="Y1712" s="16">
        <v>45778</v>
      </c>
      <c r="AB1712" t="s">
        <v>1747</v>
      </c>
    </row>
    <row r="1713" spans="1:28" x14ac:dyDescent="0.35">
      <c r="A1713" t="s">
        <v>2287</v>
      </c>
      <c r="B1713" t="s">
        <v>2288</v>
      </c>
      <c r="C1713" t="s">
        <v>1400</v>
      </c>
      <c r="D1713" t="s">
        <v>1301</v>
      </c>
      <c r="E1713" s="16">
        <v>45744</v>
      </c>
      <c r="F1713">
        <v>4001870167</v>
      </c>
      <c r="G1713" t="s">
        <v>1927</v>
      </c>
      <c r="H1713" t="s">
        <v>3737</v>
      </c>
      <c r="I1713" t="s">
        <v>1862</v>
      </c>
      <c r="J1713">
        <v>3072390</v>
      </c>
      <c r="K1713">
        <v>6581147</v>
      </c>
      <c r="M1713">
        <v>2</v>
      </c>
      <c r="N1713">
        <v>778.8</v>
      </c>
      <c r="O1713">
        <v>1557.6</v>
      </c>
      <c r="P1713" t="s">
        <v>1811</v>
      </c>
      <c r="Q1713" t="s">
        <v>1812</v>
      </c>
      <c r="R1713" s="16">
        <v>45756</v>
      </c>
      <c r="S1713">
        <v>76</v>
      </c>
      <c r="T1713" t="s">
        <v>3949</v>
      </c>
      <c r="U1713" s="16">
        <v>45778</v>
      </c>
      <c r="V1713" s="16">
        <v>45778</v>
      </c>
      <c r="Y1713" s="16">
        <v>45778</v>
      </c>
      <c r="AB1713" t="s">
        <v>1747</v>
      </c>
    </row>
    <row r="1714" spans="1:28" x14ac:dyDescent="0.35">
      <c r="A1714" t="s">
        <v>2287</v>
      </c>
      <c r="B1714" t="s">
        <v>2288</v>
      </c>
      <c r="C1714" t="s">
        <v>1400</v>
      </c>
      <c r="D1714" t="s">
        <v>1301</v>
      </c>
      <c r="E1714" s="16">
        <v>45744</v>
      </c>
      <c r="F1714">
        <v>4001870167</v>
      </c>
      <c r="G1714" t="s">
        <v>1927</v>
      </c>
      <c r="H1714" t="s">
        <v>3738</v>
      </c>
      <c r="I1714" t="s">
        <v>2142</v>
      </c>
      <c r="J1714">
        <v>3072390</v>
      </c>
      <c r="K1714">
        <v>6581147</v>
      </c>
      <c r="M1714">
        <v>2</v>
      </c>
      <c r="N1714">
        <v>919.1</v>
      </c>
      <c r="O1714">
        <v>1838.2</v>
      </c>
      <c r="P1714" t="s">
        <v>1811</v>
      </c>
      <c r="Q1714" t="s">
        <v>1812</v>
      </c>
      <c r="R1714" s="16">
        <v>45756</v>
      </c>
      <c r="S1714">
        <v>76</v>
      </c>
      <c r="T1714" t="s">
        <v>3949</v>
      </c>
      <c r="U1714" s="16">
        <v>45778</v>
      </c>
      <c r="V1714" s="16">
        <v>45778</v>
      </c>
      <c r="Y1714" s="16">
        <v>45778</v>
      </c>
      <c r="AB1714" t="s">
        <v>1747</v>
      </c>
    </row>
    <row r="1715" spans="1:28" x14ac:dyDescent="0.35">
      <c r="A1715" t="s">
        <v>2287</v>
      </c>
      <c r="B1715" t="s">
        <v>2288</v>
      </c>
      <c r="C1715" t="s">
        <v>1400</v>
      </c>
      <c r="D1715" t="s">
        <v>1301</v>
      </c>
      <c r="E1715" s="16">
        <v>45749</v>
      </c>
      <c r="F1715">
        <v>4001877573</v>
      </c>
      <c r="G1715" t="s">
        <v>1927</v>
      </c>
      <c r="H1715" t="s">
        <v>3768</v>
      </c>
      <c r="I1715" t="s">
        <v>1958</v>
      </c>
      <c r="J1715">
        <v>3072390</v>
      </c>
      <c r="K1715">
        <v>6581147</v>
      </c>
      <c r="M1715">
        <v>2</v>
      </c>
      <c r="N1715">
        <v>416.49</v>
      </c>
      <c r="O1715">
        <v>832.98</v>
      </c>
      <c r="P1715" t="s">
        <v>1811</v>
      </c>
      <c r="Q1715" t="s">
        <v>1812</v>
      </c>
      <c r="R1715" s="16">
        <v>45761</v>
      </c>
      <c r="S1715">
        <v>76</v>
      </c>
      <c r="T1715" t="s">
        <v>3949</v>
      </c>
      <c r="U1715" s="16">
        <v>45778</v>
      </c>
      <c r="V1715" s="16">
        <v>45778</v>
      </c>
      <c r="Y1715" s="16">
        <v>45778</v>
      </c>
      <c r="AB1715" t="s">
        <v>1747</v>
      </c>
    </row>
    <row r="1716" spans="1:28" x14ac:dyDescent="0.35">
      <c r="A1716" t="s">
        <v>2287</v>
      </c>
      <c r="B1716" t="s">
        <v>2288</v>
      </c>
      <c r="C1716" t="s">
        <v>1400</v>
      </c>
      <c r="D1716" t="s">
        <v>1301</v>
      </c>
      <c r="E1716" s="16">
        <v>45748</v>
      </c>
      <c r="F1716">
        <v>4001875413</v>
      </c>
      <c r="G1716" t="s">
        <v>1927</v>
      </c>
      <c r="H1716" t="s">
        <v>3759</v>
      </c>
      <c r="I1716" t="s">
        <v>3760</v>
      </c>
      <c r="J1716">
        <v>3072534</v>
      </c>
      <c r="K1716">
        <v>6581274</v>
      </c>
      <c r="M1716">
        <v>1</v>
      </c>
      <c r="N1716">
        <v>935.64</v>
      </c>
      <c r="O1716">
        <v>935.64</v>
      </c>
      <c r="P1716" t="s">
        <v>1811</v>
      </c>
      <c r="Q1716" t="s">
        <v>1812</v>
      </c>
      <c r="R1716" s="16">
        <v>45770</v>
      </c>
      <c r="S1716">
        <v>0</v>
      </c>
      <c r="T1716" t="s">
        <v>1813</v>
      </c>
      <c r="U1716" s="16">
        <v>45861</v>
      </c>
      <c r="V1716" s="16">
        <v>45861</v>
      </c>
      <c r="Y1716" s="16">
        <v>45861</v>
      </c>
      <c r="AB1716" t="s">
        <v>1742</v>
      </c>
    </row>
    <row r="1717" spans="1:28" x14ac:dyDescent="0.35">
      <c r="A1717" t="s">
        <v>2287</v>
      </c>
      <c r="B1717" t="s">
        <v>2288</v>
      </c>
      <c r="C1717" t="s">
        <v>1400</v>
      </c>
      <c r="D1717" t="s">
        <v>1301</v>
      </c>
      <c r="E1717" s="16">
        <v>45748</v>
      </c>
      <c r="F1717">
        <v>4001875413</v>
      </c>
      <c r="G1717" t="s">
        <v>1927</v>
      </c>
      <c r="H1717" t="s">
        <v>3761</v>
      </c>
      <c r="I1717" t="s">
        <v>3762</v>
      </c>
      <c r="J1717">
        <v>3072534</v>
      </c>
      <c r="K1717">
        <v>6581274</v>
      </c>
      <c r="M1717">
        <v>1</v>
      </c>
      <c r="N1717">
        <v>914.41</v>
      </c>
      <c r="O1717">
        <v>914.41</v>
      </c>
      <c r="P1717" t="s">
        <v>1811</v>
      </c>
      <c r="Q1717" t="s">
        <v>1812</v>
      </c>
      <c r="R1717" s="16">
        <v>45770</v>
      </c>
      <c r="S1717">
        <v>0</v>
      </c>
      <c r="T1717" t="s">
        <v>1813</v>
      </c>
      <c r="U1717" s="16">
        <v>45861</v>
      </c>
      <c r="V1717" s="16">
        <v>45861</v>
      </c>
      <c r="Y1717" s="16">
        <v>45861</v>
      </c>
      <c r="AB1717" t="s">
        <v>1742</v>
      </c>
    </row>
    <row r="1718" spans="1:28" x14ac:dyDescent="0.35">
      <c r="A1718" t="s">
        <v>2287</v>
      </c>
      <c r="B1718" t="s">
        <v>2288</v>
      </c>
      <c r="C1718" t="s">
        <v>1400</v>
      </c>
      <c r="D1718" t="s">
        <v>1301</v>
      </c>
      <c r="E1718" s="16">
        <v>45748</v>
      </c>
      <c r="F1718">
        <v>4001875413</v>
      </c>
      <c r="G1718" t="s">
        <v>1927</v>
      </c>
      <c r="H1718" t="s">
        <v>2658</v>
      </c>
      <c r="I1718" t="s">
        <v>2659</v>
      </c>
      <c r="J1718">
        <v>3072534</v>
      </c>
      <c r="K1718">
        <v>6581274</v>
      </c>
      <c r="M1718">
        <v>22</v>
      </c>
      <c r="N1718">
        <v>1.55</v>
      </c>
      <c r="O1718">
        <v>34.1</v>
      </c>
      <c r="P1718" t="s">
        <v>1811</v>
      </c>
      <c r="Q1718" t="s">
        <v>1812</v>
      </c>
      <c r="R1718" s="16">
        <v>45770</v>
      </c>
      <c r="S1718">
        <v>0</v>
      </c>
      <c r="T1718" t="s">
        <v>1813</v>
      </c>
      <c r="U1718" s="16">
        <v>45861</v>
      </c>
      <c r="V1718" s="16">
        <v>45861</v>
      </c>
      <c r="Y1718" s="16">
        <v>45861</v>
      </c>
      <c r="AB1718" t="s">
        <v>1742</v>
      </c>
    </row>
    <row r="1719" spans="1:28" x14ac:dyDescent="0.35">
      <c r="A1719" t="s">
        <v>2287</v>
      </c>
      <c r="B1719" t="s">
        <v>2288</v>
      </c>
      <c r="C1719" t="s">
        <v>1400</v>
      </c>
      <c r="D1719" t="s">
        <v>1301</v>
      </c>
      <c r="E1719" s="16">
        <v>45748</v>
      </c>
      <c r="F1719">
        <v>4001875413</v>
      </c>
      <c r="G1719" t="s">
        <v>1927</v>
      </c>
      <c r="H1719" t="s">
        <v>3208</v>
      </c>
      <c r="I1719" t="s">
        <v>1855</v>
      </c>
      <c r="J1719">
        <v>3072534</v>
      </c>
      <c r="K1719">
        <v>6581274</v>
      </c>
      <c r="M1719">
        <v>4</v>
      </c>
      <c r="N1719">
        <v>10.42</v>
      </c>
      <c r="O1719">
        <v>41.68</v>
      </c>
      <c r="P1719" t="s">
        <v>1811</v>
      </c>
      <c r="Q1719" t="s">
        <v>1812</v>
      </c>
      <c r="R1719" s="16">
        <v>45770</v>
      </c>
      <c r="S1719">
        <v>0</v>
      </c>
      <c r="T1719" t="s">
        <v>1813</v>
      </c>
      <c r="U1719" s="16">
        <v>45861</v>
      </c>
      <c r="V1719" s="16">
        <v>45861</v>
      </c>
      <c r="Y1719" s="16">
        <v>45861</v>
      </c>
      <c r="AB1719" t="s">
        <v>1742</v>
      </c>
    </row>
    <row r="1720" spans="1:28" x14ac:dyDescent="0.35">
      <c r="A1720" t="s">
        <v>2287</v>
      </c>
      <c r="B1720" t="s">
        <v>2288</v>
      </c>
      <c r="C1720" t="s">
        <v>1400</v>
      </c>
      <c r="D1720" t="s">
        <v>1301</v>
      </c>
      <c r="E1720" s="16">
        <v>45748</v>
      </c>
      <c r="F1720">
        <v>4001875413</v>
      </c>
      <c r="G1720" t="s">
        <v>1927</v>
      </c>
      <c r="H1720" t="s">
        <v>3763</v>
      </c>
      <c r="I1720" t="s">
        <v>3764</v>
      </c>
      <c r="J1720">
        <v>3072534</v>
      </c>
      <c r="K1720">
        <v>6581274</v>
      </c>
      <c r="M1720">
        <v>26</v>
      </c>
      <c r="N1720">
        <v>2.36</v>
      </c>
      <c r="O1720">
        <v>61.36</v>
      </c>
      <c r="P1720" t="s">
        <v>1811</v>
      </c>
      <c r="Q1720" t="s">
        <v>1812</v>
      </c>
      <c r="R1720" s="16">
        <v>45770</v>
      </c>
      <c r="S1720">
        <v>0</v>
      </c>
      <c r="T1720" t="s">
        <v>1813</v>
      </c>
      <c r="U1720" s="16">
        <v>45861</v>
      </c>
      <c r="V1720" s="16">
        <v>45861</v>
      </c>
      <c r="Y1720" s="16">
        <v>45861</v>
      </c>
      <c r="AB1720" t="s">
        <v>1742</v>
      </c>
    </row>
    <row r="1721" spans="1:28" x14ac:dyDescent="0.35">
      <c r="A1721" t="s">
        <v>2287</v>
      </c>
      <c r="B1721" t="s">
        <v>2288</v>
      </c>
      <c r="C1721" t="s">
        <v>1400</v>
      </c>
      <c r="D1721" t="s">
        <v>1301</v>
      </c>
      <c r="E1721" s="16">
        <v>45748</v>
      </c>
      <c r="F1721">
        <v>4001875413</v>
      </c>
      <c r="G1721" t="s">
        <v>1927</v>
      </c>
      <c r="H1721" t="s">
        <v>3207</v>
      </c>
      <c r="I1721" t="s">
        <v>1857</v>
      </c>
      <c r="J1721">
        <v>3072534</v>
      </c>
      <c r="K1721">
        <v>6581274</v>
      </c>
      <c r="M1721">
        <v>1</v>
      </c>
      <c r="N1721">
        <v>289.14999999999998</v>
      </c>
      <c r="O1721">
        <v>289.14999999999998</v>
      </c>
      <c r="P1721" t="s">
        <v>1811</v>
      </c>
      <c r="Q1721" t="s">
        <v>1812</v>
      </c>
      <c r="R1721" s="16">
        <v>45770</v>
      </c>
      <c r="S1721">
        <v>0</v>
      </c>
      <c r="T1721" t="s">
        <v>1813</v>
      </c>
      <c r="U1721" s="16">
        <v>45861</v>
      </c>
      <c r="V1721" s="16">
        <v>45861</v>
      </c>
      <c r="Y1721" s="16">
        <v>45861</v>
      </c>
      <c r="AB1721" t="s">
        <v>1742</v>
      </c>
    </row>
    <row r="1722" spans="1:28" x14ac:dyDescent="0.35">
      <c r="A1722" t="s">
        <v>2287</v>
      </c>
      <c r="B1722" t="s">
        <v>2288</v>
      </c>
      <c r="C1722" t="s">
        <v>1400</v>
      </c>
      <c r="D1722" t="s">
        <v>1301</v>
      </c>
      <c r="E1722" s="16">
        <v>45748</v>
      </c>
      <c r="F1722">
        <v>4001875413</v>
      </c>
      <c r="G1722" t="s">
        <v>1927</v>
      </c>
      <c r="H1722" t="s">
        <v>3209</v>
      </c>
      <c r="I1722" t="s">
        <v>1855</v>
      </c>
      <c r="J1722">
        <v>3072534</v>
      </c>
      <c r="K1722">
        <v>6581274</v>
      </c>
      <c r="M1722">
        <v>2</v>
      </c>
      <c r="N1722">
        <v>1.0900000000000001</v>
      </c>
      <c r="O1722">
        <v>2.1800000000000002</v>
      </c>
      <c r="P1722" t="s">
        <v>1811</v>
      </c>
      <c r="Q1722" t="s">
        <v>1812</v>
      </c>
      <c r="R1722" s="16">
        <v>45770</v>
      </c>
      <c r="S1722">
        <v>0</v>
      </c>
      <c r="T1722" t="s">
        <v>1813</v>
      </c>
      <c r="U1722" s="16">
        <v>45861</v>
      </c>
      <c r="V1722" s="16">
        <v>45861</v>
      </c>
      <c r="Y1722" s="16">
        <v>45861</v>
      </c>
      <c r="AB1722" t="s">
        <v>1742</v>
      </c>
    </row>
    <row r="1723" spans="1:28" x14ac:dyDescent="0.35">
      <c r="A1723" t="s">
        <v>2287</v>
      </c>
      <c r="B1723" t="s">
        <v>2288</v>
      </c>
      <c r="C1723" t="s">
        <v>1400</v>
      </c>
      <c r="D1723" t="s">
        <v>1301</v>
      </c>
      <c r="E1723" s="16">
        <v>45748</v>
      </c>
      <c r="F1723">
        <v>4001875413</v>
      </c>
      <c r="G1723" t="s">
        <v>1927</v>
      </c>
      <c r="H1723" t="s">
        <v>1821</v>
      </c>
      <c r="I1723" t="s">
        <v>1822</v>
      </c>
      <c r="J1723">
        <v>3072534</v>
      </c>
      <c r="K1723">
        <v>6581274</v>
      </c>
      <c r="M1723">
        <v>11</v>
      </c>
      <c r="N1723">
        <v>1.05</v>
      </c>
      <c r="O1723">
        <v>11.55</v>
      </c>
      <c r="P1723" t="s">
        <v>1811</v>
      </c>
      <c r="Q1723" t="s">
        <v>1812</v>
      </c>
      <c r="R1723" s="16">
        <v>45770</v>
      </c>
      <c r="S1723">
        <v>0</v>
      </c>
      <c r="T1723" t="s">
        <v>1813</v>
      </c>
      <c r="U1723" s="16">
        <v>45861</v>
      </c>
      <c r="V1723" s="16">
        <v>45861</v>
      </c>
      <c r="Y1723" s="16">
        <v>45861</v>
      </c>
      <c r="AB1723" t="s">
        <v>1742</v>
      </c>
    </row>
    <row r="1724" spans="1:28" x14ac:dyDescent="0.35">
      <c r="A1724" t="s">
        <v>2287</v>
      </c>
      <c r="B1724" t="s">
        <v>2288</v>
      </c>
      <c r="C1724" t="s">
        <v>1400</v>
      </c>
      <c r="D1724" t="s">
        <v>1301</v>
      </c>
      <c r="E1724" s="16">
        <v>45748</v>
      </c>
      <c r="F1724">
        <v>4001875413</v>
      </c>
      <c r="G1724" t="s">
        <v>1927</v>
      </c>
      <c r="H1724" t="s">
        <v>3765</v>
      </c>
      <c r="I1724" t="s">
        <v>1855</v>
      </c>
      <c r="J1724">
        <v>3072534</v>
      </c>
      <c r="K1724">
        <v>6581274</v>
      </c>
      <c r="M1724">
        <v>2</v>
      </c>
      <c r="N1724">
        <v>2.74</v>
      </c>
      <c r="O1724">
        <v>5.48</v>
      </c>
      <c r="P1724" t="s">
        <v>1811</v>
      </c>
      <c r="Q1724" t="s">
        <v>1812</v>
      </c>
      <c r="R1724" s="16">
        <v>45770</v>
      </c>
      <c r="S1724">
        <v>0</v>
      </c>
      <c r="T1724" t="s">
        <v>1813</v>
      </c>
      <c r="U1724" s="16">
        <v>45861</v>
      </c>
      <c r="V1724" s="16">
        <v>45861</v>
      </c>
      <c r="Y1724" s="16">
        <v>45861</v>
      </c>
      <c r="AB1724" t="s">
        <v>1742</v>
      </c>
    </row>
    <row r="1725" spans="1:28" x14ac:dyDescent="0.35">
      <c r="A1725" t="s">
        <v>2287</v>
      </c>
      <c r="B1725" t="s">
        <v>2288</v>
      </c>
      <c r="C1725" t="s">
        <v>1400</v>
      </c>
      <c r="D1725" t="s">
        <v>1301</v>
      </c>
      <c r="E1725" s="16">
        <v>45748</v>
      </c>
      <c r="F1725">
        <v>4001875413</v>
      </c>
      <c r="G1725" t="s">
        <v>1927</v>
      </c>
      <c r="H1725" t="s">
        <v>3766</v>
      </c>
      <c r="I1725" t="s">
        <v>3041</v>
      </c>
      <c r="J1725">
        <v>3072534</v>
      </c>
      <c r="K1725">
        <v>6581274</v>
      </c>
      <c r="M1725">
        <v>2</v>
      </c>
      <c r="N1725">
        <v>14.48</v>
      </c>
      <c r="O1725">
        <v>28.96</v>
      </c>
      <c r="P1725" t="s">
        <v>1811</v>
      </c>
      <c r="Q1725" t="s">
        <v>1812</v>
      </c>
      <c r="R1725" s="16">
        <v>45770</v>
      </c>
      <c r="S1725">
        <v>0</v>
      </c>
      <c r="T1725" t="s">
        <v>1813</v>
      </c>
      <c r="U1725" s="16">
        <v>45861</v>
      </c>
      <c r="V1725" s="16">
        <v>45861</v>
      </c>
      <c r="Y1725" s="16">
        <v>45861</v>
      </c>
      <c r="AB1725" t="s">
        <v>1742</v>
      </c>
    </row>
    <row r="1726" spans="1:28" x14ac:dyDescent="0.35">
      <c r="A1726" t="s">
        <v>2287</v>
      </c>
      <c r="B1726" t="s">
        <v>2288</v>
      </c>
      <c r="C1726" t="s">
        <v>1400</v>
      </c>
      <c r="D1726" t="s">
        <v>1301</v>
      </c>
      <c r="E1726" s="16">
        <v>45748</v>
      </c>
      <c r="F1726">
        <v>4001875413</v>
      </c>
      <c r="G1726" t="s">
        <v>1927</v>
      </c>
      <c r="H1726" t="s">
        <v>3767</v>
      </c>
      <c r="I1726" t="s">
        <v>1929</v>
      </c>
      <c r="J1726">
        <v>3072534</v>
      </c>
      <c r="K1726">
        <v>6581274</v>
      </c>
      <c r="M1726">
        <v>2</v>
      </c>
      <c r="N1726">
        <v>0.28000000000000003</v>
      </c>
      <c r="O1726">
        <v>0.56000000000000005</v>
      </c>
      <c r="P1726" t="s">
        <v>1811</v>
      </c>
      <c r="Q1726" t="s">
        <v>1812</v>
      </c>
      <c r="R1726" s="16">
        <v>45770</v>
      </c>
      <c r="S1726">
        <v>0</v>
      </c>
      <c r="T1726" t="s">
        <v>1813</v>
      </c>
      <c r="U1726" s="16">
        <v>45861</v>
      </c>
      <c r="V1726" s="16">
        <v>45861</v>
      </c>
      <c r="Y1726" s="16">
        <v>45861</v>
      </c>
      <c r="AB1726" t="s">
        <v>1742</v>
      </c>
    </row>
    <row r="1727" spans="1:28" x14ac:dyDescent="0.35">
      <c r="A1727" t="s">
        <v>2287</v>
      </c>
      <c r="B1727" t="s">
        <v>2288</v>
      </c>
      <c r="C1727" t="s">
        <v>1400</v>
      </c>
      <c r="D1727" t="s">
        <v>1301</v>
      </c>
      <c r="E1727" s="16">
        <v>45748</v>
      </c>
      <c r="F1727">
        <v>4001875413</v>
      </c>
      <c r="G1727" t="s">
        <v>1927</v>
      </c>
      <c r="H1727" t="s">
        <v>2162</v>
      </c>
      <c r="I1727" t="s">
        <v>1825</v>
      </c>
      <c r="J1727">
        <v>3072534</v>
      </c>
      <c r="K1727">
        <v>6581274</v>
      </c>
      <c r="M1727">
        <v>10</v>
      </c>
      <c r="N1727">
        <v>0.84</v>
      </c>
      <c r="O1727">
        <v>8.4</v>
      </c>
      <c r="P1727" t="s">
        <v>1811</v>
      </c>
      <c r="Q1727" t="s">
        <v>1812</v>
      </c>
      <c r="R1727" s="16">
        <v>45770</v>
      </c>
      <c r="S1727">
        <v>0</v>
      </c>
      <c r="T1727" t="s">
        <v>1813</v>
      </c>
      <c r="U1727" s="16">
        <v>45861</v>
      </c>
      <c r="V1727" s="16">
        <v>45861</v>
      </c>
      <c r="Y1727" s="16">
        <v>45861</v>
      </c>
      <c r="AB1727" t="s">
        <v>1742</v>
      </c>
    </row>
    <row r="1728" spans="1:28" x14ac:dyDescent="0.35">
      <c r="A1728" t="s">
        <v>2287</v>
      </c>
      <c r="B1728" t="s">
        <v>2288</v>
      </c>
      <c r="C1728" t="s">
        <v>1400</v>
      </c>
      <c r="D1728" t="s">
        <v>1301</v>
      </c>
      <c r="E1728" s="16">
        <v>45748</v>
      </c>
      <c r="F1728">
        <v>4001875413</v>
      </c>
      <c r="G1728" t="s">
        <v>1927</v>
      </c>
      <c r="H1728" t="s">
        <v>3205</v>
      </c>
      <c r="I1728" t="s">
        <v>3206</v>
      </c>
      <c r="J1728">
        <v>3072534</v>
      </c>
      <c r="K1728">
        <v>6581274</v>
      </c>
      <c r="M1728">
        <v>1</v>
      </c>
      <c r="N1728">
        <v>297.88</v>
      </c>
      <c r="O1728">
        <v>297.88</v>
      </c>
      <c r="P1728" t="s">
        <v>1811</v>
      </c>
      <c r="Q1728" t="s">
        <v>1812</v>
      </c>
      <c r="R1728" s="16">
        <v>45770</v>
      </c>
      <c r="S1728">
        <v>0</v>
      </c>
      <c r="T1728" t="s">
        <v>1813</v>
      </c>
      <c r="U1728" s="16">
        <v>45861</v>
      </c>
      <c r="V1728" s="16">
        <v>45861</v>
      </c>
      <c r="Y1728" s="16">
        <v>45861</v>
      </c>
      <c r="AB1728" t="s">
        <v>1742</v>
      </c>
    </row>
    <row r="1729" spans="1:28" x14ac:dyDescent="0.35">
      <c r="A1729" t="s">
        <v>2776</v>
      </c>
      <c r="B1729" t="s">
        <v>2777</v>
      </c>
      <c r="C1729" t="s">
        <v>1400</v>
      </c>
      <c r="D1729" t="s">
        <v>1301</v>
      </c>
      <c r="E1729" s="16">
        <v>45744</v>
      </c>
      <c r="F1729">
        <v>4001870229</v>
      </c>
      <c r="G1729" t="s">
        <v>1927</v>
      </c>
      <c r="H1729" t="s">
        <v>3739</v>
      </c>
      <c r="I1729" t="s">
        <v>3740</v>
      </c>
      <c r="J1729">
        <v>3072570</v>
      </c>
      <c r="K1729">
        <v>6581284</v>
      </c>
      <c r="M1729">
        <v>1</v>
      </c>
      <c r="N1729">
        <v>609.98</v>
      </c>
      <c r="O1729">
        <v>609.98</v>
      </c>
      <c r="P1729" t="s">
        <v>1811</v>
      </c>
      <c r="Q1729" t="s">
        <v>1812</v>
      </c>
      <c r="R1729" s="16">
        <v>45756</v>
      </c>
      <c r="S1729">
        <v>76</v>
      </c>
      <c r="T1729" t="s">
        <v>3949</v>
      </c>
      <c r="U1729" s="16">
        <v>45778</v>
      </c>
      <c r="V1729" s="16">
        <v>45778</v>
      </c>
      <c r="Y1729" s="16">
        <v>45778</v>
      </c>
      <c r="AB1729" t="s">
        <v>1743</v>
      </c>
    </row>
    <row r="1730" spans="1:28" x14ac:dyDescent="0.35">
      <c r="A1730" t="s">
        <v>2776</v>
      </c>
      <c r="B1730" t="s">
        <v>2777</v>
      </c>
      <c r="C1730" t="s">
        <v>1400</v>
      </c>
      <c r="D1730" t="s">
        <v>1301</v>
      </c>
      <c r="E1730" s="16">
        <v>45744</v>
      </c>
      <c r="F1730">
        <v>4001870229</v>
      </c>
      <c r="G1730" t="s">
        <v>1927</v>
      </c>
      <c r="H1730" t="s">
        <v>3004</v>
      </c>
      <c r="I1730" t="s">
        <v>2091</v>
      </c>
      <c r="J1730">
        <v>3072570</v>
      </c>
      <c r="K1730">
        <v>6581284</v>
      </c>
      <c r="M1730">
        <v>4</v>
      </c>
      <c r="N1730">
        <v>22.17</v>
      </c>
      <c r="O1730">
        <v>88.68</v>
      </c>
      <c r="P1730" t="s">
        <v>1811</v>
      </c>
      <c r="Q1730" t="s">
        <v>1812</v>
      </c>
      <c r="R1730" s="16">
        <v>45756</v>
      </c>
      <c r="S1730">
        <v>76</v>
      </c>
      <c r="T1730" t="s">
        <v>3949</v>
      </c>
      <c r="U1730" s="16">
        <v>45778</v>
      </c>
      <c r="V1730" s="16">
        <v>45778</v>
      </c>
      <c r="Y1730" s="16">
        <v>45778</v>
      </c>
      <c r="AB1730" t="s">
        <v>1743</v>
      </c>
    </row>
    <row r="1731" spans="1:28" x14ac:dyDescent="0.35">
      <c r="A1731" t="s">
        <v>1871</v>
      </c>
      <c r="B1731" t="s">
        <v>1872</v>
      </c>
      <c r="C1731" t="s">
        <v>1400</v>
      </c>
      <c r="D1731" t="s">
        <v>1301</v>
      </c>
      <c r="E1731" s="16">
        <v>45773</v>
      </c>
      <c r="F1731">
        <v>4001906041</v>
      </c>
      <c r="G1731" t="s">
        <v>1927</v>
      </c>
      <c r="H1731" t="s">
        <v>2977</v>
      </c>
      <c r="I1731" t="s">
        <v>2978</v>
      </c>
      <c r="J1731">
        <v>3072620</v>
      </c>
      <c r="K1731">
        <v>6581379</v>
      </c>
      <c r="M1731">
        <v>2</v>
      </c>
      <c r="N1731">
        <v>894.22</v>
      </c>
      <c r="O1731">
        <v>1788.44</v>
      </c>
      <c r="P1731" t="s">
        <v>1811</v>
      </c>
      <c r="Q1731" t="s">
        <v>1812</v>
      </c>
      <c r="R1731" s="16">
        <v>45773</v>
      </c>
      <c r="S1731">
        <v>62</v>
      </c>
      <c r="T1731" t="s">
        <v>8392</v>
      </c>
      <c r="U1731" s="16">
        <v>45792</v>
      </c>
      <c r="V1731" s="16">
        <v>45792</v>
      </c>
      <c r="Y1731" s="16">
        <v>45792</v>
      </c>
      <c r="AB1731" t="s">
        <v>1741</v>
      </c>
    </row>
    <row r="1732" spans="1:28" x14ac:dyDescent="0.35">
      <c r="A1732" t="s">
        <v>1871</v>
      </c>
      <c r="B1732" t="s">
        <v>1872</v>
      </c>
      <c r="C1732" t="s">
        <v>1400</v>
      </c>
      <c r="D1732" t="s">
        <v>1301</v>
      </c>
      <c r="E1732" s="16">
        <v>45773</v>
      </c>
      <c r="F1732">
        <v>4001906041</v>
      </c>
      <c r="G1732" t="s">
        <v>1927</v>
      </c>
      <c r="H1732" t="s">
        <v>2974</v>
      </c>
      <c r="I1732" t="s">
        <v>2975</v>
      </c>
      <c r="J1732">
        <v>3072620</v>
      </c>
      <c r="K1732">
        <v>6581379</v>
      </c>
      <c r="M1732">
        <v>2</v>
      </c>
      <c r="N1732">
        <v>894.22</v>
      </c>
      <c r="O1732">
        <v>1788.44</v>
      </c>
      <c r="P1732" t="s">
        <v>1811</v>
      </c>
      <c r="Q1732" t="s">
        <v>1812</v>
      </c>
      <c r="R1732" s="16">
        <v>45773</v>
      </c>
      <c r="S1732">
        <v>62</v>
      </c>
      <c r="T1732" t="s">
        <v>8392</v>
      </c>
      <c r="U1732" s="16">
        <v>45792</v>
      </c>
      <c r="V1732" s="16">
        <v>45792</v>
      </c>
      <c r="Y1732" s="16">
        <v>45792</v>
      </c>
      <c r="AB1732" t="s">
        <v>1741</v>
      </c>
    </row>
    <row r="1733" spans="1:28" x14ac:dyDescent="0.35">
      <c r="A1733" t="s">
        <v>1871</v>
      </c>
      <c r="B1733" t="s">
        <v>1872</v>
      </c>
      <c r="C1733" t="s">
        <v>1400</v>
      </c>
      <c r="D1733" t="s">
        <v>1301</v>
      </c>
      <c r="E1733" s="16">
        <v>45773</v>
      </c>
      <c r="F1733">
        <v>4001906041</v>
      </c>
      <c r="G1733" t="s">
        <v>1927</v>
      </c>
      <c r="H1733" t="s">
        <v>2976</v>
      </c>
      <c r="I1733" t="s">
        <v>1857</v>
      </c>
      <c r="J1733">
        <v>3072620</v>
      </c>
      <c r="K1733">
        <v>6581379</v>
      </c>
      <c r="M1733">
        <v>4</v>
      </c>
      <c r="N1733">
        <v>98.46</v>
      </c>
      <c r="O1733">
        <v>393.84</v>
      </c>
      <c r="P1733" t="s">
        <v>1811</v>
      </c>
      <c r="Q1733" t="s">
        <v>1812</v>
      </c>
      <c r="R1733" s="16">
        <v>45773</v>
      </c>
      <c r="S1733">
        <v>62</v>
      </c>
      <c r="T1733" t="s">
        <v>8392</v>
      </c>
      <c r="U1733" s="16">
        <v>45792</v>
      </c>
      <c r="V1733" s="16">
        <v>45792</v>
      </c>
      <c r="Y1733" s="16">
        <v>45792</v>
      </c>
      <c r="AB1733" t="s">
        <v>1741</v>
      </c>
    </row>
    <row r="1734" spans="1:28" x14ac:dyDescent="0.35">
      <c r="A1734" t="s">
        <v>1871</v>
      </c>
      <c r="B1734" t="s">
        <v>1872</v>
      </c>
      <c r="C1734" t="s">
        <v>1400</v>
      </c>
      <c r="D1734" t="s">
        <v>1301</v>
      </c>
      <c r="E1734" s="16">
        <v>45773</v>
      </c>
      <c r="F1734">
        <v>4001906041</v>
      </c>
      <c r="G1734" t="s">
        <v>1927</v>
      </c>
      <c r="H1734" t="s">
        <v>2979</v>
      </c>
      <c r="I1734" t="s">
        <v>1825</v>
      </c>
      <c r="J1734">
        <v>3072620</v>
      </c>
      <c r="K1734">
        <v>6581379</v>
      </c>
      <c r="M1734">
        <v>12</v>
      </c>
      <c r="N1734">
        <v>2.3199999999999998</v>
      </c>
      <c r="O1734">
        <v>27.84</v>
      </c>
      <c r="P1734" t="s">
        <v>1811</v>
      </c>
      <c r="Q1734" t="s">
        <v>1812</v>
      </c>
      <c r="R1734" s="16">
        <v>45773</v>
      </c>
      <c r="S1734">
        <v>62</v>
      </c>
      <c r="T1734" t="s">
        <v>8392</v>
      </c>
      <c r="U1734" s="16">
        <v>45792</v>
      </c>
      <c r="V1734" s="16">
        <v>45792</v>
      </c>
      <c r="Y1734" s="16">
        <v>45792</v>
      </c>
      <c r="AB1734" t="s">
        <v>1741</v>
      </c>
    </row>
    <row r="1735" spans="1:28" x14ac:dyDescent="0.35">
      <c r="A1735" t="s">
        <v>1871</v>
      </c>
      <c r="B1735" t="s">
        <v>1872</v>
      </c>
      <c r="C1735" t="s">
        <v>1400</v>
      </c>
      <c r="D1735" t="s">
        <v>1301</v>
      </c>
      <c r="E1735" s="16">
        <v>45773</v>
      </c>
      <c r="F1735">
        <v>4001906041</v>
      </c>
      <c r="G1735" t="s">
        <v>1927</v>
      </c>
      <c r="H1735" t="s">
        <v>2108</v>
      </c>
      <c r="I1735" t="s">
        <v>1822</v>
      </c>
      <c r="J1735">
        <v>3072620</v>
      </c>
      <c r="K1735">
        <v>6581379</v>
      </c>
      <c r="M1735">
        <v>24</v>
      </c>
      <c r="N1735">
        <v>1.75</v>
      </c>
      <c r="O1735">
        <v>42</v>
      </c>
      <c r="P1735" t="s">
        <v>1811</v>
      </c>
      <c r="Q1735" t="s">
        <v>1812</v>
      </c>
      <c r="R1735" s="16">
        <v>45773</v>
      </c>
      <c r="S1735">
        <v>62</v>
      </c>
      <c r="T1735" t="s">
        <v>8392</v>
      </c>
      <c r="U1735" s="16">
        <v>45792</v>
      </c>
      <c r="V1735" s="16">
        <v>45792</v>
      </c>
      <c r="Y1735" s="16">
        <v>45792</v>
      </c>
      <c r="AB1735" t="s">
        <v>1741</v>
      </c>
    </row>
    <row r="1736" spans="1:28" x14ac:dyDescent="0.35">
      <c r="A1736" t="s">
        <v>1871</v>
      </c>
      <c r="B1736" t="s">
        <v>1872</v>
      </c>
      <c r="C1736" t="s">
        <v>1400</v>
      </c>
      <c r="D1736" t="s">
        <v>1301</v>
      </c>
      <c r="E1736" s="16">
        <v>45773</v>
      </c>
      <c r="F1736">
        <v>4001906041</v>
      </c>
      <c r="G1736" t="s">
        <v>1927</v>
      </c>
      <c r="H1736" t="s">
        <v>2980</v>
      </c>
      <c r="I1736" t="s">
        <v>1825</v>
      </c>
      <c r="J1736">
        <v>3072620</v>
      </c>
      <c r="K1736">
        <v>6581379</v>
      </c>
      <c r="M1736">
        <v>12</v>
      </c>
      <c r="N1736">
        <v>4.13</v>
      </c>
      <c r="O1736">
        <v>49.56</v>
      </c>
      <c r="P1736" t="s">
        <v>1811</v>
      </c>
      <c r="Q1736" t="s">
        <v>1812</v>
      </c>
      <c r="R1736" s="16">
        <v>45773</v>
      </c>
      <c r="S1736">
        <v>62</v>
      </c>
      <c r="T1736" t="s">
        <v>8392</v>
      </c>
      <c r="U1736" s="16">
        <v>45792</v>
      </c>
      <c r="V1736" s="16">
        <v>45792</v>
      </c>
      <c r="Y1736" s="16">
        <v>45792</v>
      </c>
      <c r="AB1736" t="s">
        <v>1741</v>
      </c>
    </row>
    <row r="1737" spans="1:28" x14ac:dyDescent="0.35">
      <c r="A1737" t="s">
        <v>1871</v>
      </c>
      <c r="B1737" t="s">
        <v>1872</v>
      </c>
      <c r="C1737" t="s">
        <v>1400</v>
      </c>
      <c r="D1737" t="s">
        <v>1301</v>
      </c>
      <c r="E1737" s="16">
        <v>45773</v>
      </c>
      <c r="F1737">
        <v>4001906041</v>
      </c>
      <c r="G1737" t="s">
        <v>1927</v>
      </c>
      <c r="H1737" t="s">
        <v>2981</v>
      </c>
      <c r="I1737" t="s">
        <v>2975</v>
      </c>
      <c r="J1737">
        <v>3072620</v>
      </c>
      <c r="K1737">
        <v>6581379</v>
      </c>
      <c r="M1737">
        <v>4</v>
      </c>
      <c r="N1737">
        <v>411.24</v>
      </c>
      <c r="O1737">
        <v>1644.96</v>
      </c>
      <c r="P1737" t="s">
        <v>1811</v>
      </c>
      <c r="Q1737" t="s">
        <v>1812</v>
      </c>
      <c r="R1737" s="16">
        <v>45773</v>
      </c>
      <c r="S1737">
        <v>62</v>
      </c>
      <c r="T1737" t="s">
        <v>8392</v>
      </c>
      <c r="U1737" s="16">
        <v>45792</v>
      </c>
      <c r="V1737" s="16">
        <v>45792</v>
      </c>
      <c r="Y1737" s="16">
        <v>45792</v>
      </c>
      <c r="AB1737" t="s">
        <v>1741</v>
      </c>
    </row>
    <row r="1738" spans="1:28" x14ac:dyDescent="0.35">
      <c r="A1738" t="s">
        <v>1871</v>
      </c>
      <c r="B1738" t="s">
        <v>1872</v>
      </c>
      <c r="C1738" t="s">
        <v>1400</v>
      </c>
      <c r="D1738" t="s">
        <v>1301</v>
      </c>
      <c r="E1738" s="16">
        <v>45773</v>
      </c>
      <c r="F1738">
        <v>4001906041</v>
      </c>
      <c r="G1738" t="s">
        <v>1927</v>
      </c>
      <c r="H1738" t="s">
        <v>2979</v>
      </c>
      <c r="I1738" t="s">
        <v>1825</v>
      </c>
      <c r="J1738">
        <v>3072620</v>
      </c>
      <c r="K1738">
        <v>6581379</v>
      </c>
      <c r="M1738">
        <v>12</v>
      </c>
      <c r="N1738">
        <v>2.3199999999999998</v>
      </c>
      <c r="O1738">
        <v>27.84</v>
      </c>
      <c r="P1738" t="s">
        <v>1811</v>
      </c>
      <c r="Q1738" t="s">
        <v>1812</v>
      </c>
      <c r="R1738" s="16">
        <v>45773</v>
      </c>
      <c r="S1738">
        <v>62</v>
      </c>
      <c r="T1738" t="s">
        <v>8392</v>
      </c>
      <c r="U1738" s="16">
        <v>45792</v>
      </c>
      <c r="V1738" s="16">
        <v>45792</v>
      </c>
      <c r="Y1738" s="16">
        <v>45792</v>
      </c>
      <c r="AB1738" t="s">
        <v>1741</v>
      </c>
    </row>
    <row r="1739" spans="1:28" x14ac:dyDescent="0.35">
      <c r="A1739" t="s">
        <v>1871</v>
      </c>
      <c r="B1739" t="s">
        <v>1872</v>
      </c>
      <c r="C1739" t="s">
        <v>1400</v>
      </c>
      <c r="D1739" t="s">
        <v>1301</v>
      </c>
      <c r="E1739" s="16">
        <v>45741</v>
      </c>
      <c r="F1739">
        <v>4001866044</v>
      </c>
      <c r="G1739" t="s">
        <v>1927</v>
      </c>
      <c r="H1739" t="s">
        <v>3953</v>
      </c>
      <c r="I1739" t="s">
        <v>3954</v>
      </c>
      <c r="J1739">
        <v>3072671</v>
      </c>
      <c r="K1739">
        <v>6581381</v>
      </c>
      <c r="M1739">
        <v>2</v>
      </c>
      <c r="N1739">
        <v>36.01</v>
      </c>
      <c r="O1739">
        <v>72.02</v>
      </c>
      <c r="P1739" t="s">
        <v>1811</v>
      </c>
      <c r="Q1739" t="s">
        <v>1812</v>
      </c>
      <c r="R1739" s="16">
        <v>45773</v>
      </c>
      <c r="S1739">
        <v>62</v>
      </c>
      <c r="T1739" t="s">
        <v>8392</v>
      </c>
      <c r="U1739" s="16">
        <v>45792</v>
      </c>
      <c r="V1739" s="16">
        <v>45792</v>
      </c>
      <c r="Y1739" s="16">
        <v>45792</v>
      </c>
      <c r="AB1739" t="s">
        <v>1739</v>
      </c>
    </row>
    <row r="1740" spans="1:28" x14ac:dyDescent="0.35">
      <c r="A1740" t="s">
        <v>1871</v>
      </c>
      <c r="B1740" t="s">
        <v>1872</v>
      </c>
      <c r="C1740" t="s">
        <v>1400</v>
      </c>
      <c r="D1740" t="s">
        <v>1301</v>
      </c>
      <c r="E1740" s="16">
        <v>45741</v>
      </c>
      <c r="F1740">
        <v>4001866044</v>
      </c>
      <c r="G1740" t="s">
        <v>1927</v>
      </c>
      <c r="H1740" t="s">
        <v>3955</v>
      </c>
      <c r="I1740" t="s">
        <v>3956</v>
      </c>
      <c r="J1740">
        <v>3072671</v>
      </c>
      <c r="K1740">
        <v>6581381</v>
      </c>
      <c r="M1740">
        <v>2</v>
      </c>
      <c r="N1740">
        <v>42.23</v>
      </c>
      <c r="O1740">
        <v>84.46</v>
      </c>
      <c r="P1740" t="s">
        <v>1811</v>
      </c>
      <c r="Q1740" t="s">
        <v>1812</v>
      </c>
      <c r="R1740" s="16">
        <v>45773</v>
      </c>
      <c r="S1740">
        <v>62</v>
      </c>
      <c r="T1740" t="s">
        <v>8392</v>
      </c>
      <c r="U1740" s="16">
        <v>45792</v>
      </c>
      <c r="V1740" s="16">
        <v>45792</v>
      </c>
      <c r="Y1740" s="16">
        <v>45792</v>
      </c>
      <c r="AB1740" t="s">
        <v>1739</v>
      </c>
    </row>
    <row r="1741" spans="1:28" x14ac:dyDescent="0.35">
      <c r="A1741" t="s">
        <v>1871</v>
      </c>
      <c r="B1741" t="s">
        <v>1872</v>
      </c>
      <c r="C1741" t="s">
        <v>1400</v>
      </c>
      <c r="D1741" t="s">
        <v>1301</v>
      </c>
      <c r="E1741" s="16">
        <v>45741</v>
      </c>
      <c r="F1741">
        <v>4001866044</v>
      </c>
      <c r="G1741" t="s">
        <v>1927</v>
      </c>
      <c r="H1741" t="s">
        <v>3957</v>
      </c>
      <c r="I1741" t="s">
        <v>1855</v>
      </c>
      <c r="J1741">
        <v>3072671</v>
      </c>
      <c r="K1741">
        <v>6581381</v>
      </c>
      <c r="M1741">
        <v>2</v>
      </c>
      <c r="N1741">
        <v>1.19</v>
      </c>
      <c r="O1741">
        <v>2.38</v>
      </c>
      <c r="P1741" t="s">
        <v>1811</v>
      </c>
      <c r="Q1741" t="s">
        <v>1812</v>
      </c>
      <c r="R1741" s="16">
        <v>45773</v>
      </c>
      <c r="S1741">
        <v>62</v>
      </c>
      <c r="T1741" t="s">
        <v>8392</v>
      </c>
      <c r="U1741" s="16">
        <v>45792</v>
      </c>
      <c r="V1741" s="16">
        <v>45792</v>
      </c>
      <c r="Y1741" s="16">
        <v>45792</v>
      </c>
      <c r="AB1741" t="s">
        <v>1739</v>
      </c>
    </row>
    <row r="1742" spans="1:28" x14ac:dyDescent="0.35">
      <c r="A1742" t="s">
        <v>1871</v>
      </c>
      <c r="B1742" t="s">
        <v>1872</v>
      </c>
      <c r="C1742" t="s">
        <v>1400</v>
      </c>
      <c r="D1742" t="s">
        <v>1301</v>
      </c>
      <c r="E1742" s="16">
        <v>45741</v>
      </c>
      <c r="F1742">
        <v>4001866044</v>
      </c>
      <c r="G1742" t="s">
        <v>1927</v>
      </c>
      <c r="H1742" t="s">
        <v>2269</v>
      </c>
      <c r="I1742" t="s">
        <v>1822</v>
      </c>
      <c r="J1742">
        <v>3072671</v>
      </c>
      <c r="K1742">
        <v>6581381</v>
      </c>
      <c r="M1742">
        <v>5</v>
      </c>
      <c r="N1742">
        <v>0.67</v>
      </c>
      <c r="O1742">
        <v>3.35</v>
      </c>
      <c r="P1742" t="s">
        <v>1811</v>
      </c>
      <c r="Q1742" t="s">
        <v>1812</v>
      </c>
      <c r="R1742" s="16">
        <v>45773</v>
      </c>
      <c r="S1742">
        <v>62</v>
      </c>
      <c r="T1742" t="s">
        <v>8392</v>
      </c>
      <c r="U1742" s="16">
        <v>45792</v>
      </c>
      <c r="V1742" s="16">
        <v>45792</v>
      </c>
      <c r="Y1742" s="16">
        <v>45792</v>
      </c>
      <c r="AB1742" t="s">
        <v>1739</v>
      </c>
    </row>
    <row r="1743" spans="1:28" x14ac:dyDescent="0.35">
      <c r="A1743" t="s">
        <v>1871</v>
      </c>
      <c r="B1743" t="s">
        <v>1872</v>
      </c>
      <c r="C1743" t="s">
        <v>1400</v>
      </c>
      <c r="D1743" t="s">
        <v>1301</v>
      </c>
      <c r="E1743" s="16">
        <v>45741</v>
      </c>
      <c r="F1743">
        <v>4001866044</v>
      </c>
      <c r="G1743" t="s">
        <v>1927</v>
      </c>
      <c r="H1743" t="s">
        <v>2271</v>
      </c>
      <c r="I1743" t="s">
        <v>1825</v>
      </c>
      <c r="J1743">
        <v>3072671</v>
      </c>
      <c r="K1743">
        <v>6581381</v>
      </c>
      <c r="M1743">
        <v>5</v>
      </c>
      <c r="N1743">
        <v>0.51</v>
      </c>
      <c r="O1743">
        <v>2.5499999999999998</v>
      </c>
      <c r="P1743" t="s">
        <v>1811</v>
      </c>
      <c r="Q1743" t="s">
        <v>1812</v>
      </c>
      <c r="R1743" s="16">
        <v>45773</v>
      </c>
      <c r="S1743">
        <v>62</v>
      </c>
      <c r="T1743" t="s">
        <v>8392</v>
      </c>
      <c r="U1743" s="16">
        <v>45792</v>
      </c>
      <c r="V1743" s="16">
        <v>45792</v>
      </c>
      <c r="Y1743" s="16">
        <v>45792</v>
      </c>
      <c r="AB1743" t="s">
        <v>1739</v>
      </c>
    </row>
    <row r="1744" spans="1:28" x14ac:dyDescent="0.35">
      <c r="A1744" t="s">
        <v>2229</v>
      </c>
      <c r="B1744" t="s">
        <v>2230</v>
      </c>
      <c r="C1744" t="s">
        <v>1540</v>
      </c>
      <c r="D1744" t="s">
        <v>1301</v>
      </c>
      <c r="E1744" s="16">
        <v>45741</v>
      </c>
      <c r="F1744">
        <v>4001866046</v>
      </c>
      <c r="G1744" t="s">
        <v>1927</v>
      </c>
      <c r="H1744" t="s">
        <v>4004</v>
      </c>
      <c r="I1744" t="s">
        <v>2482</v>
      </c>
      <c r="J1744">
        <v>3072739</v>
      </c>
      <c r="K1744">
        <v>6581424</v>
      </c>
      <c r="M1744">
        <v>2</v>
      </c>
      <c r="N1744">
        <v>156.86000000000001</v>
      </c>
      <c r="O1744">
        <v>313.72000000000003</v>
      </c>
      <c r="P1744" t="s">
        <v>1811</v>
      </c>
      <c r="Q1744" t="s">
        <v>1812</v>
      </c>
      <c r="R1744" s="16">
        <v>45777</v>
      </c>
      <c r="S1744">
        <v>46</v>
      </c>
      <c r="T1744" t="s">
        <v>1930</v>
      </c>
      <c r="U1744" s="16">
        <v>45808</v>
      </c>
      <c r="V1744" s="16">
        <v>45808</v>
      </c>
      <c r="Y1744" s="16">
        <v>45808</v>
      </c>
      <c r="AB1744" t="s">
        <v>1732</v>
      </c>
    </row>
    <row r="1745" spans="1:28" x14ac:dyDescent="0.35">
      <c r="A1745" t="s">
        <v>2229</v>
      </c>
      <c r="B1745" t="s">
        <v>2230</v>
      </c>
      <c r="C1745" t="s">
        <v>1540</v>
      </c>
      <c r="D1745" t="s">
        <v>1301</v>
      </c>
      <c r="E1745" s="16">
        <v>45741</v>
      </c>
      <c r="F1745">
        <v>4001866046</v>
      </c>
      <c r="G1745" t="s">
        <v>1927</v>
      </c>
      <c r="H1745" t="s">
        <v>4005</v>
      </c>
      <c r="I1745" t="s">
        <v>4006</v>
      </c>
      <c r="J1745">
        <v>3072739</v>
      </c>
      <c r="K1745">
        <v>6581424</v>
      </c>
      <c r="M1745">
        <v>3</v>
      </c>
      <c r="N1745">
        <v>184.24</v>
      </c>
      <c r="O1745">
        <v>552.72</v>
      </c>
      <c r="P1745" t="s">
        <v>1811</v>
      </c>
      <c r="Q1745" t="s">
        <v>1812</v>
      </c>
      <c r="R1745" s="16">
        <v>45777</v>
      </c>
      <c r="S1745">
        <v>46</v>
      </c>
      <c r="T1745" t="s">
        <v>1930</v>
      </c>
      <c r="U1745" s="16">
        <v>45808</v>
      </c>
      <c r="V1745" s="16">
        <v>45808</v>
      </c>
      <c r="Y1745" s="16">
        <v>45808</v>
      </c>
      <c r="AB1745" t="s">
        <v>1732</v>
      </c>
    </row>
    <row r="1746" spans="1:28" x14ac:dyDescent="0.35">
      <c r="A1746" t="s">
        <v>2229</v>
      </c>
      <c r="B1746" t="s">
        <v>2230</v>
      </c>
      <c r="C1746" t="s">
        <v>1540</v>
      </c>
      <c r="D1746" t="s">
        <v>1301</v>
      </c>
      <c r="E1746" s="16">
        <v>45741</v>
      </c>
      <c r="F1746">
        <v>4001866046</v>
      </c>
      <c r="G1746" t="s">
        <v>1927</v>
      </c>
      <c r="H1746" t="s">
        <v>2857</v>
      </c>
      <c r="I1746" t="s">
        <v>1857</v>
      </c>
      <c r="J1746">
        <v>3072739</v>
      </c>
      <c r="K1746">
        <v>6581424</v>
      </c>
      <c r="M1746">
        <v>4</v>
      </c>
      <c r="N1746">
        <v>35.299999999999997</v>
      </c>
      <c r="O1746">
        <v>141.19999999999999</v>
      </c>
      <c r="P1746" t="s">
        <v>1811</v>
      </c>
      <c r="Q1746" t="s">
        <v>1812</v>
      </c>
      <c r="R1746" s="16">
        <v>45777</v>
      </c>
      <c r="S1746">
        <v>46</v>
      </c>
      <c r="T1746" t="s">
        <v>1930</v>
      </c>
      <c r="U1746" s="16">
        <v>45808</v>
      </c>
      <c r="V1746" s="16">
        <v>45808</v>
      </c>
      <c r="Y1746" s="16">
        <v>45808</v>
      </c>
      <c r="AB1746" t="s">
        <v>1732</v>
      </c>
    </row>
    <row r="1747" spans="1:28" x14ac:dyDescent="0.35">
      <c r="A1747" t="s">
        <v>2229</v>
      </c>
      <c r="B1747" t="s">
        <v>2230</v>
      </c>
      <c r="C1747" t="s">
        <v>1540</v>
      </c>
      <c r="D1747" t="s">
        <v>1301</v>
      </c>
      <c r="E1747" s="16">
        <v>45741</v>
      </c>
      <c r="F1747">
        <v>4001866046</v>
      </c>
      <c r="G1747" t="s">
        <v>1927</v>
      </c>
      <c r="H1747" t="s">
        <v>2180</v>
      </c>
      <c r="I1747" t="s">
        <v>1822</v>
      </c>
      <c r="J1747">
        <v>3072739</v>
      </c>
      <c r="K1747">
        <v>6581424</v>
      </c>
      <c r="M1747">
        <v>24</v>
      </c>
      <c r="N1747">
        <v>1.1499999999999999</v>
      </c>
      <c r="O1747">
        <v>27.6</v>
      </c>
      <c r="P1747" t="s">
        <v>1811</v>
      </c>
      <c r="Q1747" t="s">
        <v>1812</v>
      </c>
      <c r="R1747" s="16">
        <v>45777</v>
      </c>
      <c r="S1747">
        <v>46</v>
      </c>
      <c r="T1747" t="s">
        <v>1930</v>
      </c>
      <c r="U1747" s="16">
        <v>45808</v>
      </c>
      <c r="V1747" s="16">
        <v>45808</v>
      </c>
      <c r="Y1747" s="16">
        <v>45808</v>
      </c>
      <c r="AB1747" t="s">
        <v>1732</v>
      </c>
    </row>
    <row r="1748" spans="1:28" x14ac:dyDescent="0.35">
      <c r="A1748" t="s">
        <v>2229</v>
      </c>
      <c r="B1748" t="s">
        <v>2230</v>
      </c>
      <c r="C1748" t="s">
        <v>1540</v>
      </c>
      <c r="D1748" t="s">
        <v>1301</v>
      </c>
      <c r="E1748" s="16">
        <v>45741</v>
      </c>
      <c r="F1748">
        <v>4001866046</v>
      </c>
      <c r="G1748" t="s">
        <v>1927</v>
      </c>
      <c r="H1748" t="s">
        <v>2644</v>
      </c>
      <c r="I1748" t="s">
        <v>1810</v>
      </c>
      <c r="J1748">
        <v>3072739</v>
      </c>
      <c r="K1748">
        <v>6581424</v>
      </c>
      <c r="M1748">
        <v>12</v>
      </c>
      <c r="N1748">
        <v>2.02</v>
      </c>
      <c r="O1748">
        <v>24.24</v>
      </c>
      <c r="P1748" t="s">
        <v>1811</v>
      </c>
      <c r="Q1748" t="s">
        <v>1812</v>
      </c>
      <c r="R1748" s="16">
        <v>45777</v>
      </c>
      <c r="S1748">
        <v>46</v>
      </c>
      <c r="T1748" t="s">
        <v>1930</v>
      </c>
      <c r="U1748" s="16">
        <v>45808</v>
      </c>
      <c r="V1748" s="16">
        <v>45808</v>
      </c>
      <c r="Y1748" s="16">
        <v>45808</v>
      </c>
      <c r="AB1748" t="s">
        <v>1732</v>
      </c>
    </row>
    <row r="1749" spans="1:28" x14ac:dyDescent="0.35">
      <c r="A1749" t="s">
        <v>2229</v>
      </c>
      <c r="B1749" t="s">
        <v>2230</v>
      </c>
      <c r="C1749" t="s">
        <v>1540</v>
      </c>
      <c r="D1749" t="s">
        <v>1301</v>
      </c>
      <c r="E1749" s="16">
        <v>45741</v>
      </c>
      <c r="F1749">
        <v>4001866046</v>
      </c>
      <c r="G1749" t="s">
        <v>1927</v>
      </c>
      <c r="H1749" t="s">
        <v>2649</v>
      </c>
      <c r="I1749" t="s">
        <v>1825</v>
      </c>
      <c r="J1749">
        <v>3072739</v>
      </c>
      <c r="K1749">
        <v>6581424</v>
      </c>
      <c r="M1749">
        <v>12</v>
      </c>
      <c r="N1749">
        <v>1.51</v>
      </c>
      <c r="O1749">
        <v>18.12</v>
      </c>
      <c r="P1749" t="s">
        <v>1811</v>
      </c>
      <c r="Q1749" t="s">
        <v>1812</v>
      </c>
      <c r="R1749" s="16">
        <v>45777</v>
      </c>
      <c r="S1749">
        <v>46</v>
      </c>
      <c r="T1749" t="s">
        <v>1930</v>
      </c>
      <c r="U1749" s="16">
        <v>45808</v>
      </c>
      <c r="V1749" s="16">
        <v>45808</v>
      </c>
      <c r="Y1749" s="16">
        <v>45808</v>
      </c>
      <c r="AB1749" t="s">
        <v>1732</v>
      </c>
    </row>
    <row r="1750" spans="1:28" x14ac:dyDescent="0.35">
      <c r="A1750" t="s">
        <v>1815</v>
      </c>
      <c r="B1750" t="s">
        <v>1816</v>
      </c>
      <c r="C1750" t="s">
        <v>1402</v>
      </c>
      <c r="D1750" t="s">
        <v>1301</v>
      </c>
      <c r="E1750" s="16">
        <v>45777</v>
      </c>
      <c r="F1750">
        <v>4001911596</v>
      </c>
      <c r="G1750" t="s">
        <v>1927</v>
      </c>
      <c r="H1750" t="s">
        <v>5298</v>
      </c>
      <c r="I1750" t="s">
        <v>5299</v>
      </c>
      <c r="J1750">
        <v>3072925</v>
      </c>
      <c r="K1750">
        <v>6581468</v>
      </c>
      <c r="M1750">
        <v>10</v>
      </c>
      <c r="N1750">
        <v>0.82</v>
      </c>
      <c r="O1750">
        <v>8.1999999999999993</v>
      </c>
      <c r="P1750" t="s">
        <v>1811</v>
      </c>
      <c r="Q1750" t="s">
        <v>1812</v>
      </c>
      <c r="R1750" s="16">
        <v>45792</v>
      </c>
      <c r="S1750">
        <v>62</v>
      </c>
      <c r="T1750" t="s">
        <v>8392</v>
      </c>
      <c r="U1750" s="16">
        <v>45808</v>
      </c>
      <c r="V1750" s="16">
        <v>45792</v>
      </c>
      <c r="Y1750" s="16">
        <v>45792</v>
      </c>
      <c r="AB1750" t="s">
        <v>1730</v>
      </c>
    </row>
    <row r="1751" spans="1:28" x14ac:dyDescent="0.35">
      <c r="A1751" t="s">
        <v>1815</v>
      </c>
      <c r="B1751" t="s">
        <v>1816</v>
      </c>
      <c r="C1751" t="s">
        <v>1402</v>
      </c>
      <c r="D1751" t="s">
        <v>1301</v>
      </c>
      <c r="E1751" s="16">
        <v>45777</v>
      </c>
      <c r="F1751">
        <v>4001911596</v>
      </c>
      <c r="G1751" t="s">
        <v>1927</v>
      </c>
      <c r="H1751" t="s">
        <v>5305</v>
      </c>
      <c r="I1751" t="s">
        <v>1949</v>
      </c>
      <c r="J1751">
        <v>3072925</v>
      </c>
      <c r="K1751">
        <v>6581468</v>
      </c>
      <c r="M1751">
        <v>1</v>
      </c>
      <c r="N1751">
        <v>22.69</v>
      </c>
      <c r="O1751">
        <v>22.69</v>
      </c>
      <c r="P1751" t="s">
        <v>1811</v>
      </c>
      <c r="Q1751" t="s">
        <v>1812</v>
      </c>
      <c r="R1751" s="16">
        <v>45792</v>
      </c>
      <c r="S1751">
        <v>62</v>
      </c>
      <c r="T1751" t="s">
        <v>8392</v>
      </c>
      <c r="U1751" s="16">
        <v>45808</v>
      </c>
      <c r="V1751" s="16">
        <v>45792</v>
      </c>
      <c r="Y1751" s="16">
        <v>45792</v>
      </c>
      <c r="AB1751" t="s">
        <v>1730</v>
      </c>
    </row>
    <row r="1752" spans="1:28" x14ac:dyDescent="0.35">
      <c r="A1752" t="s">
        <v>1815</v>
      </c>
      <c r="B1752" t="s">
        <v>1816</v>
      </c>
      <c r="C1752" t="s">
        <v>1402</v>
      </c>
      <c r="D1752" t="s">
        <v>1301</v>
      </c>
      <c r="E1752" s="16">
        <v>45777</v>
      </c>
      <c r="F1752">
        <v>4001911596</v>
      </c>
      <c r="G1752" t="s">
        <v>1927</v>
      </c>
      <c r="H1752" t="s">
        <v>5306</v>
      </c>
      <c r="I1752" t="s">
        <v>5307</v>
      </c>
      <c r="J1752">
        <v>3072925</v>
      </c>
      <c r="K1752">
        <v>6581468</v>
      </c>
      <c r="M1752">
        <v>1</v>
      </c>
      <c r="N1752">
        <v>366.59</v>
      </c>
      <c r="O1752">
        <v>366.59</v>
      </c>
      <c r="P1752" t="s">
        <v>1811</v>
      </c>
      <c r="Q1752" t="s">
        <v>1812</v>
      </c>
      <c r="R1752" s="16">
        <v>45792</v>
      </c>
      <c r="S1752">
        <v>62</v>
      </c>
      <c r="T1752" t="s">
        <v>8392</v>
      </c>
      <c r="U1752" s="16">
        <v>45808</v>
      </c>
      <c r="V1752" s="16">
        <v>45792</v>
      </c>
      <c r="Y1752" s="16">
        <v>45792</v>
      </c>
      <c r="AB1752" t="s">
        <v>1730</v>
      </c>
    </row>
    <row r="1753" spans="1:28" x14ac:dyDescent="0.35">
      <c r="A1753" t="s">
        <v>1815</v>
      </c>
      <c r="B1753" t="s">
        <v>1816</v>
      </c>
      <c r="C1753" t="s">
        <v>1402</v>
      </c>
      <c r="D1753" t="s">
        <v>1301</v>
      </c>
      <c r="E1753" s="16">
        <v>45777</v>
      </c>
      <c r="F1753">
        <v>4001911596</v>
      </c>
      <c r="G1753" t="s">
        <v>1927</v>
      </c>
      <c r="H1753" t="s">
        <v>5308</v>
      </c>
      <c r="I1753" t="s">
        <v>2899</v>
      </c>
      <c r="J1753">
        <v>3072925</v>
      </c>
      <c r="K1753">
        <v>6581468</v>
      </c>
      <c r="M1753">
        <v>2</v>
      </c>
      <c r="N1753">
        <v>72.72</v>
      </c>
      <c r="O1753">
        <v>145.44</v>
      </c>
      <c r="P1753" t="s">
        <v>1811</v>
      </c>
      <c r="Q1753" t="s">
        <v>1812</v>
      </c>
      <c r="R1753" s="16">
        <v>45792</v>
      </c>
      <c r="S1753">
        <v>62</v>
      </c>
      <c r="T1753" t="s">
        <v>8392</v>
      </c>
      <c r="U1753" s="16">
        <v>45808</v>
      </c>
      <c r="V1753" s="16">
        <v>45792</v>
      </c>
      <c r="Y1753" s="16">
        <v>45792</v>
      </c>
      <c r="AB1753" t="s">
        <v>1730</v>
      </c>
    </row>
    <row r="1754" spans="1:28" x14ac:dyDescent="0.35">
      <c r="A1754" t="s">
        <v>1815</v>
      </c>
      <c r="B1754" t="s">
        <v>1816</v>
      </c>
      <c r="C1754" t="s">
        <v>1402</v>
      </c>
      <c r="D1754" t="s">
        <v>1301</v>
      </c>
      <c r="E1754" s="16">
        <v>45777</v>
      </c>
      <c r="F1754">
        <v>4001911596</v>
      </c>
      <c r="G1754" t="s">
        <v>1927</v>
      </c>
      <c r="H1754" t="s">
        <v>5309</v>
      </c>
      <c r="I1754" t="s">
        <v>5088</v>
      </c>
      <c r="J1754">
        <v>3072925</v>
      </c>
      <c r="K1754">
        <v>6581468</v>
      </c>
      <c r="M1754">
        <v>1</v>
      </c>
      <c r="N1754">
        <v>319.05</v>
      </c>
      <c r="O1754">
        <v>319.05</v>
      </c>
      <c r="P1754" t="s">
        <v>1811</v>
      </c>
      <c r="Q1754" t="s">
        <v>1812</v>
      </c>
      <c r="R1754" s="16">
        <v>45792</v>
      </c>
      <c r="S1754">
        <v>62</v>
      </c>
      <c r="T1754" t="s">
        <v>8392</v>
      </c>
      <c r="U1754" s="16">
        <v>45808</v>
      </c>
      <c r="V1754" s="16">
        <v>45792</v>
      </c>
      <c r="Y1754" s="16">
        <v>45792</v>
      </c>
      <c r="AB1754" t="s">
        <v>1730</v>
      </c>
    </row>
    <row r="1755" spans="1:28" x14ac:dyDescent="0.35">
      <c r="A1755" t="s">
        <v>1815</v>
      </c>
      <c r="B1755" t="s">
        <v>1816</v>
      </c>
      <c r="C1755" t="s">
        <v>1402</v>
      </c>
      <c r="D1755" t="s">
        <v>1301</v>
      </c>
      <c r="E1755" s="16">
        <v>45777</v>
      </c>
      <c r="F1755">
        <v>4001911596</v>
      </c>
      <c r="G1755" t="s">
        <v>1927</v>
      </c>
      <c r="H1755" t="s">
        <v>5310</v>
      </c>
      <c r="I1755" t="s">
        <v>2093</v>
      </c>
      <c r="J1755">
        <v>3072925</v>
      </c>
      <c r="K1755">
        <v>6581468</v>
      </c>
      <c r="M1755">
        <v>1</v>
      </c>
      <c r="N1755">
        <v>9.52</v>
      </c>
      <c r="O1755">
        <v>9.52</v>
      </c>
      <c r="P1755" t="s">
        <v>1811</v>
      </c>
      <c r="Q1755" t="s">
        <v>1812</v>
      </c>
      <c r="R1755" s="16">
        <v>45792</v>
      </c>
      <c r="S1755">
        <v>62</v>
      </c>
      <c r="T1755" t="s">
        <v>8392</v>
      </c>
      <c r="U1755" s="16">
        <v>45808</v>
      </c>
      <c r="V1755" s="16">
        <v>45792</v>
      </c>
      <c r="Y1755" s="16">
        <v>45792</v>
      </c>
      <c r="AB1755" t="s">
        <v>1730</v>
      </c>
    </row>
    <row r="1756" spans="1:28" x14ac:dyDescent="0.35">
      <c r="A1756" t="s">
        <v>1815</v>
      </c>
      <c r="B1756" t="s">
        <v>1816</v>
      </c>
      <c r="C1756" t="s">
        <v>1402</v>
      </c>
      <c r="D1756" t="s">
        <v>1301</v>
      </c>
      <c r="E1756" s="16">
        <v>45777</v>
      </c>
      <c r="F1756">
        <v>4001911596</v>
      </c>
      <c r="G1756" t="s">
        <v>1927</v>
      </c>
      <c r="H1756" t="s">
        <v>5311</v>
      </c>
      <c r="I1756" t="s">
        <v>5312</v>
      </c>
      <c r="J1756">
        <v>3072925</v>
      </c>
      <c r="K1756">
        <v>6581468</v>
      </c>
      <c r="M1756">
        <v>1</v>
      </c>
      <c r="N1756">
        <v>208.18</v>
      </c>
      <c r="O1756">
        <v>208.18</v>
      </c>
      <c r="P1756" t="s">
        <v>1811</v>
      </c>
      <c r="Q1756" t="s">
        <v>1812</v>
      </c>
      <c r="R1756" s="16">
        <v>45792</v>
      </c>
      <c r="S1756">
        <v>62</v>
      </c>
      <c r="T1756" t="s">
        <v>8392</v>
      </c>
      <c r="U1756" s="16">
        <v>45808</v>
      </c>
      <c r="V1756" s="16">
        <v>45792</v>
      </c>
      <c r="Y1756" s="16">
        <v>45792</v>
      </c>
      <c r="AB1756" t="s">
        <v>1730</v>
      </c>
    </row>
    <row r="1757" spans="1:28" x14ac:dyDescent="0.35">
      <c r="A1757" t="s">
        <v>1815</v>
      </c>
      <c r="B1757" t="s">
        <v>1816</v>
      </c>
      <c r="C1757" t="s">
        <v>1402</v>
      </c>
      <c r="D1757" t="s">
        <v>1301</v>
      </c>
      <c r="E1757" s="16">
        <v>45777</v>
      </c>
      <c r="F1757">
        <v>4001911596</v>
      </c>
      <c r="G1757" t="s">
        <v>1927</v>
      </c>
      <c r="H1757" t="s">
        <v>5313</v>
      </c>
      <c r="I1757" t="s">
        <v>5314</v>
      </c>
      <c r="J1757">
        <v>3072925</v>
      </c>
      <c r="K1757">
        <v>6581468</v>
      </c>
      <c r="M1757">
        <v>1</v>
      </c>
      <c r="N1757">
        <v>27.39</v>
      </c>
      <c r="O1757">
        <v>27.39</v>
      </c>
      <c r="P1757" t="s">
        <v>1811</v>
      </c>
      <c r="Q1757" t="s">
        <v>1812</v>
      </c>
      <c r="R1757" s="16">
        <v>45792</v>
      </c>
      <c r="S1757">
        <v>62</v>
      </c>
      <c r="T1757" t="s">
        <v>8392</v>
      </c>
      <c r="U1757" s="16">
        <v>45808</v>
      </c>
      <c r="V1757" s="16">
        <v>45792</v>
      </c>
      <c r="Y1757" s="16">
        <v>45792</v>
      </c>
      <c r="AB1757" t="s">
        <v>1730</v>
      </c>
    </row>
    <row r="1758" spans="1:28" x14ac:dyDescent="0.35">
      <c r="A1758" t="s">
        <v>1815</v>
      </c>
      <c r="B1758" t="s">
        <v>1816</v>
      </c>
      <c r="C1758" t="s">
        <v>1402</v>
      </c>
      <c r="D1758" t="s">
        <v>1301</v>
      </c>
      <c r="E1758" s="16">
        <v>45777</v>
      </c>
      <c r="F1758">
        <v>4001911596</v>
      </c>
      <c r="G1758" t="s">
        <v>1927</v>
      </c>
      <c r="H1758" t="s">
        <v>5315</v>
      </c>
      <c r="I1758" t="s">
        <v>2575</v>
      </c>
      <c r="J1758">
        <v>3072925</v>
      </c>
      <c r="K1758">
        <v>6581468</v>
      </c>
      <c r="M1758">
        <v>1</v>
      </c>
      <c r="N1758">
        <v>52.01</v>
      </c>
      <c r="O1758">
        <v>52.01</v>
      </c>
      <c r="P1758" t="s">
        <v>1811</v>
      </c>
      <c r="Q1758" t="s">
        <v>1812</v>
      </c>
      <c r="R1758" s="16">
        <v>45792</v>
      </c>
      <c r="S1758">
        <v>62</v>
      </c>
      <c r="T1758" t="s">
        <v>8392</v>
      </c>
      <c r="U1758" s="16">
        <v>45808</v>
      </c>
      <c r="V1758" s="16">
        <v>45792</v>
      </c>
      <c r="Y1758" s="16">
        <v>45792</v>
      </c>
      <c r="AB1758" t="s">
        <v>1730</v>
      </c>
    </row>
    <row r="1759" spans="1:28" x14ac:dyDescent="0.35">
      <c r="A1759" t="s">
        <v>1815</v>
      </c>
      <c r="B1759" t="s">
        <v>1816</v>
      </c>
      <c r="C1759" t="s">
        <v>1402</v>
      </c>
      <c r="D1759" t="s">
        <v>1301</v>
      </c>
      <c r="E1759" s="16">
        <v>45777</v>
      </c>
      <c r="F1759">
        <v>4001911596</v>
      </c>
      <c r="G1759" t="s">
        <v>1927</v>
      </c>
      <c r="H1759" t="s">
        <v>5316</v>
      </c>
      <c r="I1759" t="s">
        <v>1822</v>
      </c>
      <c r="J1759">
        <v>3072925</v>
      </c>
      <c r="K1759">
        <v>6581468</v>
      </c>
      <c r="M1759">
        <v>2</v>
      </c>
      <c r="N1759">
        <v>3.25</v>
      </c>
      <c r="O1759">
        <v>6.5</v>
      </c>
      <c r="P1759" t="s">
        <v>1811</v>
      </c>
      <c r="Q1759" t="s">
        <v>1812</v>
      </c>
      <c r="R1759" s="16">
        <v>45792</v>
      </c>
      <c r="S1759">
        <v>62</v>
      </c>
      <c r="T1759" t="s">
        <v>8392</v>
      </c>
      <c r="U1759" s="16">
        <v>45808</v>
      </c>
      <c r="V1759" s="16">
        <v>45792</v>
      </c>
      <c r="Y1759" s="16">
        <v>45792</v>
      </c>
      <c r="AB1759" t="s">
        <v>1730</v>
      </c>
    </row>
    <row r="1760" spans="1:28" x14ac:dyDescent="0.35">
      <c r="A1760" t="s">
        <v>1815</v>
      </c>
      <c r="B1760" t="s">
        <v>1816</v>
      </c>
      <c r="C1760" t="s">
        <v>1402</v>
      </c>
      <c r="D1760" t="s">
        <v>1301</v>
      </c>
      <c r="E1760" s="16">
        <v>45777</v>
      </c>
      <c r="F1760">
        <v>4001911596</v>
      </c>
      <c r="G1760" t="s">
        <v>1927</v>
      </c>
      <c r="H1760" t="s">
        <v>5317</v>
      </c>
      <c r="I1760" t="s">
        <v>1949</v>
      </c>
      <c r="J1760">
        <v>3072925</v>
      </c>
      <c r="K1760">
        <v>6581468</v>
      </c>
      <c r="M1760">
        <v>4</v>
      </c>
      <c r="N1760">
        <v>14</v>
      </c>
      <c r="O1760">
        <v>56</v>
      </c>
      <c r="P1760" t="s">
        <v>1811</v>
      </c>
      <c r="Q1760" t="s">
        <v>1812</v>
      </c>
      <c r="R1760" s="16">
        <v>45792</v>
      </c>
      <c r="S1760">
        <v>62</v>
      </c>
      <c r="T1760" t="s">
        <v>8392</v>
      </c>
      <c r="U1760" s="16">
        <v>45808</v>
      </c>
      <c r="V1760" s="16">
        <v>45792</v>
      </c>
      <c r="Y1760" s="16">
        <v>45792</v>
      </c>
      <c r="AB1760" t="s">
        <v>1730</v>
      </c>
    </row>
    <row r="1761" spans="1:28" x14ac:dyDescent="0.35">
      <c r="A1761" t="s">
        <v>1815</v>
      </c>
      <c r="B1761" t="s">
        <v>1816</v>
      </c>
      <c r="C1761" t="s">
        <v>1402</v>
      </c>
      <c r="D1761" t="s">
        <v>1301</v>
      </c>
      <c r="E1761" s="16">
        <v>45777</v>
      </c>
      <c r="F1761">
        <v>4001911596</v>
      </c>
      <c r="G1761" t="s">
        <v>1927</v>
      </c>
      <c r="H1761" t="s">
        <v>5318</v>
      </c>
      <c r="I1761" t="s">
        <v>2228</v>
      </c>
      <c r="J1761">
        <v>3072925</v>
      </c>
      <c r="K1761">
        <v>6581468</v>
      </c>
      <c r="M1761">
        <v>1</v>
      </c>
      <c r="N1761">
        <v>47.3</v>
      </c>
      <c r="O1761">
        <v>47.3</v>
      </c>
      <c r="P1761" t="s">
        <v>1811</v>
      </c>
      <c r="Q1761" t="s">
        <v>1812</v>
      </c>
      <c r="R1761" s="16">
        <v>45792</v>
      </c>
      <c r="S1761">
        <v>62</v>
      </c>
      <c r="T1761" t="s">
        <v>8392</v>
      </c>
      <c r="U1761" s="16">
        <v>45808</v>
      </c>
      <c r="V1761" s="16">
        <v>45792</v>
      </c>
      <c r="Y1761" s="16">
        <v>45792</v>
      </c>
      <c r="AB1761" t="s">
        <v>1730</v>
      </c>
    </row>
    <row r="1762" spans="1:28" x14ac:dyDescent="0.35">
      <c r="A1762" t="s">
        <v>1815</v>
      </c>
      <c r="B1762" t="s">
        <v>1816</v>
      </c>
      <c r="C1762" t="s">
        <v>1402</v>
      </c>
      <c r="D1762" t="s">
        <v>1301</v>
      </c>
      <c r="E1762" s="16">
        <v>45777</v>
      </c>
      <c r="F1762">
        <v>4001911596</v>
      </c>
      <c r="G1762" t="s">
        <v>1927</v>
      </c>
      <c r="H1762" t="s">
        <v>5319</v>
      </c>
      <c r="I1762" t="s">
        <v>2228</v>
      </c>
      <c r="J1762">
        <v>3072925</v>
      </c>
      <c r="K1762">
        <v>6581468</v>
      </c>
      <c r="M1762">
        <v>1</v>
      </c>
      <c r="N1762">
        <v>41.84</v>
      </c>
      <c r="O1762">
        <v>41.84</v>
      </c>
      <c r="P1762" t="s">
        <v>1811</v>
      </c>
      <c r="Q1762" t="s">
        <v>1812</v>
      </c>
      <c r="R1762" s="16">
        <v>45792</v>
      </c>
      <c r="S1762">
        <v>62</v>
      </c>
      <c r="T1762" t="s">
        <v>8392</v>
      </c>
      <c r="U1762" s="16">
        <v>45808</v>
      </c>
      <c r="V1762" s="16">
        <v>45792</v>
      </c>
      <c r="Y1762" s="16">
        <v>45792</v>
      </c>
      <c r="AB1762" t="s">
        <v>1730</v>
      </c>
    </row>
    <row r="1763" spans="1:28" x14ac:dyDescent="0.35">
      <c r="A1763" t="s">
        <v>1815</v>
      </c>
      <c r="B1763" t="s">
        <v>1816</v>
      </c>
      <c r="C1763" t="s">
        <v>1402</v>
      </c>
      <c r="D1763" t="s">
        <v>1301</v>
      </c>
      <c r="E1763" s="16">
        <v>45777</v>
      </c>
      <c r="F1763">
        <v>4001911596</v>
      </c>
      <c r="G1763" t="s">
        <v>1927</v>
      </c>
      <c r="H1763" t="s">
        <v>5320</v>
      </c>
      <c r="I1763" t="s">
        <v>1998</v>
      </c>
      <c r="J1763">
        <v>3072925</v>
      </c>
      <c r="K1763">
        <v>6581468</v>
      </c>
      <c r="M1763">
        <v>1</v>
      </c>
      <c r="N1763">
        <v>63.67</v>
      </c>
      <c r="O1763">
        <v>63.67</v>
      </c>
      <c r="P1763" t="s">
        <v>1811</v>
      </c>
      <c r="Q1763" t="s">
        <v>1812</v>
      </c>
      <c r="R1763" s="16">
        <v>45792</v>
      </c>
      <c r="S1763">
        <v>62</v>
      </c>
      <c r="T1763" t="s">
        <v>8392</v>
      </c>
      <c r="U1763" s="16">
        <v>45808</v>
      </c>
      <c r="V1763" s="16">
        <v>45792</v>
      </c>
      <c r="Y1763" s="16">
        <v>45792</v>
      </c>
      <c r="AB1763" t="s">
        <v>1730</v>
      </c>
    </row>
    <row r="1764" spans="1:28" x14ac:dyDescent="0.35">
      <c r="A1764" t="s">
        <v>1815</v>
      </c>
      <c r="B1764" t="s">
        <v>1816</v>
      </c>
      <c r="C1764" t="s">
        <v>1402</v>
      </c>
      <c r="D1764" t="s">
        <v>1301</v>
      </c>
      <c r="E1764" s="16">
        <v>45777</v>
      </c>
      <c r="F1764">
        <v>4001911596</v>
      </c>
      <c r="G1764" t="s">
        <v>1927</v>
      </c>
      <c r="H1764" t="s">
        <v>5321</v>
      </c>
      <c r="I1764" t="s">
        <v>3667</v>
      </c>
      <c r="J1764">
        <v>3072925</v>
      </c>
      <c r="K1764">
        <v>6581468</v>
      </c>
      <c r="M1764">
        <v>1</v>
      </c>
      <c r="N1764">
        <v>11.24</v>
      </c>
      <c r="O1764">
        <v>11.24</v>
      </c>
      <c r="P1764" t="s">
        <v>1811</v>
      </c>
      <c r="Q1764" t="s">
        <v>1812</v>
      </c>
      <c r="R1764" s="16">
        <v>45792</v>
      </c>
      <c r="S1764">
        <v>62</v>
      </c>
      <c r="T1764" t="s">
        <v>8392</v>
      </c>
      <c r="U1764" s="16">
        <v>45808</v>
      </c>
      <c r="V1764" s="16">
        <v>45792</v>
      </c>
      <c r="Y1764" s="16">
        <v>45792</v>
      </c>
      <c r="AB1764" t="s">
        <v>1730</v>
      </c>
    </row>
    <row r="1765" spans="1:28" x14ac:dyDescent="0.35">
      <c r="A1765" t="s">
        <v>1815</v>
      </c>
      <c r="B1765" t="s">
        <v>1816</v>
      </c>
      <c r="C1765" t="s">
        <v>1402</v>
      </c>
      <c r="D1765" t="s">
        <v>1301</v>
      </c>
      <c r="E1765" s="16">
        <v>45777</v>
      </c>
      <c r="F1765">
        <v>4001911596</v>
      </c>
      <c r="G1765" t="s">
        <v>1927</v>
      </c>
      <c r="H1765" t="s">
        <v>3665</v>
      </c>
      <c r="I1765" t="s">
        <v>1822</v>
      </c>
      <c r="J1765">
        <v>3072925</v>
      </c>
      <c r="K1765">
        <v>6581468</v>
      </c>
      <c r="M1765">
        <v>10</v>
      </c>
      <c r="N1765">
        <v>0.38</v>
      </c>
      <c r="O1765">
        <v>3.8</v>
      </c>
      <c r="P1765" t="s">
        <v>1811</v>
      </c>
      <c r="Q1765" t="s">
        <v>1812</v>
      </c>
      <c r="R1765" s="16">
        <v>45792</v>
      </c>
      <c r="S1765">
        <v>62</v>
      </c>
      <c r="T1765" t="s">
        <v>8392</v>
      </c>
      <c r="U1765" s="16">
        <v>45808</v>
      </c>
      <c r="V1765" s="16">
        <v>45792</v>
      </c>
      <c r="Y1765" s="16">
        <v>45792</v>
      </c>
      <c r="AB1765" t="s">
        <v>1730</v>
      </c>
    </row>
    <row r="1766" spans="1:28" x14ac:dyDescent="0.35">
      <c r="A1766" t="s">
        <v>1815</v>
      </c>
      <c r="B1766" t="s">
        <v>1816</v>
      </c>
      <c r="C1766" t="s">
        <v>1402</v>
      </c>
      <c r="D1766" t="s">
        <v>1301</v>
      </c>
      <c r="E1766" s="16">
        <v>45777</v>
      </c>
      <c r="F1766">
        <v>4001911596</v>
      </c>
      <c r="G1766" t="s">
        <v>1927</v>
      </c>
      <c r="H1766" t="s">
        <v>3031</v>
      </c>
      <c r="I1766" t="s">
        <v>1825</v>
      </c>
      <c r="J1766">
        <v>3072925</v>
      </c>
      <c r="K1766">
        <v>6581468</v>
      </c>
      <c r="M1766">
        <v>2</v>
      </c>
      <c r="N1766">
        <v>0.27</v>
      </c>
      <c r="O1766">
        <v>0.54</v>
      </c>
      <c r="P1766" t="s">
        <v>1811</v>
      </c>
      <c r="Q1766" t="s">
        <v>1812</v>
      </c>
      <c r="R1766" s="16">
        <v>45792</v>
      </c>
      <c r="S1766">
        <v>62</v>
      </c>
      <c r="T1766" t="s">
        <v>8392</v>
      </c>
      <c r="U1766" s="16">
        <v>45808</v>
      </c>
      <c r="V1766" s="16">
        <v>45792</v>
      </c>
      <c r="Y1766" s="16">
        <v>45792</v>
      </c>
      <c r="AB1766" t="s">
        <v>1730</v>
      </c>
    </row>
    <row r="1767" spans="1:28" x14ac:dyDescent="0.35">
      <c r="A1767" t="s">
        <v>1815</v>
      </c>
      <c r="B1767" t="s">
        <v>1816</v>
      </c>
      <c r="C1767" t="s">
        <v>1402</v>
      </c>
      <c r="D1767" t="s">
        <v>1301</v>
      </c>
      <c r="E1767" s="16">
        <v>45777</v>
      </c>
      <c r="F1767">
        <v>4001911596</v>
      </c>
      <c r="G1767" t="s">
        <v>1927</v>
      </c>
      <c r="H1767" t="s">
        <v>5322</v>
      </c>
      <c r="I1767" t="s">
        <v>2012</v>
      </c>
      <c r="J1767">
        <v>3072925</v>
      </c>
      <c r="K1767">
        <v>6581468</v>
      </c>
      <c r="M1767">
        <v>1</v>
      </c>
      <c r="N1767">
        <v>0.27</v>
      </c>
      <c r="O1767">
        <v>0.27</v>
      </c>
      <c r="P1767" t="s">
        <v>1811</v>
      </c>
      <c r="Q1767" t="s">
        <v>1812</v>
      </c>
      <c r="R1767" s="16">
        <v>45792</v>
      </c>
      <c r="S1767">
        <v>62</v>
      </c>
      <c r="T1767" t="s">
        <v>8392</v>
      </c>
      <c r="U1767" s="16">
        <v>45808</v>
      </c>
      <c r="V1767" s="16">
        <v>45792</v>
      </c>
      <c r="Y1767" s="16">
        <v>45792</v>
      </c>
      <c r="AB1767" t="s">
        <v>1730</v>
      </c>
    </row>
    <row r="1768" spans="1:28" x14ac:dyDescent="0.35">
      <c r="A1768" t="s">
        <v>1815</v>
      </c>
      <c r="B1768" t="s">
        <v>1816</v>
      </c>
      <c r="C1768" t="s">
        <v>1402</v>
      </c>
      <c r="D1768" t="s">
        <v>1301</v>
      </c>
      <c r="E1768" s="16">
        <v>45777</v>
      </c>
      <c r="F1768">
        <v>4001911596</v>
      </c>
      <c r="G1768" t="s">
        <v>1927</v>
      </c>
      <c r="H1768" t="s">
        <v>4288</v>
      </c>
      <c r="I1768" t="s">
        <v>1822</v>
      </c>
      <c r="J1768">
        <v>3072925</v>
      </c>
      <c r="K1768">
        <v>6581468</v>
      </c>
      <c r="M1768">
        <v>2</v>
      </c>
      <c r="N1768">
        <v>1.32</v>
      </c>
      <c r="O1768">
        <v>2.64</v>
      </c>
      <c r="P1768" t="s">
        <v>1811</v>
      </c>
      <c r="Q1768" t="s">
        <v>1812</v>
      </c>
      <c r="R1768" s="16">
        <v>45792</v>
      </c>
      <c r="S1768">
        <v>62</v>
      </c>
      <c r="T1768" t="s">
        <v>8392</v>
      </c>
      <c r="U1768" s="16">
        <v>45808</v>
      </c>
      <c r="V1768" s="16">
        <v>45792</v>
      </c>
      <c r="Y1768" s="16">
        <v>45792</v>
      </c>
      <c r="AB1768" t="s">
        <v>1730</v>
      </c>
    </row>
    <row r="1769" spans="1:28" x14ac:dyDescent="0.35">
      <c r="A1769" t="s">
        <v>1815</v>
      </c>
      <c r="B1769" t="s">
        <v>1816</v>
      </c>
      <c r="C1769" t="s">
        <v>1402</v>
      </c>
      <c r="D1769" t="s">
        <v>1301</v>
      </c>
      <c r="E1769" s="16">
        <v>45777</v>
      </c>
      <c r="F1769">
        <v>4001911596</v>
      </c>
      <c r="G1769" t="s">
        <v>1927</v>
      </c>
      <c r="H1769" t="s">
        <v>5323</v>
      </c>
      <c r="I1769" t="s">
        <v>1825</v>
      </c>
      <c r="J1769">
        <v>3072925</v>
      </c>
      <c r="K1769">
        <v>6581468</v>
      </c>
      <c r="M1769">
        <v>3</v>
      </c>
      <c r="N1769">
        <v>0.37</v>
      </c>
      <c r="O1769">
        <v>1.1100000000000001</v>
      </c>
      <c r="P1769" t="s">
        <v>1811</v>
      </c>
      <c r="Q1769" t="s">
        <v>1812</v>
      </c>
      <c r="R1769" s="16">
        <v>45792</v>
      </c>
      <c r="S1769">
        <v>62</v>
      </c>
      <c r="T1769" t="s">
        <v>8392</v>
      </c>
      <c r="U1769" s="16">
        <v>45808</v>
      </c>
      <c r="V1769" s="16">
        <v>45792</v>
      </c>
      <c r="Y1769" s="16">
        <v>45792</v>
      </c>
      <c r="AB1769" t="s">
        <v>1730</v>
      </c>
    </row>
    <row r="1770" spans="1:28" x14ac:dyDescent="0.35">
      <c r="A1770" t="s">
        <v>1815</v>
      </c>
      <c r="B1770" t="s">
        <v>1816</v>
      </c>
      <c r="C1770" t="s">
        <v>1402</v>
      </c>
      <c r="D1770" t="s">
        <v>1301</v>
      </c>
      <c r="E1770" s="16">
        <v>45777</v>
      </c>
      <c r="F1770">
        <v>4001911596</v>
      </c>
      <c r="G1770" t="s">
        <v>1927</v>
      </c>
      <c r="H1770" t="s">
        <v>3663</v>
      </c>
      <c r="I1770" t="s">
        <v>2801</v>
      </c>
      <c r="J1770">
        <v>3072925</v>
      </c>
      <c r="K1770">
        <v>6581468</v>
      </c>
      <c r="M1770">
        <v>2</v>
      </c>
      <c r="N1770">
        <v>1.29</v>
      </c>
      <c r="O1770">
        <v>2.58</v>
      </c>
      <c r="P1770" t="s">
        <v>1811</v>
      </c>
      <c r="Q1770" t="s">
        <v>1812</v>
      </c>
      <c r="R1770" s="16">
        <v>45792</v>
      </c>
      <c r="S1770">
        <v>62</v>
      </c>
      <c r="T1770" t="s">
        <v>8392</v>
      </c>
      <c r="U1770" s="16">
        <v>45808</v>
      </c>
      <c r="V1770" s="16">
        <v>45792</v>
      </c>
      <c r="Y1770" s="16">
        <v>45792</v>
      </c>
      <c r="AB1770" t="s">
        <v>1730</v>
      </c>
    </row>
    <row r="1771" spans="1:28" x14ac:dyDescent="0.35">
      <c r="A1771" t="s">
        <v>1815</v>
      </c>
      <c r="B1771" t="s">
        <v>1816</v>
      </c>
      <c r="C1771" t="s">
        <v>1402</v>
      </c>
      <c r="D1771" t="s">
        <v>1301</v>
      </c>
      <c r="E1771" s="16">
        <v>45777</v>
      </c>
      <c r="F1771">
        <v>4001911596</v>
      </c>
      <c r="G1771" t="s">
        <v>1927</v>
      </c>
      <c r="H1771" t="s">
        <v>5324</v>
      </c>
      <c r="I1771" t="s">
        <v>2801</v>
      </c>
      <c r="J1771">
        <v>3072925</v>
      </c>
      <c r="K1771">
        <v>6581468</v>
      </c>
      <c r="M1771">
        <v>10</v>
      </c>
      <c r="N1771">
        <v>1.29</v>
      </c>
      <c r="O1771">
        <v>12.9</v>
      </c>
      <c r="P1771" t="s">
        <v>1811</v>
      </c>
      <c r="Q1771" t="s">
        <v>1812</v>
      </c>
      <c r="R1771" s="16">
        <v>45792</v>
      </c>
      <c r="S1771">
        <v>62</v>
      </c>
      <c r="T1771" t="s">
        <v>8392</v>
      </c>
      <c r="U1771" s="16">
        <v>45808</v>
      </c>
      <c r="V1771" s="16">
        <v>45792</v>
      </c>
      <c r="Y1771" s="16">
        <v>45792</v>
      </c>
      <c r="AB1771" t="s">
        <v>1730</v>
      </c>
    </row>
    <row r="1772" spans="1:28" x14ac:dyDescent="0.35">
      <c r="A1772" t="s">
        <v>1815</v>
      </c>
      <c r="B1772" t="s">
        <v>1816</v>
      </c>
      <c r="C1772" t="s">
        <v>1402</v>
      </c>
      <c r="D1772" t="s">
        <v>1301</v>
      </c>
      <c r="E1772" s="16">
        <v>45777</v>
      </c>
      <c r="F1772">
        <v>4001911596</v>
      </c>
      <c r="G1772" t="s">
        <v>1927</v>
      </c>
      <c r="H1772" t="s">
        <v>2270</v>
      </c>
      <c r="I1772" t="s">
        <v>1822</v>
      </c>
      <c r="J1772">
        <v>3072925</v>
      </c>
      <c r="K1772">
        <v>6581468</v>
      </c>
      <c r="M1772">
        <v>2</v>
      </c>
      <c r="N1772">
        <v>0.38</v>
      </c>
      <c r="O1772">
        <v>0.76</v>
      </c>
      <c r="P1772" t="s">
        <v>1811</v>
      </c>
      <c r="Q1772" t="s">
        <v>1812</v>
      </c>
      <c r="R1772" s="16">
        <v>45792</v>
      </c>
      <c r="S1772">
        <v>62</v>
      </c>
      <c r="T1772" t="s">
        <v>8392</v>
      </c>
      <c r="U1772" s="16">
        <v>45808</v>
      </c>
      <c r="V1772" s="16">
        <v>45792</v>
      </c>
      <c r="Y1772" s="16">
        <v>45792</v>
      </c>
      <c r="AB1772" t="s">
        <v>1730</v>
      </c>
    </row>
    <row r="1773" spans="1:28" x14ac:dyDescent="0.35">
      <c r="A1773" t="s">
        <v>1815</v>
      </c>
      <c r="B1773" t="s">
        <v>1816</v>
      </c>
      <c r="C1773" t="s">
        <v>1402</v>
      </c>
      <c r="D1773" t="s">
        <v>1301</v>
      </c>
      <c r="E1773" s="16">
        <v>45777</v>
      </c>
      <c r="F1773">
        <v>4001911596</v>
      </c>
      <c r="G1773" t="s">
        <v>1927</v>
      </c>
      <c r="H1773" t="s">
        <v>5325</v>
      </c>
      <c r="I1773" t="s">
        <v>2911</v>
      </c>
      <c r="J1773">
        <v>3072925</v>
      </c>
      <c r="K1773">
        <v>6581468</v>
      </c>
      <c r="M1773">
        <v>2</v>
      </c>
      <c r="N1773">
        <v>11.07</v>
      </c>
      <c r="O1773">
        <v>22.14</v>
      </c>
      <c r="P1773" t="s">
        <v>1811</v>
      </c>
      <c r="Q1773" t="s">
        <v>1812</v>
      </c>
      <c r="R1773" s="16">
        <v>45792</v>
      </c>
      <c r="S1773">
        <v>62</v>
      </c>
      <c r="T1773" t="s">
        <v>8392</v>
      </c>
      <c r="U1773" s="16">
        <v>45808</v>
      </c>
      <c r="V1773" s="16">
        <v>45792</v>
      </c>
      <c r="Y1773" s="16">
        <v>45792</v>
      </c>
      <c r="AB1773" t="s">
        <v>1730</v>
      </c>
    </row>
    <row r="1774" spans="1:28" x14ac:dyDescent="0.35">
      <c r="A1774" t="s">
        <v>1815</v>
      </c>
      <c r="B1774" t="s">
        <v>1816</v>
      </c>
      <c r="C1774" t="s">
        <v>1402</v>
      </c>
      <c r="D1774" t="s">
        <v>1301</v>
      </c>
      <c r="E1774" s="16">
        <v>45777</v>
      </c>
      <c r="F1774">
        <v>4001911596</v>
      </c>
      <c r="G1774" t="s">
        <v>1927</v>
      </c>
      <c r="H1774" t="s">
        <v>5326</v>
      </c>
      <c r="I1774" t="s">
        <v>5327</v>
      </c>
      <c r="J1774">
        <v>3072925</v>
      </c>
      <c r="K1774">
        <v>6581468</v>
      </c>
      <c r="M1774">
        <v>1</v>
      </c>
      <c r="N1774">
        <v>232.24</v>
      </c>
      <c r="O1774">
        <v>232.24</v>
      </c>
      <c r="P1774" t="s">
        <v>1811</v>
      </c>
      <c r="Q1774" t="s">
        <v>1812</v>
      </c>
      <c r="R1774" s="16">
        <v>45792</v>
      </c>
      <c r="S1774">
        <v>62</v>
      </c>
      <c r="T1774" t="s">
        <v>8392</v>
      </c>
      <c r="U1774" s="16">
        <v>45808</v>
      </c>
      <c r="V1774" s="16">
        <v>45792</v>
      </c>
      <c r="Y1774" s="16">
        <v>45792</v>
      </c>
      <c r="AB1774" t="s">
        <v>1730</v>
      </c>
    </row>
    <row r="1775" spans="1:28" x14ac:dyDescent="0.35">
      <c r="A1775" t="s">
        <v>1815</v>
      </c>
      <c r="B1775" t="s">
        <v>1816</v>
      </c>
      <c r="C1775" t="s">
        <v>1402</v>
      </c>
      <c r="D1775" t="s">
        <v>1301</v>
      </c>
      <c r="E1775" s="16">
        <v>45777</v>
      </c>
      <c r="F1775">
        <v>4001911596</v>
      </c>
      <c r="G1775" t="s">
        <v>1927</v>
      </c>
      <c r="H1775" t="s">
        <v>5328</v>
      </c>
      <c r="I1775" t="s">
        <v>5329</v>
      </c>
      <c r="J1775">
        <v>3072925</v>
      </c>
      <c r="K1775">
        <v>6581468</v>
      </c>
      <c r="M1775">
        <v>2</v>
      </c>
      <c r="N1775">
        <v>1.19</v>
      </c>
      <c r="O1775">
        <v>2.38</v>
      </c>
      <c r="P1775" t="s">
        <v>1811</v>
      </c>
      <c r="Q1775" t="s">
        <v>1812</v>
      </c>
      <c r="R1775" s="16">
        <v>45792</v>
      </c>
      <c r="S1775">
        <v>62</v>
      </c>
      <c r="T1775" t="s">
        <v>8392</v>
      </c>
      <c r="U1775" s="16">
        <v>45808</v>
      </c>
      <c r="V1775" s="16">
        <v>45792</v>
      </c>
      <c r="Y1775" s="16">
        <v>45792</v>
      </c>
      <c r="AB1775" t="s">
        <v>1730</v>
      </c>
    </row>
    <row r="1776" spans="1:28" x14ac:dyDescent="0.35">
      <c r="A1776" t="s">
        <v>1815</v>
      </c>
      <c r="B1776" t="s">
        <v>1816</v>
      </c>
      <c r="C1776" t="s">
        <v>1402</v>
      </c>
      <c r="D1776" t="s">
        <v>1301</v>
      </c>
      <c r="E1776" s="16">
        <v>45777</v>
      </c>
      <c r="F1776">
        <v>4001911596</v>
      </c>
      <c r="G1776" t="s">
        <v>1927</v>
      </c>
      <c r="H1776" t="s">
        <v>5330</v>
      </c>
      <c r="I1776" t="s">
        <v>5331</v>
      </c>
      <c r="J1776">
        <v>3072925</v>
      </c>
      <c r="K1776">
        <v>6581468</v>
      </c>
      <c r="M1776">
        <v>1</v>
      </c>
      <c r="N1776">
        <v>1.46</v>
      </c>
      <c r="O1776">
        <v>1.46</v>
      </c>
      <c r="P1776" t="s">
        <v>1811</v>
      </c>
      <c r="Q1776" t="s">
        <v>1812</v>
      </c>
      <c r="R1776" s="16">
        <v>45792</v>
      </c>
      <c r="S1776">
        <v>62</v>
      </c>
      <c r="T1776" t="s">
        <v>8392</v>
      </c>
      <c r="U1776" s="16">
        <v>45808</v>
      </c>
      <c r="V1776" s="16">
        <v>45792</v>
      </c>
      <c r="Y1776" s="16">
        <v>45792</v>
      </c>
      <c r="AB1776" t="s">
        <v>1730</v>
      </c>
    </row>
    <row r="1777" spans="1:28" x14ac:dyDescent="0.35">
      <c r="A1777" t="s">
        <v>1815</v>
      </c>
      <c r="B1777" t="s">
        <v>1816</v>
      </c>
      <c r="C1777" t="s">
        <v>1402</v>
      </c>
      <c r="D1777" t="s">
        <v>1301</v>
      </c>
      <c r="E1777" s="16">
        <v>45777</v>
      </c>
      <c r="F1777">
        <v>4001911596</v>
      </c>
      <c r="G1777" t="s">
        <v>1927</v>
      </c>
      <c r="H1777" t="s">
        <v>5332</v>
      </c>
      <c r="I1777" t="s">
        <v>5333</v>
      </c>
      <c r="J1777">
        <v>3072925</v>
      </c>
      <c r="K1777">
        <v>6581468</v>
      </c>
      <c r="M1777">
        <v>1</v>
      </c>
      <c r="N1777">
        <v>215.99</v>
      </c>
      <c r="O1777">
        <v>215.99</v>
      </c>
      <c r="P1777" t="s">
        <v>1811</v>
      </c>
      <c r="Q1777" t="s">
        <v>1812</v>
      </c>
      <c r="R1777" s="16">
        <v>45792</v>
      </c>
      <c r="S1777">
        <v>62</v>
      </c>
      <c r="T1777" t="s">
        <v>8392</v>
      </c>
      <c r="U1777" s="16">
        <v>45808</v>
      </c>
      <c r="V1777" s="16">
        <v>45792</v>
      </c>
      <c r="Y1777" s="16">
        <v>45792</v>
      </c>
      <c r="AB1777" t="s">
        <v>1730</v>
      </c>
    </row>
    <row r="1778" spans="1:28" x14ac:dyDescent="0.35">
      <c r="A1778" t="s">
        <v>1815</v>
      </c>
      <c r="B1778" t="s">
        <v>1816</v>
      </c>
      <c r="C1778" t="s">
        <v>1402</v>
      </c>
      <c r="D1778" t="s">
        <v>1301</v>
      </c>
      <c r="E1778" s="16">
        <v>45777</v>
      </c>
      <c r="F1778">
        <v>4001911596</v>
      </c>
      <c r="G1778" t="s">
        <v>1927</v>
      </c>
      <c r="H1778" t="s">
        <v>5334</v>
      </c>
      <c r="I1778" t="s">
        <v>2801</v>
      </c>
      <c r="J1778">
        <v>3072925</v>
      </c>
      <c r="K1778">
        <v>6581468</v>
      </c>
      <c r="M1778">
        <v>4</v>
      </c>
      <c r="N1778">
        <v>2.8</v>
      </c>
      <c r="O1778">
        <v>11.2</v>
      </c>
      <c r="P1778" t="s">
        <v>1811</v>
      </c>
      <c r="Q1778" t="s">
        <v>1812</v>
      </c>
      <c r="R1778" s="16">
        <v>45792</v>
      </c>
      <c r="S1778">
        <v>62</v>
      </c>
      <c r="T1778" t="s">
        <v>8392</v>
      </c>
      <c r="U1778" s="16">
        <v>45808</v>
      </c>
      <c r="V1778" s="16">
        <v>45792</v>
      </c>
      <c r="Y1778" s="16">
        <v>45792</v>
      </c>
      <c r="AB1778" t="s">
        <v>1730</v>
      </c>
    </row>
    <row r="1779" spans="1:28" x14ac:dyDescent="0.35">
      <c r="A1779" t="s">
        <v>1815</v>
      </c>
      <c r="B1779" t="s">
        <v>1816</v>
      </c>
      <c r="C1779" t="s">
        <v>1402</v>
      </c>
      <c r="D1779" t="s">
        <v>1301</v>
      </c>
      <c r="E1779" s="16">
        <v>45777</v>
      </c>
      <c r="F1779">
        <v>4001911596</v>
      </c>
      <c r="G1779" t="s">
        <v>1927</v>
      </c>
      <c r="H1779" t="s">
        <v>5335</v>
      </c>
      <c r="I1779" t="s">
        <v>5336</v>
      </c>
      <c r="J1779">
        <v>3072925</v>
      </c>
      <c r="K1779">
        <v>6581468</v>
      </c>
      <c r="M1779">
        <v>1</v>
      </c>
      <c r="N1779">
        <v>2.66</v>
      </c>
      <c r="O1779">
        <v>2.66</v>
      </c>
      <c r="P1779" t="s">
        <v>1811</v>
      </c>
      <c r="Q1779" t="s">
        <v>1812</v>
      </c>
      <c r="R1779" s="16">
        <v>45792</v>
      </c>
      <c r="S1779">
        <v>62</v>
      </c>
      <c r="T1779" t="s">
        <v>8392</v>
      </c>
      <c r="U1779" s="16">
        <v>45808</v>
      </c>
      <c r="V1779" s="16">
        <v>45792</v>
      </c>
      <c r="Y1779" s="16">
        <v>45792</v>
      </c>
      <c r="AB1779" t="s">
        <v>1730</v>
      </c>
    </row>
    <row r="1780" spans="1:28" x14ac:dyDescent="0.35">
      <c r="A1780" t="s">
        <v>1815</v>
      </c>
      <c r="B1780" t="s">
        <v>1816</v>
      </c>
      <c r="C1780" t="s">
        <v>1402</v>
      </c>
      <c r="D1780" t="s">
        <v>1301</v>
      </c>
      <c r="E1780" s="16">
        <v>45777</v>
      </c>
      <c r="F1780">
        <v>4001911596</v>
      </c>
      <c r="G1780" t="s">
        <v>1927</v>
      </c>
      <c r="H1780" t="s">
        <v>5337</v>
      </c>
      <c r="I1780" t="s">
        <v>2107</v>
      </c>
      <c r="J1780">
        <v>3072925</v>
      </c>
      <c r="K1780">
        <v>6581468</v>
      </c>
      <c r="M1780">
        <v>1</v>
      </c>
      <c r="N1780">
        <v>8.4499999999999993</v>
      </c>
      <c r="O1780">
        <v>8.4499999999999993</v>
      </c>
      <c r="P1780" t="s">
        <v>1811</v>
      </c>
      <c r="Q1780" t="s">
        <v>1812</v>
      </c>
      <c r="R1780" s="16">
        <v>45792</v>
      </c>
      <c r="S1780">
        <v>62</v>
      </c>
      <c r="T1780" t="s">
        <v>8392</v>
      </c>
      <c r="U1780" s="16">
        <v>45808</v>
      </c>
      <c r="V1780" s="16">
        <v>45792</v>
      </c>
      <c r="Y1780" s="16">
        <v>45792</v>
      </c>
      <c r="AB1780" t="s">
        <v>1730</v>
      </c>
    </row>
    <row r="1781" spans="1:28" x14ac:dyDescent="0.35">
      <c r="A1781" t="s">
        <v>1815</v>
      </c>
      <c r="B1781" t="s">
        <v>1816</v>
      </c>
      <c r="C1781" t="s">
        <v>1402</v>
      </c>
      <c r="D1781" t="s">
        <v>1301</v>
      </c>
      <c r="E1781" s="16">
        <v>45777</v>
      </c>
      <c r="F1781">
        <v>4001911596</v>
      </c>
      <c r="G1781" t="s">
        <v>1927</v>
      </c>
      <c r="H1781" t="s">
        <v>5338</v>
      </c>
      <c r="I1781" t="s">
        <v>2899</v>
      </c>
      <c r="J1781">
        <v>3072925</v>
      </c>
      <c r="K1781">
        <v>6581468</v>
      </c>
      <c r="M1781">
        <v>2</v>
      </c>
      <c r="N1781">
        <v>15.85</v>
      </c>
      <c r="O1781">
        <v>31.7</v>
      </c>
      <c r="P1781" t="s">
        <v>1811</v>
      </c>
      <c r="Q1781" t="s">
        <v>1812</v>
      </c>
      <c r="R1781" s="16">
        <v>45792</v>
      </c>
      <c r="S1781">
        <v>62</v>
      </c>
      <c r="T1781" t="s">
        <v>8392</v>
      </c>
      <c r="U1781" s="16">
        <v>45808</v>
      </c>
      <c r="V1781" s="16">
        <v>45792</v>
      </c>
      <c r="Y1781" s="16">
        <v>45792</v>
      </c>
      <c r="AB1781" t="s">
        <v>1730</v>
      </c>
    </row>
    <row r="1782" spans="1:28" x14ac:dyDescent="0.35">
      <c r="A1782" t="s">
        <v>1815</v>
      </c>
      <c r="B1782" t="s">
        <v>1816</v>
      </c>
      <c r="C1782" t="s">
        <v>1402</v>
      </c>
      <c r="D1782" t="s">
        <v>1301</v>
      </c>
      <c r="E1782" s="16">
        <v>45777</v>
      </c>
      <c r="F1782">
        <v>4001911596</v>
      </c>
      <c r="G1782" t="s">
        <v>1927</v>
      </c>
      <c r="H1782" t="s">
        <v>5339</v>
      </c>
      <c r="I1782" t="s">
        <v>2899</v>
      </c>
      <c r="J1782">
        <v>3072925</v>
      </c>
      <c r="K1782">
        <v>6581468</v>
      </c>
      <c r="M1782">
        <v>1</v>
      </c>
      <c r="N1782">
        <v>2.57</v>
      </c>
      <c r="O1782">
        <v>2.57</v>
      </c>
      <c r="P1782" t="s">
        <v>1811</v>
      </c>
      <c r="Q1782" t="s">
        <v>1812</v>
      </c>
      <c r="R1782" s="16">
        <v>45792</v>
      </c>
      <c r="S1782">
        <v>62</v>
      </c>
      <c r="T1782" t="s">
        <v>8392</v>
      </c>
      <c r="U1782" s="16">
        <v>45808</v>
      </c>
      <c r="V1782" s="16">
        <v>45792</v>
      </c>
      <c r="Y1782" s="16">
        <v>45792</v>
      </c>
      <c r="AB1782" t="s">
        <v>1730</v>
      </c>
    </row>
    <row r="1783" spans="1:28" x14ac:dyDescent="0.35">
      <c r="A1783" t="s">
        <v>1815</v>
      </c>
      <c r="B1783" t="s">
        <v>1816</v>
      </c>
      <c r="C1783" t="s">
        <v>1402</v>
      </c>
      <c r="D1783" t="s">
        <v>1301</v>
      </c>
      <c r="E1783" s="16">
        <v>45777</v>
      </c>
      <c r="F1783">
        <v>4001911596</v>
      </c>
      <c r="G1783" t="s">
        <v>1927</v>
      </c>
      <c r="H1783" t="s">
        <v>5340</v>
      </c>
      <c r="I1783" t="s">
        <v>2853</v>
      </c>
      <c r="J1783">
        <v>3072925</v>
      </c>
      <c r="K1783">
        <v>6581468</v>
      </c>
      <c r="M1783">
        <v>1</v>
      </c>
      <c r="N1783">
        <v>7.69</v>
      </c>
      <c r="O1783">
        <v>7.69</v>
      </c>
      <c r="P1783" t="s">
        <v>1811</v>
      </c>
      <c r="Q1783" t="s">
        <v>1812</v>
      </c>
      <c r="R1783" s="16">
        <v>45792</v>
      </c>
      <c r="S1783">
        <v>62</v>
      </c>
      <c r="T1783" t="s">
        <v>8392</v>
      </c>
      <c r="U1783" s="16">
        <v>45808</v>
      </c>
      <c r="V1783" s="16">
        <v>45792</v>
      </c>
      <c r="Y1783" s="16">
        <v>45792</v>
      </c>
      <c r="AB1783" t="s">
        <v>1730</v>
      </c>
    </row>
    <row r="1784" spans="1:28" x14ac:dyDescent="0.35">
      <c r="A1784" t="s">
        <v>1815</v>
      </c>
      <c r="B1784" t="s">
        <v>1816</v>
      </c>
      <c r="C1784" t="s">
        <v>1402</v>
      </c>
      <c r="D1784" t="s">
        <v>1301</v>
      </c>
      <c r="E1784" s="16">
        <v>45777</v>
      </c>
      <c r="F1784">
        <v>4001911596</v>
      </c>
      <c r="G1784" t="s">
        <v>1927</v>
      </c>
      <c r="H1784" t="s">
        <v>5341</v>
      </c>
      <c r="I1784" t="s">
        <v>3040</v>
      </c>
      <c r="J1784">
        <v>3072925</v>
      </c>
      <c r="K1784">
        <v>6581468</v>
      </c>
      <c r="M1784">
        <v>1</v>
      </c>
      <c r="N1784">
        <v>2.2400000000000002</v>
      </c>
      <c r="O1784">
        <v>2.2400000000000002</v>
      </c>
      <c r="P1784" t="s">
        <v>1811</v>
      </c>
      <c r="Q1784" t="s">
        <v>1812</v>
      </c>
      <c r="R1784" s="16">
        <v>45792</v>
      </c>
      <c r="S1784">
        <v>62</v>
      </c>
      <c r="T1784" t="s">
        <v>8392</v>
      </c>
      <c r="U1784" s="16">
        <v>45808</v>
      </c>
      <c r="V1784" s="16">
        <v>45792</v>
      </c>
      <c r="Y1784" s="16">
        <v>45792</v>
      </c>
      <c r="AB1784" t="s">
        <v>1730</v>
      </c>
    </row>
    <row r="1785" spans="1:28" x14ac:dyDescent="0.35">
      <c r="A1785" t="s">
        <v>2448</v>
      </c>
      <c r="B1785" t="s">
        <v>2334</v>
      </c>
      <c r="C1785" t="s">
        <v>1402</v>
      </c>
      <c r="D1785" t="s">
        <v>1301</v>
      </c>
      <c r="E1785" s="16">
        <v>45745</v>
      </c>
      <c r="F1785">
        <v>4001871744</v>
      </c>
      <c r="G1785" t="s">
        <v>1927</v>
      </c>
      <c r="H1785" t="s">
        <v>3677</v>
      </c>
      <c r="I1785" t="s">
        <v>1855</v>
      </c>
      <c r="J1785">
        <v>3072929</v>
      </c>
      <c r="K1785">
        <v>6581472</v>
      </c>
      <c r="M1785">
        <v>1</v>
      </c>
      <c r="N1785">
        <v>196.88</v>
      </c>
      <c r="O1785">
        <v>196.88</v>
      </c>
      <c r="P1785" t="s">
        <v>1811</v>
      </c>
      <c r="Q1785" t="s">
        <v>1812</v>
      </c>
      <c r="R1785" s="16">
        <v>45750</v>
      </c>
      <c r="S1785">
        <v>96</v>
      </c>
      <c r="T1785" t="s">
        <v>3949</v>
      </c>
      <c r="U1785" s="16">
        <v>45758</v>
      </c>
      <c r="V1785" s="16">
        <v>45758</v>
      </c>
      <c r="Y1785" s="16">
        <v>45778</v>
      </c>
      <c r="AB1785" t="s">
        <v>1728</v>
      </c>
    </row>
    <row r="1786" spans="1:28" x14ac:dyDescent="0.35">
      <c r="A1786" t="s">
        <v>2448</v>
      </c>
      <c r="B1786" t="s">
        <v>2334</v>
      </c>
      <c r="C1786" t="s">
        <v>1402</v>
      </c>
      <c r="D1786" t="s">
        <v>1301</v>
      </c>
      <c r="E1786" s="16">
        <v>45745</v>
      </c>
      <c r="F1786">
        <v>4001871744</v>
      </c>
      <c r="G1786" t="s">
        <v>1927</v>
      </c>
      <c r="H1786" t="s">
        <v>3678</v>
      </c>
      <c r="I1786" t="s">
        <v>1822</v>
      </c>
      <c r="J1786">
        <v>3072929</v>
      </c>
      <c r="K1786">
        <v>6581472</v>
      </c>
      <c r="M1786">
        <v>2</v>
      </c>
      <c r="N1786">
        <v>8.14</v>
      </c>
      <c r="O1786">
        <v>16.28</v>
      </c>
      <c r="P1786" t="s">
        <v>1811</v>
      </c>
      <c r="Q1786" t="s">
        <v>1812</v>
      </c>
      <c r="R1786" s="16">
        <v>45750</v>
      </c>
      <c r="S1786">
        <v>96</v>
      </c>
      <c r="T1786" t="s">
        <v>3949</v>
      </c>
      <c r="U1786" s="16">
        <v>45758</v>
      </c>
      <c r="V1786" s="16">
        <v>45758</v>
      </c>
      <c r="Y1786" s="16">
        <v>45778</v>
      </c>
      <c r="AB1786" t="s">
        <v>1728</v>
      </c>
    </row>
    <row r="1787" spans="1:28" x14ac:dyDescent="0.35">
      <c r="A1787" t="s">
        <v>2448</v>
      </c>
      <c r="B1787" t="s">
        <v>2334</v>
      </c>
      <c r="C1787" t="s">
        <v>1402</v>
      </c>
      <c r="D1787" t="s">
        <v>1301</v>
      </c>
      <c r="E1787" s="16">
        <v>45745</v>
      </c>
      <c r="F1787">
        <v>4001871744</v>
      </c>
      <c r="G1787" t="s">
        <v>1927</v>
      </c>
      <c r="H1787" t="s">
        <v>2180</v>
      </c>
      <c r="I1787" t="s">
        <v>1822</v>
      </c>
      <c r="J1787">
        <v>3072929</v>
      </c>
      <c r="K1787">
        <v>6581472</v>
      </c>
      <c r="M1787">
        <v>2</v>
      </c>
      <c r="N1787">
        <v>1.1499999999999999</v>
      </c>
      <c r="O1787">
        <v>2.2999999999999998</v>
      </c>
      <c r="P1787" t="s">
        <v>1811</v>
      </c>
      <c r="Q1787" t="s">
        <v>1812</v>
      </c>
      <c r="R1787" s="16">
        <v>45750</v>
      </c>
      <c r="S1787">
        <v>96</v>
      </c>
      <c r="T1787" t="s">
        <v>3949</v>
      </c>
      <c r="U1787" s="16">
        <v>45758</v>
      </c>
      <c r="V1787" s="16">
        <v>45758</v>
      </c>
      <c r="Y1787" s="16">
        <v>45778</v>
      </c>
      <c r="AB1787" t="s">
        <v>1728</v>
      </c>
    </row>
    <row r="1788" spans="1:28" x14ac:dyDescent="0.35">
      <c r="A1788" t="s">
        <v>2448</v>
      </c>
      <c r="B1788" t="s">
        <v>2334</v>
      </c>
      <c r="C1788" t="s">
        <v>1402</v>
      </c>
      <c r="D1788" t="s">
        <v>1301</v>
      </c>
      <c r="E1788" s="16">
        <v>45745</v>
      </c>
      <c r="F1788">
        <v>4001871744</v>
      </c>
      <c r="G1788" t="s">
        <v>1927</v>
      </c>
      <c r="H1788" t="s">
        <v>2073</v>
      </c>
      <c r="I1788" t="s">
        <v>1825</v>
      </c>
      <c r="J1788">
        <v>3072929</v>
      </c>
      <c r="K1788">
        <v>6581472</v>
      </c>
      <c r="M1788">
        <v>2</v>
      </c>
      <c r="N1788">
        <v>0.68</v>
      </c>
      <c r="O1788">
        <v>1.36</v>
      </c>
      <c r="P1788" t="s">
        <v>1811</v>
      </c>
      <c r="Q1788" t="s">
        <v>1812</v>
      </c>
      <c r="R1788" s="16">
        <v>45750</v>
      </c>
      <c r="S1788">
        <v>96</v>
      </c>
      <c r="T1788" t="s">
        <v>3949</v>
      </c>
      <c r="U1788" s="16">
        <v>45758</v>
      </c>
      <c r="V1788" s="16">
        <v>45758</v>
      </c>
      <c r="Y1788" s="16">
        <v>45778</v>
      </c>
      <c r="AB1788" t="s">
        <v>1728</v>
      </c>
    </row>
    <row r="1789" spans="1:28" x14ac:dyDescent="0.35">
      <c r="A1789" t="s">
        <v>2229</v>
      </c>
      <c r="B1789" t="s">
        <v>2230</v>
      </c>
      <c r="C1789" t="s">
        <v>1540</v>
      </c>
      <c r="D1789" t="s">
        <v>1301</v>
      </c>
      <c r="E1789" s="16">
        <v>45744</v>
      </c>
      <c r="F1789">
        <v>4001870660</v>
      </c>
      <c r="G1789" t="s">
        <v>1927</v>
      </c>
      <c r="H1789" t="s">
        <v>1892</v>
      </c>
      <c r="I1789" t="s">
        <v>1823</v>
      </c>
      <c r="J1789">
        <v>3072933</v>
      </c>
      <c r="K1789">
        <v>6581476</v>
      </c>
      <c r="M1789">
        <v>4</v>
      </c>
      <c r="N1789">
        <v>1.54</v>
      </c>
      <c r="O1789">
        <v>6.16</v>
      </c>
      <c r="P1789" t="s">
        <v>1811</v>
      </c>
      <c r="Q1789" t="s">
        <v>1812</v>
      </c>
      <c r="R1789" s="16">
        <v>45748</v>
      </c>
      <c r="S1789">
        <v>76</v>
      </c>
      <c r="T1789" t="s">
        <v>3949</v>
      </c>
      <c r="U1789" s="16">
        <v>45778</v>
      </c>
      <c r="V1789" s="16">
        <v>45778</v>
      </c>
      <c r="Y1789" s="16">
        <v>45778</v>
      </c>
      <c r="AB1789" t="s">
        <v>1724</v>
      </c>
    </row>
    <row r="1790" spans="1:28" x14ac:dyDescent="0.35">
      <c r="A1790" t="s">
        <v>2229</v>
      </c>
      <c r="B1790" t="s">
        <v>2230</v>
      </c>
      <c r="C1790" t="s">
        <v>1540</v>
      </c>
      <c r="D1790" t="s">
        <v>1301</v>
      </c>
      <c r="E1790" s="16">
        <v>45744</v>
      </c>
      <c r="F1790">
        <v>4001870660</v>
      </c>
      <c r="G1790" t="s">
        <v>1927</v>
      </c>
      <c r="H1790" t="s">
        <v>2534</v>
      </c>
      <c r="I1790" t="s">
        <v>1914</v>
      </c>
      <c r="J1790">
        <v>3072933</v>
      </c>
      <c r="K1790">
        <v>6581476</v>
      </c>
      <c r="M1790">
        <v>2</v>
      </c>
      <c r="N1790">
        <v>56.14</v>
      </c>
      <c r="O1790">
        <v>112.28</v>
      </c>
      <c r="P1790" t="s">
        <v>1811</v>
      </c>
      <c r="Q1790" t="s">
        <v>1812</v>
      </c>
      <c r="R1790" s="16">
        <v>45748</v>
      </c>
      <c r="S1790">
        <v>76</v>
      </c>
      <c r="T1790" t="s">
        <v>3949</v>
      </c>
      <c r="U1790" s="16">
        <v>45778</v>
      </c>
      <c r="V1790" s="16">
        <v>45778</v>
      </c>
      <c r="Y1790" s="16">
        <v>45778</v>
      </c>
      <c r="AB1790" t="s">
        <v>1724</v>
      </c>
    </row>
    <row r="1791" spans="1:28" x14ac:dyDescent="0.35">
      <c r="A1791" t="s">
        <v>2229</v>
      </c>
      <c r="B1791" t="s">
        <v>2230</v>
      </c>
      <c r="C1791" t="s">
        <v>1540</v>
      </c>
      <c r="D1791" t="s">
        <v>1301</v>
      </c>
      <c r="E1791" s="16">
        <v>45746</v>
      </c>
      <c r="F1791">
        <v>4001873015</v>
      </c>
      <c r="G1791" t="s">
        <v>1927</v>
      </c>
      <c r="H1791" t="s">
        <v>3741</v>
      </c>
      <c r="I1791" t="s">
        <v>1828</v>
      </c>
      <c r="J1791">
        <v>3072933</v>
      </c>
      <c r="K1791">
        <v>6581476</v>
      </c>
      <c r="M1791">
        <v>1</v>
      </c>
      <c r="N1791">
        <v>93.15</v>
      </c>
      <c r="O1791">
        <v>93.15</v>
      </c>
      <c r="P1791" t="s">
        <v>1811</v>
      </c>
      <c r="Q1791" t="s">
        <v>1812</v>
      </c>
      <c r="R1791" s="16">
        <v>45761</v>
      </c>
      <c r="S1791">
        <v>76</v>
      </c>
      <c r="T1791" t="s">
        <v>3949</v>
      </c>
      <c r="U1791" s="16">
        <v>45778</v>
      </c>
      <c r="V1791" s="16">
        <v>45778</v>
      </c>
      <c r="Y1791" s="16">
        <v>45778</v>
      </c>
      <c r="AB1791" t="s">
        <v>1724</v>
      </c>
    </row>
    <row r="1792" spans="1:28" x14ac:dyDescent="0.35">
      <c r="A1792" t="s">
        <v>2229</v>
      </c>
      <c r="B1792" t="s">
        <v>2230</v>
      </c>
      <c r="C1792" t="s">
        <v>1540</v>
      </c>
      <c r="D1792" t="s">
        <v>1301</v>
      </c>
      <c r="E1792" s="16">
        <v>45746</v>
      </c>
      <c r="F1792">
        <v>4001873015</v>
      </c>
      <c r="G1792" t="s">
        <v>1927</v>
      </c>
      <c r="H1792" t="s">
        <v>3742</v>
      </c>
      <c r="I1792" t="s">
        <v>1828</v>
      </c>
      <c r="J1792">
        <v>3072933</v>
      </c>
      <c r="K1792">
        <v>6581476</v>
      </c>
      <c r="M1792">
        <v>1</v>
      </c>
      <c r="N1792">
        <v>103.97</v>
      </c>
      <c r="O1792">
        <v>103.97</v>
      </c>
      <c r="P1792" t="s">
        <v>1811</v>
      </c>
      <c r="Q1792" t="s">
        <v>1812</v>
      </c>
      <c r="R1792" s="16">
        <v>45761</v>
      </c>
      <c r="S1792">
        <v>76</v>
      </c>
      <c r="T1792" t="s">
        <v>3949</v>
      </c>
      <c r="U1792" s="16">
        <v>45778</v>
      </c>
      <c r="V1792" s="16">
        <v>45778</v>
      </c>
      <c r="Y1792" s="16">
        <v>45778</v>
      </c>
      <c r="AB1792" t="s">
        <v>1724</v>
      </c>
    </row>
    <row r="1793" spans="1:28" x14ac:dyDescent="0.35">
      <c r="A1793" t="s">
        <v>2229</v>
      </c>
      <c r="B1793" t="s">
        <v>2230</v>
      </c>
      <c r="C1793" t="s">
        <v>1540</v>
      </c>
      <c r="D1793" t="s">
        <v>1301</v>
      </c>
      <c r="E1793" s="16">
        <v>45746</v>
      </c>
      <c r="F1793">
        <v>4001873015</v>
      </c>
      <c r="G1793" t="s">
        <v>1927</v>
      </c>
      <c r="H1793" t="s">
        <v>3743</v>
      </c>
      <c r="I1793" t="s">
        <v>1828</v>
      </c>
      <c r="J1793">
        <v>3072933</v>
      </c>
      <c r="K1793">
        <v>6581476</v>
      </c>
      <c r="M1793">
        <v>1</v>
      </c>
      <c r="N1793">
        <v>99.29</v>
      </c>
      <c r="O1793">
        <v>99.29</v>
      </c>
      <c r="P1793" t="s">
        <v>1811</v>
      </c>
      <c r="Q1793" t="s">
        <v>1812</v>
      </c>
      <c r="R1793" s="16">
        <v>45761</v>
      </c>
      <c r="S1793">
        <v>76</v>
      </c>
      <c r="T1793" t="s">
        <v>3949</v>
      </c>
      <c r="U1793" s="16">
        <v>45778</v>
      </c>
      <c r="V1793" s="16">
        <v>45778</v>
      </c>
      <c r="Y1793" s="16">
        <v>45778</v>
      </c>
      <c r="AB1793" t="s">
        <v>1724</v>
      </c>
    </row>
    <row r="1794" spans="1:28" x14ac:dyDescent="0.35">
      <c r="A1794" t="s">
        <v>2229</v>
      </c>
      <c r="B1794" t="s">
        <v>2230</v>
      </c>
      <c r="C1794" t="s">
        <v>1540</v>
      </c>
      <c r="D1794" t="s">
        <v>1301</v>
      </c>
      <c r="E1794" s="16">
        <v>45746</v>
      </c>
      <c r="F1794">
        <v>4001873015</v>
      </c>
      <c r="G1794" t="s">
        <v>1927</v>
      </c>
      <c r="H1794" t="s">
        <v>3744</v>
      </c>
      <c r="I1794" t="s">
        <v>1828</v>
      </c>
      <c r="J1794">
        <v>3072933</v>
      </c>
      <c r="K1794">
        <v>6581476</v>
      </c>
      <c r="M1794">
        <v>1</v>
      </c>
      <c r="N1794">
        <v>63.49</v>
      </c>
      <c r="O1794">
        <v>63.49</v>
      </c>
      <c r="P1794" t="s">
        <v>1811</v>
      </c>
      <c r="Q1794" t="s">
        <v>1812</v>
      </c>
      <c r="R1794" s="16">
        <v>45761</v>
      </c>
      <c r="S1794">
        <v>76</v>
      </c>
      <c r="T1794" t="s">
        <v>3949</v>
      </c>
      <c r="U1794" s="16">
        <v>45778</v>
      </c>
      <c r="V1794" s="16">
        <v>45778</v>
      </c>
      <c r="Y1794" s="16">
        <v>45778</v>
      </c>
      <c r="AB1794" t="s">
        <v>1724</v>
      </c>
    </row>
    <row r="1795" spans="1:28" x14ac:dyDescent="0.35">
      <c r="A1795" t="s">
        <v>2229</v>
      </c>
      <c r="B1795" t="s">
        <v>2230</v>
      </c>
      <c r="C1795" t="s">
        <v>1540</v>
      </c>
      <c r="D1795" t="s">
        <v>1301</v>
      </c>
      <c r="E1795" s="16">
        <v>45746</v>
      </c>
      <c r="F1795">
        <v>4001873015</v>
      </c>
      <c r="G1795" t="s">
        <v>1927</v>
      </c>
      <c r="H1795" t="s">
        <v>2940</v>
      </c>
      <c r="I1795" t="s">
        <v>1828</v>
      </c>
      <c r="J1795">
        <v>3072933</v>
      </c>
      <c r="K1795">
        <v>6581476</v>
      </c>
      <c r="M1795">
        <v>1</v>
      </c>
      <c r="N1795">
        <v>59.16</v>
      </c>
      <c r="O1795">
        <v>59.16</v>
      </c>
      <c r="P1795" t="s">
        <v>1811</v>
      </c>
      <c r="Q1795" t="s">
        <v>1812</v>
      </c>
      <c r="R1795" s="16">
        <v>45761</v>
      </c>
      <c r="S1795">
        <v>76</v>
      </c>
      <c r="T1795" t="s">
        <v>3949</v>
      </c>
      <c r="U1795" s="16">
        <v>45778</v>
      </c>
      <c r="V1795" s="16">
        <v>45778</v>
      </c>
      <c r="Y1795" s="16">
        <v>45778</v>
      </c>
      <c r="AB1795" t="s">
        <v>1724</v>
      </c>
    </row>
    <row r="1796" spans="1:28" x14ac:dyDescent="0.35">
      <c r="A1796" t="s">
        <v>2229</v>
      </c>
      <c r="B1796" t="s">
        <v>2230</v>
      </c>
      <c r="C1796" t="s">
        <v>1540</v>
      </c>
      <c r="D1796" t="s">
        <v>1301</v>
      </c>
      <c r="E1796" s="16">
        <v>45746</v>
      </c>
      <c r="F1796">
        <v>4001873015</v>
      </c>
      <c r="G1796" t="s">
        <v>1927</v>
      </c>
      <c r="H1796" t="s">
        <v>3745</v>
      </c>
      <c r="I1796" t="s">
        <v>1828</v>
      </c>
      <c r="J1796">
        <v>3072933</v>
      </c>
      <c r="K1796">
        <v>6581476</v>
      </c>
      <c r="M1796">
        <v>1</v>
      </c>
      <c r="N1796">
        <v>106.6</v>
      </c>
      <c r="O1796">
        <v>106.6</v>
      </c>
      <c r="P1796" t="s">
        <v>1811</v>
      </c>
      <c r="Q1796" t="s">
        <v>1812</v>
      </c>
      <c r="R1796" s="16">
        <v>45761</v>
      </c>
      <c r="S1796">
        <v>76</v>
      </c>
      <c r="T1796" t="s">
        <v>3949</v>
      </c>
      <c r="U1796" s="16">
        <v>45778</v>
      </c>
      <c r="V1796" s="16">
        <v>45778</v>
      </c>
      <c r="Y1796" s="16">
        <v>45778</v>
      </c>
      <c r="AB1796" t="s">
        <v>1724</v>
      </c>
    </row>
    <row r="1797" spans="1:28" x14ac:dyDescent="0.35">
      <c r="A1797" t="s">
        <v>2229</v>
      </c>
      <c r="B1797" t="s">
        <v>2230</v>
      </c>
      <c r="C1797" t="s">
        <v>1540</v>
      </c>
      <c r="D1797" t="s">
        <v>1301</v>
      </c>
      <c r="E1797" s="16">
        <v>45746</v>
      </c>
      <c r="F1797">
        <v>4001873015</v>
      </c>
      <c r="G1797" t="s">
        <v>1927</v>
      </c>
      <c r="H1797" t="s">
        <v>1908</v>
      </c>
      <c r="I1797" t="s">
        <v>1909</v>
      </c>
      <c r="J1797">
        <v>3072933</v>
      </c>
      <c r="K1797">
        <v>6581476</v>
      </c>
      <c r="M1797">
        <v>2</v>
      </c>
      <c r="N1797">
        <v>2.41</v>
      </c>
      <c r="O1797">
        <v>4.82</v>
      </c>
      <c r="P1797" t="s">
        <v>1811</v>
      </c>
      <c r="Q1797" t="s">
        <v>1812</v>
      </c>
      <c r="R1797" s="16">
        <v>45761</v>
      </c>
      <c r="S1797">
        <v>76</v>
      </c>
      <c r="T1797" t="s">
        <v>3949</v>
      </c>
      <c r="U1797" s="16">
        <v>45778</v>
      </c>
      <c r="V1797" s="16">
        <v>45778</v>
      </c>
      <c r="Y1797" s="16">
        <v>45778</v>
      </c>
      <c r="AB1797" t="s">
        <v>1724</v>
      </c>
    </row>
    <row r="1798" spans="1:28" x14ac:dyDescent="0.35">
      <c r="A1798" t="s">
        <v>2229</v>
      </c>
      <c r="B1798" t="s">
        <v>2230</v>
      </c>
      <c r="C1798" t="s">
        <v>1540</v>
      </c>
      <c r="D1798" t="s">
        <v>1301</v>
      </c>
      <c r="E1798" s="16">
        <v>45746</v>
      </c>
      <c r="F1798">
        <v>4001873015</v>
      </c>
      <c r="G1798" t="s">
        <v>1927</v>
      </c>
      <c r="H1798" t="s">
        <v>3746</v>
      </c>
      <c r="I1798" t="s">
        <v>2093</v>
      </c>
      <c r="J1798">
        <v>3072933</v>
      </c>
      <c r="K1798">
        <v>6581476</v>
      </c>
      <c r="M1798">
        <v>1</v>
      </c>
      <c r="N1798">
        <v>75.849999999999994</v>
      </c>
      <c r="O1798">
        <v>75.849999999999994</v>
      </c>
      <c r="P1798" t="s">
        <v>1811</v>
      </c>
      <c r="Q1798" t="s">
        <v>1812</v>
      </c>
      <c r="R1798" s="16">
        <v>45761</v>
      </c>
      <c r="S1798">
        <v>76</v>
      </c>
      <c r="T1798" t="s">
        <v>3949</v>
      </c>
      <c r="U1798" s="16">
        <v>45778</v>
      </c>
      <c r="V1798" s="16">
        <v>45778</v>
      </c>
      <c r="Y1798" s="16">
        <v>45778</v>
      </c>
      <c r="AB1798" t="s">
        <v>1724</v>
      </c>
    </row>
    <row r="1799" spans="1:28" x14ac:dyDescent="0.35">
      <c r="A1799" t="s">
        <v>2229</v>
      </c>
      <c r="B1799" t="s">
        <v>2230</v>
      </c>
      <c r="C1799" t="s">
        <v>1540</v>
      </c>
      <c r="D1799" t="s">
        <v>1301</v>
      </c>
      <c r="E1799" s="16">
        <v>45746</v>
      </c>
      <c r="F1799">
        <v>4001873015</v>
      </c>
      <c r="G1799" t="s">
        <v>1927</v>
      </c>
      <c r="H1799" t="s">
        <v>3747</v>
      </c>
      <c r="I1799" t="s">
        <v>1828</v>
      </c>
      <c r="J1799">
        <v>3072933</v>
      </c>
      <c r="K1799">
        <v>6581476</v>
      </c>
      <c r="M1799">
        <v>5</v>
      </c>
      <c r="N1799">
        <v>132.93</v>
      </c>
      <c r="O1799">
        <v>664.65</v>
      </c>
      <c r="P1799" t="s">
        <v>1811</v>
      </c>
      <c r="Q1799" t="s">
        <v>1812</v>
      </c>
      <c r="R1799" s="16">
        <v>45761</v>
      </c>
      <c r="S1799">
        <v>76</v>
      </c>
      <c r="T1799" t="s">
        <v>3949</v>
      </c>
      <c r="U1799" s="16">
        <v>45778</v>
      </c>
      <c r="V1799" s="16">
        <v>45778</v>
      </c>
      <c r="Y1799" s="16">
        <v>45778</v>
      </c>
      <c r="AB1799" t="s">
        <v>1724</v>
      </c>
    </row>
    <row r="1800" spans="1:28" x14ac:dyDescent="0.35">
      <c r="A1800" t="s">
        <v>2229</v>
      </c>
      <c r="B1800" t="s">
        <v>2230</v>
      </c>
      <c r="C1800" t="s">
        <v>1540</v>
      </c>
      <c r="D1800" t="s">
        <v>1301</v>
      </c>
      <c r="E1800" s="16">
        <v>45746</v>
      </c>
      <c r="F1800">
        <v>4001873015</v>
      </c>
      <c r="G1800" t="s">
        <v>1927</v>
      </c>
      <c r="H1800" t="s">
        <v>3748</v>
      </c>
      <c r="I1800" t="s">
        <v>1828</v>
      </c>
      <c r="J1800">
        <v>3072933</v>
      </c>
      <c r="K1800">
        <v>6581476</v>
      </c>
      <c r="M1800">
        <v>1</v>
      </c>
      <c r="N1800">
        <v>66.84</v>
      </c>
      <c r="O1800">
        <v>66.84</v>
      </c>
      <c r="P1800" t="s">
        <v>1811</v>
      </c>
      <c r="Q1800" t="s">
        <v>1812</v>
      </c>
      <c r="R1800" s="16">
        <v>45761</v>
      </c>
      <c r="S1800">
        <v>76</v>
      </c>
      <c r="T1800" t="s">
        <v>3949</v>
      </c>
      <c r="U1800" s="16">
        <v>45778</v>
      </c>
      <c r="V1800" s="16">
        <v>45778</v>
      </c>
      <c r="Y1800" s="16">
        <v>45778</v>
      </c>
      <c r="AB1800" t="s">
        <v>1724</v>
      </c>
    </row>
    <row r="1801" spans="1:28" x14ac:dyDescent="0.35">
      <c r="A1801" t="s">
        <v>2229</v>
      </c>
      <c r="B1801" t="s">
        <v>2230</v>
      </c>
      <c r="C1801" t="s">
        <v>1540</v>
      </c>
      <c r="D1801" t="s">
        <v>1301</v>
      </c>
      <c r="E1801" s="16">
        <v>45746</v>
      </c>
      <c r="F1801">
        <v>4001873015</v>
      </c>
      <c r="G1801" t="s">
        <v>1927</v>
      </c>
      <c r="H1801" t="s">
        <v>2942</v>
      </c>
      <c r="I1801" t="s">
        <v>1828</v>
      </c>
      <c r="J1801">
        <v>3072933</v>
      </c>
      <c r="K1801">
        <v>6581476</v>
      </c>
      <c r="M1801">
        <v>1</v>
      </c>
      <c r="N1801">
        <v>57.42</v>
      </c>
      <c r="O1801">
        <v>57.42</v>
      </c>
      <c r="P1801" t="s">
        <v>1811</v>
      </c>
      <c r="Q1801" t="s">
        <v>1812</v>
      </c>
      <c r="R1801" s="16">
        <v>45761</v>
      </c>
      <c r="S1801">
        <v>76</v>
      </c>
      <c r="T1801" t="s">
        <v>3949</v>
      </c>
      <c r="U1801" s="16">
        <v>45778</v>
      </c>
      <c r="V1801" s="16">
        <v>45778</v>
      </c>
      <c r="Y1801" s="16">
        <v>45778</v>
      </c>
      <c r="AB1801" t="s">
        <v>1724</v>
      </c>
    </row>
    <row r="1802" spans="1:28" x14ac:dyDescent="0.35">
      <c r="A1802" t="s">
        <v>2229</v>
      </c>
      <c r="B1802" t="s">
        <v>2230</v>
      </c>
      <c r="C1802" t="s">
        <v>1540</v>
      </c>
      <c r="D1802" t="s">
        <v>1301</v>
      </c>
      <c r="E1802" s="16">
        <v>45746</v>
      </c>
      <c r="F1802">
        <v>4001873015</v>
      </c>
      <c r="G1802" t="s">
        <v>1927</v>
      </c>
      <c r="H1802" t="s">
        <v>2941</v>
      </c>
      <c r="I1802" t="s">
        <v>1828</v>
      </c>
      <c r="J1802">
        <v>3072933</v>
      </c>
      <c r="K1802">
        <v>6581476</v>
      </c>
      <c r="M1802">
        <v>1</v>
      </c>
      <c r="N1802">
        <v>57.89</v>
      </c>
      <c r="O1802">
        <v>57.89</v>
      </c>
      <c r="P1802" t="s">
        <v>1811</v>
      </c>
      <c r="Q1802" t="s">
        <v>1812</v>
      </c>
      <c r="R1802" s="16">
        <v>45761</v>
      </c>
      <c r="S1802">
        <v>76</v>
      </c>
      <c r="T1802" t="s">
        <v>3949</v>
      </c>
      <c r="U1802" s="16">
        <v>45778</v>
      </c>
      <c r="V1802" s="16">
        <v>45778</v>
      </c>
      <c r="Y1802" s="16">
        <v>45778</v>
      </c>
      <c r="AB1802" t="s">
        <v>1724</v>
      </c>
    </row>
    <row r="1803" spans="1:28" x14ac:dyDescent="0.35">
      <c r="A1803" t="s">
        <v>2229</v>
      </c>
      <c r="B1803" t="s">
        <v>2230</v>
      </c>
      <c r="C1803" t="s">
        <v>1540</v>
      </c>
      <c r="D1803" t="s">
        <v>1301</v>
      </c>
      <c r="E1803" s="16">
        <v>45746</v>
      </c>
      <c r="F1803">
        <v>4001873015</v>
      </c>
      <c r="G1803" t="s">
        <v>1927</v>
      </c>
      <c r="H1803" t="s">
        <v>3749</v>
      </c>
      <c r="I1803" t="s">
        <v>1828</v>
      </c>
      <c r="J1803">
        <v>3072933</v>
      </c>
      <c r="K1803">
        <v>6581476</v>
      </c>
      <c r="M1803">
        <v>1</v>
      </c>
      <c r="N1803">
        <v>119.07</v>
      </c>
      <c r="O1803">
        <v>119.07</v>
      </c>
      <c r="P1803" t="s">
        <v>1811</v>
      </c>
      <c r="Q1803" t="s">
        <v>1812</v>
      </c>
      <c r="R1803" s="16">
        <v>45761</v>
      </c>
      <c r="S1803">
        <v>76</v>
      </c>
      <c r="T1803" t="s">
        <v>3949</v>
      </c>
      <c r="U1803" s="16">
        <v>45778</v>
      </c>
      <c r="V1803" s="16">
        <v>45778</v>
      </c>
      <c r="Y1803" s="16">
        <v>45778</v>
      </c>
      <c r="AB1803" t="s">
        <v>1724</v>
      </c>
    </row>
    <row r="1804" spans="1:28" x14ac:dyDescent="0.35">
      <c r="A1804" t="s">
        <v>2229</v>
      </c>
      <c r="B1804" t="s">
        <v>2230</v>
      </c>
      <c r="C1804" t="s">
        <v>1540</v>
      </c>
      <c r="D1804" t="s">
        <v>1301</v>
      </c>
      <c r="E1804" s="16">
        <v>45746</v>
      </c>
      <c r="F1804">
        <v>4001873015</v>
      </c>
      <c r="G1804" t="s">
        <v>1927</v>
      </c>
      <c r="H1804" t="s">
        <v>3750</v>
      </c>
      <c r="I1804" t="s">
        <v>1828</v>
      </c>
      <c r="J1804">
        <v>3072933</v>
      </c>
      <c r="K1804">
        <v>6581476</v>
      </c>
      <c r="M1804">
        <v>1</v>
      </c>
      <c r="N1804">
        <v>114.39</v>
      </c>
      <c r="O1804">
        <v>114.39</v>
      </c>
      <c r="P1804" t="s">
        <v>1811</v>
      </c>
      <c r="Q1804" t="s">
        <v>1812</v>
      </c>
      <c r="R1804" s="16">
        <v>45761</v>
      </c>
      <c r="S1804">
        <v>76</v>
      </c>
      <c r="T1804" t="s">
        <v>3949</v>
      </c>
      <c r="U1804" s="16">
        <v>45778</v>
      </c>
      <c r="V1804" s="16">
        <v>45778</v>
      </c>
      <c r="Y1804" s="16">
        <v>45778</v>
      </c>
      <c r="AB1804" t="s">
        <v>1724</v>
      </c>
    </row>
    <row r="1805" spans="1:28" x14ac:dyDescent="0.35">
      <c r="A1805" t="s">
        <v>2229</v>
      </c>
      <c r="B1805" t="s">
        <v>2230</v>
      </c>
      <c r="C1805" t="s">
        <v>1540</v>
      </c>
      <c r="D1805" t="s">
        <v>1301</v>
      </c>
      <c r="E1805" s="16">
        <v>45746</v>
      </c>
      <c r="F1805">
        <v>4001873015</v>
      </c>
      <c r="G1805" t="s">
        <v>1927</v>
      </c>
      <c r="H1805" t="s">
        <v>1888</v>
      </c>
      <c r="I1805" t="s">
        <v>1826</v>
      </c>
      <c r="J1805">
        <v>3072933</v>
      </c>
      <c r="K1805">
        <v>6581476</v>
      </c>
      <c r="M1805">
        <v>10</v>
      </c>
      <c r="N1805">
        <v>1.66</v>
      </c>
      <c r="O1805">
        <v>16.600000000000001</v>
      </c>
      <c r="P1805" t="s">
        <v>1811</v>
      </c>
      <c r="Q1805" t="s">
        <v>1812</v>
      </c>
      <c r="R1805" s="16">
        <v>45761</v>
      </c>
      <c r="S1805">
        <v>76</v>
      </c>
      <c r="T1805" t="s">
        <v>3949</v>
      </c>
      <c r="U1805" s="16">
        <v>45778</v>
      </c>
      <c r="V1805" s="16">
        <v>45778</v>
      </c>
      <c r="Y1805" s="16">
        <v>45778</v>
      </c>
      <c r="AB1805" t="s">
        <v>1724</v>
      </c>
    </row>
    <row r="1806" spans="1:28" x14ac:dyDescent="0.35">
      <c r="A1806" t="s">
        <v>2229</v>
      </c>
      <c r="B1806" t="s">
        <v>2230</v>
      </c>
      <c r="C1806" t="s">
        <v>1540</v>
      </c>
      <c r="D1806" t="s">
        <v>1301</v>
      </c>
      <c r="E1806" s="16">
        <v>45746</v>
      </c>
      <c r="F1806">
        <v>4001873015</v>
      </c>
      <c r="G1806" t="s">
        <v>1927</v>
      </c>
      <c r="H1806" t="s">
        <v>3751</v>
      </c>
      <c r="I1806" t="s">
        <v>1828</v>
      </c>
      <c r="J1806">
        <v>3072933</v>
      </c>
      <c r="K1806">
        <v>6581476</v>
      </c>
      <c r="M1806">
        <v>2</v>
      </c>
      <c r="N1806">
        <v>132.97</v>
      </c>
      <c r="O1806">
        <v>265.94</v>
      </c>
      <c r="P1806" t="s">
        <v>1811</v>
      </c>
      <c r="Q1806" t="s">
        <v>1812</v>
      </c>
      <c r="R1806" s="16">
        <v>45761</v>
      </c>
      <c r="S1806">
        <v>76</v>
      </c>
      <c r="T1806" t="s">
        <v>3949</v>
      </c>
      <c r="U1806" s="16">
        <v>45778</v>
      </c>
      <c r="V1806" s="16">
        <v>45778</v>
      </c>
      <c r="Y1806" s="16">
        <v>45778</v>
      </c>
      <c r="AB1806" t="s">
        <v>1724</v>
      </c>
    </row>
    <row r="1807" spans="1:28" x14ac:dyDescent="0.35">
      <c r="A1807" t="s">
        <v>2229</v>
      </c>
      <c r="B1807" t="s">
        <v>2230</v>
      </c>
      <c r="C1807" t="s">
        <v>1540</v>
      </c>
      <c r="D1807" t="s">
        <v>1301</v>
      </c>
      <c r="E1807" s="16">
        <v>45746</v>
      </c>
      <c r="F1807">
        <v>4001873015</v>
      </c>
      <c r="G1807" t="s">
        <v>1927</v>
      </c>
      <c r="H1807" t="s">
        <v>1892</v>
      </c>
      <c r="I1807" t="s">
        <v>1823</v>
      </c>
      <c r="J1807">
        <v>3072933</v>
      </c>
      <c r="K1807">
        <v>6581476</v>
      </c>
      <c r="M1807">
        <v>12</v>
      </c>
      <c r="N1807">
        <v>1.54</v>
      </c>
      <c r="O1807">
        <v>18.48</v>
      </c>
      <c r="P1807" t="s">
        <v>1811</v>
      </c>
      <c r="Q1807" t="s">
        <v>1812</v>
      </c>
      <c r="R1807" s="16">
        <v>45761</v>
      </c>
      <c r="S1807">
        <v>76</v>
      </c>
      <c r="T1807" t="s">
        <v>3949</v>
      </c>
      <c r="U1807" s="16">
        <v>45778</v>
      </c>
      <c r="V1807" s="16">
        <v>45778</v>
      </c>
      <c r="Y1807" s="16">
        <v>45778</v>
      </c>
      <c r="AB1807" t="s">
        <v>1724</v>
      </c>
    </row>
    <row r="1808" spans="1:28" x14ac:dyDescent="0.35">
      <c r="A1808" t="s">
        <v>2229</v>
      </c>
      <c r="B1808" t="s">
        <v>2230</v>
      </c>
      <c r="C1808" t="s">
        <v>1540</v>
      </c>
      <c r="D1808" t="s">
        <v>1301</v>
      </c>
      <c r="E1808" s="16">
        <v>45746</v>
      </c>
      <c r="F1808">
        <v>4001873015</v>
      </c>
      <c r="G1808" t="s">
        <v>1927</v>
      </c>
      <c r="H1808" t="s">
        <v>3752</v>
      </c>
      <c r="I1808" t="s">
        <v>2032</v>
      </c>
      <c r="J1808">
        <v>3072933</v>
      </c>
      <c r="K1808">
        <v>6581476</v>
      </c>
      <c r="M1808">
        <v>1</v>
      </c>
      <c r="N1808">
        <v>123.6</v>
      </c>
      <c r="O1808">
        <v>123.6</v>
      </c>
      <c r="P1808" t="s">
        <v>1811</v>
      </c>
      <c r="Q1808" t="s">
        <v>1812</v>
      </c>
      <c r="R1808" s="16">
        <v>45761</v>
      </c>
      <c r="S1808">
        <v>76</v>
      </c>
      <c r="T1808" t="s">
        <v>3949</v>
      </c>
      <c r="U1808" s="16">
        <v>45778</v>
      </c>
      <c r="V1808" s="16">
        <v>45778</v>
      </c>
      <c r="Y1808" s="16">
        <v>45778</v>
      </c>
      <c r="AB1808" t="s">
        <v>1724</v>
      </c>
    </row>
    <row r="1809" spans="1:28" x14ac:dyDescent="0.35">
      <c r="A1809" t="s">
        <v>2229</v>
      </c>
      <c r="B1809" t="s">
        <v>2230</v>
      </c>
      <c r="C1809" t="s">
        <v>1540</v>
      </c>
      <c r="D1809" t="s">
        <v>1301</v>
      </c>
      <c r="E1809" s="16">
        <v>45746</v>
      </c>
      <c r="F1809">
        <v>4001873015</v>
      </c>
      <c r="G1809" t="s">
        <v>1927</v>
      </c>
      <c r="H1809" t="s">
        <v>1892</v>
      </c>
      <c r="I1809" t="s">
        <v>1823</v>
      </c>
      <c r="J1809">
        <v>3072933</v>
      </c>
      <c r="K1809">
        <v>6581476</v>
      </c>
      <c r="M1809">
        <v>2</v>
      </c>
      <c r="N1809">
        <v>1.54</v>
      </c>
      <c r="O1809">
        <v>3.08</v>
      </c>
      <c r="P1809" t="s">
        <v>1811</v>
      </c>
      <c r="Q1809" t="s">
        <v>1812</v>
      </c>
      <c r="R1809" s="16">
        <v>45761</v>
      </c>
      <c r="S1809">
        <v>76</v>
      </c>
      <c r="T1809" t="s">
        <v>3949</v>
      </c>
      <c r="U1809" s="16">
        <v>45778</v>
      </c>
      <c r="V1809" s="16">
        <v>45778</v>
      </c>
      <c r="Y1809" s="16">
        <v>45778</v>
      </c>
      <c r="AB1809" t="s">
        <v>1724</v>
      </c>
    </row>
    <row r="1810" spans="1:28" x14ac:dyDescent="0.35">
      <c r="A1810" t="s">
        <v>2229</v>
      </c>
      <c r="B1810" t="s">
        <v>2230</v>
      </c>
      <c r="C1810" t="s">
        <v>1540</v>
      </c>
      <c r="D1810" t="s">
        <v>1301</v>
      </c>
      <c r="E1810" s="16">
        <v>45746</v>
      </c>
      <c r="F1810">
        <v>4001873015</v>
      </c>
      <c r="G1810" t="s">
        <v>1927</v>
      </c>
      <c r="H1810" t="s">
        <v>3753</v>
      </c>
      <c r="I1810" t="s">
        <v>2817</v>
      </c>
      <c r="J1810">
        <v>3072933</v>
      </c>
      <c r="K1810">
        <v>6581476</v>
      </c>
      <c r="M1810">
        <v>1</v>
      </c>
      <c r="N1810">
        <v>278.72000000000003</v>
      </c>
      <c r="O1810">
        <v>278.72000000000003</v>
      </c>
      <c r="P1810" t="s">
        <v>1811</v>
      </c>
      <c r="Q1810" t="s">
        <v>1812</v>
      </c>
      <c r="R1810" s="16">
        <v>45761</v>
      </c>
      <c r="S1810">
        <v>76</v>
      </c>
      <c r="T1810" t="s">
        <v>3949</v>
      </c>
      <c r="U1810" s="16">
        <v>45778</v>
      </c>
      <c r="V1810" s="16">
        <v>45778</v>
      </c>
      <c r="Y1810" s="16">
        <v>45778</v>
      </c>
      <c r="AB1810" t="s">
        <v>1724</v>
      </c>
    </row>
    <row r="1811" spans="1:28" x14ac:dyDescent="0.35">
      <c r="A1811" t="s">
        <v>2229</v>
      </c>
      <c r="B1811" t="s">
        <v>2230</v>
      </c>
      <c r="C1811" t="s">
        <v>1540</v>
      </c>
      <c r="D1811" t="s">
        <v>1301</v>
      </c>
      <c r="E1811" s="16">
        <v>45746</v>
      </c>
      <c r="F1811">
        <v>4001873015</v>
      </c>
      <c r="G1811" t="s">
        <v>1927</v>
      </c>
      <c r="H1811" t="s">
        <v>3754</v>
      </c>
      <c r="I1811" t="s">
        <v>2482</v>
      </c>
      <c r="J1811">
        <v>3072933</v>
      </c>
      <c r="K1811">
        <v>6581476</v>
      </c>
      <c r="M1811">
        <v>1</v>
      </c>
      <c r="N1811">
        <v>23</v>
      </c>
      <c r="O1811">
        <v>23</v>
      </c>
      <c r="P1811" t="s">
        <v>1811</v>
      </c>
      <c r="Q1811" t="s">
        <v>1812</v>
      </c>
      <c r="R1811" s="16">
        <v>45761</v>
      </c>
      <c r="S1811">
        <v>76</v>
      </c>
      <c r="T1811" t="s">
        <v>3949</v>
      </c>
      <c r="U1811" s="16">
        <v>45778</v>
      </c>
      <c r="V1811" s="16">
        <v>45778</v>
      </c>
      <c r="Y1811" s="16">
        <v>45778</v>
      </c>
      <c r="AB1811" t="s">
        <v>1724</v>
      </c>
    </row>
    <row r="1812" spans="1:28" x14ac:dyDescent="0.35">
      <c r="A1812" t="s">
        <v>2229</v>
      </c>
      <c r="B1812" t="s">
        <v>2230</v>
      </c>
      <c r="C1812" t="s">
        <v>1540</v>
      </c>
      <c r="D1812" t="s">
        <v>1301</v>
      </c>
      <c r="E1812" s="16">
        <v>45746</v>
      </c>
      <c r="F1812">
        <v>4001873015</v>
      </c>
      <c r="G1812" t="s">
        <v>1927</v>
      </c>
      <c r="H1812" t="s">
        <v>3755</v>
      </c>
      <c r="I1812" t="s">
        <v>3756</v>
      </c>
      <c r="J1812">
        <v>3072933</v>
      </c>
      <c r="K1812">
        <v>6581476</v>
      </c>
      <c r="M1812">
        <v>2</v>
      </c>
      <c r="N1812">
        <v>22.22</v>
      </c>
      <c r="O1812">
        <v>44.44</v>
      </c>
      <c r="P1812" t="s">
        <v>1811</v>
      </c>
      <c r="Q1812" t="s">
        <v>1812</v>
      </c>
      <c r="R1812" s="16">
        <v>45761</v>
      </c>
      <c r="S1812">
        <v>76</v>
      </c>
      <c r="T1812" t="s">
        <v>3949</v>
      </c>
      <c r="U1812" s="16">
        <v>45778</v>
      </c>
      <c r="V1812" s="16">
        <v>45778</v>
      </c>
      <c r="Y1812" s="16">
        <v>45778</v>
      </c>
      <c r="AB1812" t="s">
        <v>1724</v>
      </c>
    </row>
    <row r="1813" spans="1:28" x14ac:dyDescent="0.35">
      <c r="A1813" t="s">
        <v>2229</v>
      </c>
      <c r="B1813" t="s">
        <v>2230</v>
      </c>
      <c r="C1813" t="s">
        <v>1540</v>
      </c>
      <c r="D1813" t="s">
        <v>1301</v>
      </c>
      <c r="E1813" s="16">
        <v>45746</v>
      </c>
      <c r="F1813">
        <v>4001873015</v>
      </c>
      <c r="G1813" t="s">
        <v>1927</v>
      </c>
      <c r="H1813" t="s">
        <v>3757</v>
      </c>
      <c r="I1813" t="s">
        <v>1949</v>
      </c>
      <c r="J1813">
        <v>3072933</v>
      </c>
      <c r="K1813">
        <v>6581476</v>
      </c>
      <c r="M1813">
        <v>2</v>
      </c>
      <c r="N1813">
        <v>13.34</v>
      </c>
      <c r="O1813">
        <v>26.68</v>
      </c>
      <c r="P1813" t="s">
        <v>1811</v>
      </c>
      <c r="Q1813" t="s">
        <v>1812</v>
      </c>
      <c r="R1813" s="16">
        <v>45761</v>
      </c>
      <c r="S1813">
        <v>76</v>
      </c>
      <c r="T1813" t="s">
        <v>3949</v>
      </c>
      <c r="U1813" s="16">
        <v>45778</v>
      </c>
      <c r="V1813" s="16">
        <v>45778</v>
      </c>
      <c r="Y1813" s="16">
        <v>45778</v>
      </c>
      <c r="AB1813" t="s">
        <v>1724</v>
      </c>
    </row>
    <row r="1814" spans="1:28" x14ac:dyDescent="0.35">
      <c r="A1814" t="s">
        <v>2229</v>
      </c>
      <c r="B1814" t="s">
        <v>2230</v>
      </c>
      <c r="C1814" t="s">
        <v>1540</v>
      </c>
      <c r="D1814" t="s">
        <v>1301</v>
      </c>
      <c r="E1814" s="16">
        <v>45746</v>
      </c>
      <c r="F1814">
        <v>4001873015</v>
      </c>
      <c r="G1814" t="s">
        <v>1927</v>
      </c>
      <c r="H1814" t="s">
        <v>1980</v>
      </c>
      <c r="I1814" t="s">
        <v>1825</v>
      </c>
      <c r="J1814">
        <v>3072933</v>
      </c>
      <c r="K1814">
        <v>6581476</v>
      </c>
      <c r="M1814">
        <v>2</v>
      </c>
      <c r="N1814">
        <v>1.23</v>
      </c>
      <c r="O1814">
        <v>2.46</v>
      </c>
      <c r="P1814" t="s">
        <v>1811</v>
      </c>
      <c r="Q1814" t="s">
        <v>1812</v>
      </c>
      <c r="R1814" s="16">
        <v>45761</v>
      </c>
      <c r="S1814">
        <v>76</v>
      </c>
      <c r="T1814" t="s">
        <v>3949</v>
      </c>
      <c r="U1814" s="16">
        <v>45778</v>
      </c>
      <c r="V1814" s="16">
        <v>45778</v>
      </c>
      <c r="Y1814" s="16">
        <v>45778</v>
      </c>
      <c r="AB1814" t="s">
        <v>1724</v>
      </c>
    </row>
    <row r="1815" spans="1:28" x14ac:dyDescent="0.35">
      <c r="A1815" t="s">
        <v>2229</v>
      </c>
      <c r="B1815" t="s">
        <v>2230</v>
      </c>
      <c r="C1815" t="s">
        <v>1540</v>
      </c>
      <c r="D1815" t="s">
        <v>1301</v>
      </c>
      <c r="E1815" s="16">
        <v>45746</v>
      </c>
      <c r="F1815">
        <v>4001873015</v>
      </c>
      <c r="G1815" t="s">
        <v>1927</v>
      </c>
      <c r="H1815" t="s">
        <v>1821</v>
      </c>
      <c r="I1815" t="s">
        <v>1822</v>
      </c>
      <c r="J1815">
        <v>3072933</v>
      </c>
      <c r="K1815">
        <v>6581476</v>
      </c>
      <c r="M1815">
        <v>4</v>
      </c>
      <c r="N1815">
        <v>1.05</v>
      </c>
      <c r="O1815">
        <v>4.2</v>
      </c>
      <c r="P1815" t="s">
        <v>1811</v>
      </c>
      <c r="Q1815" t="s">
        <v>1812</v>
      </c>
      <c r="R1815" s="16">
        <v>45761</v>
      </c>
      <c r="S1815">
        <v>76</v>
      </c>
      <c r="T1815" t="s">
        <v>3949</v>
      </c>
      <c r="U1815" s="16">
        <v>45778</v>
      </c>
      <c r="V1815" s="16">
        <v>45778</v>
      </c>
      <c r="Y1815" s="16">
        <v>45778</v>
      </c>
      <c r="AB1815" t="s">
        <v>1724</v>
      </c>
    </row>
    <row r="1816" spans="1:28" x14ac:dyDescent="0.35">
      <c r="A1816" t="s">
        <v>2229</v>
      </c>
      <c r="B1816" t="s">
        <v>2230</v>
      </c>
      <c r="C1816" t="s">
        <v>1540</v>
      </c>
      <c r="D1816" t="s">
        <v>1301</v>
      </c>
      <c r="E1816" s="16">
        <v>45746</v>
      </c>
      <c r="F1816">
        <v>4001873015</v>
      </c>
      <c r="G1816" t="s">
        <v>1927</v>
      </c>
      <c r="H1816" t="s">
        <v>2098</v>
      </c>
      <c r="I1816" t="s">
        <v>1825</v>
      </c>
      <c r="J1816">
        <v>3072933</v>
      </c>
      <c r="K1816">
        <v>6581476</v>
      </c>
      <c r="M1816">
        <v>2</v>
      </c>
      <c r="N1816">
        <v>0.99</v>
      </c>
      <c r="O1816">
        <v>1.98</v>
      </c>
      <c r="P1816" t="s">
        <v>1811</v>
      </c>
      <c r="Q1816" t="s">
        <v>1812</v>
      </c>
      <c r="R1816" s="16">
        <v>45761</v>
      </c>
      <c r="S1816">
        <v>76</v>
      </c>
      <c r="T1816" t="s">
        <v>3949</v>
      </c>
      <c r="U1816" s="16">
        <v>45778</v>
      </c>
      <c r="V1816" s="16">
        <v>45778</v>
      </c>
      <c r="Y1816" s="16">
        <v>45778</v>
      </c>
      <c r="AB1816" t="s">
        <v>1724</v>
      </c>
    </row>
    <row r="1817" spans="1:28" x14ac:dyDescent="0.35">
      <c r="A1817" t="s">
        <v>2229</v>
      </c>
      <c r="B1817" t="s">
        <v>2230</v>
      </c>
      <c r="C1817" t="s">
        <v>1540</v>
      </c>
      <c r="D1817" t="s">
        <v>1301</v>
      </c>
      <c r="E1817" s="16">
        <v>45746</v>
      </c>
      <c r="F1817">
        <v>4001873015</v>
      </c>
      <c r="G1817" t="s">
        <v>1927</v>
      </c>
      <c r="H1817" t="s">
        <v>3758</v>
      </c>
      <c r="I1817" t="s">
        <v>1895</v>
      </c>
      <c r="J1817">
        <v>3072933</v>
      </c>
      <c r="K1817">
        <v>6581476</v>
      </c>
      <c r="M1817">
        <v>2</v>
      </c>
      <c r="N1817">
        <v>35.869999999999997</v>
      </c>
      <c r="O1817">
        <v>71.739999999999995</v>
      </c>
      <c r="P1817" t="s">
        <v>1811</v>
      </c>
      <c r="Q1817" t="s">
        <v>1812</v>
      </c>
      <c r="R1817" s="16">
        <v>45761</v>
      </c>
      <c r="S1817">
        <v>76</v>
      </c>
      <c r="T1817" t="s">
        <v>3949</v>
      </c>
      <c r="U1817" s="16">
        <v>45778</v>
      </c>
      <c r="V1817" s="16">
        <v>45778</v>
      </c>
      <c r="Y1817" s="16">
        <v>45778</v>
      </c>
      <c r="AB1817" t="s">
        <v>1724</v>
      </c>
    </row>
    <row r="1818" spans="1:28" x14ac:dyDescent="0.35">
      <c r="A1818" t="s">
        <v>1844</v>
      </c>
      <c r="B1818" t="s">
        <v>1845</v>
      </c>
      <c r="C1818" t="s">
        <v>5655</v>
      </c>
      <c r="D1818" t="s">
        <v>1301</v>
      </c>
      <c r="E1818" s="16">
        <v>45808</v>
      </c>
      <c r="F1818">
        <v>4001950292</v>
      </c>
      <c r="G1818" t="s">
        <v>1927</v>
      </c>
      <c r="H1818" t="s">
        <v>2485</v>
      </c>
      <c r="I1818" t="s">
        <v>2486</v>
      </c>
      <c r="J1818">
        <v>3073350</v>
      </c>
      <c r="K1818">
        <v>6581794</v>
      </c>
      <c r="M1818">
        <v>1</v>
      </c>
      <c r="N1818">
        <v>217.29</v>
      </c>
      <c r="O1818">
        <v>217.29</v>
      </c>
      <c r="P1818" t="s">
        <v>1811</v>
      </c>
      <c r="Q1818" t="s">
        <v>1812</v>
      </c>
      <c r="R1818" s="16">
        <v>45808</v>
      </c>
      <c r="S1818">
        <v>45</v>
      </c>
      <c r="T1818" t="s">
        <v>1930</v>
      </c>
      <c r="U1818" s="16">
        <v>45809</v>
      </c>
      <c r="V1818" s="16">
        <v>45809</v>
      </c>
      <c r="Y1818" s="16">
        <v>45809</v>
      </c>
      <c r="AB1818" t="s">
        <v>1710</v>
      </c>
    </row>
    <row r="1819" spans="1:28" x14ac:dyDescent="0.35">
      <c r="A1819" t="s">
        <v>1844</v>
      </c>
      <c r="B1819" t="s">
        <v>1845</v>
      </c>
      <c r="C1819" t="s">
        <v>5655</v>
      </c>
      <c r="D1819" t="s">
        <v>1301</v>
      </c>
      <c r="E1819" s="16">
        <v>45808</v>
      </c>
      <c r="F1819">
        <v>4001950292</v>
      </c>
      <c r="G1819" t="s">
        <v>1927</v>
      </c>
      <c r="H1819" t="s">
        <v>2497</v>
      </c>
      <c r="I1819" t="s">
        <v>2492</v>
      </c>
      <c r="J1819">
        <v>3073350</v>
      </c>
      <c r="K1819">
        <v>6581794</v>
      </c>
      <c r="M1819">
        <v>2</v>
      </c>
      <c r="N1819">
        <v>11.23</v>
      </c>
      <c r="O1819">
        <v>22.46</v>
      </c>
      <c r="P1819" t="s">
        <v>1811</v>
      </c>
      <c r="Q1819" t="s">
        <v>1812</v>
      </c>
      <c r="R1819" s="16">
        <v>45808</v>
      </c>
      <c r="S1819">
        <v>45</v>
      </c>
      <c r="T1819" t="s">
        <v>1930</v>
      </c>
      <c r="U1819" s="16">
        <v>45809</v>
      </c>
      <c r="V1819" s="16">
        <v>45809</v>
      </c>
      <c r="Y1819" s="16">
        <v>45809</v>
      </c>
      <c r="AB1819" t="s">
        <v>1710</v>
      </c>
    </row>
    <row r="1820" spans="1:28" x14ac:dyDescent="0.35">
      <c r="A1820" t="s">
        <v>1844</v>
      </c>
      <c r="B1820" t="s">
        <v>1845</v>
      </c>
      <c r="C1820" t="s">
        <v>5655</v>
      </c>
      <c r="D1820" t="s">
        <v>1301</v>
      </c>
      <c r="E1820" s="16">
        <v>45808</v>
      </c>
      <c r="F1820">
        <v>4001950292</v>
      </c>
      <c r="G1820" t="s">
        <v>1927</v>
      </c>
      <c r="H1820" t="s">
        <v>2495</v>
      </c>
      <c r="I1820" t="s">
        <v>2496</v>
      </c>
      <c r="J1820">
        <v>3073350</v>
      </c>
      <c r="K1820">
        <v>6581794</v>
      </c>
      <c r="M1820">
        <v>2</v>
      </c>
      <c r="N1820">
        <v>33.08</v>
      </c>
      <c r="O1820">
        <v>66.16</v>
      </c>
      <c r="P1820" t="s">
        <v>1811</v>
      </c>
      <c r="Q1820" t="s">
        <v>1812</v>
      </c>
      <c r="R1820" s="16">
        <v>45808</v>
      </c>
      <c r="S1820">
        <v>45</v>
      </c>
      <c r="T1820" t="s">
        <v>1930</v>
      </c>
      <c r="U1820" s="16">
        <v>45809</v>
      </c>
      <c r="V1820" s="16">
        <v>45809</v>
      </c>
      <c r="Y1820" s="16">
        <v>45809</v>
      </c>
      <c r="AB1820" t="s">
        <v>1710</v>
      </c>
    </row>
    <row r="1821" spans="1:28" x14ac:dyDescent="0.35">
      <c r="A1821" t="s">
        <v>2301</v>
      </c>
      <c r="B1821" t="s">
        <v>2302</v>
      </c>
      <c r="C1821" t="s">
        <v>115</v>
      </c>
      <c r="D1821" t="s">
        <v>114</v>
      </c>
      <c r="E1821" s="16">
        <v>45808</v>
      </c>
      <c r="F1821">
        <v>4001950298</v>
      </c>
      <c r="G1821" t="s">
        <v>1927</v>
      </c>
      <c r="H1821" t="s">
        <v>3030</v>
      </c>
      <c r="I1821" t="s">
        <v>2975</v>
      </c>
      <c r="J1821">
        <v>3073551</v>
      </c>
      <c r="K1821">
        <v>6581964</v>
      </c>
      <c r="M1821">
        <v>1</v>
      </c>
      <c r="N1821">
        <v>195.98</v>
      </c>
      <c r="O1821">
        <v>195.98</v>
      </c>
      <c r="P1821" t="s">
        <v>1811</v>
      </c>
      <c r="Q1821" t="s">
        <v>1812</v>
      </c>
      <c r="R1821" s="16">
        <v>45808</v>
      </c>
      <c r="S1821">
        <v>45</v>
      </c>
      <c r="T1821" t="s">
        <v>1930</v>
      </c>
      <c r="U1821" s="16">
        <v>45809</v>
      </c>
      <c r="V1821" s="16">
        <v>45809</v>
      </c>
      <c r="Y1821" s="16">
        <v>45809</v>
      </c>
      <c r="AB1821" t="s">
        <v>1707</v>
      </c>
    </row>
    <row r="1822" spans="1:28" x14ac:dyDescent="0.35">
      <c r="A1822" t="s">
        <v>2301</v>
      </c>
      <c r="B1822" t="s">
        <v>2302</v>
      </c>
      <c r="C1822" t="s">
        <v>115</v>
      </c>
      <c r="D1822" t="s">
        <v>114</v>
      </c>
      <c r="E1822" s="16">
        <v>45808</v>
      </c>
      <c r="F1822">
        <v>4001950298</v>
      </c>
      <c r="G1822" t="s">
        <v>1927</v>
      </c>
      <c r="H1822" t="s">
        <v>3029</v>
      </c>
      <c r="I1822" t="s">
        <v>1865</v>
      </c>
      <c r="J1822">
        <v>3073551</v>
      </c>
      <c r="K1822">
        <v>6581964</v>
      </c>
      <c r="M1822">
        <v>4</v>
      </c>
      <c r="N1822">
        <v>2.84</v>
      </c>
      <c r="O1822">
        <v>11.36</v>
      </c>
      <c r="P1822" t="s">
        <v>1811</v>
      </c>
      <c r="Q1822" t="s">
        <v>1812</v>
      </c>
      <c r="R1822" s="16">
        <v>45808</v>
      </c>
      <c r="S1822">
        <v>45</v>
      </c>
      <c r="T1822" t="s">
        <v>1930</v>
      </c>
      <c r="U1822" s="16">
        <v>45809</v>
      </c>
      <c r="V1822" s="16">
        <v>45809</v>
      </c>
      <c r="Y1822" s="16">
        <v>45809</v>
      </c>
      <c r="AB1822" t="s">
        <v>1707</v>
      </c>
    </row>
    <row r="1823" spans="1:28" x14ac:dyDescent="0.35">
      <c r="A1823" t="s">
        <v>2301</v>
      </c>
      <c r="B1823" t="s">
        <v>2302</v>
      </c>
      <c r="C1823" t="s">
        <v>115</v>
      </c>
      <c r="D1823" t="s">
        <v>114</v>
      </c>
      <c r="E1823" s="16">
        <v>45808</v>
      </c>
      <c r="F1823">
        <v>4001950298</v>
      </c>
      <c r="G1823" t="s">
        <v>1927</v>
      </c>
      <c r="H1823" t="s">
        <v>2378</v>
      </c>
      <c r="I1823" t="s">
        <v>2379</v>
      </c>
      <c r="J1823">
        <v>3073551</v>
      </c>
      <c r="K1823">
        <v>6581964</v>
      </c>
      <c r="M1823">
        <v>4</v>
      </c>
      <c r="N1823">
        <v>0.65</v>
      </c>
      <c r="O1823">
        <v>2.6</v>
      </c>
      <c r="P1823" t="s">
        <v>1811</v>
      </c>
      <c r="Q1823" t="s">
        <v>1812</v>
      </c>
      <c r="R1823" s="16">
        <v>45808</v>
      </c>
      <c r="S1823">
        <v>45</v>
      </c>
      <c r="T1823" t="s">
        <v>1930</v>
      </c>
      <c r="U1823" s="16">
        <v>45809</v>
      </c>
      <c r="V1823" s="16">
        <v>45809</v>
      </c>
      <c r="Y1823" s="16">
        <v>45809</v>
      </c>
      <c r="AB1823" t="s">
        <v>1707</v>
      </c>
    </row>
    <row r="1824" spans="1:28" x14ac:dyDescent="0.35">
      <c r="A1824" t="s">
        <v>2884</v>
      </c>
      <c r="B1824" t="s">
        <v>3173</v>
      </c>
      <c r="C1824" t="s">
        <v>115</v>
      </c>
      <c r="D1824" t="s">
        <v>114</v>
      </c>
      <c r="E1824" s="16">
        <v>45751</v>
      </c>
      <c r="F1824">
        <v>4001879842</v>
      </c>
      <c r="G1824" t="s">
        <v>1927</v>
      </c>
      <c r="H1824" t="s">
        <v>3681</v>
      </c>
      <c r="I1824" t="s">
        <v>1819</v>
      </c>
      <c r="J1824">
        <v>3073882</v>
      </c>
      <c r="K1824">
        <v>6582247</v>
      </c>
      <c r="M1824">
        <v>1</v>
      </c>
      <c r="N1824">
        <v>16.97</v>
      </c>
      <c r="O1824">
        <v>16.97</v>
      </c>
      <c r="P1824" t="s">
        <v>1811</v>
      </c>
      <c r="Q1824" t="s">
        <v>1812</v>
      </c>
      <c r="R1824" s="16">
        <v>45751</v>
      </c>
      <c r="S1824">
        <v>76</v>
      </c>
      <c r="T1824" t="s">
        <v>3949</v>
      </c>
      <c r="U1824" s="16">
        <v>45778</v>
      </c>
      <c r="V1824" s="16">
        <v>45778</v>
      </c>
      <c r="Y1824" s="16">
        <v>45778</v>
      </c>
      <c r="AB1824" t="s">
        <v>3222</v>
      </c>
    </row>
    <row r="1825" spans="1:28" x14ac:dyDescent="0.35">
      <c r="A1825" t="s">
        <v>2615</v>
      </c>
      <c r="B1825" t="s">
        <v>2616</v>
      </c>
      <c r="C1825" t="s">
        <v>115</v>
      </c>
      <c r="D1825" t="s">
        <v>114</v>
      </c>
      <c r="E1825" s="16">
        <v>45751</v>
      </c>
      <c r="F1825">
        <v>4001879514</v>
      </c>
      <c r="G1825" t="s">
        <v>1927</v>
      </c>
      <c r="H1825" t="s">
        <v>1943</v>
      </c>
      <c r="I1825" t="s">
        <v>1944</v>
      </c>
      <c r="J1825">
        <v>3073887</v>
      </c>
      <c r="K1825">
        <v>6582249</v>
      </c>
      <c r="M1825">
        <v>1</v>
      </c>
      <c r="N1825">
        <v>152.24</v>
      </c>
      <c r="O1825">
        <v>152.24</v>
      </c>
      <c r="P1825" t="s">
        <v>1811</v>
      </c>
      <c r="Q1825" t="s">
        <v>1812</v>
      </c>
      <c r="R1825" s="16">
        <v>45751</v>
      </c>
      <c r="S1825">
        <v>76</v>
      </c>
      <c r="T1825" t="s">
        <v>3949</v>
      </c>
      <c r="U1825" s="16">
        <v>45778</v>
      </c>
      <c r="V1825" s="16">
        <v>45778</v>
      </c>
      <c r="Y1825" s="16">
        <v>45778</v>
      </c>
      <c r="AB1825" t="s">
        <v>647</v>
      </c>
    </row>
    <row r="1826" spans="1:28" x14ac:dyDescent="0.35">
      <c r="A1826" t="s">
        <v>2615</v>
      </c>
      <c r="B1826" t="s">
        <v>2616</v>
      </c>
      <c r="C1826" t="s">
        <v>115</v>
      </c>
      <c r="D1826" t="s">
        <v>114</v>
      </c>
      <c r="E1826" s="16">
        <v>45751</v>
      </c>
      <c r="F1826">
        <v>4001879514</v>
      </c>
      <c r="G1826" t="s">
        <v>1927</v>
      </c>
      <c r="H1826" t="s">
        <v>1945</v>
      </c>
      <c r="I1826" t="s">
        <v>1855</v>
      </c>
      <c r="J1826">
        <v>3073887</v>
      </c>
      <c r="K1826">
        <v>6582249</v>
      </c>
      <c r="M1826">
        <v>1</v>
      </c>
      <c r="N1826">
        <v>3909.25</v>
      </c>
      <c r="O1826">
        <v>3909.25</v>
      </c>
      <c r="P1826" t="s">
        <v>1811</v>
      </c>
      <c r="Q1826" t="s">
        <v>1812</v>
      </c>
      <c r="R1826" s="16">
        <v>45751</v>
      </c>
      <c r="S1826">
        <v>76</v>
      </c>
      <c r="T1826" t="s">
        <v>3949</v>
      </c>
      <c r="U1826" s="16">
        <v>45778</v>
      </c>
      <c r="V1826" s="16">
        <v>45778</v>
      </c>
      <c r="Y1826" s="16">
        <v>45778</v>
      </c>
      <c r="AB1826" t="s">
        <v>647</v>
      </c>
    </row>
    <row r="1827" spans="1:28" x14ac:dyDescent="0.35">
      <c r="A1827" t="s">
        <v>2615</v>
      </c>
      <c r="B1827" t="s">
        <v>2616</v>
      </c>
      <c r="C1827" t="s">
        <v>115</v>
      </c>
      <c r="D1827" t="s">
        <v>114</v>
      </c>
      <c r="E1827" s="16">
        <v>45751</v>
      </c>
      <c r="F1827">
        <v>4001879514</v>
      </c>
      <c r="G1827" t="s">
        <v>1927</v>
      </c>
      <c r="H1827" t="s">
        <v>1946</v>
      </c>
      <c r="I1827" t="s">
        <v>1947</v>
      </c>
      <c r="J1827">
        <v>3073887</v>
      </c>
      <c r="K1827">
        <v>6582249</v>
      </c>
      <c r="M1827">
        <v>1</v>
      </c>
      <c r="N1827">
        <v>88.76</v>
      </c>
      <c r="O1827">
        <v>88.76</v>
      </c>
      <c r="P1827" t="s">
        <v>1811</v>
      </c>
      <c r="Q1827" t="s">
        <v>1812</v>
      </c>
      <c r="R1827" s="16">
        <v>45751</v>
      </c>
      <c r="S1827">
        <v>76</v>
      </c>
      <c r="T1827" t="s">
        <v>3949</v>
      </c>
      <c r="U1827" s="16">
        <v>45778</v>
      </c>
      <c r="V1827" s="16">
        <v>45778</v>
      </c>
      <c r="Y1827" s="16">
        <v>45778</v>
      </c>
      <c r="AB1827" t="s">
        <v>647</v>
      </c>
    </row>
    <row r="1828" spans="1:28" x14ac:dyDescent="0.35">
      <c r="A1828" t="s">
        <v>2615</v>
      </c>
      <c r="B1828" t="s">
        <v>2616</v>
      </c>
      <c r="C1828" t="s">
        <v>115</v>
      </c>
      <c r="D1828" t="s">
        <v>114</v>
      </c>
      <c r="E1828" s="16">
        <v>45751</v>
      </c>
      <c r="F1828">
        <v>4001879514</v>
      </c>
      <c r="G1828" t="s">
        <v>1927</v>
      </c>
      <c r="H1828" t="s">
        <v>1948</v>
      </c>
      <c r="I1828" t="s">
        <v>1949</v>
      </c>
      <c r="J1828">
        <v>3073887</v>
      </c>
      <c r="K1828">
        <v>6582249</v>
      </c>
      <c r="M1828">
        <v>1</v>
      </c>
      <c r="N1828">
        <v>179.53</v>
      </c>
      <c r="O1828">
        <v>179.53</v>
      </c>
      <c r="P1828" t="s">
        <v>1811</v>
      </c>
      <c r="Q1828" t="s">
        <v>1812</v>
      </c>
      <c r="R1828" s="16">
        <v>45751</v>
      </c>
      <c r="S1828">
        <v>76</v>
      </c>
      <c r="T1828" t="s">
        <v>3949</v>
      </c>
      <c r="U1828" s="16">
        <v>45778</v>
      </c>
      <c r="V1828" s="16">
        <v>45778</v>
      </c>
      <c r="Y1828" s="16">
        <v>45778</v>
      </c>
      <c r="AB1828" t="s">
        <v>647</v>
      </c>
    </row>
    <row r="1829" spans="1:28" x14ac:dyDescent="0.35">
      <c r="A1829" t="s">
        <v>2615</v>
      </c>
      <c r="B1829" t="s">
        <v>2616</v>
      </c>
      <c r="C1829" t="s">
        <v>115</v>
      </c>
      <c r="D1829" t="s">
        <v>114</v>
      </c>
      <c r="E1829" s="16">
        <v>45751</v>
      </c>
      <c r="F1829">
        <v>4001879514</v>
      </c>
      <c r="G1829" t="s">
        <v>1927</v>
      </c>
      <c r="H1829" t="s">
        <v>1950</v>
      </c>
      <c r="I1829" t="s">
        <v>1857</v>
      </c>
      <c r="J1829">
        <v>3073887</v>
      </c>
      <c r="K1829">
        <v>6582249</v>
      </c>
      <c r="M1829">
        <v>1</v>
      </c>
      <c r="N1829">
        <v>413.15</v>
      </c>
      <c r="O1829">
        <v>413.15</v>
      </c>
      <c r="P1829" t="s">
        <v>1811</v>
      </c>
      <c r="Q1829" t="s">
        <v>1812</v>
      </c>
      <c r="R1829" s="16">
        <v>45751</v>
      </c>
      <c r="S1829">
        <v>76</v>
      </c>
      <c r="T1829" t="s">
        <v>3949</v>
      </c>
      <c r="U1829" s="16">
        <v>45778</v>
      </c>
      <c r="V1829" s="16">
        <v>45778</v>
      </c>
      <c r="Y1829" s="16">
        <v>45778</v>
      </c>
      <c r="AB1829" t="s">
        <v>647</v>
      </c>
    </row>
    <row r="1830" spans="1:28" x14ac:dyDescent="0.35">
      <c r="A1830" t="s">
        <v>2615</v>
      </c>
      <c r="B1830" t="s">
        <v>2616</v>
      </c>
      <c r="C1830" t="s">
        <v>115</v>
      </c>
      <c r="D1830" t="s">
        <v>114</v>
      </c>
      <c r="E1830" s="16">
        <v>45751</v>
      </c>
      <c r="F1830">
        <v>4001879514</v>
      </c>
      <c r="G1830" t="s">
        <v>1927</v>
      </c>
      <c r="H1830" t="s">
        <v>1955</v>
      </c>
      <c r="I1830" t="s">
        <v>1857</v>
      </c>
      <c r="J1830">
        <v>3073887</v>
      </c>
      <c r="K1830">
        <v>6582249</v>
      </c>
      <c r="M1830">
        <v>1</v>
      </c>
      <c r="N1830">
        <v>461.62</v>
      </c>
      <c r="O1830">
        <v>461.62</v>
      </c>
      <c r="P1830" t="s">
        <v>1811</v>
      </c>
      <c r="Q1830" t="s">
        <v>1812</v>
      </c>
      <c r="R1830" s="16">
        <v>45751</v>
      </c>
      <c r="S1830">
        <v>76</v>
      </c>
      <c r="T1830" t="s">
        <v>3949</v>
      </c>
      <c r="U1830" s="16">
        <v>45778</v>
      </c>
      <c r="V1830" s="16">
        <v>45778</v>
      </c>
      <c r="Y1830" s="16">
        <v>45778</v>
      </c>
      <c r="AB1830" t="s">
        <v>647</v>
      </c>
    </row>
    <row r="1831" spans="1:28" x14ac:dyDescent="0.35">
      <c r="A1831" t="s">
        <v>2615</v>
      </c>
      <c r="B1831" t="s">
        <v>2616</v>
      </c>
      <c r="C1831" t="s">
        <v>115</v>
      </c>
      <c r="D1831" t="s">
        <v>114</v>
      </c>
      <c r="E1831" s="16">
        <v>45751</v>
      </c>
      <c r="F1831">
        <v>4001879514</v>
      </c>
      <c r="G1831" t="s">
        <v>1927</v>
      </c>
      <c r="H1831" t="s">
        <v>1956</v>
      </c>
      <c r="I1831" t="s">
        <v>1857</v>
      </c>
      <c r="J1831">
        <v>3073887</v>
      </c>
      <c r="K1831">
        <v>6582249</v>
      </c>
      <c r="M1831">
        <v>1</v>
      </c>
      <c r="N1831">
        <v>596.20000000000005</v>
      </c>
      <c r="O1831">
        <v>596.20000000000005</v>
      </c>
      <c r="P1831" t="s">
        <v>1811</v>
      </c>
      <c r="Q1831" t="s">
        <v>1812</v>
      </c>
      <c r="R1831" s="16">
        <v>45751</v>
      </c>
      <c r="S1831">
        <v>76</v>
      </c>
      <c r="T1831" t="s">
        <v>3949</v>
      </c>
      <c r="U1831" s="16">
        <v>45778</v>
      </c>
      <c r="V1831" s="16">
        <v>45778</v>
      </c>
      <c r="Y1831" s="16">
        <v>45778</v>
      </c>
      <c r="AB1831" t="s">
        <v>647</v>
      </c>
    </row>
    <row r="1832" spans="1:28" x14ac:dyDescent="0.35">
      <c r="A1832" t="s">
        <v>2615</v>
      </c>
      <c r="B1832" t="s">
        <v>2616</v>
      </c>
      <c r="C1832" t="s">
        <v>115</v>
      </c>
      <c r="D1832" t="s">
        <v>114</v>
      </c>
      <c r="E1832" s="16">
        <v>45751</v>
      </c>
      <c r="F1832">
        <v>4001879514</v>
      </c>
      <c r="G1832" t="s">
        <v>1927</v>
      </c>
      <c r="H1832" t="s">
        <v>1957</v>
      </c>
      <c r="I1832" t="s">
        <v>1958</v>
      </c>
      <c r="J1832">
        <v>3073887</v>
      </c>
      <c r="K1832">
        <v>6582249</v>
      </c>
      <c r="M1832">
        <v>1</v>
      </c>
      <c r="N1832">
        <v>2235.62</v>
      </c>
      <c r="O1832">
        <v>2235.62</v>
      </c>
      <c r="P1832" t="s">
        <v>1811</v>
      </c>
      <c r="Q1832" t="s">
        <v>1812</v>
      </c>
      <c r="R1832" s="16">
        <v>45751</v>
      </c>
      <c r="S1832">
        <v>76</v>
      </c>
      <c r="T1832" t="s">
        <v>3949</v>
      </c>
      <c r="U1832" s="16">
        <v>45778</v>
      </c>
      <c r="V1832" s="16">
        <v>45778</v>
      </c>
      <c r="Y1832" s="16">
        <v>45778</v>
      </c>
      <c r="AB1832" t="s">
        <v>647</v>
      </c>
    </row>
    <row r="1833" spans="1:28" x14ac:dyDescent="0.35">
      <c r="A1833" t="s">
        <v>2615</v>
      </c>
      <c r="B1833" t="s">
        <v>2616</v>
      </c>
      <c r="C1833" t="s">
        <v>115</v>
      </c>
      <c r="D1833" t="s">
        <v>114</v>
      </c>
      <c r="E1833" s="16">
        <v>45751</v>
      </c>
      <c r="F1833">
        <v>4001879514</v>
      </c>
      <c r="G1833" t="s">
        <v>1927</v>
      </c>
      <c r="H1833" t="s">
        <v>1952</v>
      </c>
      <c r="I1833" t="s">
        <v>1825</v>
      </c>
      <c r="J1833">
        <v>3073887</v>
      </c>
      <c r="K1833">
        <v>6582249</v>
      </c>
      <c r="M1833">
        <v>20</v>
      </c>
      <c r="N1833">
        <v>9.4</v>
      </c>
      <c r="O1833">
        <v>188</v>
      </c>
      <c r="P1833" t="s">
        <v>1811</v>
      </c>
      <c r="Q1833" t="s">
        <v>1812</v>
      </c>
      <c r="R1833" s="16">
        <v>45751</v>
      </c>
      <c r="S1833">
        <v>76</v>
      </c>
      <c r="T1833" t="s">
        <v>3949</v>
      </c>
      <c r="U1833" s="16">
        <v>45778</v>
      </c>
      <c r="V1833" s="16">
        <v>45778</v>
      </c>
      <c r="Y1833" s="16">
        <v>45778</v>
      </c>
      <c r="AB1833" t="s">
        <v>647</v>
      </c>
    </row>
    <row r="1834" spans="1:28" x14ac:dyDescent="0.35">
      <c r="A1834" t="s">
        <v>2615</v>
      </c>
      <c r="B1834" t="s">
        <v>2616</v>
      </c>
      <c r="C1834" t="s">
        <v>115</v>
      </c>
      <c r="D1834" t="s">
        <v>114</v>
      </c>
      <c r="E1834" s="16">
        <v>45751</v>
      </c>
      <c r="F1834">
        <v>4001879514</v>
      </c>
      <c r="G1834" t="s">
        <v>1927</v>
      </c>
      <c r="H1834" t="s">
        <v>1937</v>
      </c>
      <c r="I1834" t="s">
        <v>1822</v>
      </c>
      <c r="J1834">
        <v>3073887</v>
      </c>
      <c r="K1834">
        <v>6582249</v>
      </c>
      <c r="M1834">
        <v>6</v>
      </c>
      <c r="N1834">
        <v>2.42</v>
      </c>
      <c r="O1834">
        <v>14.52</v>
      </c>
      <c r="P1834" t="s">
        <v>1811</v>
      </c>
      <c r="Q1834" t="s">
        <v>1812</v>
      </c>
      <c r="R1834" s="16">
        <v>45751</v>
      </c>
      <c r="S1834">
        <v>76</v>
      </c>
      <c r="T1834" t="s">
        <v>3949</v>
      </c>
      <c r="U1834" s="16">
        <v>45778</v>
      </c>
      <c r="V1834" s="16">
        <v>45778</v>
      </c>
      <c r="Y1834" s="16">
        <v>45778</v>
      </c>
      <c r="AB1834" t="s">
        <v>647</v>
      </c>
    </row>
    <row r="1835" spans="1:28" x14ac:dyDescent="0.35">
      <c r="A1835" t="s">
        <v>2615</v>
      </c>
      <c r="B1835" t="s">
        <v>2616</v>
      </c>
      <c r="C1835" t="s">
        <v>115</v>
      </c>
      <c r="D1835" t="s">
        <v>114</v>
      </c>
      <c r="E1835" s="16">
        <v>45751</v>
      </c>
      <c r="F1835">
        <v>4001879514</v>
      </c>
      <c r="G1835" t="s">
        <v>1927</v>
      </c>
      <c r="H1835" t="s">
        <v>1941</v>
      </c>
      <c r="I1835" t="s">
        <v>1825</v>
      </c>
      <c r="J1835">
        <v>3073887</v>
      </c>
      <c r="K1835">
        <v>6582249</v>
      </c>
      <c r="M1835">
        <v>6</v>
      </c>
      <c r="N1835">
        <v>8.52</v>
      </c>
      <c r="O1835">
        <v>51.12</v>
      </c>
      <c r="P1835" t="s">
        <v>1811</v>
      </c>
      <c r="Q1835" t="s">
        <v>1812</v>
      </c>
      <c r="R1835" s="16">
        <v>45751</v>
      </c>
      <c r="S1835">
        <v>76</v>
      </c>
      <c r="T1835" t="s">
        <v>3949</v>
      </c>
      <c r="U1835" s="16">
        <v>45778</v>
      </c>
      <c r="V1835" s="16">
        <v>45778</v>
      </c>
      <c r="Y1835" s="16">
        <v>45778</v>
      </c>
      <c r="AB1835" t="s">
        <v>647</v>
      </c>
    </row>
    <row r="1836" spans="1:28" x14ac:dyDescent="0.35">
      <c r="A1836" t="s">
        <v>2615</v>
      </c>
      <c r="B1836" t="s">
        <v>2616</v>
      </c>
      <c r="C1836" t="s">
        <v>115</v>
      </c>
      <c r="D1836" t="s">
        <v>114</v>
      </c>
      <c r="E1836" s="16">
        <v>45751</v>
      </c>
      <c r="F1836">
        <v>4001879514</v>
      </c>
      <c r="G1836" t="s">
        <v>1927</v>
      </c>
      <c r="H1836" t="s">
        <v>1951</v>
      </c>
      <c r="I1836" t="s">
        <v>1825</v>
      </c>
      <c r="J1836">
        <v>3073887</v>
      </c>
      <c r="K1836">
        <v>6582249</v>
      </c>
      <c r="M1836">
        <v>12</v>
      </c>
      <c r="N1836">
        <v>45.24</v>
      </c>
      <c r="O1836">
        <v>542.88</v>
      </c>
      <c r="P1836" t="s">
        <v>1811</v>
      </c>
      <c r="Q1836" t="s">
        <v>1812</v>
      </c>
      <c r="R1836" s="16">
        <v>45751</v>
      </c>
      <c r="S1836">
        <v>76</v>
      </c>
      <c r="T1836" t="s">
        <v>3949</v>
      </c>
      <c r="U1836" s="16">
        <v>45778</v>
      </c>
      <c r="V1836" s="16">
        <v>45778</v>
      </c>
      <c r="Y1836" s="16">
        <v>45778</v>
      </c>
      <c r="AB1836" t="s">
        <v>647</v>
      </c>
    </row>
    <row r="1837" spans="1:28" x14ac:dyDescent="0.35">
      <c r="A1837" t="s">
        <v>2615</v>
      </c>
      <c r="B1837" t="s">
        <v>2616</v>
      </c>
      <c r="C1837" t="s">
        <v>115</v>
      </c>
      <c r="D1837" t="s">
        <v>114</v>
      </c>
      <c r="E1837" s="16">
        <v>45751</v>
      </c>
      <c r="F1837">
        <v>4001879514</v>
      </c>
      <c r="G1837" t="s">
        <v>1927</v>
      </c>
      <c r="H1837" t="s">
        <v>1964</v>
      </c>
      <c r="I1837" t="s">
        <v>1831</v>
      </c>
      <c r="J1837">
        <v>3073887</v>
      </c>
      <c r="K1837">
        <v>6582249</v>
      </c>
      <c r="M1837">
        <v>4</v>
      </c>
      <c r="N1837">
        <v>16.28</v>
      </c>
      <c r="O1837">
        <v>65.12</v>
      </c>
      <c r="P1837" t="s">
        <v>1811</v>
      </c>
      <c r="Q1837" t="s">
        <v>1812</v>
      </c>
      <c r="R1837" s="16">
        <v>45751</v>
      </c>
      <c r="S1837">
        <v>76</v>
      </c>
      <c r="T1837" t="s">
        <v>3949</v>
      </c>
      <c r="U1837" s="16">
        <v>45778</v>
      </c>
      <c r="V1837" s="16">
        <v>45778</v>
      </c>
      <c r="Y1837" s="16">
        <v>45778</v>
      </c>
      <c r="AB1837" t="s">
        <v>647</v>
      </c>
    </row>
    <row r="1838" spans="1:28" x14ac:dyDescent="0.35">
      <c r="A1838" t="s">
        <v>2615</v>
      </c>
      <c r="B1838" t="s">
        <v>2616</v>
      </c>
      <c r="C1838" t="s">
        <v>115</v>
      </c>
      <c r="D1838" t="s">
        <v>114</v>
      </c>
      <c r="E1838" s="16">
        <v>45751</v>
      </c>
      <c r="F1838">
        <v>4001879514</v>
      </c>
      <c r="G1838" t="s">
        <v>1927</v>
      </c>
      <c r="H1838" t="s">
        <v>1940</v>
      </c>
      <c r="I1838" t="s">
        <v>1826</v>
      </c>
      <c r="J1838">
        <v>3073887</v>
      </c>
      <c r="K1838">
        <v>6582249</v>
      </c>
      <c r="M1838">
        <v>2</v>
      </c>
      <c r="N1838">
        <v>22.28</v>
      </c>
      <c r="O1838">
        <v>44.56</v>
      </c>
      <c r="P1838" t="s">
        <v>1811</v>
      </c>
      <c r="Q1838" t="s">
        <v>1812</v>
      </c>
      <c r="R1838" s="16">
        <v>45751</v>
      </c>
      <c r="S1838">
        <v>76</v>
      </c>
      <c r="T1838" t="s">
        <v>3949</v>
      </c>
      <c r="U1838" s="16">
        <v>45778</v>
      </c>
      <c r="V1838" s="16">
        <v>45778</v>
      </c>
      <c r="Y1838" s="16">
        <v>45778</v>
      </c>
      <c r="AB1838" t="s">
        <v>647</v>
      </c>
    </row>
    <row r="1839" spans="1:28" x14ac:dyDescent="0.35">
      <c r="A1839" t="s">
        <v>2615</v>
      </c>
      <c r="B1839" t="s">
        <v>2616</v>
      </c>
      <c r="C1839" t="s">
        <v>115</v>
      </c>
      <c r="D1839" t="s">
        <v>114</v>
      </c>
      <c r="E1839" s="16">
        <v>45751</v>
      </c>
      <c r="F1839">
        <v>4001879514</v>
      </c>
      <c r="G1839" t="s">
        <v>1927</v>
      </c>
      <c r="H1839" t="s">
        <v>1959</v>
      </c>
      <c r="I1839" t="s">
        <v>1831</v>
      </c>
      <c r="J1839">
        <v>3073887</v>
      </c>
      <c r="K1839">
        <v>6582249</v>
      </c>
      <c r="M1839">
        <v>3</v>
      </c>
      <c r="N1839">
        <v>13.77</v>
      </c>
      <c r="O1839">
        <v>41.31</v>
      </c>
      <c r="P1839" t="s">
        <v>1811</v>
      </c>
      <c r="Q1839" t="s">
        <v>1812</v>
      </c>
      <c r="R1839" s="16">
        <v>45751</v>
      </c>
      <c r="S1839">
        <v>76</v>
      </c>
      <c r="T1839" t="s">
        <v>3949</v>
      </c>
      <c r="U1839" s="16">
        <v>45778</v>
      </c>
      <c r="V1839" s="16">
        <v>45778</v>
      </c>
      <c r="Y1839" s="16">
        <v>45778</v>
      </c>
      <c r="AB1839" t="s">
        <v>647</v>
      </c>
    </row>
    <row r="1840" spans="1:28" x14ac:dyDescent="0.35">
      <c r="A1840" t="s">
        <v>2615</v>
      </c>
      <c r="B1840" t="s">
        <v>2616</v>
      </c>
      <c r="C1840" t="s">
        <v>115</v>
      </c>
      <c r="D1840" t="s">
        <v>114</v>
      </c>
      <c r="E1840" s="16">
        <v>45751</v>
      </c>
      <c r="F1840">
        <v>4001879514</v>
      </c>
      <c r="G1840" t="s">
        <v>1927</v>
      </c>
      <c r="H1840" t="s">
        <v>1965</v>
      </c>
      <c r="I1840" t="s">
        <v>1831</v>
      </c>
      <c r="J1840">
        <v>3073887</v>
      </c>
      <c r="K1840">
        <v>6582249</v>
      </c>
      <c r="M1840">
        <v>3</v>
      </c>
      <c r="N1840">
        <v>17.82</v>
      </c>
      <c r="O1840">
        <v>53.46</v>
      </c>
      <c r="P1840" t="s">
        <v>1811</v>
      </c>
      <c r="Q1840" t="s">
        <v>1812</v>
      </c>
      <c r="R1840" s="16">
        <v>45751</v>
      </c>
      <c r="S1840">
        <v>76</v>
      </c>
      <c r="T1840" t="s">
        <v>3949</v>
      </c>
      <c r="U1840" s="16">
        <v>45778</v>
      </c>
      <c r="V1840" s="16">
        <v>45778</v>
      </c>
      <c r="Y1840" s="16">
        <v>45778</v>
      </c>
      <c r="AB1840" t="s">
        <v>647</v>
      </c>
    </row>
    <row r="1841" spans="1:28" x14ac:dyDescent="0.35">
      <c r="A1841" t="s">
        <v>2615</v>
      </c>
      <c r="B1841" t="s">
        <v>2616</v>
      </c>
      <c r="C1841" t="s">
        <v>115</v>
      </c>
      <c r="D1841" t="s">
        <v>114</v>
      </c>
      <c r="E1841" s="16">
        <v>45751</v>
      </c>
      <c r="F1841">
        <v>4001879514</v>
      </c>
      <c r="G1841" t="s">
        <v>1927</v>
      </c>
      <c r="H1841" t="s">
        <v>3017</v>
      </c>
      <c r="I1841" t="s">
        <v>2251</v>
      </c>
      <c r="J1841">
        <v>3073887</v>
      </c>
      <c r="K1841">
        <v>6582249</v>
      </c>
      <c r="M1841">
        <v>1</v>
      </c>
      <c r="N1841">
        <v>1053.98</v>
      </c>
      <c r="O1841">
        <v>1053.98</v>
      </c>
      <c r="P1841" t="s">
        <v>1811</v>
      </c>
      <c r="Q1841" t="s">
        <v>1812</v>
      </c>
      <c r="R1841" s="16">
        <v>45751</v>
      </c>
      <c r="S1841">
        <v>76</v>
      </c>
      <c r="T1841" t="s">
        <v>3949</v>
      </c>
      <c r="U1841" s="16">
        <v>45778</v>
      </c>
      <c r="V1841" s="16">
        <v>45778</v>
      </c>
      <c r="Y1841" s="16">
        <v>45778</v>
      </c>
      <c r="AB1841" t="s">
        <v>647</v>
      </c>
    </row>
    <row r="1842" spans="1:28" x14ac:dyDescent="0.35">
      <c r="A1842" t="s">
        <v>2223</v>
      </c>
      <c r="B1842" t="s">
        <v>2224</v>
      </c>
      <c r="C1842" t="s">
        <v>115</v>
      </c>
      <c r="D1842" t="s">
        <v>114</v>
      </c>
      <c r="E1842" s="16">
        <v>45751</v>
      </c>
      <c r="F1842">
        <v>4001880173</v>
      </c>
      <c r="G1842" t="s">
        <v>1927</v>
      </c>
      <c r="H1842" t="s">
        <v>3769</v>
      </c>
      <c r="I1842" t="s">
        <v>2106</v>
      </c>
      <c r="J1842">
        <v>3073895</v>
      </c>
      <c r="K1842">
        <v>6582257</v>
      </c>
      <c r="M1842">
        <v>1</v>
      </c>
      <c r="N1842">
        <v>697.01</v>
      </c>
      <c r="O1842">
        <v>697.01</v>
      </c>
      <c r="P1842" t="s">
        <v>1811</v>
      </c>
      <c r="Q1842" t="s">
        <v>1812</v>
      </c>
      <c r="R1842" s="16">
        <v>45767</v>
      </c>
      <c r="S1842">
        <v>76</v>
      </c>
      <c r="T1842" t="s">
        <v>3949</v>
      </c>
      <c r="U1842" s="16">
        <v>45778</v>
      </c>
      <c r="V1842" s="16">
        <v>45778</v>
      </c>
      <c r="Y1842" s="16">
        <v>45778</v>
      </c>
      <c r="AB1842" t="s">
        <v>3219</v>
      </c>
    </row>
    <row r="1843" spans="1:28" x14ac:dyDescent="0.35">
      <c r="A1843" t="s">
        <v>2223</v>
      </c>
      <c r="B1843" t="s">
        <v>2224</v>
      </c>
      <c r="C1843" t="s">
        <v>115</v>
      </c>
      <c r="D1843" t="s">
        <v>114</v>
      </c>
      <c r="E1843" s="16">
        <v>45751</v>
      </c>
      <c r="F1843">
        <v>4001880173</v>
      </c>
      <c r="G1843" t="s">
        <v>1927</v>
      </c>
      <c r="H1843" t="s">
        <v>2151</v>
      </c>
      <c r="I1843" t="s">
        <v>2152</v>
      </c>
      <c r="J1843">
        <v>3073895</v>
      </c>
      <c r="K1843">
        <v>6582257</v>
      </c>
      <c r="M1843">
        <v>2</v>
      </c>
      <c r="N1843">
        <v>18.87</v>
      </c>
      <c r="O1843">
        <v>37.74</v>
      </c>
      <c r="P1843" t="s">
        <v>1811</v>
      </c>
      <c r="Q1843" t="s">
        <v>1812</v>
      </c>
      <c r="R1843" s="16">
        <v>45767</v>
      </c>
      <c r="S1843">
        <v>76</v>
      </c>
      <c r="T1843" t="s">
        <v>3949</v>
      </c>
      <c r="U1843" s="16">
        <v>45778</v>
      </c>
      <c r="V1843" s="16">
        <v>45778</v>
      </c>
      <c r="Y1843" s="16">
        <v>45778</v>
      </c>
      <c r="AB1843" t="s">
        <v>3219</v>
      </c>
    </row>
    <row r="1844" spans="1:28" x14ac:dyDescent="0.35">
      <c r="A1844" t="s">
        <v>2223</v>
      </c>
      <c r="B1844" t="s">
        <v>2224</v>
      </c>
      <c r="C1844" t="s">
        <v>115</v>
      </c>
      <c r="D1844" t="s">
        <v>114</v>
      </c>
      <c r="E1844" s="16">
        <v>45751</v>
      </c>
      <c r="F1844">
        <v>4001880186</v>
      </c>
      <c r="G1844" t="s">
        <v>1927</v>
      </c>
      <c r="H1844" t="s">
        <v>4182</v>
      </c>
      <c r="I1844" t="s">
        <v>2106</v>
      </c>
      <c r="J1844">
        <v>3073896</v>
      </c>
      <c r="K1844">
        <v>6582258</v>
      </c>
      <c r="M1844">
        <v>1</v>
      </c>
      <c r="N1844">
        <v>762.15</v>
      </c>
      <c r="O1844">
        <v>762.15</v>
      </c>
      <c r="P1844" t="s">
        <v>1811</v>
      </c>
      <c r="Q1844" t="s">
        <v>1812</v>
      </c>
      <c r="R1844" s="16">
        <v>45783</v>
      </c>
      <c r="S1844">
        <v>71</v>
      </c>
      <c r="T1844" t="s">
        <v>3949</v>
      </c>
      <c r="U1844" s="16">
        <v>45778</v>
      </c>
      <c r="V1844" s="16">
        <v>45778</v>
      </c>
      <c r="Y1844" s="16">
        <v>45778</v>
      </c>
      <c r="AB1844" t="s">
        <v>3218</v>
      </c>
    </row>
    <row r="1845" spans="1:28" x14ac:dyDescent="0.35">
      <c r="A1845" t="s">
        <v>2223</v>
      </c>
      <c r="B1845" t="s">
        <v>2224</v>
      </c>
      <c r="C1845" t="s">
        <v>115</v>
      </c>
      <c r="D1845" t="s">
        <v>114</v>
      </c>
      <c r="E1845" s="16">
        <v>45751</v>
      </c>
      <c r="F1845">
        <v>4001880186</v>
      </c>
      <c r="G1845" t="s">
        <v>1927</v>
      </c>
      <c r="H1845" t="s">
        <v>1940</v>
      </c>
      <c r="I1845" t="s">
        <v>1826</v>
      </c>
      <c r="J1845">
        <v>3073896</v>
      </c>
      <c r="K1845">
        <v>6582258</v>
      </c>
      <c r="M1845">
        <v>2</v>
      </c>
      <c r="N1845">
        <v>22.28</v>
      </c>
      <c r="O1845">
        <v>44.56</v>
      </c>
      <c r="P1845" t="s">
        <v>1811</v>
      </c>
      <c r="Q1845" t="s">
        <v>1812</v>
      </c>
      <c r="R1845" s="16">
        <v>45783</v>
      </c>
      <c r="S1845">
        <v>71</v>
      </c>
      <c r="T1845" t="s">
        <v>3949</v>
      </c>
      <c r="U1845" s="16">
        <v>45778</v>
      </c>
      <c r="V1845" s="16">
        <v>45778</v>
      </c>
      <c r="Y1845" s="16">
        <v>45778</v>
      </c>
      <c r="AB1845" t="s">
        <v>3218</v>
      </c>
    </row>
    <row r="1846" spans="1:28" x14ac:dyDescent="0.35">
      <c r="A1846" t="s">
        <v>2223</v>
      </c>
      <c r="B1846" t="s">
        <v>2224</v>
      </c>
      <c r="C1846" t="s">
        <v>115</v>
      </c>
      <c r="D1846" t="s">
        <v>114</v>
      </c>
      <c r="E1846" s="16">
        <v>45751</v>
      </c>
      <c r="F1846">
        <v>4001880186</v>
      </c>
      <c r="G1846" t="s">
        <v>1927</v>
      </c>
      <c r="H1846" t="s">
        <v>3101</v>
      </c>
      <c r="I1846" t="s">
        <v>1852</v>
      </c>
      <c r="J1846">
        <v>3073896</v>
      </c>
      <c r="K1846">
        <v>6582258</v>
      </c>
      <c r="M1846">
        <v>2</v>
      </c>
      <c r="N1846">
        <v>30.91</v>
      </c>
      <c r="O1846">
        <v>61.82</v>
      </c>
      <c r="P1846" t="s">
        <v>1811</v>
      </c>
      <c r="Q1846" t="s">
        <v>1812</v>
      </c>
      <c r="R1846" s="16">
        <v>45783</v>
      </c>
      <c r="S1846">
        <v>71</v>
      </c>
      <c r="T1846" t="s">
        <v>3949</v>
      </c>
      <c r="U1846" s="16">
        <v>45778</v>
      </c>
      <c r="V1846" s="16">
        <v>45778</v>
      </c>
      <c r="Y1846" s="16">
        <v>45778</v>
      </c>
      <c r="AB1846" t="s">
        <v>3218</v>
      </c>
    </row>
    <row r="1847" spans="1:28" x14ac:dyDescent="0.35">
      <c r="A1847" t="s">
        <v>2223</v>
      </c>
      <c r="B1847" t="s">
        <v>2224</v>
      </c>
      <c r="C1847" t="s">
        <v>115</v>
      </c>
      <c r="D1847" t="s">
        <v>114</v>
      </c>
      <c r="E1847" s="16">
        <v>45751</v>
      </c>
      <c r="F1847">
        <v>4001880186</v>
      </c>
      <c r="G1847" t="s">
        <v>1927</v>
      </c>
      <c r="H1847" t="s">
        <v>3102</v>
      </c>
      <c r="I1847" t="s">
        <v>1852</v>
      </c>
      <c r="J1847">
        <v>3073896</v>
      </c>
      <c r="K1847">
        <v>6582258</v>
      </c>
      <c r="M1847">
        <v>2</v>
      </c>
      <c r="N1847">
        <v>33.14</v>
      </c>
      <c r="O1847">
        <v>66.28</v>
      </c>
      <c r="P1847" t="s">
        <v>1811</v>
      </c>
      <c r="Q1847" t="s">
        <v>1812</v>
      </c>
      <c r="R1847" s="16">
        <v>45783</v>
      </c>
      <c r="S1847">
        <v>71</v>
      </c>
      <c r="T1847" t="s">
        <v>3949</v>
      </c>
      <c r="U1847" s="16">
        <v>45778</v>
      </c>
      <c r="V1847" s="16">
        <v>45778</v>
      </c>
      <c r="Y1847" s="16">
        <v>45778</v>
      </c>
      <c r="AB1847" t="s">
        <v>3218</v>
      </c>
    </row>
    <row r="1848" spans="1:28" x14ac:dyDescent="0.35">
      <c r="A1848" t="s">
        <v>2223</v>
      </c>
      <c r="B1848" t="s">
        <v>2224</v>
      </c>
      <c r="C1848" t="s">
        <v>115</v>
      </c>
      <c r="D1848" t="s">
        <v>114</v>
      </c>
      <c r="E1848" s="16">
        <v>45751</v>
      </c>
      <c r="F1848">
        <v>4001880186</v>
      </c>
      <c r="G1848" t="s">
        <v>1927</v>
      </c>
      <c r="H1848" t="s">
        <v>2938</v>
      </c>
      <c r="I1848" t="s">
        <v>2093</v>
      </c>
      <c r="J1848">
        <v>3073896</v>
      </c>
      <c r="K1848">
        <v>6582258</v>
      </c>
      <c r="M1848">
        <v>1</v>
      </c>
      <c r="N1848">
        <v>30.8</v>
      </c>
      <c r="O1848">
        <v>30.8</v>
      </c>
      <c r="P1848" t="s">
        <v>1811</v>
      </c>
      <c r="Q1848" t="s">
        <v>1812</v>
      </c>
      <c r="R1848" s="16">
        <v>45783</v>
      </c>
      <c r="S1848">
        <v>71</v>
      </c>
      <c r="T1848" t="s">
        <v>3949</v>
      </c>
      <c r="U1848" s="16">
        <v>45778</v>
      </c>
      <c r="V1848" s="16">
        <v>45778</v>
      </c>
      <c r="Y1848" s="16">
        <v>45778</v>
      </c>
      <c r="AB1848" t="s">
        <v>3218</v>
      </c>
    </row>
    <row r="1849" spans="1:28" x14ac:dyDescent="0.35">
      <c r="A1849" t="s">
        <v>2223</v>
      </c>
      <c r="B1849" t="s">
        <v>2224</v>
      </c>
      <c r="C1849" t="s">
        <v>115</v>
      </c>
      <c r="D1849" t="s">
        <v>114</v>
      </c>
      <c r="E1849" s="16">
        <v>45751</v>
      </c>
      <c r="F1849">
        <v>4001880186</v>
      </c>
      <c r="G1849" t="s">
        <v>1927</v>
      </c>
      <c r="H1849" t="s">
        <v>2120</v>
      </c>
      <c r="I1849" t="s">
        <v>2093</v>
      </c>
      <c r="J1849">
        <v>3073896</v>
      </c>
      <c r="K1849">
        <v>6582258</v>
      </c>
      <c r="M1849">
        <v>1</v>
      </c>
      <c r="N1849">
        <v>52.85</v>
      </c>
      <c r="O1849">
        <v>52.85</v>
      </c>
      <c r="P1849" t="s">
        <v>1811</v>
      </c>
      <c r="Q1849" t="s">
        <v>1812</v>
      </c>
      <c r="R1849" s="16">
        <v>45783</v>
      </c>
      <c r="S1849">
        <v>71</v>
      </c>
      <c r="T1849" t="s">
        <v>3949</v>
      </c>
      <c r="U1849" s="16">
        <v>45778</v>
      </c>
      <c r="V1849" s="16">
        <v>45778</v>
      </c>
      <c r="Y1849" s="16">
        <v>45778</v>
      </c>
      <c r="AB1849" t="s">
        <v>3218</v>
      </c>
    </row>
    <row r="1850" spans="1:28" x14ac:dyDescent="0.35">
      <c r="A1850" t="s">
        <v>2223</v>
      </c>
      <c r="B1850" t="s">
        <v>2224</v>
      </c>
      <c r="C1850" t="s">
        <v>115</v>
      </c>
      <c r="D1850" t="s">
        <v>114</v>
      </c>
      <c r="E1850" s="16">
        <v>45751</v>
      </c>
      <c r="F1850">
        <v>4001880202</v>
      </c>
      <c r="G1850" t="s">
        <v>1927</v>
      </c>
      <c r="H1850" t="s">
        <v>2864</v>
      </c>
      <c r="I1850" t="s">
        <v>1822</v>
      </c>
      <c r="J1850">
        <v>3073921</v>
      </c>
      <c r="K1850">
        <v>6582283</v>
      </c>
      <c r="M1850">
        <v>6</v>
      </c>
      <c r="N1850">
        <v>2.12</v>
      </c>
      <c r="O1850">
        <v>12.72</v>
      </c>
      <c r="P1850" t="s">
        <v>1811</v>
      </c>
      <c r="Q1850" t="s">
        <v>1812</v>
      </c>
      <c r="R1850" s="16">
        <v>45751</v>
      </c>
      <c r="S1850">
        <v>76</v>
      </c>
      <c r="T1850" t="s">
        <v>3949</v>
      </c>
      <c r="U1850" s="16">
        <v>45778</v>
      </c>
      <c r="V1850" s="16">
        <v>45778</v>
      </c>
      <c r="Y1850" s="16">
        <v>45778</v>
      </c>
      <c r="AB1850" t="s">
        <v>3217</v>
      </c>
    </row>
    <row r="1851" spans="1:28" x14ac:dyDescent="0.35">
      <c r="A1851" t="s">
        <v>2223</v>
      </c>
      <c r="B1851" t="s">
        <v>2224</v>
      </c>
      <c r="C1851" t="s">
        <v>115</v>
      </c>
      <c r="D1851" t="s">
        <v>114</v>
      </c>
      <c r="E1851" s="16">
        <v>45751</v>
      </c>
      <c r="F1851">
        <v>4001880202</v>
      </c>
      <c r="G1851" t="s">
        <v>1927</v>
      </c>
      <c r="H1851" t="s">
        <v>2056</v>
      </c>
      <c r="I1851" t="s">
        <v>1825</v>
      </c>
      <c r="J1851">
        <v>3073921</v>
      </c>
      <c r="K1851">
        <v>6582283</v>
      </c>
      <c r="M1851">
        <v>3</v>
      </c>
      <c r="N1851">
        <v>2.0699999999999998</v>
      </c>
      <c r="O1851">
        <v>6.21</v>
      </c>
      <c r="P1851" t="s">
        <v>1811</v>
      </c>
      <c r="Q1851" t="s">
        <v>1812</v>
      </c>
      <c r="R1851" s="16">
        <v>45751</v>
      </c>
      <c r="S1851">
        <v>76</v>
      </c>
      <c r="T1851" t="s">
        <v>3949</v>
      </c>
      <c r="U1851" s="16">
        <v>45778</v>
      </c>
      <c r="V1851" s="16">
        <v>45778</v>
      </c>
      <c r="Y1851" s="16">
        <v>45778</v>
      </c>
      <c r="AB1851" t="s">
        <v>3217</v>
      </c>
    </row>
    <row r="1852" spans="1:28" x14ac:dyDescent="0.35">
      <c r="A1852" t="s">
        <v>2884</v>
      </c>
      <c r="B1852" t="s">
        <v>3173</v>
      </c>
      <c r="C1852" t="s">
        <v>115</v>
      </c>
      <c r="D1852" t="s">
        <v>114</v>
      </c>
      <c r="E1852" s="16">
        <v>45751</v>
      </c>
      <c r="F1852">
        <v>4001880148</v>
      </c>
      <c r="G1852" t="s">
        <v>1927</v>
      </c>
      <c r="H1852" t="s">
        <v>3680</v>
      </c>
      <c r="I1852" t="s">
        <v>2753</v>
      </c>
      <c r="J1852">
        <v>3074015</v>
      </c>
      <c r="K1852">
        <v>6582316</v>
      </c>
      <c r="M1852">
        <v>1</v>
      </c>
      <c r="N1852">
        <v>1120.97</v>
      </c>
      <c r="O1852">
        <v>1120.97</v>
      </c>
      <c r="P1852" t="s">
        <v>1811</v>
      </c>
      <c r="Q1852" t="s">
        <v>1812</v>
      </c>
      <c r="R1852" s="16">
        <v>45754</v>
      </c>
      <c r="S1852">
        <v>76</v>
      </c>
      <c r="T1852" t="s">
        <v>3949</v>
      </c>
      <c r="U1852" s="16">
        <v>45778</v>
      </c>
      <c r="V1852" s="16">
        <v>45778</v>
      </c>
      <c r="Y1852" s="16">
        <v>45778</v>
      </c>
      <c r="AB1852" t="s">
        <v>3368</v>
      </c>
    </row>
    <row r="1853" spans="1:28" x14ac:dyDescent="0.35">
      <c r="A1853" t="s">
        <v>2884</v>
      </c>
      <c r="B1853" t="s">
        <v>3173</v>
      </c>
      <c r="C1853" t="s">
        <v>115</v>
      </c>
      <c r="D1853" t="s">
        <v>114</v>
      </c>
      <c r="E1853" s="16">
        <v>45751</v>
      </c>
      <c r="F1853">
        <v>4001880148</v>
      </c>
      <c r="G1853" t="s">
        <v>1927</v>
      </c>
      <c r="H1853" t="s">
        <v>3703</v>
      </c>
      <c r="I1853" t="s">
        <v>3704</v>
      </c>
      <c r="J1853">
        <v>3074015</v>
      </c>
      <c r="K1853">
        <v>6582316</v>
      </c>
      <c r="M1853">
        <v>2</v>
      </c>
      <c r="N1853">
        <v>350.78</v>
      </c>
      <c r="O1853">
        <v>701.56</v>
      </c>
      <c r="P1853" t="s">
        <v>1811</v>
      </c>
      <c r="Q1853" t="s">
        <v>1812</v>
      </c>
      <c r="R1853" s="16">
        <v>45754</v>
      </c>
      <c r="S1853">
        <v>76</v>
      </c>
      <c r="T1853" t="s">
        <v>3949</v>
      </c>
      <c r="U1853" s="16">
        <v>45778</v>
      </c>
      <c r="V1853" s="16">
        <v>45778</v>
      </c>
      <c r="Y1853" s="16">
        <v>45778</v>
      </c>
      <c r="AB1853" t="s">
        <v>3368</v>
      </c>
    </row>
    <row r="1854" spans="1:28" x14ac:dyDescent="0.35">
      <c r="A1854" t="s">
        <v>2146</v>
      </c>
      <c r="B1854" t="s">
        <v>2147</v>
      </c>
      <c r="C1854" t="s">
        <v>115</v>
      </c>
      <c r="D1854" t="s">
        <v>114</v>
      </c>
      <c r="E1854" s="16">
        <v>45751</v>
      </c>
      <c r="F1854">
        <v>4001879529</v>
      </c>
      <c r="G1854" t="s">
        <v>1927</v>
      </c>
      <c r="H1854" t="s">
        <v>2180</v>
      </c>
      <c r="I1854" t="s">
        <v>1822</v>
      </c>
      <c r="J1854">
        <v>3074174</v>
      </c>
      <c r="K1854">
        <v>6582464</v>
      </c>
      <c r="M1854">
        <v>6</v>
      </c>
      <c r="N1854">
        <v>1.1499999999999999</v>
      </c>
      <c r="O1854">
        <v>6.9</v>
      </c>
      <c r="P1854" t="s">
        <v>1811</v>
      </c>
      <c r="Q1854" t="s">
        <v>1812</v>
      </c>
      <c r="R1854" s="16">
        <v>45754</v>
      </c>
      <c r="S1854">
        <v>76</v>
      </c>
      <c r="T1854" t="s">
        <v>3949</v>
      </c>
      <c r="U1854" s="16">
        <v>45778</v>
      </c>
      <c r="V1854" s="16">
        <v>45778</v>
      </c>
      <c r="Y1854" s="16">
        <v>45778</v>
      </c>
      <c r="AB1854" t="s">
        <v>3364</v>
      </c>
    </row>
    <row r="1855" spans="1:28" x14ac:dyDescent="0.35">
      <c r="A1855" t="s">
        <v>2146</v>
      </c>
      <c r="B1855" t="s">
        <v>2147</v>
      </c>
      <c r="C1855" t="s">
        <v>115</v>
      </c>
      <c r="D1855" t="s">
        <v>114</v>
      </c>
      <c r="E1855" s="16">
        <v>45751</v>
      </c>
      <c r="F1855">
        <v>4001879529</v>
      </c>
      <c r="G1855" t="s">
        <v>1927</v>
      </c>
      <c r="H1855" t="s">
        <v>2162</v>
      </c>
      <c r="I1855" t="s">
        <v>1825</v>
      </c>
      <c r="J1855">
        <v>3074174</v>
      </c>
      <c r="K1855">
        <v>6582464</v>
      </c>
      <c r="M1855">
        <v>6</v>
      </c>
      <c r="N1855">
        <v>0.84</v>
      </c>
      <c r="O1855">
        <v>5.04</v>
      </c>
      <c r="P1855" t="s">
        <v>1811</v>
      </c>
      <c r="Q1855" t="s">
        <v>1812</v>
      </c>
      <c r="R1855" s="16">
        <v>45754</v>
      </c>
      <c r="S1855">
        <v>76</v>
      </c>
      <c r="T1855" t="s">
        <v>3949</v>
      </c>
      <c r="U1855" s="16">
        <v>45778</v>
      </c>
      <c r="V1855" s="16">
        <v>45778</v>
      </c>
      <c r="Y1855" s="16">
        <v>45778</v>
      </c>
      <c r="AB1855" t="s">
        <v>3364</v>
      </c>
    </row>
    <row r="1856" spans="1:28" x14ac:dyDescent="0.35">
      <c r="A1856" t="s">
        <v>2146</v>
      </c>
      <c r="B1856" t="s">
        <v>2147</v>
      </c>
      <c r="C1856" t="s">
        <v>115</v>
      </c>
      <c r="D1856" t="s">
        <v>114</v>
      </c>
      <c r="E1856" s="16">
        <v>45751</v>
      </c>
      <c r="F1856">
        <v>4001879529</v>
      </c>
      <c r="G1856" t="s">
        <v>1927</v>
      </c>
      <c r="H1856" t="s">
        <v>2649</v>
      </c>
      <c r="I1856" t="s">
        <v>1825</v>
      </c>
      <c r="J1856">
        <v>3074174</v>
      </c>
      <c r="K1856">
        <v>6582464</v>
      </c>
      <c r="M1856">
        <v>7</v>
      </c>
      <c r="N1856">
        <v>1.51</v>
      </c>
      <c r="O1856">
        <v>10.57</v>
      </c>
      <c r="P1856" t="s">
        <v>1811</v>
      </c>
      <c r="Q1856" t="s">
        <v>1812</v>
      </c>
      <c r="R1856" s="16">
        <v>45754</v>
      </c>
      <c r="S1856">
        <v>76</v>
      </c>
      <c r="T1856" t="s">
        <v>3949</v>
      </c>
      <c r="U1856" s="16">
        <v>45778</v>
      </c>
      <c r="V1856" s="16">
        <v>45778</v>
      </c>
      <c r="Y1856" s="16">
        <v>45778</v>
      </c>
      <c r="AB1856" t="s">
        <v>3364</v>
      </c>
    </row>
    <row r="1857" spans="1:28" x14ac:dyDescent="0.35">
      <c r="A1857" t="s">
        <v>2146</v>
      </c>
      <c r="B1857" t="s">
        <v>2147</v>
      </c>
      <c r="C1857" t="s">
        <v>115</v>
      </c>
      <c r="D1857" t="s">
        <v>114</v>
      </c>
      <c r="E1857" s="16">
        <v>45751</v>
      </c>
      <c r="F1857">
        <v>4001879529</v>
      </c>
      <c r="G1857" t="s">
        <v>1927</v>
      </c>
      <c r="H1857" t="s">
        <v>2650</v>
      </c>
      <c r="I1857" t="s">
        <v>1822</v>
      </c>
      <c r="J1857">
        <v>3074174</v>
      </c>
      <c r="K1857">
        <v>6582464</v>
      </c>
      <c r="M1857">
        <v>12</v>
      </c>
      <c r="N1857">
        <v>1.56</v>
      </c>
      <c r="O1857">
        <v>18.72</v>
      </c>
      <c r="P1857" t="s">
        <v>1811</v>
      </c>
      <c r="Q1857" t="s">
        <v>1812</v>
      </c>
      <c r="R1857" s="16">
        <v>45754</v>
      </c>
      <c r="S1857">
        <v>76</v>
      </c>
      <c r="T1857" t="s">
        <v>3949</v>
      </c>
      <c r="U1857" s="16">
        <v>45778</v>
      </c>
      <c r="V1857" s="16">
        <v>45778</v>
      </c>
      <c r="Y1857" s="16">
        <v>45778</v>
      </c>
      <c r="AB1857" t="s">
        <v>3364</v>
      </c>
    </row>
    <row r="1858" spans="1:28" x14ac:dyDescent="0.35">
      <c r="A1858" t="s">
        <v>2146</v>
      </c>
      <c r="B1858" t="s">
        <v>2147</v>
      </c>
      <c r="C1858" t="s">
        <v>115</v>
      </c>
      <c r="D1858" t="s">
        <v>114</v>
      </c>
      <c r="E1858" s="16">
        <v>45751</v>
      </c>
      <c r="F1858">
        <v>4001879529</v>
      </c>
      <c r="G1858" t="s">
        <v>1927</v>
      </c>
      <c r="H1858" t="s">
        <v>2644</v>
      </c>
      <c r="I1858" t="s">
        <v>1810</v>
      </c>
      <c r="J1858">
        <v>3074174</v>
      </c>
      <c r="K1858">
        <v>6582464</v>
      </c>
      <c r="M1858">
        <v>7</v>
      </c>
      <c r="N1858">
        <v>2.02</v>
      </c>
      <c r="O1858">
        <v>14.14</v>
      </c>
      <c r="P1858" t="s">
        <v>1811</v>
      </c>
      <c r="Q1858" t="s">
        <v>1812</v>
      </c>
      <c r="R1858" s="16">
        <v>45754</v>
      </c>
      <c r="S1858">
        <v>76</v>
      </c>
      <c r="T1858" t="s">
        <v>3949</v>
      </c>
      <c r="U1858" s="16">
        <v>45778</v>
      </c>
      <c r="V1858" s="16">
        <v>45778</v>
      </c>
      <c r="Y1858" s="16">
        <v>45778</v>
      </c>
      <c r="AB1858" t="s">
        <v>3364</v>
      </c>
    </row>
    <row r="1859" spans="1:28" x14ac:dyDescent="0.35">
      <c r="A1859" t="s">
        <v>2146</v>
      </c>
      <c r="B1859" t="s">
        <v>2147</v>
      </c>
      <c r="C1859" t="s">
        <v>115</v>
      </c>
      <c r="D1859" t="s">
        <v>114</v>
      </c>
      <c r="E1859" s="16">
        <v>45751</v>
      </c>
      <c r="F1859">
        <v>4001879529</v>
      </c>
      <c r="G1859" t="s">
        <v>1927</v>
      </c>
      <c r="H1859" t="s">
        <v>2180</v>
      </c>
      <c r="I1859" t="s">
        <v>1822</v>
      </c>
      <c r="J1859">
        <v>3074174</v>
      </c>
      <c r="K1859">
        <v>6582464</v>
      </c>
      <c r="M1859">
        <v>7</v>
      </c>
      <c r="N1859">
        <v>1.1499999999999999</v>
      </c>
      <c r="O1859">
        <v>8.0500000000000007</v>
      </c>
      <c r="P1859" t="s">
        <v>1811</v>
      </c>
      <c r="Q1859" t="s">
        <v>1812</v>
      </c>
      <c r="R1859" s="16">
        <v>45754</v>
      </c>
      <c r="S1859">
        <v>76</v>
      </c>
      <c r="T1859" t="s">
        <v>3949</v>
      </c>
      <c r="U1859" s="16">
        <v>45778</v>
      </c>
      <c r="V1859" s="16">
        <v>45778</v>
      </c>
      <c r="Y1859" s="16">
        <v>45778</v>
      </c>
      <c r="AB1859" t="s">
        <v>3364</v>
      </c>
    </row>
    <row r="1860" spans="1:28" x14ac:dyDescent="0.35">
      <c r="A1860" t="s">
        <v>2241</v>
      </c>
      <c r="B1860" t="s">
        <v>2242</v>
      </c>
      <c r="C1860" t="s">
        <v>115</v>
      </c>
      <c r="D1860" t="s">
        <v>114</v>
      </c>
      <c r="E1860" s="16">
        <v>45746</v>
      </c>
      <c r="F1860">
        <v>4001873242</v>
      </c>
      <c r="G1860" t="s">
        <v>1927</v>
      </c>
      <c r="H1860" t="s">
        <v>2180</v>
      </c>
      <c r="I1860" t="s">
        <v>1822</v>
      </c>
      <c r="J1860">
        <v>3074175</v>
      </c>
      <c r="K1860">
        <v>6582465</v>
      </c>
      <c r="M1860">
        <v>6</v>
      </c>
      <c r="N1860">
        <v>1.1499999999999999</v>
      </c>
      <c r="O1860">
        <v>6.9</v>
      </c>
      <c r="P1860" t="s">
        <v>1811</v>
      </c>
      <c r="Q1860" t="s">
        <v>1812</v>
      </c>
      <c r="R1860" s="16">
        <v>45752</v>
      </c>
      <c r="S1860">
        <v>102</v>
      </c>
      <c r="T1860" t="s">
        <v>5234</v>
      </c>
      <c r="U1860" s="16">
        <v>45748</v>
      </c>
      <c r="V1860" s="16">
        <v>45748</v>
      </c>
      <c r="Y1860" s="16">
        <v>45752</v>
      </c>
      <c r="AB1860" t="s">
        <v>3364</v>
      </c>
    </row>
    <row r="1861" spans="1:28" x14ac:dyDescent="0.35">
      <c r="A1861" t="s">
        <v>2241</v>
      </c>
      <c r="B1861" t="s">
        <v>2242</v>
      </c>
      <c r="C1861" t="s">
        <v>115</v>
      </c>
      <c r="D1861" t="s">
        <v>114</v>
      </c>
      <c r="E1861" s="16">
        <v>45746</v>
      </c>
      <c r="F1861">
        <v>4001873242</v>
      </c>
      <c r="G1861" t="s">
        <v>1927</v>
      </c>
      <c r="H1861" t="s">
        <v>2162</v>
      </c>
      <c r="I1861" t="s">
        <v>1825</v>
      </c>
      <c r="J1861">
        <v>3074175</v>
      </c>
      <c r="K1861">
        <v>6582465</v>
      </c>
      <c r="M1861">
        <v>6</v>
      </c>
      <c r="N1861">
        <v>0.84</v>
      </c>
      <c r="O1861">
        <v>5.04</v>
      </c>
      <c r="P1861" t="s">
        <v>1811</v>
      </c>
      <c r="Q1861" t="s">
        <v>1812</v>
      </c>
      <c r="R1861" s="16">
        <v>45752</v>
      </c>
      <c r="S1861">
        <v>102</v>
      </c>
      <c r="T1861" t="s">
        <v>5234</v>
      </c>
      <c r="U1861" s="16">
        <v>45748</v>
      </c>
      <c r="V1861" s="16">
        <v>45748</v>
      </c>
      <c r="Y1861" s="16">
        <v>45752</v>
      </c>
      <c r="AB1861" t="s">
        <v>3364</v>
      </c>
    </row>
    <row r="1862" spans="1:28" x14ac:dyDescent="0.35">
      <c r="A1862" t="s">
        <v>2241</v>
      </c>
      <c r="B1862" t="s">
        <v>2242</v>
      </c>
      <c r="C1862" t="s">
        <v>115</v>
      </c>
      <c r="D1862" t="s">
        <v>114</v>
      </c>
      <c r="E1862" s="16">
        <v>45746</v>
      </c>
      <c r="F1862">
        <v>4001873242</v>
      </c>
      <c r="G1862" t="s">
        <v>1927</v>
      </c>
      <c r="H1862" t="s">
        <v>2649</v>
      </c>
      <c r="I1862" t="s">
        <v>1825</v>
      </c>
      <c r="J1862">
        <v>3074175</v>
      </c>
      <c r="K1862">
        <v>6582465</v>
      </c>
      <c r="M1862">
        <v>7</v>
      </c>
      <c r="N1862">
        <v>1.51</v>
      </c>
      <c r="O1862">
        <v>10.57</v>
      </c>
      <c r="P1862" t="s">
        <v>1811</v>
      </c>
      <c r="Q1862" t="s">
        <v>1812</v>
      </c>
      <c r="R1862" s="16">
        <v>45752</v>
      </c>
      <c r="S1862">
        <v>102</v>
      </c>
      <c r="T1862" t="s">
        <v>5234</v>
      </c>
      <c r="U1862" s="16">
        <v>45748</v>
      </c>
      <c r="V1862" s="16">
        <v>45748</v>
      </c>
      <c r="Y1862" s="16">
        <v>45752</v>
      </c>
      <c r="AB1862" t="s">
        <v>3364</v>
      </c>
    </row>
    <row r="1863" spans="1:28" x14ac:dyDescent="0.35">
      <c r="A1863" t="s">
        <v>2241</v>
      </c>
      <c r="B1863" t="s">
        <v>2242</v>
      </c>
      <c r="C1863" t="s">
        <v>115</v>
      </c>
      <c r="D1863" t="s">
        <v>114</v>
      </c>
      <c r="E1863" s="16">
        <v>45746</v>
      </c>
      <c r="F1863">
        <v>4001873242</v>
      </c>
      <c r="G1863" t="s">
        <v>1927</v>
      </c>
      <c r="H1863" t="s">
        <v>2650</v>
      </c>
      <c r="I1863" t="s">
        <v>1822</v>
      </c>
      <c r="J1863">
        <v>3074175</v>
      </c>
      <c r="K1863">
        <v>6582465</v>
      </c>
      <c r="M1863">
        <v>12</v>
      </c>
      <c r="N1863">
        <v>1.56</v>
      </c>
      <c r="O1863">
        <v>18.72</v>
      </c>
      <c r="P1863" t="s">
        <v>1811</v>
      </c>
      <c r="Q1863" t="s">
        <v>1812</v>
      </c>
      <c r="R1863" s="16">
        <v>45752</v>
      </c>
      <c r="S1863">
        <v>102</v>
      </c>
      <c r="T1863" t="s">
        <v>5234</v>
      </c>
      <c r="U1863" s="16">
        <v>45748</v>
      </c>
      <c r="V1863" s="16">
        <v>45748</v>
      </c>
      <c r="Y1863" s="16">
        <v>45752</v>
      </c>
      <c r="AB1863" t="s">
        <v>3364</v>
      </c>
    </row>
    <row r="1864" spans="1:28" x14ac:dyDescent="0.35">
      <c r="A1864" t="s">
        <v>2241</v>
      </c>
      <c r="B1864" t="s">
        <v>2242</v>
      </c>
      <c r="C1864" t="s">
        <v>115</v>
      </c>
      <c r="D1864" t="s">
        <v>114</v>
      </c>
      <c r="E1864" s="16">
        <v>45746</v>
      </c>
      <c r="F1864">
        <v>4001873242</v>
      </c>
      <c r="G1864" t="s">
        <v>1927</v>
      </c>
      <c r="H1864" t="s">
        <v>2644</v>
      </c>
      <c r="I1864" t="s">
        <v>1810</v>
      </c>
      <c r="J1864">
        <v>3074175</v>
      </c>
      <c r="K1864">
        <v>6582465</v>
      </c>
      <c r="M1864">
        <v>7</v>
      </c>
      <c r="N1864">
        <v>2.02</v>
      </c>
      <c r="O1864">
        <v>14.14</v>
      </c>
      <c r="P1864" t="s">
        <v>1811</v>
      </c>
      <c r="Q1864" t="s">
        <v>1812</v>
      </c>
      <c r="R1864" s="16">
        <v>45752</v>
      </c>
      <c r="S1864">
        <v>102</v>
      </c>
      <c r="T1864" t="s">
        <v>5234</v>
      </c>
      <c r="U1864" s="16">
        <v>45748</v>
      </c>
      <c r="V1864" s="16">
        <v>45748</v>
      </c>
      <c r="Y1864" s="16">
        <v>45752</v>
      </c>
      <c r="AB1864" t="s">
        <v>3364</v>
      </c>
    </row>
    <row r="1865" spans="1:28" x14ac:dyDescent="0.35">
      <c r="A1865" t="s">
        <v>2241</v>
      </c>
      <c r="B1865" t="s">
        <v>2242</v>
      </c>
      <c r="C1865" t="s">
        <v>115</v>
      </c>
      <c r="D1865" t="s">
        <v>114</v>
      </c>
      <c r="E1865" s="16">
        <v>45746</v>
      </c>
      <c r="F1865">
        <v>4001873242</v>
      </c>
      <c r="G1865" t="s">
        <v>1927</v>
      </c>
      <c r="H1865" t="s">
        <v>2180</v>
      </c>
      <c r="I1865" t="s">
        <v>1822</v>
      </c>
      <c r="J1865">
        <v>3074175</v>
      </c>
      <c r="K1865">
        <v>6582465</v>
      </c>
      <c r="M1865">
        <v>7</v>
      </c>
      <c r="N1865">
        <v>1.1499999999999999</v>
      </c>
      <c r="O1865">
        <v>8.0500000000000007</v>
      </c>
      <c r="P1865" t="s">
        <v>1811</v>
      </c>
      <c r="Q1865" t="s">
        <v>1812</v>
      </c>
      <c r="R1865" s="16">
        <v>45752</v>
      </c>
      <c r="S1865">
        <v>102</v>
      </c>
      <c r="T1865" t="s">
        <v>5234</v>
      </c>
      <c r="U1865" s="16">
        <v>45748</v>
      </c>
      <c r="V1865" s="16">
        <v>45748</v>
      </c>
      <c r="Y1865" s="16">
        <v>45752</v>
      </c>
      <c r="AB1865" t="s">
        <v>3364</v>
      </c>
    </row>
    <row r="1866" spans="1:28" x14ac:dyDescent="0.35">
      <c r="A1866" t="s">
        <v>2520</v>
      </c>
      <c r="B1866" t="s">
        <v>2521</v>
      </c>
      <c r="C1866" t="s">
        <v>115</v>
      </c>
      <c r="D1866" t="s">
        <v>114</v>
      </c>
      <c r="E1866" s="16">
        <v>45751</v>
      </c>
      <c r="F1866">
        <v>4001880259</v>
      </c>
      <c r="G1866" t="s">
        <v>1927</v>
      </c>
      <c r="H1866" t="s">
        <v>2180</v>
      </c>
      <c r="I1866" t="s">
        <v>1822</v>
      </c>
      <c r="J1866">
        <v>3074176</v>
      </c>
      <c r="K1866" t="e">
        <v>#N/A</v>
      </c>
      <c r="M1866">
        <v>6</v>
      </c>
      <c r="N1866">
        <v>1.1499999999999999</v>
      </c>
      <c r="O1866">
        <v>6.9</v>
      </c>
      <c r="P1866" t="s">
        <v>1811</v>
      </c>
      <c r="Q1866" t="s">
        <v>1812</v>
      </c>
      <c r="R1866" s="16">
        <v>45754</v>
      </c>
      <c r="S1866">
        <v>76</v>
      </c>
      <c r="T1866" t="s">
        <v>3949</v>
      </c>
      <c r="U1866" s="16">
        <v>45778</v>
      </c>
      <c r="V1866" s="16">
        <v>45778</v>
      </c>
      <c r="Y1866" s="16">
        <v>45778</v>
      </c>
      <c r="AB1866" t="s">
        <v>3364</v>
      </c>
    </row>
    <row r="1867" spans="1:28" x14ac:dyDescent="0.35">
      <c r="A1867" t="s">
        <v>2520</v>
      </c>
      <c r="B1867" t="s">
        <v>2521</v>
      </c>
      <c r="C1867" t="s">
        <v>115</v>
      </c>
      <c r="D1867" t="s">
        <v>114</v>
      </c>
      <c r="E1867" s="16">
        <v>45751</v>
      </c>
      <c r="F1867">
        <v>4001880259</v>
      </c>
      <c r="G1867" t="s">
        <v>1927</v>
      </c>
      <c r="H1867" t="s">
        <v>2162</v>
      </c>
      <c r="I1867" t="s">
        <v>1825</v>
      </c>
      <c r="J1867">
        <v>3074176</v>
      </c>
      <c r="K1867" t="e">
        <v>#N/A</v>
      </c>
      <c r="M1867">
        <v>6</v>
      </c>
      <c r="N1867">
        <v>0.84</v>
      </c>
      <c r="O1867">
        <v>5.04</v>
      </c>
      <c r="P1867" t="s">
        <v>1811</v>
      </c>
      <c r="Q1867" t="s">
        <v>1812</v>
      </c>
      <c r="R1867" s="16">
        <v>45754</v>
      </c>
      <c r="S1867">
        <v>76</v>
      </c>
      <c r="T1867" t="s">
        <v>3949</v>
      </c>
      <c r="U1867" s="16">
        <v>45778</v>
      </c>
      <c r="V1867" s="16">
        <v>45778</v>
      </c>
      <c r="Y1867" s="16">
        <v>45778</v>
      </c>
      <c r="AB1867" t="s">
        <v>3364</v>
      </c>
    </row>
    <row r="1868" spans="1:28" x14ac:dyDescent="0.35">
      <c r="A1868" t="s">
        <v>2520</v>
      </c>
      <c r="B1868" t="s">
        <v>2521</v>
      </c>
      <c r="C1868" t="s">
        <v>115</v>
      </c>
      <c r="D1868" t="s">
        <v>114</v>
      </c>
      <c r="E1868" s="16">
        <v>45751</v>
      </c>
      <c r="F1868">
        <v>4001880259</v>
      </c>
      <c r="G1868" t="s">
        <v>1927</v>
      </c>
      <c r="H1868" t="s">
        <v>2649</v>
      </c>
      <c r="I1868" t="s">
        <v>1825</v>
      </c>
      <c r="J1868">
        <v>3074176</v>
      </c>
      <c r="K1868" t="e">
        <v>#N/A</v>
      </c>
      <c r="M1868">
        <v>7</v>
      </c>
      <c r="N1868">
        <v>1.51</v>
      </c>
      <c r="O1868">
        <v>10.57</v>
      </c>
      <c r="P1868" t="s">
        <v>1811</v>
      </c>
      <c r="Q1868" t="s">
        <v>1812</v>
      </c>
      <c r="R1868" s="16">
        <v>45754</v>
      </c>
      <c r="S1868">
        <v>76</v>
      </c>
      <c r="T1868" t="s">
        <v>3949</v>
      </c>
      <c r="U1868" s="16">
        <v>45778</v>
      </c>
      <c r="V1868" s="16">
        <v>45778</v>
      </c>
      <c r="Y1868" s="16">
        <v>45778</v>
      </c>
      <c r="AB1868" t="s">
        <v>3364</v>
      </c>
    </row>
    <row r="1869" spans="1:28" x14ac:dyDescent="0.35">
      <c r="A1869" t="s">
        <v>2520</v>
      </c>
      <c r="B1869" t="s">
        <v>2521</v>
      </c>
      <c r="C1869" t="s">
        <v>115</v>
      </c>
      <c r="D1869" t="s">
        <v>114</v>
      </c>
      <c r="E1869" s="16">
        <v>45751</v>
      </c>
      <c r="F1869">
        <v>4001880259</v>
      </c>
      <c r="G1869" t="s">
        <v>1927</v>
      </c>
      <c r="H1869" t="s">
        <v>2650</v>
      </c>
      <c r="I1869" t="s">
        <v>1822</v>
      </c>
      <c r="J1869">
        <v>3074176</v>
      </c>
      <c r="K1869" t="e">
        <v>#N/A</v>
      </c>
      <c r="M1869">
        <v>12</v>
      </c>
      <c r="N1869">
        <v>1.56</v>
      </c>
      <c r="O1869">
        <v>18.72</v>
      </c>
      <c r="P1869" t="s">
        <v>1811</v>
      </c>
      <c r="Q1869" t="s">
        <v>1812</v>
      </c>
      <c r="R1869" s="16">
        <v>45754</v>
      </c>
      <c r="S1869">
        <v>76</v>
      </c>
      <c r="T1869" t="s">
        <v>3949</v>
      </c>
      <c r="U1869" s="16">
        <v>45778</v>
      </c>
      <c r="V1869" s="16">
        <v>45778</v>
      </c>
      <c r="Y1869" s="16">
        <v>45778</v>
      </c>
      <c r="AB1869" t="s">
        <v>3364</v>
      </c>
    </row>
    <row r="1870" spans="1:28" x14ac:dyDescent="0.35">
      <c r="A1870" t="s">
        <v>2520</v>
      </c>
      <c r="B1870" t="s">
        <v>2521</v>
      </c>
      <c r="C1870" t="s">
        <v>115</v>
      </c>
      <c r="D1870" t="s">
        <v>114</v>
      </c>
      <c r="E1870" s="16">
        <v>45751</v>
      </c>
      <c r="F1870">
        <v>4001880259</v>
      </c>
      <c r="G1870" t="s">
        <v>1927</v>
      </c>
      <c r="H1870" t="s">
        <v>2644</v>
      </c>
      <c r="I1870" t="s">
        <v>1810</v>
      </c>
      <c r="J1870">
        <v>3074176</v>
      </c>
      <c r="K1870" t="e">
        <v>#N/A</v>
      </c>
      <c r="M1870">
        <v>7</v>
      </c>
      <c r="N1870">
        <v>2.02</v>
      </c>
      <c r="O1870">
        <v>14.14</v>
      </c>
      <c r="P1870" t="s">
        <v>1811</v>
      </c>
      <c r="Q1870" t="s">
        <v>1812</v>
      </c>
      <c r="R1870" s="16">
        <v>45754</v>
      </c>
      <c r="S1870">
        <v>76</v>
      </c>
      <c r="T1870" t="s">
        <v>3949</v>
      </c>
      <c r="U1870" s="16">
        <v>45778</v>
      </c>
      <c r="V1870" s="16">
        <v>45778</v>
      </c>
      <c r="Y1870" s="16">
        <v>45778</v>
      </c>
      <c r="AB1870" t="s">
        <v>3364</v>
      </c>
    </row>
    <row r="1871" spans="1:28" x14ac:dyDescent="0.35">
      <c r="A1871" t="s">
        <v>2520</v>
      </c>
      <c r="B1871" t="s">
        <v>2521</v>
      </c>
      <c r="C1871" t="s">
        <v>115</v>
      </c>
      <c r="D1871" t="s">
        <v>114</v>
      </c>
      <c r="E1871" s="16">
        <v>45751</v>
      </c>
      <c r="F1871">
        <v>4001880259</v>
      </c>
      <c r="G1871" t="s">
        <v>1927</v>
      </c>
      <c r="H1871" t="s">
        <v>2180</v>
      </c>
      <c r="I1871" t="s">
        <v>1822</v>
      </c>
      <c r="J1871">
        <v>3074176</v>
      </c>
      <c r="K1871" t="e">
        <v>#N/A</v>
      </c>
      <c r="M1871">
        <v>7</v>
      </c>
      <c r="N1871">
        <v>1.1499999999999999</v>
      </c>
      <c r="O1871">
        <v>8.0500000000000007</v>
      </c>
      <c r="P1871" t="s">
        <v>1811</v>
      </c>
      <c r="Q1871" t="s">
        <v>1812</v>
      </c>
      <c r="R1871" s="16">
        <v>45754</v>
      </c>
      <c r="S1871">
        <v>76</v>
      </c>
      <c r="T1871" t="s">
        <v>3949</v>
      </c>
      <c r="U1871" s="16">
        <v>45778</v>
      </c>
      <c r="V1871" s="16">
        <v>45778</v>
      </c>
      <c r="Y1871" s="16">
        <v>45778</v>
      </c>
      <c r="AB1871" t="s">
        <v>3364</v>
      </c>
    </row>
    <row r="1872" spans="1:28" x14ac:dyDescent="0.35">
      <c r="A1872" t="s">
        <v>2301</v>
      </c>
      <c r="B1872" t="s">
        <v>2302</v>
      </c>
      <c r="C1872" t="s">
        <v>115</v>
      </c>
      <c r="D1872" t="s">
        <v>114</v>
      </c>
      <c r="E1872" s="16">
        <v>45751</v>
      </c>
      <c r="F1872">
        <v>4001879492</v>
      </c>
      <c r="G1872" t="s">
        <v>1927</v>
      </c>
      <c r="H1872" t="s">
        <v>3702</v>
      </c>
      <c r="I1872" t="s">
        <v>2042</v>
      </c>
      <c r="J1872">
        <v>3074244</v>
      </c>
      <c r="K1872" t="e">
        <v>#N/A</v>
      </c>
      <c r="M1872">
        <v>1</v>
      </c>
      <c r="N1872">
        <v>267.60000000000002</v>
      </c>
      <c r="O1872">
        <v>267.60000000000002</v>
      </c>
      <c r="P1872" t="s">
        <v>1811</v>
      </c>
      <c r="Q1872" t="s">
        <v>1812</v>
      </c>
      <c r="R1872" s="16">
        <v>45755</v>
      </c>
      <c r="S1872">
        <v>76</v>
      </c>
      <c r="T1872" t="s">
        <v>3949</v>
      </c>
      <c r="U1872" s="16">
        <v>45778</v>
      </c>
      <c r="V1872" s="16">
        <v>45778</v>
      </c>
      <c r="Y1872" s="16">
        <v>45778</v>
      </c>
      <c r="AB1872" t="s">
        <v>3361</v>
      </c>
    </row>
    <row r="1873" spans="1:28" x14ac:dyDescent="0.35">
      <c r="A1873" t="s">
        <v>2301</v>
      </c>
      <c r="B1873" t="s">
        <v>2302</v>
      </c>
      <c r="C1873" t="s">
        <v>115</v>
      </c>
      <c r="D1873" t="s">
        <v>114</v>
      </c>
      <c r="E1873" s="16">
        <v>45751</v>
      </c>
      <c r="F1873">
        <v>4001879492</v>
      </c>
      <c r="G1873" t="s">
        <v>1927</v>
      </c>
      <c r="H1873" t="s">
        <v>1963</v>
      </c>
      <c r="I1873" t="s">
        <v>1831</v>
      </c>
      <c r="J1873">
        <v>3074244</v>
      </c>
      <c r="K1873" t="e">
        <v>#N/A</v>
      </c>
      <c r="M1873">
        <v>2</v>
      </c>
      <c r="N1873">
        <v>7.09</v>
      </c>
      <c r="O1873">
        <v>14.18</v>
      </c>
      <c r="P1873" t="s">
        <v>1811</v>
      </c>
      <c r="Q1873" t="s">
        <v>1812</v>
      </c>
      <c r="R1873" s="16">
        <v>45755</v>
      </c>
      <c r="S1873">
        <v>93</v>
      </c>
      <c r="T1873" t="s">
        <v>3949</v>
      </c>
      <c r="U1873" s="16">
        <v>45778</v>
      </c>
      <c r="V1873" s="16">
        <v>45761</v>
      </c>
      <c r="Y1873" s="16">
        <v>45778</v>
      </c>
      <c r="AB1873" t="s">
        <v>3361</v>
      </c>
    </row>
    <row r="1874" spans="1:28" x14ac:dyDescent="0.35">
      <c r="A1874" t="s">
        <v>2448</v>
      </c>
      <c r="B1874" t="s">
        <v>2334</v>
      </c>
      <c r="C1874" t="s">
        <v>1402</v>
      </c>
      <c r="D1874" t="s">
        <v>1301</v>
      </c>
      <c r="E1874" s="16">
        <v>45744</v>
      </c>
      <c r="F1874">
        <v>4001870301</v>
      </c>
      <c r="G1874" t="s">
        <v>1927</v>
      </c>
      <c r="H1874" t="s">
        <v>3160</v>
      </c>
      <c r="I1874" t="s">
        <v>3161</v>
      </c>
      <c r="J1874">
        <v>3074367</v>
      </c>
      <c r="K1874">
        <v>6582579</v>
      </c>
      <c r="M1874">
        <v>1</v>
      </c>
      <c r="N1874">
        <v>1011.28</v>
      </c>
      <c r="O1874">
        <v>1011.28</v>
      </c>
      <c r="P1874" t="s">
        <v>1811</v>
      </c>
      <c r="Q1874" t="s">
        <v>1812</v>
      </c>
      <c r="R1874" s="16">
        <v>45750</v>
      </c>
      <c r="S1874">
        <v>104</v>
      </c>
      <c r="T1874" t="s">
        <v>5234</v>
      </c>
      <c r="U1874" s="16">
        <v>45743</v>
      </c>
      <c r="V1874" s="16">
        <v>45743</v>
      </c>
      <c r="Y1874" s="16">
        <v>45749</v>
      </c>
      <c r="AB1874" t="s">
        <v>3676</v>
      </c>
    </row>
    <row r="1875" spans="1:28" x14ac:dyDescent="0.35">
      <c r="A1875" t="s">
        <v>2448</v>
      </c>
      <c r="B1875" t="s">
        <v>2334</v>
      </c>
      <c r="C1875" t="s">
        <v>1402</v>
      </c>
      <c r="D1875" t="s">
        <v>1301</v>
      </c>
      <c r="E1875" s="16">
        <v>45744</v>
      </c>
      <c r="F1875">
        <v>4001870301</v>
      </c>
      <c r="G1875" t="s">
        <v>1927</v>
      </c>
      <c r="H1875" t="s">
        <v>3162</v>
      </c>
      <c r="I1875" t="s">
        <v>3163</v>
      </c>
      <c r="J1875">
        <v>3074367</v>
      </c>
      <c r="K1875">
        <v>6582579</v>
      </c>
      <c r="M1875">
        <v>450</v>
      </c>
      <c r="N1875">
        <v>0.18</v>
      </c>
      <c r="O1875">
        <v>81</v>
      </c>
      <c r="P1875" t="s">
        <v>1811</v>
      </c>
      <c r="Q1875" t="s">
        <v>1812</v>
      </c>
      <c r="R1875" s="16">
        <v>45750</v>
      </c>
      <c r="S1875">
        <v>104</v>
      </c>
      <c r="T1875" t="s">
        <v>5234</v>
      </c>
      <c r="U1875" s="16">
        <v>45743</v>
      </c>
      <c r="V1875" s="16">
        <v>45743</v>
      </c>
      <c r="Y1875" s="16">
        <v>45749</v>
      </c>
      <c r="AB1875" t="s">
        <v>3676</v>
      </c>
    </row>
    <row r="1876" spans="1:28" x14ac:dyDescent="0.35">
      <c r="A1876" t="s">
        <v>2679</v>
      </c>
      <c r="B1876" t="s">
        <v>2680</v>
      </c>
      <c r="C1876" t="s">
        <v>115</v>
      </c>
      <c r="D1876" t="s">
        <v>114</v>
      </c>
      <c r="E1876" s="16">
        <v>45754</v>
      </c>
      <c r="F1876">
        <v>4001883416</v>
      </c>
      <c r="G1876" t="s">
        <v>1927</v>
      </c>
      <c r="H1876" t="s">
        <v>3042</v>
      </c>
      <c r="I1876" t="s">
        <v>1825</v>
      </c>
      <c r="J1876">
        <v>3076634</v>
      </c>
      <c r="K1876">
        <v>6584224</v>
      </c>
      <c r="M1876">
        <v>2</v>
      </c>
      <c r="N1876">
        <v>12.13</v>
      </c>
      <c r="O1876">
        <v>24.26</v>
      </c>
      <c r="P1876" t="s">
        <v>1811</v>
      </c>
      <c r="Q1876" t="s">
        <v>1812</v>
      </c>
      <c r="R1876" s="16">
        <v>45765</v>
      </c>
      <c r="S1876">
        <v>62</v>
      </c>
      <c r="T1876" t="s">
        <v>8392</v>
      </c>
      <c r="U1876" s="16">
        <v>45792</v>
      </c>
      <c r="V1876" s="16">
        <v>45792</v>
      </c>
      <c r="Y1876" s="16">
        <v>45792</v>
      </c>
      <c r="AB1876" t="s">
        <v>1614</v>
      </c>
    </row>
    <row r="1877" spans="1:28" x14ac:dyDescent="0.35">
      <c r="A1877" t="s">
        <v>2679</v>
      </c>
      <c r="B1877" t="s">
        <v>2680</v>
      </c>
      <c r="C1877" t="s">
        <v>115</v>
      </c>
      <c r="D1877" t="s">
        <v>114</v>
      </c>
      <c r="E1877" s="16">
        <v>45754</v>
      </c>
      <c r="F1877">
        <v>4001883416</v>
      </c>
      <c r="G1877" t="s">
        <v>1927</v>
      </c>
      <c r="H1877" t="s">
        <v>3043</v>
      </c>
      <c r="I1877" t="s">
        <v>2899</v>
      </c>
      <c r="J1877">
        <v>3076634</v>
      </c>
      <c r="K1877">
        <v>6584224</v>
      </c>
      <c r="M1877">
        <v>4</v>
      </c>
      <c r="N1877">
        <v>71.77</v>
      </c>
      <c r="O1877">
        <v>287.08</v>
      </c>
      <c r="P1877" t="s">
        <v>1811</v>
      </c>
      <c r="Q1877" t="s">
        <v>1812</v>
      </c>
      <c r="R1877" s="16">
        <v>45765</v>
      </c>
      <c r="S1877">
        <v>62</v>
      </c>
      <c r="T1877" t="s">
        <v>8392</v>
      </c>
      <c r="U1877" s="16">
        <v>45792</v>
      </c>
      <c r="V1877" s="16">
        <v>45792</v>
      </c>
      <c r="Y1877" s="16">
        <v>45792</v>
      </c>
      <c r="AB1877" t="s">
        <v>1614</v>
      </c>
    </row>
    <row r="1878" spans="1:28" x14ac:dyDescent="0.35">
      <c r="A1878" t="s">
        <v>2679</v>
      </c>
      <c r="B1878" t="s">
        <v>2680</v>
      </c>
      <c r="C1878" t="s">
        <v>115</v>
      </c>
      <c r="D1878" t="s">
        <v>114</v>
      </c>
      <c r="E1878" s="16">
        <v>45754</v>
      </c>
      <c r="F1878">
        <v>4001883416</v>
      </c>
      <c r="G1878" t="s">
        <v>1927</v>
      </c>
      <c r="H1878" t="s">
        <v>3044</v>
      </c>
      <c r="I1878" t="s">
        <v>2899</v>
      </c>
      <c r="J1878">
        <v>3076634</v>
      </c>
      <c r="K1878">
        <v>6584224</v>
      </c>
      <c r="M1878">
        <v>2</v>
      </c>
      <c r="N1878">
        <v>124.15</v>
      </c>
      <c r="O1878">
        <v>248.3</v>
      </c>
      <c r="P1878" t="s">
        <v>1811</v>
      </c>
      <c r="Q1878" t="s">
        <v>1812</v>
      </c>
      <c r="R1878" s="16">
        <v>45765</v>
      </c>
      <c r="S1878">
        <v>62</v>
      </c>
      <c r="T1878" t="s">
        <v>8392</v>
      </c>
      <c r="U1878" s="16">
        <v>45792</v>
      </c>
      <c r="V1878" s="16">
        <v>45792</v>
      </c>
      <c r="Y1878" s="16">
        <v>45792</v>
      </c>
      <c r="AB1878" t="s">
        <v>1614</v>
      </c>
    </row>
    <row r="1879" spans="1:28" x14ac:dyDescent="0.35">
      <c r="A1879" t="s">
        <v>2679</v>
      </c>
      <c r="B1879" t="s">
        <v>2680</v>
      </c>
      <c r="C1879" t="s">
        <v>115</v>
      </c>
      <c r="D1879" t="s">
        <v>114</v>
      </c>
      <c r="E1879" s="16">
        <v>45754</v>
      </c>
      <c r="F1879">
        <v>4001883416</v>
      </c>
      <c r="G1879" t="s">
        <v>1927</v>
      </c>
      <c r="H1879" t="s">
        <v>3045</v>
      </c>
      <c r="I1879" t="s">
        <v>1826</v>
      </c>
      <c r="J1879">
        <v>3076634</v>
      </c>
      <c r="K1879">
        <v>6584224</v>
      </c>
      <c r="M1879">
        <v>4</v>
      </c>
      <c r="N1879">
        <v>23.97</v>
      </c>
      <c r="O1879">
        <v>95.88</v>
      </c>
      <c r="P1879" t="s">
        <v>1811</v>
      </c>
      <c r="Q1879" t="s">
        <v>1812</v>
      </c>
      <c r="R1879" s="16">
        <v>45765</v>
      </c>
      <c r="S1879">
        <v>62</v>
      </c>
      <c r="T1879" t="s">
        <v>8392</v>
      </c>
      <c r="U1879" s="16">
        <v>45792</v>
      </c>
      <c r="V1879" s="16">
        <v>45792</v>
      </c>
      <c r="Y1879" s="16">
        <v>45792</v>
      </c>
      <c r="AB1879" t="s">
        <v>1614</v>
      </c>
    </row>
    <row r="1880" spans="1:28" x14ac:dyDescent="0.35">
      <c r="A1880" t="s">
        <v>2679</v>
      </c>
      <c r="B1880" t="s">
        <v>2680</v>
      </c>
      <c r="C1880" t="s">
        <v>115</v>
      </c>
      <c r="D1880" t="s">
        <v>114</v>
      </c>
      <c r="E1880" s="16">
        <v>45754</v>
      </c>
      <c r="F1880">
        <v>4001883416</v>
      </c>
      <c r="G1880" t="s">
        <v>1927</v>
      </c>
      <c r="H1880" t="s">
        <v>3046</v>
      </c>
      <c r="I1880" t="s">
        <v>1826</v>
      </c>
      <c r="J1880">
        <v>3076634</v>
      </c>
      <c r="K1880">
        <v>6584224</v>
      </c>
      <c r="M1880">
        <v>16</v>
      </c>
      <c r="N1880">
        <v>12.11</v>
      </c>
      <c r="O1880">
        <v>193.76</v>
      </c>
      <c r="P1880" t="s">
        <v>1811</v>
      </c>
      <c r="Q1880" t="s">
        <v>1812</v>
      </c>
      <c r="R1880" s="16">
        <v>45765</v>
      </c>
      <c r="S1880">
        <v>62</v>
      </c>
      <c r="T1880" t="s">
        <v>8392</v>
      </c>
      <c r="U1880" s="16">
        <v>45792</v>
      </c>
      <c r="V1880" s="16">
        <v>45792</v>
      </c>
      <c r="Y1880" s="16">
        <v>45792</v>
      </c>
      <c r="AB1880" t="s">
        <v>1614</v>
      </c>
    </row>
    <row r="1881" spans="1:28" x14ac:dyDescent="0.35">
      <c r="A1881" t="s">
        <v>2679</v>
      </c>
      <c r="B1881" t="s">
        <v>2680</v>
      </c>
      <c r="C1881" t="s">
        <v>115</v>
      </c>
      <c r="D1881" t="s">
        <v>114</v>
      </c>
      <c r="E1881" s="16">
        <v>45754</v>
      </c>
      <c r="F1881">
        <v>4001883416</v>
      </c>
      <c r="G1881" t="s">
        <v>1927</v>
      </c>
      <c r="H1881" t="s">
        <v>3047</v>
      </c>
      <c r="I1881" t="s">
        <v>2899</v>
      </c>
      <c r="J1881">
        <v>3076634</v>
      </c>
      <c r="K1881">
        <v>6584224</v>
      </c>
      <c r="M1881">
        <v>16</v>
      </c>
      <c r="N1881">
        <v>44.43</v>
      </c>
      <c r="O1881">
        <v>710.88</v>
      </c>
      <c r="P1881" t="s">
        <v>1811</v>
      </c>
      <c r="Q1881" t="s">
        <v>1812</v>
      </c>
      <c r="R1881" s="16">
        <v>45765</v>
      </c>
      <c r="S1881">
        <v>62</v>
      </c>
      <c r="T1881" t="s">
        <v>8392</v>
      </c>
      <c r="U1881" s="16">
        <v>45792</v>
      </c>
      <c r="V1881" s="16">
        <v>45792</v>
      </c>
      <c r="Y1881" s="16">
        <v>45792</v>
      </c>
      <c r="AB1881" t="s">
        <v>1614</v>
      </c>
    </row>
    <row r="1882" spans="1:28" x14ac:dyDescent="0.35">
      <c r="A1882" t="s">
        <v>2679</v>
      </c>
      <c r="B1882" t="s">
        <v>2680</v>
      </c>
      <c r="C1882" t="s">
        <v>115</v>
      </c>
      <c r="D1882" t="s">
        <v>114</v>
      </c>
      <c r="E1882" s="16">
        <v>45754</v>
      </c>
      <c r="F1882">
        <v>4001883416</v>
      </c>
      <c r="G1882" t="s">
        <v>1927</v>
      </c>
      <c r="H1882" t="s">
        <v>2650</v>
      </c>
      <c r="I1882" t="s">
        <v>1822</v>
      </c>
      <c r="J1882">
        <v>3076634</v>
      </c>
      <c r="K1882">
        <v>6584224</v>
      </c>
      <c r="M1882">
        <v>8</v>
      </c>
      <c r="N1882">
        <v>1.56</v>
      </c>
      <c r="O1882">
        <v>12.48</v>
      </c>
      <c r="P1882" t="s">
        <v>1811</v>
      </c>
      <c r="Q1882" t="s">
        <v>1812</v>
      </c>
      <c r="R1882" s="16">
        <v>45765</v>
      </c>
      <c r="S1882">
        <v>62</v>
      </c>
      <c r="T1882" t="s">
        <v>8392</v>
      </c>
      <c r="U1882" s="16">
        <v>45792</v>
      </c>
      <c r="V1882" s="16">
        <v>45792</v>
      </c>
      <c r="Y1882" s="16">
        <v>45792</v>
      </c>
      <c r="AB1882" t="s">
        <v>1614</v>
      </c>
    </row>
    <row r="1883" spans="1:28" x14ac:dyDescent="0.35">
      <c r="A1883" t="s">
        <v>2679</v>
      </c>
      <c r="B1883" t="s">
        <v>2680</v>
      </c>
      <c r="C1883" t="s">
        <v>115</v>
      </c>
      <c r="D1883" t="s">
        <v>114</v>
      </c>
      <c r="E1883" s="16">
        <v>45754</v>
      </c>
      <c r="F1883">
        <v>4001883416</v>
      </c>
      <c r="G1883" t="s">
        <v>1927</v>
      </c>
      <c r="H1883" t="s">
        <v>3048</v>
      </c>
      <c r="I1883" t="s">
        <v>2801</v>
      </c>
      <c r="J1883">
        <v>3076634</v>
      </c>
      <c r="K1883">
        <v>6584224</v>
      </c>
      <c r="M1883">
        <v>8</v>
      </c>
      <c r="N1883">
        <v>3.84</v>
      </c>
      <c r="O1883">
        <v>30.72</v>
      </c>
      <c r="P1883" t="s">
        <v>1811</v>
      </c>
      <c r="Q1883" t="s">
        <v>1812</v>
      </c>
      <c r="R1883" s="16">
        <v>45765</v>
      </c>
      <c r="S1883">
        <v>62</v>
      </c>
      <c r="T1883" t="s">
        <v>8392</v>
      </c>
      <c r="U1883" s="16">
        <v>45792</v>
      </c>
      <c r="V1883" s="16">
        <v>45792</v>
      </c>
      <c r="Y1883" s="16">
        <v>45792</v>
      </c>
      <c r="AB1883" t="s">
        <v>1614</v>
      </c>
    </row>
    <row r="1884" spans="1:28" x14ac:dyDescent="0.35">
      <c r="A1884" t="s">
        <v>2204</v>
      </c>
      <c r="B1884" t="s">
        <v>2205</v>
      </c>
      <c r="C1884" t="s">
        <v>115</v>
      </c>
      <c r="D1884" t="s">
        <v>114</v>
      </c>
      <c r="E1884" s="16">
        <v>45755</v>
      </c>
      <c r="F1884">
        <v>4001885235</v>
      </c>
      <c r="G1884" t="s">
        <v>1927</v>
      </c>
      <c r="H1884" t="s">
        <v>3024</v>
      </c>
      <c r="I1884" t="s">
        <v>1826</v>
      </c>
      <c r="J1884">
        <v>3076657</v>
      </c>
      <c r="K1884">
        <v>6584234</v>
      </c>
      <c r="M1884">
        <v>1</v>
      </c>
      <c r="N1884">
        <v>108.1</v>
      </c>
      <c r="O1884">
        <v>108.1</v>
      </c>
      <c r="P1884" t="s">
        <v>1811</v>
      </c>
      <c r="Q1884" t="s">
        <v>1812</v>
      </c>
      <c r="R1884" s="16">
        <v>45762</v>
      </c>
      <c r="S1884">
        <v>93</v>
      </c>
      <c r="T1884" t="s">
        <v>3949</v>
      </c>
      <c r="U1884" s="16">
        <v>45809</v>
      </c>
      <c r="V1884" s="16">
        <v>45761</v>
      </c>
      <c r="Y1884" s="16">
        <v>45761</v>
      </c>
      <c r="AB1884" t="s">
        <v>1605</v>
      </c>
    </row>
    <row r="1885" spans="1:28" x14ac:dyDescent="0.35">
      <c r="A1885" t="s">
        <v>2204</v>
      </c>
      <c r="B1885" t="s">
        <v>2205</v>
      </c>
      <c r="C1885" t="s">
        <v>115</v>
      </c>
      <c r="D1885" t="s">
        <v>114</v>
      </c>
      <c r="E1885" s="16">
        <v>45755</v>
      </c>
      <c r="F1885">
        <v>4001885235</v>
      </c>
      <c r="G1885" t="s">
        <v>1927</v>
      </c>
      <c r="H1885" t="s">
        <v>3022</v>
      </c>
      <c r="I1885" t="s">
        <v>3023</v>
      </c>
      <c r="J1885">
        <v>3076657</v>
      </c>
      <c r="K1885">
        <v>6584234</v>
      </c>
      <c r="M1885">
        <v>1</v>
      </c>
      <c r="N1885">
        <v>106.52</v>
      </c>
      <c r="O1885">
        <v>106.52</v>
      </c>
      <c r="P1885" t="s">
        <v>1811</v>
      </c>
      <c r="Q1885" t="s">
        <v>1812</v>
      </c>
      <c r="R1885" s="16">
        <v>45762</v>
      </c>
      <c r="S1885">
        <v>93</v>
      </c>
      <c r="T1885" t="s">
        <v>3949</v>
      </c>
      <c r="U1885" s="16">
        <v>45809</v>
      </c>
      <c r="V1885" s="16">
        <v>45761</v>
      </c>
      <c r="Y1885" s="16">
        <v>45761</v>
      </c>
      <c r="AB1885" t="s">
        <v>1605</v>
      </c>
    </row>
    <row r="1886" spans="1:28" x14ac:dyDescent="0.35">
      <c r="A1886" t="s">
        <v>2204</v>
      </c>
      <c r="B1886" t="s">
        <v>2205</v>
      </c>
      <c r="C1886" t="s">
        <v>115</v>
      </c>
      <c r="D1886" t="s">
        <v>114</v>
      </c>
      <c r="E1886" s="16">
        <v>45755</v>
      </c>
      <c r="F1886">
        <v>4001885235</v>
      </c>
      <c r="G1886" t="s">
        <v>1927</v>
      </c>
      <c r="H1886" t="s">
        <v>3025</v>
      </c>
      <c r="I1886" t="s">
        <v>3026</v>
      </c>
      <c r="J1886">
        <v>3076657</v>
      </c>
      <c r="K1886">
        <v>6584234</v>
      </c>
      <c r="M1886">
        <v>1</v>
      </c>
      <c r="N1886">
        <v>25.77</v>
      </c>
      <c r="O1886">
        <v>25.77</v>
      </c>
      <c r="P1886" t="s">
        <v>1811</v>
      </c>
      <c r="Q1886" t="s">
        <v>1812</v>
      </c>
      <c r="R1886" s="16">
        <v>45762</v>
      </c>
      <c r="S1886">
        <v>93</v>
      </c>
      <c r="T1886" t="s">
        <v>3949</v>
      </c>
      <c r="U1886" s="16">
        <v>45809</v>
      </c>
      <c r="V1886" s="16">
        <v>45761</v>
      </c>
      <c r="Y1886" s="16">
        <v>45761</v>
      </c>
      <c r="AB1886" t="s">
        <v>1605</v>
      </c>
    </row>
    <row r="1887" spans="1:28" x14ac:dyDescent="0.35">
      <c r="A1887" t="s">
        <v>2204</v>
      </c>
      <c r="B1887" t="s">
        <v>2205</v>
      </c>
      <c r="C1887" t="s">
        <v>115</v>
      </c>
      <c r="D1887" t="s">
        <v>114</v>
      </c>
      <c r="E1887" s="16">
        <v>45755</v>
      </c>
      <c r="F1887">
        <v>4001885235</v>
      </c>
      <c r="G1887" t="s">
        <v>1927</v>
      </c>
      <c r="H1887" t="s">
        <v>3792</v>
      </c>
      <c r="I1887" t="s">
        <v>2121</v>
      </c>
      <c r="J1887">
        <v>3076657</v>
      </c>
      <c r="K1887">
        <v>6584234</v>
      </c>
      <c r="M1887">
        <v>4</v>
      </c>
      <c r="N1887">
        <v>1.05</v>
      </c>
      <c r="O1887">
        <v>4.2</v>
      </c>
      <c r="P1887" t="s">
        <v>1811</v>
      </c>
      <c r="Q1887" t="s">
        <v>1812</v>
      </c>
      <c r="R1887" s="16">
        <v>45762</v>
      </c>
      <c r="S1887">
        <v>93</v>
      </c>
      <c r="T1887" t="s">
        <v>3949</v>
      </c>
      <c r="U1887" s="16">
        <v>45809</v>
      </c>
      <c r="V1887" s="16">
        <v>45761</v>
      </c>
      <c r="Y1887" s="16">
        <v>45761</v>
      </c>
      <c r="AB1887" t="s">
        <v>1605</v>
      </c>
    </row>
    <row r="1888" spans="1:28" x14ac:dyDescent="0.35">
      <c r="A1888" t="s">
        <v>2204</v>
      </c>
      <c r="B1888" t="s">
        <v>2205</v>
      </c>
      <c r="C1888" t="s">
        <v>115</v>
      </c>
      <c r="D1888" t="s">
        <v>114</v>
      </c>
      <c r="E1888" s="16">
        <v>45755</v>
      </c>
      <c r="F1888">
        <v>4001885235</v>
      </c>
      <c r="G1888" t="s">
        <v>1927</v>
      </c>
      <c r="H1888" t="s">
        <v>2989</v>
      </c>
      <c r="I1888" t="s">
        <v>1831</v>
      </c>
      <c r="J1888">
        <v>3076657</v>
      </c>
      <c r="K1888">
        <v>6584234</v>
      </c>
      <c r="M1888">
        <v>1</v>
      </c>
      <c r="N1888">
        <v>33.200000000000003</v>
      </c>
      <c r="O1888">
        <v>33.200000000000003</v>
      </c>
      <c r="P1888" t="s">
        <v>1811</v>
      </c>
      <c r="Q1888" t="s">
        <v>1812</v>
      </c>
      <c r="R1888" s="16">
        <v>45762</v>
      </c>
      <c r="S1888">
        <v>93</v>
      </c>
      <c r="T1888" t="s">
        <v>3949</v>
      </c>
      <c r="U1888" s="16">
        <v>45809</v>
      </c>
      <c r="V1888" s="16">
        <v>45761</v>
      </c>
      <c r="Y1888" s="16">
        <v>45761</v>
      </c>
      <c r="AB1888" t="s">
        <v>1605</v>
      </c>
    </row>
    <row r="1889" spans="1:28" x14ac:dyDescent="0.35">
      <c r="A1889" t="s">
        <v>2204</v>
      </c>
      <c r="B1889" t="s">
        <v>2205</v>
      </c>
      <c r="C1889" t="s">
        <v>115</v>
      </c>
      <c r="D1889" t="s">
        <v>114</v>
      </c>
      <c r="E1889" s="16">
        <v>45755</v>
      </c>
      <c r="F1889">
        <v>4001885235</v>
      </c>
      <c r="G1889" t="s">
        <v>1927</v>
      </c>
      <c r="H1889" t="s">
        <v>2990</v>
      </c>
      <c r="I1889" t="s">
        <v>1831</v>
      </c>
      <c r="J1889">
        <v>3076657</v>
      </c>
      <c r="K1889">
        <v>6584234</v>
      </c>
      <c r="M1889">
        <v>2</v>
      </c>
      <c r="N1889">
        <v>29.71</v>
      </c>
      <c r="O1889">
        <v>59.42</v>
      </c>
      <c r="P1889" t="s">
        <v>1811</v>
      </c>
      <c r="Q1889" t="s">
        <v>1812</v>
      </c>
      <c r="R1889" s="16">
        <v>45762</v>
      </c>
      <c r="S1889">
        <v>93</v>
      </c>
      <c r="T1889" t="s">
        <v>3949</v>
      </c>
      <c r="U1889" s="16">
        <v>45809</v>
      </c>
      <c r="V1889" s="16">
        <v>45761</v>
      </c>
      <c r="Y1889" s="16">
        <v>45761</v>
      </c>
      <c r="AB1889" t="s">
        <v>1605</v>
      </c>
    </row>
    <row r="1890" spans="1:28" x14ac:dyDescent="0.35">
      <c r="A1890" t="s">
        <v>2204</v>
      </c>
      <c r="B1890" t="s">
        <v>2205</v>
      </c>
      <c r="C1890" t="s">
        <v>115</v>
      </c>
      <c r="D1890" t="s">
        <v>114</v>
      </c>
      <c r="E1890" s="16">
        <v>45755</v>
      </c>
      <c r="F1890">
        <v>4001885235</v>
      </c>
      <c r="G1890" t="s">
        <v>1927</v>
      </c>
      <c r="H1890" t="s">
        <v>3709</v>
      </c>
      <c r="I1890" t="s">
        <v>1820</v>
      </c>
      <c r="J1890">
        <v>3076657</v>
      </c>
      <c r="K1890">
        <v>6584234</v>
      </c>
      <c r="M1890">
        <v>4</v>
      </c>
      <c r="N1890">
        <v>0.81</v>
      </c>
      <c r="O1890">
        <v>3.24</v>
      </c>
      <c r="P1890" t="s">
        <v>1811</v>
      </c>
      <c r="Q1890" t="s">
        <v>1812</v>
      </c>
      <c r="R1890" s="16">
        <v>45762</v>
      </c>
      <c r="S1890">
        <v>93</v>
      </c>
      <c r="T1890" t="s">
        <v>3949</v>
      </c>
      <c r="U1890" s="16">
        <v>45809</v>
      </c>
      <c r="V1890" s="16">
        <v>45761</v>
      </c>
      <c r="Y1890" s="16">
        <v>45761</v>
      </c>
      <c r="AB1890" t="s">
        <v>1605</v>
      </c>
    </row>
    <row r="1891" spans="1:28" x14ac:dyDescent="0.35">
      <c r="A1891" t="s">
        <v>2204</v>
      </c>
      <c r="B1891" t="s">
        <v>2205</v>
      </c>
      <c r="C1891" t="s">
        <v>115</v>
      </c>
      <c r="D1891" t="s">
        <v>114</v>
      </c>
      <c r="E1891" s="16">
        <v>45755</v>
      </c>
      <c r="F1891">
        <v>4001885235</v>
      </c>
      <c r="G1891" t="s">
        <v>1927</v>
      </c>
      <c r="H1891" t="s">
        <v>3793</v>
      </c>
      <c r="I1891" t="s">
        <v>1949</v>
      </c>
      <c r="J1891">
        <v>3076657</v>
      </c>
      <c r="K1891">
        <v>6584234</v>
      </c>
      <c r="M1891">
        <v>4</v>
      </c>
      <c r="N1891">
        <v>8.42</v>
      </c>
      <c r="O1891">
        <v>33.68</v>
      </c>
      <c r="P1891" t="s">
        <v>1811</v>
      </c>
      <c r="Q1891" t="s">
        <v>1812</v>
      </c>
      <c r="R1891" s="16">
        <v>45762</v>
      </c>
      <c r="S1891">
        <v>93</v>
      </c>
      <c r="T1891" t="s">
        <v>3949</v>
      </c>
      <c r="U1891" s="16">
        <v>45809</v>
      </c>
      <c r="V1891" s="16">
        <v>45761</v>
      </c>
      <c r="Y1891" s="16">
        <v>45761</v>
      </c>
      <c r="AB1891" t="s">
        <v>1605</v>
      </c>
    </row>
    <row r="1892" spans="1:28" x14ac:dyDescent="0.35">
      <c r="A1892" t="s">
        <v>2204</v>
      </c>
      <c r="B1892" t="s">
        <v>2205</v>
      </c>
      <c r="C1892" t="s">
        <v>115</v>
      </c>
      <c r="D1892" t="s">
        <v>114</v>
      </c>
      <c r="E1892" s="16">
        <v>45753</v>
      </c>
      <c r="F1892">
        <v>4001881711</v>
      </c>
      <c r="G1892" t="s">
        <v>1927</v>
      </c>
      <c r="H1892" t="s">
        <v>3774</v>
      </c>
      <c r="I1892" t="s">
        <v>3775</v>
      </c>
      <c r="J1892">
        <v>3076659</v>
      </c>
      <c r="K1892">
        <v>6584235</v>
      </c>
      <c r="M1892">
        <v>1</v>
      </c>
      <c r="N1892">
        <v>375.53</v>
      </c>
      <c r="O1892">
        <v>375.53</v>
      </c>
      <c r="P1892" t="s">
        <v>1811</v>
      </c>
      <c r="Q1892" t="s">
        <v>1812</v>
      </c>
      <c r="R1892" s="16">
        <v>45762</v>
      </c>
      <c r="S1892">
        <v>45</v>
      </c>
      <c r="T1892" t="s">
        <v>1930</v>
      </c>
      <c r="U1892" s="16">
        <v>45809</v>
      </c>
      <c r="V1892" s="16">
        <v>45809</v>
      </c>
      <c r="Y1892" s="16">
        <v>45809</v>
      </c>
      <c r="AB1892" t="s">
        <v>3339</v>
      </c>
    </row>
    <row r="1893" spans="1:28" x14ac:dyDescent="0.35">
      <c r="A1893" t="s">
        <v>2204</v>
      </c>
      <c r="B1893" t="s">
        <v>2205</v>
      </c>
      <c r="C1893" t="s">
        <v>115</v>
      </c>
      <c r="D1893" t="s">
        <v>114</v>
      </c>
      <c r="E1893" s="16">
        <v>45753</v>
      </c>
      <c r="F1893">
        <v>4001881711</v>
      </c>
      <c r="G1893" t="s">
        <v>1927</v>
      </c>
      <c r="H1893" t="s">
        <v>3776</v>
      </c>
      <c r="I1893" t="s">
        <v>1819</v>
      </c>
      <c r="J1893">
        <v>3076659</v>
      </c>
      <c r="K1893">
        <v>6584235</v>
      </c>
      <c r="M1893">
        <v>1</v>
      </c>
      <c r="N1893">
        <v>7.67</v>
      </c>
      <c r="O1893">
        <v>7.67</v>
      </c>
      <c r="P1893" t="s">
        <v>1811</v>
      </c>
      <c r="Q1893" t="s">
        <v>1812</v>
      </c>
      <c r="R1893" s="16">
        <v>45762</v>
      </c>
      <c r="S1893">
        <v>45</v>
      </c>
      <c r="T1893" t="s">
        <v>1930</v>
      </c>
      <c r="U1893" s="16">
        <v>45809</v>
      </c>
      <c r="V1893" s="16">
        <v>45809</v>
      </c>
      <c r="Y1893" s="16">
        <v>45809</v>
      </c>
      <c r="AB1893" t="s">
        <v>3339</v>
      </c>
    </row>
    <row r="1894" spans="1:28" x14ac:dyDescent="0.35">
      <c r="A1894" t="s">
        <v>2204</v>
      </c>
      <c r="B1894" t="s">
        <v>2205</v>
      </c>
      <c r="C1894" t="s">
        <v>115</v>
      </c>
      <c r="D1894" t="s">
        <v>114</v>
      </c>
      <c r="E1894" s="16">
        <v>45753</v>
      </c>
      <c r="F1894">
        <v>4001881711</v>
      </c>
      <c r="G1894" t="s">
        <v>1927</v>
      </c>
      <c r="H1894" t="s">
        <v>3777</v>
      </c>
      <c r="I1894" t="s">
        <v>3216</v>
      </c>
      <c r="J1894">
        <v>3076659</v>
      </c>
      <c r="K1894">
        <v>6584235</v>
      </c>
      <c r="M1894">
        <v>1</v>
      </c>
      <c r="N1894">
        <v>219.53</v>
      </c>
      <c r="O1894">
        <v>219.53</v>
      </c>
      <c r="P1894" t="s">
        <v>1811</v>
      </c>
      <c r="Q1894" t="s">
        <v>1812</v>
      </c>
      <c r="R1894" s="16">
        <v>45762</v>
      </c>
      <c r="S1894">
        <v>45</v>
      </c>
      <c r="T1894" t="s">
        <v>1930</v>
      </c>
      <c r="U1894" s="16">
        <v>45809</v>
      </c>
      <c r="V1894" s="16">
        <v>45809</v>
      </c>
      <c r="Y1894" s="16">
        <v>45809</v>
      </c>
      <c r="AB1894" t="s">
        <v>3339</v>
      </c>
    </row>
    <row r="1895" spans="1:28" x14ac:dyDescent="0.35">
      <c r="A1895" t="s">
        <v>2204</v>
      </c>
      <c r="B1895" t="s">
        <v>2205</v>
      </c>
      <c r="C1895" t="s">
        <v>115</v>
      </c>
      <c r="D1895" t="s">
        <v>114</v>
      </c>
      <c r="E1895" s="16">
        <v>45753</v>
      </c>
      <c r="F1895">
        <v>4001881711</v>
      </c>
      <c r="G1895" t="s">
        <v>1927</v>
      </c>
      <c r="H1895" t="s">
        <v>2677</v>
      </c>
      <c r="I1895" t="s">
        <v>1825</v>
      </c>
      <c r="J1895">
        <v>3076659</v>
      </c>
      <c r="K1895">
        <v>6584235</v>
      </c>
      <c r="M1895">
        <v>4</v>
      </c>
      <c r="N1895">
        <v>0.61</v>
      </c>
      <c r="O1895">
        <v>2.44</v>
      </c>
      <c r="P1895" t="s">
        <v>1811</v>
      </c>
      <c r="Q1895" t="s">
        <v>1812</v>
      </c>
      <c r="R1895" s="16">
        <v>45762</v>
      </c>
      <c r="S1895">
        <v>45</v>
      </c>
      <c r="T1895" t="s">
        <v>1930</v>
      </c>
      <c r="U1895" s="16">
        <v>45809</v>
      </c>
      <c r="V1895" s="16">
        <v>45809</v>
      </c>
      <c r="Y1895" s="16">
        <v>45809</v>
      </c>
      <c r="AB1895" t="s">
        <v>3339</v>
      </c>
    </row>
    <row r="1896" spans="1:28" x14ac:dyDescent="0.35">
      <c r="A1896" t="s">
        <v>2204</v>
      </c>
      <c r="B1896" t="s">
        <v>2205</v>
      </c>
      <c r="C1896" t="s">
        <v>115</v>
      </c>
      <c r="D1896" t="s">
        <v>114</v>
      </c>
      <c r="E1896" s="16">
        <v>45753</v>
      </c>
      <c r="F1896">
        <v>4001881711</v>
      </c>
      <c r="G1896" t="s">
        <v>1927</v>
      </c>
      <c r="H1896" t="s">
        <v>3778</v>
      </c>
      <c r="I1896" t="s">
        <v>2093</v>
      </c>
      <c r="J1896">
        <v>3076659</v>
      </c>
      <c r="K1896">
        <v>6584235</v>
      </c>
      <c r="M1896">
        <v>1</v>
      </c>
      <c r="N1896">
        <v>11.19</v>
      </c>
      <c r="O1896">
        <v>11.19</v>
      </c>
      <c r="P1896" t="s">
        <v>1811</v>
      </c>
      <c r="Q1896" t="s">
        <v>1812</v>
      </c>
      <c r="R1896" s="16">
        <v>45762</v>
      </c>
      <c r="S1896">
        <v>45</v>
      </c>
      <c r="T1896" t="s">
        <v>1930</v>
      </c>
      <c r="U1896" s="16">
        <v>45809</v>
      </c>
      <c r="V1896" s="16">
        <v>45809</v>
      </c>
      <c r="Y1896" s="16">
        <v>45809</v>
      </c>
      <c r="AB1896" t="s">
        <v>3339</v>
      </c>
    </row>
    <row r="1897" spans="1:28" x14ac:dyDescent="0.35">
      <c r="A1897" t="s">
        <v>2204</v>
      </c>
      <c r="B1897" t="s">
        <v>2205</v>
      </c>
      <c r="C1897" t="s">
        <v>115</v>
      </c>
      <c r="D1897" t="s">
        <v>114</v>
      </c>
      <c r="E1897" s="16">
        <v>45753</v>
      </c>
      <c r="F1897">
        <v>4001881711</v>
      </c>
      <c r="G1897" t="s">
        <v>1927</v>
      </c>
      <c r="H1897" t="s">
        <v>2119</v>
      </c>
      <c r="I1897" t="s">
        <v>1822</v>
      </c>
      <c r="J1897">
        <v>3076659</v>
      </c>
      <c r="K1897">
        <v>6584235</v>
      </c>
      <c r="M1897">
        <v>4</v>
      </c>
      <c r="N1897">
        <v>0.52</v>
      </c>
      <c r="O1897">
        <v>2.08</v>
      </c>
      <c r="P1897" t="s">
        <v>1811</v>
      </c>
      <c r="Q1897" t="s">
        <v>1812</v>
      </c>
      <c r="R1897" s="16">
        <v>45762</v>
      </c>
      <c r="S1897">
        <v>45</v>
      </c>
      <c r="T1897" t="s">
        <v>1930</v>
      </c>
      <c r="U1897" s="16">
        <v>45809</v>
      </c>
      <c r="V1897" s="16">
        <v>45809</v>
      </c>
      <c r="Y1897" s="16">
        <v>45809</v>
      </c>
      <c r="AB1897" t="s">
        <v>3339</v>
      </c>
    </row>
    <row r="1898" spans="1:28" x14ac:dyDescent="0.35">
      <c r="A1898" t="s">
        <v>2204</v>
      </c>
      <c r="B1898" t="s">
        <v>2205</v>
      </c>
      <c r="C1898" t="s">
        <v>115</v>
      </c>
      <c r="D1898" t="s">
        <v>114</v>
      </c>
      <c r="E1898" s="16">
        <v>45753</v>
      </c>
      <c r="F1898">
        <v>4001881711</v>
      </c>
      <c r="G1898" t="s">
        <v>1927</v>
      </c>
      <c r="H1898" t="s">
        <v>3599</v>
      </c>
      <c r="I1898" t="s">
        <v>1823</v>
      </c>
      <c r="J1898">
        <v>3076659</v>
      </c>
      <c r="K1898">
        <v>6584235</v>
      </c>
      <c r="M1898">
        <v>1</v>
      </c>
      <c r="N1898">
        <v>1.83</v>
      </c>
      <c r="O1898">
        <v>1.83</v>
      </c>
      <c r="P1898" t="s">
        <v>1811</v>
      </c>
      <c r="Q1898" t="s">
        <v>1812</v>
      </c>
      <c r="R1898" s="16">
        <v>45762</v>
      </c>
      <c r="S1898">
        <v>45</v>
      </c>
      <c r="T1898" t="s">
        <v>1930</v>
      </c>
      <c r="U1898" s="16">
        <v>45809</v>
      </c>
      <c r="V1898" s="16">
        <v>45809</v>
      </c>
      <c r="Y1898" s="16">
        <v>45809</v>
      </c>
      <c r="AB1898" t="s">
        <v>3339</v>
      </c>
    </row>
    <row r="1899" spans="1:28" x14ac:dyDescent="0.35">
      <c r="A1899" t="s">
        <v>2204</v>
      </c>
      <c r="B1899" t="s">
        <v>2205</v>
      </c>
      <c r="C1899" t="s">
        <v>115</v>
      </c>
      <c r="D1899" t="s">
        <v>114</v>
      </c>
      <c r="E1899" s="16">
        <v>45753</v>
      </c>
      <c r="F1899">
        <v>4001881714</v>
      </c>
      <c r="G1899" t="s">
        <v>1927</v>
      </c>
      <c r="H1899" t="s">
        <v>3031</v>
      </c>
      <c r="I1899" t="s">
        <v>1825</v>
      </c>
      <c r="J1899">
        <v>3076671</v>
      </c>
      <c r="K1899">
        <v>6584245</v>
      </c>
      <c r="M1899">
        <v>4</v>
      </c>
      <c r="N1899">
        <v>0.27</v>
      </c>
      <c r="O1899">
        <v>1.08</v>
      </c>
      <c r="P1899" t="s">
        <v>1811</v>
      </c>
      <c r="Q1899" t="s">
        <v>1812</v>
      </c>
      <c r="R1899" s="16">
        <v>45762</v>
      </c>
      <c r="S1899">
        <v>62</v>
      </c>
      <c r="T1899" t="s">
        <v>8392</v>
      </c>
      <c r="U1899" s="16">
        <v>45792</v>
      </c>
      <c r="V1899" s="16">
        <v>45792</v>
      </c>
      <c r="Y1899" s="16">
        <v>45792</v>
      </c>
      <c r="AB1899" t="s">
        <v>3336</v>
      </c>
    </row>
    <row r="1900" spans="1:28" x14ac:dyDescent="0.35">
      <c r="A1900" t="s">
        <v>2204</v>
      </c>
      <c r="B1900" t="s">
        <v>2205</v>
      </c>
      <c r="C1900" t="s">
        <v>115</v>
      </c>
      <c r="D1900" t="s">
        <v>114</v>
      </c>
      <c r="E1900" s="16">
        <v>45753</v>
      </c>
      <c r="F1900">
        <v>4001881714</v>
      </c>
      <c r="G1900" t="s">
        <v>1927</v>
      </c>
      <c r="H1900" t="s">
        <v>2270</v>
      </c>
      <c r="I1900" t="s">
        <v>1822</v>
      </c>
      <c r="J1900">
        <v>3076671</v>
      </c>
      <c r="K1900">
        <v>6584245</v>
      </c>
      <c r="M1900">
        <v>4</v>
      </c>
      <c r="N1900">
        <v>0.38</v>
      </c>
      <c r="O1900">
        <v>1.52</v>
      </c>
      <c r="P1900" t="s">
        <v>1811</v>
      </c>
      <c r="Q1900" t="s">
        <v>1812</v>
      </c>
      <c r="R1900" s="16">
        <v>45762</v>
      </c>
      <c r="S1900">
        <v>62</v>
      </c>
      <c r="T1900" t="s">
        <v>8392</v>
      </c>
      <c r="U1900" s="16">
        <v>45792</v>
      </c>
      <c r="V1900" s="16">
        <v>45792</v>
      </c>
      <c r="Y1900" s="16">
        <v>45792</v>
      </c>
      <c r="AB1900" t="s">
        <v>3336</v>
      </c>
    </row>
    <row r="1901" spans="1:28" x14ac:dyDescent="0.35">
      <c r="A1901" t="s">
        <v>2204</v>
      </c>
      <c r="B1901" t="s">
        <v>2205</v>
      </c>
      <c r="C1901" t="s">
        <v>115</v>
      </c>
      <c r="D1901" t="s">
        <v>114</v>
      </c>
      <c r="E1901" s="16">
        <v>45753</v>
      </c>
      <c r="F1901">
        <v>4001881714</v>
      </c>
      <c r="G1901" t="s">
        <v>1927</v>
      </c>
      <c r="H1901" t="s">
        <v>3779</v>
      </c>
      <c r="I1901" t="s">
        <v>2791</v>
      </c>
      <c r="J1901">
        <v>3076671</v>
      </c>
      <c r="K1901">
        <v>6584245</v>
      </c>
      <c r="M1901">
        <v>1</v>
      </c>
      <c r="N1901">
        <v>69.45</v>
      </c>
      <c r="O1901">
        <v>69.45</v>
      </c>
      <c r="P1901" t="s">
        <v>1811</v>
      </c>
      <c r="Q1901" t="s">
        <v>1812</v>
      </c>
      <c r="R1901" s="16">
        <v>45762</v>
      </c>
      <c r="S1901">
        <v>62</v>
      </c>
      <c r="T1901" t="s">
        <v>8392</v>
      </c>
      <c r="U1901" s="16">
        <v>45792</v>
      </c>
      <c r="V1901" s="16">
        <v>45792</v>
      </c>
      <c r="Y1901" s="16">
        <v>45792</v>
      </c>
      <c r="AB1901" t="s">
        <v>3336</v>
      </c>
    </row>
    <row r="1902" spans="1:28" x14ac:dyDescent="0.35">
      <c r="A1902" t="s">
        <v>2204</v>
      </c>
      <c r="B1902" t="s">
        <v>2205</v>
      </c>
      <c r="C1902" t="s">
        <v>115</v>
      </c>
      <c r="D1902" t="s">
        <v>114</v>
      </c>
      <c r="E1902" s="16">
        <v>45753</v>
      </c>
      <c r="F1902">
        <v>4001881714</v>
      </c>
      <c r="G1902" t="s">
        <v>1927</v>
      </c>
      <c r="H1902" t="s">
        <v>3780</v>
      </c>
      <c r="I1902" t="s">
        <v>1857</v>
      </c>
      <c r="J1902">
        <v>3076671</v>
      </c>
      <c r="K1902">
        <v>6584245</v>
      </c>
      <c r="M1902">
        <v>1</v>
      </c>
      <c r="N1902">
        <v>16.61</v>
      </c>
      <c r="O1902">
        <v>16.61</v>
      </c>
      <c r="P1902" t="s">
        <v>1811</v>
      </c>
      <c r="Q1902" t="s">
        <v>1812</v>
      </c>
      <c r="R1902" s="16">
        <v>45762</v>
      </c>
      <c r="S1902">
        <v>62</v>
      </c>
      <c r="T1902" t="s">
        <v>8392</v>
      </c>
      <c r="U1902" s="16">
        <v>45792</v>
      </c>
      <c r="V1902" s="16">
        <v>45792</v>
      </c>
      <c r="Y1902" s="16">
        <v>45792</v>
      </c>
      <c r="AB1902" t="s">
        <v>3336</v>
      </c>
    </row>
    <row r="1903" spans="1:28" x14ac:dyDescent="0.35">
      <c r="A1903" t="s">
        <v>2204</v>
      </c>
      <c r="B1903" t="s">
        <v>2205</v>
      </c>
      <c r="C1903" t="s">
        <v>115</v>
      </c>
      <c r="D1903" t="s">
        <v>114</v>
      </c>
      <c r="E1903" s="16">
        <v>45753</v>
      </c>
      <c r="F1903">
        <v>4001881714</v>
      </c>
      <c r="G1903" t="s">
        <v>1927</v>
      </c>
      <c r="H1903" t="s">
        <v>3781</v>
      </c>
      <c r="I1903" t="s">
        <v>3782</v>
      </c>
      <c r="J1903">
        <v>3076671</v>
      </c>
      <c r="K1903">
        <v>6584245</v>
      </c>
      <c r="M1903">
        <v>1</v>
      </c>
      <c r="N1903">
        <v>72.59</v>
      </c>
      <c r="O1903">
        <v>72.59</v>
      </c>
      <c r="P1903" t="s">
        <v>1811</v>
      </c>
      <c r="Q1903" t="s">
        <v>1812</v>
      </c>
      <c r="R1903" s="16">
        <v>45762</v>
      </c>
      <c r="S1903">
        <v>62</v>
      </c>
      <c r="T1903" t="s">
        <v>8392</v>
      </c>
      <c r="U1903" s="16">
        <v>45792</v>
      </c>
      <c r="V1903" s="16">
        <v>45792</v>
      </c>
      <c r="Y1903" s="16">
        <v>45792</v>
      </c>
      <c r="AB1903" t="s">
        <v>3336</v>
      </c>
    </row>
    <row r="1904" spans="1:28" x14ac:dyDescent="0.35">
      <c r="A1904" t="s">
        <v>2204</v>
      </c>
      <c r="B1904" t="s">
        <v>2205</v>
      </c>
      <c r="C1904" t="s">
        <v>115</v>
      </c>
      <c r="D1904" t="s">
        <v>114</v>
      </c>
      <c r="E1904" s="16">
        <v>45753</v>
      </c>
      <c r="F1904">
        <v>4001881714</v>
      </c>
      <c r="G1904" t="s">
        <v>1927</v>
      </c>
      <c r="H1904" t="s">
        <v>3783</v>
      </c>
      <c r="I1904" t="s">
        <v>1857</v>
      </c>
      <c r="J1904">
        <v>3076671</v>
      </c>
      <c r="K1904">
        <v>6584245</v>
      </c>
      <c r="M1904">
        <v>1</v>
      </c>
      <c r="N1904">
        <v>10.56</v>
      </c>
      <c r="O1904">
        <v>10.56</v>
      </c>
      <c r="P1904" t="s">
        <v>1811</v>
      </c>
      <c r="Q1904" t="s">
        <v>1812</v>
      </c>
      <c r="R1904" s="16">
        <v>45762</v>
      </c>
      <c r="S1904">
        <v>62</v>
      </c>
      <c r="T1904" t="s">
        <v>8392</v>
      </c>
      <c r="U1904" s="16">
        <v>45792</v>
      </c>
      <c r="V1904" s="16">
        <v>45792</v>
      </c>
      <c r="Y1904" s="16">
        <v>45792</v>
      </c>
      <c r="AB1904" t="s">
        <v>3336</v>
      </c>
    </row>
    <row r="1905" spans="1:28" x14ac:dyDescent="0.35">
      <c r="A1905" t="s">
        <v>2204</v>
      </c>
      <c r="B1905" t="s">
        <v>2205</v>
      </c>
      <c r="C1905" t="s">
        <v>115</v>
      </c>
      <c r="D1905" t="s">
        <v>114</v>
      </c>
      <c r="E1905" s="16">
        <v>45753</v>
      </c>
      <c r="F1905">
        <v>4001881714</v>
      </c>
      <c r="G1905" t="s">
        <v>1927</v>
      </c>
      <c r="H1905" t="s">
        <v>3784</v>
      </c>
      <c r="I1905" t="s">
        <v>3785</v>
      </c>
      <c r="J1905">
        <v>3076671</v>
      </c>
      <c r="K1905">
        <v>6584245</v>
      </c>
      <c r="M1905">
        <v>4</v>
      </c>
      <c r="N1905">
        <v>3.23</v>
      </c>
      <c r="O1905">
        <v>12.92</v>
      </c>
      <c r="P1905" t="s">
        <v>1811</v>
      </c>
      <c r="Q1905" t="s">
        <v>1812</v>
      </c>
      <c r="R1905" s="16">
        <v>45762</v>
      </c>
      <c r="S1905">
        <v>62</v>
      </c>
      <c r="T1905" t="s">
        <v>8392</v>
      </c>
      <c r="U1905" s="16">
        <v>45792</v>
      </c>
      <c r="V1905" s="16">
        <v>45792</v>
      </c>
      <c r="Y1905" s="16">
        <v>45792</v>
      </c>
      <c r="AB1905" t="s">
        <v>3336</v>
      </c>
    </row>
    <row r="1906" spans="1:28" x14ac:dyDescent="0.35">
      <c r="A1906" t="s">
        <v>2204</v>
      </c>
      <c r="B1906" t="s">
        <v>2205</v>
      </c>
      <c r="C1906" t="s">
        <v>115</v>
      </c>
      <c r="D1906" t="s">
        <v>114</v>
      </c>
      <c r="E1906" s="16">
        <v>45753</v>
      </c>
      <c r="F1906">
        <v>4001881714</v>
      </c>
      <c r="G1906" t="s">
        <v>1927</v>
      </c>
      <c r="H1906" t="s">
        <v>3598</v>
      </c>
      <c r="I1906" t="s">
        <v>1822</v>
      </c>
      <c r="J1906">
        <v>3076671</v>
      </c>
      <c r="K1906">
        <v>6584245</v>
      </c>
      <c r="M1906">
        <v>4</v>
      </c>
      <c r="N1906">
        <v>0.28000000000000003</v>
      </c>
      <c r="O1906">
        <v>1.1200000000000001</v>
      </c>
      <c r="P1906" t="s">
        <v>1811</v>
      </c>
      <c r="Q1906" t="s">
        <v>1812</v>
      </c>
      <c r="R1906" s="16">
        <v>45762</v>
      </c>
      <c r="S1906">
        <v>62</v>
      </c>
      <c r="T1906" t="s">
        <v>8392</v>
      </c>
      <c r="U1906" s="16">
        <v>45792</v>
      </c>
      <c r="V1906" s="16">
        <v>45792</v>
      </c>
      <c r="Y1906" s="16">
        <v>45792</v>
      </c>
      <c r="AB1906" t="s">
        <v>3336</v>
      </c>
    </row>
    <row r="1907" spans="1:28" x14ac:dyDescent="0.35">
      <c r="A1907" t="s">
        <v>1871</v>
      </c>
      <c r="B1907" t="s">
        <v>1872</v>
      </c>
      <c r="C1907" t="s">
        <v>1400</v>
      </c>
      <c r="D1907" t="s">
        <v>1301</v>
      </c>
      <c r="E1907" s="16">
        <v>45772</v>
      </c>
      <c r="F1907">
        <v>4001905346</v>
      </c>
      <c r="G1907" t="s">
        <v>1927</v>
      </c>
      <c r="H1907" t="s">
        <v>5284</v>
      </c>
      <c r="I1907" t="s">
        <v>2106</v>
      </c>
      <c r="J1907">
        <v>3078495</v>
      </c>
      <c r="K1907">
        <v>6585320</v>
      </c>
      <c r="M1907">
        <v>1</v>
      </c>
      <c r="N1907">
        <v>246.78</v>
      </c>
      <c r="O1907">
        <v>246.78</v>
      </c>
      <c r="P1907" t="s">
        <v>1811</v>
      </c>
      <c r="Q1907" t="s">
        <v>1812</v>
      </c>
      <c r="R1907" s="16">
        <v>45789</v>
      </c>
      <c r="S1907">
        <v>55</v>
      </c>
      <c r="T1907" t="s">
        <v>8392</v>
      </c>
      <c r="U1907" s="16">
        <v>45799</v>
      </c>
      <c r="V1907" s="16">
        <v>45799</v>
      </c>
      <c r="Y1907" s="16">
        <v>45791</v>
      </c>
      <c r="AB1907" t="s">
        <v>3442</v>
      </c>
    </row>
    <row r="1908" spans="1:28" x14ac:dyDescent="0.35">
      <c r="A1908" t="s">
        <v>1871</v>
      </c>
      <c r="B1908" t="s">
        <v>1872</v>
      </c>
      <c r="C1908" t="s">
        <v>1400</v>
      </c>
      <c r="D1908" t="s">
        <v>1301</v>
      </c>
      <c r="E1908" s="16">
        <v>45772</v>
      </c>
      <c r="F1908">
        <v>4001905346</v>
      </c>
      <c r="G1908" t="s">
        <v>1927</v>
      </c>
      <c r="H1908" t="s">
        <v>2554</v>
      </c>
      <c r="I1908" t="s">
        <v>2128</v>
      </c>
      <c r="J1908">
        <v>3078495</v>
      </c>
      <c r="K1908">
        <v>6585320</v>
      </c>
      <c r="M1908">
        <v>6</v>
      </c>
      <c r="N1908">
        <v>13.26</v>
      </c>
      <c r="O1908">
        <v>79.56</v>
      </c>
      <c r="P1908" t="s">
        <v>1811</v>
      </c>
      <c r="Q1908" t="s">
        <v>1812</v>
      </c>
      <c r="R1908" s="16">
        <v>45789</v>
      </c>
      <c r="S1908">
        <v>55</v>
      </c>
      <c r="T1908" t="s">
        <v>8392</v>
      </c>
      <c r="U1908" s="16">
        <v>45799</v>
      </c>
      <c r="V1908" s="16">
        <v>45799</v>
      </c>
      <c r="Y1908" s="16">
        <v>45791</v>
      </c>
      <c r="AB1908" t="s">
        <v>3442</v>
      </c>
    </row>
    <row r="1909" spans="1:28" x14ac:dyDescent="0.35">
      <c r="A1909" t="s">
        <v>1871</v>
      </c>
      <c r="B1909" t="s">
        <v>1872</v>
      </c>
      <c r="C1909" t="s">
        <v>1400</v>
      </c>
      <c r="D1909" t="s">
        <v>1301</v>
      </c>
      <c r="E1909" s="16">
        <v>45772</v>
      </c>
      <c r="F1909">
        <v>4001905346</v>
      </c>
      <c r="G1909" t="s">
        <v>1927</v>
      </c>
      <c r="H1909" t="s">
        <v>5285</v>
      </c>
      <c r="I1909" t="s">
        <v>2106</v>
      </c>
      <c r="J1909">
        <v>3078495</v>
      </c>
      <c r="K1909">
        <v>6585320</v>
      </c>
      <c r="M1909">
        <v>1</v>
      </c>
      <c r="N1909">
        <v>436.58</v>
      </c>
      <c r="O1909">
        <v>436.58</v>
      </c>
      <c r="P1909" t="s">
        <v>1811</v>
      </c>
      <c r="Q1909" t="s">
        <v>1812</v>
      </c>
      <c r="R1909" s="16">
        <v>45789</v>
      </c>
      <c r="S1909">
        <v>55</v>
      </c>
      <c r="T1909" t="s">
        <v>8392</v>
      </c>
      <c r="U1909" s="16">
        <v>45799</v>
      </c>
      <c r="V1909" s="16">
        <v>45799</v>
      </c>
      <c r="Y1909" s="16">
        <v>45791</v>
      </c>
      <c r="AB1909" t="s">
        <v>3442</v>
      </c>
    </row>
    <row r="1910" spans="1:28" x14ac:dyDescent="0.35">
      <c r="A1910" t="s">
        <v>1871</v>
      </c>
      <c r="B1910" t="s">
        <v>1872</v>
      </c>
      <c r="C1910" t="s">
        <v>1400</v>
      </c>
      <c r="D1910" t="s">
        <v>1301</v>
      </c>
      <c r="E1910" s="16">
        <v>45772</v>
      </c>
      <c r="F1910">
        <v>4001905346</v>
      </c>
      <c r="G1910" t="s">
        <v>1927</v>
      </c>
      <c r="H1910" t="s">
        <v>2239</v>
      </c>
      <c r="I1910" t="s">
        <v>2238</v>
      </c>
      <c r="J1910">
        <v>3078495</v>
      </c>
      <c r="K1910">
        <v>6585320</v>
      </c>
      <c r="M1910">
        <v>1</v>
      </c>
      <c r="N1910">
        <v>138.91999999999999</v>
      </c>
      <c r="O1910">
        <v>138.91999999999999</v>
      </c>
      <c r="P1910" t="s">
        <v>1811</v>
      </c>
      <c r="Q1910" t="s">
        <v>1812</v>
      </c>
      <c r="R1910" s="16">
        <v>45789</v>
      </c>
      <c r="S1910">
        <v>55</v>
      </c>
      <c r="T1910" t="s">
        <v>8392</v>
      </c>
      <c r="U1910" s="16">
        <v>45799</v>
      </c>
      <c r="V1910" s="16">
        <v>45799</v>
      </c>
      <c r="Y1910" s="16">
        <v>45791</v>
      </c>
      <c r="AB1910" t="s">
        <v>3442</v>
      </c>
    </row>
    <row r="1911" spans="1:28" x14ac:dyDescent="0.35">
      <c r="A1911" t="s">
        <v>1871</v>
      </c>
      <c r="B1911" t="s">
        <v>1872</v>
      </c>
      <c r="C1911" t="s">
        <v>1400</v>
      </c>
      <c r="D1911" t="s">
        <v>1301</v>
      </c>
      <c r="E1911" s="16">
        <v>45772</v>
      </c>
      <c r="F1911">
        <v>4001905346</v>
      </c>
      <c r="G1911" t="s">
        <v>1927</v>
      </c>
      <c r="H1911" t="s">
        <v>2549</v>
      </c>
      <c r="I1911" t="s">
        <v>1823</v>
      </c>
      <c r="J1911">
        <v>3078495</v>
      </c>
      <c r="K1911">
        <v>6585320</v>
      </c>
      <c r="M1911">
        <v>3</v>
      </c>
      <c r="N1911">
        <v>2.84</v>
      </c>
      <c r="O1911">
        <v>8.52</v>
      </c>
      <c r="P1911" t="s">
        <v>1811</v>
      </c>
      <c r="Q1911" t="s">
        <v>1812</v>
      </c>
      <c r="R1911" s="16">
        <v>45789</v>
      </c>
      <c r="S1911">
        <v>55</v>
      </c>
      <c r="T1911" t="s">
        <v>8392</v>
      </c>
      <c r="U1911" s="16">
        <v>45799</v>
      </c>
      <c r="V1911" s="16">
        <v>45799</v>
      </c>
      <c r="Y1911" s="16">
        <v>45791</v>
      </c>
      <c r="AB1911" t="s">
        <v>3442</v>
      </c>
    </row>
    <row r="1912" spans="1:28" x14ac:dyDescent="0.35">
      <c r="A1912" t="s">
        <v>2204</v>
      </c>
      <c r="B1912" t="s">
        <v>2205</v>
      </c>
      <c r="C1912" t="s">
        <v>115</v>
      </c>
      <c r="D1912" t="s">
        <v>114</v>
      </c>
      <c r="E1912" s="16">
        <v>45753</v>
      </c>
      <c r="F1912">
        <v>4001881725</v>
      </c>
      <c r="G1912" t="s">
        <v>1927</v>
      </c>
      <c r="H1912" t="s">
        <v>3786</v>
      </c>
      <c r="I1912" t="s">
        <v>1895</v>
      </c>
      <c r="J1912">
        <v>3079157</v>
      </c>
      <c r="K1912">
        <v>6585973</v>
      </c>
      <c r="M1912">
        <v>1</v>
      </c>
      <c r="N1912">
        <v>73.790000000000006</v>
      </c>
      <c r="O1912">
        <v>73.790000000000006</v>
      </c>
      <c r="P1912" t="s">
        <v>1811</v>
      </c>
      <c r="Q1912" t="s">
        <v>1812</v>
      </c>
      <c r="R1912" s="16">
        <v>45762</v>
      </c>
      <c r="S1912">
        <v>45</v>
      </c>
      <c r="T1912" t="s">
        <v>1930</v>
      </c>
      <c r="U1912" s="16">
        <v>45809</v>
      </c>
      <c r="V1912" s="16">
        <v>45809</v>
      </c>
      <c r="Y1912" s="16">
        <v>45809</v>
      </c>
      <c r="AB1912" t="s">
        <v>3426</v>
      </c>
    </row>
    <row r="1913" spans="1:28" x14ac:dyDescent="0.35">
      <c r="A1913" t="s">
        <v>2204</v>
      </c>
      <c r="B1913" t="s">
        <v>2205</v>
      </c>
      <c r="C1913" t="s">
        <v>115</v>
      </c>
      <c r="D1913" t="s">
        <v>114</v>
      </c>
      <c r="E1913" s="16">
        <v>45753</v>
      </c>
      <c r="F1913">
        <v>4001881725</v>
      </c>
      <c r="G1913" t="s">
        <v>1927</v>
      </c>
      <c r="H1913" t="s">
        <v>2102</v>
      </c>
      <c r="I1913" t="s">
        <v>1831</v>
      </c>
      <c r="J1913">
        <v>3079157</v>
      </c>
      <c r="K1913">
        <v>6585973</v>
      </c>
      <c r="M1913">
        <v>1</v>
      </c>
      <c r="N1913">
        <v>8.67</v>
      </c>
      <c r="O1913">
        <v>8.67</v>
      </c>
      <c r="P1913" t="s">
        <v>1811</v>
      </c>
      <c r="Q1913" t="s">
        <v>1812</v>
      </c>
      <c r="R1913" s="16">
        <v>45762</v>
      </c>
      <c r="S1913">
        <v>45</v>
      </c>
      <c r="T1913" t="s">
        <v>1930</v>
      </c>
      <c r="U1913" s="16">
        <v>45809</v>
      </c>
      <c r="V1913" s="16">
        <v>45809</v>
      </c>
      <c r="Y1913" s="16">
        <v>45809</v>
      </c>
      <c r="AB1913" t="s">
        <v>3426</v>
      </c>
    </row>
    <row r="1914" spans="1:28" x14ac:dyDescent="0.35">
      <c r="A1914" t="s">
        <v>2204</v>
      </c>
      <c r="B1914" t="s">
        <v>2205</v>
      </c>
      <c r="C1914" t="s">
        <v>115</v>
      </c>
      <c r="D1914" t="s">
        <v>114</v>
      </c>
      <c r="E1914" s="16">
        <v>45753</v>
      </c>
      <c r="F1914">
        <v>4001881725</v>
      </c>
      <c r="G1914" t="s">
        <v>1927</v>
      </c>
      <c r="H1914" t="s">
        <v>3787</v>
      </c>
      <c r="I1914" t="s">
        <v>1810</v>
      </c>
      <c r="J1914">
        <v>3079157</v>
      </c>
      <c r="K1914">
        <v>6585973</v>
      </c>
      <c r="M1914">
        <v>1</v>
      </c>
      <c r="N1914">
        <v>20.93</v>
      </c>
      <c r="O1914">
        <v>20.93</v>
      </c>
      <c r="P1914" t="s">
        <v>1811</v>
      </c>
      <c r="Q1914" t="s">
        <v>1812</v>
      </c>
      <c r="R1914" s="16">
        <v>45762</v>
      </c>
      <c r="S1914">
        <v>45</v>
      </c>
      <c r="T1914" t="s">
        <v>1930</v>
      </c>
      <c r="U1914" s="16">
        <v>45809</v>
      </c>
      <c r="V1914" s="16">
        <v>45809</v>
      </c>
      <c r="Y1914" s="16">
        <v>45809</v>
      </c>
      <c r="AB1914" t="s">
        <v>3426</v>
      </c>
    </row>
    <row r="1915" spans="1:28" x14ac:dyDescent="0.35">
      <c r="A1915" t="s">
        <v>2204</v>
      </c>
      <c r="B1915" t="s">
        <v>2205</v>
      </c>
      <c r="C1915" t="s">
        <v>115</v>
      </c>
      <c r="D1915" t="s">
        <v>114</v>
      </c>
      <c r="E1915" s="16">
        <v>45753</v>
      </c>
      <c r="F1915">
        <v>4001881725</v>
      </c>
      <c r="G1915" t="s">
        <v>1927</v>
      </c>
      <c r="H1915" t="s">
        <v>3788</v>
      </c>
      <c r="I1915" t="s">
        <v>1810</v>
      </c>
      <c r="J1915">
        <v>3079157</v>
      </c>
      <c r="K1915">
        <v>6585973</v>
      </c>
      <c r="M1915">
        <v>1</v>
      </c>
      <c r="N1915">
        <v>20.149999999999999</v>
      </c>
      <c r="O1915">
        <v>20.149999999999999</v>
      </c>
      <c r="P1915" t="s">
        <v>1811</v>
      </c>
      <c r="Q1915" t="s">
        <v>1812</v>
      </c>
      <c r="R1915" s="16">
        <v>45762</v>
      </c>
      <c r="S1915">
        <v>45</v>
      </c>
      <c r="T1915" t="s">
        <v>1930</v>
      </c>
      <c r="U1915" s="16">
        <v>45809</v>
      </c>
      <c r="V1915" s="16">
        <v>45809</v>
      </c>
      <c r="Y1915" s="16">
        <v>45809</v>
      </c>
      <c r="AB1915" t="s">
        <v>3426</v>
      </c>
    </row>
    <row r="1916" spans="1:28" x14ac:dyDescent="0.35">
      <c r="A1916" t="s">
        <v>2204</v>
      </c>
      <c r="B1916" t="s">
        <v>2205</v>
      </c>
      <c r="C1916" t="s">
        <v>115</v>
      </c>
      <c r="D1916" t="s">
        <v>114</v>
      </c>
      <c r="E1916" s="16">
        <v>45753</v>
      </c>
      <c r="F1916">
        <v>4001881725</v>
      </c>
      <c r="G1916" t="s">
        <v>1927</v>
      </c>
      <c r="H1916" t="s">
        <v>3789</v>
      </c>
      <c r="I1916" t="s">
        <v>3790</v>
      </c>
      <c r="J1916">
        <v>3079157</v>
      </c>
      <c r="K1916">
        <v>6585973</v>
      </c>
      <c r="M1916">
        <v>1</v>
      </c>
      <c r="N1916">
        <v>69.2</v>
      </c>
      <c r="O1916">
        <v>69.2</v>
      </c>
      <c r="P1916" t="s">
        <v>1811</v>
      </c>
      <c r="Q1916" t="s">
        <v>1812</v>
      </c>
      <c r="R1916" s="16">
        <v>45762</v>
      </c>
      <c r="S1916">
        <v>45</v>
      </c>
      <c r="T1916" t="s">
        <v>1930</v>
      </c>
      <c r="U1916" s="16">
        <v>45809</v>
      </c>
      <c r="V1916" s="16">
        <v>45809</v>
      </c>
      <c r="Y1916" s="16">
        <v>45809</v>
      </c>
      <c r="AB1916" t="s">
        <v>3426</v>
      </c>
    </row>
    <row r="1917" spans="1:28" x14ac:dyDescent="0.35">
      <c r="A1917" t="s">
        <v>2204</v>
      </c>
      <c r="B1917" t="s">
        <v>2205</v>
      </c>
      <c r="C1917" t="s">
        <v>115</v>
      </c>
      <c r="D1917" t="s">
        <v>114</v>
      </c>
      <c r="E1917" s="16">
        <v>45753</v>
      </c>
      <c r="F1917">
        <v>4001881725</v>
      </c>
      <c r="G1917" t="s">
        <v>1927</v>
      </c>
      <c r="H1917" t="s">
        <v>2116</v>
      </c>
      <c r="I1917" t="s">
        <v>1831</v>
      </c>
      <c r="J1917">
        <v>3079157</v>
      </c>
      <c r="K1917">
        <v>6585973</v>
      </c>
      <c r="M1917">
        <v>1</v>
      </c>
      <c r="N1917">
        <v>7.69</v>
      </c>
      <c r="O1917">
        <v>7.69</v>
      </c>
      <c r="P1917" t="s">
        <v>1811</v>
      </c>
      <c r="Q1917" t="s">
        <v>1812</v>
      </c>
      <c r="R1917" s="16">
        <v>45762</v>
      </c>
      <c r="S1917">
        <v>45</v>
      </c>
      <c r="T1917" t="s">
        <v>1930</v>
      </c>
      <c r="U1917" s="16">
        <v>45809</v>
      </c>
      <c r="V1917" s="16">
        <v>45809</v>
      </c>
      <c r="Y1917" s="16">
        <v>45809</v>
      </c>
      <c r="AB1917" t="s">
        <v>3426</v>
      </c>
    </row>
    <row r="1918" spans="1:28" x14ac:dyDescent="0.35">
      <c r="A1918" t="s">
        <v>2204</v>
      </c>
      <c r="B1918" t="s">
        <v>2205</v>
      </c>
      <c r="C1918" t="s">
        <v>115</v>
      </c>
      <c r="D1918" t="s">
        <v>114</v>
      </c>
      <c r="E1918" s="16">
        <v>45753</v>
      </c>
      <c r="F1918">
        <v>4001881725</v>
      </c>
      <c r="G1918" t="s">
        <v>1927</v>
      </c>
      <c r="H1918" t="s">
        <v>2102</v>
      </c>
      <c r="I1918" t="s">
        <v>1831</v>
      </c>
      <c r="J1918">
        <v>3079157</v>
      </c>
      <c r="K1918">
        <v>6585973</v>
      </c>
      <c r="M1918">
        <v>1</v>
      </c>
      <c r="N1918">
        <v>8.67</v>
      </c>
      <c r="O1918">
        <v>8.67</v>
      </c>
      <c r="P1918" t="s">
        <v>1811</v>
      </c>
      <c r="Q1918" t="s">
        <v>1812</v>
      </c>
      <c r="R1918" s="16">
        <v>45762</v>
      </c>
      <c r="S1918">
        <v>45</v>
      </c>
      <c r="T1918" t="s">
        <v>1930</v>
      </c>
      <c r="U1918" s="16">
        <v>45809</v>
      </c>
      <c r="V1918" s="16">
        <v>45809</v>
      </c>
      <c r="Y1918" s="16">
        <v>45809</v>
      </c>
      <c r="AB1918" t="s">
        <v>3426</v>
      </c>
    </row>
    <row r="1919" spans="1:28" x14ac:dyDescent="0.35">
      <c r="A1919" t="s">
        <v>2204</v>
      </c>
      <c r="B1919" t="s">
        <v>2205</v>
      </c>
      <c r="C1919" t="s">
        <v>115</v>
      </c>
      <c r="D1919" t="s">
        <v>114</v>
      </c>
      <c r="E1919" s="16">
        <v>45753</v>
      </c>
      <c r="F1919">
        <v>4001881725</v>
      </c>
      <c r="G1919" t="s">
        <v>1927</v>
      </c>
      <c r="H1919" t="s">
        <v>3791</v>
      </c>
      <c r="I1919" t="s">
        <v>3690</v>
      </c>
      <c r="J1919">
        <v>3079157</v>
      </c>
      <c r="K1919">
        <v>6585973</v>
      </c>
      <c r="M1919">
        <v>1</v>
      </c>
      <c r="N1919">
        <v>307.89</v>
      </c>
      <c r="O1919">
        <v>307.89</v>
      </c>
      <c r="P1919" t="s">
        <v>1811</v>
      </c>
      <c r="Q1919" t="s">
        <v>1812</v>
      </c>
      <c r="R1919" s="16">
        <v>45762</v>
      </c>
      <c r="S1919">
        <v>45</v>
      </c>
      <c r="T1919" t="s">
        <v>1930</v>
      </c>
      <c r="U1919" s="16">
        <v>45809</v>
      </c>
      <c r="V1919" s="16">
        <v>45809</v>
      </c>
      <c r="Y1919" s="16">
        <v>45809</v>
      </c>
      <c r="AB1919" t="s">
        <v>3426</v>
      </c>
    </row>
    <row r="1920" spans="1:28" x14ac:dyDescent="0.35">
      <c r="A1920" t="s">
        <v>2204</v>
      </c>
      <c r="B1920" t="s">
        <v>2205</v>
      </c>
      <c r="C1920" t="s">
        <v>115</v>
      </c>
      <c r="D1920" t="s">
        <v>114</v>
      </c>
      <c r="E1920" s="16">
        <v>45753</v>
      </c>
      <c r="F1920">
        <v>4001881725</v>
      </c>
      <c r="G1920" t="s">
        <v>1927</v>
      </c>
      <c r="H1920" t="s">
        <v>1824</v>
      </c>
      <c r="I1920" t="s">
        <v>1825</v>
      </c>
      <c r="J1920">
        <v>3079157</v>
      </c>
      <c r="K1920">
        <v>6585973</v>
      </c>
      <c r="M1920">
        <v>2</v>
      </c>
      <c r="N1920">
        <v>1.46</v>
      </c>
      <c r="O1920">
        <v>2.92</v>
      </c>
      <c r="P1920" t="s">
        <v>1811</v>
      </c>
      <c r="Q1920" t="s">
        <v>1812</v>
      </c>
      <c r="R1920" s="16">
        <v>45762</v>
      </c>
      <c r="S1920">
        <v>45</v>
      </c>
      <c r="T1920" t="s">
        <v>1930</v>
      </c>
      <c r="U1920" s="16">
        <v>45809</v>
      </c>
      <c r="V1920" s="16">
        <v>45809</v>
      </c>
      <c r="Y1920" s="16">
        <v>45809</v>
      </c>
      <c r="AB1920" t="s">
        <v>3426</v>
      </c>
    </row>
    <row r="1921" spans="1:28" x14ac:dyDescent="0.35">
      <c r="A1921" t="s">
        <v>2204</v>
      </c>
      <c r="B1921" t="s">
        <v>2205</v>
      </c>
      <c r="C1921" t="s">
        <v>115</v>
      </c>
      <c r="D1921" t="s">
        <v>114</v>
      </c>
      <c r="E1921" s="16">
        <v>45753</v>
      </c>
      <c r="F1921">
        <v>4001881725</v>
      </c>
      <c r="G1921" t="s">
        <v>1927</v>
      </c>
      <c r="H1921" t="s">
        <v>1821</v>
      </c>
      <c r="I1921" t="s">
        <v>1822</v>
      </c>
      <c r="J1921">
        <v>3079157</v>
      </c>
      <c r="K1921">
        <v>6585973</v>
      </c>
      <c r="M1921">
        <v>2</v>
      </c>
      <c r="N1921">
        <v>1.05</v>
      </c>
      <c r="O1921">
        <v>2.1</v>
      </c>
      <c r="P1921" t="s">
        <v>1811</v>
      </c>
      <c r="Q1921" t="s">
        <v>1812</v>
      </c>
      <c r="R1921" s="16">
        <v>45762</v>
      </c>
      <c r="S1921">
        <v>45</v>
      </c>
      <c r="T1921" t="s">
        <v>1930</v>
      </c>
      <c r="U1921" s="16">
        <v>45809</v>
      </c>
      <c r="V1921" s="16">
        <v>45809</v>
      </c>
      <c r="Y1921" s="16">
        <v>45809</v>
      </c>
      <c r="AB1921" t="s">
        <v>3426</v>
      </c>
    </row>
    <row r="1922" spans="1:28" x14ac:dyDescent="0.35">
      <c r="A1922" t="s">
        <v>2204</v>
      </c>
      <c r="B1922" t="s">
        <v>2205</v>
      </c>
      <c r="C1922" t="s">
        <v>115</v>
      </c>
      <c r="D1922" t="s">
        <v>114</v>
      </c>
      <c r="E1922" s="16">
        <v>45755</v>
      </c>
      <c r="F1922">
        <v>4001885180</v>
      </c>
      <c r="G1922" t="s">
        <v>1809</v>
      </c>
      <c r="H1922" t="s">
        <v>2260</v>
      </c>
      <c r="I1922" t="s">
        <v>1949</v>
      </c>
      <c r="J1922">
        <v>3079220</v>
      </c>
      <c r="K1922">
        <v>6586002</v>
      </c>
      <c r="M1922">
        <v>28</v>
      </c>
      <c r="N1922">
        <v>21.31</v>
      </c>
      <c r="O1922">
        <v>596.67999999999995</v>
      </c>
      <c r="P1922" t="s">
        <v>1811</v>
      </c>
      <c r="Q1922" t="s">
        <v>1812</v>
      </c>
      <c r="R1922" s="16">
        <v>45787</v>
      </c>
      <c r="S1922">
        <v>93</v>
      </c>
      <c r="T1922" t="s">
        <v>3949</v>
      </c>
      <c r="U1922" s="16">
        <v>45808</v>
      </c>
      <c r="V1922" s="16">
        <v>45761</v>
      </c>
      <c r="Y1922" s="16">
        <v>45761</v>
      </c>
      <c r="AB1922" t="s">
        <v>4090</v>
      </c>
    </row>
    <row r="1923" spans="1:28" x14ac:dyDescent="0.35">
      <c r="A1923" t="s">
        <v>2204</v>
      </c>
      <c r="B1923" t="s">
        <v>2205</v>
      </c>
      <c r="C1923" t="s">
        <v>115</v>
      </c>
      <c r="D1923" t="s">
        <v>114</v>
      </c>
      <c r="E1923" s="16">
        <v>45755</v>
      </c>
      <c r="F1923">
        <v>4001885180</v>
      </c>
      <c r="G1923" t="s">
        <v>1809</v>
      </c>
      <c r="H1923" t="s">
        <v>4193</v>
      </c>
      <c r="I1923" t="s">
        <v>2042</v>
      </c>
      <c r="J1923">
        <v>3079220</v>
      </c>
      <c r="K1923">
        <v>6586002</v>
      </c>
      <c r="M1923">
        <v>1</v>
      </c>
      <c r="N1923">
        <v>231.97</v>
      </c>
      <c r="O1923">
        <v>231.97</v>
      </c>
      <c r="P1923" t="s">
        <v>1811</v>
      </c>
      <c r="Q1923" t="s">
        <v>1812</v>
      </c>
      <c r="R1923" s="16">
        <v>45787</v>
      </c>
      <c r="S1923">
        <v>93</v>
      </c>
      <c r="T1923" t="s">
        <v>3949</v>
      </c>
      <c r="U1923" s="16">
        <v>45808</v>
      </c>
      <c r="V1923" s="16">
        <v>45761</v>
      </c>
      <c r="Y1923" s="16">
        <v>45761</v>
      </c>
      <c r="AB1923" t="s">
        <v>4090</v>
      </c>
    </row>
    <row r="1924" spans="1:28" x14ac:dyDescent="0.35">
      <c r="A1924" t="s">
        <v>2204</v>
      </c>
      <c r="B1924" t="s">
        <v>2205</v>
      </c>
      <c r="C1924" t="s">
        <v>115</v>
      </c>
      <c r="D1924" t="s">
        <v>114</v>
      </c>
      <c r="E1924" s="16">
        <v>45755</v>
      </c>
      <c r="F1924">
        <v>4001885180</v>
      </c>
      <c r="G1924" t="s">
        <v>1809</v>
      </c>
      <c r="H1924" t="s">
        <v>1962</v>
      </c>
      <c r="I1924" t="s">
        <v>1831</v>
      </c>
      <c r="J1924">
        <v>3079220</v>
      </c>
      <c r="K1924">
        <v>6586002</v>
      </c>
      <c r="M1924">
        <v>1</v>
      </c>
      <c r="N1924">
        <v>6.18</v>
      </c>
      <c r="O1924">
        <v>6.18</v>
      </c>
      <c r="P1924" t="s">
        <v>1811</v>
      </c>
      <c r="Q1924" t="s">
        <v>1812</v>
      </c>
      <c r="R1924" s="16">
        <v>45787</v>
      </c>
      <c r="S1924">
        <v>93</v>
      </c>
      <c r="T1924" t="s">
        <v>3949</v>
      </c>
      <c r="U1924" s="16">
        <v>45808</v>
      </c>
      <c r="V1924" s="16">
        <v>45761</v>
      </c>
      <c r="Y1924" s="16">
        <v>45761</v>
      </c>
      <c r="AB1924" t="s">
        <v>4090</v>
      </c>
    </row>
    <row r="1925" spans="1:28" x14ac:dyDescent="0.35">
      <c r="A1925" t="s">
        <v>2204</v>
      </c>
      <c r="B1925" t="s">
        <v>2205</v>
      </c>
      <c r="C1925" t="s">
        <v>115</v>
      </c>
      <c r="D1925" t="s">
        <v>114</v>
      </c>
      <c r="E1925" s="16">
        <v>45755</v>
      </c>
      <c r="F1925">
        <v>4001885180</v>
      </c>
      <c r="G1925" t="s">
        <v>1809</v>
      </c>
      <c r="H1925" t="s">
        <v>4194</v>
      </c>
      <c r="I1925" t="s">
        <v>2106</v>
      </c>
      <c r="J1925">
        <v>3079220</v>
      </c>
      <c r="K1925">
        <v>6586002</v>
      </c>
      <c r="M1925">
        <v>1</v>
      </c>
      <c r="N1925">
        <v>207.77</v>
      </c>
      <c r="O1925">
        <v>207.77</v>
      </c>
      <c r="P1925" t="s">
        <v>1811</v>
      </c>
      <c r="Q1925" t="s">
        <v>1812</v>
      </c>
      <c r="R1925" s="16">
        <v>45787</v>
      </c>
      <c r="S1925">
        <v>93</v>
      </c>
      <c r="T1925" t="s">
        <v>3949</v>
      </c>
      <c r="U1925" s="16">
        <v>45808</v>
      </c>
      <c r="V1925" s="16">
        <v>45761</v>
      </c>
      <c r="Y1925" s="16">
        <v>45761</v>
      </c>
      <c r="AB1925" t="s">
        <v>4090</v>
      </c>
    </row>
    <row r="1926" spans="1:28" x14ac:dyDescent="0.35">
      <c r="A1926" t="s">
        <v>2204</v>
      </c>
      <c r="B1926" t="s">
        <v>2205</v>
      </c>
      <c r="C1926" t="s">
        <v>115</v>
      </c>
      <c r="D1926" t="s">
        <v>114</v>
      </c>
      <c r="E1926" s="16">
        <v>45755</v>
      </c>
      <c r="F1926">
        <v>4001885180</v>
      </c>
      <c r="G1926" t="s">
        <v>1809</v>
      </c>
      <c r="H1926" t="s">
        <v>4195</v>
      </c>
      <c r="I1926" t="s">
        <v>1831</v>
      </c>
      <c r="J1926">
        <v>3079220</v>
      </c>
      <c r="K1926">
        <v>6586002</v>
      </c>
      <c r="M1926">
        <v>2</v>
      </c>
      <c r="N1926">
        <v>15.44</v>
      </c>
      <c r="O1926">
        <v>30.88</v>
      </c>
      <c r="P1926" t="s">
        <v>1811</v>
      </c>
      <c r="Q1926" t="s">
        <v>1812</v>
      </c>
      <c r="R1926" s="16">
        <v>45787</v>
      </c>
      <c r="S1926">
        <v>93</v>
      </c>
      <c r="T1926" t="s">
        <v>3949</v>
      </c>
      <c r="U1926" s="16">
        <v>45808</v>
      </c>
      <c r="V1926" s="16">
        <v>45761</v>
      </c>
      <c r="Y1926" s="16">
        <v>45761</v>
      </c>
      <c r="AB1926" t="s">
        <v>4090</v>
      </c>
    </row>
    <row r="1927" spans="1:28" x14ac:dyDescent="0.35">
      <c r="A1927" t="s">
        <v>2204</v>
      </c>
      <c r="B1927" t="s">
        <v>2205</v>
      </c>
      <c r="C1927" t="s">
        <v>115</v>
      </c>
      <c r="D1927" t="s">
        <v>114</v>
      </c>
      <c r="E1927" s="16">
        <v>45755</v>
      </c>
      <c r="F1927">
        <v>4001885180</v>
      </c>
      <c r="G1927" t="s">
        <v>1809</v>
      </c>
      <c r="H1927" t="s">
        <v>4196</v>
      </c>
      <c r="I1927" t="s">
        <v>1828</v>
      </c>
      <c r="J1927">
        <v>3079220</v>
      </c>
      <c r="K1927">
        <v>6586002</v>
      </c>
      <c r="M1927">
        <v>1</v>
      </c>
      <c r="N1927">
        <v>474.44</v>
      </c>
      <c r="O1927">
        <v>474.44</v>
      </c>
      <c r="P1927" t="s">
        <v>1811</v>
      </c>
      <c r="Q1927" t="s">
        <v>1812</v>
      </c>
      <c r="R1927" s="16">
        <v>45787</v>
      </c>
      <c r="S1927">
        <v>93</v>
      </c>
      <c r="T1927" t="s">
        <v>3949</v>
      </c>
      <c r="U1927" s="16">
        <v>45808</v>
      </c>
      <c r="V1927" s="16">
        <v>45761</v>
      </c>
      <c r="Y1927" s="16">
        <v>45761</v>
      </c>
      <c r="AB1927" t="s">
        <v>4090</v>
      </c>
    </row>
    <row r="1928" spans="1:28" x14ac:dyDescent="0.35">
      <c r="A1928" t="s">
        <v>2204</v>
      </c>
      <c r="B1928" t="s">
        <v>2205</v>
      </c>
      <c r="C1928" t="s">
        <v>115</v>
      </c>
      <c r="D1928" t="s">
        <v>114</v>
      </c>
      <c r="E1928" s="16">
        <v>45755</v>
      </c>
      <c r="F1928">
        <v>4001885180</v>
      </c>
      <c r="G1928" t="s">
        <v>1809</v>
      </c>
      <c r="H1928" t="s">
        <v>2681</v>
      </c>
      <c r="I1928" t="s">
        <v>1825</v>
      </c>
      <c r="J1928">
        <v>3079220</v>
      </c>
      <c r="K1928">
        <v>6586002</v>
      </c>
      <c r="M1928">
        <v>10</v>
      </c>
      <c r="N1928">
        <v>1.32</v>
      </c>
      <c r="O1928">
        <v>13.2</v>
      </c>
      <c r="P1928" t="s">
        <v>1811</v>
      </c>
      <c r="Q1928" t="s">
        <v>1812</v>
      </c>
      <c r="R1928" s="16">
        <v>45787</v>
      </c>
      <c r="S1928">
        <v>93</v>
      </c>
      <c r="T1928" t="s">
        <v>3949</v>
      </c>
      <c r="U1928" s="16">
        <v>45808</v>
      </c>
      <c r="V1928" s="16">
        <v>45761</v>
      </c>
      <c r="Y1928" s="16">
        <v>45761</v>
      </c>
      <c r="AB1928" t="s">
        <v>4090</v>
      </c>
    </row>
    <row r="1929" spans="1:28" x14ac:dyDescent="0.35">
      <c r="A1929" t="s">
        <v>2204</v>
      </c>
      <c r="B1929" t="s">
        <v>2205</v>
      </c>
      <c r="C1929" t="s">
        <v>115</v>
      </c>
      <c r="D1929" t="s">
        <v>114</v>
      </c>
      <c r="E1929" s="16">
        <v>45755</v>
      </c>
      <c r="F1929">
        <v>4001885180</v>
      </c>
      <c r="G1929" t="s">
        <v>1809</v>
      </c>
      <c r="H1929" t="s">
        <v>4197</v>
      </c>
      <c r="I1929" t="s">
        <v>1825</v>
      </c>
      <c r="J1929">
        <v>3079220</v>
      </c>
      <c r="K1929">
        <v>6586002</v>
      </c>
      <c r="M1929">
        <v>28</v>
      </c>
      <c r="N1929">
        <v>8.44</v>
      </c>
      <c r="O1929">
        <v>236.32</v>
      </c>
      <c r="P1929" t="s">
        <v>1811</v>
      </c>
      <c r="Q1929" t="s">
        <v>1812</v>
      </c>
      <c r="R1929" s="16">
        <v>45787</v>
      </c>
      <c r="S1929">
        <v>93</v>
      </c>
      <c r="T1929" t="s">
        <v>3949</v>
      </c>
      <c r="U1929" s="16">
        <v>45808</v>
      </c>
      <c r="V1929" s="16">
        <v>45761</v>
      </c>
      <c r="Y1929" s="16">
        <v>45761</v>
      </c>
      <c r="AB1929" t="s">
        <v>4090</v>
      </c>
    </row>
    <row r="1930" spans="1:28" x14ac:dyDescent="0.35">
      <c r="A1930" t="s">
        <v>2204</v>
      </c>
      <c r="B1930" t="s">
        <v>2205</v>
      </c>
      <c r="C1930" t="s">
        <v>115</v>
      </c>
      <c r="D1930" t="s">
        <v>114</v>
      </c>
      <c r="E1930" s="16">
        <v>45755</v>
      </c>
      <c r="F1930">
        <v>4001885180</v>
      </c>
      <c r="G1930" t="s">
        <v>1809</v>
      </c>
      <c r="H1930" t="s">
        <v>4198</v>
      </c>
      <c r="I1930" t="s">
        <v>1826</v>
      </c>
      <c r="J1930">
        <v>3079220</v>
      </c>
      <c r="K1930">
        <v>6586002</v>
      </c>
      <c r="M1930">
        <v>1</v>
      </c>
      <c r="N1930">
        <v>54.6</v>
      </c>
      <c r="O1930">
        <v>54.6</v>
      </c>
      <c r="P1930" t="s">
        <v>1811</v>
      </c>
      <c r="Q1930" t="s">
        <v>1812</v>
      </c>
      <c r="R1930" s="16">
        <v>45787</v>
      </c>
      <c r="S1930">
        <v>93</v>
      </c>
      <c r="T1930" t="s">
        <v>3949</v>
      </c>
      <c r="U1930" s="16">
        <v>45808</v>
      </c>
      <c r="V1930" s="16">
        <v>45761</v>
      </c>
      <c r="Y1930" s="16">
        <v>45761</v>
      </c>
      <c r="AB1930" t="s">
        <v>4090</v>
      </c>
    </row>
    <row r="1931" spans="1:28" x14ac:dyDescent="0.35">
      <c r="A1931" t="s">
        <v>2204</v>
      </c>
      <c r="B1931" t="s">
        <v>2205</v>
      </c>
      <c r="C1931" t="s">
        <v>115</v>
      </c>
      <c r="D1931" t="s">
        <v>114</v>
      </c>
      <c r="E1931" s="16">
        <v>45755</v>
      </c>
      <c r="F1931">
        <v>4001885180</v>
      </c>
      <c r="G1931" t="s">
        <v>1809</v>
      </c>
      <c r="H1931" t="s">
        <v>4199</v>
      </c>
      <c r="I1931" t="s">
        <v>2106</v>
      </c>
      <c r="J1931">
        <v>3079220</v>
      </c>
      <c r="K1931">
        <v>6586002</v>
      </c>
      <c r="M1931">
        <v>1</v>
      </c>
      <c r="N1931">
        <v>97.98</v>
      </c>
      <c r="O1931">
        <v>97.98</v>
      </c>
      <c r="P1931" t="s">
        <v>1811</v>
      </c>
      <c r="Q1931" t="s">
        <v>1812</v>
      </c>
      <c r="R1931" s="16">
        <v>45787</v>
      </c>
      <c r="S1931">
        <v>93</v>
      </c>
      <c r="T1931" t="s">
        <v>3949</v>
      </c>
      <c r="U1931" s="16">
        <v>45808</v>
      </c>
      <c r="V1931" s="16">
        <v>45761</v>
      </c>
      <c r="Y1931" s="16">
        <v>45761</v>
      </c>
      <c r="AB1931" t="s">
        <v>4090</v>
      </c>
    </row>
    <row r="1932" spans="1:28" x14ac:dyDescent="0.35">
      <c r="A1932" t="s">
        <v>2204</v>
      </c>
      <c r="B1932" t="s">
        <v>2205</v>
      </c>
      <c r="C1932" t="s">
        <v>115</v>
      </c>
      <c r="D1932" t="s">
        <v>114</v>
      </c>
      <c r="E1932" s="16">
        <v>45755</v>
      </c>
      <c r="F1932">
        <v>4001885180</v>
      </c>
      <c r="G1932" t="s">
        <v>1809</v>
      </c>
      <c r="H1932" t="s">
        <v>4200</v>
      </c>
      <c r="I1932" t="s">
        <v>1826</v>
      </c>
      <c r="J1932">
        <v>3079220</v>
      </c>
      <c r="K1932">
        <v>6586002</v>
      </c>
      <c r="M1932">
        <v>1</v>
      </c>
      <c r="N1932">
        <v>2.56</v>
      </c>
      <c r="O1932">
        <v>2.56</v>
      </c>
      <c r="P1932" t="s">
        <v>1811</v>
      </c>
      <c r="Q1932" t="s">
        <v>1812</v>
      </c>
      <c r="R1932" s="16">
        <v>45787</v>
      </c>
      <c r="S1932">
        <v>93</v>
      </c>
      <c r="T1932" t="s">
        <v>3949</v>
      </c>
      <c r="U1932" s="16">
        <v>45808</v>
      </c>
      <c r="V1932" s="16">
        <v>45761</v>
      </c>
      <c r="Y1932" s="16">
        <v>45761</v>
      </c>
      <c r="AB1932" t="s">
        <v>4090</v>
      </c>
    </row>
    <row r="1933" spans="1:28" x14ac:dyDescent="0.35">
      <c r="A1933" t="s">
        <v>2204</v>
      </c>
      <c r="B1933" t="s">
        <v>2205</v>
      </c>
      <c r="C1933" t="s">
        <v>115</v>
      </c>
      <c r="D1933" t="s">
        <v>114</v>
      </c>
      <c r="E1933" s="16">
        <v>45755</v>
      </c>
      <c r="F1933">
        <v>4001885180</v>
      </c>
      <c r="G1933" t="s">
        <v>1809</v>
      </c>
      <c r="H1933" t="s">
        <v>2666</v>
      </c>
      <c r="I1933" t="s">
        <v>1865</v>
      </c>
      <c r="J1933">
        <v>3079220</v>
      </c>
      <c r="K1933">
        <v>6586002</v>
      </c>
      <c r="M1933">
        <v>10</v>
      </c>
      <c r="N1933">
        <v>0.91</v>
      </c>
      <c r="O1933">
        <v>9.1</v>
      </c>
      <c r="P1933" t="s">
        <v>1811</v>
      </c>
      <c r="Q1933" t="s">
        <v>1812</v>
      </c>
      <c r="R1933" s="16">
        <v>45787</v>
      </c>
      <c r="S1933">
        <v>93</v>
      </c>
      <c r="T1933" t="s">
        <v>3949</v>
      </c>
      <c r="U1933" s="16">
        <v>45808</v>
      </c>
      <c r="V1933" s="16">
        <v>45761</v>
      </c>
      <c r="Y1933" s="16">
        <v>45761</v>
      </c>
      <c r="AB1933" t="s">
        <v>4090</v>
      </c>
    </row>
    <row r="1934" spans="1:28" x14ac:dyDescent="0.35">
      <c r="A1934" t="s">
        <v>2204</v>
      </c>
      <c r="B1934" t="s">
        <v>2205</v>
      </c>
      <c r="C1934" t="s">
        <v>115</v>
      </c>
      <c r="D1934" t="s">
        <v>114</v>
      </c>
      <c r="E1934" s="16">
        <v>45755</v>
      </c>
      <c r="F1934">
        <v>4001885180</v>
      </c>
      <c r="G1934" t="s">
        <v>1809</v>
      </c>
      <c r="H1934" t="s">
        <v>1942</v>
      </c>
      <c r="I1934" t="s">
        <v>1822</v>
      </c>
      <c r="J1934">
        <v>3079220</v>
      </c>
      <c r="K1934">
        <v>6586002</v>
      </c>
      <c r="M1934">
        <v>26</v>
      </c>
      <c r="N1934">
        <v>1.41</v>
      </c>
      <c r="O1934">
        <v>36.659999999999997</v>
      </c>
      <c r="P1934" t="s">
        <v>1811</v>
      </c>
      <c r="Q1934" t="s">
        <v>1812</v>
      </c>
      <c r="R1934" s="16">
        <v>45787</v>
      </c>
      <c r="S1934">
        <v>93</v>
      </c>
      <c r="T1934" t="s">
        <v>3949</v>
      </c>
      <c r="U1934" s="16">
        <v>45808</v>
      </c>
      <c r="V1934" s="16">
        <v>45761</v>
      </c>
      <c r="Y1934" s="16">
        <v>45761</v>
      </c>
      <c r="AB1934" t="s">
        <v>4090</v>
      </c>
    </row>
    <row r="1935" spans="1:28" x14ac:dyDescent="0.35">
      <c r="A1935" t="s">
        <v>2204</v>
      </c>
      <c r="B1935" t="s">
        <v>2205</v>
      </c>
      <c r="C1935" t="s">
        <v>115</v>
      </c>
      <c r="D1935" t="s">
        <v>114</v>
      </c>
      <c r="E1935" s="16">
        <v>45755</v>
      </c>
      <c r="F1935">
        <v>4001885180</v>
      </c>
      <c r="G1935" t="s">
        <v>1809</v>
      </c>
      <c r="H1935" t="s">
        <v>2682</v>
      </c>
      <c r="I1935" t="s">
        <v>1825</v>
      </c>
      <c r="J1935">
        <v>3079220</v>
      </c>
      <c r="K1935">
        <v>6586002</v>
      </c>
      <c r="M1935">
        <v>4</v>
      </c>
      <c r="N1935">
        <v>1.29</v>
      </c>
      <c r="O1935">
        <v>5.16</v>
      </c>
      <c r="P1935" t="s">
        <v>1811</v>
      </c>
      <c r="Q1935" t="s">
        <v>1812</v>
      </c>
      <c r="R1935" s="16">
        <v>45787</v>
      </c>
      <c r="S1935">
        <v>93</v>
      </c>
      <c r="T1935" t="s">
        <v>3949</v>
      </c>
      <c r="U1935" s="16">
        <v>45808</v>
      </c>
      <c r="V1935" s="16">
        <v>45761</v>
      </c>
      <c r="Y1935" s="16">
        <v>45761</v>
      </c>
      <c r="AB1935" t="s">
        <v>4090</v>
      </c>
    </row>
    <row r="1936" spans="1:28" x14ac:dyDescent="0.35">
      <c r="A1936" t="s">
        <v>2204</v>
      </c>
      <c r="B1936" t="s">
        <v>2205</v>
      </c>
      <c r="C1936" t="s">
        <v>115</v>
      </c>
      <c r="D1936" t="s">
        <v>114</v>
      </c>
      <c r="E1936" s="16">
        <v>45755</v>
      </c>
      <c r="F1936">
        <v>4001885180</v>
      </c>
      <c r="G1936" t="s">
        <v>1809</v>
      </c>
      <c r="H1936" t="s">
        <v>1968</v>
      </c>
      <c r="I1936" t="s">
        <v>1831</v>
      </c>
      <c r="J1936">
        <v>3079220</v>
      </c>
      <c r="K1936">
        <v>6586002</v>
      </c>
      <c r="M1936">
        <v>1</v>
      </c>
      <c r="N1936">
        <v>9.3699999999999992</v>
      </c>
      <c r="O1936">
        <v>9.3699999999999992</v>
      </c>
      <c r="P1936" t="s">
        <v>1811</v>
      </c>
      <c r="Q1936" t="s">
        <v>1812</v>
      </c>
      <c r="R1936" s="16">
        <v>45787</v>
      </c>
      <c r="S1936">
        <v>93</v>
      </c>
      <c r="T1936" t="s">
        <v>3949</v>
      </c>
      <c r="U1936" s="16">
        <v>45808</v>
      </c>
      <c r="V1936" s="16">
        <v>45761</v>
      </c>
      <c r="Y1936" s="16">
        <v>45761</v>
      </c>
      <c r="AB1936" t="s">
        <v>4090</v>
      </c>
    </row>
    <row r="1937" spans="1:28" x14ac:dyDescent="0.35">
      <c r="A1937" t="s">
        <v>2204</v>
      </c>
      <c r="B1937" t="s">
        <v>2205</v>
      </c>
      <c r="C1937" t="s">
        <v>115</v>
      </c>
      <c r="D1937" t="s">
        <v>114</v>
      </c>
      <c r="E1937" s="16">
        <v>45755</v>
      </c>
      <c r="F1937">
        <v>4001885180</v>
      </c>
      <c r="G1937" t="s">
        <v>1809</v>
      </c>
      <c r="H1937" t="s">
        <v>2683</v>
      </c>
      <c r="I1937" t="s">
        <v>2684</v>
      </c>
      <c r="J1937">
        <v>3079220</v>
      </c>
      <c r="K1937">
        <v>6586002</v>
      </c>
      <c r="M1937">
        <v>1</v>
      </c>
      <c r="N1937">
        <v>33.06</v>
      </c>
      <c r="O1937">
        <v>33.06</v>
      </c>
      <c r="P1937" t="s">
        <v>1811</v>
      </c>
      <c r="Q1937" t="s">
        <v>1812</v>
      </c>
      <c r="R1937" s="16">
        <v>45787</v>
      </c>
      <c r="S1937">
        <v>93</v>
      </c>
      <c r="T1937" t="s">
        <v>3949</v>
      </c>
      <c r="U1937" s="16">
        <v>45808</v>
      </c>
      <c r="V1937" s="16">
        <v>45761</v>
      </c>
      <c r="Y1937" s="16">
        <v>45761</v>
      </c>
      <c r="AB1937" t="s">
        <v>4090</v>
      </c>
    </row>
    <row r="1938" spans="1:28" x14ac:dyDescent="0.35">
      <c r="A1938" t="s">
        <v>2204</v>
      </c>
      <c r="B1938" t="s">
        <v>2205</v>
      </c>
      <c r="C1938" t="s">
        <v>115</v>
      </c>
      <c r="D1938" t="s">
        <v>114</v>
      </c>
      <c r="E1938" s="16">
        <v>45755</v>
      </c>
      <c r="F1938">
        <v>4001885180</v>
      </c>
      <c r="G1938" t="s">
        <v>1809</v>
      </c>
      <c r="H1938" t="s">
        <v>1839</v>
      </c>
      <c r="I1938" t="s">
        <v>1840</v>
      </c>
      <c r="J1938">
        <v>3079220</v>
      </c>
      <c r="K1938">
        <v>6586002</v>
      </c>
      <c r="M1938">
        <v>1</v>
      </c>
      <c r="N1938">
        <v>5.73</v>
      </c>
      <c r="O1938">
        <v>5.73</v>
      </c>
      <c r="P1938" t="s">
        <v>1811</v>
      </c>
      <c r="Q1938" t="s">
        <v>1812</v>
      </c>
      <c r="R1938" s="16">
        <v>45787</v>
      </c>
      <c r="S1938">
        <v>93</v>
      </c>
      <c r="T1938" t="s">
        <v>3949</v>
      </c>
      <c r="U1938" s="16">
        <v>45808</v>
      </c>
      <c r="V1938" s="16">
        <v>45761</v>
      </c>
      <c r="Y1938" s="16">
        <v>45761</v>
      </c>
      <c r="AB1938" t="s">
        <v>4090</v>
      </c>
    </row>
    <row r="1939" spans="1:28" x14ac:dyDescent="0.35">
      <c r="A1939" t="s">
        <v>2204</v>
      </c>
      <c r="B1939" t="s">
        <v>2205</v>
      </c>
      <c r="C1939" t="s">
        <v>115</v>
      </c>
      <c r="D1939" t="s">
        <v>114</v>
      </c>
      <c r="E1939" s="16">
        <v>45755</v>
      </c>
      <c r="F1939">
        <v>4001885180</v>
      </c>
      <c r="G1939" t="s">
        <v>1809</v>
      </c>
      <c r="H1939" t="s">
        <v>2424</v>
      </c>
      <c r="I1939" t="s">
        <v>1825</v>
      </c>
      <c r="J1939">
        <v>3079220</v>
      </c>
      <c r="K1939">
        <v>6586002</v>
      </c>
      <c r="M1939">
        <v>26</v>
      </c>
      <c r="N1939">
        <v>5.17</v>
      </c>
      <c r="O1939">
        <v>134.41999999999999</v>
      </c>
      <c r="P1939" t="s">
        <v>1811</v>
      </c>
      <c r="Q1939" t="s">
        <v>1812</v>
      </c>
      <c r="R1939" s="16">
        <v>45787</v>
      </c>
      <c r="S1939">
        <v>93</v>
      </c>
      <c r="T1939" t="s">
        <v>3949</v>
      </c>
      <c r="U1939" s="16">
        <v>45808</v>
      </c>
      <c r="V1939" s="16">
        <v>45761</v>
      </c>
      <c r="Y1939" s="16">
        <v>45761</v>
      </c>
      <c r="AB1939" t="s">
        <v>4090</v>
      </c>
    </row>
    <row r="1940" spans="1:28" x14ac:dyDescent="0.35">
      <c r="A1940" t="s">
        <v>2204</v>
      </c>
      <c r="B1940" t="s">
        <v>2205</v>
      </c>
      <c r="C1940" t="s">
        <v>115</v>
      </c>
      <c r="D1940" t="s">
        <v>114</v>
      </c>
      <c r="E1940" s="16">
        <v>45755</v>
      </c>
      <c r="F1940">
        <v>4001885180</v>
      </c>
      <c r="G1940" t="s">
        <v>1809</v>
      </c>
      <c r="H1940" t="s">
        <v>2218</v>
      </c>
      <c r="I1940" t="s">
        <v>1826</v>
      </c>
      <c r="J1940">
        <v>3079220</v>
      </c>
      <c r="K1940">
        <v>6586002</v>
      </c>
      <c r="M1940">
        <v>4</v>
      </c>
      <c r="N1940">
        <v>28.62</v>
      </c>
      <c r="O1940">
        <v>114.48</v>
      </c>
      <c r="P1940" t="s">
        <v>1811</v>
      </c>
      <c r="Q1940" t="s">
        <v>1812</v>
      </c>
      <c r="R1940" s="16">
        <v>45787</v>
      </c>
      <c r="S1940">
        <v>93</v>
      </c>
      <c r="T1940" t="s">
        <v>3949</v>
      </c>
      <c r="U1940" s="16">
        <v>45808</v>
      </c>
      <c r="V1940" s="16">
        <v>45761</v>
      </c>
      <c r="Y1940" s="16">
        <v>45761</v>
      </c>
      <c r="AB1940" t="s">
        <v>4090</v>
      </c>
    </row>
    <row r="1941" spans="1:28" x14ac:dyDescent="0.35">
      <c r="A1941" t="s">
        <v>2204</v>
      </c>
      <c r="B1941" t="s">
        <v>2205</v>
      </c>
      <c r="C1941" t="s">
        <v>115</v>
      </c>
      <c r="D1941" t="s">
        <v>114</v>
      </c>
      <c r="E1941" s="16">
        <v>45755</v>
      </c>
      <c r="F1941">
        <v>4001885180</v>
      </c>
      <c r="G1941" t="s">
        <v>1809</v>
      </c>
      <c r="H1941" t="s">
        <v>2685</v>
      </c>
      <c r="I1941" t="s">
        <v>1822</v>
      </c>
      <c r="J1941">
        <v>3079220</v>
      </c>
      <c r="K1941">
        <v>6586002</v>
      </c>
      <c r="M1941">
        <v>4</v>
      </c>
      <c r="N1941">
        <v>1.19</v>
      </c>
      <c r="O1941">
        <v>4.76</v>
      </c>
      <c r="P1941" t="s">
        <v>1811</v>
      </c>
      <c r="Q1941" t="s">
        <v>1812</v>
      </c>
      <c r="R1941" s="16">
        <v>45787</v>
      </c>
      <c r="S1941">
        <v>93</v>
      </c>
      <c r="T1941" t="s">
        <v>3949</v>
      </c>
      <c r="U1941" s="16">
        <v>45808</v>
      </c>
      <c r="V1941" s="16">
        <v>45761</v>
      </c>
      <c r="Y1941" s="16">
        <v>45761</v>
      </c>
      <c r="AB1941" t="s">
        <v>4090</v>
      </c>
    </row>
    <row r="1942" spans="1:28" x14ac:dyDescent="0.35">
      <c r="A1942" t="s">
        <v>2204</v>
      </c>
      <c r="B1942" t="s">
        <v>2205</v>
      </c>
      <c r="C1942" t="s">
        <v>115</v>
      </c>
      <c r="D1942" t="s">
        <v>114</v>
      </c>
      <c r="E1942" s="16">
        <v>45755</v>
      </c>
      <c r="F1942">
        <v>4001885180</v>
      </c>
      <c r="G1942" t="s">
        <v>1809</v>
      </c>
      <c r="H1942" t="s">
        <v>2116</v>
      </c>
      <c r="I1942" t="s">
        <v>1831</v>
      </c>
      <c r="J1942">
        <v>3079220</v>
      </c>
      <c r="K1942">
        <v>6586002</v>
      </c>
      <c r="M1942">
        <v>1</v>
      </c>
      <c r="N1942">
        <v>7.69</v>
      </c>
      <c r="O1942">
        <v>7.69</v>
      </c>
      <c r="P1942" t="s">
        <v>1811</v>
      </c>
      <c r="Q1942" t="s">
        <v>1812</v>
      </c>
      <c r="R1942" s="16">
        <v>45787</v>
      </c>
      <c r="S1942">
        <v>93</v>
      </c>
      <c r="T1942" t="s">
        <v>3949</v>
      </c>
      <c r="U1942" s="16">
        <v>45808</v>
      </c>
      <c r="V1942" s="16">
        <v>45761</v>
      </c>
      <c r="Y1942" s="16">
        <v>45761</v>
      </c>
      <c r="AB1942" t="s">
        <v>4090</v>
      </c>
    </row>
    <row r="1943" spans="1:28" x14ac:dyDescent="0.35">
      <c r="A1943" t="s">
        <v>2204</v>
      </c>
      <c r="B1943" t="s">
        <v>2205</v>
      </c>
      <c r="C1943" t="s">
        <v>115</v>
      </c>
      <c r="D1943" t="s">
        <v>114</v>
      </c>
      <c r="E1943" s="16">
        <v>45755</v>
      </c>
      <c r="F1943">
        <v>4001885180</v>
      </c>
      <c r="G1943" t="s">
        <v>1809</v>
      </c>
      <c r="H1943" t="s">
        <v>4201</v>
      </c>
      <c r="I1943" t="s">
        <v>1825</v>
      </c>
      <c r="J1943">
        <v>3079220</v>
      </c>
      <c r="K1943">
        <v>6586002</v>
      </c>
      <c r="M1943">
        <v>4</v>
      </c>
      <c r="N1943">
        <v>4.6100000000000003</v>
      </c>
      <c r="O1943">
        <v>18.440000000000001</v>
      </c>
      <c r="P1943" t="s">
        <v>1811</v>
      </c>
      <c r="Q1943" t="s">
        <v>1812</v>
      </c>
      <c r="R1943" s="16">
        <v>45787</v>
      </c>
      <c r="S1943">
        <v>93</v>
      </c>
      <c r="T1943" t="s">
        <v>3949</v>
      </c>
      <c r="U1943" s="16">
        <v>45808</v>
      </c>
      <c r="V1943" s="16">
        <v>45761</v>
      </c>
      <c r="Y1943" s="16">
        <v>45761</v>
      </c>
      <c r="AB1943" t="s">
        <v>4090</v>
      </c>
    </row>
    <row r="1944" spans="1:28" x14ac:dyDescent="0.35">
      <c r="A1944" t="s">
        <v>2204</v>
      </c>
      <c r="B1944" t="s">
        <v>2205</v>
      </c>
      <c r="C1944" t="s">
        <v>115</v>
      </c>
      <c r="D1944" t="s">
        <v>114</v>
      </c>
      <c r="E1944" s="16">
        <v>45755</v>
      </c>
      <c r="F1944">
        <v>4001885199</v>
      </c>
      <c r="G1944" t="s">
        <v>1809</v>
      </c>
      <c r="H1944" t="s">
        <v>3961</v>
      </c>
      <c r="I1944" t="s">
        <v>1825</v>
      </c>
      <c r="J1944">
        <v>3079241</v>
      </c>
      <c r="K1944">
        <v>6586003</v>
      </c>
      <c r="M1944">
        <v>3</v>
      </c>
      <c r="N1944">
        <v>28.34</v>
      </c>
      <c r="O1944">
        <v>85.02</v>
      </c>
      <c r="P1944" t="s">
        <v>1811</v>
      </c>
      <c r="Q1944" t="s">
        <v>1812</v>
      </c>
      <c r="R1944" s="16">
        <v>45779</v>
      </c>
      <c r="S1944">
        <v>75</v>
      </c>
      <c r="T1944" t="s">
        <v>3949</v>
      </c>
      <c r="U1944" s="16">
        <v>45778</v>
      </c>
      <c r="V1944" s="16">
        <v>45778</v>
      </c>
      <c r="Y1944" s="16">
        <v>45809</v>
      </c>
      <c r="AB1944" t="s">
        <v>4089</v>
      </c>
    </row>
    <row r="1945" spans="1:28" x14ac:dyDescent="0.35">
      <c r="A1945" t="s">
        <v>2204</v>
      </c>
      <c r="B1945" t="s">
        <v>2205</v>
      </c>
      <c r="C1945" t="s">
        <v>115</v>
      </c>
      <c r="D1945" t="s">
        <v>114</v>
      </c>
      <c r="E1945" s="16">
        <v>45755</v>
      </c>
      <c r="F1945">
        <v>4001885199</v>
      </c>
      <c r="G1945" t="s">
        <v>1809</v>
      </c>
      <c r="H1945" t="s">
        <v>3963</v>
      </c>
      <c r="I1945" t="s">
        <v>1825</v>
      </c>
      <c r="J1945">
        <v>3079241</v>
      </c>
      <c r="K1945">
        <v>6586003</v>
      </c>
      <c r="M1945">
        <v>3</v>
      </c>
      <c r="N1945">
        <v>34.76</v>
      </c>
      <c r="O1945">
        <v>104.28</v>
      </c>
      <c r="P1945" t="s">
        <v>1811</v>
      </c>
      <c r="Q1945" t="s">
        <v>1812</v>
      </c>
      <c r="R1945" s="16">
        <v>45779</v>
      </c>
      <c r="S1945">
        <v>75</v>
      </c>
      <c r="T1945" t="s">
        <v>3949</v>
      </c>
      <c r="U1945" s="16">
        <v>45778</v>
      </c>
      <c r="V1945" s="16">
        <v>45778</v>
      </c>
      <c r="Y1945" s="16">
        <v>45809</v>
      </c>
      <c r="AB1945" t="s">
        <v>4089</v>
      </c>
    </row>
    <row r="1946" spans="1:28" x14ac:dyDescent="0.35">
      <c r="A1946" t="s">
        <v>2204</v>
      </c>
      <c r="B1946" t="s">
        <v>2205</v>
      </c>
      <c r="C1946" t="s">
        <v>115</v>
      </c>
      <c r="D1946" t="s">
        <v>114</v>
      </c>
      <c r="E1946" s="16">
        <v>45755</v>
      </c>
      <c r="F1946">
        <v>4001885199</v>
      </c>
      <c r="G1946" t="s">
        <v>1809</v>
      </c>
      <c r="H1946" t="s">
        <v>1969</v>
      </c>
      <c r="I1946" t="s">
        <v>1833</v>
      </c>
      <c r="J1946">
        <v>3079241</v>
      </c>
      <c r="K1946">
        <v>6586003</v>
      </c>
      <c r="M1946">
        <v>1</v>
      </c>
      <c r="N1946">
        <v>33.75</v>
      </c>
      <c r="O1946">
        <v>33.75</v>
      </c>
      <c r="P1946" t="s">
        <v>1811</v>
      </c>
      <c r="Q1946" t="s">
        <v>1812</v>
      </c>
      <c r="R1946" s="16">
        <v>45779</v>
      </c>
      <c r="S1946">
        <v>75</v>
      </c>
      <c r="T1946" t="s">
        <v>3949</v>
      </c>
      <c r="U1946" s="16">
        <v>45778</v>
      </c>
      <c r="V1946" s="16">
        <v>45778</v>
      </c>
      <c r="Y1946" s="16">
        <v>45809</v>
      </c>
      <c r="AB1946" t="s">
        <v>4089</v>
      </c>
    </row>
    <row r="1947" spans="1:28" x14ac:dyDescent="0.35">
      <c r="A1947" t="s">
        <v>2204</v>
      </c>
      <c r="B1947" t="s">
        <v>2205</v>
      </c>
      <c r="C1947" t="s">
        <v>115</v>
      </c>
      <c r="D1947" t="s">
        <v>114</v>
      </c>
      <c r="E1947" s="16">
        <v>45755</v>
      </c>
      <c r="F1947">
        <v>4001885199</v>
      </c>
      <c r="G1947" t="s">
        <v>1809</v>
      </c>
      <c r="H1947" t="s">
        <v>2657</v>
      </c>
      <c r="I1947" t="s">
        <v>2159</v>
      </c>
      <c r="J1947">
        <v>3079241</v>
      </c>
      <c r="K1947">
        <v>6586003</v>
      </c>
      <c r="M1947">
        <v>2</v>
      </c>
      <c r="N1947">
        <v>0.86</v>
      </c>
      <c r="O1947">
        <v>1.72</v>
      </c>
      <c r="P1947" t="s">
        <v>1811</v>
      </c>
      <c r="Q1947" t="s">
        <v>1812</v>
      </c>
      <c r="R1947" s="16">
        <v>45779</v>
      </c>
      <c r="S1947">
        <v>75</v>
      </c>
      <c r="T1947" t="s">
        <v>3949</v>
      </c>
      <c r="U1947" s="16">
        <v>45778</v>
      </c>
      <c r="V1947" s="16">
        <v>45778</v>
      </c>
      <c r="Y1947" s="16">
        <v>45809</v>
      </c>
      <c r="AB1947" t="s">
        <v>4089</v>
      </c>
    </row>
    <row r="1948" spans="1:28" x14ac:dyDescent="0.35">
      <c r="A1948" t="s">
        <v>2204</v>
      </c>
      <c r="B1948" t="s">
        <v>2205</v>
      </c>
      <c r="C1948" t="s">
        <v>115</v>
      </c>
      <c r="D1948" t="s">
        <v>114</v>
      </c>
      <c r="E1948" s="16">
        <v>45755</v>
      </c>
      <c r="F1948">
        <v>4001885199</v>
      </c>
      <c r="G1948" t="s">
        <v>1809</v>
      </c>
      <c r="H1948" t="s">
        <v>3964</v>
      </c>
      <c r="I1948" t="s">
        <v>1949</v>
      </c>
      <c r="J1948">
        <v>3079241</v>
      </c>
      <c r="K1948">
        <v>6586003</v>
      </c>
      <c r="M1948">
        <v>1</v>
      </c>
      <c r="N1948">
        <v>31.83</v>
      </c>
      <c r="O1948">
        <v>31.83</v>
      </c>
      <c r="P1948" t="s">
        <v>1811</v>
      </c>
      <c r="Q1948" t="s">
        <v>1812</v>
      </c>
      <c r="R1948" s="16">
        <v>45779</v>
      </c>
      <c r="S1948">
        <v>75</v>
      </c>
      <c r="T1948" t="s">
        <v>3949</v>
      </c>
      <c r="U1948" s="16">
        <v>45778</v>
      </c>
      <c r="V1948" s="16">
        <v>45778</v>
      </c>
      <c r="Y1948" s="16">
        <v>45809</v>
      </c>
      <c r="AB1948" t="s">
        <v>4089</v>
      </c>
    </row>
    <row r="1949" spans="1:28" x14ac:dyDescent="0.35">
      <c r="A1949" t="s">
        <v>2204</v>
      </c>
      <c r="B1949" t="s">
        <v>2205</v>
      </c>
      <c r="C1949" t="s">
        <v>115</v>
      </c>
      <c r="D1949" t="s">
        <v>114</v>
      </c>
      <c r="E1949" s="16">
        <v>45755</v>
      </c>
      <c r="F1949">
        <v>4001885199</v>
      </c>
      <c r="G1949" t="s">
        <v>1809</v>
      </c>
      <c r="H1949" t="s">
        <v>2433</v>
      </c>
      <c r="I1949" t="s">
        <v>1826</v>
      </c>
      <c r="J1949">
        <v>3079241</v>
      </c>
      <c r="K1949">
        <v>6586003</v>
      </c>
      <c r="M1949">
        <v>3</v>
      </c>
      <c r="N1949">
        <v>26.92</v>
      </c>
      <c r="O1949">
        <v>80.760000000000005</v>
      </c>
      <c r="P1949" t="s">
        <v>1811</v>
      </c>
      <c r="Q1949" t="s">
        <v>1812</v>
      </c>
      <c r="R1949" s="16">
        <v>45779</v>
      </c>
      <c r="S1949">
        <v>75</v>
      </c>
      <c r="T1949" t="s">
        <v>3949</v>
      </c>
      <c r="U1949" s="16">
        <v>45778</v>
      </c>
      <c r="V1949" s="16">
        <v>45778</v>
      </c>
      <c r="Y1949" s="16">
        <v>45809</v>
      </c>
      <c r="AB1949" t="s">
        <v>4089</v>
      </c>
    </row>
    <row r="1950" spans="1:28" x14ac:dyDescent="0.35">
      <c r="A1950" t="s">
        <v>2204</v>
      </c>
      <c r="B1950" t="s">
        <v>2205</v>
      </c>
      <c r="C1950" t="s">
        <v>115</v>
      </c>
      <c r="D1950" t="s">
        <v>114</v>
      </c>
      <c r="E1950" s="16">
        <v>45755</v>
      </c>
      <c r="F1950">
        <v>4001885199</v>
      </c>
      <c r="G1950" t="s">
        <v>1809</v>
      </c>
      <c r="H1950" t="s">
        <v>3965</v>
      </c>
      <c r="I1950" t="s">
        <v>1814</v>
      </c>
      <c r="J1950">
        <v>3079241</v>
      </c>
      <c r="K1950">
        <v>6586003</v>
      </c>
      <c r="M1950">
        <v>2</v>
      </c>
      <c r="N1950">
        <v>2.0699999999999998</v>
      </c>
      <c r="O1950">
        <v>4.1399999999999997</v>
      </c>
      <c r="P1950" t="s">
        <v>1811</v>
      </c>
      <c r="Q1950" t="s">
        <v>1812</v>
      </c>
      <c r="R1950" s="16">
        <v>45779</v>
      </c>
      <c r="S1950">
        <v>75</v>
      </c>
      <c r="T1950" t="s">
        <v>3949</v>
      </c>
      <c r="U1950" s="16">
        <v>45778</v>
      </c>
      <c r="V1950" s="16">
        <v>45778</v>
      </c>
      <c r="Y1950" s="16">
        <v>45809</v>
      </c>
      <c r="AB1950" t="s">
        <v>4089</v>
      </c>
    </row>
    <row r="1951" spans="1:28" x14ac:dyDescent="0.35">
      <c r="A1951" t="s">
        <v>2204</v>
      </c>
      <c r="B1951" t="s">
        <v>2205</v>
      </c>
      <c r="C1951" t="s">
        <v>115</v>
      </c>
      <c r="D1951" t="s">
        <v>114</v>
      </c>
      <c r="E1951" s="16">
        <v>45755</v>
      </c>
      <c r="F1951">
        <v>4001885199</v>
      </c>
      <c r="G1951" t="s">
        <v>1809</v>
      </c>
      <c r="H1951" t="s">
        <v>3966</v>
      </c>
      <c r="I1951" t="s">
        <v>1814</v>
      </c>
      <c r="J1951">
        <v>3079241</v>
      </c>
      <c r="K1951">
        <v>6586003</v>
      </c>
      <c r="M1951">
        <v>3</v>
      </c>
      <c r="N1951">
        <v>1.98</v>
      </c>
      <c r="O1951">
        <v>5.94</v>
      </c>
      <c r="P1951" t="s">
        <v>1811</v>
      </c>
      <c r="Q1951" t="s">
        <v>1812</v>
      </c>
      <c r="R1951" s="16">
        <v>45779</v>
      </c>
      <c r="S1951">
        <v>75</v>
      </c>
      <c r="T1951" t="s">
        <v>3949</v>
      </c>
      <c r="U1951" s="16">
        <v>45778</v>
      </c>
      <c r="V1951" s="16">
        <v>45778</v>
      </c>
      <c r="Y1951" s="16">
        <v>45809</v>
      </c>
      <c r="AB1951" t="s">
        <v>4089</v>
      </c>
    </row>
    <row r="1952" spans="1:28" x14ac:dyDescent="0.35">
      <c r="A1952" t="s">
        <v>2204</v>
      </c>
      <c r="B1952" t="s">
        <v>2205</v>
      </c>
      <c r="C1952" t="s">
        <v>115</v>
      </c>
      <c r="D1952" t="s">
        <v>114</v>
      </c>
      <c r="E1952" s="16">
        <v>45755</v>
      </c>
      <c r="F1952">
        <v>4001885199</v>
      </c>
      <c r="G1952" t="s">
        <v>1809</v>
      </c>
      <c r="H1952" t="s">
        <v>3967</v>
      </c>
      <c r="I1952" t="s">
        <v>1814</v>
      </c>
      <c r="J1952">
        <v>3079241</v>
      </c>
      <c r="K1952">
        <v>6586003</v>
      </c>
      <c r="M1952">
        <v>2</v>
      </c>
      <c r="N1952">
        <v>2.46</v>
      </c>
      <c r="O1952">
        <v>4.92</v>
      </c>
      <c r="P1952" t="s">
        <v>1811</v>
      </c>
      <c r="Q1952" t="s">
        <v>1812</v>
      </c>
      <c r="R1952" s="16">
        <v>45779</v>
      </c>
      <c r="S1952">
        <v>75</v>
      </c>
      <c r="T1952" t="s">
        <v>3949</v>
      </c>
      <c r="U1952" s="16">
        <v>45778</v>
      </c>
      <c r="V1952" s="16">
        <v>45778</v>
      </c>
      <c r="Y1952" s="16">
        <v>45809</v>
      </c>
      <c r="AB1952" t="s">
        <v>4089</v>
      </c>
    </row>
    <row r="1953" spans="1:28" x14ac:dyDescent="0.35">
      <c r="A1953" t="s">
        <v>2204</v>
      </c>
      <c r="B1953" t="s">
        <v>2205</v>
      </c>
      <c r="C1953" t="s">
        <v>115</v>
      </c>
      <c r="D1953" t="s">
        <v>114</v>
      </c>
      <c r="E1953" s="16">
        <v>45755</v>
      </c>
      <c r="F1953">
        <v>4001885199</v>
      </c>
      <c r="G1953" t="s">
        <v>1809</v>
      </c>
      <c r="H1953" t="s">
        <v>2434</v>
      </c>
      <c r="I1953" t="s">
        <v>1825</v>
      </c>
      <c r="J1953">
        <v>3079241</v>
      </c>
      <c r="K1953">
        <v>6586003</v>
      </c>
      <c r="M1953">
        <v>3</v>
      </c>
      <c r="N1953">
        <v>2.66</v>
      </c>
      <c r="O1953">
        <v>7.98</v>
      </c>
      <c r="P1953" t="s">
        <v>1811</v>
      </c>
      <c r="Q1953" t="s">
        <v>1812</v>
      </c>
      <c r="R1953" s="16">
        <v>45779</v>
      </c>
      <c r="S1953">
        <v>75</v>
      </c>
      <c r="T1953" t="s">
        <v>3949</v>
      </c>
      <c r="U1953" s="16">
        <v>45778</v>
      </c>
      <c r="V1953" s="16">
        <v>45778</v>
      </c>
      <c r="Y1953" s="16">
        <v>45809</v>
      </c>
      <c r="AB1953" t="s">
        <v>4089</v>
      </c>
    </row>
    <row r="1954" spans="1:28" x14ac:dyDescent="0.35">
      <c r="A1954" t="s">
        <v>2204</v>
      </c>
      <c r="B1954" t="s">
        <v>2205</v>
      </c>
      <c r="C1954" t="s">
        <v>115</v>
      </c>
      <c r="D1954" t="s">
        <v>114</v>
      </c>
      <c r="E1954" s="16">
        <v>45755</v>
      </c>
      <c r="F1954">
        <v>4001885199</v>
      </c>
      <c r="G1954" t="s">
        <v>1809</v>
      </c>
      <c r="H1954" t="s">
        <v>3968</v>
      </c>
      <c r="I1954" t="s">
        <v>1825</v>
      </c>
      <c r="J1954">
        <v>3079241</v>
      </c>
      <c r="K1954">
        <v>6586003</v>
      </c>
      <c r="M1954">
        <v>41</v>
      </c>
      <c r="N1954">
        <v>37.47</v>
      </c>
      <c r="O1954">
        <v>1536.27</v>
      </c>
      <c r="P1954" t="s">
        <v>1811</v>
      </c>
      <c r="Q1954" t="s">
        <v>1812</v>
      </c>
      <c r="R1954" s="16">
        <v>45779</v>
      </c>
      <c r="S1954">
        <v>75</v>
      </c>
      <c r="T1954" t="s">
        <v>3949</v>
      </c>
      <c r="U1954" s="16">
        <v>45778</v>
      </c>
      <c r="V1954" s="16">
        <v>45778</v>
      </c>
      <c r="Y1954" s="16">
        <v>45809</v>
      </c>
      <c r="AB1954" t="s">
        <v>4089</v>
      </c>
    </row>
    <row r="1955" spans="1:28" x14ac:dyDescent="0.35">
      <c r="A1955" t="s">
        <v>2204</v>
      </c>
      <c r="B1955" t="s">
        <v>2205</v>
      </c>
      <c r="C1955" t="s">
        <v>115</v>
      </c>
      <c r="D1955" t="s">
        <v>114</v>
      </c>
      <c r="E1955" s="16">
        <v>45755</v>
      </c>
      <c r="F1955">
        <v>4001885199</v>
      </c>
      <c r="G1955" t="s">
        <v>1809</v>
      </c>
      <c r="H1955" t="s">
        <v>3969</v>
      </c>
      <c r="I1955" t="s">
        <v>1826</v>
      </c>
      <c r="J1955">
        <v>3079241</v>
      </c>
      <c r="K1955">
        <v>6586003</v>
      </c>
      <c r="M1955">
        <v>1</v>
      </c>
      <c r="N1955">
        <v>42.42</v>
      </c>
      <c r="O1955">
        <v>42.42</v>
      </c>
      <c r="P1955" t="s">
        <v>1811</v>
      </c>
      <c r="Q1955" t="s">
        <v>1812</v>
      </c>
      <c r="R1955" s="16">
        <v>45779</v>
      </c>
      <c r="S1955">
        <v>75</v>
      </c>
      <c r="T1955" t="s">
        <v>3949</v>
      </c>
      <c r="U1955" s="16">
        <v>45778</v>
      </c>
      <c r="V1955" s="16">
        <v>45778</v>
      </c>
      <c r="Y1955" s="16">
        <v>45809</v>
      </c>
      <c r="AB1955" t="s">
        <v>4089</v>
      </c>
    </row>
    <row r="1956" spans="1:28" x14ac:dyDescent="0.35">
      <c r="A1956" t="s">
        <v>2204</v>
      </c>
      <c r="B1956" t="s">
        <v>2205</v>
      </c>
      <c r="C1956" t="s">
        <v>115</v>
      </c>
      <c r="D1956" t="s">
        <v>114</v>
      </c>
      <c r="E1956" s="16">
        <v>45755</v>
      </c>
      <c r="F1956">
        <v>4001885199</v>
      </c>
      <c r="G1956" t="s">
        <v>1809</v>
      </c>
      <c r="H1956" t="s">
        <v>1960</v>
      </c>
      <c r="I1956" t="s">
        <v>1961</v>
      </c>
      <c r="J1956">
        <v>3079241</v>
      </c>
      <c r="K1956">
        <v>6586003</v>
      </c>
      <c r="M1956">
        <v>4</v>
      </c>
      <c r="N1956">
        <v>16.899999999999999</v>
      </c>
      <c r="O1956">
        <v>67.599999999999994</v>
      </c>
      <c r="P1956" t="s">
        <v>1811</v>
      </c>
      <c r="Q1956" t="s">
        <v>1812</v>
      </c>
      <c r="R1956" s="16">
        <v>45779</v>
      </c>
      <c r="S1956">
        <v>75</v>
      </c>
      <c r="T1956" t="s">
        <v>3949</v>
      </c>
      <c r="U1956" s="16">
        <v>45778</v>
      </c>
      <c r="V1956" s="16">
        <v>45778</v>
      </c>
      <c r="Y1956" s="16">
        <v>45809</v>
      </c>
      <c r="AB1956" t="s">
        <v>4089</v>
      </c>
    </row>
    <row r="1957" spans="1:28" x14ac:dyDescent="0.35">
      <c r="A1957" t="s">
        <v>2204</v>
      </c>
      <c r="B1957" t="s">
        <v>2205</v>
      </c>
      <c r="C1957" t="s">
        <v>115</v>
      </c>
      <c r="D1957" t="s">
        <v>114</v>
      </c>
      <c r="E1957" s="16">
        <v>45755</v>
      </c>
      <c r="F1957">
        <v>4001885199</v>
      </c>
      <c r="G1957" t="s">
        <v>1809</v>
      </c>
      <c r="H1957" t="s">
        <v>1999</v>
      </c>
      <c r="I1957" t="s">
        <v>1825</v>
      </c>
      <c r="J1957">
        <v>3079241</v>
      </c>
      <c r="K1957">
        <v>6586003</v>
      </c>
      <c r="M1957">
        <v>2</v>
      </c>
      <c r="N1957">
        <v>2.0699999999999998</v>
      </c>
      <c r="O1957">
        <v>4.1399999999999997</v>
      </c>
      <c r="P1957" t="s">
        <v>1811</v>
      </c>
      <c r="Q1957" t="s">
        <v>1812</v>
      </c>
      <c r="R1957" s="16">
        <v>45779</v>
      </c>
      <c r="S1957">
        <v>75</v>
      </c>
      <c r="T1957" t="s">
        <v>3949</v>
      </c>
      <c r="U1957" s="16">
        <v>45778</v>
      </c>
      <c r="V1957" s="16">
        <v>45778</v>
      </c>
      <c r="Y1957" s="16">
        <v>45809</v>
      </c>
      <c r="AB1957" t="s">
        <v>4089</v>
      </c>
    </row>
    <row r="1958" spans="1:28" x14ac:dyDescent="0.35">
      <c r="A1958" t="s">
        <v>2204</v>
      </c>
      <c r="B1958" t="s">
        <v>2205</v>
      </c>
      <c r="C1958" t="s">
        <v>115</v>
      </c>
      <c r="D1958" t="s">
        <v>114</v>
      </c>
      <c r="E1958" s="16">
        <v>45755</v>
      </c>
      <c r="F1958">
        <v>4001885199</v>
      </c>
      <c r="G1958" t="s">
        <v>1809</v>
      </c>
      <c r="H1958" t="s">
        <v>1940</v>
      </c>
      <c r="I1958" t="s">
        <v>1826</v>
      </c>
      <c r="J1958">
        <v>3079241</v>
      </c>
      <c r="K1958">
        <v>6586003</v>
      </c>
      <c r="M1958">
        <v>2</v>
      </c>
      <c r="N1958">
        <v>22.28</v>
      </c>
      <c r="O1958">
        <v>44.56</v>
      </c>
      <c r="P1958" t="s">
        <v>1811</v>
      </c>
      <c r="Q1958" t="s">
        <v>1812</v>
      </c>
      <c r="R1958" s="16">
        <v>45779</v>
      </c>
      <c r="S1958">
        <v>75</v>
      </c>
      <c r="T1958" t="s">
        <v>3949</v>
      </c>
      <c r="U1958" s="16">
        <v>45778</v>
      </c>
      <c r="V1958" s="16">
        <v>45778</v>
      </c>
      <c r="Y1958" s="16">
        <v>45809</v>
      </c>
      <c r="AB1958" t="s">
        <v>4089</v>
      </c>
    </row>
    <row r="1959" spans="1:28" x14ac:dyDescent="0.35">
      <c r="A1959" t="s">
        <v>2204</v>
      </c>
      <c r="B1959" t="s">
        <v>2205</v>
      </c>
      <c r="C1959" t="s">
        <v>115</v>
      </c>
      <c r="D1959" t="s">
        <v>114</v>
      </c>
      <c r="E1959" s="16">
        <v>45755</v>
      </c>
      <c r="F1959">
        <v>4001885199</v>
      </c>
      <c r="G1959" t="s">
        <v>1809</v>
      </c>
      <c r="H1959" t="s">
        <v>2967</v>
      </c>
      <c r="I1959" t="s">
        <v>1825</v>
      </c>
      <c r="J1959">
        <v>3079241</v>
      </c>
      <c r="K1959">
        <v>6586003</v>
      </c>
      <c r="M1959">
        <v>3</v>
      </c>
      <c r="N1959">
        <v>2.88</v>
      </c>
      <c r="O1959">
        <v>8.64</v>
      </c>
      <c r="P1959" t="s">
        <v>1811</v>
      </c>
      <c r="Q1959" t="s">
        <v>1812</v>
      </c>
      <c r="R1959" s="16">
        <v>45779</v>
      </c>
      <c r="S1959">
        <v>75</v>
      </c>
      <c r="T1959" t="s">
        <v>3949</v>
      </c>
      <c r="U1959" s="16">
        <v>45778</v>
      </c>
      <c r="V1959" s="16">
        <v>45778</v>
      </c>
      <c r="Y1959" s="16">
        <v>45809</v>
      </c>
      <c r="AB1959" t="s">
        <v>4089</v>
      </c>
    </row>
    <row r="1960" spans="1:28" x14ac:dyDescent="0.35">
      <c r="A1960" t="s">
        <v>2204</v>
      </c>
      <c r="B1960" t="s">
        <v>2205</v>
      </c>
      <c r="C1960" t="s">
        <v>115</v>
      </c>
      <c r="D1960" t="s">
        <v>114</v>
      </c>
      <c r="E1960" s="16">
        <v>45755</v>
      </c>
      <c r="F1960">
        <v>4001885199</v>
      </c>
      <c r="G1960" t="s">
        <v>1809</v>
      </c>
      <c r="H1960" t="s">
        <v>1821</v>
      </c>
      <c r="I1960" t="s">
        <v>1822</v>
      </c>
      <c r="J1960">
        <v>3079241</v>
      </c>
      <c r="K1960">
        <v>6586003</v>
      </c>
      <c r="M1960">
        <v>10</v>
      </c>
      <c r="N1960">
        <v>1.05</v>
      </c>
      <c r="O1960">
        <v>10.5</v>
      </c>
      <c r="P1960" t="s">
        <v>1811</v>
      </c>
      <c r="Q1960" t="s">
        <v>1812</v>
      </c>
      <c r="R1960" s="16">
        <v>45779</v>
      </c>
      <c r="S1960">
        <v>75</v>
      </c>
      <c r="T1960" t="s">
        <v>3949</v>
      </c>
      <c r="U1960" s="16">
        <v>45778</v>
      </c>
      <c r="V1960" s="16">
        <v>45778</v>
      </c>
      <c r="Y1960" s="16">
        <v>45809</v>
      </c>
      <c r="AB1960" t="s">
        <v>4089</v>
      </c>
    </row>
    <row r="1961" spans="1:28" x14ac:dyDescent="0.35">
      <c r="A1961" t="s">
        <v>2204</v>
      </c>
      <c r="B1961" t="s">
        <v>2205</v>
      </c>
      <c r="C1961" t="s">
        <v>115</v>
      </c>
      <c r="D1961" t="s">
        <v>114</v>
      </c>
      <c r="E1961" s="16">
        <v>45755</v>
      </c>
      <c r="F1961">
        <v>4001885199</v>
      </c>
      <c r="G1961" t="s">
        <v>1809</v>
      </c>
      <c r="H1961" t="s">
        <v>1824</v>
      </c>
      <c r="I1961" t="s">
        <v>1825</v>
      </c>
      <c r="J1961">
        <v>3079241</v>
      </c>
      <c r="K1961">
        <v>6586003</v>
      </c>
      <c r="M1961">
        <v>2</v>
      </c>
      <c r="N1961">
        <v>1.46</v>
      </c>
      <c r="O1961">
        <v>2.92</v>
      </c>
      <c r="P1961" t="s">
        <v>1811</v>
      </c>
      <c r="Q1961" t="s">
        <v>1812</v>
      </c>
      <c r="R1961" s="16">
        <v>45779</v>
      </c>
      <c r="S1961">
        <v>75</v>
      </c>
      <c r="T1961" t="s">
        <v>3949</v>
      </c>
      <c r="U1961" s="16">
        <v>45778</v>
      </c>
      <c r="V1961" s="16">
        <v>45778</v>
      </c>
      <c r="Y1961" s="16">
        <v>45809</v>
      </c>
      <c r="AB1961" t="s">
        <v>4089</v>
      </c>
    </row>
    <row r="1962" spans="1:28" x14ac:dyDescent="0.35">
      <c r="A1962" t="s">
        <v>2204</v>
      </c>
      <c r="B1962" t="s">
        <v>2205</v>
      </c>
      <c r="C1962" t="s">
        <v>115</v>
      </c>
      <c r="D1962" t="s">
        <v>114</v>
      </c>
      <c r="E1962" s="16">
        <v>45755</v>
      </c>
      <c r="F1962">
        <v>4001885199</v>
      </c>
      <c r="G1962" t="s">
        <v>1809</v>
      </c>
      <c r="H1962" t="s">
        <v>1902</v>
      </c>
      <c r="I1962" t="s">
        <v>1822</v>
      </c>
      <c r="J1962">
        <v>3079241</v>
      </c>
      <c r="K1962">
        <v>6586003</v>
      </c>
      <c r="M1962">
        <v>4</v>
      </c>
      <c r="N1962">
        <v>1.89</v>
      </c>
      <c r="O1962">
        <v>7.56</v>
      </c>
      <c r="P1962" t="s">
        <v>1811</v>
      </c>
      <c r="Q1962" t="s">
        <v>1812</v>
      </c>
      <c r="R1962" s="16">
        <v>45779</v>
      </c>
      <c r="S1962">
        <v>75</v>
      </c>
      <c r="T1962" t="s">
        <v>3949</v>
      </c>
      <c r="U1962" s="16">
        <v>45778</v>
      </c>
      <c r="V1962" s="16">
        <v>45778</v>
      </c>
      <c r="Y1962" s="16">
        <v>45809</v>
      </c>
      <c r="AB1962" t="s">
        <v>4089</v>
      </c>
    </row>
    <row r="1963" spans="1:28" x14ac:dyDescent="0.35">
      <c r="A1963" t="s">
        <v>2204</v>
      </c>
      <c r="B1963" t="s">
        <v>2205</v>
      </c>
      <c r="C1963" t="s">
        <v>115</v>
      </c>
      <c r="D1963" t="s">
        <v>114</v>
      </c>
      <c r="E1963" s="16">
        <v>45755</v>
      </c>
      <c r="F1963">
        <v>4001885199</v>
      </c>
      <c r="G1963" t="s">
        <v>1809</v>
      </c>
      <c r="H1963" t="s">
        <v>3103</v>
      </c>
      <c r="I1963" t="s">
        <v>1825</v>
      </c>
      <c r="J1963">
        <v>3079241</v>
      </c>
      <c r="K1963">
        <v>6586003</v>
      </c>
      <c r="M1963">
        <v>4</v>
      </c>
      <c r="N1963">
        <v>1.65</v>
      </c>
      <c r="O1963">
        <v>6.6</v>
      </c>
      <c r="P1963" t="s">
        <v>1811</v>
      </c>
      <c r="Q1963" t="s">
        <v>1812</v>
      </c>
      <c r="R1963" s="16">
        <v>45779</v>
      </c>
      <c r="S1963">
        <v>75</v>
      </c>
      <c r="T1963" t="s">
        <v>3949</v>
      </c>
      <c r="U1963" s="16">
        <v>45778</v>
      </c>
      <c r="V1963" s="16">
        <v>45778</v>
      </c>
      <c r="Y1963" s="16">
        <v>45809</v>
      </c>
      <c r="AB1963" t="s">
        <v>4089</v>
      </c>
    </row>
    <row r="1964" spans="1:28" x14ac:dyDescent="0.35">
      <c r="A1964" t="s">
        <v>2204</v>
      </c>
      <c r="B1964" t="s">
        <v>2205</v>
      </c>
      <c r="C1964" t="s">
        <v>115</v>
      </c>
      <c r="D1964" t="s">
        <v>114</v>
      </c>
      <c r="E1964" s="16">
        <v>45755</v>
      </c>
      <c r="F1964">
        <v>4001885199</v>
      </c>
      <c r="G1964" t="s">
        <v>1809</v>
      </c>
      <c r="H1964" t="s">
        <v>2653</v>
      </c>
      <c r="I1964" t="s">
        <v>1822</v>
      </c>
      <c r="J1964">
        <v>3079241</v>
      </c>
      <c r="K1964">
        <v>6586003</v>
      </c>
      <c r="M1964">
        <v>47</v>
      </c>
      <c r="N1964">
        <v>5.53</v>
      </c>
      <c r="O1964">
        <v>259.91000000000003</v>
      </c>
      <c r="P1964" t="s">
        <v>1811</v>
      </c>
      <c r="Q1964" t="s">
        <v>1812</v>
      </c>
      <c r="R1964" s="16">
        <v>45779</v>
      </c>
      <c r="S1964">
        <v>75</v>
      </c>
      <c r="T1964" t="s">
        <v>3949</v>
      </c>
      <c r="U1964" s="16">
        <v>45778</v>
      </c>
      <c r="V1964" s="16">
        <v>45778</v>
      </c>
      <c r="Y1964" s="16">
        <v>45809</v>
      </c>
      <c r="AB1964" t="s">
        <v>4089</v>
      </c>
    </row>
    <row r="1965" spans="1:28" x14ac:dyDescent="0.35">
      <c r="A1965" t="s">
        <v>2204</v>
      </c>
      <c r="B1965" t="s">
        <v>2205</v>
      </c>
      <c r="C1965" t="s">
        <v>115</v>
      </c>
      <c r="D1965" t="s">
        <v>114</v>
      </c>
      <c r="E1965" s="16">
        <v>45771</v>
      </c>
      <c r="F1965">
        <v>4001904065</v>
      </c>
      <c r="G1965" t="s">
        <v>1809</v>
      </c>
      <c r="H1965" t="s">
        <v>3981</v>
      </c>
      <c r="I1965" t="s">
        <v>1949</v>
      </c>
      <c r="J1965">
        <v>3079241</v>
      </c>
      <c r="K1965">
        <v>6586003</v>
      </c>
      <c r="M1965">
        <v>3</v>
      </c>
      <c r="N1965">
        <v>84.85</v>
      </c>
      <c r="O1965">
        <v>254.55</v>
      </c>
      <c r="P1965" t="s">
        <v>1811</v>
      </c>
      <c r="Q1965" t="s">
        <v>1812</v>
      </c>
      <c r="R1965" s="16">
        <v>45771</v>
      </c>
      <c r="S1965">
        <v>76</v>
      </c>
      <c r="T1965" t="s">
        <v>3949</v>
      </c>
      <c r="U1965" s="16">
        <v>45778</v>
      </c>
      <c r="V1965" s="16">
        <v>45778</v>
      </c>
      <c r="Y1965" s="16">
        <v>45778</v>
      </c>
      <c r="AB1965" t="s">
        <v>4089</v>
      </c>
    </row>
    <row r="1966" spans="1:28" x14ac:dyDescent="0.35">
      <c r="A1966" t="s">
        <v>2204</v>
      </c>
      <c r="B1966" t="s">
        <v>2205</v>
      </c>
      <c r="C1966" t="s">
        <v>115</v>
      </c>
      <c r="D1966" t="s">
        <v>114</v>
      </c>
      <c r="E1966" s="16">
        <v>45755</v>
      </c>
      <c r="F1966">
        <v>4001885222</v>
      </c>
      <c r="G1966" t="s">
        <v>1809</v>
      </c>
      <c r="H1966" t="s">
        <v>3961</v>
      </c>
      <c r="I1966" t="s">
        <v>1825</v>
      </c>
      <c r="J1966">
        <v>3079242</v>
      </c>
      <c r="K1966">
        <v>6586004</v>
      </c>
      <c r="M1966">
        <v>3</v>
      </c>
      <c r="N1966">
        <v>28.34</v>
      </c>
      <c r="O1966">
        <v>85.02</v>
      </c>
      <c r="P1966" t="s">
        <v>1811</v>
      </c>
      <c r="Q1966" t="s">
        <v>1812</v>
      </c>
      <c r="R1966" s="16">
        <v>45761</v>
      </c>
      <c r="S1966">
        <v>76</v>
      </c>
      <c r="T1966" t="s">
        <v>3949</v>
      </c>
      <c r="U1966" s="16">
        <v>45778</v>
      </c>
      <c r="V1966" s="16">
        <v>45778</v>
      </c>
      <c r="Y1966" s="16">
        <v>45809</v>
      </c>
      <c r="AB1966" t="s">
        <v>3962</v>
      </c>
    </row>
    <row r="1967" spans="1:28" x14ac:dyDescent="0.35">
      <c r="A1967" t="s">
        <v>2204</v>
      </c>
      <c r="B1967" t="s">
        <v>2205</v>
      </c>
      <c r="C1967" t="s">
        <v>115</v>
      </c>
      <c r="D1967" t="s">
        <v>114</v>
      </c>
      <c r="E1967" s="16">
        <v>45755</v>
      </c>
      <c r="F1967">
        <v>4001885222</v>
      </c>
      <c r="G1967" t="s">
        <v>1809</v>
      </c>
      <c r="H1967" t="s">
        <v>3963</v>
      </c>
      <c r="I1967" t="s">
        <v>1825</v>
      </c>
      <c r="J1967">
        <v>3079242</v>
      </c>
      <c r="K1967">
        <v>6586004</v>
      </c>
      <c r="M1967">
        <v>3</v>
      </c>
      <c r="N1967">
        <v>34.76</v>
      </c>
      <c r="O1967">
        <v>104.28</v>
      </c>
      <c r="P1967" t="s">
        <v>1811</v>
      </c>
      <c r="Q1967" t="s">
        <v>1812</v>
      </c>
      <c r="R1967" s="16">
        <v>45761</v>
      </c>
      <c r="S1967">
        <v>76</v>
      </c>
      <c r="T1967" t="s">
        <v>3949</v>
      </c>
      <c r="U1967" s="16">
        <v>45778</v>
      </c>
      <c r="V1967" s="16">
        <v>45778</v>
      </c>
      <c r="Y1967" s="16">
        <v>45809</v>
      </c>
      <c r="AB1967" t="s">
        <v>3962</v>
      </c>
    </row>
    <row r="1968" spans="1:28" x14ac:dyDescent="0.35">
      <c r="A1968" t="s">
        <v>2204</v>
      </c>
      <c r="B1968" t="s">
        <v>2205</v>
      </c>
      <c r="C1968" t="s">
        <v>115</v>
      </c>
      <c r="D1968" t="s">
        <v>114</v>
      </c>
      <c r="E1968" s="16">
        <v>45755</v>
      </c>
      <c r="F1968">
        <v>4001885222</v>
      </c>
      <c r="G1968" t="s">
        <v>1809</v>
      </c>
      <c r="H1968" t="s">
        <v>1969</v>
      </c>
      <c r="I1968" t="s">
        <v>1833</v>
      </c>
      <c r="J1968">
        <v>3079242</v>
      </c>
      <c r="K1968">
        <v>6586004</v>
      </c>
      <c r="M1968">
        <v>1</v>
      </c>
      <c r="N1968">
        <v>33.75</v>
      </c>
      <c r="O1968">
        <v>33.75</v>
      </c>
      <c r="P1968" t="s">
        <v>1811</v>
      </c>
      <c r="Q1968" t="s">
        <v>1812</v>
      </c>
      <c r="R1968" s="16">
        <v>45761</v>
      </c>
      <c r="S1968">
        <v>76</v>
      </c>
      <c r="T1968" t="s">
        <v>3949</v>
      </c>
      <c r="U1968" s="16">
        <v>45778</v>
      </c>
      <c r="V1968" s="16">
        <v>45778</v>
      </c>
      <c r="Y1968" s="16">
        <v>45809</v>
      </c>
      <c r="AB1968" t="s">
        <v>3962</v>
      </c>
    </row>
    <row r="1969" spans="1:28" x14ac:dyDescent="0.35">
      <c r="A1969" t="s">
        <v>2204</v>
      </c>
      <c r="B1969" t="s">
        <v>2205</v>
      </c>
      <c r="C1969" t="s">
        <v>115</v>
      </c>
      <c r="D1969" t="s">
        <v>114</v>
      </c>
      <c r="E1969" s="16">
        <v>45755</v>
      </c>
      <c r="F1969">
        <v>4001885222</v>
      </c>
      <c r="G1969" t="s">
        <v>1809</v>
      </c>
      <c r="H1969" t="s">
        <v>2657</v>
      </c>
      <c r="I1969" t="s">
        <v>2159</v>
      </c>
      <c r="J1969">
        <v>3079242</v>
      </c>
      <c r="K1969">
        <v>6586004</v>
      </c>
      <c r="M1969">
        <v>2</v>
      </c>
      <c r="N1969">
        <v>0.86</v>
      </c>
      <c r="O1969">
        <v>1.72</v>
      </c>
      <c r="P1969" t="s">
        <v>1811</v>
      </c>
      <c r="Q1969" t="s">
        <v>1812</v>
      </c>
      <c r="R1969" s="16">
        <v>45761</v>
      </c>
      <c r="S1969">
        <v>76</v>
      </c>
      <c r="T1969" t="s">
        <v>3949</v>
      </c>
      <c r="U1969" s="16">
        <v>45778</v>
      </c>
      <c r="V1969" s="16">
        <v>45778</v>
      </c>
      <c r="Y1969" s="16">
        <v>45809</v>
      </c>
      <c r="AB1969" t="s">
        <v>3962</v>
      </c>
    </row>
    <row r="1970" spans="1:28" x14ac:dyDescent="0.35">
      <c r="A1970" t="s">
        <v>2204</v>
      </c>
      <c r="B1970" t="s">
        <v>2205</v>
      </c>
      <c r="C1970" t="s">
        <v>115</v>
      </c>
      <c r="D1970" t="s">
        <v>114</v>
      </c>
      <c r="E1970" s="16">
        <v>45755</v>
      </c>
      <c r="F1970">
        <v>4001885222</v>
      </c>
      <c r="G1970" t="s">
        <v>1809</v>
      </c>
      <c r="H1970" t="s">
        <v>3964</v>
      </c>
      <c r="I1970" t="s">
        <v>1949</v>
      </c>
      <c r="J1970">
        <v>3079242</v>
      </c>
      <c r="K1970">
        <v>6586004</v>
      </c>
      <c r="M1970">
        <v>1</v>
      </c>
      <c r="N1970">
        <v>31.83</v>
      </c>
      <c r="O1970">
        <v>31.83</v>
      </c>
      <c r="P1970" t="s">
        <v>1811</v>
      </c>
      <c r="Q1970" t="s">
        <v>1812</v>
      </c>
      <c r="R1970" s="16">
        <v>45761</v>
      </c>
      <c r="S1970">
        <v>76</v>
      </c>
      <c r="T1970" t="s">
        <v>3949</v>
      </c>
      <c r="U1970" s="16">
        <v>45778</v>
      </c>
      <c r="V1970" s="16">
        <v>45778</v>
      </c>
      <c r="Y1970" s="16">
        <v>45809</v>
      </c>
      <c r="AB1970" t="s">
        <v>3962</v>
      </c>
    </row>
    <row r="1971" spans="1:28" x14ac:dyDescent="0.35">
      <c r="A1971" t="s">
        <v>2204</v>
      </c>
      <c r="B1971" t="s">
        <v>2205</v>
      </c>
      <c r="C1971" t="s">
        <v>115</v>
      </c>
      <c r="D1971" t="s">
        <v>114</v>
      </c>
      <c r="E1971" s="16">
        <v>45755</v>
      </c>
      <c r="F1971">
        <v>4001885222</v>
      </c>
      <c r="G1971" t="s">
        <v>1809</v>
      </c>
      <c r="H1971" t="s">
        <v>2433</v>
      </c>
      <c r="I1971" t="s">
        <v>1826</v>
      </c>
      <c r="J1971">
        <v>3079242</v>
      </c>
      <c r="K1971">
        <v>6586004</v>
      </c>
      <c r="M1971">
        <v>3</v>
      </c>
      <c r="N1971">
        <v>26.92</v>
      </c>
      <c r="O1971">
        <v>80.760000000000005</v>
      </c>
      <c r="P1971" t="s">
        <v>1811</v>
      </c>
      <c r="Q1971" t="s">
        <v>1812</v>
      </c>
      <c r="R1971" s="16">
        <v>45761</v>
      </c>
      <c r="S1971">
        <v>76</v>
      </c>
      <c r="T1971" t="s">
        <v>3949</v>
      </c>
      <c r="U1971" s="16">
        <v>45778</v>
      </c>
      <c r="V1971" s="16">
        <v>45778</v>
      </c>
      <c r="Y1971" s="16">
        <v>45809</v>
      </c>
      <c r="AB1971" t="s">
        <v>3962</v>
      </c>
    </row>
    <row r="1972" spans="1:28" x14ac:dyDescent="0.35">
      <c r="A1972" t="s">
        <v>2204</v>
      </c>
      <c r="B1972" t="s">
        <v>2205</v>
      </c>
      <c r="C1972" t="s">
        <v>115</v>
      </c>
      <c r="D1972" t="s">
        <v>114</v>
      </c>
      <c r="E1972" s="16">
        <v>45755</v>
      </c>
      <c r="F1972">
        <v>4001885222</v>
      </c>
      <c r="G1972" t="s">
        <v>1809</v>
      </c>
      <c r="H1972" t="s">
        <v>3965</v>
      </c>
      <c r="I1972" t="s">
        <v>1814</v>
      </c>
      <c r="J1972">
        <v>3079242</v>
      </c>
      <c r="K1972">
        <v>6586004</v>
      </c>
      <c r="M1972">
        <v>2</v>
      </c>
      <c r="N1972">
        <v>2.0699999999999998</v>
      </c>
      <c r="O1972">
        <v>4.1399999999999997</v>
      </c>
      <c r="P1972" t="s">
        <v>1811</v>
      </c>
      <c r="Q1972" t="s">
        <v>1812</v>
      </c>
      <c r="R1972" s="16">
        <v>45761</v>
      </c>
      <c r="S1972">
        <v>76</v>
      </c>
      <c r="T1972" t="s">
        <v>3949</v>
      </c>
      <c r="U1972" s="16">
        <v>45778</v>
      </c>
      <c r="V1972" s="16">
        <v>45778</v>
      </c>
      <c r="Y1972" s="16">
        <v>45809</v>
      </c>
      <c r="AB1972" t="s">
        <v>3962</v>
      </c>
    </row>
    <row r="1973" spans="1:28" x14ac:dyDescent="0.35">
      <c r="A1973" t="s">
        <v>2204</v>
      </c>
      <c r="B1973" t="s">
        <v>2205</v>
      </c>
      <c r="C1973" t="s">
        <v>115</v>
      </c>
      <c r="D1973" t="s">
        <v>114</v>
      </c>
      <c r="E1973" s="16">
        <v>45755</v>
      </c>
      <c r="F1973">
        <v>4001885222</v>
      </c>
      <c r="G1973" t="s">
        <v>1809</v>
      </c>
      <c r="H1973" t="s">
        <v>3966</v>
      </c>
      <c r="I1973" t="s">
        <v>1814</v>
      </c>
      <c r="J1973">
        <v>3079242</v>
      </c>
      <c r="K1973">
        <v>6586004</v>
      </c>
      <c r="M1973">
        <v>3</v>
      </c>
      <c r="N1973">
        <v>1.98</v>
      </c>
      <c r="O1973">
        <v>5.94</v>
      </c>
      <c r="P1973" t="s">
        <v>1811</v>
      </c>
      <c r="Q1973" t="s">
        <v>1812</v>
      </c>
      <c r="R1973" s="16">
        <v>45761</v>
      </c>
      <c r="S1973">
        <v>76</v>
      </c>
      <c r="T1973" t="s">
        <v>3949</v>
      </c>
      <c r="U1973" s="16">
        <v>45778</v>
      </c>
      <c r="V1973" s="16">
        <v>45778</v>
      </c>
      <c r="Y1973" s="16">
        <v>45809</v>
      </c>
      <c r="AB1973" t="s">
        <v>3962</v>
      </c>
    </row>
    <row r="1974" spans="1:28" x14ac:dyDescent="0.35">
      <c r="A1974" t="s">
        <v>2204</v>
      </c>
      <c r="B1974" t="s">
        <v>2205</v>
      </c>
      <c r="C1974" t="s">
        <v>115</v>
      </c>
      <c r="D1974" t="s">
        <v>114</v>
      </c>
      <c r="E1974" s="16">
        <v>45755</v>
      </c>
      <c r="F1974">
        <v>4001885222</v>
      </c>
      <c r="G1974" t="s">
        <v>1809</v>
      </c>
      <c r="H1974" t="s">
        <v>3967</v>
      </c>
      <c r="I1974" t="s">
        <v>1814</v>
      </c>
      <c r="J1974">
        <v>3079242</v>
      </c>
      <c r="K1974">
        <v>6586004</v>
      </c>
      <c r="M1974">
        <v>2</v>
      </c>
      <c r="N1974">
        <v>2.46</v>
      </c>
      <c r="O1974">
        <v>4.92</v>
      </c>
      <c r="P1974" t="s">
        <v>1811</v>
      </c>
      <c r="Q1974" t="s">
        <v>1812</v>
      </c>
      <c r="R1974" s="16">
        <v>45761</v>
      </c>
      <c r="S1974">
        <v>76</v>
      </c>
      <c r="T1974" t="s">
        <v>3949</v>
      </c>
      <c r="U1974" s="16">
        <v>45778</v>
      </c>
      <c r="V1974" s="16">
        <v>45778</v>
      </c>
      <c r="Y1974" s="16">
        <v>45809</v>
      </c>
      <c r="AB1974" t="s">
        <v>3962</v>
      </c>
    </row>
    <row r="1975" spans="1:28" x14ac:dyDescent="0.35">
      <c r="A1975" t="s">
        <v>2204</v>
      </c>
      <c r="B1975" t="s">
        <v>2205</v>
      </c>
      <c r="C1975" t="s">
        <v>115</v>
      </c>
      <c r="D1975" t="s">
        <v>114</v>
      </c>
      <c r="E1975" s="16">
        <v>45755</v>
      </c>
      <c r="F1975">
        <v>4001885222</v>
      </c>
      <c r="G1975" t="s">
        <v>1809</v>
      </c>
      <c r="H1975" t="s">
        <v>2434</v>
      </c>
      <c r="I1975" t="s">
        <v>1825</v>
      </c>
      <c r="J1975">
        <v>3079242</v>
      </c>
      <c r="K1975">
        <v>6586004</v>
      </c>
      <c r="M1975">
        <v>3</v>
      </c>
      <c r="N1975">
        <v>2.66</v>
      </c>
      <c r="O1975">
        <v>7.98</v>
      </c>
      <c r="P1975" t="s">
        <v>1811</v>
      </c>
      <c r="Q1975" t="s">
        <v>1812</v>
      </c>
      <c r="R1975" s="16">
        <v>45761</v>
      </c>
      <c r="S1975">
        <v>76</v>
      </c>
      <c r="T1975" t="s">
        <v>3949</v>
      </c>
      <c r="U1975" s="16">
        <v>45778</v>
      </c>
      <c r="V1975" s="16">
        <v>45778</v>
      </c>
      <c r="Y1975" s="16">
        <v>45809</v>
      </c>
      <c r="AB1975" t="s">
        <v>3962</v>
      </c>
    </row>
    <row r="1976" spans="1:28" x14ac:dyDescent="0.35">
      <c r="A1976" t="s">
        <v>2204</v>
      </c>
      <c r="B1976" t="s">
        <v>2205</v>
      </c>
      <c r="C1976" t="s">
        <v>115</v>
      </c>
      <c r="D1976" t="s">
        <v>114</v>
      </c>
      <c r="E1976" s="16">
        <v>45755</v>
      </c>
      <c r="F1976">
        <v>4001885222</v>
      </c>
      <c r="G1976" t="s">
        <v>1809</v>
      </c>
      <c r="H1976" t="s">
        <v>3968</v>
      </c>
      <c r="I1976" t="s">
        <v>1825</v>
      </c>
      <c r="J1976">
        <v>3079242</v>
      </c>
      <c r="K1976">
        <v>6586004</v>
      </c>
      <c r="M1976">
        <v>41</v>
      </c>
      <c r="N1976">
        <v>37.47</v>
      </c>
      <c r="O1976">
        <v>1536.27</v>
      </c>
      <c r="P1976" t="s">
        <v>1811</v>
      </c>
      <c r="Q1976" t="s">
        <v>1812</v>
      </c>
      <c r="R1976" s="16">
        <v>45761</v>
      </c>
      <c r="S1976">
        <v>76</v>
      </c>
      <c r="T1976" t="s">
        <v>3949</v>
      </c>
      <c r="U1976" s="16">
        <v>45778</v>
      </c>
      <c r="V1976" s="16">
        <v>45778</v>
      </c>
      <c r="Y1976" s="16">
        <v>45809</v>
      </c>
      <c r="AB1976" t="s">
        <v>3962</v>
      </c>
    </row>
    <row r="1977" spans="1:28" x14ac:dyDescent="0.35">
      <c r="A1977" t="s">
        <v>2204</v>
      </c>
      <c r="B1977" t="s">
        <v>2205</v>
      </c>
      <c r="C1977" t="s">
        <v>115</v>
      </c>
      <c r="D1977" t="s">
        <v>114</v>
      </c>
      <c r="E1977" s="16">
        <v>45755</v>
      </c>
      <c r="F1977">
        <v>4001885222</v>
      </c>
      <c r="G1977" t="s">
        <v>1809</v>
      </c>
      <c r="H1977" t="s">
        <v>3969</v>
      </c>
      <c r="I1977" t="s">
        <v>1826</v>
      </c>
      <c r="J1977">
        <v>3079242</v>
      </c>
      <c r="K1977">
        <v>6586004</v>
      </c>
      <c r="M1977">
        <v>1</v>
      </c>
      <c r="N1977">
        <v>42.42</v>
      </c>
      <c r="O1977">
        <v>42.42</v>
      </c>
      <c r="P1977" t="s">
        <v>1811</v>
      </c>
      <c r="Q1977" t="s">
        <v>1812</v>
      </c>
      <c r="R1977" s="16">
        <v>45761</v>
      </c>
      <c r="S1977">
        <v>76</v>
      </c>
      <c r="T1977" t="s">
        <v>3949</v>
      </c>
      <c r="U1977" s="16">
        <v>45778</v>
      </c>
      <c r="V1977" s="16">
        <v>45778</v>
      </c>
      <c r="Y1977" s="16">
        <v>45809</v>
      </c>
      <c r="AB1977" t="s">
        <v>3962</v>
      </c>
    </row>
    <row r="1978" spans="1:28" x14ac:dyDescent="0.35">
      <c r="A1978" t="s">
        <v>2204</v>
      </c>
      <c r="B1978" t="s">
        <v>2205</v>
      </c>
      <c r="C1978" t="s">
        <v>115</v>
      </c>
      <c r="D1978" t="s">
        <v>114</v>
      </c>
      <c r="E1978" s="16">
        <v>45755</v>
      </c>
      <c r="F1978">
        <v>4001885222</v>
      </c>
      <c r="G1978" t="s">
        <v>1809</v>
      </c>
      <c r="H1978" t="s">
        <v>1960</v>
      </c>
      <c r="I1978" t="s">
        <v>1961</v>
      </c>
      <c r="J1978">
        <v>3079242</v>
      </c>
      <c r="K1978">
        <v>6586004</v>
      </c>
      <c r="M1978">
        <v>4</v>
      </c>
      <c r="N1978">
        <v>16.899999999999999</v>
      </c>
      <c r="O1978">
        <v>67.599999999999994</v>
      </c>
      <c r="P1978" t="s">
        <v>1811</v>
      </c>
      <c r="Q1978" t="s">
        <v>1812</v>
      </c>
      <c r="R1978" s="16">
        <v>45761</v>
      </c>
      <c r="S1978">
        <v>76</v>
      </c>
      <c r="T1978" t="s">
        <v>3949</v>
      </c>
      <c r="U1978" s="16">
        <v>45778</v>
      </c>
      <c r="V1978" s="16">
        <v>45778</v>
      </c>
      <c r="Y1978" s="16">
        <v>45809</v>
      </c>
      <c r="AB1978" t="s">
        <v>3962</v>
      </c>
    </row>
    <row r="1979" spans="1:28" x14ac:dyDescent="0.35">
      <c r="A1979" t="s">
        <v>2204</v>
      </c>
      <c r="B1979" t="s">
        <v>2205</v>
      </c>
      <c r="C1979" t="s">
        <v>115</v>
      </c>
      <c r="D1979" t="s">
        <v>114</v>
      </c>
      <c r="E1979" s="16">
        <v>45755</v>
      </c>
      <c r="F1979">
        <v>4001885222</v>
      </c>
      <c r="G1979" t="s">
        <v>1809</v>
      </c>
      <c r="H1979" t="s">
        <v>1999</v>
      </c>
      <c r="I1979" t="s">
        <v>1825</v>
      </c>
      <c r="J1979">
        <v>3079242</v>
      </c>
      <c r="K1979">
        <v>6586004</v>
      </c>
      <c r="M1979">
        <v>2</v>
      </c>
      <c r="N1979">
        <v>2.0699999999999998</v>
      </c>
      <c r="O1979">
        <v>4.1399999999999997</v>
      </c>
      <c r="P1979" t="s">
        <v>1811</v>
      </c>
      <c r="Q1979" t="s">
        <v>1812</v>
      </c>
      <c r="R1979" s="16">
        <v>45761</v>
      </c>
      <c r="S1979">
        <v>76</v>
      </c>
      <c r="T1979" t="s">
        <v>3949</v>
      </c>
      <c r="U1979" s="16">
        <v>45778</v>
      </c>
      <c r="V1979" s="16">
        <v>45778</v>
      </c>
      <c r="Y1979" s="16">
        <v>45809</v>
      </c>
      <c r="AB1979" t="s">
        <v>3962</v>
      </c>
    </row>
    <row r="1980" spans="1:28" x14ac:dyDescent="0.35">
      <c r="A1980" t="s">
        <v>2204</v>
      </c>
      <c r="B1980" t="s">
        <v>2205</v>
      </c>
      <c r="C1980" t="s">
        <v>115</v>
      </c>
      <c r="D1980" t="s">
        <v>114</v>
      </c>
      <c r="E1980" s="16">
        <v>45755</v>
      </c>
      <c r="F1980">
        <v>4001885222</v>
      </c>
      <c r="G1980" t="s">
        <v>1809</v>
      </c>
      <c r="H1980" t="s">
        <v>1940</v>
      </c>
      <c r="I1980" t="s">
        <v>1826</v>
      </c>
      <c r="J1980">
        <v>3079242</v>
      </c>
      <c r="K1980">
        <v>6586004</v>
      </c>
      <c r="M1980">
        <v>2</v>
      </c>
      <c r="N1980">
        <v>22.28</v>
      </c>
      <c r="O1980">
        <v>44.56</v>
      </c>
      <c r="P1980" t="s">
        <v>1811</v>
      </c>
      <c r="Q1980" t="s">
        <v>1812</v>
      </c>
      <c r="R1980" s="16">
        <v>45761</v>
      </c>
      <c r="S1980">
        <v>76</v>
      </c>
      <c r="T1980" t="s">
        <v>3949</v>
      </c>
      <c r="U1980" s="16">
        <v>45778</v>
      </c>
      <c r="V1980" s="16">
        <v>45778</v>
      </c>
      <c r="Y1980" s="16">
        <v>45809</v>
      </c>
      <c r="AB1980" t="s">
        <v>3962</v>
      </c>
    </row>
    <row r="1981" spans="1:28" x14ac:dyDescent="0.35">
      <c r="A1981" t="s">
        <v>2204</v>
      </c>
      <c r="B1981" t="s">
        <v>2205</v>
      </c>
      <c r="C1981" t="s">
        <v>115</v>
      </c>
      <c r="D1981" t="s">
        <v>114</v>
      </c>
      <c r="E1981" s="16">
        <v>45755</v>
      </c>
      <c r="F1981">
        <v>4001885222</v>
      </c>
      <c r="G1981" t="s">
        <v>1809</v>
      </c>
      <c r="H1981" t="s">
        <v>2967</v>
      </c>
      <c r="I1981" t="s">
        <v>1825</v>
      </c>
      <c r="J1981">
        <v>3079242</v>
      </c>
      <c r="K1981">
        <v>6586004</v>
      </c>
      <c r="M1981">
        <v>3</v>
      </c>
      <c r="N1981">
        <v>2.88</v>
      </c>
      <c r="O1981">
        <v>8.64</v>
      </c>
      <c r="P1981" t="s">
        <v>1811</v>
      </c>
      <c r="Q1981" t="s">
        <v>1812</v>
      </c>
      <c r="R1981" s="16">
        <v>45761</v>
      </c>
      <c r="S1981">
        <v>76</v>
      </c>
      <c r="T1981" t="s">
        <v>3949</v>
      </c>
      <c r="U1981" s="16">
        <v>45778</v>
      </c>
      <c r="V1981" s="16">
        <v>45778</v>
      </c>
      <c r="Y1981" s="16">
        <v>45809</v>
      </c>
      <c r="AB1981" t="s">
        <v>3962</v>
      </c>
    </row>
    <row r="1982" spans="1:28" x14ac:dyDescent="0.35">
      <c r="A1982" t="s">
        <v>2204</v>
      </c>
      <c r="B1982" t="s">
        <v>2205</v>
      </c>
      <c r="C1982" t="s">
        <v>115</v>
      </c>
      <c r="D1982" t="s">
        <v>114</v>
      </c>
      <c r="E1982" s="16">
        <v>45755</v>
      </c>
      <c r="F1982">
        <v>4001885222</v>
      </c>
      <c r="G1982" t="s">
        <v>1809</v>
      </c>
      <c r="H1982" t="s">
        <v>1821</v>
      </c>
      <c r="I1982" t="s">
        <v>1822</v>
      </c>
      <c r="J1982">
        <v>3079242</v>
      </c>
      <c r="K1982">
        <v>6586004</v>
      </c>
      <c r="M1982">
        <v>10</v>
      </c>
      <c r="N1982">
        <v>1.05</v>
      </c>
      <c r="O1982">
        <v>10.5</v>
      </c>
      <c r="P1982" t="s">
        <v>1811</v>
      </c>
      <c r="Q1982" t="s">
        <v>1812</v>
      </c>
      <c r="R1982" s="16">
        <v>45761</v>
      </c>
      <c r="S1982">
        <v>76</v>
      </c>
      <c r="T1982" t="s">
        <v>3949</v>
      </c>
      <c r="U1982" s="16">
        <v>45778</v>
      </c>
      <c r="V1982" s="16">
        <v>45778</v>
      </c>
      <c r="Y1982" s="16">
        <v>45809</v>
      </c>
      <c r="AB1982" t="s">
        <v>3962</v>
      </c>
    </row>
    <row r="1983" spans="1:28" x14ac:dyDescent="0.35">
      <c r="A1983" t="s">
        <v>2204</v>
      </c>
      <c r="B1983" t="s">
        <v>2205</v>
      </c>
      <c r="C1983" t="s">
        <v>115</v>
      </c>
      <c r="D1983" t="s">
        <v>114</v>
      </c>
      <c r="E1983" s="16">
        <v>45755</v>
      </c>
      <c r="F1983">
        <v>4001885222</v>
      </c>
      <c r="G1983" t="s">
        <v>1809</v>
      </c>
      <c r="H1983" t="s">
        <v>1824</v>
      </c>
      <c r="I1983" t="s">
        <v>1825</v>
      </c>
      <c r="J1983">
        <v>3079242</v>
      </c>
      <c r="K1983">
        <v>6586004</v>
      </c>
      <c r="M1983">
        <v>2</v>
      </c>
      <c r="N1983">
        <v>1.46</v>
      </c>
      <c r="O1983">
        <v>2.92</v>
      </c>
      <c r="P1983" t="s">
        <v>1811</v>
      </c>
      <c r="Q1983" t="s">
        <v>1812</v>
      </c>
      <c r="R1983" s="16">
        <v>45761</v>
      </c>
      <c r="S1983">
        <v>76</v>
      </c>
      <c r="T1983" t="s">
        <v>3949</v>
      </c>
      <c r="U1983" s="16">
        <v>45778</v>
      </c>
      <c r="V1983" s="16">
        <v>45778</v>
      </c>
      <c r="Y1983" s="16">
        <v>45809</v>
      </c>
      <c r="AB1983" t="s">
        <v>3962</v>
      </c>
    </row>
    <row r="1984" spans="1:28" x14ac:dyDescent="0.35">
      <c r="A1984" t="s">
        <v>2204</v>
      </c>
      <c r="B1984" t="s">
        <v>2205</v>
      </c>
      <c r="C1984" t="s">
        <v>115</v>
      </c>
      <c r="D1984" t="s">
        <v>114</v>
      </c>
      <c r="E1984" s="16">
        <v>45755</v>
      </c>
      <c r="F1984">
        <v>4001885222</v>
      </c>
      <c r="G1984" t="s">
        <v>1809</v>
      </c>
      <c r="H1984" t="s">
        <v>1902</v>
      </c>
      <c r="I1984" t="s">
        <v>1822</v>
      </c>
      <c r="J1984">
        <v>3079242</v>
      </c>
      <c r="K1984">
        <v>6586004</v>
      </c>
      <c r="M1984">
        <v>4</v>
      </c>
      <c r="N1984">
        <v>1.89</v>
      </c>
      <c r="O1984">
        <v>7.56</v>
      </c>
      <c r="P1984" t="s">
        <v>1811</v>
      </c>
      <c r="Q1984" t="s">
        <v>1812</v>
      </c>
      <c r="R1984" s="16">
        <v>45761</v>
      </c>
      <c r="S1984">
        <v>76</v>
      </c>
      <c r="T1984" t="s">
        <v>3949</v>
      </c>
      <c r="U1984" s="16">
        <v>45778</v>
      </c>
      <c r="V1984" s="16">
        <v>45778</v>
      </c>
      <c r="Y1984" s="16">
        <v>45809</v>
      </c>
      <c r="AB1984" t="s">
        <v>3962</v>
      </c>
    </row>
    <row r="1985" spans="1:28" x14ac:dyDescent="0.35">
      <c r="A1985" t="s">
        <v>2204</v>
      </c>
      <c r="B1985" t="s">
        <v>2205</v>
      </c>
      <c r="C1985" t="s">
        <v>115</v>
      </c>
      <c r="D1985" t="s">
        <v>114</v>
      </c>
      <c r="E1985" s="16">
        <v>45755</v>
      </c>
      <c r="F1985">
        <v>4001885222</v>
      </c>
      <c r="G1985" t="s">
        <v>1809</v>
      </c>
      <c r="H1985" t="s">
        <v>3103</v>
      </c>
      <c r="I1985" t="s">
        <v>1825</v>
      </c>
      <c r="J1985">
        <v>3079242</v>
      </c>
      <c r="K1985">
        <v>6586004</v>
      </c>
      <c r="M1985">
        <v>4</v>
      </c>
      <c r="N1985">
        <v>1.65</v>
      </c>
      <c r="O1985">
        <v>6.6</v>
      </c>
      <c r="P1985" t="s">
        <v>1811</v>
      </c>
      <c r="Q1985" t="s">
        <v>1812</v>
      </c>
      <c r="R1985" s="16">
        <v>45761</v>
      </c>
      <c r="S1985">
        <v>76</v>
      </c>
      <c r="T1985" t="s">
        <v>3949</v>
      </c>
      <c r="U1985" s="16">
        <v>45778</v>
      </c>
      <c r="V1985" s="16">
        <v>45778</v>
      </c>
      <c r="Y1985" s="16">
        <v>45809</v>
      </c>
      <c r="AB1985" t="s">
        <v>3962</v>
      </c>
    </row>
    <row r="1986" spans="1:28" x14ac:dyDescent="0.35">
      <c r="A1986" t="s">
        <v>2204</v>
      </c>
      <c r="B1986" t="s">
        <v>2205</v>
      </c>
      <c r="C1986" t="s">
        <v>115</v>
      </c>
      <c r="D1986" t="s">
        <v>114</v>
      </c>
      <c r="E1986" s="16">
        <v>45755</v>
      </c>
      <c r="F1986">
        <v>4001885222</v>
      </c>
      <c r="G1986" t="s">
        <v>1809</v>
      </c>
      <c r="H1986" t="s">
        <v>2653</v>
      </c>
      <c r="I1986" t="s">
        <v>1822</v>
      </c>
      <c r="J1986">
        <v>3079242</v>
      </c>
      <c r="K1986">
        <v>6586004</v>
      </c>
      <c r="M1986">
        <v>47</v>
      </c>
      <c r="N1986">
        <v>5.53</v>
      </c>
      <c r="O1986">
        <v>259.91000000000003</v>
      </c>
      <c r="P1986" t="s">
        <v>1811</v>
      </c>
      <c r="Q1986" t="s">
        <v>1812</v>
      </c>
      <c r="R1986" s="16">
        <v>45761</v>
      </c>
      <c r="S1986">
        <v>76</v>
      </c>
      <c r="T1986" t="s">
        <v>3949</v>
      </c>
      <c r="U1986" s="16">
        <v>45778</v>
      </c>
      <c r="V1986" s="16">
        <v>45778</v>
      </c>
      <c r="Y1986" s="16">
        <v>45809</v>
      </c>
      <c r="AB1986" t="s">
        <v>3962</v>
      </c>
    </row>
    <row r="1987" spans="1:28" x14ac:dyDescent="0.35">
      <c r="A1987" t="s">
        <v>2204</v>
      </c>
      <c r="B1987" t="s">
        <v>2205</v>
      </c>
      <c r="C1987" t="s">
        <v>115</v>
      </c>
      <c r="D1987" t="s">
        <v>114</v>
      </c>
      <c r="E1987" s="16">
        <v>45771</v>
      </c>
      <c r="F1987">
        <v>4001904067</v>
      </c>
      <c r="G1987" t="s">
        <v>1809</v>
      </c>
      <c r="H1987" t="s">
        <v>3981</v>
      </c>
      <c r="I1987" t="s">
        <v>1949</v>
      </c>
      <c r="J1987">
        <v>3079242</v>
      </c>
      <c r="K1987">
        <v>6586004</v>
      </c>
      <c r="M1987">
        <v>3</v>
      </c>
      <c r="N1987">
        <v>84.85</v>
      </c>
      <c r="O1987">
        <v>254.55</v>
      </c>
      <c r="P1987" t="s">
        <v>1811</v>
      </c>
      <c r="Q1987" t="s">
        <v>1812</v>
      </c>
      <c r="R1987" s="16">
        <v>45771</v>
      </c>
      <c r="S1987">
        <v>76</v>
      </c>
      <c r="T1987" t="s">
        <v>3949</v>
      </c>
      <c r="U1987" s="16">
        <v>45778</v>
      </c>
      <c r="V1987" s="16">
        <v>45778</v>
      </c>
      <c r="Y1987" s="16">
        <v>45778</v>
      </c>
      <c r="AB1987" t="s">
        <v>3962</v>
      </c>
    </row>
    <row r="1988" spans="1:28" x14ac:dyDescent="0.35">
      <c r="A1988" t="s">
        <v>2204</v>
      </c>
      <c r="B1988" t="s">
        <v>2205</v>
      </c>
      <c r="C1988" t="s">
        <v>115</v>
      </c>
      <c r="D1988" t="s">
        <v>114</v>
      </c>
      <c r="E1988" s="16">
        <v>45753</v>
      </c>
      <c r="F1988">
        <v>4001881728</v>
      </c>
      <c r="G1988" t="s">
        <v>1927</v>
      </c>
      <c r="H1988" t="s">
        <v>3774</v>
      </c>
      <c r="I1988" t="s">
        <v>3775</v>
      </c>
      <c r="J1988">
        <v>3079591</v>
      </c>
      <c r="K1988">
        <v>6586229</v>
      </c>
      <c r="M1988">
        <v>1</v>
      </c>
      <c r="N1988">
        <v>375.53</v>
      </c>
      <c r="O1988">
        <v>375.53</v>
      </c>
      <c r="P1988" t="s">
        <v>1811</v>
      </c>
      <c r="Q1988" t="s">
        <v>1812</v>
      </c>
      <c r="R1988" s="16">
        <v>45762</v>
      </c>
      <c r="S1988">
        <v>45</v>
      </c>
      <c r="T1988" t="s">
        <v>1930</v>
      </c>
      <c r="U1988" s="16">
        <v>45809</v>
      </c>
      <c r="V1988" s="16">
        <v>45809</v>
      </c>
      <c r="Y1988" s="16">
        <v>45809</v>
      </c>
      <c r="AB1988" t="s">
        <v>3339</v>
      </c>
    </row>
    <row r="1989" spans="1:28" x14ac:dyDescent="0.35">
      <c r="A1989" t="s">
        <v>2204</v>
      </c>
      <c r="B1989" t="s">
        <v>2205</v>
      </c>
      <c r="C1989" t="s">
        <v>115</v>
      </c>
      <c r="D1989" t="s">
        <v>114</v>
      </c>
      <c r="E1989" s="16">
        <v>45753</v>
      </c>
      <c r="F1989">
        <v>4001881728</v>
      </c>
      <c r="G1989" t="s">
        <v>1927</v>
      </c>
      <c r="H1989" t="s">
        <v>3776</v>
      </c>
      <c r="I1989" t="s">
        <v>1819</v>
      </c>
      <c r="J1989">
        <v>3079591</v>
      </c>
      <c r="K1989">
        <v>6586229</v>
      </c>
      <c r="M1989">
        <v>1</v>
      </c>
      <c r="N1989">
        <v>7.67</v>
      </c>
      <c r="O1989">
        <v>7.67</v>
      </c>
      <c r="P1989" t="s">
        <v>1811</v>
      </c>
      <c r="Q1989" t="s">
        <v>1812</v>
      </c>
      <c r="R1989" s="16">
        <v>45762</v>
      </c>
      <c r="S1989">
        <v>45</v>
      </c>
      <c r="T1989" t="s">
        <v>1930</v>
      </c>
      <c r="U1989" s="16">
        <v>45809</v>
      </c>
      <c r="V1989" s="16">
        <v>45809</v>
      </c>
      <c r="Y1989" s="16">
        <v>45809</v>
      </c>
      <c r="AB1989" t="s">
        <v>3339</v>
      </c>
    </row>
    <row r="1990" spans="1:28" x14ac:dyDescent="0.35">
      <c r="A1990" t="s">
        <v>2204</v>
      </c>
      <c r="B1990" t="s">
        <v>2205</v>
      </c>
      <c r="C1990" t="s">
        <v>115</v>
      </c>
      <c r="D1990" t="s">
        <v>114</v>
      </c>
      <c r="E1990" s="16">
        <v>45753</v>
      </c>
      <c r="F1990">
        <v>4001881728</v>
      </c>
      <c r="G1990" t="s">
        <v>1927</v>
      </c>
      <c r="H1990" t="s">
        <v>3777</v>
      </c>
      <c r="I1990" t="s">
        <v>3216</v>
      </c>
      <c r="J1990">
        <v>3079591</v>
      </c>
      <c r="K1990">
        <v>6586229</v>
      </c>
      <c r="M1990">
        <v>1</v>
      </c>
      <c r="N1990">
        <v>219.53</v>
      </c>
      <c r="O1990">
        <v>219.53</v>
      </c>
      <c r="P1990" t="s">
        <v>1811</v>
      </c>
      <c r="Q1990" t="s">
        <v>1812</v>
      </c>
      <c r="R1990" s="16">
        <v>45762</v>
      </c>
      <c r="S1990">
        <v>45</v>
      </c>
      <c r="T1990" t="s">
        <v>1930</v>
      </c>
      <c r="U1990" s="16">
        <v>45809</v>
      </c>
      <c r="V1990" s="16">
        <v>45809</v>
      </c>
      <c r="Y1990" s="16">
        <v>45809</v>
      </c>
      <c r="AB1990" t="s">
        <v>3339</v>
      </c>
    </row>
    <row r="1991" spans="1:28" x14ac:dyDescent="0.35">
      <c r="A1991" t="s">
        <v>2204</v>
      </c>
      <c r="B1991" t="s">
        <v>2205</v>
      </c>
      <c r="C1991" t="s">
        <v>115</v>
      </c>
      <c r="D1991" t="s">
        <v>114</v>
      </c>
      <c r="E1991" s="16">
        <v>45753</v>
      </c>
      <c r="F1991">
        <v>4001881728</v>
      </c>
      <c r="G1991" t="s">
        <v>1927</v>
      </c>
      <c r="H1991" t="s">
        <v>2677</v>
      </c>
      <c r="I1991" t="s">
        <v>1825</v>
      </c>
      <c r="J1991">
        <v>3079591</v>
      </c>
      <c r="K1991">
        <v>6586229</v>
      </c>
      <c r="M1991">
        <v>4</v>
      </c>
      <c r="N1991">
        <v>0.61</v>
      </c>
      <c r="O1991">
        <v>2.44</v>
      </c>
      <c r="P1991" t="s">
        <v>1811</v>
      </c>
      <c r="Q1991" t="s">
        <v>1812</v>
      </c>
      <c r="R1991" s="16">
        <v>45762</v>
      </c>
      <c r="S1991">
        <v>45</v>
      </c>
      <c r="T1991" t="s">
        <v>1930</v>
      </c>
      <c r="U1991" s="16">
        <v>45809</v>
      </c>
      <c r="V1991" s="16">
        <v>45809</v>
      </c>
      <c r="Y1991" s="16">
        <v>45809</v>
      </c>
      <c r="AB1991" t="s">
        <v>3339</v>
      </c>
    </row>
    <row r="1992" spans="1:28" x14ac:dyDescent="0.35">
      <c r="A1992" t="s">
        <v>2204</v>
      </c>
      <c r="B1992" t="s">
        <v>2205</v>
      </c>
      <c r="C1992" t="s">
        <v>115</v>
      </c>
      <c r="D1992" t="s">
        <v>114</v>
      </c>
      <c r="E1992" s="16">
        <v>45753</v>
      </c>
      <c r="F1992">
        <v>4001881728</v>
      </c>
      <c r="G1992" t="s">
        <v>1927</v>
      </c>
      <c r="H1992" t="s">
        <v>3778</v>
      </c>
      <c r="I1992" t="s">
        <v>2093</v>
      </c>
      <c r="J1992">
        <v>3079591</v>
      </c>
      <c r="K1992">
        <v>6586229</v>
      </c>
      <c r="M1992">
        <v>1</v>
      </c>
      <c r="N1992">
        <v>11.19</v>
      </c>
      <c r="O1992">
        <v>11.19</v>
      </c>
      <c r="P1992" t="s">
        <v>1811</v>
      </c>
      <c r="Q1992" t="s">
        <v>1812</v>
      </c>
      <c r="R1992" s="16">
        <v>45762</v>
      </c>
      <c r="S1992">
        <v>45</v>
      </c>
      <c r="T1992" t="s">
        <v>1930</v>
      </c>
      <c r="U1992" s="16">
        <v>45809</v>
      </c>
      <c r="V1992" s="16">
        <v>45809</v>
      </c>
      <c r="Y1992" s="16">
        <v>45809</v>
      </c>
      <c r="AB1992" t="s">
        <v>3339</v>
      </c>
    </row>
    <row r="1993" spans="1:28" x14ac:dyDescent="0.35">
      <c r="A1993" t="s">
        <v>2204</v>
      </c>
      <c r="B1993" t="s">
        <v>2205</v>
      </c>
      <c r="C1993" t="s">
        <v>115</v>
      </c>
      <c r="D1993" t="s">
        <v>114</v>
      </c>
      <c r="E1993" s="16">
        <v>45753</v>
      </c>
      <c r="F1993">
        <v>4001881728</v>
      </c>
      <c r="G1993" t="s">
        <v>1927</v>
      </c>
      <c r="H1993" t="s">
        <v>3599</v>
      </c>
      <c r="I1993" t="s">
        <v>1823</v>
      </c>
      <c r="J1993">
        <v>3079591</v>
      </c>
      <c r="K1993">
        <v>6586229</v>
      </c>
      <c r="M1993">
        <v>1</v>
      </c>
      <c r="N1993">
        <v>1.83</v>
      </c>
      <c r="O1993">
        <v>1.83</v>
      </c>
      <c r="P1993" t="s">
        <v>1811</v>
      </c>
      <c r="Q1993" t="s">
        <v>1812</v>
      </c>
      <c r="R1993" s="16">
        <v>45762</v>
      </c>
      <c r="S1993">
        <v>45</v>
      </c>
      <c r="T1993" t="s">
        <v>1930</v>
      </c>
      <c r="U1993" s="16">
        <v>45809</v>
      </c>
      <c r="V1993" s="16">
        <v>45809</v>
      </c>
      <c r="Y1993" s="16">
        <v>45809</v>
      </c>
      <c r="AB1993" t="s">
        <v>3339</v>
      </c>
    </row>
    <row r="1994" spans="1:28" x14ac:dyDescent="0.35">
      <c r="A1994" t="s">
        <v>2204</v>
      </c>
      <c r="B1994" t="s">
        <v>2205</v>
      </c>
      <c r="C1994" t="s">
        <v>115</v>
      </c>
      <c r="D1994" t="s">
        <v>114</v>
      </c>
      <c r="E1994" s="16">
        <v>45753</v>
      </c>
      <c r="F1994">
        <v>4001881728</v>
      </c>
      <c r="G1994" t="s">
        <v>1927</v>
      </c>
      <c r="H1994" t="s">
        <v>2119</v>
      </c>
      <c r="I1994" t="s">
        <v>1822</v>
      </c>
      <c r="J1994">
        <v>3079591</v>
      </c>
      <c r="K1994">
        <v>6586229</v>
      </c>
      <c r="M1994">
        <v>4</v>
      </c>
      <c r="N1994">
        <v>0.52</v>
      </c>
      <c r="O1994">
        <v>2.08</v>
      </c>
      <c r="P1994" t="s">
        <v>1811</v>
      </c>
      <c r="Q1994" t="s">
        <v>1812</v>
      </c>
      <c r="R1994" s="16">
        <v>45762</v>
      </c>
      <c r="S1994">
        <v>45</v>
      </c>
      <c r="T1994" t="s">
        <v>1930</v>
      </c>
      <c r="U1994" s="16">
        <v>45809</v>
      </c>
      <c r="V1994" s="16">
        <v>45809</v>
      </c>
      <c r="Y1994" s="16">
        <v>45809</v>
      </c>
      <c r="AB1994" t="s">
        <v>3339</v>
      </c>
    </row>
    <row r="1995" spans="1:28" x14ac:dyDescent="0.35">
      <c r="A1995" t="s">
        <v>2622</v>
      </c>
      <c r="B1995" t="s">
        <v>2623</v>
      </c>
      <c r="C1995" t="s">
        <v>115</v>
      </c>
      <c r="D1995" t="s">
        <v>114</v>
      </c>
      <c r="E1995" s="16">
        <v>45755</v>
      </c>
      <c r="F1995">
        <v>4001885206</v>
      </c>
      <c r="G1995" t="s">
        <v>1927</v>
      </c>
      <c r="H1995" t="s">
        <v>3155</v>
      </c>
      <c r="I1995" t="s">
        <v>2829</v>
      </c>
      <c r="J1995">
        <v>3079593</v>
      </c>
      <c r="K1995">
        <v>6586231</v>
      </c>
      <c r="M1995">
        <v>1</v>
      </c>
      <c r="N1995">
        <v>889.83</v>
      </c>
      <c r="O1995">
        <v>889.83</v>
      </c>
      <c r="P1995" t="s">
        <v>1811</v>
      </c>
      <c r="Q1995" t="s">
        <v>1812</v>
      </c>
      <c r="R1995" s="16">
        <v>45762</v>
      </c>
      <c r="S1995">
        <v>93</v>
      </c>
      <c r="T1995" t="s">
        <v>3949</v>
      </c>
      <c r="U1995" s="16">
        <v>45809</v>
      </c>
      <c r="V1995" s="16">
        <v>45761</v>
      </c>
      <c r="Y1995" s="16">
        <v>45761</v>
      </c>
      <c r="AB1995" t="s">
        <v>3417</v>
      </c>
    </row>
    <row r="1996" spans="1:28" x14ac:dyDescent="0.35">
      <c r="A1996" t="s">
        <v>2622</v>
      </c>
      <c r="B1996" t="s">
        <v>2623</v>
      </c>
      <c r="C1996" t="s">
        <v>115</v>
      </c>
      <c r="D1996" t="s">
        <v>114</v>
      </c>
      <c r="E1996" s="16">
        <v>45755</v>
      </c>
      <c r="F1996">
        <v>4001885206</v>
      </c>
      <c r="G1996" t="s">
        <v>1927</v>
      </c>
      <c r="H1996" t="s">
        <v>1964</v>
      </c>
      <c r="I1996" t="s">
        <v>1831</v>
      </c>
      <c r="J1996">
        <v>3079593</v>
      </c>
      <c r="K1996">
        <v>6586231</v>
      </c>
      <c r="M1996">
        <v>2</v>
      </c>
      <c r="N1996">
        <v>16.28</v>
      </c>
      <c r="O1996">
        <v>32.56</v>
      </c>
      <c r="P1996" t="s">
        <v>1811</v>
      </c>
      <c r="Q1996" t="s">
        <v>1812</v>
      </c>
      <c r="R1996" s="16">
        <v>45762</v>
      </c>
      <c r="S1996">
        <v>93</v>
      </c>
      <c r="T1996" t="s">
        <v>3949</v>
      </c>
      <c r="U1996" s="16">
        <v>45809</v>
      </c>
      <c r="V1996" s="16">
        <v>45761</v>
      </c>
      <c r="Y1996" s="16">
        <v>45761</v>
      </c>
      <c r="AB1996" t="s">
        <v>3417</v>
      </c>
    </row>
    <row r="1997" spans="1:28" x14ac:dyDescent="0.35">
      <c r="A1997" t="s">
        <v>2622</v>
      </c>
      <c r="B1997" t="s">
        <v>2623</v>
      </c>
      <c r="C1997" t="s">
        <v>115</v>
      </c>
      <c r="D1997" t="s">
        <v>114</v>
      </c>
      <c r="E1997" s="16">
        <v>45755</v>
      </c>
      <c r="F1997">
        <v>4001885206</v>
      </c>
      <c r="G1997" t="s">
        <v>1927</v>
      </c>
      <c r="H1997" t="s">
        <v>2102</v>
      </c>
      <c r="I1997" t="s">
        <v>1831</v>
      </c>
      <c r="J1997">
        <v>3079593</v>
      </c>
      <c r="K1997">
        <v>6586231</v>
      </c>
      <c r="M1997">
        <v>2</v>
      </c>
      <c r="N1997">
        <v>8.67</v>
      </c>
      <c r="O1997">
        <v>17.34</v>
      </c>
      <c r="P1997" t="s">
        <v>1811</v>
      </c>
      <c r="Q1997" t="s">
        <v>1812</v>
      </c>
      <c r="R1997" s="16">
        <v>45762</v>
      </c>
      <c r="S1997">
        <v>93</v>
      </c>
      <c r="T1997" t="s">
        <v>3949</v>
      </c>
      <c r="U1997" s="16">
        <v>45809</v>
      </c>
      <c r="V1997" s="16">
        <v>45761</v>
      </c>
      <c r="Y1997" s="16">
        <v>45761</v>
      </c>
      <c r="AB1997" t="s">
        <v>3417</v>
      </c>
    </row>
    <row r="1998" spans="1:28" x14ac:dyDescent="0.35">
      <c r="A1998" t="s">
        <v>2204</v>
      </c>
      <c r="B1998" t="s">
        <v>2205</v>
      </c>
      <c r="C1998" t="s">
        <v>115</v>
      </c>
      <c r="D1998" t="s">
        <v>114</v>
      </c>
      <c r="E1998" s="16">
        <v>45753</v>
      </c>
      <c r="F1998">
        <v>4001881731</v>
      </c>
      <c r="G1998" t="s">
        <v>1927</v>
      </c>
      <c r="H1998" t="s">
        <v>3015</v>
      </c>
      <c r="I1998" t="s">
        <v>1819</v>
      </c>
      <c r="J1998">
        <v>3079596</v>
      </c>
      <c r="K1998">
        <v>6586233</v>
      </c>
      <c r="M1998">
        <v>1</v>
      </c>
      <c r="N1998">
        <v>28.66</v>
      </c>
      <c r="O1998">
        <v>28.66</v>
      </c>
      <c r="P1998" t="s">
        <v>1811</v>
      </c>
      <c r="Q1998" t="s">
        <v>1812</v>
      </c>
      <c r="R1998" s="16">
        <v>45762</v>
      </c>
      <c r="S1998">
        <v>45</v>
      </c>
      <c r="T1998" t="s">
        <v>1930</v>
      </c>
      <c r="U1998" s="16">
        <v>45809</v>
      </c>
      <c r="V1998" s="16">
        <v>45809</v>
      </c>
      <c r="Y1998" s="16">
        <v>45809</v>
      </c>
      <c r="AB1998" t="s">
        <v>3416</v>
      </c>
    </row>
    <row r="1999" spans="1:28" x14ac:dyDescent="0.35">
      <c r="A1999" t="s">
        <v>3104</v>
      </c>
      <c r="B1999" t="s">
        <v>3572</v>
      </c>
      <c r="C1999" t="s">
        <v>3105</v>
      </c>
      <c r="D1999" t="s">
        <v>18</v>
      </c>
      <c r="E1999" s="16">
        <v>45763</v>
      </c>
      <c r="F1999">
        <v>4001894064</v>
      </c>
      <c r="G1999" t="s">
        <v>1927</v>
      </c>
      <c r="H1999" t="s">
        <v>3973</v>
      </c>
      <c r="I1999" t="s">
        <v>2238</v>
      </c>
      <c r="J1999">
        <v>3080291</v>
      </c>
      <c r="K1999">
        <v>6586656</v>
      </c>
      <c r="M1999">
        <v>1</v>
      </c>
      <c r="N1999">
        <v>139.51</v>
      </c>
      <c r="O1999">
        <v>139.51</v>
      </c>
      <c r="P1999" t="s">
        <v>1811</v>
      </c>
      <c r="Q1999" t="s">
        <v>1812</v>
      </c>
      <c r="R1999" s="16">
        <v>45773</v>
      </c>
      <c r="S1999">
        <v>76</v>
      </c>
      <c r="T1999" t="s">
        <v>3949</v>
      </c>
      <c r="U1999" s="16">
        <v>45778</v>
      </c>
      <c r="V1999" s="16">
        <v>45778</v>
      </c>
      <c r="Y1999" s="16">
        <v>45778</v>
      </c>
      <c r="AB1999" t="s">
        <v>3395</v>
      </c>
    </row>
    <row r="2000" spans="1:28" x14ac:dyDescent="0.35">
      <c r="A2000" t="s">
        <v>1815</v>
      </c>
      <c r="B2000" t="s">
        <v>1816</v>
      </c>
      <c r="C2000" t="s">
        <v>1402</v>
      </c>
      <c r="D2000" t="s">
        <v>1301</v>
      </c>
      <c r="E2000" s="16">
        <v>45772</v>
      </c>
      <c r="F2000">
        <v>4001905343</v>
      </c>
      <c r="G2000" t="s">
        <v>1809</v>
      </c>
      <c r="H2000" t="s">
        <v>5280</v>
      </c>
      <c r="I2000" t="s">
        <v>5281</v>
      </c>
      <c r="J2000">
        <v>3080437</v>
      </c>
      <c r="K2000">
        <v>6586734</v>
      </c>
      <c r="M2000">
        <v>1</v>
      </c>
      <c r="N2000">
        <v>366.37</v>
      </c>
      <c r="O2000">
        <v>366.37</v>
      </c>
      <c r="P2000" t="s">
        <v>1811</v>
      </c>
      <c r="Q2000" t="s">
        <v>1812</v>
      </c>
      <c r="R2000" s="16">
        <v>45789</v>
      </c>
      <c r="S2000">
        <v>63</v>
      </c>
      <c r="T2000" t="s">
        <v>8392</v>
      </c>
      <c r="U2000" s="16">
        <v>45808</v>
      </c>
      <c r="V2000" s="16">
        <v>45791</v>
      </c>
      <c r="Y2000" s="16">
        <v>45791</v>
      </c>
      <c r="AB2000" t="s">
        <v>5282</v>
      </c>
    </row>
    <row r="2001" spans="1:28" x14ac:dyDescent="0.35">
      <c r="A2001" t="s">
        <v>1815</v>
      </c>
      <c r="B2001" t="s">
        <v>1816</v>
      </c>
      <c r="C2001" t="s">
        <v>1402</v>
      </c>
      <c r="D2001" t="s">
        <v>1301</v>
      </c>
      <c r="E2001" s="16">
        <v>45772</v>
      </c>
      <c r="F2001">
        <v>4001905343</v>
      </c>
      <c r="G2001" t="s">
        <v>1809</v>
      </c>
      <c r="H2001" t="s">
        <v>5283</v>
      </c>
      <c r="I2001" t="s">
        <v>2542</v>
      </c>
      <c r="J2001">
        <v>3080437</v>
      </c>
      <c r="K2001">
        <v>6586734</v>
      </c>
      <c r="M2001">
        <v>2</v>
      </c>
      <c r="N2001">
        <v>44.75</v>
      </c>
      <c r="O2001">
        <v>89.5</v>
      </c>
      <c r="P2001" t="s">
        <v>1811</v>
      </c>
      <c r="Q2001" t="s">
        <v>1812</v>
      </c>
      <c r="R2001" s="16">
        <v>45789</v>
      </c>
      <c r="S2001">
        <v>63</v>
      </c>
      <c r="T2001" t="s">
        <v>8392</v>
      </c>
      <c r="U2001" s="16">
        <v>45808</v>
      </c>
      <c r="V2001" s="16">
        <v>45791</v>
      </c>
      <c r="Y2001" s="16">
        <v>45791</v>
      </c>
      <c r="AB2001" t="s">
        <v>5282</v>
      </c>
    </row>
    <row r="2002" spans="1:28" x14ac:dyDescent="0.35">
      <c r="A2002" t="s">
        <v>2223</v>
      </c>
      <c r="B2002" t="s">
        <v>2224</v>
      </c>
      <c r="C2002" t="s">
        <v>115</v>
      </c>
      <c r="D2002" t="s">
        <v>114</v>
      </c>
      <c r="E2002" s="16">
        <v>45796</v>
      </c>
      <c r="F2002">
        <v>4001933577</v>
      </c>
      <c r="G2002" t="s">
        <v>1809</v>
      </c>
      <c r="H2002" t="s">
        <v>2041</v>
      </c>
      <c r="I2002" t="s">
        <v>2042</v>
      </c>
      <c r="J2002">
        <v>3081539</v>
      </c>
      <c r="K2002">
        <v>6587376</v>
      </c>
      <c r="M2002">
        <v>1</v>
      </c>
      <c r="N2002">
        <v>387.99</v>
      </c>
      <c r="O2002">
        <v>387.99</v>
      </c>
      <c r="P2002" t="s">
        <v>1811</v>
      </c>
      <c r="Q2002" t="s">
        <v>1812</v>
      </c>
      <c r="R2002" s="16">
        <v>45799</v>
      </c>
      <c r="S2002">
        <v>52</v>
      </c>
      <c r="T2002" t="s">
        <v>1930</v>
      </c>
      <c r="U2002" s="16">
        <v>45810</v>
      </c>
      <c r="V2002" s="16">
        <v>45802</v>
      </c>
      <c r="Y2002" s="16">
        <v>45802</v>
      </c>
      <c r="AB2002" t="s">
        <v>5366</v>
      </c>
    </row>
    <row r="2003" spans="1:28" x14ac:dyDescent="0.35">
      <c r="A2003" t="s">
        <v>2223</v>
      </c>
      <c r="B2003" t="s">
        <v>2224</v>
      </c>
      <c r="C2003" t="s">
        <v>115</v>
      </c>
      <c r="D2003" t="s">
        <v>114</v>
      </c>
      <c r="E2003" s="16">
        <v>45796</v>
      </c>
      <c r="F2003">
        <v>4001933577</v>
      </c>
      <c r="G2003" t="s">
        <v>1809</v>
      </c>
      <c r="H2003" t="s">
        <v>2044</v>
      </c>
      <c r="I2003" t="s">
        <v>2042</v>
      </c>
      <c r="J2003">
        <v>3081539</v>
      </c>
      <c r="K2003">
        <v>6587376</v>
      </c>
      <c r="M2003">
        <v>1</v>
      </c>
      <c r="N2003">
        <v>345.96</v>
      </c>
      <c r="O2003">
        <v>345.96</v>
      </c>
      <c r="P2003" t="s">
        <v>1811</v>
      </c>
      <c r="Q2003" t="s">
        <v>1812</v>
      </c>
      <c r="R2003" s="16">
        <v>45799</v>
      </c>
      <c r="S2003">
        <v>52</v>
      </c>
      <c r="T2003" t="s">
        <v>1930</v>
      </c>
      <c r="U2003" s="16">
        <v>45810</v>
      </c>
      <c r="V2003" s="16">
        <v>45802</v>
      </c>
      <c r="Y2003" s="16">
        <v>45802</v>
      </c>
      <c r="AB2003" t="s">
        <v>5366</v>
      </c>
    </row>
    <row r="2004" spans="1:28" x14ac:dyDescent="0.35">
      <c r="A2004" t="s">
        <v>2223</v>
      </c>
      <c r="B2004" t="s">
        <v>2224</v>
      </c>
      <c r="C2004" t="s">
        <v>115</v>
      </c>
      <c r="D2004" t="s">
        <v>114</v>
      </c>
      <c r="E2004" s="16">
        <v>45796</v>
      </c>
      <c r="F2004">
        <v>4001933577</v>
      </c>
      <c r="G2004" t="s">
        <v>1809</v>
      </c>
      <c r="H2004" t="s">
        <v>2045</v>
      </c>
      <c r="I2004" t="s">
        <v>2042</v>
      </c>
      <c r="J2004">
        <v>3081539</v>
      </c>
      <c r="K2004">
        <v>6587376</v>
      </c>
      <c r="M2004">
        <v>1</v>
      </c>
      <c r="N2004">
        <v>304.77999999999997</v>
      </c>
      <c r="O2004">
        <v>304.77999999999997</v>
      </c>
      <c r="P2004" t="s">
        <v>1811</v>
      </c>
      <c r="Q2004" t="s">
        <v>1812</v>
      </c>
      <c r="R2004" s="16">
        <v>45799</v>
      </c>
      <c r="S2004">
        <v>52</v>
      </c>
      <c r="T2004" t="s">
        <v>1930</v>
      </c>
      <c r="U2004" s="16">
        <v>45810</v>
      </c>
      <c r="V2004" s="16">
        <v>45802</v>
      </c>
      <c r="Y2004" s="16">
        <v>45802</v>
      </c>
      <c r="AB2004" t="s">
        <v>5366</v>
      </c>
    </row>
    <row r="2005" spans="1:28" x14ac:dyDescent="0.35">
      <c r="A2005" t="s">
        <v>2223</v>
      </c>
      <c r="B2005" t="s">
        <v>2224</v>
      </c>
      <c r="C2005" t="s">
        <v>115</v>
      </c>
      <c r="D2005" t="s">
        <v>114</v>
      </c>
      <c r="E2005" s="16">
        <v>45796</v>
      </c>
      <c r="F2005">
        <v>4001933577</v>
      </c>
      <c r="G2005" t="s">
        <v>1809</v>
      </c>
      <c r="H2005" t="s">
        <v>2046</v>
      </c>
      <c r="I2005" t="s">
        <v>2042</v>
      </c>
      <c r="J2005">
        <v>3081539</v>
      </c>
      <c r="K2005">
        <v>6587376</v>
      </c>
      <c r="M2005">
        <v>1</v>
      </c>
      <c r="N2005">
        <v>290.58999999999997</v>
      </c>
      <c r="O2005">
        <v>290.58999999999997</v>
      </c>
      <c r="P2005" t="s">
        <v>1811</v>
      </c>
      <c r="Q2005" t="s">
        <v>1812</v>
      </c>
      <c r="R2005" s="16">
        <v>45799</v>
      </c>
      <c r="S2005">
        <v>52</v>
      </c>
      <c r="T2005" t="s">
        <v>1930</v>
      </c>
      <c r="U2005" s="16">
        <v>45810</v>
      </c>
      <c r="V2005" s="16">
        <v>45802</v>
      </c>
      <c r="Y2005" s="16">
        <v>45802</v>
      </c>
      <c r="AB2005" t="s">
        <v>5366</v>
      </c>
    </row>
    <row r="2006" spans="1:28" x14ac:dyDescent="0.35">
      <c r="A2006" t="s">
        <v>2204</v>
      </c>
      <c r="B2006" t="s">
        <v>2205</v>
      </c>
      <c r="C2006" t="s">
        <v>115</v>
      </c>
      <c r="D2006" t="s">
        <v>114</v>
      </c>
      <c r="E2006" s="16">
        <v>45762</v>
      </c>
      <c r="F2006">
        <v>4001892591</v>
      </c>
      <c r="G2006" t="s">
        <v>1809</v>
      </c>
      <c r="H2006" t="s">
        <v>3799</v>
      </c>
      <c r="I2006" t="s">
        <v>3800</v>
      </c>
      <c r="J2006">
        <v>3083391</v>
      </c>
      <c r="K2006">
        <v>6588647</v>
      </c>
      <c r="M2006">
        <v>1</v>
      </c>
      <c r="N2006">
        <v>4942.8999999999996</v>
      </c>
      <c r="O2006">
        <v>4942.8999999999996</v>
      </c>
      <c r="P2006" t="s">
        <v>1811</v>
      </c>
      <c r="Q2006" t="s">
        <v>1812</v>
      </c>
      <c r="R2006" s="16">
        <v>45765</v>
      </c>
      <c r="S2006">
        <v>89</v>
      </c>
      <c r="T2006" t="s">
        <v>3949</v>
      </c>
      <c r="U2006" s="16">
        <v>45763</v>
      </c>
      <c r="V2006" s="16">
        <v>45763</v>
      </c>
      <c r="Y2006" s="16">
        <v>45763</v>
      </c>
      <c r="AB2006" t="s">
        <v>3801</v>
      </c>
    </row>
    <row r="2007" spans="1:28" x14ac:dyDescent="0.35">
      <c r="A2007" t="s">
        <v>2679</v>
      </c>
      <c r="B2007" t="s">
        <v>2680</v>
      </c>
      <c r="C2007" t="s">
        <v>115</v>
      </c>
      <c r="D2007" t="s">
        <v>114</v>
      </c>
      <c r="E2007" s="16">
        <v>45771</v>
      </c>
      <c r="F2007">
        <v>4001903291</v>
      </c>
      <c r="G2007" t="s">
        <v>1809</v>
      </c>
      <c r="H2007" t="s">
        <v>3068</v>
      </c>
      <c r="I2007" t="s">
        <v>2121</v>
      </c>
      <c r="J2007">
        <v>3083671</v>
      </c>
      <c r="K2007">
        <v>6588807</v>
      </c>
      <c r="M2007">
        <v>2</v>
      </c>
      <c r="N2007">
        <v>8.77</v>
      </c>
      <c r="O2007">
        <v>17.54</v>
      </c>
      <c r="P2007" t="s">
        <v>1811</v>
      </c>
      <c r="Q2007" t="s">
        <v>1812</v>
      </c>
      <c r="R2007" s="16">
        <v>45780</v>
      </c>
      <c r="S2007">
        <v>74</v>
      </c>
      <c r="T2007" t="s">
        <v>3949</v>
      </c>
      <c r="U2007" s="16">
        <v>45778</v>
      </c>
      <c r="V2007" s="16">
        <v>45778</v>
      </c>
      <c r="Y2007" s="16">
        <v>45778</v>
      </c>
      <c r="AB2007" t="s">
        <v>4088</v>
      </c>
    </row>
    <row r="2008" spans="1:28" x14ac:dyDescent="0.35">
      <c r="A2008" t="s">
        <v>2679</v>
      </c>
      <c r="B2008" t="s">
        <v>2680</v>
      </c>
      <c r="C2008" t="s">
        <v>115</v>
      </c>
      <c r="D2008" t="s">
        <v>114</v>
      </c>
      <c r="E2008" s="16">
        <v>45771</v>
      </c>
      <c r="F2008">
        <v>4001903291</v>
      </c>
      <c r="G2008" t="s">
        <v>1809</v>
      </c>
      <c r="H2008" t="s">
        <v>3070</v>
      </c>
      <c r="I2008" t="s">
        <v>1857</v>
      </c>
      <c r="J2008">
        <v>3083671</v>
      </c>
      <c r="K2008">
        <v>6588807</v>
      </c>
      <c r="M2008">
        <v>8</v>
      </c>
      <c r="N2008">
        <v>73.19</v>
      </c>
      <c r="O2008">
        <v>585.52</v>
      </c>
      <c r="P2008" t="s">
        <v>1811</v>
      </c>
      <c r="Q2008" t="s">
        <v>1812</v>
      </c>
      <c r="R2008" s="16">
        <v>45780</v>
      </c>
      <c r="S2008">
        <v>74</v>
      </c>
      <c r="T2008" t="s">
        <v>3949</v>
      </c>
      <c r="U2008" s="16">
        <v>45778</v>
      </c>
      <c r="V2008" s="16">
        <v>45778</v>
      </c>
      <c r="Y2008" s="16">
        <v>45778</v>
      </c>
      <c r="AB2008" t="s">
        <v>4088</v>
      </c>
    </row>
    <row r="2009" spans="1:28" x14ac:dyDescent="0.35">
      <c r="A2009" t="s">
        <v>2679</v>
      </c>
      <c r="B2009" t="s">
        <v>2680</v>
      </c>
      <c r="C2009" t="s">
        <v>115</v>
      </c>
      <c r="D2009" t="s">
        <v>114</v>
      </c>
      <c r="E2009" s="16">
        <v>45771</v>
      </c>
      <c r="F2009">
        <v>4001903291</v>
      </c>
      <c r="G2009" t="s">
        <v>1809</v>
      </c>
      <c r="H2009" t="s">
        <v>3071</v>
      </c>
      <c r="I2009" t="s">
        <v>1822</v>
      </c>
      <c r="J2009">
        <v>3083671</v>
      </c>
      <c r="K2009">
        <v>6588807</v>
      </c>
      <c r="M2009">
        <v>6</v>
      </c>
      <c r="N2009">
        <v>8.19</v>
      </c>
      <c r="O2009">
        <v>49.14</v>
      </c>
      <c r="P2009" t="s">
        <v>1811</v>
      </c>
      <c r="Q2009" t="s">
        <v>1812</v>
      </c>
      <c r="R2009" s="16">
        <v>45780</v>
      </c>
      <c r="S2009">
        <v>74</v>
      </c>
      <c r="T2009" t="s">
        <v>3949</v>
      </c>
      <c r="U2009" s="16">
        <v>45778</v>
      </c>
      <c r="V2009" s="16">
        <v>45778</v>
      </c>
      <c r="Y2009" s="16">
        <v>45778</v>
      </c>
      <c r="AB2009" t="s">
        <v>4088</v>
      </c>
    </row>
    <row r="2010" spans="1:28" x14ac:dyDescent="0.35">
      <c r="A2010" t="s">
        <v>2679</v>
      </c>
      <c r="B2010" t="s">
        <v>2680</v>
      </c>
      <c r="C2010" t="s">
        <v>115</v>
      </c>
      <c r="D2010" t="s">
        <v>114</v>
      </c>
      <c r="E2010" s="16">
        <v>45771</v>
      </c>
      <c r="F2010">
        <v>4001903291</v>
      </c>
      <c r="G2010" t="s">
        <v>1809</v>
      </c>
      <c r="H2010" t="s">
        <v>3072</v>
      </c>
      <c r="I2010" t="s">
        <v>1865</v>
      </c>
      <c r="J2010">
        <v>3083671</v>
      </c>
      <c r="K2010">
        <v>6588807</v>
      </c>
      <c r="M2010">
        <v>4</v>
      </c>
      <c r="N2010">
        <v>8.2799999999999994</v>
      </c>
      <c r="O2010">
        <v>33.119999999999997</v>
      </c>
      <c r="P2010" t="s">
        <v>1811</v>
      </c>
      <c r="Q2010" t="s">
        <v>1812</v>
      </c>
      <c r="R2010" s="16">
        <v>45780</v>
      </c>
      <c r="S2010">
        <v>74</v>
      </c>
      <c r="T2010" t="s">
        <v>3949</v>
      </c>
      <c r="U2010" s="16">
        <v>45778</v>
      </c>
      <c r="V2010" s="16">
        <v>45778</v>
      </c>
      <c r="Y2010" s="16">
        <v>45778</v>
      </c>
      <c r="AB2010" t="s">
        <v>4088</v>
      </c>
    </row>
    <row r="2011" spans="1:28" x14ac:dyDescent="0.35">
      <c r="A2011" t="s">
        <v>2679</v>
      </c>
      <c r="B2011" t="s">
        <v>2680</v>
      </c>
      <c r="C2011" t="s">
        <v>115</v>
      </c>
      <c r="D2011" t="s">
        <v>114</v>
      </c>
      <c r="E2011" s="16">
        <v>45771</v>
      </c>
      <c r="F2011">
        <v>4001903291</v>
      </c>
      <c r="G2011" t="s">
        <v>1809</v>
      </c>
      <c r="H2011" t="s">
        <v>3073</v>
      </c>
      <c r="I2011" t="s">
        <v>2055</v>
      </c>
      <c r="J2011">
        <v>3083671</v>
      </c>
      <c r="K2011">
        <v>6588807</v>
      </c>
      <c r="M2011">
        <v>4</v>
      </c>
      <c r="N2011">
        <v>36.21</v>
      </c>
      <c r="O2011">
        <v>144.84</v>
      </c>
      <c r="P2011" t="s">
        <v>1811</v>
      </c>
      <c r="Q2011" t="s">
        <v>1812</v>
      </c>
      <c r="R2011" s="16">
        <v>45780</v>
      </c>
      <c r="S2011">
        <v>74</v>
      </c>
      <c r="T2011" t="s">
        <v>3949</v>
      </c>
      <c r="U2011" s="16">
        <v>45778</v>
      </c>
      <c r="V2011" s="16">
        <v>45778</v>
      </c>
      <c r="Y2011" s="16">
        <v>45778</v>
      </c>
      <c r="AB2011" t="s">
        <v>4088</v>
      </c>
    </row>
    <row r="2012" spans="1:28" x14ac:dyDescent="0.35">
      <c r="A2012" t="s">
        <v>2679</v>
      </c>
      <c r="B2012" t="s">
        <v>2680</v>
      </c>
      <c r="C2012" t="s">
        <v>115</v>
      </c>
      <c r="D2012" t="s">
        <v>114</v>
      </c>
      <c r="E2012" s="16">
        <v>45771</v>
      </c>
      <c r="F2012">
        <v>4001903291</v>
      </c>
      <c r="G2012" t="s">
        <v>1809</v>
      </c>
      <c r="H2012" t="s">
        <v>1962</v>
      </c>
      <c r="I2012" t="s">
        <v>1831</v>
      </c>
      <c r="J2012">
        <v>3083671</v>
      </c>
      <c r="K2012">
        <v>6588807</v>
      </c>
      <c r="M2012">
        <v>2</v>
      </c>
      <c r="N2012">
        <v>6.18</v>
      </c>
      <c r="O2012">
        <v>12.36</v>
      </c>
      <c r="P2012" t="s">
        <v>1811</v>
      </c>
      <c r="Q2012" t="s">
        <v>1812</v>
      </c>
      <c r="R2012" s="16">
        <v>45780</v>
      </c>
      <c r="S2012">
        <v>74</v>
      </c>
      <c r="T2012" t="s">
        <v>3949</v>
      </c>
      <c r="U2012" s="16">
        <v>45778</v>
      </c>
      <c r="V2012" s="16">
        <v>45778</v>
      </c>
      <c r="Y2012" s="16">
        <v>45778</v>
      </c>
      <c r="AB2012" t="s">
        <v>4088</v>
      </c>
    </row>
    <row r="2013" spans="1:28" x14ac:dyDescent="0.35">
      <c r="A2013" t="s">
        <v>2679</v>
      </c>
      <c r="B2013" t="s">
        <v>2680</v>
      </c>
      <c r="C2013" t="s">
        <v>115</v>
      </c>
      <c r="D2013" t="s">
        <v>114</v>
      </c>
      <c r="E2013" s="16">
        <v>45771</v>
      </c>
      <c r="F2013">
        <v>4001903291</v>
      </c>
      <c r="G2013" t="s">
        <v>1809</v>
      </c>
      <c r="H2013" t="s">
        <v>2657</v>
      </c>
      <c r="I2013" t="s">
        <v>2159</v>
      </c>
      <c r="J2013">
        <v>3083671</v>
      </c>
      <c r="K2013">
        <v>6588807</v>
      </c>
      <c r="M2013">
        <v>8</v>
      </c>
      <c r="N2013">
        <v>0.86</v>
      </c>
      <c r="O2013">
        <v>6.88</v>
      </c>
      <c r="P2013" t="s">
        <v>1811</v>
      </c>
      <c r="Q2013" t="s">
        <v>1812</v>
      </c>
      <c r="R2013" s="16">
        <v>45780</v>
      </c>
      <c r="S2013">
        <v>74</v>
      </c>
      <c r="T2013" t="s">
        <v>3949</v>
      </c>
      <c r="U2013" s="16">
        <v>45778</v>
      </c>
      <c r="V2013" s="16">
        <v>45778</v>
      </c>
      <c r="Y2013" s="16">
        <v>45778</v>
      </c>
      <c r="AB2013" t="s">
        <v>4088</v>
      </c>
    </row>
    <row r="2014" spans="1:28" x14ac:dyDescent="0.35">
      <c r="A2014" t="s">
        <v>2679</v>
      </c>
      <c r="B2014" t="s">
        <v>2680</v>
      </c>
      <c r="C2014" t="s">
        <v>115</v>
      </c>
      <c r="D2014" t="s">
        <v>114</v>
      </c>
      <c r="E2014" s="16">
        <v>45771</v>
      </c>
      <c r="F2014">
        <v>4001903291</v>
      </c>
      <c r="G2014" t="s">
        <v>1809</v>
      </c>
      <c r="H2014" t="s">
        <v>5253</v>
      </c>
      <c r="I2014" t="s">
        <v>3991</v>
      </c>
      <c r="J2014">
        <v>3083671</v>
      </c>
      <c r="K2014">
        <v>6588807</v>
      </c>
      <c r="M2014">
        <v>1</v>
      </c>
      <c r="N2014">
        <v>15.73</v>
      </c>
      <c r="O2014">
        <v>15.73</v>
      </c>
      <c r="P2014" t="s">
        <v>1811</v>
      </c>
      <c r="Q2014" t="s">
        <v>1812</v>
      </c>
      <c r="R2014" s="16">
        <v>45780</v>
      </c>
      <c r="S2014">
        <v>74</v>
      </c>
      <c r="T2014" t="s">
        <v>3949</v>
      </c>
      <c r="U2014" s="16">
        <v>45778</v>
      </c>
      <c r="V2014" s="16">
        <v>45778</v>
      </c>
      <c r="Y2014" s="16">
        <v>45778</v>
      </c>
      <c r="AB2014" t="s">
        <v>4088</v>
      </c>
    </row>
    <row r="2015" spans="1:28" x14ac:dyDescent="0.35">
      <c r="A2015" t="s">
        <v>2679</v>
      </c>
      <c r="B2015" t="s">
        <v>2680</v>
      </c>
      <c r="C2015" t="s">
        <v>115</v>
      </c>
      <c r="D2015" t="s">
        <v>114</v>
      </c>
      <c r="E2015" s="16">
        <v>45771</v>
      </c>
      <c r="F2015">
        <v>4001903291</v>
      </c>
      <c r="G2015" t="s">
        <v>1809</v>
      </c>
      <c r="H2015" t="s">
        <v>5254</v>
      </c>
      <c r="I2015" t="s">
        <v>1828</v>
      </c>
      <c r="J2015">
        <v>3083671</v>
      </c>
      <c r="K2015">
        <v>6588807</v>
      </c>
      <c r="M2015">
        <v>1</v>
      </c>
      <c r="N2015">
        <v>761.06</v>
      </c>
      <c r="O2015">
        <v>761.06</v>
      </c>
      <c r="P2015" t="s">
        <v>1811</v>
      </c>
      <c r="Q2015" t="s">
        <v>1812</v>
      </c>
      <c r="R2015" s="16">
        <v>45780</v>
      </c>
      <c r="S2015">
        <v>74</v>
      </c>
      <c r="T2015" t="s">
        <v>3949</v>
      </c>
      <c r="U2015" s="16">
        <v>45778</v>
      </c>
      <c r="V2015" s="16">
        <v>45778</v>
      </c>
      <c r="Y2015" s="16">
        <v>45778</v>
      </c>
      <c r="AB2015" t="s">
        <v>4088</v>
      </c>
    </row>
    <row r="2016" spans="1:28" x14ac:dyDescent="0.35">
      <c r="A2016" t="s">
        <v>2679</v>
      </c>
      <c r="B2016" t="s">
        <v>2680</v>
      </c>
      <c r="C2016" t="s">
        <v>115</v>
      </c>
      <c r="D2016" t="s">
        <v>114</v>
      </c>
      <c r="E2016" s="16">
        <v>45771</v>
      </c>
      <c r="F2016">
        <v>4001903291</v>
      </c>
      <c r="G2016" t="s">
        <v>1809</v>
      </c>
      <c r="H2016" t="s">
        <v>5255</v>
      </c>
      <c r="I2016" t="s">
        <v>1828</v>
      </c>
      <c r="J2016">
        <v>3083671</v>
      </c>
      <c r="K2016">
        <v>6588807</v>
      </c>
      <c r="M2016">
        <v>1</v>
      </c>
      <c r="N2016">
        <v>782.45</v>
      </c>
      <c r="O2016">
        <v>782.45</v>
      </c>
      <c r="P2016" t="s">
        <v>1811</v>
      </c>
      <c r="Q2016" t="s">
        <v>1812</v>
      </c>
      <c r="R2016" s="16">
        <v>45780</v>
      </c>
      <c r="S2016">
        <v>74</v>
      </c>
      <c r="T2016" t="s">
        <v>3949</v>
      </c>
      <c r="U2016" s="16">
        <v>45778</v>
      </c>
      <c r="V2016" s="16">
        <v>45778</v>
      </c>
      <c r="Y2016" s="16">
        <v>45778</v>
      </c>
      <c r="AB2016" t="s">
        <v>4088</v>
      </c>
    </row>
    <row r="2017" spans="1:28" x14ac:dyDescent="0.35">
      <c r="A2017" t="s">
        <v>2679</v>
      </c>
      <c r="B2017" t="s">
        <v>2680</v>
      </c>
      <c r="C2017" t="s">
        <v>115</v>
      </c>
      <c r="D2017" t="s">
        <v>114</v>
      </c>
      <c r="E2017" s="16">
        <v>45771</v>
      </c>
      <c r="F2017">
        <v>4001903291</v>
      </c>
      <c r="G2017" t="s">
        <v>1809</v>
      </c>
      <c r="H2017" t="s">
        <v>3077</v>
      </c>
      <c r="I2017" t="s">
        <v>1949</v>
      </c>
      <c r="J2017">
        <v>3083671</v>
      </c>
      <c r="K2017">
        <v>6588807</v>
      </c>
      <c r="M2017">
        <v>10</v>
      </c>
      <c r="N2017">
        <v>23.91</v>
      </c>
      <c r="O2017">
        <v>239.1</v>
      </c>
      <c r="P2017" t="s">
        <v>1811</v>
      </c>
      <c r="Q2017" t="s">
        <v>1812</v>
      </c>
      <c r="R2017" s="16">
        <v>45780</v>
      </c>
      <c r="S2017">
        <v>74</v>
      </c>
      <c r="T2017" t="s">
        <v>3949</v>
      </c>
      <c r="U2017" s="16">
        <v>45778</v>
      </c>
      <c r="V2017" s="16">
        <v>45778</v>
      </c>
      <c r="Y2017" s="16">
        <v>45778</v>
      </c>
      <c r="AB2017" t="s">
        <v>4088</v>
      </c>
    </row>
    <row r="2018" spans="1:28" x14ac:dyDescent="0.35">
      <c r="A2018" t="s">
        <v>2679</v>
      </c>
      <c r="B2018" t="s">
        <v>2680</v>
      </c>
      <c r="C2018" t="s">
        <v>115</v>
      </c>
      <c r="D2018" t="s">
        <v>114</v>
      </c>
      <c r="E2018" s="16">
        <v>45771</v>
      </c>
      <c r="F2018">
        <v>4001903291</v>
      </c>
      <c r="G2018" t="s">
        <v>1809</v>
      </c>
      <c r="H2018" t="s">
        <v>3078</v>
      </c>
      <c r="I2018" t="s">
        <v>1949</v>
      </c>
      <c r="J2018">
        <v>3083671</v>
      </c>
      <c r="K2018">
        <v>6588807</v>
      </c>
      <c r="M2018">
        <v>6</v>
      </c>
      <c r="N2018">
        <v>16.170000000000002</v>
      </c>
      <c r="O2018">
        <v>97.02</v>
      </c>
      <c r="P2018" t="s">
        <v>1811</v>
      </c>
      <c r="Q2018" t="s">
        <v>1812</v>
      </c>
      <c r="R2018" s="16">
        <v>45780</v>
      </c>
      <c r="S2018">
        <v>74</v>
      </c>
      <c r="T2018" t="s">
        <v>3949</v>
      </c>
      <c r="U2018" s="16">
        <v>45778</v>
      </c>
      <c r="V2018" s="16">
        <v>45778</v>
      </c>
      <c r="Y2018" s="16">
        <v>45778</v>
      </c>
      <c r="AB2018" t="s">
        <v>4088</v>
      </c>
    </row>
    <row r="2019" spans="1:28" x14ac:dyDescent="0.35">
      <c r="A2019" t="s">
        <v>2679</v>
      </c>
      <c r="B2019" t="s">
        <v>2680</v>
      </c>
      <c r="C2019" t="s">
        <v>115</v>
      </c>
      <c r="D2019" t="s">
        <v>114</v>
      </c>
      <c r="E2019" s="16">
        <v>45771</v>
      </c>
      <c r="F2019">
        <v>4001903291</v>
      </c>
      <c r="G2019" t="s">
        <v>1809</v>
      </c>
      <c r="H2019" t="s">
        <v>3079</v>
      </c>
      <c r="I2019" t="s">
        <v>2215</v>
      </c>
      <c r="J2019">
        <v>3083671</v>
      </c>
      <c r="K2019">
        <v>6588807</v>
      </c>
      <c r="M2019">
        <v>1</v>
      </c>
      <c r="N2019">
        <v>391.86</v>
      </c>
      <c r="O2019">
        <v>391.86</v>
      </c>
      <c r="P2019" t="s">
        <v>1811</v>
      </c>
      <c r="Q2019" t="s">
        <v>1812</v>
      </c>
      <c r="R2019" s="16">
        <v>45780</v>
      </c>
      <c r="S2019">
        <v>74</v>
      </c>
      <c r="T2019" t="s">
        <v>3949</v>
      </c>
      <c r="U2019" s="16">
        <v>45778</v>
      </c>
      <c r="V2019" s="16">
        <v>45778</v>
      </c>
      <c r="Y2019" s="16">
        <v>45778</v>
      </c>
      <c r="AB2019" t="s">
        <v>4088</v>
      </c>
    </row>
    <row r="2020" spans="1:28" x14ac:dyDescent="0.35">
      <c r="A2020" t="s">
        <v>2679</v>
      </c>
      <c r="B2020" t="s">
        <v>2680</v>
      </c>
      <c r="C2020" t="s">
        <v>115</v>
      </c>
      <c r="D2020" t="s">
        <v>114</v>
      </c>
      <c r="E2020" s="16">
        <v>45771</v>
      </c>
      <c r="F2020">
        <v>4001903291</v>
      </c>
      <c r="G2020" t="s">
        <v>1809</v>
      </c>
      <c r="H2020" t="s">
        <v>3082</v>
      </c>
      <c r="I2020" t="s">
        <v>1810</v>
      </c>
      <c r="J2020">
        <v>3083671</v>
      </c>
      <c r="K2020">
        <v>6588807</v>
      </c>
      <c r="M2020">
        <v>6</v>
      </c>
      <c r="N2020">
        <v>12.61</v>
      </c>
      <c r="O2020">
        <v>75.66</v>
      </c>
      <c r="P2020" t="s">
        <v>1811</v>
      </c>
      <c r="Q2020" t="s">
        <v>1812</v>
      </c>
      <c r="R2020" s="16">
        <v>45780</v>
      </c>
      <c r="S2020">
        <v>74</v>
      </c>
      <c r="T2020" t="s">
        <v>3949</v>
      </c>
      <c r="U2020" s="16">
        <v>45778</v>
      </c>
      <c r="V2020" s="16">
        <v>45778</v>
      </c>
      <c r="Y2020" s="16">
        <v>45778</v>
      </c>
      <c r="AB2020" t="s">
        <v>4088</v>
      </c>
    </row>
    <row r="2021" spans="1:28" x14ac:dyDescent="0.35">
      <c r="A2021" t="s">
        <v>2679</v>
      </c>
      <c r="B2021" t="s">
        <v>2680</v>
      </c>
      <c r="C2021" t="s">
        <v>115</v>
      </c>
      <c r="D2021" t="s">
        <v>114</v>
      </c>
      <c r="E2021" s="16">
        <v>45771</v>
      </c>
      <c r="F2021">
        <v>4001903291</v>
      </c>
      <c r="G2021" t="s">
        <v>1809</v>
      </c>
      <c r="H2021" t="s">
        <v>2174</v>
      </c>
      <c r="I2021" t="s">
        <v>2175</v>
      </c>
      <c r="J2021">
        <v>3083671</v>
      </c>
      <c r="K2021">
        <v>6588807</v>
      </c>
      <c r="M2021">
        <v>2</v>
      </c>
      <c r="N2021">
        <v>8.99</v>
      </c>
      <c r="O2021">
        <v>17.98</v>
      </c>
      <c r="P2021" t="s">
        <v>1811</v>
      </c>
      <c r="Q2021" t="s">
        <v>1812</v>
      </c>
      <c r="R2021" s="16">
        <v>45780</v>
      </c>
      <c r="S2021">
        <v>74</v>
      </c>
      <c r="T2021" t="s">
        <v>3949</v>
      </c>
      <c r="U2021" s="16">
        <v>45778</v>
      </c>
      <c r="V2021" s="16">
        <v>45778</v>
      </c>
      <c r="Y2021" s="16">
        <v>45778</v>
      </c>
      <c r="AB2021" t="s">
        <v>4088</v>
      </c>
    </row>
    <row r="2022" spans="1:28" x14ac:dyDescent="0.35">
      <c r="A2022" t="s">
        <v>2679</v>
      </c>
      <c r="B2022" t="s">
        <v>2680</v>
      </c>
      <c r="C2022" t="s">
        <v>115</v>
      </c>
      <c r="D2022" t="s">
        <v>114</v>
      </c>
      <c r="E2022" s="16">
        <v>45771</v>
      </c>
      <c r="F2022">
        <v>4001903291</v>
      </c>
      <c r="G2022" t="s">
        <v>1809</v>
      </c>
      <c r="H2022" t="s">
        <v>3083</v>
      </c>
      <c r="I2022" t="s">
        <v>1825</v>
      </c>
      <c r="J2022">
        <v>3083671</v>
      </c>
      <c r="K2022">
        <v>6588807</v>
      </c>
      <c r="M2022">
        <v>10</v>
      </c>
      <c r="N2022">
        <v>23.9</v>
      </c>
      <c r="O2022">
        <v>239</v>
      </c>
      <c r="P2022" t="s">
        <v>1811</v>
      </c>
      <c r="Q2022" t="s">
        <v>1812</v>
      </c>
      <c r="R2022" s="16">
        <v>45780</v>
      </c>
      <c r="S2022">
        <v>74</v>
      </c>
      <c r="T2022" t="s">
        <v>3949</v>
      </c>
      <c r="U2022" s="16">
        <v>45778</v>
      </c>
      <c r="V2022" s="16">
        <v>45778</v>
      </c>
      <c r="Y2022" s="16">
        <v>45778</v>
      </c>
      <c r="AB2022" t="s">
        <v>4088</v>
      </c>
    </row>
    <row r="2023" spans="1:28" x14ac:dyDescent="0.35">
      <c r="A2023" t="s">
        <v>2679</v>
      </c>
      <c r="B2023" t="s">
        <v>2680</v>
      </c>
      <c r="C2023" t="s">
        <v>115</v>
      </c>
      <c r="D2023" t="s">
        <v>114</v>
      </c>
      <c r="E2023" s="16">
        <v>45771</v>
      </c>
      <c r="F2023">
        <v>4001903291</v>
      </c>
      <c r="G2023" t="s">
        <v>1809</v>
      </c>
      <c r="H2023" t="s">
        <v>3084</v>
      </c>
      <c r="I2023" t="s">
        <v>1825</v>
      </c>
      <c r="J2023">
        <v>3083671</v>
      </c>
      <c r="K2023">
        <v>6588807</v>
      </c>
      <c r="M2023">
        <v>4</v>
      </c>
      <c r="N2023">
        <v>15.78</v>
      </c>
      <c r="O2023">
        <v>63.12</v>
      </c>
      <c r="P2023" t="s">
        <v>1811</v>
      </c>
      <c r="Q2023" t="s">
        <v>1812</v>
      </c>
      <c r="R2023" s="16">
        <v>45780</v>
      </c>
      <c r="S2023">
        <v>74</v>
      </c>
      <c r="T2023" t="s">
        <v>3949</v>
      </c>
      <c r="U2023" s="16">
        <v>45778</v>
      </c>
      <c r="V2023" s="16">
        <v>45778</v>
      </c>
      <c r="Y2023" s="16">
        <v>45778</v>
      </c>
      <c r="AB2023" t="s">
        <v>4088</v>
      </c>
    </row>
    <row r="2024" spans="1:28" x14ac:dyDescent="0.35">
      <c r="A2024" t="s">
        <v>2679</v>
      </c>
      <c r="B2024" t="s">
        <v>2680</v>
      </c>
      <c r="C2024" t="s">
        <v>115</v>
      </c>
      <c r="D2024" t="s">
        <v>114</v>
      </c>
      <c r="E2024" s="16">
        <v>45771</v>
      </c>
      <c r="F2024">
        <v>4001903291</v>
      </c>
      <c r="G2024" t="s">
        <v>1809</v>
      </c>
      <c r="H2024" t="s">
        <v>3085</v>
      </c>
      <c r="I2024" t="s">
        <v>1825</v>
      </c>
      <c r="J2024">
        <v>3083671</v>
      </c>
      <c r="K2024">
        <v>6588807</v>
      </c>
      <c r="M2024">
        <v>8</v>
      </c>
      <c r="N2024">
        <v>5.73</v>
      </c>
      <c r="O2024">
        <v>45.84</v>
      </c>
      <c r="P2024" t="s">
        <v>1811</v>
      </c>
      <c r="Q2024" t="s">
        <v>1812</v>
      </c>
      <c r="R2024" s="16">
        <v>45780</v>
      </c>
      <c r="S2024">
        <v>74</v>
      </c>
      <c r="T2024" t="s">
        <v>3949</v>
      </c>
      <c r="U2024" s="16">
        <v>45778</v>
      </c>
      <c r="V2024" s="16">
        <v>45778</v>
      </c>
      <c r="Y2024" s="16">
        <v>45778</v>
      </c>
      <c r="AB2024" t="s">
        <v>4088</v>
      </c>
    </row>
    <row r="2025" spans="1:28" x14ac:dyDescent="0.35">
      <c r="A2025" t="s">
        <v>2679</v>
      </c>
      <c r="B2025" t="s">
        <v>2680</v>
      </c>
      <c r="C2025" t="s">
        <v>115</v>
      </c>
      <c r="D2025" t="s">
        <v>114</v>
      </c>
      <c r="E2025" s="16">
        <v>45771</v>
      </c>
      <c r="F2025">
        <v>4001903291</v>
      </c>
      <c r="G2025" t="s">
        <v>1809</v>
      </c>
      <c r="H2025" t="s">
        <v>3086</v>
      </c>
      <c r="I2025" t="s">
        <v>1825</v>
      </c>
      <c r="J2025">
        <v>3083671</v>
      </c>
      <c r="K2025">
        <v>6588807</v>
      </c>
      <c r="M2025">
        <v>10</v>
      </c>
      <c r="N2025">
        <v>33.979999999999997</v>
      </c>
      <c r="O2025">
        <v>339.8</v>
      </c>
      <c r="P2025" t="s">
        <v>1811</v>
      </c>
      <c r="Q2025" t="s">
        <v>1812</v>
      </c>
      <c r="R2025" s="16">
        <v>45780</v>
      </c>
      <c r="S2025">
        <v>74</v>
      </c>
      <c r="T2025" t="s">
        <v>3949</v>
      </c>
      <c r="U2025" s="16">
        <v>45778</v>
      </c>
      <c r="V2025" s="16">
        <v>45778</v>
      </c>
      <c r="Y2025" s="16">
        <v>45778</v>
      </c>
      <c r="AB2025" t="s">
        <v>4088</v>
      </c>
    </row>
    <row r="2026" spans="1:28" x14ac:dyDescent="0.35">
      <c r="A2026" t="s">
        <v>2679</v>
      </c>
      <c r="B2026" t="s">
        <v>2680</v>
      </c>
      <c r="C2026" t="s">
        <v>115</v>
      </c>
      <c r="D2026" t="s">
        <v>114</v>
      </c>
      <c r="E2026" s="16">
        <v>45771</v>
      </c>
      <c r="F2026">
        <v>4001903291</v>
      </c>
      <c r="G2026" t="s">
        <v>1809</v>
      </c>
      <c r="H2026" t="s">
        <v>3087</v>
      </c>
      <c r="I2026" t="s">
        <v>1825</v>
      </c>
      <c r="J2026">
        <v>3083671</v>
      </c>
      <c r="K2026">
        <v>6588807</v>
      </c>
      <c r="M2026">
        <v>6</v>
      </c>
      <c r="N2026">
        <v>54.46</v>
      </c>
      <c r="O2026">
        <v>326.76</v>
      </c>
      <c r="P2026" t="s">
        <v>1811</v>
      </c>
      <c r="Q2026" t="s">
        <v>1812</v>
      </c>
      <c r="R2026" s="16">
        <v>45780</v>
      </c>
      <c r="S2026">
        <v>74</v>
      </c>
      <c r="T2026" t="s">
        <v>3949</v>
      </c>
      <c r="U2026" s="16">
        <v>45778</v>
      </c>
      <c r="V2026" s="16">
        <v>45778</v>
      </c>
      <c r="Y2026" s="16">
        <v>45778</v>
      </c>
      <c r="AB2026" t="s">
        <v>4088</v>
      </c>
    </row>
    <row r="2027" spans="1:28" x14ac:dyDescent="0.35">
      <c r="A2027" t="s">
        <v>2679</v>
      </c>
      <c r="B2027" t="s">
        <v>2680</v>
      </c>
      <c r="C2027" t="s">
        <v>115</v>
      </c>
      <c r="D2027" t="s">
        <v>114</v>
      </c>
      <c r="E2027" s="16">
        <v>45771</v>
      </c>
      <c r="F2027">
        <v>4001903291</v>
      </c>
      <c r="G2027" t="s">
        <v>1809</v>
      </c>
      <c r="H2027" t="s">
        <v>5256</v>
      </c>
      <c r="I2027" t="s">
        <v>1822</v>
      </c>
      <c r="J2027">
        <v>3083671</v>
      </c>
      <c r="K2027">
        <v>6588807</v>
      </c>
      <c r="M2027">
        <v>2</v>
      </c>
      <c r="N2027">
        <v>1.75</v>
      </c>
      <c r="O2027">
        <v>3.5</v>
      </c>
      <c r="P2027" t="s">
        <v>1811</v>
      </c>
      <c r="Q2027" t="s">
        <v>1812</v>
      </c>
      <c r="R2027" s="16">
        <v>45780</v>
      </c>
      <c r="S2027">
        <v>74</v>
      </c>
      <c r="T2027" t="s">
        <v>3949</v>
      </c>
      <c r="U2027" s="16">
        <v>45778</v>
      </c>
      <c r="V2027" s="16">
        <v>45778</v>
      </c>
      <c r="Y2027" s="16">
        <v>45778</v>
      </c>
      <c r="AB2027" t="s">
        <v>4088</v>
      </c>
    </row>
    <row r="2028" spans="1:28" x14ac:dyDescent="0.35">
      <c r="A2028" t="s">
        <v>2679</v>
      </c>
      <c r="B2028" t="s">
        <v>2680</v>
      </c>
      <c r="C2028" t="s">
        <v>115</v>
      </c>
      <c r="D2028" t="s">
        <v>114</v>
      </c>
      <c r="E2028" s="16">
        <v>45771</v>
      </c>
      <c r="F2028">
        <v>4001903291</v>
      </c>
      <c r="G2028" t="s">
        <v>1809</v>
      </c>
      <c r="H2028" t="s">
        <v>3088</v>
      </c>
      <c r="I2028" t="s">
        <v>1826</v>
      </c>
      <c r="J2028">
        <v>3083671</v>
      </c>
      <c r="K2028">
        <v>6588807</v>
      </c>
      <c r="M2028">
        <v>4</v>
      </c>
      <c r="N2028">
        <v>23.12</v>
      </c>
      <c r="O2028">
        <v>92.48</v>
      </c>
      <c r="P2028" t="s">
        <v>1811</v>
      </c>
      <c r="Q2028" t="s">
        <v>1812</v>
      </c>
      <c r="R2028" s="16">
        <v>45780</v>
      </c>
      <c r="S2028">
        <v>74</v>
      </c>
      <c r="T2028" t="s">
        <v>3949</v>
      </c>
      <c r="U2028" s="16">
        <v>45778</v>
      </c>
      <c r="V2028" s="16">
        <v>45778</v>
      </c>
      <c r="Y2028" s="16">
        <v>45778</v>
      </c>
      <c r="AB2028" t="s">
        <v>4088</v>
      </c>
    </row>
    <row r="2029" spans="1:28" x14ac:dyDescent="0.35">
      <c r="A2029" t="s">
        <v>2679</v>
      </c>
      <c r="B2029" t="s">
        <v>2680</v>
      </c>
      <c r="C2029" t="s">
        <v>115</v>
      </c>
      <c r="D2029" t="s">
        <v>114</v>
      </c>
      <c r="E2029" s="16">
        <v>45771</v>
      </c>
      <c r="F2029">
        <v>4001903291</v>
      </c>
      <c r="G2029" t="s">
        <v>1809</v>
      </c>
      <c r="H2029" t="s">
        <v>1940</v>
      </c>
      <c r="I2029" t="s">
        <v>1826</v>
      </c>
      <c r="J2029">
        <v>3083671</v>
      </c>
      <c r="K2029">
        <v>6588807</v>
      </c>
      <c r="M2029">
        <v>3</v>
      </c>
      <c r="N2029">
        <v>22.28</v>
      </c>
      <c r="O2029">
        <v>66.84</v>
      </c>
      <c r="P2029" t="s">
        <v>1811</v>
      </c>
      <c r="Q2029" t="s">
        <v>1812</v>
      </c>
      <c r="R2029" s="16">
        <v>45780</v>
      </c>
      <c r="S2029">
        <v>74</v>
      </c>
      <c r="T2029" t="s">
        <v>3949</v>
      </c>
      <c r="U2029" s="16">
        <v>45778</v>
      </c>
      <c r="V2029" s="16">
        <v>45778</v>
      </c>
      <c r="Y2029" s="16">
        <v>45778</v>
      </c>
      <c r="AB2029" t="s">
        <v>4088</v>
      </c>
    </row>
    <row r="2030" spans="1:28" x14ac:dyDescent="0.35">
      <c r="A2030" t="s">
        <v>2679</v>
      </c>
      <c r="B2030" t="s">
        <v>2680</v>
      </c>
      <c r="C2030" t="s">
        <v>115</v>
      </c>
      <c r="D2030" t="s">
        <v>114</v>
      </c>
      <c r="E2030" s="16">
        <v>45771</v>
      </c>
      <c r="F2030">
        <v>4001903291</v>
      </c>
      <c r="G2030" t="s">
        <v>1809</v>
      </c>
      <c r="H2030" t="s">
        <v>3089</v>
      </c>
      <c r="I2030" t="s">
        <v>1826</v>
      </c>
      <c r="J2030">
        <v>3083671</v>
      </c>
      <c r="K2030">
        <v>6588807</v>
      </c>
      <c r="M2030">
        <v>2</v>
      </c>
      <c r="N2030">
        <v>26.52</v>
      </c>
      <c r="O2030">
        <v>53.04</v>
      </c>
      <c r="P2030" t="s">
        <v>1811</v>
      </c>
      <c r="Q2030" t="s">
        <v>1812</v>
      </c>
      <c r="R2030" s="16">
        <v>45780</v>
      </c>
      <c r="S2030">
        <v>74</v>
      </c>
      <c r="T2030" t="s">
        <v>3949</v>
      </c>
      <c r="U2030" s="16">
        <v>45778</v>
      </c>
      <c r="V2030" s="16">
        <v>45778</v>
      </c>
      <c r="Y2030" s="16">
        <v>45778</v>
      </c>
      <c r="AB2030" t="s">
        <v>4088</v>
      </c>
    </row>
    <row r="2031" spans="1:28" x14ac:dyDescent="0.35">
      <c r="A2031" t="s">
        <v>2679</v>
      </c>
      <c r="B2031" t="s">
        <v>2680</v>
      </c>
      <c r="C2031" t="s">
        <v>115</v>
      </c>
      <c r="D2031" t="s">
        <v>114</v>
      </c>
      <c r="E2031" s="16">
        <v>45771</v>
      </c>
      <c r="F2031">
        <v>4001903291</v>
      </c>
      <c r="G2031" t="s">
        <v>1809</v>
      </c>
      <c r="H2031" t="s">
        <v>2108</v>
      </c>
      <c r="I2031" t="s">
        <v>1822</v>
      </c>
      <c r="J2031">
        <v>3083671</v>
      </c>
      <c r="K2031">
        <v>6588807</v>
      </c>
      <c r="M2031">
        <v>4</v>
      </c>
      <c r="N2031">
        <v>1.75</v>
      </c>
      <c r="O2031">
        <v>7</v>
      </c>
      <c r="P2031" t="s">
        <v>1811</v>
      </c>
      <c r="Q2031" t="s">
        <v>1812</v>
      </c>
      <c r="R2031" s="16">
        <v>45780</v>
      </c>
      <c r="S2031">
        <v>74</v>
      </c>
      <c r="T2031" t="s">
        <v>3949</v>
      </c>
      <c r="U2031" s="16">
        <v>45778</v>
      </c>
      <c r="V2031" s="16">
        <v>45778</v>
      </c>
      <c r="Y2031" s="16">
        <v>45778</v>
      </c>
      <c r="AB2031" t="s">
        <v>4088</v>
      </c>
    </row>
    <row r="2032" spans="1:28" x14ac:dyDescent="0.35">
      <c r="A2032" t="s">
        <v>2679</v>
      </c>
      <c r="B2032" t="s">
        <v>2680</v>
      </c>
      <c r="C2032" t="s">
        <v>115</v>
      </c>
      <c r="D2032" t="s">
        <v>114</v>
      </c>
      <c r="E2032" s="16">
        <v>45771</v>
      </c>
      <c r="F2032">
        <v>4001903291</v>
      </c>
      <c r="G2032" t="s">
        <v>1809</v>
      </c>
      <c r="H2032" t="s">
        <v>2965</v>
      </c>
      <c r="I2032" t="s">
        <v>1831</v>
      </c>
      <c r="J2032">
        <v>3083671</v>
      </c>
      <c r="K2032">
        <v>6588807</v>
      </c>
      <c r="M2032">
        <v>4</v>
      </c>
      <c r="N2032">
        <v>29.13</v>
      </c>
      <c r="O2032">
        <v>116.52</v>
      </c>
      <c r="P2032" t="s">
        <v>1811</v>
      </c>
      <c r="Q2032" t="s">
        <v>1812</v>
      </c>
      <c r="R2032" s="16">
        <v>45780</v>
      </c>
      <c r="S2032">
        <v>74</v>
      </c>
      <c r="T2032" t="s">
        <v>3949</v>
      </c>
      <c r="U2032" s="16">
        <v>45778</v>
      </c>
      <c r="V2032" s="16">
        <v>45778</v>
      </c>
      <c r="Y2032" s="16">
        <v>45778</v>
      </c>
      <c r="AB2032" t="s">
        <v>4088</v>
      </c>
    </row>
    <row r="2033" spans="1:28" x14ac:dyDescent="0.35">
      <c r="A2033" t="s">
        <v>2679</v>
      </c>
      <c r="B2033" t="s">
        <v>2680</v>
      </c>
      <c r="C2033" t="s">
        <v>115</v>
      </c>
      <c r="D2033" t="s">
        <v>114</v>
      </c>
      <c r="E2033" s="16">
        <v>45771</v>
      </c>
      <c r="F2033">
        <v>4001903291</v>
      </c>
      <c r="G2033" t="s">
        <v>1809</v>
      </c>
      <c r="H2033" t="s">
        <v>1890</v>
      </c>
      <c r="I2033" t="s">
        <v>1865</v>
      </c>
      <c r="J2033">
        <v>3083671</v>
      </c>
      <c r="K2033">
        <v>6588807</v>
      </c>
      <c r="M2033">
        <v>2</v>
      </c>
      <c r="N2033">
        <v>0.72</v>
      </c>
      <c r="O2033">
        <v>1.44</v>
      </c>
      <c r="P2033" t="s">
        <v>1811</v>
      </c>
      <c r="Q2033" t="s">
        <v>1812</v>
      </c>
      <c r="R2033" s="16">
        <v>45780</v>
      </c>
      <c r="S2033">
        <v>74</v>
      </c>
      <c r="T2033" t="s">
        <v>3949</v>
      </c>
      <c r="U2033" s="16">
        <v>45778</v>
      </c>
      <c r="V2033" s="16">
        <v>45778</v>
      </c>
      <c r="Y2033" s="16">
        <v>45778</v>
      </c>
      <c r="AB2033" t="s">
        <v>4088</v>
      </c>
    </row>
    <row r="2034" spans="1:28" x14ac:dyDescent="0.35">
      <c r="A2034" t="s">
        <v>2679</v>
      </c>
      <c r="B2034" t="s">
        <v>2680</v>
      </c>
      <c r="C2034" t="s">
        <v>115</v>
      </c>
      <c r="D2034" t="s">
        <v>114</v>
      </c>
      <c r="E2034" s="16">
        <v>45771</v>
      </c>
      <c r="F2034">
        <v>4001903291</v>
      </c>
      <c r="G2034" t="s">
        <v>1809</v>
      </c>
      <c r="H2034" t="s">
        <v>3090</v>
      </c>
      <c r="I2034" t="s">
        <v>3091</v>
      </c>
      <c r="J2034">
        <v>3083671</v>
      </c>
      <c r="K2034">
        <v>6588807</v>
      </c>
      <c r="M2034">
        <v>1</v>
      </c>
      <c r="N2034">
        <v>35.85</v>
      </c>
      <c r="O2034">
        <v>35.85</v>
      </c>
      <c r="P2034" t="s">
        <v>1811</v>
      </c>
      <c r="Q2034" t="s">
        <v>1812</v>
      </c>
      <c r="R2034" s="16">
        <v>45780</v>
      </c>
      <c r="S2034">
        <v>74</v>
      </c>
      <c r="T2034" t="s">
        <v>3949</v>
      </c>
      <c r="U2034" s="16">
        <v>45778</v>
      </c>
      <c r="V2034" s="16">
        <v>45778</v>
      </c>
      <c r="Y2034" s="16">
        <v>45778</v>
      </c>
      <c r="AB2034" t="s">
        <v>4088</v>
      </c>
    </row>
    <row r="2035" spans="1:28" x14ac:dyDescent="0.35">
      <c r="A2035" t="s">
        <v>2679</v>
      </c>
      <c r="B2035" t="s">
        <v>2680</v>
      </c>
      <c r="C2035" t="s">
        <v>115</v>
      </c>
      <c r="D2035" t="s">
        <v>114</v>
      </c>
      <c r="E2035" s="16">
        <v>45771</v>
      </c>
      <c r="F2035">
        <v>4001903291</v>
      </c>
      <c r="G2035" t="s">
        <v>1809</v>
      </c>
      <c r="H2035" t="s">
        <v>1821</v>
      </c>
      <c r="I2035" t="s">
        <v>1822</v>
      </c>
      <c r="J2035">
        <v>3083671</v>
      </c>
      <c r="K2035">
        <v>6588807</v>
      </c>
      <c r="M2035">
        <v>12</v>
      </c>
      <c r="N2035">
        <v>1.05</v>
      </c>
      <c r="O2035">
        <v>12.6</v>
      </c>
      <c r="P2035" t="s">
        <v>1811</v>
      </c>
      <c r="Q2035" t="s">
        <v>1812</v>
      </c>
      <c r="R2035" s="16">
        <v>45780</v>
      </c>
      <c r="S2035">
        <v>74</v>
      </c>
      <c r="T2035" t="s">
        <v>3949</v>
      </c>
      <c r="U2035" s="16">
        <v>45778</v>
      </c>
      <c r="V2035" s="16">
        <v>45778</v>
      </c>
      <c r="Y2035" s="16">
        <v>45778</v>
      </c>
      <c r="AB2035" t="s">
        <v>4088</v>
      </c>
    </row>
    <row r="2036" spans="1:28" x14ac:dyDescent="0.35">
      <c r="A2036" t="s">
        <v>2679</v>
      </c>
      <c r="B2036" t="s">
        <v>2680</v>
      </c>
      <c r="C2036" t="s">
        <v>115</v>
      </c>
      <c r="D2036" t="s">
        <v>114</v>
      </c>
      <c r="E2036" s="16">
        <v>45771</v>
      </c>
      <c r="F2036">
        <v>4001903291</v>
      </c>
      <c r="G2036" t="s">
        <v>1809</v>
      </c>
      <c r="H2036" t="s">
        <v>2265</v>
      </c>
      <c r="I2036" t="s">
        <v>1825</v>
      </c>
      <c r="J2036">
        <v>3083671</v>
      </c>
      <c r="K2036">
        <v>6588807</v>
      </c>
      <c r="M2036">
        <v>2</v>
      </c>
      <c r="N2036">
        <v>1.61</v>
      </c>
      <c r="O2036">
        <v>3.22</v>
      </c>
      <c r="P2036" t="s">
        <v>1811</v>
      </c>
      <c r="Q2036" t="s">
        <v>1812</v>
      </c>
      <c r="R2036" s="16">
        <v>45780</v>
      </c>
      <c r="S2036">
        <v>74</v>
      </c>
      <c r="T2036" t="s">
        <v>3949</v>
      </c>
      <c r="U2036" s="16">
        <v>45778</v>
      </c>
      <c r="V2036" s="16">
        <v>45778</v>
      </c>
      <c r="Y2036" s="16">
        <v>45778</v>
      </c>
      <c r="AB2036" t="s">
        <v>4088</v>
      </c>
    </row>
    <row r="2037" spans="1:28" x14ac:dyDescent="0.35">
      <c r="A2037" t="s">
        <v>2679</v>
      </c>
      <c r="B2037" t="s">
        <v>2680</v>
      </c>
      <c r="C2037" t="s">
        <v>115</v>
      </c>
      <c r="D2037" t="s">
        <v>114</v>
      </c>
      <c r="E2037" s="16">
        <v>45771</v>
      </c>
      <c r="F2037">
        <v>4001903291</v>
      </c>
      <c r="G2037" t="s">
        <v>1809</v>
      </c>
      <c r="H2037" t="s">
        <v>1843</v>
      </c>
      <c r="I2037" t="s">
        <v>1823</v>
      </c>
      <c r="J2037">
        <v>3083671</v>
      </c>
      <c r="K2037">
        <v>6588807</v>
      </c>
      <c r="M2037">
        <v>2</v>
      </c>
      <c r="N2037">
        <v>1.41</v>
      </c>
      <c r="O2037">
        <v>2.82</v>
      </c>
      <c r="P2037" t="s">
        <v>1811</v>
      </c>
      <c r="Q2037" t="s">
        <v>1812</v>
      </c>
      <c r="R2037" s="16">
        <v>45780</v>
      </c>
      <c r="S2037">
        <v>74</v>
      </c>
      <c r="T2037" t="s">
        <v>3949</v>
      </c>
      <c r="U2037" s="16">
        <v>45778</v>
      </c>
      <c r="V2037" s="16">
        <v>45778</v>
      </c>
      <c r="Y2037" s="16">
        <v>45778</v>
      </c>
      <c r="AB2037" t="s">
        <v>4088</v>
      </c>
    </row>
    <row r="2038" spans="1:28" x14ac:dyDescent="0.35">
      <c r="A2038" t="s">
        <v>2679</v>
      </c>
      <c r="B2038" t="s">
        <v>2680</v>
      </c>
      <c r="C2038" t="s">
        <v>115</v>
      </c>
      <c r="D2038" t="s">
        <v>114</v>
      </c>
      <c r="E2038" s="16">
        <v>45771</v>
      </c>
      <c r="F2038">
        <v>4001903291</v>
      </c>
      <c r="G2038" t="s">
        <v>1809</v>
      </c>
      <c r="H2038" t="s">
        <v>2982</v>
      </c>
      <c r="I2038" t="s">
        <v>1825</v>
      </c>
      <c r="J2038">
        <v>3083671</v>
      </c>
      <c r="K2038">
        <v>6588807</v>
      </c>
      <c r="M2038">
        <v>4</v>
      </c>
      <c r="N2038">
        <v>4.47</v>
      </c>
      <c r="O2038">
        <v>17.88</v>
      </c>
      <c r="P2038" t="s">
        <v>1811</v>
      </c>
      <c r="Q2038" t="s">
        <v>1812</v>
      </c>
      <c r="R2038" s="16">
        <v>45780</v>
      </c>
      <c r="S2038">
        <v>74</v>
      </c>
      <c r="T2038" t="s">
        <v>3949</v>
      </c>
      <c r="U2038" s="16">
        <v>45778</v>
      </c>
      <c r="V2038" s="16">
        <v>45778</v>
      </c>
      <c r="Y2038" s="16">
        <v>45778</v>
      </c>
      <c r="AB2038" t="s">
        <v>4088</v>
      </c>
    </row>
    <row r="2039" spans="1:28" x14ac:dyDescent="0.35">
      <c r="A2039" t="s">
        <v>2679</v>
      </c>
      <c r="B2039" t="s">
        <v>2680</v>
      </c>
      <c r="C2039" t="s">
        <v>115</v>
      </c>
      <c r="D2039" t="s">
        <v>114</v>
      </c>
      <c r="E2039" s="16">
        <v>45771</v>
      </c>
      <c r="F2039">
        <v>4001903291</v>
      </c>
      <c r="G2039" t="s">
        <v>1809</v>
      </c>
      <c r="H2039" t="s">
        <v>2333</v>
      </c>
      <c r="I2039" t="s">
        <v>1825</v>
      </c>
      <c r="J2039">
        <v>3083671</v>
      </c>
      <c r="K2039">
        <v>6588807</v>
      </c>
      <c r="M2039">
        <v>4</v>
      </c>
      <c r="N2039">
        <v>3.51</v>
      </c>
      <c r="O2039">
        <v>14.04</v>
      </c>
      <c r="P2039" t="s">
        <v>1811</v>
      </c>
      <c r="Q2039" t="s">
        <v>1812</v>
      </c>
      <c r="R2039" s="16">
        <v>45780</v>
      </c>
      <c r="S2039">
        <v>74</v>
      </c>
      <c r="T2039" t="s">
        <v>3949</v>
      </c>
      <c r="U2039" s="16">
        <v>45778</v>
      </c>
      <c r="V2039" s="16">
        <v>45778</v>
      </c>
      <c r="Y2039" s="16">
        <v>45778</v>
      </c>
      <c r="AB2039" t="s">
        <v>4088</v>
      </c>
    </row>
    <row r="2040" spans="1:28" x14ac:dyDescent="0.35">
      <c r="A2040" t="s">
        <v>2679</v>
      </c>
      <c r="B2040" t="s">
        <v>2680</v>
      </c>
      <c r="C2040" t="s">
        <v>115</v>
      </c>
      <c r="D2040" t="s">
        <v>114</v>
      </c>
      <c r="E2040" s="16">
        <v>45771</v>
      </c>
      <c r="F2040">
        <v>4001903291</v>
      </c>
      <c r="G2040" t="s">
        <v>1809</v>
      </c>
      <c r="H2040" t="s">
        <v>2645</v>
      </c>
      <c r="I2040" t="s">
        <v>1810</v>
      </c>
      <c r="J2040">
        <v>3083671</v>
      </c>
      <c r="K2040">
        <v>6588807</v>
      </c>
      <c r="M2040">
        <v>10</v>
      </c>
      <c r="N2040">
        <v>7.26</v>
      </c>
      <c r="O2040">
        <v>72.599999999999994</v>
      </c>
      <c r="P2040" t="s">
        <v>1811</v>
      </c>
      <c r="Q2040" t="s">
        <v>1812</v>
      </c>
      <c r="R2040" s="16">
        <v>45780</v>
      </c>
      <c r="S2040">
        <v>74</v>
      </c>
      <c r="T2040" t="s">
        <v>3949</v>
      </c>
      <c r="U2040" s="16">
        <v>45778</v>
      </c>
      <c r="V2040" s="16">
        <v>45778</v>
      </c>
      <c r="Y2040" s="16">
        <v>45778</v>
      </c>
      <c r="AB2040" t="s">
        <v>4088</v>
      </c>
    </row>
    <row r="2041" spans="1:28" x14ac:dyDescent="0.35">
      <c r="A2041" t="s">
        <v>2679</v>
      </c>
      <c r="B2041" t="s">
        <v>2680</v>
      </c>
      <c r="C2041" t="s">
        <v>115</v>
      </c>
      <c r="D2041" t="s">
        <v>114</v>
      </c>
      <c r="E2041" s="16">
        <v>45771</v>
      </c>
      <c r="F2041">
        <v>4001903291</v>
      </c>
      <c r="G2041" t="s">
        <v>1809</v>
      </c>
      <c r="H2041" t="s">
        <v>2653</v>
      </c>
      <c r="I2041" t="s">
        <v>1822</v>
      </c>
      <c r="J2041">
        <v>3083671</v>
      </c>
      <c r="K2041">
        <v>6588807</v>
      </c>
      <c r="M2041">
        <v>20</v>
      </c>
      <c r="N2041">
        <v>5.53</v>
      </c>
      <c r="O2041">
        <v>110.6</v>
      </c>
      <c r="P2041" t="s">
        <v>1811</v>
      </c>
      <c r="Q2041" t="s">
        <v>1812</v>
      </c>
      <c r="R2041" s="16">
        <v>45780</v>
      </c>
      <c r="S2041">
        <v>74</v>
      </c>
      <c r="T2041" t="s">
        <v>3949</v>
      </c>
      <c r="U2041" s="16">
        <v>45778</v>
      </c>
      <c r="V2041" s="16">
        <v>45778</v>
      </c>
      <c r="Y2041" s="16">
        <v>45778</v>
      </c>
      <c r="AB2041" t="s">
        <v>4088</v>
      </c>
    </row>
    <row r="2042" spans="1:28" x14ac:dyDescent="0.35">
      <c r="A2042" t="s">
        <v>2679</v>
      </c>
      <c r="B2042" t="s">
        <v>2680</v>
      </c>
      <c r="C2042" t="s">
        <v>115</v>
      </c>
      <c r="D2042" t="s">
        <v>114</v>
      </c>
      <c r="E2042" s="16">
        <v>45771</v>
      </c>
      <c r="F2042">
        <v>4001903291</v>
      </c>
      <c r="G2042" t="s">
        <v>1809</v>
      </c>
      <c r="H2042" t="s">
        <v>2130</v>
      </c>
      <c r="I2042" t="s">
        <v>1825</v>
      </c>
      <c r="J2042">
        <v>3083671</v>
      </c>
      <c r="K2042">
        <v>6588807</v>
      </c>
      <c r="M2042">
        <v>8</v>
      </c>
      <c r="N2042">
        <v>2.19</v>
      </c>
      <c r="O2042">
        <v>17.52</v>
      </c>
      <c r="P2042" t="s">
        <v>1811</v>
      </c>
      <c r="Q2042" t="s">
        <v>1812</v>
      </c>
      <c r="R2042" s="16">
        <v>45780</v>
      </c>
      <c r="S2042">
        <v>74</v>
      </c>
      <c r="T2042" t="s">
        <v>3949</v>
      </c>
      <c r="U2042" s="16">
        <v>45778</v>
      </c>
      <c r="V2042" s="16">
        <v>45778</v>
      </c>
      <c r="Y2042" s="16">
        <v>45778</v>
      </c>
      <c r="AB2042" t="s">
        <v>4088</v>
      </c>
    </row>
    <row r="2043" spans="1:28" x14ac:dyDescent="0.35">
      <c r="A2043" t="s">
        <v>2784</v>
      </c>
      <c r="B2043" t="s">
        <v>3974</v>
      </c>
      <c r="C2043" t="s">
        <v>1400</v>
      </c>
      <c r="D2043" t="s">
        <v>1301</v>
      </c>
      <c r="E2043" s="16">
        <v>45764</v>
      </c>
      <c r="F2043">
        <v>4001895651</v>
      </c>
      <c r="G2043" t="s">
        <v>1809</v>
      </c>
      <c r="H2043" t="s">
        <v>2037</v>
      </c>
      <c r="I2043" t="s">
        <v>1825</v>
      </c>
      <c r="J2043">
        <v>3083742</v>
      </c>
      <c r="K2043">
        <v>6588815</v>
      </c>
      <c r="M2043">
        <v>18</v>
      </c>
      <c r="N2043">
        <v>1.34</v>
      </c>
      <c r="O2043">
        <v>24.12</v>
      </c>
      <c r="P2043" t="s">
        <v>1811</v>
      </c>
      <c r="Q2043" t="s">
        <v>1812</v>
      </c>
      <c r="R2043" s="16">
        <v>45780</v>
      </c>
      <c r="S2043">
        <v>74</v>
      </c>
      <c r="T2043" t="s">
        <v>3949</v>
      </c>
      <c r="U2043" s="16">
        <v>45778</v>
      </c>
      <c r="V2043" s="16">
        <v>45778</v>
      </c>
      <c r="Y2043" s="16">
        <v>45778</v>
      </c>
      <c r="AB2043" t="s">
        <v>4087</v>
      </c>
    </row>
    <row r="2044" spans="1:28" x14ac:dyDescent="0.35">
      <c r="A2044" t="s">
        <v>2784</v>
      </c>
      <c r="B2044" t="s">
        <v>3974</v>
      </c>
      <c r="C2044" t="s">
        <v>1400</v>
      </c>
      <c r="D2044" t="s">
        <v>1301</v>
      </c>
      <c r="E2044" s="16">
        <v>45764</v>
      </c>
      <c r="F2044">
        <v>4001895651</v>
      </c>
      <c r="G2044" t="s">
        <v>1809</v>
      </c>
      <c r="H2044" t="s">
        <v>1890</v>
      </c>
      <c r="I2044" t="s">
        <v>1865</v>
      </c>
      <c r="J2044">
        <v>3083742</v>
      </c>
      <c r="K2044">
        <v>6588815</v>
      </c>
      <c r="M2044">
        <v>18</v>
      </c>
      <c r="N2044">
        <v>0.72</v>
      </c>
      <c r="O2044">
        <v>12.96</v>
      </c>
      <c r="P2044" t="s">
        <v>1811</v>
      </c>
      <c r="Q2044" t="s">
        <v>1812</v>
      </c>
      <c r="R2044" s="16">
        <v>45780</v>
      </c>
      <c r="S2044">
        <v>74</v>
      </c>
      <c r="T2044" t="s">
        <v>3949</v>
      </c>
      <c r="U2044" s="16">
        <v>45778</v>
      </c>
      <c r="V2044" s="16">
        <v>45778</v>
      </c>
      <c r="Y2044" s="16">
        <v>45778</v>
      </c>
      <c r="AB2044" t="s">
        <v>4087</v>
      </c>
    </row>
    <row r="2045" spans="1:28" x14ac:dyDescent="0.35">
      <c r="A2045" t="s">
        <v>2784</v>
      </c>
      <c r="B2045" t="s">
        <v>3974</v>
      </c>
      <c r="C2045" t="s">
        <v>1400</v>
      </c>
      <c r="D2045" t="s">
        <v>1301</v>
      </c>
      <c r="E2045" s="16">
        <v>45764</v>
      </c>
      <c r="F2045">
        <v>4001895651</v>
      </c>
      <c r="G2045" t="s">
        <v>1809</v>
      </c>
      <c r="H2045" t="s">
        <v>2038</v>
      </c>
      <c r="I2045" t="s">
        <v>1825</v>
      </c>
      <c r="J2045">
        <v>3083742</v>
      </c>
      <c r="K2045">
        <v>6588815</v>
      </c>
      <c r="M2045">
        <v>8</v>
      </c>
      <c r="N2045">
        <v>2.27</v>
      </c>
      <c r="O2045">
        <v>18.16</v>
      </c>
      <c r="P2045" t="s">
        <v>1811</v>
      </c>
      <c r="Q2045" t="s">
        <v>1812</v>
      </c>
      <c r="R2045" s="16">
        <v>45780</v>
      </c>
      <c r="S2045">
        <v>74</v>
      </c>
      <c r="T2045" t="s">
        <v>3949</v>
      </c>
      <c r="U2045" s="16">
        <v>45778</v>
      </c>
      <c r="V2045" s="16">
        <v>45778</v>
      </c>
      <c r="Y2045" s="16">
        <v>45778</v>
      </c>
      <c r="AB2045" t="s">
        <v>4087</v>
      </c>
    </row>
    <row r="2046" spans="1:28" x14ac:dyDescent="0.35">
      <c r="A2046" t="s">
        <v>2784</v>
      </c>
      <c r="B2046" t="s">
        <v>3974</v>
      </c>
      <c r="C2046" t="s">
        <v>1400</v>
      </c>
      <c r="D2046" t="s">
        <v>1301</v>
      </c>
      <c r="E2046" s="16">
        <v>45764</v>
      </c>
      <c r="F2046">
        <v>4001895651</v>
      </c>
      <c r="G2046" t="s">
        <v>1809</v>
      </c>
      <c r="H2046" t="s">
        <v>2039</v>
      </c>
      <c r="I2046" t="s">
        <v>1822</v>
      </c>
      <c r="J2046">
        <v>3083742</v>
      </c>
      <c r="K2046">
        <v>6588815</v>
      </c>
      <c r="M2046">
        <v>10</v>
      </c>
      <c r="N2046">
        <v>0.52</v>
      </c>
      <c r="O2046">
        <v>5.2</v>
      </c>
      <c r="P2046" t="s">
        <v>1811</v>
      </c>
      <c r="Q2046" t="s">
        <v>1812</v>
      </c>
      <c r="R2046" s="16">
        <v>45780</v>
      </c>
      <c r="S2046">
        <v>74</v>
      </c>
      <c r="T2046" t="s">
        <v>3949</v>
      </c>
      <c r="U2046" s="16">
        <v>45778</v>
      </c>
      <c r="V2046" s="16">
        <v>45778</v>
      </c>
      <c r="Y2046" s="16">
        <v>45778</v>
      </c>
      <c r="AB2046" t="s">
        <v>4087</v>
      </c>
    </row>
    <row r="2047" spans="1:28" x14ac:dyDescent="0.35">
      <c r="A2047" t="s">
        <v>2784</v>
      </c>
      <c r="B2047" t="s">
        <v>3974</v>
      </c>
      <c r="C2047" t="s">
        <v>1400</v>
      </c>
      <c r="D2047" t="s">
        <v>1301</v>
      </c>
      <c r="E2047" s="16">
        <v>45764</v>
      </c>
      <c r="F2047">
        <v>4001895651</v>
      </c>
      <c r="G2047" t="s">
        <v>1809</v>
      </c>
      <c r="H2047" t="s">
        <v>1985</v>
      </c>
      <c r="I2047" t="s">
        <v>1825</v>
      </c>
      <c r="J2047">
        <v>3083742</v>
      </c>
      <c r="K2047">
        <v>6588815</v>
      </c>
      <c r="M2047">
        <v>2</v>
      </c>
      <c r="N2047">
        <v>2.69</v>
      </c>
      <c r="O2047">
        <v>5.38</v>
      </c>
      <c r="P2047" t="s">
        <v>1811</v>
      </c>
      <c r="Q2047" t="s">
        <v>1812</v>
      </c>
      <c r="R2047" s="16">
        <v>45780</v>
      </c>
      <c r="S2047">
        <v>74</v>
      </c>
      <c r="T2047" t="s">
        <v>3949</v>
      </c>
      <c r="U2047" s="16">
        <v>45778</v>
      </c>
      <c r="V2047" s="16">
        <v>45778</v>
      </c>
      <c r="Y2047" s="16">
        <v>45778</v>
      </c>
      <c r="AB2047" t="s">
        <v>4087</v>
      </c>
    </row>
    <row r="2048" spans="1:28" x14ac:dyDescent="0.35">
      <c r="A2048" t="s">
        <v>2784</v>
      </c>
      <c r="B2048" t="s">
        <v>3974</v>
      </c>
      <c r="C2048" t="s">
        <v>1400</v>
      </c>
      <c r="D2048" t="s">
        <v>1301</v>
      </c>
      <c r="E2048" s="16">
        <v>45764</v>
      </c>
      <c r="F2048">
        <v>4001895651</v>
      </c>
      <c r="G2048" t="s">
        <v>1809</v>
      </c>
      <c r="H2048" t="s">
        <v>2040</v>
      </c>
      <c r="I2048" t="s">
        <v>1825</v>
      </c>
      <c r="J2048">
        <v>3083742</v>
      </c>
      <c r="K2048">
        <v>6588815</v>
      </c>
      <c r="M2048">
        <v>2</v>
      </c>
      <c r="N2048">
        <v>3.08</v>
      </c>
      <c r="O2048">
        <v>6.16</v>
      </c>
      <c r="P2048" t="s">
        <v>1811</v>
      </c>
      <c r="Q2048" t="s">
        <v>1812</v>
      </c>
      <c r="R2048" s="16">
        <v>45780</v>
      </c>
      <c r="S2048">
        <v>74</v>
      </c>
      <c r="T2048" t="s">
        <v>3949</v>
      </c>
      <c r="U2048" s="16">
        <v>45778</v>
      </c>
      <c r="V2048" s="16">
        <v>45778</v>
      </c>
      <c r="Y2048" s="16">
        <v>45778</v>
      </c>
      <c r="AB2048" t="s">
        <v>4087</v>
      </c>
    </row>
    <row r="2049" spans="1:28" x14ac:dyDescent="0.35">
      <c r="A2049" t="s">
        <v>2784</v>
      </c>
      <c r="B2049" t="s">
        <v>3974</v>
      </c>
      <c r="C2049" t="s">
        <v>1400</v>
      </c>
      <c r="D2049" t="s">
        <v>1301</v>
      </c>
      <c r="E2049" s="16">
        <v>45764</v>
      </c>
      <c r="F2049">
        <v>4001895651</v>
      </c>
      <c r="G2049" t="s">
        <v>1809</v>
      </c>
      <c r="H2049" t="s">
        <v>2041</v>
      </c>
      <c r="I2049" t="s">
        <v>2042</v>
      </c>
      <c r="J2049">
        <v>3083742</v>
      </c>
      <c r="K2049">
        <v>6588815</v>
      </c>
      <c r="M2049">
        <v>1</v>
      </c>
      <c r="N2049">
        <v>387.99</v>
      </c>
      <c r="O2049">
        <v>387.99</v>
      </c>
      <c r="P2049" t="s">
        <v>1811</v>
      </c>
      <c r="Q2049" t="s">
        <v>1812</v>
      </c>
      <c r="R2049" s="16">
        <v>45780</v>
      </c>
      <c r="S2049">
        <v>74</v>
      </c>
      <c r="T2049" t="s">
        <v>3949</v>
      </c>
      <c r="U2049" s="16">
        <v>45778</v>
      </c>
      <c r="V2049" s="16">
        <v>45778</v>
      </c>
      <c r="Y2049" s="16">
        <v>45778</v>
      </c>
      <c r="AB2049" t="s">
        <v>4087</v>
      </c>
    </row>
    <row r="2050" spans="1:28" x14ac:dyDescent="0.35">
      <c r="A2050" t="s">
        <v>2784</v>
      </c>
      <c r="B2050" t="s">
        <v>3974</v>
      </c>
      <c r="C2050" t="s">
        <v>1400</v>
      </c>
      <c r="D2050" t="s">
        <v>1301</v>
      </c>
      <c r="E2050" s="16">
        <v>45764</v>
      </c>
      <c r="F2050">
        <v>4001895651</v>
      </c>
      <c r="G2050" t="s">
        <v>1809</v>
      </c>
      <c r="H2050" t="s">
        <v>2043</v>
      </c>
      <c r="I2050" t="s">
        <v>1826</v>
      </c>
      <c r="J2050">
        <v>3083742</v>
      </c>
      <c r="K2050">
        <v>6588815</v>
      </c>
      <c r="M2050">
        <v>5</v>
      </c>
      <c r="N2050">
        <v>13.13</v>
      </c>
      <c r="O2050">
        <v>65.650000000000006</v>
      </c>
      <c r="P2050" t="s">
        <v>1811</v>
      </c>
      <c r="Q2050" t="s">
        <v>1812</v>
      </c>
      <c r="R2050" s="16">
        <v>45780</v>
      </c>
      <c r="S2050">
        <v>74</v>
      </c>
      <c r="T2050" t="s">
        <v>3949</v>
      </c>
      <c r="U2050" s="16">
        <v>45778</v>
      </c>
      <c r="V2050" s="16">
        <v>45778</v>
      </c>
      <c r="Y2050" s="16">
        <v>45778</v>
      </c>
      <c r="AB2050" t="s">
        <v>4087</v>
      </c>
    </row>
    <row r="2051" spans="1:28" x14ac:dyDescent="0.35">
      <c r="A2051" t="s">
        <v>2784</v>
      </c>
      <c r="B2051" t="s">
        <v>3974</v>
      </c>
      <c r="C2051" t="s">
        <v>1400</v>
      </c>
      <c r="D2051" t="s">
        <v>1301</v>
      </c>
      <c r="E2051" s="16">
        <v>45764</v>
      </c>
      <c r="F2051">
        <v>4001895651</v>
      </c>
      <c r="G2051" t="s">
        <v>1809</v>
      </c>
      <c r="H2051" t="s">
        <v>2044</v>
      </c>
      <c r="I2051" t="s">
        <v>2042</v>
      </c>
      <c r="J2051">
        <v>3083742</v>
      </c>
      <c r="K2051">
        <v>6588815</v>
      </c>
      <c r="M2051">
        <v>1</v>
      </c>
      <c r="N2051">
        <v>345.96</v>
      </c>
      <c r="O2051">
        <v>345.96</v>
      </c>
      <c r="P2051" t="s">
        <v>1811</v>
      </c>
      <c r="Q2051" t="s">
        <v>1812</v>
      </c>
      <c r="R2051" s="16">
        <v>45780</v>
      </c>
      <c r="S2051">
        <v>74</v>
      </c>
      <c r="T2051" t="s">
        <v>3949</v>
      </c>
      <c r="U2051" s="16">
        <v>45778</v>
      </c>
      <c r="V2051" s="16">
        <v>45778</v>
      </c>
      <c r="Y2051" s="16">
        <v>45778</v>
      </c>
      <c r="AB2051" t="s">
        <v>4087</v>
      </c>
    </row>
    <row r="2052" spans="1:28" x14ac:dyDescent="0.35">
      <c r="A2052" t="s">
        <v>2784</v>
      </c>
      <c r="B2052" t="s">
        <v>3974</v>
      </c>
      <c r="C2052" t="s">
        <v>1400</v>
      </c>
      <c r="D2052" t="s">
        <v>1301</v>
      </c>
      <c r="E2052" s="16">
        <v>45764</v>
      </c>
      <c r="F2052">
        <v>4001895651</v>
      </c>
      <c r="G2052" t="s">
        <v>1809</v>
      </c>
      <c r="H2052" t="s">
        <v>2045</v>
      </c>
      <c r="I2052" t="s">
        <v>2042</v>
      </c>
      <c r="J2052">
        <v>3083742</v>
      </c>
      <c r="K2052">
        <v>6588815</v>
      </c>
      <c r="M2052">
        <v>1</v>
      </c>
      <c r="N2052">
        <v>304.77999999999997</v>
      </c>
      <c r="O2052">
        <v>304.77999999999997</v>
      </c>
      <c r="P2052" t="s">
        <v>1811</v>
      </c>
      <c r="Q2052" t="s">
        <v>1812</v>
      </c>
      <c r="R2052" s="16">
        <v>45780</v>
      </c>
      <c r="S2052">
        <v>74</v>
      </c>
      <c r="T2052" t="s">
        <v>3949</v>
      </c>
      <c r="U2052" s="16">
        <v>45778</v>
      </c>
      <c r="V2052" s="16">
        <v>45778</v>
      </c>
      <c r="Y2052" s="16">
        <v>45778</v>
      </c>
      <c r="AB2052" t="s">
        <v>4087</v>
      </c>
    </row>
    <row r="2053" spans="1:28" x14ac:dyDescent="0.35">
      <c r="A2053" t="s">
        <v>2784</v>
      </c>
      <c r="B2053" t="s">
        <v>3974</v>
      </c>
      <c r="C2053" t="s">
        <v>1400</v>
      </c>
      <c r="D2053" t="s">
        <v>1301</v>
      </c>
      <c r="E2053" s="16">
        <v>45764</v>
      </c>
      <c r="F2053">
        <v>4001895651</v>
      </c>
      <c r="G2053" t="s">
        <v>1809</v>
      </c>
      <c r="H2053" t="s">
        <v>2046</v>
      </c>
      <c r="I2053" t="s">
        <v>2042</v>
      </c>
      <c r="J2053">
        <v>3083742</v>
      </c>
      <c r="K2053">
        <v>6588815</v>
      </c>
      <c r="M2053">
        <v>1</v>
      </c>
      <c r="N2053">
        <v>290.58999999999997</v>
      </c>
      <c r="O2053">
        <v>290.58999999999997</v>
      </c>
      <c r="P2053" t="s">
        <v>1811</v>
      </c>
      <c r="Q2053" t="s">
        <v>1812</v>
      </c>
      <c r="R2053" s="16">
        <v>45780</v>
      </c>
      <c r="S2053">
        <v>74</v>
      </c>
      <c r="T2053" t="s">
        <v>3949</v>
      </c>
      <c r="U2053" s="16">
        <v>45778</v>
      </c>
      <c r="V2053" s="16">
        <v>45778</v>
      </c>
      <c r="Y2053" s="16">
        <v>45778</v>
      </c>
      <c r="AB2053" t="s">
        <v>4087</v>
      </c>
    </row>
    <row r="2054" spans="1:28" x14ac:dyDescent="0.35">
      <c r="A2054" t="s">
        <v>2234</v>
      </c>
      <c r="B2054" t="s">
        <v>2235</v>
      </c>
      <c r="C2054" t="s">
        <v>115</v>
      </c>
      <c r="D2054" t="s">
        <v>114</v>
      </c>
      <c r="E2054" s="16">
        <v>45771</v>
      </c>
      <c r="F2054">
        <v>4001903329</v>
      </c>
      <c r="G2054" t="s">
        <v>1809</v>
      </c>
      <c r="H2054" t="s">
        <v>3068</v>
      </c>
      <c r="I2054" t="s">
        <v>2121</v>
      </c>
      <c r="J2054">
        <v>3083746</v>
      </c>
      <c r="K2054">
        <v>6588820</v>
      </c>
      <c r="M2054">
        <v>2</v>
      </c>
      <c r="N2054">
        <v>8.77</v>
      </c>
      <c r="O2054">
        <v>17.54</v>
      </c>
      <c r="P2054" t="s">
        <v>1811</v>
      </c>
      <c r="Q2054" t="s">
        <v>1812</v>
      </c>
      <c r="R2054" s="16">
        <v>45802</v>
      </c>
      <c r="S2054">
        <v>62</v>
      </c>
      <c r="T2054" t="s">
        <v>8392</v>
      </c>
      <c r="U2054" s="16">
        <v>45809</v>
      </c>
      <c r="V2054" s="16">
        <v>45792</v>
      </c>
      <c r="Y2054" s="16">
        <v>45792</v>
      </c>
      <c r="AB2054" t="s">
        <v>4086</v>
      </c>
    </row>
    <row r="2055" spans="1:28" x14ac:dyDescent="0.35">
      <c r="A2055" t="s">
        <v>2234</v>
      </c>
      <c r="B2055" t="s">
        <v>2235</v>
      </c>
      <c r="C2055" t="s">
        <v>115</v>
      </c>
      <c r="D2055" t="s">
        <v>114</v>
      </c>
      <c r="E2055" s="16">
        <v>45771</v>
      </c>
      <c r="F2055">
        <v>4001903329</v>
      </c>
      <c r="G2055" t="s">
        <v>1809</v>
      </c>
      <c r="H2055" t="s">
        <v>3070</v>
      </c>
      <c r="I2055" t="s">
        <v>1857</v>
      </c>
      <c r="J2055">
        <v>3083746</v>
      </c>
      <c r="K2055">
        <v>6588820</v>
      </c>
      <c r="M2055">
        <v>8</v>
      </c>
      <c r="N2055">
        <v>73.19</v>
      </c>
      <c r="O2055">
        <v>585.52</v>
      </c>
      <c r="P2055" t="s">
        <v>1811</v>
      </c>
      <c r="Q2055" t="s">
        <v>1812</v>
      </c>
      <c r="R2055" s="16">
        <v>45802</v>
      </c>
      <c r="S2055">
        <v>62</v>
      </c>
      <c r="T2055" t="s">
        <v>8392</v>
      </c>
      <c r="U2055" s="16">
        <v>45809</v>
      </c>
      <c r="V2055" s="16">
        <v>45792</v>
      </c>
      <c r="Y2055" s="16">
        <v>45792</v>
      </c>
      <c r="AB2055" t="s">
        <v>4086</v>
      </c>
    </row>
    <row r="2056" spans="1:28" x14ac:dyDescent="0.35">
      <c r="A2056" t="s">
        <v>2234</v>
      </c>
      <c r="B2056" t="s">
        <v>2235</v>
      </c>
      <c r="C2056" t="s">
        <v>115</v>
      </c>
      <c r="D2056" t="s">
        <v>114</v>
      </c>
      <c r="E2056" s="16">
        <v>45771</v>
      </c>
      <c r="F2056">
        <v>4001903329</v>
      </c>
      <c r="G2056" t="s">
        <v>1809</v>
      </c>
      <c r="H2056" t="s">
        <v>3071</v>
      </c>
      <c r="I2056" t="s">
        <v>1822</v>
      </c>
      <c r="J2056">
        <v>3083746</v>
      </c>
      <c r="K2056">
        <v>6588820</v>
      </c>
      <c r="M2056">
        <v>6</v>
      </c>
      <c r="N2056">
        <v>8.19</v>
      </c>
      <c r="O2056">
        <v>49.14</v>
      </c>
      <c r="P2056" t="s">
        <v>1811</v>
      </c>
      <c r="Q2056" t="s">
        <v>1812</v>
      </c>
      <c r="R2056" s="16">
        <v>45802</v>
      </c>
      <c r="S2056">
        <v>62</v>
      </c>
      <c r="T2056" t="s">
        <v>8392</v>
      </c>
      <c r="U2056" s="16">
        <v>45809</v>
      </c>
      <c r="V2056" s="16">
        <v>45792</v>
      </c>
      <c r="Y2056" s="16">
        <v>45792</v>
      </c>
      <c r="AB2056" t="s">
        <v>4086</v>
      </c>
    </row>
    <row r="2057" spans="1:28" x14ac:dyDescent="0.35">
      <c r="A2057" t="s">
        <v>2234</v>
      </c>
      <c r="B2057" t="s">
        <v>2235</v>
      </c>
      <c r="C2057" t="s">
        <v>115</v>
      </c>
      <c r="D2057" t="s">
        <v>114</v>
      </c>
      <c r="E2057" s="16">
        <v>45771</v>
      </c>
      <c r="F2057">
        <v>4001903329</v>
      </c>
      <c r="G2057" t="s">
        <v>1809</v>
      </c>
      <c r="H2057" t="s">
        <v>3072</v>
      </c>
      <c r="I2057" t="s">
        <v>1865</v>
      </c>
      <c r="J2057">
        <v>3083746</v>
      </c>
      <c r="K2057">
        <v>6588820</v>
      </c>
      <c r="M2057">
        <v>4</v>
      </c>
      <c r="N2057">
        <v>8.2799999999999994</v>
      </c>
      <c r="O2057">
        <v>33.119999999999997</v>
      </c>
      <c r="P2057" t="s">
        <v>1811</v>
      </c>
      <c r="Q2057" t="s">
        <v>1812</v>
      </c>
      <c r="R2057" s="16">
        <v>45802</v>
      </c>
      <c r="S2057">
        <v>62</v>
      </c>
      <c r="T2057" t="s">
        <v>8392</v>
      </c>
      <c r="U2057" s="16">
        <v>45809</v>
      </c>
      <c r="V2057" s="16">
        <v>45792</v>
      </c>
      <c r="Y2057" s="16">
        <v>45792</v>
      </c>
      <c r="AB2057" t="s">
        <v>4086</v>
      </c>
    </row>
    <row r="2058" spans="1:28" x14ac:dyDescent="0.35">
      <c r="A2058" t="s">
        <v>2234</v>
      </c>
      <c r="B2058" t="s">
        <v>2235</v>
      </c>
      <c r="C2058" t="s">
        <v>115</v>
      </c>
      <c r="D2058" t="s">
        <v>114</v>
      </c>
      <c r="E2058" s="16">
        <v>45771</v>
      </c>
      <c r="F2058">
        <v>4001903329</v>
      </c>
      <c r="G2058" t="s">
        <v>1809</v>
      </c>
      <c r="H2058" t="s">
        <v>3073</v>
      </c>
      <c r="I2058" t="s">
        <v>2055</v>
      </c>
      <c r="J2058">
        <v>3083746</v>
      </c>
      <c r="K2058">
        <v>6588820</v>
      </c>
      <c r="M2058">
        <v>4</v>
      </c>
      <c r="N2058">
        <v>36.21</v>
      </c>
      <c r="O2058">
        <v>144.84</v>
      </c>
      <c r="P2058" t="s">
        <v>1811</v>
      </c>
      <c r="Q2058" t="s">
        <v>1812</v>
      </c>
      <c r="R2058" s="16">
        <v>45802</v>
      </c>
      <c r="S2058">
        <v>62</v>
      </c>
      <c r="T2058" t="s">
        <v>8392</v>
      </c>
      <c r="U2058" s="16">
        <v>45809</v>
      </c>
      <c r="V2058" s="16">
        <v>45792</v>
      </c>
      <c r="Y2058" s="16">
        <v>45792</v>
      </c>
      <c r="AB2058" t="s">
        <v>4086</v>
      </c>
    </row>
    <row r="2059" spans="1:28" x14ac:dyDescent="0.35">
      <c r="A2059" t="s">
        <v>2234</v>
      </c>
      <c r="B2059" t="s">
        <v>2235</v>
      </c>
      <c r="C2059" t="s">
        <v>115</v>
      </c>
      <c r="D2059" t="s">
        <v>114</v>
      </c>
      <c r="E2059" s="16">
        <v>45771</v>
      </c>
      <c r="F2059">
        <v>4001903329</v>
      </c>
      <c r="G2059" t="s">
        <v>1809</v>
      </c>
      <c r="H2059" t="s">
        <v>1962</v>
      </c>
      <c r="I2059" t="s">
        <v>1831</v>
      </c>
      <c r="J2059">
        <v>3083746</v>
      </c>
      <c r="K2059">
        <v>6588820</v>
      </c>
      <c r="M2059">
        <v>2</v>
      </c>
      <c r="N2059">
        <v>6.18</v>
      </c>
      <c r="O2059">
        <v>12.36</v>
      </c>
      <c r="P2059" t="s">
        <v>1811</v>
      </c>
      <c r="Q2059" t="s">
        <v>1812</v>
      </c>
      <c r="R2059" s="16">
        <v>45802</v>
      </c>
      <c r="S2059">
        <v>62</v>
      </c>
      <c r="T2059" t="s">
        <v>8392</v>
      </c>
      <c r="U2059" s="16">
        <v>45809</v>
      </c>
      <c r="V2059" s="16">
        <v>45792</v>
      </c>
      <c r="Y2059" s="16">
        <v>45792</v>
      </c>
      <c r="AB2059" t="s">
        <v>4086</v>
      </c>
    </row>
    <row r="2060" spans="1:28" x14ac:dyDescent="0.35">
      <c r="A2060" t="s">
        <v>2234</v>
      </c>
      <c r="B2060" t="s">
        <v>2235</v>
      </c>
      <c r="C2060" t="s">
        <v>115</v>
      </c>
      <c r="D2060" t="s">
        <v>114</v>
      </c>
      <c r="E2060" s="16">
        <v>45771</v>
      </c>
      <c r="F2060">
        <v>4001903329</v>
      </c>
      <c r="G2060" t="s">
        <v>1809</v>
      </c>
      <c r="H2060" t="s">
        <v>2657</v>
      </c>
      <c r="I2060" t="s">
        <v>2159</v>
      </c>
      <c r="J2060">
        <v>3083746</v>
      </c>
      <c r="K2060">
        <v>6588820</v>
      </c>
      <c r="M2060">
        <v>8</v>
      </c>
      <c r="N2060">
        <v>0.86</v>
      </c>
      <c r="O2060">
        <v>6.88</v>
      </c>
      <c r="P2060" t="s">
        <v>1811</v>
      </c>
      <c r="Q2060" t="s">
        <v>1812</v>
      </c>
      <c r="R2060" s="16">
        <v>45802</v>
      </c>
      <c r="S2060">
        <v>62</v>
      </c>
      <c r="T2060" t="s">
        <v>8392</v>
      </c>
      <c r="U2060" s="16">
        <v>45809</v>
      </c>
      <c r="V2060" s="16">
        <v>45792</v>
      </c>
      <c r="Y2060" s="16">
        <v>45792</v>
      </c>
      <c r="AB2060" t="s">
        <v>4086</v>
      </c>
    </row>
    <row r="2061" spans="1:28" x14ac:dyDescent="0.35">
      <c r="A2061" t="s">
        <v>2234</v>
      </c>
      <c r="B2061" t="s">
        <v>2235</v>
      </c>
      <c r="C2061" t="s">
        <v>115</v>
      </c>
      <c r="D2061" t="s">
        <v>114</v>
      </c>
      <c r="E2061" s="16">
        <v>45771</v>
      </c>
      <c r="F2061">
        <v>4001903329</v>
      </c>
      <c r="G2061" t="s">
        <v>1809</v>
      </c>
      <c r="H2061" t="s">
        <v>5253</v>
      </c>
      <c r="I2061" t="s">
        <v>3991</v>
      </c>
      <c r="J2061">
        <v>3083746</v>
      </c>
      <c r="K2061">
        <v>6588820</v>
      </c>
      <c r="M2061">
        <v>1</v>
      </c>
      <c r="N2061">
        <v>15.73</v>
      </c>
      <c r="O2061">
        <v>15.73</v>
      </c>
      <c r="P2061" t="s">
        <v>1811</v>
      </c>
      <c r="Q2061" t="s">
        <v>1812</v>
      </c>
      <c r="R2061" s="16">
        <v>45802</v>
      </c>
      <c r="S2061">
        <v>62</v>
      </c>
      <c r="T2061" t="s">
        <v>8392</v>
      </c>
      <c r="U2061" s="16">
        <v>45809</v>
      </c>
      <c r="V2061" s="16">
        <v>45792</v>
      </c>
      <c r="Y2061" s="16">
        <v>45792</v>
      </c>
      <c r="AB2061" t="s">
        <v>4086</v>
      </c>
    </row>
    <row r="2062" spans="1:28" x14ac:dyDescent="0.35">
      <c r="A2062" t="s">
        <v>2234</v>
      </c>
      <c r="B2062" t="s">
        <v>2235</v>
      </c>
      <c r="C2062" t="s">
        <v>115</v>
      </c>
      <c r="D2062" t="s">
        <v>114</v>
      </c>
      <c r="E2062" s="16">
        <v>45771</v>
      </c>
      <c r="F2062">
        <v>4001903329</v>
      </c>
      <c r="G2062" t="s">
        <v>1809</v>
      </c>
      <c r="H2062" t="s">
        <v>5254</v>
      </c>
      <c r="I2062" t="s">
        <v>1828</v>
      </c>
      <c r="J2062">
        <v>3083746</v>
      </c>
      <c r="K2062">
        <v>6588820</v>
      </c>
      <c r="M2062">
        <v>1</v>
      </c>
      <c r="N2062">
        <v>761.06</v>
      </c>
      <c r="O2062">
        <v>761.06</v>
      </c>
      <c r="P2062" t="s">
        <v>1811</v>
      </c>
      <c r="Q2062" t="s">
        <v>1812</v>
      </c>
      <c r="R2062" s="16">
        <v>45802</v>
      </c>
      <c r="S2062">
        <v>62</v>
      </c>
      <c r="T2062" t="s">
        <v>8392</v>
      </c>
      <c r="U2062" s="16">
        <v>45809</v>
      </c>
      <c r="V2062" s="16">
        <v>45792</v>
      </c>
      <c r="Y2062" s="16">
        <v>45792</v>
      </c>
      <c r="AB2062" t="s">
        <v>4086</v>
      </c>
    </row>
    <row r="2063" spans="1:28" x14ac:dyDescent="0.35">
      <c r="A2063" t="s">
        <v>2234</v>
      </c>
      <c r="B2063" t="s">
        <v>2235</v>
      </c>
      <c r="C2063" t="s">
        <v>115</v>
      </c>
      <c r="D2063" t="s">
        <v>114</v>
      </c>
      <c r="E2063" s="16">
        <v>45771</v>
      </c>
      <c r="F2063">
        <v>4001903329</v>
      </c>
      <c r="G2063" t="s">
        <v>1809</v>
      </c>
      <c r="H2063" t="s">
        <v>5255</v>
      </c>
      <c r="I2063" t="s">
        <v>1828</v>
      </c>
      <c r="J2063">
        <v>3083746</v>
      </c>
      <c r="K2063">
        <v>6588820</v>
      </c>
      <c r="M2063">
        <v>1</v>
      </c>
      <c r="N2063">
        <v>782.45</v>
      </c>
      <c r="O2063">
        <v>782.45</v>
      </c>
      <c r="P2063" t="s">
        <v>1811</v>
      </c>
      <c r="Q2063" t="s">
        <v>1812</v>
      </c>
      <c r="R2063" s="16">
        <v>45802</v>
      </c>
      <c r="S2063">
        <v>62</v>
      </c>
      <c r="T2063" t="s">
        <v>8392</v>
      </c>
      <c r="U2063" s="16">
        <v>45809</v>
      </c>
      <c r="V2063" s="16">
        <v>45792</v>
      </c>
      <c r="Y2063" s="16">
        <v>45792</v>
      </c>
      <c r="AB2063" t="s">
        <v>4086</v>
      </c>
    </row>
    <row r="2064" spans="1:28" x14ac:dyDescent="0.35">
      <c r="A2064" t="s">
        <v>2234</v>
      </c>
      <c r="B2064" t="s">
        <v>2235</v>
      </c>
      <c r="C2064" t="s">
        <v>115</v>
      </c>
      <c r="D2064" t="s">
        <v>114</v>
      </c>
      <c r="E2064" s="16">
        <v>45771</v>
      </c>
      <c r="F2064">
        <v>4001903329</v>
      </c>
      <c r="G2064" t="s">
        <v>1809</v>
      </c>
      <c r="H2064" t="s">
        <v>3077</v>
      </c>
      <c r="I2064" t="s">
        <v>1949</v>
      </c>
      <c r="J2064">
        <v>3083746</v>
      </c>
      <c r="K2064">
        <v>6588820</v>
      </c>
      <c r="M2064">
        <v>10</v>
      </c>
      <c r="N2064">
        <v>23.91</v>
      </c>
      <c r="O2064">
        <v>239.1</v>
      </c>
      <c r="P2064" t="s">
        <v>1811</v>
      </c>
      <c r="Q2064" t="s">
        <v>1812</v>
      </c>
      <c r="R2064" s="16">
        <v>45802</v>
      </c>
      <c r="S2064">
        <v>62</v>
      </c>
      <c r="T2064" t="s">
        <v>8392</v>
      </c>
      <c r="U2064" s="16">
        <v>45809</v>
      </c>
      <c r="V2064" s="16">
        <v>45792</v>
      </c>
      <c r="Y2064" s="16">
        <v>45792</v>
      </c>
      <c r="AB2064" t="s">
        <v>4086</v>
      </c>
    </row>
    <row r="2065" spans="1:28" x14ac:dyDescent="0.35">
      <c r="A2065" t="s">
        <v>2234</v>
      </c>
      <c r="B2065" t="s">
        <v>2235</v>
      </c>
      <c r="C2065" t="s">
        <v>115</v>
      </c>
      <c r="D2065" t="s">
        <v>114</v>
      </c>
      <c r="E2065" s="16">
        <v>45771</v>
      </c>
      <c r="F2065">
        <v>4001903329</v>
      </c>
      <c r="G2065" t="s">
        <v>1809</v>
      </c>
      <c r="H2065" t="s">
        <v>3078</v>
      </c>
      <c r="I2065" t="s">
        <v>1949</v>
      </c>
      <c r="J2065">
        <v>3083746</v>
      </c>
      <c r="K2065">
        <v>6588820</v>
      </c>
      <c r="M2065">
        <v>6</v>
      </c>
      <c r="N2065">
        <v>16.170000000000002</v>
      </c>
      <c r="O2065">
        <v>97.02</v>
      </c>
      <c r="P2065" t="s">
        <v>1811</v>
      </c>
      <c r="Q2065" t="s">
        <v>1812</v>
      </c>
      <c r="R2065" s="16">
        <v>45802</v>
      </c>
      <c r="S2065">
        <v>62</v>
      </c>
      <c r="T2065" t="s">
        <v>8392</v>
      </c>
      <c r="U2065" s="16">
        <v>45809</v>
      </c>
      <c r="V2065" s="16">
        <v>45792</v>
      </c>
      <c r="Y2065" s="16">
        <v>45792</v>
      </c>
      <c r="AB2065" t="s">
        <v>4086</v>
      </c>
    </row>
    <row r="2066" spans="1:28" x14ac:dyDescent="0.35">
      <c r="A2066" t="s">
        <v>2234</v>
      </c>
      <c r="B2066" t="s">
        <v>2235</v>
      </c>
      <c r="C2066" t="s">
        <v>115</v>
      </c>
      <c r="D2066" t="s">
        <v>114</v>
      </c>
      <c r="E2066" s="16">
        <v>45771</v>
      </c>
      <c r="F2066">
        <v>4001903329</v>
      </c>
      <c r="G2066" t="s">
        <v>1809</v>
      </c>
      <c r="H2066" t="s">
        <v>3079</v>
      </c>
      <c r="I2066" t="s">
        <v>2215</v>
      </c>
      <c r="J2066">
        <v>3083746</v>
      </c>
      <c r="K2066">
        <v>6588820</v>
      </c>
      <c r="M2066">
        <v>1</v>
      </c>
      <c r="N2066">
        <v>391.86</v>
      </c>
      <c r="O2066">
        <v>391.86</v>
      </c>
      <c r="P2066" t="s">
        <v>1811</v>
      </c>
      <c r="Q2066" t="s">
        <v>1812</v>
      </c>
      <c r="R2066" s="16">
        <v>45802</v>
      </c>
      <c r="S2066">
        <v>62</v>
      </c>
      <c r="T2066" t="s">
        <v>8392</v>
      </c>
      <c r="U2066" s="16">
        <v>45809</v>
      </c>
      <c r="V2066" s="16">
        <v>45792</v>
      </c>
      <c r="Y2066" s="16">
        <v>45792</v>
      </c>
      <c r="AB2066" t="s">
        <v>4086</v>
      </c>
    </row>
    <row r="2067" spans="1:28" x14ac:dyDescent="0.35">
      <c r="A2067" t="s">
        <v>2234</v>
      </c>
      <c r="B2067" t="s">
        <v>2235</v>
      </c>
      <c r="C2067" t="s">
        <v>115</v>
      </c>
      <c r="D2067" t="s">
        <v>114</v>
      </c>
      <c r="E2067" s="16">
        <v>45771</v>
      </c>
      <c r="F2067">
        <v>4001903329</v>
      </c>
      <c r="G2067" t="s">
        <v>1809</v>
      </c>
      <c r="H2067" t="s">
        <v>3082</v>
      </c>
      <c r="I2067" t="s">
        <v>1810</v>
      </c>
      <c r="J2067">
        <v>3083746</v>
      </c>
      <c r="K2067">
        <v>6588820</v>
      </c>
      <c r="M2067">
        <v>6</v>
      </c>
      <c r="N2067">
        <v>12.61</v>
      </c>
      <c r="O2067">
        <v>75.66</v>
      </c>
      <c r="P2067" t="s">
        <v>1811</v>
      </c>
      <c r="Q2067" t="s">
        <v>1812</v>
      </c>
      <c r="R2067" s="16">
        <v>45802</v>
      </c>
      <c r="S2067">
        <v>62</v>
      </c>
      <c r="T2067" t="s">
        <v>8392</v>
      </c>
      <c r="U2067" s="16">
        <v>45809</v>
      </c>
      <c r="V2067" s="16">
        <v>45792</v>
      </c>
      <c r="Y2067" s="16">
        <v>45792</v>
      </c>
      <c r="AB2067" t="s">
        <v>4086</v>
      </c>
    </row>
    <row r="2068" spans="1:28" x14ac:dyDescent="0.35">
      <c r="A2068" t="s">
        <v>2234</v>
      </c>
      <c r="B2068" t="s">
        <v>2235</v>
      </c>
      <c r="C2068" t="s">
        <v>115</v>
      </c>
      <c r="D2068" t="s">
        <v>114</v>
      </c>
      <c r="E2068" s="16">
        <v>45771</v>
      </c>
      <c r="F2068">
        <v>4001903329</v>
      </c>
      <c r="G2068" t="s">
        <v>1809</v>
      </c>
      <c r="H2068" t="s">
        <v>2174</v>
      </c>
      <c r="I2068" t="s">
        <v>2175</v>
      </c>
      <c r="J2068">
        <v>3083746</v>
      </c>
      <c r="K2068">
        <v>6588820</v>
      </c>
      <c r="M2068">
        <v>2</v>
      </c>
      <c r="N2068">
        <v>8.99</v>
      </c>
      <c r="O2068">
        <v>17.98</v>
      </c>
      <c r="P2068" t="s">
        <v>1811</v>
      </c>
      <c r="Q2068" t="s">
        <v>1812</v>
      </c>
      <c r="R2068" s="16">
        <v>45802</v>
      </c>
      <c r="S2068">
        <v>62</v>
      </c>
      <c r="T2068" t="s">
        <v>8392</v>
      </c>
      <c r="U2068" s="16">
        <v>45809</v>
      </c>
      <c r="V2068" s="16">
        <v>45792</v>
      </c>
      <c r="Y2068" s="16">
        <v>45792</v>
      </c>
      <c r="AB2068" t="s">
        <v>4086</v>
      </c>
    </row>
    <row r="2069" spans="1:28" x14ac:dyDescent="0.35">
      <c r="A2069" t="s">
        <v>2234</v>
      </c>
      <c r="B2069" t="s">
        <v>2235</v>
      </c>
      <c r="C2069" t="s">
        <v>115</v>
      </c>
      <c r="D2069" t="s">
        <v>114</v>
      </c>
      <c r="E2069" s="16">
        <v>45771</v>
      </c>
      <c r="F2069">
        <v>4001903329</v>
      </c>
      <c r="G2069" t="s">
        <v>1809</v>
      </c>
      <c r="H2069" t="s">
        <v>3083</v>
      </c>
      <c r="I2069" t="s">
        <v>1825</v>
      </c>
      <c r="J2069">
        <v>3083746</v>
      </c>
      <c r="K2069">
        <v>6588820</v>
      </c>
      <c r="M2069">
        <v>10</v>
      </c>
      <c r="N2069">
        <v>23.9</v>
      </c>
      <c r="O2069">
        <v>239</v>
      </c>
      <c r="P2069" t="s">
        <v>1811</v>
      </c>
      <c r="Q2069" t="s">
        <v>1812</v>
      </c>
      <c r="R2069" s="16">
        <v>45802</v>
      </c>
      <c r="S2069">
        <v>62</v>
      </c>
      <c r="T2069" t="s">
        <v>8392</v>
      </c>
      <c r="U2069" s="16">
        <v>45809</v>
      </c>
      <c r="V2069" s="16">
        <v>45792</v>
      </c>
      <c r="Y2069" s="16">
        <v>45792</v>
      </c>
      <c r="AB2069" t="s">
        <v>4086</v>
      </c>
    </row>
    <row r="2070" spans="1:28" x14ac:dyDescent="0.35">
      <c r="A2070" t="s">
        <v>2234</v>
      </c>
      <c r="B2070" t="s">
        <v>2235</v>
      </c>
      <c r="C2070" t="s">
        <v>115</v>
      </c>
      <c r="D2070" t="s">
        <v>114</v>
      </c>
      <c r="E2070" s="16">
        <v>45771</v>
      </c>
      <c r="F2070">
        <v>4001903329</v>
      </c>
      <c r="G2070" t="s">
        <v>1809</v>
      </c>
      <c r="H2070" t="s">
        <v>3084</v>
      </c>
      <c r="I2070" t="s">
        <v>1825</v>
      </c>
      <c r="J2070">
        <v>3083746</v>
      </c>
      <c r="K2070">
        <v>6588820</v>
      </c>
      <c r="M2070">
        <v>4</v>
      </c>
      <c r="N2070">
        <v>15.78</v>
      </c>
      <c r="O2070">
        <v>63.12</v>
      </c>
      <c r="P2070" t="s">
        <v>1811</v>
      </c>
      <c r="Q2070" t="s">
        <v>1812</v>
      </c>
      <c r="R2070" s="16">
        <v>45802</v>
      </c>
      <c r="S2070">
        <v>62</v>
      </c>
      <c r="T2070" t="s">
        <v>8392</v>
      </c>
      <c r="U2070" s="16">
        <v>45809</v>
      </c>
      <c r="V2070" s="16">
        <v>45792</v>
      </c>
      <c r="Y2070" s="16">
        <v>45792</v>
      </c>
      <c r="AB2070" t="s">
        <v>4086</v>
      </c>
    </row>
    <row r="2071" spans="1:28" x14ac:dyDescent="0.35">
      <c r="A2071" t="s">
        <v>2234</v>
      </c>
      <c r="B2071" t="s">
        <v>2235</v>
      </c>
      <c r="C2071" t="s">
        <v>115</v>
      </c>
      <c r="D2071" t="s">
        <v>114</v>
      </c>
      <c r="E2071" s="16">
        <v>45771</v>
      </c>
      <c r="F2071">
        <v>4001903329</v>
      </c>
      <c r="G2071" t="s">
        <v>1809</v>
      </c>
      <c r="H2071" t="s">
        <v>3085</v>
      </c>
      <c r="I2071" t="s">
        <v>1825</v>
      </c>
      <c r="J2071">
        <v>3083746</v>
      </c>
      <c r="K2071">
        <v>6588820</v>
      </c>
      <c r="M2071">
        <v>8</v>
      </c>
      <c r="N2071">
        <v>5.73</v>
      </c>
      <c r="O2071">
        <v>45.84</v>
      </c>
      <c r="P2071" t="s">
        <v>1811</v>
      </c>
      <c r="Q2071" t="s">
        <v>1812</v>
      </c>
      <c r="R2071" s="16">
        <v>45802</v>
      </c>
      <c r="S2071">
        <v>62</v>
      </c>
      <c r="T2071" t="s">
        <v>8392</v>
      </c>
      <c r="U2071" s="16">
        <v>45809</v>
      </c>
      <c r="V2071" s="16">
        <v>45792</v>
      </c>
      <c r="Y2071" s="16">
        <v>45792</v>
      </c>
      <c r="AB2071" t="s">
        <v>4086</v>
      </c>
    </row>
    <row r="2072" spans="1:28" x14ac:dyDescent="0.35">
      <c r="A2072" t="s">
        <v>2234</v>
      </c>
      <c r="B2072" t="s">
        <v>2235</v>
      </c>
      <c r="C2072" t="s">
        <v>115</v>
      </c>
      <c r="D2072" t="s">
        <v>114</v>
      </c>
      <c r="E2072" s="16">
        <v>45771</v>
      </c>
      <c r="F2072">
        <v>4001903329</v>
      </c>
      <c r="G2072" t="s">
        <v>1809</v>
      </c>
      <c r="H2072" t="s">
        <v>3086</v>
      </c>
      <c r="I2072" t="s">
        <v>1825</v>
      </c>
      <c r="J2072">
        <v>3083746</v>
      </c>
      <c r="K2072">
        <v>6588820</v>
      </c>
      <c r="M2072">
        <v>10</v>
      </c>
      <c r="N2072">
        <v>33.979999999999997</v>
      </c>
      <c r="O2072">
        <v>339.8</v>
      </c>
      <c r="P2072" t="s">
        <v>1811</v>
      </c>
      <c r="Q2072" t="s">
        <v>1812</v>
      </c>
      <c r="R2072" s="16">
        <v>45802</v>
      </c>
      <c r="S2072">
        <v>62</v>
      </c>
      <c r="T2072" t="s">
        <v>8392</v>
      </c>
      <c r="U2072" s="16">
        <v>45809</v>
      </c>
      <c r="V2072" s="16">
        <v>45792</v>
      </c>
      <c r="Y2072" s="16">
        <v>45792</v>
      </c>
      <c r="AB2072" t="s">
        <v>4086</v>
      </c>
    </row>
    <row r="2073" spans="1:28" x14ac:dyDescent="0.35">
      <c r="A2073" t="s">
        <v>2234</v>
      </c>
      <c r="B2073" t="s">
        <v>2235</v>
      </c>
      <c r="C2073" t="s">
        <v>115</v>
      </c>
      <c r="D2073" t="s">
        <v>114</v>
      </c>
      <c r="E2073" s="16">
        <v>45771</v>
      </c>
      <c r="F2073">
        <v>4001903329</v>
      </c>
      <c r="G2073" t="s">
        <v>1809</v>
      </c>
      <c r="H2073" t="s">
        <v>3087</v>
      </c>
      <c r="I2073" t="s">
        <v>1825</v>
      </c>
      <c r="J2073">
        <v>3083746</v>
      </c>
      <c r="K2073">
        <v>6588820</v>
      </c>
      <c r="M2073">
        <v>6</v>
      </c>
      <c r="N2073">
        <v>54.46</v>
      </c>
      <c r="O2073">
        <v>326.76</v>
      </c>
      <c r="P2073" t="s">
        <v>1811</v>
      </c>
      <c r="Q2073" t="s">
        <v>1812</v>
      </c>
      <c r="R2073" s="16">
        <v>45802</v>
      </c>
      <c r="S2073">
        <v>62</v>
      </c>
      <c r="T2073" t="s">
        <v>8392</v>
      </c>
      <c r="U2073" s="16">
        <v>45809</v>
      </c>
      <c r="V2073" s="16">
        <v>45792</v>
      </c>
      <c r="Y2073" s="16">
        <v>45792</v>
      </c>
      <c r="AB2073" t="s">
        <v>4086</v>
      </c>
    </row>
    <row r="2074" spans="1:28" x14ac:dyDescent="0.35">
      <c r="A2074" t="s">
        <v>2234</v>
      </c>
      <c r="B2074" t="s">
        <v>2235</v>
      </c>
      <c r="C2074" t="s">
        <v>115</v>
      </c>
      <c r="D2074" t="s">
        <v>114</v>
      </c>
      <c r="E2074" s="16">
        <v>45771</v>
      </c>
      <c r="F2074">
        <v>4001903329</v>
      </c>
      <c r="G2074" t="s">
        <v>1809</v>
      </c>
      <c r="H2074" t="s">
        <v>5256</v>
      </c>
      <c r="I2074" t="s">
        <v>1822</v>
      </c>
      <c r="J2074">
        <v>3083746</v>
      </c>
      <c r="K2074">
        <v>6588820</v>
      </c>
      <c r="M2074">
        <v>2</v>
      </c>
      <c r="N2074">
        <v>1.75</v>
      </c>
      <c r="O2074">
        <v>3.5</v>
      </c>
      <c r="P2074" t="s">
        <v>1811</v>
      </c>
      <c r="Q2074" t="s">
        <v>1812</v>
      </c>
      <c r="R2074" s="16">
        <v>45802</v>
      </c>
      <c r="S2074">
        <v>62</v>
      </c>
      <c r="T2074" t="s">
        <v>8392</v>
      </c>
      <c r="U2074" s="16">
        <v>45809</v>
      </c>
      <c r="V2074" s="16">
        <v>45792</v>
      </c>
      <c r="Y2074" s="16">
        <v>45792</v>
      </c>
      <c r="AB2074" t="s">
        <v>4086</v>
      </c>
    </row>
    <row r="2075" spans="1:28" x14ac:dyDescent="0.35">
      <c r="A2075" t="s">
        <v>2234</v>
      </c>
      <c r="B2075" t="s">
        <v>2235</v>
      </c>
      <c r="C2075" t="s">
        <v>115</v>
      </c>
      <c r="D2075" t="s">
        <v>114</v>
      </c>
      <c r="E2075" s="16">
        <v>45771</v>
      </c>
      <c r="F2075">
        <v>4001903329</v>
      </c>
      <c r="G2075" t="s">
        <v>1809</v>
      </c>
      <c r="H2075" t="s">
        <v>3088</v>
      </c>
      <c r="I2075" t="s">
        <v>1826</v>
      </c>
      <c r="J2075">
        <v>3083746</v>
      </c>
      <c r="K2075">
        <v>6588820</v>
      </c>
      <c r="M2075">
        <v>4</v>
      </c>
      <c r="N2075">
        <v>23.12</v>
      </c>
      <c r="O2075">
        <v>92.48</v>
      </c>
      <c r="P2075" t="s">
        <v>1811</v>
      </c>
      <c r="Q2075" t="s">
        <v>1812</v>
      </c>
      <c r="R2075" s="16">
        <v>45802</v>
      </c>
      <c r="S2075">
        <v>62</v>
      </c>
      <c r="T2075" t="s">
        <v>8392</v>
      </c>
      <c r="U2075" s="16">
        <v>45809</v>
      </c>
      <c r="V2075" s="16">
        <v>45792</v>
      </c>
      <c r="Y2075" s="16">
        <v>45792</v>
      </c>
      <c r="AB2075" t="s">
        <v>4086</v>
      </c>
    </row>
    <row r="2076" spans="1:28" x14ac:dyDescent="0.35">
      <c r="A2076" t="s">
        <v>2234</v>
      </c>
      <c r="B2076" t="s">
        <v>2235</v>
      </c>
      <c r="C2076" t="s">
        <v>115</v>
      </c>
      <c r="D2076" t="s">
        <v>114</v>
      </c>
      <c r="E2076" s="16">
        <v>45771</v>
      </c>
      <c r="F2076">
        <v>4001903329</v>
      </c>
      <c r="G2076" t="s">
        <v>1809</v>
      </c>
      <c r="H2076" t="s">
        <v>1940</v>
      </c>
      <c r="I2076" t="s">
        <v>1826</v>
      </c>
      <c r="J2076">
        <v>3083746</v>
      </c>
      <c r="K2076">
        <v>6588820</v>
      </c>
      <c r="M2076">
        <v>3</v>
      </c>
      <c r="N2076">
        <v>22.28</v>
      </c>
      <c r="O2076">
        <v>66.84</v>
      </c>
      <c r="P2076" t="s">
        <v>1811</v>
      </c>
      <c r="Q2076" t="s">
        <v>1812</v>
      </c>
      <c r="R2076" s="16">
        <v>45802</v>
      </c>
      <c r="S2076">
        <v>62</v>
      </c>
      <c r="T2076" t="s">
        <v>8392</v>
      </c>
      <c r="U2076" s="16">
        <v>45809</v>
      </c>
      <c r="V2076" s="16">
        <v>45792</v>
      </c>
      <c r="Y2076" s="16">
        <v>45792</v>
      </c>
      <c r="AB2076" t="s">
        <v>4086</v>
      </c>
    </row>
    <row r="2077" spans="1:28" x14ac:dyDescent="0.35">
      <c r="A2077" t="s">
        <v>2234</v>
      </c>
      <c r="B2077" t="s">
        <v>2235</v>
      </c>
      <c r="C2077" t="s">
        <v>115</v>
      </c>
      <c r="D2077" t="s">
        <v>114</v>
      </c>
      <c r="E2077" s="16">
        <v>45771</v>
      </c>
      <c r="F2077">
        <v>4001903329</v>
      </c>
      <c r="G2077" t="s">
        <v>1809</v>
      </c>
      <c r="H2077" t="s">
        <v>3089</v>
      </c>
      <c r="I2077" t="s">
        <v>1826</v>
      </c>
      <c r="J2077">
        <v>3083746</v>
      </c>
      <c r="K2077">
        <v>6588820</v>
      </c>
      <c r="M2077">
        <v>2</v>
      </c>
      <c r="N2077">
        <v>26.52</v>
      </c>
      <c r="O2077">
        <v>53.04</v>
      </c>
      <c r="P2077" t="s">
        <v>1811</v>
      </c>
      <c r="Q2077" t="s">
        <v>1812</v>
      </c>
      <c r="R2077" s="16">
        <v>45802</v>
      </c>
      <c r="S2077">
        <v>62</v>
      </c>
      <c r="T2077" t="s">
        <v>8392</v>
      </c>
      <c r="U2077" s="16">
        <v>45809</v>
      </c>
      <c r="V2077" s="16">
        <v>45792</v>
      </c>
      <c r="Y2077" s="16">
        <v>45792</v>
      </c>
      <c r="AB2077" t="s">
        <v>4086</v>
      </c>
    </row>
    <row r="2078" spans="1:28" x14ac:dyDescent="0.35">
      <c r="A2078" t="s">
        <v>2234</v>
      </c>
      <c r="B2078" t="s">
        <v>2235</v>
      </c>
      <c r="C2078" t="s">
        <v>115</v>
      </c>
      <c r="D2078" t="s">
        <v>114</v>
      </c>
      <c r="E2078" s="16">
        <v>45771</v>
      </c>
      <c r="F2078">
        <v>4001903329</v>
      </c>
      <c r="G2078" t="s">
        <v>1809</v>
      </c>
      <c r="H2078" t="s">
        <v>2108</v>
      </c>
      <c r="I2078" t="s">
        <v>1822</v>
      </c>
      <c r="J2078">
        <v>3083746</v>
      </c>
      <c r="K2078">
        <v>6588820</v>
      </c>
      <c r="M2078">
        <v>4</v>
      </c>
      <c r="N2078">
        <v>1.75</v>
      </c>
      <c r="O2078">
        <v>7</v>
      </c>
      <c r="P2078" t="s">
        <v>1811</v>
      </c>
      <c r="Q2078" t="s">
        <v>1812</v>
      </c>
      <c r="R2078" s="16">
        <v>45802</v>
      </c>
      <c r="S2078">
        <v>62</v>
      </c>
      <c r="T2078" t="s">
        <v>8392</v>
      </c>
      <c r="U2078" s="16">
        <v>45809</v>
      </c>
      <c r="V2078" s="16">
        <v>45792</v>
      </c>
      <c r="Y2078" s="16">
        <v>45792</v>
      </c>
      <c r="AB2078" t="s">
        <v>4086</v>
      </c>
    </row>
    <row r="2079" spans="1:28" x14ac:dyDescent="0.35">
      <c r="A2079" t="s">
        <v>2234</v>
      </c>
      <c r="B2079" t="s">
        <v>2235</v>
      </c>
      <c r="C2079" t="s">
        <v>115</v>
      </c>
      <c r="D2079" t="s">
        <v>114</v>
      </c>
      <c r="E2079" s="16">
        <v>45771</v>
      </c>
      <c r="F2079">
        <v>4001903329</v>
      </c>
      <c r="G2079" t="s">
        <v>1809</v>
      </c>
      <c r="H2079" t="s">
        <v>2965</v>
      </c>
      <c r="I2079" t="s">
        <v>1831</v>
      </c>
      <c r="J2079">
        <v>3083746</v>
      </c>
      <c r="K2079">
        <v>6588820</v>
      </c>
      <c r="M2079">
        <v>4</v>
      </c>
      <c r="N2079">
        <v>29.13</v>
      </c>
      <c r="O2079">
        <v>116.52</v>
      </c>
      <c r="P2079" t="s">
        <v>1811</v>
      </c>
      <c r="Q2079" t="s">
        <v>1812</v>
      </c>
      <c r="R2079" s="16">
        <v>45802</v>
      </c>
      <c r="S2079">
        <v>62</v>
      </c>
      <c r="T2079" t="s">
        <v>8392</v>
      </c>
      <c r="U2079" s="16">
        <v>45809</v>
      </c>
      <c r="V2079" s="16">
        <v>45792</v>
      </c>
      <c r="Y2079" s="16">
        <v>45792</v>
      </c>
      <c r="AB2079" t="s">
        <v>4086</v>
      </c>
    </row>
    <row r="2080" spans="1:28" x14ac:dyDescent="0.35">
      <c r="A2080" t="s">
        <v>2234</v>
      </c>
      <c r="B2080" t="s">
        <v>2235</v>
      </c>
      <c r="C2080" t="s">
        <v>115</v>
      </c>
      <c r="D2080" t="s">
        <v>114</v>
      </c>
      <c r="E2080" s="16">
        <v>45771</v>
      </c>
      <c r="F2080">
        <v>4001903329</v>
      </c>
      <c r="G2080" t="s">
        <v>1809</v>
      </c>
      <c r="H2080" t="s">
        <v>1890</v>
      </c>
      <c r="I2080" t="s">
        <v>1865</v>
      </c>
      <c r="J2080">
        <v>3083746</v>
      </c>
      <c r="K2080">
        <v>6588820</v>
      </c>
      <c r="M2080">
        <v>2</v>
      </c>
      <c r="N2080">
        <v>0.72</v>
      </c>
      <c r="O2080">
        <v>1.44</v>
      </c>
      <c r="P2080" t="s">
        <v>1811</v>
      </c>
      <c r="Q2080" t="s">
        <v>1812</v>
      </c>
      <c r="R2080" s="16">
        <v>45802</v>
      </c>
      <c r="S2080">
        <v>62</v>
      </c>
      <c r="T2080" t="s">
        <v>8392</v>
      </c>
      <c r="U2080" s="16">
        <v>45809</v>
      </c>
      <c r="V2080" s="16">
        <v>45792</v>
      </c>
      <c r="Y2080" s="16">
        <v>45792</v>
      </c>
      <c r="AB2080" t="s">
        <v>4086</v>
      </c>
    </row>
    <row r="2081" spans="1:28" x14ac:dyDescent="0.35">
      <c r="A2081" t="s">
        <v>2234</v>
      </c>
      <c r="B2081" t="s">
        <v>2235</v>
      </c>
      <c r="C2081" t="s">
        <v>115</v>
      </c>
      <c r="D2081" t="s">
        <v>114</v>
      </c>
      <c r="E2081" s="16">
        <v>45771</v>
      </c>
      <c r="F2081">
        <v>4001903329</v>
      </c>
      <c r="G2081" t="s">
        <v>1809</v>
      </c>
      <c r="H2081" t="s">
        <v>3090</v>
      </c>
      <c r="I2081" t="s">
        <v>3091</v>
      </c>
      <c r="J2081">
        <v>3083746</v>
      </c>
      <c r="K2081">
        <v>6588820</v>
      </c>
      <c r="M2081">
        <v>1</v>
      </c>
      <c r="N2081">
        <v>35.85</v>
      </c>
      <c r="O2081">
        <v>35.85</v>
      </c>
      <c r="P2081" t="s">
        <v>1811</v>
      </c>
      <c r="Q2081" t="s">
        <v>1812</v>
      </c>
      <c r="R2081" s="16">
        <v>45802</v>
      </c>
      <c r="S2081">
        <v>62</v>
      </c>
      <c r="T2081" t="s">
        <v>8392</v>
      </c>
      <c r="U2081" s="16">
        <v>45809</v>
      </c>
      <c r="V2081" s="16">
        <v>45792</v>
      </c>
      <c r="Y2081" s="16">
        <v>45792</v>
      </c>
      <c r="AB2081" t="s">
        <v>4086</v>
      </c>
    </row>
    <row r="2082" spans="1:28" x14ac:dyDescent="0.35">
      <c r="A2082" t="s">
        <v>2234</v>
      </c>
      <c r="B2082" t="s">
        <v>2235</v>
      </c>
      <c r="C2082" t="s">
        <v>115</v>
      </c>
      <c r="D2082" t="s">
        <v>114</v>
      </c>
      <c r="E2082" s="16">
        <v>45771</v>
      </c>
      <c r="F2082">
        <v>4001903329</v>
      </c>
      <c r="G2082" t="s">
        <v>1809</v>
      </c>
      <c r="H2082" t="s">
        <v>1821</v>
      </c>
      <c r="I2082" t="s">
        <v>1822</v>
      </c>
      <c r="J2082">
        <v>3083746</v>
      </c>
      <c r="K2082">
        <v>6588820</v>
      </c>
      <c r="M2082">
        <v>12</v>
      </c>
      <c r="N2082">
        <v>1.05</v>
      </c>
      <c r="O2082">
        <v>12.6</v>
      </c>
      <c r="P2082" t="s">
        <v>1811</v>
      </c>
      <c r="Q2082" t="s">
        <v>1812</v>
      </c>
      <c r="R2082" s="16">
        <v>45802</v>
      </c>
      <c r="S2082">
        <v>62</v>
      </c>
      <c r="T2082" t="s">
        <v>8392</v>
      </c>
      <c r="U2082" s="16">
        <v>45809</v>
      </c>
      <c r="V2082" s="16">
        <v>45792</v>
      </c>
      <c r="Y2082" s="16">
        <v>45792</v>
      </c>
      <c r="AB2082" t="s">
        <v>4086</v>
      </c>
    </row>
    <row r="2083" spans="1:28" x14ac:dyDescent="0.35">
      <c r="A2083" t="s">
        <v>2234</v>
      </c>
      <c r="B2083" t="s">
        <v>2235</v>
      </c>
      <c r="C2083" t="s">
        <v>115</v>
      </c>
      <c r="D2083" t="s">
        <v>114</v>
      </c>
      <c r="E2083" s="16">
        <v>45771</v>
      </c>
      <c r="F2083">
        <v>4001903329</v>
      </c>
      <c r="G2083" t="s">
        <v>1809</v>
      </c>
      <c r="H2083" t="s">
        <v>2265</v>
      </c>
      <c r="I2083" t="s">
        <v>1825</v>
      </c>
      <c r="J2083">
        <v>3083746</v>
      </c>
      <c r="K2083">
        <v>6588820</v>
      </c>
      <c r="M2083">
        <v>2</v>
      </c>
      <c r="N2083">
        <v>1.61</v>
      </c>
      <c r="O2083">
        <v>3.22</v>
      </c>
      <c r="P2083" t="s">
        <v>1811</v>
      </c>
      <c r="Q2083" t="s">
        <v>1812</v>
      </c>
      <c r="R2083" s="16">
        <v>45802</v>
      </c>
      <c r="S2083">
        <v>62</v>
      </c>
      <c r="T2083" t="s">
        <v>8392</v>
      </c>
      <c r="U2083" s="16">
        <v>45809</v>
      </c>
      <c r="V2083" s="16">
        <v>45792</v>
      </c>
      <c r="Y2083" s="16">
        <v>45792</v>
      </c>
      <c r="AB2083" t="s">
        <v>4086</v>
      </c>
    </row>
    <row r="2084" spans="1:28" x14ac:dyDescent="0.35">
      <c r="A2084" t="s">
        <v>2234</v>
      </c>
      <c r="B2084" t="s">
        <v>2235</v>
      </c>
      <c r="C2084" t="s">
        <v>115</v>
      </c>
      <c r="D2084" t="s">
        <v>114</v>
      </c>
      <c r="E2084" s="16">
        <v>45771</v>
      </c>
      <c r="F2084">
        <v>4001903329</v>
      </c>
      <c r="G2084" t="s">
        <v>1809</v>
      </c>
      <c r="H2084" t="s">
        <v>1843</v>
      </c>
      <c r="I2084" t="s">
        <v>1823</v>
      </c>
      <c r="J2084">
        <v>3083746</v>
      </c>
      <c r="K2084">
        <v>6588820</v>
      </c>
      <c r="M2084">
        <v>2</v>
      </c>
      <c r="N2084">
        <v>1.41</v>
      </c>
      <c r="O2084">
        <v>2.82</v>
      </c>
      <c r="P2084" t="s">
        <v>1811</v>
      </c>
      <c r="Q2084" t="s">
        <v>1812</v>
      </c>
      <c r="R2084" s="16">
        <v>45802</v>
      </c>
      <c r="S2084">
        <v>62</v>
      </c>
      <c r="T2084" t="s">
        <v>8392</v>
      </c>
      <c r="U2084" s="16">
        <v>45809</v>
      </c>
      <c r="V2084" s="16">
        <v>45792</v>
      </c>
      <c r="Y2084" s="16">
        <v>45792</v>
      </c>
      <c r="AB2084" t="s">
        <v>4086</v>
      </c>
    </row>
    <row r="2085" spans="1:28" x14ac:dyDescent="0.35">
      <c r="A2085" t="s">
        <v>2234</v>
      </c>
      <c r="B2085" t="s">
        <v>2235</v>
      </c>
      <c r="C2085" t="s">
        <v>115</v>
      </c>
      <c r="D2085" t="s">
        <v>114</v>
      </c>
      <c r="E2085" s="16">
        <v>45771</v>
      </c>
      <c r="F2085">
        <v>4001903329</v>
      </c>
      <c r="G2085" t="s">
        <v>1809</v>
      </c>
      <c r="H2085" t="s">
        <v>2982</v>
      </c>
      <c r="I2085" t="s">
        <v>1825</v>
      </c>
      <c r="J2085">
        <v>3083746</v>
      </c>
      <c r="K2085">
        <v>6588820</v>
      </c>
      <c r="M2085">
        <v>4</v>
      </c>
      <c r="N2085">
        <v>4.47</v>
      </c>
      <c r="O2085">
        <v>17.88</v>
      </c>
      <c r="P2085" t="s">
        <v>1811</v>
      </c>
      <c r="Q2085" t="s">
        <v>1812</v>
      </c>
      <c r="R2085" s="16">
        <v>45802</v>
      </c>
      <c r="S2085">
        <v>62</v>
      </c>
      <c r="T2085" t="s">
        <v>8392</v>
      </c>
      <c r="U2085" s="16">
        <v>45809</v>
      </c>
      <c r="V2085" s="16">
        <v>45792</v>
      </c>
      <c r="Y2085" s="16">
        <v>45792</v>
      </c>
      <c r="AB2085" t="s">
        <v>4086</v>
      </c>
    </row>
    <row r="2086" spans="1:28" x14ac:dyDescent="0.35">
      <c r="A2086" t="s">
        <v>2234</v>
      </c>
      <c r="B2086" t="s">
        <v>2235</v>
      </c>
      <c r="C2086" t="s">
        <v>115</v>
      </c>
      <c r="D2086" t="s">
        <v>114</v>
      </c>
      <c r="E2086" s="16">
        <v>45771</v>
      </c>
      <c r="F2086">
        <v>4001903329</v>
      </c>
      <c r="G2086" t="s">
        <v>1809</v>
      </c>
      <c r="H2086" t="s">
        <v>2333</v>
      </c>
      <c r="I2086" t="s">
        <v>1825</v>
      </c>
      <c r="J2086">
        <v>3083746</v>
      </c>
      <c r="K2086">
        <v>6588820</v>
      </c>
      <c r="M2086">
        <v>4</v>
      </c>
      <c r="N2086">
        <v>3.51</v>
      </c>
      <c r="O2086">
        <v>14.04</v>
      </c>
      <c r="P2086" t="s">
        <v>1811</v>
      </c>
      <c r="Q2086" t="s">
        <v>1812</v>
      </c>
      <c r="R2086" s="16">
        <v>45802</v>
      </c>
      <c r="S2086">
        <v>62</v>
      </c>
      <c r="T2086" t="s">
        <v>8392</v>
      </c>
      <c r="U2086" s="16">
        <v>45809</v>
      </c>
      <c r="V2086" s="16">
        <v>45792</v>
      </c>
      <c r="Y2086" s="16">
        <v>45792</v>
      </c>
      <c r="AB2086" t="s">
        <v>4086</v>
      </c>
    </row>
    <row r="2087" spans="1:28" x14ac:dyDescent="0.35">
      <c r="A2087" t="s">
        <v>2234</v>
      </c>
      <c r="B2087" t="s">
        <v>2235</v>
      </c>
      <c r="C2087" t="s">
        <v>115</v>
      </c>
      <c r="D2087" t="s">
        <v>114</v>
      </c>
      <c r="E2087" s="16">
        <v>45771</v>
      </c>
      <c r="F2087">
        <v>4001903329</v>
      </c>
      <c r="G2087" t="s">
        <v>1809</v>
      </c>
      <c r="H2087" t="s">
        <v>2645</v>
      </c>
      <c r="I2087" t="s">
        <v>1810</v>
      </c>
      <c r="J2087">
        <v>3083746</v>
      </c>
      <c r="K2087">
        <v>6588820</v>
      </c>
      <c r="M2087">
        <v>10</v>
      </c>
      <c r="N2087">
        <v>7.26</v>
      </c>
      <c r="O2087">
        <v>72.599999999999994</v>
      </c>
      <c r="P2087" t="s">
        <v>1811</v>
      </c>
      <c r="Q2087" t="s">
        <v>1812</v>
      </c>
      <c r="R2087" s="16">
        <v>45802</v>
      </c>
      <c r="S2087">
        <v>62</v>
      </c>
      <c r="T2087" t="s">
        <v>8392</v>
      </c>
      <c r="U2087" s="16">
        <v>45809</v>
      </c>
      <c r="V2087" s="16">
        <v>45792</v>
      </c>
      <c r="Y2087" s="16">
        <v>45792</v>
      </c>
      <c r="AB2087" t="s">
        <v>4086</v>
      </c>
    </row>
    <row r="2088" spans="1:28" x14ac:dyDescent="0.35">
      <c r="A2088" t="s">
        <v>2234</v>
      </c>
      <c r="B2088" t="s">
        <v>2235</v>
      </c>
      <c r="C2088" t="s">
        <v>115</v>
      </c>
      <c r="D2088" t="s">
        <v>114</v>
      </c>
      <c r="E2088" s="16">
        <v>45771</v>
      </c>
      <c r="F2088">
        <v>4001903329</v>
      </c>
      <c r="G2088" t="s">
        <v>1809</v>
      </c>
      <c r="H2088" t="s">
        <v>2653</v>
      </c>
      <c r="I2088" t="s">
        <v>1822</v>
      </c>
      <c r="J2088">
        <v>3083746</v>
      </c>
      <c r="K2088">
        <v>6588820</v>
      </c>
      <c r="M2088">
        <v>20</v>
      </c>
      <c r="N2088">
        <v>5.53</v>
      </c>
      <c r="O2088">
        <v>110.6</v>
      </c>
      <c r="P2088" t="s">
        <v>1811</v>
      </c>
      <c r="Q2088" t="s">
        <v>1812</v>
      </c>
      <c r="R2088" s="16">
        <v>45802</v>
      </c>
      <c r="S2088">
        <v>62</v>
      </c>
      <c r="T2088" t="s">
        <v>8392</v>
      </c>
      <c r="U2088" s="16">
        <v>45809</v>
      </c>
      <c r="V2088" s="16">
        <v>45792</v>
      </c>
      <c r="Y2088" s="16">
        <v>45792</v>
      </c>
      <c r="AB2088" t="s">
        <v>4086</v>
      </c>
    </row>
    <row r="2089" spans="1:28" x14ac:dyDescent="0.35">
      <c r="A2089" t="s">
        <v>2234</v>
      </c>
      <c r="B2089" t="s">
        <v>2235</v>
      </c>
      <c r="C2089" t="s">
        <v>115</v>
      </c>
      <c r="D2089" t="s">
        <v>114</v>
      </c>
      <c r="E2089" s="16">
        <v>45771</v>
      </c>
      <c r="F2089">
        <v>4001903329</v>
      </c>
      <c r="G2089" t="s">
        <v>1809</v>
      </c>
      <c r="H2089" t="s">
        <v>2130</v>
      </c>
      <c r="I2089" t="s">
        <v>1825</v>
      </c>
      <c r="J2089">
        <v>3083746</v>
      </c>
      <c r="K2089">
        <v>6588820</v>
      </c>
      <c r="M2089">
        <v>8</v>
      </c>
      <c r="N2089">
        <v>2.19</v>
      </c>
      <c r="O2089">
        <v>17.52</v>
      </c>
      <c r="P2089" t="s">
        <v>1811</v>
      </c>
      <c r="Q2089" t="s">
        <v>1812</v>
      </c>
      <c r="R2089" s="16">
        <v>45802</v>
      </c>
      <c r="S2089">
        <v>62</v>
      </c>
      <c r="T2089" t="s">
        <v>8392</v>
      </c>
      <c r="U2089" s="16">
        <v>45809</v>
      </c>
      <c r="V2089" s="16">
        <v>45792</v>
      </c>
      <c r="Y2089" s="16">
        <v>45792</v>
      </c>
      <c r="AB2089" t="s">
        <v>4086</v>
      </c>
    </row>
    <row r="2090" spans="1:28" x14ac:dyDescent="0.35">
      <c r="A2090" t="s">
        <v>2784</v>
      </c>
      <c r="B2090" t="s">
        <v>3974</v>
      </c>
      <c r="C2090" t="s">
        <v>1400</v>
      </c>
      <c r="D2090" t="s">
        <v>1301</v>
      </c>
      <c r="E2090" s="16">
        <v>45767</v>
      </c>
      <c r="F2090">
        <v>4001897609</v>
      </c>
      <c r="G2090" t="s">
        <v>1809</v>
      </c>
      <c r="H2090" t="s">
        <v>3977</v>
      </c>
      <c r="I2090" t="s">
        <v>3978</v>
      </c>
      <c r="J2090">
        <v>3085607</v>
      </c>
      <c r="K2090">
        <v>6590160</v>
      </c>
      <c r="M2090">
        <v>1</v>
      </c>
      <c r="N2090">
        <v>329.08</v>
      </c>
      <c r="O2090">
        <v>329.08</v>
      </c>
      <c r="P2090" t="s">
        <v>1811</v>
      </c>
      <c r="Q2090" t="s">
        <v>1812</v>
      </c>
      <c r="R2090" s="16">
        <v>45770</v>
      </c>
      <c r="S2090">
        <v>84</v>
      </c>
      <c r="T2090" t="s">
        <v>3949</v>
      </c>
      <c r="U2090" s="16">
        <v>45767</v>
      </c>
      <c r="V2090" s="16">
        <v>45767</v>
      </c>
      <c r="Y2090" s="16">
        <v>45769</v>
      </c>
      <c r="AB2090" t="s">
        <v>3976</v>
      </c>
    </row>
    <row r="2091" spans="1:28" x14ac:dyDescent="0.35">
      <c r="A2091" t="s">
        <v>2784</v>
      </c>
      <c r="B2091" t="s">
        <v>3974</v>
      </c>
      <c r="C2091" t="s">
        <v>1400</v>
      </c>
      <c r="D2091" t="s">
        <v>1301</v>
      </c>
      <c r="E2091" s="16">
        <v>45767</v>
      </c>
      <c r="F2091">
        <v>4001897609</v>
      </c>
      <c r="G2091" t="s">
        <v>1809</v>
      </c>
      <c r="H2091" t="s">
        <v>3979</v>
      </c>
      <c r="I2091" t="s">
        <v>3980</v>
      </c>
      <c r="J2091">
        <v>3085607</v>
      </c>
      <c r="K2091">
        <v>6590160</v>
      </c>
      <c r="M2091">
        <v>1</v>
      </c>
      <c r="N2091">
        <v>78.39</v>
      </c>
      <c r="O2091">
        <v>78.39</v>
      </c>
      <c r="P2091" t="s">
        <v>1811</v>
      </c>
      <c r="Q2091" t="s">
        <v>1812</v>
      </c>
      <c r="R2091" s="16">
        <v>45770</v>
      </c>
      <c r="S2091">
        <v>84</v>
      </c>
      <c r="T2091" t="s">
        <v>3949</v>
      </c>
      <c r="U2091" s="16">
        <v>45767</v>
      </c>
      <c r="V2091" s="16">
        <v>45767</v>
      </c>
      <c r="Y2091" s="16">
        <v>45769</v>
      </c>
      <c r="AB2091" t="s">
        <v>3976</v>
      </c>
    </row>
    <row r="2092" spans="1:28" x14ac:dyDescent="0.35">
      <c r="A2092" t="s">
        <v>2784</v>
      </c>
      <c r="B2092" t="s">
        <v>3974</v>
      </c>
      <c r="C2092" t="s">
        <v>1400</v>
      </c>
      <c r="D2092" t="s">
        <v>1301</v>
      </c>
      <c r="E2092" s="16">
        <v>45767</v>
      </c>
      <c r="F2092">
        <v>4001897609</v>
      </c>
      <c r="G2092" t="s">
        <v>1809</v>
      </c>
      <c r="H2092" t="s">
        <v>2650</v>
      </c>
      <c r="I2092" t="s">
        <v>1822</v>
      </c>
      <c r="J2092">
        <v>3085607</v>
      </c>
      <c r="K2092">
        <v>6590160</v>
      </c>
      <c r="M2092">
        <v>4</v>
      </c>
      <c r="N2092">
        <v>1.56</v>
      </c>
      <c r="O2092">
        <v>6.24</v>
      </c>
      <c r="P2092" t="s">
        <v>1811</v>
      </c>
      <c r="Q2092" t="s">
        <v>1812</v>
      </c>
      <c r="R2092" s="16">
        <v>45770</v>
      </c>
      <c r="S2092">
        <v>84</v>
      </c>
      <c r="T2092" t="s">
        <v>3949</v>
      </c>
      <c r="U2092" s="16">
        <v>45767</v>
      </c>
      <c r="V2092" s="16">
        <v>45767</v>
      </c>
      <c r="Y2092" s="16">
        <v>45769</v>
      </c>
      <c r="AB2092" t="s">
        <v>3976</v>
      </c>
    </row>
    <row r="2093" spans="1:28" x14ac:dyDescent="0.35">
      <c r="A2093" t="s">
        <v>2615</v>
      </c>
      <c r="B2093" t="s">
        <v>2616</v>
      </c>
      <c r="C2093" t="s">
        <v>115</v>
      </c>
      <c r="D2093" t="s">
        <v>114</v>
      </c>
      <c r="E2093" s="16">
        <v>45797</v>
      </c>
      <c r="F2093">
        <v>4001935350</v>
      </c>
      <c r="G2093" t="s">
        <v>1809</v>
      </c>
      <c r="H2093" t="s">
        <v>2529</v>
      </c>
      <c r="I2093" t="s">
        <v>1825</v>
      </c>
      <c r="J2093">
        <v>3087302</v>
      </c>
      <c r="K2093">
        <v>6591299</v>
      </c>
      <c r="M2093">
        <v>8</v>
      </c>
      <c r="N2093">
        <v>8.4</v>
      </c>
      <c r="O2093">
        <v>67.2</v>
      </c>
      <c r="P2093" t="s">
        <v>1811</v>
      </c>
      <c r="Q2093" t="s">
        <v>1812</v>
      </c>
      <c r="R2093" s="16">
        <v>45804</v>
      </c>
      <c r="S2093">
        <v>45</v>
      </c>
      <c r="T2093" t="s">
        <v>1930</v>
      </c>
      <c r="U2093" s="16">
        <v>45839</v>
      </c>
      <c r="V2093" s="16">
        <v>45809</v>
      </c>
      <c r="Y2093" s="16">
        <v>45809</v>
      </c>
      <c r="AB2093" t="s">
        <v>5759</v>
      </c>
    </row>
    <row r="2094" spans="1:28" x14ac:dyDescent="0.35">
      <c r="A2094" t="s">
        <v>2615</v>
      </c>
      <c r="B2094" t="s">
        <v>2616</v>
      </c>
      <c r="C2094" t="s">
        <v>115</v>
      </c>
      <c r="D2094" t="s">
        <v>114</v>
      </c>
      <c r="E2094" s="16">
        <v>45797</v>
      </c>
      <c r="F2094">
        <v>4001935350</v>
      </c>
      <c r="G2094" t="s">
        <v>1809</v>
      </c>
      <c r="H2094" t="s">
        <v>2044</v>
      </c>
      <c r="I2094" t="s">
        <v>2042</v>
      </c>
      <c r="J2094">
        <v>3087302</v>
      </c>
      <c r="K2094">
        <v>6591299</v>
      </c>
      <c r="M2094">
        <v>1</v>
      </c>
      <c r="N2094">
        <v>345.96</v>
      </c>
      <c r="O2094">
        <v>345.96</v>
      </c>
      <c r="P2094" t="s">
        <v>1811</v>
      </c>
      <c r="Q2094" t="s">
        <v>1812</v>
      </c>
      <c r="R2094" s="16">
        <v>45804</v>
      </c>
      <c r="S2094">
        <v>45</v>
      </c>
      <c r="T2094" t="s">
        <v>1930</v>
      </c>
      <c r="U2094" s="16">
        <v>45839</v>
      </c>
      <c r="V2094" s="16">
        <v>45809</v>
      </c>
      <c r="Y2094" s="16">
        <v>45809</v>
      </c>
      <c r="AB2094" t="s">
        <v>5759</v>
      </c>
    </row>
    <row r="2095" spans="1:28" x14ac:dyDescent="0.35">
      <c r="A2095" t="s">
        <v>2615</v>
      </c>
      <c r="B2095" t="s">
        <v>2616</v>
      </c>
      <c r="C2095" t="s">
        <v>115</v>
      </c>
      <c r="D2095" t="s">
        <v>114</v>
      </c>
      <c r="E2095" s="16">
        <v>45797</v>
      </c>
      <c r="F2095">
        <v>4001935350</v>
      </c>
      <c r="G2095" t="s">
        <v>1809</v>
      </c>
      <c r="H2095" t="s">
        <v>4612</v>
      </c>
      <c r="I2095" t="s">
        <v>2613</v>
      </c>
      <c r="J2095">
        <v>3087302</v>
      </c>
      <c r="K2095">
        <v>6591299</v>
      </c>
      <c r="M2095">
        <v>8</v>
      </c>
      <c r="N2095">
        <v>10.18</v>
      </c>
      <c r="O2095">
        <v>81.44</v>
      </c>
      <c r="P2095" t="s">
        <v>1811</v>
      </c>
      <c r="Q2095" t="s">
        <v>1812</v>
      </c>
      <c r="R2095" s="16">
        <v>45804</v>
      </c>
      <c r="S2095">
        <v>45</v>
      </c>
      <c r="T2095" t="s">
        <v>1930</v>
      </c>
      <c r="U2095" s="16">
        <v>45839</v>
      </c>
      <c r="V2095" s="16">
        <v>45809</v>
      </c>
      <c r="Y2095" s="16">
        <v>45809</v>
      </c>
      <c r="AB2095" t="s">
        <v>5759</v>
      </c>
    </row>
    <row r="2096" spans="1:28" x14ac:dyDescent="0.35">
      <c r="A2096" t="s">
        <v>2615</v>
      </c>
      <c r="B2096" t="s">
        <v>2616</v>
      </c>
      <c r="C2096" t="s">
        <v>115</v>
      </c>
      <c r="D2096" t="s">
        <v>114</v>
      </c>
      <c r="E2096" s="16">
        <v>45797</v>
      </c>
      <c r="F2096">
        <v>4001935350</v>
      </c>
      <c r="G2096" t="s">
        <v>1809</v>
      </c>
      <c r="H2096" t="s">
        <v>5760</v>
      </c>
      <c r="I2096" t="s">
        <v>1852</v>
      </c>
      <c r="J2096">
        <v>3087302</v>
      </c>
      <c r="K2096">
        <v>6591299</v>
      </c>
      <c r="M2096">
        <v>1</v>
      </c>
      <c r="N2096">
        <v>12.81</v>
      </c>
      <c r="O2096">
        <v>12.81</v>
      </c>
      <c r="P2096" t="s">
        <v>1811</v>
      </c>
      <c r="Q2096" t="s">
        <v>1812</v>
      </c>
      <c r="R2096" s="16">
        <v>45804</v>
      </c>
      <c r="S2096">
        <v>45</v>
      </c>
      <c r="T2096" t="s">
        <v>1930</v>
      </c>
      <c r="U2096" s="16">
        <v>45839</v>
      </c>
      <c r="V2096" s="16">
        <v>45809</v>
      </c>
      <c r="Y2096" s="16">
        <v>45809</v>
      </c>
      <c r="AB2096" t="s">
        <v>5759</v>
      </c>
    </row>
    <row r="2097" spans="1:28" x14ac:dyDescent="0.35">
      <c r="A2097" t="s">
        <v>2615</v>
      </c>
      <c r="B2097" t="s">
        <v>2616</v>
      </c>
      <c r="C2097" t="s">
        <v>115</v>
      </c>
      <c r="D2097" t="s">
        <v>114</v>
      </c>
      <c r="E2097" s="16">
        <v>45797</v>
      </c>
      <c r="F2097">
        <v>4001935350</v>
      </c>
      <c r="G2097" t="s">
        <v>1809</v>
      </c>
      <c r="H2097" t="s">
        <v>5761</v>
      </c>
      <c r="I2097" t="s">
        <v>1852</v>
      </c>
      <c r="J2097">
        <v>3087302</v>
      </c>
      <c r="K2097">
        <v>6591299</v>
      </c>
      <c r="M2097">
        <v>2</v>
      </c>
      <c r="N2097">
        <v>12.39</v>
      </c>
      <c r="O2097">
        <v>24.78</v>
      </c>
      <c r="P2097" t="s">
        <v>1811</v>
      </c>
      <c r="Q2097" t="s">
        <v>1812</v>
      </c>
      <c r="R2097" s="16">
        <v>45804</v>
      </c>
      <c r="S2097">
        <v>45</v>
      </c>
      <c r="T2097" t="s">
        <v>1930</v>
      </c>
      <c r="U2097" s="16">
        <v>45839</v>
      </c>
      <c r="V2097" s="16">
        <v>45809</v>
      </c>
      <c r="Y2097" s="16">
        <v>45809</v>
      </c>
      <c r="AB2097" t="s">
        <v>5759</v>
      </c>
    </row>
    <row r="2098" spans="1:28" x14ac:dyDescent="0.35">
      <c r="A2098" t="s">
        <v>2615</v>
      </c>
      <c r="B2098" t="s">
        <v>2616</v>
      </c>
      <c r="C2098" t="s">
        <v>115</v>
      </c>
      <c r="D2098" t="s">
        <v>114</v>
      </c>
      <c r="E2098" s="16">
        <v>45797</v>
      </c>
      <c r="F2098">
        <v>4001935350</v>
      </c>
      <c r="G2098" t="s">
        <v>1809</v>
      </c>
      <c r="H2098" t="s">
        <v>2043</v>
      </c>
      <c r="I2098" t="s">
        <v>1826</v>
      </c>
      <c r="J2098">
        <v>3087302</v>
      </c>
      <c r="K2098">
        <v>6591299</v>
      </c>
      <c r="M2098">
        <v>14</v>
      </c>
      <c r="N2098">
        <v>13.13</v>
      </c>
      <c r="O2098">
        <v>183.82</v>
      </c>
      <c r="P2098" t="s">
        <v>1811</v>
      </c>
      <c r="Q2098" t="s">
        <v>1812</v>
      </c>
      <c r="R2098" s="16">
        <v>45804</v>
      </c>
      <c r="S2098">
        <v>45</v>
      </c>
      <c r="T2098" t="s">
        <v>1930</v>
      </c>
      <c r="U2098" s="16">
        <v>45839</v>
      </c>
      <c r="V2098" s="16">
        <v>45809</v>
      </c>
      <c r="Y2098" s="16">
        <v>45809</v>
      </c>
      <c r="AB2098" t="s">
        <v>5759</v>
      </c>
    </row>
    <row r="2099" spans="1:28" x14ac:dyDescent="0.35">
      <c r="A2099" t="s">
        <v>2615</v>
      </c>
      <c r="B2099" t="s">
        <v>2616</v>
      </c>
      <c r="C2099" t="s">
        <v>115</v>
      </c>
      <c r="D2099" t="s">
        <v>114</v>
      </c>
      <c r="E2099" s="16">
        <v>45797</v>
      </c>
      <c r="F2099">
        <v>4001935350</v>
      </c>
      <c r="G2099" t="s">
        <v>1809</v>
      </c>
      <c r="H2099" t="s">
        <v>1959</v>
      </c>
      <c r="I2099" t="s">
        <v>1831</v>
      </c>
      <c r="J2099">
        <v>3087302</v>
      </c>
      <c r="K2099">
        <v>6591299</v>
      </c>
      <c r="M2099">
        <v>3</v>
      </c>
      <c r="N2099">
        <v>13.77</v>
      </c>
      <c r="O2099">
        <v>41.31</v>
      </c>
      <c r="P2099" t="s">
        <v>1811</v>
      </c>
      <c r="Q2099" t="s">
        <v>1812</v>
      </c>
      <c r="R2099" s="16">
        <v>45804</v>
      </c>
      <c r="S2099">
        <v>45</v>
      </c>
      <c r="T2099" t="s">
        <v>1930</v>
      </c>
      <c r="U2099" s="16">
        <v>45839</v>
      </c>
      <c r="V2099" s="16">
        <v>45809</v>
      </c>
      <c r="Y2099" s="16">
        <v>45809</v>
      </c>
      <c r="AB2099" t="s">
        <v>5759</v>
      </c>
    </row>
    <row r="2100" spans="1:28" x14ac:dyDescent="0.35">
      <c r="A2100" t="s">
        <v>2615</v>
      </c>
      <c r="B2100" t="s">
        <v>2616</v>
      </c>
      <c r="C2100" t="s">
        <v>115</v>
      </c>
      <c r="D2100" t="s">
        <v>114</v>
      </c>
      <c r="E2100" s="16">
        <v>45797</v>
      </c>
      <c r="F2100">
        <v>4001935350</v>
      </c>
      <c r="G2100" t="s">
        <v>1809</v>
      </c>
      <c r="H2100" t="s">
        <v>4171</v>
      </c>
      <c r="I2100" t="s">
        <v>1865</v>
      </c>
      <c r="J2100">
        <v>3087302</v>
      </c>
      <c r="K2100">
        <v>6591299</v>
      </c>
      <c r="M2100">
        <v>1</v>
      </c>
      <c r="N2100">
        <v>6.77</v>
      </c>
      <c r="O2100">
        <v>6.77</v>
      </c>
      <c r="P2100" t="s">
        <v>1811</v>
      </c>
      <c r="Q2100" t="s">
        <v>1812</v>
      </c>
      <c r="R2100" s="16">
        <v>45804</v>
      </c>
      <c r="S2100">
        <v>45</v>
      </c>
      <c r="T2100" t="s">
        <v>1930</v>
      </c>
      <c r="U2100" s="16">
        <v>45839</v>
      </c>
      <c r="V2100" s="16">
        <v>45809</v>
      </c>
      <c r="Y2100" s="16">
        <v>45809</v>
      </c>
      <c r="AB2100" t="s">
        <v>5759</v>
      </c>
    </row>
    <row r="2101" spans="1:28" x14ac:dyDescent="0.35">
      <c r="A2101" t="s">
        <v>2615</v>
      </c>
      <c r="B2101" t="s">
        <v>2616</v>
      </c>
      <c r="C2101" t="s">
        <v>115</v>
      </c>
      <c r="D2101" t="s">
        <v>114</v>
      </c>
      <c r="E2101" s="16">
        <v>45797</v>
      </c>
      <c r="F2101">
        <v>4001935350</v>
      </c>
      <c r="G2101" t="s">
        <v>1809</v>
      </c>
      <c r="H2101" t="s">
        <v>2373</v>
      </c>
      <c r="I2101" t="s">
        <v>1835</v>
      </c>
      <c r="J2101">
        <v>3087302</v>
      </c>
      <c r="K2101">
        <v>6591299</v>
      </c>
      <c r="M2101">
        <v>2</v>
      </c>
      <c r="N2101">
        <v>107.38</v>
      </c>
      <c r="O2101">
        <v>214.76</v>
      </c>
      <c r="P2101" t="s">
        <v>1811</v>
      </c>
      <c r="Q2101" t="s">
        <v>1812</v>
      </c>
      <c r="R2101" s="16">
        <v>45804</v>
      </c>
      <c r="S2101">
        <v>45</v>
      </c>
      <c r="T2101" t="s">
        <v>1930</v>
      </c>
      <c r="U2101" s="16">
        <v>45839</v>
      </c>
      <c r="V2101" s="16">
        <v>45809</v>
      </c>
      <c r="Y2101" s="16">
        <v>45809</v>
      </c>
      <c r="AB2101" t="s">
        <v>5759</v>
      </c>
    </row>
    <row r="2102" spans="1:28" x14ac:dyDescent="0.35">
      <c r="A2102" t="s">
        <v>2615</v>
      </c>
      <c r="B2102" t="s">
        <v>2616</v>
      </c>
      <c r="C2102" t="s">
        <v>115</v>
      </c>
      <c r="D2102" t="s">
        <v>114</v>
      </c>
      <c r="E2102" s="16">
        <v>45797</v>
      </c>
      <c r="F2102">
        <v>4001935350</v>
      </c>
      <c r="G2102" t="s">
        <v>1809</v>
      </c>
      <c r="H2102" t="s">
        <v>5762</v>
      </c>
      <c r="I2102" t="s">
        <v>2106</v>
      </c>
      <c r="J2102">
        <v>3087302</v>
      </c>
      <c r="K2102">
        <v>6591299</v>
      </c>
      <c r="M2102">
        <v>1</v>
      </c>
      <c r="N2102">
        <v>421.66</v>
      </c>
      <c r="O2102">
        <v>421.66</v>
      </c>
      <c r="P2102" t="s">
        <v>1811</v>
      </c>
      <c r="Q2102" t="s">
        <v>1812</v>
      </c>
      <c r="R2102" s="16">
        <v>45804</v>
      </c>
      <c r="S2102">
        <v>45</v>
      </c>
      <c r="T2102" t="s">
        <v>1930</v>
      </c>
      <c r="U2102" s="16">
        <v>45839</v>
      </c>
      <c r="V2102" s="16">
        <v>45809</v>
      </c>
      <c r="Y2102" s="16">
        <v>45809</v>
      </c>
      <c r="AB2102" t="s">
        <v>5759</v>
      </c>
    </row>
    <row r="2103" spans="1:28" x14ac:dyDescent="0.35">
      <c r="A2103" t="s">
        <v>2615</v>
      </c>
      <c r="B2103" t="s">
        <v>2616</v>
      </c>
      <c r="C2103" t="s">
        <v>115</v>
      </c>
      <c r="D2103" t="s">
        <v>114</v>
      </c>
      <c r="E2103" s="16">
        <v>45797</v>
      </c>
      <c r="F2103">
        <v>4001935350</v>
      </c>
      <c r="G2103" t="s">
        <v>1809</v>
      </c>
      <c r="H2103" t="s">
        <v>5763</v>
      </c>
      <c r="I2103" t="s">
        <v>2106</v>
      </c>
      <c r="J2103">
        <v>3087302</v>
      </c>
      <c r="K2103">
        <v>6591299</v>
      </c>
      <c r="M2103">
        <v>1</v>
      </c>
      <c r="N2103">
        <v>331.55</v>
      </c>
      <c r="O2103">
        <v>331.55</v>
      </c>
      <c r="P2103" t="s">
        <v>1811</v>
      </c>
      <c r="Q2103" t="s">
        <v>1812</v>
      </c>
      <c r="R2103" s="16">
        <v>45804</v>
      </c>
      <c r="S2103">
        <v>45</v>
      </c>
      <c r="T2103" t="s">
        <v>1930</v>
      </c>
      <c r="U2103" s="16">
        <v>45839</v>
      </c>
      <c r="V2103" s="16">
        <v>45809</v>
      </c>
      <c r="Y2103" s="16">
        <v>45809</v>
      </c>
      <c r="AB2103" t="s">
        <v>5759</v>
      </c>
    </row>
    <row r="2104" spans="1:28" x14ac:dyDescent="0.35">
      <c r="A2104" t="s">
        <v>2615</v>
      </c>
      <c r="B2104" t="s">
        <v>2616</v>
      </c>
      <c r="C2104" t="s">
        <v>115</v>
      </c>
      <c r="D2104" t="s">
        <v>114</v>
      </c>
      <c r="E2104" s="16">
        <v>45797</v>
      </c>
      <c r="F2104">
        <v>4001935350</v>
      </c>
      <c r="G2104" t="s">
        <v>1809</v>
      </c>
      <c r="H2104" t="s">
        <v>1962</v>
      </c>
      <c r="I2104" t="s">
        <v>1831</v>
      </c>
      <c r="J2104">
        <v>3087302</v>
      </c>
      <c r="K2104">
        <v>6591299</v>
      </c>
      <c r="M2104">
        <v>10</v>
      </c>
      <c r="N2104">
        <v>6.18</v>
      </c>
      <c r="O2104">
        <v>61.8</v>
      </c>
      <c r="P2104" t="s">
        <v>1811</v>
      </c>
      <c r="Q2104" t="s">
        <v>1812</v>
      </c>
      <c r="R2104" s="16">
        <v>45804</v>
      </c>
      <c r="S2104">
        <v>45</v>
      </c>
      <c r="T2104" t="s">
        <v>1930</v>
      </c>
      <c r="U2104" s="16">
        <v>45839</v>
      </c>
      <c r="V2104" s="16">
        <v>45809</v>
      </c>
      <c r="Y2104" s="16">
        <v>45809</v>
      </c>
      <c r="AB2104" t="s">
        <v>5759</v>
      </c>
    </row>
    <row r="2105" spans="1:28" x14ac:dyDescent="0.35">
      <c r="A2105" t="s">
        <v>2615</v>
      </c>
      <c r="B2105" t="s">
        <v>2616</v>
      </c>
      <c r="C2105" t="s">
        <v>115</v>
      </c>
      <c r="D2105" t="s">
        <v>114</v>
      </c>
      <c r="E2105" s="16">
        <v>45797</v>
      </c>
      <c r="F2105">
        <v>4001935350</v>
      </c>
      <c r="G2105" t="s">
        <v>1809</v>
      </c>
      <c r="H2105" t="s">
        <v>5764</v>
      </c>
      <c r="I2105" t="s">
        <v>2106</v>
      </c>
      <c r="J2105">
        <v>3087302</v>
      </c>
      <c r="K2105">
        <v>6591299</v>
      </c>
      <c r="M2105">
        <v>1</v>
      </c>
      <c r="N2105">
        <v>151.16</v>
      </c>
      <c r="O2105">
        <v>151.16</v>
      </c>
      <c r="P2105" t="s">
        <v>1811</v>
      </c>
      <c r="Q2105" t="s">
        <v>1812</v>
      </c>
      <c r="R2105" s="16">
        <v>45804</v>
      </c>
      <c r="S2105">
        <v>45</v>
      </c>
      <c r="T2105" t="s">
        <v>1930</v>
      </c>
      <c r="U2105" s="16">
        <v>45839</v>
      </c>
      <c r="V2105" s="16">
        <v>45809</v>
      </c>
      <c r="Y2105" s="16">
        <v>45809</v>
      </c>
      <c r="AB2105" t="s">
        <v>5759</v>
      </c>
    </row>
    <row r="2106" spans="1:28" x14ac:dyDescent="0.35">
      <c r="A2106" t="s">
        <v>2615</v>
      </c>
      <c r="B2106" t="s">
        <v>2616</v>
      </c>
      <c r="C2106" t="s">
        <v>115</v>
      </c>
      <c r="D2106" t="s">
        <v>114</v>
      </c>
      <c r="E2106" s="16">
        <v>45797</v>
      </c>
      <c r="F2106">
        <v>4001935350</v>
      </c>
      <c r="G2106" t="s">
        <v>1809</v>
      </c>
      <c r="H2106" t="s">
        <v>5765</v>
      </c>
      <c r="I2106" t="s">
        <v>4140</v>
      </c>
      <c r="J2106">
        <v>3087302</v>
      </c>
      <c r="K2106">
        <v>6591299</v>
      </c>
      <c r="M2106">
        <v>2</v>
      </c>
      <c r="N2106">
        <v>10.38</v>
      </c>
      <c r="O2106">
        <v>20.76</v>
      </c>
      <c r="P2106" t="s">
        <v>1811</v>
      </c>
      <c r="Q2106" t="s">
        <v>1812</v>
      </c>
      <c r="R2106" s="16">
        <v>45804</v>
      </c>
      <c r="S2106">
        <v>45</v>
      </c>
      <c r="T2106" t="s">
        <v>1930</v>
      </c>
      <c r="U2106" s="16">
        <v>45839</v>
      </c>
      <c r="V2106" s="16">
        <v>45809</v>
      </c>
      <c r="Y2106" s="16">
        <v>45809</v>
      </c>
      <c r="AB2106" t="s">
        <v>5759</v>
      </c>
    </row>
    <row r="2107" spans="1:28" x14ac:dyDescent="0.35">
      <c r="A2107" t="s">
        <v>2615</v>
      </c>
      <c r="B2107" t="s">
        <v>2616</v>
      </c>
      <c r="C2107" t="s">
        <v>115</v>
      </c>
      <c r="D2107" t="s">
        <v>114</v>
      </c>
      <c r="E2107" s="16">
        <v>45797</v>
      </c>
      <c r="F2107">
        <v>4001935350</v>
      </c>
      <c r="G2107" t="s">
        <v>1809</v>
      </c>
      <c r="H2107" t="s">
        <v>2384</v>
      </c>
      <c r="I2107" t="s">
        <v>1835</v>
      </c>
      <c r="J2107">
        <v>3087302</v>
      </c>
      <c r="K2107">
        <v>6591299</v>
      </c>
      <c r="M2107">
        <v>8</v>
      </c>
      <c r="N2107">
        <v>17.43</v>
      </c>
      <c r="O2107">
        <v>139.44</v>
      </c>
      <c r="P2107" t="s">
        <v>1811</v>
      </c>
      <c r="Q2107" t="s">
        <v>1812</v>
      </c>
      <c r="R2107" s="16">
        <v>45804</v>
      </c>
      <c r="S2107">
        <v>45</v>
      </c>
      <c r="T2107" t="s">
        <v>1930</v>
      </c>
      <c r="U2107" s="16">
        <v>45839</v>
      </c>
      <c r="V2107" s="16">
        <v>45809</v>
      </c>
      <c r="Y2107" s="16">
        <v>45809</v>
      </c>
      <c r="AB2107" t="s">
        <v>5759</v>
      </c>
    </row>
    <row r="2108" spans="1:28" x14ac:dyDescent="0.35">
      <c r="A2108" t="s">
        <v>2615</v>
      </c>
      <c r="B2108" t="s">
        <v>2616</v>
      </c>
      <c r="C2108" t="s">
        <v>115</v>
      </c>
      <c r="D2108" t="s">
        <v>114</v>
      </c>
      <c r="E2108" s="16">
        <v>45797</v>
      </c>
      <c r="F2108">
        <v>4001935350</v>
      </c>
      <c r="G2108" t="s">
        <v>1809</v>
      </c>
      <c r="H2108" t="s">
        <v>2515</v>
      </c>
      <c r="I2108" t="s">
        <v>1835</v>
      </c>
      <c r="J2108">
        <v>3087302</v>
      </c>
      <c r="K2108">
        <v>6591299</v>
      </c>
      <c r="M2108">
        <v>8</v>
      </c>
      <c r="N2108">
        <v>16.18</v>
      </c>
      <c r="O2108">
        <v>129.44</v>
      </c>
      <c r="P2108" t="s">
        <v>1811</v>
      </c>
      <c r="Q2108" t="s">
        <v>1812</v>
      </c>
      <c r="R2108" s="16">
        <v>45804</v>
      </c>
      <c r="S2108">
        <v>45</v>
      </c>
      <c r="T2108" t="s">
        <v>1930</v>
      </c>
      <c r="U2108" s="16">
        <v>45839</v>
      </c>
      <c r="V2108" s="16">
        <v>45809</v>
      </c>
      <c r="Y2108" s="16">
        <v>45809</v>
      </c>
      <c r="AB2108" t="s">
        <v>5759</v>
      </c>
    </row>
    <row r="2109" spans="1:28" x14ac:dyDescent="0.35">
      <c r="A2109" t="s">
        <v>2615</v>
      </c>
      <c r="B2109" t="s">
        <v>2616</v>
      </c>
      <c r="C2109" t="s">
        <v>115</v>
      </c>
      <c r="D2109" t="s">
        <v>114</v>
      </c>
      <c r="E2109" s="16">
        <v>45797</v>
      </c>
      <c r="F2109">
        <v>4001935350</v>
      </c>
      <c r="G2109" t="s">
        <v>1809</v>
      </c>
      <c r="H2109" t="s">
        <v>5766</v>
      </c>
      <c r="I2109" t="s">
        <v>2654</v>
      </c>
      <c r="J2109">
        <v>3087302</v>
      </c>
      <c r="K2109">
        <v>6591299</v>
      </c>
      <c r="M2109">
        <v>8</v>
      </c>
      <c r="N2109">
        <v>16.420000000000002</v>
      </c>
      <c r="O2109">
        <v>131.36000000000001</v>
      </c>
      <c r="P2109" t="s">
        <v>1811</v>
      </c>
      <c r="Q2109" t="s">
        <v>1812</v>
      </c>
      <c r="R2109" s="16">
        <v>45804</v>
      </c>
      <c r="S2109">
        <v>45</v>
      </c>
      <c r="T2109" t="s">
        <v>1930</v>
      </c>
      <c r="U2109" s="16">
        <v>45839</v>
      </c>
      <c r="V2109" s="16">
        <v>45809</v>
      </c>
      <c r="Y2109" s="16">
        <v>45809</v>
      </c>
      <c r="AB2109" t="s">
        <v>5759</v>
      </c>
    </row>
    <row r="2110" spans="1:28" x14ac:dyDescent="0.35">
      <c r="A2110" t="s">
        <v>2615</v>
      </c>
      <c r="B2110" t="s">
        <v>2616</v>
      </c>
      <c r="C2110" t="s">
        <v>115</v>
      </c>
      <c r="D2110" t="s">
        <v>114</v>
      </c>
      <c r="E2110" s="16">
        <v>45797</v>
      </c>
      <c r="F2110">
        <v>4001935350</v>
      </c>
      <c r="G2110" t="s">
        <v>1809</v>
      </c>
      <c r="H2110" t="s">
        <v>2655</v>
      </c>
      <c r="I2110" t="s">
        <v>2654</v>
      </c>
      <c r="J2110">
        <v>3087302</v>
      </c>
      <c r="K2110">
        <v>6591299</v>
      </c>
      <c r="M2110">
        <v>8</v>
      </c>
      <c r="N2110">
        <v>16.920000000000002</v>
      </c>
      <c r="O2110">
        <v>135.36000000000001</v>
      </c>
      <c r="P2110" t="s">
        <v>1811</v>
      </c>
      <c r="Q2110" t="s">
        <v>1812</v>
      </c>
      <c r="R2110" s="16">
        <v>45804</v>
      </c>
      <c r="S2110">
        <v>45</v>
      </c>
      <c r="T2110" t="s">
        <v>1930</v>
      </c>
      <c r="U2110" s="16">
        <v>45839</v>
      </c>
      <c r="V2110" s="16">
        <v>45809</v>
      </c>
      <c r="Y2110" s="16">
        <v>45809</v>
      </c>
      <c r="AB2110" t="s">
        <v>5759</v>
      </c>
    </row>
    <row r="2111" spans="1:28" x14ac:dyDescent="0.35">
      <c r="A2111" t="s">
        <v>2615</v>
      </c>
      <c r="B2111" t="s">
        <v>2616</v>
      </c>
      <c r="C2111" t="s">
        <v>115</v>
      </c>
      <c r="D2111" t="s">
        <v>114</v>
      </c>
      <c r="E2111" s="16">
        <v>45797</v>
      </c>
      <c r="F2111">
        <v>4001935350</v>
      </c>
      <c r="G2111" t="s">
        <v>1809</v>
      </c>
      <c r="H2111" t="s">
        <v>5767</v>
      </c>
      <c r="I2111" t="s">
        <v>1831</v>
      </c>
      <c r="J2111">
        <v>3087302</v>
      </c>
      <c r="K2111">
        <v>6591299</v>
      </c>
      <c r="M2111">
        <v>3</v>
      </c>
      <c r="N2111">
        <v>15.78</v>
      </c>
      <c r="O2111">
        <v>47.34</v>
      </c>
      <c r="P2111" t="s">
        <v>1811</v>
      </c>
      <c r="Q2111" t="s">
        <v>1812</v>
      </c>
      <c r="R2111" s="16">
        <v>45804</v>
      </c>
      <c r="S2111">
        <v>45</v>
      </c>
      <c r="T2111" t="s">
        <v>1930</v>
      </c>
      <c r="U2111" s="16">
        <v>45839</v>
      </c>
      <c r="V2111" s="16">
        <v>45809</v>
      </c>
      <c r="Y2111" s="16">
        <v>45809</v>
      </c>
      <c r="AB2111" t="s">
        <v>5759</v>
      </c>
    </row>
    <row r="2112" spans="1:28" x14ac:dyDescent="0.35">
      <c r="A2112" t="s">
        <v>2615</v>
      </c>
      <c r="B2112" t="s">
        <v>2616</v>
      </c>
      <c r="C2112" t="s">
        <v>115</v>
      </c>
      <c r="D2112" t="s">
        <v>114</v>
      </c>
      <c r="E2112" s="16">
        <v>45797</v>
      </c>
      <c r="F2112">
        <v>4001935350</v>
      </c>
      <c r="G2112" t="s">
        <v>1809</v>
      </c>
      <c r="H2112" t="s">
        <v>1965</v>
      </c>
      <c r="I2112" t="s">
        <v>1831</v>
      </c>
      <c r="J2112">
        <v>3087302</v>
      </c>
      <c r="K2112">
        <v>6591299</v>
      </c>
      <c r="M2112">
        <v>1</v>
      </c>
      <c r="N2112">
        <v>17.82</v>
      </c>
      <c r="O2112">
        <v>17.82</v>
      </c>
      <c r="P2112" t="s">
        <v>1811</v>
      </c>
      <c r="Q2112" t="s">
        <v>1812</v>
      </c>
      <c r="R2112" s="16">
        <v>45804</v>
      </c>
      <c r="S2112">
        <v>45</v>
      </c>
      <c r="T2112" t="s">
        <v>1930</v>
      </c>
      <c r="U2112" s="16">
        <v>45839</v>
      </c>
      <c r="V2112" s="16">
        <v>45809</v>
      </c>
      <c r="Y2112" s="16">
        <v>45809</v>
      </c>
      <c r="AB2112" t="s">
        <v>5759</v>
      </c>
    </row>
    <row r="2113" spans="1:28" x14ac:dyDescent="0.35">
      <c r="A2113" t="s">
        <v>2615</v>
      </c>
      <c r="B2113" t="s">
        <v>2616</v>
      </c>
      <c r="C2113" t="s">
        <v>115</v>
      </c>
      <c r="D2113" t="s">
        <v>114</v>
      </c>
      <c r="E2113" s="16">
        <v>45797</v>
      </c>
      <c r="F2113">
        <v>4001935350</v>
      </c>
      <c r="G2113" t="s">
        <v>1809</v>
      </c>
      <c r="H2113" t="s">
        <v>2166</v>
      </c>
      <c r="I2113" t="s">
        <v>1831</v>
      </c>
      <c r="J2113">
        <v>3087302</v>
      </c>
      <c r="K2113">
        <v>6591299</v>
      </c>
      <c r="M2113">
        <v>1</v>
      </c>
      <c r="N2113">
        <v>21.86</v>
      </c>
      <c r="O2113">
        <v>21.86</v>
      </c>
      <c r="P2113" t="s">
        <v>1811</v>
      </c>
      <c r="Q2113" t="s">
        <v>1812</v>
      </c>
      <c r="R2113" s="16">
        <v>45804</v>
      </c>
      <c r="S2113">
        <v>45</v>
      </c>
      <c r="T2113" t="s">
        <v>1930</v>
      </c>
      <c r="U2113" s="16">
        <v>45839</v>
      </c>
      <c r="V2113" s="16">
        <v>45809</v>
      </c>
      <c r="Y2113" s="16">
        <v>45809</v>
      </c>
      <c r="AB2113" t="s">
        <v>5759</v>
      </c>
    </row>
    <row r="2114" spans="1:28" x14ac:dyDescent="0.35">
      <c r="A2114" t="s">
        <v>2615</v>
      </c>
      <c r="B2114" t="s">
        <v>2616</v>
      </c>
      <c r="C2114" t="s">
        <v>115</v>
      </c>
      <c r="D2114" t="s">
        <v>114</v>
      </c>
      <c r="E2114" s="16">
        <v>45797</v>
      </c>
      <c r="F2114">
        <v>4001935350</v>
      </c>
      <c r="G2114" t="s">
        <v>1809</v>
      </c>
      <c r="H2114" t="s">
        <v>5768</v>
      </c>
      <c r="I2114" t="s">
        <v>2106</v>
      </c>
      <c r="J2114">
        <v>3087302</v>
      </c>
      <c r="K2114">
        <v>6591299</v>
      </c>
      <c r="M2114">
        <v>1</v>
      </c>
      <c r="N2114">
        <v>488.82</v>
      </c>
      <c r="O2114">
        <v>488.82</v>
      </c>
      <c r="P2114" t="s">
        <v>1811</v>
      </c>
      <c r="Q2114" t="s">
        <v>1812</v>
      </c>
      <c r="R2114" s="16">
        <v>45804</v>
      </c>
      <c r="S2114">
        <v>45</v>
      </c>
      <c r="T2114" t="s">
        <v>1930</v>
      </c>
      <c r="U2114" s="16">
        <v>45839</v>
      </c>
      <c r="V2114" s="16">
        <v>45809</v>
      </c>
      <c r="Y2114" s="16">
        <v>45809</v>
      </c>
      <c r="AB2114" t="s">
        <v>5759</v>
      </c>
    </row>
    <row r="2115" spans="1:28" x14ac:dyDescent="0.35">
      <c r="A2115" t="s">
        <v>2615</v>
      </c>
      <c r="B2115" t="s">
        <v>2616</v>
      </c>
      <c r="C2115" t="s">
        <v>115</v>
      </c>
      <c r="D2115" t="s">
        <v>114</v>
      </c>
      <c r="E2115" s="16">
        <v>45797</v>
      </c>
      <c r="F2115">
        <v>4001935350</v>
      </c>
      <c r="G2115" t="s">
        <v>1809</v>
      </c>
      <c r="H2115" t="s">
        <v>5769</v>
      </c>
      <c r="I2115" t="s">
        <v>2106</v>
      </c>
      <c r="J2115">
        <v>3087302</v>
      </c>
      <c r="K2115">
        <v>6591299</v>
      </c>
      <c r="M2115">
        <v>1</v>
      </c>
      <c r="N2115">
        <v>363.16</v>
      </c>
      <c r="O2115">
        <v>363.16</v>
      </c>
      <c r="P2115" t="s">
        <v>1811</v>
      </c>
      <c r="Q2115" t="s">
        <v>1812</v>
      </c>
      <c r="R2115" s="16">
        <v>45804</v>
      </c>
      <c r="S2115">
        <v>45</v>
      </c>
      <c r="T2115" t="s">
        <v>1930</v>
      </c>
      <c r="U2115" s="16">
        <v>45839</v>
      </c>
      <c r="V2115" s="16">
        <v>45809</v>
      </c>
      <c r="Y2115" s="16">
        <v>45809</v>
      </c>
      <c r="AB2115" t="s">
        <v>5759</v>
      </c>
    </row>
    <row r="2116" spans="1:28" x14ac:dyDescent="0.35">
      <c r="A2116" t="s">
        <v>2615</v>
      </c>
      <c r="B2116" t="s">
        <v>2616</v>
      </c>
      <c r="C2116" t="s">
        <v>115</v>
      </c>
      <c r="D2116" t="s">
        <v>114</v>
      </c>
      <c r="E2116" s="16">
        <v>45797</v>
      </c>
      <c r="F2116">
        <v>4001935350</v>
      </c>
      <c r="G2116" t="s">
        <v>1809</v>
      </c>
      <c r="H2116" t="s">
        <v>5770</v>
      </c>
      <c r="I2116" t="s">
        <v>2106</v>
      </c>
      <c r="J2116">
        <v>3087302</v>
      </c>
      <c r="K2116">
        <v>6591299</v>
      </c>
      <c r="M2116">
        <v>1</v>
      </c>
      <c r="N2116">
        <v>162.41</v>
      </c>
      <c r="O2116">
        <v>162.41</v>
      </c>
      <c r="P2116" t="s">
        <v>1811</v>
      </c>
      <c r="Q2116" t="s">
        <v>1812</v>
      </c>
      <c r="R2116" s="16">
        <v>45804</v>
      </c>
      <c r="S2116">
        <v>45</v>
      </c>
      <c r="T2116" t="s">
        <v>1930</v>
      </c>
      <c r="U2116" s="16">
        <v>45839</v>
      </c>
      <c r="V2116" s="16">
        <v>45809</v>
      </c>
      <c r="Y2116" s="16">
        <v>45809</v>
      </c>
      <c r="AB2116" t="s">
        <v>5759</v>
      </c>
    </row>
    <row r="2117" spans="1:28" x14ac:dyDescent="0.35">
      <c r="A2117" t="s">
        <v>2615</v>
      </c>
      <c r="B2117" t="s">
        <v>2616</v>
      </c>
      <c r="C2117" t="s">
        <v>115</v>
      </c>
      <c r="D2117" t="s">
        <v>114</v>
      </c>
      <c r="E2117" s="16">
        <v>45797</v>
      </c>
      <c r="F2117">
        <v>4001935350</v>
      </c>
      <c r="G2117" t="s">
        <v>1809</v>
      </c>
      <c r="H2117" t="s">
        <v>5771</v>
      </c>
      <c r="I2117" t="s">
        <v>2106</v>
      </c>
      <c r="J2117">
        <v>3087302</v>
      </c>
      <c r="K2117">
        <v>6591299</v>
      </c>
      <c r="M2117">
        <v>1</v>
      </c>
      <c r="N2117">
        <v>119.18</v>
      </c>
      <c r="O2117">
        <v>119.18</v>
      </c>
      <c r="P2117" t="s">
        <v>1811</v>
      </c>
      <c r="Q2117" t="s">
        <v>1812</v>
      </c>
      <c r="R2117" s="16">
        <v>45804</v>
      </c>
      <c r="S2117">
        <v>45</v>
      </c>
      <c r="T2117" t="s">
        <v>1930</v>
      </c>
      <c r="U2117" s="16">
        <v>45839</v>
      </c>
      <c r="V2117" s="16">
        <v>45809</v>
      </c>
      <c r="Y2117" s="16">
        <v>45809</v>
      </c>
      <c r="AB2117" t="s">
        <v>5759</v>
      </c>
    </row>
    <row r="2118" spans="1:28" x14ac:dyDescent="0.35">
      <c r="A2118" t="s">
        <v>2615</v>
      </c>
      <c r="B2118" t="s">
        <v>2616</v>
      </c>
      <c r="C2118" t="s">
        <v>115</v>
      </c>
      <c r="D2118" t="s">
        <v>114</v>
      </c>
      <c r="E2118" s="16">
        <v>45797</v>
      </c>
      <c r="F2118">
        <v>4001935350</v>
      </c>
      <c r="G2118" t="s">
        <v>1809</v>
      </c>
      <c r="H2118" t="s">
        <v>5772</v>
      </c>
      <c r="I2118" t="s">
        <v>4140</v>
      </c>
      <c r="J2118">
        <v>3087302</v>
      </c>
      <c r="K2118">
        <v>6591299</v>
      </c>
      <c r="M2118">
        <v>1</v>
      </c>
      <c r="N2118">
        <v>11.28</v>
      </c>
      <c r="O2118">
        <v>11.28</v>
      </c>
      <c r="P2118" t="s">
        <v>1811</v>
      </c>
      <c r="Q2118" t="s">
        <v>1812</v>
      </c>
      <c r="R2118" s="16">
        <v>45804</v>
      </c>
      <c r="S2118">
        <v>45</v>
      </c>
      <c r="T2118" t="s">
        <v>1930</v>
      </c>
      <c r="U2118" s="16">
        <v>45839</v>
      </c>
      <c r="V2118" s="16">
        <v>45809</v>
      </c>
      <c r="Y2118" s="16">
        <v>45809</v>
      </c>
      <c r="AB2118" t="s">
        <v>5759</v>
      </c>
    </row>
    <row r="2119" spans="1:28" x14ac:dyDescent="0.35">
      <c r="A2119" t="s">
        <v>2615</v>
      </c>
      <c r="B2119" t="s">
        <v>2616</v>
      </c>
      <c r="C2119" t="s">
        <v>115</v>
      </c>
      <c r="D2119" t="s">
        <v>114</v>
      </c>
      <c r="E2119" s="16">
        <v>45797</v>
      </c>
      <c r="F2119">
        <v>4001935350</v>
      </c>
      <c r="G2119" t="s">
        <v>1809</v>
      </c>
      <c r="H2119" t="s">
        <v>5773</v>
      </c>
      <c r="I2119" t="s">
        <v>2032</v>
      </c>
      <c r="J2119">
        <v>3087302</v>
      </c>
      <c r="K2119">
        <v>6591299</v>
      </c>
      <c r="M2119">
        <v>1</v>
      </c>
      <c r="N2119">
        <v>2948.33</v>
      </c>
      <c r="O2119">
        <v>2948.33</v>
      </c>
      <c r="P2119" t="s">
        <v>1811</v>
      </c>
      <c r="Q2119" t="s">
        <v>1812</v>
      </c>
      <c r="R2119" s="16">
        <v>45804</v>
      </c>
      <c r="S2119">
        <v>45</v>
      </c>
      <c r="T2119" t="s">
        <v>1930</v>
      </c>
      <c r="U2119" s="16">
        <v>45839</v>
      </c>
      <c r="V2119" s="16">
        <v>45809</v>
      </c>
      <c r="Y2119" s="16">
        <v>45809</v>
      </c>
      <c r="AB2119" t="s">
        <v>5759</v>
      </c>
    </row>
    <row r="2120" spans="1:28" x14ac:dyDescent="0.35">
      <c r="A2120" t="s">
        <v>2615</v>
      </c>
      <c r="B2120" t="s">
        <v>2616</v>
      </c>
      <c r="C2120" t="s">
        <v>115</v>
      </c>
      <c r="D2120" t="s">
        <v>114</v>
      </c>
      <c r="E2120" s="16">
        <v>45797</v>
      </c>
      <c r="F2120">
        <v>4001935350</v>
      </c>
      <c r="G2120" t="s">
        <v>1809</v>
      </c>
      <c r="H2120" t="s">
        <v>5774</v>
      </c>
      <c r="I2120" t="s">
        <v>2032</v>
      </c>
      <c r="J2120">
        <v>3087302</v>
      </c>
      <c r="K2120">
        <v>6591299</v>
      </c>
      <c r="M2120">
        <v>1</v>
      </c>
      <c r="N2120">
        <v>3590.13</v>
      </c>
      <c r="O2120">
        <v>3590.13</v>
      </c>
      <c r="P2120" t="s">
        <v>1811</v>
      </c>
      <c r="Q2120" t="s">
        <v>1812</v>
      </c>
      <c r="R2120" s="16">
        <v>45804</v>
      </c>
      <c r="S2120">
        <v>45</v>
      </c>
      <c r="T2120" t="s">
        <v>1930</v>
      </c>
      <c r="U2120" s="16">
        <v>45839</v>
      </c>
      <c r="V2120" s="16">
        <v>45809</v>
      </c>
      <c r="Y2120" s="16">
        <v>45809</v>
      </c>
      <c r="AB2120" t="s">
        <v>5759</v>
      </c>
    </row>
    <row r="2121" spans="1:28" x14ac:dyDescent="0.35">
      <c r="A2121" t="s">
        <v>2615</v>
      </c>
      <c r="B2121" t="s">
        <v>2616</v>
      </c>
      <c r="C2121" t="s">
        <v>115</v>
      </c>
      <c r="D2121" t="s">
        <v>114</v>
      </c>
      <c r="E2121" s="16">
        <v>45797</v>
      </c>
      <c r="F2121">
        <v>4001935350</v>
      </c>
      <c r="G2121" t="s">
        <v>1809</v>
      </c>
      <c r="H2121" t="s">
        <v>5775</v>
      </c>
      <c r="I2121" t="s">
        <v>2106</v>
      </c>
      <c r="J2121">
        <v>3087302</v>
      </c>
      <c r="K2121">
        <v>6591299</v>
      </c>
      <c r="M2121">
        <v>1</v>
      </c>
      <c r="N2121">
        <v>240.58</v>
      </c>
      <c r="O2121">
        <v>240.58</v>
      </c>
      <c r="P2121" t="s">
        <v>1811</v>
      </c>
      <c r="Q2121" t="s">
        <v>1812</v>
      </c>
      <c r="R2121" s="16">
        <v>45804</v>
      </c>
      <c r="S2121">
        <v>45</v>
      </c>
      <c r="T2121" t="s">
        <v>1930</v>
      </c>
      <c r="U2121" s="16">
        <v>45839</v>
      </c>
      <c r="V2121" s="16">
        <v>45809</v>
      </c>
      <c r="Y2121" s="16">
        <v>45809</v>
      </c>
      <c r="AB2121" t="s">
        <v>5759</v>
      </c>
    </row>
    <row r="2122" spans="1:28" x14ac:dyDescent="0.35">
      <c r="A2122" t="s">
        <v>2615</v>
      </c>
      <c r="B2122" t="s">
        <v>2616</v>
      </c>
      <c r="C2122" t="s">
        <v>115</v>
      </c>
      <c r="D2122" t="s">
        <v>114</v>
      </c>
      <c r="E2122" s="16">
        <v>45797</v>
      </c>
      <c r="F2122">
        <v>4001935350</v>
      </c>
      <c r="G2122" t="s">
        <v>1809</v>
      </c>
      <c r="H2122" t="s">
        <v>2656</v>
      </c>
      <c r="I2122" t="s">
        <v>2106</v>
      </c>
      <c r="J2122">
        <v>3087302</v>
      </c>
      <c r="K2122">
        <v>6591299</v>
      </c>
      <c r="M2122">
        <v>1</v>
      </c>
      <c r="N2122">
        <v>620.01</v>
      </c>
      <c r="O2122">
        <v>620.01</v>
      </c>
      <c r="P2122" t="s">
        <v>1811</v>
      </c>
      <c r="Q2122" t="s">
        <v>1812</v>
      </c>
      <c r="R2122" s="16">
        <v>45804</v>
      </c>
      <c r="S2122">
        <v>45</v>
      </c>
      <c r="T2122" t="s">
        <v>1930</v>
      </c>
      <c r="U2122" s="16">
        <v>45839</v>
      </c>
      <c r="V2122" s="16">
        <v>45809</v>
      </c>
      <c r="Y2122" s="16">
        <v>45809</v>
      </c>
      <c r="AB2122" t="s">
        <v>5759</v>
      </c>
    </row>
    <row r="2123" spans="1:28" x14ac:dyDescent="0.35">
      <c r="A2123" t="s">
        <v>2615</v>
      </c>
      <c r="B2123" t="s">
        <v>2616</v>
      </c>
      <c r="C2123" t="s">
        <v>115</v>
      </c>
      <c r="D2123" t="s">
        <v>114</v>
      </c>
      <c r="E2123" s="16">
        <v>45797</v>
      </c>
      <c r="F2123">
        <v>4001935350</v>
      </c>
      <c r="G2123" t="s">
        <v>1809</v>
      </c>
      <c r="H2123" t="s">
        <v>5776</v>
      </c>
      <c r="I2123" t="s">
        <v>2106</v>
      </c>
      <c r="J2123">
        <v>3087302</v>
      </c>
      <c r="K2123">
        <v>6591299</v>
      </c>
      <c r="M2123">
        <v>1</v>
      </c>
      <c r="N2123">
        <v>376.4</v>
      </c>
      <c r="O2123">
        <v>376.4</v>
      </c>
      <c r="P2123" t="s">
        <v>1811</v>
      </c>
      <c r="Q2123" t="s">
        <v>1812</v>
      </c>
      <c r="R2123" s="16">
        <v>45804</v>
      </c>
      <c r="S2123">
        <v>45</v>
      </c>
      <c r="T2123" t="s">
        <v>1930</v>
      </c>
      <c r="U2123" s="16">
        <v>45839</v>
      </c>
      <c r="V2123" s="16">
        <v>45809</v>
      </c>
      <c r="Y2123" s="16">
        <v>45809</v>
      </c>
      <c r="AB2123" t="s">
        <v>5759</v>
      </c>
    </row>
    <row r="2124" spans="1:28" x14ac:dyDescent="0.35">
      <c r="A2124" t="s">
        <v>2615</v>
      </c>
      <c r="B2124" t="s">
        <v>2616</v>
      </c>
      <c r="C2124" t="s">
        <v>115</v>
      </c>
      <c r="D2124" t="s">
        <v>114</v>
      </c>
      <c r="E2124" s="16">
        <v>45797</v>
      </c>
      <c r="F2124">
        <v>4001935350</v>
      </c>
      <c r="G2124" t="s">
        <v>1809</v>
      </c>
      <c r="H2124" t="s">
        <v>5777</v>
      </c>
      <c r="I2124" t="s">
        <v>2106</v>
      </c>
      <c r="J2124">
        <v>3087302</v>
      </c>
      <c r="K2124">
        <v>6591299</v>
      </c>
      <c r="M2124">
        <v>1</v>
      </c>
      <c r="N2124">
        <v>674.46</v>
      </c>
      <c r="O2124">
        <v>674.46</v>
      </c>
      <c r="P2124" t="s">
        <v>1811</v>
      </c>
      <c r="Q2124" t="s">
        <v>1812</v>
      </c>
      <c r="R2124" s="16">
        <v>45804</v>
      </c>
      <c r="S2124">
        <v>45</v>
      </c>
      <c r="T2124" t="s">
        <v>1930</v>
      </c>
      <c r="U2124" s="16">
        <v>45839</v>
      </c>
      <c r="V2124" s="16">
        <v>45809</v>
      </c>
      <c r="Y2124" s="16">
        <v>45809</v>
      </c>
      <c r="AB2124" t="s">
        <v>5759</v>
      </c>
    </row>
    <row r="2125" spans="1:28" x14ac:dyDescent="0.35">
      <c r="A2125" t="s">
        <v>2615</v>
      </c>
      <c r="B2125" t="s">
        <v>2616</v>
      </c>
      <c r="C2125" t="s">
        <v>115</v>
      </c>
      <c r="D2125" t="s">
        <v>114</v>
      </c>
      <c r="E2125" s="16">
        <v>45797</v>
      </c>
      <c r="F2125">
        <v>4001935350</v>
      </c>
      <c r="G2125" t="s">
        <v>1809</v>
      </c>
      <c r="H2125" t="s">
        <v>2374</v>
      </c>
      <c r="I2125" t="s">
        <v>1835</v>
      </c>
      <c r="J2125">
        <v>3087302</v>
      </c>
      <c r="K2125">
        <v>6591299</v>
      </c>
      <c r="M2125">
        <v>6</v>
      </c>
      <c r="N2125">
        <v>93.38</v>
      </c>
      <c r="O2125">
        <v>560.28</v>
      </c>
      <c r="P2125" t="s">
        <v>1811</v>
      </c>
      <c r="Q2125" t="s">
        <v>1812</v>
      </c>
      <c r="R2125" s="16">
        <v>45804</v>
      </c>
      <c r="S2125">
        <v>45</v>
      </c>
      <c r="T2125" t="s">
        <v>1930</v>
      </c>
      <c r="U2125" s="16">
        <v>45839</v>
      </c>
      <c r="V2125" s="16">
        <v>45809</v>
      </c>
      <c r="Y2125" s="16">
        <v>45809</v>
      </c>
      <c r="AB2125" t="s">
        <v>5759</v>
      </c>
    </row>
    <row r="2126" spans="1:28" x14ac:dyDescent="0.35">
      <c r="A2126" t="s">
        <v>2615</v>
      </c>
      <c r="B2126" t="s">
        <v>2616</v>
      </c>
      <c r="C2126" t="s">
        <v>115</v>
      </c>
      <c r="D2126" t="s">
        <v>114</v>
      </c>
      <c r="E2126" s="16">
        <v>45797</v>
      </c>
      <c r="F2126">
        <v>4001935350</v>
      </c>
      <c r="G2126" t="s">
        <v>1809</v>
      </c>
      <c r="H2126" t="s">
        <v>5778</v>
      </c>
      <c r="I2126" t="s">
        <v>4140</v>
      </c>
      <c r="J2126">
        <v>3087302</v>
      </c>
      <c r="K2126">
        <v>6591299</v>
      </c>
      <c r="M2126">
        <v>1</v>
      </c>
      <c r="N2126">
        <v>11.65</v>
      </c>
      <c r="O2126">
        <v>11.65</v>
      </c>
      <c r="P2126" t="s">
        <v>1811</v>
      </c>
      <c r="Q2126" t="s">
        <v>1812</v>
      </c>
      <c r="R2126" s="16">
        <v>45804</v>
      </c>
      <c r="S2126">
        <v>45</v>
      </c>
      <c r="T2126" t="s">
        <v>1930</v>
      </c>
      <c r="U2126" s="16">
        <v>45839</v>
      </c>
      <c r="V2126" s="16">
        <v>45809</v>
      </c>
      <c r="Y2126" s="16">
        <v>45809</v>
      </c>
      <c r="AB2126" t="s">
        <v>5759</v>
      </c>
    </row>
    <row r="2127" spans="1:28" x14ac:dyDescent="0.35">
      <c r="A2127" t="s">
        <v>2615</v>
      </c>
      <c r="B2127" t="s">
        <v>2616</v>
      </c>
      <c r="C2127" t="s">
        <v>115</v>
      </c>
      <c r="D2127" t="s">
        <v>114</v>
      </c>
      <c r="E2127" s="16">
        <v>45797</v>
      </c>
      <c r="F2127">
        <v>4001935350</v>
      </c>
      <c r="G2127" t="s">
        <v>1809</v>
      </c>
      <c r="H2127" t="s">
        <v>2657</v>
      </c>
      <c r="I2127" t="s">
        <v>2159</v>
      </c>
      <c r="J2127">
        <v>3087302</v>
      </c>
      <c r="K2127">
        <v>6591299</v>
      </c>
      <c r="M2127">
        <v>1</v>
      </c>
      <c r="N2127">
        <v>0.86</v>
      </c>
      <c r="O2127">
        <v>0.86</v>
      </c>
      <c r="P2127" t="s">
        <v>1811</v>
      </c>
      <c r="Q2127" t="s">
        <v>1812</v>
      </c>
      <c r="R2127" s="16">
        <v>45804</v>
      </c>
      <c r="S2127">
        <v>45</v>
      </c>
      <c r="T2127" t="s">
        <v>1930</v>
      </c>
      <c r="U2127" s="16">
        <v>45839</v>
      </c>
      <c r="V2127" s="16">
        <v>45809</v>
      </c>
      <c r="Y2127" s="16">
        <v>45809</v>
      </c>
      <c r="AB2127" t="s">
        <v>5759</v>
      </c>
    </row>
    <row r="2128" spans="1:28" x14ac:dyDescent="0.35">
      <c r="A2128" t="s">
        <v>2615</v>
      </c>
      <c r="B2128" t="s">
        <v>2616</v>
      </c>
      <c r="C2128" t="s">
        <v>115</v>
      </c>
      <c r="D2128" t="s">
        <v>114</v>
      </c>
      <c r="E2128" s="16">
        <v>45797</v>
      </c>
      <c r="F2128">
        <v>4001935350</v>
      </c>
      <c r="G2128" t="s">
        <v>1809</v>
      </c>
      <c r="H2128" t="s">
        <v>5779</v>
      </c>
      <c r="I2128" t="s">
        <v>2106</v>
      </c>
      <c r="J2128">
        <v>3087302</v>
      </c>
      <c r="K2128">
        <v>6591299</v>
      </c>
      <c r="M2128">
        <v>1</v>
      </c>
      <c r="N2128">
        <v>233.61</v>
      </c>
      <c r="O2128">
        <v>233.61</v>
      </c>
      <c r="P2128" t="s">
        <v>1811</v>
      </c>
      <c r="Q2128" t="s">
        <v>1812</v>
      </c>
      <c r="R2128" s="16">
        <v>45804</v>
      </c>
      <c r="S2128">
        <v>45</v>
      </c>
      <c r="T2128" t="s">
        <v>1930</v>
      </c>
      <c r="U2128" s="16">
        <v>45839</v>
      </c>
      <c r="V2128" s="16">
        <v>45809</v>
      </c>
      <c r="Y2128" s="16">
        <v>45809</v>
      </c>
      <c r="AB2128" t="s">
        <v>5759</v>
      </c>
    </row>
    <row r="2129" spans="1:28" x14ac:dyDescent="0.35">
      <c r="A2129" t="s">
        <v>2615</v>
      </c>
      <c r="B2129" t="s">
        <v>2616</v>
      </c>
      <c r="C2129" t="s">
        <v>115</v>
      </c>
      <c r="D2129" t="s">
        <v>114</v>
      </c>
      <c r="E2129" s="16">
        <v>45797</v>
      </c>
      <c r="F2129">
        <v>4001935350</v>
      </c>
      <c r="G2129" t="s">
        <v>1809</v>
      </c>
      <c r="H2129" t="s">
        <v>5780</v>
      </c>
      <c r="I2129" t="s">
        <v>2106</v>
      </c>
      <c r="J2129">
        <v>3087302</v>
      </c>
      <c r="K2129">
        <v>6591299</v>
      </c>
      <c r="M2129">
        <v>1</v>
      </c>
      <c r="N2129">
        <v>289.75</v>
      </c>
      <c r="O2129">
        <v>289.75</v>
      </c>
      <c r="P2129" t="s">
        <v>1811</v>
      </c>
      <c r="Q2129" t="s">
        <v>1812</v>
      </c>
      <c r="R2129" s="16">
        <v>45804</v>
      </c>
      <c r="S2129">
        <v>45</v>
      </c>
      <c r="T2129" t="s">
        <v>1930</v>
      </c>
      <c r="U2129" s="16">
        <v>45839</v>
      </c>
      <c r="V2129" s="16">
        <v>45809</v>
      </c>
      <c r="Y2129" s="16">
        <v>45809</v>
      </c>
      <c r="AB2129" t="s">
        <v>5759</v>
      </c>
    </row>
    <row r="2130" spans="1:28" x14ac:dyDescent="0.35">
      <c r="A2130" t="s">
        <v>2615</v>
      </c>
      <c r="B2130" t="s">
        <v>2616</v>
      </c>
      <c r="C2130" t="s">
        <v>115</v>
      </c>
      <c r="D2130" t="s">
        <v>114</v>
      </c>
      <c r="E2130" s="16">
        <v>45797</v>
      </c>
      <c r="F2130">
        <v>4001935350</v>
      </c>
      <c r="G2130" t="s">
        <v>1809</v>
      </c>
      <c r="H2130" t="s">
        <v>5781</v>
      </c>
      <c r="I2130" t="s">
        <v>2106</v>
      </c>
      <c r="J2130">
        <v>3087302</v>
      </c>
      <c r="K2130">
        <v>6591299</v>
      </c>
      <c r="M2130">
        <v>1</v>
      </c>
      <c r="N2130">
        <v>212.92</v>
      </c>
      <c r="O2130">
        <v>212.92</v>
      </c>
      <c r="P2130" t="s">
        <v>1811</v>
      </c>
      <c r="Q2130" t="s">
        <v>1812</v>
      </c>
      <c r="R2130" s="16">
        <v>45804</v>
      </c>
      <c r="S2130">
        <v>45</v>
      </c>
      <c r="T2130" t="s">
        <v>1930</v>
      </c>
      <c r="U2130" s="16">
        <v>45839</v>
      </c>
      <c r="V2130" s="16">
        <v>45809</v>
      </c>
      <c r="Y2130" s="16">
        <v>45809</v>
      </c>
      <c r="AB2130" t="s">
        <v>5759</v>
      </c>
    </row>
    <row r="2131" spans="1:28" x14ac:dyDescent="0.35">
      <c r="A2131" t="s">
        <v>2615</v>
      </c>
      <c r="B2131" t="s">
        <v>2616</v>
      </c>
      <c r="C2131" t="s">
        <v>115</v>
      </c>
      <c r="D2131" t="s">
        <v>114</v>
      </c>
      <c r="E2131" s="16">
        <v>45797</v>
      </c>
      <c r="F2131">
        <v>4001935350</v>
      </c>
      <c r="G2131" t="s">
        <v>1809</v>
      </c>
      <c r="H2131" t="s">
        <v>2158</v>
      </c>
      <c r="I2131" t="s">
        <v>2159</v>
      </c>
      <c r="J2131">
        <v>3087302</v>
      </c>
      <c r="K2131">
        <v>6591299</v>
      </c>
      <c r="M2131">
        <v>3</v>
      </c>
      <c r="N2131">
        <v>0.57999999999999996</v>
      </c>
      <c r="O2131">
        <v>1.74</v>
      </c>
      <c r="P2131" t="s">
        <v>1811</v>
      </c>
      <c r="Q2131" t="s">
        <v>1812</v>
      </c>
      <c r="R2131" s="16">
        <v>45804</v>
      </c>
      <c r="S2131">
        <v>45</v>
      </c>
      <c r="T2131" t="s">
        <v>1930</v>
      </c>
      <c r="U2131" s="16">
        <v>45839</v>
      </c>
      <c r="V2131" s="16">
        <v>45809</v>
      </c>
      <c r="Y2131" s="16">
        <v>45809</v>
      </c>
      <c r="AB2131" t="s">
        <v>5759</v>
      </c>
    </row>
    <row r="2132" spans="1:28" x14ac:dyDescent="0.35">
      <c r="A2132" t="s">
        <v>2615</v>
      </c>
      <c r="B2132" t="s">
        <v>2616</v>
      </c>
      <c r="C2132" t="s">
        <v>115</v>
      </c>
      <c r="D2132" t="s">
        <v>114</v>
      </c>
      <c r="E2132" s="16">
        <v>45797</v>
      </c>
      <c r="F2132">
        <v>4001935350</v>
      </c>
      <c r="G2132" t="s">
        <v>1809</v>
      </c>
      <c r="H2132" t="s">
        <v>5782</v>
      </c>
      <c r="I2132" t="s">
        <v>1828</v>
      </c>
      <c r="J2132">
        <v>3087302</v>
      </c>
      <c r="K2132">
        <v>6591299</v>
      </c>
      <c r="M2132">
        <v>1</v>
      </c>
      <c r="N2132">
        <v>170.34</v>
      </c>
      <c r="O2132">
        <v>170.34</v>
      </c>
      <c r="P2132" t="s">
        <v>1811</v>
      </c>
      <c r="Q2132" t="s">
        <v>1812</v>
      </c>
      <c r="R2132" s="16">
        <v>45804</v>
      </c>
      <c r="S2132">
        <v>45</v>
      </c>
      <c r="T2132" t="s">
        <v>1930</v>
      </c>
      <c r="U2132" s="16">
        <v>45839</v>
      </c>
      <c r="V2132" s="16">
        <v>45809</v>
      </c>
      <c r="Y2132" s="16">
        <v>45809</v>
      </c>
      <c r="AB2132" t="s">
        <v>5759</v>
      </c>
    </row>
    <row r="2133" spans="1:28" x14ac:dyDescent="0.35">
      <c r="A2133" t="s">
        <v>2615</v>
      </c>
      <c r="B2133" t="s">
        <v>2616</v>
      </c>
      <c r="C2133" t="s">
        <v>115</v>
      </c>
      <c r="D2133" t="s">
        <v>114</v>
      </c>
      <c r="E2133" s="16">
        <v>45797</v>
      </c>
      <c r="F2133">
        <v>4001935350</v>
      </c>
      <c r="G2133" t="s">
        <v>1809</v>
      </c>
      <c r="H2133" t="s">
        <v>5783</v>
      </c>
      <c r="I2133" t="s">
        <v>1825</v>
      </c>
      <c r="J2133">
        <v>3087302</v>
      </c>
      <c r="K2133">
        <v>6591299</v>
      </c>
      <c r="M2133">
        <v>2</v>
      </c>
      <c r="N2133">
        <v>81.239999999999995</v>
      </c>
      <c r="O2133">
        <v>162.47999999999999</v>
      </c>
      <c r="P2133" t="s">
        <v>1811</v>
      </c>
      <c r="Q2133" t="s">
        <v>1812</v>
      </c>
      <c r="R2133" s="16">
        <v>45804</v>
      </c>
      <c r="S2133">
        <v>45</v>
      </c>
      <c r="T2133" t="s">
        <v>1930</v>
      </c>
      <c r="U2133" s="16">
        <v>45839</v>
      </c>
      <c r="V2133" s="16">
        <v>45809</v>
      </c>
      <c r="Y2133" s="16">
        <v>45809</v>
      </c>
      <c r="AB2133" t="s">
        <v>5759</v>
      </c>
    </row>
    <row r="2134" spans="1:28" x14ac:dyDescent="0.35">
      <c r="A2134" t="s">
        <v>2615</v>
      </c>
      <c r="B2134" t="s">
        <v>2616</v>
      </c>
      <c r="C2134" t="s">
        <v>115</v>
      </c>
      <c r="D2134" t="s">
        <v>114</v>
      </c>
      <c r="E2134" s="16">
        <v>45797</v>
      </c>
      <c r="F2134">
        <v>4001935350</v>
      </c>
      <c r="G2134" t="s">
        <v>1809</v>
      </c>
      <c r="H2134" t="s">
        <v>5784</v>
      </c>
      <c r="I2134" t="s">
        <v>2093</v>
      </c>
      <c r="J2134">
        <v>3087302</v>
      </c>
      <c r="K2134">
        <v>6591299</v>
      </c>
      <c r="M2134">
        <v>8</v>
      </c>
      <c r="N2134">
        <v>45.09</v>
      </c>
      <c r="O2134">
        <v>360.72</v>
      </c>
      <c r="P2134" t="s">
        <v>1811</v>
      </c>
      <c r="Q2134" t="s">
        <v>1812</v>
      </c>
      <c r="R2134" s="16">
        <v>45804</v>
      </c>
      <c r="S2134">
        <v>45</v>
      </c>
      <c r="T2134" t="s">
        <v>1930</v>
      </c>
      <c r="U2134" s="16">
        <v>45839</v>
      </c>
      <c r="V2134" s="16">
        <v>45809</v>
      </c>
      <c r="Y2134" s="16">
        <v>45809</v>
      </c>
      <c r="AB2134" t="s">
        <v>5759</v>
      </c>
    </row>
    <row r="2135" spans="1:28" x14ac:dyDescent="0.35">
      <c r="A2135" t="s">
        <v>2615</v>
      </c>
      <c r="B2135" t="s">
        <v>2616</v>
      </c>
      <c r="C2135" t="s">
        <v>115</v>
      </c>
      <c r="D2135" t="s">
        <v>114</v>
      </c>
      <c r="E2135" s="16">
        <v>45797</v>
      </c>
      <c r="F2135">
        <v>4001935350</v>
      </c>
      <c r="G2135" t="s">
        <v>1809</v>
      </c>
      <c r="H2135" t="s">
        <v>2638</v>
      </c>
      <c r="I2135" t="s">
        <v>1852</v>
      </c>
      <c r="J2135">
        <v>3087302</v>
      </c>
      <c r="K2135">
        <v>6591299</v>
      </c>
      <c r="M2135">
        <v>2</v>
      </c>
      <c r="N2135">
        <v>15.18</v>
      </c>
      <c r="O2135">
        <v>30.36</v>
      </c>
      <c r="P2135" t="s">
        <v>1811</v>
      </c>
      <c r="Q2135" t="s">
        <v>1812</v>
      </c>
      <c r="R2135" s="16">
        <v>45804</v>
      </c>
      <c r="S2135">
        <v>45</v>
      </c>
      <c r="T2135" t="s">
        <v>1930</v>
      </c>
      <c r="U2135" s="16">
        <v>45839</v>
      </c>
      <c r="V2135" s="16">
        <v>45809</v>
      </c>
      <c r="Y2135" s="16">
        <v>45809</v>
      </c>
      <c r="AB2135" t="s">
        <v>5759</v>
      </c>
    </row>
    <row r="2136" spans="1:28" x14ac:dyDescent="0.35">
      <c r="A2136" t="s">
        <v>2615</v>
      </c>
      <c r="B2136" t="s">
        <v>2616</v>
      </c>
      <c r="C2136" t="s">
        <v>115</v>
      </c>
      <c r="D2136" t="s">
        <v>114</v>
      </c>
      <c r="E2136" s="16">
        <v>45797</v>
      </c>
      <c r="F2136">
        <v>4001935350</v>
      </c>
      <c r="G2136" t="s">
        <v>1809</v>
      </c>
      <c r="H2136" t="s">
        <v>5785</v>
      </c>
      <c r="I2136" t="s">
        <v>1828</v>
      </c>
      <c r="J2136">
        <v>3087302</v>
      </c>
      <c r="K2136">
        <v>6591299</v>
      </c>
      <c r="M2136">
        <v>1</v>
      </c>
      <c r="N2136">
        <v>131.4</v>
      </c>
      <c r="O2136">
        <v>131.4</v>
      </c>
      <c r="P2136" t="s">
        <v>1811</v>
      </c>
      <c r="Q2136" t="s">
        <v>1812</v>
      </c>
      <c r="R2136" s="16">
        <v>45804</v>
      </c>
      <c r="S2136">
        <v>45</v>
      </c>
      <c r="T2136" t="s">
        <v>1930</v>
      </c>
      <c r="U2136" s="16">
        <v>45839</v>
      </c>
      <c r="V2136" s="16">
        <v>45809</v>
      </c>
      <c r="Y2136" s="16">
        <v>45809</v>
      </c>
      <c r="AB2136" t="s">
        <v>5759</v>
      </c>
    </row>
    <row r="2137" spans="1:28" x14ac:dyDescent="0.35">
      <c r="A2137" t="s">
        <v>2615</v>
      </c>
      <c r="B2137" t="s">
        <v>2616</v>
      </c>
      <c r="C2137" t="s">
        <v>115</v>
      </c>
      <c r="D2137" t="s">
        <v>114</v>
      </c>
      <c r="E2137" s="16">
        <v>45797</v>
      </c>
      <c r="F2137">
        <v>4001935350</v>
      </c>
      <c r="G2137" t="s">
        <v>1809</v>
      </c>
      <c r="H2137" t="s">
        <v>2513</v>
      </c>
      <c r="I2137" t="s">
        <v>1895</v>
      </c>
      <c r="J2137">
        <v>3087302</v>
      </c>
      <c r="K2137">
        <v>6591299</v>
      </c>
      <c r="M2137">
        <v>4</v>
      </c>
      <c r="N2137">
        <v>155.33000000000001</v>
      </c>
      <c r="O2137">
        <v>621.32000000000005</v>
      </c>
      <c r="P2137" t="s">
        <v>1811</v>
      </c>
      <c r="Q2137" t="s">
        <v>1812</v>
      </c>
      <c r="R2137" s="16">
        <v>45804</v>
      </c>
      <c r="S2137">
        <v>45</v>
      </c>
      <c r="T2137" t="s">
        <v>1930</v>
      </c>
      <c r="U2137" s="16">
        <v>45839</v>
      </c>
      <c r="V2137" s="16">
        <v>45809</v>
      </c>
      <c r="Y2137" s="16">
        <v>45809</v>
      </c>
      <c r="AB2137" t="s">
        <v>5759</v>
      </c>
    </row>
    <row r="2138" spans="1:28" x14ac:dyDescent="0.35">
      <c r="A2138" t="s">
        <v>2615</v>
      </c>
      <c r="B2138" t="s">
        <v>2616</v>
      </c>
      <c r="C2138" t="s">
        <v>115</v>
      </c>
      <c r="D2138" t="s">
        <v>114</v>
      </c>
      <c r="E2138" s="16">
        <v>45797</v>
      </c>
      <c r="F2138">
        <v>4001935350</v>
      </c>
      <c r="G2138" t="s">
        <v>1809</v>
      </c>
      <c r="H2138" t="s">
        <v>5786</v>
      </c>
      <c r="I2138" t="s">
        <v>1852</v>
      </c>
      <c r="J2138">
        <v>3087302</v>
      </c>
      <c r="K2138">
        <v>6591299</v>
      </c>
      <c r="M2138">
        <v>2</v>
      </c>
      <c r="N2138">
        <v>17.7</v>
      </c>
      <c r="O2138">
        <v>35.4</v>
      </c>
      <c r="P2138" t="s">
        <v>1811</v>
      </c>
      <c r="Q2138" t="s">
        <v>1812</v>
      </c>
      <c r="R2138" s="16">
        <v>45804</v>
      </c>
      <c r="S2138">
        <v>45</v>
      </c>
      <c r="T2138" t="s">
        <v>1930</v>
      </c>
      <c r="U2138" s="16">
        <v>45839</v>
      </c>
      <c r="V2138" s="16">
        <v>45809</v>
      </c>
      <c r="Y2138" s="16">
        <v>45809</v>
      </c>
      <c r="AB2138" t="s">
        <v>5759</v>
      </c>
    </row>
    <row r="2139" spans="1:28" x14ac:dyDescent="0.35">
      <c r="A2139" t="s">
        <v>2615</v>
      </c>
      <c r="B2139" t="s">
        <v>2616</v>
      </c>
      <c r="C2139" t="s">
        <v>115</v>
      </c>
      <c r="D2139" t="s">
        <v>114</v>
      </c>
      <c r="E2139" s="16">
        <v>45797</v>
      </c>
      <c r="F2139">
        <v>4001935350</v>
      </c>
      <c r="G2139" t="s">
        <v>1809</v>
      </c>
      <c r="H2139" t="s">
        <v>5787</v>
      </c>
      <c r="I2139" t="s">
        <v>1852</v>
      </c>
      <c r="J2139">
        <v>3087302</v>
      </c>
      <c r="K2139">
        <v>6591299</v>
      </c>
      <c r="M2139">
        <v>7</v>
      </c>
      <c r="N2139">
        <v>16.649999999999999</v>
      </c>
      <c r="O2139">
        <v>116.55</v>
      </c>
      <c r="P2139" t="s">
        <v>1811</v>
      </c>
      <c r="Q2139" t="s">
        <v>1812</v>
      </c>
      <c r="R2139" s="16">
        <v>45804</v>
      </c>
      <c r="S2139">
        <v>45</v>
      </c>
      <c r="T2139" t="s">
        <v>1930</v>
      </c>
      <c r="U2139" s="16">
        <v>45839</v>
      </c>
      <c r="V2139" s="16">
        <v>45809</v>
      </c>
      <c r="Y2139" s="16">
        <v>45809</v>
      </c>
      <c r="AB2139" t="s">
        <v>5759</v>
      </c>
    </row>
    <row r="2140" spans="1:28" x14ac:dyDescent="0.35">
      <c r="A2140" t="s">
        <v>2615</v>
      </c>
      <c r="B2140" t="s">
        <v>2616</v>
      </c>
      <c r="C2140" t="s">
        <v>115</v>
      </c>
      <c r="D2140" t="s">
        <v>114</v>
      </c>
      <c r="E2140" s="16">
        <v>45797</v>
      </c>
      <c r="F2140">
        <v>4001935350</v>
      </c>
      <c r="G2140" t="s">
        <v>1809</v>
      </c>
      <c r="H2140" t="s">
        <v>5788</v>
      </c>
      <c r="I2140" t="s">
        <v>2093</v>
      </c>
      <c r="J2140">
        <v>3087302</v>
      </c>
      <c r="K2140">
        <v>6591299</v>
      </c>
      <c r="M2140">
        <v>2</v>
      </c>
      <c r="N2140">
        <v>52.42</v>
      </c>
      <c r="O2140">
        <v>104.84</v>
      </c>
      <c r="P2140" t="s">
        <v>1811</v>
      </c>
      <c r="Q2140" t="s">
        <v>1812</v>
      </c>
      <c r="R2140" s="16">
        <v>45804</v>
      </c>
      <c r="S2140">
        <v>45</v>
      </c>
      <c r="T2140" t="s">
        <v>1930</v>
      </c>
      <c r="U2140" s="16">
        <v>45839</v>
      </c>
      <c r="V2140" s="16">
        <v>45809</v>
      </c>
      <c r="Y2140" s="16">
        <v>45809</v>
      </c>
      <c r="AB2140" t="s">
        <v>5759</v>
      </c>
    </row>
    <row r="2141" spans="1:28" x14ac:dyDescent="0.35">
      <c r="A2141" t="s">
        <v>2615</v>
      </c>
      <c r="B2141" t="s">
        <v>2616</v>
      </c>
      <c r="C2141" t="s">
        <v>115</v>
      </c>
      <c r="D2141" t="s">
        <v>114</v>
      </c>
      <c r="E2141" s="16">
        <v>45797</v>
      </c>
      <c r="F2141">
        <v>4001935350</v>
      </c>
      <c r="G2141" t="s">
        <v>1809</v>
      </c>
      <c r="H2141" t="s">
        <v>2621</v>
      </c>
      <c r="I2141" t="s">
        <v>1823</v>
      </c>
      <c r="J2141">
        <v>3087302</v>
      </c>
      <c r="K2141">
        <v>6591299</v>
      </c>
      <c r="M2141">
        <v>2</v>
      </c>
      <c r="N2141">
        <v>32.770000000000003</v>
      </c>
      <c r="O2141">
        <v>65.540000000000006</v>
      </c>
      <c r="P2141" t="s">
        <v>1811</v>
      </c>
      <c r="Q2141" t="s">
        <v>1812</v>
      </c>
      <c r="R2141" s="16">
        <v>45804</v>
      </c>
      <c r="S2141">
        <v>45</v>
      </c>
      <c r="T2141" t="s">
        <v>1930</v>
      </c>
      <c r="U2141" s="16">
        <v>45839</v>
      </c>
      <c r="V2141" s="16">
        <v>45809</v>
      </c>
      <c r="Y2141" s="16">
        <v>45809</v>
      </c>
      <c r="AB2141" t="s">
        <v>5759</v>
      </c>
    </row>
    <row r="2142" spans="1:28" x14ac:dyDescent="0.35">
      <c r="A2142" t="s">
        <v>2615</v>
      </c>
      <c r="B2142" t="s">
        <v>2616</v>
      </c>
      <c r="C2142" t="s">
        <v>115</v>
      </c>
      <c r="D2142" t="s">
        <v>114</v>
      </c>
      <c r="E2142" s="16">
        <v>45797</v>
      </c>
      <c r="F2142">
        <v>4001935350</v>
      </c>
      <c r="G2142" t="s">
        <v>1809</v>
      </c>
      <c r="H2142" t="s">
        <v>5789</v>
      </c>
      <c r="I2142" t="s">
        <v>1857</v>
      </c>
      <c r="J2142">
        <v>3087302</v>
      </c>
      <c r="K2142">
        <v>6591299</v>
      </c>
      <c r="M2142">
        <v>2</v>
      </c>
      <c r="N2142">
        <v>308.07</v>
      </c>
      <c r="O2142">
        <v>616.14</v>
      </c>
      <c r="P2142" t="s">
        <v>1811</v>
      </c>
      <c r="Q2142" t="s">
        <v>1812</v>
      </c>
      <c r="R2142" s="16">
        <v>45804</v>
      </c>
      <c r="S2142">
        <v>45</v>
      </c>
      <c r="T2142" t="s">
        <v>1930</v>
      </c>
      <c r="U2142" s="16">
        <v>45839</v>
      </c>
      <c r="V2142" s="16">
        <v>45809</v>
      </c>
      <c r="Y2142" s="16">
        <v>45809</v>
      </c>
      <c r="AB2142" t="s">
        <v>5759</v>
      </c>
    </row>
    <row r="2143" spans="1:28" x14ac:dyDescent="0.35">
      <c r="A2143" t="s">
        <v>2615</v>
      </c>
      <c r="B2143" t="s">
        <v>2616</v>
      </c>
      <c r="C2143" t="s">
        <v>115</v>
      </c>
      <c r="D2143" t="s">
        <v>114</v>
      </c>
      <c r="E2143" s="16">
        <v>45797</v>
      </c>
      <c r="F2143">
        <v>4001935350</v>
      </c>
      <c r="G2143" t="s">
        <v>1809</v>
      </c>
      <c r="H2143" t="s">
        <v>2151</v>
      </c>
      <c r="I2143" t="s">
        <v>2152</v>
      </c>
      <c r="J2143">
        <v>3087302</v>
      </c>
      <c r="K2143">
        <v>6591299</v>
      </c>
      <c r="M2143">
        <v>2</v>
      </c>
      <c r="N2143">
        <v>18.87</v>
      </c>
      <c r="O2143">
        <v>37.74</v>
      </c>
      <c r="P2143" t="s">
        <v>1811</v>
      </c>
      <c r="Q2143" t="s">
        <v>1812</v>
      </c>
      <c r="R2143" s="16">
        <v>45804</v>
      </c>
      <c r="S2143">
        <v>45</v>
      </c>
      <c r="T2143" t="s">
        <v>1930</v>
      </c>
      <c r="U2143" s="16">
        <v>45839</v>
      </c>
      <c r="V2143" s="16">
        <v>45809</v>
      </c>
      <c r="Y2143" s="16">
        <v>45809</v>
      </c>
      <c r="AB2143" t="s">
        <v>5759</v>
      </c>
    </row>
    <row r="2144" spans="1:28" x14ac:dyDescent="0.35">
      <c r="A2144" t="s">
        <v>2615</v>
      </c>
      <c r="B2144" t="s">
        <v>2616</v>
      </c>
      <c r="C2144" t="s">
        <v>115</v>
      </c>
      <c r="D2144" t="s">
        <v>114</v>
      </c>
      <c r="E2144" s="16">
        <v>45797</v>
      </c>
      <c r="F2144">
        <v>4001935350</v>
      </c>
      <c r="G2144" t="s">
        <v>1809</v>
      </c>
      <c r="H2144" t="s">
        <v>2641</v>
      </c>
      <c r="I2144" t="s">
        <v>1833</v>
      </c>
      <c r="J2144">
        <v>3087302</v>
      </c>
      <c r="K2144">
        <v>6591299</v>
      </c>
      <c r="M2144">
        <v>2</v>
      </c>
      <c r="N2144">
        <v>138.01</v>
      </c>
      <c r="O2144">
        <v>276.02</v>
      </c>
      <c r="P2144" t="s">
        <v>1811</v>
      </c>
      <c r="Q2144" t="s">
        <v>1812</v>
      </c>
      <c r="R2144" s="16">
        <v>45804</v>
      </c>
      <c r="S2144">
        <v>45</v>
      </c>
      <c r="T2144" t="s">
        <v>1930</v>
      </c>
      <c r="U2144" s="16">
        <v>45839</v>
      </c>
      <c r="V2144" s="16">
        <v>45809</v>
      </c>
      <c r="Y2144" s="16">
        <v>45809</v>
      </c>
      <c r="AB2144" t="s">
        <v>5759</v>
      </c>
    </row>
    <row r="2145" spans="1:28" x14ac:dyDescent="0.35">
      <c r="A2145" t="s">
        <v>2615</v>
      </c>
      <c r="B2145" t="s">
        <v>2616</v>
      </c>
      <c r="C2145" t="s">
        <v>115</v>
      </c>
      <c r="D2145" t="s">
        <v>114</v>
      </c>
      <c r="E2145" s="16">
        <v>45797</v>
      </c>
      <c r="F2145">
        <v>4001935350</v>
      </c>
      <c r="G2145" t="s">
        <v>1809</v>
      </c>
      <c r="H2145" t="s">
        <v>2642</v>
      </c>
      <c r="I2145" t="s">
        <v>1949</v>
      </c>
      <c r="J2145">
        <v>3087302</v>
      </c>
      <c r="K2145">
        <v>6591299</v>
      </c>
      <c r="M2145">
        <v>4</v>
      </c>
      <c r="N2145">
        <v>9.15</v>
      </c>
      <c r="O2145">
        <v>36.6</v>
      </c>
      <c r="P2145" t="s">
        <v>1811</v>
      </c>
      <c r="Q2145" t="s">
        <v>1812</v>
      </c>
      <c r="R2145" s="16">
        <v>45804</v>
      </c>
      <c r="S2145">
        <v>45</v>
      </c>
      <c r="T2145" t="s">
        <v>1930</v>
      </c>
      <c r="U2145" s="16">
        <v>45839</v>
      </c>
      <c r="V2145" s="16">
        <v>45809</v>
      </c>
      <c r="Y2145" s="16">
        <v>45809</v>
      </c>
      <c r="AB2145" t="s">
        <v>5759</v>
      </c>
    </row>
    <row r="2146" spans="1:28" x14ac:dyDescent="0.35">
      <c r="A2146" t="s">
        <v>2615</v>
      </c>
      <c r="B2146" t="s">
        <v>2616</v>
      </c>
      <c r="C2146" t="s">
        <v>115</v>
      </c>
      <c r="D2146" t="s">
        <v>114</v>
      </c>
      <c r="E2146" s="16">
        <v>45797</v>
      </c>
      <c r="F2146">
        <v>4001935350</v>
      </c>
      <c r="G2146" t="s">
        <v>1809</v>
      </c>
      <c r="H2146" t="s">
        <v>5790</v>
      </c>
      <c r="I2146" t="s">
        <v>5791</v>
      </c>
      <c r="J2146">
        <v>3087302</v>
      </c>
      <c r="K2146">
        <v>6591299</v>
      </c>
      <c r="M2146">
        <v>2</v>
      </c>
      <c r="N2146">
        <v>108.68</v>
      </c>
      <c r="O2146">
        <v>217.36</v>
      </c>
      <c r="P2146" t="s">
        <v>1811</v>
      </c>
      <c r="Q2146" t="s">
        <v>1812</v>
      </c>
      <c r="R2146" s="16">
        <v>45804</v>
      </c>
      <c r="S2146">
        <v>45</v>
      </c>
      <c r="T2146" t="s">
        <v>1930</v>
      </c>
      <c r="U2146" s="16">
        <v>45839</v>
      </c>
      <c r="V2146" s="16">
        <v>45809</v>
      </c>
      <c r="Y2146" s="16">
        <v>45809</v>
      </c>
      <c r="AB2146" t="s">
        <v>5759</v>
      </c>
    </row>
    <row r="2147" spans="1:28" x14ac:dyDescent="0.35">
      <c r="A2147" t="s">
        <v>2615</v>
      </c>
      <c r="B2147" t="s">
        <v>2616</v>
      </c>
      <c r="C2147" t="s">
        <v>115</v>
      </c>
      <c r="D2147" t="s">
        <v>114</v>
      </c>
      <c r="E2147" s="16">
        <v>45797</v>
      </c>
      <c r="F2147">
        <v>4001935350</v>
      </c>
      <c r="G2147" t="s">
        <v>1809</v>
      </c>
      <c r="H2147" t="s">
        <v>5792</v>
      </c>
      <c r="I2147" t="s">
        <v>2251</v>
      </c>
      <c r="J2147">
        <v>3087302</v>
      </c>
      <c r="K2147">
        <v>6591299</v>
      </c>
      <c r="M2147">
        <v>2</v>
      </c>
      <c r="N2147">
        <v>886.91</v>
      </c>
      <c r="O2147">
        <v>1773.82</v>
      </c>
      <c r="P2147" t="s">
        <v>1811</v>
      </c>
      <c r="Q2147" t="s">
        <v>1812</v>
      </c>
      <c r="R2147" s="16">
        <v>45804</v>
      </c>
      <c r="S2147">
        <v>45</v>
      </c>
      <c r="T2147" t="s">
        <v>1930</v>
      </c>
      <c r="U2147" s="16">
        <v>45839</v>
      </c>
      <c r="V2147" s="16">
        <v>45809</v>
      </c>
      <c r="Y2147" s="16">
        <v>45809</v>
      </c>
      <c r="AB2147" t="s">
        <v>5759</v>
      </c>
    </row>
    <row r="2148" spans="1:28" x14ac:dyDescent="0.35">
      <c r="A2148" t="s">
        <v>2615</v>
      </c>
      <c r="B2148" t="s">
        <v>2616</v>
      </c>
      <c r="C2148" t="s">
        <v>115</v>
      </c>
      <c r="D2148" t="s">
        <v>114</v>
      </c>
      <c r="E2148" s="16">
        <v>45797</v>
      </c>
      <c r="F2148">
        <v>4001935350</v>
      </c>
      <c r="G2148" t="s">
        <v>1809</v>
      </c>
      <c r="H2148" t="s">
        <v>5793</v>
      </c>
      <c r="I2148" t="s">
        <v>1822</v>
      </c>
      <c r="J2148">
        <v>3087302</v>
      </c>
      <c r="K2148">
        <v>6591299</v>
      </c>
      <c r="M2148">
        <v>2</v>
      </c>
      <c r="N2148">
        <v>35.78</v>
      </c>
      <c r="O2148">
        <v>71.56</v>
      </c>
      <c r="P2148" t="s">
        <v>1811</v>
      </c>
      <c r="Q2148" t="s">
        <v>1812</v>
      </c>
      <c r="R2148" s="16">
        <v>45804</v>
      </c>
      <c r="S2148">
        <v>45</v>
      </c>
      <c r="T2148" t="s">
        <v>1930</v>
      </c>
      <c r="U2148" s="16">
        <v>45839</v>
      </c>
      <c r="V2148" s="16">
        <v>45809</v>
      </c>
      <c r="Y2148" s="16">
        <v>45809</v>
      </c>
      <c r="AB2148" t="s">
        <v>5759</v>
      </c>
    </row>
    <row r="2149" spans="1:28" x14ac:dyDescent="0.35">
      <c r="A2149" t="s">
        <v>2615</v>
      </c>
      <c r="B2149" t="s">
        <v>2616</v>
      </c>
      <c r="C2149" t="s">
        <v>115</v>
      </c>
      <c r="D2149" t="s">
        <v>114</v>
      </c>
      <c r="E2149" s="16">
        <v>45797</v>
      </c>
      <c r="F2149">
        <v>4001935350</v>
      </c>
      <c r="G2149" t="s">
        <v>1809</v>
      </c>
      <c r="H2149" t="s">
        <v>5794</v>
      </c>
      <c r="I2149" t="s">
        <v>1810</v>
      </c>
      <c r="J2149">
        <v>3087302</v>
      </c>
      <c r="K2149">
        <v>6591299</v>
      </c>
      <c r="M2149">
        <v>8</v>
      </c>
      <c r="N2149">
        <v>1.29</v>
      </c>
      <c r="O2149">
        <v>10.32</v>
      </c>
      <c r="P2149" t="s">
        <v>1811</v>
      </c>
      <c r="Q2149" t="s">
        <v>1812</v>
      </c>
      <c r="R2149" s="16">
        <v>45804</v>
      </c>
      <c r="S2149">
        <v>45</v>
      </c>
      <c r="T2149" t="s">
        <v>1930</v>
      </c>
      <c r="U2149" s="16">
        <v>45839</v>
      </c>
      <c r="V2149" s="16">
        <v>45809</v>
      </c>
      <c r="Y2149" s="16">
        <v>45809</v>
      </c>
      <c r="AB2149" t="s">
        <v>5759</v>
      </c>
    </row>
    <row r="2150" spans="1:28" x14ac:dyDescent="0.35">
      <c r="A2150" t="s">
        <v>2615</v>
      </c>
      <c r="B2150" t="s">
        <v>2616</v>
      </c>
      <c r="C2150" t="s">
        <v>115</v>
      </c>
      <c r="D2150" t="s">
        <v>114</v>
      </c>
      <c r="E2150" s="16">
        <v>45797</v>
      </c>
      <c r="F2150">
        <v>4001935350</v>
      </c>
      <c r="G2150" t="s">
        <v>1809</v>
      </c>
      <c r="H2150" t="s">
        <v>2647</v>
      </c>
      <c r="I2150" t="s">
        <v>1810</v>
      </c>
      <c r="J2150">
        <v>3087302</v>
      </c>
      <c r="K2150">
        <v>6591299</v>
      </c>
      <c r="M2150">
        <v>1</v>
      </c>
      <c r="N2150">
        <v>2.84</v>
      </c>
      <c r="O2150">
        <v>2.84</v>
      </c>
      <c r="P2150" t="s">
        <v>1811</v>
      </c>
      <c r="Q2150" t="s">
        <v>1812</v>
      </c>
      <c r="R2150" s="16">
        <v>45804</v>
      </c>
      <c r="S2150">
        <v>45</v>
      </c>
      <c r="T2150" t="s">
        <v>1930</v>
      </c>
      <c r="U2150" s="16">
        <v>45839</v>
      </c>
      <c r="V2150" s="16">
        <v>45809</v>
      </c>
      <c r="Y2150" s="16">
        <v>45809</v>
      </c>
      <c r="AB2150" t="s">
        <v>5759</v>
      </c>
    </row>
    <row r="2151" spans="1:28" x14ac:dyDescent="0.35">
      <c r="A2151" t="s">
        <v>2615</v>
      </c>
      <c r="B2151" t="s">
        <v>2616</v>
      </c>
      <c r="C2151" t="s">
        <v>115</v>
      </c>
      <c r="D2151" t="s">
        <v>114</v>
      </c>
      <c r="E2151" s="16">
        <v>45797</v>
      </c>
      <c r="F2151">
        <v>4001935350</v>
      </c>
      <c r="G2151" t="s">
        <v>1809</v>
      </c>
      <c r="H2151" t="s">
        <v>2161</v>
      </c>
      <c r="I2151" t="s">
        <v>1825</v>
      </c>
      <c r="J2151">
        <v>3087302</v>
      </c>
      <c r="K2151">
        <v>6591299</v>
      </c>
      <c r="M2151">
        <v>16</v>
      </c>
      <c r="N2151">
        <v>2.27</v>
      </c>
      <c r="O2151">
        <v>36.32</v>
      </c>
      <c r="P2151" t="s">
        <v>1811</v>
      </c>
      <c r="Q2151" t="s">
        <v>1812</v>
      </c>
      <c r="R2151" s="16">
        <v>45804</v>
      </c>
      <c r="S2151">
        <v>45</v>
      </c>
      <c r="T2151" t="s">
        <v>1930</v>
      </c>
      <c r="U2151" s="16">
        <v>45839</v>
      </c>
      <c r="V2151" s="16">
        <v>45809</v>
      </c>
      <c r="Y2151" s="16">
        <v>45809</v>
      </c>
      <c r="AB2151" t="s">
        <v>5759</v>
      </c>
    </row>
    <row r="2152" spans="1:28" x14ac:dyDescent="0.35">
      <c r="A2152" t="s">
        <v>2615</v>
      </c>
      <c r="B2152" t="s">
        <v>2616</v>
      </c>
      <c r="C2152" t="s">
        <v>115</v>
      </c>
      <c r="D2152" t="s">
        <v>114</v>
      </c>
      <c r="E2152" s="16">
        <v>45797</v>
      </c>
      <c r="F2152">
        <v>4001935350</v>
      </c>
      <c r="G2152" t="s">
        <v>1809</v>
      </c>
      <c r="H2152" t="s">
        <v>2650</v>
      </c>
      <c r="I2152" t="s">
        <v>1822</v>
      </c>
      <c r="J2152">
        <v>3087302</v>
      </c>
      <c r="K2152">
        <v>6591299</v>
      </c>
      <c r="M2152">
        <v>24</v>
      </c>
      <c r="N2152">
        <v>1.56</v>
      </c>
      <c r="O2152">
        <v>37.44</v>
      </c>
      <c r="P2152" t="s">
        <v>1811</v>
      </c>
      <c r="Q2152" t="s">
        <v>1812</v>
      </c>
      <c r="R2152" s="16">
        <v>45804</v>
      </c>
      <c r="S2152">
        <v>45</v>
      </c>
      <c r="T2152" t="s">
        <v>1930</v>
      </c>
      <c r="U2152" s="16">
        <v>45839</v>
      </c>
      <c r="V2152" s="16">
        <v>45809</v>
      </c>
      <c r="Y2152" s="16">
        <v>45809</v>
      </c>
      <c r="AB2152" t="s">
        <v>5759</v>
      </c>
    </row>
    <row r="2153" spans="1:28" x14ac:dyDescent="0.35">
      <c r="A2153" t="s">
        <v>2615</v>
      </c>
      <c r="B2153" t="s">
        <v>2616</v>
      </c>
      <c r="C2153" t="s">
        <v>115</v>
      </c>
      <c r="D2153" t="s">
        <v>114</v>
      </c>
      <c r="E2153" s="16">
        <v>45797</v>
      </c>
      <c r="F2153">
        <v>4001935350</v>
      </c>
      <c r="G2153" t="s">
        <v>1809</v>
      </c>
      <c r="H2153" t="s">
        <v>2651</v>
      </c>
      <c r="I2153" t="s">
        <v>1825</v>
      </c>
      <c r="J2153">
        <v>3087302</v>
      </c>
      <c r="K2153">
        <v>6591299</v>
      </c>
      <c r="M2153">
        <v>2</v>
      </c>
      <c r="N2153">
        <v>3.43</v>
      </c>
      <c r="O2153">
        <v>6.86</v>
      </c>
      <c r="P2153" t="s">
        <v>1811</v>
      </c>
      <c r="Q2153" t="s">
        <v>1812</v>
      </c>
      <c r="R2153" s="16">
        <v>45804</v>
      </c>
      <c r="S2153">
        <v>45</v>
      </c>
      <c r="T2153" t="s">
        <v>1930</v>
      </c>
      <c r="U2153" s="16">
        <v>45839</v>
      </c>
      <c r="V2153" s="16">
        <v>45809</v>
      </c>
      <c r="Y2153" s="16">
        <v>45809</v>
      </c>
      <c r="AB2153" t="s">
        <v>5759</v>
      </c>
    </row>
    <row r="2154" spans="1:28" x14ac:dyDescent="0.35">
      <c r="A2154" t="s">
        <v>2615</v>
      </c>
      <c r="B2154" t="s">
        <v>2616</v>
      </c>
      <c r="C2154" t="s">
        <v>115</v>
      </c>
      <c r="D2154" t="s">
        <v>114</v>
      </c>
      <c r="E2154" s="16">
        <v>45797</v>
      </c>
      <c r="F2154">
        <v>4001935350</v>
      </c>
      <c r="G2154" t="s">
        <v>1809</v>
      </c>
      <c r="H2154" t="s">
        <v>5795</v>
      </c>
      <c r="I2154" t="s">
        <v>1825</v>
      </c>
      <c r="J2154">
        <v>3087302</v>
      </c>
      <c r="K2154">
        <v>6591299</v>
      </c>
      <c r="M2154">
        <v>8</v>
      </c>
      <c r="N2154">
        <v>11.81</v>
      </c>
      <c r="O2154">
        <v>94.48</v>
      </c>
      <c r="P2154" t="s">
        <v>1811</v>
      </c>
      <c r="Q2154" t="s">
        <v>1812</v>
      </c>
      <c r="R2154" s="16">
        <v>45804</v>
      </c>
      <c r="S2154">
        <v>45</v>
      </c>
      <c r="T2154" t="s">
        <v>1930</v>
      </c>
      <c r="U2154" s="16">
        <v>45839</v>
      </c>
      <c r="V2154" s="16">
        <v>45809</v>
      </c>
      <c r="Y2154" s="16">
        <v>45809</v>
      </c>
      <c r="AB2154" t="s">
        <v>5759</v>
      </c>
    </row>
    <row r="2155" spans="1:28" x14ac:dyDescent="0.35">
      <c r="A2155" t="s">
        <v>2615</v>
      </c>
      <c r="B2155" t="s">
        <v>2616</v>
      </c>
      <c r="C2155" t="s">
        <v>115</v>
      </c>
      <c r="D2155" t="s">
        <v>114</v>
      </c>
      <c r="E2155" s="16">
        <v>45797</v>
      </c>
      <c r="F2155">
        <v>4001935350</v>
      </c>
      <c r="G2155" t="s">
        <v>1809</v>
      </c>
      <c r="H2155" t="s">
        <v>2652</v>
      </c>
      <c r="I2155" t="s">
        <v>1810</v>
      </c>
      <c r="J2155">
        <v>3087302</v>
      </c>
      <c r="K2155">
        <v>6591299</v>
      </c>
      <c r="M2155">
        <v>2</v>
      </c>
      <c r="N2155">
        <v>1.98</v>
      </c>
      <c r="O2155">
        <v>3.96</v>
      </c>
      <c r="P2155" t="s">
        <v>1811</v>
      </c>
      <c r="Q2155" t="s">
        <v>1812</v>
      </c>
      <c r="R2155" s="16">
        <v>45804</v>
      </c>
      <c r="S2155">
        <v>45</v>
      </c>
      <c r="T2155" t="s">
        <v>1930</v>
      </c>
      <c r="U2155" s="16">
        <v>45839</v>
      </c>
      <c r="V2155" s="16">
        <v>45809</v>
      </c>
      <c r="Y2155" s="16">
        <v>45809</v>
      </c>
      <c r="AB2155" t="s">
        <v>5759</v>
      </c>
    </row>
    <row r="2156" spans="1:28" x14ac:dyDescent="0.35">
      <c r="A2156" t="s">
        <v>2615</v>
      </c>
      <c r="B2156" t="s">
        <v>2616</v>
      </c>
      <c r="C2156" t="s">
        <v>115</v>
      </c>
      <c r="D2156" t="s">
        <v>114</v>
      </c>
      <c r="E2156" s="16">
        <v>45797</v>
      </c>
      <c r="F2156">
        <v>4001935350</v>
      </c>
      <c r="G2156" t="s">
        <v>1809</v>
      </c>
      <c r="H2156" t="s">
        <v>5796</v>
      </c>
      <c r="I2156" t="s">
        <v>1857</v>
      </c>
      <c r="J2156">
        <v>3087302</v>
      </c>
      <c r="K2156">
        <v>6591299</v>
      </c>
      <c r="M2156">
        <v>10</v>
      </c>
      <c r="N2156">
        <v>62.32</v>
      </c>
      <c r="O2156">
        <v>623.20000000000005</v>
      </c>
      <c r="P2156" t="s">
        <v>1811</v>
      </c>
      <c r="Q2156" t="s">
        <v>1812</v>
      </c>
      <c r="R2156" s="16">
        <v>45804</v>
      </c>
      <c r="S2156">
        <v>45</v>
      </c>
      <c r="T2156" t="s">
        <v>1930</v>
      </c>
      <c r="U2156" s="16">
        <v>45839</v>
      </c>
      <c r="V2156" s="16">
        <v>45809</v>
      </c>
      <c r="Y2156" s="16">
        <v>45809</v>
      </c>
      <c r="AB2156" t="s">
        <v>5759</v>
      </c>
    </row>
    <row r="2157" spans="1:28" x14ac:dyDescent="0.35">
      <c r="A2157" t="s">
        <v>2615</v>
      </c>
      <c r="B2157" t="s">
        <v>2616</v>
      </c>
      <c r="C2157" t="s">
        <v>115</v>
      </c>
      <c r="D2157" t="s">
        <v>114</v>
      </c>
      <c r="E2157" s="16">
        <v>45797</v>
      </c>
      <c r="F2157">
        <v>4001935350</v>
      </c>
      <c r="G2157" t="s">
        <v>1809</v>
      </c>
      <c r="H2157" t="s">
        <v>5797</v>
      </c>
      <c r="I2157" t="s">
        <v>2042</v>
      </c>
      <c r="J2157">
        <v>3087302</v>
      </c>
      <c r="K2157">
        <v>6591299</v>
      </c>
      <c r="M2157">
        <v>1</v>
      </c>
      <c r="N2157">
        <v>215.74</v>
      </c>
      <c r="O2157">
        <v>215.74</v>
      </c>
      <c r="P2157" t="s">
        <v>1811</v>
      </c>
      <c r="Q2157" t="s">
        <v>1812</v>
      </c>
      <c r="R2157" s="16">
        <v>45804</v>
      </c>
      <c r="S2157">
        <v>45</v>
      </c>
      <c r="T2157" t="s">
        <v>1930</v>
      </c>
      <c r="U2157" s="16">
        <v>45839</v>
      </c>
      <c r="V2157" s="16">
        <v>45809</v>
      </c>
      <c r="Y2157" s="16">
        <v>45809</v>
      </c>
      <c r="AB2157" t="s">
        <v>5759</v>
      </c>
    </row>
    <row r="2158" spans="1:28" x14ac:dyDescent="0.35">
      <c r="A2158" t="s">
        <v>2615</v>
      </c>
      <c r="B2158" t="s">
        <v>2616</v>
      </c>
      <c r="C2158" t="s">
        <v>115</v>
      </c>
      <c r="D2158" t="s">
        <v>114</v>
      </c>
      <c r="E2158" s="16">
        <v>45797</v>
      </c>
      <c r="F2158">
        <v>4001935350</v>
      </c>
      <c r="G2158" t="s">
        <v>1809</v>
      </c>
      <c r="H2158" t="s">
        <v>5798</v>
      </c>
      <c r="I2158" t="s">
        <v>2042</v>
      </c>
      <c r="J2158">
        <v>3087302</v>
      </c>
      <c r="K2158">
        <v>6591299</v>
      </c>
      <c r="M2158">
        <v>1</v>
      </c>
      <c r="N2158">
        <v>244.52</v>
      </c>
      <c r="O2158">
        <v>244.52</v>
      </c>
      <c r="P2158" t="s">
        <v>1811</v>
      </c>
      <c r="Q2158" t="s">
        <v>1812</v>
      </c>
      <c r="R2158" s="16">
        <v>45804</v>
      </c>
      <c r="S2158">
        <v>45</v>
      </c>
      <c r="T2158" t="s">
        <v>1930</v>
      </c>
      <c r="U2158" s="16">
        <v>45839</v>
      </c>
      <c r="V2158" s="16">
        <v>45809</v>
      </c>
      <c r="Y2158" s="16">
        <v>45809</v>
      </c>
      <c r="AB2158" t="s">
        <v>5759</v>
      </c>
    </row>
    <row r="2159" spans="1:28" x14ac:dyDescent="0.35">
      <c r="A2159" t="s">
        <v>2615</v>
      </c>
      <c r="B2159" t="s">
        <v>2616</v>
      </c>
      <c r="C2159" t="s">
        <v>115</v>
      </c>
      <c r="D2159" t="s">
        <v>114</v>
      </c>
      <c r="E2159" s="16">
        <v>45797</v>
      </c>
      <c r="F2159">
        <v>4001935350</v>
      </c>
      <c r="G2159" t="s">
        <v>1809</v>
      </c>
      <c r="H2159" t="s">
        <v>2041</v>
      </c>
      <c r="I2159" t="s">
        <v>2042</v>
      </c>
      <c r="J2159">
        <v>3087302</v>
      </c>
      <c r="K2159">
        <v>6591299</v>
      </c>
      <c r="M2159">
        <v>1</v>
      </c>
      <c r="N2159">
        <v>387.99</v>
      </c>
      <c r="O2159">
        <v>387.99</v>
      </c>
      <c r="P2159" t="s">
        <v>1811</v>
      </c>
      <c r="Q2159" t="s">
        <v>1812</v>
      </c>
      <c r="R2159" s="16">
        <v>45804</v>
      </c>
      <c r="S2159">
        <v>45</v>
      </c>
      <c r="T2159" t="s">
        <v>1930</v>
      </c>
      <c r="U2159" s="16">
        <v>45839</v>
      </c>
      <c r="V2159" s="16">
        <v>45809</v>
      </c>
      <c r="Y2159" s="16">
        <v>45809</v>
      </c>
      <c r="AB2159" t="s">
        <v>5759</v>
      </c>
    </row>
    <row r="2160" spans="1:28" x14ac:dyDescent="0.35">
      <c r="A2160" t="s">
        <v>2615</v>
      </c>
      <c r="B2160" t="s">
        <v>2616</v>
      </c>
      <c r="C2160" t="s">
        <v>115</v>
      </c>
      <c r="D2160" t="s">
        <v>114</v>
      </c>
      <c r="E2160" s="16">
        <v>45797</v>
      </c>
      <c r="F2160">
        <v>4001935350</v>
      </c>
      <c r="G2160" t="s">
        <v>1809</v>
      </c>
      <c r="H2160" t="s">
        <v>2045</v>
      </c>
      <c r="I2160" t="s">
        <v>2042</v>
      </c>
      <c r="J2160">
        <v>3087302</v>
      </c>
      <c r="K2160">
        <v>6591299</v>
      </c>
      <c r="M2160">
        <v>1</v>
      </c>
      <c r="N2160">
        <v>304.77999999999997</v>
      </c>
      <c r="O2160">
        <v>304.77999999999997</v>
      </c>
      <c r="P2160" t="s">
        <v>1811</v>
      </c>
      <c r="Q2160" t="s">
        <v>1812</v>
      </c>
      <c r="R2160" s="16">
        <v>45804</v>
      </c>
      <c r="S2160">
        <v>45</v>
      </c>
      <c r="T2160" t="s">
        <v>1930</v>
      </c>
      <c r="U2160" s="16">
        <v>45839</v>
      </c>
      <c r="V2160" s="16">
        <v>45809</v>
      </c>
      <c r="Y2160" s="16">
        <v>45809</v>
      </c>
      <c r="AB2160" t="s">
        <v>5759</v>
      </c>
    </row>
    <row r="2161" spans="1:28" x14ac:dyDescent="0.35">
      <c r="A2161" t="s">
        <v>2615</v>
      </c>
      <c r="B2161" t="s">
        <v>2616</v>
      </c>
      <c r="C2161" t="s">
        <v>115</v>
      </c>
      <c r="D2161" t="s">
        <v>114</v>
      </c>
      <c r="E2161" s="16">
        <v>45797</v>
      </c>
      <c r="F2161">
        <v>4001935350</v>
      </c>
      <c r="G2161" t="s">
        <v>1809</v>
      </c>
      <c r="H2161" t="s">
        <v>2046</v>
      </c>
      <c r="I2161" t="s">
        <v>2042</v>
      </c>
      <c r="J2161">
        <v>3087302</v>
      </c>
      <c r="K2161">
        <v>6591299</v>
      </c>
      <c r="M2161">
        <v>1</v>
      </c>
      <c r="N2161">
        <v>290.58999999999997</v>
      </c>
      <c r="O2161">
        <v>290.58999999999997</v>
      </c>
      <c r="P2161" t="s">
        <v>1811</v>
      </c>
      <c r="Q2161" t="s">
        <v>1812</v>
      </c>
      <c r="R2161" s="16">
        <v>45804</v>
      </c>
      <c r="S2161">
        <v>45</v>
      </c>
      <c r="T2161" t="s">
        <v>1930</v>
      </c>
      <c r="U2161" s="16">
        <v>45839</v>
      </c>
      <c r="V2161" s="16">
        <v>45809</v>
      </c>
      <c r="Y2161" s="16">
        <v>45809</v>
      </c>
      <c r="AB2161" t="s">
        <v>5759</v>
      </c>
    </row>
    <row r="2162" spans="1:28" x14ac:dyDescent="0.35">
      <c r="A2162" t="s">
        <v>2615</v>
      </c>
      <c r="B2162" t="s">
        <v>2616</v>
      </c>
      <c r="C2162" t="s">
        <v>115</v>
      </c>
      <c r="D2162" t="s">
        <v>114</v>
      </c>
      <c r="E2162" s="16">
        <v>45797</v>
      </c>
      <c r="F2162">
        <v>4001935350</v>
      </c>
      <c r="G2162" t="s">
        <v>1809</v>
      </c>
      <c r="H2162" t="s">
        <v>5799</v>
      </c>
      <c r="I2162" t="s">
        <v>2042</v>
      </c>
      <c r="J2162">
        <v>3087302</v>
      </c>
      <c r="K2162">
        <v>6591299</v>
      </c>
      <c r="M2162">
        <v>1</v>
      </c>
      <c r="N2162">
        <v>310.89</v>
      </c>
      <c r="O2162">
        <v>310.89</v>
      </c>
      <c r="P2162" t="s">
        <v>1811</v>
      </c>
      <c r="Q2162" t="s">
        <v>1812</v>
      </c>
      <c r="R2162" s="16">
        <v>45804</v>
      </c>
      <c r="S2162">
        <v>45</v>
      </c>
      <c r="T2162" t="s">
        <v>1930</v>
      </c>
      <c r="U2162" s="16">
        <v>45839</v>
      </c>
      <c r="V2162" s="16">
        <v>45809</v>
      </c>
      <c r="Y2162" s="16">
        <v>45809</v>
      </c>
      <c r="AB2162" t="s">
        <v>5759</v>
      </c>
    </row>
    <row r="2163" spans="1:28" x14ac:dyDescent="0.35">
      <c r="A2163" t="s">
        <v>2615</v>
      </c>
      <c r="B2163" t="s">
        <v>2616</v>
      </c>
      <c r="C2163" t="s">
        <v>115</v>
      </c>
      <c r="D2163" t="s">
        <v>114</v>
      </c>
      <c r="E2163" s="16">
        <v>45797</v>
      </c>
      <c r="F2163">
        <v>4001935350</v>
      </c>
      <c r="G2163" t="s">
        <v>1809</v>
      </c>
      <c r="H2163" t="s">
        <v>5800</v>
      </c>
      <c r="I2163" t="s">
        <v>2042</v>
      </c>
      <c r="J2163">
        <v>3087302</v>
      </c>
      <c r="K2163">
        <v>6591299</v>
      </c>
      <c r="M2163">
        <v>1</v>
      </c>
      <c r="N2163">
        <v>426.1</v>
      </c>
      <c r="O2163">
        <v>426.1</v>
      </c>
      <c r="P2163" t="s">
        <v>1811</v>
      </c>
      <c r="Q2163" t="s">
        <v>1812</v>
      </c>
      <c r="R2163" s="16">
        <v>45804</v>
      </c>
      <c r="S2163">
        <v>45</v>
      </c>
      <c r="T2163" t="s">
        <v>1930</v>
      </c>
      <c r="U2163" s="16">
        <v>45839</v>
      </c>
      <c r="V2163" s="16">
        <v>45809</v>
      </c>
      <c r="Y2163" s="16">
        <v>45809</v>
      </c>
      <c r="AB2163" t="s">
        <v>5759</v>
      </c>
    </row>
    <row r="2164" spans="1:28" x14ac:dyDescent="0.35">
      <c r="A2164" t="s">
        <v>2615</v>
      </c>
      <c r="B2164" t="s">
        <v>2616</v>
      </c>
      <c r="C2164" t="s">
        <v>115</v>
      </c>
      <c r="D2164" t="s">
        <v>114</v>
      </c>
      <c r="E2164" s="16">
        <v>45797</v>
      </c>
      <c r="F2164">
        <v>4001935350</v>
      </c>
      <c r="G2164" t="s">
        <v>1809</v>
      </c>
      <c r="H2164" t="s">
        <v>5801</v>
      </c>
      <c r="I2164" t="s">
        <v>2042</v>
      </c>
      <c r="J2164">
        <v>3087302</v>
      </c>
      <c r="K2164">
        <v>6591299</v>
      </c>
      <c r="M2164">
        <v>3</v>
      </c>
      <c r="N2164">
        <v>253.18</v>
      </c>
      <c r="O2164">
        <v>759.54</v>
      </c>
      <c r="P2164" t="s">
        <v>1811</v>
      </c>
      <c r="Q2164" t="s">
        <v>1812</v>
      </c>
      <c r="R2164" s="16">
        <v>45804</v>
      </c>
      <c r="S2164">
        <v>45</v>
      </c>
      <c r="T2164" t="s">
        <v>1930</v>
      </c>
      <c r="U2164" s="16">
        <v>45839</v>
      </c>
      <c r="V2164" s="16">
        <v>45809</v>
      </c>
      <c r="Y2164" s="16">
        <v>45809</v>
      </c>
      <c r="AB2164" t="s">
        <v>5759</v>
      </c>
    </row>
    <row r="2165" spans="1:28" x14ac:dyDescent="0.35">
      <c r="A2165" t="s">
        <v>2615</v>
      </c>
      <c r="B2165" t="s">
        <v>2616</v>
      </c>
      <c r="C2165" t="s">
        <v>115</v>
      </c>
      <c r="D2165" t="s">
        <v>114</v>
      </c>
      <c r="E2165" s="16">
        <v>45797</v>
      </c>
      <c r="F2165">
        <v>4001935350</v>
      </c>
      <c r="G2165" t="s">
        <v>1809</v>
      </c>
      <c r="H2165" t="s">
        <v>5802</v>
      </c>
      <c r="I2165" t="s">
        <v>5803</v>
      </c>
      <c r="J2165">
        <v>3087302</v>
      </c>
      <c r="K2165">
        <v>6591299</v>
      </c>
      <c r="M2165">
        <v>2</v>
      </c>
      <c r="N2165">
        <v>107.37</v>
      </c>
      <c r="O2165">
        <v>214.74</v>
      </c>
      <c r="P2165" t="s">
        <v>1811</v>
      </c>
      <c r="Q2165" t="s">
        <v>1812</v>
      </c>
      <c r="R2165" s="16">
        <v>45804</v>
      </c>
      <c r="S2165">
        <v>45</v>
      </c>
      <c r="T2165" t="s">
        <v>1930</v>
      </c>
      <c r="U2165" s="16">
        <v>45839</v>
      </c>
      <c r="V2165" s="16">
        <v>45809</v>
      </c>
      <c r="Y2165" s="16">
        <v>45809</v>
      </c>
      <c r="AB2165" t="s">
        <v>5759</v>
      </c>
    </row>
    <row r="2166" spans="1:28" x14ac:dyDescent="0.35">
      <c r="A2166" t="s">
        <v>2615</v>
      </c>
      <c r="B2166" t="s">
        <v>2616</v>
      </c>
      <c r="C2166" t="s">
        <v>115</v>
      </c>
      <c r="D2166" t="s">
        <v>114</v>
      </c>
      <c r="E2166" s="16">
        <v>45797</v>
      </c>
      <c r="F2166">
        <v>4001935350</v>
      </c>
      <c r="G2166" t="s">
        <v>1809</v>
      </c>
      <c r="H2166" t="s">
        <v>5804</v>
      </c>
      <c r="I2166" t="s">
        <v>2106</v>
      </c>
      <c r="J2166">
        <v>3087302</v>
      </c>
      <c r="K2166">
        <v>6591299</v>
      </c>
      <c r="M2166">
        <v>1</v>
      </c>
      <c r="N2166">
        <v>1171.6099999999999</v>
      </c>
      <c r="O2166">
        <v>1171.6099999999999</v>
      </c>
      <c r="P2166" t="s">
        <v>1811</v>
      </c>
      <c r="Q2166" t="s">
        <v>1812</v>
      </c>
      <c r="R2166" s="16">
        <v>45804</v>
      </c>
      <c r="S2166">
        <v>45</v>
      </c>
      <c r="T2166" t="s">
        <v>1930</v>
      </c>
      <c r="U2166" s="16">
        <v>45839</v>
      </c>
      <c r="V2166" s="16">
        <v>45809</v>
      </c>
      <c r="Y2166" s="16">
        <v>45809</v>
      </c>
      <c r="AB2166" t="s">
        <v>5759</v>
      </c>
    </row>
    <row r="2167" spans="1:28" x14ac:dyDescent="0.35">
      <c r="A2167" t="s">
        <v>2615</v>
      </c>
      <c r="B2167" t="s">
        <v>2616</v>
      </c>
      <c r="C2167" t="s">
        <v>115</v>
      </c>
      <c r="D2167" t="s">
        <v>114</v>
      </c>
      <c r="E2167" s="16">
        <v>45797</v>
      </c>
      <c r="F2167">
        <v>4001935350</v>
      </c>
      <c r="G2167" t="s">
        <v>1809</v>
      </c>
      <c r="H2167" t="s">
        <v>2658</v>
      </c>
      <c r="I2167" t="s">
        <v>2659</v>
      </c>
      <c r="J2167">
        <v>3087302</v>
      </c>
      <c r="K2167">
        <v>6591299</v>
      </c>
      <c r="M2167">
        <v>3</v>
      </c>
      <c r="N2167">
        <v>1.55</v>
      </c>
      <c r="O2167">
        <v>4.6500000000000004</v>
      </c>
      <c r="P2167" t="s">
        <v>1811</v>
      </c>
      <c r="Q2167" t="s">
        <v>1812</v>
      </c>
      <c r="R2167" s="16">
        <v>45804</v>
      </c>
      <c r="S2167">
        <v>45</v>
      </c>
      <c r="T2167" t="s">
        <v>1930</v>
      </c>
      <c r="U2167" s="16">
        <v>45839</v>
      </c>
      <c r="V2167" s="16">
        <v>45809</v>
      </c>
      <c r="Y2167" s="16">
        <v>45809</v>
      </c>
      <c r="AB2167" t="s">
        <v>5759</v>
      </c>
    </row>
    <row r="2168" spans="1:28" x14ac:dyDescent="0.35">
      <c r="A2168" t="s">
        <v>2615</v>
      </c>
      <c r="B2168" t="s">
        <v>2616</v>
      </c>
      <c r="C2168" t="s">
        <v>115</v>
      </c>
      <c r="D2168" t="s">
        <v>114</v>
      </c>
      <c r="E2168" s="16">
        <v>45797</v>
      </c>
      <c r="F2168">
        <v>4001935350</v>
      </c>
      <c r="G2168" t="s">
        <v>1809</v>
      </c>
      <c r="H2168" t="s">
        <v>5805</v>
      </c>
      <c r="I2168" t="s">
        <v>5806</v>
      </c>
      <c r="J2168">
        <v>3087302</v>
      </c>
      <c r="K2168">
        <v>6591299</v>
      </c>
      <c r="M2168">
        <v>2</v>
      </c>
      <c r="N2168">
        <v>3128.84</v>
      </c>
      <c r="O2168">
        <v>6257.68</v>
      </c>
      <c r="P2168" t="s">
        <v>1811</v>
      </c>
      <c r="Q2168" t="s">
        <v>1812</v>
      </c>
      <c r="R2168" s="16">
        <v>45804</v>
      </c>
      <c r="S2168">
        <v>45</v>
      </c>
      <c r="T2168" t="s">
        <v>1930</v>
      </c>
      <c r="U2168" s="16">
        <v>45839</v>
      </c>
      <c r="V2168" s="16">
        <v>45809</v>
      </c>
      <c r="Y2168" s="16">
        <v>45809</v>
      </c>
      <c r="AB2168" t="s">
        <v>5759</v>
      </c>
    </row>
    <row r="2169" spans="1:28" x14ac:dyDescent="0.35">
      <c r="A2169" t="s">
        <v>2615</v>
      </c>
      <c r="B2169" t="s">
        <v>2616</v>
      </c>
      <c r="C2169" t="s">
        <v>115</v>
      </c>
      <c r="D2169" t="s">
        <v>114</v>
      </c>
      <c r="E2169" s="16">
        <v>45797</v>
      </c>
      <c r="F2169">
        <v>4001935350</v>
      </c>
      <c r="G2169" t="s">
        <v>1809</v>
      </c>
      <c r="H2169" t="s">
        <v>5807</v>
      </c>
      <c r="I2169" t="s">
        <v>2659</v>
      </c>
      <c r="J2169">
        <v>3087302</v>
      </c>
      <c r="K2169">
        <v>6591299</v>
      </c>
      <c r="M2169">
        <v>4</v>
      </c>
      <c r="N2169">
        <v>1.55</v>
      </c>
      <c r="O2169">
        <v>6.2</v>
      </c>
      <c r="P2169" t="s">
        <v>1811</v>
      </c>
      <c r="Q2169" t="s">
        <v>1812</v>
      </c>
      <c r="R2169" s="16">
        <v>45804</v>
      </c>
      <c r="S2169">
        <v>45</v>
      </c>
      <c r="T2169" t="s">
        <v>1930</v>
      </c>
      <c r="U2169" s="16">
        <v>45839</v>
      </c>
      <c r="V2169" s="16">
        <v>45809</v>
      </c>
      <c r="Y2169" s="16">
        <v>45809</v>
      </c>
      <c r="AB2169" t="s">
        <v>5759</v>
      </c>
    </row>
    <row r="2170" spans="1:28" x14ac:dyDescent="0.35">
      <c r="A2170" t="s">
        <v>2615</v>
      </c>
      <c r="B2170" t="s">
        <v>2616</v>
      </c>
      <c r="C2170" t="s">
        <v>115</v>
      </c>
      <c r="D2170" t="s">
        <v>114</v>
      </c>
      <c r="E2170" s="16">
        <v>45797</v>
      </c>
      <c r="F2170">
        <v>4001935350</v>
      </c>
      <c r="G2170" t="s">
        <v>1809</v>
      </c>
      <c r="H2170" t="s">
        <v>1999</v>
      </c>
      <c r="I2170" t="s">
        <v>1825</v>
      </c>
      <c r="J2170">
        <v>3087302</v>
      </c>
      <c r="K2170">
        <v>6591299</v>
      </c>
      <c r="M2170">
        <v>30</v>
      </c>
      <c r="N2170">
        <v>2.0699999999999998</v>
      </c>
      <c r="O2170">
        <v>62.1</v>
      </c>
      <c r="P2170" t="s">
        <v>1811</v>
      </c>
      <c r="Q2170" t="s">
        <v>1812</v>
      </c>
      <c r="R2170" s="16">
        <v>45804</v>
      </c>
      <c r="S2170">
        <v>45</v>
      </c>
      <c r="T2170" t="s">
        <v>1930</v>
      </c>
      <c r="U2170" s="16">
        <v>45839</v>
      </c>
      <c r="V2170" s="16">
        <v>45809</v>
      </c>
      <c r="Y2170" s="16">
        <v>45809</v>
      </c>
      <c r="AB2170" t="s">
        <v>5759</v>
      </c>
    </row>
    <row r="2171" spans="1:28" x14ac:dyDescent="0.35">
      <c r="A2171" t="s">
        <v>2615</v>
      </c>
      <c r="B2171" t="s">
        <v>2616</v>
      </c>
      <c r="C2171" t="s">
        <v>115</v>
      </c>
      <c r="D2171" t="s">
        <v>114</v>
      </c>
      <c r="E2171" s="16">
        <v>45797</v>
      </c>
      <c r="F2171">
        <v>4001935350</v>
      </c>
      <c r="G2171" t="s">
        <v>1809</v>
      </c>
      <c r="H2171" t="s">
        <v>2037</v>
      </c>
      <c r="I2171" t="s">
        <v>1825</v>
      </c>
      <c r="J2171">
        <v>3087302</v>
      </c>
      <c r="K2171">
        <v>6591299</v>
      </c>
      <c r="M2171">
        <v>39</v>
      </c>
      <c r="N2171">
        <v>1.34</v>
      </c>
      <c r="O2171">
        <v>52.26</v>
      </c>
      <c r="P2171" t="s">
        <v>1811</v>
      </c>
      <c r="Q2171" t="s">
        <v>1812</v>
      </c>
      <c r="R2171" s="16">
        <v>45804</v>
      </c>
      <c r="S2171">
        <v>45</v>
      </c>
      <c r="T2171" t="s">
        <v>1930</v>
      </c>
      <c r="U2171" s="16">
        <v>45839</v>
      </c>
      <c r="V2171" s="16">
        <v>45809</v>
      </c>
      <c r="Y2171" s="16">
        <v>45809</v>
      </c>
      <c r="AB2171" t="s">
        <v>5759</v>
      </c>
    </row>
    <row r="2172" spans="1:28" x14ac:dyDescent="0.35">
      <c r="A2172" t="s">
        <v>2615</v>
      </c>
      <c r="B2172" t="s">
        <v>2616</v>
      </c>
      <c r="C2172" t="s">
        <v>115</v>
      </c>
      <c r="D2172" t="s">
        <v>114</v>
      </c>
      <c r="E2172" s="16">
        <v>45797</v>
      </c>
      <c r="F2172">
        <v>4001935350</v>
      </c>
      <c r="G2172" t="s">
        <v>1809</v>
      </c>
      <c r="H2172" t="s">
        <v>5808</v>
      </c>
      <c r="I2172" t="s">
        <v>2613</v>
      </c>
      <c r="J2172">
        <v>3087302</v>
      </c>
      <c r="K2172">
        <v>6591299</v>
      </c>
      <c r="M2172">
        <v>1</v>
      </c>
      <c r="N2172">
        <v>14.27</v>
      </c>
      <c r="O2172">
        <v>14.27</v>
      </c>
      <c r="P2172" t="s">
        <v>1811</v>
      </c>
      <c r="Q2172" t="s">
        <v>1812</v>
      </c>
      <c r="R2172" s="16">
        <v>45804</v>
      </c>
      <c r="S2172">
        <v>45</v>
      </c>
      <c r="T2172" t="s">
        <v>1930</v>
      </c>
      <c r="U2172" s="16">
        <v>45839</v>
      </c>
      <c r="V2172" s="16">
        <v>45809</v>
      </c>
      <c r="Y2172" s="16">
        <v>45809</v>
      </c>
      <c r="AB2172" t="s">
        <v>5759</v>
      </c>
    </row>
    <row r="2173" spans="1:28" x14ac:dyDescent="0.35">
      <c r="A2173" t="s">
        <v>2615</v>
      </c>
      <c r="B2173" t="s">
        <v>2616</v>
      </c>
      <c r="C2173" t="s">
        <v>115</v>
      </c>
      <c r="D2173" t="s">
        <v>114</v>
      </c>
      <c r="E2173" s="16">
        <v>45797</v>
      </c>
      <c r="F2173">
        <v>4001935350</v>
      </c>
      <c r="G2173" t="s">
        <v>1809</v>
      </c>
      <c r="H2173" t="s">
        <v>2637</v>
      </c>
      <c r="I2173" t="s">
        <v>1823</v>
      </c>
      <c r="J2173">
        <v>3087302</v>
      </c>
      <c r="K2173">
        <v>6591299</v>
      </c>
      <c r="M2173">
        <v>1</v>
      </c>
      <c r="N2173">
        <v>1.82</v>
      </c>
      <c r="O2173">
        <v>1.82</v>
      </c>
      <c r="P2173" t="s">
        <v>1811</v>
      </c>
      <c r="Q2173" t="s">
        <v>1812</v>
      </c>
      <c r="R2173" s="16">
        <v>45804</v>
      </c>
      <c r="S2173">
        <v>45</v>
      </c>
      <c r="T2173" t="s">
        <v>1930</v>
      </c>
      <c r="U2173" s="16">
        <v>45839</v>
      </c>
      <c r="V2173" s="16">
        <v>45809</v>
      </c>
      <c r="Y2173" s="16">
        <v>45809</v>
      </c>
      <c r="AB2173" t="s">
        <v>5759</v>
      </c>
    </row>
    <row r="2174" spans="1:28" x14ac:dyDescent="0.35">
      <c r="A2174" t="s">
        <v>2615</v>
      </c>
      <c r="B2174" t="s">
        <v>2616</v>
      </c>
      <c r="C2174" t="s">
        <v>115</v>
      </c>
      <c r="D2174" t="s">
        <v>114</v>
      </c>
      <c r="E2174" s="16">
        <v>45797</v>
      </c>
      <c r="F2174">
        <v>4001935350</v>
      </c>
      <c r="G2174" t="s">
        <v>1809</v>
      </c>
      <c r="H2174" t="s">
        <v>1888</v>
      </c>
      <c r="I2174" t="s">
        <v>1826</v>
      </c>
      <c r="J2174">
        <v>3087302</v>
      </c>
      <c r="K2174">
        <v>6591299</v>
      </c>
      <c r="M2174">
        <v>2</v>
      </c>
      <c r="N2174">
        <v>1.66</v>
      </c>
      <c r="O2174">
        <v>3.32</v>
      </c>
      <c r="P2174" t="s">
        <v>1811</v>
      </c>
      <c r="Q2174" t="s">
        <v>1812</v>
      </c>
      <c r="R2174" s="16">
        <v>45804</v>
      </c>
      <c r="S2174">
        <v>45</v>
      </c>
      <c r="T2174" t="s">
        <v>1930</v>
      </c>
      <c r="U2174" s="16">
        <v>45839</v>
      </c>
      <c r="V2174" s="16">
        <v>45809</v>
      </c>
      <c r="Y2174" s="16">
        <v>45809</v>
      </c>
      <c r="AB2174" t="s">
        <v>5759</v>
      </c>
    </row>
    <row r="2175" spans="1:28" x14ac:dyDescent="0.35">
      <c r="A2175" t="s">
        <v>2615</v>
      </c>
      <c r="B2175" t="s">
        <v>2616</v>
      </c>
      <c r="C2175" t="s">
        <v>115</v>
      </c>
      <c r="D2175" t="s">
        <v>114</v>
      </c>
      <c r="E2175" s="16">
        <v>45797</v>
      </c>
      <c r="F2175">
        <v>4001935350</v>
      </c>
      <c r="G2175" t="s">
        <v>1809</v>
      </c>
      <c r="H2175" t="s">
        <v>5070</v>
      </c>
      <c r="I2175" t="s">
        <v>1822</v>
      </c>
      <c r="J2175">
        <v>3087302</v>
      </c>
      <c r="K2175">
        <v>6591299</v>
      </c>
      <c r="M2175">
        <v>16</v>
      </c>
      <c r="N2175">
        <v>1.41</v>
      </c>
      <c r="O2175">
        <v>22.56</v>
      </c>
      <c r="P2175" t="s">
        <v>1811</v>
      </c>
      <c r="Q2175" t="s">
        <v>1812</v>
      </c>
      <c r="R2175" s="16">
        <v>45804</v>
      </c>
      <c r="S2175">
        <v>45</v>
      </c>
      <c r="T2175" t="s">
        <v>1930</v>
      </c>
      <c r="U2175" s="16">
        <v>45839</v>
      </c>
      <c r="V2175" s="16">
        <v>45809</v>
      </c>
      <c r="Y2175" s="16">
        <v>45809</v>
      </c>
      <c r="AB2175" t="s">
        <v>5759</v>
      </c>
    </row>
    <row r="2176" spans="1:28" x14ac:dyDescent="0.35">
      <c r="A2176" t="s">
        <v>2615</v>
      </c>
      <c r="B2176" t="s">
        <v>2616</v>
      </c>
      <c r="C2176" t="s">
        <v>115</v>
      </c>
      <c r="D2176" t="s">
        <v>114</v>
      </c>
      <c r="E2176" s="16">
        <v>45797</v>
      </c>
      <c r="F2176">
        <v>4001935350</v>
      </c>
      <c r="G2176" t="s">
        <v>1809</v>
      </c>
      <c r="H2176" t="s">
        <v>1890</v>
      </c>
      <c r="I2176" t="s">
        <v>1865</v>
      </c>
      <c r="J2176">
        <v>3087302</v>
      </c>
      <c r="K2176">
        <v>6591299</v>
      </c>
      <c r="M2176">
        <v>118</v>
      </c>
      <c r="N2176">
        <v>0.72</v>
      </c>
      <c r="O2176">
        <v>84.96</v>
      </c>
      <c r="P2176" t="s">
        <v>1811</v>
      </c>
      <c r="Q2176" t="s">
        <v>1812</v>
      </c>
      <c r="R2176" s="16">
        <v>45804</v>
      </c>
      <c r="S2176">
        <v>45</v>
      </c>
      <c r="T2176" t="s">
        <v>1930</v>
      </c>
      <c r="U2176" s="16">
        <v>45839</v>
      </c>
      <c r="V2176" s="16">
        <v>45809</v>
      </c>
      <c r="Y2176" s="16">
        <v>45809</v>
      </c>
      <c r="AB2176" t="s">
        <v>5759</v>
      </c>
    </row>
    <row r="2177" spans="1:28" x14ac:dyDescent="0.35">
      <c r="A2177" t="s">
        <v>2615</v>
      </c>
      <c r="B2177" t="s">
        <v>2616</v>
      </c>
      <c r="C2177" t="s">
        <v>115</v>
      </c>
      <c r="D2177" t="s">
        <v>114</v>
      </c>
      <c r="E2177" s="16">
        <v>45797</v>
      </c>
      <c r="F2177">
        <v>4001935350</v>
      </c>
      <c r="G2177" t="s">
        <v>1809</v>
      </c>
      <c r="H2177" t="s">
        <v>2162</v>
      </c>
      <c r="I2177" t="s">
        <v>1825</v>
      </c>
      <c r="J2177">
        <v>3087302</v>
      </c>
      <c r="K2177">
        <v>6591299</v>
      </c>
      <c r="M2177">
        <v>17</v>
      </c>
      <c r="N2177">
        <v>0.84</v>
      </c>
      <c r="O2177">
        <v>14.28</v>
      </c>
      <c r="P2177" t="s">
        <v>1811</v>
      </c>
      <c r="Q2177" t="s">
        <v>1812</v>
      </c>
      <c r="R2177" s="16">
        <v>45804</v>
      </c>
      <c r="S2177">
        <v>45</v>
      </c>
      <c r="T2177" t="s">
        <v>1930</v>
      </c>
      <c r="U2177" s="16">
        <v>45839</v>
      </c>
      <c r="V2177" s="16">
        <v>45809</v>
      </c>
      <c r="Y2177" s="16">
        <v>45809</v>
      </c>
      <c r="AB2177" t="s">
        <v>5759</v>
      </c>
    </row>
    <row r="2178" spans="1:28" x14ac:dyDescent="0.35">
      <c r="A2178" t="s">
        <v>2615</v>
      </c>
      <c r="B2178" t="s">
        <v>2616</v>
      </c>
      <c r="C2178" t="s">
        <v>115</v>
      </c>
      <c r="D2178" t="s">
        <v>114</v>
      </c>
      <c r="E2178" s="16">
        <v>45797</v>
      </c>
      <c r="F2178">
        <v>4001935350</v>
      </c>
      <c r="G2178" t="s">
        <v>1809</v>
      </c>
      <c r="H2178" t="s">
        <v>2067</v>
      </c>
      <c r="I2178" t="s">
        <v>2068</v>
      </c>
      <c r="J2178">
        <v>3087302</v>
      </c>
      <c r="K2178">
        <v>6591299</v>
      </c>
      <c r="M2178">
        <v>4</v>
      </c>
      <c r="N2178">
        <v>1.69</v>
      </c>
      <c r="O2178">
        <v>6.76</v>
      </c>
      <c r="P2178" t="s">
        <v>1811</v>
      </c>
      <c r="Q2178" t="s">
        <v>1812</v>
      </c>
      <c r="R2178" s="16">
        <v>45804</v>
      </c>
      <c r="S2178">
        <v>45</v>
      </c>
      <c r="T2178" t="s">
        <v>1930</v>
      </c>
      <c r="U2178" s="16">
        <v>45839</v>
      </c>
      <c r="V2178" s="16">
        <v>45809</v>
      </c>
      <c r="Y2178" s="16">
        <v>45809</v>
      </c>
      <c r="AB2178" t="s">
        <v>5759</v>
      </c>
    </row>
    <row r="2179" spans="1:28" x14ac:dyDescent="0.35">
      <c r="A2179" t="s">
        <v>2615</v>
      </c>
      <c r="B2179" t="s">
        <v>2616</v>
      </c>
      <c r="C2179" t="s">
        <v>115</v>
      </c>
      <c r="D2179" t="s">
        <v>114</v>
      </c>
      <c r="E2179" s="16">
        <v>45797</v>
      </c>
      <c r="F2179">
        <v>4001935350</v>
      </c>
      <c r="G2179" t="s">
        <v>1809</v>
      </c>
      <c r="H2179" t="s">
        <v>1892</v>
      </c>
      <c r="I2179" t="s">
        <v>1823</v>
      </c>
      <c r="J2179">
        <v>3087302</v>
      </c>
      <c r="K2179">
        <v>6591299</v>
      </c>
      <c r="M2179">
        <v>1</v>
      </c>
      <c r="N2179">
        <v>1.54</v>
      </c>
      <c r="O2179">
        <v>1.54</v>
      </c>
      <c r="P2179" t="s">
        <v>1811</v>
      </c>
      <c r="Q2179" t="s">
        <v>1812</v>
      </c>
      <c r="R2179" s="16">
        <v>45804</v>
      </c>
      <c r="S2179">
        <v>45</v>
      </c>
      <c r="T2179" t="s">
        <v>1930</v>
      </c>
      <c r="U2179" s="16">
        <v>45839</v>
      </c>
      <c r="V2179" s="16">
        <v>45809</v>
      </c>
      <c r="Y2179" s="16">
        <v>45809</v>
      </c>
      <c r="AB2179" t="s">
        <v>5759</v>
      </c>
    </row>
    <row r="2180" spans="1:28" x14ac:dyDescent="0.35">
      <c r="A2180" t="s">
        <v>2615</v>
      </c>
      <c r="B2180" t="s">
        <v>2616</v>
      </c>
      <c r="C2180" t="s">
        <v>115</v>
      </c>
      <c r="D2180" t="s">
        <v>114</v>
      </c>
      <c r="E2180" s="16">
        <v>45797</v>
      </c>
      <c r="F2180">
        <v>4001935350</v>
      </c>
      <c r="G2180" t="s">
        <v>1809</v>
      </c>
      <c r="H2180" t="s">
        <v>1899</v>
      </c>
      <c r="I2180" t="s">
        <v>1826</v>
      </c>
      <c r="J2180">
        <v>3087302</v>
      </c>
      <c r="K2180">
        <v>6591299</v>
      </c>
      <c r="M2180">
        <v>3</v>
      </c>
      <c r="N2180">
        <v>1.63</v>
      </c>
      <c r="O2180">
        <v>4.8899999999999997</v>
      </c>
      <c r="P2180" t="s">
        <v>1811</v>
      </c>
      <c r="Q2180" t="s">
        <v>1812</v>
      </c>
      <c r="R2180" s="16">
        <v>45804</v>
      </c>
      <c r="S2180">
        <v>45</v>
      </c>
      <c r="T2180" t="s">
        <v>1930</v>
      </c>
      <c r="U2180" s="16">
        <v>45839</v>
      </c>
      <c r="V2180" s="16">
        <v>45809</v>
      </c>
      <c r="Y2180" s="16">
        <v>45809</v>
      </c>
      <c r="AB2180" t="s">
        <v>5759</v>
      </c>
    </row>
    <row r="2181" spans="1:28" x14ac:dyDescent="0.35">
      <c r="A2181" t="s">
        <v>2615</v>
      </c>
      <c r="B2181" t="s">
        <v>2616</v>
      </c>
      <c r="C2181" t="s">
        <v>115</v>
      </c>
      <c r="D2181" t="s">
        <v>114</v>
      </c>
      <c r="E2181" s="16">
        <v>45797</v>
      </c>
      <c r="F2181">
        <v>4001935350</v>
      </c>
      <c r="G2181" t="s">
        <v>1809</v>
      </c>
      <c r="H2181" t="s">
        <v>1821</v>
      </c>
      <c r="I2181" t="s">
        <v>1822</v>
      </c>
      <c r="J2181">
        <v>3087302</v>
      </c>
      <c r="K2181">
        <v>6591299</v>
      </c>
      <c r="M2181">
        <v>47</v>
      </c>
      <c r="N2181">
        <v>1.05</v>
      </c>
      <c r="O2181">
        <v>49.35</v>
      </c>
      <c r="P2181" t="s">
        <v>1811</v>
      </c>
      <c r="Q2181" t="s">
        <v>1812</v>
      </c>
      <c r="R2181" s="16">
        <v>45804</v>
      </c>
      <c r="S2181">
        <v>45</v>
      </c>
      <c r="T2181" t="s">
        <v>1930</v>
      </c>
      <c r="U2181" s="16">
        <v>45839</v>
      </c>
      <c r="V2181" s="16">
        <v>45809</v>
      </c>
      <c r="Y2181" s="16">
        <v>45809</v>
      </c>
      <c r="AB2181" t="s">
        <v>5759</v>
      </c>
    </row>
    <row r="2182" spans="1:28" x14ac:dyDescent="0.35">
      <c r="A2182" t="s">
        <v>2615</v>
      </c>
      <c r="B2182" t="s">
        <v>2616</v>
      </c>
      <c r="C2182" t="s">
        <v>115</v>
      </c>
      <c r="D2182" t="s">
        <v>114</v>
      </c>
      <c r="E2182" s="16">
        <v>45797</v>
      </c>
      <c r="F2182">
        <v>4001935350</v>
      </c>
      <c r="G2182" t="s">
        <v>1809</v>
      </c>
      <c r="H2182" t="s">
        <v>2073</v>
      </c>
      <c r="I2182" t="s">
        <v>1825</v>
      </c>
      <c r="J2182">
        <v>3087302</v>
      </c>
      <c r="K2182">
        <v>6591299</v>
      </c>
      <c r="M2182">
        <v>6</v>
      </c>
      <c r="N2182">
        <v>0.68</v>
      </c>
      <c r="O2182">
        <v>4.08</v>
      </c>
      <c r="P2182" t="s">
        <v>1811</v>
      </c>
      <c r="Q2182" t="s">
        <v>1812</v>
      </c>
      <c r="R2182" s="16">
        <v>45804</v>
      </c>
      <c r="S2182">
        <v>45</v>
      </c>
      <c r="T2182" t="s">
        <v>1930</v>
      </c>
      <c r="U2182" s="16">
        <v>45839</v>
      </c>
      <c r="V2182" s="16">
        <v>45809</v>
      </c>
      <c r="Y2182" s="16">
        <v>45809</v>
      </c>
      <c r="AB2182" t="s">
        <v>5759</v>
      </c>
    </row>
    <row r="2183" spans="1:28" x14ac:dyDescent="0.35">
      <c r="A2183" t="s">
        <v>2615</v>
      </c>
      <c r="B2183" t="s">
        <v>2616</v>
      </c>
      <c r="C2183" t="s">
        <v>115</v>
      </c>
      <c r="D2183" t="s">
        <v>114</v>
      </c>
      <c r="E2183" s="16">
        <v>45797</v>
      </c>
      <c r="F2183">
        <v>4001935350</v>
      </c>
      <c r="G2183" t="s">
        <v>1809</v>
      </c>
      <c r="H2183" t="s">
        <v>2037</v>
      </c>
      <c r="I2183" t="s">
        <v>1825</v>
      </c>
      <c r="J2183">
        <v>3087302</v>
      </c>
      <c r="K2183">
        <v>6591299</v>
      </c>
      <c r="M2183">
        <v>6</v>
      </c>
      <c r="N2183">
        <v>1.34</v>
      </c>
      <c r="O2183">
        <v>8.0399999999999991</v>
      </c>
      <c r="P2183" t="s">
        <v>1811</v>
      </c>
      <c r="Q2183" t="s">
        <v>1812</v>
      </c>
      <c r="R2183" s="16">
        <v>45804</v>
      </c>
      <c r="S2183">
        <v>45</v>
      </c>
      <c r="T2183" t="s">
        <v>1930</v>
      </c>
      <c r="U2183" s="16">
        <v>45839</v>
      </c>
      <c r="V2183" s="16">
        <v>45809</v>
      </c>
      <c r="Y2183" s="16">
        <v>45809</v>
      </c>
      <c r="AB2183" t="s">
        <v>5759</v>
      </c>
    </row>
    <row r="2184" spans="1:28" x14ac:dyDescent="0.35">
      <c r="A2184" t="s">
        <v>2615</v>
      </c>
      <c r="B2184" t="s">
        <v>2616</v>
      </c>
      <c r="C2184" t="s">
        <v>115</v>
      </c>
      <c r="D2184" t="s">
        <v>114</v>
      </c>
      <c r="E2184" s="16">
        <v>45797</v>
      </c>
      <c r="F2184">
        <v>4001935350</v>
      </c>
      <c r="G2184" t="s">
        <v>1809</v>
      </c>
      <c r="H2184" t="s">
        <v>2010</v>
      </c>
      <c r="I2184" t="s">
        <v>1810</v>
      </c>
      <c r="J2184">
        <v>3087302</v>
      </c>
      <c r="K2184">
        <v>6591299</v>
      </c>
      <c r="M2184">
        <v>22</v>
      </c>
      <c r="N2184">
        <v>0.51</v>
      </c>
      <c r="O2184">
        <v>11.22</v>
      </c>
      <c r="P2184" t="s">
        <v>1811</v>
      </c>
      <c r="Q2184" t="s">
        <v>1812</v>
      </c>
      <c r="R2184" s="16">
        <v>45804</v>
      </c>
      <c r="S2184">
        <v>45</v>
      </c>
      <c r="T2184" t="s">
        <v>1930</v>
      </c>
      <c r="U2184" s="16">
        <v>45839</v>
      </c>
      <c r="V2184" s="16">
        <v>45809</v>
      </c>
      <c r="Y2184" s="16">
        <v>45809</v>
      </c>
      <c r="AB2184" t="s">
        <v>5759</v>
      </c>
    </row>
    <row r="2185" spans="1:28" x14ac:dyDescent="0.35">
      <c r="A2185" t="s">
        <v>2615</v>
      </c>
      <c r="B2185" t="s">
        <v>2616</v>
      </c>
      <c r="C2185" t="s">
        <v>115</v>
      </c>
      <c r="D2185" t="s">
        <v>114</v>
      </c>
      <c r="E2185" s="16">
        <v>45797</v>
      </c>
      <c r="F2185">
        <v>4001935350</v>
      </c>
      <c r="G2185" t="s">
        <v>1809</v>
      </c>
      <c r="H2185" t="s">
        <v>2098</v>
      </c>
      <c r="I2185" t="s">
        <v>1825</v>
      </c>
      <c r="J2185">
        <v>3087302</v>
      </c>
      <c r="K2185">
        <v>6591299</v>
      </c>
      <c r="M2185">
        <v>7</v>
      </c>
      <c r="N2185">
        <v>0.99</v>
      </c>
      <c r="O2185">
        <v>6.93</v>
      </c>
      <c r="P2185" t="s">
        <v>1811</v>
      </c>
      <c r="Q2185" t="s">
        <v>1812</v>
      </c>
      <c r="R2185" s="16">
        <v>45804</v>
      </c>
      <c r="S2185">
        <v>45</v>
      </c>
      <c r="T2185" t="s">
        <v>1930</v>
      </c>
      <c r="U2185" s="16">
        <v>45839</v>
      </c>
      <c r="V2185" s="16">
        <v>45809</v>
      </c>
      <c r="Y2185" s="16">
        <v>45809</v>
      </c>
      <c r="AB2185" t="s">
        <v>5759</v>
      </c>
    </row>
    <row r="2186" spans="1:28" x14ac:dyDescent="0.35">
      <c r="A2186" t="s">
        <v>2615</v>
      </c>
      <c r="B2186" t="s">
        <v>2616</v>
      </c>
      <c r="C2186" t="s">
        <v>115</v>
      </c>
      <c r="D2186" t="s">
        <v>114</v>
      </c>
      <c r="E2186" s="16">
        <v>45797</v>
      </c>
      <c r="F2186">
        <v>4001935350</v>
      </c>
      <c r="G2186" t="s">
        <v>1809</v>
      </c>
      <c r="H2186" t="s">
        <v>2644</v>
      </c>
      <c r="I2186" t="s">
        <v>1810</v>
      </c>
      <c r="J2186">
        <v>3087302</v>
      </c>
      <c r="K2186">
        <v>6591299</v>
      </c>
      <c r="M2186">
        <v>14</v>
      </c>
      <c r="N2186">
        <v>2.02</v>
      </c>
      <c r="O2186">
        <v>28.28</v>
      </c>
      <c r="P2186" t="s">
        <v>1811</v>
      </c>
      <c r="Q2186" t="s">
        <v>1812</v>
      </c>
      <c r="R2186" s="16">
        <v>45804</v>
      </c>
      <c r="S2186">
        <v>45</v>
      </c>
      <c r="T2186" t="s">
        <v>1930</v>
      </c>
      <c r="U2186" s="16">
        <v>45839</v>
      </c>
      <c r="V2186" s="16">
        <v>45809</v>
      </c>
      <c r="Y2186" s="16">
        <v>45809</v>
      </c>
      <c r="AB2186" t="s">
        <v>5759</v>
      </c>
    </row>
    <row r="2187" spans="1:28" x14ac:dyDescent="0.35">
      <c r="A2187" t="s">
        <v>2615</v>
      </c>
      <c r="B2187" t="s">
        <v>2616</v>
      </c>
      <c r="C2187" t="s">
        <v>115</v>
      </c>
      <c r="D2187" t="s">
        <v>114</v>
      </c>
      <c r="E2187" s="16">
        <v>45797</v>
      </c>
      <c r="F2187">
        <v>4001935350</v>
      </c>
      <c r="G2187" t="s">
        <v>1809</v>
      </c>
      <c r="H2187" t="s">
        <v>1824</v>
      </c>
      <c r="I2187" t="s">
        <v>1825</v>
      </c>
      <c r="J2187">
        <v>3087302</v>
      </c>
      <c r="K2187">
        <v>6591299</v>
      </c>
      <c r="M2187">
        <v>4</v>
      </c>
      <c r="N2187">
        <v>1.46</v>
      </c>
      <c r="O2187">
        <v>5.84</v>
      </c>
      <c r="P2187" t="s">
        <v>1811</v>
      </c>
      <c r="Q2187" t="s">
        <v>1812</v>
      </c>
      <c r="R2187" s="16">
        <v>45804</v>
      </c>
      <c r="S2187">
        <v>45</v>
      </c>
      <c r="T2187" t="s">
        <v>1930</v>
      </c>
      <c r="U2187" s="16">
        <v>45839</v>
      </c>
      <c r="V2187" s="16">
        <v>45809</v>
      </c>
      <c r="Y2187" s="16">
        <v>45809</v>
      </c>
      <c r="AB2187" t="s">
        <v>5759</v>
      </c>
    </row>
    <row r="2188" spans="1:28" x14ac:dyDescent="0.35">
      <c r="A2188" t="s">
        <v>2615</v>
      </c>
      <c r="B2188" t="s">
        <v>2616</v>
      </c>
      <c r="C2188" t="s">
        <v>115</v>
      </c>
      <c r="D2188" t="s">
        <v>114</v>
      </c>
      <c r="E2188" s="16">
        <v>45797</v>
      </c>
      <c r="F2188">
        <v>4001935350</v>
      </c>
      <c r="G2188" t="s">
        <v>1809</v>
      </c>
      <c r="H2188" t="s">
        <v>1980</v>
      </c>
      <c r="I2188" t="s">
        <v>1825</v>
      </c>
      <c r="J2188">
        <v>3087302</v>
      </c>
      <c r="K2188">
        <v>6591299</v>
      </c>
      <c r="M2188">
        <v>16</v>
      </c>
      <c r="N2188">
        <v>1.23</v>
      </c>
      <c r="O2188">
        <v>19.68</v>
      </c>
      <c r="P2188" t="s">
        <v>1811</v>
      </c>
      <c r="Q2188" t="s">
        <v>1812</v>
      </c>
      <c r="R2188" s="16">
        <v>45804</v>
      </c>
      <c r="S2188">
        <v>45</v>
      </c>
      <c r="T2188" t="s">
        <v>1930</v>
      </c>
      <c r="U2188" s="16">
        <v>45839</v>
      </c>
      <c r="V2188" s="16">
        <v>45809</v>
      </c>
      <c r="Y2188" s="16">
        <v>45809</v>
      </c>
      <c r="AB2188" t="s">
        <v>5759</v>
      </c>
    </row>
    <row r="2189" spans="1:28" x14ac:dyDescent="0.35">
      <c r="A2189" t="s">
        <v>2615</v>
      </c>
      <c r="B2189" t="s">
        <v>2616</v>
      </c>
      <c r="C2189" t="s">
        <v>115</v>
      </c>
      <c r="D2189" t="s">
        <v>114</v>
      </c>
      <c r="E2189" s="16">
        <v>45797</v>
      </c>
      <c r="F2189">
        <v>4001935350</v>
      </c>
      <c r="G2189" t="s">
        <v>1809</v>
      </c>
      <c r="H2189" t="s">
        <v>1902</v>
      </c>
      <c r="I2189" t="s">
        <v>1822</v>
      </c>
      <c r="J2189">
        <v>3087302</v>
      </c>
      <c r="K2189">
        <v>6591299</v>
      </c>
      <c r="M2189">
        <v>14</v>
      </c>
      <c r="N2189">
        <v>1.89</v>
      </c>
      <c r="O2189">
        <v>26.46</v>
      </c>
      <c r="P2189" t="s">
        <v>1811</v>
      </c>
      <c r="Q2189" t="s">
        <v>1812</v>
      </c>
      <c r="R2189" s="16">
        <v>45804</v>
      </c>
      <c r="S2189">
        <v>45</v>
      </c>
      <c r="T2189" t="s">
        <v>1930</v>
      </c>
      <c r="U2189" s="16">
        <v>45839</v>
      </c>
      <c r="V2189" s="16">
        <v>45809</v>
      </c>
      <c r="Y2189" s="16">
        <v>45809</v>
      </c>
      <c r="AB2189" t="s">
        <v>5759</v>
      </c>
    </row>
    <row r="2190" spans="1:28" x14ac:dyDescent="0.35">
      <c r="A2190" t="s">
        <v>2615</v>
      </c>
      <c r="B2190" t="s">
        <v>2616</v>
      </c>
      <c r="C2190" t="s">
        <v>115</v>
      </c>
      <c r="D2190" t="s">
        <v>114</v>
      </c>
      <c r="E2190" s="16">
        <v>45797</v>
      </c>
      <c r="F2190">
        <v>4001935350</v>
      </c>
      <c r="G2190" t="s">
        <v>1809</v>
      </c>
      <c r="H2190" t="s">
        <v>2180</v>
      </c>
      <c r="I2190" t="s">
        <v>1822</v>
      </c>
      <c r="J2190">
        <v>3087302</v>
      </c>
      <c r="K2190">
        <v>6591299</v>
      </c>
      <c r="M2190">
        <v>27</v>
      </c>
      <c r="N2190">
        <v>1.1499999999999999</v>
      </c>
      <c r="O2190">
        <v>31.05</v>
      </c>
      <c r="P2190" t="s">
        <v>1811</v>
      </c>
      <c r="Q2190" t="s">
        <v>1812</v>
      </c>
      <c r="R2190" s="16">
        <v>45804</v>
      </c>
      <c r="S2190">
        <v>45</v>
      </c>
      <c r="T2190" t="s">
        <v>1930</v>
      </c>
      <c r="U2190" s="16">
        <v>45839</v>
      </c>
      <c r="V2190" s="16">
        <v>45809</v>
      </c>
      <c r="Y2190" s="16">
        <v>45809</v>
      </c>
      <c r="AB2190" t="s">
        <v>5759</v>
      </c>
    </row>
    <row r="2191" spans="1:28" x14ac:dyDescent="0.35">
      <c r="A2191" t="s">
        <v>2615</v>
      </c>
      <c r="B2191" t="s">
        <v>2616</v>
      </c>
      <c r="C2191" t="s">
        <v>115</v>
      </c>
      <c r="D2191" t="s">
        <v>114</v>
      </c>
      <c r="E2191" s="16">
        <v>45797</v>
      </c>
      <c r="F2191">
        <v>4001935350</v>
      </c>
      <c r="G2191" t="s">
        <v>1809</v>
      </c>
      <c r="H2191" t="s">
        <v>2090</v>
      </c>
      <c r="I2191" t="s">
        <v>1825</v>
      </c>
      <c r="J2191">
        <v>3087302</v>
      </c>
      <c r="K2191">
        <v>6591299</v>
      </c>
      <c r="M2191">
        <v>4</v>
      </c>
      <c r="N2191">
        <v>1.91</v>
      </c>
      <c r="O2191">
        <v>7.64</v>
      </c>
      <c r="P2191" t="s">
        <v>1811</v>
      </c>
      <c r="Q2191" t="s">
        <v>1812</v>
      </c>
      <c r="R2191" s="16">
        <v>45804</v>
      </c>
      <c r="S2191">
        <v>45</v>
      </c>
      <c r="T2191" t="s">
        <v>1930</v>
      </c>
      <c r="U2191" s="16">
        <v>45839</v>
      </c>
      <c r="V2191" s="16">
        <v>45809</v>
      </c>
      <c r="Y2191" s="16">
        <v>45809</v>
      </c>
      <c r="AB2191" t="s">
        <v>5759</v>
      </c>
    </row>
    <row r="2192" spans="1:28" x14ac:dyDescent="0.35">
      <c r="A2192" t="s">
        <v>2615</v>
      </c>
      <c r="B2192" t="s">
        <v>2616</v>
      </c>
      <c r="C2192" t="s">
        <v>115</v>
      </c>
      <c r="D2192" t="s">
        <v>114</v>
      </c>
      <c r="E2192" s="16">
        <v>45797</v>
      </c>
      <c r="F2192">
        <v>4001935350</v>
      </c>
      <c r="G2192" t="s">
        <v>1809</v>
      </c>
      <c r="H2192" t="s">
        <v>2265</v>
      </c>
      <c r="I2192" t="s">
        <v>1825</v>
      </c>
      <c r="J2192">
        <v>3087302</v>
      </c>
      <c r="K2192">
        <v>6591299</v>
      </c>
      <c r="M2192">
        <v>2</v>
      </c>
      <c r="N2192">
        <v>1.61</v>
      </c>
      <c r="O2192">
        <v>3.22</v>
      </c>
      <c r="P2192" t="s">
        <v>1811</v>
      </c>
      <c r="Q2192" t="s">
        <v>1812</v>
      </c>
      <c r="R2192" s="16">
        <v>45804</v>
      </c>
      <c r="S2192">
        <v>45</v>
      </c>
      <c r="T2192" t="s">
        <v>1930</v>
      </c>
      <c r="U2192" s="16">
        <v>45839</v>
      </c>
      <c r="V2192" s="16">
        <v>45809</v>
      </c>
      <c r="Y2192" s="16">
        <v>45809</v>
      </c>
      <c r="AB2192" t="s">
        <v>5759</v>
      </c>
    </row>
    <row r="2193" spans="1:28" x14ac:dyDescent="0.35">
      <c r="A2193" t="s">
        <v>2615</v>
      </c>
      <c r="B2193" t="s">
        <v>2616</v>
      </c>
      <c r="C2193" t="s">
        <v>115</v>
      </c>
      <c r="D2193" t="s">
        <v>114</v>
      </c>
      <c r="E2193" s="16">
        <v>45797</v>
      </c>
      <c r="F2193">
        <v>4001935350</v>
      </c>
      <c r="G2193" t="s">
        <v>1809</v>
      </c>
      <c r="H2193" t="s">
        <v>1963</v>
      </c>
      <c r="I2193" t="s">
        <v>1831</v>
      </c>
      <c r="J2193">
        <v>3087302</v>
      </c>
      <c r="K2193">
        <v>6591299</v>
      </c>
      <c r="M2193">
        <v>2</v>
      </c>
      <c r="N2193">
        <v>7.09</v>
      </c>
      <c r="O2193">
        <v>14.18</v>
      </c>
      <c r="P2193" t="s">
        <v>1811</v>
      </c>
      <c r="Q2193" t="s">
        <v>1812</v>
      </c>
      <c r="R2193" s="16">
        <v>45804</v>
      </c>
      <c r="S2193">
        <v>45</v>
      </c>
      <c r="T2193" t="s">
        <v>1930</v>
      </c>
      <c r="U2193" s="16">
        <v>45839</v>
      </c>
      <c r="V2193" s="16">
        <v>45809</v>
      </c>
      <c r="Y2193" s="16">
        <v>45809</v>
      </c>
      <c r="AB2193" t="s">
        <v>5759</v>
      </c>
    </row>
    <row r="2194" spans="1:28" x14ac:dyDescent="0.35">
      <c r="A2194" t="s">
        <v>2615</v>
      </c>
      <c r="B2194" t="s">
        <v>2616</v>
      </c>
      <c r="C2194" t="s">
        <v>115</v>
      </c>
      <c r="D2194" t="s">
        <v>114</v>
      </c>
      <c r="E2194" s="16">
        <v>45797</v>
      </c>
      <c r="F2194">
        <v>4001935350</v>
      </c>
      <c r="G2194" t="s">
        <v>1809</v>
      </c>
      <c r="H2194" t="s">
        <v>2268</v>
      </c>
      <c r="I2194" t="s">
        <v>1810</v>
      </c>
      <c r="J2194">
        <v>3087302</v>
      </c>
      <c r="K2194">
        <v>6591299</v>
      </c>
      <c r="M2194">
        <v>11</v>
      </c>
      <c r="N2194">
        <v>0.7</v>
      </c>
      <c r="O2194">
        <v>7.7</v>
      </c>
      <c r="P2194" t="s">
        <v>1811</v>
      </c>
      <c r="Q2194" t="s">
        <v>1812</v>
      </c>
      <c r="R2194" s="16">
        <v>45804</v>
      </c>
      <c r="S2194">
        <v>45</v>
      </c>
      <c r="T2194" t="s">
        <v>1930</v>
      </c>
      <c r="U2194" s="16">
        <v>45839</v>
      </c>
      <c r="V2194" s="16">
        <v>45809</v>
      </c>
      <c r="Y2194" s="16">
        <v>45809</v>
      </c>
      <c r="AB2194" t="s">
        <v>5759</v>
      </c>
    </row>
    <row r="2195" spans="1:28" x14ac:dyDescent="0.35">
      <c r="A2195" t="s">
        <v>2615</v>
      </c>
      <c r="B2195" t="s">
        <v>2616</v>
      </c>
      <c r="C2195" t="s">
        <v>115</v>
      </c>
      <c r="D2195" t="s">
        <v>114</v>
      </c>
      <c r="E2195" s="16">
        <v>45797</v>
      </c>
      <c r="F2195">
        <v>4001935350</v>
      </c>
      <c r="G2195" t="s">
        <v>1809</v>
      </c>
      <c r="H2195" t="s">
        <v>4188</v>
      </c>
      <c r="I2195" t="s">
        <v>1822</v>
      </c>
      <c r="J2195">
        <v>3087302</v>
      </c>
      <c r="K2195">
        <v>6591299</v>
      </c>
      <c r="M2195">
        <v>12</v>
      </c>
      <c r="N2195">
        <v>0.82</v>
      </c>
      <c r="O2195">
        <v>9.84</v>
      </c>
      <c r="P2195" t="s">
        <v>1811</v>
      </c>
      <c r="Q2195" t="s">
        <v>1812</v>
      </c>
      <c r="R2195" s="16">
        <v>45804</v>
      </c>
      <c r="S2195">
        <v>45</v>
      </c>
      <c r="T2195" t="s">
        <v>1930</v>
      </c>
      <c r="U2195" s="16">
        <v>45839</v>
      </c>
      <c r="V2195" s="16">
        <v>45809</v>
      </c>
      <c r="Y2195" s="16">
        <v>45809</v>
      </c>
      <c r="AB2195" t="s">
        <v>5759</v>
      </c>
    </row>
    <row r="2196" spans="1:28" x14ac:dyDescent="0.35">
      <c r="A2196" t="s">
        <v>2615</v>
      </c>
      <c r="B2196" t="s">
        <v>2616</v>
      </c>
      <c r="C2196" t="s">
        <v>115</v>
      </c>
      <c r="D2196" t="s">
        <v>114</v>
      </c>
      <c r="E2196" s="16">
        <v>45797</v>
      </c>
      <c r="F2196">
        <v>4001935350</v>
      </c>
      <c r="G2196" t="s">
        <v>1809</v>
      </c>
      <c r="H2196" t="s">
        <v>5809</v>
      </c>
      <c r="I2196" t="s">
        <v>1949</v>
      </c>
      <c r="J2196">
        <v>3087302</v>
      </c>
      <c r="K2196">
        <v>6591299</v>
      </c>
      <c r="M2196">
        <v>1</v>
      </c>
      <c r="N2196">
        <v>26.09</v>
      </c>
      <c r="O2196">
        <v>26.09</v>
      </c>
      <c r="P2196" t="s">
        <v>1811</v>
      </c>
      <c r="Q2196" t="s">
        <v>1812</v>
      </c>
      <c r="R2196" s="16">
        <v>45804</v>
      </c>
      <c r="S2196">
        <v>45</v>
      </c>
      <c r="T2196" t="s">
        <v>1930</v>
      </c>
      <c r="U2196" s="16">
        <v>45839</v>
      </c>
      <c r="V2196" s="16">
        <v>45809</v>
      </c>
      <c r="Y2196" s="16">
        <v>45809</v>
      </c>
      <c r="AB2196" t="s">
        <v>5759</v>
      </c>
    </row>
    <row r="2197" spans="1:28" x14ac:dyDescent="0.35">
      <c r="A2197" t="s">
        <v>2615</v>
      </c>
      <c r="B2197" t="s">
        <v>2616</v>
      </c>
      <c r="C2197" t="s">
        <v>115</v>
      </c>
      <c r="D2197" t="s">
        <v>114</v>
      </c>
      <c r="E2197" s="16">
        <v>45797</v>
      </c>
      <c r="F2197">
        <v>4001935350</v>
      </c>
      <c r="G2197" t="s">
        <v>1809</v>
      </c>
      <c r="H2197" t="s">
        <v>2648</v>
      </c>
      <c r="I2197" t="s">
        <v>1825</v>
      </c>
      <c r="J2197">
        <v>3087302</v>
      </c>
      <c r="K2197">
        <v>6591299</v>
      </c>
      <c r="M2197">
        <v>3</v>
      </c>
      <c r="N2197">
        <v>2.5</v>
      </c>
      <c r="O2197">
        <v>7.5</v>
      </c>
      <c r="P2197" t="s">
        <v>1811</v>
      </c>
      <c r="Q2197" t="s">
        <v>1812</v>
      </c>
      <c r="R2197" s="16">
        <v>45804</v>
      </c>
      <c r="S2197">
        <v>45</v>
      </c>
      <c r="T2197" t="s">
        <v>1930</v>
      </c>
      <c r="U2197" s="16">
        <v>45839</v>
      </c>
      <c r="V2197" s="16">
        <v>45809</v>
      </c>
      <c r="Y2197" s="16">
        <v>45809</v>
      </c>
      <c r="AB2197" t="s">
        <v>5759</v>
      </c>
    </row>
    <row r="2198" spans="1:28" x14ac:dyDescent="0.35">
      <c r="A2198" t="s">
        <v>2615</v>
      </c>
      <c r="B2198" t="s">
        <v>2616</v>
      </c>
      <c r="C2198" t="s">
        <v>115</v>
      </c>
      <c r="D2198" t="s">
        <v>114</v>
      </c>
      <c r="E2198" s="16">
        <v>45797</v>
      </c>
      <c r="F2198">
        <v>4001935350</v>
      </c>
      <c r="G2198" t="s">
        <v>1809</v>
      </c>
      <c r="H2198" t="s">
        <v>1839</v>
      </c>
      <c r="I2198" t="s">
        <v>1840</v>
      </c>
      <c r="J2198">
        <v>3087302</v>
      </c>
      <c r="K2198">
        <v>6591299</v>
      </c>
      <c r="M2198">
        <v>2</v>
      </c>
      <c r="N2198">
        <v>5.73</v>
      </c>
      <c r="O2198">
        <v>11.46</v>
      </c>
      <c r="P2198" t="s">
        <v>1811</v>
      </c>
      <c r="Q2198" t="s">
        <v>1812</v>
      </c>
      <c r="R2198" s="16">
        <v>45804</v>
      </c>
      <c r="S2198">
        <v>45</v>
      </c>
      <c r="T2198" t="s">
        <v>1930</v>
      </c>
      <c r="U2198" s="16">
        <v>45839</v>
      </c>
      <c r="V2198" s="16">
        <v>45809</v>
      </c>
      <c r="Y2198" s="16">
        <v>45809</v>
      </c>
      <c r="AB2198" t="s">
        <v>5759</v>
      </c>
    </row>
    <row r="2199" spans="1:28" x14ac:dyDescent="0.35">
      <c r="A2199" t="s">
        <v>2615</v>
      </c>
      <c r="B2199" t="s">
        <v>2616</v>
      </c>
      <c r="C2199" t="s">
        <v>115</v>
      </c>
      <c r="D2199" t="s">
        <v>114</v>
      </c>
      <c r="E2199" s="16">
        <v>45797</v>
      </c>
      <c r="F2199">
        <v>4001935350</v>
      </c>
      <c r="G2199" t="s">
        <v>1809</v>
      </c>
      <c r="H2199" t="s">
        <v>1837</v>
      </c>
      <c r="I2199" t="s">
        <v>1838</v>
      </c>
      <c r="J2199">
        <v>3087302</v>
      </c>
      <c r="K2199">
        <v>6591299</v>
      </c>
      <c r="M2199">
        <v>2</v>
      </c>
      <c r="N2199">
        <v>34.15</v>
      </c>
      <c r="O2199">
        <v>68.3</v>
      </c>
      <c r="P2199" t="s">
        <v>1811</v>
      </c>
      <c r="Q2199" t="s">
        <v>1812</v>
      </c>
      <c r="R2199" s="16">
        <v>45804</v>
      </c>
      <c r="S2199">
        <v>45</v>
      </c>
      <c r="T2199" t="s">
        <v>1930</v>
      </c>
      <c r="U2199" s="16">
        <v>45839</v>
      </c>
      <c r="V2199" s="16">
        <v>45809</v>
      </c>
      <c r="Y2199" s="16">
        <v>45809</v>
      </c>
      <c r="AB2199" t="s">
        <v>5759</v>
      </c>
    </row>
    <row r="2200" spans="1:28" x14ac:dyDescent="0.35">
      <c r="A2200" t="s">
        <v>2615</v>
      </c>
      <c r="B2200" t="s">
        <v>2616</v>
      </c>
      <c r="C2200" t="s">
        <v>115</v>
      </c>
      <c r="D2200" t="s">
        <v>114</v>
      </c>
      <c r="E2200" s="16">
        <v>45797</v>
      </c>
      <c r="F2200">
        <v>4001935350</v>
      </c>
      <c r="G2200" t="s">
        <v>1809</v>
      </c>
      <c r="H2200" t="s">
        <v>2649</v>
      </c>
      <c r="I2200" t="s">
        <v>1825</v>
      </c>
      <c r="J2200">
        <v>3087302</v>
      </c>
      <c r="K2200">
        <v>6591299</v>
      </c>
      <c r="M2200">
        <v>14</v>
      </c>
      <c r="N2200">
        <v>1.51</v>
      </c>
      <c r="O2200">
        <v>21.14</v>
      </c>
      <c r="P2200" t="s">
        <v>1811</v>
      </c>
      <c r="Q2200" t="s">
        <v>1812</v>
      </c>
      <c r="R2200" s="16">
        <v>45804</v>
      </c>
      <c r="S2200">
        <v>45</v>
      </c>
      <c r="T2200" t="s">
        <v>1930</v>
      </c>
      <c r="U2200" s="16">
        <v>45839</v>
      </c>
      <c r="V2200" s="16">
        <v>45809</v>
      </c>
      <c r="Y2200" s="16">
        <v>45809</v>
      </c>
      <c r="AB2200" t="s">
        <v>5759</v>
      </c>
    </row>
    <row r="2201" spans="1:28" x14ac:dyDescent="0.35">
      <c r="A2201" t="s">
        <v>2615</v>
      </c>
      <c r="B2201" t="s">
        <v>2616</v>
      </c>
      <c r="C2201" t="s">
        <v>115</v>
      </c>
      <c r="D2201" t="s">
        <v>114</v>
      </c>
      <c r="E2201" s="16">
        <v>45797</v>
      </c>
      <c r="F2201">
        <v>4001935350</v>
      </c>
      <c r="G2201" t="s">
        <v>1809</v>
      </c>
      <c r="H2201" t="s">
        <v>2447</v>
      </c>
      <c r="I2201" t="s">
        <v>1825</v>
      </c>
      <c r="J2201">
        <v>3087302</v>
      </c>
      <c r="K2201">
        <v>6591299</v>
      </c>
      <c r="M2201">
        <v>8</v>
      </c>
      <c r="N2201">
        <v>3.57</v>
      </c>
      <c r="O2201">
        <v>28.56</v>
      </c>
      <c r="P2201" t="s">
        <v>1811</v>
      </c>
      <c r="Q2201" t="s">
        <v>1812</v>
      </c>
      <c r="R2201" s="16">
        <v>45804</v>
      </c>
      <c r="S2201">
        <v>45</v>
      </c>
      <c r="T2201" t="s">
        <v>1930</v>
      </c>
      <c r="U2201" s="16">
        <v>45839</v>
      </c>
      <c r="V2201" s="16">
        <v>45809</v>
      </c>
      <c r="Y2201" s="16">
        <v>45809</v>
      </c>
      <c r="AB2201" t="s">
        <v>5759</v>
      </c>
    </row>
    <row r="2202" spans="1:28" x14ac:dyDescent="0.35">
      <c r="A2202" t="s">
        <v>2615</v>
      </c>
      <c r="B2202" t="s">
        <v>2616</v>
      </c>
      <c r="C2202" t="s">
        <v>115</v>
      </c>
      <c r="D2202" t="s">
        <v>114</v>
      </c>
      <c r="E2202" s="16">
        <v>45797</v>
      </c>
      <c r="F2202">
        <v>4001935350</v>
      </c>
      <c r="G2202" t="s">
        <v>1809</v>
      </c>
      <c r="H2202" t="s">
        <v>1829</v>
      </c>
      <c r="I2202" t="s">
        <v>1820</v>
      </c>
      <c r="J2202">
        <v>3087302</v>
      </c>
      <c r="K2202">
        <v>6591299</v>
      </c>
      <c r="M2202">
        <v>7</v>
      </c>
      <c r="N2202">
        <v>1.86</v>
      </c>
      <c r="O2202">
        <v>13.02</v>
      </c>
      <c r="P2202" t="s">
        <v>1811</v>
      </c>
      <c r="Q2202" t="s">
        <v>1812</v>
      </c>
      <c r="R2202" s="16">
        <v>45804</v>
      </c>
      <c r="S2202">
        <v>45</v>
      </c>
      <c r="T2202" t="s">
        <v>1930</v>
      </c>
      <c r="U2202" s="16">
        <v>45839</v>
      </c>
      <c r="V2202" s="16">
        <v>45809</v>
      </c>
      <c r="Y2202" s="16">
        <v>45809</v>
      </c>
      <c r="AB2202" t="s">
        <v>5759</v>
      </c>
    </row>
    <row r="2203" spans="1:28" x14ac:dyDescent="0.35">
      <c r="A2203" t="s">
        <v>2615</v>
      </c>
      <c r="B2203" t="s">
        <v>2616</v>
      </c>
      <c r="C2203" t="s">
        <v>115</v>
      </c>
      <c r="D2203" t="s">
        <v>114</v>
      </c>
      <c r="E2203" s="16">
        <v>45797</v>
      </c>
      <c r="F2203">
        <v>4001935350</v>
      </c>
      <c r="G2203" t="s">
        <v>1809</v>
      </c>
      <c r="H2203" t="s">
        <v>5810</v>
      </c>
      <c r="I2203" t="s">
        <v>1852</v>
      </c>
      <c r="J2203">
        <v>3087302</v>
      </c>
      <c r="K2203">
        <v>6591299</v>
      </c>
      <c r="M2203">
        <v>5</v>
      </c>
      <c r="N2203">
        <v>6.78</v>
      </c>
      <c r="O2203">
        <v>33.9</v>
      </c>
      <c r="P2203" t="s">
        <v>1811</v>
      </c>
      <c r="Q2203" t="s">
        <v>1812</v>
      </c>
      <c r="R2203" s="16">
        <v>45804</v>
      </c>
      <c r="S2203">
        <v>45</v>
      </c>
      <c r="T2203" t="s">
        <v>1930</v>
      </c>
      <c r="U2203" s="16">
        <v>45839</v>
      </c>
      <c r="V2203" s="16">
        <v>45809</v>
      </c>
      <c r="Y2203" s="16">
        <v>45809</v>
      </c>
      <c r="AB2203" t="s">
        <v>5759</v>
      </c>
    </row>
    <row r="2204" spans="1:28" x14ac:dyDescent="0.35">
      <c r="A2204" t="s">
        <v>2615</v>
      </c>
      <c r="B2204" t="s">
        <v>2616</v>
      </c>
      <c r="C2204" t="s">
        <v>115</v>
      </c>
      <c r="D2204" t="s">
        <v>114</v>
      </c>
      <c r="E2204" s="16">
        <v>45797</v>
      </c>
      <c r="F2204">
        <v>4001935350</v>
      </c>
      <c r="G2204" t="s">
        <v>1809</v>
      </c>
      <c r="H2204" t="s">
        <v>5811</v>
      </c>
      <c r="I2204" t="s">
        <v>1852</v>
      </c>
      <c r="J2204">
        <v>3087302</v>
      </c>
      <c r="K2204">
        <v>6591299</v>
      </c>
      <c r="M2204">
        <v>6</v>
      </c>
      <c r="N2204">
        <v>8.56</v>
      </c>
      <c r="O2204">
        <v>51.36</v>
      </c>
      <c r="P2204" t="s">
        <v>1811</v>
      </c>
      <c r="Q2204" t="s">
        <v>1812</v>
      </c>
      <c r="R2204" s="16">
        <v>45804</v>
      </c>
      <c r="S2204">
        <v>45</v>
      </c>
      <c r="T2204" t="s">
        <v>1930</v>
      </c>
      <c r="U2204" s="16">
        <v>45839</v>
      </c>
      <c r="V2204" s="16">
        <v>45809</v>
      </c>
      <c r="Y2204" s="16">
        <v>45809</v>
      </c>
      <c r="AB2204" t="s">
        <v>5759</v>
      </c>
    </row>
    <row r="2205" spans="1:28" x14ac:dyDescent="0.35">
      <c r="A2205" t="s">
        <v>2615</v>
      </c>
      <c r="B2205" t="s">
        <v>2616</v>
      </c>
      <c r="C2205" t="s">
        <v>115</v>
      </c>
      <c r="D2205" t="s">
        <v>114</v>
      </c>
      <c r="E2205" s="16">
        <v>45797</v>
      </c>
      <c r="F2205">
        <v>4001935350</v>
      </c>
      <c r="G2205" t="s">
        <v>1809</v>
      </c>
      <c r="H2205" t="s">
        <v>4798</v>
      </c>
      <c r="I2205" t="s">
        <v>1852</v>
      </c>
      <c r="J2205">
        <v>3087302</v>
      </c>
      <c r="K2205">
        <v>6591299</v>
      </c>
      <c r="M2205">
        <v>8</v>
      </c>
      <c r="N2205">
        <v>5.79</v>
      </c>
      <c r="O2205">
        <v>46.32</v>
      </c>
      <c r="P2205" t="s">
        <v>1811</v>
      </c>
      <c r="Q2205" t="s">
        <v>1812</v>
      </c>
      <c r="R2205" s="16">
        <v>45804</v>
      </c>
      <c r="S2205">
        <v>45</v>
      </c>
      <c r="T2205" t="s">
        <v>1930</v>
      </c>
      <c r="U2205" s="16">
        <v>45839</v>
      </c>
      <c r="V2205" s="16">
        <v>45809</v>
      </c>
      <c r="Y2205" s="16">
        <v>45809</v>
      </c>
      <c r="AB2205" t="s">
        <v>5759</v>
      </c>
    </row>
    <row r="2206" spans="1:28" x14ac:dyDescent="0.35">
      <c r="A2206" t="s">
        <v>2615</v>
      </c>
      <c r="B2206" t="s">
        <v>2616</v>
      </c>
      <c r="C2206" t="s">
        <v>115</v>
      </c>
      <c r="D2206" t="s">
        <v>114</v>
      </c>
      <c r="E2206" s="16">
        <v>45797</v>
      </c>
      <c r="F2206">
        <v>4001935350</v>
      </c>
      <c r="G2206" t="s">
        <v>1809</v>
      </c>
      <c r="H2206" t="s">
        <v>2646</v>
      </c>
      <c r="I2206" t="s">
        <v>1810</v>
      </c>
      <c r="J2206">
        <v>3087302</v>
      </c>
      <c r="K2206">
        <v>6591299</v>
      </c>
      <c r="M2206">
        <v>1</v>
      </c>
      <c r="N2206">
        <v>2.1</v>
      </c>
      <c r="O2206">
        <v>2.1</v>
      </c>
      <c r="P2206" t="s">
        <v>1811</v>
      </c>
      <c r="Q2206" t="s">
        <v>1812</v>
      </c>
      <c r="R2206" s="16">
        <v>45804</v>
      </c>
      <c r="S2206">
        <v>45</v>
      </c>
      <c r="T2206" t="s">
        <v>1930</v>
      </c>
      <c r="U2206" s="16">
        <v>45839</v>
      </c>
      <c r="V2206" s="16">
        <v>45809</v>
      </c>
      <c r="Y2206" s="16">
        <v>45809</v>
      </c>
      <c r="AB2206" t="s">
        <v>5759</v>
      </c>
    </row>
    <row r="2207" spans="1:28" x14ac:dyDescent="0.35">
      <c r="A2207" t="s">
        <v>2615</v>
      </c>
      <c r="B2207" t="s">
        <v>2616</v>
      </c>
      <c r="C2207" t="s">
        <v>115</v>
      </c>
      <c r="D2207" t="s">
        <v>114</v>
      </c>
      <c r="E2207" s="16">
        <v>45797</v>
      </c>
      <c r="F2207">
        <v>4001935350</v>
      </c>
      <c r="G2207" t="s">
        <v>1809</v>
      </c>
      <c r="H2207" t="s">
        <v>2038</v>
      </c>
      <c r="I2207" t="s">
        <v>1825</v>
      </c>
      <c r="J2207">
        <v>3087302</v>
      </c>
      <c r="K2207">
        <v>6591299</v>
      </c>
      <c r="M2207">
        <v>8</v>
      </c>
      <c r="N2207">
        <v>2.27</v>
      </c>
      <c r="O2207">
        <v>18.16</v>
      </c>
      <c r="P2207" t="s">
        <v>1811</v>
      </c>
      <c r="Q2207" t="s">
        <v>1812</v>
      </c>
      <c r="R2207" s="16">
        <v>45804</v>
      </c>
      <c r="S2207">
        <v>45</v>
      </c>
      <c r="T2207" t="s">
        <v>1930</v>
      </c>
      <c r="U2207" s="16">
        <v>45839</v>
      </c>
      <c r="V2207" s="16">
        <v>45809</v>
      </c>
      <c r="Y2207" s="16">
        <v>45809</v>
      </c>
      <c r="AB2207" t="s">
        <v>5759</v>
      </c>
    </row>
    <row r="2208" spans="1:28" x14ac:dyDescent="0.35">
      <c r="A2208" t="s">
        <v>2615</v>
      </c>
      <c r="B2208" t="s">
        <v>2616</v>
      </c>
      <c r="C2208" t="s">
        <v>115</v>
      </c>
      <c r="D2208" t="s">
        <v>114</v>
      </c>
      <c r="E2208" s="16">
        <v>45797</v>
      </c>
      <c r="F2208">
        <v>4001935350</v>
      </c>
      <c r="G2208" t="s">
        <v>1809</v>
      </c>
      <c r="H2208" t="s">
        <v>2040</v>
      </c>
      <c r="I2208" t="s">
        <v>1825</v>
      </c>
      <c r="J2208">
        <v>3087302</v>
      </c>
      <c r="K2208">
        <v>6591299</v>
      </c>
      <c r="M2208">
        <v>2</v>
      </c>
      <c r="N2208">
        <v>3.08</v>
      </c>
      <c r="O2208">
        <v>6.16</v>
      </c>
      <c r="P2208" t="s">
        <v>1811</v>
      </c>
      <c r="Q2208" t="s">
        <v>1812</v>
      </c>
      <c r="R2208" s="16">
        <v>45804</v>
      </c>
      <c r="S2208">
        <v>45</v>
      </c>
      <c r="T2208" t="s">
        <v>1930</v>
      </c>
      <c r="U2208" s="16">
        <v>45839</v>
      </c>
      <c r="V2208" s="16">
        <v>45809</v>
      </c>
      <c r="Y2208" s="16">
        <v>45809</v>
      </c>
      <c r="AB2208" t="s">
        <v>5759</v>
      </c>
    </row>
    <row r="2209" spans="1:28" x14ac:dyDescent="0.35">
      <c r="A2209" t="s">
        <v>2615</v>
      </c>
      <c r="B2209" t="s">
        <v>2616</v>
      </c>
      <c r="C2209" t="s">
        <v>115</v>
      </c>
      <c r="D2209" t="s">
        <v>114</v>
      </c>
      <c r="E2209" s="16">
        <v>45797</v>
      </c>
      <c r="F2209">
        <v>4001935350</v>
      </c>
      <c r="G2209" t="s">
        <v>1809</v>
      </c>
      <c r="H2209" t="s">
        <v>2116</v>
      </c>
      <c r="I2209" t="s">
        <v>1831</v>
      </c>
      <c r="J2209">
        <v>3087302</v>
      </c>
      <c r="K2209">
        <v>6591299</v>
      </c>
      <c r="M2209">
        <v>6</v>
      </c>
      <c r="N2209">
        <v>7.69</v>
      </c>
      <c r="O2209">
        <v>46.14</v>
      </c>
      <c r="P2209" t="s">
        <v>1811</v>
      </c>
      <c r="Q2209" t="s">
        <v>1812</v>
      </c>
      <c r="R2209" s="16">
        <v>45804</v>
      </c>
      <c r="S2209">
        <v>45</v>
      </c>
      <c r="T2209" t="s">
        <v>1930</v>
      </c>
      <c r="U2209" s="16">
        <v>45839</v>
      </c>
      <c r="V2209" s="16">
        <v>45809</v>
      </c>
      <c r="Y2209" s="16">
        <v>45809</v>
      </c>
      <c r="AB2209" t="s">
        <v>5759</v>
      </c>
    </row>
    <row r="2210" spans="1:28" x14ac:dyDescent="0.35">
      <c r="A2210" t="s">
        <v>2615</v>
      </c>
      <c r="B2210" t="s">
        <v>2616</v>
      </c>
      <c r="C2210" t="s">
        <v>115</v>
      </c>
      <c r="D2210" t="s">
        <v>114</v>
      </c>
      <c r="E2210" s="16">
        <v>45797</v>
      </c>
      <c r="F2210">
        <v>4001935350</v>
      </c>
      <c r="G2210" t="s">
        <v>1809</v>
      </c>
      <c r="H2210" t="s">
        <v>2120</v>
      </c>
      <c r="I2210" t="s">
        <v>2093</v>
      </c>
      <c r="J2210">
        <v>3087302</v>
      </c>
      <c r="K2210">
        <v>6591299</v>
      </c>
      <c r="M2210">
        <v>11</v>
      </c>
      <c r="N2210">
        <v>52.85</v>
      </c>
      <c r="O2210">
        <v>581.35</v>
      </c>
      <c r="P2210" t="s">
        <v>1811</v>
      </c>
      <c r="Q2210" t="s">
        <v>1812</v>
      </c>
      <c r="R2210" s="16">
        <v>45804</v>
      </c>
      <c r="S2210">
        <v>45</v>
      </c>
      <c r="T2210" t="s">
        <v>1930</v>
      </c>
      <c r="U2210" s="16">
        <v>45839</v>
      </c>
      <c r="V2210" s="16">
        <v>45809</v>
      </c>
      <c r="Y2210" s="16">
        <v>45809</v>
      </c>
      <c r="AB2210" t="s">
        <v>5759</v>
      </c>
    </row>
    <row r="2211" spans="1:28" x14ac:dyDescent="0.35">
      <c r="A2211" t="s">
        <v>2615</v>
      </c>
      <c r="B2211" t="s">
        <v>2616</v>
      </c>
      <c r="C2211" t="s">
        <v>115</v>
      </c>
      <c r="D2211" t="s">
        <v>114</v>
      </c>
      <c r="E2211" s="16">
        <v>45797</v>
      </c>
      <c r="F2211">
        <v>4001935350</v>
      </c>
      <c r="G2211" t="s">
        <v>1809</v>
      </c>
      <c r="H2211" t="s">
        <v>2039</v>
      </c>
      <c r="I2211" t="s">
        <v>1822</v>
      </c>
      <c r="J2211">
        <v>3087302</v>
      </c>
      <c r="K2211">
        <v>6591299</v>
      </c>
      <c r="M2211">
        <v>8</v>
      </c>
      <c r="N2211">
        <v>0.52</v>
      </c>
      <c r="O2211">
        <v>4.16</v>
      </c>
      <c r="P2211" t="s">
        <v>1811</v>
      </c>
      <c r="Q2211" t="s">
        <v>1812</v>
      </c>
      <c r="R2211" s="16">
        <v>45804</v>
      </c>
      <c r="S2211">
        <v>45</v>
      </c>
      <c r="T2211" t="s">
        <v>1930</v>
      </c>
      <c r="U2211" s="16">
        <v>45839</v>
      </c>
      <c r="V2211" s="16">
        <v>45809</v>
      </c>
      <c r="Y2211" s="16">
        <v>45809</v>
      </c>
      <c r="AB2211" t="s">
        <v>5759</v>
      </c>
    </row>
    <row r="2212" spans="1:28" x14ac:dyDescent="0.35">
      <c r="A2212" t="s">
        <v>2615</v>
      </c>
      <c r="B2212" t="s">
        <v>2616</v>
      </c>
      <c r="C2212" t="s">
        <v>115</v>
      </c>
      <c r="D2212" t="s">
        <v>114</v>
      </c>
      <c r="E2212" s="16">
        <v>45797</v>
      </c>
      <c r="F2212">
        <v>4001935350</v>
      </c>
      <c r="G2212" t="s">
        <v>1809</v>
      </c>
      <c r="H2212" t="s">
        <v>2056</v>
      </c>
      <c r="I2212" t="s">
        <v>1825</v>
      </c>
      <c r="J2212">
        <v>3087302</v>
      </c>
      <c r="K2212">
        <v>6591299</v>
      </c>
      <c r="M2212">
        <v>13</v>
      </c>
      <c r="N2212">
        <v>2.0699999999999998</v>
      </c>
      <c r="O2212">
        <v>26.91</v>
      </c>
      <c r="P2212" t="s">
        <v>1811</v>
      </c>
      <c r="Q2212" t="s">
        <v>1812</v>
      </c>
      <c r="R2212" s="16">
        <v>45804</v>
      </c>
      <c r="S2212">
        <v>45</v>
      </c>
      <c r="T2212" t="s">
        <v>1930</v>
      </c>
      <c r="U2212" s="16">
        <v>45839</v>
      </c>
      <c r="V2212" s="16">
        <v>45809</v>
      </c>
      <c r="Y2212" s="16">
        <v>45809</v>
      </c>
      <c r="AB2212" t="s">
        <v>5759</v>
      </c>
    </row>
    <row r="2213" spans="1:28" x14ac:dyDescent="0.35">
      <c r="A2213" t="s">
        <v>2615</v>
      </c>
      <c r="B2213" t="s">
        <v>2616</v>
      </c>
      <c r="C2213" t="s">
        <v>115</v>
      </c>
      <c r="D2213" t="s">
        <v>114</v>
      </c>
      <c r="E2213" s="16">
        <v>45797</v>
      </c>
      <c r="F2213">
        <v>4001935350</v>
      </c>
      <c r="G2213" t="s">
        <v>1809</v>
      </c>
      <c r="H2213" t="s">
        <v>2639</v>
      </c>
      <c r="I2213" t="s">
        <v>2093</v>
      </c>
      <c r="J2213">
        <v>3087302</v>
      </c>
      <c r="K2213">
        <v>6591299</v>
      </c>
      <c r="M2213">
        <v>5</v>
      </c>
      <c r="N2213">
        <v>64.989999999999995</v>
      </c>
      <c r="O2213">
        <v>324.95</v>
      </c>
      <c r="P2213" t="s">
        <v>1811</v>
      </c>
      <c r="Q2213" t="s">
        <v>1812</v>
      </c>
      <c r="R2213" s="16">
        <v>45804</v>
      </c>
      <c r="S2213">
        <v>45</v>
      </c>
      <c r="T2213" t="s">
        <v>1930</v>
      </c>
      <c r="U2213" s="16">
        <v>45839</v>
      </c>
      <c r="V2213" s="16">
        <v>45809</v>
      </c>
      <c r="Y2213" s="16">
        <v>45809</v>
      </c>
      <c r="AB2213" t="s">
        <v>5759</v>
      </c>
    </row>
    <row r="2214" spans="1:28" x14ac:dyDescent="0.35">
      <c r="A2214" t="s">
        <v>2615</v>
      </c>
      <c r="B2214" t="s">
        <v>2616</v>
      </c>
      <c r="C2214" t="s">
        <v>115</v>
      </c>
      <c r="D2214" t="s">
        <v>114</v>
      </c>
      <c r="E2214" s="16">
        <v>45797</v>
      </c>
      <c r="F2214">
        <v>4001935350</v>
      </c>
      <c r="G2214" t="s">
        <v>1809</v>
      </c>
      <c r="H2214" t="s">
        <v>2643</v>
      </c>
      <c r="I2214" t="s">
        <v>1822</v>
      </c>
      <c r="J2214">
        <v>3087302</v>
      </c>
      <c r="K2214">
        <v>6591299</v>
      </c>
      <c r="M2214">
        <v>2</v>
      </c>
      <c r="N2214">
        <v>6.08</v>
      </c>
      <c r="O2214">
        <v>12.16</v>
      </c>
      <c r="P2214" t="s">
        <v>1811</v>
      </c>
      <c r="Q2214" t="s">
        <v>1812</v>
      </c>
      <c r="R2214" s="16">
        <v>45804</v>
      </c>
      <c r="S2214">
        <v>45</v>
      </c>
      <c r="T2214" t="s">
        <v>1930</v>
      </c>
      <c r="U2214" s="16">
        <v>45839</v>
      </c>
      <c r="V2214" s="16">
        <v>45809</v>
      </c>
      <c r="Y2214" s="16">
        <v>45809</v>
      </c>
      <c r="AB2214" t="s">
        <v>5759</v>
      </c>
    </row>
    <row r="2215" spans="1:28" x14ac:dyDescent="0.35">
      <c r="A2215" t="s">
        <v>2615</v>
      </c>
      <c r="B2215" t="s">
        <v>2616</v>
      </c>
      <c r="C2215" t="s">
        <v>115</v>
      </c>
      <c r="D2215" t="s">
        <v>114</v>
      </c>
      <c r="E2215" s="16">
        <v>45797</v>
      </c>
      <c r="F2215">
        <v>4001935350</v>
      </c>
      <c r="G2215" t="s">
        <v>1809</v>
      </c>
      <c r="H2215" t="s">
        <v>1985</v>
      </c>
      <c r="I2215" t="s">
        <v>1825</v>
      </c>
      <c r="J2215">
        <v>3087302</v>
      </c>
      <c r="K2215">
        <v>6591299</v>
      </c>
      <c r="M2215">
        <v>13</v>
      </c>
      <c r="N2215">
        <v>2.69</v>
      </c>
      <c r="O2215">
        <v>34.97</v>
      </c>
      <c r="P2215" t="s">
        <v>1811</v>
      </c>
      <c r="Q2215" t="s">
        <v>1812</v>
      </c>
      <c r="R2215" s="16">
        <v>45804</v>
      </c>
      <c r="S2215">
        <v>45</v>
      </c>
      <c r="T2215" t="s">
        <v>1930</v>
      </c>
      <c r="U2215" s="16">
        <v>45839</v>
      </c>
      <c r="V2215" s="16">
        <v>45809</v>
      </c>
      <c r="Y2215" s="16">
        <v>45809</v>
      </c>
      <c r="AB2215" t="s">
        <v>5759</v>
      </c>
    </row>
    <row r="2216" spans="1:28" x14ac:dyDescent="0.35">
      <c r="A2216" t="s">
        <v>2615</v>
      </c>
      <c r="B2216" t="s">
        <v>2616</v>
      </c>
      <c r="C2216" t="s">
        <v>115</v>
      </c>
      <c r="D2216" t="s">
        <v>114</v>
      </c>
      <c r="E2216" s="16">
        <v>45797</v>
      </c>
      <c r="F2216">
        <v>4001935350</v>
      </c>
      <c r="G2216" t="s">
        <v>1809</v>
      </c>
      <c r="H2216" t="s">
        <v>5812</v>
      </c>
      <c r="I2216" t="s">
        <v>2093</v>
      </c>
      <c r="J2216">
        <v>3087302</v>
      </c>
      <c r="K2216">
        <v>6591299</v>
      </c>
      <c r="M2216">
        <v>1</v>
      </c>
      <c r="N2216">
        <v>68.22</v>
      </c>
      <c r="O2216">
        <v>68.22</v>
      </c>
      <c r="P2216" t="s">
        <v>1811</v>
      </c>
      <c r="Q2216" t="s">
        <v>1812</v>
      </c>
      <c r="R2216" s="16">
        <v>45804</v>
      </c>
      <c r="S2216">
        <v>45</v>
      </c>
      <c r="T2216" t="s">
        <v>1930</v>
      </c>
      <c r="U2216" s="16">
        <v>45839</v>
      </c>
      <c r="V2216" s="16">
        <v>45809</v>
      </c>
      <c r="Y2216" s="16">
        <v>45809</v>
      </c>
      <c r="AB2216" t="s">
        <v>5759</v>
      </c>
    </row>
    <row r="2217" spans="1:28" x14ac:dyDescent="0.35">
      <c r="A2217" t="s">
        <v>2615</v>
      </c>
      <c r="B2217" t="s">
        <v>2616</v>
      </c>
      <c r="C2217" t="s">
        <v>115</v>
      </c>
      <c r="D2217" t="s">
        <v>114</v>
      </c>
      <c r="E2217" s="16">
        <v>45797</v>
      </c>
      <c r="F2217">
        <v>4001935350</v>
      </c>
      <c r="G2217" t="s">
        <v>1809</v>
      </c>
      <c r="H2217" t="s">
        <v>2640</v>
      </c>
      <c r="I2217" t="s">
        <v>1984</v>
      </c>
      <c r="J2217">
        <v>3087302</v>
      </c>
      <c r="K2217">
        <v>6591299</v>
      </c>
      <c r="M2217">
        <v>4</v>
      </c>
      <c r="N2217">
        <v>1.8</v>
      </c>
      <c r="O2217">
        <v>7.2</v>
      </c>
      <c r="P2217" t="s">
        <v>1811</v>
      </c>
      <c r="Q2217" t="s">
        <v>1812</v>
      </c>
      <c r="R2217" s="16">
        <v>45804</v>
      </c>
      <c r="S2217">
        <v>45</v>
      </c>
      <c r="T2217" t="s">
        <v>1930</v>
      </c>
      <c r="U2217" s="16">
        <v>45839</v>
      </c>
      <c r="V2217" s="16">
        <v>45809</v>
      </c>
      <c r="Y2217" s="16">
        <v>45809</v>
      </c>
      <c r="AB2217" t="s">
        <v>5759</v>
      </c>
    </row>
    <row r="2218" spans="1:28" x14ac:dyDescent="0.35">
      <c r="A2218" t="s">
        <v>2615</v>
      </c>
      <c r="B2218" t="s">
        <v>2616</v>
      </c>
      <c r="C2218" t="s">
        <v>115</v>
      </c>
      <c r="D2218" t="s">
        <v>114</v>
      </c>
      <c r="E2218" s="16">
        <v>45797</v>
      </c>
      <c r="F2218">
        <v>4001935350</v>
      </c>
      <c r="G2218" t="s">
        <v>1809</v>
      </c>
      <c r="H2218" t="s">
        <v>2005</v>
      </c>
      <c r="I2218" t="s">
        <v>1825</v>
      </c>
      <c r="J2218">
        <v>3087302</v>
      </c>
      <c r="K2218">
        <v>6591299</v>
      </c>
      <c r="M2218">
        <v>2</v>
      </c>
      <c r="N2218">
        <v>1.23</v>
      </c>
      <c r="O2218">
        <v>2.46</v>
      </c>
      <c r="P2218" t="s">
        <v>1811</v>
      </c>
      <c r="Q2218" t="s">
        <v>1812</v>
      </c>
      <c r="R2218" s="16">
        <v>45804</v>
      </c>
      <c r="S2218">
        <v>45</v>
      </c>
      <c r="T2218" t="s">
        <v>1930</v>
      </c>
      <c r="U2218" s="16">
        <v>45839</v>
      </c>
      <c r="V2218" s="16">
        <v>45809</v>
      </c>
      <c r="Y2218" s="16">
        <v>45809</v>
      </c>
      <c r="AB2218" t="s">
        <v>5759</v>
      </c>
    </row>
    <row r="2219" spans="1:28" x14ac:dyDescent="0.35">
      <c r="A2219" t="s">
        <v>2615</v>
      </c>
      <c r="B2219" t="s">
        <v>2616</v>
      </c>
      <c r="C2219" t="s">
        <v>115</v>
      </c>
      <c r="D2219" t="s">
        <v>114</v>
      </c>
      <c r="E2219" s="16">
        <v>45797</v>
      </c>
      <c r="F2219">
        <v>4001935350</v>
      </c>
      <c r="G2219" t="s">
        <v>1809</v>
      </c>
      <c r="H2219" t="s">
        <v>5813</v>
      </c>
      <c r="I2219" t="s">
        <v>1852</v>
      </c>
      <c r="J2219">
        <v>3087302</v>
      </c>
      <c r="K2219">
        <v>6591299</v>
      </c>
      <c r="M2219">
        <v>3</v>
      </c>
      <c r="N2219">
        <v>8.56</v>
      </c>
      <c r="O2219">
        <v>25.68</v>
      </c>
      <c r="P2219" t="s">
        <v>1811</v>
      </c>
      <c r="Q2219" t="s">
        <v>1812</v>
      </c>
      <c r="R2219" s="16">
        <v>45804</v>
      </c>
      <c r="S2219">
        <v>45</v>
      </c>
      <c r="T2219" t="s">
        <v>1930</v>
      </c>
      <c r="U2219" s="16">
        <v>45839</v>
      </c>
      <c r="V2219" s="16">
        <v>45809</v>
      </c>
      <c r="Y2219" s="16">
        <v>45809</v>
      </c>
      <c r="AB2219" t="s">
        <v>5759</v>
      </c>
    </row>
    <row r="2220" spans="1:28" x14ac:dyDescent="0.35">
      <c r="A2220" t="s">
        <v>2615</v>
      </c>
      <c r="B2220" t="s">
        <v>2616</v>
      </c>
      <c r="C2220" t="s">
        <v>115</v>
      </c>
      <c r="D2220" t="s">
        <v>114</v>
      </c>
      <c r="E2220" s="16">
        <v>45797</v>
      </c>
      <c r="F2220">
        <v>4001935350</v>
      </c>
      <c r="G2220" t="s">
        <v>1809</v>
      </c>
      <c r="H2220" t="s">
        <v>5814</v>
      </c>
      <c r="I2220" t="s">
        <v>1852</v>
      </c>
      <c r="J2220">
        <v>3087302</v>
      </c>
      <c r="K2220">
        <v>6591299</v>
      </c>
      <c r="M2220">
        <v>1</v>
      </c>
      <c r="N2220">
        <v>9.52</v>
      </c>
      <c r="O2220">
        <v>9.52</v>
      </c>
      <c r="P2220" t="s">
        <v>1811</v>
      </c>
      <c r="Q2220" t="s">
        <v>1812</v>
      </c>
      <c r="R2220" s="16">
        <v>45804</v>
      </c>
      <c r="S2220">
        <v>45</v>
      </c>
      <c r="T2220" t="s">
        <v>1930</v>
      </c>
      <c r="U2220" s="16">
        <v>45839</v>
      </c>
      <c r="V2220" s="16">
        <v>45809</v>
      </c>
      <c r="Y2220" s="16">
        <v>45809</v>
      </c>
      <c r="AB2220" t="s">
        <v>5759</v>
      </c>
    </row>
    <row r="2221" spans="1:28" x14ac:dyDescent="0.35">
      <c r="A2221" t="s">
        <v>2615</v>
      </c>
      <c r="B2221" t="s">
        <v>2616</v>
      </c>
      <c r="C2221" t="s">
        <v>115</v>
      </c>
      <c r="D2221" t="s">
        <v>114</v>
      </c>
      <c r="E2221" s="16">
        <v>45797</v>
      </c>
      <c r="F2221">
        <v>4001935350</v>
      </c>
      <c r="G2221" t="s">
        <v>1809</v>
      </c>
      <c r="H2221" t="s">
        <v>2537</v>
      </c>
      <c r="I2221" t="s">
        <v>1822</v>
      </c>
      <c r="J2221">
        <v>3087302</v>
      </c>
      <c r="K2221">
        <v>6591299</v>
      </c>
      <c r="M2221">
        <v>8</v>
      </c>
      <c r="N2221">
        <v>1.75</v>
      </c>
      <c r="O2221">
        <v>14</v>
      </c>
      <c r="P2221" t="s">
        <v>1811</v>
      </c>
      <c r="Q2221" t="s">
        <v>1812</v>
      </c>
      <c r="R2221" s="16">
        <v>45804</v>
      </c>
      <c r="S2221">
        <v>45</v>
      </c>
      <c r="T2221" t="s">
        <v>1930</v>
      </c>
      <c r="U2221" s="16">
        <v>45839</v>
      </c>
      <c r="V2221" s="16">
        <v>45809</v>
      </c>
      <c r="Y2221" s="16">
        <v>45809</v>
      </c>
      <c r="AB2221" t="s">
        <v>5759</v>
      </c>
    </row>
    <row r="2222" spans="1:28" x14ac:dyDescent="0.35">
      <c r="A2222" t="s">
        <v>2615</v>
      </c>
      <c r="B2222" t="s">
        <v>2616</v>
      </c>
      <c r="C2222" t="s">
        <v>115</v>
      </c>
      <c r="D2222" t="s">
        <v>114</v>
      </c>
      <c r="E2222" s="16">
        <v>45797</v>
      </c>
      <c r="F2222">
        <v>4001935350</v>
      </c>
      <c r="G2222" t="s">
        <v>1809</v>
      </c>
      <c r="H2222" t="s">
        <v>5815</v>
      </c>
      <c r="I2222" t="s">
        <v>5816</v>
      </c>
      <c r="J2222">
        <v>3087302</v>
      </c>
      <c r="K2222">
        <v>6591299</v>
      </c>
      <c r="M2222">
        <v>2</v>
      </c>
      <c r="N2222">
        <v>6.13</v>
      </c>
      <c r="O2222">
        <v>12.26</v>
      </c>
      <c r="P2222" t="s">
        <v>1811</v>
      </c>
      <c r="Q2222" t="s">
        <v>1812</v>
      </c>
      <c r="R2222" s="16">
        <v>45804</v>
      </c>
      <c r="S2222">
        <v>45</v>
      </c>
      <c r="T2222" t="s">
        <v>1930</v>
      </c>
      <c r="U2222" s="16">
        <v>45839</v>
      </c>
      <c r="V2222" s="16">
        <v>45809</v>
      </c>
      <c r="Y2222" s="16">
        <v>45809</v>
      </c>
      <c r="AB2222" t="s">
        <v>5759</v>
      </c>
    </row>
    <row r="2223" spans="1:28" x14ac:dyDescent="0.35">
      <c r="A2223" t="s">
        <v>2615</v>
      </c>
      <c r="B2223" t="s">
        <v>2616</v>
      </c>
      <c r="C2223" t="s">
        <v>115</v>
      </c>
      <c r="D2223" t="s">
        <v>114</v>
      </c>
      <c r="E2223" s="16">
        <v>45797</v>
      </c>
      <c r="F2223">
        <v>4001935350</v>
      </c>
      <c r="G2223" t="s">
        <v>1809</v>
      </c>
      <c r="H2223" t="s">
        <v>2645</v>
      </c>
      <c r="I2223" t="s">
        <v>1810</v>
      </c>
      <c r="J2223">
        <v>3087302</v>
      </c>
      <c r="K2223">
        <v>6591299</v>
      </c>
      <c r="M2223">
        <v>2</v>
      </c>
      <c r="N2223">
        <v>7.26</v>
      </c>
      <c r="O2223">
        <v>14.52</v>
      </c>
      <c r="P2223" t="s">
        <v>1811</v>
      </c>
      <c r="Q2223" t="s">
        <v>1812</v>
      </c>
      <c r="R2223" s="16">
        <v>45804</v>
      </c>
      <c r="S2223">
        <v>45</v>
      </c>
      <c r="T2223" t="s">
        <v>1930</v>
      </c>
      <c r="U2223" s="16">
        <v>45839</v>
      </c>
      <c r="V2223" s="16">
        <v>45809</v>
      </c>
      <c r="Y2223" s="16">
        <v>45809</v>
      </c>
      <c r="AB2223" t="s">
        <v>5759</v>
      </c>
    </row>
    <row r="2224" spans="1:28" x14ac:dyDescent="0.35">
      <c r="A2224" t="s">
        <v>2615</v>
      </c>
      <c r="B2224" t="s">
        <v>2616</v>
      </c>
      <c r="C2224" t="s">
        <v>115</v>
      </c>
      <c r="D2224" t="s">
        <v>114</v>
      </c>
      <c r="E2224" s="16">
        <v>45797</v>
      </c>
      <c r="F2224">
        <v>4001935350</v>
      </c>
      <c r="G2224" t="s">
        <v>1809</v>
      </c>
      <c r="H2224" t="s">
        <v>2653</v>
      </c>
      <c r="I2224" t="s">
        <v>1822</v>
      </c>
      <c r="J2224">
        <v>3087302</v>
      </c>
      <c r="K2224">
        <v>6591299</v>
      </c>
      <c r="M2224">
        <v>2</v>
      </c>
      <c r="N2224">
        <v>5.53</v>
      </c>
      <c r="O2224">
        <v>11.06</v>
      </c>
      <c r="P2224" t="s">
        <v>1811</v>
      </c>
      <c r="Q2224" t="s">
        <v>1812</v>
      </c>
      <c r="R2224" s="16">
        <v>45804</v>
      </c>
      <c r="S2224">
        <v>45</v>
      </c>
      <c r="T2224" t="s">
        <v>1930</v>
      </c>
      <c r="U2224" s="16">
        <v>45839</v>
      </c>
      <c r="V2224" s="16">
        <v>45809</v>
      </c>
      <c r="Y2224" s="16">
        <v>45809</v>
      </c>
      <c r="AB2224" t="s">
        <v>5759</v>
      </c>
    </row>
    <row r="2225" spans="1:28" x14ac:dyDescent="0.35">
      <c r="A2225" t="s">
        <v>2615</v>
      </c>
      <c r="B2225" t="s">
        <v>2616</v>
      </c>
      <c r="C2225" t="s">
        <v>115</v>
      </c>
      <c r="D2225" t="s">
        <v>114</v>
      </c>
      <c r="E2225" s="16">
        <v>45797</v>
      </c>
      <c r="F2225">
        <v>4001935350</v>
      </c>
      <c r="G2225" t="s">
        <v>1809</v>
      </c>
      <c r="H2225" t="s">
        <v>4152</v>
      </c>
      <c r="I2225" t="s">
        <v>1852</v>
      </c>
      <c r="J2225">
        <v>3087302</v>
      </c>
      <c r="K2225">
        <v>6591299</v>
      </c>
      <c r="M2225">
        <v>1</v>
      </c>
      <c r="N2225">
        <v>7.1</v>
      </c>
      <c r="O2225">
        <v>7.1</v>
      </c>
      <c r="P2225" t="s">
        <v>1811</v>
      </c>
      <c r="Q2225" t="s">
        <v>1812</v>
      </c>
      <c r="R2225" s="16">
        <v>45804</v>
      </c>
      <c r="S2225">
        <v>45</v>
      </c>
      <c r="T2225" t="s">
        <v>1930</v>
      </c>
      <c r="U2225" s="16">
        <v>45839</v>
      </c>
      <c r="V2225" s="16">
        <v>45809</v>
      </c>
      <c r="Y2225" s="16">
        <v>45809</v>
      </c>
      <c r="AB2225" t="s">
        <v>5759</v>
      </c>
    </row>
    <row r="2226" spans="1:28" x14ac:dyDescent="0.35">
      <c r="A2226" t="s">
        <v>2615</v>
      </c>
      <c r="B2226" t="s">
        <v>2616</v>
      </c>
      <c r="C2226" t="s">
        <v>115</v>
      </c>
      <c r="D2226" t="s">
        <v>114</v>
      </c>
      <c r="E2226" s="16">
        <v>45806</v>
      </c>
      <c r="F2226">
        <v>4001947581</v>
      </c>
      <c r="G2226" t="s">
        <v>1809</v>
      </c>
      <c r="H2226" t="s">
        <v>5817</v>
      </c>
      <c r="I2226" t="s">
        <v>1828</v>
      </c>
      <c r="J2226">
        <v>3087302</v>
      </c>
      <c r="K2226">
        <v>6591299</v>
      </c>
      <c r="M2226">
        <v>1</v>
      </c>
      <c r="N2226">
        <v>665.34</v>
      </c>
      <c r="O2226">
        <v>665.34</v>
      </c>
      <c r="P2226" t="s">
        <v>1811</v>
      </c>
      <c r="Q2226" t="s">
        <v>1812</v>
      </c>
      <c r="R2226" s="16">
        <v>45807</v>
      </c>
      <c r="S2226">
        <v>45</v>
      </c>
      <c r="T2226" t="s">
        <v>1930</v>
      </c>
      <c r="U2226" s="16">
        <v>45839</v>
      </c>
      <c r="V2226" s="16">
        <v>45809</v>
      </c>
      <c r="Y2226" s="16">
        <v>45809</v>
      </c>
      <c r="AB2226" t="s">
        <v>5759</v>
      </c>
    </row>
    <row r="2227" spans="1:28" x14ac:dyDescent="0.35">
      <c r="A2227" t="s">
        <v>2615</v>
      </c>
      <c r="B2227" t="s">
        <v>2616</v>
      </c>
      <c r="C2227" t="s">
        <v>115</v>
      </c>
      <c r="D2227" t="s">
        <v>114</v>
      </c>
      <c r="E2227" s="16">
        <v>45806</v>
      </c>
      <c r="F2227">
        <v>4001947583</v>
      </c>
      <c r="G2227" t="s">
        <v>1809</v>
      </c>
      <c r="H2227" t="s">
        <v>2333</v>
      </c>
      <c r="I2227" t="s">
        <v>1825</v>
      </c>
      <c r="J2227">
        <v>3087302</v>
      </c>
      <c r="K2227">
        <v>6591299</v>
      </c>
      <c r="M2227">
        <v>2</v>
      </c>
      <c r="N2227">
        <v>3.51</v>
      </c>
      <c r="O2227">
        <v>7.02</v>
      </c>
      <c r="P2227" t="s">
        <v>1811</v>
      </c>
      <c r="Q2227" t="s">
        <v>1812</v>
      </c>
      <c r="R2227" s="16">
        <v>45806</v>
      </c>
      <c r="S2227">
        <v>45</v>
      </c>
      <c r="T2227" t="s">
        <v>1930</v>
      </c>
      <c r="U2227" s="16">
        <v>45839</v>
      </c>
      <c r="V2227" s="16">
        <v>45809</v>
      </c>
      <c r="Y2227" s="16">
        <v>45809</v>
      </c>
      <c r="AB2227" t="s">
        <v>5759</v>
      </c>
    </row>
    <row r="2228" spans="1:28" x14ac:dyDescent="0.35">
      <c r="A2228" t="s">
        <v>2615</v>
      </c>
      <c r="B2228" t="s">
        <v>2616</v>
      </c>
      <c r="C2228" t="s">
        <v>115</v>
      </c>
      <c r="D2228" t="s">
        <v>114</v>
      </c>
      <c r="E2228" s="16">
        <v>45797</v>
      </c>
      <c r="F2228">
        <v>4001935369</v>
      </c>
      <c r="G2228" t="s">
        <v>1809</v>
      </c>
      <c r="H2228" t="s">
        <v>5818</v>
      </c>
      <c r="I2228" t="s">
        <v>1825</v>
      </c>
      <c r="J2228">
        <v>3087303</v>
      </c>
      <c r="K2228">
        <v>6591300</v>
      </c>
      <c r="M2228">
        <v>4</v>
      </c>
      <c r="N2228">
        <v>10.62</v>
      </c>
      <c r="O2228">
        <v>42.48</v>
      </c>
      <c r="P2228" t="s">
        <v>1811</v>
      </c>
      <c r="Q2228" t="s">
        <v>1812</v>
      </c>
      <c r="R2228" s="16">
        <v>45804</v>
      </c>
      <c r="S2228">
        <v>45</v>
      </c>
      <c r="T2228" t="s">
        <v>1930</v>
      </c>
      <c r="U2228" s="16">
        <v>45839</v>
      </c>
      <c r="V2228" s="16">
        <v>45809</v>
      </c>
      <c r="Y2228" s="16">
        <v>45809</v>
      </c>
      <c r="AB2228" t="s">
        <v>5819</v>
      </c>
    </row>
    <row r="2229" spans="1:28" x14ac:dyDescent="0.35">
      <c r="A2229" t="s">
        <v>2615</v>
      </c>
      <c r="B2229" t="s">
        <v>2616</v>
      </c>
      <c r="C2229" t="s">
        <v>115</v>
      </c>
      <c r="D2229" t="s">
        <v>114</v>
      </c>
      <c r="E2229" s="16">
        <v>45797</v>
      </c>
      <c r="F2229">
        <v>4001935369</v>
      </c>
      <c r="G2229" t="s">
        <v>1809</v>
      </c>
      <c r="H2229" t="s">
        <v>5820</v>
      </c>
      <c r="I2229" t="s">
        <v>2106</v>
      </c>
      <c r="J2229">
        <v>3087303</v>
      </c>
      <c r="K2229">
        <v>6591300</v>
      </c>
      <c r="M2229">
        <v>1</v>
      </c>
      <c r="N2229">
        <v>108.35</v>
      </c>
      <c r="O2229">
        <v>108.35</v>
      </c>
      <c r="P2229" t="s">
        <v>1811</v>
      </c>
      <c r="Q2229" t="s">
        <v>1812</v>
      </c>
      <c r="R2229" s="16">
        <v>45804</v>
      </c>
      <c r="S2229">
        <v>45</v>
      </c>
      <c r="T2229" t="s">
        <v>1930</v>
      </c>
      <c r="U2229" s="16">
        <v>45839</v>
      </c>
      <c r="V2229" s="16">
        <v>45809</v>
      </c>
      <c r="Y2229" s="16">
        <v>45809</v>
      </c>
      <c r="AB2229" t="s">
        <v>5819</v>
      </c>
    </row>
    <row r="2230" spans="1:28" x14ac:dyDescent="0.35">
      <c r="A2230" t="s">
        <v>2615</v>
      </c>
      <c r="B2230" t="s">
        <v>2616</v>
      </c>
      <c r="C2230" t="s">
        <v>115</v>
      </c>
      <c r="D2230" t="s">
        <v>114</v>
      </c>
      <c r="E2230" s="16">
        <v>45797</v>
      </c>
      <c r="F2230">
        <v>4001935369</v>
      </c>
      <c r="G2230" t="s">
        <v>1809</v>
      </c>
      <c r="H2230" t="s">
        <v>2660</v>
      </c>
      <c r="I2230" t="s">
        <v>2106</v>
      </c>
      <c r="J2230">
        <v>3087303</v>
      </c>
      <c r="K2230">
        <v>6591300</v>
      </c>
      <c r="M2230">
        <v>1</v>
      </c>
      <c r="N2230">
        <v>544.49</v>
      </c>
      <c r="O2230">
        <v>544.49</v>
      </c>
      <c r="P2230" t="s">
        <v>1811</v>
      </c>
      <c r="Q2230" t="s">
        <v>1812</v>
      </c>
      <c r="R2230" s="16">
        <v>45804</v>
      </c>
      <c r="S2230">
        <v>45</v>
      </c>
      <c r="T2230" t="s">
        <v>1930</v>
      </c>
      <c r="U2230" s="16">
        <v>45839</v>
      </c>
      <c r="V2230" s="16">
        <v>45809</v>
      </c>
      <c r="Y2230" s="16">
        <v>45809</v>
      </c>
      <c r="AB2230" t="s">
        <v>5819</v>
      </c>
    </row>
    <row r="2231" spans="1:28" x14ac:dyDescent="0.35">
      <c r="A2231" t="s">
        <v>2615</v>
      </c>
      <c r="B2231" t="s">
        <v>2616</v>
      </c>
      <c r="C2231" t="s">
        <v>115</v>
      </c>
      <c r="D2231" t="s">
        <v>114</v>
      </c>
      <c r="E2231" s="16">
        <v>45797</v>
      </c>
      <c r="F2231">
        <v>4001935369</v>
      </c>
      <c r="G2231" t="s">
        <v>1809</v>
      </c>
      <c r="H2231" t="s">
        <v>2661</v>
      </c>
      <c r="I2231" t="s">
        <v>2106</v>
      </c>
      <c r="J2231">
        <v>3087303</v>
      </c>
      <c r="K2231">
        <v>6591300</v>
      </c>
      <c r="M2231">
        <v>1</v>
      </c>
      <c r="N2231">
        <v>672.91</v>
      </c>
      <c r="O2231">
        <v>672.91</v>
      </c>
      <c r="P2231" t="s">
        <v>1811</v>
      </c>
      <c r="Q2231" t="s">
        <v>1812</v>
      </c>
      <c r="R2231" s="16">
        <v>45804</v>
      </c>
      <c r="S2231">
        <v>45</v>
      </c>
      <c r="T2231" t="s">
        <v>1930</v>
      </c>
      <c r="U2231" s="16">
        <v>45839</v>
      </c>
      <c r="V2231" s="16">
        <v>45809</v>
      </c>
      <c r="Y2231" s="16">
        <v>45809</v>
      </c>
      <c r="AB2231" t="s">
        <v>5819</v>
      </c>
    </row>
    <row r="2232" spans="1:28" x14ac:dyDescent="0.35">
      <c r="A2232" t="s">
        <v>2615</v>
      </c>
      <c r="B2232" t="s">
        <v>2616</v>
      </c>
      <c r="C2232" t="s">
        <v>115</v>
      </c>
      <c r="D2232" t="s">
        <v>114</v>
      </c>
      <c r="E2232" s="16">
        <v>45797</v>
      </c>
      <c r="F2232">
        <v>4001935369</v>
      </c>
      <c r="G2232" t="s">
        <v>1809</v>
      </c>
      <c r="H2232" t="s">
        <v>1959</v>
      </c>
      <c r="I2232" t="s">
        <v>1831</v>
      </c>
      <c r="J2232">
        <v>3087303</v>
      </c>
      <c r="K2232">
        <v>6591300</v>
      </c>
      <c r="M2232">
        <v>3</v>
      </c>
      <c r="N2232">
        <v>13.77</v>
      </c>
      <c r="O2232">
        <v>41.31</v>
      </c>
      <c r="P2232" t="s">
        <v>1811</v>
      </c>
      <c r="Q2232" t="s">
        <v>1812</v>
      </c>
      <c r="R2232" s="16">
        <v>45804</v>
      </c>
      <c r="S2232">
        <v>45</v>
      </c>
      <c r="T2232" t="s">
        <v>1930</v>
      </c>
      <c r="U2232" s="16">
        <v>45839</v>
      </c>
      <c r="V2232" s="16">
        <v>45809</v>
      </c>
      <c r="Y2232" s="16">
        <v>45809</v>
      </c>
      <c r="AB2232" t="s">
        <v>5819</v>
      </c>
    </row>
    <row r="2233" spans="1:28" x14ac:dyDescent="0.35">
      <c r="A2233" t="s">
        <v>2615</v>
      </c>
      <c r="B2233" t="s">
        <v>2616</v>
      </c>
      <c r="C2233" t="s">
        <v>115</v>
      </c>
      <c r="D2233" t="s">
        <v>114</v>
      </c>
      <c r="E2233" s="16">
        <v>45797</v>
      </c>
      <c r="F2233">
        <v>4001935369</v>
      </c>
      <c r="G2233" t="s">
        <v>1809</v>
      </c>
      <c r="H2233" t="s">
        <v>1962</v>
      </c>
      <c r="I2233" t="s">
        <v>1831</v>
      </c>
      <c r="J2233">
        <v>3087303</v>
      </c>
      <c r="K2233">
        <v>6591300</v>
      </c>
      <c r="M2233">
        <v>2</v>
      </c>
      <c r="N2233">
        <v>6.18</v>
      </c>
      <c r="O2233">
        <v>12.36</v>
      </c>
      <c r="P2233" t="s">
        <v>1811</v>
      </c>
      <c r="Q2233" t="s">
        <v>1812</v>
      </c>
      <c r="R2233" s="16">
        <v>45804</v>
      </c>
      <c r="S2233">
        <v>45</v>
      </c>
      <c r="T2233" t="s">
        <v>1930</v>
      </c>
      <c r="U2233" s="16">
        <v>45839</v>
      </c>
      <c r="V2233" s="16">
        <v>45809</v>
      </c>
      <c r="Y2233" s="16">
        <v>45809</v>
      </c>
      <c r="AB2233" t="s">
        <v>5819</v>
      </c>
    </row>
    <row r="2234" spans="1:28" x14ac:dyDescent="0.35">
      <c r="A2234" t="s">
        <v>2615</v>
      </c>
      <c r="B2234" t="s">
        <v>2616</v>
      </c>
      <c r="C2234" t="s">
        <v>115</v>
      </c>
      <c r="D2234" t="s">
        <v>114</v>
      </c>
      <c r="E2234" s="16">
        <v>45797</v>
      </c>
      <c r="F2234">
        <v>4001935369</v>
      </c>
      <c r="G2234" t="s">
        <v>1809</v>
      </c>
      <c r="H2234" t="s">
        <v>5031</v>
      </c>
      <c r="I2234" t="s">
        <v>1831</v>
      </c>
      <c r="J2234">
        <v>3087303</v>
      </c>
      <c r="K2234">
        <v>6591300</v>
      </c>
      <c r="M2234">
        <v>2</v>
      </c>
      <c r="N2234">
        <v>9.73</v>
      </c>
      <c r="O2234">
        <v>19.46</v>
      </c>
      <c r="P2234" t="s">
        <v>1811</v>
      </c>
      <c r="Q2234" t="s">
        <v>1812</v>
      </c>
      <c r="R2234" s="16">
        <v>45804</v>
      </c>
      <c r="S2234">
        <v>45</v>
      </c>
      <c r="T2234" t="s">
        <v>1930</v>
      </c>
      <c r="U2234" s="16">
        <v>45839</v>
      </c>
      <c r="V2234" s="16">
        <v>45809</v>
      </c>
      <c r="Y2234" s="16">
        <v>45809</v>
      </c>
      <c r="AB2234" t="s">
        <v>5819</v>
      </c>
    </row>
    <row r="2235" spans="1:28" x14ac:dyDescent="0.35">
      <c r="A2235" t="s">
        <v>2615</v>
      </c>
      <c r="B2235" t="s">
        <v>2616</v>
      </c>
      <c r="C2235" t="s">
        <v>115</v>
      </c>
      <c r="D2235" t="s">
        <v>114</v>
      </c>
      <c r="E2235" s="16">
        <v>45797</v>
      </c>
      <c r="F2235">
        <v>4001935369</v>
      </c>
      <c r="G2235" t="s">
        <v>1809</v>
      </c>
      <c r="H2235" t="s">
        <v>2103</v>
      </c>
      <c r="I2235" t="s">
        <v>1831</v>
      </c>
      <c r="J2235">
        <v>3087303</v>
      </c>
      <c r="K2235">
        <v>6591300</v>
      </c>
      <c r="M2235">
        <v>1</v>
      </c>
      <c r="N2235">
        <v>12.85</v>
      </c>
      <c r="O2235">
        <v>12.85</v>
      </c>
      <c r="P2235" t="s">
        <v>1811</v>
      </c>
      <c r="Q2235" t="s">
        <v>1812</v>
      </c>
      <c r="R2235" s="16">
        <v>45804</v>
      </c>
      <c r="S2235">
        <v>45</v>
      </c>
      <c r="T2235" t="s">
        <v>1930</v>
      </c>
      <c r="U2235" s="16">
        <v>45839</v>
      </c>
      <c r="V2235" s="16">
        <v>45809</v>
      </c>
      <c r="Y2235" s="16">
        <v>45809</v>
      </c>
      <c r="AB2235" t="s">
        <v>5819</v>
      </c>
    </row>
    <row r="2236" spans="1:28" x14ac:dyDescent="0.35">
      <c r="A2236" t="s">
        <v>2615</v>
      </c>
      <c r="B2236" t="s">
        <v>2616</v>
      </c>
      <c r="C2236" t="s">
        <v>115</v>
      </c>
      <c r="D2236" t="s">
        <v>114</v>
      </c>
      <c r="E2236" s="16">
        <v>45797</v>
      </c>
      <c r="F2236">
        <v>4001935369</v>
      </c>
      <c r="G2236" t="s">
        <v>1809</v>
      </c>
      <c r="H2236" t="s">
        <v>1964</v>
      </c>
      <c r="I2236" t="s">
        <v>1831</v>
      </c>
      <c r="J2236">
        <v>3087303</v>
      </c>
      <c r="K2236">
        <v>6591300</v>
      </c>
      <c r="M2236">
        <v>7</v>
      </c>
      <c r="N2236">
        <v>16.28</v>
      </c>
      <c r="O2236">
        <v>113.96</v>
      </c>
      <c r="P2236" t="s">
        <v>1811</v>
      </c>
      <c r="Q2236" t="s">
        <v>1812</v>
      </c>
      <c r="R2236" s="16">
        <v>45804</v>
      </c>
      <c r="S2236">
        <v>45</v>
      </c>
      <c r="T2236" t="s">
        <v>1930</v>
      </c>
      <c r="U2236" s="16">
        <v>45839</v>
      </c>
      <c r="V2236" s="16">
        <v>45809</v>
      </c>
      <c r="Y2236" s="16">
        <v>45809</v>
      </c>
      <c r="AB2236" t="s">
        <v>5819</v>
      </c>
    </row>
    <row r="2237" spans="1:28" x14ac:dyDescent="0.35">
      <c r="A2237" t="s">
        <v>2615</v>
      </c>
      <c r="B2237" t="s">
        <v>2616</v>
      </c>
      <c r="C2237" t="s">
        <v>115</v>
      </c>
      <c r="D2237" t="s">
        <v>114</v>
      </c>
      <c r="E2237" s="16">
        <v>45797</v>
      </c>
      <c r="F2237">
        <v>4001935369</v>
      </c>
      <c r="G2237" t="s">
        <v>1809</v>
      </c>
      <c r="H2237" t="s">
        <v>2166</v>
      </c>
      <c r="I2237" t="s">
        <v>1831</v>
      </c>
      <c r="J2237">
        <v>3087303</v>
      </c>
      <c r="K2237">
        <v>6591300</v>
      </c>
      <c r="M2237">
        <v>4</v>
      </c>
      <c r="N2237">
        <v>21.86</v>
      </c>
      <c r="O2237">
        <v>87.44</v>
      </c>
      <c r="P2237" t="s">
        <v>1811</v>
      </c>
      <c r="Q2237" t="s">
        <v>1812</v>
      </c>
      <c r="R2237" s="16">
        <v>45804</v>
      </c>
      <c r="S2237">
        <v>45</v>
      </c>
      <c r="T2237" t="s">
        <v>1930</v>
      </c>
      <c r="U2237" s="16">
        <v>45839</v>
      </c>
      <c r="V2237" s="16">
        <v>45809</v>
      </c>
      <c r="Y2237" s="16">
        <v>45809</v>
      </c>
      <c r="AB2237" t="s">
        <v>5819</v>
      </c>
    </row>
    <row r="2238" spans="1:28" x14ac:dyDescent="0.35">
      <c r="A2238" t="s">
        <v>2615</v>
      </c>
      <c r="B2238" t="s">
        <v>2616</v>
      </c>
      <c r="C2238" t="s">
        <v>115</v>
      </c>
      <c r="D2238" t="s">
        <v>114</v>
      </c>
      <c r="E2238" s="16">
        <v>45797</v>
      </c>
      <c r="F2238">
        <v>4001935369</v>
      </c>
      <c r="G2238" t="s">
        <v>1809</v>
      </c>
      <c r="H2238" t="s">
        <v>5032</v>
      </c>
      <c r="I2238" t="s">
        <v>1831</v>
      </c>
      <c r="J2238">
        <v>3087303</v>
      </c>
      <c r="K2238">
        <v>6591300</v>
      </c>
      <c r="M2238">
        <v>1</v>
      </c>
      <c r="N2238">
        <v>14.28</v>
      </c>
      <c r="O2238">
        <v>14.28</v>
      </c>
      <c r="P2238" t="s">
        <v>1811</v>
      </c>
      <c r="Q2238" t="s">
        <v>1812</v>
      </c>
      <c r="R2238" s="16">
        <v>45804</v>
      </c>
      <c r="S2238">
        <v>45</v>
      </c>
      <c r="T2238" t="s">
        <v>1930</v>
      </c>
      <c r="U2238" s="16">
        <v>45839</v>
      </c>
      <c r="V2238" s="16">
        <v>45809</v>
      </c>
      <c r="Y2238" s="16">
        <v>45809</v>
      </c>
      <c r="AB2238" t="s">
        <v>5819</v>
      </c>
    </row>
    <row r="2239" spans="1:28" x14ac:dyDescent="0.35">
      <c r="A2239" t="s">
        <v>2615</v>
      </c>
      <c r="B2239" t="s">
        <v>2616</v>
      </c>
      <c r="C2239" t="s">
        <v>115</v>
      </c>
      <c r="D2239" t="s">
        <v>114</v>
      </c>
      <c r="E2239" s="16">
        <v>45797</v>
      </c>
      <c r="F2239">
        <v>4001935369</v>
      </c>
      <c r="G2239" t="s">
        <v>1809</v>
      </c>
      <c r="H2239" t="s">
        <v>5821</v>
      </c>
      <c r="I2239" t="s">
        <v>2106</v>
      </c>
      <c r="J2239">
        <v>3087303</v>
      </c>
      <c r="K2239">
        <v>6591300</v>
      </c>
      <c r="M2239">
        <v>1</v>
      </c>
      <c r="N2239">
        <v>243.97</v>
      </c>
      <c r="O2239">
        <v>243.97</v>
      </c>
      <c r="P2239" t="s">
        <v>1811</v>
      </c>
      <c r="Q2239" t="s">
        <v>1812</v>
      </c>
      <c r="R2239" s="16">
        <v>45804</v>
      </c>
      <c r="S2239">
        <v>45</v>
      </c>
      <c r="T2239" t="s">
        <v>1930</v>
      </c>
      <c r="U2239" s="16">
        <v>45839</v>
      </c>
      <c r="V2239" s="16">
        <v>45809</v>
      </c>
      <c r="Y2239" s="16">
        <v>45809</v>
      </c>
      <c r="AB2239" t="s">
        <v>5819</v>
      </c>
    </row>
    <row r="2240" spans="1:28" x14ac:dyDescent="0.35">
      <c r="A2240" t="s">
        <v>2615</v>
      </c>
      <c r="B2240" t="s">
        <v>2616</v>
      </c>
      <c r="C2240" t="s">
        <v>115</v>
      </c>
      <c r="D2240" t="s">
        <v>114</v>
      </c>
      <c r="E2240" s="16">
        <v>45797</v>
      </c>
      <c r="F2240">
        <v>4001935369</v>
      </c>
      <c r="G2240" t="s">
        <v>1809</v>
      </c>
      <c r="H2240" t="s">
        <v>5822</v>
      </c>
      <c r="I2240" t="s">
        <v>2106</v>
      </c>
      <c r="J2240">
        <v>3087303</v>
      </c>
      <c r="K2240">
        <v>6591300</v>
      </c>
      <c r="M2240">
        <v>1</v>
      </c>
      <c r="N2240">
        <v>519.24</v>
      </c>
      <c r="O2240">
        <v>519.24</v>
      </c>
      <c r="P2240" t="s">
        <v>1811</v>
      </c>
      <c r="Q2240" t="s">
        <v>1812</v>
      </c>
      <c r="R2240" s="16">
        <v>45804</v>
      </c>
      <c r="S2240">
        <v>45</v>
      </c>
      <c r="T2240" t="s">
        <v>1930</v>
      </c>
      <c r="U2240" s="16">
        <v>45839</v>
      </c>
      <c r="V2240" s="16">
        <v>45809</v>
      </c>
      <c r="Y2240" s="16">
        <v>45809</v>
      </c>
      <c r="AB2240" t="s">
        <v>5819</v>
      </c>
    </row>
    <row r="2241" spans="1:28" x14ac:dyDescent="0.35">
      <c r="A2241" t="s">
        <v>2615</v>
      </c>
      <c r="B2241" t="s">
        <v>2616</v>
      </c>
      <c r="C2241" t="s">
        <v>115</v>
      </c>
      <c r="D2241" t="s">
        <v>114</v>
      </c>
      <c r="E2241" s="16">
        <v>45797</v>
      </c>
      <c r="F2241">
        <v>4001935369</v>
      </c>
      <c r="G2241" t="s">
        <v>1809</v>
      </c>
      <c r="H2241" t="s">
        <v>5823</v>
      </c>
      <c r="I2241" t="s">
        <v>2106</v>
      </c>
      <c r="J2241">
        <v>3087303</v>
      </c>
      <c r="K2241">
        <v>6591300</v>
      </c>
      <c r="M2241">
        <v>1</v>
      </c>
      <c r="N2241">
        <v>543.71</v>
      </c>
      <c r="O2241">
        <v>543.71</v>
      </c>
      <c r="P2241" t="s">
        <v>1811</v>
      </c>
      <c r="Q2241" t="s">
        <v>1812</v>
      </c>
      <c r="R2241" s="16">
        <v>45804</v>
      </c>
      <c r="S2241">
        <v>45</v>
      </c>
      <c r="T2241" t="s">
        <v>1930</v>
      </c>
      <c r="U2241" s="16">
        <v>45839</v>
      </c>
      <c r="V2241" s="16">
        <v>45809</v>
      </c>
      <c r="Y2241" s="16">
        <v>45809</v>
      </c>
      <c r="AB2241" t="s">
        <v>5819</v>
      </c>
    </row>
    <row r="2242" spans="1:28" x14ac:dyDescent="0.35">
      <c r="A2242" t="s">
        <v>2615</v>
      </c>
      <c r="B2242" t="s">
        <v>2616</v>
      </c>
      <c r="C2242" t="s">
        <v>115</v>
      </c>
      <c r="D2242" t="s">
        <v>114</v>
      </c>
      <c r="E2242" s="16">
        <v>45797</v>
      </c>
      <c r="F2242">
        <v>4001935369</v>
      </c>
      <c r="G2242" t="s">
        <v>1809</v>
      </c>
      <c r="H2242" t="s">
        <v>1932</v>
      </c>
      <c r="I2242" t="s">
        <v>1825</v>
      </c>
      <c r="J2242">
        <v>3087303</v>
      </c>
      <c r="K2242">
        <v>6591300</v>
      </c>
      <c r="M2242">
        <v>8</v>
      </c>
      <c r="N2242">
        <v>43.25</v>
      </c>
      <c r="O2242">
        <v>346</v>
      </c>
      <c r="P2242" t="s">
        <v>1811</v>
      </c>
      <c r="Q2242" t="s">
        <v>1812</v>
      </c>
      <c r="R2242" s="16">
        <v>45804</v>
      </c>
      <c r="S2242">
        <v>45</v>
      </c>
      <c r="T2242" t="s">
        <v>1930</v>
      </c>
      <c r="U2242" s="16">
        <v>45839</v>
      </c>
      <c r="V2242" s="16">
        <v>45809</v>
      </c>
      <c r="Y2242" s="16">
        <v>45809</v>
      </c>
      <c r="AB2242" t="s">
        <v>5819</v>
      </c>
    </row>
    <row r="2243" spans="1:28" x14ac:dyDescent="0.35">
      <c r="A2243" t="s">
        <v>2615</v>
      </c>
      <c r="B2243" t="s">
        <v>2616</v>
      </c>
      <c r="C2243" t="s">
        <v>115</v>
      </c>
      <c r="D2243" t="s">
        <v>114</v>
      </c>
      <c r="E2243" s="16">
        <v>45797</v>
      </c>
      <c r="F2243">
        <v>4001935369</v>
      </c>
      <c r="G2243" t="s">
        <v>1809</v>
      </c>
      <c r="H2243" t="s">
        <v>5824</v>
      </c>
      <c r="I2243" t="s">
        <v>5825</v>
      </c>
      <c r="J2243">
        <v>3087303</v>
      </c>
      <c r="K2243">
        <v>6591300</v>
      </c>
      <c r="M2243">
        <v>1</v>
      </c>
      <c r="N2243">
        <v>2334.62</v>
      </c>
      <c r="O2243">
        <v>2334.62</v>
      </c>
      <c r="P2243" t="s">
        <v>1811</v>
      </c>
      <c r="Q2243" t="s">
        <v>1812</v>
      </c>
      <c r="R2243" s="16">
        <v>45804</v>
      </c>
      <c r="S2243">
        <v>45</v>
      </c>
      <c r="T2243" t="s">
        <v>1930</v>
      </c>
      <c r="U2243" s="16">
        <v>45839</v>
      </c>
      <c r="V2243" s="16">
        <v>45809</v>
      </c>
      <c r="Y2243" s="16">
        <v>45809</v>
      </c>
      <c r="AB2243" t="s">
        <v>5819</v>
      </c>
    </row>
    <row r="2244" spans="1:28" x14ac:dyDescent="0.35">
      <c r="A2244" t="s">
        <v>2615</v>
      </c>
      <c r="B2244" t="s">
        <v>2616</v>
      </c>
      <c r="C2244" t="s">
        <v>115</v>
      </c>
      <c r="D2244" t="s">
        <v>114</v>
      </c>
      <c r="E2244" s="16">
        <v>45797</v>
      </c>
      <c r="F2244">
        <v>4001935369</v>
      </c>
      <c r="G2244" t="s">
        <v>1809</v>
      </c>
      <c r="H2244" t="s">
        <v>1970</v>
      </c>
      <c r="I2244" t="s">
        <v>1971</v>
      </c>
      <c r="J2244">
        <v>3087303</v>
      </c>
      <c r="K2244">
        <v>6591300</v>
      </c>
      <c r="M2244">
        <v>1</v>
      </c>
      <c r="N2244">
        <v>2298.1999999999998</v>
      </c>
      <c r="O2244">
        <v>2298.1999999999998</v>
      </c>
      <c r="P2244" t="s">
        <v>1811</v>
      </c>
      <c r="Q2244" t="s">
        <v>1812</v>
      </c>
      <c r="R2244" s="16">
        <v>45804</v>
      </c>
      <c r="S2244">
        <v>45</v>
      </c>
      <c r="T2244" t="s">
        <v>1930</v>
      </c>
      <c r="U2244" s="16">
        <v>45839</v>
      </c>
      <c r="V2244" s="16">
        <v>45809</v>
      </c>
      <c r="Y2244" s="16">
        <v>45809</v>
      </c>
      <c r="AB2244" t="s">
        <v>5819</v>
      </c>
    </row>
    <row r="2245" spans="1:28" x14ac:dyDescent="0.35">
      <c r="A2245" t="s">
        <v>2615</v>
      </c>
      <c r="B2245" t="s">
        <v>2616</v>
      </c>
      <c r="C2245" t="s">
        <v>115</v>
      </c>
      <c r="D2245" t="s">
        <v>114</v>
      </c>
      <c r="E2245" s="16">
        <v>45797</v>
      </c>
      <c r="F2245">
        <v>4001935369</v>
      </c>
      <c r="G2245" t="s">
        <v>1809</v>
      </c>
      <c r="H2245" t="s">
        <v>5826</v>
      </c>
      <c r="I2245" t="s">
        <v>1826</v>
      </c>
      <c r="J2245">
        <v>3087303</v>
      </c>
      <c r="K2245">
        <v>6591300</v>
      </c>
      <c r="M2245">
        <v>1</v>
      </c>
      <c r="N2245">
        <v>22.4</v>
      </c>
      <c r="O2245">
        <v>22.4</v>
      </c>
      <c r="P2245" t="s">
        <v>1811</v>
      </c>
      <c r="Q2245" t="s">
        <v>1812</v>
      </c>
      <c r="R2245" s="16">
        <v>45804</v>
      </c>
      <c r="S2245">
        <v>45</v>
      </c>
      <c r="T2245" t="s">
        <v>1930</v>
      </c>
      <c r="U2245" s="16">
        <v>45839</v>
      </c>
      <c r="V2245" s="16">
        <v>45809</v>
      </c>
      <c r="Y2245" s="16">
        <v>45809</v>
      </c>
      <c r="AB2245" t="s">
        <v>5819</v>
      </c>
    </row>
    <row r="2246" spans="1:28" x14ac:dyDescent="0.35">
      <c r="A2246" t="s">
        <v>2615</v>
      </c>
      <c r="B2246" t="s">
        <v>2616</v>
      </c>
      <c r="C2246" t="s">
        <v>115</v>
      </c>
      <c r="D2246" t="s">
        <v>114</v>
      </c>
      <c r="E2246" s="16">
        <v>45797</v>
      </c>
      <c r="F2246">
        <v>4001935369</v>
      </c>
      <c r="G2246" t="s">
        <v>1809</v>
      </c>
      <c r="H2246" t="s">
        <v>3109</v>
      </c>
      <c r="I2246" t="s">
        <v>2274</v>
      </c>
      <c r="J2246">
        <v>3087303</v>
      </c>
      <c r="K2246">
        <v>6591300</v>
      </c>
      <c r="M2246">
        <v>18</v>
      </c>
      <c r="N2246">
        <v>1.89</v>
      </c>
      <c r="O2246">
        <v>34.020000000000003</v>
      </c>
      <c r="P2246" t="s">
        <v>1811</v>
      </c>
      <c r="Q2246" t="s">
        <v>1812</v>
      </c>
      <c r="R2246" s="16">
        <v>45804</v>
      </c>
      <c r="S2246">
        <v>45</v>
      </c>
      <c r="T2246" t="s">
        <v>1930</v>
      </c>
      <c r="U2246" s="16">
        <v>45839</v>
      </c>
      <c r="V2246" s="16">
        <v>45809</v>
      </c>
      <c r="Y2246" s="16">
        <v>45809</v>
      </c>
      <c r="AB2246" t="s">
        <v>5819</v>
      </c>
    </row>
    <row r="2247" spans="1:28" x14ac:dyDescent="0.35">
      <c r="A2247" t="s">
        <v>2615</v>
      </c>
      <c r="B2247" t="s">
        <v>2616</v>
      </c>
      <c r="C2247" t="s">
        <v>115</v>
      </c>
      <c r="D2247" t="s">
        <v>114</v>
      </c>
      <c r="E2247" s="16">
        <v>45797</v>
      </c>
      <c r="F2247">
        <v>4001935369</v>
      </c>
      <c r="G2247" t="s">
        <v>1809</v>
      </c>
      <c r="H2247" t="s">
        <v>5827</v>
      </c>
      <c r="I2247" t="s">
        <v>1929</v>
      </c>
      <c r="J2247">
        <v>3087303</v>
      </c>
      <c r="K2247">
        <v>6591300</v>
      </c>
      <c r="M2247">
        <v>2</v>
      </c>
      <c r="N2247">
        <v>0.81</v>
      </c>
      <c r="O2247">
        <v>1.62</v>
      </c>
      <c r="P2247" t="s">
        <v>1811</v>
      </c>
      <c r="Q2247" t="s">
        <v>1812</v>
      </c>
      <c r="R2247" s="16">
        <v>45804</v>
      </c>
      <c r="S2247">
        <v>45</v>
      </c>
      <c r="T2247" t="s">
        <v>1930</v>
      </c>
      <c r="U2247" s="16">
        <v>45839</v>
      </c>
      <c r="V2247" s="16">
        <v>45809</v>
      </c>
      <c r="Y2247" s="16">
        <v>45809</v>
      </c>
      <c r="AB2247" t="s">
        <v>5819</v>
      </c>
    </row>
    <row r="2248" spans="1:28" x14ac:dyDescent="0.35">
      <c r="A2248" t="s">
        <v>2615</v>
      </c>
      <c r="B2248" t="s">
        <v>2616</v>
      </c>
      <c r="C2248" t="s">
        <v>115</v>
      </c>
      <c r="D2248" t="s">
        <v>114</v>
      </c>
      <c r="E2248" s="16">
        <v>45797</v>
      </c>
      <c r="F2248">
        <v>4001935369</v>
      </c>
      <c r="G2248" t="s">
        <v>1809</v>
      </c>
      <c r="H2248" t="s">
        <v>2151</v>
      </c>
      <c r="I2248" t="s">
        <v>2152</v>
      </c>
      <c r="J2248">
        <v>3087303</v>
      </c>
      <c r="K2248">
        <v>6591300</v>
      </c>
      <c r="M2248">
        <v>7</v>
      </c>
      <c r="N2248">
        <v>18.87</v>
      </c>
      <c r="O2248">
        <v>132.09</v>
      </c>
      <c r="P2248" t="s">
        <v>1811</v>
      </c>
      <c r="Q2248" t="s">
        <v>1812</v>
      </c>
      <c r="R2248" s="16">
        <v>45804</v>
      </c>
      <c r="S2248">
        <v>45</v>
      </c>
      <c r="T2248" t="s">
        <v>1930</v>
      </c>
      <c r="U2248" s="16">
        <v>45839</v>
      </c>
      <c r="V2248" s="16">
        <v>45809</v>
      </c>
      <c r="Y2248" s="16">
        <v>45809</v>
      </c>
      <c r="AB2248" t="s">
        <v>5819</v>
      </c>
    </row>
    <row r="2249" spans="1:28" x14ac:dyDescent="0.35">
      <c r="A2249" t="s">
        <v>2615</v>
      </c>
      <c r="B2249" t="s">
        <v>2616</v>
      </c>
      <c r="C2249" t="s">
        <v>115</v>
      </c>
      <c r="D2249" t="s">
        <v>114</v>
      </c>
      <c r="E2249" s="16">
        <v>45797</v>
      </c>
      <c r="F2249">
        <v>4001935369</v>
      </c>
      <c r="G2249" t="s">
        <v>1809</v>
      </c>
      <c r="H2249" t="s">
        <v>5751</v>
      </c>
      <c r="I2249" t="s">
        <v>1895</v>
      </c>
      <c r="J2249">
        <v>3087303</v>
      </c>
      <c r="K2249">
        <v>6591300</v>
      </c>
      <c r="M2249">
        <v>2</v>
      </c>
      <c r="N2249">
        <v>17.7</v>
      </c>
      <c r="O2249">
        <v>35.4</v>
      </c>
      <c r="P2249" t="s">
        <v>1811</v>
      </c>
      <c r="Q2249" t="s">
        <v>1812</v>
      </c>
      <c r="R2249" s="16">
        <v>45804</v>
      </c>
      <c r="S2249">
        <v>45</v>
      </c>
      <c r="T2249" t="s">
        <v>1930</v>
      </c>
      <c r="U2249" s="16">
        <v>45839</v>
      </c>
      <c r="V2249" s="16">
        <v>45809</v>
      </c>
      <c r="Y2249" s="16">
        <v>45809</v>
      </c>
      <c r="AB2249" t="s">
        <v>5819</v>
      </c>
    </row>
    <row r="2250" spans="1:28" x14ac:dyDescent="0.35">
      <c r="A2250" t="s">
        <v>2615</v>
      </c>
      <c r="B2250" t="s">
        <v>2616</v>
      </c>
      <c r="C2250" t="s">
        <v>115</v>
      </c>
      <c r="D2250" t="s">
        <v>114</v>
      </c>
      <c r="E2250" s="16">
        <v>45797</v>
      </c>
      <c r="F2250">
        <v>4001935369</v>
      </c>
      <c r="G2250" t="s">
        <v>1809</v>
      </c>
      <c r="H2250" t="s">
        <v>5828</v>
      </c>
      <c r="I2250" t="s">
        <v>2175</v>
      </c>
      <c r="J2250">
        <v>3087303</v>
      </c>
      <c r="K2250">
        <v>6591300</v>
      </c>
      <c r="M2250">
        <v>1</v>
      </c>
      <c r="N2250">
        <v>22.46</v>
      </c>
      <c r="O2250">
        <v>22.46</v>
      </c>
      <c r="P2250" t="s">
        <v>1811</v>
      </c>
      <c r="Q2250" t="s">
        <v>1812</v>
      </c>
      <c r="R2250" s="16">
        <v>45804</v>
      </c>
      <c r="S2250">
        <v>45</v>
      </c>
      <c r="T2250" t="s">
        <v>1930</v>
      </c>
      <c r="U2250" s="16">
        <v>45839</v>
      </c>
      <c r="V2250" s="16">
        <v>45809</v>
      </c>
      <c r="Y2250" s="16">
        <v>45809</v>
      </c>
      <c r="AB2250" t="s">
        <v>5819</v>
      </c>
    </row>
    <row r="2251" spans="1:28" x14ac:dyDescent="0.35">
      <c r="A2251" t="s">
        <v>2615</v>
      </c>
      <c r="B2251" t="s">
        <v>2616</v>
      </c>
      <c r="C2251" t="s">
        <v>115</v>
      </c>
      <c r="D2251" t="s">
        <v>114</v>
      </c>
      <c r="E2251" s="16">
        <v>45797</v>
      </c>
      <c r="F2251">
        <v>4001935369</v>
      </c>
      <c r="G2251" t="s">
        <v>1809</v>
      </c>
      <c r="H2251" t="s">
        <v>2650</v>
      </c>
      <c r="I2251" t="s">
        <v>1822</v>
      </c>
      <c r="J2251">
        <v>3087303</v>
      </c>
      <c r="K2251">
        <v>6591300</v>
      </c>
      <c r="M2251">
        <v>15</v>
      </c>
      <c r="N2251">
        <v>1.56</v>
      </c>
      <c r="O2251">
        <v>23.4</v>
      </c>
      <c r="P2251" t="s">
        <v>1811</v>
      </c>
      <c r="Q2251" t="s">
        <v>1812</v>
      </c>
      <c r="R2251" s="16">
        <v>45804</v>
      </c>
      <c r="S2251">
        <v>45</v>
      </c>
      <c r="T2251" t="s">
        <v>1930</v>
      </c>
      <c r="U2251" s="16">
        <v>45839</v>
      </c>
      <c r="V2251" s="16">
        <v>45809</v>
      </c>
      <c r="Y2251" s="16">
        <v>45809</v>
      </c>
      <c r="AB2251" t="s">
        <v>5819</v>
      </c>
    </row>
    <row r="2252" spans="1:28" x14ac:dyDescent="0.35">
      <c r="A2252" t="s">
        <v>2615</v>
      </c>
      <c r="B2252" t="s">
        <v>2616</v>
      </c>
      <c r="C2252" t="s">
        <v>115</v>
      </c>
      <c r="D2252" t="s">
        <v>114</v>
      </c>
      <c r="E2252" s="16">
        <v>45797</v>
      </c>
      <c r="F2252">
        <v>4001935369</v>
      </c>
      <c r="G2252" t="s">
        <v>1809</v>
      </c>
      <c r="H2252" t="s">
        <v>4783</v>
      </c>
      <c r="I2252" t="s">
        <v>1895</v>
      </c>
      <c r="J2252">
        <v>3087303</v>
      </c>
      <c r="K2252">
        <v>6591300</v>
      </c>
      <c r="M2252">
        <v>1</v>
      </c>
      <c r="N2252">
        <v>20.81</v>
      </c>
      <c r="O2252">
        <v>20.81</v>
      </c>
      <c r="P2252" t="s">
        <v>1811</v>
      </c>
      <c r="Q2252" t="s">
        <v>1812</v>
      </c>
      <c r="R2252" s="16">
        <v>45804</v>
      </c>
      <c r="S2252">
        <v>45</v>
      </c>
      <c r="T2252" t="s">
        <v>1930</v>
      </c>
      <c r="U2252" s="16">
        <v>45839</v>
      </c>
      <c r="V2252" s="16">
        <v>45809</v>
      </c>
      <c r="Y2252" s="16">
        <v>45809</v>
      </c>
      <c r="AB2252" t="s">
        <v>5819</v>
      </c>
    </row>
    <row r="2253" spans="1:28" x14ac:dyDescent="0.35">
      <c r="A2253" t="s">
        <v>2615</v>
      </c>
      <c r="B2253" t="s">
        <v>2616</v>
      </c>
      <c r="C2253" t="s">
        <v>115</v>
      </c>
      <c r="D2253" t="s">
        <v>114</v>
      </c>
      <c r="E2253" s="16">
        <v>45797</v>
      </c>
      <c r="F2253">
        <v>4001935369</v>
      </c>
      <c r="G2253" t="s">
        <v>1809</v>
      </c>
      <c r="H2253" t="s">
        <v>2664</v>
      </c>
      <c r="I2253" t="s">
        <v>1828</v>
      </c>
      <c r="J2253">
        <v>3087303</v>
      </c>
      <c r="K2253">
        <v>6591300</v>
      </c>
      <c r="M2253">
        <v>1</v>
      </c>
      <c r="N2253">
        <v>241.23</v>
      </c>
      <c r="O2253">
        <v>241.23</v>
      </c>
      <c r="P2253" t="s">
        <v>1811</v>
      </c>
      <c r="Q2253" t="s">
        <v>1812</v>
      </c>
      <c r="R2253" s="16">
        <v>45804</v>
      </c>
      <c r="S2253">
        <v>45</v>
      </c>
      <c r="T2253" t="s">
        <v>1930</v>
      </c>
      <c r="U2253" s="16">
        <v>45839</v>
      </c>
      <c r="V2253" s="16">
        <v>45809</v>
      </c>
      <c r="Y2253" s="16">
        <v>45809</v>
      </c>
      <c r="AB2253" t="s">
        <v>5819</v>
      </c>
    </row>
    <row r="2254" spans="1:28" x14ac:dyDescent="0.35">
      <c r="A2254" t="s">
        <v>2615</v>
      </c>
      <c r="B2254" t="s">
        <v>2616</v>
      </c>
      <c r="C2254" t="s">
        <v>115</v>
      </c>
      <c r="D2254" t="s">
        <v>114</v>
      </c>
      <c r="E2254" s="16">
        <v>45797</v>
      </c>
      <c r="F2254">
        <v>4001935369</v>
      </c>
      <c r="G2254" t="s">
        <v>1809</v>
      </c>
      <c r="H2254" t="s">
        <v>5829</v>
      </c>
      <c r="I2254" t="s">
        <v>1828</v>
      </c>
      <c r="J2254">
        <v>3087303</v>
      </c>
      <c r="K2254">
        <v>6591300</v>
      </c>
      <c r="M2254">
        <v>1</v>
      </c>
      <c r="N2254">
        <v>100.25</v>
      </c>
      <c r="O2254">
        <v>100.25</v>
      </c>
      <c r="P2254" t="s">
        <v>1811</v>
      </c>
      <c r="Q2254" t="s">
        <v>1812</v>
      </c>
      <c r="R2254" s="16">
        <v>45804</v>
      </c>
      <c r="S2254">
        <v>45</v>
      </c>
      <c r="T2254" t="s">
        <v>1930</v>
      </c>
      <c r="U2254" s="16">
        <v>45839</v>
      </c>
      <c r="V2254" s="16">
        <v>45809</v>
      </c>
      <c r="Y2254" s="16">
        <v>45809</v>
      </c>
      <c r="AB2254" t="s">
        <v>5819</v>
      </c>
    </row>
    <row r="2255" spans="1:28" x14ac:dyDescent="0.35">
      <c r="A2255" t="s">
        <v>2615</v>
      </c>
      <c r="B2255" t="s">
        <v>2616</v>
      </c>
      <c r="C2255" t="s">
        <v>115</v>
      </c>
      <c r="D2255" t="s">
        <v>114</v>
      </c>
      <c r="E2255" s="16">
        <v>45797</v>
      </c>
      <c r="F2255">
        <v>4001935369</v>
      </c>
      <c r="G2255" t="s">
        <v>1809</v>
      </c>
      <c r="H2255" t="s">
        <v>5830</v>
      </c>
      <c r="I2255" t="s">
        <v>1828</v>
      </c>
      <c r="J2255">
        <v>3087303</v>
      </c>
      <c r="K2255">
        <v>6591300</v>
      </c>
      <c r="M2255">
        <v>1</v>
      </c>
      <c r="N2255">
        <v>229.53</v>
      </c>
      <c r="O2255">
        <v>229.53</v>
      </c>
      <c r="P2255" t="s">
        <v>1811</v>
      </c>
      <c r="Q2255" t="s">
        <v>1812</v>
      </c>
      <c r="R2255" s="16">
        <v>45804</v>
      </c>
      <c r="S2255">
        <v>45</v>
      </c>
      <c r="T2255" t="s">
        <v>1930</v>
      </c>
      <c r="U2255" s="16">
        <v>45839</v>
      </c>
      <c r="V2255" s="16">
        <v>45809</v>
      </c>
      <c r="Y2255" s="16">
        <v>45809</v>
      </c>
      <c r="AB2255" t="s">
        <v>5819</v>
      </c>
    </row>
    <row r="2256" spans="1:28" x14ac:dyDescent="0.35">
      <c r="A2256" t="s">
        <v>2615</v>
      </c>
      <c r="B2256" t="s">
        <v>2616</v>
      </c>
      <c r="C2256" t="s">
        <v>115</v>
      </c>
      <c r="D2256" t="s">
        <v>114</v>
      </c>
      <c r="E2256" s="16">
        <v>45797</v>
      </c>
      <c r="F2256">
        <v>4001935369</v>
      </c>
      <c r="G2256" t="s">
        <v>1809</v>
      </c>
      <c r="H2256" t="s">
        <v>5831</v>
      </c>
      <c r="I2256" t="s">
        <v>2121</v>
      </c>
      <c r="J2256">
        <v>3087303</v>
      </c>
      <c r="K2256">
        <v>6591300</v>
      </c>
      <c r="M2256">
        <v>16</v>
      </c>
      <c r="N2256">
        <v>1.61</v>
      </c>
      <c r="O2256">
        <v>25.76</v>
      </c>
      <c r="P2256" t="s">
        <v>1811</v>
      </c>
      <c r="Q2256" t="s">
        <v>1812</v>
      </c>
      <c r="R2256" s="16">
        <v>45804</v>
      </c>
      <c r="S2256">
        <v>45</v>
      </c>
      <c r="T2256" t="s">
        <v>1930</v>
      </c>
      <c r="U2256" s="16">
        <v>45839</v>
      </c>
      <c r="V2256" s="16">
        <v>45809</v>
      </c>
      <c r="Y2256" s="16">
        <v>45809</v>
      </c>
      <c r="AB2256" t="s">
        <v>5819</v>
      </c>
    </row>
    <row r="2257" spans="1:28" x14ac:dyDescent="0.35">
      <c r="A2257" t="s">
        <v>2615</v>
      </c>
      <c r="B2257" t="s">
        <v>2616</v>
      </c>
      <c r="C2257" t="s">
        <v>115</v>
      </c>
      <c r="D2257" t="s">
        <v>114</v>
      </c>
      <c r="E2257" s="16">
        <v>45797</v>
      </c>
      <c r="F2257">
        <v>4001935369</v>
      </c>
      <c r="G2257" t="s">
        <v>1809</v>
      </c>
      <c r="H2257" t="s">
        <v>1999</v>
      </c>
      <c r="I2257" t="s">
        <v>1825</v>
      </c>
      <c r="J2257">
        <v>3087303</v>
      </c>
      <c r="K2257">
        <v>6591300</v>
      </c>
      <c r="M2257">
        <v>17</v>
      </c>
      <c r="N2257">
        <v>2.0699999999999998</v>
      </c>
      <c r="O2257">
        <v>35.19</v>
      </c>
      <c r="P2257" t="s">
        <v>1811</v>
      </c>
      <c r="Q2257" t="s">
        <v>1812</v>
      </c>
      <c r="R2257" s="16">
        <v>45804</v>
      </c>
      <c r="S2257">
        <v>45</v>
      </c>
      <c r="T2257" t="s">
        <v>1930</v>
      </c>
      <c r="U2257" s="16">
        <v>45839</v>
      </c>
      <c r="V2257" s="16">
        <v>45809</v>
      </c>
      <c r="Y2257" s="16">
        <v>45809</v>
      </c>
      <c r="AB2257" t="s">
        <v>5819</v>
      </c>
    </row>
    <row r="2258" spans="1:28" x14ac:dyDescent="0.35">
      <c r="A2258" t="s">
        <v>2615</v>
      </c>
      <c r="B2258" t="s">
        <v>2616</v>
      </c>
      <c r="C2258" t="s">
        <v>115</v>
      </c>
      <c r="D2258" t="s">
        <v>114</v>
      </c>
      <c r="E2258" s="16">
        <v>45797</v>
      </c>
      <c r="F2258">
        <v>4001935369</v>
      </c>
      <c r="G2258" t="s">
        <v>1809</v>
      </c>
      <c r="H2258" t="s">
        <v>5832</v>
      </c>
      <c r="I2258" t="s">
        <v>2668</v>
      </c>
      <c r="J2258">
        <v>3087303</v>
      </c>
      <c r="K2258">
        <v>6591300</v>
      </c>
      <c r="M2258">
        <v>4</v>
      </c>
      <c r="N2258">
        <v>32.33</v>
      </c>
      <c r="O2258">
        <v>129.32</v>
      </c>
      <c r="P2258" t="s">
        <v>1811</v>
      </c>
      <c r="Q2258" t="s">
        <v>1812</v>
      </c>
      <c r="R2258" s="16">
        <v>45804</v>
      </c>
      <c r="S2258">
        <v>45</v>
      </c>
      <c r="T2258" t="s">
        <v>1930</v>
      </c>
      <c r="U2258" s="16">
        <v>45839</v>
      </c>
      <c r="V2258" s="16">
        <v>45809</v>
      </c>
      <c r="Y2258" s="16">
        <v>45809</v>
      </c>
      <c r="AB2258" t="s">
        <v>5819</v>
      </c>
    </row>
    <row r="2259" spans="1:28" x14ac:dyDescent="0.35">
      <c r="A2259" t="s">
        <v>2615</v>
      </c>
      <c r="B2259" t="s">
        <v>2616</v>
      </c>
      <c r="C2259" t="s">
        <v>115</v>
      </c>
      <c r="D2259" t="s">
        <v>114</v>
      </c>
      <c r="E2259" s="16">
        <v>45797</v>
      </c>
      <c r="F2259">
        <v>4001935369</v>
      </c>
      <c r="G2259" t="s">
        <v>1809</v>
      </c>
      <c r="H2259" t="s">
        <v>5833</v>
      </c>
      <c r="I2259" t="s">
        <v>2029</v>
      </c>
      <c r="J2259">
        <v>3087303</v>
      </c>
      <c r="K2259">
        <v>6591300</v>
      </c>
      <c r="M2259">
        <v>1</v>
      </c>
      <c r="N2259">
        <v>316.3</v>
      </c>
      <c r="O2259">
        <v>316.3</v>
      </c>
      <c r="P2259" t="s">
        <v>1811</v>
      </c>
      <c r="Q2259" t="s">
        <v>1812</v>
      </c>
      <c r="R2259" s="16">
        <v>45804</v>
      </c>
      <c r="S2259">
        <v>45</v>
      </c>
      <c r="T2259" t="s">
        <v>1930</v>
      </c>
      <c r="U2259" s="16">
        <v>45839</v>
      </c>
      <c r="V2259" s="16">
        <v>45809</v>
      </c>
      <c r="Y2259" s="16">
        <v>45809</v>
      </c>
      <c r="AB2259" t="s">
        <v>5819</v>
      </c>
    </row>
    <row r="2260" spans="1:28" x14ac:dyDescent="0.35">
      <c r="A2260" t="s">
        <v>2615</v>
      </c>
      <c r="B2260" t="s">
        <v>2616</v>
      </c>
      <c r="C2260" t="s">
        <v>115</v>
      </c>
      <c r="D2260" t="s">
        <v>114</v>
      </c>
      <c r="E2260" s="16">
        <v>45797</v>
      </c>
      <c r="F2260">
        <v>4001935369</v>
      </c>
      <c r="G2260" t="s">
        <v>1809</v>
      </c>
      <c r="H2260" t="s">
        <v>2666</v>
      </c>
      <c r="I2260" t="s">
        <v>1865</v>
      </c>
      <c r="J2260">
        <v>3087303</v>
      </c>
      <c r="K2260">
        <v>6591300</v>
      </c>
      <c r="M2260">
        <v>16</v>
      </c>
      <c r="N2260">
        <v>0.91</v>
      </c>
      <c r="O2260">
        <v>14.56</v>
      </c>
      <c r="P2260" t="s">
        <v>1811</v>
      </c>
      <c r="Q2260" t="s">
        <v>1812</v>
      </c>
      <c r="R2260" s="16">
        <v>45804</v>
      </c>
      <c r="S2260">
        <v>45</v>
      </c>
      <c r="T2260" t="s">
        <v>1930</v>
      </c>
      <c r="U2260" s="16">
        <v>45839</v>
      </c>
      <c r="V2260" s="16">
        <v>45809</v>
      </c>
      <c r="Y2260" s="16">
        <v>45809</v>
      </c>
      <c r="AB2260" t="s">
        <v>5819</v>
      </c>
    </row>
    <row r="2261" spans="1:28" x14ac:dyDescent="0.35">
      <c r="A2261" t="s">
        <v>2615</v>
      </c>
      <c r="B2261" t="s">
        <v>2616</v>
      </c>
      <c r="C2261" t="s">
        <v>115</v>
      </c>
      <c r="D2261" t="s">
        <v>114</v>
      </c>
      <c r="E2261" s="16">
        <v>45797</v>
      </c>
      <c r="F2261">
        <v>4001935369</v>
      </c>
      <c r="G2261" t="s">
        <v>1809</v>
      </c>
      <c r="H2261" t="s">
        <v>1890</v>
      </c>
      <c r="I2261" t="s">
        <v>1865</v>
      </c>
      <c r="J2261">
        <v>3087303</v>
      </c>
      <c r="K2261">
        <v>6591300</v>
      </c>
      <c r="M2261">
        <v>2</v>
      </c>
      <c r="N2261">
        <v>0.72</v>
      </c>
      <c r="O2261">
        <v>1.44</v>
      </c>
      <c r="P2261" t="s">
        <v>1811</v>
      </c>
      <c r="Q2261" t="s">
        <v>1812</v>
      </c>
      <c r="R2261" s="16">
        <v>45804</v>
      </c>
      <c r="S2261">
        <v>45</v>
      </c>
      <c r="T2261" t="s">
        <v>1930</v>
      </c>
      <c r="U2261" s="16">
        <v>45839</v>
      </c>
      <c r="V2261" s="16">
        <v>45809</v>
      </c>
      <c r="Y2261" s="16">
        <v>45809</v>
      </c>
      <c r="AB2261" t="s">
        <v>5819</v>
      </c>
    </row>
    <row r="2262" spans="1:28" x14ac:dyDescent="0.35">
      <c r="A2262" t="s">
        <v>2615</v>
      </c>
      <c r="B2262" t="s">
        <v>2616</v>
      </c>
      <c r="C2262" t="s">
        <v>115</v>
      </c>
      <c r="D2262" t="s">
        <v>114</v>
      </c>
      <c r="E2262" s="16">
        <v>45797</v>
      </c>
      <c r="F2262">
        <v>4001935369</v>
      </c>
      <c r="G2262" t="s">
        <v>1809</v>
      </c>
      <c r="H2262" t="s">
        <v>1821</v>
      </c>
      <c r="I2262" t="s">
        <v>1822</v>
      </c>
      <c r="J2262">
        <v>3087303</v>
      </c>
      <c r="K2262">
        <v>6591300</v>
      </c>
      <c r="M2262">
        <v>41</v>
      </c>
      <c r="N2262">
        <v>1.05</v>
      </c>
      <c r="O2262">
        <v>43.05</v>
      </c>
      <c r="P2262" t="s">
        <v>1811</v>
      </c>
      <c r="Q2262" t="s">
        <v>1812</v>
      </c>
      <c r="R2262" s="16">
        <v>45804</v>
      </c>
      <c r="S2262">
        <v>45</v>
      </c>
      <c r="T2262" t="s">
        <v>1930</v>
      </c>
      <c r="U2262" s="16">
        <v>45839</v>
      </c>
      <c r="V2262" s="16">
        <v>45809</v>
      </c>
      <c r="Y2262" s="16">
        <v>45809</v>
      </c>
      <c r="AB2262" t="s">
        <v>5819</v>
      </c>
    </row>
    <row r="2263" spans="1:28" x14ac:dyDescent="0.35">
      <c r="A2263" t="s">
        <v>2615</v>
      </c>
      <c r="B2263" t="s">
        <v>2616</v>
      </c>
      <c r="C2263" t="s">
        <v>115</v>
      </c>
      <c r="D2263" t="s">
        <v>114</v>
      </c>
      <c r="E2263" s="16">
        <v>45797</v>
      </c>
      <c r="F2263">
        <v>4001935369</v>
      </c>
      <c r="G2263" t="s">
        <v>1809</v>
      </c>
      <c r="H2263" t="s">
        <v>2098</v>
      </c>
      <c r="I2263" t="s">
        <v>1825</v>
      </c>
      <c r="J2263">
        <v>3087303</v>
      </c>
      <c r="K2263">
        <v>6591300</v>
      </c>
      <c r="M2263">
        <v>10</v>
      </c>
      <c r="N2263">
        <v>0.99</v>
      </c>
      <c r="O2263">
        <v>9.9</v>
      </c>
      <c r="P2263" t="s">
        <v>1811</v>
      </c>
      <c r="Q2263" t="s">
        <v>1812</v>
      </c>
      <c r="R2263" s="16">
        <v>45804</v>
      </c>
      <c r="S2263">
        <v>45</v>
      </c>
      <c r="T2263" t="s">
        <v>1930</v>
      </c>
      <c r="U2263" s="16">
        <v>45839</v>
      </c>
      <c r="V2263" s="16">
        <v>45809</v>
      </c>
      <c r="Y2263" s="16">
        <v>45809</v>
      </c>
      <c r="AB2263" t="s">
        <v>5819</v>
      </c>
    </row>
    <row r="2264" spans="1:28" x14ac:dyDescent="0.35">
      <c r="A2264" t="s">
        <v>2615</v>
      </c>
      <c r="B2264" t="s">
        <v>2616</v>
      </c>
      <c r="C2264" t="s">
        <v>115</v>
      </c>
      <c r="D2264" t="s">
        <v>114</v>
      </c>
      <c r="E2264" s="16">
        <v>45797</v>
      </c>
      <c r="F2264">
        <v>4001935369</v>
      </c>
      <c r="G2264" t="s">
        <v>1809</v>
      </c>
      <c r="H2264" t="s">
        <v>1824</v>
      </c>
      <c r="I2264" t="s">
        <v>1825</v>
      </c>
      <c r="J2264">
        <v>3087303</v>
      </c>
      <c r="K2264">
        <v>6591300</v>
      </c>
      <c r="M2264">
        <v>6</v>
      </c>
      <c r="N2264">
        <v>1.46</v>
      </c>
      <c r="O2264">
        <v>8.76</v>
      </c>
      <c r="P2264" t="s">
        <v>1811</v>
      </c>
      <c r="Q2264" t="s">
        <v>1812</v>
      </c>
      <c r="R2264" s="16">
        <v>45804</v>
      </c>
      <c r="S2264">
        <v>45</v>
      </c>
      <c r="T2264" t="s">
        <v>1930</v>
      </c>
      <c r="U2264" s="16">
        <v>45839</v>
      </c>
      <c r="V2264" s="16">
        <v>45809</v>
      </c>
      <c r="Y2264" s="16">
        <v>45809</v>
      </c>
      <c r="AB2264" t="s">
        <v>5819</v>
      </c>
    </row>
    <row r="2265" spans="1:28" x14ac:dyDescent="0.35">
      <c r="A2265" t="s">
        <v>2615</v>
      </c>
      <c r="B2265" t="s">
        <v>2616</v>
      </c>
      <c r="C2265" t="s">
        <v>115</v>
      </c>
      <c r="D2265" t="s">
        <v>114</v>
      </c>
      <c r="E2265" s="16">
        <v>45797</v>
      </c>
      <c r="F2265">
        <v>4001935369</v>
      </c>
      <c r="G2265" t="s">
        <v>1809</v>
      </c>
      <c r="H2265" t="s">
        <v>1968</v>
      </c>
      <c r="I2265" t="s">
        <v>1831</v>
      </c>
      <c r="J2265">
        <v>3087303</v>
      </c>
      <c r="K2265">
        <v>6591300</v>
      </c>
      <c r="M2265">
        <v>1</v>
      </c>
      <c r="N2265">
        <v>9.3699999999999992</v>
      </c>
      <c r="O2265">
        <v>9.3699999999999992</v>
      </c>
      <c r="P2265" t="s">
        <v>1811</v>
      </c>
      <c r="Q2265" t="s">
        <v>1812</v>
      </c>
      <c r="R2265" s="16">
        <v>45804</v>
      </c>
      <c r="S2265">
        <v>45</v>
      </c>
      <c r="T2265" t="s">
        <v>1930</v>
      </c>
      <c r="U2265" s="16">
        <v>45839</v>
      </c>
      <c r="V2265" s="16">
        <v>45809</v>
      </c>
      <c r="Y2265" s="16">
        <v>45809</v>
      </c>
      <c r="AB2265" t="s">
        <v>5819</v>
      </c>
    </row>
    <row r="2266" spans="1:28" x14ac:dyDescent="0.35">
      <c r="A2266" t="s">
        <v>2615</v>
      </c>
      <c r="B2266" t="s">
        <v>2616</v>
      </c>
      <c r="C2266" t="s">
        <v>115</v>
      </c>
      <c r="D2266" t="s">
        <v>114</v>
      </c>
      <c r="E2266" s="16">
        <v>45797</v>
      </c>
      <c r="F2266">
        <v>4001935369</v>
      </c>
      <c r="G2266" t="s">
        <v>1809</v>
      </c>
      <c r="H2266" t="s">
        <v>2014</v>
      </c>
      <c r="I2266" t="s">
        <v>1865</v>
      </c>
      <c r="J2266">
        <v>3087303</v>
      </c>
      <c r="K2266">
        <v>6591300</v>
      </c>
      <c r="M2266">
        <v>5</v>
      </c>
      <c r="N2266">
        <v>4.7699999999999996</v>
      </c>
      <c r="O2266">
        <v>23.85</v>
      </c>
      <c r="P2266" t="s">
        <v>1811</v>
      </c>
      <c r="Q2266" t="s">
        <v>1812</v>
      </c>
      <c r="R2266" s="16">
        <v>45804</v>
      </c>
      <c r="S2266">
        <v>45</v>
      </c>
      <c r="T2266" t="s">
        <v>1930</v>
      </c>
      <c r="U2266" s="16">
        <v>45839</v>
      </c>
      <c r="V2266" s="16">
        <v>45809</v>
      </c>
      <c r="Y2266" s="16">
        <v>45809</v>
      </c>
      <c r="AB2266" t="s">
        <v>5819</v>
      </c>
    </row>
    <row r="2267" spans="1:28" x14ac:dyDescent="0.35">
      <c r="A2267" t="s">
        <v>2615</v>
      </c>
      <c r="B2267" t="s">
        <v>2616</v>
      </c>
      <c r="C2267" t="s">
        <v>115</v>
      </c>
      <c r="D2267" t="s">
        <v>114</v>
      </c>
      <c r="E2267" s="16">
        <v>45797</v>
      </c>
      <c r="F2267">
        <v>4001935369</v>
      </c>
      <c r="G2267" t="s">
        <v>1809</v>
      </c>
      <c r="H2267" t="s">
        <v>2113</v>
      </c>
      <c r="I2267" t="s">
        <v>1831</v>
      </c>
      <c r="J2267">
        <v>3087303</v>
      </c>
      <c r="K2267">
        <v>6591300</v>
      </c>
      <c r="M2267">
        <v>2</v>
      </c>
      <c r="N2267">
        <v>10.91</v>
      </c>
      <c r="O2267">
        <v>21.82</v>
      </c>
      <c r="P2267" t="s">
        <v>1811</v>
      </c>
      <c r="Q2267" t="s">
        <v>1812</v>
      </c>
      <c r="R2267" s="16">
        <v>45804</v>
      </c>
      <c r="S2267">
        <v>45</v>
      </c>
      <c r="T2267" t="s">
        <v>1930</v>
      </c>
      <c r="U2267" s="16">
        <v>45839</v>
      </c>
      <c r="V2267" s="16">
        <v>45809</v>
      </c>
      <c r="Y2267" s="16">
        <v>45809</v>
      </c>
      <c r="AB2267" t="s">
        <v>5819</v>
      </c>
    </row>
    <row r="2268" spans="1:28" x14ac:dyDescent="0.35">
      <c r="A2268" t="s">
        <v>2615</v>
      </c>
      <c r="B2268" t="s">
        <v>2616</v>
      </c>
      <c r="C2268" t="s">
        <v>115</v>
      </c>
      <c r="D2268" t="s">
        <v>114</v>
      </c>
      <c r="E2268" s="16">
        <v>45797</v>
      </c>
      <c r="F2268">
        <v>4001935369</v>
      </c>
      <c r="G2268" t="s">
        <v>1809</v>
      </c>
      <c r="H2268" t="s">
        <v>1839</v>
      </c>
      <c r="I2268" t="s">
        <v>1840</v>
      </c>
      <c r="J2268">
        <v>3087303</v>
      </c>
      <c r="K2268">
        <v>6591300</v>
      </c>
      <c r="M2268">
        <v>3</v>
      </c>
      <c r="N2268">
        <v>5.73</v>
      </c>
      <c r="O2268">
        <v>17.190000000000001</v>
      </c>
      <c r="P2268" t="s">
        <v>1811</v>
      </c>
      <c r="Q2268" t="s">
        <v>1812</v>
      </c>
      <c r="R2268" s="16">
        <v>45804</v>
      </c>
      <c r="S2268">
        <v>45</v>
      </c>
      <c r="T2268" t="s">
        <v>1930</v>
      </c>
      <c r="U2268" s="16">
        <v>45839</v>
      </c>
      <c r="V2268" s="16">
        <v>45809</v>
      </c>
      <c r="Y2268" s="16">
        <v>45809</v>
      </c>
      <c r="AB2268" t="s">
        <v>5819</v>
      </c>
    </row>
    <row r="2269" spans="1:28" x14ac:dyDescent="0.35">
      <c r="A2269" t="s">
        <v>2615</v>
      </c>
      <c r="B2269" t="s">
        <v>2616</v>
      </c>
      <c r="C2269" t="s">
        <v>115</v>
      </c>
      <c r="D2269" t="s">
        <v>114</v>
      </c>
      <c r="E2269" s="16">
        <v>45797</v>
      </c>
      <c r="F2269">
        <v>4001935369</v>
      </c>
      <c r="G2269" t="s">
        <v>1809</v>
      </c>
      <c r="H2269" t="s">
        <v>2649</v>
      </c>
      <c r="I2269" t="s">
        <v>1825</v>
      </c>
      <c r="J2269">
        <v>3087303</v>
      </c>
      <c r="K2269">
        <v>6591300</v>
      </c>
      <c r="M2269">
        <v>2</v>
      </c>
      <c r="N2269">
        <v>1.51</v>
      </c>
      <c r="O2269">
        <v>3.02</v>
      </c>
      <c r="P2269" t="s">
        <v>1811</v>
      </c>
      <c r="Q2269" t="s">
        <v>1812</v>
      </c>
      <c r="R2269" s="16">
        <v>45804</v>
      </c>
      <c r="S2269">
        <v>45</v>
      </c>
      <c r="T2269" t="s">
        <v>1930</v>
      </c>
      <c r="U2269" s="16">
        <v>45839</v>
      </c>
      <c r="V2269" s="16">
        <v>45809</v>
      </c>
      <c r="Y2269" s="16">
        <v>45809</v>
      </c>
      <c r="AB2269" t="s">
        <v>5819</v>
      </c>
    </row>
    <row r="2270" spans="1:28" x14ac:dyDescent="0.35">
      <c r="A2270" t="s">
        <v>2615</v>
      </c>
      <c r="B2270" t="s">
        <v>2616</v>
      </c>
      <c r="C2270" t="s">
        <v>115</v>
      </c>
      <c r="D2270" t="s">
        <v>114</v>
      </c>
      <c r="E2270" s="16">
        <v>45797</v>
      </c>
      <c r="F2270">
        <v>4001935369</v>
      </c>
      <c r="G2270" t="s">
        <v>1809</v>
      </c>
      <c r="H2270" t="s">
        <v>1966</v>
      </c>
      <c r="I2270" t="s">
        <v>1831</v>
      </c>
      <c r="J2270">
        <v>3087303</v>
      </c>
      <c r="K2270">
        <v>6591300</v>
      </c>
      <c r="M2270">
        <v>1</v>
      </c>
      <c r="N2270">
        <v>6.73</v>
      </c>
      <c r="O2270">
        <v>6.73</v>
      </c>
      <c r="P2270" t="s">
        <v>1811</v>
      </c>
      <c r="Q2270" t="s">
        <v>1812</v>
      </c>
      <c r="R2270" s="16">
        <v>45804</v>
      </c>
      <c r="S2270">
        <v>45</v>
      </c>
      <c r="T2270" t="s">
        <v>1930</v>
      </c>
      <c r="U2270" s="16">
        <v>45839</v>
      </c>
      <c r="V2270" s="16">
        <v>45809</v>
      </c>
      <c r="Y2270" s="16">
        <v>45809</v>
      </c>
      <c r="AB2270" t="s">
        <v>5819</v>
      </c>
    </row>
    <row r="2271" spans="1:28" x14ac:dyDescent="0.35">
      <c r="A2271" t="s">
        <v>2615</v>
      </c>
      <c r="B2271" t="s">
        <v>2616</v>
      </c>
      <c r="C2271" t="s">
        <v>115</v>
      </c>
      <c r="D2271" t="s">
        <v>114</v>
      </c>
      <c r="E2271" s="16">
        <v>45797</v>
      </c>
      <c r="F2271">
        <v>4001935369</v>
      </c>
      <c r="G2271" t="s">
        <v>1809</v>
      </c>
      <c r="H2271" t="s">
        <v>2116</v>
      </c>
      <c r="I2271" t="s">
        <v>1831</v>
      </c>
      <c r="J2271">
        <v>3087303</v>
      </c>
      <c r="K2271">
        <v>6591300</v>
      </c>
      <c r="M2271">
        <v>3</v>
      </c>
      <c r="N2271">
        <v>7.69</v>
      </c>
      <c r="O2271">
        <v>23.07</v>
      </c>
      <c r="P2271" t="s">
        <v>1811</v>
      </c>
      <c r="Q2271" t="s">
        <v>1812</v>
      </c>
      <c r="R2271" s="16">
        <v>45804</v>
      </c>
      <c r="S2271">
        <v>45</v>
      </c>
      <c r="T2271" t="s">
        <v>1930</v>
      </c>
      <c r="U2271" s="16">
        <v>45839</v>
      </c>
      <c r="V2271" s="16">
        <v>45809</v>
      </c>
      <c r="Y2271" s="16">
        <v>45809</v>
      </c>
      <c r="AB2271" t="s">
        <v>5819</v>
      </c>
    </row>
    <row r="2272" spans="1:28" x14ac:dyDescent="0.35">
      <c r="A2272" t="s">
        <v>2615</v>
      </c>
      <c r="B2272" t="s">
        <v>2616</v>
      </c>
      <c r="C2272" t="s">
        <v>115</v>
      </c>
      <c r="D2272" t="s">
        <v>114</v>
      </c>
      <c r="E2272" s="16">
        <v>45797</v>
      </c>
      <c r="F2272">
        <v>4001935369</v>
      </c>
      <c r="G2272" t="s">
        <v>1809</v>
      </c>
      <c r="H2272" t="s">
        <v>2056</v>
      </c>
      <c r="I2272" t="s">
        <v>1825</v>
      </c>
      <c r="J2272">
        <v>3087303</v>
      </c>
      <c r="K2272">
        <v>6591300</v>
      </c>
      <c r="M2272">
        <v>17</v>
      </c>
      <c r="N2272">
        <v>2.0699999999999998</v>
      </c>
      <c r="O2272">
        <v>35.19</v>
      </c>
      <c r="P2272" t="s">
        <v>1811</v>
      </c>
      <c r="Q2272" t="s">
        <v>1812</v>
      </c>
      <c r="R2272" s="16">
        <v>45804</v>
      </c>
      <c r="S2272">
        <v>45</v>
      </c>
      <c r="T2272" t="s">
        <v>1930</v>
      </c>
      <c r="U2272" s="16">
        <v>45839</v>
      </c>
      <c r="V2272" s="16">
        <v>45809</v>
      </c>
      <c r="Y2272" s="16">
        <v>45809</v>
      </c>
      <c r="AB2272" t="s">
        <v>5819</v>
      </c>
    </row>
    <row r="2273" spans="1:28" x14ac:dyDescent="0.35">
      <c r="A2273" t="s">
        <v>2615</v>
      </c>
      <c r="B2273" t="s">
        <v>2616</v>
      </c>
      <c r="C2273" t="s">
        <v>115</v>
      </c>
      <c r="D2273" t="s">
        <v>114</v>
      </c>
      <c r="E2273" s="16">
        <v>45797</v>
      </c>
      <c r="F2273">
        <v>4001935369</v>
      </c>
      <c r="G2273" t="s">
        <v>1809</v>
      </c>
      <c r="H2273" t="s">
        <v>2333</v>
      </c>
      <c r="I2273" t="s">
        <v>1825</v>
      </c>
      <c r="J2273">
        <v>3087303</v>
      </c>
      <c r="K2273">
        <v>6591300</v>
      </c>
      <c r="M2273">
        <v>4</v>
      </c>
      <c r="N2273">
        <v>3.51</v>
      </c>
      <c r="O2273">
        <v>14.04</v>
      </c>
      <c r="P2273" t="s">
        <v>1811</v>
      </c>
      <c r="Q2273" t="s">
        <v>1812</v>
      </c>
      <c r="R2273" s="16">
        <v>45804</v>
      </c>
      <c r="S2273">
        <v>45</v>
      </c>
      <c r="T2273" t="s">
        <v>1930</v>
      </c>
      <c r="U2273" s="16">
        <v>45839</v>
      </c>
      <c r="V2273" s="16">
        <v>45809</v>
      </c>
      <c r="Y2273" s="16">
        <v>45809</v>
      </c>
      <c r="AB2273" t="s">
        <v>5819</v>
      </c>
    </row>
    <row r="2274" spans="1:28" x14ac:dyDescent="0.35">
      <c r="A2274" t="s">
        <v>2615</v>
      </c>
      <c r="B2274" t="s">
        <v>2616</v>
      </c>
      <c r="C2274" t="s">
        <v>115</v>
      </c>
      <c r="D2274" t="s">
        <v>114</v>
      </c>
      <c r="E2274" s="16">
        <v>45797</v>
      </c>
      <c r="F2274">
        <v>4001935369</v>
      </c>
      <c r="G2274" t="s">
        <v>1809</v>
      </c>
      <c r="H2274" t="s">
        <v>2620</v>
      </c>
      <c r="I2274" t="s">
        <v>1831</v>
      </c>
      <c r="J2274">
        <v>3087303</v>
      </c>
      <c r="K2274">
        <v>6591300</v>
      </c>
      <c r="M2274">
        <v>2</v>
      </c>
      <c r="N2274">
        <v>5.68</v>
      </c>
      <c r="O2274">
        <v>11.36</v>
      </c>
      <c r="P2274" t="s">
        <v>1811</v>
      </c>
      <c r="Q2274" t="s">
        <v>1812</v>
      </c>
      <c r="R2274" s="16">
        <v>45804</v>
      </c>
      <c r="S2274">
        <v>45</v>
      </c>
      <c r="T2274" t="s">
        <v>1930</v>
      </c>
      <c r="U2274" s="16">
        <v>45839</v>
      </c>
      <c r="V2274" s="16">
        <v>45809</v>
      </c>
      <c r="Y2274" s="16">
        <v>45809</v>
      </c>
      <c r="AB2274" t="s">
        <v>5819</v>
      </c>
    </row>
    <row r="2275" spans="1:28" x14ac:dyDescent="0.35">
      <c r="A2275" t="s">
        <v>2615</v>
      </c>
      <c r="B2275" t="s">
        <v>2616</v>
      </c>
      <c r="C2275" t="s">
        <v>115</v>
      </c>
      <c r="D2275" t="s">
        <v>114</v>
      </c>
      <c r="E2275" s="16">
        <v>45797</v>
      </c>
      <c r="F2275">
        <v>4001935376</v>
      </c>
      <c r="G2275" t="s">
        <v>1809</v>
      </c>
      <c r="H2275" t="s">
        <v>5834</v>
      </c>
      <c r="I2275" t="s">
        <v>1826</v>
      </c>
      <c r="J2275">
        <v>3087304</v>
      </c>
      <c r="K2275">
        <v>6591301</v>
      </c>
      <c r="M2275">
        <v>1</v>
      </c>
      <c r="N2275">
        <v>3.81</v>
      </c>
      <c r="O2275">
        <v>3.81</v>
      </c>
      <c r="P2275" t="s">
        <v>1811</v>
      </c>
      <c r="Q2275" t="s">
        <v>1812</v>
      </c>
      <c r="R2275" s="16">
        <v>45806</v>
      </c>
      <c r="S2275">
        <v>45</v>
      </c>
      <c r="T2275" t="s">
        <v>1930</v>
      </c>
      <c r="U2275" s="16">
        <v>45839</v>
      </c>
      <c r="V2275" s="16">
        <v>45809</v>
      </c>
      <c r="Y2275" s="16">
        <v>45809</v>
      </c>
      <c r="AB2275" t="s">
        <v>5835</v>
      </c>
    </row>
    <row r="2276" spans="1:28" x14ac:dyDescent="0.35">
      <c r="A2276" t="s">
        <v>2615</v>
      </c>
      <c r="B2276" t="s">
        <v>2616</v>
      </c>
      <c r="C2276" t="s">
        <v>115</v>
      </c>
      <c r="D2276" t="s">
        <v>114</v>
      </c>
      <c r="E2276" s="16">
        <v>45797</v>
      </c>
      <c r="F2276">
        <v>4001935376</v>
      </c>
      <c r="G2276" t="s">
        <v>1809</v>
      </c>
      <c r="H2276" t="s">
        <v>5836</v>
      </c>
      <c r="I2276" t="s">
        <v>1833</v>
      </c>
      <c r="J2276">
        <v>3087304</v>
      </c>
      <c r="K2276">
        <v>6591301</v>
      </c>
      <c r="M2276">
        <v>2</v>
      </c>
      <c r="N2276">
        <v>44.94</v>
      </c>
      <c r="O2276">
        <v>89.88</v>
      </c>
      <c r="P2276" t="s">
        <v>1811</v>
      </c>
      <c r="Q2276" t="s">
        <v>1812</v>
      </c>
      <c r="R2276" s="16">
        <v>45806</v>
      </c>
      <c r="S2276">
        <v>45</v>
      </c>
      <c r="T2276" t="s">
        <v>1930</v>
      </c>
      <c r="U2276" s="16">
        <v>45839</v>
      </c>
      <c r="V2276" s="16">
        <v>45809</v>
      </c>
      <c r="Y2276" s="16">
        <v>45809</v>
      </c>
      <c r="AB2276" t="s">
        <v>5835</v>
      </c>
    </row>
    <row r="2277" spans="1:28" x14ac:dyDescent="0.35">
      <c r="A2277" t="s">
        <v>2615</v>
      </c>
      <c r="B2277" t="s">
        <v>2616</v>
      </c>
      <c r="C2277" t="s">
        <v>115</v>
      </c>
      <c r="D2277" t="s">
        <v>114</v>
      </c>
      <c r="E2277" s="16">
        <v>45797</v>
      </c>
      <c r="F2277">
        <v>4001935376</v>
      </c>
      <c r="G2277" t="s">
        <v>1809</v>
      </c>
      <c r="H2277" t="s">
        <v>5837</v>
      </c>
      <c r="I2277" t="s">
        <v>1819</v>
      </c>
      <c r="J2277">
        <v>3087304</v>
      </c>
      <c r="K2277">
        <v>6591301</v>
      </c>
      <c r="M2277">
        <v>4</v>
      </c>
      <c r="N2277">
        <v>10.37</v>
      </c>
      <c r="O2277">
        <v>41.48</v>
      </c>
      <c r="P2277" t="s">
        <v>1811</v>
      </c>
      <c r="Q2277" t="s">
        <v>1812</v>
      </c>
      <c r="R2277" s="16">
        <v>45806</v>
      </c>
      <c r="S2277">
        <v>45</v>
      </c>
      <c r="T2277" t="s">
        <v>1930</v>
      </c>
      <c r="U2277" s="16">
        <v>45839</v>
      </c>
      <c r="V2277" s="16">
        <v>45809</v>
      </c>
      <c r="Y2277" s="16">
        <v>45809</v>
      </c>
      <c r="AB2277" t="s">
        <v>5835</v>
      </c>
    </row>
    <row r="2278" spans="1:28" x14ac:dyDescent="0.35">
      <c r="A2278" t="s">
        <v>2615</v>
      </c>
      <c r="B2278" t="s">
        <v>2616</v>
      </c>
      <c r="C2278" t="s">
        <v>115</v>
      </c>
      <c r="D2278" t="s">
        <v>114</v>
      </c>
      <c r="E2278" s="16">
        <v>45797</v>
      </c>
      <c r="F2278">
        <v>4001935376</v>
      </c>
      <c r="G2278" t="s">
        <v>1809</v>
      </c>
      <c r="H2278" t="s">
        <v>5838</v>
      </c>
      <c r="I2278" t="s">
        <v>1822</v>
      </c>
      <c r="J2278">
        <v>3087304</v>
      </c>
      <c r="K2278">
        <v>6591301</v>
      </c>
      <c r="M2278">
        <v>6</v>
      </c>
      <c r="N2278">
        <v>80.59</v>
      </c>
      <c r="O2278">
        <v>483.54</v>
      </c>
      <c r="P2278" t="s">
        <v>1811</v>
      </c>
      <c r="Q2278" t="s">
        <v>1812</v>
      </c>
      <c r="R2278" s="16">
        <v>45806</v>
      </c>
      <c r="S2278">
        <v>45</v>
      </c>
      <c r="T2278" t="s">
        <v>1930</v>
      </c>
      <c r="U2278" s="16">
        <v>45839</v>
      </c>
      <c r="V2278" s="16">
        <v>45809</v>
      </c>
      <c r="Y2278" s="16">
        <v>45809</v>
      </c>
      <c r="AB2278" t="s">
        <v>5835</v>
      </c>
    </row>
    <row r="2279" spans="1:28" x14ac:dyDescent="0.35">
      <c r="A2279" t="s">
        <v>2615</v>
      </c>
      <c r="B2279" t="s">
        <v>2616</v>
      </c>
      <c r="C2279" t="s">
        <v>115</v>
      </c>
      <c r="D2279" t="s">
        <v>114</v>
      </c>
      <c r="E2279" s="16">
        <v>45797</v>
      </c>
      <c r="F2279">
        <v>4001935376</v>
      </c>
      <c r="G2279" t="s">
        <v>1809</v>
      </c>
      <c r="H2279" t="s">
        <v>5839</v>
      </c>
      <c r="I2279" t="s">
        <v>1929</v>
      </c>
      <c r="J2279">
        <v>3087304</v>
      </c>
      <c r="K2279">
        <v>6591301</v>
      </c>
      <c r="M2279">
        <v>2</v>
      </c>
      <c r="N2279">
        <v>52.83</v>
      </c>
      <c r="O2279">
        <v>105.66</v>
      </c>
      <c r="P2279" t="s">
        <v>1811</v>
      </c>
      <c r="Q2279" t="s">
        <v>1812</v>
      </c>
      <c r="R2279" s="16">
        <v>45806</v>
      </c>
      <c r="S2279">
        <v>45</v>
      </c>
      <c r="T2279" t="s">
        <v>1930</v>
      </c>
      <c r="U2279" s="16">
        <v>45839</v>
      </c>
      <c r="V2279" s="16">
        <v>45809</v>
      </c>
      <c r="Y2279" s="16">
        <v>45809</v>
      </c>
      <c r="AB2279" t="s">
        <v>5835</v>
      </c>
    </row>
    <row r="2280" spans="1:28" x14ac:dyDescent="0.35">
      <c r="A2280" t="s">
        <v>2615</v>
      </c>
      <c r="B2280" t="s">
        <v>2616</v>
      </c>
      <c r="C2280" t="s">
        <v>115</v>
      </c>
      <c r="D2280" t="s">
        <v>114</v>
      </c>
      <c r="E2280" s="16">
        <v>45797</v>
      </c>
      <c r="F2280">
        <v>4001935376</v>
      </c>
      <c r="G2280" t="s">
        <v>1809</v>
      </c>
      <c r="H2280" t="s">
        <v>5840</v>
      </c>
      <c r="I2280" t="s">
        <v>1833</v>
      </c>
      <c r="J2280">
        <v>3087304</v>
      </c>
      <c r="K2280">
        <v>6591301</v>
      </c>
      <c r="M2280">
        <v>1</v>
      </c>
      <c r="N2280">
        <v>83.57</v>
      </c>
      <c r="O2280">
        <v>83.57</v>
      </c>
      <c r="P2280" t="s">
        <v>1811</v>
      </c>
      <c r="Q2280" t="s">
        <v>1812</v>
      </c>
      <c r="R2280" s="16">
        <v>45806</v>
      </c>
      <c r="S2280">
        <v>45</v>
      </c>
      <c r="T2280" t="s">
        <v>1930</v>
      </c>
      <c r="U2280" s="16">
        <v>45839</v>
      </c>
      <c r="V2280" s="16">
        <v>45809</v>
      </c>
      <c r="Y2280" s="16">
        <v>45809</v>
      </c>
      <c r="AB2280" t="s">
        <v>5835</v>
      </c>
    </row>
    <row r="2281" spans="1:28" x14ac:dyDescent="0.35">
      <c r="A2281" t="s">
        <v>2615</v>
      </c>
      <c r="B2281" t="s">
        <v>2616</v>
      </c>
      <c r="C2281" t="s">
        <v>115</v>
      </c>
      <c r="D2281" t="s">
        <v>114</v>
      </c>
      <c r="E2281" s="16">
        <v>45797</v>
      </c>
      <c r="F2281">
        <v>4001935376</v>
      </c>
      <c r="G2281" t="s">
        <v>1809</v>
      </c>
      <c r="H2281" t="s">
        <v>5841</v>
      </c>
      <c r="I2281" t="s">
        <v>2383</v>
      </c>
      <c r="J2281">
        <v>3087304</v>
      </c>
      <c r="K2281">
        <v>6591301</v>
      </c>
      <c r="M2281">
        <v>24</v>
      </c>
      <c r="N2281">
        <v>11.65</v>
      </c>
      <c r="O2281">
        <v>279.60000000000002</v>
      </c>
      <c r="P2281" t="s">
        <v>1811</v>
      </c>
      <c r="Q2281" t="s">
        <v>1812</v>
      </c>
      <c r="R2281" s="16">
        <v>45806</v>
      </c>
      <c r="S2281">
        <v>45</v>
      </c>
      <c r="T2281" t="s">
        <v>1930</v>
      </c>
      <c r="U2281" s="16">
        <v>45839</v>
      </c>
      <c r="V2281" s="16">
        <v>45809</v>
      </c>
      <c r="Y2281" s="16">
        <v>45809</v>
      </c>
      <c r="AB2281" t="s">
        <v>5835</v>
      </c>
    </row>
    <row r="2282" spans="1:28" x14ac:dyDescent="0.35">
      <c r="A2282" t="s">
        <v>2615</v>
      </c>
      <c r="B2282" t="s">
        <v>2616</v>
      </c>
      <c r="C2282" t="s">
        <v>115</v>
      </c>
      <c r="D2282" t="s">
        <v>114</v>
      </c>
      <c r="E2282" s="16">
        <v>45797</v>
      </c>
      <c r="F2282">
        <v>4001935376</v>
      </c>
      <c r="G2282" t="s">
        <v>1809</v>
      </c>
      <c r="H2282" t="s">
        <v>5842</v>
      </c>
      <c r="I2282" t="s">
        <v>5843</v>
      </c>
      <c r="J2282">
        <v>3087304</v>
      </c>
      <c r="K2282">
        <v>6591301</v>
      </c>
      <c r="M2282">
        <v>2</v>
      </c>
      <c r="N2282">
        <v>287.31</v>
      </c>
      <c r="O2282">
        <v>574.62</v>
      </c>
      <c r="P2282" t="s">
        <v>1811</v>
      </c>
      <c r="Q2282" t="s">
        <v>1812</v>
      </c>
      <c r="R2282" s="16">
        <v>45806</v>
      </c>
      <c r="S2282">
        <v>45</v>
      </c>
      <c r="T2282" t="s">
        <v>1930</v>
      </c>
      <c r="U2282" s="16">
        <v>45839</v>
      </c>
      <c r="V2282" s="16">
        <v>45809</v>
      </c>
      <c r="Y2282" s="16">
        <v>45809</v>
      </c>
      <c r="AB2282" t="s">
        <v>5835</v>
      </c>
    </row>
    <row r="2283" spans="1:28" x14ac:dyDescent="0.35">
      <c r="A2283" t="s">
        <v>2615</v>
      </c>
      <c r="B2283" t="s">
        <v>2616</v>
      </c>
      <c r="C2283" t="s">
        <v>115</v>
      </c>
      <c r="D2283" t="s">
        <v>114</v>
      </c>
      <c r="E2283" s="16">
        <v>45797</v>
      </c>
      <c r="F2283">
        <v>4001935376</v>
      </c>
      <c r="G2283" t="s">
        <v>1809</v>
      </c>
      <c r="H2283" t="s">
        <v>1962</v>
      </c>
      <c r="I2283" t="s">
        <v>1831</v>
      </c>
      <c r="J2283">
        <v>3087304</v>
      </c>
      <c r="K2283">
        <v>6591301</v>
      </c>
      <c r="M2283">
        <v>1</v>
      </c>
      <c r="N2283">
        <v>6.18</v>
      </c>
      <c r="O2283">
        <v>6.18</v>
      </c>
      <c r="P2283" t="s">
        <v>1811</v>
      </c>
      <c r="Q2283" t="s">
        <v>1812</v>
      </c>
      <c r="R2283" s="16">
        <v>45806</v>
      </c>
      <c r="S2283">
        <v>45</v>
      </c>
      <c r="T2283" t="s">
        <v>1930</v>
      </c>
      <c r="U2283" s="16">
        <v>45839</v>
      </c>
      <c r="V2283" s="16">
        <v>45809</v>
      </c>
      <c r="Y2283" s="16">
        <v>45809</v>
      </c>
      <c r="AB2283" t="s">
        <v>5835</v>
      </c>
    </row>
    <row r="2284" spans="1:28" x14ac:dyDescent="0.35">
      <c r="A2284" t="s">
        <v>2615</v>
      </c>
      <c r="B2284" t="s">
        <v>2616</v>
      </c>
      <c r="C2284" t="s">
        <v>115</v>
      </c>
      <c r="D2284" t="s">
        <v>114</v>
      </c>
      <c r="E2284" s="16">
        <v>45797</v>
      </c>
      <c r="F2284">
        <v>4001935376</v>
      </c>
      <c r="G2284" t="s">
        <v>1809</v>
      </c>
      <c r="H2284" t="s">
        <v>2667</v>
      </c>
      <c r="I2284" t="s">
        <v>2668</v>
      </c>
      <c r="J2284">
        <v>3087304</v>
      </c>
      <c r="K2284">
        <v>6591301</v>
      </c>
      <c r="M2284">
        <v>24</v>
      </c>
      <c r="N2284">
        <v>12.52</v>
      </c>
      <c r="O2284">
        <v>300.48</v>
      </c>
      <c r="P2284" t="s">
        <v>1811</v>
      </c>
      <c r="Q2284" t="s">
        <v>1812</v>
      </c>
      <c r="R2284" s="16">
        <v>45806</v>
      </c>
      <c r="S2284">
        <v>45</v>
      </c>
      <c r="T2284" t="s">
        <v>1930</v>
      </c>
      <c r="U2284" s="16">
        <v>45839</v>
      </c>
      <c r="V2284" s="16">
        <v>45809</v>
      </c>
      <c r="Y2284" s="16">
        <v>45809</v>
      </c>
      <c r="AB2284" t="s">
        <v>5835</v>
      </c>
    </row>
    <row r="2285" spans="1:28" x14ac:dyDescent="0.35">
      <c r="A2285" t="s">
        <v>2615</v>
      </c>
      <c r="B2285" t="s">
        <v>2616</v>
      </c>
      <c r="C2285" t="s">
        <v>115</v>
      </c>
      <c r="D2285" t="s">
        <v>114</v>
      </c>
      <c r="E2285" s="16">
        <v>45797</v>
      </c>
      <c r="F2285">
        <v>4001935376</v>
      </c>
      <c r="G2285" t="s">
        <v>1809</v>
      </c>
      <c r="H2285" t="s">
        <v>5844</v>
      </c>
      <c r="I2285" t="s">
        <v>2669</v>
      </c>
      <c r="J2285">
        <v>3087304</v>
      </c>
      <c r="K2285">
        <v>6591301</v>
      </c>
      <c r="M2285">
        <v>1</v>
      </c>
      <c r="N2285">
        <v>664</v>
      </c>
      <c r="O2285">
        <v>664</v>
      </c>
      <c r="P2285" t="s">
        <v>1811</v>
      </c>
      <c r="Q2285" t="s">
        <v>1812</v>
      </c>
      <c r="R2285" s="16">
        <v>45806</v>
      </c>
      <c r="S2285">
        <v>45</v>
      </c>
      <c r="T2285" t="s">
        <v>1930</v>
      </c>
      <c r="U2285" s="16">
        <v>45839</v>
      </c>
      <c r="V2285" s="16">
        <v>45809</v>
      </c>
      <c r="Y2285" s="16">
        <v>45809</v>
      </c>
      <c r="AB2285" t="s">
        <v>5835</v>
      </c>
    </row>
    <row r="2286" spans="1:28" x14ac:dyDescent="0.35">
      <c r="A2286" t="s">
        <v>2615</v>
      </c>
      <c r="B2286" t="s">
        <v>2616</v>
      </c>
      <c r="C2286" t="s">
        <v>115</v>
      </c>
      <c r="D2286" t="s">
        <v>114</v>
      </c>
      <c r="E2286" s="16">
        <v>45797</v>
      </c>
      <c r="F2286">
        <v>4001935376</v>
      </c>
      <c r="G2286" t="s">
        <v>1809</v>
      </c>
      <c r="H2286" t="s">
        <v>5845</v>
      </c>
      <c r="I2286" t="s">
        <v>2670</v>
      </c>
      <c r="J2286">
        <v>3087304</v>
      </c>
      <c r="K2286">
        <v>6591301</v>
      </c>
      <c r="M2286">
        <v>1</v>
      </c>
      <c r="N2286">
        <v>664</v>
      </c>
      <c r="O2286">
        <v>664</v>
      </c>
      <c r="P2286" t="s">
        <v>1811</v>
      </c>
      <c r="Q2286" t="s">
        <v>1812</v>
      </c>
      <c r="R2286" s="16">
        <v>45806</v>
      </c>
      <c r="S2286">
        <v>45</v>
      </c>
      <c r="T2286" t="s">
        <v>1930</v>
      </c>
      <c r="U2286" s="16">
        <v>45839</v>
      </c>
      <c r="V2286" s="16">
        <v>45809</v>
      </c>
      <c r="Y2286" s="16">
        <v>45809</v>
      </c>
      <c r="AB2286" t="s">
        <v>5835</v>
      </c>
    </row>
    <row r="2287" spans="1:28" x14ac:dyDescent="0.35">
      <c r="A2287" t="s">
        <v>2615</v>
      </c>
      <c r="B2287" t="s">
        <v>2616</v>
      </c>
      <c r="C2287" t="s">
        <v>115</v>
      </c>
      <c r="D2287" t="s">
        <v>114</v>
      </c>
      <c r="E2287" s="16">
        <v>45797</v>
      </c>
      <c r="F2287">
        <v>4001935376</v>
      </c>
      <c r="G2287" t="s">
        <v>1809</v>
      </c>
      <c r="H2287" t="s">
        <v>5846</v>
      </c>
      <c r="I2287" t="s">
        <v>1833</v>
      </c>
      <c r="J2287">
        <v>3087304</v>
      </c>
      <c r="K2287">
        <v>6591301</v>
      </c>
      <c r="M2287">
        <v>1</v>
      </c>
      <c r="N2287">
        <v>615.32000000000005</v>
      </c>
      <c r="O2287">
        <v>615.32000000000005</v>
      </c>
      <c r="P2287" t="s">
        <v>1811</v>
      </c>
      <c r="Q2287" t="s">
        <v>1812</v>
      </c>
      <c r="R2287" s="16">
        <v>45806</v>
      </c>
      <c r="S2287">
        <v>45</v>
      </c>
      <c r="T2287" t="s">
        <v>1930</v>
      </c>
      <c r="U2287" s="16">
        <v>45839</v>
      </c>
      <c r="V2287" s="16">
        <v>45809</v>
      </c>
      <c r="Y2287" s="16">
        <v>45809</v>
      </c>
      <c r="AB2287" t="s">
        <v>5835</v>
      </c>
    </row>
    <row r="2288" spans="1:28" x14ac:dyDescent="0.35">
      <c r="A2288" t="s">
        <v>2615</v>
      </c>
      <c r="B2288" t="s">
        <v>2616</v>
      </c>
      <c r="C2288" t="s">
        <v>115</v>
      </c>
      <c r="D2288" t="s">
        <v>114</v>
      </c>
      <c r="E2288" s="16">
        <v>45797</v>
      </c>
      <c r="F2288">
        <v>4001935376</v>
      </c>
      <c r="G2288" t="s">
        <v>1809</v>
      </c>
      <c r="H2288" t="s">
        <v>5847</v>
      </c>
      <c r="I2288" t="s">
        <v>1833</v>
      </c>
      <c r="J2288">
        <v>3087304</v>
      </c>
      <c r="K2288">
        <v>6591301</v>
      </c>
      <c r="M2288">
        <v>2</v>
      </c>
      <c r="N2288">
        <v>113.6</v>
      </c>
      <c r="O2288">
        <v>227.2</v>
      </c>
      <c r="P2288" t="s">
        <v>1811</v>
      </c>
      <c r="Q2288" t="s">
        <v>1812</v>
      </c>
      <c r="R2288" s="16">
        <v>45806</v>
      </c>
      <c r="S2288">
        <v>45</v>
      </c>
      <c r="T2288" t="s">
        <v>1930</v>
      </c>
      <c r="U2288" s="16">
        <v>45839</v>
      </c>
      <c r="V2288" s="16">
        <v>45809</v>
      </c>
      <c r="Y2288" s="16">
        <v>45809</v>
      </c>
      <c r="AB2288" t="s">
        <v>5835</v>
      </c>
    </row>
    <row r="2289" spans="1:28" x14ac:dyDescent="0.35">
      <c r="A2289" t="s">
        <v>2615</v>
      </c>
      <c r="B2289" t="s">
        <v>2616</v>
      </c>
      <c r="C2289" t="s">
        <v>115</v>
      </c>
      <c r="D2289" t="s">
        <v>114</v>
      </c>
      <c r="E2289" s="16">
        <v>45797</v>
      </c>
      <c r="F2289">
        <v>4001935376</v>
      </c>
      <c r="G2289" t="s">
        <v>1809</v>
      </c>
      <c r="H2289" t="s">
        <v>2671</v>
      </c>
      <c r="I2289" t="s">
        <v>1831</v>
      </c>
      <c r="J2289">
        <v>3087304</v>
      </c>
      <c r="K2289">
        <v>6591301</v>
      </c>
      <c r="M2289">
        <v>1</v>
      </c>
      <c r="N2289">
        <v>6.9</v>
      </c>
      <c r="O2289">
        <v>6.9</v>
      </c>
      <c r="P2289" t="s">
        <v>1811</v>
      </c>
      <c r="Q2289" t="s">
        <v>1812</v>
      </c>
      <c r="R2289" s="16">
        <v>45806</v>
      </c>
      <c r="S2289">
        <v>45</v>
      </c>
      <c r="T2289" t="s">
        <v>1930</v>
      </c>
      <c r="U2289" s="16">
        <v>45839</v>
      </c>
      <c r="V2289" s="16">
        <v>45809</v>
      </c>
      <c r="Y2289" s="16">
        <v>45809</v>
      </c>
      <c r="AB2289" t="s">
        <v>5835</v>
      </c>
    </row>
    <row r="2290" spans="1:28" x14ac:dyDescent="0.35">
      <c r="A2290" t="s">
        <v>2615</v>
      </c>
      <c r="B2290" t="s">
        <v>2616</v>
      </c>
      <c r="C2290" t="s">
        <v>115</v>
      </c>
      <c r="D2290" t="s">
        <v>114</v>
      </c>
      <c r="E2290" s="16">
        <v>45797</v>
      </c>
      <c r="F2290">
        <v>4001935376</v>
      </c>
      <c r="G2290" t="s">
        <v>1809</v>
      </c>
      <c r="H2290" t="s">
        <v>2672</v>
      </c>
      <c r="I2290" t="s">
        <v>1833</v>
      </c>
      <c r="J2290">
        <v>3087304</v>
      </c>
      <c r="K2290">
        <v>6591301</v>
      </c>
      <c r="M2290">
        <v>1</v>
      </c>
      <c r="N2290">
        <v>345.52</v>
      </c>
      <c r="O2290">
        <v>345.52</v>
      </c>
      <c r="P2290" t="s">
        <v>1811</v>
      </c>
      <c r="Q2290" t="s">
        <v>1812</v>
      </c>
      <c r="R2290" s="16">
        <v>45806</v>
      </c>
      <c r="S2290">
        <v>45</v>
      </c>
      <c r="T2290" t="s">
        <v>1930</v>
      </c>
      <c r="U2290" s="16">
        <v>45839</v>
      </c>
      <c r="V2290" s="16">
        <v>45809</v>
      </c>
      <c r="Y2290" s="16">
        <v>45809</v>
      </c>
      <c r="AB2290" t="s">
        <v>5835</v>
      </c>
    </row>
    <row r="2291" spans="1:28" x14ac:dyDescent="0.35">
      <c r="A2291" t="s">
        <v>2615</v>
      </c>
      <c r="B2291" t="s">
        <v>2616</v>
      </c>
      <c r="C2291" t="s">
        <v>115</v>
      </c>
      <c r="D2291" t="s">
        <v>114</v>
      </c>
      <c r="E2291" s="16">
        <v>45797</v>
      </c>
      <c r="F2291">
        <v>4001935376</v>
      </c>
      <c r="G2291" t="s">
        <v>1809</v>
      </c>
      <c r="H2291" t="s">
        <v>2415</v>
      </c>
      <c r="I2291" t="s">
        <v>1833</v>
      </c>
      <c r="J2291">
        <v>3087304</v>
      </c>
      <c r="K2291">
        <v>6591301</v>
      </c>
      <c r="M2291">
        <v>2</v>
      </c>
      <c r="N2291">
        <v>317.81</v>
      </c>
      <c r="O2291">
        <v>635.62</v>
      </c>
      <c r="P2291" t="s">
        <v>1811</v>
      </c>
      <c r="Q2291" t="s">
        <v>1812</v>
      </c>
      <c r="R2291" s="16">
        <v>45806</v>
      </c>
      <c r="S2291">
        <v>45</v>
      </c>
      <c r="T2291" t="s">
        <v>1930</v>
      </c>
      <c r="U2291" s="16">
        <v>45839</v>
      </c>
      <c r="V2291" s="16">
        <v>45809</v>
      </c>
      <c r="Y2291" s="16">
        <v>45809</v>
      </c>
      <c r="AB2291" t="s">
        <v>5835</v>
      </c>
    </row>
    <row r="2292" spans="1:28" x14ac:dyDescent="0.35">
      <c r="A2292" t="s">
        <v>2615</v>
      </c>
      <c r="B2292" t="s">
        <v>2616</v>
      </c>
      <c r="C2292" t="s">
        <v>115</v>
      </c>
      <c r="D2292" t="s">
        <v>114</v>
      </c>
      <c r="E2292" s="16">
        <v>45797</v>
      </c>
      <c r="F2292">
        <v>4001935376</v>
      </c>
      <c r="G2292" t="s">
        <v>1809</v>
      </c>
      <c r="H2292" t="s">
        <v>5848</v>
      </c>
      <c r="I2292" t="s">
        <v>2274</v>
      </c>
      <c r="J2292">
        <v>3087304</v>
      </c>
      <c r="K2292">
        <v>6591301</v>
      </c>
      <c r="M2292">
        <v>14</v>
      </c>
      <c r="N2292">
        <v>1.64</v>
      </c>
      <c r="O2292">
        <v>22.96</v>
      </c>
      <c r="P2292" t="s">
        <v>1811</v>
      </c>
      <c r="Q2292" t="s">
        <v>1812</v>
      </c>
      <c r="R2292" s="16">
        <v>45806</v>
      </c>
      <c r="S2292">
        <v>45</v>
      </c>
      <c r="T2292" t="s">
        <v>1930</v>
      </c>
      <c r="U2292" s="16">
        <v>45839</v>
      </c>
      <c r="V2292" s="16">
        <v>45809</v>
      </c>
      <c r="Y2292" s="16">
        <v>45809</v>
      </c>
      <c r="AB2292" t="s">
        <v>5835</v>
      </c>
    </row>
    <row r="2293" spans="1:28" x14ac:dyDescent="0.35">
      <c r="A2293" t="s">
        <v>2615</v>
      </c>
      <c r="B2293" t="s">
        <v>2616</v>
      </c>
      <c r="C2293" t="s">
        <v>115</v>
      </c>
      <c r="D2293" t="s">
        <v>114</v>
      </c>
      <c r="E2293" s="16">
        <v>45797</v>
      </c>
      <c r="F2293">
        <v>4001935376</v>
      </c>
      <c r="G2293" t="s">
        <v>1809</v>
      </c>
      <c r="H2293" t="s">
        <v>5849</v>
      </c>
      <c r="I2293" t="s">
        <v>2012</v>
      </c>
      <c r="J2293">
        <v>3087304</v>
      </c>
      <c r="K2293">
        <v>6591301</v>
      </c>
      <c r="M2293">
        <v>2</v>
      </c>
      <c r="N2293">
        <v>0.81</v>
      </c>
      <c r="O2293">
        <v>1.62</v>
      </c>
      <c r="P2293" t="s">
        <v>1811</v>
      </c>
      <c r="Q2293" t="s">
        <v>1812</v>
      </c>
      <c r="R2293" s="16">
        <v>45806</v>
      </c>
      <c r="S2293">
        <v>45</v>
      </c>
      <c r="T2293" t="s">
        <v>1930</v>
      </c>
      <c r="U2293" s="16">
        <v>45839</v>
      </c>
      <c r="V2293" s="16">
        <v>45809</v>
      </c>
      <c r="Y2293" s="16">
        <v>45809</v>
      </c>
      <c r="AB2293" t="s">
        <v>5835</v>
      </c>
    </row>
    <row r="2294" spans="1:28" x14ac:dyDescent="0.35">
      <c r="A2294" t="s">
        <v>2615</v>
      </c>
      <c r="B2294" t="s">
        <v>2616</v>
      </c>
      <c r="C2294" t="s">
        <v>115</v>
      </c>
      <c r="D2294" t="s">
        <v>114</v>
      </c>
      <c r="E2294" s="16">
        <v>45797</v>
      </c>
      <c r="F2294">
        <v>4001935376</v>
      </c>
      <c r="G2294" t="s">
        <v>1809</v>
      </c>
      <c r="H2294" t="s">
        <v>5850</v>
      </c>
      <c r="I2294" t="s">
        <v>1822</v>
      </c>
      <c r="J2294">
        <v>3087304</v>
      </c>
      <c r="K2294">
        <v>6591301</v>
      </c>
      <c r="M2294">
        <v>8</v>
      </c>
      <c r="N2294">
        <v>0.79</v>
      </c>
      <c r="O2294">
        <v>6.32</v>
      </c>
      <c r="P2294" t="s">
        <v>1811</v>
      </c>
      <c r="Q2294" t="s">
        <v>1812</v>
      </c>
      <c r="R2294" s="16">
        <v>45806</v>
      </c>
      <c r="S2294">
        <v>45</v>
      </c>
      <c r="T2294" t="s">
        <v>1930</v>
      </c>
      <c r="U2294" s="16">
        <v>45839</v>
      </c>
      <c r="V2294" s="16">
        <v>45809</v>
      </c>
      <c r="Y2294" s="16">
        <v>45809</v>
      </c>
      <c r="AB2294" t="s">
        <v>5835</v>
      </c>
    </row>
    <row r="2295" spans="1:28" x14ac:dyDescent="0.35">
      <c r="A2295" t="s">
        <v>2615</v>
      </c>
      <c r="B2295" t="s">
        <v>2616</v>
      </c>
      <c r="C2295" t="s">
        <v>115</v>
      </c>
      <c r="D2295" t="s">
        <v>114</v>
      </c>
      <c r="E2295" s="16">
        <v>45797</v>
      </c>
      <c r="F2295">
        <v>4001935376</v>
      </c>
      <c r="G2295" t="s">
        <v>1809</v>
      </c>
      <c r="H2295" t="s">
        <v>5851</v>
      </c>
      <c r="I2295" t="s">
        <v>1855</v>
      </c>
      <c r="J2295">
        <v>3087304</v>
      </c>
      <c r="K2295">
        <v>6591301</v>
      </c>
      <c r="M2295">
        <v>4</v>
      </c>
      <c r="N2295">
        <v>40.14</v>
      </c>
      <c r="O2295">
        <v>160.56</v>
      </c>
      <c r="P2295" t="s">
        <v>1811</v>
      </c>
      <c r="Q2295" t="s">
        <v>1812</v>
      </c>
      <c r="R2295" s="16">
        <v>45806</v>
      </c>
      <c r="S2295">
        <v>45</v>
      </c>
      <c r="T2295" t="s">
        <v>1930</v>
      </c>
      <c r="U2295" s="16">
        <v>45839</v>
      </c>
      <c r="V2295" s="16">
        <v>45809</v>
      </c>
      <c r="Y2295" s="16">
        <v>45809</v>
      </c>
      <c r="AB2295" t="s">
        <v>5835</v>
      </c>
    </row>
    <row r="2296" spans="1:28" x14ac:dyDescent="0.35">
      <c r="A2296" t="s">
        <v>2615</v>
      </c>
      <c r="B2296" t="s">
        <v>2616</v>
      </c>
      <c r="C2296" t="s">
        <v>115</v>
      </c>
      <c r="D2296" t="s">
        <v>114</v>
      </c>
      <c r="E2296" s="16">
        <v>45797</v>
      </c>
      <c r="F2296">
        <v>4001935376</v>
      </c>
      <c r="G2296" t="s">
        <v>1809</v>
      </c>
      <c r="H2296" t="s">
        <v>5852</v>
      </c>
      <c r="I2296" t="s">
        <v>2663</v>
      </c>
      <c r="J2296">
        <v>3087304</v>
      </c>
      <c r="K2296">
        <v>6591301</v>
      </c>
      <c r="M2296">
        <v>18</v>
      </c>
      <c r="N2296">
        <v>0.18</v>
      </c>
      <c r="O2296">
        <v>3.24</v>
      </c>
      <c r="P2296" t="s">
        <v>1811</v>
      </c>
      <c r="Q2296" t="s">
        <v>1812</v>
      </c>
      <c r="R2296" s="16">
        <v>45806</v>
      </c>
      <c r="S2296">
        <v>45</v>
      </c>
      <c r="T2296" t="s">
        <v>1930</v>
      </c>
      <c r="U2296" s="16">
        <v>45839</v>
      </c>
      <c r="V2296" s="16">
        <v>45809</v>
      </c>
      <c r="Y2296" s="16">
        <v>45809</v>
      </c>
      <c r="AB2296" t="s">
        <v>5835</v>
      </c>
    </row>
    <row r="2297" spans="1:28" x14ac:dyDescent="0.35">
      <c r="A2297" t="s">
        <v>2615</v>
      </c>
      <c r="B2297" t="s">
        <v>2616</v>
      </c>
      <c r="C2297" t="s">
        <v>115</v>
      </c>
      <c r="D2297" t="s">
        <v>114</v>
      </c>
      <c r="E2297" s="16">
        <v>45797</v>
      </c>
      <c r="F2297">
        <v>4001935376</v>
      </c>
      <c r="G2297" t="s">
        <v>1809</v>
      </c>
      <c r="H2297" t="s">
        <v>2160</v>
      </c>
      <c r="I2297" t="s">
        <v>1833</v>
      </c>
      <c r="J2297">
        <v>3087304</v>
      </c>
      <c r="K2297">
        <v>6591301</v>
      </c>
      <c r="M2297">
        <v>5</v>
      </c>
      <c r="N2297">
        <v>20.04</v>
      </c>
      <c r="O2297">
        <v>100.2</v>
      </c>
      <c r="P2297" t="s">
        <v>1811</v>
      </c>
      <c r="Q2297" t="s">
        <v>1812</v>
      </c>
      <c r="R2297" s="16">
        <v>45806</v>
      </c>
      <c r="S2297">
        <v>45</v>
      </c>
      <c r="T2297" t="s">
        <v>1930</v>
      </c>
      <c r="U2297" s="16">
        <v>45839</v>
      </c>
      <c r="V2297" s="16">
        <v>45809</v>
      </c>
      <c r="Y2297" s="16">
        <v>45809</v>
      </c>
      <c r="AB2297" t="s">
        <v>5835</v>
      </c>
    </row>
    <row r="2298" spans="1:28" x14ac:dyDescent="0.35">
      <c r="A2298" t="s">
        <v>2615</v>
      </c>
      <c r="B2298" t="s">
        <v>2616</v>
      </c>
      <c r="C2298" t="s">
        <v>115</v>
      </c>
      <c r="D2298" t="s">
        <v>114</v>
      </c>
      <c r="E2298" s="16">
        <v>45797</v>
      </c>
      <c r="F2298">
        <v>4001935376</v>
      </c>
      <c r="G2298" t="s">
        <v>1809</v>
      </c>
      <c r="H2298" t="s">
        <v>2673</v>
      </c>
      <c r="I2298" t="s">
        <v>1936</v>
      </c>
      <c r="J2298">
        <v>3087304</v>
      </c>
      <c r="K2298">
        <v>6591301</v>
      </c>
      <c r="M2298">
        <v>1</v>
      </c>
      <c r="N2298">
        <v>30.25</v>
      </c>
      <c r="O2298">
        <v>30.25</v>
      </c>
      <c r="P2298" t="s">
        <v>1811</v>
      </c>
      <c r="Q2298" t="s">
        <v>1812</v>
      </c>
      <c r="R2298" s="16">
        <v>45806</v>
      </c>
      <c r="S2298">
        <v>45</v>
      </c>
      <c r="T2298" t="s">
        <v>1930</v>
      </c>
      <c r="U2298" s="16">
        <v>45839</v>
      </c>
      <c r="V2298" s="16">
        <v>45809</v>
      </c>
      <c r="Y2298" s="16">
        <v>45809</v>
      </c>
      <c r="AB2298" t="s">
        <v>5835</v>
      </c>
    </row>
    <row r="2299" spans="1:28" x14ac:dyDescent="0.35">
      <c r="A2299" t="s">
        <v>2615</v>
      </c>
      <c r="B2299" t="s">
        <v>2616</v>
      </c>
      <c r="C2299" t="s">
        <v>115</v>
      </c>
      <c r="D2299" t="s">
        <v>114</v>
      </c>
      <c r="E2299" s="16">
        <v>45797</v>
      </c>
      <c r="F2299">
        <v>4001935376</v>
      </c>
      <c r="G2299" t="s">
        <v>1809</v>
      </c>
      <c r="H2299" t="s">
        <v>5853</v>
      </c>
      <c r="I2299" t="s">
        <v>5012</v>
      </c>
      <c r="J2299">
        <v>3087304</v>
      </c>
      <c r="K2299">
        <v>6591301</v>
      </c>
      <c r="M2299">
        <v>6</v>
      </c>
      <c r="N2299">
        <v>31.85</v>
      </c>
      <c r="O2299">
        <v>191.1</v>
      </c>
      <c r="P2299" t="s">
        <v>1811</v>
      </c>
      <c r="Q2299" t="s">
        <v>1812</v>
      </c>
      <c r="R2299" s="16">
        <v>45806</v>
      </c>
      <c r="S2299">
        <v>45</v>
      </c>
      <c r="T2299" t="s">
        <v>1930</v>
      </c>
      <c r="U2299" s="16">
        <v>45839</v>
      </c>
      <c r="V2299" s="16">
        <v>45809</v>
      </c>
      <c r="Y2299" s="16">
        <v>45809</v>
      </c>
      <c r="AB2299" t="s">
        <v>5835</v>
      </c>
    </row>
    <row r="2300" spans="1:28" x14ac:dyDescent="0.35">
      <c r="A2300" t="s">
        <v>2615</v>
      </c>
      <c r="B2300" t="s">
        <v>2616</v>
      </c>
      <c r="C2300" t="s">
        <v>115</v>
      </c>
      <c r="D2300" t="s">
        <v>114</v>
      </c>
      <c r="E2300" s="16">
        <v>45797</v>
      </c>
      <c r="F2300">
        <v>4001935376</v>
      </c>
      <c r="G2300" t="s">
        <v>1809</v>
      </c>
      <c r="H2300" t="s">
        <v>5854</v>
      </c>
      <c r="I2300" t="s">
        <v>1855</v>
      </c>
      <c r="J2300">
        <v>3087304</v>
      </c>
      <c r="K2300">
        <v>6591301</v>
      </c>
      <c r="M2300">
        <v>4</v>
      </c>
      <c r="N2300">
        <v>7.16</v>
      </c>
      <c r="O2300">
        <v>28.64</v>
      </c>
      <c r="P2300" t="s">
        <v>1811</v>
      </c>
      <c r="Q2300" t="s">
        <v>1812</v>
      </c>
      <c r="R2300" s="16">
        <v>45806</v>
      </c>
      <c r="S2300">
        <v>45</v>
      </c>
      <c r="T2300" t="s">
        <v>1930</v>
      </c>
      <c r="U2300" s="16">
        <v>45839</v>
      </c>
      <c r="V2300" s="16">
        <v>45809</v>
      </c>
      <c r="Y2300" s="16">
        <v>45809</v>
      </c>
      <c r="AB2300" t="s">
        <v>5835</v>
      </c>
    </row>
    <row r="2301" spans="1:28" x14ac:dyDescent="0.35">
      <c r="A2301" t="s">
        <v>2615</v>
      </c>
      <c r="B2301" t="s">
        <v>2616</v>
      </c>
      <c r="C2301" t="s">
        <v>115</v>
      </c>
      <c r="D2301" t="s">
        <v>114</v>
      </c>
      <c r="E2301" s="16">
        <v>45797</v>
      </c>
      <c r="F2301">
        <v>4001935376</v>
      </c>
      <c r="G2301" t="s">
        <v>1809</v>
      </c>
      <c r="H2301" t="s">
        <v>5855</v>
      </c>
      <c r="I2301" t="s">
        <v>4510</v>
      </c>
      <c r="J2301">
        <v>3087304</v>
      </c>
      <c r="K2301">
        <v>6591301</v>
      </c>
      <c r="M2301">
        <v>12</v>
      </c>
      <c r="N2301">
        <v>107.83</v>
      </c>
      <c r="O2301">
        <v>1293.96</v>
      </c>
      <c r="P2301" t="s">
        <v>1811</v>
      </c>
      <c r="Q2301" t="s">
        <v>1812</v>
      </c>
      <c r="R2301" s="16">
        <v>45806</v>
      </c>
      <c r="S2301">
        <v>45</v>
      </c>
      <c r="T2301" t="s">
        <v>1930</v>
      </c>
      <c r="U2301" s="16">
        <v>45839</v>
      </c>
      <c r="V2301" s="16">
        <v>45809</v>
      </c>
      <c r="Y2301" s="16">
        <v>45809</v>
      </c>
      <c r="AB2301" t="s">
        <v>5835</v>
      </c>
    </row>
    <row r="2302" spans="1:28" x14ac:dyDescent="0.35">
      <c r="A2302" t="s">
        <v>2615</v>
      </c>
      <c r="B2302" t="s">
        <v>2616</v>
      </c>
      <c r="C2302" t="s">
        <v>115</v>
      </c>
      <c r="D2302" t="s">
        <v>114</v>
      </c>
      <c r="E2302" s="16">
        <v>45797</v>
      </c>
      <c r="F2302">
        <v>4001935376</v>
      </c>
      <c r="G2302" t="s">
        <v>1809</v>
      </c>
      <c r="H2302" t="s">
        <v>5856</v>
      </c>
      <c r="I2302" t="s">
        <v>1819</v>
      </c>
      <c r="J2302">
        <v>3087304</v>
      </c>
      <c r="K2302">
        <v>6591301</v>
      </c>
      <c r="M2302">
        <v>2</v>
      </c>
      <c r="N2302">
        <v>3.53</v>
      </c>
      <c r="O2302">
        <v>7.06</v>
      </c>
      <c r="P2302" t="s">
        <v>1811</v>
      </c>
      <c r="Q2302" t="s">
        <v>1812</v>
      </c>
      <c r="R2302" s="16">
        <v>45806</v>
      </c>
      <c r="S2302">
        <v>45</v>
      </c>
      <c r="T2302" t="s">
        <v>1930</v>
      </c>
      <c r="U2302" s="16">
        <v>45839</v>
      </c>
      <c r="V2302" s="16">
        <v>45809</v>
      </c>
      <c r="Y2302" s="16">
        <v>45809</v>
      </c>
      <c r="AB2302" t="s">
        <v>5835</v>
      </c>
    </row>
    <row r="2303" spans="1:28" x14ac:dyDescent="0.35">
      <c r="A2303" t="s">
        <v>2615</v>
      </c>
      <c r="B2303" t="s">
        <v>2616</v>
      </c>
      <c r="C2303" t="s">
        <v>115</v>
      </c>
      <c r="D2303" t="s">
        <v>114</v>
      </c>
      <c r="E2303" s="16">
        <v>45797</v>
      </c>
      <c r="F2303">
        <v>4001935376</v>
      </c>
      <c r="G2303" t="s">
        <v>1809</v>
      </c>
      <c r="H2303" t="s">
        <v>5857</v>
      </c>
      <c r="I2303" t="s">
        <v>1852</v>
      </c>
      <c r="J2303">
        <v>3087304</v>
      </c>
      <c r="K2303">
        <v>6591301</v>
      </c>
      <c r="M2303">
        <v>2</v>
      </c>
      <c r="N2303">
        <v>9.61</v>
      </c>
      <c r="O2303">
        <v>19.22</v>
      </c>
      <c r="P2303" t="s">
        <v>1811</v>
      </c>
      <c r="Q2303" t="s">
        <v>1812</v>
      </c>
      <c r="R2303" s="16">
        <v>45806</v>
      </c>
      <c r="S2303">
        <v>45</v>
      </c>
      <c r="T2303" t="s">
        <v>1930</v>
      </c>
      <c r="U2303" s="16">
        <v>45839</v>
      </c>
      <c r="V2303" s="16">
        <v>45809</v>
      </c>
      <c r="Y2303" s="16">
        <v>45809</v>
      </c>
      <c r="AB2303" t="s">
        <v>5835</v>
      </c>
    </row>
    <row r="2304" spans="1:28" x14ac:dyDescent="0.35">
      <c r="A2304" t="s">
        <v>2615</v>
      </c>
      <c r="B2304" t="s">
        <v>2616</v>
      </c>
      <c r="C2304" t="s">
        <v>115</v>
      </c>
      <c r="D2304" t="s">
        <v>114</v>
      </c>
      <c r="E2304" s="16">
        <v>45797</v>
      </c>
      <c r="F2304">
        <v>4001935376</v>
      </c>
      <c r="G2304" t="s">
        <v>1809</v>
      </c>
      <c r="H2304" t="s">
        <v>2161</v>
      </c>
      <c r="I2304" t="s">
        <v>1825</v>
      </c>
      <c r="J2304">
        <v>3087304</v>
      </c>
      <c r="K2304">
        <v>6591301</v>
      </c>
      <c r="M2304">
        <v>8</v>
      </c>
      <c r="N2304">
        <v>2.27</v>
      </c>
      <c r="O2304">
        <v>18.16</v>
      </c>
      <c r="P2304" t="s">
        <v>1811</v>
      </c>
      <c r="Q2304" t="s">
        <v>1812</v>
      </c>
      <c r="R2304" s="16">
        <v>45806</v>
      </c>
      <c r="S2304">
        <v>45</v>
      </c>
      <c r="T2304" t="s">
        <v>1930</v>
      </c>
      <c r="U2304" s="16">
        <v>45839</v>
      </c>
      <c r="V2304" s="16">
        <v>45809</v>
      </c>
      <c r="Y2304" s="16">
        <v>45809</v>
      </c>
      <c r="AB2304" t="s">
        <v>5835</v>
      </c>
    </row>
    <row r="2305" spans="1:28" x14ac:dyDescent="0.35">
      <c r="A2305" t="s">
        <v>2615</v>
      </c>
      <c r="B2305" t="s">
        <v>2616</v>
      </c>
      <c r="C2305" t="s">
        <v>115</v>
      </c>
      <c r="D2305" t="s">
        <v>114</v>
      </c>
      <c r="E2305" s="16">
        <v>45797</v>
      </c>
      <c r="F2305">
        <v>4001935376</v>
      </c>
      <c r="G2305" t="s">
        <v>1809</v>
      </c>
      <c r="H2305" t="s">
        <v>5858</v>
      </c>
      <c r="I2305" t="s">
        <v>2106</v>
      </c>
      <c r="J2305">
        <v>3087304</v>
      </c>
      <c r="K2305">
        <v>6591301</v>
      </c>
      <c r="M2305">
        <v>2</v>
      </c>
      <c r="N2305">
        <v>136.13</v>
      </c>
      <c r="O2305">
        <v>272.26</v>
      </c>
      <c r="P2305" t="s">
        <v>1811</v>
      </c>
      <c r="Q2305" t="s">
        <v>1812</v>
      </c>
      <c r="R2305" s="16">
        <v>45806</v>
      </c>
      <c r="S2305">
        <v>45</v>
      </c>
      <c r="T2305" t="s">
        <v>1930</v>
      </c>
      <c r="U2305" s="16">
        <v>45839</v>
      </c>
      <c r="V2305" s="16">
        <v>45809</v>
      </c>
      <c r="Y2305" s="16">
        <v>45809</v>
      </c>
      <c r="AB2305" t="s">
        <v>5835</v>
      </c>
    </row>
    <row r="2306" spans="1:28" x14ac:dyDescent="0.35">
      <c r="A2306" t="s">
        <v>2615</v>
      </c>
      <c r="B2306" t="s">
        <v>2616</v>
      </c>
      <c r="C2306" t="s">
        <v>115</v>
      </c>
      <c r="D2306" t="s">
        <v>114</v>
      </c>
      <c r="E2306" s="16">
        <v>45797</v>
      </c>
      <c r="F2306">
        <v>4001935376</v>
      </c>
      <c r="G2306" t="s">
        <v>1809</v>
      </c>
      <c r="H2306" t="s">
        <v>5859</v>
      </c>
      <c r="I2306" t="s">
        <v>2106</v>
      </c>
      <c r="J2306">
        <v>3087304</v>
      </c>
      <c r="K2306">
        <v>6591301</v>
      </c>
      <c r="M2306">
        <v>1</v>
      </c>
      <c r="N2306">
        <v>142.91999999999999</v>
      </c>
      <c r="O2306">
        <v>142.91999999999999</v>
      </c>
      <c r="P2306" t="s">
        <v>1811</v>
      </c>
      <c r="Q2306" t="s">
        <v>1812</v>
      </c>
      <c r="R2306" s="16">
        <v>45806</v>
      </c>
      <c r="S2306">
        <v>45</v>
      </c>
      <c r="T2306" t="s">
        <v>1930</v>
      </c>
      <c r="U2306" s="16">
        <v>45839</v>
      </c>
      <c r="V2306" s="16">
        <v>45809</v>
      </c>
      <c r="Y2306" s="16">
        <v>45809</v>
      </c>
      <c r="AB2306" t="s">
        <v>5835</v>
      </c>
    </row>
    <row r="2307" spans="1:28" x14ac:dyDescent="0.35">
      <c r="A2307" t="s">
        <v>2615</v>
      </c>
      <c r="B2307" t="s">
        <v>2616</v>
      </c>
      <c r="C2307" t="s">
        <v>115</v>
      </c>
      <c r="D2307" t="s">
        <v>114</v>
      </c>
      <c r="E2307" s="16">
        <v>45797</v>
      </c>
      <c r="F2307">
        <v>4001935376</v>
      </c>
      <c r="G2307" t="s">
        <v>1809</v>
      </c>
      <c r="H2307" t="s">
        <v>5860</v>
      </c>
      <c r="I2307" t="s">
        <v>1828</v>
      </c>
      <c r="J2307">
        <v>3087304</v>
      </c>
      <c r="K2307">
        <v>6591301</v>
      </c>
      <c r="M2307">
        <v>1</v>
      </c>
      <c r="N2307">
        <v>82.15</v>
      </c>
      <c r="O2307">
        <v>82.15</v>
      </c>
      <c r="P2307" t="s">
        <v>1811</v>
      </c>
      <c r="Q2307" t="s">
        <v>1812</v>
      </c>
      <c r="R2307" s="16">
        <v>45806</v>
      </c>
      <c r="S2307">
        <v>45</v>
      </c>
      <c r="T2307" t="s">
        <v>1930</v>
      </c>
      <c r="U2307" s="16">
        <v>45839</v>
      </c>
      <c r="V2307" s="16">
        <v>45809</v>
      </c>
      <c r="Y2307" s="16">
        <v>45809</v>
      </c>
      <c r="AB2307" t="s">
        <v>5835</v>
      </c>
    </row>
    <row r="2308" spans="1:28" x14ac:dyDescent="0.35">
      <c r="A2308" t="s">
        <v>2615</v>
      </c>
      <c r="B2308" t="s">
        <v>2616</v>
      </c>
      <c r="C2308" t="s">
        <v>115</v>
      </c>
      <c r="D2308" t="s">
        <v>114</v>
      </c>
      <c r="E2308" s="16">
        <v>45797</v>
      </c>
      <c r="F2308">
        <v>4001935376</v>
      </c>
      <c r="G2308" t="s">
        <v>1809</v>
      </c>
      <c r="H2308" t="s">
        <v>5861</v>
      </c>
      <c r="I2308" t="s">
        <v>1828</v>
      </c>
      <c r="J2308">
        <v>3087304</v>
      </c>
      <c r="K2308">
        <v>6591301</v>
      </c>
      <c r="M2308">
        <v>1</v>
      </c>
      <c r="N2308">
        <v>77.41</v>
      </c>
      <c r="O2308">
        <v>77.41</v>
      </c>
      <c r="P2308" t="s">
        <v>1811</v>
      </c>
      <c r="Q2308" t="s">
        <v>1812</v>
      </c>
      <c r="R2308" s="16">
        <v>45806</v>
      </c>
      <c r="S2308">
        <v>45</v>
      </c>
      <c r="T2308" t="s">
        <v>1930</v>
      </c>
      <c r="U2308" s="16">
        <v>45839</v>
      </c>
      <c r="V2308" s="16">
        <v>45809</v>
      </c>
      <c r="Y2308" s="16">
        <v>45809</v>
      </c>
      <c r="AB2308" t="s">
        <v>5835</v>
      </c>
    </row>
    <row r="2309" spans="1:28" x14ac:dyDescent="0.35">
      <c r="A2309" t="s">
        <v>2615</v>
      </c>
      <c r="B2309" t="s">
        <v>2616</v>
      </c>
      <c r="C2309" t="s">
        <v>115</v>
      </c>
      <c r="D2309" t="s">
        <v>114</v>
      </c>
      <c r="E2309" s="16">
        <v>45797</v>
      </c>
      <c r="F2309">
        <v>4001935376</v>
      </c>
      <c r="G2309" t="s">
        <v>1809</v>
      </c>
      <c r="H2309" t="s">
        <v>5862</v>
      </c>
      <c r="I2309" t="s">
        <v>1828</v>
      </c>
      <c r="J2309">
        <v>3087304</v>
      </c>
      <c r="K2309">
        <v>6591301</v>
      </c>
      <c r="M2309">
        <v>1</v>
      </c>
      <c r="N2309">
        <v>78.95</v>
      </c>
      <c r="O2309">
        <v>78.95</v>
      </c>
      <c r="P2309" t="s">
        <v>1811</v>
      </c>
      <c r="Q2309" t="s">
        <v>1812</v>
      </c>
      <c r="R2309" s="16">
        <v>45806</v>
      </c>
      <c r="S2309">
        <v>45</v>
      </c>
      <c r="T2309" t="s">
        <v>1930</v>
      </c>
      <c r="U2309" s="16">
        <v>45839</v>
      </c>
      <c r="V2309" s="16">
        <v>45809</v>
      </c>
      <c r="Y2309" s="16">
        <v>45809</v>
      </c>
      <c r="AB2309" t="s">
        <v>5835</v>
      </c>
    </row>
    <row r="2310" spans="1:28" x14ac:dyDescent="0.35">
      <c r="A2310" t="s">
        <v>2615</v>
      </c>
      <c r="B2310" t="s">
        <v>2616</v>
      </c>
      <c r="C2310" t="s">
        <v>115</v>
      </c>
      <c r="D2310" t="s">
        <v>114</v>
      </c>
      <c r="E2310" s="16">
        <v>45797</v>
      </c>
      <c r="F2310">
        <v>4001935376</v>
      </c>
      <c r="G2310" t="s">
        <v>1809</v>
      </c>
      <c r="H2310" t="s">
        <v>5863</v>
      </c>
      <c r="I2310" t="s">
        <v>1828</v>
      </c>
      <c r="J2310">
        <v>3087304</v>
      </c>
      <c r="K2310">
        <v>6591301</v>
      </c>
      <c r="M2310">
        <v>1</v>
      </c>
      <c r="N2310">
        <v>110.55</v>
      </c>
      <c r="O2310">
        <v>110.55</v>
      </c>
      <c r="P2310" t="s">
        <v>1811</v>
      </c>
      <c r="Q2310" t="s">
        <v>1812</v>
      </c>
      <c r="R2310" s="16">
        <v>45806</v>
      </c>
      <c r="S2310">
        <v>45</v>
      </c>
      <c r="T2310" t="s">
        <v>1930</v>
      </c>
      <c r="U2310" s="16">
        <v>45839</v>
      </c>
      <c r="V2310" s="16">
        <v>45809</v>
      </c>
      <c r="Y2310" s="16">
        <v>45809</v>
      </c>
      <c r="AB2310" t="s">
        <v>5835</v>
      </c>
    </row>
    <row r="2311" spans="1:28" x14ac:dyDescent="0.35">
      <c r="A2311" t="s">
        <v>2615</v>
      </c>
      <c r="B2311" t="s">
        <v>2616</v>
      </c>
      <c r="C2311" t="s">
        <v>115</v>
      </c>
      <c r="D2311" t="s">
        <v>114</v>
      </c>
      <c r="E2311" s="16">
        <v>45797</v>
      </c>
      <c r="F2311">
        <v>4001935376</v>
      </c>
      <c r="G2311" t="s">
        <v>1809</v>
      </c>
      <c r="H2311" t="s">
        <v>2674</v>
      </c>
      <c r="I2311" t="s">
        <v>1828</v>
      </c>
      <c r="J2311">
        <v>3087304</v>
      </c>
      <c r="K2311">
        <v>6591301</v>
      </c>
      <c r="M2311">
        <v>1</v>
      </c>
      <c r="N2311">
        <v>142.88999999999999</v>
      </c>
      <c r="O2311">
        <v>142.88999999999999</v>
      </c>
      <c r="P2311" t="s">
        <v>1811</v>
      </c>
      <c r="Q2311" t="s">
        <v>1812</v>
      </c>
      <c r="R2311" s="16">
        <v>45806</v>
      </c>
      <c r="S2311">
        <v>45</v>
      </c>
      <c r="T2311" t="s">
        <v>1930</v>
      </c>
      <c r="U2311" s="16">
        <v>45839</v>
      </c>
      <c r="V2311" s="16">
        <v>45809</v>
      </c>
      <c r="Y2311" s="16">
        <v>45809</v>
      </c>
      <c r="AB2311" t="s">
        <v>5835</v>
      </c>
    </row>
    <row r="2312" spans="1:28" x14ac:dyDescent="0.35">
      <c r="A2312" t="s">
        <v>2615</v>
      </c>
      <c r="B2312" t="s">
        <v>2616</v>
      </c>
      <c r="C2312" t="s">
        <v>115</v>
      </c>
      <c r="D2312" t="s">
        <v>114</v>
      </c>
      <c r="E2312" s="16">
        <v>45797</v>
      </c>
      <c r="F2312">
        <v>4001935376</v>
      </c>
      <c r="G2312" t="s">
        <v>1809</v>
      </c>
      <c r="H2312" t="s">
        <v>5864</v>
      </c>
      <c r="I2312" t="s">
        <v>1828</v>
      </c>
      <c r="J2312">
        <v>3087304</v>
      </c>
      <c r="K2312">
        <v>6591301</v>
      </c>
      <c r="M2312">
        <v>1</v>
      </c>
      <c r="N2312">
        <v>52.29</v>
      </c>
      <c r="O2312">
        <v>52.29</v>
      </c>
      <c r="P2312" t="s">
        <v>1811</v>
      </c>
      <c r="Q2312" t="s">
        <v>1812</v>
      </c>
      <c r="R2312" s="16">
        <v>45806</v>
      </c>
      <c r="S2312">
        <v>45</v>
      </c>
      <c r="T2312" t="s">
        <v>1930</v>
      </c>
      <c r="U2312" s="16">
        <v>45839</v>
      </c>
      <c r="V2312" s="16">
        <v>45809</v>
      </c>
      <c r="Y2312" s="16">
        <v>45809</v>
      </c>
      <c r="AB2312" t="s">
        <v>5835</v>
      </c>
    </row>
    <row r="2313" spans="1:28" x14ac:dyDescent="0.35">
      <c r="A2313" t="s">
        <v>2615</v>
      </c>
      <c r="B2313" t="s">
        <v>2616</v>
      </c>
      <c r="C2313" t="s">
        <v>115</v>
      </c>
      <c r="D2313" t="s">
        <v>114</v>
      </c>
      <c r="E2313" s="16">
        <v>45797</v>
      </c>
      <c r="F2313">
        <v>4001935376</v>
      </c>
      <c r="G2313" t="s">
        <v>1809</v>
      </c>
      <c r="H2313" t="s">
        <v>1999</v>
      </c>
      <c r="I2313" t="s">
        <v>1825</v>
      </c>
      <c r="J2313">
        <v>3087304</v>
      </c>
      <c r="K2313">
        <v>6591301</v>
      </c>
      <c r="M2313">
        <v>8</v>
      </c>
      <c r="N2313">
        <v>2.0699999999999998</v>
      </c>
      <c r="O2313">
        <v>16.559999999999999</v>
      </c>
      <c r="P2313" t="s">
        <v>1811</v>
      </c>
      <c r="Q2313" t="s">
        <v>1812</v>
      </c>
      <c r="R2313" s="16">
        <v>45806</v>
      </c>
      <c r="S2313">
        <v>45</v>
      </c>
      <c r="T2313" t="s">
        <v>1930</v>
      </c>
      <c r="U2313" s="16">
        <v>45839</v>
      </c>
      <c r="V2313" s="16">
        <v>45809</v>
      </c>
      <c r="Y2313" s="16">
        <v>45809</v>
      </c>
      <c r="AB2313" t="s">
        <v>5835</v>
      </c>
    </row>
    <row r="2314" spans="1:28" x14ac:dyDescent="0.35">
      <c r="A2314" t="s">
        <v>2615</v>
      </c>
      <c r="B2314" t="s">
        <v>2616</v>
      </c>
      <c r="C2314" t="s">
        <v>115</v>
      </c>
      <c r="D2314" t="s">
        <v>114</v>
      </c>
      <c r="E2314" s="16">
        <v>45797</v>
      </c>
      <c r="F2314">
        <v>4001935376</v>
      </c>
      <c r="G2314" t="s">
        <v>1809</v>
      </c>
      <c r="H2314" t="s">
        <v>5865</v>
      </c>
      <c r="I2314" t="s">
        <v>5866</v>
      </c>
      <c r="J2314">
        <v>3087304</v>
      </c>
      <c r="K2314">
        <v>6591301</v>
      </c>
      <c r="M2314">
        <v>12</v>
      </c>
      <c r="N2314">
        <v>11.19</v>
      </c>
      <c r="O2314">
        <v>134.28</v>
      </c>
      <c r="P2314" t="s">
        <v>1811</v>
      </c>
      <c r="Q2314" t="s">
        <v>1812</v>
      </c>
      <c r="R2314" s="16">
        <v>45806</v>
      </c>
      <c r="S2314">
        <v>45</v>
      </c>
      <c r="T2314" t="s">
        <v>1930</v>
      </c>
      <c r="U2314" s="16">
        <v>45839</v>
      </c>
      <c r="V2314" s="16">
        <v>45809</v>
      </c>
      <c r="Y2314" s="16">
        <v>45809</v>
      </c>
      <c r="AB2314" t="s">
        <v>5835</v>
      </c>
    </row>
    <row r="2315" spans="1:28" x14ac:dyDescent="0.35">
      <c r="A2315" t="s">
        <v>2615</v>
      </c>
      <c r="B2315" t="s">
        <v>2616</v>
      </c>
      <c r="C2315" t="s">
        <v>115</v>
      </c>
      <c r="D2315" t="s">
        <v>114</v>
      </c>
      <c r="E2315" s="16">
        <v>45797</v>
      </c>
      <c r="F2315">
        <v>4001935376</v>
      </c>
      <c r="G2315" t="s">
        <v>1809</v>
      </c>
      <c r="H2315" t="s">
        <v>2037</v>
      </c>
      <c r="I2315" t="s">
        <v>1825</v>
      </c>
      <c r="J2315">
        <v>3087304</v>
      </c>
      <c r="K2315">
        <v>6591301</v>
      </c>
      <c r="M2315">
        <v>4</v>
      </c>
      <c r="N2315">
        <v>1.34</v>
      </c>
      <c r="O2315">
        <v>5.36</v>
      </c>
      <c r="P2315" t="s">
        <v>1811</v>
      </c>
      <c r="Q2315" t="s">
        <v>1812</v>
      </c>
      <c r="R2315" s="16">
        <v>45806</v>
      </c>
      <c r="S2315">
        <v>45</v>
      </c>
      <c r="T2315" t="s">
        <v>1930</v>
      </c>
      <c r="U2315" s="16">
        <v>45839</v>
      </c>
      <c r="V2315" s="16">
        <v>45809</v>
      </c>
      <c r="Y2315" s="16">
        <v>45809</v>
      </c>
      <c r="AB2315" t="s">
        <v>5835</v>
      </c>
    </row>
    <row r="2316" spans="1:28" x14ac:dyDescent="0.35">
      <c r="A2316" t="s">
        <v>2615</v>
      </c>
      <c r="B2316" t="s">
        <v>2616</v>
      </c>
      <c r="C2316" t="s">
        <v>115</v>
      </c>
      <c r="D2316" t="s">
        <v>114</v>
      </c>
      <c r="E2316" s="16">
        <v>45797</v>
      </c>
      <c r="F2316">
        <v>4001935376</v>
      </c>
      <c r="G2316" t="s">
        <v>1809</v>
      </c>
      <c r="H2316" t="s">
        <v>2027</v>
      </c>
      <c r="I2316" t="s">
        <v>1826</v>
      </c>
      <c r="J2316">
        <v>3087304</v>
      </c>
      <c r="K2316">
        <v>6591301</v>
      </c>
      <c r="M2316">
        <v>5</v>
      </c>
      <c r="N2316">
        <v>1.48</v>
      </c>
      <c r="O2316">
        <v>7.4</v>
      </c>
      <c r="P2316" t="s">
        <v>1811</v>
      </c>
      <c r="Q2316" t="s">
        <v>1812</v>
      </c>
      <c r="R2316" s="16">
        <v>45806</v>
      </c>
      <c r="S2316">
        <v>45</v>
      </c>
      <c r="T2316" t="s">
        <v>1930</v>
      </c>
      <c r="U2316" s="16">
        <v>45839</v>
      </c>
      <c r="V2316" s="16">
        <v>45809</v>
      </c>
      <c r="Y2316" s="16">
        <v>45809</v>
      </c>
      <c r="AB2316" t="s">
        <v>5835</v>
      </c>
    </row>
    <row r="2317" spans="1:28" x14ac:dyDescent="0.35">
      <c r="A2317" t="s">
        <v>2615</v>
      </c>
      <c r="B2317" t="s">
        <v>2616</v>
      </c>
      <c r="C2317" t="s">
        <v>115</v>
      </c>
      <c r="D2317" t="s">
        <v>114</v>
      </c>
      <c r="E2317" s="16">
        <v>45797</v>
      </c>
      <c r="F2317">
        <v>4001935376</v>
      </c>
      <c r="G2317" t="s">
        <v>1809</v>
      </c>
      <c r="H2317" t="s">
        <v>2675</v>
      </c>
      <c r="I2317" t="s">
        <v>1826</v>
      </c>
      <c r="J2317">
        <v>3087304</v>
      </c>
      <c r="K2317">
        <v>6591301</v>
      </c>
      <c r="M2317">
        <v>1</v>
      </c>
      <c r="N2317">
        <v>6.6</v>
      </c>
      <c r="O2317">
        <v>6.6</v>
      </c>
      <c r="P2317" t="s">
        <v>1811</v>
      </c>
      <c r="Q2317" t="s">
        <v>1812</v>
      </c>
      <c r="R2317" s="16">
        <v>45806</v>
      </c>
      <c r="S2317">
        <v>45</v>
      </c>
      <c r="T2317" t="s">
        <v>1930</v>
      </c>
      <c r="U2317" s="16">
        <v>45839</v>
      </c>
      <c r="V2317" s="16">
        <v>45809</v>
      </c>
      <c r="Y2317" s="16">
        <v>45809</v>
      </c>
      <c r="AB2317" t="s">
        <v>5835</v>
      </c>
    </row>
    <row r="2318" spans="1:28" x14ac:dyDescent="0.35">
      <c r="A2318" t="s">
        <v>2615</v>
      </c>
      <c r="B2318" t="s">
        <v>2616</v>
      </c>
      <c r="C2318" t="s">
        <v>115</v>
      </c>
      <c r="D2318" t="s">
        <v>114</v>
      </c>
      <c r="E2318" s="16">
        <v>45797</v>
      </c>
      <c r="F2318">
        <v>4001935376</v>
      </c>
      <c r="G2318" t="s">
        <v>1809</v>
      </c>
      <c r="H2318" t="s">
        <v>1846</v>
      </c>
      <c r="I2318" t="s">
        <v>1826</v>
      </c>
      <c r="J2318">
        <v>3087304</v>
      </c>
      <c r="K2318">
        <v>6591301</v>
      </c>
      <c r="M2318">
        <v>2</v>
      </c>
      <c r="N2318">
        <v>4.08</v>
      </c>
      <c r="O2318">
        <v>8.16</v>
      </c>
      <c r="P2318" t="s">
        <v>1811</v>
      </c>
      <c r="Q2318" t="s">
        <v>1812</v>
      </c>
      <c r="R2318" s="16">
        <v>45806</v>
      </c>
      <c r="S2318">
        <v>45</v>
      </c>
      <c r="T2318" t="s">
        <v>1930</v>
      </c>
      <c r="U2318" s="16">
        <v>45839</v>
      </c>
      <c r="V2318" s="16">
        <v>45809</v>
      </c>
      <c r="Y2318" s="16">
        <v>45809</v>
      </c>
      <c r="AB2318" t="s">
        <v>5835</v>
      </c>
    </row>
    <row r="2319" spans="1:28" x14ac:dyDescent="0.35">
      <c r="A2319" t="s">
        <v>2615</v>
      </c>
      <c r="B2319" t="s">
        <v>2616</v>
      </c>
      <c r="C2319" t="s">
        <v>115</v>
      </c>
      <c r="D2319" t="s">
        <v>114</v>
      </c>
      <c r="E2319" s="16">
        <v>45797</v>
      </c>
      <c r="F2319">
        <v>4001935376</v>
      </c>
      <c r="G2319" t="s">
        <v>1809</v>
      </c>
      <c r="H2319" t="s">
        <v>1890</v>
      </c>
      <c r="I2319" t="s">
        <v>1865</v>
      </c>
      <c r="J2319">
        <v>3087304</v>
      </c>
      <c r="K2319">
        <v>6591301</v>
      </c>
      <c r="M2319">
        <v>32</v>
      </c>
      <c r="N2319">
        <v>0.72</v>
      </c>
      <c r="O2319">
        <v>23.04</v>
      </c>
      <c r="P2319" t="s">
        <v>1811</v>
      </c>
      <c r="Q2319" t="s">
        <v>1812</v>
      </c>
      <c r="R2319" s="16">
        <v>45806</v>
      </c>
      <c r="S2319">
        <v>45</v>
      </c>
      <c r="T2319" t="s">
        <v>1930</v>
      </c>
      <c r="U2319" s="16">
        <v>45839</v>
      </c>
      <c r="V2319" s="16">
        <v>45809</v>
      </c>
      <c r="Y2319" s="16">
        <v>45809</v>
      </c>
      <c r="AB2319" t="s">
        <v>5835</v>
      </c>
    </row>
    <row r="2320" spans="1:28" x14ac:dyDescent="0.35">
      <c r="A2320" t="s">
        <v>2615</v>
      </c>
      <c r="B2320" t="s">
        <v>2616</v>
      </c>
      <c r="C2320" t="s">
        <v>115</v>
      </c>
      <c r="D2320" t="s">
        <v>114</v>
      </c>
      <c r="E2320" s="16">
        <v>45797</v>
      </c>
      <c r="F2320">
        <v>4001935376</v>
      </c>
      <c r="G2320" t="s">
        <v>1809</v>
      </c>
      <c r="H2320" t="s">
        <v>2162</v>
      </c>
      <c r="I2320" t="s">
        <v>1825</v>
      </c>
      <c r="J2320">
        <v>3087304</v>
      </c>
      <c r="K2320">
        <v>6591301</v>
      </c>
      <c r="M2320">
        <v>3</v>
      </c>
      <c r="N2320">
        <v>0.84</v>
      </c>
      <c r="O2320">
        <v>2.52</v>
      </c>
      <c r="P2320" t="s">
        <v>1811</v>
      </c>
      <c r="Q2320" t="s">
        <v>1812</v>
      </c>
      <c r="R2320" s="16">
        <v>45806</v>
      </c>
      <c r="S2320">
        <v>45</v>
      </c>
      <c r="T2320" t="s">
        <v>1930</v>
      </c>
      <c r="U2320" s="16">
        <v>45839</v>
      </c>
      <c r="V2320" s="16">
        <v>45809</v>
      </c>
      <c r="Y2320" s="16">
        <v>45809</v>
      </c>
      <c r="AB2320" t="s">
        <v>5835</v>
      </c>
    </row>
    <row r="2321" spans="1:28" x14ac:dyDescent="0.35">
      <c r="A2321" t="s">
        <v>2615</v>
      </c>
      <c r="B2321" t="s">
        <v>2616</v>
      </c>
      <c r="C2321" t="s">
        <v>115</v>
      </c>
      <c r="D2321" t="s">
        <v>114</v>
      </c>
      <c r="E2321" s="16">
        <v>45797</v>
      </c>
      <c r="F2321">
        <v>4001935376</v>
      </c>
      <c r="G2321" t="s">
        <v>1809</v>
      </c>
      <c r="H2321" t="s">
        <v>2067</v>
      </c>
      <c r="I2321" t="s">
        <v>2068</v>
      </c>
      <c r="J2321">
        <v>3087304</v>
      </c>
      <c r="K2321">
        <v>6591301</v>
      </c>
      <c r="M2321">
        <v>1</v>
      </c>
      <c r="N2321">
        <v>1.69</v>
      </c>
      <c r="O2321">
        <v>1.69</v>
      </c>
      <c r="P2321" t="s">
        <v>1811</v>
      </c>
      <c r="Q2321" t="s">
        <v>1812</v>
      </c>
      <c r="R2321" s="16">
        <v>45806</v>
      </c>
      <c r="S2321">
        <v>45</v>
      </c>
      <c r="T2321" t="s">
        <v>1930</v>
      </c>
      <c r="U2321" s="16">
        <v>45839</v>
      </c>
      <c r="V2321" s="16">
        <v>45809</v>
      </c>
      <c r="Y2321" s="16">
        <v>45809</v>
      </c>
      <c r="AB2321" t="s">
        <v>5835</v>
      </c>
    </row>
    <row r="2322" spans="1:28" x14ac:dyDescent="0.35">
      <c r="A2322" t="s">
        <v>2615</v>
      </c>
      <c r="B2322" t="s">
        <v>2616</v>
      </c>
      <c r="C2322" t="s">
        <v>115</v>
      </c>
      <c r="D2322" t="s">
        <v>114</v>
      </c>
      <c r="E2322" s="16">
        <v>45797</v>
      </c>
      <c r="F2322">
        <v>4001935376</v>
      </c>
      <c r="G2322" t="s">
        <v>1809</v>
      </c>
      <c r="H2322" t="s">
        <v>1892</v>
      </c>
      <c r="I2322" t="s">
        <v>1823</v>
      </c>
      <c r="J2322">
        <v>3087304</v>
      </c>
      <c r="K2322">
        <v>6591301</v>
      </c>
      <c r="M2322">
        <v>9</v>
      </c>
      <c r="N2322">
        <v>1.54</v>
      </c>
      <c r="O2322">
        <v>13.86</v>
      </c>
      <c r="P2322" t="s">
        <v>1811</v>
      </c>
      <c r="Q2322" t="s">
        <v>1812</v>
      </c>
      <c r="R2322" s="16">
        <v>45806</v>
      </c>
      <c r="S2322">
        <v>45</v>
      </c>
      <c r="T2322" t="s">
        <v>1930</v>
      </c>
      <c r="U2322" s="16">
        <v>45839</v>
      </c>
      <c r="V2322" s="16">
        <v>45809</v>
      </c>
      <c r="Y2322" s="16">
        <v>45809</v>
      </c>
      <c r="AB2322" t="s">
        <v>5835</v>
      </c>
    </row>
    <row r="2323" spans="1:28" x14ac:dyDescent="0.35">
      <c r="A2323" t="s">
        <v>2615</v>
      </c>
      <c r="B2323" t="s">
        <v>2616</v>
      </c>
      <c r="C2323" t="s">
        <v>115</v>
      </c>
      <c r="D2323" t="s">
        <v>114</v>
      </c>
      <c r="E2323" s="16">
        <v>45797</v>
      </c>
      <c r="F2323">
        <v>4001935376</v>
      </c>
      <c r="G2323" t="s">
        <v>1809</v>
      </c>
      <c r="H2323" t="s">
        <v>1821</v>
      </c>
      <c r="I2323" t="s">
        <v>1822</v>
      </c>
      <c r="J2323">
        <v>3087304</v>
      </c>
      <c r="K2323">
        <v>6591301</v>
      </c>
      <c r="M2323">
        <v>16</v>
      </c>
      <c r="N2323">
        <v>1.05</v>
      </c>
      <c r="O2323">
        <v>16.8</v>
      </c>
      <c r="P2323" t="s">
        <v>1811</v>
      </c>
      <c r="Q2323" t="s">
        <v>1812</v>
      </c>
      <c r="R2323" s="16">
        <v>45806</v>
      </c>
      <c r="S2323">
        <v>45</v>
      </c>
      <c r="T2323" t="s">
        <v>1930</v>
      </c>
      <c r="U2323" s="16">
        <v>45839</v>
      </c>
      <c r="V2323" s="16">
        <v>45809</v>
      </c>
      <c r="Y2323" s="16">
        <v>45809</v>
      </c>
      <c r="AB2323" t="s">
        <v>5835</v>
      </c>
    </row>
    <row r="2324" spans="1:28" x14ac:dyDescent="0.35">
      <c r="A2324" t="s">
        <v>2615</v>
      </c>
      <c r="B2324" t="s">
        <v>2616</v>
      </c>
      <c r="C2324" t="s">
        <v>115</v>
      </c>
      <c r="D2324" t="s">
        <v>114</v>
      </c>
      <c r="E2324" s="16">
        <v>45797</v>
      </c>
      <c r="F2324">
        <v>4001935376</v>
      </c>
      <c r="G2324" t="s">
        <v>1809</v>
      </c>
      <c r="H2324" t="s">
        <v>2073</v>
      </c>
      <c r="I2324" t="s">
        <v>1825</v>
      </c>
      <c r="J2324">
        <v>3087304</v>
      </c>
      <c r="K2324">
        <v>6591301</v>
      </c>
      <c r="M2324">
        <v>11</v>
      </c>
      <c r="N2324">
        <v>0.68</v>
      </c>
      <c r="O2324">
        <v>7.48</v>
      </c>
      <c r="P2324" t="s">
        <v>1811</v>
      </c>
      <c r="Q2324" t="s">
        <v>1812</v>
      </c>
      <c r="R2324" s="16">
        <v>45806</v>
      </c>
      <c r="S2324">
        <v>45</v>
      </c>
      <c r="T2324" t="s">
        <v>1930</v>
      </c>
      <c r="U2324" s="16">
        <v>45839</v>
      </c>
      <c r="V2324" s="16">
        <v>45809</v>
      </c>
      <c r="Y2324" s="16">
        <v>45809</v>
      </c>
      <c r="AB2324" t="s">
        <v>5835</v>
      </c>
    </row>
    <row r="2325" spans="1:28" x14ac:dyDescent="0.35">
      <c r="A2325" t="s">
        <v>2615</v>
      </c>
      <c r="B2325" t="s">
        <v>2616</v>
      </c>
      <c r="C2325" t="s">
        <v>115</v>
      </c>
      <c r="D2325" t="s">
        <v>114</v>
      </c>
      <c r="E2325" s="16">
        <v>45797</v>
      </c>
      <c r="F2325">
        <v>4001935376</v>
      </c>
      <c r="G2325" t="s">
        <v>1809</v>
      </c>
      <c r="H2325" t="s">
        <v>2010</v>
      </c>
      <c r="I2325" t="s">
        <v>1810</v>
      </c>
      <c r="J2325">
        <v>3087304</v>
      </c>
      <c r="K2325">
        <v>6591301</v>
      </c>
      <c r="M2325">
        <v>6</v>
      </c>
      <c r="N2325">
        <v>0.51</v>
      </c>
      <c r="O2325">
        <v>3.06</v>
      </c>
      <c r="P2325" t="s">
        <v>1811</v>
      </c>
      <c r="Q2325" t="s">
        <v>1812</v>
      </c>
      <c r="R2325" s="16">
        <v>45806</v>
      </c>
      <c r="S2325">
        <v>45</v>
      </c>
      <c r="T2325" t="s">
        <v>1930</v>
      </c>
      <c r="U2325" s="16">
        <v>45839</v>
      </c>
      <c r="V2325" s="16">
        <v>45809</v>
      </c>
      <c r="Y2325" s="16">
        <v>45809</v>
      </c>
      <c r="AB2325" t="s">
        <v>5835</v>
      </c>
    </row>
    <row r="2326" spans="1:28" x14ac:dyDescent="0.35">
      <c r="A2326" t="s">
        <v>2615</v>
      </c>
      <c r="B2326" t="s">
        <v>2616</v>
      </c>
      <c r="C2326" t="s">
        <v>115</v>
      </c>
      <c r="D2326" t="s">
        <v>114</v>
      </c>
      <c r="E2326" s="16">
        <v>45797</v>
      </c>
      <c r="F2326">
        <v>4001935376</v>
      </c>
      <c r="G2326" t="s">
        <v>1809</v>
      </c>
      <c r="H2326" t="s">
        <v>2098</v>
      </c>
      <c r="I2326" t="s">
        <v>1825</v>
      </c>
      <c r="J2326">
        <v>3087304</v>
      </c>
      <c r="K2326">
        <v>6591301</v>
      </c>
      <c r="M2326">
        <v>1</v>
      </c>
      <c r="N2326">
        <v>0.99</v>
      </c>
      <c r="O2326">
        <v>0.99</v>
      </c>
      <c r="P2326" t="s">
        <v>1811</v>
      </c>
      <c r="Q2326" t="s">
        <v>1812</v>
      </c>
      <c r="R2326" s="16">
        <v>45806</v>
      </c>
      <c r="S2326">
        <v>45</v>
      </c>
      <c r="T2326" t="s">
        <v>1930</v>
      </c>
      <c r="U2326" s="16">
        <v>45839</v>
      </c>
      <c r="V2326" s="16">
        <v>45809</v>
      </c>
      <c r="Y2326" s="16">
        <v>45809</v>
      </c>
      <c r="AB2326" t="s">
        <v>5835</v>
      </c>
    </row>
    <row r="2327" spans="1:28" x14ac:dyDescent="0.35">
      <c r="A2327" t="s">
        <v>2615</v>
      </c>
      <c r="B2327" t="s">
        <v>2616</v>
      </c>
      <c r="C2327" t="s">
        <v>115</v>
      </c>
      <c r="D2327" t="s">
        <v>114</v>
      </c>
      <c r="E2327" s="16">
        <v>45797</v>
      </c>
      <c r="F2327">
        <v>4001935376</v>
      </c>
      <c r="G2327" t="s">
        <v>1809</v>
      </c>
      <c r="H2327" t="s">
        <v>1824</v>
      </c>
      <c r="I2327" t="s">
        <v>1825</v>
      </c>
      <c r="J2327">
        <v>3087304</v>
      </c>
      <c r="K2327">
        <v>6591301</v>
      </c>
      <c r="M2327">
        <v>8</v>
      </c>
      <c r="N2327">
        <v>1.46</v>
      </c>
      <c r="O2327">
        <v>11.68</v>
      </c>
      <c r="P2327" t="s">
        <v>1811</v>
      </c>
      <c r="Q2327" t="s">
        <v>1812</v>
      </c>
      <c r="R2327" s="16">
        <v>45806</v>
      </c>
      <c r="S2327">
        <v>45</v>
      </c>
      <c r="T2327" t="s">
        <v>1930</v>
      </c>
      <c r="U2327" s="16">
        <v>45839</v>
      </c>
      <c r="V2327" s="16">
        <v>45809</v>
      </c>
      <c r="Y2327" s="16">
        <v>45809</v>
      </c>
      <c r="AB2327" t="s">
        <v>5835</v>
      </c>
    </row>
    <row r="2328" spans="1:28" x14ac:dyDescent="0.35">
      <c r="A2328" t="s">
        <v>2615</v>
      </c>
      <c r="B2328" t="s">
        <v>2616</v>
      </c>
      <c r="C2328" t="s">
        <v>115</v>
      </c>
      <c r="D2328" t="s">
        <v>114</v>
      </c>
      <c r="E2328" s="16">
        <v>45797</v>
      </c>
      <c r="F2328">
        <v>4001935376</v>
      </c>
      <c r="G2328" t="s">
        <v>1809</v>
      </c>
      <c r="H2328" t="s">
        <v>1904</v>
      </c>
      <c r="I2328" t="s">
        <v>1823</v>
      </c>
      <c r="J2328">
        <v>3087304</v>
      </c>
      <c r="K2328">
        <v>6591301</v>
      </c>
      <c r="M2328">
        <v>3</v>
      </c>
      <c r="N2328">
        <v>1.87</v>
      </c>
      <c r="O2328">
        <v>5.61</v>
      </c>
      <c r="P2328" t="s">
        <v>1811</v>
      </c>
      <c r="Q2328" t="s">
        <v>1812</v>
      </c>
      <c r="R2328" s="16">
        <v>45806</v>
      </c>
      <c r="S2328">
        <v>45</v>
      </c>
      <c r="T2328" t="s">
        <v>1930</v>
      </c>
      <c r="U2328" s="16">
        <v>45839</v>
      </c>
      <c r="V2328" s="16">
        <v>45809</v>
      </c>
      <c r="Y2328" s="16">
        <v>45809</v>
      </c>
      <c r="AB2328" t="s">
        <v>5835</v>
      </c>
    </row>
    <row r="2329" spans="1:28" x14ac:dyDescent="0.35">
      <c r="A2329" t="s">
        <v>2615</v>
      </c>
      <c r="B2329" t="s">
        <v>2616</v>
      </c>
      <c r="C2329" t="s">
        <v>115</v>
      </c>
      <c r="D2329" t="s">
        <v>114</v>
      </c>
      <c r="E2329" s="16">
        <v>45797</v>
      </c>
      <c r="F2329">
        <v>4001935376</v>
      </c>
      <c r="G2329" t="s">
        <v>1809</v>
      </c>
      <c r="H2329" t="s">
        <v>2265</v>
      </c>
      <c r="I2329" t="s">
        <v>1825</v>
      </c>
      <c r="J2329">
        <v>3087304</v>
      </c>
      <c r="K2329">
        <v>6591301</v>
      </c>
      <c r="M2329">
        <v>4</v>
      </c>
      <c r="N2329">
        <v>1.61</v>
      </c>
      <c r="O2329">
        <v>6.44</v>
      </c>
      <c r="P2329" t="s">
        <v>1811</v>
      </c>
      <c r="Q2329" t="s">
        <v>1812</v>
      </c>
      <c r="R2329" s="16">
        <v>45806</v>
      </c>
      <c r="S2329">
        <v>45</v>
      </c>
      <c r="T2329" t="s">
        <v>1930</v>
      </c>
      <c r="U2329" s="16">
        <v>45839</v>
      </c>
      <c r="V2329" s="16">
        <v>45809</v>
      </c>
      <c r="Y2329" s="16">
        <v>45809</v>
      </c>
      <c r="AB2329" t="s">
        <v>5835</v>
      </c>
    </row>
    <row r="2330" spans="1:28" x14ac:dyDescent="0.35">
      <c r="A2330" t="s">
        <v>2615</v>
      </c>
      <c r="B2330" t="s">
        <v>2616</v>
      </c>
      <c r="C2330" t="s">
        <v>115</v>
      </c>
      <c r="D2330" t="s">
        <v>114</v>
      </c>
      <c r="E2330" s="16">
        <v>45797</v>
      </c>
      <c r="F2330">
        <v>4001935376</v>
      </c>
      <c r="G2330" t="s">
        <v>1809</v>
      </c>
      <c r="H2330" t="s">
        <v>5867</v>
      </c>
      <c r="I2330" t="s">
        <v>1810</v>
      </c>
      <c r="J2330">
        <v>3087304</v>
      </c>
      <c r="K2330">
        <v>6591301</v>
      </c>
      <c r="M2330">
        <v>6</v>
      </c>
      <c r="N2330">
        <v>5.58</v>
      </c>
      <c r="O2330">
        <v>33.479999999999997</v>
      </c>
      <c r="P2330" t="s">
        <v>1811</v>
      </c>
      <c r="Q2330" t="s">
        <v>1812</v>
      </c>
      <c r="R2330" s="16">
        <v>45806</v>
      </c>
      <c r="S2330">
        <v>45</v>
      </c>
      <c r="T2330" t="s">
        <v>1930</v>
      </c>
      <c r="U2330" s="16">
        <v>45839</v>
      </c>
      <c r="V2330" s="16">
        <v>45809</v>
      </c>
      <c r="Y2330" s="16">
        <v>45809</v>
      </c>
      <c r="AB2330" t="s">
        <v>5835</v>
      </c>
    </row>
    <row r="2331" spans="1:28" x14ac:dyDescent="0.35">
      <c r="A2331" t="s">
        <v>2615</v>
      </c>
      <c r="B2331" t="s">
        <v>2616</v>
      </c>
      <c r="C2331" t="s">
        <v>115</v>
      </c>
      <c r="D2331" t="s">
        <v>114</v>
      </c>
      <c r="E2331" s="16">
        <v>45797</v>
      </c>
      <c r="F2331">
        <v>4001935376</v>
      </c>
      <c r="G2331" t="s">
        <v>1809</v>
      </c>
      <c r="H2331" t="s">
        <v>1834</v>
      </c>
      <c r="I2331" t="s">
        <v>1835</v>
      </c>
      <c r="J2331">
        <v>3087304</v>
      </c>
      <c r="K2331">
        <v>6591301</v>
      </c>
      <c r="M2331">
        <v>4</v>
      </c>
      <c r="N2331">
        <v>21.35</v>
      </c>
      <c r="O2331">
        <v>85.4</v>
      </c>
      <c r="P2331" t="s">
        <v>1811</v>
      </c>
      <c r="Q2331" t="s">
        <v>1812</v>
      </c>
      <c r="R2331" s="16">
        <v>45806</v>
      </c>
      <c r="S2331">
        <v>45</v>
      </c>
      <c r="T2331" t="s">
        <v>1930</v>
      </c>
      <c r="U2331" s="16">
        <v>45839</v>
      </c>
      <c r="V2331" s="16">
        <v>45809</v>
      </c>
      <c r="Y2331" s="16">
        <v>45809</v>
      </c>
      <c r="AB2331" t="s">
        <v>5835</v>
      </c>
    </row>
    <row r="2332" spans="1:28" x14ac:dyDescent="0.35">
      <c r="A2332" t="s">
        <v>2615</v>
      </c>
      <c r="B2332" t="s">
        <v>2616</v>
      </c>
      <c r="C2332" t="s">
        <v>115</v>
      </c>
      <c r="D2332" t="s">
        <v>114</v>
      </c>
      <c r="E2332" s="16">
        <v>45797</v>
      </c>
      <c r="F2332">
        <v>4001935376</v>
      </c>
      <c r="G2332" t="s">
        <v>1809</v>
      </c>
      <c r="H2332" t="s">
        <v>1839</v>
      </c>
      <c r="I2332" t="s">
        <v>1840</v>
      </c>
      <c r="J2332">
        <v>3087304</v>
      </c>
      <c r="K2332">
        <v>6591301</v>
      </c>
      <c r="M2332">
        <v>1</v>
      </c>
      <c r="N2332">
        <v>5.73</v>
      </c>
      <c r="O2332">
        <v>5.73</v>
      </c>
      <c r="P2332" t="s">
        <v>1811</v>
      </c>
      <c r="Q2332" t="s">
        <v>1812</v>
      </c>
      <c r="R2332" s="16">
        <v>45806</v>
      </c>
      <c r="S2332">
        <v>45</v>
      </c>
      <c r="T2332" t="s">
        <v>1930</v>
      </c>
      <c r="U2332" s="16">
        <v>45839</v>
      </c>
      <c r="V2332" s="16">
        <v>45809</v>
      </c>
      <c r="Y2332" s="16">
        <v>45809</v>
      </c>
      <c r="AB2332" t="s">
        <v>5835</v>
      </c>
    </row>
    <row r="2333" spans="1:28" x14ac:dyDescent="0.35">
      <c r="A2333" t="s">
        <v>2615</v>
      </c>
      <c r="B2333" t="s">
        <v>2616</v>
      </c>
      <c r="C2333" t="s">
        <v>115</v>
      </c>
      <c r="D2333" t="s">
        <v>114</v>
      </c>
      <c r="E2333" s="16">
        <v>45797</v>
      </c>
      <c r="F2333">
        <v>4001935376</v>
      </c>
      <c r="G2333" t="s">
        <v>1809</v>
      </c>
      <c r="H2333" t="s">
        <v>5868</v>
      </c>
      <c r="I2333" t="s">
        <v>1831</v>
      </c>
      <c r="J2333">
        <v>3087304</v>
      </c>
      <c r="K2333">
        <v>6591301</v>
      </c>
      <c r="M2333">
        <v>2</v>
      </c>
      <c r="N2333">
        <v>14.75</v>
      </c>
      <c r="O2333">
        <v>29.5</v>
      </c>
      <c r="P2333" t="s">
        <v>1811</v>
      </c>
      <c r="Q2333" t="s">
        <v>1812</v>
      </c>
      <c r="R2333" s="16">
        <v>45806</v>
      </c>
      <c r="S2333">
        <v>45</v>
      </c>
      <c r="T2333" t="s">
        <v>1930</v>
      </c>
      <c r="U2333" s="16">
        <v>45839</v>
      </c>
      <c r="V2333" s="16">
        <v>45809</v>
      </c>
      <c r="Y2333" s="16">
        <v>45809</v>
      </c>
      <c r="AB2333" t="s">
        <v>5835</v>
      </c>
    </row>
    <row r="2334" spans="1:28" x14ac:dyDescent="0.35">
      <c r="A2334" t="s">
        <v>2615</v>
      </c>
      <c r="B2334" t="s">
        <v>2616</v>
      </c>
      <c r="C2334" t="s">
        <v>115</v>
      </c>
      <c r="D2334" t="s">
        <v>114</v>
      </c>
      <c r="E2334" s="16">
        <v>45797</v>
      </c>
      <c r="F2334">
        <v>4001935376</v>
      </c>
      <c r="G2334" t="s">
        <v>1809</v>
      </c>
      <c r="H2334" t="s">
        <v>2676</v>
      </c>
      <c r="I2334" t="s">
        <v>1835</v>
      </c>
      <c r="J2334">
        <v>3087304</v>
      </c>
      <c r="K2334">
        <v>6591301</v>
      </c>
      <c r="M2334">
        <v>2</v>
      </c>
      <c r="N2334">
        <v>13.73</v>
      </c>
      <c r="O2334">
        <v>27.46</v>
      </c>
      <c r="P2334" t="s">
        <v>1811</v>
      </c>
      <c r="Q2334" t="s">
        <v>1812</v>
      </c>
      <c r="R2334" s="16">
        <v>45806</v>
      </c>
      <c r="S2334">
        <v>45</v>
      </c>
      <c r="T2334" t="s">
        <v>1930</v>
      </c>
      <c r="U2334" s="16">
        <v>45839</v>
      </c>
      <c r="V2334" s="16">
        <v>45809</v>
      </c>
      <c r="Y2334" s="16">
        <v>45809</v>
      </c>
      <c r="AB2334" t="s">
        <v>5835</v>
      </c>
    </row>
    <row r="2335" spans="1:28" x14ac:dyDescent="0.35">
      <c r="A2335" t="s">
        <v>2615</v>
      </c>
      <c r="B2335" t="s">
        <v>2616</v>
      </c>
      <c r="C2335" t="s">
        <v>115</v>
      </c>
      <c r="D2335" t="s">
        <v>114</v>
      </c>
      <c r="E2335" s="16">
        <v>45797</v>
      </c>
      <c r="F2335">
        <v>4001935376</v>
      </c>
      <c r="G2335" t="s">
        <v>1809</v>
      </c>
      <c r="H2335" t="s">
        <v>5810</v>
      </c>
      <c r="I2335" t="s">
        <v>1852</v>
      </c>
      <c r="J2335">
        <v>3087304</v>
      </c>
      <c r="K2335">
        <v>6591301</v>
      </c>
      <c r="M2335">
        <v>11</v>
      </c>
      <c r="N2335">
        <v>6.78</v>
      </c>
      <c r="O2335">
        <v>74.58</v>
      </c>
      <c r="P2335" t="s">
        <v>1811</v>
      </c>
      <c r="Q2335" t="s">
        <v>1812</v>
      </c>
      <c r="R2335" s="16">
        <v>45806</v>
      </c>
      <c r="S2335">
        <v>45</v>
      </c>
      <c r="T2335" t="s">
        <v>1930</v>
      </c>
      <c r="U2335" s="16">
        <v>45839</v>
      </c>
      <c r="V2335" s="16">
        <v>45809</v>
      </c>
      <c r="Y2335" s="16">
        <v>45809</v>
      </c>
      <c r="AB2335" t="s">
        <v>5835</v>
      </c>
    </row>
    <row r="2336" spans="1:28" x14ac:dyDescent="0.35">
      <c r="A2336" t="s">
        <v>2615</v>
      </c>
      <c r="B2336" t="s">
        <v>2616</v>
      </c>
      <c r="C2336" t="s">
        <v>115</v>
      </c>
      <c r="D2336" t="s">
        <v>114</v>
      </c>
      <c r="E2336" s="16">
        <v>45797</v>
      </c>
      <c r="F2336">
        <v>4001935376</v>
      </c>
      <c r="G2336" t="s">
        <v>1809</v>
      </c>
      <c r="H2336" t="s">
        <v>2677</v>
      </c>
      <c r="I2336" t="s">
        <v>1825</v>
      </c>
      <c r="J2336">
        <v>3087304</v>
      </c>
      <c r="K2336">
        <v>6591301</v>
      </c>
      <c r="M2336">
        <v>2</v>
      </c>
      <c r="N2336">
        <v>0.61</v>
      </c>
      <c r="O2336">
        <v>1.22</v>
      </c>
      <c r="P2336" t="s">
        <v>1811</v>
      </c>
      <c r="Q2336" t="s">
        <v>1812</v>
      </c>
      <c r="R2336" s="16">
        <v>45806</v>
      </c>
      <c r="S2336">
        <v>45</v>
      </c>
      <c r="T2336" t="s">
        <v>1930</v>
      </c>
      <c r="U2336" s="16">
        <v>45839</v>
      </c>
      <c r="V2336" s="16">
        <v>45809</v>
      </c>
      <c r="Y2336" s="16">
        <v>45809</v>
      </c>
      <c r="AB2336" t="s">
        <v>5835</v>
      </c>
    </row>
    <row r="2337" spans="1:28" x14ac:dyDescent="0.35">
      <c r="A2337" t="s">
        <v>2615</v>
      </c>
      <c r="B2337" t="s">
        <v>2616</v>
      </c>
      <c r="C2337" t="s">
        <v>115</v>
      </c>
      <c r="D2337" t="s">
        <v>114</v>
      </c>
      <c r="E2337" s="16">
        <v>45797</v>
      </c>
      <c r="F2337">
        <v>4001935376</v>
      </c>
      <c r="G2337" t="s">
        <v>1809</v>
      </c>
      <c r="H2337" t="s">
        <v>5869</v>
      </c>
      <c r="I2337" t="s">
        <v>1852</v>
      </c>
      <c r="J2337">
        <v>3087304</v>
      </c>
      <c r="K2337">
        <v>6591301</v>
      </c>
      <c r="M2337">
        <v>1</v>
      </c>
      <c r="N2337">
        <v>5.25</v>
      </c>
      <c r="O2337">
        <v>5.25</v>
      </c>
      <c r="P2337" t="s">
        <v>1811</v>
      </c>
      <c r="Q2337" t="s">
        <v>1812</v>
      </c>
      <c r="R2337" s="16">
        <v>45806</v>
      </c>
      <c r="S2337">
        <v>45</v>
      </c>
      <c r="T2337" t="s">
        <v>1930</v>
      </c>
      <c r="U2337" s="16">
        <v>45839</v>
      </c>
      <c r="V2337" s="16">
        <v>45809</v>
      </c>
      <c r="Y2337" s="16">
        <v>45809</v>
      </c>
      <c r="AB2337" t="s">
        <v>5835</v>
      </c>
    </row>
    <row r="2338" spans="1:28" x14ac:dyDescent="0.35">
      <c r="A2338" t="s">
        <v>2615</v>
      </c>
      <c r="B2338" t="s">
        <v>2616</v>
      </c>
      <c r="C2338" t="s">
        <v>115</v>
      </c>
      <c r="D2338" t="s">
        <v>114</v>
      </c>
      <c r="E2338" s="16">
        <v>45797</v>
      </c>
      <c r="F2338">
        <v>4001935376</v>
      </c>
      <c r="G2338" t="s">
        <v>1809</v>
      </c>
      <c r="H2338" t="s">
        <v>2678</v>
      </c>
      <c r="I2338" t="s">
        <v>1865</v>
      </c>
      <c r="J2338">
        <v>3087304</v>
      </c>
      <c r="K2338">
        <v>6591301</v>
      </c>
      <c r="M2338">
        <v>2</v>
      </c>
      <c r="N2338">
        <v>2.85</v>
      </c>
      <c r="O2338">
        <v>5.7</v>
      </c>
      <c r="P2338" t="s">
        <v>1811</v>
      </c>
      <c r="Q2338" t="s">
        <v>1812</v>
      </c>
      <c r="R2338" s="16">
        <v>45806</v>
      </c>
      <c r="S2338">
        <v>45</v>
      </c>
      <c r="T2338" t="s">
        <v>1930</v>
      </c>
      <c r="U2338" s="16">
        <v>45839</v>
      </c>
      <c r="V2338" s="16">
        <v>45809</v>
      </c>
      <c r="Y2338" s="16">
        <v>45809</v>
      </c>
      <c r="AB2338" t="s">
        <v>5835</v>
      </c>
    </row>
    <row r="2339" spans="1:28" x14ac:dyDescent="0.35">
      <c r="A2339" t="s">
        <v>2615</v>
      </c>
      <c r="B2339" t="s">
        <v>2616</v>
      </c>
      <c r="C2339" t="s">
        <v>115</v>
      </c>
      <c r="D2339" t="s">
        <v>114</v>
      </c>
      <c r="E2339" s="16">
        <v>45797</v>
      </c>
      <c r="F2339">
        <v>4001935376</v>
      </c>
      <c r="G2339" t="s">
        <v>1809</v>
      </c>
      <c r="H2339" t="s">
        <v>5870</v>
      </c>
      <c r="I2339" t="s">
        <v>1825</v>
      </c>
      <c r="J2339">
        <v>3087304</v>
      </c>
      <c r="K2339">
        <v>6591301</v>
      </c>
      <c r="M2339">
        <v>2</v>
      </c>
      <c r="N2339">
        <v>1.08</v>
      </c>
      <c r="O2339">
        <v>2.16</v>
      </c>
      <c r="P2339" t="s">
        <v>1811</v>
      </c>
      <c r="Q2339" t="s">
        <v>1812</v>
      </c>
      <c r="R2339" s="16">
        <v>45806</v>
      </c>
      <c r="S2339">
        <v>45</v>
      </c>
      <c r="T2339" t="s">
        <v>1930</v>
      </c>
      <c r="U2339" s="16">
        <v>45839</v>
      </c>
      <c r="V2339" s="16">
        <v>45809</v>
      </c>
      <c r="Y2339" s="16">
        <v>45809</v>
      </c>
      <c r="AB2339" t="s">
        <v>5835</v>
      </c>
    </row>
    <row r="2340" spans="1:28" x14ac:dyDescent="0.35">
      <c r="A2340" t="s">
        <v>2615</v>
      </c>
      <c r="B2340" t="s">
        <v>2616</v>
      </c>
      <c r="C2340" t="s">
        <v>115</v>
      </c>
      <c r="D2340" t="s">
        <v>114</v>
      </c>
      <c r="E2340" s="16">
        <v>45797</v>
      </c>
      <c r="F2340">
        <v>4001935376</v>
      </c>
      <c r="G2340" t="s">
        <v>1809</v>
      </c>
      <c r="H2340" t="s">
        <v>4229</v>
      </c>
      <c r="I2340" t="s">
        <v>1825</v>
      </c>
      <c r="J2340">
        <v>3087304</v>
      </c>
      <c r="K2340">
        <v>6591301</v>
      </c>
      <c r="M2340">
        <v>2</v>
      </c>
      <c r="N2340">
        <v>1.56</v>
      </c>
      <c r="O2340">
        <v>3.12</v>
      </c>
      <c r="P2340" t="s">
        <v>1811</v>
      </c>
      <c r="Q2340" t="s">
        <v>1812</v>
      </c>
      <c r="R2340" s="16">
        <v>45806</v>
      </c>
      <c r="S2340">
        <v>45</v>
      </c>
      <c r="T2340" t="s">
        <v>1930</v>
      </c>
      <c r="U2340" s="16">
        <v>45839</v>
      </c>
      <c r="V2340" s="16">
        <v>45809</v>
      </c>
      <c r="Y2340" s="16">
        <v>45809</v>
      </c>
      <c r="AB2340" t="s">
        <v>5835</v>
      </c>
    </row>
    <row r="2341" spans="1:28" x14ac:dyDescent="0.35">
      <c r="A2341" t="s">
        <v>2615</v>
      </c>
      <c r="B2341" t="s">
        <v>2616</v>
      </c>
      <c r="C2341" t="s">
        <v>115</v>
      </c>
      <c r="D2341" t="s">
        <v>114</v>
      </c>
      <c r="E2341" s="16">
        <v>45797</v>
      </c>
      <c r="F2341">
        <v>4001935376</v>
      </c>
      <c r="G2341" t="s">
        <v>1809</v>
      </c>
      <c r="H2341" t="s">
        <v>1848</v>
      </c>
      <c r="I2341" t="s">
        <v>1822</v>
      </c>
      <c r="J2341">
        <v>3087304</v>
      </c>
      <c r="K2341">
        <v>6591301</v>
      </c>
      <c r="M2341">
        <v>12</v>
      </c>
      <c r="N2341">
        <v>2.93</v>
      </c>
      <c r="O2341">
        <v>35.159999999999997</v>
      </c>
      <c r="P2341" t="s">
        <v>1811</v>
      </c>
      <c r="Q2341" t="s">
        <v>1812</v>
      </c>
      <c r="R2341" s="16">
        <v>45806</v>
      </c>
      <c r="S2341">
        <v>45</v>
      </c>
      <c r="T2341" t="s">
        <v>1930</v>
      </c>
      <c r="U2341" s="16">
        <v>45839</v>
      </c>
      <c r="V2341" s="16">
        <v>45809</v>
      </c>
      <c r="Y2341" s="16">
        <v>45809</v>
      </c>
      <c r="AB2341" t="s">
        <v>5835</v>
      </c>
    </row>
    <row r="2342" spans="1:28" x14ac:dyDescent="0.35">
      <c r="A2342" t="s">
        <v>2615</v>
      </c>
      <c r="B2342" t="s">
        <v>2616</v>
      </c>
      <c r="C2342" t="s">
        <v>115</v>
      </c>
      <c r="D2342" t="s">
        <v>114</v>
      </c>
      <c r="E2342" s="16">
        <v>45797</v>
      </c>
      <c r="F2342">
        <v>4001935376</v>
      </c>
      <c r="G2342" t="s">
        <v>1809</v>
      </c>
      <c r="H2342" t="s">
        <v>2163</v>
      </c>
      <c r="I2342" t="s">
        <v>1961</v>
      </c>
      <c r="J2342">
        <v>3087304</v>
      </c>
      <c r="K2342">
        <v>6591301</v>
      </c>
      <c r="M2342">
        <v>16</v>
      </c>
      <c r="N2342">
        <v>11.06</v>
      </c>
      <c r="O2342">
        <v>176.96</v>
      </c>
      <c r="P2342" t="s">
        <v>1811</v>
      </c>
      <c r="Q2342" t="s">
        <v>1812</v>
      </c>
      <c r="R2342" s="16">
        <v>45806</v>
      </c>
      <c r="S2342">
        <v>45</v>
      </c>
      <c r="T2342" t="s">
        <v>1930</v>
      </c>
      <c r="U2342" s="16">
        <v>45839</v>
      </c>
      <c r="V2342" s="16">
        <v>45809</v>
      </c>
      <c r="Y2342" s="16">
        <v>45809</v>
      </c>
      <c r="AB2342" t="s">
        <v>5835</v>
      </c>
    </row>
    <row r="2343" spans="1:28" x14ac:dyDescent="0.35">
      <c r="A2343" t="s">
        <v>2615</v>
      </c>
      <c r="B2343" t="s">
        <v>2616</v>
      </c>
      <c r="C2343" t="s">
        <v>115</v>
      </c>
      <c r="D2343" t="s">
        <v>114</v>
      </c>
      <c r="E2343" s="16">
        <v>45797</v>
      </c>
      <c r="F2343">
        <v>4001935376</v>
      </c>
      <c r="G2343" t="s">
        <v>1809</v>
      </c>
      <c r="H2343" t="s">
        <v>5871</v>
      </c>
      <c r="I2343" t="s">
        <v>1961</v>
      </c>
      <c r="J2343">
        <v>3087304</v>
      </c>
      <c r="K2343">
        <v>6591301</v>
      </c>
      <c r="M2343">
        <v>4</v>
      </c>
      <c r="N2343">
        <v>11.32</v>
      </c>
      <c r="O2343">
        <v>45.28</v>
      </c>
      <c r="P2343" t="s">
        <v>1811</v>
      </c>
      <c r="Q2343" t="s">
        <v>1812</v>
      </c>
      <c r="R2343" s="16">
        <v>45806</v>
      </c>
      <c r="S2343">
        <v>45</v>
      </c>
      <c r="T2343" t="s">
        <v>1930</v>
      </c>
      <c r="U2343" s="16">
        <v>45839</v>
      </c>
      <c r="V2343" s="16">
        <v>45809</v>
      </c>
      <c r="Y2343" s="16">
        <v>45809</v>
      </c>
      <c r="AB2343" t="s">
        <v>5835</v>
      </c>
    </row>
    <row r="2344" spans="1:28" x14ac:dyDescent="0.35">
      <c r="A2344" t="s">
        <v>2615</v>
      </c>
      <c r="B2344" t="s">
        <v>2616</v>
      </c>
      <c r="C2344" t="s">
        <v>115</v>
      </c>
      <c r="D2344" t="s">
        <v>114</v>
      </c>
      <c r="E2344" s="16">
        <v>45797</v>
      </c>
      <c r="F2344">
        <v>4001935376</v>
      </c>
      <c r="G2344" t="s">
        <v>1809</v>
      </c>
      <c r="H2344" t="s">
        <v>5872</v>
      </c>
      <c r="I2344" t="s">
        <v>1961</v>
      </c>
      <c r="J2344">
        <v>3087304</v>
      </c>
      <c r="K2344">
        <v>6591301</v>
      </c>
      <c r="M2344">
        <v>16</v>
      </c>
      <c r="N2344">
        <v>19.71</v>
      </c>
      <c r="O2344">
        <v>315.36</v>
      </c>
      <c r="P2344" t="s">
        <v>1811</v>
      </c>
      <c r="Q2344" t="s">
        <v>1812</v>
      </c>
      <c r="R2344" s="16">
        <v>45806</v>
      </c>
      <c r="S2344">
        <v>45</v>
      </c>
      <c r="T2344" t="s">
        <v>1930</v>
      </c>
      <c r="U2344" s="16">
        <v>45839</v>
      </c>
      <c r="V2344" s="16">
        <v>45809</v>
      </c>
      <c r="Y2344" s="16">
        <v>45809</v>
      </c>
      <c r="AB2344" t="s">
        <v>5835</v>
      </c>
    </row>
    <row r="2345" spans="1:28" x14ac:dyDescent="0.35">
      <c r="A2345" t="s">
        <v>2615</v>
      </c>
      <c r="B2345" t="s">
        <v>2616</v>
      </c>
      <c r="C2345" t="s">
        <v>115</v>
      </c>
      <c r="D2345" t="s">
        <v>114</v>
      </c>
      <c r="E2345" s="16">
        <v>45797</v>
      </c>
      <c r="F2345">
        <v>4001935376</v>
      </c>
      <c r="G2345" t="s">
        <v>1809</v>
      </c>
      <c r="H2345" t="s">
        <v>5873</v>
      </c>
      <c r="I2345" t="s">
        <v>1833</v>
      </c>
      <c r="J2345">
        <v>3087304</v>
      </c>
      <c r="K2345">
        <v>6591301</v>
      </c>
      <c r="M2345">
        <v>4</v>
      </c>
      <c r="N2345">
        <v>66.3</v>
      </c>
      <c r="O2345">
        <v>265.2</v>
      </c>
      <c r="P2345" t="s">
        <v>1811</v>
      </c>
      <c r="Q2345" t="s">
        <v>1812</v>
      </c>
      <c r="R2345" s="16">
        <v>45806</v>
      </c>
      <c r="S2345">
        <v>45</v>
      </c>
      <c r="T2345" t="s">
        <v>1930</v>
      </c>
      <c r="U2345" s="16">
        <v>45839</v>
      </c>
      <c r="V2345" s="16">
        <v>45809</v>
      </c>
      <c r="Y2345" s="16">
        <v>45809</v>
      </c>
      <c r="AB2345" t="s">
        <v>5835</v>
      </c>
    </row>
    <row r="2346" spans="1:28" x14ac:dyDescent="0.35">
      <c r="A2346" t="s">
        <v>2615</v>
      </c>
      <c r="B2346" t="s">
        <v>2616</v>
      </c>
      <c r="C2346" t="s">
        <v>115</v>
      </c>
      <c r="D2346" t="s">
        <v>114</v>
      </c>
      <c r="E2346" s="16">
        <v>45797</v>
      </c>
      <c r="F2346">
        <v>4001935376</v>
      </c>
      <c r="G2346" t="s">
        <v>1809</v>
      </c>
      <c r="H2346" t="s">
        <v>5813</v>
      </c>
      <c r="I2346" t="s">
        <v>1852</v>
      </c>
      <c r="J2346">
        <v>3087304</v>
      </c>
      <c r="K2346">
        <v>6591301</v>
      </c>
      <c r="M2346">
        <v>1</v>
      </c>
      <c r="N2346">
        <v>8.56</v>
      </c>
      <c r="O2346">
        <v>8.56</v>
      </c>
      <c r="P2346" t="s">
        <v>1811</v>
      </c>
      <c r="Q2346" t="s">
        <v>1812</v>
      </c>
      <c r="R2346" s="16">
        <v>45806</v>
      </c>
      <c r="S2346">
        <v>45</v>
      </c>
      <c r="T2346" t="s">
        <v>1930</v>
      </c>
      <c r="U2346" s="16">
        <v>45839</v>
      </c>
      <c r="V2346" s="16">
        <v>45809</v>
      </c>
      <c r="Y2346" s="16">
        <v>45809</v>
      </c>
      <c r="AB2346" t="s">
        <v>5835</v>
      </c>
    </row>
    <row r="2347" spans="1:28" x14ac:dyDescent="0.35">
      <c r="A2347" t="s">
        <v>2615</v>
      </c>
      <c r="B2347" t="s">
        <v>2616</v>
      </c>
      <c r="C2347" t="s">
        <v>115</v>
      </c>
      <c r="D2347" t="s">
        <v>114</v>
      </c>
      <c r="E2347" s="16">
        <v>45797</v>
      </c>
      <c r="F2347">
        <v>4001935376</v>
      </c>
      <c r="G2347" t="s">
        <v>1809</v>
      </c>
      <c r="H2347" t="s">
        <v>2165</v>
      </c>
      <c r="I2347" t="s">
        <v>1936</v>
      </c>
      <c r="J2347">
        <v>3087304</v>
      </c>
      <c r="K2347">
        <v>6591301</v>
      </c>
      <c r="M2347">
        <v>3</v>
      </c>
      <c r="N2347">
        <v>28.88</v>
      </c>
      <c r="O2347">
        <v>86.64</v>
      </c>
      <c r="P2347" t="s">
        <v>1811</v>
      </c>
      <c r="Q2347" t="s">
        <v>1812</v>
      </c>
      <c r="R2347" s="16">
        <v>45806</v>
      </c>
      <c r="S2347">
        <v>45</v>
      </c>
      <c r="T2347" t="s">
        <v>1930</v>
      </c>
      <c r="U2347" s="16">
        <v>45839</v>
      </c>
      <c r="V2347" s="16">
        <v>45809</v>
      </c>
      <c r="Y2347" s="16">
        <v>45809</v>
      </c>
      <c r="AB2347" t="s">
        <v>5835</v>
      </c>
    </row>
    <row r="2348" spans="1:28" x14ac:dyDescent="0.35">
      <c r="A2348" t="s">
        <v>2615</v>
      </c>
      <c r="B2348" t="s">
        <v>2616</v>
      </c>
      <c r="C2348" t="s">
        <v>115</v>
      </c>
      <c r="D2348" t="s">
        <v>114</v>
      </c>
      <c r="E2348" s="16">
        <v>45797</v>
      </c>
      <c r="F2348">
        <v>4001935376</v>
      </c>
      <c r="G2348" t="s">
        <v>1809</v>
      </c>
      <c r="H2348" t="s">
        <v>2537</v>
      </c>
      <c r="I2348" t="s">
        <v>1822</v>
      </c>
      <c r="J2348">
        <v>3087304</v>
      </c>
      <c r="K2348">
        <v>6591301</v>
      </c>
      <c r="M2348">
        <v>12</v>
      </c>
      <c r="N2348">
        <v>1.75</v>
      </c>
      <c r="O2348">
        <v>21</v>
      </c>
      <c r="P2348" t="s">
        <v>1811</v>
      </c>
      <c r="Q2348" t="s">
        <v>1812</v>
      </c>
      <c r="R2348" s="16">
        <v>45806</v>
      </c>
      <c r="S2348">
        <v>45</v>
      </c>
      <c r="T2348" t="s">
        <v>1930</v>
      </c>
      <c r="U2348" s="16">
        <v>45839</v>
      </c>
      <c r="V2348" s="16">
        <v>45809</v>
      </c>
      <c r="Y2348" s="16">
        <v>45809</v>
      </c>
      <c r="AB2348" t="s">
        <v>5835</v>
      </c>
    </row>
    <row r="2349" spans="1:28" x14ac:dyDescent="0.35">
      <c r="A2349" t="s">
        <v>2615</v>
      </c>
      <c r="B2349" t="s">
        <v>2616</v>
      </c>
      <c r="C2349" t="s">
        <v>115</v>
      </c>
      <c r="D2349" t="s">
        <v>114</v>
      </c>
      <c r="E2349" s="16">
        <v>45797</v>
      </c>
      <c r="F2349">
        <v>4001935376</v>
      </c>
      <c r="G2349" t="s">
        <v>1809</v>
      </c>
      <c r="H2349" t="s">
        <v>2119</v>
      </c>
      <c r="I2349" t="s">
        <v>1822</v>
      </c>
      <c r="J2349">
        <v>3087304</v>
      </c>
      <c r="K2349">
        <v>6591301</v>
      </c>
      <c r="M2349">
        <v>8</v>
      </c>
      <c r="N2349">
        <v>0.52</v>
      </c>
      <c r="O2349">
        <v>4.16</v>
      </c>
      <c r="P2349" t="s">
        <v>1811</v>
      </c>
      <c r="Q2349" t="s">
        <v>1812</v>
      </c>
      <c r="R2349" s="16">
        <v>45806</v>
      </c>
      <c r="S2349">
        <v>45</v>
      </c>
      <c r="T2349" t="s">
        <v>1930</v>
      </c>
      <c r="U2349" s="16">
        <v>45839</v>
      </c>
      <c r="V2349" s="16">
        <v>45809</v>
      </c>
      <c r="Y2349" s="16">
        <v>45809</v>
      </c>
      <c r="AB2349" t="s">
        <v>5835</v>
      </c>
    </row>
    <row r="2350" spans="1:28" x14ac:dyDescent="0.35">
      <c r="A2350" t="s">
        <v>2615</v>
      </c>
      <c r="B2350" t="s">
        <v>2616</v>
      </c>
      <c r="C2350" t="s">
        <v>115</v>
      </c>
      <c r="D2350" t="s">
        <v>114</v>
      </c>
      <c r="E2350" s="16">
        <v>45797</v>
      </c>
      <c r="F2350">
        <v>4001935376</v>
      </c>
      <c r="G2350" t="s">
        <v>1809</v>
      </c>
      <c r="H2350" t="s">
        <v>5874</v>
      </c>
      <c r="I2350" t="s">
        <v>2034</v>
      </c>
      <c r="J2350">
        <v>3087304</v>
      </c>
      <c r="K2350">
        <v>6591301</v>
      </c>
      <c r="M2350">
        <v>2</v>
      </c>
      <c r="N2350">
        <v>182.8</v>
      </c>
      <c r="O2350">
        <v>365.6</v>
      </c>
      <c r="P2350" t="s">
        <v>1811</v>
      </c>
      <c r="Q2350" t="s">
        <v>1812</v>
      </c>
      <c r="R2350" s="16">
        <v>45806</v>
      </c>
      <c r="S2350">
        <v>45</v>
      </c>
      <c r="T2350" t="s">
        <v>1930</v>
      </c>
      <c r="U2350" s="16">
        <v>45839</v>
      </c>
      <c r="V2350" s="16">
        <v>45809</v>
      </c>
      <c r="Y2350" s="16">
        <v>45809</v>
      </c>
      <c r="AB2350" t="s">
        <v>5835</v>
      </c>
    </row>
    <row r="2351" spans="1:28" x14ac:dyDescent="0.35">
      <c r="A2351" t="s">
        <v>2568</v>
      </c>
      <c r="B2351" t="s">
        <v>2569</v>
      </c>
      <c r="C2351" t="s">
        <v>115</v>
      </c>
      <c r="D2351" t="s">
        <v>114</v>
      </c>
      <c r="E2351" s="16">
        <v>45807</v>
      </c>
      <c r="F2351">
        <v>4001948643</v>
      </c>
      <c r="G2351" t="s">
        <v>1809</v>
      </c>
      <c r="H2351" t="s">
        <v>5818</v>
      </c>
      <c r="I2351" t="s">
        <v>1825</v>
      </c>
      <c r="J2351">
        <v>3087320</v>
      </c>
      <c r="K2351">
        <v>6591312</v>
      </c>
      <c r="M2351">
        <v>4</v>
      </c>
      <c r="N2351">
        <v>10.62</v>
      </c>
      <c r="O2351">
        <v>42.48</v>
      </c>
      <c r="P2351" t="s">
        <v>1811</v>
      </c>
      <c r="Q2351" t="s">
        <v>1812</v>
      </c>
      <c r="R2351" s="16">
        <v>45812</v>
      </c>
      <c r="S2351">
        <v>40</v>
      </c>
      <c r="T2351" t="s">
        <v>1930</v>
      </c>
      <c r="U2351" s="16">
        <v>45814</v>
      </c>
      <c r="V2351" s="16">
        <v>45814</v>
      </c>
      <c r="Y2351" s="16">
        <v>45814</v>
      </c>
      <c r="AB2351" t="s">
        <v>6084</v>
      </c>
    </row>
    <row r="2352" spans="1:28" x14ac:dyDescent="0.35">
      <c r="A2352" t="s">
        <v>2568</v>
      </c>
      <c r="B2352" t="s">
        <v>2569</v>
      </c>
      <c r="C2352" t="s">
        <v>115</v>
      </c>
      <c r="D2352" t="s">
        <v>114</v>
      </c>
      <c r="E2352" s="16">
        <v>45807</v>
      </c>
      <c r="F2352">
        <v>4001948643</v>
      </c>
      <c r="G2352" t="s">
        <v>1809</v>
      </c>
      <c r="H2352" t="s">
        <v>5820</v>
      </c>
      <c r="I2352" t="s">
        <v>2106</v>
      </c>
      <c r="J2352">
        <v>3087320</v>
      </c>
      <c r="K2352">
        <v>6591312</v>
      </c>
      <c r="M2352">
        <v>1</v>
      </c>
      <c r="N2352">
        <v>108.35</v>
      </c>
      <c r="O2352">
        <v>108.35</v>
      </c>
      <c r="P2352" t="s">
        <v>1811</v>
      </c>
      <c r="Q2352" t="s">
        <v>1812</v>
      </c>
      <c r="R2352" s="16">
        <v>45812</v>
      </c>
      <c r="S2352">
        <v>40</v>
      </c>
      <c r="T2352" t="s">
        <v>1930</v>
      </c>
      <c r="U2352" s="16">
        <v>45814</v>
      </c>
      <c r="V2352" s="16">
        <v>45814</v>
      </c>
      <c r="Y2352" s="16">
        <v>45814</v>
      </c>
      <c r="AB2352" t="s">
        <v>6084</v>
      </c>
    </row>
    <row r="2353" spans="1:28" x14ac:dyDescent="0.35">
      <c r="A2353" t="s">
        <v>2568</v>
      </c>
      <c r="B2353" t="s">
        <v>2569</v>
      </c>
      <c r="C2353" t="s">
        <v>115</v>
      </c>
      <c r="D2353" t="s">
        <v>114</v>
      </c>
      <c r="E2353" s="16">
        <v>45807</v>
      </c>
      <c r="F2353">
        <v>4001948643</v>
      </c>
      <c r="G2353" t="s">
        <v>1809</v>
      </c>
      <c r="H2353" t="s">
        <v>2660</v>
      </c>
      <c r="I2353" t="s">
        <v>2106</v>
      </c>
      <c r="J2353">
        <v>3087320</v>
      </c>
      <c r="K2353">
        <v>6591312</v>
      </c>
      <c r="M2353">
        <v>1</v>
      </c>
      <c r="N2353">
        <v>544.49</v>
      </c>
      <c r="O2353">
        <v>544.49</v>
      </c>
      <c r="P2353" t="s">
        <v>1811</v>
      </c>
      <c r="Q2353" t="s">
        <v>1812</v>
      </c>
      <c r="R2353" s="16">
        <v>45812</v>
      </c>
      <c r="S2353">
        <v>40</v>
      </c>
      <c r="T2353" t="s">
        <v>1930</v>
      </c>
      <c r="U2353" s="16">
        <v>45814</v>
      </c>
      <c r="V2353" s="16">
        <v>45814</v>
      </c>
      <c r="Y2353" s="16">
        <v>45814</v>
      </c>
      <c r="AB2353" t="s">
        <v>6084</v>
      </c>
    </row>
    <row r="2354" spans="1:28" x14ac:dyDescent="0.35">
      <c r="A2354" t="s">
        <v>2568</v>
      </c>
      <c r="B2354" t="s">
        <v>2569</v>
      </c>
      <c r="C2354" t="s">
        <v>115</v>
      </c>
      <c r="D2354" t="s">
        <v>114</v>
      </c>
      <c r="E2354" s="16">
        <v>45807</v>
      </c>
      <c r="F2354">
        <v>4001948643</v>
      </c>
      <c r="G2354" t="s">
        <v>1809</v>
      </c>
      <c r="H2354" t="s">
        <v>2661</v>
      </c>
      <c r="I2354" t="s">
        <v>2106</v>
      </c>
      <c r="J2354">
        <v>3087320</v>
      </c>
      <c r="K2354">
        <v>6591312</v>
      </c>
      <c r="M2354">
        <v>1</v>
      </c>
      <c r="N2354">
        <v>672.91</v>
      </c>
      <c r="O2354">
        <v>672.91</v>
      </c>
      <c r="P2354" t="s">
        <v>1811</v>
      </c>
      <c r="Q2354" t="s">
        <v>1812</v>
      </c>
      <c r="R2354" s="16">
        <v>45812</v>
      </c>
      <c r="S2354">
        <v>40</v>
      </c>
      <c r="T2354" t="s">
        <v>1930</v>
      </c>
      <c r="U2354" s="16">
        <v>45814</v>
      </c>
      <c r="V2354" s="16">
        <v>45814</v>
      </c>
      <c r="Y2354" s="16">
        <v>45814</v>
      </c>
      <c r="AB2354" t="s">
        <v>6084</v>
      </c>
    </row>
    <row r="2355" spans="1:28" x14ac:dyDescent="0.35">
      <c r="A2355" t="s">
        <v>2568</v>
      </c>
      <c r="B2355" t="s">
        <v>2569</v>
      </c>
      <c r="C2355" t="s">
        <v>115</v>
      </c>
      <c r="D2355" t="s">
        <v>114</v>
      </c>
      <c r="E2355" s="16">
        <v>45807</v>
      </c>
      <c r="F2355">
        <v>4001948643</v>
      </c>
      <c r="G2355" t="s">
        <v>1809</v>
      </c>
      <c r="H2355" t="s">
        <v>1959</v>
      </c>
      <c r="I2355" t="s">
        <v>1831</v>
      </c>
      <c r="J2355">
        <v>3087320</v>
      </c>
      <c r="K2355">
        <v>6591312</v>
      </c>
      <c r="M2355">
        <v>3</v>
      </c>
      <c r="N2355">
        <v>13.77</v>
      </c>
      <c r="O2355">
        <v>41.31</v>
      </c>
      <c r="P2355" t="s">
        <v>1811</v>
      </c>
      <c r="Q2355" t="s">
        <v>1812</v>
      </c>
      <c r="R2355" s="16">
        <v>45812</v>
      </c>
      <c r="S2355">
        <v>40</v>
      </c>
      <c r="T2355" t="s">
        <v>1930</v>
      </c>
      <c r="U2355" s="16">
        <v>45814</v>
      </c>
      <c r="V2355" s="16">
        <v>45814</v>
      </c>
      <c r="Y2355" s="16">
        <v>45814</v>
      </c>
      <c r="AB2355" t="s">
        <v>6084</v>
      </c>
    </row>
    <row r="2356" spans="1:28" x14ac:dyDescent="0.35">
      <c r="A2356" t="s">
        <v>2568</v>
      </c>
      <c r="B2356" t="s">
        <v>2569</v>
      </c>
      <c r="C2356" t="s">
        <v>115</v>
      </c>
      <c r="D2356" t="s">
        <v>114</v>
      </c>
      <c r="E2356" s="16">
        <v>45807</v>
      </c>
      <c r="F2356">
        <v>4001948643</v>
      </c>
      <c r="G2356" t="s">
        <v>1809</v>
      </c>
      <c r="H2356" t="s">
        <v>1962</v>
      </c>
      <c r="I2356" t="s">
        <v>1831</v>
      </c>
      <c r="J2356">
        <v>3087320</v>
      </c>
      <c r="K2356">
        <v>6591312</v>
      </c>
      <c r="M2356">
        <v>2</v>
      </c>
      <c r="N2356">
        <v>6.18</v>
      </c>
      <c r="O2356">
        <v>12.36</v>
      </c>
      <c r="P2356" t="s">
        <v>1811</v>
      </c>
      <c r="Q2356" t="s">
        <v>1812</v>
      </c>
      <c r="R2356" s="16">
        <v>45812</v>
      </c>
      <c r="S2356">
        <v>40</v>
      </c>
      <c r="T2356" t="s">
        <v>1930</v>
      </c>
      <c r="U2356" s="16">
        <v>45814</v>
      </c>
      <c r="V2356" s="16">
        <v>45814</v>
      </c>
      <c r="Y2356" s="16">
        <v>45814</v>
      </c>
      <c r="AB2356" t="s">
        <v>6084</v>
      </c>
    </row>
    <row r="2357" spans="1:28" x14ac:dyDescent="0.35">
      <c r="A2357" t="s">
        <v>2568</v>
      </c>
      <c r="B2357" t="s">
        <v>2569</v>
      </c>
      <c r="C2357" t="s">
        <v>115</v>
      </c>
      <c r="D2357" t="s">
        <v>114</v>
      </c>
      <c r="E2357" s="16">
        <v>45807</v>
      </c>
      <c r="F2357">
        <v>4001948643</v>
      </c>
      <c r="G2357" t="s">
        <v>1809</v>
      </c>
      <c r="H2357" t="s">
        <v>5031</v>
      </c>
      <c r="I2357" t="s">
        <v>1831</v>
      </c>
      <c r="J2357">
        <v>3087320</v>
      </c>
      <c r="K2357">
        <v>6591312</v>
      </c>
      <c r="M2357">
        <v>2</v>
      </c>
      <c r="N2357">
        <v>9.73</v>
      </c>
      <c r="O2357">
        <v>19.46</v>
      </c>
      <c r="P2357" t="s">
        <v>1811</v>
      </c>
      <c r="Q2357" t="s">
        <v>1812</v>
      </c>
      <c r="R2357" s="16">
        <v>45812</v>
      </c>
      <c r="S2357">
        <v>40</v>
      </c>
      <c r="T2357" t="s">
        <v>1930</v>
      </c>
      <c r="U2357" s="16">
        <v>45814</v>
      </c>
      <c r="V2357" s="16">
        <v>45814</v>
      </c>
      <c r="Y2357" s="16">
        <v>45814</v>
      </c>
      <c r="AB2357" t="s">
        <v>6084</v>
      </c>
    </row>
    <row r="2358" spans="1:28" x14ac:dyDescent="0.35">
      <c r="A2358" t="s">
        <v>2568</v>
      </c>
      <c r="B2358" t="s">
        <v>2569</v>
      </c>
      <c r="C2358" t="s">
        <v>115</v>
      </c>
      <c r="D2358" t="s">
        <v>114</v>
      </c>
      <c r="E2358" s="16">
        <v>45807</v>
      </c>
      <c r="F2358">
        <v>4001948643</v>
      </c>
      <c r="G2358" t="s">
        <v>1809</v>
      </c>
      <c r="H2358" t="s">
        <v>2103</v>
      </c>
      <c r="I2358" t="s">
        <v>1831</v>
      </c>
      <c r="J2358">
        <v>3087320</v>
      </c>
      <c r="K2358">
        <v>6591312</v>
      </c>
      <c r="M2358">
        <v>1</v>
      </c>
      <c r="N2358">
        <v>12.85</v>
      </c>
      <c r="O2358">
        <v>12.85</v>
      </c>
      <c r="P2358" t="s">
        <v>1811</v>
      </c>
      <c r="Q2358" t="s">
        <v>1812</v>
      </c>
      <c r="R2358" s="16">
        <v>45812</v>
      </c>
      <c r="S2358">
        <v>40</v>
      </c>
      <c r="T2358" t="s">
        <v>1930</v>
      </c>
      <c r="U2358" s="16">
        <v>45814</v>
      </c>
      <c r="V2358" s="16">
        <v>45814</v>
      </c>
      <c r="Y2358" s="16">
        <v>45814</v>
      </c>
      <c r="AB2358" t="s">
        <v>6084</v>
      </c>
    </row>
    <row r="2359" spans="1:28" x14ac:dyDescent="0.35">
      <c r="A2359" t="s">
        <v>2568</v>
      </c>
      <c r="B2359" t="s">
        <v>2569</v>
      </c>
      <c r="C2359" t="s">
        <v>115</v>
      </c>
      <c r="D2359" t="s">
        <v>114</v>
      </c>
      <c r="E2359" s="16">
        <v>45807</v>
      </c>
      <c r="F2359">
        <v>4001948643</v>
      </c>
      <c r="G2359" t="s">
        <v>1809</v>
      </c>
      <c r="H2359" t="s">
        <v>1964</v>
      </c>
      <c r="I2359" t="s">
        <v>1831</v>
      </c>
      <c r="J2359">
        <v>3087320</v>
      </c>
      <c r="K2359">
        <v>6591312</v>
      </c>
      <c r="M2359">
        <v>7</v>
      </c>
      <c r="N2359">
        <v>16.28</v>
      </c>
      <c r="O2359">
        <v>113.96</v>
      </c>
      <c r="P2359" t="s">
        <v>1811</v>
      </c>
      <c r="Q2359" t="s">
        <v>1812</v>
      </c>
      <c r="R2359" s="16">
        <v>45812</v>
      </c>
      <c r="S2359">
        <v>40</v>
      </c>
      <c r="T2359" t="s">
        <v>1930</v>
      </c>
      <c r="U2359" s="16">
        <v>45814</v>
      </c>
      <c r="V2359" s="16">
        <v>45814</v>
      </c>
      <c r="Y2359" s="16">
        <v>45814</v>
      </c>
      <c r="AB2359" t="s">
        <v>6084</v>
      </c>
    </row>
    <row r="2360" spans="1:28" x14ac:dyDescent="0.35">
      <c r="A2360" t="s">
        <v>2568</v>
      </c>
      <c r="B2360" t="s">
        <v>2569</v>
      </c>
      <c r="C2360" t="s">
        <v>115</v>
      </c>
      <c r="D2360" t="s">
        <v>114</v>
      </c>
      <c r="E2360" s="16">
        <v>45807</v>
      </c>
      <c r="F2360">
        <v>4001948643</v>
      </c>
      <c r="G2360" t="s">
        <v>1809</v>
      </c>
      <c r="H2360" t="s">
        <v>2166</v>
      </c>
      <c r="I2360" t="s">
        <v>1831</v>
      </c>
      <c r="J2360">
        <v>3087320</v>
      </c>
      <c r="K2360">
        <v>6591312</v>
      </c>
      <c r="M2360">
        <v>4</v>
      </c>
      <c r="N2360">
        <v>21.86</v>
      </c>
      <c r="O2360">
        <v>87.44</v>
      </c>
      <c r="P2360" t="s">
        <v>1811</v>
      </c>
      <c r="Q2360" t="s">
        <v>1812</v>
      </c>
      <c r="R2360" s="16">
        <v>45812</v>
      </c>
      <c r="S2360">
        <v>40</v>
      </c>
      <c r="T2360" t="s">
        <v>1930</v>
      </c>
      <c r="U2360" s="16">
        <v>45814</v>
      </c>
      <c r="V2360" s="16">
        <v>45814</v>
      </c>
      <c r="Y2360" s="16">
        <v>45814</v>
      </c>
      <c r="AB2360" t="s">
        <v>6084</v>
      </c>
    </row>
    <row r="2361" spans="1:28" x14ac:dyDescent="0.35">
      <c r="A2361" t="s">
        <v>2568</v>
      </c>
      <c r="B2361" t="s">
        <v>2569</v>
      </c>
      <c r="C2361" t="s">
        <v>115</v>
      </c>
      <c r="D2361" t="s">
        <v>114</v>
      </c>
      <c r="E2361" s="16">
        <v>45807</v>
      </c>
      <c r="F2361">
        <v>4001948643</v>
      </c>
      <c r="G2361" t="s">
        <v>1809</v>
      </c>
      <c r="H2361" t="s">
        <v>5032</v>
      </c>
      <c r="I2361" t="s">
        <v>1831</v>
      </c>
      <c r="J2361">
        <v>3087320</v>
      </c>
      <c r="K2361">
        <v>6591312</v>
      </c>
      <c r="M2361">
        <v>1</v>
      </c>
      <c r="N2361">
        <v>14.28</v>
      </c>
      <c r="O2361">
        <v>14.28</v>
      </c>
      <c r="P2361" t="s">
        <v>1811</v>
      </c>
      <c r="Q2361" t="s">
        <v>1812</v>
      </c>
      <c r="R2361" s="16">
        <v>45812</v>
      </c>
      <c r="S2361">
        <v>40</v>
      </c>
      <c r="T2361" t="s">
        <v>1930</v>
      </c>
      <c r="U2361" s="16">
        <v>45814</v>
      </c>
      <c r="V2361" s="16">
        <v>45814</v>
      </c>
      <c r="Y2361" s="16">
        <v>45814</v>
      </c>
      <c r="AB2361" t="s">
        <v>6084</v>
      </c>
    </row>
    <row r="2362" spans="1:28" x14ac:dyDescent="0.35">
      <c r="A2362" t="s">
        <v>2568</v>
      </c>
      <c r="B2362" t="s">
        <v>2569</v>
      </c>
      <c r="C2362" t="s">
        <v>115</v>
      </c>
      <c r="D2362" t="s">
        <v>114</v>
      </c>
      <c r="E2362" s="16">
        <v>45807</v>
      </c>
      <c r="F2362">
        <v>4001948643</v>
      </c>
      <c r="G2362" t="s">
        <v>1809</v>
      </c>
      <c r="H2362" t="s">
        <v>5821</v>
      </c>
      <c r="I2362" t="s">
        <v>2106</v>
      </c>
      <c r="J2362">
        <v>3087320</v>
      </c>
      <c r="K2362">
        <v>6591312</v>
      </c>
      <c r="M2362">
        <v>1</v>
      </c>
      <c r="N2362">
        <v>243.97</v>
      </c>
      <c r="O2362">
        <v>243.97</v>
      </c>
      <c r="P2362" t="s">
        <v>1811</v>
      </c>
      <c r="Q2362" t="s">
        <v>1812</v>
      </c>
      <c r="R2362" s="16">
        <v>45812</v>
      </c>
      <c r="S2362">
        <v>40</v>
      </c>
      <c r="T2362" t="s">
        <v>1930</v>
      </c>
      <c r="U2362" s="16">
        <v>45814</v>
      </c>
      <c r="V2362" s="16">
        <v>45814</v>
      </c>
      <c r="Y2362" s="16">
        <v>45814</v>
      </c>
      <c r="AB2362" t="s">
        <v>6084</v>
      </c>
    </row>
    <row r="2363" spans="1:28" x14ac:dyDescent="0.35">
      <c r="A2363" t="s">
        <v>2568</v>
      </c>
      <c r="B2363" t="s">
        <v>2569</v>
      </c>
      <c r="C2363" t="s">
        <v>115</v>
      </c>
      <c r="D2363" t="s">
        <v>114</v>
      </c>
      <c r="E2363" s="16">
        <v>45807</v>
      </c>
      <c r="F2363">
        <v>4001948643</v>
      </c>
      <c r="G2363" t="s">
        <v>1809</v>
      </c>
      <c r="H2363" t="s">
        <v>5822</v>
      </c>
      <c r="I2363" t="s">
        <v>2106</v>
      </c>
      <c r="J2363">
        <v>3087320</v>
      </c>
      <c r="K2363">
        <v>6591312</v>
      </c>
      <c r="M2363">
        <v>1</v>
      </c>
      <c r="N2363">
        <v>519.24</v>
      </c>
      <c r="O2363">
        <v>519.24</v>
      </c>
      <c r="P2363" t="s">
        <v>1811</v>
      </c>
      <c r="Q2363" t="s">
        <v>1812</v>
      </c>
      <c r="R2363" s="16">
        <v>45812</v>
      </c>
      <c r="S2363">
        <v>40</v>
      </c>
      <c r="T2363" t="s">
        <v>1930</v>
      </c>
      <c r="U2363" s="16">
        <v>45814</v>
      </c>
      <c r="V2363" s="16">
        <v>45814</v>
      </c>
      <c r="Y2363" s="16">
        <v>45814</v>
      </c>
      <c r="AB2363" t="s">
        <v>6084</v>
      </c>
    </row>
    <row r="2364" spans="1:28" x14ac:dyDescent="0.35">
      <c r="A2364" t="s">
        <v>2568</v>
      </c>
      <c r="B2364" t="s">
        <v>2569</v>
      </c>
      <c r="C2364" t="s">
        <v>115</v>
      </c>
      <c r="D2364" t="s">
        <v>114</v>
      </c>
      <c r="E2364" s="16">
        <v>45807</v>
      </c>
      <c r="F2364">
        <v>4001948643</v>
      </c>
      <c r="G2364" t="s">
        <v>1809</v>
      </c>
      <c r="H2364" t="s">
        <v>5823</v>
      </c>
      <c r="I2364" t="s">
        <v>2106</v>
      </c>
      <c r="J2364">
        <v>3087320</v>
      </c>
      <c r="K2364">
        <v>6591312</v>
      </c>
      <c r="M2364">
        <v>1</v>
      </c>
      <c r="N2364">
        <v>543.71</v>
      </c>
      <c r="O2364">
        <v>543.71</v>
      </c>
      <c r="P2364" t="s">
        <v>1811</v>
      </c>
      <c r="Q2364" t="s">
        <v>1812</v>
      </c>
      <c r="R2364" s="16">
        <v>45812</v>
      </c>
      <c r="S2364">
        <v>40</v>
      </c>
      <c r="T2364" t="s">
        <v>1930</v>
      </c>
      <c r="U2364" s="16">
        <v>45814</v>
      </c>
      <c r="V2364" s="16">
        <v>45814</v>
      </c>
      <c r="Y2364" s="16">
        <v>45814</v>
      </c>
      <c r="AB2364" t="s">
        <v>6084</v>
      </c>
    </row>
    <row r="2365" spans="1:28" x14ac:dyDescent="0.35">
      <c r="A2365" t="s">
        <v>2568</v>
      </c>
      <c r="B2365" t="s">
        <v>2569</v>
      </c>
      <c r="C2365" t="s">
        <v>115</v>
      </c>
      <c r="D2365" t="s">
        <v>114</v>
      </c>
      <c r="E2365" s="16">
        <v>45807</v>
      </c>
      <c r="F2365">
        <v>4001948643</v>
      </c>
      <c r="G2365" t="s">
        <v>1809</v>
      </c>
      <c r="H2365" t="s">
        <v>1932</v>
      </c>
      <c r="I2365" t="s">
        <v>1825</v>
      </c>
      <c r="J2365">
        <v>3087320</v>
      </c>
      <c r="K2365">
        <v>6591312</v>
      </c>
      <c r="M2365">
        <v>8</v>
      </c>
      <c r="N2365">
        <v>43.25</v>
      </c>
      <c r="O2365">
        <v>346</v>
      </c>
      <c r="P2365" t="s">
        <v>1811</v>
      </c>
      <c r="Q2365" t="s">
        <v>1812</v>
      </c>
      <c r="R2365" s="16">
        <v>45812</v>
      </c>
      <c r="S2365">
        <v>40</v>
      </c>
      <c r="T2365" t="s">
        <v>1930</v>
      </c>
      <c r="U2365" s="16">
        <v>45814</v>
      </c>
      <c r="V2365" s="16">
        <v>45814</v>
      </c>
      <c r="Y2365" s="16">
        <v>45814</v>
      </c>
      <c r="AB2365" t="s">
        <v>6084</v>
      </c>
    </row>
    <row r="2366" spans="1:28" x14ac:dyDescent="0.35">
      <c r="A2366" t="s">
        <v>2568</v>
      </c>
      <c r="B2366" t="s">
        <v>2569</v>
      </c>
      <c r="C2366" t="s">
        <v>115</v>
      </c>
      <c r="D2366" t="s">
        <v>114</v>
      </c>
      <c r="E2366" s="16">
        <v>45807</v>
      </c>
      <c r="F2366">
        <v>4001948643</v>
      </c>
      <c r="G2366" t="s">
        <v>1809</v>
      </c>
      <c r="H2366" t="s">
        <v>5824</v>
      </c>
      <c r="I2366" t="s">
        <v>5825</v>
      </c>
      <c r="J2366">
        <v>3087320</v>
      </c>
      <c r="K2366">
        <v>6591312</v>
      </c>
      <c r="M2366">
        <v>1</v>
      </c>
      <c r="N2366">
        <v>2334.62</v>
      </c>
      <c r="O2366">
        <v>2334.62</v>
      </c>
      <c r="P2366" t="s">
        <v>1811</v>
      </c>
      <c r="Q2366" t="s">
        <v>1812</v>
      </c>
      <c r="R2366" s="16">
        <v>45812</v>
      </c>
      <c r="S2366">
        <v>40</v>
      </c>
      <c r="T2366" t="s">
        <v>1930</v>
      </c>
      <c r="U2366" s="16">
        <v>45814</v>
      </c>
      <c r="V2366" s="16">
        <v>45814</v>
      </c>
      <c r="Y2366" s="16">
        <v>45814</v>
      </c>
      <c r="AB2366" t="s">
        <v>6084</v>
      </c>
    </row>
    <row r="2367" spans="1:28" x14ac:dyDescent="0.35">
      <c r="A2367" t="s">
        <v>2568</v>
      </c>
      <c r="B2367" t="s">
        <v>2569</v>
      </c>
      <c r="C2367" t="s">
        <v>115</v>
      </c>
      <c r="D2367" t="s">
        <v>114</v>
      </c>
      <c r="E2367" s="16">
        <v>45807</v>
      </c>
      <c r="F2367">
        <v>4001948643</v>
      </c>
      <c r="G2367" t="s">
        <v>1809</v>
      </c>
      <c r="H2367" t="s">
        <v>1970</v>
      </c>
      <c r="I2367" t="s">
        <v>1971</v>
      </c>
      <c r="J2367">
        <v>3087320</v>
      </c>
      <c r="K2367">
        <v>6591312</v>
      </c>
      <c r="M2367">
        <v>1</v>
      </c>
      <c r="N2367">
        <v>2298.1999999999998</v>
      </c>
      <c r="O2367">
        <v>2298.1999999999998</v>
      </c>
      <c r="P2367" t="s">
        <v>1811</v>
      </c>
      <c r="Q2367" t="s">
        <v>1812</v>
      </c>
      <c r="R2367" s="16">
        <v>45812</v>
      </c>
      <c r="S2367">
        <v>40</v>
      </c>
      <c r="T2367" t="s">
        <v>1930</v>
      </c>
      <c r="U2367" s="16">
        <v>45814</v>
      </c>
      <c r="V2367" s="16">
        <v>45814</v>
      </c>
      <c r="Y2367" s="16">
        <v>45814</v>
      </c>
      <c r="AB2367" t="s">
        <v>6084</v>
      </c>
    </row>
    <row r="2368" spans="1:28" x14ac:dyDescent="0.35">
      <c r="A2368" t="s">
        <v>2568</v>
      </c>
      <c r="B2368" t="s">
        <v>2569</v>
      </c>
      <c r="C2368" t="s">
        <v>115</v>
      </c>
      <c r="D2368" t="s">
        <v>114</v>
      </c>
      <c r="E2368" s="16">
        <v>45807</v>
      </c>
      <c r="F2368">
        <v>4001948643</v>
      </c>
      <c r="G2368" t="s">
        <v>1809</v>
      </c>
      <c r="H2368" t="s">
        <v>5826</v>
      </c>
      <c r="I2368" t="s">
        <v>1826</v>
      </c>
      <c r="J2368">
        <v>3087320</v>
      </c>
      <c r="K2368">
        <v>6591312</v>
      </c>
      <c r="M2368">
        <v>1</v>
      </c>
      <c r="N2368">
        <v>22.4</v>
      </c>
      <c r="O2368">
        <v>22.4</v>
      </c>
      <c r="P2368" t="s">
        <v>1811</v>
      </c>
      <c r="Q2368" t="s">
        <v>1812</v>
      </c>
      <c r="R2368" s="16">
        <v>45812</v>
      </c>
      <c r="S2368">
        <v>40</v>
      </c>
      <c r="T2368" t="s">
        <v>1930</v>
      </c>
      <c r="U2368" s="16">
        <v>45814</v>
      </c>
      <c r="V2368" s="16">
        <v>45814</v>
      </c>
      <c r="Y2368" s="16">
        <v>45814</v>
      </c>
      <c r="AB2368" t="s">
        <v>6084</v>
      </c>
    </row>
    <row r="2369" spans="1:28" x14ac:dyDescent="0.35">
      <c r="A2369" t="s">
        <v>2568</v>
      </c>
      <c r="B2369" t="s">
        <v>2569</v>
      </c>
      <c r="C2369" t="s">
        <v>115</v>
      </c>
      <c r="D2369" t="s">
        <v>114</v>
      </c>
      <c r="E2369" s="16">
        <v>45807</v>
      </c>
      <c r="F2369">
        <v>4001948643</v>
      </c>
      <c r="G2369" t="s">
        <v>1809</v>
      </c>
      <c r="H2369" t="s">
        <v>2662</v>
      </c>
      <c r="I2369" t="s">
        <v>2663</v>
      </c>
      <c r="J2369">
        <v>3087320</v>
      </c>
      <c r="K2369">
        <v>6591312</v>
      </c>
      <c r="M2369">
        <v>18</v>
      </c>
      <c r="N2369">
        <v>1.87</v>
      </c>
      <c r="O2369">
        <v>33.659999999999997</v>
      </c>
      <c r="P2369" t="s">
        <v>1811</v>
      </c>
      <c r="Q2369" t="s">
        <v>1812</v>
      </c>
      <c r="R2369" s="16">
        <v>45812</v>
      </c>
      <c r="S2369">
        <v>40</v>
      </c>
      <c r="T2369" t="s">
        <v>1930</v>
      </c>
      <c r="U2369" s="16">
        <v>45814</v>
      </c>
      <c r="V2369" s="16">
        <v>45814</v>
      </c>
      <c r="Y2369" s="16">
        <v>45814</v>
      </c>
      <c r="AB2369" t="s">
        <v>6084</v>
      </c>
    </row>
    <row r="2370" spans="1:28" x14ac:dyDescent="0.35">
      <c r="A2370" t="s">
        <v>2568</v>
      </c>
      <c r="B2370" t="s">
        <v>2569</v>
      </c>
      <c r="C2370" t="s">
        <v>115</v>
      </c>
      <c r="D2370" t="s">
        <v>114</v>
      </c>
      <c r="E2370" s="16">
        <v>45807</v>
      </c>
      <c r="F2370">
        <v>4001948643</v>
      </c>
      <c r="G2370" t="s">
        <v>1809</v>
      </c>
      <c r="H2370" t="s">
        <v>5827</v>
      </c>
      <c r="I2370" t="s">
        <v>1929</v>
      </c>
      <c r="J2370">
        <v>3087320</v>
      </c>
      <c r="K2370">
        <v>6591312</v>
      </c>
      <c r="M2370">
        <v>2</v>
      </c>
      <c r="N2370">
        <v>0.81</v>
      </c>
      <c r="O2370">
        <v>1.62</v>
      </c>
      <c r="P2370" t="s">
        <v>1811</v>
      </c>
      <c r="Q2370" t="s">
        <v>1812</v>
      </c>
      <c r="R2370" s="16">
        <v>45812</v>
      </c>
      <c r="S2370">
        <v>40</v>
      </c>
      <c r="T2370" t="s">
        <v>1930</v>
      </c>
      <c r="U2370" s="16">
        <v>45814</v>
      </c>
      <c r="V2370" s="16">
        <v>45814</v>
      </c>
      <c r="Y2370" s="16">
        <v>45814</v>
      </c>
      <c r="AB2370" t="s">
        <v>6084</v>
      </c>
    </row>
    <row r="2371" spans="1:28" x14ac:dyDescent="0.35">
      <c r="A2371" t="s">
        <v>2568</v>
      </c>
      <c r="B2371" t="s">
        <v>2569</v>
      </c>
      <c r="C2371" t="s">
        <v>115</v>
      </c>
      <c r="D2371" t="s">
        <v>114</v>
      </c>
      <c r="E2371" s="16">
        <v>45807</v>
      </c>
      <c r="F2371">
        <v>4001948643</v>
      </c>
      <c r="G2371" t="s">
        <v>1809</v>
      </c>
      <c r="H2371" t="s">
        <v>2151</v>
      </c>
      <c r="I2371" t="s">
        <v>2152</v>
      </c>
      <c r="J2371">
        <v>3087320</v>
      </c>
      <c r="K2371">
        <v>6591312</v>
      </c>
      <c r="M2371">
        <v>7</v>
      </c>
      <c r="N2371">
        <v>18.87</v>
      </c>
      <c r="O2371">
        <v>132.09</v>
      </c>
      <c r="P2371" t="s">
        <v>1811</v>
      </c>
      <c r="Q2371" t="s">
        <v>1812</v>
      </c>
      <c r="R2371" s="16">
        <v>45812</v>
      </c>
      <c r="S2371">
        <v>40</v>
      </c>
      <c r="T2371" t="s">
        <v>1930</v>
      </c>
      <c r="U2371" s="16">
        <v>45814</v>
      </c>
      <c r="V2371" s="16">
        <v>45814</v>
      </c>
      <c r="Y2371" s="16">
        <v>45814</v>
      </c>
      <c r="AB2371" t="s">
        <v>6084</v>
      </c>
    </row>
    <row r="2372" spans="1:28" x14ac:dyDescent="0.35">
      <c r="A2372" t="s">
        <v>2568</v>
      </c>
      <c r="B2372" t="s">
        <v>2569</v>
      </c>
      <c r="C2372" t="s">
        <v>115</v>
      </c>
      <c r="D2372" t="s">
        <v>114</v>
      </c>
      <c r="E2372" s="16">
        <v>45807</v>
      </c>
      <c r="F2372">
        <v>4001948643</v>
      </c>
      <c r="G2372" t="s">
        <v>1809</v>
      </c>
      <c r="H2372" t="s">
        <v>5751</v>
      </c>
      <c r="I2372" t="s">
        <v>1895</v>
      </c>
      <c r="J2372">
        <v>3087320</v>
      </c>
      <c r="K2372">
        <v>6591312</v>
      </c>
      <c r="M2372">
        <v>2</v>
      </c>
      <c r="N2372">
        <v>17.7</v>
      </c>
      <c r="O2372">
        <v>35.4</v>
      </c>
      <c r="P2372" t="s">
        <v>1811</v>
      </c>
      <c r="Q2372" t="s">
        <v>1812</v>
      </c>
      <c r="R2372" s="16">
        <v>45812</v>
      </c>
      <c r="S2372">
        <v>40</v>
      </c>
      <c r="T2372" t="s">
        <v>1930</v>
      </c>
      <c r="U2372" s="16">
        <v>45814</v>
      </c>
      <c r="V2372" s="16">
        <v>45814</v>
      </c>
      <c r="Y2372" s="16">
        <v>45814</v>
      </c>
      <c r="AB2372" t="s">
        <v>6084</v>
      </c>
    </row>
    <row r="2373" spans="1:28" x14ac:dyDescent="0.35">
      <c r="A2373" t="s">
        <v>2568</v>
      </c>
      <c r="B2373" t="s">
        <v>2569</v>
      </c>
      <c r="C2373" t="s">
        <v>115</v>
      </c>
      <c r="D2373" t="s">
        <v>114</v>
      </c>
      <c r="E2373" s="16">
        <v>45807</v>
      </c>
      <c r="F2373">
        <v>4001948643</v>
      </c>
      <c r="G2373" t="s">
        <v>1809</v>
      </c>
      <c r="H2373" t="s">
        <v>5828</v>
      </c>
      <c r="I2373" t="s">
        <v>2175</v>
      </c>
      <c r="J2373">
        <v>3087320</v>
      </c>
      <c r="K2373">
        <v>6591312</v>
      </c>
      <c r="M2373">
        <v>1</v>
      </c>
      <c r="N2373">
        <v>22.46</v>
      </c>
      <c r="O2373">
        <v>22.46</v>
      </c>
      <c r="P2373" t="s">
        <v>1811</v>
      </c>
      <c r="Q2373" t="s">
        <v>1812</v>
      </c>
      <c r="R2373" s="16">
        <v>45812</v>
      </c>
      <c r="S2373">
        <v>40</v>
      </c>
      <c r="T2373" t="s">
        <v>1930</v>
      </c>
      <c r="U2373" s="16">
        <v>45814</v>
      </c>
      <c r="V2373" s="16">
        <v>45814</v>
      </c>
      <c r="Y2373" s="16">
        <v>45814</v>
      </c>
      <c r="AB2373" t="s">
        <v>6084</v>
      </c>
    </row>
    <row r="2374" spans="1:28" x14ac:dyDescent="0.35">
      <c r="A2374" t="s">
        <v>2568</v>
      </c>
      <c r="B2374" t="s">
        <v>2569</v>
      </c>
      <c r="C2374" t="s">
        <v>115</v>
      </c>
      <c r="D2374" t="s">
        <v>114</v>
      </c>
      <c r="E2374" s="16">
        <v>45807</v>
      </c>
      <c r="F2374">
        <v>4001948643</v>
      </c>
      <c r="G2374" t="s">
        <v>1809</v>
      </c>
      <c r="H2374" t="s">
        <v>2650</v>
      </c>
      <c r="I2374" t="s">
        <v>1822</v>
      </c>
      <c r="J2374">
        <v>3087320</v>
      </c>
      <c r="K2374">
        <v>6591312</v>
      </c>
      <c r="M2374">
        <v>15</v>
      </c>
      <c r="N2374">
        <v>1.56</v>
      </c>
      <c r="O2374">
        <v>23.4</v>
      </c>
      <c r="P2374" t="s">
        <v>1811</v>
      </c>
      <c r="Q2374" t="s">
        <v>1812</v>
      </c>
      <c r="R2374" s="16">
        <v>45812</v>
      </c>
      <c r="S2374">
        <v>40</v>
      </c>
      <c r="T2374" t="s">
        <v>1930</v>
      </c>
      <c r="U2374" s="16">
        <v>45814</v>
      </c>
      <c r="V2374" s="16">
        <v>45814</v>
      </c>
      <c r="Y2374" s="16">
        <v>45814</v>
      </c>
      <c r="AB2374" t="s">
        <v>6084</v>
      </c>
    </row>
    <row r="2375" spans="1:28" x14ac:dyDescent="0.35">
      <c r="A2375" t="s">
        <v>2568</v>
      </c>
      <c r="B2375" t="s">
        <v>2569</v>
      </c>
      <c r="C2375" t="s">
        <v>115</v>
      </c>
      <c r="D2375" t="s">
        <v>114</v>
      </c>
      <c r="E2375" s="16">
        <v>45807</v>
      </c>
      <c r="F2375">
        <v>4001948643</v>
      </c>
      <c r="G2375" t="s">
        <v>1809</v>
      </c>
      <c r="H2375" t="s">
        <v>4783</v>
      </c>
      <c r="I2375" t="s">
        <v>1895</v>
      </c>
      <c r="J2375">
        <v>3087320</v>
      </c>
      <c r="K2375">
        <v>6591312</v>
      </c>
      <c r="M2375">
        <v>1</v>
      </c>
      <c r="N2375">
        <v>20.81</v>
      </c>
      <c r="O2375">
        <v>20.81</v>
      </c>
      <c r="P2375" t="s">
        <v>1811</v>
      </c>
      <c r="Q2375" t="s">
        <v>1812</v>
      </c>
      <c r="R2375" s="16">
        <v>45812</v>
      </c>
      <c r="S2375">
        <v>40</v>
      </c>
      <c r="T2375" t="s">
        <v>1930</v>
      </c>
      <c r="U2375" s="16">
        <v>45814</v>
      </c>
      <c r="V2375" s="16">
        <v>45814</v>
      </c>
      <c r="Y2375" s="16">
        <v>45814</v>
      </c>
      <c r="AB2375" t="s">
        <v>6084</v>
      </c>
    </row>
    <row r="2376" spans="1:28" x14ac:dyDescent="0.35">
      <c r="A2376" t="s">
        <v>2568</v>
      </c>
      <c r="B2376" t="s">
        <v>2569</v>
      </c>
      <c r="C2376" t="s">
        <v>115</v>
      </c>
      <c r="D2376" t="s">
        <v>114</v>
      </c>
      <c r="E2376" s="16">
        <v>45807</v>
      </c>
      <c r="F2376">
        <v>4001948643</v>
      </c>
      <c r="G2376" t="s">
        <v>1809</v>
      </c>
      <c r="H2376" t="s">
        <v>2664</v>
      </c>
      <c r="I2376" t="s">
        <v>1828</v>
      </c>
      <c r="J2376">
        <v>3087320</v>
      </c>
      <c r="K2376">
        <v>6591312</v>
      </c>
      <c r="M2376">
        <v>1</v>
      </c>
      <c r="N2376">
        <v>241.23</v>
      </c>
      <c r="O2376">
        <v>241.23</v>
      </c>
      <c r="P2376" t="s">
        <v>1811</v>
      </c>
      <c r="Q2376" t="s">
        <v>1812</v>
      </c>
      <c r="R2376" s="16">
        <v>45812</v>
      </c>
      <c r="S2376">
        <v>40</v>
      </c>
      <c r="T2376" t="s">
        <v>1930</v>
      </c>
      <c r="U2376" s="16">
        <v>45814</v>
      </c>
      <c r="V2376" s="16">
        <v>45814</v>
      </c>
      <c r="Y2376" s="16">
        <v>45814</v>
      </c>
      <c r="AB2376" t="s">
        <v>6084</v>
      </c>
    </row>
    <row r="2377" spans="1:28" x14ac:dyDescent="0.35">
      <c r="A2377" t="s">
        <v>2568</v>
      </c>
      <c r="B2377" t="s">
        <v>2569</v>
      </c>
      <c r="C2377" t="s">
        <v>115</v>
      </c>
      <c r="D2377" t="s">
        <v>114</v>
      </c>
      <c r="E2377" s="16">
        <v>45807</v>
      </c>
      <c r="F2377">
        <v>4001948643</v>
      </c>
      <c r="G2377" t="s">
        <v>1809</v>
      </c>
      <c r="H2377" t="s">
        <v>5829</v>
      </c>
      <c r="I2377" t="s">
        <v>1828</v>
      </c>
      <c r="J2377">
        <v>3087320</v>
      </c>
      <c r="K2377">
        <v>6591312</v>
      </c>
      <c r="M2377">
        <v>1</v>
      </c>
      <c r="N2377">
        <v>100.25</v>
      </c>
      <c r="O2377">
        <v>100.25</v>
      </c>
      <c r="P2377" t="s">
        <v>1811</v>
      </c>
      <c r="Q2377" t="s">
        <v>1812</v>
      </c>
      <c r="R2377" s="16">
        <v>45812</v>
      </c>
      <c r="S2377">
        <v>40</v>
      </c>
      <c r="T2377" t="s">
        <v>1930</v>
      </c>
      <c r="U2377" s="16">
        <v>45814</v>
      </c>
      <c r="V2377" s="16">
        <v>45814</v>
      </c>
      <c r="Y2377" s="16">
        <v>45814</v>
      </c>
      <c r="AB2377" t="s">
        <v>6084</v>
      </c>
    </row>
    <row r="2378" spans="1:28" x14ac:dyDescent="0.35">
      <c r="A2378" t="s">
        <v>2568</v>
      </c>
      <c r="B2378" t="s">
        <v>2569</v>
      </c>
      <c r="C2378" t="s">
        <v>115</v>
      </c>
      <c r="D2378" t="s">
        <v>114</v>
      </c>
      <c r="E2378" s="16">
        <v>45807</v>
      </c>
      <c r="F2378">
        <v>4001948643</v>
      </c>
      <c r="G2378" t="s">
        <v>1809</v>
      </c>
      <c r="H2378" t="s">
        <v>5830</v>
      </c>
      <c r="I2378" t="s">
        <v>1828</v>
      </c>
      <c r="J2378">
        <v>3087320</v>
      </c>
      <c r="K2378">
        <v>6591312</v>
      </c>
      <c r="M2378">
        <v>1</v>
      </c>
      <c r="N2378">
        <v>229.53</v>
      </c>
      <c r="O2378">
        <v>229.53</v>
      </c>
      <c r="P2378" t="s">
        <v>1811</v>
      </c>
      <c r="Q2378" t="s">
        <v>1812</v>
      </c>
      <c r="R2378" s="16">
        <v>45812</v>
      </c>
      <c r="S2378">
        <v>40</v>
      </c>
      <c r="T2378" t="s">
        <v>1930</v>
      </c>
      <c r="U2378" s="16">
        <v>45814</v>
      </c>
      <c r="V2378" s="16">
        <v>45814</v>
      </c>
      <c r="Y2378" s="16">
        <v>45814</v>
      </c>
      <c r="AB2378" t="s">
        <v>6084</v>
      </c>
    </row>
    <row r="2379" spans="1:28" x14ac:dyDescent="0.35">
      <c r="A2379" t="s">
        <v>2568</v>
      </c>
      <c r="B2379" t="s">
        <v>2569</v>
      </c>
      <c r="C2379" t="s">
        <v>115</v>
      </c>
      <c r="D2379" t="s">
        <v>114</v>
      </c>
      <c r="E2379" s="16">
        <v>45807</v>
      </c>
      <c r="F2379">
        <v>4001948643</v>
      </c>
      <c r="G2379" t="s">
        <v>1809</v>
      </c>
      <c r="H2379" t="s">
        <v>5831</v>
      </c>
      <c r="I2379" t="s">
        <v>2121</v>
      </c>
      <c r="J2379">
        <v>3087320</v>
      </c>
      <c r="K2379">
        <v>6591312</v>
      </c>
      <c r="M2379">
        <v>16</v>
      </c>
      <c r="N2379">
        <v>1.61</v>
      </c>
      <c r="O2379">
        <v>25.76</v>
      </c>
      <c r="P2379" t="s">
        <v>1811</v>
      </c>
      <c r="Q2379" t="s">
        <v>1812</v>
      </c>
      <c r="R2379" s="16">
        <v>45812</v>
      </c>
      <c r="S2379">
        <v>40</v>
      </c>
      <c r="T2379" t="s">
        <v>1930</v>
      </c>
      <c r="U2379" s="16">
        <v>45814</v>
      </c>
      <c r="V2379" s="16">
        <v>45814</v>
      </c>
      <c r="Y2379" s="16">
        <v>45814</v>
      </c>
      <c r="AB2379" t="s">
        <v>6084</v>
      </c>
    </row>
    <row r="2380" spans="1:28" x14ac:dyDescent="0.35">
      <c r="A2380" t="s">
        <v>2568</v>
      </c>
      <c r="B2380" t="s">
        <v>2569</v>
      </c>
      <c r="C2380" t="s">
        <v>115</v>
      </c>
      <c r="D2380" t="s">
        <v>114</v>
      </c>
      <c r="E2380" s="16">
        <v>45807</v>
      </c>
      <c r="F2380">
        <v>4001948643</v>
      </c>
      <c r="G2380" t="s">
        <v>1809</v>
      </c>
      <c r="H2380" t="s">
        <v>1999</v>
      </c>
      <c r="I2380" t="s">
        <v>1825</v>
      </c>
      <c r="J2380">
        <v>3087320</v>
      </c>
      <c r="K2380">
        <v>6591312</v>
      </c>
      <c r="M2380">
        <v>17</v>
      </c>
      <c r="N2380">
        <v>2.0699999999999998</v>
      </c>
      <c r="O2380">
        <v>35.19</v>
      </c>
      <c r="P2380" t="s">
        <v>1811</v>
      </c>
      <c r="Q2380" t="s">
        <v>1812</v>
      </c>
      <c r="R2380" s="16">
        <v>45812</v>
      </c>
      <c r="S2380">
        <v>40</v>
      </c>
      <c r="T2380" t="s">
        <v>1930</v>
      </c>
      <c r="U2380" s="16">
        <v>45814</v>
      </c>
      <c r="V2380" s="16">
        <v>45814</v>
      </c>
      <c r="Y2380" s="16">
        <v>45814</v>
      </c>
      <c r="AB2380" t="s">
        <v>6084</v>
      </c>
    </row>
    <row r="2381" spans="1:28" x14ac:dyDescent="0.35">
      <c r="A2381" t="s">
        <v>2568</v>
      </c>
      <c r="B2381" t="s">
        <v>2569</v>
      </c>
      <c r="C2381" t="s">
        <v>115</v>
      </c>
      <c r="D2381" t="s">
        <v>114</v>
      </c>
      <c r="E2381" s="16">
        <v>45807</v>
      </c>
      <c r="F2381">
        <v>4001948643</v>
      </c>
      <c r="G2381" t="s">
        <v>1809</v>
      </c>
      <c r="H2381" t="s">
        <v>5832</v>
      </c>
      <c r="I2381" t="s">
        <v>2668</v>
      </c>
      <c r="J2381">
        <v>3087320</v>
      </c>
      <c r="K2381">
        <v>6591312</v>
      </c>
      <c r="M2381">
        <v>4</v>
      </c>
      <c r="N2381">
        <v>32.33</v>
      </c>
      <c r="O2381">
        <v>129.32</v>
      </c>
      <c r="P2381" t="s">
        <v>1811</v>
      </c>
      <c r="Q2381" t="s">
        <v>1812</v>
      </c>
      <c r="R2381" s="16">
        <v>45812</v>
      </c>
      <c r="S2381">
        <v>40</v>
      </c>
      <c r="T2381" t="s">
        <v>1930</v>
      </c>
      <c r="U2381" s="16">
        <v>45814</v>
      </c>
      <c r="V2381" s="16">
        <v>45814</v>
      </c>
      <c r="Y2381" s="16">
        <v>45814</v>
      </c>
      <c r="AB2381" t="s">
        <v>6084</v>
      </c>
    </row>
    <row r="2382" spans="1:28" x14ac:dyDescent="0.35">
      <c r="A2382" t="s">
        <v>2568</v>
      </c>
      <c r="B2382" t="s">
        <v>2569</v>
      </c>
      <c r="C2382" t="s">
        <v>115</v>
      </c>
      <c r="D2382" t="s">
        <v>114</v>
      </c>
      <c r="E2382" s="16">
        <v>45807</v>
      </c>
      <c r="F2382">
        <v>4001948643</v>
      </c>
      <c r="G2382" t="s">
        <v>1809</v>
      </c>
      <c r="H2382" t="s">
        <v>5833</v>
      </c>
      <c r="I2382" t="s">
        <v>2029</v>
      </c>
      <c r="J2382">
        <v>3087320</v>
      </c>
      <c r="K2382">
        <v>6591312</v>
      </c>
      <c r="M2382">
        <v>1</v>
      </c>
      <c r="N2382">
        <v>316.3</v>
      </c>
      <c r="O2382">
        <v>316.3</v>
      </c>
      <c r="P2382" t="s">
        <v>1811</v>
      </c>
      <c r="Q2382" t="s">
        <v>1812</v>
      </c>
      <c r="R2382" s="16">
        <v>45812</v>
      </c>
      <c r="S2382">
        <v>40</v>
      </c>
      <c r="T2382" t="s">
        <v>1930</v>
      </c>
      <c r="U2382" s="16">
        <v>45814</v>
      </c>
      <c r="V2382" s="16">
        <v>45814</v>
      </c>
      <c r="Y2382" s="16">
        <v>45814</v>
      </c>
      <c r="AB2382" t="s">
        <v>6084</v>
      </c>
    </row>
    <row r="2383" spans="1:28" x14ac:dyDescent="0.35">
      <c r="A2383" t="s">
        <v>2568</v>
      </c>
      <c r="B2383" t="s">
        <v>2569</v>
      </c>
      <c r="C2383" t="s">
        <v>115</v>
      </c>
      <c r="D2383" t="s">
        <v>114</v>
      </c>
      <c r="E2383" s="16">
        <v>45807</v>
      </c>
      <c r="F2383">
        <v>4001948643</v>
      </c>
      <c r="G2383" t="s">
        <v>1809</v>
      </c>
      <c r="H2383" t="s">
        <v>2666</v>
      </c>
      <c r="I2383" t="s">
        <v>1865</v>
      </c>
      <c r="J2383">
        <v>3087320</v>
      </c>
      <c r="K2383">
        <v>6591312</v>
      </c>
      <c r="M2383">
        <v>16</v>
      </c>
      <c r="N2383">
        <v>0.91</v>
      </c>
      <c r="O2383">
        <v>14.56</v>
      </c>
      <c r="P2383" t="s">
        <v>1811</v>
      </c>
      <c r="Q2383" t="s">
        <v>1812</v>
      </c>
      <c r="R2383" s="16">
        <v>45812</v>
      </c>
      <c r="S2383">
        <v>40</v>
      </c>
      <c r="T2383" t="s">
        <v>1930</v>
      </c>
      <c r="U2383" s="16">
        <v>45814</v>
      </c>
      <c r="V2383" s="16">
        <v>45814</v>
      </c>
      <c r="Y2383" s="16">
        <v>45814</v>
      </c>
      <c r="AB2383" t="s">
        <v>6084</v>
      </c>
    </row>
    <row r="2384" spans="1:28" x14ac:dyDescent="0.35">
      <c r="A2384" t="s">
        <v>2568</v>
      </c>
      <c r="B2384" t="s">
        <v>2569</v>
      </c>
      <c r="C2384" t="s">
        <v>115</v>
      </c>
      <c r="D2384" t="s">
        <v>114</v>
      </c>
      <c r="E2384" s="16">
        <v>45807</v>
      </c>
      <c r="F2384">
        <v>4001948643</v>
      </c>
      <c r="G2384" t="s">
        <v>1809</v>
      </c>
      <c r="H2384" t="s">
        <v>1890</v>
      </c>
      <c r="I2384" t="s">
        <v>1865</v>
      </c>
      <c r="J2384">
        <v>3087320</v>
      </c>
      <c r="K2384">
        <v>6591312</v>
      </c>
      <c r="M2384">
        <v>2</v>
      </c>
      <c r="N2384">
        <v>0.72</v>
      </c>
      <c r="O2384">
        <v>1.44</v>
      </c>
      <c r="P2384" t="s">
        <v>1811</v>
      </c>
      <c r="Q2384" t="s">
        <v>1812</v>
      </c>
      <c r="R2384" s="16">
        <v>45812</v>
      </c>
      <c r="S2384">
        <v>40</v>
      </c>
      <c r="T2384" t="s">
        <v>1930</v>
      </c>
      <c r="U2384" s="16">
        <v>45814</v>
      </c>
      <c r="V2384" s="16">
        <v>45814</v>
      </c>
      <c r="Y2384" s="16">
        <v>45814</v>
      </c>
      <c r="AB2384" t="s">
        <v>6084</v>
      </c>
    </row>
    <row r="2385" spans="1:28" x14ac:dyDescent="0.35">
      <c r="A2385" t="s">
        <v>2568</v>
      </c>
      <c r="B2385" t="s">
        <v>2569</v>
      </c>
      <c r="C2385" t="s">
        <v>115</v>
      </c>
      <c r="D2385" t="s">
        <v>114</v>
      </c>
      <c r="E2385" s="16">
        <v>45807</v>
      </c>
      <c r="F2385">
        <v>4001948643</v>
      </c>
      <c r="G2385" t="s">
        <v>1809</v>
      </c>
      <c r="H2385" t="s">
        <v>1821</v>
      </c>
      <c r="I2385" t="s">
        <v>1822</v>
      </c>
      <c r="J2385">
        <v>3087320</v>
      </c>
      <c r="K2385">
        <v>6591312</v>
      </c>
      <c r="M2385">
        <v>41</v>
      </c>
      <c r="N2385">
        <v>1.05</v>
      </c>
      <c r="O2385">
        <v>43.05</v>
      </c>
      <c r="P2385" t="s">
        <v>1811</v>
      </c>
      <c r="Q2385" t="s">
        <v>1812</v>
      </c>
      <c r="R2385" s="16">
        <v>45812</v>
      </c>
      <c r="S2385">
        <v>40</v>
      </c>
      <c r="T2385" t="s">
        <v>1930</v>
      </c>
      <c r="U2385" s="16">
        <v>45814</v>
      </c>
      <c r="V2385" s="16">
        <v>45814</v>
      </c>
      <c r="Y2385" s="16">
        <v>45814</v>
      </c>
      <c r="AB2385" t="s">
        <v>6084</v>
      </c>
    </row>
    <row r="2386" spans="1:28" x14ac:dyDescent="0.35">
      <c r="A2386" t="s">
        <v>2568</v>
      </c>
      <c r="B2386" t="s">
        <v>2569</v>
      </c>
      <c r="C2386" t="s">
        <v>115</v>
      </c>
      <c r="D2386" t="s">
        <v>114</v>
      </c>
      <c r="E2386" s="16">
        <v>45807</v>
      </c>
      <c r="F2386">
        <v>4001948643</v>
      </c>
      <c r="G2386" t="s">
        <v>1809</v>
      </c>
      <c r="H2386" t="s">
        <v>2098</v>
      </c>
      <c r="I2386" t="s">
        <v>1825</v>
      </c>
      <c r="J2386">
        <v>3087320</v>
      </c>
      <c r="K2386">
        <v>6591312</v>
      </c>
      <c r="M2386">
        <v>10</v>
      </c>
      <c r="N2386">
        <v>0.99</v>
      </c>
      <c r="O2386">
        <v>9.9</v>
      </c>
      <c r="P2386" t="s">
        <v>1811</v>
      </c>
      <c r="Q2386" t="s">
        <v>1812</v>
      </c>
      <c r="R2386" s="16">
        <v>45812</v>
      </c>
      <c r="S2386">
        <v>40</v>
      </c>
      <c r="T2386" t="s">
        <v>1930</v>
      </c>
      <c r="U2386" s="16">
        <v>45814</v>
      </c>
      <c r="V2386" s="16">
        <v>45814</v>
      </c>
      <c r="Y2386" s="16">
        <v>45814</v>
      </c>
      <c r="AB2386" t="s">
        <v>6084</v>
      </c>
    </row>
    <row r="2387" spans="1:28" x14ac:dyDescent="0.35">
      <c r="A2387" t="s">
        <v>2568</v>
      </c>
      <c r="B2387" t="s">
        <v>2569</v>
      </c>
      <c r="C2387" t="s">
        <v>115</v>
      </c>
      <c r="D2387" t="s">
        <v>114</v>
      </c>
      <c r="E2387" s="16">
        <v>45807</v>
      </c>
      <c r="F2387">
        <v>4001948643</v>
      </c>
      <c r="G2387" t="s">
        <v>1809</v>
      </c>
      <c r="H2387" t="s">
        <v>1824</v>
      </c>
      <c r="I2387" t="s">
        <v>1825</v>
      </c>
      <c r="J2387">
        <v>3087320</v>
      </c>
      <c r="K2387">
        <v>6591312</v>
      </c>
      <c r="M2387">
        <v>6</v>
      </c>
      <c r="N2387">
        <v>1.46</v>
      </c>
      <c r="O2387">
        <v>8.76</v>
      </c>
      <c r="P2387" t="s">
        <v>1811</v>
      </c>
      <c r="Q2387" t="s">
        <v>1812</v>
      </c>
      <c r="R2387" s="16">
        <v>45812</v>
      </c>
      <c r="S2387">
        <v>40</v>
      </c>
      <c r="T2387" t="s">
        <v>1930</v>
      </c>
      <c r="U2387" s="16">
        <v>45814</v>
      </c>
      <c r="V2387" s="16">
        <v>45814</v>
      </c>
      <c r="Y2387" s="16">
        <v>45814</v>
      </c>
      <c r="AB2387" t="s">
        <v>6084</v>
      </c>
    </row>
    <row r="2388" spans="1:28" x14ac:dyDescent="0.35">
      <c r="A2388" t="s">
        <v>2568</v>
      </c>
      <c r="B2388" t="s">
        <v>2569</v>
      </c>
      <c r="C2388" t="s">
        <v>115</v>
      </c>
      <c r="D2388" t="s">
        <v>114</v>
      </c>
      <c r="E2388" s="16">
        <v>45807</v>
      </c>
      <c r="F2388">
        <v>4001948643</v>
      </c>
      <c r="G2388" t="s">
        <v>1809</v>
      </c>
      <c r="H2388" t="s">
        <v>1968</v>
      </c>
      <c r="I2388" t="s">
        <v>1831</v>
      </c>
      <c r="J2388">
        <v>3087320</v>
      </c>
      <c r="K2388">
        <v>6591312</v>
      </c>
      <c r="M2388">
        <v>1</v>
      </c>
      <c r="N2388">
        <v>9.3699999999999992</v>
      </c>
      <c r="O2388">
        <v>9.3699999999999992</v>
      </c>
      <c r="P2388" t="s">
        <v>1811</v>
      </c>
      <c r="Q2388" t="s">
        <v>1812</v>
      </c>
      <c r="R2388" s="16">
        <v>45812</v>
      </c>
      <c r="S2388">
        <v>40</v>
      </c>
      <c r="T2388" t="s">
        <v>1930</v>
      </c>
      <c r="U2388" s="16">
        <v>45814</v>
      </c>
      <c r="V2388" s="16">
        <v>45814</v>
      </c>
      <c r="Y2388" s="16">
        <v>45814</v>
      </c>
      <c r="AB2388" t="s">
        <v>6084</v>
      </c>
    </row>
    <row r="2389" spans="1:28" x14ac:dyDescent="0.35">
      <c r="A2389" t="s">
        <v>2568</v>
      </c>
      <c r="B2389" t="s">
        <v>2569</v>
      </c>
      <c r="C2389" t="s">
        <v>115</v>
      </c>
      <c r="D2389" t="s">
        <v>114</v>
      </c>
      <c r="E2389" s="16">
        <v>45807</v>
      </c>
      <c r="F2389">
        <v>4001948643</v>
      </c>
      <c r="G2389" t="s">
        <v>1809</v>
      </c>
      <c r="H2389" t="s">
        <v>2014</v>
      </c>
      <c r="I2389" t="s">
        <v>1865</v>
      </c>
      <c r="J2389">
        <v>3087320</v>
      </c>
      <c r="K2389">
        <v>6591312</v>
      </c>
      <c r="M2389">
        <v>5</v>
      </c>
      <c r="N2389">
        <v>4.7699999999999996</v>
      </c>
      <c r="O2389">
        <v>23.85</v>
      </c>
      <c r="P2389" t="s">
        <v>1811</v>
      </c>
      <c r="Q2389" t="s">
        <v>1812</v>
      </c>
      <c r="R2389" s="16">
        <v>45812</v>
      </c>
      <c r="S2389">
        <v>40</v>
      </c>
      <c r="T2389" t="s">
        <v>1930</v>
      </c>
      <c r="U2389" s="16">
        <v>45814</v>
      </c>
      <c r="V2389" s="16">
        <v>45814</v>
      </c>
      <c r="Y2389" s="16">
        <v>45814</v>
      </c>
      <c r="AB2389" t="s">
        <v>6084</v>
      </c>
    </row>
    <row r="2390" spans="1:28" x14ac:dyDescent="0.35">
      <c r="A2390" t="s">
        <v>2568</v>
      </c>
      <c r="B2390" t="s">
        <v>2569</v>
      </c>
      <c r="C2390" t="s">
        <v>115</v>
      </c>
      <c r="D2390" t="s">
        <v>114</v>
      </c>
      <c r="E2390" s="16">
        <v>45807</v>
      </c>
      <c r="F2390">
        <v>4001948643</v>
      </c>
      <c r="G2390" t="s">
        <v>1809</v>
      </c>
      <c r="H2390" t="s">
        <v>2113</v>
      </c>
      <c r="I2390" t="s">
        <v>1831</v>
      </c>
      <c r="J2390">
        <v>3087320</v>
      </c>
      <c r="K2390">
        <v>6591312</v>
      </c>
      <c r="M2390">
        <v>2</v>
      </c>
      <c r="N2390">
        <v>10.91</v>
      </c>
      <c r="O2390">
        <v>21.82</v>
      </c>
      <c r="P2390" t="s">
        <v>1811</v>
      </c>
      <c r="Q2390" t="s">
        <v>1812</v>
      </c>
      <c r="R2390" s="16">
        <v>45812</v>
      </c>
      <c r="S2390">
        <v>40</v>
      </c>
      <c r="T2390" t="s">
        <v>1930</v>
      </c>
      <c r="U2390" s="16">
        <v>45814</v>
      </c>
      <c r="V2390" s="16">
        <v>45814</v>
      </c>
      <c r="Y2390" s="16">
        <v>45814</v>
      </c>
      <c r="AB2390" t="s">
        <v>6084</v>
      </c>
    </row>
    <row r="2391" spans="1:28" x14ac:dyDescent="0.35">
      <c r="A2391" t="s">
        <v>2568</v>
      </c>
      <c r="B2391" t="s">
        <v>2569</v>
      </c>
      <c r="C2391" t="s">
        <v>115</v>
      </c>
      <c r="D2391" t="s">
        <v>114</v>
      </c>
      <c r="E2391" s="16">
        <v>45807</v>
      </c>
      <c r="F2391">
        <v>4001948643</v>
      </c>
      <c r="G2391" t="s">
        <v>1809</v>
      </c>
      <c r="H2391" t="s">
        <v>1839</v>
      </c>
      <c r="I2391" t="s">
        <v>1840</v>
      </c>
      <c r="J2391">
        <v>3087320</v>
      </c>
      <c r="K2391">
        <v>6591312</v>
      </c>
      <c r="M2391">
        <v>3</v>
      </c>
      <c r="N2391">
        <v>5.73</v>
      </c>
      <c r="O2391">
        <v>17.190000000000001</v>
      </c>
      <c r="P2391" t="s">
        <v>1811</v>
      </c>
      <c r="Q2391" t="s">
        <v>1812</v>
      </c>
      <c r="R2391" s="16">
        <v>45812</v>
      </c>
      <c r="S2391">
        <v>40</v>
      </c>
      <c r="T2391" t="s">
        <v>1930</v>
      </c>
      <c r="U2391" s="16">
        <v>45814</v>
      </c>
      <c r="V2391" s="16">
        <v>45814</v>
      </c>
      <c r="Y2391" s="16">
        <v>45814</v>
      </c>
      <c r="AB2391" t="s">
        <v>6084</v>
      </c>
    </row>
    <row r="2392" spans="1:28" x14ac:dyDescent="0.35">
      <c r="A2392" t="s">
        <v>2568</v>
      </c>
      <c r="B2392" t="s">
        <v>2569</v>
      </c>
      <c r="C2392" t="s">
        <v>115</v>
      </c>
      <c r="D2392" t="s">
        <v>114</v>
      </c>
      <c r="E2392" s="16">
        <v>45807</v>
      </c>
      <c r="F2392">
        <v>4001948643</v>
      </c>
      <c r="G2392" t="s">
        <v>1809</v>
      </c>
      <c r="H2392" t="s">
        <v>2649</v>
      </c>
      <c r="I2392" t="s">
        <v>1825</v>
      </c>
      <c r="J2392">
        <v>3087320</v>
      </c>
      <c r="K2392">
        <v>6591312</v>
      </c>
      <c r="M2392">
        <v>2</v>
      </c>
      <c r="N2392">
        <v>1.51</v>
      </c>
      <c r="O2392">
        <v>3.02</v>
      </c>
      <c r="P2392" t="s">
        <v>1811</v>
      </c>
      <c r="Q2392" t="s">
        <v>1812</v>
      </c>
      <c r="R2392" s="16">
        <v>45812</v>
      </c>
      <c r="S2392">
        <v>40</v>
      </c>
      <c r="T2392" t="s">
        <v>1930</v>
      </c>
      <c r="U2392" s="16">
        <v>45814</v>
      </c>
      <c r="V2392" s="16">
        <v>45814</v>
      </c>
      <c r="Y2392" s="16">
        <v>45814</v>
      </c>
      <c r="AB2392" t="s">
        <v>6084</v>
      </c>
    </row>
    <row r="2393" spans="1:28" x14ac:dyDescent="0.35">
      <c r="A2393" t="s">
        <v>2568</v>
      </c>
      <c r="B2393" t="s">
        <v>2569</v>
      </c>
      <c r="C2393" t="s">
        <v>115</v>
      </c>
      <c r="D2393" t="s">
        <v>114</v>
      </c>
      <c r="E2393" s="16">
        <v>45807</v>
      </c>
      <c r="F2393">
        <v>4001948643</v>
      </c>
      <c r="G2393" t="s">
        <v>1809</v>
      </c>
      <c r="H2393" t="s">
        <v>1966</v>
      </c>
      <c r="I2393" t="s">
        <v>1831</v>
      </c>
      <c r="J2393">
        <v>3087320</v>
      </c>
      <c r="K2393">
        <v>6591312</v>
      </c>
      <c r="M2393">
        <v>1</v>
      </c>
      <c r="N2393">
        <v>6.73</v>
      </c>
      <c r="O2393">
        <v>6.73</v>
      </c>
      <c r="P2393" t="s">
        <v>1811</v>
      </c>
      <c r="Q2393" t="s">
        <v>1812</v>
      </c>
      <c r="R2393" s="16">
        <v>45812</v>
      </c>
      <c r="S2393">
        <v>40</v>
      </c>
      <c r="T2393" t="s">
        <v>1930</v>
      </c>
      <c r="U2393" s="16">
        <v>45814</v>
      </c>
      <c r="V2393" s="16">
        <v>45814</v>
      </c>
      <c r="Y2393" s="16">
        <v>45814</v>
      </c>
      <c r="AB2393" t="s">
        <v>6084</v>
      </c>
    </row>
    <row r="2394" spans="1:28" x14ac:dyDescent="0.35">
      <c r="A2394" t="s">
        <v>2568</v>
      </c>
      <c r="B2394" t="s">
        <v>2569</v>
      </c>
      <c r="C2394" t="s">
        <v>115</v>
      </c>
      <c r="D2394" t="s">
        <v>114</v>
      </c>
      <c r="E2394" s="16">
        <v>45807</v>
      </c>
      <c r="F2394">
        <v>4001948643</v>
      </c>
      <c r="G2394" t="s">
        <v>1809</v>
      </c>
      <c r="H2394" t="s">
        <v>2116</v>
      </c>
      <c r="I2394" t="s">
        <v>1831</v>
      </c>
      <c r="J2394">
        <v>3087320</v>
      </c>
      <c r="K2394">
        <v>6591312</v>
      </c>
      <c r="M2394">
        <v>3</v>
      </c>
      <c r="N2394">
        <v>7.69</v>
      </c>
      <c r="O2394">
        <v>23.07</v>
      </c>
      <c r="P2394" t="s">
        <v>1811</v>
      </c>
      <c r="Q2394" t="s">
        <v>1812</v>
      </c>
      <c r="R2394" s="16">
        <v>45812</v>
      </c>
      <c r="S2394">
        <v>40</v>
      </c>
      <c r="T2394" t="s">
        <v>1930</v>
      </c>
      <c r="U2394" s="16">
        <v>45814</v>
      </c>
      <c r="V2394" s="16">
        <v>45814</v>
      </c>
      <c r="Y2394" s="16">
        <v>45814</v>
      </c>
      <c r="AB2394" t="s">
        <v>6084</v>
      </c>
    </row>
    <row r="2395" spans="1:28" x14ac:dyDescent="0.35">
      <c r="A2395" t="s">
        <v>2568</v>
      </c>
      <c r="B2395" t="s">
        <v>2569</v>
      </c>
      <c r="C2395" t="s">
        <v>115</v>
      </c>
      <c r="D2395" t="s">
        <v>114</v>
      </c>
      <c r="E2395" s="16">
        <v>45807</v>
      </c>
      <c r="F2395">
        <v>4001948643</v>
      </c>
      <c r="G2395" t="s">
        <v>1809</v>
      </c>
      <c r="H2395" t="s">
        <v>2056</v>
      </c>
      <c r="I2395" t="s">
        <v>1825</v>
      </c>
      <c r="J2395">
        <v>3087320</v>
      </c>
      <c r="K2395">
        <v>6591312</v>
      </c>
      <c r="M2395">
        <v>17</v>
      </c>
      <c r="N2395">
        <v>2.0699999999999998</v>
      </c>
      <c r="O2395">
        <v>35.19</v>
      </c>
      <c r="P2395" t="s">
        <v>1811</v>
      </c>
      <c r="Q2395" t="s">
        <v>1812</v>
      </c>
      <c r="R2395" s="16">
        <v>45812</v>
      </c>
      <c r="S2395">
        <v>40</v>
      </c>
      <c r="T2395" t="s">
        <v>1930</v>
      </c>
      <c r="U2395" s="16">
        <v>45814</v>
      </c>
      <c r="V2395" s="16">
        <v>45814</v>
      </c>
      <c r="Y2395" s="16">
        <v>45814</v>
      </c>
      <c r="AB2395" t="s">
        <v>6084</v>
      </c>
    </row>
    <row r="2396" spans="1:28" x14ac:dyDescent="0.35">
      <c r="A2396" t="s">
        <v>2568</v>
      </c>
      <c r="B2396" t="s">
        <v>2569</v>
      </c>
      <c r="C2396" t="s">
        <v>115</v>
      </c>
      <c r="D2396" t="s">
        <v>114</v>
      </c>
      <c r="E2396" s="16">
        <v>45807</v>
      </c>
      <c r="F2396">
        <v>4001948643</v>
      </c>
      <c r="G2396" t="s">
        <v>1809</v>
      </c>
      <c r="H2396" t="s">
        <v>2333</v>
      </c>
      <c r="I2396" t="s">
        <v>1825</v>
      </c>
      <c r="J2396">
        <v>3087320</v>
      </c>
      <c r="K2396">
        <v>6591312</v>
      </c>
      <c r="M2396">
        <v>4</v>
      </c>
      <c r="N2396">
        <v>3.51</v>
      </c>
      <c r="O2396">
        <v>14.04</v>
      </c>
      <c r="P2396" t="s">
        <v>1811</v>
      </c>
      <c r="Q2396" t="s">
        <v>1812</v>
      </c>
      <c r="R2396" s="16">
        <v>45812</v>
      </c>
      <c r="S2396">
        <v>40</v>
      </c>
      <c r="T2396" t="s">
        <v>1930</v>
      </c>
      <c r="U2396" s="16">
        <v>45814</v>
      </c>
      <c r="V2396" s="16">
        <v>45814</v>
      </c>
      <c r="Y2396" s="16">
        <v>45814</v>
      </c>
      <c r="AB2396" t="s">
        <v>6084</v>
      </c>
    </row>
    <row r="2397" spans="1:28" x14ac:dyDescent="0.35">
      <c r="A2397" t="s">
        <v>2568</v>
      </c>
      <c r="B2397" t="s">
        <v>2569</v>
      </c>
      <c r="C2397" t="s">
        <v>115</v>
      </c>
      <c r="D2397" t="s">
        <v>114</v>
      </c>
      <c r="E2397" s="16">
        <v>45807</v>
      </c>
      <c r="F2397">
        <v>4001948643</v>
      </c>
      <c r="G2397" t="s">
        <v>1809</v>
      </c>
      <c r="H2397" t="s">
        <v>2620</v>
      </c>
      <c r="I2397" t="s">
        <v>1831</v>
      </c>
      <c r="J2397">
        <v>3087320</v>
      </c>
      <c r="K2397">
        <v>6591312</v>
      </c>
      <c r="M2397">
        <v>2</v>
      </c>
      <c r="N2397">
        <v>5.68</v>
      </c>
      <c r="O2397">
        <v>11.36</v>
      </c>
      <c r="P2397" t="s">
        <v>1811</v>
      </c>
      <c r="Q2397" t="s">
        <v>1812</v>
      </c>
      <c r="R2397" s="16">
        <v>45812</v>
      </c>
      <c r="S2397">
        <v>40</v>
      </c>
      <c r="T2397" t="s">
        <v>1930</v>
      </c>
      <c r="U2397" s="16">
        <v>45814</v>
      </c>
      <c r="V2397" s="16">
        <v>45814</v>
      </c>
      <c r="Y2397" s="16">
        <v>45814</v>
      </c>
      <c r="AB2397" t="s">
        <v>6084</v>
      </c>
    </row>
    <row r="2398" spans="1:28" x14ac:dyDescent="0.35">
      <c r="A2398" t="s">
        <v>2201</v>
      </c>
      <c r="B2398" t="s">
        <v>2202</v>
      </c>
      <c r="C2398" t="s">
        <v>107</v>
      </c>
      <c r="D2398" t="s">
        <v>100</v>
      </c>
      <c r="E2398" s="16">
        <v>45785</v>
      </c>
      <c r="F2398">
        <v>4001920187</v>
      </c>
      <c r="G2398" t="s">
        <v>1927</v>
      </c>
      <c r="H2398" t="s">
        <v>2773</v>
      </c>
      <c r="I2398" t="s">
        <v>2774</v>
      </c>
      <c r="J2398">
        <v>3089301</v>
      </c>
      <c r="K2398">
        <v>6592947</v>
      </c>
      <c r="M2398">
        <v>2</v>
      </c>
      <c r="N2398">
        <v>1714.68</v>
      </c>
      <c r="O2398">
        <v>3429.36</v>
      </c>
      <c r="P2398" t="s">
        <v>1811</v>
      </c>
      <c r="Q2398" t="s">
        <v>1812</v>
      </c>
      <c r="R2398" s="16">
        <v>45808</v>
      </c>
      <c r="S2398">
        <v>45</v>
      </c>
      <c r="T2398" t="s">
        <v>1930</v>
      </c>
      <c r="U2398" s="16">
        <v>45845</v>
      </c>
      <c r="V2398" s="16">
        <v>45809</v>
      </c>
      <c r="Y2398" s="16">
        <v>45809</v>
      </c>
      <c r="AB2398" t="s">
        <v>3819</v>
      </c>
    </row>
    <row r="2399" spans="1:28" x14ac:dyDescent="0.35">
      <c r="A2399" t="s">
        <v>2426</v>
      </c>
      <c r="B2399" t="s">
        <v>2427</v>
      </c>
      <c r="C2399" t="s">
        <v>115</v>
      </c>
      <c r="D2399" t="s">
        <v>114</v>
      </c>
      <c r="E2399" s="16">
        <v>45772</v>
      </c>
      <c r="F2399">
        <v>4001904274</v>
      </c>
      <c r="G2399" t="s">
        <v>1809</v>
      </c>
      <c r="H2399" t="s">
        <v>5257</v>
      </c>
      <c r="I2399" t="s">
        <v>5258</v>
      </c>
      <c r="J2399">
        <v>3089411</v>
      </c>
      <c r="K2399">
        <v>6593032</v>
      </c>
      <c r="M2399">
        <v>2</v>
      </c>
      <c r="N2399">
        <v>501.57</v>
      </c>
      <c r="O2399">
        <v>1003.14</v>
      </c>
      <c r="P2399" t="s">
        <v>1811</v>
      </c>
      <c r="Q2399" t="s">
        <v>1812</v>
      </c>
      <c r="R2399" s="16">
        <v>45789</v>
      </c>
      <c r="S2399">
        <v>59</v>
      </c>
      <c r="T2399" t="s">
        <v>8392</v>
      </c>
      <c r="U2399" s="16">
        <v>45808</v>
      </c>
      <c r="V2399" s="16">
        <v>45795</v>
      </c>
      <c r="Y2399" s="16">
        <v>45795</v>
      </c>
      <c r="AB2399" t="s">
        <v>5259</v>
      </c>
    </row>
    <row r="2400" spans="1:28" x14ac:dyDescent="0.35">
      <c r="A2400" t="s">
        <v>2448</v>
      </c>
      <c r="B2400" t="s">
        <v>2334</v>
      </c>
      <c r="C2400" t="s">
        <v>1402</v>
      </c>
      <c r="D2400" t="s">
        <v>1301</v>
      </c>
      <c r="E2400" s="16">
        <v>45774</v>
      </c>
      <c r="F2400">
        <v>4001906662</v>
      </c>
      <c r="G2400" t="s">
        <v>1809</v>
      </c>
      <c r="H2400" t="s">
        <v>4161</v>
      </c>
      <c r="I2400" t="s">
        <v>2012</v>
      </c>
      <c r="J2400">
        <v>3090842</v>
      </c>
      <c r="K2400">
        <v>6594043</v>
      </c>
      <c r="M2400">
        <v>1</v>
      </c>
      <c r="N2400">
        <v>3.89</v>
      </c>
      <c r="O2400">
        <v>3.89</v>
      </c>
      <c r="P2400" t="s">
        <v>1811</v>
      </c>
      <c r="Q2400" t="s">
        <v>1812</v>
      </c>
      <c r="R2400" s="16">
        <v>45778</v>
      </c>
      <c r="S2400">
        <v>74</v>
      </c>
      <c r="T2400" t="s">
        <v>3949</v>
      </c>
      <c r="U2400" s="16">
        <v>45780</v>
      </c>
      <c r="V2400" s="16">
        <v>45780</v>
      </c>
      <c r="Y2400" s="16">
        <v>45780</v>
      </c>
      <c r="AB2400" t="s">
        <v>4162</v>
      </c>
    </row>
    <row r="2401" spans="1:28" x14ac:dyDescent="0.35">
      <c r="A2401" t="s">
        <v>2448</v>
      </c>
      <c r="B2401" t="s">
        <v>2334</v>
      </c>
      <c r="C2401" t="s">
        <v>1402</v>
      </c>
      <c r="D2401" t="s">
        <v>1301</v>
      </c>
      <c r="E2401" s="16">
        <v>45774</v>
      </c>
      <c r="F2401">
        <v>4001906662</v>
      </c>
      <c r="G2401" t="s">
        <v>1809</v>
      </c>
      <c r="H2401" t="s">
        <v>4163</v>
      </c>
      <c r="I2401" t="s">
        <v>1855</v>
      </c>
      <c r="J2401">
        <v>3090842</v>
      </c>
      <c r="K2401">
        <v>6594043</v>
      </c>
      <c r="M2401">
        <v>1</v>
      </c>
      <c r="N2401">
        <v>123.07</v>
      </c>
      <c r="O2401">
        <v>123.07</v>
      </c>
      <c r="P2401" t="s">
        <v>1811</v>
      </c>
      <c r="Q2401" t="s">
        <v>1812</v>
      </c>
      <c r="R2401" s="16">
        <v>45778</v>
      </c>
      <c r="S2401">
        <v>74</v>
      </c>
      <c r="T2401" t="s">
        <v>3949</v>
      </c>
      <c r="U2401" s="16">
        <v>45780</v>
      </c>
      <c r="V2401" s="16">
        <v>45780</v>
      </c>
      <c r="Y2401" s="16">
        <v>45780</v>
      </c>
      <c r="AB2401" t="s">
        <v>4162</v>
      </c>
    </row>
    <row r="2402" spans="1:28" x14ac:dyDescent="0.35">
      <c r="A2402" t="s">
        <v>2448</v>
      </c>
      <c r="B2402" t="s">
        <v>2334</v>
      </c>
      <c r="C2402" t="s">
        <v>1402</v>
      </c>
      <c r="D2402" t="s">
        <v>1301</v>
      </c>
      <c r="E2402" s="16">
        <v>45774</v>
      </c>
      <c r="F2402">
        <v>4001906662</v>
      </c>
      <c r="G2402" t="s">
        <v>1809</v>
      </c>
      <c r="H2402" t="s">
        <v>4164</v>
      </c>
      <c r="I2402" t="s">
        <v>4165</v>
      </c>
      <c r="J2402">
        <v>3090842</v>
      </c>
      <c r="K2402">
        <v>6594043</v>
      </c>
      <c r="M2402">
        <v>1</v>
      </c>
      <c r="N2402">
        <v>1533.02</v>
      </c>
      <c r="O2402">
        <v>1533.02</v>
      </c>
      <c r="P2402" t="s">
        <v>1811</v>
      </c>
      <c r="Q2402" t="s">
        <v>1812</v>
      </c>
      <c r="R2402" s="16">
        <v>45778</v>
      </c>
      <c r="S2402">
        <v>74</v>
      </c>
      <c r="T2402" t="s">
        <v>3949</v>
      </c>
      <c r="U2402" s="16">
        <v>45780</v>
      </c>
      <c r="V2402" s="16">
        <v>45780</v>
      </c>
      <c r="Y2402" s="16">
        <v>45780</v>
      </c>
      <c r="AB2402" t="s">
        <v>4162</v>
      </c>
    </row>
    <row r="2403" spans="1:28" x14ac:dyDescent="0.35">
      <c r="A2403" t="s">
        <v>2122</v>
      </c>
      <c r="B2403" t="s">
        <v>2123</v>
      </c>
      <c r="C2403" t="s">
        <v>1540</v>
      </c>
      <c r="D2403" t="s">
        <v>1301</v>
      </c>
      <c r="E2403" s="16">
        <v>45786</v>
      </c>
      <c r="F2403">
        <v>4001922519</v>
      </c>
      <c r="G2403" t="s">
        <v>1809</v>
      </c>
      <c r="H2403" t="s">
        <v>5875</v>
      </c>
      <c r="I2403" t="s">
        <v>1825</v>
      </c>
      <c r="J2403">
        <v>3091279</v>
      </c>
      <c r="K2403">
        <v>6595241</v>
      </c>
      <c r="M2403">
        <v>4</v>
      </c>
      <c r="N2403">
        <v>16.920000000000002</v>
      </c>
      <c r="O2403">
        <v>67.680000000000007</v>
      </c>
      <c r="P2403" t="s">
        <v>1811</v>
      </c>
      <c r="Q2403" t="s">
        <v>1812</v>
      </c>
      <c r="R2403" s="16">
        <v>45803</v>
      </c>
      <c r="S2403">
        <v>45</v>
      </c>
      <c r="T2403" t="s">
        <v>1930</v>
      </c>
      <c r="U2403" s="16">
        <v>45809</v>
      </c>
      <c r="V2403" s="16">
        <v>45809</v>
      </c>
      <c r="Y2403" s="16">
        <v>45809</v>
      </c>
      <c r="AB2403" t="s">
        <v>5876</v>
      </c>
    </row>
    <row r="2404" spans="1:28" x14ac:dyDescent="0.35">
      <c r="A2404" t="s">
        <v>2122</v>
      </c>
      <c r="B2404" t="s">
        <v>2123</v>
      </c>
      <c r="C2404" t="s">
        <v>1540</v>
      </c>
      <c r="D2404" t="s">
        <v>1301</v>
      </c>
      <c r="E2404" s="16">
        <v>45786</v>
      </c>
      <c r="F2404">
        <v>4001922519</v>
      </c>
      <c r="G2404" t="s">
        <v>1809</v>
      </c>
      <c r="H2404" t="s">
        <v>5877</v>
      </c>
      <c r="I2404" t="s">
        <v>1810</v>
      </c>
      <c r="J2404">
        <v>3091279</v>
      </c>
      <c r="K2404">
        <v>6595241</v>
      </c>
      <c r="M2404">
        <v>4</v>
      </c>
      <c r="N2404">
        <v>3.37</v>
      </c>
      <c r="O2404">
        <v>13.48</v>
      </c>
      <c r="P2404" t="s">
        <v>1811</v>
      </c>
      <c r="Q2404" t="s">
        <v>1812</v>
      </c>
      <c r="R2404" s="16">
        <v>45803</v>
      </c>
      <c r="S2404">
        <v>45</v>
      </c>
      <c r="T2404" t="s">
        <v>1930</v>
      </c>
      <c r="U2404" s="16">
        <v>45809</v>
      </c>
      <c r="V2404" s="16">
        <v>45809</v>
      </c>
      <c r="Y2404" s="16">
        <v>45809</v>
      </c>
      <c r="AB2404" t="s">
        <v>5876</v>
      </c>
    </row>
    <row r="2405" spans="1:28" x14ac:dyDescent="0.35">
      <c r="A2405" t="s">
        <v>2122</v>
      </c>
      <c r="B2405" t="s">
        <v>2123</v>
      </c>
      <c r="C2405" t="s">
        <v>1540</v>
      </c>
      <c r="D2405" t="s">
        <v>1301</v>
      </c>
      <c r="E2405" s="16">
        <v>45786</v>
      </c>
      <c r="F2405">
        <v>4001922519</v>
      </c>
      <c r="G2405" t="s">
        <v>1809</v>
      </c>
      <c r="H2405" t="s">
        <v>3713</v>
      </c>
      <c r="I2405" t="s">
        <v>2175</v>
      </c>
      <c r="J2405">
        <v>3091279</v>
      </c>
      <c r="K2405">
        <v>6595241</v>
      </c>
      <c r="M2405">
        <v>1</v>
      </c>
      <c r="N2405">
        <v>1714.52</v>
      </c>
      <c r="O2405">
        <v>1714.52</v>
      </c>
      <c r="P2405" t="s">
        <v>1811</v>
      </c>
      <c r="Q2405" t="s">
        <v>1812</v>
      </c>
      <c r="R2405" s="16">
        <v>45803</v>
      </c>
      <c r="S2405">
        <v>45</v>
      </c>
      <c r="T2405" t="s">
        <v>1930</v>
      </c>
      <c r="U2405" s="16">
        <v>45809</v>
      </c>
      <c r="V2405" s="16">
        <v>45809</v>
      </c>
      <c r="Y2405" s="16">
        <v>45809</v>
      </c>
      <c r="AB2405" t="s">
        <v>5876</v>
      </c>
    </row>
    <row r="2406" spans="1:28" x14ac:dyDescent="0.35">
      <c r="A2406" t="s">
        <v>2122</v>
      </c>
      <c r="B2406" t="s">
        <v>2123</v>
      </c>
      <c r="C2406" t="s">
        <v>1540</v>
      </c>
      <c r="D2406" t="s">
        <v>1301</v>
      </c>
      <c r="E2406" s="16">
        <v>45786</v>
      </c>
      <c r="F2406">
        <v>4001922519</v>
      </c>
      <c r="G2406" t="s">
        <v>1809</v>
      </c>
      <c r="H2406" t="s">
        <v>3719</v>
      </c>
      <c r="I2406" t="s">
        <v>1949</v>
      </c>
      <c r="J2406">
        <v>3091279</v>
      </c>
      <c r="K2406">
        <v>6595241</v>
      </c>
      <c r="M2406">
        <v>4</v>
      </c>
      <c r="N2406">
        <v>20.67</v>
      </c>
      <c r="O2406">
        <v>82.68</v>
      </c>
      <c r="P2406" t="s">
        <v>1811</v>
      </c>
      <c r="Q2406" t="s">
        <v>1812</v>
      </c>
      <c r="R2406" s="16">
        <v>45803</v>
      </c>
      <c r="S2406">
        <v>45</v>
      </c>
      <c r="T2406" t="s">
        <v>1930</v>
      </c>
      <c r="U2406" s="16">
        <v>45809</v>
      </c>
      <c r="V2406" s="16">
        <v>45809</v>
      </c>
      <c r="Y2406" s="16">
        <v>45809</v>
      </c>
      <c r="AB2406" t="s">
        <v>5876</v>
      </c>
    </row>
    <row r="2407" spans="1:28" x14ac:dyDescent="0.35">
      <c r="A2407" t="s">
        <v>2122</v>
      </c>
      <c r="B2407" t="s">
        <v>2123</v>
      </c>
      <c r="C2407" t="s">
        <v>1540</v>
      </c>
      <c r="D2407" t="s">
        <v>1301</v>
      </c>
      <c r="E2407" s="16">
        <v>45786</v>
      </c>
      <c r="F2407">
        <v>4001922519</v>
      </c>
      <c r="G2407" t="s">
        <v>1809</v>
      </c>
      <c r="H2407" t="s">
        <v>3720</v>
      </c>
      <c r="I2407" t="s">
        <v>1855</v>
      </c>
      <c r="J2407">
        <v>3091279</v>
      </c>
      <c r="K2407">
        <v>6595241</v>
      </c>
      <c r="M2407">
        <v>1</v>
      </c>
      <c r="N2407">
        <v>281.77999999999997</v>
      </c>
      <c r="O2407">
        <v>281.77999999999997</v>
      </c>
      <c r="P2407" t="s">
        <v>1811</v>
      </c>
      <c r="Q2407" t="s">
        <v>1812</v>
      </c>
      <c r="R2407" s="16">
        <v>45803</v>
      </c>
      <c r="S2407">
        <v>45</v>
      </c>
      <c r="T2407" t="s">
        <v>1930</v>
      </c>
      <c r="U2407" s="16">
        <v>45809</v>
      </c>
      <c r="V2407" s="16">
        <v>45809</v>
      </c>
      <c r="Y2407" s="16">
        <v>45809</v>
      </c>
      <c r="AB2407" t="s">
        <v>5876</v>
      </c>
    </row>
    <row r="2408" spans="1:28" x14ac:dyDescent="0.35">
      <c r="A2408" t="s">
        <v>2122</v>
      </c>
      <c r="B2408" t="s">
        <v>2123</v>
      </c>
      <c r="C2408" t="s">
        <v>1540</v>
      </c>
      <c r="D2408" t="s">
        <v>1301</v>
      </c>
      <c r="E2408" s="16">
        <v>45786</v>
      </c>
      <c r="F2408">
        <v>4001922519</v>
      </c>
      <c r="G2408" t="s">
        <v>1809</v>
      </c>
      <c r="H2408" t="s">
        <v>1983</v>
      </c>
      <c r="I2408" t="s">
        <v>1984</v>
      </c>
      <c r="J2408">
        <v>3091279</v>
      </c>
      <c r="K2408">
        <v>6595241</v>
      </c>
      <c r="M2408">
        <v>1</v>
      </c>
      <c r="N2408">
        <v>2.71</v>
      </c>
      <c r="O2408">
        <v>2.71</v>
      </c>
      <c r="P2408" t="s">
        <v>1811</v>
      </c>
      <c r="Q2408" t="s">
        <v>1812</v>
      </c>
      <c r="R2408" s="16">
        <v>45803</v>
      </c>
      <c r="S2408">
        <v>45</v>
      </c>
      <c r="T2408" t="s">
        <v>1930</v>
      </c>
      <c r="U2408" s="16">
        <v>45809</v>
      </c>
      <c r="V2408" s="16">
        <v>45809</v>
      </c>
      <c r="Y2408" s="16">
        <v>45809</v>
      </c>
      <c r="AB2408" t="s">
        <v>5876</v>
      </c>
    </row>
    <row r="2409" spans="1:28" x14ac:dyDescent="0.35">
      <c r="A2409" t="s">
        <v>2122</v>
      </c>
      <c r="B2409" t="s">
        <v>2123</v>
      </c>
      <c r="C2409" t="s">
        <v>1540</v>
      </c>
      <c r="D2409" t="s">
        <v>1301</v>
      </c>
      <c r="E2409" s="16">
        <v>45786</v>
      </c>
      <c r="F2409">
        <v>4001922519</v>
      </c>
      <c r="G2409" t="s">
        <v>1809</v>
      </c>
      <c r="H2409" t="s">
        <v>1849</v>
      </c>
      <c r="I2409" t="s">
        <v>1825</v>
      </c>
      <c r="J2409">
        <v>3091279</v>
      </c>
      <c r="K2409">
        <v>6595241</v>
      </c>
      <c r="M2409">
        <v>1</v>
      </c>
      <c r="N2409">
        <v>3.08</v>
      </c>
      <c r="O2409">
        <v>3.08</v>
      </c>
      <c r="P2409" t="s">
        <v>1811</v>
      </c>
      <c r="Q2409" t="s">
        <v>1812</v>
      </c>
      <c r="R2409" s="16">
        <v>45803</v>
      </c>
      <c r="S2409">
        <v>45</v>
      </c>
      <c r="T2409" t="s">
        <v>1930</v>
      </c>
      <c r="U2409" s="16">
        <v>45809</v>
      </c>
      <c r="V2409" s="16">
        <v>45809</v>
      </c>
      <c r="Y2409" s="16">
        <v>45809</v>
      </c>
      <c r="AB2409" t="s">
        <v>5876</v>
      </c>
    </row>
    <row r="2410" spans="1:28" x14ac:dyDescent="0.35">
      <c r="A2410" t="s">
        <v>2122</v>
      </c>
      <c r="B2410" t="s">
        <v>2123</v>
      </c>
      <c r="C2410" t="s">
        <v>1540</v>
      </c>
      <c r="D2410" t="s">
        <v>1301</v>
      </c>
      <c r="E2410" s="16">
        <v>45786</v>
      </c>
      <c r="F2410">
        <v>4001922519</v>
      </c>
      <c r="G2410" t="s">
        <v>1809</v>
      </c>
      <c r="H2410" t="s">
        <v>2986</v>
      </c>
      <c r="I2410" t="s">
        <v>1855</v>
      </c>
      <c r="J2410">
        <v>3091279</v>
      </c>
      <c r="K2410">
        <v>6595241</v>
      </c>
      <c r="M2410">
        <v>1</v>
      </c>
      <c r="N2410">
        <v>144.36000000000001</v>
      </c>
      <c r="O2410">
        <v>144.36000000000001</v>
      </c>
      <c r="P2410" t="s">
        <v>1811</v>
      </c>
      <c r="Q2410" t="s">
        <v>1812</v>
      </c>
      <c r="R2410" s="16">
        <v>45803</v>
      </c>
      <c r="S2410">
        <v>45</v>
      </c>
      <c r="T2410" t="s">
        <v>1930</v>
      </c>
      <c r="U2410" s="16">
        <v>45809</v>
      </c>
      <c r="V2410" s="16">
        <v>45809</v>
      </c>
      <c r="Y2410" s="16">
        <v>45809</v>
      </c>
      <c r="AB2410" t="s">
        <v>5876</v>
      </c>
    </row>
    <row r="2411" spans="1:28" x14ac:dyDescent="0.35">
      <c r="A2411" t="s">
        <v>2122</v>
      </c>
      <c r="B2411" t="s">
        <v>2123</v>
      </c>
      <c r="C2411" t="s">
        <v>1540</v>
      </c>
      <c r="D2411" t="s">
        <v>1301</v>
      </c>
      <c r="E2411" s="16">
        <v>45786</v>
      </c>
      <c r="F2411">
        <v>4001922519</v>
      </c>
      <c r="G2411" t="s">
        <v>1809</v>
      </c>
      <c r="H2411" t="s">
        <v>2987</v>
      </c>
      <c r="I2411" t="s">
        <v>1929</v>
      </c>
      <c r="J2411">
        <v>3091279</v>
      </c>
      <c r="K2411">
        <v>6595241</v>
      </c>
      <c r="M2411">
        <v>1</v>
      </c>
      <c r="N2411">
        <v>117.27</v>
      </c>
      <c r="O2411">
        <v>117.27</v>
      </c>
      <c r="P2411" t="s">
        <v>1811</v>
      </c>
      <c r="Q2411" t="s">
        <v>1812</v>
      </c>
      <c r="R2411" s="16">
        <v>45803</v>
      </c>
      <c r="S2411">
        <v>45</v>
      </c>
      <c r="T2411" t="s">
        <v>1930</v>
      </c>
      <c r="U2411" s="16">
        <v>45809</v>
      </c>
      <c r="V2411" s="16">
        <v>45809</v>
      </c>
      <c r="Y2411" s="16">
        <v>45809</v>
      </c>
      <c r="AB2411" t="s">
        <v>5876</v>
      </c>
    </row>
    <row r="2412" spans="1:28" x14ac:dyDescent="0.35">
      <c r="A2412" t="s">
        <v>2122</v>
      </c>
      <c r="B2412" t="s">
        <v>2123</v>
      </c>
      <c r="C2412" t="s">
        <v>1540</v>
      </c>
      <c r="D2412" t="s">
        <v>1301</v>
      </c>
      <c r="E2412" s="16">
        <v>45786</v>
      </c>
      <c r="F2412">
        <v>4001922519</v>
      </c>
      <c r="G2412" t="s">
        <v>1809</v>
      </c>
      <c r="H2412" t="s">
        <v>2988</v>
      </c>
      <c r="I2412" t="s">
        <v>1825</v>
      </c>
      <c r="J2412">
        <v>3091279</v>
      </c>
      <c r="K2412">
        <v>6595241</v>
      </c>
      <c r="M2412">
        <v>2</v>
      </c>
      <c r="N2412">
        <v>4.88</v>
      </c>
      <c r="O2412">
        <v>9.76</v>
      </c>
      <c r="P2412" t="s">
        <v>1811</v>
      </c>
      <c r="Q2412" t="s">
        <v>1812</v>
      </c>
      <c r="R2412" s="16">
        <v>45803</v>
      </c>
      <c r="S2412">
        <v>45</v>
      </c>
      <c r="T2412" t="s">
        <v>1930</v>
      </c>
      <c r="U2412" s="16">
        <v>45809</v>
      </c>
      <c r="V2412" s="16">
        <v>45809</v>
      </c>
      <c r="Y2412" s="16">
        <v>45809</v>
      </c>
      <c r="AB2412" t="s">
        <v>5876</v>
      </c>
    </row>
    <row r="2413" spans="1:28" x14ac:dyDescent="0.35">
      <c r="A2413" t="s">
        <v>2122</v>
      </c>
      <c r="B2413" t="s">
        <v>2123</v>
      </c>
      <c r="C2413" t="s">
        <v>1540</v>
      </c>
      <c r="D2413" t="s">
        <v>1301</v>
      </c>
      <c r="E2413" s="16">
        <v>45786</v>
      </c>
      <c r="F2413">
        <v>4001922519</v>
      </c>
      <c r="G2413" t="s">
        <v>1809</v>
      </c>
      <c r="H2413" t="s">
        <v>5878</v>
      </c>
      <c r="I2413" t="s">
        <v>1855</v>
      </c>
      <c r="J2413">
        <v>3091279</v>
      </c>
      <c r="K2413">
        <v>6595241</v>
      </c>
      <c r="M2413">
        <v>4</v>
      </c>
      <c r="N2413">
        <v>378.18</v>
      </c>
      <c r="O2413">
        <v>1512.72</v>
      </c>
      <c r="P2413" t="s">
        <v>1811</v>
      </c>
      <c r="Q2413" t="s">
        <v>1812</v>
      </c>
      <c r="R2413" s="16">
        <v>45803</v>
      </c>
      <c r="S2413">
        <v>45</v>
      </c>
      <c r="T2413" t="s">
        <v>1930</v>
      </c>
      <c r="U2413" s="16">
        <v>45809</v>
      </c>
      <c r="V2413" s="16">
        <v>45809</v>
      </c>
      <c r="Y2413" s="16">
        <v>45809</v>
      </c>
      <c r="AB2413" t="s">
        <v>5876</v>
      </c>
    </row>
    <row r="2414" spans="1:28" x14ac:dyDescent="0.35">
      <c r="A2414" t="s">
        <v>2122</v>
      </c>
      <c r="B2414" t="s">
        <v>2123</v>
      </c>
      <c r="C2414" t="s">
        <v>1540</v>
      </c>
      <c r="D2414" t="s">
        <v>1301</v>
      </c>
      <c r="E2414" s="16">
        <v>45786</v>
      </c>
      <c r="F2414">
        <v>4001922519</v>
      </c>
      <c r="G2414" t="s">
        <v>1809</v>
      </c>
      <c r="H2414" t="s">
        <v>5879</v>
      </c>
      <c r="I2414" t="s">
        <v>1929</v>
      </c>
      <c r="J2414">
        <v>3091279</v>
      </c>
      <c r="K2414">
        <v>6595241</v>
      </c>
      <c r="M2414">
        <v>4</v>
      </c>
      <c r="N2414">
        <v>129.19999999999999</v>
      </c>
      <c r="O2414">
        <v>516.79999999999995</v>
      </c>
      <c r="P2414" t="s">
        <v>1811</v>
      </c>
      <c r="Q2414" t="s">
        <v>1812</v>
      </c>
      <c r="R2414" s="16">
        <v>45803</v>
      </c>
      <c r="S2414">
        <v>45</v>
      </c>
      <c r="T2414" t="s">
        <v>1930</v>
      </c>
      <c r="U2414" s="16">
        <v>45809</v>
      </c>
      <c r="V2414" s="16">
        <v>45809</v>
      </c>
      <c r="Y2414" s="16">
        <v>45809</v>
      </c>
      <c r="AB2414" t="s">
        <v>5876</v>
      </c>
    </row>
    <row r="2415" spans="1:28" x14ac:dyDescent="0.35">
      <c r="A2415" t="s">
        <v>2122</v>
      </c>
      <c r="B2415" t="s">
        <v>2123</v>
      </c>
      <c r="C2415" t="s">
        <v>1540</v>
      </c>
      <c r="D2415" t="s">
        <v>1301</v>
      </c>
      <c r="E2415" s="16">
        <v>45786</v>
      </c>
      <c r="F2415">
        <v>4001922519</v>
      </c>
      <c r="G2415" t="s">
        <v>1809</v>
      </c>
      <c r="H2415" t="s">
        <v>5880</v>
      </c>
      <c r="I2415" t="s">
        <v>4376</v>
      </c>
      <c r="J2415">
        <v>3091279</v>
      </c>
      <c r="K2415">
        <v>6595241</v>
      </c>
      <c r="M2415">
        <v>2</v>
      </c>
      <c r="N2415">
        <v>2356.3000000000002</v>
      </c>
      <c r="O2415">
        <v>4712.6000000000004</v>
      </c>
      <c r="P2415" t="s">
        <v>1811</v>
      </c>
      <c r="Q2415" t="s">
        <v>1812</v>
      </c>
      <c r="R2415" s="16">
        <v>45803</v>
      </c>
      <c r="S2415">
        <v>45</v>
      </c>
      <c r="T2415" t="s">
        <v>1930</v>
      </c>
      <c r="U2415" s="16">
        <v>45809</v>
      </c>
      <c r="V2415" s="16">
        <v>45809</v>
      </c>
      <c r="Y2415" s="16">
        <v>45809</v>
      </c>
      <c r="AB2415" t="s">
        <v>5876</v>
      </c>
    </row>
    <row r="2416" spans="1:28" x14ac:dyDescent="0.35">
      <c r="A2416" t="s">
        <v>2122</v>
      </c>
      <c r="B2416" t="s">
        <v>2123</v>
      </c>
      <c r="C2416" t="s">
        <v>1540</v>
      </c>
      <c r="D2416" t="s">
        <v>1301</v>
      </c>
      <c r="E2416" s="16">
        <v>45786</v>
      </c>
      <c r="F2416">
        <v>4001922519</v>
      </c>
      <c r="G2416" t="s">
        <v>1809</v>
      </c>
      <c r="H2416" t="s">
        <v>5881</v>
      </c>
      <c r="I2416" t="s">
        <v>1825</v>
      </c>
      <c r="J2416">
        <v>3091279</v>
      </c>
      <c r="K2416">
        <v>6595241</v>
      </c>
      <c r="M2416">
        <v>8</v>
      </c>
      <c r="N2416">
        <v>7.92</v>
      </c>
      <c r="O2416">
        <v>63.36</v>
      </c>
      <c r="P2416" t="s">
        <v>1811</v>
      </c>
      <c r="Q2416" t="s">
        <v>1812</v>
      </c>
      <c r="R2416" s="16">
        <v>45803</v>
      </c>
      <c r="S2416">
        <v>45</v>
      </c>
      <c r="T2416" t="s">
        <v>1930</v>
      </c>
      <c r="U2416" s="16">
        <v>45809</v>
      </c>
      <c r="V2416" s="16">
        <v>45809</v>
      </c>
      <c r="Y2416" s="16">
        <v>45809</v>
      </c>
      <c r="AB2416" t="s">
        <v>5876</v>
      </c>
    </row>
    <row r="2417" spans="1:28" x14ac:dyDescent="0.35">
      <c r="A2417" t="s">
        <v>2122</v>
      </c>
      <c r="B2417" t="s">
        <v>2123</v>
      </c>
      <c r="C2417" t="s">
        <v>1540</v>
      </c>
      <c r="D2417" t="s">
        <v>1301</v>
      </c>
      <c r="E2417" s="16">
        <v>45786</v>
      </c>
      <c r="F2417">
        <v>4001922519</v>
      </c>
      <c r="G2417" t="s">
        <v>1809</v>
      </c>
      <c r="H2417" t="s">
        <v>2167</v>
      </c>
      <c r="I2417" t="s">
        <v>1814</v>
      </c>
      <c r="J2417">
        <v>3091279</v>
      </c>
      <c r="K2417">
        <v>6595241</v>
      </c>
      <c r="M2417">
        <v>28</v>
      </c>
      <c r="N2417">
        <v>4.54</v>
      </c>
      <c r="O2417">
        <v>127.12</v>
      </c>
      <c r="P2417" t="s">
        <v>1811</v>
      </c>
      <c r="Q2417" t="s">
        <v>1812</v>
      </c>
      <c r="R2417" s="16">
        <v>45803</v>
      </c>
      <c r="S2417">
        <v>45</v>
      </c>
      <c r="T2417" t="s">
        <v>1930</v>
      </c>
      <c r="U2417" s="16">
        <v>45809</v>
      </c>
      <c r="V2417" s="16">
        <v>45809</v>
      </c>
      <c r="Y2417" s="16">
        <v>45809</v>
      </c>
      <c r="AB2417" t="s">
        <v>5876</v>
      </c>
    </row>
    <row r="2418" spans="1:28" x14ac:dyDescent="0.35">
      <c r="A2418" t="s">
        <v>2122</v>
      </c>
      <c r="B2418" t="s">
        <v>2123</v>
      </c>
      <c r="C2418" t="s">
        <v>1540</v>
      </c>
      <c r="D2418" t="s">
        <v>1301</v>
      </c>
      <c r="E2418" s="16">
        <v>45786</v>
      </c>
      <c r="F2418">
        <v>4001922519</v>
      </c>
      <c r="G2418" t="s">
        <v>1809</v>
      </c>
      <c r="H2418" t="s">
        <v>4008</v>
      </c>
      <c r="I2418" t="s">
        <v>1825</v>
      </c>
      <c r="J2418">
        <v>3091279</v>
      </c>
      <c r="K2418">
        <v>6595241</v>
      </c>
      <c r="M2418">
        <v>4</v>
      </c>
      <c r="N2418">
        <v>19.399999999999999</v>
      </c>
      <c r="O2418">
        <v>77.599999999999994</v>
      </c>
      <c r="P2418" t="s">
        <v>1811</v>
      </c>
      <c r="Q2418" t="s">
        <v>1812</v>
      </c>
      <c r="R2418" s="16">
        <v>45803</v>
      </c>
      <c r="S2418">
        <v>45</v>
      </c>
      <c r="T2418" t="s">
        <v>1930</v>
      </c>
      <c r="U2418" s="16">
        <v>45809</v>
      </c>
      <c r="V2418" s="16">
        <v>45809</v>
      </c>
      <c r="Y2418" s="16">
        <v>45809</v>
      </c>
      <c r="AB2418" t="s">
        <v>5876</v>
      </c>
    </row>
    <row r="2419" spans="1:28" x14ac:dyDescent="0.35">
      <c r="A2419" t="s">
        <v>2122</v>
      </c>
      <c r="B2419" t="s">
        <v>2123</v>
      </c>
      <c r="C2419" t="s">
        <v>1540</v>
      </c>
      <c r="D2419" t="s">
        <v>1301</v>
      </c>
      <c r="E2419" s="16">
        <v>45786</v>
      </c>
      <c r="F2419">
        <v>4001922519</v>
      </c>
      <c r="G2419" t="s">
        <v>1809</v>
      </c>
      <c r="H2419" t="s">
        <v>4009</v>
      </c>
      <c r="I2419" t="s">
        <v>1810</v>
      </c>
      <c r="J2419">
        <v>3091279</v>
      </c>
      <c r="K2419">
        <v>6595241</v>
      </c>
      <c r="M2419">
        <v>4</v>
      </c>
      <c r="N2419">
        <v>3.89</v>
      </c>
      <c r="O2419">
        <v>15.56</v>
      </c>
      <c r="P2419" t="s">
        <v>1811</v>
      </c>
      <c r="Q2419" t="s">
        <v>1812</v>
      </c>
      <c r="R2419" s="16">
        <v>45803</v>
      </c>
      <c r="S2419">
        <v>45</v>
      </c>
      <c r="T2419" t="s">
        <v>1930</v>
      </c>
      <c r="U2419" s="16">
        <v>45809</v>
      </c>
      <c r="V2419" s="16">
        <v>45809</v>
      </c>
      <c r="Y2419" s="16">
        <v>45809</v>
      </c>
      <c r="AB2419" t="s">
        <v>5876</v>
      </c>
    </row>
    <row r="2420" spans="1:28" x14ac:dyDescent="0.35">
      <c r="A2420" t="s">
        <v>2122</v>
      </c>
      <c r="B2420" t="s">
        <v>2123</v>
      </c>
      <c r="C2420" t="s">
        <v>1540</v>
      </c>
      <c r="D2420" t="s">
        <v>1301</v>
      </c>
      <c r="E2420" s="16">
        <v>45786</v>
      </c>
      <c r="F2420">
        <v>4001922519</v>
      </c>
      <c r="G2420" t="s">
        <v>1809</v>
      </c>
      <c r="H2420" t="s">
        <v>5882</v>
      </c>
      <c r="I2420" t="s">
        <v>1814</v>
      </c>
      <c r="J2420">
        <v>3091279</v>
      </c>
      <c r="K2420">
        <v>6595241</v>
      </c>
      <c r="M2420">
        <v>48</v>
      </c>
      <c r="N2420">
        <v>4.12</v>
      </c>
      <c r="O2420">
        <v>197.76</v>
      </c>
      <c r="P2420" t="s">
        <v>1811</v>
      </c>
      <c r="Q2420" t="s">
        <v>1812</v>
      </c>
      <c r="R2420" s="16">
        <v>45803</v>
      </c>
      <c r="S2420">
        <v>45</v>
      </c>
      <c r="T2420" t="s">
        <v>1930</v>
      </c>
      <c r="U2420" s="16">
        <v>45809</v>
      </c>
      <c r="V2420" s="16">
        <v>45809</v>
      </c>
      <c r="Y2420" s="16">
        <v>45809</v>
      </c>
      <c r="AB2420" t="s">
        <v>5876</v>
      </c>
    </row>
    <row r="2421" spans="1:28" x14ac:dyDescent="0.35">
      <c r="A2421" t="s">
        <v>2762</v>
      </c>
      <c r="B2421" t="s">
        <v>2763</v>
      </c>
      <c r="C2421" t="s">
        <v>115</v>
      </c>
      <c r="D2421" t="s">
        <v>114</v>
      </c>
      <c r="E2421" s="16">
        <v>45786</v>
      </c>
      <c r="F2421">
        <v>4001922586</v>
      </c>
      <c r="G2421" t="s">
        <v>1927</v>
      </c>
      <c r="H2421" t="s">
        <v>3181</v>
      </c>
      <c r="I2421" t="s">
        <v>2544</v>
      </c>
      <c r="J2421">
        <v>3092289</v>
      </c>
      <c r="K2421">
        <v>6595303</v>
      </c>
      <c r="M2421">
        <v>1</v>
      </c>
      <c r="N2421">
        <v>85.73</v>
      </c>
      <c r="O2421">
        <v>85.73</v>
      </c>
      <c r="P2421" t="s">
        <v>1811</v>
      </c>
      <c r="Q2421" t="s">
        <v>1812</v>
      </c>
      <c r="R2421" s="16">
        <v>45803</v>
      </c>
      <c r="S2421">
        <v>45</v>
      </c>
      <c r="T2421" t="s">
        <v>1930</v>
      </c>
      <c r="U2421" s="16">
        <v>45809</v>
      </c>
      <c r="V2421" s="16">
        <v>45809</v>
      </c>
      <c r="Y2421" s="16">
        <v>45809</v>
      </c>
      <c r="AB2421" t="s">
        <v>3877</v>
      </c>
    </row>
    <row r="2422" spans="1:28" x14ac:dyDescent="0.35">
      <c r="A2422" t="s">
        <v>2762</v>
      </c>
      <c r="B2422" t="s">
        <v>2763</v>
      </c>
      <c r="C2422" t="s">
        <v>115</v>
      </c>
      <c r="D2422" t="s">
        <v>114</v>
      </c>
      <c r="E2422" s="16">
        <v>45786</v>
      </c>
      <c r="F2422">
        <v>4001922586</v>
      </c>
      <c r="G2422" t="s">
        <v>1927</v>
      </c>
      <c r="H2422" t="s">
        <v>3185</v>
      </c>
      <c r="I2422" t="s">
        <v>3186</v>
      </c>
      <c r="J2422">
        <v>3092289</v>
      </c>
      <c r="K2422">
        <v>6595303</v>
      </c>
      <c r="M2422">
        <v>1</v>
      </c>
      <c r="N2422">
        <v>5895.44</v>
      </c>
      <c r="O2422">
        <v>5895.44</v>
      </c>
      <c r="P2422" t="s">
        <v>1811</v>
      </c>
      <c r="Q2422" t="s">
        <v>1812</v>
      </c>
      <c r="R2422" s="16">
        <v>45803</v>
      </c>
      <c r="S2422">
        <v>45</v>
      </c>
      <c r="T2422" t="s">
        <v>1930</v>
      </c>
      <c r="U2422" s="16">
        <v>45809</v>
      </c>
      <c r="V2422" s="16">
        <v>45809</v>
      </c>
      <c r="Y2422" s="16">
        <v>45809</v>
      </c>
      <c r="AB2422" t="s">
        <v>3877</v>
      </c>
    </row>
    <row r="2423" spans="1:28" x14ac:dyDescent="0.35">
      <c r="A2423" t="s">
        <v>2960</v>
      </c>
      <c r="B2423" t="s">
        <v>3027</v>
      </c>
      <c r="C2423" t="s">
        <v>115</v>
      </c>
      <c r="D2423" t="s">
        <v>114</v>
      </c>
      <c r="E2423" s="16">
        <v>45787</v>
      </c>
      <c r="F2423">
        <v>4001922931</v>
      </c>
      <c r="G2423" t="s">
        <v>1809</v>
      </c>
      <c r="H2423" t="s">
        <v>5254</v>
      </c>
      <c r="I2423" t="s">
        <v>1828</v>
      </c>
      <c r="J2423">
        <v>3092299</v>
      </c>
      <c r="K2423">
        <v>6595310</v>
      </c>
      <c r="M2423">
        <v>1</v>
      </c>
      <c r="N2423">
        <v>761.06</v>
      </c>
      <c r="O2423">
        <v>761.06</v>
      </c>
      <c r="P2423" t="s">
        <v>1811</v>
      </c>
      <c r="Q2423" t="s">
        <v>1812</v>
      </c>
      <c r="R2423" s="16">
        <v>45788</v>
      </c>
      <c r="S2423">
        <v>45</v>
      </c>
      <c r="T2423" t="s">
        <v>1930</v>
      </c>
      <c r="U2423" s="16">
        <v>45815</v>
      </c>
      <c r="V2423" s="16">
        <v>45809</v>
      </c>
      <c r="Y2423" s="16">
        <v>45809</v>
      </c>
      <c r="AB2423" t="s">
        <v>5883</v>
      </c>
    </row>
    <row r="2424" spans="1:28" x14ac:dyDescent="0.35">
      <c r="A2424" t="s">
        <v>2960</v>
      </c>
      <c r="B2424" t="s">
        <v>3027</v>
      </c>
      <c r="C2424" t="s">
        <v>115</v>
      </c>
      <c r="D2424" t="s">
        <v>114</v>
      </c>
      <c r="E2424" s="16">
        <v>45787</v>
      </c>
      <c r="F2424">
        <v>4001922931</v>
      </c>
      <c r="G2424" t="s">
        <v>1809</v>
      </c>
      <c r="H2424" t="s">
        <v>5255</v>
      </c>
      <c r="I2424" t="s">
        <v>1828</v>
      </c>
      <c r="J2424">
        <v>3092299</v>
      </c>
      <c r="K2424">
        <v>6595310</v>
      </c>
      <c r="M2424">
        <v>1</v>
      </c>
      <c r="N2424">
        <v>782.45</v>
      </c>
      <c r="O2424">
        <v>782.45</v>
      </c>
      <c r="P2424" t="s">
        <v>1811</v>
      </c>
      <c r="Q2424" t="s">
        <v>1812</v>
      </c>
      <c r="R2424" s="16">
        <v>45788</v>
      </c>
      <c r="S2424">
        <v>45</v>
      </c>
      <c r="T2424" t="s">
        <v>1930</v>
      </c>
      <c r="U2424" s="16">
        <v>45815</v>
      </c>
      <c r="V2424" s="16">
        <v>45809</v>
      </c>
      <c r="Y2424" s="16">
        <v>45809</v>
      </c>
      <c r="AB2424" t="s">
        <v>5883</v>
      </c>
    </row>
    <row r="2425" spans="1:28" x14ac:dyDescent="0.35">
      <c r="A2425" t="s">
        <v>2960</v>
      </c>
      <c r="B2425" t="s">
        <v>3027</v>
      </c>
      <c r="C2425" t="s">
        <v>115</v>
      </c>
      <c r="D2425" t="s">
        <v>114</v>
      </c>
      <c r="E2425" s="16">
        <v>45787</v>
      </c>
      <c r="F2425">
        <v>4001922931</v>
      </c>
      <c r="G2425" t="s">
        <v>1809</v>
      </c>
      <c r="H2425" t="s">
        <v>3077</v>
      </c>
      <c r="I2425" t="s">
        <v>1949</v>
      </c>
      <c r="J2425">
        <v>3092299</v>
      </c>
      <c r="K2425">
        <v>6595310</v>
      </c>
      <c r="M2425">
        <v>10</v>
      </c>
      <c r="N2425">
        <v>23.91</v>
      </c>
      <c r="O2425">
        <v>239.1</v>
      </c>
      <c r="P2425" t="s">
        <v>1811</v>
      </c>
      <c r="Q2425" t="s">
        <v>1812</v>
      </c>
      <c r="R2425" s="16">
        <v>45788</v>
      </c>
      <c r="S2425">
        <v>45</v>
      </c>
      <c r="T2425" t="s">
        <v>1930</v>
      </c>
      <c r="U2425" s="16">
        <v>45815</v>
      </c>
      <c r="V2425" s="16">
        <v>45809</v>
      </c>
      <c r="Y2425" s="16">
        <v>45809</v>
      </c>
      <c r="AB2425" t="s">
        <v>5883</v>
      </c>
    </row>
    <row r="2426" spans="1:28" x14ac:dyDescent="0.35">
      <c r="A2426" t="s">
        <v>2960</v>
      </c>
      <c r="B2426" t="s">
        <v>3027</v>
      </c>
      <c r="C2426" t="s">
        <v>115</v>
      </c>
      <c r="D2426" t="s">
        <v>114</v>
      </c>
      <c r="E2426" s="16">
        <v>45787</v>
      </c>
      <c r="F2426">
        <v>4001922931</v>
      </c>
      <c r="G2426" t="s">
        <v>1809</v>
      </c>
      <c r="H2426" t="s">
        <v>3078</v>
      </c>
      <c r="I2426" t="s">
        <v>1949</v>
      </c>
      <c r="J2426">
        <v>3092299</v>
      </c>
      <c r="K2426">
        <v>6595310</v>
      </c>
      <c r="M2426">
        <v>6</v>
      </c>
      <c r="N2426">
        <v>16.170000000000002</v>
      </c>
      <c r="O2426">
        <v>97.02</v>
      </c>
      <c r="P2426" t="s">
        <v>1811</v>
      </c>
      <c r="Q2426" t="s">
        <v>1812</v>
      </c>
      <c r="R2426" s="16">
        <v>45788</v>
      </c>
      <c r="S2426">
        <v>45</v>
      </c>
      <c r="T2426" t="s">
        <v>1930</v>
      </c>
      <c r="U2426" s="16">
        <v>45815</v>
      </c>
      <c r="V2426" s="16">
        <v>45809</v>
      </c>
      <c r="Y2426" s="16">
        <v>45809</v>
      </c>
      <c r="AB2426" t="s">
        <v>5883</v>
      </c>
    </row>
    <row r="2427" spans="1:28" x14ac:dyDescent="0.35">
      <c r="A2427" t="s">
        <v>2960</v>
      </c>
      <c r="B2427" t="s">
        <v>3027</v>
      </c>
      <c r="C2427" t="s">
        <v>115</v>
      </c>
      <c r="D2427" t="s">
        <v>114</v>
      </c>
      <c r="E2427" s="16">
        <v>45787</v>
      </c>
      <c r="F2427">
        <v>4001922931</v>
      </c>
      <c r="G2427" t="s">
        <v>1809</v>
      </c>
      <c r="H2427" t="s">
        <v>3079</v>
      </c>
      <c r="I2427" t="s">
        <v>2215</v>
      </c>
      <c r="J2427">
        <v>3092299</v>
      </c>
      <c r="K2427">
        <v>6595310</v>
      </c>
      <c r="M2427">
        <v>1</v>
      </c>
      <c r="N2427">
        <v>391.86</v>
      </c>
      <c r="O2427">
        <v>391.86</v>
      </c>
      <c r="P2427" t="s">
        <v>1811</v>
      </c>
      <c r="Q2427" t="s">
        <v>1812</v>
      </c>
      <c r="R2427" s="16">
        <v>45788</v>
      </c>
      <c r="S2427">
        <v>45</v>
      </c>
      <c r="T2427" t="s">
        <v>1930</v>
      </c>
      <c r="U2427" s="16">
        <v>45815</v>
      </c>
      <c r="V2427" s="16">
        <v>45809</v>
      </c>
      <c r="Y2427" s="16">
        <v>45809</v>
      </c>
      <c r="AB2427" t="s">
        <v>5883</v>
      </c>
    </row>
    <row r="2428" spans="1:28" x14ac:dyDescent="0.35">
      <c r="A2428" t="s">
        <v>2960</v>
      </c>
      <c r="B2428" t="s">
        <v>3027</v>
      </c>
      <c r="C2428" t="s">
        <v>115</v>
      </c>
      <c r="D2428" t="s">
        <v>114</v>
      </c>
      <c r="E2428" s="16">
        <v>45787</v>
      </c>
      <c r="F2428">
        <v>4001922931</v>
      </c>
      <c r="G2428" t="s">
        <v>1809</v>
      </c>
      <c r="H2428" t="s">
        <v>3082</v>
      </c>
      <c r="I2428" t="s">
        <v>1810</v>
      </c>
      <c r="J2428">
        <v>3092299</v>
      </c>
      <c r="K2428">
        <v>6595310</v>
      </c>
      <c r="M2428">
        <v>6</v>
      </c>
      <c r="N2428">
        <v>12.61</v>
      </c>
      <c r="O2428">
        <v>75.66</v>
      </c>
      <c r="P2428" t="s">
        <v>1811</v>
      </c>
      <c r="Q2428" t="s">
        <v>1812</v>
      </c>
      <c r="R2428" s="16">
        <v>45788</v>
      </c>
      <c r="S2428">
        <v>45</v>
      </c>
      <c r="T2428" t="s">
        <v>1930</v>
      </c>
      <c r="U2428" s="16">
        <v>45815</v>
      </c>
      <c r="V2428" s="16">
        <v>45809</v>
      </c>
      <c r="Y2428" s="16">
        <v>45809</v>
      </c>
      <c r="AB2428" t="s">
        <v>5883</v>
      </c>
    </row>
    <row r="2429" spans="1:28" x14ac:dyDescent="0.35">
      <c r="A2429" t="s">
        <v>2960</v>
      </c>
      <c r="B2429" t="s">
        <v>3027</v>
      </c>
      <c r="C2429" t="s">
        <v>115</v>
      </c>
      <c r="D2429" t="s">
        <v>114</v>
      </c>
      <c r="E2429" s="16">
        <v>45787</v>
      </c>
      <c r="F2429">
        <v>4001922931</v>
      </c>
      <c r="G2429" t="s">
        <v>1809</v>
      </c>
      <c r="H2429" t="s">
        <v>2174</v>
      </c>
      <c r="I2429" t="s">
        <v>2175</v>
      </c>
      <c r="J2429">
        <v>3092299</v>
      </c>
      <c r="K2429">
        <v>6595310</v>
      </c>
      <c r="M2429">
        <v>2</v>
      </c>
      <c r="N2429">
        <v>8.99</v>
      </c>
      <c r="O2429">
        <v>17.98</v>
      </c>
      <c r="P2429" t="s">
        <v>1811</v>
      </c>
      <c r="Q2429" t="s">
        <v>1812</v>
      </c>
      <c r="R2429" s="16">
        <v>45788</v>
      </c>
      <c r="S2429">
        <v>45</v>
      </c>
      <c r="T2429" t="s">
        <v>1930</v>
      </c>
      <c r="U2429" s="16">
        <v>45815</v>
      </c>
      <c r="V2429" s="16">
        <v>45809</v>
      </c>
      <c r="Y2429" s="16">
        <v>45809</v>
      </c>
      <c r="AB2429" t="s">
        <v>5883</v>
      </c>
    </row>
    <row r="2430" spans="1:28" x14ac:dyDescent="0.35">
      <c r="A2430" t="s">
        <v>2960</v>
      </c>
      <c r="B2430" t="s">
        <v>3027</v>
      </c>
      <c r="C2430" t="s">
        <v>115</v>
      </c>
      <c r="D2430" t="s">
        <v>114</v>
      </c>
      <c r="E2430" s="16">
        <v>45787</v>
      </c>
      <c r="F2430">
        <v>4001922931</v>
      </c>
      <c r="G2430" t="s">
        <v>1809</v>
      </c>
      <c r="H2430" t="s">
        <v>3083</v>
      </c>
      <c r="I2430" t="s">
        <v>1825</v>
      </c>
      <c r="J2430">
        <v>3092299</v>
      </c>
      <c r="K2430">
        <v>6595310</v>
      </c>
      <c r="M2430">
        <v>10</v>
      </c>
      <c r="N2430">
        <v>23.9</v>
      </c>
      <c r="O2430">
        <v>239</v>
      </c>
      <c r="P2430" t="s">
        <v>1811</v>
      </c>
      <c r="Q2430" t="s">
        <v>1812</v>
      </c>
      <c r="R2430" s="16">
        <v>45788</v>
      </c>
      <c r="S2430">
        <v>45</v>
      </c>
      <c r="T2430" t="s">
        <v>1930</v>
      </c>
      <c r="U2430" s="16">
        <v>45815</v>
      </c>
      <c r="V2430" s="16">
        <v>45809</v>
      </c>
      <c r="Y2430" s="16">
        <v>45809</v>
      </c>
      <c r="AB2430" t="s">
        <v>5883</v>
      </c>
    </row>
    <row r="2431" spans="1:28" x14ac:dyDescent="0.35">
      <c r="A2431" t="s">
        <v>2960</v>
      </c>
      <c r="B2431" t="s">
        <v>3027</v>
      </c>
      <c r="C2431" t="s">
        <v>115</v>
      </c>
      <c r="D2431" t="s">
        <v>114</v>
      </c>
      <c r="E2431" s="16">
        <v>45787</v>
      </c>
      <c r="F2431">
        <v>4001922931</v>
      </c>
      <c r="G2431" t="s">
        <v>1809</v>
      </c>
      <c r="H2431" t="s">
        <v>3084</v>
      </c>
      <c r="I2431" t="s">
        <v>1825</v>
      </c>
      <c r="J2431">
        <v>3092299</v>
      </c>
      <c r="K2431">
        <v>6595310</v>
      </c>
      <c r="M2431">
        <v>4</v>
      </c>
      <c r="N2431">
        <v>15.78</v>
      </c>
      <c r="O2431">
        <v>63.12</v>
      </c>
      <c r="P2431" t="s">
        <v>1811</v>
      </c>
      <c r="Q2431" t="s">
        <v>1812</v>
      </c>
      <c r="R2431" s="16">
        <v>45788</v>
      </c>
      <c r="S2431">
        <v>45</v>
      </c>
      <c r="T2431" t="s">
        <v>1930</v>
      </c>
      <c r="U2431" s="16">
        <v>45815</v>
      </c>
      <c r="V2431" s="16">
        <v>45809</v>
      </c>
      <c r="Y2431" s="16">
        <v>45809</v>
      </c>
      <c r="AB2431" t="s">
        <v>5883</v>
      </c>
    </row>
    <row r="2432" spans="1:28" x14ac:dyDescent="0.35">
      <c r="A2432" t="s">
        <v>2960</v>
      </c>
      <c r="B2432" t="s">
        <v>3027</v>
      </c>
      <c r="C2432" t="s">
        <v>115</v>
      </c>
      <c r="D2432" t="s">
        <v>114</v>
      </c>
      <c r="E2432" s="16">
        <v>45787</v>
      </c>
      <c r="F2432">
        <v>4001922931</v>
      </c>
      <c r="G2432" t="s">
        <v>1809</v>
      </c>
      <c r="H2432" t="s">
        <v>3085</v>
      </c>
      <c r="I2432" t="s">
        <v>1825</v>
      </c>
      <c r="J2432">
        <v>3092299</v>
      </c>
      <c r="K2432">
        <v>6595310</v>
      </c>
      <c r="M2432">
        <v>8</v>
      </c>
      <c r="N2432">
        <v>5.73</v>
      </c>
      <c r="O2432">
        <v>45.84</v>
      </c>
      <c r="P2432" t="s">
        <v>1811</v>
      </c>
      <c r="Q2432" t="s">
        <v>1812</v>
      </c>
      <c r="R2432" s="16">
        <v>45788</v>
      </c>
      <c r="S2432">
        <v>45</v>
      </c>
      <c r="T2432" t="s">
        <v>1930</v>
      </c>
      <c r="U2432" s="16">
        <v>45815</v>
      </c>
      <c r="V2432" s="16">
        <v>45809</v>
      </c>
      <c r="Y2432" s="16">
        <v>45809</v>
      </c>
      <c r="AB2432" t="s">
        <v>5883</v>
      </c>
    </row>
    <row r="2433" spans="1:28" x14ac:dyDescent="0.35">
      <c r="A2433" t="s">
        <v>2960</v>
      </c>
      <c r="B2433" t="s">
        <v>3027</v>
      </c>
      <c r="C2433" t="s">
        <v>115</v>
      </c>
      <c r="D2433" t="s">
        <v>114</v>
      </c>
      <c r="E2433" s="16">
        <v>45787</v>
      </c>
      <c r="F2433">
        <v>4001922931</v>
      </c>
      <c r="G2433" t="s">
        <v>1809</v>
      </c>
      <c r="H2433" t="s">
        <v>3068</v>
      </c>
      <c r="I2433" t="s">
        <v>2121</v>
      </c>
      <c r="J2433">
        <v>3092299</v>
      </c>
      <c r="K2433">
        <v>6595310</v>
      </c>
      <c r="M2433">
        <v>2</v>
      </c>
      <c r="N2433">
        <v>8.77</v>
      </c>
      <c r="O2433">
        <v>17.54</v>
      </c>
      <c r="P2433" t="s">
        <v>1811</v>
      </c>
      <c r="Q2433" t="s">
        <v>1812</v>
      </c>
      <c r="R2433" s="16">
        <v>45788</v>
      </c>
      <c r="S2433">
        <v>45</v>
      </c>
      <c r="T2433" t="s">
        <v>1930</v>
      </c>
      <c r="U2433" s="16">
        <v>45815</v>
      </c>
      <c r="V2433" s="16">
        <v>45809</v>
      </c>
      <c r="Y2433" s="16">
        <v>45809</v>
      </c>
      <c r="AB2433" t="s">
        <v>5883</v>
      </c>
    </row>
    <row r="2434" spans="1:28" x14ac:dyDescent="0.35">
      <c r="A2434" t="s">
        <v>2960</v>
      </c>
      <c r="B2434" t="s">
        <v>3027</v>
      </c>
      <c r="C2434" t="s">
        <v>115</v>
      </c>
      <c r="D2434" t="s">
        <v>114</v>
      </c>
      <c r="E2434" s="16">
        <v>45787</v>
      </c>
      <c r="F2434">
        <v>4001922931</v>
      </c>
      <c r="G2434" t="s">
        <v>1809</v>
      </c>
      <c r="H2434" t="s">
        <v>3086</v>
      </c>
      <c r="I2434" t="s">
        <v>1825</v>
      </c>
      <c r="J2434">
        <v>3092299</v>
      </c>
      <c r="K2434">
        <v>6595310</v>
      </c>
      <c r="M2434">
        <v>10</v>
      </c>
      <c r="N2434">
        <v>33.979999999999997</v>
      </c>
      <c r="O2434">
        <v>339.8</v>
      </c>
      <c r="P2434" t="s">
        <v>1811</v>
      </c>
      <c r="Q2434" t="s">
        <v>1812</v>
      </c>
      <c r="R2434" s="16">
        <v>45788</v>
      </c>
      <c r="S2434">
        <v>45</v>
      </c>
      <c r="T2434" t="s">
        <v>1930</v>
      </c>
      <c r="U2434" s="16">
        <v>45815</v>
      </c>
      <c r="V2434" s="16">
        <v>45809</v>
      </c>
      <c r="Y2434" s="16">
        <v>45809</v>
      </c>
      <c r="AB2434" t="s">
        <v>5883</v>
      </c>
    </row>
    <row r="2435" spans="1:28" x14ac:dyDescent="0.35">
      <c r="A2435" t="s">
        <v>2960</v>
      </c>
      <c r="B2435" t="s">
        <v>3027</v>
      </c>
      <c r="C2435" t="s">
        <v>115</v>
      </c>
      <c r="D2435" t="s">
        <v>114</v>
      </c>
      <c r="E2435" s="16">
        <v>45787</v>
      </c>
      <c r="F2435">
        <v>4001922931</v>
      </c>
      <c r="G2435" t="s">
        <v>1809</v>
      </c>
      <c r="H2435" t="s">
        <v>3087</v>
      </c>
      <c r="I2435" t="s">
        <v>1825</v>
      </c>
      <c r="J2435">
        <v>3092299</v>
      </c>
      <c r="K2435">
        <v>6595310</v>
      </c>
      <c r="M2435">
        <v>6</v>
      </c>
      <c r="N2435">
        <v>54.46</v>
      </c>
      <c r="O2435">
        <v>326.76</v>
      </c>
      <c r="P2435" t="s">
        <v>1811</v>
      </c>
      <c r="Q2435" t="s">
        <v>1812</v>
      </c>
      <c r="R2435" s="16">
        <v>45788</v>
      </c>
      <c r="S2435">
        <v>45</v>
      </c>
      <c r="T2435" t="s">
        <v>1930</v>
      </c>
      <c r="U2435" s="16">
        <v>45815</v>
      </c>
      <c r="V2435" s="16">
        <v>45809</v>
      </c>
      <c r="Y2435" s="16">
        <v>45809</v>
      </c>
      <c r="AB2435" t="s">
        <v>5883</v>
      </c>
    </row>
    <row r="2436" spans="1:28" x14ac:dyDescent="0.35">
      <c r="A2436" t="s">
        <v>2960</v>
      </c>
      <c r="B2436" t="s">
        <v>3027</v>
      </c>
      <c r="C2436" t="s">
        <v>115</v>
      </c>
      <c r="D2436" t="s">
        <v>114</v>
      </c>
      <c r="E2436" s="16">
        <v>45787</v>
      </c>
      <c r="F2436">
        <v>4001922931</v>
      </c>
      <c r="G2436" t="s">
        <v>1809</v>
      </c>
      <c r="H2436" t="s">
        <v>3088</v>
      </c>
      <c r="I2436" t="s">
        <v>1826</v>
      </c>
      <c r="J2436">
        <v>3092299</v>
      </c>
      <c r="K2436">
        <v>6595310</v>
      </c>
      <c r="M2436">
        <v>4</v>
      </c>
      <c r="N2436">
        <v>23.12</v>
      </c>
      <c r="O2436">
        <v>92.48</v>
      </c>
      <c r="P2436" t="s">
        <v>1811</v>
      </c>
      <c r="Q2436" t="s">
        <v>1812</v>
      </c>
      <c r="R2436" s="16">
        <v>45788</v>
      </c>
      <c r="S2436">
        <v>45</v>
      </c>
      <c r="T2436" t="s">
        <v>1930</v>
      </c>
      <c r="U2436" s="16">
        <v>45815</v>
      </c>
      <c r="V2436" s="16">
        <v>45809</v>
      </c>
      <c r="Y2436" s="16">
        <v>45809</v>
      </c>
      <c r="AB2436" t="s">
        <v>5883</v>
      </c>
    </row>
    <row r="2437" spans="1:28" x14ac:dyDescent="0.35">
      <c r="A2437" t="s">
        <v>2960</v>
      </c>
      <c r="B2437" t="s">
        <v>3027</v>
      </c>
      <c r="C2437" t="s">
        <v>115</v>
      </c>
      <c r="D2437" t="s">
        <v>114</v>
      </c>
      <c r="E2437" s="16">
        <v>45787</v>
      </c>
      <c r="F2437">
        <v>4001922931</v>
      </c>
      <c r="G2437" t="s">
        <v>1809</v>
      </c>
      <c r="H2437" t="s">
        <v>1940</v>
      </c>
      <c r="I2437" t="s">
        <v>1826</v>
      </c>
      <c r="J2437">
        <v>3092299</v>
      </c>
      <c r="K2437">
        <v>6595310</v>
      </c>
      <c r="M2437">
        <v>3</v>
      </c>
      <c r="N2437">
        <v>22.28</v>
      </c>
      <c r="O2437">
        <v>66.84</v>
      </c>
      <c r="P2437" t="s">
        <v>1811</v>
      </c>
      <c r="Q2437" t="s">
        <v>1812</v>
      </c>
      <c r="R2437" s="16">
        <v>45788</v>
      </c>
      <c r="S2437">
        <v>45</v>
      </c>
      <c r="T2437" t="s">
        <v>1930</v>
      </c>
      <c r="U2437" s="16">
        <v>45815</v>
      </c>
      <c r="V2437" s="16">
        <v>45809</v>
      </c>
      <c r="Y2437" s="16">
        <v>45809</v>
      </c>
      <c r="AB2437" t="s">
        <v>5883</v>
      </c>
    </row>
    <row r="2438" spans="1:28" x14ac:dyDescent="0.35">
      <c r="A2438" t="s">
        <v>2960</v>
      </c>
      <c r="B2438" t="s">
        <v>3027</v>
      </c>
      <c r="C2438" t="s">
        <v>115</v>
      </c>
      <c r="D2438" t="s">
        <v>114</v>
      </c>
      <c r="E2438" s="16">
        <v>45787</v>
      </c>
      <c r="F2438">
        <v>4001922931</v>
      </c>
      <c r="G2438" t="s">
        <v>1809</v>
      </c>
      <c r="H2438" t="s">
        <v>3089</v>
      </c>
      <c r="I2438" t="s">
        <v>1826</v>
      </c>
      <c r="J2438">
        <v>3092299</v>
      </c>
      <c r="K2438">
        <v>6595310</v>
      </c>
      <c r="M2438">
        <v>2</v>
      </c>
      <c r="N2438">
        <v>26.52</v>
      </c>
      <c r="O2438">
        <v>53.04</v>
      </c>
      <c r="P2438" t="s">
        <v>1811</v>
      </c>
      <c r="Q2438" t="s">
        <v>1812</v>
      </c>
      <c r="R2438" s="16">
        <v>45788</v>
      </c>
      <c r="S2438">
        <v>45</v>
      </c>
      <c r="T2438" t="s">
        <v>1930</v>
      </c>
      <c r="U2438" s="16">
        <v>45815</v>
      </c>
      <c r="V2438" s="16">
        <v>45809</v>
      </c>
      <c r="Y2438" s="16">
        <v>45809</v>
      </c>
      <c r="AB2438" t="s">
        <v>5883</v>
      </c>
    </row>
    <row r="2439" spans="1:28" x14ac:dyDescent="0.35">
      <c r="A2439" t="s">
        <v>2960</v>
      </c>
      <c r="B2439" t="s">
        <v>3027</v>
      </c>
      <c r="C2439" t="s">
        <v>115</v>
      </c>
      <c r="D2439" t="s">
        <v>114</v>
      </c>
      <c r="E2439" s="16">
        <v>45787</v>
      </c>
      <c r="F2439">
        <v>4001922931</v>
      </c>
      <c r="G2439" t="s">
        <v>1809</v>
      </c>
      <c r="H2439" t="s">
        <v>2108</v>
      </c>
      <c r="I2439" t="s">
        <v>1822</v>
      </c>
      <c r="J2439">
        <v>3092299</v>
      </c>
      <c r="K2439">
        <v>6595310</v>
      </c>
      <c r="M2439">
        <v>4</v>
      </c>
      <c r="N2439">
        <v>1.75</v>
      </c>
      <c r="O2439">
        <v>7</v>
      </c>
      <c r="P2439" t="s">
        <v>1811</v>
      </c>
      <c r="Q2439" t="s">
        <v>1812</v>
      </c>
      <c r="R2439" s="16">
        <v>45788</v>
      </c>
      <c r="S2439">
        <v>45</v>
      </c>
      <c r="T2439" t="s">
        <v>1930</v>
      </c>
      <c r="U2439" s="16">
        <v>45815</v>
      </c>
      <c r="V2439" s="16">
        <v>45809</v>
      </c>
      <c r="Y2439" s="16">
        <v>45809</v>
      </c>
      <c r="AB2439" t="s">
        <v>5883</v>
      </c>
    </row>
    <row r="2440" spans="1:28" x14ac:dyDescent="0.35">
      <c r="A2440" t="s">
        <v>2960</v>
      </c>
      <c r="B2440" t="s">
        <v>3027</v>
      </c>
      <c r="C2440" t="s">
        <v>115</v>
      </c>
      <c r="D2440" t="s">
        <v>114</v>
      </c>
      <c r="E2440" s="16">
        <v>45787</v>
      </c>
      <c r="F2440">
        <v>4001922931</v>
      </c>
      <c r="G2440" t="s">
        <v>1809</v>
      </c>
      <c r="H2440" t="s">
        <v>2965</v>
      </c>
      <c r="I2440" t="s">
        <v>1831</v>
      </c>
      <c r="J2440">
        <v>3092299</v>
      </c>
      <c r="K2440">
        <v>6595310</v>
      </c>
      <c r="M2440">
        <v>4</v>
      </c>
      <c r="N2440">
        <v>29.13</v>
      </c>
      <c r="O2440">
        <v>116.52</v>
      </c>
      <c r="P2440" t="s">
        <v>1811</v>
      </c>
      <c r="Q2440" t="s">
        <v>1812</v>
      </c>
      <c r="R2440" s="16">
        <v>45788</v>
      </c>
      <c r="S2440">
        <v>45</v>
      </c>
      <c r="T2440" t="s">
        <v>1930</v>
      </c>
      <c r="U2440" s="16">
        <v>45815</v>
      </c>
      <c r="V2440" s="16">
        <v>45809</v>
      </c>
      <c r="Y2440" s="16">
        <v>45809</v>
      </c>
      <c r="AB2440" t="s">
        <v>5883</v>
      </c>
    </row>
    <row r="2441" spans="1:28" x14ac:dyDescent="0.35">
      <c r="A2441" t="s">
        <v>2960</v>
      </c>
      <c r="B2441" t="s">
        <v>3027</v>
      </c>
      <c r="C2441" t="s">
        <v>115</v>
      </c>
      <c r="D2441" t="s">
        <v>114</v>
      </c>
      <c r="E2441" s="16">
        <v>45787</v>
      </c>
      <c r="F2441">
        <v>4001922931</v>
      </c>
      <c r="G2441" t="s">
        <v>1809</v>
      </c>
      <c r="H2441" t="s">
        <v>1890</v>
      </c>
      <c r="I2441" t="s">
        <v>1865</v>
      </c>
      <c r="J2441">
        <v>3092299</v>
      </c>
      <c r="K2441">
        <v>6595310</v>
      </c>
      <c r="M2441">
        <v>2</v>
      </c>
      <c r="N2441">
        <v>0.72</v>
      </c>
      <c r="O2441">
        <v>1.44</v>
      </c>
      <c r="P2441" t="s">
        <v>1811</v>
      </c>
      <c r="Q2441" t="s">
        <v>1812</v>
      </c>
      <c r="R2441" s="16">
        <v>45788</v>
      </c>
      <c r="S2441">
        <v>45</v>
      </c>
      <c r="T2441" t="s">
        <v>1930</v>
      </c>
      <c r="U2441" s="16">
        <v>45815</v>
      </c>
      <c r="V2441" s="16">
        <v>45809</v>
      </c>
      <c r="Y2441" s="16">
        <v>45809</v>
      </c>
      <c r="AB2441" t="s">
        <v>5883</v>
      </c>
    </row>
    <row r="2442" spans="1:28" x14ac:dyDescent="0.35">
      <c r="A2442" t="s">
        <v>2960</v>
      </c>
      <c r="B2442" t="s">
        <v>3027</v>
      </c>
      <c r="C2442" t="s">
        <v>115</v>
      </c>
      <c r="D2442" t="s">
        <v>114</v>
      </c>
      <c r="E2442" s="16">
        <v>45787</v>
      </c>
      <c r="F2442">
        <v>4001922931</v>
      </c>
      <c r="G2442" t="s">
        <v>1809</v>
      </c>
      <c r="H2442" t="s">
        <v>3090</v>
      </c>
      <c r="I2442" t="s">
        <v>3091</v>
      </c>
      <c r="J2442">
        <v>3092299</v>
      </c>
      <c r="K2442">
        <v>6595310</v>
      </c>
      <c r="M2442">
        <v>1</v>
      </c>
      <c r="N2442">
        <v>35.85</v>
      </c>
      <c r="O2442">
        <v>35.85</v>
      </c>
      <c r="P2442" t="s">
        <v>1811</v>
      </c>
      <c r="Q2442" t="s">
        <v>1812</v>
      </c>
      <c r="R2442" s="16">
        <v>45788</v>
      </c>
      <c r="S2442">
        <v>45</v>
      </c>
      <c r="T2442" t="s">
        <v>1930</v>
      </c>
      <c r="U2442" s="16">
        <v>45815</v>
      </c>
      <c r="V2442" s="16">
        <v>45809</v>
      </c>
      <c r="Y2442" s="16">
        <v>45809</v>
      </c>
      <c r="AB2442" t="s">
        <v>5883</v>
      </c>
    </row>
    <row r="2443" spans="1:28" x14ac:dyDescent="0.35">
      <c r="A2443" t="s">
        <v>2960</v>
      </c>
      <c r="B2443" t="s">
        <v>3027</v>
      </c>
      <c r="C2443" t="s">
        <v>115</v>
      </c>
      <c r="D2443" t="s">
        <v>114</v>
      </c>
      <c r="E2443" s="16">
        <v>45787</v>
      </c>
      <c r="F2443">
        <v>4001922931</v>
      </c>
      <c r="G2443" t="s">
        <v>1809</v>
      </c>
      <c r="H2443" t="s">
        <v>1821</v>
      </c>
      <c r="I2443" t="s">
        <v>1822</v>
      </c>
      <c r="J2443">
        <v>3092299</v>
      </c>
      <c r="K2443">
        <v>6595310</v>
      </c>
      <c r="M2443">
        <v>12</v>
      </c>
      <c r="N2443">
        <v>1.05</v>
      </c>
      <c r="O2443">
        <v>12.6</v>
      </c>
      <c r="P2443" t="s">
        <v>1811</v>
      </c>
      <c r="Q2443" t="s">
        <v>1812</v>
      </c>
      <c r="R2443" s="16">
        <v>45788</v>
      </c>
      <c r="S2443">
        <v>45</v>
      </c>
      <c r="T2443" t="s">
        <v>1930</v>
      </c>
      <c r="U2443" s="16">
        <v>45815</v>
      </c>
      <c r="V2443" s="16">
        <v>45809</v>
      </c>
      <c r="Y2443" s="16">
        <v>45809</v>
      </c>
      <c r="AB2443" t="s">
        <v>5883</v>
      </c>
    </row>
    <row r="2444" spans="1:28" x14ac:dyDescent="0.35">
      <c r="A2444" t="s">
        <v>2960</v>
      </c>
      <c r="B2444" t="s">
        <v>3027</v>
      </c>
      <c r="C2444" t="s">
        <v>115</v>
      </c>
      <c r="D2444" t="s">
        <v>114</v>
      </c>
      <c r="E2444" s="16">
        <v>45787</v>
      </c>
      <c r="F2444">
        <v>4001922931</v>
      </c>
      <c r="G2444" t="s">
        <v>1809</v>
      </c>
      <c r="H2444" t="s">
        <v>2265</v>
      </c>
      <c r="I2444" t="s">
        <v>1825</v>
      </c>
      <c r="J2444">
        <v>3092299</v>
      </c>
      <c r="K2444">
        <v>6595310</v>
      </c>
      <c r="M2444">
        <v>2</v>
      </c>
      <c r="N2444">
        <v>1.61</v>
      </c>
      <c r="O2444">
        <v>3.22</v>
      </c>
      <c r="P2444" t="s">
        <v>1811</v>
      </c>
      <c r="Q2444" t="s">
        <v>1812</v>
      </c>
      <c r="R2444" s="16">
        <v>45788</v>
      </c>
      <c r="S2444">
        <v>45</v>
      </c>
      <c r="T2444" t="s">
        <v>1930</v>
      </c>
      <c r="U2444" s="16">
        <v>45815</v>
      </c>
      <c r="V2444" s="16">
        <v>45809</v>
      </c>
      <c r="Y2444" s="16">
        <v>45809</v>
      </c>
      <c r="AB2444" t="s">
        <v>5883</v>
      </c>
    </row>
    <row r="2445" spans="1:28" x14ac:dyDescent="0.35">
      <c r="A2445" t="s">
        <v>2960</v>
      </c>
      <c r="B2445" t="s">
        <v>3027</v>
      </c>
      <c r="C2445" t="s">
        <v>115</v>
      </c>
      <c r="D2445" t="s">
        <v>114</v>
      </c>
      <c r="E2445" s="16">
        <v>45787</v>
      </c>
      <c r="F2445">
        <v>4001922931</v>
      </c>
      <c r="G2445" t="s">
        <v>1809</v>
      </c>
      <c r="H2445" t="s">
        <v>1843</v>
      </c>
      <c r="I2445" t="s">
        <v>1823</v>
      </c>
      <c r="J2445">
        <v>3092299</v>
      </c>
      <c r="K2445">
        <v>6595310</v>
      </c>
      <c r="M2445">
        <v>2</v>
      </c>
      <c r="N2445">
        <v>1.41</v>
      </c>
      <c r="O2445">
        <v>2.82</v>
      </c>
      <c r="P2445" t="s">
        <v>1811</v>
      </c>
      <c r="Q2445" t="s">
        <v>1812</v>
      </c>
      <c r="R2445" s="16">
        <v>45788</v>
      </c>
      <c r="S2445">
        <v>45</v>
      </c>
      <c r="T2445" t="s">
        <v>1930</v>
      </c>
      <c r="U2445" s="16">
        <v>45815</v>
      </c>
      <c r="V2445" s="16">
        <v>45809</v>
      </c>
      <c r="Y2445" s="16">
        <v>45809</v>
      </c>
      <c r="AB2445" t="s">
        <v>5883</v>
      </c>
    </row>
    <row r="2446" spans="1:28" x14ac:dyDescent="0.35">
      <c r="A2446" t="s">
        <v>2960</v>
      </c>
      <c r="B2446" t="s">
        <v>3027</v>
      </c>
      <c r="C2446" t="s">
        <v>115</v>
      </c>
      <c r="D2446" t="s">
        <v>114</v>
      </c>
      <c r="E2446" s="16">
        <v>45787</v>
      </c>
      <c r="F2446">
        <v>4001922931</v>
      </c>
      <c r="G2446" t="s">
        <v>1809</v>
      </c>
      <c r="H2446" t="s">
        <v>2982</v>
      </c>
      <c r="I2446" t="s">
        <v>1825</v>
      </c>
      <c r="J2446">
        <v>3092299</v>
      </c>
      <c r="K2446">
        <v>6595310</v>
      </c>
      <c r="M2446">
        <v>4</v>
      </c>
      <c r="N2446">
        <v>4.47</v>
      </c>
      <c r="O2446">
        <v>17.88</v>
      </c>
      <c r="P2446" t="s">
        <v>1811</v>
      </c>
      <c r="Q2446" t="s">
        <v>1812</v>
      </c>
      <c r="R2446" s="16">
        <v>45788</v>
      </c>
      <c r="S2446">
        <v>45</v>
      </c>
      <c r="T2446" t="s">
        <v>1930</v>
      </c>
      <c r="U2446" s="16">
        <v>45815</v>
      </c>
      <c r="V2446" s="16">
        <v>45809</v>
      </c>
      <c r="Y2446" s="16">
        <v>45809</v>
      </c>
      <c r="AB2446" t="s">
        <v>5883</v>
      </c>
    </row>
    <row r="2447" spans="1:28" x14ac:dyDescent="0.35">
      <c r="A2447" t="s">
        <v>2960</v>
      </c>
      <c r="B2447" t="s">
        <v>3027</v>
      </c>
      <c r="C2447" t="s">
        <v>115</v>
      </c>
      <c r="D2447" t="s">
        <v>114</v>
      </c>
      <c r="E2447" s="16">
        <v>45787</v>
      </c>
      <c r="F2447">
        <v>4001922931</v>
      </c>
      <c r="G2447" t="s">
        <v>1809</v>
      </c>
      <c r="H2447" t="s">
        <v>2333</v>
      </c>
      <c r="I2447" t="s">
        <v>1825</v>
      </c>
      <c r="J2447">
        <v>3092299</v>
      </c>
      <c r="K2447">
        <v>6595310</v>
      </c>
      <c r="M2447">
        <v>4</v>
      </c>
      <c r="N2447">
        <v>3.51</v>
      </c>
      <c r="O2447">
        <v>14.04</v>
      </c>
      <c r="P2447" t="s">
        <v>1811</v>
      </c>
      <c r="Q2447" t="s">
        <v>1812</v>
      </c>
      <c r="R2447" s="16">
        <v>45788</v>
      </c>
      <c r="S2447">
        <v>45</v>
      </c>
      <c r="T2447" t="s">
        <v>1930</v>
      </c>
      <c r="U2447" s="16">
        <v>45815</v>
      </c>
      <c r="V2447" s="16">
        <v>45809</v>
      </c>
      <c r="Y2447" s="16">
        <v>45809</v>
      </c>
      <c r="AB2447" t="s">
        <v>5883</v>
      </c>
    </row>
    <row r="2448" spans="1:28" x14ac:dyDescent="0.35">
      <c r="A2448" t="s">
        <v>2960</v>
      </c>
      <c r="B2448" t="s">
        <v>3027</v>
      </c>
      <c r="C2448" t="s">
        <v>115</v>
      </c>
      <c r="D2448" t="s">
        <v>114</v>
      </c>
      <c r="E2448" s="16">
        <v>45787</v>
      </c>
      <c r="F2448">
        <v>4001922931</v>
      </c>
      <c r="G2448" t="s">
        <v>1809</v>
      </c>
      <c r="H2448" t="s">
        <v>2645</v>
      </c>
      <c r="I2448" t="s">
        <v>1810</v>
      </c>
      <c r="J2448">
        <v>3092299</v>
      </c>
      <c r="K2448">
        <v>6595310</v>
      </c>
      <c r="M2448">
        <v>10</v>
      </c>
      <c r="N2448">
        <v>7.26</v>
      </c>
      <c r="O2448">
        <v>72.599999999999994</v>
      </c>
      <c r="P2448" t="s">
        <v>1811</v>
      </c>
      <c r="Q2448" t="s">
        <v>1812</v>
      </c>
      <c r="R2448" s="16">
        <v>45788</v>
      </c>
      <c r="S2448">
        <v>45</v>
      </c>
      <c r="T2448" t="s">
        <v>1930</v>
      </c>
      <c r="U2448" s="16">
        <v>45815</v>
      </c>
      <c r="V2448" s="16">
        <v>45809</v>
      </c>
      <c r="Y2448" s="16">
        <v>45809</v>
      </c>
      <c r="AB2448" t="s">
        <v>5883</v>
      </c>
    </row>
    <row r="2449" spans="1:28" x14ac:dyDescent="0.35">
      <c r="A2449" t="s">
        <v>2960</v>
      </c>
      <c r="B2449" t="s">
        <v>3027</v>
      </c>
      <c r="C2449" t="s">
        <v>115</v>
      </c>
      <c r="D2449" t="s">
        <v>114</v>
      </c>
      <c r="E2449" s="16">
        <v>45787</v>
      </c>
      <c r="F2449">
        <v>4001922931</v>
      </c>
      <c r="G2449" t="s">
        <v>1809</v>
      </c>
      <c r="H2449" t="s">
        <v>2653</v>
      </c>
      <c r="I2449" t="s">
        <v>1822</v>
      </c>
      <c r="J2449">
        <v>3092299</v>
      </c>
      <c r="K2449">
        <v>6595310</v>
      </c>
      <c r="M2449">
        <v>20</v>
      </c>
      <c r="N2449">
        <v>5.53</v>
      </c>
      <c r="O2449">
        <v>110.6</v>
      </c>
      <c r="P2449" t="s">
        <v>1811</v>
      </c>
      <c r="Q2449" t="s">
        <v>1812</v>
      </c>
      <c r="R2449" s="16">
        <v>45788</v>
      </c>
      <c r="S2449">
        <v>45</v>
      </c>
      <c r="T2449" t="s">
        <v>1930</v>
      </c>
      <c r="U2449" s="16">
        <v>45815</v>
      </c>
      <c r="V2449" s="16">
        <v>45809</v>
      </c>
      <c r="Y2449" s="16">
        <v>45809</v>
      </c>
      <c r="AB2449" t="s">
        <v>5883</v>
      </c>
    </row>
    <row r="2450" spans="1:28" x14ac:dyDescent="0.35">
      <c r="A2450" t="s">
        <v>2960</v>
      </c>
      <c r="B2450" t="s">
        <v>3027</v>
      </c>
      <c r="C2450" t="s">
        <v>115</v>
      </c>
      <c r="D2450" t="s">
        <v>114</v>
      </c>
      <c r="E2450" s="16">
        <v>45787</v>
      </c>
      <c r="F2450">
        <v>4001922931</v>
      </c>
      <c r="G2450" t="s">
        <v>1809</v>
      </c>
      <c r="H2450" t="s">
        <v>2130</v>
      </c>
      <c r="I2450" t="s">
        <v>1825</v>
      </c>
      <c r="J2450">
        <v>3092299</v>
      </c>
      <c r="K2450">
        <v>6595310</v>
      </c>
      <c r="M2450">
        <v>8</v>
      </c>
      <c r="N2450">
        <v>2.19</v>
      </c>
      <c r="O2450">
        <v>17.52</v>
      </c>
      <c r="P2450" t="s">
        <v>1811</v>
      </c>
      <c r="Q2450" t="s">
        <v>1812</v>
      </c>
      <c r="R2450" s="16">
        <v>45788</v>
      </c>
      <c r="S2450">
        <v>45</v>
      </c>
      <c r="T2450" t="s">
        <v>1930</v>
      </c>
      <c r="U2450" s="16">
        <v>45815</v>
      </c>
      <c r="V2450" s="16">
        <v>45809</v>
      </c>
      <c r="Y2450" s="16">
        <v>45809</v>
      </c>
      <c r="AB2450" t="s">
        <v>5883</v>
      </c>
    </row>
    <row r="2451" spans="1:28" x14ac:dyDescent="0.35">
      <c r="A2451" t="s">
        <v>2960</v>
      </c>
      <c r="B2451" t="s">
        <v>3027</v>
      </c>
      <c r="C2451" t="s">
        <v>115</v>
      </c>
      <c r="D2451" t="s">
        <v>114</v>
      </c>
      <c r="E2451" s="16">
        <v>45787</v>
      </c>
      <c r="F2451">
        <v>4001922931</v>
      </c>
      <c r="G2451" t="s">
        <v>1809</v>
      </c>
      <c r="H2451" t="s">
        <v>3071</v>
      </c>
      <c r="I2451" t="s">
        <v>1822</v>
      </c>
      <c r="J2451">
        <v>3092299</v>
      </c>
      <c r="K2451">
        <v>6595310</v>
      </c>
      <c r="M2451">
        <v>6</v>
      </c>
      <c r="N2451">
        <v>8.19</v>
      </c>
      <c r="O2451">
        <v>49.14</v>
      </c>
      <c r="P2451" t="s">
        <v>1811</v>
      </c>
      <c r="Q2451" t="s">
        <v>1812</v>
      </c>
      <c r="R2451" s="16">
        <v>45788</v>
      </c>
      <c r="S2451">
        <v>45</v>
      </c>
      <c r="T2451" t="s">
        <v>1930</v>
      </c>
      <c r="U2451" s="16">
        <v>45815</v>
      </c>
      <c r="V2451" s="16">
        <v>45809</v>
      </c>
      <c r="Y2451" s="16">
        <v>45809</v>
      </c>
      <c r="AB2451" t="s">
        <v>5883</v>
      </c>
    </row>
    <row r="2452" spans="1:28" x14ac:dyDescent="0.35">
      <c r="A2452" t="s">
        <v>2960</v>
      </c>
      <c r="B2452" t="s">
        <v>3027</v>
      </c>
      <c r="C2452" t="s">
        <v>115</v>
      </c>
      <c r="D2452" t="s">
        <v>114</v>
      </c>
      <c r="E2452" s="16">
        <v>45787</v>
      </c>
      <c r="F2452">
        <v>4001922931</v>
      </c>
      <c r="G2452" t="s">
        <v>1809</v>
      </c>
      <c r="H2452" t="s">
        <v>3072</v>
      </c>
      <c r="I2452" t="s">
        <v>1865</v>
      </c>
      <c r="J2452">
        <v>3092299</v>
      </c>
      <c r="K2452">
        <v>6595310</v>
      </c>
      <c r="M2452">
        <v>4</v>
      </c>
      <c r="N2452">
        <v>8.2799999999999994</v>
      </c>
      <c r="O2452">
        <v>33.119999999999997</v>
      </c>
      <c r="P2452" t="s">
        <v>1811</v>
      </c>
      <c r="Q2452" t="s">
        <v>1812</v>
      </c>
      <c r="R2452" s="16">
        <v>45788</v>
      </c>
      <c r="S2452">
        <v>45</v>
      </c>
      <c r="T2452" t="s">
        <v>1930</v>
      </c>
      <c r="U2452" s="16">
        <v>45815</v>
      </c>
      <c r="V2452" s="16">
        <v>45809</v>
      </c>
      <c r="Y2452" s="16">
        <v>45809</v>
      </c>
      <c r="AB2452" t="s">
        <v>5883</v>
      </c>
    </row>
    <row r="2453" spans="1:28" x14ac:dyDescent="0.35">
      <c r="A2453" t="s">
        <v>2960</v>
      </c>
      <c r="B2453" t="s">
        <v>3027</v>
      </c>
      <c r="C2453" t="s">
        <v>115</v>
      </c>
      <c r="D2453" t="s">
        <v>114</v>
      </c>
      <c r="E2453" s="16">
        <v>45787</v>
      </c>
      <c r="F2453">
        <v>4001922931</v>
      </c>
      <c r="G2453" t="s">
        <v>1809</v>
      </c>
      <c r="H2453" t="s">
        <v>3073</v>
      </c>
      <c r="I2453" t="s">
        <v>2055</v>
      </c>
      <c r="J2453">
        <v>3092299</v>
      </c>
      <c r="K2453">
        <v>6595310</v>
      </c>
      <c r="M2453">
        <v>4</v>
      </c>
      <c r="N2453">
        <v>36.21</v>
      </c>
      <c r="O2453">
        <v>144.84</v>
      </c>
      <c r="P2453" t="s">
        <v>1811</v>
      </c>
      <c r="Q2453" t="s">
        <v>1812</v>
      </c>
      <c r="R2453" s="16">
        <v>45788</v>
      </c>
      <c r="S2453">
        <v>45</v>
      </c>
      <c r="T2453" t="s">
        <v>1930</v>
      </c>
      <c r="U2453" s="16">
        <v>45815</v>
      </c>
      <c r="V2453" s="16">
        <v>45809</v>
      </c>
      <c r="Y2453" s="16">
        <v>45809</v>
      </c>
      <c r="AB2453" t="s">
        <v>5883</v>
      </c>
    </row>
    <row r="2454" spans="1:28" x14ac:dyDescent="0.35">
      <c r="A2454" t="s">
        <v>2960</v>
      </c>
      <c r="B2454" t="s">
        <v>3027</v>
      </c>
      <c r="C2454" t="s">
        <v>115</v>
      </c>
      <c r="D2454" t="s">
        <v>114</v>
      </c>
      <c r="E2454" s="16">
        <v>45787</v>
      </c>
      <c r="F2454">
        <v>4001922931</v>
      </c>
      <c r="G2454" t="s">
        <v>1809</v>
      </c>
      <c r="H2454" t="s">
        <v>1962</v>
      </c>
      <c r="I2454" t="s">
        <v>1831</v>
      </c>
      <c r="J2454">
        <v>3092299</v>
      </c>
      <c r="K2454">
        <v>6595310</v>
      </c>
      <c r="M2454">
        <v>2</v>
      </c>
      <c r="N2454">
        <v>6.18</v>
      </c>
      <c r="O2454">
        <v>12.36</v>
      </c>
      <c r="P2454" t="s">
        <v>1811</v>
      </c>
      <c r="Q2454" t="s">
        <v>1812</v>
      </c>
      <c r="R2454" s="16">
        <v>45788</v>
      </c>
      <c r="S2454">
        <v>45</v>
      </c>
      <c r="T2454" t="s">
        <v>1930</v>
      </c>
      <c r="U2454" s="16">
        <v>45815</v>
      </c>
      <c r="V2454" s="16">
        <v>45809</v>
      </c>
      <c r="Y2454" s="16">
        <v>45809</v>
      </c>
      <c r="AB2454" t="s">
        <v>5883</v>
      </c>
    </row>
    <row r="2455" spans="1:28" x14ac:dyDescent="0.35">
      <c r="A2455" t="s">
        <v>2960</v>
      </c>
      <c r="B2455" t="s">
        <v>3027</v>
      </c>
      <c r="C2455" t="s">
        <v>115</v>
      </c>
      <c r="D2455" t="s">
        <v>114</v>
      </c>
      <c r="E2455" s="16">
        <v>45787</v>
      </c>
      <c r="F2455">
        <v>4001922931</v>
      </c>
      <c r="G2455" t="s">
        <v>1809</v>
      </c>
      <c r="H2455" t="s">
        <v>2657</v>
      </c>
      <c r="I2455" t="s">
        <v>2159</v>
      </c>
      <c r="J2455">
        <v>3092299</v>
      </c>
      <c r="K2455">
        <v>6595310</v>
      </c>
      <c r="M2455">
        <v>8</v>
      </c>
      <c r="N2455">
        <v>0.86</v>
      </c>
      <c r="O2455">
        <v>6.88</v>
      </c>
      <c r="P2455" t="s">
        <v>1811</v>
      </c>
      <c r="Q2455" t="s">
        <v>1812</v>
      </c>
      <c r="R2455" s="16">
        <v>45788</v>
      </c>
      <c r="S2455">
        <v>45</v>
      </c>
      <c r="T2455" t="s">
        <v>1930</v>
      </c>
      <c r="U2455" s="16">
        <v>45815</v>
      </c>
      <c r="V2455" s="16">
        <v>45809</v>
      </c>
      <c r="Y2455" s="16">
        <v>45809</v>
      </c>
      <c r="AB2455" t="s">
        <v>5883</v>
      </c>
    </row>
    <row r="2456" spans="1:28" x14ac:dyDescent="0.35">
      <c r="A2456" t="s">
        <v>2960</v>
      </c>
      <c r="B2456" t="s">
        <v>3027</v>
      </c>
      <c r="C2456" t="s">
        <v>115</v>
      </c>
      <c r="D2456" t="s">
        <v>114</v>
      </c>
      <c r="E2456" s="16">
        <v>45787</v>
      </c>
      <c r="F2456">
        <v>4001922931</v>
      </c>
      <c r="G2456" t="s">
        <v>1809</v>
      </c>
      <c r="H2456" t="s">
        <v>5253</v>
      </c>
      <c r="I2456" t="s">
        <v>3991</v>
      </c>
      <c r="J2456">
        <v>3092299</v>
      </c>
      <c r="K2456">
        <v>6595310</v>
      </c>
      <c r="M2456">
        <v>1</v>
      </c>
      <c r="N2456">
        <v>15.73</v>
      </c>
      <c r="O2456">
        <v>15.73</v>
      </c>
      <c r="P2456" t="s">
        <v>1811</v>
      </c>
      <c r="Q2456" t="s">
        <v>1812</v>
      </c>
      <c r="R2456" s="16">
        <v>45788</v>
      </c>
      <c r="S2456">
        <v>45</v>
      </c>
      <c r="T2456" t="s">
        <v>1930</v>
      </c>
      <c r="U2456" s="16">
        <v>45815</v>
      </c>
      <c r="V2456" s="16">
        <v>45809</v>
      </c>
      <c r="Y2456" s="16">
        <v>45809</v>
      </c>
      <c r="AB2456" t="s">
        <v>5883</v>
      </c>
    </row>
    <row r="2457" spans="1:28" x14ac:dyDescent="0.35">
      <c r="A2457" t="s">
        <v>2960</v>
      </c>
      <c r="B2457" t="s">
        <v>3027</v>
      </c>
      <c r="C2457" t="s">
        <v>115</v>
      </c>
      <c r="D2457" t="s">
        <v>114</v>
      </c>
      <c r="E2457" s="16">
        <v>45787</v>
      </c>
      <c r="F2457">
        <v>4001923388</v>
      </c>
      <c r="G2457" t="s">
        <v>1809</v>
      </c>
      <c r="H2457" t="s">
        <v>3070</v>
      </c>
      <c r="I2457" t="s">
        <v>1857</v>
      </c>
      <c r="J2457">
        <v>3092299</v>
      </c>
      <c r="K2457">
        <v>6595310</v>
      </c>
      <c r="M2457">
        <v>8</v>
      </c>
      <c r="N2457">
        <v>73.19</v>
      </c>
      <c r="O2457">
        <v>585.52</v>
      </c>
      <c r="P2457" t="s">
        <v>1811</v>
      </c>
      <c r="Q2457" t="s">
        <v>1812</v>
      </c>
      <c r="R2457" s="16">
        <v>45803</v>
      </c>
      <c r="S2457">
        <v>45</v>
      </c>
      <c r="T2457" t="s">
        <v>1930</v>
      </c>
      <c r="U2457" s="16">
        <v>45815</v>
      </c>
      <c r="V2457" s="16">
        <v>45809</v>
      </c>
      <c r="Y2457" s="16">
        <v>45809</v>
      </c>
      <c r="AB2457" t="s">
        <v>5883</v>
      </c>
    </row>
    <row r="2458" spans="1:28" x14ac:dyDescent="0.35">
      <c r="A2458" t="s">
        <v>2220</v>
      </c>
      <c r="B2458" t="s">
        <v>2221</v>
      </c>
      <c r="C2458" t="s">
        <v>107</v>
      </c>
      <c r="D2458" t="s">
        <v>100</v>
      </c>
      <c r="E2458" s="16">
        <v>45793</v>
      </c>
      <c r="F2458">
        <v>4001930679</v>
      </c>
      <c r="G2458" t="s">
        <v>1927</v>
      </c>
      <c r="H2458" t="s">
        <v>5884</v>
      </c>
      <c r="I2458" t="s">
        <v>5885</v>
      </c>
      <c r="J2458">
        <v>3093722</v>
      </c>
      <c r="K2458">
        <v>6596637</v>
      </c>
      <c r="M2458">
        <v>40</v>
      </c>
      <c r="N2458">
        <v>6.36</v>
      </c>
      <c r="O2458">
        <v>254.4</v>
      </c>
      <c r="P2458" t="s">
        <v>1811</v>
      </c>
      <c r="Q2458" t="s">
        <v>1812</v>
      </c>
      <c r="R2458" s="16">
        <v>45803</v>
      </c>
      <c r="S2458">
        <v>46</v>
      </c>
      <c r="T2458" t="s">
        <v>1930</v>
      </c>
      <c r="U2458" s="16">
        <v>45845</v>
      </c>
      <c r="V2458" s="16">
        <v>45808</v>
      </c>
      <c r="Y2458" s="16">
        <v>45808</v>
      </c>
      <c r="AB2458" t="s">
        <v>3939</v>
      </c>
    </row>
    <row r="2459" spans="1:28" x14ac:dyDescent="0.35">
      <c r="A2459" t="s">
        <v>2220</v>
      </c>
      <c r="B2459" t="s">
        <v>2221</v>
      </c>
      <c r="C2459" t="s">
        <v>107</v>
      </c>
      <c r="D2459" t="s">
        <v>100</v>
      </c>
      <c r="E2459" s="16">
        <v>45793</v>
      </c>
      <c r="F2459">
        <v>4001930679</v>
      </c>
      <c r="G2459" t="s">
        <v>1927</v>
      </c>
      <c r="H2459" t="s">
        <v>5886</v>
      </c>
      <c r="I2459" t="s">
        <v>2504</v>
      </c>
      <c r="J2459">
        <v>3093722</v>
      </c>
      <c r="K2459">
        <v>6596637</v>
      </c>
      <c r="M2459">
        <v>40</v>
      </c>
      <c r="N2459">
        <v>2.78</v>
      </c>
      <c r="O2459">
        <v>111.2</v>
      </c>
      <c r="P2459" t="s">
        <v>1811</v>
      </c>
      <c r="Q2459" t="s">
        <v>1812</v>
      </c>
      <c r="R2459" s="16">
        <v>45803</v>
      </c>
      <c r="S2459">
        <v>46</v>
      </c>
      <c r="T2459" t="s">
        <v>1930</v>
      </c>
      <c r="U2459" s="16">
        <v>45845</v>
      </c>
      <c r="V2459" s="16">
        <v>45808</v>
      </c>
      <c r="Y2459" s="16">
        <v>45808</v>
      </c>
      <c r="AB2459" t="s">
        <v>3939</v>
      </c>
    </row>
    <row r="2460" spans="1:28" x14ac:dyDescent="0.35">
      <c r="A2460" t="s">
        <v>2303</v>
      </c>
      <c r="B2460" t="s">
        <v>2304</v>
      </c>
      <c r="C2460" t="s">
        <v>1540</v>
      </c>
      <c r="D2460" t="s">
        <v>1301</v>
      </c>
      <c r="E2460" s="16">
        <v>45781</v>
      </c>
      <c r="F2460">
        <v>4001915224</v>
      </c>
      <c r="G2460" t="s">
        <v>1927</v>
      </c>
      <c r="H2460" t="s">
        <v>5887</v>
      </c>
      <c r="I2460" t="s">
        <v>5757</v>
      </c>
      <c r="J2460">
        <v>3093847</v>
      </c>
      <c r="K2460">
        <v>6596684</v>
      </c>
      <c r="M2460">
        <v>1</v>
      </c>
      <c r="N2460">
        <v>4955.74</v>
      </c>
      <c r="O2460">
        <v>4955.74</v>
      </c>
      <c r="P2460" t="s">
        <v>1811</v>
      </c>
      <c r="Q2460" t="s">
        <v>1812</v>
      </c>
      <c r="R2460" s="16">
        <v>45803</v>
      </c>
      <c r="S2460">
        <v>45</v>
      </c>
      <c r="T2460" t="s">
        <v>1930</v>
      </c>
      <c r="U2460" s="16">
        <v>45839</v>
      </c>
      <c r="V2460" s="16">
        <v>45809</v>
      </c>
      <c r="Y2460" s="16">
        <v>45809</v>
      </c>
      <c r="AB2460" t="s">
        <v>3828</v>
      </c>
    </row>
    <row r="2461" spans="1:28" x14ac:dyDescent="0.35">
      <c r="A2461" t="s">
        <v>2303</v>
      </c>
      <c r="B2461" t="s">
        <v>2304</v>
      </c>
      <c r="C2461" t="s">
        <v>1540</v>
      </c>
      <c r="D2461" t="s">
        <v>1301</v>
      </c>
      <c r="E2461" s="16">
        <v>45781</v>
      </c>
      <c r="F2461">
        <v>4001915224</v>
      </c>
      <c r="G2461" t="s">
        <v>1927</v>
      </c>
      <c r="H2461" t="s">
        <v>2351</v>
      </c>
      <c r="I2461" t="s">
        <v>1826</v>
      </c>
      <c r="J2461">
        <v>3093847</v>
      </c>
      <c r="K2461">
        <v>6596684</v>
      </c>
      <c r="M2461">
        <v>1</v>
      </c>
      <c r="N2461">
        <v>7.53</v>
      </c>
      <c r="O2461">
        <v>7.53</v>
      </c>
      <c r="P2461" t="s">
        <v>1811</v>
      </c>
      <c r="Q2461" t="s">
        <v>1812</v>
      </c>
      <c r="R2461" s="16">
        <v>45803</v>
      </c>
      <c r="S2461">
        <v>45</v>
      </c>
      <c r="T2461" t="s">
        <v>1930</v>
      </c>
      <c r="U2461" s="16">
        <v>45839</v>
      </c>
      <c r="V2461" s="16">
        <v>45809</v>
      </c>
      <c r="Y2461" s="16">
        <v>45809</v>
      </c>
      <c r="AB2461" t="s">
        <v>3828</v>
      </c>
    </row>
    <row r="2462" spans="1:28" x14ac:dyDescent="0.35">
      <c r="A2462" t="s">
        <v>2303</v>
      </c>
      <c r="B2462" t="s">
        <v>2304</v>
      </c>
      <c r="C2462" t="s">
        <v>1540</v>
      </c>
      <c r="D2462" t="s">
        <v>1301</v>
      </c>
      <c r="E2462" s="16">
        <v>45781</v>
      </c>
      <c r="F2462">
        <v>4001915224</v>
      </c>
      <c r="G2462" t="s">
        <v>1927</v>
      </c>
      <c r="H2462" t="s">
        <v>1830</v>
      </c>
      <c r="I2462" t="s">
        <v>1831</v>
      </c>
      <c r="J2462">
        <v>3093847</v>
      </c>
      <c r="K2462">
        <v>6596684</v>
      </c>
      <c r="M2462">
        <v>2</v>
      </c>
      <c r="N2462">
        <v>3.78</v>
      </c>
      <c r="O2462">
        <v>7.56</v>
      </c>
      <c r="P2462" t="s">
        <v>1811</v>
      </c>
      <c r="Q2462" t="s">
        <v>1812</v>
      </c>
      <c r="R2462" s="16">
        <v>45803</v>
      </c>
      <c r="S2462">
        <v>45</v>
      </c>
      <c r="T2462" t="s">
        <v>1930</v>
      </c>
      <c r="U2462" s="16">
        <v>45839</v>
      </c>
      <c r="V2462" s="16">
        <v>45809</v>
      </c>
      <c r="Y2462" s="16">
        <v>45809</v>
      </c>
      <c r="AB2462" t="s">
        <v>3828</v>
      </c>
    </row>
    <row r="2463" spans="1:28" x14ac:dyDescent="0.35">
      <c r="A2463" t="s">
        <v>2303</v>
      </c>
      <c r="B2463" t="s">
        <v>2304</v>
      </c>
      <c r="C2463" t="s">
        <v>1540</v>
      </c>
      <c r="D2463" t="s">
        <v>1301</v>
      </c>
      <c r="E2463" s="16">
        <v>45781</v>
      </c>
      <c r="F2463">
        <v>4001915224</v>
      </c>
      <c r="G2463" t="s">
        <v>1927</v>
      </c>
      <c r="H2463" t="s">
        <v>2059</v>
      </c>
      <c r="I2463" t="s">
        <v>1823</v>
      </c>
      <c r="J2463">
        <v>3093847</v>
      </c>
      <c r="K2463">
        <v>6596684</v>
      </c>
      <c r="M2463">
        <v>1</v>
      </c>
      <c r="N2463">
        <v>5.03</v>
      </c>
      <c r="O2463">
        <v>5.03</v>
      </c>
      <c r="P2463" t="s">
        <v>1811</v>
      </c>
      <c r="Q2463" t="s">
        <v>1812</v>
      </c>
      <c r="R2463" s="16">
        <v>45803</v>
      </c>
      <c r="S2463">
        <v>45</v>
      </c>
      <c r="T2463" t="s">
        <v>1930</v>
      </c>
      <c r="U2463" s="16">
        <v>45839</v>
      </c>
      <c r="V2463" s="16">
        <v>45809</v>
      </c>
      <c r="Y2463" s="16">
        <v>45809</v>
      </c>
      <c r="AB2463" t="s">
        <v>3828</v>
      </c>
    </row>
    <row r="2464" spans="1:28" x14ac:dyDescent="0.35">
      <c r="A2464" t="s">
        <v>2303</v>
      </c>
      <c r="B2464" t="s">
        <v>2304</v>
      </c>
      <c r="C2464" t="s">
        <v>1540</v>
      </c>
      <c r="D2464" t="s">
        <v>1301</v>
      </c>
      <c r="E2464" s="16">
        <v>45781</v>
      </c>
      <c r="F2464">
        <v>4001915224</v>
      </c>
      <c r="G2464" t="s">
        <v>1927</v>
      </c>
      <c r="H2464" t="s">
        <v>2447</v>
      </c>
      <c r="I2464" t="s">
        <v>1825</v>
      </c>
      <c r="J2464">
        <v>3093847</v>
      </c>
      <c r="K2464">
        <v>6596684</v>
      </c>
      <c r="M2464">
        <v>4</v>
      </c>
      <c r="N2464">
        <v>3.57</v>
      </c>
      <c r="O2464">
        <v>14.28</v>
      </c>
      <c r="P2464" t="s">
        <v>1811</v>
      </c>
      <c r="Q2464" t="s">
        <v>1812</v>
      </c>
      <c r="R2464" s="16">
        <v>45803</v>
      </c>
      <c r="S2464">
        <v>45</v>
      </c>
      <c r="T2464" t="s">
        <v>1930</v>
      </c>
      <c r="U2464" s="16">
        <v>45839</v>
      </c>
      <c r="V2464" s="16">
        <v>45809</v>
      </c>
      <c r="Y2464" s="16">
        <v>45809</v>
      </c>
      <c r="AB2464" t="s">
        <v>3828</v>
      </c>
    </row>
    <row r="2465" spans="1:28" x14ac:dyDescent="0.35">
      <c r="A2465" t="s">
        <v>2303</v>
      </c>
      <c r="B2465" t="s">
        <v>2304</v>
      </c>
      <c r="C2465" t="s">
        <v>1540</v>
      </c>
      <c r="D2465" t="s">
        <v>1301</v>
      </c>
      <c r="E2465" s="16">
        <v>45781</v>
      </c>
      <c r="F2465">
        <v>4001915224</v>
      </c>
      <c r="G2465" t="s">
        <v>1927</v>
      </c>
      <c r="H2465" t="s">
        <v>1953</v>
      </c>
      <c r="I2465" t="s">
        <v>1822</v>
      </c>
      <c r="J2465">
        <v>3093847</v>
      </c>
      <c r="K2465">
        <v>6596684</v>
      </c>
      <c r="M2465">
        <v>4</v>
      </c>
      <c r="N2465">
        <v>1.48</v>
      </c>
      <c r="O2465">
        <v>5.92</v>
      </c>
      <c r="P2465" t="s">
        <v>1811</v>
      </c>
      <c r="Q2465" t="s">
        <v>1812</v>
      </c>
      <c r="R2465" s="16">
        <v>45803</v>
      </c>
      <c r="S2465">
        <v>45</v>
      </c>
      <c r="T2465" t="s">
        <v>1930</v>
      </c>
      <c r="U2465" s="16">
        <v>45839</v>
      </c>
      <c r="V2465" s="16">
        <v>45809</v>
      </c>
      <c r="Y2465" s="16">
        <v>45809</v>
      </c>
      <c r="AB2465" t="s">
        <v>3828</v>
      </c>
    </row>
    <row r="2466" spans="1:28" x14ac:dyDescent="0.35">
      <c r="A2466" t="s">
        <v>2972</v>
      </c>
      <c r="B2466" t="s">
        <v>2973</v>
      </c>
      <c r="C2466" t="s">
        <v>1128</v>
      </c>
      <c r="D2466" t="s">
        <v>1301</v>
      </c>
      <c r="E2466" s="16">
        <v>45806</v>
      </c>
      <c r="F2466">
        <v>4001946250</v>
      </c>
      <c r="G2466" t="s">
        <v>1927</v>
      </c>
      <c r="H2466" t="s">
        <v>5888</v>
      </c>
      <c r="I2466" t="s">
        <v>1826</v>
      </c>
      <c r="J2466">
        <v>3093847</v>
      </c>
      <c r="K2466">
        <v>6596684</v>
      </c>
      <c r="M2466">
        <v>1</v>
      </c>
      <c r="N2466">
        <v>20.76</v>
      </c>
      <c r="O2466">
        <v>20.76</v>
      </c>
      <c r="P2466" t="s">
        <v>1811</v>
      </c>
      <c r="Q2466" t="s">
        <v>1812</v>
      </c>
      <c r="R2466" s="16">
        <v>45809</v>
      </c>
      <c r="S2466">
        <v>45</v>
      </c>
      <c r="T2466" t="s">
        <v>1930</v>
      </c>
      <c r="U2466" s="16">
        <v>45839</v>
      </c>
      <c r="V2466" s="16">
        <v>45809</v>
      </c>
      <c r="Y2466" s="16">
        <v>45809</v>
      </c>
      <c r="AB2466" t="s">
        <v>3828</v>
      </c>
    </row>
    <row r="2467" spans="1:28" x14ac:dyDescent="0.35">
      <c r="A2467" t="s">
        <v>2201</v>
      </c>
      <c r="B2467" t="s">
        <v>2202</v>
      </c>
      <c r="C2467" t="s">
        <v>107</v>
      </c>
      <c r="D2467" t="s">
        <v>100</v>
      </c>
      <c r="E2467" s="16">
        <v>45794</v>
      </c>
      <c r="F2467">
        <v>4001931829</v>
      </c>
      <c r="G2467" t="s">
        <v>1927</v>
      </c>
      <c r="H2467" t="s">
        <v>5889</v>
      </c>
      <c r="I2467" t="s">
        <v>1828</v>
      </c>
      <c r="J2467">
        <v>3094491</v>
      </c>
      <c r="K2467">
        <v>6597106</v>
      </c>
      <c r="M2467">
        <v>2</v>
      </c>
      <c r="N2467">
        <v>182.63</v>
      </c>
      <c r="O2467">
        <v>365.26</v>
      </c>
      <c r="P2467" t="s">
        <v>1811</v>
      </c>
      <c r="Q2467" t="s">
        <v>1812</v>
      </c>
      <c r="R2467" s="16">
        <v>45803</v>
      </c>
      <c r="S2467">
        <v>55</v>
      </c>
      <c r="T2467" t="s">
        <v>8392</v>
      </c>
      <c r="U2467" s="16">
        <v>45845</v>
      </c>
      <c r="V2467" s="16">
        <v>45799</v>
      </c>
      <c r="Y2467" s="16">
        <v>45799</v>
      </c>
      <c r="AB2467" t="s">
        <v>3934</v>
      </c>
    </row>
    <row r="2468" spans="1:28" x14ac:dyDescent="0.35">
      <c r="A2468" t="s">
        <v>2201</v>
      </c>
      <c r="B2468" t="s">
        <v>2202</v>
      </c>
      <c r="C2468" t="s">
        <v>107</v>
      </c>
      <c r="D2468" t="s">
        <v>100</v>
      </c>
      <c r="E2468" s="16">
        <v>45794</v>
      </c>
      <c r="F2468">
        <v>4001931829</v>
      </c>
      <c r="G2468" t="s">
        <v>1927</v>
      </c>
      <c r="H2468" t="s">
        <v>5890</v>
      </c>
      <c r="I2468" t="s">
        <v>2034</v>
      </c>
      <c r="J2468">
        <v>3094491</v>
      </c>
      <c r="K2468">
        <v>6597106</v>
      </c>
      <c r="M2468">
        <v>4</v>
      </c>
      <c r="N2468">
        <v>16.420000000000002</v>
      </c>
      <c r="O2468">
        <v>65.680000000000007</v>
      </c>
      <c r="P2468" t="s">
        <v>1811</v>
      </c>
      <c r="Q2468" t="s">
        <v>1812</v>
      </c>
      <c r="R2468" s="16">
        <v>45803</v>
      </c>
      <c r="S2468">
        <v>55</v>
      </c>
      <c r="T2468" t="s">
        <v>8392</v>
      </c>
      <c r="U2468" s="16">
        <v>45845</v>
      </c>
      <c r="V2468" s="16">
        <v>45799</v>
      </c>
      <c r="Y2468" s="16">
        <v>45799</v>
      </c>
      <c r="AB2468" t="s">
        <v>3934</v>
      </c>
    </row>
    <row r="2469" spans="1:28" x14ac:dyDescent="0.35">
      <c r="A2469" t="s">
        <v>2201</v>
      </c>
      <c r="B2469" t="s">
        <v>2202</v>
      </c>
      <c r="C2469" t="s">
        <v>107</v>
      </c>
      <c r="D2469" t="s">
        <v>100</v>
      </c>
      <c r="E2469" s="16">
        <v>45794</v>
      </c>
      <c r="F2469">
        <v>4001931829</v>
      </c>
      <c r="G2469" t="s">
        <v>1927</v>
      </c>
      <c r="H2469" t="s">
        <v>2067</v>
      </c>
      <c r="I2469" t="s">
        <v>2068</v>
      </c>
      <c r="J2469">
        <v>3094491</v>
      </c>
      <c r="K2469">
        <v>6597106</v>
      </c>
      <c r="M2469">
        <v>4</v>
      </c>
      <c r="N2469">
        <v>1.69</v>
      </c>
      <c r="O2469">
        <v>6.76</v>
      </c>
      <c r="P2469" t="s">
        <v>1811</v>
      </c>
      <c r="Q2469" t="s">
        <v>1812</v>
      </c>
      <c r="R2469" s="16">
        <v>45803</v>
      </c>
      <c r="S2469">
        <v>55</v>
      </c>
      <c r="T2469" t="s">
        <v>8392</v>
      </c>
      <c r="U2469" s="16">
        <v>45845</v>
      </c>
      <c r="V2469" s="16">
        <v>45799</v>
      </c>
      <c r="Y2469" s="16">
        <v>45799</v>
      </c>
      <c r="AB2469" t="s">
        <v>3934</v>
      </c>
    </row>
    <row r="2470" spans="1:28" x14ac:dyDescent="0.35">
      <c r="A2470" t="s">
        <v>2201</v>
      </c>
      <c r="B2470" t="s">
        <v>2202</v>
      </c>
      <c r="C2470" t="s">
        <v>107</v>
      </c>
      <c r="D2470" t="s">
        <v>100</v>
      </c>
      <c r="E2470" s="16">
        <v>45787</v>
      </c>
      <c r="F2470">
        <v>4001922858</v>
      </c>
      <c r="G2470" t="s">
        <v>1927</v>
      </c>
      <c r="H2470" t="s">
        <v>5891</v>
      </c>
      <c r="I2470" t="s">
        <v>2032</v>
      </c>
      <c r="J2470">
        <v>3095730</v>
      </c>
      <c r="K2470">
        <v>6598075</v>
      </c>
      <c r="M2470">
        <v>1</v>
      </c>
      <c r="N2470">
        <v>405.93</v>
      </c>
      <c r="O2470">
        <v>405.93</v>
      </c>
      <c r="P2470" t="s">
        <v>1811</v>
      </c>
      <c r="Q2470" t="s">
        <v>1812</v>
      </c>
      <c r="R2470" s="16">
        <v>45803</v>
      </c>
      <c r="S2470">
        <v>45</v>
      </c>
      <c r="T2470" t="s">
        <v>1930</v>
      </c>
      <c r="U2470" s="16">
        <v>45839</v>
      </c>
      <c r="V2470" s="16">
        <v>45809</v>
      </c>
      <c r="Y2470" s="16">
        <v>45809</v>
      </c>
      <c r="AB2470" t="s">
        <v>3904</v>
      </c>
    </row>
    <row r="2471" spans="1:28" x14ac:dyDescent="0.35">
      <c r="A2471" t="s">
        <v>2201</v>
      </c>
      <c r="B2471" t="s">
        <v>2202</v>
      </c>
      <c r="C2471" t="s">
        <v>107</v>
      </c>
      <c r="D2471" t="s">
        <v>100</v>
      </c>
      <c r="E2471" s="16">
        <v>45787</v>
      </c>
      <c r="F2471">
        <v>4001922858</v>
      </c>
      <c r="G2471" t="s">
        <v>1927</v>
      </c>
      <c r="H2471" t="s">
        <v>2069</v>
      </c>
      <c r="I2471" t="s">
        <v>1826</v>
      </c>
      <c r="J2471">
        <v>3095730</v>
      </c>
      <c r="K2471">
        <v>6598075</v>
      </c>
      <c r="M2471">
        <v>2</v>
      </c>
      <c r="N2471">
        <v>1.5</v>
      </c>
      <c r="O2471">
        <v>3</v>
      </c>
      <c r="P2471" t="s">
        <v>1811</v>
      </c>
      <c r="Q2471" t="s">
        <v>1812</v>
      </c>
      <c r="R2471" s="16">
        <v>45803</v>
      </c>
      <c r="S2471">
        <v>45</v>
      </c>
      <c r="T2471" t="s">
        <v>1930</v>
      </c>
      <c r="U2471" s="16">
        <v>45839</v>
      </c>
      <c r="V2471" s="16">
        <v>45809</v>
      </c>
      <c r="Y2471" s="16">
        <v>45809</v>
      </c>
      <c r="AB2471" t="s">
        <v>3904</v>
      </c>
    </row>
    <row r="2472" spans="1:28" x14ac:dyDescent="0.35">
      <c r="A2472" t="s">
        <v>2201</v>
      </c>
      <c r="B2472" t="s">
        <v>2202</v>
      </c>
      <c r="C2472" t="s">
        <v>107</v>
      </c>
      <c r="D2472" t="s">
        <v>100</v>
      </c>
      <c r="E2472" s="16">
        <v>45787</v>
      </c>
      <c r="F2472">
        <v>4001922858</v>
      </c>
      <c r="G2472" t="s">
        <v>1927</v>
      </c>
      <c r="H2472" t="s">
        <v>2529</v>
      </c>
      <c r="I2472" t="s">
        <v>1825</v>
      </c>
      <c r="J2472">
        <v>3095730</v>
      </c>
      <c r="K2472">
        <v>6598075</v>
      </c>
      <c r="M2472">
        <v>2</v>
      </c>
      <c r="N2472">
        <v>8.4</v>
      </c>
      <c r="O2472">
        <v>16.8</v>
      </c>
      <c r="P2472" t="s">
        <v>1811</v>
      </c>
      <c r="Q2472" t="s">
        <v>1812</v>
      </c>
      <c r="R2472" s="16">
        <v>45803</v>
      </c>
      <c r="S2472">
        <v>45</v>
      </c>
      <c r="T2472" t="s">
        <v>1930</v>
      </c>
      <c r="U2472" s="16">
        <v>45839</v>
      </c>
      <c r="V2472" s="16">
        <v>45809</v>
      </c>
      <c r="Y2472" s="16">
        <v>45809</v>
      </c>
      <c r="AB2472" t="s">
        <v>3904</v>
      </c>
    </row>
    <row r="2473" spans="1:28" x14ac:dyDescent="0.35">
      <c r="A2473" t="s">
        <v>2201</v>
      </c>
      <c r="B2473" t="s">
        <v>2202</v>
      </c>
      <c r="C2473" t="s">
        <v>107</v>
      </c>
      <c r="D2473" t="s">
        <v>100</v>
      </c>
      <c r="E2473" s="16">
        <v>45787</v>
      </c>
      <c r="F2473">
        <v>4001922858</v>
      </c>
      <c r="G2473" t="s">
        <v>1927</v>
      </c>
      <c r="H2473" t="s">
        <v>4476</v>
      </c>
      <c r="I2473" t="s">
        <v>1822</v>
      </c>
      <c r="J2473">
        <v>3095730</v>
      </c>
      <c r="K2473">
        <v>6598075</v>
      </c>
      <c r="M2473">
        <v>2</v>
      </c>
      <c r="N2473">
        <v>5.22</v>
      </c>
      <c r="O2473">
        <v>10.44</v>
      </c>
      <c r="P2473" t="s">
        <v>1811</v>
      </c>
      <c r="Q2473" t="s">
        <v>1812</v>
      </c>
      <c r="R2473" s="16">
        <v>45803</v>
      </c>
      <c r="S2473">
        <v>45</v>
      </c>
      <c r="T2473" t="s">
        <v>1930</v>
      </c>
      <c r="U2473" s="16">
        <v>45839</v>
      </c>
      <c r="V2473" s="16">
        <v>45809</v>
      </c>
      <c r="Y2473" s="16">
        <v>45809</v>
      </c>
      <c r="AB2473" t="s">
        <v>3904</v>
      </c>
    </row>
    <row r="2474" spans="1:28" x14ac:dyDescent="0.35">
      <c r="B2474" t="s">
        <v>3032</v>
      </c>
      <c r="C2474" t="s">
        <v>2020</v>
      </c>
      <c r="D2474" t="s">
        <v>2021</v>
      </c>
      <c r="E2474" s="16">
        <v>45780</v>
      </c>
      <c r="F2474">
        <v>4001914551</v>
      </c>
      <c r="G2474" t="s">
        <v>1809</v>
      </c>
      <c r="H2474" t="s">
        <v>5342</v>
      </c>
      <c r="I2474" t="s">
        <v>5343</v>
      </c>
      <c r="J2474">
        <v>3096097</v>
      </c>
      <c r="K2474">
        <v>6598324</v>
      </c>
      <c r="M2474">
        <v>1</v>
      </c>
      <c r="N2474">
        <v>4843.76</v>
      </c>
      <c r="O2474">
        <v>4843.76</v>
      </c>
      <c r="P2474" t="s">
        <v>1811</v>
      </c>
      <c r="Q2474" t="s">
        <v>1812</v>
      </c>
      <c r="R2474" s="16">
        <v>45789</v>
      </c>
      <c r="S2474">
        <v>60</v>
      </c>
      <c r="T2474" t="s">
        <v>8392</v>
      </c>
      <c r="U2474" s="16">
        <v>45794</v>
      </c>
      <c r="V2474" s="16">
        <v>45794</v>
      </c>
      <c r="Y2474" s="16">
        <v>45802</v>
      </c>
      <c r="AB2474" t="s">
        <v>5344</v>
      </c>
    </row>
    <row r="2475" spans="1:28" x14ac:dyDescent="0.35">
      <c r="B2475" t="s">
        <v>3032</v>
      </c>
      <c r="C2475" t="s">
        <v>2020</v>
      </c>
      <c r="D2475" t="s">
        <v>2021</v>
      </c>
      <c r="E2475" s="16">
        <v>45780</v>
      </c>
      <c r="F2475">
        <v>4001914551</v>
      </c>
      <c r="G2475" t="s">
        <v>1809</v>
      </c>
      <c r="H2475" t="s">
        <v>5345</v>
      </c>
      <c r="I2475" t="s">
        <v>5346</v>
      </c>
      <c r="J2475">
        <v>3096097</v>
      </c>
      <c r="K2475">
        <v>6598324</v>
      </c>
      <c r="M2475">
        <v>2</v>
      </c>
      <c r="N2475">
        <v>5.35</v>
      </c>
      <c r="O2475">
        <v>10.7</v>
      </c>
      <c r="P2475" t="s">
        <v>1811</v>
      </c>
      <c r="Q2475" t="s">
        <v>1812</v>
      </c>
      <c r="R2475" s="16">
        <v>45789</v>
      </c>
      <c r="S2475">
        <v>60</v>
      </c>
      <c r="T2475" t="s">
        <v>8392</v>
      </c>
      <c r="U2475" s="16">
        <v>45794</v>
      </c>
      <c r="V2475" s="16">
        <v>45794</v>
      </c>
      <c r="Y2475" s="16">
        <v>45802</v>
      </c>
      <c r="AB2475" t="s">
        <v>5344</v>
      </c>
    </row>
    <row r="2476" spans="1:28" x14ac:dyDescent="0.35">
      <c r="B2476" t="s">
        <v>3032</v>
      </c>
      <c r="C2476" t="s">
        <v>2020</v>
      </c>
      <c r="D2476" t="s">
        <v>2021</v>
      </c>
      <c r="E2476" s="16">
        <v>45780</v>
      </c>
      <c r="F2476">
        <v>4001914552</v>
      </c>
      <c r="G2476" t="s">
        <v>1809</v>
      </c>
      <c r="H2476" t="s">
        <v>5342</v>
      </c>
      <c r="I2476" t="s">
        <v>5343</v>
      </c>
      <c r="J2476">
        <v>3096098</v>
      </c>
      <c r="K2476">
        <v>6598325</v>
      </c>
      <c r="M2476">
        <v>1</v>
      </c>
      <c r="N2476">
        <v>4843.76</v>
      </c>
      <c r="O2476">
        <v>4843.76</v>
      </c>
      <c r="P2476" t="s">
        <v>1811</v>
      </c>
      <c r="Q2476" t="s">
        <v>1812</v>
      </c>
      <c r="R2476" s="16">
        <v>45789</v>
      </c>
      <c r="S2476">
        <v>60</v>
      </c>
      <c r="T2476" t="s">
        <v>8392</v>
      </c>
      <c r="U2476" s="16">
        <v>45794</v>
      </c>
      <c r="V2476" s="16">
        <v>45794</v>
      </c>
      <c r="Y2476" s="16">
        <v>45802</v>
      </c>
      <c r="AB2476" t="s">
        <v>5347</v>
      </c>
    </row>
    <row r="2477" spans="1:28" x14ac:dyDescent="0.35">
      <c r="B2477" t="s">
        <v>3032</v>
      </c>
      <c r="C2477" t="s">
        <v>2020</v>
      </c>
      <c r="D2477" t="s">
        <v>2021</v>
      </c>
      <c r="E2477" s="16">
        <v>45780</v>
      </c>
      <c r="F2477">
        <v>4001914552</v>
      </c>
      <c r="G2477" t="s">
        <v>1809</v>
      </c>
      <c r="H2477" t="s">
        <v>5345</v>
      </c>
      <c r="I2477" t="s">
        <v>5346</v>
      </c>
      <c r="J2477">
        <v>3096098</v>
      </c>
      <c r="K2477">
        <v>6598325</v>
      </c>
      <c r="M2477">
        <v>2</v>
      </c>
      <c r="N2477">
        <v>5.35</v>
      </c>
      <c r="O2477">
        <v>10.7</v>
      </c>
      <c r="P2477" t="s">
        <v>1811</v>
      </c>
      <c r="Q2477" t="s">
        <v>1812</v>
      </c>
      <c r="R2477" s="16">
        <v>45789</v>
      </c>
      <c r="S2477">
        <v>60</v>
      </c>
      <c r="T2477" t="s">
        <v>8392</v>
      </c>
      <c r="U2477" s="16">
        <v>45794</v>
      </c>
      <c r="V2477" s="16">
        <v>45794</v>
      </c>
      <c r="Y2477" s="16">
        <v>45802</v>
      </c>
      <c r="AB2477" t="s">
        <v>5347</v>
      </c>
    </row>
    <row r="2478" spans="1:28" x14ac:dyDescent="0.35">
      <c r="A2478" t="s">
        <v>2784</v>
      </c>
      <c r="B2478" t="s">
        <v>3974</v>
      </c>
      <c r="C2478" t="s">
        <v>1400</v>
      </c>
      <c r="D2478" t="s">
        <v>1301</v>
      </c>
      <c r="E2478" s="16">
        <v>45783</v>
      </c>
      <c r="F2478">
        <v>4001916953</v>
      </c>
      <c r="G2478" t="s">
        <v>1809</v>
      </c>
      <c r="H2478" t="s">
        <v>4202</v>
      </c>
      <c r="I2478" t="s">
        <v>4203</v>
      </c>
      <c r="J2478">
        <v>3096512</v>
      </c>
      <c r="K2478">
        <v>6598645</v>
      </c>
      <c r="M2478">
        <v>1</v>
      </c>
      <c r="N2478">
        <v>402.51</v>
      </c>
      <c r="O2478">
        <v>402.51</v>
      </c>
      <c r="P2478" t="s">
        <v>1811</v>
      </c>
      <c r="Q2478" t="s">
        <v>1812</v>
      </c>
      <c r="R2478" s="16">
        <v>45783</v>
      </c>
      <c r="S2478">
        <v>66</v>
      </c>
      <c r="T2478" t="s">
        <v>8392</v>
      </c>
      <c r="U2478" s="16">
        <v>45788</v>
      </c>
      <c r="V2478" s="16">
        <v>45788</v>
      </c>
      <c r="Y2478" s="16">
        <v>45783</v>
      </c>
      <c r="AB2478" t="s">
        <v>4018</v>
      </c>
    </row>
    <row r="2479" spans="1:28" x14ac:dyDescent="0.35">
      <c r="A2479" t="s">
        <v>2784</v>
      </c>
      <c r="B2479" t="s">
        <v>3974</v>
      </c>
      <c r="C2479" t="s">
        <v>1400</v>
      </c>
      <c r="D2479" t="s">
        <v>1301</v>
      </c>
      <c r="E2479" s="16">
        <v>45783</v>
      </c>
      <c r="F2479">
        <v>4001916953</v>
      </c>
      <c r="G2479" t="s">
        <v>1809</v>
      </c>
      <c r="H2479" t="s">
        <v>4204</v>
      </c>
      <c r="I2479" t="s">
        <v>4205</v>
      </c>
      <c r="J2479">
        <v>3096512</v>
      </c>
      <c r="K2479">
        <v>6598645</v>
      </c>
      <c r="M2479">
        <v>1</v>
      </c>
      <c r="N2479">
        <v>64.28</v>
      </c>
      <c r="O2479">
        <v>64.28</v>
      </c>
      <c r="P2479" t="s">
        <v>1811</v>
      </c>
      <c r="Q2479" t="s">
        <v>1812</v>
      </c>
      <c r="R2479" s="16">
        <v>45783</v>
      </c>
      <c r="S2479">
        <v>66</v>
      </c>
      <c r="T2479" t="s">
        <v>8392</v>
      </c>
      <c r="U2479" s="16">
        <v>45788</v>
      </c>
      <c r="V2479" s="16">
        <v>45788</v>
      </c>
      <c r="Y2479" s="16">
        <v>45783</v>
      </c>
      <c r="AB2479" t="s">
        <v>4018</v>
      </c>
    </row>
    <row r="2480" spans="1:28" x14ac:dyDescent="0.35">
      <c r="A2480" t="s">
        <v>2287</v>
      </c>
      <c r="B2480" t="s">
        <v>2288</v>
      </c>
      <c r="C2480" t="s">
        <v>1400</v>
      </c>
      <c r="D2480" t="s">
        <v>1301</v>
      </c>
      <c r="E2480" s="16">
        <v>45783</v>
      </c>
      <c r="F2480">
        <v>4001916979</v>
      </c>
      <c r="G2480" t="s">
        <v>1809</v>
      </c>
      <c r="H2480" t="s">
        <v>4202</v>
      </c>
      <c r="I2480" t="s">
        <v>4203</v>
      </c>
      <c r="J2480">
        <v>3096513</v>
      </c>
      <c r="K2480">
        <v>6598646</v>
      </c>
      <c r="M2480">
        <v>1</v>
      </c>
      <c r="N2480">
        <v>402.51</v>
      </c>
      <c r="O2480">
        <v>402.51</v>
      </c>
      <c r="P2480" t="s">
        <v>1811</v>
      </c>
      <c r="Q2480" t="s">
        <v>1812</v>
      </c>
      <c r="R2480" s="16">
        <v>45783</v>
      </c>
      <c r="S2480">
        <v>70</v>
      </c>
      <c r="T2480" t="s">
        <v>3949</v>
      </c>
      <c r="U2480" s="16">
        <v>45784</v>
      </c>
      <c r="V2480" s="16">
        <v>45784</v>
      </c>
      <c r="Y2480" s="16">
        <v>45784</v>
      </c>
      <c r="AB2480" t="s">
        <v>4018</v>
      </c>
    </row>
    <row r="2481" spans="1:28" x14ac:dyDescent="0.35">
      <c r="A2481" t="s">
        <v>2287</v>
      </c>
      <c r="B2481" t="s">
        <v>2288</v>
      </c>
      <c r="C2481" t="s">
        <v>1400</v>
      </c>
      <c r="D2481" t="s">
        <v>1301</v>
      </c>
      <c r="E2481" s="16">
        <v>45783</v>
      </c>
      <c r="F2481">
        <v>4001916979</v>
      </c>
      <c r="G2481" t="s">
        <v>1809</v>
      </c>
      <c r="H2481" t="s">
        <v>4204</v>
      </c>
      <c r="I2481" t="s">
        <v>4205</v>
      </c>
      <c r="J2481">
        <v>3096513</v>
      </c>
      <c r="K2481">
        <v>6598646</v>
      </c>
      <c r="M2481">
        <v>1</v>
      </c>
      <c r="N2481">
        <v>64.28</v>
      </c>
      <c r="O2481">
        <v>64.28</v>
      </c>
      <c r="P2481" t="s">
        <v>1811</v>
      </c>
      <c r="Q2481" t="s">
        <v>1812</v>
      </c>
      <c r="R2481" s="16">
        <v>45783</v>
      </c>
      <c r="S2481">
        <v>70</v>
      </c>
      <c r="T2481" t="s">
        <v>3949</v>
      </c>
      <c r="U2481" s="16">
        <v>45784</v>
      </c>
      <c r="V2481" s="16">
        <v>45784</v>
      </c>
      <c r="Y2481" s="16">
        <v>45784</v>
      </c>
      <c r="AB2481" t="s">
        <v>4018</v>
      </c>
    </row>
    <row r="2482" spans="1:28" x14ac:dyDescent="0.35">
      <c r="A2482" t="s">
        <v>2403</v>
      </c>
      <c r="B2482" t="s">
        <v>2404</v>
      </c>
      <c r="C2482" t="s">
        <v>1400</v>
      </c>
      <c r="D2482" t="s">
        <v>1301</v>
      </c>
      <c r="E2482" s="16">
        <v>45783</v>
      </c>
      <c r="F2482">
        <v>4001917005</v>
      </c>
      <c r="G2482" t="s">
        <v>1809</v>
      </c>
      <c r="H2482" t="s">
        <v>4202</v>
      </c>
      <c r="I2482" t="s">
        <v>4203</v>
      </c>
      <c r="J2482">
        <v>3096516</v>
      </c>
      <c r="K2482">
        <v>6598649</v>
      </c>
      <c r="M2482">
        <v>1</v>
      </c>
      <c r="N2482">
        <v>402.51</v>
      </c>
      <c r="O2482">
        <v>402.51</v>
      </c>
      <c r="P2482" t="s">
        <v>1811</v>
      </c>
      <c r="Q2482" t="s">
        <v>1812</v>
      </c>
      <c r="R2482" s="16">
        <v>45783</v>
      </c>
      <c r="S2482">
        <v>66</v>
      </c>
      <c r="T2482" t="s">
        <v>8392</v>
      </c>
      <c r="U2482" s="16">
        <v>45788</v>
      </c>
      <c r="V2482" s="16">
        <v>45788</v>
      </c>
      <c r="Y2482" s="16">
        <v>45787</v>
      </c>
      <c r="AB2482" t="s">
        <v>4018</v>
      </c>
    </row>
    <row r="2483" spans="1:28" x14ac:dyDescent="0.35">
      <c r="A2483" t="s">
        <v>2403</v>
      </c>
      <c r="B2483" t="s">
        <v>2404</v>
      </c>
      <c r="C2483" t="s">
        <v>1400</v>
      </c>
      <c r="D2483" t="s">
        <v>1301</v>
      </c>
      <c r="E2483" s="16">
        <v>45783</v>
      </c>
      <c r="F2483">
        <v>4001917005</v>
      </c>
      <c r="G2483" t="s">
        <v>1809</v>
      </c>
      <c r="H2483" t="s">
        <v>4204</v>
      </c>
      <c r="I2483" t="s">
        <v>4205</v>
      </c>
      <c r="J2483">
        <v>3096516</v>
      </c>
      <c r="K2483">
        <v>6598649</v>
      </c>
      <c r="M2483">
        <v>1</v>
      </c>
      <c r="N2483">
        <v>64.28</v>
      </c>
      <c r="O2483">
        <v>64.28</v>
      </c>
      <c r="P2483" t="s">
        <v>1811</v>
      </c>
      <c r="Q2483" t="s">
        <v>1812</v>
      </c>
      <c r="R2483" s="16">
        <v>45783</v>
      </c>
      <c r="S2483">
        <v>66</v>
      </c>
      <c r="T2483" t="s">
        <v>8392</v>
      </c>
      <c r="U2483" s="16">
        <v>45788</v>
      </c>
      <c r="V2483" s="16">
        <v>45788</v>
      </c>
      <c r="Y2483" s="16">
        <v>45787</v>
      </c>
      <c r="AB2483" t="s">
        <v>4018</v>
      </c>
    </row>
    <row r="2484" spans="1:28" x14ac:dyDescent="0.35">
      <c r="A2484" t="s">
        <v>2301</v>
      </c>
      <c r="B2484" t="s">
        <v>2302</v>
      </c>
      <c r="C2484" t="s">
        <v>115</v>
      </c>
      <c r="D2484" t="s">
        <v>114</v>
      </c>
      <c r="E2484" s="16">
        <v>45785</v>
      </c>
      <c r="F2484">
        <v>4001920421</v>
      </c>
      <c r="G2484" t="s">
        <v>1927</v>
      </c>
      <c r="H2484" t="s">
        <v>5892</v>
      </c>
      <c r="I2484" t="s">
        <v>5893</v>
      </c>
      <c r="J2484">
        <v>3098665</v>
      </c>
      <c r="K2484">
        <v>6599902</v>
      </c>
      <c r="M2484">
        <v>2</v>
      </c>
      <c r="N2484">
        <v>889.89</v>
      </c>
      <c r="O2484">
        <v>1779.78</v>
      </c>
      <c r="P2484" t="s">
        <v>1811</v>
      </c>
      <c r="Q2484" t="s">
        <v>1812</v>
      </c>
      <c r="R2484" s="16">
        <v>45795</v>
      </c>
      <c r="S2484">
        <v>54</v>
      </c>
      <c r="T2484" t="s">
        <v>8392</v>
      </c>
      <c r="U2484" s="16">
        <v>45809</v>
      </c>
      <c r="V2484" s="16">
        <v>45800</v>
      </c>
      <c r="Y2484" s="16">
        <v>45800</v>
      </c>
      <c r="AB2484" t="s">
        <v>4029</v>
      </c>
    </row>
    <row r="2485" spans="1:28" x14ac:dyDescent="0.35">
      <c r="A2485" t="s">
        <v>1807</v>
      </c>
      <c r="B2485" t="s">
        <v>1926</v>
      </c>
      <c r="C2485" t="s">
        <v>115</v>
      </c>
      <c r="D2485" t="s">
        <v>114</v>
      </c>
      <c r="E2485" s="16">
        <v>45796</v>
      </c>
      <c r="F2485">
        <v>4001932715</v>
      </c>
      <c r="G2485" t="s">
        <v>1809</v>
      </c>
      <c r="H2485" t="s">
        <v>2045</v>
      </c>
      <c r="I2485" t="s">
        <v>2042</v>
      </c>
      <c r="J2485">
        <v>3099457</v>
      </c>
      <c r="K2485">
        <v>6600389</v>
      </c>
      <c r="M2485">
        <v>1</v>
      </c>
      <c r="N2485">
        <v>304.77999999999997</v>
      </c>
      <c r="O2485">
        <v>304.77999999999997</v>
      </c>
      <c r="P2485" t="s">
        <v>1811</v>
      </c>
      <c r="Q2485" t="s">
        <v>1812</v>
      </c>
      <c r="R2485" s="16">
        <v>45796</v>
      </c>
      <c r="S2485">
        <v>53</v>
      </c>
      <c r="T2485" t="s">
        <v>1930</v>
      </c>
      <c r="U2485" s="16">
        <v>45808</v>
      </c>
      <c r="V2485" s="16">
        <v>45801</v>
      </c>
      <c r="Y2485" s="16">
        <v>45801</v>
      </c>
      <c r="AB2485" t="s">
        <v>5894</v>
      </c>
    </row>
    <row r="2486" spans="1:28" x14ac:dyDescent="0.35">
      <c r="A2486" t="s">
        <v>1807</v>
      </c>
      <c r="B2486" t="s">
        <v>1926</v>
      </c>
      <c r="C2486" t="s">
        <v>115</v>
      </c>
      <c r="D2486" t="s">
        <v>114</v>
      </c>
      <c r="E2486" s="16">
        <v>45796</v>
      </c>
      <c r="F2486">
        <v>4001932715</v>
      </c>
      <c r="G2486" t="s">
        <v>1809</v>
      </c>
      <c r="H2486" t="s">
        <v>2044</v>
      </c>
      <c r="I2486" t="s">
        <v>2042</v>
      </c>
      <c r="J2486">
        <v>3099457</v>
      </c>
      <c r="K2486">
        <v>6600389</v>
      </c>
      <c r="M2486">
        <v>1</v>
      </c>
      <c r="N2486">
        <v>345.96</v>
      </c>
      <c r="O2486">
        <v>345.96</v>
      </c>
      <c r="P2486" t="s">
        <v>1811</v>
      </c>
      <c r="Q2486" t="s">
        <v>1812</v>
      </c>
      <c r="R2486" s="16">
        <v>45796</v>
      </c>
      <c r="S2486">
        <v>53</v>
      </c>
      <c r="T2486" t="s">
        <v>1930</v>
      </c>
      <c r="U2486" s="16">
        <v>45808</v>
      </c>
      <c r="V2486" s="16">
        <v>45801</v>
      </c>
      <c r="Y2486" s="16">
        <v>45801</v>
      </c>
      <c r="AB2486" t="s">
        <v>5894</v>
      </c>
    </row>
    <row r="2487" spans="1:28" x14ac:dyDescent="0.35">
      <c r="A2487" t="s">
        <v>1807</v>
      </c>
      <c r="B2487" t="s">
        <v>1926</v>
      </c>
      <c r="C2487" t="s">
        <v>115</v>
      </c>
      <c r="D2487" t="s">
        <v>114</v>
      </c>
      <c r="E2487" s="16">
        <v>45796</v>
      </c>
      <c r="F2487">
        <v>4001932724</v>
      </c>
      <c r="G2487" t="s">
        <v>1809</v>
      </c>
      <c r="H2487" t="s">
        <v>2037</v>
      </c>
      <c r="I2487" t="s">
        <v>1825</v>
      </c>
      <c r="J2487">
        <v>3099457</v>
      </c>
      <c r="K2487">
        <v>6600389</v>
      </c>
      <c r="M2487">
        <v>18</v>
      </c>
      <c r="N2487">
        <v>1.34</v>
      </c>
      <c r="O2487">
        <v>24.12</v>
      </c>
      <c r="P2487" t="s">
        <v>1811</v>
      </c>
      <c r="Q2487" t="s">
        <v>1812</v>
      </c>
      <c r="R2487" s="16">
        <v>45796</v>
      </c>
      <c r="S2487">
        <v>53</v>
      </c>
      <c r="T2487" t="s">
        <v>1930</v>
      </c>
      <c r="U2487" s="16">
        <v>45808</v>
      </c>
      <c r="V2487" s="16">
        <v>45801</v>
      </c>
      <c r="Y2487" s="16">
        <v>45801</v>
      </c>
      <c r="AB2487" t="s">
        <v>5894</v>
      </c>
    </row>
    <row r="2488" spans="1:28" x14ac:dyDescent="0.35">
      <c r="A2488" t="s">
        <v>1807</v>
      </c>
      <c r="B2488" t="s">
        <v>1926</v>
      </c>
      <c r="C2488" t="s">
        <v>115</v>
      </c>
      <c r="D2488" t="s">
        <v>114</v>
      </c>
      <c r="E2488" s="16">
        <v>45796</v>
      </c>
      <c r="F2488">
        <v>4001932724</v>
      </c>
      <c r="G2488" t="s">
        <v>1809</v>
      </c>
      <c r="H2488" t="s">
        <v>1890</v>
      </c>
      <c r="I2488" t="s">
        <v>1865</v>
      </c>
      <c r="J2488">
        <v>3099457</v>
      </c>
      <c r="K2488">
        <v>6600389</v>
      </c>
      <c r="M2488">
        <v>18</v>
      </c>
      <c r="N2488">
        <v>0.72</v>
      </c>
      <c r="O2488">
        <v>12.96</v>
      </c>
      <c r="P2488" t="s">
        <v>1811</v>
      </c>
      <c r="Q2488" t="s">
        <v>1812</v>
      </c>
      <c r="R2488" s="16">
        <v>45796</v>
      </c>
      <c r="S2488">
        <v>53</v>
      </c>
      <c r="T2488" t="s">
        <v>1930</v>
      </c>
      <c r="U2488" s="16">
        <v>45808</v>
      </c>
      <c r="V2488" s="16">
        <v>45801</v>
      </c>
      <c r="Y2488" s="16">
        <v>45801</v>
      </c>
      <c r="AB2488" t="s">
        <v>5894</v>
      </c>
    </row>
    <row r="2489" spans="1:28" x14ac:dyDescent="0.35">
      <c r="A2489" t="s">
        <v>1807</v>
      </c>
      <c r="B2489" t="s">
        <v>1926</v>
      </c>
      <c r="C2489" t="s">
        <v>115</v>
      </c>
      <c r="D2489" t="s">
        <v>114</v>
      </c>
      <c r="E2489" s="16">
        <v>45796</v>
      </c>
      <c r="F2489">
        <v>4001932724</v>
      </c>
      <c r="G2489" t="s">
        <v>1809</v>
      </c>
      <c r="H2489" t="s">
        <v>2038</v>
      </c>
      <c r="I2489" t="s">
        <v>1825</v>
      </c>
      <c r="J2489">
        <v>3099457</v>
      </c>
      <c r="K2489">
        <v>6600389</v>
      </c>
      <c r="M2489">
        <v>8</v>
      </c>
      <c r="N2489">
        <v>2.27</v>
      </c>
      <c r="O2489">
        <v>18.16</v>
      </c>
      <c r="P2489" t="s">
        <v>1811</v>
      </c>
      <c r="Q2489" t="s">
        <v>1812</v>
      </c>
      <c r="R2489" s="16">
        <v>45796</v>
      </c>
      <c r="S2489">
        <v>53</v>
      </c>
      <c r="T2489" t="s">
        <v>1930</v>
      </c>
      <c r="U2489" s="16">
        <v>45808</v>
      </c>
      <c r="V2489" s="16">
        <v>45801</v>
      </c>
      <c r="Y2489" s="16">
        <v>45801</v>
      </c>
      <c r="AB2489" t="s">
        <v>5894</v>
      </c>
    </row>
    <row r="2490" spans="1:28" x14ac:dyDescent="0.35">
      <c r="A2490" t="s">
        <v>1807</v>
      </c>
      <c r="B2490" t="s">
        <v>1926</v>
      </c>
      <c r="C2490" t="s">
        <v>115</v>
      </c>
      <c r="D2490" t="s">
        <v>114</v>
      </c>
      <c r="E2490" s="16">
        <v>45796</v>
      </c>
      <c r="F2490">
        <v>4001932724</v>
      </c>
      <c r="G2490" t="s">
        <v>1809</v>
      </c>
      <c r="H2490" t="s">
        <v>2039</v>
      </c>
      <c r="I2490" t="s">
        <v>1822</v>
      </c>
      <c r="J2490">
        <v>3099457</v>
      </c>
      <c r="K2490">
        <v>6600389</v>
      </c>
      <c r="M2490">
        <v>10</v>
      </c>
      <c r="N2490">
        <v>0.52</v>
      </c>
      <c r="O2490">
        <v>5.2</v>
      </c>
      <c r="P2490" t="s">
        <v>1811</v>
      </c>
      <c r="Q2490" t="s">
        <v>1812</v>
      </c>
      <c r="R2490" s="16">
        <v>45796</v>
      </c>
      <c r="S2490">
        <v>53</v>
      </c>
      <c r="T2490" t="s">
        <v>1930</v>
      </c>
      <c r="U2490" s="16">
        <v>45808</v>
      </c>
      <c r="V2490" s="16">
        <v>45801</v>
      </c>
      <c r="Y2490" s="16">
        <v>45801</v>
      </c>
      <c r="AB2490" t="s">
        <v>5894</v>
      </c>
    </row>
    <row r="2491" spans="1:28" x14ac:dyDescent="0.35">
      <c r="A2491" t="s">
        <v>1807</v>
      </c>
      <c r="B2491" t="s">
        <v>1926</v>
      </c>
      <c r="C2491" t="s">
        <v>115</v>
      </c>
      <c r="D2491" t="s">
        <v>114</v>
      </c>
      <c r="E2491" s="16">
        <v>45796</v>
      </c>
      <c r="F2491">
        <v>4001932724</v>
      </c>
      <c r="G2491" t="s">
        <v>1809</v>
      </c>
      <c r="H2491" t="s">
        <v>1985</v>
      </c>
      <c r="I2491" t="s">
        <v>1825</v>
      </c>
      <c r="J2491">
        <v>3099457</v>
      </c>
      <c r="K2491">
        <v>6600389</v>
      </c>
      <c r="M2491">
        <v>2</v>
      </c>
      <c r="N2491">
        <v>2.69</v>
      </c>
      <c r="O2491">
        <v>5.38</v>
      </c>
      <c r="P2491" t="s">
        <v>1811</v>
      </c>
      <c r="Q2491" t="s">
        <v>1812</v>
      </c>
      <c r="R2491" s="16">
        <v>45796</v>
      </c>
      <c r="S2491">
        <v>53</v>
      </c>
      <c r="T2491" t="s">
        <v>1930</v>
      </c>
      <c r="U2491" s="16">
        <v>45808</v>
      </c>
      <c r="V2491" s="16">
        <v>45801</v>
      </c>
      <c r="Y2491" s="16">
        <v>45801</v>
      </c>
      <c r="AB2491" t="s">
        <v>5894</v>
      </c>
    </row>
    <row r="2492" spans="1:28" x14ac:dyDescent="0.35">
      <c r="A2492" t="s">
        <v>1807</v>
      </c>
      <c r="B2492" t="s">
        <v>1926</v>
      </c>
      <c r="C2492" t="s">
        <v>115</v>
      </c>
      <c r="D2492" t="s">
        <v>114</v>
      </c>
      <c r="E2492" s="16">
        <v>45796</v>
      </c>
      <c r="F2492">
        <v>4001932724</v>
      </c>
      <c r="G2492" t="s">
        <v>1809</v>
      </c>
      <c r="H2492" t="s">
        <v>2040</v>
      </c>
      <c r="I2492" t="s">
        <v>1825</v>
      </c>
      <c r="J2492">
        <v>3099457</v>
      </c>
      <c r="K2492">
        <v>6600389</v>
      </c>
      <c r="M2492">
        <v>2</v>
      </c>
      <c r="N2492">
        <v>3.08</v>
      </c>
      <c r="O2492">
        <v>6.16</v>
      </c>
      <c r="P2492" t="s">
        <v>1811</v>
      </c>
      <c r="Q2492" t="s">
        <v>1812</v>
      </c>
      <c r="R2492" s="16">
        <v>45796</v>
      </c>
      <c r="S2492">
        <v>53</v>
      </c>
      <c r="T2492" t="s">
        <v>1930</v>
      </c>
      <c r="U2492" s="16">
        <v>45808</v>
      </c>
      <c r="V2492" s="16">
        <v>45801</v>
      </c>
      <c r="Y2492" s="16">
        <v>45801</v>
      </c>
      <c r="AB2492" t="s">
        <v>5894</v>
      </c>
    </row>
    <row r="2493" spans="1:28" x14ac:dyDescent="0.35">
      <c r="A2493" t="s">
        <v>1807</v>
      </c>
      <c r="B2493" t="s">
        <v>1926</v>
      </c>
      <c r="C2493" t="s">
        <v>115</v>
      </c>
      <c r="D2493" t="s">
        <v>114</v>
      </c>
      <c r="E2493" s="16">
        <v>45796</v>
      </c>
      <c r="F2493">
        <v>4001932724</v>
      </c>
      <c r="G2493" t="s">
        <v>1809</v>
      </c>
      <c r="H2493" t="s">
        <v>2041</v>
      </c>
      <c r="I2493" t="s">
        <v>2042</v>
      </c>
      <c r="J2493">
        <v>3099457</v>
      </c>
      <c r="K2493">
        <v>6600389</v>
      </c>
      <c r="M2493">
        <v>1</v>
      </c>
      <c r="N2493">
        <v>387.99</v>
      </c>
      <c r="O2493">
        <v>387.99</v>
      </c>
      <c r="P2493" t="s">
        <v>1811</v>
      </c>
      <c r="Q2493" t="s">
        <v>1812</v>
      </c>
      <c r="R2493" s="16">
        <v>45796</v>
      </c>
      <c r="S2493">
        <v>53</v>
      </c>
      <c r="T2493" t="s">
        <v>1930</v>
      </c>
      <c r="U2493" s="16">
        <v>45808</v>
      </c>
      <c r="V2493" s="16">
        <v>45801</v>
      </c>
      <c r="Y2493" s="16">
        <v>45801</v>
      </c>
      <c r="AB2493" t="s">
        <v>5894</v>
      </c>
    </row>
    <row r="2494" spans="1:28" x14ac:dyDescent="0.35">
      <c r="A2494" t="s">
        <v>1807</v>
      </c>
      <c r="B2494" t="s">
        <v>1926</v>
      </c>
      <c r="C2494" t="s">
        <v>115</v>
      </c>
      <c r="D2494" t="s">
        <v>114</v>
      </c>
      <c r="E2494" s="16">
        <v>45796</v>
      </c>
      <c r="F2494">
        <v>4001932724</v>
      </c>
      <c r="G2494" t="s">
        <v>1809</v>
      </c>
      <c r="H2494" t="s">
        <v>2043</v>
      </c>
      <c r="I2494" t="s">
        <v>1826</v>
      </c>
      <c r="J2494">
        <v>3099457</v>
      </c>
      <c r="K2494">
        <v>6600389</v>
      </c>
      <c r="M2494">
        <v>5</v>
      </c>
      <c r="N2494">
        <v>13.13</v>
      </c>
      <c r="O2494">
        <v>65.650000000000006</v>
      </c>
      <c r="P2494" t="s">
        <v>1811</v>
      </c>
      <c r="Q2494" t="s">
        <v>1812</v>
      </c>
      <c r="R2494" s="16">
        <v>45796</v>
      </c>
      <c r="S2494">
        <v>53</v>
      </c>
      <c r="T2494" t="s">
        <v>1930</v>
      </c>
      <c r="U2494" s="16">
        <v>45808</v>
      </c>
      <c r="V2494" s="16">
        <v>45801</v>
      </c>
      <c r="Y2494" s="16">
        <v>45801</v>
      </c>
      <c r="AB2494" t="s">
        <v>5894</v>
      </c>
    </row>
    <row r="2495" spans="1:28" x14ac:dyDescent="0.35">
      <c r="A2495" t="s">
        <v>1807</v>
      </c>
      <c r="B2495" t="s">
        <v>1926</v>
      </c>
      <c r="C2495" t="s">
        <v>115</v>
      </c>
      <c r="D2495" t="s">
        <v>114</v>
      </c>
      <c r="E2495" s="16">
        <v>45796</v>
      </c>
      <c r="F2495">
        <v>4001932724</v>
      </c>
      <c r="G2495" t="s">
        <v>1809</v>
      </c>
      <c r="H2495" t="s">
        <v>2046</v>
      </c>
      <c r="I2495" t="s">
        <v>2042</v>
      </c>
      <c r="J2495">
        <v>3099457</v>
      </c>
      <c r="K2495">
        <v>6600389</v>
      </c>
      <c r="M2495">
        <v>1</v>
      </c>
      <c r="N2495">
        <v>290.58999999999997</v>
      </c>
      <c r="O2495">
        <v>290.58999999999997</v>
      </c>
      <c r="P2495" t="s">
        <v>1811</v>
      </c>
      <c r="Q2495" t="s">
        <v>1812</v>
      </c>
      <c r="R2495" s="16">
        <v>45796</v>
      </c>
      <c r="S2495">
        <v>53</v>
      </c>
      <c r="T2495" t="s">
        <v>1930</v>
      </c>
      <c r="U2495" s="16">
        <v>45808</v>
      </c>
      <c r="V2495" s="16">
        <v>45801</v>
      </c>
      <c r="Y2495" s="16">
        <v>45801</v>
      </c>
      <c r="AB2495" t="s">
        <v>5894</v>
      </c>
    </row>
    <row r="2496" spans="1:28" x14ac:dyDescent="0.35">
      <c r="A2496" t="s">
        <v>2884</v>
      </c>
      <c r="B2496" t="s">
        <v>3173</v>
      </c>
      <c r="C2496" t="s">
        <v>115</v>
      </c>
      <c r="D2496" t="s">
        <v>114</v>
      </c>
      <c r="E2496" s="16">
        <v>45791</v>
      </c>
      <c r="F2496">
        <v>4001927677</v>
      </c>
      <c r="G2496" t="s">
        <v>1809</v>
      </c>
      <c r="H2496" t="s">
        <v>5895</v>
      </c>
      <c r="I2496" t="s">
        <v>5241</v>
      </c>
      <c r="J2496">
        <v>3101496</v>
      </c>
      <c r="K2496">
        <v>6601728</v>
      </c>
      <c r="M2496">
        <v>2</v>
      </c>
      <c r="N2496">
        <v>284.7</v>
      </c>
      <c r="O2496">
        <v>569.4</v>
      </c>
      <c r="P2496" t="s">
        <v>1811</v>
      </c>
      <c r="Q2496" t="s">
        <v>1812</v>
      </c>
      <c r="R2496" s="16">
        <v>45795</v>
      </c>
      <c r="S2496">
        <v>58</v>
      </c>
      <c r="T2496" t="s">
        <v>8392</v>
      </c>
      <c r="U2496" s="16">
        <v>45809</v>
      </c>
      <c r="V2496" s="16">
        <v>45796</v>
      </c>
      <c r="Y2496" s="16">
        <v>45796</v>
      </c>
      <c r="AB2496" t="s">
        <v>5896</v>
      </c>
    </row>
    <row r="2497" spans="1:28" x14ac:dyDescent="0.35">
      <c r="A2497" t="s">
        <v>2074</v>
      </c>
      <c r="B2497" t="s">
        <v>2075</v>
      </c>
      <c r="C2497" t="s">
        <v>2076</v>
      </c>
      <c r="D2497" t="s">
        <v>18</v>
      </c>
      <c r="E2497" s="16">
        <v>45795</v>
      </c>
      <c r="F2497">
        <v>4001931940</v>
      </c>
      <c r="G2497" t="s">
        <v>1927</v>
      </c>
      <c r="H2497" t="s">
        <v>5897</v>
      </c>
      <c r="I2497" t="s">
        <v>2032</v>
      </c>
      <c r="J2497">
        <v>3101594</v>
      </c>
      <c r="K2497">
        <v>6601784</v>
      </c>
      <c r="M2497">
        <v>1</v>
      </c>
      <c r="N2497">
        <v>92.38</v>
      </c>
      <c r="O2497">
        <v>92.38</v>
      </c>
      <c r="P2497" t="s">
        <v>1811</v>
      </c>
      <c r="Q2497" t="s">
        <v>1812</v>
      </c>
      <c r="R2497" s="16">
        <v>45803</v>
      </c>
      <c r="S2497">
        <v>45</v>
      </c>
      <c r="T2497" t="s">
        <v>1930</v>
      </c>
      <c r="U2497" s="16">
        <v>45809</v>
      </c>
      <c r="V2497" s="16">
        <v>45809</v>
      </c>
      <c r="Y2497" s="16">
        <v>45809</v>
      </c>
      <c r="AB2497" t="s">
        <v>5221</v>
      </c>
    </row>
    <row r="2498" spans="1:28" x14ac:dyDescent="0.35">
      <c r="A2498" t="s">
        <v>2074</v>
      </c>
      <c r="B2498" t="s">
        <v>2075</v>
      </c>
      <c r="C2498" t="s">
        <v>2076</v>
      </c>
      <c r="D2498" t="s">
        <v>18</v>
      </c>
      <c r="E2498" s="16">
        <v>45795</v>
      </c>
      <c r="F2498">
        <v>4001931940</v>
      </c>
      <c r="G2498" t="s">
        <v>1927</v>
      </c>
      <c r="H2498" t="s">
        <v>5898</v>
      </c>
      <c r="I2498" t="s">
        <v>2032</v>
      </c>
      <c r="J2498">
        <v>3101594</v>
      </c>
      <c r="K2498">
        <v>6601784</v>
      </c>
      <c r="M2498">
        <v>1</v>
      </c>
      <c r="N2498">
        <v>92.83</v>
      </c>
      <c r="O2498">
        <v>92.83</v>
      </c>
      <c r="P2498" t="s">
        <v>1811</v>
      </c>
      <c r="Q2498" t="s">
        <v>1812</v>
      </c>
      <c r="R2498" s="16">
        <v>45803</v>
      </c>
      <c r="S2498">
        <v>45</v>
      </c>
      <c r="T2498" t="s">
        <v>1930</v>
      </c>
      <c r="U2498" s="16">
        <v>45809</v>
      </c>
      <c r="V2498" s="16">
        <v>45809</v>
      </c>
      <c r="Y2498" s="16">
        <v>45809</v>
      </c>
      <c r="AB2498" t="s">
        <v>5221</v>
      </c>
    </row>
    <row r="2499" spans="1:28" x14ac:dyDescent="0.35">
      <c r="A2499" t="s">
        <v>2074</v>
      </c>
      <c r="B2499" t="s">
        <v>2075</v>
      </c>
      <c r="C2499" t="s">
        <v>2076</v>
      </c>
      <c r="D2499" t="s">
        <v>18</v>
      </c>
      <c r="E2499" s="16">
        <v>45795</v>
      </c>
      <c r="F2499">
        <v>4001931940</v>
      </c>
      <c r="G2499" t="s">
        <v>1927</v>
      </c>
      <c r="H2499" t="s">
        <v>5899</v>
      </c>
      <c r="I2499" t="s">
        <v>2032</v>
      </c>
      <c r="J2499">
        <v>3101594</v>
      </c>
      <c r="K2499">
        <v>6601784</v>
      </c>
      <c r="M2499">
        <v>1</v>
      </c>
      <c r="N2499">
        <v>108.66</v>
      </c>
      <c r="O2499">
        <v>108.66</v>
      </c>
      <c r="P2499" t="s">
        <v>1811</v>
      </c>
      <c r="Q2499" t="s">
        <v>1812</v>
      </c>
      <c r="R2499" s="16">
        <v>45803</v>
      </c>
      <c r="S2499">
        <v>45</v>
      </c>
      <c r="T2499" t="s">
        <v>1930</v>
      </c>
      <c r="U2499" s="16">
        <v>45809</v>
      </c>
      <c r="V2499" s="16">
        <v>45809</v>
      </c>
      <c r="Y2499" s="16">
        <v>45809</v>
      </c>
      <c r="AB2499" t="s">
        <v>5221</v>
      </c>
    </row>
    <row r="2500" spans="1:28" x14ac:dyDescent="0.35">
      <c r="A2500" t="s">
        <v>2074</v>
      </c>
      <c r="B2500" t="s">
        <v>2075</v>
      </c>
      <c r="C2500" t="s">
        <v>2076</v>
      </c>
      <c r="D2500" t="s">
        <v>18</v>
      </c>
      <c r="E2500" s="16">
        <v>45795</v>
      </c>
      <c r="F2500">
        <v>4001931940</v>
      </c>
      <c r="G2500" t="s">
        <v>1927</v>
      </c>
      <c r="H2500" t="s">
        <v>5900</v>
      </c>
      <c r="I2500" t="s">
        <v>2032</v>
      </c>
      <c r="J2500">
        <v>3101594</v>
      </c>
      <c r="K2500">
        <v>6601784</v>
      </c>
      <c r="M2500">
        <v>1</v>
      </c>
      <c r="N2500">
        <v>103.95</v>
      </c>
      <c r="O2500">
        <v>103.95</v>
      </c>
      <c r="P2500" t="s">
        <v>1811</v>
      </c>
      <c r="Q2500" t="s">
        <v>1812</v>
      </c>
      <c r="R2500" s="16">
        <v>45803</v>
      </c>
      <c r="S2500">
        <v>45</v>
      </c>
      <c r="T2500" t="s">
        <v>1930</v>
      </c>
      <c r="U2500" s="16">
        <v>45809</v>
      </c>
      <c r="V2500" s="16">
        <v>45809</v>
      </c>
      <c r="Y2500" s="16">
        <v>45809</v>
      </c>
      <c r="AB2500" t="s">
        <v>5221</v>
      </c>
    </row>
    <row r="2501" spans="1:28" x14ac:dyDescent="0.35">
      <c r="A2501" t="s">
        <v>2074</v>
      </c>
      <c r="B2501" t="s">
        <v>2075</v>
      </c>
      <c r="C2501" t="s">
        <v>2076</v>
      </c>
      <c r="D2501" t="s">
        <v>18</v>
      </c>
      <c r="E2501" s="16">
        <v>45795</v>
      </c>
      <c r="F2501">
        <v>4001931940</v>
      </c>
      <c r="G2501" t="s">
        <v>1927</v>
      </c>
      <c r="H2501" t="s">
        <v>2069</v>
      </c>
      <c r="I2501" t="s">
        <v>1826</v>
      </c>
      <c r="J2501">
        <v>3101594</v>
      </c>
      <c r="K2501">
        <v>6601784</v>
      </c>
      <c r="M2501">
        <v>8</v>
      </c>
      <c r="N2501">
        <v>1.5</v>
      </c>
      <c r="O2501">
        <v>12</v>
      </c>
      <c r="P2501" t="s">
        <v>1811</v>
      </c>
      <c r="Q2501" t="s">
        <v>1812</v>
      </c>
      <c r="R2501" s="16">
        <v>45803</v>
      </c>
      <c r="S2501">
        <v>45</v>
      </c>
      <c r="T2501" t="s">
        <v>1930</v>
      </c>
      <c r="U2501" s="16">
        <v>45809</v>
      </c>
      <c r="V2501" s="16">
        <v>45809</v>
      </c>
      <c r="Y2501" s="16">
        <v>45809</v>
      </c>
      <c r="AB2501" t="s">
        <v>5221</v>
      </c>
    </row>
    <row r="2502" spans="1:28" x14ac:dyDescent="0.35">
      <c r="A2502" t="s">
        <v>2480</v>
      </c>
      <c r="B2502" t="s">
        <v>2583</v>
      </c>
      <c r="C2502" t="s">
        <v>1403</v>
      </c>
      <c r="D2502" t="s">
        <v>18</v>
      </c>
      <c r="E2502" s="16">
        <v>45795</v>
      </c>
      <c r="F2502">
        <v>4001931953</v>
      </c>
      <c r="G2502" t="s">
        <v>1927</v>
      </c>
      <c r="H2502" t="s">
        <v>5901</v>
      </c>
      <c r="I2502" t="s">
        <v>5059</v>
      </c>
      <c r="J2502">
        <v>3102951</v>
      </c>
      <c r="K2502">
        <v>6602668</v>
      </c>
      <c r="M2502">
        <v>2</v>
      </c>
      <c r="N2502">
        <v>130.22999999999999</v>
      </c>
      <c r="O2502">
        <v>260.45999999999998</v>
      </c>
      <c r="P2502" t="s">
        <v>1811</v>
      </c>
      <c r="Q2502" t="s">
        <v>1812</v>
      </c>
      <c r="R2502" s="16">
        <v>45796</v>
      </c>
      <c r="S2502">
        <v>58</v>
      </c>
      <c r="T2502" t="s">
        <v>8392</v>
      </c>
      <c r="U2502" s="16">
        <v>45809</v>
      </c>
      <c r="V2502" s="16">
        <v>45796</v>
      </c>
      <c r="Y2502" s="16">
        <v>45796</v>
      </c>
      <c r="AB2502" t="s">
        <v>5175</v>
      </c>
    </row>
    <row r="2503" spans="1:28" x14ac:dyDescent="0.35">
      <c r="A2503" t="s">
        <v>2480</v>
      </c>
      <c r="B2503" t="s">
        <v>2583</v>
      </c>
      <c r="C2503" t="s">
        <v>1403</v>
      </c>
      <c r="D2503" t="s">
        <v>18</v>
      </c>
      <c r="E2503" s="16">
        <v>45795</v>
      </c>
      <c r="F2503">
        <v>4001931953</v>
      </c>
      <c r="G2503" t="s">
        <v>1927</v>
      </c>
      <c r="H2503" t="s">
        <v>5902</v>
      </c>
      <c r="I2503" t="s">
        <v>1944</v>
      </c>
      <c r="J2503">
        <v>3102951</v>
      </c>
      <c r="K2503">
        <v>6602668</v>
      </c>
      <c r="M2503">
        <v>1</v>
      </c>
      <c r="N2503">
        <v>102.81</v>
      </c>
      <c r="O2503">
        <v>102.81</v>
      </c>
      <c r="P2503" t="s">
        <v>1811</v>
      </c>
      <c r="Q2503" t="s">
        <v>1812</v>
      </c>
      <c r="R2503" s="16">
        <v>45796</v>
      </c>
      <c r="S2503">
        <v>58</v>
      </c>
      <c r="T2503" t="s">
        <v>8392</v>
      </c>
      <c r="U2503" s="16">
        <v>45809</v>
      </c>
      <c r="V2503" s="16">
        <v>45796</v>
      </c>
      <c r="Y2503" s="16">
        <v>45796</v>
      </c>
      <c r="AB2503" t="s">
        <v>5175</v>
      </c>
    </row>
    <row r="2504" spans="1:28" x14ac:dyDescent="0.35">
      <c r="A2504" t="s">
        <v>2480</v>
      </c>
      <c r="B2504" t="s">
        <v>2583</v>
      </c>
      <c r="C2504" t="s">
        <v>1403</v>
      </c>
      <c r="D2504" t="s">
        <v>18</v>
      </c>
      <c r="E2504" s="16">
        <v>45795</v>
      </c>
      <c r="F2504">
        <v>4001931953</v>
      </c>
      <c r="G2504" t="s">
        <v>1927</v>
      </c>
      <c r="H2504" t="s">
        <v>5903</v>
      </c>
      <c r="I2504" t="s">
        <v>1842</v>
      </c>
      <c r="J2504">
        <v>3102951</v>
      </c>
      <c r="K2504">
        <v>6602668</v>
      </c>
      <c r="M2504">
        <v>1</v>
      </c>
      <c r="N2504">
        <v>263.54000000000002</v>
      </c>
      <c r="O2504">
        <v>263.54000000000002</v>
      </c>
      <c r="P2504" t="s">
        <v>1811</v>
      </c>
      <c r="Q2504" t="s">
        <v>1812</v>
      </c>
      <c r="R2504" s="16">
        <v>45796</v>
      </c>
      <c r="S2504">
        <v>58</v>
      </c>
      <c r="T2504" t="s">
        <v>8392</v>
      </c>
      <c r="U2504" s="16">
        <v>45809</v>
      </c>
      <c r="V2504" s="16">
        <v>45796</v>
      </c>
      <c r="Y2504" s="16">
        <v>45796</v>
      </c>
      <c r="AB2504" t="s">
        <v>5175</v>
      </c>
    </row>
    <row r="2505" spans="1:28" x14ac:dyDescent="0.35">
      <c r="A2505" t="s">
        <v>2480</v>
      </c>
      <c r="B2505" t="s">
        <v>2583</v>
      </c>
      <c r="C2505" t="s">
        <v>1403</v>
      </c>
      <c r="D2505" t="s">
        <v>18</v>
      </c>
      <c r="E2505" s="16">
        <v>45795</v>
      </c>
      <c r="F2505">
        <v>4001931953</v>
      </c>
      <c r="G2505" t="s">
        <v>1927</v>
      </c>
      <c r="H2505" t="s">
        <v>1981</v>
      </c>
      <c r="I2505" t="s">
        <v>1982</v>
      </c>
      <c r="J2505">
        <v>3102951</v>
      </c>
      <c r="K2505">
        <v>6602668</v>
      </c>
      <c r="M2505">
        <v>2</v>
      </c>
      <c r="N2505">
        <v>2.83</v>
      </c>
      <c r="O2505">
        <v>5.66</v>
      </c>
      <c r="P2505" t="s">
        <v>1811</v>
      </c>
      <c r="Q2505" t="s">
        <v>1812</v>
      </c>
      <c r="R2505" s="16">
        <v>45796</v>
      </c>
      <c r="S2505">
        <v>58</v>
      </c>
      <c r="T2505" t="s">
        <v>8392</v>
      </c>
      <c r="U2505" s="16">
        <v>45809</v>
      </c>
      <c r="V2505" s="16">
        <v>45796</v>
      </c>
      <c r="Y2505" s="16">
        <v>45796</v>
      </c>
      <c r="AB2505" t="s">
        <v>5175</v>
      </c>
    </row>
    <row r="2506" spans="1:28" x14ac:dyDescent="0.35">
      <c r="A2506" t="s">
        <v>2480</v>
      </c>
      <c r="B2506" t="s">
        <v>2583</v>
      </c>
      <c r="C2506" t="s">
        <v>1403</v>
      </c>
      <c r="D2506" t="s">
        <v>18</v>
      </c>
      <c r="E2506" s="16">
        <v>45795</v>
      </c>
      <c r="F2506">
        <v>4001931953</v>
      </c>
      <c r="G2506" t="s">
        <v>1927</v>
      </c>
      <c r="H2506" t="s">
        <v>5904</v>
      </c>
      <c r="I2506" t="s">
        <v>5056</v>
      </c>
      <c r="J2506">
        <v>3102951</v>
      </c>
      <c r="K2506">
        <v>6602668</v>
      </c>
      <c r="M2506">
        <v>2</v>
      </c>
      <c r="N2506">
        <v>292.17</v>
      </c>
      <c r="O2506">
        <v>584.34</v>
      </c>
      <c r="P2506" t="s">
        <v>1811</v>
      </c>
      <c r="Q2506" t="s">
        <v>1812</v>
      </c>
      <c r="R2506" s="16">
        <v>45796</v>
      </c>
      <c r="S2506">
        <v>58</v>
      </c>
      <c r="T2506" t="s">
        <v>8392</v>
      </c>
      <c r="U2506" s="16">
        <v>45809</v>
      </c>
      <c r="V2506" s="16">
        <v>45796</v>
      </c>
      <c r="Y2506" s="16">
        <v>45796</v>
      </c>
      <c r="AB2506" t="s">
        <v>5175</v>
      </c>
    </row>
    <row r="2507" spans="1:28" x14ac:dyDescent="0.35">
      <c r="A2507" t="s">
        <v>2480</v>
      </c>
      <c r="B2507" t="s">
        <v>2583</v>
      </c>
      <c r="C2507" t="s">
        <v>1403</v>
      </c>
      <c r="D2507" t="s">
        <v>18</v>
      </c>
      <c r="E2507" s="16">
        <v>45795</v>
      </c>
      <c r="F2507">
        <v>4001931953</v>
      </c>
      <c r="G2507" t="s">
        <v>1927</v>
      </c>
      <c r="H2507" t="s">
        <v>5905</v>
      </c>
      <c r="I2507" t="s">
        <v>1949</v>
      </c>
      <c r="J2507">
        <v>3102951</v>
      </c>
      <c r="K2507">
        <v>6602668</v>
      </c>
      <c r="M2507">
        <v>1</v>
      </c>
      <c r="N2507">
        <v>159.72</v>
      </c>
      <c r="O2507">
        <v>159.72</v>
      </c>
      <c r="P2507" t="s">
        <v>1811</v>
      </c>
      <c r="Q2507" t="s">
        <v>1812</v>
      </c>
      <c r="R2507" s="16">
        <v>45796</v>
      </c>
      <c r="S2507">
        <v>58</v>
      </c>
      <c r="T2507" t="s">
        <v>8392</v>
      </c>
      <c r="U2507" s="16">
        <v>45809</v>
      </c>
      <c r="V2507" s="16">
        <v>45796</v>
      </c>
      <c r="Y2507" s="16">
        <v>45796</v>
      </c>
      <c r="AB2507" t="s">
        <v>5175</v>
      </c>
    </row>
    <row r="2508" spans="1:28" x14ac:dyDescent="0.35">
      <c r="A2508" t="s">
        <v>2480</v>
      </c>
      <c r="B2508" t="s">
        <v>2583</v>
      </c>
      <c r="C2508" t="s">
        <v>1403</v>
      </c>
      <c r="D2508" t="s">
        <v>18</v>
      </c>
      <c r="E2508" s="16">
        <v>45795</v>
      </c>
      <c r="F2508">
        <v>4001931953</v>
      </c>
      <c r="G2508" t="s">
        <v>1927</v>
      </c>
      <c r="H2508" t="s">
        <v>5906</v>
      </c>
      <c r="I2508" t="s">
        <v>5907</v>
      </c>
      <c r="J2508">
        <v>3102951</v>
      </c>
      <c r="K2508">
        <v>6602668</v>
      </c>
      <c r="M2508">
        <v>2</v>
      </c>
      <c r="N2508">
        <v>75.53</v>
      </c>
      <c r="O2508">
        <v>151.06</v>
      </c>
      <c r="P2508" t="s">
        <v>1811</v>
      </c>
      <c r="Q2508" t="s">
        <v>1812</v>
      </c>
      <c r="R2508" s="16">
        <v>45796</v>
      </c>
      <c r="S2508">
        <v>58</v>
      </c>
      <c r="T2508" t="s">
        <v>8392</v>
      </c>
      <c r="U2508" s="16">
        <v>45809</v>
      </c>
      <c r="V2508" s="16">
        <v>45796</v>
      </c>
      <c r="Y2508" s="16">
        <v>45796</v>
      </c>
      <c r="AB2508" t="s">
        <v>5175</v>
      </c>
    </row>
    <row r="2509" spans="1:28" x14ac:dyDescent="0.35">
      <c r="A2509" t="s">
        <v>2480</v>
      </c>
      <c r="B2509" t="s">
        <v>2583</v>
      </c>
      <c r="C2509" t="s">
        <v>1403</v>
      </c>
      <c r="D2509" t="s">
        <v>18</v>
      </c>
      <c r="E2509" s="16">
        <v>45795</v>
      </c>
      <c r="F2509">
        <v>4001931953</v>
      </c>
      <c r="G2509" t="s">
        <v>1927</v>
      </c>
      <c r="H2509" t="s">
        <v>5908</v>
      </c>
      <c r="I2509" t="s">
        <v>5909</v>
      </c>
      <c r="J2509">
        <v>3102951</v>
      </c>
      <c r="K2509">
        <v>6602668</v>
      </c>
      <c r="M2509">
        <v>2</v>
      </c>
      <c r="N2509">
        <v>49.13</v>
      </c>
      <c r="O2509">
        <v>98.26</v>
      </c>
      <c r="P2509" t="s">
        <v>1811</v>
      </c>
      <c r="Q2509" t="s">
        <v>1812</v>
      </c>
      <c r="R2509" s="16">
        <v>45796</v>
      </c>
      <c r="S2509">
        <v>58</v>
      </c>
      <c r="T2509" t="s">
        <v>8392</v>
      </c>
      <c r="U2509" s="16">
        <v>45809</v>
      </c>
      <c r="V2509" s="16">
        <v>45796</v>
      </c>
      <c r="Y2509" s="16">
        <v>45796</v>
      </c>
      <c r="AB2509" t="s">
        <v>5175</v>
      </c>
    </row>
    <row r="2510" spans="1:28" x14ac:dyDescent="0.35">
      <c r="A2510" t="s">
        <v>2480</v>
      </c>
      <c r="B2510" t="s">
        <v>2583</v>
      </c>
      <c r="C2510" t="s">
        <v>1403</v>
      </c>
      <c r="D2510" t="s">
        <v>18</v>
      </c>
      <c r="E2510" s="16">
        <v>45795</v>
      </c>
      <c r="F2510">
        <v>4001931953</v>
      </c>
      <c r="G2510" t="s">
        <v>1927</v>
      </c>
      <c r="H2510" t="s">
        <v>5910</v>
      </c>
      <c r="I2510" t="s">
        <v>2142</v>
      </c>
      <c r="J2510">
        <v>3102951</v>
      </c>
      <c r="K2510">
        <v>6602668</v>
      </c>
      <c r="M2510">
        <v>1</v>
      </c>
      <c r="N2510">
        <v>434.05</v>
      </c>
      <c r="O2510">
        <v>434.05</v>
      </c>
      <c r="P2510" t="s">
        <v>1811</v>
      </c>
      <c r="Q2510" t="s">
        <v>1812</v>
      </c>
      <c r="R2510" s="16">
        <v>45796</v>
      </c>
      <c r="S2510">
        <v>58</v>
      </c>
      <c r="T2510" t="s">
        <v>8392</v>
      </c>
      <c r="U2510" s="16">
        <v>45809</v>
      </c>
      <c r="V2510" s="16">
        <v>45796</v>
      </c>
      <c r="Y2510" s="16">
        <v>45796</v>
      </c>
      <c r="AB2510" t="s">
        <v>5175</v>
      </c>
    </row>
    <row r="2511" spans="1:28" x14ac:dyDescent="0.35">
      <c r="A2511" t="s">
        <v>2480</v>
      </c>
      <c r="B2511" t="s">
        <v>2583</v>
      </c>
      <c r="C2511" t="s">
        <v>1403</v>
      </c>
      <c r="D2511" t="s">
        <v>18</v>
      </c>
      <c r="E2511" s="16">
        <v>45795</v>
      </c>
      <c r="F2511">
        <v>4001931953</v>
      </c>
      <c r="G2511" t="s">
        <v>1927</v>
      </c>
      <c r="H2511" t="s">
        <v>5911</v>
      </c>
      <c r="I2511" t="s">
        <v>1842</v>
      </c>
      <c r="J2511">
        <v>3102951</v>
      </c>
      <c r="K2511">
        <v>6602668</v>
      </c>
      <c r="M2511">
        <v>2</v>
      </c>
      <c r="N2511">
        <v>265.66000000000003</v>
      </c>
      <c r="O2511">
        <v>531.32000000000005</v>
      </c>
      <c r="P2511" t="s">
        <v>1811</v>
      </c>
      <c r="Q2511" t="s">
        <v>1812</v>
      </c>
      <c r="R2511" s="16">
        <v>45796</v>
      </c>
      <c r="S2511">
        <v>58</v>
      </c>
      <c r="T2511" t="s">
        <v>8392</v>
      </c>
      <c r="U2511" s="16">
        <v>45809</v>
      </c>
      <c r="V2511" s="16">
        <v>45796</v>
      </c>
      <c r="Y2511" s="16">
        <v>45796</v>
      </c>
      <c r="AB2511" t="s">
        <v>5175</v>
      </c>
    </row>
    <row r="2512" spans="1:28" x14ac:dyDescent="0.35">
      <c r="A2512" t="s">
        <v>2480</v>
      </c>
      <c r="B2512" t="s">
        <v>2583</v>
      </c>
      <c r="C2512" t="s">
        <v>1403</v>
      </c>
      <c r="D2512" t="s">
        <v>18</v>
      </c>
      <c r="E2512" s="16">
        <v>45795</v>
      </c>
      <c r="F2512">
        <v>4001931953</v>
      </c>
      <c r="G2512" t="s">
        <v>1927</v>
      </c>
      <c r="H2512" t="s">
        <v>5912</v>
      </c>
      <c r="I2512" t="s">
        <v>2684</v>
      </c>
      <c r="J2512">
        <v>3102951</v>
      </c>
      <c r="K2512">
        <v>6602668</v>
      </c>
      <c r="M2512">
        <v>1</v>
      </c>
      <c r="N2512">
        <v>91.35</v>
      </c>
      <c r="O2512">
        <v>91.35</v>
      </c>
      <c r="P2512" t="s">
        <v>1811</v>
      </c>
      <c r="Q2512" t="s">
        <v>1812</v>
      </c>
      <c r="R2512" s="16">
        <v>45796</v>
      </c>
      <c r="S2512">
        <v>58</v>
      </c>
      <c r="T2512" t="s">
        <v>8392</v>
      </c>
      <c r="U2512" s="16">
        <v>45809</v>
      </c>
      <c r="V2512" s="16">
        <v>45796</v>
      </c>
      <c r="Y2512" s="16">
        <v>45796</v>
      </c>
      <c r="AB2512" t="s">
        <v>5175</v>
      </c>
    </row>
    <row r="2513" spans="1:28" x14ac:dyDescent="0.35">
      <c r="A2513" t="s">
        <v>2480</v>
      </c>
      <c r="B2513" t="s">
        <v>2583</v>
      </c>
      <c r="C2513" t="s">
        <v>1403</v>
      </c>
      <c r="D2513" t="s">
        <v>18</v>
      </c>
      <c r="E2513" s="16">
        <v>45795</v>
      </c>
      <c r="F2513">
        <v>4001931953</v>
      </c>
      <c r="G2513" t="s">
        <v>1927</v>
      </c>
      <c r="H2513" t="s">
        <v>5913</v>
      </c>
      <c r="I2513" t="s">
        <v>1857</v>
      </c>
      <c r="J2513">
        <v>3102951</v>
      </c>
      <c r="K2513">
        <v>6602668</v>
      </c>
      <c r="M2513">
        <v>1</v>
      </c>
      <c r="N2513">
        <v>330</v>
      </c>
      <c r="O2513">
        <v>330</v>
      </c>
      <c r="P2513" t="s">
        <v>1811</v>
      </c>
      <c r="Q2513" t="s">
        <v>1812</v>
      </c>
      <c r="R2513" s="16">
        <v>45796</v>
      </c>
      <c r="S2513">
        <v>58</v>
      </c>
      <c r="T2513" t="s">
        <v>8392</v>
      </c>
      <c r="U2513" s="16">
        <v>45809</v>
      </c>
      <c r="V2513" s="16">
        <v>45796</v>
      </c>
      <c r="Y2513" s="16">
        <v>45796</v>
      </c>
      <c r="AB2513" t="s">
        <v>5175</v>
      </c>
    </row>
    <row r="2514" spans="1:28" x14ac:dyDescent="0.35">
      <c r="A2514" t="s">
        <v>2480</v>
      </c>
      <c r="B2514" t="s">
        <v>2583</v>
      </c>
      <c r="C2514" t="s">
        <v>1403</v>
      </c>
      <c r="D2514" t="s">
        <v>18</v>
      </c>
      <c r="E2514" s="16">
        <v>45795</v>
      </c>
      <c r="F2514">
        <v>4001931953</v>
      </c>
      <c r="G2514" t="s">
        <v>1927</v>
      </c>
      <c r="H2514" t="s">
        <v>5914</v>
      </c>
      <c r="I2514" t="s">
        <v>1855</v>
      </c>
      <c r="J2514">
        <v>3102951</v>
      </c>
      <c r="K2514">
        <v>6602668</v>
      </c>
      <c r="M2514">
        <v>1</v>
      </c>
      <c r="N2514">
        <v>749.95</v>
      </c>
      <c r="O2514">
        <v>749.95</v>
      </c>
      <c r="P2514" t="s">
        <v>1811</v>
      </c>
      <c r="Q2514" t="s">
        <v>1812</v>
      </c>
      <c r="R2514" s="16">
        <v>45796</v>
      </c>
      <c r="S2514">
        <v>58</v>
      </c>
      <c r="T2514" t="s">
        <v>8392</v>
      </c>
      <c r="U2514" s="16">
        <v>45809</v>
      </c>
      <c r="V2514" s="16">
        <v>45796</v>
      </c>
      <c r="Y2514" s="16">
        <v>45796</v>
      </c>
      <c r="AB2514" t="s">
        <v>5175</v>
      </c>
    </row>
    <row r="2515" spans="1:28" x14ac:dyDescent="0.35">
      <c r="A2515" t="s">
        <v>2480</v>
      </c>
      <c r="B2515" t="s">
        <v>2583</v>
      </c>
      <c r="C2515" t="s">
        <v>1403</v>
      </c>
      <c r="D2515" t="s">
        <v>18</v>
      </c>
      <c r="E2515" s="16">
        <v>45795</v>
      </c>
      <c r="F2515">
        <v>4001931953</v>
      </c>
      <c r="G2515" t="s">
        <v>1927</v>
      </c>
      <c r="H2515" t="s">
        <v>5915</v>
      </c>
      <c r="I2515" t="s">
        <v>1842</v>
      </c>
      <c r="J2515">
        <v>3102951</v>
      </c>
      <c r="K2515">
        <v>6602668</v>
      </c>
      <c r="M2515">
        <v>1</v>
      </c>
      <c r="N2515">
        <v>303.17</v>
      </c>
      <c r="O2515">
        <v>303.17</v>
      </c>
      <c r="P2515" t="s">
        <v>1811</v>
      </c>
      <c r="Q2515" t="s">
        <v>1812</v>
      </c>
      <c r="R2515" s="16">
        <v>45796</v>
      </c>
      <c r="S2515">
        <v>58</v>
      </c>
      <c r="T2515" t="s">
        <v>8392</v>
      </c>
      <c r="U2515" s="16">
        <v>45809</v>
      </c>
      <c r="V2515" s="16">
        <v>45796</v>
      </c>
      <c r="Y2515" s="16">
        <v>45796</v>
      </c>
      <c r="AB2515" t="s">
        <v>5175</v>
      </c>
    </row>
    <row r="2516" spans="1:28" x14ac:dyDescent="0.35">
      <c r="A2516" t="s">
        <v>2480</v>
      </c>
      <c r="B2516" t="s">
        <v>2583</v>
      </c>
      <c r="C2516" t="s">
        <v>1403</v>
      </c>
      <c r="D2516" t="s">
        <v>18</v>
      </c>
      <c r="E2516" s="16">
        <v>45795</v>
      </c>
      <c r="F2516">
        <v>4001931953</v>
      </c>
      <c r="G2516" t="s">
        <v>1927</v>
      </c>
      <c r="H2516" t="s">
        <v>5916</v>
      </c>
      <c r="I2516" t="s">
        <v>1814</v>
      </c>
      <c r="J2516">
        <v>3102951</v>
      </c>
      <c r="K2516">
        <v>6602668</v>
      </c>
      <c r="M2516">
        <v>1</v>
      </c>
      <c r="N2516">
        <v>174.13</v>
      </c>
      <c r="O2516">
        <v>174.13</v>
      </c>
      <c r="P2516" t="s">
        <v>1811</v>
      </c>
      <c r="Q2516" t="s">
        <v>1812</v>
      </c>
      <c r="R2516" s="16">
        <v>45796</v>
      </c>
      <c r="S2516">
        <v>58</v>
      </c>
      <c r="T2516" t="s">
        <v>8392</v>
      </c>
      <c r="U2516" s="16">
        <v>45809</v>
      </c>
      <c r="V2516" s="16">
        <v>45796</v>
      </c>
      <c r="Y2516" s="16">
        <v>45796</v>
      </c>
      <c r="AB2516" t="s">
        <v>5175</v>
      </c>
    </row>
    <row r="2517" spans="1:28" x14ac:dyDescent="0.35">
      <c r="A2517" t="s">
        <v>2480</v>
      </c>
      <c r="B2517" t="s">
        <v>2583</v>
      </c>
      <c r="C2517" t="s">
        <v>1403</v>
      </c>
      <c r="D2517" t="s">
        <v>18</v>
      </c>
      <c r="E2517" s="16">
        <v>45795</v>
      </c>
      <c r="F2517">
        <v>4001931953</v>
      </c>
      <c r="G2517" t="s">
        <v>1927</v>
      </c>
      <c r="H2517" t="s">
        <v>5917</v>
      </c>
      <c r="I2517" t="s">
        <v>5918</v>
      </c>
      <c r="J2517">
        <v>3102951</v>
      </c>
      <c r="K2517">
        <v>6602668</v>
      </c>
      <c r="M2517">
        <v>1</v>
      </c>
      <c r="N2517">
        <v>12.9</v>
      </c>
      <c r="O2517">
        <v>12.9</v>
      </c>
      <c r="P2517" t="s">
        <v>1811</v>
      </c>
      <c r="Q2517" t="s">
        <v>1812</v>
      </c>
      <c r="R2517" s="16">
        <v>45796</v>
      </c>
      <c r="S2517">
        <v>58</v>
      </c>
      <c r="T2517" t="s">
        <v>8392</v>
      </c>
      <c r="U2517" s="16">
        <v>45809</v>
      </c>
      <c r="V2517" s="16">
        <v>45796</v>
      </c>
      <c r="Y2517" s="16">
        <v>45796</v>
      </c>
      <c r="AB2517" t="s">
        <v>5175</v>
      </c>
    </row>
    <row r="2518" spans="1:28" x14ac:dyDescent="0.35">
      <c r="A2518" t="s">
        <v>2480</v>
      </c>
      <c r="B2518" t="s">
        <v>2583</v>
      </c>
      <c r="C2518" t="s">
        <v>1403</v>
      </c>
      <c r="D2518" t="s">
        <v>18</v>
      </c>
      <c r="E2518" s="16">
        <v>45795</v>
      </c>
      <c r="F2518">
        <v>4001931953</v>
      </c>
      <c r="G2518" t="s">
        <v>1927</v>
      </c>
      <c r="H2518" t="s">
        <v>5919</v>
      </c>
      <c r="I2518" t="s">
        <v>1820</v>
      </c>
      <c r="J2518">
        <v>3102951</v>
      </c>
      <c r="K2518">
        <v>6602668</v>
      </c>
      <c r="M2518">
        <v>6</v>
      </c>
      <c r="N2518">
        <v>2.21</v>
      </c>
      <c r="O2518">
        <v>13.26</v>
      </c>
      <c r="P2518" t="s">
        <v>1811</v>
      </c>
      <c r="Q2518" t="s">
        <v>1812</v>
      </c>
      <c r="R2518" s="16">
        <v>45796</v>
      </c>
      <c r="S2518">
        <v>58</v>
      </c>
      <c r="T2518" t="s">
        <v>8392</v>
      </c>
      <c r="U2518" s="16">
        <v>45809</v>
      </c>
      <c r="V2518" s="16">
        <v>45796</v>
      </c>
      <c r="Y2518" s="16">
        <v>45796</v>
      </c>
      <c r="AB2518" t="s">
        <v>5175</v>
      </c>
    </row>
    <row r="2519" spans="1:28" x14ac:dyDescent="0.35">
      <c r="A2519" t="s">
        <v>2480</v>
      </c>
      <c r="B2519" t="s">
        <v>2583</v>
      </c>
      <c r="C2519" t="s">
        <v>1403</v>
      </c>
      <c r="D2519" t="s">
        <v>18</v>
      </c>
      <c r="E2519" s="16">
        <v>45795</v>
      </c>
      <c r="F2519">
        <v>4001931953</v>
      </c>
      <c r="G2519" t="s">
        <v>1927</v>
      </c>
      <c r="H2519" t="s">
        <v>5920</v>
      </c>
      <c r="I2519" t="s">
        <v>1842</v>
      </c>
      <c r="J2519">
        <v>3102951</v>
      </c>
      <c r="K2519">
        <v>6602668</v>
      </c>
      <c r="M2519">
        <v>1</v>
      </c>
      <c r="N2519">
        <v>288.45999999999998</v>
      </c>
      <c r="O2519">
        <v>288.45999999999998</v>
      </c>
      <c r="P2519" t="s">
        <v>1811</v>
      </c>
      <c r="Q2519" t="s">
        <v>1812</v>
      </c>
      <c r="R2519" s="16">
        <v>45796</v>
      </c>
      <c r="S2519">
        <v>58</v>
      </c>
      <c r="T2519" t="s">
        <v>8392</v>
      </c>
      <c r="U2519" s="16">
        <v>45809</v>
      </c>
      <c r="V2519" s="16">
        <v>45796</v>
      </c>
      <c r="Y2519" s="16">
        <v>45796</v>
      </c>
      <c r="AB2519" t="s">
        <v>5175</v>
      </c>
    </row>
    <row r="2520" spans="1:28" x14ac:dyDescent="0.35">
      <c r="A2520" t="s">
        <v>2480</v>
      </c>
      <c r="B2520" t="s">
        <v>2583</v>
      </c>
      <c r="C2520" t="s">
        <v>1403</v>
      </c>
      <c r="D2520" t="s">
        <v>18</v>
      </c>
      <c r="E2520" s="16">
        <v>45795</v>
      </c>
      <c r="F2520">
        <v>4001931953</v>
      </c>
      <c r="G2520" t="s">
        <v>1927</v>
      </c>
      <c r="H2520" t="s">
        <v>5921</v>
      </c>
      <c r="I2520" t="s">
        <v>1949</v>
      </c>
      <c r="J2520">
        <v>3102951</v>
      </c>
      <c r="K2520">
        <v>6602668</v>
      </c>
      <c r="M2520">
        <v>1</v>
      </c>
      <c r="N2520">
        <v>118.52</v>
      </c>
      <c r="O2520">
        <v>118.52</v>
      </c>
      <c r="P2520" t="s">
        <v>1811</v>
      </c>
      <c r="Q2520" t="s">
        <v>1812</v>
      </c>
      <c r="R2520" s="16">
        <v>45796</v>
      </c>
      <c r="S2520">
        <v>58</v>
      </c>
      <c r="T2520" t="s">
        <v>8392</v>
      </c>
      <c r="U2520" s="16">
        <v>45809</v>
      </c>
      <c r="V2520" s="16">
        <v>45796</v>
      </c>
      <c r="Y2520" s="16">
        <v>45796</v>
      </c>
      <c r="AB2520" t="s">
        <v>5175</v>
      </c>
    </row>
    <row r="2521" spans="1:28" x14ac:dyDescent="0.35">
      <c r="A2521" t="s">
        <v>2480</v>
      </c>
      <c r="B2521" t="s">
        <v>2583</v>
      </c>
      <c r="C2521" t="s">
        <v>1403</v>
      </c>
      <c r="D2521" t="s">
        <v>18</v>
      </c>
      <c r="E2521" s="16">
        <v>45795</v>
      </c>
      <c r="F2521">
        <v>4001931953</v>
      </c>
      <c r="G2521" t="s">
        <v>1927</v>
      </c>
      <c r="H2521" t="s">
        <v>2537</v>
      </c>
      <c r="I2521" t="s">
        <v>1822</v>
      </c>
      <c r="J2521">
        <v>3102951</v>
      </c>
      <c r="K2521">
        <v>6602668</v>
      </c>
      <c r="M2521">
        <v>2</v>
      </c>
      <c r="N2521">
        <v>1.75</v>
      </c>
      <c r="O2521">
        <v>3.5</v>
      </c>
      <c r="P2521" t="s">
        <v>1811</v>
      </c>
      <c r="Q2521" t="s">
        <v>1812</v>
      </c>
      <c r="R2521" s="16">
        <v>45796</v>
      </c>
      <c r="S2521">
        <v>58</v>
      </c>
      <c r="T2521" t="s">
        <v>8392</v>
      </c>
      <c r="U2521" s="16">
        <v>45809</v>
      </c>
      <c r="V2521" s="16">
        <v>45796</v>
      </c>
      <c r="Y2521" s="16">
        <v>45796</v>
      </c>
      <c r="AB2521" t="s">
        <v>5175</v>
      </c>
    </row>
    <row r="2522" spans="1:28" x14ac:dyDescent="0.35">
      <c r="A2522" t="s">
        <v>2480</v>
      </c>
      <c r="B2522" t="s">
        <v>2583</v>
      </c>
      <c r="C2522" t="s">
        <v>1403</v>
      </c>
      <c r="D2522" t="s">
        <v>18</v>
      </c>
      <c r="E2522" s="16">
        <v>45795</v>
      </c>
      <c r="F2522">
        <v>4001931953</v>
      </c>
      <c r="G2522" t="s">
        <v>1927</v>
      </c>
      <c r="H2522" t="s">
        <v>5001</v>
      </c>
      <c r="I2522" t="s">
        <v>1820</v>
      </c>
      <c r="J2522">
        <v>3102951</v>
      </c>
      <c r="K2522">
        <v>6602668</v>
      </c>
      <c r="M2522">
        <v>2</v>
      </c>
      <c r="N2522">
        <v>7.03</v>
      </c>
      <c r="O2522">
        <v>14.06</v>
      </c>
      <c r="P2522" t="s">
        <v>1811</v>
      </c>
      <c r="Q2522" t="s">
        <v>1812</v>
      </c>
      <c r="R2522" s="16">
        <v>45796</v>
      </c>
      <c r="S2522">
        <v>58</v>
      </c>
      <c r="T2522" t="s">
        <v>8392</v>
      </c>
      <c r="U2522" s="16">
        <v>45809</v>
      </c>
      <c r="V2522" s="16">
        <v>45796</v>
      </c>
      <c r="Y2522" s="16">
        <v>45796</v>
      </c>
      <c r="AB2522" t="s">
        <v>5175</v>
      </c>
    </row>
    <row r="2523" spans="1:28" x14ac:dyDescent="0.35">
      <c r="A2523" t="s">
        <v>2480</v>
      </c>
      <c r="B2523" t="s">
        <v>2583</v>
      </c>
      <c r="C2523" t="s">
        <v>1403</v>
      </c>
      <c r="D2523" t="s">
        <v>18</v>
      </c>
      <c r="E2523" s="16">
        <v>45795</v>
      </c>
      <c r="F2523">
        <v>4001931953</v>
      </c>
      <c r="G2523" t="s">
        <v>1927</v>
      </c>
      <c r="H2523" t="s">
        <v>5922</v>
      </c>
      <c r="I2523" t="s">
        <v>1826</v>
      </c>
      <c r="J2523">
        <v>3102951</v>
      </c>
      <c r="K2523">
        <v>6602668</v>
      </c>
      <c r="M2523">
        <v>2</v>
      </c>
      <c r="N2523">
        <v>40.909999999999997</v>
      </c>
      <c r="O2523">
        <v>81.819999999999993</v>
      </c>
      <c r="P2523" t="s">
        <v>1811</v>
      </c>
      <c r="Q2523" t="s">
        <v>1812</v>
      </c>
      <c r="R2523" s="16">
        <v>45796</v>
      </c>
      <c r="S2523">
        <v>58</v>
      </c>
      <c r="T2523" t="s">
        <v>8392</v>
      </c>
      <c r="U2523" s="16">
        <v>45809</v>
      </c>
      <c r="V2523" s="16">
        <v>45796</v>
      </c>
      <c r="Y2523" s="16">
        <v>45796</v>
      </c>
      <c r="AB2523" t="s">
        <v>5175</v>
      </c>
    </row>
    <row r="2524" spans="1:28" x14ac:dyDescent="0.35">
      <c r="A2524" t="s">
        <v>2480</v>
      </c>
      <c r="B2524" t="s">
        <v>2583</v>
      </c>
      <c r="C2524" t="s">
        <v>1403</v>
      </c>
      <c r="D2524" t="s">
        <v>18</v>
      </c>
      <c r="E2524" s="16">
        <v>45795</v>
      </c>
      <c r="F2524">
        <v>4001931953</v>
      </c>
      <c r="G2524" t="s">
        <v>1927</v>
      </c>
      <c r="H2524" t="s">
        <v>5923</v>
      </c>
      <c r="I2524" t="s">
        <v>1958</v>
      </c>
      <c r="J2524">
        <v>3102951</v>
      </c>
      <c r="K2524">
        <v>6602668</v>
      </c>
      <c r="M2524">
        <v>2</v>
      </c>
      <c r="N2524">
        <v>72.14</v>
      </c>
      <c r="O2524">
        <v>144.28</v>
      </c>
      <c r="P2524" t="s">
        <v>1811</v>
      </c>
      <c r="Q2524" t="s">
        <v>1812</v>
      </c>
      <c r="R2524" s="16">
        <v>45796</v>
      </c>
      <c r="S2524">
        <v>58</v>
      </c>
      <c r="T2524" t="s">
        <v>8392</v>
      </c>
      <c r="U2524" s="16">
        <v>45809</v>
      </c>
      <c r="V2524" s="16">
        <v>45796</v>
      </c>
      <c r="Y2524" s="16">
        <v>45796</v>
      </c>
      <c r="AB2524" t="s">
        <v>5175</v>
      </c>
    </row>
    <row r="2525" spans="1:28" x14ac:dyDescent="0.35">
      <c r="A2525" t="s">
        <v>2480</v>
      </c>
      <c r="B2525" t="s">
        <v>2583</v>
      </c>
      <c r="C2525" t="s">
        <v>1403</v>
      </c>
      <c r="D2525" t="s">
        <v>18</v>
      </c>
      <c r="E2525" s="16">
        <v>45795</v>
      </c>
      <c r="F2525">
        <v>4001931953</v>
      </c>
      <c r="G2525" t="s">
        <v>1927</v>
      </c>
      <c r="H2525" t="s">
        <v>5924</v>
      </c>
      <c r="I2525" t="s">
        <v>5925</v>
      </c>
      <c r="J2525">
        <v>3102951</v>
      </c>
      <c r="K2525">
        <v>6602668</v>
      </c>
      <c r="M2525">
        <v>2</v>
      </c>
      <c r="N2525">
        <v>20.95</v>
      </c>
      <c r="O2525">
        <v>41.9</v>
      </c>
      <c r="P2525" t="s">
        <v>1811</v>
      </c>
      <c r="Q2525" t="s">
        <v>1812</v>
      </c>
      <c r="R2525" s="16">
        <v>45796</v>
      </c>
      <c r="S2525">
        <v>58</v>
      </c>
      <c r="T2525" t="s">
        <v>8392</v>
      </c>
      <c r="U2525" s="16">
        <v>45809</v>
      </c>
      <c r="V2525" s="16">
        <v>45796</v>
      </c>
      <c r="Y2525" s="16">
        <v>45796</v>
      </c>
      <c r="AB2525" t="s">
        <v>5175</v>
      </c>
    </row>
    <row r="2526" spans="1:28" x14ac:dyDescent="0.35">
      <c r="A2526" t="s">
        <v>2480</v>
      </c>
      <c r="B2526" t="s">
        <v>2583</v>
      </c>
      <c r="C2526" t="s">
        <v>1403</v>
      </c>
      <c r="D2526" t="s">
        <v>18</v>
      </c>
      <c r="E2526" s="16">
        <v>45795</v>
      </c>
      <c r="F2526">
        <v>4001931953</v>
      </c>
      <c r="G2526" t="s">
        <v>1927</v>
      </c>
      <c r="H2526" t="s">
        <v>2982</v>
      </c>
      <c r="I2526" t="s">
        <v>1825</v>
      </c>
      <c r="J2526">
        <v>3102951</v>
      </c>
      <c r="K2526">
        <v>6602668</v>
      </c>
      <c r="M2526">
        <v>6</v>
      </c>
      <c r="N2526">
        <v>4.47</v>
      </c>
      <c r="O2526">
        <v>26.82</v>
      </c>
      <c r="P2526" t="s">
        <v>1811</v>
      </c>
      <c r="Q2526" t="s">
        <v>1812</v>
      </c>
      <c r="R2526" s="16">
        <v>45796</v>
      </c>
      <c r="S2526">
        <v>58</v>
      </c>
      <c r="T2526" t="s">
        <v>8392</v>
      </c>
      <c r="U2526" s="16">
        <v>45809</v>
      </c>
      <c r="V2526" s="16">
        <v>45796</v>
      </c>
      <c r="Y2526" s="16">
        <v>45796</v>
      </c>
      <c r="AB2526" t="s">
        <v>5175</v>
      </c>
    </row>
    <row r="2527" spans="1:28" x14ac:dyDescent="0.35">
      <c r="A2527" t="s">
        <v>2480</v>
      </c>
      <c r="B2527" t="s">
        <v>2583</v>
      </c>
      <c r="C2527" t="s">
        <v>1403</v>
      </c>
      <c r="D2527" t="s">
        <v>18</v>
      </c>
      <c r="E2527" s="16">
        <v>45795</v>
      </c>
      <c r="F2527">
        <v>4001931953</v>
      </c>
      <c r="G2527" t="s">
        <v>1927</v>
      </c>
      <c r="H2527" t="s">
        <v>1824</v>
      </c>
      <c r="I2527" t="s">
        <v>1825</v>
      </c>
      <c r="J2527">
        <v>3102951</v>
      </c>
      <c r="K2527">
        <v>6602668</v>
      </c>
      <c r="M2527">
        <v>1</v>
      </c>
      <c r="N2527">
        <v>1.46</v>
      </c>
      <c r="O2527">
        <v>1.46</v>
      </c>
      <c r="P2527" t="s">
        <v>1811</v>
      </c>
      <c r="Q2527" t="s">
        <v>1812</v>
      </c>
      <c r="R2527" s="16">
        <v>45796</v>
      </c>
      <c r="S2527">
        <v>58</v>
      </c>
      <c r="T2527" t="s">
        <v>8392</v>
      </c>
      <c r="U2527" s="16">
        <v>45809</v>
      </c>
      <c r="V2527" s="16">
        <v>45796</v>
      </c>
      <c r="Y2527" s="16">
        <v>45796</v>
      </c>
      <c r="AB2527" t="s">
        <v>5175</v>
      </c>
    </row>
    <row r="2528" spans="1:28" x14ac:dyDescent="0.35">
      <c r="A2528" t="s">
        <v>2480</v>
      </c>
      <c r="B2528" t="s">
        <v>2583</v>
      </c>
      <c r="C2528" t="s">
        <v>1403</v>
      </c>
      <c r="D2528" t="s">
        <v>18</v>
      </c>
      <c r="E2528" s="16">
        <v>45795</v>
      </c>
      <c r="F2528">
        <v>4001931953</v>
      </c>
      <c r="G2528" t="s">
        <v>1927</v>
      </c>
      <c r="H2528" t="s">
        <v>1821</v>
      </c>
      <c r="I2528" t="s">
        <v>1822</v>
      </c>
      <c r="J2528">
        <v>3102951</v>
      </c>
      <c r="K2528">
        <v>6602668</v>
      </c>
      <c r="M2528">
        <v>20</v>
      </c>
      <c r="N2528">
        <v>1.05</v>
      </c>
      <c r="O2528">
        <v>21</v>
      </c>
      <c r="P2528" t="s">
        <v>1811</v>
      </c>
      <c r="Q2528" t="s">
        <v>1812</v>
      </c>
      <c r="R2528" s="16">
        <v>45796</v>
      </c>
      <c r="S2528">
        <v>58</v>
      </c>
      <c r="T2528" t="s">
        <v>8392</v>
      </c>
      <c r="U2528" s="16">
        <v>45809</v>
      </c>
      <c r="V2528" s="16">
        <v>45796</v>
      </c>
      <c r="Y2528" s="16">
        <v>45796</v>
      </c>
      <c r="AB2528" t="s">
        <v>5175</v>
      </c>
    </row>
    <row r="2529" spans="1:28" x14ac:dyDescent="0.35">
      <c r="A2529" t="s">
        <v>2480</v>
      </c>
      <c r="B2529" t="s">
        <v>2583</v>
      </c>
      <c r="C2529" t="s">
        <v>1403</v>
      </c>
      <c r="D2529" t="s">
        <v>18</v>
      </c>
      <c r="E2529" s="16">
        <v>45795</v>
      </c>
      <c r="F2529">
        <v>4001931953</v>
      </c>
      <c r="G2529" t="s">
        <v>1927</v>
      </c>
      <c r="H2529" t="s">
        <v>5926</v>
      </c>
      <c r="I2529" t="s">
        <v>1825</v>
      </c>
      <c r="J2529">
        <v>3102951</v>
      </c>
      <c r="K2529">
        <v>6602668</v>
      </c>
      <c r="M2529">
        <v>8</v>
      </c>
      <c r="N2529">
        <v>5.3</v>
      </c>
      <c r="O2529">
        <v>42.4</v>
      </c>
      <c r="P2529" t="s">
        <v>1811</v>
      </c>
      <c r="Q2529" t="s">
        <v>1812</v>
      </c>
      <c r="R2529" s="16">
        <v>45796</v>
      </c>
      <c r="S2529">
        <v>58</v>
      </c>
      <c r="T2529" t="s">
        <v>8392</v>
      </c>
      <c r="U2529" s="16">
        <v>45809</v>
      </c>
      <c r="V2529" s="16">
        <v>45796</v>
      </c>
      <c r="Y2529" s="16">
        <v>45796</v>
      </c>
      <c r="AB2529" t="s">
        <v>5175</v>
      </c>
    </row>
    <row r="2530" spans="1:28" x14ac:dyDescent="0.35">
      <c r="A2530" t="s">
        <v>2960</v>
      </c>
      <c r="B2530" t="s">
        <v>3027</v>
      </c>
      <c r="C2530" t="s">
        <v>115</v>
      </c>
      <c r="D2530" t="s">
        <v>114</v>
      </c>
      <c r="E2530" s="16">
        <v>45798</v>
      </c>
      <c r="F2530">
        <v>4001935823</v>
      </c>
      <c r="G2530" t="s">
        <v>1927</v>
      </c>
      <c r="H2530" t="s">
        <v>5927</v>
      </c>
      <c r="I2530" t="s">
        <v>2026</v>
      </c>
      <c r="J2530">
        <v>3105156</v>
      </c>
      <c r="K2530">
        <v>6604226</v>
      </c>
      <c r="M2530">
        <v>1</v>
      </c>
      <c r="N2530">
        <v>15923.33</v>
      </c>
      <c r="O2530">
        <v>15923.33</v>
      </c>
      <c r="P2530" t="s">
        <v>1811</v>
      </c>
      <c r="Q2530" t="s">
        <v>1812</v>
      </c>
      <c r="R2530" s="16">
        <v>45804</v>
      </c>
      <c r="S2530">
        <v>50</v>
      </c>
      <c r="T2530" t="s">
        <v>1930</v>
      </c>
      <c r="U2530" s="16">
        <v>45799</v>
      </c>
      <c r="V2530" s="16">
        <v>45800</v>
      </c>
      <c r="Y2530" s="16">
        <v>45800</v>
      </c>
      <c r="AB2530" t="s">
        <v>5386</v>
      </c>
    </row>
    <row r="2531" spans="1:28" x14ac:dyDescent="0.35">
      <c r="A2531" t="s">
        <v>2303</v>
      </c>
      <c r="B2531" t="s">
        <v>2304</v>
      </c>
      <c r="C2531" t="s">
        <v>1540</v>
      </c>
      <c r="D2531" t="s">
        <v>1301</v>
      </c>
      <c r="E2531" s="16">
        <v>45798</v>
      </c>
      <c r="F2531">
        <v>4001936699</v>
      </c>
      <c r="G2531" t="s">
        <v>1927</v>
      </c>
      <c r="H2531" t="s">
        <v>6458</v>
      </c>
      <c r="I2531" t="s">
        <v>1958</v>
      </c>
      <c r="J2531">
        <v>3105363</v>
      </c>
      <c r="K2531">
        <v>6604299</v>
      </c>
      <c r="M2531">
        <v>4</v>
      </c>
      <c r="N2531">
        <v>87.24</v>
      </c>
      <c r="O2531">
        <v>348.96</v>
      </c>
      <c r="P2531" t="s">
        <v>1811</v>
      </c>
      <c r="Q2531" t="s">
        <v>1812</v>
      </c>
      <c r="R2531" s="16">
        <v>45810</v>
      </c>
      <c r="S2531">
        <v>44</v>
      </c>
      <c r="T2531" t="s">
        <v>1930</v>
      </c>
      <c r="U2531" s="16">
        <v>45803</v>
      </c>
      <c r="V2531" s="16">
        <v>45814</v>
      </c>
      <c r="Y2531" s="16">
        <v>45814</v>
      </c>
      <c r="AB2531" t="s">
        <v>5385</v>
      </c>
    </row>
    <row r="2532" spans="1:28" x14ac:dyDescent="0.35">
      <c r="A2532" t="s">
        <v>2303</v>
      </c>
      <c r="B2532" t="s">
        <v>2304</v>
      </c>
      <c r="C2532" t="s">
        <v>1540</v>
      </c>
      <c r="D2532" t="s">
        <v>1301</v>
      </c>
      <c r="E2532" s="16">
        <v>45798</v>
      </c>
      <c r="F2532">
        <v>4001936699</v>
      </c>
      <c r="G2532" t="s">
        <v>1927</v>
      </c>
      <c r="H2532" t="s">
        <v>6459</v>
      </c>
      <c r="I2532" t="s">
        <v>1958</v>
      </c>
      <c r="J2532">
        <v>3105363</v>
      </c>
      <c r="K2532">
        <v>6604299</v>
      </c>
      <c r="M2532">
        <v>2</v>
      </c>
      <c r="N2532">
        <v>1393.27</v>
      </c>
      <c r="O2532">
        <v>2786.54</v>
      </c>
      <c r="P2532" t="s">
        <v>1811</v>
      </c>
      <c r="Q2532" t="s">
        <v>1812</v>
      </c>
      <c r="R2532" s="16">
        <v>45810</v>
      </c>
      <c r="S2532">
        <v>44</v>
      </c>
      <c r="T2532" t="s">
        <v>1930</v>
      </c>
      <c r="U2532" s="16">
        <v>45803</v>
      </c>
      <c r="V2532" s="16">
        <v>45814</v>
      </c>
      <c r="Y2532" s="16">
        <v>45814</v>
      </c>
      <c r="AB2532" t="s">
        <v>5385</v>
      </c>
    </row>
    <row r="2533" spans="1:28" x14ac:dyDescent="0.35">
      <c r="A2533" t="s">
        <v>2220</v>
      </c>
      <c r="B2533" t="s">
        <v>2221</v>
      </c>
      <c r="C2533" t="s">
        <v>107</v>
      </c>
      <c r="D2533" t="s">
        <v>100</v>
      </c>
      <c r="E2533" s="16">
        <v>45800</v>
      </c>
      <c r="F2533">
        <v>4001939118</v>
      </c>
      <c r="G2533" t="s">
        <v>1809</v>
      </c>
      <c r="H2533" t="s">
        <v>5030</v>
      </c>
      <c r="I2533" t="s">
        <v>1831</v>
      </c>
      <c r="J2533">
        <v>3105462</v>
      </c>
      <c r="K2533">
        <v>6604406</v>
      </c>
      <c r="M2533">
        <v>1</v>
      </c>
      <c r="N2533">
        <v>12.02</v>
      </c>
      <c r="O2533">
        <v>12.02</v>
      </c>
      <c r="P2533" t="s">
        <v>1811</v>
      </c>
      <c r="Q2533" t="s">
        <v>1812</v>
      </c>
      <c r="R2533" s="16">
        <v>45800</v>
      </c>
      <c r="S2533">
        <v>0</v>
      </c>
      <c r="T2533" t="s">
        <v>1813</v>
      </c>
      <c r="U2533" s="16">
        <v>45848</v>
      </c>
      <c r="V2533" s="16">
        <v>45848</v>
      </c>
      <c r="Y2533" s="16">
        <v>45848</v>
      </c>
      <c r="AB2533" t="s">
        <v>5928</v>
      </c>
    </row>
    <row r="2534" spans="1:28" x14ac:dyDescent="0.35">
      <c r="A2534" t="s">
        <v>2220</v>
      </c>
      <c r="B2534" t="s">
        <v>2221</v>
      </c>
      <c r="C2534" t="s">
        <v>107</v>
      </c>
      <c r="D2534" t="s">
        <v>100</v>
      </c>
      <c r="E2534" s="16">
        <v>45800</v>
      </c>
      <c r="F2534">
        <v>4001939118</v>
      </c>
      <c r="G2534" t="s">
        <v>1809</v>
      </c>
      <c r="H2534" t="s">
        <v>2200</v>
      </c>
      <c r="I2534" t="s">
        <v>1831</v>
      </c>
      <c r="J2534">
        <v>3105462</v>
      </c>
      <c r="K2534">
        <v>6604406</v>
      </c>
      <c r="M2534">
        <v>2</v>
      </c>
      <c r="N2534">
        <v>19.88</v>
      </c>
      <c r="O2534">
        <v>39.76</v>
      </c>
      <c r="P2534" t="s">
        <v>1811</v>
      </c>
      <c r="Q2534" t="s">
        <v>1812</v>
      </c>
      <c r="R2534" s="16">
        <v>45800</v>
      </c>
      <c r="S2534">
        <v>0</v>
      </c>
      <c r="T2534" t="s">
        <v>1813</v>
      </c>
      <c r="U2534" s="16">
        <v>45848</v>
      </c>
      <c r="V2534" s="16">
        <v>45848</v>
      </c>
      <c r="Y2534" s="16">
        <v>45848</v>
      </c>
      <c r="AB2534" t="s">
        <v>5928</v>
      </c>
    </row>
    <row r="2535" spans="1:28" x14ac:dyDescent="0.35">
      <c r="A2535" t="s">
        <v>2220</v>
      </c>
      <c r="B2535" t="s">
        <v>2221</v>
      </c>
      <c r="C2535" t="s">
        <v>107</v>
      </c>
      <c r="D2535" t="s">
        <v>100</v>
      </c>
      <c r="E2535" s="16">
        <v>45800</v>
      </c>
      <c r="F2535">
        <v>4001939118</v>
      </c>
      <c r="G2535" t="s">
        <v>1809</v>
      </c>
      <c r="H2535" t="s">
        <v>5929</v>
      </c>
      <c r="I2535" t="s">
        <v>1820</v>
      </c>
      <c r="J2535">
        <v>3105462</v>
      </c>
      <c r="K2535">
        <v>6604406</v>
      </c>
      <c r="M2535">
        <v>19</v>
      </c>
      <c r="N2535">
        <v>10.19</v>
      </c>
      <c r="O2535">
        <v>193.61</v>
      </c>
      <c r="P2535" t="s">
        <v>1811</v>
      </c>
      <c r="Q2535" t="s">
        <v>1812</v>
      </c>
      <c r="R2535" s="16">
        <v>45800</v>
      </c>
      <c r="S2535">
        <v>0</v>
      </c>
      <c r="T2535" t="s">
        <v>1813</v>
      </c>
      <c r="U2535" s="16">
        <v>45848</v>
      </c>
      <c r="V2535" s="16">
        <v>45848</v>
      </c>
      <c r="Y2535" s="16">
        <v>45848</v>
      </c>
      <c r="AB2535" t="s">
        <v>5928</v>
      </c>
    </row>
    <row r="2536" spans="1:28" x14ac:dyDescent="0.35">
      <c r="A2536" t="s">
        <v>2220</v>
      </c>
      <c r="B2536" t="s">
        <v>2221</v>
      </c>
      <c r="C2536" t="s">
        <v>107</v>
      </c>
      <c r="D2536" t="s">
        <v>100</v>
      </c>
      <c r="E2536" s="16">
        <v>45800</v>
      </c>
      <c r="F2536">
        <v>4001939118</v>
      </c>
      <c r="G2536" t="s">
        <v>1809</v>
      </c>
      <c r="H2536" t="s">
        <v>1942</v>
      </c>
      <c r="I2536" t="s">
        <v>1822</v>
      </c>
      <c r="J2536">
        <v>3105462</v>
      </c>
      <c r="K2536">
        <v>6604406</v>
      </c>
      <c r="M2536">
        <v>19</v>
      </c>
      <c r="N2536">
        <v>1.41</v>
      </c>
      <c r="O2536">
        <v>26.79</v>
      </c>
      <c r="P2536" t="s">
        <v>1811</v>
      </c>
      <c r="Q2536" t="s">
        <v>1812</v>
      </c>
      <c r="R2536" s="16">
        <v>45800</v>
      </c>
      <c r="S2536">
        <v>0</v>
      </c>
      <c r="T2536" t="s">
        <v>1813</v>
      </c>
      <c r="U2536" s="16">
        <v>45848</v>
      </c>
      <c r="V2536" s="16">
        <v>45848</v>
      </c>
      <c r="Y2536" s="16">
        <v>45848</v>
      </c>
      <c r="AB2536" t="s">
        <v>5928</v>
      </c>
    </row>
    <row r="2537" spans="1:28" x14ac:dyDescent="0.35">
      <c r="A2537" t="s">
        <v>2220</v>
      </c>
      <c r="B2537" t="s">
        <v>2221</v>
      </c>
      <c r="C2537" t="s">
        <v>107</v>
      </c>
      <c r="D2537" t="s">
        <v>100</v>
      </c>
      <c r="E2537" s="16">
        <v>45800</v>
      </c>
      <c r="F2537">
        <v>4001939118</v>
      </c>
      <c r="G2537" t="s">
        <v>1809</v>
      </c>
      <c r="H2537" t="s">
        <v>5930</v>
      </c>
      <c r="I2537" t="s">
        <v>1826</v>
      </c>
      <c r="J2537">
        <v>3105462</v>
      </c>
      <c r="K2537">
        <v>6604406</v>
      </c>
      <c r="M2537">
        <v>2</v>
      </c>
      <c r="N2537">
        <v>2.15</v>
      </c>
      <c r="O2537">
        <v>4.3</v>
      </c>
      <c r="P2537" t="s">
        <v>1811</v>
      </c>
      <c r="Q2537" t="s">
        <v>1812</v>
      </c>
      <c r="R2537" s="16">
        <v>45800</v>
      </c>
      <c r="S2537">
        <v>0</v>
      </c>
      <c r="T2537" t="s">
        <v>1813</v>
      </c>
      <c r="U2537" s="16">
        <v>45848</v>
      </c>
      <c r="V2537" s="16">
        <v>45848</v>
      </c>
      <c r="Y2537" s="16">
        <v>45848</v>
      </c>
      <c r="AB2537" t="s">
        <v>5928</v>
      </c>
    </row>
    <row r="2538" spans="1:28" x14ac:dyDescent="0.35">
      <c r="A2538" t="s">
        <v>2220</v>
      </c>
      <c r="B2538" t="s">
        <v>2221</v>
      </c>
      <c r="C2538" t="s">
        <v>107</v>
      </c>
      <c r="D2538" t="s">
        <v>100</v>
      </c>
      <c r="E2538" s="16">
        <v>45800</v>
      </c>
      <c r="F2538">
        <v>4001939118</v>
      </c>
      <c r="G2538" t="s">
        <v>1809</v>
      </c>
      <c r="H2538" t="s">
        <v>1892</v>
      </c>
      <c r="I2538" t="s">
        <v>1823</v>
      </c>
      <c r="J2538">
        <v>3105462</v>
      </c>
      <c r="K2538">
        <v>6604406</v>
      </c>
      <c r="M2538">
        <v>2</v>
      </c>
      <c r="N2538">
        <v>1.54</v>
      </c>
      <c r="O2538">
        <v>3.08</v>
      </c>
      <c r="P2538" t="s">
        <v>1811</v>
      </c>
      <c r="Q2538" t="s">
        <v>1812</v>
      </c>
      <c r="R2538" s="16">
        <v>45800</v>
      </c>
      <c r="S2538">
        <v>0</v>
      </c>
      <c r="T2538" t="s">
        <v>1813</v>
      </c>
      <c r="U2538" s="16">
        <v>45848</v>
      </c>
      <c r="V2538" s="16">
        <v>45848</v>
      </c>
      <c r="Y2538" s="16">
        <v>45848</v>
      </c>
      <c r="AB2538" t="s">
        <v>5928</v>
      </c>
    </row>
    <row r="2539" spans="1:28" x14ac:dyDescent="0.35">
      <c r="A2539" t="s">
        <v>2220</v>
      </c>
      <c r="B2539" t="s">
        <v>2221</v>
      </c>
      <c r="C2539" t="s">
        <v>107</v>
      </c>
      <c r="D2539" t="s">
        <v>100</v>
      </c>
      <c r="E2539" s="16">
        <v>45800</v>
      </c>
      <c r="F2539">
        <v>4001939118</v>
      </c>
      <c r="G2539" t="s">
        <v>1809</v>
      </c>
      <c r="H2539" t="s">
        <v>2028</v>
      </c>
      <c r="I2539" t="s">
        <v>1826</v>
      </c>
      <c r="J2539">
        <v>3105462</v>
      </c>
      <c r="K2539">
        <v>6604406</v>
      </c>
      <c r="M2539">
        <v>4</v>
      </c>
      <c r="N2539">
        <v>2.48</v>
      </c>
      <c r="O2539">
        <v>9.92</v>
      </c>
      <c r="P2539" t="s">
        <v>1811</v>
      </c>
      <c r="Q2539" t="s">
        <v>1812</v>
      </c>
      <c r="R2539" s="16">
        <v>45800</v>
      </c>
      <c r="S2539">
        <v>0</v>
      </c>
      <c r="T2539" t="s">
        <v>1813</v>
      </c>
      <c r="U2539" s="16">
        <v>45848</v>
      </c>
      <c r="V2539" s="16">
        <v>45848</v>
      </c>
      <c r="Y2539" s="16">
        <v>45848</v>
      </c>
      <c r="AB2539" t="s">
        <v>5928</v>
      </c>
    </row>
    <row r="2540" spans="1:28" x14ac:dyDescent="0.35">
      <c r="A2540" t="s">
        <v>2388</v>
      </c>
      <c r="B2540" t="s">
        <v>2389</v>
      </c>
      <c r="C2540" t="s">
        <v>115</v>
      </c>
      <c r="D2540" t="s">
        <v>114</v>
      </c>
      <c r="E2540" s="16">
        <v>45807</v>
      </c>
      <c r="F2540">
        <v>4001949328</v>
      </c>
      <c r="G2540" t="s">
        <v>1927</v>
      </c>
      <c r="H2540" t="s">
        <v>5832</v>
      </c>
      <c r="I2540" t="s">
        <v>2668</v>
      </c>
      <c r="J2540">
        <v>3111091</v>
      </c>
      <c r="K2540">
        <v>6608674</v>
      </c>
      <c r="M2540">
        <v>4</v>
      </c>
      <c r="N2540">
        <v>32.33</v>
      </c>
      <c r="O2540">
        <v>129.32</v>
      </c>
      <c r="P2540" t="s">
        <v>1811</v>
      </c>
      <c r="Q2540" t="s">
        <v>1812</v>
      </c>
      <c r="R2540" s="16">
        <v>45807</v>
      </c>
      <c r="S2540">
        <v>44</v>
      </c>
      <c r="T2540" t="s">
        <v>1930</v>
      </c>
      <c r="U2540" s="16">
        <v>45839</v>
      </c>
      <c r="V2540" s="16">
        <v>45810</v>
      </c>
      <c r="Y2540" s="16">
        <v>45810</v>
      </c>
      <c r="AB2540" t="s">
        <v>5594</v>
      </c>
    </row>
    <row r="2541" spans="1:28" x14ac:dyDescent="0.35">
      <c r="A2541" t="s">
        <v>2388</v>
      </c>
      <c r="B2541" t="s">
        <v>2389</v>
      </c>
      <c r="C2541" t="s">
        <v>115</v>
      </c>
      <c r="D2541" t="s">
        <v>114</v>
      </c>
      <c r="E2541" s="16">
        <v>45807</v>
      </c>
      <c r="F2541">
        <v>4001949328</v>
      </c>
      <c r="G2541" t="s">
        <v>1927</v>
      </c>
      <c r="H2541" t="s">
        <v>3109</v>
      </c>
      <c r="I2541" t="s">
        <v>2274</v>
      </c>
      <c r="J2541">
        <v>3111091</v>
      </c>
      <c r="K2541">
        <v>6608674</v>
      </c>
      <c r="M2541">
        <v>18</v>
      </c>
      <c r="N2541">
        <v>1.89</v>
      </c>
      <c r="O2541">
        <v>34.020000000000003</v>
      </c>
      <c r="P2541" t="s">
        <v>1811</v>
      </c>
      <c r="Q2541" t="s">
        <v>1812</v>
      </c>
      <c r="R2541" s="16">
        <v>45807</v>
      </c>
      <c r="S2541">
        <v>44</v>
      </c>
      <c r="T2541" t="s">
        <v>1930</v>
      </c>
      <c r="U2541" s="16">
        <v>45839</v>
      </c>
      <c r="V2541" s="16">
        <v>45810</v>
      </c>
      <c r="Y2541" s="16">
        <v>45810</v>
      </c>
      <c r="AB2541" t="s">
        <v>5594</v>
      </c>
    </row>
    <row r="2542" spans="1:28" x14ac:dyDescent="0.35">
      <c r="A2542" t="s">
        <v>2146</v>
      </c>
      <c r="B2542" t="s">
        <v>2147</v>
      </c>
      <c r="C2542" t="s">
        <v>115</v>
      </c>
      <c r="D2542" t="s">
        <v>114</v>
      </c>
      <c r="E2542" s="16">
        <v>45762</v>
      </c>
      <c r="F2542">
        <v>4001893351</v>
      </c>
      <c r="G2542" t="s">
        <v>1927</v>
      </c>
      <c r="H2542" t="s">
        <v>6460</v>
      </c>
      <c r="I2542" t="s">
        <v>1842</v>
      </c>
      <c r="J2542">
        <v>3081834</v>
      </c>
      <c r="K2542">
        <v>6587570</v>
      </c>
      <c r="M2542">
        <v>2</v>
      </c>
      <c r="N2542">
        <v>194.48</v>
      </c>
      <c r="O2542">
        <v>388.96</v>
      </c>
      <c r="P2542" t="s">
        <v>1811</v>
      </c>
      <c r="Q2542" t="s">
        <v>1812</v>
      </c>
      <c r="R2542" s="16">
        <v>45820</v>
      </c>
      <c r="S2542">
        <v>35</v>
      </c>
      <c r="T2542" t="s">
        <v>1813</v>
      </c>
      <c r="U2542" s="16">
        <v>45829</v>
      </c>
      <c r="V2542" s="16">
        <v>45819</v>
      </c>
      <c r="Y2542" s="16">
        <v>45819</v>
      </c>
      <c r="AB2542" t="s">
        <v>3477</v>
      </c>
    </row>
    <row r="2543" spans="1:28" x14ac:dyDescent="0.35">
      <c r="A2543" t="s">
        <v>2146</v>
      </c>
      <c r="B2543" t="s">
        <v>2147</v>
      </c>
      <c r="C2543" t="s">
        <v>115</v>
      </c>
      <c r="D2543" t="s">
        <v>114</v>
      </c>
      <c r="E2543" s="16">
        <v>45762</v>
      </c>
      <c r="F2543">
        <v>4001893351</v>
      </c>
      <c r="G2543" t="s">
        <v>1927</v>
      </c>
      <c r="H2543" t="s">
        <v>6461</v>
      </c>
      <c r="I2543" t="s">
        <v>2825</v>
      </c>
      <c r="J2543">
        <v>3081834</v>
      </c>
      <c r="K2543">
        <v>6587570</v>
      </c>
      <c r="M2543">
        <v>2</v>
      </c>
      <c r="N2543">
        <v>82.91</v>
      </c>
      <c r="O2543">
        <v>165.82</v>
      </c>
      <c r="P2543" t="s">
        <v>1811</v>
      </c>
      <c r="Q2543" t="s">
        <v>1812</v>
      </c>
      <c r="R2543" s="16">
        <v>45820</v>
      </c>
      <c r="S2543">
        <v>35</v>
      </c>
      <c r="T2543" t="s">
        <v>1813</v>
      </c>
      <c r="U2543" s="16">
        <v>45829</v>
      </c>
      <c r="V2543" s="16">
        <v>45819</v>
      </c>
      <c r="Y2543" s="16">
        <v>45819</v>
      </c>
      <c r="AB2543" t="s">
        <v>3477</v>
      </c>
    </row>
    <row r="2544" spans="1:28" x14ac:dyDescent="0.35">
      <c r="A2544" t="s">
        <v>2146</v>
      </c>
      <c r="B2544" t="s">
        <v>2147</v>
      </c>
      <c r="C2544" t="s">
        <v>115</v>
      </c>
      <c r="D2544" t="s">
        <v>114</v>
      </c>
      <c r="E2544" s="16">
        <v>45762</v>
      </c>
      <c r="F2544">
        <v>4001893351</v>
      </c>
      <c r="G2544" t="s">
        <v>1927</v>
      </c>
      <c r="H2544" t="s">
        <v>6462</v>
      </c>
      <c r="I2544" t="s">
        <v>1822</v>
      </c>
      <c r="J2544">
        <v>3081834</v>
      </c>
      <c r="K2544">
        <v>6587570</v>
      </c>
      <c r="M2544">
        <v>1</v>
      </c>
      <c r="N2544">
        <v>47.4</v>
      </c>
      <c r="O2544">
        <v>47.4</v>
      </c>
      <c r="P2544" t="s">
        <v>1811</v>
      </c>
      <c r="Q2544" t="s">
        <v>1812</v>
      </c>
      <c r="R2544" s="16">
        <v>45820</v>
      </c>
      <c r="S2544">
        <v>35</v>
      </c>
      <c r="T2544" t="s">
        <v>1813</v>
      </c>
      <c r="U2544" s="16">
        <v>45829</v>
      </c>
      <c r="V2544" s="16">
        <v>45819</v>
      </c>
      <c r="Y2544" s="16">
        <v>45819</v>
      </c>
      <c r="AB2544" t="s">
        <v>3477</v>
      </c>
    </row>
    <row r="2545" spans="1:28" x14ac:dyDescent="0.35">
      <c r="A2545" t="s">
        <v>2146</v>
      </c>
      <c r="B2545" t="s">
        <v>2147</v>
      </c>
      <c r="C2545" t="s">
        <v>115</v>
      </c>
      <c r="D2545" t="s">
        <v>114</v>
      </c>
      <c r="E2545" s="16">
        <v>45762</v>
      </c>
      <c r="F2545">
        <v>4001893351</v>
      </c>
      <c r="G2545" t="s">
        <v>1927</v>
      </c>
      <c r="H2545" t="s">
        <v>6463</v>
      </c>
      <c r="I2545" t="s">
        <v>1822</v>
      </c>
      <c r="J2545">
        <v>3081834</v>
      </c>
      <c r="K2545">
        <v>6587570</v>
      </c>
      <c r="M2545">
        <v>1</v>
      </c>
      <c r="N2545">
        <v>21.04</v>
      </c>
      <c r="O2545">
        <v>21.04</v>
      </c>
      <c r="P2545" t="s">
        <v>1811</v>
      </c>
      <c r="Q2545" t="s">
        <v>1812</v>
      </c>
      <c r="R2545" s="16">
        <v>45820</v>
      </c>
      <c r="S2545">
        <v>35</v>
      </c>
      <c r="T2545" t="s">
        <v>1813</v>
      </c>
      <c r="U2545" s="16">
        <v>45829</v>
      </c>
      <c r="V2545" s="16">
        <v>45819</v>
      </c>
      <c r="Y2545" s="16">
        <v>45819</v>
      </c>
      <c r="AB2545" t="s">
        <v>3477</v>
      </c>
    </row>
    <row r="2546" spans="1:28" x14ac:dyDescent="0.35">
      <c r="A2546" t="s">
        <v>2146</v>
      </c>
      <c r="B2546" t="s">
        <v>2147</v>
      </c>
      <c r="C2546" t="s">
        <v>115</v>
      </c>
      <c r="D2546" t="s">
        <v>114</v>
      </c>
      <c r="E2546" s="16">
        <v>45762</v>
      </c>
      <c r="F2546">
        <v>4001893351</v>
      </c>
      <c r="G2546" t="s">
        <v>1927</v>
      </c>
      <c r="H2546" t="s">
        <v>3195</v>
      </c>
      <c r="I2546" t="s">
        <v>1984</v>
      </c>
      <c r="J2546">
        <v>3081834</v>
      </c>
      <c r="K2546">
        <v>6587570</v>
      </c>
      <c r="M2546">
        <v>1</v>
      </c>
      <c r="N2546">
        <v>11.81</v>
      </c>
      <c r="O2546">
        <v>11.81</v>
      </c>
      <c r="P2546" t="s">
        <v>1811</v>
      </c>
      <c r="Q2546" t="s">
        <v>1812</v>
      </c>
      <c r="R2546" s="16">
        <v>45820</v>
      </c>
      <c r="S2546">
        <v>35</v>
      </c>
      <c r="T2546" t="s">
        <v>1813</v>
      </c>
      <c r="U2546" s="16">
        <v>45829</v>
      </c>
      <c r="V2546" s="16">
        <v>45819</v>
      </c>
      <c r="Y2546" s="16">
        <v>45819</v>
      </c>
      <c r="AB2546" t="s">
        <v>3477</v>
      </c>
    </row>
    <row r="2547" spans="1:28" x14ac:dyDescent="0.35">
      <c r="A2547" t="s">
        <v>2146</v>
      </c>
      <c r="B2547" t="s">
        <v>2147</v>
      </c>
      <c r="C2547" t="s">
        <v>115</v>
      </c>
      <c r="D2547" t="s">
        <v>114</v>
      </c>
      <c r="E2547" s="16">
        <v>45762</v>
      </c>
      <c r="F2547">
        <v>4001893351</v>
      </c>
      <c r="G2547" t="s">
        <v>1927</v>
      </c>
      <c r="H2547" t="s">
        <v>5875</v>
      </c>
      <c r="I2547" t="s">
        <v>1825</v>
      </c>
      <c r="J2547">
        <v>3081834</v>
      </c>
      <c r="K2547">
        <v>6587570</v>
      </c>
      <c r="M2547">
        <v>1</v>
      </c>
      <c r="N2547">
        <v>16.920000000000002</v>
      </c>
      <c r="O2547">
        <v>16.920000000000002</v>
      </c>
      <c r="P2547" t="s">
        <v>1811</v>
      </c>
      <c r="Q2547" t="s">
        <v>1812</v>
      </c>
      <c r="R2547" s="16">
        <v>45820</v>
      </c>
      <c r="S2547">
        <v>35</v>
      </c>
      <c r="T2547" t="s">
        <v>1813</v>
      </c>
      <c r="U2547" s="16">
        <v>45829</v>
      </c>
      <c r="V2547" s="16">
        <v>45819</v>
      </c>
      <c r="Y2547" s="16">
        <v>45819</v>
      </c>
      <c r="AB2547" t="s">
        <v>3477</v>
      </c>
    </row>
    <row r="2548" spans="1:28" x14ac:dyDescent="0.35">
      <c r="A2548" t="s">
        <v>2146</v>
      </c>
      <c r="B2548" t="s">
        <v>2147</v>
      </c>
      <c r="C2548" t="s">
        <v>115</v>
      </c>
      <c r="D2548" t="s">
        <v>114</v>
      </c>
      <c r="E2548" s="16">
        <v>45762</v>
      </c>
      <c r="F2548">
        <v>4001893351</v>
      </c>
      <c r="G2548" t="s">
        <v>1927</v>
      </c>
      <c r="H2548" t="s">
        <v>2537</v>
      </c>
      <c r="I2548" t="s">
        <v>1822</v>
      </c>
      <c r="J2548">
        <v>3081834</v>
      </c>
      <c r="K2548">
        <v>6587570</v>
      </c>
      <c r="M2548">
        <v>4</v>
      </c>
      <c r="N2548">
        <v>1.75</v>
      </c>
      <c r="O2548">
        <v>7</v>
      </c>
      <c r="P2548" t="s">
        <v>1811</v>
      </c>
      <c r="Q2548" t="s">
        <v>1812</v>
      </c>
      <c r="R2548" s="16">
        <v>45820</v>
      </c>
      <c r="S2548">
        <v>35</v>
      </c>
      <c r="T2548" t="s">
        <v>1813</v>
      </c>
      <c r="U2548" s="16">
        <v>45829</v>
      </c>
      <c r="V2548" s="16">
        <v>45819</v>
      </c>
      <c r="Y2548" s="16">
        <v>45819</v>
      </c>
      <c r="AB2548" t="s">
        <v>3477</v>
      </c>
    </row>
    <row r="2549" spans="1:28" x14ac:dyDescent="0.35">
      <c r="A2549" t="s">
        <v>2146</v>
      </c>
      <c r="B2549" t="s">
        <v>2147</v>
      </c>
      <c r="C2549" t="s">
        <v>115</v>
      </c>
      <c r="D2549" t="s">
        <v>114</v>
      </c>
      <c r="E2549" s="16">
        <v>45762</v>
      </c>
      <c r="F2549">
        <v>4001893351</v>
      </c>
      <c r="G2549" t="s">
        <v>1927</v>
      </c>
      <c r="H2549" t="s">
        <v>4639</v>
      </c>
      <c r="I2549" t="s">
        <v>1825</v>
      </c>
      <c r="J2549">
        <v>3081834</v>
      </c>
      <c r="K2549">
        <v>6587570</v>
      </c>
      <c r="M2549">
        <v>4</v>
      </c>
      <c r="N2549">
        <v>8.5399999999999991</v>
      </c>
      <c r="O2549">
        <v>34.159999999999997</v>
      </c>
      <c r="P2549" t="s">
        <v>1811</v>
      </c>
      <c r="Q2549" t="s">
        <v>1812</v>
      </c>
      <c r="R2549" s="16">
        <v>45820</v>
      </c>
      <c r="S2549">
        <v>35</v>
      </c>
      <c r="T2549" t="s">
        <v>1813</v>
      </c>
      <c r="U2549" s="16">
        <v>45829</v>
      </c>
      <c r="V2549" s="16">
        <v>45819</v>
      </c>
      <c r="Y2549" s="16">
        <v>45819</v>
      </c>
      <c r="AB2549" t="s">
        <v>3477</v>
      </c>
    </row>
    <row r="2550" spans="1:28" x14ac:dyDescent="0.35">
      <c r="A2550" t="s">
        <v>2146</v>
      </c>
      <c r="B2550" t="s">
        <v>2147</v>
      </c>
      <c r="C2550" t="s">
        <v>115</v>
      </c>
      <c r="D2550" t="s">
        <v>114</v>
      </c>
      <c r="E2550" s="16">
        <v>45762</v>
      </c>
      <c r="F2550">
        <v>4001893351</v>
      </c>
      <c r="G2550" t="s">
        <v>1927</v>
      </c>
      <c r="H2550" t="s">
        <v>4476</v>
      </c>
      <c r="I2550" t="s">
        <v>1822</v>
      </c>
      <c r="J2550">
        <v>3081834</v>
      </c>
      <c r="K2550">
        <v>6587570</v>
      </c>
      <c r="M2550">
        <v>2</v>
      </c>
      <c r="N2550">
        <v>5.22</v>
      </c>
      <c r="O2550">
        <v>10.44</v>
      </c>
      <c r="P2550" t="s">
        <v>1811</v>
      </c>
      <c r="Q2550" t="s">
        <v>1812</v>
      </c>
      <c r="R2550" s="16">
        <v>45820</v>
      </c>
      <c r="S2550">
        <v>35</v>
      </c>
      <c r="T2550" t="s">
        <v>1813</v>
      </c>
      <c r="U2550" s="16">
        <v>45829</v>
      </c>
      <c r="V2550" s="16">
        <v>45819</v>
      </c>
      <c r="Y2550" s="16">
        <v>45819</v>
      </c>
      <c r="AB2550" t="s">
        <v>3477</v>
      </c>
    </row>
    <row r="2551" spans="1:28" x14ac:dyDescent="0.35">
      <c r="A2551" t="s">
        <v>2146</v>
      </c>
      <c r="B2551" t="s">
        <v>2147</v>
      </c>
      <c r="C2551" t="s">
        <v>115</v>
      </c>
      <c r="D2551" t="s">
        <v>114</v>
      </c>
      <c r="E2551" s="16">
        <v>45762</v>
      </c>
      <c r="F2551">
        <v>4001893351</v>
      </c>
      <c r="G2551" t="s">
        <v>1927</v>
      </c>
      <c r="H2551" t="s">
        <v>6464</v>
      </c>
      <c r="I2551" t="s">
        <v>1944</v>
      </c>
      <c r="J2551">
        <v>3081834</v>
      </c>
      <c r="K2551">
        <v>6587570</v>
      </c>
      <c r="M2551">
        <v>4</v>
      </c>
      <c r="N2551">
        <v>34.71</v>
      </c>
      <c r="O2551">
        <v>138.84</v>
      </c>
      <c r="P2551" t="s">
        <v>1811</v>
      </c>
      <c r="Q2551" t="s">
        <v>1812</v>
      </c>
      <c r="R2551" s="16">
        <v>45820</v>
      </c>
      <c r="S2551">
        <v>35</v>
      </c>
      <c r="T2551" t="s">
        <v>1813</v>
      </c>
      <c r="U2551" s="16">
        <v>45829</v>
      </c>
      <c r="V2551" s="16">
        <v>45819</v>
      </c>
      <c r="Y2551" s="16">
        <v>45819</v>
      </c>
      <c r="AB2551" t="s">
        <v>3477</v>
      </c>
    </row>
    <row r="2552" spans="1:28" x14ac:dyDescent="0.35">
      <c r="A2552" t="s">
        <v>2146</v>
      </c>
      <c r="B2552" t="s">
        <v>2147</v>
      </c>
      <c r="C2552" t="s">
        <v>115</v>
      </c>
      <c r="D2552" t="s">
        <v>114</v>
      </c>
      <c r="E2552" s="16">
        <v>45762</v>
      </c>
      <c r="F2552">
        <v>4001893351</v>
      </c>
      <c r="G2552" t="s">
        <v>1927</v>
      </c>
      <c r="H2552" t="s">
        <v>2148</v>
      </c>
      <c r="I2552" t="s">
        <v>1819</v>
      </c>
      <c r="J2552">
        <v>3081834</v>
      </c>
      <c r="K2552">
        <v>6587570</v>
      </c>
      <c r="M2552">
        <v>1</v>
      </c>
      <c r="N2552">
        <v>58.66</v>
      </c>
      <c r="O2552">
        <v>58.66</v>
      </c>
      <c r="P2552" t="s">
        <v>1811</v>
      </c>
      <c r="Q2552" t="s">
        <v>1812</v>
      </c>
      <c r="R2552" s="16">
        <v>45820</v>
      </c>
      <c r="S2552">
        <v>35</v>
      </c>
      <c r="T2552" t="s">
        <v>1813</v>
      </c>
      <c r="U2552" s="16">
        <v>45829</v>
      </c>
      <c r="V2552" s="16">
        <v>45819</v>
      </c>
      <c r="Y2552" s="16">
        <v>45819</v>
      </c>
      <c r="AB2552" t="s">
        <v>3477</v>
      </c>
    </row>
    <row r="2553" spans="1:28" x14ac:dyDescent="0.35">
      <c r="A2553" t="s">
        <v>2146</v>
      </c>
      <c r="B2553" t="s">
        <v>2147</v>
      </c>
      <c r="C2553" t="s">
        <v>115</v>
      </c>
      <c r="D2553" t="s">
        <v>114</v>
      </c>
      <c r="E2553" s="16">
        <v>45762</v>
      </c>
      <c r="F2553">
        <v>4001893351</v>
      </c>
      <c r="G2553" t="s">
        <v>1927</v>
      </c>
      <c r="H2553" t="s">
        <v>6465</v>
      </c>
      <c r="I2553" t="s">
        <v>1819</v>
      </c>
      <c r="J2553">
        <v>3081834</v>
      </c>
      <c r="K2553">
        <v>6587570</v>
      </c>
      <c r="M2553">
        <v>4</v>
      </c>
      <c r="N2553">
        <v>4.53</v>
      </c>
      <c r="O2553">
        <v>18.12</v>
      </c>
      <c r="P2553" t="s">
        <v>1811</v>
      </c>
      <c r="Q2553" t="s">
        <v>1812</v>
      </c>
      <c r="R2553" s="16">
        <v>45820</v>
      </c>
      <c r="S2553">
        <v>35</v>
      </c>
      <c r="T2553" t="s">
        <v>1813</v>
      </c>
      <c r="U2553" s="16">
        <v>45829</v>
      </c>
      <c r="V2553" s="16">
        <v>45819</v>
      </c>
      <c r="Y2553" s="16">
        <v>45819</v>
      </c>
      <c r="AB2553" t="s">
        <v>3477</v>
      </c>
    </row>
    <row r="2554" spans="1:28" x14ac:dyDescent="0.35">
      <c r="A2554" t="s">
        <v>2146</v>
      </c>
      <c r="B2554" t="s">
        <v>2147</v>
      </c>
      <c r="C2554" t="s">
        <v>115</v>
      </c>
      <c r="D2554" t="s">
        <v>114</v>
      </c>
      <c r="E2554" s="16">
        <v>45762</v>
      </c>
      <c r="F2554">
        <v>4001893351</v>
      </c>
      <c r="G2554" t="s">
        <v>1927</v>
      </c>
      <c r="H2554" t="s">
        <v>4568</v>
      </c>
      <c r="I2554" t="s">
        <v>1831</v>
      </c>
      <c r="J2554">
        <v>3081834</v>
      </c>
      <c r="K2554">
        <v>6587570</v>
      </c>
      <c r="M2554">
        <v>2</v>
      </c>
      <c r="N2554">
        <v>31.01</v>
      </c>
      <c r="O2554">
        <v>62.02</v>
      </c>
      <c r="P2554" t="s">
        <v>1811</v>
      </c>
      <c r="Q2554" t="s">
        <v>1812</v>
      </c>
      <c r="R2554" s="16">
        <v>45820</v>
      </c>
      <c r="S2554">
        <v>35</v>
      </c>
      <c r="T2554" t="s">
        <v>1813</v>
      </c>
      <c r="U2554" s="16">
        <v>45829</v>
      </c>
      <c r="V2554" s="16">
        <v>45819</v>
      </c>
      <c r="Y2554" s="16">
        <v>45819</v>
      </c>
      <c r="AB2554" t="s">
        <v>3477</v>
      </c>
    </row>
    <row r="2555" spans="1:28" x14ac:dyDescent="0.35">
      <c r="A2555" t="s">
        <v>2146</v>
      </c>
      <c r="B2555" t="s">
        <v>2147</v>
      </c>
      <c r="C2555" t="s">
        <v>115</v>
      </c>
      <c r="D2555" t="s">
        <v>114</v>
      </c>
      <c r="E2555" s="16">
        <v>45762</v>
      </c>
      <c r="F2555">
        <v>4001893351</v>
      </c>
      <c r="G2555" t="s">
        <v>1927</v>
      </c>
      <c r="H2555" t="s">
        <v>2149</v>
      </c>
      <c r="I2555" t="s">
        <v>1823</v>
      </c>
      <c r="J2555">
        <v>3081834</v>
      </c>
      <c r="K2555">
        <v>6587570</v>
      </c>
      <c r="M2555">
        <v>1</v>
      </c>
      <c r="N2555">
        <v>33.14</v>
      </c>
      <c r="O2555">
        <v>33.14</v>
      </c>
      <c r="P2555" t="s">
        <v>1811</v>
      </c>
      <c r="Q2555" t="s">
        <v>1812</v>
      </c>
      <c r="R2555" s="16">
        <v>45820</v>
      </c>
      <c r="S2555">
        <v>35</v>
      </c>
      <c r="T2555" t="s">
        <v>1813</v>
      </c>
      <c r="U2555" s="16">
        <v>45829</v>
      </c>
      <c r="V2555" s="16">
        <v>45819</v>
      </c>
      <c r="Y2555" s="16">
        <v>45819</v>
      </c>
      <c r="AB2555" t="s">
        <v>3477</v>
      </c>
    </row>
    <row r="2556" spans="1:28" x14ac:dyDescent="0.35">
      <c r="A2556" t="s">
        <v>2146</v>
      </c>
      <c r="B2556" t="s">
        <v>2147</v>
      </c>
      <c r="C2556" t="s">
        <v>115</v>
      </c>
      <c r="D2556" t="s">
        <v>114</v>
      </c>
      <c r="E2556" s="16">
        <v>45762</v>
      </c>
      <c r="F2556">
        <v>4001893351</v>
      </c>
      <c r="G2556" t="s">
        <v>1927</v>
      </c>
      <c r="H2556" t="s">
        <v>1959</v>
      </c>
      <c r="I2556" t="s">
        <v>1831</v>
      </c>
      <c r="J2556">
        <v>3081834</v>
      </c>
      <c r="K2556">
        <v>6587570</v>
      </c>
      <c r="M2556">
        <v>1</v>
      </c>
      <c r="N2556">
        <v>13.77</v>
      </c>
      <c r="O2556">
        <v>13.77</v>
      </c>
      <c r="P2556" t="s">
        <v>1811</v>
      </c>
      <c r="Q2556" t="s">
        <v>1812</v>
      </c>
      <c r="R2556" s="16">
        <v>45820</v>
      </c>
      <c r="S2556">
        <v>35</v>
      </c>
      <c r="T2556" t="s">
        <v>1813</v>
      </c>
      <c r="U2556" s="16">
        <v>45829</v>
      </c>
      <c r="V2556" s="16">
        <v>45819</v>
      </c>
      <c r="Y2556" s="16">
        <v>45819</v>
      </c>
      <c r="AB2556" t="s">
        <v>3477</v>
      </c>
    </row>
    <row r="2557" spans="1:28" x14ac:dyDescent="0.35">
      <c r="A2557" t="s">
        <v>2146</v>
      </c>
      <c r="B2557" t="s">
        <v>2147</v>
      </c>
      <c r="C2557" t="s">
        <v>115</v>
      </c>
      <c r="D2557" t="s">
        <v>114</v>
      </c>
      <c r="E2557" s="16">
        <v>45762</v>
      </c>
      <c r="F2557">
        <v>4001893351</v>
      </c>
      <c r="G2557" t="s">
        <v>1927</v>
      </c>
      <c r="H2557" t="s">
        <v>1940</v>
      </c>
      <c r="I2557" t="s">
        <v>1826</v>
      </c>
      <c r="J2557">
        <v>3081834</v>
      </c>
      <c r="K2557">
        <v>6587570</v>
      </c>
      <c r="M2557">
        <v>4</v>
      </c>
      <c r="N2557">
        <v>22.28</v>
      </c>
      <c r="O2557">
        <v>89.12</v>
      </c>
      <c r="P2557" t="s">
        <v>1811</v>
      </c>
      <c r="Q2557" t="s">
        <v>1812</v>
      </c>
      <c r="R2557" s="16">
        <v>45820</v>
      </c>
      <c r="S2557">
        <v>35</v>
      </c>
      <c r="T2557" t="s">
        <v>1813</v>
      </c>
      <c r="U2557" s="16">
        <v>45829</v>
      </c>
      <c r="V2557" s="16">
        <v>45819</v>
      </c>
      <c r="Y2557" s="16">
        <v>45819</v>
      </c>
      <c r="AB2557" t="s">
        <v>3477</v>
      </c>
    </row>
    <row r="2558" spans="1:28" x14ac:dyDescent="0.35">
      <c r="A2558" t="s">
        <v>2146</v>
      </c>
      <c r="B2558" t="s">
        <v>2147</v>
      </c>
      <c r="C2558" t="s">
        <v>115</v>
      </c>
      <c r="D2558" t="s">
        <v>114</v>
      </c>
      <c r="E2558" s="16">
        <v>45762</v>
      </c>
      <c r="F2558">
        <v>4001893351</v>
      </c>
      <c r="G2558" t="s">
        <v>1927</v>
      </c>
      <c r="H2558" t="s">
        <v>2151</v>
      </c>
      <c r="I2558" t="s">
        <v>2152</v>
      </c>
      <c r="J2558">
        <v>3081834</v>
      </c>
      <c r="K2558">
        <v>6587570</v>
      </c>
      <c r="M2558">
        <v>1</v>
      </c>
      <c r="N2558">
        <v>18.87</v>
      </c>
      <c r="O2558">
        <v>18.87</v>
      </c>
      <c r="P2558" t="s">
        <v>1811</v>
      </c>
      <c r="Q2558" t="s">
        <v>1812</v>
      </c>
      <c r="R2558" s="16">
        <v>45820</v>
      </c>
      <c r="S2558">
        <v>35</v>
      </c>
      <c r="T2558" t="s">
        <v>1813</v>
      </c>
      <c r="U2558" s="16">
        <v>45829</v>
      </c>
      <c r="V2558" s="16">
        <v>45819</v>
      </c>
      <c r="Y2558" s="16">
        <v>45819</v>
      </c>
      <c r="AB2558" t="s">
        <v>3477</v>
      </c>
    </row>
    <row r="2559" spans="1:28" x14ac:dyDescent="0.35">
      <c r="A2559" t="s">
        <v>2146</v>
      </c>
      <c r="B2559" t="s">
        <v>2147</v>
      </c>
      <c r="C2559" t="s">
        <v>115</v>
      </c>
      <c r="D2559" t="s">
        <v>114</v>
      </c>
      <c r="E2559" s="16">
        <v>45762</v>
      </c>
      <c r="F2559">
        <v>4001893351</v>
      </c>
      <c r="G2559" t="s">
        <v>1927</v>
      </c>
      <c r="H2559" t="s">
        <v>1933</v>
      </c>
      <c r="I2559" t="s">
        <v>1823</v>
      </c>
      <c r="J2559">
        <v>3081834</v>
      </c>
      <c r="K2559">
        <v>6587570</v>
      </c>
      <c r="M2559">
        <v>4</v>
      </c>
      <c r="N2559">
        <v>28.34</v>
      </c>
      <c r="O2559">
        <v>113.36</v>
      </c>
      <c r="P2559" t="s">
        <v>1811</v>
      </c>
      <c r="Q2559" t="s">
        <v>1812</v>
      </c>
      <c r="R2559" s="16">
        <v>45820</v>
      </c>
      <c r="S2559">
        <v>35</v>
      </c>
      <c r="T2559" t="s">
        <v>1813</v>
      </c>
      <c r="U2559" s="16">
        <v>45829</v>
      </c>
      <c r="V2559" s="16">
        <v>45819</v>
      </c>
      <c r="Y2559" s="16">
        <v>45819</v>
      </c>
      <c r="AB2559" t="s">
        <v>3477</v>
      </c>
    </row>
    <row r="2560" spans="1:28" x14ac:dyDescent="0.35">
      <c r="A2560" t="s">
        <v>2301</v>
      </c>
      <c r="B2560" t="s">
        <v>2302</v>
      </c>
      <c r="C2560" t="s">
        <v>115</v>
      </c>
      <c r="D2560" t="s">
        <v>114</v>
      </c>
      <c r="E2560" s="16">
        <v>45769</v>
      </c>
      <c r="F2560">
        <v>4001899979</v>
      </c>
      <c r="G2560" t="s">
        <v>1927</v>
      </c>
      <c r="H2560" t="s">
        <v>6466</v>
      </c>
      <c r="I2560" t="s">
        <v>4978</v>
      </c>
      <c r="J2560">
        <v>3081834</v>
      </c>
      <c r="K2560">
        <v>6587570</v>
      </c>
      <c r="M2560">
        <v>1</v>
      </c>
      <c r="N2560">
        <v>24289.38</v>
      </c>
      <c r="O2560">
        <v>24289.38</v>
      </c>
      <c r="P2560" t="s">
        <v>1811</v>
      </c>
      <c r="Q2560" t="s">
        <v>1812</v>
      </c>
      <c r="R2560" s="16">
        <v>45817</v>
      </c>
      <c r="S2560">
        <v>25</v>
      </c>
      <c r="T2560" t="s">
        <v>1813</v>
      </c>
      <c r="U2560" s="16">
        <v>45829</v>
      </c>
      <c r="V2560" s="16">
        <v>45829</v>
      </c>
      <c r="Y2560" s="16">
        <v>45829</v>
      </c>
      <c r="AB2560" t="s">
        <v>3477</v>
      </c>
    </row>
    <row r="2561" spans="1:28" x14ac:dyDescent="0.35">
      <c r="A2561" t="s">
        <v>2784</v>
      </c>
      <c r="B2561" t="s">
        <v>3974</v>
      </c>
      <c r="C2561" t="s">
        <v>1400</v>
      </c>
      <c r="D2561" t="s">
        <v>1301</v>
      </c>
      <c r="E2561" s="16">
        <v>45797</v>
      </c>
      <c r="F2561">
        <v>4001935411</v>
      </c>
      <c r="G2561" t="s">
        <v>1809</v>
      </c>
      <c r="H2561" t="s">
        <v>6467</v>
      </c>
      <c r="I2561" t="s">
        <v>2613</v>
      </c>
      <c r="J2561">
        <v>3020201</v>
      </c>
      <c r="K2561">
        <v>6541470</v>
      </c>
      <c r="M2561">
        <v>2</v>
      </c>
      <c r="N2561">
        <v>7.64</v>
      </c>
      <c r="O2561">
        <v>15.28</v>
      </c>
      <c r="P2561" t="s">
        <v>1811</v>
      </c>
      <c r="Q2561" t="s">
        <v>1812</v>
      </c>
      <c r="R2561" s="16">
        <v>45820</v>
      </c>
      <c r="S2561">
        <v>49</v>
      </c>
      <c r="T2561" t="s">
        <v>1930</v>
      </c>
      <c r="U2561" s="16">
        <v>45839</v>
      </c>
      <c r="V2561" s="16">
        <v>45805</v>
      </c>
      <c r="Y2561" s="16">
        <v>45805</v>
      </c>
      <c r="AB2561" t="s">
        <v>6468</v>
      </c>
    </row>
    <row r="2562" spans="1:28" x14ac:dyDescent="0.35">
      <c r="A2562" t="s">
        <v>2784</v>
      </c>
      <c r="B2562" t="s">
        <v>3974</v>
      </c>
      <c r="C2562" t="s">
        <v>1400</v>
      </c>
      <c r="D2562" t="s">
        <v>1301</v>
      </c>
      <c r="E2562" s="16">
        <v>45797</v>
      </c>
      <c r="F2562">
        <v>4001935411</v>
      </c>
      <c r="G2562" t="s">
        <v>1809</v>
      </c>
      <c r="H2562" t="s">
        <v>6469</v>
      </c>
      <c r="I2562" t="s">
        <v>1852</v>
      </c>
      <c r="J2562">
        <v>3020201</v>
      </c>
      <c r="K2562">
        <v>6541470</v>
      </c>
      <c r="M2562">
        <v>3</v>
      </c>
      <c r="N2562">
        <v>11.05</v>
      </c>
      <c r="O2562">
        <v>33.15</v>
      </c>
      <c r="P2562" t="s">
        <v>1811</v>
      </c>
      <c r="Q2562" t="s">
        <v>1812</v>
      </c>
      <c r="R2562" s="16">
        <v>45820</v>
      </c>
      <c r="S2562">
        <v>49</v>
      </c>
      <c r="T2562" t="s">
        <v>1930</v>
      </c>
      <c r="U2562" s="16">
        <v>45839</v>
      </c>
      <c r="V2562" s="16">
        <v>45805</v>
      </c>
      <c r="Y2562" s="16">
        <v>45805</v>
      </c>
      <c r="AB2562" t="s">
        <v>6468</v>
      </c>
    </row>
    <row r="2563" spans="1:28" x14ac:dyDescent="0.35">
      <c r="A2563" t="s">
        <v>2784</v>
      </c>
      <c r="B2563" t="s">
        <v>3974</v>
      </c>
      <c r="C2563" t="s">
        <v>1400</v>
      </c>
      <c r="D2563" t="s">
        <v>1301</v>
      </c>
      <c r="E2563" s="16">
        <v>45797</v>
      </c>
      <c r="F2563">
        <v>4001935411</v>
      </c>
      <c r="G2563" t="s">
        <v>1809</v>
      </c>
      <c r="H2563" t="s">
        <v>6470</v>
      </c>
      <c r="I2563" t="s">
        <v>6471</v>
      </c>
      <c r="J2563">
        <v>3020201</v>
      </c>
      <c r="K2563">
        <v>6541470</v>
      </c>
      <c r="M2563">
        <v>3</v>
      </c>
      <c r="N2563">
        <v>34.909999999999997</v>
      </c>
      <c r="O2563">
        <v>104.73</v>
      </c>
      <c r="P2563" t="s">
        <v>1811</v>
      </c>
      <c r="Q2563" t="s">
        <v>1812</v>
      </c>
      <c r="R2563" s="16">
        <v>45820</v>
      </c>
      <c r="S2563">
        <v>49</v>
      </c>
      <c r="T2563" t="s">
        <v>1930</v>
      </c>
      <c r="U2563" s="16">
        <v>45839</v>
      </c>
      <c r="V2563" s="16">
        <v>45805</v>
      </c>
      <c r="Y2563" s="16">
        <v>45805</v>
      </c>
      <c r="AB2563" t="s">
        <v>6468</v>
      </c>
    </row>
    <row r="2564" spans="1:28" x14ac:dyDescent="0.35">
      <c r="A2564" t="s">
        <v>2784</v>
      </c>
      <c r="B2564" t="s">
        <v>3974</v>
      </c>
      <c r="C2564" t="s">
        <v>1400</v>
      </c>
      <c r="D2564" t="s">
        <v>1301</v>
      </c>
      <c r="E2564" s="16">
        <v>45797</v>
      </c>
      <c r="F2564">
        <v>4001935411</v>
      </c>
      <c r="G2564" t="s">
        <v>1809</v>
      </c>
      <c r="H2564" t="s">
        <v>2158</v>
      </c>
      <c r="I2564" t="s">
        <v>2159</v>
      </c>
      <c r="J2564">
        <v>3020201</v>
      </c>
      <c r="K2564">
        <v>6541470</v>
      </c>
      <c r="M2564">
        <v>1</v>
      </c>
      <c r="N2564">
        <v>0.57999999999999996</v>
      </c>
      <c r="O2564">
        <v>0.57999999999999996</v>
      </c>
      <c r="P2564" t="s">
        <v>1811</v>
      </c>
      <c r="Q2564" t="s">
        <v>1812</v>
      </c>
      <c r="R2564" s="16">
        <v>45820</v>
      </c>
      <c r="S2564">
        <v>49</v>
      </c>
      <c r="T2564" t="s">
        <v>1930</v>
      </c>
      <c r="U2564" s="16">
        <v>45839</v>
      </c>
      <c r="V2564" s="16">
        <v>45805</v>
      </c>
      <c r="Y2564" s="16">
        <v>45805</v>
      </c>
      <c r="AB2564" t="s">
        <v>6468</v>
      </c>
    </row>
    <row r="2565" spans="1:28" x14ac:dyDescent="0.35">
      <c r="A2565" t="s">
        <v>2784</v>
      </c>
      <c r="B2565" t="s">
        <v>3974</v>
      </c>
      <c r="C2565" t="s">
        <v>1400</v>
      </c>
      <c r="D2565" t="s">
        <v>1301</v>
      </c>
      <c r="E2565" s="16">
        <v>45797</v>
      </c>
      <c r="F2565">
        <v>4001935411</v>
      </c>
      <c r="G2565" t="s">
        <v>1809</v>
      </c>
      <c r="H2565" t="s">
        <v>6472</v>
      </c>
      <c r="I2565" t="s">
        <v>2125</v>
      </c>
      <c r="J2565">
        <v>3020201</v>
      </c>
      <c r="K2565">
        <v>6541470</v>
      </c>
      <c r="M2565">
        <v>1</v>
      </c>
      <c r="N2565">
        <v>10419.06</v>
      </c>
      <c r="O2565">
        <v>10419.06</v>
      </c>
      <c r="P2565" t="s">
        <v>1811</v>
      </c>
      <c r="Q2565" t="s">
        <v>1812</v>
      </c>
      <c r="R2565" s="16">
        <v>45820</v>
      </c>
      <c r="S2565">
        <v>49</v>
      </c>
      <c r="T2565" t="s">
        <v>1930</v>
      </c>
      <c r="U2565" s="16">
        <v>45839</v>
      </c>
      <c r="V2565" s="16">
        <v>45805</v>
      </c>
      <c r="Y2565" s="16">
        <v>45805</v>
      </c>
      <c r="AB2565" t="s">
        <v>6468</v>
      </c>
    </row>
    <row r="2566" spans="1:28" x14ac:dyDescent="0.35">
      <c r="A2566" t="s">
        <v>2784</v>
      </c>
      <c r="B2566" t="s">
        <v>3974</v>
      </c>
      <c r="C2566" t="s">
        <v>1400</v>
      </c>
      <c r="D2566" t="s">
        <v>1301</v>
      </c>
      <c r="E2566" s="16">
        <v>45797</v>
      </c>
      <c r="F2566">
        <v>4001935411</v>
      </c>
      <c r="G2566" t="s">
        <v>1809</v>
      </c>
      <c r="H2566" t="s">
        <v>6473</v>
      </c>
      <c r="I2566" t="s">
        <v>1828</v>
      </c>
      <c r="J2566">
        <v>3020201</v>
      </c>
      <c r="K2566">
        <v>6541470</v>
      </c>
      <c r="M2566">
        <v>1</v>
      </c>
      <c r="N2566">
        <v>255.21</v>
      </c>
      <c r="O2566">
        <v>255.21</v>
      </c>
      <c r="P2566" t="s">
        <v>1811</v>
      </c>
      <c r="Q2566" t="s">
        <v>1812</v>
      </c>
      <c r="R2566" s="16">
        <v>45820</v>
      </c>
      <c r="S2566">
        <v>49</v>
      </c>
      <c r="T2566" t="s">
        <v>1930</v>
      </c>
      <c r="U2566" s="16">
        <v>45839</v>
      </c>
      <c r="V2566" s="16">
        <v>45805</v>
      </c>
      <c r="Y2566" s="16">
        <v>45805</v>
      </c>
      <c r="AB2566" t="s">
        <v>6468</v>
      </c>
    </row>
    <row r="2567" spans="1:28" x14ac:dyDescent="0.35">
      <c r="A2567" t="s">
        <v>2784</v>
      </c>
      <c r="B2567" t="s">
        <v>3974</v>
      </c>
      <c r="C2567" t="s">
        <v>1400</v>
      </c>
      <c r="D2567" t="s">
        <v>1301</v>
      </c>
      <c r="E2567" s="16">
        <v>45797</v>
      </c>
      <c r="F2567">
        <v>4001935411</v>
      </c>
      <c r="G2567" t="s">
        <v>1809</v>
      </c>
      <c r="H2567" t="s">
        <v>6474</v>
      </c>
      <c r="I2567" t="s">
        <v>1828</v>
      </c>
      <c r="J2567">
        <v>3020201</v>
      </c>
      <c r="K2567">
        <v>6541470</v>
      </c>
      <c r="M2567">
        <v>1</v>
      </c>
      <c r="N2567">
        <v>72.31</v>
      </c>
      <c r="O2567">
        <v>72.31</v>
      </c>
      <c r="P2567" t="s">
        <v>1811</v>
      </c>
      <c r="Q2567" t="s">
        <v>1812</v>
      </c>
      <c r="R2567" s="16">
        <v>45820</v>
      </c>
      <c r="S2567">
        <v>49</v>
      </c>
      <c r="T2567" t="s">
        <v>1930</v>
      </c>
      <c r="U2567" s="16">
        <v>45839</v>
      </c>
      <c r="V2567" s="16">
        <v>45805</v>
      </c>
      <c r="Y2567" s="16">
        <v>45805</v>
      </c>
      <c r="AB2567" t="s">
        <v>6468</v>
      </c>
    </row>
    <row r="2568" spans="1:28" x14ac:dyDescent="0.35">
      <c r="A2568" t="s">
        <v>2784</v>
      </c>
      <c r="B2568" t="s">
        <v>3974</v>
      </c>
      <c r="C2568" t="s">
        <v>1400</v>
      </c>
      <c r="D2568" t="s">
        <v>1301</v>
      </c>
      <c r="E2568" s="16">
        <v>45797</v>
      </c>
      <c r="F2568">
        <v>4001935411</v>
      </c>
      <c r="G2568" t="s">
        <v>1809</v>
      </c>
      <c r="H2568" t="s">
        <v>6475</v>
      </c>
      <c r="I2568" t="s">
        <v>1828</v>
      </c>
      <c r="J2568">
        <v>3020201</v>
      </c>
      <c r="K2568">
        <v>6541470</v>
      </c>
      <c r="M2568">
        <v>1</v>
      </c>
      <c r="N2568">
        <v>85.88</v>
      </c>
      <c r="O2568">
        <v>85.88</v>
      </c>
      <c r="P2568" t="s">
        <v>1811</v>
      </c>
      <c r="Q2568" t="s">
        <v>1812</v>
      </c>
      <c r="R2568" s="16">
        <v>45820</v>
      </c>
      <c r="S2568">
        <v>49</v>
      </c>
      <c r="T2568" t="s">
        <v>1930</v>
      </c>
      <c r="U2568" s="16">
        <v>45839</v>
      </c>
      <c r="V2568" s="16">
        <v>45805</v>
      </c>
      <c r="Y2568" s="16">
        <v>45805</v>
      </c>
      <c r="AB2568" t="s">
        <v>6468</v>
      </c>
    </row>
    <row r="2569" spans="1:28" x14ac:dyDescent="0.35">
      <c r="A2569" t="s">
        <v>2784</v>
      </c>
      <c r="B2569" t="s">
        <v>3974</v>
      </c>
      <c r="C2569" t="s">
        <v>1400</v>
      </c>
      <c r="D2569" t="s">
        <v>1301</v>
      </c>
      <c r="E2569" s="16">
        <v>45797</v>
      </c>
      <c r="F2569">
        <v>4001935411</v>
      </c>
      <c r="G2569" t="s">
        <v>1809</v>
      </c>
      <c r="H2569" t="s">
        <v>6476</v>
      </c>
      <c r="I2569" t="s">
        <v>1826</v>
      </c>
      <c r="J2569">
        <v>3020201</v>
      </c>
      <c r="K2569">
        <v>6541470</v>
      </c>
      <c r="M2569">
        <v>1</v>
      </c>
      <c r="N2569">
        <v>14.35</v>
      </c>
      <c r="O2569">
        <v>14.35</v>
      </c>
      <c r="P2569" t="s">
        <v>1811</v>
      </c>
      <c r="Q2569" t="s">
        <v>1812</v>
      </c>
      <c r="R2569" s="16">
        <v>45820</v>
      </c>
      <c r="S2569">
        <v>49</v>
      </c>
      <c r="T2569" t="s">
        <v>1930</v>
      </c>
      <c r="U2569" s="16">
        <v>45839</v>
      </c>
      <c r="V2569" s="16">
        <v>45805</v>
      </c>
      <c r="Y2569" s="16">
        <v>45805</v>
      </c>
      <c r="AB2569" t="s">
        <v>6468</v>
      </c>
    </row>
    <row r="2570" spans="1:28" x14ac:dyDescent="0.35">
      <c r="A2570" t="s">
        <v>2784</v>
      </c>
      <c r="B2570" t="s">
        <v>3974</v>
      </c>
      <c r="C2570" t="s">
        <v>1400</v>
      </c>
      <c r="D2570" t="s">
        <v>1301</v>
      </c>
      <c r="E2570" s="16">
        <v>45797</v>
      </c>
      <c r="F2570">
        <v>4001935411</v>
      </c>
      <c r="G2570" t="s">
        <v>1809</v>
      </c>
      <c r="H2570" t="s">
        <v>2161</v>
      </c>
      <c r="I2570" t="s">
        <v>1825</v>
      </c>
      <c r="J2570">
        <v>3020201</v>
      </c>
      <c r="K2570">
        <v>6541470</v>
      </c>
      <c r="M2570">
        <v>4</v>
      </c>
      <c r="N2570">
        <v>2.27</v>
      </c>
      <c r="O2570">
        <v>9.08</v>
      </c>
      <c r="P2570" t="s">
        <v>1811</v>
      </c>
      <c r="Q2570" t="s">
        <v>1812</v>
      </c>
      <c r="R2570" s="16">
        <v>45820</v>
      </c>
      <c r="S2570">
        <v>49</v>
      </c>
      <c r="T2570" t="s">
        <v>1930</v>
      </c>
      <c r="U2570" s="16">
        <v>45839</v>
      </c>
      <c r="V2570" s="16">
        <v>45805</v>
      </c>
      <c r="Y2570" s="16">
        <v>45805</v>
      </c>
      <c r="AB2570" t="s">
        <v>6468</v>
      </c>
    </row>
    <row r="2571" spans="1:28" x14ac:dyDescent="0.35">
      <c r="A2571" t="s">
        <v>2784</v>
      </c>
      <c r="B2571" t="s">
        <v>3974</v>
      </c>
      <c r="C2571" t="s">
        <v>1400</v>
      </c>
      <c r="D2571" t="s">
        <v>1301</v>
      </c>
      <c r="E2571" s="16">
        <v>45797</v>
      </c>
      <c r="F2571">
        <v>4001935411</v>
      </c>
      <c r="G2571" t="s">
        <v>1809</v>
      </c>
      <c r="H2571" t="s">
        <v>6477</v>
      </c>
      <c r="I2571" t="s">
        <v>1823</v>
      </c>
      <c r="J2571">
        <v>3020201</v>
      </c>
      <c r="K2571">
        <v>6541470</v>
      </c>
      <c r="M2571">
        <v>1</v>
      </c>
      <c r="N2571">
        <v>9.8699999999999992</v>
      </c>
      <c r="O2571">
        <v>9.8699999999999992</v>
      </c>
      <c r="P2571" t="s">
        <v>1811</v>
      </c>
      <c r="Q2571" t="s">
        <v>1812</v>
      </c>
      <c r="R2571" s="16">
        <v>45820</v>
      </c>
      <c r="S2571">
        <v>49</v>
      </c>
      <c r="T2571" t="s">
        <v>1930</v>
      </c>
      <c r="U2571" s="16">
        <v>45839</v>
      </c>
      <c r="V2571" s="16">
        <v>45805</v>
      </c>
      <c r="Y2571" s="16">
        <v>45805</v>
      </c>
      <c r="AB2571" t="s">
        <v>6468</v>
      </c>
    </row>
    <row r="2572" spans="1:28" x14ac:dyDescent="0.35">
      <c r="A2572" t="s">
        <v>2784</v>
      </c>
      <c r="B2572" t="s">
        <v>3974</v>
      </c>
      <c r="C2572" t="s">
        <v>1400</v>
      </c>
      <c r="D2572" t="s">
        <v>1301</v>
      </c>
      <c r="E2572" s="16">
        <v>45797</v>
      </c>
      <c r="F2572">
        <v>4001935411</v>
      </c>
      <c r="G2572" t="s">
        <v>1809</v>
      </c>
      <c r="H2572" t="s">
        <v>6478</v>
      </c>
      <c r="I2572" t="s">
        <v>1823</v>
      </c>
      <c r="J2572">
        <v>3020201</v>
      </c>
      <c r="K2572">
        <v>6541470</v>
      </c>
      <c r="M2572">
        <v>1</v>
      </c>
      <c r="N2572">
        <v>12.65</v>
      </c>
      <c r="O2572">
        <v>12.65</v>
      </c>
      <c r="P2572" t="s">
        <v>1811</v>
      </c>
      <c r="Q2572" t="s">
        <v>1812</v>
      </c>
      <c r="R2572" s="16">
        <v>45820</v>
      </c>
      <c r="S2572">
        <v>49</v>
      </c>
      <c r="T2572" t="s">
        <v>1930</v>
      </c>
      <c r="U2572" s="16">
        <v>45839</v>
      </c>
      <c r="V2572" s="16">
        <v>45805</v>
      </c>
      <c r="Y2572" s="16">
        <v>45805</v>
      </c>
      <c r="AB2572" t="s">
        <v>6468</v>
      </c>
    </row>
    <row r="2573" spans="1:28" x14ac:dyDescent="0.35">
      <c r="A2573" t="s">
        <v>2784</v>
      </c>
      <c r="B2573" t="s">
        <v>3974</v>
      </c>
      <c r="C2573" t="s">
        <v>1400</v>
      </c>
      <c r="D2573" t="s">
        <v>1301</v>
      </c>
      <c r="E2573" s="16">
        <v>45797</v>
      </c>
      <c r="F2573">
        <v>4001935411</v>
      </c>
      <c r="G2573" t="s">
        <v>1809</v>
      </c>
      <c r="H2573" t="s">
        <v>2219</v>
      </c>
      <c r="I2573" t="s">
        <v>1826</v>
      </c>
      <c r="J2573">
        <v>3020201</v>
      </c>
      <c r="K2573">
        <v>6541470</v>
      </c>
      <c r="M2573">
        <v>3</v>
      </c>
      <c r="N2573">
        <v>16.28</v>
      </c>
      <c r="O2573">
        <v>48.84</v>
      </c>
      <c r="P2573" t="s">
        <v>1811</v>
      </c>
      <c r="Q2573" t="s">
        <v>1812</v>
      </c>
      <c r="R2573" s="16">
        <v>45820</v>
      </c>
      <c r="S2573">
        <v>49</v>
      </c>
      <c r="T2573" t="s">
        <v>1930</v>
      </c>
      <c r="U2573" s="16">
        <v>45839</v>
      </c>
      <c r="V2573" s="16">
        <v>45805</v>
      </c>
      <c r="Y2573" s="16">
        <v>45805</v>
      </c>
      <c r="AB2573" t="s">
        <v>6468</v>
      </c>
    </row>
    <row r="2574" spans="1:28" x14ac:dyDescent="0.35">
      <c r="A2574" t="s">
        <v>2784</v>
      </c>
      <c r="B2574" t="s">
        <v>3974</v>
      </c>
      <c r="C2574" t="s">
        <v>1400</v>
      </c>
      <c r="D2574" t="s">
        <v>1301</v>
      </c>
      <c r="E2574" s="16">
        <v>45797</v>
      </c>
      <c r="F2574">
        <v>4001935411</v>
      </c>
      <c r="G2574" t="s">
        <v>1809</v>
      </c>
      <c r="H2574" t="s">
        <v>4272</v>
      </c>
      <c r="I2574" t="s">
        <v>1831</v>
      </c>
      <c r="J2574">
        <v>3020201</v>
      </c>
      <c r="K2574">
        <v>6541470</v>
      </c>
      <c r="M2574">
        <v>2</v>
      </c>
      <c r="N2574">
        <v>10.15</v>
      </c>
      <c r="O2574">
        <v>20.3</v>
      </c>
      <c r="P2574" t="s">
        <v>1811</v>
      </c>
      <c r="Q2574" t="s">
        <v>1812</v>
      </c>
      <c r="R2574" s="16">
        <v>45820</v>
      </c>
      <c r="S2574">
        <v>49</v>
      </c>
      <c r="T2574" t="s">
        <v>1930</v>
      </c>
      <c r="U2574" s="16">
        <v>45839</v>
      </c>
      <c r="V2574" s="16">
        <v>45805</v>
      </c>
      <c r="Y2574" s="16">
        <v>45805</v>
      </c>
      <c r="AB2574" t="s">
        <v>6468</v>
      </c>
    </row>
    <row r="2575" spans="1:28" x14ac:dyDescent="0.35">
      <c r="A2575" t="s">
        <v>2784</v>
      </c>
      <c r="B2575" t="s">
        <v>3974</v>
      </c>
      <c r="C2575" t="s">
        <v>1400</v>
      </c>
      <c r="D2575" t="s">
        <v>1301</v>
      </c>
      <c r="E2575" s="16">
        <v>45797</v>
      </c>
      <c r="F2575">
        <v>4001935411</v>
      </c>
      <c r="G2575" t="s">
        <v>1809</v>
      </c>
      <c r="H2575" t="s">
        <v>2624</v>
      </c>
      <c r="I2575" t="s">
        <v>1825</v>
      </c>
      <c r="J2575">
        <v>3020201</v>
      </c>
      <c r="K2575">
        <v>6541470</v>
      </c>
      <c r="M2575">
        <v>4</v>
      </c>
      <c r="N2575">
        <v>0.93</v>
      </c>
      <c r="O2575">
        <v>3.72</v>
      </c>
      <c r="P2575" t="s">
        <v>1811</v>
      </c>
      <c r="Q2575" t="s">
        <v>1812</v>
      </c>
      <c r="R2575" s="16">
        <v>45820</v>
      </c>
      <c r="S2575">
        <v>49</v>
      </c>
      <c r="T2575" t="s">
        <v>1930</v>
      </c>
      <c r="U2575" s="16">
        <v>45839</v>
      </c>
      <c r="V2575" s="16">
        <v>45805</v>
      </c>
      <c r="Y2575" s="16">
        <v>45805</v>
      </c>
      <c r="AB2575" t="s">
        <v>6468</v>
      </c>
    </row>
    <row r="2576" spans="1:28" x14ac:dyDescent="0.35">
      <c r="A2576" t="s">
        <v>2784</v>
      </c>
      <c r="B2576" t="s">
        <v>3974</v>
      </c>
      <c r="C2576" t="s">
        <v>1400</v>
      </c>
      <c r="D2576" t="s">
        <v>1301</v>
      </c>
      <c r="E2576" s="16">
        <v>45797</v>
      </c>
      <c r="F2576">
        <v>4001935411</v>
      </c>
      <c r="G2576" t="s">
        <v>1809</v>
      </c>
      <c r="H2576" t="s">
        <v>1890</v>
      </c>
      <c r="I2576" t="s">
        <v>1865</v>
      </c>
      <c r="J2576">
        <v>3020201</v>
      </c>
      <c r="K2576">
        <v>6541470</v>
      </c>
      <c r="M2576">
        <v>22</v>
      </c>
      <c r="N2576">
        <v>0.72</v>
      </c>
      <c r="O2576">
        <v>15.84</v>
      </c>
      <c r="P2576" t="s">
        <v>1811</v>
      </c>
      <c r="Q2576" t="s">
        <v>1812</v>
      </c>
      <c r="R2576" s="16">
        <v>45820</v>
      </c>
      <c r="S2576">
        <v>49</v>
      </c>
      <c r="T2576" t="s">
        <v>1930</v>
      </c>
      <c r="U2576" s="16">
        <v>45839</v>
      </c>
      <c r="V2576" s="16">
        <v>45805</v>
      </c>
      <c r="Y2576" s="16">
        <v>45805</v>
      </c>
      <c r="AB2576" t="s">
        <v>6468</v>
      </c>
    </row>
    <row r="2577" spans="1:28" x14ac:dyDescent="0.35">
      <c r="A2577" t="s">
        <v>2784</v>
      </c>
      <c r="B2577" t="s">
        <v>3974</v>
      </c>
      <c r="C2577" t="s">
        <v>1400</v>
      </c>
      <c r="D2577" t="s">
        <v>1301</v>
      </c>
      <c r="E2577" s="16">
        <v>45797</v>
      </c>
      <c r="F2577">
        <v>4001935411</v>
      </c>
      <c r="G2577" t="s">
        <v>1809</v>
      </c>
      <c r="H2577" t="s">
        <v>2451</v>
      </c>
      <c r="I2577" t="s">
        <v>1831</v>
      </c>
      <c r="J2577">
        <v>3020201</v>
      </c>
      <c r="K2577">
        <v>6541470</v>
      </c>
      <c r="M2577">
        <v>1</v>
      </c>
      <c r="N2577">
        <v>3.11</v>
      </c>
      <c r="O2577">
        <v>3.11</v>
      </c>
      <c r="P2577" t="s">
        <v>1811</v>
      </c>
      <c r="Q2577" t="s">
        <v>1812</v>
      </c>
      <c r="R2577" s="16">
        <v>45820</v>
      </c>
      <c r="S2577">
        <v>49</v>
      </c>
      <c r="T2577" t="s">
        <v>1930</v>
      </c>
      <c r="U2577" s="16">
        <v>45839</v>
      </c>
      <c r="V2577" s="16">
        <v>45805</v>
      </c>
      <c r="Y2577" s="16">
        <v>45805</v>
      </c>
      <c r="AB2577" t="s">
        <v>6468</v>
      </c>
    </row>
    <row r="2578" spans="1:28" x14ac:dyDescent="0.35">
      <c r="A2578" t="s">
        <v>2784</v>
      </c>
      <c r="B2578" t="s">
        <v>3974</v>
      </c>
      <c r="C2578" t="s">
        <v>1400</v>
      </c>
      <c r="D2578" t="s">
        <v>1301</v>
      </c>
      <c r="E2578" s="16">
        <v>45797</v>
      </c>
      <c r="F2578">
        <v>4001935411</v>
      </c>
      <c r="G2578" t="s">
        <v>1809</v>
      </c>
      <c r="H2578" t="s">
        <v>2162</v>
      </c>
      <c r="I2578" t="s">
        <v>1825</v>
      </c>
      <c r="J2578">
        <v>3020201</v>
      </c>
      <c r="K2578">
        <v>6541470</v>
      </c>
      <c r="M2578">
        <v>6</v>
      </c>
      <c r="N2578">
        <v>0.84</v>
      </c>
      <c r="O2578">
        <v>5.04</v>
      </c>
      <c r="P2578" t="s">
        <v>1811</v>
      </c>
      <c r="Q2578" t="s">
        <v>1812</v>
      </c>
      <c r="R2578" s="16">
        <v>45820</v>
      </c>
      <c r="S2578">
        <v>49</v>
      </c>
      <c r="T2578" t="s">
        <v>1930</v>
      </c>
      <c r="U2578" s="16">
        <v>45839</v>
      </c>
      <c r="V2578" s="16">
        <v>45805</v>
      </c>
      <c r="Y2578" s="16">
        <v>45805</v>
      </c>
      <c r="AB2578" t="s">
        <v>6468</v>
      </c>
    </row>
    <row r="2579" spans="1:28" x14ac:dyDescent="0.35">
      <c r="A2579" t="s">
        <v>2784</v>
      </c>
      <c r="B2579" t="s">
        <v>3974</v>
      </c>
      <c r="C2579" t="s">
        <v>1400</v>
      </c>
      <c r="D2579" t="s">
        <v>1301</v>
      </c>
      <c r="E2579" s="16">
        <v>45797</v>
      </c>
      <c r="F2579">
        <v>4001935411</v>
      </c>
      <c r="G2579" t="s">
        <v>1809</v>
      </c>
      <c r="H2579" t="s">
        <v>3144</v>
      </c>
      <c r="I2579" t="s">
        <v>1826</v>
      </c>
      <c r="J2579">
        <v>3020201</v>
      </c>
      <c r="K2579">
        <v>6541470</v>
      </c>
      <c r="M2579">
        <v>2</v>
      </c>
      <c r="N2579">
        <v>29.13</v>
      </c>
      <c r="O2579">
        <v>58.26</v>
      </c>
      <c r="P2579" t="s">
        <v>1811</v>
      </c>
      <c r="Q2579" t="s">
        <v>1812</v>
      </c>
      <c r="R2579" s="16">
        <v>45820</v>
      </c>
      <c r="S2579">
        <v>49</v>
      </c>
      <c r="T2579" t="s">
        <v>1930</v>
      </c>
      <c r="U2579" s="16">
        <v>45839</v>
      </c>
      <c r="V2579" s="16">
        <v>45805</v>
      </c>
      <c r="Y2579" s="16">
        <v>45805</v>
      </c>
      <c r="AB2579" t="s">
        <v>6468</v>
      </c>
    </row>
    <row r="2580" spans="1:28" x14ac:dyDescent="0.35">
      <c r="A2580" t="s">
        <v>2784</v>
      </c>
      <c r="B2580" t="s">
        <v>3974</v>
      </c>
      <c r="C2580" t="s">
        <v>1400</v>
      </c>
      <c r="D2580" t="s">
        <v>1301</v>
      </c>
      <c r="E2580" s="16">
        <v>45797</v>
      </c>
      <c r="F2580">
        <v>4001935411</v>
      </c>
      <c r="G2580" t="s">
        <v>1809</v>
      </c>
      <c r="H2580" t="s">
        <v>1821</v>
      </c>
      <c r="I2580" t="s">
        <v>1822</v>
      </c>
      <c r="J2580">
        <v>3020201</v>
      </c>
      <c r="K2580">
        <v>6541470</v>
      </c>
      <c r="M2580">
        <v>4</v>
      </c>
      <c r="N2580">
        <v>1.05</v>
      </c>
      <c r="O2580">
        <v>4.2</v>
      </c>
      <c r="P2580" t="s">
        <v>1811</v>
      </c>
      <c r="Q2580" t="s">
        <v>1812</v>
      </c>
      <c r="R2580" s="16">
        <v>45820</v>
      </c>
      <c r="S2580">
        <v>49</v>
      </c>
      <c r="T2580" t="s">
        <v>1930</v>
      </c>
      <c r="U2580" s="16">
        <v>45839</v>
      </c>
      <c r="V2580" s="16">
        <v>45805</v>
      </c>
      <c r="Y2580" s="16">
        <v>45805</v>
      </c>
      <c r="AB2580" t="s">
        <v>6468</v>
      </c>
    </row>
    <row r="2581" spans="1:28" x14ac:dyDescent="0.35">
      <c r="A2581" t="s">
        <v>2784</v>
      </c>
      <c r="B2581" t="s">
        <v>3974</v>
      </c>
      <c r="C2581" t="s">
        <v>1400</v>
      </c>
      <c r="D2581" t="s">
        <v>1301</v>
      </c>
      <c r="E2581" s="16">
        <v>45797</v>
      </c>
      <c r="F2581">
        <v>4001935411</v>
      </c>
      <c r="G2581" t="s">
        <v>1809</v>
      </c>
      <c r="H2581" t="s">
        <v>2010</v>
      </c>
      <c r="I2581" t="s">
        <v>1810</v>
      </c>
      <c r="J2581">
        <v>3020201</v>
      </c>
      <c r="K2581">
        <v>6541470</v>
      </c>
      <c r="M2581">
        <v>2</v>
      </c>
      <c r="N2581">
        <v>0.51</v>
      </c>
      <c r="O2581">
        <v>1.02</v>
      </c>
      <c r="P2581" t="s">
        <v>1811</v>
      </c>
      <c r="Q2581" t="s">
        <v>1812</v>
      </c>
      <c r="R2581" s="16">
        <v>45820</v>
      </c>
      <c r="S2581">
        <v>49</v>
      </c>
      <c r="T2581" t="s">
        <v>1930</v>
      </c>
      <c r="U2581" s="16">
        <v>45839</v>
      </c>
      <c r="V2581" s="16">
        <v>45805</v>
      </c>
      <c r="Y2581" s="16">
        <v>45805</v>
      </c>
      <c r="AB2581" t="s">
        <v>6468</v>
      </c>
    </row>
    <row r="2582" spans="1:28" x14ac:dyDescent="0.35">
      <c r="A2582" t="s">
        <v>2784</v>
      </c>
      <c r="B2582" t="s">
        <v>3974</v>
      </c>
      <c r="C2582" t="s">
        <v>1400</v>
      </c>
      <c r="D2582" t="s">
        <v>1301</v>
      </c>
      <c r="E2582" s="16">
        <v>45797</v>
      </c>
      <c r="F2582">
        <v>4001935411</v>
      </c>
      <c r="G2582" t="s">
        <v>1809</v>
      </c>
      <c r="H2582" t="s">
        <v>2625</v>
      </c>
      <c r="I2582" t="s">
        <v>1822</v>
      </c>
      <c r="J2582">
        <v>3020201</v>
      </c>
      <c r="K2582">
        <v>6541470</v>
      </c>
      <c r="M2582">
        <v>4</v>
      </c>
      <c r="N2582">
        <v>0.82</v>
      </c>
      <c r="O2582">
        <v>3.28</v>
      </c>
      <c r="P2582" t="s">
        <v>1811</v>
      </c>
      <c r="Q2582" t="s">
        <v>1812</v>
      </c>
      <c r="R2582" s="16">
        <v>45820</v>
      </c>
      <c r="S2582">
        <v>49</v>
      </c>
      <c r="T2582" t="s">
        <v>1930</v>
      </c>
      <c r="U2582" s="16">
        <v>45839</v>
      </c>
      <c r="V2582" s="16">
        <v>45805</v>
      </c>
      <c r="Y2582" s="16">
        <v>45805</v>
      </c>
      <c r="AB2582" t="s">
        <v>6468</v>
      </c>
    </row>
    <row r="2583" spans="1:28" x14ac:dyDescent="0.35">
      <c r="A2583" t="s">
        <v>2784</v>
      </c>
      <c r="B2583" t="s">
        <v>3974</v>
      </c>
      <c r="C2583" t="s">
        <v>1400</v>
      </c>
      <c r="D2583" t="s">
        <v>1301</v>
      </c>
      <c r="E2583" s="16">
        <v>45797</v>
      </c>
      <c r="F2583">
        <v>4001935411</v>
      </c>
      <c r="G2583" t="s">
        <v>1809</v>
      </c>
      <c r="H2583" t="s">
        <v>2180</v>
      </c>
      <c r="I2583" t="s">
        <v>1822</v>
      </c>
      <c r="J2583">
        <v>3020201</v>
      </c>
      <c r="K2583">
        <v>6541470</v>
      </c>
      <c r="M2583">
        <v>4</v>
      </c>
      <c r="N2583">
        <v>1.1499999999999999</v>
      </c>
      <c r="O2583">
        <v>4.5999999999999996</v>
      </c>
      <c r="P2583" t="s">
        <v>1811</v>
      </c>
      <c r="Q2583" t="s">
        <v>1812</v>
      </c>
      <c r="R2583" s="16">
        <v>45820</v>
      </c>
      <c r="S2583">
        <v>49</v>
      </c>
      <c r="T2583" t="s">
        <v>1930</v>
      </c>
      <c r="U2583" s="16">
        <v>45839</v>
      </c>
      <c r="V2583" s="16">
        <v>45805</v>
      </c>
      <c r="Y2583" s="16">
        <v>45805</v>
      </c>
      <c r="AB2583" t="s">
        <v>6468</v>
      </c>
    </row>
    <row r="2584" spans="1:28" x14ac:dyDescent="0.35">
      <c r="A2584" t="s">
        <v>2784</v>
      </c>
      <c r="B2584" t="s">
        <v>3974</v>
      </c>
      <c r="C2584" t="s">
        <v>1400</v>
      </c>
      <c r="D2584" t="s">
        <v>1301</v>
      </c>
      <c r="E2584" s="16">
        <v>45797</v>
      </c>
      <c r="F2584">
        <v>4001935411</v>
      </c>
      <c r="G2584" t="s">
        <v>1809</v>
      </c>
      <c r="H2584" t="s">
        <v>2265</v>
      </c>
      <c r="I2584" t="s">
        <v>1825</v>
      </c>
      <c r="J2584">
        <v>3020201</v>
      </c>
      <c r="K2584">
        <v>6541470</v>
      </c>
      <c r="M2584">
        <v>6</v>
      </c>
      <c r="N2584">
        <v>1.61</v>
      </c>
      <c r="O2584">
        <v>9.66</v>
      </c>
      <c r="P2584" t="s">
        <v>1811</v>
      </c>
      <c r="Q2584" t="s">
        <v>1812</v>
      </c>
      <c r="R2584" s="16">
        <v>45820</v>
      </c>
      <c r="S2584">
        <v>49</v>
      </c>
      <c r="T2584" t="s">
        <v>1930</v>
      </c>
      <c r="U2584" s="16">
        <v>45839</v>
      </c>
      <c r="V2584" s="16">
        <v>45805</v>
      </c>
      <c r="Y2584" s="16">
        <v>45805</v>
      </c>
      <c r="AB2584" t="s">
        <v>6468</v>
      </c>
    </row>
    <row r="2585" spans="1:28" x14ac:dyDescent="0.35">
      <c r="A2585" t="s">
        <v>2784</v>
      </c>
      <c r="B2585" t="s">
        <v>3974</v>
      </c>
      <c r="C2585" t="s">
        <v>1400</v>
      </c>
      <c r="D2585" t="s">
        <v>1301</v>
      </c>
      <c r="E2585" s="16">
        <v>45797</v>
      </c>
      <c r="F2585">
        <v>4001935411</v>
      </c>
      <c r="G2585" t="s">
        <v>1809</v>
      </c>
      <c r="H2585" t="s">
        <v>6479</v>
      </c>
      <c r="I2585" t="s">
        <v>6480</v>
      </c>
      <c r="J2585">
        <v>3020201</v>
      </c>
      <c r="K2585">
        <v>6541470</v>
      </c>
      <c r="M2585">
        <v>3</v>
      </c>
      <c r="N2585">
        <v>182.36</v>
      </c>
      <c r="O2585">
        <v>547.08000000000004</v>
      </c>
      <c r="P2585" t="s">
        <v>1811</v>
      </c>
      <c r="Q2585" t="s">
        <v>1812</v>
      </c>
      <c r="R2585" s="16">
        <v>45820</v>
      </c>
      <c r="S2585">
        <v>49</v>
      </c>
      <c r="T2585" t="s">
        <v>1930</v>
      </c>
      <c r="U2585" s="16">
        <v>45839</v>
      </c>
      <c r="V2585" s="16">
        <v>45805</v>
      </c>
      <c r="Y2585" s="16">
        <v>45805</v>
      </c>
      <c r="AB2585" t="s">
        <v>6468</v>
      </c>
    </row>
    <row r="2586" spans="1:28" x14ac:dyDescent="0.35">
      <c r="A2586" t="s">
        <v>2784</v>
      </c>
      <c r="B2586" t="s">
        <v>3974</v>
      </c>
      <c r="C2586" t="s">
        <v>1400</v>
      </c>
      <c r="D2586" t="s">
        <v>1301</v>
      </c>
      <c r="E2586" s="16">
        <v>45797</v>
      </c>
      <c r="F2586">
        <v>4001935411</v>
      </c>
      <c r="G2586" t="s">
        <v>1809</v>
      </c>
      <c r="H2586" t="s">
        <v>2649</v>
      </c>
      <c r="I2586" t="s">
        <v>1825</v>
      </c>
      <c r="J2586">
        <v>3020201</v>
      </c>
      <c r="K2586">
        <v>6541470</v>
      </c>
      <c r="M2586">
        <v>6</v>
      </c>
      <c r="N2586">
        <v>1.51</v>
      </c>
      <c r="O2586">
        <v>9.06</v>
      </c>
      <c r="P2586" t="s">
        <v>1811</v>
      </c>
      <c r="Q2586" t="s">
        <v>1812</v>
      </c>
      <c r="R2586" s="16">
        <v>45820</v>
      </c>
      <c r="S2586">
        <v>49</v>
      </c>
      <c r="T2586" t="s">
        <v>1930</v>
      </c>
      <c r="U2586" s="16">
        <v>45839</v>
      </c>
      <c r="V2586" s="16">
        <v>45805</v>
      </c>
      <c r="Y2586" s="16">
        <v>45805</v>
      </c>
      <c r="AB2586" t="s">
        <v>6468</v>
      </c>
    </row>
    <row r="2587" spans="1:28" x14ac:dyDescent="0.35">
      <c r="A2587" t="s">
        <v>2784</v>
      </c>
      <c r="B2587" t="s">
        <v>3974</v>
      </c>
      <c r="C2587" t="s">
        <v>1400</v>
      </c>
      <c r="D2587" t="s">
        <v>1301</v>
      </c>
      <c r="E2587" s="16">
        <v>45797</v>
      </c>
      <c r="F2587">
        <v>4001935411</v>
      </c>
      <c r="G2587" t="s">
        <v>1809</v>
      </c>
      <c r="H2587" t="s">
        <v>6481</v>
      </c>
      <c r="I2587" t="s">
        <v>1825</v>
      </c>
      <c r="J2587">
        <v>3020201</v>
      </c>
      <c r="K2587">
        <v>6541470</v>
      </c>
      <c r="M2587">
        <v>2</v>
      </c>
      <c r="N2587">
        <v>1.24</v>
      </c>
      <c r="O2587">
        <v>2.48</v>
      </c>
      <c r="P2587" t="s">
        <v>1811</v>
      </c>
      <c r="Q2587" t="s">
        <v>1812</v>
      </c>
      <c r="R2587" s="16">
        <v>45820</v>
      </c>
      <c r="S2587">
        <v>49</v>
      </c>
      <c r="T2587" t="s">
        <v>1930</v>
      </c>
      <c r="U2587" s="16">
        <v>45839</v>
      </c>
      <c r="V2587" s="16">
        <v>45805</v>
      </c>
      <c r="Y2587" s="16">
        <v>45805</v>
      </c>
      <c r="AB2587" t="s">
        <v>6468</v>
      </c>
    </row>
    <row r="2588" spans="1:28" x14ac:dyDescent="0.35">
      <c r="A2588" t="s">
        <v>2784</v>
      </c>
      <c r="B2588" t="s">
        <v>3974</v>
      </c>
      <c r="C2588" t="s">
        <v>1400</v>
      </c>
      <c r="D2588" t="s">
        <v>1301</v>
      </c>
      <c r="E2588" s="16">
        <v>45797</v>
      </c>
      <c r="F2588">
        <v>4001935411</v>
      </c>
      <c r="G2588" t="s">
        <v>1809</v>
      </c>
      <c r="H2588" t="s">
        <v>2038</v>
      </c>
      <c r="I2588" t="s">
        <v>1825</v>
      </c>
      <c r="J2588">
        <v>3020201</v>
      </c>
      <c r="K2588">
        <v>6541470</v>
      </c>
      <c r="M2588">
        <v>2</v>
      </c>
      <c r="N2588">
        <v>2.27</v>
      </c>
      <c r="O2588">
        <v>4.54</v>
      </c>
      <c r="P2588" t="s">
        <v>1811</v>
      </c>
      <c r="Q2588" t="s">
        <v>1812</v>
      </c>
      <c r="R2588" s="16">
        <v>45820</v>
      </c>
      <c r="S2588">
        <v>49</v>
      </c>
      <c r="T2588" t="s">
        <v>1930</v>
      </c>
      <c r="U2588" s="16">
        <v>45839</v>
      </c>
      <c r="V2588" s="16">
        <v>45805</v>
      </c>
      <c r="Y2588" s="16">
        <v>45805</v>
      </c>
      <c r="AB2588" t="s">
        <v>6468</v>
      </c>
    </row>
    <row r="2589" spans="1:28" x14ac:dyDescent="0.35">
      <c r="A2589" t="s">
        <v>2784</v>
      </c>
      <c r="B2589" t="s">
        <v>3974</v>
      </c>
      <c r="C2589" t="s">
        <v>1400</v>
      </c>
      <c r="D2589" t="s">
        <v>1301</v>
      </c>
      <c r="E2589" s="16">
        <v>45797</v>
      </c>
      <c r="F2589">
        <v>4001935411</v>
      </c>
      <c r="G2589" t="s">
        <v>1809</v>
      </c>
      <c r="H2589" t="s">
        <v>6482</v>
      </c>
      <c r="I2589" t="s">
        <v>1826</v>
      </c>
      <c r="J2589">
        <v>3020201</v>
      </c>
      <c r="K2589">
        <v>6541470</v>
      </c>
      <c r="M2589">
        <v>1</v>
      </c>
      <c r="N2589">
        <v>23.97</v>
      </c>
      <c r="O2589">
        <v>23.97</v>
      </c>
      <c r="P2589" t="s">
        <v>1811</v>
      </c>
      <c r="Q2589" t="s">
        <v>1812</v>
      </c>
      <c r="R2589" s="16">
        <v>45820</v>
      </c>
      <c r="S2589">
        <v>49</v>
      </c>
      <c r="T2589" t="s">
        <v>1930</v>
      </c>
      <c r="U2589" s="16">
        <v>45839</v>
      </c>
      <c r="V2589" s="16">
        <v>45805</v>
      </c>
      <c r="Y2589" s="16">
        <v>45805</v>
      </c>
      <c r="AB2589" t="s">
        <v>6468</v>
      </c>
    </row>
    <row r="2590" spans="1:28" x14ac:dyDescent="0.35">
      <c r="A2590" t="s">
        <v>2784</v>
      </c>
      <c r="B2590" t="s">
        <v>3974</v>
      </c>
      <c r="C2590" t="s">
        <v>1400</v>
      </c>
      <c r="D2590" t="s">
        <v>1301</v>
      </c>
      <c r="E2590" s="16">
        <v>45797</v>
      </c>
      <c r="F2590">
        <v>4001935411</v>
      </c>
      <c r="G2590" t="s">
        <v>1809</v>
      </c>
      <c r="H2590" t="s">
        <v>1849</v>
      </c>
      <c r="I2590" t="s">
        <v>1825</v>
      </c>
      <c r="J2590">
        <v>3020201</v>
      </c>
      <c r="K2590">
        <v>6541470</v>
      </c>
      <c r="M2590">
        <v>4</v>
      </c>
      <c r="N2590">
        <v>3.08</v>
      </c>
      <c r="O2590">
        <v>12.32</v>
      </c>
      <c r="P2590" t="s">
        <v>1811</v>
      </c>
      <c r="Q2590" t="s">
        <v>1812</v>
      </c>
      <c r="R2590" s="16">
        <v>45820</v>
      </c>
      <c r="S2590">
        <v>49</v>
      </c>
      <c r="T2590" t="s">
        <v>1930</v>
      </c>
      <c r="U2590" s="16">
        <v>45839</v>
      </c>
      <c r="V2590" s="16">
        <v>45805</v>
      </c>
      <c r="Y2590" s="16">
        <v>45805</v>
      </c>
      <c r="AB2590" t="s">
        <v>6468</v>
      </c>
    </row>
    <row r="2591" spans="1:28" x14ac:dyDescent="0.35">
      <c r="A2591" t="s">
        <v>2784</v>
      </c>
      <c r="B2591" t="s">
        <v>3974</v>
      </c>
      <c r="C2591" t="s">
        <v>1400</v>
      </c>
      <c r="D2591" t="s">
        <v>1301</v>
      </c>
      <c r="E2591" s="16">
        <v>45797</v>
      </c>
      <c r="F2591">
        <v>4001935411</v>
      </c>
      <c r="G2591" t="s">
        <v>1809</v>
      </c>
      <c r="H2591" t="s">
        <v>2119</v>
      </c>
      <c r="I2591" t="s">
        <v>1822</v>
      </c>
      <c r="J2591">
        <v>3020201</v>
      </c>
      <c r="K2591">
        <v>6541470</v>
      </c>
      <c r="M2591">
        <v>4</v>
      </c>
      <c r="N2591">
        <v>0.52</v>
      </c>
      <c r="O2591">
        <v>2.08</v>
      </c>
      <c r="P2591" t="s">
        <v>1811</v>
      </c>
      <c r="Q2591" t="s">
        <v>1812</v>
      </c>
      <c r="R2591" s="16">
        <v>45820</v>
      </c>
      <c r="S2591">
        <v>49</v>
      </c>
      <c r="T2591" t="s">
        <v>1930</v>
      </c>
      <c r="U2591" s="16">
        <v>45839</v>
      </c>
      <c r="V2591" s="16">
        <v>45805</v>
      </c>
      <c r="Y2591" s="16">
        <v>45805</v>
      </c>
      <c r="AB2591" t="s">
        <v>6468</v>
      </c>
    </row>
    <row r="2592" spans="1:28" x14ac:dyDescent="0.35">
      <c r="A2592" t="s">
        <v>2301</v>
      </c>
      <c r="B2592" t="s">
        <v>2302</v>
      </c>
      <c r="C2592" t="s">
        <v>115</v>
      </c>
      <c r="D2592" t="s">
        <v>114</v>
      </c>
      <c r="E2592" s="16">
        <v>45801</v>
      </c>
      <c r="F2592">
        <v>4001940405</v>
      </c>
      <c r="G2592" t="s">
        <v>1927</v>
      </c>
      <c r="H2592" t="s">
        <v>6483</v>
      </c>
      <c r="I2592" t="s">
        <v>2032</v>
      </c>
      <c r="J2592">
        <v>3108886</v>
      </c>
      <c r="K2592">
        <v>6607405</v>
      </c>
      <c r="M2592">
        <v>1</v>
      </c>
      <c r="N2592">
        <v>908.68</v>
      </c>
      <c r="O2592">
        <v>908.68</v>
      </c>
      <c r="P2592" t="s">
        <v>1811</v>
      </c>
      <c r="Q2592" t="s">
        <v>1812</v>
      </c>
      <c r="R2592" s="16">
        <v>45817</v>
      </c>
      <c r="S2592">
        <v>37</v>
      </c>
      <c r="T2592" t="s">
        <v>1813</v>
      </c>
      <c r="U2592" s="16">
        <v>45805</v>
      </c>
      <c r="V2592" s="16">
        <v>45820</v>
      </c>
      <c r="Y2592" s="16">
        <v>45820</v>
      </c>
      <c r="AB2592" t="s">
        <v>5374</v>
      </c>
    </row>
    <row r="2593" spans="1:28" x14ac:dyDescent="0.35">
      <c r="A2593" t="s">
        <v>2301</v>
      </c>
      <c r="B2593" t="s">
        <v>2302</v>
      </c>
      <c r="C2593" t="s">
        <v>115</v>
      </c>
      <c r="D2593" t="s">
        <v>114</v>
      </c>
      <c r="E2593" s="16">
        <v>45801</v>
      </c>
      <c r="F2593">
        <v>4001940405</v>
      </c>
      <c r="G2593" t="s">
        <v>1927</v>
      </c>
      <c r="H2593" t="s">
        <v>4296</v>
      </c>
      <c r="I2593" t="s">
        <v>2034</v>
      </c>
      <c r="J2593">
        <v>3108886</v>
      </c>
      <c r="K2593">
        <v>6607405</v>
      </c>
      <c r="M2593">
        <v>1</v>
      </c>
      <c r="N2593">
        <v>7.23</v>
      </c>
      <c r="O2593">
        <v>7.23</v>
      </c>
      <c r="P2593" t="s">
        <v>1811</v>
      </c>
      <c r="Q2593" t="s">
        <v>1812</v>
      </c>
      <c r="R2593" s="16">
        <v>45817</v>
      </c>
      <c r="S2593">
        <v>37</v>
      </c>
      <c r="T2593" t="s">
        <v>1813</v>
      </c>
      <c r="U2593" s="16">
        <v>45805</v>
      </c>
      <c r="V2593" s="16">
        <v>45820</v>
      </c>
      <c r="Y2593" s="16">
        <v>45820</v>
      </c>
      <c r="AB2593" t="s">
        <v>5374</v>
      </c>
    </row>
    <row r="2594" spans="1:28" x14ac:dyDescent="0.35">
      <c r="A2594" t="s">
        <v>2301</v>
      </c>
      <c r="B2594" t="s">
        <v>2302</v>
      </c>
      <c r="C2594" t="s">
        <v>115</v>
      </c>
      <c r="D2594" t="s">
        <v>114</v>
      </c>
      <c r="E2594" s="16">
        <v>45801</v>
      </c>
      <c r="F2594">
        <v>4001940405</v>
      </c>
      <c r="G2594" t="s">
        <v>1927</v>
      </c>
      <c r="H2594" t="s">
        <v>4158</v>
      </c>
      <c r="I2594" t="s">
        <v>1826</v>
      </c>
      <c r="J2594">
        <v>3108886</v>
      </c>
      <c r="K2594">
        <v>6607405</v>
      </c>
      <c r="M2594">
        <v>1</v>
      </c>
      <c r="N2594">
        <v>6.46</v>
      </c>
      <c r="O2594">
        <v>6.46</v>
      </c>
      <c r="P2594" t="s">
        <v>1811</v>
      </c>
      <c r="Q2594" t="s">
        <v>1812</v>
      </c>
      <c r="R2594" s="16">
        <v>45817</v>
      </c>
      <c r="S2594">
        <v>37</v>
      </c>
      <c r="T2594" t="s">
        <v>1813</v>
      </c>
      <c r="U2594" s="16">
        <v>45805</v>
      </c>
      <c r="V2594" s="16">
        <v>45820</v>
      </c>
      <c r="Y2594" s="16">
        <v>45820</v>
      </c>
      <c r="AB2594" t="s">
        <v>5374</v>
      </c>
    </row>
    <row r="2595" spans="1:28" x14ac:dyDescent="0.35">
      <c r="A2595" t="s">
        <v>2301</v>
      </c>
      <c r="B2595" t="s">
        <v>2302</v>
      </c>
      <c r="C2595" t="s">
        <v>115</v>
      </c>
      <c r="D2595" t="s">
        <v>114</v>
      </c>
      <c r="E2595" s="16">
        <v>45801</v>
      </c>
      <c r="F2595">
        <v>4001940405</v>
      </c>
      <c r="G2595" t="s">
        <v>1927</v>
      </c>
      <c r="H2595" t="s">
        <v>2165</v>
      </c>
      <c r="I2595" t="s">
        <v>1936</v>
      </c>
      <c r="J2595">
        <v>3108886</v>
      </c>
      <c r="K2595">
        <v>6607405</v>
      </c>
      <c r="M2595">
        <v>1</v>
      </c>
      <c r="N2595">
        <v>28.88</v>
      </c>
      <c r="O2595">
        <v>28.88</v>
      </c>
      <c r="P2595" t="s">
        <v>1811</v>
      </c>
      <c r="Q2595" t="s">
        <v>1812</v>
      </c>
      <c r="R2595" s="16">
        <v>45817</v>
      </c>
      <c r="S2595">
        <v>37</v>
      </c>
      <c r="T2595" t="s">
        <v>1813</v>
      </c>
      <c r="U2595" s="16">
        <v>45805</v>
      </c>
      <c r="V2595" s="16">
        <v>45820</v>
      </c>
      <c r="Y2595" s="16">
        <v>45820</v>
      </c>
      <c r="AB2595" t="s">
        <v>5374</v>
      </c>
    </row>
    <row r="2596" spans="1:28" x14ac:dyDescent="0.35">
      <c r="A2596" t="s">
        <v>2301</v>
      </c>
      <c r="B2596" t="s">
        <v>2302</v>
      </c>
      <c r="C2596" t="s">
        <v>115</v>
      </c>
      <c r="D2596" t="s">
        <v>114</v>
      </c>
      <c r="E2596" s="16">
        <v>45801</v>
      </c>
      <c r="F2596">
        <v>4001940405</v>
      </c>
      <c r="G2596" t="s">
        <v>1927</v>
      </c>
      <c r="H2596" t="s">
        <v>1890</v>
      </c>
      <c r="I2596" t="s">
        <v>1865</v>
      </c>
      <c r="J2596">
        <v>3108886</v>
      </c>
      <c r="K2596">
        <v>6607405</v>
      </c>
      <c r="M2596">
        <v>2</v>
      </c>
      <c r="N2596">
        <v>0.72</v>
      </c>
      <c r="O2596">
        <v>1.44</v>
      </c>
      <c r="P2596" t="s">
        <v>1811</v>
      </c>
      <c r="Q2596" t="s">
        <v>1812</v>
      </c>
      <c r="R2596" s="16">
        <v>45817</v>
      </c>
      <c r="S2596">
        <v>37</v>
      </c>
      <c r="T2596" t="s">
        <v>1813</v>
      </c>
      <c r="U2596" s="16">
        <v>45805</v>
      </c>
      <c r="V2596" s="16">
        <v>45820</v>
      </c>
      <c r="Y2596" s="16">
        <v>45820</v>
      </c>
      <c r="AB2596" t="s">
        <v>5374</v>
      </c>
    </row>
    <row r="2597" spans="1:28" x14ac:dyDescent="0.35">
      <c r="A2597" t="s">
        <v>2301</v>
      </c>
      <c r="B2597" t="s">
        <v>2302</v>
      </c>
      <c r="C2597" t="s">
        <v>115</v>
      </c>
      <c r="D2597" t="s">
        <v>114</v>
      </c>
      <c r="E2597" s="16">
        <v>45801</v>
      </c>
      <c r="F2597">
        <v>4001940405</v>
      </c>
      <c r="G2597" t="s">
        <v>1927</v>
      </c>
      <c r="H2597" t="s">
        <v>2098</v>
      </c>
      <c r="I2597" t="s">
        <v>1825</v>
      </c>
      <c r="J2597">
        <v>3108886</v>
      </c>
      <c r="K2597">
        <v>6607405</v>
      </c>
      <c r="M2597">
        <v>2</v>
      </c>
      <c r="N2597">
        <v>0.99</v>
      </c>
      <c r="O2597">
        <v>1.98</v>
      </c>
      <c r="P2597" t="s">
        <v>1811</v>
      </c>
      <c r="Q2597" t="s">
        <v>1812</v>
      </c>
      <c r="R2597" s="16">
        <v>45817</v>
      </c>
      <c r="S2597">
        <v>37</v>
      </c>
      <c r="T2597" t="s">
        <v>1813</v>
      </c>
      <c r="U2597" s="16">
        <v>45805</v>
      </c>
      <c r="V2597" s="16">
        <v>45820</v>
      </c>
      <c r="Y2597" s="16">
        <v>45820</v>
      </c>
      <c r="AB2597" t="s">
        <v>5374</v>
      </c>
    </row>
    <row r="2598" spans="1:28" x14ac:dyDescent="0.35">
      <c r="A2598" t="s">
        <v>2301</v>
      </c>
      <c r="B2598" t="s">
        <v>2302</v>
      </c>
      <c r="C2598" t="s">
        <v>115</v>
      </c>
      <c r="D2598" t="s">
        <v>114</v>
      </c>
      <c r="E2598" s="16">
        <v>45801</v>
      </c>
      <c r="F2598">
        <v>4001940405</v>
      </c>
      <c r="G2598" t="s">
        <v>1927</v>
      </c>
      <c r="H2598" t="s">
        <v>2160</v>
      </c>
      <c r="I2598" t="s">
        <v>1833</v>
      </c>
      <c r="J2598">
        <v>3108886</v>
      </c>
      <c r="K2598">
        <v>6607405</v>
      </c>
      <c r="M2598">
        <v>1</v>
      </c>
      <c r="N2598">
        <v>20.04</v>
      </c>
      <c r="O2598">
        <v>20.04</v>
      </c>
      <c r="P2598" t="s">
        <v>1811</v>
      </c>
      <c r="Q2598" t="s">
        <v>1812</v>
      </c>
      <c r="R2598" s="16">
        <v>45817</v>
      </c>
      <c r="S2598">
        <v>37</v>
      </c>
      <c r="T2598" t="s">
        <v>1813</v>
      </c>
      <c r="U2598" s="16">
        <v>45805</v>
      </c>
      <c r="V2598" s="16">
        <v>45820</v>
      </c>
      <c r="Y2598" s="16">
        <v>45820</v>
      </c>
      <c r="AB2598" t="s">
        <v>5374</v>
      </c>
    </row>
    <row r="2599" spans="1:28" x14ac:dyDescent="0.35">
      <c r="A2599" t="s">
        <v>2301</v>
      </c>
      <c r="B2599" t="s">
        <v>2302</v>
      </c>
      <c r="C2599" t="s">
        <v>115</v>
      </c>
      <c r="D2599" t="s">
        <v>114</v>
      </c>
      <c r="E2599" s="16">
        <v>45801</v>
      </c>
      <c r="F2599">
        <v>4001940405</v>
      </c>
      <c r="G2599" t="s">
        <v>1927</v>
      </c>
      <c r="H2599" t="s">
        <v>2163</v>
      </c>
      <c r="I2599" t="s">
        <v>1961</v>
      </c>
      <c r="J2599">
        <v>3108886</v>
      </c>
      <c r="K2599">
        <v>6607405</v>
      </c>
      <c r="M2599">
        <v>4</v>
      </c>
      <c r="N2599">
        <v>11.06</v>
      </c>
      <c r="O2599">
        <v>44.24</v>
      </c>
      <c r="P2599" t="s">
        <v>1811</v>
      </c>
      <c r="Q2599" t="s">
        <v>1812</v>
      </c>
      <c r="R2599" s="16">
        <v>45817</v>
      </c>
      <c r="S2599">
        <v>37</v>
      </c>
      <c r="T2599" t="s">
        <v>1813</v>
      </c>
      <c r="U2599" s="16">
        <v>45805</v>
      </c>
      <c r="V2599" s="16">
        <v>45820</v>
      </c>
      <c r="Y2599" s="16">
        <v>45820</v>
      </c>
      <c r="AB2599" t="s">
        <v>5374</v>
      </c>
    </row>
    <row r="2600" spans="1:28" x14ac:dyDescent="0.35">
      <c r="A2600" t="s">
        <v>3159</v>
      </c>
      <c r="B2600" t="s">
        <v>1977</v>
      </c>
      <c r="C2600" t="s">
        <v>1402</v>
      </c>
      <c r="D2600" t="s">
        <v>1301</v>
      </c>
      <c r="E2600" s="16">
        <v>45803</v>
      </c>
      <c r="F2600">
        <v>4001942822</v>
      </c>
      <c r="G2600" t="s">
        <v>1927</v>
      </c>
      <c r="H2600" t="s">
        <v>2180</v>
      </c>
      <c r="I2600" t="s">
        <v>1822</v>
      </c>
      <c r="J2600">
        <v>3080519</v>
      </c>
      <c r="K2600">
        <v>6586791</v>
      </c>
      <c r="M2600">
        <v>4</v>
      </c>
      <c r="N2600">
        <v>1.1499999999999999</v>
      </c>
      <c r="O2600">
        <v>4.5999999999999996</v>
      </c>
      <c r="P2600" t="s">
        <v>1811</v>
      </c>
      <c r="Q2600" t="s">
        <v>1812</v>
      </c>
      <c r="R2600" s="16">
        <v>45810</v>
      </c>
      <c r="S2600">
        <v>42</v>
      </c>
      <c r="T2600" t="s">
        <v>1930</v>
      </c>
      <c r="U2600" s="16">
        <v>45839</v>
      </c>
      <c r="V2600" s="16">
        <v>45812</v>
      </c>
      <c r="Y2600" s="16">
        <v>45812</v>
      </c>
      <c r="AB2600" t="s">
        <v>3392</v>
      </c>
    </row>
    <row r="2601" spans="1:28" x14ac:dyDescent="0.35">
      <c r="A2601" t="s">
        <v>3159</v>
      </c>
      <c r="B2601" t="s">
        <v>1977</v>
      </c>
      <c r="C2601" t="s">
        <v>1402</v>
      </c>
      <c r="D2601" t="s">
        <v>1301</v>
      </c>
      <c r="E2601" s="16">
        <v>45803</v>
      </c>
      <c r="F2601">
        <v>4001942822</v>
      </c>
      <c r="G2601" t="s">
        <v>1927</v>
      </c>
      <c r="H2601" t="s">
        <v>2073</v>
      </c>
      <c r="I2601" t="s">
        <v>1825</v>
      </c>
      <c r="J2601">
        <v>3080519</v>
      </c>
      <c r="K2601">
        <v>6586791</v>
      </c>
      <c r="M2601">
        <v>4</v>
      </c>
      <c r="N2601">
        <v>0.68</v>
      </c>
      <c r="O2601">
        <v>2.72</v>
      </c>
      <c r="P2601" t="s">
        <v>1811</v>
      </c>
      <c r="Q2601" t="s">
        <v>1812</v>
      </c>
      <c r="R2601" s="16">
        <v>45810</v>
      </c>
      <c r="S2601">
        <v>42</v>
      </c>
      <c r="T2601" t="s">
        <v>1930</v>
      </c>
      <c r="U2601" s="16">
        <v>45839</v>
      </c>
      <c r="V2601" s="16">
        <v>45812</v>
      </c>
      <c r="Y2601" s="16">
        <v>45812</v>
      </c>
      <c r="AB2601" t="s">
        <v>3392</v>
      </c>
    </row>
    <row r="2602" spans="1:28" x14ac:dyDescent="0.35">
      <c r="A2602" t="s">
        <v>2508</v>
      </c>
      <c r="B2602" t="s">
        <v>2509</v>
      </c>
      <c r="C2602" t="s">
        <v>115</v>
      </c>
      <c r="D2602" t="s">
        <v>114</v>
      </c>
      <c r="E2602" s="16">
        <v>45803</v>
      </c>
      <c r="F2602">
        <v>4001942823</v>
      </c>
      <c r="G2602" t="s">
        <v>1809</v>
      </c>
      <c r="H2602" t="s">
        <v>2037</v>
      </c>
      <c r="I2602" t="s">
        <v>1825</v>
      </c>
      <c r="J2602">
        <v>3080011</v>
      </c>
      <c r="K2602">
        <v>6586493</v>
      </c>
      <c r="M2602">
        <v>18</v>
      </c>
      <c r="N2602">
        <v>1.34</v>
      </c>
      <c r="O2602">
        <v>24.12</v>
      </c>
      <c r="P2602" t="s">
        <v>1811</v>
      </c>
      <c r="Q2602" t="s">
        <v>1812</v>
      </c>
      <c r="R2602" s="16">
        <v>45820</v>
      </c>
      <c r="S2602">
        <v>15</v>
      </c>
      <c r="T2602" t="s">
        <v>1813</v>
      </c>
      <c r="U2602" s="16">
        <v>45839</v>
      </c>
      <c r="V2602" s="16">
        <v>45839</v>
      </c>
      <c r="Y2602" s="16">
        <v>45839</v>
      </c>
      <c r="AB2602" t="s">
        <v>6484</v>
      </c>
    </row>
    <row r="2603" spans="1:28" x14ac:dyDescent="0.35">
      <c r="A2603" t="s">
        <v>2508</v>
      </c>
      <c r="B2603" t="s">
        <v>2509</v>
      </c>
      <c r="C2603" t="s">
        <v>115</v>
      </c>
      <c r="D2603" t="s">
        <v>114</v>
      </c>
      <c r="E2603" s="16">
        <v>45803</v>
      </c>
      <c r="F2603">
        <v>4001942823</v>
      </c>
      <c r="G2603" t="s">
        <v>1809</v>
      </c>
      <c r="H2603" t="s">
        <v>1890</v>
      </c>
      <c r="I2603" t="s">
        <v>1865</v>
      </c>
      <c r="J2603">
        <v>3080011</v>
      </c>
      <c r="K2603">
        <v>6586493</v>
      </c>
      <c r="M2603">
        <v>18</v>
      </c>
      <c r="N2603">
        <v>0.72</v>
      </c>
      <c r="O2603">
        <v>12.96</v>
      </c>
      <c r="P2603" t="s">
        <v>1811</v>
      </c>
      <c r="Q2603" t="s">
        <v>1812</v>
      </c>
      <c r="R2603" s="16">
        <v>45820</v>
      </c>
      <c r="S2603">
        <v>15</v>
      </c>
      <c r="T2603" t="s">
        <v>1813</v>
      </c>
      <c r="U2603" s="16">
        <v>45839</v>
      </c>
      <c r="V2603" s="16">
        <v>45839</v>
      </c>
      <c r="Y2603" s="16">
        <v>45839</v>
      </c>
      <c r="AB2603" t="s">
        <v>6484</v>
      </c>
    </row>
    <row r="2604" spans="1:28" x14ac:dyDescent="0.35">
      <c r="A2604" t="s">
        <v>2508</v>
      </c>
      <c r="B2604" t="s">
        <v>2509</v>
      </c>
      <c r="C2604" t="s">
        <v>115</v>
      </c>
      <c r="D2604" t="s">
        <v>114</v>
      </c>
      <c r="E2604" s="16">
        <v>45803</v>
      </c>
      <c r="F2604">
        <v>4001942823</v>
      </c>
      <c r="G2604" t="s">
        <v>1809</v>
      </c>
      <c r="H2604" t="s">
        <v>2038</v>
      </c>
      <c r="I2604" t="s">
        <v>1825</v>
      </c>
      <c r="J2604">
        <v>3080011</v>
      </c>
      <c r="K2604">
        <v>6586493</v>
      </c>
      <c r="M2604">
        <v>8</v>
      </c>
      <c r="N2604">
        <v>2.27</v>
      </c>
      <c r="O2604">
        <v>18.16</v>
      </c>
      <c r="P2604" t="s">
        <v>1811</v>
      </c>
      <c r="Q2604" t="s">
        <v>1812</v>
      </c>
      <c r="R2604" s="16">
        <v>45820</v>
      </c>
      <c r="S2604">
        <v>15</v>
      </c>
      <c r="T2604" t="s">
        <v>1813</v>
      </c>
      <c r="U2604" s="16">
        <v>45839</v>
      </c>
      <c r="V2604" s="16">
        <v>45839</v>
      </c>
      <c r="Y2604" s="16">
        <v>45839</v>
      </c>
      <c r="AB2604" t="s">
        <v>6484</v>
      </c>
    </row>
    <row r="2605" spans="1:28" x14ac:dyDescent="0.35">
      <c r="A2605" t="s">
        <v>2508</v>
      </c>
      <c r="B2605" t="s">
        <v>2509</v>
      </c>
      <c r="C2605" t="s">
        <v>115</v>
      </c>
      <c r="D2605" t="s">
        <v>114</v>
      </c>
      <c r="E2605" s="16">
        <v>45803</v>
      </c>
      <c r="F2605">
        <v>4001942823</v>
      </c>
      <c r="G2605" t="s">
        <v>1809</v>
      </c>
      <c r="H2605" t="s">
        <v>2039</v>
      </c>
      <c r="I2605" t="s">
        <v>1822</v>
      </c>
      <c r="J2605">
        <v>3080011</v>
      </c>
      <c r="K2605">
        <v>6586493</v>
      </c>
      <c r="M2605">
        <v>10</v>
      </c>
      <c r="N2605">
        <v>0.52</v>
      </c>
      <c r="O2605">
        <v>5.2</v>
      </c>
      <c r="P2605" t="s">
        <v>1811</v>
      </c>
      <c r="Q2605" t="s">
        <v>1812</v>
      </c>
      <c r="R2605" s="16">
        <v>45820</v>
      </c>
      <c r="S2605">
        <v>15</v>
      </c>
      <c r="T2605" t="s">
        <v>1813</v>
      </c>
      <c r="U2605" s="16">
        <v>45839</v>
      </c>
      <c r="V2605" s="16">
        <v>45839</v>
      </c>
      <c r="Y2605" s="16">
        <v>45839</v>
      </c>
      <c r="AB2605" t="s">
        <v>6484</v>
      </c>
    </row>
    <row r="2606" spans="1:28" x14ac:dyDescent="0.35">
      <c r="A2606" t="s">
        <v>2508</v>
      </c>
      <c r="B2606" t="s">
        <v>2509</v>
      </c>
      <c r="C2606" t="s">
        <v>115</v>
      </c>
      <c r="D2606" t="s">
        <v>114</v>
      </c>
      <c r="E2606" s="16">
        <v>45803</v>
      </c>
      <c r="F2606">
        <v>4001942823</v>
      </c>
      <c r="G2606" t="s">
        <v>1809</v>
      </c>
      <c r="H2606" t="s">
        <v>1985</v>
      </c>
      <c r="I2606" t="s">
        <v>1825</v>
      </c>
      <c r="J2606">
        <v>3080011</v>
      </c>
      <c r="K2606">
        <v>6586493</v>
      </c>
      <c r="M2606">
        <v>2</v>
      </c>
      <c r="N2606">
        <v>2.69</v>
      </c>
      <c r="O2606">
        <v>5.38</v>
      </c>
      <c r="P2606" t="s">
        <v>1811</v>
      </c>
      <c r="Q2606" t="s">
        <v>1812</v>
      </c>
      <c r="R2606" s="16">
        <v>45820</v>
      </c>
      <c r="S2606">
        <v>15</v>
      </c>
      <c r="T2606" t="s">
        <v>1813</v>
      </c>
      <c r="U2606" s="16">
        <v>45839</v>
      </c>
      <c r="V2606" s="16">
        <v>45839</v>
      </c>
      <c r="Y2606" s="16">
        <v>45839</v>
      </c>
      <c r="AB2606" t="s">
        <v>6484</v>
      </c>
    </row>
    <row r="2607" spans="1:28" x14ac:dyDescent="0.35">
      <c r="A2607" t="s">
        <v>2508</v>
      </c>
      <c r="B2607" t="s">
        <v>2509</v>
      </c>
      <c r="C2607" t="s">
        <v>115</v>
      </c>
      <c r="D2607" t="s">
        <v>114</v>
      </c>
      <c r="E2607" s="16">
        <v>45803</v>
      </c>
      <c r="F2607">
        <v>4001942823</v>
      </c>
      <c r="G2607" t="s">
        <v>1809</v>
      </c>
      <c r="H2607" t="s">
        <v>2040</v>
      </c>
      <c r="I2607" t="s">
        <v>1825</v>
      </c>
      <c r="J2607">
        <v>3080011</v>
      </c>
      <c r="K2607">
        <v>6586493</v>
      </c>
      <c r="M2607">
        <v>2</v>
      </c>
      <c r="N2607">
        <v>3.08</v>
      </c>
      <c r="O2607">
        <v>6.16</v>
      </c>
      <c r="P2607" t="s">
        <v>1811</v>
      </c>
      <c r="Q2607" t="s">
        <v>1812</v>
      </c>
      <c r="R2607" s="16">
        <v>45820</v>
      </c>
      <c r="S2607">
        <v>15</v>
      </c>
      <c r="T2607" t="s">
        <v>1813</v>
      </c>
      <c r="U2607" s="16">
        <v>45839</v>
      </c>
      <c r="V2607" s="16">
        <v>45839</v>
      </c>
      <c r="Y2607" s="16">
        <v>45839</v>
      </c>
      <c r="AB2607" t="s">
        <v>6484</v>
      </c>
    </row>
    <row r="2608" spans="1:28" x14ac:dyDescent="0.35">
      <c r="A2608" t="s">
        <v>2508</v>
      </c>
      <c r="B2608" t="s">
        <v>2509</v>
      </c>
      <c r="C2608" t="s">
        <v>115</v>
      </c>
      <c r="D2608" t="s">
        <v>114</v>
      </c>
      <c r="E2608" s="16">
        <v>45803</v>
      </c>
      <c r="F2608">
        <v>4001942823</v>
      </c>
      <c r="G2608" t="s">
        <v>1809</v>
      </c>
      <c r="H2608" t="s">
        <v>2043</v>
      </c>
      <c r="I2608" t="s">
        <v>1826</v>
      </c>
      <c r="J2608">
        <v>3080011</v>
      </c>
      <c r="K2608">
        <v>6586493</v>
      </c>
      <c r="M2608">
        <v>5</v>
      </c>
      <c r="N2608">
        <v>13.13</v>
      </c>
      <c r="O2608">
        <v>65.650000000000006</v>
      </c>
      <c r="P2608" t="s">
        <v>1811</v>
      </c>
      <c r="Q2608" t="s">
        <v>1812</v>
      </c>
      <c r="R2608" s="16">
        <v>45820</v>
      </c>
      <c r="S2608">
        <v>15</v>
      </c>
      <c r="T2608" t="s">
        <v>1813</v>
      </c>
      <c r="U2608" s="16">
        <v>45839</v>
      </c>
      <c r="V2608" s="16">
        <v>45839</v>
      </c>
      <c r="Y2608" s="16">
        <v>45839</v>
      </c>
      <c r="AB2608" t="s">
        <v>6484</v>
      </c>
    </row>
    <row r="2609" spans="1:28" x14ac:dyDescent="0.35">
      <c r="A2609" t="s">
        <v>2448</v>
      </c>
      <c r="B2609" t="s">
        <v>2334</v>
      </c>
      <c r="C2609" t="s">
        <v>1402</v>
      </c>
      <c r="D2609" t="s">
        <v>1301</v>
      </c>
      <c r="E2609" s="16">
        <v>45803</v>
      </c>
      <c r="F2609">
        <v>4001942829</v>
      </c>
      <c r="G2609" t="s">
        <v>1927</v>
      </c>
      <c r="H2609" t="s">
        <v>6485</v>
      </c>
      <c r="I2609" t="s">
        <v>2730</v>
      </c>
      <c r="J2609">
        <v>3086308</v>
      </c>
      <c r="K2609">
        <v>6590635</v>
      </c>
      <c r="M2609">
        <v>1</v>
      </c>
      <c r="N2609">
        <v>876.48</v>
      </c>
      <c r="O2609">
        <v>876.48</v>
      </c>
      <c r="P2609" t="s">
        <v>1811</v>
      </c>
      <c r="Q2609" t="s">
        <v>1812</v>
      </c>
      <c r="R2609" s="16">
        <v>45817</v>
      </c>
      <c r="S2609">
        <v>20</v>
      </c>
      <c r="T2609" t="s">
        <v>1813</v>
      </c>
      <c r="U2609" s="16">
        <v>45839</v>
      </c>
      <c r="V2609" s="16">
        <v>45834</v>
      </c>
      <c r="Y2609" s="16">
        <v>45834</v>
      </c>
      <c r="AB2609" t="s">
        <v>1284</v>
      </c>
    </row>
    <row r="2610" spans="1:28" x14ac:dyDescent="0.35">
      <c r="A2610" t="s">
        <v>2448</v>
      </c>
      <c r="B2610" t="s">
        <v>2334</v>
      </c>
      <c r="C2610" t="s">
        <v>1402</v>
      </c>
      <c r="D2610" t="s">
        <v>1301</v>
      </c>
      <c r="E2610" s="16">
        <v>45803</v>
      </c>
      <c r="F2610">
        <v>4001942829</v>
      </c>
      <c r="G2610" t="s">
        <v>1927</v>
      </c>
      <c r="H2610" t="s">
        <v>2110</v>
      </c>
      <c r="I2610" t="s">
        <v>1835</v>
      </c>
      <c r="J2610">
        <v>3086308</v>
      </c>
      <c r="K2610">
        <v>6590635</v>
      </c>
      <c r="M2610">
        <v>4</v>
      </c>
      <c r="N2610">
        <v>20.83</v>
      </c>
      <c r="O2610">
        <v>83.32</v>
      </c>
      <c r="P2610" t="s">
        <v>1811</v>
      </c>
      <c r="Q2610" t="s">
        <v>1812</v>
      </c>
      <c r="R2610" s="16">
        <v>45817</v>
      </c>
      <c r="S2610">
        <v>20</v>
      </c>
      <c r="T2610" t="s">
        <v>1813</v>
      </c>
      <c r="U2610" s="16">
        <v>45839</v>
      </c>
      <c r="V2610" s="16">
        <v>45834</v>
      </c>
      <c r="Y2610" s="16">
        <v>45834</v>
      </c>
      <c r="AB2610" t="s">
        <v>1284</v>
      </c>
    </row>
    <row r="2611" spans="1:28" x14ac:dyDescent="0.35">
      <c r="A2611" t="s">
        <v>2448</v>
      </c>
      <c r="B2611" t="s">
        <v>2334</v>
      </c>
      <c r="C2611" t="s">
        <v>1402</v>
      </c>
      <c r="D2611" t="s">
        <v>1301</v>
      </c>
      <c r="E2611" s="16">
        <v>45803</v>
      </c>
      <c r="F2611">
        <v>4001942829</v>
      </c>
      <c r="G2611" t="s">
        <v>1927</v>
      </c>
      <c r="H2611" t="s">
        <v>6486</v>
      </c>
      <c r="I2611" t="s">
        <v>2104</v>
      </c>
      <c r="J2611">
        <v>3086308</v>
      </c>
      <c r="K2611">
        <v>6590635</v>
      </c>
      <c r="M2611">
        <v>1</v>
      </c>
      <c r="N2611">
        <v>105.8</v>
      </c>
      <c r="O2611">
        <v>105.8</v>
      </c>
      <c r="P2611" t="s">
        <v>1811</v>
      </c>
      <c r="Q2611" t="s">
        <v>1812</v>
      </c>
      <c r="R2611" s="16">
        <v>45817</v>
      </c>
      <c r="S2611">
        <v>20</v>
      </c>
      <c r="T2611" t="s">
        <v>1813</v>
      </c>
      <c r="U2611" s="16">
        <v>45839</v>
      </c>
      <c r="V2611" s="16">
        <v>45834</v>
      </c>
      <c r="Y2611" s="16">
        <v>45834</v>
      </c>
      <c r="AB2611" t="s">
        <v>1284</v>
      </c>
    </row>
    <row r="2612" spans="1:28" x14ac:dyDescent="0.35">
      <c r="A2612" t="s">
        <v>2448</v>
      </c>
      <c r="B2612" t="s">
        <v>2334</v>
      </c>
      <c r="C2612" t="s">
        <v>1402</v>
      </c>
      <c r="D2612" t="s">
        <v>1301</v>
      </c>
      <c r="E2612" s="16">
        <v>45803</v>
      </c>
      <c r="F2612">
        <v>4001942829</v>
      </c>
      <c r="G2612" t="s">
        <v>1927</v>
      </c>
      <c r="H2612" t="s">
        <v>6487</v>
      </c>
      <c r="I2612" t="s">
        <v>5251</v>
      </c>
      <c r="J2612">
        <v>3086308</v>
      </c>
      <c r="K2612">
        <v>6590635</v>
      </c>
      <c r="M2612">
        <v>1</v>
      </c>
      <c r="N2612">
        <v>130.66</v>
      </c>
      <c r="O2612">
        <v>130.66</v>
      </c>
      <c r="P2612" t="s">
        <v>1811</v>
      </c>
      <c r="Q2612" t="s">
        <v>1812</v>
      </c>
      <c r="R2612" s="16">
        <v>45817</v>
      </c>
      <c r="S2612">
        <v>20</v>
      </c>
      <c r="T2612" t="s">
        <v>1813</v>
      </c>
      <c r="U2612" s="16">
        <v>45839</v>
      </c>
      <c r="V2612" s="16">
        <v>45834</v>
      </c>
      <c r="Y2612" s="16">
        <v>45834</v>
      </c>
      <c r="AB2612" t="s">
        <v>1284</v>
      </c>
    </row>
    <row r="2613" spans="1:28" x14ac:dyDescent="0.35">
      <c r="A2613" t="s">
        <v>2448</v>
      </c>
      <c r="B2613" t="s">
        <v>2334</v>
      </c>
      <c r="C2613" t="s">
        <v>1402</v>
      </c>
      <c r="D2613" t="s">
        <v>1301</v>
      </c>
      <c r="E2613" s="16">
        <v>45803</v>
      </c>
      <c r="F2613">
        <v>4001942829</v>
      </c>
      <c r="G2613" t="s">
        <v>1927</v>
      </c>
      <c r="H2613" t="s">
        <v>6488</v>
      </c>
      <c r="I2613" t="s">
        <v>1833</v>
      </c>
      <c r="J2613">
        <v>3086308</v>
      </c>
      <c r="K2613">
        <v>6590635</v>
      </c>
      <c r="M2613">
        <v>1</v>
      </c>
      <c r="N2613">
        <v>183.77</v>
      </c>
      <c r="O2613">
        <v>183.77</v>
      </c>
      <c r="P2613" t="s">
        <v>1811</v>
      </c>
      <c r="Q2613" t="s">
        <v>1812</v>
      </c>
      <c r="R2613" s="16">
        <v>45817</v>
      </c>
      <c r="S2613">
        <v>20</v>
      </c>
      <c r="T2613" t="s">
        <v>1813</v>
      </c>
      <c r="U2613" s="16">
        <v>45839</v>
      </c>
      <c r="V2613" s="16">
        <v>45834</v>
      </c>
      <c r="Y2613" s="16">
        <v>45834</v>
      </c>
      <c r="AB2613" t="s">
        <v>1284</v>
      </c>
    </row>
    <row r="2614" spans="1:28" x14ac:dyDescent="0.35">
      <c r="A2614" t="s">
        <v>2448</v>
      </c>
      <c r="B2614" t="s">
        <v>2334</v>
      </c>
      <c r="C2614" t="s">
        <v>1402</v>
      </c>
      <c r="D2614" t="s">
        <v>1301</v>
      </c>
      <c r="E2614" s="16">
        <v>45803</v>
      </c>
      <c r="F2614">
        <v>4001942829</v>
      </c>
      <c r="G2614" t="s">
        <v>1927</v>
      </c>
      <c r="H2614" t="s">
        <v>4993</v>
      </c>
      <c r="I2614" t="s">
        <v>1835</v>
      </c>
      <c r="J2614">
        <v>3086308</v>
      </c>
      <c r="K2614">
        <v>6590635</v>
      </c>
      <c r="M2614">
        <v>2</v>
      </c>
      <c r="N2614">
        <v>22.78</v>
      </c>
      <c r="O2614">
        <v>45.56</v>
      </c>
      <c r="P2614" t="s">
        <v>1811</v>
      </c>
      <c r="Q2614" t="s">
        <v>1812</v>
      </c>
      <c r="R2614" s="16">
        <v>45817</v>
      </c>
      <c r="S2614">
        <v>20</v>
      </c>
      <c r="T2614" t="s">
        <v>1813</v>
      </c>
      <c r="U2614" s="16">
        <v>45839</v>
      </c>
      <c r="V2614" s="16">
        <v>45834</v>
      </c>
      <c r="Y2614" s="16">
        <v>45834</v>
      </c>
      <c r="AB2614" t="s">
        <v>1284</v>
      </c>
    </row>
    <row r="2615" spans="1:28" x14ac:dyDescent="0.35">
      <c r="A2615" t="s">
        <v>2448</v>
      </c>
      <c r="B2615" t="s">
        <v>2334</v>
      </c>
      <c r="C2615" t="s">
        <v>1402</v>
      </c>
      <c r="D2615" t="s">
        <v>1301</v>
      </c>
      <c r="E2615" s="16">
        <v>45803</v>
      </c>
      <c r="F2615">
        <v>4001942829</v>
      </c>
      <c r="G2615" t="s">
        <v>1927</v>
      </c>
      <c r="H2615" t="s">
        <v>6489</v>
      </c>
      <c r="I2615" t="s">
        <v>6490</v>
      </c>
      <c r="J2615">
        <v>3086308</v>
      </c>
      <c r="K2615">
        <v>6590635</v>
      </c>
      <c r="M2615">
        <v>4</v>
      </c>
      <c r="N2615">
        <v>15.94</v>
      </c>
      <c r="O2615">
        <v>63.76</v>
      </c>
      <c r="P2615" t="s">
        <v>1811</v>
      </c>
      <c r="Q2615" t="s">
        <v>1812</v>
      </c>
      <c r="R2615" s="16">
        <v>45817</v>
      </c>
      <c r="S2615">
        <v>20</v>
      </c>
      <c r="T2615" t="s">
        <v>1813</v>
      </c>
      <c r="U2615" s="16">
        <v>45839</v>
      </c>
      <c r="V2615" s="16">
        <v>45834</v>
      </c>
      <c r="Y2615" s="16">
        <v>45834</v>
      </c>
      <c r="AB2615" t="s">
        <v>1284</v>
      </c>
    </row>
    <row r="2616" spans="1:28" x14ac:dyDescent="0.35">
      <c r="A2616" t="s">
        <v>2448</v>
      </c>
      <c r="B2616" t="s">
        <v>2334</v>
      </c>
      <c r="C2616" t="s">
        <v>1402</v>
      </c>
      <c r="D2616" t="s">
        <v>1301</v>
      </c>
      <c r="E2616" s="16">
        <v>45803</v>
      </c>
      <c r="F2616">
        <v>4001942829</v>
      </c>
      <c r="G2616" t="s">
        <v>1927</v>
      </c>
      <c r="H2616" t="s">
        <v>6491</v>
      </c>
      <c r="I2616" t="s">
        <v>4595</v>
      </c>
      <c r="J2616">
        <v>3086308</v>
      </c>
      <c r="K2616">
        <v>6590635</v>
      </c>
      <c r="M2616">
        <v>10</v>
      </c>
      <c r="N2616">
        <v>0.41</v>
      </c>
      <c r="O2616">
        <v>4.0999999999999996</v>
      </c>
      <c r="P2616" t="s">
        <v>1811</v>
      </c>
      <c r="Q2616" t="s">
        <v>1812</v>
      </c>
      <c r="R2616" s="16">
        <v>45817</v>
      </c>
      <c r="S2616">
        <v>20</v>
      </c>
      <c r="T2616" t="s">
        <v>1813</v>
      </c>
      <c r="U2616" s="16">
        <v>45839</v>
      </c>
      <c r="V2616" s="16">
        <v>45834</v>
      </c>
      <c r="Y2616" s="16">
        <v>45834</v>
      </c>
      <c r="AB2616" t="s">
        <v>1284</v>
      </c>
    </row>
    <row r="2617" spans="1:28" x14ac:dyDescent="0.35">
      <c r="A2617" t="s">
        <v>2448</v>
      </c>
      <c r="B2617" t="s">
        <v>2334</v>
      </c>
      <c r="C2617" t="s">
        <v>1402</v>
      </c>
      <c r="D2617" t="s">
        <v>1301</v>
      </c>
      <c r="E2617" s="16">
        <v>45803</v>
      </c>
      <c r="F2617">
        <v>4001942829</v>
      </c>
      <c r="G2617" t="s">
        <v>1927</v>
      </c>
      <c r="H2617" t="s">
        <v>6492</v>
      </c>
      <c r="I2617" t="s">
        <v>1833</v>
      </c>
      <c r="J2617">
        <v>3086308</v>
      </c>
      <c r="K2617">
        <v>6590635</v>
      </c>
      <c r="M2617">
        <v>2</v>
      </c>
      <c r="N2617">
        <v>184.26</v>
      </c>
      <c r="O2617">
        <v>368.52</v>
      </c>
      <c r="P2617" t="s">
        <v>1811</v>
      </c>
      <c r="Q2617" t="s">
        <v>1812</v>
      </c>
      <c r="R2617" s="16">
        <v>45817</v>
      </c>
      <c r="S2617">
        <v>20</v>
      </c>
      <c r="T2617" t="s">
        <v>1813</v>
      </c>
      <c r="U2617" s="16">
        <v>45839</v>
      </c>
      <c r="V2617" s="16">
        <v>45834</v>
      </c>
      <c r="Y2617" s="16">
        <v>45834</v>
      </c>
      <c r="AB2617" t="s">
        <v>1284</v>
      </c>
    </row>
    <row r="2618" spans="1:28" x14ac:dyDescent="0.35">
      <c r="A2618" t="s">
        <v>2448</v>
      </c>
      <c r="B2618" t="s">
        <v>2334</v>
      </c>
      <c r="C2618" t="s">
        <v>1402</v>
      </c>
      <c r="D2618" t="s">
        <v>1301</v>
      </c>
      <c r="E2618" s="16">
        <v>45803</v>
      </c>
      <c r="F2618">
        <v>4001942829</v>
      </c>
      <c r="G2618" t="s">
        <v>1927</v>
      </c>
      <c r="H2618" t="s">
        <v>1836</v>
      </c>
      <c r="I2618" t="s">
        <v>1823</v>
      </c>
      <c r="J2618">
        <v>3086308</v>
      </c>
      <c r="K2618">
        <v>6590635</v>
      </c>
      <c r="M2618">
        <v>1</v>
      </c>
      <c r="N2618">
        <v>1.31</v>
      </c>
      <c r="O2618">
        <v>1.31</v>
      </c>
      <c r="P2618" t="s">
        <v>1811</v>
      </c>
      <c r="Q2618" t="s">
        <v>1812</v>
      </c>
      <c r="R2618" s="16">
        <v>45817</v>
      </c>
      <c r="S2618">
        <v>20</v>
      </c>
      <c r="T2618" t="s">
        <v>1813</v>
      </c>
      <c r="U2618" s="16">
        <v>45839</v>
      </c>
      <c r="V2618" s="16">
        <v>45834</v>
      </c>
      <c r="Y2618" s="16">
        <v>45834</v>
      </c>
      <c r="AB2618" t="s">
        <v>1284</v>
      </c>
    </row>
    <row r="2619" spans="1:28" x14ac:dyDescent="0.35">
      <c r="A2619" t="s">
        <v>2448</v>
      </c>
      <c r="B2619" t="s">
        <v>2334</v>
      </c>
      <c r="C2619" t="s">
        <v>1402</v>
      </c>
      <c r="D2619" t="s">
        <v>1301</v>
      </c>
      <c r="E2619" s="16">
        <v>45803</v>
      </c>
      <c r="F2619">
        <v>4001942829</v>
      </c>
      <c r="G2619" t="s">
        <v>1927</v>
      </c>
      <c r="H2619" t="s">
        <v>6493</v>
      </c>
      <c r="I2619" t="s">
        <v>6494</v>
      </c>
      <c r="J2619">
        <v>3086308</v>
      </c>
      <c r="K2619">
        <v>6590635</v>
      </c>
      <c r="M2619">
        <v>1</v>
      </c>
      <c r="N2619">
        <v>37.450000000000003</v>
      </c>
      <c r="O2619">
        <v>37.450000000000003</v>
      </c>
      <c r="P2619" t="s">
        <v>1811</v>
      </c>
      <c r="Q2619" t="s">
        <v>1812</v>
      </c>
      <c r="R2619" s="16">
        <v>45817</v>
      </c>
      <c r="S2619">
        <v>20</v>
      </c>
      <c r="T2619" t="s">
        <v>1813</v>
      </c>
      <c r="U2619" s="16">
        <v>45839</v>
      </c>
      <c r="V2619" s="16">
        <v>45834</v>
      </c>
      <c r="Y2619" s="16">
        <v>45834</v>
      </c>
      <c r="AB2619" t="s">
        <v>1284</v>
      </c>
    </row>
    <row r="2620" spans="1:28" x14ac:dyDescent="0.35">
      <c r="A2620" t="s">
        <v>2448</v>
      </c>
      <c r="B2620" t="s">
        <v>2334</v>
      </c>
      <c r="C2620" t="s">
        <v>1402</v>
      </c>
      <c r="D2620" t="s">
        <v>1301</v>
      </c>
      <c r="E2620" s="16">
        <v>45803</v>
      </c>
      <c r="F2620">
        <v>4001942829</v>
      </c>
      <c r="G2620" t="s">
        <v>1927</v>
      </c>
      <c r="H2620" t="s">
        <v>6495</v>
      </c>
      <c r="I2620" t="s">
        <v>6496</v>
      </c>
      <c r="J2620">
        <v>3086308</v>
      </c>
      <c r="K2620">
        <v>6590635</v>
      </c>
      <c r="M2620">
        <v>1</v>
      </c>
      <c r="N2620">
        <v>6.11</v>
      </c>
      <c r="O2620">
        <v>6.11</v>
      </c>
      <c r="P2620" t="s">
        <v>1811</v>
      </c>
      <c r="Q2620" t="s">
        <v>1812</v>
      </c>
      <c r="R2620" s="16">
        <v>45817</v>
      </c>
      <c r="S2620">
        <v>20</v>
      </c>
      <c r="T2620" t="s">
        <v>1813</v>
      </c>
      <c r="U2620" s="16">
        <v>45839</v>
      </c>
      <c r="V2620" s="16">
        <v>45834</v>
      </c>
      <c r="Y2620" s="16">
        <v>45834</v>
      </c>
      <c r="AB2620" t="s">
        <v>1284</v>
      </c>
    </row>
    <row r="2621" spans="1:28" x14ac:dyDescent="0.35">
      <c r="A2621" t="s">
        <v>2448</v>
      </c>
      <c r="B2621" t="s">
        <v>2334</v>
      </c>
      <c r="C2621" t="s">
        <v>1402</v>
      </c>
      <c r="D2621" t="s">
        <v>1301</v>
      </c>
      <c r="E2621" s="16">
        <v>45803</v>
      </c>
      <c r="F2621">
        <v>4001942829</v>
      </c>
      <c r="G2621" t="s">
        <v>1927</v>
      </c>
      <c r="H2621" t="s">
        <v>6497</v>
      </c>
      <c r="I2621" t="s">
        <v>1833</v>
      </c>
      <c r="J2621">
        <v>3086308</v>
      </c>
      <c r="K2621">
        <v>6590635</v>
      </c>
      <c r="M2621">
        <v>1</v>
      </c>
      <c r="N2621">
        <v>24.29</v>
      </c>
      <c r="O2621">
        <v>24.29</v>
      </c>
      <c r="P2621" t="s">
        <v>1811</v>
      </c>
      <c r="Q2621" t="s">
        <v>1812</v>
      </c>
      <c r="R2621" s="16">
        <v>45817</v>
      </c>
      <c r="S2621">
        <v>20</v>
      </c>
      <c r="T2621" t="s">
        <v>1813</v>
      </c>
      <c r="U2621" s="16">
        <v>45839</v>
      </c>
      <c r="V2621" s="16">
        <v>45834</v>
      </c>
      <c r="Y2621" s="16">
        <v>45834</v>
      </c>
      <c r="AB2621" t="s">
        <v>1284</v>
      </c>
    </row>
    <row r="2622" spans="1:28" x14ac:dyDescent="0.35">
      <c r="A2622" t="s">
        <v>2448</v>
      </c>
      <c r="B2622" t="s">
        <v>2334</v>
      </c>
      <c r="C2622" t="s">
        <v>1402</v>
      </c>
      <c r="D2622" t="s">
        <v>1301</v>
      </c>
      <c r="E2622" s="16">
        <v>45803</v>
      </c>
      <c r="F2622">
        <v>4001942829</v>
      </c>
      <c r="G2622" t="s">
        <v>1927</v>
      </c>
      <c r="H2622" t="s">
        <v>5871</v>
      </c>
      <c r="I2622" t="s">
        <v>1961</v>
      </c>
      <c r="J2622">
        <v>3086308</v>
      </c>
      <c r="K2622">
        <v>6590635</v>
      </c>
      <c r="M2622">
        <v>2</v>
      </c>
      <c r="N2622">
        <v>11.32</v>
      </c>
      <c r="O2622">
        <v>22.64</v>
      </c>
      <c r="P2622" t="s">
        <v>1811</v>
      </c>
      <c r="Q2622" t="s">
        <v>1812</v>
      </c>
      <c r="R2622" s="16">
        <v>45817</v>
      </c>
      <c r="S2622">
        <v>20</v>
      </c>
      <c r="T2622" t="s">
        <v>1813</v>
      </c>
      <c r="U2622" s="16">
        <v>45839</v>
      </c>
      <c r="V2622" s="16">
        <v>45834</v>
      </c>
      <c r="Y2622" s="16">
        <v>45834</v>
      </c>
      <c r="AB2622" t="s">
        <v>1284</v>
      </c>
    </row>
    <row r="2623" spans="1:28" x14ac:dyDescent="0.35">
      <c r="A2623" t="s">
        <v>2448</v>
      </c>
      <c r="B2623" t="s">
        <v>2334</v>
      </c>
      <c r="C2623" t="s">
        <v>1402</v>
      </c>
      <c r="D2623" t="s">
        <v>1301</v>
      </c>
      <c r="E2623" s="16">
        <v>45803</v>
      </c>
      <c r="F2623">
        <v>4001942829</v>
      </c>
      <c r="G2623" t="s">
        <v>1927</v>
      </c>
      <c r="H2623" t="s">
        <v>6498</v>
      </c>
      <c r="I2623" t="s">
        <v>1852</v>
      </c>
      <c r="J2623">
        <v>3086308</v>
      </c>
      <c r="K2623">
        <v>6590635</v>
      </c>
      <c r="M2623">
        <v>4</v>
      </c>
      <c r="N2623">
        <v>27.49</v>
      </c>
      <c r="O2623">
        <v>109.96</v>
      </c>
      <c r="P2623" t="s">
        <v>1811</v>
      </c>
      <c r="Q2623" t="s">
        <v>1812</v>
      </c>
      <c r="R2623" s="16">
        <v>45817</v>
      </c>
      <c r="S2623">
        <v>20</v>
      </c>
      <c r="T2623" t="s">
        <v>1813</v>
      </c>
      <c r="U2623" s="16">
        <v>45839</v>
      </c>
      <c r="V2623" s="16">
        <v>45834</v>
      </c>
      <c r="Y2623" s="16">
        <v>45834</v>
      </c>
      <c r="AB2623" t="s">
        <v>1284</v>
      </c>
    </row>
    <row r="2624" spans="1:28" x14ac:dyDescent="0.35">
      <c r="A2624" t="s">
        <v>2448</v>
      </c>
      <c r="B2624" t="s">
        <v>2334</v>
      </c>
      <c r="C2624" t="s">
        <v>1402</v>
      </c>
      <c r="D2624" t="s">
        <v>1301</v>
      </c>
      <c r="E2624" s="16">
        <v>45803</v>
      </c>
      <c r="F2624">
        <v>4001942829</v>
      </c>
      <c r="G2624" t="s">
        <v>1927</v>
      </c>
      <c r="H2624" t="s">
        <v>6499</v>
      </c>
      <c r="I2624" t="s">
        <v>1998</v>
      </c>
      <c r="J2624">
        <v>3086308</v>
      </c>
      <c r="K2624">
        <v>6590635</v>
      </c>
      <c r="M2624">
        <v>4</v>
      </c>
      <c r="N2624">
        <v>20.38</v>
      </c>
      <c r="O2624">
        <v>81.52</v>
      </c>
      <c r="P2624" t="s">
        <v>1811</v>
      </c>
      <c r="Q2624" t="s">
        <v>1812</v>
      </c>
      <c r="R2624" s="16">
        <v>45817</v>
      </c>
      <c r="S2624">
        <v>20</v>
      </c>
      <c r="T2624" t="s">
        <v>1813</v>
      </c>
      <c r="U2624" s="16">
        <v>45839</v>
      </c>
      <c r="V2624" s="16">
        <v>45834</v>
      </c>
      <c r="Y2624" s="16">
        <v>45834</v>
      </c>
      <c r="AB2624" t="s">
        <v>1284</v>
      </c>
    </row>
    <row r="2625" spans="1:28" x14ac:dyDescent="0.35">
      <c r="A2625" t="s">
        <v>2448</v>
      </c>
      <c r="B2625" t="s">
        <v>2334</v>
      </c>
      <c r="C2625" t="s">
        <v>1402</v>
      </c>
      <c r="D2625" t="s">
        <v>1301</v>
      </c>
      <c r="E2625" s="16">
        <v>45803</v>
      </c>
      <c r="F2625">
        <v>4001942829</v>
      </c>
      <c r="G2625" t="s">
        <v>1927</v>
      </c>
      <c r="H2625" t="s">
        <v>5807</v>
      </c>
      <c r="I2625" t="s">
        <v>2659</v>
      </c>
      <c r="J2625">
        <v>3086308</v>
      </c>
      <c r="K2625">
        <v>6590635</v>
      </c>
      <c r="M2625">
        <v>4</v>
      </c>
      <c r="N2625">
        <v>1.55</v>
      </c>
      <c r="O2625">
        <v>6.2</v>
      </c>
      <c r="P2625" t="s">
        <v>1811</v>
      </c>
      <c r="Q2625" t="s">
        <v>1812</v>
      </c>
      <c r="R2625" s="16">
        <v>45817</v>
      </c>
      <c r="S2625">
        <v>20</v>
      </c>
      <c r="T2625" t="s">
        <v>1813</v>
      </c>
      <c r="U2625" s="16">
        <v>45839</v>
      </c>
      <c r="V2625" s="16">
        <v>45834</v>
      </c>
      <c r="Y2625" s="16">
        <v>45834</v>
      </c>
      <c r="AB2625" t="s">
        <v>1284</v>
      </c>
    </row>
    <row r="2626" spans="1:28" x14ac:dyDescent="0.35">
      <c r="A2626" t="s">
        <v>2204</v>
      </c>
      <c r="B2626" t="s">
        <v>2205</v>
      </c>
      <c r="C2626" t="s">
        <v>115</v>
      </c>
      <c r="D2626" t="s">
        <v>114</v>
      </c>
      <c r="E2626" s="16">
        <v>45806</v>
      </c>
      <c r="F2626">
        <v>4001946410</v>
      </c>
      <c r="G2626" t="s">
        <v>1809</v>
      </c>
      <c r="H2626" t="s">
        <v>3079</v>
      </c>
      <c r="I2626" t="s">
        <v>2215</v>
      </c>
      <c r="J2626">
        <v>3058523</v>
      </c>
      <c r="K2626">
        <v>6570936</v>
      </c>
      <c r="M2626">
        <v>1</v>
      </c>
      <c r="N2626">
        <v>391.86</v>
      </c>
      <c r="O2626">
        <v>391.86</v>
      </c>
      <c r="P2626" t="s">
        <v>1811</v>
      </c>
      <c r="Q2626" t="s">
        <v>1812</v>
      </c>
      <c r="R2626" s="16">
        <v>45820</v>
      </c>
      <c r="S2626">
        <v>33</v>
      </c>
      <c r="T2626" t="s">
        <v>1813</v>
      </c>
      <c r="U2626" s="16">
        <v>45824</v>
      </c>
      <c r="V2626" s="16">
        <v>45821</v>
      </c>
      <c r="Y2626" s="16">
        <v>45821</v>
      </c>
      <c r="AB2626" t="s">
        <v>6088</v>
      </c>
    </row>
    <row r="2627" spans="1:28" x14ac:dyDescent="0.35">
      <c r="A2627" t="s">
        <v>2204</v>
      </c>
      <c r="B2627" t="s">
        <v>2205</v>
      </c>
      <c r="C2627" t="s">
        <v>115</v>
      </c>
      <c r="D2627" t="s">
        <v>114</v>
      </c>
      <c r="E2627" s="16">
        <v>45807</v>
      </c>
      <c r="F2627">
        <v>4001948261</v>
      </c>
      <c r="G2627" t="s">
        <v>1809</v>
      </c>
      <c r="H2627" t="s">
        <v>3068</v>
      </c>
      <c r="I2627" t="s">
        <v>2121</v>
      </c>
      <c r="J2627">
        <v>3058523</v>
      </c>
      <c r="K2627">
        <v>6570936</v>
      </c>
      <c r="M2627">
        <v>2</v>
      </c>
      <c r="N2627">
        <v>8.77</v>
      </c>
      <c r="O2627">
        <v>17.54</v>
      </c>
      <c r="P2627" t="s">
        <v>1811</v>
      </c>
      <c r="Q2627" t="s">
        <v>1812</v>
      </c>
      <c r="R2627" s="16">
        <v>45820</v>
      </c>
      <c r="S2627">
        <v>30</v>
      </c>
      <c r="T2627" t="s">
        <v>1813</v>
      </c>
      <c r="U2627" s="16">
        <v>45824</v>
      </c>
      <c r="V2627" s="16">
        <v>45824</v>
      </c>
      <c r="Y2627" s="16">
        <v>45824</v>
      </c>
      <c r="AB2627" t="s">
        <v>6088</v>
      </c>
    </row>
    <row r="2628" spans="1:28" x14ac:dyDescent="0.35">
      <c r="A2628" t="s">
        <v>2204</v>
      </c>
      <c r="B2628" t="s">
        <v>2205</v>
      </c>
      <c r="C2628" t="s">
        <v>115</v>
      </c>
      <c r="D2628" t="s">
        <v>114</v>
      </c>
      <c r="E2628" s="16">
        <v>45807</v>
      </c>
      <c r="F2628">
        <v>4001948261</v>
      </c>
      <c r="G2628" t="s">
        <v>1809</v>
      </c>
      <c r="H2628" t="s">
        <v>3070</v>
      </c>
      <c r="I2628" t="s">
        <v>1857</v>
      </c>
      <c r="J2628">
        <v>3058523</v>
      </c>
      <c r="K2628">
        <v>6570936</v>
      </c>
      <c r="M2628">
        <v>8</v>
      </c>
      <c r="N2628">
        <v>73.19</v>
      </c>
      <c r="O2628">
        <v>585.52</v>
      </c>
      <c r="P2628" t="s">
        <v>1811</v>
      </c>
      <c r="Q2628" t="s">
        <v>1812</v>
      </c>
      <c r="R2628" s="16">
        <v>45820</v>
      </c>
      <c r="S2628">
        <v>30</v>
      </c>
      <c r="T2628" t="s">
        <v>1813</v>
      </c>
      <c r="U2628" s="16">
        <v>45824</v>
      </c>
      <c r="V2628" s="16">
        <v>45824</v>
      </c>
      <c r="Y2628" s="16">
        <v>45824</v>
      </c>
      <c r="AB2628" t="s">
        <v>6088</v>
      </c>
    </row>
    <row r="2629" spans="1:28" x14ac:dyDescent="0.35">
      <c r="A2629" t="s">
        <v>2204</v>
      </c>
      <c r="B2629" t="s">
        <v>2205</v>
      </c>
      <c r="C2629" t="s">
        <v>115</v>
      </c>
      <c r="D2629" t="s">
        <v>114</v>
      </c>
      <c r="E2629" s="16">
        <v>45807</v>
      </c>
      <c r="F2629">
        <v>4001948261</v>
      </c>
      <c r="G2629" t="s">
        <v>1809</v>
      </c>
      <c r="H2629" t="s">
        <v>3071</v>
      </c>
      <c r="I2629" t="s">
        <v>1822</v>
      </c>
      <c r="J2629">
        <v>3058523</v>
      </c>
      <c r="K2629">
        <v>6570936</v>
      </c>
      <c r="M2629">
        <v>6</v>
      </c>
      <c r="N2629">
        <v>8.19</v>
      </c>
      <c r="O2629">
        <v>49.14</v>
      </c>
      <c r="P2629" t="s">
        <v>1811</v>
      </c>
      <c r="Q2629" t="s">
        <v>1812</v>
      </c>
      <c r="R2629" s="16">
        <v>45820</v>
      </c>
      <c r="S2629">
        <v>30</v>
      </c>
      <c r="T2629" t="s">
        <v>1813</v>
      </c>
      <c r="U2629" s="16">
        <v>45824</v>
      </c>
      <c r="V2629" s="16">
        <v>45824</v>
      </c>
      <c r="Y2629" s="16">
        <v>45824</v>
      </c>
      <c r="AB2629" t="s">
        <v>6088</v>
      </c>
    </row>
    <row r="2630" spans="1:28" x14ac:dyDescent="0.35">
      <c r="A2630" t="s">
        <v>2204</v>
      </c>
      <c r="B2630" t="s">
        <v>2205</v>
      </c>
      <c r="C2630" t="s">
        <v>115</v>
      </c>
      <c r="D2630" t="s">
        <v>114</v>
      </c>
      <c r="E2630" s="16">
        <v>45807</v>
      </c>
      <c r="F2630">
        <v>4001948261</v>
      </c>
      <c r="G2630" t="s">
        <v>1809</v>
      </c>
      <c r="H2630" t="s">
        <v>3072</v>
      </c>
      <c r="I2630" t="s">
        <v>1865</v>
      </c>
      <c r="J2630">
        <v>3058523</v>
      </c>
      <c r="K2630">
        <v>6570936</v>
      </c>
      <c r="M2630">
        <v>4</v>
      </c>
      <c r="N2630">
        <v>8.2799999999999994</v>
      </c>
      <c r="O2630">
        <v>33.119999999999997</v>
      </c>
      <c r="P2630" t="s">
        <v>1811</v>
      </c>
      <c r="Q2630" t="s">
        <v>1812</v>
      </c>
      <c r="R2630" s="16">
        <v>45820</v>
      </c>
      <c r="S2630">
        <v>30</v>
      </c>
      <c r="T2630" t="s">
        <v>1813</v>
      </c>
      <c r="U2630" s="16">
        <v>45824</v>
      </c>
      <c r="V2630" s="16">
        <v>45824</v>
      </c>
      <c r="Y2630" s="16">
        <v>45824</v>
      </c>
      <c r="AB2630" t="s">
        <v>6088</v>
      </c>
    </row>
    <row r="2631" spans="1:28" x14ac:dyDescent="0.35">
      <c r="A2631" t="s">
        <v>2204</v>
      </c>
      <c r="B2631" t="s">
        <v>2205</v>
      </c>
      <c r="C2631" t="s">
        <v>115</v>
      </c>
      <c r="D2631" t="s">
        <v>114</v>
      </c>
      <c r="E2631" s="16">
        <v>45807</v>
      </c>
      <c r="F2631">
        <v>4001948261</v>
      </c>
      <c r="G2631" t="s">
        <v>1809</v>
      </c>
      <c r="H2631" t="s">
        <v>3073</v>
      </c>
      <c r="I2631" t="s">
        <v>2055</v>
      </c>
      <c r="J2631">
        <v>3058523</v>
      </c>
      <c r="K2631">
        <v>6570936</v>
      </c>
      <c r="M2631">
        <v>4</v>
      </c>
      <c r="N2631">
        <v>36.21</v>
      </c>
      <c r="O2631">
        <v>144.84</v>
      </c>
      <c r="P2631" t="s">
        <v>1811</v>
      </c>
      <c r="Q2631" t="s">
        <v>1812</v>
      </c>
      <c r="R2631" s="16">
        <v>45820</v>
      </c>
      <c r="S2631">
        <v>30</v>
      </c>
      <c r="T2631" t="s">
        <v>1813</v>
      </c>
      <c r="U2631" s="16">
        <v>45824</v>
      </c>
      <c r="V2631" s="16">
        <v>45824</v>
      </c>
      <c r="Y2631" s="16">
        <v>45824</v>
      </c>
      <c r="AB2631" t="s">
        <v>6088</v>
      </c>
    </row>
    <row r="2632" spans="1:28" x14ac:dyDescent="0.35">
      <c r="A2632" t="s">
        <v>2204</v>
      </c>
      <c r="B2632" t="s">
        <v>2205</v>
      </c>
      <c r="C2632" t="s">
        <v>115</v>
      </c>
      <c r="D2632" t="s">
        <v>114</v>
      </c>
      <c r="E2632" s="16">
        <v>45807</v>
      </c>
      <c r="F2632">
        <v>4001948261</v>
      </c>
      <c r="G2632" t="s">
        <v>1809</v>
      </c>
      <c r="H2632" t="s">
        <v>1962</v>
      </c>
      <c r="I2632" t="s">
        <v>1831</v>
      </c>
      <c r="J2632">
        <v>3058523</v>
      </c>
      <c r="K2632">
        <v>6570936</v>
      </c>
      <c r="M2632">
        <v>2</v>
      </c>
      <c r="N2632">
        <v>6.18</v>
      </c>
      <c r="O2632">
        <v>12.36</v>
      </c>
      <c r="P2632" t="s">
        <v>1811</v>
      </c>
      <c r="Q2632" t="s">
        <v>1812</v>
      </c>
      <c r="R2632" s="16">
        <v>45820</v>
      </c>
      <c r="S2632">
        <v>30</v>
      </c>
      <c r="T2632" t="s">
        <v>1813</v>
      </c>
      <c r="U2632" s="16">
        <v>45824</v>
      </c>
      <c r="V2632" s="16">
        <v>45824</v>
      </c>
      <c r="Y2632" s="16">
        <v>45824</v>
      </c>
      <c r="AB2632" t="s">
        <v>6088</v>
      </c>
    </row>
    <row r="2633" spans="1:28" x14ac:dyDescent="0.35">
      <c r="A2633" t="s">
        <v>2204</v>
      </c>
      <c r="B2633" t="s">
        <v>2205</v>
      </c>
      <c r="C2633" t="s">
        <v>115</v>
      </c>
      <c r="D2633" t="s">
        <v>114</v>
      </c>
      <c r="E2633" s="16">
        <v>45807</v>
      </c>
      <c r="F2633">
        <v>4001948261</v>
      </c>
      <c r="G2633" t="s">
        <v>1809</v>
      </c>
      <c r="H2633" t="s">
        <v>2657</v>
      </c>
      <c r="I2633" t="s">
        <v>2159</v>
      </c>
      <c r="J2633">
        <v>3058523</v>
      </c>
      <c r="K2633">
        <v>6570936</v>
      </c>
      <c r="M2633">
        <v>8</v>
      </c>
      <c r="N2633">
        <v>0.86</v>
      </c>
      <c r="O2633">
        <v>6.88</v>
      </c>
      <c r="P2633" t="s">
        <v>1811</v>
      </c>
      <c r="Q2633" t="s">
        <v>1812</v>
      </c>
      <c r="R2633" s="16">
        <v>45820</v>
      </c>
      <c r="S2633">
        <v>30</v>
      </c>
      <c r="T2633" t="s">
        <v>1813</v>
      </c>
      <c r="U2633" s="16">
        <v>45824</v>
      </c>
      <c r="V2633" s="16">
        <v>45824</v>
      </c>
      <c r="Y2633" s="16">
        <v>45824</v>
      </c>
      <c r="AB2633" t="s">
        <v>6088</v>
      </c>
    </row>
    <row r="2634" spans="1:28" x14ac:dyDescent="0.35">
      <c r="A2634" t="s">
        <v>2204</v>
      </c>
      <c r="B2634" t="s">
        <v>2205</v>
      </c>
      <c r="C2634" t="s">
        <v>115</v>
      </c>
      <c r="D2634" t="s">
        <v>114</v>
      </c>
      <c r="E2634" s="16">
        <v>45807</v>
      </c>
      <c r="F2634">
        <v>4001948261</v>
      </c>
      <c r="G2634" t="s">
        <v>1809</v>
      </c>
      <c r="H2634" t="s">
        <v>3074</v>
      </c>
      <c r="I2634" t="s">
        <v>2801</v>
      </c>
      <c r="J2634">
        <v>3058523</v>
      </c>
      <c r="K2634">
        <v>6570936</v>
      </c>
      <c r="M2634">
        <v>3</v>
      </c>
      <c r="N2634">
        <v>7.62</v>
      </c>
      <c r="O2634">
        <v>22.86</v>
      </c>
      <c r="P2634" t="s">
        <v>1811</v>
      </c>
      <c r="Q2634" t="s">
        <v>1812</v>
      </c>
      <c r="R2634" s="16">
        <v>45820</v>
      </c>
      <c r="S2634">
        <v>30</v>
      </c>
      <c r="T2634" t="s">
        <v>1813</v>
      </c>
      <c r="U2634" s="16">
        <v>45824</v>
      </c>
      <c r="V2634" s="16">
        <v>45824</v>
      </c>
      <c r="Y2634" s="16">
        <v>45824</v>
      </c>
      <c r="AB2634" t="s">
        <v>6088</v>
      </c>
    </row>
    <row r="2635" spans="1:28" x14ac:dyDescent="0.35">
      <c r="A2635" t="s">
        <v>2204</v>
      </c>
      <c r="B2635" t="s">
        <v>2205</v>
      </c>
      <c r="C2635" t="s">
        <v>115</v>
      </c>
      <c r="D2635" t="s">
        <v>114</v>
      </c>
      <c r="E2635" s="16">
        <v>45807</v>
      </c>
      <c r="F2635">
        <v>4001948261</v>
      </c>
      <c r="G2635" t="s">
        <v>1809</v>
      </c>
      <c r="H2635" t="s">
        <v>3075</v>
      </c>
      <c r="I2635" t="s">
        <v>1828</v>
      </c>
      <c r="J2635">
        <v>3058523</v>
      </c>
      <c r="K2635">
        <v>6570936</v>
      </c>
      <c r="M2635">
        <v>1</v>
      </c>
      <c r="N2635">
        <v>758.13</v>
      </c>
      <c r="O2635">
        <v>758.13</v>
      </c>
      <c r="P2635" t="s">
        <v>1811</v>
      </c>
      <c r="Q2635" t="s">
        <v>1812</v>
      </c>
      <c r="R2635" s="16">
        <v>45820</v>
      </c>
      <c r="S2635">
        <v>30</v>
      </c>
      <c r="T2635" t="s">
        <v>1813</v>
      </c>
      <c r="U2635" s="16">
        <v>45824</v>
      </c>
      <c r="V2635" s="16">
        <v>45824</v>
      </c>
      <c r="Y2635" s="16">
        <v>45824</v>
      </c>
      <c r="AB2635" t="s">
        <v>6088</v>
      </c>
    </row>
    <row r="2636" spans="1:28" x14ac:dyDescent="0.35">
      <c r="A2636" t="s">
        <v>2204</v>
      </c>
      <c r="B2636" t="s">
        <v>2205</v>
      </c>
      <c r="C2636" t="s">
        <v>115</v>
      </c>
      <c r="D2636" t="s">
        <v>114</v>
      </c>
      <c r="E2636" s="16">
        <v>45807</v>
      </c>
      <c r="F2636">
        <v>4001948261</v>
      </c>
      <c r="G2636" t="s">
        <v>1809</v>
      </c>
      <c r="H2636" t="s">
        <v>3076</v>
      </c>
      <c r="I2636" t="s">
        <v>1828</v>
      </c>
      <c r="J2636">
        <v>3058523</v>
      </c>
      <c r="K2636">
        <v>6570936</v>
      </c>
      <c r="M2636">
        <v>1</v>
      </c>
      <c r="N2636">
        <v>785.38</v>
      </c>
      <c r="O2636">
        <v>785.38</v>
      </c>
      <c r="P2636" t="s">
        <v>1811</v>
      </c>
      <c r="Q2636" t="s">
        <v>1812</v>
      </c>
      <c r="R2636" s="16">
        <v>45820</v>
      </c>
      <c r="S2636">
        <v>30</v>
      </c>
      <c r="T2636" t="s">
        <v>1813</v>
      </c>
      <c r="U2636" s="16">
        <v>45824</v>
      </c>
      <c r="V2636" s="16">
        <v>45824</v>
      </c>
      <c r="Y2636" s="16">
        <v>45824</v>
      </c>
      <c r="AB2636" t="s">
        <v>6088</v>
      </c>
    </row>
    <row r="2637" spans="1:28" x14ac:dyDescent="0.35">
      <c r="A2637" t="s">
        <v>2204</v>
      </c>
      <c r="B2637" t="s">
        <v>2205</v>
      </c>
      <c r="C2637" t="s">
        <v>115</v>
      </c>
      <c r="D2637" t="s">
        <v>114</v>
      </c>
      <c r="E2637" s="16">
        <v>45807</v>
      </c>
      <c r="F2637">
        <v>4001948261</v>
      </c>
      <c r="G2637" t="s">
        <v>1809</v>
      </c>
      <c r="H2637" t="s">
        <v>3077</v>
      </c>
      <c r="I2637" t="s">
        <v>1949</v>
      </c>
      <c r="J2637">
        <v>3058523</v>
      </c>
      <c r="K2637">
        <v>6570936</v>
      </c>
      <c r="M2637">
        <v>10</v>
      </c>
      <c r="N2637">
        <v>23.91</v>
      </c>
      <c r="O2637">
        <v>239.1</v>
      </c>
      <c r="P2637" t="s">
        <v>1811</v>
      </c>
      <c r="Q2637" t="s">
        <v>1812</v>
      </c>
      <c r="R2637" s="16">
        <v>45820</v>
      </c>
      <c r="S2637">
        <v>30</v>
      </c>
      <c r="T2637" t="s">
        <v>1813</v>
      </c>
      <c r="U2637" s="16">
        <v>45824</v>
      </c>
      <c r="V2637" s="16">
        <v>45824</v>
      </c>
      <c r="Y2637" s="16">
        <v>45824</v>
      </c>
      <c r="AB2637" t="s">
        <v>6088</v>
      </c>
    </row>
    <row r="2638" spans="1:28" x14ac:dyDescent="0.35">
      <c r="A2638" t="s">
        <v>2204</v>
      </c>
      <c r="B2638" t="s">
        <v>2205</v>
      </c>
      <c r="C2638" t="s">
        <v>115</v>
      </c>
      <c r="D2638" t="s">
        <v>114</v>
      </c>
      <c r="E2638" s="16">
        <v>45807</v>
      </c>
      <c r="F2638">
        <v>4001948261</v>
      </c>
      <c r="G2638" t="s">
        <v>1809</v>
      </c>
      <c r="H2638" t="s">
        <v>3078</v>
      </c>
      <c r="I2638" t="s">
        <v>1949</v>
      </c>
      <c r="J2638">
        <v>3058523</v>
      </c>
      <c r="K2638">
        <v>6570936</v>
      </c>
      <c r="M2638">
        <v>6</v>
      </c>
      <c r="N2638">
        <v>16.170000000000002</v>
      </c>
      <c r="O2638">
        <v>97.02</v>
      </c>
      <c r="P2638" t="s">
        <v>1811</v>
      </c>
      <c r="Q2638" t="s">
        <v>1812</v>
      </c>
      <c r="R2638" s="16">
        <v>45820</v>
      </c>
      <c r="S2638">
        <v>30</v>
      </c>
      <c r="T2638" t="s">
        <v>1813</v>
      </c>
      <c r="U2638" s="16">
        <v>45824</v>
      </c>
      <c r="V2638" s="16">
        <v>45824</v>
      </c>
      <c r="Y2638" s="16">
        <v>45824</v>
      </c>
      <c r="AB2638" t="s">
        <v>6088</v>
      </c>
    </row>
    <row r="2639" spans="1:28" x14ac:dyDescent="0.35">
      <c r="A2639" t="s">
        <v>2204</v>
      </c>
      <c r="B2639" t="s">
        <v>2205</v>
      </c>
      <c r="C2639" t="s">
        <v>115</v>
      </c>
      <c r="D2639" t="s">
        <v>114</v>
      </c>
      <c r="E2639" s="16">
        <v>45807</v>
      </c>
      <c r="F2639">
        <v>4001948261</v>
      </c>
      <c r="G2639" t="s">
        <v>1809</v>
      </c>
      <c r="H2639" t="s">
        <v>3080</v>
      </c>
      <c r="I2639" t="s">
        <v>2319</v>
      </c>
      <c r="J2639">
        <v>3058523</v>
      </c>
      <c r="K2639">
        <v>6570936</v>
      </c>
      <c r="M2639">
        <v>1</v>
      </c>
      <c r="N2639">
        <v>8.35</v>
      </c>
      <c r="O2639">
        <v>8.35</v>
      </c>
      <c r="P2639" t="s">
        <v>1811</v>
      </c>
      <c r="Q2639" t="s">
        <v>1812</v>
      </c>
      <c r="R2639" s="16">
        <v>45820</v>
      </c>
      <c r="S2639">
        <v>30</v>
      </c>
      <c r="T2639" t="s">
        <v>1813</v>
      </c>
      <c r="U2639" s="16">
        <v>45824</v>
      </c>
      <c r="V2639" s="16">
        <v>45824</v>
      </c>
      <c r="Y2639" s="16">
        <v>45824</v>
      </c>
      <c r="AB2639" t="s">
        <v>6088</v>
      </c>
    </row>
    <row r="2640" spans="1:28" x14ac:dyDescent="0.35">
      <c r="A2640" t="s">
        <v>2204</v>
      </c>
      <c r="B2640" t="s">
        <v>2205</v>
      </c>
      <c r="C2640" t="s">
        <v>115</v>
      </c>
      <c r="D2640" t="s">
        <v>114</v>
      </c>
      <c r="E2640" s="16">
        <v>45807</v>
      </c>
      <c r="F2640">
        <v>4001948261</v>
      </c>
      <c r="G2640" t="s">
        <v>1809</v>
      </c>
      <c r="H2640" t="s">
        <v>3081</v>
      </c>
      <c r="I2640" t="s">
        <v>1825</v>
      </c>
      <c r="J2640">
        <v>3058523</v>
      </c>
      <c r="K2640">
        <v>6570936</v>
      </c>
      <c r="M2640">
        <v>4</v>
      </c>
      <c r="N2640">
        <v>10.14</v>
      </c>
      <c r="O2640">
        <v>40.56</v>
      </c>
      <c r="P2640" t="s">
        <v>1811</v>
      </c>
      <c r="Q2640" t="s">
        <v>1812</v>
      </c>
      <c r="R2640" s="16">
        <v>45820</v>
      </c>
      <c r="S2640">
        <v>30</v>
      </c>
      <c r="T2640" t="s">
        <v>1813</v>
      </c>
      <c r="U2640" s="16">
        <v>45824</v>
      </c>
      <c r="V2640" s="16">
        <v>45824</v>
      </c>
      <c r="Y2640" s="16">
        <v>45824</v>
      </c>
      <c r="AB2640" t="s">
        <v>6088</v>
      </c>
    </row>
    <row r="2641" spans="1:28" x14ac:dyDescent="0.35">
      <c r="A2641" t="s">
        <v>2204</v>
      </c>
      <c r="B2641" t="s">
        <v>2205</v>
      </c>
      <c r="C2641" t="s">
        <v>115</v>
      </c>
      <c r="D2641" t="s">
        <v>114</v>
      </c>
      <c r="E2641" s="16">
        <v>45807</v>
      </c>
      <c r="F2641">
        <v>4001948261</v>
      </c>
      <c r="G2641" t="s">
        <v>1809</v>
      </c>
      <c r="H2641" t="s">
        <v>3082</v>
      </c>
      <c r="I2641" t="s">
        <v>1810</v>
      </c>
      <c r="J2641">
        <v>3058523</v>
      </c>
      <c r="K2641">
        <v>6570936</v>
      </c>
      <c r="M2641">
        <v>6</v>
      </c>
      <c r="N2641">
        <v>12.61</v>
      </c>
      <c r="O2641">
        <v>75.66</v>
      </c>
      <c r="P2641" t="s">
        <v>1811</v>
      </c>
      <c r="Q2641" t="s">
        <v>1812</v>
      </c>
      <c r="R2641" s="16">
        <v>45820</v>
      </c>
      <c r="S2641">
        <v>30</v>
      </c>
      <c r="T2641" t="s">
        <v>1813</v>
      </c>
      <c r="U2641" s="16">
        <v>45824</v>
      </c>
      <c r="V2641" s="16">
        <v>45824</v>
      </c>
      <c r="Y2641" s="16">
        <v>45824</v>
      </c>
      <c r="AB2641" t="s">
        <v>6088</v>
      </c>
    </row>
    <row r="2642" spans="1:28" x14ac:dyDescent="0.35">
      <c r="A2642" t="s">
        <v>2204</v>
      </c>
      <c r="B2642" t="s">
        <v>2205</v>
      </c>
      <c r="C2642" t="s">
        <v>115</v>
      </c>
      <c r="D2642" t="s">
        <v>114</v>
      </c>
      <c r="E2642" s="16">
        <v>45807</v>
      </c>
      <c r="F2642">
        <v>4001948261</v>
      </c>
      <c r="G2642" t="s">
        <v>1809</v>
      </c>
      <c r="H2642" t="s">
        <v>2174</v>
      </c>
      <c r="I2642" t="s">
        <v>2175</v>
      </c>
      <c r="J2642">
        <v>3058523</v>
      </c>
      <c r="K2642">
        <v>6570936</v>
      </c>
      <c r="M2642">
        <v>2</v>
      </c>
      <c r="N2642">
        <v>8.99</v>
      </c>
      <c r="O2642">
        <v>17.98</v>
      </c>
      <c r="P2642" t="s">
        <v>1811</v>
      </c>
      <c r="Q2642" t="s">
        <v>1812</v>
      </c>
      <c r="R2642" s="16">
        <v>45820</v>
      </c>
      <c r="S2642">
        <v>30</v>
      </c>
      <c r="T2642" t="s">
        <v>1813</v>
      </c>
      <c r="U2642" s="16">
        <v>45824</v>
      </c>
      <c r="V2642" s="16">
        <v>45824</v>
      </c>
      <c r="Y2642" s="16">
        <v>45824</v>
      </c>
      <c r="AB2642" t="s">
        <v>6088</v>
      </c>
    </row>
    <row r="2643" spans="1:28" x14ac:dyDescent="0.35">
      <c r="A2643" t="s">
        <v>2204</v>
      </c>
      <c r="B2643" t="s">
        <v>2205</v>
      </c>
      <c r="C2643" t="s">
        <v>115</v>
      </c>
      <c r="D2643" t="s">
        <v>114</v>
      </c>
      <c r="E2643" s="16">
        <v>45807</v>
      </c>
      <c r="F2643">
        <v>4001948261</v>
      </c>
      <c r="G2643" t="s">
        <v>1809</v>
      </c>
      <c r="H2643" t="s">
        <v>3083</v>
      </c>
      <c r="I2643" t="s">
        <v>1825</v>
      </c>
      <c r="J2643">
        <v>3058523</v>
      </c>
      <c r="K2643">
        <v>6570936</v>
      </c>
      <c r="M2643">
        <v>10</v>
      </c>
      <c r="N2643">
        <v>23.9</v>
      </c>
      <c r="O2643">
        <v>239</v>
      </c>
      <c r="P2643" t="s">
        <v>1811</v>
      </c>
      <c r="Q2643" t="s">
        <v>1812</v>
      </c>
      <c r="R2643" s="16">
        <v>45820</v>
      </c>
      <c r="S2643">
        <v>30</v>
      </c>
      <c r="T2643" t="s">
        <v>1813</v>
      </c>
      <c r="U2643" s="16">
        <v>45824</v>
      </c>
      <c r="V2643" s="16">
        <v>45824</v>
      </c>
      <c r="Y2643" s="16">
        <v>45824</v>
      </c>
      <c r="AB2643" t="s">
        <v>6088</v>
      </c>
    </row>
    <row r="2644" spans="1:28" x14ac:dyDescent="0.35">
      <c r="A2644" t="s">
        <v>2204</v>
      </c>
      <c r="B2644" t="s">
        <v>2205</v>
      </c>
      <c r="C2644" t="s">
        <v>115</v>
      </c>
      <c r="D2644" t="s">
        <v>114</v>
      </c>
      <c r="E2644" s="16">
        <v>45807</v>
      </c>
      <c r="F2644">
        <v>4001948261</v>
      </c>
      <c r="G2644" t="s">
        <v>1809</v>
      </c>
      <c r="H2644" t="s">
        <v>3084</v>
      </c>
      <c r="I2644" t="s">
        <v>1825</v>
      </c>
      <c r="J2644">
        <v>3058523</v>
      </c>
      <c r="K2644">
        <v>6570936</v>
      </c>
      <c r="M2644">
        <v>4</v>
      </c>
      <c r="N2644">
        <v>15.78</v>
      </c>
      <c r="O2644">
        <v>63.12</v>
      </c>
      <c r="P2644" t="s">
        <v>1811</v>
      </c>
      <c r="Q2644" t="s">
        <v>1812</v>
      </c>
      <c r="R2644" s="16">
        <v>45820</v>
      </c>
      <c r="S2644">
        <v>30</v>
      </c>
      <c r="T2644" t="s">
        <v>1813</v>
      </c>
      <c r="U2644" s="16">
        <v>45824</v>
      </c>
      <c r="V2644" s="16">
        <v>45824</v>
      </c>
      <c r="Y2644" s="16">
        <v>45824</v>
      </c>
      <c r="AB2644" t="s">
        <v>6088</v>
      </c>
    </row>
    <row r="2645" spans="1:28" x14ac:dyDescent="0.35">
      <c r="A2645" t="s">
        <v>2204</v>
      </c>
      <c r="B2645" t="s">
        <v>2205</v>
      </c>
      <c r="C2645" t="s">
        <v>115</v>
      </c>
      <c r="D2645" t="s">
        <v>114</v>
      </c>
      <c r="E2645" s="16">
        <v>45807</v>
      </c>
      <c r="F2645">
        <v>4001948261</v>
      </c>
      <c r="G2645" t="s">
        <v>1809</v>
      </c>
      <c r="H2645" t="s">
        <v>3085</v>
      </c>
      <c r="I2645" t="s">
        <v>1825</v>
      </c>
      <c r="J2645">
        <v>3058523</v>
      </c>
      <c r="K2645">
        <v>6570936</v>
      </c>
      <c r="M2645">
        <v>4</v>
      </c>
      <c r="N2645">
        <v>5.73</v>
      </c>
      <c r="O2645">
        <v>22.92</v>
      </c>
      <c r="P2645" t="s">
        <v>1811</v>
      </c>
      <c r="Q2645" t="s">
        <v>1812</v>
      </c>
      <c r="R2645" s="16">
        <v>45820</v>
      </c>
      <c r="S2645">
        <v>30</v>
      </c>
      <c r="T2645" t="s">
        <v>1813</v>
      </c>
      <c r="U2645" s="16">
        <v>45824</v>
      </c>
      <c r="V2645" s="16">
        <v>45824</v>
      </c>
      <c r="Y2645" s="16">
        <v>45824</v>
      </c>
      <c r="AB2645" t="s">
        <v>6088</v>
      </c>
    </row>
    <row r="2646" spans="1:28" x14ac:dyDescent="0.35">
      <c r="A2646" t="s">
        <v>2204</v>
      </c>
      <c r="B2646" t="s">
        <v>2205</v>
      </c>
      <c r="C2646" t="s">
        <v>115</v>
      </c>
      <c r="D2646" t="s">
        <v>114</v>
      </c>
      <c r="E2646" s="16">
        <v>45807</v>
      </c>
      <c r="F2646">
        <v>4001948261</v>
      </c>
      <c r="G2646" t="s">
        <v>1809</v>
      </c>
      <c r="H2646" t="s">
        <v>3086</v>
      </c>
      <c r="I2646" t="s">
        <v>1825</v>
      </c>
      <c r="J2646">
        <v>3058523</v>
      </c>
      <c r="K2646">
        <v>6570936</v>
      </c>
      <c r="M2646">
        <v>10</v>
      </c>
      <c r="N2646">
        <v>33.979999999999997</v>
      </c>
      <c r="O2646">
        <v>339.8</v>
      </c>
      <c r="P2646" t="s">
        <v>1811</v>
      </c>
      <c r="Q2646" t="s">
        <v>1812</v>
      </c>
      <c r="R2646" s="16">
        <v>45820</v>
      </c>
      <c r="S2646">
        <v>30</v>
      </c>
      <c r="T2646" t="s">
        <v>1813</v>
      </c>
      <c r="U2646" s="16">
        <v>45824</v>
      </c>
      <c r="V2646" s="16">
        <v>45824</v>
      </c>
      <c r="Y2646" s="16">
        <v>45824</v>
      </c>
      <c r="AB2646" t="s">
        <v>6088</v>
      </c>
    </row>
    <row r="2647" spans="1:28" x14ac:dyDescent="0.35">
      <c r="A2647" t="s">
        <v>2204</v>
      </c>
      <c r="B2647" t="s">
        <v>2205</v>
      </c>
      <c r="C2647" t="s">
        <v>115</v>
      </c>
      <c r="D2647" t="s">
        <v>114</v>
      </c>
      <c r="E2647" s="16">
        <v>45807</v>
      </c>
      <c r="F2647">
        <v>4001948261</v>
      </c>
      <c r="G2647" t="s">
        <v>1809</v>
      </c>
      <c r="H2647" t="s">
        <v>3087</v>
      </c>
      <c r="I2647" t="s">
        <v>1825</v>
      </c>
      <c r="J2647">
        <v>3058523</v>
      </c>
      <c r="K2647">
        <v>6570936</v>
      </c>
      <c r="M2647">
        <v>6</v>
      </c>
      <c r="N2647">
        <v>54.46</v>
      </c>
      <c r="O2647">
        <v>326.76</v>
      </c>
      <c r="P2647" t="s">
        <v>1811</v>
      </c>
      <c r="Q2647" t="s">
        <v>1812</v>
      </c>
      <c r="R2647" s="16">
        <v>45820</v>
      </c>
      <c r="S2647">
        <v>30</v>
      </c>
      <c r="T2647" t="s">
        <v>1813</v>
      </c>
      <c r="U2647" s="16">
        <v>45824</v>
      </c>
      <c r="V2647" s="16">
        <v>45824</v>
      </c>
      <c r="Y2647" s="16">
        <v>45824</v>
      </c>
      <c r="AB2647" t="s">
        <v>6088</v>
      </c>
    </row>
    <row r="2648" spans="1:28" x14ac:dyDescent="0.35">
      <c r="A2648" t="s">
        <v>2204</v>
      </c>
      <c r="B2648" t="s">
        <v>2205</v>
      </c>
      <c r="C2648" t="s">
        <v>115</v>
      </c>
      <c r="D2648" t="s">
        <v>114</v>
      </c>
      <c r="E2648" s="16">
        <v>45807</v>
      </c>
      <c r="F2648">
        <v>4001948261</v>
      </c>
      <c r="G2648" t="s">
        <v>1809</v>
      </c>
      <c r="H2648" t="s">
        <v>5256</v>
      </c>
      <c r="I2648" t="s">
        <v>1822</v>
      </c>
      <c r="J2648">
        <v>3058523</v>
      </c>
      <c r="K2648">
        <v>6570936</v>
      </c>
      <c r="M2648">
        <v>2</v>
      </c>
      <c r="N2648">
        <v>1.75</v>
      </c>
      <c r="O2648">
        <v>3.5</v>
      </c>
      <c r="P2648" t="s">
        <v>1811</v>
      </c>
      <c r="Q2648" t="s">
        <v>1812</v>
      </c>
      <c r="R2648" s="16">
        <v>45820</v>
      </c>
      <c r="S2648">
        <v>30</v>
      </c>
      <c r="T2648" t="s">
        <v>1813</v>
      </c>
      <c r="U2648" s="16">
        <v>45824</v>
      </c>
      <c r="V2648" s="16">
        <v>45824</v>
      </c>
      <c r="Y2648" s="16">
        <v>45824</v>
      </c>
      <c r="AB2648" t="s">
        <v>6088</v>
      </c>
    </row>
    <row r="2649" spans="1:28" x14ac:dyDescent="0.35">
      <c r="A2649" t="s">
        <v>2204</v>
      </c>
      <c r="B2649" t="s">
        <v>2205</v>
      </c>
      <c r="C2649" t="s">
        <v>115</v>
      </c>
      <c r="D2649" t="s">
        <v>114</v>
      </c>
      <c r="E2649" s="16">
        <v>45807</v>
      </c>
      <c r="F2649">
        <v>4001948261</v>
      </c>
      <c r="G2649" t="s">
        <v>1809</v>
      </c>
      <c r="H2649" t="s">
        <v>3088</v>
      </c>
      <c r="I2649" t="s">
        <v>1826</v>
      </c>
      <c r="J2649">
        <v>3058523</v>
      </c>
      <c r="K2649">
        <v>6570936</v>
      </c>
      <c r="M2649">
        <v>5</v>
      </c>
      <c r="N2649">
        <v>23.12</v>
      </c>
      <c r="O2649">
        <v>115.6</v>
      </c>
      <c r="P2649" t="s">
        <v>1811</v>
      </c>
      <c r="Q2649" t="s">
        <v>1812</v>
      </c>
      <c r="R2649" s="16">
        <v>45820</v>
      </c>
      <c r="S2649">
        <v>30</v>
      </c>
      <c r="T2649" t="s">
        <v>1813</v>
      </c>
      <c r="U2649" s="16">
        <v>45824</v>
      </c>
      <c r="V2649" s="16">
        <v>45824</v>
      </c>
      <c r="Y2649" s="16">
        <v>45824</v>
      </c>
      <c r="AB2649" t="s">
        <v>6088</v>
      </c>
    </row>
    <row r="2650" spans="1:28" x14ac:dyDescent="0.35">
      <c r="A2650" t="s">
        <v>2204</v>
      </c>
      <c r="B2650" t="s">
        <v>2205</v>
      </c>
      <c r="C2650" t="s">
        <v>115</v>
      </c>
      <c r="D2650" t="s">
        <v>114</v>
      </c>
      <c r="E2650" s="16">
        <v>45807</v>
      </c>
      <c r="F2650">
        <v>4001948261</v>
      </c>
      <c r="G2650" t="s">
        <v>1809</v>
      </c>
      <c r="H2650" t="s">
        <v>1940</v>
      </c>
      <c r="I2650" t="s">
        <v>1826</v>
      </c>
      <c r="J2650">
        <v>3058523</v>
      </c>
      <c r="K2650">
        <v>6570936</v>
      </c>
      <c r="M2650">
        <v>5</v>
      </c>
      <c r="N2650">
        <v>22.28</v>
      </c>
      <c r="O2650">
        <v>111.4</v>
      </c>
      <c r="P2650" t="s">
        <v>1811</v>
      </c>
      <c r="Q2650" t="s">
        <v>1812</v>
      </c>
      <c r="R2650" s="16">
        <v>45820</v>
      </c>
      <c r="S2650">
        <v>30</v>
      </c>
      <c r="T2650" t="s">
        <v>1813</v>
      </c>
      <c r="U2650" s="16">
        <v>45824</v>
      </c>
      <c r="V2650" s="16">
        <v>45824</v>
      </c>
      <c r="Y2650" s="16">
        <v>45824</v>
      </c>
      <c r="AB2650" t="s">
        <v>6088</v>
      </c>
    </row>
    <row r="2651" spans="1:28" x14ac:dyDescent="0.35">
      <c r="A2651" t="s">
        <v>2204</v>
      </c>
      <c r="B2651" t="s">
        <v>2205</v>
      </c>
      <c r="C2651" t="s">
        <v>115</v>
      </c>
      <c r="D2651" t="s">
        <v>114</v>
      </c>
      <c r="E2651" s="16">
        <v>45807</v>
      </c>
      <c r="F2651">
        <v>4001948261</v>
      </c>
      <c r="G2651" t="s">
        <v>1809</v>
      </c>
      <c r="H2651" t="s">
        <v>3089</v>
      </c>
      <c r="I2651" t="s">
        <v>1826</v>
      </c>
      <c r="J2651">
        <v>3058523</v>
      </c>
      <c r="K2651">
        <v>6570936</v>
      </c>
      <c r="M2651">
        <v>2</v>
      </c>
      <c r="N2651">
        <v>26.52</v>
      </c>
      <c r="O2651">
        <v>53.04</v>
      </c>
      <c r="P2651" t="s">
        <v>1811</v>
      </c>
      <c r="Q2651" t="s">
        <v>1812</v>
      </c>
      <c r="R2651" s="16">
        <v>45820</v>
      </c>
      <c r="S2651">
        <v>30</v>
      </c>
      <c r="T2651" t="s">
        <v>1813</v>
      </c>
      <c r="U2651" s="16">
        <v>45824</v>
      </c>
      <c r="V2651" s="16">
        <v>45824</v>
      </c>
      <c r="Y2651" s="16">
        <v>45824</v>
      </c>
      <c r="AB2651" t="s">
        <v>6088</v>
      </c>
    </row>
    <row r="2652" spans="1:28" x14ac:dyDescent="0.35">
      <c r="A2652" t="s">
        <v>2204</v>
      </c>
      <c r="B2652" t="s">
        <v>2205</v>
      </c>
      <c r="C2652" t="s">
        <v>115</v>
      </c>
      <c r="D2652" t="s">
        <v>114</v>
      </c>
      <c r="E2652" s="16">
        <v>45807</v>
      </c>
      <c r="F2652">
        <v>4001948261</v>
      </c>
      <c r="G2652" t="s">
        <v>1809</v>
      </c>
      <c r="H2652" t="s">
        <v>2108</v>
      </c>
      <c r="I2652" t="s">
        <v>1822</v>
      </c>
      <c r="J2652">
        <v>3058523</v>
      </c>
      <c r="K2652">
        <v>6570936</v>
      </c>
      <c r="M2652">
        <v>4</v>
      </c>
      <c r="N2652">
        <v>1.75</v>
      </c>
      <c r="O2652">
        <v>7</v>
      </c>
      <c r="P2652" t="s">
        <v>1811</v>
      </c>
      <c r="Q2652" t="s">
        <v>1812</v>
      </c>
      <c r="R2652" s="16">
        <v>45820</v>
      </c>
      <c r="S2652">
        <v>30</v>
      </c>
      <c r="T2652" t="s">
        <v>1813</v>
      </c>
      <c r="U2652" s="16">
        <v>45824</v>
      </c>
      <c r="V2652" s="16">
        <v>45824</v>
      </c>
      <c r="Y2652" s="16">
        <v>45824</v>
      </c>
      <c r="AB2652" t="s">
        <v>6088</v>
      </c>
    </row>
    <row r="2653" spans="1:28" x14ac:dyDescent="0.35">
      <c r="A2653" t="s">
        <v>2204</v>
      </c>
      <c r="B2653" t="s">
        <v>2205</v>
      </c>
      <c r="C2653" t="s">
        <v>115</v>
      </c>
      <c r="D2653" t="s">
        <v>114</v>
      </c>
      <c r="E2653" s="16">
        <v>45807</v>
      </c>
      <c r="F2653">
        <v>4001948261</v>
      </c>
      <c r="G2653" t="s">
        <v>1809</v>
      </c>
      <c r="H2653" t="s">
        <v>2965</v>
      </c>
      <c r="I2653" t="s">
        <v>1831</v>
      </c>
      <c r="J2653">
        <v>3058523</v>
      </c>
      <c r="K2653">
        <v>6570936</v>
      </c>
      <c r="M2653">
        <v>4</v>
      </c>
      <c r="N2653">
        <v>29.13</v>
      </c>
      <c r="O2653">
        <v>116.52</v>
      </c>
      <c r="P2653" t="s">
        <v>1811</v>
      </c>
      <c r="Q2653" t="s">
        <v>1812</v>
      </c>
      <c r="R2653" s="16">
        <v>45820</v>
      </c>
      <c r="S2653">
        <v>30</v>
      </c>
      <c r="T2653" t="s">
        <v>1813</v>
      </c>
      <c r="U2653" s="16">
        <v>45824</v>
      </c>
      <c r="V2653" s="16">
        <v>45824</v>
      </c>
      <c r="Y2653" s="16">
        <v>45824</v>
      </c>
      <c r="AB2653" t="s">
        <v>6088</v>
      </c>
    </row>
    <row r="2654" spans="1:28" x14ac:dyDescent="0.35">
      <c r="A2654" t="s">
        <v>2204</v>
      </c>
      <c r="B2654" t="s">
        <v>2205</v>
      </c>
      <c r="C2654" t="s">
        <v>115</v>
      </c>
      <c r="D2654" t="s">
        <v>114</v>
      </c>
      <c r="E2654" s="16">
        <v>45807</v>
      </c>
      <c r="F2654">
        <v>4001948261</v>
      </c>
      <c r="G2654" t="s">
        <v>1809</v>
      </c>
      <c r="H2654" t="s">
        <v>1890</v>
      </c>
      <c r="I2654" t="s">
        <v>1865</v>
      </c>
      <c r="J2654">
        <v>3058523</v>
      </c>
      <c r="K2654">
        <v>6570936</v>
      </c>
      <c r="M2654">
        <v>2</v>
      </c>
      <c r="N2654">
        <v>0.72</v>
      </c>
      <c r="O2654">
        <v>1.44</v>
      </c>
      <c r="P2654" t="s">
        <v>1811</v>
      </c>
      <c r="Q2654" t="s">
        <v>1812</v>
      </c>
      <c r="R2654" s="16">
        <v>45820</v>
      </c>
      <c r="S2654">
        <v>30</v>
      </c>
      <c r="T2654" t="s">
        <v>1813</v>
      </c>
      <c r="U2654" s="16">
        <v>45824</v>
      </c>
      <c r="V2654" s="16">
        <v>45824</v>
      </c>
      <c r="Y2654" s="16">
        <v>45824</v>
      </c>
      <c r="AB2654" t="s">
        <v>6088</v>
      </c>
    </row>
    <row r="2655" spans="1:28" x14ac:dyDescent="0.35">
      <c r="A2655" t="s">
        <v>2204</v>
      </c>
      <c r="B2655" t="s">
        <v>2205</v>
      </c>
      <c r="C2655" t="s">
        <v>115</v>
      </c>
      <c r="D2655" t="s">
        <v>114</v>
      </c>
      <c r="E2655" s="16">
        <v>45807</v>
      </c>
      <c r="F2655">
        <v>4001948261</v>
      </c>
      <c r="G2655" t="s">
        <v>1809</v>
      </c>
      <c r="H2655" t="s">
        <v>3090</v>
      </c>
      <c r="I2655" t="s">
        <v>3091</v>
      </c>
      <c r="J2655">
        <v>3058523</v>
      </c>
      <c r="K2655">
        <v>6570936</v>
      </c>
      <c r="M2655">
        <v>1</v>
      </c>
      <c r="N2655">
        <v>35.85</v>
      </c>
      <c r="O2655">
        <v>35.85</v>
      </c>
      <c r="P2655" t="s">
        <v>1811</v>
      </c>
      <c r="Q2655" t="s">
        <v>1812</v>
      </c>
      <c r="R2655" s="16">
        <v>45820</v>
      </c>
      <c r="S2655">
        <v>30</v>
      </c>
      <c r="T2655" t="s">
        <v>1813</v>
      </c>
      <c r="U2655" s="16">
        <v>45824</v>
      </c>
      <c r="V2655" s="16">
        <v>45824</v>
      </c>
      <c r="Y2655" s="16">
        <v>45824</v>
      </c>
      <c r="AB2655" t="s">
        <v>6088</v>
      </c>
    </row>
    <row r="2656" spans="1:28" x14ac:dyDescent="0.35">
      <c r="A2656" t="s">
        <v>2204</v>
      </c>
      <c r="B2656" t="s">
        <v>2205</v>
      </c>
      <c r="C2656" t="s">
        <v>115</v>
      </c>
      <c r="D2656" t="s">
        <v>114</v>
      </c>
      <c r="E2656" s="16">
        <v>45807</v>
      </c>
      <c r="F2656">
        <v>4001948261</v>
      </c>
      <c r="G2656" t="s">
        <v>1809</v>
      </c>
      <c r="H2656" t="s">
        <v>1821</v>
      </c>
      <c r="I2656" t="s">
        <v>1822</v>
      </c>
      <c r="J2656">
        <v>3058523</v>
      </c>
      <c r="K2656">
        <v>6570936</v>
      </c>
      <c r="M2656">
        <v>14</v>
      </c>
      <c r="N2656">
        <v>1.05</v>
      </c>
      <c r="O2656">
        <v>14.7</v>
      </c>
      <c r="P2656" t="s">
        <v>1811</v>
      </c>
      <c r="Q2656" t="s">
        <v>1812</v>
      </c>
      <c r="R2656" s="16">
        <v>45820</v>
      </c>
      <c r="S2656">
        <v>30</v>
      </c>
      <c r="T2656" t="s">
        <v>1813</v>
      </c>
      <c r="U2656" s="16">
        <v>45824</v>
      </c>
      <c r="V2656" s="16">
        <v>45824</v>
      </c>
      <c r="Y2656" s="16">
        <v>45824</v>
      </c>
      <c r="AB2656" t="s">
        <v>6088</v>
      </c>
    </row>
    <row r="2657" spans="1:28" x14ac:dyDescent="0.35">
      <c r="A2657" t="s">
        <v>2204</v>
      </c>
      <c r="B2657" t="s">
        <v>2205</v>
      </c>
      <c r="C2657" t="s">
        <v>115</v>
      </c>
      <c r="D2657" t="s">
        <v>114</v>
      </c>
      <c r="E2657" s="16">
        <v>45807</v>
      </c>
      <c r="F2657">
        <v>4001948261</v>
      </c>
      <c r="G2657" t="s">
        <v>1809</v>
      </c>
      <c r="H2657" t="s">
        <v>2265</v>
      </c>
      <c r="I2657" t="s">
        <v>1825</v>
      </c>
      <c r="J2657">
        <v>3058523</v>
      </c>
      <c r="K2657">
        <v>6570936</v>
      </c>
      <c r="M2657">
        <v>2</v>
      </c>
      <c r="N2657">
        <v>1.61</v>
      </c>
      <c r="O2657">
        <v>3.22</v>
      </c>
      <c r="P2657" t="s">
        <v>1811</v>
      </c>
      <c r="Q2657" t="s">
        <v>1812</v>
      </c>
      <c r="R2657" s="16">
        <v>45820</v>
      </c>
      <c r="S2657">
        <v>30</v>
      </c>
      <c r="T2657" t="s">
        <v>1813</v>
      </c>
      <c r="U2657" s="16">
        <v>45824</v>
      </c>
      <c r="V2657" s="16">
        <v>45824</v>
      </c>
      <c r="Y2657" s="16">
        <v>45824</v>
      </c>
      <c r="AB2657" t="s">
        <v>6088</v>
      </c>
    </row>
    <row r="2658" spans="1:28" x14ac:dyDescent="0.35">
      <c r="A2658" t="s">
        <v>2204</v>
      </c>
      <c r="B2658" t="s">
        <v>2205</v>
      </c>
      <c r="C2658" t="s">
        <v>115</v>
      </c>
      <c r="D2658" t="s">
        <v>114</v>
      </c>
      <c r="E2658" s="16">
        <v>45807</v>
      </c>
      <c r="F2658">
        <v>4001948261</v>
      </c>
      <c r="G2658" t="s">
        <v>1809</v>
      </c>
      <c r="H2658" t="s">
        <v>1843</v>
      </c>
      <c r="I2658" t="s">
        <v>1823</v>
      </c>
      <c r="J2658">
        <v>3058523</v>
      </c>
      <c r="K2658">
        <v>6570936</v>
      </c>
      <c r="M2658">
        <v>2</v>
      </c>
      <c r="N2658">
        <v>1.41</v>
      </c>
      <c r="O2658">
        <v>2.82</v>
      </c>
      <c r="P2658" t="s">
        <v>1811</v>
      </c>
      <c r="Q2658" t="s">
        <v>1812</v>
      </c>
      <c r="R2658" s="16">
        <v>45820</v>
      </c>
      <c r="S2658">
        <v>30</v>
      </c>
      <c r="T2658" t="s">
        <v>1813</v>
      </c>
      <c r="U2658" s="16">
        <v>45824</v>
      </c>
      <c r="V2658" s="16">
        <v>45824</v>
      </c>
      <c r="Y2658" s="16">
        <v>45824</v>
      </c>
      <c r="AB2658" t="s">
        <v>6088</v>
      </c>
    </row>
    <row r="2659" spans="1:28" x14ac:dyDescent="0.35">
      <c r="A2659" t="s">
        <v>2204</v>
      </c>
      <c r="B2659" t="s">
        <v>2205</v>
      </c>
      <c r="C2659" t="s">
        <v>115</v>
      </c>
      <c r="D2659" t="s">
        <v>114</v>
      </c>
      <c r="E2659" s="16">
        <v>45807</v>
      </c>
      <c r="F2659">
        <v>4001948261</v>
      </c>
      <c r="G2659" t="s">
        <v>1809</v>
      </c>
      <c r="H2659" t="s">
        <v>2982</v>
      </c>
      <c r="I2659" t="s">
        <v>1825</v>
      </c>
      <c r="J2659">
        <v>3058523</v>
      </c>
      <c r="K2659">
        <v>6570936</v>
      </c>
      <c r="M2659">
        <v>2</v>
      </c>
      <c r="N2659">
        <v>4.47</v>
      </c>
      <c r="O2659">
        <v>8.94</v>
      </c>
      <c r="P2659" t="s">
        <v>1811</v>
      </c>
      <c r="Q2659" t="s">
        <v>1812</v>
      </c>
      <c r="R2659" s="16">
        <v>45820</v>
      </c>
      <c r="S2659">
        <v>30</v>
      </c>
      <c r="T2659" t="s">
        <v>1813</v>
      </c>
      <c r="U2659" s="16">
        <v>45824</v>
      </c>
      <c r="V2659" s="16">
        <v>45824</v>
      </c>
      <c r="Y2659" s="16">
        <v>45824</v>
      </c>
      <c r="AB2659" t="s">
        <v>6088</v>
      </c>
    </row>
    <row r="2660" spans="1:28" x14ac:dyDescent="0.35">
      <c r="A2660" t="s">
        <v>2204</v>
      </c>
      <c r="B2660" t="s">
        <v>2205</v>
      </c>
      <c r="C2660" t="s">
        <v>115</v>
      </c>
      <c r="D2660" t="s">
        <v>114</v>
      </c>
      <c r="E2660" s="16">
        <v>45807</v>
      </c>
      <c r="F2660">
        <v>4001948261</v>
      </c>
      <c r="G2660" t="s">
        <v>1809</v>
      </c>
      <c r="H2660" t="s">
        <v>2056</v>
      </c>
      <c r="I2660" t="s">
        <v>1825</v>
      </c>
      <c r="J2660">
        <v>3058523</v>
      </c>
      <c r="K2660">
        <v>6570936</v>
      </c>
      <c r="M2660">
        <v>10</v>
      </c>
      <c r="N2660">
        <v>2.0699999999999998</v>
      </c>
      <c r="O2660">
        <v>20.7</v>
      </c>
      <c r="P2660" t="s">
        <v>1811</v>
      </c>
      <c r="Q2660" t="s">
        <v>1812</v>
      </c>
      <c r="R2660" s="16">
        <v>45820</v>
      </c>
      <c r="S2660">
        <v>30</v>
      </c>
      <c r="T2660" t="s">
        <v>1813</v>
      </c>
      <c r="U2660" s="16">
        <v>45824</v>
      </c>
      <c r="V2660" s="16">
        <v>45824</v>
      </c>
      <c r="Y2660" s="16">
        <v>45824</v>
      </c>
      <c r="AB2660" t="s">
        <v>6088</v>
      </c>
    </row>
    <row r="2661" spans="1:28" x14ac:dyDescent="0.35">
      <c r="A2661" t="s">
        <v>2204</v>
      </c>
      <c r="B2661" t="s">
        <v>2205</v>
      </c>
      <c r="C2661" t="s">
        <v>115</v>
      </c>
      <c r="D2661" t="s">
        <v>114</v>
      </c>
      <c r="E2661" s="16">
        <v>45807</v>
      </c>
      <c r="F2661">
        <v>4001948261</v>
      </c>
      <c r="G2661" t="s">
        <v>1809</v>
      </c>
      <c r="H2661" t="s">
        <v>2645</v>
      </c>
      <c r="I2661" t="s">
        <v>1810</v>
      </c>
      <c r="J2661">
        <v>3058523</v>
      </c>
      <c r="K2661">
        <v>6570936</v>
      </c>
      <c r="M2661">
        <v>10</v>
      </c>
      <c r="N2661">
        <v>7.26</v>
      </c>
      <c r="O2661">
        <v>72.599999999999994</v>
      </c>
      <c r="P2661" t="s">
        <v>1811</v>
      </c>
      <c r="Q2661" t="s">
        <v>1812</v>
      </c>
      <c r="R2661" s="16">
        <v>45820</v>
      </c>
      <c r="S2661">
        <v>30</v>
      </c>
      <c r="T2661" t="s">
        <v>1813</v>
      </c>
      <c r="U2661" s="16">
        <v>45824</v>
      </c>
      <c r="V2661" s="16">
        <v>45824</v>
      </c>
      <c r="Y2661" s="16">
        <v>45824</v>
      </c>
      <c r="AB2661" t="s">
        <v>6088</v>
      </c>
    </row>
    <row r="2662" spans="1:28" x14ac:dyDescent="0.35">
      <c r="A2662" t="s">
        <v>2204</v>
      </c>
      <c r="B2662" t="s">
        <v>2205</v>
      </c>
      <c r="C2662" t="s">
        <v>115</v>
      </c>
      <c r="D2662" t="s">
        <v>114</v>
      </c>
      <c r="E2662" s="16">
        <v>45807</v>
      </c>
      <c r="F2662">
        <v>4001948261</v>
      </c>
      <c r="G2662" t="s">
        <v>1809</v>
      </c>
      <c r="H2662" t="s">
        <v>2653</v>
      </c>
      <c r="I2662" t="s">
        <v>1822</v>
      </c>
      <c r="J2662">
        <v>3058523</v>
      </c>
      <c r="K2662">
        <v>6570936</v>
      </c>
      <c r="M2662">
        <v>20</v>
      </c>
      <c r="N2662">
        <v>5.53</v>
      </c>
      <c r="O2662">
        <v>110.6</v>
      </c>
      <c r="P2662" t="s">
        <v>1811</v>
      </c>
      <c r="Q2662" t="s">
        <v>1812</v>
      </c>
      <c r="R2662" s="16">
        <v>45820</v>
      </c>
      <c r="S2662">
        <v>30</v>
      </c>
      <c r="T2662" t="s">
        <v>1813</v>
      </c>
      <c r="U2662" s="16">
        <v>45824</v>
      </c>
      <c r="V2662" s="16">
        <v>45824</v>
      </c>
      <c r="Y2662" s="16">
        <v>45824</v>
      </c>
      <c r="AB2662" t="s">
        <v>6088</v>
      </c>
    </row>
    <row r="2663" spans="1:28" x14ac:dyDescent="0.35">
      <c r="A2663" t="s">
        <v>2204</v>
      </c>
      <c r="B2663" t="s">
        <v>2205</v>
      </c>
      <c r="C2663" t="s">
        <v>115</v>
      </c>
      <c r="D2663" t="s">
        <v>114</v>
      </c>
      <c r="E2663" s="16">
        <v>45807</v>
      </c>
      <c r="F2663">
        <v>4001948261</v>
      </c>
      <c r="G2663" t="s">
        <v>1809</v>
      </c>
      <c r="H2663" t="s">
        <v>3092</v>
      </c>
      <c r="I2663" t="s">
        <v>2055</v>
      </c>
      <c r="J2663">
        <v>3058523</v>
      </c>
      <c r="K2663">
        <v>6570936</v>
      </c>
      <c r="M2663">
        <v>1</v>
      </c>
      <c r="N2663">
        <v>611.94000000000005</v>
      </c>
      <c r="O2663">
        <v>611.94000000000005</v>
      </c>
      <c r="P2663" t="s">
        <v>1811</v>
      </c>
      <c r="Q2663" t="s">
        <v>1812</v>
      </c>
      <c r="R2663" s="16">
        <v>45820</v>
      </c>
      <c r="S2663">
        <v>30</v>
      </c>
      <c r="T2663" t="s">
        <v>1813</v>
      </c>
      <c r="U2663" s="16">
        <v>45824</v>
      </c>
      <c r="V2663" s="16">
        <v>45824</v>
      </c>
      <c r="Y2663" s="16">
        <v>45824</v>
      </c>
      <c r="AB2663" t="s">
        <v>6088</v>
      </c>
    </row>
    <row r="2664" spans="1:28" x14ac:dyDescent="0.35">
      <c r="A2664" t="s">
        <v>2204</v>
      </c>
      <c r="B2664" t="s">
        <v>2205</v>
      </c>
      <c r="C2664" t="s">
        <v>115</v>
      </c>
      <c r="D2664" t="s">
        <v>114</v>
      </c>
      <c r="E2664" s="16">
        <v>45807</v>
      </c>
      <c r="F2664">
        <v>4001948261</v>
      </c>
      <c r="G2664" t="s">
        <v>1809</v>
      </c>
      <c r="H2664" t="s">
        <v>2130</v>
      </c>
      <c r="I2664" t="s">
        <v>1825</v>
      </c>
      <c r="J2664">
        <v>3058523</v>
      </c>
      <c r="K2664">
        <v>6570936</v>
      </c>
      <c r="M2664">
        <v>3</v>
      </c>
      <c r="N2664">
        <v>2.19</v>
      </c>
      <c r="O2664">
        <v>6.57</v>
      </c>
      <c r="P2664" t="s">
        <v>1811</v>
      </c>
      <c r="Q2664" t="s">
        <v>1812</v>
      </c>
      <c r="R2664" s="16">
        <v>45820</v>
      </c>
      <c r="S2664">
        <v>30</v>
      </c>
      <c r="T2664" t="s">
        <v>1813</v>
      </c>
      <c r="U2664" s="16">
        <v>45824</v>
      </c>
      <c r="V2664" s="16">
        <v>45824</v>
      </c>
      <c r="Y2664" s="16">
        <v>45824</v>
      </c>
      <c r="AB2664" t="s">
        <v>6088</v>
      </c>
    </row>
    <row r="2665" spans="1:28" x14ac:dyDescent="0.35">
      <c r="A2665" t="s">
        <v>2156</v>
      </c>
      <c r="B2665" t="s">
        <v>2157</v>
      </c>
      <c r="C2665" t="s">
        <v>115</v>
      </c>
      <c r="D2665" t="s">
        <v>114</v>
      </c>
      <c r="E2665" s="16">
        <v>45807</v>
      </c>
      <c r="F2665">
        <v>4001948657</v>
      </c>
      <c r="G2665" t="s">
        <v>1809</v>
      </c>
      <c r="H2665" t="s">
        <v>5818</v>
      </c>
      <c r="I2665" t="s">
        <v>1825</v>
      </c>
      <c r="J2665">
        <v>3095286</v>
      </c>
      <c r="K2665">
        <v>6597798</v>
      </c>
      <c r="M2665">
        <v>4</v>
      </c>
      <c r="N2665">
        <v>10.62</v>
      </c>
      <c r="O2665">
        <v>42.48</v>
      </c>
      <c r="P2665" t="s">
        <v>1811</v>
      </c>
      <c r="Q2665" t="s">
        <v>1812</v>
      </c>
      <c r="R2665" s="16">
        <v>45812</v>
      </c>
      <c r="S2665">
        <v>15</v>
      </c>
      <c r="T2665" t="s">
        <v>1813</v>
      </c>
      <c r="U2665" s="16">
        <v>45839</v>
      </c>
      <c r="V2665" s="16">
        <v>45839</v>
      </c>
      <c r="Y2665" s="16">
        <v>45839</v>
      </c>
      <c r="AB2665" t="s">
        <v>6500</v>
      </c>
    </row>
    <row r="2666" spans="1:28" x14ac:dyDescent="0.35">
      <c r="A2666" t="s">
        <v>2156</v>
      </c>
      <c r="B2666" t="s">
        <v>2157</v>
      </c>
      <c r="C2666" t="s">
        <v>115</v>
      </c>
      <c r="D2666" t="s">
        <v>114</v>
      </c>
      <c r="E2666" s="16">
        <v>45807</v>
      </c>
      <c r="F2666">
        <v>4001948657</v>
      </c>
      <c r="G2666" t="s">
        <v>1809</v>
      </c>
      <c r="H2666" t="s">
        <v>5820</v>
      </c>
      <c r="I2666" t="s">
        <v>2106</v>
      </c>
      <c r="J2666">
        <v>3095286</v>
      </c>
      <c r="K2666">
        <v>6597798</v>
      </c>
      <c r="M2666">
        <v>1</v>
      </c>
      <c r="N2666">
        <v>108.35</v>
      </c>
      <c r="O2666">
        <v>108.35</v>
      </c>
      <c r="P2666" t="s">
        <v>1811</v>
      </c>
      <c r="Q2666" t="s">
        <v>1812</v>
      </c>
      <c r="R2666" s="16">
        <v>45812</v>
      </c>
      <c r="S2666">
        <v>15</v>
      </c>
      <c r="T2666" t="s">
        <v>1813</v>
      </c>
      <c r="U2666" s="16">
        <v>45839</v>
      </c>
      <c r="V2666" s="16">
        <v>45839</v>
      </c>
      <c r="Y2666" s="16">
        <v>45839</v>
      </c>
      <c r="AB2666" t="s">
        <v>6500</v>
      </c>
    </row>
    <row r="2667" spans="1:28" x14ac:dyDescent="0.35">
      <c r="A2667" t="s">
        <v>2156</v>
      </c>
      <c r="B2667" t="s">
        <v>2157</v>
      </c>
      <c r="C2667" t="s">
        <v>115</v>
      </c>
      <c r="D2667" t="s">
        <v>114</v>
      </c>
      <c r="E2667" s="16">
        <v>45807</v>
      </c>
      <c r="F2667">
        <v>4001948657</v>
      </c>
      <c r="G2667" t="s">
        <v>1809</v>
      </c>
      <c r="H2667" t="s">
        <v>2660</v>
      </c>
      <c r="I2667" t="s">
        <v>2106</v>
      </c>
      <c r="J2667">
        <v>3095286</v>
      </c>
      <c r="K2667">
        <v>6597798</v>
      </c>
      <c r="M2667">
        <v>1</v>
      </c>
      <c r="N2667">
        <v>544.49</v>
      </c>
      <c r="O2667">
        <v>544.49</v>
      </c>
      <c r="P2667" t="s">
        <v>1811</v>
      </c>
      <c r="Q2667" t="s">
        <v>1812</v>
      </c>
      <c r="R2667" s="16">
        <v>45812</v>
      </c>
      <c r="S2667">
        <v>15</v>
      </c>
      <c r="T2667" t="s">
        <v>1813</v>
      </c>
      <c r="U2667" s="16">
        <v>45839</v>
      </c>
      <c r="V2667" s="16">
        <v>45839</v>
      </c>
      <c r="Y2667" s="16">
        <v>45839</v>
      </c>
      <c r="AB2667" t="s">
        <v>6500</v>
      </c>
    </row>
    <row r="2668" spans="1:28" x14ac:dyDescent="0.35">
      <c r="A2668" t="s">
        <v>2156</v>
      </c>
      <c r="B2668" t="s">
        <v>2157</v>
      </c>
      <c r="C2668" t="s">
        <v>115</v>
      </c>
      <c r="D2668" t="s">
        <v>114</v>
      </c>
      <c r="E2668" s="16">
        <v>45807</v>
      </c>
      <c r="F2668">
        <v>4001948657</v>
      </c>
      <c r="G2668" t="s">
        <v>1809</v>
      </c>
      <c r="H2668" t="s">
        <v>2661</v>
      </c>
      <c r="I2668" t="s">
        <v>2106</v>
      </c>
      <c r="J2668">
        <v>3095286</v>
      </c>
      <c r="K2668">
        <v>6597798</v>
      </c>
      <c r="M2668">
        <v>1</v>
      </c>
      <c r="N2668">
        <v>672.91</v>
      </c>
      <c r="O2668">
        <v>672.91</v>
      </c>
      <c r="P2668" t="s">
        <v>1811</v>
      </c>
      <c r="Q2668" t="s">
        <v>1812</v>
      </c>
      <c r="R2668" s="16">
        <v>45812</v>
      </c>
      <c r="S2668">
        <v>15</v>
      </c>
      <c r="T2668" t="s">
        <v>1813</v>
      </c>
      <c r="U2668" s="16">
        <v>45839</v>
      </c>
      <c r="V2668" s="16">
        <v>45839</v>
      </c>
      <c r="Y2668" s="16">
        <v>45839</v>
      </c>
      <c r="AB2668" t="s">
        <v>6500</v>
      </c>
    </row>
    <row r="2669" spans="1:28" x14ac:dyDescent="0.35">
      <c r="A2669" t="s">
        <v>2156</v>
      </c>
      <c r="B2669" t="s">
        <v>2157</v>
      </c>
      <c r="C2669" t="s">
        <v>115</v>
      </c>
      <c r="D2669" t="s">
        <v>114</v>
      </c>
      <c r="E2669" s="16">
        <v>45807</v>
      </c>
      <c r="F2669">
        <v>4001948657</v>
      </c>
      <c r="G2669" t="s">
        <v>1809</v>
      </c>
      <c r="H2669" t="s">
        <v>1959</v>
      </c>
      <c r="I2669" t="s">
        <v>1831</v>
      </c>
      <c r="J2669">
        <v>3095286</v>
      </c>
      <c r="K2669">
        <v>6597798</v>
      </c>
      <c r="M2669">
        <v>3</v>
      </c>
      <c r="N2669">
        <v>13.77</v>
      </c>
      <c r="O2669">
        <v>41.31</v>
      </c>
      <c r="P2669" t="s">
        <v>1811</v>
      </c>
      <c r="Q2669" t="s">
        <v>1812</v>
      </c>
      <c r="R2669" s="16">
        <v>45812</v>
      </c>
      <c r="S2669">
        <v>15</v>
      </c>
      <c r="T2669" t="s">
        <v>1813</v>
      </c>
      <c r="U2669" s="16">
        <v>45839</v>
      </c>
      <c r="V2669" s="16">
        <v>45839</v>
      </c>
      <c r="Y2669" s="16">
        <v>45839</v>
      </c>
      <c r="AB2669" t="s">
        <v>6500</v>
      </c>
    </row>
    <row r="2670" spans="1:28" x14ac:dyDescent="0.35">
      <c r="A2670" t="s">
        <v>2156</v>
      </c>
      <c r="B2670" t="s">
        <v>2157</v>
      </c>
      <c r="C2670" t="s">
        <v>115</v>
      </c>
      <c r="D2670" t="s">
        <v>114</v>
      </c>
      <c r="E2670" s="16">
        <v>45807</v>
      </c>
      <c r="F2670">
        <v>4001948657</v>
      </c>
      <c r="G2670" t="s">
        <v>1809</v>
      </c>
      <c r="H2670" t="s">
        <v>1962</v>
      </c>
      <c r="I2670" t="s">
        <v>1831</v>
      </c>
      <c r="J2670">
        <v>3095286</v>
      </c>
      <c r="K2670">
        <v>6597798</v>
      </c>
      <c r="M2670">
        <v>2</v>
      </c>
      <c r="N2670">
        <v>6.18</v>
      </c>
      <c r="O2670">
        <v>12.36</v>
      </c>
      <c r="P2670" t="s">
        <v>1811</v>
      </c>
      <c r="Q2670" t="s">
        <v>1812</v>
      </c>
      <c r="R2670" s="16">
        <v>45812</v>
      </c>
      <c r="S2670">
        <v>15</v>
      </c>
      <c r="T2670" t="s">
        <v>1813</v>
      </c>
      <c r="U2670" s="16">
        <v>45839</v>
      </c>
      <c r="V2670" s="16">
        <v>45839</v>
      </c>
      <c r="Y2670" s="16">
        <v>45839</v>
      </c>
      <c r="AB2670" t="s">
        <v>6500</v>
      </c>
    </row>
    <row r="2671" spans="1:28" x14ac:dyDescent="0.35">
      <c r="A2671" t="s">
        <v>2156</v>
      </c>
      <c r="B2671" t="s">
        <v>2157</v>
      </c>
      <c r="C2671" t="s">
        <v>115</v>
      </c>
      <c r="D2671" t="s">
        <v>114</v>
      </c>
      <c r="E2671" s="16">
        <v>45807</v>
      </c>
      <c r="F2671">
        <v>4001948657</v>
      </c>
      <c r="G2671" t="s">
        <v>1809</v>
      </c>
      <c r="H2671" t="s">
        <v>5031</v>
      </c>
      <c r="I2671" t="s">
        <v>1831</v>
      </c>
      <c r="J2671">
        <v>3095286</v>
      </c>
      <c r="K2671">
        <v>6597798</v>
      </c>
      <c r="M2671">
        <v>2</v>
      </c>
      <c r="N2671">
        <v>9.73</v>
      </c>
      <c r="O2671">
        <v>19.46</v>
      </c>
      <c r="P2671" t="s">
        <v>1811</v>
      </c>
      <c r="Q2671" t="s">
        <v>1812</v>
      </c>
      <c r="R2671" s="16">
        <v>45812</v>
      </c>
      <c r="S2671">
        <v>15</v>
      </c>
      <c r="T2671" t="s">
        <v>1813</v>
      </c>
      <c r="U2671" s="16">
        <v>45839</v>
      </c>
      <c r="V2671" s="16">
        <v>45839</v>
      </c>
      <c r="Y2671" s="16">
        <v>45839</v>
      </c>
      <c r="AB2671" t="s">
        <v>6500</v>
      </c>
    </row>
    <row r="2672" spans="1:28" x14ac:dyDescent="0.35">
      <c r="A2672" t="s">
        <v>2156</v>
      </c>
      <c r="B2672" t="s">
        <v>2157</v>
      </c>
      <c r="C2672" t="s">
        <v>115</v>
      </c>
      <c r="D2672" t="s">
        <v>114</v>
      </c>
      <c r="E2672" s="16">
        <v>45807</v>
      </c>
      <c r="F2672">
        <v>4001948657</v>
      </c>
      <c r="G2672" t="s">
        <v>1809</v>
      </c>
      <c r="H2672" t="s">
        <v>2103</v>
      </c>
      <c r="I2672" t="s">
        <v>1831</v>
      </c>
      <c r="J2672">
        <v>3095286</v>
      </c>
      <c r="K2672">
        <v>6597798</v>
      </c>
      <c r="M2672">
        <v>1</v>
      </c>
      <c r="N2672">
        <v>12.85</v>
      </c>
      <c r="O2672">
        <v>12.85</v>
      </c>
      <c r="P2672" t="s">
        <v>1811</v>
      </c>
      <c r="Q2672" t="s">
        <v>1812</v>
      </c>
      <c r="R2672" s="16">
        <v>45812</v>
      </c>
      <c r="S2672">
        <v>15</v>
      </c>
      <c r="T2672" t="s">
        <v>1813</v>
      </c>
      <c r="U2672" s="16">
        <v>45839</v>
      </c>
      <c r="V2672" s="16">
        <v>45839</v>
      </c>
      <c r="Y2672" s="16">
        <v>45839</v>
      </c>
      <c r="AB2672" t="s">
        <v>6500</v>
      </c>
    </row>
    <row r="2673" spans="1:28" x14ac:dyDescent="0.35">
      <c r="A2673" t="s">
        <v>2156</v>
      </c>
      <c r="B2673" t="s">
        <v>2157</v>
      </c>
      <c r="C2673" t="s">
        <v>115</v>
      </c>
      <c r="D2673" t="s">
        <v>114</v>
      </c>
      <c r="E2673" s="16">
        <v>45807</v>
      </c>
      <c r="F2673">
        <v>4001948657</v>
      </c>
      <c r="G2673" t="s">
        <v>1809</v>
      </c>
      <c r="H2673" t="s">
        <v>1964</v>
      </c>
      <c r="I2673" t="s">
        <v>1831</v>
      </c>
      <c r="J2673">
        <v>3095286</v>
      </c>
      <c r="K2673">
        <v>6597798</v>
      </c>
      <c r="M2673">
        <v>7</v>
      </c>
      <c r="N2673">
        <v>16.28</v>
      </c>
      <c r="O2673">
        <v>113.96</v>
      </c>
      <c r="P2673" t="s">
        <v>1811</v>
      </c>
      <c r="Q2673" t="s">
        <v>1812</v>
      </c>
      <c r="R2673" s="16">
        <v>45812</v>
      </c>
      <c r="S2673">
        <v>15</v>
      </c>
      <c r="T2673" t="s">
        <v>1813</v>
      </c>
      <c r="U2673" s="16">
        <v>45839</v>
      </c>
      <c r="V2673" s="16">
        <v>45839</v>
      </c>
      <c r="Y2673" s="16">
        <v>45839</v>
      </c>
      <c r="AB2673" t="s">
        <v>6500</v>
      </c>
    </row>
    <row r="2674" spans="1:28" x14ac:dyDescent="0.35">
      <c r="A2674" t="s">
        <v>2156</v>
      </c>
      <c r="B2674" t="s">
        <v>2157</v>
      </c>
      <c r="C2674" t="s">
        <v>115</v>
      </c>
      <c r="D2674" t="s">
        <v>114</v>
      </c>
      <c r="E2674" s="16">
        <v>45807</v>
      </c>
      <c r="F2674">
        <v>4001948657</v>
      </c>
      <c r="G2674" t="s">
        <v>1809</v>
      </c>
      <c r="H2674" t="s">
        <v>2166</v>
      </c>
      <c r="I2674" t="s">
        <v>1831</v>
      </c>
      <c r="J2674">
        <v>3095286</v>
      </c>
      <c r="K2674">
        <v>6597798</v>
      </c>
      <c r="M2674">
        <v>4</v>
      </c>
      <c r="N2674">
        <v>21.86</v>
      </c>
      <c r="O2674">
        <v>87.44</v>
      </c>
      <c r="P2674" t="s">
        <v>1811</v>
      </c>
      <c r="Q2674" t="s">
        <v>1812</v>
      </c>
      <c r="R2674" s="16">
        <v>45812</v>
      </c>
      <c r="S2674">
        <v>15</v>
      </c>
      <c r="T2674" t="s">
        <v>1813</v>
      </c>
      <c r="U2674" s="16">
        <v>45839</v>
      </c>
      <c r="V2674" s="16">
        <v>45839</v>
      </c>
      <c r="Y2674" s="16">
        <v>45839</v>
      </c>
      <c r="AB2674" t="s">
        <v>6500</v>
      </c>
    </row>
    <row r="2675" spans="1:28" x14ac:dyDescent="0.35">
      <c r="A2675" t="s">
        <v>2156</v>
      </c>
      <c r="B2675" t="s">
        <v>2157</v>
      </c>
      <c r="C2675" t="s">
        <v>115</v>
      </c>
      <c r="D2675" t="s">
        <v>114</v>
      </c>
      <c r="E2675" s="16">
        <v>45807</v>
      </c>
      <c r="F2675">
        <v>4001948657</v>
      </c>
      <c r="G2675" t="s">
        <v>1809</v>
      </c>
      <c r="H2675" t="s">
        <v>5032</v>
      </c>
      <c r="I2675" t="s">
        <v>1831</v>
      </c>
      <c r="J2675">
        <v>3095286</v>
      </c>
      <c r="K2675">
        <v>6597798</v>
      </c>
      <c r="M2675">
        <v>1</v>
      </c>
      <c r="N2675">
        <v>14.28</v>
      </c>
      <c r="O2675">
        <v>14.28</v>
      </c>
      <c r="P2675" t="s">
        <v>1811</v>
      </c>
      <c r="Q2675" t="s">
        <v>1812</v>
      </c>
      <c r="R2675" s="16">
        <v>45812</v>
      </c>
      <c r="S2675">
        <v>15</v>
      </c>
      <c r="T2675" t="s">
        <v>1813</v>
      </c>
      <c r="U2675" s="16">
        <v>45839</v>
      </c>
      <c r="V2675" s="16">
        <v>45839</v>
      </c>
      <c r="Y2675" s="16">
        <v>45839</v>
      </c>
      <c r="AB2675" t="s">
        <v>6500</v>
      </c>
    </row>
    <row r="2676" spans="1:28" x14ac:dyDescent="0.35">
      <c r="A2676" t="s">
        <v>2156</v>
      </c>
      <c r="B2676" t="s">
        <v>2157</v>
      </c>
      <c r="C2676" t="s">
        <v>115</v>
      </c>
      <c r="D2676" t="s">
        <v>114</v>
      </c>
      <c r="E2676" s="16">
        <v>45807</v>
      </c>
      <c r="F2676">
        <v>4001948657</v>
      </c>
      <c r="G2676" t="s">
        <v>1809</v>
      </c>
      <c r="H2676" t="s">
        <v>5821</v>
      </c>
      <c r="I2676" t="s">
        <v>2106</v>
      </c>
      <c r="J2676">
        <v>3095286</v>
      </c>
      <c r="K2676">
        <v>6597798</v>
      </c>
      <c r="M2676">
        <v>1</v>
      </c>
      <c r="N2676">
        <v>243.97</v>
      </c>
      <c r="O2676">
        <v>243.97</v>
      </c>
      <c r="P2676" t="s">
        <v>1811</v>
      </c>
      <c r="Q2676" t="s">
        <v>1812</v>
      </c>
      <c r="R2676" s="16">
        <v>45812</v>
      </c>
      <c r="S2676">
        <v>15</v>
      </c>
      <c r="T2676" t="s">
        <v>1813</v>
      </c>
      <c r="U2676" s="16">
        <v>45839</v>
      </c>
      <c r="V2676" s="16">
        <v>45839</v>
      </c>
      <c r="Y2676" s="16">
        <v>45839</v>
      </c>
      <c r="AB2676" t="s">
        <v>6500</v>
      </c>
    </row>
    <row r="2677" spans="1:28" x14ac:dyDescent="0.35">
      <c r="A2677" t="s">
        <v>2156</v>
      </c>
      <c r="B2677" t="s">
        <v>2157</v>
      </c>
      <c r="C2677" t="s">
        <v>115</v>
      </c>
      <c r="D2677" t="s">
        <v>114</v>
      </c>
      <c r="E2677" s="16">
        <v>45807</v>
      </c>
      <c r="F2677">
        <v>4001948657</v>
      </c>
      <c r="G2677" t="s">
        <v>1809</v>
      </c>
      <c r="H2677" t="s">
        <v>5822</v>
      </c>
      <c r="I2677" t="s">
        <v>2106</v>
      </c>
      <c r="J2677">
        <v>3095286</v>
      </c>
      <c r="K2677">
        <v>6597798</v>
      </c>
      <c r="M2677">
        <v>1</v>
      </c>
      <c r="N2677">
        <v>519.24</v>
      </c>
      <c r="O2677">
        <v>519.24</v>
      </c>
      <c r="P2677" t="s">
        <v>1811</v>
      </c>
      <c r="Q2677" t="s">
        <v>1812</v>
      </c>
      <c r="R2677" s="16">
        <v>45812</v>
      </c>
      <c r="S2677">
        <v>15</v>
      </c>
      <c r="T2677" t="s">
        <v>1813</v>
      </c>
      <c r="U2677" s="16">
        <v>45839</v>
      </c>
      <c r="V2677" s="16">
        <v>45839</v>
      </c>
      <c r="Y2677" s="16">
        <v>45839</v>
      </c>
      <c r="AB2677" t="s">
        <v>6500</v>
      </c>
    </row>
    <row r="2678" spans="1:28" x14ac:dyDescent="0.35">
      <c r="A2678" t="s">
        <v>2156</v>
      </c>
      <c r="B2678" t="s">
        <v>2157</v>
      </c>
      <c r="C2678" t="s">
        <v>115</v>
      </c>
      <c r="D2678" t="s">
        <v>114</v>
      </c>
      <c r="E2678" s="16">
        <v>45807</v>
      </c>
      <c r="F2678">
        <v>4001948657</v>
      </c>
      <c r="G2678" t="s">
        <v>1809</v>
      </c>
      <c r="H2678" t="s">
        <v>5823</v>
      </c>
      <c r="I2678" t="s">
        <v>2106</v>
      </c>
      <c r="J2678">
        <v>3095286</v>
      </c>
      <c r="K2678">
        <v>6597798</v>
      </c>
      <c r="M2678">
        <v>1</v>
      </c>
      <c r="N2678">
        <v>543.71</v>
      </c>
      <c r="O2678">
        <v>543.71</v>
      </c>
      <c r="P2678" t="s">
        <v>1811</v>
      </c>
      <c r="Q2678" t="s">
        <v>1812</v>
      </c>
      <c r="R2678" s="16">
        <v>45812</v>
      </c>
      <c r="S2678">
        <v>15</v>
      </c>
      <c r="T2678" t="s">
        <v>1813</v>
      </c>
      <c r="U2678" s="16">
        <v>45839</v>
      </c>
      <c r="V2678" s="16">
        <v>45839</v>
      </c>
      <c r="Y2678" s="16">
        <v>45839</v>
      </c>
      <c r="AB2678" t="s">
        <v>6500</v>
      </c>
    </row>
    <row r="2679" spans="1:28" x14ac:dyDescent="0.35">
      <c r="A2679" t="s">
        <v>2156</v>
      </c>
      <c r="B2679" t="s">
        <v>2157</v>
      </c>
      <c r="C2679" t="s">
        <v>115</v>
      </c>
      <c r="D2679" t="s">
        <v>114</v>
      </c>
      <c r="E2679" s="16">
        <v>45807</v>
      </c>
      <c r="F2679">
        <v>4001948657</v>
      </c>
      <c r="G2679" t="s">
        <v>1809</v>
      </c>
      <c r="H2679" t="s">
        <v>1932</v>
      </c>
      <c r="I2679" t="s">
        <v>1825</v>
      </c>
      <c r="J2679">
        <v>3095286</v>
      </c>
      <c r="K2679">
        <v>6597798</v>
      </c>
      <c r="M2679">
        <v>8</v>
      </c>
      <c r="N2679">
        <v>43.25</v>
      </c>
      <c r="O2679">
        <v>346</v>
      </c>
      <c r="P2679" t="s">
        <v>1811</v>
      </c>
      <c r="Q2679" t="s">
        <v>1812</v>
      </c>
      <c r="R2679" s="16">
        <v>45812</v>
      </c>
      <c r="S2679">
        <v>15</v>
      </c>
      <c r="T2679" t="s">
        <v>1813</v>
      </c>
      <c r="U2679" s="16">
        <v>45839</v>
      </c>
      <c r="V2679" s="16">
        <v>45839</v>
      </c>
      <c r="Y2679" s="16">
        <v>45839</v>
      </c>
      <c r="AB2679" t="s">
        <v>6500</v>
      </c>
    </row>
    <row r="2680" spans="1:28" x14ac:dyDescent="0.35">
      <c r="A2680" t="s">
        <v>2156</v>
      </c>
      <c r="B2680" t="s">
        <v>2157</v>
      </c>
      <c r="C2680" t="s">
        <v>115</v>
      </c>
      <c r="D2680" t="s">
        <v>114</v>
      </c>
      <c r="E2680" s="16">
        <v>45807</v>
      </c>
      <c r="F2680">
        <v>4001948657</v>
      </c>
      <c r="G2680" t="s">
        <v>1809</v>
      </c>
      <c r="H2680" t="s">
        <v>5824</v>
      </c>
      <c r="I2680" t="s">
        <v>5825</v>
      </c>
      <c r="J2680">
        <v>3095286</v>
      </c>
      <c r="K2680">
        <v>6597798</v>
      </c>
      <c r="M2680">
        <v>1</v>
      </c>
      <c r="N2680">
        <v>2334.62</v>
      </c>
      <c r="O2680">
        <v>2334.62</v>
      </c>
      <c r="P2680" t="s">
        <v>1811</v>
      </c>
      <c r="Q2680" t="s">
        <v>1812</v>
      </c>
      <c r="R2680" s="16">
        <v>45812</v>
      </c>
      <c r="S2680">
        <v>15</v>
      </c>
      <c r="T2680" t="s">
        <v>1813</v>
      </c>
      <c r="U2680" s="16">
        <v>45839</v>
      </c>
      <c r="V2680" s="16">
        <v>45839</v>
      </c>
      <c r="Y2680" s="16">
        <v>45839</v>
      </c>
      <c r="AB2680" t="s">
        <v>6500</v>
      </c>
    </row>
    <row r="2681" spans="1:28" x14ac:dyDescent="0.35">
      <c r="A2681" t="s">
        <v>2156</v>
      </c>
      <c r="B2681" t="s">
        <v>2157</v>
      </c>
      <c r="C2681" t="s">
        <v>115</v>
      </c>
      <c r="D2681" t="s">
        <v>114</v>
      </c>
      <c r="E2681" s="16">
        <v>45807</v>
      </c>
      <c r="F2681">
        <v>4001948657</v>
      </c>
      <c r="G2681" t="s">
        <v>1809</v>
      </c>
      <c r="H2681" t="s">
        <v>1970</v>
      </c>
      <c r="I2681" t="s">
        <v>1971</v>
      </c>
      <c r="J2681">
        <v>3095286</v>
      </c>
      <c r="K2681">
        <v>6597798</v>
      </c>
      <c r="M2681">
        <v>1</v>
      </c>
      <c r="N2681">
        <v>2298.1999999999998</v>
      </c>
      <c r="O2681">
        <v>2298.1999999999998</v>
      </c>
      <c r="P2681" t="s">
        <v>1811</v>
      </c>
      <c r="Q2681" t="s">
        <v>1812</v>
      </c>
      <c r="R2681" s="16">
        <v>45812</v>
      </c>
      <c r="S2681">
        <v>15</v>
      </c>
      <c r="T2681" t="s">
        <v>1813</v>
      </c>
      <c r="U2681" s="16">
        <v>45839</v>
      </c>
      <c r="V2681" s="16">
        <v>45839</v>
      </c>
      <c r="Y2681" s="16">
        <v>45839</v>
      </c>
      <c r="AB2681" t="s">
        <v>6500</v>
      </c>
    </row>
    <row r="2682" spans="1:28" x14ac:dyDescent="0.35">
      <c r="A2682" t="s">
        <v>2156</v>
      </c>
      <c r="B2682" t="s">
        <v>2157</v>
      </c>
      <c r="C2682" t="s">
        <v>115</v>
      </c>
      <c r="D2682" t="s">
        <v>114</v>
      </c>
      <c r="E2682" s="16">
        <v>45807</v>
      </c>
      <c r="F2682">
        <v>4001948657</v>
      </c>
      <c r="G2682" t="s">
        <v>1809</v>
      </c>
      <c r="H2682" t="s">
        <v>5826</v>
      </c>
      <c r="I2682" t="s">
        <v>1826</v>
      </c>
      <c r="J2682">
        <v>3095286</v>
      </c>
      <c r="K2682">
        <v>6597798</v>
      </c>
      <c r="M2682">
        <v>1</v>
      </c>
      <c r="N2682">
        <v>22.4</v>
      </c>
      <c r="O2682">
        <v>22.4</v>
      </c>
      <c r="P2682" t="s">
        <v>1811</v>
      </c>
      <c r="Q2682" t="s">
        <v>1812</v>
      </c>
      <c r="R2682" s="16">
        <v>45812</v>
      </c>
      <c r="S2682">
        <v>15</v>
      </c>
      <c r="T2682" t="s">
        <v>1813</v>
      </c>
      <c r="U2682" s="16">
        <v>45839</v>
      </c>
      <c r="V2682" s="16">
        <v>45839</v>
      </c>
      <c r="Y2682" s="16">
        <v>45839</v>
      </c>
      <c r="AB2682" t="s">
        <v>6500</v>
      </c>
    </row>
    <row r="2683" spans="1:28" x14ac:dyDescent="0.35">
      <c r="A2683" t="s">
        <v>2156</v>
      </c>
      <c r="B2683" t="s">
        <v>2157</v>
      </c>
      <c r="C2683" t="s">
        <v>115</v>
      </c>
      <c r="D2683" t="s">
        <v>114</v>
      </c>
      <c r="E2683" s="16">
        <v>45807</v>
      </c>
      <c r="F2683">
        <v>4001948657</v>
      </c>
      <c r="G2683" t="s">
        <v>1809</v>
      </c>
      <c r="H2683" t="s">
        <v>3109</v>
      </c>
      <c r="I2683" t="s">
        <v>2274</v>
      </c>
      <c r="J2683">
        <v>3095286</v>
      </c>
      <c r="K2683">
        <v>6597798</v>
      </c>
      <c r="M2683">
        <v>18</v>
      </c>
      <c r="N2683">
        <v>1.89</v>
      </c>
      <c r="O2683">
        <v>34.020000000000003</v>
      </c>
      <c r="P2683" t="s">
        <v>1811</v>
      </c>
      <c r="Q2683" t="s">
        <v>1812</v>
      </c>
      <c r="R2683" s="16">
        <v>45812</v>
      </c>
      <c r="S2683">
        <v>15</v>
      </c>
      <c r="T2683" t="s">
        <v>1813</v>
      </c>
      <c r="U2683" s="16">
        <v>45839</v>
      </c>
      <c r="V2683" s="16">
        <v>45839</v>
      </c>
      <c r="Y2683" s="16">
        <v>45839</v>
      </c>
      <c r="AB2683" t="s">
        <v>6500</v>
      </c>
    </row>
    <row r="2684" spans="1:28" x14ac:dyDescent="0.35">
      <c r="A2684" t="s">
        <v>2156</v>
      </c>
      <c r="B2684" t="s">
        <v>2157</v>
      </c>
      <c r="C2684" t="s">
        <v>115</v>
      </c>
      <c r="D2684" t="s">
        <v>114</v>
      </c>
      <c r="E2684" s="16">
        <v>45807</v>
      </c>
      <c r="F2684">
        <v>4001948657</v>
      </c>
      <c r="G2684" t="s">
        <v>1809</v>
      </c>
      <c r="H2684" t="s">
        <v>5827</v>
      </c>
      <c r="I2684" t="s">
        <v>1929</v>
      </c>
      <c r="J2684">
        <v>3095286</v>
      </c>
      <c r="K2684">
        <v>6597798</v>
      </c>
      <c r="M2684">
        <v>2</v>
      </c>
      <c r="N2684">
        <v>0.81</v>
      </c>
      <c r="O2684">
        <v>1.62</v>
      </c>
      <c r="P2684" t="s">
        <v>1811</v>
      </c>
      <c r="Q2684" t="s">
        <v>1812</v>
      </c>
      <c r="R2684" s="16">
        <v>45812</v>
      </c>
      <c r="S2684">
        <v>15</v>
      </c>
      <c r="T2684" t="s">
        <v>1813</v>
      </c>
      <c r="U2684" s="16">
        <v>45839</v>
      </c>
      <c r="V2684" s="16">
        <v>45839</v>
      </c>
      <c r="Y2684" s="16">
        <v>45839</v>
      </c>
      <c r="AB2684" t="s">
        <v>6500</v>
      </c>
    </row>
    <row r="2685" spans="1:28" x14ac:dyDescent="0.35">
      <c r="A2685" t="s">
        <v>2156</v>
      </c>
      <c r="B2685" t="s">
        <v>2157</v>
      </c>
      <c r="C2685" t="s">
        <v>115</v>
      </c>
      <c r="D2685" t="s">
        <v>114</v>
      </c>
      <c r="E2685" s="16">
        <v>45807</v>
      </c>
      <c r="F2685">
        <v>4001948657</v>
      </c>
      <c r="G2685" t="s">
        <v>1809</v>
      </c>
      <c r="H2685" t="s">
        <v>2151</v>
      </c>
      <c r="I2685" t="s">
        <v>2152</v>
      </c>
      <c r="J2685">
        <v>3095286</v>
      </c>
      <c r="K2685">
        <v>6597798</v>
      </c>
      <c r="M2685">
        <v>7</v>
      </c>
      <c r="N2685">
        <v>18.87</v>
      </c>
      <c r="O2685">
        <v>132.09</v>
      </c>
      <c r="P2685" t="s">
        <v>1811</v>
      </c>
      <c r="Q2685" t="s">
        <v>1812</v>
      </c>
      <c r="R2685" s="16">
        <v>45812</v>
      </c>
      <c r="S2685">
        <v>15</v>
      </c>
      <c r="T2685" t="s">
        <v>1813</v>
      </c>
      <c r="U2685" s="16">
        <v>45839</v>
      </c>
      <c r="V2685" s="16">
        <v>45839</v>
      </c>
      <c r="Y2685" s="16">
        <v>45839</v>
      </c>
      <c r="AB2685" t="s">
        <v>6500</v>
      </c>
    </row>
    <row r="2686" spans="1:28" x14ac:dyDescent="0.35">
      <c r="A2686" t="s">
        <v>2156</v>
      </c>
      <c r="B2686" t="s">
        <v>2157</v>
      </c>
      <c r="C2686" t="s">
        <v>115</v>
      </c>
      <c r="D2686" t="s">
        <v>114</v>
      </c>
      <c r="E2686" s="16">
        <v>45807</v>
      </c>
      <c r="F2686">
        <v>4001948657</v>
      </c>
      <c r="G2686" t="s">
        <v>1809</v>
      </c>
      <c r="H2686" t="s">
        <v>5751</v>
      </c>
      <c r="I2686" t="s">
        <v>1895</v>
      </c>
      <c r="J2686">
        <v>3095286</v>
      </c>
      <c r="K2686">
        <v>6597798</v>
      </c>
      <c r="M2686">
        <v>2</v>
      </c>
      <c r="N2686">
        <v>17.7</v>
      </c>
      <c r="O2686">
        <v>35.4</v>
      </c>
      <c r="P2686" t="s">
        <v>1811</v>
      </c>
      <c r="Q2686" t="s">
        <v>1812</v>
      </c>
      <c r="R2686" s="16">
        <v>45812</v>
      </c>
      <c r="S2686">
        <v>15</v>
      </c>
      <c r="T2686" t="s">
        <v>1813</v>
      </c>
      <c r="U2686" s="16">
        <v>45839</v>
      </c>
      <c r="V2686" s="16">
        <v>45839</v>
      </c>
      <c r="Y2686" s="16">
        <v>45839</v>
      </c>
      <c r="AB2686" t="s">
        <v>6500</v>
      </c>
    </row>
    <row r="2687" spans="1:28" x14ac:dyDescent="0.35">
      <c r="A2687" t="s">
        <v>2156</v>
      </c>
      <c r="B2687" t="s">
        <v>2157</v>
      </c>
      <c r="C2687" t="s">
        <v>115</v>
      </c>
      <c r="D2687" t="s">
        <v>114</v>
      </c>
      <c r="E2687" s="16">
        <v>45807</v>
      </c>
      <c r="F2687">
        <v>4001948657</v>
      </c>
      <c r="G2687" t="s">
        <v>1809</v>
      </c>
      <c r="H2687" t="s">
        <v>5828</v>
      </c>
      <c r="I2687" t="s">
        <v>2175</v>
      </c>
      <c r="J2687">
        <v>3095286</v>
      </c>
      <c r="K2687">
        <v>6597798</v>
      </c>
      <c r="M2687">
        <v>1</v>
      </c>
      <c r="N2687">
        <v>22.46</v>
      </c>
      <c r="O2687">
        <v>22.46</v>
      </c>
      <c r="P2687" t="s">
        <v>1811</v>
      </c>
      <c r="Q2687" t="s">
        <v>1812</v>
      </c>
      <c r="R2687" s="16">
        <v>45812</v>
      </c>
      <c r="S2687">
        <v>15</v>
      </c>
      <c r="T2687" t="s">
        <v>1813</v>
      </c>
      <c r="U2687" s="16">
        <v>45839</v>
      </c>
      <c r="V2687" s="16">
        <v>45839</v>
      </c>
      <c r="Y2687" s="16">
        <v>45839</v>
      </c>
      <c r="AB2687" t="s">
        <v>6500</v>
      </c>
    </row>
    <row r="2688" spans="1:28" x14ac:dyDescent="0.35">
      <c r="A2688" t="s">
        <v>2156</v>
      </c>
      <c r="B2688" t="s">
        <v>2157</v>
      </c>
      <c r="C2688" t="s">
        <v>115</v>
      </c>
      <c r="D2688" t="s">
        <v>114</v>
      </c>
      <c r="E2688" s="16">
        <v>45807</v>
      </c>
      <c r="F2688">
        <v>4001948657</v>
      </c>
      <c r="G2688" t="s">
        <v>1809</v>
      </c>
      <c r="H2688" t="s">
        <v>2650</v>
      </c>
      <c r="I2688" t="s">
        <v>1822</v>
      </c>
      <c r="J2688">
        <v>3095286</v>
      </c>
      <c r="K2688">
        <v>6597798</v>
      </c>
      <c r="M2688">
        <v>15</v>
      </c>
      <c r="N2688">
        <v>1.56</v>
      </c>
      <c r="O2688">
        <v>23.4</v>
      </c>
      <c r="P2688" t="s">
        <v>1811</v>
      </c>
      <c r="Q2688" t="s">
        <v>1812</v>
      </c>
      <c r="R2688" s="16">
        <v>45812</v>
      </c>
      <c r="S2688">
        <v>15</v>
      </c>
      <c r="T2688" t="s">
        <v>1813</v>
      </c>
      <c r="U2688" s="16">
        <v>45839</v>
      </c>
      <c r="V2688" s="16">
        <v>45839</v>
      </c>
      <c r="Y2688" s="16">
        <v>45839</v>
      </c>
      <c r="AB2688" t="s">
        <v>6500</v>
      </c>
    </row>
    <row r="2689" spans="1:28" x14ac:dyDescent="0.35">
      <c r="A2689" t="s">
        <v>2156</v>
      </c>
      <c r="B2689" t="s">
        <v>2157</v>
      </c>
      <c r="C2689" t="s">
        <v>115</v>
      </c>
      <c r="D2689" t="s">
        <v>114</v>
      </c>
      <c r="E2689" s="16">
        <v>45807</v>
      </c>
      <c r="F2689">
        <v>4001948657</v>
      </c>
      <c r="G2689" t="s">
        <v>1809</v>
      </c>
      <c r="H2689" t="s">
        <v>4783</v>
      </c>
      <c r="I2689" t="s">
        <v>1895</v>
      </c>
      <c r="J2689">
        <v>3095286</v>
      </c>
      <c r="K2689">
        <v>6597798</v>
      </c>
      <c r="M2689">
        <v>1</v>
      </c>
      <c r="N2689">
        <v>20.81</v>
      </c>
      <c r="O2689">
        <v>20.81</v>
      </c>
      <c r="P2689" t="s">
        <v>1811</v>
      </c>
      <c r="Q2689" t="s">
        <v>1812</v>
      </c>
      <c r="R2689" s="16">
        <v>45812</v>
      </c>
      <c r="S2689">
        <v>15</v>
      </c>
      <c r="T2689" t="s">
        <v>1813</v>
      </c>
      <c r="U2689" s="16">
        <v>45839</v>
      </c>
      <c r="V2689" s="16">
        <v>45839</v>
      </c>
      <c r="Y2689" s="16">
        <v>45839</v>
      </c>
      <c r="AB2689" t="s">
        <v>6500</v>
      </c>
    </row>
    <row r="2690" spans="1:28" x14ac:dyDescent="0.35">
      <c r="A2690" t="s">
        <v>2156</v>
      </c>
      <c r="B2690" t="s">
        <v>2157</v>
      </c>
      <c r="C2690" t="s">
        <v>115</v>
      </c>
      <c r="D2690" t="s">
        <v>114</v>
      </c>
      <c r="E2690" s="16">
        <v>45807</v>
      </c>
      <c r="F2690">
        <v>4001948657</v>
      </c>
      <c r="G2690" t="s">
        <v>1809</v>
      </c>
      <c r="H2690" t="s">
        <v>2664</v>
      </c>
      <c r="I2690" t="s">
        <v>1828</v>
      </c>
      <c r="J2690">
        <v>3095286</v>
      </c>
      <c r="K2690">
        <v>6597798</v>
      </c>
      <c r="M2690">
        <v>1</v>
      </c>
      <c r="N2690">
        <v>241.23</v>
      </c>
      <c r="O2690">
        <v>241.23</v>
      </c>
      <c r="P2690" t="s">
        <v>1811</v>
      </c>
      <c r="Q2690" t="s">
        <v>1812</v>
      </c>
      <c r="R2690" s="16">
        <v>45812</v>
      </c>
      <c r="S2690">
        <v>15</v>
      </c>
      <c r="T2690" t="s">
        <v>1813</v>
      </c>
      <c r="U2690" s="16">
        <v>45839</v>
      </c>
      <c r="V2690" s="16">
        <v>45839</v>
      </c>
      <c r="Y2690" s="16">
        <v>45839</v>
      </c>
      <c r="AB2690" t="s">
        <v>6500</v>
      </c>
    </row>
    <row r="2691" spans="1:28" x14ac:dyDescent="0.35">
      <c r="A2691" t="s">
        <v>2156</v>
      </c>
      <c r="B2691" t="s">
        <v>2157</v>
      </c>
      <c r="C2691" t="s">
        <v>115</v>
      </c>
      <c r="D2691" t="s">
        <v>114</v>
      </c>
      <c r="E2691" s="16">
        <v>45807</v>
      </c>
      <c r="F2691">
        <v>4001948657</v>
      </c>
      <c r="G2691" t="s">
        <v>1809</v>
      </c>
      <c r="H2691" t="s">
        <v>5829</v>
      </c>
      <c r="I2691" t="s">
        <v>1828</v>
      </c>
      <c r="J2691">
        <v>3095286</v>
      </c>
      <c r="K2691">
        <v>6597798</v>
      </c>
      <c r="M2691">
        <v>1</v>
      </c>
      <c r="N2691">
        <v>100.25</v>
      </c>
      <c r="O2691">
        <v>100.25</v>
      </c>
      <c r="P2691" t="s">
        <v>1811</v>
      </c>
      <c r="Q2691" t="s">
        <v>1812</v>
      </c>
      <c r="R2691" s="16">
        <v>45812</v>
      </c>
      <c r="S2691">
        <v>15</v>
      </c>
      <c r="T2691" t="s">
        <v>1813</v>
      </c>
      <c r="U2691" s="16">
        <v>45839</v>
      </c>
      <c r="V2691" s="16">
        <v>45839</v>
      </c>
      <c r="Y2691" s="16">
        <v>45839</v>
      </c>
      <c r="AB2691" t="s">
        <v>6500</v>
      </c>
    </row>
    <row r="2692" spans="1:28" x14ac:dyDescent="0.35">
      <c r="A2692" t="s">
        <v>2156</v>
      </c>
      <c r="B2692" t="s">
        <v>2157</v>
      </c>
      <c r="C2692" t="s">
        <v>115</v>
      </c>
      <c r="D2692" t="s">
        <v>114</v>
      </c>
      <c r="E2692" s="16">
        <v>45807</v>
      </c>
      <c r="F2692">
        <v>4001948657</v>
      </c>
      <c r="G2692" t="s">
        <v>1809</v>
      </c>
      <c r="H2692" t="s">
        <v>5830</v>
      </c>
      <c r="I2692" t="s">
        <v>1828</v>
      </c>
      <c r="J2692">
        <v>3095286</v>
      </c>
      <c r="K2692">
        <v>6597798</v>
      </c>
      <c r="M2692">
        <v>1</v>
      </c>
      <c r="N2692">
        <v>229.53</v>
      </c>
      <c r="O2692">
        <v>229.53</v>
      </c>
      <c r="P2692" t="s">
        <v>1811</v>
      </c>
      <c r="Q2692" t="s">
        <v>1812</v>
      </c>
      <c r="R2692" s="16">
        <v>45812</v>
      </c>
      <c r="S2692">
        <v>15</v>
      </c>
      <c r="T2692" t="s">
        <v>1813</v>
      </c>
      <c r="U2692" s="16">
        <v>45839</v>
      </c>
      <c r="V2692" s="16">
        <v>45839</v>
      </c>
      <c r="Y2692" s="16">
        <v>45839</v>
      </c>
      <c r="AB2692" t="s">
        <v>6500</v>
      </c>
    </row>
    <row r="2693" spans="1:28" x14ac:dyDescent="0.35">
      <c r="A2693" t="s">
        <v>2156</v>
      </c>
      <c r="B2693" t="s">
        <v>2157</v>
      </c>
      <c r="C2693" t="s">
        <v>115</v>
      </c>
      <c r="D2693" t="s">
        <v>114</v>
      </c>
      <c r="E2693" s="16">
        <v>45807</v>
      </c>
      <c r="F2693">
        <v>4001948657</v>
      </c>
      <c r="G2693" t="s">
        <v>1809</v>
      </c>
      <c r="H2693" t="s">
        <v>5831</v>
      </c>
      <c r="I2693" t="s">
        <v>2121</v>
      </c>
      <c r="J2693">
        <v>3095286</v>
      </c>
      <c r="K2693">
        <v>6597798</v>
      </c>
      <c r="M2693">
        <v>16</v>
      </c>
      <c r="N2693">
        <v>1.61</v>
      </c>
      <c r="O2693">
        <v>25.76</v>
      </c>
      <c r="P2693" t="s">
        <v>1811</v>
      </c>
      <c r="Q2693" t="s">
        <v>1812</v>
      </c>
      <c r="R2693" s="16">
        <v>45812</v>
      </c>
      <c r="S2693">
        <v>15</v>
      </c>
      <c r="T2693" t="s">
        <v>1813</v>
      </c>
      <c r="U2693" s="16">
        <v>45839</v>
      </c>
      <c r="V2693" s="16">
        <v>45839</v>
      </c>
      <c r="Y2693" s="16">
        <v>45839</v>
      </c>
      <c r="AB2693" t="s">
        <v>6500</v>
      </c>
    </row>
    <row r="2694" spans="1:28" x14ac:dyDescent="0.35">
      <c r="A2694" t="s">
        <v>2156</v>
      </c>
      <c r="B2694" t="s">
        <v>2157</v>
      </c>
      <c r="C2694" t="s">
        <v>115</v>
      </c>
      <c r="D2694" t="s">
        <v>114</v>
      </c>
      <c r="E2694" s="16">
        <v>45807</v>
      </c>
      <c r="F2694">
        <v>4001948657</v>
      </c>
      <c r="G2694" t="s">
        <v>1809</v>
      </c>
      <c r="H2694" t="s">
        <v>1999</v>
      </c>
      <c r="I2694" t="s">
        <v>1825</v>
      </c>
      <c r="J2694">
        <v>3095286</v>
      </c>
      <c r="K2694">
        <v>6597798</v>
      </c>
      <c r="M2694">
        <v>17</v>
      </c>
      <c r="N2694">
        <v>2.0699999999999998</v>
      </c>
      <c r="O2694">
        <v>35.19</v>
      </c>
      <c r="P2694" t="s">
        <v>1811</v>
      </c>
      <c r="Q2694" t="s">
        <v>1812</v>
      </c>
      <c r="R2694" s="16">
        <v>45812</v>
      </c>
      <c r="S2694">
        <v>15</v>
      </c>
      <c r="T2694" t="s">
        <v>1813</v>
      </c>
      <c r="U2694" s="16">
        <v>45839</v>
      </c>
      <c r="V2694" s="16">
        <v>45839</v>
      </c>
      <c r="Y2694" s="16">
        <v>45839</v>
      </c>
      <c r="AB2694" t="s">
        <v>6500</v>
      </c>
    </row>
    <row r="2695" spans="1:28" x14ac:dyDescent="0.35">
      <c r="A2695" t="s">
        <v>2156</v>
      </c>
      <c r="B2695" t="s">
        <v>2157</v>
      </c>
      <c r="C2695" t="s">
        <v>115</v>
      </c>
      <c r="D2695" t="s">
        <v>114</v>
      </c>
      <c r="E2695" s="16">
        <v>45807</v>
      </c>
      <c r="F2695">
        <v>4001948657</v>
      </c>
      <c r="G2695" t="s">
        <v>1809</v>
      </c>
      <c r="H2695" t="s">
        <v>5833</v>
      </c>
      <c r="I2695" t="s">
        <v>2029</v>
      </c>
      <c r="J2695">
        <v>3095286</v>
      </c>
      <c r="K2695">
        <v>6597798</v>
      </c>
      <c r="M2695">
        <v>1</v>
      </c>
      <c r="N2695">
        <v>316.3</v>
      </c>
      <c r="O2695">
        <v>316.3</v>
      </c>
      <c r="P2695" t="s">
        <v>1811</v>
      </c>
      <c r="Q2695" t="s">
        <v>1812</v>
      </c>
      <c r="R2695" s="16">
        <v>45812</v>
      </c>
      <c r="S2695">
        <v>15</v>
      </c>
      <c r="T2695" t="s">
        <v>1813</v>
      </c>
      <c r="U2695" s="16">
        <v>45839</v>
      </c>
      <c r="V2695" s="16">
        <v>45839</v>
      </c>
      <c r="Y2695" s="16">
        <v>45839</v>
      </c>
      <c r="AB2695" t="s">
        <v>6500</v>
      </c>
    </row>
    <row r="2696" spans="1:28" x14ac:dyDescent="0.35">
      <c r="A2696" t="s">
        <v>2156</v>
      </c>
      <c r="B2696" t="s">
        <v>2157</v>
      </c>
      <c r="C2696" t="s">
        <v>115</v>
      </c>
      <c r="D2696" t="s">
        <v>114</v>
      </c>
      <c r="E2696" s="16">
        <v>45807</v>
      </c>
      <c r="F2696">
        <v>4001948657</v>
      </c>
      <c r="G2696" t="s">
        <v>1809</v>
      </c>
      <c r="H2696" t="s">
        <v>2666</v>
      </c>
      <c r="I2696" t="s">
        <v>1865</v>
      </c>
      <c r="J2696">
        <v>3095286</v>
      </c>
      <c r="K2696">
        <v>6597798</v>
      </c>
      <c r="M2696">
        <v>16</v>
      </c>
      <c r="N2696">
        <v>0.91</v>
      </c>
      <c r="O2696">
        <v>14.56</v>
      </c>
      <c r="P2696" t="s">
        <v>1811</v>
      </c>
      <c r="Q2696" t="s">
        <v>1812</v>
      </c>
      <c r="R2696" s="16">
        <v>45812</v>
      </c>
      <c r="S2696">
        <v>15</v>
      </c>
      <c r="T2696" t="s">
        <v>1813</v>
      </c>
      <c r="U2696" s="16">
        <v>45839</v>
      </c>
      <c r="V2696" s="16">
        <v>45839</v>
      </c>
      <c r="Y2696" s="16">
        <v>45839</v>
      </c>
      <c r="AB2696" t="s">
        <v>6500</v>
      </c>
    </row>
    <row r="2697" spans="1:28" x14ac:dyDescent="0.35">
      <c r="A2697" t="s">
        <v>2156</v>
      </c>
      <c r="B2697" t="s">
        <v>2157</v>
      </c>
      <c r="C2697" t="s">
        <v>115</v>
      </c>
      <c r="D2697" t="s">
        <v>114</v>
      </c>
      <c r="E2697" s="16">
        <v>45807</v>
      </c>
      <c r="F2697">
        <v>4001948657</v>
      </c>
      <c r="G2697" t="s">
        <v>1809</v>
      </c>
      <c r="H2697" t="s">
        <v>1890</v>
      </c>
      <c r="I2697" t="s">
        <v>1865</v>
      </c>
      <c r="J2697">
        <v>3095286</v>
      </c>
      <c r="K2697">
        <v>6597798</v>
      </c>
      <c r="M2697">
        <v>2</v>
      </c>
      <c r="N2697">
        <v>0.72</v>
      </c>
      <c r="O2697">
        <v>1.44</v>
      </c>
      <c r="P2697" t="s">
        <v>1811</v>
      </c>
      <c r="Q2697" t="s">
        <v>1812</v>
      </c>
      <c r="R2697" s="16">
        <v>45812</v>
      </c>
      <c r="S2697">
        <v>15</v>
      </c>
      <c r="T2697" t="s">
        <v>1813</v>
      </c>
      <c r="U2697" s="16">
        <v>45839</v>
      </c>
      <c r="V2697" s="16">
        <v>45839</v>
      </c>
      <c r="Y2697" s="16">
        <v>45839</v>
      </c>
      <c r="AB2697" t="s">
        <v>6500</v>
      </c>
    </row>
    <row r="2698" spans="1:28" x14ac:dyDescent="0.35">
      <c r="A2698" t="s">
        <v>2156</v>
      </c>
      <c r="B2698" t="s">
        <v>2157</v>
      </c>
      <c r="C2698" t="s">
        <v>115</v>
      </c>
      <c r="D2698" t="s">
        <v>114</v>
      </c>
      <c r="E2698" s="16">
        <v>45807</v>
      </c>
      <c r="F2698">
        <v>4001948657</v>
      </c>
      <c r="G2698" t="s">
        <v>1809</v>
      </c>
      <c r="H2698" t="s">
        <v>1821</v>
      </c>
      <c r="I2698" t="s">
        <v>1822</v>
      </c>
      <c r="J2698">
        <v>3095286</v>
      </c>
      <c r="K2698">
        <v>6597798</v>
      </c>
      <c r="M2698">
        <v>41</v>
      </c>
      <c r="N2698">
        <v>1.05</v>
      </c>
      <c r="O2698">
        <v>43.05</v>
      </c>
      <c r="P2698" t="s">
        <v>1811</v>
      </c>
      <c r="Q2698" t="s">
        <v>1812</v>
      </c>
      <c r="R2698" s="16">
        <v>45812</v>
      </c>
      <c r="S2698">
        <v>15</v>
      </c>
      <c r="T2698" t="s">
        <v>1813</v>
      </c>
      <c r="U2698" s="16">
        <v>45839</v>
      </c>
      <c r="V2698" s="16">
        <v>45839</v>
      </c>
      <c r="Y2698" s="16">
        <v>45839</v>
      </c>
      <c r="AB2698" t="s">
        <v>6500</v>
      </c>
    </row>
    <row r="2699" spans="1:28" x14ac:dyDescent="0.35">
      <c r="A2699" t="s">
        <v>2156</v>
      </c>
      <c r="B2699" t="s">
        <v>2157</v>
      </c>
      <c r="C2699" t="s">
        <v>115</v>
      </c>
      <c r="D2699" t="s">
        <v>114</v>
      </c>
      <c r="E2699" s="16">
        <v>45807</v>
      </c>
      <c r="F2699">
        <v>4001948657</v>
      </c>
      <c r="G2699" t="s">
        <v>1809</v>
      </c>
      <c r="H2699" t="s">
        <v>2098</v>
      </c>
      <c r="I2699" t="s">
        <v>1825</v>
      </c>
      <c r="J2699">
        <v>3095286</v>
      </c>
      <c r="K2699">
        <v>6597798</v>
      </c>
      <c r="M2699">
        <v>10</v>
      </c>
      <c r="N2699">
        <v>0.99</v>
      </c>
      <c r="O2699">
        <v>9.9</v>
      </c>
      <c r="P2699" t="s">
        <v>1811</v>
      </c>
      <c r="Q2699" t="s">
        <v>1812</v>
      </c>
      <c r="R2699" s="16">
        <v>45812</v>
      </c>
      <c r="S2699">
        <v>15</v>
      </c>
      <c r="T2699" t="s">
        <v>1813</v>
      </c>
      <c r="U2699" s="16">
        <v>45839</v>
      </c>
      <c r="V2699" s="16">
        <v>45839</v>
      </c>
      <c r="Y2699" s="16">
        <v>45839</v>
      </c>
      <c r="AB2699" t="s">
        <v>6500</v>
      </c>
    </row>
    <row r="2700" spans="1:28" x14ac:dyDescent="0.35">
      <c r="A2700" t="s">
        <v>2156</v>
      </c>
      <c r="B2700" t="s">
        <v>2157</v>
      </c>
      <c r="C2700" t="s">
        <v>115</v>
      </c>
      <c r="D2700" t="s">
        <v>114</v>
      </c>
      <c r="E2700" s="16">
        <v>45807</v>
      </c>
      <c r="F2700">
        <v>4001948657</v>
      </c>
      <c r="G2700" t="s">
        <v>1809</v>
      </c>
      <c r="H2700" t="s">
        <v>1824</v>
      </c>
      <c r="I2700" t="s">
        <v>1825</v>
      </c>
      <c r="J2700">
        <v>3095286</v>
      </c>
      <c r="K2700">
        <v>6597798</v>
      </c>
      <c r="M2700">
        <v>6</v>
      </c>
      <c r="N2700">
        <v>1.46</v>
      </c>
      <c r="O2700">
        <v>8.76</v>
      </c>
      <c r="P2700" t="s">
        <v>1811</v>
      </c>
      <c r="Q2700" t="s">
        <v>1812</v>
      </c>
      <c r="R2700" s="16">
        <v>45812</v>
      </c>
      <c r="S2700">
        <v>15</v>
      </c>
      <c r="T2700" t="s">
        <v>1813</v>
      </c>
      <c r="U2700" s="16">
        <v>45839</v>
      </c>
      <c r="V2700" s="16">
        <v>45839</v>
      </c>
      <c r="Y2700" s="16">
        <v>45839</v>
      </c>
      <c r="AB2700" t="s">
        <v>6500</v>
      </c>
    </row>
    <row r="2701" spans="1:28" x14ac:dyDescent="0.35">
      <c r="A2701" t="s">
        <v>2156</v>
      </c>
      <c r="B2701" t="s">
        <v>2157</v>
      </c>
      <c r="C2701" t="s">
        <v>115</v>
      </c>
      <c r="D2701" t="s">
        <v>114</v>
      </c>
      <c r="E2701" s="16">
        <v>45807</v>
      </c>
      <c r="F2701">
        <v>4001948657</v>
      </c>
      <c r="G2701" t="s">
        <v>1809</v>
      </c>
      <c r="H2701" t="s">
        <v>1968</v>
      </c>
      <c r="I2701" t="s">
        <v>1831</v>
      </c>
      <c r="J2701">
        <v>3095286</v>
      </c>
      <c r="K2701">
        <v>6597798</v>
      </c>
      <c r="M2701">
        <v>1</v>
      </c>
      <c r="N2701">
        <v>9.3699999999999992</v>
      </c>
      <c r="O2701">
        <v>9.3699999999999992</v>
      </c>
      <c r="P2701" t="s">
        <v>1811</v>
      </c>
      <c r="Q2701" t="s">
        <v>1812</v>
      </c>
      <c r="R2701" s="16">
        <v>45812</v>
      </c>
      <c r="S2701">
        <v>15</v>
      </c>
      <c r="T2701" t="s">
        <v>1813</v>
      </c>
      <c r="U2701" s="16">
        <v>45839</v>
      </c>
      <c r="V2701" s="16">
        <v>45839</v>
      </c>
      <c r="Y2701" s="16">
        <v>45839</v>
      </c>
      <c r="AB2701" t="s">
        <v>6500</v>
      </c>
    </row>
    <row r="2702" spans="1:28" x14ac:dyDescent="0.35">
      <c r="A2702" t="s">
        <v>2156</v>
      </c>
      <c r="B2702" t="s">
        <v>2157</v>
      </c>
      <c r="C2702" t="s">
        <v>115</v>
      </c>
      <c r="D2702" t="s">
        <v>114</v>
      </c>
      <c r="E2702" s="16">
        <v>45807</v>
      </c>
      <c r="F2702">
        <v>4001948657</v>
      </c>
      <c r="G2702" t="s">
        <v>1809</v>
      </c>
      <c r="H2702" t="s">
        <v>2014</v>
      </c>
      <c r="I2702" t="s">
        <v>1865</v>
      </c>
      <c r="J2702">
        <v>3095286</v>
      </c>
      <c r="K2702">
        <v>6597798</v>
      </c>
      <c r="M2702">
        <v>5</v>
      </c>
      <c r="N2702">
        <v>4.7699999999999996</v>
      </c>
      <c r="O2702">
        <v>23.85</v>
      </c>
      <c r="P2702" t="s">
        <v>1811</v>
      </c>
      <c r="Q2702" t="s">
        <v>1812</v>
      </c>
      <c r="R2702" s="16">
        <v>45812</v>
      </c>
      <c r="S2702">
        <v>15</v>
      </c>
      <c r="T2702" t="s">
        <v>1813</v>
      </c>
      <c r="U2702" s="16">
        <v>45839</v>
      </c>
      <c r="V2702" s="16">
        <v>45839</v>
      </c>
      <c r="Y2702" s="16">
        <v>45839</v>
      </c>
      <c r="AB2702" t="s">
        <v>6500</v>
      </c>
    </row>
    <row r="2703" spans="1:28" x14ac:dyDescent="0.35">
      <c r="A2703" t="s">
        <v>2156</v>
      </c>
      <c r="B2703" t="s">
        <v>2157</v>
      </c>
      <c r="C2703" t="s">
        <v>115</v>
      </c>
      <c r="D2703" t="s">
        <v>114</v>
      </c>
      <c r="E2703" s="16">
        <v>45807</v>
      </c>
      <c r="F2703">
        <v>4001948657</v>
      </c>
      <c r="G2703" t="s">
        <v>1809</v>
      </c>
      <c r="H2703" t="s">
        <v>2113</v>
      </c>
      <c r="I2703" t="s">
        <v>1831</v>
      </c>
      <c r="J2703">
        <v>3095286</v>
      </c>
      <c r="K2703">
        <v>6597798</v>
      </c>
      <c r="M2703">
        <v>2</v>
      </c>
      <c r="N2703">
        <v>10.91</v>
      </c>
      <c r="O2703">
        <v>21.82</v>
      </c>
      <c r="P2703" t="s">
        <v>1811</v>
      </c>
      <c r="Q2703" t="s">
        <v>1812</v>
      </c>
      <c r="R2703" s="16">
        <v>45812</v>
      </c>
      <c r="S2703">
        <v>15</v>
      </c>
      <c r="T2703" t="s">
        <v>1813</v>
      </c>
      <c r="U2703" s="16">
        <v>45839</v>
      </c>
      <c r="V2703" s="16">
        <v>45839</v>
      </c>
      <c r="Y2703" s="16">
        <v>45839</v>
      </c>
      <c r="AB2703" t="s">
        <v>6500</v>
      </c>
    </row>
    <row r="2704" spans="1:28" x14ac:dyDescent="0.35">
      <c r="A2704" t="s">
        <v>2156</v>
      </c>
      <c r="B2704" t="s">
        <v>2157</v>
      </c>
      <c r="C2704" t="s">
        <v>115</v>
      </c>
      <c r="D2704" t="s">
        <v>114</v>
      </c>
      <c r="E2704" s="16">
        <v>45807</v>
      </c>
      <c r="F2704">
        <v>4001948657</v>
      </c>
      <c r="G2704" t="s">
        <v>1809</v>
      </c>
      <c r="H2704" t="s">
        <v>1839</v>
      </c>
      <c r="I2704" t="s">
        <v>1840</v>
      </c>
      <c r="J2704">
        <v>3095286</v>
      </c>
      <c r="K2704">
        <v>6597798</v>
      </c>
      <c r="M2704">
        <v>3</v>
      </c>
      <c r="N2704">
        <v>5.73</v>
      </c>
      <c r="O2704">
        <v>17.190000000000001</v>
      </c>
      <c r="P2704" t="s">
        <v>1811</v>
      </c>
      <c r="Q2704" t="s">
        <v>1812</v>
      </c>
      <c r="R2704" s="16">
        <v>45812</v>
      </c>
      <c r="S2704">
        <v>15</v>
      </c>
      <c r="T2704" t="s">
        <v>1813</v>
      </c>
      <c r="U2704" s="16">
        <v>45839</v>
      </c>
      <c r="V2704" s="16">
        <v>45839</v>
      </c>
      <c r="Y2704" s="16">
        <v>45839</v>
      </c>
      <c r="AB2704" t="s">
        <v>6500</v>
      </c>
    </row>
    <row r="2705" spans="1:28" x14ac:dyDescent="0.35">
      <c r="A2705" t="s">
        <v>2156</v>
      </c>
      <c r="B2705" t="s">
        <v>2157</v>
      </c>
      <c r="C2705" t="s">
        <v>115</v>
      </c>
      <c r="D2705" t="s">
        <v>114</v>
      </c>
      <c r="E2705" s="16">
        <v>45807</v>
      </c>
      <c r="F2705">
        <v>4001948657</v>
      </c>
      <c r="G2705" t="s">
        <v>1809</v>
      </c>
      <c r="H2705" t="s">
        <v>2649</v>
      </c>
      <c r="I2705" t="s">
        <v>1825</v>
      </c>
      <c r="J2705">
        <v>3095286</v>
      </c>
      <c r="K2705">
        <v>6597798</v>
      </c>
      <c r="M2705">
        <v>2</v>
      </c>
      <c r="N2705">
        <v>1.51</v>
      </c>
      <c r="O2705">
        <v>3.02</v>
      </c>
      <c r="P2705" t="s">
        <v>1811</v>
      </c>
      <c r="Q2705" t="s">
        <v>1812</v>
      </c>
      <c r="R2705" s="16">
        <v>45812</v>
      </c>
      <c r="S2705">
        <v>15</v>
      </c>
      <c r="T2705" t="s">
        <v>1813</v>
      </c>
      <c r="U2705" s="16">
        <v>45839</v>
      </c>
      <c r="V2705" s="16">
        <v>45839</v>
      </c>
      <c r="Y2705" s="16">
        <v>45839</v>
      </c>
      <c r="AB2705" t="s">
        <v>6500</v>
      </c>
    </row>
    <row r="2706" spans="1:28" x14ac:dyDescent="0.35">
      <c r="A2706" t="s">
        <v>2156</v>
      </c>
      <c r="B2706" t="s">
        <v>2157</v>
      </c>
      <c r="C2706" t="s">
        <v>115</v>
      </c>
      <c r="D2706" t="s">
        <v>114</v>
      </c>
      <c r="E2706" s="16">
        <v>45807</v>
      </c>
      <c r="F2706">
        <v>4001948657</v>
      </c>
      <c r="G2706" t="s">
        <v>1809</v>
      </c>
      <c r="H2706" t="s">
        <v>1966</v>
      </c>
      <c r="I2706" t="s">
        <v>1831</v>
      </c>
      <c r="J2706">
        <v>3095286</v>
      </c>
      <c r="K2706">
        <v>6597798</v>
      </c>
      <c r="M2706">
        <v>1</v>
      </c>
      <c r="N2706">
        <v>6.73</v>
      </c>
      <c r="O2706">
        <v>6.73</v>
      </c>
      <c r="P2706" t="s">
        <v>1811</v>
      </c>
      <c r="Q2706" t="s">
        <v>1812</v>
      </c>
      <c r="R2706" s="16">
        <v>45812</v>
      </c>
      <c r="S2706">
        <v>15</v>
      </c>
      <c r="T2706" t="s">
        <v>1813</v>
      </c>
      <c r="U2706" s="16">
        <v>45839</v>
      </c>
      <c r="V2706" s="16">
        <v>45839</v>
      </c>
      <c r="Y2706" s="16">
        <v>45839</v>
      </c>
      <c r="AB2706" t="s">
        <v>6500</v>
      </c>
    </row>
    <row r="2707" spans="1:28" x14ac:dyDescent="0.35">
      <c r="A2707" t="s">
        <v>2156</v>
      </c>
      <c r="B2707" t="s">
        <v>2157</v>
      </c>
      <c r="C2707" t="s">
        <v>115</v>
      </c>
      <c r="D2707" t="s">
        <v>114</v>
      </c>
      <c r="E2707" s="16">
        <v>45807</v>
      </c>
      <c r="F2707">
        <v>4001948657</v>
      </c>
      <c r="G2707" t="s">
        <v>1809</v>
      </c>
      <c r="H2707" t="s">
        <v>2116</v>
      </c>
      <c r="I2707" t="s">
        <v>1831</v>
      </c>
      <c r="J2707">
        <v>3095286</v>
      </c>
      <c r="K2707">
        <v>6597798</v>
      </c>
      <c r="M2707">
        <v>3</v>
      </c>
      <c r="N2707">
        <v>7.69</v>
      </c>
      <c r="O2707">
        <v>23.07</v>
      </c>
      <c r="P2707" t="s">
        <v>1811</v>
      </c>
      <c r="Q2707" t="s">
        <v>1812</v>
      </c>
      <c r="R2707" s="16">
        <v>45812</v>
      </c>
      <c r="S2707">
        <v>15</v>
      </c>
      <c r="T2707" t="s">
        <v>1813</v>
      </c>
      <c r="U2707" s="16">
        <v>45839</v>
      </c>
      <c r="V2707" s="16">
        <v>45839</v>
      </c>
      <c r="Y2707" s="16">
        <v>45839</v>
      </c>
      <c r="AB2707" t="s">
        <v>6500</v>
      </c>
    </row>
    <row r="2708" spans="1:28" x14ac:dyDescent="0.35">
      <c r="A2708" t="s">
        <v>2156</v>
      </c>
      <c r="B2708" t="s">
        <v>2157</v>
      </c>
      <c r="C2708" t="s">
        <v>115</v>
      </c>
      <c r="D2708" t="s">
        <v>114</v>
      </c>
      <c r="E2708" s="16">
        <v>45807</v>
      </c>
      <c r="F2708">
        <v>4001948657</v>
      </c>
      <c r="G2708" t="s">
        <v>1809</v>
      </c>
      <c r="H2708" t="s">
        <v>2056</v>
      </c>
      <c r="I2708" t="s">
        <v>1825</v>
      </c>
      <c r="J2708">
        <v>3095286</v>
      </c>
      <c r="K2708">
        <v>6597798</v>
      </c>
      <c r="M2708">
        <v>17</v>
      </c>
      <c r="N2708">
        <v>2.0699999999999998</v>
      </c>
      <c r="O2708">
        <v>35.19</v>
      </c>
      <c r="P2708" t="s">
        <v>1811</v>
      </c>
      <c r="Q2708" t="s">
        <v>1812</v>
      </c>
      <c r="R2708" s="16">
        <v>45812</v>
      </c>
      <c r="S2708">
        <v>15</v>
      </c>
      <c r="T2708" t="s">
        <v>1813</v>
      </c>
      <c r="U2708" s="16">
        <v>45839</v>
      </c>
      <c r="V2708" s="16">
        <v>45839</v>
      </c>
      <c r="Y2708" s="16">
        <v>45839</v>
      </c>
      <c r="AB2708" t="s">
        <v>6500</v>
      </c>
    </row>
    <row r="2709" spans="1:28" x14ac:dyDescent="0.35">
      <c r="A2709" t="s">
        <v>2156</v>
      </c>
      <c r="B2709" t="s">
        <v>2157</v>
      </c>
      <c r="C2709" t="s">
        <v>115</v>
      </c>
      <c r="D2709" t="s">
        <v>114</v>
      </c>
      <c r="E2709" s="16">
        <v>45807</v>
      </c>
      <c r="F2709">
        <v>4001948657</v>
      </c>
      <c r="G2709" t="s">
        <v>1809</v>
      </c>
      <c r="H2709" t="s">
        <v>2333</v>
      </c>
      <c r="I2709" t="s">
        <v>1825</v>
      </c>
      <c r="J2709">
        <v>3095286</v>
      </c>
      <c r="K2709">
        <v>6597798</v>
      </c>
      <c r="M2709">
        <v>4</v>
      </c>
      <c r="N2709">
        <v>3.51</v>
      </c>
      <c r="O2709">
        <v>14.04</v>
      </c>
      <c r="P2709" t="s">
        <v>1811</v>
      </c>
      <c r="Q2709" t="s">
        <v>1812</v>
      </c>
      <c r="R2709" s="16">
        <v>45812</v>
      </c>
      <c r="S2709">
        <v>15</v>
      </c>
      <c r="T2709" t="s">
        <v>1813</v>
      </c>
      <c r="U2709" s="16">
        <v>45839</v>
      </c>
      <c r="V2709" s="16">
        <v>45839</v>
      </c>
      <c r="Y2709" s="16">
        <v>45839</v>
      </c>
      <c r="AB2709" t="s">
        <v>6500</v>
      </c>
    </row>
    <row r="2710" spans="1:28" x14ac:dyDescent="0.35">
      <c r="A2710" t="s">
        <v>2156</v>
      </c>
      <c r="B2710" t="s">
        <v>2157</v>
      </c>
      <c r="C2710" t="s">
        <v>115</v>
      </c>
      <c r="D2710" t="s">
        <v>114</v>
      </c>
      <c r="E2710" s="16">
        <v>45807</v>
      </c>
      <c r="F2710">
        <v>4001948657</v>
      </c>
      <c r="G2710" t="s">
        <v>1809</v>
      </c>
      <c r="H2710" t="s">
        <v>2620</v>
      </c>
      <c r="I2710" t="s">
        <v>1831</v>
      </c>
      <c r="J2710">
        <v>3095286</v>
      </c>
      <c r="K2710">
        <v>6597798</v>
      </c>
      <c r="M2710">
        <v>2</v>
      </c>
      <c r="N2710">
        <v>5.68</v>
      </c>
      <c r="O2710">
        <v>11.36</v>
      </c>
      <c r="P2710" t="s">
        <v>1811</v>
      </c>
      <c r="Q2710" t="s">
        <v>1812</v>
      </c>
      <c r="R2710" s="16">
        <v>45812</v>
      </c>
      <c r="S2710">
        <v>15</v>
      </c>
      <c r="T2710" t="s">
        <v>1813</v>
      </c>
      <c r="U2710" s="16">
        <v>45839</v>
      </c>
      <c r="V2710" s="16">
        <v>45839</v>
      </c>
      <c r="Y2710" s="16">
        <v>45839</v>
      </c>
      <c r="AB2710" t="s">
        <v>6500</v>
      </c>
    </row>
    <row r="2711" spans="1:28" x14ac:dyDescent="0.35">
      <c r="A2711" t="s">
        <v>2568</v>
      </c>
      <c r="B2711" t="s">
        <v>2569</v>
      </c>
      <c r="C2711" t="s">
        <v>115</v>
      </c>
      <c r="D2711" t="s">
        <v>114</v>
      </c>
      <c r="E2711" s="16">
        <v>45807</v>
      </c>
      <c r="F2711">
        <v>4001948781</v>
      </c>
      <c r="G2711" t="s">
        <v>1809</v>
      </c>
      <c r="H2711" t="s">
        <v>5834</v>
      </c>
      <c r="I2711" t="s">
        <v>1826</v>
      </c>
      <c r="J2711">
        <v>3109082</v>
      </c>
      <c r="K2711">
        <v>6607474</v>
      </c>
      <c r="M2711">
        <v>1</v>
      </c>
      <c r="N2711">
        <v>3.81</v>
      </c>
      <c r="O2711">
        <v>3.81</v>
      </c>
      <c r="P2711" t="s">
        <v>1811</v>
      </c>
      <c r="Q2711" t="s">
        <v>1812</v>
      </c>
      <c r="R2711" s="16">
        <v>45817</v>
      </c>
      <c r="S2711">
        <v>26</v>
      </c>
      <c r="T2711" t="s">
        <v>1813</v>
      </c>
      <c r="U2711" s="16">
        <v>45828</v>
      </c>
      <c r="V2711" s="16">
        <v>45828</v>
      </c>
      <c r="Y2711" s="16">
        <v>45828</v>
      </c>
      <c r="AB2711" t="s">
        <v>6083</v>
      </c>
    </row>
    <row r="2712" spans="1:28" x14ac:dyDescent="0.35">
      <c r="A2712" t="s">
        <v>2568</v>
      </c>
      <c r="B2712" t="s">
        <v>2569</v>
      </c>
      <c r="C2712" t="s">
        <v>115</v>
      </c>
      <c r="D2712" t="s">
        <v>114</v>
      </c>
      <c r="E2712" s="16">
        <v>45807</v>
      </c>
      <c r="F2712">
        <v>4001948781</v>
      </c>
      <c r="G2712" t="s">
        <v>1809</v>
      </c>
      <c r="H2712" t="s">
        <v>5836</v>
      </c>
      <c r="I2712" t="s">
        <v>1833</v>
      </c>
      <c r="J2712">
        <v>3109082</v>
      </c>
      <c r="K2712">
        <v>6607474</v>
      </c>
      <c r="M2712">
        <v>2</v>
      </c>
      <c r="N2712">
        <v>44.94</v>
      </c>
      <c r="O2712">
        <v>89.88</v>
      </c>
      <c r="P2712" t="s">
        <v>1811</v>
      </c>
      <c r="Q2712" t="s">
        <v>1812</v>
      </c>
      <c r="R2712" s="16">
        <v>45817</v>
      </c>
      <c r="S2712">
        <v>26</v>
      </c>
      <c r="T2712" t="s">
        <v>1813</v>
      </c>
      <c r="U2712" s="16">
        <v>45828</v>
      </c>
      <c r="V2712" s="16">
        <v>45828</v>
      </c>
      <c r="Y2712" s="16">
        <v>45828</v>
      </c>
      <c r="AB2712" t="s">
        <v>6083</v>
      </c>
    </row>
    <row r="2713" spans="1:28" x14ac:dyDescent="0.35">
      <c r="A2713" t="s">
        <v>2568</v>
      </c>
      <c r="B2713" t="s">
        <v>2569</v>
      </c>
      <c r="C2713" t="s">
        <v>115</v>
      </c>
      <c r="D2713" t="s">
        <v>114</v>
      </c>
      <c r="E2713" s="16">
        <v>45807</v>
      </c>
      <c r="F2713">
        <v>4001948781</v>
      </c>
      <c r="G2713" t="s">
        <v>1809</v>
      </c>
      <c r="H2713" t="s">
        <v>5837</v>
      </c>
      <c r="I2713" t="s">
        <v>1819</v>
      </c>
      <c r="J2713">
        <v>3109082</v>
      </c>
      <c r="K2713">
        <v>6607474</v>
      </c>
      <c r="M2713">
        <v>4</v>
      </c>
      <c r="N2713">
        <v>10.37</v>
      </c>
      <c r="O2713">
        <v>41.48</v>
      </c>
      <c r="P2713" t="s">
        <v>1811</v>
      </c>
      <c r="Q2713" t="s">
        <v>1812</v>
      </c>
      <c r="R2713" s="16">
        <v>45817</v>
      </c>
      <c r="S2713">
        <v>26</v>
      </c>
      <c r="T2713" t="s">
        <v>1813</v>
      </c>
      <c r="U2713" s="16">
        <v>45828</v>
      </c>
      <c r="V2713" s="16">
        <v>45828</v>
      </c>
      <c r="Y2713" s="16">
        <v>45828</v>
      </c>
      <c r="AB2713" t="s">
        <v>6083</v>
      </c>
    </row>
    <row r="2714" spans="1:28" x14ac:dyDescent="0.35">
      <c r="A2714" t="s">
        <v>2568</v>
      </c>
      <c r="B2714" t="s">
        <v>2569</v>
      </c>
      <c r="C2714" t="s">
        <v>115</v>
      </c>
      <c r="D2714" t="s">
        <v>114</v>
      </c>
      <c r="E2714" s="16">
        <v>45807</v>
      </c>
      <c r="F2714">
        <v>4001948781</v>
      </c>
      <c r="G2714" t="s">
        <v>1809</v>
      </c>
      <c r="H2714" t="s">
        <v>5838</v>
      </c>
      <c r="I2714" t="s">
        <v>1822</v>
      </c>
      <c r="J2714">
        <v>3109082</v>
      </c>
      <c r="K2714">
        <v>6607474</v>
      </c>
      <c r="M2714">
        <v>6</v>
      </c>
      <c r="N2714">
        <v>80.59</v>
      </c>
      <c r="O2714">
        <v>483.54</v>
      </c>
      <c r="P2714" t="s">
        <v>1811</v>
      </c>
      <c r="Q2714" t="s">
        <v>1812</v>
      </c>
      <c r="R2714" s="16">
        <v>45817</v>
      </c>
      <c r="S2714">
        <v>26</v>
      </c>
      <c r="T2714" t="s">
        <v>1813</v>
      </c>
      <c r="U2714" s="16">
        <v>45828</v>
      </c>
      <c r="V2714" s="16">
        <v>45828</v>
      </c>
      <c r="Y2714" s="16">
        <v>45828</v>
      </c>
      <c r="AB2714" t="s">
        <v>6083</v>
      </c>
    </row>
    <row r="2715" spans="1:28" x14ac:dyDescent="0.35">
      <c r="A2715" t="s">
        <v>2568</v>
      </c>
      <c r="B2715" t="s">
        <v>2569</v>
      </c>
      <c r="C2715" t="s">
        <v>115</v>
      </c>
      <c r="D2715" t="s">
        <v>114</v>
      </c>
      <c r="E2715" s="16">
        <v>45807</v>
      </c>
      <c r="F2715">
        <v>4001948781</v>
      </c>
      <c r="G2715" t="s">
        <v>1809</v>
      </c>
      <c r="H2715" t="s">
        <v>5839</v>
      </c>
      <c r="I2715" t="s">
        <v>1929</v>
      </c>
      <c r="J2715">
        <v>3109082</v>
      </c>
      <c r="K2715">
        <v>6607474</v>
      </c>
      <c r="M2715">
        <v>2</v>
      </c>
      <c r="N2715">
        <v>52.83</v>
      </c>
      <c r="O2715">
        <v>105.66</v>
      </c>
      <c r="P2715" t="s">
        <v>1811</v>
      </c>
      <c r="Q2715" t="s">
        <v>1812</v>
      </c>
      <c r="R2715" s="16">
        <v>45817</v>
      </c>
      <c r="S2715">
        <v>26</v>
      </c>
      <c r="T2715" t="s">
        <v>1813</v>
      </c>
      <c r="U2715" s="16">
        <v>45828</v>
      </c>
      <c r="V2715" s="16">
        <v>45828</v>
      </c>
      <c r="Y2715" s="16">
        <v>45828</v>
      </c>
      <c r="AB2715" t="s">
        <v>6083</v>
      </c>
    </row>
    <row r="2716" spans="1:28" x14ac:dyDescent="0.35">
      <c r="A2716" t="s">
        <v>2568</v>
      </c>
      <c r="B2716" t="s">
        <v>2569</v>
      </c>
      <c r="C2716" t="s">
        <v>115</v>
      </c>
      <c r="D2716" t="s">
        <v>114</v>
      </c>
      <c r="E2716" s="16">
        <v>45807</v>
      </c>
      <c r="F2716">
        <v>4001948781</v>
      </c>
      <c r="G2716" t="s">
        <v>1809</v>
      </c>
      <c r="H2716" t="s">
        <v>5840</v>
      </c>
      <c r="I2716" t="s">
        <v>1833</v>
      </c>
      <c r="J2716">
        <v>3109082</v>
      </c>
      <c r="K2716">
        <v>6607474</v>
      </c>
      <c r="M2716">
        <v>1</v>
      </c>
      <c r="N2716">
        <v>83.57</v>
      </c>
      <c r="O2716">
        <v>83.57</v>
      </c>
      <c r="P2716" t="s">
        <v>1811</v>
      </c>
      <c r="Q2716" t="s">
        <v>1812</v>
      </c>
      <c r="R2716" s="16">
        <v>45817</v>
      </c>
      <c r="S2716">
        <v>26</v>
      </c>
      <c r="T2716" t="s">
        <v>1813</v>
      </c>
      <c r="U2716" s="16">
        <v>45828</v>
      </c>
      <c r="V2716" s="16">
        <v>45828</v>
      </c>
      <c r="Y2716" s="16">
        <v>45828</v>
      </c>
      <c r="AB2716" t="s">
        <v>6083</v>
      </c>
    </row>
    <row r="2717" spans="1:28" x14ac:dyDescent="0.35">
      <c r="A2717" t="s">
        <v>2568</v>
      </c>
      <c r="B2717" t="s">
        <v>2569</v>
      </c>
      <c r="C2717" t="s">
        <v>115</v>
      </c>
      <c r="D2717" t="s">
        <v>114</v>
      </c>
      <c r="E2717" s="16">
        <v>45807</v>
      </c>
      <c r="F2717">
        <v>4001948781</v>
      </c>
      <c r="G2717" t="s">
        <v>1809</v>
      </c>
      <c r="H2717" t="s">
        <v>5841</v>
      </c>
      <c r="I2717" t="s">
        <v>2383</v>
      </c>
      <c r="J2717">
        <v>3109082</v>
      </c>
      <c r="K2717">
        <v>6607474</v>
      </c>
      <c r="M2717">
        <v>24</v>
      </c>
      <c r="N2717">
        <v>11.65</v>
      </c>
      <c r="O2717">
        <v>279.60000000000002</v>
      </c>
      <c r="P2717" t="s">
        <v>1811</v>
      </c>
      <c r="Q2717" t="s">
        <v>1812</v>
      </c>
      <c r="R2717" s="16">
        <v>45817</v>
      </c>
      <c r="S2717">
        <v>26</v>
      </c>
      <c r="T2717" t="s">
        <v>1813</v>
      </c>
      <c r="U2717" s="16">
        <v>45828</v>
      </c>
      <c r="V2717" s="16">
        <v>45828</v>
      </c>
      <c r="Y2717" s="16">
        <v>45828</v>
      </c>
      <c r="AB2717" t="s">
        <v>6083</v>
      </c>
    </row>
    <row r="2718" spans="1:28" x14ac:dyDescent="0.35">
      <c r="A2718" t="s">
        <v>2568</v>
      </c>
      <c r="B2718" t="s">
        <v>2569</v>
      </c>
      <c r="C2718" t="s">
        <v>115</v>
      </c>
      <c r="D2718" t="s">
        <v>114</v>
      </c>
      <c r="E2718" s="16">
        <v>45807</v>
      </c>
      <c r="F2718">
        <v>4001948781</v>
      </c>
      <c r="G2718" t="s">
        <v>1809</v>
      </c>
      <c r="H2718" t="s">
        <v>5842</v>
      </c>
      <c r="I2718" t="s">
        <v>5843</v>
      </c>
      <c r="J2718">
        <v>3109082</v>
      </c>
      <c r="K2718">
        <v>6607474</v>
      </c>
      <c r="M2718">
        <v>2</v>
      </c>
      <c r="N2718">
        <v>287.31</v>
      </c>
      <c r="O2718">
        <v>574.62</v>
      </c>
      <c r="P2718" t="s">
        <v>1811</v>
      </c>
      <c r="Q2718" t="s">
        <v>1812</v>
      </c>
      <c r="R2718" s="16">
        <v>45817</v>
      </c>
      <c r="S2718">
        <v>26</v>
      </c>
      <c r="T2718" t="s">
        <v>1813</v>
      </c>
      <c r="U2718" s="16">
        <v>45828</v>
      </c>
      <c r="V2718" s="16">
        <v>45828</v>
      </c>
      <c r="Y2718" s="16">
        <v>45828</v>
      </c>
      <c r="AB2718" t="s">
        <v>6083</v>
      </c>
    </row>
    <row r="2719" spans="1:28" x14ac:dyDescent="0.35">
      <c r="A2719" t="s">
        <v>2568</v>
      </c>
      <c r="B2719" t="s">
        <v>2569</v>
      </c>
      <c r="C2719" t="s">
        <v>115</v>
      </c>
      <c r="D2719" t="s">
        <v>114</v>
      </c>
      <c r="E2719" s="16">
        <v>45807</v>
      </c>
      <c r="F2719">
        <v>4001948781</v>
      </c>
      <c r="G2719" t="s">
        <v>1809</v>
      </c>
      <c r="H2719" t="s">
        <v>1962</v>
      </c>
      <c r="I2719" t="s">
        <v>1831</v>
      </c>
      <c r="J2719">
        <v>3109082</v>
      </c>
      <c r="K2719">
        <v>6607474</v>
      </c>
      <c r="M2719">
        <v>1</v>
      </c>
      <c r="N2719">
        <v>6.18</v>
      </c>
      <c r="O2719">
        <v>6.18</v>
      </c>
      <c r="P2719" t="s">
        <v>1811</v>
      </c>
      <c r="Q2719" t="s">
        <v>1812</v>
      </c>
      <c r="R2719" s="16">
        <v>45817</v>
      </c>
      <c r="S2719">
        <v>26</v>
      </c>
      <c r="T2719" t="s">
        <v>1813</v>
      </c>
      <c r="U2719" s="16">
        <v>45828</v>
      </c>
      <c r="V2719" s="16">
        <v>45828</v>
      </c>
      <c r="Y2719" s="16">
        <v>45828</v>
      </c>
      <c r="AB2719" t="s">
        <v>6083</v>
      </c>
    </row>
    <row r="2720" spans="1:28" x14ac:dyDescent="0.35">
      <c r="A2720" t="s">
        <v>2568</v>
      </c>
      <c r="B2720" t="s">
        <v>2569</v>
      </c>
      <c r="C2720" t="s">
        <v>115</v>
      </c>
      <c r="D2720" t="s">
        <v>114</v>
      </c>
      <c r="E2720" s="16">
        <v>45807</v>
      </c>
      <c r="F2720">
        <v>4001948781</v>
      </c>
      <c r="G2720" t="s">
        <v>1809</v>
      </c>
      <c r="H2720" t="s">
        <v>2667</v>
      </c>
      <c r="I2720" t="s">
        <v>2668</v>
      </c>
      <c r="J2720">
        <v>3109082</v>
      </c>
      <c r="K2720">
        <v>6607474</v>
      </c>
      <c r="M2720">
        <v>24</v>
      </c>
      <c r="N2720">
        <v>12.52</v>
      </c>
      <c r="O2720">
        <v>300.48</v>
      </c>
      <c r="P2720" t="s">
        <v>1811</v>
      </c>
      <c r="Q2720" t="s">
        <v>1812</v>
      </c>
      <c r="R2720" s="16">
        <v>45817</v>
      </c>
      <c r="S2720">
        <v>26</v>
      </c>
      <c r="T2720" t="s">
        <v>1813</v>
      </c>
      <c r="U2720" s="16">
        <v>45828</v>
      </c>
      <c r="V2720" s="16">
        <v>45828</v>
      </c>
      <c r="Y2720" s="16">
        <v>45828</v>
      </c>
      <c r="AB2720" t="s">
        <v>6083</v>
      </c>
    </row>
    <row r="2721" spans="1:28" x14ac:dyDescent="0.35">
      <c r="A2721" t="s">
        <v>2568</v>
      </c>
      <c r="B2721" t="s">
        <v>2569</v>
      </c>
      <c r="C2721" t="s">
        <v>115</v>
      </c>
      <c r="D2721" t="s">
        <v>114</v>
      </c>
      <c r="E2721" s="16">
        <v>45807</v>
      </c>
      <c r="F2721">
        <v>4001948781</v>
      </c>
      <c r="G2721" t="s">
        <v>1809</v>
      </c>
      <c r="H2721" t="s">
        <v>5844</v>
      </c>
      <c r="I2721" t="s">
        <v>2669</v>
      </c>
      <c r="J2721">
        <v>3109082</v>
      </c>
      <c r="K2721">
        <v>6607474</v>
      </c>
      <c r="M2721">
        <v>1</v>
      </c>
      <c r="N2721">
        <v>664</v>
      </c>
      <c r="O2721">
        <v>664</v>
      </c>
      <c r="P2721" t="s">
        <v>1811</v>
      </c>
      <c r="Q2721" t="s">
        <v>1812</v>
      </c>
      <c r="R2721" s="16">
        <v>45817</v>
      </c>
      <c r="S2721">
        <v>26</v>
      </c>
      <c r="T2721" t="s">
        <v>1813</v>
      </c>
      <c r="U2721" s="16">
        <v>45828</v>
      </c>
      <c r="V2721" s="16">
        <v>45828</v>
      </c>
      <c r="Y2721" s="16">
        <v>45828</v>
      </c>
      <c r="AB2721" t="s">
        <v>6083</v>
      </c>
    </row>
    <row r="2722" spans="1:28" x14ac:dyDescent="0.35">
      <c r="A2722" t="s">
        <v>2568</v>
      </c>
      <c r="B2722" t="s">
        <v>2569</v>
      </c>
      <c r="C2722" t="s">
        <v>115</v>
      </c>
      <c r="D2722" t="s">
        <v>114</v>
      </c>
      <c r="E2722" s="16">
        <v>45807</v>
      </c>
      <c r="F2722">
        <v>4001948781</v>
      </c>
      <c r="G2722" t="s">
        <v>1809</v>
      </c>
      <c r="H2722" t="s">
        <v>5845</v>
      </c>
      <c r="I2722" t="s">
        <v>2670</v>
      </c>
      <c r="J2722">
        <v>3109082</v>
      </c>
      <c r="K2722">
        <v>6607474</v>
      </c>
      <c r="M2722">
        <v>1</v>
      </c>
      <c r="N2722">
        <v>664</v>
      </c>
      <c r="O2722">
        <v>664</v>
      </c>
      <c r="P2722" t="s">
        <v>1811</v>
      </c>
      <c r="Q2722" t="s">
        <v>1812</v>
      </c>
      <c r="R2722" s="16">
        <v>45817</v>
      </c>
      <c r="S2722">
        <v>26</v>
      </c>
      <c r="T2722" t="s">
        <v>1813</v>
      </c>
      <c r="U2722" s="16">
        <v>45828</v>
      </c>
      <c r="V2722" s="16">
        <v>45828</v>
      </c>
      <c r="Y2722" s="16">
        <v>45828</v>
      </c>
      <c r="AB2722" t="s">
        <v>6083</v>
      </c>
    </row>
    <row r="2723" spans="1:28" x14ac:dyDescent="0.35">
      <c r="A2723" t="s">
        <v>2568</v>
      </c>
      <c r="B2723" t="s">
        <v>2569</v>
      </c>
      <c r="C2723" t="s">
        <v>115</v>
      </c>
      <c r="D2723" t="s">
        <v>114</v>
      </c>
      <c r="E2723" s="16">
        <v>45807</v>
      </c>
      <c r="F2723">
        <v>4001948781</v>
      </c>
      <c r="G2723" t="s">
        <v>1809</v>
      </c>
      <c r="H2723" t="s">
        <v>5846</v>
      </c>
      <c r="I2723" t="s">
        <v>1833</v>
      </c>
      <c r="J2723">
        <v>3109082</v>
      </c>
      <c r="K2723">
        <v>6607474</v>
      </c>
      <c r="M2723">
        <v>1</v>
      </c>
      <c r="N2723">
        <v>615.32000000000005</v>
      </c>
      <c r="O2723">
        <v>615.32000000000005</v>
      </c>
      <c r="P2723" t="s">
        <v>1811</v>
      </c>
      <c r="Q2723" t="s">
        <v>1812</v>
      </c>
      <c r="R2723" s="16">
        <v>45817</v>
      </c>
      <c r="S2723">
        <v>26</v>
      </c>
      <c r="T2723" t="s">
        <v>1813</v>
      </c>
      <c r="U2723" s="16">
        <v>45828</v>
      </c>
      <c r="V2723" s="16">
        <v>45828</v>
      </c>
      <c r="Y2723" s="16">
        <v>45828</v>
      </c>
      <c r="AB2723" t="s">
        <v>6083</v>
      </c>
    </row>
    <row r="2724" spans="1:28" x14ac:dyDescent="0.35">
      <c r="A2724" t="s">
        <v>2568</v>
      </c>
      <c r="B2724" t="s">
        <v>2569</v>
      </c>
      <c r="C2724" t="s">
        <v>115</v>
      </c>
      <c r="D2724" t="s">
        <v>114</v>
      </c>
      <c r="E2724" s="16">
        <v>45807</v>
      </c>
      <c r="F2724">
        <v>4001948781</v>
      </c>
      <c r="G2724" t="s">
        <v>1809</v>
      </c>
      <c r="H2724" t="s">
        <v>5847</v>
      </c>
      <c r="I2724" t="s">
        <v>1833</v>
      </c>
      <c r="J2724">
        <v>3109082</v>
      </c>
      <c r="K2724">
        <v>6607474</v>
      </c>
      <c r="M2724">
        <v>2</v>
      </c>
      <c r="N2724">
        <v>113.6</v>
      </c>
      <c r="O2724">
        <v>227.2</v>
      </c>
      <c r="P2724" t="s">
        <v>1811</v>
      </c>
      <c r="Q2724" t="s">
        <v>1812</v>
      </c>
      <c r="R2724" s="16">
        <v>45817</v>
      </c>
      <c r="S2724">
        <v>26</v>
      </c>
      <c r="T2724" t="s">
        <v>1813</v>
      </c>
      <c r="U2724" s="16">
        <v>45828</v>
      </c>
      <c r="V2724" s="16">
        <v>45828</v>
      </c>
      <c r="Y2724" s="16">
        <v>45828</v>
      </c>
      <c r="AB2724" t="s">
        <v>6083</v>
      </c>
    </row>
    <row r="2725" spans="1:28" x14ac:dyDescent="0.35">
      <c r="A2725" t="s">
        <v>2568</v>
      </c>
      <c r="B2725" t="s">
        <v>2569</v>
      </c>
      <c r="C2725" t="s">
        <v>115</v>
      </c>
      <c r="D2725" t="s">
        <v>114</v>
      </c>
      <c r="E2725" s="16">
        <v>45807</v>
      </c>
      <c r="F2725">
        <v>4001948781</v>
      </c>
      <c r="G2725" t="s">
        <v>1809</v>
      </c>
      <c r="H2725" t="s">
        <v>2671</v>
      </c>
      <c r="I2725" t="s">
        <v>1831</v>
      </c>
      <c r="J2725">
        <v>3109082</v>
      </c>
      <c r="K2725">
        <v>6607474</v>
      </c>
      <c r="M2725">
        <v>1</v>
      </c>
      <c r="N2725">
        <v>6.9</v>
      </c>
      <c r="O2725">
        <v>6.9</v>
      </c>
      <c r="P2725" t="s">
        <v>1811</v>
      </c>
      <c r="Q2725" t="s">
        <v>1812</v>
      </c>
      <c r="R2725" s="16">
        <v>45817</v>
      </c>
      <c r="S2725">
        <v>26</v>
      </c>
      <c r="T2725" t="s">
        <v>1813</v>
      </c>
      <c r="U2725" s="16">
        <v>45828</v>
      </c>
      <c r="V2725" s="16">
        <v>45828</v>
      </c>
      <c r="Y2725" s="16">
        <v>45828</v>
      </c>
      <c r="AB2725" t="s">
        <v>6083</v>
      </c>
    </row>
    <row r="2726" spans="1:28" x14ac:dyDescent="0.35">
      <c r="A2726" t="s">
        <v>2568</v>
      </c>
      <c r="B2726" t="s">
        <v>2569</v>
      </c>
      <c r="C2726" t="s">
        <v>115</v>
      </c>
      <c r="D2726" t="s">
        <v>114</v>
      </c>
      <c r="E2726" s="16">
        <v>45807</v>
      </c>
      <c r="F2726">
        <v>4001948781</v>
      </c>
      <c r="G2726" t="s">
        <v>1809</v>
      </c>
      <c r="H2726" t="s">
        <v>2672</v>
      </c>
      <c r="I2726" t="s">
        <v>1833</v>
      </c>
      <c r="J2726">
        <v>3109082</v>
      </c>
      <c r="K2726">
        <v>6607474</v>
      </c>
      <c r="M2726">
        <v>1</v>
      </c>
      <c r="N2726">
        <v>345.52</v>
      </c>
      <c r="O2726">
        <v>345.52</v>
      </c>
      <c r="P2726" t="s">
        <v>1811</v>
      </c>
      <c r="Q2726" t="s">
        <v>1812</v>
      </c>
      <c r="R2726" s="16">
        <v>45817</v>
      </c>
      <c r="S2726">
        <v>26</v>
      </c>
      <c r="T2726" t="s">
        <v>1813</v>
      </c>
      <c r="U2726" s="16">
        <v>45828</v>
      </c>
      <c r="V2726" s="16">
        <v>45828</v>
      </c>
      <c r="Y2726" s="16">
        <v>45828</v>
      </c>
      <c r="AB2726" t="s">
        <v>6083</v>
      </c>
    </row>
    <row r="2727" spans="1:28" x14ac:dyDescent="0.35">
      <c r="A2727" t="s">
        <v>2568</v>
      </c>
      <c r="B2727" t="s">
        <v>2569</v>
      </c>
      <c r="C2727" t="s">
        <v>115</v>
      </c>
      <c r="D2727" t="s">
        <v>114</v>
      </c>
      <c r="E2727" s="16">
        <v>45807</v>
      </c>
      <c r="F2727">
        <v>4001948781</v>
      </c>
      <c r="G2727" t="s">
        <v>1809</v>
      </c>
      <c r="H2727" t="s">
        <v>2415</v>
      </c>
      <c r="I2727" t="s">
        <v>1833</v>
      </c>
      <c r="J2727">
        <v>3109082</v>
      </c>
      <c r="K2727">
        <v>6607474</v>
      </c>
      <c r="M2727">
        <v>2</v>
      </c>
      <c r="N2727">
        <v>317.81</v>
      </c>
      <c r="O2727">
        <v>635.62</v>
      </c>
      <c r="P2727" t="s">
        <v>1811</v>
      </c>
      <c r="Q2727" t="s">
        <v>1812</v>
      </c>
      <c r="R2727" s="16">
        <v>45817</v>
      </c>
      <c r="S2727">
        <v>26</v>
      </c>
      <c r="T2727" t="s">
        <v>1813</v>
      </c>
      <c r="U2727" s="16">
        <v>45828</v>
      </c>
      <c r="V2727" s="16">
        <v>45828</v>
      </c>
      <c r="Y2727" s="16">
        <v>45828</v>
      </c>
      <c r="AB2727" t="s">
        <v>6083</v>
      </c>
    </row>
    <row r="2728" spans="1:28" x14ac:dyDescent="0.35">
      <c r="A2728" t="s">
        <v>2568</v>
      </c>
      <c r="B2728" t="s">
        <v>2569</v>
      </c>
      <c r="C2728" t="s">
        <v>115</v>
      </c>
      <c r="D2728" t="s">
        <v>114</v>
      </c>
      <c r="E2728" s="16">
        <v>45807</v>
      </c>
      <c r="F2728">
        <v>4001948781</v>
      </c>
      <c r="G2728" t="s">
        <v>1809</v>
      </c>
      <c r="H2728" t="s">
        <v>5848</v>
      </c>
      <c r="I2728" t="s">
        <v>2274</v>
      </c>
      <c r="J2728">
        <v>3109082</v>
      </c>
      <c r="K2728">
        <v>6607474</v>
      </c>
      <c r="M2728">
        <v>14</v>
      </c>
      <c r="N2728">
        <v>1.64</v>
      </c>
      <c r="O2728">
        <v>22.96</v>
      </c>
      <c r="P2728" t="s">
        <v>1811</v>
      </c>
      <c r="Q2728" t="s">
        <v>1812</v>
      </c>
      <c r="R2728" s="16">
        <v>45817</v>
      </c>
      <c r="S2728">
        <v>26</v>
      </c>
      <c r="T2728" t="s">
        <v>1813</v>
      </c>
      <c r="U2728" s="16">
        <v>45828</v>
      </c>
      <c r="V2728" s="16">
        <v>45828</v>
      </c>
      <c r="Y2728" s="16">
        <v>45828</v>
      </c>
      <c r="AB2728" t="s">
        <v>6083</v>
      </c>
    </row>
    <row r="2729" spans="1:28" x14ac:dyDescent="0.35">
      <c r="A2729" t="s">
        <v>2568</v>
      </c>
      <c r="B2729" t="s">
        <v>2569</v>
      </c>
      <c r="C2729" t="s">
        <v>115</v>
      </c>
      <c r="D2729" t="s">
        <v>114</v>
      </c>
      <c r="E2729" s="16">
        <v>45807</v>
      </c>
      <c r="F2729">
        <v>4001948781</v>
      </c>
      <c r="G2729" t="s">
        <v>1809</v>
      </c>
      <c r="H2729" t="s">
        <v>5849</v>
      </c>
      <c r="I2729" t="s">
        <v>2012</v>
      </c>
      <c r="J2729">
        <v>3109082</v>
      </c>
      <c r="K2729">
        <v>6607474</v>
      </c>
      <c r="M2729">
        <v>2</v>
      </c>
      <c r="N2729">
        <v>0.81</v>
      </c>
      <c r="O2729">
        <v>1.62</v>
      </c>
      <c r="P2729" t="s">
        <v>1811</v>
      </c>
      <c r="Q2729" t="s">
        <v>1812</v>
      </c>
      <c r="R2729" s="16">
        <v>45817</v>
      </c>
      <c r="S2729">
        <v>26</v>
      </c>
      <c r="T2729" t="s">
        <v>1813</v>
      </c>
      <c r="U2729" s="16">
        <v>45828</v>
      </c>
      <c r="V2729" s="16">
        <v>45828</v>
      </c>
      <c r="Y2729" s="16">
        <v>45828</v>
      </c>
      <c r="AB2729" t="s">
        <v>6083</v>
      </c>
    </row>
    <row r="2730" spans="1:28" x14ac:dyDescent="0.35">
      <c r="A2730" t="s">
        <v>2568</v>
      </c>
      <c r="B2730" t="s">
        <v>2569</v>
      </c>
      <c r="C2730" t="s">
        <v>115</v>
      </c>
      <c r="D2730" t="s">
        <v>114</v>
      </c>
      <c r="E2730" s="16">
        <v>45807</v>
      </c>
      <c r="F2730">
        <v>4001948781</v>
      </c>
      <c r="G2730" t="s">
        <v>1809</v>
      </c>
      <c r="H2730" t="s">
        <v>5850</v>
      </c>
      <c r="I2730" t="s">
        <v>1822</v>
      </c>
      <c r="J2730">
        <v>3109082</v>
      </c>
      <c r="K2730">
        <v>6607474</v>
      </c>
      <c r="M2730">
        <v>8</v>
      </c>
      <c r="N2730">
        <v>0.79</v>
      </c>
      <c r="O2730">
        <v>6.32</v>
      </c>
      <c r="P2730" t="s">
        <v>1811</v>
      </c>
      <c r="Q2730" t="s">
        <v>1812</v>
      </c>
      <c r="R2730" s="16">
        <v>45817</v>
      </c>
      <c r="S2730">
        <v>26</v>
      </c>
      <c r="T2730" t="s">
        <v>1813</v>
      </c>
      <c r="U2730" s="16">
        <v>45828</v>
      </c>
      <c r="V2730" s="16">
        <v>45828</v>
      </c>
      <c r="Y2730" s="16">
        <v>45828</v>
      </c>
      <c r="AB2730" t="s">
        <v>6083</v>
      </c>
    </row>
    <row r="2731" spans="1:28" x14ac:dyDescent="0.35">
      <c r="A2731" t="s">
        <v>2568</v>
      </c>
      <c r="B2731" t="s">
        <v>2569</v>
      </c>
      <c r="C2731" t="s">
        <v>115</v>
      </c>
      <c r="D2731" t="s">
        <v>114</v>
      </c>
      <c r="E2731" s="16">
        <v>45807</v>
      </c>
      <c r="F2731">
        <v>4001948781</v>
      </c>
      <c r="G2731" t="s">
        <v>1809</v>
      </c>
      <c r="H2731" t="s">
        <v>5851</v>
      </c>
      <c r="I2731" t="s">
        <v>1855</v>
      </c>
      <c r="J2731">
        <v>3109082</v>
      </c>
      <c r="K2731">
        <v>6607474</v>
      </c>
      <c r="M2731">
        <v>4</v>
      </c>
      <c r="N2731">
        <v>40.14</v>
      </c>
      <c r="O2731">
        <v>160.56</v>
      </c>
      <c r="P2731" t="s">
        <v>1811</v>
      </c>
      <c r="Q2731" t="s">
        <v>1812</v>
      </c>
      <c r="R2731" s="16">
        <v>45817</v>
      </c>
      <c r="S2731">
        <v>26</v>
      </c>
      <c r="T2731" t="s">
        <v>1813</v>
      </c>
      <c r="U2731" s="16">
        <v>45828</v>
      </c>
      <c r="V2731" s="16">
        <v>45828</v>
      </c>
      <c r="Y2731" s="16">
        <v>45828</v>
      </c>
      <c r="AB2731" t="s">
        <v>6083</v>
      </c>
    </row>
    <row r="2732" spans="1:28" x14ac:dyDescent="0.35">
      <c r="A2732" t="s">
        <v>2568</v>
      </c>
      <c r="B2732" t="s">
        <v>2569</v>
      </c>
      <c r="C2732" t="s">
        <v>115</v>
      </c>
      <c r="D2732" t="s">
        <v>114</v>
      </c>
      <c r="E2732" s="16">
        <v>45807</v>
      </c>
      <c r="F2732">
        <v>4001948781</v>
      </c>
      <c r="G2732" t="s">
        <v>1809</v>
      </c>
      <c r="H2732" t="s">
        <v>5852</v>
      </c>
      <c r="I2732" t="s">
        <v>2663</v>
      </c>
      <c r="J2732">
        <v>3109082</v>
      </c>
      <c r="K2732">
        <v>6607474</v>
      </c>
      <c r="M2732">
        <v>18</v>
      </c>
      <c r="N2732">
        <v>0.18</v>
      </c>
      <c r="O2732">
        <v>3.24</v>
      </c>
      <c r="P2732" t="s">
        <v>1811</v>
      </c>
      <c r="Q2732" t="s">
        <v>1812</v>
      </c>
      <c r="R2732" s="16">
        <v>45817</v>
      </c>
      <c r="S2732">
        <v>26</v>
      </c>
      <c r="T2732" t="s">
        <v>1813</v>
      </c>
      <c r="U2732" s="16">
        <v>45828</v>
      </c>
      <c r="V2732" s="16">
        <v>45828</v>
      </c>
      <c r="Y2732" s="16">
        <v>45828</v>
      </c>
      <c r="AB2732" t="s">
        <v>6083</v>
      </c>
    </row>
    <row r="2733" spans="1:28" x14ac:dyDescent="0.35">
      <c r="A2733" t="s">
        <v>2568</v>
      </c>
      <c r="B2733" t="s">
        <v>2569</v>
      </c>
      <c r="C2733" t="s">
        <v>115</v>
      </c>
      <c r="D2733" t="s">
        <v>114</v>
      </c>
      <c r="E2733" s="16">
        <v>45807</v>
      </c>
      <c r="F2733">
        <v>4001948781</v>
      </c>
      <c r="G2733" t="s">
        <v>1809</v>
      </c>
      <c r="H2733" t="s">
        <v>2160</v>
      </c>
      <c r="I2733" t="s">
        <v>1833</v>
      </c>
      <c r="J2733">
        <v>3109082</v>
      </c>
      <c r="K2733">
        <v>6607474</v>
      </c>
      <c r="M2733">
        <v>5</v>
      </c>
      <c r="N2733">
        <v>20.04</v>
      </c>
      <c r="O2733">
        <v>100.2</v>
      </c>
      <c r="P2733" t="s">
        <v>1811</v>
      </c>
      <c r="Q2733" t="s">
        <v>1812</v>
      </c>
      <c r="R2733" s="16">
        <v>45817</v>
      </c>
      <c r="S2733">
        <v>26</v>
      </c>
      <c r="T2733" t="s">
        <v>1813</v>
      </c>
      <c r="U2733" s="16">
        <v>45828</v>
      </c>
      <c r="V2733" s="16">
        <v>45828</v>
      </c>
      <c r="Y2733" s="16">
        <v>45828</v>
      </c>
      <c r="AB2733" t="s">
        <v>6083</v>
      </c>
    </row>
    <row r="2734" spans="1:28" x14ac:dyDescent="0.35">
      <c r="A2734" t="s">
        <v>2568</v>
      </c>
      <c r="B2734" t="s">
        <v>2569</v>
      </c>
      <c r="C2734" t="s">
        <v>115</v>
      </c>
      <c r="D2734" t="s">
        <v>114</v>
      </c>
      <c r="E2734" s="16">
        <v>45807</v>
      </c>
      <c r="F2734">
        <v>4001948781</v>
      </c>
      <c r="G2734" t="s">
        <v>1809</v>
      </c>
      <c r="H2734" t="s">
        <v>2673</v>
      </c>
      <c r="I2734" t="s">
        <v>1936</v>
      </c>
      <c r="J2734">
        <v>3109082</v>
      </c>
      <c r="K2734">
        <v>6607474</v>
      </c>
      <c r="M2734">
        <v>1</v>
      </c>
      <c r="N2734">
        <v>30.25</v>
      </c>
      <c r="O2734">
        <v>30.25</v>
      </c>
      <c r="P2734" t="s">
        <v>1811</v>
      </c>
      <c r="Q2734" t="s">
        <v>1812</v>
      </c>
      <c r="R2734" s="16">
        <v>45817</v>
      </c>
      <c r="S2734">
        <v>26</v>
      </c>
      <c r="T2734" t="s">
        <v>1813</v>
      </c>
      <c r="U2734" s="16">
        <v>45828</v>
      </c>
      <c r="V2734" s="16">
        <v>45828</v>
      </c>
      <c r="Y2734" s="16">
        <v>45828</v>
      </c>
      <c r="AB2734" t="s">
        <v>6083</v>
      </c>
    </row>
    <row r="2735" spans="1:28" x14ac:dyDescent="0.35">
      <c r="A2735" t="s">
        <v>2568</v>
      </c>
      <c r="B2735" t="s">
        <v>2569</v>
      </c>
      <c r="C2735" t="s">
        <v>115</v>
      </c>
      <c r="D2735" t="s">
        <v>114</v>
      </c>
      <c r="E2735" s="16">
        <v>45807</v>
      </c>
      <c r="F2735">
        <v>4001948781</v>
      </c>
      <c r="G2735" t="s">
        <v>1809</v>
      </c>
      <c r="H2735" t="s">
        <v>5853</v>
      </c>
      <c r="I2735" t="s">
        <v>5012</v>
      </c>
      <c r="J2735">
        <v>3109082</v>
      </c>
      <c r="K2735">
        <v>6607474</v>
      </c>
      <c r="M2735">
        <v>6</v>
      </c>
      <c r="N2735">
        <v>31.85</v>
      </c>
      <c r="O2735">
        <v>191.1</v>
      </c>
      <c r="P2735" t="s">
        <v>1811</v>
      </c>
      <c r="Q2735" t="s">
        <v>1812</v>
      </c>
      <c r="R2735" s="16">
        <v>45817</v>
      </c>
      <c r="S2735">
        <v>26</v>
      </c>
      <c r="T2735" t="s">
        <v>1813</v>
      </c>
      <c r="U2735" s="16">
        <v>45828</v>
      </c>
      <c r="V2735" s="16">
        <v>45828</v>
      </c>
      <c r="Y2735" s="16">
        <v>45828</v>
      </c>
      <c r="AB2735" t="s">
        <v>6083</v>
      </c>
    </row>
    <row r="2736" spans="1:28" x14ac:dyDescent="0.35">
      <c r="A2736" t="s">
        <v>2568</v>
      </c>
      <c r="B2736" t="s">
        <v>2569</v>
      </c>
      <c r="C2736" t="s">
        <v>115</v>
      </c>
      <c r="D2736" t="s">
        <v>114</v>
      </c>
      <c r="E2736" s="16">
        <v>45807</v>
      </c>
      <c r="F2736">
        <v>4001948781</v>
      </c>
      <c r="G2736" t="s">
        <v>1809</v>
      </c>
      <c r="H2736" t="s">
        <v>5854</v>
      </c>
      <c r="I2736" t="s">
        <v>1855</v>
      </c>
      <c r="J2736">
        <v>3109082</v>
      </c>
      <c r="K2736">
        <v>6607474</v>
      </c>
      <c r="M2736">
        <v>4</v>
      </c>
      <c r="N2736">
        <v>7.16</v>
      </c>
      <c r="O2736">
        <v>28.64</v>
      </c>
      <c r="P2736" t="s">
        <v>1811</v>
      </c>
      <c r="Q2736" t="s">
        <v>1812</v>
      </c>
      <c r="R2736" s="16">
        <v>45817</v>
      </c>
      <c r="S2736">
        <v>26</v>
      </c>
      <c r="T2736" t="s">
        <v>1813</v>
      </c>
      <c r="U2736" s="16">
        <v>45828</v>
      </c>
      <c r="V2736" s="16">
        <v>45828</v>
      </c>
      <c r="Y2736" s="16">
        <v>45828</v>
      </c>
      <c r="AB2736" t="s">
        <v>6083</v>
      </c>
    </row>
    <row r="2737" spans="1:28" x14ac:dyDescent="0.35">
      <c r="A2737" t="s">
        <v>2568</v>
      </c>
      <c r="B2737" t="s">
        <v>2569</v>
      </c>
      <c r="C2737" t="s">
        <v>115</v>
      </c>
      <c r="D2737" t="s">
        <v>114</v>
      </c>
      <c r="E2737" s="16">
        <v>45807</v>
      </c>
      <c r="F2737">
        <v>4001948781</v>
      </c>
      <c r="G2737" t="s">
        <v>1809</v>
      </c>
      <c r="H2737" t="s">
        <v>5855</v>
      </c>
      <c r="I2737" t="s">
        <v>4510</v>
      </c>
      <c r="J2737">
        <v>3109082</v>
      </c>
      <c r="K2737">
        <v>6607474</v>
      </c>
      <c r="M2737">
        <v>12</v>
      </c>
      <c r="N2737">
        <v>107.83</v>
      </c>
      <c r="O2737">
        <v>1293.96</v>
      </c>
      <c r="P2737" t="s">
        <v>1811</v>
      </c>
      <c r="Q2737" t="s">
        <v>1812</v>
      </c>
      <c r="R2737" s="16">
        <v>45817</v>
      </c>
      <c r="S2737">
        <v>26</v>
      </c>
      <c r="T2737" t="s">
        <v>1813</v>
      </c>
      <c r="U2737" s="16">
        <v>45828</v>
      </c>
      <c r="V2737" s="16">
        <v>45828</v>
      </c>
      <c r="Y2737" s="16">
        <v>45828</v>
      </c>
      <c r="AB2737" t="s">
        <v>6083</v>
      </c>
    </row>
    <row r="2738" spans="1:28" x14ac:dyDescent="0.35">
      <c r="A2738" t="s">
        <v>2568</v>
      </c>
      <c r="B2738" t="s">
        <v>2569</v>
      </c>
      <c r="C2738" t="s">
        <v>115</v>
      </c>
      <c r="D2738" t="s">
        <v>114</v>
      </c>
      <c r="E2738" s="16">
        <v>45807</v>
      </c>
      <c r="F2738">
        <v>4001948781</v>
      </c>
      <c r="G2738" t="s">
        <v>1809</v>
      </c>
      <c r="H2738" t="s">
        <v>5856</v>
      </c>
      <c r="I2738" t="s">
        <v>1819</v>
      </c>
      <c r="J2738">
        <v>3109082</v>
      </c>
      <c r="K2738">
        <v>6607474</v>
      </c>
      <c r="M2738">
        <v>2</v>
      </c>
      <c r="N2738">
        <v>3.53</v>
      </c>
      <c r="O2738">
        <v>7.06</v>
      </c>
      <c r="P2738" t="s">
        <v>1811</v>
      </c>
      <c r="Q2738" t="s">
        <v>1812</v>
      </c>
      <c r="R2738" s="16">
        <v>45817</v>
      </c>
      <c r="S2738">
        <v>26</v>
      </c>
      <c r="T2738" t="s">
        <v>1813</v>
      </c>
      <c r="U2738" s="16">
        <v>45828</v>
      </c>
      <c r="V2738" s="16">
        <v>45828</v>
      </c>
      <c r="Y2738" s="16">
        <v>45828</v>
      </c>
      <c r="AB2738" t="s">
        <v>6083</v>
      </c>
    </row>
    <row r="2739" spans="1:28" x14ac:dyDescent="0.35">
      <c r="A2739" t="s">
        <v>2568</v>
      </c>
      <c r="B2739" t="s">
        <v>2569</v>
      </c>
      <c r="C2739" t="s">
        <v>115</v>
      </c>
      <c r="D2739" t="s">
        <v>114</v>
      </c>
      <c r="E2739" s="16">
        <v>45807</v>
      </c>
      <c r="F2739">
        <v>4001948781</v>
      </c>
      <c r="G2739" t="s">
        <v>1809</v>
      </c>
      <c r="H2739" t="s">
        <v>5857</v>
      </c>
      <c r="I2739" t="s">
        <v>1852</v>
      </c>
      <c r="J2739">
        <v>3109082</v>
      </c>
      <c r="K2739">
        <v>6607474</v>
      </c>
      <c r="M2739">
        <v>2</v>
      </c>
      <c r="N2739">
        <v>9.61</v>
      </c>
      <c r="O2739">
        <v>19.22</v>
      </c>
      <c r="P2739" t="s">
        <v>1811</v>
      </c>
      <c r="Q2739" t="s">
        <v>1812</v>
      </c>
      <c r="R2739" s="16">
        <v>45817</v>
      </c>
      <c r="S2739">
        <v>26</v>
      </c>
      <c r="T2739" t="s">
        <v>1813</v>
      </c>
      <c r="U2739" s="16">
        <v>45828</v>
      </c>
      <c r="V2739" s="16">
        <v>45828</v>
      </c>
      <c r="Y2739" s="16">
        <v>45828</v>
      </c>
      <c r="AB2739" t="s">
        <v>6083</v>
      </c>
    </row>
    <row r="2740" spans="1:28" x14ac:dyDescent="0.35">
      <c r="A2740" t="s">
        <v>2568</v>
      </c>
      <c r="B2740" t="s">
        <v>2569</v>
      </c>
      <c r="C2740" t="s">
        <v>115</v>
      </c>
      <c r="D2740" t="s">
        <v>114</v>
      </c>
      <c r="E2740" s="16">
        <v>45807</v>
      </c>
      <c r="F2740">
        <v>4001948781</v>
      </c>
      <c r="G2740" t="s">
        <v>1809</v>
      </c>
      <c r="H2740" t="s">
        <v>2161</v>
      </c>
      <c r="I2740" t="s">
        <v>1825</v>
      </c>
      <c r="J2740">
        <v>3109082</v>
      </c>
      <c r="K2740">
        <v>6607474</v>
      </c>
      <c r="M2740">
        <v>8</v>
      </c>
      <c r="N2740">
        <v>2.27</v>
      </c>
      <c r="O2740">
        <v>18.16</v>
      </c>
      <c r="P2740" t="s">
        <v>1811</v>
      </c>
      <c r="Q2740" t="s">
        <v>1812</v>
      </c>
      <c r="R2740" s="16">
        <v>45817</v>
      </c>
      <c r="S2740">
        <v>26</v>
      </c>
      <c r="T2740" t="s">
        <v>1813</v>
      </c>
      <c r="U2740" s="16">
        <v>45828</v>
      </c>
      <c r="V2740" s="16">
        <v>45828</v>
      </c>
      <c r="Y2740" s="16">
        <v>45828</v>
      </c>
      <c r="AB2740" t="s">
        <v>6083</v>
      </c>
    </row>
    <row r="2741" spans="1:28" x14ac:dyDescent="0.35">
      <c r="A2741" t="s">
        <v>2568</v>
      </c>
      <c r="B2741" t="s">
        <v>2569</v>
      </c>
      <c r="C2741" t="s">
        <v>115</v>
      </c>
      <c r="D2741" t="s">
        <v>114</v>
      </c>
      <c r="E2741" s="16">
        <v>45807</v>
      </c>
      <c r="F2741">
        <v>4001948781</v>
      </c>
      <c r="G2741" t="s">
        <v>1809</v>
      </c>
      <c r="H2741" t="s">
        <v>5858</v>
      </c>
      <c r="I2741" t="s">
        <v>2106</v>
      </c>
      <c r="J2741">
        <v>3109082</v>
      </c>
      <c r="K2741">
        <v>6607474</v>
      </c>
      <c r="M2741">
        <v>2</v>
      </c>
      <c r="N2741">
        <v>136.13</v>
      </c>
      <c r="O2741">
        <v>272.26</v>
      </c>
      <c r="P2741" t="s">
        <v>1811</v>
      </c>
      <c r="Q2741" t="s">
        <v>1812</v>
      </c>
      <c r="R2741" s="16">
        <v>45817</v>
      </c>
      <c r="S2741">
        <v>26</v>
      </c>
      <c r="T2741" t="s">
        <v>1813</v>
      </c>
      <c r="U2741" s="16">
        <v>45828</v>
      </c>
      <c r="V2741" s="16">
        <v>45828</v>
      </c>
      <c r="Y2741" s="16">
        <v>45828</v>
      </c>
      <c r="AB2741" t="s">
        <v>6083</v>
      </c>
    </row>
    <row r="2742" spans="1:28" x14ac:dyDescent="0.35">
      <c r="A2742" t="s">
        <v>2568</v>
      </c>
      <c r="B2742" t="s">
        <v>2569</v>
      </c>
      <c r="C2742" t="s">
        <v>115</v>
      </c>
      <c r="D2742" t="s">
        <v>114</v>
      </c>
      <c r="E2742" s="16">
        <v>45807</v>
      </c>
      <c r="F2742">
        <v>4001948781</v>
      </c>
      <c r="G2742" t="s">
        <v>1809</v>
      </c>
      <c r="H2742" t="s">
        <v>5859</v>
      </c>
      <c r="I2742" t="s">
        <v>2106</v>
      </c>
      <c r="J2742">
        <v>3109082</v>
      </c>
      <c r="K2742">
        <v>6607474</v>
      </c>
      <c r="M2742">
        <v>1</v>
      </c>
      <c r="N2742">
        <v>142.91999999999999</v>
      </c>
      <c r="O2742">
        <v>142.91999999999999</v>
      </c>
      <c r="P2742" t="s">
        <v>1811</v>
      </c>
      <c r="Q2742" t="s">
        <v>1812</v>
      </c>
      <c r="R2742" s="16">
        <v>45817</v>
      </c>
      <c r="S2742">
        <v>26</v>
      </c>
      <c r="T2742" t="s">
        <v>1813</v>
      </c>
      <c r="U2742" s="16">
        <v>45828</v>
      </c>
      <c r="V2742" s="16">
        <v>45828</v>
      </c>
      <c r="Y2742" s="16">
        <v>45828</v>
      </c>
      <c r="AB2742" t="s">
        <v>6083</v>
      </c>
    </row>
    <row r="2743" spans="1:28" x14ac:dyDescent="0.35">
      <c r="A2743" t="s">
        <v>2568</v>
      </c>
      <c r="B2743" t="s">
        <v>2569</v>
      </c>
      <c r="C2743" t="s">
        <v>115</v>
      </c>
      <c r="D2743" t="s">
        <v>114</v>
      </c>
      <c r="E2743" s="16">
        <v>45807</v>
      </c>
      <c r="F2743">
        <v>4001948781</v>
      </c>
      <c r="G2743" t="s">
        <v>1809</v>
      </c>
      <c r="H2743" t="s">
        <v>5860</v>
      </c>
      <c r="I2743" t="s">
        <v>1828</v>
      </c>
      <c r="J2743">
        <v>3109082</v>
      </c>
      <c r="K2743">
        <v>6607474</v>
      </c>
      <c r="M2743">
        <v>1</v>
      </c>
      <c r="N2743">
        <v>82.15</v>
      </c>
      <c r="O2743">
        <v>82.15</v>
      </c>
      <c r="P2743" t="s">
        <v>1811</v>
      </c>
      <c r="Q2743" t="s">
        <v>1812</v>
      </c>
      <c r="R2743" s="16">
        <v>45817</v>
      </c>
      <c r="S2743">
        <v>26</v>
      </c>
      <c r="T2743" t="s">
        <v>1813</v>
      </c>
      <c r="U2743" s="16">
        <v>45828</v>
      </c>
      <c r="V2743" s="16">
        <v>45828</v>
      </c>
      <c r="Y2743" s="16">
        <v>45828</v>
      </c>
      <c r="AB2743" t="s">
        <v>6083</v>
      </c>
    </row>
    <row r="2744" spans="1:28" x14ac:dyDescent="0.35">
      <c r="A2744" t="s">
        <v>2568</v>
      </c>
      <c r="B2744" t="s">
        <v>2569</v>
      </c>
      <c r="C2744" t="s">
        <v>115</v>
      </c>
      <c r="D2744" t="s">
        <v>114</v>
      </c>
      <c r="E2744" s="16">
        <v>45807</v>
      </c>
      <c r="F2744">
        <v>4001948781</v>
      </c>
      <c r="G2744" t="s">
        <v>1809</v>
      </c>
      <c r="H2744" t="s">
        <v>5861</v>
      </c>
      <c r="I2744" t="s">
        <v>1828</v>
      </c>
      <c r="J2744">
        <v>3109082</v>
      </c>
      <c r="K2744">
        <v>6607474</v>
      </c>
      <c r="M2744">
        <v>1</v>
      </c>
      <c r="N2744">
        <v>77.41</v>
      </c>
      <c r="O2744">
        <v>77.41</v>
      </c>
      <c r="P2744" t="s">
        <v>1811</v>
      </c>
      <c r="Q2744" t="s">
        <v>1812</v>
      </c>
      <c r="R2744" s="16">
        <v>45817</v>
      </c>
      <c r="S2744">
        <v>26</v>
      </c>
      <c r="T2744" t="s">
        <v>1813</v>
      </c>
      <c r="U2744" s="16">
        <v>45828</v>
      </c>
      <c r="V2744" s="16">
        <v>45828</v>
      </c>
      <c r="Y2744" s="16">
        <v>45828</v>
      </c>
      <c r="AB2744" t="s">
        <v>6083</v>
      </c>
    </row>
    <row r="2745" spans="1:28" x14ac:dyDescent="0.35">
      <c r="A2745" t="s">
        <v>2568</v>
      </c>
      <c r="B2745" t="s">
        <v>2569</v>
      </c>
      <c r="C2745" t="s">
        <v>115</v>
      </c>
      <c r="D2745" t="s">
        <v>114</v>
      </c>
      <c r="E2745" s="16">
        <v>45807</v>
      </c>
      <c r="F2745">
        <v>4001948781</v>
      </c>
      <c r="G2745" t="s">
        <v>1809</v>
      </c>
      <c r="H2745" t="s">
        <v>5862</v>
      </c>
      <c r="I2745" t="s">
        <v>1828</v>
      </c>
      <c r="J2745">
        <v>3109082</v>
      </c>
      <c r="K2745">
        <v>6607474</v>
      </c>
      <c r="M2745">
        <v>1</v>
      </c>
      <c r="N2745">
        <v>78.95</v>
      </c>
      <c r="O2745">
        <v>78.95</v>
      </c>
      <c r="P2745" t="s">
        <v>1811</v>
      </c>
      <c r="Q2745" t="s">
        <v>1812</v>
      </c>
      <c r="R2745" s="16">
        <v>45817</v>
      </c>
      <c r="S2745">
        <v>26</v>
      </c>
      <c r="T2745" t="s">
        <v>1813</v>
      </c>
      <c r="U2745" s="16">
        <v>45828</v>
      </c>
      <c r="V2745" s="16">
        <v>45828</v>
      </c>
      <c r="Y2745" s="16">
        <v>45828</v>
      </c>
      <c r="AB2745" t="s">
        <v>6083</v>
      </c>
    </row>
    <row r="2746" spans="1:28" x14ac:dyDescent="0.35">
      <c r="A2746" t="s">
        <v>2568</v>
      </c>
      <c r="B2746" t="s">
        <v>2569</v>
      </c>
      <c r="C2746" t="s">
        <v>115</v>
      </c>
      <c r="D2746" t="s">
        <v>114</v>
      </c>
      <c r="E2746" s="16">
        <v>45807</v>
      </c>
      <c r="F2746">
        <v>4001948781</v>
      </c>
      <c r="G2746" t="s">
        <v>1809</v>
      </c>
      <c r="H2746" t="s">
        <v>5863</v>
      </c>
      <c r="I2746" t="s">
        <v>1828</v>
      </c>
      <c r="J2746">
        <v>3109082</v>
      </c>
      <c r="K2746">
        <v>6607474</v>
      </c>
      <c r="M2746">
        <v>1</v>
      </c>
      <c r="N2746">
        <v>110.55</v>
      </c>
      <c r="O2746">
        <v>110.55</v>
      </c>
      <c r="P2746" t="s">
        <v>1811</v>
      </c>
      <c r="Q2746" t="s">
        <v>1812</v>
      </c>
      <c r="R2746" s="16">
        <v>45817</v>
      </c>
      <c r="S2746">
        <v>26</v>
      </c>
      <c r="T2746" t="s">
        <v>1813</v>
      </c>
      <c r="U2746" s="16">
        <v>45828</v>
      </c>
      <c r="V2746" s="16">
        <v>45828</v>
      </c>
      <c r="Y2746" s="16">
        <v>45828</v>
      </c>
      <c r="AB2746" t="s">
        <v>6083</v>
      </c>
    </row>
    <row r="2747" spans="1:28" x14ac:dyDescent="0.35">
      <c r="A2747" t="s">
        <v>2568</v>
      </c>
      <c r="B2747" t="s">
        <v>2569</v>
      </c>
      <c r="C2747" t="s">
        <v>115</v>
      </c>
      <c r="D2747" t="s">
        <v>114</v>
      </c>
      <c r="E2747" s="16">
        <v>45807</v>
      </c>
      <c r="F2747">
        <v>4001948781</v>
      </c>
      <c r="G2747" t="s">
        <v>1809</v>
      </c>
      <c r="H2747" t="s">
        <v>2674</v>
      </c>
      <c r="I2747" t="s">
        <v>1828</v>
      </c>
      <c r="J2747">
        <v>3109082</v>
      </c>
      <c r="K2747">
        <v>6607474</v>
      </c>
      <c r="M2747">
        <v>1</v>
      </c>
      <c r="N2747">
        <v>142.88999999999999</v>
      </c>
      <c r="O2747">
        <v>142.88999999999999</v>
      </c>
      <c r="P2747" t="s">
        <v>1811</v>
      </c>
      <c r="Q2747" t="s">
        <v>1812</v>
      </c>
      <c r="R2747" s="16">
        <v>45817</v>
      </c>
      <c r="S2747">
        <v>26</v>
      </c>
      <c r="T2747" t="s">
        <v>1813</v>
      </c>
      <c r="U2747" s="16">
        <v>45828</v>
      </c>
      <c r="V2747" s="16">
        <v>45828</v>
      </c>
      <c r="Y2747" s="16">
        <v>45828</v>
      </c>
      <c r="AB2747" t="s">
        <v>6083</v>
      </c>
    </row>
    <row r="2748" spans="1:28" x14ac:dyDescent="0.35">
      <c r="A2748" t="s">
        <v>2568</v>
      </c>
      <c r="B2748" t="s">
        <v>2569</v>
      </c>
      <c r="C2748" t="s">
        <v>115</v>
      </c>
      <c r="D2748" t="s">
        <v>114</v>
      </c>
      <c r="E2748" s="16">
        <v>45807</v>
      </c>
      <c r="F2748">
        <v>4001948781</v>
      </c>
      <c r="G2748" t="s">
        <v>1809</v>
      </c>
      <c r="H2748" t="s">
        <v>5864</v>
      </c>
      <c r="I2748" t="s">
        <v>1828</v>
      </c>
      <c r="J2748">
        <v>3109082</v>
      </c>
      <c r="K2748">
        <v>6607474</v>
      </c>
      <c r="M2748">
        <v>1</v>
      </c>
      <c r="N2748">
        <v>52.29</v>
      </c>
      <c r="O2748">
        <v>52.29</v>
      </c>
      <c r="P2748" t="s">
        <v>1811</v>
      </c>
      <c r="Q2748" t="s">
        <v>1812</v>
      </c>
      <c r="R2748" s="16">
        <v>45817</v>
      </c>
      <c r="S2748">
        <v>26</v>
      </c>
      <c r="T2748" t="s">
        <v>1813</v>
      </c>
      <c r="U2748" s="16">
        <v>45828</v>
      </c>
      <c r="V2748" s="16">
        <v>45828</v>
      </c>
      <c r="Y2748" s="16">
        <v>45828</v>
      </c>
      <c r="AB2748" t="s">
        <v>6083</v>
      </c>
    </row>
    <row r="2749" spans="1:28" x14ac:dyDescent="0.35">
      <c r="A2749" t="s">
        <v>2568</v>
      </c>
      <c r="B2749" t="s">
        <v>2569</v>
      </c>
      <c r="C2749" t="s">
        <v>115</v>
      </c>
      <c r="D2749" t="s">
        <v>114</v>
      </c>
      <c r="E2749" s="16">
        <v>45807</v>
      </c>
      <c r="F2749">
        <v>4001948781</v>
      </c>
      <c r="G2749" t="s">
        <v>1809</v>
      </c>
      <c r="H2749" t="s">
        <v>1999</v>
      </c>
      <c r="I2749" t="s">
        <v>1825</v>
      </c>
      <c r="J2749">
        <v>3109082</v>
      </c>
      <c r="K2749">
        <v>6607474</v>
      </c>
      <c r="M2749">
        <v>8</v>
      </c>
      <c r="N2749">
        <v>2.0699999999999998</v>
      </c>
      <c r="O2749">
        <v>16.559999999999999</v>
      </c>
      <c r="P2749" t="s">
        <v>1811</v>
      </c>
      <c r="Q2749" t="s">
        <v>1812</v>
      </c>
      <c r="R2749" s="16">
        <v>45817</v>
      </c>
      <c r="S2749">
        <v>26</v>
      </c>
      <c r="T2749" t="s">
        <v>1813</v>
      </c>
      <c r="U2749" s="16">
        <v>45828</v>
      </c>
      <c r="V2749" s="16">
        <v>45828</v>
      </c>
      <c r="Y2749" s="16">
        <v>45828</v>
      </c>
      <c r="AB2749" t="s">
        <v>6083</v>
      </c>
    </row>
    <row r="2750" spans="1:28" x14ac:dyDescent="0.35">
      <c r="A2750" t="s">
        <v>2568</v>
      </c>
      <c r="B2750" t="s">
        <v>2569</v>
      </c>
      <c r="C2750" t="s">
        <v>115</v>
      </c>
      <c r="D2750" t="s">
        <v>114</v>
      </c>
      <c r="E2750" s="16">
        <v>45807</v>
      </c>
      <c r="F2750">
        <v>4001948781</v>
      </c>
      <c r="G2750" t="s">
        <v>1809</v>
      </c>
      <c r="H2750" t="s">
        <v>5865</v>
      </c>
      <c r="I2750" t="s">
        <v>5866</v>
      </c>
      <c r="J2750">
        <v>3109082</v>
      </c>
      <c r="K2750">
        <v>6607474</v>
      </c>
      <c r="M2750">
        <v>12</v>
      </c>
      <c r="N2750">
        <v>11.19</v>
      </c>
      <c r="O2750">
        <v>134.28</v>
      </c>
      <c r="P2750" t="s">
        <v>1811</v>
      </c>
      <c r="Q2750" t="s">
        <v>1812</v>
      </c>
      <c r="R2750" s="16">
        <v>45817</v>
      </c>
      <c r="S2750">
        <v>26</v>
      </c>
      <c r="T2750" t="s">
        <v>1813</v>
      </c>
      <c r="U2750" s="16">
        <v>45828</v>
      </c>
      <c r="V2750" s="16">
        <v>45828</v>
      </c>
      <c r="Y2750" s="16">
        <v>45828</v>
      </c>
      <c r="AB2750" t="s">
        <v>6083</v>
      </c>
    </row>
    <row r="2751" spans="1:28" x14ac:dyDescent="0.35">
      <c r="A2751" t="s">
        <v>2568</v>
      </c>
      <c r="B2751" t="s">
        <v>2569</v>
      </c>
      <c r="C2751" t="s">
        <v>115</v>
      </c>
      <c r="D2751" t="s">
        <v>114</v>
      </c>
      <c r="E2751" s="16">
        <v>45807</v>
      </c>
      <c r="F2751">
        <v>4001948781</v>
      </c>
      <c r="G2751" t="s">
        <v>1809</v>
      </c>
      <c r="H2751" t="s">
        <v>2037</v>
      </c>
      <c r="I2751" t="s">
        <v>1825</v>
      </c>
      <c r="J2751">
        <v>3109082</v>
      </c>
      <c r="K2751">
        <v>6607474</v>
      </c>
      <c r="M2751">
        <v>4</v>
      </c>
      <c r="N2751">
        <v>1.34</v>
      </c>
      <c r="O2751">
        <v>5.36</v>
      </c>
      <c r="P2751" t="s">
        <v>1811</v>
      </c>
      <c r="Q2751" t="s">
        <v>1812</v>
      </c>
      <c r="R2751" s="16">
        <v>45817</v>
      </c>
      <c r="S2751">
        <v>26</v>
      </c>
      <c r="T2751" t="s">
        <v>1813</v>
      </c>
      <c r="U2751" s="16">
        <v>45828</v>
      </c>
      <c r="V2751" s="16">
        <v>45828</v>
      </c>
      <c r="Y2751" s="16">
        <v>45828</v>
      </c>
      <c r="AB2751" t="s">
        <v>6083</v>
      </c>
    </row>
    <row r="2752" spans="1:28" x14ac:dyDescent="0.35">
      <c r="A2752" t="s">
        <v>2568</v>
      </c>
      <c r="B2752" t="s">
        <v>2569</v>
      </c>
      <c r="C2752" t="s">
        <v>115</v>
      </c>
      <c r="D2752" t="s">
        <v>114</v>
      </c>
      <c r="E2752" s="16">
        <v>45807</v>
      </c>
      <c r="F2752">
        <v>4001948781</v>
      </c>
      <c r="G2752" t="s">
        <v>1809</v>
      </c>
      <c r="H2752" t="s">
        <v>2027</v>
      </c>
      <c r="I2752" t="s">
        <v>1826</v>
      </c>
      <c r="J2752">
        <v>3109082</v>
      </c>
      <c r="K2752">
        <v>6607474</v>
      </c>
      <c r="M2752">
        <v>5</v>
      </c>
      <c r="N2752">
        <v>1.48</v>
      </c>
      <c r="O2752">
        <v>7.4</v>
      </c>
      <c r="P2752" t="s">
        <v>1811</v>
      </c>
      <c r="Q2752" t="s">
        <v>1812</v>
      </c>
      <c r="R2752" s="16">
        <v>45817</v>
      </c>
      <c r="S2752">
        <v>26</v>
      </c>
      <c r="T2752" t="s">
        <v>1813</v>
      </c>
      <c r="U2752" s="16">
        <v>45828</v>
      </c>
      <c r="V2752" s="16">
        <v>45828</v>
      </c>
      <c r="Y2752" s="16">
        <v>45828</v>
      </c>
      <c r="AB2752" t="s">
        <v>6083</v>
      </c>
    </row>
    <row r="2753" spans="1:28" x14ac:dyDescent="0.35">
      <c r="A2753" t="s">
        <v>2568</v>
      </c>
      <c r="B2753" t="s">
        <v>2569</v>
      </c>
      <c r="C2753" t="s">
        <v>115</v>
      </c>
      <c r="D2753" t="s">
        <v>114</v>
      </c>
      <c r="E2753" s="16">
        <v>45807</v>
      </c>
      <c r="F2753">
        <v>4001948781</v>
      </c>
      <c r="G2753" t="s">
        <v>1809</v>
      </c>
      <c r="H2753" t="s">
        <v>2675</v>
      </c>
      <c r="I2753" t="s">
        <v>1826</v>
      </c>
      <c r="J2753">
        <v>3109082</v>
      </c>
      <c r="K2753">
        <v>6607474</v>
      </c>
      <c r="M2753">
        <v>1</v>
      </c>
      <c r="N2753">
        <v>6.6</v>
      </c>
      <c r="O2753">
        <v>6.6</v>
      </c>
      <c r="P2753" t="s">
        <v>1811</v>
      </c>
      <c r="Q2753" t="s">
        <v>1812</v>
      </c>
      <c r="R2753" s="16">
        <v>45817</v>
      </c>
      <c r="S2753">
        <v>26</v>
      </c>
      <c r="T2753" t="s">
        <v>1813</v>
      </c>
      <c r="U2753" s="16">
        <v>45828</v>
      </c>
      <c r="V2753" s="16">
        <v>45828</v>
      </c>
      <c r="Y2753" s="16">
        <v>45828</v>
      </c>
      <c r="AB2753" t="s">
        <v>6083</v>
      </c>
    </row>
    <row r="2754" spans="1:28" x14ac:dyDescent="0.35">
      <c r="A2754" t="s">
        <v>2568</v>
      </c>
      <c r="B2754" t="s">
        <v>2569</v>
      </c>
      <c r="C2754" t="s">
        <v>115</v>
      </c>
      <c r="D2754" t="s">
        <v>114</v>
      </c>
      <c r="E2754" s="16">
        <v>45807</v>
      </c>
      <c r="F2754">
        <v>4001948781</v>
      </c>
      <c r="G2754" t="s">
        <v>1809</v>
      </c>
      <c r="H2754" t="s">
        <v>1846</v>
      </c>
      <c r="I2754" t="s">
        <v>1826</v>
      </c>
      <c r="J2754">
        <v>3109082</v>
      </c>
      <c r="K2754">
        <v>6607474</v>
      </c>
      <c r="M2754">
        <v>2</v>
      </c>
      <c r="N2754">
        <v>4.08</v>
      </c>
      <c r="O2754">
        <v>8.16</v>
      </c>
      <c r="P2754" t="s">
        <v>1811</v>
      </c>
      <c r="Q2754" t="s">
        <v>1812</v>
      </c>
      <c r="R2754" s="16">
        <v>45817</v>
      </c>
      <c r="S2754">
        <v>26</v>
      </c>
      <c r="T2754" t="s">
        <v>1813</v>
      </c>
      <c r="U2754" s="16">
        <v>45828</v>
      </c>
      <c r="V2754" s="16">
        <v>45828</v>
      </c>
      <c r="Y2754" s="16">
        <v>45828</v>
      </c>
      <c r="AB2754" t="s">
        <v>6083</v>
      </c>
    </row>
    <row r="2755" spans="1:28" x14ac:dyDescent="0.35">
      <c r="A2755" t="s">
        <v>2568</v>
      </c>
      <c r="B2755" t="s">
        <v>2569</v>
      </c>
      <c r="C2755" t="s">
        <v>115</v>
      </c>
      <c r="D2755" t="s">
        <v>114</v>
      </c>
      <c r="E2755" s="16">
        <v>45807</v>
      </c>
      <c r="F2755">
        <v>4001948781</v>
      </c>
      <c r="G2755" t="s">
        <v>1809</v>
      </c>
      <c r="H2755" t="s">
        <v>1890</v>
      </c>
      <c r="I2755" t="s">
        <v>1865</v>
      </c>
      <c r="J2755">
        <v>3109082</v>
      </c>
      <c r="K2755">
        <v>6607474</v>
      </c>
      <c r="M2755">
        <v>32</v>
      </c>
      <c r="N2755">
        <v>0.72</v>
      </c>
      <c r="O2755">
        <v>23.04</v>
      </c>
      <c r="P2755" t="s">
        <v>1811</v>
      </c>
      <c r="Q2755" t="s">
        <v>1812</v>
      </c>
      <c r="R2755" s="16">
        <v>45817</v>
      </c>
      <c r="S2755">
        <v>26</v>
      </c>
      <c r="T2755" t="s">
        <v>1813</v>
      </c>
      <c r="U2755" s="16">
        <v>45828</v>
      </c>
      <c r="V2755" s="16">
        <v>45828</v>
      </c>
      <c r="Y2755" s="16">
        <v>45828</v>
      </c>
      <c r="AB2755" t="s">
        <v>6083</v>
      </c>
    </row>
    <row r="2756" spans="1:28" x14ac:dyDescent="0.35">
      <c r="A2756" t="s">
        <v>2568</v>
      </c>
      <c r="B2756" t="s">
        <v>2569</v>
      </c>
      <c r="C2756" t="s">
        <v>115</v>
      </c>
      <c r="D2756" t="s">
        <v>114</v>
      </c>
      <c r="E2756" s="16">
        <v>45807</v>
      </c>
      <c r="F2756">
        <v>4001948781</v>
      </c>
      <c r="G2756" t="s">
        <v>1809</v>
      </c>
      <c r="H2756" t="s">
        <v>2162</v>
      </c>
      <c r="I2756" t="s">
        <v>1825</v>
      </c>
      <c r="J2756">
        <v>3109082</v>
      </c>
      <c r="K2756">
        <v>6607474</v>
      </c>
      <c r="M2756">
        <v>3</v>
      </c>
      <c r="N2756">
        <v>0.84</v>
      </c>
      <c r="O2756">
        <v>2.52</v>
      </c>
      <c r="P2756" t="s">
        <v>1811</v>
      </c>
      <c r="Q2756" t="s">
        <v>1812</v>
      </c>
      <c r="R2756" s="16">
        <v>45817</v>
      </c>
      <c r="S2756">
        <v>26</v>
      </c>
      <c r="T2756" t="s">
        <v>1813</v>
      </c>
      <c r="U2756" s="16">
        <v>45828</v>
      </c>
      <c r="V2756" s="16">
        <v>45828</v>
      </c>
      <c r="Y2756" s="16">
        <v>45828</v>
      </c>
      <c r="AB2756" t="s">
        <v>6083</v>
      </c>
    </row>
    <row r="2757" spans="1:28" x14ac:dyDescent="0.35">
      <c r="A2757" t="s">
        <v>2568</v>
      </c>
      <c r="B2757" t="s">
        <v>2569</v>
      </c>
      <c r="C2757" t="s">
        <v>115</v>
      </c>
      <c r="D2757" t="s">
        <v>114</v>
      </c>
      <c r="E2757" s="16">
        <v>45807</v>
      </c>
      <c r="F2757">
        <v>4001948781</v>
      </c>
      <c r="G2757" t="s">
        <v>1809</v>
      </c>
      <c r="H2757" t="s">
        <v>2067</v>
      </c>
      <c r="I2757" t="s">
        <v>2068</v>
      </c>
      <c r="J2757">
        <v>3109082</v>
      </c>
      <c r="K2757">
        <v>6607474</v>
      </c>
      <c r="M2757">
        <v>1</v>
      </c>
      <c r="N2757">
        <v>1.69</v>
      </c>
      <c r="O2757">
        <v>1.69</v>
      </c>
      <c r="P2757" t="s">
        <v>1811</v>
      </c>
      <c r="Q2757" t="s">
        <v>1812</v>
      </c>
      <c r="R2757" s="16">
        <v>45817</v>
      </c>
      <c r="S2757">
        <v>26</v>
      </c>
      <c r="T2757" t="s">
        <v>1813</v>
      </c>
      <c r="U2757" s="16">
        <v>45828</v>
      </c>
      <c r="V2757" s="16">
        <v>45828</v>
      </c>
      <c r="Y2757" s="16">
        <v>45828</v>
      </c>
      <c r="AB2757" t="s">
        <v>6083</v>
      </c>
    </row>
    <row r="2758" spans="1:28" x14ac:dyDescent="0.35">
      <c r="A2758" t="s">
        <v>2568</v>
      </c>
      <c r="B2758" t="s">
        <v>2569</v>
      </c>
      <c r="C2758" t="s">
        <v>115</v>
      </c>
      <c r="D2758" t="s">
        <v>114</v>
      </c>
      <c r="E2758" s="16">
        <v>45807</v>
      </c>
      <c r="F2758">
        <v>4001948781</v>
      </c>
      <c r="G2758" t="s">
        <v>1809</v>
      </c>
      <c r="H2758" t="s">
        <v>1892</v>
      </c>
      <c r="I2758" t="s">
        <v>1823</v>
      </c>
      <c r="J2758">
        <v>3109082</v>
      </c>
      <c r="K2758">
        <v>6607474</v>
      </c>
      <c r="M2758">
        <v>9</v>
      </c>
      <c r="N2758">
        <v>1.54</v>
      </c>
      <c r="O2758">
        <v>13.86</v>
      </c>
      <c r="P2758" t="s">
        <v>1811</v>
      </c>
      <c r="Q2758" t="s">
        <v>1812</v>
      </c>
      <c r="R2758" s="16">
        <v>45817</v>
      </c>
      <c r="S2758">
        <v>26</v>
      </c>
      <c r="T2758" t="s">
        <v>1813</v>
      </c>
      <c r="U2758" s="16">
        <v>45828</v>
      </c>
      <c r="V2758" s="16">
        <v>45828</v>
      </c>
      <c r="Y2758" s="16">
        <v>45828</v>
      </c>
      <c r="AB2758" t="s">
        <v>6083</v>
      </c>
    </row>
    <row r="2759" spans="1:28" x14ac:dyDescent="0.35">
      <c r="A2759" t="s">
        <v>2568</v>
      </c>
      <c r="B2759" t="s">
        <v>2569</v>
      </c>
      <c r="C2759" t="s">
        <v>115</v>
      </c>
      <c r="D2759" t="s">
        <v>114</v>
      </c>
      <c r="E2759" s="16">
        <v>45807</v>
      </c>
      <c r="F2759">
        <v>4001948781</v>
      </c>
      <c r="G2759" t="s">
        <v>1809</v>
      </c>
      <c r="H2759" t="s">
        <v>1821</v>
      </c>
      <c r="I2759" t="s">
        <v>1822</v>
      </c>
      <c r="J2759">
        <v>3109082</v>
      </c>
      <c r="K2759">
        <v>6607474</v>
      </c>
      <c r="M2759">
        <v>16</v>
      </c>
      <c r="N2759">
        <v>1.05</v>
      </c>
      <c r="O2759">
        <v>16.8</v>
      </c>
      <c r="P2759" t="s">
        <v>1811</v>
      </c>
      <c r="Q2759" t="s">
        <v>1812</v>
      </c>
      <c r="R2759" s="16">
        <v>45817</v>
      </c>
      <c r="S2759">
        <v>26</v>
      </c>
      <c r="T2759" t="s">
        <v>1813</v>
      </c>
      <c r="U2759" s="16">
        <v>45828</v>
      </c>
      <c r="V2759" s="16">
        <v>45828</v>
      </c>
      <c r="Y2759" s="16">
        <v>45828</v>
      </c>
      <c r="AB2759" t="s">
        <v>6083</v>
      </c>
    </row>
    <row r="2760" spans="1:28" x14ac:dyDescent="0.35">
      <c r="A2760" t="s">
        <v>2568</v>
      </c>
      <c r="B2760" t="s">
        <v>2569</v>
      </c>
      <c r="C2760" t="s">
        <v>115</v>
      </c>
      <c r="D2760" t="s">
        <v>114</v>
      </c>
      <c r="E2760" s="16">
        <v>45807</v>
      </c>
      <c r="F2760">
        <v>4001948781</v>
      </c>
      <c r="G2760" t="s">
        <v>1809</v>
      </c>
      <c r="H2760" t="s">
        <v>2073</v>
      </c>
      <c r="I2760" t="s">
        <v>1825</v>
      </c>
      <c r="J2760">
        <v>3109082</v>
      </c>
      <c r="K2760">
        <v>6607474</v>
      </c>
      <c r="M2760">
        <v>11</v>
      </c>
      <c r="N2760">
        <v>0.68</v>
      </c>
      <c r="O2760">
        <v>7.48</v>
      </c>
      <c r="P2760" t="s">
        <v>1811</v>
      </c>
      <c r="Q2760" t="s">
        <v>1812</v>
      </c>
      <c r="R2760" s="16">
        <v>45817</v>
      </c>
      <c r="S2760">
        <v>26</v>
      </c>
      <c r="T2760" t="s">
        <v>1813</v>
      </c>
      <c r="U2760" s="16">
        <v>45828</v>
      </c>
      <c r="V2760" s="16">
        <v>45828</v>
      </c>
      <c r="Y2760" s="16">
        <v>45828</v>
      </c>
      <c r="AB2760" t="s">
        <v>6083</v>
      </c>
    </row>
    <row r="2761" spans="1:28" x14ac:dyDescent="0.35">
      <c r="A2761" t="s">
        <v>2568</v>
      </c>
      <c r="B2761" t="s">
        <v>2569</v>
      </c>
      <c r="C2761" t="s">
        <v>115</v>
      </c>
      <c r="D2761" t="s">
        <v>114</v>
      </c>
      <c r="E2761" s="16">
        <v>45807</v>
      </c>
      <c r="F2761">
        <v>4001948781</v>
      </c>
      <c r="G2761" t="s">
        <v>1809</v>
      </c>
      <c r="H2761" t="s">
        <v>2010</v>
      </c>
      <c r="I2761" t="s">
        <v>1810</v>
      </c>
      <c r="J2761">
        <v>3109082</v>
      </c>
      <c r="K2761">
        <v>6607474</v>
      </c>
      <c r="M2761">
        <v>6</v>
      </c>
      <c r="N2761">
        <v>0.51</v>
      </c>
      <c r="O2761">
        <v>3.06</v>
      </c>
      <c r="P2761" t="s">
        <v>1811</v>
      </c>
      <c r="Q2761" t="s">
        <v>1812</v>
      </c>
      <c r="R2761" s="16">
        <v>45817</v>
      </c>
      <c r="S2761">
        <v>26</v>
      </c>
      <c r="T2761" t="s">
        <v>1813</v>
      </c>
      <c r="U2761" s="16">
        <v>45828</v>
      </c>
      <c r="V2761" s="16">
        <v>45828</v>
      </c>
      <c r="Y2761" s="16">
        <v>45828</v>
      </c>
      <c r="AB2761" t="s">
        <v>6083</v>
      </c>
    </row>
    <row r="2762" spans="1:28" x14ac:dyDescent="0.35">
      <c r="A2762" t="s">
        <v>2568</v>
      </c>
      <c r="B2762" t="s">
        <v>2569</v>
      </c>
      <c r="C2762" t="s">
        <v>115</v>
      </c>
      <c r="D2762" t="s">
        <v>114</v>
      </c>
      <c r="E2762" s="16">
        <v>45807</v>
      </c>
      <c r="F2762">
        <v>4001948781</v>
      </c>
      <c r="G2762" t="s">
        <v>1809</v>
      </c>
      <c r="H2762" t="s">
        <v>2098</v>
      </c>
      <c r="I2762" t="s">
        <v>1825</v>
      </c>
      <c r="J2762">
        <v>3109082</v>
      </c>
      <c r="K2762">
        <v>6607474</v>
      </c>
      <c r="M2762">
        <v>1</v>
      </c>
      <c r="N2762">
        <v>0.99</v>
      </c>
      <c r="O2762">
        <v>0.99</v>
      </c>
      <c r="P2762" t="s">
        <v>1811</v>
      </c>
      <c r="Q2762" t="s">
        <v>1812</v>
      </c>
      <c r="R2762" s="16">
        <v>45817</v>
      </c>
      <c r="S2762">
        <v>26</v>
      </c>
      <c r="T2762" t="s">
        <v>1813</v>
      </c>
      <c r="U2762" s="16">
        <v>45828</v>
      </c>
      <c r="V2762" s="16">
        <v>45828</v>
      </c>
      <c r="Y2762" s="16">
        <v>45828</v>
      </c>
      <c r="AB2762" t="s">
        <v>6083</v>
      </c>
    </row>
    <row r="2763" spans="1:28" x14ac:dyDescent="0.35">
      <c r="A2763" t="s">
        <v>2568</v>
      </c>
      <c r="B2763" t="s">
        <v>2569</v>
      </c>
      <c r="C2763" t="s">
        <v>115</v>
      </c>
      <c r="D2763" t="s">
        <v>114</v>
      </c>
      <c r="E2763" s="16">
        <v>45807</v>
      </c>
      <c r="F2763">
        <v>4001948781</v>
      </c>
      <c r="G2763" t="s">
        <v>1809</v>
      </c>
      <c r="H2763" t="s">
        <v>1824</v>
      </c>
      <c r="I2763" t="s">
        <v>1825</v>
      </c>
      <c r="J2763">
        <v>3109082</v>
      </c>
      <c r="K2763">
        <v>6607474</v>
      </c>
      <c r="M2763">
        <v>8</v>
      </c>
      <c r="N2763">
        <v>1.46</v>
      </c>
      <c r="O2763">
        <v>11.68</v>
      </c>
      <c r="P2763" t="s">
        <v>1811</v>
      </c>
      <c r="Q2763" t="s">
        <v>1812</v>
      </c>
      <c r="R2763" s="16">
        <v>45817</v>
      </c>
      <c r="S2763">
        <v>26</v>
      </c>
      <c r="T2763" t="s">
        <v>1813</v>
      </c>
      <c r="U2763" s="16">
        <v>45828</v>
      </c>
      <c r="V2763" s="16">
        <v>45828</v>
      </c>
      <c r="Y2763" s="16">
        <v>45828</v>
      </c>
      <c r="AB2763" t="s">
        <v>6083</v>
      </c>
    </row>
    <row r="2764" spans="1:28" x14ac:dyDescent="0.35">
      <c r="A2764" t="s">
        <v>2568</v>
      </c>
      <c r="B2764" t="s">
        <v>2569</v>
      </c>
      <c r="C2764" t="s">
        <v>115</v>
      </c>
      <c r="D2764" t="s">
        <v>114</v>
      </c>
      <c r="E2764" s="16">
        <v>45807</v>
      </c>
      <c r="F2764">
        <v>4001948781</v>
      </c>
      <c r="G2764" t="s">
        <v>1809</v>
      </c>
      <c r="H2764" t="s">
        <v>1904</v>
      </c>
      <c r="I2764" t="s">
        <v>1823</v>
      </c>
      <c r="J2764">
        <v>3109082</v>
      </c>
      <c r="K2764">
        <v>6607474</v>
      </c>
      <c r="M2764">
        <v>3</v>
      </c>
      <c r="N2764">
        <v>1.87</v>
      </c>
      <c r="O2764">
        <v>5.61</v>
      </c>
      <c r="P2764" t="s">
        <v>1811</v>
      </c>
      <c r="Q2764" t="s">
        <v>1812</v>
      </c>
      <c r="R2764" s="16">
        <v>45817</v>
      </c>
      <c r="S2764">
        <v>26</v>
      </c>
      <c r="T2764" t="s">
        <v>1813</v>
      </c>
      <c r="U2764" s="16">
        <v>45828</v>
      </c>
      <c r="V2764" s="16">
        <v>45828</v>
      </c>
      <c r="Y2764" s="16">
        <v>45828</v>
      </c>
      <c r="AB2764" t="s">
        <v>6083</v>
      </c>
    </row>
    <row r="2765" spans="1:28" x14ac:dyDescent="0.35">
      <c r="A2765" t="s">
        <v>2568</v>
      </c>
      <c r="B2765" t="s">
        <v>2569</v>
      </c>
      <c r="C2765" t="s">
        <v>115</v>
      </c>
      <c r="D2765" t="s">
        <v>114</v>
      </c>
      <c r="E2765" s="16">
        <v>45807</v>
      </c>
      <c r="F2765">
        <v>4001948781</v>
      </c>
      <c r="G2765" t="s">
        <v>1809</v>
      </c>
      <c r="H2765" t="s">
        <v>2265</v>
      </c>
      <c r="I2765" t="s">
        <v>1825</v>
      </c>
      <c r="J2765">
        <v>3109082</v>
      </c>
      <c r="K2765">
        <v>6607474</v>
      </c>
      <c r="M2765">
        <v>4</v>
      </c>
      <c r="N2765">
        <v>1.61</v>
      </c>
      <c r="O2765">
        <v>6.44</v>
      </c>
      <c r="P2765" t="s">
        <v>1811</v>
      </c>
      <c r="Q2765" t="s">
        <v>1812</v>
      </c>
      <c r="R2765" s="16">
        <v>45817</v>
      </c>
      <c r="S2765">
        <v>26</v>
      </c>
      <c r="T2765" t="s">
        <v>1813</v>
      </c>
      <c r="U2765" s="16">
        <v>45828</v>
      </c>
      <c r="V2765" s="16">
        <v>45828</v>
      </c>
      <c r="Y2765" s="16">
        <v>45828</v>
      </c>
      <c r="AB2765" t="s">
        <v>6083</v>
      </c>
    </row>
    <row r="2766" spans="1:28" x14ac:dyDescent="0.35">
      <c r="A2766" t="s">
        <v>2568</v>
      </c>
      <c r="B2766" t="s">
        <v>2569</v>
      </c>
      <c r="C2766" t="s">
        <v>115</v>
      </c>
      <c r="D2766" t="s">
        <v>114</v>
      </c>
      <c r="E2766" s="16">
        <v>45807</v>
      </c>
      <c r="F2766">
        <v>4001948781</v>
      </c>
      <c r="G2766" t="s">
        <v>1809</v>
      </c>
      <c r="H2766" t="s">
        <v>5867</v>
      </c>
      <c r="I2766" t="s">
        <v>1810</v>
      </c>
      <c r="J2766">
        <v>3109082</v>
      </c>
      <c r="K2766">
        <v>6607474</v>
      </c>
      <c r="M2766">
        <v>6</v>
      </c>
      <c r="N2766">
        <v>5.58</v>
      </c>
      <c r="O2766">
        <v>33.479999999999997</v>
      </c>
      <c r="P2766" t="s">
        <v>1811</v>
      </c>
      <c r="Q2766" t="s">
        <v>1812</v>
      </c>
      <c r="R2766" s="16">
        <v>45817</v>
      </c>
      <c r="S2766">
        <v>26</v>
      </c>
      <c r="T2766" t="s">
        <v>1813</v>
      </c>
      <c r="U2766" s="16">
        <v>45828</v>
      </c>
      <c r="V2766" s="16">
        <v>45828</v>
      </c>
      <c r="Y2766" s="16">
        <v>45828</v>
      </c>
      <c r="AB2766" t="s">
        <v>6083</v>
      </c>
    </row>
    <row r="2767" spans="1:28" x14ac:dyDescent="0.35">
      <c r="A2767" t="s">
        <v>2568</v>
      </c>
      <c r="B2767" t="s">
        <v>2569</v>
      </c>
      <c r="C2767" t="s">
        <v>115</v>
      </c>
      <c r="D2767" t="s">
        <v>114</v>
      </c>
      <c r="E2767" s="16">
        <v>45807</v>
      </c>
      <c r="F2767">
        <v>4001948781</v>
      </c>
      <c r="G2767" t="s">
        <v>1809</v>
      </c>
      <c r="H2767" t="s">
        <v>1834</v>
      </c>
      <c r="I2767" t="s">
        <v>1835</v>
      </c>
      <c r="J2767">
        <v>3109082</v>
      </c>
      <c r="K2767">
        <v>6607474</v>
      </c>
      <c r="M2767">
        <v>4</v>
      </c>
      <c r="N2767">
        <v>21.35</v>
      </c>
      <c r="O2767">
        <v>85.4</v>
      </c>
      <c r="P2767" t="s">
        <v>1811</v>
      </c>
      <c r="Q2767" t="s">
        <v>1812</v>
      </c>
      <c r="R2767" s="16">
        <v>45817</v>
      </c>
      <c r="S2767">
        <v>26</v>
      </c>
      <c r="T2767" t="s">
        <v>1813</v>
      </c>
      <c r="U2767" s="16">
        <v>45828</v>
      </c>
      <c r="V2767" s="16">
        <v>45828</v>
      </c>
      <c r="Y2767" s="16">
        <v>45828</v>
      </c>
      <c r="AB2767" t="s">
        <v>6083</v>
      </c>
    </row>
    <row r="2768" spans="1:28" x14ac:dyDescent="0.35">
      <c r="A2768" t="s">
        <v>2568</v>
      </c>
      <c r="B2768" t="s">
        <v>2569</v>
      </c>
      <c r="C2768" t="s">
        <v>115</v>
      </c>
      <c r="D2768" t="s">
        <v>114</v>
      </c>
      <c r="E2768" s="16">
        <v>45807</v>
      </c>
      <c r="F2768">
        <v>4001948781</v>
      </c>
      <c r="G2768" t="s">
        <v>1809</v>
      </c>
      <c r="H2768" t="s">
        <v>1839</v>
      </c>
      <c r="I2768" t="s">
        <v>1840</v>
      </c>
      <c r="J2768">
        <v>3109082</v>
      </c>
      <c r="K2768">
        <v>6607474</v>
      </c>
      <c r="M2768">
        <v>1</v>
      </c>
      <c r="N2768">
        <v>5.73</v>
      </c>
      <c r="O2768">
        <v>5.73</v>
      </c>
      <c r="P2768" t="s">
        <v>1811</v>
      </c>
      <c r="Q2768" t="s">
        <v>1812</v>
      </c>
      <c r="R2768" s="16">
        <v>45817</v>
      </c>
      <c r="S2768">
        <v>26</v>
      </c>
      <c r="T2768" t="s">
        <v>1813</v>
      </c>
      <c r="U2768" s="16">
        <v>45828</v>
      </c>
      <c r="V2768" s="16">
        <v>45828</v>
      </c>
      <c r="Y2768" s="16">
        <v>45828</v>
      </c>
      <c r="AB2768" t="s">
        <v>6083</v>
      </c>
    </row>
    <row r="2769" spans="1:28" x14ac:dyDescent="0.35">
      <c r="A2769" t="s">
        <v>2568</v>
      </c>
      <c r="B2769" t="s">
        <v>2569</v>
      </c>
      <c r="C2769" t="s">
        <v>115</v>
      </c>
      <c r="D2769" t="s">
        <v>114</v>
      </c>
      <c r="E2769" s="16">
        <v>45807</v>
      </c>
      <c r="F2769">
        <v>4001948781</v>
      </c>
      <c r="G2769" t="s">
        <v>1809</v>
      </c>
      <c r="H2769" t="s">
        <v>5868</v>
      </c>
      <c r="I2769" t="s">
        <v>1831</v>
      </c>
      <c r="J2769">
        <v>3109082</v>
      </c>
      <c r="K2769">
        <v>6607474</v>
      </c>
      <c r="M2769">
        <v>2</v>
      </c>
      <c r="N2769">
        <v>14.75</v>
      </c>
      <c r="O2769">
        <v>29.5</v>
      </c>
      <c r="P2769" t="s">
        <v>1811</v>
      </c>
      <c r="Q2769" t="s">
        <v>1812</v>
      </c>
      <c r="R2769" s="16">
        <v>45817</v>
      </c>
      <c r="S2769">
        <v>26</v>
      </c>
      <c r="T2769" t="s">
        <v>1813</v>
      </c>
      <c r="U2769" s="16">
        <v>45828</v>
      </c>
      <c r="V2769" s="16">
        <v>45828</v>
      </c>
      <c r="Y2769" s="16">
        <v>45828</v>
      </c>
      <c r="AB2769" t="s">
        <v>6083</v>
      </c>
    </row>
    <row r="2770" spans="1:28" x14ac:dyDescent="0.35">
      <c r="A2770" t="s">
        <v>2568</v>
      </c>
      <c r="B2770" t="s">
        <v>2569</v>
      </c>
      <c r="C2770" t="s">
        <v>115</v>
      </c>
      <c r="D2770" t="s">
        <v>114</v>
      </c>
      <c r="E2770" s="16">
        <v>45807</v>
      </c>
      <c r="F2770">
        <v>4001948781</v>
      </c>
      <c r="G2770" t="s">
        <v>1809</v>
      </c>
      <c r="H2770" t="s">
        <v>2676</v>
      </c>
      <c r="I2770" t="s">
        <v>1835</v>
      </c>
      <c r="J2770">
        <v>3109082</v>
      </c>
      <c r="K2770">
        <v>6607474</v>
      </c>
      <c r="M2770">
        <v>2</v>
      </c>
      <c r="N2770">
        <v>13.73</v>
      </c>
      <c r="O2770">
        <v>27.46</v>
      </c>
      <c r="P2770" t="s">
        <v>1811</v>
      </c>
      <c r="Q2770" t="s">
        <v>1812</v>
      </c>
      <c r="R2770" s="16">
        <v>45817</v>
      </c>
      <c r="S2770">
        <v>26</v>
      </c>
      <c r="T2770" t="s">
        <v>1813</v>
      </c>
      <c r="U2770" s="16">
        <v>45828</v>
      </c>
      <c r="V2770" s="16">
        <v>45828</v>
      </c>
      <c r="Y2770" s="16">
        <v>45828</v>
      </c>
      <c r="AB2770" t="s">
        <v>6083</v>
      </c>
    </row>
    <row r="2771" spans="1:28" x14ac:dyDescent="0.35">
      <c r="A2771" t="s">
        <v>2568</v>
      </c>
      <c r="B2771" t="s">
        <v>2569</v>
      </c>
      <c r="C2771" t="s">
        <v>115</v>
      </c>
      <c r="D2771" t="s">
        <v>114</v>
      </c>
      <c r="E2771" s="16">
        <v>45807</v>
      </c>
      <c r="F2771">
        <v>4001948781</v>
      </c>
      <c r="G2771" t="s">
        <v>1809</v>
      </c>
      <c r="H2771" t="s">
        <v>5810</v>
      </c>
      <c r="I2771" t="s">
        <v>1852</v>
      </c>
      <c r="J2771">
        <v>3109082</v>
      </c>
      <c r="K2771">
        <v>6607474</v>
      </c>
      <c r="M2771">
        <v>11</v>
      </c>
      <c r="N2771">
        <v>6.78</v>
      </c>
      <c r="O2771">
        <v>74.58</v>
      </c>
      <c r="P2771" t="s">
        <v>1811</v>
      </c>
      <c r="Q2771" t="s">
        <v>1812</v>
      </c>
      <c r="R2771" s="16">
        <v>45817</v>
      </c>
      <c r="S2771">
        <v>26</v>
      </c>
      <c r="T2771" t="s">
        <v>1813</v>
      </c>
      <c r="U2771" s="16">
        <v>45828</v>
      </c>
      <c r="V2771" s="16">
        <v>45828</v>
      </c>
      <c r="Y2771" s="16">
        <v>45828</v>
      </c>
      <c r="AB2771" t="s">
        <v>6083</v>
      </c>
    </row>
    <row r="2772" spans="1:28" x14ac:dyDescent="0.35">
      <c r="A2772" t="s">
        <v>2568</v>
      </c>
      <c r="B2772" t="s">
        <v>2569</v>
      </c>
      <c r="C2772" t="s">
        <v>115</v>
      </c>
      <c r="D2772" t="s">
        <v>114</v>
      </c>
      <c r="E2772" s="16">
        <v>45807</v>
      </c>
      <c r="F2772">
        <v>4001948781</v>
      </c>
      <c r="G2772" t="s">
        <v>1809</v>
      </c>
      <c r="H2772" t="s">
        <v>2677</v>
      </c>
      <c r="I2772" t="s">
        <v>1825</v>
      </c>
      <c r="J2772">
        <v>3109082</v>
      </c>
      <c r="K2772">
        <v>6607474</v>
      </c>
      <c r="M2772">
        <v>2</v>
      </c>
      <c r="N2772">
        <v>0.61</v>
      </c>
      <c r="O2772">
        <v>1.22</v>
      </c>
      <c r="P2772" t="s">
        <v>1811</v>
      </c>
      <c r="Q2772" t="s">
        <v>1812</v>
      </c>
      <c r="R2772" s="16">
        <v>45817</v>
      </c>
      <c r="S2772">
        <v>26</v>
      </c>
      <c r="T2772" t="s">
        <v>1813</v>
      </c>
      <c r="U2772" s="16">
        <v>45828</v>
      </c>
      <c r="V2772" s="16">
        <v>45828</v>
      </c>
      <c r="Y2772" s="16">
        <v>45828</v>
      </c>
      <c r="AB2772" t="s">
        <v>6083</v>
      </c>
    </row>
    <row r="2773" spans="1:28" x14ac:dyDescent="0.35">
      <c r="A2773" t="s">
        <v>2568</v>
      </c>
      <c r="B2773" t="s">
        <v>2569</v>
      </c>
      <c r="C2773" t="s">
        <v>115</v>
      </c>
      <c r="D2773" t="s">
        <v>114</v>
      </c>
      <c r="E2773" s="16">
        <v>45807</v>
      </c>
      <c r="F2773">
        <v>4001948781</v>
      </c>
      <c r="G2773" t="s">
        <v>1809</v>
      </c>
      <c r="H2773" t="s">
        <v>5869</v>
      </c>
      <c r="I2773" t="s">
        <v>1852</v>
      </c>
      <c r="J2773">
        <v>3109082</v>
      </c>
      <c r="K2773">
        <v>6607474</v>
      </c>
      <c r="M2773">
        <v>1</v>
      </c>
      <c r="N2773">
        <v>5.25</v>
      </c>
      <c r="O2773">
        <v>5.25</v>
      </c>
      <c r="P2773" t="s">
        <v>1811</v>
      </c>
      <c r="Q2773" t="s">
        <v>1812</v>
      </c>
      <c r="R2773" s="16">
        <v>45817</v>
      </c>
      <c r="S2773">
        <v>26</v>
      </c>
      <c r="T2773" t="s">
        <v>1813</v>
      </c>
      <c r="U2773" s="16">
        <v>45828</v>
      </c>
      <c r="V2773" s="16">
        <v>45828</v>
      </c>
      <c r="Y2773" s="16">
        <v>45828</v>
      </c>
      <c r="AB2773" t="s">
        <v>6083</v>
      </c>
    </row>
    <row r="2774" spans="1:28" x14ac:dyDescent="0.35">
      <c r="A2774" t="s">
        <v>2568</v>
      </c>
      <c r="B2774" t="s">
        <v>2569</v>
      </c>
      <c r="C2774" t="s">
        <v>115</v>
      </c>
      <c r="D2774" t="s">
        <v>114</v>
      </c>
      <c r="E2774" s="16">
        <v>45807</v>
      </c>
      <c r="F2774">
        <v>4001948781</v>
      </c>
      <c r="G2774" t="s">
        <v>1809</v>
      </c>
      <c r="H2774" t="s">
        <v>2678</v>
      </c>
      <c r="I2774" t="s">
        <v>1865</v>
      </c>
      <c r="J2774">
        <v>3109082</v>
      </c>
      <c r="K2774">
        <v>6607474</v>
      </c>
      <c r="M2774">
        <v>2</v>
      </c>
      <c r="N2774">
        <v>2.85</v>
      </c>
      <c r="O2774">
        <v>5.7</v>
      </c>
      <c r="P2774" t="s">
        <v>1811</v>
      </c>
      <c r="Q2774" t="s">
        <v>1812</v>
      </c>
      <c r="R2774" s="16">
        <v>45817</v>
      </c>
      <c r="S2774">
        <v>26</v>
      </c>
      <c r="T2774" t="s">
        <v>1813</v>
      </c>
      <c r="U2774" s="16">
        <v>45828</v>
      </c>
      <c r="V2774" s="16">
        <v>45828</v>
      </c>
      <c r="Y2774" s="16">
        <v>45828</v>
      </c>
      <c r="AB2774" t="s">
        <v>6083</v>
      </c>
    </row>
    <row r="2775" spans="1:28" x14ac:dyDescent="0.35">
      <c r="A2775" t="s">
        <v>2568</v>
      </c>
      <c r="B2775" t="s">
        <v>2569</v>
      </c>
      <c r="C2775" t="s">
        <v>115</v>
      </c>
      <c r="D2775" t="s">
        <v>114</v>
      </c>
      <c r="E2775" s="16">
        <v>45807</v>
      </c>
      <c r="F2775">
        <v>4001948781</v>
      </c>
      <c r="G2775" t="s">
        <v>1809</v>
      </c>
      <c r="H2775" t="s">
        <v>5870</v>
      </c>
      <c r="I2775" t="s">
        <v>1825</v>
      </c>
      <c r="J2775">
        <v>3109082</v>
      </c>
      <c r="K2775">
        <v>6607474</v>
      </c>
      <c r="M2775">
        <v>2</v>
      </c>
      <c r="N2775">
        <v>1.08</v>
      </c>
      <c r="O2775">
        <v>2.16</v>
      </c>
      <c r="P2775" t="s">
        <v>1811</v>
      </c>
      <c r="Q2775" t="s">
        <v>1812</v>
      </c>
      <c r="R2775" s="16">
        <v>45817</v>
      </c>
      <c r="S2775">
        <v>26</v>
      </c>
      <c r="T2775" t="s">
        <v>1813</v>
      </c>
      <c r="U2775" s="16">
        <v>45828</v>
      </c>
      <c r="V2775" s="16">
        <v>45828</v>
      </c>
      <c r="Y2775" s="16">
        <v>45828</v>
      </c>
      <c r="AB2775" t="s">
        <v>6083</v>
      </c>
    </row>
    <row r="2776" spans="1:28" x14ac:dyDescent="0.35">
      <c r="A2776" t="s">
        <v>2568</v>
      </c>
      <c r="B2776" t="s">
        <v>2569</v>
      </c>
      <c r="C2776" t="s">
        <v>115</v>
      </c>
      <c r="D2776" t="s">
        <v>114</v>
      </c>
      <c r="E2776" s="16">
        <v>45807</v>
      </c>
      <c r="F2776">
        <v>4001948781</v>
      </c>
      <c r="G2776" t="s">
        <v>1809</v>
      </c>
      <c r="H2776" t="s">
        <v>4229</v>
      </c>
      <c r="I2776" t="s">
        <v>1825</v>
      </c>
      <c r="J2776">
        <v>3109082</v>
      </c>
      <c r="K2776">
        <v>6607474</v>
      </c>
      <c r="M2776">
        <v>2</v>
      </c>
      <c r="N2776">
        <v>1.56</v>
      </c>
      <c r="O2776">
        <v>3.12</v>
      </c>
      <c r="P2776" t="s">
        <v>1811</v>
      </c>
      <c r="Q2776" t="s">
        <v>1812</v>
      </c>
      <c r="R2776" s="16">
        <v>45817</v>
      </c>
      <c r="S2776">
        <v>26</v>
      </c>
      <c r="T2776" t="s">
        <v>1813</v>
      </c>
      <c r="U2776" s="16">
        <v>45828</v>
      </c>
      <c r="V2776" s="16">
        <v>45828</v>
      </c>
      <c r="Y2776" s="16">
        <v>45828</v>
      </c>
      <c r="AB2776" t="s">
        <v>6083</v>
      </c>
    </row>
    <row r="2777" spans="1:28" x14ac:dyDescent="0.35">
      <c r="A2777" t="s">
        <v>2568</v>
      </c>
      <c r="B2777" t="s">
        <v>2569</v>
      </c>
      <c r="C2777" t="s">
        <v>115</v>
      </c>
      <c r="D2777" t="s">
        <v>114</v>
      </c>
      <c r="E2777" s="16">
        <v>45807</v>
      </c>
      <c r="F2777">
        <v>4001948781</v>
      </c>
      <c r="G2777" t="s">
        <v>1809</v>
      </c>
      <c r="H2777" t="s">
        <v>1848</v>
      </c>
      <c r="I2777" t="s">
        <v>1822</v>
      </c>
      <c r="J2777">
        <v>3109082</v>
      </c>
      <c r="K2777">
        <v>6607474</v>
      </c>
      <c r="M2777">
        <v>12</v>
      </c>
      <c r="N2777">
        <v>2.93</v>
      </c>
      <c r="O2777">
        <v>35.159999999999997</v>
      </c>
      <c r="P2777" t="s">
        <v>1811</v>
      </c>
      <c r="Q2777" t="s">
        <v>1812</v>
      </c>
      <c r="R2777" s="16">
        <v>45817</v>
      </c>
      <c r="S2777">
        <v>26</v>
      </c>
      <c r="T2777" t="s">
        <v>1813</v>
      </c>
      <c r="U2777" s="16">
        <v>45828</v>
      </c>
      <c r="V2777" s="16">
        <v>45828</v>
      </c>
      <c r="Y2777" s="16">
        <v>45828</v>
      </c>
      <c r="AB2777" t="s">
        <v>6083</v>
      </c>
    </row>
    <row r="2778" spans="1:28" x14ac:dyDescent="0.35">
      <c r="A2778" t="s">
        <v>2568</v>
      </c>
      <c r="B2778" t="s">
        <v>2569</v>
      </c>
      <c r="C2778" t="s">
        <v>115</v>
      </c>
      <c r="D2778" t="s">
        <v>114</v>
      </c>
      <c r="E2778" s="16">
        <v>45807</v>
      </c>
      <c r="F2778">
        <v>4001948781</v>
      </c>
      <c r="G2778" t="s">
        <v>1809</v>
      </c>
      <c r="H2778" t="s">
        <v>2163</v>
      </c>
      <c r="I2778" t="s">
        <v>1961</v>
      </c>
      <c r="J2778">
        <v>3109082</v>
      </c>
      <c r="K2778">
        <v>6607474</v>
      </c>
      <c r="M2778">
        <v>16</v>
      </c>
      <c r="N2778">
        <v>11.06</v>
      </c>
      <c r="O2778">
        <v>176.96</v>
      </c>
      <c r="P2778" t="s">
        <v>1811</v>
      </c>
      <c r="Q2778" t="s">
        <v>1812</v>
      </c>
      <c r="R2778" s="16">
        <v>45817</v>
      </c>
      <c r="S2778">
        <v>26</v>
      </c>
      <c r="T2778" t="s">
        <v>1813</v>
      </c>
      <c r="U2778" s="16">
        <v>45828</v>
      </c>
      <c r="V2778" s="16">
        <v>45828</v>
      </c>
      <c r="Y2778" s="16">
        <v>45828</v>
      </c>
      <c r="AB2778" t="s">
        <v>6083</v>
      </c>
    </row>
    <row r="2779" spans="1:28" x14ac:dyDescent="0.35">
      <c r="A2779" t="s">
        <v>2568</v>
      </c>
      <c r="B2779" t="s">
        <v>2569</v>
      </c>
      <c r="C2779" t="s">
        <v>115</v>
      </c>
      <c r="D2779" t="s">
        <v>114</v>
      </c>
      <c r="E2779" s="16">
        <v>45807</v>
      </c>
      <c r="F2779">
        <v>4001948781</v>
      </c>
      <c r="G2779" t="s">
        <v>1809</v>
      </c>
      <c r="H2779" t="s">
        <v>5871</v>
      </c>
      <c r="I2779" t="s">
        <v>1961</v>
      </c>
      <c r="J2779">
        <v>3109082</v>
      </c>
      <c r="K2779">
        <v>6607474</v>
      </c>
      <c r="M2779">
        <v>4</v>
      </c>
      <c r="N2779">
        <v>11.32</v>
      </c>
      <c r="O2779">
        <v>45.28</v>
      </c>
      <c r="P2779" t="s">
        <v>1811</v>
      </c>
      <c r="Q2779" t="s">
        <v>1812</v>
      </c>
      <c r="R2779" s="16">
        <v>45817</v>
      </c>
      <c r="S2779">
        <v>26</v>
      </c>
      <c r="T2779" t="s">
        <v>1813</v>
      </c>
      <c r="U2779" s="16">
        <v>45828</v>
      </c>
      <c r="V2779" s="16">
        <v>45828</v>
      </c>
      <c r="Y2779" s="16">
        <v>45828</v>
      </c>
      <c r="AB2779" t="s">
        <v>6083</v>
      </c>
    </row>
    <row r="2780" spans="1:28" x14ac:dyDescent="0.35">
      <c r="A2780" t="s">
        <v>2568</v>
      </c>
      <c r="B2780" t="s">
        <v>2569</v>
      </c>
      <c r="C2780" t="s">
        <v>115</v>
      </c>
      <c r="D2780" t="s">
        <v>114</v>
      </c>
      <c r="E2780" s="16">
        <v>45807</v>
      </c>
      <c r="F2780">
        <v>4001948781</v>
      </c>
      <c r="G2780" t="s">
        <v>1809</v>
      </c>
      <c r="H2780" t="s">
        <v>5872</v>
      </c>
      <c r="I2780" t="s">
        <v>1961</v>
      </c>
      <c r="J2780">
        <v>3109082</v>
      </c>
      <c r="K2780">
        <v>6607474</v>
      </c>
      <c r="M2780">
        <v>16</v>
      </c>
      <c r="N2780">
        <v>19.71</v>
      </c>
      <c r="O2780">
        <v>315.36</v>
      </c>
      <c r="P2780" t="s">
        <v>1811</v>
      </c>
      <c r="Q2780" t="s">
        <v>1812</v>
      </c>
      <c r="R2780" s="16">
        <v>45817</v>
      </c>
      <c r="S2780">
        <v>26</v>
      </c>
      <c r="T2780" t="s">
        <v>1813</v>
      </c>
      <c r="U2780" s="16">
        <v>45828</v>
      </c>
      <c r="V2780" s="16">
        <v>45828</v>
      </c>
      <c r="Y2780" s="16">
        <v>45828</v>
      </c>
      <c r="AB2780" t="s">
        <v>6083</v>
      </c>
    </row>
    <row r="2781" spans="1:28" x14ac:dyDescent="0.35">
      <c r="A2781" t="s">
        <v>2568</v>
      </c>
      <c r="B2781" t="s">
        <v>2569</v>
      </c>
      <c r="C2781" t="s">
        <v>115</v>
      </c>
      <c r="D2781" t="s">
        <v>114</v>
      </c>
      <c r="E2781" s="16">
        <v>45807</v>
      </c>
      <c r="F2781">
        <v>4001948781</v>
      </c>
      <c r="G2781" t="s">
        <v>1809</v>
      </c>
      <c r="H2781" t="s">
        <v>5873</v>
      </c>
      <c r="I2781" t="s">
        <v>1833</v>
      </c>
      <c r="J2781">
        <v>3109082</v>
      </c>
      <c r="K2781">
        <v>6607474</v>
      </c>
      <c r="M2781">
        <v>4</v>
      </c>
      <c r="N2781">
        <v>66.3</v>
      </c>
      <c r="O2781">
        <v>265.2</v>
      </c>
      <c r="P2781" t="s">
        <v>1811</v>
      </c>
      <c r="Q2781" t="s">
        <v>1812</v>
      </c>
      <c r="R2781" s="16">
        <v>45817</v>
      </c>
      <c r="S2781">
        <v>26</v>
      </c>
      <c r="T2781" t="s">
        <v>1813</v>
      </c>
      <c r="U2781" s="16">
        <v>45828</v>
      </c>
      <c r="V2781" s="16">
        <v>45828</v>
      </c>
      <c r="Y2781" s="16">
        <v>45828</v>
      </c>
      <c r="AB2781" t="s">
        <v>6083</v>
      </c>
    </row>
    <row r="2782" spans="1:28" x14ac:dyDescent="0.35">
      <c r="A2782" t="s">
        <v>2568</v>
      </c>
      <c r="B2782" t="s">
        <v>2569</v>
      </c>
      <c r="C2782" t="s">
        <v>115</v>
      </c>
      <c r="D2782" t="s">
        <v>114</v>
      </c>
      <c r="E2782" s="16">
        <v>45807</v>
      </c>
      <c r="F2782">
        <v>4001948781</v>
      </c>
      <c r="G2782" t="s">
        <v>1809</v>
      </c>
      <c r="H2782" t="s">
        <v>5813</v>
      </c>
      <c r="I2782" t="s">
        <v>1852</v>
      </c>
      <c r="J2782">
        <v>3109082</v>
      </c>
      <c r="K2782">
        <v>6607474</v>
      </c>
      <c r="M2782">
        <v>1</v>
      </c>
      <c r="N2782">
        <v>8.56</v>
      </c>
      <c r="O2782">
        <v>8.56</v>
      </c>
      <c r="P2782" t="s">
        <v>1811</v>
      </c>
      <c r="Q2782" t="s">
        <v>1812</v>
      </c>
      <c r="R2782" s="16">
        <v>45817</v>
      </c>
      <c r="S2782">
        <v>26</v>
      </c>
      <c r="T2782" t="s">
        <v>1813</v>
      </c>
      <c r="U2782" s="16">
        <v>45828</v>
      </c>
      <c r="V2782" s="16">
        <v>45828</v>
      </c>
      <c r="Y2782" s="16">
        <v>45828</v>
      </c>
      <c r="AB2782" t="s">
        <v>6083</v>
      </c>
    </row>
    <row r="2783" spans="1:28" x14ac:dyDescent="0.35">
      <c r="A2783" t="s">
        <v>2568</v>
      </c>
      <c r="B2783" t="s">
        <v>2569</v>
      </c>
      <c r="C2783" t="s">
        <v>115</v>
      </c>
      <c r="D2783" t="s">
        <v>114</v>
      </c>
      <c r="E2783" s="16">
        <v>45807</v>
      </c>
      <c r="F2783">
        <v>4001948781</v>
      </c>
      <c r="G2783" t="s">
        <v>1809</v>
      </c>
      <c r="H2783" t="s">
        <v>2165</v>
      </c>
      <c r="I2783" t="s">
        <v>1936</v>
      </c>
      <c r="J2783">
        <v>3109082</v>
      </c>
      <c r="K2783">
        <v>6607474</v>
      </c>
      <c r="M2783">
        <v>3</v>
      </c>
      <c r="N2783">
        <v>28.88</v>
      </c>
      <c r="O2783">
        <v>86.64</v>
      </c>
      <c r="P2783" t="s">
        <v>1811</v>
      </c>
      <c r="Q2783" t="s">
        <v>1812</v>
      </c>
      <c r="R2783" s="16">
        <v>45817</v>
      </c>
      <c r="S2783">
        <v>26</v>
      </c>
      <c r="T2783" t="s">
        <v>1813</v>
      </c>
      <c r="U2783" s="16">
        <v>45828</v>
      </c>
      <c r="V2783" s="16">
        <v>45828</v>
      </c>
      <c r="Y2783" s="16">
        <v>45828</v>
      </c>
      <c r="AB2783" t="s">
        <v>6083</v>
      </c>
    </row>
    <row r="2784" spans="1:28" x14ac:dyDescent="0.35">
      <c r="A2784" t="s">
        <v>2568</v>
      </c>
      <c r="B2784" t="s">
        <v>2569</v>
      </c>
      <c r="C2784" t="s">
        <v>115</v>
      </c>
      <c r="D2784" t="s">
        <v>114</v>
      </c>
      <c r="E2784" s="16">
        <v>45807</v>
      </c>
      <c r="F2784">
        <v>4001948781</v>
      </c>
      <c r="G2784" t="s">
        <v>1809</v>
      </c>
      <c r="H2784" t="s">
        <v>2537</v>
      </c>
      <c r="I2784" t="s">
        <v>1822</v>
      </c>
      <c r="J2784">
        <v>3109082</v>
      </c>
      <c r="K2784">
        <v>6607474</v>
      </c>
      <c r="M2784">
        <v>12</v>
      </c>
      <c r="N2784">
        <v>1.75</v>
      </c>
      <c r="O2784">
        <v>21</v>
      </c>
      <c r="P2784" t="s">
        <v>1811</v>
      </c>
      <c r="Q2784" t="s">
        <v>1812</v>
      </c>
      <c r="R2784" s="16">
        <v>45817</v>
      </c>
      <c r="S2784">
        <v>26</v>
      </c>
      <c r="T2784" t="s">
        <v>1813</v>
      </c>
      <c r="U2784" s="16">
        <v>45828</v>
      </c>
      <c r="V2784" s="16">
        <v>45828</v>
      </c>
      <c r="Y2784" s="16">
        <v>45828</v>
      </c>
      <c r="AB2784" t="s">
        <v>6083</v>
      </c>
    </row>
    <row r="2785" spans="1:28" x14ac:dyDescent="0.35">
      <c r="A2785" t="s">
        <v>2568</v>
      </c>
      <c r="B2785" t="s">
        <v>2569</v>
      </c>
      <c r="C2785" t="s">
        <v>115</v>
      </c>
      <c r="D2785" t="s">
        <v>114</v>
      </c>
      <c r="E2785" s="16">
        <v>45807</v>
      </c>
      <c r="F2785">
        <v>4001948781</v>
      </c>
      <c r="G2785" t="s">
        <v>1809</v>
      </c>
      <c r="H2785" t="s">
        <v>2119</v>
      </c>
      <c r="I2785" t="s">
        <v>1822</v>
      </c>
      <c r="J2785">
        <v>3109082</v>
      </c>
      <c r="K2785">
        <v>6607474</v>
      </c>
      <c r="M2785">
        <v>8</v>
      </c>
      <c r="N2785">
        <v>0.52</v>
      </c>
      <c r="O2785">
        <v>4.16</v>
      </c>
      <c r="P2785" t="s">
        <v>1811</v>
      </c>
      <c r="Q2785" t="s">
        <v>1812</v>
      </c>
      <c r="R2785" s="16">
        <v>45817</v>
      </c>
      <c r="S2785">
        <v>26</v>
      </c>
      <c r="T2785" t="s">
        <v>1813</v>
      </c>
      <c r="U2785" s="16">
        <v>45828</v>
      </c>
      <c r="V2785" s="16">
        <v>45828</v>
      </c>
      <c r="Y2785" s="16">
        <v>45828</v>
      </c>
      <c r="AB2785" t="s">
        <v>6083</v>
      </c>
    </row>
    <row r="2786" spans="1:28" x14ac:dyDescent="0.35">
      <c r="A2786" t="s">
        <v>2568</v>
      </c>
      <c r="B2786" t="s">
        <v>2569</v>
      </c>
      <c r="C2786" t="s">
        <v>115</v>
      </c>
      <c r="D2786" t="s">
        <v>114</v>
      </c>
      <c r="E2786" s="16">
        <v>45807</v>
      </c>
      <c r="F2786">
        <v>4001948781</v>
      </c>
      <c r="G2786" t="s">
        <v>1809</v>
      </c>
      <c r="H2786" t="s">
        <v>5874</v>
      </c>
      <c r="I2786" t="s">
        <v>2034</v>
      </c>
      <c r="J2786">
        <v>3109082</v>
      </c>
      <c r="K2786">
        <v>6607474</v>
      </c>
      <c r="M2786">
        <v>2</v>
      </c>
      <c r="N2786">
        <v>182.8</v>
      </c>
      <c r="O2786">
        <v>365.6</v>
      </c>
      <c r="P2786" t="s">
        <v>1811</v>
      </c>
      <c r="Q2786" t="s">
        <v>1812</v>
      </c>
      <c r="R2786" s="16">
        <v>45817</v>
      </c>
      <c r="S2786">
        <v>26</v>
      </c>
      <c r="T2786" t="s">
        <v>1813</v>
      </c>
      <c r="U2786" s="16">
        <v>45828</v>
      </c>
      <c r="V2786" s="16">
        <v>45828</v>
      </c>
      <c r="Y2786" s="16">
        <v>45828</v>
      </c>
      <c r="AB2786" t="s">
        <v>6083</v>
      </c>
    </row>
    <row r="2787" spans="1:28" x14ac:dyDescent="0.35">
      <c r="A2787" t="s">
        <v>2156</v>
      </c>
      <c r="B2787" t="s">
        <v>2157</v>
      </c>
      <c r="C2787" t="s">
        <v>115</v>
      </c>
      <c r="D2787" t="s">
        <v>114</v>
      </c>
      <c r="E2787" s="16">
        <v>45807</v>
      </c>
      <c r="F2787">
        <v>4001948822</v>
      </c>
      <c r="G2787" t="s">
        <v>1809</v>
      </c>
      <c r="H2787" t="s">
        <v>2529</v>
      </c>
      <c r="I2787" t="s">
        <v>1825</v>
      </c>
      <c r="J2787">
        <v>3109084</v>
      </c>
      <c r="K2787">
        <v>6607476</v>
      </c>
      <c r="M2787">
        <v>8</v>
      </c>
      <c r="N2787">
        <v>8.4</v>
      </c>
      <c r="O2787">
        <v>67.2</v>
      </c>
      <c r="P2787" t="s">
        <v>1811</v>
      </c>
      <c r="Q2787" t="s">
        <v>1812</v>
      </c>
      <c r="R2787" s="16">
        <v>45817</v>
      </c>
      <c r="S2787">
        <v>15</v>
      </c>
      <c r="T2787" t="s">
        <v>1813</v>
      </c>
      <c r="U2787" s="16">
        <v>45839</v>
      </c>
      <c r="V2787" s="16">
        <v>45839</v>
      </c>
      <c r="Y2787" s="16">
        <v>45839</v>
      </c>
      <c r="AB2787" t="s">
        <v>6501</v>
      </c>
    </row>
    <row r="2788" spans="1:28" x14ac:dyDescent="0.35">
      <c r="A2788" t="s">
        <v>2156</v>
      </c>
      <c r="B2788" t="s">
        <v>2157</v>
      </c>
      <c r="C2788" t="s">
        <v>115</v>
      </c>
      <c r="D2788" t="s">
        <v>114</v>
      </c>
      <c r="E2788" s="16">
        <v>45807</v>
      </c>
      <c r="F2788">
        <v>4001948822</v>
      </c>
      <c r="G2788" t="s">
        <v>1809</v>
      </c>
      <c r="H2788" t="s">
        <v>2044</v>
      </c>
      <c r="I2788" t="s">
        <v>2042</v>
      </c>
      <c r="J2788">
        <v>3109084</v>
      </c>
      <c r="K2788">
        <v>6607476</v>
      </c>
      <c r="M2788">
        <v>1</v>
      </c>
      <c r="N2788">
        <v>345.96</v>
      </c>
      <c r="O2788">
        <v>345.96</v>
      </c>
      <c r="P2788" t="s">
        <v>1811</v>
      </c>
      <c r="Q2788" t="s">
        <v>1812</v>
      </c>
      <c r="R2788" s="16">
        <v>45817</v>
      </c>
      <c r="S2788">
        <v>15</v>
      </c>
      <c r="T2788" t="s">
        <v>1813</v>
      </c>
      <c r="U2788" s="16">
        <v>45839</v>
      </c>
      <c r="V2788" s="16">
        <v>45839</v>
      </c>
      <c r="Y2788" s="16">
        <v>45839</v>
      </c>
      <c r="AB2788" t="s">
        <v>6501</v>
      </c>
    </row>
    <row r="2789" spans="1:28" x14ac:dyDescent="0.35">
      <c r="A2789" t="s">
        <v>2156</v>
      </c>
      <c r="B2789" t="s">
        <v>2157</v>
      </c>
      <c r="C2789" t="s">
        <v>115</v>
      </c>
      <c r="D2789" t="s">
        <v>114</v>
      </c>
      <c r="E2789" s="16">
        <v>45807</v>
      </c>
      <c r="F2789">
        <v>4001948822</v>
      </c>
      <c r="G2789" t="s">
        <v>1809</v>
      </c>
      <c r="H2789" t="s">
        <v>4612</v>
      </c>
      <c r="I2789" t="s">
        <v>2613</v>
      </c>
      <c r="J2789">
        <v>3109084</v>
      </c>
      <c r="K2789">
        <v>6607476</v>
      </c>
      <c r="M2789">
        <v>8</v>
      </c>
      <c r="N2789">
        <v>10.18</v>
      </c>
      <c r="O2789">
        <v>81.44</v>
      </c>
      <c r="P2789" t="s">
        <v>1811</v>
      </c>
      <c r="Q2789" t="s">
        <v>1812</v>
      </c>
      <c r="R2789" s="16">
        <v>45817</v>
      </c>
      <c r="S2789">
        <v>15</v>
      </c>
      <c r="T2789" t="s">
        <v>1813</v>
      </c>
      <c r="U2789" s="16">
        <v>45839</v>
      </c>
      <c r="V2789" s="16">
        <v>45839</v>
      </c>
      <c r="Y2789" s="16">
        <v>45839</v>
      </c>
      <c r="AB2789" t="s">
        <v>6501</v>
      </c>
    </row>
    <row r="2790" spans="1:28" x14ac:dyDescent="0.35">
      <c r="A2790" t="s">
        <v>2156</v>
      </c>
      <c r="B2790" t="s">
        <v>2157</v>
      </c>
      <c r="C2790" t="s">
        <v>115</v>
      </c>
      <c r="D2790" t="s">
        <v>114</v>
      </c>
      <c r="E2790" s="16">
        <v>45807</v>
      </c>
      <c r="F2790">
        <v>4001948822</v>
      </c>
      <c r="G2790" t="s">
        <v>1809</v>
      </c>
      <c r="H2790" t="s">
        <v>5760</v>
      </c>
      <c r="I2790" t="s">
        <v>1852</v>
      </c>
      <c r="J2790">
        <v>3109084</v>
      </c>
      <c r="K2790">
        <v>6607476</v>
      </c>
      <c r="M2790">
        <v>1</v>
      </c>
      <c r="N2790">
        <v>12.81</v>
      </c>
      <c r="O2790">
        <v>12.81</v>
      </c>
      <c r="P2790" t="s">
        <v>1811</v>
      </c>
      <c r="Q2790" t="s">
        <v>1812</v>
      </c>
      <c r="R2790" s="16">
        <v>45817</v>
      </c>
      <c r="S2790">
        <v>15</v>
      </c>
      <c r="T2790" t="s">
        <v>1813</v>
      </c>
      <c r="U2790" s="16">
        <v>45839</v>
      </c>
      <c r="V2790" s="16">
        <v>45839</v>
      </c>
      <c r="Y2790" s="16">
        <v>45839</v>
      </c>
      <c r="AB2790" t="s">
        <v>6501</v>
      </c>
    </row>
    <row r="2791" spans="1:28" x14ac:dyDescent="0.35">
      <c r="A2791" t="s">
        <v>2156</v>
      </c>
      <c r="B2791" t="s">
        <v>2157</v>
      </c>
      <c r="C2791" t="s">
        <v>115</v>
      </c>
      <c r="D2791" t="s">
        <v>114</v>
      </c>
      <c r="E2791" s="16">
        <v>45807</v>
      </c>
      <c r="F2791">
        <v>4001948822</v>
      </c>
      <c r="G2791" t="s">
        <v>1809</v>
      </c>
      <c r="H2791" t="s">
        <v>5761</v>
      </c>
      <c r="I2791" t="s">
        <v>1852</v>
      </c>
      <c r="J2791">
        <v>3109084</v>
      </c>
      <c r="K2791">
        <v>6607476</v>
      </c>
      <c r="M2791">
        <v>2</v>
      </c>
      <c r="N2791">
        <v>12.39</v>
      </c>
      <c r="O2791">
        <v>24.78</v>
      </c>
      <c r="P2791" t="s">
        <v>1811</v>
      </c>
      <c r="Q2791" t="s">
        <v>1812</v>
      </c>
      <c r="R2791" s="16">
        <v>45817</v>
      </c>
      <c r="S2791">
        <v>15</v>
      </c>
      <c r="T2791" t="s">
        <v>1813</v>
      </c>
      <c r="U2791" s="16">
        <v>45839</v>
      </c>
      <c r="V2791" s="16">
        <v>45839</v>
      </c>
      <c r="Y2791" s="16">
        <v>45839</v>
      </c>
      <c r="AB2791" t="s">
        <v>6501</v>
      </c>
    </row>
    <row r="2792" spans="1:28" x14ac:dyDescent="0.35">
      <c r="A2792" t="s">
        <v>2156</v>
      </c>
      <c r="B2792" t="s">
        <v>2157</v>
      </c>
      <c r="C2792" t="s">
        <v>115</v>
      </c>
      <c r="D2792" t="s">
        <v>114</v>
      </c>
      <c r="E2792" s="16">
        <v>45807</v>
      </c>
      <c r="F2792">
        <v>4001948822</v>
      </c>
      <c r="G2792" t="s">
        <v>1809</v>
      </c>
      <c r="H2792" t="s">
        <v>2043</v>
      </c>
      <c r="I2792" t="s">
        <v>1826</v>
      </c>
      <c r="J2792">
        <v>3109084</v>
      </c>
      <c r="K2792">
        <v>6607476</v>
      </c>
      <c r="M2792">
        <v>14</v>
      </c>
      <c r="N2792">
        <v>13.13</v>
      </c>
      <c r="O2792">
        <v>183.82</v>
      </c>
      <c r="P2792" t="s">
        <v>1811</v>
      </c>
      <c r="Q2792" t="s">
        <v>1812</v>
      </c>
      <c r="R2792" s="16">
        <v>45817</v>
      </c>
      <c r="S2792">
        <v>15</v>
      </c>
      <c r="T2792" t="s">
        <v>1813</v>
      </c>
      <c r="U2792" s="16">
        <v>45839</v>
      </c>
      <c r="V2792" s="16">
        <v>45839</v>
      </c>
      <c r="Y2792" s="16">
        <v>45839</v>
      </c>
      <c r="AB2792" t="s">
        <v>6501</v>
      </c>
    </row>
    <row r="2793" spans="1:28" x14ac:dyDescent="0.35">
      <c r="A2793" t="s">
        <v>2156</v>
      </c>
      <c r="B2793" t="s">
        <v>2157</v>
      </c>
      <c r="C2793" t="s">
        <v>115</v>
      </c>
      <c r="D2793" t="s">
        <v>114</v>
      </c>
      <c r="E2793" s="16">
        <v>45807</v>
      </c>
      <c r="F2793">
        <v>4001948822</v>
      </c>
      <c r="G2793" t="s">
        <v>1809</v>
      </c>
      <c r="H2793" t="s">
        <v>1959</v>
      </c>
      <c r="I2793" t="s">
        <v>1831</v>
      </c>
      <c r="J2793">
        <v>3109084</v>
      </c>
      <c r="K2793">
        <v>6607476</v>
      </c>
      <c r="M2793">
        <v>3</v>
      </c>
      <c r="N2793">
        <v>13.77</v>
      </c>
      <c r="O2793">
        <v>41.31</v>
      </c>
      <c r="P2793" t="s">
        <v>1811</v>
      </c>
      <c r="Q2793" t="s">
        <v>1812</v>
      </c>
      <c r="R2793" s="16">
        <v>45817</v>
      </c>
      <c r="S2793">
        <v>15</v>
      </c>
      <c r="T2793" t="s">
        <v>1813</v>
      </c>
      <c r="U2793" s="16">
        <v>45839</v>
      </c>
      <c r="V2793" s="16">
        <v>45839</v>
      </c>
      <c r="Y2793" s="16">
        <v>45839</v>
      </c>
      <c r="AB2793" t="s">
        <v>6501</v>
      </c>
    </row>
    <row r="2794" spans="1:28" x14ac:dyDescent="0.35">
      <c r="A2794" t="s">
        <v>2156</v>
      </c>
      <c r="B2794" t="s">
        <v>2157</v>
      </c>
      <c r="C2794" t="s">
        <v>115</v>
      </c>
      <c r="D2794" t="s">
        <v>114</v>
      </c>
      <c r="E2794" s="16">
        <v>45807</v>
      </c>
      <c r="F2794">
        <v>4001948822</v>
      </c>
      <c r="G2794" t="s">
        <v>1809</v>
      </c>
      <c r="H2794" t="s">
        <v>4171</v>
      </c>
      <c r="I2794" t="s">
        <v>1865</v>
      </c>
      <c r="J2794">
        <v>3109084</v>
      </c>
      <c r="K2794">
        <v>6607476</v>
      </c>
      <c r="M2794">
        <v>1</v>
      </c>
      <c r="N2794">
        <v>6.77</v>
      </c>
      <c r="O2794">
        <v>6.77</v>
      </c>
      <c r="P2794" t="s">
        <v>1811</v>
      </c>
      <c r="Q2794" t="s">
        <v>1812</v>
      </c>
      <c r="R2794" s="16">
        <v>45817</v>
      </c>
      <c r="S2794">
        <v>15</v>
      </c>
      <c r="T2794" t="s">
        <v>1813</v>
      </c>
      <c r="U2794" s="16">
        <v>45839</v>
      </c>
      <c r="V2794" s="16">
        <v>45839</v>
      </c>
      <c r="Y2794" s="16">
        <v>45839</v>
      </c>
      <c r="AB2794" t="s">
        <v>6501</v>
      </c>
    </row>
    <row r="2795" spans="1:28" x14ac:dyDescent="0.35">
      <c r="A2795" t="s">
        <v>2156</v>
      </c>
      <c r="B2795" t="s">
        <v>2157</v>
      </c>
      <c r="C2795" t="s">
        <v>115</v>
      </c>
      <c r="D2795" t="s">
        <v>114</v>
      </c>
      <c r="E2795" s="16">
        <v>45807</v>
      </c>
      <c r="F2795">
        <v>4001948822</v>
      </c>
      <c r="G2795" t="s">
        <v>1809</v>
      </c>
      <c r="H2795" t="s">
        <v>2373</v>
      </c>
      <c r="I2795" t="s">
        <v>1835</v>
      </c>
      <c r="J2795">
        <v>3109084</v>
      </c>
      <c r="K2795">
        <v>6607476</v>
      </c>
      <c r="M2795">
        <v>2</v>
      </c>
      <c r="N2795">
        <v>107.38</v>
      </c>
      <c r="O2795">
        <v>214.76</v>
      </c>
      <c r="P2795" t="s">
        <v>1811</v>
      </c>
      <c r="Q2795" t="s">
        <v>1812</v>
      </c>
      <c r="R2795" s="16">
        <v>45817</v>
      </c>
      <c r="S2795">
        <v>15</v>
      </c>
      <c r="T2795" t="s">
        <v>1813</v>
      </c>
      <c r="U2795" s="16">
        <v>45839</v>
      </c>
      <c r="V2795" s="16">
        <v>45839</v>
      </c>
      <c r="Y2795" s="16">
        <v>45839</v>
      </c>
      <c r="AB2795" t="s">
        <v>6501</v>
      </c>
    </row>
    <row r="2796" spans="1:28" x14ac:dyDescent="0.35">
      <c r="A2796" t="s">
        <v>2156</v>
      </c>
      <c r="B2796" t="s">
        <v>2157</v>
      </c>
      <c r="C2796" t="s">
        <v>115</v>
      </c>
      <c r="D2796" t="s">
        <v>114</v>
      </c>
      <c r="E2796" s="16">
        <v>45807</v>
      </c>
      <c r="F2796">
        <v>4001948822</v>
      </c>
      <c r="G2796" t="s">
        <v>1809</v>
      </c>
      <c r="H2796" t="s">
        <v>5762</v>
      </c>
      <c r="I2796" t="s">
        <v>2106</v>
      </c>
      <c r="J2796">
        <v>3109084</v>
      </c>
      <c r="K2796">
        <v>6607476</v>
      </c>
      <c r="M2796">
        <v>1</v>
      </c>
      <c r="N2796">
        <v>421.66</v>
      </c>
      <c r="O2796">
        <v>421.66</v>
      </c>
      <c r="P2796" t="s">
        <v>1811</v>
      </c>
      <c r="Q2796" t="s">
        <v>1812</v>
      </c>
      <c r="R2796" s="16">
        <v>45817</v>
      </c>
      <c r="S2796">
        <v>15</v>
      </c>
      <c r="T2796" t="s">
        <v>1813</v>
      </c>
      <c r="U2796" s="16">
        <v>45839</v>
      </c>
      <c r="V2796" s="16">
        <v>45839</v>
      </c>
      <c r="Y2796" s="16">
        <v>45839</v>
      </c>
      <c r="AB2796" t="s">
        <v>6501</v>
      </c>
    </row>
    <row r="2797" spans="1:28" x14ac:dyDescent="0.35">
      <c r="A2797" t="s">
        <v>2156</v>
      </c>
      <c r="B2797" t="s">
        <v>2157</v>
      </c>
      <c r="C2797" t="s">
        <v>115</v>
      </c>
      <c r="D2797" t="s">
        <v>114</v>
      </c>
      <c r="E2797" s="16">
        <v>45807</v>
      </c>
      <c r="F2797">
        <v>4001948822</v>
      </c>
      <c r="G2797" t="s">
        <v>1809</v>
      </c>
      <c r="H2797" t="s">
        <v>5763</v>
      </c>
      <c r="I2797" t="s">
        <v>2106</v>
      </c>
      <c r="J2797">
        <v>3109084</v>
      </c>
      <c r="K2797">
        <v>6607476</v>
      </c>
      <c r="M2797">
        <v>1</v>
      </c>
      <c r="N2797">
        <v>331.55</v>
      </c>
      <c r="O2797">
        <v>331.55</v>
      </c>
      <c r="P2797" t="s">
        <v>1811</v>
      </c>
      <c r="Q2797" t="s">
        <v>1812</v>
      </c>
      <c r="R2797" s="16">
        <v>45817</v>
      </c>
      <c r="S2797">
        <v>15</v>
      </c>
      <c r="T2797" t="s">
        <v>1813</v>
      </c>
      <c r="U2797" s="16">
        <v>45839</v>
      </c>
      <c r="V2797" s="16">
        <v>45839</v>
      </c>
      <c r="Y2797" s="16">
        <v>45839</v>
      </c>
      <c r="AB2797" t="s">
        <v>6501</v>
      </c>
    </row>
    <row r="2798" spans="1:28" x14ac:dyDescent="0.35">
      <c r="A2798" t="s">
        <v>2156</v>
      </c>
      <c r="B2798" t="s">
        <v>2157</v>
      </c>
      <c r="C2798" t="s">
        <v>115</v>
      </c>
      <c r="D2798" t="s">
        <v>114</v>
      </c>
      <c r="E2798" s="16">
        <v>45807</v>
      </c>
      <c r="F2798">
        <v>4001948822</v>
      </c>
      <c r="G2798" t="s">
        <v>1809</v>
      </c>
      <c r="H2798" t="s">
        <v>1962</v>
      </c>
      <c r="I2798" t="s">
        <v>1831</v>
      </c>
      <c r="J2798">
        <v>3109084</v>
      </c>
      <c r="K2798">
        <v>6607476</v>
      </c>
      <c r="M2798">
        <v>10</v>
      </c>
      <c r="N2798">
        <v>6.18</v>
      </c>
      <c r="O2798">
        <v>61.8</v>
      </c>
      <c r="P2798" t="s">
        <v>1811</v>
      </c>
      <c r="Q2798" t="s">
        <v>1812</v>
      </c>
      <c r="R2798" s="16">
        <v>45817</v>
      </c>
      <c r="S2798">
        <v>15</v>
      </c>
      <c r="T2798" t="s">
        <v>1813</v>
      </c>
      <c r="U2798" s="16">
        <v>45839</v>
      </c>
      <c r="V2798" s="16">
        <v>45839</v>
      </c>
      <c r="Y2798" s="16">
        <v>45839</v>
      </c>
      <c r="AB2798" t="s">
        <v>6501</v>
      </c>
    </row>
    <row r="2799" spans="1:28" x14ac:dyDescent="0.35">
      <c r="A2799" t="s">
        <v>2156</v>
      </c>
      <c r="B2799" t="s">
        <v>2157</v>
      </c>
      <c r="C2799" t="s">
        <v>115</v>
      </c>
      <c r="D2799" t="s">
        <v>114</v>
      </c>
      <c r="E2799" s="16">
        <v>45807</v>
      </c>
      <c r="F2799">
        <v>4001948822</v>
      </c>
      <c r="G2799" t="s">
        <v>1809</v>
      </c>
      <c r="H2799" t="s">
        <v>5764</v>
      </c>
      <c r="I2799" t="s">
        <v>2106</v>
      </c>
      <c r="J2799">
        <v>3109084</v>
      </c>
      <c r="K2799">
        <v>6607476</v>
      </c>
      <c r="M2799">
        <v>1</v>
      </c>
      <c r="N2799">
        <v>151.16</v>
      </c>
      <c r="O2799">
        <v>151.16</v>
      </c>
      <c r="P2799" t="s">
        <v>1811</v>
      </c>
      <c r="Q2799" t="s">
        <v>1812</v>
      </c>
      <c r="R2799" s="16">
        <v>45817</v>
      </c>
      <c r="S2799">
        <v>15</v>
      </c>
      <c r="T2799" t="s">
        <v>1813</v>
      </c>
      <c r="U2799" s="16">
        <v>45839</v>
      </c>
      <c r="V2799" s="16">
        <v>45839</v>
      </c>
      <c r="Y2799" s="16">
        <v>45839</v>
      </c>
      <c r="AB2799" t="s">
        <v>6501</v>
      </c>
    </row>
    <row r="2800" spans="1:28" x14ac:dyDescent="0.35">
      <c r="A2800" t="s">
        <v>2156</v>
      </c>
      <c r="B2800" t="s">
        <v>2157</v>
      </c>
      <c r="C2800" t="s">
        <v>115</v>
      </c>
      <c r="D2800" t="s">
        <v>114</v>
      </c>
      <c r="E2800" s="16">
        <v>45807</v>
      </c>
      <c r="F2800">
        <v>4001948822</v>
      </c>
      <c r="G2800" t="s">
        <v>1809</v>
      </c>
      <c r="H2800" t="s">
        <v>5765</v>
      </c>
      <c r="I2800" t="s">
        <v>4140</v>
      </c>
      <c r="J2800">
        <v>3109084</v>
      </c>
      <c r="K2800">
        <v>6607476</v>
      </c>
      <c r="M2800">
        <v>2</v>
      </c>
      <c r="N2800">
        <v>10.38</v>
      </c>
      <c r="O2800">
        <v>20.76</v>
      </c>
      <c r="P2800" t="s">
        <v>1811</v>
      </c>
      <c r="Q2800" t="s">
        <v>1812</v>
      </c>
      <c r="R2800" s="16">
        <v>45817</v>
      </c>
      <c r="S2800">
        <v>15</v>
      </c>
      <c r="T2800" t="s">
        <v>1813</v>
      </c>
      <c r="U2800" s="16">
        <v>45839</v>
      </c>
      <c r="V2800" s="16">
        <v>45839</v>
      </c>
      <c r="Y2800" s="16">
        <v>45839</v>
      </c>
      <c r="AB2800" t="s">
        <v>6501</v>
      </c>
    </row>
    <row r="2801" spans="1:28" x14ac:dyDescent="0.35">
      <c r="A2801" t="s">
        <v>2156</v>
      </c>
      <c r="B2801" t="s">
        <v>2157</v>
      </c>
      <c r="C2801" t="s">
        <v>115</v>
      </c>
      <c r="D2801" t="s">
        <v>114</v>
      </c>
      <c r="E2801" s="16">
        <v>45807</v>
      </c>
      <c r="F2801">
        <v>4001948822</v>
      </c>
      <c r="G2801" t="s">
        <v>1809</v>
      </c>
      <c r="H2801" t="s">
        <v>2384</v>
      </c>
      <c r="I2801" t="s">
        <v>1835</v>
      </c>
      <c r="J2801">
        <v>3109084</v>
      </c>
      <c r="K2801">
        <v>6607476</v>
      </c>
      <c r="M2801">
        <v>8</v>
      </c>
      <c r="N2801">
        <v>17.43</v>
      </c>
      <c r="O2801">
        <v>139.44</v>
      </c>
      <c r="P2801" t="s">
        <v>1811</v>
      </c>
      <c r="Q2801" t="s">
        <v>1812</v>
      </c>
      <c r="R2801" s="16">
        <v>45817</v>
      </c>
      <c r="S2801">
        <v>15</v>
      </c>
      <c r="T2801" t="s">
        <v>1813</v>
      </c>
      <c r="U2801" s="16">
        <v>45839</v>
      </c>
      <c r="V2801" s="16">
        <v>45839</v>
      </c>
      <c r="Y2801" s="16">
        <v>45839</v>
      </c>
      <c r="AB2801" t="s">
        <v>6501</v>
      </c>
    </row>
    <row r="2802" spans="1:28" x14ac:dyDescent="0.35">
      <c r="A2802" t="s">
        <v>2156</v>
      </c>
      <c r="B2802" t="s">
        <v>2157</v>
      </c>
      <c r="C2802" t="s">
        <v>115</v>
      </c>
      <c r="D2802" t="s">
        <v>114</v>
      </c>
      <c r="E2802" s="16">
        <v>45807</v>
      </c>
      <c r="F2802">
        <v>4001948822</v>
      </c>
      <c r="G2802" t="s">
        <v>1809</v>
      </c>
      <c r="H2802" t="s">
        <v>2515</v>
      </c>
      <c r="I2802" t="s">
        <v>1835</v>
      </c>
      <c r="J2802">
        <v>3109084</v>
      </c>
      <c r="K2802">
        <v>6607476</v>
      </c>
      <c r="M2802">
        <v>8</v>
      </c>
      <c r="N2802">
        <v>16.18</v>
      </c>
      <c r="O2802">
        <v>129.44</v>
      </c>
      <c r="P2802" t="s">
        <v>1811</v>
      </c>
      <c r="Q2802" t="s">
        <v>1812</v>
      </c>
      <c r="R2802" s="16">
        <v>45817</v>
      </c>
      <c r="S2802">
        <v>15</v>
      </c>
      <c r="T2802" t="s">
        <v>1813</v>
      </c>
      <c r="U2802" s="16">
        <v>45839</v>
      </c>
      <c r="V2802" s="16">
        <v>45839</v>
      </c>
      <c r="Y2802" s="16">
        <v>45839</v>
      </c>
      <c r="AB2802" t="s">
        <v>6501</v>
      </c>
    </row>
    <row r="2803" spans="1:28" x14ac:dyDescent="0.35">
      <c r="A2803" t="s">
        <v>2156</v>
      </c>
      <c r="B2803" t="s">
        <v>2157</v>
      </c>
      <c r="C2803" t="s">
        <v>115</v>
      </c>
      <c r="D2803" t="s">
        <v>114</v>
      </c>
      <c r="E2803" s="16">
        <v>45807</v>
      </c>
      <c r="F2803">
        <v>4001948822</v>
      </c>
      <c r="G2803" t="s">
        <v>1809</v>
      </c>
      <c r="H2803" t="s">
        <v>5766</v>
      </c>
      <c r="I2803" t="s">
        <v>2654</v>
      </c>
      <c r="J2803">
        <v>3109084</v>
      </c>
      <c r="K2803">
        <v>6607476</v>
      </c>
      <c r="M2803">
        <v>8</v>
      </c>
      <c r="N2803">
        <v>16.420000000000002</v>
      </c>
      <c r="O2803">
        <v>131.36000000000001</v>
      </c>
      <c r="P2803" t="s">
        <v>1811</v>
      </c>
      <c r="Q2803" t="s">
        <v>1812</v>
      </c>
      <c r="R2803" s="16">
        <v>45817</v>
      </c>
      <c r="S2803">
        <v>15</v>
      </c>
      <c r="T2803" t="s">
        <v>1813</v>
      </c>
      <c r="U2803" s="16">
        <v>45839</v>
      </c>
      <c r="V2803" s="16">
        <v>45839</v>
      </c>
      <c r="Y2803" s="16">
        <v>45839</v>
      </c>
      <c r="AB2803" t="s">
        <v>6501</v>
      </c>
    </row>
    <row r="2804" spans="1:28" x14ac:dyDescent="0.35">
      <c r="A2804" t="s">
        <v>2156</v>
      </c>
      <c r="B2804" t="s">
        <v>2157</v>
      </c>
      <c r="C2804" t="s">
        <v>115</v>
      </c>
      <c r="D2804" t="s">
        <v>114</v>
      </c>
      <c r="E2804" s="16">
        <v>45807</v>
      </c>
      <c r="F2804">
        <v>4001948822</v>
      </c>
      <c r="G2804" t="s">
        <v>1809</v>
      </c>
      <c r="H2804" t="s">
        <v>2655</v>
      </c>
      <c r="I2804" t="s">
        <v>2654</v>
      </c>
      <c r="J2804">
        <v>3109084</v>
      </c>
      <c r="K2804">
        <v>6607476</v>
      </c>
      <c r="M2804">
        <v>8</v>
      </c>
      <c r="N2804">
        <v>16.920000000000002</v>
      </c>
      <c r="O2804">
        <v>135.36000000000001</v>
      </c>
      <c r="P2804" t="s">
        <v>1811</v>
      </c>
      <c r="Q2804" t="s">
        <v>1812</v>
      </c>
      <c r="R2804" s="16">
        <v>45817</v>
      </c>
      <c r="S2804">
        <v>15</v>
      </c>
      <c r="T2804" t="s">
        <v>1813</v>
      </c>
      <c r="U2804" s="16">
        <v>45839</v>
      </c>
      <c r="V2804" s="16">
        <v>45839</v>
      </c>
      <c r="Y2804" s="16">
        <v>45839</v>
      </c>
      <c r="AB2804" t="s">
        <v>6501</v>
      </c>
    </row>
    <row r="2805" spans="1:28" x14ac:dyDescent="0.35">
      <c r="A2805" t="s">
        <v>2156</v>
      </c>
      <c r="B2805" t="s">
        <v>2157</v>
      </c>
      <c r="C2805" t="s">
        <v>115</v>
      </c>
      <c r="D2805" t="s">
        <v>114</v>
      </c>
      <c r="E2805" s="16">
        <v>45807</v>
      </c>
      <c r="F2805">
        <v>4001948822</v>
      </c>
      <c r="G2805" t="s">
        <v>1809</v>
      </c>
      <c r="H2805" t="s">
        <v>5767</v>
      </c>
      <c r="I2805" t="s">
        <v>1831</v>
      </c>
      <c r="J2805">
        <v>3109084</v>
      </c>
      <c r="K2805">
        <v>6607476</v>
      </c>
      <c r="M2805">
        <v>3</v>
      </c>
      <c r="N2805">
        <v>15.78</v>
      </c>
      <c r="O2805">
        <v>47.34</v>
      </c>
      <c r="P2805" t="s">
        <v>1811</v>
      </c>
      <c r="Q2805" t="s">
        <v>1812</v>
      </c>
      <c r="R2805" s="16">
        <v>45817</v>
      </c>
      <c r="S2805">
        <v>15</v>
      </c>
      <c r="T2805" t="s">
        <v>1813</v>
      </c>
      <c r="U2805" s="16">
        <v>45839</v>
      </c>
      <c r="V2805" s="16">
        <v>45839</v>
      </c>
      <c r="Y2805" s="16">
        <v>45839</v>
      </c>
      <c r="AB2805" t="s">
        <v>6501</v>
      </c>
    </row>
    <row r="2806" spans="1:28" x14ac:dyDescent="0.35">
      <c r="A2806" t="s">
        <v>2156</v>
      </c>
      <c r="B2806" t="s">
        <v>2157</v>
      </c>
      <c r="C2806" t="s">
        <v>115</v>
      </c>
      <c r="D2806" t="s">
        <v>114</v>
      </c>
      <c r="E2806" s="16">
        <v>45807</v>
      </c>
      <c r="F2806">
        <v>4001948822</v>
      </c>
      <c r="G2806" t="s">
        <v>1809</v>
      </c>
      <c r="H2806" t="s">
        <v>1965</v>
      </c>
      <c r="I2806" t="s">
        <v>1831</v>
      </c>
      <c r="J2806">
        <v>3109084</v>
      </c>
      <c r="K2806">
        <v>6607476</v>
      </c>
      <c r="M2806">
        <v>1</v>
      </c>
      <c r="N2806">
        <v>17.82</v>
      </c>
      <c r="O2806">
        <v>17.82</v>
      </c>
      <c r="P2806" t="s">
        <v>1811</v>
      </c>
      <c r="Q2806" t="s">
        <v>1812</v>
      </c>
      <c r="R2806" s="16">
        <v>45817</v>
      </c>
      <c r="S2806">
        <v>15</v>
      </c>
      <c r="T2806" t="s">
        <v>1813</v>
      </c>
      <c r="U2806" s="16">
        <v>45839</v>
      </c>
      <c r="V2806" s="16">
        <v>45839</v>
      </c>
      <c r="Y2806" s="16">
        <v>45839</v>
      </c>
      <c r="AB2806" t="s">
        <v>6501</v>
      </c>
    </row>
    <row r="2807" spans="1:28" x14ac:dyDescent="0.35">
      <c r="A2807" t="s">
        <v>2156</v>
      </c>
      <c r="B2807" t="s">
        <v>2157</v>
      </c>
      <c r="C2807" t="s">
        <v>115</v>
      </c>
      <c r="D2807" t="s">
        <v>114</v>
      </c>
      <c r="E2807" s="16">
        <v>45807</v>
      </c>
      <c r="F2807">
        <v>4001948822</v>
      </c>
      <c r="G2807" t="s">
        <v>1809</v>
      </c>
      <c r="H2807" t="s">
        <v>2166</v>
      </c>
      <c r="I2807" t="s">
        <v>1831</v>
      </c>
      <c r="J2807">
        <v>3109084</v>
      </c>
      <c r="K2807">
        <v>6607476</v>
      </c>
      <c r="M2807">
        <v>1</v>
      </c>
      <c r="N2807">
        <v>21.86</v>
      </c>
      <c r="O2807">
        <v>21.86</v>
      </c>
      <c r="P2807" t="s">
        <v>1811</v>
      </c>
      <c r="Q2807" t="s">
        <v>1812</v>
      </c>
      <c r="R2807" s="16">
        <v>45817</v>
      </c>
      <c r="S2807">
        <v>15</v>
      </c>
      <c r="T2807" t="s">
        <v>1813</v>
      </c>
      <c r="U2807" s="16">
        <v>45839</v>
      </c>
      <c r="V2807" s="16">
        <v>45839</v>
      </c>
      <c r="Y2807" s="16">
        <v>45839</v>
      </c>
      <c r="AB2807" t="s">
        <v>6501</v>
      </c>
    </row>
    <row r="2808" spans="1:28" x14ac:dyDescent="0.35">
      <c r="A2808" t="s">
        <v>2156</v>
      </c>
      <c r="B2808" t="s">
        <v>2157</v>
      </c>
      <c r="C2808" t="s">
        <v>115</v>
      </c>
      <c r="D2808" t="s">
        <v>114</v>
      </c>
      <c r="E2808" s="16">
        <v>45807</v>
      </c>
      <c r="F2808">
        <v>4001948822</v>
      </c>
      <c r="G2808" t="s">
        <v>1809</v>
      </c>
      <c r="H2808" t="s">
        <v>5768</v>
      </c>
      <c r="I2808" t="s">
        <v>2106</v>
      </c>
      <c r="J2808">
        <v>3109084</v>
      </c>
      <c r="K2808">
        <v>6607476</v>
      </c>
      <c r="M2808">
        <v>1</v>
      </c>
      <c r="N2808">
        <v>488.82</v>
      </c>
      <c r="O2808">
        <v>488.82</v>
      </c>
      <c r="P2808" t="s">
        <v>1811</v>
      </c>
      <c r="Q2808" t="s">
        <v>1812</v>
      </c>
      <c r="R2808" s="16">
        <v>45817</v>
      </c>
      <c r="S2808">
        <v>15</v>
      </c>
      <c r="T2808" t="s">
        <v>1813</v>
      </c>
      <c r="U2808" s="16">
        <v>45839</v>
      </c>
      <c r="V2808" s="16">
        <v>45839</v>
      </c>
      <c r="Y2808" s="16">
        <v>45839</v>
      </c>
      <c r="AB2808" t="s">
        <v>6501</v>
      </c>
    </row>
    <row r="2809" spans="1:28" x14ac:dyDescent="0.35">
      <c r="A2809" t="s">
        <v>2156</v>
      </c>
      <c r="B2809" t="s">
        <v>2157</v>
      </c>
      <c r="C2809" t="s">
        <v>115</v>
      </c>
      <c r="D2809" t="s">
        <v>114</v>
      </c>
      <c r="E2809" s="16">
        <v>45807</v>
      </c>
      <c r="F2809">
        <v>4001948822</v>
      </c>
      <c r="G2809" t="s">
        <v>1809</v>
      </c>
      <c r="H2809" t="s">
        <v>5769</v>
      </c>
      <c r="I2809" t="s">
        <v>2106</v>
      </c>
      <c r="J2809">
        <v>3109084</v>
      </c>
      <c r="K2809">
        <v>6607476</v>
      </c>
      <c r="M2809">
        <v>1</v>
      </c>
      <c r="N2809">
        <v>363.16</v>
      </c>
      <c r="O2809">
        <v>363.16</v>
      </c>
      <c r="P2809" t="s">
        <v>1811</v>
      </c>
      <c r="Q2809" t="s">
        <v>1812</v>
      </c>
      <c r="R2809" s="16">
        <v>45817</v>
      </c>
      <c r="S2809">
        <v>15</v>
      </c>
      <c r="T2809" t="s">
        <v>1813</v>
      </c>
      <c r="U2809" s="16">
        <v>45839</v>
      </c>
      <c r="V2809" s="16">
        <v>45839</v>
      </c>
      <c r="Y2809" s="16">
        <v>45839</v>
      </c>
      <c r="AB2809" t="s">
        <v>6501</v>
      </c>
    </row>
    <row r="2810" spans="1:28" x14ac:dyDescent="0.35">
      <c r="A2810" t="s">
        <v>2156</v>
      </c>
      <c r="B2810" t="s">
        <v>2157</v>
      </c>
      <c r="C2810" t="s">
        <v>115</v>
      </c>
      <c r="D2810" t="s">
        <v>114</v>
      </c>
      <c r="E2810" s="16">
        <v>45807</v>
      </c>
      <c r="F2810">
        <v>4001948822</v>
      </c>
      <c r="G2810" t="s">
        <v>1809</v>
      </c>
      <c r="H2810" t="s">
        <v>5770</v>
      </c>
      <c r="I2810" t="s">
        <v>2106</v>
      </c>
      <c r="J2810">
        <v>3109084</v>
      </c>
      <c r="K2810">
        <v>6607476</v>
      </c>
      <c r="M2810">
        <v>1</v>
      </c>
      <c r="N2810">
        <v>162.41</v>
      </c>
      <c r="O2810">
        <v>162.41</v>
      </c>
      <c r="P2810" t="s">
        <v>1811</v>
      </c>
      <c r="Q2810" t="s">
        <v>1812</v>
      </c>
      <c r="R2810" s="16">
        <v>45817</v>
      </c>
      <c r="S2810">
        <v>15</v>
      </c>
      <c r="T2810" t="s">
        <v>1813</v>
      </c>
      <c r="U2810" s="16">
        <v>45839</v>
      </c>
      <c r="V2810" s="16">
        <v>45839</v>
      </c>
      <c r="Y2810" s="16">
        <v>45839</v>
      </c>
      <c r="AB2810" t="s">
        <v>6501</v>
      </c>
    </row>
    <row r="2811" spans="1:28" x14ac:dyDescent="0.35">
      <c r="A2811" t="s">
        <v>2156</v>
      </c>
      <c r="B2811" t="s">
        <v>2157</v>
      </c>
      <c r="C2811" t="s">
        <v>115</v>
      </c>
      <c r="D2811" t="s">
        <v>114</v>
      </c>
      <c r="E2811" s="16">
        <v>45807</v>
      </c>
      <c r="F2811">
        <v>4001948822</v>
      </c>
      <c r="G2811" t="s">
        <v>1809</v>
      </c>
      <c r="H2811" t="s">
        <v>5771</v>
      </c>
      <c r="I2811" t="s">
        <v>2106</v>
      </c>
      <c r="J2811">
        <v>3109084</v>
      </c>
      <c r="K2811">
        <v>6607476</v>
      </c>
      <c r="M2811">
        <v>1</v>
      </c>
      <c r="N2811">
        <v>119.18</v>
      </c>
      <c r="O2811">
        <v>119.18</v>
      </c>
      <c r="P2811" t="s">
        <v>1811</v>
      </c>
      <c r="Q2811" t="s">
        <v>1812</v>
      </c>
      <c r="R2811" s="16">
        <v>45817</v>
      </c>
      <c r="S2811">
        <v>15</v>
      </c>
      <c r="T2811" t="s">
        <v>1813</v>
      </c>
      <c r="U2811" s="16">
        <v>45839</v>
      </c>
      <c r="V2811" s="16">
        <v>45839</v>
      </c>
      <c r="Y2811" s="16">
        <v>45839</v>
      </c>
      <c r="AB2811" t="s">
        <v>6501</v>
      </c>
    </row>
    <row r="2812" spans="1:28" x14ac:dyDescent="0.35">
      <c r="A2812" t="s">
        <v>2156</v>
      </c>
      <c r="B2812" t="s">
        <v>2157</v>
      </c>
      <c r="C2812" t="s">
        <v>115</v>
      </c>
      <c r="D2812" t="s">
        <v>114</v>
      </c>
      <c r="E2812" s="16">
        <v>45807</v>
      </c>
      <c r="F2812">
        <v>4001948822</v>
      </c>
      <c r="G2812" t="s">
        <v>1809</v>
      </c>
      <c r="H2812" t="s">
        <v>5772</v>
      </c>
      <c r="I2812" t="s">
        <v>4140</v>
      </c>
      <c r="J2812">
        <v>3109084</v>
      </c>
      <c r="K2812">
        <v>6607476</v>
      </c>
      <c r="M2812">
        <v>1</v>
      </c>
      <c r="N2812">
        <v>11.28</v>
      </c>
      <c r="O2812">
        <v>11.28</v>
      </c>
      <c r="P2812" t="s">
        <v>1811</v>
      </c>
      <c r="Q2812" t="s">
        <v>1812</v>
      </c>
      <c r="R2812" s="16">
        <v>45817</v>
      </c>
      <c r="S2812">
        <v>15</v>
      </c>
      <c r="T2812" t="s">
        <v>1813</v>
      </c>
      <c r="U2812" s="16">
        <v>45839</v>
      </c>
      <c r="V2812" s="16">
        <v>45839</v>
      </c>
      <c r="Y2812" s="16">
        <v>45839</v>
      </c>
      <c r="AB2812" t="s">
        <v>6501</v>
      </c>
    </row>
    <row r="2813" spans="1:28" x14ac:dyDescent="0.35">
      <c r="A2813" t="s">
        <v>2156</v>
      </c>
      <c r="B2813" t="s">
        <v>2157</v>
      </c>
      <c r="C2813" t="s">
        <v>115</v>
      </c>
      <c r="D2813" t="s">
        <v>114</v>
      </c>
      <c r="E2813" s="16">
        <v>45807</v>
      </c>
      <c r="F2813">
        <v>4001948822</v>
      </c>
      <c r="G2813" t="s">
        <v>1809</v>
      </c>
      <c r="H2813" t="s">
        <v>5773</v>
      </c>
      <c r="I2813" t="s">
        <v>2032</v>
      </c>
      <c r="J2813">
        <v>3109084</v>
      </c>
      <c r="K2813">
        <v>6607476</v>
      </c>
      <c r="M2813">
        <v>1</v>
      </c>
      <c r="N2813">
        <v>2948.33</v>
      </c>
      <c r="O2813">
        <v>2948.33</v>
      </c>
      <c r="P2813" t="s">
        <v>1811</v>
      </c>
      <c r="Q2813" t="s">
        <v>1812</v>
      </c>
      <c r="R2813" s="16">
        <v>45817</v>
      </c>
      <c r="S2813">
        <v>15</v>
      </c>
      <c r="T2813" t="s">
        <v>1813</v>
      </c>
      <c r="U2813" s="16">
        <v>45839</v>
      </c>
      <c r="V2813" s="16">
        <v>45839</v>
      </c>
      <c r="Y2813" s="16">
        <v>45839</v>
      </c>
      <c r="AB2813" t="s">
        <v>6501</v>
      </c>
    </row>
    <row r="2814" spans="1:28" x14ac:dyDescent="0.35">
      <c r="A2814" t="s">
        <v>2156</v>
      </c>
      <c r="B2814" t="s">
        <v>2157</v>
      </c>
      <c r="C2814" t="s">
        <v>115</v>
      </c>
      <c r="D2814" t="s">
        <v>114</v>
      </c>
      <c r="E2814" s="16">
        <v>45807</v>
      </c>
      <c r="F2814">
        <v>4001948822</v>
      </c>
      <c r="G2814" t="s">
        <v>1809</v>
      </c>
      <c r="H2814" t="s">
        <v>5774</v>
      </c>
      <c r="I2814" t="s">
        <v>2032</v>
      </c>
      <c r="J2814">
        <v>3109084</v>
      </c>
      <c r="K2814">
        <v>6607476</v>
      </c>
      <c r="M2814">
        <v>1</v>
      </c>
      <c r="N2814">
        <v>3590.13</v>
      </c>
      <c r="O2814">
        <v>3590.13</v>
      </c>
      <c r="P2814" t="s">
        <v>1811</v>
      </c>
      <c r="Q2814" t="s">
        <v>1812</v>
      </c>
      <c r="R2814" s="16">
        <v>45817</v>
      </c>
      <c r="S2814">
        <v>15</v>
      </c>
      <c r="T2814" t="s">
        <v>1813</v>
      </c>
      <c r="U2814" s="16">
        <v>45839</v>
      </c>
      <c r="V2814" s="16">
        <v>45839</v>
      </c>
      <c r="Y2814" s="16">
        <v>45839</v>
      </c>
      <c r="AB2814" t="s">
        <v>6501</v>
      </c>
    </row>
    <row r="2815" spans="1:28" x14ac:dyDescent="0.35">
      <c r="A2815" t="s">
        <v>2156</v>
      </c>
      <c r="B2815" t="s">
        <v>2157</v>
      </c>
      <c r="C2815" t="s">
        <v>115</v>
      </c>
      <c r="D2815" t="s">
        <v>114</v>
      </c>
      <c r="E2815" s="16">
        <v>45807</v>
      </c>
      <c r="F2815">
        <v>4001948822</v>
      </c>
      <c r="G2815" t="s">
        <v>1809</v>
      </c>
      <c r="H2815" t="s">
        <v>5775</v>
      </c>
      <c r="I2815" t="s">
        <v>2106</v>
      </c>
      <c r="J2815">
        <v>3109084</v>
      </c>
      <c r="K2815">
        <v>6607476</v>
      </c>
      <c r="M2815">
        <v>1</v>
      </c>
      <c r="N2815">
        <v>240.58</v>
      </c>
      <c r="O2815">
        <v>240.58</v>
      </c>
      <c r="P2815" t="s">
        <v>1811</v>
      </c>
      <c r="Q2815" t="s">
        <v>1812</v>
      </c>
      <c r="R2815" s="16">
        <v>45817</v>
      </c>
      <c r="S2815">
        <v>15</v>
      </c>
      <c r="T2815" t="s">
        <v>1813</v>
      </c>
      <c r="U2815" s="16">
        <v>45839</v>
      </c>
      <c r="V2815" s="16">
        <v>45839</v>
      </c>
      <c r="Y2815" s="16">
        <v>45839</v>
      </c>
      <c r="AB2815" t="s">
        <v>6501</v>
      </c>
    </row>
    <row r="2816" spans="1:28" x14ac:dyDescent="0.35">
      <c r="A2816" t="s">
        <v>2156</v>
      </c>
      <c r="B2816" t="s">
        <v>2157</v>
      </c>
      <c r="C2816" t="s">
        <v>115</v>
      </c>
      <c r="D2816" t="s">
        <v>114</v>
      </c>
      <c r="E2816" s="16">
        <v>45807</v>
      </c>
      <c r="F2816">
        <v>4001948822</v>
      </c>
      <c r="G2816" t="s">
        <v>1809</v>
      </c>
      <c r="H2816" t="s">
        <v>2656</v>
      </c>
      <c r="I2816" t="s">
        <v>2106</v>
      </c>
      <c r="J2816">
        <v>3109084</v>
      </c>
      <c r="K2816">
        <v>6607476</v>
      </c>
      <c r="M2816">
        <v>1</v>
      </c>
      <c r="N2816">
        <v>620.01</v>
      </c>
      <c r="O2816">
        <v>620.01</v>
      </c>
      <c r="P2816" t="s">
        <v>1811</v>
      </c>
      <c r="Q2816" t="s">
        <v>1812</v>
      </c>
      <c r="R2816" s="16">
        <v>45817</v>
      </c>
      <c r="S2816">
        <v>15</v>
      </c>
      <c r="T2816" t="s">
        <v>1813</v>
      </c>
      <c r="U2816" s="16">
        <v>45839</v>
      </c>
      <c r="V2816" s="16">
        <v>45839</v>
      </c>
      <c r="Y2816" s="16">
        <v>45839</v>
      </c>
      <c r="AB2816" t="s">
        <v>6501</v>
      </c>
    </row>
    <row r="2817" spans="1:28" x14ac:dyDescent="0.35">
      <c r="A2817" t="s">
        <v>2156</v>
      </c>
      <c r="B2817" t="s">
        <v>2157</v>
      </c>
      <c r="C2817" t="s">
        <v>115</v>
      </c>
      <c r="D2817" t="s">
        <v>114</v>
      </c>
      <c r="E2817" s="16">
        <v>45807</v>
      </c>
      <c r="F2817">
        <v>4001948822</v>
      </c>
      <c r="G2817" t="s">
        <v>1809</v>
      </c>
      <c r="H2817" t="s">
        <v>5776</v>
      </c>
      <c r="I2817" t="s">
        <v>2106</v>
      </c>
      <c r="J2817">
        <v>3109084</v>
      </c>
      <c r="K2817">
        <v>6607476</v>
      </c>
      <c r="M2817">
        <v>1</v>
      </c>
      <c r="N2817">
        <v>376.4</v>
      </c>
      <c r="O2817">
        <v>376.4</v>
      </c>
      <c r="P2817" t="s">
        <v>1811</v>
      </c>
      <c r="Q2817" t="s">
        <v>1812</v>
      </c>
      <c r="R2817" s="16">
        <v>45817</v>
      </c>
      <c r="S2817">
        <v>15</v>
      </c>
      <c r="T2817" t="s">
        <v>1813</v>
      </c>
      <c r="U2817" s="16">
        <v>45839</v>
      </c>
      <c r="V2817" s="16">
        <v>45839</v>
      </c>
      <c r="Y2817" s="16">
        <v>45839</v>
      </c>
      <c r="AB2817" t="s">
        <v>6501</v>
      </c>
    </row>
    <row r="2818" spans="1:28" x14ac:dyDescent="0.35">
      <c r="A2818" t="s">
        <v>2156</v>
      </c>
      <c r="B2818" t="s">
        <v>2157</v>
      </c>
      <c r="C2818" t="s">
        <v>115</v>
      </c>
      <c r="D2818" t="s">
        <v>114</v>
      </c>
      <c r="E2818" s="16">
        <v>45807</v>
      </c>
      <c r="F2818">
        <v>4001948822</v>
      </c>
      <c r="G2818" t="s">
        <v>1809</v>
      </c>
      <c r="H2818" t="s">
        <v>5777</v>
      </c>
      <c r="I2818" t="s">
        <v>2106</v>
      </c>
      <c r="J2818">
        <v>3109084</v>
      </c>
      <c r="K2818">
        <v>6607476</v>
      </c>
      <c r="M2818">
        <v>1</v>
      </c>
      <c r="N2818">
        <v>674.46</v>
      </c>
      <c r="O2818">
        <v>674.46</v>
      </c>
      <c r="P2818" t="s">
        <v>1811</v>
      </c>
      <c r="Q2818" t="s">
        <v>1812</v>
      </c>
      <c r="R2818" s="16">
        <v>45817</v>
      </c>
      <c r="S2818">
        <v>15</v>
      </c>
      <c r="T2818" t="s">
        <v>1813</v>
      </c>
      <c r="U2818" s="16">
        <v>45839</v>
      </c>
      <c r="V2818" s="16">
        <v>45839</v>
      </c>
      <c r="Y2818" s="16">
        <v>45839</v>
      </c>
      <c r="AB2818" t="s">
        <v>6501</v>
      </c>
    </row>
    <row r="2819" spans="1:28" x14ac:dyDescent="0.35">
      <c r="A2819" t="s">
        <v>2156</v>
      </c>
      <c r="B2819" t="s">
        <v>2157</v>
      </c>
      <c r="C2819" t="s">
        <v>115</v>
      </c>
      <c r="D2819" t="s">
        <v>114</v>
      </c>
      <c r="E2819" s="16">
        <v>45807</v>
      </c>
      <c r="F2819">
        <v>4001948822</v>
      </c>
      <c r="G2819" t="s">
        <v>1809</v>
      </c>
      <c r="H2819" t="s">
        <v>2374</v>
      </c>
      <c r="I2819" t="s">
        <v>1835</v>
      </c>
      <c r="J2819">
        <v>3109084</v>
      </c>
      <c r="K2819">
        <v>6607476</v>
      </c>
      <c r="M2819">
        <v>6</v>
      </c>
      <c r="N2819">
        <v>93.38</v>
      </c>
      <c r="O2819">
        <v>560.28</v>
      </c>
      <c r="P2819" t="s">
        <v>1811</v>
      </c>
      <c r="Q2819" t="s">
        <v>1812</v>
      </c>
      <c r="R2819" s="16">
        <v>45817</v>
      </c>
      <c r="S2819">
        <v>15</v>
      </c>
      <c r="T2819" t="s">
        <v>1813</v>
      </c>
      <c r="U2819" s="16">
        <v>45839</v>
      </c>
      <c r="V2819" s="16">
        <v>45839</v>
      </c>
      <c r="Y2819" s="16">
        <v>45839</v>
      </c>
      <c r="AB2819" t="s">
        <v>6501</v>
      </c>
    </row>
    <row r="2820" spans="1:28" x14ac:dyDescent="0.35">
      <c r="A2820" t="s">
        <v>2156</v>
      </c>
      <c r="B2820" t="s">
        <v>2157</v>
      </c>
      <c r="C2820" t="s">
        <v>115</v>
      </c>
      <c r="D2820" t="s">
        <v>114</v>
      </c>
      <c r="E2820" s="16">
        <v>45807</v>
      </c>
      <c r="F2820">
        <v>4001948822</v>
      </c>
      <c r="G2820" t="s">
        <v>1809</v>
      </c>
      <c r="H2820" t="s">
        <v>5778</v>
      </c>
      <c r="I2820" t="s">
        <v>4140</v>
      </c>
      <c r="J2820">
        <v>3109084</v>
      </c>
      <c r="K2820">
        <v>6607476</v>
      </c>
      <c r="M2820">
        <v>1</v>
      </c>
      <c r="N2820">
        <v>11.65</v>
      </c>
      <c r="O2820">
        <v>11.65</v>
      </c>
      <c r="P2820" t="s">
        <v>1811</v>
      </c>
      <c r="Q2820" t="s">
        <v>1812</v>
      </c>
      <c r="R2820" s="16">
        <v>45817</v>
      </c>
      <c r="S2820">
        <v>15</v>
      </c>
      <c r="T2820" t="s">
        <v>1813</v>
      </c>
      <c r="U2820" s="16">
        <v>45839</v>
      </c>
      <c r="V2820" s="16">
        <v>45839</v>
      </c>
      <c r="Y2820" s="16">
        <v>45839</v>
      </c>
      <c r="AB2820" t="s">
        <v>6501</v>
      </c>
    </row>
    <row r="2821" spans="1:28" x14ac:dyDescent="0.35">
      <c r="A2821" t="s">
        <v>2156</v>
      </c>
      <c r="B2821" t="s">
        <v>2157</v>
      </c>
      <c r="C2821" t="s">
        <v>115</v>
      </c>
      <c r="D2821" t="s">
        <v>114</v>
      </c>
      <c r="E2821" s="16">
        <v>45807</v>
      </c>
      <c r="F2821">
        <v>4001948822</v>
      </c>
      <c r="G2821" t="s">
        <v>1809</v>
      </c>
      <c r="H2821" t="s">
        <v>2657</v>
      </c>
      <c r="I2821" t="s">
        <v>2159</v>
      </c>
      <c r="J2821">
        <v>3109084</v>
      </c>
      <c r="K2821">
        <v>6607476</v>
      </c>
      <c r="M2821">
        <v>1</v>
      </c>
      <c r="N2821">
        <v>0.86</v>
      </c>
      <c r="O2821">
        <v>0.86</v>
      </c>
      <c r="P2821" t="s">
        <v>1811</v>
      </c>
      <c r="Q2821" t="s">
        <v>1812</v>
      </c>
      <c r="R2821" s="16">
        <v>45817</v>
      </c>
      <c r="S2821">
        <v>15</v>
      </c>
      <c r="T2821" t="s">
        <v>1813</v>
      </c>
      <c r="U2821" s="16">
        <v>45839</v>
      </c>
      <c r="V2821" s="16">
        <v>45839</v>
      </c>
      <c r="Y2821" s="16">
        <v>45839</v>
      </c>
      <c r="AB2821" t="s">
        <v>6501</v>
      </c>
    </row>
    <row r="2822" spans="1:28" x14ac:dyDescent="0.35">
      <c r="A2822" t="s">
        <v>2156</v>
      </c>
      <c r="B2822" t="s">
        <v>2157</v>
      </c>
      <c r="C2822" t="s">
        <v>115</v>
      </c>
      <c r="D2822" t="s">
        <v>114</v>
      </c>
      <c r="E2822" s="16">
        <v>45807</v>
      </c>
      <c r="F2822">
        <v>4001948822</v>
      </c>
      <c r="G2822" t="s">
        <v>1809</v>
      </c>
      <c r="H2822" t="s">
        <v>5779</v>
      </c>
      <c r="I2822" t="s">
        <v>2106</v>
      </c>
      <c r="J2822">
        <v>3109084</v>
      </c>
      <c r="K2822">
        <v>6607476</v>
      </c>
      <c r="M2822">
        <v>1</v>
      </c>
      <c r="N2822">
        <v>233.61</v>
      </c>
      <c r="O2822">
        <v>233.61</v>
      </c>
      <c r="P2822" t="s">
        <v>1811</v>
      </c>
      <c r="Q2822" t="s">
        <v>1812</v>
      </c>
      <c r="R2822" s="16">
        <v>45817</v>
      </c>
      <c r="S2822">
        <v>15</v>
      </c>
      <c r="T2822" t="s">
        <v>1813</v>
      </c>
      <c r="U2822" s="16">
        <v>45839</v>
      </c>
      <c r="V2822" s="16">
        <v>45839</v>
      </c>
      <c r="Y2822" s="16">
        <v>45839</v>
      </c>
      <c r="AB2822" t="s">
        <v>6501</v>
      </c>
    </row>
    <row r="2823" spans="1:28" x14ac:dyDescent="0.35">
      <c r="A2823" t="s">
        <v>2156</v>
      </c>
      <c r="B2823" t="s">
        <v>2157</v>
      </c>
      <c r="C2823" t="s">
        <v>115</v>
      </c>
      <c r="D2823" t="s">
        <v>114</v>
      </c>
      <c r="E2823" s="16">
        <v>45807</v>
      </c>
      <c r="F2823">
        <v>4001948822</v>
      </c>
      <c r="G2823" t="s">
        <v>1809</v>
      </c>
      <c r="H2823" t="s">
        <v>5780</v>
      </c>
      <c r="I2823" t="s">
        <v>2106</v>
      </c>
      <c r="J2823">
        <v>3109084</v>
      </c>
      <c r="K2823">
        <v>6607476</v>
      </c>
      <c r="M2823">
        <v>1</v>
      </c>
      <c r="N2823">
        <v>289.75</v>
      </c>
      <c r="O2823">
        <v>289.75</v>
      </c>
      <c r="P2823" t="s">
        <v>1811</v>
      </c>
      <c r="Q2823" t="s">
        <v>1812</v>
      </c>
      <c r="R2823" s="16">
        <v>45817</v>
      </c>
      <c r="S2823">
        <v>15</v>
      </c>
      <c r="T2823" t="s">
        <v>1813</v>
      </c>
      <c r="U2823" s="16">
        <v>45839</v>
      </c>
      <c r="V2823" s="16">
        <v>45839</v>
      </c>
      <c r="Y2823" s="16">
        <v>45839</v>
      </c>
      <c r="AB2823" t="s">
        <v>6501</v>
      </c>
    </row>
    <row r="2824" spans="1:28" x14ac:dyDescent="0.35">
      <c r="A2824" t="s">
        <v>2156</v>
      </c>
      <c r="B2824" t="s">
        <v>2157</v>
      </c>
      <c r="C2824" t="s">
        <v>115</v>
      </c>
      <c r="D2824" t="s">
        <v>114</v>
      </c>
      <c r="E2824" s="16">
        <v>45807</v>
      </c>
      <c r="F2824">
        <v>4001948822</v>
      </c>
      <c r="G2824" t="s">
        <v>1809</v>
      </c>
      <c r="H2824" t="s">
        <v>5781</v>
      </c>
      <c r="I2824" t="s">
        <v>2106</v>
      </c>
      <c r="J2824">
        <v>3109084</v>
      </c>
      <c r="K2824">
        <v>6607476</v>
      </c>
      <c r="M2824">
        <v>1</v>
      </c>
      <c r="N2824">
        <v>212.92</v>
      </c>
      <c r="O2824">
        <v>212.92</v>
      </c>
      <c r="P2824" t="s">
        <v>1811</v>
      </c>
      <c r="Q2824" t="s">
        <v>1812</v>
      </c>
      <c r="R2824" s="16">
        <v>45817</v>
      </c>
      <c r="S2824">
        <v>15</v>
      </c>
      <c r="T2824" t="s">
        <v>1813</v>
      </c>
      <c r="U2824" s="16">
        <v>45839</v>
      </c>
      <c r="V2824" s="16">
        <v>45839</v>
      </c>
      <c r="Y2824" s="16">
        <v>45839</v>
      </c>
      <c r="AB2824" t="s">
        <v>6501</v>
      </c>
    </row>
    <row r="2825" spans="1:28" x14ac:dyDescent="0.35">
      <c r="A2825" t="s">
        <v>2156</v>
      </c>
      <c r="B2825" t="s">
        <v>2157</v>
      </c>
      <c r="C2825" t="s">
        <v>115</v>
      </c>
      <c r="D2825" t="s">
        <v>114</v>
      </c>
      <c r="E2825" s="16">
        <v>45807</v>
      </c>
      <c r="F2825">
        <v>4001948822</v>
      </c>
      <c r="G2825" t="s">
        <v>1809</v>
      </c>
      <c r="H2825" t="s">
        <v>2158</v>
      </c>
      <c r="I2825" t="s">
        <v>2159</v>
      </c>
      <c r="J2825">
        <v>3109084</v>
      </c>
      <c r="K2825">
        <v>6607476</v>
      </c>
      <c r="M2825">
        <v>3</v>
      </c>
      <c r="N2825">
        <v>0.57999999999999996</v>
      </c>
      <c r="O2825">
        <v>1.74</v>
      </c>
      <c r="P2825" t="s">
        <v>1811</v>
      </c>
      <c r="Q2825" t="s">
        <v>1812</v>
      </c>
      <c r="R2825" s="16">
        <v>45817</v>
      </c>
      <c r="S2825">
        <v>15</v>
      </c>
      <c r="T2825" t="s">
        <v>1813</v>
      </c>
      <c r="U2825" s="16">
        <v>45839</v>
      </c>
      <c r="V2825" s="16">
        <v>45839</v>
      </c>
      <c r="Y2825" s="16">
        <v>45839</v>
      </c>
      <c r="AB2825" t="s">
        <v>6501</v>
      </c>
    </row>
    <row r="2826" spans="1:28" x14ac:dyDescent="0.35">
      <c r="A2826" t="s">
        <v>2156</v>
      </c>
      <c r="B2826" t="s">
        <v>2157</v>
      </c>
      <c r="C2826" t="s">
        <v>115</v>
      </c>
      <c r="D2826" t="s">
        <v>114</v>
      </c>
      <c r="E2826" s="16">
        <v>45807</v>
      </c>
      <c r="F2826">
        <v>4001948822</v>
      </c>
      <c r="G2826" t="s">
        <v>1809</v>
      </c>
      <c r="H2826" t="s">
        <v>5782</v>
      </c>
      <c r="I2826" t="s">
        <v>1828</v>
      </c>
      <c r="J2826">
        <v>3109084</v>
      </c>
      <c r="K2826">
        <v>6607476</v>
      </c>
      <c r="M2826">
        <v>1</v>
      </c>
      <c r="N2826">
        <v>170.34</v>
      </c>
      <c r="O2826">
        <v>170.34</v>
      </c>
      <c r="P2826" t="s">
        <v>1811</v>
      </c>
      <c r="Q2826" t="s">
        <v>1812</v>
      </c>
      <c r="R2826" s="16">
        <v>45817</v>
      </c>
      <c r="S2826">
        <v>15</v>
      </c>
      <c r="T2826" t="s">
        <v>1813</v>
      </c>
      <c r="U2826" s="16">
        <v>45839</v>
      </c>
      <c r="V2826" s="16">
        <v>45839</v>
      </c>
      <c r="Y2826" s="16">
        <v>45839</v>
      </c>
      <c r="AB2826" t="s">
        <v>6501</v>
      </c>
    </row>
    <row r="2827" spans="1:28" x14ac:dyDescent="0.35">
      <c r="A2827" t="s">
        <v>2156</v>
      </c>
      <c r="B2827" t="s">
        <v>2157</v>
      </c>
      <c r="C2827" t="s">
        <v>115</v>
      </c>
      <c r="D2827" t="s">
        <v>114</v>
      </c>
      <c r="E2827" s="16">
        <v>45807</v>
      </c>
      <c r="F2827">
        <v>4001948822</v>
      </c>
      <c r="G2827" t="s">
        <v>1809</v>
      </c>
      <c r="H2827" t="s">
        <v>5783</v>
      </c>
      <c r="I2827" t="s">
        <v>1825</v>
      </c>
      <c r="J2827">
        <v>3109084</v>
      </c>
      <c r="K2827">
        <v>6607476</v>
      </c>
      <c r="M2827">
        <v>2</v>
      </c>
      <c r="N2827">
        <v>81.239999999999995</v>
      </c>
      <c r="O2827">
        <v>162.47999999999999</v>
      </c>
      <c r="P2827" t="s">
        <v>1811</v>
      </c>
      <c r="Q2827" t="s">
        <v>1812</v>
      </c>
      <c r="R2827" s="16">
        <v>45817</v>
      </c>
      <c r="S2827">
        <v>15</v>
      </c>
      <c r="T2827" t="s">
        <v>1813</v>
      </c>
      <c r="U2827" s="16">
        <v>45839</v>
      </c>
      <c r="V2827" s="16">
        <v>45839</v>
      </c>
      <c r="Y2827" s="16">
        <v>45839</v>
      </c>
      <c r="AB2827" t="s">
        <v>6501</v>
      </c>
    </row>
    <row r="2828" spans="1:28" x14ac:dyDescent="0.35">
      <c r="A2828" t="s">
        <v>2156</v>
      </c>
      <c r="B2828" t="s">
        <v>2157</v>
      </c>
      <c r="C2828" t="s">
        <v>115</v>
      </c>
      <c r="D2828" t="s">
        <v>114</v>
      </c>
      <c r="E2828" s="16">
        <v>45807</v>
      </c>
      <c r="F2828">
        <v>4001948822</v>
      </c>
      <c r="G2828" t="s">
        <v>1809</v>
      </c>
      <c r="H2828" t="s">
        <v>5784</v>
      </c>
      <c r="I2828" t="s">
        <v>2093</v>
      </c>
      <c r="J2828">
        <v>3109084</v>
      </c>
      <c r="K2828">
        <v>6607476</v>
      </c>
      <c r="M2828">
        <v>8</v>
      </c>
      <c r="N2828">
        <v>45.09</v>
      </c>
      <c r="O2828">
        <v>360.72</v>
      </c>
      <c r="P2828" t="s">
        <v>1811</v>
      </c>
      <c r="Q2828" t="s">
        <v>1812</v>
      </c>
      <c r="R2828" s="16">
        <v>45817</v>
      </c>
      <c r="S2828">
        <v>15</v>
      </c>
      <c r="T2828" t="s">
        <v>1813</v>
      </c>
      <c r="U2828" s="16">
        <v>45839</v>
      </c>
      <c r="V2828" s="16">
        <v>45839</v>
      </c>
      <c r="Y2828" s="16">
        <v>45839</v>
      </c>
      <c r="AB2828" t="s">
        <v>6501</v>
      </c>
    </row>
    <row r="2829" spans="1:28" x14ac:dyDescent="0.35">
      <c r="A2829" t="s">
        <v>2156</v>
      </c>
      <c r="B2829" t="s">
        <v>2157</v>
      </c>
      <c r="C2829" t="s">
        <v>115</v>
      </c>
      <c r="D2829" t="s">
        <v>114</v>
      </c>
      <c r="E2829" s="16">
        <v>45807</v>
      </c>
      <c r="F2829">
        <v>4001948822</v>
      </c>
      <c r="G2829" t="s">
        <v>1809</v>
      </c>
      <c r="H2829" t="s">
        <v>2638</v>
      </c>
      <c r="I2829" t="s">
        <v>1852</v>
      </c>
      <c r="J2829">
        <v>3109084</v>
      </c>
      <c r="K2829">
        <v>6607476</v>
      </c>
      <c r="M2829">
        <v>2</v>
      </c>
      <c r="N2829">
        <v>15.18</v>
      </c>
      <c r="O2829">
        <v>30.36</v>
      </c>
      <c r="P2829" t="s">
        <v>1811</v>
      </c>
      <c r="Q2829" t="s">
        <v>1812</v>
      </c>
      <c r="R2829" s="16">
        <v>45817</v>
      </c>
      <c r="S2829">
        <v>15</v>
      </c>
      <c r="T2829" t="s">
        <v>1813</v>
      </c>
      <c r="U2829" s="16">
        <v>45839</v>
      </c>
      <c r="V2829" s="16">
        <v>45839</v>
      </c>
      <c r="Y2829" s="16">
        <v>45839</v>
      </c>
      <c r="AB2829" t="s">
        <v>6501</v>
      </c>
    </row>
    <row r="2830" spans="1:28" x14ac:dyDescent="0.35">
      <c r="A2830" t="s">
        <v>2156</v>
      </c>
      <c r="B2830" t="s">
        <v>2157</v>
      </c>
      <c r="C2830" t="s">
        <v>115</v>
      </c>
      <c r="D2830" t="s">
        <v>114</v>
      </c>
      <c r="E2830" s="16">
        <v>45807</v>
      </c>
      <c r="F2830">
        <v>4001948822</v>
      </c>
      <c r="G2830" t="s">
        <v>1809</v>
      </c>
      <c r="H2830" t="s">
        <v>5817</v>
      </c>
      <c r="I2830" t="s">
        <v>1828</v>
      </c>
      <c r="J2830">
        <v>3109084</v>
      </c>
      <c r="K2830">
        <v>6607476</v>
      </c>
      <c r="M2830">
        <v>1</v>
      </c>
      <c r="N2830">
        <v>665.34</v>
      </c>
      <c r="O2830">
        <v>665.34</v>
      </c>
      <c r="P2830" t="s">
        <v>1811</v>
      </c>
      <c r="Q2830" t="s">
        <v>1812</v>
      </c>
      <c r="R2830" s="16">
        <v>45817</v>
      </c>
      <c r="S2830">
        <v>15</v>
      </c>
      <c r="T2830" t="s">
        <v>1813</v>
      </c>
      <c r="U2830" s="16">
        <v>45839</v>
      </c>
      <c r="V2830" s="16">
        <v>45839</v>
      </c>
      <c r="Y2830" s="16">
        <v>45839</v>
      </c>
      <c r="AB2830" t="s">
        <v>6501</v>
      </c>
    </row>
    <row r="2831" spans="1:28" x14ac:dyDescent="0.35">
      <c r="A2831" t="s">
        <v>2156</v>
      </c>
      <c r="B2831" t="s">
        <v>2157</v>
      </c>
      <c r="C2831" t="s">
        <v>115</v>
      </c>
      <c r="D2831" t="s">
        <v>114</v>
      </c>
      <c r="E2831" s="16">
        <v>45807</v>
      </c>
      <c r="F2831">
        <v>4001948822</v>
      </c>
      <c r="G2831" t="s">
        <v>1809</v>
      </c>
      <c r="H2831" t="s">
        <v>5785</v>
      </c>
      <c r="I2831" t="s">
        <v>1828</v>
      </c>
      <c r="J2831">
        <v>3109084</v>
      </c>
      <c r="K2831">
        <v>6607476</v>
      </c>
      <c r="M2831">
        <v>1</v>
      </c>
      <c r="N2831">
        <v>131.4</v>
      </c>
      <c r="O2831">
        <v>131.4</v>
      </c>
      <c r="P2831" t="s">
        <v>1811</v>
      </c>
      <c r="Q2831" t="s">
        <v>1812</v>
      </c>
      <c r="R2831" s="16">
        <v>45817</v>
      </c>
      <c r="S2831">
        <v>15</v>
      </c>
      <c r="T2831" t="s">
        <v>1813</v>
      </c>
      <c r="U2831" s="16">
        <v>45839</v>
      </c>
      <c r="V2831" s="16">
        <v>45839</v>
      </c>
      <c r="Y2831" s="16">
        <v>45839</v>
      </c>
      <c r="AB2831" t="s">
        <v>6501</v>
      </c>
    </row>
    <row r="2832" spans="1:28" x14ac:dyDescent="0.35">
      <c r="A2832" t="s">
        <v>2156</v>
      </c>
      <c r="B2832" t="s">
        <v>2157</v>
      </c>
      <c r="C2832" t="s">
        <v>115</v>
      </c>
      <c r="D2832" t="s">
        <v>114</v>
      </c>
      <c r="E2832" s="16">
        <v>45807</v>
      </c>
      <c r="F2832">
        <v>4001948822</v>
      </c>
      <c r="G2832" t="s">
        <v>1809</v>
      </c>
      <c r="H2832" t="s">
        <v>2513</v>
      </c>
      <c r="I2832" t="s">
        <v>1895</v>
      </c>
      <c r="J2832">
        <v>3109084</v>
      </c>
      <c r="K2832">
        <v>6607476</v>
      </c>
      <c r="M2832">
        <v>4</v>
      </c>
      <c r="N2832">
        <v>155.33000000000001</v>
      </c>
      <c r="O2832">
        <v>621.32000000000005</v>
      </c>
      <c r="P2832" t="s">
        <v>1811</v>
      </c>
      <c r="Q2832" t="s">
        <v>1812</v>
      </c>
      <c r="R2832" s="16">
        <v>45817</v>
      </c>
      <c r="S2832">
        <v>15</v>
      </c>
      <c r="T2832" t="s">
        <v>1813</v>
      </c>
      <c r="U2832" s="16">
        <v>45839</v>
      </c>
      <c r="V2832" s="16">
        <v>45839</v>
      </c>
      <c r="Y2832" s="16">
        <v>45839</v>
      </c>
      <c r="AB2832" t="s">
        <v>6501</v>
      </c>
    </row>
    <row r="2833" spans="1:28" x14ac:dyDescent="0.35">
      <c r="A2833" t="s">
        <v>2156</v>
      </c>
      <c r="B2833" t="s">
        <v>2157</v>
      </c>
      <c r="C2833" t="s">
        <v>115</v>
      </c>
      <c r="D2833" t="s">
        <v>114</v>
      </c>
      <c r="E2833" s="16">
        <v>45807</v>
      </c>
      <c r="F2833">
        <v>4001948822</v>
      </c>
      <c r="G2833" t="s">
        <v>1809</v>
      </c>
      <c r="H2833" t="s">
        <v>5786</v>
      </c>
      <c r="I2833" t="s">
        <v>1852</v>
      </c>
      <c r="J2833">
        <v>3109084</v>
      </c>
      <c r="K2833">
        <v>6607476</v>
      </c>
      <c r="M2833">
        <v>2</v>
      </c>
      <c r="N2833">
        <v>17.7</v>
      </c>
      <c r="O2833">
        <v>35.4</v>
      </c>
      <c r="P2833" t="s">
        <v>1811</v>
      </c>
      <c r="Q2833" t="s">
        <v>1812</v>
      </c>
      <c r="R2833" s="16">
        <v>45817</v>
      </c>
      <c r="S2833">
        <v>15</v>
      </c>
      <c r="T2833" t="s">
        <v>1813</v>
      </c>
      <c r="U2833" s="16">
        <v>45839</v>
      </c>
      <c r="V2833" s="16">
        <v>45839</v>
      </c>
      <c r="Y2833" s="16">
        <v>45839</v>
      </c>
      <c r="AB2833" t="s">
        <v>6501</v>
      </c>
    </row>
    <row r="2834" spans="1:28" x14ac:dyDescent="0.35">
      <c r="A2834" t="s">
        <v>2156</v>
      </c>
      <c r="B2834" t="s">
        <v>2157</v>
      </c>
      <c r="C2834" t="s">
        <v>115</v>
      </c>
      <c r="D2834" t="s">
        <v>114</v>
      </c>
      <c r="E2834" s="16">
        <v>45807</v>
      </c>
      <c r="F2834">
        <v>4001948822</v>
      </c>
      <c r="G2834" t="s">
        <v>1809</v>
      </c>
      <c r="H2834" t="s">
        <v>5787</v>
      </c>
      <c r="I2834" t="s">
        <v>1852</v>
      </c>
      <c r="J2834">
        <v>3109084</v>
      </c>
      <c r="K2834">
        <v>6607476</v>
      </c>
      <c r="M2834">
        <v>7</v>
      </c>
      <c r="N2834">
        <v>16.649999999999999</v>
      </c>
      <c r="O2834">
        <v>116.55</v>
      </c>
      <c r="P2834" t="s">
        <v>1811</v>
      </c>
      <c r="Q2834" t="s">
        <v>1812</v>
      </c>
      <c r="R2834" s="16">
        <v>45817</v>
      </c>
      <c r="S2834">
        <v>15</v>
      </c>
      <c r="T2834" t="s">
        <v>1813</v>
      </c>
      <c r="U2834" s="16">
        <v>45839</v>
      </c>
      <c r="V2834" s="16">
        <v>45839</v>
      </c>
      <c r="Y2834" s="16">
        <v>45839</v>
      </c>
      <c r="AB2834" t="s">
        <v>6501</v>
      </c>
    </row>
    <row r="2835" spans="1:28" x14ac:dyDescent="0.35">
      <c r="A2835" t="s">
        <v>2156</v>
      </c>
      <c r="B2835" t="s">
        <v>2157</v>
      </c>
      <c r="C2835" t="s">
        <v>115</v>
      </c>
      <c r="D2835" t="s">
        <v>114</v>
      </c>
      <c r="E2835" s="16">
        <v>45807</v>
      </c>
      <c r="F2835">
        <v>4001948822</v>
      </c>
      <c r="G2835" t="s">
        <v>1809</v>
      </c>
      <c r="H2835" t="s">
        <v>5788</v>
      </c>
      <c r="I2835" t="s">
        <v>2093</v>
      </c>
      <c r="J2835">
        <v>3109084</v>
      </c>
      <c r="K2835">
        <v>6607476</v>
      </c>
      <c r="M2835">
        <v>2</v>
      </c>
      <c r="N2835">
        <v>52.42</v>
      </c>
      <c r="O2835">
        <v>104.84</v>
      </c>
      <c r="P2835" t="s">
        <v>1811</v>
      </c>
      <c r="Q2835" t="s">
        <v>1812</v>
      </c>
      <c r="R2835" s="16">
        <v>45817</v>
      </c>
      <c r="S2835">
        <v>15</v>
      </c>
      <c r="T2835" t="s">
        <v>1813</v>
      </c>
      <c r="U2835" s="16">
        <v>45839</v>
      </c>
      <c r="V2835" s="16">
        <v>45839</v>
      </c>
      <c r="Y2835" s="16">
        <v>45839</v>
      </c>
      <c r="AB2835" t="s">
        <v>6501</v>
      </c>
    </row>
    <row r="2836" spans="1:28" x14ac:dyDescent="0.35">
      <c r="A2836" t="s">
        <v>2156</v>
      </c>
      <c r="B2836" t="s">
        <v>2157</v>
      </c>
      <c r="C2836" t="s">
        <v>115</v>
      </c>
      <c r="D2836" t="s">
        <v>114</v>
      </c>
      <c r="E2836" s="16">
        <v>45807</v>
      </c>
      <c r="F2836">
        <v>4001948822</v>
      </c>
      <c r="G2836" t="s">
        <v>1809</v>
      </c>
      <c r="H2836" t="s">
        <v>2621</v>
      </c>
      <c r="I2836" t="s">
        <v>1823</v>
      </c>
      <c r="J2836">
        <v>3109084</v>
      </c>
      <c r="K2836">
        <v>6607476</v>
      </c>
      <c r="M2836">
        <v>2</v>
      </c>
      <c r="N2836">
        <v>32.770000000000003</v>
      </c>
      <c r="O2836">
        <v>65.540000000000006</v>
      </c>
      <c r="P2836" t="s">
        <v>1811</v>
      </c>
      <c r="Q2836" t="s">
        <v>1812</v>
      </c>
      <c r="R2836" s="16">
        <v>45817</v>
      </c>
      <c r="S2836">
        <v>15</v>
      </c>
      <c r="T2836" t="s">
        <v>1813</v>
      </c>
      <c r="U2836" s="16">
        <v>45839</v>
      </c>
      <c r="V2836" s="16">
        <v>45839</v>
      </c>
      <c r="Y2836" s="16">
        <v>45839</v>
      </c>
      <c r="AB2836" t="s">
        <v>6501</v>
      </c>
    </row>
    <row r="2837" spans="1:28" x14ac:dyDescent="0.35">
      <c r="A2837" t="s">
        <v>2156</v>
      </c>
      <c r="B2837" t="s">
        <v>2157</v>
      </c>
      <c r="C2837" t="s">
        <v>115</v>
      </c>
      <c r="D2837" t="s">
        <v>114</v>
      </c>
      <c r="E2837" s="16">
        <v>45807</v>
      </c>
      <c r="F2837">
        <v>4001948822</v>
      </c>
      <c r="G2837" t="s">
        <v>1809</v>
      </c>
      <c r="H2837" t="s">
        <v>5789</v>
      </c>
      <c r="I2837" t="s">
        <v>1857</v>
      </c>
      <c r="J2837">
        <v>3109084</v>
      </c>
      <c r="K2837">
        <v>6607476</v>
      </c>
      <c r="M2837">
        <v>2</v>
      </c>
      <c r="N2837">
        <v>308.07</v>
      </c>
      <c r="O2837">
        <v>616.14</v>
      </c>
      <c r="P2837" t="s">
        <v>1811</v>
      </c>
      <c r="Q2837" t="s">
        <v>1812</v>
      </c>
      <c r="R2837" s="16">
        <v>45817</v>
      </c>
      <c r="S2837">
        <v>15</v>
      </c>
      <c r="T2837" t="s">
        <v>1813</v>
      </c>
      <c r="U2837" s="16">
        <v>45839</v>
      </c>
      <c r="V2837" s="16">
        <v>45839</v>
      </c>
      <c r="Y2837" s="16">
        <v>45839</v>
      </c>
      <c r="AB2837" t="s">
        <v>6501</v>
      </c>
    </row>
    <row r="2838" spans="1:28" x14ac:dyDescent="0.35">
      <c r="A2838" t="s">
        <v>2156</v>
      </c>
      <c r="B2838" t="s">
        <v>2157</v>
      </c>
      <c r="C2838" t="s">
        <v>115</v>
      </c>
      <c r="D2838" t="s">
        <v>114</v>
      </c>
      <c r="E2838" s="16">
        <v>45807</v>
      </c>
      <c r="F2838">
        <v>4001948822</v>
      </c>
      <c r="G2838" t="s">
        <v>1809</v>
      </c>
      <c r="H2838" t="s">
        <v>2151</v>
      </c>
      <c r="I2838" t="s">
        <v>2152</v>
      </c>
      <c r="J2838">
        <v>3109084</v>
      </c>
      <c r="K2838">
        <v>6607476</v>
      </c>
      <c r="M2838">
        <v>2</v>
      </c>
      <c r="N2838">
        <v>18.87</v>
      </c>
      <c r="O2838">
        <v>37.74</v>
      </c>
      <c r="P2838" t="s">
        <v>1811</v>
      </c>
      <c r="Q2838" t="s">
        <v>1812</v>
      </c>
      <c r="R2838" s="16">
        <v>45817</v>
      </c>
      <c r="S2838">
        <v>15</v>
      </c>
      <c r="T2838" t="s">
        <v>1813</v>
      </c>
      <c r="U2838" s="16">
        <v>45839</v>
      </c>
      <c r="V2838" s="16">
        <v>45839</v>
      </c>
      <c r="Y2838" s="16">
        <v>45839</v>
      </c>
      <c r="AB2838" t="s">
        <v>6501</v>
      </c>
    </row>
    <row r="2839" spans="1:28" x14ac:dyDescent="0.35">
      <c r="A2839" t="s">
        <v>2156</v>
      </c>
      <c r="B2839" t="s">
        <v>2157</v>
      </c>
      <c r="C2839" t="s">
        <v>115</v>
      </c>
      <c r="D2839" t="s">
        <v>114</v>
      </c>
      <c r="E2839" s="16">
        <v>45807</v>
      </c>
      <c r="F2839">
        <v>4001948822</v>
      </c>
      <c r="G2839" t="s">
        <v>1809</v>
      </c>
      <c r="H2839" t="s">
        <v>2641</v>
      </c>
      <c r="I2839" t="s">
        <v>1833</v>
      </c>
      <c r="J2839">
        <v>3109084</v>
      </c>
      <c r="K2839">
        <v>6607476</v>
      </c>
      <c r="M2839">
        <v>2</v>
      </c>
      <c r="N2839">
        <v>138.01</v>
      </c>
      <c r="O2839">
        <v>276.02</v>
      </c>
      <c r="P2839" t="s">
        <v>1811</v>
      </c>
      <c r="Q2839" t="s">
        <v>1812</v>
      </c>
      <c r="R2839" s="16">
        <v>45817</v>
      </c>
      <c r="S2839">
        <v>15</v>
      </c>
      <c r="T2839" t="s">
        <v>1813</v>
      </c>
      <c r="U2839" s="16">
        <v>45839</v>
      </c>
      <c r="V2839" s="16">
        <v>45839</v>
      </c>
      <c r="Y2839" s="16">
        <v>45839</v>
      </c>
      <c r="AB2839" t="s">
        <v>6501</v>
      </c>
    </row>
    <row r="2840" spans="1:28" x14ac:dyDescent="0.35">
      <c r="A2840" t="s">
        <v>2156</v>
      </c>
      <c r="B2840" t="s">
        <v>2157</v>
      </c>
      <c r="C2840" t="s">
        <v>115</v>
      </c>
      <c r="D2840" t="s">
        <v>114</v>
      </c>
      <c r="E2840" s="16">
        <v>45807</v>
      </c>
      <c r="F2840">
        <v>4001948822</v>
      </c>
      <c r="G2840" t="s">
        <v>1809</v>
      </c>
      <c r="H2840" t="s">
        <v>2642</v>
      </c>
      <c r="I2840" t="s">
        <v>1949</v>
      </c>
      <c r="J2840">
        <v>3109084</v>
      </c>
      <c r="K2840">
        <v>6607476</v>
      </c>
      <c r="M2840">
        <v>4</v>
      </c>
      <c r="N2840">
        <v>9.15</v>
      </c>
      <c r="O2840">
        <v>36.6</v>
      </c>
      <c r="P2840" t="s">
        <v>1811</v>
      </c>
      <c r="Q2840" t="s">
        <v>1812</v>
      </c>
      <c r="R2840" s="16">
        <v>45817</v>
      </c>
      <c r="S2840">
        <v>15</v>
      </c>
      <c r="T2840" t="s">
        <v>1813</v>
      </c>
      <c r="U2840" s="16">
        <v>45839</v>
      </c>
      <c r="V2840" s="16">
        <v>45839</v>
      </c>
      <c r="Y2840" s="16">
        <v>45839</v>
      </c>
      <c r="AB2840" t="s">
        <v>6501</v>
      </c>
    </row>
    <row r="2841" spans="1:28" x14ac:dyDescent="0.35">
      <c r="A2841" t="s">
        <v>2156</v>
      </c>
      <c r="B2841" t="s">
        <v>2157</v>
      </c>
      <c r="C2841" t="s">
        <v>115</v>
      </c>
      <c r="D2841" t="s">
        <v>114</v>
      </c>
      <c r="E2841" s="16">
        <v>45807</v>
      </c>
      <c r="F2841">
        <v>4001948822</v>
      </c>
      <c r="G2841" t="s">
        <v>1809</v>
      </c>
      <c r="H2841" t="s">
        <v>5790</v>
      </c>
      <c r="I2841" t="s">
        <v>5791</v>
      </c>
      <c r="J2841">
        <v>3109084</v>
      </c>
      <c r="K2841">
        <v>6607476</v>
      </c>
      <c r="M2841">
        <v>2</v>
      </c>
      <c r="N2841">
        <v>108.68</v>
      </c>
      <c r="O2841">
        <v>217.36</v>
      </c>
      <c r="P2841" t="s">
        <v>1811</v>
      </c>
      <c r="Q2841" t="s">
        <v>1812</v>
      </c>
      <c r="R2841" s="16">
        <v>45817</v>
      </c>
      <c r="S2841">
        <v>15</v>
      </c>
      <c r="T2841" t="s">
        <v>1813</v>
      </c>
      <c r="U2841" s="16">
        <v>45839</v>
      </c>
      <c r="V2841" s="16">
        <v>45839</v>
      </c>
      <c r="Y2841" s="16">
        <v>45839</v>
      </c>
      <c r="AB2841" t="s">
        <v>6501</v>
      </c>
    </row>
    <row r="2842" spans="1:28" x14ac:dyDescent="0.35">
      <c r="A2842" t="s">
        <v>2156</v>
      </c>
      <c r="B2842" t="s">
        <v>2157</v>
      </c>
      <c r="C2842" t="s">
        <v>115</v>
      </c>
      <c r="D2842" t="s">
        <v>114</v>
      </c>
      <c r="E2842" s="16">
        <v>45807</v>
      </c>
      <c r="F2842">
        <v>4001948822</v>
      </c>
      <c r="G2842" t="s">
        <v>1809</v>
      </c>
      <c r="H2842" t="s">
        <v>5792</v>
      </c>
      <c r="I2842" t="s">
        <v>2251</v>
      </c>
      <c r="J2842">
        <v>3109084</v>
      </c>
      <c r="K2842">
        <v>6607476</v>
      </c>
      <c r="M2842">
        <v>2</v>
      </c>
      <c r="N2842">
        <v>886.91</v>
      </c>
      <c r="O2842">
        <v>1773.82</v>
      </c>
      <c r="P2842" t="s">
        <v>1811</v>
      </c>
      <c r="Q2842" t="s">
        <v>1812</v>
      </c>
      <c r="R2842" s="16">
        <v>45817</v>
      </c>
      <c r="S2842">
        <v>15</v>
      </c>
      <c r="T2842" t="s">
        <v>1813</v>
      </c>
      <c r="U2842" s="16">
        <v>45839</v>
      </c>
      <c r="V2842" s="16">
        <v>45839</v>
      </c>
      <c r="Y2842" s="16">
        <v>45839</v>
      </c>
      <c r="AB2842" t="s">
        <v>6501</v>
      </c>
    </row>
    <row r="2843" spans="1:28" x14ac:dyDescent="0.35">
      <c r="A2843" t="s">
        <v>2156</v>
      </c>
      <c r="B2843" t="s">
        <v>2157</v>
      </c>
      <c r="C2843" t="s">
        <v>115</v>
      </c>
      <c r="D2843" t="s">
        <v>114</v>
      </c>
      <c r="E2843" s="16">
        <v>45807</v>
      </c>
      <c r="F2843">
        <v>4001948822</v>
      </c>
      <c r="G2843" t="s">
        <v>1809</v>
      </c>
      <c r="H2843" t="s">
        <v>5793</v>
      </c>
      <c r="I2843" t="s">
        <v>1822</v>
      </c>
      <c r="J2843">
        <v>3109084</v>
      </c>
      <c r="K2843">
        <v>6607476</v>
      </c>
      <c r="M2843">
        <v>2</v>
      </c>
      <c r="N2843">
        <v>35.78</v>
      </c>
      <c r="O2843">
        <v>71.56</v>
      </c>
      <c r="P2843" t="s">
        <v>1811</v>
      </c>
      <c r="Q2843" t="s">
        <v>1812</v>
      </c>
      <c r="R2843" s="16">
        <v>45817</v>
      </c>
      <c r="S2843">
        <v>15</v>
      </c>
      <c r="T2843" t="s">
        <v>1813</v>
      </c>
      <c r="U2843" s="16">
        <v>45839</v>
      </c>
      <c r="V2843" s="16">
        <v>45839</v>
      </c>
      <c r="Y2843" s="16">
        <v>45839</v>
      </c>
      <c r="AB2843" t="s">
        <v>6501</v>
      </c>
    </row>
    <row r="2844" spans="1:28" x14ac:dyDescent="0.35">
      <c r="A2844" t="s">
        <v>2156</v>
      </c>
      <c r="B2844" t="s">
        <v>2157</v>
      </c>
      <c r="C2844" t="s">
        <v>115</v>
      </c>
      <c r="D2844" t="s">
        <v>114</v>
      </c>
      <c r="E2844" s="16">
        <v>45807</v>
      </c>
      <c r="F2844">
        <v>4001948822</v>
      </c>
      <c r="G2844" t="s">
        <v>1809</v>
      </c>
      <c r="H2844" t="s">
        <v>5794</v>
      </c>
      <c r="I2844" t="s">
        <v>1810</v>
      </c>
      <c r="J2844">
        <v>3109084</v>
      </c>
      <c r="K2844">
        <v>6607476</v>
      </c>
      <c r="M2844">
        <v>8</v>
      </c>
      <c r="N2844">
        <v>1.29</v>
      </c>
      <c r="O2844">
        <v>10.32</v>
      </c>
      <c r="P2844" t="s">
        <v>1811</v>
      </c>
      <c r="Q2844" t="s">
        <v>1812</v>
      </c>
      <c r="R2844" s="16">
        <v>45817</v>
      </c>
      <c r="S2844">
        <v>15</v>
      </c>
      <c r="T2844" t="s">
        <v>1813</v>
      </c>
      <c r="U2844" s="16">
        <v>45839</v>
      </c>
      <c r="V2844" s="16">
        <v>45839</v>
      </c>
      <c r="Y2844" s="16">
        <v>45839</v>
      </c>
      <c r="AB2844" t="s">
        <v>6501</v>
      </c>
    </row>
    <row r="2845" spans="1:28" x14ac:dyDescent="0.35">
      <c r="A2845" t="s">
        <v>2156</v>
      </c>
      <c r="B2845" t="s">
        <v>2157</v>
      </c>
      <c r="C2845" t="s">
        <v>115</v>
      </c>
      <c r="D2845" t="s">
        <v>114</v>
      </c>
      <c r="E2845" s="16">
        <v>45807</v>
      </c>
      <c r="F2845">
        <v>4001948822</v>
      </c>
      <c r="G2845" t="s">
        <v>1809</v>
      </c>
      <c r="H2845" t="s">
        <v>2647</v>
      </c>
      <c r="I2845" t="s">
        <v>1810</v>
      </c>
      <c r="J2845">
        <v>3109084</v>
      </c>
      <c r="K2845">
        <v>6607476</v>
      </c>
      <c r="M2845">
        <v>1</v>
      </c>
      <c r="N2845">
        <v>2.84</v>
      </c>
      <c r="O2845">
        <v>2.84</v>
      </c>
      <c r="P2845" t="s">
        <v>1811</v>
      </c>
      <c r="Q2845" t="s">
        <v>1812</v>
      </c>
      <c r="R2845" s="16">
        <v>45817</v>
      </c>
      <c r="S2845">
        <v>15</v>
      </c>
      <c r="T2845" t="s">
        <v>1813</v>
      </c>
      <c r="U2845" s="16">
        <v>45839</v>
      </c>
      <c r="V2845" s="16">
        <v>45839</v>
      </c>
      <c r="Y2845" s="16">
        <v>45839</v>
      </c>
      <c r="AB2845" t="s">
        <v>6501</v>
      </c>
    </row>
    <row r="2846" spans="1:28" x14ac:dyDescent="0.35">
      <c r="A2846" t="s">
        <v>2156</v>
      </c>
      <c r="B2846" t="s">
        <v>2157</v>
      </c>
      <c r="C2846" t="s">
        <v>115</v>
      </c>
      <c r="D2846" t="s">
        <v>114</v>
      </c>
      <c r="E2846" s="16">
        <v>45807</v>
      </c>
      <c r="F2846">
        <v>4001948822</v>
      </c>
      <c r="G2846" t="s">
        <v>1809</v>
      </c>
      <c r="H2846" t="s">
        <v>2161</v>
      </c>
      <c r="I2846" t="s">
        <v>1825</v>
      </c>
      <c r="J2846">
        <v>3109084</v>
      </c>
      <c r="K2846">
        <v>6607476</v>
      </c>
      <c r="M2846">
        <v>16</v>
      </c>
      <c r="N2846">
        <v>2.27</v>
      </c>
      <c r="O2846">
        <v>36.32</v>
      </c>
      <c r="P2846" t="s">
        <v>1811</v>
      </c>
      <c r="Q2846" t="s">
        <v>1812</v>
      </c>
      <c r="R2846" s="16">
        <v>45817</v>
      </c>
      <c r="S2846">
        <v>15</v>
      </c>
      <c r="T2846" t="s">
        <v>1813</v>
      </c>
      <c r="U2846" s="16">
        <v>45839</v>
      </c>
      <c r="V2846" s="16">
        <v>45839</v>
      </c>
      <c r="Y2846" s="16">
        <v>45839</v>
      </c>
      <c r="AB2846" t="s">
        <v>6501</v>
      </c>
    </row>
    <row r="2847" spans="1:28" x14ac:dyDescent="0.35">
      <c r="A2847" t="s">
        <v>2156</v>
      </c>
      <c r="B2847" t="s">
        <v>2157</v>
      </c>
      <c r="C2847" t="s">
        <v>115</v>
      </c>
      <c r="D2847" t="s">
        <v>114</v>
      </c>
      <c r="E2847" s="16">
        <v>45807</v>
      </c>
      <c r="F2847">
        <v>4001948822</v>
      </c>
      <c r="G2847" t="s">
        <v>1809</v>
      </c>
      <c r="H2847" t="s">
        <v>2650</v>
      </c>
      <c r="I2847" t="s">
        <v>1822</v>
      </c>
      <c r="J2847">
        <v>3109084</v>
      </c>
      <c r="K2847">
        <v>6607476</v>
      </c>
      <c r="M2847">
        <v>24</v>
      </c>
      <c r="N2847">
        <v>1.56</v>
      </c>
      <c r="O2847">
        <v>37.44</v>
      </c>
      <c r="P2847" t="s">
        <v>1811</v>
      </c>
      <c r="Q2847" t="s">
        <v>1812</v>
      </c>
      <c r="R2847" s="16">
        <v>45817</v>
      </c>
      <c r="S2847">
        <v>15</v>
      </c>
      <c r="T2847" t="s">
        <v>1813</v>
      </c>
      <c r="U2847" s="16">
        <v>45839</v>
      </c>
      <c r="V2847" s="16">
        <v>45839</v>
      </c>
      <c r="Y2847" s="16">
        <v>45839</v>
      </c>
      <c r="AB2847" t="s">
        <v>6501</v>
      </c>
    </row>
    <row r="2848" spans="1:28" x14ac:dyDescent="0.35">
      <c r="A2848" t="s">
        <v>2156</v>
      </c>
      <c r="B2848" t="s">
        <v>2157</v>
      </c>
      <c r="C2848" t="s">
        <v>115</v>
      </c>
      <c r="D2848" t="s">
        <v>114</v>
      </c>
      <c r="E2848" s="16">
        <v>45807</v>
      </c>
      <c r="F2848">
        <v>4001948822</v>
      </c>
      <c r="G2848" t="s">
        <v>1809</v>
      </c>
      <c r="H2848" t="s">
        <v>2651</v>
      </c>
      <c r="I2848" t="s">
        <v>1825</v>
      </c>
      <c r="J2848">
        <v>3109084</v>
      </c>
      <c r="K2848">
        <v>6607476</v>
      </c>
      <c r="M2848">
        <v>2</v>
      </c>
      <c r="N2848">
        <v>3.43</v>
      </c>
      <c r="O2848">
        <v>6.86</v>
      </c>
      <c r="P2848" t="s">
        <v>1811</v>
      </c>
      <c r="Q2848" t="s">
        <v>1812</v>
      </c>
      <c r="R2848" s="16">
        <v>45817</v>
      </c>
      <c r="S2848">
        <v>15</v>
      </c>
      <c r="T2848" t="s">
        <v>1813</v>
      </c>
      <c r="U2848" s="16">
        <v>45839</v>
      </c>
      <c r="V2848" s="16">
        <v>45839</v>
      </c>
      <c r="Y2848" s="16">
        <v>45839</v>
      </c>
      <c r="AB2848" t="s">
        <v>6501</v>
      </c>
    </row>
    <row r="2849" spans="1:28" x14ac:dyDescent="0.35">
      <c r="A2849" t="s">
        <v>2156</v>
      </c>
      <c r="B2849" t="s">
        <v>2157</v>
      </c>
      <c r="C2849" t="s">
        <v>115</v>
      </c>
      <c r="D2849" t="s">
        <v>114</v>
      </c>
      <c r="E2849" s="16">
        <v>45807</v>
      </c>
      <c r="F2849">
        <v>4001948822</v>
      </c>
      <c r="G2849" t="s">
        <v>1809</v>
      </c>
      <c r="H2849" t="s">
        <v>5795</v>
      </c>
      <c r="I2849" t="s">
        <v>1825</v>
      </c>
      <c r="J2849">
        <v>3109084</v>
      </c>
      <c r="K2849">
        <v>6607476</v>
      </c>
      <c r="M2849">
        <v>8</v>
      </c>
      <c r="N2849">
        <v>11.81</v>
      </c>
      <c r="O2849">
        <v>94.48</v>
      </c>
      <c r="P2849" t="s">
        <v>1811</v>
      </c>
      <c r="Q2849" t="s">
        <v>1812</v>
      </c>
      <c r="R2849" s="16">
        <v>45817</v>
      </c>
      <c r="S2849">
        <v>15</v>
      </c>
      <c r="T2849" t="s">
        <v>1813</v>
      </c>
      <c r="U2849" s="16">
        <v>45839</v>
      </c>
      <c r="V2849" s="16">
        <v>45839</v>
      </c>
      <c r="Y2849" s="16">
        <v>45839</v>
      </c>
      <c r="AB2849" t="s">
        <v>6501</v>
      </c>
    </row>
    <row r="2850" spans="1:28" x14ac:dyDescent="0.35">
      <c r="A2850" t="s">
        <v>2156</v>
      </c>
      <c r="B2850" t="s">
        <v>2157</v>
      </c>
      <c r="C2850" t="s">
        <v>115</v>
      </c>
      <c r="D2850" t="s">
        <v>114</v>
      </c>
      <c r="E2850" s="16">
        <v>45807</v>
      </c>
      <c r="F2850">
        <v>4001948822</v>
      </c>
      <c r="G2850" t="s">
        <v>1809</v>
      </c>
      <c r="H2850" t="s">
        <v>2652</v>
      </c>
      <c r="I2850" t="s">
        <v>1810</v>
      </c>
      <c r="J2850">
        <v>3109084</v>
      </c>
      <c r="K2850">
        <v>6607476</v>
      </c>
      <c r="M2850">
        <v>2</v>
      </c>
      <c r="N2850">
        <v>1.98</v>
      </c>
      <c r="O2850">
        <v>3.96</v>
      </c>
      <c r="P2850" t="s">
        <v>1811</v>
      </c>
      <c r="Q2850" t="s">
        <v>1812</v>
      </c>
      <c r="R2850" s="16">
        <v>45817</v>
      </c>
      <c r="S2850">
        <v>15</v>
      </c>
      <c r="T2850" t="s">
        <v>1813</v>
      </c>
      <c r="U2850" s="16">
        <v>45839</v>
      </c>
      <c r="V2850" s="16">
        <v>45839</v>
      </c>
      <c r="Y2850" s="16">
        <v>45839</v>
      </c>
      <c r="AB2850" t="s">
        <v>6501</v>
      </c>
    </row>
    <row r="2851" spans="1:28" x14ac:dyDescent="0.35">
      <c r="A2851" t="s">
        <v>2156</v>
      </c>
      <c r="B2851" t="s">
        <v>2157</v>
      </c>
      <c r="C2851" t="s">
        <v>115</v>
      </c>
      <c r="D2851" t="s">
        <v>114</v>
      </c>
      <c r="E2851" s="16">
        <v>45807</v>
      </c>
      <c r="F2851">
        <v>4001948822</v>
      </c>
      <c r="G2851" t="s">
        <v>1809</v>
      </c>
      <c r="H2851" t="s">
        <v>5796</v>
      </c>
      <c r="I2851" t="s">
        <v>1857</v>
      </c>
      <c r="J2851">
        <v>3109084</v>
      </c>
      <c r="K2851">
        <v>6607476</v>
      </c>
      <c r="M2851">
        <v>10</v>
      </c>
      <c r="N2851">
        <v>62.32</v>
      </c>
      <c r="O2851">
        <v>623.20000000000005</v>
      </c>
      <c r="P2851" t="s">
        <v>1811</v>
      </c>
      <c r="Q2851" t="s">
        <v>1812</v>
      </c>
      <c r="R2851" s="16">
        <v>45817</v>
      </c>
      <c r="S2851">
        <v>15</v>
      </c>
      <c r="T2851" t="s">
        <v>1813</v>
      </c>
      <c r="U2851" s="16">
        <v>45839</v>
      </c>
      <c r="V2851" s="16">
        <v>45839</v>
      </c>
      <c r="Y2851" s="16">
        <v>45839</v>
      </c>
      <c r="AB2851" t="s">
        <v>6501</v>
      </c>
    </row>
    <row r="2852" spans="1:28" x14ac:dyDescent="0.35">
      <c r="A2852" t="s">
        <v>2156</v>
      </c>
      <c r="B2852" t="s">
        <v>2157</v>
      </c>
      <c r="C2852" t="s">
        <v>115</v>
      </c>
      <c r="D2852" t="s">
        <v>114</v>
      </c>
      <c r="E2852" s="16">
        <v>45807</v>
      </c>
      <c r="F2852">
        <v>4001948822</v>
      </c>
      <c r="G2852" t="s">
        <v>1809</v>
      </c>
      <c r="H2852" t="s">
        <v>5797</v>
      </c>
      <c r="I2852" t="s">
        <v>2042</v>
      </c>
      <c r="J2852">
        <v>3109084</v>
      </c>
      <c r="K2852">
        <v>6607476</v>
      </c>
      <c r="M2852">
        <v>1</v>
      </c>
      <c r="N2852">
        <v>215.74</v>
      </c>
      <c r="O2852">
        <v>215.74</v>
      </c>
      <c r="P2852" t="s">
        <v>1811</v>
      </c>
      <c r="Q2852" t="s">
        <v>1812</v>
      </c>
      <c r="R2852" s="16">
        <v>45817</v>
      </c>
      <c r="S2852">
        <v>15</v>
      </c>
      <c r="T2852" t="s">
        <v>1813</v>
      </c>
      <c r="U2852" s="16">
        <v>45839</v>
      </c>
      <c r="V2852" s="16">
        <v>45839</v>
      </c>
      <c r="Y2852" s="16">
        <v>45839</v>
      </c>
      <c r="AB2852" t="s">
        <v>6501</v>
      </c>
    </row>
    <row r="2853" spans="1:28" x14ac:dyDescent="0.35">
      <c r="A2853" t="s">
        <v>2156</v>
      </c>
      <c r="B2853" t="s">
        <v>2157</v>
      </c>
      <c r="C2853" t="s">
        <v>115</v>
      </c>
      <c r="D2853" t="s">
        <v>114</v>
      </c>
      <c r="E2853" s="16">
        <v>45807</v>
      </c>
      <c r="F2853">
        <v>4001948822</v>
      </c>
      <c r="G2853" t="s">
        <v>1809</v>
      </c>
      <c r="H2853" t="s">
        <v>5798</v>
      </c>
      <c r="I2853" t="s">
        <v>2042</v>
      </c>
      <c r="J2853">
        <v>3109084</v>
      </c>
      <c r="K2853">
        <v>6607476</v>
      </c>
      <c r="M2853">
        <v>1</v>
      </c>
      <c r="N2853">
        <v>244.52</v>
      </c>
      <c r="O2853">
        <v>244.52</v>
      </c>
      <c r="P2853" t="s">
        <v>1811</v>
      </c>
      <c r="Q2853" t="s">
        <v>1812</v>
      </c>
      <c r="R2853" s="16">
        <v>45817</v>
      </c>
      <c r="S2853">
        <v>15</v>
      </c>
      <c r="T2853" t="s">
        <v>1813</v>
      </c>
      <c r="U2853" s="16">
        <v>45839</v>
      </c>
      <c r="V2853" s="16">
        <v>45839</v>
      </c>
      <c r="Y2853" s="16">
        <v>45839</v>
      </c>
      <c r="AB2853" t="s">
        <v>6501</v>
      </c>
    </row>
    <row r="2854" spans="1:28" x14ac:dyDescent="0.35">
      <c r="A2854" t="s">
        <v>2156</v>
      </c>
      <c r="B2854" t="s">
        <v>2157</v>
      </c>
      <c r="C2854" t="s">
        <v>115</v>
      </c>
      <c r="D2854" t="s">
        <v>114</v>
      </c>
      <c r="E2854" s="16">
        <v>45807</v>
      </c>
      <c r="F2854">
        <v>4001948822</v>
      </c>
      <c r="G2854" t="s">
        <v>1809</v>
      </c>
      <c r="H2854" t="s">
        <v>2041</v>
      </c>
      <c r="I2854" t="s">
        <v>2042</v>
      </c>
      <c r="J2854">
        <v>3109084</v>
      </c>
      <c r="K2854">
        <v>6607476</v>
      </c>
      <c r="M2854">
        <v>1</v>
      </c>
      <c r="N2854">
        <v>387.99</v>
      </c>
      <c r="O2854">
        <v>387.99</v>
      </c>
      <c r="P2854" t="s">
        <v>1811</v>
      </c>
      <c r="Q2854" t="s">
        <v>1812</v>
      </c>
      <c r="R2854" s="16">
        <v>45817</v>
      </c>
      <c r="S2854">
        <v>15</v>
      </c>
      <c r="T2854" t="s">
        <v>1813</v>
      </c>
      <c r="U2854" s="16">
        <v>45839</v>
      </c>
      <c r="V2854" s="16">
        <v>45839</v>
      </c>
      <c r="Y2854" s="16">
        <v>45839</v>
      </c>
      <c r="AB2854" t="s">
        <v>6501</v>
      </c>
    </row>
    <row r="2855" spans="1:28" x14ac:dyDescent="0.35">
      <c r="A2855" t="s">
        <v>2156</v>
      </c>
      <c r="B2855" t="s">
        <v>2157</v>
      </c>
      <c r="C2855" t="s">
        <v>115</v>
      </c>
      <c r="D2855" t="s">
        <v>114</v>
      </c>
      <c r="E2855" s="16">
        <v>45807</v>
      </c>
      <c r="F2855">
        <v>4001948822</v>
      </c>
      <c r="G2855" t="s">
        <v>1809</v>
      </c>
      <c r="H2855" t="s">
        <v>2045</v>
      </c>
      <c r="I2855" t="s">
        <v>2042</v>
      </c>
      <c r="J2855">
        <v>3109084</v>
      </c>
      <c r="K2855">
        <v>6607476</v>
      </c>
      <c r="M2855">
        <v>1</v>
      </c>
      <c r="N2855">
        <v>304.77999999999997</v>
      </c>
      <c r="O2855">
        <v>304.77999999999997</v>
      </c>
      <c r="P2855" t="s">
        <v>1811</v>
      </c>
      <c r="Q2855" t="s">
        <v>1812</v>
      </c>
      <c r="R2855" s="16">
        <v>45817</v>
      </c>
      <c r="S2855">
        <v>15</v>
      </c>
      <c r="T2855" t="s">
        <v>1813</v>
      </c>
      <c r="U2855" s="16">
        <v>45839</v>
      </c>
      <c r="V2855" s="16">
        <v>45839</v>
      </c>
      <c r="Y2855" s="16">
        <v>45839</v>
      </c>
      <c r="AB2855" t="s">
        <v>6501</v>
      </c>
    </row>
    <row r="2856" spans="1:28" x14ac:dyDescent="0.35">
      <c r="A2856" t="s">
        <v>2156</v>
      </c>
      <c r="B2856" t="s">
        <v>2157</v>
      </c>
      <c r="C2856" t="s">
        <v>115</v>
      </c>
      <c r="D2856" t="s">
        <v>114</v>
      </c>
      <c r="E2856" s="16">
        <v>45807</v>
      </c>
      <c r="F2856">
        <v>4001948822</v>
      </c>
      <c r="G2856" t="s">
        <v>1809</v>
      </c>
      <c r="H2856" t="s">
        <v>2046</v>
      </c>
      <c r="I2856" t="s">
        <v>2042</v>
      </c>
      <c r="J2856">
        <v>3109084</v>
      </c>
      <c r="K2856">
        <v>6607476</v>
      </c>
      <c r="M2856">
        <v>1</v>
      </c>
      <c r="N2856">
        <v>290.58999999999997</v>
      </c>
      <c r="O2856">
        <v>290.58999999999997</v>
      </c>
      <c r="P2856" t="s">
        <v>1811</v>
      </c>
      <c r="Q2856" t="s">
        <v>1812</v>
      </c>
      <c r="R2856" s="16">
        <v>45817</v>
      </c>
      <c r="S2856">
        <v>15</v>
      </c>
      <c r="T2856" t="s">
        <v>1813</v>
      </c>
      <c r="U2856" s="16">
        <v>45839</v>
      </c>
      <c r="V2856" s="16">
        <v>45839</v>
      </c>
      <c r="Y2856" s="16">
        <v>45839</v>
      </c>
      <c r="AB2856" t="s">
        <v>6501</v>
      </c>
    </row>
    <row r="2857" spans="1:28" x14ac:dyDescent="0.35">
      <c r="A2857" t="s">
        <v>2156</v>
      </c>
      <c r="B2857" t="s">
        <v>2157</v>
      </c>
      <c r="C2857" t="s">
        <v>115</v>
      </c>
      <c r="D2857" t="s">
        <v>114</v>
      </c>
      <c r="E2857" s="16">
        <v>45807</v>
      </c>
      <c r="F2857">
        <v>4001948822</v>
      </c>
      <c r="G2857" t="s">
        <v>1809</v>
      </c>
      <c r="H2857" t="s">
        <v>5799</v>
      </c>
      <c r="I2857" t="s">
        <v>2042</v>
      </c>
      <c r="J2857">
        <v>3109084</v>
      </c>
      <c r="K2857">
        <v>6607476</v>
      </c>
      <c r="M2857">
        <v>1</v>
      </c>
      <c r="N2857">
        <v>310.89</v>
      </c>
      <c r="O2857">
        <v>310.89</v>
      </c>
      <c r="P2857" t="s">
        <v>1811</v>
      </c>
      <c r="Q2857" t="s">
        <v>1812</v>
      </c>
      <c r="R2857" s="16">
        <v>45817</v>
      </c>
      <c r="S2857">
        <v>15</v>
      </c>
      <c r="T2857" t="s">
        <v>1813</v>
      </c>
      <c r="U2857" s="16">
        <v>45839</v>
      </c>
      <c r="V2857" s="16">
        <v>45839</v>
      </c>
      <c r="Y2857" s="16">
        <v>45839</v>
      </c>
      <c r="AB2857" t="s">
        <v>6501</v>
      </c>
    </row>
    <row r="2858" spans="1:28" x14ac:dyDescent="0.35">
      <c r="A2858" t="s">
        <v>2156</v>
      </c>
      <c r="B2858" t="s">
        <v>2157</v>
      </c>
      <c r="C2858" t="s">
        <v>115</v>
      </c>
      <c r="D2858" t="s">
        <v>114</v>
      </c>
      <c r="E2858" s="16">
        <v>45807</v>
      </c>
      <c r="F2858">
        <v>4001948822</v>
      </c>
      <c r="G2858" t="s">
        <v>1809</v>
      </c>
      <c r="H2858" t="s">
        <v>5800</v>
      </c>
      <c r="I2858" t="s">
        <v>2042</v>
      </c>
      <c r="J2858">
        <v>3109084</v>
      </c>
      <c r="K2858">
        <v>6607476</v>
      </c>
      <c r="M2858">
        <v>1</v>
      </c>
      <c r="N2858">
        <v>426.1</v>
      </c>
      <c r="O2858">
        <v>426.1</v>
      </c>
      <c r="P2858" t="s">
        <v>1811</v>
      </c>
      <c r="Q2858" t="s">
        <v>1812</v>
      </c>
      <c r="R2858" s="16">
        <v>45817</v>
      </c>
      <c r="S2858">
        <v>15</v>
      </c>
      <c r="T2858" t="s">
        <v>1813</v>
      </c>
      <c r="U2858" s="16">
        <v>45839</v>
      </c>
      <c r="V2858" s="16">
        <v>45839</v>
      </c>
      <c r="Y2858" s="16">
        <v>45839</v>
      </c>
      <c r="AB2858" t="s">
        <v>6501</v>
      </c>
    </row>
    <row r="2859" spans="1:28" x14ac:dyDescent="0.35">
      <c r="A2859" t="s">
        <v>2156</v>
      </c>
      <c r="B2859" t="s">
        <v>2157</v>
      </c>
      <c r="C2859" t="s">
        <v>115</v>
      </c>
      <c r="D2859" t="s">
        <v>114</v>
      </c>
      <c r="E2859" s="16">
        <v>45807</v>
      </c>
      <c r="F2859">
        <v>4001948822</v>
      </c>
      <c r="G2859" t="s">
        <v>1809</v>
      </c>
      <c r="H2859" t="s">
        <v>5801</v>
      </c>
      <c r="I2859" t="s">
        <v>2042</v>
      </c>
      <c r="J2859">
        <v>3109084</v>
      </c>
      <c r="K2859">
        <v>6607476</v>
      </c>
      <c r="M2859">
        <v>3</v>
      </c>
      <c r="N2859">
        <v>253.18</v>
      </c>
      <c r="O2859">
        <v>759.54</v>
      </c>
      <c r="P2859" t="s">
        <v>1811</v>
      </c>
      <c r="Q2859" t="s">
        <v>1812</v>
      </c>
      <c r="R2859" s="16">
        <v>45817</v>
      </c>
      <c r="S2859">
        <v>15</v>
      </c>
      <c r="T2859" t="s">
        <v>1813</v>
      </c>
      <c r="U2859" s="16">
        <v>45839</v>
      </c>
      <c r="V2859" s="16">
        <v>45839</v>
      </c>
      <c r="Y2859" s="16">
        <v>45839</v>
      </c>
      <c r="AB2859" t="s">
        <v>6501</v>
      </c>
    </row>
    <row r="2860" spans="1:28" x14ac:dyDescent="0.35">
      <c r="A2860" t="s">
        <v>2156</v>
      </c>
      <c r="B2860" t="s">
        <v>2157</v>
      </c>
      <c r="C2860" t="s">
        <v>115</v>
      </c>
      <c r="D2860" t="s">
        <v>114</v>
      </c>
      <c r="E2860" s="16">
        <v>45807</v>
      </c>
      <c r="F2860">
        <v>4001948822</v>
      </c>
      <c r="G2860" t="s">
        <v>1809</v>
      </c>
      <c r="H2860" t="s">
        <v>5802</v>
      </c>
      <c r="I2860" t="s">
        <v>5803</v>
      </c>
      <c r="J2860">
        <v>3109084</v>
      </c>
      <c r="K2860">
        <v>6607476</v>
      </c>
      <c r="M2860">
        <v>2</v>
      </c>
      <c r="N2860">
        <v>107.37</v>
      </c>
      <c r="O2860">
        <v>214.74</v>
      </c>
      <c r="P2860" t="s">
        <v>1811</v>
      </c>
      <c r="Q2860" t="s">
        <v>1812</v>
      </c>
      <c r="R2860" s="16">
        <v>45817</v>
      </c>
      <c r="S2860">
        <v>15</v>
      </c>
      <c r="T2860" t="s">
        <v>1813</v>
      </c>
      <c r="U2860" s="16">
        <v>45839</v>
      </c>
      <c r="V2860" s="16">
        <v>45839</v>
      </c>
      <c r="Y2860" s="16">
        <v>45839</v>
      </c>
      <c r="AB2860" t="s">
        <v>6501</v>
      </c>
    </row>
    <row r="2861" spans="1:28" x14ac:dyDescent="0.35">
      <c r="A2861" t="s">
        <v>2156</v>
      </c>
      <c r="B2861" t="s">
        <v>2157</v>
      </c>
      <c r="C2861" t="s">
        <v>115</v>
      </c>
      <c r="D2861" t="s">
        <v>114</v>
      </c>
      <c r="E2861" s="16">
        <v>45807</v>
      </c>
      <c r="F2861">
        <v>4001948822</v>
      </c>
      <c r="G2861" t="s">
        <v>1809</v>
      </c>
      <c r="H2861" t="s">
        <v>5804</v>
      </c>
      <c r="I2861" t="s">
        <v>2106</v>
      </c>
      <c r="J2861">
        <v>3109084</v>
      </c>
      <c r="K2861">
        <v>6607476</v>
      </c>
      <c r="M2861">
        <v>1</v>
      </c>
      <c r="N2861">
        <v>1171.6099999999999</v>
      </c>
      <c r="O2861">
        <v>1171.6099999999999</v>
      </c>
      <c r="P2861" t="s">
        <v>1811</v>
      </c>
      <c r="Q2861" t="s">
        <v>1812</v>
      </c>
      <c r="R2861" s="16">
        <v>45817</v>
      </c>
      <c r="S2861">
        <v>15</v>
      </c>
      <c r="T2861" t="s">
        <v>1813</v>
      </c>
      <c r="U2861" s="16">
        <v>45839</v>
      </c>
      <c r="V2861" s="16">
        <v>45839</v>
      </c>
      <c r="Y2861" s="16">
        <v>45839</v>
      </c>
      <c r="AB2861" t="s">
        <v>6501</v>
      </c>
    </row>
    <row r="2862" spans="1:28" x14ac:dyDescent="0.35">
      <c r="A2862" t="s">
        <v>2156</v>
      </c>
      <c r="B2862" t="s">
        <v>2157</v>
      </c>
      <c r="C2862" t="s">
        <v>115</v>
      </c>
      <c r="D2862" t="s">
        <v>114</v>
      </c>
      <c r="E2862" s="16">
        <v>45807</v>
      </c>
      <c r="F2862">
        <v>4001948822</v>
      </c>
      <c r="G2862" t="s">
        <v>1809</v>
      </c>
      <c r="H2862" t="s">
        <v>2658</v>
      </c>
      <c r="I2862" t="s">
        <v>2659</v>
      </c>
      <c r="J2862">
        <v>3109084</v>
      </c>
      <c r="K2862">
        <v>6607476</v>
      </c>
      <c r="M2862">
        <v>3</v>
      </c>
      <c r="N2862">
        <v>1.55</v>
      </c>
      <c r="O2862">
        <v>4.6500000000000004</v>
      </c>
      <c r="P2862" t="s">
        <v>1811</v>
      </c>
      <c r="Q2862" t="s">
        <v>1812</v>
      </c>
      <c r="R2862" s="16">
        <v>45817</v>
      </c>
      <c r="S2862">
        <v>15</v>
      </c>
      <c r="T2862" t="s">
        <v>1813</v>
      </c>
      <c r="U2862" s="16">
        <v>45839</v>
      </c>
      <c r="V2862" s="16">
        <v>45839</v>
      </c>
      <c r="Y2862" s="16">
        <v>45839</v>
      </c>
      <c r="AB2862" t="s">
        <v>6501</v>
      </c>
    </row>
    <row r="2863" spans="1:28" x14ac:dyDescent="0.35">
      <c r="A2863" t="s">
        <v>2156</v>
      </c>
      <c r="B2863" t="s">
        <v>2157</v>
      </c>
      <c r="C2863" t="s">
        <v>115</v>
      </c>
      <c r="D2863" t="s">
        <v>114</v>
      </c>
      <c r="E2863" s="16">
        <v>45807</v>
      </c>
      <c r="F2863">
        <v>4001948822</v>
      </c>
      <c r="G2863" t="s">
        <v>1809</v>
      </c>
      <c r="H2863" t="s">
        <v>5805</v>
      </c>
      <c r="I2863" t="s">
        <v>5806</v>
      </c>
      <c r="J2863">
        <v>3109084</v>
      </c>
      <c r="K2863">
        <v>6607476</v>
      </c>
      <c r="M2863">
        <v>2</v>
      </c>
      <c r="N2863">
        <v>3128.84</v>
      </c>
      <c r="O2863">
        <v>6257.68</v>
      </c>
      <c r="P2863" t="s">
        <v>1811</v>
      </c>
      <c r="Q2863" t="s">
        <v>1812</v>
      </c>
      <c r="R2863" s="16">
        <v>45817</v>
      </c>
      <c r="S2863">
        <v>15</v>
      </c>
      <c r="T2863" t="s">
        <v>1813</v>
      </c>
      <c r="U2863" s="16">
        <v>45839</v>
      </c>
      <c r="V2863" s="16">
        <v>45839</v>
      </c>
      <c r="Y2863" s="16">
        <v>45839</v>
      </c>
      <c r="AB2863" t="s">
        <v>6501</v>
      </c>
    </row>
    <row r="2864" spans="1:28" x14ac:dyDescent="0.35">
      <c r="A2864" t="s">
        <v>2156</v>
      </c>
      <c r="B2864" t="s">
        <v>2157</v>
      </c>
      <c r="C2864" t="s">
        <v>115</v>
      </c>
      <c r="D2864" t="s">
        <v>114</v>
      </c>
      <c r="E2864" s="16">
        <v>45807</v>
      </c>
      <c r="F2864">
        <v>4001948822</v>
      </c>
      <c r="G2864" t="s">
        <v>1809</v>
      </c>
      <c r="H2864" t="s">
        <v>5807</v>
      </c>
      <c r="I2864" t="s">
        <v>2659</v>
      </c>
      <c r="J2864">
        <v>3109084</v>
      </c>
      <c r="K2864">
        <v>6607476</v>
      </c>
      <c r="M2864">
        <v>4</v>
      </c>
      <c r="N2864">
        <v>1.55</v>
      </c>
      <c r="O2864">
        <v>6.2</v>
      </c>
      <c r="P2864" t="s">
        <v>1811</v>
      </c>
      <c r="Q2864" t="s">
        <v>1812</v>
      </c>
      <c r="R2864" s="16">
        <v>45817</v>
      </c>
      <c r="S2864">
        <v>15</v>
      </c>
      <c r="T2864" t="s">
        <v>1813</v>
      </c>
      <c r="U2864" s="16">
        <v>45839</v>
      </c>
      <c r="V2864" s="16">
        <v>45839</v>
      </c>
      <c r="Y2864" s="16">
        <v>45839</v>
      </c>
      <c r="AB2864" t="s">
        <v>6501</v>
      </c>
    </row>
    <row r="2865" spans="1:28" x14ac:dyDescent="0.35">
      <c r="A2865" t="s">
        <v>2156</v>
      </c>
      <c r="B2865" t="s">
        <v>2157</v>
      </c>
      <c r="C2865" t="s">
        <v>115</v>
      </c>
      <c r="D2865" t="s">
        <v>114</v>
      </c>
      <c r="E2865" s="16">
        <v>45807</v>
      </c>
      <c r="F2865">
        <v>4001948822</v>
      </c>
      <c r="G2865" t="s">
        <v>1809</v>
      </c>
      <c r="H2865" t="s">
        <v>1999</v>
      </c>
      <c r="I2865" t="s">
        <v>1825</v>
      </c>
      <c r="J2865">
        <v>3109084</v>
      </c>
      <c r="K2865">
        <v>6607476</v>
      </c>
      <c r="M2865">
        <v>30</v>
      </c>
      <c r="N2865">
        <v>2.0699999999999998</v>
      </c>
      <c r="O2865">
        <v>62.1</v>
      </c>
      <c r="P2865" t="s">
        <v>1811</v>
      </c>
      <c r="Q2865" t="s">
        <v>1812</v>
      </c>
      <c r="R2865" s="16">
        <v>45817</v>
      </c>
      <c r="S2865">
        <v>15</v>
      </c>
      <c r="T2865" t="s">
        <v>1813</v>
      </c>
      <c r="U2865" s="16">
        <v>45839</v>
      </c>
      <c r="V2865" s="16">
        <v>45839</v>
      </c>
      <c r="Y2865" s="16">
        <v>45839</v>
      </c>
      <c r="AB2865" t="s">
        <v>6501</v>
      </c>
    </row>
    <row r="2866" spans="1:28" x14ac:dyDescent="0.35">
      <c r="A2866" t="s">
        <v>2156</v>
      </c>
      <c r="B2866" t="s">
        <v>2157</v>
      </c>
      <c r="C2866" t="s">
        <v>115</v>
      </c>
      <c r="D2866" t="s">
        <v>114</v>
      </c>
      <c r="E2866" s="16">
        <v>45807</v>
      </c>
      <c r="F2866">
        <v>4001948822</v>
      </c>
      <c r="G2866" t="s">
        <v>1809</v>
      </c>
      <c r="H2866" t="s">
        <v>2037</v>
      </c>
      <c r="I2866" t="s">
        <v>1825</v>
      </c>
      <c r="J2866">
        <v>3109084</v>
      </c>
      <c r="K2866">
        <v>6607476</v>
      </c>
      <c r="M2866">
        <v>39</v>
      </c>
      <c r="N2866">
        <v>1.34</v>
      </c>
      <c r="O2866">
        <v>52.26</v>
      </c>
      <c r="P2866" t="s">
        <v>1811</v>
      </c>
      <c r="Q2866" t="s">
        <v>1812</v>
      </c>
      <c r="R2866" s="16">
        <v>45817</v>
      </c>
      <c r="S2866">
        <v>15</v>
      </c>
      <c r="T2866" t="s">
        <v>1813</v>
      </c>
      <c r="U2866" s="16">
        <v>45839</v>
      </c>
      <c r="V2866" s="16">
        <v>45839</v>
      </c>
      <c r="Y2866" s="16">
        <v>45839</v>
      </c>
      <c r="AB2866" t="s">
        <v>6501</v>
      </c>
    </row>
    <row r="2867" spans="1:28" x14ac:dyDescent="0.35">
      <c r="A2867" t="s">
        <v>2156</v>
      </c>
      <c r="B2867" t="s">
        <v>2157</v>
      </c>
      <c r="C2867" t="s">
        <v>115</v>
      </c>
      <c r="D2867" t="s">
        <v>114</v>
      </c>
      <c r="E2867" s="16">
        <v>45807</v>
      </c>
      <c r="F2867">
        <v>4001948822</v>
      </c>
      <c r="G2867" t="s">
        <v>1809</v>
      </c>
      <c r="H2867" t="s">
        <v>5808</v>
      </c>
      <c r="I2867" t="s">
        <v>2613</v>
      </c>
      <c r="J2867">
        <v>3109084</v>
      </c>
      <c r="K2867">
        <v>6607476</v>
      </c>
      <c r="M2867">
        <v>1</v>
      </c>
      <c r="N2867">
        <v>14.27</v>
      </c>
      <c r="O2867">
        <v>14.27</v>
      </c>
      <c r="P2867" t="s">
        <v>1811</v>
      </c>
      <c r="Q2867" t="s">
        <v>1812</v>
      </c>
      <c r="R2867" s="16">
        <v>45817</v>
      </c>
      <c r="S2867">
        <v>15</v>
      </c>
      <c r="T2867" t="s">
        <v>1813</v>
      </c>
      <c r="U2867" s="16">
        <v>45839</v>
      </c>
      <c r="V2867" s="16">
        <v>45839</v>
      </c>
      <c r="Y2867" s="16">
        <v>45839</v>
      </c>
      <c r="AB2867" t="s">
        <v>6501</v>
      </c>
    </row>
    <row r="2868" spans="1:28" x14ac:dyDescent="0.35">
      <c r="A2868" t="s">
        <v>2156</v>
      </c>
      <c r="B2868" t="s">
        <v>2157</v>
      </c>
      <c r="C2868" t="s">
        <v>115</v>
      </c>
      <c r="D2868" t="s">
        <v>114</v>
      </c>
      <c r="E2868" s="16">
        <v>45807</v>
      </c>
      <c r="F2868">
        <v>4001948822</v>
      </c>
      <c r="G2868" t="s">
        <v>1809</v>
      </c>
      <c r="H2868" t="s">
        <v>2637</v>
      </c>
      <c r="I2868" t="s">
        <v>1823</v>
      </c>
      <c r="J2868">
        <v>3109084</v>
      </c>
      <c r="K2868">
        <v>6607476</v>
      </c>
      <c r="M2868">
        <v>1</v>
      </c>
      <c r="N2868">
        <v>1.82</v>
      </c>
      <c r="O2868">
        <v>1.82</v>
      </c>
      <c r="P2868" t="s">
        <v>1811</v>
      </c>
      <c r="Q2868" t="s">
        <v>1812</v>
      </c>
      <c r="R2868" s="16">
        <v>45817</v>
      </c>
      <c r="S2868">
        <v>15</v>
      </c>
      <c r="T2868" t="s">
        <v>1813</v>
      </c>
      <c r="U2868" s="16">
        <v>45839</v>
      </c>
      <c r="V2868" s="16">
        <v>45839</v>
      </c>
      <c r="Y2868" s="16">
        <v>45839</v>
      </c>
      <c r="AB2868" t="s">
        <v>6501</v>
      </c>
    </row>
    <row r="2869" spans="1:28" x14ac:dyDescent="0.35">
      <c r="A2869" t="s">
        <v>2156</v>
      </c>
      <c r="B2869" t="s">
        <v>2157</v>
      </c>
      <c r="C2869" t="s">
        <v>115</v>
      </c>
      <c r="D2869" t="s">
        <v>114</v>
      </c>
      <c r="E2869" s="16">
        <v>45807</v>
      </c>
      <c r="F2869">
        <v>4001948822</v>
      </c>
      <c r="G2869" t="s">
        <v>1809</v>
      </c>
      <c r="H2869" t="s">
        <v>1888</v>
      </c>
      <c r="I2869" t="s">
        <v>1826</v>
      </c>
      <c r="J2869">
        <v>3109084</v>
      </c>
      <c r="K2869">
        <v>6607476</v>
      </c>
      <c r="M2869">
        <v>2</v>
      </c>
      <c r="N2869">
        <v>1.66</v>
      </c>
      <c r="O2869">
        <v>3.32</v>
      </c>
      <c r="P2869" t="s">
        <v>1811</v>
      </c>
      <c r="Q2869" t="s">
        <v>1812</v>
      </c>
      <c r="R2869" s="16">
        <v>45817</v>
      </c>
      <c r="S2869">
        <v>15</v>
      </c>
      <c r="T2869" t="s">
        <v>1813</v>
      </c>
      <c r="U2869" s="16">
        <v>45839</v>
      </c>
      <c r="V2869" s="16">
        <v>45839</v>
      </c>
      <c r="Y2869" s="16">
        <v>45839</v>
      </c>
      <c r="AB2869" t="s">
        <v>6501</v>
      </c>
    </row>
    <row r="2870" spans="1:28" x14ac:dyDescent="0.35">
      <c r="A2870" t="s">
        <v>2156</v>
      </c>
      <c r="B2870" t="s">
        <v>2157</v>
      </c>
      <c r="C2870" t="s">
        <v>115</v>
      </c>
      <c r="D2870" t="s">
        <v>114</v>
      </c>
      <c r="E2870" s="16">
        <v>45807</v>
      </c>
      <c r="F2870">
        <v>4001948822</v>
      </c>
      <c r="G2870" t="s">
        <v>1809</v>
      </c>
      <c r="H2870" t="s">
        <v>5070</v>
      </c>
      <c r="I2870" t="s">
        <v>1822</v>
      </c>
      <c r="J2870">
        <v>3109084</v>
      </c>
      <c r="K2870">
        <v>6607476</v>
      </c>
      <c r="M2870">
        <v>16</v>
      </c>
      <c r="N2870">
        <v>1.41</v>
      </c>
      <c r="O2870">
        <v>22.56</v>
      </c>
      <c r="P2870" t="s">
        <v>1811</v>
      </c>
      <c r="Q2870" t="s">
        <v>1812</v>
      </c>
      <c r="R2870" s="16">
        <v>45817</v>
      </c>
      <c r="S2870">
        <v>15</v>
      </c>
      <c r="T2870" t="s">
        <v>1813</v>
      </c>
      <c r="U2870" s="16">
        <v>45839</v>
      </c>
      <c r="V2870" s="16">
        <v>45839</v>
      </c>
      <c r="Y2870" s="16">
        <v>45839</v>
      </c>
      <c r="AB2870" t="s">
        <v>6501</v>
      </c>
    </row>
    <row r="2871" spans="1:28" x14ac:dyDescent="0.35">
      <c r="A2871" t="s">
        <v>2156</v>
      </c>
      <c r="B2871" t="s">
        <v>2157</v>
      </c>
      <c r="C2871" t="s">
        <v>115</v>
      </c>
      <c r="D2871" t="s">
        <v>114</v>
      </c>
      <c r="E2871" s="16">
        <v>45807</v>
      </c>
      <c r="F2871">
        <v>4001948822</v>
      </c>
      <c r="G2871" t="s">
        <v>1809</v>
      </c>
      <c r="H2871" t="s">
        <v>1890</v>
      </c>
      <c r="I2871" t="s">
        <v>1865</v>
      </c>
      <c r="J2871">
        <v>3109084</v>
      </c>
      <c r="K2871">
        <v>6607476</v>
      </c>
      <c r="M2871">
        <v>118</v>
      </c>
      <c r="N2871">
        <v>0.72</v>
      </c>
      <c r="O2871">
        <v>84.96</v>
      </c>
      <c r="P2871" t="s">
        <v>1811</v>
      </c>
      <c r="Q2871" t="s">
        <v>1812</v>
      </c>
      <c r="R2871" s="16">
        <v>45817</v>
      </c>
      <c r="S2871">
        <v>15</v>
      </c>
      <c r="T2871" t="s">
        <v>1813</v>
      </c>
      <c r="U2871" s="16">
        <v>45839</v>
      </c>
      <c r="V2871" s="16">
        <v>45839</v>
      </c>
      <c r="Y2871" s="16">
        <v>45839</v>
      </c>
      <c r="AB2871" t="s">
        <v>6501</v>
      </c>
    </row>
    <row r="2872" spans="1:28" x14ac:dyDescent="0.35">
      <c r="A2872" t="s">
        <v>2156</v>
      </c>
      <c r="B2872" t="s">
        <v>2157</v>
      </c>
      <c r="C2872" t="s">
        <v>115</v>
      </c>
      <c r="D2872" t="s">
        <v>114</v>
      </c>
      <c r="E2872" s="16">
        <v>45807</v>
      </c>
      <c r="F2872">
        <v>4001948822</v>
      </c>
      <c r="G2872" t="s">
        <v>1809</v>
      </c>
      <c r="H2872" t="s">
        <v>2162</v>
      </c>
      <c r="I2872" t="s">
        <v>1825</v>
      </c>
      <c r="J2872">
        <v>3109084</v>
      </c>
      <c r="K2872">
        <v>6607476</v>
      </c>
      <c r="M2872">
        <v>17</v>
      </c>
      <c r="N2872">
        <v>0.84</v>
      </c>
      <c r="O2872">
        <v>14.28</v>
      </c>
      <c r="P2872" t="s">
        <v>1811</v>
      </c>
      <c r="Q2872" t="s">
        <v>1812</v>
      </c>
      <c r="R2872" s="16">
        <v>45817</v>
      </c>
      <c r="S2872">
        <v>15</v>
      </c>
      <c r="T2872" t="s">
        <v>1813</v>
      </c>
      <c r="U2872" s="16">
        <v>45839</v>
      </c>
      <c r="V2872" s="16">
        <v>45839</v>
      </c>
      <c r="Y2872" s="16">
        <v>45839</v>
      </c>
      <c r="AB2872" t="s">
        <v>6501</v>
      </c>
    </row>
    <row r="2873" spans="1:28" x14ac:dyDescent="0.35">
      <c r="A2873" t="s">
        <v>2156</v>
      </c>
      <c r="B2873" t="s">
        <v>2157</v>
      </c>
      <c r="C2873" t="s">
        <v>115</v>
      </c>
      <c r="D2873" t="s">
        <v>114</v>
      </c>
      <c r="E2873" s="16">
        <v>45807</v>
      </c>
      <c r="F2873">
        <v>4001948822</v>
      </c>
      <c r="G2873" t="s">
        <v>1809</v>
      </c>
      <c r="H2873" t="s">
        <v>2067</v>
      </c>
      <c r="I2873" t="s">
        <v>2068</v>
      </c>
      <c r="J2873">
        <v>3109084</v>
      </c>
      <c r="K2873">
        <v>6607476</v>
      </c>
      <c r="M2873">
        <v>4</v>
      </c>
      <c r="N2873">
        <v>1.69</v>
      </c>
      <c r="O2873">
        <v>6.76</v>
      </c>
      <c r="P2873" t="s">
        <v>1811</v>
      </c>
      <c r="Q2873" t="s">
        <v>1812</v>
      </c>
      <c r="R2873" s="16">
        <v>45817</v>
      </c>
      <c r="S2873">
        <v>15</v>
      </c>
      <c r="T2873" t="s">
        <v>1813</v>
      </c>
      <c r="U2873" s="16">
        <v>45839</v>
      </c>
      <c r="V2873" s="16">
        <v>45839</v>
      </c>
      <c r="Y2873" s="16">
        <v>45839</v>
      </c>
      <c r="AB2873" t="s">
        <v>6501</v>
      </c>
    </row>
    <row r="2874" spans="1:28" x14ac:dyDescent="0.35">
      <c r="A2874" t="s">
        <v>2156</v>
      </c>
      <c r="B2874" t="s">
        <v>2157</v>
      </c>
      <c r="C2874" t="s">
        <v>115</v>
      </c>
      <c r="D2874" t="s">
        <v>114</v>
      </c>
      <c r="E2874" s="16">
        <v>45807</v>
      </c>
      <c r="F2874">
        <v>4001948822</v>
      </c>
      <c r="G2874" t="s">
        <v>1809</v>
      </c>
      <c r="H2874" t="s">
        <v>1892</v>
      </c>
      <c r="I2874" t="s">
        <v>1823</v>
      </c>
      <c r="J2874">
        <v>3109084</v>
      </c>
      <c r="K2874">
        <v>6607476</v>
      </c>
      <c r="M2874">
        <v>1</v>
      </c>
      <c r="N2874">
        <v>1.54</v>
      </c>
      <c r="O2874">
        <v>1.54</v>
      </c>
      <c r="P2874" t="s">
        <v>1811</v>
      </c>
      <c r="Q2874" t="s">
        <v>1812</v>
      </c>
      <c r="R2874" s="16">
        <v>45817</v>
      </c>
      <c r="S2874">
        <v>15</v>
      </c>
      <c r="T2874" t="s">
        <v>1813</v>
      </c>
      <c r="U2874" s="16">
        <v>45839</v>
      </c>
      <c r="V2874" s="16">
        <v>45839</v>
      </c>
      <c r="Y2874" s="16">
        <v>45839</v>
      </c>
      <c r="AB2874" t="s">
        <v>6501</v>
      </c>
    </row>
    <row r="2875" spans="1:28" x14ac:dyDescent="0.35">
      <c r="A2875" t="s">
        <v>2156</v>
      </c>
      <c r="B2875" t="s">
        <v>2157</v>
      </c>
      <c r="C2875" t="s">
        <v>115</v>
      </c>
      <c r="D2875" t="s">
        <v>114</v>
      </c>
      <c r="E2875" s="16">
        <v>45807</v>
      </c>
      <c r="F2875">
        <v>4001948822</v>
      </c>
      <c r="G2875" t="s">
        <v>1809</v>
      </c>
      <c r="H2875" t="s">
        <v>1899</v>
      </c>
      <c r="I2875" t="s">
        <v>1826</v>
      </c>
      <c r="J2875">
        <v>3109084</v>
      </c>
      <c r="K2875">
        <v>6607476</v>
      </c>
      <c r="M2875">
        <v>3</v>
      </c>
      <c r="N2875">
        <v>1.63</v>
      </c>
      <c r="O2875">
        <v>4.8899999999999997</v>
      </c>
      <c r="P2875" t="s">
        <v>1811</v>
      </c>
      <c r="Q2875" t="s">
        <v>1812</v>
      </c>
      <c r="R2875" s="16">
        <v>45817</v>
      </c>
      <c r="S2875">
        <v>15</v>
      </c>
      <c r="T2875" t="s">
        <v>1813</v>
      </c>
      <c r="U2875" s="16">
        <v>45839</v>
      </c>
      <c r="V2875" s="16">
        <v>45839</v>
      </c>
      <c r="Y2875" s="16">
        <v>45839</v>
      </c>
      <c r="AB2875" t="s">
        <v>6501</v>
      </c>
    </row>
    <row r="2876" spans="1:28" x14ac:dyDescent="0.35">
      <c r="A2876" t="s">
        <v>2156</v>
      </c>
      <c r="B2876" t="s">
        <v>2157</v>
      </c>
      <c r="C2876" t="s">
        <v>115</v>
      </c>
      <c r="D2876" t="s">
        <v>114</v>
      </c>
      <c r="E2876" s="16">
        <v>45807</v>
      </c>
      <c r="F2876">
        <v>4001948822</v>
      </c>
      <c r="G2876" t="s">
        <v>1809</v>
      </c>
      <c r="H2876" t="s">
        <v>1821</v>
      </c>
      <c r="I2876" t="s">
        <v>1822</v>
      </c>
      <c r="J2876">
        <v>3109084</v>
      </c>
      <c r="K2876">
        <v>6607476</v>
      </c>
      <c r="M2876">
        <v>47</v>
      </c>
      <c r="N2876">
        <v>1.05</v>
      </c>
      <c r="O2876">
        <v>49.35</v>
      </c>
      <c r="P2876" t="s">
        <v>1811</v>
      </c>
      <c r="Q2876" t="s">
        <v>1812</v>
      </c>
      <c r="R2876" s="16">
        <v>45817</v>
      </c>
      <c r="S2876">
        <v>15</v>
      </c>
      <c r="T2876" t="s">
        <v>1813</v>
      </c>
      <c r="U2876" s="16">
        <v>45839</v>
      </c>
      <c r="V2876" s="16">
        <v>45839</v>
      </c>
      <c r="Y2876" s="16">
        <v>45839</v>
      </c>
      <c r="AB2876" t="s">
        <v>6501</v>
      </c>
    </row>
    <row r="2877" spans="1:28" x14ac:dyDescent="0.35">
      <c r="A2877" t="s">
        <v>2156</v>
      </c>
      <c r="B2877" t="s">
        <v>2157</v>
      </c>
      <c r="C2877" t="s">
        <v>115</v>
      </c>
      <c r="D2877" t="s">
        <v>114</v>
      </c>
      <c r="E2877" s="16">
        <v>45807</v>
      </c>
      <c r="F2877">
        <v>4001948822</v>
      </c>
      <c r="G2877" t="s">
        <v>1809</v>
      </c>
      <c r="H2877" t="s">
        <v>2073</v>
      </c>
      <c r="I2877" t="s">
        <v>1825</v>
      </c>
      <c r="J2877">
        <v>3109084</v>
      </c>
      <c r="K2877">
        <v>6607476</v>
      </c>
      <c r="M2877">
        <v>6</v>
      </c>
      <c r="N2877">
        <v>0.68</v>
      </c>
      <c r="O2877">
        <v>4.08</v>
      </c>
      <c r="P2877" t="s">
        <v>1811</v>
      </c>
      <c r="Q2877" t="s">
        <v>1812</v>
      </c>
      <c r="R2877" s="16">
        <v>45817</v>
      </c>
      <c r="S2877">
        <v>15</v>
      </c>
      <c r="T2877" t="s">
        <v>1813</v>
      </c>
      <c r="U2877" s="16">
        <v>45839</v>
      </c>
      <c r="V2877" s="16">
        <v>45839</v>
      </c>
      <c r="Y2877" s="16">
        <v>45839</v>
      </c>
      <c r="AB2877" t="s">
        <v>6501</v>
      </c>
    </row>
    <row r="2878" spans="1:28" x14ac:dyDescent="0.35">
      <c r="A2878" t="s">
        <v>2156</v>
      </c>
      <c r="B2878" t="s">
        <v>2157</v>
      </c>
      <c r="C2878" t="s">
        <v>115</v>
      </c>
      <c r="D2878" t="s">
        <v>114</v>
      </c>
      <c r="E2878" s="16">
        <v>45807</v>
      </c>
      <c r="F2878">
        <v>4001948822</v>
      </c>
      <c r="G2878" t="s">
        <v>1809</v>
      </c>
      <c r="H2878" t="s">
        <v>2037</v>
      </c>
      <c r="I2878" t="s">
        <v>1825</v>
      </c>
      <c r="J2878">
        <v>3109084</v>
      </c>
      <c r="K2878">
        <v>6607476</v>
      </c>
      <c r="M2878">
        <v>6</v>
      </c>
      <c r="N2878">
        <v>1.34</v>
      </c>
      <c r="O2878">
        <v>8.0399999999999991</v>
      </c>
      <c r="P2878" t="s">
        <v>1811</v>
      </c>
      <c r="Q2878" t="s">
        <v>1812</v>
      </c>
      <c r="R2878" s="16">
        <v>45817</v>
      </c>
      <c r="S2878">
        <v>15</v>
      </c>
      <c r="T2878" t="s">
        <v>1813</v>
      </c>
      <c r="U2878" s="16">
        <v>45839</v>
      </c>
      <c r="V2878" s="16">
        <v>45839</v>
      </c>
      <c r="Y2878" s="16">
        <v>45839</v>
      </c>
      <c r="AB2878" t="s">
        <v>6501</v>
      </c>
    </row>
    <row r="2879" spans="1:28" x14ac:dyDescent="0.35">
      <c r="A2879" t="s">
        <v>2156</v>
      </c>
      <c r="B2879" t="s">
        <v>2157</v>
      </c>
      <c r="C2879" t="s">
        <v>115</v>
      </c>
      <c r="D2879" t="s">
        <v>114</v>
      </c>
      <c r="E2879" s="16">
        <v>45807</v>
      </c>
      <c r="F2879">
        <v>4001948822</v>
      </c>
      <c r="G2879" t="s">
        <v>1809</v>
      </c>
      <c r="H2879" t="s">
        <v>2010</v>
      </c>
      <c r="I2879" t="s">
        <v>1810</v>
      </c>
      <c r="J2879">
        <v>3109084</v>
      </c>
      <c r="K2879">
        <v>6607476</v>
      </c>
      <c r="M2879">
        <v>22</v>
      </c>
      <c r="N2879">
        <v>0.51</v>
      </c>
      <c r="O2879">
        <v>11.22</v>
      </c>
      <c r="P2879" t="s">
        <v>1811</v>
      </c>
      <c r="Q2879" t="s">
        <v>1812</v>
      </c>
      <c r="R2879" s="16">
        <v>45817</v>
      </c>
      <c r="S2879">
        <v>15</v>
      </c>
      <c r="T2879" t="s">
        <v>1813</v>
      </c>
      <c r="U2879" s="16">
        <v>45839</v>
      </c>
      <c r="V2879" s="16">
        <v>45839</v>
      </c>
      <c r="Y2879" s="16">
        <v>45839</v>
      </c>
      <c r="AB2879" t="s">
        <v>6501</v>
      </c>
    </row>
    <row r="2880" spans="1:28" x14ac:dyDescent="0.35">
      <c r="A2880" t="s">
        <v>2156</v>
      </c>
      <c r="B2880" t="s">
        <v>2157</v>
      </c>
      <c r="C2880" t="s">
        <v>115</v>
      </c>
      <c r="D2880" t="s">
        <v>114</v>
      </c>
      <c r="E2880" s="16">
        <v>45807</v>
      </c>
      <c r="F2880">
        <v>4001948822</v>
      </c>
      <c r="G2880" t="s">
        <v>1809</v>
      </c>
      <c r="H2880" t="s">
        <v>2098</v>
      </c>
      <c r="I2880" t="s">
        <v>1825</v>
      </c>
      <c r="J2880">
        <v>3109084</v>
      </c>
      <c r="K2880">
        <v>6607476</v>
      </c>
      <c r="M2880">
        <v>7</v>
      </c>
      <c r="N2880">
        <v>0.99</v>
      </c>
      <c r="O2880">
        <v>6.93</v>
      </c>
      <c r="P2880" t="s">
        <v>1811</v>
      </c>
      <c r="Q2880" t="s">
        <v>1812</v>
      </c>
      <c r="R2880" s="16">
        <v>45817</v>
      </c>
      <c r="S2880">
        <v>15</v>
      </c>
      <c r="T2880" t="s">
        <v>1813</v>
      </c>
      <c r="U2880" s="16">
        <v>45839</v>
      </c>
      <c r="V2880" s="16">
        <v>45839</v>
      </c>
      <c r="Y2880" s="16">
        <v>45839</v>
      </c>
      <c r="AB2880" t="s">
        <v>6501</v>
      </c>
    </row>
    <row r="2881" spans="1:28" x14ac:dyDescent="0.35">
      <c r="A2881" t="s">
        <v>2156</v>
      </c>
      <c r="B2881" t="s">
        <v>2157</v>
      </c>
      <c r="C2881" t="s">
        <v>115</v>
      </c>
      <c r="D2881" t="s">
        <v>114</v>
      </c>
      <c r="E2881" s="16">
        <v>45807</v>
      </c>
      <c r="F2881">
        <v>4001948822</v>
      </c>
      <c r="G2881" t="s">
        <v>1809</v>
      </c>
      <c r="H2881" t="s">
        <v>2644</v>
      </c>
      <c r="I2881" t="s">
        <v>1810</v>
      </c>
      <c r="J2881">
        <v>3109084</v>
      </c>
      <c r="K2881">
        <v>6607476</v>
      </c>
      <c r="M2881">
        <v>14</v>
      </c>
      <c r="N2881">
        <v>2.02</v>
      </c>
      <c r="O2881">
        <v>28.28</v>
      </c>
      <c r="P2881" t="s">
        <v>1811</v>
      </c>
      <c r="Q2881" t="s">
        <v>1812</v>
      </c>
      <c r="R2881" s="16">
        <v>45817</v>
      </c>
      <c r="S2881">
        <v>15</v>
      </c>
      <c r="T2881" t="s">
        <v>1813</v>
      </c>
      <c r="U2881" s="16">
        <v>45839</v>
      </c>
      <c r="V2881" s="16">
        <v>45839</v>
      </c>
      <c r="Y2881" s="16">
        <v>45839</v>
      </c>
      <c r="AB2881" t="s">
        <v>6501</v>
      </c>
    </row>
    <row r="2882" spans="1:28" x14ac:dyDescent="0.35">
      <c r="A2882" t="s">
        <v>2156</v>
      </c>
      <c r="B2882" t="s">
        <v>2157</v>
      </c>
      <c r="C2882" t="s">
        <v>115</v>
      </c>
      <c r="D2882" t="s">
        <v>114</v>
      </c>
      <c r="E2882" s="16">
        <v>45807</v>
      </c>
      <c r="F2882">
        <v>4001948822</v>
      </c>
      <c r="G2882" t="s">
        <v>1809</v>
      </c>
      <c r="H2882" t="s">
        <v>1824</v>
      </c>
      <c r="I2882" t="s">
        <v>1825</v>
      </c>
      <c r="J2882">
        <v>3109084</v>
      </c>
      <c r="K2882">
        <v>6607476</v>
      </c>
      <c r="M2882">
        <v>4</v>
      </c>
      <c r="N2882">
        <v>1.46</v>
      </c>
      <c r="O2882">
        <v>5.84</v>
      </c>
      <c r="P2882" t="s">
        <v>1811</v>
      </c>
      <c r="Q2882" t="s">
        <v>1812</v>
      </c>
      <c r="R2882" s="16">
        <v>45817</v>
      </c>
      <c r="S2882">
        <v>15</v>
      </c>
      <c r="T2882" t="s">
        <v>1813</v>
      </c>
      <c r="U2882" s="16">
        <v>45839</v>
      </c>
      <c r="V2882" s="16">
        <v>45839</v>
      </c>
      <c r="Y2882" s="16">
        <v>45839</v>
      </c>
      <c r="AB2882" t="s">
        <v>6501</v>
      </c>
    </row>
    <row r="2883" spans="1:28" x14ac:dyDescent="0.35">
      <c r="A2883" t="s">
        <v>2156</v>
      </c>
      <c r="B2883" t="s">
        <v>2157</v>
      </c>
      <c r="C2883" t="s">
        <v>115</v>
      </c>
      <c r="D2883" t="s">
        <v>114</v>
      </c>
      <c r="E2883" s="16">
        <v>45807</v>
      </c>
      <c r="F2883">
        <v>4001948822</v>
      </c>
      <c r="G2883" t="s">
        <v>1809</v>
      </c>
      <c r="H2883" t="s">
        <v>1980</v>
      </c>
      <c r="I2883" t="s">
        <v>1825</v>
      </c>
      <c r="J2883">
        <v>3109084</v>
      </c>
      <c r="K2883">
        <v>6607476</v>
      </c>
      <c r="M2883">
        <v>16</v>
      </c>
      <c r="N2883">
        <v>1.23</v>
      </c>
      <c r="O2883">
        <v>19.68</v>
      </c>
      <c r="P2883" t="s">
        <v>1811</v>
      </c>
      <c r="Q2883" t="s">
        <v>1812</v>
      </c>
      <c r="R2883" s="16">
        <v>45817</v>
      </c>
      <c r="S2883">
        <v>15</v>
      </c>
      <c r="T2883" t="s">
        <v>1813</v>
      </c>
      <c r="U2883" s="16">
        <v>45839</v>
      </c>
      <c r="V2883" s="16">
        <v>45839</v>
      </c>
      <c r="Y2883" s="16">
        <v>45839</v>
      </c>
      <c r="AB2883" t="s">
        <v>6501</v>
      </c>
    </row>
    <row r="2884" spans="1:28" x14ac:dyDescent="0.35">
      <c r="A2884" t="s">
        <v>2156</v>
      </c>
      <c r="B2884" t="s">
        <v>2157</v>
      </c>
      <c r="C2884" t="s">
        <v>115</v>
      </c>
      <c r="D2884" t="s">
        <v>114</v>
      </c>
      <c r="E2884" s="16">
        <v>45807</v>
      </c>
      <c r="F2884">
        <v>4001948822</v>
      </c>
      <c r="G2884" t="s">
        <v>1809</v>
      </c>
      <c r="H2884" t="s">
        <v>1902</v>
      </c>
      <c r="I2884" t="s">
        <v>1822</v>
      </c>
      <c r="J2884">
        <v>3109084</v>
      </c>
      <c r="K2884">
        <v>6607476</v>
      </c>
      <c r="M2884">
        <v>14</v>
      </c>
      <c r="N2884">
        <v>1.89</v>
      </c>
      <c r="O2884">
        <v>26.46</v>
      </c>
      <c r="P2884" t="s">
        <v>1811</v>
      </c>
      <c r="Q2884" t="s">
        <v>1812</v>
      </c>
      <c r="R2884" s="16">
        <v>45817</v>
      </c>
      <c r="S2884">
        <v>15</v>
      </c>
      <c r="T2884" t="s">
        <v>1813</v>
      </c>
      <c r="U2884" s="16">
        <v>45839</v>
      </c>
      <c r="V2884" s="16">
        <v>45839</v>
      </c>
      <c r="Y2884" s="16">
        <v>45839</v>
      </c>
      <c r="AB2884" t="s">
        <v>6501</v>
      </c>
    </row>
    <row r="2885" spans="1:28" x14ac:dyDescent="0.35">
      <c r="A2885" t="s">
        <v>2156</v>
      </c>
      <c r="B2885" t="s">
        <v>2157</v>
      </c>
      <c r="C2885" t="s">
        <v>115</v>
      </c>
      <c r="D2885" t="s">
        <v>114</v>
      </c>
      <c r="E2885" s="16">
        <v>45807</v>
      </c>
      <c r="F2885">
        <v>4001948822</v>
      </c>
      <c r="G2885" t="s">
        <v>1809</v>
      </c>
      <c r="H2885" t="s">
        <v>2180</v>
      </c>
      <c r="I2885" t="s">
        <v>1822</v>
      </c>
      <c r="J2885">
        <v>3109084</v>
      </c>
      <c r="K2885">
        <v>6607476</v>
      </c>
      <c r="M2885">
        <v>27</v>
      </c>
      <c r="N2885">
        <v>1.1499999999999999</v>
      </c>
      <c r="O2885">
        <v>31.05</v>
      </c>
      <c r="P2885" t="s">
        <v>1811</v>
      </c>
      <c r="Q2885" t="s">
        <v>1812</v>
      </c>
      <c r="R2885" s="16">
        <v>45817</v>
      </c>
      <c r="S2885">
        <v>15</v>
      </c>
      <c r="T2885" t="s">
        <v>1813</v>
      </c>
      <c r="U2885" s="16">
        <v>45839</v>
      </c>
      <c r="V2885" s="16">
        <v>45839</v>
      </c>
      <c r="Y2885" s="16">
        <v>45839</v>
      </c>
      <c r="AB2885" t="s">
        <v>6501</v>
      </c>
    </row>
    <row r="2886" spans="1:28" x14ac:dyDescent="0.35">
      <c r="A2886" t="s">
        <v>2156</v>
      </c>
      <c r="B2886" t="s">
        <v>2157</v>
      </c>
      <c r="C2886" t="s">
        <v>115</v>
      </c>
      <c r="D2886" t="s">
        <v>114</v>
      </c>
      <c r="E2886" s="16">
        <v>45807</v>
      </c>
      <c r="F2886">
        <v>4001948822</v>
      </c>
      <c r="G2886" t="s">
        <v>1809</v>
      </c>
      <c r="H2886" t="s">
        <v>2090</v>
      </c>
      <c r="I2886" t="s">
        <v>1825</v>
      </c>
      <c r="J2886">
        <v>3109084</v>
      </c>
      <c r="K2886">
        <v>6607476</v>
      </c>
      <c r="M2886">
        <v>4</v>
      </c>
      <c r="N2886">
        <v>1.91</v>
      </c>
      <c r="O2886">
        <v>7.64</v>
      </c>
      <c r="P2886" t="s">
        <v>1811</v>
      </c>
      <c r="Q2886" t="s">
        <v>1812</v>
      </c>
      <c r="R2886" s="16">
        <v>45817</v>
      </c>
      <c r="S2886">
        <v>15</v>
      </c>
      <c r="T2886" t="s">
        <v>1813</v>
      </c>
      <c r="U2886" s="16">
        <v>45839</v>
      </c>
      <c r="V2886" s="16">
        <v>45839</v>
      </c>
      <c r="Y2886" s="16">
        <v>45839</v>
      </c>
      <c r="AB2886" t="s">
        <v>6501</v>
      </c>
    </row>
    <row r="2887" spans="1:28" x14ac:dyDescent="0.35">
      <c r="A2887" t="s">
        <v>2156</v>
      </c>
      <c r="B2887" t="s">
        <v>2157</v>
      </c>
      <c r="C2887" t="s">
        <v>115</v>
      </c>
      <c r="D2887" t="s">
        <v>114</v>
      </c>
      <c r="E2887" s="16">
        <v>45807</v>
      </c>
      <c r="F2887">
        <v>4001948822</v>
      </c>
      <c r="G2887" t="s">
        <v>1809</v>
      </c>
      <c r="H2887" t="s">
        <v>2265</v>
      </c>
      <c r="I2887" t="s">
        <v>1825</v>
      </c>
      <c r="J2887">
        <v>3109084</v>
      </c>
      <c r="K2887">
        <v>6607476</v>
      </c>
      <c r="M2887">
        <v>2</v>
      </c>
      <c r="N2887">
        <v>1.61</v>
      </c>
      <c r="O2887">
        <v>3.22</v>
      </c>
      <c r="P2887" t="s">
        <v>1811</v>
      </c>
      <c r="Q2887" t="s">
        <v>1812</v>
      </c>
      <c r="R2887" s="16">
        <v>45817</v>
      </c>
      <c r="S2887">
        <v>15</v>
      </c>
      <c r="T2887" t="s">
        <v>1813</v>
      </c>
      <c r="U2887" s="16">
        <v>45839</v>
      </c>
      <c r="V2887" s="16">
        <v>45839</v>
      </c>
      <c r="Y2887" s="16">
        <v>45839</v>
      </c>
      <c r="AB2887" t="s">
        <v>6501</v>
      </c>
    </row>
    <row r="2888" spans="1:28" x14ac:dyDescent="0.35">
      <c r="A2888" t="s">
        <v>2156</v>
      </c>
      <c r="B2888" t="s">
        <v>2157</v>
      </c>
      <c r="C2888" t="s">
        <v>115</v>
      </c>
      <c r="D2888" t="s">
        <v>114</v>
      </c>
      <c r="E2888" s="16">
        <v>45807</v>
      </c>
      <c r="F2888">
        <v>4001948822</v>
      </c>
      <c r="G2888" t="s">
        <v>1809</v>
      </c>
      <c r="H2888" t="s">
        <v>1963</v>
      </c>
      <c r="I2888" t="s">
        <v>1831</v>
      </c>
      <c r="J2888">
        <v>3109084</v>
      </c>
      <c r="K2888">
        <v>6607476</v>
      </c>
      <c r="M2888">
        <v>2</v>
      </c>
      <c r="N2888">
        <v>7.09</v>
      </c>
      <c r="O2888">
        <v>14.18</v>
      </c>
      <c r="P2888" t="s">
        <v>1811</v>
      </c>
      <c r="Q2888" t="s">
        <v>1812</v>
      </c>
      <c r="R2888" s="16">
        <v>45817</v>
      </c>
      <c r="S2888">
        <v>15</v>
      </c>
      <c r="T2888" t="s">
        <v>1813</v>
      </c>
      <c r="U2888" s="16">
        <v>45839</v>
      </c>
      <c r="V2888" s="16">
        <v>45839</v>
      </c>
      <c r="Y2888" s="16">
        <v>45839</v>
      </c>
      <c r="AB2888" t="s">
        <v>6501</v>
      </c>
    </row>
    <row r="2889" spans="1:28" x14ac:dyDescent="0.35">
      <c r="A2889" t="s">
        <v>2156</v>
      </c>
      <c r="B2889" t="s">
        <v>2157</v>
      </c>
      <c r="C2889" t="s">
        <v>115</v>
      </c>
      <c r="D2889" t="s">
        <v>114</v>
      </c>
      <c r="E2889" s="16">
        <v>45807</v>
      </c>
      <c r="F2889">
        <v>4001948822</v>
      </c>
      <c r="G2889" t="s">
        <v>1809</v>
      </c>
      <c r="H2889" t="s">
        <v>2268</v>
      </c>
      <c r="I2889" t="s">
        <v>1810</v>
      </c>
      <c r="J2889">
        <v>3109084</v>
      </c>
      <c r="K2889">
        <v>6607476</v>
      </c>
      <c r="M2889">
        <v>11</v>
      </c>
      <c r="N2889">
        <v>0.7</v>
      </c>
      <c r="O2889">
        <v>7.7</v>
      </c>
      <c r="P2889" t="s">
        <v>1811</v>
      </c>
      <c r="Q2889" t="s">
        <v>1812</v>
      </c>
      <c r="R2889" s="16">
        <v>45817</v>
      </c>
      <c r="S2889">
        <v>15</v>
      </c>
      <c r="T2889" t="s">
        <v>1813</v>
      </c>
      <c r="U2889" s="16">
        <v>45839</v>
      </c>
      <c r="V2889" s="16">
        <v>45839</v>
      </c>
      <c r="Y2889" s="16">
        <v>45839</v>
      </c>
      <c r="AB2889" t="s">
        <v>6501</v>
      </c>
    </row>
    <row r="2890" spans="1:28" x14ac:dyDescent="0.35">
      <c r="A2890" t="s">
        <v>2156</v>
      </c>
      <c r="B2890" t="s">
        <v>2157</v>
      </c>
      <c r="C2890" t="s">
        <v>115</v>
      </c>
      <c r="D2890" t="s">
        <v>114</v>
      </c>
      <c r="E2890" s="16">
        <v>45807</v>
      </c>
      <c r="F2890">
        <v>4001948822</v>
      </c>
      <c r="G2890" t="s">
        <v>1809</v>
      </c>
      <c r="H2890" t="s">
        <v>4188</v>
      </c>
      <c r="I2890" t="s">
        <v>1822</v>
      </c>
      <c r="J2890">
        <v>3109084</v>
      </c>
      <c r="K2890">
        <v>6607476</v>
      </c>
      <c r="M2890">
        <v>12</v>
      </c>
      <c r="N2890">
        <v>0.82</v>
      </c>
      <c r="O2890">
        <v>9.84</v>
      </c>
      <c r="P2890" t="s">
        <v>1811</v>
      </c>
      <c r="Q2890" t="s">
        <v>1812</v>
      </c>
      <c r="R2890" s="16">
        <v>45817</v>
      </c>
      <c r="S2890">
        <v>15</v>
      </c>
      <c r="T2890" t="s">
        <v>1813</v>
      </c>
      <c r="U2890" s="16">
        <v>45839</v>
      </c>
      <c r="V2890" s="16">
        <v>45839</v>
      </c>
      <c r="Y2890" s="16">
        <v>45839</v>
      </c>
      <c r="AB2890" t="s">
        <v>6501</v>
      </c>
    </row>
    <row r="2891" spans="1:28" x14ac:dyDescent="0.35">
      <c r="A2891" t="s">
        <v>2156</v>
      </c>
      <c r="B2891" t="s">
        <v>2157</v>
      </c>
      <c r="C2891" t="s">
        <v>115</v>
      </c>
      <c r="D2891" t="s">
        <v>114</v>
      </c>
      <c r="E2891" s="16">
        <v>45807</v>
      </c>
      <c r="F2891">
        <v>4001948822</v>
      </c>
      <c r="G2891" t="s">
        <v>1809</v>
      </c>
      <c r="H2891" t="s">
        <v>6502</v>
      </c>
      <c r="I2891" t="s">
        <v>1949</v>
      </c>
      <c r="J2891">
        <v>3109084</v>
      </c>
      <c r="K2891">
        <v>6607476</v>
      </c>
      <c r="M2891">
        <v>1</v>
      </c>
      <c r="N2891">
        <v>24.56</v>
      </c>
      <c r="O2891">
        <v>24.56</v>
      </c>
      <c r="P2891" t="s">
        <v>1811</v>
      </c>
      <c r="Q2891" t="s">
        <v>1812</v>
      </c>
      <c r="R2891" s="16">
        <v>45817</v>
      </c>
      <c r="S2891">
        <v>15</v>
      </c>
      <c r="T2891" t="s">
        <v>1813</v>
      </c>
      <c r="U2891" s="16">
        <v>45839</v>
      </c>
      <c r="V2891" s="16">
        <v>45839</v>
      </c>
      <c r="Y2891" s="16">
        <v>45839</v>
      </c>
      <c r="AB2891" t="s">
        <v>6501</v>
      </c>
    </row>
    <row r="2892" spans="1:28" x14ac:dyDescent="0.35">
      <c r="A2892" t="s">
        <v>2156</v>
      </c>
      <c r="B2892" t="s">
        <v>2157</v>
      </c>
      <c r="C2892" t="s">
        <v>115</v>
      </c>
      <c r="D2892" t="s">
        <v>114</v>
      </c>
      <c r="E2892" s="16">
        <v>45807</v>
      </c>
      <c r="F2892">
        <v>4001948822</v>
      </c>
      <c r="G2892" t="s">
        <v>1809</v>
      </c>
      <c r="H2892" t="s">
        <v>2648</v>
      </c>
      <c r="I2892" t="s">
        <v>1825</v>
      </c>
      <c r="J2892">
        <v>3109084</v>
      </c>
      <c r="K2892">
        <v>6607476</v>
      </c>
      <c r="M2892">
        <v>3</v>
      </c>
      <c r="N2892">
        <v>2.5</v>
      </c>
      <c r="O2892">
        <v>7.5</v>
      </c>
      <c r="P2892" t="s">
        <v>1811</v>
      </c>
      <c r="Q2892" t="s">
        <v>1812</v>
      </c>
      <c r="R2892" s="16">
        <v>45817</v>
      </c>
      <c r="S2892">
        <v>15</v>
      </c>
      <c r="T2892" t="s">
        <v>1813</v>
      </c>
      <c r="U2892" s="16">
        <v>45839</v>
      </c>
      <c r="V2892" s="16">
        <v>45839</v>
      </c>
      <c r="Y2892" s="16">
        <v>45839</v>
      </c>
      <c r="AB2892" t="s">
        <v>6501</v>
      </c>
    </row>
    <row r="2893" spans="1:28" x14ac:dyDescent="0.35">
      <c r="A2893" t="s">
        <v>2156</v>
      </c>
      <c r="B2893" t="s">
        <v>2157</v>
      </c>
      <c r="C2893" t="s">
        <v>115</v>
      </c>
      <c r="D2893" t="s">
        <v>114</v>
      </c>
      <c r="E2893" s="16">
        <v>45807</v>
      </c>
      <c r="F2893">
        <v>4001948822</v>
      </c>
      <c r="G2893" t="s">
        <v>1809</v>
      </c>
      <c r="H2893" t="s">
        <v>1839</v>
      </c>
      <c r="I2893" t="s">
        <v>1840</v>
      </c>
      <c r="J2893">
        <v>3109084</v>
      </c>
      <c r="K2893">
        <v>6607476</v>
      </c>
      <c r="M2893">
        <v>2</v>
      </c>
      <c r="N2893">
        <v>5.73</v>
      </c>
      <c r="O2893">
        <v>11.46</v>
      </c>
      <c r="P2893" t="s">
        <v>1811</v>
      </c>
      <c r="Q2893" t="s">
        <v>1812</v>
      </c>
      <c r="R2893" s="16">
        <v>45817</v>
      </c>
      <c r="S2893">
        <v>15</v>
      </c>
      <c r="T2893" t="s">
        <v>1813</v>
      </c>
      <c r="U2893" s="16">
        <v>45839</v>
      </c>
      <c r="V2893" s="16">
        <v>45839</v>
      </c>
      <c r="Y2893" s="16">
        <v>45839</v>
      </c>
      <c r="AB2893" t="s">
        <v>6501</v>
      </c>
    </row>
    <row r="2894" spans="1:28" x14ac:dyDescent="0.35">
      <c r="A2894" t="s">
        <v>2156</v>
      </c>
      <c r="B2894" t="s">
        <v>2157</v>
      </c>
      <c r="C2894" t="s">
        <v>115</v>
      </c>
      <c r="D2894" t="s">
        <v>114</v>
      </c>
      <c r="E2894" s="16">
        <v>45807</v>
      </c>
      <c r="F2894">
        <v>4001948822</v>
      </c>
      <c r="G2894" t="s">
        <v>1809</v>
      </c>
      <c r="H2894" t="s">
        <v>1837</v>
      </c>
      <c r="I2894" t="s">
        <v>1838</v>
      </c>
      <c r="J2894">
        <v>3109084</v>
      </c>
      <c r="K2894">
        <v>6607476</v>
      </c>
      <c r="M2894">
        <v>2</v>
      </c>
      <c r="N2894">
        <v>34.15</v>
      </c>
      <c r="O2894">
        <v>68.3</v>
      </c>
      <c r="P2894" t="s">
        <v>1811</v>
      </c>
      <c r="Q2894" t="s">
        <v>1812</v>
      </c>
      <c r="R2894" s="16">
        <v>45817</v>
      </c>
      <c r="S2894">
        <v>15</v>
      </c>
      <c r="T2894" t="s">
        <v>1813</v>
      </c>
      <c r="U2894" s="16">
        <v>45839</v>
      </c>
      <c r="V2894" s="16">
        <v>45839</v>
      </c>
      <c r="Y2894" s="16">
        <v>45839</v>
      </c>
      <c r="AB2894" t="s">
        <v>6501</v>
      </c>
    </row>
    <row r="2895" spans="1:28" x14ac:dyDescent="0.35">
      <c r="A2895" t="s">
        <v>2156</v>
      </c>
      <c r="B2895" t="s">
        <v>2157</v>
      </c>
      <c r="C2895" t="s">
        <v>115</v>
      </c>
      <c r="D2895" t="s">
        <v>114</v>
      </c>
      <c r="E2895" s="16">
        <v>45807</v>
      </c>
      <c r="F2895">
        <v>4001948822</v>
      </c>
      <c r="G2895" t="s">
        <v>1809</v>
      </c>
      <c r="H2895" t="s">
        <v>2649</v>
      </c>
      <c r="I2895" t="s">
        <v>1825</v>
      </c>
      <c r="J2895">
        <v>3109084</v>
      </c>
      <c r="K2895">
        <v>6607476</v>
      </c>
      <c r="M2895">
        <v>14</v>
      </c>
      <c r="N2895">
        <v>1.51</v>
      </c>
      <c r="O2895">
        <v>21.14</v>
      </c>
      <c r="P2895" t="s">
        <v>1811</v>
      </c>
      <c r="Q2895" t="s">
        <v>1812</v>
      </c>
      <c r="R2895" s="16">
        <v>45817</v>
      </c>
      <c r="S2895">
        <v>15</v>
      </c>
      <c r="T2895" t="s">
        <v>1813</v>
      </c>
      <c r="U2895" s="16">
        <v>45839</v>
      </c>
      <c r="V2895" s="16">
        <v>45839</v>
      </c>
      <c r="Y2895" s="16">
        <v>45839</v>
      </c>
      <c r="AB2895" t="s">
        <v>6501</v>
      </c>
    </row>
    <row r="2896" spans="1:28" x14ac:dyDescent="0.35">
      <c r="A2896" t="s">
        <v>2156</v>
      </c>
      <c r="B2896" t="s">
        <v>2157</v>
      </c>
      <c r="C2896" t="s">
        <v>115</v>
      </c>
      <c r="D2896" t="s">
        <v>114</v>
      </c>
      <c r="E2896" s="16">
        <v>45807</v>
      </c>
      <c r="F2896">
        <v>4001948822</v>
      </c>
      <c r="G2896" t="s">
        <v>1809</v>
      </c>
      <c r="H2896" t="s">
        <v>2447</v>
      </c>
      <c r="I2896" t="s">
        <v>1825</v>
      </c>
      <c r="J2896">
        <v>3109084</v>
      </c>
      <c r="K2896">
        <v>6607476</v>
      </c>
      <c r="M2896">
        <v>8</v>
      </c>
      <c r="N2896">
        <v>3.57</v>
      </c>
      <c r="O2896">
        <v>28.56</v>
      </c>
      <c r="P2896" t="s">
        <v>1811</v>
      </c>
      <c r="Q2896" t="s">
        <v>1812</v>
      </c>
      <c r="R2896" s="16">
        <v>45817</v>
      </c>
      <c r="S2896">
        <v>15</v>
      </c>
      <c r="T2896" t="s">
        <v>1813</v>
      </c>
      <c r="U2896" s="16">
        <v>45839</v>
      </c>
      <c r="V2896" s="16">
        <v>45839</v>
      </c>
      <c r="Y2896" s="16">
        <v>45839</v>
      </c>
      <c r="AB2896" t="s">
        <v>6501</v>
      </c>
    </row>
    <row r="2897" spans="1:28" x14ac:dyDescent="0.35">
      <c r="A2897" t="s">
        <v>2156</v>
      </c>
      <c r="B2897" t="s">
        <v>2157</v>
      </c>
      <c r="C2897" t="s">
        <v>115</v>
      </c>
      <c r="D2897" t="s">
        <v>114</v>
      </c>
      <c r="E2897" s="16">
        <v>45807</v>
      </c>
      <c r="F2897">
        <v>4001948822</v>
      </c>
      <c r="G2897" t="s">
        <v>1809</v>
      </c>
      <c r="H2897" t="s">
        <v>1829</v>
      </c>
      <c r="I2897" t="s">
        <v>1820</v>
      </c>
      <c r="J2897">
        <v>3109084</v>
      </c>
      <c r="K2897">
        <v>6607476</v>
      </c>
      <c r="M2897">
        <v>7</v>
      </c>
      <c r="N2897">
        <v>1.86</v>
      </c>
      <c r="O2897">
        <v>13.02</v>
      </c>
      <c r="P2897" t="s">
        <v>1811</v>
      </c>
      <c r="Q2897" t="s">
        <v>1812</v>
      </c>
      <c r="R2897" s="16">
        <v>45817</v>
      </c>
      <c r="S2897">
        <v>15</v>
      </c>
      <c r="T2897" t="s">
        <v>1813</v>
      </c>
      <c r="U2897" s="16">
        <v>45839</v>
      </c>
      <c r="V2897" s="16">
        <v>45839</v>
      </c>
      <c r="Y2897" s="16">
        <v>45839</v>
      </c>
      <c r="AB2897" t="s">
        <v>6501</v>
      </c>
    </row>
    <row r="2898" spans="1:28" x14ac:dyDescent="0.35">
      <c r="A2898" t="s">
        <v>2156</v>
      </c>
      <c r="B2898" t="s">
        <v>2157</v>
      </c>
      <c r="C2898" t="s">
        <v>115</v>
      </c>
      <c r="D2898" t="s">
        <v>114</v>
      </c>
      <c r="E2898" s="16">
        <v>45807</v>
      </c>
      <c r="F2898">
        <v>4001948822</v>
      </c>
      <c r="G2898" t="s">
        <v>1809</v>
      </c>
      <c r="H2898" t="s">
        <v>5810</v>
      </c>
      <c r="I2898" t="s">
        <v>1852</v>
      </c>
      <c r="J2898">
        <v>3109084</v>
      </c>
      <c r="K2898">
        <v>6607476</v>
      </c>
      <c r="M2898">
        <v>5</v>
      </c>
      <c r="N2898">
        <v>6.78</v>
      </c>
      <c r="O2898">
        <v>33.9</v>
      </c>
      <c r="P2898" t="s">
        <v>1811</v>
      </c>
      <c r="Q2898" t="s">
        <v>1812</v>
      </c>
      <c r="R2898" s="16">
        <v>45817</v>
      </c>
      <c r="S2898">
        <v>15</v>
      </c>
      <c r="T2898" t="s">
        <v>1813</v>
      </c>
      <c r="U2898" s="16">
        <v>45839</v>
      </c>
      <c r="V2898" s="16">
        <v>45839</v>
      </c>
      <c r="Y2898" s="16">
        <v>45839</v>
      </c>
      <c r="AB2898" t="s">
        <v>6501</v>
      </c>
    </row>
    <row r="2899" spans="1:28" x14ac:dyDescent="0.35">
      <c r="A2899" t="s">
        <v>2156</v>
      </c>
      <c r="B2899" t="s">
        <v>2157</v>
      </c>
      <c r="C2899" t="s">
        <v>115</v>
      </c>
      <c r="D2899" t="s">
        <v>114</v>
      </c>
      <c r="E2899" s="16">
        <v>45807</v>
      </c>
      <c r="F2899">
        <v>4001948822</v>
      </c>
      <c r="G2899" t="s">
        <v>1809</v>
      </c>
      <c r="H2899" t="s">
        <v>5811</v>
      </c>
      <c r="I2899" t="s">
        <v>1852</v>
      </c>
      <c r="J2899">
        <v>3109084</v>
      </c>
      <c r="K2899">
        <v>6607476</v>
      </c>
      <c r="M2899">
        <v>6</v>
      </c>
      <c r="N2899">
        <v>8.56</v>
      </c>
      <c r="O2899">
        <v>51.36</v>
      </c>
      <c r="P2899" t="s">
        <v>1811</v>
      </c>
      <c r="Q2899" t="s">
        <v>1812</v>
      </c>
      <c r="R2899" s="16">
        <v>45817</v>
      </c>
      <c r="S2899">
        <v>15</v>
      </c>
      <c r="T2899" t="s">
        <v>1813</v>
      </c>
      <c r="U2899" s="16">
        <v>45839</v>
      </c>
      <c r="V2899" s="16">
        <v>45839</v>
      </c>
      <c r="Y2899" s="16">
        <v>45839</v>
      </c>
      <c r="AB2899" t="s">
        <v>6501</v>
      </c>
    </row>
    <row r="2900" spans="1:28" x14ac:dyDescent="0.35">
      <c r="A2900" t="s">
        <v>2156</v>
      </c>
      <c r="B2900" t="s">
        <v>2157</v>
      </c>
      <c r="C2900" t="s">
        <v>115</v>
      </c>
      <c r="D2900" t="s">
        <v>114</v>
      </c>
      <c r="E2900" s="16">
        <v>45807</v>
      </c>
      <c r="F2900">
        <v>4001948822</v>
      </c>
      <c r="G2900" t="s">
        <v>1809</v>
      </c>
      <c r="H2900" t="s">
        <v>4798</v>
      </c>
      <c r="I2900" t="s">
        <v>1852</v>
      </c>
      <c r="J2900">
        <v>3109084</v>
      </c>
      <c r="K2900">
        <v>6607476</v>
      </c>
      <c r="M2900">
        <v>8</v>
      </c>
      <c r="N2900">
        <v>5.79</v>
      </c>
      <c r="O2900">
        <v>46.32</v>
      </c>
      <c r="P2900" t="s">
        <v>1811</v>
      </c>
      <c r="Q2900" t="s">
        <v>1812</v>
      </c>
      <c r="R2900" s="16">
        <v>45817</v>
      </c>
      <c r="S2900">
        <v>15</v>
      </c>
      <c r="T2900" t="s">
        <v>1813</v>
      </c>
      <c r="U2900" s="16">
        <v>45839</v>
      </c>
      <c r="V2900" s="16">
        <v>45839</v>
      </c>
      <c r="Y2900" s="16">
        <v>45839</v>
      </c>
      <c r="AB2900" t="s">
        <v>6501</v>
      </c>
    </row>
    <row r="2901" spans="1:28" x14ac:dyDescent="0.35">
      <c r="A2901" t="s">
        <v>2156</v>
      </c>
      <c r="B2901" t="s">
        <v>2157</v>
      </c>
      <c r="C2901" t="s">
        <v>115</v>
      </c>
      <c r="D2901" t="s">
        <v>114</v>
      </c>
      <c r="E2901" s="16">
        <v>45807</v>
      </c>
      <c r="F2901">
        <v>4001948822</v>
      </c>
      <c r="G2901" t="s">
        <v>1809</v>
      </c>
      <c r="H2901" t="s">
        <v>2646</v>
      </c>
      <c r="I2901" t="s">
        <v>1810</v>
      </c>
      <c r="J2901">
        <v>3109084</v>
      </c>
      <c r="K2901">
        <v>6607476</v>
      </c>
      <c r="M2901">
        <v>1</v>
      </c>
      <c r="N2901">
        <v>2.1</v>
      </c>
      <c r="O2901">
        <v>2.1</v>
      </c>
      <c r="P2901" t="s">
        <v>1811</v>
      </c>
      <c r="Q2901" t="s">
        <v>1812</v>
      </c>
      <c r="R2901" s="16">
        <v>45817</v>
      </c>
      <c r="S2901">
        <v>15</v>
      </c>
      <c r="T2901" t="s">
        <v>1813</v>
      </c>
      <c r="U2901" s="16">
        <v>45839</v>
      </c>
      <c r="V2901" s="16">
        <v>45839</v>
      </c>
      <c r="Y2901" s="16">
        <v>45839</v>
      </c>
      <c r="AB2901" t="s">
        <v>6501</v>
      </c>
    </row>
    <row r="2902" spans="1:28" x14ac:dyDescent="0.35">
      <c r="A2902" t="s">
        <v>2156</v>
      </c>
      <c r="B2902" t="s">
        <v>2157</v>
      </c>
      <c r="C2902" t="s">
        <v>115</v>
      </c>
      <c r="D2902" t="s">
        <v>114</v>
      </c>
      <c r="E2902" s="16">
        <v>45807</v>
      </c>
      <c r="F2902">
        <v>4001948822</v>
      </c>
      <c r="G2902" t="s">
        <v>1809</v>
      </c>
      <c r="H2902" t="s">
        <v>2038</v>
      </c>
      <c r="I2902" t="s">
        <v>1825</v>
      </c>
      <c r="J2902">
        <v>3109084</v>
      </c>
      <c r="K2902">
        <v>6607476</v>
      </c>
      <c r="M2902">
        <v>8</v>
      </c>
      <c r="N2902">
        <v>2.27</v>
      </c>
      <c r="O2902">
        <v>18.16</v>
      </c>
      <c r="P2902" t="s">
        <v>1811</v>
      </c>
      <c r="Q2902" t="s">
        <v>1812</v>
      </c>
      <c r="R2902" s="16">
        <v>45817</v>
      </c>
      <c r="S2902">
        <v>15</v>
      </c>
      <c r="T2902" t="s">
        <v>1813</v>
      </c>
      <c r="U2902" s="16">
        <v>45839</v>
      </c>
      <c r="V2902" s="16">
        <v>45839</v>
      </c>
      <c r="Y2902" s="16">
        <v>45839</v>
      </c>
      <c r="AB2902" t="s">
        <v>6501</v>
      </c>
    </row>
    <row r="2903" spans="1:28" x14ac:dyDescent="0.35">
      <c r="A2903" t="s">
        <v>2156</v>
      </c>
      <c r="B2903" t="s">
        <v>2157</v>
      </c>
      <c r="C2903" t="s">
        <v>115</v>
      </c>
      <c r="D2903" t="s">
        <v>114</v>
      </c>
      <c r="E2903" s="16">
        <v>45807</v>
      </c>
      <c r="F2903">
        <v>4001948822</v>
      </c>
      <c r="G2903" t="s">
        <v>1809</v>
      </c>
      <c r="H2903" t="s">
        <v>2040</v>
      </c>
      <c r="I2903" t="s">
        <v>1825</v>
      </c>
      <c r="J2903">
        <v>3109084</v>
      </c>
      <c r="K2903">
        <v>6607476</v>
      </c>
      <c r="M2903">
        <v>2</v>
      </c>
      <c r="N2903">
        <v>3.08</v>
      </c>
      <c r="O2903">
        <v>6.16</v>
      </c>
      <c r="P2903" t="s">
        <v>1811</v>
      </c>
      <c r="Q2903" t="s">
        <v>1812</v>
      </c>
      <c r="R2903" s="16">
        <v>45817</v>
      </c>
      <c r="S2903">
        <v>15</v>
      </c>
      <c r="T2903" t="s">
        <v>1813</v>
      </c>
      <c r="U2903" s="16">
        <v>45839</v>
      </c>
      <c r="V2903" s="16">
        <v>45839</v>
      </c>
      <c r="Y2903" s="16">
        <v>45839</v>
      </c>
      <c r="AB2903" t="s">
        <v>6501</v>
      </c>
    </row>
    <row r="2904" spans="1:28" x14ac:dyDescent="0.35">
      <c r="A2904" t="s">
        <v>2156</v>
      </c>
      <c r="B2904" t="s">
        <v>2157</v>
      </c>
      <c r="C2904" t="s">
        <v>115</v>
      </c>
      <c r="D2904" t="s">
        <v>114</v>
      </c>
      <c r="E2904" s="16">
        <v>45807</v>
      </c>
      <c r="F2904">
        <v>4001948822</v>
      </c>
      <c r="G2904" t="s">
        <v>1809</v>
      </c>
      <c r="H2904" t="s">
        <v>2116</v>
      </c>
      <c r="I2904" t="s">
        <v>1831</v>
      </c>
      <c r="J2904">
        <v>3109084</v>
      </c>
      <c r="K2904">
        <v>6607476</v>
      </c>
      <c r="M2904">
        <v>6</v>
      </c>
      <c r="N2904">
        <v>7.69</v>
      </c>
      <c r="O2904">
        <v>46.14</v>
      </c>
      <c r="P2904" t="s">
        <v>1811</v>
      </c>
      <c r="Q2904" t="s">
        <v>1812</v>
      </c>
      <c r="R2904" s="16">
        <v>45817</v>
      </c>
      <c r="S2904">
        <v>15</v>
      </c>
      <c r="T2904" t="s">
        <v>1813</v>
      </c>
      <c r="U2904" s="16">
        <v>45839</v>
      </c>
      <c r="V2904" s="16">
        <v>45839</v>
      </c>
      <c r="Y2904" s="16">
        <v>45839</v>
      </c>
      <c r="AB2904" t="s">
        <v>6501</v>
      </c>
    </row>
    <row r="2905" spans="1:28" x14ac:dyDescent="0.35">
      <c r="A2905" t="s">
        <v>2156</v>
      </c>
      <c r="B2905" t="s">
        <v>2157</v>
      </c>
      <c r="C2905" t="s">
        <v>115</v>
      </c>
      <c r="D2905" t="s">
        <v>114</v>
      </c>
      <c r="E2905" s="16">
        <v>45807</v>
      </c>
      <c r="F2905">
        <v>4001948822</v>
      </c>
      <c r="G2905" t="s">
        <v>1809</v>
      </c>
      <c r="H2905" t="s">
        <v>2120</v>
      </c>
      <c r="I2905" t="s">
        <v>2093</v>
      </c>
      <c r="J2905">
        <v>3109084</v>
      </c>
      <c r="K2905">
        <v>6607476</v>
      </c>
      <c r="M2905">
        <v>11</v>
      </c>
      <c r="N2905">
        <v>52.85</v>
      </c>
      <c r="O2905">
        <v>581.35</v>
      </c>
      <c r="P2905" t="s">
        <v>1811</v>
      </c>
      <c r="Q2905" t="s">
        <v>1812</v>
      </c>
      <c r="R2905" s="16">
        <v>45817</v>
      </c>
      <c r="S2905">
        <v>15</v>
      </c>
      <c r="T2905" t="s">
        <v>1813</v>
      </c>
      <c r="U2905" s="16">
        <v>45839</v>
      </c>
      <c r="V2905" s="16">
        <v>45839</v>
      </c>
      <c r="Y2905" s="16">
        <v>45839</v>
      </c>
      <c r="AB2905" t="s">
        <v>6501</v>
      </c>
    </row>
    <row r="2906" spans="1:28" x14ac:dyDescent="0.35">
      <c r="A2906" t="s">
        <v>2156</v>
      </c>
      <c r="B2906" t="s">
        <v>2157</v>
      </c>
      <c r="C2906" t="s">
        <v>115</v>
      </c>
      <c r="D2906" t="s">
        <v>114</v>
      </c>
      <c r="E2906" s="16">
        <v>45807</v>
      </c>
      <c r="F2906">
        <v>4001948822</v>
      </c>
      <c r="G2906" t="s">
        <v>1809</v>
      </c>
      <c r="H2906" t="s">
        <v>2039</v>
      </c>
      <c r="I2906" t="s">
        <v>1822</v>
      </c>
      <c r="J2906">
        <v>3109084</v>
      </c>
      <c r="K2906">
        <v>6607476</v>
      </c>
      <c r="M2906">
        <v>8</v>
      </c>
      <c r="N2906">
        <v>0.52</v>
      </c>
      <c r="O2906">
        <v>4.16</v>
      </c>
      <c r="P2906" t="s">
        <v>1811</v>
      </c>
      <c r="Q2906" t="s">
        <v>1812</v>
      </c>
      <c r="R2906" s="16">
        <v>45817</v>
      </c>
      <c r="S2906">
        <v>15</v>
      </c>
      <c r="T2906" t="s">
        <v>1813</v>
      </c>
      <c r="U2906" s="16">
        <v>45839</v>
      </c>
      <c r="V2906" s="16">
        <v>45839</v>
      </c>
      <c r="Y2906" s="16">
        <v>45839</v>
      </c>
      <c r="AB2906" t="s">
        <v>6501</v>
      </c>
    </row>
    <row r="2907" spans="1:28" x14ac:dyDescent="0.35">
      <c r="A2907" t="s">
        <v>2156</v>
      </c>
      <c r="B2907" t="s">
        <v>2157</v>
      </c>
      <c r="C2907" t="s">
        <v>115</v>
      </c>
      <c r="D2907" t="s">
        <v>114</v>
      </c>
      <c r="E2907" s="16">
        <v>45807</v>
      </c>
      <c r="F2907">
        <v>4001948822</v>
      </c>
      <c r="G2907" t="s">
        <v>1809</v>
      </c>
      <c r="H2907" t="s">
        <v>2056</v>
      </c>
      <c r="I2907" t="s">
        <v>1825</v>
      </c>
      <c r="J2907">
        <v>3109084</v>
      </c>
      <c r="K2907">
        <v>6607476</v>
      </c>
      <c r="M2907">
        <v>13</v>
      </c>
      <c r="N2907">
        <v>2.0699999999999998</v>
      </c>
      <c r="O2907">
        <v>26.91</v>
      </c>
      <c r="P2907" t="s">
        <v>1811</v>
      </c>
      <c r="Q2907" t="s">
        <v>1812</v>
      </c>
      <c r="R2907" s="16">
        <v>45817</v>
      </c>
      <c r="S2907">
        <v>15</v>
      </c>
      <c r="T2907" t="s">
        <v>1813</v>
      </c>
      <c r="U2907" s="16">
        <v>45839</v>
      </c>
      <c r="V2907" s="16">
        <v>45839</v>
      </c>
      <c r="Y2907" s="16">
        <v>45839</v>
      </c>
      <c r="AB2907" t="s">
        <v>6501</v>
      </c>
    </row>
    <row r="2908" spans="1:28" x14ac:dyDescent="0.35">
      <c r="A2908" t="s">
        <v>2156</v>
      </c>
      <c r="B2908" t="s">
        <v>2157</v>
      </c>
      <c r="C2908" t="s">
        <v>115</v>
      </c>
      <c r="D2908" t="s">
        <v>114</v>
      </c>
      <c r="E2908" s="16">
        <v>45807</v>
      </c>
      <c r="F2908">
        <v>4001948822</v>
      </c>
      <c r="G2908" t="s">
        <v>1809</v>
      </c>
      <c r="H2908" t="s">
        <v>2639</v>
      </c>
      <c r="I2908" t="s">
        <v>2093</v>
      </c>
      <c r="J2908">
        <v>3109084</v>
      </c>
      <c r="K2908">
        <v>6607476</v>
      </c>
      <c r="M2908">
        <v>5</v>
      </c>
      <c r="N2908">
        <v>64.989999999999995</v>
      </c>
      <c r="O2908">
        <v>324.95</v>
      </c>
      <c r="P2908" t="s">
        <v>1811</v>
      </c>
      <c r="Q2908" t="s">
        <v>1812</v>
      </c>
      <c r="R2908" s="16">
        <v>45817</v>
      </c>
      <c r="S2908">
        <v>15</v>
      </c>
      <c r="T2908" t="s">
        <v>1813</v>
      </c>
      <c r="U2908" s="16">
        <v>45839</v>
      </c>
      <c r="V2908" s="16">
        <v>45839</v>
      </c>
      <c r="Y2908" s="16">
        <v>45839</v>
      </c>
      <c r="AB2908" t="s">
        <v>6501</v>
      </c>
    </row>
    <row r="2909" spans="1:28" x14ac:dyDescent="0.35">
      <c r="A2909" t="s">
        <v>2156</v>
      </c>
      <c r="B2909" t="s">
        <v>2157</v>
      </c>
      <c r="C2909" t="s">
        <v>115</v>
      </c>
      <c r="D2909" t="s">
        <v>114</v>
      </c>
      <c r="E2909" s="16">
        <v>45807</v>
      </c>
      <c r="F2909">
        <v>4001948822</v>
      </c>
      <c r="G2909" t="s">
        <v>1809</v>
      </c>
      <c r="H2909" t="s">
        <v>2643</v>
      </c>
      <c r="I2909" t="s">
        <v>1822</v>
      </c>
      <c r="J2909">
        <v>3109084</v>
      </c>
      <c r="K2909">
        <v>6607476</v>
      </c>
      <c r="M2909">
        <v>2</v>
      </c>
      <c r="N2909">
        <v>6.08</v>
      </c>
      <c r="O2909">
        <v>12.16</v>
      </c>
      <c r="P2909" t="s">
        <v>1811</v>
      </c>
      <c r="Q2909" t="s">
        <v>1812</v>
      </c>
      <c r="R2909" s="16">
        <v>45817</v>
      </c>
      <c r="S2909">
        <v>15</v>
      </c>
      <c r="T2909" t="s">
        <v>1813</v>
      </c>
      <c r="U2909" s="16">
        <v>45839</v>
      </c>
      <c r="V2909" s="16">
        <v>45839</v>
      </c>
      <c r="Y2909" s="16">
        <v>45839</v>
      </c>
      <c r="AB2909" t="s">
        <v>6501</v>
      </c>
    </row>
    <row r="2910" spans="1:28" x14ac:dyDescent="0.35">
      <c r="A2910" t="s">
        <v>2156</v>
      </c>
      <c r="B2910" t="s">
        <v>2157</v>
      </c>
      <c r="C2910" t="s">
        <v>115</v>
      </c>
      <c r="D2910" t="s">
        <v>114</v>
      </c>
      <c r="E2910" s="16">
        <v>45807</v>
      </c>
      <c r="F2910">
        <v>4001948822</v>
      </c>
      <c r="G2910" t="s">
        <v>1809</v>
      </c>
      <c r="H2910" t="s">
        <v>1985</v>
      </c>
      <c r="I2910" t="s">
        <v>1825</v>
      </c>
      <c r="J2910">
        <v>3109084</v>
      </c>
      <c r="K2910">
        <v>6607476</v>
      </c>
      <c r="M2910">
        <v>13</v>
      </c>
      <c r="N2910">
        <v>2.69</v>
      </c>
      <c r="O2910">
        <v>34.97</v>
      </c>
      <c r="P2910" t="s">
        <v>1811</v>
      </c>
      <c r="Q2910" t="s">
        <v>1812</v>
      </c>
      <c r="R2910" s="16">
        <v>45817</v>
      </c>
      <c r="S2910">
        <v>15</v>
      </c>
      <c r="T2910" t="s">
        <v>1813</v>
      </c>
      <c r="U2910" s="16">
        <v>45839</v>
      </c>
      <c r="V2910" s="16">
        <v>45839</v>
      </c>
      <c r="Y2910" s="16">
        <v>45839</v>
      </c>
      <c r="AB2910" t="s">
        <v>6501</v>
      </c>
    </row>
    <row r="2911" spans="1:28" x14ac:dyDescent="0.35">
      <c r="A2911" t="s">
        <v>2156</v>
      </c>
      <c r="B2911" t="s">
        <v>2157</v>
      </c>
      <c r="C2911" t="s">
        <v>115</v>
      </c>
      <c r="D2911" t="s">
        <v>114</v>
      </c>
      <c r="E2911" s="16">
        <v>45807</v>
      </c>
      <c r="F2911">
        <v>4001948822</v>
      </c>
      <c r="G2911" t="s">
        <v>1809</v>
      </c>
      <c r="H2911" t="s">
        <v>2333</v>
      </c>
      <c r="I2911" t="s">
        <v>1825</v>
      </c>
      <c r="J2911">
        <v>3109084</v>
      </c>
      <c r="K2911">
        <v>6607476</v>
      </c>
      <c r="M2911">
        <v>2</v>
      </c>
      <c r="N2911">
        <v>3.51</v>
      </c>
      <c r="O2911">
        <v>7.02</v>
      </c>
      <c r="P2911" t="s">
        <v>1811</v>
      </c>
      <c r="Q2911" t="s">
        <v>1812</v>
      </c>
      <c r="R2911" s="16">
        <v>45817</v>
      </c>
      <c r="S2911">
        <v>15</v>
      </c>
      <c r="T2911" t="s">
        <v>1813</v>
      </c>
      <c r="U2911" s="16">
        <v>45839</v>
      </c>
      <c r="V2911" s="16">
        <v>45839</v>
      </c>
      <c r="Y2911" s="16">
        <v>45839</v>
      </c>
      <c r="AB2911" t="s">
        <v>6501</v>
      </c>
    </row>
    <row r="2912" spans="1:28" x14ac:dyDescent="0.35">
      <c r="A2912" t="s">
        <v>2156</v>
      </c>
      <c r="B2912" t="s">
        <v>2157</v>
      </c>
      <c r="C2912" t="s">
        <v>115</v>
      </c>
      <c r="D2912" t="s">
        <v>114</v>
      </c>
      <c r="E2912" s="16">
        <v>45807</v>
      </c>
      <c r="F2912">
        <v>4001948822</v>
      </c>
      <c r="G2912" t="s">
        <v>1809</v>
      </c>
      <c r="H2912" t="s">
        <v>5812</v>
      </c>
      <c r="I2912" t="s">
        <v>2093</v>
      </c>
      <c r="J2912">
        <v>3109084</v>
      </c>
      <c r="K2912">
        <v>6607476</v>
      </c>
      <c r="M2912">
        <v>1</v>
      </c>
      <c r="N2912">
        <v>68.22</v>
      </c>
      <c r="O2912">
        <v>68.22</v>
      </c>
      <c r="P2912" t="s">
        <v>1811</v>
      </c>
      <c r="Q2912" t="s">
        <v>1812</v>
      </c>
      <c r="R2912" s="16">
        <v>45817</v>
      </c>
      <c r="S2912">
        <v>15</v>
      </c>
      <c r="T2912" t="s">
        <v>1813</v>
      </c>
      <c r="U2912" s="16">
        <v>45839</v>
      </c>
      <c r="V2912" s="16">
        <v>45839</v>
      </c>
      <c r="Y2912" s="16">
        <v>45839</v>
      </c>
      <c r="AB2912" t="s">
        <v>6501</v>
      </c>
    </row>
    <row r="2913" spans="1:28" x14ac:dyDescent="0.35">
      <c r="A2913" t="s">
        <v>2156</v>
      </c>
      <c r="B2913" t="s">
        <v>2157</v>
      </c>
      <c r="C2913" t="s">
        <v>115</v>
      </c>
      <c r="D2913" t="s">
        <v>114</v>
      </c>
      <c r="E2913" s="16">
        <v>45807</v>
      </c>
      <c r="F2913">
        <v>4001948822</v>
      </c>
      <c r="G2913" t="s">
        <v>1809</v>
      </c>
      <c r="H2913" t="s">
        <v>2640</v>
      </c>
      <c r="I2913" t="s">
        <v>1984</v>
      </c>
      <c r="J2913">
        <v>3109084</v>
      </c>
      <c r="K2913">
        <v>6607476</v>
      </c>
      <c r="M2913">
        <v>4</v>
      </c>
      <c r="N2913">
        <v>1.8</v>
      </c>
      <c r="O2913">
        <v>7.2</v>
      </c>
      <c r="P2913" t="s">
        <v>1811</v>
      </c>
      <c r="Q2913" t="s">
        <v>1812</v>
      </c>
      <c r="R2913" s="16">
        <v>45817</v>
      </c>
      <c r="S2913">
        <v>15</v>
      </c>
      <c r="T2913" t="s">
        <v>1813</v>
      </c>
      <c r="U2913" s="16">
        <v>45839</v>
      </c>
      <c r="V2913" s="16">
        <v>45839</v>
      </c>
      <c r="Y2913" s="16">
        <v>45839</v>
      </c>
      <c r="AB2913" t="s">
        <v>6501</v>
      </c>
    </row>
    <row r="2914" spans="1:28" x14ac:dyDescent="0.35">
      <c r="A2914" t="s">
        <v>2156</v>
      </c>
      <c r="B2914" t="s">
        <v>2157</v>
      </c>
      <c r="C2914" t="s">
        <v>115</v>
      </c>
      <c r="D2914" t="s">
        <v>114</v>
      </c>
      <c r="E2914" s="16">
        <v>45807</v>
      </c>
      <c r="F2914">
        <v>4001948822</v>
      </c>
      <c r="G2914" t="s">
        <v>1809</v>
      </c>
      <c r="H2914" t="s">
        <v>2005</v>
      </c>
      <c r="I2914" t="s">
        <v>1825</v>
      </c>
      <c r="J2914">
        <v>3109084</v>
      </c>
      <c r="K2914">
        <v>6607476</v>
      </c>
      <c r="M2914">
        <v>2</v>
      </c>
      <c r="N2914">
        <v>1.23</v>
      </c>
      <c r="O2914">
        <v>2.46</v>
      </c>
      <c r="P2914" t="s">
        <v>1811</v>
      </c>
      <c r="Q2914" t="s">
        <v>1812</v>
      </c>
      <c r="R2914" s="16">
        <v>45817</v>
      </c>
      <c r="S2914">
        <v>15</v>
      </c>
      <c r="T2914" t="s">
        <v>1813</v>
      </c>
      <c r="U2914" s="16">
        <v>45839</v>
      </c>
      <c r="V2914" s="16">
        <v>45839</v>
      </c>
      <c r="Y2914" s="16">
        <v>45839</v>
      </c>
      <c r="AB2914" t="s">
        <v>6501</v>
      </c>
    </row>
    <row r="2915" spans="1:28" x14ac:dyDescent="0.35">
      <c r="A2915" t="s">
        <v>2156</v>
      </c>
      <c r="B2915" t="s">
        <v>2157</v>
      </c>
      <c r="C2915" t="s">
        <v>115</v>
      </c>
      <c r="D2915" t="s">
        <v>114</v>
      </c>
      <c r="E2915" s="16">
        <v>45807</v>
      </c>
      <c r="F2915">
        <v>4001948822</v>
      </c>
      <c r="G2915" t="s">
        <v>1809</v>
      </c>
      <c r="H2915" t="s">
        <v>5813</v>
      </c>
      <c r="I2915" t="s">
        <v>1852</v>
      </c>
      <c r="J2915">
        <v>3109084</v>
      </c>
      <c r="K2915">
        <v>6607476</v>
      </c>
      <c r="M2915">
        <v>3</v>
      </c>
      <c r="N2915">
        <v>8.56</v>
      </c>
      <c r="O2915">
        <v>25.68</v>
      </c>
      <c r="P2915" t="s">
        <v>1811</v>
      </c>
      <c r="Q2915" t="s">
        <v>1812</v>
      </c>
      <c r="R2915" s="16">
        <v>45817</v>
      </c>
      <c r="S2915">
        <v>15</v>
      </c>
      <c r="T2915" t="s">
        <v>1813</v>
      </c>
      <c r="U2915" s="16">
        <v>45839</v>
      </c>
      <c r="V2915" s="16">
        <v>45839</v>
      </c>
      <c r="Y2915" s="16">
        <v>45839</v>
      </c>
      <c r="AB2915" t="s">
        <v>6501</v>
      </c>
    </row>
    <row r="2916" spans="1:28" x14ac:dyDescent="0.35">
      <c r="A2916" t="s">
        <v>2156</v>
      </c>
      <c r="B2916" t="s">
        <v>2157</v>
      </c>
      <c r="C2916" t="s">
        <v>115</v>
      </c>
      <c r="D2916" t="s">
        <v>114</v>
      </c>
      <c r="E2916" s="16">
        <v>45807</v>
      </c>
      <c r="F2916">
        <v>4001948822</v>
      </c>
      <c r="G2916" t="s">
        <v>1809</v>
      </c>
      <c r="H2916" t="s">
        <v>5814</v>
      </c>
      <c r="I2916" t="s">
        <v>1852</v>
      </c>
      <c r="J2916">
        <v>3109084</v>
      </c>
      <c r="K2916">
        <v>6607476</v>
      </c>
      <c r="M2916">
        <v>1</v>
      </c>
      <c r="N2916">
        <v>9.52</v>
      </c>
      <c r="O2916">
        <v>9.52</v>
      </c>
      <c r="P2916" t="s">
        <v>1811</v>
      </c>
      <c r="Q2916" t="s">
        <v>1812</v>
      </c>
      <c r="R2916" s="16">
        <v>45817</v>
      </c>
      <c r="S2916">
        <v>15</v>
      </c>
      <c r="T2916" t="s">
        <v>1813</v>
      </c>
      <c r="U2916" s="16">
        <v>45839</v>
      </c>
      <c r="V2916" s="16">
        <v>45839</v>
      </c>
      <c r="Y2916" s="16">
        <v>45839</v>
      </c>
      <c r="AB2916" t="s">
        <v>6501</v>
      </c>
    </row>
    <row r="2917" spans="1:28" x14ac:dyDescent="0.35">
      <c r="A2917" t="s">
        <v>2156</v>
      </c>
      <c r="B2917" t="s">
        <v>2157</v>
      </c>
      <c r="C2917" t="s">
        <v>115</v>
      </c>
      <c r="D2917" t="s">
        <v>114</v>
      </c>
      <c r="E2917" s="16">
        <v>45807</v>
      </c>
      <c r="F2917">
        <v>4001948822</v>
      </c>
      <c r="G2917" t="s">
        <v>1809</v>
      </c>
      <c r="H2917" t="s">
        <v>2537</v>
      </c>
      <c r="I2917" t="s">
        <v>1822</v>
      </c>
      <c r="J2917">
        <v>3109084</v>
      </c>
      <c r="K2917">
        <v>6607476</v>
      </c>
      <c r="M2917">
        <v>8</v>
      </c>
      <c r="N2917">
        <v>1.75</v>
      </c>
      <c r="O2917">
        <v>14</v>
      </c>
      <c r="P2917" t="s">
        <v>1811</v>
      </c>
      <c r="Q2917" t="s">
        <v>1812</v>
      </c>
      <c r="R2917" s="16">
        <v>45817</v>
      </c>
      <c r="S2917">
        <v>15</v>
      </c>
      <c r="T2917" t="s">
        <v>1813</v>
      </c>
      <c r="U2917" s="16">
        <v>45839</v>
      </c>
      <c r="V2917" s="16">
        <v>45839</v>
      </c>
      <c r="Y2917" s="16">
        <v>45839</v>
      </c>
      <c r="AB2917" t="s">
        <v>6501</v>
      </c>
    </row>
    <row r="2918" spans="1:28" x14ac:dyDescent="0.35">
      <c r="A2918" t="s">
        <v>2156</v>
      </c>
      <c r="B2918" t="s">
        <v>2157</v>
      </c>
      <c r="C2918" t="s">
        <v>115</v>
      </c>
      <c r="D2918" t="s">
        <v>114</v>
      </c>
      <c r="E2918" s="16">
        <v>45807</v>
      </c>
      <c r="F2918">
        <v>4001948822</v>
      </c>
      <c r="G2918" t="s">
        <v>1809</v>
      </c>
      <c r="H2918" t="s">
        <v>5815</v>
      </c>
      <c r="I2918" t="s">
        <v>5816</v>
      </c>
      <c r="J2918">
        <v>3109084</v>
      </c>
      <c r="K2918">
        <v>6607476</v>
      </c>
      <c r="M2918">
        <v>2</v>
      </c>
      <c r="N2918">
        <v>6.13</v>
      </c>
      <c r="O2918">
        <v>12.26</v>
      </c>
      <c r="P2918" t="s">
        <v>1811</v>
      </c>
      <c r="Q2918" t="s">
        <v>1812</v>
      </c>
      <c r="R2918" s="16">
        <v>45817</v>
      </c>
      <c r="S2918">
        <v>15</v>
      </c>
      <c r="T2918" t="s">
        <v>1813</v>
      </c>
      <c r="U2918" s="16">
        <v>45839</v>
      </c>
      <c r="V2918" s="16">
        <v>45839</v>
      </c>
      <c r="Y2918" s="16">
        <v>45839</v>
      </c>
      <c r="AB2918" t="s">
        <v>6501</v>
      </c>
    </row>
    <row r="2919" spans="1:28" x14ac:dyDescent="0.35">
      <c r="A2919" t="s">
        <v>2156</v>
      </c>
      <c r="B2919" t="s">
        <v>2157</v>
      </c>
      <c r="C2919" t="s">
        <v>115</v>
      </c>
      <c r="D2919" t="s">
        <v>114</v>
      </c>
      <c r="E2919" s="16">
        <v>45807</v>
      </c>
      <c r="F2919">
        <v>4001948822</v>
      </c>
      <c r="G2919" t="s">
        <v>1809</v>
      </c>
      <c r="H2919" t="s">
        <v>2645</v>
      </c>
      <c r="I2919" t="s">
        <v>1810</v>
      </c>
      <c r="J2919">
        <v>3109084</v>
      </c>
      <c r="K2919">
        <v>6607476</v>
      </c>
      <c r="M2919">
        <v>2</v>
      </c>
      <c r="N2919">
        <v>7.26</v>
      </c>
      <c r="O2919">
        <v>14.52</v>
      </c>
      <c r="P2919" t="s">
        <v>1811</v>
      </c>
      <c r="Q2919" t="s">
        <v>1812</v>
      </c>
      <c r="R2919" s="16">
        <v>45817</v>
      </c>
      <c r="S2919">
        <v>15</v>
      </c>
      <c r="T2919" t="s">
        <v>1813</v>
      </c>
      <c r="U2919" s="16">
        <v>45839</v>
      </c>
      <c r="V2919" s="16">
        <v>45839</v>
      </c>
      <c r="Y2919" s="16">
        <v>45839</v>
      </c>
      <c r="AB2919" t="s">
        <v>6501</v>
      </c>
    </row>
    <row r="2920" spans="1:28" x14ac:dyDescent="0.35">
      <c r="A2920" t="s">
        <v>2156</v>
      </c>
      <c r="B2920" t="s">
        <v>2157</v>
      </c>
      <c r="C2920" t="s">
        <v>115</v>
      </c>
      <c r="D2920" t="s">
        <v>114</v>
      </c>
      <c r="E2920" s="16">
        <v>45807</v>
      </c>
      <c r="F2920">
        <v>4001948822</v>
      </c>
      <c r="G2920" t="s">
        <v>1809</v>
      </c>
      <c r="H2920" t="s">
        <v>2653</v>
      </c>
      <c r="I2920" t="s">
        <v>1822</v>
      </c>
      <c r="J2920">
        <v>3109084</v>
      </c>
      <c r="K2920">
        <v>6607476</v>
      </c>
      <c r="M2920">
        <v>2</v>
      </c>
      <c r="N2920">
        <v>5.53</v>
      </c>
      <c r="O2920">
        <v>11.06</v>
      </c>
      <c r="P2920" t="s">
        <v>1811</v>
      </c>
      <c r="Q2920" t="s">
        <v>1812</v>
      </c>
      <c r="R2920" s="16">
        <v>45817</v>
      </c>
      <c r="S2920">
        <v>15</v>
      </c>
      <c r="T2920" t="s">
        <v>1813</v>
      </c>
      <c r="U2920" s="16">
        <v>45839</v>
      </c>
      <c r="V2920" s="16">
        <v>45839</v>
      </c>
      <c r="Y2920" s="16">
        <v>45839</v>
      </c>
      <c r="AB2920" t="s">
        <v>6501</v>
      </c>
    </row>
    <row r="2921" spans="1:28" x14ac:dyDescent="0.35">
      <c r="A2921" t="s">
        <v>2156</v>
      </c>
      <c r="B2921" t="s">
        <v>2157</v>
      </c>
      <c r="C2921" t="s">
        <v>115</v>
      </c>
      <c r="D2921" t="s">
        <v>114</v>
      </c>
      <c r="E2921" s="16">
        <v>45807</v>
      </c>
      <c r="F2921">
        <v>4001948822</v>
      </c>
      <c r="G2921" t="s">
        <v>1809</v>
      </c>
      <c r="H2921" t="s">
        <v>4152</v>
      </c>
      <c r="I2921" t="s">
        <v>1852</v>
      </c>
      <c r="J2921">
        <v>3109084</v>
      </c>
      <c r="K2921">
        <v>6607476</v>
      </c>
      <c r="M2921">
        <v>1</v>
      </c>
      <c r="N2921">
        <v>7.1</v>
      </c>
      <c r="O2921">
        <v>7.1</v>
      </c>
      <c r="P2921" t="s">
        <v>1811</v>
      </c>
      <c r="Q2921" t="s">
        <v>1812</v>
      </c>
      <c r="R2921" s="16">
        <v>45817</v>
      </c>
      <c r="S2921">
        <v>15</v>
      </c>
      <c r="T2921" t="s">
        <v>1813</v>
      </c>
      <c r="U2921" s="16">
        <v>45839</v>
      </c>
      <c r="V2921" s="16">
        <v>45839</v>
      </c>
      <c r="Y2921" s="16">
        <v>45839</v>
      </c>
      <c r="AB2921" t="s">
        <v>6501</v>
      </c>
    </row>
    <row r="2922" spans="1:28" x14ac:dyDescent="0.35">
      <c r="A2922" t="s">
        <v>2156</v>
      </c>
      <c r="B2922" t="s">
        <v>2157</v>
      </c>
      <c r="C2922" t="s">
        <v>115</v>
      </c>
      <c r="D2922" t="s">
        <v>114</v>
      </c>
      <c r="E2922" s="16">
        <v>45807</v>
      </c>
      <c r="F2922">
        <v>4001949329</v>
      </c>
      <c r="G2922" t="s">
        <v>1809</v>
      </c>
      <c r="H2922" t="s">
        <v>5832</v>
      </c>
      <c r="I2922" t="s">
        <v>2668</v>
      </c>
      <c r="J2922">
        <v>3095286</v>
      </c>
      <c r="K2922">
        <v>6597798</v>
      </c>
      <c r="M2922">
        <v>4</v>
      </c>
      <c r="N2922">
        <v>32.33</v>
      </c>
      <c r="O2922">
        <v>129.32</v>
      </c>
      <c r="P2922" t="s">
        <v>1811</v>
      </c>
      <c r="Q2922" t="s">
        <v>1812</v>
      </c>
      <c r="R2922" s="16">
        <v>45817</v>
      </c>
      <c r="S2922">
        <v>15</v>
      </c>
      <c r="T2922" t="s">
        <v>1813</v>
      </c>
      <c r="U2922" s="16">
        <v>45839</v>
      </c>
      <c r="V2922" s="16">
        <v>45839</v>
      </c>
      <c r="Y2922" s="16">
        <v>45839</v>
      </c>
      <c r="AB2922" t="s">
        <v>6500</v>
      </c>
    </row>
    <row r="2923" spans="1:28" x14ac:dyDescent="0.35">
      <c r="A2923" t="s">
        <v>6503</v>
      </c>
      <c r="B2923" t="s">
        <v>6504</v>
      </c>
      <c r="C2923" t="s">
        <v>1128</v>
      </c>
      <c r="D2923" t="s">
        <v>1301</v>
      </c>
      <c r="E2923" s="16">
        <v>45810</v>
      </c>
      <c r="F2923">
        <v>4001951204</v>
      </c>
      <c r="G2923" t="s">
        <v>1927</v>
      </c>
      <c r="H2923" t="s">
        <v>6505</v>
      </c>
      <c r="I2923" t="s">
        <v>4160</v>
      </c>
      <c r="J2923">
        <v>3077612</v>
      </c>
      <c r="K2923">
        <v>6584801</v>
      </c>
      <c r="M2923">
        <v>1</v>
      </c>
      <c r="N2923">
        <v>346.5</v>
      </c>
      <c r="O2923">
        <v>346.5</v>
      </c>
      <c r="P2923" t="s">
        <v>1811</v>
      </c>
      <c r="Q2923" t="s">
        <v>1812</v>
      </c>
      <c r="R2923" s="16">
        <v>45817</v>
      </c>
      <c r="S2923">
        <v>24</v>
      </c>
      <c r="T2923" t="s">
        <v>1813</v>
      </c>
      <c r="U2923" s="16">
        <v>45839</v>
      </c>
      <c r="V2923" s="16">
        <v>45830</v>
      </c>
      <c r="Y2923" s="16">
        <v>45830</v>
      </c>
      <c r="AB2923" t="s">
        <v>3333</v>
      </c>
    </row>
    <row r="2924" spans="1:28" x14ac:dyDescent="0.35">
      <c r="A2924" t="s">
        <v>6503</v>
      </c>
      <c r="B2924" t="s">
        <v>6504</v>
      </c>
      <c r="C2924" t="s">
        <v>1128</v>
      </c>
      <c r="D2924" t="s">
        <v>1301</v>
      </c>
      <c r="E2924" s="16">
        <v>45810</v>
      </c>
      <c r="F2924">
        <v>4001951204</v>
      </c>
      <c r="G2924" t="s">
        <v>1927</v>
      </c>
      <c r="H2924" t="s">
        <v>1890</v>
      </c>
      <c r="I2924" t="s">
        <v>1865</v>
      </c>
      <c r="J2924">
        <v>3077612</v>
      </c>
      <c r="K2924">
        <v>6584801</v>
      </c>
      <c r="M2924">
        <v>8</v>
      </c>
      <c r="N2924">
        <v>0.72</v>
      </c>
      <c r="O2924">
        <v>5.76</v>
      </c>
      <c r="P2924" t="s">
        <v>1811</v>
      </c>
      <c r="Q2924" t="s">
        <v>1812</v>
      </c>
      <c r="R2924" s="16">
        <v>45817</v>
      </c>
      <c r="S2924">
        <v>24</v>
      </c>
      <c r="T2924" t="s">
        <v>1813</v>
      </c>
      <c r="U2924" s="16">
        <v>45839</v>
      </c>
      <c r="V2924" s="16">
        <v>45830</v>
      </c>
      <c r="Y2924" s="16">
        <v>45830</v>
      </c>
      <c r="AB2924" t="s">
        <v>3333</v>
      </c>
    </row>
    <row r="2925" spans="1:28" x14ac:dyDescent="0.35">
      <c r="A2925" t="s">
        <v>6503</v>
      </c>
      <c r="B2925" t="s">
        <v>6504</v>
      </c>
      <c r="C2925" t="s">
        <v>1128</v>
      </c>
      <c r="D2925" t="s">
        <v>1301</v>
      </c>
      <c r="E2925" s="16">
        <v>45810</v>
      </c>
      <c r="F2925">
        <v>4001951204</v>
      </c>
      <c r="G2925" t="s">
        <v>1927</v>
      </c>
      <c r="H2925" t="s">
        <v>5810</v>
      </c>
      <c r="I2925" t="s">
        <v>1852</v>
      </c>
      <c r="J2925">
        <v>3077612</v>
      </c>
      <c r="K2925">
        <v>6584801</v>
      </c>
      <c r="M2925">
        <v>8</v>
      </c>
      <c r="N2925">
        <v>6.78</v>
      </c>
      <c r="O2925">
        <v>54.24</v>
      </c>
      <c r="P2925" t="s">
        <v>1811</v>
      </c>
      <c r="Q2925" t="s">
        <v>1812</v>
      </c>
      <c r="R2925" s="16">
        <v>45817</v>
      </c>
      <c r="S2925">
        <v>24</v>
      </c>
      <c r="T2925" t="s">
        <v>1813</v>
      </c>
      <c r="U2925" s="16">
        <v>45839</v>
      </c>
      <c r="V2925" s="16">
        <v>45830</v>
      </c>
      <c r="Y2925" s="16">
        <v>45830</v>
      </c>
      <c r="AB2925" t="s">
        <v>3333</v>
      </c>
    </row>
    <row r="2926" spans="1:28" x14ac:dyDescent="0.35">
      <c r="A2926" t="s">
        <v>6503</v>
      </c>
      <c r="B2926" t="s">
        <v>6504</v>
      </c>
      <c r="C2926" t="s">
        <v>1128</v>
      </c>
      <c r="D2926" t="s">
        <v>1301</v>
      </c>
      <c r="E2926" s="16">
        <v>45810</v>
      </c>
      <c r="F2926">
        <v>4001951204</v>
      </c>
      <c r="G2926" t="s">
        <v>1927</v>
      </c>
      <c r="H2926" t="s">
        <v>6506</v>
      </c>
      <c r="I2926" t="s">
        <v>2093</v>
      </c>
      <c r="J2926">
        <v>3077612</v>
      </c>
      <c r="K2926">
        <v>6584801</v>
      </c>
      <c r="M2926">
        <v>8</v>
      </c>
      <c r="N2926">
        <v>16.989999999999998</v>
      </c>
      <c r="O2926">
        <v>135.91999999999999</v>
      </c>
      <c r="P2926" t="s">
        <v>1811</v>
      </c>
      <c r="Q2926" t="s">
        <v>1812</v>
      </c>
      <c r="R2926" s="16">
        <v>45817</v>
      </c>
      <c r="S2926">
        <v>24</v>
      </c>
      <c r="T2926" t="s">
        <v>1813</v>
      </c>
      <c r="U2926" s="16">
        <v>45839</v>
      </c>
      <c r="V2926" s="16">
        <v>45830</v>
      </c>
      <c r="Y2926" s="16">
        <v>45830</v>
      </c>
      <c r="AB2926" t="s">
        <v>3333</v>
      </c>
    </row>
    <row r="2927" spans="1:28" x14ac:dyDescent="0.35">
      <c r="A2927" t="s">
        <v>6503</v>
      </c>
      <c r="B2927" t="s">
        <v>6504</v>
      </c>
      <c r="C2927" t="s">
        <v>1128</v>
      </c>
      <c r="D2927" t="s">
        <v>1301</v>
      </c>
      <c r="E2927" s="16">
        <v>45810</v>
      </c>
      <c r="F2927">
        <v>4001951204</v>
      </c>
      <c r="G2927" t="s">
        <v>1927</v>
      </c>
      <c r="H2927" t="s">
        <v>2073</v>
      </c>
      <c r="I2927" t="s">
        <v>1825</v>
      </c>
      <c r="J2927">
        <v>3077612</v>
      </c>
      <c r="K2927">
        <v>6584801</v>
      </c>
      <c r="M2927">
        <v>8</v>
      </c>
      <c r="N2927">
        <v>0.68</v>
      </c>
      <c r="O2927">
        <v>5.44</v>
      </c>
      <c r="P2927" t="s">
        <v>1811</v>
      </c>
      <c r="Q2927" t="s">
        <v>1812</v>
      </c>
      <c r="R2927" s="16">
        <v>45817</v>
      </c>
      <c r="S2927">
        <v>24</v>
      </c>
      <c r="T2927" t="s">
        <v>1813</v>
      </c>
      <c r="U2927" s="16">
        <v>45839</v>
      </c>
      <c r="V2927" s="16">
        <v>45830</v>
      </c>
      <c r="Y2927" s="16">
        <v>45830</v>
      </c>
      <c r="AB2927" t="s">
        <v>3333</v>
      </c>
    </row>
    <row r="2928" spans="1:28" x14ac:dyDescent="0.35">
      <c r="A2928" t="s">
        <v>6503</v>
      </c>
      <c r="B2928" t="s">
        <v>6504</v>
      </c>
      <c r="C2928" t="s">
        <v>1128</v>
      </c>
      <c r="D2928" t="s">
        <v>1301</v>
      </c>
      <c r="E2928" s="16">
        <v>45810</v>
      </c>
      <c r="F2928">
        <v>4001951204</v>
      </c>
      <c r="G2928" t="s">
        <v>1927</v>
      </c>
      <c r="H2928" t="s">
        <v>6507</v>
      </c>
      <c r="I2928" t="s">
        <v>6508</v>
      </c>
      <c r="J2928">
        <v>3077612</v>
      </c>
      <c r="K2928">
        <v>6584801</v>
      </c>
      <c r="M2928">
        <v>1500</v>
      </c>
      <c r="N2928">
        <v>0.28999999999999998</v>
      </c>
      <c r="O2928">
        <v>435</v>
      </c>
      <c r="P2928" t="s">
        <v>1811</v>
      </c>
      <c r="Q2928" t="s">
        <v>1812</v>
      </c>
      <c r="R2928" s="16">
        <v>45817</v>
      </c>
      <c r="S2928">
        <v>24</v>
      </c>
      <c r="T2928" t="s">
        <v>1813</v>
      </c>
      <c r="U2928" s="16">
        <v>45839</v>
      </c>
      <c r="V2928" s="16">
        <v>45830</v>
      </c>
      <c r="Y2928" s="16">
        <v>45830</v>
      </c>
      <c r="AB2928" t="s">
        <v>3333</v>
      </c>
    </row>
    <row r="2929" spans="1:28" x14ac:dyDescent="0.35">
      <c r="A2929" t="s">
        <v>6503</v>
      </c>
      <c r="B2929" t="s">
        <v>6504</v>
      </c>
      <c r="C2929" t="s">
        <v>1128</v>
      </c>
      <c r="D2929" t="s">
        <v>1301</v>
      </c>
      <c r="E2929" s="16">
        <v>45810</v>
      </c>
      <c r="F2929">
        <v>4001951204</v>
      </c>
      <c r="G2929" t="s">
        <v>1927</v>
      </c>
      <c r="H2929" t="s">
        <v>6509</v>
      </c>
      <c r="I2929" t="s">
        <v>1825</v>
      </c>
      <c r="J2929">
        <v>3077612</v>
      </c>
      <c r="K2929">
        <v>6584801</v>
      </c>
      <c r="M2929">
        <v>4</v>
      </c>
      <c r="N2929">
        <v>0.2</v>
      </c>
      <c r="O2929">
        <v>0.8</v>
      </c>
      <c r="P2929" t="s">
        <v>1811</v>
      </c>
      <c r="Q2929" t="s">
        <v>1812</v>
      </c>
      <c r="R2929" s="16">
        <v>45817</v>
      </c>
      <c r="S2929">
        <v>24</v>
      </c>
      <c r="T2929" t="s">
        <v>1813</v>
      </c>
      <c r="U2929" s="16">
        <v>45839</v>
      </c>
      <c r="V2929" s="16">
        <v>45830</v>
      </c>
      <c r="Y2929" s="16">
        <v>45830</v>
      </c>
      <c r="AB2929" t="s">
        <v>3333</v>
      </c>
    </row>
    <row r="2930" spans="1:28" x14ac:dyDescent="0.35">
      <c r="A2930" t="s">
        <v>6503</v>
      </c>
      <c r="B2930" t="s">
        <v>6504</v>
      </c>
      <c r="C2930" t="s">
        <v>1128</v>
      </c>
      <c r="D2930" t="s">
        <v>1301</v>
      </c>
      <c r="E2930" s="16">
        <v>45810</v>
      </c>
      <c r="F2930">
        <v>4001951204</v>
      </c>
      <c r="G2930" t="s">
        <v>1927</v>
      </c>
      <c r="H2930" t="s">
        <v>2270</v>
      </c>
      <c r="I2930" t="s">
        <v>1822</v>
      </c>
      <c r="J2930">
        <v>3077612</v>
      </c>
      <c r="K2930">
        <v>6584801</v>
      </c>
      <c r="M2930">
        <v>4</v>
      </c>
      <c r="N2930">
        <v>0.38</v>
      </c>
      <c r="O2930">
        <v>1.52</v>
      </c>
      <c r="P2930" t="s">
        <v>1811</v>
      </c>
      <c r="Q2930" t="s">
        <v>1812</v>
      </c>
      <c r="R2930" s="16">
        <v>45817</v>
      </c>
      <c r="S2930">
        <v>24</v>
      </c>
      <c r="T2930" t="s">
        <v>1813</v>
      </c>
      <c r="U2930" s="16">
        <v>45839</v>
      </c>
      <c r="V2930" s="16">
        <v>45830</v>
      </c>
      <c r="Y2930" s="16">
        <v>45830</v>
      </c>
      <c r="AB2930" t="s">
        <v>3333</v>
      </c>
    </row>
    <row r="2931" spans="1:28" x14ac:dyDescent="0.35">
      <c r="A2931" t="s">
        <v>6503</v>
      </c>
      <c r="B2931" t="s">
        <v>6504</v>
      </c>
      <c r="C2931" t="s">
        <v>1128</v>
      </c>
      <c r="D2931" t="s">
        <v>1301</v>
      </c>
      <c r="E2931" s="16">
        <v>45810</v>
      </c>
      <c r="F2931">
        <v>4001951204</v>
      </c>
      <c r="G2931" t="s">
        <v>1927</v>
      </c>
      <c r="H2931" t="s">
        <v>6510</v>
      </c>
      <c r="I2931" t="s">
        <v>2956</v>
      </c>
      <c r="J2931">
        <v>3077612</v>
      </c>
      <c r="K2931">
        <v>6584801</v>
      </c>
      <c r="M2931">
        <v>4</v>
      </c>
      <c r="N2931">
        <v>16.309999999999999</v>
      </c>
      <c r="O2931">
        <v>65.239999999999995</v>
      </c>
      <c r="P2931" t="s">
        <v>1811</v>
      </c>
      <c r="Q2931" t="s">
        <v>1812</v>
      </c>
      <c r="R2931" s="16">
        <v>45817</v>
      </c>
      <c r="S2931">
        <v>24</v>
      </c>
      <c r="T2931" t="s">
        <v>1813</v>
      </c>
      <c r="U2931" s="16">
        <v>45839</v>
      </c>
      <c r="V2931" s="16">
        <v>45830</v>
      </c>
      <c r="Y2931" s="16">
        <v>45830</v>
      </c>
      <c r="AB2931" t="s">
        <v>3333</v>
      </c>
    </row>
    <row r="2932" spans="1:28" x14ac:dyDescent="0.35">
      <c r="A2932" t="s">
        <v>6503</v>
      </c>
      <c r="B2932" t="s">
        <v>6504</v>
      </c>
      <c r="C2932" t="s">
        <v>1128</v>
      </c>
      <c r="D2932" t="s">
        <v>1301</v>
      </c>
      <c r="E2932" s="16">
        <v>45810</v>
      </c>
      <c r="F2932">
        <v>4001951204</v>
      </c>
      <c r="G2932" t="s">
        <v>1927</v>
      </c>
      <c r="H2932" t="s">
        <v>6511</v>
      </c>
      <c r="I2932" t="s">
        <v>6512</v>
      </c>
      <c r="J2932">
        <v>3077612</v>
      </c>
      <c r="K2932">
        <v>6584801</v>
      </c>
      <c r="M2932">
        <v>1</v>
      </c>
      <c r="N2932">
        <v>58.53</v>
      </c>
      <c r="O2932">
        <v>58.53</v>
      </c>
      <c r="P2932" t="s">
        <v>1811</v>
      </c>
      <c r="Q2932" t="s">
        <v>1812</v>
      </c>
      <c r="R2932" s="16">
        <v>45817</v>
      </c>
      <c r="S2932">
        <v>24</v>
      </c>
      <c r="T2932" t="s">
        <v>1813</v>
      </c>
      <c r="U2932" s="16">
        <v>45839</v>
      </c>
      <c r="V2932" s="16">
        <v>45830</v>
      </c>
      <c r="Y2932" s="16">
        <v>45830</v>
      </c>
      <c r="AB2932" t="s">
        <v>3333</v>
      </c>
    </row>
    <row r="2933" spans="1:28" x14ac:dyDescent="0.35">
      <c r="A2933" t="s">
        <v>6503</v>
      </c>
      <c r="B2933" t="s">
        <v>6504</v>
      </c>
      <c r="C2933" t="s">
        <v>1128</v>
      </c>
      <c r="D2933" t="s">
        <v>1301</v>
      </c>
      <c r="E2933" s="16">
        <v>45810</v>
      </c>
      <c r="F2933">
        <v>4001951204</v>
      </c>
      <c r="G2933" t="s">
        <v>1927</v>
      </c>
      <c r="H2933" t="s">
        <v>2812</v>
      </c>
      <c r="I2933" t="s">
        <v>1825</v>
      </c>
      <c r="J2933">
        <v>3077612</v>
      </c>
      <c r="K2933">
        <v>6584801</v>
      </c>
      <c r="M2933">
        <v>1</v>
      </c>
      <c r="N2933">
        <v>0.96</v>
      </c>
      <c r="O2933">
        <v>0.96</v>
      </c>
      <c r="P2933" t="s">
        <v>1811</v>
      </c>
      <c r="Q2933" t="s">
        <v>1812</v>
      </c>
      <c r="R2933" s="16">
        <v>45817</v>
      </c>
      <c r="S2933">
        <v>24</v>
      </c>
      <c r="T2933" t="s">
        <v>1813</v>
      </c>
      <c r="U2933" s="16">
        <v>45839</v>
      </c>
      <c r="V2933" s="16">
        <v>45830</v>
      </c>
      <c r="Y2933" s="16">
        <v>45830</v>
      </c>
      <c r="AB2933" t="s">
        <v>3333</v>
      </c>
    </row>
    <row r="2934" spans="1:28" x14ac:dyDescent="0.35">
      <c r="A2934" t="s">
        <v>6503</v>
      </c>
      <c r="B2934" t="s">
        <v>6504</v>
      </c>
      <c r="C2934" t="s">
        <v>1128</v>
      </c>
      <c r="D2934" t="s">
        <v>1301</v>
      </c>
      <c r="E2934" s="16">
        <v>45810</v>
      </c>
      <c r="F2934">
        <v>4001951204</v>
      </c>
      <c r="G2934" t="s">
        <v>1927</v>
      </c>
      <c r="H2934" t="s">
        <v>6513</v>
      </c>
      <c r="I2934" t="s">
        <v>2009</v>
      </c>
      <c r="J2934">
        <v>3077612</v>
      </c>
      <c r="K2934">
        <v>6584801</v>
      </c>
      <c r="M2934">
        <v>6</v>
      </c>
      <c r="N2934">
        <v>4.49</v>
      </c>
      <c r="O2934">
        <v>26.94</v>
      </c>
      <c r="P2934" t="s">
        <v>1811</v>
      </c>
      <c r="Q2934" t="s">
        <v>1812</v>
      </c>
      <c r="R2934" s="16">
        <v>45817</v>
      </c>
      <c r="S2934">
        <v>24</v>
      </c>
      <c r="T2934" t="s">
        <v>1813</v>
      </c>
      <c r="U2934" s="16">
        <v>45839</v>
      </c>
      <c r="V2934" s="16">
        <v>45830</v>
      </c>
      <c r="Y2934" s="16">
        <v>45830</v>
      </c>
      <c r="AB2934" t="s">
        <v>3333</v>
      </c>
    </row>
    <row r="2935" spans="1:28" x14ac:dyDescent="0.35">
      <c r="A2935" t="s">
        <v>6503</v>
      </c>
      <c r="B2935" t="s">
        <v>6504</v>
      </c>
      <c r="C2935" t="s">
        <v>1128</v>
      </c>
      <c r="D2935" t="s">
        <v>1301</v>
      </c>
      <c r="E2935" s="16">
        <v>45810</v>
      </c>
      <c r="F2935">
        <v>4001951204</v>
      </c>
      <c r="G2935" t="s">
        <v>1927</v>
      </c>
      <c r="H2935" t="s">
        <v>6514</v>
      </c>
      <c r="I2935" t="s">
        <v>2228</v>
      </c>
      <c r="J2935">
        <v>3077612</v>
      </c>
      <c r="K2935">
        <v>6584801</v>
      </c>
      <c r="M2935">
        <v>6</v>
      </c>
      <c r="N2935">
        <v>3.84</v>
      </c>
      <c r="O2935">
        <v>23.04</v>
      </c>
      <c r="P2935" t="s">
        <v>1811</v>
      </c>
      <c r="Q2935" t="s">
        <v>1812</v>
      </c>
      <c r="R2935" s="16">
        <v>45817</v>
      </c>
      <c r="S2935">
        <v>24</v>
      </c>
      <c r="T2935" t="s">
        <v>1813</v>
      </c>
      <c r="U2935" s="16">
        <v>45839</v>
      </c>
      <c r="V2935" s="16">
        <v>45830</v>
      </c>
      <c r="Y2935" s="16">
        <v>45830</v>
      </c>
      <c r="AB2935" t="s">
        <v>3333</v>
      </c>
    </row>
    <row r="2936" spans="1:28" x14ac:dyDescent="0.35">
      <c r="A2936" t="s">
        <v>6503</v>
      </c>
      <c r="B2936" t="s">
        <v>6504</v>
      </c>
      <c r="C2936" t="s">
        <v>1128</v>
      </c>
      <c r="D2936" t="s">
        <v>1301</v>
      </c>
      <c r="E2936" s="16">
        <v>45810</v>
      </c>
      <c r="F2936">
        <v>4001951204</v>
      </c>
      <c r="G2936" t="s">
        <v>1927</v>
      </c>
      <c r="H2936" t="s">
        <v>6515</v>
      </c>
      <c r="I2936" t="s">
        <v>6516</v>
      </c>
      <c r="J2936">
        <v>3077612</v>
      </c>
      <c r="K2936">
        <v>6584801</v>
      </c>
      <c r="M2936">
        <v>100</v>
      </c>
      <c r="N2936">
        <v>1.31</v>
      </c>
      <c r="O2936">
        <v>131</v>
      </c>
      <c r="P2936" t="s">
        <v>1811</v>
      </c>
      <c r="Q2936" t="s">
        <v>1812</v>
      </c>
      <c r="R2936" s="16">
        <v>45817</v>
      </c>
      <c r="S2936">
        <v>24</v>
      </c>
      <c r="T2936" t="s">
        <v>1813</v>
      </c>
      <c r="U2936" s="16">
        <v>45839</v>
      </c>
      <c r="V2936" s="16">
        <v>45830</v>
      </c>
      <c r="Y2936" s="16">
        <v>45830</v>
      </c>
      <c r="AB2936" t="s">
        <v>3333</v>
      </c>
    </row>
    <row r="2937" spans="1:28" x14ac:dyDescent="0.35">
      <c r="A2937" t="s">
        <v>6503</v>
      </c>
      <c r="B2937" t="s">
        <v>6504</v>
      </c>
      <c r="C2937" t="s">
        <v>1128</v>
      </c>
      <c r="D2937" t="s">
        <v>1301</v>
      </c>
      <c r="E2937" s="16">
        <v>45810</v>
      </c>
      <c r="F2937">
        <v>4001951204</v>
      </c>
      <c r="G2937" t="s">
        <v>1927</v>
      </c>
      <c r="H2937" t="s">
        <v>6517</v>
      </c>
      <c r="I2937" t="s">
        <v>2009</v>
      </c>
      <c r="J2937">
        <v>3077612</v>
      </c>
      <c r="K2937">
        <v>6584801</v>
      </c>
      <c r="M2937">
        <v>4</v>
      </c>
      <c r="N2937">
        <v>10.65</v>
      </c>
      <c r="O2937">
        <v>42.6</v>
      </c>
      <c r="P2937" t="s">
        <v>1811</v>
      </c>
      <c r="Q2937" t="s">
        <v>1812</v>
      </c>
      <c r="R2937" s="16">
        <v>45817</v>
      </c>
      <c r="S2937">
        <v>24</v>
      </c>
      <c r="T2937" t="s">
        <v>1813</v>
      </c>
      <c r="U2937" s="16">
        <v>45839</v>
      </c>
      <c r="V2937" s="16">
        <v>45830</v>
      </c>
      <c r="Y2937" s="16">
        <v>45830</v>
      </c>
      <c r="AB2937" t="s">
        <v>3333</v>
      </c>
    </row>
    <row r="2938" spans="1:28" x14ac:dyDescent="0.35">
      <c r="A2938" t="s">
        <v>6503</v>
      </c>
      <c r="B2938" t="s">
        <v>6504</v>
      </c>
      <c r="C2938" t="s">
        <v>1128</v>
      </c>
      <c r="D2938" t="s">
        <v>1301</v>
      </c>
      <c r="E2938" s="16">
        <v>45810</v>
      </c>
      <c r="F2938">
        <v>4001951204</v>
      </c>
      <c r="G2938" t="s">
        <v>1927</v>
      </c>
      <c r="H2938" t="s">
        <v>6518</v>
      </c>
      <c r="I2938" t="s">
        <v>2009</v>
      </c>
      <c r="J2938">
        <v>3077612</v>
      </c>
      <c r="K2938">
        <v>6584801</v>
      </c>
      <c r="M2938">
        <v>4</v>
      </c>
      <c r="N2938">
        <v>4.7</v>
      </c>
      <c r="O2938">
        <v>18.8</v>
      </c>
      <c r="P2938" t="s">
        <v>1811</v>
      </c>
      <c r="Q2938" t="s">
        <v>1812</v>
      </c>
      <c r="R2938" s="16">
        <v>45817</v>
      </c>
      <c r="S2938">
        <v>24</v>
      </c>
      <c r="T2938" t="s">
        <v>1813</v>
      </c>
      <c r="U2938" s="16">
        <v>45839</v>
      </c>
      <c r="V2938" s="16">
        <v>45830</v>
      </c>
      <c r="Y2938" s="16">
        <v>45830</v>
      </c>
      <c r="AB2938" t="s">
        <v>3333</v>
      </c>
    </row>
    <row r="2939" spans="1:28" x14ac:dyDescent="0.35">
      <c r="A2939" t="s">
        <v>6503</v>
      </c>
      <c r="B2939" t="s">
        <v>6504</v>
      </c>
      <c r="C2939" t="s">
        <v>1128</v>
      </c>
      <c r="D2939" t="s">
        <v>1301</v>
      </c>
      <c r="E2939" s="16">
        <v>45810</v>
      </c>
      <c r="F2939">
        <v>4001951204</v>
      </c>
      <c r="G2939" t="s">
        <v>1927</v>
      </c>
      <c r="H2939" t="s">
        <v>6519</v>
      </c>
      <c r="I2939" t="s">
        <v>6520</v>
      </c>
      <c r="J2939">
        <v>3077612</v>
      </c>
      <c r="K2939">
        <v>6584801</v>
      </c>
      <c r="M2939">
        <v>4</v>
      </c>
      <c r="N2939">
        <v>8.15</v>
      </c>
      <c r="O2939">
        <v>32.6</v>
      </c>
      <c r="P2939" t="s">
        <v>1811</v>
      </c>
      <c r="Q2939" t="s">
        <v>1812</v>
      </c>
      <c r="R2939" s="16">
        <v>45817</v>
      </c>
      <c r="S2939">
        <v>24</v>
      </c>
      <c r="T2939" t="s">
        <v>1813</v>
      </c>
      <c r="U2939" s="16">
        <v>45839</v>
      </c>
      <c r="V2939" s="16">
        <v>45830</v>
      </c>
      <c r="Y2939" s="16">
        <v>45830</v>
      </c>
      <c r="AB2939" t="s">
        <v>3333</v>
      </c>
    </row>
    <row r="2940" spans="1:28" x14ac:dyDescent="0.35">
      <c r="A2940" t="s">
        <v>6503</v>
      </c>
      <c r="B2940" t="s">
        <v>6504</v>
      </c>
      <c r="C2940" t="s">
        <v>1128</v>
      </c>
      <c r="D2940" t="s">
        <v>1301</v>
      </c>
      <c r="E2940" s="16">
        <v>45810</v>
      </c>
      <c r="F2940">
        <v>4001951204</v>
      </c>
      <c r="G2940" t="s">
        <v>1927</v>
      </c>
      <c r="H2940" t="s">
        <v>1821</v>
      </c>
      <c r="I2940" t="s">
        <v>1822</v>
      </c>
      <c r="J2940">
        <v>3077612</v>
      </c>
      <c r="K2940">
        <v>6584801</v>
      </c>
      <c r="M2940">
        <v>1</v>
      </c>
      <c r="N2940">
        <v>1.05</v>
      </c>
      <c r="O2940">
        <v>1.05</v>
      </c>
      <c r="P2940" t="s">
        <v>1811</v>
      </c>
      <c r="Q2940" t="s">
        <v>1812</v>
      </c>
      <c r="R2940" s="16">
        <v>45817</v>
      </c>
      <c r="S2940">
        <v>24</v>
      </c>
      <c r="T2940" t="s">
        <v>1813</v>
      </c>
      <c r="U2940" s="16">
        <v>45839</v>
      </c>
      <c r="V2940" s="16">
        <v>45830</v>
      </c>
      <c r="Y2940" s="16">
        <v>45830</v>
      </c>
      <c r="AB2940" t="s">
        <v>3333</v>
      </c>
    </row>
    <row r="2941" spans="1:28" x14ac:dyDescent="0.35">
      <c r="A2941" t="s">
        <v>2766</v>
      </c>
      <c r="B2941" t="s">
        <v>2767</v>
      </c>
      <c r="C2941" t="s">
        <v>1400</v>
      </c>
      <c r="D2941" t="s">
        <v>1301</v>
      </c>
      <c r="E2941" s="16">
        <v>45810</v>
      </c>
      <c r="F2941">
        <v>4001951271</v>
      </c>
      <c r="G2941" t="s">
        <v>1927</v>
      </c>
      <c r="H2941" t="s">
        <v>6521</v>
      </c>
      <c r="I2941" t="s">
        <v>6522</v>
      </c>
      <c r="J2941">
        <v>3085916</v>
      </c>
      <c r="K2941">
        <v>6590373</v>
      </c>
      <c r="M2941">
        <v>1</v>
      </c>
      <c r="N2941">
        <v>2692.77</v>
      </c>
      <c r="O2941">
        <v>2692.77</v>
      </c>
      <c r="P2941" t="s">
        <v>1811</v>
      </c>
      <c r="Q2941" t="s">
        <v>1812</v>
      </c>
      <c r="R2941" s="16">
        <v>45817</v>
      </c>
      <c r="S2941">
        <v>24</v>
      </c>
      <c r="T2941" t="s">
        <v>1813</v>
      </c>
      <c r="U2941" s="16">
        <v>45839</v>
      </c>
      <c r="V2941" s="16">
        <v>45830</v>
      </c>
      <c r="Y2941" s="16">
        <v>45830</v>
      </c>
      <c r="AB2941" t="s">
        <v>3535</v>
      </c>
    </row>
    <row r="2942" spans="1:28" x14ac:dyDescent="0.35">
      <c r="A2942" t="s">
        <v>2766</v>
      </c>
      <c r="B2942" t="s">
        <v>2767</v>
      </c>
      <c r="C2942" t="s">
        <v>1400</v>
      </c>
      <c r="D2942" t="s">
        <v>1301</v>
      </c>
      <c r="E2942" s="16">
        <v>45810</v>
      </c>
      <c r="F2942">
        <v>4001951271</v>
      </c>
      <c r="G2942" t="s">
        <v>1927</v>
      </c>
      <c r="H2942" t="s">
        <v>2015</v>
      </c>
      <c r="I2942" t="s">
        <v>1825</v>
      </c>
      <c r="J2942">
        <v>3085916</v>
      </c>
      <c r="K2942">
        <v>6590373</v>
      </c>
      <c r="M2942">
        <v>8</v>
      </c>
      <c r="N2942">
        <v>5.07</v>
      </c>
      <c r="O2942">
        <v>40.56</v>
      </c>
      <c r="P2942" t="s">
        <v>1811</v>
      </c>
      <c r="Q2942" t="s">
        <v>1812</v>
      </c>
      <c r="R2942" s="16">
        <v>45817</v>
      </c>
      <c r="S2942">
        <v>24</v>
      </c>
      <c r="T2942" t="s">
        <v>1813</v>
      </c>
      <c r="U2942" s="16">
        <v>45839</v>
      </c>
      <c r="V2942" s="16">
        <v>45830</v>
      </c>
      <c r="Y2942" s="16">
        <v>45830</v>
      </c>
      <c r="AB2942" t="s">
        <v>3535</v>
      </c>
    </row>
    <row r="2943" spans="1:28" x14ac:dyDescent="0.35">
      <c r="A2943" t="s">
        <v>2766</v>
      </c>
      <c r="B2943" t="s">
        <v>2767</v>
      </c>
      <c r="C2943" t="s">
        <v>1400</v>
      </c>
      <c r="D2943" t="s">
        <v>1301</v>
      </c>
      <c r="E2943" s="16">
        <v>45810</v>
      </c>
      <c r="F2943">
        <v>4001951271</v>
      </c>
      <c r="G2943" t="s">
        <v>1927</v>
      </c>
      <c r="H2943" t="s">
        <v>6523</v>
      </c>
      <c r="I2943" t="s">
        <v>1865</v>
      </c>
      <c r="J2943">
        <v>3085916</v>
      </c>
      <c r="K2943">
        <v>6590373</v>
      </c>
      <c r="M2943">
        <v>8</v>
      </c>
      <c r="N2943">
        <v>2.71</v>
      </c>
      <c r="O2943">
        <v>21.68</v>
      </c>
      <c r="P2943" t="s">
        <v>1811</v>
      </c>
      <c r="Q2943" t="s">
        <v>1812</v>
      </c>
      <c r="R2943" s="16">
        <v>45817</v>
      </c>
      <c r="S2943">
        <v>24</v>
      </c>
      <c r="T2943" t="s">
        <v>1813</v>
      </c>
      <c r="U2943" s="16">
        <v>45839</v>
      </c>
      <c r="V2943" s="16">
        <v>45830</v>
      </c>
      <c r="Y2943" s="16">
        <v>45830</v>
      </c>
      <c r="AB2943" t="s">
        <v>3535</v>
      </c>
    </row>
    <row r="2944" spans="1:28" x14ac:dyDescent="0.35">
      <c r="A2944" t="s">
        <v>2766</v>
      </c>
      <c r="B2944" t="s">
        <v>2767</v>
      </c>
      <c r="C2944" t="s">
        <v>1400</v>
      </c>
      <c r="D2944" t="s">
        <v>1301</v>
      </c>
      <c r="E2944" s="16">
        <v>45810</v>
      </c>
      <c r="F2944">
        <v>4001951271</v>
      </c>
      <c r="G2944" t="s">
        <v>1927</v>
      </c>
      <c r="H2944" t="s">
        <v>4264</v>
      </c>
      <c r="I2944" t="s">
        <v>4265</v>
      </c>
      <c r="J2944">
        <v>3085916</v>
      </c>
      <c r="K2944">
        <v>6590373</v>
      </c>
      <c r="M2944">
        <v>2</v>
      </c>
      <c r="N2944">
        <v>156.16</v>
      </c>
      <c r="O2944">
        <v>312.32</v>
      </c>
      <c r="P2944" t="s">
        <v>1811</v>
      </c>
      <c r="Q2944" t="s">
        <v>1812</v>
      </c>
      <c r="R2944" s="16">
        <v>45817</v>
      </c>
      <c r="S2944">
        <v>24</v>
      </c>
      <c r="T2944" t="s">
        <v>1813</v>
      </c>
      <c r="U2944" s="16">
        <v>45839</v>
      </c>
      <c r="V2944" s="16">
        <v>45830</v>
      </c>
      <c r="Y2944" s="16">
        <v>45830</v>
      </c>
      <c r="AB2944" t="s">
        <v>3535</v>
      </c>
    </row>
    <row r="2945" spans="1:28" x14ac:dyDescent="0.35">
      <c r="A2945" t="s">
        <v>2766</v>
      </c>
      <c r="B2945" t="s">
        <v>2767</v>
      </c>
      <c r="C2945" t="s">
        <v>1400</v>
      </c>
      <c r="D2945" t="s">
        <v>1301</v>
      </c>
      <c r="E2945" s="16">
        <v>45810</v>
      </c>
      <c r="F2945">
        <v>4001951271</v>
      </c>
      <c r="G2945" t="s">
        <v>1927</v>
      </c>
      <c r="H2945" t="s">
        <v>6524</v>
      </c>
      <c r="I2945" t="s">
        <v>5304</v>
      </c>
      <c r="J2945">
        <v>3085916</v>
      </c>
      <c r="K2945">
        <v>6590373</v>
      </c>
      <c r="M2945">
        <v>2</v>
      </c>
      <c r="N2945">
        <v>24.58</v>
      </c>
      <c r="O2945">
        <v>49.16</v>
      </c>
      <c r="P2945" t="s">
        <v>1811</v>
      </c>
      <c r="Q2945" t="s">
        <v>1812</v>
      </c>
      <c r="R2945" s="16">
        <v>45817</v>
      </c>
      <c r="S2945">
        <v>24</v>
      </c>
      <c r="T2945" t="s">
        <v>1813</v>
      </c>
      <c r="U2945" s="16">
        <v>45839</v>
      </c>
      <c r="V2945" s="16">
        <v>45830</v>
      </c>
      <c r="Y2945" s="16">
        <v>45830</v>
      </c>
      <c r="AB2945" t="s">
        <v>3535</v>
      </c>
    </row>
    <row r="2946" spans="1:28" x14ac:dyDescent="0.35">
      <c r="A2946" t="s">
        <v>2766</v>
      </c>
      <c r="B2946" t="s">
        <v>2767</v>
      </c>
      <c r="C2946" t="s">
        <v>1400</v>
      </c>
      <c r="D2946" t="s">
        <v>1301</v>
      </c>
      <c r="E2946" s="16">
        <v>45810</v>
      </c>
      <c r="F2946">
        <v>4001951271</v>
      </c>
      <c r="G2946" t="s">
        <v>1927</v>
      </c>
      <c r="H2946" t="s">
        <v>6525</v>
      </c>
      <c r="I2946" t="s">
        <v>2032</v>
      </c>
      <c r="J2946">
        <v>3085916</v>
      </c>
      <c r="K2946">
        <v>6590373</v>
      </c>
      <c r="M2946">
        <v>1</v>
      </c>
      <c r="N2946">
        <v>586.5</v>
      </c>
      <c r="O2946">
        <v>586.5</v>
      </c>
      <c r="P2946" t="s">
        <v>1811</v>
      </c>
      <c r="Q2946" t="s">
        <v>1812</v>
      </c>
      <c r="R2946" s="16">
        <v>45817</v>
      </c>
      <c r="S2946">
        <v>24</v>
      </c>
      <c r="T2946" t="s">
        <v>1813</v>
      </c>
      <c r="U2946" s="16">
        <v>45839</v>
      </c>
      <c r="V2946" s="16">
        <v>45830</v>
      </c>
      <c r="Y2946" s="16">
        <v>45830</v>
      </c>
      <c r="AB2946" t="s">
        <v>3535</v>
      </c>
    </row>
    <row r="2947" spans="1:28" x14ac:dyDescent="0.35">
      <c r="A2947" t="s">
        <v>2766</v>
      </c>
      <c r="B2947" t="s">
        <v>2767</v>
      </c>
      <c r="C2947" t="s">
        <v>1400</v>
      </c>
      <c r="D2947" t="s">
        <v>1301</v>
      </c>
      <c r="E2947" s="16">
        <v>45810</v>
      </c>
      <c r="F2947">
        <v>4001951271</v>
      </c>
      <c r="G2947" t="s">
        <v>1927</v>
      </c>
      <c r="H2947" t="s">
        <v>6524</v>
      </c>
      <c r="I2947" t="s">
        <v>5304</v>
      </c>
      <c r="J2947">
        <v>3085916</v>
      </c>
      <c r="K2947">
        <v>6590373</v>
      </c>
      <c r="M2947">
        <v>1</v>
      </c>
      <c r="N2947">
        <v>24.58</v>
      </c>
      <c r="O2947">
        <v>24.58</v>
      </c>
      <c r="P2947" t="s">
        <v>1811</v>
      </c>
      <c r="Q2947" t="s">
        <v>1812</v>
      </c>
      <c r="R2947" s="16">
        <v>45817</v>
      </c>
      <c r="S2947">
        <v>24</v>
      </c>
      <c r="T2947" t="s">
        <v>1813</v>
      </c>
      <c r="U2947" s="16">
        <v>45839</v>
      </c>
      <c r="V2947" s="16">
        <v>45830</v>
      </c>
      <c r="Y2947" s="16">
        <v>45830</v>
      </c>
      <c r="AB2947" t="s">
        <v>3535</v>
      </c>
    </row>
    <row r="2948" spans="1:28" x14ac:dyDescent="0.35">
      <c r="A2948" t="s">
        <v>2766</v>
      </c>
      <c r="B2948" t="s">
        <v>2767</v>
      </c>
      <c r="C2948" t="s">
        <v>1400</v>
      </c>
      <c r="D2948" t="s">
        <v>1301</v>
      </c>
      <c r="E2948" s="16">
        <v>45810</v>
      </c>
      <c r="F2948">
        <v>4001951271</v>
      </c>
      <c r="G2948" t="s">
        <v>1927</v>
      </c>
      <c r="H2948" t="s">
        <v>6526</v>
      </c>
      <c r="I2948" t="s">
        <v>4370</v>
      </c>
      <c r="J2948">
        <v>3085916</v>
      </c>
      <c r="K2948">
        <v>6590373</v>
      </c>
      <c r="M2948">
        <v>1</v>
      </c>
      <c r="N2948">
        <v>1985.47</v>
      </c>
      <c r="O2948">
        <v>1985.47</v>
      </c>
      <c r="P2948" t="s">
        <v>1811</v>
      </c>
      <c r="Q2948" t="s">
        <v>1812</v>
      </c>
      <c r="R2948" s="16">
        <v>45817</v>
      </c>
      <c r="S2948">
        <v>24</v>
      </c>
      <c r="T2948" t="s">
        <v>1813</v>
      </c>
      <c r="U2948" s="16">
        <v>45839</v>
      </c>
      <c r="V2948" s="16">
        <v>45830</v>
      </c>
      <c r="Y2948" s="16">
        <v>45830</v>
      </c>
      <c r="AB2948" t="s">
        <v>3535</v>
      </c>
    </row>
    <row r="2949" spans="1:28" x14ac:dyDescent="0.35">
      <c r="A2949" t="s">
        <v>2448</v>
      </c>
      <c r="B2949" t="s">
        <v>2334</v>
      </c>
      <c r="C2949" t="s">
        <v>1402</v>
      </c>
      <c r="D2949" t="s">
        <v>1301</v>
      </c>
      <c r="E2949" s="16">
        <v>45810</v>
      </c>
      <c r="F2949">
        <v>4001951291</v>
      </c>
      <c r="G2949" t="s">
        <v>1927</v>
      </c>
      <c r="H2949" t="s">
        <v>6527</v>
      </c>
      <c r="I2949" t="s">
        <v>2730</v>
      </c>
      <c r="J2949">
        <v>3086308</v>
      </c>
      <c r="K2949">
        <v>6590635</v>
      </c>
      <c r="M2949">
        <v>1</v>
      </c>
      <c r="N2949">
        <v>710.27</v>
      </c>
      <c r="O2949">
        <v>710.27</v>
      </c>
      <c r="P2949" t="s">
        <v>1811</v>
      </c>
      <c r="Q2949" t="s">
        <v>1812</v>
      </c>
      <c r="R2949" s="16">
        <v>45817</v>
      </c>
      <c r="S2949">
        <v>20</v>
      </c>
      <c r="T2949" t="s">
        <v>1813</v>
      </c>
      <c r="U2949" s="16">
        <v>45839</v>
      </c>
      <c r="V2949" s="16">
        <v>45834</v>
      </c>
      <c r="Y2949" s="16">
        <v>45834</v>
      </c>
      <c r="AB2949" t="s">
        <v>1284</v>
      </c>
    </row>
    <row r="2950" spans="1:28" x14ac:dyDescent="0.35">
      <c r="A2950" t="s">
        <v>2303</v>
      </c>
      <c r="B2950" t="s">
        <v>2304</v>
      </c>
      <c r="C2950" t="s">
        <v>1540</v>
      </c>
      <c r="D2950" t="s">
        <v>1301</v>
      </c>
      <c r="E2950" s="16">
        <v>45810</v>
      </c>
      <c r="F2950">
        <v>4001952285</v>
      </c>
      <c r="G2950" t="s">
        <v>1927</v>
      </c>
      <c r="H2950" t="s">
        <v>2816</v>
      </c>
      <c r="I2950" t="s">
        <v>2817</v>
      </c>
      <c r="J2950">
        <v>2967580</v>
      </c>
      <c r="K2950">
        <v>6499758</v>
      </c>
      <c r="M2950">
        <v>1</v>
      </c>
      <c r="N2950">
        <v>1671.12</v>
      </c>
      <c r="O2950">
        <v>1671.12</v>
      </c>
      <c r="P2950" t="s">
        <v>1811</v>
      </c>
      <c r="Q2950" t="s">
        <v>1812</v>
      </c>
      <c r="R2950" s="16">
        <v>45817</v>
      </c>
      <c r="S2950">
        <v>28</v>
      </c>
      <c r="T2950" t="s">
        <v>1813</v>
      </c>
      <c r="U2950" s="16">
        <v>45838</v>
      </c>
      <c r="V2950" s="16">
        <v>45826</v>
      </c>
      <c r="Y2950" s="16">
        <v>45826</v>
      </c>
      <c r="AB2950" t="s">
        <v>1248</v>
      </c>
    </row>
    <row r="2951" spans="1:28" x14ac:dyDescent="0.35">
      <c r="A2951" t="s">
        <v>2303</v>
      </c>
      <c r="B2951" t="s">
        <v>2304</v>
      </c>
      <c r="C2951" t="s">
        <v>1540</v>
      </c>
      <c r="D2951" t="s">
        <v>1301</v>
      </c>
      <c r="E2951" s="16">
        <v>45810</v>
      </c>
      <c r="F2951">
        <v>4001952285</v>
      </c>
      <c r="G2951" t="s">
        <v>1927</v>
      </c>
      <c r="H2951" t="s">
        <v>2818</v>
      </c>
      <c r="I2951" t="s">
        <v>2819</v>
      </c>
      <c r="J2951">
        <v>2967580</v>
      </c>
      <c r="K2951">
        <v>6499758</v>
      </c>
      <c r="M2951">
        <v>1</v>
      </c>
      <c r="N2951">
        <v>1011.24</v>
      </c>
      <c r="O2951">
        <v>1011.24</v>
      </c>
      <c r="P2951" t="s">
        <v>1811</v>
      </c>
      <c r="Q2951" t="s">
        <v>1812</v>
      </c>
      <c r="R2951" s="16">
        <v>45817</v>
      </c>
      <c r="S2951">
        <v>28</v>
      </c>
      <c r="T2951" t="s">
        <v>1813</v>
      </c>
      <c r="U2951" s="16">
        <v>45838</v>
      </c>
      <c r="V2951" s="16">
        <v>45826</v>
      </c>
      <c r="Y2951" s="16">
        <v>45826</v>
      </c>
      <c r="AB2951" t="s">
        <v>1248</v>
      </c>
    </row>
    <row r="2952" spans="1:28" x14ac:dyDescent="0.35">
      <c r="A2952" t="s">
        <v>2303</v>
      </c>
      <c r="B2952" t="s">
        <v>2304</v>
      </c>
      <c r="C2952" t="s">
        <v>1540</v>
      </c>
      <c r="D2952" t="s">
        <v>1301</v>
      </c>
      <c r="E2952" s="16">
        <v>45811</v>
      </c>
      <c r="F2952">
        <v>4001953616</v>
      </c>
      <c r="G2952" t="s">
        <v>1927</v>
      </c>
      <c r="H2952" t="s">
        <v>2647</v>
      </c>
      <c r="I2952" t="s">
        <v>1810</v>
      </c>
      <c r="J2952">
        <v>2967580</v>
      </c>
      <c r="K2952">
        <v>6499758</v>
      </c>
      <c r="M2952">
        <v>4</v>
      </c>
      <c r="N2952">
        <v>2.84</v>
      </c>
      <c r="O2952">
        <v>11.36</v>
      </c>
      <c r="P2952" t="s">
        <v>1811</v>
      </c>
      <c r="Q2952" t="s">
        <v>1812</v>
      </c>
      <c r="R2952" s="16">
        <v>45811</v>
      </c>
      <c r="S2952">
        <v>28</v>
      </c>
      <c r="T2952" t="s">
        <v>1813</v>
      </c>
      <c r="U2952" s="16">
        <v>45838</v>
      </c>
      <c r="V2952" s="16">
        <v>45826</v>
      </c>
      <c r="Y2952" s="16">
        <v>45826</v>
      </c>
      <c r="AB2952" t="s">
        <v>1248</v>
      </c>
    </row>
    <row r="2953" spans="1:28" x14ac:dyDescent="0.35">
      <c r="A2953" t="s">
        <v>2303</v>
      </c>
      <c r="B2953" t="s">
        <v>2304</v>
      </c>
      <c r="C2953" t="s">
        <v>1540</v>
      </c>
      <c r="D2953" t="s">
        <v>1301</v>
      </c>
      <c r="E2953" s="16">
        <v>45811</v>
      </c>
      <c r="F2953">
        <v>4001953616</v>
      </c>
      <c r="G2953" t="s">
        <v>1927</v>
      </c>
      <c r="H2953" t="s">
        <v>1824</v>
      </c>
      <c r="I2953" t="s">
        <v>1825</v>
      </c>
      <c r="J2953">
        <v>2967580</v>
      </c>
      <c r="K2953">
        <v>6499758</v>
      </c>
      <c r="M2953">
        <v>4</v>
      </c>
      <c r="N2953">
        <v>1.46</v>
      </c>
      <c r="O2953">
        <v>5.84</v>
      </c>
      <c r="P2953" t="s">
        <v>1811</v>
      </c>
      <c r="Q2953" t="s">
        <v>1812</v>
      </c>
      <c r="R2953" s="16">
        <v>45811</v>
      </c>
      <c r="S2953">
        <v>28</v>
      </c>
      <c r="T2953" t="s">
        <v>1813</v>
      </c>
      <c r="U2953" s="16">
        <v>45838</v>
      </c>
      <c r="V2953" s="16">
        <v>45826</v>
      </c>
      <c r="Y2953" s="16">
        <v>45826</v>
      </c>
      <c r="AB2953" t="s">
        <v>1248</v>
      </c>
    </row>
    <row r="2954" spans="1:28" x14ac:dyDescent="0.35">
      <c r="A2954" t="s">
        <v>2303</v>
      </c>
      <c r="B2954" t="s">
        <v>2304</v>
      </c>
      <c r="C2954" t="s">
        <v>1540</v>
      </c>
      <c r="D2954" t="s">
        <v>1301</v>
      </c>
      <c r="E2954" s="16">
        <v>45811</v>
      </c>
      <c r="F2954">
        <v>4001953616</v>
      </c>
      <c r="G2954" t="s">
        <v>1927</v>
      </c>
      <c r="H2954" t="s">
        <v>1821</v>
      </c>
      <c r="I2954" t="s">
        <v>1822</v>
      </c>
      <c r="J2954">
        <v>2967580</v>
      </c>
      <c r="K2954">
        <v>6499758</v>
      </c>
      <c r="M2954">
        <v>7</v>
      </c>
      <c r="N2954">
        <v>1.05</v>
      </c>
      <c r="O2954">
        <v>7.35</v>
      </c>
      <c r="P2954" t="s">
        <v>1811</v>
      </c>
      <c r="Q2954" t="s">
        <v>1812</v>
      </c>
      <c r="R2954" s="16">
        <v>45811</v>
      </c>
      <c r="S2954">
        <v>28</v>
      </c>
      <c r="T2954" t="s">
        <v>1813</v>
      </c>
      <c r="U2954" s="16">
        <v>45838</v>
      </c>
      <c r="V2954" s="16">
        <v>45826</v>
      </c>
      <c r="Y2954" s="16">
        <v>45826</v>
      </c>
      <c r="AB2954" t="s">
        <v>1248</v>
      </c>
    </row>
    <row r="2955" spans="1:28" x14ac:dyDescent="0.35">
      <c r="A2955" t="s">
        <v>2303</v>
      </c>
      <c r="B2955" t="s">
        <v>2304</v>
      </c>
      <c r="C2955" t="s">
        <v>1540</v>
      </c>
      <c r="D2955" t="s">
        <v>1301</v>
      </c>
      <c r="E2955" s="16">
        <v>45811</v>
      </c>
      <c r="F2955">
        <v>4001953616</v>
      </c>
      <c r="G2955" t="s">
        <v>1927</v>
      </c>
      <c r="H2955" t="s">
        <v>2812</v>
      </c>
      <c r="I2955" t="s">
        <v>1825</v>
      </c>
      <c r="J2955">
        <v>2967580</v>
      </c>
      <c r="K2955">
        <v>6499758</v>
      </c>
      <c r="M2955">
        <v>1</v>
      </c>
      <c r="N2955">
        <v>0.96</v>
      </c>
      <c r="O2955">
        <v>0.96</v>
      </c>
      <c r="P2955" t="s">
        <v>1811</v>
      </c>
      <c r="Q2955" t="s">
        <v>1812</v>
      </c>
      <c r="R2955" s="16">
        <v>45811</v>
      </c>
      <c r="S2955">
        <v>28</v>
      </c>
      <c r="T2955" t="s">
        <v>1813</v>
      </c>
      <c r="U2955" s="16">
        <v>45838</v>
      </c>
      <c r="V2955" s="16">
        <v>45826</v>
      </c>
      <c r="Y2955" s="16">
        <v>45826</v>
      </c>
      <c r="AB2955" t="s">
        <v>1248</v>
      </c>
    </row>
    <row r="2956" spans="1:28" x14ac:dyDescent="0.35">
      <c r="A2956" t="s">
        <v>2303</v>
      </c>
      <c r="B2956" t="s">
        <v>2304</v>
      </c>
      <c r="C2956" t="s">
        <v>1540</v>
      </c>
      <c r="D2956" t="s">
        <v>1301</v>
      </c>
      <c r="E2956" s="16">
        <v>45811</v>
      </c>
      <c r="F2956">
        <v>4001953616</v>
      </c>
      <c r="G2956" t="s">
        <v>1927</v>
      </c>
      <c r="H2956" t="s">
        <v>1980</v>
      </c>
      <c r="I2956" t="s">
        <v>1825</v>
      </c>
      <c r="J2956">
        <v>2967580</v>
      </c>
      <c r="K2956">
        <v>6499758</v>
      </c>
      <c r="M2956">
        <v>2</v>
      </c>
      <c r="N2956">
        <v>1.23</v>
      </c>
      <c r="O2956">
        <v>2.46</v>
      </c>
      <c r="P2956" t="s">
        <v>1811</v>
      </c>
      <c r="Q2956" t="s">
        <v>1812</v>
      </c>
      <c r="R2956" s="16">
        <v>45811</v>
      </c>
      <c r="S2956">
        <v>28</v>
      </c>
      <c r="T2956" t="s">
        <v>1813</v>
      </c>
      <c r="U2956" s="16">
        <v>45838</v>
      </c>
      <c r="V2956" s="16">
        <v>45826</v>
      </c>
      <c r="Y2956" s="16">
        <v>45826</v>
      </c>
      <c r="AB2956" t="s">
        <v>1248</v>
      </c>
    </row>
    <row r="2957" spans="1:28" x14ac:dyDescent="0.35">
      <c r="A2957" t="s">
        <v>2303</v>
      </c>
      <c r="B2957" t="s">
        <v>2304</v>
      </c>
      <c r="C2957" t="s">
        <v>1540</v>
      </c>
      <c r="D2957" t="s">
        <v>1301</v>
      </c>
      <c r="E2957" s="16">
        <v>45811</v>
      </c>
      <c r="F2957">
        <v>4001953616</v>
      </c>
      <c r="G2957" t="s">
        <v>1927</v>
      </c>
      <c r="H2957" t="s">
        <v>2813</v>
      </c>
      <c r="I2957" t="s">
        <v>2814</v>
      </c>
      <c r="J2957">
        <v>2967580</v>
      </c>
      <c r="K2957">
        <v>6499758</v>
      </c>
      <c r="M2957">
        <v>2</v>
      </c>
      <c r="N2957">
        <v>815.23</v>
      </c>
      <c r="O2957">
        <v>1630.46</v>
      </c>
      <c r="P2957" t="s">
        <v>1811</v>
      </c>
      <c r="Q2957" t="s">
        <v>1812</v>
      </c>
      <c r="R2957" s="16">
        <v>45811</v>
      </c>
      <c r="S2957">
        <v>28</v>
      </c>
      <c r="T2957" t="s">
        <v>1813</v>
      </c>
      <c r="U2957" s="16">
        <v>45838</v>
      </c>
      <c r="V2957" s="16">
        <v>45826</v>
      </c>
      <c r="Y2957" s="16">
        <v>45826</v>
      </c>
      <c r="AB2957" t="s">
        <v>1248</v>
      </c>
    </row>
    <row r="2958" spans="1:28" x14ac:dyDescent="0.35">
      <c r="A2958" t="s">
        <v>2303</v>
      </c>
      <c r="B2958" t="s">
        <v>2304</v>
      </c>
      <c r="C2958" t="s">
        <v>1540</v>
      </c>
      <c r="D2958" t="s">
        <v>1301</v>
      </c>
      <c r="E2958" s="16">
        <v>45811</v>
      </c>
      <c r="F2958">
        <v>4001953616</v>
      </c>
      <c r="G2958" t="s">
        <v>1927</v>
      </c>
      <c r="H2958" t="s">
        <v>2815</v>
      </c>
      <c r="I2958" t="s">
        <v>2142</v>
      </c>
      <c r="J2958">
        <v>2967580</v>
      </c>
      <c r="K2958">
        <v>6499758</v>
      </c>
      <c r="M2958">
        <v>2</v>
      </c>
      <c r="N2958">
        <v>6.28</v>
      </c>
      <c r="O2958">
        <v>12.56</v>
      </c>
      <c r="P2958" t="s">
        <v>1811</v>
      </c>
      <c r="Q2958" t="s">
        <v>1812</v>
      </c>
      <c r="R2958" s="16">
        <v>45811</v>
      </c>
      <c r="S2958">
        <v>28</v>
      </c>
      <c r="T2958" t="s">
        <v>1813</v>
      </c>
      <c r="U2958" s="16">
        <v>45838</v>
      </c>
      <c r="V2958" s="16">
        <v>45826</v>
      </c>
      <c r="Y2958" s="16">
        <v>45826</v>
      </c>
      <c r="AB2958" t="s">
        <v>1248</v>
      </c>
    </row>
    <row r="2959" spans="1:28" x14ac:dyDescent="0.35">
      <c r="A2959" t="s">
        <v>2622</v>
      </c>
      <c r="B2959" t="s">
        <v>2623</v>
      </c>
      <c r="C2959" t="s">
        <v>115</v>
      </c>
      <c r="D2959" t="s">
        <v>114</v>
      </c>
      <c r="E2959" s="16">
        <v>45816</v>
      </c>
      <c r="F2959">
        <v>4001959156</v>
      </c>
      <c r="G2959" t="s">
        <v>1927</v>
      </c>
      <c r="H2959" t="s">
        <v>2374</v>
      </c>
      <c r="I2959" t="s">
        <v>1835</v>
      </c>
      <c r="J2959">
        <v>3079597</v>
      </c>
      <c r="K2959">
        <v>6586234</v>
      </c>
      <c r="M2959">
        <v>4</v>
      </c>
      <c r="N2959">
        <v>93.38</v>
      </c>
      <c r="O2959">
        <v>373.52</v>
      </c>
      <c r="P2959" t="s">
        <v>1811</v>
      </c>
      <c r="Q2959" t="s">
        <v>1812</v>
      </c>
      <c r="R2959" s="16">
        <v>45820</v>
      </c>
      <c r="S2959">
        <v>34</v>
      </c>
      <c r="T2959" t="s">
        <v>1813</v>
      </c>
      <c r="U2959" s="16">
        <v>45809</v>
      </c>
      <c r="V2959" s="16">
        <v>45819</v>
      </c>
      <c r="Y2959" s="16">
        <v>45819</v>
      </c>
      <c r="AB2959" t="s">
        <v>3415</v>
      </c>
    </row>
    <row r="2960" spans="1:28" x14ac:dyDescent="0.35">
      <c r="A2960" t="s">
        <v>2622</v>
      </c>
      <c r="B2960" t="s">
        <v>2623</v>
      </c>
      <c r="C2960" t="s">
        <v>115</v>
      </c>
      <c r="D2960" t="s">
        <v>114</v>
      </c>
      <c r="E2960" s="16">
        <v>45816</v>
      </c>
      <c r="F2960">
        <v>4001959156</v>
      </c>
      <c r="G2960" t="s">
        <v>1927</v>
      </c>
      <c r="H2960" t="s">
        <v>2373</v>
      </c>
      <c r="I2960" t="s">
        <v>1835</v>
      </c>
      <c r="J2960">
        <v>3079597</v>
      </c>
      <c r="K2960">
        <v>6586234</v>
      </c>
      <c r="M2960">
        <v>2</v>
      </c>
      <c r="N2960">
        <v>107.38</v>
      </c>
      <c r="O2960">
        <v>214.76</v>
      </c>
      <c r="P2960" t="s">
        <v>1811</v>
      </c>
      <c r="Q2960" t="s">
        <v>1812</v>
      </c>
      <c r="R2960" s="16">
        <v>45820</v>
      </c>
      <c r="S2960">
        <v>34</v>
      </c>
      <c r="T2960" t="s">
        <v>1813</v>
      </c>
      <c r="U2960" s="16">
        <v>45809</v>
      </c>
      <c r="V2960" s="16">
        <v>45819</v>
      </c>
      <c r="Y2960" s="16">
        <v>45819</v>
      </c>
      <c r="AB2960" t="s">
        <v>3415</v>
      </c>
    </row>
    <row r="2961" spans="1:28" x14ac:dyDescent="0.35">
      <c r="A2961" t="s">
        <v>2622</v>
      </c>
      <c r="B2961" t="s">
        <v>2623</v>
      </c>
      <c r="C2961" t="s">
        <v>115</v>
      </c>
      <c r="D2961" t="s">
        <v>114</v>
      </c>
      <c r="E2961" s="16">
        <v>45816</v>
      </c>
      <c r="F2961">
        <v>4001959156</v>
      </c>
      <c r="G2961" t="s">
        <v>1927</v>
      </c>
      <c r="H2961" t="s">
        <v>5805</v>
      </c>
      <c r="I2961" t="s">
        <v>5806</v>
      </c>
      <c r="J2961">
        <v>3079597</v>
      </c>
      <c r="K2961">
        <v>6586234</v>
      </c>
      <c r="M2961">
        <v>2</v>
      </c>
      <c r="N2961">
        <v>3128.84</v>
      </c>
      <c r="O2961">
        <v>6257.68</v>
      </c>
      <c r="P2961" t="s">
        <v>1811</v>
      </c>
      <c r="Q2961" t="s">
        <v>1812</v>
      </c>
      <c r="R2961" s="16">
        <v>45820</v>
      </c>
      <c r="S2961">
        <v>34</v>
      </c>
      <c r="T2961" t="s">
        <v>1813</v>
      </c>
      <c r="U2961" s="16">
        <v>45809</v>
      </c>
      <c r="V2961" s="16">
        <v>45819</v>
      </c>
      <c r="Y2961" s="16">
        <v>45819</v>
      </c>
      <c r="AB2961" t="s">
        <v>3415</v>
      </c>
    </row>
    <row r="2962" spans="1:28" x14ac:dyDescent="0.35">
      <c r="A2962" t="s">
        <v>2388</v>
      </c>
      <c r="B2962" t="s">
        <v>2389</v>
      </c>
      <c r="C2962" t="s">
        <v>115</v>
      </c>
      <c r="D2962" t="s">
        <v>114</v>
      </c>
      <c r="E2962" s="16">
        <v>45817</v>
      </c>
      <c r="F2962">
        <v>4001960375</v>
      </c>
      <c r="G2962" t="s">
        <v>1809</v>
      </c>
      <c r="H2962" t="s">
        <v>2522</v>
      </c>
      <c r="I2962" t="s">
        <v>1862</v>
      </c>
      <c r="J2962">
        <v>2982453</v>
      </c>
      <c r="K2962">
        <v>6512364</v>
      </c>
      <c r="M2962">
        <v>1</v>
      </c>
      <c r="N2962">
        <v>945.59</v>
      </c>
      <c r="O2962">
        <v>945.59</v>
      </c>
      <c r="P2962" t="s">
        <v>1811</v>
      </c>
      <c r="Q2962" t="s">
        <v>1812</v>
      </c>
      <c r="R2962" s="16">
        <v>45817</v>
      </c>
      <c r="S2962">
        <v>15</v>
      </c>
      <c r="T2962" t="s">
        <v>1813</v>
      </c>
      <c r="U2962" s="16">
        <v>45839</v>
      </c>
      <c r="V2962" s="16">
        <v>45839</v>
      </c>
      <c r="Y2962" s="16">
        <v>45839</v>
      </c>
      <c r="AB2962" t="s">
        <v>6528</v>
      </c>
    </row>
    <row r="2963" spans="1:28" x14ac:dyDescent="0.35">
      <c r="A2963" t="s">
        <v>2388</v>
      </c>
      <c r="B2963" t="s">
        <v>2389</v>
      </c>
      <c r="C2963" t="s">
        <v>115</v>
      </c>
      <c r="D2963" t="s">
        <v>114</v>
      </c>
      <c r="E2963" s="16">
        <v>45817</v>
      </c>
      <c r="F2963">
        <v>4001960375</v>
      </c>
      <c r="G2963" t="s">
        <v>1809</v>
      </c>
      <c r="H2963" t="s">
        <v>2523</v>
      </c>
      <c r="I2963" t="s">
        <v>1949</v>
      </c>
      <c r="J2963">
        <v>2982453</v>
      </c>
      <c r="K2963">
        <v>6512364</v>
      </c>
      <c r="M2963">
        <v>2</v>
      </c>
      <c r="N2963">
        <v>220.25</v>
      </c>
      <c r="O2963">
        <v>440.5</v>
      </c>
      <c r="P2963" t="s">
        <v>1811</v>
      </c>
      <c r="Q2963" t="s">
        <v>1812</v>
      </c>
      <c r="R2963" s="16">
        <v>45817</v>
      </c>
      <c r="S2963">
        <v>15</v>
      </c>
      <c r="T2963" t="s">
        <v>1813</v>
      </c>
      <c r="U2963" s="16">
        <v>45839</v>
      </c>
      <c r="V2963" s="16">
        <v>45839</v>
      </c>
      <c r="Y2963" s="16">
        <v>45839</v>
      </c>
      <c r="AB2963" t="s">
        <v>6528</v>
      </c>
    </row>
    <row r="2964" spans="1:28" x14ac:dyDescent="0.35">
      <c r="A2964" t="s">
        <v>2388</v>
      </c>
      <c r="B2964" t="s">
        <v>2389</v>
      </c>
      <c r="C2964" t="s">
        <v>115</v>
      </c>
      <c r="D2964" t="s">
        <v>114</v>
      </c>
      <c r="E2964" s="16">
        <v>45817</v>
      </c>
      <c r="F2964">
        <v>4001960375</v>
      </c>
      <c r="G2964" t="s">
        <v>1809</v>
      </c>
      <c r="H2964" t="s">
        <v>2524</v>
      </c>
      <c r="I2964" t="s">
        <v>1857</v>
      </c>
      <c r="J2964">
        <v>2982453</v>
      </c>
      <c r="K2964">
        <v>6512364</v>
      </c>
      <c r="M2964">
        <v>1</v>
      </c>
      <c r="N2964">
        <v>50.43</v>
      </c>
      <c r="O2964">
        <v>50.43</v>
      </c>
      <c r="P2964" t="s">
        <v>1811</v>
      </c>
      <c r="Q2964" t="s">
        <v>1812</v>
      </c>
      <c r="R2964" s="16">
        <v>45817</v>
      </c>
      <c r="S2964">
        <v>15</v>
      </c>
      <c r="T2964" t="s">
        <v>1813</v>
      </c>
      <c r="U2964" s="16">
        <v>45839</v>
      </c>
      <c r="V2964" s="16">
        <v>45839</v>
      </c>
      <c r="Y2964" s="16">
        <v>45839</v>
      </c>
      <c r="AB2964" t="s">
        <v>6528</v>
      </c>
    </row>
    <row r="2965" spans="1:28" x14ac:dyDescent="0.35">
      <c r="A2965" t="s">
        <v>2388</v>
      </c>
      <c r="B2965" t="s">
        <v>2389</v>
      </c>
      <c r="C2965" t="s">
        <v>115</v>
      </c>
      <c r="D2965" t="s">
        <v>114</v>
      </c>
      <c r="E2965" s="16">
        <v>45817</v>
      </c>
      <c r="F2965">
        <v>4001960375</v>
      </c>
      <c r="G2965" t="s">
        <v>1809</v>
      </c>
      <c r="H2965" t="s">
        <v>1821</v>
      </c>
      <c r="I2965" t="s">
        <v>1822</v>
      </c>
      <c r="J2965">
        <v>2982453</v>
      </c>
      <c r="K2965">
        <v>6512364</v>
      </c>
      <c r="M2965">
        <v>5</v>
      </c>
      <c r="N2965">
        <v>1.05</v>
      </c>
      <c r="O2965">
        <v>5.25</v>
      </c>
      <c r="P2965" t="s">
        <v>1811</v>
      </c>
      <c r="Q2965" t="s">
        <v>1812</v>
      </c>
      <c r="R2965" s="16">
        <v>45817</v>
      </c>
      <c r="S2965">
        <v>15</v>
      </c>
      <c r="T2965" t="s">
        <v>1813</v>
      </c>
      <c r="U2965" s="16">
        <v>45839</v>
      </c>
      <c r="V2965" s="16">
        <v>45839</v>
      </c>
      <c r="Y2965" s="16">
        <v>45839</v>
      </c>
      <c r="AB2965" t="s">
        <v>6528</v>
      </c>
    </row>
    <row r="2966" spans="1:28" x14ac:dyDescent="0.35">
      <c r="A2966" t="s">
        <v>2388</v>
      </c>
      <c r="B2966" t="s">
        <v>2389</v>
      </c>
      <c r="C2966" t="s">
        <v>115</v>
      </c>
      <c r="D2966" t="s">
        <v>114</v>
      </c>
      <c r="E2966" s="16">
        <v>45817</v>
      </c>
      <c r="F2966">
        <v>4001960375</v>
      </c>
      <c r="G2966" t="s">
        <v>1809</v>
      </c>
      <c r="H2966" t="s">
        <v>1959</v>
      </c>
      <c r="I2966" t="s">
        <v>1831</v>
      </c>
      <c r="J2966">
        <v>2982453</v>
      </c>
      <c r="K2966">
        <v>6512364</v>
      </c>
      <c r="M2966">
        <v>2</v>
      </c>
      <c r="N2966">
        <v>13.77</v>
      </c>
      <c r="O2966">
        <v>27.54</v>
      </c>
      <c r="P2966" t="s">
        <v>1811</v>
      </c>
      <c r="Q2966" t="s">
        <v>1812</v>
      </c>
      <c r="R2966" s="16">
        <v>45817</v>
      </c>
      <c r="S2966">
        <v>15</v>
      </c>
      <c r="T2966" t="s">
        <v>1813</v>
      </c>
      <c r="U2966" s="16">
        <v>45839</v>
      </c>
      <c r="V2966" s="16">
        <v>45839</v>
      </c>
      <c r="Y2966" s="16">
        <v>45839</v>
      </c>
      <c r="AB2966" t="s">
        <v>6528</v>
      </c>
    </row>
    <row r="2967" spans="1:28" x14ac:dyDescent="0.35">
      <c r="A2967" t="s">
        <v>2388</v>
      </c>
      <c r="B2967" t="s">
        <v>2389</v>
      </c>
      <c r="C2967" t="s">
        <v>115</v>
      </c>
      <c r="D2967" t="s">
        <v>114</v>
      </c>
      <c r="E2967" s="16">
        <v>45817</v>
      </c>
      <c r="F2967">
        <v>4001960375</v>
      </c>
      <c r="G2967" t="s">
        <v>1809</v>
      </c>
      <c r="H2967" t="s">
        <v>2525</v>
      </c>
      <c r="I2967" t="s">
        <v>1820</v>
      </c>
      <c r="J2967">
        <v>2982453</v>
      </c>
      <c r="K2967">
        <v>6512364</v>
      </c>
      <c r="M2967">
        <v>1</v>
      </c>
      <c r="N2967">
        <v>17.510000000000002</v>
      </c>
      <c r="O2967">
        <v>17.510000000000002</v>
      </c>
      <c r="P2967" t="s">
        <v>1811</v>
      </c>
      <c r="Q2967" t="s">
        <v>1812</v>
      </c>
      <c r="R2967" s="16">
        <v>45817</v>
      </c>
      <c r="S2967">
        <v>15</v>
      </c>
      <c r="T2967" t="s">
        <v>1813</v>
      </c>
      <c r="U2967" s="16">
        <v>45839</v>
      </c>
      <c r="V2967" s="16">
        <v>45839</v>
      </c>
      <c r="Y2967" s="16">
        <v>45839</v>
      </c>
      <c r="AB2967" t="s">
        <v>6528</v>
      </c>
    </row>
    <row r="2968" spans="1:28" x14ac:dyDescent="0.35">
      <c r="A2968" t="s">
        <v>2388</v>
      </c>
      <c r="B2968" t="s">
        <v>2389</v>
      </c>
      <c r="C2968" t="s">
        <v>115</v>
      </c>
      <c r="D2968" t="s">
        <v>114</v>
      </c>
      <c r="E2968" s="16">
        <v>45817</v>
      </c>
      <c r="F2968">
        <v>4001960375</v>
      </c>
      <c r="G2968" t="s">
        <v>1809</v>
      </c>
      <c r="H2968" t="s">
        <v>1999</v>
      </c>
      <c r="I2968" t="s">
        <v>1825</v>
      </c>
      <c r="J2968">
        <v>2982453</v>
      </c>
      <c r="K2968">
        <v>6512364</v>
      </c>
      <c r="M2968">
        <v>5</v>
      </c>
      <c r="N2968">
        <v>2.0699999999999998</v>
      </c>
      <c r="O2968">
        <v>10.35</v>
      </c>
      <c r="P2968" t="s">
        <v>1811</v>
      </c>
      <c r="Q2968" t="s">
        <v>1812</v>
      </c>
      <c r="R2968" s="16">
        <v>45817</v>
      </c>
      <c r="S2968">
        <v>15</v>
      </c>
      <c r="T2968" t="s">
        <v>1813</v>
      </c>
      <c r="U2968" s="16">
        <v>45839</v>
      </c>
      <c r="V2968" s="16">
        <v>45839</v>
      </c>
      <c r="Y2968" s="16">
        <v>45839</v>
      </c>
      <c r="AB2968" t="s">
        <v>6528</v>
      </c>
    </row>
    <row r="2969" spans="1:28" x14ac:dyDescent="0.35">
      <c r="A2969" t="s">
        <v>2388</v>
      </c>
      <c r="B2969" t="s">
        <v>2389</v>
      </c>
      <c r="C2969" t="s">
        <v>115</v>
      </c>
      <c r="D2969" t="s">
        <v>114</v>
      </c>
      <c r="E2969" s="16">
        <v>45817</v>
      </c>
      <c r="F2969">
        <v>4001960395</v>
      </c>
      <c r="G2969" t="s">
        <v>1809</v>
      </c>
      <c r="H2969" t="s">
        <v>2522</v>
      </c>
      <c r="I2969" t="s">
        <v>1862</v>
      </c>
      <c r="J2969">
        <v>2982454</v>
      </c>
      <c r="K2969">
        <v>6512365</v>
      </c>
      <c r="M2969">
        <v>1</v>
      </c>
      <c r="N2969">
        <v>945.59</v>
      </c>
      <c r="O2969">
        <v>945.59</v>
      </c>
      <c r="P2969" t="s">
        <v>1811</v>
      </c>
      <c r="Q2969" t="s">
        <v>1812</v>
      </c>
      <c r="R2969" s="16">
        <v>45817</v>
      </c>
      <c r="S2969">
        <v>15</v>
      </c>
      <c r="T2969" t="s">
        <v>1813</v>
      </c>
      <c r="U2969" s="16">
        <v>45839</v>
      </c>
      <c r="V2969" s="16">
        <v>45839</v>
      </c>
      <c r="Y2969" s="16">
        <v>45839</v>
      </c>
      <c r="AB2969" t="s">
        <v>6529</v>
      </c>
    </row>
    <row r="2970" spans="1:28" x14ac:dyDescent="0.35">
      <c r="A2970" t="s">
        <v>2388</v>
      </c>
      <c r="B2970" t="s">
        <v>2389</v>
      </c>
      <c r="C2970" t="s">
        <v>115</v>
      </c>
      <c r="D2970" t="s">
        <v>114</v>
      </c>
      <c r="E2970" s="16">
        <v>45817</v>
      </c>
      <c r="F2970">
        <v>4001960395</v>
      </c>
      <c r="G2970" t="s">
        <v>1809</v>
      </c>
      <c r="H2970" t="s">
        <v>2523</v>
      </c>
      <c r="I2970" t="s">
        <v>1949</v>
      </c>
      <c r="J2970">
        <v>2982454</v>
      </c>
      <c r="K2970">
        <v>6512365</v>
      </c>
      <c r="M2970">
        <v>2</v>
      </c>
      <c r="N2970">
        <v>220.25</v>
      </c>
      <c r="O2970">
        <v>440.5</v>
      </c>
      <c r="P2970" t="s">
        <v>1811</v>
      </c>
      <c r="Q2970" t="s">
        <v>1812</v>
      </c>
      <c r="R2970" s="16">
        <v>45817</v>
      </c>
      <c r="S2970">
        <v>15</v>
      </c>
      <c r="T2970" t="s">
        <v>1813</v>
      </c>
      <c r="U2970" s="16">
        <v>45839</v>
      </c>
      <c r="V2970" s="16">
        <v>45839</v>
      </c>
      <c r="Y2970" s="16">
        <v>45839</v>
      </c>
      <c r="AB2970" t="s">
        <v>6529</v>
      </c>
    </row>
    <row r="2971" spans="1:28" x14ac:dyDescent="0.35">
      <c r="A2971" t="s">
        <v>2388</v>
      </c>
      <c r="B2971" t="s">
        <v>2389</v>
      </c>
      <c r="C2971" t="s">
        <v>115</v>
      </c>
      <c r="D2971" t="s">
        <v>114</v>
      </c>
      <c r="E2971" s="16">
        <v>45817</v>
      </c>
      <c r="F2971">
        <v>4001960395</v>
      </c>
      <c r="G2971" t="s">
        <v>1809</v>
      </c>
      <c r="H2971" t="s">
        <v>2524</v>
      </c>
      <c r="I2971" t="s">
        <v>1857</v>
      </c>
      <c r="J2971">
        <v>2982454</v>
      </c>
      <c r="K2971">
        <v>6512365</v>
      </c>
      <c r="M2971">
        <v>1</v>
      </c>
      <c r="N2971">
        <v>50.43</v>
      </c>
      <c r="O2971">
        <v>50.43</v>
      </c>
      <c r="P2971" t="s">
        <v>1811</v>
      </c>
      <c r="Q2971" t="s">
        <v>1812</v>
      </c>
      <c r="R2971" s="16">
        <v>45817</v>
      </c>
      <c r="S2971">
        <v>15</v>
      </c>
      <c r="T2971" t="s">
        <v>1813</v>
      </c>
      <c r="U2971" s="16">
        <v>45839</v>
      </c>
      <c r="V2971" s="16">
        <v>45839</v>
      </c>
      <c r="Y2971" s="16">
        <v>45839</v>
      </c>
      <c r="AB2971" t="s">
        <v>6529</v>
      </c>
    </row>
    <row r="2972" spans="1:28" x14ac:dyDescent="0.35">
      <c r="A2972" t="s">
        <v>2388</v>
      </c>
      <c r="B2972" t="s">
        <v>2389</v>
      </c>
      <c r="C2972" t="s">
        <v>115</v>
      </c>
      <c r="D2972" t="s">
        <v>114</v>
      </c>
      <c r="E2972" s="16">
        <v>45817</v>
      </c>
      <c r="F2972">
        <v>4001960395</v>
      </c>
      <c r="G2972" t="s">
        <v>1809</v>
      </c>
      <c r="H2972" t="s">
        <v>1999</v>
      </c>
      <c r="I2972" t="s">
        <v>1825</v>
      </c>
      <c r="J2972">
        <v>2982454</v>
      </c>
      <c r="K2972">
        <v>6512365</v>
      </c>
      <c r="M2972">
        <v>5</v>
      </c>
      <c r="N2972">
        <v>2.0699999999999998</v>
      </c>
      <c r="O2972">
        <v>10.35</v>
      </c>
      <c r="P2972" t="s">
        <v>1811</v>
      </c>
      <c r="Q2972" t="s">
        <v>1812</v>
      </c>
      <c r="R2972" s="16">
        <v>45817</v>
      </c>
      <c r="S2972">
        <v>15</v>
      </c>
      <c r="T2972" t="s">
        <v>1813</v>
      </c>
      <c r="U2972" s="16">
        <v>45839</v>
      </c>
      <c r="V2972" s="16">
        <v>45839</v>
      </c>
      <c r="Y2972" s="16">
        <v>45839</v>
      </c>
      <c r="AB2972" t="s">
        <v>6529</v>
      </c>
    </row>
    <row r="2973" spans="1:28" x14ac:dyDescent="0.35">
      <c r="A2973" t="s">
        <v>2388</v>
      </c>
      <c r="B2973" t="s">
        <v>2389</v>
      </c>
      <c r="C2973" t="s">
        <v>115</v>
      </c>
      <c r="D2973" t="s">
        <v>114</v>
      </c>
      <c r="E2973" s="16">
        <v>45817</v>
      </c>
      <c r="F2973">
        <v>4001960395</v>
      </c>
      <c r="G2973" t="s">
        <v>1809</v>
      </c>
      <c r="H2973" t="s">
        <v>1821</v>
      </c>
      <c r="I2973" t="s">
        <v>1822</v>
      </c>
      <c r="J2973">
        <v>2982454</v>
      </c>
      <c r="K2973">
        <v>6512365</v>
      </c>
      <c r="M2973">
        <v>5</v>
      </c>
      <c r="N2973">
        <v>1.05</v>
      </c>
      <c r="O2973">
        <v>5.25</v>
      </c>
      <c r="P2973" t="s">
        <v>1811</v>
      </c>
      <c r="Q2973" t="s">
        <v>1812</v>
      </c>
      <c r="R2973" s="16">
        <v>45817</v>
      </c>
      <c r="S2973">
        <v>15</v>
      </c>
      <c r="T2973" t="s">
        <v>1813</v>
      </c>
      <c r="U2973" s="16">
        <v>45839</v>
      </c>
      <c r="V2973" s="16">
        <v>45839</v>
      </c>
      <c r="Y2973" s="16">
        <v>45839</v>
      </c>
      <c r="AB2973" t="s">
        <v>6529</v>
      </c>
    </row>
    <row r="2974" spans="1:28" x14ac:dyDescent="0.35">
      <c r="A2974" t="s">
        <v>2388</v>
      </c>
      <c r="B2974" t="s">
        <v>2389</v>
      </c>
      <c r="C2974" t="s">
        <v>115</v>
      </c>
      <c r="D2974" t="s">
        <v>114</v>
      </c>
      <c r="E2974" s="16">
        <v>45817</v>
      </c>
      <c r="F2974">
        <v>4001960395</v>
      </c>
      <c r="G2974" t="s">
        <v>1809</v>
      </c>
      <c r="H2974" t="s">
        <v>1959</v>
      </c>
      <c r="I2974" t="s">
        <v>1831</v>
      </c>
      <c r="J2974">
        <v>2982454</v>
      </c>
      <c r="K2974">
        <v>6512365</v>
      </c>
      <c r="M2974">
        <v>2</v>
      </c>
      <c r="N2974">
        <v>13.77</v>
      </c>
      <c r="O2974">
        <v>27.54</v>
      </c>
      <c r="P2974" t="s">
        <v>1811</v>
      </c>
      <c r="Q2974" t="s">
        <v>1812</v>
      </c>
      <c r="R2974" s="16">
        <v>45817</v>
      </c>
      <c r="S2974">
        <v>15</v>
      </c>
      <c r="T2974" t="s">
        <v>1813</v>
      </c>
      <c r="U2974" s="16">
        <v>45839</v>
      </c>
      <c r="V2974" s="16">
        <v>45839</v>
      </c>
      <c r="Y2974" s="16">
        <v>45839</v>
      </c>
      <c r="AB2974" t="s">
        <v>6529</v>
      </c>
    </row>
    <row r="2975" spans="1:28" x14ac:dyDescent="0.35">
      <c r="A2975" t="s">
        <v>2388</v>
      </c>
      <c r="B2975" t="s">
        <v>2389</v>
      </c>
      <c r="C2975" t="s">
        <v>115</v>
      </c>
      <c r="D2975" t="s">
        <v>114</v>
      </c>
      <c r="E2975" s="16">
        <v>45817</v>
      </c>
      <c r="F2975">
        <v>4001960395</v>
      </c>
      <c r="G2975" t="s">
        <v>1809</v>
      </c>
      <c r="H2975" t="s">
        <v>2525</v>
      </c>
      <c r="I2975" t="s">
        <v>1820</v>
      </c>
      <c r="J2975">
        <v>2982454</v>
      </c>
      <c r="K2975">
        <v>6512365</v>
      </c>
      <c r="M2975">
        <v>1</v>
      </c>
      <c r="N2975">
        <v>17.510000000000002</v>
      </c>
      <c r="O2975">
        <v>17.510000000000002</v>
      </c>
      <c r="P2975" t="s">
        <v>1811</v>
      </c>
      <c r="Q2975" t="s">
        <v>1812</v>
      </c>
      <c r="R2975" s="16">
        <v>45817</v>
      </c>
      <c r="S2975">
        <v>15</v>
      </c>
      <c r="T2975" t="s">
        <v>1813</v>
      </c>
      <c r="U2975" s="16">
        <v>45839</v>
      </c>
      <c r="V2975" s="16">
        <v>45839</v>
      </c>
      <c r="Y2975" s="16">
        <v>45839</v>
      </c>
      <c r="AB2975" t="s">
        <v>6529</v>
      </c>
    </row>
    <row r="2976" spans="1:28" x14ac:dyDescent="0.35">
      <c r="A2976" t="s">
        <v>2762</v>
      </c>
      <c r="B2976" t="s">
        <v>2763</v>
      </c>
      <c r="C2976" t="s">
        <v>115</v>
      </c>
      <c r="D2976" t="s">
        <v>114</v>
      </c>
      <c r="E2976" s="16">
        <v>45820</v>
      </c>
      <c r="F2976">
        <v>4001964982</v>
      </c>
      <c r="G2976" t="s">
        <v>1809</v>
      </c>
      <c r="H2976" t="s">
        <v>4429</v>
      </c>
      <c r="I2976" t="s">
        <v>2775</v>
      </c>
      <c r="J2976">
        <v>3118604</v>
      </c>
      <c r="K2976">
        <v>6613297</v>
      </c>
      <c r="M2976">
        <v>1</v>
      </c>
      <c r="N2976">
        <v>79.819999999999993</v>
      </c>
      <c r="O2976">
        <v>79.819999999999993</v>
      </c>
      <c r="P2976" t="s">
        <v>1811</v>
      </c>
      <c r="Q2976" t="s">
        <v>1812</v>
      </c>
      <c r="R2976" s="16">
        <v>45820</v>
      </c>
      <c r="S2976">
        <v>16</v>
      </c>
      <c r="T2976" t="s">
        <v>1813</v>
      </c>
      <c r="U2976" s="16">
        <v>45838</v>
      </c>
      <c r="V2976" s="16">
        <v>45838</v>
      </c>
      <c r="Y2976" s="16">
        <v>45838</v>
      </c>
      <c r="AB2976" t="s">
        <v>6368</v>
      </c>
    </row>
    <row r="2977" spans="1:28" x14ac:dyDescent="0.35">
      <c r="A2977" t="s">
        <v>2762</v>
      </c>
      <c r="B2977" t="s">
        <v>2763</v>
      </c>
      <c r="C2977" t="s">
        <v>115</v>
      </c>
      <c r="D2977" t="s">
        <v>114</v>
      </c>
      <c r="E2977" s="16">
        <v>45820</v>
      </c>
      <c r="F2977">
        <v>4001964982</v>
      </c>
      <c r="G2977" t="s">
        <v>1809</v>
      </c>
      <c r="H2977" t="s">
        <v>4430</v>
      </c>
      <c r="I2977" t="s">
        <v>2319</v>
      </c>
      <c r="J2977">
        <v>3118604</v>
      </c>
      <c r="K2977">
        <v>6613297</v>
      </c>
      <c r="M2977">
        <v>1</v>
      </c>
      <c r="N2977">
        <v>99.23</v>
      </c>
      <c r="O2977">
        <v>99.23</v>
      </c>
      <c r="P2977" t="s">
        <v>1811</v>
      </c>
      <c r="Q2977" t="s">
        <v>1812</v>
      </c>
      <c r="R2977" s="16">
        <v>45820</v>
      </c>
      <c r="S2977">
        <v>16</v>
      </c>
      <c r="T2977" t="s">
        <v>1813</v>
      </c>
      <c r="U2977" s="16">
        <v>45838</v>
      </c>
      <c r="V2977" s="16">
        <v>45838</v>
      </c>
      <c r="Y2977" s="16">
        <v>45838</v>
      </c>
      <c r="AB2977" t="s">
        <v>6368</v>
      </c>
    </row>
    <row r="2978" spans="1:28" x14ac:dyDescent="0.35">
      <c r="A2978" t="s">
        <v>2201</v>
      </c>
      <c r="B2978" t="s">
        <v>2202</v>
      </c>
      <c r="C2978" t="s">
        <v>107</v>
      </c>
      <c r="D2978" t="s">
        <v>100</v>
      </c>
      <c r="E2978" s="16">
        <v>45820</v>
      </c>
      <c r="F2978">
        <v>4001965281</v>
      </c>
      <c r="G2978" t="s">
        <v>1927</v>
      </c>
      <c r="H2978" t="s">
        <v>5235</v>
      </c>
      <c r="I2978" t="s">
        <v>5236</v>
      </c>
      <c r="J2978">
        <v>3109917</v>
      </c>
      <c r="K2978">
        <v>6608001</v>
      </c>
      <c r="M2978">
        <v>2</v>
      </c>
      <c r="N2978">
        <v>272.91000000000003</v>
      </c>
      <c r="O2978">
        <v>545.82000000000005</v>
      </c>
      <c r="P2978" t="s">
        <v>1811</v>
      </c>
      <c r="Q2978" t="s">
        <v>1812</v>
      </c>
      <c r="R2978" s="16">
        <v>45820</v>
      </c>
      <c r="S2978">
        <v>9</v>
      </c>
      <c r="T2978" t="s">
        <v>1813</v>
      </c>
      <c r="U2978" s="16">
        <v>45839</v>
      </c>
      <c r="V2978" s="16">
        <v>45845</v>
      </c>
      <c r="Y2978" s="16">
        <v>45845</v>
      </c>
      <c r="AB2978" t="s">
        <v>5369</v>
      </c>
    </row>
    <row r="2979" spans="1:28" x14ac:dyDescent="0.35">
      <c r="A2979" t="s">
        <v>2070</v>
      </c>
      <c r="B2979" t="s">
        <v>2071</v>
      </c>
      <c r="C2979" t="s">
        <v>107</v>
      </c>
      <c r="D2979" t="s">
        <v>100</v>
      </c>
      <c r="E2979" s="16">
        <v>45735</v>
      </c>
      <c r="F2979">
        <v>4001858130</v>
      </c>
      <c r="G2979" t="s">
        <v>1927</v>
      </c>
      <c r="H2979" t="s">
        <v>6535</v>
      </c>
      <c r="I2979" t="s">
        <v>3216</v>
      </c>
      <c r="J2979">
        <v>3048868</v>
      </c>
      <c r="K2979">
        <v>6564559</v>
      </c>
      <c r="M2979">
        <v>2</v>
      </c>
      <c r="N2979">
        <v>503.94</v>
      </c>
      <c r="O2979">
        <v>1007.88</v>
      </c>
      <c r="P2979" t="s">
        <v>1811</v>
      </c>
      <c r="Q2979" t="s">
        <v>1812</v>
      </c>
      <c r="R2979" s="16">
        <v>45824</v>
      </c>
      <c r="S2979">
        <v>9</v>
      </c>
      <c r="T2979" t="s">
        <v>1813</v>
      </c>
      <c r="U2979" s="16">
        <v>45845</v>
      </c>
      <c r="V2979" s="16">
        <v>45845</v>
      </c>
      <c r="Y2979" s="16">
        <v>45924</v>
      </c>
      <c r="AB2979" t="s">
        <v>1570</v>
      </c>
    </row>
    <row r="2980" spans="1:28" x14ac:dyDescent="0.35">
      <c r="A2980" t="s">
        <v>2070</v>
      </c>
      <c r="B2980" t="s">
        <v>2071</v>
      </c>
      <c r="C2980" t="s">
        <v>107</v>
      </c>
      <c r="D2980" t="s">
        <v>100</v>
      </c>
      <c r="E2980" s="16">
        <v>45735</v>
      </c>
      <c r="F2980">
        <v>4001858130</v>
      </c>
      <c r="G2980" t="s">
        <v>1927</v>
      </c>
      <c r="H2980" t="s">
        <v>6536</v>
      </c>
      <c r="I2980" t="s">
        <v>2029</v>
      </c>
      <c r="J2980">
        <v>3048868</v>
      </c>
      <c r="K2980">
        <v>6564559</v>
      </c>
      <c r="M2980">
        <v>1</v>
      </c>
      <c r="N2980">
        <v>99.93</v>
      </c>
      <c r="O2980">
        <v>99.93</v>
      </c>
      <c r="P2980" t="s">
        <v>1811</v>
      </c>
      <c r="Q2980" t="s">
        <v>1812</v>
      </c>
      <c r="R2980" s="16">
        <v>45824</v>
      </c>
      <c r="S2980">
        <v>9</v>
      </c>
      <c r="T2980" t="s">
        <v>1813</v>
      </c>
      <c r="U2980" s="16">
        <v>45845</v>
      </c>
      <c r="V2980" s="16">
        <v>45845</v>
      </c>
      <c r="Y2980" s="16">
        <v>45924</v>
      </c>
      <c r="AB2980" t="s">
        <v>1570</v>
      </c>
    </row>
    <row r="2981" spans="1:28" x14ac:dyDescent="0.35">
      <c r="A2981" t="s">
        <v>2070</v>
      </c>
      <c r="B2981" t="s">
        <v>2071</v>
      </c>
      <c r="C2981" t="s">
        <v>107</v>
      </c>
      <c r="D2981" t="s">
        <v>100</v>
      </c>
      <c r="E2981" s="16">
        <v>45735</v>
      </c>
      <c r="F2981">
        <v>4001858130</v>
      </c>
      <c r="G2981" t="s">
        <v>1927</v>
      </c>
      <c r="H2981" t="s">
        <v>6537</v>
      </c>
      <c r="I2981" t="s">
        <v>2029</v>
      </c>
      <c r="J2981">
        <v>3048868</v>
      </c>
      <c r="K2981">
        <v>6564559</v>
      </c>
      <c r="M2981">
        <v>1</v>
      </c>
      <c r="N2981">
        <v>142.57</v>
      </c>
      <c r="O2981">
        <v>142.57</v>
      </c>
      <c r="P2981" t="s">
        <v>1811</v>
      </c>
      <c r="Q2981" t="s">
        <v>1812</v>
      </c>
      <c r="R2981" s="16">
        <v>45824</v>
      </c>
      <c r="S2981">
        <v>9</v>
      </c>
      <c r="T2981" t="s">
        <v>1813</v>
      </c>
      <c r="U2981" s="16">
        <v>45845</v>
      </c>
      <c r="V2981" s="16">
        <v>45845</v>
      </c>
      <c r="Y2981" s="16">
        <v>45924</v>
      </c>
      <c r="AB2981" t="s">
        <v>1570</v>
      </c>
    </row>
    <row r="2982" spans="1:28" x14ac:dyDescent="0.35">
      <c r="A2982" t="s">
        <v>2070</v>
      </c>
      <c r="B2982" t="s">
        <v>2071</v>
      </c>
      <c r="C2982" t="s">
        <v>107</v>
      </c>
      <c r="D2982" t="s">
        <v>100</v>
      </c>
      <c r="E2982" s="16">
        <v>45769</v>
      </c>
      <c r="F2982">
        <v>4001900766</v>
      </c>
      <c r="G2982" t="s">
        <v>1809</v>
      </c>
      <c r="H2982" t="s">
        <v>2027</v>
      </c>
      <c r="I2982" t="s">
        <v>1826</v>
      </c>
      <c r="J2982">
        <v>3068886</v>
      </c>
      <c r="K2982">
        <v>6578641</v>
      </c>
      <c r="M2982">
        <v>6</v>
      </c>
      <c r="N2982">
        <v>1.48</v>
      </c>
      <c r="O2982">
        <v>8.8800000000000008</v>
      </c>
      <c r="P2982" t="s">
        <v>1811</v>
      </c>
      <c r="Q2982" t="s">
        <v>1812</v>
      </c>
      <c r="R2982" s="16">
        <v>45825</v>
      </c>
      <c r="S2982">
        <v>9</v>
      </c>
      <c r="T2982" t="s">
        <v>1813</v>
      </c>
      <c r="U2982" s="16">
        <v>45845</v>
      </c>
      <c r="V2982" s="16">
        <v>45845</v>
      </c>
      <c r="Y2982" s="16">
        <v>45828</v>
      </c>
      <c r="AB2982" t="s">
        <v>6538</v>
      </c>
    </row>
    <row r="2983" spans="1:28" x14ac:dyDescent="0.35">
      <c r="A2983" t="s">
        <v>2070</v>
      </c>
      <c r="B2983" t="s">
        <v>2071</v>
      </c>
      <c r="C2983" t="s">
        <v>107</v>
      </c>
      <c r="D2983" t="s">
        <v>100</v>
      </c>
      <c r="E2983" s="16">
        <v>45769</v>
      </c>
      <c r="F2983">
        <v>4001900766</v>
      </c>
      <c r="G2983" t="s">
        <v>1809</v>
      </c>
      <c r="H2983" t="s">
        <v>1888</v>
      </c>
      <c r="I2983" t="s">
        <v>1826</v>
      </c>
      <c r="J2983">
        <v>3068886</v>
      </c>
      <c r="K2983">
        <v>6578641</v>
      </c>
      <c r="M2983">
        <v>1</v>
      </c>
      <c r="N2983">
        <v>1.66</v>
      </c>
      <c r="O2983">
        <v>1.66</v>
      </c>
      <c r="P2983" t="s">
        <v>1811</v>
      </c>
      <c r="Q2983" t="s">
        <v>1812</v>
      </c>
      <c r="R2983" s="16">
        <v>45825</v>
      </c>
      <c r="S2983">
        <v>9</v>
      </c>
      <c r="T2983" t="s">
        <v>1813</v>
      </c>
      <c r="U2983" s="16">
        <v>45845</v>
      </c>
      <c r="V2983" s="16">
        <v>45845</v>
      </c>
      <c r="Y2983" s="16">
        <v>45828</v>
      </c>
      <c r="AB2983" t="s">
        <v>6538</v>
      </c>
    </row>
    <row r="2984" spans="1:28" x14ac:dyDescent="0.35">
      <c r="A2984" t="s">
        <v>2070</v>
      </c>
      <c r="B2984" t="s">
        <v>2071</v>
      </c>
      <c r="C2984" t="s">
        <v>107</v>
      </c>
      <c r="D2984" t="s">
        <v>100</v>
      </c>
      <c r="E2984" s="16">
        <v>45769</v>
      </c>
      <c r="F2984">
        <v>4001900766</v>
      </c>
      <c r="G2984" t="s">
        <v>1809</v>
      </c>
      <c r="H2984" t="s">
        <v>2030</v>
      </c>
      <c r="I2984" t="s">
        <v>2031</v>
      </c>
      <c r="J2984">
        <v>3068886</v>
      </c>
      <c r="K2984">
        <v>6578641</v>
      </c>
      <c r="M2984">
        <v>2</v>
      </c>
      <c r="N2984">
        <v>0.55000000000000004</v>
      </c>
      <c r="O2984">
        <v>1.1000000000000001</v>
      </c>
      <c r="P2984" t="s">
        <v>1811</v>
      </c>
      <c r="Q2984" t="s">
        <v>1812</v>
      </c>
      <c r="R2984" s="16">
        <v>45825</v>
      </c>
      <c r="S2984">
        <v>9</v>
      </c>
      <c r="T2984" t="s">
        <v>1813</v>
      </c>
      <c r="U2984" s="16">
        <v>45845</v>
      </c>
      <c r="V2984" s="16">
        <v>45845</v>
      </c>
      <c r="Y2984" s="16">
        <v>45828</v>
      </c>
      <c r="AB2984" t="s">
        <v>6538</v>
      </c>
    </row>
    <row r="2985" spans="1:28" x14ac:dyDescent="0.35">
      <c r="A2985" t="s">
        <v>2070</v>
      </c>
      <c r="B2985" t="s">
        <v>2071</v>
      </c>
      <c r="C2985" t="s">
        <v>107</v>
      </c>
      <c r="D2985" t="s">
        <v>100</v>
      </c>
      <c r="E2985" s="16">
        <v>45769</v>
      </c>
      <c r="F2985">
        <v>4001900766</v>
      </c>
      <c r="G2985" t="s">
        <v>1809</v>
      </c>
      <c r="H2985" t="s">
        <v>1846</v>
      </c>
      <c r="I2985" t="s">
        <v>1826</v>
      </c>
      <c r="J2985">
        <v>3068886</v>
      </c>
      <c r="K2985">
        <v>6578641</v>
      </c>
      <c r="M2985">
        <v>2</v>
      </c>
      <c r="N2985">
        <v>4.08</v>
      </c>
      <c r="O2985">
        <v>8.16</v>
      </c>
      <c r="P2985" t="s">
        <v>1811</v>
      </c>
      <c r="Q2985" t="s">
        <v>1812</v>
      </c>
      <c r="R2985" s="16">
        <v>45825</v>
      </c>
      <c r="S2985">
        <v>9</v>
      </c>
      <c r="T2985" t="s">
        <v>1813</v>
      </c>
      <c r="U2985" s="16">
        <v>45845</v>
      </c>
      <c r="V2985" s="16">
        <v>45845</v>
      </c>
      <c r="Y2985" s="16">
        <v>45828</v>
      </c>
      <c r="AB2985" t="s">
        <v>6538</v>
      </c>
    </row>
    <row r="2986" spans="1:28" x14ac:dyDescent="0.35">
      <c r="A2986" t="s">
        <v>2070</v>
      </c>
      <c r="B2986" t="s">
        <v>2071</v>
      </c>
      <c r="C2986" t="s">
        <v>107</v>
      </c>
      <c r="D2986" t="s">
        <v>100</v>
      </c>
      <c r="E2986" s="16">
        <v>45769</v>
      </c>
      <c r="F2986">
        <v>4001900766</v>
      </c>
      <c r="G2986" t="s">
        <v>1809</v>
      </c>
      <c r="H2986" t="s">
        <v>1897</v>
      </c>
      <c r="I2986" t="s">
        <v>1895</v>
      </c>
      <c r="J2986">
        <v>3068886</v>
      </c>
      <c r="K2986">
        <v>6578641</v>
      </c>
      <c r="M2986">
        <v>1</v>
      </c>
      <c r="N2986">
        <v>18.829999999999998</v>
      </c>
      <c r="O2986">
        <v>18.829999999999998</v>
      </c>
      <c r="P2986" t="s">
        <v>1811</v>
      </c>
      <c r="Q2986" t="s">
        <v>1812</v>
      </c>
      <c r="R2986" s="16">
        <v>45825</v>
      </c>
      <c r="S2986">
        <v>9</v>
      </c>
      <c r="T2986" t="s">
        <v>1813</v>
      </c>
      <c r="U2986" s="16">
        <v>45845</v>
      </c>
      <c r="V2986" s="16">
        <v>45845</v>
      </c>
      <c r="Y2986" s="16">
        <v>45828</v>
      </c>
      <c r="AB2986" t="s">
        <v>6538</v>
      </c>
    </row>
    <row r="2987" spans="1:28" x14ac:dyDescent="0.35">
      <c r="A2987" t="s">
        <v>2070</v>
      </c>
      <c r="B2987" t="s">
        <v>2071</v>
      </c>
      <c r="C2987" t="s">
        <v>107</v>
      </c>
      <c r="D2987" t="s">
        <v>100</v>
      </c>
      <c r="E2987" s="16">
        <v>45769</v>
      </c>
      <c r="F2987">
        <v>4001900766</v>
      </c>
      <c r="G2987" t="s">
        <v>1809</v>
      </c>
      <c r="H2987" t="s">
        <v>2060</v>
      </c>
      <c r="I2987" t="s">
        <v>1823</v>
      </c>
      <c r="J2987">
        <v>3068886</v>
      </c>
      <c r="K2987">
        <v>6578641</v>
      </c>
      <c r="M2987">
        <v>1</v>
      </c>
      <c r="N2987">
        <v>4.3600000000000003</v>
      </c>
      <c r="O2987">
        <v>4.3600000000000003</v>
      </c>
      <c r="P2987" t="s">
        <v>1811</v>
      </c>
      <c r="Q2987" t="s">
        <v>1812</v>
      </c>
      <c r="R2987" s="16">
        <v>45825</v>
      </c>
      <c r="S2987">
        <v>9</v>
      </c>
      <c r="T2987" t="s">
        <v>1813</v>
      </c>
      <c r="U2987" s="16">
        <v>45845</v>
      </c>
      <c r="V2987" s="16">
        <v>45845</v>
      </c>
      <c r="Y2987" s="16">
        <v>45828</v>
      </c>
      <c r="AB2987" t="s">
        <v>6538</v>
      </c>
    </row>
    <row r="2988" spans="1:28" x14ac:dyDescent="0.35">
      <c r="A2988" t="s">
        <v>2070</v>
      </c>
      <c r="B2988" t="s">
        <v>2071</v>
      </c>
      <c r="C2988" t="s">
        <v>107</v>
      </c>
      <c r="D2988" t="s">
        <v>100</v>
      </c>
      <c r="E2988" s="16">
        <v>45769</v>
      </c>
      <c r="F2988">
        <v>4001900766</v>
      </c>
      <c r="G2988" t="s">
        <v>1809</v>
      </c>
      <c r="H2988" t="s">
        <v>1843</v>
      </c>
      <c r="I2988" t="s">
        <v>1823</v>
      </c>
      <c r="J2988">
        <v>3068886</v>
      </c>
      <c r="K2988">
        <v>6578641</v>
      </c>
      <c r="M2988">
        <v>4</v>
      </c>
      <c r="N2988">
        <v>1.41</v>
      </c>
      <c r="O2988">
        <v>5.64</v>
      </c>
      <c r="P2988" t="s">
        <v>1811</v>
      </c>
      <c r="Q2988" t="s">
        <v>1812</v>
      </c>
      <c r="R2988" s="16">
        <v>45825</v>
      </c>
      <c r="S2988">
        <v>9</v>
      </c>
      <c r="T2988" t="s">
        <v>1813</v>
      </c>
      <c r="U2988" s="16">
        <v>45845</v>
      </c>
      <c r="V2988" s="16">
        <v>45845</v>
      </c>
      <c r="Y2988" s="16">
        <v>45828</v>
      </c>
      <c r="AB2988" t="s">
        <v>6538</v>
      </c>
    </row>
    <row r="2989" spans="1:28" x14ac:dyDescent="0.35">
      <c r="A2989" t="s">
        <v>2070</v>
      </c>
      <c r="B2989" t="s">
        <v>2071</v>
      </c>
      <c r="C2989" t="s">
        <v>107</v>
      </c>
      <c r="D2989" t="s">
        <v>100</v>
      </c>
      <c r="E2989" s="16">
        <v>45769</v>
      </c>
      <c r="F2989">
        <v>4001900766</v>
      </c>
      <c r="G2989" t="s">
        <v>1809</v>
      </c>
      <c r="H2989" t="s">
        <v>2052</v>
      </c>
      <c r="I2989" t="s">
        <v>2053</v>
      </c>
      <c r="J2989">
        <v>3068886</v>
      </c>
      <c r="K2989">
        <v>6578641</v>
      </c>
      <c r="M2989">
        <v>4</v>
      </c>
      <c r="N2989">
        <v>4.53</v>
      </c>
      <c r="O2989">
        <v>18.12</v>
      </c>
      <c r="P2989" t="s">
        <v>1811</v>
      </c>
      <c r="Q2989" t="s">
        <v>1812</v>
      </c>
      <c r="R2989" s="16">
        <v>45825</v>
      </c>
      <c r="S2989">
        <v>9</v>
      </c>
      <c r="T2989" t="s">
        <v>1813</v>
      </c>
      <c r="U2989" s="16">
        <v>45845</v>
      </c>
      <c r="V2989" s="16">
        <v>45845</v>
      </c>
      <c r="Y2989" s="16">
        <v>45828</v>
      </c>
      <c r="AB2989" t="s">
        <v>6538</v>
      </c>
    </row>
    <row r="2990" spans="1:28" x14ac:dyDescent="0.35">
      <c r="A2990" t="s">
        <v>2070</v>
      </c>
      <c r="B2990" t="s">
        <v>2071</v>
      </c>
      <c r="C2990" t="s">
        <v>107</v>
      </c>
      <c r="D2990" t="s">
        <v>100</v>
      </c>
      <c r="E2990" s="16">
        <v>45769</v>
      </c>
      <c r="F2990">
        <v>4001900766</v>
      </c>
      <c r="G2990" t="s">
        <v>1809</v>
      </c>
      <c r="H2990" t="s">
        <v>3643</v>
      </c>
      <c r="I2990" t="s">
        <v>1826</v>
      </c>
      <c r="J2990">
        <v>3068886</v>
      </c>
      <c r="K2990">
        <v>6578641</v>
      </c>
      <c r="M2990">
        <v>6</v>
      </c>
      <c r="N2990">
        <v>5.44</v>
      </c>
      <c r="O2990">
        <v>32.64</v>
      </c>
      <c r="P2990" t="s">
        <v>1811</v>
      </c>
      <c r="Q2990" t="s">
        <v>1812</v>
      </c>
      <c r="R2990" s="16">
        <v>45825</v>
      </c>
      <c r="S2990">
        <v>9</v>
      </c>
      <c r="T2990" t="s">
        <v>1813</v>
      </c>
      <c r="U2990" s="16">
        <v>45845</v>
      </c>
      <c r="V2990" s="16">
        <v>45845</v>
      </c>
      <c r="Y2990" s="16">
        <v>45828</v>
      </c>
      <c r="AB2990" t="s">
        <v>6538</v>
      </c>
    </row>
    <row r="2991" spans="1:28" x14ac:dyDescent="0.35">
      <c r="A2991" t="s">
        <v>2070</v>
      </c>
      <c r="B2991" t="s">
        <v>2071</v>
      </c>
      <c r="C2991" t="s">
        <v>107</v>
      </c>
      <c r="D2991" t="s">
        <v>100</v>
      </c>
      <c r="E2991" s="16">
        <v>45769</v>
      </c>
      <c r="F2991">
        <v>4001900766</v>
      </c>
      <c r="G2991" t="s">
        <v>1809</v>
      </c>
      <c r="H2991" t="s">
        <v>1908</v>
      </c>
      <c r="I2991" t="s">
        <v>1909</v>
      </c>
      <c r="J2991">
        <v>3068886</v>
      </c>
      <c r="K2991">
        <v>6578641</v>
      </c>
      <c r="M2991">
        <v>9</v>
      </c>
      <c r="N2991">
        <v>2.41</v>
      </c>
      <c r="O2991">
        <v>21.69</v>
      </c>
      <c r="P2991" t="s">
        <v>1811</v>
      </c>
      <c r="Q2991" t="s">
        <v>1812</v>
      </c>
      <c r="R2991" s="16">
        <v>45825</v>
      </c>
      <c r="S2991">
        <v>9</v>
      </c>
      <c r="T2991" t="s">
        <v>1813</v>
      </c>
      <c r="U2991" s="16">
        <v>45845</v>
      </c>
      <c r="V2991" s="16">
        <v>45845</v>
      </c>
      <c r="Y2991" s="16">
        <v>45828</v>
      </c>
      <c r="AB2991" t="s">
        <v>6538</v>
      </c>
    </row>
    <row r="2992" spans="1:28" x14ac:dyDescent="0.35">
      <c r="A2992" t="s">
        <v>2070</v>
      </c>
      <c r="B2992" t="s">
        <v>2071</v>
      </c>
      <c r="C2992" t="s">
        <v>107</v>
      </c>
      <c r="D2992" t="s">
        <v>100</v>
      </c>
      <c r="E2992" s="16">
        <v>45769</v>
      </c>
      <c r="F2992">
        <v>4001900766</v>
      </c>
      <c r="G2992" t="s">
        <v>1809</v>
      </c>
      <c r="H2992" t="s">
        <v>5242</v>
      </c>
      <c r="I2992" t="s">
        <v>2029</v>
      </c>
      <c r="J2992">
        <v>3068886</v>
      </c>
      <c r="K2992">
        <v>6578641</v>
      </c>
      <c r="M2992">
        <v>1</v>
      </c>
      <c r="N2992">
        <v>334.55</v>
      </c>
      <c r="O2992">
        <v>334.55</v>
      </c>
      <c r="P2992" t="s">
        <v>1811</v>
      </c>
      <c r="Q2992" t="s">
        <v>1812</v>
      </c>
      <c r="R2992" s="16">
        <v>45825</v>
      </c>
      <c r="S2992">
        <v>9</v>
      </c>
      <c r="T2992" t="s">
        <v>1813</v>
      </c>
      <c r="U2992" s="16">
        <v>45845</v>
      </c>
      <c r="V2992" s="16">
        <v>45845</v>
      </c>
      <c r="Y2992" s="16">
        <v>45828</v>
      </c>
      <c r="AB2992" t="s">
        <v>6538</v>
      </c>
    </row>
    <row r="2993" spans="1:28" x14ac:dyDescent="0.35">
      <c r="A2993" t="s">
        <v>2070</v>
      </c>
      <c r="B2993" t="s">
        <v>2071</v>
      </c>
      <c r="C2993" t="s">
        <v>107</v>
      </c>
      <c r="D2993" t="s">
        <v>100</v>
      </c>
      <c r="E2993" s="16">
        <v>45769</v>
      </c>
      <c r="F2993">
        <v>4001900766</v>
      </c>
      <c r="G2993" t="s">
        <v>1809</v>
      </c>
      <c r="H2993" t="s">
        <v>5243</v>
      </c>
      <c r="I2993" t="s">
        <v>1828</v>
      </c>
      <c r="J2993">
        <v>3068886</v>
      </c>
      <c r="K2993">
        <v>6578641</v>
      </c>
      <c r="M2993">
        <v>1</v>
      </c>
      <c r="N2993">
        <v>98.7</v>
      </c>
      <c r="O2993">
        <v>98.7</v>
      </c>
      <c r="P2993" t="s">
        <v>1811</v>
      </c>
      <c r="Q2993" t="s">
        <v>1812</v>
      </c>
      <c r="R2993" s="16">
        <v>45825</v>
      </c>
      <c r="S2993">
        <v>9</v>
      </c>
      <c r="T2993" t="s">
        <v>1813</v>
      </c>
      <c r="U2993" s="16">
        <v>45845</v>
      </c>
      <c r="V2993" s="16">
        <v>45845</v>
      </c>
      <c r="Y2993" s="16">
        <v>45828</v>
      </c>
      <c r="AB2993" t="s">
        <v>6538</v>
      </c>
    </row>
    <row r="2994" spans="1:28" x14ac:dyDescent="0.35">
      <c r="A2994" t="s">
        <v>2070</v>
      </c>
      <c r="B2994" t="s">
        <v>2071</v>
      </c>
      <c r="C2994" t="s">
        <v>107</v>
      </c>
      <c r="D2994" t="s">
        <v>100</v>
      </c>
      <c r="E2994" s="16">
        <v>45769</v>
      </c>
      <c r="F2994">
        <v>4001900766</v>
      </c>
      <c r="G2994" t="s">
        <v>1809</v>
      </c>
      <c r="H2994" t="s">
        <v>5244</v>
      </c>
      <c r="I2994" t="s">
        <v>2026</v>
      </c>
      <c r="J2994">
        <v>3068886</v>
      </c>
      <c r="K2994">
        <v>6578641</v>
      </c>
      <c r="M2994">
        <v>1</v>
      </c>
      <c r="N2994">
        <v>23115.11</v>
      </c>
      <c r="O2994">
        <v>23115.11</v>
      </c>
      <c r="P2994" t="s">
        <v>1811</v>
      </c>
      <c r="Q2994" t="s">
        <v>1812</v>
      </c>
      <c r="R2994" s="16">
        <v>45825</v>
      </c>
      <c r="S2994">
        <v>9</v>
      </c>
      <c r="T2994" t="s">
        <v>1813</v>
      </c>
      <c r="U2994" s="16">
        <v>45845</v>
      </c>
      <c r="V2994" s="16">
        <v>45845</v>
      </c>
      <c r="Y2994" s="16">
        <v>45828</v>
      </c>
      <c r="AB2994" t="s">
        <v>6538</v>
      </c>
    </row>
    <row r="2995" spans="1:28" x14ac:dyDescent="0.35">
      <c r="A2995" t="s">
        <v>2070</v>
      </c>
      <c r="B2995" t="s">
        <v>2071</v>
      </c>
      <c r="C2995" t="s">
        <v>107</v>
      </c>
      <c r="D2995" t="s">
        <v>100</v>
      </c>
      <c r="E2995" s="16">
        <v>45769</v>
      </c>
      <c r="F2995">
        <v>4001900766</v>
      </c>
      <c r="G2995" t="s">
        <v>1809</v>
      </c>
      <c r="H2995" t="s">
        <v>2184</v>
      </c>
      <c r="I2995" t="s">
        <v>1895</v>
      </c>
      <c r="J2995">
        <v>3068886</v>
      </c>
      <c r="K2995">
        <v>6578641</v>
      </c>
      <c r="M2995">
        <v>1</v>
      </c>
      <c r="N2995">
        <v>12.58</v>
      </c>
      <c r="O2995">
        <v>12.58</v>
      </c>
      <c r="P2995" t="s">
        <v>1811</v>
      </c>
      <c r="Q2995" t="s">
        <v>1812</v>
      </c>
      <c r="R2995" s="16">
        <v>45825</v>
      </c>
      <c r="S2995">
        <v>9</v>
      </c>
      <c r="T2995" t="s">
        <v>1813</v>
      </c>
      <c r="U2995" s="16">
        <v>45845</v>
      </c>
      <c r="V2995" s="16">
        <v>45845</v>
      </c>
      <c r="Y2995" s="16">
        <v>45828</v>
      </c>
      <c r="AB2995" t="s">
        <v>6538</v>
      </c>
    </row>
    <row r="2996" spans="1:28" x14ac:dyDescent="0.35">
      <c r="A2996" t="s">
        <v>2070</v>
      </c>
      <c r="B2996" t="s">
        <v>2071</v>
      </c>
      <c r="C2996" t="s">
        <v>107</v>
      </c>
      <c r="D2996" t="s">
        <v>100</v>
      </c>
      <c r="E2996" s="16">
        <v>45769</v>
      </c>
      <c r="F2996">
        <v>4001900766</v>
      </c>
      <c r="G2996" t="s">
        <v>1809</v>
      </c>
      <c r="H2996" t="s">
        <v>5245</v>
      </c>
      <c r="I2996" t="s">
        <v>1835</v>
      </c>
      <c r="J2996">
        <v>3068886</v>
      </c>
      <c r="K2996">
        <v>6578641</v>
      </c>
      <c r="M2996">
        <v>4</v>
      </c>
      <c r="N2996">
        <v>100.3</v>
      </c>
      <c r="O2996">
        <v>401.2</v>
      </c>
      <c r="P2996" t="s">
        <v>1811</v>
      </c>
      <c r="Q2996" t="s">
        <v>1812</v>
      </c>
      <c r="R2996" s="16">
        <v>45825</v>
      </c>
      <c r="S2996">
        <v>9</v>
      </c>
      <c r="T2996" t="s">
        <v>1813</v>
      </c>
      <c r="U2996" s="16">
        <v>45845</v>
      </c>
      <c r="V2996" s="16">
        <v>45845</v>
      </c>
      <c r="Y2996" s="16">
        <v>45828</v>
      </c>
      <c r="AB2996" t="s">
        <v>6538</v>
      </c>
    </row>
    <row r="2997" spans="1:28" x14ac:dyDescent="0.35">
      <c r="A2997" t="s">
        <v>2070</v>
      </c>
      <c r="B2997" t="s">
        <v>2071</v>
      </c>
      <c r="C2997" t="s">
        <v>107</v>
      </c>
      <c r="D2997" t="s">
        <v>100</v>
      </c>
      <c r="E2997" s="16">
        <v>45769</v>
      </c>
      <c r="F2997">
        <v>4001900766</v>
      </c>
      <c r="G2997" t="s">
        <v>1809</v>
      </c>
      <c r="H2997" t="s">
        <v>5246</v>
      </c>
      <c r="I2997" t="s">
        <v>1857</v>
      </c>
      <c r="J2997">
        <v>3068886</v>
      </c>
      <c r="K2997">
        <v>6578641</v>
      </c>
      <c r="M2997">
        <v>4</v>
      </c>
      <c r="N2997">
        <v>150.76</v>
      </c>
      <c r="O2997">
        <v>603.04</v>
      </c>
      <c r="P2997" t="s">
        <v>1811</v>
      </c>
      <c r="Q2997" t="s">
        <v>1812</v>
      </c>
      <c r="R2997" s="16">
        <v>45825</v>
      </c>
      <c r="S2997">
        <v>9</v>
      </c>
      <c r="T2997" t="s">
        <v>1813</v>
      </c>
      <c r="U2997" s="16">
        <v>45845</v>
      </c>
      <c r="V2997" s="16">
        <v>45845</v>
      </c>
      <c r="Y2997" s="16">
        <v>45828</v>
      </c>
      <c r="AB2997" t="s">
        <v>6538</v>
      </c>
    </row>
    <row r="2998" spans="1:28" x14ac:dyDescent="0.35">
      <c r="A2998" t="s">
        <v>2070</v>
      </c>
      <c r="B2998" t="s">
        <v>2071</v>
      </c>
      <c r="C2998" t="s">
        <v>107</v>
      </c>
      <c r="D2998" t="s">
        <v>100</v>
      </c>
      <c r="E2998" s="16">
        <v>45769</v>
      </c>
      <c r="F2998">
        <v>4001900766</v>
      </c>
      <c r="G2998" t="s">
        <v>1809</v>
      </c>
      <c r="H2998" t="s">
        <v>5249</v>
      </c>
      <c r="I2998" t="s">
        <v>1835</v>
      </c>
      <c r="J2998">
        <v>3068886</v>
      </c>
      <c r="K2998">
        <v>6578641</v>
      </c>
      <c r="M2998">
        <v>8</v>
      </c>
      <c r="N2998">
        <v>51.02</v>
      </c>
      <c r="O2998">
        <v>408.16</v>
      </c>
      <c r="P2998" t="s">
        <v>1811</v>
      </c>
      <c r="Q2998" t="s">
        <v>1812</v>
      </c>
      <c r="R2998" s="16">
        <v>45825</v>
      </c>
      <c r="S2998">
        <v>9</v>
      </c>
      <c r="T2998" t="s">
        <v>1813</v>
      </c>
      <c r="U2998" s="16">
        <v>45845</v>
      </c>
      <c r="V2998" s="16">
        <v>45845</v>
      </c>
      <c r="Y2998" s="16">
        <v>45828</v>
      </c>
      <c r="AB2998" t="s">
        <v>6538</v>
      </c>
    </row>
    <row r="2999" spans="1:28" x14ac:dyDescent="0.35">
      <c r="A2999" t="s">
        <v>2070</v>
      </c>
      <c r="B2999" t="s">
        <v>2071</v>
      </c>
      <c r="C2999" t="s">
        <v>107</v>
      </c>
      <c r="D2999" t="s">
        <v>100</v>
      </c>
      <c r="E2999" s="16">
        <v>45769</v>
      </c>
      <c r="F2999">
        <v>4001900766</v>
      </c>
      <c r="G2999" t="s">
        <v>1809</v>
      </c>
      <c r="H2999" t="s">
        <v>2209</v>
      </c>
      <c r="I2999" t="s">
        <v>1825</v>
      </c>
      <c r="J2999">
        <v>3068886</v>
      </c>
      <c r="K2999">
        <v>6578641</v>
      </c>
      <c r="M2999">
        <v>16</v>
      </c>
      <c r="N2999">
        <v>28.92</v>
      </c>
      <c r="O2999">
        <v>462.72</v>
      </c>
      <c r="P2999" t="s">
        <v>1811</v>
      </c>
      <c r="Q2999" t="s">
        <v>1812</v>
      </c>
      <c r="R2999" s="16">
        <v>45825</v>
      </c>
      <c r="S2999">
        <v>9</v>
      </c>
      <c r="T2999" t="s">
        <v>1813</v>
      </c>
      <c r="U2999" s="16">
        <v>45845</v>
      </c>
      <c r="V2999" s="16">
        <v>45845</v>
      </c>
      <c r="Y2999" s="16">
        <v>45828</v>
      </c>
      <c r="AB2999" t="s">
        <v>6538</v>
      </c>
    </row>
    <row r="3000" spans="1:28" x14ac:dyDescent="0.35">
      <c r="A3000" t="s">
        <v>2070</v>
      </c>
      <c r="B3000" t="s">
        <v>2071</v>
      </c>
      <c r="C3000" t="s">
        <v>107</v>
      </c>
      <c r="D3000" t="s">
        <v>100</v>
      </c>
      <c r="E3000" s="16">
        <v>45769</v>
      </c>
      <c r="F3000">
        <v>4001900766</v>
      </c>
      <c r="G3000" t="s">
        <v>1809</v>
      </c>
      <c r="H3000" t="s">
        <v>3168</v>
      </c>
      <c r="I3000" t="s">
        <v>1825</v>
      </c>
      <c r="J3000">
        <v>3068886</v>
      </c>
      <c r="K3000">
        <v>6578641</v>
      </c>
      <c r="M3000">
        <v>16</v>
      </c>
      <c r="N3000">
        <v>8.4499999999999993</v>
      </c>
      <c r="O3000">
        <v>135.19999999999999</v>
      </c>
      <c r="P3000" t="s">
        <v>1811</v>
      </c>
      <c r="Q3000" t="s">
        <v>1812</v>
      </c>
      <c r="R3000" s="16">
        <v>45825</v>
      </c>
      <c r="S3000">
        <v>9</v>
      </c>
      <c r="T3000" t="s">
        <v>1813</v>
      </c>
      <c r="U3000" s="16">
        <v>45845</v>
      </c>
      <c r="V3000" s="16">
        <v>45845</v>
      </c>
      <c r="Y3000" s="16">
        <v>45828</v>
      </c>
      <c r="AB3000" t="s">
        <v>6538</v>
      </c>
    </row>
    <row r="3001" spans="1:28" x14ac:dyDescent="0.35">
      <c r="A3001" t="s">
        <v>2070</v>
      </c>
      <c r="B3001" t="s">
        <v>2071</v>
      </c>
      <c r="C3001" t="s">
        <v>107</v>
      </c>
      <c r="D3001" t="s">
        <v>100</v>
      </c>
      <c r="E3001" s="16">
        <v>45769</v>
      </c>
      <c r="F3001">
        <v>4001900766</v>
      </c>
      <c r="G3001" t="s">
        <v>1809</v>
      </c>
      <c r="H3001" t="s">
        <v>1999</v>
      </c>
      <c r="I3001" t="s">
        <v>1825</v>
      </c>
      <c r="J3001">
        <v>3068886</v>
      </c>
      <c r="K3001">
        <v>6578641</v>
      </c>
      <c r="M3001">
        <v>8</v>
      </c>
      <c r="N3001">
        <v>2.0699999999999998</v>
      </c>
      <c r="O3001">
        <v>16.559999999999999</v>
      </c>
      <c r="P3001" t="s">
        <v>1811</v>
      </c>
      <c r="Q3001" t="s">
        <v>1812</v>
      </c>
      <c r="R3001" s="16">
        <v>45825</v>
      </c>
      <c r="S3001">
        <v>9</v>
      </c>
      <c r="T3001" t="s">
        <v>1813</v>
      </c>
      <c r="U3001" s="16">
        <v>45845</v>
      </c>
      <c r="V3001" s="16">
        <v>45845</v>
      </c>
      <c r="Y3001" s="16">
        <v>45828</v>
      </c>
      <c r="AB3001" t="s">
        <v>6538</v>
      </c>
    </row>
    <row r="3002" spans="1:28" x14ac:dyDescent="0.35">
      <c r="A3002" t="s">
        <v>2070</v>
      </c>
      <c r="B3002" t="s">
        <v>2071</v>
      </c>
      <c r="C3002" t="s">
        <v>107</v>
      </c>
      <c r="D3002" t="s">
        <v>100</v>
      </c>
      <c r="E3002" s="16">
        <v>45769</v>
      </c>
      <c r="F3002">
        <v>4001900766</v>
      </c>
      <c r="G3002" t="s">
        <v>1809</v>
      </c>
      <c r="H3002" t="s">
        <v>1953</v>
      </c>
      <c r="I3002" t="s">
        <v>1822</v>
      </c>
      <c r="J3002">
        <v>3068886</v>
      </c>
      <c r="K3002">
        <v>6578641</v>
      </c>
      <c r="M3002">
        <v>30</v>
      </c>
      <c r="N3002">
        <v>1.48</v>
      </c>
      <c r="O3002">
        <v>44.4</v>
      </c>
      <c r="P3002" t="s">
        <v>1811</v>
      </c>
      <c r="Q3002" t="s">
        <v>1812</v>
      </c>
      <c r="R3002" s="16">
        <v>45825</v>
      </c>
      <c r="S3002">
        <v>9</v>
      </c>
      <c r="T3002" t="s">
        <v>1813</v>
      </c>
      <c r="U3002" s="16">
        <v>45845</v>
      </c>
      <c r="V3002" s="16">
        <v>45845</v>
      </c>
      <c r="Y3002" s="16">
        <v>45828</v>
      </c>
      <c r="AB3002" t="s">
        <v>6538</v>
      </c>
    </row>
    <row r="3003" spans="1:28" x14ac:dyDescent="0.35">
      <c r="A3003" t="s">
        <v>2070</v>
      </c>
      <c r="B3003" t="s">
        <v>2071</v>
      </c>
      <c r="C3003" t="s">
        <v>107</v>
      </c>
      <c r="D3003" t="s">
        <v>100</v>
      </c>
      <c r="E3003" s="16">
        <v>45769</v>
      </c>
      <c r="F3003">
        <v>4001900766</v>
      </c>
      <c r="G3003" t="s">
        <v>1809</v>
      </c>
      <c r="H3003" t="s">
        <v>1821</v>
      </c>
      <c r="I3003" t="s">
        <v>1822</v>
      </c>
      <c r="J3003">
        <v>3068886</v>
      </c>
      <c r="K3003">
        <v>6578641</v>
      </c>
      <c r="M3003">
        <v>24</v>
      </c>
      <c r="N3003">
        <v>1.05</v>
      </c>
      <c r="O3003">
        <v>25.2</v>
      </c>
      <c r="P3003" t="s">
        <v>1811</v>
      </c>
      <c r="Q3003" t="s">
        <v>1812</v>
      </c>
      <c r="R3003" s="16">
        <v>45825</v>
      </c>
      <c r="S3003">
        <v>9</v>
      </c>
      <c r="T3003" t="s">
        <v>1813</v>
      </c>
      <c r="U3003" s="16">
        <v>45845</v>
      </c>
      <c r="V3003" s="16">
        <v>45845</v>
      </c>
      <c r="Y3003" s="16">
        <v>45828</v>
      </c>
      <c r="AB3003" t="s">
        <v>6538</v>
      </c>
    </row>
    <row r="3004" spans="1:28" x14ac:dyDescent="0.35">
      <c r="A3004" t="s">
        <v>2070</v>
      </c>
      <c r="B3004" t="s">
        <v>2071</v>
      </c>
      <c r="C3004" t="s">
        <v>107</v>
      </c>
      <c r="D3004" t="s">
        <v>100</v>
      </c>
      <c r="E3004" s="16">
        <v>45769</v>
      </c>
      <c r="F3004">
        <v>4001900766</v>
      </c>
      <c r="G3004" t="s">
        <v>1809</v>
      </c>
      <c r="H3004" t="s">
        <v>2923</v>
      </c>
      <c r="I3004" t="s">
        <v>1825</v>
      </c>
      <c r="J3004">
        <v>3068886</v>
      </c>
      <c r="K3004">
        <v>6578641</v>
      </c>
      <c r="M3004">
        <v>8</v>
      </c>
      <c r="N3004">
        <v>14.55</v>
      </c>
      <c r="O3004">
        <v>116.4</v>
      </c>
      <c r="P3004" t="s">
        <v>1811</v>
      </c>
      <c r="Q3004" t="s">
        <v>1812</v>
      </c>
      <c r="R3004" s="16">
        <v>45825</v>
      </c>
      <c r="S3004">
        <v>9</v>
      </c>
      <c r="T3004" t="s">
        <v>1813</v>
      </c>
      <c r="U3004" s="16">
        <v>45845</v>
      </c>
      <c r="V3004" s="16">
        <v>45845</v>
      </c>
      <c r="Y3004" s="16">
        <v>45828</v>
      </c>
      <c r="AB3004" t="s">
        <v>6538</v>
      </c>
    </row>
    <row r="3005" spans="1:28" x14ac:dyDescent="0.35">
      <c r="A3005" t="s">
        <v>2070</v>
      </c>
      <c r="B3005" t="s">
        <v>2071</v>
      </c>
      <c r="C3005" t="s">
        <v>107</v>
      </c>
      <c r="D3005" t="s">
        <v>100</v>
      </c>
      <c r="E3005" s="16">
        <v>45769</v>
      </c>
      <c r="F3005">
        <v>4001900766</v>
      </c>
      <c r="G3005" t="s">
        <v>1809</v>
      </c>
      <c r="H3005" t="s">
        <v>4150</v>
      </c>
      <c r="I3005" t="s">
        <v>1825</v>
      </c>
      <c r="J3005">
        <v>3068886</v>
      </c>
      <c r="K3005">
        <v>6578641</v>
      </c>
      <c r="M3005">
        <v>8</v>
      </c>
      <c r="N3005">
        <v>3.1</v>
      </c>
      <c r="O3005">
        <v>24.8</v>
      </c>
      <c r="P3005" t="s">
        <v>1811</v>
      </c>
      <c r="Q3005" t="s">
        <v>1812</v>
      </c>
      <c r="R3005" s="16">
        <v>45825</v>
      </c>
      <c r="S3005">
        <v>9</v>
      </c>
      <c r="T3005" t="s">
        <v>1813</v>
      </c>
      <c r="U3005" s="16">
        <v>45845</v>
      </c>
      <c r="V3005" s="16">
        <v>45845</v>
      </c>
      <c r="Y3005" s="16">
        <v>45828</v>
      </c>
      <c r="AB3005" t="s">
        <v>6538</v>
      </c>
    </row>
    <row r="3006" spans="1:28" x14ac:dyDescent="0.35">
      <c r="A3006" t="s">
        <v>2070</v>
      </c>
      <c r="B3006" t="s">
        <v>2071</v>
      </c>
      <c r="C3006" t="s">
        <v>107</v>
      </c>
      <c r="D3006" t="s">
        <v>100</v>
      </c>
      <c r="E3006" s="16">
        <v>45769</v>
      </c>
      <c r="F3006">
        <v>4001900766</v>
      </c>
      <c r="G3006" t="s">
        <v>1809</v>
      </c>
      <c r="H3006" t="s">
        <v>2537</v>
      </c>
      <c r="I3006" t="s">
        <v>1822</v>
      </c>
      <c r="J3006">
        <v>3068886</v>
      </c>
      <c r="K3006">
        <v>6578641</v>
      </c>
      <c r="M3006">
        <v>16</v>
      </c>
      <c r="N3006">
        <v>1.75</v>
      </c>
      <c r="O3006">
        <v>28</v>
      </c>
      <c r="P3006" t="s">
        <v>1811</v>
      </c>
      <c r="Q3006" t="s">
        <v>1812</v>
      </c>
      <c r="R3006" s="16">
        <v>45825</v>
      </c>
      <c r="S3006">
        <v>9</v>
      </c>
      <c r="T3006" t="s">
        <v>1813</v>
      </c>
      <c r="U3006" s="16">
        <v>45845</v>
      </c>
      <c r="V3006" s="16">
        <v>45845</v>
      </c>
      <c r="Y3006" s="16">
        <v>45828</v>
      </c>
      <c r="AB3006" t="s">
        <v>6538</v>
      </c>
    </row>
    <row r="3007" spans="1:28" x14ac:dyDescent="0.35">
      <c r="A3007" t="s">
        <v>2508</v>
      </c>
      <c r="B3007" t="s">
        <v>2509</v>
      </c>
      <c r="C3007" t="s">
        <v>115</v>
      </c>
      <c r="D3007" t="s">
        <v>114</v>
      </c>
      <c r="E3007" s="16">
        <v>45781</v>
      </c>
      <c r="F3007">
        <v>4001915195</v>
      </c>
      <c r="G3007" t="s">
        <v>1927</v>
      </c>
      <c r="H3007" t="s">
        <v>5755</v>
      </c>
      <c r="I3007" t="s">
        <v>1855</v>
      </c>
      <c r="J3007">
        <v>3092295</v>
      </c>
      <c r="K3007">
        <v>6595306</v>
      </c>
      <c r="M3007">
        <v>4</v>
      </c>
      <c r="N3007">
        <v>1.18</v>
      </c>
      <c r="O3007">
        <v>4.72</v>
      </c>
      <c r="P3007" t="s">
        <v>1811</v>
      </c>
      <c r="Q3007" t="s">
        <v>1812</v>
      </c>
      <c r="R3007" s="16">
        <v>45822</v>
      </c>
      <c r="S3007">
        <v>26</v>
      </c>
      <c r="T3007" t="s">
        <v>1813</v>
      </c>
      <c r="U3007" s="16">
        <v>45833</v>
      </c>
      <c r="V3007" s="16">
        <v>45828</v>
      </c>
      <c r="Y3007" s="16">
        <v>45839</v>
      </c>
      <c r="AB3007" t="s">
        <v>3342</v>
      </c>
    </row>
    <row r="3008" spans="1:28" x14ac:dyDescent="0.35">
      <c r="A3008" t="s">
        <v>2426</v>
      </c>
      <c r="B3008" t="s">
        <v>2427</v>
      </c>
      <c r="C3008" t="s">
        <v>115</v>
      </c>
      <c r="D3008" t="s">
        <v>114</v>
      </c>
      <c r="E3008" s="16">
        <v>45781</v>
      </c>
      <c r="F3008">
        <v>4001915200</v>
      </c>
      <c r="G3008" t="s">
        <v>1927</v>
      </c>
      <c r="H3008" t="s">
        <v>3703</v>
      </c>
      <c r="I3008" t="s">
        <v>3704</v>
      </c>
      <c r="J3008">
        <v>3093202</v>
      </c>
      <c r="K3008">
        <v>6595680</v>
      </c>
      <c r="M3008">
        <v>1</v>
      </c>
      <c r="N3008">
        <v>350.78</v>
      </c>
      <c r="O3008">
        <v>350.78</v>
      </c>
      <c r="P3008" t="s">
        <v>1811</v>
      </c>
      <c r="Q3008" t="s">
        <v>1812</v>
      </c>
      <c r="R3008" s="16">
        <v>45822</v>
      </c>
      <c r="S3008">
        <v>32</v>
      </c>
      <c r="T3008" t="s">
        <v>1813</v>
      </c>
      <c r="U3008" s="16">
        <v>45809</v>
      </c>
      <c r="V3008" s="16">
        <v>45809</v>
      </c>
      <c r="Y3008" s="16">
        <v>45809</v>
      </c>
      <c r="AB3008" t="s">
        <v>3942</v>
      </c>
    </row>
    <row r="3009" spans="1:28" x14ac:dyDescent="0.35">
      <c r="A3009" t="s">
        <v>2426</v>
      </c>
      <c r="B3009" t="s">
        <v>2427</v>
      </c>
      <c r="C3009" t="s">
        <v>115</v>
      </c>
      <c r="D3009" t="s">
        <v>114</v>
      </c>
      <c r="E3009" s="16">
        <v>45781</v>
      </c>
      <c r="F3009">
        <v>4001915202</v>
      </c>
      <c r="G3009" t="s">
        <v>1927</v>
      </c>
      <c r="H3009" t="s">
        <v>3706</v>
      </c>
      <c r="I3009" t="s">
        <v>3707</v>
      </c>
      <c r="J3009">
        <v>3093270</v>
      </c>
      <c r="K3009">
        <v>6596254</v>
      </c>
      <c r="M3009">
        <v>361</v>
      </c>
      <c r="N3009">
        <v>0.23</v>
      </c>
      <c r="O3009">
        <v>83.03</v>
      </c>
      <c r="P3009" t="s">
        <v>1811</v>
      </c>
      <c r="Q3009" t="s">
        <v>1812</v>
      </c>
      <c r="R3009" s="16">
        <v>45822</v>
      </c>
      <c r="S3009">
        <v>15</v>
      </c>
      <c r="T3009" t="s">
        <v>1813</v>
      </c>
      <c r="U3009" s="16">
        <v>45839</v>
      </c>
      <c r="V3009" s="16">
        <v>45839</v>
      </c>
      <c r="Y3009" s="16">
        <v>45839</v>
      </c>
      <c r="AB3009" t="s">
        <v>3869</v>
      </c>
    </row>
    <row r="3010" spans="1:28" x14ac:dyDescent="0.35">
      <c r="A3010" t="s">
        <v>2426</v>
      </c>
      <c r="B3010" t="s">
        <v>2427</v>
      </c>
      <c r="C3010" t="s">
        <v>115</v>
      </c>
      <c r="D3010" t="s">
        <v>114</v>
      </c>
      <c r="E3010" s="16">
        <v>45781</v>
      </c>
      <c r="F3010">
        <v>4001915202</v>
      </c>
      <c r="G3010" t="s">
        <v>1927</v>
      </c>
      <c r="H3010" t="s">
        <v>3705</v>
      </c>
      <c r="I3010" t="s">
        <v>2285</v>
      </c>
      <c r="J3010">
        <v>3093270</v>
      </c>
      <c r="K3010">
        <v>6596254</v>
      </c>
      <c r="M3010">
        <v>1</v>
      </c>
      <c r="N3010">
        <v>11.19</v>
      </c>
      <c r="O3010">
        <v>11.19</v>
      </c>
      <c r="P3010" t="s">
        <v>1811</v>
      </c>
      <c r="Q3010" t="s">
        <v>1812</v>
      </c>
      <c r="R3010" s="16">
        <v>45822</v>
      </c>
      <c r="S3010">
        <v>15</v>
      </c>
      <c r="T3010" t="s">
        <v>1813</v>
      </c>
      <c r="U3010" s="16">
        <v>45839</v>
      </c>
      <c r="V3010" s="16">
        <v>45839</v>
      </c>
      <c r="Y3010" s="16">
        <v>45839</v>
      </c>
      <c r="AB3010" t="s">
        <v>3869</v>
      </c>
    </row>
    <row r="3011" spans="1:28" x14ac:dyDescent="0.35">
      <c r="A3011" t="s">
        <v>2146</v>
      </c>
      <c r="B3011" t="s">
        <v>2147</v>
      </c>
      <c r="C3011" t="s">
        <v>115</v>
      </c>
      <c r="D3011" t="s">
        <v>114</v>
      </c>
      <c r="E3011" s="16">
        <v>45781</v>
      </c>
      <c r="F3011">
        <v>4001915207</v>
      </c>
      <c r="G3011" t="s">
        <v>1927</v>
      </c>
      <c r="H3011" t="s">
        <v>1954</v>
      </c>
      <c r="I3011" t="s">
        <v>1855</v>
      </c>
      <c r="J3011">
        <v>3093323</v>
      </c>
      <c r="K3011">
        <v>6596286</v>
      </c>
      <c r="M3011">
        <v>2</v>
      </c>
      <c r="N3011">
        <v>702.81</v>
      </c>
      <c r="O3011">
        <v>1405.62</v>
      </c>
      <c r="P3011" t="s">
        <v>1811</v>
      </c>
      <c r="Q3011" t="s">
        <v>1812</v>
      </c>
      <c r="R3011" s="16">
        <v>45822</v>
      </c>
      <c r="S3011">
        <v>15</v>
      </c>
      <c r="T3011" t="s">
        <v>1813</v>
      </c>
      <c r="U3011" s="16">
        <v>45839</v>
      </c>
      <c r="V3011" s="16">
        <v>45839</v>
      </c>
      <c r="Y3011" s="16">
        <v>45839</v>
      </c>
      <c r="AB3011" t="s">
        <v>3386</v>
      </c>
    </row>
    <row r="3012" spans="1:28" x14ac:dyDescent="0.35">
      <c r="A3012" t="s">
        <v>2146</v>
      </c>
      <c r="B3012" t="s">
        <v>2147</v>
      </c>
      <c r="C3012" t="s">
        <v>115</v>
      </c>
      <c r="D3012" t="s">
        <v>114</v>
      </c>
      <c r="E3012" s="16">
        <v>45781</v>
      </c>
      <c r="F3012">
        <v>4001915207</v>
      </c>
      <c r="G3012" t="s">
        <v>1927</v>
      </c>
      <c r="H3012" t="s">
        <v>1938</v>
      </c>
      <c r="I3012" t="s">
        <v>1939</v>
      </c>
      <c r="J3012">
        <v>3093323</v>
      </c>
      <c r="K3012">
        <v>6596286</v>
      </c>
      <c r="M3012">
        <v>2</v>
      </c>
      <c r="N3012">
        <v>1013.22</v>
      </c>
      <c r="O3012">
        <v>2026.44</v>
      </c>
      <c r="P3012" t="s">
        <v>1811</v>
      </c>
      <c r="Q3012" t="s">
        <v>1812</v>
      </c>
      <c r="R3012" s="16">
        <v>45822</v>
      </c>
      <c r="S3012">
        <v>15</v>
      </c>
      <c r="T3012" t="s">
        <v>1813</v>
      </c>
      <c r="U3012" s="16">
        <v>45839</v>
      </c>
      <c r="V3012" s="16">
        <v>45839</v>
      </c>
      <c r="Y3012" s="16">
        <v>45839</v>
      </c>
      <c r="AB3012" t="s">
        <v>3386</v>
      </c>
    </row>
    <row r="3013" spans="1:28" x14ac:dyDescent="0.35">
      <c r="A3013" t="s">
        <v>2146</v>
      </c>
      <c r="B3013" t="s">
        <v>2147</v>
      </c>
      <c r="C3013" t="s">
        <v>115</v>
      </c>
      <c r="D3013" t="s">
        <v>114</v>
      </c>
      <c r="E3013" s="16">
        <v>45781</v>
      </c>
      <c r="F3013">
        <v>4001915207</v>
      </c>
      <c r="G3013" t="s">
        <v>1927</v>
      </c>
      <c r="H3013" t="s">
        <v>1935</v>
      </c>
      <c r="I3013" t="s">
        <v>1936</v>
      </c>
      <c r="J3013">
        <v>3093323</v>
      </c>
      <c r="K3013">
        <v>6596286</v>
      </c>
      <c r="M3013">
        <v>4</v>
      </c>
      <c r="N3013">
        <v>67.349999999999994</v>
      </c>
      <c r="O3013">
        <v>269.39999999999998</v>
      </c>
      <c r="P3013" t="s">
        <v>1811</v>
      </c>
      <c r="Q3013" t="s">
        <v>1812</v>
      </c>
      <c r="R3013" s="16">
        <v>45822</v>
      </c>
      <c r="S3013">
        <v>15</v>
      </c>
      <c r="T3013" t="s">
        <v>1813</v>
      </c>
      <c r="U3013" s="16">
        <v>45839</v>
      </c>
      <c r="V3013" s="16">
        <v>45839</v>
      </c>
      <c r="Y3013" s="16">
        <v>45839</v>
      </c>
      <c r="AB3013" t="s">
        <v>3386</v>
      </c>
    </row>
    <row r="3014" spans="1:28" x14ac:dyDescent="0.35">
      <c r="A3014" t="s">
        <v>2146</v>
      </c>
      <c r="B3014" t="s">
        <v>2147</v>
      </c>
      <c r="C3014" t="s">
        <v>115</v>
      </c>
      <c r="D3014" t="s">
        <v>114</v>
      </c>
      <c r="E3014" s="16">
        <v>45781</v>
      </c>
      <c r="F3014">
        <v>4001915207</v>
      </c>
      <c r="G3014" t="s">
        <v>1927</v>
      </c>
      <c r="H3014" t="s">
        <v>1942</v>
      </c>
      <c r="I3014" t="s">
        <v>1822</v>
      </c>
      <c r="J3014">
        <v>3093323</v>
      </c>
      <c r="K3014">
        <v>6596286</v>
      </c>
      <c r="M3014">
        <v>8</v>
      </c>
      <c r="N3014">
        <v>1.41</v>
      </c>
      <c r="O3014">
        <v>11.28</v>
      </c>
      <c r="P3014" t="s">
        <v>1811</v>
      </c>
      <c r="Q3014" t="s">
        <v>1812</v>
      </c>
      <c r="R3014" s="16">
        <v>45822</v>
      </c>
      <c r="S3014">
        <v>15</v>
      </c>
      <c r="T3014" t="s">
        <v>1813</v>
      </c>
      <c r="U3014" s="16">
        <v>45839</v>
      </c>
      <c r="V3014" s="16">
        <v>45839</v>
      </c>
      <c r="Y3014" s="16">
        <v>45839</v>
      </c>
      <c r="AB3014" t="s">
        <v>3386</v>
      </c>
    </row>
    <row r="3015" spans="1:28" x14ac:dyDescent="0.35">
      <c r="A3015" t="s">
        <v>2303</v>
      </c>
      <c r="B3015" t="s">
        <v>2304</v>
      </c>
      <c r="C3015" t="s">
        <v>1540</v>
      </c>
      <c r="D3015" t="s">
        <v>1301</v>
      </c>
      <c r="E3015" s="16">
        <v>45781</v>
      </c>
      <c r="F3015">
        <v>4001915223</v>
      </c>
      <c r="G3015" t="s">
        <v>1927</v>
      </c>
      <c r="H3015" t="s">
        <v>6539</v>
      </c>
      <c r="I3015" t="s">
        <v>6540</v>
      </c>
      <c r="J3015">
        <v>3093715</v>
      </c>
      <c r="K3015">
        <v>6596631</v>
      </c>
      <c r="M3015">
        <v>1</v>
      </c>
      <c r="N3015">
        <v>1384.91</v>
      </c>
      <c r="O3015">
        <v>1384.91</v>
      </c>
      <c r="P3015" t="s">
        <v>1811</v>
      </c>
      <c r="Q3015" t="s">
        <v>1812</v>
      </c>
      <c r="R3015" s="16">
        <v>45823</v>
      </c>
      <c r="S3015">
        <v>15</v>
      </c>
      <c r="T3015" t="s">
        <v>1813</v>
      </c>
      <c r="U3015" s="16">
        <v>45839</v>
      </c>
      <c r="V3015" s="16">
        <v>45839</v>
      </c>
      <c r="Y3015" s="16">
        <v>45809</v>
      </c>
      <c r="AB3015" t="s">
        <v>3837</v>
      </c>
    </row>
    <row r="3016" spans="1:28" x14ac:dyDescent="0.35">
      <c r="A3016" t="s">
        <v>2303</v>
      </c>
      <c r="B3016" t="s">
        <v>2304</v>
      </c>
      <c r="C3016" t="s">
        <v>1540</v>
      </c>
      <c r="D3016" t="s">
        <v>1301</v>
      </c>
      <c r="E3016" s="16">
        <v>45781</v>
      </c>
      <c r="F3016">
        <v>4001915223</v>
      </c>
      <c r="G3016" t="s">
        <v>1927</v>
      </c>
      <c r="H3016" t="s">
        <v>6541</v>
      </c>
      <c r="I3016" t="s">
        <v>5012</v>
      </c>
      <c r="J3016">
        <v>3093715</v>
      </c>
      <c r="K3016">
        <v>6596631</v>
      </c>
      <c r="M3016">
        <v>4</v>
      </c>
      <c r="N3016">
        <v>0.84</v>
      </c>
      <c r="O3016">
        <v>3.36</v>
      </c>
      <c r="P3016" t="s">
        <v>1811</v>
      </c>
      <c r="Q3016" t="s">
        <v>1812</v>
      </c>
      <c r="R3016" s="16">
        <v>45823</v>
      </c>
      <c r="S3016">
        <v>15</v>
      </c>
      <c r="T3016" t="s">
        <v>1813</v>
      </c>
      <c r="U3016" s="16">
        <v>45839</v>
      </c>
      <c r="V3016" s="16">
        <v>45839</v>
      </c>
      <c r="Y3016" s="16">
        <v>45809</v>
      </c>
      <c r="AB3016" t="s">
        <v>3837</v>
      </c>
    </row>
    <row r="3017" spans="1:28" x14ac:dyDescent="0.35">
      <c r="A3017" t="s">
        <v>2303</v>
      </c>
      <c r="B3017" t="s">
        <v>2304</v>
      </c>
      <c r="C3017" t="s">
        <v>1540</v>
      </c>
      <c r="D3017" t="s">
        <v>1301</v>
      </c>
      <c r="E3017" s="16">
        <v>45781</v>
      </c>
      <c r="F3017">
        <v>4001915223</v>
      </c>
      <c r="G3017" t="s">
        <v>1927</v>
      </c>
      <c r="H3017" t="s">
        <v>2704</v>
      </c>
      <c r="I3017" t="s">
        <v>1822</v>
      </c>
      <c r="J3017">
        <v>3093715</v>
      </c>
      <c r="K3017">
        <v>6596631</v>
      </c>
      <c r="M3017">
        <v>4</v>
      </c>
      <c r="N3017">
        <v>0.93</v>
      </c>
      <c r="O3017">
        <v>3.72</v>
      </c>
      <c r="P3017" t="s">
        <v>1811</v>
      </c>
      <c r="Q3017" t="s">
        <v>1812</v>
      </c>
      <c r="R3017" s="16">
        <v>45823</v>
      </c>
      <c r="S3017">
        <v>15</v>
      </c>
      <c r="T3017" t="s">
        <v>1813</v>
      </c>
      <c r="U3017" s="16">
        <v>45839</v>
      </c>
      <c r="V3017" s="16">
        <v>45839</v>
      </c>
      <c r="Y3017" s="16">
        <v>45809</v>
      </c>
      <c r="AB3017" t="s">
        <v>3837</v>
      </c>
    </row>
    <row r="3018" spans="1:28" x14ac:dyDescent="0.35">
      <c r="A3018" t="s">
        <v>2303</v>
      </c>
      <c r="B3018" t="s">
        <v>2304</v>
      </c>
      <c r="C3018" t="s">
        <v>1540</v>
      </c>
      <c r="D3018" t="s">
        <v>1301</v>
      </c>
      <c r="E3018" s="16">
        <v>45781</v>
      </c>
      <c r="F3018">
        <v>4001915223</v>
      </c>
      <c r="G3018" t="s">
        <v>1927</v>
      </c>
      <c r="H3018" t="s">
        <v>3178</v>
      </c>
      <c r="I3018" t="s">
        <v>3179</v>
      </c>
      <c r="J3018">
        <v>3093715</v>
      </c>
      <c r="K3018">
        <v>6596631</v>
      </c>
      <c r="M3018">
        <v>1</v>
      </c>
      <c r="N3018">
        <v>108.3</v>
      </c>
      <c r="O3018">
        <v>108.3</v>
      </c>
      <c r="P3018" t="s">
        <v>1811</v>
      </c>
      <c r="Q3018" t="s">
        <v>1812</v>
      </c>
      <c r="R3018" s="16">
        <v>45823</v>
      </c>
      <c r="S3018">
        <v>15</v>
      </c>
      <c r="T3018" t="s">
        <v>1813</v>
      </c>
      <c r="U3018" s="16">
        <v>45839</v>
      </c>
      <c r="V3018" s="16">
        <v>45839</v>
      </c>
      <c r="Y3018" s="16">
        <v>45809</v>
      </c>
      <c r="AB3018" t="s">
        <v>3837</v>
      </c>
    </row>
    <row r="3019" spans="1:28" x14ac:dyDescent="0.35">
      <c r="A3019" t="s">
        <v>2764</v>
      </c>
      <c r="B3019" t="s">
        <v>2765</v>
      </c>
      <c r="C3019" t="s">
        <v>115</v>
      </c>
      <c r="D3019" t="s">
        <v>114</v>
      </c>
      <c r="E3019" s="16">
        <v>45786</v>
      </c>
      <c r="F3019">
        <v>4001922348</v>
      </c>
      <c r="G3019" t="s">
        <v>1927</v>
      </c>
      <c r="H3019" t="s">
        <v>3101</v>
      </c>
      <c r="I3019" t="s">
        <v>1852</v>
      </c>
      <c r="J3019">
        <v>3092218</v>
      </c>
      <c r="K3019">
        <v>6595238</v>
      </c>
      <c r="M3019">
        <v>1</v>
      </c>
      <c r="N3019">
        <v>30.91</v>
      </c>
      <c r="O3019">
        <v>30.91</v>
      </c>
      <c r="P3019" t="s">
        <v>1811</v>
      </c>
      <c r="Q3019" t="s">
        <v>1812</v>
      </c>
      <c r="R3019" s="16">
        <v>45822</v>
      </c>
      <c r="S3019">
        <v>15</v>
      </c>
      <c r="T3019" t="s">
        <v>1813</v>
      </c>
      <c r="U3019" s="16">
        <v>45839</v>
      </c>
      <c r="V3019" s="16">
        <v>45839</v>
      </c>
      <c r="Y3019" s="16">
        <v>45839</v>
      </c>
      <c r="AB3019" t="s">
        <v>3883</v>
      </c>
    </row>
    <row r="3020" spans="1:28" x14ac:dyDescent="0.35">
      <c r="A3020" t="s">
        <v>2764</v>
      </c>
      <c r="B3020" t="s">
        <v>2765</v>
      </c>
      <c r="C3020" t="s">
        <v>115</v>
      </c>
      <c r="D3020" t="s">
        <v>114</v>
      </c>
      <c r="E3020" s="16">
        <v>45786</v>
      </c>
      <c r="F3020">
        <v>4001922348</v>
      </c>
      <c r="G3020" t="s">
        <v>1927</v>
      </c>
      <c r="H3020" t="s">
        <v>3102</v>
      </c>
      <c r="I3020" t="s">
        <v>1852</v>
      </c>
      <c r="J3020">
        <v>3092218</v>
      </c>
      <c r="K3020">
        <v>6595238</v>
      </c>
      <c r="M3020">
        <v>1</v>
      </c>
      <c r="N3020">
        <v>33.14</v>
      </c>
      <c r="O3020">
        <v>33.14</v>
      </c>
      <c r="P3020" t="s">
        <v>1811</v>
      </c>
      <c r="Q3020" t="s">
        <v>1812</v>
      </c>
      <c r="R3020" s="16">
        <v>45822</v>
      </c>
      <c r="S3020">
        <v>15</v>
      </c>
      <c r="T3020" t="s">
        <v>1813</v>
      </c>
      <c r="U3020" s="16">
        <v>45839</v>
      </c>
      <c r="V3020" s="16">
        <v>45839</v>
      </c>
      <c r="Y3020" s="16">
        <v>45839</v>
      </c>
      <c r="AB3020" t="s">
        <v>3883</v>
      </c>
    </row>
    <row r="3021" spans="1:28" x14ac:dyDescent="0.35">
      <c r="A3021" t="s">
        <v>2764</v>
      </c>
      <c r="B3021" t="s">
        <v>2765</v>
      </c>
      <c r="C3021" t="s">
        <v>115</v>
      </c>
      <c r="D3021" t="s">
        <v>114</v>
      </c>
      <c r="E3021" s="16">
        <v>45786</v>
      </c>
      <c r="F3021">
        <v>4001922348</v>
      </c>
      <c r="G3021" t="s">
        <v>1927</v>
      </c>
      <c r="H3021" t="s">
        <v>1821</v>
      </c>
      <c r="I3021" t="s">
        <v>1822</v>
      </c>
      <c r="J3021">
        <v>3092218</v>
      </c>
      <c r="K3021">
        <v>6595238</v>
      </c>
      <c r="M3021">
        <v>1</v>
      </c>
      <c r="N3021">
        <v>1.05</v>
      </c>
      <c r="O3021">
        <v>1.05</v>
      </c>
      <c r="P3021" t="s">
        <v>1811</v>
      </c>
      <c r="Q3021" t="s">
        <v>1812</v>
      </c>
      <c r="R3021" s="16">
        <v>45822</v>
      </c>
      <c r="S3021">
        <v>15</v>
      </c>
      <c r="T3021" t="s">
        <v>1813</v>
      </c>
      <c r="U3021" s="16">
        <v>45839</v>
      </c>
      <c r="V3021" s="16">
        <v>45839</v>
      </c>
      <c r="Y3021" s="16">
        <v>45839</v>
      </c>
      <c r="AB3021" t="s">
        <v>3883</v>
      </c>
    </row>
    <row r="3022" spans="1:28" x14ac:dyDescent="0.35">
      <c r="A3022" t="s">
        <v>2764</v>
      </c>
      <c r="B3022" t="s">
        <v>2765</v>
      </c>
      <c r="C3022" t="s">
        <v>115</v>
      </c>
      <c r="D3022" t="s">
        <v>114</v>
      </c>
      <c r="E3022" s="16">
        <v>45786</v>
      </c>
      <c r="F3022">
        <v>4001922348</v>
      </c>
      <c r="G3022" t="s">
        <v>1927</v>
      </c>
      <c r="H3022" t="s">
        <v>2162</v>
      </c>
      <c r="I3022" t="s">
        <v>1825</v>
      </c>
      <c r="J3022">
        <v>3092218</v>
      </c>
      <c r="K3022">
        <v>6595238</v>
      </c>
      <c r="M3022">
        <v>1</v>
      </c>
      <c r="N3022">
        <v>0.84</v>
      </c>
      <c r="O3022">
        <v>0.84</v>
      </c>
      <c r="P3022" t="s">
        <v>1811</v>
      </c>
      <c r="Q3022" t="s">
        <v>1812</v>
      </c>
      <c r="R3022" s="16">
        <v>45822</v>
      </c>
      <c r="S3022">
        <v>15</v>
      </c>
      <c r="T3022" t="s">
        <v>1813</v>
      </c>
      <c r="U3022" s="16">
        <v>45839</v>
      </c>
      <c r="V3022" s="16">
        <v>45839</v>
      </c>
      <c r="Y3022" s="16">
        <v>45839</v>
      </c>
      <c r="AB3022" t="s">
        <v>3883</v>
      </c>
    </row>
    <row r="3023" spans="1:28" x14ac:dyDescent="0.35">
      <c r="A3023" t="s">
        <v>2764</v>
      </c>
      <c r="B3023" t="s">
        <v>2765</v>
      </c>
      <c r="C3023" t="s">
        <v>115</v>
      </c>
      <c r="D3023" t="s">
        <v>114</v>
      </c>
      <c r="E3023" s="16">
        <v>45786</v>
      </c>
      <c r="F3023">
        <v>4001922348</v>
      </c>
      <c r="G3023" t="s">
        <v>1927</v>
      </c>
      <c r="H3023" t="s">
        <v>1890</v>
      </c>
      <c r="I3023" t="s">
        <v>1865</v>
      </c>
      <c r="J3023">
        <v>3092218</v>
      </c>
      <c r="K3023">
        <v>6595238</v>
      </c>
      <c r="M3023">
        <v>1</v>
      </c>
      <c r="N3023">
        <v>0.72</v>
      </c>
      <c r="O3023">
        <v>0.72</v>
      </c>
      <c r="P3023" t="s">
        <v>1811</v>
      </c>
      <c r="Q3023" t="s">
        <v>1812</v>
      </c>
      <c r="R3023" s="16">
        <v>45822</v>
      </c>
      <c r="S3023">
        <v>15</v>
      </c>
      <c r="T3023" t="s">
        <v>1813</v>
      </c>
      <c r="U3023" s="16">
        <v>45839</v>
      </c>
      <c r="V3023" s="16">
        <v>45839</v>
      </c>
      <c r="Y3023" s="16">
        <v>45839</v>
      </c>
      <c r="AB3023" t="s">
        <v>3883</v>
      </c>
    </row>
    <row r="3024" spans="1:28" x14ac:dyDescent="0.35">
      <c r="A3024" t="s">
        <v>2764</v>
      </c>
      <c r="B3024" t="s">
        <v>2765</v>
      </c>
      <c r="C3024" t="s">
        <v>115</v>
      </c>
      <c r="D3024" t="s">
        <v>114</v>
      </c>
      <c r="E3024" s="16">
        <v>45786</v>
      </c>
      <c r="F3024">
        <v>4001922348</v>
      </c>
      <c r="G3024" t="s">
        <v>1927</v>
      </c>
      <c r="H3024" t="s">
        <v>1829</v>
      </c>
      <c r="I3024" t="s">
        <v>1820</v>
      </c>
      <c r="J3024">
        <v>3092218</v>
      </c>
      <c r="K3024">
        <v>6595238</v>
      </c>
      <c r="M3024">
        <v>1</v>
      </c>
      <c r="N3024">
        <v>1.86</v>
      </c>
      <c r="O3024">
        <v>1.86</v>
      </c>
      <c r="P3024" t="s">
        <v>1811</v>
      </c>
      <c r="Q3024" t="s">
        <v>1812</v>
      </c>
      <c r="R3024" s="16">
        <v>45822</v>
      </c>
      <c r="S3024">
        <v>15</v>
      </c>
      <c r="T3024" t="s">
        <v>1813</v>
      </c>
      <c r="U3024" s="16">
        <v>45839</v>
      </c>
      <c r="V3024" s="16">
        <v>45839</v>
      </c>
      <c r="Y3024" s="16">
        <v>45839</v>
      </c>
      <c r="AB3024" t="s">
        <v>3883</v>
      </c>
    </row>
    <row r="3025" spans="1:28" x14ac:dyDescent="0.35">
      <c r="A3025" t="s">
        <v>2784</v>
      </c>
      <c r="B3025" t="s">
        <v>3974</v>
      </c>
      <c r="C3025" t="s">
        <v>1400</v>
      </c>
      <c r="D3025" t="s">
        <v>1301</v>
      </c>
      <c r="E3025" s="16">
        <v>45796</v>
      </c>
      <c r="F3025">
        <v>4001933856</v>
      </c>
      <c r="G3025" t="s">
        <v>1809</v>
      </c>
      <c r="H3025" t="s">
        <v>6542</v>
      </c>
      <c r="I3025" t="s">
        <v>1828</v>
      </c>
      <c r="J3025">
        <v>3020232</v>
      </c>
      <c r="K3025">
        <v>6541501</v>
      </c>
      <c r="M3025">
        <v>1</v>
      </c>
      <c r="N3025">
        <v>345.54</v>
      </c>
      <c r="O3025">
        <v>345.54</v>
      </c>
      <c r="P3025" t="s">
        <v>1811</v>
      </c>
      <c r="Q3025" t="s">
        <v>1812</v>
      </c>
      <c r="R3025" s="16">
        <v>45808</v>
      </c>
      <c r="S3025">
        <v>28</v>
      </c>
      <c r="T3025" t="s">
        <v>1813</v>
      </c>
      <c r="U3025" s="16">
        <v>45826</v>
      </c>
      <c r="V3025" s="16">
        <v>45826</v>
      </c>
      <c r="Y3025" s="16">
        <v>45826</v>
      </c>
      <c r="AB3025" t="s">
        <v>6543</v>
      </c>
    </row>
    <row r="3026" spans="1:28" x14ac:dyDescent="0.35">
      <c r="A3026" t="s">
        <v>2784</v>
      </c>
      <c r="B3026" t="s">
        <v>3974</v>
      </c>
      <c r="C3026" t="s">
        <v>1400</v>
      </c>
      <c r="D3026" t="s">
        <v>1301</v>
      </c>
      <c r="E3026" s="16">
        <v>45796</v>
      </c>
      <c r="F3026">
        <v>4001933856</v>
      </c>
      <c r="G3026" t="s">
        <v>1809</v>
      </c>
      <c r="H3026" t="s">
        <v>6544</v>
      </c>
      <c r="I3026" t="s">
        <v>1828</v>
      </c>
      <c r="J3026">
        <v>3020232</v>
      </c>
      <c r="K3026">
        <v>6541501</v>
      </c>
      <c r="M3026">
        <v>1</v>
      </c>
      <c r="N3026">
        <v>62.43</v>
      </c>
      <c r="O3026">
        <v>62.43</v>
      </c>
      <c r="P3026" t="s">
        <v>1811</v>
      </c>
      <c r="Q3026" t="s">
        <v>1812</v>
      </c>
      <c r="R3026" s="16">
        <v>45808</v>
      </c>
      <c r="S3026">
        <v>28</v>
      </c>
      <c r="T3026" t="s">
        <v>1813</v>
      </c>
      <c r="U3026" s="16">
        <v>45826</v>
      </c>
      <c r="V3026" s="16">
        <v>45826</v>
      </c>
      <c r="Y3026" s="16">
        <v>45826</v>
      </c>
      <c r="AB3026" t="s">
        <v>6543</v>
      </c>
    </row>
    <row r="3027" spans="1:28" x14ac:dyDescent="0.35">
      <c r="A3027" t="s">
        <v>2784</v>
      </c>
      <c r="B3027" t="s">
        <v>3974</v>
      </c>
      <c r="C3027" t="s">
        <v>1400</v>
      </c>
      <c r="D3027" t="s">
        <v>1301</v>
      </c>
      <c r="E3027" s="16">
        <v>45796</v>
      </c>
      <c r="F3027">
        <v>4001933856</v>
      </c>
      <c r="G3027" t="s">
        <v>1809</v>
      </c>
      <c r="H3027" t="s">
        <v>6545</v>
      </c>
      <c r="I3027" t="s">
        <v>1828</v>
      </c>
      <c r="J3027">
        <v>3020232</v>
      </c>
      <c r="K3027">
        <v>6541501</v>
      </c>
      <c r="M3027">
        <v>1</v>
      </c>
      <c r="N3027">
        <v>88.44</v>
      </c>
      <c r="O3027">
        <v>88.44</v>
      </c>
      <c r="P3027" t="s">
        <v>1811</v>
      </c>
      <c r="Q3027" t="s">
        <v>1812</v>
      </c>
      <c r="R3027" s="16">
        <v>45808</v>
      </c>
      <c r="S3027">
        <v>28</v>
      </c>
      <c r="T3027" t="s">
        <v>1813</v>
      </c>
      <c r="U3027" s="16">
        <v>45826</v>
      </c>
      <c r="V3027" s="16">
        <v>45826</v>
      </c>
      <c r="Y3027" s="16">
        <v>45826</v>
      </c>
      <c r="AB3027" t="s">
        <v>6543</v>
      </c>
    </row>
    <row r="3028" spans="1:28" x14ac:dyDescent="0.35">
      <c r="A3028" t="s">
        <v>2784</v>
      </c>
      <c r="B3028" t="s">
        <v>3974</v>
      </c>
      <c r="C3028" t="s">
        <v>1400</v>
      </c>
      <c r="D3028" t="s">
        <v>1301</v>
      </c>
      <c r="E3028" s="16">
        <v>45796</v>
      </c>
      <c r="F3028">
        <v>4001933856</v>
      </c>
      <c r="G3028" t="s">
        <v>1809</v>
      </c>
      <c r="H3028" t="s">
        <v>6546</v>
      </c>
      <c r="I3028" t="s">
        <v>2032</v>
      </c>
      <c r="J3028">
        <v>3020232</v>
      </c>
      <c r="K3028">
        <v>6541501</v>
      </c>
      <c r="M3028">
        <v>1</v>
      </c>
      <c r="N3028">
        <v>182.85</v>
      </c>
      <c r="O3028">
        <v>182.85</v>
      </c>
      <c r="P3028" t="s">
        <v>1811</v>
      </c>
      <c r="Q3028" t="s">
        <v>1812</v>
      </c>
      <c r="R3028" s="16">
        <v>45808</v>
      </c>
      <c r="S3028">
        <v>28</v>
      </c>
      <c r="T3028" t="s">
        <v>1813</v>
      </c>
      <c r="U3028" s="16">
        <v>45826</v>
      </c>
      <c r="V3028" s="16">
        <v>45826</v>
      </c>
      <c r="Y3028" s="16">
        <v>45826</v>
      </c>
      <c r="AB3028" t="s">
        <v>6543</v>
      </c>
    </row>
    <row r="3029" spans="1:28" x14ac:dyDescent="0.35">
      <c r="A3029" t="s">
        <v>2784</v>
      </c>
      <c r="B3029" t="s">
        <v>3974</v>
      </c>
      <c r="C3029" t="s">
        <v>1400</v>
      </c>
      <c r="D3029" t="s">
        <v>1301</v>
      </c>
      <c r="E3029" s="16">
        <v>45796</v>
      </c>
      <c r="F3029">
        <v>4001933856</v>
      </c>
      <c r="G3029" t="s">
        <v>1809</v>
      </c>
      <c r="H3029" t="s">
        <v>6547</v>
      </c>
      <c r="I3029" t="s">
        <v>2032</v>
      </c>
      <c r="J3029">
        <v>3020232</v>
      </c>
      <c r="K3029">
        <v>6541501</v>
      </c>
      <c r="M3029">
        <v>1</v>
      </c>
      <c r="N3029">
        <v>162.59</v>
      </c>
      <c r="O3029">
        <v>162.59</v>
      </c>
      <c r="P3029" t="s">
        <v>1811</v>
      </c>
      <c r="Q3029" t="s">
        <v>1812</v>
      </c>
      <c r="R3029" s="16">
        <v>45808</v>
      </c>
      <c r="S3029">
        <v>28</v>
      </c>
      <c r="T3029" t="s">
        <v>1813</v>
      </c>
      <c r="U3029" s="16">
        <v>45826</v>
      </c>
      <c r="V3029" s="16">
        <v>45826</v>
      </c>
      <c r="Y3029" s="16">
        <v>45826</v>
      </c>
      <c r="AB3029" t="s">
        <v>6543</v>
      </c>
    </row>
    <row r="3030" spans="1:28" x14ac:dyDescent="0.35">
      <c r="A3030" t="s">
        <v>2784</v>
      </c>
      <c r="B3030" t="s">
        <v>3974</v>
      </c>
      <c r="C3030" t="s">
        <v>1400</v>
      </c>
      <c r="D3030" t="s">
        <v>1301</v>
      </c>
      <c r="E3030" s="16">
        <v>45796</v>
      </c>
      <c r="F3030">
        <v>4001933856</v>
      </c>
      <c r="G3030" t="s">
        <v>1809</v>
      </c>
      <c r="H3030" t="s">
        <v>2532</v>
      </c>
      <c r="I3030" t="s">
        <v>2175</v>
      </c>
      <c r="J3030">
        <v>3020232</v>
      </c>
      <c r="K3030">
        <v>6541501</v>
      </c>
      <c r="M3030">
        <v>1</v>
      </c>
      <c r="N3030">
        <v>7.94</v>
      </c>
      <c r="O3030">
        <v>7.94</v>
      </c>
      <c r="P3030" t="s">
        <v>1811</v>
      </c>
      <c r="Q3030" t="s">
        <v>1812</v>
      </c>
      <c r="R3030" s="16">
        <v>45808</v>
      </c>
      <c r="S3030">
        <v>28</v>
      </c>
      <c r="T3030" t="s">
        <v>1813</v>
      </c>
      <c r="U3030" s="16">
        <v>45826</v>
      </c>
      <c r="V3030" s="16">
        <v>45826</v>
      </c>
      <c r="Y3030" s="16">
        <v>45826</v>
      </c>
      <c r="AB3030" t="s">
        <v>6543</v>
      </c>
    </row>
    <row r="3031" spans="1:28" x14ac:dyDescent="0.35">
      <c r="A3031" t="s">
        <v>2784</v>
      </c>
      <c r="B3031" t="s">
        <v>3974</v>
      </c>
      <c r="C3031" t="s">
        <v>1400</v>
      </c>
      <c r="D3031" t="s">
        <v>1301</v>
      </c>
      <c r="E3031" s="16">
        <v>45796</v>
      </c>
      <c r="F3031">
        <v>4001933856</v>
      </c>
      <c r="G3031" t="s">
        <v>1809</v>
      </c>
      <c r="H3031" t="s">
        <v>4386</v>
      </c>
      <c r="I3031" t="s">
        <v>2175</v>
      </c>
      <c r="J3031">
        <v>3020232</v>
      </c>
      <c r="K3031">
        <v>6541501</v>
      </c>
      <c r="M3031">
        <v>1</v>
      </c>
      <c r="N3031">
        <v>11.56</v>
      </c>
      <c r="O3031">
        <v>11.56</v>
      </c>
      <c r="P3031" t="s">
        <v>1811</v>
      </c>
      <c r="Q3031" t="s">
        <v>1812</v>
      </c>
      <c r="R3031" s="16">
        <v>45808</v>
      </c>
      <c r="S3031">
        <v>28</v>
      </c>
      <c r="T3031" t="s">
        <v>1813</v>
      </c>
      <c r="U3031" s="16">
        <v>45826</v>
      </c>
      <c r="V3031" s="16">
        <v>45826</v>
      </c>
      <c r="Y3031" s="16">
        <v>45826</v>
      </c>
      <c r="AB3031" t="s">
        <v>6543</v>
      </c>
    </row>
    <row r="3032" spans="1:28" x14ac:dyDescent="0.35">
      <c r="A3032" t="s">
        <v>2784</v>
      </c>
      <c r="B3032" t="s">
        <v>3974</v>
      </c>
      <c r="C3032" t="s">
        <v>1400</v>
      </c>
      <c r="D3032" t="s">
        <v>1301</v>
      </c>
      <c r="E3032" s="16">
        <v>45796</v>
      </c>
      <c r="F3032">
        <v>4001933856</v>
      </c>
      <c r="G3032" t="s">
        <v>1809</v>
      </c>
      <c r="H3032" t="s">
        <v>6548</v>
      </c>
      <c r="I3032" t="s">
        <v>1822</v>
      </c>
      <c r="J3032">
        <v>3020232</v>
      </c>
      <c r="K3032">
        <v>6541501</v>
      </c>
      <c r="M3032">
        <v>9</v>
      </c>
      <c r="N3032">
        <v>2.75</v>
      </c>
      <c r="O3032">
        <v>24.75</v>
      </c>
      <c r="P3032" t="s">
        <v>1811</v>
      </c>
      <c r="Q3032" t="s">
        <v>1812</v>
      </c>
      <c r="R3032" s="16">
        <v>45808</v>
      </c>
      <c r="S3032">
        <v>28</v>
      </c>
      <c r="T3032" t="s">
        <v>1813</v>
      </c>
      <c r="U3032" s="16">
        <v>45826</v>
      </c>
      <c r="V3032" s="16">
        <v>45826</v>
      </c>
      <c r="Y3032" s="16">
        <v>45826</v>
      </c>
      <c r="AB3032" t="s">
        <v>6543</v>
      </c>
    </row>
    <row r="3033" spans="1:28" x14ac:dyDescent="0.35">
      <c r="A3033" t="s">
        <v>2784</v>
      </c>
      <c r="B3033" t="s">
        <v>3974</v>
      </c>
      <c r="C3033" t="s">
        <v>1400</v>
      </c>
      <c r="D3033" t="s">
        <v>1301</v>
      </c>
      <c r="E3033" s="16">
        <v>45796</v>
      </c>
      <c r="F3033">
        <v>4001933856</v>
      </c>
      <c r="G3033" t="s">
        <v>1809</v>
      </c>
      <c r="H3033" t="s">
        <v>6549</v>
      </c>
      <c r="I3033" t="s">
        <v>2175</v>
      </c>
      <c r="J3033">
        <v>3020232</v>
      </c>
      <c r="K3033">
        <v>6541501</v>
      </c>
      <c r="M3033">
        <v>1</v>
      </c>
      <c r="N3033">
        <v>38.840000000000003</v>
      </c>
      <c r="O3033">
        <v>38.840000000000003</v>
      </c>
      <c r="P3033" t="s">
        <v>1811</v>
      </c>
      <c r="Q3033" t="s">
        <v>1812</v>
      </c>
      <c r="R3033" s="16">
        <v>45808</v>
      </c>
      <c r="S3033">
        <v>28</v>
      </c>
      <c r="T3033" t="s">
        <v>1813</v>
      </c>
      <c r="U3033" s="16">
        <v>45826</v>
      </c>
      <c r="V3033" s="16">
        <v>45826</v>
      </c>
      <c r="Y3033" s="16">
        <v>45826</v>
      </c>
      <c r="AB3033" t="s">
        <v>6543</v>
      </c>
    </row>
    <row r="3034" spans="1:28" x14ac:dyDescent="0.35">
      <c r="A3034" t="s">
        <v>2784</v>
      </c>
      <c r="B3034" t="s">
        <v>3974</v>
      </c>
      <c r="C3034" t="s">
        <v>1400</v>
      </c>
      <c r="D3034" t="s">
        <v>1301</v>
      </c>
      <c r="E3034" s="16">
        <v>45796</v>
      </c>
      <c r="F3034">
        <v>4001933856</v>
      </c>
      <c r="G3034" t="s">
        <v>1809</v>
      </c>
      <c r="H3034" t="s">
        <v>6550</v>
      </c>
      <c r="I3034" t="s">
        <v>1828</v>
      </c>
      <c r="J3034">
        <v>3020232</v>
      </c>
      <c r="K3034">
        <v>6541501</v>
      </c>
      <c r="M3034">
        <v>1</v>
      </c>
      <c r="N3034">
        <v>89.11</v>
      </c>
      <c r="O3034">
        <v>89.11</v>
      </c>
      <c r="P3034" t="s">
        <v>1811</v>
      </c>
      <c r="Q3034" t="s">
        <v>1812</v>
      </c>
      <c r="R3034" s="16">
        <v>45808</v>
      </c>
      <c r="S3034">
        <v>28</v>
      </c>
      <c r="T3034" t="s">
        <v>1813</v>
      </c>
      <c r="U3034" s="16">
        <v>45826</v>
      </c>
      <c r="V3034" s="16">
        <v>45826</v>
      </c>
      <c r="Y3034" s="16">
        <v>45826</v>
      </c>
      <c r="AB3034" t="s">
        <v>6543</v>
      </c>
    </row>
    <row r="3035" spans="1:28" x14ac:dyDescent="0.35">
      <c r="A3035" t="s">
        <v>2784</v>
      </c>
      <c r="B3035" t="s">
        <v>3974</v>
      </c>
      <c r="C3035" t="s">
        <v>1400</v>
      </c>
      <c r="D3035" t="s">
        <v>1301</v>
      </c>
      <c r="E3035" s="16">
        <v>45796</v>
      </c>
      <c r="F3035">
        <v>4001933856</v>
      </c>
      <c r="G3035" t="s">
        <v>1809</v>
      </c>
      <c r="H3035" t="s">
        <v>6551</v>
      </c>
      <c r="I3035" t="s">
        <v>1828</v>
      </c>
      <c r="J3035">
        <v>3020232</v>
      </c>
      <c r="K3035">
        <v>6541501</v>
      </c>
      <c r="M3035">
        <v>1</v>
      </c>
      <c r="N3035">
        <v>82.46</v>
      </c>
      <c r="O3035">
        <v>82.46</v>
      </c>
      <c r="P3035" t="s">
        <v>1811</v>
      </c>
      <c r="Q3035" t="s">
        <v>1812</v>
      </c>
      <c r="R3035" s="16">
        <v>45808</v>
      </c>
      <c r="S3035">
        <v>28</v>
      </c>
      <c r="T3035" t="s">
        <v>1813</v>
      </c>
      <c r="U3035" s="16">
        <v>45826</v>
      </c>
      <c r="V3035" s="16">
        <v>45826</v>
      </c>
      <c r="Y3035" s="16">
        <v>45826</v>
      </c>
      <c r="AB3035" t="s">
        <v>6543</v>
      </c>
    </row>
    <row r="3036" spans="1:28" x14ac:dyDescent="0.35">
      <c r="A3036" t="s">
        <v>2784</v>
      </c>
      <c r="B3036" t="s">
        <v>3974</v>
      </c>
      <c r="C3036" t="s">
        <v>1400</v>
      </c>
      <c r="D3036" t="s">
        <v>1301</v>
      </c>
      <c r="E3036" s="16">
        <v>45796</v>
      </c>
      <c r="F3036">
        <v>4001933856</v>
      </c>
      <c r="G3036" t="s">
        <v>1809</v>
      </c>
      <c r="H3036" t="s">
        <v>6552</v>
      </c>
      <c r="I3036" t="s">
        <v>4564</v>
      </c>
      <c r="J3036">
        <v>3020232</v>
      </c>
      <c r="K3036">
        <v>6541501</v>
      </c>
      <c r="M3036">
        <v>1</v>
      </c>
      <c r="N3036">
        <v>29089.14</v>
      </c>
      <c r="O3036">
        <v>29089.14</v>
      </c>
      <c r="P3036" t="s">
        <v>1811</v>
      </c>
      <c r="Q3036" t="s">
        <v>1812</v>
      </c>
      <c r="R3036" s="16">
        <v>45808</v>
      </c>
      <c r="S3036">
        <v>28</v>
      </c>
      <c r="T3036" t="s">
        <v>1813</v>
      </c>
      <c r="U3036" s="16">
        <v>45826</v>
      </c>
      <c r="V3036" s="16">
        <v>45826</v>
      </c>
      <c r="Y3036" s="16">
        <v>45826</v>
      </c>
      <c r="AB3036" t="s">
        <v>6543</v>
      </c>
    </row>
    <row r="3037" spans="1:28" x14ac:dyDescent="0.35">
      <c r="A3037" t="s">
        <v>2784</v>
      </c>
      <c r="B3037" t="s">
        <v>3974</v>
      </c>
      <c r="C3037" t="s">
        <v>1400</v>
      </c>
      <c r="D3037" t="s">
        <v>1301</v>
      </c>
      <c r="E3037" s="16">
        <v>45796</v>
      </c>
      <c r="F3037">
        <v>4001933856</v>
      </c>
      <c r="G3037" t="s">
        <v>1809</v>
      </c>
      <c r="H3037" t="s">
        <v>1886</v>
      </c>
      <c r="I3037" t="s">
        <v>1823</v>
      </c>
      <c r="J3037">
        <v>3020232</v>
      </c>
      <c r="K3037">
        <v>6541501</v>
      </c>
      <c r="M3037">
        <v>1</v>
      </c>
      <c r="N3037">
        <v>2.2799999999999998</v>
      </c>
      <c r="O3037">
        <v>2.2799999999999998</v>
      </c>
      <c r="P3037" t="s">
        <v>1811</v>
      </c>
      <c r="Q3037" t="s">
        <v>1812</v>
      </c>
      <c r="R3037" s="16">
        <v>45808</v>
      </c>
      <c r="S3037">
        <v>28</v>
      </c>
      <c r="T3037" t="s">
        <v>1813</v>
      </c>
      <c r="U3037" s="16">
        <v>45826</v>
      </c>
      <c r="V3037" s="16">
        <v>45826</v>
      </c>
      <c r="Y3037" s="16">
        <v>45826</v>
      </c>
      <c r="AB3037" t="s">
        <v>6543</v>
      </c>
    </row>
    <row r="3038" spans="1:28" x14ac:dyDescent="0.35">
      <c r="A3038" t="s">
        <v>2784</v>
      </c>
      <c r="B3038" t="s">
        <v>3974</v>
      </c>
      <c r="C3038" t="s">
        <v>1400</v>
      </c>
      <c r="D3038" t="s">
        <v>1301</v>
      </c>
      <c r="E3038" s="16">
        <v>45796</v>
      </c>
      <c r="F3038">
        <v>4001933856</v>
      </c>
      <c r="G3038" t="s">
        <v>1809</v>
      </c>
      <c r="H3038" t="s">
        <v>1890</v>
      </c>
      <c r="I3038" t="s">
        <v>1865</v>
      </c>
      <c r="J3038">
        <v>3020232</v>
      </c>
      <c r="K3038">
        <v>6541501</v>
      </c>
      <c r="M3038">
        <v>1</v>
      </c>
      <c r="N3038">
        <v>0.72</v>
      </c>
      <c r="O3038">
        <v>0.72</v>
      </c>
      <c r="P3038" t="s">
        <v>1811</v>
      </c>
      <c r="Q3038" t="s">
        <v>1812</v>
      </c>
      <c r="R3038" s="16">
        <v>45808</v>
      </c>
      <c r="S3038">
        <v>28</v>
      </c>
      <c r="T3038" t="s">
        <v>1813</v>
      </c>
      <c r="U3038" s="16">
        <v>45826</v>
      </c>
      <c r="V3038" s="16">
        <v>45826</v>
      </c>
      <c r="Y3038" s="16">
        <v>45826</v>
      </c>
      <c r="AB3038" t="s">
        <v>6543</v>
      </c>
    </row>
    <row r="3039" spans="1:28" x14ac:dyDescent="0.35">
      <c r="A3039" t="s">
        <v>2784</v>
      </c>
      <c r="B3039" t="s">
        <v>3974</v>
      </c>
      <c r="C3039" t="s">
        <v>1400</v>
      </c>
      <c r="D3039" t="s">
        <v>1301</v>
      </c>
      <c r="E3039" s="16">
        <v>45796</v>
      </c>
      <c r="F3039">
        <v>4001933856</v>
      </c>
      <c r="G3039" t="s">
        <v>1809</v>
      </c>
      <c r="H3039" t="s">
        <v>2451</v>
      </c>
      <c r="I3039" t="s">
        <v>1831</v>
      </c>
      <c r="J3039">
        <v>3020232</v>
      </c>
      <c r="K3039">
        <v>6541501</v>
      </c>
      <c r="M3039">
        <v>1</v>
      </c>
      <c r="N3039">
        <v>3.11</v>
      </c>
      <c r="O3039">
        <v>3.11</v>
      </c>
      <c r="P3039" t="s">
        <v>1811</v>
      </c>
      <c r="Q3039" t="s">
        <v>1812</v>
      </c>
      <c r="R3039" s="16">
        <v>45808</v>
      </c>
      <c r="S3039">
        <v>28</v>
      </c>
      <c r="T3039" t="s">
        <v>1813</v>
      </c>
      <c r="U3039" s="16">
        <v>45826</v>
      </c>
      <c r="V3039" s="16">
        <v>45826</v>
      </c>
      <c r="Y3039" s="16">
        <v>45826</v>
      </c>
      <c r="AB3039" t="s">
        <v>6543</v>
      </c>
    </row>
    <row r="3040" spans="1:28" x14ac:dyDescent="0.35">
      <c r="A3040" t="s">
        <v>2784</v>
      </c>
      <c r="B3040" t="s">
        <v>3974</v>
      </c>
      <c r="C3040" t="s">
        <v>1400</v>
      </c>
      <c r="D3040" t="s">
        <v>1301</v>
      </c>
      <c r="E3040" s="16">
        <v>45796</v>
      </c>
      <c r="F3040">
        <v>4001933856</v>
      </c>
      <c r="G3040" t="s">
        <v>1809</v>
      </c>
      <c r="H3040" t="s">
        <v>2069</v>
      </c>
      <c r="I3040" t="s">
        <v>1826</v>
      </c>
      <c r="J3040">
        <v>3020232</v>
      </c>
      <c r="K3040">
        <v>6541501</v>
      </c>
      <c r="M3040">
        <v>1</v>
      </c>
      <c r="N3040">
        <v>1.5</v>
      </c>
      <c r="O3040">
        <v>1.5</v>
      </c>
      <c r="P3040" t="s">
        <v>1811</v>
      </c>
      <c r="Q3040" t="s">
        <v>1812</v>
      </c>
      <c r="R3040" s="16">
        <v>45808</v>
      </c>
      <c r="S3040">
        <v>28</v>
      </c>
      <c r="T3040" t="s">
        <v>1813</v>
      </c>
      <c r="U3040" s="16">
        <v>45826</v>
      </c>
      <c r="V3040" s="16">
        <v>45826</v>
      </c>
      <c r="Y3040" s="16">
        <v>45826</v>
      </c>
      <c r="AB3040" t="s">
        <v>6543</v>
      </c>
    </row>
    <row r="3041" spans="1:28" x14ac:dyDescent="0.35">
      <c r="A3041" t="s">
        <v>2784</v>
      </c>
      <c r="B3041" t="s">
        <v>3974</v>
      </c>
      <c r="C3041" t="s">
        <v>1400</v>
      </c>
      <c r="D3041" t="s">
        <v>1301</v>
      </c>
      <c r="E3041" s="16">
        <v>45796</v>
      </c>
      <c r="F3041">
        <v>4001933856</v>
      </c>
      <c r="G3041" t="s">
        <v>1809</v>
      </c>
      <c r="H3041" t="s">
        <v>1899</v>
      </c>
      <c r="I3041" t="s">
        <v>1826</v>
      </c>
      <c r="J3041">
        <v>3020232</v>
      </c>
      <c r="K3041">
        <v>6541501</v>
      </c>
      <c r="M3041">
        <v>1</v>
      </c>
      <c r="N3041">
        <v>1.63</v>
      </c>
      <c r="O3041">
        <v>1.63</v>
      </c>
      <c r="P3041" t="s">
        <v>1811</v>
      </c>
      <c r="Q3041" t="s">
        <v>1812</v>
      </c>
      <c r="R3041" s="16">
        <v>45808</v>
      </c>
      <c r="S3041">
        <v>28</v>
      </c>
      <c r="T3041" t="s">
        <v>1813</v>
      </c>
      <c r="U3041" s="16">
        <v>45826</v>
      </c>
      <c r="V3041" s="16">
        <v>45826</v>
      </c>
      <c r="Y3041" s="16">
        <v>45826</v>
      </c>
      <c r="AB3041" t="s">
        <v>6543</v>
      </c>
    </row>
    <row r="3042" spans="1:28" x14ac:dyDescent="0.35">
      <c r="A3042" t="s">
        <v>2784</v>
      </c>
      <c r="B3042" t="s">
        <v>3974</v>
      </c>
      <c r="C3042" t="s">
        <v>1400</v>
      </c>
      <c r="D3042" t="s">
        <v>1301</v>
      </c>
      <c r="E3042" s="16">
        <v>45796</v>
      </c>
      <c r="F3042">
        <v>4001933856</v>
      </c>
      <c r="G3042" t="s">
        <v>1809</v>
      </c>
      <c r="H3042" t="s">
        <v>2073</v>
      </c>
      <c r="I3042" t="s">
        <v>1825</v>
      </c>
      <c r="J3042">
        <v>3020232</v>
      </c>
      <c r="K3042">
        <v>6541501</v>
      </c>
      <c r="M3042">
        <v>1</v>
      </c>
      <c r="N3042">
        <v>0.68</v>
      </c>
      <c r="O3042">
        <v>0.68</v>
      </c>
      <c r="P3042" t="s">
        <v>1811</v>
      </c>
      <c r="Q3042" t="s">
        <v>1812</v>
      </c>
      <c r="R3042" s="16">
        <v>45808</v>
      </c>
      <c r="S3042">
        <v>28</v>
      </c>
      <c r="T3042" t="s">
        <v>1813</v>
      </c>
      <c r="U3042" s="16">
        <v>45826</v>
      </c>
      <c r="V3042" s="16">
        <v>45826</v>
      </c>
      <c r="Y3042" s="16">
        <v>45826</v>
      </c>
      <c r="AB3042" t="s">
        <v>6543</v>
      </c>
    </row>
    <row r="3043" spans="1:28" x14ac:dyDescent="0.35">
      <c r="A3043" t="s">
        <v>2784</v>
      </c>
      <c r="B3043" t="s">
        <v>3974</v>
      </c>
      <c r="C3043" t="s">
        <v>1400</v>
      </c>
      <c r="D3043" t="s">
        <v>1301</v>
      </c>
      <c r="E3043" s="16">
        <v>45796</v>
      </c>
      <c r="F3043">
        <v>4001933856</v>
      </c>
      <c r="G3043" t="s">
        <v>1809</v>
      </c>
      <c r="H3043" t="s">
        <v>6553</v>
      </c>
      <c r="I3043" t="s">
        <v>2175</v>
      </c>
      <c r="J3043">
        <v>3020232</v>
      </c>
      <c r="K3043">
        <v>6541501</v>
      </c>
      <c r="M3043">
        <v>1</v>
      </c>
      <c r="N3043">
        <v>15.58</v>
      </c>
      <c r="O3043">
        <v>15.58</v>
      </c>
      <c r="P3043" t="s">
        <v>1811</v>
      </c>
      <c r="Q3043" t="s">
        <v>1812</v>
      </c>
      <c r="R3043" s="16">
        <v>45808</v>
      </c>
      <c r="S3043">
        <v>28</v>
      </c>
      <c r="T3043" t="s">
        <v>1813</v>
      </c>
      <c r="U3043" s="16">
        <v>45826</v>
      </c>
      <c r="V3043" s="16">
        <v>45826</v>
      </c>
      <c r="Y3043" s="16">
        <v>45826</v>
      </c>
      <c r="AB3043" t="s">
        <v>6543</v>
      </c>
    </row>
    <row r="3044" spans="1:28" x14ac:dyDescent="0.35">
      <c r="A3044" t="s">
        <v>2784</v>
      </c>
      <c r="B3044" t="s">
        <v>3974</v>
      </c>
      <c r="C3044" t="s">
        <v>1400</v>
      </c>
      <c r="D3044" t="s">
        <v>1301</v>
      </c>
      <c r="E3044" s="16">
        <v>45796</v>
      </c>
      <c r="F3044">
        <v>4001933856</v>
      </c>
      <c r="G3044" t="s">
        <v>1809</v>
      </c>
      <c r="H3044" t="s">
        <v>1839</v>
      </c>
      <c r="I3044" t="s">
        <v>1840</v>
      </c>
      <c r="J3044">
        <v>3020232</v>
      </c>
      <c r="K3044">
        <v>6541501</v>
      </c>
      <c r="M3044">
        <v>1</v>
      </c>
      <c r="N3044">
        <v>5.73</v>
      </c>
      <c r="O3044">
        <v>5.73</v>
      </c>
      <c r="P3044" t="s">
        <v>1811</v>
      </c>
      <c r="Q3044" t="s">
        <v>1812</v>
      </c>
      <c r="R3044" s="16">
        <v>45808</v>
      </c>
      <c r="S3044">
        <v>28</v>
      </c>
      <c r="T3044" t="s">
        <v>1813</v>
      </c>
      <c r="U3044" s="16">
        <v>45826</v>
      </c>
      <c r="V3044" s="16">
        <v>45826</v>
      </c>
      <c r="Y3044" s="16">
        <v>45826</v>
      </c>
      <c r="AB3044" t="s">
        <v>6543</v>
      </c>
    </row>
    <row r="3045" spans="1:28" x14ac:dyDescent="0.35">
      <c r="A3045" t="s">
        <v>2784</v>
      </c>
      <c r="B3045" t="s">
        <v>3974</v>
      </c>
      <c r="C3045" t="s">
        <v>1400</v>
      </c>
      <c r="D3045" t="s">
        <v>1301</v>
      </c>
      <c r="E3045" s="16">
        <v>45796</v>
      </c>
      <c r="F3045">
        <v>4001933856</v>
      </c>
      <c r="G3045" t="s">
        <v>1809</v>
      </c>
      <c r="H3045" t="s">
        <v>1832</v>
      </c>
      <c r="I3045" t="s">
        <v>1831</v>
      </c>
      <c r="J3045">
        <v>3020232</v>
      </c>
      <c r="K3045">
        <v>6541501</v>
      </c>
      <c r="M3045">
        <v>17</v>
      </c>
      <c r="N3045">
        <v>2.83</v>
      </c>
      <c r="O3045">
        <v>48.11</v>
      </c>
      <c r="P3045" t="s">
        <v>1811</v>
      </c>
      <c r="Q3045" t="s">
        <v>1812</v>
      </c>
      <c r="R3045" s="16">
        <v>45808</v>
      </c>
      <c r="S3045">
        <v>28</v>
      </c>
      <c r="T3045" t="s">
        <v>1813</v>
      </c>
      <c r="U3045" s="16">
        <v>45826</v>
      </c>
      <c r="V3045" s="16">
        <v>45826</v>
      </c>
      <c r="Y3045" s="16">
        <v>45826</v>
      </c>
      <c r="AB3045" t="s">
        <v>6543</v>
      </c>
    </row>
    <row r="3046" spans="1:28" x14ac:dyDescent="0.35">
      <c r="A3046" t="s">
        <v>2784</v>
      </c>
      <c r="B3046" t="s">
        <v>3974</v>
      </c>
      <c r="C3046" t="s">
        <v>1400</v>
      </c>
      <c r="D3046" t="s">
        <v>1301</v>
      </c>
      <c r="E3046" s="16">
        <v>45796</v>
      </c>
      <c r="F3046">
        <v>4001933856</v>
      </c>
      <c r="G3046" t="s">
        <v>1809</v>
      </c>
      <c r="H3046" t="s">
        <v>1837</v>
      </c>
      <c r="I3046" t="s">
        <v>1838</v>
      </c>
      <c r="J3046">
        <v>3020232</v>
      </c>
      <c r="K3046">
        <v>6541501</v>
      </c>
      <c r="M3046">
        <v>1</v>
      </c>
      <c r="N3046">
        <v>34.15</v>
      </c>
      <c r="O3046">
        <v>34.15</v>
      </c>
      <c r="P3046" t="s">
        <v>1811</v>
      </c>
      <c r="Q3046" t="s">
        <v>1812</v>
      </c>
      <c r="R3046" s="16">
        <v>45808</v>
      </c>
      <c r="S3046">
        <v>28</v>
      </c>
      <c r="T3046" t="s">
        <v>1813</v>
      </c>
      <c r="U3046" s="16">
        <v>45826</v>
      </c>
      <c r="V3046" s="16">
        <v>45826</v>
      </c>
      <c r="Y3046" s="16">
        <v>45826</v>
      </c>
      <c r="AB3046" t="s">
        <v>6543</v>
      </c>
    </row>
    <row r="3047" spans="1:28" x14ac:dyDescent="0.35">
      <c r="A3047" t="s">
        <v>2784</v>
      </c>
      <c r="B3047" t="s">
        <v>3974</v>
      </c>
      <c r="C3047" t="s">
        <v>1400</v>
      </c>
      <c r="D3047" t="s">
        <v>1301</v>
      </c>
      <c r="E3047" s="16">
        <v>45796</v>
      </c>
      <c r="F3047">
        <v>4001933856</v>
      </c>
      <c r="G3047" t="s">
        <v>1809</v>
      </c>
      <c r="H3047" t="s">
        <v>1836</v>
      </c>
      <c r="I3047" t="s">
        <v>1823</v>
      </c>
      <c r="J3047">
        <v>3020232</v>
      </c>
      <c r="K3047">
        <v>6541501</v>
      </c>
      <c r="M3047">
        <v>1</v>
      </c>
      <c r="N3047">
        <v>1.31</v>
      </c>
      <c r="O3047">
        <v>1.31</v>
      </c>
      <c r="P3047" t="s">
        <v>1811</v>
      </c>
      <c r="Q3047" t="s">
        <v>1812</v>
      </c>
      <c r="R3047" s="16">
        <v>45808</v>
      </c>
      <c r="S3047">
        <v>28</v>
      </c>
      <c r="T3047" t="s">
        <v>1813</v>
      </c>
      <c r="U3047" s="16">
        <v>45826</v>
      </c>
      <c r="V3047" s="16">
        <v>45826</v>
      </c>
      <c r="Y3047" s="16">
        <v>45826</v>
      </c>
      <c r="AB3047" t="s">
        <v>6543</v>
      </c>
    </row>
    <row r="3048" spans="1:28" x14ac:dyDescent="0.35">
      <c r="A3048" t="s">
        <v>2784</v>
      </c>
      <c r="B3048" t="s">
        <v>3974</v>
      </c>
      <c r="C3048" t="s">
        <v>1400</v>
      </c>
      <c r="D3048" t="s">
        <v>1301</v>
      </c>
      <c r="E3048" s="16">
        <v>45796</v>
      </c>
      <c r="F3048">
        <v>4001933856</v>
      </c>
      <c r="G3048" t="s">
        <v>1809</v>
      </c>
      <c r="H3048" t="s">
        <v>1849</v>
      </c>
      <c r="I3048" t="s">
        <v>1825</v>
      </c>
      <c r="J3048">
        <v>3020232</v>
      </c>
      <c r="K3048">
        <v>6541501</v>
      </c>
      <c r="M3048">
        <v>4</v>
      </c>
      <c r="N3048">
        <v>3.08</v>
      </c>
      <c r="O3048">
        <v>12.32</v>
      </c>
      <c r="P3048" t="s">
        <v>1811</v>
      </c>
      <c r="Q3048" t="s">
        <v>1812</v>
      </c>
      <c r="R3048" s="16">
        <v>45808</v>
      </c>
      <c r="S3048">
        <v>28</v>
      </c>
      <c r="T3048" t="s">
        <v>1813</v>
      </c>
      <c r="U3048" s="16">
        <v>45826</v>
      </c>
      <c r="V3048" s="16">
        <v>45826</v>
      </c>
      <c r="Y3048" s="16">
        <v>45826</v>
      </c>
      <c r="AB3048" t="s">
        <v>6543</v>
      </c>
    </row>
    <row r="3049" spans="1:28" x14ac:dyDescent="0.35">
      <c r="A3049" t="s">
        <v>2568</v>
      </c>
      <c r="B3049" t="s">
        <v>2569</v>
      </c>
      <c r="C3049" t="s">
        <v>115</v>
      </c>
      <c r="D3049" t="s">
        <v>114</v>
      </c>
      <c r="E3049" s="16">
        <v>45807</v>
      </c>
      <c r="F3049">
        <v>4001948331</v>
      </c>
      <c r="G3049" t="s">
        <v>1809</v>
      </c>
      <c r="H3049" t="s">
        <v>2529</v>
      </c>
      <c r="I3049" t="s">
        <v>1825</v>
      </c>
      <c r="J3049">
        <v>3087319</v>
      </c>
      <c r="K3049">
        <v>6591311</v>
      </c>
      <c r="M3049">
        <v>8</v>
      </c>
      <c r="N3049">
        <v>8.4</v>
      </c>
      <c r="O3049">
        <v>67.2</v>
      </c>
      <c r="P3049" t="s">
        <v>1811</v>
      </c>
      <c r="Q3049" t="s">
        <v>1812</v>
      </c>
      <c r="R3049" s="16">
        <v>45817</v>
      </c>
      <c r="S3049">
        <v>26</v>
      </c>
      <c r="T3049" t="s">
        <v>1813</v>
      </c>
      <c r="U3049" s="16">
        <v>45828</v>
      </c>
      <c r="V3049" s="16">
        <v>45828</v>
      </c>
      <c r="Y3049" s="16">
        <v>45828</v>
      </c>
      <c r="AB3049" t="s">
        <v>6086</v>
      </c>
    </row>
    <row r="3050" spans="1:28" x14ac:dyDescent="0.35">
      <c r="A3050" t="s">
        <v>2568</v>
      </c>
      <c r="B3050" t="s">
        <v>2569</v>
      </c>
      <c r="C3050" t="s">
        <v>115</v>
      </c>
      <c r="D3050" t="s">
        <v>114</v>
      </c>
      <c r="E3050" s="16">
        <v>45807</v>
      </c>
      <c r="F3050">
        <v>4001948331</v>
      </c>
      <c r="G3050" t="s">
        <v>1809</v>
      </c>
      <c r="H3050" t="s">
        <v>5760</v>
      </c>
      <c r="I3050" t="s">
        <v>1852</v>
      </c>
      <c r="J3050">
        <v>3087319</v>
      </c>
      <c r="K3050">
        <v>6591311</v>
      </c>
      <c r="M3050">
        <v>1</v>
      </c>
      <c r="N3050">
        <v>12.81</v>
      </c>
      <c r="O3050">
        <v>12.81</v>
      </c>
      <c r="P3050" t="s">
        <v>1811</v>
      </c>
      <c r="Q3050" t="s">
        <v>1812</v>
      </c>
      <c r="R3050" s="16">
        <v>45817</v>
      </c>
      <c r="S3050">
        <v>26</v>
      </c>
      <c r="T3050" t="s">
        <v>1813</v>
      </c>
      <c r="U3050" s="16">
        <v>45828</v>
      </c>
      <c r="V3050" s="16">
        <v>45828</v>
      </c>
      <c r="Y3050" s="16">
        <v>45828</v>
      </c>
      <c r="AB3050" t="s">
        <v>6086</v>
      </c>
    </row>
    <row r="3051" spans="1:28" x14ac:dyDescent="0.35">
      <c r="A3051" t="s">
        <v>2568</v>
      </c>
      <c r="B3051" t="s">
        <v>2569</v>
      </c>
      <c r="C3051" t="s">
        <v>115</v>
      </c>
      <c r="D3051" t="s">
        <v>114</v>
      </c>
      <c r="E3051" s="16">
        <v>45807</v>
      </c>
      <c r="F3051">
        <v>4001948331</v>
      </c>
      <c r="G3051" t="s">
        <v>1809</v>
      </c>
      <c r="H3051" t="s">
        <v>5761</v>
      </c>
      <c r="I3051" t="s">
        <v>1852</v>
      </c>
      <c r="J3051">
        <v>3087319</v>
      </c>
      <c r="K3051">
        <v>6591311</v>
      </c>
      <c r="M3051">
        <v>2</v>
      </c>
      <c r="N3051">
        <v>12.39</v>
      </c>
      <c r="O3051">
        <v>24.78</v>
      </c>
      <c r="P3051" t="s">
        <v>1811</v>
      </c>
      <c r="Q3051" t="s">
        <v>1812</v>
      </c>
      <c r="R3051" s="16">
        <v>45817</v>
      </c>
      <c r="S3051">
        <v>26</v>
      </c>
      <c r="T3051" t="s">
        <v>1813</v>
      </c>
      <c r="U3051" s="16">
        <v>45828</v>
      </c>
      <c r="V3051" s="16">
        <v>45828</v>
      </c>
      <c r="Y3051" s="16">
        <v>45828</v>
      </c>
      <c r="AB3051" t="s">
        <v>6086</v>
      </c>
    </row>
    <row r="3052" spans="1:28" x14ac:dyDescent="0.35">
      <c r="A3052" t="s">
        <v>2568</v>
      </c>
      <c r="B3052" t="s">
        <v>2569</v>
      </c>
      <c r="C3052" t="s">
        <v>115</v>
      </c>
      <c r="D3052" t="s">
        <v>114</v>
      </c>
      <c r="E3052" s="16">
        <v>45807</v>
      </c>
      <c r="F3052">
        <v>4001948331</v>
      </c>
      <c r="G3052" t="s">
        <v>1809</v>
      </c>
      <c r="H3052" t="s">
        <v>2043</v>
      </c>
      <c r="I3052" t="s">
        <v>1826</v>
      </c>
      <c r="J3052">
        <v>3087319</v>
      </c>
      <c r="K3052">
        <v>6591311</v>
      </c>
      <c r="M3052">
        <v>14</v>
      </c>
      <c r="N3052">
        <v>13.13</v>
      </c>
      <c r="O3052">
        <v>183.82</v>
      </c>
      <c r="P3052" t="s">
        <v>1811</v>
      </c>
      <c r="Q3052" t="s">
        <v>1812</v>
      </c>
      <c r="R3052" s="16">
        <v>45817</v>
      </c>
      <c r="S3052">
        <v>26</v>
      </c>
      <c r="T3052" t="s">
        <v>1813</v>
      </c>
      <c r="U3052" s="16">
        <v>45828</v>
      </c>
      <c r="V3052" s="16">
        <v>45828</v>
      </c>
      <c r="Y3052" s="16">
        <v>45828</v>
      </c>
      <c r="AB3052" t="s">
        <v>6086</v>
      </c>
    </row>
    <row r="3053" spans="1:28" x14ac:dyDescent="0.35">
      <c r="A3053" t="s">
        <v>2568</v>
      </c>
      <c r="B3053" t="s">
        <v>2569</v>
      </c>
      <c r="C3053" t="s">
        <v>115</v>
      </c>
      <c r="D3053" t="s">
        <v>114</v>
      </c>
      <c r="E3053" s="16">
        <v>45807</v>
      </c>
      <c r="F3053">
        <v>4001948331</v>
      </c>
      <c r="G3053" t="s">
        <v>1809</v>
      </c>
      <c r="H3053" t="s">
        <v>1959</v>
      </c>
      <c r="I3053" t="s">
        <v>1831</v>
      </c>
      <c r="J3053">
        <v>3087319</v>
      </c>
      <c r="K3053">
        <v>6591311</v>
      </c>
      <c r="M3053">
        <v>3</v>
      </c>
      <c r="N3053">
        <v>13.77</v>
      </c>
      <c r="O3053">
        <v>41.31</v>
      </c>
      <c r="P3053" t="s">
        <v>1811</v>
      </c>
      <c r="Q3053" t="s">
        <v>1812</v>
      </c>
      <c r="R3053" s="16">
        <v>45817</v>
      </c>
      <c r="S3053">
        <v>26</v>
      </c>
      <c r="T3053" t="s">
        <v>1813</v>
      </c>
      <c r="U3053" s="16">
        <v>45828</v>
      </c>
      <c r="V3053" s="16">
        <v>45828</v>
      </c>
      <c r="Y3053" s="16">
        <v>45828</v>
      </c>
      <c r="AB3053" t="s">
        <v>6086</v>
      </c>
    </row>
    <row r="3054" spans="1:28" x14ac:dyDescent="0.35">
      <c r="A3054" t="s">
        <v>2568</v>
      </c>
      <c r="B3054" t="s">
        <v>2569</v>
      </c>
      <c r="C3054" t="s">
        <v>115</v>
      </c>
      <c r="D3054" t="s">
        <v>114</v>
      </c>
      <c r="E3054" s="16">
        <v>45807</v>
      </c>
      <c r="F3054">
        <v>4001948331</v>
      </c>
      <c r="G3054" t="s">
        <v>1809</v>
      </c>
      <c r="H3054" t="s">
        <v>4171</v>
      </c>
      <c r="I3054" t="s">
        <v>1865</v>
      </c>
      <c r="J3054">
        <v>3087319</v>
      </c>
      <c r="K3054">
        <v>6591311</v>
      </c>
      <c r="M3054">
        <v>1</v>
      </c>
      <c r="N3054">
        <v>6.77</v>
      </c>
      <c r="O3054">
        <v>6.77</v>
      </c>
      <c r="P3054" t="s">
        <v>1811</v>
      </c>
      <c r="Q3054" t="s">
        <v>1812</v>
      </c>
      <c r="R3054" s="16">
        <v>45817</v>
      </c>
      <c r="S3054">
        <v>26</v>
      </c>
      <c r="T3054" t="s">
        <v>1813</v>
      </c>
      <c r="U3054" s="16">
        <v>45828</v>
      </c>
      <c r="V3054" s="16">
        <v>45828</v>
      </c>
      <c r="Y3054" s="16">
        <v>45828</v>
      </c>
      <c r="AB3054" t="s">
        <v>6086</v>
      </c>
    </row>
    <row r="3055" spans="1:28" x14ac:dyDescent="0.35">
      <c r="A3055" t="s">
        <v>2568</v>
      </c>
      <c r="B3055" t="s">
        <v>2569</v>
      </c>
      <c r="C3055" t="s">
        <v>115</v>
      </c>
      <c r="D3055" t="s">
        <v>114</v>
      </c>
      <c r="E3055" s="16">
        <v>45807</v>
      </c>
      <c r="F3055">
        <v>4001948331</v>
      </c>
      <c r="G3055" t="s">
        <v>1809</v>
      </c>
      <c r="H3055" t="s">
        <v>2373</v>
      </c>
      <c r="I3055" t="s">
        <v>1835</v>
      </c>
      <c r="J3055">
        <v>3087319</v>
      </c>
      <c r="K3055">
        <v>6591311</v>
      </c>
      <c r="M3055">
        <v>2</v>
      </c>
      <c r="N3055">
        <v>107.38</v>
      </c>
      <c r="O3055">
        <v>214.76</v>
      </c>
      <c r="P3055" t="s">
        <v>1811</v>
      </c>
      <c r="Q3055" t="s">
        <v>1812</v>
      </c>
      <c r="R3055" s="16">
        <v>45817</v>
      </c>
      <c r="S3055">
        <v>26</v>
      </c>
      <c r="T3055" t="s">
        <v>1813</v>
      </c>
      <c r="U3055" s="16">
        <v>45828</v>
      </c>
      <c r="V3055" s="16">
        <v>45828</v>
      </c>
      <c r="Y3055" s="16">
        <v>45828</v>
      </c>
      <c r="AB3055" t="s">
        <v>6086</v>
      </c>
    </row>
    <row r="3056" spans="1:28" x14ac:dyDescent="0.35">
      <c r="A3056" t="s">
        <v>2568</v>
      </c>
      <c r="B3056" t="s">
        <v>2569</v>
      </c>
      <c r="C3056" t="s">
        <v>115</v>
      </c>
      <c r="D3056" t="s">
        <v>114</v>
      </c>
      <c r="E3056" s="16">
        <v>45807</v>
      </c>
      <c r="F3056">
        <v>4001948331</v>
      </c>
      <c r="G3056" t="s">
        <v>1809</v>
      </c>
      <c r="H3056" t="s">
        <v>1962</v>
      </c>
      <c r="I3056" t="s">
        <v>1831</v>
      </c>
      <c r="J3056">
        <v>3087319</v>
      </c>
      <c r="K3056">
        <v>6591311</v>
      </c>
      <c r="M3056">
        <v>10</v>
      </c>
      <c r="N3056">
        <v>6.18</v>
      </c>
      <c r="O3056">
        <v>61.8</v>
      </c>
      <c r="P3056" t="s">
        <v>1811</v>
      </c>
      <c r="Q3056" t="s">
        <v>1812</v>
      </c>
      <c r="R3056" s="16">
        <v>45817</v>
      </c>
      <c r="S3056">
        <v>26</v>
      </c>
      <c r="T3056" t="s">
        <v>1813</v>
      </c>
      <c r="U3056" s="16">
        <v>45828</v>
      </c>
      <c r="V3056" s="16">
        <v>45828</v>
      </c>
      <c r="Y3056" s="16">
        <v>45828</v>
      </c>
      <c r="AB3056" t="s">
        <v>6086</v>
      </c>
    </row>
    <row r="3057" spans="1:28" x14ac:dyDescent="0.35">
      <c r="A3057" t="s">
        <v>2568</v>
      </c>
      <c r="B3057" t="s">
        <v>2569</v>
      </c>
      <c r="C3057" t="s">
        <v>115</v>
      </c>
      <c r="D3057" t="s">
        <v>114</v>
      </c>
      <c r="E3057" s="16">
        <v>45807</v>
      </c>
      <c r="F3057">
        <v>4001948331</v>
      </c>
      <c r="G3057" t="s">
        <v>1809</v>
      </c>
      <c r="H3057" t="s">
        <v>5764</v>
      </c>
      <c r="I3057" t="s">
        <v>2106</v>
      </c>
      <c r="J3057">
        <v>3087319</v>
      </c>
      <c r="K3057">
        <v>6591311</v>
      </c>
      <c r="M3057">
        <v>1</v>
      </c>
      <c r="N3057">
        <v>151.16</v>
      </c>
      <c r="O3057">
        <v>151.16</v>
      </c>
      <c r="P3057" t="s">
        <v>1811</v>
      </c>
      <c r="Q3057" t="s">
        <v>1812</v>
      </c>
      <c r="R3057" s="16">
        <v>45817</v>
      </c>
      <c r="S3057">
        <v>26</v>
      </c>
      <c r="T3057" t="s">
        <v>1813</v>
      </c>
      <c r="U3057" s="16">
        <v>45828</v>
      </c>
      <c r="V3057" s="16">
        <v>45828</v>
      </c>
      <c r="Y3057" s="16">
        <v>45828</v>
      </c>
      <c r="AB3057" t="s">
        <v>6086</v>
      </c>
    </row>
    <row r="3058" spans="1:28" x14ac:dyDescent="0.35">
      <c r="A3058" t="s">
        <v>2568</v>
      </c>
      <c r="B3058" t="s">
        <v>2569</v>
      </c>
      <c r="C3058" t="s">
        <v>115</v>
      </c>
      <c r="D3058" t="s">
        <v>114</v>
      </c>
      <c r="E3058" s="16">
        <v>45807</v>
      </c>
      <c r="F3058">
        <v>4001948331</v>
      </c>
      <c r="G3058" t="s">
        <v>1809</v>
      </c>
      <c r="H3058" t="s">
        <v>5765</v>
      </c>
      <c r="I3058" t="s">
        <v>4140</v>
      </c>
      <c r="J3058">
        <v>3087319</v>
      </c>
      <c r="K3058">
        <v>6591311</v>
      </c>
      <c r="M3058">
        <v>2</v>
      </c>
      <c r="N3058">
        <v>10.38</v>
      </c>
      <c r="O3058">
        <v>20.76</v>
      </c>
      <c r="P3058" t="s">
        <v>1811</v>
      </c>
      <c r="Q3058" t="s">
        <v>1812</v>
      </c>
      <c r="R3058" s="16">
        <v>45817</v>
      </c>
      <c r="S3058">
        <v>26</v>
      </c>
      <c r="T3058" t="s">
        <v>1813</v>
      </c>
      <c r="U3058" s="16">
        <v>45828</v>
      </c>
      <c r="V3058" s="16">
        <v>45828</v>
      </c>
      <c r="Y3058" s="16">
        <v>45828</v>
      </c>
      <c r="AB3058" t="s">
        <v>6086</v>
      </c>
    </row>
    <row r="3059" spans="1:28" x14ac:dyDescent="0.35">
      <c r="A3059" t="s">
        <v>2568</v>
      </c>
      <c r="B3059" t="s">
        <v>2569</v>
      </c>
      <c r="C3059" t="s">
        <v>115</v>
      </c>
      <c r="D3059" t="s">
        <v>114</v>
      </c>
      <c r="E3059" s="16">
        <v>45807</v>
      </c>
      <c r="F3059">
        <v>4001948331</v>
      </c>
      <c r="G3059" t="s">
        <v>1809</v>
      </c>
      <c r="H3059" t="s">
        <v>2384</v>
      </c>
      <c r="I3059" t="s">
        <v>1835</v>
      </c>
      <c r="J3059">
        <v>3087319</v>
      </c>
      <c r="K3059">
        <v>6591311</v>
      </c>
      <c r="M3059">
        <v>8</v>
      </c>
      <c r="N3059">
        <v>17.43</v>
      </c>
      <c r="O3059">
        <v>139.44</v>
      </c>
      <c r="P3059" t="s">
        <v>1811</v>
      </c>
      <c r="Q3059" t="s">
        <v>1812</v>
      </c>
      <c r="R3059" s="16">
        <v>45817</v>
      </c>
      <c r="S3059">
        <v>26</v>
      </c>
      <c r="T3059" t="s">
        <v>1813</v>
      </c>
      <c r="U3059" s="16">
        <v>45828</v>
      </c>
      <c r="V3059" s="16">
        <v>45828</v>
      </c>
      <c r="Y3059" s="16">
        <v>45828</v>
      </c>
      <c r="AB3059" t="s">
        <v>6086</v>
      </c>
    </row>
    <row r="3060" spans="1:28" x14ac:dyDescent="0.35">
      <c r="A3060" t="s">
        <v>2568</v>
      </c>
      <c r="B3060" t="s">
        <v>2569</v>
      </c>
      <c r="C3060" t="s">
        <v>115</v>
      </c>
      <c r="D3060" t="s">
        <v>114</v>
      </c>
      <c r="E3060" s="16">
        <v>45807</v>
      </c>
      <c r="F3060">
        <v>4001948331</v>
      </c>
      <c r="G3060" t="s">
        <v>1809</v>
      </c>
      <c r="H3060" t="s">
        <v>2515</v>
      </c>
      <c r="I3060" t="s">
        <v>1835</v>
      </c>
      <c r="J3060">
        <v>3087319</v>
      </c>
      <c r="K3060">
        <v>6591311</v>
      </c>
      <c r="M3060">
        <v>8</v>
      </c>
      <c r="N3060">
        <v>16.18</v>
      </c>
      <c r="O3060">
        <v>129.44</v>
      </c>
      <c r="P3060" t="s">
        <v>1811</v>
      </c>
      <c r="Q3060" t="s">
        <v>1812</v>
      </c>
      <c r="R3060" s="16">
        <v>45817</v>
      </c>
      <c r="S3060">
        <v>26</v>
      </c>
      <c r="T3060" t="s">
        <v>1813</v>
      </c>
      <c r="U3060" s="16">
        <v>45828</v>
      </c>
      <c r="V3060" s="16">
        <v>45828</v>
      </c>
      <c r="Y3060" s="16">
        <v>45828</v>
      </c>
      <c r="AB3060" t="s">
        <v>6086</v>
      </c>
    </row>
    <row r="3061" spans="1:28" x14ac:dyDescent="0.35">
      <c r="A3061" t="s">
        <v>2568</v>
      </c>
      <c r="B3061" t="s">
        <v>2569</v>
      </c>
      <c r="C3061" t="s">
        <v>115</v>
      </c>
      <c r="D3061" t="s">
        <v>114</v>
      </c>
      <c r="E3061" s="16">
        <v>45807</v>
      </c>
      <c r="F3061">
        <v>4001948331</v>
      </c>
      <c r="G3061" t="s">
        <v>1809</v>
      </c>
      <c r="H3061" t="s">
        <v>5766</v>
      </c>
      <c r="I3061" t="s">
        <v>2654</v>
      </c>
      <c r="J3061">
        <v>3087319</v>
      </c>
      <c r="K3061">
        <v>6591311</v>
      </c>
      <c r="M3061">
        <v>8</v>
      </c>
      <c r="N3061">
        <v>16.420000000000002</v>
      </c>
      <c r="O3061">
        <v>131.36000000000001</v>
      </c>
      <c r="P3061" t="s">
        <v>1811</v>
      </c>
      <c r="Q3061" t="s">
        <v>1812</v>
      </c>
      <c r="R3061" s="16">
        <v>45817</v>
      </c>
      <c r="S3061">
        <v>26</v>
      </c>
      <c r="T3061" t="s">
        <v>1813</v>
      </c>
      <c r="U3061" s="16">
        <v>45828</v>
      </c>
      <c r="V3061" s="16">
        <v>45828</v>
      </c>
      <c r="Y3061" s="16">
        <v>45828</v>
      </c>
      <c r="AB3061" t="s">
        <v>6086</v>
      </c>
    </row>
    <row r="3062" spans="1:28" x14ac:dyDescent="0.35">
      <c r="A3062" t="s">
        <v>2568</v>
      </c>
      <c r="B3062" t="s">
        <v>2569</v>
      </c>
      <c r="C3062" t="s">
        <v>115</v>
      </c>
      <c r="D3062" t="s">
        <v>114</v>
      </c>
      <c r="E3062" s="16">
        <v>45807</v>
      </c>
      <c r="F3062">
        <v>4001948331</v>
      </c>
      <c r="G3062" t="s">
        <v>1809</v>
      </c>
      <c r="H3062" t="s">
        <v>1965</v>
      </c>
      <c r="I3062" t="s">
        <v>1831</v>
      </c>
      <c r="J3062">
        <v>3087319</v>
      </c>
      <c r="K3062">
        <v>6591311</v>
      </c>
      <c r="M3062">
        <v>1</v>
      </c>
      <c r="N3062">
        <v>17.82</v>
      </c>
      <c r="O3062">
        <v>17.82</v>
      </c>
      <c r="P3062" t="s">
        <v>1811</v>
      </c>
      <c r="Q3062" t="s">
        <v>1812</v>
      </c>
      <c r="R3062" s="16">
        <v>45817</v>
      </c>
      <c r="S3062">
        <v>26</v>
      </c>
      <c r="T3062" t="s">
        <v>1813</v>
      </c>
      <c r="U3062" s="16">
        <v>45828</v>
      </c>
      <c r="V3062" s="16">
        <v>45828</v>
      </c>
      <c r="Y3062" s="16">
        <v>45828</v>
      </c>
      <c r="AB3062" t="s">
        <v>6086</v>
      </c>
    </row>
    <row r="3063" spans="1:28" x14ac:dyDescent="0.35">
      <c r="A3063" t="s">
        <v>2568</v>
      </c>
      <c r="B3063" t="s">
        <v>2569</v>
      </c>
      <c r="C3063" t="s">
        <v>115</v>
      </c>
      <c r="D3063" t="s">
        <v>114</v>
      </c>
      <c r="E3063" s="16">
        <v>45807</v>
      </c>
      <c r="F3063">
        <v>4001948331</v>
      </c>
      <c r="G3063" t="s">
        <v>1809</v>
      </c>
      <c r="H3063" t="s">
        <v>2166</v>
      </c>
      <c r="I3063" t="s">
        <v>1831</v>
      </c>
      <c r="J3063">
        <v>3087319</v>
      </c>
      <c r="K3063">
        <v>6591311</v>
      </c>
      <c r="M3063">
        <v>1</v>
      </c>
      <c r="N3063">
        <v>21.86</v>
      </c>
      <c r="O3063">
        <v>21.86</v>
      </c>
      <c r="P3063" t="s">
        <v>1811</v>
      </c>
      <c r="Q3063" t="s">
        <v>1812</v>
      </c>
      <c r="R3063" s="16">
        <v>45817</v>
      </c>
      <c r="S3063">
        <v>26</v>
      </c>
      <c r="T3063" t="s">
        <v>1813</v>
      </c>
      <c r="U3063" s="16">
        <v>45828</v>
      </c>
      <c r="V3063" s="16">
        <v>45828</v>
      </c>
      <c r="Y3063" s="16">
        <v>45828</v>
      </c>
      <c r="AB3063" t="s">
        <v>6086</v>
      </c>
    </row>
    <row r="3064" spans="1:28" x14ac:dyDescent="0.35">
      <c r="A3064" t="s">
        <v>2568</v>
      </c>
      <c r="B3064" t="s">
        <v>2569</v>
      </c>
      <c r="C3064" t="s">
        <v>115</v>
      </c>
      <c r="D3064" t="s">
        <v>114</v>
      </c>
      <c r="E3064" s="16">
        <v>45807</v>
      </c>
      <c r="F3064">
        <v>4001948331</v>
      </c>
      <c r="G3064" t="s">
        <v>1809</v>
      </c>
      <c r="H3064" t="s">
        <v>5768</v>
      </c>
      <c r="I3064" t="s">
        <v>2106</v>
      </c>
      <c r="J3064">
        <v>3087319</v>
      </c>
      <c r="K3064">
        <v>6591311</v>
      </c>
      <c r="M3064">
        <v>1</v>
      </c>
      <c r="N3064">
        <v>488.82</v>
      </c>
      <c r="O3064">
        <v>488.82</v>
      </c>
      <c r="P3064" t="s">
        <v>1811</v>
      </c>
      <c r="Q3064" t="s">
        <v>1812</v>
      </c>
      <c r="R3064" s="16">
        <v>45817</v>
      </c>
      <c r="S3064">
        <v>26</v>
      </c>
      <c r="T3064" t="s">
        <v>1813</v>
      </c>
      <c r="U3064" s="16">
        <v>45828</v>
      </c>
      <c r="V3064" s="16">
        <v>45828</v>
      </c>
      <c r="Y3064" s="16">
        <v>45828</v>
      </c>
      <c r="AB3064" t="s">
        <v>6086</v>
      </c>
    </row>
    <row r="3065" spans="1:28" x14ac:dyDescent="0.35">
      <c r="A3065" t="s">
        <v>2568</v>
      </c>
      <c r="B3065" t="s">
        <v>2569</v>
      </c>
      <c r="C3065" t="s">
        <v>115</v>
      </c>
      <c r="D3065" t="s">
        <v>114</v>
      </c>
      <c r="E3065" s="16">
        <v>45807</v>
      </c>
      <c r="F3065">
        <v>4001948331</v>
      </c>
      <c r="G3065" t="s">
        <v>1809</v>
      </c>
      <c r="H3065" t="s">
        <v>5769</v>
      </c>
      <c r="I3065" t="s">
        <v>2106</v>
      </c>
      <c r="J3065">
        <v>3087319</v>
      </c>
      <c r="K3065">
        <v>6591311</v>
      </c>
      <c r="M3065">
        <v>1</v>
      </c>
      <c r="N3065">
        <v>363.16</v>
      </c>
      <c r="O3065">
        <v>363.16</v>
      </c>
      <c r="P3065" t="s">
        <v>1811</v>
      </c>
      <c r="Q3065" t="s">
        <v>1812</v>
      </c>
      <c r="R3065" s="16">
        <v>45817</v>
      </c>
      <c r="S3065">
        <v>26</v>
      </c>
      <c r="T3065" t="s">
        <v>1813</v>
      </c>
      <c r="U3065" s="16">
        <v>45828</v>
      </c>
      <c r="V3065" s="16">
        <v>45828</v>
      </c>
      <c r="Y3065" s="16">
        <v>45828</v>
      </c>
      <c r="AB3065" t="s">
        <v>6086</v>
      </c>
    </row>
    <row r="3066" spans="1:28" x14ac:dyDescent="0.35">
      <c r="A3066" t="s">
        <v>2568</v>
      </c>
      <c r="B3066" t="s">
        <v>2569</v>
      </c>
      <c r="C3066" t="s">
        <v>115</v>
      </c>
      <c r="D3066" t="s">
        <v>114</v>
      </c>
      <c r="E3066" s="16">
        <v>45807</v>
      </c>
      <c r="F3066">
        <v>4001948331</v>
      </c>
      <c r="G3066" t="s">
        <v>1809</v>
      </c>
      <c r="H3066" t="s">
        <v>5770</v>
      </c>
      <c r="I3066" t="s">
        <v>2106</v>
      </c>
      <c r="J3066">
        <v>3087319</v>
      </c>
      <c r="K3066">
        <v>6591311</v>
      </c>
      <c r="M3066">
        <v>1</v>
      </c>
      <c r="N3066">
        <v>162.41</v>
      </c>
      <c r="O3066">
        <v>162.41</v>
      </c>
      <c r="P3066" t="s">
        <v>1811</v>
      </c>
      <c r="Q3066" t="s">
        <v>1812</v>
      </c>
      <c r="R3066" s="16">
        <v>45817</v>
      </c>
      <c r="S3066">
        <v>26</v>
      </c>
      <c r="T3066" t="s">
        <v>1813</v>
      </c>
      <c r="U3066" s="16">
        <v>45828</v>
      </c>
      <c r="V3066" s="16">
        <v>45828</v>
      </c>
      <c r="Y3066" s="16">
        <v>45828</v>
      </c>
      <c r="AB3066" t="s">
        <v>6086</v>
      </c>
    </row>
    <row r="3067" spans="1:28" x14ac:dyDescent="0.35">
      <c r="A3067" t="s">
        <v>2568</v>
      </c>
      <c r="B3067" t="s">
        <v>2569</v>
      </c>
      <c r="C3067" t="s">
        <v>115</v>
      </c>
      <c r="D3067" t="s">
        <v>114</v>
      </c>
      <c r="E3067" s="16">
        <v>45807</v>
      </c>
      <c r="F3067">
        <v>4001948331</v>
      </c>
      <c r="G3067" t="s">
        <v>1809</v>
      </c>
      <c r="H3067" t="s">
        <v>5771</v>
      </c>
      <c r="I3067" t="s">
        <v>2106</v>
      </c>
      <c r="J3067">
        <v>3087319</v>
      </c>
      <c r="K3067">
        <v>6591311</v>
      </c>
      <c r="M3067">
        <v>1</v>
      </c>
      <c r="N3067">
        <v>119.18</v>
      </c>
      <c r="O3067">
        <v>119.18</v>
      </c>
      <c r="P3067" t="s">
        <v>1811</v>
      </c>
      <c r="Q3067" t="s">
        <v>1812</v>
      </c>
      <c r="R3067" s="16">
        <v>45817</v>
      </c>
      <c r="S3067">
        <v>26</v>
      </c>
      <c r="T3067" t="s">
        <v>1813</v>
      </c>
      <c r="U3067" s="16">
        <v>45828</v>
      </c>
      <c r="V3067" s="16">
        <v>45828</v>
      </c>
      <c r="Y3067" s="16">
        <v>45828</v>
      </c>
      <c r="AB3067" t="s">
        <v>6086</v>
      </c>
    </row>
    <row r="3068" spans="1:28" x14ac:dyDescent="0.35">
      <c r="A3068" t="s">
        <v>2568</v>
      </c>
      <c r="B3068" t="s">
        <v>2569</v>
      </c>
      <c r="C3068" t="s">
        <v>115</v>
      </c>
      <c r="D3068" t="s">
        <v>114</v>
      </c>
      <c r="E3068" s="16">
        <v>45807</v>
      </c>
      <c r="F3068">
        <v>4001948331</v>
      </c>
      <c r="G3068" t="s">
        <v>1809</v>
      </c>
      <c r="H3068" t="s">
        <v>5774</v>
      </c>
      <c r="I3068" t="s">
        <v>2032</v>
      </c>
      <c r="J3068">
        <v>3087319</v>
      </c>
      <c r="K3068">
        <v>6591311</v>
      </c>
      <c r="M3068">
        <v>1</v>
      </c>
      <c r="N3068">
        <v>3590.13</v>
      </c>
      <c r="O3068">
        <v>3590.13</v>
      </c>
      <c r="P3068" t="s">
        <v>1811</v>
      </c>
      <c r="Q3068" t="s">
        <v>1812</v>
      </c>
      <c r="R3068" s="16">
        <v>45817</v>
      </c>
      <c r="S3068">
        <v>26</v>
      </c>
      <c r="T3068" t="s">
        <v>1813</v>
      </c>
      <c r="U3068" s="16">
        <v>45828</v>
      </c>
      <c r="V3068" s="16">
        <v>45828</v>
      </c>
      <c r="Y3068" s="16">
        <v>45828</v>
      </c>
      <c r="AB3068" t="s">
        <v>6086</v>
      </c>
    </row>
    <row r="3069" spans="1:28" x14ac:dyDescent="0.35">
      <c r="A3069" t="s">
        <v>2568</v>
      </c>
      <c r="B3069" t="s">
        <v>2569</v>
      </c>
      <c r="C3069" t="s">
        <v>115</v>
      </c>
      <c r="D3069" t="s">
        <v>114</v>
      </c>
      <c r="E3069" s="16">
        <v>45807</v>
      </c>
      <c r="F3069">
        <v>4001948331</v>
      </c>
      <c r="G3069" t="s">
        <v>1809</v>
      </c>
      <c r="H3069" t="s">
        <v>5775</v>
      </c>
      <c r="I3069" t="s">
        <v>2106</v>
      </c>
      <c r="J3069">
        <v>3087319</v>
      </c>
      <c r="K3069">
        <v>6591311</v>
      </c>
      <c r="M3069">
        <v>1</v>
      </c>
      <c r="N3069">
        <v>240.58</v>
      </c>
      <c r="O3069">
        <v>240.58</v>
      </c>
      <c r="P3069" t="s">
        <v>1811</v>
      </c>
      <c r="Q3069" t="s">
        <v>1812</v>
      </c>
      <c r="R3069" s="16">
        <v>45817</v>
      </c>
      <c r="S3069">
        <v>26</v>
      </c>
      <c r="T3069" t="s">
        <v>1813</v>
      </c>
      <c r="U3069" s="16">
        <v>45828</v>
      </c>
      <c r="V3069" s="16">
        <v>45828</v>
      </c>
      <c r="Y3069" s="16">
        <v>45828</v>
      </c>
      <c r="AB3069" t="s">
        <v>6086</v>
      </c>
    </row>
    <row r="3070" spans="1:28" x14ac:dyDescent="0.35">
      <c r="A3070" t="s">
        <v>2568</v>
      </c>
      <c r="B3070" t="s">
        <v>2569</v>
      </c>
      <c r="C3070" t="s">
        <v>115</v>
      </c>
      <c r="D3070" t="s">
        <v>114</v>
      </c>
      <c r="E3070" s="16">
        <v>45807</v>
      </c>
      <c r="F3070">
        <v>4001948331</v>
      </c>
      <c r="G3070" t="s">
        <v>1809</v>
      </c>
      <c r="H3070" t="s">
        <v>2656</v>
      </c>
      <c r="I3070" t="s">
        <v>2106</v>
      </c>
      <c r="J3070">
        <v>3087319</v>
      </c>
      <c r="K3070">
        <v>6591311</v>
      </c>
      <c r="M3070">
        <v>1</v>
      </c>
      <c r="N3070">
        <v>620.01</v>
      </c>
      <c r="O3070">
        <v>620.01</v>
      </c>
      <c r="P3070" t="s">
        <v>1811</v>
      </c>
      <c r="Q3070" t="s">
        <v>1812</v>
      </c>
      <c r="R3070" s="16">
        <v>45817</v>
      </c>
      <c r="S3070">
        <v>26</v>
      </c>
      <c r="T3070" t="s">
        <v>1813</v>
      </c>
      <c r="U3070" s="16">
        <v>45828</v>
      </c>
      <c r="V3070" s="16">
        <v>45828</v>
      </c>
      <c r="Y3070" s="16">
        <v>45828</v>
      </c>
      <c r="AB3070" t="s">
        <v>6086</v>
      </c>
    </row>
    <row r="3071" spans="1:28" x14ac:dyDescent="0.35">
      <c r="A3071" t="s">
        <v>2568</v>
      </c>
      <c r="B3071" t="s">
        <v>2569</v>
      </c>
      <c r="C3071" t="s">
        <v>115</v>
      </c>
      <c r="D3071" t="s">
        <v>114</v>
      </c>
      <c r="E3071" s="16">
        <v>45807</v>
      </c>
      <c r="F3071">
        <v>4001948331</v>
      </c>
      <c r="G3071" t="s">
        <v>1809</v>
      </c>
      <c r="H3071" t="s">
        <v>5776</v>
      </c>
      <c r="I3071" t="s">
        <v>2106</v>
      </c>
      <c r="J3071">
        <v>3087319</v>
      </c>
      <c r="K3071">
        <v>6591311</v>
      </c>
      <c r="M3071">
        <v>1</v>
      </c>
      <c r="N3071">
        <v>376.4</v>
      </c>
      <c r="O3071">
        <v>376.4</v>
      </c>
      <c r="P3071" t="s">
        <v>1811</v>
      </c>
      <c r="Q3071" t="s">
        <v>1812</v>
      </c>
      <c r="R3071" s="16">
        <v>45817</v>
      </c>
      <c r="S3071">
        <v>26</v>
      </c>
      <c r="T3071" t="s">
        <v>1813</v>
      </c>
      <c r="U3071" s="16">
        <v>45828</v>
      </c>
      <c r="V3071" s="16">
        <v>45828</v>
      </c>
      <c r="Y3071" s="16">
        <v>45828</v>
      </c>
      <c r="AB3071" t="s">
        <v>6086</v>
      </c>
    </row>
    <row r="3072" spans="1:28" x14ac:dyDescent="0.35">
      <c r="A3072" t="s">
        <v>2568</v>
      </c>
      <c r="B3072" t="s">
        <v>2569</v>
      </c>
      <c r="C3072" t="s">
        <v>115</v>
      </c>
      <c r="D3072" t="s">
        <v>114</v>
      </c>
      <c r="E3072" s="16">
        <v>45807</v>
      </c>
      <c r="F3072">
        <v>4001948331</v>
      </c>
      <c r="G3072" t="s">
        <v>1809</v>
      </c>
      <c r="H3072" t="s">
        <v>5777</v>
      </c>
      <c r="I3072" t="s">
        <v>2106</v>
      </c>
      <c r="J3072">
        <v>3087319</v>
      </c>
      <c r="K3072">
        <v>6591311</v>
      </c>
      <c r="M3072">
        <v>1</v>
      </c>
      <c r="N3072">
        <v>674.46</v>
      </c>
      <c r="O3072">
        <v>674.46</v>
      </c>
      <c r="P3072" t="s">
        <v>1811</v>
      </c>
      <c r="Q3072" t="s">
        <v>1812</v>
      </c>
      <c r="R3072" s="16">
        <v>45817</v>
      </c>
      <c r="S3072">
        <v>26</v>
      </c>
      <c r="T3072" t="s">
        <v>1813</v>
      </c>
      <c r="U3072" s="16">
        <v>45828</v>
      </c>
      <c r="V3072" s="16">
        <v>45828</v>
      </c>
      <c r="Y3072" s="16">
        <v>45828</v>
      </c>
      <c r="AB3072" t="s">
        <v>6086</v>
      </c>
    </row>
    <row r="3073" spans="1:28" x14ac:dyDescent="0.35">
      <c r="A3073" t="s">
        <v>2568</v>
      </c>
      <c r="B3073" t="s">
        <v>2569</v>
      </c>
      <c r="C3073" t="s">
        <v>115</v>
      </c>
      <c r="D3073" t="s">
        <v>114</v>
      </c>
      <c r="E3073" s="16">
        <v>45807</v>
      </c>
      <c r="F3073">
        <v>4001948331</v>
      </c>
      <c r="G3073" t="s">
        <v>1809</v>
      </c>
      <c r="H3073" t="s">
        <v>2374</v>
      </c>
      <c r="I3073" t="s">
        <v>1835</v>
      </c>
      <c r="J3073">
        <v>3087319</v>
      </c>
      <c r="K3073">
        <v>6591311</v>
      </c>
      <c r="M3073">
        <v>6</v>
      </c>
      <c r="N3073">
        <v>93.38</v>
      </c>
      <c r="O3073">
        <v>560.28</v>
      </c>
      <c r="P3073" t="s">
        <v>1811</v>
      </c>
      <c r="Q3073" t="s">
        <v>1812</v>
      </c>
      <c r="R3073" s="16">
        <v>45817</v>
      </c>
      <c r="S3073">
        <v>26</v>
      </c>
      <c r="T3073" t="s">
        <v>1813</v>
      </c>
      <c r="U3073" s="16">
        <v>45828</v>
      </c>
      <c r="V3073" s="16">
        <v>45828</v>
      </c>
      <c r="Y3073" s="16">
        <v>45828</v>
      </c>
      <c r="AB3073" t="s">
        <v>6086</v>
      </c>
    </row>
    <row r="3074" spans="1:28" x14ac:dyDescent="0.35">
      <c r="A3074" t="s">
        <v>2568</v>
      </c>
      <c r="B3074" t="s">
        <v>2569</v>
      </c>
      <c r="C3074" t="s">
        <v>115</v>
      </c>
      <c r="D3074" t="s">
        <v>114</v>
      </c>
      <c r="E3074" s="16">
        <v>45807</v>
      </c>
      <c r="F3074">
        <v>4001948331</v>
      </c>
      <c r="G3074" t="s">
        <v>1809</v>
      </c>
      <c r="H3074" t="s">
        <v>5779</v>
      </c>
      <c r="I3074" t="s">
        <v>2106</v>
      </c>
      <c r="J3074">
        <v>3087319</v>
      </c>
      <c r="K3074">
        <v>6591311</v>
      </c>
      <c r="M3074">
        <v>1</v>
      </c>
      <c r="N3074">
        <v>233.61</v>
      </c>
      <c r="O3074">
        <v>233.61</v>
      </c>
      <c r="P3074" t="s">
        <v>1811</v>
      </c>
      <c r="Q3074" t="s">
        <v>1812</v>
      </c>
      <c r="R3074" s="16">
        <v>45817</v>
      </c>
      <c r="S3074">
        <v>26</v>
      </c>
      <c r="T3074" t="s">
        <v>1813</v>
      </c>
      <c r="U3074" s="16">
        <v>45828</v>
      </c>
      <c r="V3074" s="16">
        <v>45828</v>
      </c>
      <c r="Y3074" s="16">
        <v>45828</v>
      </c>
      <c r="AB3074" t="s">
        <v>6086</v>
      </c>
    </row>
    <row r="3075" spans="1:28" x14ac:dyDescent="0.35">
      <c r="A3075" t="s">
        <v>2568</v>
      </c>
      <c r="B3075" t="s">
        <v>2569</v>
      </c>
      <c r="C3075" t="s">
        <v>115</v>
      </c>
      <c r="D3075" t="s">
        <v>114</v>
      </c>
      <c r="E3075" s="16">
        <v>45807</v>
      </c>
      <c r="F3075">
        <v>4001948331</v>
      </c>
      <c r="G3075" t="s">
        <v>1809</v>
      </c>
      <c r="H3075" t="s">
        <v>5780</v>
      </c>
      <c r="I3075" t="s">
        <v>2106</v>
      </c>
      <c r="J3075">
        <v>3087319</v>
      </c>
      <c r="K3075">
        <v>6591311</v>
      </c>
      <c r="M3075">
        <v>1</v>
      </c>
      <c r="N3075">
        <v>289.75</v>
      </c>
      <c r="O3075">
        <v>289.75</v>
      </c>
      <c r="P3075" t="s">
        <v>1811</v>
      </c>
      <c r="Q3075" t="s">
        <v>1812</v>
      </c>
      <c r="R3075" s="16">
        <v>45817</v>
      </c>
      <c r="S3075">
        <v>26</v>
      </c>
      <c r="T3075" t="s">
        <v>1813</v>
      </c>
      <c r="U3075" s="16">
        <v>45828</v>
      </c>
      <c r="V3075" s="16">
        <v>45828</v>
      </c>
      <c r="Y3075" s="16">
        <v>45828</v>
      </c>
      <c r="AB3075" t="s">
        <v>6086</v>
      </c>
    </row>
    <row r="3076" spans="1:28" x14ac:dyDescent="0.35">
      <c r="A3076" t="s">
        <v>2568</v>
      </c>
      <c r="B3076" t="s">
        <v>2569</v>
      </c>
      <c r="C3076" t="s">
        <v>115</v>
      </c>
      <c r="D3076" t="s">
        <v>114</v>
      </c>
      <c r="E3076" s="16">
        <v>45807</v>
      </c>
      <c r="F3076">
        <v>4001948331</v>
      </c>
      <c r="G3076" t="s">
        <v>1809</v>
      </c>
      <c r="H3076" t="s">
        <v>5781</v>
      </c>
      <c r="I3076" t="s">
        <v>2106</v>
      </c>
      <c r="J3076">
        <v>3087319</v>
      </c>
      <c r="K3076">
        <v>6591311</v>
      </c>
      <c r="M3076">
        <v>1</v>
      </c>
      <c r="N3076">
        <v>212.92</v>
      </c>
      <c r="O3076">
        <v>212.92</v>
      </c>
      <c r="P3076" t="s">
        <v>1811</v>
      </c>
      <c r="Q3076" t="s">
        <v>1812</v>
      </c>
      <c r="R3076" s="16">
        <v>45817</v>
      </c>
      <c r="S3076">
        <v>26</v>
      </c>
      <c r="T3076" t="s">
        <v>1813</v>
      </c>
      <c r="U3076" s="16">
        <v>45828</v>
      </c>
      <c r="V3076" s="16">
        <v>45828</v>
      </c>
      <c r="Y3076" s="16">
        <v>45828</v>
      </c>
      <c r="AB3076" t="s">
        <v>6086</v>
      </c>
    </row>
    <row r="3077" spans="1:28" x14ac:dyDescent="0.35">
      <c r="A3077" t="s">
        <v>2568</v>
      </c>
      <c r="B3077" t="s">
        <v>2569</v>
      </c>
      <c r="C3077" t="s">
        <v>115</v>
      </c>
      <c r="D3077" t="s">
        <v>114</v>
      </c>
      <c r="E3077" s="16">
        <v>45807</v>
      </c>
      <c r="F3077">
        <v>4001948331</v>
      </c>
      <c r="G3077" t="s">
        <v>1809</v>
      </c>
      <c r="H3077" t="s">
        <v>2158</v>
      </c>
      <c r="I3077" t="s">
        <v>2159</v>
      </c>
      <c r="J3077">
        <v>3087319</v>
      </c>
      <c r="K3077">
        <v>6591311</v>
      </c>
      <c r="M3077">
        <v>3</v>
      </c>
      <c r="N3077">
        <v>0.57999999999999996</v>
      </c>
      <c r="O3077">
        <v>1.74</v>
      </c>
      <c r="P3077" t="s">
        <v>1811</v>
      </c>
      <c r="Q3077" t="s">
        <v>1812</v>
      </c>
      <c r="R3077" s="16">
        <v>45817</v>
      </c>
      <c r="S3077">
        <v>26</v>
      </c>
      <c r="T3077" t="s">
        <v>1813</v>
      </c>
      <c r="U3077" s="16">
        <v>45828</v>
      </c>
      <c r="V3077" s="16">
        <v>45828</v>
      </c>
      <c r="Y3077" s="16">
        <v>45828</v>
      </c>
      <c r="AB3077" t="s">
        <v>6086</v>
      </c>
    </row>
    <row r="3078" spans="1:28" x14ac:dyDescent="0.35">
      <c r="A3078" t="s">
        <v>2568</v>
      </c>
      <c r="B3078" t="s">
        <v>2569</v>
      </c>
      <c r="C3078" t="s">
        <v>115</v>
      </c>
      <c r="D3078" t="s">
        <v>114</v>
      </c>
      <c r="E3078" s="16">
        <v>45807</v>
      </c>
      <c r="F3078">
        <v>4001948331</v>
      </c>
      <c r="G3078" t="s">
        <v>1809</v>
      </c>
      <c r="H3078" t="s">
        <v>5782</v>
      </c>
      <c r="I3078" t="s">
        <v>1828</v>
      </c>
      <c r="J3078">
        <v>3087319</v>
      </c>
      <c r="K3078">
        <v>6591311</v>
      </c>
      <c r="M3078">
        <v>1</v>
      </c>
      <c r="N3078">
        <v>170.34</v>
      </c>
      <c r="O3078">
        <v>170.34</v>
      </c>
      <c r="P3078" t="s">
        <v>1811</v>
      </c>
      <c r="Q3078" t="s">
        <v>1812</v>
      </c>
      <c r="R3078" s="16">
        <v>45817</v>
      </c>
      <c r="S3078">
        <v>26</v>
      </c>
      <c r="T3078" t="s">
        <v>1813</v>
      </c>
      <c r="U3078" s="16">
        <v>45828</v>
      </c>
      <c r="V3078" s="16">
        <v>45828</v>
      </c>
      <c r="Y3078" s="16">
        <v>45828</v>
      </c>
      <c r="AB3078" t="s">
        <v>6086</v>
      </c>
    </row>
    <row r="3079" spans="1:28" x14ac:dyDescent="0.35">
      <c r="A3079" t="s">
        <v>2568</v>
      </c>
      <c r="B3079" t="s">
        <v>2569</v>
      </c>
      <c r="C3079" t="s">
        <v>115</v>
      </c>
      <c r="D3079" t="s">
        <v>114</v>
      </c>
      <c r="E3079" s="16">
        <v>45807</v>
      </c>
      <c r="F3079">
        <v>4001948331</v>
      </c>
      <c r="G3079" t="s">
        <v>1809</v>
      </c>
      <c r="H3079" t="s">
        <v>5783</v>
      </c>
      <c r="I3079" t="s">
        <v>1825</v>
      </c>
      <c r="J3079">
        <v>3087319</v>
      </c>
      <c r="K3079">
        <v>6591311</v>
      </c>
      <c r="M3079">
        <v>2</v>
      </c>
      <c r="N3079">
        <v>81.239999999999995</v>
      </c>
      <c r="O3079">
        <v>162.47999999999999</v>
      </c>
      <c r="P3079" t="s">
        <v>1811</v>
      </c>
      <c r="Q3079" t="s">
        <v>1812</v>
      </c>
      <c r="R3079" s="16">
        <v>45817</v>
      </c>
      <c r="S3079">
        <v>26</v>
      </c>
      <c r="T3079" t="s">
        <v>1813</v>
      </c>
      <c r="U3079" s="16">
        <v>45828</v>
      </c>
      <c r="V3079" s="16">
        <v>45828</v>
      </c>
      <c r="Y3079" s="16">
        <v>45828</v>
      </c>
      <c r="AB3079" t="s">
        <v>6086</v>
      </c>
    </row>
    <row r="3080" spans="1:28" x14ac:dyDescent="0.35">
      <c r="A3080" t="s">
        <v>2568</v>
      </c>
      <c r="B3080" t="s">
        <v>2569</v>
      </c>
      <c r="C3080" t="s">
        <v>115</v>
      </c>
      <c r="D3080" t="s">
        <v>114</v>
      </c>
      <c r="E3080" s="16">
        <v>45807</v>
      </c>
      <c r="F3080">
        <v>4001948331</v>
      </c>
      <c r="G3080" t="s">
        <v>1809</v>
      </c>
      <c r="H3080" t="s">
        <v>5817</v>
      </c>
      <c r="I3080" t="s">
        <v>1828</v>
      </c>
      <c r="J3080">
        <v>3087319</v>
      </c>
      <c r="K3080">
        <v>6591311</v>
      </c>
      <c r="M3080">
        <v>1</v>
      </c>
      <c r="N3080">
        <v>665.34</v>
      </c>
      <c r="O3080">
        <v>665.34</v>
      </c>
      <c r="P3080" t="s">
        <v>1811</v>
      </c>
      <c r="Q3080" t="s">
        <v>1812</v>
      </c>
      <c r="R3080" s="16">
        <v>45817</v>
      </c>
      <c r="S3080">
        <v>26</v>
      </c>
      <c r="T3080" t="s">
        <v>1813</v>
      </c>
      <c r="U3080" s="16">
        <v>45828</v>
      </c>
      <c r="V3080" s="16">
        <v>45828</v>
      </c>
      <c r="Y3080" s="16">
        <v>45828</v>
      </c>
      <c r="AB3080" t="s">
        <v>6086</v>
      </c>
    </row>
    <row r="3081" spans="1:28" x14ac:dyDescent="0.35">
      <c r="A3081" t="s">
        <v>2568</v>
      </c>
      <c r="B3081" t="s">
        <v>2569</v>
      </c>
      <c r="C3081" t="s">
        <v>115</v>
      </c>
      <c r="D3081" t="s">
        <v>114</v>
      </c>
      <c r="E3081" s="16">
        <v>45807</v>
      </c>
      <c r="F3081">
        <v>4001948331</v>
      </c>
      <c r="G3081" t="s">
        <v>1809</v>
      </c>
      <c r="H3081" t="s">
        <v>5785</v>
      </c>
      <c r="I3081" t="s">
        <v>1828</v>
      </c>
      <c r="J3081">
        <v>3087319</v>
      </c>
      <c r="K3081">
        <v>6591311</v>
      </c>
      <c r="M3081">
        <v>1</v>
      </c>
      <c r="N3081">
        <v>131.4</v>
      </c>
      <c r="O3081">
        <v>131.4</v>
      </c>
      <c r="P3081" t="s">
        <v>1811</v>
      </c>
      <c r="Q3081" t="s">
        <v>1812</v>
      </c>
      <c r="R3081" s="16">
        <v>45817</v>
      </c>
      <c r="S3081">
        <v>26</v>
      </c>
      <c r="T3081" t="s">
        <v>1813</v>
      </c>
      <c r="U3081" s="16">
        <v>45828</v>
      </c>
      <c r="V3081" s="16">
        <v>45828</v>
      </c>
      <c r="Y3081" s="16">
        <v>45828</v>
      </c>
      <c r="AB3081" t="s">
        <v>6086</v>
      </c>
    </row>
    <row r="3082" spans="1:28" x14ac:dyDescent="0.35">
      <c r="A3082" t="s">
        <v>2568</v>
      </c>
      <c r="B3082" t="s">
        <v>2569</v>
      </c>
      <c r="C3082" t="s">
        <v>115</v>
      </c>
      <c r="D3082" t="s">
        <v>114</v>
      </c>
      <c r="E3082" s="16">
        <v>45807</v>
      </c>
      <c r="F3082">
        <v>4001948331</v>
      </c>
      <c r="G3082" t="s">
        <v>1809</v>
      </c>
      <c r="H3082" t="s">
        <v>2513</v>
      </c>
      <c r="I3082" t="s">
        <v>1895</v>
      </c>
      <c r="J3082">
        <v>3087319</v>
      </c>
      <c r="K3082">
        <v>6591311</v>
      </c>
      <c r="M3082">
        <v>4</v>
      </c>
      <c r="N3082">
        <v>155.33000000000001</v>
      </c>
      <c r="O3082">
        <v>621.32000000000005</v>
      </c>
      <c r="P3082" t="s">
        <v>1811</v>
      </c>
      <c r="Q3082" t="s">
        <v>1812</v>
      </c>
      <c r="R3082" s="16">
        <v>45817</v>
      </c>
      <c r="S3082">
        <v>26</v>
      </c>
      <c r="T3082" t="s">
        <v>1813</v>
      </c>
      <c r="U3082" s="16">
        <v>45828</v>
      </c>
      <c r="V3082" s="16">
        <v>45828</v>
      </c>
      <c r="Y3082" s="16">
        <v>45828</v>
      </c>
      <c r="AB3082" t="s">
        <v>6086</v>
      </c>
    </row>
    <row r="3083" spans="1:28" x14ac:dyDescent="0.35">
      <c r="A3083" t="s">
        <v>2568</v>
      </c>
      <c r="B3083" t="s">
        <v>2569</v>
      </c>
      <c r="C3083" t="s">
        <v>115</v>
      </c>
      <c r="D3083" t="s">
        <v>114</v>
      </c>
      <c r="E3083" s="16">
        <v>45807</v>
      </c>
      <c r="F3083">
        <v>4001948331</v>
      </c>
      <c r="G3083" t="s">
        <v>1809</v>
      </c>
      <c r="H3083" t="s">
        <v>5786</v>
      </c>
      <c r="I3083" t="s">
        <v>1852</v>
      </c>
      <c r="J3083">
        <v>3087319</v>
      </c>
      <c r="K3083">
        <v>6591311</v>
      </c>
      <c r="M3083">
        <v>2</v>
      </c>
      <c r="N3083">
        <v>17.7</v>
      </c>
      <c r="O3083">
        <v>35.4</v>
      </c>
      <c r="P3083" t="s">
        <v>1811</v>
      </c>
      <c r="Q3083" t="s">
        <v>1812</v>
      </c>
      <c r="R3083" s="16">
        <v>45817</v>
      </c>
      <c r="S3083">
        <v>26</v>
      </c>
      <c r="T3083" t="s">
        <v>1813</v>
      </c>
      <c r="U3083" s="16">
        <v>45828</v>
      </c>
      <c r="V3083" s="16">
        <v>45828</v>
      </c>
      <c r="Y3083" s="16">
        <v>45828</v>
      </c>
      <c r="AB3083" t="s">
        <v>6086</v>
      </c>
    </row>
    <row r="3084" spans="1:28" x14ac:dyDescent="0.35">
      <c r="A3084" t="s">
        <v>2568</v>
      </c>
      <c r="B3084" t="s">
        <v>2569</v>
      </c>
      <c r="C3084" t="s">
        <v>115</v>
      </c>
      <c r="D3084" t="s">
        <v>114</v>
      </c>
      <c r="E3084" s="16">
        <v>45807</v>
      </c>
      <c r="F3084">
        <v>4001948331</v>
      </c>
      <c r="G3084" t="s">
        <v>1809</v>
      </c>
      <c r="H3084" t="s">
        <v>5787</v>
      </c>
      <c r="I3084" t="s">
        <v>1852</v>
      </c>
      <c r="J3084">
        <v>3087319</v>
      </c>
      <c r="K3084">
        <v>6591311</v>
      </c>
      <c r="M3084">
        <v>7</v>
      </c>
      <c r="N3084">
        <v>16.649999999999999</v>
      </c>
      <c r="O3084">
        <v>116.55</v>
      </c>
      <c r="P3084" t="s">
        <v>1811</v>
      </c>
      <c r="Q3084" t="s">
        <v>1812</v>
      </c>
      <c r="R3084" s="16">
        <v>45817</v>
      </c>
      <c r="S3084">
        <v>26</v>
      </c>
      <c r="T3084" t="s">
        <v>1813</v>
      </c>
      <c r="U3084" s="16">
        <v>45828</v>
      </c>
      <c r="V3084" s="16">
        <v>45828</v>
      </c>
      <c r="Y3084" s="16">
        <v>45828</v>
      </c>
      <c r="AB3084" t="s">
        <v>6086</v>
      </c>
    </row>
    <row r="3085" spans="1:28" x14ac:dyDescent="0.35">
      <c r="A3085" t="s">
        <v>2568</v>
      </c>
      <c r="B3085" t="s">
        <v>2569</v>
      </c>
      <c r="C3085" t="s">
        <v>115</v>
      </c>
      <c r="D3085" t="s">
        <v>114</v>
      </c>
      <c r="E3085" s="16">
        <v>45807</v>
      </c>
      <c r="F3085">
        <v>4001948331</v>
      </c>
      <c r="G3085" t="s">
        <v>1809</v>
      </c>
      <c r="H3085" t="s">
        <v>5788</v>
      </c>
      <c r="I3085" t="s">
        <v>2093</v>
      </c>
      <c r="J3085">
        <v>3087319</v>
      </c>
      <c r="K3085">
        <v>6591311</v>
      </c>
      <c r="M3085">
        <v>2</v>
      </c>
      <c r="N3085">
        <v>52.42</v>
      </c>
      <c r="O3085">
        <v>104.84</v>
      </c>
      <c r="P3085" t="s">
        <v>1811</v>
      </c>
      <c r="Q3085" t="s">
        <v>1812</v>
      </c>
      <c r="R3085" s="16">
        <v>45817</v>
      </c>
      <c r="S3085">
        <v>26</v>
      </c>
      <c r="T3085" t="s">
        <v>1813</v>
      </c>
      <c r="U3085" s="16">
        <v>45828</v>
      </c>
      <c r="V3085" s="16">
        <v>45828</v>
      </c>
      <c r="Y3085" s="16">
        <v>45828</v>
      </c>
      <c r="AB3085" t="s">
        <v>6086</v>
      </c>
    </row>
    <row r="3086" spans="1:28" x14ac:dyDescent="0.35">
      <c r="A3086" t="s">
        <v>2568</v>
      </c>
      <c r="B3086" t="s">
        <v>2569</v>
      </c>
      <c r="C3086" t="s">
        <v>115</v>
      </c>
      <c r="D3086" t="s">
        <v>114</v>
      </c>
      <c r="E3086" s="16">
        <v>45807</v>
      </c>
      <c r="F3086">
        <v>4001948331</v>
      </c>
      <c r="G3086" t="s">
        <v>1809</v>
      </c>
      <c r="H3086" t="s">
        <v>2151</v>
      </c>
      <c r="I3086" t="s">
        <v>2152</v>
      </c>
      <c r="J3086">
        <v>3087319</v>
      </c>
      <c r="K3086">
        <v>6591311</v>
      </c>
      <c r="M3086">
        <v>2</v>
      </c>
      <c r="N3086">
        <v>18.87</v>
      </c>
      <c r="O3086">
        <v>37.74</v>
      </c>
      <c r="P3086" t="s">
        <v>1811</v>
      </c>
      <c r="Q3086" t="s">
        <v>1812</v>
      </c>
      <c r="R3086" s="16">
        <v>45817</v>
      </c>
      <c r="S3086">
        <v>26</v>
      </c>
      <c r="T3086" t="s">
        <v>1813</v>
      </c>
      <c r="U3086" s="16">
        <v>45828</v>
      </c>
      <c r="V3086" s="16">
        <v>45828</v>
      </c>
      <c r="Y3086" s="16">
        <v>45828</v>
      </c>
      <c r="AB3086" t="s">
        <v>6086</v>
      </c>
    </row>
    <row r="3087" spans="1:28" x14ac:dyDescent="0.35">
      <c r="A3087" t="s">
        <v>2568</v>
      </c>
      <c r="B3087" t="s">
        <v>2569</v>
      </c>
      <c r="C3087" t="s">
        <v>115</v>
      </c>
      <c r="D3087" t="s">
        <v>114</v>
      </c>
      <c r="E3087" s="16">
        <v>45807</v>
      </c>
      <c r="F3087">
        <v>4001948331</v>
      </c>
      <c r="G3087" t="s">
        <v>1809</v>
      </c>
      <c r="H3087" t="s">
        <v>2641</v>
      </c>
      <c r="I3087" t="s">
        <v>1833</v>
      </c>
      <c r="J3087">
        <v>3087319</v>
      </c>
      <c r="K3087">
        <v>6591311</v>
      </c>
      <c r="M3087">
        <v>2</v>
      </c>
      <c r="N3087">
        <v>138.01</v>
      </c>
      <c r="O3087">
        <v>276.02</v>
      </c>
      <c r="P3087" t="s">
        <v>1811</v>
      </c>
      <c r="Q3087" t="s">
        <v>1812</v>
      </c>
      <c r="R3087" s="16">
        <v>45817</v>
      </c>
      <c r="S3087">
        <v>26</v>
      </c>
      <c r="T3087" t="s">
        <v>1813</v>
      </c>
      <c r="U3087" s="16">
        <v>45828</v>
      </c>
      <c r="V3087" s="16">
        <v>45828</v>
      </c>
      <c r="Y3087" s="16">
        <v>45828</v>
      </c>
      <c r="AB3087" t="s">
        <v>6086</v>
      </c>
    </row>
    <row r="3088" spans="1:28" x14ac:dyDescent="0.35">
      <c r="A3088" t="s">
        <v>2568</v>
      </c>
      <c r="B3088" t="s">
        <v>2569</v>
      </c>
      <c r="C3088" t="s">
        <v>115</v>
      </c>
      <c r="D3088" t="s">
        <v>114</v>
      </c>
      <c r="E3088" s="16">
        <v>45807</v>
      </c>
      <c r="F3088">
        <v>4001948331</v>
      </c>
      <c r="G3088" t="s">
        <v>1809</v>
      </c>
      <c r="H3088" t="s">
        <v>2642</v>
      </c>
      <c r="I3088" t="s">
        <v>1949</v>
      </c>
      <c r="J3088">
        <v>3087319</v>
      </c>
      <c r="K3088">
        <v>6591311</v>
      </c>
      <c r="M3088">
        <v>4</v>
      </c>
      <c r="N3088">
        <v>9.15</v>
      </c>
      <c r="O3088">
        <v>36.6</v>
      </c>
      <c r="P3088" t="s">
        <v>1811</v>
      </c>
      <c r="Q3088" t="s">
        <v>1812</v>
      </c>
      <c r="R3088" s="16">
        <v>45817</v>
      </c>
      <c r="S3088">
        <v>26</v>
      </c>
      <c r="T3088" t="s">
        <v>1813</v>
      </c>
      <c r="U3088" s="16">
        <v>45828</v>
      </c>
      <c r="V3088" s="16">
        <v>45828</v>
      </c>
      <c r="Y3088" s="16">
        <v>45828</v>
      </c>
      <c r="AB3088" t="s">
        <v>6086</v>
      </c>
    </row>
    <row r="3089" spans="1:28" x14ac:dyDescent="0.35">
      <c r="A3089" t="s">
        <v>2568</v>
      </c>
      <c r="B3089" t="s">
        <v>2569</v>
      </c>
      <c r="C3089" t="s">
        <v>115</v>
      </c>
      <c r="D3089" t="s">
        <v>114</v>
      </c>
      <c r="E3089" s="16">
        <v>45807</v>
      </c>
      <c r="F3089">
        <v>4001948331</v>
      </c>
      <c r="G3089" t="s">
        <v>1809</v>
      </c>
      <c r="H3089" t="s">
        <v>5790</v>
      </c>
      <c r="I3089" t="s">
        <v>5791</v>
      </c>
      <c r="J3089">
        <v>3087319</v>
      </c>
      <c r="K3089">
        <v>6591311</v>
      </c>
      <c r="M3089">
        <v>2</v>
      </c>
      <c r="N3089">
        <v>108.68</v>
      </c>
      <c r="O3089">
        <v>217.36</v>
      </c>
      <c r="P3089" t="s">
        <v>1811</v>
      </c>
      <c r="Q3089" t="s">
        <v>1812</v>
      </c>
      <c r="R3089" s="16">
        <v>45817</v>
      </c>
      <c r="S3089">
        <v>26</v>
      </c>
      <c r="T3089" t="s">
        <v>1813</v>
      </c>
      <c r="U3089" s="16">
        <v>45828</v>
      </c>
      <c r="V3089" s="16">
        <v>45828</v>
      </c>
      <c r="Y3089" s="16">
        <v>45828</v>
      </c>
      <c r="AB3089" t="s">
        <v>6086</v>
      </c>
    </row>
    <row r="3090" spans="1:28" x14ac:dyDescent="0.35">
      <c r="A3090" t="s">
        <v>2568</v>
      </c>
      <c r="B3090" t="s">
        <v>2569</v>
      </c>
      <c r="C3090" t="s">
        <v>115</v>
      </c>
      <c r="D3090" t="s">
        <v>114</v>
      </c>
      <c r="E3090" s="16">
        <v>45807</v>
      </c>
      <c r="F3090">
        <v>4001948331</v>
      </c>
      <c r="G3090" t="s">
        <v>1809</v>
      </c>
      <c r="H3090" t="s">
        <v>5792</v>
      </c>
      <c r="I3090" t="s">
        <v>2251</v>
      </c>
      <c r="J3090">
        <v>3087319</v>
      </c>
      <c r="K3090">
        <v>6591311</v>
      </c>
      <c r="M3090">
        <v>2</v>
      </c>
      <c r="N3090">
        <v>886.91</v>
      </c>
      <c r="O3090">
        <v>1773.82</v>
      </c>
      <c r="P3090" t="s">
        <v>1811</v>
      </c>
      <c r="Q3090" t="s">
        <v>1812</v>
      </c>
      <c r="R3090" s="16">
        <v>45817</v>
      </c>
      <c r="S3090">
        <v>26</v>
      </c>
      <c r="T3090" t="s">
        <v>1813</v>
      </c>
      <c r="U3090" s="16">
        <v>45828</v>
      </c>
      <c r="V3090" s="16">
        <v>45828</v>
      </c>
      <c r="Y3090" s="16">
        <v>45828</v>
      </c>
      <c r="AB3090" t="s">
        <v>6086</v>
      </c>
    </row>
    <row r="3091" spans="1:28" x14ac:dyDescent="0.35">
      <c r="A3091" t="s">
        <v>2568</v>
      </c>
      <c r="B3091" t="s">
        <v>2569</v>
      </c>
      <c r="C3091" t="s">
        <v>115</v>
      </c>
      <c r="D3091" t="s">
        <v>114</v>
      </c>
      <c r="E3091" s="16">
        <v>45807</v>
      </c>
      <c r="F3091">
        <v>4001948331</v>
      </c>
      <c r="G3091" t="s">
        <v>1809</v>
      </c>
      <c r="H3091" t="s">
        <v>5793</v>
      </c>
      <c r="I3091" t="s">
        <v>1822</v>
      </c>
      <c r="J3091">
        <v>3087319</v>
      </c>
      <c r="K3091">
        <v>6591311</v>
      </c>
      <c r="M3091">
        <v>2</v>
      </c>
      <c r="N3091">
        <v>35.78</v>
      </c>
      <c r="O3091">
        <v>71.56</v>
      </c>
      <c r="P3091" t="s">
        <v>1811</v>
      </c>
      <c r="Q3091" t="s">
        <v>1812</v>
      </c>
      <c r="R3091" s="16">
        <v>45817</v>
      </c>
      <c r="S3091">
        <v>26</v>
      </c>
      <c r="T3091" t="s">
        <v>1813</v>
      </c>
      <c r="U3091" s="16">
        <v>45828</v>
      </c>
      <c r="V3091" s="16">
        <v>45828</v>
      </c>
      <c r="Y3091" s="16">
        <v>45828</v>
      </c>
      <c r="AB3091" t="s">
        <v>6086</v>
      </c>
    </row>
    <row r="3092" spans="1:28" x14ac:dyDescent="0.35">
      <c r="A3092" t="s">
        <v>2568</v>
      </c>
      <c r="B3092" t="s">
        <v>2569</v>
      </c>
      <c r="C3092" t="s">
        <v>115</v>
      </c>
      <c r="D3092" t="s">
        <v>114</v>
      </c>
      <c r="E3092" s="16">
        <v>45807</v>
      </c>
      <c r="F3092">
        <v>4001948331</v>
      </c>
      <c r="G3092" t="s">
        <v>1809</v>
      </c>
      <c r="H3092" t="s">
        <v>2161</v>
      </c>
      <c r="I3092" t="s">
        <v>1825</v>
      </c>
      <c r="J3092">
        <v>3087319</v>
      </c>
      <c r="K3092">
        <v>6591311</v>
      </c>
      <c r="M3092">
        <v>16</v>
      </c>
      <c r="N3092">
        <v>2.27</v>
      </c>
      <c r="O3092">
        <v>36.32</v>
      </c>
      <c r="P3092" t="s">
        <v>1811</v>
      </c>
      <c r="Q3092" t="s">
        <v>1812</v>
      </c>
      <c r="R3092" s="16">
        <v>45817</v>
      </c>
      <c r="S3092">
        <v>26</v>
      </c>
      <c r="T3092" t="s">
        <v>1813</v>
      </c>
      <c r="U3092" s="16">
        <v>45828</v>
      </c>
      <c r="V3092" s="16">
        <v>45828</v>
      </c>
      <c r="Y3092" s="16">
        <v>45828</v>
      </c>
      <c r="AB3092" t="s">
        <v>6086</v>
      </c>
    </row>
    <row r="3093" spans="1:28" x14ac:dyDescent="0.35">
      <c r="A3093" t="s">
        <v>2568</v>
      </c>
      <c r="B3093" t="s">
        <v>2569</v>
      </c>
      <c r="C3093" t="s">
        <v>115</v>
      </c>
      <c r="D3093" t="s">
        <v>114</v>
      </c>
      <c r="E3093" s="16">
        <v>45807</v>
      </c>
      <c r="F3093">
        <v>4001948331</v>
      </c>
      <c r="G3093" t="s">
        <v>1809</v>
      </c>
      <c r="H3093" t="s">
        <v>2650</v>
      </c>
      <c r="I3093" t="s">
        <v>1822</v>
      </c>
      <c r="J3093">
        <v>3087319</v>
      </c>
      <c r="K3093">
        <v>6591311</v>
      </c>
      <c r="M3093">
        <v>24</v>
      </c>
      <c r="N3093">
        <v>1.56</v>
      </c>
      <c r="O3093">
        <v>37.44</v>
      </c>
      <c r="P3093" t="s">
        <v>1811</v>
      </c>
      <c r="Q3093" t="s">
        <v>1812</v>
      </c>
      <c r="R3093" s="16">
        <v>45817</v>
      </c>
      <c r="S3093">
        <v>26</v>
      </c>
      <c r="T3093" t="s">
        <v>1813</v>
      </c>
      <c r="U3093" s="16">
        <v>45828</v>
      </c>
      <c r="V3093" s="16">
        <v>45828</v>
      </c>
      <c r="Y3093" s="16">
        <v>45828</v>
      </c>
      <c r="AB3093" t="s">
        <v>6086</v>
      </c>
    </row>
    <row r="3094" spans="1:28" x14ac:dyDescent="0.35">
      <c r="A3094" t="s">
        <v>2568</v>
      </c>
      <c r="B3094" t="s">
        <v>2569</v>
      </c>
      <c r="C3094" t="s">
        <v>115</v>
      </c>
      <c r="D3094" t="s">
        <v>114</v>
      </c>
      <c r="E3094" s="16">
        <v>45807</v>
      </c>
      <c r="F3094">
        <v>4001948331</v>
      </c>
      <c r="G3094" t="s">
        <v>1809</v>
      </c>
      <c r="H3094" t="s">
        <v>2651</v>
      </c>
      <c r="I3094" t="s">
        <v>1825</v>
      </c>
      <c r="J3094">
        <v>3087319</v>
      </c>
      <c r="K3094">
        <v>6591311</v>
      </c>
      <c r="M3094">
        <v>2</v>
      </c>
      <c r="N3094">
        <v>3.43</v>
      </c>
      <c r="O3094">
        <v>6.86</v>
      </c>
      <c r="P3094" t="s">
        <v>1811</v>
      </c>
      <c r="Q3094" t="s">
        <v>1812</v>
      </c>
      <c r="R3094" s="16">
        <v>45817</v>
      </c>
      <c r="S3094">
        <v>26</v>
      </c>
      <c r="T3094" t="s">
        <v>1813</v>
      </c>
      <c r="U3094" s="16">
        <v>45828</v>
      </c>
      <c r="V3094" s="16">
        <v>45828</v>
      </c>
      <c r="Y3094" s="16">
        <v>45828</v>
      </c>
      <c r="AB3094" t="s">
        <v>6086</v>
      </c>
    </row>
    <row r="3095" spans="1:28" x14ac:dyDescent="0.35">
      <c r="A3095" t="s">
        <v>2568</v>
      </c>
      <c r="B3095" t="s">
        <v>2569</v>
      </c>
      <c r="C3095" t="s">
        <v>115</v>
      </c>
      <c r="D3095" t="s">
        <v>114</v>
      </c>
      <c r="E3095" s="16">
        <v>45807</v>
      </c>
      <c r="F3095">
        <v>4001948331</v>
      </c>
      <c r="G3095" t="s">
        <v>1809</v>
      </c>
      <c r="H3095" t="s">
        <v>5795</v>
      </c>
      <c r="I3095" t="s">
        <v>1825</v>
      </c>
      <c r="J3095">
        <v>3087319</v>
      </c>
      <c r="K3095">
        <v>6591311</v>
      </c>
      <c r="M3095">
        <v>8</v>
      </c>
      <c r="N3095">
        <v>11.81</v>
      </c>
      <c r="O3095">
        <v>94.48</v>
      </c>
      <c r="P3095" t="s">
        <v>1811</v>
      </c>
      <c r="Q3095" t="s">
        <v>1812</v>
      </c>
      <c r="R3095" s="16">
        <v>45817</v>
      </c>
      <c r="S3095">
        <v>26</v>
      </c>
      <c r="T3095" t="s">
        <v>1813</v>
      </c>
      <c r="U3095" s="16">
        <v>45828</v>
      </c>
      <c r="V3095" s="16">
        <v>45828</v>
      </c>
      <c r="Y3095" s="16">
        <v>45828</v>
      </c>
      <c r="AB3095" t="s">
        <v>6086</v>
      </c>
    </row>
    <row r="3096" spans="1:28" x14ac:dyDescent="0.35">
      <c r="A3096" t="s">
        <v>2568</v>
      </c>
      <c r="B3096" t="s">
        <v>2569</v>
      </c>
      <c r="C3096" t="s">
        <v>115</v>
      </c>
      <c r="D3096" t="s">
        <v>114</v>
      </c>
      <c r="E3096" s="16">
        <v>45807</v>
      </c>
      <c r="F3096">
        <v>4001948331</v>
      </c>
      <c r="G3096" t="s">
        <v>1809</v>
      </c>
      <c r="H3096" t="s">
        <v>2652</v>
      </c>
      <c r="I3096" t="s">
        <v>1810</v>
      </c>
      <c r="J3096">
        <v>3087319</v>
      </c>
      <c r="K3096">
        <v>6591311</v>
      </c>
      <c r="M3096">
        <v>2</v>
      </c>
      <c r="N3096">
        <v>1.98</v>
      </c>
      <c r="O3096">
        <v>3.96</v>
      </c>
      <c r="P3096" t="s">
        <v>1811</v>
      </c>
      <c r="Q3096" t="s">
        <v>1812</v>
      </c>
      <c r="R3096" s="16">
        <v>45817</v>
      </c>
      <c r="S3096">
        <v>26</v>
      </c>
      <c r="T3096" t="s">
        <v>1813</v>
      </c>
      <c r="U3096" s="16">
        <v>45828</v>
      </c>
      <c r="V3096" s="16">
        <v>45828</v>
      </c>
      <c r="Y3096" s="16">
        <v>45828</v>
      </c>
      <c r="AB3096" t="s">
        <v>6086</v>
      </c>
    </row>
    <row r="3097" spans="1:28" x14ac:dyDescent="0.35">
      <c r="A3097" t="s">
        <v>2568</v>
      </c>
      <c r="B3097" t="s">
        <v>2569</v>
      </c>
      <c r="C3097" t="s">
        <v>115</v>
      </c>
      <c r="D3097" t="s">
        <v>114</v>
      </c>
      <c r="E3097" s="16">
        <v>45807</v>
      </c>
      <c r="F3097">
        <v>4001948331</v>
      </c>
      <c r="G3097" t="s">
        <v>1809</v>
      </c>
      <c r="H3097" t="s">
        <v>5796</v>
      </c>
      <c r="I3097" t="s">
        <v>1857</v>
      </c>
      <c r="J3097">
        <v>3087319</v>
      </c>
      <c r="K3097">
        <v>6591311</v>
      </c>
      <c r="M3097">
        <v>10</v>
      </c>
      <c r="N3097">
        <v>62.32</v>
      </c>
      <c r="O3097">
        <v>623.20000000000005</v>
      </c>
      <c r="P3097" t="s">
        <v>1811</v>
      </c>
      <c r="Q3097" t="s">
        <v>1812</v>
      </c>
      <c r="R3097" s="16">
        <v>45817</v>
      </c>
      <c r="S3097">
        <v>26</v>
      </c>
      <c r="T3097" t="s">
        <v>1813</v>
      </c>
      <c r="U3097" s="16">
        <v>45828</v>
      </c>
      <c r="V3097" s="16">
        <v>45828</v>
      </c>
      <c r="Y3097" s="16">
        <v>45828</v>
      </c>
      <c r="AB3097" t="s">
        <v>6086</v>
      </c>
    </row>
    <row r="3098" spans="1:28" x14ac:dyDescent="0.35">
      <c r="A3098" t="s">
        <v>2568</v>
      </c>
      <c r="B3098" t="s">
        <v>2569</v>
      </c>
      <c r="C3098" t="s">
        <v>115</v>
      </c>
      <c r="D3098" t="s">
        <v>114</v>
      </c>
      <c r="E3098" s="16">
        <v>45807</v>
      </c>
      <c r="F3098">
        <v>4001948331</v>
      </c>
      <c r="G3098" t="s">
        <v>1809</v>
      </c>
      <c r="H3098" t="s">
        <v>2041</v>
      </c>
      <c r="I3098" t="s">
        <v>2042</v>
      </c>
      <c r="J3098">
        <v>3087319</v>
      </c>
      <c r="K3098">
        <v>6591311</v>
      </c>
      <c r="M3098">
        <v>1</v>
      </c>
      <c r="N3098">
        <v>387.99</v>
      </c>
      <c r="O3098">
        <v>387.99</v>
      </c>
      <c r="P3098" t="s">
        <v>1811</v>
      </c>
      <c r="Q3098" t="s">
        <v>1812</v>
      </c>
      <c r="R3098" s="16">
        <v>45817</v>
      </c>
      <c r="S3098">
        <v>26</v>
      </c>
      <c r="T3098" t="s">
        <v>1813</v>
      </c>
      <c r="U3098" s="16">
        <v>45828</v>
      </c>
      <c r="V3098" s="16">
        <v>45828</v>
      </c>
      <c r="Y3098" s="16">
        <v>45828</v>
      </c>
      <c r="AB3098" t="s">
        <v>6086</v>
      </c>
    </row>
    <row r="3099" spans="1:28" x14ac:dyDescent="0.35">
      <c r="A3099" t="s">
        <v>2568</v>
      </c>
      <c r="B3099" t="s">
        <v>2569</v>
      </c>
      <c r="C3099" t="s">
        <v>115</v>
      </c>
      <c r="D3099" t="s">
        <v>114</v>
      </c>
      <c r="E3099" s="16">
        <v>45807</v>
      </c>
      <c r="F3099">
        <v>4001948331</v>
      </c>
      <c r="G3099" t="s">
        <v>1809</v>
      </c>
      <c r="H3099" t="s">
        <v>2045</v>
      </c>
      <c r="I3099" t="s">
        <v>2042</v>
      </c>
      <c r="J3099">
        <v>3087319</v>
      </c>
      <c r="K3099">
        <v>6591311</v>
      </c>
      <c r="M3099">
        <v>1</v>
      </c>
      <c r="N3099">
        <v>304.77999999999997</v>
      </c>
      <c r="O3099">
        <v>304.77999999999997</v>
      </c>
      <c r="P3099" t="s">
        <v>1811</v>
      </c>
      <c r="Q3099" t="s">
        <v>1812</v>
      </c>
      <c r="R3099" s="16">
        <v>45817</v>
      </c>
      <c r="S3099">
        <v>26</v>
      </c>
      <c r="T3099" t="s">
        <v>1813</v>
      </c>
      <c r="U3099" s="16">
        <v>45828</v>
      </c>
      <c r="V3099" s="16">
        <v>45828</v>
      </c>
      <c r="Y3099" s="16">
        <v>45828</v>
      </c>
      <c r="AB3099" t="s">
        <v>6086</v>
      </c>
    </row>
    <row r="3100" spans="1:28" x14ac:dyDescent="0.35">
      <c r="A3100" t="s">
        <v>2568</v>
      </c>
      <c r="B3100" t="s">
        <v>2569</v>
      </c>
      <c r="C3100" t="s">
        <v>115</v>
      </c>
      <c r="D3100" t="s">
        <v>114</v>
      </c>
      <c r="E3100" s="16">
        <v>45807</v>
      </c>
      <c r="F3100">
        <v>4001948331</v>
      </c>
      <c r="G3100" t="s">
        <v>1809</v>
      </c>
      <c r="H3100" t="s">
        <v>2046</v>
      </c>
      <c r="I3100" t="s">
        <v>2042</v>
      </c>
      <c r="J3100">
        <v>3087319</v>
      </c>
      <c r="K3100">
        <v>6591311</v>
      </c>
      <c r="M3100">
        <v>1</v>
      </c>
      <c r="N3100">
        <v>290.58999999999997</v>
      </c>
      <c r="O3100">
        <v>290.58999999999997</v>
      </c>
      <c r="P3100" t="s">
        <v>1811</v>
      </c>
      <c r="Q3100" t="s">
        <v>1812</v>
      </c>
      <c r="R3100" s="16">
        <v>45817</v>
      </c>
      <c r="S3100">
        <v>26</v>
      </c>
      <c r="T3100" t="s">
        <v>1813</v>
      </c>
      <c r="U3100" s="16">
        <v>45828</v>
      </c>
      <c r="V3100" s="16">
        <v>45828</v>
      </c>
      <c r="Y3100" s="16">
        <v>45828</v>
      </c>
      <c r="AB3100" t="s">
        <v>6086</v>
      </c>
    </row>
    <row r="3101" spans="1:28" x14ac:dyDescent="0.35">
      <c r="A3101" t="s">
        <v>2568</v>
      </c>
      <c r="B3101" t="s">
        <v>2569</v>
      </c>
      <c r="C3101" t="s">
        <v>115</v>
      </c>
      <c r="D3101" t="s">
        <v>114</v>
      </c>
      <c r="E3101" s="16">
        <v>45807</v>
      </c>
      <c r="F3101">
        <v>4001948331</v>
      </c>
      <c r="G3101" t="s">
        <v>1809</v>
      </c>
      <c r="H3101" t="s">
        <v>5799</v>
      </c>
      <c r="I3101" t="s">
        <v>2042</v>
      </c>
      <c r="J3101">
        <v>3087319</v>
      </c>
      <c r="K3101">
        <v>6591311</v>
      </c>
      <c r="M3101">
        <v>1</v>
      </c>
      <c r="N3101">
        <v>310.89</v>
      </c>
      <c r="O3101">
        <v>310.89</v>
      </c>
      <c r="P3101" t="s">
        <v>1811</v>
      </c>
      <c r="Q3101" t="s">
        <v>1812</v>
      </c>
      <c r="R3101" s="16">
        <v>45817</v>
      </c>
      <c r="S3101">
        <v>26</v>
      </c>
      <c r="T3101" t="s">
        <v>1813</v>
      </c>
      <c r="U3101" s="16">
        <v>45828</v>
      </c>
      <c r="V3101" s="16">
        <v>45828</v>
      </c>
      <c r="Y3101" s="16">
        <v>45828</v>
      </c>
      <c r="AB3101" t="s">
        <v>6086</v>
      </c>
    </row>
    <row r="3102" spans="1:28" x14ac:dyDescent="0.35">
      <c r="A3102" t="s">
        <v>2568</v>
      </c>
      <c r="B3102" t="s">
        <v>2569</v>
      </c>
      <c r="C3102" t="s">
        <v>115</v>
      </c>
      <c r="D3102" t="s">
        <v>114</v>
      </c>
      <c r="E3102" s="16">
        <v>45807</v>
      </c>
      <c r="F3102">
        <v>4001948331</v>
      </c>
      <c r="G3102" t="s">
        <v>1809</v>
      </c>
      <c r="H3102" t="s">
        <v>5800</v>
      </c>
      <c r="I3102" t="s">
        <v>2042</v>
      </c>
      <c r="J3102">
        <v>3087319</v>
      </c>
      <c r="K3102">
        <v>6591311</v>
      </c>
      <c r="M3102">
        <v>1</v>
      </c>
      <c r="N3102">
        <v>426.1</v>
      </c>
      <c r="O3102">
        <v>426.1</v>
      </c>
      <c r="P3102" t="s">
        <v>1811</v>
      </c>
      <c r="Q3102" t="s">
        <v>1812</v>
      </c>
      <c r="R3102" s="16">
        <v>45817</v>
      </c>
      <c r="S3102">
        <v>26</v>
      </c>
      <c r="T3102" t="s">
        <v>1813</v>
      </c>
      <c r="U3102" s="16">
        <v>45828</v>
      </c>
      <c r="V3102" s="16">
        <v>45828</v>
      </c>
      <c r="Y3102" s="16">
        <v>45828</v>
      </c>
      <c r="AB3102" t="s">
        <v>6086</v>
      </c>
    </row>
    <row r="3103" spans="1:28" x14ac:dyDescent="0.35">
      <c r="A3103" t="s">
        <v>2568</v>
      </c>
      <c r="B3103" t="s">
        <v>2569</v>
      </c>
      <c r="C3103" t="s">
        <v>115</v>
      </c>
      <c r="D3103" t="s">
        <v>114</v>
      </c>
      <c r="E3103" s="16">
        <v>45807</v>
      </c>
      <c r="F3103">
        <v>4001948331</v>
      </c>
      <c r="G3103" t="s">
        <v>1809</v>
      </c>
      <c r="H3103" t="s">
        <v>5801</v>
      </c>
      <c r="I3103" t="s">
        <v>2042</v>
      </c>
      <c r="J3103">
        <v>3087319</v>
      </c>
      <c r="K3103">
        <v>6591311</v>
      </c>
      <c r="M3103">
        <v>3</v>
      </c>
      <c r="N3103">
        <v>253.18</v>
      </c>
      <c r="O3103">
        <v>759.54</v>
      </c>
      <c r="P3103" t="s">
        <v>1811</v>
      </c>
      <c r="Q3103" t="s">
        <v>1812</v>
      </c>
      <c r="R3103" s="16">
        <v>45817</v>
      </c>
      <c r="S3103">
        <v>26</v>
      </c>
      <c r="T3103" t="s">
        <v>1813</v>
      </c>
      <c r="U3103" s="16">
        <v>45828</v>
      </c>
      <c r="V3103" s="16">
        <v>45828</v>
      </c>
      <c r="Y3103" s="16">
        <v>45828</v>
      </c>
      <c r="AB3103" t="s">
        <v>6086</v>
      </c>
    </row>
    <row r="3104" spans="1:28" x14ac:dyDescent="0.35">
      <c r="A3104" t="s">
        <v>2568</v>
      </c>
      <c r="B3104" t="s">
        <v>2569</v>
      </c>
      <c r="C3104" t="s">
        <v>115</v>
      </c>
      <c r="D3104" t="s">
        <v>114</v>
      </c>
      <c r="E3104" s="16">
        <v>45807</v>
      </c>
      <c r="F3104">
        <v>4001948331</v>
      </c>
      <c r="G3104" t="s">
        <v>1809</v>
      </c>
      <c r="H3104" t="s">
        <v>2658</v>
      </c>
      <c r="I3104" t="s">
        <v>2659</v>
      </c>
      <c r="J3104">
        <v>3087319</v>
      </c>
      <c r="K3104">
        <v>6591311</v>
      </c>
      <c r="M3104">
        <v>3</v>
      </c>
      <c r="N3104">
        <v>1.55</v>
      </c>
      <c r="O3104">
        <v>4.6500000000000004</v>
      </c>
      <c r="P3104" t="s">
        <v>1811</v>
      </c>
      <c r="Q3104" t="s">
        <v>1812</v>
      </c>
      <c r="R3104" s="16">
        <v>45817</v>
      </c>
      <c r="S3104">
        <v>26</v>
      </c>
      <c r="T3104" t="s">
        <v>1813</v>
      </c>
      <c r="U3104" s="16">
        <v>45828</v>
      </c>
      <c r="V3104" s="16">
        <v>45828</v>
      </c>
      <c r="Y3104" s="16">
        <v>45828</v>
      </c>
      <c r="AB3104" t="s">
        <v>6086</v>
      </c>
    </row>
    <row r="3105" spans="1:28" x14ac:dyDescent="0.35">
      <c r="A3105" t="s">
        <v>2568</v>
      </c>
      <c r="B3105" t="s">
        <v>2569</v>
      </c>
      <c r="C3105" t="s">
        <v>115</v>
      </c>
      <c r="D3105" t="s">
        <v>114</v>
      </c>
      <c r="E3105" s="16">
        <v>45807</v>
      </c>
      <c r="F3105">
        <v>4001948331</v>
      </c>
      <c r="G3105" t="s">
        <v>1809</v>
      </c>
      <c r="H3105" t="s">
        <v>5807</v>
      </c>
      <c r="I3105" t="s">
        <v>2659</v>
      </c>
      <c r="J3105">
        <v>3087319</v>
      </c>
      <c r="K3105">
        <v>6591311</v>
      </c>
      <c r="M3105">
        <v>4</v>
      </c>
      <c r="N3105">
        <v>1.55</v>
      </c>
      <c r="O3105">
        <v>6.2</v>
      </c>
      <c r="P3105" t="s">
        <v>1811</v>
      </c>
      <c r="Q3105" t="s">
        <v>1812</v>
      </c>
      <c r="R3105" s="16">
        <v>45817</v>
      </c>
      <c r="S3105">
        <v>26</v>
      </c>
      <c r="T3105" t="s">
        <v>1813</v>
      </c>
      <c r="U3105" s="16">
        <v>45828</v>
      </c>
      <c r="V3105" s="16">
        <v>45828</v>
      </c>
      <c r="Y3105" s="16">
        <v>45828</v>
      </c>
      <c r="AB3105" t="s">
        <v>6086</v>
      </c>
    </row>
    <row r="3106" spans="1:28" x14ac:dyDescent="0.35">
      <c r="A3106" t="s">
        <v>2568</v>
      </c>
      <c r="B3106" t="s">
        <v>2569</v>
      </c>
      <c r="C3106" t="s">
        <v>115</v>
      </c>
      <c r="D3106" t="s">
        <v>114</v>
      </c>
      <c r="E3106" s="16">
        <v>45807</v>
      </c>
      <c r="F3106">
        <v>4001948331</v>
      </c>
      <c r="G3106" t="s">
        <v>1809</v>
      </c>
      <c r="H3106" t="s">
        <v>1999</v>
      </c>
      <c r="I3106" t="s">
        <v>1825</v>
      </c>
      <c r="J3106">
        <v>3087319</v>
      </c>
      <c r="K3106">
        <v>6591311</v>
      </c>
      <c r="M3106">
        <v>30</v>
      </c>
      <c r="N3106">
        <v>2.0699999999999998</v>
      </c>
      <c r="O3106">
        <v>62.1</v>
      </c>
      <c r="P3106" t="s">
        <v>1811</v>
      </c>
      <c r="Q3106" t="s">
        <v>1812</v>
      </c>
      <c r="R3106" s="16">
        <v>45817</v>
      </c>
      <c r="S3106">
        <v>26</v>
      </c>
      <c r="T3106" t="s">
        <v>1813</v>
      </c>
      <c r="U3106" s="16">
        <v>45828</v>
      </c>
      <c r="V3106" s="16">
        <v>45828</v>
      </c>
      <c r="Y3106" s="16">
        <v>45828</v>
      </c>
      <c r="AB3106" t="s">
        <v>6086</v>
      </c>
    </row>
    <row r="3107" spans="1:28" x14ac:dyDescent="0.35">
      <c r="A3107" t="s">
        <v>2568</v>
      </c>
      <c r="B3107" t="s">
        <v>2569</v>
      </c>
      <c r="C3107" t="s">
        <v>115</v>
      </c>
      <c r="D3107" t="s">
        <v>114</v>
      </c>
      <c r="E3107" s="16">
        <v>45807</v>
      </c>
      <c r="F3107">
        <v>4001948331</v>
      </c>
      <c r="G3107" t="s">
        <v>1809</v>
      </c>
      <c r="H3107" t="s">
        <v>2037</v>
      </c>
      <c r="I3107" t="s">
        <v>1825</v>
      </c>
      <c r="J3107">
        <v>3087319</v>
      </c>
      <c r="K3107">
        <v>6591311</v>
      </c>
      <c r="M3107">
        <v>39</v>
      </c>
      <c r="N3107">
        <v>1.34</v>
      </c>
      <c r="O3107">
        <v>52.26</v>
      </c>
      <c r="P3107" t="s">
        <v>1811</v>
      </c>
      <c r="Q3107" t="s">
        <v>1812</v>
      </c>
      <c r="R3107" s="16">
        <v>45817</v>
      </c>
      <c r="S3107">
        <v>26</v>
      </c>
      <c r="T3107" t="s">
        <v>1813</v>
      </c>
      <c r="U3107" s="16">
        <v>45828</v>
      </c>
      <c r="V3107" s="16">
        <v>45828</v>
      </c>
      <c r="Y3107" s="16">
        <v>45828</v>
      </c>
      <c r="AB3107" t="s">
        <v>6086</v>
      </c>
    </row>
    <row r="3108" spans="1:28" x14ac:dyDescent="0.35">
      <c r="A3108" t="s">
        <v>2568</v>
      </c>
      <c r="B3108" t="s">
        <v>2569</v>
      </c>
      <c r="C3108" t="s">
        <v>115</v>
      </c>
      <c r="D3108" t="s">
        <v>114</v>
      </c>
      <c r="E3108" s="16">
        <v>45807</v>
      </c>
      <c r="F3108">
        <v>4001948331</v>
      </c>
      <c r="G3108" t="s">
        <v>1809</v>
      </c>
      <c r="H3108" t="s">
        <v>5808</v>
      </c>
      <c r="I3108" t="s">
        <v>2613</v>
      </c>
      <c r="J3108">
        <v>3087319</v>
      </c>
      <c r="K3108">
        <v>6591311</v>
      </c>
      <c r="M3108">
        <v>1</v>
      </c>
      <c r="N3108">
        <v>14.27</v>
      </c>
      <c r="O3108">
        <v>14.27</v>
      </c>
      <c r="P3108" t="s">
        <v>1811</v>
      </c>
      <c r="Q3108" t="s">
        <v>1812</v>
      </c>
      <c r="R3108" s="16">
        <v>45817</v>
      </c>
      <c r="S3108">
        <v>26</v>
      </c>
      <c r="T3108" t="s">
        <v>1813</v>
      </c>
      <c r="U3108" s="16">
        <v>45828</v>
      </c>
      <c r="V3108" s="16">
        <v>45828</v>
      </c>
      <c r="Y3108" s="16">
        <v>45828</v>
      </c>
      <c r="AB3108" t="s">
        <v>6086</v>
      </c>
    </row>
    <row r="3109" spans="1:28" x14ac:dyDescent="0.35">
      <c r="A3109" t="s">
        <v>2568</v>
      </c>
      <c r="B3109" t="s">
        <v>2569</v>
      </c>
      <c r="C3109" t="s">
        <v>115</v>
      </c>
      <c r="D3109" t="s">
        <v>114</v>
      </c>
      <c r="E3109" s="16">
        <v>45807</v>
      </c>
      <c r="F3109">
        <v>4001948331</v>
      </c>
      <c r="G3109" t="s">
        <v>1809</v>
      </c>
      <c r="H3109" t="s">
        <v>2637</v>
      </c>
      <c r="I3109" t="s">
        <v>1823</v>
      </c>
      <c r="J3109">
        <v>3087319</v>
      </c>
      <c r="K3109">
        <v>6591311</v>
      </c>
      <c r="M3109">
        <v>1</v>
      </c>
      <c r="N3109">
        <v>1.82</v>
      </c>
      <c r="O3109">
        <v>1.82</v>
      </c>
      <c r="P3109" t="s">
        <v>1811</v>
      </c>
      <c r="Q3109" t="s">
        <v>1812</v>
      </c>
      <c r="R3109" s="16">
        <v>45817</v>
      </c>
      <c r="S3109">
        <v>26</v>
      </c>
      <c r="T3109" t="s">
        <v>1813</v>
      </c>
      <c r="U3109" s="16">
        <v>45828</v>
      </c>
      <c r="V3109" s="16">
        <v>45828</v>
      </c>
      <c r="Y3109" s="16">
        <v>45828</v>
      </c>
      <c r="AB3109" t="s">
        <v>6086</v>
      </c>
    </row>
    <row r="3110" spans="1:28" x14ac:dyDescent="0.35">
      <c r="A3110" t="s">
        <v>2568</v>
      </c>
      <c r="B3110" t="s">
        <v>2569</v>
      </c>
      <c r="C3110" t="s">
        <v>115</v>
      </c>
      <c r="D3110" t="s">
        <v>114</v>
      </c>
      <c r="E3110" s="16">
        <v>45807</v>
      </c>
      <c r="F3110">
        <v>4001948331</v>
      </c>
      <c r="G3110" t="s">
        <v>1809</v>
      </c>
      <c r="H3110" t="s">
        <v>1890</v>
      </c>
      <c r="I3110" t="s">
        <v>1865</v>
      </c>
      <c r="J3110">
        <v>3087319</v>
      </c>
      <c r="K3110">
        <v>6591311</v>
      </c>
      <c r="M3110">
        <v>118</v>
      </c>
      <c r="N3110">
        <v>0.72</v>
      </c>
      <c r="O3110">
        <v>84.96</v>
      </c>
      <c r="P3110" t="s">
        <v>1811</v>
      </c>
      <c r="Q3110" t="s">
        <v>1812</v>
      </c>
      <c r="R3110" s="16">
        <v>45817</v>
      </c>
      <c r="S3110">
        <v>26</v>
      </c>
      <c r="T3110" t="s">
        <v>1813</v>
      </c>
      <c r="U3110" s="16">
        <v>45828</v>
      </c>
      <c r="V3110" s="16">
        <v>45828</v>
      </c>
      <c r="Y3110" s="16">
        <v>45828</v>
      </c>
      <c r="AB3110" t="s">
        <v>6086</v>
      </c>
    </row>
    <row r="3111" spans="1:28" x14ac:dyDescent="0.35">
      <c r="A3111" t="s">
        <v>2568</v>
      </c>
      <c r="B3111" t="s">
        <v>2569</v>
      </c>
      <c r="C3111" t="s">
        <v>115</v>
      </c>
      <c r="D3111" t="s">
        <v>114</v>
      </c>
      <c r="E3111" s="16">
        <v>45807</v>
      </c>
      <c r="F3111">
        <v>4001948331</v>
      </c>
      <c r="G3111" t="s">
        <v>1809</v>
      </c>
      <c r="H3111" t="s">
        <v>2162</v>
      </c>
      <c r="I3111" t="s">
        <v>1825</v>
      </c>
      <c r="J3111">
        <v>3087319</v>
      </c>
      <c r="K3111">
        <v>6591311</v>
      </c>
      <c r="M3111">
        <v>17</v>
      </c>
      <c r="N3111">
        <v>0.84</v>
      </c>
      <c r="O3111">
        <v>14.28</v>
      </c>
      <c r="P3111" t="s">
        <v>1811</v>
      </c>
      <c r="Q3111" t="s">
        <v>1812</v>
      </c>
      <c r="R3111" s="16">
        <v>45817</v>
      </c>
      <c r="S3111">
        <v>26</v>
      </c>
      <c r="T3111" t="s">
        <v>1813</v>
      </c>
      <c r="U3111" s="16">
        <v>45828</v>
      </c>
      <c r="V3111" s="16">
        <v>45828</v>
      </c>
      <c r="Y3111" s="16">
        <v>45828</v>
      </c>
      <c r="AB3111" t="s">
        <v>6086</v>
      </c>
    </row>
    <row r="3112" spans="1:28" x14ac:dyDescent="0.35">
      <c r="A3112" t="s">
        <v>2568</v>
      </c>
      <c r="B3112" t="s">
        <v>2569</v>
      </c>
      <c r="C3112" t="s">
        <v>115</v>
      </c>
      <c r="D3112" t="s">
        <v>114</v>
      </c>
      <c r="E3112" s="16">
        <v>45807</v>
      </c>
      <c r="F3112">
        <v>4001948331</v>
      </c>
      <c r="G3112" t="s">
        <v>1809</v>
      </c>
      <c r="H3112" t="s">
        <v>2067</v>
      </c>
      <c r="I3112" t="s">
        <v>2068</v>
      </c>
      <c r="J3112">
        <v>3087319</v>
      </c>
      <c r="K3112">
        <v>6591311</v>
      </c>
      <c r="M3112">
        <v>4</v>
      </c>
      <c r="N3112">
        <v>1.69</v>
      </c>
      <c r="O3112">
        <v>6.76</v>
      </c>
      <c r="P3112" t="s">
        <v>1811</v>
      </c>
      <c r="Q3112" t="s">
        <v>1812</v>
      </c>
      <c r="R3112" s="16">
        <v>45817</v>
      </c>
      <c r="S3112">
        <v>26</v>
      </c>
      <c r="T3112" t="s">
        <v>1813</v>
      </c>
      <c r="U3112" s="16">
        <v>45828</v>
      </c>
      <c r="V3112" s="16">
        <v>45828</v>
      </c>
      <c r="Y3112" s="16">
        <v>45828</v>
      </c>
      <c r="AB3112" t="s">
        <v>6086</v>
      </c>
    </row>
    <row r="3113" spans="1:28" x14ac:dyDescent="0.35">
      <c r="A3113" t="s">
        <v>2568</v>
      </c>
      <c r="B3113" t="s">
        <v>2569</v>
      </c>
      <c r="C3113" t="s">
        <v>115</v>
      </c>
      <c r="D3113" t="s">
        <v>114</v>
      </c>
      <c r="E3113" s="16">
        <v>45807</v>
      </c>
      <c r="F3113">
        <v>4001948331</v>
      </c>
      <c r="G3113" t="s">
        <v>1809</v>
      </c>
      <c r="H3113" t="s">
        <v>1892</v>
      </c>
      <c r="I3113" t="s">
        <v>1823</v>
      </c>
      <c r="J3113">
        <v>3087319</v>
      </c>
      <c r="K3113">
        <v>6591311</v>
      </c>
      <c r="M3113">
        <v>1</v>
      </c>
      <c r="N3113">
        <v>1.54</v>
      </c>
      <c r="O3113">
        <v>1.54</v>
      </c>
      <c r="P3113" t="s">
        <v>1811</v>
      </c>
      <c r="Q3113" t="s">
        <v>1812</v>
      </c>
      <c r="R3113" s="16">
        <v>45817</v>
      </c>
      <c r="S3113">
        <v>26</v>
      </c>
      <c r="T3113" t="s">
        <v>1813</v>
      </c>
      <c r="U3113" s="16">
        <v>45828</v>
      </c>
      <c r="V3113" s="16">
        <v>45828</v>
      </c>
      <c r="Y3113" s="16">
        <v>45828</v>
      </c>
      <c r="AB3113" t="s">
        <v>6086</v>
      </c>
    </row>
    <row r="3114" spans="1:28" x14ac:dyDescent="0.35">
      <c r="A3114" t="s">
        <v>2568</v>
      </c>
      <c r="B3114" t="s">
        <v>2569</v>
      </c>
      <c r="C3114" t="s">
        <v>115</v>
      </c>
      <c r="D3114" t="s">
        <v>114</v>
      </c>
      <c r="E3114" s="16">
        <v>45807</v>
      </c>
      <c r="F3114">
        <v>4001948331</v>
      </c>
      <c r="G3114" t="s">
        <v>1809</v>
      </c>
      <c r="H3114" t="s">
        <v>1899</v>
      </c>
      <c r="I3114" t="s">
        <v>1826</v>
      </c>
      <c r="J3114">
        <v>3087319</v>
      </c>
      <c r="K3114">
        <v>6591311</v>
      </c>
      <c r="M3114">
        <v>3</v>
      </c>
      <c r="N3114">
        <v>1.63</v>
      </c>
      <c r="O3114">
        <v>4.8899999999999997</v>
      </c>
      <c r="P3114" t="s">
        <v>1811</v>
      </c>
      <c r="Q3114" t="s">
        <v>1812</v>
      </c>
      <c r="R3114" s="16">
        <v>45817</v>
      </c>
      <c r="S3114">
        <v>26</v>
      </c>
      <c r="T3114" t="s">
        <v>1813</v>
      </c>
      <c r="U3114" s="16">
        <v>45828</v>
      </c>
      <c r="V3114" s="16">
        <v>45828</v>
      </c>
      <c r="Y3114" s="16">
        <v>45828</v>
      </c>
      <c r="AB3114" t="s">
        <v>6086</v>
      </c>
    </row>
    <row r="3115" spans="1:28" x14ac:dyDescent="0.35">
      <c r="A3115" t="s">
        <v>2568</v>
      </c>
      <c r="B3115" t="s">
        <v>2569</v>
      </c>
      <c r="C3115" t="s">
        <v>115</v>
      </c>
      <c r="D3115" t="s">
        <v>114</v>
      </c>
      <c r="E3115" s="16">
        <v>45807</v>
      </c>
      <c r="F3115">
        <v>4001948331</v>
      </c>
      <c r="G3115" t="s">
        <v>1809</v>
      </c>
      <c r="H3115" t="s">
        <v>1821</v>
      </c>
      <c r="I3115" t="s">
        <v>1822</v>
      </c>
      <c r="J3115">
        <v>3087319</v>
      </c>
      <c r="K3115">
        <v>6591311</v>
      </c>
      <c r="M3115">
        <v>47</v>
      </c>
      <c r="N3115">
        <v>1.05</v>
      </c>
      <c r="O3115">
        <v>49.35</v>
      </c>
      <c r="P3115" t="s">
        <v>1811</v>
      </c>
      <c r="Q3115" t="s">
        <v>1812</v>
      </c>
      <c r="R3115" s="16">
        <v>45817</v>
      </c>
      <c r="S3115">
        <v>26</v>
      </c>
      <c r="T3115" t="s">
        <v>1813</v>
      </c>
      <c r="U3115" s="16">
        <v>45828</v>
      </c>
      <c r="V3115" s="16">
        <v>45828</v>
      </c>
      <c r="Y3115" s="16">
        <v>45828</v>
      </c>
      <c r="AB3115" t="s">
        <v>6086</v>
      </c>
    </row>
    <row r="3116" spans="1:28" x14ac:dyDescent="0.35">
      <c r="A3116" t="s">
        <v>2568</v>
      </c>
      <c r="B3116" t="s">
        <v>2569</v>
      </c>
      <c r="C3116" t="s">
        <v>115</v>
      </c>
      <c r="D3116" t="s">
        <v>114</v>
      </c>
      <c r="E3116" s="16">
        <v>45807</v>
      </c>
      <c r="F3116">
        <v>4001948331</v>
      </c>
      <c r="G3116" t="s">
        <v>1809</v>
      </c>
      <c r="H3116" t="s">
        <v>2010</v>
      </c>
      <c r="I3116" t="s">
        <v>1810</v>
      </c>
      <c r="J3116">
        <v>3087319</v>
      </c>
      <c r="K3116">
        <v>6591311</v>
      </c>
      <c r="M3116">
        <v>22</v>
      </c>
      <c r="N3116">
        <v>0.51</v>
      </c>
      <c r="O3116">
        <v>11.22</v>
      </c>
      <c r="P3116" t="s">
        <v>1811</v>
      </c>
      <c r="Q3116" t="s">
        <v>1812</v>
      </c>
      <c r="R3116" s="16">
        <v>45817</v>
      </c>
      <c r="S3116">
        <v>26</v>
      </c>
      <c r="T3116" t="s">
        <v>1813</v>
      </c>
      <c r="U3116" s="16">
        <v>45828</v>
      </c>
      <c r="V3116" s="16">
        <v>45828</v>
      </c>
      <c r="Y3116" s="16">
        <v>45828</v>
      </c>
      <c r="AB3116" t="s">
        <v>6086</v>
      </c>
    </row>
    <row r="3117" spans="1:28" x14ac:dyDescent="0.35">
      <c r="A3117" t="s">
        <v>2568</v>
      </c>
      <c r="B3117" t="s">
        <v>2569</v>
      </c>
      <c r="C3117" t="s">
        <v>115</v>
      </c>
      <c r="D3117" t="s">
        <v>114</v>
      </c>
      <c r="E3117" s="16">
        <v>45807</v>
      </c>
      <c r="F3117">
        <v>4001948331</v>
      </c>
      <c r="G3117" t="s">
        <v>1809</v>
      </c>
      <c r="H3117" t="s">
        <v>2098</v>
      </c>
      <c r="I3117" t="s">
        <v>1825</v>
      </c>
      <c r="J3117">
        <v>3087319</v>
      </c>
      <c r="K3117">
        <v>6591311</v>
      </c>
      <c r="M3117">
        <v>7</v>
      </c>
      <c r="N3117">
        <v>0.99</v>
      </c>
      <c r="O3117">
        <v>6.93</v>
      </c>
      <c r="P3117" t="s">
        <v>1811</v>
      </c>
      <c r="Q3117" t="s">
        <v>1812</v>
      </c>
      <c r="R3117" s="16">
        <v>45817</v>
      </c>
      <c r="S3117">
        <v>26</v>
      </c>
      <c r="T3117" t="s">
        <v>1813</v>
      </c>
      <c r="U3117" s="16">
        <v>45828</v>
      </c>
      <c r="V3117" s="16">
        <v>45828</v>
      </c>
      <c r="Y3117" s="16">
        <v>45828</v>
      </c>
      <c r="AB3117" t="s">
        <v>6086</v>
      </c>
    </row>
    <row r="3118" spans="1:28" x14ac:dyDescent="0.35">
      <c r="A3118" t="s">
        <v>2568</v>
      </c>
      <c r="B3118" t="s">
        <v>2569</v>
      </c>
      <c r="C3118" t="s">
        <v>115</v>
      </c>
      <c r="D3118" t="s">
        <v>114</v>
      </c>
      <c r="E3118" s="16">
        <v>45807</v>
      </c>
      <c r="F3118">
        <v>4001948331</v>
      </c>
      <c r="G3118" t="s">
        <v>1809</v>
      </c>
      <c r="H3118" t="s">
        <v>2644</v>
      </c>
      <c r="I3118" t="s">
        <v>1810</v>
      </c>
      <c r="J3118">
        <v>3087319</v>
      </c>
      <c r="K3118">
        <v>6591311</v>
      </c>
      <c r="M3118">
        <v>14</v>
      </c>
      <c r="N3118">
        <v>2.02</v>
      </c>
      <c r="O3118">
        <v>28.28</v>
      </c>
      <c r="P3118" t="s">
        <v>1811</v>
      </c>
      <c r="Q3118" t="s">
        <v>1812</v>
      </c>
      <c r="R3118" s="16">
        <v>45817</v>
      </c>
      <c r="S3118">
        <v>26</v>
      </c>
      <c r="T3118" t="s">
        <v>1813</v>
      </c>
      <c r="U3118" s="16">
        <v>45828</v>
      </c>
      <c r="V3118" s="16">
        <v>45828</v>
      </c>
      <c r="Y3118" s="16">
        <v>45828</v>
      </c>
      <c r="AB3118" t="s">
        <v>6086</v>
      </c>
    </row>
    <row r="3119" spans="1:28" x14ac:dyDescent="0.35">
      <c r="A3119" t="s">
        <v>2568</v>
      </c>
      <c r="B3119" t="s">
        <v>2569</v>
      </c>
      <c r="C3119" t="s">
        <v>115</v>
      </c>
      <c r="D3119" t="s">
        <v>114</v>
      </c>
      <c r="E3119" s="16">
        <v>45807</v>
      </c>
      <c r="F3119">
        <v>4001948331</v>
      </c>
      <c r="G3119" t="s">
        <v>1809</v>
      </c>
      <c r="H3119" t="s">
        <v>1824</v>
      </c>
      <c r="I3119" t="s">
        <v>1825</v>
      </c>
      <c r="J3119">
        <v>3087319</v>
      </c>
      <c r="K3119">
        <v>6591311</v>
      </c>
      <c r="M3119">
        <v>4</v>
      </c>
      <c r="N3119">
        <v>1.46</v>
      </c>
      <c r="O3119">
        <v>5.84</v>
      </c>
      <c r="P3119" t="s">
        <v>1811</v>
      </c>
      <c r="Q3119" t="s">
        <v>1812</v>
      </c>
      <c r="R3119" s="16">
        <v>45817</v>
      </c>
      <c r="S3119">
        <v>26</v>
      </c>
      <c r="T3119" t="s">
        <v>1813</v>
      </c>
      <c r="U3119" s="16">
        <v>45828</v>
      </c>
      <c r="V3119" s="16">
        <v>45828</v>
      </c>
      <c r="Y3119" s="16">
        <v>45828</v>
      </c>
      <c r="AB3119" t="s">
        <v>6086</v>
      </c>
    </row>
    <row r="3120" spans="1:28" x14ac:dyDescent="0.35">
      <c r="A3120" t="s">
        <v>2568</v>
      </c>
      <c r="B3120" t="s">
        <v>2569</v>
      </c>
      <c r="C3120" t="s">
        <v>115</v>
      </c>
      <c r="D3120" t="s">
        <v>114</v>
      </c>
      <c r="E3120" s="16">
        <v>45807</v>
      </c>
      <c r="F3120">
        <v>4001948331</v>
      </c>
      <c r="G3120" t="s">
        <v>1809</v>
      </c>
      <c r="H3120" t="s">
        <v>1980</v>
      </c>
      <c r="I3120" t="s">
        <v>1825</v>
      </c>
      <c r="J3120">
        <v>3087319</v>
      </c>
      <c r="K3120">
        <v>6591311</v>
      </c>
      <c r="M3120">
        <v>16</v>
      </c>
      <c r="N3120">
        <v>1.23</v>
      </c>
      <c r="O3120">
        <v>19.68</v>
      </c>
      <c r="P3120" t="s">
        <v>1811</v>
      </c>
      <c r="Q3120" t="s">
        <v>1812</v>
      </c>
      <c r="R3120" s="16">
        <v>45817</v>
      </c>
      <c r="S3120">
        <v>26</v>
      </c>
      <c r="T3120" t="s">
        <v>1813</v>
      </c>
      <c r="U3120" s="16">
        <v>45828</v>
      </c>
      <c r="V3120" s="16">
        <v>45828</v>
      </c>
      <c r="Y3120" s="16">
        <v>45828</v>
      </c>
      <c r="AB3120" t="s">
        <v>6086</v>
      </c>
    </row>
    <row r="3121" spans="1:28" x14ac:dyDescent="0.35">
      <c r="A3121" t="s">
        <v>2568</v>
      </c>
      <c r="B3121" t="s">
        <v>2569</v>
      </c>
      <c r="C3121" t="s">
        <v>115</v>
      </c>
      <c r="D3121" t="s">
        <v>114</v>
      </c>
      <c r="E3121" s="16">
        <v>45807</v>
      </c>
      <c r="F3121">
        <v>4001948331</v>
      </c>
      <c r="G3121" t="s">
        <v>1809</v>
      </c>
      <c r="H3121" t="s">
        <v>1902</v>
      </c>
      <c r="I3121" t="s">
        <v>1822</v>
      </c>
      <c r="J3121">
        <v>3087319</v>
      </c>
      <c r="K3121">
        <v>6591311</v>
      </c>
      <c r="M3121">
        <v>14</v>
      </c>
      <c r="N3121">
        <v>1.89</v>
      </c>
      <c r="O3121">
        <v>26.46</v>
      </c>
      <c r="P3121" t="s">
        <v>1811</v>
      </c>
      <c r="Q3121" t="s">
        <v>1812</v>
      </c>
      <c r="R3121" s="16">
        <v>45817</v>
      </c>
      <c r="S3121">
        <v>26</v>
      </c>
      <c r="T3121" t="s">
        <v>1813</v>
      </c>
      <c r="U3121" s="16">
        <v>45828</v>
      </c>
      <c r="V3121" s="16">
        <v>45828</v>
      </c>
      <c r="Y3121" s="16">
        <v>45828</v>
      </c>
      <c r="AB3121" t="s">
        <v>6086</v>
      </c>
    </row>
    <row r="3122" spans="1:28" x14ac:dyDescent="0.35">
      <c r="A3122" t="s">
        <v>2568</v>
      </c>
      <c r="B3122" t="s">
        <v>2569</v>
      </c>
      <c r="C3122" t="s">
        <v>115</v>
      </c>
      <c r="D3122" t="s">
        <v>114</v>
      </c>
      <c r="E3122" s="16">
        <v>45807</v>
      </c>
      <c r="F3122">
        <v>4001948331</v>
      </c>
      <c r="G3122" t="s">
        <v>1809</v>
      </c>
      <c r="H3122" t="s">
        <v>2265</v>
      </c>
      <c r="I3122" t="s">
        <v>1825</v>
      </c>
      <c r="J3122">
        <v>3087319</v>
      </c>
      <c r="K3122">
        <v>6591311</v>
      </c>
      <c r="M3122">
        <v>2</v>
      </c>
      <c r="N3122">
        <v>1.61</v>
      </c>
      <c r="O3122">
        <v>3.22</v>
      </c>
      <c r="P3122" t="s">
        <v>1811</v>
      </c>
      <c r="Q3122" t="s">
        <v>1812</v>
      </c>
      <c r="R3122" s="16">
        <v>45817</v>
      </c>
      <c r="S3122">
        <v>26</v>
      </c>
      <c r="T3122" t="s">
        <v>1813</v>
      </c>
      <c r="U3122" s="16">
        <v>45828</v>
      </c>
      <c r="V3122" s="16">
        <v>45828</v>
      </c>
      <c r="Y3122" s="16">
        <v>45828</v>
      </c>
      <c r="AB3122" t="s">
        <v>6086</v>
      </c>
    </row>
    <row r="3123" spans="1:28" x14ac:dyDescent="0.35">
      <c r="A3123" t="s">
        <v>2568</v>
      </c>
      <c r="B3123" t="s">
        <v>2569</v>
      </c>
      <c r="C3123" t="s">
        <v>115</v>
      </c>
      <c r="D3123" t="s">
        <v>114</v>
      </c>
      <c r="E3123" s="16">
        <v>45807</v>
      </c>
      <c r="F3123">
        <v>4001948331</v>
      </c>
      <c r="G3123" t="s">
        <v>1809</v>
      </c>
      <c r="H3123" t="s">
        <v>1963</v>
      </c>
      <c r="I3123" t="s">
        <v>1831</v>
      </c>
      <c r="J3123">
        <v>3087319</v>
      </c>
      <c r="K3123">
        <v>6591311</v>
      </c>
      <c r="M3123">
        <v>2</v>
      </c>
      <c r="N3123">
        <v>7.09</v>
      </c>
      <c r="O3123">
        <v>14.18</v>
      </c>
      <c r="P3123" t="s">
        <v>1811</v>
      </c>
      <c r="Q3123" t="s">
        <v>1812</v>
      </c>
      <c r="R3123" s="16">
        <v>45817</v>
      </c>
      <c r="S3123">
        <v>26</v>
      </c>
      <c r="T3123" t="s">
        <v>1813</v>
      </c>
      <c r="U3123" s="16">
        <v>45828</v>
      </c>
      <c r="V3123" s="16">
        <v>45828</v>
      </c>
      <c r="Y3123" s="16">
        <v>45828</v>
      </c>
      <c r="AB3123" t="s">
        <v>6086</v>
      </c>
    </row>
    <row r="3124" spans="1:28" x14ac:dyDescent="0.35">
      <c r="A3124" t="s">
        <v>2568</v>
      </c>
      <c r="B3124" t="s">
        <v>2569</v>
      </c>
      <c r="C3124" t="s">
        <v>115</v>
      </c>
      <c r="D3124" t="s">
        <v>114</v>
      </c>
      <c r="E3124" s="16">
        <v>45807</v>
      </c>
      <c r="F3124">
        <v>4001948331</v>
      </c>
      <c r="G3124" t="s">
        <v>1809</v>
      </c>
      <c r="H3124" t="s">
        <v>2268</v>
      </c>
      <c r="I3124" t="s">
        <v>1810</v>
      </c>
      <c r="J3124">
        <v>3087319</v>
      </c>
      <c r="K3124">
        <v>6591311</v>
      </c>
      <c r="M3124">
        <v>11</v>
      </c>
      <c r="N3124">
        <v>0.7</v>
      </c>
      <c r="O3124">
        <v>7.7</v>
      </c>
      <c r="P3124" t="s">
        <v>1811</v>
      </c>
      <c r="Q3124" t="s">
        <v>1812</v>
      </c>
      <c r="R3124" s="16">
        <v>45817</v>
      </c>
      <c r="S3124">
        <v>26</v>
      </c>
      <c r="T3124" t="s">
        <v>1813</v>
      </c>
      <c r="U3124" s="16">
        <v>45828</v>
      </c>
      <c r="V3124" s="16">
        <v>45828</v>
      </c>
      <c r="Y3124" s="16">
        <v>45828</v>
      </c>
      <c r="AB3124" t="s">
        <v>6086</v>
      </c>
    </row>
    <row r="3125" spans="1:28" x14ac:dyDescent="0.35">
      <c r="A3125" t="s">
        <v>2568</v>
      </c>
      <c r="B3125" t="s">
        <v>2569</v>
      </c>
      <c r="C3125" t="s">
        <v>115</v>
      </c>
      <c r="D3125" t="s">
        <v>114</v>
      </c>
      <c r="E3125" s="16">
        <v>45807</v>
      </c>
      <c r="F3125">
        <v>4001948331</v>
      </c>
      <c r="G3125" t="s">
        <v>1809</v>
      </c>
      <c r="H3125" t="s">
        <v>4188</v>
      </c>
      <c r="I3125" t="s">
        <v>1822</v>
      </c>
      <c r="J3125">
        <v>3087319</v>
      </c>
      <c r="K3125">
        <v>6591311</v>
      </c>
      <c r="M3125">
        <v>12</v>
      </c>
      <c r="N3125">
        <v>0.82</v>
      </c>
      <c r="O3125">
        <v>9.84</v>
      </c>
      <c r="P3125" t="s">
        <v>1811</v>
      </c>
      <c r="Q3125" t="s">
        <v>1812</v>
      </c>
      <c r="R3125" s="16">
        <v>45817</v>
      </c>
      <c r="S3125">
        <v>26</v>
      </c>
      <c r="T3125" t="s">
        <v>1813</v>
      </c>
      <c r="U3125" s="16">
        <v>45828</v>
      </c>
      <c r="V3125" s="16">
        <v>45828</v>
      </c>
      <c r="Y3125" s="16">
        <v>45828</v>
      </c>
      <c r="AB3125" t="s">
        <v>6086</v>
      </c>
    </row>
    <row r="3126" spans="1:28" x14ac:dyDescent="0.35">
      <c r="A3126" t="s">
        <v>2568</v>
      </c>
      <c r="B3126" t="s">
        <v>2569</v>
      </c>
      <c r="C3126" t="s">
        <v>115</v>
      </c>
      <c r="D3126" t="s">
        <v>114</v>
      </c>
      <c r="E3126" s="16">
        <v>45807</v>
      </c>
      <c r="F3126">
        <v>4001948331</v>
      </c>
      <c r="G3126" t="s">
        <v>1809</v>
      </c>
      <c r="H3126" t="s">
        <v>6502</v>
      </c>
      <c r="I3126" t="s">
        <v>1949</v>
      </c>
      <c r="J3126">
        <v>3087319</v>
      </c>
      <c r="K3126">
        <v>6591311</v>
      </c>
      <c r="M3126">
        <v>1</v>
      </c>
      <c r="N3126">
        <v>24.56</v>
      </c>
      <c r="O3126">
        <v>24.56</v>
      </c>
      <c r="P3126" t="s">
        <v>1811</v>
      </c>
      <c r="Q3126" t="s">
        <v>1812</v>
      </c>
      <c r="R3126" s="16">
        <v>45817</v>
      </c>
      <c r="S3126">
        <v>26</v>
      </c>
      <c r="T3126" t="s">
        <v>1813</v>
      </c>
      <c r="U3126" s="16">
        <v>45828</v>
      </c>
      <c r="V3126" s="16">
        <v>45828</v>
      </c>
      <c r="Y3126" s="16">
        <v>45828</v>
      </c>
      <c r="AB3126" t="s">
        <v>6086</v>
      </c>
    </row>
    <row r="3127" spans="1:28" x14ac:dyDescent="0.35">
      <c r="A3127" t="s">
        <v>2568</v>
      </c>
      <c r="B3127" t="s">
        <v>2569</v>
      </c>
      <c r="C3127" t="s">
        <v>115</v>
      </c>
      <c r="D3127" t="s">
        <v>114</v>
      </c>
      <c r="E3127" s="16">
        <v>45807</v>
      </c>
      <c r="F3127">
        <v>4001948331</v>
      </c>
      <c r="G3127" t="s">
        <v>1809</v>
      </c>
      <c r="H3127" t="s">
        <v>2648</v>
      </c>
      <c r="I3127" t="s">
        <v>1825</v>
      </c>
      <c r="J3127">
        <v>3087319</v>
      </c>
      <c r="K3127">
        <v>6591311</v>
      </c>
      <c r="M3127">
        <v>3</v>
      </c>
      <c r="N3127">
        <v>2.5</v>
      </c>
      <c r="O3127">
        <v>7.5</v>
      </c>
      <c r="P3127" t="s">
        <v>1811</v>
      </c>
      <c r="Q3127" t="s">
        <v>1812</v>
      </c>
      <c r="R3127" s="16">
        <v>45817</v>
      </c>
      <c r="S3127">
        <v>26</v>
      </c>
      <c r="T3127" t="s">
        <v>1813</v>
      </c>
      <c r="U3127" s="16">
        <v>45828</v>
      </c>
      <c r="V3127" s="16">
        <v>45828</v>
      </c>
      <c r="Y3127" s="16">
        <v>45828</v>
      </c>
      <c r="AB3127" t="s">
        <v>6086</v>
      </c>
    </row>
    <row r="3128" spans="1:28" x14ac:dyDescent="0.35">
      <c r="A3128" t="s">
        <v>2568</v>
      </c>
      <c r="B3128" t="s">
        <v>2569</v>
      </c>
      <c r="C3128" t="s">
        <v>115</v>
      </c>
      <c r="D3128" t="s">
        <v>114</v>
      </c>
      <c r="E3128" s="16">
        <v>45807</v>
      </c>
      <c r="F3128">
        <v>4001948331</v>
      </c>
      <c r="G3128" t="s">
        <v>1809</v>
      </c>
      <c r="H3128" t="s">
        <v>2649</v>
      </c>
      <c r="I3128" t="s">
        <v>1825</v>
      </c>
      <c r="J3128">
        <v>3087319</v>
      </c>
      <c r="K3128">
        <v>6591311</v>
      </c>
      <c r="M3128">
        <v>14</v>
      </c>
      <c r="N3128">
        <v>1.51</v>
      </c>
      <c r="O3128">
        <v>21.14</v>
      </c>
      <c r="P3128" t="s">
        <v>1811</v>
      </c>
      <c r="Q3128" t="s">
        <v>1812</v>
      </c>
      <c r="R3128" s="16">
        <v>45817</v>
      </c>
      <c r="S3128">
        <v>26</v>
      </c>
      <c r="T3128" t="s">
        <v>1813</v>
      </c>
      <c r="U3128" s="16">
        <v>45828</v>
      </c>
      <c r="V3128" s="16">
        <v>45828</v>
      </c>
      <c r="Y3128" s="16">
        <v>45828</v>
      </c>
      <c r="AB3128" t="s">
        <v>6086</v>
      </c>
    </row>
    <row r="3129" spans="1:28" x14ac:dyDescent="0.35">
      <c r="A3129" t="s">
        <v>2568</v>
      </c>
      <c r="B3129" t="s">
        <v>2569</v>
      </c>
      <c r="C3129" t="s">
        <v>115</v>
      </c>
      <c r="D3129" t="s">
        <v>114</v>
      </c>
      <c r="E3129" s="16">
        <v>45807</v>
      </c>
      <c r="F3129">
        <v>4001948331</v>
      </c>
      <c r="G3129" t="s">
        <v>1809</v>
      </c>
      <c r="H3129" t="s">
        <v>2447</v>
      </c>
      <c r="I3129" t="s">
        <v>1825</v>
      </c>
      <c r="J3129">
        <v>3087319</v>
      </c>
      <c r="K3129">
        <v>6591311</v>
      </c>
      <c r="M3129">
        <v>8</v>
      </c>
      <c r="N3129">
        <v>3.57</v>
      </c>
      <c r="O3129">
        <v>28.56</v>
      </c>
      <c r="P3129" t="s">
        <v>1811</v>
      </c>
      <c r="Q3129" t="s">
        <v>1812</v>
      </c>
      <c r="R3129" s="16">
        <v>45817</v>
      </c>
      <c r="S3129">
        <v>26</v>
      </c>
      <c r="T3129" t="s">
        <v>1813</v>
      </c>
      <c r="U3129" s="16">
        <v>45828</v>
      </c>
      <c r="V3129" s="16">
        <v>45828</v>
      </c>
      <c r="Y3129" s="16">
        <v>45828</v>
      </c>
      <c r="AB3129" t="s">
        <v>6086</v>
      </c>
    </row>
    <row r="3130" spans="1:28" x14ac:dyDescent="0.35">
      <c r="A3130" t="s">
        <v>2568</v>
      </c>
      <c r="B3130" t="s">
        <v>2569</v>
      </c>
      <c r="C3130" t="s">
        <v>115</v>
      </c>
      <c r="D3130" t="s">
        <v>114</v>
      </c>
      <c r="E3130" s="16">
        <v>45807</v>
      </c>
      <c r="F3130">
        <v>4001948331</v>
      </c>
      <c r="G3130" t="s">
        <v>1809</v>
      </c>
      <c r="H3130" t="s">
        <v>1829</v>
      </c>
      <c r="I3130" t="s">
        <v>1820</v>
      </c>
      <c r="J3130">
        <v>3087319</v>
      </c>
      <c r="K3130">
        <v>6591311</v>
      </c>
      <c r="M3130">
        <v>7</v>
      </c>
      <c r="N3130">
        <v>1.86</v>
      </c>
      <c r="O3130">
        <v>13.02</v>
      </c>
      <c r="P3130" t="s">
        <v>1811</v>
      </c>
      <c r="Q3130" t="s">
        <v>1812</v>
      </c>
      <c r="R3130" s="16">
        <v>45817</v>
      </c>
      <c r="S3130">
        <v>26</v>
      </c>
      <c r="T3130" t="s">
        <v>1813</v>
      </c>
      <c r="U3130" s="16">
        <v>45828</v>
      </c>
      <c r="V3130" s="16">
        <v>45828</v>
      </c>
      <c r="Y3130" s="16">
        <v>45828</v>
      </c>
      <c r="AB3130" t="s">
        <v>6086</v>
      </c>
    </row>
    <row r="3131" spans="1:28" x14ac:dyDescent="0.35">
      <c r="A3131" t="s">
        <v>2568</v>
      </c>
      <c r="B3131" t="s">
        <v>2569</v>
      </c>
      <c r="C3131" t="s">
        <v>115</v>
      </c>
      <c r="D3131" t="s">
        <v>114</v>
      </c>
      <c r="E3131" s="16">
        <v>45807</v>
      </c>
      <c r="F3131">
        <v>4001948331</v>
      </c>
      <c r="G3131" t="s">
        <v>1809</v>
      </c>
      <c r="H3131" t="s">
        <v>5810</v>
      </c>
      <c r="I3131" t="s">
        <v>1852</v>
      </c>
      <c r="J3131">
        <v>3087319</v>
      </c>
      <c r="K3131">
        <v>6591311</v>
      </c>
      <c r="M3131">
        <v>5</v>
      </c>
      <c r="N3131">
        <v>6.78</v>
      </c>
      <c r="O3131">
        <v>33.9</v>
      </c>
      <c r="P3131" t="s">
        <v>1811</v>
      </c>
      <c r="Q3131" t="s">
        <v>1812</v>
      </c>
      <c r="R3131" s="16">
        <v>45817</v>
      </c>
      <c r="S3131">
        <v>26</v>
      </c>
      <c r="T3131" t="s">
        <v>1813</v>
      </c>
      <c r="U3131" s="16">
        <v>45828</v>
      </c>
      <c r="V3131" s="16">
        <v>45828</v>
      </c>
      <c r="Y3131" s="16">
        <v>45828</v>
      </c>
      <c r="AB3131" t="s">
        <v>6086</v>
      </c>
    </row>
    <row r="3132" spans="1:28" x14ac:dyDescent="0.35">
      <c r="A3132" t="s">
        <v>2568</v>
      </c>
      <c r="B3132" t="s">
        <v>2569</v>
      </c>
      <c r="C3132" t="s">
        <v>115</v>
      </c>
      <c r="D3132" t="s">
        <v>114</v>
      </c>
      <c r="E3132" s="16">
        <v>45807</v>
      </c>
      <c r="F3132">
        <v>4001948331</v>
      </c>
      <c r="G3132" t="s">
        <v>1809</v>
      </c>
      <c r="H3132" t="s">
        <v>5811</v>
      </c>
      <c r="I3132" t="s">
        <v>1852</v>
      </c>
      <c r="J3132">
        <v>3087319</v>
      </c>
      <c r="K3132">
        <v>6591311</v>
      </c>
      <c r="M3132">
        <v>6</v>
      </c>
      <c r="N3132">
        <v>8.56</v>
      </c>
      <c r="O3132">
        <v>51.36</v>
      </c>
      <c r="P3132" t="s">
        <v>1811</v>
      </c>
      <c r="Q3132" t="s">
        <v>1812</v>
      </c>
      <c r="R3132" s="16">
        <v>45817</v>
      </c>
      <c r="S3132">
        <v>26</v>
      </c>
      <c r="T3132" t="s">
        <v>1813</v>
      </c>
      <c r="U3132" s="16">
        <v>45828</v>
      </c>
      <c r="V3132" s="16">
        <v>45828</v>
      </c>
      <c r="Y3132" s="16">
        <v>45828</v>
      </c>
      <c r="AB3132" t="s">
        <v>6086</v>
      </c>
    </row>
    <row r="3133" spans="1:28" x14ac:dyDescent="0.35">
      <c r="A3133" t="s">
        <v>2568</v>
      </c>
      <c r="B3133" t="s">
        <v>2569</v>
      </c>
      <c r="C3133" t="s">
        <v>115</v>
      </c>
      <c r="D3133" t="s">
        <v>114</v>
      </c>
      <c r="E3133" s="16">
        <v>45807</v>
      </c>
      <c r="F3133">
        <v>4001948331</v>
      </c>
      <c r="G3133" t="s">
        <v>1809</v>
      </c>
      <c r="H3133" t="s">
        <v>4798</v>
      </c>
      <c r="I3133" t="s">
        <v>1852</v>
      </c>
      <c r="J3133">
        <v>3087319</v>
      </c>
      <c r="K3133">
        <v>6591311</v>
      </c>
      <c r="M3133">
        <v>8</v>
      </c>
      <c r="N3133">
        <v>5.79</v>
      </c>
      <c r="O3133">
        <v>46.32</v>
      </c>
      <c r="P3133" t="s">
        <v>1811</v>
      </c>
      <c r="Q3133" t="s">
        <v>1812</v>
      </c>
      <c r="R3133" s="16">
        <v>45817</v>
      </c>
      <c r="S3133">
        <v>26</v>
      </c>
      <c r="T3133" t="s">
        <v>1813</v>
      </c>
      <c r="U3133" s="16">
        <v>45828</v>
      </c>
      <c r="V3133" s="16">
        <v>45828</v>
      </c>
      <c r="Y3133" s="16">
        <v>45828</v>
      </c>
      <c r="AB3133" t="s">
        <v>6086</v>
      </c>
    </row>
    <row r="3134" spans="1:28" x14ac:dyDescent="0.35">
      <c r="A3134" t="s">
        <v>2568</v>
      </c>
      <c r="B3134" t="s">
        <v>2569</v>
      </c>
      <c r="C3134" t="s">
        <v>115</v>
      </c>
      <c r="D3134" t="s">
        <v>114</v>
      </c>
      <c r="E3134" s="16">
        <v>45807</v>
      </c>
      <c r="F3134">
        <v>4001948331</v>
      </c>
      <c r="G3134" t="s">
        <v>1809</v>
      </c>
      <c r="H3134" t="s">
        <v>2040</v>
      </c>
      <c r="I3134" t="s">
        <v>1825</v>
      </c>
      <c r="J3134">
        <v>3087319</v>
      </c>
      <c r="K3134">
        <v>6591311</v>
      </c>
      <c r="M3134">
        <v>2</v>
      </c>
      <c r="N3134">
        <v>3.08</v>
      </c>
      <c r="O3134">
        <v>6.16</v>
      </c>
      <c r="P3134" t="s">
        <v>1811</v>
      </c>
      <c r="Q3134" t="s">
        <v>1812</v>
      </c>
      <c r="R3134" s="16">
        <v>45817</v>
      </c>
      <c r="S3134">
        <v>26</v>
      </c>
      <c r="T3134" t="s">
        <v>1813</v>
      </c>
      <c r="U3134" s="16">
        <v>45828</v>
      </c>
      <c r="V3134" s="16">
        <v>45828</v>
      </c>
      <c r="Y3134" s="16">
        <v>45828</v>
      </c>
      <c r="AB3134" t="s">
        <v>6086</v>
      </c>
    </row>
    <row r="3135" spans="1:28" x14ac:dyDescent="0.35">
      <c r="A3135" t="s">
        <v>2568</v>
      </c>
      <c r="B3135" t="s">
        <v>2569</v>
      </c>
      <c r="C3135" t="s">
        <v>115</v>
      </c>
      <c r="D3135" t="s">
        <v>114</v>
      </c>
      <c r="E3135" s="16">
        <v>45807</v>
      </c>
      <c r="F3135">
        <v>4001948331</v>
      </c>
      <c r="G3135" t="s">
        <v>1809</v>
      </c>
      <c r="H3135" t="s">
        <v>2116</v>
      </c>
      <c r="I3135" t="s">
        <v>1831</v>
      </c>
      <c r="J3135">
        <v>3087319</v>
      </c>
      <c r="K3135">
        <v>6591311</v>
      </c>
      <c r="M3135">
        <v>6</v>
      </c>
      <c r="N3135">
        <v>7.69</v>
      </c>
      <c r="O3135">
        <v>46.14</v>
      </c>
      <c r="P3135" t="s">
        <v>1811</v>
      </c>
      <c r="Q3135" t="s">
        <v>1812</v>
      </c>
      <c r="R3135" s="16">
        <v>45817</v>
      </c>
      <c r="S3135">
        <v>26</v>
      </c>
      <c r="T3135" t="s">
        <v>1813</v>
      </c>
      <c r="U3135" s="16">
        <v>45828</v>
      </c>
      <c r="V3135" s="16">
        <v>45828</v>
      </c>
      <c r="Y3135" s="16">
        <v>45828</v>
      </c>
      <c r="AB3135" t="s">
        <v>6086</v>
      </c>
    </row>
    <row r="3136" spans="1:28" x14ac:dyDescent="0.35">
      <c r="A3136" t="s">
        <v>2568</v>
      </c>
      <c r="B3136" t="s">
        <v>2569</v>
      </c>
      <c r="C3136" t="s">
        <v>115</v>
      </c>
      <c r="D3136" t="s">
        <v>114</v>
      </c>
      <c r="E3136" s="16">
        <v>45807</v>
      </c>
      <c r="F3136">
        <v>4001948331</v>
      </c>
      <c r="G3136" t="s">
        <v>1809</v>
      </c>
      <c r="H3136" t="s">
        <v>2120</v>
      </c>
      <c r="I3136" t="s">
        <v>2093</v>
      </c>
      <c r="J3136">
        <v>3087319</v>
      </c>
      <c r="K3136">
        <v>6591311</v>
      </c>
      <c r="M3136">
        <v>11</v>
      </c>
      <c r="N3136">
        <v>52.85</v>
      </c>
      <c r="O3136">
        <v>581.35</v>
      </c>
      <c r="P3136" t="s">
        <v>1811</v>
      </c>
      <c r="Q3136" t="s">
        <v>1812</v>
      </c>
      <c r="R3136" s="16">
        <v>45817</v>
      </c>
      <c r="S3136">
        <v>26</v>
      </c>
      <c r="T3136" t="s">
        <v>1813</v>
      </c>
      <c r="U3136" s="16">
        <v>45828</v>
      </c>
      <c r="V3136" s="16">
        <v>45828</v>
      </c>
      <c r="Y3136" s="16">
        <v>45828</v>
      </c>
      <c r="AB3136" t="s">
        <v>6086</v>
      </c>
    </row>
    <row r="3137" spans="1:28" x14ac:dyDescent="0.35">
      <c r="A3137" t="s">
        <v>2568</v>
      </c>
      <c r="B3137" t="s">
        <v>2569</v>
      </c>
      <c r="C3137" t="s">
        <v>115</v>
      </c>
      <c r="D3137" t="s">
        <v>114</v>
      </c>
      <c r="E3137" s="16">
        <v>45807</v>
      </c>
      <c r="F3137">
        <v>4001948331</v>
      </c>
      <c r="G3137" t="s">
        <v>1809</v>
      </c>
      <c r="H3137" t="s">
        <v>2039</v>
      </c>
      <c r="I3137" t="s">
        <v>1822</v>
      </c>
      <c r="J3137">
        <v>3087319</v>
      </c>
      <c r="K3137">
        <v>6591311</v>
      </c>
      <c r="M3137">
        <v>8</v>
      </c>
      <c r="N3137">
        <v>0.52</v>
      </c>
      <c r="O3137">
        <v>4.16</v>
      </c>
      <c r="P3137" t="s">
        <v>1811</v>
      </c>
      <c r="Q3137" t="s">
        <v>1812</v>
      </c>
      <c r="R3137" s="16">
        <v>45817</v>
      </c>
      <c r="S3137">
        <v>26</v>
      </c>
      <c r="T3137" t="s">
        <v>1813</v>
      </c>
      <c r="U3137" s="16">
        <v>45828</v>
      </c>
      <c r="V3137" s="16">
        <v>45828</v>
      </c>
      <c r="Y3137" s="16">
        <v>45828</v>
      </c>
      <c r="AB3137" t="s">
        <v>6086</v>
      </c>
    </row>
    <row r="3138" spans="1:28" x14ac:dyDescent="0.35">
      <c r="A3138" t="s">
        <v>2568</v>
      </c>
      <c r="B3138" t="s">
        <v>2569</v>
      </c>
      <c r="C3138" t="s">
        <v>115</v>
      </c>
      <c r="D3138" t="s">
        <v>114</v>
      </c>
      <c r="E3138" s="16">
        <v>45807</v>
      </c>
      <c r="F3138">
        <v>4001948331</v>
      </c>
      <c r="G3138" t="s">
        <v>1809</v>
      </c>
      <c r="H3138" t="s">
        <v>2056</v>
      </c>
      <c r="I3138" t="s">
        <v>1825</v>
      </c>
      <c r="J3138">
        <v>3087319</v>
      </c>
      <c r="K3138">
        <v>6591311</v>
      </c>
      <c r="M3138">
        <v>13</v>
      </c>
      <c r="N3138">
        <v>2.0699999999999998</v>
      </c>
      <c r="O3138">
        <v>26.91</v>
      </c>
      <c r="P3138" t="s">
        <v>1811</v>
      </c>
      <c r="Q3138" t="s">
        <v>1812</v>
      </c>
      <c r="R3138" s="16">
        <v>45817</v>
      </c>
      <c r="S3138">
        <v>26</v>
      </c>
      <c r="T3138" t="s">
        <v>1813</v>
      </c>
      <c r="U3138" s="16">
        <v>45828</v>
      </c>
      <c r="V3138" s="16">
        <v>45828</v>
      </c>
      <c r="Y3138" s="16">
        <v>45828</v>
      </c>
      <c r="AB3138" t="s">
        <v>6086</v>
      </c>
    </row>
    <row r="3139" spans="1:28" x14ac:dyDescent="0.35">
      <c r="A3139" t="s">
        <v>2568</v>
      </c>
      <c r="B3139" t="s">
        <v>2569</v>
      </c>
      <c r="C3139" t="s">
        <v>115</v>
      </c>
      <c r="D3139" t="s">
        <v>114</v>
      </c>
      <c r="E3139" s="16">
        <v>45807</v>
      </c>
      <c r="F3139">
        <v>4001948331</v>
      </c>
      <c r="G3139" t="s">
        <v>1809</v>
      </c>
      <c r="H3139" t="s">
        <v>2639</v>
      </c>
      <c r="I3139" t="s">
        <v>2093</v>
      </c>
      <c r="J3139">
        <v>3087319</v>
      </c>
      <c r="K3139">
        <v>6591311</v>
      </c>
      <c r="M3139">
        <v>5</v>
      </c>
      <c r="N3139">
        <v>64.989999999999995</v>
      </c>
      <c r="O3139">
        <v>324.95</v>
      </c>
      <c r="P3139" t="s">
        <v>1811</v>
      </c>
      <c r="Q3139" t="s">
        <v>1812</v>
      </c>
      <c r="R3139" s="16">
        <v>45817</v>
      </c>
      <c r="S3139">
        <v>26</v>
      </c>
      <c r="T3139" t="s">
        <v>1813</v>
      </c>
      <c r="U3139" s="16">
        <v>45828</v>
      </c>
      <c r="V3139" s="16">
        <v>45828</v>
      </c>
      <c r="Y3139" s="16">
        <v>45828</v>
      </c>
      <c r="AB3139" t="s">
        <v>6086</v>
      </c>
    </row>
    <row r="3140" spans="1:28" x14ac:dyDescent="0.35">
      <c r="A3140" t="s">
        <v>2568</v>
      </c>
      <c r="B3140" t="s">
        <v>2569</v>
      </c>
      <c r="C3140" t="s">
        <v>115</v>
      </c>
      <c r="D3140" t="s">
        <v>114</v>
      </c>
      <c r="E3140" s="16">
        <v>45807</v>
      </c>
      <c r="F3140">
        <v>4001948331</v>
      </c>
      <c r="G3140" t="s">
        <v>1809</v>
      </c>
      <c r="H3140" t="s">
        <v>2333</v>
      </c>
      <c r="I3140" t="s">
        <v>1825</v>
      </c>
      <c r="J3140">
        <v>3087319</v>
      </c>
      <c r="K3140">
        <v>6591311</v>
      </c>
      <c r="M3140">
        <v>2</v>
      </c>
      <c r="N3140">
        <v>3.51</v>
      </c>
      <c r="O3140">
        <v>7.02</v>
      </c>
      <c r="P3140" t="s">
        <v>1811</v>
      </c>
      <c r="Q3140" t="s">
        <v>1812</v>
      </c>
      <c r="R3140" s="16">
        <v>45817</v>
      </c>
      <c r="S3140">
        <v>26</v>
      </c>
      <c r="T3140" t="s">
        <v>1813</v>
      </c>
      <c r="U3140" s="16">
        <v>45828</v>
      </c>
      <c r="V3140" s="16">
        <v>45828</v>
      </c>
      <c r="Y3140" s="16">
        <v>45828</v>
      </c>
      <c r="AB3140" t="s">
        <v>6086</v>
      </c>
    </row>
    <row r="3141" spans="1:28" x14ac:dyDescent="0.35">
      <c r="A3141" t="s">
        <v>2568</v>
      </c>
      <c r="B3141" t="s">
        <v>2569</v>
      </c>
      <c r="C3141" t="s">
        <v>115</v>
      </c>
      <c r="D3141" t="s">
        <v>114</v>
      </c>
      <c r="E3141" s="16">
        <v>45807</v>
      </c>
      <c r="F3141">
        <v>4001948331</v>
      </c>
      <c r="G3141" t="s">
        <v>1809</v>
      </c>
      <c r="H3141" t="s">
        <v>5812</v>
      </c>
      <c r="I3141" t="s">
        <v>2093</v>
      </c>
      <c r="J3141">
        <v>3087319</v>
      </c>
      <c r="K3141">
        <v>6591311</v>
      </c>
      <c r="M3141">
        <v>1</v>
      </c>
      <c r="N3141">
        <v>68.22</v>
      </c>
      <c r="O3141">
        <v>68.22</v>
      </c>
      <c r="P3141" t="s">
        <v>1811</v>
      </c>
      <c r="Q3141" t="s">
        <v>1812</v>
      </c>
      <c r="R3141" s="16">
        <v>45817</v>
      </c>
      <c r="S3141">
        <v>26</v>
      </c>
      <c r="T3141" t="s">
        <v>1813</v>
      </c>
      <c r="U3141" s="16">
        <v>45828</v>
      </c>
      <c r="V3141" s="16">
        <v>45828</v>
      </c>
      <c r="Y3141" s="16">
        <v>45828</v>
      </c>
      <c r="AB3141" t="s">
        <v>6086</v>
      </c>
    </row>
    <row r="3142" spans="1:28" x14ac:dyDescent="0.35">
      <c r="A3142" t="s">
        <v>2568</v>
      </c>
      <c r="B3142" t="s">
        <v>2569</v>
      </c>
      <c r="C3142" t="s">
        <v>115</v>
      </c>
      <c r="D3142" t="s">
        <v>114</v>
      </c>
      <c r="E3142" s="16">
        <v>45807</v>
      </c>
      <c r="F3142">
        <v>4001948331</v>
      </c>
      <c r="G3142" t="s">
        <v>1809</v>
      </c>
      <c r="H3142" t="s">
        <v>2640</v>
      </c>
      <c r="I3142" t="s">
        <v>1984</v>
      </c>
      <c r="J3142">
        <v>3087319</v>
      </c>
      <c r="K3142">
        <v>6591311</v>
      </c>
      <c r="M3142">
        <v>4</v>
      </c>
      <c r="N3142">
        <v>1.8</v>
      </c>
      <c r="O3142">
        <v>7.2</v>
      </c>
      <c r="P3142" t="s">
        <v>1811</v>
      </c>
      <c r="Q3142" t="s">
        <v>1812</v>
      </c>
      <c r="R3142" s="16">
        <v>45817</v>
      </c>
      <c r="S3142">
        <v>26</v>
      </c>
      <c r="T3142" t="s">
        <v>1813</v>
      </c>
      <c r="U3142" s="16">
        <v>45828</v>
      </c>
      <c r="V3142" s="16">
        <v>45828</v>
      </c>
      <c r="Y3142" s="16">
        <v>45828</v>
      </c>
      <c r="AB3142" t="s">
        <v>6086</v>
      </c>
    </row>
    <row r="3143" spans="1:28" x14ac:dyDescent="0.35">
      <c r="A3143" t="s">
        <v>2568</v>
      </c>
      <c r="B3143" t="s">
        <v>2569</v>
      </c>
      <c r="C3143" t="s">
        <v>115</v>
      </c>
      <c r="D3143" t="s">
        <v>114</v>
      </c>
      <c r="E3143" s="16">
        <v>45807</v>
      </c>
      <c r="F3143">
        <v>4001948331</v>
      </c>
      <c r="G3143" t="s">
        <v>1809</v>
      </c>
      <c r="H3143" t="s">
        <v>2005</v>
      </c>
      <c r="I3143" t="s">
        <v>1825</v>
      </c>
      <c r="J3143">
        <v>3087319</v>
      </c>
      <c r="K3143">
        <v>6591311</v>
      </c>
      <c r="M3143">
        <v>2</v>
      </c>
      <c r="N3143">
        <v>1.23</v>
      </c>
      <c r="O3143">
        <v>2.46</v>
      </c>
      <c r="P3143" t="s">
        <v>1811</v>
      </c>
      <c r="Q3143" t="s">
        <v>1812</v>
      </c>
      <c r="R3143" s="16">
        <v>45817</v>
      </c>
      <c r="S3143">
        <v>26</v>
      </c>
      <c r="T3143" t="s">
        <v>1813</v>
      </c>
      <c r="U3143" s="16">
        <v>45828</v>
      </c>
      <c r="V3143" s="16">
        <v>45828</v>
      </c>
      <c r="Y3143" s="16">
        <v>45828</v>
      </c>
      <c r="AB3143" t="s">
        <v>6086</v>
      </c>
    </row>
    <row r="3144" spans="1:28" x14ac:dyDescent="0.35">
      <c r="A3144" t="s">
        <v>2568</v>
      </c>
      <c r="B3144" t="s">
        <v>2569</v>
      </c>
      <c r="C3144" t="s">
        <v>115</v>
      </c>
      <c r="D3144" t="s">
        <v>114</v>
      </c>
      <c r="E3144" s="16">
        <v>45807</v>
      </c>
      <c r="F3144">
        <v>4001948331</v>
      </c>
      <c r="G3144" t="s">
        <v>1809</v>
      </c>
      <c r="H3144" t="s">
        <v>5813</v>
      </c>
      <c r="I3144" t="s">
        <v>1852</v>
      </c>
      <c r="J3144">
        <v>3087319</v>
      </c>
      <c r="K3144">
        <v>6591311</v>
      </c>
      <c r="M3144">
        <v>3</v>
      </c>
      <c r="N3144">
        <v>8.56</v>
      </c>
      <c r="O3144">
        <v>25.68</v>
      </c>
      <c r="P3144" t="s">
        <v>1811</v>
      </c>
      <c r="Q3144" t="s">
        <v>1812</v>
      </c>
      <c r="R3144" s="16">
        <v>45817</v>
      </c>
      <c r="S3144">
        <v>26</v>
      </c>
      <c r="T3144" t="s">
        <v>1813</v>
      </c>
      <c r="U3144" s="16">
        <v>45828</v>
      </c>
      <c r="V3144" s="16">
        <v>45828</v>
      </c>
      <c r="Y3144" s="16">
        <v>45828</v>
      </c>
      <c r="AB3144" t="s">
        <v>6086</v>
      </c>
    </row>
    <row r="3145" spans="1:28" x14ac:dyDescent="0.35">
      <c r="A3145" t="s">
        <v>2568</v>
      </c>
      <c r="B3145" t="s">
        <v>2569</v>
      </c>
      <c r="C3145" t="s">
        <v>115</v>
      </c>
      <c r="D3145" t="s">
        <v>114</v>
      </c>
      <c r="E3145" s="16">
        <v>45807</v>
      </c>
      <c r="F3145">
        <v>4001948331</v>
      </c>
      <c r="G3145" t="s">
        <v>1809</v>
      </c>
      <c r="H3145" t="s">
        <v>5814</v>
      </c>
      <c r="I3145" t="s">
        <v>1852</v>
      </c>
      <c r="J3145">
        <v>3087319</v>
      </c>
      <c r="K3145">
        <v>6591311</v>
      </c>
      <c r="M3145">
        <v>1</v>
      </c>
      <c r="N3145">
        <v>9.52</v>
      </c>
      <c r="O3145">
        <v>9.52</v>
      </c>
      <c r="P3145" t="s">
        <v>1811</v>
      </c>
      <c r="Q3145" t="s">
        <v>1812</v>
      </c>
      <c r="R3145" s="16">
        <v>45817</v>
      </c>
      <c r="S3145">
        <v>26</v>
      </c>
      <c r="T3145" t="s">
        <v>1813</v>
      </c>
      <c r="U3145" s="16">
        <v>45828</v>
      </c>
      <c r="V3145" s="16">
        <v>45828</v>
      </c>
      <c r="Y3145" s="16">
        <v>45828</v>
      </c>
      <c r="AB3145" t="s">
        <v>6086</v>
      </c>
    </row>
    <row r="3146" spans="1:28" x14ac:dyDescent="0.35">
      <c r="A3146" t="s">
        <v>2568</v>
      </c>
      <c r="B3146" t="s">
        <v>2569</v>
      </c>
      <c r="C3146" t="s">
        <v>115</v>
      </c>
      <c r="D3146" t="s">
        <v>114</v>
      </c>
      <c r="E3146" s="16">
        <v>45807</v>
      </c>
      <c r="F3146">
        <v>4001948331</v>
      </c>
      <c r="G3146" t="s">
        <v>1809</v>
      </c>
      <c r="H3146" t="s">
        <v>2645</v>
      </c>
      <c r="I3146" t="s">
        <v>1810</v>
      </c>
      <c r="J3146">
        <v>3087319</v>
      </c>
      <c r="K3146">
        <v>6591311</v>
      </c>
      <c r="M3146">
        <v>2</v>
      </c>
      <c r="N3146">
        <v>7.26</v>
      </c>
      <c r="O3146">
        <v>14.52</v>
      </c>
      <c r="P3146" t="s">
        <v>1811</v>
      </c>
      <c r="Q3146" t="s">
        <v>1812</v>
      </c>
      <c r="R3146" s="16">
        <v>45817</v>
      </c>
      <c r="S3146">
        <v>26</v>
      </c>
      <c r="T3146" t="s">
        <v>1813</v>
      </c>
      <c r="U3146" s="16">
        <v>45828</v>
      </c>
      <c r="V3146" s="16">
        <v>45828</v>
      </c>
      <c r="Y3146" s="16">
        <v>45828</v>
      </c>
      <c r="AB3146" t="s">
        <v>6086</v>
      </c>
    </row>
    <row r="3147" spans="1:28" x14ac:dyDescent="0.35">
      <c r="A3147" t="s">
        <v>2568</v>
      </c>
      <c r="B3147" t="s">
        <v>2569</v>
      </c>
      <c r="C3147" t="s">
        <v>115</v>
      </c>
      <c r="D3147" t="s">
        <v>114</v>
      </c>
      <c r="E3147" s="16">
        <v>45807</v>
      </c>
      <c r="F3147">
        <v>4001948331</v>
      </c>
      <c r="G3147" t="s">
        <v>1809</v>
      </c>
      <c r="H3147" t="s">
        <v>2653</v>
      </c>
      <c r="I3147" t="s">
        <v>1822</v>
      </c>
      <c r="J3147">
        <v>3087319</v>
      </c>
      <c r="K3147">
        <v>6591311</v>
      </c>
      <c r="M3147">
        <v>2</v>
      </c>
      <c r="N3147">
        <v>5.53</v>
      </c>
      <c r="O3147">
        <v>11.06</v>
      </c>
      <c r="P3147" t="s">
        <v>1811</v>
      </c>
      <c r="Q3147" t="s">
        <v>1812</v>
      </c>
      <c r="R3147" s="16">
        <v>45817</v>
      </c>
      <c r="S3147">
        <v>26</v>
      </c>
      <c r="T3147" t="s">
        <v>1813</v>
      </c>
      <c r="U3147" s="16">
        <v>45828</v>
      </c>
      <c r="V3147" s="16">
        <v>45828</v>
      </c>
      <c r="Y3147" s="16">
        <v>45828</v>
      </c>
      <c r="AB3147" t="s">
        <v>6086</v>
      </c>
    </row>
    <row r="3148" spans="1:28" x14ac:dyDescent="0.35">
      <c r="A3148" t="s">
        <v>2568</v>
      </c>
      <c r="B3148" t="s">
        <v>2569</v>
      </c>
      <c r="C3148" t="s">
        <v>115</v>
      </c>
      <c r="D3148" t="s">
        <v>114</v>
      </c>
      <c r="E3148" s="16">
        <v>45807</v>
      </c>
      <c r="F3148">
        <v>4001948331</v>
      </c>
      <c r="G3148" t="s">
        <v>1809</v>
      </c>
      <c r="H3148" t="s">
        <v>4152</v>
      </c>
      <c r="I3148" t="s">
        <v>1852</v>
      </c>
      <c r="J3148">
        <v>3087319</v>
      </c>
      <c r="K3148">
        <v>6591311</v>
      </c>
      <c r="M3148">
        <v>1</v>
      </c>
      <c r="N3148">
        <v>7.1</v>
      </c>
      <c r="O3148">
        <v>7.1</v>
      </c>
      <c r="P3148" t="s">
        <v>1811</v>
      </c>
      <c r="Q3148" t="s">
        <v>1812</v>
      </c>
      <c r="R3148" s="16">
        <v>45817</v>
      </c>
      <c r="S3148">
        <v>26</v>
      </c>
      <c r="T3148" t="s">
        <v>1813</v>
      </c>
      <c r="U3148" s="16">
        <v>45828</v>
      </c>
      <c r="V3148" s="16">
        <v>45828</v>
      </c>
      <c r="Y3148" s="16">
        <v>45828</v>
      </c>
      <c r="AB3148" t="s">
        <v>6086</v>
      </c>
    </row>
    <row r="3149" spans="1:28" x14ac:dyDescent="0.35">
      <c r="A3149" t="s">
        <v>2263</v>
      </c>
      <c r="B3149" t="s">
        <v>2264</v>
      </c>
      <c r="C3149" t="s">
        <v>1400</v>
      </c>
      <c r="D3149" t="s">
        <v>1301</v>
      </c>
      <c r="E3149" s="16">
        <v>45808</v>
      </c>
      <c r="F3149">
        <v>4001949777</v>
      </c>
      <c r="G3149" t="s">
        <v>1927</v>
      </c>
      <c r="H3149" t="s">
        <v>6554</v>
      </c>
      <c r="I3149" t="s">
        <v>2106</v>
      </c>
      <c r="J3149">
        <v>3111685</v>
      </c>
      <c r="K3149">
        <v>6609124</v>
      </c>
      <c r="M3149">
        <v>1</v>
      </c>
      <c r="N3149">
        <v>197.06</v>
      </c>
      <c r="O3149">
        <v>197.06</v>
      </c>
      <c r="P3149" t="s">
        <v>1811</v>
      </c>
      <c r="Q3149" t="s">
        <v>1812</v>
      </c>
      <c r="R3149" s="16">
        <v>45825</v>
      </c>
      <c r="S3149">
        <v>16</v>
      </c>
      <c r="T3149" t="s">
        <v>1813</v>
      </c>
      <c r="U3149" s="16">
        <v>45838</v>
      </c>
      <c r="V3149" s="16">
        <v>45838</v>
      </c>
      <c r="Y3149" s="16">
        <v>45884</v>
      </c>
      <c r="AB3149" t="s">
        <v>5574</v>
      </c>
    </row>
    <row r="3150" spans="1:28" x14ac:dyDescent="0.35">
      <c r="A3150" t="s">
        <v>2263</v>
      </c>
      <c r="B3150" t="s">
        <v>2264</v>
      </c>
      <c r="C3150" t="s">
        <v>1400</v>
      </c>
      <c r="D3150" t="s">
        <v>1301</v>
      </c>
      <c r="E3150" s="16">
        <v>45808</v>
      </c>
      <c r="F3150">
        <v>4001949777</v>
      </c>
      <c r="G3150" t="s">
        <v>1927</v>
      </c>
      <c r="H3150" t="s">
        <v>1904</v>
      </c>
      <c r="I3150" t="s">
        <v>1823</v>
      </c>
      <c r="J3150">
        <v>3111685</v>
      </c>
      <c r="K3150">
        <v>6609124</v>
      </c>
      <c r="M3150">
        <v>3</v>
      </c>
      <c r="N3150">
        <v>1.87</v>
      </c>
      <c r="O3150">
        <v>5.61</v>
      </c>
      <c r="P3150" t="s">
        <v>1811</v>
      </c>
      <c r="Q3150" t="s">
        <v>1812</v>
      </c>
      <c r="R3150" s="16">
        <v>45825</v>
      </c>
      <c r="S3150">
        <v>16</v>
      </c>
      <c r="T3150" t="s">
        <v>1813</v>
      </c>
      <c r="U3150" s="16">
        <v>45838</v>
      </c>
      <c r="V3150" s="16">
        <v>45838</v>
      </c>
      <c r="Y3150" s="16">
        <v>45884</v>
      </c>
      <c r="AB3150" t="s">
        <v>5574</v>
      </c>
    </row>
    <row r="3151" spans="1:28" x14ac:dyDescent="0.35">
      <c r="A3151" t="s">
        <v>2263</v>
      </c>
      <c r="B3151" t="s">
        <v>2264</v>
      </c>
      <c r="C3151" t="s">
        <v>1400</v>
      </c>
      <c r="D3151" t="s">
        <v>1301</v>
      </c>
      <c r="E3151" s="16">
        <v>45808</v>
      </c>
      <c r="F3151">
        <v>4001949777</v>
      </c>
      <c r="G3151" t="s">
        <v>1927</v>
      </c>
      <c r="H3151" t="s">
        <v>2785</v>
      </c>
      <c r="I3151" t="s">
        <v>1831</v>
      </c>
      <c r="J3151">
        <v>3111685</v>
      </c>
      <c r="K3151">
        <v>6609124</v>
      </c>
      <c r="M3151">
        <v>2</v>
      </c>
      <c r="N3151">
        <v>2.06</v>
      </c>
      <c r="O3151">
        <v>4.12</v>
      </c>
      <c r="P3151" t="s">
        <v>1811</v>
      </c>
      <c r="Q3151" t="s">
        <v>1812</v>
      </c>
      <c r="R3151" s="16">
        <v>45825</v>
      </c>
      <c r="S3151">
        <v>16</v>
      </c>
      <c r="T3151" t="s">
        <v>1813</v>
      </c>
      <c r="U3151" s="16">
        <v>45838</v>
      </c>
      <c r="V3151" s="16">
        <v>45838</v>
      </c>
      <c r="Y3151" s="16">
        <v>45884</v>
      </c>
      <c r="AB3151" t="s">
        <v>5574</v>
      </c>
    </row>
    <row r="3152" spans="1:28" x14ac:dyDescent="0.35">
      <c r="A3152" t="s">
        <v>2679</v>
      </c>
      <c r="B3152" t="s">
        <v>2680</v>
      </c>
      <c r="C3152" t="s">
        <v>115</v>
      </c>
      <c r="D3152" t="s">
        <v>114</v>
      </c>
      <c r="E3152" s="16">
        <v>45808</v>
      </c>
      <c r="F3152">
        <v>4001949778</v>
      </c>
      <c r="G3152" t="s">
        <v>1927</v>
      </c>
      <c r="H3152" t="s">
        <v>6555</v>
      </c>
      <c r="I3152" t="s">
        <v>2853</v>
      </c>
      <c r="J3152">
        <v>3111635</v>
      </c>
      <c r="K3152">
        <v>6608999</v>
      </c>
      <c r="M3152">
        <v>1</v>
      </c>
      <c r="N3152">
        <v>4298.66</v>
      </c>
      <c r="O3152">
        <v>4298.66</v>
      </c>
      <c r="P3152" t="s">
        <v>1811</v>
      </c>
      <c r="Q3152" t="s">
        <v>1812</v>
      </c>
      <c r="R3152" s="16">
        <v>45821</v>
      </c>
      <c r="S3152">
        <v>15</v>
      </c>
      <c r="T3152" t="s">
        <v>1813</v>
      </c>
      <c r="U3152" s="16">
        <v>45839</v>
      </c>
      <c r="V3152" s="16">
        <v>45839</v>
      </c>
      <c r="Y3152" s="16">
        <v>45839</v>
      </c>
      <c r="AB3152" t="s">
        <v>3386</v>
      </c>
    </row>
    <row r="3153" spans="1:28" x14ac:dyDescent="0.35">
      <c r="A3153" t="s">
        <v>2679</v>
      </c>
      <c r="B3153" t="s">
        <v>2680</v>
      </c>
      <c r="C3153" t="s">
        <v>115</v>
      </c>
      <c r="D3153" t="s">
        <v>114</v>
      </c>
      <c r="E3153" s="16">
        <v>45808</v>
      </c>
      <c r="F3153">
        <v>4001949778</v>
      </c>
      <c r="G3153" t="s">
        <v>1927</v>
      </c>
      <c r="H3153" t="s">
        <v>1938</v>
      </c>
      <c r="I3153" t="s">
        <v>1939</v>
      </c>
      <c r="J3153">
        <v>3111635</v>
      </c>
      <c r="K3153">
        <v>6608999</v>
      </c>
      <c r="M3153">
        <v>2</v>
      </c>
      <c r="N3153">
        <v>1013.22</v>
      </c>
      <c r="O3153">
        <v>2026.44</v>
      </c>
      <c r="P3153" t="s">
        <v>1811</v>
      </c>
      <c r="Q3153" t="s">
        <v>1812</v>
      </c>
      <c r="R3153" s="16">
        <v>45821</v>
      </c>
      <c r="S3153">
        <v>15</v>
      </c>
      <c r="T3153" t="s">
        <v>1813</v>
      </c>
      <c r="U3153" s="16">
        <v>45839</v>
      </c>
      <c r="V3153" s="16">
        <v>45839</v>
      </c>
      <c r="Y3153" s="16">
        <v>45839</v>
      </c>
      <c r="AB3153" t="s">
        <v>3386</v>
      </c>
    </row>
    <row r="3154" spans="1:28" x14ac:dyDescent="0.35">
      <c r="A3154" t="s">
        <v>2679</v>
      </c>
      <c r="B3154" t="s">
        <v>2680</v>
      </c>
      <c r="C3154" t="s">
        <v>115</v>
      </c>
      <c r="D3154" t="s">
        <v>114</v>
      </c>
      <c r="E3154" s="16">
        <v>45808</v>
      </c>
      <c r="F3154">
        <v>4001949778</v>
      </c>
      <c r="G3154" t="s">
        <v>1927</v>
      </c>
      <c r="H3154" t="s">
        <v>1935</v>
      </c>
      <c r="I3154" t="s">
        <v>1936</v>
      </c>
      <c r="J3154">
        <v>3111635</v>
      </c>
      <c r="K3154">
        <v>6608999</v>
      </c>
      <c r="M3154">
        <v>4</v>
      </c>
      <c r="N3154">
        <v>67.349999999999994</v>
      </c>
      <c r="O3154">
        <v>269.39999999999998</v>
      </c>
      <c r="P3154" t="s">
        <v>1811</v>
      </c>
      <c r="Q3154" t="s">
        <v>1812</v>
      </c>
      <c r="R3154" s="16">
        <v>45821</v>
      </c>
      <c r="S3154">
        <v>15</v>
      </c>
      <c r="T3154" t="s">
        <v>1813</v>
      </c>
      <c r="U3154" s="16">
        <v>45839</v>
      </c>
      <c r="V3154" s="16">
        <v>45839</v>
      </c>
      <c r="Y3154" s="16">
        <v>45839</v>
      </c>
      <c r="AB3154" t="s">
        <v>3386</v>
      </c>
    </row>
    <row r="3155" spans="1:28" x14ac:dyDescent="0.35">
      <c r="A3155" t="s">
        <v>2679</v>
      </c>
      <c r="B3155" t="s">
        <v>2680</v>
      </c>
      <c r="C3155" t="s">
        <v>115</v>
      </c>
      <c r="D3155" t="s">
        <v>114</v>
      </c>
      <c r="E3155" s="16">
        <v>45808</v>
      </c>
      <c r="F3155">
        <v>4001949778</v>
      </c>
      <c r="G3155" t="s">
        <v>1927</v>
      </c>
      <c r="H3155" t="s">
        <v>1934</v>
      </c>
      <c r="I3155" t="s">
        <v>1825</v>
      </c>
      <c r="J3155">
        <v>3111635</v>
      </c>
      <c r="K3155">
        <v>6608999</v>
      </c>
      <c r="M3155">
        <v>8</v>
      </c>
      <c r="N3155">
        <v>4.88</v>
      </c>
      <c r="O3155">
        <v>39.04</v>
      </c>
      <c r="P3155" t="s">
        <v>1811</v>
      </c>
      <c r="Q3155" t="s">
        <v>1812</v>
      </c>
      <c r="R3155" s="16">
        <v>45821</v>
      </c>
      <c r="S3155">
        <v>15</v>
      </c>
      <c r="T3155" t="s">
        <v>1813</v>
      </c>
      <c r="U3155" s="16">
        <v>45839</v>
      </c>
      <c r="V3155" s="16">
        <v>45839</v>
      </c>
      <c r="Y3155" s="16">
        <v>45839</v>
      </c>
      <c r="AB3155" t="s">
        <v>3386</v>
      </c>
    </row>
    <row r="3156" spans="1:28" x14ac:dyDescent="0.35">
      <c r="A3156" t="s">
        <v>3106</v>
      </c>
      <c r="B3156" t="s">
        <v>3107</v>
      </c>
      <c r="C3156" t="s">
        <v>115</v>
      </c>
      <c r="D3156" t="s">
        <v>114</v>
      </c>
      <c r="E3156" s="16">
        <v>45808</v>
      </c>
      <c r="F3156">
        <v>4001949782</v>
      </c>
      <c r="G3156" t="s">
        <v>1927</v>
      </c>
      <c r="H3156" t="s">
        <v>2015</v>
      </c>
      <c r="I3156" t="s">
        <v>1825</v>
      </c>
      <c r="J3156">
        <v>3111768</v>
      </c>
      <c r="K3156">
        <v>6609195</v>
      </c>
      <c r="M3156">
        <v>2</v>
      </c>
      <c r="N3156">
        <v>5.07</v>
      </c>
      <c r="O3156">
        <v>10.14</v>
      </c>
      <c r="P3156" t="s">
        <v>1811</v>
      </c>
      <c r="Q3156" t="s">
        <v>1812</v>
      </c>
      <c r="R3156" s="16">
        <v>45821</v>
      </c>
      <c r="S3156">
        <v>15</v>
      </c>
      <c r="T3156" t="s">
        <v>1813</v>
      </c>
      <c r="U3156" s="16">
        <v>45839</v>
      </c>
      <c r="V3156" s="16">
        <v>45839</v>
      </c>
      <c r="Y3156" s="16">
        <v>45839</v>
      </c>
      <c r="AB3156" t="s">
        <v>5570</v>
      </c>
    </row>
    <row r="3157" spans="1:28" x14ac:dyDescent="0.35">
      <c r="A3157" t="s">
        <v>3106</v>
      </c>
      <c r="B3157" t="s">
        <v>3107</v>
      </c>
      <c r="C3157" t="s">
        <v>115</v>
      </c>
      <c r="D3157" t="s">
        <v>114</v>
      </c>
      <c r="E3157" s="16">
        <v>45808</v>
      </c>
      <c r="F3157">
        <v>4001949782</v>
      </c>
      <c r="G3157" t="s">
        <v>1927</v>
      </c>
      <c r="H3157" t="s">
        <v>2108</v>
      </c>
      <c r="I3157" t="s">
        <v>1822</v>
      </c>
      <c r="J3157">
        <v>3111768</v>
      </c>
      <c r="K3157">
        <v>6609195</v>
      </c>
      <c r="M3157">
        <v>4</v>
      </c>
      <c r="N3157">
        <v>1.75</v>
      </c>
      <c r="O3157">
        <v>7</v>
      </c>
      <c r="P3157" t="s">
        <v>1811</v>
      </c>
      <c r="Q3157" t="s">
        <v>1812</v>
      </c>
      <c r="R3157" s="16">
        <v>45821</v>
      </c>
      <c r="S3157">
        <v>15</v>
      </c>
      <c r="T3157" t="s">
        <v>1813</v>
      </c>
      <c r="U3157" s="16">
        <v>45839</v>
      </c>
      <c r="V3157" s="16">
        <v>45839</v>
      </c>
      <c r="Y3157" s="16">
        <v>45839</v>
      </c>
      <c r="AB3157" t="s">
        <v>5570</v>
      </c>
    </row>
    <row r="3158" spans="1:28" x14ac:dyDescent="0.35">
      <c r="A3158" t="s">
        <v>3106</v>
      </c>
      <c r="B3158" t="s">
        <v>3107</v>
      </c>
      <c r="C3158" t="s">
        <v>115</v>
      </c>
      <c r="D3158" t="s">
        <v>114</v>
      </c>
      <c r="E3158" s="16">
        <v>45808</v>
      </c>
      <c r="F3158">
        <v>4001949782</v>
      </c>
      <c r="G3158" t="s">
        <v>1927</v>
      </c>
      <c r="H3158" t="s">
        <v>4606</v>
      </c>
      <c r="I3158" t="s">
        <v>1810</v>
      </c>
      <c r="J3158">
        <v>3111768</v>
      </c>
      <c r="K3158">
        <v>6609195</v>
      </c>
      <c r="M3158">
        <v>2</v>
      </c>
      <c r="N3158">
        <v>1.86</v>
      </c>
      <c r="O3158">
        <v>3.72</v>
      </c>
      <c r="P3158" t="s">
        <v>1811</v>
      </c>
      <c r="Q3158" t="s">
        <v>1812</v>
      </c>
      <c r="R3158" s="16">
        <v>45821</v>
      </c>
      <c r="S3158">
        <v>15</v>
      </c>
      <c r="T3158" t="s">
        <v>1813</v>
      </c>
      <c r="U3158" s="16">
        <v>45839</v>
      </c>
      <c r="V3158" s="16">
        <v>45839</v>
      </c>
      <c r="Y3158" s="16">
        <v>45839</v>
      </c>
      <c r="AB3158" t="s">
        <v>5570</v>
      </c>
    </row>
    <row r="3159" spans="1:28" x14ac:dyDescent="0.35">
      <c r="A3159" t="s">
        <v>2568</v>
      </c>
      <c r="B3159" t="s">
        <v>2569</v>
      </c>
      <c r="C3159" t="s">
        <v>115</v>
      </c>
      <c r="D3159" t="s">
        <v>114</v>
      </c>
      <c r="E3159" s="16">
        <v>45809</v>
      </c>
      <c r="F3159">
        <v>4001950743</v>
      </c>
      <c r="G3159" t="s">
        <v>1809</v>
      </c>
      <c r="H3159" t="s">
        <v>5805</v>
      </c>
      <c r="I3159" t="s">
        <v>5806</v>
      </c>
      <c r="J3159">
        <v>3087319</v>
      </c>
      <c r="K3159">
        <v>6591311</v>
      </c>
      <c r="M3159">
        <v>2</v>
      </c>
      <c r="N3159">
        <v>3128.84</v>
      </c>
      <c r="O3159">
        <v>6257.68</v>
      </c>
      <c r="P3159" t="s">
        <v>1811</v>
      </c>
      <c r="Q3159" t="s">
        <v>1812</v>
      </c>
      <c r="R3159" s="16">
        <v>45825</v>
      </c>
      <c r="S3159">
        <v>26</v>
      </c>
      <c r="T3159" t="s">
        <v>1813</v>
      </c>
      <c r="U3159" s="16">
        <v>45828</v>
      </c>
      <c r="V3159" s="16">
        <v>45828</v>
      </c>
      <c r="Y3159" s="16">
        <v>45828</v>
      </c>
      <c r="AB3159" t="s">
        <v>6086</v>
      </c>
    </row>
    <row r="3160" spans="1:28" x14ac:dyDescent="0.35">
      <c r="A3160" t="s">
        <v>2070</v>
      </c>
      <c r="B3160" t="s">
        <v>2071</v>
      </c>
      <c r="C3160" t="s">
        <v>107</v>
      </c>
      <c r="D3160" t="s">
        <v>100</v>
      </c>
      <c r="E3160" s="16">
        <v>45816</v>
      </c>
      <c r="F3160">
        <v>4001958987</v>
      </c>
      <c r="G3160" t="s">
        <v>1927</v>
      </c>
      <c r="H3160" t="s">
        <v>6556</v>
      </c>
      <c r="I3160" t="s">
        <v>2106</v>
      </c>
      <c r="J3160">
        <v>3078485</v>
      </c>
      <c r="K3160">
        <v>6585311</v>
      </c>
      <c r="M3160">
        <v>1</v>
      </c>
      <c r="N3160">
        <v>378.39</v>
      </c>
      <c r="O3160">
        <v>378.39</v>
      </c>
      <c r="P3160" t="s">
        <v>1811</v>
      </c>
      <c r="Q3160" t="s">
        <v>1812</v>
      </c>
      <c r="R3160" s="16">
        <v>45824</v>
      </c>
      <c r="S3160">
        <v>30</v>
      </c>
      <c r="T3160" t="s">
        <v>1813</v>
      </c>
      <c r="U3160" s="16">
        <v>45763</v>
      </c>
      <c r="V3160" s="16">
        <v>45763</v>
      </c>
      <c r="Y3160" s="16">
        <v>45826</v>
      </c>
      <c r="AB3160" t="s">
        <v>3444</v>
      </c>
    </row>
    <row r="3161" spans="1:28" x14ac:dyDescent="0.35">
      <c r="A3161" t="s">
        <v>2070</v>
      </c>
      <c r="B3161" t="s">
        <v>2071</v>
      </c>
      <c r="C3161" t="s">
        <v>107</v>
      </c>
      <c r="D3161" t="s">
        <v>100</v>
      </c>
      <c r="E3161" s="16">
        <v>45816</v>
      </c>
      <c r="F3161">
        <v>4001958987</v>
      </c>
      <c r="G3161" t="s">
        <v>1927</v>
      </c>
      <c r="H3161" t="s">
        <v>6557</v>
      </c>
      <c r="I3161" t="s">
        <v>2106</v>
      </c>
      <c r="J3161">
        <v>3078485</v>
      </c>
      <c r="K3161">
        <v>6585311</v>
      </c>
      <c r="M3161">
        <v>1</v>
      </c>
      <c r="N3161">
        <v>467.48</v>
      </c>
      <c r="O3161">
        <v>467.48</v>
      </c>
      <c r="P3161" t="s">
        <v>1811</v>
      </c>
      <c r="Q3161" t="s">
        <v>1812</v>
      </c>
      <c r="R3161" s="16">
        <v>45824</v>
      </c>
      <c r="S3161">
        <v>30</v>
      </c>
      <c r="T3161" t="s">
        <v>1813</v>
      </c>
      <c r="U3161" s="16">
        <v>45763</v>
      </c>
      <c r="V3161" s="16">
        <v>45763</v>
      </c>
      <c r="Y3161" s="16">
        <v>45826</v>
      </c>
      <c r="AB3161" t="s">
        <v>3444</v>
      </c>
    </row>
    <row r="3162" spans="1:28" x14ac:dyDescent="0.35">
      <c r="A3162" t="s">
        <v>2615</v>
      </c>
      <c r="B3162" t="s">
        <v>2616</v>
      </c>
      <c r="C3162" t="s">
        <v>115</v>
      </c>
      <c r="D3162" t="s">
        <v>114</v>
      </c>
      <c r="E3162" s="16">
        <v>45816</v>
      </c>
      <c r="F3162">
        <v>4001959031</v>
      </c>
      <c r="G3162" t="s">
        <v>1927</v>
      </c>
      <c r="H3162" t="s">
        <v>2402</v>
      </c>
      <c r="I3162" t="s">
        <v>1828</v>
      </c>
      <c r="J3162">
        <v>3111084</v>
      </c>
      <c r="K3162">
        <v>6608669</v>
      </c>
      <c r="M3162">
        <v>1</v>
      </c>
      <c r="N3162">
        <v>426.97</v>
      </c>
      <c r="O3162">
        <v>426.97</v>
      </c>
      <c r="P3162" t="s">
        <v>1811</v>
      </c>
      <c r="Q3162" t="s">
        <v>1812</v>
      </c>
      <c r="R3162" s="16">
        <v>45825</v>
      </c>
      <c r="S3162">
        <v>26</v>
      </c>
      <c r="T3162" t="s">
        <v>1813</v>
      </c>
      <c r="U3162" s="16">
        <v>45830</v>
      </c>
      <c r="V3162" s="16">
        <v>45828</v>
      </c>
      <c r="Y3162" s="16">
        <v>45825</v>
      </c>
      <c r="AB3162" t="s">
        <v>5598</v>
      </c>
    </row>
    <row r="3163" spans="1:28" x14ac:dyDescent="0.35">
      <c r="A3163" t="s">
        <v>2615</v>
      </c>
      <c r="B3163" t="s">
        <v>2616</v>
      </c>
      <c r="C3163" t="s">
        <v>115</v>
      </c>
      <c r="D3163" t="s">
        <v>114</v>
      </c>
      <c r="E3163" s="16">
        <v>45816</v>
      </c>
      <c r="F3163">
        <v>4001959031</v>
      </c>
      <c r="G3163" t="s">
        <v>1927</v>
      </c>
      <c r="H3163" t="s">
        <v>1964</v>
      </c>
      <c r="I3163" t="s">
        <v>1831</v>
      </c>
      <c r="J3163">
        <v>3111084</v>
      </c>
      <c r="K3163">
        <v>6608669</v>
      </c>
      <c r="M3163">
        <v>2</v>
      </c>
      <c r="N3163">
        <v>16.28</v>
      </c>
      <c r="O3163">
        <v>32.56</v>
      </c>
      <c r="P3163" t="s">
        <v>1811</v>
      </c>
      <c r="Q3163" t="s">
        <v>1812</v>
      </c>
      <c r="R3163" s="16">
        <v>45825</v>
      </c>
      <c r="S3163">
        <v>26</v>
      </c>
      <c r="T3163" t="s">
        <v>1813</v>
      </c>
      <c r="U3163" s="16">
        <v>45830</v>
      </c>
      <c r="V3163" s="16">
        <v>45828</v>
      </c>
      <c r="Y3163" s="16">
        <v>45825</v>
      </c>
      <c r="AB3163" t="s">
        <v>5598</v>
      </c>
    </row>
    <row r="3164" spans="1:28" x14ac:dyDescent="0.35">
      <c r="A3164" t="s">
        <v>2615</v>
      </c>
      <c r="B3164" t="s">
        <v>2616</v>
      </c>
      <c r="C3164" t="s">
        <v>115</v>
      </c>
      <c r="D3164" t="s">
        <v>114</v>
      </c>
      <c r="E3164" s="16">
        <v>45816</v>
      </c>
      <c r="F3164">
        <v>4001959031</v>
      </c>
      <c r="G3164" t="s">
        <v>1927</v>
      </c>
      <c r="H3164" t="s">
        <v>2151</v>
      </c>
      <c r="I3164" t="s">
        <v>2152</v>
      </c>
      <c r="J3164">
        <v>3111084</v>
      </c>
      <c r="K3164">
        <v>6608669</v>
      </c>
      <c r="M3164">
        <v>1</v>
      </c>
      <c r="N3164">
        <v>18.87</v>
      </c>
      <c r="O3164">
        <v>18.87</v>
      </c>
      <c r="P3164" t="s">
        <v>1811</v>
      </c>
      <c r="Q3164" t="s">
        <v>1812</v>
      </c>
      <c r="R3164" s="16">
        <v>45825</v>
      </c>
      <c r="S3164">
        <v>26</v>
      </c>
      <c r="T3164" t="s">
        <v>1813</v>
      </c>
      <c r="U3164" s="16">
        <v>45830</v>
      </c>
      <c r="V3164" s="16">
        <v>45828</v>
      </c>
      <c r="Y3164" s="16">
        <v>45825</v>
      </c>
      <c r="AB3164" t="s">
        <v>5598</v>
      </c>
    </row>
    <row r="3165" spans="1:28" x14ac:dyDescent="0.35">
      <c r="A3165" t="s">
        <v>2220</v>
      </c>
      <c r="B3165" t="s">
        <v>2221</v>
      </c>
      <c r="C3165" t="s">
        <v>107</v>
      </c>
      <c r="D3165" t="s">
        <v>100</v>
      </c>
      <c r="E3165" s="16">
        <v>45817</v>
      </c>
      <c r="F3165">
        <v>4001960398</v>
      </c>
      <c r="G3165" t="s">
        <v>1927</v>
      </c>
      <c r="H3165" t="s">
        <v>6558</v>
      </c>
      <c r="I3165" t="s">
        <v>4841</v>
      </c>
      <c r="J3165">
        <v>3114055</v>
      </c>
      <c r="K3165">
        <v>6610480</v>
      </c>
      <c r="M3165">
        <v>1</v>
      </c>
      <c r="N3165">
        <v>352.18</v>
      </c>
      <c r="O3165">
        <v>352.18</v>
      </c>
      <c r="P3165" t="s">
        <v>1811</v>
      </c>
      <c r="Q3165" t="s">
        <v>1812</v>
      </c>
      <c r="R3165" s="16">
        <v>45824</v>
      </c>
      <c r="S3165">
        <v>30</v>
      </c>
      <c r="T3165" t="s">
        <v>1813</v>
      </c>
      <c r="U3165" s="16">
        <v>45819</v>
      </c>
      <c r="V3165" s="16">
        <v>45819</v>
      </c>
      <c r="Y3165" s="16">
        <v>45819</v>
      </c>
      <c r="AB3165" t="s">
        <v>6559</v>
      </c>
    </row>
    <row r="3166" spans="1:28" x14ac:dyDescent="0.35">
      <c r="A3166" t="s">
        <v>2220</v>
      </c>
      <c r="B3166" t="s">
        <v>2221</v>
      </c>
      <c r="C3166" t="s">
        <v>107</v>
      </c>
      <c r="D3166" t="s">
        <v>100</v>
      </c>
      <c r="E3166" s="16">
        <v>45817</v>
      </c>
      <c r="F3166">
        <v>4001960398</v>
      </c>
      <c r="G3166" t="s">
        <v>1927</v>
      </c>
      <c r="H3166" t="s">
        <v>6560</v>
      </c>
      <c r="I3166" t="s">
        <v>4841</v>
      </c>
      <c r="J3166">
        <v>3114055</v>
      </c>
      <c r="K3166">
        <v>6610480</v>
      </c>
      <c r="M3166">
        <v>1</v>
      </c>
      <c r="N3166">
        <v>389.26</v>
      </c>
      <c r="O3166">
        <v>389.26</v>
      </c>
      <c r="P3166" t="s">
        <v>1811</v>
      </c>
      <c r="Q3166" t="s">
        <v>1812</v>
      </c>
      <c r="R3166" s="16">
        <v>45824</v>
      </c>
      <c r="S3166">
        <v>30</v>
      </c>
      <c r="T3166" t="s">
        <v>1813</v>
      </c>
      <c r="U3166" s="16">
        <v>45819</v>
      </c>
      <c r="V3166" s="16">
        <v>45819</v>
      </c>
      <c r="Y3166" s="16">
        <v>45819</v>
      </c>
      <c r="AB3166" t="s">
        <v>6559</v>
      </c>
    </row>
    <row r="3167" spans="1:28" x14ac:dyDescent="0.35">
      <c r="A3167" t="s">
        <v>2220</v>
      </c>
      <c r="B3167" t="s">
        <v>2221</v>
      </c>
      <c r="C3167" t="s">
        <v>107</v>
      </c>
      <c r="D3167" t="s">
        <v>100</v>
      </c>
      <c r="E3167" s="16">
        <v>45817</v>
      </c>
      <c r="F3167">
        <v>4001960398</v>
      </c>
      <c r="G3167" t="s">
        <v>1927</v>
      </c>
      <c r="H3167" t="s">
        <v>4447</v>
      </c>
      <c r="I3167" t="s">
        <v>2310</v>
      </c>
      <c r="J3167">
        <v>3114055</v>
      </c>
      <c r="K3167">
        <v>6610480</v>
      </c>
      <c r="M3167">
        <v>4</v>
      </c>
      <c r="N3167">
        <v>5.26</v>
      </c>
      <c r="O3167">
        <v>21.04</v>
      </c>
      <c r="P3167" t="s">
        <v>1811</v>
      </c>
      <c r="Q3167" t="s">
        <v>1812</v>
      </c>
      <c r="R3167" s="16">
        <v>45824</v>
      </c>
      <c r="S3167">
        <v>30</v>
      </c>
      <c r="T3167" t="s">
        <v>1813</v>
      </c>
      <c r="U3167" s="16">
        <v>45819</v>
      </c>
      <c r="V3167" s="16">
        <v>45819</v>
      </c>
      <c r="Y3167" s="16">
        <v>45819</v>
      </c>
      <c r="AB3167" t="s">
        <v>6559</v>
      </c>
    </row>
    <row r="3168" spans="1:28" x14ac:dyDescent="0.35">
      <c r="A3168" t="s">
        <v>2220</v>
      </c>
      <c r="B3168" t="s">
        <v>2221</v>
      </c>
      <c r="C3168" t="s">
        <v>107</v>
      </c>
      <c r="D3168" t="s">
        <v>100</v>
      </c>
      <c r="E3168" s="16">
        <v>45817</v>
      </c>
      <c r="F3168">
        <v>4001960398</v>
      </c>
      <c r="G3168" t="s">
        <v>1927</v>
      </c>
      <c r="H3168" t="s">
        <v>6561</v>
      </c>
      <c r="I3168" t="s">
        <v>4841</v>
      </c>
      <c r="J3168">
        <v>3114055</v>
      </c>
      <c r="K3168">
        <v>6610480</v>
      </c>
      <c r="M3168">
        <v>2</v>
      </c>
      <c r="N3168">
        <v>196.26</v>
      </c>
      <c r="O3168">
        <v>392.52</v>
      </c>
      <c r="P3168" t="s">
        <v>1811</v>
      </c>
      <c r="Q3168" t="s">
        <v>1812</v>
      </c>
      <c r="R3168" s="16">
        <v>45824</v>
      </c>
      <c r="S3168">
        <v>30</v>
      </c>
      <c r="T3168" t="s">
        <v>1813</v>
      </c>
      <c r="U3168" s="16">
        <v>45819</v>
      </c>
      <c r="V3168" s="16">
        <v>45819</v>
      </c>
      <c r="Y3168" s="16">
        <v>45819</v>
      </c>
      <c r="AB3168" t="s">
        <v>6559</v>
      </c>
    </row>
    <row r="3169" spans="1:28" x14ac:dyDescent="0.35">
      <c r="A3169" t="s">
        <v>1815</v>
      </c>
      <c r="B3169" t="s">
        <v>1816</v>
      </c>
      <c r="C3169" t="s">
        <v>1402</v>
      </c>
      <c r="D3169" t="s">
        <v>1301</v>
      </c>
      <c r="E3169" s="16">
        <v>45819</v>
      </c>
      <c r="F3169">
        <v>4001963024</v>
      </c>
      <c r="G3169" t="s">
        <v>1927</v>
      </c>
      <c r="H3169" t="s">
        <v>6562</v>
      </c>
      <c r="I3169" t="s">
        <v>6563</v>
      </c>
      <c r="J3169">
        <v>3117281</v>
      </c>
      <c r="K3169">
        <v>6612464</v>
      </c>
      <c r="M3169">
        <v>1</v>
      </c>
      <c r="N3169">
        <v>150.21</v>
      </c>
      <c r="O3169">
        <v>150.21</v>
      </c>
      <c r="P3169" t="s">
        <v>1811</v>
      </c>
      <c r="Q3169" t="s">
        <v>1812</v>
      </c>
      <c r="R3169" s="16">
        <v>45824</v>
      </c>
      <c r="S3169">
        <v>30</v>
      </c>
      <c r="T3169" t="s">
        <v>1813</v>
      </c>
      <c r="U3169" s="16">
        <v>45820</v>
      </c>
      <c r="V3169" s="16">
        <v>45820</v>
      </c>
      <c r="Y3169" s="16">
        <v>45823</v>
      </c>
      <c r="AB3169" t="s">
        <v>6107</v>
      </c>
    </row>
    <row r="3170" spans="1:28" x14ac:dyDescent="0.35">
      <c r="A3170" t="s">
        <v>6503</v>
      </c>
      <c r="B3170" t="s">
        <v>6504</v>
      </c>
      <c r="C3170" t="s">
        <v>1128</v>
      </c>
      <c r="D3170" t="s">
        <v>1301</v>
      </c>
      <c r="E3170" s="16">
        <v>45819</v>
      </c>
      <c r="F3170">
        <v>4001963886</v>
      </c>
      <c r="G3170" t="s">
        <v>1927</v>
      </c>
      <c r="H3170" t="s">
        <v>6564</v>
      </c>
      <c r="I3170" t="s">
        <v>6565</v>
      </c>
      <c r="J3170">
        <v>3117057</v>
      </c>
      <c r="K3170">
        <v>6612349</v>
      </c>
      <c r="M3170">
        <v>1</v>
      </c>
      <c r="N3170">
        <v>61.57</v>
      </c>
      <c r="O3170">
        <v>61.57</v>
      </c>
      <c r="P3170" t="s">
        <v>1811</v>
      </c>
      <c r="Q3170" t="s">
        <v>1812</v>
      </c>
      <c r="R3170" s="16">
        <v>45825</v>
      </c>
      <c r="S3170">
        <v>29</v>
      </c>
      <c r="T3170" t="s">
        <v>1813</v>
      </c>
      <c r="U3170" s="16">
        <v>45824</v>
      </c>
      <c r="V3170" s="16">
        <v>45824</v>
      </c>
      <c r="Y3170" s="16">
        <v>45824</v>
      </c>
      <c r="AB3170" t="s">
        <v>5947</v>
      </c>
    </row>
    <row r="3171" spans="1:28" x14ac:dyDescent="0.35">
      <c r="A3171" t="s">
        <v>6503</v>
      </c>
      <c r="B3171" t="s">
        <v>6504</v>
      </c>
      <c r="C3171" t="s">
        <v>1128</v>
      </c>
      <c r="D3171" t="s">
        <v>1301</v>
      </c>
      <c r="E3171" s="16">
        <v>45819</v>
      </c>
      <c r="F3171">
        <v>4001963886</v>
      </c>
      <c r="G3171" t="s">
        <v>1927</v>
      </c>
      <c r="H3171" t="s">
        <v>6566</v>
      </c>
      <c r="I3171" t="s">
        <v>6567</v>
      </c>
      <c r="J3171">
        <v>3117057</v>
      </c>
      <c r="K3171">
        <v>6612349</v>
      </c>
      <c r="M3171">
        <v>1</v>
      </c>
      <c r="N3171">
        <v>148.06</v>
      </c>
      <c r="O3171">
        <v>148.06</v>
      </c>
      <c r="P3171" t="s">
        <v>1811</v>
      </c>
      <c r="Q3171" t="s">
        <v>1812</v>
      </c>
      <c r="R3171" s="16">
        <v>45825</v>
      </c>
      <c r="S3171">
        <v>29</v>
      </c>
      <c r="T3171" t="s">
        <v>1813</v>
      </c>
      <c r="U3171" s="16">
        <v>45824</v>
      </c>
      <c r="V3171" s="16">
        <v>45824</v>
      </c>
      <c r="Y3171" s="16">
        <v>45824</v>
      </c>
      <c r="AB3171" t="s">
        <v>5947</v>
      </c>
    </row>
    <row r="3172" spans="1:28" x14ac:dyDescent="0.35">
      <c r="A3172" t="s">
        <v>6503</v>
      </c>
      <c r="B3172" t="s">
        <v>6504</v>
      </c>
      <c r="C3172" t="s">
        <v>1128</v>
      </c>
      <c r="D3172" t="s">
        <v>1301</v>
      </c>
      <c r="E3172" s="16">
        <v>45819</v>
      </c>
      <c r="F3172">
        <v>4001963886</v>
      </c>
      <c r="G3172" t="s">
        <v>1927</v>
      </c>
      <c r="H3172" t="s">
        <v>6568</v>
      </c>
      <c r="I3172" t="s">
        <v>2175</v>
      </c>
      <c r="J3172">
        <v>3117057</v>
      </c>
      <c r="K3172">
        <v>6612349</v>
      </c>
      <c r="M3172">
        <v>1</v>
      </c>
      <c r="N3172">
        <v>5.35</v>
      </c>
      <c r="O3172">
        <v>5.35</v>
      </c>
      <c r="P3172" t="s">
        <v>1811</v>
      </c>
      <c r="Q3172" t="s">
        <v>1812</v>
      </c>
      <c r="R3172" s="16">
        <v>45825</v>
      </c>
      <c r="S3172">
        <v>29</v>
      </c>
      <c r="T3172" t="s">
        <v>1813</v>
      </c>
      <c r="U3172" s="16">
        <v>45824</v>
      </c>
      <c r="V3172" s="16">
        <v>45824</v>
      </c>
      <c r="Y3172" s="16">
        <v>45824</v>
      </c>
      <c r="AB3172" t="s">
        <v>5947</v>
      </c>
    </row>
    <row r="3173" spans="1:28" x14ac:dyDescent="0.35">
      <c r="A3173" t="s">
        <v>2201</v>
      </c>
      <c r="B3173" t="s">
        <v>2202</v>
      </c>
      <c r="C3173" t="s">
        <v>107</v>
      </c>
      <c r="D3173" t="s">
        <v>100</v>
      </c>
      <c r="E3173" s="16">
        <v>45820</v>
      </c>
      <c r="F3173">
        <v>4001965242</v>
      </c>
      <c r="G3173" t="s">
        <v>1927</v>
      </c>
      <c r="H3173" t="s">
        <v>6572</v>
      </c>
      <c r="I3173" t="s">
        <v>6573</v>
      </c>
      <c r="J3173">
        <v>3109912</v>
      </c>
      <c r="K3173">
        <v>6607996</v>
      </c>
      <c r="M3173">
        <v>1</v>
      </c>
      <c r="N3173">
        <v>7.72</v>
      </c>
      <c r="O3173">
        <v>7.72</v>
      </c>
      <c r="P3173" t="s">
        <v>1811</v>
      </c>
      <c r="Q3173" t="s">
        <v>1812</v>
      </c>
      <c r="R3173" s="16">
        <v>45824</v>
      </c>
      <c r="S3173">
        <v>15</v>
      </c>
      <c r="T3173" t="s">
        <v>1813</v>
      </c>
      <c r="U3173" s="16">
        <v>45839</v>
      </c>
      <c r="V3173" s="16">
        <v>45839</v>
      </c>
      <c r="Y3173" s="16">
        <v>45839</v>
      </c>
      <c r="AB3173" t="s">
        <v>5372</v>
      </c>
    </row>
    <row r="3174" spans="1:28" x14ac:dyDescent="0.35">
      <c r="A3174" t="s">
        <v>2201</v>
      </c>
      <c r="B3174" t="s">
        <v>2202</v>
      </c>
      <c r="C3174" t="s">
        <v>107</v>
      </c>
      <c r="D3174" t="s">
        <v>100</v>
      </c>
      <c r="E3174" s="16">
        <v>45820</v>
      </c>
      <c r="F3174">
        <v>4001965242</v>
      </c>
      <c r="G3174" t="s">
        <v>1927</v>
      </c>
      <c r="H3174" t="s">
        <v>6574</v>
      </c>
      <c r="I3174" t="s">
        <v>2159</v>
      </c>
      <c r="J3174">
        <v>3109912</v>
      </c>
      <c r="K3174">
        <v>6607996</v>
      </c>
      <c r="M3174">
        <v>1</v>
      </c>
      <c r="N3174">
        <v>0.27</v>
      </c>
      <c r="O3174">
        <v>0.27</v>
      </c>
      <c r="P3174" t="s">
        <v>1811</v>
      </c>
      <c r="Q3174" t="s">
        <v>1812</v>
      </c>
      <c r="R3174" s="16">
        <v>45824</v>
      </c>
      <c r="S3174">
        <v>15</v>
      </c>
      <c r="T3174" t="s">
        <v>1813</v>
      </c>
      <c r="U3174" s="16">
        <v>45839</v>
      </c>
      <c r="V3174" s="16">
        <v>45839</v>
      </c>
      <c r="Y3174" s="16">
        <v>45839</v>
      </c>
      <c r="AB3174" t="s">
        <v>5372</v>
      </c>
    </row>
    <row r="3175" spans="1:28" x14ac:dyDescent="0.35">
      <c r="A3175" t="s">
        <v>2201</v>
      </c>
      <c r="B3175" t="s">
        <v>2202</v>
      </c>
      <c r="C3175" t="s">
        <v>107</v>
      </c>
      <c r="D3175" t="s">
        <v>100</v>
      </c>
      <c r="E3175" s="16">
        <v>45820</v>
      </c>
      <c r="F3175">
        <v>4001965242</v>
      </c>
      <c r="G3175" t="s">
        <v>1927</v>
      </c>
      <c r="H3175" t="s">
        <v>6575</v>
      </c>
      <c r="I3175" t="s">
        <v>6576</v>
      </c>
      <c r="J3175">
        <v>3109912</v>
      </c>
      <c r="K3175">
        <v>6607996</v>
      </c>
      <c r="M3175">
        <v>1</v>
      </c>
      <c r="N3175">
        <v>565.22</v>
      </c>
      <c r="O3175">
        <v>565.22</v>
      </c>
      <c r="P3175" t="s">
        <v>1811</v>
      </c>
      <c r="Q3175" t="s">
        <v>1812</v>
      </c>
      <c r="R3175" s="16">
        <v>45824</v>
      </c>
      <c r="S3175">
        <v>15</v>
      </c>
      <c r="T3175" t="s">
        <v>1813</v>
      </c>
      <c r="U3175" s="16">
        <v>45839</v>
      </c>
      <c r="V3175" s="16">
        <v>45839</v>
      </c>
      <c r="Y3175" s="16">
        <v>45839</v>
      </c>
      <c r="AB3175" t="s">
        <v>5372</v>
      </c>
    </row>
    <row r="3176" spans="1:28" x14ac:dyDescent="0.35">
      <c r="A3176" t="s">
        <v>2201</v>
      </c>
      <c r="B3176" t="s">
        <v>2202</v>
      </c>
      <c r="C3176" t="s">
        <v>107</v>
      </c>
      <c r="D3176" t="s">
        <v>100</v>
      </c>
      <c r="E3176" s="16">
        <v>45820</v>
      </c>
      <c r="F3176">
        <v>4001965250</v>
      </c>
      <c r="G3176" t="s">
        <v>1927</v>
      </c>
      <c r="H3176" t="s">
        <v>4134</v>
      </c>
      <c r="I3176" t="s">
        <v>1825</v>
      </c>
      <c r="J3176">
        <v>3109915</v>
      </c>
      <c r="K3176">
        <v>6607999</v>
      </c>
      <c r="M3176">
        <v>2</v>
      </c>
      <c r="N3176">
        <v>3.93</v>
      </c>
      <c r="O3176">
        <v>7.86</v>
      </c>
      <c r="P3176" t="s">
        <v>1811</v>
      </c>
      <c r="Q3176" t="s">
        <v>1812</v>
      </c>
      <c r="R3176" s="16">
        <v>45824</v>
      </c>
      <c r="S3176">
        <v>15</v>
      </c>
      <c r="T3176" t="s">
        <v>1813</v>
      </c>
      <c r="U3176" s="16">
        <v>45839</v>
      </c>
      <c r="V3176" s="16">
        <v>45839</v>
      </c>
      <c r="Y3176" s="16">
        <v>45839</v>
      </c>
      <c r="AB3176" t="s">
        <v>5371</v>
      </c>
    </row>
    <row r="3177" spans="1:28" x14ac:dyDescent="0.35">
      <c r="A3177" t="s">
        <v>2201</v>
      </c>
      <c r="B3177" t="s">
        <v>2202</v>
      </c>
      <c r="C3177" t="s">
        <v>107</v>
      </c>
      <c r="D3177" t="s">
        <v>100</v>
      </c>
      <c r="E3177" s="16">
        <v>45820</v>
      </c>
      <c r="F3177">
        <v>4001965250</v>
      </c>
      <c r="G3177" t="s">
        <v>1927</v>
      </c>
      <c r="H3177" t="s">
        <v>1953</v>
      </c>
      <c r="I3177" t="s">
        <v>1822</v>
      </c>
      <c r="J3177">
        <v>3109915</v>
      </c>
      <c r="K3177">
        <v>6607999</v>
      </c>
      <c r="M3177">
        <v>2</v>
      </c>
      <c r="N3177">
        <v>1.48</v>
      </c>
      <c r="O3177">
        <v>2.96</v>
      </c>
      <c r="P3177" t="s">
        <v>1811</v>
      </c>
      <c r="Q3177" t="s">
        <v>1812</v>
      </c>
      <c r="R3177" s="16">
        <v>45824</v>
      </c>
      <c r="S3177">
        <v>15</v>
      </c>
      <c r="T3177" t="s">
        <v>1813</v>
      </c>
      <c r="U3177" s="16">
        <v>45839</v>
      </c>
      <c r="V3177" s="16">
        <v>45839</v>
      </c>
      <c r="Y3177" s="16">
        <v>45839</v>
      </c>
      <c r="AB3177" t="s">
        <v>5371</v>
      </c>
    </row>
    <row r="3178" spans="1:28" x14ac:dyDescent="0.35">
      <c r="A3178" t="s">
        <v>2201</v>
      </c>
      <c r="B3178" t="s">
        <v>2202</v>
      </c>
      <c r="C3178" t="s">
        <v>107</v>
      </c>
      <c r="D3178" t="s">
        <v>100</v>
      </c>
      <c r="E3178" s="16">
        <v>45820</v>
      </c>
      <c r="F3178">
        <v>4001965250</v>
      </c>
      <c r="G3178" t="s">
        <v>1927</v>
      </c>
      <c r="H3178" t="s">
        <v>4606</v>
      </c>
      <c r="I3178" t="s">
        <v>1810</v>
      </c>
      <c r="J3178">
        <v>3109915</v>
      </c>
      <c r="K3178">
        <v>6607999</v>
      </c>
      <c r="M3178">
        <v>2</v>
      </c>
      <c r="N3178">
        <v>1.86</v>
      </c>
      <c r="O3178">
        <v>3.72</v>
      </c>
      <c r="P3178" t="s">
        <v>1811</v>
      </c>
      <c r="Q3178" t="s">
        <v>1812</v>
      </c>
      <c r="R3178" s="16">
        <v>45824</v>
      </c>
      <c r="S3178">
        <v>15</v>
      </c>
      <c r="T3178" t="s">
        <v>1813</v>
      </c>
      <c r="U3178" s="16">
        <v>45839</v>
      </c>
      <c r="V3178" s="16">
        <v>45839</v>
      </c>
      <c r="Y3178" s="16">
        <v>45839</v>
      </c>
      <c r="AB3178" t="s">
        <v>5371</v>
      </c>
    </row>
    <row r="3179" spans="1:28" x14ac:dyDescent="0.35">
      <c r="A3179" t="s">
        <v>2762</v>
      </c>
      <c r="B3179" t="s">
        <v>2763</v>
      </c>
      <c r="C3179" t="s">
        <v>115</v>
      </c>
      <c r="D3179" t="s">
        <v>114</v>
      </c>
      <c r="E3179" s="16">
        <v>45821</v>
      </c>
      <c r="F3179">
        <v>4001965824</v>
      </c>
      <c r="G3179" t="s">
        <v>1927</v>
      </c>
      <c r="H3179" t="s">
        <v>2656</v>
      </c>
      <c r="I3179" t="s">
        <v>2106</v>
      </c>
      <c r="J3179">
        <v>3111636</v>
      </c>
      <c r="K3179">
        <v>6609000</v>
      </c>
      <c r="M3179">
        <v>1</v>
      </c>
      <c r="N3179">
        <v>620.01</v>
      </c>
      <c r="O3179">
        <v>620.01</v>
      </c>
      <c r="P3179" t="s">
        <v>1811</v>
      </c>
      <c r="Q3179" t="s">
        <v>1812</v>
      </c>
      <c r="R3179" s="16">
        <v>45825</v>
      </c>
      <c r="S3179">
        <v>15</v>
      </c>
      <c r="T3179" t="s">
        <v>1813</v>
      </c>
      <c r="U3179" s="16">
        <v>45839</v>
      </c>
      <c r="V3179" s="16">
        <v>45839</v>
      </c>
      <c r="Y3179" s="16">
        <v>45839</v>
      </c>
      <c r="AB3179" t="s">
        <v>5578</v>
      </c>
    </row>
    <row r="3180" spans="1:28" x14ac:dyDescent="0.35">
      <c r="A3180" t="s">
        <v>2520</v>
      </c>
      <c r="B3180" t="s">
        <v>2521</v>
      </c>
      <c r="C3180" t="s">
        <v>115</v>
      </c>
      <c r="D3180" t="s">
        <v>114</v>
      </c>
      <c r="E3180" s="16">
        <v>45822</v>
      </c>
      <c r="F3180">
        <v>4001967559</v>
      </c>
      <c r="G3180" t="s">
        <v>1927</v>
      </c>
      <c r="H3180" t="s">
        <v>3155</v>
      </c>
      <c r="I3180" t="s">
        <v>2829</v>
      </c>
      <c r="J3180">
        <v>3093605</v>
      </c>
      <c r="K3180">
        <v>6596533</v>
      </c>
      <c r="M3180">
        <v>1</v>
      </c>
      <c r="N3180">
        <v>889.83</v>
      </c>
      <c r="O3180">
        <v>889.83</v>
      </c>
      <c r="P3180" t="s">
        <v>1811</v>
      </c>
      <c r="Q3180" t="s">
        <v>1812</v>
      </c>
      <c r="R3180" s="16">
        <v>45822</v>
      </c>
      <c r="S3180">
        <v>15</v>
      </c>
      <c r="T3180" t="s">
        <v>1813</v>
      </c>
      <c r="U3180" s="16">
        <v>45839</v>
      </c>
      <c r="V3180" s="16">
        <v>45839</v>
      </c>
      <c r="Y3180" s="16">
        <v>45839</v>
      </c>
      <c r="AB3180" t="s">
        <v>3417</v>
      </c>
    </row>
    <row r="3181" spans="1:28" x14ac:dyDescent="0.35">
      <c r="A3181" t="s">
        <v>2520</v>
      </c>
      <c r="B3181" t="s">
        <v>2521</v>
      </c>
      <c r="C3181" t="s">
        <v>115</v>
      </c>
      <c r="D3181" t="s">
        <v>114</v>
      </c>
      <c r="E3181" s="16">
        <v>45822</v>
      </c>
      <c r="F3181">
        <v>4001967559</v>
      </c>
      <c r="G3181" t="s">
        <v>1927</v>
      </c>
      <c r="H3181" t="s">
        <v>2102</v>
      </c>
      <c r="I3181" t="s">
        <v>1831</v>
      </c>
      <c r="J3181">
        <v>3093605</v>
      </c>
      <c r="K3181">
        <v>6596533</v>
      </c>
      <c r="M3181">
        <v>2</v>
      </c>
      <c r="N3181">
        <v>8.67</v>
      </c>
      <c r="O3181">
        <v>17.34</v>
      </c>
      <c r="P3181" t="s">
        <v>1811</v>
      </c>
      <c r="Q3181" t="s">
        <v>1812</v>
      </c>
      <c r="R3181" s="16">
        <v>45822</v>
      </c>
      <c r="S3181">
        <v>15</v>
      </c>
      <c r="T3181" t="s">
        <v>1813</v>
      </c>
      <c r="U3181" s="16">
        <v>45839</v>
      </c>
      <c r="V3181" s="16">
        <v>45839</v>
      </c>
      <c r="Y3181" s="16">
        <v>45839</v>
      </c>
      <c r="AB3181" t="s">
        <v>3417</v>
      </c>
    </row>
    <row r="3182" spans="1:28" x14ac:dyDescent="0.35">
      <c r="A3182" t="s">
        <v>2131</v>
      </c>
      <c r="B3182" t="s">
        <v>2132</v>
      </c>
      <c r="C3182" t="s">
        <v>1540</v>
      </c>
      <c r="D3182" t="s">
        <v>1301</v>
      </c>
      <c r="E3182" s="16">
        <v>45822</v>
      </c>
      <c r="F3182">
        <v>4001967610</v>
      </c>
      <c r="G3182" t="s">
        <v>1927</v>
      </c>
      <c r="H3182" t="s">
        <v>4004</v>
      </c>
      <c r="I3182" t="s">
        <v>2482</v>
      </c>
      <c r="J3182">
        <v>3093652</v>
      </c>
      <c r="K3182">
        <v>6596578</v>
      </c>
      <c r="M3182">
        <v>2</v>
      </c>
      <c r="N3182">
        <v>156.86000000000001</v>
      </c>
      <c r="O3182">
        <v>313.72000000000003</v>
      </c>
      <c r="P3182" t="s">
        <v>1811</v>
      </c>
      <c r="Q3182" t="s">
        <v>1812</v>
      </c>
      <c r="R3182" s="16">
        <v>45822</v>
      </c>
      <c r="S3182">
        <v>15</v>
      </c>
      <c r="T3182" t="s">
        <v>1813</v>
      </c>
      <c r="U3182" s="16">
        <v>45839</v>
      </c>
      <c r="V3182" s="16">
        <v>45839</v>
      </c>
      <c r="Y3182" s="16">
        <v>45839</v>
      </c>
      <c r="AB3182" t="s">
        <v>3848</v>
      </c>
    </row>
    <row r="3183" spans="1:28" x14ac:dyDescent="0.35">
      <c r="A3183" t="s">
        <v>2131</v>
      </c>
      <c r="B3183" t="s">
        <v>2132</v>
      </c>
      <c r="C3183" t="s">
        <v>1540</v>
      </c>
      <c r="D3183" t="s">
        <v>1301</v>
      </c>
      <c r="E3183" s="16">
        <v>45822</v>
      </c>
      <c r="F3183">
        <v>4001967610</v>
      </c>
      <c r="G3183" t="s">
        <v>1927</v>
      </c>
      <c r="H3183" t="s">
        <v>4005</v>
      </c>
      <c r="I3183" t="s">
        <v>4006</v>
      </c>
      <c r="J3183">
        <v>3093652</v>
      </c>
      <c r="K3183">
        <v>6596578</v>
      </c>
      <c r="M3183">
        <v>3</v>
      </c>
      <c r="N3183">
        <v>184.24</v>
      </c>
      <c r="O3183">
        <v>552.72</v>
      </c>
      <c r="P3183" t="s">
        <v>1811</v>
      </c>
      <c r="Q3183" t="s">
        <v>1812</v>
      </c>
      <c r="R3183" s="16">
        <v>45822</v>
      </c>
      <c r="S3183">
        <v>15</v>
      </c>
      <c r="T3183" t="s">
        <v>1813</v>
      </c>
      <c r="U3183" s="16">
        <v>45839</v>
      </c>
      <c r="V3183" s="16">
        <v>45839</v>
      </c>
      <c r="Y3183" s="16">
        <v>45839</v>
      </c>
      <c r="AB3183" t="s">
        <v>3848</v>
      </c>
    </row>
    <row r="3184" spans="1:28" x14ac:dyDescent="0.35">
      <c r="A3184" t="s">
        <v>2131</v>
      </c>
      <c r="B3184" t="s">
        <v>2132</v>
      </c>
      <c r="C3184" t="s">
        <v>1540</v>
      </c>
      <c r="D3184" t="s">
        <v>1301</v>
      </c>
      <c r="E3184" s="16">
        <v>45822</v>
      </c>
      <c r="F3184">
        <v>4001967610</v>
      </c>
      <c r="G3184" t="s">
        <v>1927</v>
      </c>
      <c r="H3184" t="s">
        <v>2857</v>
      </c>
      <c r="I3184" t="s">
        <v>1857</v>
      </c>
      <c r="J3184">
        <v>3093652</v>
      </c>
      <c r="K3184">
        <v>6596578</v>
      </c>
      <c r="M3184">
        <v>4</v>
      </c>
      <c r="N3184">
        <v>35.299999999999997</v>
      </c>
      <c r="O3184">
        <v>141.19999999999999</v>
      </c>
      <c r="P3184" t="s">
        <v>1811</v>
      </c>
      <c r="Q3184" t="s">
        <v>1812</v>
      </c>
      <c r="R3184" s="16">
        <v>45822</v>
      </c>
      <c r="S3184">
        <v>15</v>
      </c>
      <c r="T3184" t="s">
        <v>1813</v>
      </c>
      <c r="U3184" s="16">
        <v>45839</v>
      </c>
      <c r="V3184" s="16">
        <v>45839</v>
      </c>
      <c r="Y3184" s="16">
        <v>45839</v>
      </c>
      <c r="AB3184" t="s">
        <v>3848</v>
      </c>
    </row>
    <row r="3185" spans="1:28" x14ac:dyDescent="0.35">
      <c r="A3185" t="s">
        <v>2131</v>
      </c>
      <c r="B3185" t="s">
        <v>2132</v>
      </c>
      <c r="C3185" t="s">
        <v>1540</v>
      </c>
      <c r="D3185" t="s">
        <v>1301</v>
      </c>
      <c r="E3185" s="16">
        <v>45822</v>
      </c>
      <c r="F3185">
        <v>4001967610</v>
      </c>
      <c r="G3185" t="s">
        <v>1927</v>
      </c>
      <c r="H3185" t="s">
        <v>2180</v>
      </c>
      <c r="I3185" t="s">
        <v>1822</v>
      </c>
      <c r="J3185">
        <v>3093652</v>
      </c>
      <c r="K3185">
        <v>6596578</v>
      </c>
      <c r="M3185">
        <v>24</v>
      </c>
      <c r="N3185">
        <v>1.1499999999999999</v>
      </c>
      <c r="O3185">
        <v>27.6</v>
      </c>
      <c r="P3185" t="s">
        <v>1811</v>
      </c>
      <c r="Q3185" t="s">
        <v>1812</v>
      </c>
      <c r="R3185" s="16">
        <v>45822</v>
      </c>
      <c r="S3185">
        <v>15</v>
      </c>
      <c r="T3185" t="s">
        <v>1813</v>
      </c>
      <c r="U3185" s="16">
        <v>45839</v>
      </c>
      <c r="V3185" s="16">
        <v>45839</v>
      </c>
      <c r="Y3185" s="16">
        <v>45839</v>
      </c>
      <c r="AB3185" t="s">
        <v>3848</v>
      </c>
    </row>
    <row r="3186" spans="1:28" x14ac:dyDescent="0.35">
      <c r="A3186" t="s">
        <v>2131</v>
      </c>
      <c r="B3186" t="s">
        <v>2132</v>
      </c>
      <c r="C3186" t="s">
        <v>1540</v>
      </c>
      <c r="D3186" t="s">
        <v>1301</v>
      </c>
      <c r="E3186" s="16">
        <v>45822</v>
      </c>
      <c r="F3186">
        <v>4001967610</v>
      </c>
      <c r="G3186" t="s">
        <v>1927</v>
      </c>
      <c r="H3186" t="s">
        <v>2644</v>
      </c>
      <c r="I3186" t="s">
        <v>1810</v>
      </c>
      <c r="J3186">
        <v>3093652</v>
      </c>
      <c r="K3186">
        <v>6596578</v>
      </c>
      <c r="M3186">
        <v>12</v>
      </c>
      <c r="N3186">
        <v>2.02</v>
      </c>
      <c r="O3186">
        <v>24.24</v>
      </c>
      <c r="P3186" t="s">
        <v>1811</v>
      </c>
      <c r="Q3186" t="s">
        <v>1812</v>
      </c>
      <c r="R3186" s="16">
        <v>45822</v>
      </c>
      <c r="S3186">
        <v>15</v>
      </c>
      <c r="T3186" t="s">
        <v>1813</v>
      </c>
      <c r="U3186" s="16">
        <v>45839</v>
      </c>
      <c r="V3186" s="16">
        <v>45839</v>
      </c>
      <c r="Y3186" s="16">
        <v>45839</v>
      </c>
      <c r="AB3186" t="s">
        <v>3848</v>
      </c>
    </row>
    <row r="3187" spans="1:28" x14ac:dyDescent="0.35">
      <c r="A3187" t="s">
        <v>2131</v>
      </c>
      <c r="B3187" t="s">
        <v>2132</v>
      </c>
      <c r="C3187" t="s">
        <v>1540</v>
      </c>
      <c r="D3187" t="s">
        <v>1301</v>
      </c>
      <c r="E3187" s="16">
        <v>45822</v>
      </c>
      <c r="F3187">
        <v>4001967610</v>
      </c>
      <c r="G3187" t="s">
        <v>1927</v>
      </c>
      <c r="H3187" t="s">
        <v>2649</v>
      </c>
      <c r="I3187" t="s">
        <v>1825</v>
      </c>
      <c r="J3187">
        <v>3093652</v>
      </c>
      <c r="K3187">
        <v>6596578</v>
      </c>
      <c r="M3187">
        <v>12</v>
      </c>
      <c r="N3187">
        <v>1.51</v>
      </c>
      <c r="O3187">
        <v>18.12</v>
      </c>
      <c r="P3187" t="s">
        <v>1811</v>
      </c>
      <c r="Q3187" t="s">
        <v>1812</v>
      </c>
      <c r="R3187" s="16">
        <v>45822</v>
      </c>
      <c r="S3187">
        <v>15</v>
      </c>
      <c r="T3187" t="s">
        <v>1813</v>
      </c>
      <c r="U3187" s="16">
        <v>45839</v>
      </c>
      <c r="V3187" s="16">
        <v>45839</v>
      </c>
      <c r="Y3187" s="16">
        <v>45839</v>
      </c>
      <c r="AB3187" t="s">
        <v>3848</v>
      </c>
    </row>
    <row r="3188" spans="1:28" x14ac:dyDescent="0.35">
      <c r="A3188" t="s">
        <v>2413</v>
      </c>
      <c r="B3188" t="s">
        <v>2414</v>
      </c>
      <c r="C3188" t="s">
        <v>115</v>
      </c>
      <c r="D3188" t="s">
        <v>114</v>
      </c>
      <c r="E3188" s="16">
        <v>45824</v>
      </c>
      <c r="F3188">
        <v>4001969403</v>
      </c>
      <c r="G3188" t="s">
        <v>1927</v>
      </c>
      <c r="H3188" t="s">
        <v>4794</v>
      </c>
      <c r="I3188" t="s">
        <v>1852</v>
      </c>
      <c r="J3188">
        <v>2934444</v>
      </c>
      <c r="K3188">
        <v>6476463</v>
      </c>
      <c r="M3188">
        <v>2</v>
      </c>
      <c r="N3188">
        <v>14.12</v>
      </c>
      <c r="O3188">
        <v>28.24</v>
      </c>
      <c r="P3188" t="s">
        <v>1811</v>
      </c>
      <c r="Q3188" t="s">
        <v>1812</v>
      </c>
      <c r="R3188" s="16">
        <v>45824</v>
      </c>
      <c r="S3188">
        <v>16</v>
      </c>
      <c r="T3188" t="s">
        <v>1813</v>
      </c>
      <c r="U3188" s="16">
        <v>45838</v>
      </c>
      <c r="V3188" s="16">
        <v>45838</v>
      </c>
      <c r="Y3188" s="16">
        <v>45838</v>
      </c>
      <c r="AB3188" t="s">
        <v>1056</v>
      </c>
    </row>
    <row r="3189" spans="1:28" x14ac:dyDescent="0.35">
      <c r="A3189" t="s">
        <v>2413</v>
      </c>
      <c r="B3189" t="s">
        <v>2414</v>
      </c>
      <c r="C3189" t="s">
        <v>115</v>
      </c>
      <c r="D3189" t="s">
        <v>114</v>
      </c>
      <c r="E3189" s="16">
        <v>45824</v>
      </c>
      <c r="F3189">
        <v>4001969403</v>
      </c>
      <c r="G3189" t="s">
        <v>1927</v>
      </c>
      <c r="H3189" t="s">
        <v>2162</v>
      </c>
      <c r="I3189" t="s">
        <v>1825</v>
      </c>
      <c r="J3189">
        <v>2934444</v>
      </c>
      <c r="K3189">
        <v>6476463</v>
      </c>
      <c r="M3189">
        <v>1</v>
      </c>
      <c r="N3189">
        <v>0.84</v>
      </c>
      <c r="O3189">
        <v>0.84</v>
      </c>
      <c r="P3189" t="s">
        <v>1811</v>
      </c>
      <c r="Q3189" t="s">
        <v>1812</v>
      </c>
      <c r="R3189" s="16">
        <v>45824</v>
      </c>
      <c r="S3189">
        <v>16</v>
      </c>
      <c r="T3189" t="s">
        <v>1813</v>
      </c>
      <c r="U3189" s="16">
        <v>45838</v>
      </c>
      <c r="V3189" s="16">
        <v>45838</v>
      </c>
      <c r="Y3189" s="16">
        <v>45838</v>
      </c>
      <c r="AB3189" t="s">
        <v>1056</v>
      </c>
    </row>
    <row r="3190" spans="1:28" x14ac:dyDescent="0.35">
      <c r="A3190" t="s">
        <v>2413</v>
      </c>
      <c r="B3190" t="s">
        <v>2414</v>
      </c>
      <c r="C3190" t="s">
        <v>115</v>
      </c>
      <c r="D3190" t="s">
        <v>114</v>
      </c>
      <c r="E3190" s="16">
        <v>45824</v>
      </c>
      <c r="F3190">
        <v>4001969403</v>
      </c>
      <c r="G3190" t="s">
        <v>1927</v>
      </c>
      <c r="H3190" t="s">
        <v>1890</v>
      </c>
      <c r="I3190" t="s">
        <v>1865</v>
      </c>
      <c r="J3190">
        <v>2934444</v>
      </c>
      <c r="K3190">
        <v>6476463</v>
      </c>
      <c r="M3190">
        <v>1</v>
      </c>
      <c r="N3190">
        <v>0.72</v>
      </c>
      <c r="O3190">
        <v>0.72</v>
      </c>
      <c r="P3190" t="s">
        <v>1811</v>
      </c>
      <c r="Q3190" t="s">
        <v>1812</v>
      </c>
      <c r="R3190" s="16">
        <v>45824</v>
      </c>
      <c r="S3190">
        <v>16</v>
      </c>
      <c r="T3190" t="s">
        <v>1813</v>
      </c>
      <c r="U3190" s="16">
        <v>45838</v>
      </c>
      <c r="V3190" s="16">
        <v>45838</v>
      </c>
      <c r="Y3190" s="16">
        <v>45838</v>
      </c>
      <c r="AB3190" t="s">
        <v>1056</v>
      </c>
    </row>
    <row r="3191" spans="1:28" x14ac:dyDescent="0.35">
      <c r="A3191" t="s">
        <v>2568</v>
      </c>
      <c r="B3191" t="s">
        <v>2569</v>
      </c>
      <c r="C3191" t="s">
        <v>115</v>
      </c>
      <c r="D3191" t="s">
        <v>114</v>
      </c>
      <c r="E3191" s="16">
        <v>45825</v>
      </c>
      <c r="F3191">
        <v>4001970014</v>
      </c>
      <c r="G3191" t="s">
        <v>1927</v>
      </c>
      <c r="H3191" t="s">
        <v>6578</v>
      </c>
      <c r="I3191" t="s">
        <v>2106</v>
      </c>
      <c r="J3191">
        <v>3116972</v>
      </c>
      <c r="K3191">
        <v>6612286</v>
      </c>
      <c r="M3191">
        <v>1</v>
      </c>
      <c r="N3191">
        <v>72.77</v>
      </c>
      <c r="O3191">
        <v>72.77</v>
      </c>
      <c r="P3191" t="s">
        <v>1811</v>
      </c>
      <c r="Q3191" t="s">
        <v>1812</v>
      </c>
      <c r="R3191" s="16">
        <v>45825</v>
      </c>
      <c r="S3191">
        <v>29</v>
      </c>
      <c r="T3191" t="s">
        <v>1813</v>
      </c>
      <c r="U3191" s="16">
        <v>45819</v>
      </c>
      <c r="V3191" s="16">
        <v>45819</v>
      </c>
      <c r="Y3191" s="16">
        <v>45830</v>
      </c>
      <c r="AB3191" t="s">
        <v>5961</v>
      </c>
    </row>
    <row r="3192" spans="1:28" x14ac:dyDescent="0.35">
      <c r="A3192" t="s">
        <v>2035</v>
      </c>
      <c r="B3192" t="s">
        <v>2036</v>
      </c>
      <c r="C3192" t="s">
        <v>115</v>
      </c>
      <c r="D3192" t="s">
        <v>114</v>
      </c>
      <c r="E3192" s="16">
        <v>45825</v>
      </c>
      <c r="F3192">
        <v>4001970895</v>
      </c>
      <c r="G3192" t="s">
        <v>1927</v>
      </c>
      <c r="H3192" t="s">
        <v>6579</v>
      </c>
      <c r="I3192" t="s">
        <v>2106</v>
      </c>
      <c r="J3192">
        <v>3093463</v>
      </c>
      <c r="K3192">
        <v>6596426</v>
      </c>
      <c r="M3192">
        <v>1</v>
      </c>
      <c r="N3192">
        <v>113.37</v>
      </c>
      <c r="O3192">
        <v>113.37</v>
      </c>
      <c r="P3192" t="s">
        <v>1811</v>
      </c>
      <c r="Q3192" t="s">
        <v>1812</v>
      </c>
      <c r="R3192" s="16">
        <v>45825</v>
      </c>
      <c r="S3192">
        <v>15</v>
      </c>
      <c r="T3192" t="s">
        <v>1813</v>
      </c>
      <c r="U3192" s="16">
        <v>45839</v>
      </c>
      <c r="V3192" s="16">
        <v>45839</v>
      </c>
      <c r="Y3192" s="16">
        <v>45839</v>
      </c>
      <c r="AB3192" t="s">
        <v>3861</v>
      </c>
    </row>
    <row r="3193" spans="1:28" x14ac:dyDescent="0.35">
      <c r="A3193" t="s">
        <v>2035</v>
      </c>
      <c r="B3193" t="s">
        <v>2036</v>
      </c>
      <c r="C3193" t="s">
        <v>115</v>
      </c>
      <c r="D3193" t="s">
        <v>114</v>
      </c>
      <c r="E3193" s="16">
        <v>45825</v>
      </c>
      <c r="F3193">
        <v>4001970895</v>
      </c>
      <c r="G3193" t="s">
        <v>1927</v>
      </c>
      <c r="H3193" t="s">
        <v>6580</v>
      </c>
      <c r="I3193" t="s">
        <v>2106</v>
      </c>
      <c r="J3193">
        <v>3093463</v>
      </c>
      <c r="K3193">
        <v>6596426</v>
      </c>
      <c r="M3193">
        <v>1</v>
      </c>
      <c r="N3193">
        <v>159.72</v>
      </c>
      <c r="O3193">
        <v>159.72</v>
      </c>
      <c r="P3193" t="s">
        <v>1811</v>
      </c>
      <c r="Q3193" t="s">
        <v>1812</v>
      </c>
      <c r="R3193" s="16">
        <v>45825</v>
      </c>
      <c r="S3193">
        <v>15</v>
      </c>
      <c r="T3193" t="s">
        <v>1813</v>
      </c>
      <c r="U3193" s="16">
        <v>45839</v>
      </c>
      <c r="V3193" s="16">
        <v>45839</v>
      </c>
      <c r="Y3193" s="16">
        <v>45839</v>
      </c>
      <c r="AB3193" t="s">
        <v>3861</v>
      </c>
    </row>
    <row r="3194" spans="1:28" x14ac:dyDescent="0.35">
      <c r="A3194" t="s">
        <v>2035</v>
      </c>
      <c r="B3194" t="s">
        <v>2036</v>
      </c>
      <c r="C3194" t="s">
        <v>115</v>
      </c>
      <c r="D3194" t="s">
        <v>114</v>
      </c>
      <c r="E3194" s="16">
        <v>45825</v>
      </c>
      <c r="F3194">
        <v>4001970895</v>
      </c>
      <c r="G3194" t="s">
        <v>1927</v>
      </c>
      <c r="H3194" t="s">
        <v>6581</v>
      </c>
      <c r="I3194" t="s">
        <v>2106</v>
      </c>
      <c r="J3194">
        <v>3093463</v>
      </c>
      <c r="K3194">
        <v>6596426</v>
      </c>
      <c r="M3194">
        <v>1</v>
      </c>
      <c r="N3194">
        <v>92.7</v>
      </c>
      <c r="O3194">
        <v>92.7</v>
      </c>
      <c r="P3194" t="s">
        <v>1811</v>
      </c>
      <c r="Q3194" t="s">
        <v>1812</v>
      </c>
      <c r="R3194" s="16">
        <v>45825</v>
      </c>
      <c r="S3194">
        <v>15</v>
      </c>
      <c r="T3194" t="s">
        <v>1813</v>
      </c>
      <c r="U3194" s="16">
        <v>45839</v>
      </c>
      <c r="V3194" s="16">
        <v>45839</v>
      </c>
      <c r="Y3194" s="16">
        <v>45839</v>
      </c>
      <c r="AB3194" t="s">
        <v>3861</v>
      </c>
    </row>
    <row r="3195" spans="1:28" x14ac:dyDescent="0.35">
      <c r="A3195" t="s">
        <v>2070</v>
      </c>
      <c r="B3195" t="s">
        <v>2071</v>
      </c>
      <c r="C3195" t="s">
        <v>107</v>
      </c>
      <c r="D3195" t="s">
        <v>100</v>
      </c>
      <c r="E3195" s="16">
        <v>45740</v>
      </c>
      <c r="F3195">
        <v>4001864253</v>
      </c>
      <c r="G3195" t="s">
        <v>1927</v>
      </c>
      <c r="H3195" t="s">
        <v>6582</v>
      </c>
      <c r="I3195" t="s">
        <v>6583</v>
      </c>
      <c r="J3195">
        <v>3038097</v>
      </c>
      <c r="K3195">
        <v>6556946</v>
      </c>
      <c r="M3195">
        <v>1</v>
      </c>
      <c r="N3195">
        <v>361.8</v>
      </c>
      <c r="O3195">
        <v>361.8</v>
      </c>
      <c r="P3195" t="s">
        <v>1811</v>
      </c>
      <c r="Q3195" t="s">
        <v>1812</v>
      </c>
      <c r="R3195" s="16">
        <v>45829</v>
      </c>
      <c r="S3195">
        <v>45</v>
      </c>
      <c r="T3195" t="s">
        <v>1930</v>
      </c>
      <c r="U3195" s="16">
        <v>45845</v>
      </c>
      <c r="V3195" s="16">
        <v>45809</v>
      </c>
      <c r="Y3195" s="16">
        <v>45809</v>
      </c>
      <c r="AB3195" t="s">
        <v>1499</v>
      </c>
    </row>
    <row r="3196" spans="1:28" x14ac:dyDescent="0.35">
      <c r="A3196" t="s">
        <v>2070</v>
      </c>
      <c r="B3196" t="s">
        <v>2071</v>
      </c>
      <c r="C3196" t="s">
        <v>107</v>
      </c>
      <c r="D3196" t="s">
        <v>100</v>
      </c>
      <c r="E3196" s="16">
        <v>45740</v>
      </c>
      <c r="F3196">
        <v>4001864253</v>
      </c>
      <c r="G3196" t="s">
        <v>1927</v>
      </c>
      <c r="H3196" t="s">
        <v>6584</v>
      </c>
      <c r="I3196" t="s">
        <v>2853</v>
      </c>
      <c r="J3196">
        <v>3038097</v>
      </c>
      <c r="K3196">
        <v>6556946</v>
      </c>
      <c r="M3196">
        <v>8</v>
      </c>
      <c r="N3196">
        <v>45.67</v>
      </c>
      <c r="O3196">
        <v>365.36</v>
      </c>
      <c r="P3196" t="s">
        <v>1811</v>
      </c>
      <c r="Q3196" t="s">
        <v>1812</v>
      </c>
      <c r="R3196" s="16">
        <v>45829</v>
      </c>
      <c r="S3196">
        <v>45</v>
      </c>
      <c r="T3196" t="s">
        <v>1930</v>
      </c>
      <c r="U3196" s="16">
        <v>45845</v>
      </c>
      <c r="V3196" s="16">
        <v>45809</v>
      </c>
      <c r="Y3196" s="16">
        <v>45809</v>
      </c>
      <c r="AB3196" t="s">
        <v>1499</v>
      </c>
    </row>
    <row r="3197" spans="1:28" x14ac:dyDescent="0.35">
      <c r="A3197" t="s">
        <v>2070</v>
      </c>
      <c r="B3197" t="s">
        <v>2071</v>
      </c>
      <c r="C3197" t="s">
        <v>107</v>
      </c>
      <c r="D3197" t="s">
        <v>100</v>
      </c>
      <c r="E3197" s="16">
        <v>45740</v>
      </c>
      <c r="F3197">
        <v>4001864253</v>
      </c>
      <c r="G3197" t="s">
        <v>1927</v>
      </c>
      <c r="H3197" t="s">
        <v>1983</v>
      </c>
      <c r="I3197" t="s">
        <v>1984</v>
      </c>
      <c r="J3197">
        <v>3038097</v>
      </c>
      <c r="K3197">
        <v>6556946</v>
      </c>
      <c r="M3197">
        <v>8</v>
      </c>
      <c r="N3197">
        <v>2.71</v>
      </c>
      <c r="O3197">
        <v>21.68</v>
      </c>
      <c r="P3197" t="s">
        <v>1811</v>
      </c>
      <c r="Q3197" t="s">
        <v>1812</v>
      </c>
      <c r="R3197" s="16">
        <v>45829</v>
      </c>
      <c r="S3197">
        <v>45</v>
      </c>
      <c r="T3197" t="s">
        <v>1930</v>
      </c>
      <c r="U3197" s="16">
        <v>45845</v>
      </c>
      <c r="V3197" s="16">
        <v>45809</v>
      </c>
      <c r="Y3197" s="16">
        <v>45809</v>
      </c>
      <c r="AB3197" t="s">
        <v>1499</v>
      </c>
    </row>
    <row r="3198" spans="1:28" x14ac:dyDescent="0.35">
      <c r="A3198" t="s">
        <v>2070</v>
      </c>
      <c r="B3198" t="s">
        <v>2071</v>
      </c>
      <c r="C3198" t="s">
        <v>107</v>
      </c>
      <c r="D3198" t="s">
        <v>100</v>
      </c>
      <c r="E3198" s="16">
        <v>45740</v>
      </c>
      <c r="F3198">
        <v>4001864253</v>
      </c>
      <c r="G3198" t="s">
        <v>1927</v>
      </c>
      <c r="H3198" t="s">
        <v>1821</v>
      </c>
      <c r="I3198" t="s">
        <v>1822</v>
      </c>
      <c r="J3198">
        <v>3038097</v>
      </c>
      <c r="K3198">
        <v>6556946</v>
      </c>
      <c r="M3198">
        <v>16</v>
      </c>
      <c r="N3198">
        <v>1.05</v>
      </c>
      <c r="O3198">
        <v>16.8</v>
      </c>
      <c r="P3198" t="s">
        <v>1811</v>
      </c>
      <c r="Q3198" t="s">
        <v>1812</v>
      </c>
      <c r="R3198" s="16">
        <v>45829</v>
      </c>
      <c r="S3198">
        <v>45</v>
      </c>
      <c r="T3198" t="s">
        <v>1930</v>
      </c>
      <c r="U3198" s="16">
        <v>45845</v>
      </c>
      <c r="V3198" s="16">
        <v>45809</v>
      </c>
      <c r="Y3198" s="16">
        <v>45809</v>
      </c>
      <c r="AB3198" t="s">
        <v>1499</v>
      </c>
    </row>
    <row r="3199" spans="1:28" x14ac:dyDescent="0.35">
      <c r="A3199" t="s">
        <v>2070</v>
      </c>
      <c r="B3199" t="s">
        <v>2071</v>
      </c>
      <c r="C3199" t="s">
        <v>107</v>
      </c>
      <c r="D3199" t="s">
        <v>100</v>
      </c>
      <c r="E3199" s="16">
        <v>45740</v>
      </c>
      <c r="F3199">
        <v>4001864253</v>
      </c>
      <c r="G3199" t="s">
        <v>1927</v>
      </c>
      <c r="H3199" t="s">
        <v>2268</v>
      </c>
      <c r="I3199" t="s">
        <v>1810</v>
      </c>
      <c r="J3199">
        <v>3038097</v>
      </c>
      <c r="K3199">
        <v>6556946</v>
      </c>
      <c r="M3199">
        <v>8</v>
      </c>
      <c r="N3199">
        <v>0.7</v>
      </c>
      <c r="O3199">
        <v>5.6</v>
      </c>
      <c r="P3199" t="s">
        <v>1811</v>
      </c>
      <c r="Q3199" t="s">
        <v>1812</v>
      </c>
      <c r="R3199" s="16">
        <v>45829</v>
      </c>
      <c r="S3199">
        <v>45</v>
      </c>
      <c r="T3199" t="s">
        <v>1930</v>
      </c>
      <c r="U3199" s="16">
        <v>45845</v>
      </c>
      <c r="V3199" s="16">
        <v>45809</v>
      </c>
      <c r="Y3199" s="16">
        <v>45809</v>
      </c>
      <c r="AB3199" t="s">
        <v>1499</v>
      </c>
    </row>
    <row r="3200" spans="1:28" x14ac:dyDescent="0.35">
      <c r="A3200" t="s">
        <v>6585</v>
      </c>
      <c r="B3200" t="s">
        <v>1808</v>
      </c>
      <c r="D3200" t="s">
        <v>18</v>
      </c>
      <c r="E3200" s="16">
        <v>45740</v>
      </c>
      <c r="F3200">
        <v>4001864255</v>
      </c>
      <c r="G3200" t="s">
        <v>1809</v>
      </c>
      <c r="H3200" t="s">
        <v>6586</v>
      </c>
      <c r="I3200" t="s">
        <v>6587</v>
      </c>
      <c r="J3200">
        <v>3052822</v>
      </c>
      <c r="K3200">
        <v>6567165</v>
      </c>
      <c r="M3200">
        <v>1</v>
      </c>
      <c r="N3200">
        <v>10312.450000000001</v>
      </c>
      <c r="O3200">
        <v>10312.450000000001</v>
      </c>
      <c r="P3200" t="s">
        <v>1811</v>
      </c>
      <c r="Q3200" t="s">
        <v>1812</v>
      </c>
      <c r="R3200" s="16">
        <v>45829</v>
      </c>
      <c r="S3200">
        <v>25</v>
      </c>
      <c r="T3200" t="s">
        <v>1813</v>
      </c>
      <c r="U3200" s="16">
        <v>45809</v>
      </c>
      <c r="V3200" s="16">
        <v>45809</v>
      </c>
      <c r="Y3200" s="16">
        <v>45809</v>
      </c>
      <c r="AB3200" t="s">
        <v>6588</v>
      </c>
    </row>
    <row r="3201" spans="1:28" x14ac:dyDescent="0.35">
      <c r="A3201" t="s">
        <v>6585</v>
      </c>
      <c r="B3201" t="s">
        <v>1808</v>
      </c>
      <c r="D3201" t="s">
        <v>18</v>
      </c>
      <c r="E3201" s="16">
        <v>45740</v>
      </c>
      <c r="F3201">
        <v>4001864255</v>
      </c>
      <c r="G3201" t="s">
        <v>1809</v>
      </c>
      <c r="H3201" t="s">
        <v>5019</v>
      </c>
      <c r="I3201" t="s">
        <v>1825</v>
      </c>
      <c r="J3201">
        <v>3052822</v>
      </c>
      <c r="K3201">
        <v>6567165</v>
      </c>
      <c r="M3201">
        <v>1</v>
      </c>
      <c r="N3201">
        <v>3.71</v>
      </c>
      <c r="O3201">
        <v>3.71</v>
      </c>
      <c r="P3201" t="s">
        <v>1811</v>
      </c>
      <c r="Q3201" t="s">
        <v>1812</v>
      </c>
      <c r="R3201" s="16">
        <v>45829</v>
      </c>
      <c r="S3201">
        <v>25</v>
      </c>
      <c r="T3201" t="s">
        <v>1813</v>
      </c>
      <c r="U3201" s="16">
        <v>45809</v>
      </c>
      <c r="V3201" s="16">
        <v>45809</v>
      </c>
      <c r="Y3201" s="16">
        <v>45809</v>
      </c>
      <c r="AB3201" t="s">
        <v>6588</v>
      </c>
    </row>
    <row r="3202" spans="1:28" x14ac:dyDescent="0.35">
      <c r="A3202" t="s">
        <v>6585</v>
      </c>
      <c r="B3202" t="s">
        <v>1808</v>
      </c>
      <c r="D3202" t="s">
        <v>18</v>
      </c>
      <c r="E3202" s="16">
        <v>45740</v>
      </c>
      <c r="F3202">
        <v>4001864255</v>
      </c>
      <c r="G3202" t="s">
        <v>1809</v>
      </c>
      <c r="H3202" t="s">
        <v>3736</v>
      </c>
      <c r="I3202" t="s">
        <v>1826</v>
      </c>
      <c r="J3202">
        <v>3052822</v>
      </c>
      <c r="K3202">
        <v>6567165</v>
      </c>
      <c r="M3202">
        <v>4</v>
      </c>
      <c r="N3202">
        <v>27.96</v>
      </c>
      <c r="O3202">
        <v>111.84</v>
      </c>
      <c r="P3202" t="s">
        <v>1811</v>
      </c>
      <c r="Q3202" t="s">
        <v>1812</v>
      </c>
      <c r="R3202" s="16">
        <v>45829</v>
      </c>
      <c r="S3202">
        <v>25</v>
      </c>
      <c r="T3202" t="s">
        <v>1813</v>
      </c>
      <c r="U3202" s="16">
        <v>45809</v>
      </c>
      <c r="V3202" s="16">
        <v>45809</v>
      </c>
      <c r="Y3202" s="16">
        <v>45809</v>
      </c>
      <c r="AB3202" t="s">
        <v>6588</v>
      </c>
    </row>
    <row r="3203" spans="1:28" x14ac:dyDescent="0.35">
      <c r="A3203" t="s">
        <v>6585</v>
      </c>
      <c r="B3203" t="s">
        <v>1808</v>
      </c>
      <c r="D3203" t="s">
        <v>18</v>
      </c>
      <c r="E3203" s="16">
        <v>45740</v>
      </c>
      <c r="F3203">
        <v>4001864255</v>
      </c>
      <c r="G3203" t="s">
        <v>1809</v>
      </c>
      <c r="H3203" t="s">
        <v>6589</v>
      </c>
      <c r="I3203" t="s">
        <v>1822</v>
      </c>
      <c r="J3203">
        <v>3052822</v>
      </c>
      <c r="K3203">
        <v>6567165</v>
      </c>
      <c r="M3203">
        <v>1</v>
      </c>
      <c r="N3203">
        <v>9.66</v>
      </c>
      <c r="O3203">
        <v>9.66</v>
      </c>
      <c r="P3203" t="s">
        <v>1811</v>
      </c>
      <c r="Q3203" t="s">
        <v>1812</v>
      </c>
      <c r="R3203" s="16">
        <v>45829</v>
      </c>
      <c r="S3203">
        <v>25</v>
      </c>
      <c r="T3203" t="s">
        <v>1813</v>
      </c>
      <c r="U3203" s="16">
        <v>45809</v>
      </c>
      <c r="V3203" s="16">
        <v>45809</v>
      </c>
      <c r="Y3203" s="16">
        <v>45809</v>
      </c>
      <c r="AB3203" t="s">
        <v>6588</v>
      </c>
    </row>
    <row r="3204" spans="1:28" x14ac:dyDescent="0.35">
      <c r="A3204" t="s">
        <v>6585</v>
      </c>
      <c r="B3204" t="s">
        <v>1808</v>
      </c>
      <c r="D3204" t="s">
        <v>18</v>
      </c>
      <c r="E3204" s="16">
        <v>45740</v>
      </c>
      <c r="F3204">
        <v>4001864255</v>
      </c>
      <c r="G3204" t="s">
        <v>1809</v>
      </c>
      <c r="H3204" t="s">
        <v>6590</v>
      </c>
      <c r="I3204" t="s">
        <v>1862</v>
      </c>
      <c r="J3204">
        <v>3052822</v>
      </c>
      <c r="K3204">
        <v>6567165</v>
      </c>
      <c r="M3204">
        <v>1</v>
      </c>
      <c r="N3204">
        <v>709.47</v>
      </c>
      <c r="O3204">
        <v>709.47</v>
      </c>
      <c r="P3204" t="s">
        <v>1811</v>
      </c>
      <c r="Q3204" t="s">
        <v>1812</v>
      </c>
      <c r="R3204" s="16">
        <v>45829</v>
      </c>
      <c r="S3204">
        <v>25</v>
      </c>
      <c r="T3204" t="s">
        <v>1813</v>
      </c>
      <c r="U3204" s="16">
        <v>45809</v>
      </c>
      <c r="V3204" s="16">
        <v>45809</v>
      </c>
      <c r="Y3204" s="16">
        <v>45809</v>
      </c>
      <c r="AB3204" t="s">
        <v>6588</v>
      </c>
    </row>
    <row r="3205" spans="1:28" x14ac:dyDescent="0.35">
      <c r="A3205" t="s">
        <v>6585</v>
      </c>
      <c r="B3205" t="s">
        <v>1808</v>
      </c>
      <c r="D3205" t="s">
        <v>18</v>
      </c>
      <c r="E3205" s="16">
        <v>45740</v>
      </c>
      <c r="F3205">
        <v>4001864255</v>
      </c>
      <c r="G3205" t="s">
        <v>1809</v>
      </c>
      <c r="H3205" t="s">
        <v>6591</v>
      </c>
      <c r="I3205" t="s">
        <v>1862</v>
      </c>
      <c r="J3205">
        <v>3052822</v>
      </c>
      <c r="K3205">
        <v>6567165</v>
      </c>
      <c r="M3205">
        <v>1</v>
      </c>
      <c r="N3205">
        <v>571.37</v>
      </c>
      <c r="O3205">
        <v>571.37</v>
      </c>
      <c r="P3205" t="s">
        <v>1811</v>
      </c>
      <c r="Q3205" t="s">
        <v>1812</v>
      </c>
      <c r="R3205" s="16">
        <v>45829</v>
      </c>
      <c r="S3205">
        <v>25</v>
      </c>
      <c r="T3205" t="s">
        <v>1813</v>
      </c>
      <c r="U3205" s="16">
        <v>45809</v>
      </c>
      <c r="V3205" s="16">
        <v>45809</v>
      </c>
      <c r="Y3205" s="16">
        <v>45809</v>
      </c>
      <c r="AB3205" t="s">
        <v>6588</v>
      </c>
    </row>
    <row r="3206" spans="1:28" x14ac:dyDescent="0.35">
      <c r="A3206" t="s">
        <v>6585</v>
      </c>
      <c r="B3206" t="s">
        <v>1808</v>
      </c>
      <c r="D3206" t="s">
        <v>18</v>
      </c>
      <c r="E3206" s="16">
        <v>45740</v>
      </c>
      <c r="F3206">
        <v>4001864255</v>
      </c>
      <c r="G3206" t="s">
        <v>1809</v>
      </c>
      <c r="H3206" t="s">
        <v>2958</v>
      </c>
      <c r="I3206" t="s">
        <v>1825</v>
      </c>
      <c r="J3206">
        <v>3052822</v>
      </c>
      <c r="K3206">
        <v>6567165</v>
      </c>
      <c r="M3206">
        <v>1</v>
      </c>
      <c r="N3206">
        <v>6.13</v>
      </c>
      <c r="O3206">
        <v>6.13</v>
      </c>
      <c r="P3206" t="s">
        <v>1811</v>
      </c>
      <c r="Q3206" t="s">
        <v>1812</v>
      </c>
      <c r="R3206" s="16">
        <v>45829</v>
      </c>
      <c r="S3206">
        <v>25</v>
      </c>
      <c r="T3206" t="s">
        <v>1813</v>
      </c>
      <c r="U3206" s="16">
        <v>45809</v>
      </c>
      <c r="V3206" s="16">
        <v>45809</v>
      </c>
      <c r="Y3206" s="16">
        <v>45809</v>
      </c>
      <c r="AB3206" t="s">
        <v>6588</v>
      </c>
    </row>
    <row r="3207" spans="1:28" x14ac:dyDescent="0.35">
      <c r="A3207" t="s">
        <v>6585</v>
      </c>
      <c r="B3207" t="s">
        <v>1808</v>
      </c>
      <c r="D3207" t="s">
        <v>18</v>
      </c>
      <c r="E3207" s="16">
        <v>45740</v>
      </c>
      <c r="F3207">
        <v>4001864255</v>
      </c>
      <c r="G3207" t="s">
        <v>1809</v>
      </c>
      <c r="H3207" t="s">
        <v>4476</v>
      </c>
      <c r="I3207" t="s">
        <v>1822</v>
      </c>
      <c r="J3207">
        <v>3052822</v>
      </c>
      <c r="K3207">
        <v>6567165</v>
      </c>
      <c r="M3207">
        <v>1</v>
      </c>
      <c r="N3207">
        <v>5.22</v>
      </c>
      <c r="O3207">
        <v>5.22</v>
      </c>
      <c r="P3207" t="s">
        <v>1811</v>
      </c>
      <c r="Q3207" t="s">
        <v>1812</v>
      </c>
      <c r="R3207" s="16">
        <v>45829</v>
      </c>
      <c r="S3207">
        <v>25</v>
      </c>
      <c r="T3207" t="s">
        <v>1813</v>
      </c>
      <c r="U3207" s="16">
        <v>45809</v>
      </c>
      <c r="V3207" s="16">
        <v>45809</v>
      </c>
      <c r="Y3207" s="16">
        <v>45809</v>
      </c>
      <c r="AB3207" t="s">
        <v>6588</v>
      </c>
    </row>
    <row r="3208" spans="1:28" x14ac:dyDescent="0.35">
      <c r="A3208" t="s">
        <v>6585</v>
      </c>
      <c r="B3208" t="s">
        <v>1808</v>
      </c>
      <c r="D3208" t="s">
        <v>18</v>
      </c>
      <c r="E3208" s="16">
        <v>45740</v>
      </c>
      <c r="F3208">
        <v>4001864255</v>
      </c>
      <c r="G3208" t="s">
        <v>1809</v>
      </c>
      <c r="H3208" t="s">
        <v>6592</v>
      </c>
      <c r="I3208" t="s">
        <v>1949</v>
      </c>
      <c r="J3208">
        <v>3052822</v>
      </c>
      <c r="K3208">
        <v>6567165</v>
      </c>
      <c r="M3208">
        <v>1</v>
      </c>
      <c r="N3208">
        <v>18.28</v>
      </c>
      <c r="O3208">
        <v>18.28</v>
      </c>
      <c r="P3208" t="s">
        <v>1811</v>
      </c>
      <c r="Q3208" t="s">
        <v>1812</v>
      </c>
      <c r="R3208" s="16">
        <v>45829</v>
      </c>
      <c r="S3208">
        <v>25</v>
      </c>
      <c r="T3208" t="s">
        <v>1813</v>
      </c>
      <c r="U3208" s="16">
        <v>45809</v>
      </c>
      <c r="V3208" s="16">
        <v>45809</v>
      </c>
      <c r="Y3208" s="16">
        <v>45809</v>
      </c>
      <c r="AB3208" t="s">
        <v>6588</v>
      </c>
    </row>
    <row r="3209" spans="1:28" x14ac:dyDescent="0.35">
      <c r="A3209" t="s">
        <v>2146</v>
      </c>
      <c r="B3209" t="s">
        <v>2147</v>
      </c>
      <c r="C3209" t="s">
        <v>115</v>
      </c>
      <c r="D3209" t="s">
        <v>114</v>
      </c>
      <c r="E3209" s="16">
        <v>45762</v>
      </c>
      <c r="F3209">
        <v>4001893351</v>
      </c>
      <c r="G3209" t="s">
        <v>1927</v>
      </c>
      <c r="H3209" t="s">
        <v>6460</v>
      </c>
      <c r="I3209" t="s">
        <v>1842</v>
      </c>
      <c r="J3209">
        <v>3081838</v>
      </c>
      <c r="K3209">
        <v>6587572</v>
      </c>
      <c r="M3209">
        <v>2</v>
      </c>
      <c r="N3209">
        <v>194.48</v>
      </c>
      <c r="O3209">
        <v>388.96</v>
      </c>
      <c r="P3209" t="s">
        <v>1811</v>
      </c>
      <c r="Q3209" t="s">
        <v>1812</v>
      </c>
      <c r="R3209" s="16">
        <v>45820</v>
      </c>
      <c r="S3209">
        <v>35</v>
      </c>
      <c r="T3209" t="s">
        <v>1813</v>
      </c>
      <c r="U3209" s="16">
        <v>45833</v>
      </c>
      <c r="V3209" s="16">
        <v>45819</v>
      </c>
      <c r="Y3209" s="16">
        <v>45819</v>
      </c>
      <c r="AB3209" t="s">
        <v>3472</v>
      </c>
    </row>
    <row r="3210" spans="1:28" x14ac:dyDescent="0.35">
      <c r="A3210" t="s">
        <v>2146</v>
      </c>
      <c r="B3210" t="s">
        <v>2147</v>
      </c>
      <c r="C3210" t="s">
        <v>115</v>
      </c>
      <c r="D3210" t="s">
        <v>114</v>
      </c>
      <c r="E3210" s="16">
        <v>45762</v>
      </c>
      <c r="F3210">
        <v>4001893351</v>
      </c>
      <c r="G3210" t="s">
        <v>1927</v>
      </c>
      <c r="H3210" t="s">
        <v>6461</v>
      </c>
      <c r="I3210" t="s">
        <v>2825</v>
      </c>
      <c r="J3210">
        <v>3081838</v>
      </c>
      <c r="K3210">
        <v>6587572</v>
      </c>
      <c r="M3210">
        <v>2</v>
      </c>
      <c r="N3210">
        <v>82.91</v>
      </c>
      <c r="O3210">
        <v>165.82</v>
      </c>
      <c r="P3210" t="s">
        <v>1811</v>
      </c>
      <c r="Q3210" t="s">
        <v>1812</v>
      </c>
      <c r="R3210" s="16">
        <v>45820</v>
      </c>
      <c r="S3210">
        <v>35</v>
      </c>
      <c r="T3210" t="s">
        <v>1813</v>
      </c>
      <c r="U3210" s="16">
        <v>45833</v>
      </c>
      <c r="V3210" s="16">
        <v>45819</v>
      </c>
      <c r="Y3210" s="16">
        <v>45819</v>
      </c>
      <c r="AB3210" t="s">
        <v>3472</v>
      </c>
    </row>
    <row r="3211" spans="1:28" x14ac:dyDescent="0.35">
      <c r="A3211" t="s">
        <v>2146</v>
      </c>
      <c r="B3211" t="s">
        <v>2147</v>
      </c>
      <c r="C3211" t="s">
        <v>115</v>
      </c>
      <c r="D3211" t="s">
        <v>114</v>
      </c>
      <c r="E3211" s="16">
        <v>45762</v>
      </c>
      <c r="F3211">
        <v>4001893351</v>
      </c>
      <c r="G3211" t="s">
        <v>1927</v>
      </c>
      <c r="H3211" t="s">
        <v>6462</v>
      </c>
      <c r="I3211" t="s">
        <v>1822</v>
      </c>
      <c r="J3211">
        <v>3081838</v>
      </c>
      <c r="K3211">
        <v>6587572</v>
      </c>
      <c r="M3211">
        <v>1</v>
      </c>
      <c r="N3211">
        <v>47.4</v>
      </c>
      <c r="O3211">
        <v>47.4</v>
      </c>
      <c r="P3211" t="s">
        <v>1811</v>
      </c>
      <c r="Q3211" t="s">
        <v>1812</v>
      </c>
      <c r="R3211" s="16">
        <v>45820</v>
      </c>
      <c r="S3211">
        <v>35</v>
      </c>
      <c r="T3211" t="s">
        <v>1813</v>
      </c>
      <c r="U3211" s="16">
        <v>45833</v>
      </c>
      <c r="V3211" s="16">
        <v>45819</v>
      </c>
      <c r="Y3211" s="16">
        <v>45819</v>
      </c>
      <c r="AB3211" t="s">
        <v>3472</v>
      </c>
    </row>
    <row r="3212" spans="1:28" x14ac:dyDescent="0.35">
      <c r="A3212" t="s">
        <v>2146</v>
      </c>
      <c r="B3212" t="s">
        <v>2147</v>
      </c>
      <c r="C3212" t="s">
        <v>115</v>
      </c>
      <c r="D3212" t="s">
        <v>114</v>
      </c>
      <c r="E3212" s="16">
        <v>45762</v>
      </c>
      <c r="F3212">
        <v>4001893351</v>
      </c>
      <c r="G3212" t="s">
        <v>1927</v>
      </c>
      <c r="H3212" t="s">
        <v>6463</v>
      </c>
      <c r="I3212" t="s">
        <v>1822</v>
      </c>
      <c r="J3212">
        <v>3081838</v>
      </c>
      <c r="K3212">
        <v>6587572</v>
      </c>
      <c r="M3212">
        <v>1</v>
      </c>
      <c r="N3212">
        <v>21.04</v>
      </c>
      <c r="O3212">
        <v>21.04</v>
      </c>
      <c r="P3212" t="s">
        <v>1811</v>
      </c>
      <c r="Q3212" t="s">
        <v>1812</v>
      </c>
      <c r="R3212" s="16">
        <v>45820</v>
      </c>
      <c r="S3212">
        <v>35</v>
      </c>
      <c r="T3212" t="s">
        <v>1813</v>
      </c>
      <c r="U3212" s="16">
        <v>45833</v>
      </c>
      <c r="V3212" s="16">
        <v>45819</v>
      </c>
      <c r="Y3212" s="16">
        <v>45819</v>
      </c>
      <c r="AB3212" t="s">
        <v>3472</v>
      </c>
    </row>
    <row r="3213" spans="1:28" x14ac:dyDescent="0.35">
      <c r="A3213" t="s">
        <v>2146</v>
      </c>
      <c r="B3213" t="s">
        <v>2147</v>
      </c>
      <c r="C3213" t="s">
        <v>115</v>
      </c>
      <c r="D3213" t="s">
        <v>114</v>
      </c>
      <c r="E3213" s="16">
        <v>45762</v>
      </c>
      <c r="F3213">
        <v>4001893351</v>
      </c>
      <c r="G3213" t="s">
        <v>1927</v>
      </c>
      <c r="H3213" t="s">
        <v>3195</v>
      </c>
      <c r="I3213" t="s">
        <v>1984</v>
      </c>
      <c r="J3213">
        <v>3081838</v>
      </c>
      <c r="K3213">
        <v>6587572</v>
      </c>
      <c r="M3213">
        <v>1</v>
      </c>
      <c r="N3213">
        <v>11.81</v>
      </c>
      <c r="O3213">
        <v>11.81</v>
      </c>
      <c r="P3213" t="s">
        <v>1811</v>
      </c>
      <c r="Q3213" t="s">
        <v>1812</v>
      </c>
      <c r="R3213" s="16">
        <v>45820</v>
      </c>
      <c r="S3213">
        <v>35</v>
      </c>
      <c r="T3213" t="s">
        <v>1813</v>
      </c>
      <c r="U3213" s="16">
        <v>45833</v>
      </c>
      <c r="V3213" s="16">
        <v>45819</v>
      </c>
      <c r="Y3213" s="16">
        <v>45819</v>
      </c>
      <c r="AB3213" t="s">
        <v>3472</v>
      </c>
    </row>
    <row r="3214" spans="1:28" x14ac:dyDescent="0.35">
      <c r="A3214" t="s">
        <v>2146</v>
      </c>
      <c r="B3214" t="s">
        <v>2147</v>
      </c>
      <c r="C3214" t="s">
        <v>115</v>
      </c>
      <c r="D3214" t="s">
        <v>114</v>
      </c>
      <c r="E3214" s="16">
        <v>45762</v>
      </c>
      <c r="F3214">
        <v>4001893351</v>
      </c>
      <c r="G3214" t="s">
        <v>1927</v>
      </c>
      <c r="H3214" t="s">
        <v>5875</v>
      </c>
      <c r="I3214" t="s">
        <v>1825</v>
      </c>
      <c r="J3214">
        <v>3081838</v>
      </c>
      <c r="K3214">
        <v>6587572</v>
      </c>
      <c r="M3214">
        <v>1</v>
      </c>
      <c r="N3214">
        <v>16.920000000000002</v>
      </c>
      <c r="O3214">
        <v>16.920000000000002</v>
      </c>
      <c r="P3214" t="s">
        <v>1811</v>
      </c>
      <c r="Q3214" t="s">
        <v>1812</v>
      </c>
      <c r="R3214" s="16">
        <v>45820</v>
      </c>
      <c r="S3214">
        <v>35</v>
      </c>
      <c r="T3214" t="s">
        <v>1813</v>
      </c>
      <c r="U3214" s="16">
        <v>45833</v>
      </c>
      <c r="V3214" s="16">
        <v>45819</v>
      </c>
      <c r="Y3214" s="16">
        <v>45819</v>
      </c>
      <c r="AB3214" t="s">
        <v>3472</v>
      </c>
    </row>
    <row r="3215" spans="1:28" x14ac:dyDescent="0.35">
      <c r="A3215" t="s">
        <v>2146</v>
      </c>
      <c r="B3215" t="s">
        <v>2147</v>
      </c>
      <c r="C3215" t="s">
        <v>115</v>
      </c>
      <c r="D3215" t="s">
        <v>114</v>
      </c>
      <c r="E3215" s="16">
        <v>45762</v>
      </c>
      <c r="F3215">
        <v>4001893351</v>
      </c>
      <c r="G3215" t="s">
        <v>1927</v>
      </c>
      <c r="H3215" t="s">
        <v>2537</v>
      </c>
      <c r="I3215" t="s">
        <v>1822</v>
      </c>
      <c r="J3215">
        <v>3081838</v>
      </c>
      <c r="K3215">
        <v>6587572</v>
      </c>
      <c r="M3215">
        <v>4</v>
      </c>
      <c r="N3215">
        <v>1.75</v>
      </c>
      <c r="O3215">
        <v>7</v>
      </c>
      <c r="P3215" t="s">
        <v>1811</v>
      </c>
      <c r="Q3215" t="s">
        <v>1812</v>
      </c>
      <c r="R3215" s="16">
        <v>45820</v>
      </c>
      <c r="S3215">
        <v>35</v>
      </c>
      <c r="T3215" t="s">
        <v>1813</v>
      </c>
      <c r="U3215" s="16">
        <v>45833</v>
      </c>
      <c r="V3215" s="16">
        <v>45819</v>
      </c>
      <c r="Y3215" s="16">
        <v>45819</v>
      </c>
      <c r="AB3215" t="s">
        <v>3472</v>
      </c>
    </row>
    <row r="3216" spans="1:28" x14ac:dyDescent="0.35">
      <c r="A3216" t="s">
        <v>2146</v>
      </c>
      <c r="B3216" t="s">
        <v>2147</v>
      </c>
      <c r="C3216" t="s">
        <v>115</v>
      </c>
      <c r="D3216" t="s">
        <v>114</v>
      </c>
      <c r="E3216" s="16">
        <v>45762</v>
      </c>
      <c r="F3216">
        <v>4001893351</v>
      </c>
      <c r="G3216" t="s">
        <v>1927</v>
      </c>
      <c r="H3216" t="s">
        <v>4639</v>
      </c>
      <c r="I3216" t="s">
        <v>1825</v>
      </c>
      <c r="J3216">
        <v>3081838</v>
      </c>
      <c r="K3216">
        <v>6587572</v>
      </c>
      <c r="M3216">
        <v>4</v>
      </c>
      <c r="N3216">
        <v>8.5399999999999991</v>
      </c>
      <c r="O3216">
        <v>34.159999999999997</v>
      </c>
      <c r="P3216" t="s">
        <v>1811</v>
      </c>
      <c r="Q3216" t="s">
        <v>1812</v>
      </c>
      <c r="R3216" s="16">
        <v>45820</v>
      </c>
      <c r="S3216">
        <v>35</v>
      </c>
      <c r="T3216" t="s">
        <v>1813</v>
      </c>
      <c r="U3216" s="16">
        <v>45833</v>
      </c>
      <c r="V3216" s="16">
        <v>45819</v>
      </c>
      <c r="Y3216" s="16">
        <v>45819</v>
      </c>
      <c r="AB3216" t="s">
        <v>3472</v>
      </c>
    </row>
    <row r="3217" spans="1:28" x14ac:dyDescent="0.35">
      <c r="A3217" t="s">
        <v>2146</v>
      </c>
      <c r="B3217" t="s">
        <v>2147</v>
      </c>
      <c r="C3217" t="s">
        <v>115</v>
      </c>
      <c r="D3217" t="s">
        <v>114</v>
      </c>
      <c r="E3217" s="16">
        <v>45762</v>
      </c>
      <c r="F3217">
        <v>4001893351</v>
      </c>
      <c r="G3217" t="s">
        <v>1927</v>
      </c>
      <c r="H3217" t="s">
        <v>4476</v>
      </c>
      <c r="I3217" t="s">
        <v>1822</v>
      </c>
      <c r="J3217">
        <v>3081838</v>
      </c>
      <c r="K3217">
        <v>6587572</v>
      </c>
      <c r="M3217">
        <v>2</v>
      </c>
      <c r="N3217">
        <v>5.22</v>
      </c>
      <c r="O3217">
        <v>10.44</v>
      </c>
      <c r="P3217" t="s">
        <v>1811</v>
      </c>
      <c r="Q3217" t="s">
        <v>1812</v>
      </c>
      <c r="R3217" s="16">
        <v>45820</v>
      </c>
      <c r="S3217">
        <v>35</v>
      </c>
      <c r="T3217" t="s">
        <v>1813</v>
      </c>
      <c r="U3217" s="16">
        <v>45833</v>
      </c>
      <c r="V3217" s="16">
        <v>45819</v>
      </c>
      <c r="Y3217" s="16">
        <v>45819</v>
      </c>
      <c r="AB3217" t="s">
        <v>3472</v>
      </c>
    </row>
    <row r="3218" spans="1:28" x14ac:dyDescent="0.35">
      <c r="A3218" t="s">
        <v>2146</v>
      </c>
      <c r="B3218" t="s">
        <v>2147</v>
      </c>
      <c r="C3218" t="s">
        <v>115</v>
      </c>
      <c r="D3218" t="s">
        <v>114</v>
      </c>
      <c r="E3218" s="16">
        <v>45762</v>
      </c>
      <c r="F3218">
        <v>4001893351</v>
      </c>
      <c r="G3218" t="s">
        <v>1927</v>
      </c>
      <c r="H3218" t="s">
        <v>6464</v>
      </c>
      <c r="I3218" t="s">
        <v>1944</v>
      </c>
      <c r="J3218">
        <v>3081838</v>
      </c>
      <c r="K3218">
        <v>6587572</v>
      </c>
      <c r="M3218">
        <v>4</v>
      </c>
      <c r="N3218">
        <v>34.71</v>
      </c>
      <c r="O3218">
        <v>138.84</v>
      </c>
      <c r="P3218" t="s">
        <v>1811</v>
      </c>
      <c r="Q3218" t="s">
        <v>1812</v>
      </c>
      <c r="R3218" s="16">
        <v>45820</v>
      </c>
      <c r="S3218">
        <v>35</v>
      </c>
      <c r="T3218" t="s">
        <v>1813</v>
      </c>
      <c r="U3218" s="16">
        <v>45833</v>
      </c>
      <c r="V3218" s="16">
        <v>45819</v>
      </c>
      <c r="Y3218" s="16">
        <v>45819</v>
      </c>
      <c r="AB3218" t="s">
        <v>3472</v>
      </c>
    </row>
    <row r="3219" spans="1:28" x14ac:dyDescent="0.35">
      <c r="A3219" t="s">
        <v>2146</v>
      </c>
      <c r="B3219" t="s">
        <v>2147</v>
      </c>
      <c r="C3219" t="s">
        <v>115</v>
      </c>
      <c r="D3219" t="s">
        <v>114</v>
      </c>
      <c r="E3219" s="16">
        <v>45762</v>
      </c>
      <c r="F3219">
        <v>4001893351</v>
      </c>
      <c r="G3219" t="s">
        <v>1927</v>
      </c>
      <c r="H3219" t="s">
        <v>2148</v>
      </c>
      <c r="I3219" t="s">
        <v>1819</v>
      </c>
      <c r="J3219">
        <v>3081838</v>
      </c>
      <c r="K3219">
        <v>6587572</v>
      </c>
      <c r="M3219">
        <v>1</v>
      </c>
      <c r="N3219">
        <v>58.66</v>
      </c>
      <c r="O3219">
        <v>58.66</v>
      </c>
      <c r="P3219" t="s">
        <v>1811</v>
      </c>
      <c r="Q3219" t="s">
        <v>1812</v>
      </c>
      <c r="R3219" s="16">
        <v>45820</v>
      </c>
      <c r="S3219">
        <v>35</v>
      </c>
      <c r="T3219" t="s">
        <v>1813</v>
      </c>
      <c r="U3219" s="16">
        <v>45833</v>
      </c>
      <c r="V3219" s="16">
        <v>45819</v>
      </c>
      <c r="Y3219" s="16">
        <v>45819</v>
      </c>
      <c r="AB3219" t="s">
        <v>3472</v>
      </c>
    </row>
    <row r="3220" spans="1:28" x14ac:dyDescent="0.35">
      <c r="A3220" t="s">
        <v>2146</v>
      </c>
      <c r="B3220" t="s">
        <v>2147</v>
      </c>
      <c r="C3220" t="s">
        <v>115</v>
      </c>
      <c r="D3220" t="s">
        <v>114</v>
      </c>
      <c r="E3220" s="16">
        <v>45762</v>
      </c>
      <c r="F3220">
        <v>4001893351</v>
      </c>
      <c r="G3220" t="s">
        <v>1927</v>
      </c>
      <c r="H3220" t="s">
        <v>6465</v>
      </c>
      <c r="I3220" t="s">
        <v>1819</v>
      </c>
      <c r="J3220">
        <v>3081838</v>
      </c>
      <c r="K3220">
        <v>6587572</v>
      </c>
      <c r="M3220">
        <v>4</v>
      </c>
      <c r="N3220">
        <v>4.53</v>
      </c>
      <c r="O3220">
        <v>18.12</v>
      </c>
      <c r="P3220" t="s">
        <v>1811</v>
      </c>
      <c r="Q3220" t="s">
        <v>1812</v>
      </c>
      <c r="R3220" s="16">
        <v>45820</v>
      </c>
      <c r="S3220">
        <v>35</v>
      </c>
      <c r="T3220" t="s">
        <v>1813</v>
      </c>
      <c r="U3220" s="16">
        <v>45833</v>
      </c>
      <c r="V3220" s="16">
        <v>45819</v>
      </c>
      <c r="Y3220" s="16">
        <v>45819</v>
      </c>
      <c r="AB3220" t="s">
        <v>3472</v>
      </c>
    </row>
    <row r="3221" spans="1:28" x14ac:dyDescent="0.35">
      <c r="A3221" t="s">
        <v>2146</v>
      </c>
      <c r="B3221" t="s">
        <v>2147</v>
      </c>
      <c r="C3221" t="s">
        <v>115</v>
      </c>
      <c r="D3221" t="s">
        <v>114</v>
      </c>
      <c r="E3221" s="16">
        <v>45762</v>
      </c>
      <c r="F3221">
        <v>4001893351</v>
      </c>
      <c r="G3221" t="s">
        <v>1927</v>
      </c>
      <c r="H3221" t="s">
        <v>4568</v>
      </c>
      <c r="I3221" t="s">
        <v>1831</v>
      </c>
      <c r="J3221">
        <v>3081838</v>
      </c>
      <c r="K3221">
        <v>6587572</v>
      </c>
      <c r="M3221">
        <v>2</v>
      </c>
      <c r="N3221">
        <v>31.01</v>
      </c>
      <c r="O3221">
        <v>62.02</v>
      </c>
      <c r="P3221" t="s">
        <v>1811</v>
      </c>
      <c r="Q3221" t="s">
        <v>1812</v>
      </c>
      <c r="R3221" s="16">
        <v>45820</v>
      </c>
      <c r="S3221">
        <v>35</v>
      </c>
      <c r="T3221" t="s">
        <v>1813</v>
      </c>
      <c r="U3221" s="16">
        <v>45833</v>
      </c>
      <c r="V3221" s="16">
        <v>45819</v>
      </c>
      <c r="Y3221" s="16">
        <v>45819</v>
      </c>
      <c r="AB3221" t="s">
        <v>3472</v>
      </c>
    </row>
    <row r="3222" spans="1:28" x14ac:dyDescent="0.35">
      <c r="A3222" t="s">
        <v>2146</v>
      </c>
      <c r="B3222" t="s">
        <v>2147</v>
      </c>
      <c r="C3222" t="s">
        <v>115</v>
      </c>
      <c r="D3222" t="s">
        <v>114</v>
      </c>
      <c r="E3222" s="16">
        <v>45762</v>
      </c>
      <c r="F3222">
        <v>4001893351</v>
      </c>
      <c r="G3222" t="s">
        <v>1927</v>
      </c>
      <c r="H3222" t="s">
        <v>2149</v>
      </c>
      <c r="I3222" t="s">
        <v>1823</v>
      </c>
      <c r="J3222">
        <v>3081838</v>
      </c>
      <c r="K3222">
        <v>6587572</v>
      </c>
      <c r="M3222">
        <v>1</v>
      </c>
      <c r="N3222">
        <v>33.14</v>
      </c>
      <c r="O3222">
        <v>33.14</v>
      </c>
      <c r="P3222" t="s">
        <v>1811</v>
      </c>
      <c r="Q3222" t="s">
        <v>1812</v>
      </c>
      <c r="R3222" s="16">
        <v>45820</v>
      </c>
      <c r="S3222">
        <v>35</v>
      </c>
      <c r="T3222" t="s">
        <v>1813</v>
      </c>
      <c r="U3222" s="16">
        <v>45833</v>
      </c>
      <c r="V3222" s="16">
        <v>45819</v>
      </c>
      <c r="Y3222" s="16">
        <v>45819</v>
      </c>
      <c r="AB3222" t="s">
        <v>3472</v>
      </c>
    </row>
    <row r="3223" spans="1:28" x14ac:dyDescent="0.35">
      <c r="A3223" t="s">
        <v>2146</v>
      </c>
      <c r="B3223" t="s">
        <v>2147</v>
      </c>
      <c r="C3223" t="s">
        <v>115</v>
      </c>
      <c r="D3223" t="s">
        <v>114</v>
      </c>
      <c r="E3223" s="16">
        <v>45762</v>
      </c>
      <c r="F3223">
        <v>4001893351</v>
      </c>
      <c r="G3223" t="s">
        <v>1927</v>
      </c>
      <c r="H3223" t="s">
        <v>1959</v>
      </c>
      <c r="I3223" t="s">
        <v>1831</v>
      </c>
      <c r="J3223">
        <v>3081838</v>
      </c>
      <c r="K3223">
        <v>6587572</v>
      </c>
      <c r="M3223">
        <v>1</v>
      </c>
      <c r="N3223">
        <v>13.77</v>
      </c>
      <c r="O3223">
        <v>13.77</v>
      </c>
      <c r="P3223" t="s">
        <v>1811</v>
      </c>
      <c r="Q3223" t="s">
        <v>1812</v>
      </c>
      <c r="R3223" s="16">
        <v>45820</v>
      </c>
      <c r="S3223">
        <v>35</v>
      </c>
      <c r="T3223" t="s">
        <v>1813</v>
      </c>
      <c r="U3223" s="16">
        <v>45833</v>
      </c>
      <c r="V3223" s="16">
        <v>45819</v>
      </c>
      <c r="Y3223" s="16">
        <v>45819</v>
      </c>
      <c r="AB3223" t="s">
        <v>3472</v>
      </c>
    </row>
    <row r="3224" spans="1:28" x14ac:dyDescent="0.35">
      <c r="A3224" t="s">
        <v>2146</v>
      </c>
      <c r="B3224" t="s">
        <v>2147</v>
      </c>
      <c r="C3224" t="s">
        <v>115</v>
      </c>
      <c r="D3224" t="s">
        <v>114</v>
      </c>
      <c r="E3224" s="16">
        <v>45762</v>
      </c>
      <c r="F3224">
        <v>4001893351</v>
      </c>
      <c r="G3224" t="s">
        <v>1927</v>
      </c>
      <c r="H3224" t="s">
        <v>1940</v>
      </c>
      <c r="I3224" t="s">
        <v>1826</v>
      </c>
      <c r="J3224">
        <v>3081838</v>
      </c>
      <c r="K3224">
        <v>6587572</v>
      </c>
      <c r="M3224">
        <v>4</v>
      </c>
      <c r="N3224">
        <v>22.28</v>
      </c>
      <c r="O3224">
        <v>89.12</v>
      </c>
      <c r="P3224" t="s">
        <v>1811</v>
      </c>
      <c r="Q3224" t="s">
        <v>1812</v>
      </c>
      <c r="R3224" s="16">
        <v>45820</v>
      </c>
      <c r="S3224">
        <v>35</v>
      </c>
      <c r="T3224" t="s">
        <v>1813</v>
      </c>
      <c r="U3224" s="16">
        <v>45833</v>
      </c>
      <c r="V3224" s="16">
        <v>45819</v>
      </c>
      <c r="Y3224" s="16">
        <v>45819</v>
      </c>
      <c r="AB3224" t="s">
        <v>3472</v>
      </c>
    </row>
    <row r="3225" spans="1:28" x14ac:dyDescent="0.35">
      <c r="A3225" t="s">
        <v>2146</v>
      </c>
      <c r="B3225" t="s">
        <v>2147</v>
      </c>
      <c r="C3225" t="s">
        <v>115</v>
      </c>
      <c r="D3225" t="s">
        <v>114</v>
      </c>
      <c r="E3225" s="16">
        <v>45762</v>
      </c>
      <c r="F3225">
        <v>4001893351</v>
      </c>
      <c r="G3225" t="s">
        <v>1927</v>
      </c>
      <c r="H3225" t="s">
        <v>2151</v>
      </c>
      <c r="I3225" t="s">
        <v>6593</v>
      </c>
      <c r="J3225">
        <v>3081838</v>
      </c>
      <c r="K3225">
        <v>6587572</v>
      </c>
      <c r="M3225">
        <v>1</v>
      </c>
      <c r="N3225">
        <v>18.87</v>
      </c>
      <c r="O3225">
        <v>18.87</v>
      </c>
      <c r="P3225" t="s">
        <v>1811</v>
      </c>
      <c r="Q3225" t="s">
        <v>1812</v>
      </c>
      <c r="R3225" s="16">
        <v>45820</v>
      </c>
      <c r="S3225">
        <v>35</v>
      </c>
      <c r="T3225" t="s">
        <v>1813</v>
      </c>
      <c r="U3225" s="16">
        <v>45833</v>
      </c>
      <c r="V3225" s="16">
        <v>45819</v>
      </c>
      <c r="Y3225" s="16">
        <v>45819</v>
      </c>
      <c r="AB3225" t="s">
        <v>3472</v>
      </c>
    </row>
    <row r="3226" spans="1:28" x14ac:dyDescent="0.35">
      <c r="A3226" t="s">
        <v>2146</v>
      </c>
      <c r="B3226" t="s">
        <v>2147</v>
      </c>
      <c r="C3226" t="s">
        <v>115</v>
      </c>
      <c r="D3226" t="s">
        <v>114</v>
      </c>
      <c r="E3226" s="16">
        <v>45762</v>
      </c>
      <c r="F3226">
        <v>4001893351</v>
      </c>
      <c r="G3226" t="s">
        <v>1927</v>
      </c>
      <c r="H3226" t="s">
        <v>1933</v>
      </c>
      <c r="I3226" t="s">
        <v>1823</v>
      </c>
      <c r="J3226">
        <v>3081838</v>
      </c>
      <c r="K3226">
        <v>6587572</v>
      </c>
      <c r="M3226">
        <v>4</v>
      </c>
      <c r="N3226">
        <v>28.34</v>
      </c>
      <c r="O3226">
        <v>113.36</v>
      </c>
      <c r="P3226" t="s">
        <v>1811</v>
      </c>
      <c r="Q3226" t="s">
        <v>1812</v>
      </c>
      <c r="R3226" s="16">
        <v>45820</v>
      </c>
      <c r="S3226">
        <v>35</v>
      </c>
      <c r="T3226" t="s">
        <v>1813</v>
      </c>
      <c r="U3226" s="16">
        <v>45833</v>
      </c>
      <c r="V3226" s="16">
        <v>45819</v>
      </c>
      <c r="Y3226" s="16">
        <v>45819</v>
      </c>
      <c r="AB3226" t="s">
        <v>3472</v>
      </c>
    </row>
    <row r="3227" spans="1:28" x14ac:dyDescent="0.35">
      <c r="A3227" t="s">
        <v>2764</v>
      </c>
      <c r="B3227" t="s">
        <v>2765</v>
      </c>
      <c r="C3227" t="s">
        <v>115</v>
      </c>
      <c r="D3227" t="s">
        <v>114</v>
      </c>
      <c r="E3227" s="16">
        <v>45764</v>
      </c>
      <c r="F3227">
        <v>4001895635</v>
      </c>
      <c r="G3227" t="s">
        <v>1809</v>
      </c>
      <c r="H3227" t="s">
        <v>3066</v>
      </c>
      <c r="I3227" t="s">
        <v>3067</v>
      </c>
      <c r="J3227">
        <v>3020290</v>
      </c>
      <c r="K3227">
        <v>6541559</v>
      </c>
      <c r="M3227">
        <v>2</v>
      </c>
      <c r="N3227">
        <v>9.6300000000000008</v>
      </c>
      <c r="O3227">
        <v>19.260000000000002</v>
      </c>
      <c r="P3227" t="s">
        <v>1811</v>
      </c>
      <c r="Q3227" t="s">
        <v>1812</v>
      </c>
      <c r="R3227" s="16">
        <v>45829</v>
      </c>
      <c r="S3227">
        <v>45</v>
      </c>
      <c r="T3227" t="s">
        <v>1930</v>
      </c>
      <c r="U3227" s="16">
        <v>45839</v>
      </c>
      <c r="V3227" s="16">
        <v>45809</v>
      </c>
      <c r="Y3227" s="16">
        <v>45809</v>
      </c>
      <c r="AB3227" t="s">
        <v>6090</v>
      </c>
    </row>
    <row r="3228" spans="1:28" x14ac:dyDescent="0.35">
      <c r="A3228" t="s">
        <v>2764</v>
      </c>
      <c r="B3228" t="s">
        <v>2765</v>
      </c>
      <c r="C3228" t="s">
        <v>115</v>
      </c>
      <c r="D3228" t="s">
        <v>114</v>
      </c>
      <c r="E3228" s="16">
        <v>45764</v>
      </c>
      <c r="F3228">
        <v>4001895635</v>
      </c>
      <c r="G3228" t="s">
        <v>1809</v>
      </c>
      <c r="H3228" t="s">
        <v>3975</v>
      </c>
      <c r="I3228" t="s">
        <v>1810</v>
      </c>
      <c r="J3228">
        <v>3020290</v>
      </c>
      <c r="K3228">
        <v>6541559</v>
      </c>
      <c r="M3228">
        <v>2</v>
      </c>
      <c r="N3228">
        <v>339.67</v>
      </c>
      <c r="O3228">
        <v>679.34</v>
      </c>
      <c r="P3228" t="s">
        <v>1811</v>
      </c>
      <c r="Q3228" t="s">
        <v>1812</v>
      </c>
      <c r="R3228" s="16">
        <v>45829</v>
      </c>
      <c r="S3228">
        <v>45</v>
      </c>
      <c r="T3228" t="s">
        <v>1930</v>
      </c>
      <c r="U3228" s="16">
        <v>45839</v>
      </c>
      <c r="V3228" s="16">
        <v>45809</v>
      </c>
      <c r="Y3228" s="16">
        <v>45809</v>
      </c>
      <c r="AB3228" t="s">
        <v>6090</v>
      </c>
    </row>
    <row r="3229" spans="1:28" x14ac:dyDescent="0.35">
      <c r="A3229" t="s">
        <v>2301</v>
      </c>
      <c r="B3229" t="s">
        <v>2302</v>
      </c>
      <c r="C3229" t="s">
        <v>115</v>
      </c>
      <c r="D3229" t="s">
        <v>114</v>
      </c>
      <c r="E3229" s="16">
        <v>45769</v>
      </c>
      <c r="F3229">
        <v>4001899979</v>
      </c>
      <c r="G3229" t="s">
        <v>1927</v>
      </c>
      <c r="H3229" t="s">
        <v>6466</v>
      </c>
      <c r="I3229" t="s">
        <v>4978</v>
      </c>
      <c r="J3229">
        <v>3081838</v>
      </c>
      <c r="K3229">
        <v>6587572</v>
      </c>
      <c r="M3229">
        <v>1</v>
      </c>
      <c r="N3229">
        <v>24289.38</v>
      </c>
      <c r="O3229">
        <v>24289.38</v>
      </c>
      <c r="P3229" t="s">
        <v>1811</v>
      </c>
      <c r="Q3229" t="s">
        <v>1812</v>
      </c>
      <c r="R3229" s="16">
        <v>45817</v>
      </c>
      <c r="S3229">
        <v>25</v>
      </c>
      <c r="T3229" t="s">
        <v>1813</v>
      </c>
      <c r="U3229" s="16">
        <v>45833</v>
      </c>
      <c r="V3229" s="16">
        <v>45829</v>
      </c>
      <c r="Y3229" s="16">
        <v>45829</v>
      </c>
      <c r="AB3229" t="s">
        <v>3472</v>
      </c>
    </row>
    <row r="3230" spans="1:28" x14ac:dyDescent="0.35">
      <c r="A3230" t="s">
        <v>2303</v>
      </c>
      <c r="B3230" t="s">
        <v>2304</v>
      </c>
      <c r="C3230" t="s">
        <v>1540</v>
      </c>
      <c r="D3230" t="s">
        <v>1301</v>
      </c>
      <c r="E3230" s="16">
        <v>45781</v>
      </c>
      <c r="F3230">
        <v>4001915221</v>
      </c>
      <c r="G3230" t="s">
        <v>1927</v>
      </c>
      <c r="H3230" t="s">
        <v>2073</v>
      </c>
      <c r="I3230" t="s">
        <v>1825</v>
      </c>
      <c r="J3230">
        <v>3093710</v>
      </c>
      <c r="K3230">
        <v>6596628</v>
      </c>
      <c r="M3230">
        <v>1</v>
      </c>
      <c r="N3230">
        <v>0.68</v>
      </c>
      <c r="O3230">
        <v>0.68</v>
      </c>
      <c r="P3230" t="s">
        <v>1811</v>
      </c>
      <c r="Q3230" t="s">
        <v>1812</v>
      </c>
      <c r="R3230" s="16">
        <v>45829</v>
      </c>
      <c r="S3230">
        <v>45</v>
      </c>
      <c r="T3230" t="s">
        <v>1930</v>
      </c>
      <c r="U3230" s="16">
        <v>45839</v>
      </c>
      <c r="V3230" s="16">
        <v>45809</v>
      </c>
      <c r="Y3230" s="16">
        <v>45809</v>
      </c>
      <c r="AB3230" t="s">
        <v>3838</v>
      </c>
    </row>
    <row r="3231" spans="1:28" x14ac:dyDescent="0.35">
      <c r="A3231" t="s">
        <v>2303</v>
      </c>
      <c r="B3231" t="s">
        <v>2304</v>
      </c>
      <c r="C3231" t="s">
        <v>1540</v>
      </c>
      <c r="D3231" t="s">
        <v>1301</v>
      </c>
      <c r="E3231" s="16">
        <v>45781</v>
      </c>
      <c r="F3231">
        <v>4001915221</v>
      </c>
      <c r="G3231" t="s">
        <v>1927</v>
      </c>
      <c r="H3231" t="s">
        <v>1890</v>
      </c>
      <c r="I3231" t="s">
        <v>1865</v>
      </c>
      <c r="J3231">
        <v>3093710</v>
      </c>
      <c r="K3231">
        <v>6596628</v>
      </c>
      <c r="M3231">
        <v>1</v>
      </c>
      <c r="N3231">
        <v>0.72</v>
      </c>
      <c r="O3231">
        <v>0.72</v>
      </c>
      <c r="P3231" t="s">
        <v>1811</v>
      </c>
      <c r="Q3231" t="s">
        <v>1812</v>
      </c>
      <c r="R3231" s="16">
        <v>45829</v>
      </c>
      <c r="S3231">
        <v>45</v>
      </c>
      <c r="T3231" t="s">
        <v>1930</v>
      </c>
      <c r="U3231" s="16">
        <v>45839</v>
      </c>
      <c r="V3231" s="16">
        <v>45809</v>
      </c>
      <c r="Y3231" s="16">
        <v>45809</v>
      </c>
      <c r="AB3231" t="s">
        <v>3838</v>
      </c>
    </row>
    <row r="3232" spans="1:28" x14ac:dyDescent="0.35">
      <c r="A3232" t="s">
        <v>2303</v>
      </c>
      <c r="B3232" t="s">
        <v>2304</v>
      </c>
      <c r="C3232" t="s">
        <v>1540</v>
      </c>
      <c r="D3232" t="s">
        <v>1301</v>
      </c>
      <c r="E3232" s="16">
        <v>45781</v>
      </c>
      <c r="F3232">
        <v>4001915221</v>
      </c>
      <c r="G3232" t="s">
        <v>1927</v>
      </c>
      <c r="H3232" t="s">
        <v>6595</v>
      </c>
      <c r="I3232" t="s">
        <v>1998</v>
      </c>
      <c r="J3232">
        <v>3093710</v>
      </c>
      <c r="K3232">
        <v>6596628</v>
      </c>
      <c r="M3232">
        <v>1</v>
      </c>
      <c r="N3232">
        <v>50.55</v>
      </c>
      <c r="O3232">
        <v>50.55</v>
      </c>
      <c r="P3232" t="s">
        <v>1811</v>
      </c>
      <c r="Q3232" t="s">
        <v>1812</v>
      </c>
      <c r="R3232" s="16">
        <v>45829</v>
      </c>
      <c r="S3232">
        <v>45</v>
      </c>
      <c r="T3232" t="s">
        <v>1930</v>
      </c>
      <c r="U3232" s="16">
        <v>45839</v>
      </c>
      <c r="V3232" s="16">
        <v>45809</v>
      </c>
      <c r="Y3232" s="16">
        <v>45809</v>
      </c>
      <c r="AB3232" t="s">
        <v>3838</v>
      </c>
    </row>
    <row r="3233" spans="1:28" x14ac:dyDescent="0.35">
      <c r="A3233" t="s">
        <v>2303</v>
      </c>
      <c r="B3233" t="s">
        <v>2304</v>
      </c>
      <c r="C3233" t="s">
        <v>1540</v>
      </c>
      <c r="D3233" t="s">
        <v>1301</v>
      </c>
      <c r="E3233" s="16">
        <v>45781</v>
      </c>
      <c r="F3233">
        <v>4001915221</v>
      </c>
      <c r="G3233" t="s">
        <v>1927</v>
      </c>
      <c r="H3233" t="s">
        <v>6596</v>
      </c>
      <c r="I3233" t="s">
        <v>6597</v>
      </c>
      <c r="J3233">
        <v>3093710</v>
      </c>
      <c r="K3233">
        <v>6596628</v>
      </c>
      <c r="M3233">
        <v>1</v>
      </c>
      <c r="N3233">
        <v>827.34</v>
      </c>
      <c r="O3233">
        <v>827.34</v>
      </c>
      <c r="P3233" t="s">
        <v>1811</v>
      </c>
      <c r="Q3233" t="s">
        <v>1812</v>
      </c>
      <c r="R3233" s="16">
        <v>45829</v>
      </c>
      <c r="S3233">
        <v>45</v>
      </c>
      <c r="T3233" t="s">
        <v>1930</v>
      </c>
      <c r="U3233" s="16">
        <v>45839</v>
      </c>
      <c r="V3233" s="16">
        <v>45809</v>
      </c>
      <c r="Y3233" s="16">
        <v>45809</v>
      </c>
      <c r="AB3233" t="s">
        <v>3838</v>
      </c>
    </row>
    <row r="3234" spans="1:28" x14ac:dyDescent="0.35">
      <c r="A3234" t="s">
        <v>2834</v>
      </c>
      <c r="B3234" t="s">
        <v>2835</v>
      </c>
      <c r="C3234" t="s">
        <v>115</v>
      </c>
      <c r="D3234" t="s">
        <v>114</v>
      </c>
      <c r="E3234" s="16">
        <v>45796</v>
      </c>
      <c r="F3234">
        <v>4001932976</v>
      </c>
      <c r="G3234" t="s">
        <v>1927</v>
      </c>
      <c r="H3234" t="s">
        <v>2979</v>
      </c>
      <c r="I3234" t="s">
        <v>1825</v>
      </c>
      <c r="J3234">
        <v>3073549</v>
      </c>
      <c r="K3234">
        <v>6581962</v>
      </c>
      <c r="M3234">
        <v>22</v>
      </c>
      <c r="N3234">
        <v>2.3199999999999998</v>
      </c>
      <c r="O3234">
        <v>51.04</v>
      </c>
      <c r="P3234" t="s">
        <v>1811</v>
      </c>
      <c r="Q3234" t="s">
        <v>1812</v>
      </c>
      <c r="R3234" s="16">
        <v>45796</v>
      </c>
      <c r="S3234">
        <v>52</v>
      </c>
      <c r="T3234" t="s">
        <v>1930</v>
      </c>
      <c r="U3234" s="16">
        <v>45809</v>
      </c>
      <c r="V3234" s="16">
        <v>45802</v>
      </c>
      <c r="Y3234" s="16">
        <v>45802</v>
      </c>
      <c r="AB3234" t="s">
        <v>1708</v>
      </c>
    </row>
    <row r="3235" spans="1:28" x14ac:dyDescent="0.35">
      <c r="A3235" t="s">
        <v>2834</v>
      </c>
      <c r="B3235" t="s">
        <v>2835</v>
      </c>
      <c r="C3235" t="s">
        <v>115</v>
      </c>
      <c r="D3235" t="s">
        <v>114</v>
      </c>
      <c r="E3235" s="16">
        <v>45796</v>
      </c>
      <c r="F3235">
        <v>4001932976</v>
      </c>
      <c r="G3235" t="s">
        <v>1927</v>
      </c>
      <c r="H3235" t="s">
        <v>2108</v>
      </c>
      <c r="I3235" t="s">
        <v>1822</v>
      </c>
      <c r="J3235">
        <v>3073549</v>
      </c>
      <c r="K3235">
        <v>6581962</v>
      </c>
      <c r="M3235">
        <v>22</v>
      </c>
      <c r="N3235">
        <v>1.75</v>
      </c>
      <c r="O3235">
        <v>38.5</v>
      </c>
      <c r="P3235" t="s">
        <v>1811</v>
      </c>
      <c r="Q3235" t="s">
        <v>1812</v>
      </c>
      <c r="R3235" s="16">
        <v>45796</v>
      </c>
      <c r="S3235">
        <v>52</v>
      </c>
      <c r="T3235" t="s">
        <v>1930</v>
      </c>
      <c r="U3235" s="16">
        <v>45809</v>
      </c>
      <c r="V3235" s="16">
        <v>45802</v>
      </c>
      <c r="Y3235" s="16">
        <v>45802</v>
      </c>
      <c r="AB3235" t="s">
        <v>1708</v>
      </c>
    </row>
    <row r="3236" spans="1:28" x14ac:dyDescent="0.35">
      <c r="A3236" t="s">
        <v>2834</v>
      </c>
      <c r="B3236" t="s">
        <v>2835</v>
      </c>
      <c r="C3236" t="s">
        <v>115</v>
      </c>
      <c r="D3236" t="s">
        <v>114</v>
      </c>
      <c r="E3236" s="16">
        <v>45796</v>
      </c>
      <c r="F3236">
        <v>4001932976</v>
      </c>
      <c r="G3236" t="s">
        <v>1927</v>
      </c>
      <c r="H3236" t="s">
        <v>3636</v>
      </c>
      <c r="I3236" t="s">
        <v>2654</v>
      </c>
      <c r="J3236">
        <v>3073549</v>
      </c>
      <c r="K3236">
        <v>6581962</v>
      </c>
      <c r="M3236">
        <v>8</v>
      </c>
      <c r="N3236">
        <v>17.43</v>
      </c>
      <c r="O3236">
        <v>139.44</v>
      </c>
      <c r="P3236" t="s">
        <v>1811</v>
      </c>
      <c r="Q3236" t="s">
        <v>1812</v>
      </c>
      <c r="R3236" s="16">
        <v>45796</v>
      </c>
      <c r="S3236">
        <v>52</v>
      </c>
      <c r="T3236" t="s">
        <v>1930</v>
      </c>
      <c r="U3236" s="16">
        <v>45809</v>
      </c>
      <c r="V3236" s="16">
        <v>45802</v>
      </c>
      <c r="Y3236" s="16">
        <v>45802</v>
      </c>
      <c r="AB3236" t="s">
        <v>1708</v>
      </c>
    </row>
    <row r="3237" spans="1:28" x14ac:dyDescent="0.35">
      <c r="A3237" t="s">
        <v>2834</v>
      </c>
      <c r="B3237" t="s">
        <v>2835</v>
      </c>
      <c r="C3237" t="s">
        <v>115</v>
      </c>
      <c r="D3237" t="s">
        <v>114</v>
      </c>
      <c r="E3237" s="16">
        <v>45796</v>
      </c>
      <c r="F3237">
        <v>4001932976</v>
      </c>
      <c r="G3237" t="s">
        <v>1927</v>
      </c>
      <c r="H3237" t="s">
        <v>6598</v>
      </c>
      <c r="I3237" t="s">
        <v>2748</v>
      </c>
      <c r="J3237">
        <v>3073549</v>
      </c>
      <c r="K3237">
        <v>6581962</v>
      </c>
      <c r="M3237">
        <v>6</v>
      </c>
      <c r="N3237">
        <v>111.32</v>
      </c>
      <c r="O3237">
        <v>667.92</v>
      </c>
      <c r="P3237" t="s">
        <v>1811</v>
      </c>
      <c r="Q3237" t="s">
        <v>1812</v>
      </c>
      <c r="R3237" s="16">
        <v>45796</v>
      </c>
      <c r="S3237">
        <v>52</v>
      </c>
      <c r="T3237" t="s">
        <v>1930</v>
      </c>
      <c r="U3237" s="16">
        <v>45809</v>
      </c>
      <c r="V3237" s="16">
        <v>45802</v>
      </c>
      <c r="Y3237" s="16">
        <v>45802</v>
      </c>
      <c r="AB3237" t="s">
        <v>1708</v>
      </c>
    </row>
    <row r="3238" spans="1:28" x14ac:dyDescent="0.35">
      <c r="A3238" t="s">
        <v>2223</v>
      </c>
      <c r="B3238" t="s">
        <v>2224</v>
      </c>
      <c r="C3238" t="s">
        <v>115</v>
      </c>
      <c r="D3238" t="s">
        <v>114</v>
      </c>
      <c r="E3238" s="16">
        <v>45796</v>
      </c>
      <c r="F3238">
        <v>4001933606</v>
      </c>
      <c r="G3238" t="s">
        <v>1809</v>
      </c>
      <c r="H3238" t="s">
        <v>2037</v>
      </c>
      <c r="I3238" t="s">
        <v>1825</v>
      </c>
      <c r="J3238">
        <v>3081540</v>
      </c>
      <c r="K3238">
        <v>6587377</v>
      </c>
      <c r="M3238">
        <v>18</v>
      </c>
      <c r="N3238">
        <v>1.34</v>
      </c>
      <c r="O3238">
        <v>24.12</v>
      </c>
      <c r="P3238" t="s">
        <v>1811</v>
      </c>
      <c r="Q3238" t="s">
        <v>1812</v>
      </c>
      <c r="R3238" s="16">
        <v>45796</v>
      </c>
      <c r="S3238">
        <v>52</v>
      </c>
      <c r="T3238" t="s">
        <v>1930</v>
      </c>
      <c r="U3238" s="16">
        <v>45809</v>
      </c>
      <c r="V3238" s="16">
        <v>45802</v>
      </c>
      <c r="Y3238" s="16">
        <v>45802</v>
      </c>
      <c r="AB3238" t="s">
        <v>6599</v>
      </c>
    </row>
    <row r="3239" spans="1:28" x14ac:dyDescent="0.35">
      <c r="A3239" t="s">
        <v>2223</v>
      </c>
      <c r="B3239" t="s">
        <v>2224</v>
      </c>
      <c r="C3239" t="s">
        <v>115</v>
      </c>
      <c r="D3239" t="s">
        <v>114</v>
      </c>
      <c r="E3239" s="16">
        <v>45796</v>
      </c>
      <c r="F3239">
        <v>4001933606</v>
      </c>
      <c r="G3239" t="s">
        <v>1809</v>
      </c>
      <c r="H3239" t="s">
        <v>1890</v>
      </c>
      <c r="I3239" t="s">
        <v>1865</v>
      </c>
      <c r="J3239">
        <v>3081540</v>
      </c>
      <c r="K3239">
        <v>6587377</v>
      </c>
      <c r="M3239">
        <v>18</v>
      </c>
      <c r="N3239">
        <v>0.72</v>
      </c>
      <c r="O3239">
        <v>12.96</v>
      </c>
      <c r="P3239" t="s">
        <v>1811</v>
      </c>
      <c r="Q3239" t="s">
        <v>1812</v>
      </c>
      <c r="R3239" s="16">
        <v>45796</v>
      </c>
      <c r="S3239">
        <v>52</v>
      </c>
      <c r="T3239" t="s">
        <v>1930</v>
      </c>
      <c r="U3239" s="16">
        <v>45809</v>
      </c>
      <c r="V3239" s="16">
        <v>45802</v>
      </c>
      <c r="Y3239" s="16">
        <v>45802</v>
      </c>
      <c r="AB3239" t="s">
        <v>6599</v>
      </c>
    </row>
    <row r="3240" spans="1:28" x14ac:dyDescent="0.35">
      <c r="A3240" t="s">
        <v>2223</v>
      </c>
      <c r="B3240" t="s">
        <v>2224</v>
      </c>
      <c r="C3240" t="s">
        <v>115</v>
      </c>
      <c r="D3240" t="s">
        <v>114</v>
      </c>
      <c r="E3240" s="16">
        <v>45796</v>
      </c>
      <c r="F3240">
        <v>4001933606</v>
      </c>
      <c r="G3240" t="s">
        <v>1809</v>
      </c>
      <c r="H3240" t="s">
        <v>2038</v>
      </c>
      <c r="I3240" t="s">
        <v>1825</v>
      </c>
      <c r="J3240">
        <v>3081540</v>
      </c>
      <c r="K3240">
        <v>6587377</v>
      </c>
      <c r="M3240">
        <v>8</v>
      </c>
      <c r="N3240">
        <v>2.27</v>
      </c>
      <c r="O3240">
        <v>18.16</v>
      </c>
      <c r="P3240" t="s">
        <v>1811</v>
      </c>
      <c r="Q3240" t="s">
        <v>1812</v>
      </c>
      <c r="R3240" s="16">
        <v>45796</v>
      </c>
      <c r="S3240">
        <v>52</v>
      </c>
      <c r="T3240" t="s">
        <v>1930</v>
      </c>
      <c r="U3240" s="16">
        <v>45809</v>
      </c>
      <c r="V3240" s="16">
        <v>45802</v>
      </c>
      <c r="Y3240" s="16">
        <v>45802</v>
      </c>
      <c r="AB3240" t="s">
        <v>6599</v>
      </c>
    </row>
    <row r="3241" spans="1:28" x14ac:dyDescent="0.35">
      <c r="A3241" t="s">
        <v>2223</v>
      </c>
      <c r="B3241" t="s">
        <v>2224</v>
      </c>
      <c r="C3241" t="s">
        <v>115</v>
      </c>
      <c r="D3241" t="s">
        <v>114</v>
      </c>
      <c r="E3241" s="16">
        <v>45796</v>
      </c>
      <c r="F3241">
        <v>4001933606</v>
      </c>
      <c r="G3241" t="s">
        <v>1809</v>
      </c>
      <c r="H3241" t="s">
        <v>2039</v>
      </c>
      <c r="I3241" t="s">
        <v>1822</v>
      </c>
      <c r="J3241">
        <v>3081540</v>
      </c>
      <c r="K3241">
        <v>6587377</v>
      </c>
      <c r="M3241">
        <v>10</v>
      </c>
      <c r="N3241">
        <v>0.52</v>
      </c>
      <c r="O3241">
        <v>5.2</v>
      </c>
      <c r="P3241" t="s">
        <v>1811</v>
      </c>
      <c r="Q3241" t="s">
        <v>1812</v>
      </c>
      <c r="R3241" s="16">
        <v>45796</v>
      </c>
      <c r="S3241">
        <v>52</v>
      </c>
      <c r="T3241" t="s">
        <v>1930</v>
      </c>
      <c r="U3241" s="16">
        <v>45809</v>
      </c>
      <c r="V3241" s="16">
        <v>45802</v>
      </c>
      <c r="Y3241" s="16">
        <v>45802</v>
      </c>
      <c r="AB3241" t="s">
        <v>6599</v>
      </c>
    </row>
    <row r="3242" spans="1:28" x14ac:dyDescent="0.35">
      <c r="A3242" t="s">
        <v>2223</v>
      </c>
      <c r="B3242" t="s">
        <v>2224</v>
      </c>
      <c r="C3242" t="s">
        <v>115</v>
      </c>
      <c r="D3242" t="s">
        <v>114</v>
      </c>
      <c r="E3242" s="16">
        <v>45796</v>
      </c>
      <c r="F3242">
        <v>4001933606</v>
      </c>
      <c r="G3242" t="s">
        <v>1809</v>
      </c>
      <c r="H3242" t="s">
        <v>1985</v>
      </c>
      <c r="I3242" t="s">
        <v>1825</v>
      </c>
      <c r="J3242">
        <v>3081540</v>
      </c>
      <c r="K3242">
        <v>6587377</v>
      </c>
      <c r="M3242">
        <v>2</v>
      </c>
      <c r="N3242">
        <v>2.69</v>
      </c>
      <c r="O3242">
        <v>5.38</v>
      </c>
      <c r="P3242" t="s">
        <v>1811</v>
      </c>
      <c r="Q3242" t="s">
        <v>1812</v>
      </c>
      <c r="R3242" s="16">
        <v>45796</v>
      </c>
      <c r="S3242">
        <v>52</v>
      </c>
      <c r="T3242" t="s">
        <v>1930</v>
      </c>
      <c r="U3242" s="16">
        <v>45809</v>
      </c>
      <c r="V3242" s="16">
        <v>45802</v>
      </c>
      <c r="Y3242" s="16">
        <v>45802</v>
      </c>
      <c r="AB3242" t="s">
        <v>6599</v>
      </c>
    </row>
    <row r="3243" spans="1:28" x14ac:dyDescent="0.35">
      <c r="A3243" t="s">
        <v>2223</v>
      </c>
      <c r="B3243" t="s">
        <v>2224</v>
      </c>
      <c r="C3243" t="s">
        <v>115</v>
      </c>
      <c r="D3243" t="s">
        <v>114</v>
      </c>
      <c r="E3243" s="16">
        <v>45796</v>
      </c>
      <c r="F3243">
        <v>4001933606</v>
      </c>
      <c r="G3243" t="s">
        <v>1809</v>
      </c>
      <c r="H3243" t="s">
        <v>2040</v>
      </c>
      <c r="I3243" t="s">
        <v>1825</v>
      </c>
      <c r="J3243">
        <v>3081540</v>
      </c>
      <c r="K3243">
        <v>6587377</v>
      </c>
      <c r="M3243">
        <v>2</v>
      </c>
      <c r="N3243">
        <v>3.08</v>
      </c>
      <c r="O3243">
        <v>6.16</v>
      </c>
      <c r="P3243" t="s">
        <v>1811</v>
      </c>
      <c r="Q3243" t="s">
        <v>1812</v>
      </c>
      <c r="R3243" s="16">
        <v>45796</v>
      </c>
      <c r="S3243">
        <v>52</v>
      </c>
      <c r="T3243" t="s">
        <v>1930</v>
      </c>
      <c r="U3243" s="16">
        <v>45809</v>
      </c>
      <c r="V3243" s="16">
        <v>45802</v>
      </c>
      <c r="Y3243" s="16">
        <v>45802</v>
      </c>
      <c r="AB3243" t="s">
        <v>6599</v>
      </c>
    </row>
    <row r="3244" spans="1:28" x14ac:dyDescent="0.35">
      <c r="A3244" t="s">
        <v>2223</v>
      </c>
      <c r="B3244" t="s">
        <v>2224</v>
      </c>
      <c r="C3244" t="s">
        <v>115</v>
      </c>
      <c r="D3244" t="s">
        <v>114</v>
      </c>
      <c r="E3244" s="16">
        <v>45796</v>
      </c>
      <c r="F3244">
        <v>4001933606</v>
      </c>
      <c r="G3244" t="s">
        <v>1809</v>
      </c>
      <c r="H3244" t="s">
        <v>2043</v>
      </c>
      <c r="I3244" t="s">
        <v>1826</v>
      </c>
      <c r="J3244">
        <v>3081540</v>
      </c>
      <c r="K3244">
        <v>6587377</v>
      </c>
      <c r="M3244">
        <v>5</v>
      </c>
      <c r="N3244">
        <v>13.13</v>
      </c>
      <c r="O3244">
        <v>65.650000000000006</v>
      </c>
      <c r="P3244" t="s">
        <v>1811</v>
      </c>
      <c r="Q3244" t="s">
        <v>1812</v>
      </c>
      <c r="R3244" s="16">
        <v>45796</v>
      </c>
      <c r="S3244">
        <v>52</v>
      </c>
      <c r="T3244" t="s">
        <v>1930</v>
      </c>
      <c r="U3244" s="16">
        <v>45809</v>
      </c>
      <c r="V3244" s="16">
        <v>45802</v>
      </c>
      <c r="Y3244" s="16">
        <v>45802</v>
      </c>
      <c r="AB3244" t="s">
        <v>6599</v>
      </c>
    </row>
    <row r="3245" spans="1:28" x14ac:dyDescent="0.35">
      <c r="A3245" t="s">
        <v>2220</v>
      </c>
      <c r="B3245" t="s">
        <v>2221</v>
      </c>
      <c r="C3245" t="s">
        <v>107</v>
      </c>
      <c r="D3245" t="s">
        <v>100</v>
      </c>
      <c r="E3245" s="16">
        <v>45800</v>
      </c>
      <c r="F3245">
        <v>4001939505</v>
      </c>
      <c r="G3245" t="s">
        <v>1927</v>
      </c>
      <c r="H3245" t="s">
        <v>4197</v>
      </c>
      <c r="I3245" t="s">
        <v>1825</v>
      </c>
      <c r="J3245">
        <v>3105523</v>
      </c>
      <c r="K3245">
        <v>6604399</v>
      </c>
      <c r="M3245">
        <v>1</v>
      </c>
      <c r="N3245">
        <v>8.44</v>
      </c>
      <c r="O3245">
        <v>8.44</v>
      </c>
      <c r="P3245" t="s">
        <v>1811</v>
      </c>
      <c r="Q3245" t="s">
        <v>1812</v>
      </c>
      <c r="R3245" s="16">
        <v>45829</v>
      </c>
      <c r="S3245">
        <v>26</v>
      </c>
      <c r="T3245" t="s">
        <v>1813</v>
      </c>
      <c r="U3245" s="16">
        <v>45838</v>
      </c>
      <c r="V3245" s="16">
        <v>45828</v>
      </c>
      <c r="Y3245" s="16">
        <v>45828</v>
      </c>
      <c r="AB3245" t="s">
        <v>5383</v>
      </c>
    </row>
    <row r="3246" spans="1:28" x14ac:dyDescent="0.35">
      <c r="A3246" t="s">
        <v>2220</v>
      </c>
      <c r="B3246" t="s">
        <v>2221</v>
      </c>
      <c r="C3246" t="s">
        <v>107</v>
      </c>
      <c r="D3246" t="s">
        <v>100</v>
      </c>
      <c r="E3246" s="16">
        <v>45800</v>
      </c>
      <c r="F3246">
        <v>4001939505</v>
      </c>
      <c r="G3246" t="s">
        <v>1927</v>
      </c>
      <c r="H3246" t="s">
        <v>6600</v>
      </c>
      <c r="I3246" t="s">
        <v>1857</v>
      </c>
      <c r="J3246">
        <v>3105523</v>
      </c>
      <c r="K3246">
        <v>6604399</v>
      </c>
      <c r="M3246">
        <v>1</v>
      </c>
      <c r="N3246">
        <v>195.53</v>
      </c>
      <c r="O3246">
        <v>195.53</v>
      </c>
      <c r="P3246" t="s">
        <v>1811</v>
      </c>
      <c r="Q3246" t="s">
        <v>1812</v>
      </c>
      <c r="R3246" s="16">
        <v>45829</v>
      </c>
      <c r="S3246">
        <v>26</v>
      </c>
      <c r="T3246" t="s">
        <v>1813</v>
      </c>
      <c r="U3246" s="16">
        <v>45838</v>
      </c>
      <c r="V3246" s="16">
        <v>45828</v>
      </c>
      <c r="Y3246" s="16">
        <v>45828</v>
      </c>
      <c r="AB3246" t="s">
        <v>5383</v>
      </c>
    </row>
    <row r="3247" spans="1:28" x14ac:dyDescent="0.35">
      <c r="A3247" t="s">
        <v>2220</v>
      </c>
      <c r="B3247" t="s">
        <v>2221</v>
      </c>
      <c r="C3247" t="s">
        <v>107</v>
      </c>
      <c r="D3247" t="s">
        <v>100</v>
      </c>
      <c r="E3247" s="16">
        <v>45800</v>
      </c>
      <c r="F3247">
        <v>4001939505</v>
      </c>
      <c r="G3247" t="s">
        <v>1927</v>
      </c>
      <c r="H3247" t="s">
        <v>6601</v>
      </c>
      <c r="I3247" t="s">
        <v>6602</v>
      </c>
      <c r="J3247">
        <v>3105523</v>
      </c>
      <c r="K3247">
        <v>6604399</v>
      </c>
      <c r="M3247">
        <v>1</v>
      </c>
      <c r="N3247">
        <v>1699.12</v>
      </c>
      <c r="O3247">
        <v>1699.12</v>
      </c>
      <c r="P3247" t="s">
        <v>1811</v>
      </c>
      <c r="Q3247" t="s">
        <v>1812</v>
      </c>
      <c r="R3247" s="16">
        <v>45829</v>
      </c>
      <c r="S3247">
        <v>26</v>
      </c>
      <c r="T3247" t="s">
        <v>1813</v>
      </c>
      <c r="U3247" s="16">
        <v>45838</v>
      </c>
      <c r="V3247" s="16">
        <v>45828</v>
      </c>
      <c r="Y3247" s="16">
        <v>45828</v>
      </c>
      <c r="AB3247" t="s">
        <v>5383</v>
      </c>
    </row>
    <row r="3248" spans="1:28" x14ac:dyDescent="0.35">
      <c r="A3248" t="s">
        <v>2220</v>
      </c>
      <c r="B3248" t="s">
        <v>2221</v>
      </c>
      <c r="C3248" t="s">
        <v>107</v>
      </c>
      <c r="D3248" t="s">
        <v>100</v>
      </c>
      <c r="E3248" s="16">
        <v>45800</v>
      </c>
      <c r="F3248">
        <v>4001939505</v>
      </c>
      <c r="G3248" t="s">
        <v>1927</v>
      </c>
      <c r="H3248" t="s">
        <v>6603</v>
      </c>
      <c r="I3248" t="s">
        <v>1826</v>
      </c>
      <c r="J3248">
        <v>3105523</v>
      </c>
      <c r="K3248">
        <v>6604399</v>
      </c>
      <c r="M3248">
        <v>1</v>
      </c>
      <c r="N3248">
        <v>147.32</v>
      </c>
      <c r="O3248">
        <v>147.32</v>
      </c>
      <c r="P3248" t="s">
        <v>1811</v>
      </c>
      <c r="Q3248" t="s">
        <v>1812</v>
      </c>
      <c r="R3248" s="16">
        <v>45829</v>
      </c>
      <c r="S3248">
        <v>26</v>
      </c>
      <c r="T3248" t="s">
        <v>1813</v>
      </c>
      <c r="U3248" s="16">
        <v>45838</v>
      </c>
      <c r="V3248" s="16">
        <v>45828</v>
      </c>
      <c r="Y3248" s="16">
        <v>45828</v>
      </c>
      <c r="AB3248" t="s">
        <v>5383</v>
      </c>
    </row>
    <row r="3249" spans="1:28" x14ac:dyDescent="0.35">
      <c r="A3249" t="s">
        <v>2220</v>
      </c>
      <c r="B3249" t="s">
        <v>2221</v>
      </c>
      <c r="C3249" t="s">
        <v>107</v>
      </c>
      <c r="D3249" t="s">
        <v>100</v>
      </c>
      <c r="E3249" s="16">
        <v>45800</v>
      </c>
      <c r="F3249">
        <v>4001939505</v>
      </c>
      <c r="G3249" t="s">
        <v>1927</v>
      </c>
      <c r="H3249" t="s">
        <v>6604</v>
      </c>
      <c r="I3249" t="s">
        <v>1825</v>
      </c>
      <c r="J3249">
        <v>3105523</v>
      </c>
      <c r="K3249">
        <v>6604399</v>
      </c>
      <c r="M3249">
        <v>12</v>
      </c>
      <c r="N3249">
        <v>1.61</v>
      </c>
      <c r="O3249">
        <v>19.32</v>
      </c>
      <c r="P3249" t="s">
        <v>1811</v>
      </c>
      <c r="Q3249" t="s">
        <v>1812</v>
      </c>
      <c r="R3249" s="16">
        <v>45829</v>
      </c>
      <c r="S3249">
        <v>26</v>
      </c>
      <c r="T3249" t="s">
        <v>1813</v>
      </c>
      <c r="U3249" s="16">
        <v>45838</v>
      </c>
      <c r="V3249" s="16">
        <v>45828</v>
      </c>
      <c r="Y3249" s="16">
        <v>45828</v>
      </c>
      <c r="AB3249" t="s">
        <v>5383</v>
      </c>
    </row>
    <row r="3250" spans="1:28" x14ac:dyDescent="0.35">
      <c r="A3250" t="s">
        <v>2220</v>
      </c>
      <c r="B3250" t="s">
        <v>2221</v>
      </c>
      <c r="C3250" t="s">
        <v>107</v>
      </c>
      <c r="D3250" t="s">
        <v>100</v>
      </c>
      <c r="E3250" s="16">
        <v>45800</v>
      </c>
      <c r="F3250">
        <v>4001939505</v>
      </c>
      <c r="G3250" t="s">
        <v>1927</v>
      </c>
      <c r="H3250" t="s">
        <v>6605</v>
      </c>
      <c r="I3250" t="s">
        <v>1831</v>
      </c>
      <c r="J3250">
        <v>3105523</v>
      </c>
      <c r="K3250">
        <v>6604399</v>
      </c>
      <c r="M3250">
        <v>2</v>
      </c>
      <c r="N3250">
        <v>8.6999999999999993</v>
      </c>
      <c r="O3250">
        <v>17.399999999999999</v>
      </c>
      <c r="P3250" t="s">
        <v>1811</v>
      </c>
      <c r="Q3250" t="s">
        <v>1812</v>
      </c>
      <c r="R3250" s="16">
        <v>45829</v>
      </c>
      <c r="S3250">
        <v>26</v>
      </c>
      <c r="T3250" t="s">
        <v>1813</v>
      </c>
      <c r="U3250" s="16">
        <v>45838</v>
      </c>
      <c r="V3250" s="16">
        <v>45828</v>
      </c>
      <c r="Y3250" s="16">
        <v>45828</v>
      </c>
      <c r="AB3250" t="s">
        <v>5383</v>
      </c>
    </row>
    <row r="3251" spans="1:28" x14ac:dyDescent="0.35">
      <c r="A3251" t="s">
        <v>2220</v>
      </c>
      <c r="B3251" t="s">
        <v>2221</v>
      </c>
      <c r="C3251" t="s">
        <v>107</v>
      </c>
      <c r="D3251" t="s">
        <v>100</v>
      </c>
      <c r="E3251" s="16">
        <v>45800</v>
      </c>
      <c r="F3251">
        <v>4001939505</v>
      </c>
      <c r="G3251" t="s">
        <v>1927</v>
      </c>
      <c r="H3251" t="s">
        <v>6606</v>
      </c>
      <c r="I3251" t="s">
        <v>1823</v>
      </c>
      <c r="J3251">
        <v>3105523</v>
      </c>
      <c r="K3251">
        <v>6604399</v>
      </c>
      <c r="M3251">
        <v>1</v>
      </c>
      <c r="N3251">
        <v>12.33</v>
      </c>
      <c r="O3251">
        <v>12.33</v>
      </c>
      <c r="P3251" t="s">
        <v>1811</v>
      </c>
      <c r="Q3251" t="s">
        <v>1812</v>
      </c>
      <c r="R3251" s="16">
        <v>45829</v>
      </c>
      <c r="S3251">
        <v>26</v>
      </c>
      <c r="T3251" t="s">
        <v>1813</v>
      </c>
      <c r="U3251" s="16">
        <v>45838</v>
      </c>
      <c r="V3251" s="16">
        <v>45828</v>
      </c>
      <c r="Y3251" s="16">
        <v>45828</v>
      </c>
      <c r="AB3251" t="s">
        <v>5383</v>
      </c>
    </row>
    <row r="3252" spans="1:28" x14ac:dyDescent="0.35">
      <c r="A3252" t="s">
        <v>2220</v>
      </c>
      <c r="B3252" t="s">
        <v>2221</v>
      </c>
      <c r="C3252" t="s">
        <v>107</v>
      </c>
      <c r="D3252" t="s">
        <v>100</v>
      </c>
      <c r="E3252" s="16">
        <v>45800</v>
      </c>
      <c r="F3252">
        <v>4001939505</v>
      </c>
      <c r="G3252" t="s">
        <v>1927</v>
      </c>
      <c r="H3252" t="s">
        <v>6607</v>
      </c>
      <c r="I3252" t="s">
        <v>1826</v>
      </c>
      <c r="J3252">
        <v>3105523</v>
      </c>
      <c r="K3252">
        <v>6604399</v>
      </c>
      <c r="M3252">
        <v>1</v>
      </c>
      <c r="N3252">
        <v>7.6</v>
      </c>
      <c r="O3252">
        <v>7.6</v>
      </c>
      <c r="P3252" t="s">
        <v>1811</v>
      </c>
      <c r="Q3252" t="s">
        <v>1812</v>
      </c>
      <c r="R3252" s="16">
        <v>45829</v>
      </c>
      <c r="S3252">
        <v>26</v>
      </c>
      <c r="T3252" t="s">
        <v>1813</v>
      </c>
      <c r="U3252" s="16">
        <v>45838</v>
      </c>
      <c r="V3252" s="16">
        <v>45828</v>
      </c>
      <c r="Y3252" s="16">
        <v>45828</v>
      </c>
      <c r="AB3252" t="s">
        <v>5383</v>
      </c>
    </row>
    <row r="3253" spans="1:28" x14ac:dyDescent="0.35">
      <c r="A3253" t="s">
        <v>2220</v>
      </c>
      <c r="B3253" t="s">
        <v>2221</v>
      </c>
      <c r="C3253" t="s">
        <v>107</v>
      </c>
      <c r="D3253" t="s">
        <v>100</v>
      </c>
      <c r="E3253" s="16">
        <v>45800</v>
      </c>
      <c r="F3253">
        <v>4001939505</v>
      </c>
      <c r="G3253" t="s">
        <v>1927</v>
      </c>
      <c r="H3253" t="s">
        <v>4517</v>
      </c>
      <c r="I3253" t="s">
        <v>1825</v>
      </c>
      <c r="J3253">
        <v>3105523</v>
      </c>
      <c r="K3253">
        <v>6604399</v>
      </c>
      <c r="M3253">
        <v>8</v>
      </c>
      <c r="N3253">
        <v>50.3</v>
      </c>
      <c r="O3253">
        <v>402.4</v>
      </c>
      <c r="P3253" t="s">
        <v>1811</v>
      </c>
      <c r="Q3253" t="s">
        <v>1812</v>
      </c>
      <c r="R3253" s="16">
        <v>45829</v>
      </c>
      <c r="S3253">
        <v>26</v>
      </c>
      <c r="T3253" t="s">
        <v>1813</v>
      </c>
      <c r="U3253" s="16">
        <v>45838</v>
      </c>
      <c r="V3253" s="16">
        <v>45828</v>
      </c>
      <c r="Y3253" s="16">
        <v>45828</v>
      </c>
      <c r="AB3253" t="s">
        <v>5383</v>
      </c>
    </row>
    <row r="3254" spans="1:28" x14ac:dyDescent="0.35">
      <c r="A3254" t="s">
        <v>2220</v>
      </c>
      <c r="B3254" t="s">
        <v>2221</v>
      </c>
      <c r="C3254" t="s">
        <v>107</v>
      </c>
      <c r="D3254" t="s">
        <v>100</v>
      </c>
      <c r="E3254" s="16">
        <v>45800</v>
      </c>
      <c r="F3254">
        <v>4001939505</v>
      </c>
      <c r="G3254" t="s">
        <v>1927</v>
      </c>
      <c r="H3254" t="s">
        <v>4512</v>
      </c>
      <c r="I3254" t="s">
        <v>4513</v>
      </c>
      <c r="J3254">
        <v>3105523</v>
      </c>
      <c r="K3254">
        <v>6604399</v>
      </c>
      <c r="M3254">
        <v>1</v>
      </c>
      <c r="N3254">
        <v>2226.8200000000002</v>
      </c>
      <c r="O3254">
        <v>2226.8200000000002</v>
      </c>
      <c r="P3254" t="s">
        <v>1811</v>
      </c>
      <c r="Q3254" t="s">
        <v>1812</v>
      </c>
      <c r="R3254" s="16">
        <v>45829</v>
      </c>
      <c r="S3254">
        <v>26</v>
      </c>
      <c r="T3254" t="s">
        <v>1813</v>
      </c>
      <c r="U3254" s="16">
        <v>45838</v>
      </c>
      <c r="V3254" s="16">
        <v>45828</v>
      </c>
      <c r="Y3254" s="16">
        <v>45828</v>
      </c>
      <c r="AB3254" t="s">
        <v>5383</v>
      </c>
    </row>
    <row r="3255" spans="1:28" x14ac:dyDescent="0.35">
      <c r="A3255" t="s">
        <v>2413</v>
      </c>
      <c r="B3255" t="s">
        <v>1808</v>
      </c>
      <c r="D3255" t="s">
        <v>114</v>
      </c>
      <c r="E3255" s="16">
        <v>45816</v>
      </c>
      <c r="F3255">
        <v>4001959014</v>
      </c>
      <c r="G3255" t="s">
        <v>1927</v>
      </c>
      <c r="H3255" t="s">
        <v>6608</v>
      </c>
      <c r="I3255" t="s">
        <v>2285</v>
      </c>
      <c r="J3255">
        <v>3094958</v>
      </c>
      <c r="K3255">
        <v>6597490</v>
      </c>
      <c r="M3255">
        <v>1</v>
      </c>
      <c r="N3255">
        <v>17.88</v>
      </c>
      <c r="O3255">
        <v>17.88</v>
      </c>
      <c r="P3255" t="s">
        <v>1811</v>
      </c>
      <c r="Q3255" t="s">
        <v>1812</v>
      </c>
      <c r="R3255" s="16">
        <v>45829</v>
      </c>
      <c r="S3255">
        <v>25</v>
      </c>
      <c r="T3255" t="s">
        <v>1813</v>
      </c>
      <c r="U3255" s="16">
        <v>45821</v>
      </c>
      <c r="V3255" s="16">
        <v>45820</v>
      </c>
      <c r="Y3255" s="16">
        <v>45820</v>
      </c>
      <c r="AB3255" t="s">
        <v>3918</v>
      </c>
    </row>
    <row r="3256" spans="1:28" x14ac:dyDescent="0.35">
      <c r="A3256" t="s">
        <v>2413</v>
      </c>
      <c r="B3256" t="s">
        <v>1808</v>
      </c>
      <c r="D3256" t="s">
        <v>114</v>
      </c>
      <c r="E3256" s="16">
        <v>45816</v>
      </c>
      <c r="F3256">
        <v>4001959014</v>
      </c>
      <c r="G3256" t="s">
        <v>1927</v>
      </c>
      <c r="H3256" t="s">
        <v>6609</v>
      </c>
      <c r="I3256" t="s">
        <v>1895</v>
      </c>
      <c r="J3256">
        <v>3094958</v>
      </c>
      <c r="K3256">
        <v>6597490</v>
      </c>
      <c r="M3256">
        <v>1</v>
      </c>
      <c r="N3256">
        <v>13.94</v>
      </c>
      <c r="O3256">
        <v>13.94</v>
      </c>
      <c r="P3256" t="s">
        <v>1811</v>
      </c>
      <c r="Q3256" t="s">
        <v>1812</v>
      </c>
      <c r="R3256" s="16">
        <v>45829</v>
      </c>
      <c r="S3256">
        <v>25</v>
      </c>
      <c r="T3256" t="s">
        <v>1813</v>
      </c>
      <c r="U3256" s="16">
        <v>45821</v>
      </c>
      <c r="V3256" s="16">
        <v>45820</v>
      </c>
      <c r="Y3256" s="16">
        <v>45820</v>
      </c>
      <c r="AB3256" t="s">
        <v>3918</v>
      </c>
    </row>
    <row r="3257" spans="1:28" x14ac:dyDescent="0.35">
      <c r="A3257" t="s">
        <v>2413</v>
      </c>
      <c r="B3257" t="s">
        <v>1808</v>
      </c>
      <c r="D3257" t="s">
        <v>114</v>
      </c>
      <c r="E3257" s="16">
        <v>45816</v>
      </c>
      <c r="F3257">
        <v>4001959014</v>
      </c>
      <c r="G3257" t="s">
        <v>1927</v>
      </c>
      <c r="H3257" t="s">
        <v>6610</v>
      </c>
      <c r="I3257" t="s">
        <v>6611</v>
      </c>
      <c r="J3257">
        <v>3094958</v>
      </c>
      <c r="K3257">
        <v>6597490</v>
      </c>
      <c r="M3257">
        <v>1</v>
      </c>
      <c r="N3257">
        <v>44.97</v>
      </c>
      <c r="O3257">
        <v>44.97</v>
      </c>
      <c r="P3257" t="s">
        <v>1811</v>
      </c>
      <c r="Q3257" t="s">
        <v>1812</v>
      </c>
      <c r="R3257" s="16">
        <v>45829</v>
      </c>
      <c r="S3257">
        <v>25</v>
      </c>
      <c r="T3257" t="s">
        <v>1813</v>
      </c>
      <c r="U3257" s="16">
        <v>45821</v>
      </c>
      <c r="V3257" s="16">
        <v>45820</v>
      </c>
      <c r="Y3257" s="16">
        <v>45820</v>
      </c>
      <c r="AB3257" t="s">
        <v>3918</v>
      </c>
    </row>
    <row r="3258" spans="1:28" x14ac:dyDescent="0.35">
      <c r="A3258" t="s">
        <v>6503</v>
      </c>
      <c r="B3258" t="s">
        <v>6504</v>
      </c>
      <c r="C3258" t="s">
        <v>1128</v>
      </c>
      <c r="D3258" t="s">
        <v>1301</v>
      </c>
      <c r="E3258" s="16">
        <v>45819</v>
      </c>
      <c r="F3258">
        <v>4001963911</v>
      </c>
      <c r="G3258" t="s">
        <v>1927</v>
      </c>
      <c r="H3258" t="s">
        <v>6613</v>
      </c>
      <c r="I3258" t="s">
        <v>6614</v>
      </c>
      <c r="J3258">
        <v>3117058</v>
      </c>
      <c r="K3258">
        <v>6612350</v>
      </c>
      <c r="M3258">
        <v>2</v>
      </c>
      <c r="N3258">
        <v>7.6</v>
      </c>
      <c r="O3258">
        <v>15.2</v>
      </c>
      <c r="P3258" t="s">
        <v>1811</v>
      </c>
      <c r="Q3258" t="s">
        <v>1812</v>
      </c>
      <c r="R3258" s="16">
        <v>45830</v>
      </c>
      <c r="S3258">
        <v>24</v>
      </c>
      <c r="T3258" t="s">
        <v>1813</v>
      </c>
      <c r="U3258" s="16">
        <v>45824</v>
      </c>
      <c r="V3258" s="16">
        <v>45824</v>
      </c>
      <c r="Y3258" s="16">
        <v>45824</v>
      </c>
      <c r="AB3258" t="s">
        <v>5946</v>
      </c>
    </row>
    <row r="3259" spans="1:28" x14ac:dyDescent="0.35">
      <c r="A3259" t="s">
        <v>6503</v>
      </c>
      <c r="B3259" t="s">
        <v>6504</v>
      </c>
      <c r="C3259" t="s">
        <v>1128</v>
      </c>
      <c r="D3259" t="s">
        <v>1301</v>
      </c>
      <c r="E3259" s="16">
        <v>45819</v>
      </c>
      <c r="F3259">
        <v>4001963911</v>
      </c>
      <c r="G3259" t="s">
        <v>1927</v>
      </c>
      <c r="H3259" t="s">
        <v>6615</v>
      </c>
      <c r="I3259" t="s">
        <v>2106</v>
      </c>
      <c r="J3259">
        <v>3117058</v>
      </c>
      <c r="K3259">
        <v>6612350</v>
      </c>
      <c r="M3259">
        <v>1</v>
      </c>
      <c r="N3259">
        <v>194.78</v>
      </c>
      <c r="O3259">
        <v>194.78</v>
      </c>
      <c r="P3259" t="s">
        <v>1811</v>
      </c>
      <c r="Q3259" t="s">
        <v>1812</v>
      </c>
      <c r="R3259" s="16">
        <v>45830</v>
      </c>
      <c r="S3259">
        <v>24</v>
      </c>
      <c r="T3259" t="s">
        <v>1813</v>
      </c>
      <c r="U3259" s="16">
        <v>45824</v>
      </c>
      <c r="V3259" s="16">
        <v>45824</v>
      </c>
      <c r="Y3259" s="16">
        <v>45824</v>
      </c>
      <c r="AB3259" t="s">
        <v>5946</v>
      </c>
    </row>
    <row r="3260" spans="1:28" x14ac:dyDescent="0.35">
      <c r="A3260" t="s">
        <v>6503</v>
      </c>
      <c r="B3260" t="s">
        <v>6504</v>
      </c>
      <c r="C3260" t="s">
        <v>1128</v>
      </c>
      <c r="D3260" t="s">
        <v>1301</v>
      </c>
      <c r="E3260" s="16">
        <v>45819</v>
      </c>
      <c r="F3260">
        <v>4001963911</v>
      </c>
      <c r="G3260" t="s">
        <v>1927</v>
      </c>
      <c r="H3260" t="s">
        <v>6616</v>
      </c>
      <c r="I3260" t="s">
        <v>1828</v>
      </c>
      <c r="J3260">
        <v>3117058</v>
      </c>
      <c r="K3260">
        <v>6612350</v>
      </c>
      <c r="M3260">
        <v>1</v>
      </c>
      <c r="N3260">
        <v>183.74</v>
      </c>
      <c r="O3260">
        <v>183.74</v>
      </c>
      <c r="P3260" t="s">
        <v>1811</v>
      </c>
      <c r="Q3260" t="s">
        <v>1812</v>
      </c>
      <c r="R3260" s="16">
        <v>45830</v>
      </c>
      <c r="S3260">
        <v>24</v>
      </c>
      <c r="T3260" t="s">
        <v>1813</v>
      </c>
      <c r="U3260" s="16">
        <v>45824</v>
      </c>
      <c r="V3260" s="16">
        <v>45824</v>
      </c>
      <c r="Y3260" s="16">
        <v>45824</v>
      </c>
      <c r="AB3260" t="s">
        <v>5946</v>
      </c>
    </row>
    <row r="3261" spans="1:28" x14ac:dyDescent="0.35">
      <c r="A3261" t="s">
        <v>2287</v>
      </c>
      <c r="B3261" t="s">
        <v>2288</v>
      </c>
      <c r="C3261" t="s">
        <v>1400</v>
      </c>
      <c r="D3261" t="s">
        <v>1301</v>
      </c>
      <c r="E3261" s="16">
        <v>45823</v>
      </c>
      <c r="F3261">
        <v>4001967855</v>
      </c>
      <c r="G3261" t="s">
        <v>1927</v>
      </c>
      <c r="H3261" t="s">
        <v>6617</v>
      </c>
      <c r="I3261" t="s">
        <v>1828</v>
      </c>
      <c r="J3261">
        <v>3093706</v>
      </c>
      <c r="K3261">
        <v>6596623</v>
      </c>
      <c r="M3261">
        <v>1</v>
      </c>
      <c r="N3261">
        <v>162.79</v>
      </c>
      <c r="O3261">
        <v>162.79</v>
      </c>
      <c r="P3261" t="s">
        <v>1811</v>
      </c>
      <c r="Q3261" t="s">
        <v>1812</v>
      </c>
      <c r="R3261" s="16">
        <v>45825</v>
      </c>
      <c r="S3261">
        <v>26</v>
      </c>
      <c r="T3261" t="s">
        <v>1813</v>
      </c>
      <c r="U3261" s="16">
        <v>45839</v>
      </c>
      <c r="V3261" s="16">
        <v>45828</v>
      </c>
      <c r="Y3261" s="16">
        <v>45828</v>
      </c>
      <c r="AB3261" t="s">
        <v>3841</v>
      </c>
    </row>
    <row r="3262" spans="1:28" x14ac:dyDescent="0.35">
      <c r="A3262" t="s">
        <v>2287</v>
      </c>
      <c r="B3262" t="s">
        <v>2288</v>
      </c>
      <c r="C3262" t="s">
        <v>1400</v>
      </c>
      <c r="D3262" t="s">
        <v>1301</v>
      </c>
      <c r="E3262" s="16">
        <v>45823</v>
      </c>
      <c r="F3262">
        <v>4001967855</v>
      </c>
      <c r="G3262" t="s">
        <v>1927</v>
      </c>
      <c r="H3262" t="s">
        <v>6618</v>
      </c>
      <c r="I3262" t="s">
        <v>1828</v>
      </c>
      <c r="J3262">
        <v>3093706</v>
      </c>
      <c r="K3262">
        <v>6596623</v>
      </c>
      <c r="M3262">
        <v>2</v>
      </c>
      <c r="N3262">
        <v>170.24</v>
      </c>
      <c r="O3262">
        <v>340.48</v>
      </c>
      <c r="P3262" t="s">
        <v>1811</v>
      </c>
      <c r="Q3262" t="s">
        <v>1812</v>
      </c>
      <c r="R3262" s="16">
        <v>45825</v>
      </c>
      <c r="S3262">
        <v>26</v>
      </c>
      <c r="T3262" t="s">
        <v>1813</v>
      </c>
      <c r="U3262" s="16">
        <v>45839</v>
      </c>
      <c r="V3262" s="16">
        <v>45828</v>
      </c>
      <c r="Y3262" s="16">
        <v>45828</v>
      </c>
      <c r="AB3262" t="s">
        <v>3841</v>
      </c>
    </row>
    <row r="3263" spans="1:28" x14ac:dyDescent="0.35">
      <c r="A3263" t="s">
        <v>2287</v>
      </c>
      <c r="B3263" t="s">
        <v>2288</v>
      </c>
      <c r="C3263" t="s">
        <v>1400</v>
      </c>
      <c r="D3263" t="s">
        <v>1301</v>
      </c>
      <c r="E3263" s="16">
        <v>45823</v>
      </c>
      <c r="F3263">
        <v>4001967855</v>
      </c>
      <c r="G3263" t="s">
        <v>1927</v>
      </c>
      <c r="H3263" t="s">
        <v>6619</v>
      </c>
      <c r="I3263" t="s">
        <v>1828</v>
      </c>
      <c r="J3263">
        <v>3093706</v>
      </c>
      <c r="K3263">
        <v>6596623</v>
      </c>
      <c r="M3263">
        <v>1</v>
      </c>
      <c r="N3263">
        <v>177.52</v>
      </c>
      <c r="O3263">
        <v>177.52</v>
      </c>
      <c r="P3263" t="s">
        <v>1811</v>
      </c>
      <c r="Q3263" t="s">
        <v>1812</v>
      </c>
      <c r="R3263" s="16">
        <v>45825</v>
      </c>
      <c r="S3263">
        <v>26</v>
      </c>
      <c r="T3263" t="s">
        <v>1813</v>
      </c>
      <c r="U3263" s="16">
        <v>45839</v>
      </c>
      <c r="V3263" s="16">
        <v>45828</v>
      </c>
      <c r="Y3263" s="16">
        <v>45828</v>
      </c>
      <c r="AB3263" t="s">
        <v>3841</v>
      </c>
    </row>
    <row r="3264" spans="1:28" x14ac:dyDescent="0.35">
      <c r="A3264" t="s">
        <v>2287</v>
      </c>
      <c r="B3264" t="s">
        <v>2288</v>
      </c>
      <c r="C3264" t="s">
        <v>1400</v>
      </c>
      <c r="D3264" t="s">
        <v>1301</v>
      </c>
      <c r="E3264" s="16">
        <v>45823</v>
      </c>
      <c r="F3264">
        <v>4001967855</v>
      </c>
      <c r="G3264" t="s">
        <v>1927</v>
      </c>
      <c r="H3264" t="s">
        <v>6620</v>
      </c>
      <c r="I3264" t="s">
        <v>1828</v>
      </c>
      <c r="J3264">
        <v>3093706</v>
      </c>
      <c r="K3264">
        <v>6596623</v>
      </c>
      <c r="M3264">
        <v>1</v>
      </c>
      <c r="N3264">
        <v>170.6</v>
      </c>
      <c r="O3264">
        <v>170.6</v>
      </c>
      <c r="P3264" t="s">
        <v>1811</v>
      </c>
      <c r="Q3264" t="s">
        <v>1812</v>
      </c>
      <c r="R3264" s="16">
        <v>45825</v>
      </c>
      <c r="S3264">
        <v>26</v>
      </c>
      <c r="T3264" t="s">
        <v>1813</v>
      </c>
      <c r="U3264" s="16">
        <v>45839</v>
      </c>
      <c r="V3264" s="16">
        <v>45828</v>
      </c>
      <c r="Y3264" s="16">
        <v>45828</v>
      </c>
      <c r="AB3264" t="s">
        <v>3841</v>
      </c>
    </row>
    <row r="3265" spans="1:28" x14ac:dyDescent="0.35">
      <c r="A3265" t="s">
        <v>2287</v>
      </c>
      <c r="B3265" t="s">
        <v>2288</v>
      </c>
      <c r="C3265" t="s">
        <v>1400</v>
      </c>
      <c r="D3265" t="s">
        <v>1301</v>
      </c>
      <c r="E3265" s="16">
        <v>45823</v>
      </c>
      <c r="F3265">
        <v>4001967855</v>
      </c>
      <c r="G3265" t="s">
        <v>1927</v>
      </c>
      <c r="H3265" t="s">
        <v>6621</v>
      </c>
      <c r="I3265" t="s">
        <v>1828</v>
      </c>
      <c r="J3265">
        <v>3093706</v>
      </c>
      <c r="K3265">
        <v>6596623</v>
      </c>
      <c r="M3265">
        <v>1</v>
      </c>
      <c r="N3265">
        <v>159.74</v>
      </c>
      <c r="O3265">
        <v>159.74</v>
      </c>
      <c r="P3265" t="s">
        <v>1811</v>
      </c>
      <c r="Q3265" t="s">
        <v>1812</v>
      </c>
      <c r="R3265" s="16">
        <v>45825</v>
      </c>
      <c r="S3265">
        <v>26</v>
      </c>
      <c r="T3265" t="s">
        <v>1813</v>
      </c>
      <c r="U3265" s="16">
        <v>45839</v>
      </c>
      <c r="V3265" s="16">
        <v>45828</v>
      </c>
      <c r="Y3265" s="16">
        <v>45828</v>
      </c>
      <c r="AB3265" t="s">
        <v>3841</v>
      </c>
    </row>
    <row r="3266" spans="1:28" x14ac:dyDescent="0.35">
      <c r="A3266" t="s">
        <v>2287</v>
      </c>
      <c r="B3266" t="s">
        <v>2288</v>
      </c>
      <c r="C3266" t="s">
        <v>1400</v>
      </c>
      <c r="D3266" t="s">
        <v>1301</v>
      </c>
      <c r="E3266" s="16">
        <v>45823</v>
      </c>
      <c r="F3266">
        <v>4001967855</v>
      </c>
      <c r="G3266" t="s">
        <v>1927</v>
      </c>
      <c r="H3266" t="s">
        <v>6622</v>
      </c>
      <c r="I3266" t="s">
        <v>1828</v>
      </c>
      <c r="J3266">
        <v>3093706</v>
      </c>
      <c r="K3266">
        <v>6596623</v>
      </c>
      <c r="M3266">
        <v>1</v>
      </c>
      <c r="N3266">
        <v>151.44999999999999</v>
      </c>
      <c r="O3266">
        <v>151.44999999999999</v>
      </c>
      <c r="P3266" t="s">
        <v>1811</v>
      </c>
      <c r="Q3266" t="s">
        <v>1812</v>
      </c>
      <c r="R3266" s="16">
        <v>45825</v>
      </c>
      <c r="S3266">
        <v>26</v>
      </c>
      <c r="T3266" t="s">
        <v>1813</v>
      </c>
      <c r="U3266" s="16">
        <v>45839</v>
      </c>
      <c r="V3266" s="16">
        <v>45828</v>
      </c>
      <c r="Y3266" s="16">
        <v>45828</v>
      </c>
      <c r="AB3266" t="s">
        <v>3841</v>
      </c>
    </row>
    <row r="3267" spans="1:28" x14ac:dyDescent="0.35">
      <c r="A3267" t="s">
        <v>2131</v>
      </c>
      <c r="B3267" t="s">
        <v>2132</v>
      </c>
      <c r="C3267" t="s">
        <v>1540</v>
      </c>
      <c r="D3267" t="s">
        <v>1301</v>
      </c>
      <c r="E3267" s="16">
        <v>45823</v>
      </c>
      <c r="F3267">
        <v>4001967872</v>
      </c>
      <c r="G3267" t="s">
        <v>1927</v>
      </c>
      <c r="H3267" t="s">
        <v>2067</v>
      </c>
      <c r="I3267" t="s">
        <v>2068</v>
      </c>
      <c r="J3267">
        <v>3093706</v>
      </c>
      <c r="K3267">
        <v>6596623</v>
      </c>
      <c r="M3267">
        <v>4</v>
      </c>
      <c r="N3267">
        <v>1.69</v>
      </c>
      <c r="O3267">
        <v>6.76</v>
      </c>
      <c r="P3267" t="s">
        <v>1811</v>
      </c>
      <c r="Q3267" t="s">
        <v>1812</v>
      </c>
      <c r="R3267" s="16">
        <v>45829</v>
      </c>
      <c r="S3267">
        <v>26</v>
      </c>
      <c r="T3267" t="s">
        <v>1813</v>
      </c>
      <c r="U3267" s="16">
        <v>45839</v>
      </c>
      <c r="V3267" s="16">
        <v>45828</v>
      </c>
      <c r="Y3267" s="16">
        <v>45828</v>
      </c>
      <c r="AB3267" t="s">
        <v>3841</v>
      </c>
    </row>
    <row r="3268" spans="1:28" x14ac:dyDescent="0.35">
      <c r="A3268" t="s">
        <v>2131</v>
      </c>
      <c r="B3268" t="s">
        <v>2132</v>
      </c>
      <c r="C3268" t="s">
        <v>1540</v>
      </c>
      <c r="D3268" t="s">
        <v>1301</v>
      </c>
      <c r="E3268" s="16">
        <v>45823</v>
      </c>
      <c r="F3268">
        <v>4001967872</v>
      </c>
      <c r="G3268" t="s">
        <v>1927</v>
      </c>
      <c r="H3268" t="s">
        <v>2294</v>
      </c>
      <c r="I3268" t="s">
        <v>1831</v>
      </c>
      <c r="J3268">
        <v>3093706</v>
      </c>
      <c r="K3268">
        <v>6596623</v>
      </c>
      <c r="M3268">
        <v>8</v>
      </c>
      <c r="N3268">
        <v>2.42</v>
      </c>
      <c r="O3268">
        <v>19.36</v>
      </c>
      <c r="P3268" t="s">
        <v>1811</v>
      </c>
      <c r="Q3268" t="s">
        <v>1812</v>
      </c>
      <c r="R3268" s="16">
        <v>45829</v>
      </c>
      <c r="S3268">
        <v>26</v>
      </c>
      <c r="T3268" t="s">
        <v>1813</v>
      </c>
      <c r="U3268" s="16">
        <v>45839</v>
      </c>
      <c r="V3268" s="16">
        <v>45828</v>
      </c>
      <c r="Y3268" s="16">
        <v>45828</v>
      </c>
      <c r="AB3268" t="s">
        <v>3841</v>
      </c>
    </row>
    <row r="3269" spans="1:28" x14ac:dyDescent="0.35">
      <c r="A3269" t="s">
        <v>2131</v>
      </c>
      <c r="B3269" t="s">
        <v>2132</v>
      </c>
      <c r="C3269" t="s">
        <v>1540</v>
      </c>
      <c r="D3269" t="s">
        <v>1301</v>
      </c>
      <c r="E3269" s="16">
        <v>45823</v>
      </c>
      <c r="F3269">
        <v>4001967872</v>
      </c>
      <c r="G3269" t="s">
        <v>1927</v>
      </c>
      <c r="H3269" t="s">
        <v>1890</v>
      </c>
      <c r="I3269" t="s">
        <v>1865</v>
      </c>
      <c r="J3269">
        <v>3093706</v>
      </c>
      <c r="K3269">
        <v>6596623</v>
      </c>
      <c r="M3269">
        <v>38</v>
      </c>
      <c r="N3269">
        <v>0.72</v>
      </c>
      <c r="O3269">
        <v>27.36</v>
      </c>
      <c r="P3269" t="s">
        <v>1811</v>
      </c>
      <c r="Q3269" t="s">
        <v>1812</v>
      </c>
      <c r="R3269" s="16">
        <v>45829</v>
      </c>
      <c r="S3269">
        <v>26</v>
      </c>
      <c r="T3269" t="s">
        <v>1813</v>
      </c>
      <c r="U3269" s="16">
        <v>45839</v>
      </c>
      <c r="V3269" s="16">
        <v>45828</v>
      </c>
      <c r="Y3269" s="16">
        <v>45828</v>
      </c>
      <c r="AB3269" t="s">
        <v>3841</v>
      </c>
    </row>
    <row r="3270" spans="1:28" x14ac:dyDescent="0.35">
      <c r="A3270" t="s">
        <v>2131</v>
      </c>
      <c r="B3270" t="s">
        <v>2132</v>
      </c>
      <c r="C3270" t="s">
        <v>1540</v>
      </c>
      <c r="D3270" t="s">
        <v>1301</v>
      </c>
      <c r="E3270" s="16">
        <v>45823</v>
      </c>
      <c r="F3270">
        <v>4001967872</v>
      </c>
      <c r="G3270" t="s">
        <v>1927</v>
      </c>
      <c r="H3270" t="s">
        <v>4150</v>
      </c>
      <c r="I3270" t="s">
        <v>1825</v>
      </c>
      <c r="J3270">
        <v>3093706</v>
      </c>
      <c r="K3270">
        <v>6596623</v>
      </c>
      <c r="M3270">
        <v>8</v>
      </c>
      <c r="N3270">
        <v>3.1</v>
      </c>
      <c r="O3270">
        <v>24.8</v>
      </c>
      <c r="P3270" t="s">
        <v>1811</v>
      </c>
      <c r="Q3270" t="s">
        <v>1812</v>
      </c>
      <c r="R3270" s="16">
        <v>45829</v>
      </c>
      <c r="S3270">
        <v>26</v>
      </c>
      <c r="T3270" t="s">
        <v>1813</v>
      </c>
      <c r="U3270" s="16">
        <v>45839</v>
      </c>
      <c r="V3270" s="16">
        <v>45828</v>
      </c>
      <c r="Y3270" s="16">
        <v>45828</v>
      </c>
      <c r="AB3270" t="s">
        <v>3841</v>
      </c>
    </row>
    <row r="3271" spans="1:28" x14ac:dyDescent="0.35">
      <c r="A3271" t="s">
        <v>2131</v>
      </c>
      <c r="B3271" t="s">
        <v>2132</v>
      </c>
      <c r="C3271" t="s">
        <v>1540</v>
      </c>
      <c r="D3271" t="s">
        <v>1301</v>
      </c>
      <c r="E3271" s="16">
        <v>45823</v>
      </c>
      <c r="F3271">
        <v>4001967872</v>
      </c>
      <c r="G3271" t="s">
        <v>1927</v>
      </c>
      <c r="H3271" t="s">
        <v>6623</v>
      </c>
      <c r="I3271" t="s">
        <v>2055</v>
      </c>
      <c r="J3271">
        <v>3093706</v>
      </c>
      <c r="K3271">
        <v>6596623</v>
      </c>
      <c r="M3271">
        <v>2</v>
      </c>
      <c r="N3271">
        <v>13.99</v>
      </c>
      <c r="O3271">
        <v>27.98</v>
      </c>
      <c r="P3271" t="s">
        <v>1811</v>
      </c>
      <c r="Q3271" t="s">
        <v>1812</v>
      </c>
      <c r="R3271" s="16">
        <v>45829</v>
      </c>
      <c r="S3271">
        <v>26</v>
      </c>
      <c r="T3271" t="s">
        <v>1813</v>
      </c>
      <c r="U3271" s="16">
        <v>45839</v>
      </c>
      <c r="V3271" s="16">
        <v>45828</v>
      </c>
      <c r="Y3271" s="16">
        <v>45828</v>
      </c>
      <c r="AB3271" t="s">
        <v>3841</v>
      </c>
    </row>
    <row r="3272" spans="1:28" x14ac:dyDescent="0.35">
      <c r="A3272" t="s">
        <v>2131</v>
      </c>
      <c r="B3272" t="s">
        <v>2132</v>
      </c>
      <c r="C3272" t="s">
        <v>1540</v>
      </c>
      <c r="D3272" t="s">
        <v>1301</v>
      </c>
      <c r="E3272" s="16">
        <v>45823</v>
      </c>
      <c r="F3272">
        <v>4001967872</v>
      </c>
      <c r="G3272" t="s">
        <v>1927</v>
      </c>
      <c r="H3272" t="s">
        <v>4231</v>
      </c>
      <c r="I3272" t="s">
        <v>2055</v>
      </c>
      <c r="J3272">
        <v>3093706</v>
      </c>
      <c r="K3272">
        <v>6596623</v>
      </c>
      <c r="M3272">
        <v>8</v>
      </c>
      <c r="N3272">
        <v>12.36</v>
      </c>
      <c r="O3272">
        <v>98.88</v>
      </c>
      <c r="P3272" t="s">
        <v>1811</v>
      </c>
      <c r="Q3272" t="s">
        <v>1812</v>
      </c>
      <c r="R3272" s="16">
        <v>45829</v>
      </c>
      <c r="S3272">
        <v>26</v>
      </c>
      <c r="T3272" t="s">
        <v>1813</v>
      </c>
      <c r="U3272" s="16">
        <v>45839</v>
      </c>
      <c r="V3272" s="16">
        <v>45828</v>
      </c>
      <c r="Y3272" s="16">
        <v>45828</v>
      </c>
      <c r="AB3272" t="s">
        <v>3841</v>
      </c>
    </row>
    <row r="3273" spans="1:28" x14ac:dyDescent="0.35">
      <c r="A3273" t="s">
        <v>2131</v>
      </c>
      <c r="B3273" t="s">
        <v>2132</v>
      </c>
      <c r="C3273" t="s">
        <v>1540</v>
      </c>
      <c r="D3273" t="s">
        <v>1301</v>
      </c>
      <c r="E3273" s="16">
        <v>45823</v>
      </c>
      <c r="F3273">
        <v>4001967872</v>
      </c>
      <c r="G3273" t="s">
        <v>1927</v>
      </c>
      <c r="H3273" t="s">
        <v>1953</v>
      </c>
      <c r="I3273" t="s">
        <v>1822</v>
      </c>
      <c r="J3273">
        <v>3093706</v>
      </c>
      <c r="K3273">
        <v>6596623</v>
      </c>
      <c r="M3273">
        <v>8</v>
      </c>
      <c r="N3273">
        <v>1.48</v>
      </c>
      <c r="O3273">
        <v>11.84</v>
      </c>
      <c r="P3273" t="s">
        <v>1811</v>
      </c>
      <c r="Q3273" t="s">
        <v>1812</v>
      </c>
      <c r="R3273" s="16">
        <v>45829</v>
      </c>
      <c r="S3273">
        <v>26</v>
      </c>
      <c r="T3273" t="s">
        <v>1813</v>
      </c>
      <c r="U3273" s="16">
        <v>45839</v>
      </c>
      <c r="V3273" s="16">
        <v>45828</v>
      </c>
      <c r="Y3273" s="16">
        <v>45828</v>
      </c>
      <c r="AB3273" t="s">
        <v>3841</v>
      </c>
    </row>
    <row r="3274" spans="1:28" x14ac:dyDescent="0.35">
      <c r="A3274" t="s">
        <v>2131</v>
      </c>
      <c r="B3274" t="s">
        <v>2132</v>
      </c>
      <c r="C3274" t="s">
        <v>1540</v>
      </c>
      <c r="D3274" t="s">
        <v>1301</v>
      </c>
      <c r="E3274" s="16">
        <v>45823</v>
      </c>
      <c r="F3274">
        <v>4001967872</v>
      </c>
      <c r="G3274" t="s">
        <v>1927</v>
      </c>
      <c r="H3274" t="s">
        <v>2037</v>
      </c>
      <c r="I3274" t="s">
        <v>1825</v>
      </c>
      <c r="J3274">
        <v>3093706</v>
      </c>
      <c r="K3274">
        <v>6596623</v>
      </c>
      <c r="M3274">
        <v>32</v>
      </c>
      <c r="N3274">
        <v>1.34</v>
      </c>
      <c r="O3274">
        <v>42.88</v>
      </c>
      <c r="P3274" t="s">
        <v>1811</v>
      </c>
      <c r="Q3274" t="s">
        <v>1812</v>
      </c>
      <c r="R3274" s="16">
        <v>45829</v>
      </c>
      <c r="S3274">
        <v>26</v>
      </c>
      <c r="T3274" t="s">
        <v>1813</v>
      </c>
      <c r="U3274" s="16">
        <v>45839</v>
      </c>
      <c r="V3274" s="16">
        <v>45828</v>
      </c>
      <c r="Y3274" s="16">
        <v>45828</v>
      </c>
      <c r="AB3274" t="s">
        <v>3841</v>
      </c>
    </row>
    <row r="3275" spans="1:28" x14ac:dyDescent="0.35">
      <c r="A3275" t="s">
        <v>2035</v>
      </c>
      <c r="B3275" t="s">
        <v>2036</v>
      </c>
      <c r="C3275" t="s">
        <v>115</v>
      </c>
      <c r="D3275" t="s">
        <v>114</v>
      </c>
      <c r="E3275" s="16">
        <v>45824</v>
      </c>
      <c r="F3275">
        <v>4001969412</v>
      </c>
      <c r="G3275" t="s">
        <v>1927</v>
      </c>
      <c r="H3275" t="s">
        <v>6624</v>
      </c>
      <c r="I3275" t="s">
        <v>6625</v>
      </c>
      <c r="J3275">
        <v>2934526</v>
      </c>
      <c r="K3275">
        <v>6476521</v>
      </c>
      <c r="M3275">
        <v>1</v>
      </c>
      <c r="N3275">
        <v>15.13</v>
      </c>
      <c r="O3275">
        <v>15.13</v>
      </c>
      <c r="P3275" t="s">
        <v>1811</v>
      </c>
      <c r="Q3275" t="s">
        <v>1812</v>
      </c>
      <c r="R3275" s="16">
        <v>45829</v>
      </c>
      <c r="S3275">
        <v>25</v>
      </c>
      <c r="T3275" t="s">
        <v>1813</v>
      </c>
      <c r="U3275" s="16">
        <v>45683</v>
      </c>
      <c r="V3275" s="16">
        <v>45839</v>
      </c>
      <c r="Y3275" s="16">
        <v>45839</v>
      </c>
      <c r="AB3275" t="s">
        <v>1054</v>
      </c>
    </row>
    <row r="3276" spans="1:28" x14ac:dyDescent="0.35">
      <c r="A3276" t="s">
        <v>2035</v>
      </c>
      <c r="B3276" t="s">
        <v>2036</v>
      </c>
      <c r="C3276" t="s">
        <v>115</v>
      </c>
      <c r="D3276" t="s">
        <v>114</v>
      </c>
      <c r="E3276" s="16">
        <v>45824</v>
      </c>
      <c r="F3276">
        <v>4001969412</v>
      </c>
      <c r="G3276" t="s">
        <v>1927</v>
      </c>
      <c r="H3276" t="s">
        <v>2390</v>
      </c>
      <c r="I3276" t="s">
        <v>2391</v>
      </c>
      <c r="J3276">
        <v>2934526</v>
      </c>
      <c r="K3276">
        <v>6476521</v>
      </c>
      <c r="M3276">
        <v>2</v>
      </c>
      <c r="N3276">
        <v>47</v>
      </c>
      <c r="O3276">
        <v>94</v>
      </c>
      <c r="P3276" t="s">
        <v>1811</v>
      </c>
      <c r="Q3276" t="s">
        <v>1812</v>
      </c>
      <c r="R3276" s="16">
        <v>45829</v>
      </c>
      <c r="S3276">
        <v>25</v>
      </c>
      <c r="T3276" t="s">
        <v>1813</v>
      </c>
      <c r="U3276" s="16">
        <v>45683</v>
      </c>
      <c r="V3276" s="16">
        <v>45839</v>
      </c>
      <c r="Y3276" s="16">
        <v>45839</v>
      </c>
      <c r="AB3276" t="s">
        <v>1054</v>
      </c>
    </row>
    <row r="3277" spans="1:28" x14ac:dyDescent="0.35">
      <c r="A3277" t="s">
        <v>2035</v>
      </c>
      <c r="B3277" t="s">
        <v>2036</v>
      </c>
      <c r="C3277" t="s">
        <v>115</v>
      </c>
      <c r="D3277" t="s">
        <v>114</v>
      </c>
      <c r="E3277" s="16">
        <v>45824</v>
      </c>
      <c r="F3277">
        <v>4001969412</v>
      </c>
      <c r="G3277" t="s">
        <v>1927</v>
      </c>
      <c r="H3277" t="s">
        <v>2393</v>
      </c>
      <c r="I3277" t="s">
        <v>2093</v>
      </c>
      <c r="J3277">
        <v>2934526</v>
      </c>
      <c r="K3277">
        <v>6476521</v>
      </c>
      <c r="M3277">
        <v>2</v>
      </c>
      <c r="N3277">
        <v>17.91</v>
      </c>
      <c r="O3277">
        <v>35.82</v>
      </c>
      <c r="P3277" t="s">
        <v>1811</v>
      </c>
      <c r="Q3277" t="s">
        <v>1812</v>
      </c>
      <c r="R3277" s="16">
        <v>45829</v>
      </c>
      <c r="S3277">
        <v>25</v>
      </c>
      <c r="T3277" t="s">
        <v>1813</v>
      </c>
      <c r="U3277" s="16">
        <v>45683</v>
      </c>
      <c r="V3277" s="16">
        <v>45839</v>
      </c>
      <c r="Y3277" s="16">
        <v>45839</v>
      </c>
      <c r="AB3277" t="s">
        <v>1054</v>
      </c>
    </row>
    <row r="3278" spans="1:28" x14ac:dyDescent="0.35">
      <c r="A3278" t="s">
        <v>2035</v>
      </c>
      <c r="B3278" t="s">
        <v>2036</v>
      </c>
      <c r="C3278" t="s">
        <v>115</v>
      </c>
      <c r="D3278" t="s">
        <v>114</v>
      </c>
      <c r="E3278" s="16">
        <v>45824</v>
      </c>
      <c r="F3278">
        <v>4001969412</v>
      </c>
      <c r="G3278" t="s">
        <v>1927</v>
      </c>
      <c r="H3278" t="s">
        <v>6626</v>
      </c>
      <c r="I3278" t="s">
        <v>6625</v>
      </c>
      <c r="J3278">
        <v>2934526</v>
      </c>
      <c r="K3278">
        <v>6476521</v>
      </c>
      <c r="M3278">
        <v>1</v>
      </c>
      <c r="N3278">
        <v>15.13</v>
      </c>
      <c r="O3278">
        <v>15.13</v>
      </c>
      <c r="P3278" t="s">
        <v>1811</v>
      </c>
      <c r="Q3278" t="s">
        <v>1812</v>
      </c>
      <c r="R3278" s="16">
        <v>45829</v>
      </c>
      <c r="S3278">
        <v>25</v>
      </c>
      <c r="T3278" t="s">
        <v>1813</v>
      </c>
      <c r="U3278" s="16">
        <v>45683</v>
      </c>
      <c r="V3278" s="16">
        <v>45839</v>
      </c>
      <c r="Y3278" s="16">
        <v>45839</v>
      </c>
      <c r="AB3278" t="s">
        <v>1054</v>
      </c>
    </row>
    <row r="3279" spans="1:28" x14ac:dyDescent="0.35">
      <c r="A3279" t="s">
        <v>2035</v>
      </c>
      <c r="B3279" t="s">
        <v>2036</v>
      </c>
      <c r="C3279" t="s">
        <v>115</v>
      </c>
      <c r="D3279" t="s">
        <v>114</v>
      </c>
      <c r="E3279" s="16">
        <v>45824</v>
      </c>
      <c r="F3279">
        <v>4001969412</v>
      </c>
      <c r="G3279" t="s">
        <v>1927</v>
      </c>
      <c r="H3279" t="s">
        <v>6627</v>
      </c>
      <c r="I3279" t="s">
        <v>1819</v>
      </c>
      <c r="J3279">
        <v>2934526</v>
      </c>
      <c r="K3279">
        <v>6476521</v>
      </c>
      <c r="M3279">
        <v>1</v>
      </c>
      <c r="N3279">
        <v>24.61</v>
      </c>
      <c r="O3279">
        <v>24.61</v>
      </c>
      <c r="P3279" t="s">
        <v>1811</v>
      </c>
      <c r="Q3279" t="s">
        <v>1812</v>
      </c>
      <c r="R3279" s="16">
        <v>45829</v>
      </c>
      <c r="S3279">
        <v>25</v>
      </c>
      <c r="T3279" t="s">
        <v>1813</v>
      </c>
      <c r="U3279" s="16">
        <v>45683</v>
      </c>
      <c r="V3279" s="16">
        <v>45839</v>
      </c>
      <c r="Y3279" s="16">
        <v>45839</v>
      </c>
      <c r="AB3279" t="s">
        <v>1054</v>
      </c>
    </row>
    <row r="3280" spans="1:28" x14ac:dyDescent="0.35">
      <c r="A3280" t="s">
        <v>2035</v>
      </c>
      <c r="B3280" t="s">
        <v>2036</v>
      </c>
      <c r="C3280" t="s">
        <v>115</v>
      </c>
      <c r="D3280" t="s">
        <v>114</v>
      </c>
      <c r="E3280" s="16">
        <v>45824</v>
      </c>
      <c r="F3280">
        <v>4001969412</v>
      </c>
      <c r="G3280" t="s">
        <v>1927</v>
      </c>
      <c r="H3280" t="s">
        <v>3611</v>
      </c>
      <c r="I3280" t="s">
        <v>1825</v>
      </c>
      <c r="J3280">
        <v>2934526</v>
      </c>
      <c r="K3280">
        <v>6476521</v>
      </c>
      <c r="M3280">
        <v>12</v>
      </c>
      <c r="N3280">
        <v>0.65</v>
      </c>
      <c r="O3280">
        <v>7.8</v>
      </c>
      <c r="P3280" t="s">
        <v>1811</v>
      </c>
      <c r="Q3280" t="s">
        <v>1812</v>
      </c>
      <c r="R3280" s="16">
        <v>45829</v>
      </c>
      <c r="S3280">
        <v>25</v>
      </c>
      <c r="T3280" t="s">
        <v>1813</v>
      </c>
      <c r="U3280" s="16">
        <v>45683</v>
      </c>
      <c r="V3280" s="16">
        <v>45839</v>
      </c>
      <c r="Y3280" s="16">
        <v>45839</v>
      </c>
      <c r="AB3280" t="s">
        <v>1054</v>
      </c>
    </row>
    <row r="3281" spans="1:28" x14ac:dyDescent="0.35">
      <c r="A3281" t="s">
        <v>2035</v>
      </c>
      <c r="B3281" t="s">
        <v>2036</v>
      </c>
      <c r="C3281" t="s">
        <v>115</v>
      </c>
      <c r="D3281" t="s">
        <v>114</v>
      </c>
      <c r="E3281" s="16">
        <v>45824</v>
      </c>
      <c r="F3281">
        <v>4001969412</v>
      </c>
      <c r="G3281" t="s">
        <v>1927</v>
      </c>
      <c r="H3281" t="s">
        <v>2119</v>
      </c>
      <c r="I3281" t="s">
        <v>1822</v>
      </c>
      <c r="J3281">
        <v>2934526</v>
      </c>
      <c r="K3281">
        <v>6476521</v>
      </c>
      <c r="M3281">
        <v>12</v>
      </c>
      <c r="N3281">
        <v>0.52</v>
      </c>
      <c r="O3281">
        <v>6.24</v>
      </c>
      <c r="P3281" t="s">
        <v>1811</v>
      </c>
      <c r="Q3281" t="s">
        <v>1812</v>
      </c>
      <c r="R3281" s="16">
        <v>45829</v>
      </c>
      <c r="S3281">
        <v>25</v>
      </c>
      <c r="T3281" t="s">
        <v>1813</v>
      </c>
      <c r="U3281" s="16">
        <v>45683</v>
      </c>
      <c r="V3281" s="16">
        <v>45839</v>
      </c>
      <c r="Y3281" s="16">
        <v>45839</v>
      </c>
      <c r="AB3281" t="s">
        <v>1054</v>
      </c>
    </row>
    <row r="3282" spans="1:28" x14ac:dyDescent="0.35">
      <c r="A3282" t="s">
        <v>1815</v>
      </c>
      <c r="B3282" t="s">
        <v>1816</v>
      </c>
      <c r="C3282" t="s">
        <v>1402</v>
      </c>
      <c r="D3282" t="s">
        <v>1301</v>
      </c>
      <c r="E3282" s="16">
        <v>45825</v>
      </c>
      <c r="F3282">
        <v>4001970879</v>
      </c>
      <c r="G3282" t="s">
        <v>1927</v>
      </c>
      <c r="H3282" t="s">
        <v>4163</v>
      </c>
      <c r="I3282" t="s">
        <v>1855</v>
      </c>
      <c r="J3282">
        <v>3117172</v>
      </c>
      <c r="K3282">
        <v>6612441</v>
      </c>
      <c r="M3282">
        <v>1</v>
      </c>
      <c r="N3282">
        <v>123.07</v>
      </c>
      <c r="O3282">
        <v>123.07</v>
      </c>
      <c r="P3282" t="s">
        <v>1811</v>
      </c>
      <c r="Q3282" t="s">
        <v>1812</v>
      </c>
      <c r="R3282" s="16">
        <v>45829</v>
      </c>
      <c r="S3282">
        <v>16</v>
      </c>
      <c r="T3282" t="s">
        <v>1813</v>
      </c>
      <c r="U3282" s="16">
        <v>45838</v>
      </c>
      <c r="V3282" s="16">
        <v>45838</v>
      </c>
      <c r="Y3282" s="16">
        <v>45838</v>
      </c>
      <c r="AB3282" t="s">
        <v>5944</v>
      </c>
    </row>
    <row r="3283" spans="1:28" x14ac:dyDescent="0.35">
      <c r="A3283" t="s">
        <v>1815</v>
      </c>
      <c r="B3283" t="s">
        <v>1816</v>
      </c>
      <c r="C3283" t="s">
        <v>1402</v>
      </c>
      <c r="D3283" t="s">
        <v>1301</v>
      </c>
      <c r="E3283" s="16">
        <v>45825</v>
      </c>
      <c r="F3283">
        <v>4001970879</v>
      </c>
      <c r="G3283" t="s">
        <v>1927</v>
      </c>
      <c r="H3283" t="s">
        <v>4161</v>
      </c>
      <c r="I3283" t="s">
        <v>2012</v>
      </c>
      <c r="J3283">
        <v>3117172</v>
      </c>
      <c r="K3283">
        <v>6612441</v>
      </c>
      <c r="M3283">
        <v>2</v>
      </c>
      <c r="N3283">
        <v>3.89</v>
      </c>
      <c r="O3283">
        <v>7.78</v>
      </c>
      <c r="P3283" t="s">
        <v>1811</v>
      </c>
      <c r="Q3283" t="s">
        <v>1812</v>
      </c>
      <c r="R3283" s="16">
        <v>45829</v>
      </c>
      <c r="S3283">
        <v>16</v>
      </c>
      <c r="T3283" t="s">
        <v>1813</v>
      </c>
      <c r="U3283" s="16">
        <v>45838</v>
      </c>
      <c r="V3283" s="16">
        <v>45838</v>
      </c>
      <c r="Y3283" s="16">
        <v>45838</v>
      </c>
      <c r="AB3283" t="s">
        <v>5944</v>
      </c>
    </row>
    <row r="3284" spans="1:28" x14ac:dyDescent="0.35">
      <c r="A3284" t="s">
        <v>2568</v>
      </c>
      <c r="B3284" t="s">
        <v>2569</v>
      </c>
      <c r="C3284" t="s">
        <v>115</v>
      </c>
      <c r="D3284" t="s">
        <v>114</v>
      </c>
      <c r="E3284" s="16">
        <v>45826</v>
      </c>
      <c r="F3284">
        <v>4001971418</v>
      </c>
      <c r="G3284" t="s">
        <v>1927</v>
      </c>
      <c r="H3284" t="s">
        <v>2927</v>
      </c>
      <c r="I3284" t="s">
        <v>2928</v>
      </c>
      <c r="J3284">
        <v>2934331</v>
      </c>
      <c r="K3284">
        <v>6476339</v>
      </c>
      <c r="M3284">
        <v>4</v>
      </c>
      <c r="N3284">
        <v>14.41</v>
      </c>
      <c r="O3284">
        <v>57.64</v>
      </c>
      <c r="P3284" t="s">
        <v>1811</v>
      </c>
      <c r="Q3284" t="s">
        <v>1812</v>
      </c>
      <c r="R3284" s="16">
        <v>45829</v>
      </c>
      <c r="S3284">
        <v>25</v>
      </c>
      <c r="T3284" t="s">
        <v>1813</v>
      </c>
      <c r="U3284" s="16">
        <v>45809</v>
      </c>
      <c r="V3284" s="16">
        <v>45827</v>
      </c>
      <c r="Y3284" s="16">
        <v>45827</v>
      </c>
      <c r="AB3284" t="s">
        <v>825</v>
      </c>
    </row>
    <row r="3285" spans="1:28" x14ac:dyDescent="0.35">
      <c r="A3285" t="s">
        <v>2568</v>
      </c>
      <c r="B3285" t="s">
        <v>2569</v>
      </c>
      <c r="C3285" t="s">
        <v>115</v>
      </c>
      <c r="D3285" t="s">
        <v>114</v>
      </c>
      <c r="E3285" s="16">
        <v>45826</v>
      </c>
      <c r="F3285">
        <v>4001971418</v>
      </c>
      <c r="G3285" t="s">
        <v>1927</v>
      </c>
      <c r="H3285" t="s">
        <v>2621</v>
      </c>
      <c r="I3285" t="s">
        <v>1823</v>
      </c>
      <c r="J3285">
        <v>2934331</v>
      </c>
      <c r="K3285">
        <v>6476339</v>
      </c>
      <c r="M3285">
        <v>1</v>
      </c>
      <c r="N3285">
        <v>32.770000000000003</v>
      </c>
      <c r="O3285">
        <v>32.770000000000003</v>
      </c>
      <c r="P3285" t="s">
        <v>1811</v>
      </c>
      <c r="Q3285" t="s">
        <v>1812</v>
      </c>
      <c r="R3285" s="16">
        <v>45829</v>
      </c>
      <c r="S3285">
        <v>25</v>
      </c>
      <c r="T3285" t="s">
        <v>1813</v>
      </c>
      <c r="U3285" s="16">
        <v>45809</v>
      </c>
      <c r="V3285" s="16">
        <v>45827</v>
      </c>
      <c r="Y3285" s="16">
        <v>45827</v>
      </c>
      <c r="AB3285" t="s">
        <v>825</v>
      </c>
    </row>
    <row r="3286" spans="1:28" x14ac:dyDescent="0.35">
      <c r="A3286" t="s">
        <v>2568</v>
      </c>
      <c r="B3286" t="s">
        <v>2569</v>
      </c>
      <c r="C3286" t="s">
        <v>115</v>
      </c>
      <c r="D3286" t="s">
        <v>114</v>
      </c>
      <c r="E3286" s="16">
        <v>45826</v>
      </c>
      <c r="F3286">
        <v>4001971418</v>
      </c>
      <c r="G3286" t="s">
        <v>1927</v>
      </c>
      <c r="H3286" t="s">
        <v>2929</v>
      </c>
      <c r="I3286" t="s">
        <v>2274</v>
      </c>
      <c r="J3286">
        <v>2934331</v>
      </c>
      <c r="K3286">
        <v>6476339</v>
      </c>
      <c r="M3286">
        <v>26</v>
      </c>
      <c r="N3286">
        <v>3.23</v>
      </c>
      <c r="O3286">
        <v>83.98</v>
      </c>
      <c r="P3286" t="s">
        <v>1811</v>
      </c>
      <c r="Q3286" t="s">
        <v>1812</v>
      </c>
      <c r="R3286" s="16">
        <v>45829</v>
      </c>
      <c r="S3286">
        <v>25</v>
      </c>
      <c r="T3286" t="s">
        <v>1813</v>
      </c>
      <c r="U3286" s="16">
        <v>45809</v>
      </c>
      <c r="V3286" s="16">
        <v>45827</v>
      </c>
      <c r="Y3286" s="16">
        <v>45827</v>
      </c>
      <c r="AB3286" t="s">
        <v>825</v>
      </c>
    </row>
    <row r="3287" spans="1:28" x14ac:dyDescent="0.35">
      <c r="A3287" t="s">
        <v>2241</v>
      </c>
      <c r="B3287" t="s">
        <v>2242</v>
      </c>
      <c r="C3287" t="s">
        <v>115</v>
      </c>
      <c r="D3287" t="s">
        <v>114</v>
      </c>
      <c r="E3287" s="16">
        <v>45826</v>
      </c>
      <c r="F3287">
        <v>4001971520</v>
      </c>
      <c r="G3287" t="s">
        <v>1927</v>
      </c>
      <c r="H3287" t="s">
        <v>6628</v>
      </c>
      <c r="I3287" t="s">
        <v>2482</v>
      </c>
      <c r="J3287">
        <v>2934484</v>
      </c>
      <c r="K3287">
        <v>6476480</v>
      </c>
      <c r="M3287">
        <v>1</v>
      </c>
      <c r="N3287">
        <v>309.13</v>
      </c>
      <c r="O3287">
        <v>309.13</v>
      </c>
      <c r="P3287" t="s">
        <v>1811</v>
      </c>
      <c r="Q3287" t="s">
        <v>1812</v>
      </c>
      <c r="R3287" s="16">
        <v>45829</v>
      </c>
      <c r="S3287">
        <v>25</v>
      </c>
      <c r="T3287" t="s">
        <v>1813</v>
      </c>
      <c r="U3287" s="16">
        <v>45809</v>
      </c>
      <c r="V3287" s="16">
        <v>45828</v>
      </c>
      <c r="Y3287" s="16">
        <v>45828</v>
      </c>
      <c r="AB3287" t="s">
        <v>1055</v>
      </c>
    </row>
    <row r="3288" spans="1:28" x14ac:dyDescent="0.35">
      <c r="A3288" t="s">
        <v>2241</v>
      </c>
      <c r="B3288" t="s">
        <v>2242</v>
      </c>
      <c r="C3288" t="s">
        <v>115</v>
      </c>
      <c r="D3288" t="s">
        <v>114</v>
      </c>
      <c r="E3288" s="16">
        <v>45826</v>
      </c>
      <c r="F3288">
        <v>4001971520</v>
      </c>
      <c r="G3288" t="s">
        <v>1927</v>
      </c>
      <c r="H3288" t="s">
        <v>6629</v>
      </c>
      <c r="I3288" t="s">
        <v>1825</v>
      </c>
      <c r="J3288">
        <v>2934484</v>
      </c>
      <c r="K3288">
        <v>6476480</v>
      </c>
      <c r="M3288">
        <v>4</v>
      </c>
      <c r="N3288">
        <v>5.58</v>
      </c>
      <c r="O3288">
        <v>22.32</v>
      </c>
      <c r="P3288" t="s">
        <v>1811</v>
      </c>
      <c r="Q3288" t="s">
        <v>1812</v>
      </c>
      <c r="R3288" s="16">
        <v>45829</v>
      </c>
      <c r="S3288">
        <v>25</v>
      </c>
      <c r="T3288" t="s">
        <v>1813</v>
      </c>
      <c r="U3288" s="16">
        <v>45809</v>
      </c>
      <c r="V3288" s="16">
        <v>45828</v>
      </c>
      <c r="Y3288" s="16">
        <v>45828</v>
      </c>
      <c r="AB3288" t="s">
        <v>1055</v>
      </c>
    </row>
    <row r="3289" spans="1:28" x14ac:dyDescent="0.35">
      <c r="A3289" t="s">
        <v>2241</v>
      </c>
      <c r="B3289" t="s">
        <v>2242</v>
      </c>
      <c r="C3289" t="s">
        <v>115</v>
      </c>
      <c r="D3289" t="s">
        <v>114</v>
      </c>
      <c r="E3289" s="16">
        <v>45826</v>
      </c>
      <c r="F3289">
        <v>4001971520</v>
      </c>
      <c r="G3289" t="s">
        <v>1927</v>
      </c>
      <c r="H3289" t="s">
        <v>6630</v>
      </c>
      <c r="I3289" t="s">
        <v>1825</v>
      </c>
      <c r="J3289">
        <v>2934484</v>
      </c>
      <c r="K3289">
        <v>6476480</v>
      </c>
      <c r="M3289">
        <v>4</v>
      </c>
      <c r="N3289">
        <v>3.84</v>
      </c>
      <c r="O3289">
        <v>15.36</v>
      </c>
      <c r="P3289" t="s">
        <v>1811</v>
      </c>
      <c r="Q3289" t="s">
        <v>1812</v>
      </c>
      <c r="R3289" s="16">
        <v>45829</v>
      </c>
      <c r="S3289">
        <v>25</v>
      </c>
      <c r="T3289" t="s">
        <v>1813</v>
      </c>
      <c r="U3289" s="16">
        <v>45809</v>
      </c>
      <c r="V3289" s="16">
        <v>45828</v>
      </c>
      <c r="Y3289" s="16">
        <v>45828</v>
      </c>
      <c r="AB3289" t="s">
        <v>1055</v>
      </c>
    </row>
    <row r="3290" spans="1:28" x14ac:dyDescent="0.35">
      <c r="A3290" t="s">
        <v>2241</v>
      </c>
      <c r="B3290" t="s">
        <v>2242</v>
      </c>
      <c r="C3290" t="s">
        <v>115</v>
      </c>
      <c r="D3290" t="s">
        <v>114</v>
      </c>
      <c r="E3290" s="16">
        <v>45826</v>
      </c>
      <c r="F3290">
        <v>4001971520</v>
      </c>
      <c r="G3290" t="s">
        <v>1927</v>
      </c>
      <c r="H3290" t="s">
        <v>4570</v>
      </c>
      <c r="I3290" t="s">
        <v>1810</v>
      </c>
      <c r="J3290">
        <v>2934484</v>
      </c>
      <c r="K3290">
        <v>6476480</v>
      </c>
      <c r="M3290">
        <v>8</v>
      </c>
      <c r="N3290">
        <v>1.52</v>
      </c>
      <c r="O3290">
        <v>12.16</v>
      </c>
      <c r="P3290" t="s">
        <v>1811</v>
      </c>
      <c r="Q3290" t="s">
        <v>1812</v>
      </c>
      <c r="R3290" s="16">
        <v>45829</v>
      </c>
      <c r="S3290">
        <v>25</v>
      </c>
      <c r="T3290" t="s">
        <v>1813</v>
      </c>
      <c r="U3290" s="16">
        <v>45809</v>
      </c>
      <c r="V3290" s="16">
        <v>45828</v>
      </c>
      <c r="Y3290" s="16">
        <v>45828</v>
      </c>
      <c r="AB3290" t="s">
        <v>1055</v>
      </c>
    </row>
    <row r="3291" spans="1:28" x14ac:dyDescent="0.35">
      <c r="A3291" t="s">
        <v>2241</v>
      </c>
      <c r="B3291" t="s">
        <v>2242</v>
      </c>
      <c r="C3291" t="s">
        <v>115</v>
      </c>
      <c r="D3291" t="s">
        <v>114</v>
      </c>
      <c r="E3291" s="16">
        <v>45826</v>
      </c>
      <c r="F3291">
        <v>4001971520</v>
      </c>
      <c r="G3291" t="s">
        <v>1927</v>
      </c>
      <c r="H3291" t="s">
        <v>1821</v>
      </c>
      <c r="I3291" t="s">
        <v>1822</v>
      </c>
      <c r="J3291">
        <v>2934484</v>
      </c>
      <c r="K3291">
        <v>6476480</v>
      </c>
      <c r="M3291">
        <v>8</v>
      </c>
      <c r="N3291">
        <v>1.05</v>
      </c>
      <c r="O3291">
        <v>8.4</v>
      </c>
      <c r="P3291" t="s">
        <v>1811</v>
      </c>
      <c r="Q3291" t="s">
        <v>1812</v>
      </c>
      <c r="R3291" s="16">
        <v>45829</v>
      </c>
      <c r="S3291">
        <v>25</v>
      </c>
      <c r="T3291" t="s">
        <v>1813</v>
      </c>
      <c r="U3291" s="16">
        <v>45809</v>
      </c>
      <c r="V3291" s="16">
        <v>45828</v>
      </c>
      <c r="Y3291" s="16">
        <v>45828</v>
      </c>
      <c r="AB3291" t="s">
        <v>1055</v>
      </c>
    </row>
    <row r="3292" spans="1:28" x14ac:dyDescent="0.35">
      <c r="A3292" t="s">
        <v>2035</v>
      </c>
      <c r="B3292" t="s">
        <v>2036</v>
      </c>
      <c r="C3292" t="s">
        <v>115</v>
      </c>
      <c r="D3292" t="s">
        <v>114</v>
      </c>
      <c r="E3292" s="16">
        <v>45826</v>
      </c>
      <c r="F3292">
        <v>4001971536</v>
      </c>
      <c r="G3292" t="s">
        <v>1927</v>
      </c>
      <c r="H3292" t="s">
        <v>6631</v>
      </c>
      <c r="I3292" t="s">
        <v>1852</v>
      </c>
      <c r="J3292">
        <v>2934533</v>
      </c>
      <c r="K3292">
        <v>6476528</v>
      </c>
      <c r="M3292">
        <v>1</v>
      </c>
      <c r="N3292">
        <v>52.35</v>
      </c>
      <c r="O3292">
        <v>52.35</v>
      </c>
      <c r="P3292" t="s">
        <v>1811</v>
      </c>
      <c r="Q3292" t="s">
        <v>1812</v>
      </c>
      <c r="R3292" s="16">
        <v>45829</v>
      </c>
      <c r="S3292">
        <v>25</v>
      </c>
      <c r="T3292" t="s">
        <v>1813</v>
      </c>
      <c r="U3292" s="16">
        <v>45809</v>
      </c>
      <c r="V3292" s="16">
        <v>45828</v>
      </c>
      <c r="Y3292" s="16">
        <v>45828</v>
      </c>
      <c r="AB3292" t="s">
        <v>1052</v>
      </c>
    </row>
    <row r="3293" spans="1:28" x14ac:dyDescent="0.35">
      <c r="A3293" t="s">
        <v>2035</v>
      </c>
      <c r="B3293" t="s">
        <v>2036</v>
      </c>
      <c r="C3293" t="s">
        <v>115</v>
      </c>
      <c r="D3293" t="s">
        <v>114</v>
      </c>
      <c r="E3293" s="16">
        <v>45826</v>
      </c>
      <c r="F3293">
        <v>4001971536</v>
      </c>
      <c r="G3293" t="s">
        <v>1927</v>
      </c>
      <c r="H3293" t="s">
        <v>6632</v>
      </c>
      <c r="I3293" t="s">
        <v>6633</v>
      </c>
      <c r="J3293">
        <v>2934533</v>
      </c>
      <c r="K3293">
        <v>6476528</v>
      </c>
      <c r="M3293">
        <v>1</v>
      </c>
      <c r="N3293">
        <v>52.34</v>
      </c>
      <c r="O3293">
        <v>52.34</v>
      </c>
      <c r="P3293" t="s">
        <v>1811</v>
      </c>
      <c r="Q3293" t="s">
        <v>1812</v>
      </c>
      <c r="R3293" s="16">
        <v>45829</v>
      </c>
      <c r="S3293">
        <v>25</v>
      </c>
      <c r="T3293" t="s">
        <v>1813</v>
      </c>
      <c r="U3293" s="16">
        <v>45809</v>
      </c>
      <c r="V3293" s="16">
        <v>45828</v>
      </c>
      <c r="Y3293" s="16">
        <v>45828</v>
      </c>
      <c r="AB3293" t="s">
        <v>1052</v>
      </c>
    </row>
    <row r="3294" spans="1:28" x14ac:dyDescent="0.35">
      <c r="A3294" t="s">
        <v>2035</v>
      </c>
      <c r="B3294" t="s">
        <v>2036</v>
      </c>
      <c r="C3294" t="s">
        <v>115</v>
      </c>
      <c r="D3294" t="s">
        <v>114</v>
      </c>
      <c r="E3294" s="16">
        <v>45826</v>
      </c>
      <c r="F3294">
        <v>4001971536</v>
      </c>
      <c r="G3294" t="s">
        <v>1927</v>
      </c>
      <c r="H3294" t="s">
        <v>6634</v>
      </c>
      <c r="I3294" t="s">
        <v>2093</v>
      </c>
      <c r="J3294">
        <v>2934533</v>
      </c>
      <c r="K3294">
        <v>6476528</v>
      </c>
      <c r="M3294">
        <v>1</v>
      </c>
      <c r="N3294">
        <v>34.53</v>
      </c>
      <c r="O3294">
        <v>34.53</v>
      </c>
      <c r="P3294" t="s">
        <v>1811</v>
      </c>
      <c r="Q3294" t="s">
        <v>1812</v>
      </c>
      <c r="R3294" s="16">
        <v>45829</v>
      </c>
      <c r="S3294">
        <v>25</v>
      </c>
      <c r="T3294" t="s">
        <v>1813</v>
      </c>
      <c r="U3294" s="16">
        <v>45809</v>
      </c>
      <c r="V3294" s="16">
        <v>45828</v>
      </c>
      <c r="Y3294" s="16">
        <v>45828</v>
      </c>
      <c r="AB3294" t="s">
        <v>1052</v>
      </c>
    </row>
    <row r="3295" spans="1:28" x14ac:dyDescent="0.35">
      <c r="A3295" t="s">
        <v>3156</v>
      </c>
      <c r="B3295" t="s">
        <v>6635</v>
      </c>
      <c r="C3295" t="s">
        <v>115</v>
      </c>
      <c r="D3295" t="s">
        <v>114</v>
      </c>
      <c r="E3295" s="16">
        <v>45828</v>
      </c>
      <c r="F3295">
        <v>4001975018</v>
      </c>
      <c r="G3295" t="s">
        <v>1927</v>
      </c>
      <c r="H3295" t="s">
        <v>3998</v>
      </c>
      <c r="I3295" t="s">
        <v>1814</v>
      </c>
      <c r="J3295">
        <v>3117302</v>
      </c>
      <c r="K3295">
        <v>6612490</v>
      </c>
      <c r="M3295">
        <v>1</v>
      </c>
      <c r="N3295">
        <v>22.52</v>
      </c>
      <c r="O3295">
        <v>22.52</v>
      </c>
      <c r="P3295" t="s">
        <v>1811</v>
      </c>
      <c r="Q3295" t="s">
        <v>1812</v>
      </c>
      <c r="R3295" s="16">
        <v>45831</v>
      </c>
      <c r="S3295">
        <v>15</v>
      </c>
      <c r="T3295" t="s">
        <v>1813</v>
      </c>
      <c r="U3295" s="16">
        <v>45839</v>
      </c>
      <c r="V3295" s="16">
        <v>45839</v>
      </c>
      <c r="Y3295" s="16">
        <v>45839</v>
      </c>
      <c r="AB3295" t="s">
        <v>6070</v>
      </c>
    </row>
    <row r="3296" spans="1:28" x14ac:dyDescent="0.35">
      <c r="A3296" t="s">
        <v>3156</v>
      </c>
      <c r="B3296" t="s">
        <v>6635</v>
      </c>
      <c r="C3296" t="s">
        <v>115</v>
      </c>
      <c r="D3296" t="s">
        <v>114</v>
      </c>
      <c r="E3296" s="16">
        <v>45828</v>
      </c>
      <c r="F3296">
        <v>4001975018</v>
      </c>
      <c r="G3296" t="s">
        <v>1927</v>
      </c>
      <c r="H3296" t="s">
        <v>3999</v>
      </c>
      <c r="I3296" t="s">
        <v>4000</v>
      </c>
      <c r="J3296">
        <v>3117302</v>
      </c>
      <c r="K3296">
        <v>6612490</v>
      </c>
      <c r="M3296">
        <v>1</v>
      </c>
      <c r="N3296">
        <v>102.41</v>
      </c>
      <c r="O3296">
        <v>102.41</v>
      </c>
      <c r="P3296" t="s">
        <v>1811</v>
      </c>
      <c r="Q3296" t="s">
        <v>1812</v>
      </c>
      <c r="R3296" s="16">
        <v>45831</v>
      </c>
      <c r="S3296">
        <v>15</v>
      </c>
      <c r="T3296" t="s">
        <v>1813</v>
      </c>
      <c r="U3296" s="16">
        <v>45839</v>
      </c>
      <c r="V3296" s="16">
        <v>45839</v>
      </c>
      <c r="Y3296" s="16">
        <v>45839</v>
      </c>
      <c r="AB3296" t="s">
        <v>6070</v>
      </c>
    </row>
    <row r="3297" spans="1:28" x14ac:dyDescent="0.35">
      <c r="A3297" t="s">
        <v>3156</v>
      </c>
      <c r="B3297" t="s">
        <v>6635</v>
      </c>
      <c r="C3297" t="s">
        <v>115</v>
      </c>
      <c r="D3297" t="s">
        <v>114</v>
      </c>
      <c r="E3297" s="16">
        <v>45828</v>
      </c>
      <c r="F3297">
        <v>4001975018</v>
      </c>
      <c r="G3297" t="s">
        <v>1927</v>
      </c>
      <c r="H3297" t="s">
        <v>4001</v>
      </c>
      <c r="I3297" t="s">
        <v>1825</v>
      </c>
      <c r="J3297">
        <v>3117302</v>
      </c>
      <c r="K3297">
        <v>6612490</v>
      </c>
      <c r="M3297">
        <v>2</v>
      </c>
      <c r="N3297">
        <v>12.65</v>
      </c>
      <c r="O3297">
        <v>25.3</v>
      </c>
      <c r="P3297" t="s">
        <v>1811</v>
      </c>
      <c r="Q3297" t="s">
        <v>1812</v>
      </c>
      <c r="R3297" s="16">
        <v>45831</v>
      </c>
      <c r="S3297">
        <v>15</v>
      </c>
      <c r="T3297" t="s">
        <v>1813</v>
      </c>
      <c r="U3297" s="16">
        <v>45839</v>
      </c>
      <c r="V3297" s="16">
        <v>45839</v>
      </c>
      <c r="Y3297" s="16">
        <v>45839</v>
      </c>
      <c r="AB3297" t="s">
        <v>6070</v>
      </c>
    </row>
    <row r="3298" spans="1:28" x14ac:dyDescent="0.35">
      <c r="A3298" t="s">
        <v>3156</v>
      </c>
      <c r="B3298" t="s">
        <v>6635</v>
      </c>
      <c r="C3298" t="s">
        <v>115</v>
      </c>
      <c r="D3298" t="s">
        <v>114</v>
      </c>
      <c r="E3298" s="16">
        <v>45828</v>
      </c>
      <c r="F3298">
        <v>4001975018</v>
      </c>
      <c r="G3298" t="s">
        <v>1927</v>
      </c>
      <c r="H3298" t="s">
        <v>1942</v>
      </c>
      <c r="I3298" t="s">
        <v>1822</v>
      </c>
      <c r="J3298">
        <v>3117302</v>
      </c>
      <c r="K3298">
        <v>6612490</v>
      </c>
      <c r="M3298">
        <v>2</v>
      </c>
      <c r="N3298">
        <v>1.41</v>
      </c>
      <c r="O3298">
        <v>2.82</v>
      </c>
      <c r="P3298" t="s">
        <v>1811</v>
      </c>
      <c r="Q3298" t="s">
        <v>1812</v>
      </c>
      <c r="R3298" s="16">
        <v>45831</v>
      </c>
      <c r="S3298">
        <v>15</v>
      </c>
      <c r="T3298" t="s">
        <v>1813</v>
      </c>
      <c r="U3298" s="16">
        <v>45839</v>
      </c>
      <c r="V3298" s="16">
        <v>45839</v>
      </c>
      <c r="Y3298" s="16">
        <v>45839</v>
      </c>
      <c r="AB3298" t="s">
        <v>6070</v>
      </c>
    </row>
    <row r="3299" spans="1:28" x14ac:dyDescent="0.35">
      <c r="A3299" t="s">
        <v>2834</v>
      </c>
      <c r="B3299" t="s">
        <v>2835</v>
      </c>
      <c r="C3299" t="s">
        <v>115</v>
      </c>
      <c r="D3299" t="s">
        <v>114</v>
      </c>
      <c r="E3299" s="16">
        <v>45828</v>
      </c>
      <c r="F3299">
        <v>4001975021</v>
      </c>
      <c r="G3299" t="s">
        <v>1927</v>
      </c>
      <c r="H3299" t="s">
        <v>6636</v>
      </c>
      <c r="I3299" t="s">
        <v>1819</v>
      </c>
      <c r="J3299">
        <v>3117362</v>
      </c>
      <c r="K3299">
        <v>6612548</v>
      </c>
      <c r="M3299">
        <v>1</v>
      </c>
      <c r="N3299">
        <v>3.69</v>
      </c>
      <c r="O3299">
        <v>3.69</v>
      </c>
      <c r="P3299" t="s">
        <v>1811</v>
      </c>
      <c r="Q3299" t="s">
        <v>1812</v>
      </c>
      <c r="R3299" s="16">
        <v>45831</v>
      </c>
      <c r="S3299">
        <v>15</v>
      </c>
      <c r="T3299" t="s">
        <v>1813</v>
      </c>
      <c r="U3299" s="16">
        <v>45839</v>
      </c>
      <c r="V3299" s="16">
        <v>45839</v>
      </c>
      <c r="Y3299" s="16">
        <v>45839</v>
      </c>
      <c r="AB3299" t="s">
        <v>6061</v>
      </c>
    </row>
    <row r="3300" spans="1:28" x14ac:dyDescent="0.35">
      <c r="A3300" t="s">
        <v>2834</v>
      </c>
      <c r="B3300" t="s">
        <v>2835</v>
      </c>
      <c r="C3300" t="s">
        <v>115</v>
      </c>
      <c r="D3300" t="s">
        <v>114</v>
      </c>
      <c r="E3300" s="16">
        <v>45828</v>
      </c>
      <c r="F3300">
        <v>4001975021</v>
      </c>
      <c r="G3300" t="s">
        <v>1927</v>
      </c>
      <c r="H3300" t="s">
        <v>6637</v>
      </c>
      <c r="I3300" t="s">
        <v>1936</v>
      </c>
      <c r="J3300">
        <v>3117362</v>
      </c>
      <c r="K3300">
        <v>6612548</v>
      </c>
      <c r="M3300">
        <v>1</v>
      </c>
      <c r="N3300">
        <v>12.16</v>
      </c>
      <c r="O3300">
        <v>12.16</v>
      </c>
      <c r="P3300" t="s">
        <v>1811</v>
      </c>
      <c r="Q3300" t="s">
        <v>1812</v>
      </c>
      <c r="R3300" s="16">
        <v>45831</v>
      </c>
      <c r="S3300">
        <v>15</v>
      </c>
      <c r="T3300" t="s">
        <v>1813</v>
      </c>
      <c r="U3300" s="16">
        <v>45839</v>
      </c>
      <c r="V3300" s="16">
        <v>45839</v>
      </c>
      <c r="Y3300" s="16">
        <v>45839</v>
      </c>
      <c r="AB3300" t="s">
        <v>6061</v>
      </c>
    </row>
    <row r="3301" spans="1:28" x14ac:dyDescent="0.35">
      <c r="A3301" t="s">
        <v>2834</v>
      </c>
      <c r="B3301" t="s">
        <v>2835</v>
      </c>
      <c r="C3301" t="s">
        <v>115</v>
      </c>
      <c r="D3301" t="s">
        <v>114</v>
      </c>
      <c r="E3301" s="16">
        <v>45828</v>
      </c>
      <c r="F3301">
        <v>4001975021</v>
      </c>
      <c r="G3301" t="s">
        <v>1927</v>
      </c>
      <c r="H3301" t="s">
        <v>6638</v>
      </c>
      <c r="I3301" t="s">
        <v>1823</v>
      </c>
      <c r="J3301">
        <v>3117362</v>
      </c>
      <c r="K3301">
        <v>6612548</v>
      </c>
      <c r="M3301">
        <v>1</v>
      </c>
      <c r="N3301">
        <v>27.8</v>
      </c>
      <c r="O3301">
        <v>27.8</v>
      </c>
      <c r="P3301" t="s">
        <v>1811</v>
      </c>
      <c r="Q3301" t="s">
        <v>1812</v>
      </c>
      <c r="R3301" s="16">
        <v>45831</v>
      </c>
      <c r="S3301">
        <v>15</v>
      </c>
      <c r="T3301" t="s">
        <v>1813</v>
      </c>
      <c r="U3301" s="16">
        <v>45839</v>
      </c>
      <c r="V3301" s="16">
        <v>45839</v>
      </c>
      <c r="Y3301" s="16">
        <v>45839</v>
      </c>
      <c r="AB3301" t="s">
        <v>6061</v>
      </c>
    </row>
    <row r="3302" spans="1:28" x14ac:dyDescent="0.35">
      <c r="A3302" t="s">
        <v>2617</v>
      </c>
      <c r="B3302" t="s">
        <v>2618</v>
      </c>
      <c r="C3302" t="s">
        <v>115</v>
      </c>
      <c r="D3302" t="s">
        <v>114</v>
      </c>
      <c r="E3302" s="16">
        <v>45828</v>
      </c>
      <c r="F3302">
        <v>4001975027</v>
      </c>
      <c r="G3302" t="s">
        <v>1927</v>
      </c>
      <c r="H3302" t="s">
        <v>3992</v>
      </c>
      <c r="I3302" t="s">
        <v>1819</v>
      </c>
      <c r="J3302">
        <v>3117644</v>
      </c>
      <c r="K3302">
        <v>6612712</v>
      </c>
      <c r="M3302">
        <v>1</v>
      </c>
      <c r="N3302">
        <v>4.8499999999999996</v>
      </c>
      <c r="O3302">
        <v>4.8499999999999996</v>
      </c>
      <c r="P3302" t="s">
        <v>1811</v>
      </c>
      <c r="Q3302" t="s">
        <v>1812</v>
      </c>
      <c r="R3302" s="16">
        <v>45831</v>
      </c>
      <c r="S3302">
        <v>15</v>
      </c>
      <c r="T3302" t="s">
        <v>1813</v>
      </c>
      <c r="U3302" s="16">
        <v>45839</v>
      </c>
      <c r="V3302" s="16">
        <v>45839</v>
      </c>
      <c r="Y3302" s="16">
        <v>45839</v>
      </c>
      <c r="AB3302" t="s">
        <v>6215</v>
      </c>
    </row>
    <row r="3303" spans="1:28" x14ac:dyDescent="0.35">
      <c r="A3303" t="s">
        <v>2617</v>
      </c>
      <c r="B3303" t="s">
        <v>2618</v>
      </c>
      <c r="C3303" t="s">
        <v>115</v>
      </c>
      <c r="D3303" t="s">
        <v>114</v>
      </c>
      <c r="E3303" s="16">
        <v>45828</v>
      </c>
      <c r="F3303">
        <v>4001975027</v>
      </c>
      <c r="G3303" t="s">
        <v>1927</v>
      </c>
      <c r="H3303" t="s">
        <v>6639</v>
      </c>
      <c r="I3303" t="s">
        <v>6640</v>
      </c>
      <c r="J3303">
        <v>3117644</v>
      </c>
      <c r="K3303">
        <v>6612712</v>
      </c>
      <c r="M3303">
        <v>1</v>
      </c>
      <c r="N3303">
        <v>267.05</v>
      </c>
      <c r="O3303">
        <v>267.05</v>
      </c>
      <c r="P3303" t="s">
        <v>1811</v>
      </c>
      <c r="Q3303" t="s">
        <v>1812</v>
      </c>
      <c r="R3303" s="16">
        <v>45831</v>
      </c>
      <c r="S3303">
        <v>15</v>
      </c>
      <c r="T3303" t="s">
        <v>1813</v>
      </c>
      <c r="U3303" s="16">
        <v>45839</v>
      </c>
      <c r="V3303" s="16">
        <v>45839</v>
      </c>
      <c r="Y3303" s="16">
        <v>45839</v>
      </c>
      <c r="AB3303" t="s">
        <v>6215</v>
      </c>
    </row>
    <row r="3304" spans="1:28" x14ac:dyDescent="0.35">
      <c r="A3304" t="s">
        <v>2617</v>
      </c>
      <c r="B3304" t="s">
        <v>2618</v>
      </c>
      <c r="C3304" t="s">
        <v>115</v>
      </c>
      <c r="D3304" t="s">
        <v>114</v>
      </c>
      <c r="E3304" s="16">
        <v>45828</v>
      </c>
      <c r="F3304">
        <v>4001975027</v>
      </c>
      <c r="G3304" t="s">
        <v>1927</v>
      </c>
      <c r="H3304" t="s">
        <v>6641</v>
      </c>
      <c r="I3304" t="s">
        <v>1819</v>
      </c>
      <c r="J3304">
        <v>3117644</v>
      </c>
      <c r="K3304">
        <v>6612712</v>
      </c>
      <c r="M3304">
        <v>1</v>
      </c>
      <c r="N3304">
        <v>2.94</v>
      </c>
      <c r="O3304">
        <v>2.94</v>
      </c>
      <c r="P3304" t="s">
        <v>1811</v>
      </c>
      <c r="Q3304" t="s">
        <v>1812</v>
      </c>
      <c r="R3304" s="16">
        <v>45831</v>
      </c>
      <c r="S3304">
        <v>15</v>
      </c>
      <c r="T3304" t="s">
        <v>1813</v>
      </c>
      <c r="U3304" s="16">
        <v>45839</v>
      </c>
      <c r="V3304" s="16">
        <v>45839</v>
      </c>
      <c r="Y3304" s="16">
        <v>45839</v>
      </c>
      <c r="AB3304" t="s">
        <v>6215</v>
      </c>
    </row>
    <row r="3305" spans="1:28" x14ac:dyDescent="0.35">
      <c r="A3305" t="s">
        <v>2617</v>
      </c>
      <c r="B3305" t="s">
        <v>2618</v>
      </c>
      <c r="C3305" t="s">
        <v>115</v>
      </c>
      <c r="D3305" t="s">
        <v>114</v>
      </c>
      <c r="E3305" s="16">
        <v>45828</v>
      </c>
      <c r="F3305">
        <v>4001975027</v>
      </c>
      <c r="G3305" t="s">
        <v>1927</v>
      </c>
      <c r="H3305" t="s">
        <v>6642</v>
      </c>
      <c r="I3305" t="s">
        <v>6643</v>
      </c>
      <c r="J3305">
        <v>3117644</v>
      </c>
      <c r="K3305">
        <v>6612712</v>
      </c>
      <c r="M3305">
        <v>1</v>
      </c>
      <c r="N3305">
        <v>242.56</v>
      </c>
      <c r="O3305">
        <v>242.56</v>
      </c>
      <c r="P3305" t="s">
        <v>1811</v>
      </c>
      <c r="Q3305" t="s">
        <v>1812</v>
      </c>
      <c r="R3305" s="16">
        <v>45831</v>
      </c>
      <c r="S3305">
        <v>15</v>
      </c>
      <c r="T3305" t="s">
        <v>1813</v>
      </c>
      <c r="U3305" s="16">
        <v>45839</v>
      </c>
      <c r="V3305" s="16">
        <v>45839</v>
      </c>
      <c r="Y3305" s="16">
        <v>45839</v>
      </c>
      <c r="AB3305" t="s">
        <v>6215</v>
      </c>
    </row>
    <row r="3306" spans="1:28" x14ac:dyDescent="0.35">
      <c r="A3306" t="s">
        <v>2617</v>
      </c>
      <c r="B3306" t="s">
        <v>2618</v>
      </c>
      <c r="C3306" t="s">
        <v>115</v>
      </c>
      <c r="D3306" t="s">
        <v>114</v>
      </c>
      <c r="E3306" s="16">
        <v>45828</v>
      </c>
      <c r="F3306">
        <v>4001975027</v>
      </c>
      <c r="G3306" t="s">
        <v>1927</v>
      </c>
      <c r="H3306" t="s">
        <v>6644</v>
      </c>
      <c r="I3306" t="s">
        <v>1998</v>
      </c>
      <c r="J3306">
        <v>3117644</v>
      </c>
      <c r="K3306">
        <v>6612712</v>
      </c>
      <c r="M3306">
        <v>1</v>
      </c>
      <c r="N3306">
        <v>53.71</v>
      </c>
      <c r="O3306">
        <v>53.71</v>
      </c>
      <c r="P3306" t="s">
        <v>1811</v>
      </c>
      <c r="Q3306" t="s">
        <v>1812</v>
      </c>
      <c r="R3306" s="16">
        <v>45831</v>
      </c>
      <c r="S3306">
        <v>15</v>
      </c>
      <c r="T3306" t="s">
        <v>1813</v>
      </c>
      <c r="U3306" s="16">
        <v>45839</v>
      </c>
      <c r="V3306" s="16">
        <v>45839</v>
      </c>
      <c r="Y3306" s="16">
        <v>45839</v>
      </c>
      <c r="AB3306" t="s">
        <v>6215</v>
      </c>
    </row>
    <row r="3307" spans="1:28" x14ac:dyDescent="0.35">
      <c r="A3307" t="s">
        <v>2617</v>
      </c>
      <c r="B3307" t="s">
        <v>2618</v>
      </c>
      <c r="C3307" t="s">
        <v>115</v>
      </c>
      <c r="D3307" t="s">
        <v>114</v>
      </c>
      <c r="E3307" s="16">
        <v>45828</v>
      </c>
      <c r="F3307">
        <v>4001975027</v>
      </c>
      <c r="G3307" t="s">
        <v>1927</v>
      </c>
      <c r="H3307" t="s">
        <v>3993</v>
      </c>
      <c r="I3307" t="s">
        <v>1819</v>
      </c>
      <c r="J3307">
        <v>3117644</v>
      </c>
      <c r="K3307">
        <v>6612712</v>
      </c>
      <c r="M3307">
        <v>1</v>
      </c>
      <c r="N3307">
        <v>20.21</v>
      </c>
      <c r="O3307">
        <v>20.21</v>
      </c>
      <c r="P3307" t="s">
        <v>1811</v>
      </c>
      <c r="Q3307" t="s">
        <v>1812</v>
      </c>
      <c r="R3307" s="16">
        <v>45831</v>
      </c>
      <c r="S3307">
        <v>15</v>
      </c>
      <c r="T3307" t="s">
        <v>1813</v>
      </c>
      <c r="U3307" s="16">
        <v>45839</v>
      </c>
      <c r="V3307" s="16">
        <v>45839</v>
      </c>
      <c r="Y3307" s="16">
        <v>45839</v>
      </c>
      <c r="AB3307" t="s">
        <v>6215</v>
      </c>
    </row>
    <row r="3308" spans="1:28" x14ac:dyDescent="0.35">
      <c r="A3308" t="s">
        <v>3156</v>
      </c>
      <c r="B3308" t="s">
        <v>6635</v>
      </c>
      <c r="C3308" t="s">
        <v>115</v>
      </c>
      <c r="D3308" t="s">
        <v>114</v>
      </c>
      <c r="E3308" s="16">
        <v>45831</v>
      </c>
      <c r="F3308">
        <v>4001977419</v>
      </c>
      <c r="G3308" t="s">
        <v>1927</v>
      </c>
      <c r="H3308" t="s">
        <v>5871</v>
      </c>
      <c r="I3308" t="s">
        <v>1961</v>
      </c>
      <c r="J3308">
        <v>3117320</v>
      </c>
      <c r="K3308">
        <v>6612546</v>
      </c>
      <c r="M3308">
        <v>4</v>
      </c>
      <c r="N3308">
        <v>11.32</v>
      </c>
      <c r="O3308">
        <v>45.28</v>
      </c>
      <c r="P3308" t="s">
        <v>1811</v>
      </c>
      <c r="Q3308" t="s">
        <v>1812</v>
      </c>
      <c r="R3308" s="16">
        <v>45831</v>
      </c>
      <c r="S3308">
        <v>15</v>
      </c>
      <c r="T3308" t="s">
        <v>1813</v>
      </c>
      <c r="U3308" s="16">
        <v>45839</v>
      </c>
      <c r="V3308" s="16">
        <v>45839</v>
      </c>
      <c r="Y3308" s="16">
        <v>45839</v>
      </c>
      <c r="AB3308" t="s">
        <v>6063</v>
      </c>
    </row>
    <row r="3309" spans="1:28" x14ac:dyDescent="0.35">
      <c r="A3309" t="s">
        <v>3156</v>
      </c>
      <c r="B3309" t="s">
        <v>6635</v>
      </c>
      <c r="C3309" t="s">
        <v>115</v>
      </c>
      <c r="D3309" t="s">
        <v>114</v>
      </c>
      <c r="E3309" s="16">
        <v>45831</v>
      </c>
      <c r="F3309">
        <v>4001977419</v>
      </c>
      <c r="G3309" t="s">
        <v>1927</v>
      </c>
      <c r="H3309" t="s">
        <v>2675</v>
      </c>
      <c r="I3309" t="s">
        <v>1826</v>
      </c>
      <c r="J3309">
        <v>3117320</v>
      </c>
      <c r="K3309">
        <v>6612546</v>
      </c>
      <c r="M3309">
        <v>1</v>
      </c>
      <c r="N3309">
        <v>6.6</v>
      </c>
      <c r="O3309">
        <v>6.6</v>
      </c>
      <c r="P3309" t="s">
        <v>1811</v>
      </c>
      <c r="Q3309" t="s">
        <v>1812</v>
      </c>
      <c r="R3309" s="16">
        <v>45831</v>
      </c>
      <c r="S3309">
        <v>15</v>
      </c>
      <c r="T3309" t="s">
        <v>1813</v>
      </c>
      <c r="U3309" s="16">
        <v>45839</v>
      </c>
      <c r="V3309" s="16">
        <v>45839</v>
      </c>
      <c r="Y3309" s="16">
        <v>45839</v>
      </c>
      <c r="AB3309" t="s">
        <v>6063</v>
      </c>
    </row>
    <row r="3310" spans="1:28" x14ac:dyDescent="0.35">
      <c r="A3310" t="s">
        <v>3156</v>
      </c>
      <c r="B3310" t="s">
        <v>6635</v>
      </c>
      <c r="C3310" t="s">
        <v>115</v>
      </c>
      <c r="D3310" t="s">
        <v>114</v>
      </c>
      <c r="E3310" s="16">
        <v>45831</v>
      </c>
      <c r="F3310">
        <v>4001977419</v>
      </c>
      <c r="G3310" t="s">
        <v>1927</v>
      </c>
      <c r="H3310" t="s">
        <v>5834</v>
      </c>
      <c r="I3310" t="s">
        <v>1826</v>
      </c>
      <c r="J3310">
        <v>3117320</v>
      </c>
      <c r="K3310">
        <v>6612546</v>
      </c>
      <c r="M3310">
        <v>1</v>
      </c>
      <c r="N3310">
        <v>3.81</v>
      </c>
      <c r="O3310">
        <v>3.81</v>
      </c>
      <c r="P3310" t="s">
        <v>1811</v>
      </c>
      <c r="Q3310" t="s">
        <v>1812</v>
      </c>
      <c r="R3310" s="16">
        <v>45831</v>
      </c>
      <c r="S3310">
        <v>15</v>
      </c>
      <c r="T3310" t="s">
        <v>1813</v>
      </c>
      <c r="U3310" s="16">
        <v>45839</v>
      </c>
      <c r="V3310" s="16">
        <v>45839</v>
      </c>
      <c r="Y3310" s="16">
        <v>45839</v>
      </c>
      <c r="AB3310" t="s">
        <v>6063</v>
      </c>
    </row>
    <row r="3311" spans="1:28" x14ac:dyDescent="0.35">
      <c r="A3311" t="s">
        <v>3156</v>
      </c>
      <c r="B3311" t="s">
        <v>6635</v>
      </c>
      <c r="C3311" t="s">
        <v>115</v>
      </c>
      <c r="D3311" t="s">
        <v>114</v>
      </c>
      <c r="E3311" s="16">
        <v>45831</v>
      </c>
      <c r="F3311">
        <v>4001977419</v>
      </c>
      <c r="G3311" t="s">
        <v>1927</v>
      </c>
      <c r="H3311" t="s">
        <v>2165</v>
      </c>
      <c r="I3311" t="s">
        <v>1936</v>
      </c>
      <c r="J3311">
        <v>3117320</v>
      </c>
      <c r="K3311">
        <v>6612546</v>
      </c>
      <c r="M3311">
        <v>1</v>
      </c>
      <c r="N3311">
        <v>28.88</v>
      </c>
      <c r="O3311">
        <v>28.88</v>
      </c>
      <c r="P3311" t="s">
        <v>1811</v>
      </c>
      <c r="Q3311" t="s">
        <v>1812</v>
      </c>
      <c r="R3311" s="16">
        <v>45831</v>
      </c>
      <c r="S3311">
        <v>15</v>
      </c>
      <c r="T3311" t="s">
        <v>1813</v>
      </c>
      <c r="U3311" s="16">
        <v>45839</v>
      </c>
      <c r="V3311" s="16">
        <v>45839</v>
      </c>
      <c r="Y3311" s="16">
        <v>45839</v>
      </c>
      <c r="AB3311" t="s">
        <v>6063</v>
      </c>
    </row>
    <row r="3312" spans="1:28" x14ac:dyDescent="0.35">
      <c r="A3312" t="s">
        <v>3156</v>
      </c>
      <c r="B3312" t="s">
        <v>6635</v>
      </c>
      <c r="C3312" t="s">
        <v>115</v>
      </c>
      <c r="D3312" t="s">
        <v>114</v>
      </c>
      <c r="E3312" s="16">
        <v>45831</v>
      </c>
      <c r="F3312">
        <v>4001977419</v>
      </c>
      <c r="G3312" t="s">
        <v>1927</v>
      </c>
      <c r="H3312" t="s">
        <v>5848</v>
      </c>
      <c r="I3312" t="s">
        <v>2274</v>
      </c>
      <c r="J3312">
        <v>3117320</v>
      </c>
      <c r="K3312">
        <v>6612546</v>
      </c>
      <c r="M3312">
        <v>14</v>
      </c>
      <c r="N3312">
        <v>1.64</v>
      </c>
      <c r="O3312">
        <v>22.96</v>
      </c>
      <c r="P3312" t="s">
        <v>1811</v>
      </c>
      <c r="Q3312" t="s">
        <v>1812</v>
      </c>
      <c r="R3312" s="16">
        <v>45831</v>
      </c>
      <c r="S3312">
        <v>15</v>
      </c>
      <c r="T3312" t="s">
        <v>1813</v>
      </c>
      <c r="U3312" s="16">
        <v>45839</v>
      </c>
      <c r="V3312" s="16">
        <v>45839</v>
      </c>
      <c r="Y3312" s="16">
        <v>45839</v>
      </c>
      <c r="AB3312" t="s">
        <v>6063</v>
      </c>
    </row>
    <row r="3313" spans="1:28" x14ac:dyDescent="0.35">
      <c r="A3313" t="s">
        <v>1807</v>
      </c>
      <c r="B3313" t="s">
        <v>1926</v>
      </c>
      <c r="C3313" t="s">
        <v>115</v>
      </c>
      <c r="D3313" t="s">
        <v>114</v>
      </c>
      <c r="E3313" s="16">
        <v>45831</v>
      </c>
      <c r="F3313">
        <v>4001977432</v>
      </c>
      <c r="G3313" t="s">
        <v>1927</v>
      </c>
      <c r="H3313" t="s">
        <v>2785</v>
      </c>
      <c r="I3313" t="s">
        <v>1831</v>
      </c>
      <c r="J3313">
        <v>3117361</v>
      </c>
      <c r="K3313">
        <v>6612547</v>
      </c>
      <c r="M3313">
        <v>1</v>
      </c>
      <c r="N3313">
        <v>2.06</v>
      </c>
      <c r="O3313">
        <v>2.06</v>
      </c>
      <c r="P3313" t="s">
        <v>1811</v>
      </c>
      <c r="Q3313" t="s">
        <v>1812</v>
      </c>
      <c r="R3313" s="16">
        <v>45831</v>
      </c>
      <c r="S3313">
        <v>15</v>
      </c>
      <c r="T3313" t="s">
        <v>1813</v>
      </c>
      <c r="U3313" s="16">
        <v>45839</v>
      </c>
      <c r="V3313" s="16">
        <v>45839</v>
      </c>
      <c r="Y3313" s="16">
        <v>45839</v>
      </c>
      <c r="AB3313" t="s">
        <v>6062</v>
      </c>
    </row>
    <row r="3314" spans="1:28" x14ac:dyDescent="0.35">
      <c r="A3314" t="s">
        <v>2131</v>
      </c>
      <c r="B3314" t="s">
        <v>2132</v>
      </c>
      <c r="C3314" t="s">
        <v>1540</v>
      </c>
      <c r="D3314" t="s">
        <v>1301</v>
      </c>
      <c r="E3314" s="16">
        <v>45831</v>
      </c>
      <c r="F3314">
        <v>4001977497</v>
      </c>
      <c r="G3314" t="s">
        <v>1927</v>
      </c>
      <c r="H3314" t="s">
        <v>6645</v>
      </c>
      <c r="I3314" t="s">
        <v>2106</v>
      </c>
      <c r="J3314">
        <v>3117505</v>
      </c>
      <c r="K3314">
        <v>6612643</v>
      </c>
      <c r="M3314">
        <v>1</v>
      </c>
      <c r="N3314">
        <v>291.94</v>
      </c>
      <c r="O3314">
        <v>291.94</v>
      </c>
      <c r="P3314" t="s">
        <v>1811</v>
      </c>
      <c r="Q3314" t="s">
        <v>1812</v>
      </c>
      <c r="R3314" s="16">
        <v>45831</v>
      </c>
      <c r="S3314">
        <v>15</v>
      </c>
      <c r="T3314" t="s">
        <v>1813</v>
      </c>
      <c r="U3314" s="16">
        <v>45839</v>
      </c>
      <c r="V3314" s="16">
        <v>45839</v>
      </c>
      <c r="Y3314" s="16">
        <v>45839</v>
      </c>
      <c r="AB3314" t="s">
        <v>6080</v>
      </c>
    </row>
    <row r="3315" spans="1:28" x14ac:dyDescent="0.35">
      <c r="A3315" t="s">
        <v>2131</v>
      </c>
      <c r="B3315" t="s">
        <v>2132</v>
      </c>
      <c r="C3315" t="s">
        <v>1540</v>
      </c>
      <c r="D3315" t="s">
        <v>1301</v>
      </c>
      <c r="E3315" s="16">
        <v>45831</v>
      </c>
      <c r="F3315">
        <v>4001977497</v>
      </c>
      <c r="G3315" t="s">
        <v>1927</v>
      </c>
      <c r="H3315" t="s">
        <v>2919</v>
      </c>
      <c r="I3315" t="s">
        <v>2920</v>
      </c>
      <c r="J3315">
        <v>3117505</v>
      </c>
      <c r="K3315">
        <v>6612643</v>
      </c>
      <c r="M3315">
        <v>2</v>
      </c>
      <c r="N3315">
        <v>0.47</v>
      </c>
      <c r="O3315">
        <v>0.94</v>
      </c>
      <c r="P3315" t="s">
        <v>1811</v>
      </c>
      <c r="Q3315" t="s">
        <v>1812</v>
      </c>
      <c r="R3315" s="16">
        <v>45831</v>
      </c>
      <c r="S3315">
        <v>15</v>
      </c>
      <c r="T3315" t="s">
        <v>1813</v>
      </c>
      <c r="U3315" s="16">
        <v>45839</v>
      </c>
      <c r="V3315" s="16">
        <v>45839</v>
      </c>
      <c r="Y3315" s="16">
        <v>45839</v>
      </c>
      <c r="AB3315" t="s">
        <v>6080</v>
      </c>
    </row>
    <row r="3316" spans="1:28" x14ac:dyDescent="0.35">
      <c r="A3316" t="s">
        <v>2131</v>
      </c>
      <c r="B3316" t="s">
        <v>2132</v>
      </c>
      <c r="C3316" t="s">
        <v>1540</v>
      </c>
      <c r="D3316" t="s">
        <v>1301</v>
      </c>
      <c r="E3316" s="16">
        <v>45831</v>
      </c>
      <c r="F3316">
        <v>4001977497</v>
      </c>
      <c r="G3316" t="s">
        <v>1927</v>
      </c>
      <c r="H3316" t="s">
        <v>2551</v>
      </c>
      <c r="I3316" t="s">
        <v>2552</v>
      </c>
      <c r="J3316">
        <v>3117505</v>
      </c>
      <c r="K3316">
        <v>6612643</v>
      </c>
      <c r="M3316">
        <v>2</v>
      </c>
      <c r="N3316">
        <v>13.22</v>
      </c>
      <c r="O3316">
        <v>26.44</v>
      </c>
      <c r="P3316" t="s">
        <v>1811</v>
      </c>
      <c r="Q3316" t="s">
        <v>1812</v>
      </c>
      <c r="R3316" s="16">
        <v>45831</v>
      </c>
      <c r="S3316">
        <v>15</v>
      </c>
      <c r="T3316" t="s">
        <v>1813</v>
      </c>
      <c r="U3316" s="16">
        <v>45839</v>
      </c>
      <c r="V3316" s="16">
        <v>45839</v>
      </c>
      <c r="Y3316" s="16">
        <v>45839</v>
      </c>
      <c r="AB3316" t="s">
        <v>6080</v>
      </c>
    </row>
    <row r="3317" spans="1:28" x14ac:dyDescent="0.35">
      <c r="A3317" t="s">
        <v>2131</v>
      </c>
      <c r="B3317" t="s">
        <v>2132</v>
      </c>
      <c r="C3317" t="s">
        <v>1540</v>
      </c>
      <c r="D3317" t="s">
        <v>1301</v>
      </c>
      <c r="E3317" s="16">
        <v>45831</v>
      </c>
      <c r="F3317">
        <v>4001977497</v>
      </c>
      <c r="G3317" t="s">
        <v>1927</v>
      </c>
      <c r="H3317" t="s">
        <v>2554</v>
      </c>
      <c r="I3317" t="s">
        <v>2128</v>
      </c>
      <c r="J3317">
        <v>3117505</v>
      </c>
      <c r="K3317">
        <v>6612643</v>
      </c>
      <c r="M3317">
        <v>2</v>
      </c>
      <c r="N3317">
        <v>13.26</v>
      </c>
      <c r="O3317">
        <v>26.52</v>
      </c>
      <c r="P3317" t="s">
        <v>1811</v>
      </c>
      <c r="Q3317" t="s">
        <v>1812</v>
      </c>
      <c r="R3317" s="16">
        <v>45831</v>
      </c>
      <c r="S3317">
        <v>15</v>
      </c>
      <c r="T3317" t="s">
        <v>1813</v>
      </c>
      <c r="U3317" s="16">
        <v>45839</v>
      </c>
      <c r="V3317" s="16">
        <v>45839</v>
      </c>
      <c r="Y3317" s="16">
        <v>45839</v>
      </c>
      <c r="AB3317" t="s">
        <v>6080</v>
      </c>
    </row>
    <row r="3318" spans="1:28" x14ac:dyDescent="0.35">
      <c r="A3318" t="s">
        <v>2131</v>
      </c>
      <c r="B3318" t="s">
        <v>2132</v>
      </c>
      <c r="C3318" t="s">
        <v>1540</v>
      </c>
      <c r="D3318" t="s">
        <v>1301</v>
      </c>
      <c r="E3318" s="16">
        <v>45831</v>
      </c>
      <c r="F3318">
        <v>4001977497</v>
      </c>
      <c r="G3318" t="s">
        <v>1927</v>
      </c>
      <c r="H3318" t="s">
        <v>2564</v>
      </c>
      <c r="I3318" t="s">
        <v>2285</v>
      </c>
      <c r="J3318">
        <v>3117505</v>
      </c>
      <c r="K3318">
        <v>6612643</v>
      </c>
      <c r="M3318">
        <v>1</v>
      </c>
      <c r="N3318">
        <v>270.41000000000003</v>
      </c>
      <c r="O3318">
        <v>270.41000000000003</v>
      </c>
      <c r="P3318" t="s">
        <v>1811</v>
      </c>
      <c r="Q3318" t="s">
        <v>1812</v>
      </c>
      <c r="R3318" s="16">
        <v>45831</v>
      </c>
      <c r="S3318">
        <v>15</v>
      </c>
      <c r="T3318" t="s">
        <v>1813</v>
      </c>
      <c r="U3318" s="16">
        <v>45839</v>
      </c>
      <c r="V3318" s="16">
        <v>45839</v>
      </c>
      <c r="Y3318" s="16">
        <v>45839</v>
      </c>
      <c r="AB3318" t="s">
        <v>6080</v>
      </c>
    </row>
    <row r="3319" spans="1:28" x14ac:dyDescent="0.35">
      <c r="A3319" t="s">
        <v>2035</v>
      </c>
      <c r="B3319" t="s">
        <v>2036</v>
      </c>
      <c r="C3319" t="s">
        <v>115</v>
      </c>
      <c r="D3319" t="s">
        <v>114</v>
      </c>
      <c r="E3319" s="16">
        <v>45831</v>
      </c>
      <c r="F3319">
        <v>4001978033</v>
      </c>
      <c r="G3319" t="s">
        <v>1927</v>
      </c>
      <c r="H3319" t="s">
        <v>6646</v>
      </c>
      <c r="I3319" t="s">
        <v>4452</v>
      </c>
      <c r="J3319">
        <v>3117683</v>
      </c>
      <c r="K3319">
        <v>6612767</v>
      </c>
      <c r="M3319">
        <v>1</v>
      </c>
      <c r="N3319">
        <v>1693</v>
      </c>
      <c r="O3319">
        <v>1693</v>
      </c>
      <c r="P3319" t="s">
        <v>1811</v>
      </c>
      <c r="Q3319" t="s">
        <v>1812</v>
      </c>
      <c r="R3319" s="16">
        <v>45831</v>
      </c>
      <c r="S3319">
        <v>18</v>
      </c>
      <c r="T3319" t="s">
        <v>1813</v>
      </c>
      <c r="U3319" s="16">
        <v>45839</v>
      </c>
      <c r="V3319" s="16">
        <v>45836</v>
      </c>
      <c r="Y3319" s="16">
        <v>45836</v>
      </c>
      <c r="AB3319" t="s">
        <v>6194</v>
      </c>
    </row>
    <row r="3320" spans="1:28" x14ac:dyDescent="0.35">
      <c r="A3320" t="s">
        <v>2035</v>
      </c>
      <c r="B3320" t="s">
        <v>2036</v>
      </c>
      <c r="C3320" t="s">
        <v>115</v>
      </c>
      <c r="D3320" t="s">
        <v>114</v>
      </c>
      <c r="E3320" s="16">
        <v>45831</v>
      </c>
      <c r="F3320">
        <v>4001978033</v>
      </c>
      <c r="G3320" t="s">
        <v>1927</v>
      </c>
      <c r="H3320" t="s">
        <v>6647</v>
      </c>
      <c r="I3320" t="s">
        <v>2034</v>
      </c>
      <c r="J3320">
        <v>3117683</v>
      </c>
      <c r="K3320">
        <v>6612767</v>
      </c>
      <c r="M3320">
        <v>1</v>
      </c>
      <c r="N3320">
        <v>2.85</v>
      </c>
      <c r="O3320">
        <v>2.85</v>
      </c>
      <c r="P3320" t="s">
        <v>1811</v>
      </c>
      <c r="Q3320" t="s">
        <v>1812</v>
      </c>
      <c r="R3320" s="16">
        <v>45831</v>
      </c>
      <c r="S3320">
        <v>18</v>
      </c>
      <c r="T3320" t="s">
        <v>1813</v>
      </c>
      <c r="U3320" s="16">
        <v>45839</v>
      </c>
      <c r="V3320" s="16">
        <v>45836</v>
      </c>
      <c r="Y3320" s="16">
        <v>45836</v>
      </c>
      <c r="AB3320" t="s">
        <v>6194</v>
      </c>
    </row>
    <row r="3321" spans="1:28" x14ac:dyDescent="0.35">
      <c r="A3321" t="s">
        <v>2035</v>
      </c>
      <c r="B3321" t="s">
        <v>2036</v>
      </c>
      <c r="C3321" t="s">
        <v>115</v>
      </c>
      <c r="D3321" t="s">
        <v>114</v>
      </c>
      <c r="E3321" s="16">
        <v>45831</v>
      </c>
      <c r="F3321">
        <v>4001978033</v>
      </c>
      <c r="G3321" t="s">
        <v>1927</v>
      </c>
      <c r="H3321" t="s">
        <v>3066</v>
      </c>
      <c r="I3321" t="s">
        <v>3067</v>
      </c>
      <c r="J3321">
        <v>3117683</v>
      </c>
      <c r="K3321">
        <v>6612767</v>
      </c>
      <c r="M3321">
        <v>1</v>
      </c>
      <c r="N3321">
        <v>9.6300000000000008</v>
      </c>
      <c r="O3321">
        <v>9.6300000000000008</v>
      </c>
      <c r="P3321" t="s">
        <v>1811</v>
      </c>
      <c r="Q3321" t="s">
        <v>1812</v>
      </c>
      <c r="R3321" s="16">
        <v>45831</v>
      </c>
      <c r="S3321">
        <v>18</v>
      </c>
      <c r="T3321" t="s">
        <v>1813</v>
      </c>
      <c r="U3321" s="16">
        <v>45839</v>
      </c>
      <c r="V3321" s="16">
        <v>45836</v>
      </c>
      <c r="Y3321" s="16">
        <v>45836</v>
      </c>
      <c r="AB3321" t="s">
        <v>6194</v>
      </c>
    </row>
    <row r="3322" spans="1:28" x14ac:dyDescent="0.35">
      <c r="A3322" t="s">
        <v>2035</v>
      </c>
      <c r="B3322" t="s">
        <v>2036</v>
      </c>
      <c r="C3322" t="s">
        <v>115</v>
      </c>
      <c r="D3322" t="s">
        <v>114</v>
      </c>
      <c r="E3322" s="16">
        <v>45831</v>
      </c>
      <c r="F3322">
        <v>4001978033</v>
      </c>
      <c r="G3322" t="s">
        <v>1927</v>
      </c>
      <c r="H3322" t="s">
        <v>2174</v>
      </c>
      <c r="I3322" t="s">
        <v>2175</v>
      </c>
      <c r="J3322">
        <v>3117683</v>
      </c>
      <c r="K3322">
        <v>6612767</v>
      </c>
      <c r="M3322">
        <v>1</v>
      </c>
      <c r="N3322">
        <v>8.99</v>
      </c>
      <c r="O3322">
        <v>8.99</v>
      </c>
      <c r="P3322" t="s">
        <v>1811</v>
      </c>
      <c r="Q3322" t="s">
        <v>1812</v>
      </c>
      <c r="R3322" s="16">
        <v>45831</v>
      </c>
      <c r="S3322">
        <v>18</v>
      </c>
      <c r="T3322" t="s">
        <v>1813</v>
      </c>
      <c r="U3322" s="16">
        <v>45839</v>
      </c>
      <c r="V3322" s="16">
        <v>45836</v>
      </c>
      <c r="Y3322" s="16">
        <v>45836</v>
      </c>
      <c r="AB3322" t="s">
        <v>6194</v>
      </c>
    </row>
    <row r="3323" spans="1:28" x14ac:dyDescent="0.35">
      <c r="A3323" t="s">
        <v>2035</v>
      </c>
      <c r="B3323" t="s">
        <v>2036</v>
      </c>
      <c r="C3323" t="s">
        <v>115</v>
      </c>
      <c r="D3323" t="s">
        <v>114</v>
      </c>
      <c r="E3323" s="16">
        <v>45831</v>
      </c>
      <c r="F3323">
        <v>4001978033</v>
      </c>
      <c r="G3323" t="s">
        <v>1927</v>
      </c>
      <c r="H3323" t="s">
        <v>6648</v>
      </c>
      <c r="I3323" t="s">
        <v>1831</v>
      </c>
      <c r="J3323">
        <v>3117683</v>
      </c>
      <c r="K3323">
        <v>6612767</v>
      </c>
      <c r="M3323">
        <v>2</v>
      </c>
      <c r="N3323">
        <v>5.45</v>
      </c>
      <c r="O3323">
        <v>10.9</v>
      </c>
      <c r="P3323" t="s">
        <v>1811</v>
      </c>
      <c r="Q3323" t="s">
        <v>1812</v>
      </c>
      <c r="R3323" s="16">
        <v>45831</v>
      </c>
      <c r="S3323">
        <v>18</v>
      </c>
      <c r="T3323" t="s">
        <v>1813</v>
      </c>
      <c r="U3323" s="16">
        <v>45839</v>
      </c>
      <c r="V3323" s="16">
        <v>45836</v>
      </c>
      <c r="Y3323" s="16">
        <v>45836</v>
      </c>
      <c r="AB3323" t="s">
        <v>6194</v>
      </c>
    </row>
    <row r="3324" spans="1:28" x14ac:dyDescent="0.35">
      <c r="A3324" t="s">
        <v>2156</v>
      </c>
      <c r="B3324" t="s">
        <v>2157</v>
      </c>
      <c r="C3324" t="s">
        <v>115</v>
      </c>
      <c r="D3324" t="s">
        <v>114</v>
      </c>
      <c r="E3324" s="16">
        <v>45730</v>
      </c>
      <c r="F3324">
        <v>4001851384</v>
      </c>
      <c r="G3324" t="s">
        <v>1809</v>
      </c>
      <c r="H3324" t="s">
        <v>4153</v>
      </c>
      <c r="I3324" t="s">
        <v>4154</v>
      </c>
      <c r="J3324">
        <v>3020191</v>
      </c>
      <c r="K3324">
        <v>6541461</v>
      </c>
      <c r="M3324">
        <v>1</v>
      </c>
      <c r="N3324">
        <v>3808.35</v>
      </c>
      <c r="O3324">
        <v>3808.35</v>
      </c>
      <c r="P3324" t="s">
        <v>1811</v>
      </c>
      <c r="Q3324" t="s">
        <v>1812</v>
      </c>
      <c r="R3324" s="16">
        <v>45834</v>
      </c>
      <c r="S3324">
        <v>20</v>
      </c>
      <c r="T3324" t="s">
        <v>1813</v>
      </c>
      <c r="U3324" s="16">
        <v>45783</v>
      </c>
      <c r="V3324" s="16">
        <v>45867</v>
      </c>
      <c r="Y3324" s="16">
        <v>45867</v>
      </c>
      <c r="AB3324" t="s">
        <v>8393</v>
      </c>
    </row>
    <row r="3325" spans="1:28" x14ac:dyDescent="0.35">
      <c r="A3325" t="s">
        <v>2156</v>
      </c>
      <c r="B3325" t="s">
        <v>2157</v>
      </c>
      <c r="C3325" t="s">
        <v>115</v>
      </c>
      <c r="D3325" t="s">
        <v>114</v>
      </c>
      <c r="E3325" s="16">
        <v>45730</v>
      </c>
      <c r="F3325">
        <v>4001851384</v>
      </c>
      <c r="G3325" t="s">
        <v>1809</v>
      </c>
      <c r="H3325" t="s">
        <v>3992</v>
      </c>
      <c r="I3325" t="s">
        <v>1819</v>
      </c>
      <c r="J3325">
        <v>3020191</v>
      </c>
      <c r="K3325">
        <v>6541461</v>
      </c>
      <c r="M3325">
        <v>1</v>
      </c>
      <c r="N3325">
        <v>4.8499999999999996</v>
      </c>
      <c r="O3325">
        <v>4.8499999999999996</v>
      </c>
      <c r="P3325" t="s">
        <v>1811</v>
      </c>
      <c r="Q3325" t="s">
        <v>1812</v>
      </c>
      <c r="R3325" s="16">
        <v>45834</v>
      </c>
      <c r="S3325">
        <v>20</v>
      </c>
      <c r="T3325" t="s">
        <v>1813</v>
      </c>
      <c r="U3325" s="16">
        <v>45783</v>
      </c>
      <c r="V3325" s="16">
        <v>45867</v>
      </c>
      <c r="Y3325" s="16">
        <v>45867</v>
      </c>
      <c r="AB3325" t="s">
        <v>8393</v>
      </c>
    </row>
    <row r="3326" spans="1:28" x14ac:dyDescent="0.35">
      <c r="A3326" t="s">
        <v>2156</v>
      </c>
      <c r="B3326" t="s">
        <v>2157</v>
      </c>
      <c r="C3326" t="s">
        <v>115</v>
      </c>
      <c r="D3326" t="s">
        <v>114</v>
      </c>
      <c r="E3326" s="16">
        <v>45730</v>
      </c>
      <c r="F3326">
        <v>4001851384</v>
      </c>
      <c r="G3326" t="s">
        <v>1809</v>
      </c>
      <c r="H3326" t="s">
        <v>4155</v>
      </c>
      <c r="I3326" t="s">
        <v>2319</v>
      </c>
      <c r="J3326">
        <v>3020191</v>
      </c>
      <c r="K3326">
        <v>6541461</v>
      </c>
      <c r="M3326">
        <v>2</v>
      </c>
      <c r="N3326">
        <v>2.93</v>
      </c>
      <c r="O3326">
        <v>5.86</v>
      </c>
      <c r="P3326" t="s">
        <v>1811</v>
      </c>
      <c r="Q3326" t="s">
        <v>1812</v>
      </c>
      <c r="R3326" s="16">
        <v>45834</v>
      </c>
      <c r="S3326">
        <v>20</v>
      </c>
      <c r="T3326" t="s">
        <v>1813</v>
      </c>
      <c r="U3326" s="16">
        <v>45783</v>
      </c>
      <c r="V3326" s="16">
        <v>45867</v>
      </c>
      <c r="Y3326" s="16">
        <v>45867</v>
      </c>
      <c r="AB3326" t="s">
        <v>8393</v>
      </c>
    </row>
    <row r="3327" spans="1:28" x14ac:dyDescent="0.35">
      <c r="A3327" t="s">
        <v>2156</v>
      </c>
      <c r="B3327" t="s">
        <v>2157</v>
      </c>
      <c r="C3327" t="s">
        <v>115</v>
      </c>
      <c r="D3327" t="s">
        <v>114</v>
      </c>
      <c r="E3327" s="16">
        <v>45730</v>
      </c>
      <c r="F3327">
        <v>4001851384</v>
      </c>
      <c r="G3327" t="s">
        <v>1809</v>
      </c>
      <c r="H3327" t="s">
        <v>2886</v>
      </c>
      <c r="I3327" t="s">
        <v>2887</v>
      </c>
      <c r="J3327">
        <v>3020191</v>
      </c>
      <c r="K3327">
        <v>6541461</v>
      </c>
      <c r="M3327">
        <v>1</v>
      </c>
      <c r="N3327">
        <v>40.08</v>
      </c>
      <c r="O3327">
        <v>40.08</v>
      </c>
      <c r="P3327" t="s">
        <v>1811</v>
      </c>
      <c r="Q3327" t="s">
        <v>1812</v>
      </c>
      <c r="R3327" s="16">
        <v>45834</v>
      </c>
      <c r="S3327">
        <v>20</v>
      </c>
      <c r="T3327" t="s">
        <v>1813</v>
      </c>
      <c r="U3327" s="16">
        <v>45783</v>
      </c>
      <c r="V3327" s="16">
        <v>45867</v>
      </c>
      <c r="Y3327" s="16">
        <v>45867</v>
      </c>
      <c r="AB3327" t="s">
        <v>8393</v>
      </c>
    </row>
    <row r="3328" spans="1:28" x14ac:dyDescent="0.35">
      <c r="A3328" t="s">
        <v>2156</v>
      </c>
      <c r="B3328" t="s">
        <v>2157</v>
      </c>
      <c r="C3328" t="s">
        <v>115</v>
      </c>
      <c r="D3328" t="s">
        <v>114</v>
      </c>
      <c r="E3328" s="16">
        <v>45730</v>
      </c>
      <c r="F3328">
        <v>4001851384</v>
      </c>
      <c r="G3328" t="s">
        <v>1809</v>
      </c>
      <c r="H3328" t="s">
        <v>3993</v>
      </c>
      <c r="I3328" t="s">
        <v>1819</v>
      </c>
      <c r="J3328">
        <v>3020191</v>
      </c>
      <c r="K3328">
        <v>6541461</v>
      </c>
      <c r="M3328">
        <v>1</v>
      </c>
      <c r="N3328">
        <v>20.21</v>
      </c>
      <c r="O3328">
        <v>20.21</v>
      </c>
      <c r="P3328" t="s">
        <v>1811</v>
      </c>
      <c r="Q3328" t="s">
        <v>1812</v>
      </c>
      <c r="R3328" s="16">
        <v>45834</v>
      </c>
      <c r="S3328">
        <v>20</v>
      </c>
      <c r="T3328" t="s">
        <v>1813</v>
      </c>
      <c r="U3328" s="16">
        <v>45783</v>
      </c>
      <c r="V3328" s="16">
        <v>45867</v>
      </c>
      <c r="Y3328" s="16">
        <v>45867</v>
      </c>
      <c r="AB3328" t="s">
        <v>8393</v>
      </c>
    </row>
    <row r="3329" spans="1:28" x14ac:dyDescent="0.35">
      <c r="A3329" t="s">
        <v>2156</v>
      </c>
      <c r="B3329" t="s">
        <v>2157</v>
      </c>
      <c r="C3329" t="s">
        <v>115</v>
      </c>
      <c r="D3329" t="s">
        <v>114</v>
      </c>
      <c r="E3329" s="16">
        <v>45730</v>
      </c>
      <c r="F3329">
        <v>4001851384</v>
      </c>
      <c r="G3329" t="s">
        <v>1809</v>
      </c>
      <c r="H3329" t="s">
        <v>2624</v>
      </c>
      <c r="I3329" t="s">
        <v>1825</v>
      </c>
      <c r="J3329">
        <v>3020191</v>
      </c>
      <c r="K3329">
        <v>6541461</v>
      </c>
      <c r="M3329">
        <v>8</v>
      </c>
      <c r="N3329">
        <v>0.93</v>
      </c>
      <c r="O3329">
        <v>7.44</v>
      </c>
      <c r="P3329" t="s">
        <v>1811</v>
      </c>
      <c r="Q3329" t="s">
        <v>1812</v>
      </c>
      <c r="R3329" s="16">
        <v>45834</v>
      </c>
      <c r="S3329">
        <v>20</v>
      </c>
      <c r="T3329" t="s">
        <v>1813</v>
      </c>
      <c r="U3329" s="16">
        <v>45783</v>
      </c>
      <c r="V3329" s="16">
        <v>45867</v>
      </c>
      <c r="Y3329" s="16">
        <v>45867</v>
      </c>
      <c r="AB3329" t="s">
        <v>8393</v>
      </c>
    </row>
    <row r="3330" spans="1:28" x14ac:dyDescent="0.35">
      <c r="A3330" t="s">
        <v>2156</v>
      </c>
      <c r="B3330" t="s">
        <v>2157</v>
      </c>
      <c r="C3330" t="s">
        <v>115</v>
      </c>
      <c r="D3330" t="s">
        <v>114</v>
      </c>
      <c r="E3330" s="16">
        <v>45730</v>
      </c>
      <c r="F3330">
        <v>4001851384</v>
      </c>
      <c r="G3330" t="s">
        <v>1809</v>
      </c>
      <c r="H3330" t="s">
        <v>2119</v>
      </c>
      <c r="I3330" t="s">
        <v>1822</v>
      </c>
      <c r="J3330">
        <v>3020191</v>
      </c>
      <c r="K3330">
        <v>6541461</v>
      </c>
      <c r="M3330">
        <v>8</v>
      </c>
      <c r="N3330">
        <v>0.52</v>
      </c>
      <c r="O3330">
        <v>4.16</v>
      </c>
      <c r="P3330" t="s">
        <v>1811</v>
      </c>
      <c r="Q3330" t="s">
        <v>1812</v>
      </c>
      <c r="R3330" s="16">
        <v>45834</v>
      </c>
      <c r="S3330">
        <v>20</v>
      </c>
      <c r="T3330" t="s">
        <v>1813</v>
      </c>
      <c r="U3330" s="16">
        <v>45783</v>
      </c>
      <c r="V3330" s="16">
        <v>45867</v>
      </c>
      <c r="Y3330" s="16">
        <v>45867</v>
      </c>
      <c r="AB3330" t="s">
        <v>8393</v>
      </c>
    </row>
    <row r="3331" spans="1:28" x14ac:dyDescent="0.35">
      <c r="A3331" t="s">
        <v>2156</v>
      </c>
      <c r="B3331" t="s">
        <v>2157</v>
      </c>
      <c r="C3331" t="s">
        <v>115</v>
      </c>
      <c r="D3331" t="s">
        <v>114</v>
      </c>
      <c r="E3331" s="16">
        <v>45730</v>
      </c>
      <c r="F3331">
        <v>4001851384</v>
      </c>
      <c r="G3331" t="s">
        <v>1809</v>
      </c>
      <c r="H3331" t="s">
        <v>8394</v>
      </c>
      <c r="I3331" t="s">
        <v>8395</v>
      </c>
      <c r="J3331">
        <v>3020191</v>
      </c>
      <c r="K3331">
        <v>6541461</v>
      </c>
      <c r="M3331">
        <v>1</v>
      </c>
      <c r="N3331">
        <v>11365.41</v>
      </c>
      <c r="O3331">
        <v>11365.41</v>
      </c>
      <c r="P3331" t="s">
        <v>1811</v>
      </c>
      <c r="Q3331" t="s">
        <v>1812</v>
      </c>
      <c r="R3331" s="16">
        <v>45834</v>
      </c>
      <c r="S3331">
        <v>20</v>
      </c>
      <c r="T3331" t="s">
        <v>1813</v>
      </c>
      <c r="U3331" s="16">
        <v>45783</v>
      </c>
      <c r="V3331" s="16">
        <v>45867</v>
      </c>
      <c r="Y3331" s="16">
        <v>45867</v>
      </c>
      <c r="AB3331" t="s">
        <v>8393</v>
      </c>
    </row>
    <row r="3332" spans="1:28" x14ac:dyDescent="0.35">
      <c r="A3332" t="s">
        <v>2220</v>
      </c>
      <c r="B3332" t="s">
        <v>2221</v>
      </c>
      <c r="C3332" t="s">
        <v>107</v>
      </c>
      <c r="D3332" t="s">
        <v>100</v>
      </c>
      <c r="E3332" s="16">
        <v>45744</v>
      </c>
      <c r="F3332">
        <v>4001869853</v>
      </c>
      <c r="G3332" t="s">
        <v>1927</v>
      </c>
      <c r="H3332" t="s">
        <v>8396</v>
      </c>
      <c r="I3332" t="s">
        <v>8397</v>
      </c>
      <c r="J3332">
        <v>3073539</v>
      </c>
      <c r="K3332">
        <v>6581985</v>
      </c>
      <c r="M3332">
        <v>1</v>
      </c>
      <c r="N3332">
        <v>23699.43</v>
      </c>
      <c r="O3332">
        <v>23699.43</v>
      </c>
      <c r="P3332" t="s">
        <v>1811</v>
      </c>
      <c r="Q3332" t="s">
        <v>1812</v>
      </c>
      <c r="R3332" s="16">
        <v>45821</v>
      </c>
      <c r="S3332">
        <v>28</v>
      </c>
      <c r="T3332" t="s">
        <v>1813</v>
      </c>
      <c r="U3332" s="16">
        <v>45873</v>
      </c>
      <c r="V3332" s="16">
        <v>45826</v>
      </c>
      <c r="Y3332" s="16">
        <v>45826</v>
      </c>
      <c r="AB3332" t="s">
        <v>1706</v>
      </c>
    </row>
    <row r="3333" spans="1:28" x14ac:dyDescent="0.35">
      <c r="A3333" t="s">
        <v>2220</v>
      </c>
      <c r="B3333" t="s">
        <v>2221</v>
      </c>
      <c r="C3333" t="s">
        <v>107</v>
      </c>
      <c r="D3333" t="s">
        <v>100</v>
      </c>
      <c r="E3333" s="16">
        <v>45744</v>
      </c>
      <c r="F3333">
        <v>4001869853</v>
      </c>
      <c r="G3333" t="s">
        <v>1927</v>
      </c>
      <c r="H3333" t="s">
        <v>4998</v>
      </c>
      <c r="I3333" t="s">
        <v>1865</v>
      </c>
      <c r="J3333">
        <v>3073539</v>
      </c>
      <c r="K3333">
        <v>6581985</v>
      </c>
      <c r="M3333">
        <v>4</v>
      </c>
      <c r="N3333">
        <v>6.27</v>
      </c>
      <c r="O3333">
        <v>25.08</v>
      </c>
      <c r="P3333" t="s">
        <v>1811</v>
      </c>
      <c r="Q3333" t="s">
        <v>1812</v>
      </c>
      <c r="R3333" s="16">
        <v>45821</v>
      </c>
      <c r="S3333">
        <v>28</v>
      </c>
      <c r="T3333" t="s">
        <v>1813</v>
      </c>
      <c r="U3333" s="16">
        <v>45873</v>
      </c>
      <c r="V3333" s="16">
        <v>45826</v>
      </c>
      <c r="Y3333" s="16">
        <v>45826</v>
      </c>
      <c r="AB3333" t="s">
        <v>1706</v>
      </c>
    </row>
    <row r="3334" spans="1:28" x14ac:dyDescent="0.35">
      <c r="A3334" t="s">
        <v>2220</v>
      </c>
      <c r="B3334" t="s">
        <v>2221</v>
      </c>
      <c r="C3334" t="s">
        <v>107</v>
      </c>
      <c r="D3334" t="s">
        <v>100</v>
      </c>
      <c r="E3334" s="16">
        <v>45744</v>
      </c>
      <c r="F3334">
        <v>4001869853</v>
      </c>
      <c r="G3334" t="s">
        <v>1927</v>
      </c>
      <c r="H3334" t="s">
        <v>2923</v>
      </c>
      <c r="I3334" t="s">
        <v>1825</v>
      </c>
      <c r="J3334">
        <v>3073539</v>
      </c>
      <c r="K3334">
        <v>6581985</v>
      </c>
      <c r="M3334">
        <v>4</v>
      </c>
      <c r="N3334">
        <v>14.55</v>
      </c>
      <c r="O3334">
        <v>58.2</v>
      </c>
      <c r="P3334" t="s">
        <v>1811</v>
      </c>
      <c r="Q3334" t="s">
        <v>1812</v>
      </c>
      <c r="R3334" s="16">
        <v>45821</v>
      </c>
      <c r="S3334">
        <v>28</v>
      </c>
      <c r="T3334" t="s">
        <v>1813</v>
      </c>
      <c r="U3334" s="16">
        <v>45873</v>
      </c>
      <c r="V3334" s="16">
        <v>45826</v>
      </c>
      <c r="Y3334" s="16">
        <v>45826</v>
      </c>
      <c r="AB3334" t="s">
        <v>1706</v>
      </c>
    </row>
    <row r="3335" spans="1:28" x14ac:dyDescent="0.35">
      <c r="A3335" t="s">
        <v>2220</v>
      </c>
      <c r="B3335" t="s">
        <v>2221</v>
      </c>
      <c r="C3335" t="s">
        <v>107</v>
      </c>
      <c r="D3335" t="s">
        <v>100</v>
      </c>
      <c r="E3335" s="16">
        <v>45744</v>
      </c>
      <c r="F3335">
        <v>4001871008</v>
      </c>
      <c r="G3335" t="s">
        <v>1927</v>
      </c>
      <c r="H3335" t="s">
        <v>8398</v>
      </c>
      <c r="I3335" t="s">
        <v>1825</v>
      </c>
      <c r="J3335">
        <v>3073539</v>
      </c>
      <c r="K3335">
        <v>6581985</v>
      </c>
      <c r="M3335">
        <v>6</v>
      </c>
      <c r="N3335">
        <v>20.190000000000001</v>
      </c>
      <c r="O3335">
        <v>121.14</v>
      </c>
      <c r="P3335" t="s">
        <v>1811</v>
      </c>
      <c r="Q3335" t="s">
        <v>1812</v>
      </c>
      <c r="R3335" s="16">
        <v>45756</v>
      </c>
      <c r="S3335">
        <v>95</v>
      </c>
      <c r="T3335" t="s">
        <v>3949</v>
      </c>
      <c r="U3335" s="16">
        <v>45873</v>
      </c>
      <c r="V3335" s="16">
        <v>45759</v>
      </c>
      <c r="Y3335" s="16">
        <v>45759</v>
      </c>
      <c r="AB3335" t="s">
        <v>1706</v>
      </c>
    </row>
    <row r="3336" spans="1:28" x14ac:dyDescent="0.35">
      <c r="A3336" t="s">
        <v>2301</v>
      </c>
      <c r="B3336" t="s">
        <v>2302</v>
      </c>
      <c r="C3336" t="s">
        <v>115</v>
      </c>
      <c r="D3336" t="s">
        <v>114</v>
      </c>
      <c r="E3336" s="16">
        <v>45751</v>
      </c>
      <c r="F3336">
        <v>4001879492</v>
      </c>
      <c r="G3336" t="s">
        <v>1927</v>
      </c>
      <c r="H3336" t="s">
        <v>3702</v>
      </c>
      <c r="I3336" t="s">
        <v>2042</v>
      </c>
      <c r="J3336">
        <v>3074244</v>
      </c>
      <c r="K3336">
        <v>6582474</v>
      </c>
      <c r="M3336">
        <v>1</v>
      </c>
      <c r="N3336">
        <v>267.60000000000002</v>
      </c>
      <c r="O3336">
        <v>267.60000000000002</v>
      </c>
      <c r="P3336" t="s">
        <v>1811</v>
      </c>
      <c r="Q3336" t="s">
        <v>1812</v>
      </c>
      <c r="R3336" s="16">
        <v>45755</v>
      </c>
      <c r="S3336">
        <v>76</v>
      </c>
      <c r="T3336" t="s">
        <v>3949</v>
      </c>
      <c r="U3336" s="16">
        <v>45809</v>
      </c>
      <c r="V3336" s="16">
        <v>45778</v>
      </c>
      <c r="Y3336" s="16">
        <v>45778</v>
      </c>
      <c r="AB3336" t="s">
        <v>3361</v>
      </c>
    </row>
    <row r="3337" spans="1:28" x14ac:dyDescent="0.35">
      <c r="A3337" t="s">
        <v>2301</v>
      </c>
      <c r="B3337" t="s">
        <v>2302</v>
      </c>
      <c r="C3337" t="s">
        <v>115</v>
      </c>
      <c r="D3337" t="s">
        <v>114</v>
      </c>
      <c r="E3337" s="16">
        <v>45751</v>
      </c>
      <c r="F3337">
        <v>4001879492</v>
      </c>
      <c r="G3337" t="s">
        <v>1927</v>
      </c>
      <c r="H3337" t="s">
        <v>1963</v>
      </c>
      <c r="I3337" t="s">
        <v>1831</v>
      </c>
      <c r="J3337">
        <v>3074244</v>
      </c>
      <c r="K3337">
        <v>6582474</v>
      </c>
      <c r="M3337">
        <v>2</v>
      </c>
      <c r="N3337">
        <v>7.09</v>
      </c>
      <c r="O3337">
        <v>14.18</v>
      </c>
      <c r="P3337" t="s">
        <v>1811</v>
      </c>
      <c r="Q3337" t="s">
        <v>1812</v>
      </c>
      <c r="R3337" s="16">
        <v>45755</v>
      </c>
      <c r="S3337">
        <v>76</v>
      </c>
      <c r="T3337" t="s">
        <v>3949</v>
      </c>
      <c r="U3337" s="16">
        <v>45809</v>
      </c>
      <c r="V3337" s="16">
        <v>45778</v>
      </c>
      <c r="Y3337" s="16">
        <v>45778</v>
      </c>
      <c r="AB3337" t="s">
        <v>3361</v>
      </c>
    </row>
    <row r="3338" spans="1:28" x14ac:dyDescent="0.35">
      <c r="A3338" t="s">
        <v>2520</v>
      </c>
      <c r="B3338" t="s">
        <v>2521</v>
      </c>
      <c r="C3338" t="s">
        <v>115</v>
      </c>
      <c r="D3338" t="s">
        <v>114</v>
      </c>
      <c r="E3338" s="16">
        <v>45751</v>
      </c>
      <c r="F3338">
        <v>4001880259</v>
      </c>
      <c r="G3338" t="s">
        <v>1927</v>
      </c>
      <c r="H3338" t="s">
        <v>2180</v>
      </c>
      <c r="I3338" t="s">
        <v>1822</v>
      </c>
      <c r="J3338">
        <v>3074176</v>
      </c>
      <c r="K3338">
        <v>6582466</v>
      </c>
      <c r="M3338">
        <v>6</v>
      </c>
      <c r="N3338">
        <v>1.1499999999999999</v>
      </c>
      <c r="O3338">
        <v>6.9</v>
      </c>
      <c r="P3338" t="s">
        <v>1811</v>
      </c>
      <c r="Q3338" t="s">
        <v>1812</v>
      </c>
      <c r="R3338" s="16">
        <v>45754</v>
      </c>
      <c r="S3338">
        <v>76</v>
      </c>
      <c r="T3338" t="s">
        <v>3949</v>
      </c>
      <c r="U3338" s="16">
        <v>45775</v>
      </c>
      <c r="V3338" s="16">
        <v>45778</v>
      </c>
      <c r="Y3338" s="16">
        <v>45778</v>
      </c>
      <c r="AB3338" t="s">
        <v>3364</v>
      </c>
    </row>
    <row r="3339" spans="1:28" x14ac:dyDescent="0.35">
      <c r="A3339" t="s">
        <v>2520</v>
      </c>
      <c r="B3339" t="s">
        <v>2521</v>
      </c>
      <c r="C3339" t="s">
        <v>115</v>
      </c>
      <c r="D3339" t="s">
        <v>114</v>
      </c>
      <c r="E3339" s="16">
        <v>45751</v>
      </c>
      <c r="F3339">
        <v>4001880259</v>
      </c>
      <c r="G3339" t="s">
        <v>1927</v>
      </c>
      <c r="H3339" t="s">
        <v>2162</v>
      </c>
      <c r="I3339" t="s">
        <v>1825</v>
      </c>
      <c r="J3339">
        <v>3074176</v>
      </c>
      <c r="K3339">
        <v>6582466</v>
      </c>
      <c r="M3339">
        <v>6</v>
      </c>
      <c r="N3339">
        <v>0.84</v>
      </c>
      <c r="O3339">
        <v>5.04</v>
      </c>
      <c r="P3339" t="s">
        <v>1811</v>
      </c>
      <c r="Q3339" t="s">
        <v>1812</v>
      </c>
      <c r="R3339" s="16">
        <v>45754</v>
      </c>
      <c r="S3339">
        <v>76</v>
      </c>
      <c r="T3339" t="s">
        <v>3949</v>
      </c>
      <c r="U3339" s="16">
        <v>45775</v>
      </c>
      <c r="V3339" s="16">
        <v>45778</v>
      </c>
      <c r="Y3339" s="16">
        <v>45778</v>
      </c>
      <c r="AB3339" t="s">
        <v>3364</v>
      </c>
    </row>
    <row r="3340" spans="1:28" x14ac:dyDescent="0.35">
      <c r="A3340" t="s">
        <v>2520</v>
      </c>
      <c r="B3340" t="s">
        <v>2521</v>
      </c>
      <c r="C3340" t="s">
        <v>115</v>
      </c>
      <c r="D3340" t="s">
        <v>114</v>
      </c>
      <c r="E3340" s="16">
        <v>45751</v>
      </c>
      <c r="F3340">
        <v>4001880259</v>
      </c>
      <c r="G3340" t="s">
        <v>1927</v>
      </c>
      <c r="H3340" t="s">
        <v>2649</v>
      </c>
      <c r="I3340" t="s">
        <v>1825</v>
      </c>
      <c r="J3340">
        <v>3074176</v>
      </c>
      <c r="K3340">
        <v>6582466</v>
      </c>
      <c r="M3340">
        <v>7</v>
      </c>
      <c r="N3340">
        <v>1.51</v>
      </c>
      <c r="O3340">
        <v>10.57</v>
      </c>
      <c r="P3340" t="s">
        <v>1811</v>
      </c>
      <c r="Q3340" t="s">
        <v>1812</v>
      </c>
      <c r="R3340" s="16">
        <v>45754</v>
      </c>
      <c r="S3340">
        <v>76</v>
      </c>
      <c r="T3340" t="s">
        <v>3949</v>
      </c>
      <c r="U3340" s="16">
        <v>45775</v>
      </c>
      <c r="V3340" s="16">
        <v>45778</v>
      </c>
      <c r="Y3340" s="16">
        <v>45778</v>
      </c>
      <c r="AB3340" t="s">
        <v>3364</v>
      </c>
    </row>
    <row r="3341" spans="1:28" x14ac:dyDescent="0.35">
      <c r="A3341" t="s">
        <v>2520</v>
      </c>
      <c r="B3341" t="s">
        <v>2521</v>
      </c>
      <c r="C3341" t="s">
        <v>115</v>
      </c>
      <c r="D3341" t="s">
        <v>114</v>
      </c>
      <c r="E3341" s="16">
        <v>45751</v>
      </c>
      <c r="F3341">
        <v>4001880259</v>
      </c>
      <c r="G3341" t="s">
        <v>1927</v>
      </c>
      <c r="H3341" t="s">
        <v>2650</v>
      </c>
      <c r="I3341" t="s">
        <v>1822</v>
      </c>
      <c r="J3341">
        <v>3074176</v>
      </c>
      <c r="K3341">
        <v>6582466</v>
      </c>
      <c r="M3341">
        <v>12</v>
      </c>
      <c r="N3341">
        <v>1.56</v>
      </c>
      <c r="O3341">
        <v>18.72</v>
      </c>
      <c r="P3341" t="s">
        <v>1811</v>
      </c>
      <c r="Q3341" t="s">
        <v>1812</v>
      </c>
      <c r="R3341" s="16">
        <v>45754</v>
      </c>
      <c r="S3341">
        <v>76</v>
      </c>
      <c r="T3341" t="s">
        <v>3949</v>
      </c>
      <c r="U3341" s="16">
        <v>45775</v>
      </c>
      <c r="V3341" s="16">
        <v>45778</v>
      </c>
      <c r="Y3341" s="16">
        <v>45778</v>
      </c>
      <c r="AB3341" t="s">
        <v>3364</v>
      </c>
    </row>
    <row r="3342" spans="1:28" x14ac:dyDescent="0.35">
      <c r="A3342" t="s">
        <v>2520</v>
      </c>
      <c r="B3342" t="s">
        <v>2521</v>
      </c>
      <c r="C3342" t="s">
        <v>115</v>
      </c>
      <c r="D3342" t="s">
        <v>114</v>
      </c>
      <c r="E3342" s="16">
        <v>45751</v>
      </c>
      <c r="F3342">
        <v>4001880259</v>
      </c>
      <c r="G3342" t="s">
        <v>1927</v>
      </c>
      <c r="H3342" t="s">
        <v>2644</v>
      </c>
      <c r="I3342" t="s">
        <v>1810</v>
      </c>
      <c r="J3342">
        <v>3074176</v>
      </c>
      <c r="K3342">
        <v>6582466</v>
      </c>
      <c r="M3342">
        <v>7</v>
      </c>
      <c r="N3342">
        <v>2.02</v>
      </c>
      <c r="O3342">
        <v>14.14</v>
      </c>
      <c r="P3342" t="s">
        <v>1811</v>
      </c>
      <c r="Q3342" t="s">
        <v>1812</v>
      </c>
      <c r="R3342" s="16">
        <v>45754</v>
      </c>
      <c r="S3342">
        <v>76</v>
      </c>
      <c r="T3342" t="s">
        <v>3949</v>
      </c>
      <c r="U3342" s="16">
        <v>45775</v>
      </c>
      <c r="V3342" s="16">
        <v>45778</v>
      </c>
      <c r="Y3342" s="16">
        <v>45778</v>
      </c>
      <c r="AB3342" t="s">
        <v>3364</v>
      </c>
    </row>
    <row r="3343" spans="1:28" x14ac:dyDescent="0.35">
      <c r="A3343" t="s">
        <v>2520</v>
      </c>
      <c r="B3343" t="s">
        <v>2521</v>
      </c>
      <c r="C3343" t="s">
        <v>115</v>
      </c>
      <c r="D3343" t="s">
        <v>114</v>
      </c>
      <c r="E3343" s="16">
        <v>45751</v>
      </c>
      <c r="F3343">
        <v>4001880259</v>
      </c>
      <c r="G3343" t="s">
        <v>1927</v>
      </c>
      <c r="H3343" t="s">
        <v>2180</v>
      </c>
      <c r="I3343" t="s">
        <v>1822</v>
      </c>
      <c r="J3343">
        <v>3074176</v>
      </c>
      <c r="K3343">
        <v>6582466</v>
      </c>
      <c r="M3343">
        <v>7</v>
      </c>
      <c r="N3343">
        <v>1.1499999999999999</v>
      </c>
      <c r="O3343">
        <v>8.0500000000000007</v>
      </c>
      <c r="P3343" t="s">
        <v>1811</v>
      </c>
      <c r="Q3343" t="s">
        <v>1812</v>
      </c>
      <c r="R3343" s="16">
        <v>45754</v>
      </c>
      <c r="S3343">
        <v>76</v>
      </c>
      <c r="T3343" t="s">
        <v>3949</v>
      </c>
      <c r="U3343" s="16">
        <v>45775</v>
      </c>
      <c r="V3343" s="16">
        <v>45778</v>
      </c>
      <c r="Y3343" s="16">
        <v>45778</v>
      </c>
      <c r="AB3343" t="s">
        <v>3364</v>
      </c>
    </row>
    <row r="3344" spans="1:28" x14ac:dyDescent="0.35">
      <c r="A3344" t="s">
        <v>2201</v>
      </c>
      <c r="B3344" t="s">
        <v>2202</v>
      </c>
      <c r="C3344" t="s">
        <v>107</v>
      </c>
      <c r="D3344" t="s">
        <v>100</v>
      </c>
      <c r="E3344" s="16">
        <v>45763</v>
      </c>
      <c r="F3344">
        <v>4001894054</v>
      </c>
      <c r="G3344" t="s">
        <v>1927</v>
      </c>
      <c r="H3344" t="s">
        <v>1902</v>
      </c>
      <c r="I3344" t="s">
        <v>1822</v>
      </c>
      <c r="J3344">
        <v>3082397</v>
      </c>
      <c r="K3344">
        <v>6587999</v>
      </c>
      <c r="M3344">
        <v>3</v>
      </c>
      <c r="N3344">
        <v>1.89</v>
      </c>
      <c r="O3344">
        <v>5.67</v>
      </c>
      <c r="P3344" t="s">
        <v>1811</v>
      </c>
      <c r="Q3344" t="s">
        <v>1812</v>
      </c>
      <c r="R3344" s="16">
        <v>45763</v>
      </c>
      <c r="S3344">
        <v>28</v>
      </c>
      <c r="T3344" t="s">
        <v>1813</v>
      </c>
      <c r="U3344" s="16">
        <v>45873</v>
      </c>
      <c r="V3344" s="16">
        <v>45826</v>
      </c>
      <c r="Y3344" s="16">
        <v>45826</v>
      </c>
      <c r="AB3344" t="s">
        <v>3464</v>
      </c>
    </row>
    <row r="3345" spans="1:28" x14ac:dyDescent="0.35">
      <c r="A3345" t="s">
        <v>2201</v>
      </c>
      <c r="B3345" t="s">
        <v>2202</v>
      </c>
      <c r="C3345" t="s">
        <v>107</v>
      </c>
      <c r="D3345" t="s">
        <v>100</v>
      </c>
      <c r="E3345" s="16">
        <v>45763</v>
      </c>
      <c r="F3345">
        <v>4001894054</v>
      </c>
      <c r="G3345" t="s">
        <v>1927</v>
      </c>
      <c r="H3345" t="s">
        <v>2056</v>
      </c>
      <c r="I3345" t="s">
        <v>1825</v>
      </c>
      <c r="J3345">
        <v>3082397</v>
      </c>
      <c r="K3345">
        <v>6587999</v>
      </c>
      <c r="M3345">
        <v>1</v>
      </c>
      <c r="N3345">
        <v>2.0699999999999998</v>
      </c>
      <c r="O3345">
        <v>2.0699999999999998</v>
      </c>
      <c r="P3345" t="s">
        <v>1811</v>
      </c>
      <c r="Q3345" t="s">
        <v>1812</v>
      </c>
      <c r="R3345" s="16">
        <v>45763</v>
      </c>
      <c r="S3345">
        <v>28</v>
      </c>
      <c r="T3345" t="s">
        <v>1813</v>
      </c>
      <c r="U3345" s="16">
        <v>45873</v>
      </c>
      <c r="V3345" s="16">
        <v>45826</v>
      </c>
      <c r="Y3345" s="16">
        <v>45826</v>
      </c>
      <c r="AB3345" t="s">
        <v>3464</v>
      </c>
    </row>
    <row r="3346" spans="1:28" x14ac:dyDescent="0.35">
      <c r="A3346" t="s">
        <v>2201</v>
      </c>
      <c r="B3346" t="s">
        <v>2202</v>
      </c>
      <c r="C3346" t="s">
        <v>107</v>
      </c>
      <c r="D3346" t="s">
        <v>100</v>
      </c>
      <c r="E3346" s="16">
        <v>45763</v>
      </c>
      <c r="F3346">
        <v>4001894054</v>
      </c>
      <c r="G3346" t="s">
        <v>1927</v>
      </c>
      <c r="H3346" t="s">
        <v>1985</v>
      </c>
      <c r="I3346" t="s">
        <v>1825</v>
      </c>
      <c r="J3346">
        <v>3082397</v>
      </c>
      <c r="K3346">
        <v>6587999</v>
      </c>
      <c r="M3346">
        <v>2</v>
      </c>
      <c r="N3346">
        <v>2.69</v>
      </c>
      <c r="O3346">
        <v>5.38</v>
      </c>
      <c r="P3346" t="s">
        <v>1811</v>
      </c>
      <c r="Q3346" t="s">
        <v>1812</v>
      </c>
      <c r="R3346" s="16">
        <v>45763</v>
      </c>
      <c r="S3346">
        <v>28</v>
      </c>
      <c r="T3346" t="s">
        <v>1813</v>
      </c>
      <c r="U3346" s="16">
        <v>45873</v>
      </c>
      <c r="V3346" s="16">
        <v>45826</v>
      </c>
      <c r="Y3346" s="16">
        <v>45826</v>
      </c>
      <c r="AB3346" t="s">
        <v>3464</v>
      </c>
    </row>
    <row r="3347" spans="1:28" x14ac:dyDescent="0.35">
      <c r="A3347" t="s">
        <v>2287</v>
      </c>
      <c r="B3347" t="s">
        <v>2288</v>
      </c>
      <c r="C3347" t="s">
        <v>1400</v>
      </c>
      <c r="D3347" t="s">
        <v>1301</v>
      </c>
      <c r="E3347" s="16">
        <v>45764</v>
      </c>
      <c r="F3347">
        <v>4001895656</v>
      </c>
      <c r="G3347" t="s">
        <v>1809</v>
      </c>
      <c r="H3347" t="s">
        <v>1911</v>
      </c>
      <c r="I3347" t="s">
        <v>1825</v>
      </c>
      <c r="J3347">
        <v>3083755</v>
      </c>
      <c r="K3347">
        <v>6588888</v>
      </c>
      <c r="M3347">
        <v>4</v>
      </c>
      <c r="N3347">
        <v>1.77</v>
      </c>
      <c r="O3347">
        <v>7.08</v>
      </c>
      <c r="P3347" t="s">
        <v>1811</v>
      </c>
      <c r="Q3347" t="s">
        <v>1812</v>
      </c>
      <c r="R3347" s="16">
        <v>45838</v>
      </c>
      <c r="S3347">
        <v>45</v>
      </c>
      <c r="T3347" t="s">
        <v>1930</v>
      </c>
      <c r="U3347" s="16">
        <v>45839</v>
      </c>
      <c r="V3347" s="16">
        <v>45809</v>
      </c>
      <c r="Y3347" s="16">
        <v>45809</v>
      </c>
      <c r="AB3347" t="s">
        <v>7623</v>
      </c>
    </row>
    <row r="3348" spans="1:28" x14ac:dyDescent="0.35">
      <c r="A3348" t="s">
        <v>2287</v>
      </c>
      <c r="B3348" t="s">
        <v>2288</v>
      </c>
      <c r="C3348" t="s">
        <v>1400</v>
      </c>
      <c r="D3348" t="s">
        <v>1301</v>
      </c>
      <c r="E3348" s="16">
        <v>45764</v>
      </c>
      <c r="F3348">
        <v>4001895656</v>
      </c>
      <c r="G3348" t="s">
        <v>1809</v>
      </c>
      <c r="H3348" t="s">
        <v>1873</v>
      </c>
      <c r="I3348" t="s">
        <v>1831</v>
      </c>
      <c r="J3348">
        <v>3083755</v>
      </c>
      <c r="K3348">
        <v>6588888</v>
      </c>
      <c r="M3348">
        <v>2</v>
      </c>
      <c r="N3348">
        <v>8.6</v>
      </c>
      <c r="O3348">
        <v>17.2</v>
      </c>
      <c r="P3348" t="s">
        <v>1811</v>
      </c>
      <c r="Q3348" t="s">
        <v>1812</v>
      </c>
      <c r="R3348" s="16">
        <v>45838</v>
      </c>
      <c r="S3348">
        <v>45</v>
      </c>
      <c r="T3348" t="s">
        <v>1930</v>
      </c>
      <c r="U3348" s="16">
        <v>45839</v>
      </c>
      <c r="V3348" s="16">
        <v>45809</v>
      </c>
      <c r="Y3348" s="16">
        <v>45809</v>
      </c>
      <c r="AB3348" t="s">
        <v>7623</v>
      </c>
    </row>
    <row r="3349" spans="1:28" x14ac:dyDescent="0.35">
      <c r="A3349" t="s">
        <v>2287</v>
      </c>
      <c r="B3349" t="s">
        <v>2288</v>
      </c>
      <c r="C3349" t="s">
        <v>1400</v>
      </c>
      <c r="D3349" t="s">
        <v>1301</v>
      </c>
      <c r="E3349" s="16">
        <v>45764</v>
      </c>
      <c r="F3349">
        <v>4001895656</v>
      </c>
      <c r="G3349" t="s">
        <v>1809</v>
      </c>
      <c r="H3349" t="s">
        <v>1877</v>
      </c>
      <c r="I3349" t="s">
        <v>1878</v>
      </c>
      <c r="J3349">
        <v>3083755</v>
      </c>
      <c r="K3349">
        <v>6588888</v>
      </c>
      <c r="M3349">
        <v>1</v>
      </c>
      <c r="N3349">
        <v>7.41</v>
      </c>
      <c r="O3349">
        <v>7.41</v>
      </c>
      <c r="P3349" t="s">
        <v>1811</v>
      </c>
      <c r="Q3349" t="s">
        <v>1812</v>
      </c>
      <c r="R3349" s="16">
        <v>45838</v>
      </c>
      <c r="S3349">
        <v>45</v>
      </c>
      <c r="T3349" t="s">
        <v>1930</v>
      </c>
      <c r="U3349" s="16">
        <v>45839</v>
      </c>
      <c r="V3349" s="16">
        <v>45809</v>
      </c>
      <c r="Y3349" s="16">
        <v>45809</v>
      </c>
      <c r="AB3349" t="s">
        <v>7623</v>
      </c>
    </row>
    <row r="3350" spans="1:28" x14ac:dyDescent="0.35">
      <c r="A3350" t="s">
        <v>2287</v>
      </c>
      <c r="B3350" t="s">
        <v>2288</v>
      </c>
      <c r="C3350" t="s">
        <v>1400</v>
      </c>
      <c r="D3350" t="s">
        <v>1301</v>
      </c>
      <c r="E3350" s="16">
        <v>45764</v>
      </c>
      <c r="F3350">
        <v>4001895656</v>
      </c>
      <c r="G3350" t="s">
        <v>1809</v>
      </c>
      <c r="H3350" t="s">
        <v>1880</v>
      </c>
      <c r="I3350" t="s">
        <v>1881</v>
      </c>
      <c r="J3350">
        <v>3083755</v>
      </c>
      <c r="K3350">
        <v>6588888</v>
      </c>
      <c r="M3350">
        <v>1</v>
      </c>
      <c r="N3350">
        <v>3189.29</v>
      </c>
      <c r="O3350">
        <v>3189.29</v>
      </c>
      <c r="P3350" t="s">
        <v>1811</v>
      </c>
      <c r="Q3350" t="s">
        <v>1812</v>
      </c>
      <c r="R3350" s="16">
        <v>45838</v>
      </c>
      <c r="S3350">
        <v>45</v>
      </c>
      <c r="T3350" t="s">
        <v>1930</v>
      </c>
      <c r="U3350" s="16">
        <v>45839</v>
      </c>
      <c r="V3350" s="16">
        <v>45809</v>
      </c>
      <c r="Y3350" s="16">
        <v>45809</v>
      </c>
      <c r="AB3350" t="s">
        <v>7623</v>
      </c>
    </row>
    <row r="3351" spans="1:28" x14ac:dyDescent="0.35">
      <c r="A3351" t="s">
        <v>2287</v>
      </c>
      <c r="B3351" t="s">
        <v>2288</v>
      </c>
      <c r="C3351" t="s">
        <v>1400</v>
      </c>
      <c r="D3351" t="s">
        <v>1301</v>
      </c>
      <c r="E3351" s="16">
        <v>45764</v>
      </c>
      <c r="F3351">
        <v>4001895656</v>
      </c>
      <c r="G3351" t="s">
        <v>1809</v>
      </c>
      <c r="H3351" t="s">
        <v>1883</v>
      </c>
      <c r="I3351" t="s">
        <v>1884</v>
      </c>
      <c r="J3351">
        <v>3083755</v>
      </c>
      <c r="K3351">
        <v>6588888</v>
      </c>
      <c r="M3351">
        <v>1</v>
      </c>
      <c r="N3351">
        <v>116.77</v>
      </c>
      <c r="O3351">
        <v>116.77</v>
      </c>
      <c r="P3351" t="s">
        <v>1811</v>
      </c>
      <c r="Q3351" t="s">
        <v>1812</v>
      </c>
      <c r="R3351" s="16">
        <v>45838</v>
      </c>
      <c r="S3351">
        <v>45</v>
      </c>
      <c r="T3351" t="s">
        <v>1930</v>
      </c>
      <c r="U3351" s="16">
        <v>45839</v>
      </c>
      <c r="V3351" s="16">
        <v>45809</v>
      </c>
      <c r="Y3351" s="16">
        <v>45809</v>
      </c>
      <c r="AB3351" t="s">
        <v>7623</v>
      </c>
    </row>
    <row r="3352" spans="1:28" x14ac:dyDescent="0.35">
      <c r="A3352" t="s">
        <v>2287</v>
      </c>
      <c r="B3352" t="s">
        <v>2288</v>
      </c>
      <c r="C3352" t="s">
        <v>1400</v>
      </c>
      <c r="D3352" t="s">
        <v>1301</v>
      </c>
      <c r="E3352" s="16">
        <v>45764</v>
      </c>
      <c r="F3352">
        <v>4001895656</v>
      </c>
      <c r="G3352" t="s">
        <v>1809</v>
      </c>
      <c r="H3352" t="s">
        <v>1913</v>
      </c>
      <c r="I3352" t="s">
        <v>1914</v>
      </c>
      <c r="J3352">
        <v>3083755</v>
      </c>
      <c r="K3352">
        <v>6588888</v>
      </c>
      <c r="M3352">
        <v>1</v>
      </c>
      <c r="N3352">
        <v>241.08</v>
      </c>
      <c r="O3352">
        <v>241.08</v>
      </c>
      <c r="P3352" t="s">
        <v>1811</v>
      </c>
      <c r="Q3352" t="s">
        <v>1812</v>
      </c>
      <c r="R3352" s="16">
        <v>45838</v>
      </c>
      <c r="S3352">
        <v>45</v>
      </c>
      <c r="T3352" t="s">
        <v>1930</v>
      </c>
      <c r="U3352" s="16">
        <v>45839</v>
      </c>
      <c r="V3352" s="16">
        <v>45809</v>
      </c>
      <c r="Y3352" s="16">
        <v>45809</v>
      </c>
      <c r="AB3352" t="s">
        <v>7623</v>
      </c>
    </row>
    <row r="3353" spans="1:28" x14ac:dyDescent="0.35">
      <c r="A3353" t="s">
        <v>2287</v>
      </c>
      <c r="B3353" t="s">
        <v>2288</v>
      </c>
      <c r="C3353" t="s">
        <v>1400</v>
      </c>
      <c r="D3353" t="s">
        <v>1301</v>
      </c>
      <c r="E3353" s="16">
        <v>45764</v>
      </c>
      <c r="F3353">
        <v>4001895656</v>
      </c>
      <c r="G3353" t="s">
        <v>1809</v>
      </c>
      <c r="H3353" t="s">
        <v>1916</v>
      </c>
      <c r="I3353" t="s">
        <v>1917</v>
      </c>
      <c r="J3353">
        <v>3083755</v>
      </c>
      <c r="K3353">
        <v>6588888</v>
      </c>
      <c r="M3353">
        <v>1</v>
      </c>
      <c r="N3353">
        <v>291.07</v>
      </c>
      <c r="O3353">
        <v>291.07</v>
      </c>
      <c r="P3353" t="s">
        <v>1811</v>
      </c>
      <c r="Q3353" t="s">
        <v>1812</v>
      </c>
      <c r="R3353" s="16">
        <v>45838</v>
      </c>
      <c r="S3353">
        <v>45</v>
      </c>
      <c r="T3353" t="s">
        <v>1930</v>
      </c>
      <c r="U3353" s="16">
        <v>45839</v>
      </c>
      <c r="V3353" s="16">
        <v>45809</v>
      </c>
      <c r="Y3353" s="16">
        <v>45809</v>
      </c>
      <c r="AB3353" t="s">
        <v>7623</v>
      </c>
    </row>
    <row r="3354" spans="1:28" x14ac:dyDescent="0.35">
      <c r="A3354" t="s">
        <v>2287</v>
      </c>
      <c r="B3354" t="s">
        <v>2288</v>
      </c>
      <c r="C3354" t="s">
        <v>1400</v>
      </c>
      <c r="D3354" t="s">
        <v>1301</v>
      </c>
      <c r="E3354" s="16">
        <v>45764</v>
      </c>
      <c r="F3354">
        <v>4001895656</v>
      </c>
      <c r="G3354" t="s">
        <v>1809</v>
      </c>
      <c r="H3354" t="s">
        <v>1919</v>
      </c>
      <c r="I3354" t="s">
        <v>1920</v>
      </c>
      <c r="J3354">
        <v>3083755</v>
      </c>
      <c r="K3354">
        <v>6588888</v>
      </c>
      <c r="M3354">
        <v>1</v>
      </c>
      <c r="N3354">
        <v>596.49</v>
      </c>
      <c r="O3354">
        <v>596.49</v>
      </c>
      <c r="P3354" t="s">
        <v>1811</v>
      </c>
      <c r="Q3354" t="s">
        <v>1812</v>
      </c>
      <c r="R3354" s="16">
        <v>45838</v>
      </c>
      <c r="S3354">
        <v>45</v>
      </c>
      <c r="T3354" t="s">
        <v>1930</v>
      </c>
      <c r="U3354" s="16">
        <v>45839</v>
      </c>
      <c r="V3354" s="16">
        <v>45809</v>
      </c>
      <c r="Y3354" s="16">
        <v>45809</v>
      </c>
      <c r="AB3354" t="s">
        <v>7623</v>
      </c>
    </row>
    <row r="3355" spans="1:28" x14ac:dyDescent="0.35">
      <c r="A3355" t="s">
        <v>2287</v>
      </c>
      <c r="B3355" t="s">
        <v>2288</v>
      </c>
      <c r="C3355" t="s">
        <v>1400</v>
      </c>
      <c r="D3355" t="s">
        <v>1301</v>
      </c>
      <c r="E3355" s="16">
        <v>45764</v>
      </c>
      <c r="F3355">
        <v>4001895656</v>
      </c>
      <c r="G3355" t="s">
        <v>1809</v>
      </c>
      <c r="H3355" t="s">
        <v>1922</v>
      </c>
      <c r="I3355" t="s">
        <v>1828</v>
      </c>
      <c r="J3355">
        <v>3083755</v>
      </c>
      <c r="K3355">
        <v>6588888</v>
      </c>
      <c r="M3355">
        <v>1</v>
      </c>
      <c r="N3355">
        <v>73.239999999999995</v>
      </c>
      <c r="O3355">
        <v>73.239999999999995</v>
      </c>
      <c r="P3355" t="s">
        <v>1811</v>
      </c>
      <c r="Q3355" t="s">
        <v>1812</v>
      </c>
      <c r="R3355" s="16">
        <v>45838</v>
      </c>
      <c r="S3355">
        <v>45</v>
      </c>
      <c r="T3355" t="s">
        <v>1930</v>
      </c>
      <c r="U3355" s="16">
        <v>45839</v>
      </c>
      <c r="V3355" s="16">
        <v>45809</v>
      </c>
      <c r="Y3355" s="16">
        <v>45809</v>
      </c>
      <c r="AB3355" t="s">
        <v>7623</v>
      </c>
    </row>
    <row r="3356" spans="1:28" x14ac:dyDescent="0.35">
      <c r="A3356" t="s">
        <v>2287</v>
      </c>
      <c r="B3356" t="s">
        <v>2288</v>
      </c>
      <c r="C3356" t="s">
        <v>1400</v>
      </c>
      <c r="D3356" t="s">
        <v>1301</v>
      </c>
      <c r="E3356" s="16">
        <v>45764</v>
      </c>
      <c r="F3356">
        <v>4001895656</v>
      </c>
      <c r="G3356" t="s">
        <v>1809</v>
      </c>
      <c r="H3356" t="s">
        <v>1924</v>
      </c>
      <c r="I3356" t="s">
        <v>1828</v>
      </c>
      <c r="J3356">
        <v>3083755</v>
      </c>
      <c r="K3356">
        <v>6588888</v>
      </c>
      <c r="M3356">
        <v>1</v>
      </c>
      <c r="N3356">
        <v>86.21</v>
      </c>
      <c r="O3356">
        <v>86.21</v>
      </c>
      <c r="P3356" t="s">
        <v>1811</v>
      </c>
      <c r="Q3356" t="s">
        <v>1812</v>
      </c>
      <c r="R3356" s="16">
        <v>45838</v>
      </c>
      <c r="S3356">
        <v>45</v>
      </c>
      <c r="T3356" t="s">
        <v>1930</v>
      </c>
      <c r="U3356" s="16">
        <v>45839</v>
      </c>
      <c r="V3356" s="16">
        <v>45809</v>
      </c>
      <c r="Y3356" s="16">
        <v>45809</v>
      </c>
      <c r="AB3356" t="s">
        <v>7623</v>
      </c>
    </row>
    <row r="3357" spans="1:28" x14ac:dyDescent="0.35">
      <c r="A3357" t="s">
        <v>2287</v>
      </c>
      <c r="B3357" t="s">
        <v>2288</v>
      </c>
      <c r="C3357" t="s">
        <v>1400</v>
      </c>
      <c r="D3357" t="s">
        <v>1301</v>
      </c>
      <c r="E3357" s="16">
        <v>45764</v>
      </c>
      <c r="F3357">
        <v>4001895656</v>
      </c>
      <c r="G3357" t="s">
        <v>1809</v>
      </c>
      <c r="H3357" t="s">
        <v>1886</v>
      </c>
      <c r="I3357" t="s">
        <v>1823</v>
      </c>
      <c r="J3357">
        <v>3083755</v>
      </c>
      <c r="K3357">
        <v>6588888</v>
      </c>
      <c r="M3357">
        <v>1</v>
      </c>
      <c r="N3357">
        <v>2.2799999999999998</v>
      </c>
      <c r="O3357">
        <v>2.2799999999999998</v>
      </c>
      <c r="P3357" t="s">
        <v>1811</v>
      </c>
      <c r="Q3357" t="s">
        <v>1812</v>
      </c>
      <c r="R3357" s="16">
        <v>45838</v>
      </c>
      <c r="S3357">
        <v>45</v>
      </c>
      <c r="T3357" t="s">
        <v>1930</v>
      </c>
      <c r="U3357" s="16">
        <v>45839</v>
      </c>
      <c r="V3357" s="16">
        <v>45809</v>
      </c>
      <c r="Y3357" s="16">
        <v>45809</v>
      </c>
      <c r="AB3357" t="s">
        <v>7623</v>
      </c>
    </row>
    <row r="3358" spans="1:28" x14ac:dyDescent="0.35">
      <c r="A3358" t="s">
        <v>2287</v>
      </c>
      <c r="B3358" t="s">
        <v>2288</v>
      </c>
      <c r="C3358" t="s">
        <v>1400</v>
      </c>
      <c r="D3358" t="s">
        <v>1301</v>
      </c>
      <c r="E3358" s="16">
        <v>45764</v>
      </c>
      <c r="F3358">
        <v>4001895656</v>
      </c>
      <c r="G3358" t="s">
        <v>1809</v>
      </c>
      <c r="H3358" t="s">
        <v>1888</v>
      </c>
      <c r="I3358" t="s">
        <v>1826</v>
      </c>
      <c r="J3358">
        <v>3083755</v>
      </c>
      <c r="K3358">
        <v>6588888</v>
      </c>
      <c r="M3358">
        <v>2</v>
      </c>
      <c r="N3358">
        <v>1.66</v>
      </c>
      <c r="O3358">
        <v>3.32</v>
      </c>
      <c r="P3358" t="s">
        <v>1811</v>
      </c>
      <c r="Q3358" t="s">
        <v>1812</v>
      </c>
      <c r="R3358" s="16">
        <v>45838</v>
      </c>
      <c r="S3358">
        <v>45</v>
      </c>
      <c r="T3358" t="s">
        <v>1930</v>
      </c>
      <c r="U3358" s="16">
        <v>45839</v>
      </c>
      <c r="V3358" s="16">
        <v>45809</v>
      </c>
      <c r="Y3358" s="16">
        <v>45809</v>
      </c>
      <c r="AB3358" t="s">
        <v>7623</v>
      </c>
    </row>
    <row r="3359" spans="1:28" x14ac:dyDescent="0.35">
      <c r="A3359" t="s">
        <v>2287</v>
      </c>
      <c r="B3359" t="s">
        <v>2288</v>
      </c>
      <c r="C3359" t="s">
        <v>1400</v>
      </c>
      <c r="D3359" t="s">
        <v>1301</v>
      </c>
      <c r="E3359" s="16">
        <v>45764</v>
      </c>
      <c r="F3359">
        <v>4001895656</v>
      </c>
      <c r="G3359" t="s">
        <v>1809</v>
      </c>
      <c r="H3359" t="s">
        <v>1890</v>
      </c>
      <c r="I3359" t="s">
        <v>1865</v>
      </c>
      <c r="J3359">
        <v>3083755</v>
      </c>
      <c r="K3359">
        <v>6588888</v>
      </c>
      <c r="M3359">
        <v>4</v>
      </c>
      <c r="N3359">
        <v>0.72</v>
      </c>
      <c r="O3359">
        <v>2.88</v>
      </c>
      <c r="P3359" t="s">
        <v>1811</v>
      </c>
      <c r="Q3359" t="s">
        <v>1812</v>
      </c>
      <c r="R3359" s="16">
        <v>45838</v>
      </c>
      <c r="S3359">
        <v>45</v>
      </c>
      <c r="T3359" t="s">
        <v>1930</v>
      </c>
      <c r="U3359" s="16">
        <v>45839</v>
      </c>
      <c r="V3359" s="16">
        <v>45809</v>
      </c>
      <c r="Y3359" s="16">
        <v>45809</v>
      </c>
      <c r="AB3359" t="s">
        <v>7623</v>
      </c>
    </row>
    <row r="3360" spans="1:28" x14ac:dyDescent="0.35">
      <c r="A3360" t="s">
        <v>2287</v>
      </c>
      <c r="B3360" t="s">
        <v>2288</v>
      </c>
      <c r="C3360" t="s">
        <v>1400</v>
      </c>
      <c r="D3360" t="s">
        <v>1301</v>
      </c>
      <c r="E3360" s="16">
        <v>45764</v>
      </c>
      <c r="F3360">
        <v>4001895656</v>
      </c>
      <c r="G3360" t="s">
        <v>1809</v>
      </c>
      <c r="H3360" t="s">
        <v>1892</v>
      </c>
      <c r="I3360" t="s">
        <v>1823</v>
      </c>
      <c r="J3360">
        <v>3083755</v>
      </c>
      <c r="K3360">
        <v>6588888</v>
      </c>
      <c r="M3360">
        <v>2</v>
      </c>
      <c r="N3360">
        <v>1.54</v>
      </c>
      <c r="O3360">
        <v>3.08</v>
      </c>
      <c r="P3360" t="s">
        <v>1811</v>
      </c>
      <c r="Q3360" t="s">
        <v>1812</v>
      </c>
      <c r="R3360" s="16">
        <v>45838</v>
      </c>
      <c r="S3360">
        <v>45</v>
      </c>
      <c r="T3360" t="s">
        <v>1930</v>
      </c>
      <c r="U3360" s="16">
        <v>45839</v>
      </c>
      <c r="V3360" s="16">
        <v>45809</v>
      </c>
      <c r="Y3360" s="16">
        <v>45809</v>
      </c>
      <c r="AB3360" t="s">
        <v>7623</v>
      </c>
    </row>
    <row r="3361" spans="1:28" x14ac:dyDescent="0.35">
      <c r="A3361" t="s">
        <v>2287</v>
      </c>
      <c r="B3361" t="s">
        <v>2288</v>
      </c>
      <c r="C3361" t="s">
        <v>1400</v>
      </c>
      <c r="D3361" t="s">
        <v>1301</v>
      </c>
      <c r="E3361" s="16">
        <v>45764</v>
      </c>
      <c r="F3361">
        <v>4001895656</v>
      </c>
      <c r="G3361" t="s">
        <v>1809</v>
      </c>
      <c r="H3361" t="s">
        <v>1894</v>
      </c>
      <c r="I3361" t="s">
        <v>1895</v>
      </c>
      <c r="J3361">
        <v>3083755</v>
      </c>
      <c r="K3361">
        <v>6588888</v>
      </c>
      <c r="M3361">
        <v>1</v>
      </c>
      <c r="N3361">
        <v>21.94</v>
      </c>
      <c r="O3361">
        <v>21.94</v>
      </c>
      <c r="P3361" t="s">
        <v>1811</v>
      </c>
      <c r="Q3361" t="s">
        <v>1812</v>
      </c>
      <c r="R3361" s="16">
        <v>45838</v>
      </c>
      <c r="S3361">
        <v>45</v>
      </c>
      <c r="T3361" t="s">
        <v>1930</v>
      </c>
      <c r="U3361" s="16">
        <v>45839</v>
      </c>
      <c r="V3361" s="16">
        <v>45809</v>
      </c>
      <c r="Y3361" s="16">
        <v>45809</v>
      </c>
      <c r="AB3361" t="s">
        <v>7623</v>
      </c>
    </row>
    <row r="3362" spans="1:28" x14ac:dyDescent="0.35">
      <c r="A3362" t="s">
        <v>2287</v>
      </c>
      <c r="B3362" t="s">
        <v>2288</v>
      </c>
      <c r="C3362" t="s">
        <v>1400</v>
      </c>
      <c r="D3362" t="s">
        <v>1301</v>
      </c>
      <c r="E3362" s="16">
        <v>45764</v>
      </c>
      <c r="F3362">
        <v>4001895656</v>
      </c>
      <c r="G3362" t="s">
        <v>1809</v>
      </c>
      <c r="H3362" t="s">
        <v>1897</v>
      </c>
      <c r="I3362" t="s">
        <v>1895</v>
      </c>
      <c r="J3362">
        <v>3083755</v>
      </c>
      <c r="K3362">
        <v>6588888</v>
      </c>
      <c r="M3362">
        <v>1</v>
      </c>
      <c r="N3362">
        <v>18.829999999999998</v>
      </c>
      <c r="O3362">
        <v>18.829999999999998</v>
      </c>
      <c r="P3362" t="s">
        <v>1811</v>
      </c>
      <c r="Q3362" t="s">
        <v>1812</v>
      </c>
      <c r="R3362" s="16">
        <v>45838</v>
      </c>
      <c r="S3362">
        <v>45</v>
      </c>
      <c r="T3362" t="s">
        <v>1930</v>
      </c>
      <c r="U3362" s="16">
        <v>45839</v>
      </c>
      <c r="V3362" s="16">
        <v>45809</v>
      </c>
      <c r="Y3362" s="16">
        <v>45809</v>
      </c>
      <c r="AB3362" t="s">
        <v>7623</v>
      </c>
    </row>
    <row r="3363" spans="1:28" x14ac:dyDescent="0.35">
      <c r="A3363" t="s">
        <v>2287</v>
      </c>
      <c r="B3363" t="s">
        <v>2288</v>
      </c>
      <c r="C3363" t="s">
        <v>1400</v>
      </c>
      <c r="D3363" t="s">
        <v>1301</v>
      </c>
      <c r="E3363" s="16">
        <v>45764</v>
      </c>
      <c r="F3363">
        <v>4001895656</v>
      </c>
      <c r="G3363" t="s">
        <v>1809</v>
      </c>
      <c r="H3363" t="s">
        <v>1899</v>
      </c>
      <c r="I3363" t="s">
        <v>1826</v>
      </c>
      <c r="J3363">
        <v>3083755</v>
      </c>
      <c r="K3363">
        <v>6588888</v>
      </c>
      <c r="M3363">
        <v>1</v>
      </c>
      <c r="N3363">
        <v>1.63</v>
      </c>
      <c r="O3363">
        <v>1.63</v>
      </c>
      <c r="P3363" t="s">
        <v>1811</v>
      </c>
      <c r="Q3363" t="s">
        <v>1812</v>
      </c>
      <c r="R3363" s="16">
        <v>45838</v>
      </c>
      <c r="S3363">
        <v>45</v>
      </c>
      <c r="T3363" t="s">
        <v>1930</v>
      </c>
      <c r="U3363" s="16">
        <v>45839</v>
      </c>
      <c r="V3363" s="16">
        <v>45809</v>
      </c>
      <c r="Y3363" s="16">
        <v>45809</v>
      </c>
      <c r="AB3363" t="s">
        <v>7623</v>
      </c>
    </row>
    <row r="3364" spans="1:28" x14ac:dyDescent="0.35">
      <c r="A3364" t="s">
        <v>2287</v>
      </c>
      <c r="B3364" t="s">
        <v>2288</v>
      </c>
      <c r="C3364" t="s">
        <v>1400</v>
      </c>
      <c r="D3364" t="s">
        <v>1301</v>
      </c>
      <c r="E3364" s="16">
        <v>45764</v>
      </c>
      <c r="F3364">
        <v>4001895656</v>
      </c>
      <c r="G3364" t="s">
        <v>1809</v>
      </c>
      <c r="H3364" t="s">
        <v>1824</v>
      </c>
      <c r="I3364" t="s">
        <v>1825</v>
      </c>
      <c r="J3364">
        <v>3083755</v>
      </c>
      <c r="K3364">
        <v>6588888</v>
      </c>
      <c r="M3364">
        <v>2</v>
      </c>
      <c r="N3364">
        <v>1.46</v>
      </c>
      <c r="O3364">
        <v>2.92</v>
      </c>
      <c r="P3364" t="s">
        <v>1811</v>
      </c>
      <c r="Q3364" t="s">
        <v>1812</v>
      </c>
      <c r="R3364" s="16">
        <v>45838</v>
      </c>
      <c r="S3364">
        <v>45</v>
      </c>
      <c r="T3364" t="s">
        <v>1930</v>
      </c>
      <c r="U3364" s="16">
        <v>45839</v>
      </c>
      <c r="V3364" s="16">
        <v>45809</v>
      </c>
      <c r="Y3364" s="16">
        <v>45809</v>
      </c>
      <c r="AB3364" t="s">
        <v>7623</v>
      </c>
    </row>
    <row r="3365" spans="1:28" x14ac:dyDescent="0.35">
      <c r="A3365" t="s">
        <v>2287</v>
      </c>
      <c r="B3365" t="s">
        <v>2288</v>
      </c>
      <c r="C3365" t="s">
        <v>1400</v>
      </c>
      <c r="D3365" t="s">
        <v>1301</v>
      </c>
      <c r="E3365" s="16">
        <v>45764</v>
      </c>
      <c r="F3365">
        <v>4001895656</v>
      </c>
      <c r="G3365" t="s">
        <v>1809</v>
      </c>
      <c r="H3365" t="s">
        <v>1902</v>
      </c>
      <c r="I3365" t="s">
        <v>1822</v>
      </c>
      <c r="J3365">
        <v>3083755</v>
      </c>
      <c r="K3365">
        <v>6588888</v>
      </c>
      <c r="M3365">
        <v>2</v>
      </c>
      <c r="N3365">
        <v>1.89</v>
      </c>
      <c r="O3365">
        <v>3.78</v>
      </c>
      <c r="P3365" t="s">
        <v>1811</v>
      </c>
      <c r="Q3365" t="s">
        <v>1812</v>
      </c>
      <c r="R3365" s="16">
        <v>45838</v>
      </c>
      <c r="S3365">
        <v>45</v>
      </c>
      <c r="T3365" t="s">
        <v>1930</v>
      </c>
      <c r="U3365" s="16">
        <v>45839</v>
      </c>
      <c r="V3365" s="16">
        <v>45809</v>
      </c>
      <c r="Y3365" s="16">
        <v>45809</v>
      </c>
      <c r="AB3365" t="s">
        <v>7623</v>
      </c>
    </row>
    <row r="3366" spans="1:28" x14ac:dyDescent="0.35">
      <c r="A3366" t="s">
        <v>2287</v>
      </c>
      <c r="B3366" t="s">
        <v>2288</v>
      </c>
      <c r="C3366" t="s">
        <v>1400</v>
      </c>
      <c r="D3366" t="s">
        <v>1301</v>
      </c>
      <c r="E3366" s="16">
        <v>45764</v>
      </c>
      <c r="F3366">
        <v>4001895656</v>
      </c>
      <c r="G3366" t="s">
        <v>1809</v>
      </c>
      <c r="H3366" t="s">
        <v>1904</v>
      </c>
      <c r="I3366" t="s">
        <v>1823</v>
      </c>
      <c r="J3366">
        <v>3083755</v>
      </c>
      <c r="K3366">
        <v>6588888</v>
      </c>
      <c r="M3366">
        <v>1</v>
      </c>
      <c r="N3366">
        <v>1.87</v>
      </c>
      <c r="O3366">
        <v>1.87</v>
      </c>
      <c r="P3366" t="s">
        <v>1811</v>
      </c>
      <c r="Q3366" t="s">
        <v>1812</v>
      </c>
      <c r="R3366" s="16">
        <v>45838</v>
      </c>
      <c r="S3366">
        <v>45</v>
      </c>
      <c r="T3366" t="s">
        <v>1930</v>
      </c>
      <c r="U3366" s="16">
        <v>45839</v>
      </c>
      <c r="V3366" s="16">
        <v>45809</v>
      </c>
      <c r="Y3366" s="16">
        <v>45809</v>
      </c>
      <c r="AB3366" t="s">
        <v>7623</v>
      </c>
    </row>
    <row r="3367" spans="1:28" x14ac:dyDescent="0.35">
      <c r="A3367" t="s">
        <v>2287</v>
      </c>
      <c r="B3367" t="s">
        <v>2288</v>
      </c>
      <c r="C3367" t="s">
        <v>1400</v>
      </c>
      <c r="D3367" t="s">
        <v>1301</v>
      </c>
      <c r="E3367" s="16">
        <v>45764</v>
      </c>
      <c r="F3367">
        <v>4001895656</v>
      </c>
      <c r="G3367" t="s">
        <v>1809</v>
      </c>
      <c r="H3367" t="s">
        <v>1906</v>
      </c>
      <c r="I3367" t="s">
        <v>1826</v>
      </c>
      <c r="J3367">
        <v>3083755</v>
      </c>
      <c r="K3367">
        <v>6588888</v>
      </c>
      <c r="M3367">
        <v>1</v>
      </c>
      <c r="N3367">
        <v>2.65</v>
      </c>
      <c r="O3367">
        <v>2.65</v>
      </c>
      <c r="P3367" t="s">
        <v>1811</v>
      </c>
      <c r="Q3367" t="s">
        <v>1812</v>
      </c>
      <c r="R3367" s="16">
        <v>45838</v>
      </c>
      <c r="S3367">
        <v>45</v>
      </c>
      <c r="T3367" t="s">
        <v>1930</v>
      </c>
      <c r="U3367" s="16">
        <v>45839</v>
      </c>
      <c r="V3367" s="16">
        <v>45809</v>
      </c>
      <c r="Y3367" s="16">
        <v>45809</v>
      </c>
      <c r="AB3367" t="s">
        <v>7623</v>
      </c>
    </row>
    <row r="3368" spans="1:28" x14ac:dyDescent="0.35">
      <c r="A3368" t="s">
        <v>2287</v>
      </c>
      <c r="B3368" t="s">
        <v>2288</v>
      </c>
      <c r="C3368" t="s">
        <v>1400</v>
      </c>
      <c r="D3368" t="s">
        <v>1301</v>
      </c>
      <c r="E3368" s="16">
        <v>45764</v>
      </c>
      <c r="F3368">
        <v>4001895656</v>
      </c>
      <c r="G3368" t="s">
        <v>1809</v>
      </c>
      <c r="H3368" t="s">
        <v>1908</v>
      </c>
      <c r="I3368" t="s">
        <v>1909</v>
      </c>
      <c r="J3368">
        <v>3083755</v>
      </c>
      <c r="K3368">
        <v>6588888</v>
      </c>
      <c r="M3368">
        <v>2</v>
      </c>
      <c r="N3368">
        <v>2.41</v>
      </c>
      <c r="O3368">
        <v>4.82</v>
      </c>
      <c r="P3368" t="s">
        <v>1811</v>
      </c>
      <c r="Q3368" t="s">
        <v>1812</v>
      </c>
      <c r="R3368" s="16">
        <v>45838</v>
      </c>
      <c r="S3368">
        <v>45</v>
      </c>
      <c r="T3368" t="s">
        <v>1930</v>
      </c>
      <c r="U3368" s="16">
        <v>45839</v>
      </c>
      <c r="V3368" s="16">
        <v>45809</v>
      </c>
      <c r="Y3368" s="16">
        <v>45809</v>
      </c>
      <c r="AB3368" t="s">
        <v>7623</v>
      </c>
    </row>
    <row r="3369" spans="1:28" x14ac:dyDescent="0.35">
      <c r="A3369" t="s">
        <v>2679</v>
      </c>
      <c r="B3369" t="s">
        <v>2680</v>
      </c>
      <c r="C3369" t="s">
        <v>115</v>
      </c>
      <c r="D3369" t="s">
        <v>114</v>
      </c>
      <c r="E3369" s="16">
        <v>45781</v>
      </c>
      <c r="F3369">
        <v>4001915184</v>
      </c>
      <c r="G3369" t="s">
        <v>1927</v>
      </c>
      <c r="H3369" t="s">
        <v>8399</v>
      </c>
      <c r="I3369" t="s">
        <v>4548</v>
      </c>
      <c r="J3369">
        <v>3092217</v>
      </c>
      <c r="K3369">
        <v>6595237</v>
      </c>
      <c r="M3369">
        <v>1</v>
      </c>
      <c r="N3369">
        <v>510.72</v>
      </c>
      <c r="O3369">
        <v>510.72</v>
      </c>
      <c r="P3369" t="s">
        <v>1811</v>
      </c>
      <c r="Q3369" t="s">
        <v>1812</v>
      </c>
      <c r="R3369" s="16">
        <v>45834</v>
      </c>
      <c r="S3369">
        <v>15</v>
      </c>
      <c r="T3369" t="s">
        <v>1813</v>
      </c>
      <c r="U3369" s="16">
        <v>45839</v>
      </c>
      <c r="V3369" s="16">
        <v>45839</v>
      </c>
      <c r="Y3369" s="16">
        <v>45839</v>
      </c>
      <c r="AB3369" t="s">
        <v>3884</v>
      </c>
    </row>
    <row r="3370" spans="1:28" x14ac:dyDescent="0.35">
      <c r="A3370" t="s">
        <v>2679</v>
      </c>
      <c r="B3370" t="s">
        <v>2680</v>
      </c>
      <c r="C3370" t="s">
        <v>115</v>
      </c>
      <c r="D3370" t="s">
        <v>114</v>
      </c>
      <c r="E3370" s="16">
        <v>45781</v>
      </c>
      <c r="F3370">
        <v>4001915184</v>
      </c>
      <c r="G3370" t="s">
        <v>1927</v>
      </c>
      <c r="H3370" t="s">
        <v>2754</v>
      </c>
      <c r="I3370" t="s">
        <v>1822</v>
      </c>
      <c r="J3370">
        <v>3092217</v>
      </c>
      <c r="K3370">
        <v>6595237</v>
      </c>
      <c r="M3370">
        <v>3</v>
      </c>
      <c r="N3370">
        <v>0.51</v>
      </c>
      <c r="O3370">
        <v>1.53</v>
      </c>
      <c r="P3370" t="s">
        <v>1811</v>
      </c>
      <c r="Q3370" t="s">
        <v>1812</v>
      </c>
      <c r="R3370" s="16">
        <v>45834</v>
      </c>
      <c r="S3370">
        <v>15</v>
      </c>
      <c r="T3370" t="s">
        <v>1813</v>
      </c>
      <c r="U3370" s="16">
        <v>45839</v>
      </c>
      <c r="V3370" s="16">
        <v>45839</v>
      </c>
      <c r="Y3370" s="16">
        <v>45839</v>
      </c>
      <c r="AB3370" t="s">
        <v>3884</v>
      </c>
    </row>
    <row r="3371" spans="1:28" x14ac:dyDescent="0.35">
      <c r="A3371" t="s">
        <v>2679</v>
      </c>
      <c r="B3371" t="s">
        <v>2680</v>
      </c>
      <c r="C3371" t="s">
        <v>115</v>
      </c>
      <c r="D3371" t="s">
        <v>114</v>
      </c>
      <c r="E3371" s="16">
        <v>45781</v>
      </c>
      <c r="F3371">
        <v>4001915184</v>
      </c>
      <c r="G3371" t="s">
        <v>1927</v>
      </c>
      <c r="H3371" t="s">
        <v>6738</v>
      </c>
      <c r="I3371" t="s">
        <v>1825</v>
      </c>
      <c r="J3371">
        <v>3092217</v>
      </c>
      <c r="K3371">
        <v>6595237</v>
      </c>
      <c r="M3371">
        <v>3</v>
      </c>
      <c r="N3371">
        <v>0.37</v>
      </c>
      <c r="O3371">
        <v>1.1100000000000001</v>
      </c>
      <c r="P3371" t="s">
        <v>1811</v>
      </c>
      <c r="Q3371" t="s">
        <v>1812</v>
      </c>
      <c r="R3371" s="16">
        <v>45834</v>
      </c>
      <c r="S3371">
        <v>15</v>
      </c>
      <c r="T3371" t="s">
        <v>1813</v>
      </c>
      <c r="U3371" s="16">
        <v>45839</v>
      </c>
      <c r="V3371" s="16">
        <v>45839</v>
      </c>
      <c r="Y3371" s="16">
        <v>45839</v>
      </c>
      <c r="AB3371" t="s">
        <v>3884</v>
      </c>
    </row>
    <row r="3372" spans="1:28" x14ac:dyDescent="0.35">
      <c r="A3372" t="s">
        <v>2679</v>
      </c>
      <c r="B3372" t="s">
        <v>2680</v>
      </c>
      <c r="C3372" t="s">
        <v>115</v>
      </c>
      <c r="D3372" t="s">
        <v>114</v>
      </c>
      <c r="E3372" s="16">
        <v>45781</v>
      </c>
      <c r="F3372">
        <v>4001915184</v>
      </c>
      <c r="G3372" t="s">
        <v>1927</v>
      </c>
      <c r="H3372" t="s">
        <v>8400</v>
      </c>
      <c r="I3372" t="s">
        <v>2034</v>
      </c>
      <c r="J3372">
        <v>3092217</v>
      </c>
      <c r="K3372">
        <v>6595237</v>
      </c>
      <c r="M3372">
        <v>6</v>
      </c>
      <c r="N3372">
        <v>5.8</v>
      </c>
      <c r="O3372">
        <v>34.799999999999997</v>
      </c>
      <c r="P3372" t="s">
        <v>1811</v>
      </c>
      <c r="Q3372" t="s">
        <v>1812</v>
      </c>
      <c r="R3372" s="16">
        <v>45834</v>
      </c>
      <c r="S3372">
        <v>15</v>
      </c>
      <c r="T3372" t="s">
        <v>1813</v>
      </c>
      <c r="U3372" s="16">
        <v>45839</v>
      </c>
      <c r="V3372" s="16">
        <v>45839</v>
      </c>
      <c r="Y3372" s="16">
        <v>45839</v>
      </c>
      <c r="AB3372" t="s">
        <v>3884</v>
      </c>
    </row>
    <row r="3373" spans="1:28" x14ac:dyDescent="0.35">
      <c r="A3373" t="s">
        <v>2679</v>
      </c>
      <c r="B3373" t="s">
        <v>2680</v>
      </c>
      <c r="C3373" t="s">
        <v>115</v>
      </c>
      <c r="D3373" t="s">
        <v>114</v>
      </c>
      <c r="E3373" s="16">
        <v>45781</v>
      </c>
      <c r="F3373">
        <v>4001915188</v>
      </c>
      <c r="G3373" t="s">
        <v>1927</v>
      </c>
      <c r="H3373" t="s">
        <v>8401</v>
      </c>
      <c r="I3373" t="s">
        <v>2106</v>
      </c>
      <c r="J3373">
        <v>3092226</v>
      </c>
      <c r="K3373">
        <v>6595248</v>
      </c>
      <c r="M3373">
        <v>1</v>
      </c>
      <c r="N3373">
        <v>84.66</v>
      </c>
      <c r="O3373">
        <v>84.66</v>
      </c>
      <c r="P3373" t="s">
        <v>1811</v>
      </c>
      <c r="Q3373" t="s">
        <v>1812</v>
      </c>
      <c r="R3373" s="16">
        <v>45834</v>
      </c>
      <c r="S3373">
        <v>15</v>
      </c>
      <c r="T3373" t="s">
        <v>1813</v>
      </c>
      <c r="U3373" s="16">
        <v>45839</v>
      </c>
      <c r="V3373" s="16">
        <v>45839</v>
      </c>
      <c r="Y3373" s="16">
        <v>45839</v>
      </c>
      <c r="AB3373" t="s">
        <v>1354</v>
      </c>
    </row>
    <row r="3374" spans="1:28" x14ac:dyDescent="0.35">
      <c r="A3374" t="s">
        <v>2679</v>
      </c>
      <c r="B3374" t="s">
        <v>2680</v>
      </c>
      <c r="C3374" t="s">
        <v>115</v>
      </c>
      <c r="D3374" t="s">
        <v>114</v>
      </c>
      <c r="E3374" s="16">
        <v>45781</v>
      </c>
      <c r="F3374">
        <v>4001915193</v>
      </c>
      <c r="G3374" t="s">
        <v>1927</v>
      </c>
      <c r="H3374" t="s">
        <v>3774</v>
      </c>
      <c r="I3374" t="s">
        <v>3775</v>
      </c>
      <c r="J3374">
        <v>3092227</v>
      </c>
      <c r="K3374">
        <v>6595249</v>
      </c>
      <c r="M3374">
        <v>1</v>
      </c>
      <c r="N3374">
        <v>375.53</v>
      </c>
      <c r="O3374">
        <v>375.53</v>
      </c>
      <c r="P3374" t="s">
        <v>1811</v>
      </c>
      <c r="Q3374" t="s">
        <v>1812</v>
      </c>
      <c r="R3374" s="16">
        <v>45838</v>
      </c>
      <c r="S3374">
        <v>32</v>
      </c>
      <c r="T3374" t="s">
        <v>1813</v>
      </c>
      <c r="U3374" s="16">
        <v>45845</v>
      </c>
      <c r="V3374" s="16">
        <v>45822</v>
      </c>
      <c r="Y3374" s="16">
        <v>45822</v>
      </c>
      <c r="AB3374" t="s">
        <v>3339</v>
      </c>
    </row>
    <row r="3375" spans="1:28" x14ac:dyDescent="0.35">
      <c r="A3375" t="s">
        <v>2679</v>
      </c>
      <c r="B3375" t="s">
        <v>2680</v>
      </c>
      <c r="C3375" t="s">
        <v>115</v>
      </c>
      <c r="D3375" t="s">
        <v>114</v>
      </c>
      <c r="E3375" s="16">
        <v>45781</v>
      </c>
      <c r="F3375">
        <v>4001915193</v>
      </c>
      <c r="G3375" t="s">
        <v>1927</v>
      </c>
      <c r="H3375" t="s">
        <v>3776</v>
      </c>
      <c r="I3375" t="s">
        <v>1819</v>
      </c>
      <c r="J3375">
        <v>3092227</v>
      </c>
      <c r="K3375">
        <v>6595249</v>
      </c>
      <c r="M3375">
        <v>1</v>
      </c>
      <c r="N3375">
        <v>7.67</v>
      </c>
      <c r="O3375">
        <v>7.67</v>
      </c>
      <c r="P3375" t="s">
        <v>1811</v>
      </c>
      <c r="Q3375" t="s">
        <v>1812</v>
      </c>
      <c r="R3375" s="16">
        <v>45838</v>
      </c>
      <c r="S3375">
        <v>32</v>
      </c>
      <c r="T3375" t="s">
        <v>1813</v>
      </c>
      <c r="U3375" s="16">
        <v>45845</v>
      </c>
      <c r="V3375" s="16">
        <v>45822</v>
      </c>
      <c r="Y3375" s="16">
        <v>45822</v>
      </c>
      <c r="AB3375" t="s">
        <v>3339</v>
      </c>
    </row>
    <row r="3376" spans="1:28" x14ac:dyDescent="0.35">
      <c r="A3376" t="s">
        <v>2679</v>
      </c>
      <c r="B3376" t="s">
        <v>2680</v>
      </c>
      <c r="C3376" t="s">
        <v>115</v>
      </c>
      <c r="D3376" t="s">
        <v>114</v>
      </c>
      <c r="E3376" s="16">
        <v>45781</v>
      </c>
      <c r="F3376">
        <v>4001915193</v>
      </c>
      <c r="G3376" t="s">
        <v>1927</v>
      </c>
      <c r="H3376" t="s">
        <v>3777</v>
      </c>
      <c r="I3376" t="s">
        <v>3216</v>
      </c>
      <c r="J3376">
        <v>3092227</v>
      </c>
      <c r="K3376">
        <v>6595249</v>
      </c>
      <c r="M3376">
        <v>1</v>
      </c>
      <c r="N3376">
        <v>219.53</v>
      </c>
      <c r="O3376">
        <v>219.53</v>
      </c>
      <c r="P3376" t="s">
        <v>1811</v>
      </c>
      <c r="Q3376" t="s">
        <v>1812</v>
      </c>
      <c r="R3376" s="16">
        <v>45838</v>
      </c>
      <c r="S3376">
        <v>32</v>
      </c>
      <c r="T3376" t="s">
        <v>1813</v>
      </c>
      <c r="U3376" s="16">
        <v>45845</v>
      </c>
      <c r="V3376" s="16">
        <v>45822</v>
      </c>
      <c r="Y3376" s="16">
        <v>45822</v>
      </c>
      <c r="AB3376" t="s">
        <v>3339</v>
      </c>
    </row>
    <row r="3377" spans="1:28" x14ac:dyDescent="0.35">
      <c r="A3377" t="s">
        <v>2679</v>
      </c>
      <c r="B3377" t="s">
        <v>2680</v>
      </c>
      <c r="C3377" t="s">
        <v>115</v>
      </c>
      <c r="D3377" t="s">
        <v>114</v>
      </c>
      <c r="E3377" s="16">
        <v>45781</v>
      </c>
      <c r="F3377">
        <v>4001915193</v>
      </c>
      <c r="G3377" t="s">
        <v>1927</v>
      </c>
      <c r="H3377" t="s">
        <v>2677</v>
      </c>
      <c r="I3377" t="s">
        <v>1825</v>
      </c>
      <c r="J3377">
        <v>3092227</v>
      </c>
      <c r="K3377">
        <v>6595249</v>
      </c>
      <c r="M3377">
        <v>4</v>
      </c>
      <c r="N3377">
        <v>0.61</v>
      </c>
      <c r="O3377">
        <v>2.44</v>
      </c>
      <c r="P3377" t="s">
        <v>1811</v>
      </c>
      <c r="Q3377" t="s">
        <v>1812</v>
      </c>
      <c r="R3377" s="16">
        <v>45838</v>
      </c>
      <c r="S3377">
        <v>32</v>
      </c>
      <c r="T3377" t="s">
        <v>1813</v>
      </c>
      <c r="U3377" s="16">
        <v>45845</v>
      </c>
      <c r="V3377" s="16">
        <v>45822</v>
      </c>
      <c r="Y3377" s="16">
        <v>45822</v>
      </c>
      <c r="AB3377" t="s">
        <v>3339</v>
      </c>
    </row>
    <row r="3378" spans="1:28" x14ac:dyDescent="0.35">
      <c r="A3378" t="s">
        <v>2679</v>
      </c>
      <c r="B3378" t="s">
        <v>2680</v>
      </c>
      <c r="C3378" t="s">
        <v>115</v>
      </c>
      <c r="D3378" t="s">
        <v>114</v>
      </c>
      <c r="E3378" s="16">
        <v>45781</v>
      </c>
      <c r="F3378">
        <v>4001915193</v>
      </c>
      <c r="G3378" t="s">
        <v>1927</v>
      </c>
      <c r="H3378" t="s">
        <v>3778</v>
      </c>
      <c r="I3378" t="s">
        <v>2093</v>
      </c>
      <c r="J3378">
        <v>3092227</v>
      </c>
      <c r="K3378">
        <v>6595249</v>
      </c>
      <c r="M3378">
        <v>1</v>
      </c>
      <c r="N3378">
        <v>11.19</v>
      </c>
      <c r="O3378">
        <v>11.19</v>
      </c>
      <c r="P3378" t="s">
        <v>1811</v>
      </c>
      <c r="Q3378" t="s">
        <v>1812</v>
      </c>
      <c r="R3378" s="16">
        <v>45838</v>
      </c>
      <c r="S3378">
        <v>32</v>
      </c>
      <c r="T3378" t="s">
        <v>1813</v>
      </c>
      <c r="U3378" s="16">
        <v>45845</v>
      </c>
      <c r="V3378" s="16">
        <v>45822</v>
      </c>
      <c r="Y3378" s="16">
        <v>45822</v>
      </c>
      <c r="AB3378" t="s">
        <v>3339</v>
      </c>
    </row>
    <row r="3379" spans="1:28" x14ac:dyDescent="0.35">
      <c r="A3379" t="s">
        <v>2679</v>
      </c>
      <c r="B3379" t="s">
        <v>2680</v>
      </c>
      <c r="C3379" t="s">
        <v>115</v>
      </c>
      <c r="D3379" t="s">
        <v>114</v>
      </c>
      <c r="E3379" s="16">
        <v>45781</v>
      </c>
      <c r="F3379">
        <v>4001915193</v>
      </c>
      <c r="G3379" t="s">
        <v>1927</v>
      </c>
      <c r="H3379" t="s">
        <v>3599</v>
      </c>
      <c r="I3379" t="s">
        <v>1823</v>
      </c>
      <c r="J3379">
        <v>3092227</v>
      </c>
      <c r="K3379">
        <v>6595249</v>
      </c>
      <c r="M3379">
        <v>1</v>
      </c>
      <c r="N3379">
        <v>1.83</v>
      </c>
      <c r="O3379">
        <v>1.83</v>
      </c>
      <c r="P3379" t="s">
        <v>1811</v>
      </c>
      <c r="Q3379" t="s">
        <v>1812</v>
      </c>
      <c r="R3379" s="16">
        <v>45838</v>
      </c>
      <c r="S3379">
        <v>32</v>
      </c>
      <c r="T3379" t="s">
        <v>1813</v>
      </c>
      <c r="U3379" s="16">
        <v>45845</v>
      </c>
      <c r="V3379" s="16">
        <v>45822</v>
      </c>
      <c r="Y3379" s="16">
        <v>45822</v>
      </c>
      <c r="AB3379" t="s">
        <v>3339</v>
      </c>
    </row>
    <row r="3380" spans="1:28" x14ac:dyDescent="0.35">
      <c r="A3380" t="s">
        <v>2679</v>
      </c>
      <c r="B3380" t="s">
        <v>2680</v>
      </c>
      <c r="C3380" t="s">
        <v>115</v>
      </c>
      <c r="D3380" t="s">
        <v>114</v>
      </c>
      <c r="E3380" s="16">
        <v>45781</v>
      </c>
      <c r="F3380">
        <v>4001915193</v>
      </c>
      <c r="G3380" t="s">
        <v>1927</v>
      </c>
      <c r="H3380" t="s">
        <v>2119</v>
      </c>
      <c r="I3380" t="s">
        <v>1822</v>
      </c>
      <c r="J3380">
        <v>3092227</v>
      </c>
      <c r="K3380">
        <v>6595249</v>
      </c>
      <c r="M3380">
        <v>4</v>
      </c>
      <c r="N3380">
        <v>0.52</v>
      </c>
      <c r="O3380">
        <v>2.08</v>
      </c>
      <c r="P3380" t="s">
        <v>1811</v>
      </c>
      <c r="Q3380" t="s">
        <v>1812</v>
      </c>
      <c r="R3380" s="16">
        <v>45838</v>
      </c>
      <c r="S3380">
        <v>32</v>
      </c>
      <c r="T3380" t="s">
        <v>1813</v>
      </c>
      <c r="U3380" s="16">
        <v>45845</v>
      </c>
      <c r="V3380" s="16">
        <v>45822</v>
      </c>
      <c r="Y3380" s="16">
        <v>45822</v>
      </c>
      <c r="AB3380" t="s">
        <v>3339</v>
      </c>
    </row>
    <row r="3381" spans="1:28" x14ac:dyDescent="0.35">
      <c r="A3381" t="s">
        <v>2770</v>
      </c>
      <c r="B3381" t="s">
        <v>2771</v>
      </c>
      <c r="C3381" t="s">
        <v>115</v>
      </c>
      <c r="D3381" t="s">
        <v>114</v>
      </c>
      <c r="E3381" s="16">
        <v>45781</v>
      </c>
      <c r="F3381">
        <v>4001915196</v>
      </c>
      <c r="G3381" t="s">
        <v>1927</v>
      </c>
      <c r="H3381" t="s">
        <v>8402</v>
      </c>
      <c r="I3381" t="s">
        <v>1998</v>
      </c>
      <c r="J3381">
        <v>3092291</v>
      </c>
      <c r="K3381">
        <v>6595304</v>
      </c>
      <c r="M3381">
        <v>1</v>
      </c>
      <c r="N3381">
        <v>69.89</v>
      </c>
      <c r="O3381">
        <v>69.89</v>
      </c>
      <c r="P3381" t="s">
        <v>1811</v>
      </c>
      <c r="Q3381" t="s">
        <v>1812</v>
      </c>
      <c r="R3381" s="16">
        <v>45834</v>
      </c>
      <c r="S3381">
        <v>15</v>
      </c>
      <c r="T3381" t="s">
        <v>1813</v>
      </c>
      <c r="U3381" s="16">
        <v>45839</v>
      </c>
      <c r="V3381" s="16">
        <v>45839</v>
      </c>
      <c r="Y3381" s="16">
        <v>45839</v>
      </c>
      <c r="AB3381" t="s">
        <v>3876</v>
      </c>
    </row>
    <row r="3382" spans="1:28" x14ac:dyDescent="0.35">
      <c r="A3382" t="s">
        <v>2770</v>
      </c>
      <c r="B3382" t="s">
        <v>2771</v>
      </c>
      <c r="C3382" t="s">
        <v>115</v>
      </c>
      <c r="D3382" t="s">
        <v>114</v>
      </c>
      <c r="E3382" s="16">
        <v>45781</v>
      </c>
      <c r="F3382">
        <v>4001915196</v>
      </c>
      <c r="G3382" t="s">
        <v>1927</v>
      </c>
      <c r="H3382" t="s">
        <v>8403</v>
      </c>
      <c r="I3382" t="s">
        <v>5803</v>
      </c>
      <c r="J3382">
        <v>3092291</v>
      </c>
      <c r="K3382">
        <v>6595304</v>
      </c>
      <c r="M3382">
        <v>2</v>
      </c>
      <c r="N3382">
        <v>20.67</v>
      </c>
      <c r="O3382">
        <v>41.34</v>
      </c>
      <c r="P3382" t="s">
        <v>1811</v>
      </c>
      <c r="Q3382" t="s">
        <v>1812</v>
      </c>
      <c r="R3382" s="16">
        <v>45834</v>
      </c>
      <c r="S3382">
        <v>15</v>
      </c>
      <c r="T3382" t="s">
        <v>1813</v>
      </c>
      <c r="U3382" s="16">
        <v>45839</v>
      </c>
      <c r="V3382" s="16">
        <v>45839</v>
      </c>
      <c r="Y3382" s="16">
        <v>45839</v>
      </c>
      <c r="AB3382" t="s">
        <v>3876</v>
      </c>
    </row>
    <row r="3383" spans="1:28" x14ac:dyDescent="0.35">
      <c r="A3383" t="s">
        <v>2770</v>
      </c>
      <c r="B3383" t="s">
        <v>2771</v>
      </c>
      <c r="C3383" t="s">
        <v>115</v>
      </c>
      <c r="D3383" t="s">
        <v>114</v>
      </c>
      <c r="E3383" s="16">
        <v>45781</v>
      </c>
      <c r="F3383">
        <v>4001915196</v>
      </c>
      <c r="G3383" t="s">
        <v>1927</v>
      </c>
      <c r="H3383" t="s">
        <v>3597</v>
      </c>
      <c r="I3383" t="s">
        <v>1822</v>
      </c>
      <c r="J3383">
        <v>3092291</v>
      </c>
      <c r="K3383">
        <v>6595304</v>
      </c>
      <c r="M3383">
        <v>4</v>
      </c>
      <c r="N3383">
        <v>0.38</v>
      </c>
      <c r="O3383">
        <v>1.52</v>
      </c>
      <c r="P3383" t="s">
        <v>1811</v>
      </c>
      <c r="Q3383" t="s">
        <v>1812</v>
      </c>
      <c r="R3383" s="16">
        <v>45834</v>
      </c>
      <c r="S3383">
        <v>15</v>
      </c>
      <c r="T3383" t="s">
        <v>1813</v>
      </c>
      <c r="U3383" s="16">
        <v>45839</v>
      </c>
      <c r="V3383" s="16">
        <v>45839</v>
      </c>
      <c r="Y3383" s="16">
        <v>45839</v>
      </c>
      <c r="AB3383" t="s">
        <v>3876</v>
      </c>
    </row>
    <row r="3384" spans="1:28" x14ac:dyDescent="0.35">
      <c r="A3384" t="s">
        <v>2770</v>
      </c>
      <c r="B3384" t="s">
        <v>2771</v>
      </c>
      <c r="C3384" t="s">
        <v>115</v>
      </c>
      <c r="D3384" t="s">
        <v>114</v>
      </c>
      <c r="E3384" s="16">
        <v>45781</v>
      </c>
      <c r="F3384">
        <v>4001915196</v>
      </c>
      <c r="G3384" t="s">
        <v>1927</v>
      </c>
      <c r="H3384" t="s">
        <v>6571</v>
      </c>
      <c r="I3384" t="s">
        <v>4274</v>
      </c>
      <c r="J3384">
        <v>3092291</v>
      </c>
      <c r="K3384">
        <v>6595304</v>
      </c>
      <c r="M3384">
        <v>4</v>
      </c>
      <c r="N3384">
        <v>0.23</v>
      </c>
      <c r="O3384">
        <v>0.92</v>
      </c>
      <c r="P3384" t="s">
        <v>1811</v>
      </c>
      <c r="Q3384" t="s">
        <v>1812</v>
      </c>
      <c r="R3384" s="16">
        <v>45834</v>
      </c>
      <c r="S3384">
        <v>15</v>
      </c>
      <c r="T3384" t="s">
        <v>1813</v>
      </c>
      <c r="U3384" s="16">
        <v>45839</v>
      </c>
      <c r="V3384" s="16">
        <v>45839</v>
      </c>
      <c r="Y3384" s="16">
        <v>45839</v>
      </c>
      <c r="AB3384" t="s">
        <v>3876</v>
      </c>
    </row>
    <row r="3385" spans="1:28" x14ac:dyDescent="0.35">
      <c r="A3385" t="s">
        <v>2770</v>
      </c>
      <c r="B3385" t="s">
        <v>2771</v>
      </c>
      <c r="C3385" t="s">
        <v>115</v>
      </c>
      <c r="D3385" t="s">
        <v>114</v>
      </c>
      <c r="E3385" s="16">
        <v>45781</v>
      </c>
      <c r="F3385">
        <v>4001915196</v>
      </c>
      <c r="G3385" t="s">
        <v>1927</v>
      </c>
      <c r="H3385" t="s">
        <v>8404</v>
      </c>
      <c r="I3385" t="s">
        <v>2107</v>
      </c>
      <c r="J3385">
        <v>3092291</v>
      </c>
      <c r="K3385">
        <v>6595304</v>
      </c>
      <c r="M3385">
        <v>1</v>
      </c>
      <c r="N3385">
        <v>16.12</v>
      </c>
      <c r="O3385">
        <v>16.12</v>
      </c>
      <c r="P3385" t="s">
        <v>1811</v>
      </c>
      <c r="Q3385" t="s">
        <v>1812</v>
      </c>
      <c r="R3385" s="16">
        <v>45834</v>
      </c>
      <c r="S3385">
        <v>15</v>
      </c>
      <c r="T3385" t="s">
        <v>1813</v>
      </c>
      <c r="U3385" s="16">
        <v>45839</v>
      </c>
      <c r="V3385" s="16">
        <v>45839</v>
      </c>
      <c r="Y3385" s="16">
        <v>45839</v>
      </c>
      <c r="AB3385" t="s">
        <v>3876</v>
      </c>
    </row>
    <row r="3386" spans="1:28" x14ac:dyDescent="0.35">
      <c r="A3386" t="s">
        <v>2770</v>
      </c>
      <c r="B3386" t="s">
        <v>2771</v>
      </c>
      <c r="C3386" t="s">
        <v>115</v>
      </c>
      <c r="D3386" t="s">
        <v>114</v>
      </c>
      <c r="E3386" s="16">
        <v>45781</v>
      </c>
      <c r="F3386">
        <v>4001915196</v>
      </c>
      <c r="G3386" t="s">
        <v>1927</v>
      </c>
      <c r="H3386" t="s">
        <v>8405</v>
      </c>
      <c r="I3386" t="s">
        <v>2012</v>
      </c>
      <c r="J3386">
        <v>3092291</v>
      </c>
      <c r="K3386">
        <v>6595304</v>
      </c>
      <c r="M3386">
        <v>1</v>
      </c>
      <c r="N3386">
        <v>0.15</v>
      </c>
      <c r="O3386">
        <v>0.15</v>
      </c>
      <c r="P3386" t="s">
        <v>1811</v>
      </c>
      <c r="Q3386" t="s">
        <v>1812</v>
      </c>
      <c r="R3386" s="16">
        <v>45834</v>
      </c>
      <c r="S3386">
        <v>15</v>
      </c>
      <c r="T3386" t="s">
        <v>1813</v>
      </c>
      <c r="U3386" s="16">
        <v>45839</v>
      </c>
      <c r="V3386" s="16">
        <v>45839</v>
      </c>
      <c r="Y3386" s="16">
        <v>45839</v>
      </c>
      <c r="AB3386" t="s">
        <v>3876</v>
      </c>
    </row>
    <row r="3387" spans="1:28" x14ac:dyDescent="0.35">
      <c r="A3387" t="s">
        <v>2770</v>
      </c>
      <c r="B3387" t="s">
        <v>2771</v>
      </c>
      <c r="C3387" t="s">
        <v>115</v>
      </c>
      <c r="D3387" t="s">
        <v>114</v>
      </c>
      <c r="E3387" s="16">
        <v>45781</v>
      </c>
      <c r="F3387">
        <v>4001915196</v>
      </c>
      <c r="G3387" t="s">
        <v>1927</v>
      </c>
      <c r="H3387" t="s">
        <v>8406</v>
      </c>
      <c r="I3387" t="s">
        <v>1822</v>
      </c>
      <c r="J3387">
        <v>3092291</v>
      </c>
      <c r="K3387">
        <v>6595304</v>
      </c>
      <c r="M3387">
        <v>2</v>
      </c>
      <c r="N3387">
        <v>0.51</v>
      </c>
      <c r="O3387">
        <v>1.02</v>
      </c>
      <c r="P3387" t="s">
        <v>1811</v>
      </c>
      <c r="Q3387" t="s">
        <v>1812</v>
      </c>
      <c r="R3387" s="16">
        <v>45834</v>
      </c>
      <c r="S3387">
        <v>15</v>
      </c>
      <c r="T3387" t="s">
        <v>1813</v>
      </c>
      <c r="U3387" s="16">
        <v>45839</v>
      </c>
      <c r="V3387" s="16">
        <v>45839</v>
      </c>
      <c r="Y3387" s="16">
        <v>45839</v>
      </c>
      <c r="AB3387" t="s">
        <v>3876</v>
      </c>
    </row>
    <row r="3388" spans="1:28" x14ac:dyDescent="0.35">
      <c r="A3388" t="s">
        <v>2770</v>
      </c>
      <c r="B3388" t="s">
        <v>2771</v>
      </c>
      <c r="C3388" t="s">
        <v>115</v>
      </c>
      <c r="D3388" t="s">
        <v>114</v>
      </c>
      <c r="E3388" s="16">
        <v>45781</v>
      </c>
      <c r="F3388">
        <v>4001915196</v>
      </c>
      <c r="G3388" t="s">
        <v>1927</v>
      </c>
      <c r="H3388" t="s">
        <v>8407</v>
      </c>
      <c r="I3388" t="s">
        <v>2853</v>
      </c>
      <c r="J3388">
        <v>3092291</v>
      </c>
      <c r="K3388">
        <v>6595304</v>
      </c>
      <c r="M3388">
        <v>1</v>
      </c>
      <c r="N3388">
        <v>47.33</v>
      </c>
      <c r="O3388">
        <v>47.33</v>
      </c>
      <c r="P3388" t="s">
        <v>1811</v>
      </c>
      <c r="Q3388" t="s">
        <v>1812</v>
      </c>
      <c r="R3388" s="16">
        <v>45834</v>
      </c>
      <c r="S3388">
        <v>15</v>
      </c>
      <c r="T3388" t="s">
        <v>1813</v>
      </c>
      <c r="U3388" s="16">
        <v>45839</v>
      </c>
      <c r="V3388" s="16">
        <v>45839</v>
      </c>
      <c r="Y3388" s="16">
        <v>45839</v>
      </c>
      <c r="AB3388" t="s">
        <v>3876</v>
      </c>
    </row>
    <row r="3389" spans="1:28" x14ac:dyDescent="0.35">
      <c r="A3389" t="s">
        <v>2770</v>
      </c>
      <c r="B3389" t="s">
        <v>2771</v>
      </c>
      <c r="C3389" t="s">
        <v>115</v>
      </c>
      <c r="D3389" t="s">
        <v>114</v>
      </c>
      <c r="E3389" s="16">
        <v>45781</v>
      </c>
      <c r="F3389">
        <v>4001915196</v>
      </c>
      <c r="G3389" t="s">
        <v>1927</v>
      </c>
      <c r="H3389" t="s">
        <v>8408</v>
      </c>
      <c r="I3389" t="s">
        <v>2203</v>
      </c>
      <c r="J3389">
        <v>3092291</v>
      </c>
      <c r="K3389">
        <v>6595304</v>
      </c>
      <c r="M3389">
        <v>1</v>
      </c>
      <c r="N3389">
        <v>179.84</v>
      </c>
      <c r="O3389">
        <v>179.84</v>
      </c>
      <c r="P3389" t="s">
        <v>1811</v>
      </c>
      <c r="Q3389" t="s">
        <v>1812</v>
      </c>
      <c r="R3389" s="16">
        <v>45834</v>
      </c>
      <c r="S3389">
        <v>15</v>
      </c>
      <c r="T3389" t="s">
        <v>1813</v>
      </c>
      <c r="U3389" s="16">
        <v>45839</v>
      </c>
      <c r="V3389" s="16">
        <v>45839</v>
      </c>
      <c r="Y3389" s="16">
        <v>45839</v>
      </c>
      <c r="AB3389" t="s">
        <v>3876</v>
      </c>
    </row>
    <row r="3390" spans="1:28" x14ac:dyDescent="0.35">
      <c r="A3390" t="s">
        <v>2770</v>
      </c>
      <c r="B3390" t="s">
        <v>2771</v>
      </c>
      <c r="C3390" t="s">
        <v>115</v>
      </c>
      <c r="D3390" t="s">
        <v>114</v>
      </c>
      <c r="E3390" s="16">
        <v>45781</v>
      </c>
      <c r="F3390">
        <v>4001915196</v>
      </c>
      <c r="G3390" t="s">
        <v>1927</v>
      </c>
      <c r="H3390" t="s">
        <v>8409</v>
      </c>
      <c r="I3390" t="s">
        <v>8410</v>
      </c>
      <c r="J3390">
        <v>3092291</v>
      </c>
      <c r="K3390">
        <v>6595304</v>
      </c>
      <c r="M3390">
        <v>1</v>
      </c>
      <c r="N3390">
        <v>38.26</v>
      </c>
      <c r="O3390">
        <v>38.26</v>
      </c>
      <c r="P3390" t="s">
        <v>1811</v>
      </c>
      <c r="Q3390" t="s">
        <v>1812</v>
      </c>
      <c r="R3390" s="16">
        <v>45834</v>
      </c>
      <c r="S3390">
        <v>15</v>
      </c>
      <c r="T3390" t="s">
        <v>1813</v>
      </c>
      <c r="U3390" s="16">
        <v>45839</v>
      </c>
      <c r="V3390" s="16">
        <v>45839</v>
      </c>
      <c r="Y3390" s="16">
        <v>45839</v>
      </c>
      <c r="AB3390" t="s">
        <v>3876</v>
      </c>
    </row>
    <row r="3391" spans="1:28" x14ac:dyDescent="0.35">
      <c r="A3391" t="s">
        <v>2508</v>
      </c>
      <c r="B3391" t="s">
        <v>2509</v>
      </c>
      <c r="C3391" t="s">
        <v>115</v>
      </c>
      <c r="D3391" t="s">
        <v>114</v>
      </c>
      <c r="E3391" s="16">
        <v>45781</v>
      </c>
      <c r="F3391">
        <v>4001915198</v>
      </c>
      <c r="G3391" t="s">
        <v>1927</v>
      </c>
      <c r="H3391" t="s">
        <v>8399</v>
      </c>
      <c r="I3391" t="s">
        <v>4548</v>
      </c>
      <c r="J3391">
        <v>3092296</v>
      </c>
      <c r="K3391">
        <v>6595307</v>
      </c>
      <c r="M3391">
        <v>1</v>
      </c>
      <c r="N3391">
        <v>510.72</v>
      </c>
      <c r="O3391">
        <v>510.72</v>
      </c>
      <c r="P3391" t="s">
        <v>1811</v>
      </c>
      <c r="Q3391" t="s">
        <v>1812</v>
      </c>
      <c r="R3391" s="16">
        <v>45834</v>
      </c>
      <c r="S3391">
        <v>15</v>
      </c>
      <c r="T3391" t="s">
        <v>1813</v>
      </c>
      <c r="U3391" s="16">
        <v>45839</v>
      </c>
      <c r="V3391" s="16">
        <v>45839</v>
      </c>
      <c r="Y3391" s="16">
        <v>45839</v>
      </c>
      <c r="AB3391" t="s">
        <v>3943</v>
      </c>
    </row>
    <row r="3392" spans="1:28" x14ac:dyDescent="0.35">
      <c r="A3392" t="s">
        <v>2508</v>
      </c>
      <c r="B3392" t="s">
        <v>2509</v>
      </c>
      <c r="C3392" t="s">
        <v>115</v>
      </c>
      <c r="D3392" t="s">
        <v>114</v>
      </c>
      <c r="E3392" s="16">
        <v>45781</v>
      </c>
      <c r="F3392">
        <v>4001915198</v>
      </c>
      <c r="G3392" t="s">
        <v>1927</v>
      </c>
      <c r="H3392" t="s">
        <v>3774</v>
      </c>
      <c r="I3392" t="s">
        <v>3775</v>
      </c>
      <c r="J3392">
        <v>3092296</v>
      </c>
      <c r="K3392">
        <v>6595307</v>
      </c>
      <c r="M3392">
        <v>1</v>
      </c>
      <c r="N3392">
        <v>375.53</v>
      </c>
      <c r="O3392">
        <v>375.53</v>
      </c>
      <c r="P3392" t="s">
        <v>1811</v>
      </c>
      <c r="Q3392" t="s">
        <v>1812</v>
      </c>
      <c r="R3392" s="16">
        <v>45834</v>
      </c>
      <c r="S3392">
        <v>15</v>
      </c>
      <c r="T3392" t="s">
        <v>1813</v>
      </c>
      <c r="U3392" s="16">
        <v>45839</v>
      </c>
      <c r="V3392" s="16">
        <v>45839</v>
      </c>
      <c r="Y3392" s="16">
        <v>45839</v>
      </c>
      <c r="AB3392" t="s">
        <v>3943</v>
      </c>
    </row>
    <row r="3393" spans="1:28" x14ac:dyDescent="0.35">
      <c r="A3393" t="s">
        <v>2508</v>
      </c>
      <c r="B3393" t="s">
        <v>2509</v>
      </c>
      <c r="C3393" t="s">
        <v>115</v>
      </c>
      <c r="D3393" t="s">
        <v>114</v>
      </c>
      <c r="E3393" s="16">
        <v>45781</v>
      </c>
      <c r="F3393">
        <v>4001915198</v>
      </c>
      <c r="G3393" t="s">
        <v>1927</v>
      </c>
      <c r="H3393" t="s">
        <v>3776</v>
      </c>
      <c r="I3393" t="s">
        <v>1819</v>
      </c>
      <c r="J3393">
        <v>3092296</v>
      </c>
      <c r="K3393">
        <v>6595307</v>
      </c>
      <c r="M3393">
        <v>1</v>
      </c>
      <c r="N3393">
        <v>7.67</v>
      </c>
      <c r="O3393">
        <v>7.67</v>
      </c>
      <c r="P3393" t="s">
        <v>1811</v>
      </c>
      <c r="Q3393" t="s">
        <v>1812</v>
      </c>
      <c r="R3393" s="16">
        <v>45834</v>
      </c>
      <c r="S3393">
        <v>15</v>
      </c>
      <c r="T3393" t="s">
        <v>1813</v>
      </c>
      <c r="U3393" s="16">
        <v>45839</v>
      </c>
      <c r="V3393" s="16">
        <v>45839</v>
      </c>
      <c r="Y3393" s="16">
        <v>45839</v>
      </c>
      <c r="AB3393" t="s">
        <v>3943</v>
      </c>
    </row>
    <row r="3394" spans="1:28" x14ac:dyDescent="0.35">
      <c r="A3394" t="s">
        <v>2508</v>
      </c>
      <c r="B3394" t="s">
        <v>2509</v>
      </c>
      <c r="C3394" t="s">
        <v>115</v>
      </c>
      <c r="D3394" t="s">
        <v>114</v>
      </c>
      <c r="E3394" s="16">
        <v>45781</v>
      </c>
      <c r="F3394">
        <v>4001915198</v>
      </c>
      <c r="G3394" t="s">
        <v>1927</v>
      </c>
      <c r="H3394" t="s">
        <v>3777</v>
      </c>
      <c r="I3394" t="s">
        <v>3216</v>
      </c>
      <c r="J3394">
        <v>3092296</v>
      </c>
      <c r="K3394">
        <v>6595307</v>
      </c>
      <c r="M3394">
        <v>1</v>
      </c>
      <c r="N3394">
        <v>219.53</v>
      </c>
      <c r="O3394">
        <v>219.53</v>
      </c>
      <c r="P3394" t="s">
        <v>1811</v>
      </c>
      <c r="Q3394" t="s">
        <v>1812</v>
      </c>
      <c r="R3394" s="16">
        <v>45834</v>
      </c>
      <c r="S3394">
        <v>15</v>
      </c>
      <c r="T3394" t="s">
        <v>1813</v>
      </c>
      <c r="U3394" s="16">
        <v>45839</v>
      </c>
      <c r="V3394" s="16">
        <v>45839</v>
      </c>
      <c r="Y3394" s="16">
        <v>45839</v>
      </c>
      <c r="AB3394" t="s">
        <v>3943</v>
      </c>
    </row>
    <row r="3395" spans="1:28" x14ac:dyDescent="0.35">
      <c r="A3395" t="s">
        <v>2508</v>
      </c>
      <c r="B3395" t="s">
        <v>2509</v>
      </c>
      <c r="C3395" t="s">
        <v>115</v>
      </c>
      <c r="D3395" t="s">
        <v>114</v>
      </c>
      <c r="E3395" s="16">
        <v>45781</v>
      </c>
      <c r="F3395">
        <v>4001915198</v>
      </c>
      <c r="G3395" t="s">
        <v>1927</v>
      </c>
      <c r="H3395" t="s">
        <v>8411</v>
      </c>
      <c r="I3395" t="s">
        <v>4548</v>
      </c>
      <c r="J3395">
        <v>3092296</v>
      </c>
      <c r="K3395">
        <v>6595307</v>
      </c>
      <c r="M3395">
        <v>1</v>
      </c>
      <c r="N3395">
        <v>527.17999999999995</v>
      </c>
      <c r="O3395">
        <v>527.17999999999995</v>
      </c>
      <c r="P3395" t="s">
        <v>1811</v>
      </c>
      <c r="Q3395" t="s">
        <v>1812</v>
      </c>
      <c r="R3395" s="16">
        <v>45834</v>
      </c>
      <c r="S3395">
        <v>15</v>
      </c>
      <c r="T3395" t="s">
        <v>1813</v>
      </c>
      <c r="U3395" s="16">
        <v>45839</v>
      </c>
      <c r="V3395" s="16">
        <v>45839</v>
      </c>
      <c r="Y3395" s="16">
        <v>45839</v>
      </c>
      <c r="AB3395" t="s">
        <v>3943</v>
      </c>
    </row>
    <row r="3396" spans="1:28" x14ac:dyDescent="0.35">
      <c r="A3396" t="s">
        <v>2508</v>
      </c>
      <c r="B3396" t="s">
        <v>2509</v>
      </c>
      <c r="C3396" t="s">
        <v>115</v>
      </c>
      <c r="D3396" t="s">
        <v>114</v>
      </c>
      <c r="E3396" s="16">
        <v>45781</v>
      </c>
      <c r="F3396">
        <v>4001915198</v>
      </c>
      <c r="G3396" t="s">
        <v>1927</v>
      </c>
      <c r="H3396" t="s">
        <v>8400</v>
      </c>
      <c r="I3396" t="s">
        <v>2034</v>
      </c>
      <c r="J3396">
        <v>3092296</v>
      </c>
      <c r="K3396">
        <v>6595307</v>
      </c>
      <c r="M3396">
        <v>6</v>
      </c>
      <c r="N3396">
        <v>5.8</v>
      </c>
      <c r="O3396">
        <v>34.799999999999997</v>
      </c>
      <c r="P3396" t="s">
        <v>1811</v>
      </c>
      <c r="Q3396" t="s">
        <v>1812</v>
      </c>
      <c r="R3396" s="16">
        <v>45834</v>
      </c>
      <c r="S3396">
        <v>15</v>
      </c>
      <c r="T3396" t="s">
        <v>1813</v>
      </c>
      <c r="U3396" s="16">
        <v>45839</v>
      </c>
      <c r="V3396" s="16">
        <v>45839</v>
      </c>
      <c r="Y3396" s="16">
        <v>45839</v>
      </c>
      <c r="AB3396" t="s">
        <v>3943</v>
      </c>
    </row>
    <row r="3397" spans="1:28" x14ac:dyDescent="0.35">
      <c r="A3397" t="s">
        <v>1807</v>
      </c>
      <c r="B3397" t="s">
        <v>1926</v>
      </c>
      <c r="C3397" t="s">
        <v>115</v>
      </c>
      <c r="D3397" t="s">
        <v>114</v>
      </c>
      <c r="E3397" s="16">
        <v>45781</v>
      </c>
      <c r="F3397">
        <v>4001915201</v>
      </c>
      <c r="G3397" t="s">
        <v>1927</v>
      </c>
      <c r="H3397" t="s">
        <v>3192</v>
      </c>
      <c r="I3397" t="s">
        <v>2889</v>
      </c>
      <c r="J3397">
        <v>3092650</v>
      </c>
      <c r="K3397">
        <v>6595661</v>
      </c>
      <c r="M3397">
        <v>1</v>
      </c>
      <c r="N3397">
        <v>2308.1999999999998</v>
      </c>
      <c r="O3397">
        <v>2308.1999999999998</v>
      </c>
      <c r="P3397" t="s">
        <v>1811</v>
      </c>
      <c r="Q3397" t="s">
        <v>1812</v>
      </c>
      <c r="R3397" s="16">
        <v>45834</v>
      </c>
      <c r="S3397">
        <v>15</v>
      </c>
      <c r="T3397" t="s">
        <v>1813</v>
      </c>
      <c r="U3397" s="16">
        <v>45839</v>
      </c>
      <c r="V3397" s="16">
        <v>45839</v>
      </c>
      <c r="Y3397" s="16">
        <v>45839</v>
      </c>
      <c r="AB3397" t="s">
        <v>3856</v>
      </c>
    </row>
    <row r="3398" spans="1:28" x14ac:dyDescent="0.35">
      <c r="A3398" t="s">
        <v>1807</v>
      </c>
      <c r="B3398" t="s">
        <v>1926</v>
      </c>
      <c r="C3398" t="s">
        <v>115</v>
      </c>
      <c r="D3398" t="s">
        <v>114</v>
      </c>
      <c r="E3398" s="16">
        <v>45781</v>
      </c>
      <c r="F3398">
        <v>4001915201</v>
      </c>
      <c r="G3398" t="s">
        <v>1927</v>
      </c>
      <c r="H3398" t="s">
        <v>8412</v>
      </c>
      <c r="I3398" t="s">
        <v>1949</v>
      </c>
      <c r="J3398">
        <v>3092650</v>
      </c>
      <c r="K3398">
        <v>6595661</v>
      </c>
      <c r="M3398">
        <v>4</v>
      </c>
      <c r="N3398">
        <v>9.2200000000000006</v>
      </c>
      <c r="O3398">
        <v>36.880000000000003</v>
      </c>
      <c r="P3398" t="s">
        <v>1811</v>
      </c>
      <c r="Q3398" t="s">
        <v>1812</v>
      </c>
      <c r="R3398" s="16">
        <v>45834</v>
      </c>
      <c r="S3398">
        <v>15</v>
      </c>
      <c r="T3398" t="s">
        <v>1813</v>
      </c>
      <c r="U3398" s="16">
        <v>45839</v>
      </c>
      <c r="V3398" s="16">
        <v>45839</v>
      </c>
      <c r="Y3398" s="16">
        <v>45839</v>
      </c>
      <c r="AB3398" t="s">
        <v>3856</v>
      </c>
    </row>
    <row r="3399" spans="1:28" x14ac:dyDescent="0.35">
      <c r="A3399" t="s">
        <v>1807</v>
      </c>
      <c r="B3399" t="s">
        <v>1926</v>
      </c>
      <c r="C3399" t="s">
        <v>115</v>
      </c>
      <c r="D3399" t="s">
        <v>114</v>
      </c>
      <c r="E3399" s="16">
        <v>45781</v>
      </c>
      <c r="F3399">
        <v>4001915201</v>
      </c>
      <c r="G3399" t="s">
        <v>1927</v>
      </c>
      <c r="H3399" t="s">
        <v>2119</v>
      </c>
      <c r="I3399" t="s">
        <v>1822</v>
      </c>
      <c r="J3399">
        <v>3092650</v>
      </c>
      <c r="K3399">
        <v>6595661</v>
      </c>
      <c r="M3399">
        <v>8</v>
      </c>
      <c r="N3399">
        <v>0.52</v>
      </c>
      <c r="O3399">
        <v>4.16</v>
      </c>
      <c r="P3399" t="s">
        <v>1811</v>
      </c>
      <c r="Q3399" t="s">
        <v>1812</v>
      </c>
      <c r="R3399" s="16">
        <v>45834</v>
      </c>
      <c r="S3399">
        <v>15</v>
      </c>
      <c r="T3399" t="s">
        <v>1813</v>
      </c>
      <c r="U3399" s="16">
        <v>45839</v>
      </c>
      <c r="V3399" s="16">
        <v>45839</v>
      </c>
      <c r="Y3399" s="16">
        <v>45839</v>
      </c>
      <c r="AB3399" t="s">
        <v>3856</v>
      </c>
    </row>
    <row r="3400" spans="1:28" x14ac:dyDescent="0.35">
      <c r="A3400" t="s">
        <v>1807</v>
      </c>
      <c r="B3400" t="s">
        <v>1926</v>
      </c>
      <c r="C3400" t="s">
        <v>115</v>
      </c>
      <c r="D3400" t="s">
        <v>114</v>
      </c>
      <c r="E3400" s="16">
        <v>45781</v>
      </c>
      <c r="F3400">
        <v>4001915201</v>
      </c>
      <c r="G3400" t="s">
        <v>1927</v>
      </c>
      <c r="H3400" t="s">
        <v>3640</v>
      </c>
      <c r="I3400" t="s">
        <v>1825</v>
      </c>
      <c r="J3400">
        <v>3092650</v>
      </c>
      <c r="K3400">
        <v>6595661</v>
      </c>
      <c r="M3400">
        <v>4</v>
      </c>
      <c r="N3400">
        <v>1.1499999999999999</v>
      </c>
      <c r="O3400">
        <v>4.5999999999999996</v>
      </c>
      <c r="P3400" t="s">
        <v>1811</v>
      </c>
      <c r="Q3400" t="s">
        <v>1812</v>
      </c>
      <c r="R3400" s="16">
        <v>45834</v>
      </c>
      <c r="S3400">
        <v>15</v>
      </c>
      <c r="T3400" t="s">
        <v>1813</v>
      </c>
      <c r="U3400" s="16">
        <v>45839</v>
      </c>
      <c r="V3400" s="16">
        <v>45839</v>
      </c>
      <c r="Y3400" s="16">
        <v>45839</v>
      </c>
      <c r="AB3400" t="s">
        <v>3856</v>
      </c>
    </row>
    <row r="3401" spans="1:28" x14ac:dyDescent="0.35">
      <c r="A3401" t="s">
        <v>1807</v>
      </c>
      <c r="B3401" t="s">
        <v>1926</v>
      </c>
      <c r="C3401" t="s">
        <v>115</v>
      </c>
      <c r="D3401" t="s">
        <v>114</v>
      </c>
      <c r="E3401" s="16">
        <v>45781</v>
      </c>
      <c r="F3401">
        <v>4001915201</v>
      </c>
      <c r="G3401" t="s">
        <v>1927</v>
      </c>
      <c r="H3401" t="s">
        <v>8413</v>
      </c>
      <c r="I3401" t="s">
        <v>1842</v>
      </c>
      <c r="J3401">
        <v>3092650</v>
      </c>
      <c r="K3401">
        <v>6595661</v>
      </c>
      <c r="M3401">
        <v>4</v>
      </c>
      <c r="N3401">
        <v>0.31</v>
      </c>
      <c r="O3401">
        <v>1.24</v>
      </c>
      <c r="P3401" t="s">
        <v>1811</v>
      </c>
      <c r="Q3401" t="s">
        <v>1812</v>
      </c>
      <c r="R3401" s="16">
        <v>45834</v>
      </c>
      <c r="S3401">
        <v>15</v>
      </c>
      <c r="T3401" t="s">
        <v>1813</v>
      </c>
      <c r="U3401" s="16">
        <v>45839</v>
      </c>
      <c r="V3401" s="16">
        <v>45839</v>
      </c>
      <c r="Y3401" s="16">
        <v>45839</v>
      </c>
      <c r="AB3401" t="s">
        <v>3856</v>
      </c>
    </row>
    <row r="3402" spans="1:28" x14ac:dyDescent="0.35">
      <c r="A3402" t="s">
        <v>1807</v>
      </c>
      <c r="B3402" t="s">
        <v>1926</v>
      </c>
      <c r="C3402" t="s">
        <v>115</v>
      </c>
      <c r="D3402" t="s">
        <v>114</v>
      </c>
      <c r="E3402" s="16">
        <v>45781</v>
      </c>
      <c r="F3402">
        <v>4001915201</v>
      </c>
      <c r="G3402" t="s">
        <v>1927</v>
      </c>
      <c r="H3402" t="s">
        <v>2677</v>
      </c>
      <c r="I3402" t="s">
        <v>1825</v>
      </c>
      <c r="J3402">
        <v>3092650</v>
      </c>
      <c r="K3402">
        <v>6595661</v>
      </c>
      <c r="M3402">
        <v>4</v>
      </c>
      <c r="N3402">
        <v>0.61</v>
      </c>
      <c r="O3402">
        <v>2.44</v>
      </c>
      <c r="P3402" t="s">
        <v>1811</v>
      </c>
      <c r="Q3402" t="s">
        <v>1812</v>
      </c>
      <c r="R3402" s="16">
        <v>45834</v>
      </c>
      <c r="S3402">
        <v>15</v>
      </c>
      <c r="T3402" t="s">
        <v>1813</v>
      </c>
      <c r="U3402" s="16">
        <v>45839</v>
      </c>
      <c r="V3402" s="16">
        <v>45839</v>
      </c>
      <c r="Y3402" s="16">
        <v>45839</v>
      </c>
      <c r="AB3402" t="s">
        <v>3856</v>
      </c>
    </row>
    <row r="3403" spans="1:28" x14ac:dyDescent="0.35">
      <c r="A3403" t="s">
        <v>1807</v>
      </c>
      <c r="B3403" t="s">
        <v>1926</v>
      </c>
      <c r="C3403" t="s">
        <v>115</v>
      </c>
      <c r="D3403" t="s">
        <v>114</v>
      </c>
      <c r="E3403" s="16">
        <v>45781</v>
      </c>
      <c r="F3403">
        <v>4001915201</v>
      </c>
      <c r="G3403" t="s">
        <v>1927</v>
      </c>
      <c r="H3403" t="s">
        <v>8414</v>
      </c>
      <c r="I3403" t="s">
        <v>1822</v>
      </c>
      <c r="J3403">
        <v>3092650</v>
      </c>
      <c r="K3403">
        <v>6595661</v>
      </c>
      <c r="M3403">
        <v>4</v>
      </c>
      <c r="N3403">
        <v>0.91</v>
      </c>
      <c r="O3403">
        <v>3.64</v>
      </c>
      <c r="P3403" t="s">
        <v>1811</v>
      </c>
      <c r="Q3403" t="s">
        <v>1812</v>
      </c>
      <c r="R3403" s="16">
        <v>45834</v>
      </c>
      <c r="S3403">
        <v>15</v>
      </c>
      <c r="T3403" t="s">
        <v>1813</v>
      </c>
      <c r="U3403" s="16">
        <v>45839</v>
      </c>
      <c r="V3403" s="16">
        <v>45839</v>
      </c>
      <c r="Y3403" s="16">
        <v>45839</v>
      </c>
      <c r="AB3403" t="s">
        <v>3856</v>
      </c>
    </row>
    <row r="3404" spans="1:28" x14ac:dyDescent="0.35">
      <c r="A3404" t="s">
        <v>1807</v>
      </c>
      <c r="B3404" t="s">
        <v>1926</v>
      </c>
      <c r="C3404" t="s">
        <v>115</v>
      </c>
      <c r="D3404" t="s">
        <v>114</v>
      </c>
      <c r="E3404" s="16">
        <v>45781</v>
      </c>
      <c r="F3404">
        <v>4001915201</v>
      </c>
      <c r="G3404" t="s">
        <v>1927</v>
      </c>
      <c r="H3404" t="s">
        <v>8415</v>
      </c>
      <c r="I3404" t="s">
        <v>1825</v>
      </c>
      <c r="J3404">
        <v>3092650</v>
      </c>
      <c r="K3404">
        <v>6595661</v>
      </c>
      <c r="M3404">
        <v>4</v>
      </c>
      <c r="N3404">
        <v>1.69</v>
      </c>
      <c r="O3404">
        <v>6.76</v>
      </c>
      <c r="P3404" t="s">
        <v>1811</v>
      </c>
      <c r="Q3404" t="s">
        <v>1812</v>
      </c>
      <c r="R3404" s="16">
        <v>45834</v>
      </c>
      <c r="S3404">
        <v>15</v>
      </c>
      <c r="T3404" t="s">
        <v>1813</v>
      </c>
      <c r="U3404" s="16">
        <v>45839</v>
      </c>
      <c r="V3404" s="16">
        <v>45839</v>
      </c>
      <c r="Y3404" s="16">
        <v>45839</v>
      </c>
      <c r="AB3404" t="s">
        <v>3856</v>
      </c>
    </row>
    <row r="3405" spans="1:28" x14ac:dyDescent="0.35">
      <c r="A3405" t="s">
        <v>1807</v>
      </c>
      <c r="B3405" t="s">
        <v>1926</v>
      </c>
      <c r="C3405" t="s">
        <v>115</v>
      </c>
      <c r="D3405" t="s">
        <v>114</v>
      </c>
      <c r="E3405" s="16">
        <v>45781</v>
      </c>
      <c r="F3405">
        <v>4001915201</v>
      </c>
      <c r="G3405" t="s">
        <v>1927</v>
      </c>
      <c r="H3405" t="s">
        <v>8416</v>
      </c>
      <c r="I3405" t="s">
        <v>1822</v>
      </c>
      <c r="J3405">
        <v>3092650</v>
      </c>
      <c r="K3405">
        <v>6595661</v>
      </c>
      <c r="M3405">
        <v>8</v>
      </c>
      <c r="N3405">
        <v>1.29</v>
      </c>
      <c r="O3405">
        <v>10.32</v>
      </c>
      <c r="P3405" t="s">
        <v>1811</v>
      </c>
      <c r="Q3405" t="s">
        <v>1812</v>
      </c>
      <c r="R3405" s="16">
        <v>45834</v>
      </c>
      <c r="S3405">
        <v>15</v>
      </c>
      <c r="T3405" t="s">
        <v>1813</v>
      </c>
      <c r="U3405" s="16">
        <v>45839</v>
      </c>
      <c r="V3405" s="16">
        <v>45839</v>
      </c>
      <c r="Y3405" s="16">
        <v>45839</v>
      </c>
      <c r="AB3405" t="s">
        <v>3856</v>
      </c>
    </row>
    <row r="3406" spans="1:28" x14ac:dyDescent="0.35">
      <c r="A3406" t="s">
        <v>1807</v>
      </c>
      <c r="B3406" t="s">
        <v>1926</v>
      </c>
      <c r="C3406" t="s">
        <v>115</v>
      </c>
      <c r="D3406" t="s">
        <v>114</v>
      </c>
      <c r="E3406" s="16">
        <v>45781</v>
      </c>
      <c r="F3406">
        <v>4001915201</v>
      </c>
      <c r="G3406" t="s">
        <v>1927</v>
      </c>
      <c r="H3406" t="s">
        <v>8417</v>
      </c>
      <c r="I3406" t="s">
        <v>4287</v>
      </c>
      <c r="J3406">
        <v>3092650</v>
      </c>
      <c r="K3406">
        <v>6595661</v>
      </c>
      <c r="M3406">
        <v>4</v>
      </c>
      <c r="N3406">
        <v>40.06</v>
      </c>
      <c r="O3406">
        <v>160.24</v>
      </c>
      <c r="P3406" t="s">
        <v>1811</v>
      </c>
      <c r="Q3406" t="s">
        <v>1812</v>
      </c>
      <c r="R3406" s="16">
        <v>45834</v>
      </c>
      <c r="S3406">
        <v>15</v>
      </c>
      <c r="T3406" t="s">
        <v>1813</v>
      </c>
      <c r="U3406" s="16">
        <v>45839</v>
      </c>
      <c r="V3406" s="16">
        <v>45839</v>
      </c>
      <c r="Y3406" s="16">
        <v>45839</v>
      </c>
      <c r="AB3406" t="s">
        <v>3856</v>
      </c>
    </row>
    <row r="3407" spans="1:28" x14ac:dyDescent="0.35">
      <c r="A3407" t="s">
        <v>1807</v>
      </c>
      <c r="B3407" t="s">
        <v>1926</v>
      </c>
      <c r="C3407" t="s">
        <v>115</v>
      </c>
      <c r="D3407" t="s">
        <v>114</v>
      </c>
      <c r="E3407" s="16">
        <v>45781</v>
      </c>
      <c r="F3407">
        <v>4001915201</v>
      </c>
      <c r="G3407" t="s">
        <v>1927</v>
      </c>
      <c r="H3407" t="s">
        <v>8418</v>
      </c>
      <c r="I3407" t="s">
        <v>8419</v>
      </c>
      <c r="J3407">
        <v>3092650</v>
      </c>
      <c r="K3407">
        <v>6595661</v>
      </c>
      <c r="M3407">
        <v>1</v>
      </c>
      <c r="N3407">
        <v>838.96</v>
      </c>
      <c r="O3407">
        <v>838.96</v>
      </c>
      <c r="P3407" t="s">
        <v>1811</v>
      </c>
      <c r="Q3407" t="s">
        <v>1812</v>
      </c>
      <c r="R3407" s="16">
        <v>45834</v>
      </c>
      <c r="S3407">
        <v>15</v>
      </c>
      <c r="T3407" t="s">
        <v>1813</v>
      </c>
      <c r="U3407" s="16">
        <v>45839</v>
      </c>
      <c r="V3407" s="16">
        <v>45839</v>
      </c>
      <c r="Y3407" s="16">
        <v>45839</v>
      </c>
      <c r="AB3407" t="s">
        <v>3856</v>
      </c>
    </row>
    <row r="3408" spans="1:28" x14ac:dyDescent="0.35">
      <c r="A3408" t="s">
        <v>1807</v>
      </c>
      <c r="B3408" t="s">
        <v>1926</v>
      </c>
      <c r="C3408" t="s">
        <v>115</v>
      </c>
      <c r="D3408" t="s">
        <v>114</v>
      </c>
      <c r="E3408" s="16">
        <v>45781</v>
      </c>
      <c r="F3408">
        <v>4001915201</v>
      </c>
      <c r="G3408" t="s">
        <v>1927</v>
      </c>
      <c r="H3408" t="s">
        <v>1888</v>
      </c>
      <c r="I3408" t="s">
        <v>1826</v>
      </c>
      <c r="J3408">
        <v>3092650</v>
      </c>
      <c r="K3408">
        <v>6595661</v>
      </c>
      <c r="M3408">
        <v>8</v>
      </c>
      <c r="N3408">
        <v>1.66</v>
      </c>
      <c r="O3408">
        <v>13.28</v>
      </c>
      <c r="P3408" t="s">
        <v>1811</v>
      </c>
      <c r="Q3408" t="s">
        <v>1812</v>
      </c>
      <c r="R3408" s="16">
        <v>45834</v>
      </c>
      <c r="S3408">
        <v>15</v>
      </c>
      <c r="T3408" t="s">
        <v>1813</v>
      </c>
      <c r="U3408" s="16">
        <v>45839</v>
      </c>
      <c r="V3408" s="16">
        <v>45839</v>
      </c>
      <c r="Y3408" s="16">
        <v>45839</v>
      </c>
      <c r="AB3408" t="s">
        <v>3856</v>
      </c>
    </row>
    <row r="3409" spans="1:28" x14ac:dyDescent="0.35">
      <c r="A3409" t="s">
        <v>1807</v>
      </c>
      <c r="B3409" t="s">
        <v>1926</v>
      </c>
      <c r="C3409" t="s">
        <v>115</v>
      </c>
      <c r="D3409" t="s">
        <v>114</v>
      </c>
      <c r="E3409" s="16">
        <v>45781</v>
      </c>
      <c r="F3409">
        <v>4001915201</v>
      </c>
      <c r="G3409" t="s">
        <v>1927</v>
      </c>
      <c r="H3409" t="s">
        <v>1892</v>
      </c>
      <c r="I3409" t="s">
        <v>1823</v>
      </c>
      <c r="J3409">
        <v>3092650</v>
      </c>
      <c r="K3409">
        <v>6595661</v>
      </c>
      <c r="M3409">
        <v>8</v>
      </c>
      <c r="N3409">
        <v>1.54</v>
      </c>
      <c r="O3409">
        <v>12.32</v>
      </c>
      <c r="P3409" t="s">
        <v>1811</v>
      </c>
      <c r="Q3409" t="s">
        <v>1812</v>
      </c>
      <c r="R3409" s="16">
        <v>45834</v>
      </c>
      <c r="S3409">
        <v>15</v>
      </c>
      <c r="T3409" t="s">
        <v>1813</v>
      </c>
      <c r="U3409" s="16">
        <v>45839</v>
      </c>
      <c r="V3409" s="16">
        <v>45839</v>
      </c>
      <c r="Y3409" s="16">
        <v>45839</v>
      </c>
      <c r="AB3409" t="s">
        <v>3856</v>
      </c>
    </row>
    <row r="3410" spans="1:28" x14ac:dyDescent="0.35">
      <c r="A3410" t="s">
        <v>1807</v>
      </c>
      <c r="B3410" t="s">
        <v>1926</v>
      </c>
      <c r="C3410" t="s">
        <v>115</v>
      </c>
      <c r="D3410" t="s">
        <v>114</v>
      </c>
      <c r="E3410" s="16">
        <v>45781</v>
      </c>
      <c r="F3410">
        <v>4001915201</v>
      </c>
      <c r="G3410" t="s">
        <v>1927</v>
      </c>
      <c r="H3410" t="s">
        <v>1836</v>
      </c>
      <c r="I3410" t="s">
        <v>1823</v>
      </c>
      <c r="J3410">
        <v>3092650</v>
      </c>
      <c r="K3410">
        <v>6595661</v>
      </c>
      <c r="M3410">
        <v>2</v>
      </c>
      <c r="N3410">
        <v>1.31</v>
      </c>
      <c r="O3410">
        <v>2.62</v>
      </c>
      <c r="P3410" t="s">
        <v>1811</v>
      </c>
      <c r="Q3410" t="s">
        <v>1812</v>
      </c>
      <c r="R3410" s="16">
        <v>45834</v>
      </c>
      <c r="S3410">
        <v>15</v>
      </c>
      <c r="T3410" t="s">
        <v>1813</v>
      </c>
      <c r="U3410" s="16">
        <v>45839</v>
      </c>
      <c r="V3410" s="16">
        <v>45839</v>
      </c>
      <c r="Y3410" s="16">
        <v>45839</v>
      </c>
      <c r="AB3410" t="s">
        <v>3856</v>
      </c>
    </row>
    <row r="3411" spans="1:28" x14ac:dyDescent="0.35">
      <c r="A3411" t="s">
        <v>1807</v>
      </c>
      <c r="B3411" t="s">
        <v>1926</v>
      </c>
      <c r="C3411" t="s">
        <v>115</v>
      </c>
      <c r="D3411" t="s">
        <v>114</v>
      </c>
      <c r="E3411" s="16">
        <v>45781</v>
      </c>
      <c r="F3411">
        <v>4001915201</v>
      </c>
      <c r="G3411" t="s">
        <v>1927</v>
      </c>
      <c r="H3411" t="s">
        <v>8420</v>
      </c>
      <c r="I3411" t="s">
        <v>8421</v>
      </c>
      <c r="J3411">
        <v>3092650</v>
      </c>
      <c r="K3411">
        <v>6595661</v>
      </c>
      <c r="M3411">
        <v>1</v>
      </c>
      <c r="N3411">
        <v>6390.84</v>
      </c>
      <c r="O3411">
        <v>6390.84</v>
      </c>
      <c r="P3411" t="s">
        <v>1811</v>
      </c>
      <c r="Q3411" t="s">
        <v>1812</v>
      </c>
      <c r="R3411" s="16">
        <v>45834</v>
      </c>
      <c r="S3411">
        <v>15</v>
      </c>
      <c r="T3411" t="s">
        <v>1813</v>
      </c>
      <c r="U3411" s="16">
        <v>45839</v>
      </c>
      <c r="V3411" s="16">
        <v>45839</v>
      </c>
      <c r="Y3411" s="16">
        <v>45839</v>
      </c>
      <c r="AB3411" t="s">
        <v>3856</v>
      </c>
    </row>
    <row r="3412" spans="1:28" x14ac:dyDescent="0.35">
      <c r="A3412" t="s">
        <v>2301</v>
      </c>
      <c r="B3412" t="s">
        <v>2302</v>
      </c>
      <c r="C3412" t="s">
        <v>115</v>
      </c>
      <c r="D3412" t="s">
        <v>114</v>
      </c>
      <c r="E3412" s="16">
        <v>45781</v>
      </c>
      <c r="F3412">
        <v>4001915203</v>
      </c>
      <c r="G3412" t="s">
        <v>1927</v>
      </c>
      <c r="H3412" t="s">
        <v>3192</v>
      </c>
      <c r="I3412" t="s">
        <v>2889</v>
      </c>
      <c r="J3412">
        <v>3092652</v>
      </c>
      <c r="K3412">
        <v>6595663</v>
      </c>
      <c r="M3412">
        <v>1</v>
      </c>
      <c r="N3412">
        <v>2308.1999999999998</v>
      </c>
      <c r="O3412">
        <v>2308.1999999999998</v>
      </c>
      <c r="P3412" t="s">
        <v>1811</v>
      </c>
      <c r="Q3412" t="s">
        <v>1812</v>
      </c>
      <c r="R3412" s="16">
        <v>45834</v>
      </c>
      <c r="S3412">
        <v>15</v>
      </c>
      <c r="T3412" t="s">
        <v>1813</v>
      </c>
      <c r="U3412" s="16">
        <v>45839</v>
      </c>
      <c r="V3412" s="16">
        <v>45839</v>
      </c>
      <c r="Y3412" s="16">
        <v>45839</v>
      </c>
      <c r="AB3412" t="s">
        <v>3856</v>
      </c>
    </row>
    <row r="3413" spans="1:28" x14ac:dyDescent="0.35">
      <c r="A3413" t="s">
        <v>2301</v>
      </c>
      <c r="B3413" t="s">
        <v>2302</v>
      </c>
      <c r="C3413" t="s">
        <v>115</v>
      </c>
      <c r="D3413" t="s">
        <v>114</v>
      </c>
      <c r="E3413" s="16">
        <v>45781</v>
      </c>
      <c r="F3413">
        <v>4001915203</v>
      </c>
      <c r="G3413" t="s">
        <v>1927</v>
      </c>
      <c r="H3413" t="s">
        <v>8412</v>
      </c>
      <c r="I3413" t="s">
        <v>1949</v>
      </c>
      <c r="J3413">
        <v>3092652</v>
      </c>
      <c r="K3413">
        <v>6595663</v>
      </c>
      <c r="M3413">
        <v>4</v>
      </c>
      <c r="N3413">
        <v>9.2200000000000006</v>
      </c>
      <c r="O3413">
        <v>36.880000000000003</v>
      </c>
      <c r="P3413" t="s">
        <v>1811</v>
      </c>
      <c r="Q3413" t="s">
        <v>1812</v>
      </c>
      <c r="R3413" s="16">
        <v>45834</v>
      </c>
      <c r="S3413">
        <v>15</v>
      </c>
      <c r="T3413" t="s">
        <v>1813</v>
      </c>
      <c r="U3413" s="16">
        <v>45839</v>
      </c>
      <c r="V3413" s="16">
        <v>45839</v>
      </c>
      <c r="Y3413" s="16">
        <v>45839</v>
      </c>
      <c r="AB3413" t="s">
        <v>3856</v>
      </c>
    </row>
    <row r="3414" spans="1:28" x14ac:dyDescent="0.35">
      <c r="A3414" t="s">
        <v>2301</v>
      </c>
      <c r="B3414" t="s">
        <v>2302</v>
      </c>
      <c r="C3414" t="s">
        <v>115</v>
      </c>
      <c r="D3414" t="s">
        <v>114</v>
      </c>
      <c r="E3414" s="16">
        <v>45781</v>
      </c>
      <c r="F3414">
        <v>4001915203</v>
      </c>
      <c r="G3414" t="s">
        <v>1927</v>
      </c>
      <c r="H3414" t="s">
        <v>2119</v>
      </c>
      <c r="I3414" t="s">
        <v>1822</v>
      </c>
      <c r="J3414">
        <v>3092652</v>
      </c>
      <c r="K3414">
        <v>6595663</v>
      </c>
      <c r="M3414">
        <v>8</v>
      </c>
      <c r="N3414">
        <v>0.52</v>
      </c>
      <c r="O3414">
        <v>4.16</v>
      </c>
      <c r="P3414" t="s">
        <v>1811</v>
      </c>
      <c r="Q3414" t="s">
        <v>1812</v>
      </c>
      <c r="R3414" s="16">
        <v>45834</v>
      </c>
      <c r="S3414">
        <v>15</v>
      </c>
      <c r="T3414" t="s">
        <v>1813</v>
      </c>
      <c r="U3414" s="16">
        <v>45839</v>
      </c>
      <c r="V3414" s="16">
        <v>45839</v>
      </c>
      <c r="Y3414" s="16">
        <v>45839</v>
      </c>
      <c r="AB3414" t="s">
        <v>3856</v>
      </c>
    </row>
    <row r="3415" spans="1:28" x14ac:dyDescent="0.35">
      <c r="A3415" t="s">
        <v>2301</v>
      </c>
      <c r="B3415" t="s">
        <v>2302</v>
      </c>
      <c r="C3415" t="s">
        <v>115</v>
      </c>
      <c r="D3415" t="s">
        <v>114</v>
      </c>
      <c r="E3415" s="16">
        <v>45781</v>
      </c>
      <c r="F3415">
        <v>4001915203</v>
      </c>
      <c r="G3415" t="s">
        <v>1927</v>
      </c>
      <c r="H3415" t="s">
        <v>3640</v>
      </c>
      <c r="I3415" t="s">
        <v>1825</v>
      </c>
      <c r="J3415">
        <v>3092652</v>
      </c>
      <c r="K3415">
        <v>6595663</v>
      </c>
      <c r="M3415">
        <v>4</v>
      </c>
      <c r="N3415">
        <v>1.1499999999999999</v>
      </c>
      <c r="O3415">
        <v>4.5999999999999996</v>
      </c>
      <c r="P3415" t="s">
        <v>1811</v>
      </c>
      <c r="Q3415" t="s">
        <v>1812</v>
      </c>
      <c r="R3415" s="16">
        <v>45834</v>
      </c>
      <c r="S3415">
        <v>15</v>
      </c>
      <c r="T3415" t="s">
        <v>1813</v>
      </c>
      <c r="U3415" s="16">
        <v>45839</v>
      </c>
      <c r="V3415" s="16">
        <v>45839</v>
      </c>
      <c r="Y3415" s="16">
        <v>45839</v>
      </c>
      <c r="AB3415" t="s">
        <v>3856</v>
      </c>
    </row>
    <row r="3416" spans="1:28" x14ac:dyDescent="0.35">
      <c r="A3416" t="s">
        <v>2301</v>
      </c>
      <c r="B3416" t="s">
        <v>2302</v>
      </c>
      <c r="C3416" t="s">
        <v>115</v>
      </c>
      <c r="D3416" t="s">
        <v>114</v>
      </c>
      <c r="E3416" s="16">
        <v>45781</v>
      </c>
      <c r="F3416">
        <v>4001915203</v>
      </c>
      <c r="G3416" t="s">
        <v>1927</v>
      </c>
      <c r="H3416" t="s">
        <v>8413</v>
      </c>
      <c r="I3416" t="s">
        <v>1842</v>
      </c>
      <c r="J3416">
        <v>3092652</v>
      </c>
      <c r="K3416">
        <v>6595663</v>
      </c>
      <c r="M3416">
        <v>4</v>
      </c>
      <c r="N3416">
        <v>0.31</v>
      </c>
      <c r="O3416">
        <v>1.24</v>
      </c>
      <c r="P3416" t="s">
        <v>1811</v>
      </c>
      <c r="Q3416" t="s">
        <v>1812</v>
      </c>
      <c r="R3416" s="16">
        <v>45834</v>
      </c>
      <c r="S3416">
        <v>15</v>
      </c>
      <c r="T3416" t="s">
        <v>1813</v>
      </c>
      <c r="U3416" s="16">
        <v>45839</v>
      </c>
      <c r="V3416" s="16">
        <v>45839</v>
      </c>
      <c r="Y3416" s="16">
        <v>45839</v>
      </c>
      <c r="AB3416" t="s">
        <v>3856</v>
      </c>
    </row>
    <row r="3417" spans="1:28" x14ac:dyDescent="0.35">
      <c r="A3417" t="s">
        <v>2301</v>
      </c>
      <c r="B3417" t="s">
        <v>2302</v>
      </c>
      <c r="C3417" t="s">
        <v>115</v>
      </c>
      <c r="D3417" t="s">
        <v>114</v>
      </c>
      <c r="E3417" s="16">
        <v>45781</v>
      </c>
      <c r="F3417">
        <v>4001915203</v>
      </c>
      <c r="G3417" t="s">
        <v>1927</v>
      </c>
      <c r="H3417" t="s">
        <v>2677</v>
      </c>
      <c r="I3417" t="s">
        <v>1825</v>
      </c>
      <c r="J3417">
        <v>3092652</v>
      </c>
      <c r="K3417">
        <v>6595663</v>
      </c>
      <c r="M3417">
        <v>4</v>
      </c>
      <c r="N3417">
        <v>0.61</v>
      </c>
      <c r="O3417">
        <v>2.44</v>
      </c>
      <c r="P3417" t="s">
        <v>1811</v>
      </c>
      <c r="Q3417" t="s">
        <v>1812</v>
      </c>
      <c r="R3417" s="16">
        <v>45834</v>
      </c>
      <c r="S3417">
        <v>15</v>
      </c>
      <c r="T3417" t="s">
        <v>1813</v>
      </c>
      <c r="U3417" s="16">
        <v>45839</v>
      </c>
      <c r="V3417" s="16">
        <v>45839</v>
      </c>
      <c r="Y3417" s="16">
        <v>45839</v>
      </c>
      <c r="AB3417" t="s">
        <v>3856</v>
      </c>
    </row>
    <row r="3418" spans="1:28" x14ac:dyDescent="0.35">
      <c r="A3418" t="s">
        <v>2301</v>
      </c>
      <c r="B3418" t="s">
        <v>2302</v>
      </c>
      <c r="C3418" t="s">
        <v>115</v>
      </c>
      <c r="D3418" t="s">
        <v>114</v>
      </c>
      <c r="E3418" s="16">
        <v>45781</v>
      </c>
      <c r="F3418">
        <v>4001915203</v>
      </c>
      <c r="G3418" t="s">
        <v>1927</v>
      </c>
      <c r="H3418" t="s">
        <v>8414</v>
      </c>
      <c r="I3418" t="s">
        <v>1822</v>
      </c>
      <c r="J3418">
        <v>3092652</v>
      </c>
      <c r="K3418">
        <v>6595663</v>
      </c>
      <c r="M3418">
        <v>4</v>
      </c>
      <c r="N3418">
        <v>0.91</v>
      </c>
      <c r="O3418">
        <v>3.64</v>
      </c>
      <c r="P3418" t="s">
        <v>1811</v>
      </c>
      <c r="Q3418" t="s">
        <v>1812</v>
      </c>
      <c r="R3418" s="16">
        <v>45834</v>
      </c>
      <c r="S3418">
        <v>15</v>
      </c>
      <c r="T3418" t="s">
        <v>1813</v>
      </c>
      <c r="U3418" s="16">
        <v>45839</v>
      </c>
      <c r="V3418" s="16">
        <v>45839</v>
      </c>
      <c r="Y3418" s="16">
        <v>45839</v>
      </c>
      <c r="AB3418" t="s">
        <v>3856</v>
      </c>
    </row>
    <row r="3419" spans="1:28" x14ac:dyDescent="0.35">
      <c r="A3419" t="s">
        <v>2301</v>
      </c>
      <c r="B3419" t="s">
        <v>2302</v>
      </c>
      <c r="C3419" t="s">
        <v>115</v>
      </c>
      <c r="D3419" t="s">
        <v>114</v>
      </c>
      <c r="E3419" s="16">
        <v>45781</v>
      </c>
      <c r="F3419">
        <v>4001915203</v>
      </c>
      <c r="G3419" t="s">
        <v>1927</v>
      </c>
      <c r="H3419" t="s">
        <v>8415</v>
      </c>
      <c r="I3419" t="s">
        <v>1825</v>
      </c>
      <c r="J3419">
        <v>3092652</v>
      </c>
      <c r="K3419">
        <v>6595663</v>
      </c>
      <c r="M3419">
        <v>4</v>
      </c>
      <c r="N3419">
        <v>1.69</v>
      </c>
      <c r="O3419">
        <v>6.76</v>
      </c>
      <c r="P3419" t="s">
        <v>1811</v>
      </c>
      <c r="Q3419" t="s">
        <v>1812</v>
      </c>
      <c r="R3419" s="16">
        <v>45834</v>
      </c>
      <c r="S3419">
        <v>15</v>
      </c>
      <c r="T3419" t="s">
        <v>1813</v>
      </c>
      <c r="U3419" s="16">
        <v>45839</v>
      </c>
      <c r="V3419" s="16">
        <v>45839</v>
      </c>
      <c r="Y3419" s="16">
        <v>45839</v>
      </c>
      <c r="AB3419" t="s">
        <v>3856</v>
      </c>
    </row>
    <row r="3420" spans="1:28" x14ac:dyDescent="0.35">
      <c r="A3420" t="s">
        <v>2301</v>
      </c>
      <c r="B3420" t="s">
        <v>2302</v>
      </c>
      <c r="C3420" t="s">
        <v>115</v>
      </c>
      <c r="D3420" t="s">
        <v>114</v>
      </c>
      <c r="E3420" s="16">
        <v>45781</v>
      </c>
      <c r="F3420">
        <v>4001915203</v>
      </c>
      <c r="G3420" t="s">
        <v>1927</v>
      </c>
      <c r="H3420" t="s">
        <v>8416</v>
      </c>
      <c r="I3420" t="s">
        <v>1822</v>
      </c>
      <c r="J3420">
        <v>3092652</v>
      </c>
      <c r="K3420">
        <v>6595663</v>
      </c>
      <c r="M3420">
        <v>8</v>
      </c>
      <c r="N3420">
        <v>1.29</v>
      </c>
      <c r="O3420">
        <v>10.32</v>
      </c>
      <c r="P3420" t="s">
        <v>1811</v>
      </c>
      <c r="Q3420" t="s">
        <v>1812</v>
      </c>
      <c r="R3420" s="16">
        <v>45834</v>
      </c>
      <c r="S3420">
        <v>15</v>
      </c>
      <c r="T3420" t="s">
        <v>1813</v>
      </c>
      <c r="U3420" s="16">
        <v>45839</v>
      </c>
      <c r="V3420" s="16">
        <v>45839</v>
      </c>
      <c r="Y3420" s="16">
        <v>45839</v>
      </c>
      <c r="AB3420" t="s">
        <v>3856</v>
      </c>
    </row>
    <row r="3421" spans="1:28" x14ac:dyDescent="0.35">
      <c r="A3421" t="s">
        <v>2301</v>
      </c>
      <c r="B3421" t="s">
        <v>2302</v>
      </c>
      <c r="C3421" t="s">
        <v>115</v>
      </c>
      <c r="D3421" t="s">
        <v>114</v>
      </c>
      <c r="E3421" s="16">
        <v>45781</v>
      </c>
      <c r="F3421">
        <v>4001915203</v>
      </c>
      <c r="G3421" t="s">
        <v>1927</v>
      </c>
      <c r="H3421" t="s">
        <v>8417</v>
      </c>
      <c r="I3421" t="s">
        <v>4287</v>
      </c>
      <c r="J3421">
        <v>3092652</v>
      </c>
      <c r="K3421">
        <v>6595663</v>
      </c>
      <c r="M3421">
        <v>4</v>
      </c>
      <c r="N3421">
        <v>40.06</v>
      </c>
      <c r="O3421">
        <v>160.24</v>
      </c>
      <c r="P3421" t="s">
        <v>1811</v>
      </c>
      <c r="Q3421" t="s">
        <v>1812</v>
      </c>
      <c r="R3421" s="16">
        <v>45834</v>
      </c>
      <c r="S3421">
        <v>15</v>
      </c>
      <c r="T3421" t="s">
        <v>1813</v>
      </c>
      <c r="U3421" s="16">
        <v>45839</v>
      </c>
      <c r="V3421" s="16">
        <v>45839</v>
      </c>
      <c r="Y3421" s="16">
        <v>45839</v>
      </c>
      <c r="AB3421" t="s">
        <v>3856</v>
      </c>
    </row>
    <row r="3422" spans="1:28" x14ac:dyDescent="0.35">
      <c r="A3422" t="s">
        <v>2301</v>
      </c>
      <c r="B3422" t="s">
        <v>2302</v>
      </c>
      <c r="C3422" t="s">
        <v>115</v>
      </c>
      <c r="D3422" t="s">
        <v>114</v>
      </c>
      <c r="E3422" s="16">
        <v>45781</v>
      </c>
      <c r="F3422">
        <v>4001915203</v>
      </c>
      <c r="G3422" t="s">
        <v>1927</v>
      </c>
      <c r="H3422" t="s">
        <v>8418</v>
      </c>
      <c r="I3422" t="s">
        <v>8419</v>
      </c>
      <c r="J3422">
        <v>3092652</v>
      </c>
      <c r="K3422">
        <v>6595663</v>
      </c>
      <c r="M3422">
        <v>1</v>
      </c>
      <c r="N3422">
        <v>838.96</v>
      </c>
      <c r="O3422">
        <v>838.96</v>
      </c>
      <c r="P3422" t="s">
        <v>1811</v>
      </c>
      <c r="Q3422" t="s">
        <v>1812</v>
      </c>
      <c r="R3422" s="16">
        <v>45834</v>
      </c>
      <c r="S3422">
        <v>15</v>
      </c>
      <c r="T3422" t="s">
        <v>1813</v>
      </c>
      <c r="U3422" s="16">
        <v>45839</v>
      </c>
      <c r="V3422" s="16">
        <v>45839</v>
      </c>
      <c r="Y3422" s="16">
        <v>45839</v>
      </c>
      <c r="AB3422" t="s">
        <v>3856</v>
      </c>
    </row>
    <row r="3423" spans="1:28" x14ac:dyDescent="0.35">
      <c r="A3423" t="s">
        <v>2301</v>
      </c>
      <c r="B3423" t="s">
        <v>2302</v>
      </c>
      <c r="C3423" t="s">
        <v>115</v>
      </c>
      <c r="D3423" t="s">
        <v>114</v>
      </c>
      <c r="E3423" s="16">
        <v>45781</v>
      </c>
      <c r="F3423">
        <v>4001915203</v>
      </c>
      <c r="G3423" t="s">
        <v>1927</v>
      </c>
      <c r="H3423" t="s">
        <v>1888</v>
      </c>
      <c r="I3423" t="s">
        <v>1826</v>
      </c>
      <c r="J3423">
        <v>3092652</v>
      </c>
      <c r="K3423">
        <v>6595663</v>
      </c>
      <c r="M3423">
        <v>8</v>
      </c>
      <c r="N3423">
        <v>1.66</v>
      </c>
      <c r="O3423">
        <v>13.28</v>
      </c>
      <c r="P3423" t="s">
        <v>1811</v>
      </c>
      <c r="Q3423" t="s">
        <v>1812</v>
      </c>
      <c r="R3423" s="16">
        <v>45834</v>
      </c>
      <c r="S3423">
        <v>15</v>
      </c>
      <c r="T3423" t="s">
        <v>1813</v>
      </c>
      <c r="U3423" s="16">
        <v>45839</v>
      </c>
      <c r="V3423" s="16">
        <v>45839</v>
      </c>
      <c r="Y3423" s="16">
        <v>45839</v>
      </c>
      <c r="AB3423" t="s">
        <v>3856</v>
      </c>
    </row>
    <row r="3424" spans="1:28" x14ac:dyDescent="0.35">
      <c r="A3424" t="s">
        <v>2301</v>
      </c>
      <c r="B3424" t="s">
        <v>2302</v>
      </c>
      <c r="C3424" t="s">
        <v>115</v>
      </c>
      <c r="D3424" t="s">
        <v>114</v>
      </c>
      <c r="E3424" s="16">
        <v>45781</v>
      </c>
      <c r="F3424">
        <v>4001915203</v>
      </c>
      <c r="G3424" t="s">
        <v>1927</v>
      </c>
      <c r="H3424" t="s">
        <v>1892</v>
      </c>
      <c r="I3424" t="s">
        <v>1823</v>
      </c>
      <c r="J3424">
        <v>3092652</v>
      </c>
      <c r="K3424">
        <v>6595663</v>
      </c>
      <c r="M3424">
        <v>8</v>
      </c>
      <c r="N3424">
        <v>1.54</v>
      </c>
      <c r="O3424">
        <v>12.32</v>
      </c>
      <c r="P3424" t="s">
        <v>1811</v>
      </c>
      <c r="Q3424" t="s">
        <v>1812</v>
      </c>
      <c r="R3424" s="16">
        <v>45834</v>
      </c>
      <c r="S3424">
        <v>15</v>
      </c>
      <c r="T3424" t="s">
        <v>1813</v>
      </c>
      <c r="U3424" s="16">
        <v>45839</v>
      </c>
      <c r="V3424" s="16">
        <v>45839</v>
      </c>
      <c r="Y3424" s="16">
        <v>45839</v>
      </c>
      <c r="AB3424" t="s">
        <v>3856</v>
      </c>
    </row>
    <row r="3425" spans="1:28" x14ac:dyDescent="0.35">
      <c r="A3425" t="s">
        <v>2301</v>
      </c>
      <c r="B3425" t="s">
        <v>2302</v>
      </c>
      <c r="C3425" t="s">
        <v>115</v>
      </c>
      <c r="D3425" t="s">
        <v>114</v>
      </c>
      <c r="E3425" s="16">
        <v>45781</v>
      </c>
      <c r="F3425">
        <v>4001915203</v>
      </c>
      <c r="G3425" t="s">
        <v>1927</v>
      </c>
      <c r="H3425" t="s">
        <v>1836</v>
      </c>
      <c r="I3425" t="s">
        <v>1823</v>
      </c>
      <c r="J3425">
        <v>3092652</v>
      </c>
      <c r="K3425">
        <v>6595663</v>
      </c>
      <c r="M3425">
        <v>2</v>
      </c>
      <c r="N3425">
        <v>1.31</v>
      </c>
      <c r="O3425">
        <v>2.62</v>
      </c>
      <c r="P3425" t="s">
        <v>1811</v>
      </c>
      <c r="Q3425" t="s">
        <v>1812</v>
      </c>
      <c r="R3425" s="16">
        <v>45834</v>
      </c>
      <c r="S3425">
        <v>15</v>
      </c>
      <c r="T3425" t="s">
        <v>1813</v>
      </c>
      <c r="U3425" s="16">
        <v>45839</v>
      </c>
      <c r="V3425" s="16">
        <v>45839</v>
      </c>
      <c r="Y3425" s="16">
        <v>45839</v>
      </c>
      <c r="AB3425" t="s">
        <v>3856</v>
      </c>
    </row>
    <row r="3426" spans="1:28" x14ac:dyDescent="0.35">
      <c r="A3426" t="s">
        <v>2301</v>
      </c>
      <c r="B3426" t="s">
        <v>2302</v>
      </c>
      <c r="C3426" t="s">
        <v>115</v>
      </c>
      <c r="D3426" t="s">
        <v>114</v>
      </c>
      <c r="E3426" s="16">
        <v>45781</v>
      </c>
      <c r="F3426">
        <v>4001915203</v>
      </c>
      <c r="G3426" t="s">
        <v>1927</v>
      </c>
      <c r="H3426" t="s">
        <v>8420</v>
      </c>
      <c r="I3426" t="s">
        <v>8421</v>
      </c>
      <c r="J3426">
        <v>3092652</v>
      </c>
      <c r="K3426">
        <v>6595663</v>
      </c>
      <c r="M3426">
        <v>1</v>
      </c>
      <c r="N3426">
        <v>6390.84</v>
      </c>
      <c r="O3426">
        <v>6390.84</v>
      </c>
      <c r="P3426" t="s">
        <v>1811</v>
      </c>
      <c r="Q3426" t="s">
        <v>1812</v>
      </c>
      <c r="R3426" s="16">
        <v>45834</v>
      </c>
      <c r="S3426">
        <v>15</v>
      </c>
      <c r="T3426" t="s">
        <v>1813</v>
      </c>
      <c r="U3426" s="16">
        <v>45839</v>
      </c>
      <c r="V3426" s="16">
        <v>45839</v>
      </c>
      <c r="Y3426" s="16">
        <v>45839</v>
      </c>
      <c r="AB3426" t="s">
        <v>3856</v>
      </c>
    </row>
    <row r="3427" spans="1:28" x14ac:dyDescent="0.35">
      <c r="A3427" t="s">
        <v>2426</v>
      </c>
      <c r="B3427" t="s">
        <v>2427</v>
      </c>
      <c r="C3427" t="s">
        <v>115</v>
      </c>
      <c r="D3427" t="s">
        <v>114</v>
      </c>
      <c r="E3427" s="16">
        <v>45781</v>
      </c>
      <c r="F3427">
        <v>4001915204</v>
      </c>
      <c r="G3427" t="s">
        <v>1927</v>
      </c>
      <c r="H3427" t="s">
        <v>8399</v>
      </c>
      <c r="I3427" t="s">
        <v>4548</v>
      </c>
      <c r="J3427">
        <v>3093289</v>
      </c>
      <c r="K3427">
        <v>6596264</v>
      </c>
      <c r="M3427">
        <v>1</v>
      </c>
      <c r="N3427">
        <v>510.72</v>
      </c>
      <c r="O3427">
        <v>510.72</v>
      </c>
      <c r="P3427" t="s">
        <v>1811</v>
      </c>
      <c r="Q3427" t="s">
        <v>1812</v>
      </c>
      <c r="R3427" s="16">
        <v>45834</v>
      </c>
      <c r="S3427">
        <v>15</v>
      </c>
      <c r="T3427" t="s">
        <v>1813</v>
      </c>
      <c r="U3427" s="16">
        <v>45839</v>
      </c>
      <c r="V3427" s="16">
        <v>45839</v>
      </c>
      <c r="Y3427" s="16">
        <v>45839</v>
      </c>
      <c r="AB3427" t="s">
        <v>3868</v>
      </c>
    </row>
    <row r="3428" spans="1:28" x14ac:dyDescent="0.35">
      <c r="A3428" t="s">
        <v>2426</v>
      </c>
      <c r="B3428" t="s">
        <v>2427</v>
      </c>
      <c r="C3428" t="s">
        <v>115</v>
      </c>
      <c r="D3428" t="s">
        <v>114</v>
      </c>
      <c r="E3428" s="16">
        <v>45781</v>
      </c>
      <c r="F3428">
        <v>4001915204</v>
      </c>
      <c r="G3428" t="s">
        <v>1927</v>
      </c>
      <c r="H3428" t="s">
        <v>3774</v>
      </c>
      <c r="I3428" t="s">
        <v>3775</v>
      </c>
      <c r="J3428">
        <v>3093289</v>
      </c>
      <c r="K3428">
        <v>6596264</v>
      </c>
      <c r="M3428">
        <v>1</v>
      </c>
      <c r="N3428">
        <v>375.53</v>
      </c>
      <c r="O3428">
        <v>375.53</v>
      </c>
      <c r="P3428" t="s">
        <v>1811</v>
      </c>
      <c r="Q3428" t="s">
        <v>1812</v>
      </c>
      <c r="R3428" s="16">
        <v>45834</v>
      </c>
      <c r="S3428">
        <v>15</v>
      </c>
      <c r="T3428" t="s">
        <v>1813</v>
      </c>
      <c r="U3428" s="16">
        <v>45839</v>
      </c>
      <c r="V3428" s="16">
        <v>45839</v>
      </c>
      <c r="Y3428" s="16">
        <v>45839</v>
      </c>
      <c r="AB3428" t="s">
        <v>3868</v>
      </c>
    </row>
    <row r="3429" spans="1:28" x14ac:dyDescent="0.35">
      <c r="A3429" t="s">
        <v>2426</v>
      </c>
      <c r="B3429" t="s">
        <v>2427</v>
      </c>
      <c r="C3429" t="s">
        <v>115</v>
      </c>
      <c r="D3429" t="s">
        <v>114</v>
      </c>
      <c r="E3429" s="16">
        <v>45781</v>
      </c>
      <c r="F3429">
        <v>4001915204</v>
      </c>
      <c r="G3429" t="s">
        <v>1927</v>
      </c>
      <c r="H3429" t="s">
        <v>3776</v>
      </c>
      <c r="I3429" t="s">
        <v>1819</v>
      </c>
      <c r="J3429">
        <v>3093289</v>
      </c>
      <c r="K3429">
        <v>6596264</v>
      </c>
      <c r="M3429">
        <v>1</v>
      </c>
      <c r="N3429">
        <v>7.67</v>
      </c>
      <c r="O3429">
        <v>7.67</v>
      </c>
      <c r="P3429" t="s">
        <v>1811</v>
      </c>
      <c r="Q3429" t="s">
        <v>1812</v>
      </c>
      <c r="R3429" s="16">
        <v>45834</v>
      </c>
      <c r="S3429">
        <v>15</v>
      </c>
      <c r="T3429" t="s">
        <v>1813</v>
      </c>
      <c r="U3429" s="16">
        <v>45839</v>
      </c>
      <c r="V3429" s="16">
        <v>45839</v>
      </c>
      <c r="Y3429" s="16">
        <v>45839</v>
      </c>
      <c r="AB3429" t="s">
        <v>3868</v>
      </c>
    </row>
    <row r="3430" spans="1:28" x14ac:dyDescent="0.35">
      <c r="A3430" t="s">
        <v>2426</v>
      </c>
      <c r="B3430" t="s">
        <v>2427</v>
      </c>
      <c r="C3430" t="s">
        <v>115</v>
      </c>
      <c r="D3430" t="s">
        <v>114</v>
      </c>
      <c r="E3430" s="16">
        <v>45781</v>
      </c>
      <c r="F3430">
        <v>4001915204</v>
      </c>
      <c r="G3430" t="s">
        <v>1927</v>
      </c>
      <c r="H3430" t="s">
        <v>3777</v>
      </c>
      <c r="I3430" t="s">
        <v>3216</v>
      </c>
      <c r="J3430">
        <v>3093289</v>
      </c>
      <c r="K3430">
        <v>6596264</v>
      </c>
      <c r="M3430">
        <v>1</v>
      </c>
      <c r="N3430">
        <v>219.53</v>
      </c>
      <c r="O3430">
        <v>219.53</v>
      </c>
      <c r="P3430" t="s">
        <v>1811</v>
      </c>
      <c r="Q3430" t="s">
        <v>1812</v>
      </c>
      <c r="R3430" s="16">
        <v>45834</v>
      </c>
      <c r="S3430">
        <v>15</v>
      </c>
      <c r="T3430" t="s">
        <v>1813</v>
      </c>
      <c r="U3430" s="16">
        <v>45839</v>
      </c>
      <c r="V3430" s="16">
        <v>45839</v>
      </c>
      <c r="Y3430" s="16">
        <v>45839</v>
      </c>
      <c r="AB3430" t="s">
        <v>3868</v>
      </c>
    </row>
    <row r="3431" spans="1:28" x14ac:dyDescent="0.35">
      <c r="A3431" t="s">
        <v>2426</v>
      </c>
      <c r="B3431" t="s">
        <v>2427</v>
      </c>
      <c r="C3431" t="s">
        <v>115</v>
      </c>
      <c r="D3431" t="s">
        <v>114</v>
      </c>
      <c r="E3431" s="16">
        <v>45781</v>
      </c>
      <c r="F3431">
        <v>4001915204</v>
      </c>
      <c r="G3431" t="s">
        <v>1927</v>
      </c>
      <c r="H3431" t="s">
        <v>8411</v>
      </c>
      <c r="I3431" t="s">
        <v>4548</v>
      </c>
      <c r="J3431">
        <v>3093289</v>
      </c>
      <c r="K3431">
        <v>6596264</v>
      </c>
      <c r="M3431">
        <v>1</v>
      </c>
      <c r="N3431">
        <v>527.17999999999995</v>
      </c>
      <c r="O3431">
        <v>527.17999999999995</v>
      </c>
      <c r="P3431" t="s">
        <v>1811</v>
      </c>
      <c r="Q3431" t="s">
        <v>1812</v>
      </c>
      <c r="R3431" s="16">
        <v>45834</v>
      </c>
      <c r="S3431">
        <v>15</v>
      </c>
      <c r="T3431" t="s">
        <v>1813</v>
      </c>
      <c r="U3431" s="16">
        <v>45839</v>
      </c>
      <c r="V3431" s="16">
        <v>45839</v>
      </c>
      <c r="Y3431" s="16">
        <v>45839</v>
      </c>
      <c r="AB3431" t="s">
        <v>3868</v>
      </c>
    </row>
    <row r="3432" spans="1:28" x14ac:dyDescent="0.35">
      <c r="A3432" t="s">
        <v>2426</v>
      </c>
      <c r="B3432" t="s">
        <v>2427</v>
      </c>
      <c r="C3432" t="s">
        <v>115</v>
      </c>
      <c r="D3432" t="s">
        <v>114</v>
      </c>
      <c r="E3432" s="16">
        <v>45781</v>
      </c>
      <c r="F3432">
        <v>4001915204</v>
      </c>
      <c r="G3432" t="s">
        <v>1927</v>
      </c>
      <c r="H3432" t="s">
        <v>8400</v>
      </c>
      <c r="I3432" t="s">
        <v>2034</v>
      </c>
      <c r="J3432">
        <v>3093289</v>
      </c>
      <c r="K3432">
        <v>6596264</v>
      </c>
      <c r="M3432">
        <v>6</v>
      </c>
      <c r="N3432">
        <v>5.8</v>
      </c>
      <c r="O3432">
        <v>34.799999999999997</v>
      </c>
      <c r="P3432" t="s">
        <v>1811</v>
      </c>
      <c r="Q3432" t="s">
        <v>1812</v>
      </c>
      <c r="R3432" s="16">
        <v>45834</v>
      </c>
      <c r="S3432">
        <v>15</v>
      </c>
      <c r="T3432" t="s">
        <v>1813</v>
      </c>
      <c r="U3432" s="16">
        <v>45839</v>
      </c>
      <c r="V3432" s="16">
        <v>45839</v>
      </c>
      <c r="Y3432" s="16">
        <v>45839</v>
      </c>
      <c r="AB3432" t="s">
        <v>3868</v>
      </c>
    </row>
    <row r="3433" spans="1:28" x14ac:dyDescent="0.35">
      <c r="A3433" t="s">
        <v>2426</v>
      </c>
      <c r="B3433" t="s">
        <v>2427</v>
      </c>
      <c r="C3433" t="s">
        <v>115</v>
      </c>
      <c r="D3433" t="s">
        <v>114</v>
      </c>
      <c r="E3433" s="16">
        <v>45781</v>
      </c>
      <c r="F3433">
        <v>4001915206</v>
      </c>
      <c r="G3433" t="s">
        <v>1927</v>
      </c>
      <c r="H3433" t="s">
        <v>8422</v>
      </c>
      <c r="I3433" t="s">
        <v>2829</v>
      </c>
      <c r="J3433">
        <v>3093313</v>
      </c>
      <c r="K3433">
        <v>6596282</v>
      </c>
      <c r="M3433">
        <v>1</v>
      </c>
      <c r="N3433">
        <v>2057.84</v>
      </c>
      <c r="O3433">
        <v>2057.84</v>
      </c>
      <c r="P3433" t="s">
        <v>1811</v>
      </c>
      <c r="Q3433" t="s">
        <v>1812</v>
      </c>
      <c r="R3433" s="16">
        <v>45838</v>
      </c>
      <c r="S3433">
        <v>15</v>
      </c>
      <c r="T3433" t="s">
        <v>1813</v>
      </c>
      <c r="U3433" s="16">
        <v>45839</v>
      </c>
      <c r="V3433" s="16">
        <v>45839</v>
      </c>
      <c r="Y3433" s="16">
        <v>45839</v>
      </c>
      <c r="AB3433" t="s">
        <v>3867</v>
      </c>
    </row>
    <row r="3434" spans="1:28" x14ac:dyDescent="0.35">
      <c r="A3434" t="s">
        <v>2426</v>
      </c>
      <c r="B3434" t="s">
        <v>2427</v>
      </c>
      <c r="C3434" t="s">
        <v>115</v>
      </c>
      <c r="D3434" t="s">
        <v>114</v>
      </c>
      <c r="E3434" s="16">
        <v>45781</v>
      </c>
      <c r="F3434">
        <v>4001915206</v>
      </c>
      <c r="G3434" t="s">
        <v>1927</v>
      </c>
      <c r="H3434" t="s">
        <v>5753</v>
      </c>
      <c r="I3434" t="s">
        <v>2032</v>
      </c>
      <c r="J3434">
        <v>3093313</v>
      </c>
      <c r="K3434">
        <v>6596282</v>
      </c>
      <c r="M3434">
        <v>1</v>
      </c>
      <c r="N3434">
        <v>2713.6</v>
      </c>
      <c r="O3434">
        <v>2713.6</v>
      </c>
      <c r="P3434" t="s">
        <v>1811</v>
      </c>
      <c r="Q3434" t="s">
        <v>1812</v>
      </c>
      <c r="R3434" s="16">
        <v>45838</v>
      </c>
      <c r="S3434">
        <v>15</v>
      </c>
      <c r="T3434" t="s">
        <v>1813</v>
      </c>
      <c r="U3434" s="16">
        <v>45839</v>
      </c>
      <c r="V3434" s="16">
        <v>45839</v>
      </c>
      <c r="Y3434" s="16">
        <v>45839</v>
      </c>
      <c r="AB3434" t="s">
        <v>3867</v>
      </c>
    </row>
    <row r="3435" spans="1:28" x14ac:dyDescent="0.35">
      <c r="A3435" t="s">
        <v>2426</v>
      </c>
      <c r="B3435" t="s">
        <v>2427</v>
      </c>
      <c r="C3435" t="s">
        <v>115</v>
      </c>
      <c r="D3435" t="s">
        <v>114</v>
      </c>
      <c r="E3435" s="16">
        <v>45781</v>
      </c>
      <c r="F3435">
        <v>4001915206</v>
      </c>
      <c r="G3435" t="s">
        <v>1927</v>
      </c>
      <c r="H3435" t="s">
        <v>3101</v>
      </c>
      <c r="I3435" t="s">
        <v>1852</v>
      </c>
      <c r="J3435">
        <v>3093313</v>
      </c>
      <c r="K3435">
        <v>6596282</v>
      </c>
      <c r="M3435">
        <v>1</v>
      </c>
      <c r="N3435">
        <v>30.91</v>
      </c>
      <c r="O3435">
        <v>30.91</v>
      </c>
      <c r="P3435" t="s">
        <v>1811</v>
      </c>
      <c r="Q3435" t="s">
        <v>1812</v>
      </c>
      <c r="R3435" s="16">
        <v>45838</v>
      </c>
      <c r="S3435">
        <v>15</v>
      </c>
      <c r="T3435" t="s">
        <v>1813</v>
      </c>
      <c r="U3435" s="16">
        <v>45839</v>
      </c>
      <c r="V3435" s="16">
        <v>45839</v>
      </c>
      <c r="Y3435" s="16">
        <v>45839</v>
      </c>
      <c r="AB3435" t="s">
        <v>3867</v>
      </c>
    </row>
    <row r="3436" spans="1:28" x14ac:dyDescent="0.35">
      <c r="A3436" t="s">
        <v>2426</v>
      </c>
      <c r="B3436" t="s">
        <v>2427</v>
      </c>
      <c r="C3436" t="s">
        <v>115</v>
      </c>
      <c r="D3436" t="s">
        <v>114</v>
      </c>
      <c r="E3436" s="16">
        <v>45781</v>
      </c>
      <c r="F3436">
        <v>4001915206</v>
      </c>
      <c r="G3436" t="s">
        <v>1927</v>
      </c>
      <c r="H3436" t="s">
        <v>3102</v>
      </c>
      <c r="I3436" t="s">
        <v>1852</v>
      </c>
      <c r="J3436">
        <v>3093313</v>
      </c>
      <c r="K3436">
        <v>6596282</v>
      </c>
      <c r="M3436">
        <v>1</v>
      </c>
      <c r="N3436">
        <v>33.14</v>
      </c>
      <c r="O3436">
        <v>33.14</v>
      </c>
      <c r="P3436" t="s">
        <v>1811</v>
      </c>
      <c r="Q3436" t="s">
        <v>1812</v>
      </c>
      <c r="R3436" s="16">
        <v>45838</v>
      </c>
      <c r="S3436">
        <v>15</v>
      </c>
      <c r="T3436" t="s">
        <v>1813</v>
      </c>
      <c r="U3436" s="16">
        <v>45839</v>
      </c>
      <c r="V3436" s="16">
        <v>45839</v>
      </c>
      <c r="Y3436" s="16">
        <v>45839</v>
      </c>
      <c r="AB3436" t="s">
        <v>3867</v>
      </c>
    </row>
    <row r="3437" spans="1:28" x14ac:dyDescent="0.35">
      <c r="A3437" t="s">
        <v>2426</v>
      </c>
      <c r="B3437" t="s">
        <v>2427</v>
      </c>
      <c r="C3437" t="s">
        <v>115</v>
      </c>
      <c r="D3437" t="s">
        <v>114</v>
      </c>
      <c r="E3437" s="16">
        <v>45781</v>
      </c>
      <c r="F3437">
        <v>4001915206</v>
      </c>
      <c r="G3437" t="s">
        <v>1927</v>
      </c>
      <c r="H3437" t="s">
        <v>4134</v>
      </c>
      <c r="I3437" t="s">
        <v>1825</v>
      </c>
      <c r="J3437">
        <v>3093313</v>
      </c>
      <c r="K3437">
        <v>6596282</v>
      </c>
      <c r="M3437">
        <v>12</v>
      </c>
      <c r="N3437">
        <v>3.93</v>
      </c>
      <c r="O3437">
        <v>47.16</v>
      </c>
      <c r="P3437" t="s">
        <v>1811</v>
      </c>
      <c r="Q3437" t="s">
        <v>1812</v>
      </c>
      <c r="R3437" s="16">
        <v>45838</v>
      </c>
      <c r="S3437">
        <v>15</v>
      </c>
      <c r="T3437" t="s">
        <v>1813</v>
      </c>
      <c r="U3437" s="16">
        <v>45839</v>
      </c>
      <c r="V3437" s="16">
        <v>45839</v>
      </c>
      <c r="Y3437" s="16">
        <v>45839</v>
      </c>
      <c r="AB3437" t="s">
        <v>3867</v>
      </c>
    </row>
    <row r="3438" spans="1:28" x14ac:dyDescent="0.35">
      <c r="A3438" t="s">
        <v>2426</v>
      </c>
      <c r="B3438" t="s">
        <v>2427</v>
      </c>
      <c r="C3438" t="s">
        <v>115</v>
      </c>
      <c r="D3438" t="s">
        <v>114</v>
      </c>
      <c r="E3438" s="16">
        <v>45781</v>
      </c>
      <c r="F3438">
        <v>4001915206</v>
      </c>
      <c r="G3438" t="s">
        <v>1927</v>
      </c>
      <c r="H3438" t="s">
        <v>1953</v>
      </c>
      <c r="I3438" t="s">
        <v>1822</v>
      </c>
      <c r="J3438">
        <v>3093313</v>
      </c>
      <c r="K3438">
        <v>6596282</v>
      </c>
      <c r="M3438">
        <v>12</v>
      </c>
      <c r="N3438">
        <v>1.48</v>
      </c>
      <c r="O3438">
        <v>17.760000000000002</v>
      </c>
      <c r="P3438" t="s">
        <v>1811</v>
      </c>
      <c r="Q3438" t="s">
        <v>1812</v>
      </c>
      <c r="R3438" s="16">
        <v>45838</v>
      </c>
      <c r="S3438">
        <v>15</v>
      </c>
      <c r="T3438" t="s">
        <v>1813</v>
      </c>
      <c r="U3438" s="16">
        <v>45839</v>
      </c>
      <c r="V3438" s="16">
        <v>45839</v>
      </c>
      <c r="Y3438" s="16">
        <v>45839</v>
      </c>
      <c r="AB3438" t="s">
        <v>3867</v>
      </c>
    </row>
    <row r="3439" spans="1:28" x14ac:dyDescent="0.35">
      <c r="A3439" t="s">
        <v>2426</v>
      </c>
      <c r="B3439" t="s">
        <v>2427</v>
      </c>
      <c r="C3439" t="s">
        <v>115</v>
      </c>
      <c r="D3439" t="s">
        <v>114</v>
      </c>
      <c r="E3439" s="16">
        <v>45781</v>
      </c>
      <c r="F3439">
        <v>4001915206</v>
      </c>
      <c r="G3439" t="s">
        <v>1927</v>
      </c>
      <c r="H3439" t="s">
        <v>2963</v>
      </c>
      <c r="I3439" t="s">
        <v>1835</v>
      </c>
      <c r="J3439">
        <v>3093313</v>
      </c>
      <c r="K3439">
        <v>6596282</v>
      </c>
      <c r="M3439">
        <v>4</v>
      </c>
      <c r="N3439">
        <v>78.569999999999993</v>
      </c>
      <c r="O3439">
        <v>314.27999999999997</v>
      </c>
      <c r="P3439" t="s">
        <v>1811</v>
      </c>
      <c r="Q3439" t="s">
        <v>1812</v>
      </c>
      <c r="R3439" s="16">
        <v>45838</v>
      </c>
      <c r="S3439">
        <v>15</v>
      </c>
      <c r="T3439" t="s">
        <v>1813</v>
      </c>
      <c r="U3439" s="16">
        <v>45839</v>
      </c>
      <c r="V3439" s="16">
        <v>45839</v>
      </c>
      <c r="Y3439" s="16">
        <v>45839</v>
      </c>
      <c r="AB3439" t="s">
        <v>3867</v>
      </c>
    </row>
    <row r="3440" spans="1:28" x14ac:dyDescent="0.35">
      <c r="A3440" t="s">
        <v>2426</v>
      </c>
      <c r="B3440" t="s">
        <v>2427</v>
      </c>
      <c r="C3440" t="s">
        <v>115</v>
      </c>
      <c r="D3440" t="s">
        <v>114</v>
      </c>
      <c r="E3440" s="16">
        <v>45781</v>
      </c>
      <c r="F3440">
        <v>4001915206</v>
      </c>
      <c r="G3440" t="s">
        <v>1927</v>
      </c>
      <c r="H3440" t="s">
        <v>1821</v>
      </c>
      <c r="I3440" t="s">
        <v>1822</v>
      </c>
      <c r="J3440">
        <v>3093313</v>
      </c>
      <c r="K3440">
        <v>6596282</v>
      </c>
      <c r="M3440">
        <v>4</v>
      </c>
      <c r="N3440">
        <v>1.05</v>
      </c>
      <c r="O3440">
        <v>4.2</v>
      </c>
      <c r="P3440" t="s">
        <v>1811</v>
      </c>
      <c r="Q3440" t="s">
        <v>1812</v>
      </c>
      <c r="R3440" s="16">
        <v>45838</v>
      </c>
      <c r="S3440">
        <v>15</v>
      </c>
      <c r="T3440" t="s">
        <v>1813</v>
      </c>
      <c r="U3440" s="16">
        <v>45839</v>
      </c>
      <c r="V3440" s="16">
        <v>45839</v>
      </c>
      <c r="Y3440" s="16">
        <v>45839</v>
      </c>
      <c r="AB3440" t="s">
        <v>3867</v>
      </c>
    </row>
    <row r="3441" spans="1:28" x14ac:dyDescent="0.35">
      <c r="A3441" t="s">
        <v>2426</v>
      </c>
      <c r="B3441" t="s">
        <v>2427</v>
      </c>
      <c r="C3441" t="s">
        <v>115</v>
      </c>
      <c r="D3441" t="s">
        <v>114</v>
      </c>
      <c r="E3441" s="16">
        <v>45781</v>
      </c>
      <c r="F3441">
        <v>4001915206</v>
      </c>
      <c r="G3441" t="s">
        <v>1927</v>
      </c>
      <c r="H3441" t="s">
        <v>2621</v>
      </c>
      <c r="I3441" t="s">
        <v>1823</v>
      </c>
      <c r="J3441">
        <v>3093313</v>
      </c>
      <c r="K3441">
        <v>6596282</v>
      </c>
      <c r="M3441">
        <v>1</v>
      </c>
      <c r="N3441">
        <v>32.770000000000003</v>
      </c>
      <c r="O3441">
        <v>32.770000000000003</v>
      </c>
      <c r="P3441" t="s">
        <v>1811</v>
      </c>
      <c r="Q3441" t="s">
        <v>1812</v>
      </c>
      <c r="R3441" s="16">
        <v>45838</v>
      </c>
      <c r="S3441">
        <v>15</v>
      </c>
      <c r="T3441" t="s">
        <v>1813</v>
      </c>
      <c r="U3441" s="16">
        <v>45839</v>
      </c>
      <c r="V3441" s="16">
        <v>45839</v>
      </c>
      <c r="Y3441" s="16">
        <v>45839</v>
      </c>
      <c r="AB3441" t="s">
        <v>3867</v>
      </c>
    </row>
    <row r="3442" spans="1:28" x14ac:dyDescent="0.35">
      <c r="A3442" t="s">
        <v>2426</v>
      </c>
      <c r="B3442" t="s">
        <v>2427</v>
      </c>
      <c r="C3442" t="s">
        <v>115</v>
      </c>
      <c r="D3442" t="s">
        <v>114</v>
      </c>
      <c r="E3442" s="16">
        <v>45781</v>
      </c>
      <c r="F3442">
        <v>4001915206</v>
      </c>
      <c r="G3442" t="s">
        <v>1927</v>
      </c>
      <c r="H3442" t="s">
        <v>2153</v>
      </c>
      <c r="I3442" t="s">
        <v>1831</v>
      </c>
      <c r="J3442">
        <v>3093313</v>
      </c>
      <c r="K3442">
        <v>6596282</v>
      </c>
      <c r="M3442">
        <v>2</v>
      </c>
      <c r="N3442">
        <v>27.89</v>
      </c>
      <c r="O3442">
        <v>55.78</v>
      </c>
      <c r="P3442" t="s">
        <v>1811</v>
      </c>
      <c r="Q3442" t="s">
        <v>1812</v>
      </c>
      <c r="R3442" s="16">
        <v>45838</v>
      </c>
      <c r="S3442">
        <v>15</v>
      </c>
      <c r="T3442" t="s">
        <v>1813</v>
      </c>
      <c r="U3442" s="16">
        <v>45839</v>
      </c>
      <c r="V3442" s="16">
        <v>45839</v>
      </c>
      <c r="Y3442" s="16">
        <v>45839</v>
      </c>
      <c r="AB3442" t="s">
        <v>3867</v>
      </c>
    </row>
    <row r="3443" spans="1:28" x14ac:dyDescent="0.35">
      <c r="A3443" t="s">
        <v>2426</v>
      </c>
      <c r="B3443" t="s">
        <v>2427</v>
      </c>
      <c r="C3443" t="s">
        <v>115</v>
      </c>
      <c r="D3443" t="s">
        <v>114</v>
      </c>
      <c r="E3443" s="16">
        <v>45781</v>
      </c>
      <c r="F3443">
        <v>4001915206</v>
      </c>
      <c r="G3443" t="s">
        <v>1927</v>
      </c>
      <c r="H3443" t="s">
        <v>1933</v>
      </c>
      <c r="I3443" t="s">
        <v>1823</v>
      </c>
      <c r="J3443">
        <v>3093313</v>
      </c>
      <c r="K3443">
        <v>6596282</v>
      </c>
      <c r="M3443">
        <v>1</v>
      </c>
      <c r="N3443">
        <v>28.34</v>
      </c>
      <c r="O3443">
        <v>28.34</v>
      </c>
      <c r="P3443" t="s">
        <v>1811</v>
      </c>
      <c r="Q3443" t="s">
        <v>1812</v>
      </c>
      <c r="R3443" s="16">
        <v>45838</v>
      </c>
      <c r="S3443">
        <v>15</v>
      </c>
      <c r="T3443" t="s">
        <v>1813</v>
      </c>
      <c r="U3443" s="16">
        <v>45839</v>
      </c>
      <c r="V3443" s="16">
        <v>45839</v>
      </c>
      <c r="Y3443" s="16">
        <v>45839</v>
      </c>
      <c r="AB3443" t="s">
        <v>3867</v>
      </c>
    </row>
    <row r="3444" spans="1:28" x14ac:dyDescent="0.35">
      <c r="A3444" t="s">
        <v>2622</v>
      </c>
      <c r="B3444" t="s">
        <v>2623</v>
      </c>
      <c r="C3444" t="s">
        <v>115</v>
      </c>
      <c r="D3444" t="s">
        <v>114</v>
      </c>
      <c r="E3444" s="16">
        <v>45781</v>
      </c>
      <c r="F3444">
        <v>4001915210</v>
      </c>
      <c r="G3444" t="s">
        <v>1927</v>
      </c>
      <c r="H3444" t="s">
        <v>3098</v>
      </c>
      <c r="I3444" t="s">
        <v>3016</v>
      </c>
      <c r="J3444">
        <v>3093446</v>
      </c>
      <c r="K3444">
        <v>6596409</v>
      </c>
      <c r="M3444">
        <v>1</v>
      </c>
      <c r="N3444">
        <v>7.08</v>
      </c>
      <c r="O3444">
        <v>7.08</v>
      </c>
      <c r="P3444" t="s">
        <v>1811</v>
      </c>
      <c r="Q3444" t="s">
        <v>1812</v>
      </c>
      <c r="R3444" s="16">
        <v>45834</v>
      </c>
      <c r="S3444">
        <v>15</v>
      </c>
      <c r="T3444" t="s">
        <v>1813</v>
      </c>
      <c r="U3444" s="16">
        <v>45839</v>
      </c>
      <c r="V3444" s="16">
        <v>45839</v>
      </c>
      <c r="Y3444" s="16">
        <v>45839</v>
      </c>
      <c r="AB3444" t="s">
        <v>3862</v>
      </c>
    </row>
    <row r="3445" spans="1:28" x14ac:dyDescent="0.35">
      <c r="A3445" t="s">
        <v>2622</v>
      </c>
      <c r="B3445" t="s">
        <v>2623</v>
      </c>
      <c r="C3445" t="s">
        <v>115</v>
      </c>
      <c r="D3445" t="s">
        <v>114</v>
      </c>
      <c r="E3445" s="16">
        <v>45781</v>
      </c>
      <c r="F3445">
        <v>4001915210</v>
      </c>
      <c r="G3445" t="s">
        <v>1927</v>
      </c>
      <c r="H3445" t="s">
        <v>8423</v>
      </c>
      <c r="I3445" t="s">
        <v>1825</v>
      </c>
      <c r="J3445">
        <v>3093446</v>
      </c>
      <c r="K3445">
        <v>6596409</v>
      </c>
      <c r="M3445">
        <v>1</v>
      </c>
      <c r="N3445">
        <v>8.9700000000000006</v>
      </c>
      <c r="O3445">
        <v>8.9700000000000006</v>
      </c>
      <c r="P3445" t="s">
        <v>1811</v>
      </c>
      <c r="Q3445" t="s">
        <v>1812</v>
      </c>
      <c r="R3445" s="16">
        <v>45834</v>
      </c>
      <c r="S3445">
        <v>15</v>
      </c>
      <c r="T3445" t="s">
        <v>1813</v>
      </c>
      <c r="U3445" s="16">
        <v>45839</v>
      </c>
      <c r="V3445" s="16">
        <v>45839</v>
      </c>
      <c r="Y3445" s="16">
        <v>45839</v>
      </c>
      <c r="AB3445" t="s">
        <v>3862</v>
      </c>
    </row>
    <row r="3446" spans="1:28" x14ac:dyDescent="0.35">
      <c r="A3446" t="s">
        <v>2622</v>
      </c>
      <c r="B3446" t="s">
        <v>2623</v>
      </c>
      <c r="C3446" t="s">
        <v>115</v>
      </c>
      <c r="D3446" t="s">
        <v>114</v>
      </c>
      <c r="E3446" s="16">
        <v>45781</v>
      </c>
      <c r="F3446">
        <v>4001915210</v>
      </c>
      <c r="G3446" t="s">
        <v>1927</v>
      </c>
      <c r="H3446" t="s">
        <v>8424</v>
      </c>
      <c r="I3446" t="s">
        <v>1929</v>
      </c>
      <c r="J3446">
        <v>3093446</v>
      </c>
      <c r="K3446">
        <v>6596409</v>
      </c>
      <c r="M3446">
        <v>1</v>
      </c>
      <c r="N3446">
        <v>138.28</v>
      </c>
      <c r="O3446">
        <v>138.28</v>
      </c>
      <c r="P3446" t="s">
        <v>1811</v>
      </c>
      <c r="Q3446" t="s">
        <v>1812</v>
      </c>
      <c r="R3446" s="16">
        <v>45834</v>
      </c>
      <c r="S3446">
        <v>15</v>
      </c>
      <c r="T3446" t="s">
        <v>1813</v>
      </c>
      <c r="U3446" s="16">
        <v>45839</v>
      </c>
      <c r="V3446" s="16">
        <v>45839</v>
      </c>
      <c r="Y3446" s="16">
        <v>45839</v>
      </c>
      <c r="AB3446" t="s">
        <v>3862</v>
      </c>
    </row>
    <row r="3447" spans="1:28" x14ac:dyDescent="0.35">
      <c r="A3447" t="s">
        <v>2622</v>
      </c>
      <c r="B3447" t="s">
        <v>2623</v>
      </c>
      <c r="C3447" t="s">
        <v>115</v>
      </c>
      <c r="D3447" t="s">
        <v>114</v>
      </c>
      <c r="E3447" s="16">
        <v>45781</v>
      </c>
      <c r="F3447">
        <v>4001915210</v>
      </c>
      <c r="G3447" t="s">
        <v>1927</v>
      </c>
      <c r="H3447" t="s">
        <v>1932</v>
      </c>
      <c r="I3447" t="s">
        <v>1825</v>
      </c>
      <c r="J3447">
        <v>3093446</v>
      </c>
      <c r="K3447">
        <v>6596409</v>
      </c>
      <c r="M3447">
        <v>8</v>
      </c>
      <c r="N3447">
        <v>43.25</v>
      </c>
      <c r="O3447">
        <v>346</v>
      </c>
      <c r="P3447" t="s">
        <v>1811</v>
      </c>
      <c r="Q3447" t="s">
        <v>1812</v>
      </c>
      <c r="R3447" s="16">
        <v>45834</v>
      </c>
      <c r="S3447">
        <v>15</v>
      </c>
      <c r="T3447" t="s">
        <v>1813</v>
      </c>
      <c r="U3447" s="16">
        <v>45839</v>
      </c>
      <c r="V3447" s="16">
        <v>45839</v>
      </c>
      <c r="Y3447" s="16">
        <v>45839</v>
      </c>
      <c r="AB3447" t="s">
        <v>3862</v>
      </c>
    </row>
    <row r="3448" spans="1:28" x14ac:dyDescent="0.35">
      <c r="A3448" t="s">
        <v>2303</v>
      </c>
      <c r="B3448" t="s">
        <v>2304</v>
      </c>
      <c r="C3448" t="s">
        <v>1540</v>
      </c>
      <c r="D3448" t="s">
        <v>1301</v>
      </c>
      <c r="E3448" s="16">
        <v>45781</v>
      </c>
      <c r="F3448">
        <v>4001915217</v>
      </c>
      <c r="G3448" t="s">
        <v>1927</v>
      </c>
      <c r="H3448" t="s">
        <v>3192</v>
      </c>
      <c r="I3448" t="s">
        <v>2889</v>
      </c>
      <c r="J3448">
        <v>3093604</v>
      </c>
      <c r="K3448">
        <v>6596532</v>
      </c>
      <c r="M3448">
        <v>1</v>
      </c>
      <c r="N3448">
        <v>2308.1999999999998</v>
      </c>
      <c r="O3448">
        <v>2308.1999999999998</v>
      </c>
      <c r="P3448" t="s">
        <v>1811</v>
      </c>
      <c r="Q3448" t="s">
        <v>1812</v>
      </c>
      <c r="R3448" s="16">
        <v>45834</v>
      </c>
      <c r="S3448">
        <v>16</v>
      </c>
      <c r="T3448" t="s">
        <v>1813</v>
      </c>
      <c r="U3448" s="16">
        <v>45838</v>
      </c>
      <c r="V3448" s="16">
        <v>45838</v>
      </c>
      <c r="Y3448" s="16">
        <v>45838</v>
      </c>
      <c r="AB3448" t="s">
        <v>3856</v>
      </c>
    </row>
    <row r="3449" spans="1:28" x14ac:dyDescent="0.35">
      <c r="A3449" t="s">
        <v>2303</v>
      </c>
      <c r="B3449" t="s">
        <v>2304</v>
      </c>
      <c r="C3449" t="s">
        <v>1540</v>
      </c>
      <c r="D3449" t="s">
        <v>1301</v>
      </c>
      <c r="E3449" s="16">
        <v>45781</v>
      </c>
      <c r="F3449">
        <v>4001915217</v>
      </c>
      <c r="G3449" t="s">
        <v>1927</v>
      </c>
      <c r="H3449" t="s">
        <v>8412</v>
      </c>
      <c r="I3449" t="s">
        <v>1949</v>
      </c>
      <c r="J3449">
        <v>3093604</v>
      </c>
      <c r="K3449">
        <v>6596532</v>
      </c>
      <c r="M3449">
        <v>4</v>
      </c>
      <c r="N3449">
        <v>9.2200000000000006</v>
      </c>
      <c r="O3449">
        <v>36.880000000000003</v>
      </c>
      <c r="P3449" t="s">
        <v>1811</v>
      </c>
      <c r="Q3449" t="s">
        <v>1812</v>
      </c>
      <c r="R3449" s="16">
        <v>45834</v>
      </c>
      <c r="S3449">
        <v>16</v>
      </c>
      <c r="T3449" t="s">
        <v>1813</v>
      </c>
      <c r="U3449" s="16">
        <v>45838</v>
      </c>
      <c r="V3449" s="16">
        <v>45838</v>
      </c>
      <c r="Y3449" s="16">
        <v>45838</v>
      </c>
      <c r="AB3449" t="s">
        <v>3856</v>
      </c>
    </row>
    <row r="3450" spans="1:28" x14ac:dyDescent="0.35">
      <c r="A3450" t="s">
        <v>2303</v>
      </c>
      <c r="B3450" t="s">
        <v>2304</v>
      </c>
      <c r="C3450" t="s">
        <v>1540</v>
      </c>
      <c r="D3450" t="s">
        <v>1301</v>
      </c>
      <c r="E3450" s="16">
        <v>45781</v>
      </c>
      <c r="F3450">
        <v>4001915217</v>
      </c>
      <c r="G3450" t="s">
        <v>1927</v>
      </c>
      <c r="H3450" t="s">
        <v>2119</v>
      </c>
      <c r="I3450" t="s">
        <v>1822</v>
      </c>
      <c r="J3450">
        <v>3093604</v>
      </c>
      <c r="K3450">
        <v>6596532</v>
      </c>
      <c r="M3450">
        <v>8</v>
      </c>
      <c r="N3450">
        <v>0.52</v>
      </c>
      <c r="O3450">
        <v>4.16</v>
      </c>
      <c r="P3450" t="s">
        <v>1811</v>
      </c>
      <c r="Q3450" t="s">
        <v>1812</v>
      </c>
      <c r="R3450" s="16">
        <v>45834</v>
      </c>
      <c r="S3450">
        <v>16</v>
      </c>
      <c r="T3450" t="s">
        <v>1813</v>
      </c>
      <c r="U3450" s="16">
        <v>45838</v>
      </c>
      <c r="V3450" s="16">
        <v>45838</v>
      </c>
      <c r="Y3450" s="16">
        <v>45838</v>
      </c>
      <c r="AB3450" t="s">
        <v>3856</v>
      </c>
    </row>
    <row r="3451" spans="1:28" x14ac:dyDescent="0.35">
      <c r="A3451" t="s">
        <v>2303</v>
      </c>
      <c r="B3451" t="s">
        <v>2304</v>
      </c>
      <c r="C3451" t="s">
        <v>1540</v>
      </c>
      <c r="D3451" t="s">
        <v>1301</v>
      </c>
      <c r="E3451" s="16">
        <v>45781</v>
      </c>
      <c r="F3451">
        <v>4001915217</v>
      </c>
      <c r="G3451" t="s">
        <v>1927</v>
      </c>
      <c r="H3451" t="s">
        <v>3640</v>
      </c>
      <c r="I3451" t="s">
        <v>1825</v>
      </c>
      <c r="J3451">
        <v>3093604</v>
      </c>
      <c r="K3451">
        <v>6596532</v>
      </c>
      <c r="M3451">
        <v>4</v>
      </c>
      <c r="N3451">
        <v>1.1499999999999999</v>
      </c>
      <c r="O3451">
        <v>4.5999999999999996</v>
      </c>
      <c r="P3451" t="s">
        <v>1811</v>
      </c>
      <c r="Q3451" t="s">
        <v>1812</v>
      </c>
      <c r="R3451" s="16">
        <v>45834</v>
      </c>
      <c r="S3451">
        <v>16</v>
      </c>
      <c r="T3451" t="s">
        <v>1813</v>
      </c>
      <c r="U3451" s="16">
        <v>45838</v>
      </c>
      <c r="V3451" s="16">
        <v>45838</v>
      </c>
      <c r="Y3451" s="16">
        <v>45838</v>
      </c>
      <c r="AB3451" t="s">
        <v>3856</v>
      </c>
    </row>
    <row r="3452" spans="1:28" x14ac:dyDescent="0.35">
      <c r="A3452" t="s">
        <v>2303</v>
      </c>
      <c r="B3452" t="s">
        <v>2304</v>
      </c>
      <c r="C3452" t="s">
        <v>1540</v>
      </c>
      <c r="D3452" t="s">
        <v>1301</v>
      </c>
      <c r="E3452" s="16">
        <v>45781</v>
      </c>
      <c r="F3452">
        <v>4001915217</v>
      </c>
      <c r="G3452" t="s">
        <v>1927</v>
      </c>
      <c r="H3452" t="s">
        <v>8413</v>
      </c>
      <c r="I3452" t="s">
        <v>1842</v>
      </c>
      <c r="J3452">
        <v>3093604</v>
      </c>
      <c r="K3452">
        <v>6596532</v>
      </c>
      <c r="M3452">
        <v>4</v>
      </c>
      <c r="N3452">
        <v>0.31</v>
      </c>
      <c r="O3452">
        <v>1.24</v>
      </c>
      <c r="P3452" t="s">
        <v>1811</v>
      </c>
      <c r="Q3452" t="s">
        <v>1812</v>
      </c>
      <c r="R3452" s="16">
        <v>45834</v>
      </c>
      <c r="S3452">
        <v>16</v>
      </c>
      <c r="T3452" t="s">
        <v>1813</v>
      </c>
      <c r="U3452" s="16">
        <v>45838</v>
      </c>
      <c r="V3452" s="16">
        <v>45838</v>
      </c>
      <c r="Y3452" s="16">
        <v>45838</v>
      </c>
      <c r="AB3452" t="s">
        <v>3856</v>
      </c>
    </row>
    <row r="3453" spans="1:28" x14ac:dyDescent="0.35">
      <c r="A3453" t="s">
        <v>2303</v>
      </c>
      <c r="B3453" t="s">
        <v>2304</v>
      </c>
      <c r="C3453" t="s">
        <v>1540</v>
      </c>
      <c r="D3453" t="s">
        <v>1301</v>
      </c>
      <c r="E3453" s="16">
        <v>45781</v>
      </c>
      <c r="F3453">
        <v>4001915217</v>
      </c>
      <c r="G3453" t="s">
        <v>1927</v>
      </c>
      <c r="H3453" t="s">
        <v>2677</v>
      </c>
      <c r="I3453" t="s">
        <v>1825</v>
      </c>
      <c r="J3453">
        <v>3093604</v>
      </c>
      <c r="K3453">
        <v>6596532</v>
      </c>
      <c r="M3453">
        <v>4</v>
      </c>
      <c r="N3453">
        <v>0.61</v>
      </c>
      <c r="O3453">
        <v>2.44</v>
      </c>
      <c r="P3453" t="s">
        <v>1811</v>
      </c>
      <c r="Q3453" t="s">
        <v>1812</v>
      </c>
      <c r="R3453" s="16">
        <v>45834</v>
      </c>
      <c r="S3453">
        <v>16</v>
      </c>
      <c r="T3453" t="s">
        <v>1813</v>
      </c>
      <c r="U3453" s="16">
        <v>45838</v>
      </c>
      <c r="V3453" s="16">
        <v>45838</v>
      </c>
      <c r="Y3453" s="16">
        <v>45838</v>
      </c>
      <c r="AB3453" t="s">
        <v>3856</v>
      </c>
    </row>
    <row r="3454" spans="1:28" x14ac:dyDescent="0.35">
      <c r="A3454" t="s">
        <v>2303</v>
      </c>
      <c r="B3454" t="s">
        <v>2304</v>
      </c>
      <c r="C3454" t="s">
        <v>1540</v>
      </c>
      <c r="D3454" t="s">
        <v>1301</v>
      </c>
      <c r="E3454" s="16">
        <v>45781</v>
      </c>
      <c r="F3454">
        <v>4001915217</v>
      </c>
      <c r="G3454" t="s">
        <v>1927</v>
      </c>
      <c r="H3454" t="s">
        <v>8414</v>
      </c>
      <c r="I3454" t="s">
        <v>1822</v>
      </c>
      <c r="J3454">
        <v>3093604</v>
      </c>
      <c r="K3454">
        <v>6596532</v>
      </c>
      <c r="M3454">
        <v>4</v>
      </c>
      <c r="N3454">
        <v>0.91</v>
      </c>
      <c r="O3454">
        <v>3.64</v>
      </c>
      <c r="P3454" t="s">
        <v>1811</v>
      </c>
      <c r="Q3454" t="s">
        <v>1812</v>
      </c>
      <c r="R3454" s="16">
        <v>45834</v>
      </c>
      <c r="S3454">
        <v>16</v>
      </c>
      <c r="T3454" t="s">
        <v>1813</v>
      </c>
      <c r="U3454" s="16">
        <v>45838</v>
      </c>
      <c r="V3454" s="16">
        <v>45838</v>
      </c>
      <c r="Y3454" s="16">
        <v>45838</v>
      </c>
      <c r="AB3454" t="s">
        <v>3856</v>
      </c>
    </row>
    <row r="3455" spans="1:28" x14ac:dyDescent="0.35">
      <c r="A3455" t="s">
        <v>2303</v>
      </c>
      <c r="B3455" t="s">
        <v>2304</v>
      </c>
      <c r="C3455" t="s">
        <v>1540</v>
      </c>
      <c r="D3455" t="s">
        <v>1301</v>
      </c>
      <c r="E3455" s="16">
        <v>45781</v>
      </c>
      <c r="F3455">
        <v>4001915217</v>
      </c>
      <c r="G3455" t="s">
        <v>1927</v>
      </c>
      <c r="H3455" t="s">
        <v>8415</v>
      </c>
      <c r="I3455" t="s">
        <v>1825</v>
      </c>
      <c r="J3455">
        <v>3093604</v>
      </c>
      <c r="K3455">
        <v>6596532</v>
      </c>
      <c r="M3455">
        <v>4</v>
      </c>
      <c r="N3455">
        <v>1.69</v>
      </c>
      <c r="O3455">
        <v>6.76</v>
      </c>
      <c r="P3455" t="s">
        <v>1811</v>
      </c>
      <c r="Q3455" t="s">
        <v>1812</v>
      </c>
      <c r="R3455" s="16">
        <v>45834</v>
      </c>
      <c r="S3455">
        <v>16</v>
      </c>
      <c r="T3455" t="s">
        <v>1813</v>
      </c>
      <c r="U3455" s="16">
        <v>45838</v>
      </c>
      <c r="V3455" s="16">
        <v>45838</v>
      </c>
      <c r="Y3455" s="16">
        <v>45838</v>
      </c>
      <c r="AB3455" t="s">
        <v>3856</v>
      </c>
    </row>
    <row r="3456" spans="1:28" x14ac:dyDescent="0.35">
      <c r="A3456" t="s">
        <v>2303</v>
      </c>
      <c r="B3456" t="s">
        <v>2304</v>
      </c>
      <c r="C3456" t="s">
        <v>1540</v>
      </c>
      <c r="D3456" t="s">
        <v>1301</v>
      </c>
      <c r="E3456" s="16">
        <v>45781</v>
      </c>
      <c r="F3456">
        <v>4001915217</v>
      </c>
      <c r="G3456" t="s">
        <v>1927</v>
      </c>
      <c r="H3456" t="s">
        <v>8416</v>
      </c>
      <c r="I3456" t="s">
        <v>1822</v>
      </c>
      <c r="J3456">
        <v>3093604</v>
      </c>
      <c r="K3456">
        <v>6596532</v>
      </c>
      <c r="M3456">
        <v>8</v>
      </c>
      <c r="N3456">
        <v>1.29</v>
      </c>
      <c r="O3456">
        <v>10.32</v>
      </c>
      <c r="P3456" t="s">
        <v>1811</v>
      </c>
      <c r="Q3456" t="s">
        <v>1812</v>
      </c>
      <c r="R3456" s="16">
        <v>45834</v>
      </c>
      <c r="S3456">
        <v>16</v>
      </c>
      <c r="T3456" t="s">
        <v>1813</v>
      </c>
      <c r="U3456" s="16">
        <v>45838</v>
      </c>
      <c r="V3456" s="16">
        <v>45838</v>
      </c>
      <c r="Y3456" s="16">
        <v>45838</v>
      </c>
      <c r="AB3456" t="s">
        <v>3856</v>
      </c>
    </row>
    <row r="3457" spans="1:28" x14ac:dyDescent="0.35">
      <c r="A3457" t="s">
        <v>2303</v>
      </c>
      <c r="B3457" t="s">
        <v>2304</v>
      </c>
      <c r="C3457" t="s">
        <v>1540</v>
      </c>
      <c r="D3457" t="s">
        <v>1301</v>
      </c>
      <c r="E3457" s="16">
        <v>45781</v>
      </c>
      <c r="F3457">
        <v>4001915217</v>
      </c>
      <c r="G3457" t="s">
        <v>1927</v>
      </c>
      <c r="H3457" t="s">
        <v>8417</v>
      </c>
      <c r="I3457" t="s">
        <v>4287</v>
      </c>
      <c r="J3457">
        <v>3093604</v>
      </c>
      <c r="K3457">
        <v>6596532</v>
      </c>
      <c r="M3457">
        <v>4</v>
      </c>
      <c r="N3457">
        <v>40.06</v>
      </c>
      <c r="O3457">
        <v>160.24</v>
      </c>
      <c r="P3457" t="s">
        <v>1811</v>
      </c>
      <c r="Q3457" t="s">
        <v>1812</v>
      </c>
      <c r="R3457" s="16">
        <v>45834</v>
      </c>
      <c r="S3457">
        <v>16</v>
      </c>
      <c r="T3457" t="s">
        <v>1813</v>
      </c>
      <c r="U3457" s="16">
        <v>45838</v>
      </c>
      <c r="V3457" s="16">
        <v>45838</v>
      </c>
      <c r="Y3457" s="16">
        <v>45838</v>
      </c>
      <c r="AB3457" t="s">
        <v>3856</v>
      </c>
    </row>
    <row r="3458" spans="1:28" x14ac:dyDescent="0.35">
      <c r="A3458" t="s">
        <v>2303</v>
      </c>
      <c r="B3458" t="s">
        <v>2304</v>
      </c>
      <c r="C3458" t="s">
        <v>1540</v>
      </c>
      <c r="D3458" t="s">
        <v>1301</v>
      </c>
      <c r="E3458" s="16">
        <v>45781</v>
      </c>
      <c r="F3458">
        <v>4001915217</v>
      </c>
      <c r="G3458" t="s">
        <v>1927</v>
      </c>
      <c r="H3458" t="s">
        <v>8418</v>
      </c>
      <c r="I3458" t="s">
        <v>8419</v>
      </c>
      <c r="J3458">
        <v>3093604</v>
      </c>
      <c r="K3458">
        <v>6596532</v>
      </c>
      <c r="M3458">
        <v>1</v>
      </c>
      <c r="N3458">
        <v>838.96</v>
      </c>
      <c r="O3458">
        <v>838.96</v>
      </c>
      <c r="P3458" t="s">
        <v>1811</v>
      </c>
      <c r="Q3458" t="s">
        <v>1812</v>
      </c>
      <c r="R3458" s="16">
        <v>45834</v>
      </c>
      <c r="S3458">
        <v>16</v>
      </c>
      <c r="T3458" t="s">
        <v>1813</v>
      </c>
      <c r="U3458" s="16">
        <v>45838</v>
      </c>
      <c r="V3458" s="16">
        <v>45838</v>
      </c>
      <c r="Y3458" s="16">
        <v>45838</v>
      </c>
      <c r="AB3458" t="s">
        <v>3856</v>
      </c>
    </row>
    <row r="3459" spans="1:28" x14ac:dyDescent="0.35">
      <c r="A3459" t="s">
        <v>2303</v>
      </c>
      <c r="B3459" t="s">
        <v>2304</v>
      </c>
      <c r="C3459" t="s">
        <v>1540</v>
      </c>
      <c r="D3459" t="s">
        <v>1301</v>
      </c>
      <c r="E3459" s="16">
        <v>45781</v>
      </c>
      <c r="F3459">
        <v>4001915217</v>
      </c>
      <c r="G3459" t="s">
        <v>1927</v>
      </c>
      <c r="H3459" t="s">
        <v>1888</v>
      </c>
      <c r="I3459" t="s">
        <v>1826</v>
      </c>
      <c r="J3459">
        <v>3093604</v>
      </c>
      <c r="K3459">
        <v>6596532</v>
      </c>
      <c r="M3459">
        <v>8</v>
      </c>
      <c r="N3459">
        <v>1.66</v>
      </c>
      <c r="O3459">
        <v>13.28</v>
      </c>
      <c r="P3459" t="s">
        <v>1811</v>
      </c>
      <c r="Q3459" t="s">
        <v>1812</v>
      </c>
      <c r="R3459" s="16">
        <v>45834</v>
      </c>
      <c r="S3459">
        <v>16</v>
      </c>
      <c r="T3459" t="s">
        <v>1813</v>
      </c>
      <c r="U3459" s="16">
        <v>45838</v>
      </c>
      <c r="V3459" s="16">
        <v>45838</v>
      </c>
      <c r="Y3459" s="16">
        <v>45838</v>
      </c>
      <c r="AB3459" t="s">
        <v>3856</v>
      </c>
    </row>
    <row r="3460" spans="1:28" x14ac:dyDescent="0.35">
      <c r="A3460" t="s">
        <v>2303</v>
      </c>
      <c r="B3460" t="s">
        <v>2304</v>
      </c>
      <c r="C3460" t="s">
        <v>1540</v>
      </c>
      <c r="D3460" t="s">
        <v>1301</v>
      </c>
      <c r="E3460" s="16">
        <v>45781</v>
      </c>
      <c r="F3460">
        <v>4001915217</v>
      </c>
      <c r="G3460" t="s">
        <v>1927</v>
      </c>
      <c r="H3460" t="s">
        <v>1892</v>
      </c>
      <c r="I3460" t="s">
        <v>1823</v>
      </c>
      <c r="J3460">
        <v>3093604</v>
      </c>
      <c r="K3460">
        <v>6596532</v>
      </c>
      <c r="M3460">
        <v>8</v>
      </c>
      <c r="N3460">
        <v>1.54</v>
      </c>
      <c r="O3460">
        <v>12.32</v>
      </c>
      <c r="P3460" t="s">
        <v>1811</v>
      </c>
      <c r="Q3460" t="s">
        <v>1812</v>
      </c>
      <c r="R3460" s="16">
        <v>45834</v>
      </c>
      <c r="S3460">
        <v>16</v>
      </c>
      <c r="T3460" t="s">
        <v>1813</v>
      </c>
      <c r="U3460" s="16">
        <v>45838</v>
      </c>
      <c r="V3460" s="16">
        <v>45838</v>
      </c>
      <c r="Y3460" s="16">
        <v>45838</v>
      </c>
      <c r="AB3460" t="s">
        <v>3856</v>
      </c>
    </row>
    <row r="3461" spans="1:28" x14ac:dyDescent="0.35">
      <c r="A3461" t="s">
        <v>2303</v>
      </c>
      <c r="B3461" t="s">
        <v>2304</v>
      </c>
      <c r="C3461" t="s">
        <v>1540</v>
      </c>
      <c r="D3461" t="s">
        <v>1301</v>
      </c>
      <c r="E3461" s="16">
        <v>45781</v>
      </c>
      <c r="F3461">
        <v>4001915217</v>
      </c>
      <c r="G3461" t="s">
        <v>1927</v>
      </c>
      <c r="H3461" t="s">
        <v>1836</v>
      </c>
      <c r="I3461" t="s">
        <v>1823</v>
      </c>
      <c r="J3461">
        <v>3093604</v>
      </c>
      <c r="K3461">
        <v>6596532</v>
      </c>
      <c r="M3461">
        <v>2</v>
      </c>
      <c r="N3461">
        <v>1.31</v>
      </c>
      <c r="O3461">
        <v>2.62</v>
      </c>
      <c r="P3461" t="s">
        <v>1811</v>
      </c>
      <c r="Q3461" t="s">
        <v>1812</v>
      </c>
      <c r="R3461" s="16">
        <v>45834</v>
      </c>
      <c r="S3461">
        <v>16</v>
      </c>
      <c r="T3461" t="s">
        <v>1813</v>
      </c>
      <c r="U3461" s="16">
        <v>45838</v>
      </c>
      <c r="V3461" s="16">
        <v>45838</v>
      </c>
      <c r="Y3461" s="16">
        <v>45838</v>
      </c>
      <c r="AB3461" t="s">
        <v>3856</v>
      </c>
    </row>
    <row r="3462" spans="1:28" x14ac:dyDescent="0.35">
      <c r="A3462" t="s">
        <v>2303</v>
      </c>
      <c r="B3462" t="s">
        <v>2304</v>
      </c>
      <c r="C3462" t="s">
        <v>1540</v>
      </c>
      <c r="D3462" t="s">
        <v>1301</v>
      </c>
      <c r="E3462" s="16">
        <v>45781</v>
      </c>
      <c r="F3462">
        <v>4001915217</v>
      </c>
      <c r="G3462" t="s">
        <v>1927</v>
      </c>
      <c r="H3462" t="s">
        <v>8420</v>
      </c>
      <c r="I3462" t="s">
        <v>8421</v>
      </c>
      <c r="J3462">
        <v>3093604</v>
      </c>
      <c r="K3462">
        <v>6596532</v>
      </c>
      <c r="M3462">
        <v>1</v>
      </c>
      <c r="N3462">
        <v>6390.84</v>
      </c>
      <c r="O3462">
        <v>6390.84</v>
      </c>
      <c r="P3462" t="s">
        <v>1811</v>
      </c>
      <c r="Q3462" t="s">
        <v>1812</v>
      </c>
      <c r="R3462" s="16">
        <v>45834</v>
      </c>
      <c r="S3462">
        <v>16</v>
      </c>
      <c r="T3462" t="s">
        <v>1813</v>
      </c>
      <c r="U3462" s="16">
        <v>45838</v>
      </c>
      <c r="V3462" s="16">
        <v>45838</v>
      </c>
      <c r="Y3462" s="16">
        <v>45838</v>
      </c>
      <c r="AB3462" t="s">
        <v>3856</v>
      </c>
    </row>
    <row r="3463" spans="1:28" x14ac:dyDescent="0.35">
      <c r="A3463" t="s">
        <v>2784</v>
      </c>
      <c r="B3463" t="s">
        <v>3974</v>
      </c>
      <c r="C3463" t="s">
        <v>1400</v>
      </c>
      <c r="D3463" t="s">
        <v>1301</v>
      </c>
      <c r="E3463" s="16">
        <v>45781</v>
      </c>
      <c r="F3463">
        <v>4001915218</v>
      </c>
      <c r="G3463" t="s">
        <v>1927</v>
      </c>
      <c r="H3463" t="s">
        <v>6467</v>
      </c>
      <c r="I3463" t="s">
        <v>2613</v>
      </c>
      <c r="J3463">
        <v>3093659</v>
      </c>
      <c r="K3463">
        <v>6596582</v>
      </c>
      <c r="M3463">
        <v>2</v>
      </c>
      <c r="N3463">
        <v>7.64</v>
      </c>
      <c r="O3463">
        <v>15.28</v>
      </c>
      <c r="P3463" t="s">
        <v>1811</v>
      </c>
      <c r="Q3463" t="s">
        <v>1812</v>
      </c>
      <c r="R3463" s="16">
        <v>45834</v>
      </c>
      <c r="S3463">
        <v>15</v>
      </c>
      <c r="T3463" t="s">
        <v>1813</v>
      </c>
      <c r="U3463" s="16">
        <v>45839</v>
      </c>
      <c r="V3463" s="16">
        <v>45839</v>
      </c>
      <c r="Y3463" s="16">
        <v>45839</v>
      </c>
      <c r="AB3463" t="s">
        <v>3847</v>
      </c>
    </row>
    <row r="3464" spans="1:28" x14ac:dyDescent="0.35">
      <c r="A3464" t="s">
        <v>2784</v>
      </c>
      <c r="B3464" t="s">
        <v>3974</v>
      </c>
      <c r="C3464" t="s">
        <v>1400</v>
      </c>
      <c r="D3464" t="s">
        <v>1301</v>
      </c>
      <c r="E3464" s="16">
        <v>45781</v>
      </c>
      <c r="F3464">
        <v>4001915218</v>
      </c>
      <c r="G3464" t="s">
        <v>1927</v>
      </c>
      <c r="H3464" t="s">
        <v>8425</v>
      </c>
      <c r="I3464" t="s">
        <v>1835</v>
      </c>
      <c r="J3464">
        <v>3093659</v>
      </c>
      <c r="K3464">
        <v>6596582</v>
      </c>
      <c r="M3464">
        <v>4</v>
      </c>
      <c r="N3464">
        <v>45.11</v>
      </c>
      <c r="O3464">
        <v>180.44</v>
      </c>
      <c r="P3464" t="s">
        <v>1811</v>
      </c>
      <c r="Q3464" t="s">
        <v>1812</v>
      </c>
      <c r="R3464" s="16">
        <v>45834</v>
      </c>
      <c r="S3464">
        <v>15</v>
      </c>
      <c r="T3464" t="s">
        <v>1813</v>
      </c>
      <c r="U3464" s="16">
        <v>45839</v>
      </c>
      <c r="V3464" s="16">
        <v>45839</v>
      </c>
      <c r="Y3464" s="16">
        <v>45839</v>
      </c>
      <c r="AB3464" t="s">
        <v>3847</v>
      </c>
    </row>
    <row r="3465" spans="1:28" x14ac:dyDescent="0.35">
      <c r="A3465" t="s">
        <v>2784</v>
      </c>
      <c r="B3465" t="s">
        <v>3974</v>
      </c>
      <c r="C3465" t="s">
        <v>1400</v>
      </c>
      <c r="D3465" t="s">
        <v>1301</v>
      </c>
      <c r="E3465" s="16">
        <v>45781</v>
      </c>
      <c r="F3465">
        <v>4001915218</v>
      </c>
      <c r="G3465" t="s">
        <v>1927</v>
      </c>
      <c r="H3465" t="s">
        <v>8426</v>
      </c>
      <c r="I3465" t="s">
        <v>1949</v>
      </c>
      <c r="J3465">
        <v>3093659</v>
      </c>
      <c r="K3465">
        <v>6596582</v>
      </c>
      <c r="M3465">
        <v>2</v>
      </c>
      <c r="N3465">
        <v>2.4700000000000002</v>
      </c>
      <c r="O3465">
        <v>4.9400000000000004</v>
      </c>
      <c r="P3465" t="s">
        <v>1811</v>
      </c>
      <c r="Q3465" t="s">
        <v>1812</v>
      </c>
      <c r="R3465" s="16">
        <v>45834</v>
      </c>
      <c r="S3465">
        <v>15</v>
      </c>
      <c r="T3465" t="s">
        <v>1813</v>
      </c>
      <c r="U3465" s="16">
        <v>45839</v>
      </c>
      <c r="V3465" s="16">
        <v>45839</v>
      </c>
      <c r="Y3465" s="16">
        <v>45839</v>
      </c>
      <c r="AB3465" t="s">
        <v>3847</v>
      </c>
    </row>
    <row r="3466" spans="1:28" x14ac:dyDescent="0.35">
      <c r="A3466" t="s">
        <v>2784</v>
      </c>
      <c r="B3466" t="s">
        <v>3974</v>
      </c>
      <c r="C3466" t="s">
        <v>1400</v>
      </c>
      <c r="D3466" t="s">
        <v>1301</v>
      </c>
      <c r="E3466" s="16">
        <v>45781</v>
      </c>
      <c r="F3466">
        <v>4001915218</v>
      </c>
      <c r="G3466" t="s">
        <v>1927</v>
      </c>
      <c r="H3466" t="s">
        <v>2010</v>
      </c>
      <c r="I3466" t="s">
        <v>1810</v>
      </c>
      <c r="J3466">
        <v>3093659</v>
      </c>
      <c r="K3466">
        <v>6596582</v>
      </c>
      <c r="M3466">
        <v>2</v>
      </c>
      <c r="N3466">
        <v>0.51</v>
      </c>
      <c r="O3466">
        <v>1.02</v>
      </c>
      <c r="P3466" t="s">
        <v>1811</v>
      </c>
      <c r="Q3466" t="s">
        <v>1812</v>
      </c>
      <c r="R3466" s="16">
        <v>45834</v>
      </c>
      <c r="S3466">
        <v>15</v>
      </c>
      <c r="T3466" t="s">
        <v>1813</v>
      </c>
      <c r="U3466" s="16">
        <v>45839</v>
      </c>
      <c r="V3466" s="16">
        <v>45839</v>
      </c>
      <c r="Y3466" s="16">
        <v>45839</v>
      </c>
      <c r="AB3466" t="s">
        <v>3847</v>
      </c>
    </row>
    <row r="3467" spans="1:28" x14ac:dyDescent="0.35">
      <c r="A3467" t="s">
        <v>2287</v>
      </c>
      <c r="B3467" t="s">
        <v>2288</v>
      </c>
      <c r="C3467" t="s">
        <v>1400</v>
      </c>
      <c r="D3467" t="s">
        <v>1301</v>
      </c>
      <c r="E3467" s="16">
        <v>45781</v>
      </c>
      <c r="F3467">
        <v>4001915229</v>
      </c>
      <c r="G3467" t="s">
        <v>1927</v>
      </c>
      <c r="H3467" t="s">
        <v>8427</v>
      </c>
      <c r="I3467" t="s">
        <v>3206</v>
      </c>
      <c r="J3467">
        <v>3093703</v>
      </c>
      <c r="K3467">
        <v>6596622</v>
      </c>
      <c r="M3467">
        <v>1</v>
      </c>
      <c r="N3467">
        <v>141.57</v>
      </c>
      <c r="O3467">
        <v>141.57</v>
      </c>
      <c r="P3467" t="s">
        <v>1811</v>
      </c>
      <c r="Q3467" t="s">
        <v>1812</v>
      </c>
      <c r="R3467" s="16">
        <v>45834</v>
      </c>
      <c r="S3467">
        <v>15</v>
      </c>
      <c r="T3467" t="s">
        <v>1813</v>
      </c>
      <c r="U3467" s="16">
        <v>45839</v>
      </c>
      <c r="V3467" s="16">
        <v>45839</v>
      </c>
      <c r="Y3467" s="16">
        <v>45839</v>
      </c>
      <c r="AB3467" t="s">
        <v>3940</v>
      </c>
    </row>
    <row r="3468" spans="1:28" x14ac:dyDescent="0.35">
      <c r="A3468" t="s">
        <v>2622</v>
      </c>
      <c r="B3468" t="s">
        <v>2623</v>
      </c>
      <c r="C3468" t="s">
        <v>115</v>
      </c>
      <c r="D3468" t="s">
        <v>114</v>
      </c>
      <c r="E3468" s="16">
        <v>45781</v>
      </c>
      <c r="F3468">
        <v>4001915284</v>
      </c>
      <c r="G3468" t="s">
        <v>1927</v>
      </c>
      <c r="H3468" t="s">
        <v>8428</v>
      </c>
      <c r="I3468" t="s">
        <v>2106</v>
      </c>
      <c r="J3468">
        <v>3093441</v>
      </c>
      <c r="K3468">
        <v>6596407</v>
      </c>
      <c r="M3468">
        <v>1</v>
      </c>
      <c r="N3468">
        <v>144.03</v>
      </c>
      <c r="O3468">
        <v>144.03</v>
      </c>
      <c r="P3468" t="s">
        <v>1811</v>
      </c>
      <c r="Q3468" t="s">
        <v>1812</v>
      </c>
      <c r="R3468" s="16">
        <v>45834</v>
      </c>
      <c r="S3468">
        <v>15</v>
      </c>
      <c r="T3468" t="s">
        <v>1813</v>
      </c>
      <c r="U3468" s="16">
        <v>45839</v>
      </c>
      <c r="V3468" s="16">
        <v>45839</v>
      </c>
      <c r="Y3468" s="16">
        <v>45839</v>
      </c>
      <c r="AB3468" t="s">
        <v>3863</v>
      </c>
    </row>
    <row r="3469" spans="1:28" x14ac:dyDescent="0.35">
      <c r="A3469" t="s">
        <v>2622</v>
      </c>
      <c r="B3469" t="s">
        <v>2623</v>
      </c>
      <c r="C3469" t="s">
        <v>115</v>
      </c>
      <c r="D3469" t="s">
        <v>114</v>
      </c>
      <c r="E3469" s="16">
        <v>45781</v>
      </c>
      <c r="F3469">
        <v>4001915284</v>
      </c>
      <c r="G3469" t="s">
        <v>1927</v>
      </c>
      <c r="H3469" t="s">
        <v>1962</v>
      </c>
      <c r="I3469" t="s">
        <v>1831</v>
      </c>
      <c r="J3469">
        <v>3093441</v>
      </c>
      <c r="K3469">
        <v>6596407</v>
      </c>
      <c r="M3469">
        <v>1</v>
      </c>
      <c r="N3469">
        <v>6.18</v>
      </c>
      <c r="O3469">
        <v>6.18</v>
      </c>
      <c r="P3469" t="s">
        <v>1811</v>
      </c>
      <c r="Q3469" t="s">
        <v>1812</v>
      </c>
      <c r="R3469" s="16">
        <v>45834</v>
      </c>
      <c r="S3469">
        <v>15</v>
      </c>
      <c r="T3469" t="s">
        <v>1813</v>
      </c>
      <c r="U3469" s="16">
        <v>45839</v>
      </c>
      <c r="V3469" s="16">
        <v>45839</v>
      </c>
      <c r="Y3469" s="16">
        <v>45839</v>
      </c>
      <c r="AB3469" t="s">
        <v>3863</v>
      </c>
    </row>
    <row r="3470" spans="1:28" x14ac:dyDescent="0.35">
      <c r="A3470" t="s">
        <v>2622</v>
      </c>
      <c r="B3470" t="s">
        <v>2623</v>
      </c>
      <c r="C3470" t="s">
        <v>115</v>
      </c>
      <c r="D3470" t="s">
        <v>114</v>
      </c>
      <c r="E3470" s="16">
        <v>45781</v>
      </c>
      <c r="F3470">
        <v>4001915284</v>
      </c>
      <c r="G3470" t="s">
        <v>1927</v>
      </c>
      <c r="H3470" t="s">
        <v>1839</v>
      </c>
      <c r="I3470" t="s">
        <v>1840</v>
      </c>
      <c r="J3470">
        <v>3093441</v>
      </c>
      <c r="K3470">
        <v>6596407</v>
      </c>
      <c r="M3470">
        <v>1</v>
      </c>
      <c r="N3470">
        <v>5.73</v>
      </c>
      <c r="O3470">
        <v>5.73</v>
      </c>
      <c r="P3470" t="s">
        <v>1811</v>
      </c>
      <c r="Q3470" t="s">
        <v>1812</v>
      </c>
      <c r="R3470" s="16">
        <v>45834</v>
      </c>
      <c r="S3470">
        <v>15</v>
      </c>
      <c r="T3470" t="s">
        <v>1813</v>
      </c>
      <c r="U3470" s="16">
        <v>45839</v>
      </c>
      <c r="V3470" s="16">
        <v>45839</v>
      </c>
      <c r="Y3470" s="16">
        <v>45839</v>
      </c>
      <c r="AB3470" t="s">
        <v>3863</v>
      </c>
    </row>
    <row r="3471" spans="1:28" x14ac:dyDescent="0.35">
      <c r="A3471" t="s">
        <v>2287</v>
      </c>
      <c r="B3471" t="s">
        <v>2288</v>
      </c>
      <c r="C3471" t="s">
        <v>1400</v>
      </c>
      <c r="D3471" t="s">
        <v>1301</v>
      </c>
      <c r="E3471" s="16">
        <v>45786</v>
      </c>
      <c r="F3471">
        <v>4001922345</v>
      </c>
      <c r="G3471" t="s">
        <v>1927</v>
      </c>
      <c r="H3471" t="s">
        <v>1999</v>
      </c>
      <c r="I3471" t="s">
        <v>1825</v>
      </c>
      <c r="J3471">
        <v>3093703</v>
      </c>
      <c r="K3471">
        <v>6596622</v>
      </c>
      <c r="M3471">
        <v>4</v>
      </c>
      <c r="N3471">
        <v>2.0699999999999998</v>
      </c>
      <c r="O3471">
        <v>8.2799999999999994</v>
      </c>
      <c r="P3471" t="s">
        <v>1811</v>
      </c>
      <c r="Q3471" t="s">
        <v>1812</v>
      </c>
      <c r="R3471" s="16">
        <v>45834</v>
      </c>
      <c r="S3471">
        <v>15</v>
      </c>
      <c r="T3471" t="s">
        <v>1813</v>
      </c>
      <c r="U3471" s="16">
        <v>45839</v>
      </c>
      <c r="V3471" s="16">
        <v>45839</v>
      </c>
      <c r="Y3471" s="16">
        <v>45839</v>
      </c>
      <c r="AB3471" t="s">
        <v>3940</v>
      </c>
    </row>
    <row r="3472" spans="1:28" x14ac:dyDescent="0.35">
      <c r="A3472" t="s">
        <v>3159</v>
      </c>
      <c r="B3472" t="s">
        <v>1977</v>
      </c>
      <c r="C3472" t="s">
        <v>1402</v>
      </c>
      <c r="D3472" t="s">
        <v>1301</v>
      </c>
      <c r="E3472" s="16">
        <v>45787</v>
      </c>
      <c r="F3472">
        <v>4001923001</v>
      </c>
      <c r="G3472" t="s">
        <v>1927</v>
      </c>
      <c r="H3472" t="s">
        <v>8429</v>
      </c>
      <c r="I3472" t="s">
        <v>1819</v>
      </c>
      <c r="J3472">
        <v>3096006</v>
      </c>
      <c r="K3472">
        <v>6598268</v>
      </c>
      <c r="M3472">
        <v>2</v>
      </c>
      <c r="N3472">
        <v>21.73</v>
      </c>
      <c r="O3472">
        <v>43.46</v>
      </c>
      <c r="P3472" t="s">
        <v>1811</v>
      </c>
      <c r="Q3472" t="s">
        <v>1812</v>
      </c>
      <c r="R3472" s="16">
        <v>45803</v>
      </c>
      <c r="S3472">
        <v>45</v>
      </c>
      <c r="T3472" t="s">
        <v>1930</v>
      </c>
      <c r="U3472" s="16">
        <v>45839</v>
      </c>
      <c r="V3472" s="16">
        <v>45809</v>
      </c>
      <c r="Y3472" s="16">
        <v>45809</v>
      </c>
      <c r="AB3472" t="s">
        <v>3902</v>
      </c>
    </row>
    <row r="3473" spans="1:28" x14ac:dyDescent="0.35">
      <c r="A3473" t="s">
        <v>3159</v>
      </c>
      <c r="B3473" t="s">
        <v>1977</v>
      </c>
      <c r="C3473" t="s">
        <v>1402</v>
      </c>
      <c r="D3473" t="s">
        <v>1301</v>
      </c>
      <c r="E3473" s="16">
        <v>45787</v>
      </c>
      <c r="F3473">
        <v>4001923001</v>
      </c>
      <c r="G3473" t="s">
        <v>1927</v>
      </c>
      <c r="H3473" t="s">
        <v>1890</v>
      </c>
      <c r="I3473" t="s">
        <v>1865</v>
      </c>
      <c r="J3473">
        <v>3096006</v>
      </c>
      <c r="K3473">
        <v>6598268</v>
      </c>
      <c r="M3473">
        <v>4</v>
      </c>
      <c r="N3473">
        <v>0.72</v>
      </c>
      <c r="O3473">
        <v>2.88</v>
      </c>
      <c r="P3473" t="s">
        <v>1811</v>
      </c>
      <c r="Q3473" t="s">
        <v>1812</v>
      </c>
      <c r="R3473" s="16">
        <v>45803</v>
      </c>
      <c r="S3473">
        <v>45</v>
      </c>
      <c r="T3473" t="s">
        <v>1930</v>
      </c>
      <c r="U3473" s="16">
        <v>45839</v>
      </c>
      <c r="V3473" s="16">
        <v>45809</v>
      </c>
      <c r="Y3473" s="16">
        <v>45809</v>
      </c>
      <c r="AB3473" t="s">
        <v>3902</v>
      </c>
    </row>
    <row r="3474" spans="1:28" x14ac:dyDescent="0.35">
      <c r="A3474" t="s">
        <v>3159</v>
      </c>
      <c r="B3474" t="s">
        <v>1977</v>
      </c>
      <c r="C3474" t="s">
        <v>1402</v>
      </c>
      <c r="D3474" t="s">
        <v>1301</v>
      </c>
      <c r="E3474" s="16">
        <v>45787</v>
      </c>
      <c r="F3474">
        <v>4001923001</v>
      </c>
      <c r="G3474" t="s">
        <v>1927</v>
      </c>
      <c r="H3474" t="s">
        <v>2648</v>
      </c>
      <c r="I3474" t="s">
        <v>1825</v>
      </c>
      <c r="J3474">
        <v>3096006</v>
      </c>
      <c r="K3474">
        <v>6598268</v>
      </c>
      <c r="M3474">
        <v>2</v>
      </c>
      <c r="N3474">
        <v>2.5</v>
      </c>
      <c r="O3474">
        <v>5</v>
      </c>
      <c r="P3474" t="s">
        <v>1811</v>
      </c>
      <c r="Q3474" t="s">
        <v>1812</v>
      </c>
      <c r="R3474" s="16">
        <v>45803</v>
      </c>
      <c r="S3474">
        <v>45</v>
      </c>
      <c r="T3474" t="s">
        <v>1930</v>
      </c>
      <c r="U3474" s="16">
        <v>45839</v>
      </c>
      <c r="V3474" s="16">
        <v>45809</v>
      </c>
      <c r="Y3474" s="16">
        <v>45809</v>
      </c>
      <c r="AB3474" t="s">
        <v>3902</v>
      </c>
    </row>
    <row r="3475" spans="1:28" x14ac:dyDescent="0.35">
      <c r="A3475" t="s">
        <v>3159</v>
      </c>
      <c r="B3475" t="s">
        <v>1977</v>
      </c>
      <c r="C3475" t="s">
        <v>1402</v>
      </c>
      <c r="D3475" t="s">
        <v>1301</v>
      </c>
      <c r="E3475" s="16">
        <v>45787</v>
      </c>
      <c r="F3475">
        <v>4001923001</v>
      </c>
      <c r="G3475" t="s">
        <v>1927</v>
      </c>
      <c r="H3475" t="s">
        <v>2037</v>
      </c>
      <c r="I3475" t="s">
        <v>1825</v>
      </c>
      <c r="J3475">
        <v>3096006</v>
      </c>
      <c r="K3475">
        <v>6598268</v>
      </c>
      <c r="M3475">
        <v>2</v>
      </c>
      <c r="N3475">
        <v>1.34</v>
      </c>
      <c r="O3475">
        <v>2.68</v>
      </c>
      <c r="P3475" t="s">
        <v>1811</v>
      </c>
      <c r="Q3475" t="s">
        <v>1812</v>
      </c>
      <c r="R3475" s="16">
        <v>45803</v>
      </c>
      <c r="S3475">
        <v>45</v>
      </c>
      <c r="T3475" t="s">
        <v>1930</v>
      </c>
      <c r="U3475" s="16">
        <v>45839</v>
      </c>
      <c r="V3475" s="16">
        <v>45809</v>
      </c>
      <c r="Y3475" s="16">
        <v>45809</v>
      </c>
      <c r="AB3475" t="s">
        <v>3902</v>
      </c>
    </row>
    <row r="3476" spans="1:28" x14ac:dyDescent="0.35">
      <c r="A3476" t="s">
        <v>3159</v>
      </c>
      <c r="B3476" t="s">
        <v>1977</v>
      </c>
      <c r="C3476" t="s">
        <v>1402</v>
      </c>
      <c r="D3476" t="s">
        <v>1301</v>
      </c>
      <c r="E3476" s="16">
        <v>45787</v>
      </c>
      <c r="F3476">
        <v>4001923001</v>
      </c>
      <c r="G3476" t="s">
        <v>1927</v>
      </c>
      <c r="H3476" t="s">
        <v>8430</v>
      </c>
      <c r="I3476" t="s">
        <v>2091</v>
      </c>
      <c r="J3476">
        <v>3096006</v>
      </c>
      <c r="K3476">
        <v>6598268</v>
      </c>
      <c r="M3476">
        <v>1</v>
      </c>
      <c r="N3476">
        <v>6.04</v>
      </c>
      <c r="O3476">
        <v>6.04</v>
      </c>
      <c r="P3476" t="s">
        <v>1811</v>
      </c>
      <c r="Q3476" t="s">
        <v>1812</v>
      </c>
      <c r="R3476" s="16">
        <v>45803</v>
      </c>
      <c r="S3476">
        <v>45</v>
      </c>
      <c r="T3476" t="s">
        <v>1930</v>
      </c>
      <c r="U3476" s="16">
        <v>45839</v>
      </c>
      <c r="V3476" s="16">
        <v>45809</v>
      </c>
      <c r="Y3476" s="16">
        <v>45809</v>
      </c>
      <c r="AB3476" t="s">
        <v>3902</v>
      </c>
    </row>
    <row r="3477" spans="1:28" x14ac:dyDescent="0.35">
      <c r="A3477" t="s">
        <v>3159</v>
      </c>
      <c r="B3477" t="s">
        <v>1977</v>
      </c>
      <c r="C3477" t="s">
        <v>1402</v>
      </c>
      <c r="D3477" t="s">
        <v>1301</v>
      </c>
      <c r="E3477" s="16">
        <v>45787</v>
      </c>
      <c r="F3477">
        <v>4001923001</v>
      </c>
      <c r="G3477" t="s">
        <v>1927</v>
      </c>
      <c r="H3477" t="s">
        <v>8431</v>
      </c>
      <c r="I3477" t="s">
        <v>2091</v>
      </c>
      <c r="J3477">
        <v>3096006</v>
      </c>
      <c r="K3477">
        <v>6598268</v>
      </c>
      <c r="M3477">
        <v>1</v>
      </c>
      <c r="N3477">
        <v>10.64</v>
      </c>
      <c r="O3477">
        <v>10.64</v>
      </c>
      <c r="P3477" t="s">
        <v>1811</v>
      </c>
      <c r="Q3477" t="s">
        <v>1812</v>
      </c>
      <c r="R3477" s="16">
        <v>45803</v>
      </c>
      <c r="S3477">
        <v>45</v>
      </c>
      <c r="T3477" t="s">
        <v>1930</v>
      </c>
      <c r="U3477" s="16">
        <v>45839</v>
      </c>
      <c r="V3477" s="16">
        <v>45809</v>
      </c>
      <c r="Y3477" s="16">
        <v>45809</v>
      </c>
      <c r="AB3477" t="s">
        <v>3902</v>
      </c>
    </row>
    <row r="3478" spans="1:28" x14ac:dyDescent="0.35">
      <c r="A3478" t="s">
        <v>3159</v>
      </c>
      <c r="B3478" t="s">
        <v>1977</v>
      </c>
      <c r="C3478" t="s">
        <v>1402</v>
      </c>
      <c r="D3478" t="s">
        <v>1301</v>
      </c>
      <c r="E3478" s="16">
        <v>45787</v>
      </c>
      <c r="F3478">
        <v>4001923001</v>
      </c>
      <c r="G3478" t="s">
        <v>1927</v>
      </c>
      <c r="H3478" t="s">
        <v>8432</v>
      </c>
      <c r="I3478" t="s">
        <v>8433</v>
      </c>
      <c r="J3478">
        <v>3096006</v>
      </c>
      <c r="K3478">
        <v>6598268</v>
      </c>
      <c r="M3478">
        <v>38</v>
      </c>
      <c r="N3478">
        <v>0.22</v>
      </c>
      <c r="O3478">
        <v>8.36</v>
      </c>
      <c r="P3478" t="s">
        <v>1811</v>
      </c>
      <c r="Q3478" t="s">
        <v>1812</v>
      </c>
      <c r="R3478" s="16">
        <v>45803</v>
      </c>
      <c r="S3478">
        <v>45</v>
      </c>
      <c r="T3478" t="s">
        <v>1930</v>
      </c>
      <c r="U3478" s="16">
        <v>45839</v>
      </c>
      <c r="V3478" s="16">
        <v>45809</v>
      </c>
      <c r="Y3478" s="16">
        <v>45809</v>
      </c>
      <c r="AB3478" t="s">
        <v>3902</v>
      </c>
    </row>
    <row r="3479" spans="1:28" x14ac:dyDescent="0.35">
      <c r="A3479" t="s">
        <v>3159</v>
      </c>
      <c r="B3479" t="s">
        <v>1977</v>
      </c>
      <c r="C3479" t="s">
        <v>1402</v>
      </c>
      <c r="D3479" t="s">
        <v>1301</v>
      </c>
      <c r="E3479" s="16">
        <v>45787</v>
      </c>
      <c r="F3479">
        <v>4001923001</v>
      </c>
      <c r="G3479" t="s">
        <v>1927</v>
      </c>
      <c r="H3479" t="s">
        <v>8434</v>
      </c>
      <c r="I3479" t="s">
        <v>2091</v>
      </c>
      <c r="J3479">
        <v>3096006</v>
      </c>
      <c r="K3479">
        <v>6598268</v>
      </c>
      <c r="M3479">
        <v>1</v>
      </c>
      <c r="N3479">
        <v>14.53</v>
      </c>
      <c r="O3479">
        <v>14.53</v>
      </c>
      <c r="P3479" t="s">
        <v>1811</v>
      </c>
      <c r="Q3479" t="s">
        <v>1812</v>
      </c>
      <c r="R3479" s="16">
        <v>45803</v>
      </c>
      <c r="S3479">
        <v>45</v>
      </c>
      <c r="T3479" t="s">
        <v>1930</v>
      </c>
      <c r="U3479" s="16">
        <v>45839</v>
      </c>
      <c r="V3479" s="16">
        <v>45809</v>
      </c>
      <c r="Y3479" s="16">
        <v>45809</v>
      </c>
      <c r="AB3479" t="s">
        <v>3902</v>
      </c>
    </row>
    <row r="3480" spans="1:28" x14ac:dyDescent="0.35">
      <c r="A3480" t="s">
        <v>3159</v>
      </c>
      <c r="B3480" t="s">
        <v>1977</v>
      </c>
      <c r="C3480" t="s">
        <v>1402</v>
      </c>
      <c r="D3480" t="s">
        <v>1301</v>
      </c>
      <c r="E3480" s="16">
        <v>45787</v>
      </c>
      <c r="F3480">
        <v>4001923001</v>
      </c>
      <c r="G3480" t="s">
        <v>1927</v>
      </c>
      <c r="H3480" t="s">
        <v>8435</v>
      </c>
      <c r="I3480" t="s">
        <v>1819</v>
      </c>
      <c r="J3480">
        <v>3096006</v>
      </c>
      <c r="K3480">
        <v>6598268</v>
      </c>
      <c r="M3480">
        <v>1</v>
      </c>
      <c r="N3480">
        <v>9.3699999999999992</v>
      </c>
      <c r="O3480">
        <v>9.3699999999999992</v>
      </c>
      <c r="P3480" t="s">
        <v>1811</v>
      </c>
      <c r="Q3480" t="s">
        <v>1812</v>
      </c>
      <c r="R3480" s="16">
        <v>45803</v>
      </c>
      <c r="S3480">
        <v>45</v>
      </c>
      <c r="T3480" t="s">
        <v>1930</v>
      </c>
      <c r="U3480" s="16">
        <v>45839</v>
      </c>
      <c r="V3480" s="16">
        <v>45809</v>
      </c>
      <c r="Y3480" s="16">
        <v>45809</v>
      </c>
      <c r="AB3480" t="s">
        <v>3902</v>
      </c>
    </row>
    <row r="3481" spans="1:28" x14ac:dyDescent="0.35">
      <c r="A3481" t="s">
        <v>3159</v>
      </c>
      <c r="B3481" t="s">
        <v>1977</v>
      </c>
      <c r="C3481" t="s">
        <v>1402</v>
      </c>
      <c r="D3481" t="s">
        <v>1301</v>
      </c>
      <c r="E3481" s="16">
        <v>45787</v>
      </c>
      <c r="F3481">
        <v>4001923001</v>
      </c>
      <c r="G3481" t="s">
        <v>1927</v>
      </c>
      <c r="H3481" t="s">
        <v>8436</v>
      </c>
      <c r="I3481" t="s">
        <v>8437</v>
      </c>
      <c r="J3481">
        <v>3096006</v>
      </c>
      <c r="K3481">
        <v>6598268</v>
      </c>
      <c r="M3481">
        <v>1</v>
      </c>
      <c r="N3481">
        <v>102.22</v>
      </c>
      <c r="O3481">
        <v>102.22</v>
      </c>
      <c r="P3481" t="s">
        <v>1811</v>
      </c>
      <c r="Q3481" t="s">
        <v>1812</v>
      </c>
      <c r="R3481" s="16">
        <v>45803</v>
      </c>
      <c r="S3481">
        <v>45</v>
      </c>
      <c r="T3481" t="s">
        <v>1930</v>
      </c>
      <c r="U3481" s="16">
        <v>45839</v>
      </c>
      <c r="V3481" s="16">
        <v>45809</v>
      </c>
      <c r="Y3481" s="16">
        <v>45809</v>
      </c>
      <c r="AB3481" t="s">
        <v>3902</v>
      </c>
    </row>
    <row r="3482" spans="1:28" x14ac:dyDescent="0.35">
      <c r="A3482" t="s">
        <v>3159</v>
      </c>
      <c r="B3482" t="s">
        <v>1977</v>
      </c>
      <c r="C3482" t="s">
        <v>1402</v>
      </c>
      <c r="D3482" t="s">
        <v>1301</v>
      </c>
      <c r="E3482" s="16">
        <v>45787</v>
      </c>
      <c r="F3482">
        <v>4001923001</v>
      </c>
      <c r="G3482" t="s">
        <v>1927</v>
      </c>
      <c r="H3482" t="s">
        <v>8438</v>
      </c>
      <c r="I3482" t="s">
        <v>2252</v>
      </c>
      <c r="J3482">
        <v>3096006</v>
      </c>
      <c r="K3482">
        <v>6598268</v>
      </c>
      <c r="M3482">
        <v>1</v>
      </c>
      <c r="N3482">
        <v>3302.62</v>
      </c>
      <c r="O3482">
        <v>3302.62</v>
      </c>
      <c r="P3482" t="s">
        <v>1811</v>
      </c>
      <c r="Q3482" t="s">
        <v>1812</v>
      </c>
      <c r="R3482" s="16">
        <v>45803</v>
      </c>
      <c r="S3482">
        <v>45</v>
      </c>
      <c r="T3482" t="s">
        <v>1930</v>
      </c>
      <c r="U3482" s="16">
        <v>45839</v>
      </c>
      <c r="V3482" s="16">
        <v>45809</v>
      </c>
      <c r="Y3482" s="16">
        <v>45809</v>
      </c>
      <c r="AB3482" t="s">
        <v>3902</v>
      </c>
    </row>
    <row r="3483" spans="1:28" x14ac:dyDescent="0.35">
      <c r="A3483" t="s">
        <v>3159</v>
      </c>
      <c r="B3483" t="s">
        <v>1977</v>
      </c>
      <c r="C3483" t="s">
        <v>1402</v>
      </c>
      <c r="D3483" t="s">
        <v>1301</v>
      </c>
      <c r="E3483" s="16">
        <v>45787</v>
      </c>
      <c r="F3483">
        <v>4001923001</v>
      </c>
      <c r="G3483" t="s">
        <v>1927</v>
      </c>
      <c r="H3483" t="s">
        <v>8439</v>
      </c>
      <c r="I3483" t="s">
        <v>1819</v>
      </c>
      <c r="J3483">
        <v>3096006</v>
      </c>
      <c r="K3483">
        <v>6598268</v>
      </c>
      <c r="M3483">
        <v>1</v>
      </c>
      <c r="N3483">
        <v>25.14</v>
      </c>
      <c r="O3483">
        <v>25.14</v>
      </c>
      <c r="P3483" t="s">
        <v>1811</v>
      </c>
      <c r="Q3483" t="s">
        <v>1812</v>
      </c>
      <c r="R3483" s="16">
        <v>45803</v>
      </c>
      <c r="S3483">
        <v>45</v>
      </c>
      <c r="T3483" t="s">
        <v>1930</v>
      </c>
      <c r="U3483" s="16">
        <v>45839</v>
      </c>
      <c r="V3483" s="16">
        <v>45809</v>
      </c>
      <c r="Y3483" s="16">
        <v>45809</v>
      </c>
      <c r="AB3483" t="s">
        <v>3902</v>
      </c>
    </row>
    <row r="3484" spans="1:28" x14ac:dyDescent="0.35">
      <c r="A3484" t="s">
        <v>3159</v>
      </c>
      <c r="B3484" t="s">
        <v>1977</v>
      </c>
      <c r="C3484" t="s">
        <v>1402</v>
      </c>
      <c r="D3484" t="s">
        <v>1301</v>
      </c>
      <c r="E3484" s="16">
        <v>45787</v>
      </c>
      <c r="F3484">
        <v>4001923001</v>
      </c>
      <c r="G3484" t="s">
        <v>1927</v>
      </c>
      <c r="H3484" t="s">
        <v>8440</v>
      </c>
      <c r="I3484" t="s">
        <v>1949</v>
      </c>
      <c r="J3484">
        <v>3096006</v>
      </c>
      <c r="K3484">
        <v>6598268</v>
      </c>
      <c r="M3484">
        <v>2</v>
      </c>
      <c r="N3484">
        <v>60.48</v>
      </c>
      <c r="O3484">
        <v>120.96</v>
      </c>
      <c r="P3484" t="s">
        <v>1811</v>
      </c>
      <c r="Q3484" t="s">
        <v>1812</v>
      </c>
      <c r="R3484" s="16">
        <v>45803</v>
      </c>
      <c r="S3484">
        <v>45</v>
      </c>
      <c r="T3484" t="s">
        <v>1930</v>
      </c>
      <c r="U3484" s="16">
        <v>45839</v>
      </c>
      <c r="V3484" s="16">
        <v>45809</v>
      </c>
      <c r="Y3484" s="16">
        <v>45809</v>
      </c>
      <c r="AB3484" t="s">
        <v>3902</v>
      </c>
    </row>
    <row r="3485" spans="1:28" x14ac:dyDescent="0.35">
      <c r="A3485" t="s">
        <v>3159</v>
      </c>
      <c r="B3485" t="s">
        <v>1977</v>
      </c>
      <c r="C3485" t="s">
        <v>1402</v>
      </c>
      <c r="D3485" t="s">
        <v>1301</v>
      </c>
      <c r="E3485" s="16">
        <v>45787</v>
      </c>
      <c r="F3485">
        <v>4001923001</v>
      </c>
      <c r="G3485" t="s">
        <v>1927</v>
      </c>
      <c r="H3485" t="s">
        <v>8441</v>
      </c>
      <c r="I3485" t="s">
        <v>8442</v>
      </c>
      <c r="J3485">
        <v>3096006</v>
      </c>
      <c r="K3485">
        <v>6598268</v>
      </c>
      <c r="M3485">
        <v>2</v>
      </c>
      <c r="N3485">
        <v>47.31</v>
      </c>
      <c r="O3485">
        <v>94.62</v>
      </c>
      <c r="P3485" t="s">
        <v>1811</v>
      </c>
      <c r="Q3485" t="s">
        <v>1812</v>
      </c>
      <c r="R3485" s="16">
        <v>45803</v>
      </c>
      <c r="S3485">
        <v>45</v>
      </c>
      <c r="T3485" t="s">
        <v>1930</v>
      </c>
      <c r="U3485" s="16">
        <v>45839</v>
      </c>
      <c r="V3485" s="16">
        <v>45809</v>
      </c>
      <c r="Y3485" s="16">
        <v>45809</v>
      </c>
      <c r="AB3485" t="s">
        <v>3902</v>
      </c>
    </row>
    <row r="3486" spans="1:28" x14ac:dyDescent="0.35">
      <c r="A3486" t="s">
        <v>3159</v>
      </c>
      <c r="B3486" t="s">
        <v>1977</v>
      </c>
      <c r="C3486" t="s">
        <v>1402</v>
      </c>
      <c r="D3486" t="s">
        <v>1301</v>
      </c>
      <c r="E3486" s="16">
        <v>45787</v>
      </c>
      <c r="F3486">
        <v>4001923001</v>
      </c>
      <c r="G3486" t="s">
        <v>1927</v>
      </c>
      <c r="H3486" t="s">
        <v>8443</v>
      </c>
      <c r="I3486" t="s">
        <v>2801</v>
      </c>
      <c r="J3486">
        <v>3096006</v>
      </c>
      <c r="K3486">
        <v>6598268</v>
      </c>
      <c r="M3486">
        <v>4</v>
      </c>
      <c r="N3486">
        <v>0.51</v>
      </c>
      <c r="O3486">
        <v>2.04</v>
      </c>
      <c r="P3486" t="s">
        <v>1811</v>
      </c>
      <c r="Q3486" t="s">
        <v>1812</v>
      </c>
      <c r="R3486" s="16">
        <v>45803</v>
      </c>
      <c r="S3486">
        <v>45</v>
      </c>
      <c r="T3486" t="s">
        <v>1930</v>
      </c>
      <c r="U3486" s="16">
        <v>45839</v>
      </c>
      <c r="V3486" s="16">
        <v>45809</v>
      </c>
      <c r="Y3486" s="16">
        <v>45809</v>
      </c>
      <c r="AB3486" t="s">
        <v>3902</v>
      </c>
    </row>
    <row r="3487" spans="1:28" x14ac:dyDescent="0.35">
      <c r="A3487" t="s">
        <v>3159</v>
      </c>
      <c r="B3487" t="s">
        <v>1977</v>
      </c>
      <c r="C3487" t="s">
        <v>1402</v>
      </c>
      <c r="D3487" t="s">
        <v>1301</v>
      </c>
      <c r="E3487" s="16">
        <v>45787</v>
      </c>
      <c r="F3487">
        <v>4001923001</v>
      </c>
      <c r="G3487" t="s">
        <v>1927</v>
      </c>
      <c r="H3487" t="s">
        <v>8444</v>
      </c>
      <c r="I3487" t="s">
        <v>8445</v>
      </c>
      <c r="J3487">
        <v>3096006</v>
      </c>
      <c r="K3487">
        <v>6598268</v>
      </c>
      <c r="M3487">
        <v>2</v>
      </c>
      <c r="N3487">
        <v>0.57999999999999996</v>
      </c>
      <c r="O3487">
        <v>1.1599999999999999</v>
      </c>
      <c r="P3487" t="s">
        <v>1811</v>
      </c>
      <c r="Q3487" t="s">
        <v>1812</v>
      </c>
      <c r="R3487" s="16">
        <v>45803</v>
      </c>
      <c r="S3487">
        <v>45</v>
      </c>
      <c r="T3487" t="s">
        <v>1930</v>
      </c>
      <c r="U3487" s="16">
        <v>45839</v>
      </c>
      <c r="V3487" s="16">
        <v>45809</v>
      </c>
      <c r="Y3487" s="16">
        <v>45809</v>
      </c>
      <c r="AB3487" t="s">
        <v>3902</v>
      </c>
    </row>
    <row r="3488" spans="1:28" x14ac:dyDescent="0.35">
      <c r="A3488" t="s">
        <v>2220</v>
      </c>
      <c r="B3488" t="s">
        <v>2221</v>
      </c>
      <c r="C3488" t="s">
        <v>107</v>
      </c>
      <c r="D3488" t="s">
        <v>100</v>
      </c>
      <c r="E3488" s="16">
        <v>45793</v>
      </c>
      <c r="F3488">
        <v>4001930681</v>
      </c>
      <c r="G3488" t="s">
        <v>1927</v>
      </c>
      <c r="H3488" t="s">
        <v>1973</v>
      </c>
      <c r="I3488" t="s">
        <v>1974</v>
      </c>
      <c r="J3488">
        <v>3101866</v>
      </c>
      <c r="K3488">
        <v>6601940</v>
      </c>
      <c r="M3488">
        <v>1</v>
      </c>
      <c r="N3488">
        <v>50.88</v>
      </c>
      <c r="O3488">
        <v>50.88</v>
      </c>
      <c r="P3488" t="s">
        <v>1811</v>
      </c>
      <c r="Q3488" t="s">
        <v>1812</v>
      </c>
      <c r="R3488" s="16">
        <v>45834</v>
      </c>
      <c r="S3488">
        <v>15</v>
      </c>
      <c r="T3488" t="s">
        <v>1813</v>
      </c>
      <c r="U3488" s="16">
        <v>45839</v>
      </c>
      <c r="V3488" s="16">
        <v>45839</v>
      </c>
      <c r="Y3488" s="16">
        <v>45839</v>
      </c>
      <c r="AB3488" t="s">
        <v>5209</v>
      </c>
    </row>
    <row r="3489" spans="1:28" x14ac:dyDescent="0.35">
      <c r="A3489" t="s">
        <v>2220</v>
      </c>
      <c r="B3489" t="s">
        <v>2221</v>
      </c>
      <c r="C3489" t="s">
        <v>107</v>
      </c>
      <c r="D3489" t="s">
        <v>100</v>
      </c>
      <c r="E3489" s="16">
        <v>45793</v>
      </c>
      <c r="F3489">
        <v>4001930681</v>
      </c>
      <c r="G3489" t="s">
        <v>1927</v>
      </c>
      <c r="H3489" t="s">
        <v>5684</v>
      </c>
      <c r="I3489" t="s">
        <v>5685</v>
      </c>
      <c r="J3489">
        <v>3101866</v>
      </c>
      <c r="K3489">
        <v>6601940</v>
      </c>
      <c r="M3489">
        <v>400</v>
      </c>
      <c r="N3489">
        <v>0.23</v>
      </c>
      <c r="O3489">
        <v>92</v>
      </c>
      <c r="P3489" t="s">
        <v>1811</v>
      </c>
      <c r="Q3489" t="s">
        <v>1812</v>
      </c>
      <c r="R3489" s="16">
        <v>45834</v>
      </c>
      <c r="S3489">
        <v>15</v>
      </c>
      <c r="T3489" t="s">
        <v>1813</v>
      </c>
      <c r="U3489" s="16">
        <v>45839</v>
      </c>
      <c r="V3489" s="16">
        <v>45839</v>
      </c>
      <c r="Y3489" s="16">
        <v>45839</v>
      </c>
      <c r="AB3489" t="s">
        <v>5209</v>
      </c>
    </row>
    <row r="3490" spans="1:28" x14ac:dyDescent="0.35">
      <c r="A3490" t="s">
        <v>2220</v>
      </c>
      <c r="B3490" t="s">
        <v>2221</v>
      </c>
      <c r="C3490" t="s">
        <v>107</v>
      </c>
      <c r="D3490" t="s">
        <v>100</v>
      </c>
      <c r="E3490" s="16">
        <v>45793</v>
      </c>
      <c r="F3490">
        <v>4001930681</v>
      </c>
      <c r="G3490" t="s">
        <v>1927</v>
      </c>
      <c r="H3490" t="s">
        <v>5686</v>
      </c>
      <c r="I3490" t="s">
        <v>5685</v>
      </c>
      <c r="J3490">
        <v>3101866</v>
      </c>
      <c r="K3490">
        <v>6601940</v>
      </c>
      <c r="M3490">
        <v>400</v>
      </c>
      <c r="N3490">
        <v>0.4</v>
      </c>
      <c r="O3490">
        <v>160</v>
      </c>
      <c r="P3490" t="s">
        <v>1811</v>
      </c>
      <c r="Q3490" t="s">
        <v>1812</v>
      </c>
      <c r="R3490" s="16">
        <v>45834</v>
      </c>
      <c r="S3490">
        <v>15</v>
      </c>
      <c r="T3490" t="s">
        <v>1813</v>
      </c>
      <c r="U3490" s="16">
        <v>45839</v>
      </c>
      <c r="V3490" s="16">
        <v>45839</v>
      </c>
      <c r="Y3490" s="16">
        <v>45839</v>
      </c>
      <c r="AB3490" t="s">
        <v>5209</v>
      </c>
    </row>
    <row r="3491" spans="1:28" x14ac:dyDescent="0.35">
      <c r="A3491" t="s">
        <v>2220</v>
      </c>
      <c r="B3491" t="s">
        <v>2221</v>
      </c>
      <c r="C3491" t="s">
        <v>107</v>
      </c>
      <c r="D3491" t="s">
        <v>100</v>
      </c>
      <c r="E3491" s="16">
        <v>45793</v>
      </c>
      <c r="F3491">
        <v>4001930681</v>
      </c>
      <c r="G3491" t="s">
        <v>1927</v>
      </c>
      <c r="H3491" t="s">
        <v>5687</v>
      </c>
      <c r="I3491" t="s">
        <v>5685</v>
      </c>
      <c r="J3491">
        <v>3101866</v>
      </c>
      <c r="K3491">
        <v>6601940</v>
      </c>
      <c r="M3491">
        <v>400</v>
      </c>
      <c r="N3491">
        <v>0.12</v>
      </c>
      <c r="O3491">
        <v>48</v>
      </c>
      <c r="P3491" t="s">
        <v>1811</v>
      </c>
      <c r="Q3491" t="s">
        <v>1812</v>
      </c>
      <c r="R3491" s="16">
        <v>45834</v>
      </c>
      <c r="S3491">
        <v>15</v>
      </c>
      <c r="T3491" t="s">
        <v>1813</v>
      </c>
      <c r="U3491" s="16">
        <v>45839</v>
      </c>
      <c r="V3491" s="16">
        <v>45839</v>
      </c>
      <c r="Y3491" s="16">
        <v>45839</v>
      </c>
      <c r="AB3491" t="s">
        <v>5209</v>
      </c>
    </row>
    <row r="3492" spans="1:28" x14ac:dyDescent="0.35">
      <c r="A3492" t="s">
        <v>2220</v>
      </c>
      <c r="B3492" t="s">
        <v>2221</v>
      </c>
      <c r="C3492" t="s">
        <v>107</v>
      </c>
      <c r="D3492" t="s">
        <v>100</v>
      </c>
      <c r="E3492" s="16">
        <v>45793</v>
      </c>
      <c r="F3492">
        <v>4001930681</v>
      </c>
      <c r="G3492" t="s">
        <v>1927</v>
      </c>
      <c r="H3492" t="s">
        <v>5688</v>
      </c>
      <c r="I3492" t="s">
        <v>5689</v>
      </c>
      <c r="J3492">
        <v>3101866</v>
      </c>
      <c r="K3492">
        <v>6601940</v>
      </c>
      <c r="M3492">
        <v>400</v>
      </c>
      <c r="N3492">
        <v>0.26</v>
      </c>
      <c r="O3492">
        <v>104</v>
      </c>
      <c r="P3492" t="s">
        <v>1811</v>
      </c>
      <c r="Q3492" t="s">
        <v>1812</v>
      </c>
      <c r="R3492" s="16">
        <v>45834</v>
      </c>
      <c r="S3492">
        <v>15</v>
      </c>
      <c r="T3492" t="s">
        <v>1813</v>
      </c>
      <c r="U3492" s="16">
        <v>45839</v>
      </c>
      <c r="V3492" s="16">
        <v>45839</v>
      </c>
      <c r="Y3492" s="16">
        <v>45839</v>
      </c>
      <c r="AB3492" t="s">
        <v>5209</v>
      </c>
    </row>
    <row r="3493" spans="1:28" x14ac:dyDescent="0.35">
      <c r="A3493" t="s">
        <v>2220</v>
      </c>
      <c r="B3493" t="s">
        <v>2221</v>
      </c>
      <c r="C3493" t="s">
        <v>107</v>
      </c>
      <c r="D3493" t="s">
        <v>100</v>
      </c>
      <c r="E3493" s="16">
        <v>45793</v>
      </c>
      <c r="F3493">
        <v>4001930681</v>
      </c>
      <c r="G3493" t="s">
        <v>1927</v>
      </c>
      <c r="H3493" t="s">
        <v>5690</v>
      </c>
      <c r="I3493" t="s">
        <v>5685</v>
      </c>
      <c r="J3493">
        <v>3101866</v>
      </c>
      <c r="K3493">
        <v>6601940</v>
      </c>
      <c r="M3493">
        <v>400</v>
      </c>
      <c r="N3493">
        <v>0.73</v>
      </c>
      <c r="O3493">
        <v>292</v>
      </c>
      <c r="P3493" t="s">
        <v>1811</v>
      </c>
      <c r="Q3493" t="s">
        <v>1812</v>
      </c>
      <c r="R3493" s="16">
        <v>45834</v>
      </c>
      <c r="S3493">
        <v>15</v>
      </c>
      <c r="T3493" t="s">
        <v>1813</v>
      </c>
      <c r="U3493" s="16">
        <v>45839</v>
      </c>
      <c r="V3493" s="16">
        <v>45839</v>
      </c>
      <c r="Y3493" s="16">
        <v>45839</v>
      </c>
      <c r="AB3493" t="s">
        <v>5209</v>
      </c>
    </row>
    <row r="3494" spans="1:28" x14ac:dyDescent="0.35">
      <c r="A3494" t="s">
        <v>2480</v>
      </c>
      <c r="B3494" t="s">
        <v>2583</v>
      </c>
      <c r="C3494" t="s">
        <v>1403</v>
      </c>
      <c r="D3494" t="s">
        <v>18</v>
      </c>
      <c r="E3494" s="16">
        <v>45794</v>
      </c>
      <c r="F3494">
        <v>4001931780</v>
      </c>
      <c r="G3494" t="s">
        <v>1809</v>
      </c>
      <c r="H3494" t="s">
        <v>1980</v>
      </c>
      <c r="I3494" t="s">
        <v>1825</v>
      </c>
      <c r="J3494">
        <v>2982222</v>
      </c>
      <c r="K3494">
        <v>6512133</v>
      </c>
      <c r="M3494">
        <v>4</v>
      </c>
      <c r="N3494">
        <v>1.23</v>
      </c>
      <c r="O3494">
        <v>4.92</v>
      </c>
      <c r="P3494" t="s">
        <v>1811</v>
      </c>
      <c r="Q3494" t="s">
        <v>1812</v>
      </c>
      <c r="R3494" s="16">
        <v>45834</v>
      </c>
      <c r="S3494">
        <v>15</v>
      </c>
      <c r="T3494" t="s">
        <v>1813</v>
      </c>
      <c r="U3494" s="16">
        <v>45839</v>
      </c>
      <c r="V3494" s="16">
        <v>45839</v>
      </c>
      <c r="Y3494" s="16">
        <v>45839</v>
      </c>
      <c r="AB3494" t="s">
        <v>8446</v>
      </c>
    </row>
    <row r="3495" spans="1:28" x14ac:dyDescent="0.35">
      <c r="A3495" t="s">
        <v>2480</v>
      </c>
      <c r="B3495" t="s">
        <v>2583</v>
      </c>
      <c r="C3495" t="s">
        <v>1403</v>
      </c>
      <c r="D3495" t="s">
        <v>18</v>
      </c>
      <c r="E3495" s="16">
        <v>45794</v>
      </c>
      <c r="F3495">
        <v>4001931780</v>
      </c>
      <c r="G3495" t="s">
        <v>1809</v>
      </c>
      <c r="H3495" t="s">
        <v>1902</v>
      </c>
      <c r="I3495" t="s">
        <v>1822</v>
      </c>
      <c r="J3495">
        <v>2982222</v>
      </c>
      <c r="K3495">
        <v>6512133</v>
      </c>
      <c r="M3495">
        <v>4</v>
      </c>
      <c r="N3495">
        <v>1.89</v>
      </c>
      <c r="O3495">
        <v>7.56</v>
      </c>
      <c r="P3495" t="s">
        <v>1811</v>
      </c>
      <c r="Q3495" t="s">
        <v>1812</v>
      </c>
      <c r="R3495" s="16">
        <v>45834</v>
      </c>
      <c r="S3495">
        <v>15</v>
      </c>
      <c r="T3495" t="s">
        <v>1813</v>
      </c>
      <c r="U3495" s="16">
        <v>45839</v>
      </c>
      <c r="V3495" s="16">
        <v>45839</v>
      </c>
      <c r="Y3495" s="16">
        <v>45839</v>
      </c>
      <c r="AB3495" t="s">
        <v>8446</v>
      </c>
    </row>
    <row r="3496" spans="1:28" x14ac:dyDescent="0.35">
      <c r="A3496" t="s">
        <v>2480</v>
      </c>
      <c r="B3496" t="s">
        <v>2583</v>
      </c>
      <c r="C3496" t="s">
        <v>1403</v>
      </c>
      <c r="D3496" t="s">
        <v>18</v>
      </c>
      <c r="E3496" s="16">
        <v>45794</v>
      </c>
      <c r="F3496">
        <v>4001931780</v>
      </c>
      <c r="G3496" t="s">
        <v>1809</v>
      </c>
      <c r="H3496" t="s">
        <v>2027</v>
      </c>
      <c r="I3496" t="s">
        <v>1826</v>
      </c>
      <c r="J3496">
        <v>2982222</v>
      </c>
      <c r="K3496">
        <v>6512133</v>
      </c>
      <c r="M3496">
        <v>1</v>
      </c>
      <c r="N3496">
        <v>1.48</v>
      </c>
      <c r="O3496">
        <v>1.48</v>
      </c>
      <c r="P3496" t="s">
        <v>1811</v>
      </c>
      <c r="Q3496" t="s">
        <v>1812</v>
      </c>
      <c r="R3496" s="16">
        <v>45834</v>
      </c>
      <c r="S3496">
        <v>15</v>
      </c>
      <c r="T3496" t="s">
        <v>1813</v>
      </c>
      <c r="U3496" s="16">
        <v>45839</v>
      </c>
      <c r="V3496" s="16">
        <v>45839</v>
      </c>
      <c r="Y3496" s="16">
        <v>45839</v>
      </c>
      <c r="AB3496" t="s">
        <v>8446</v>
      </c>
    </row>
    <row r="3497" spans="1:28" x14ac:dyDescent="0.35">
      <c r="A3497" t="s">
        <v>2480</v>
      </c>
      <c r="B3497" t="s">
        <v>2583</v>
      </c>
      <c r="C3497" t="s">
        <v>1403</v>
      </c>
      <c r="D3497" t="s">
        <v>18</v>
      </c>
      <c r="E3497" s="16">
        <v>45794</v>
      </c>
      <c r="F3497">
        <v>4001931780</v>
      </c>
      <c r="G3497" t="s">
        <v>1809</v>
      </c>
      <c r="H3497" t="s">
        <v>8447</v>
      </c>
      <c r="I3497" t="s">
        <v>5241</v>
      </c>
      <c r="J3497">
        <v>2982222</v>
      </c>
      <c r="K3497">
        <v>6512133</v>
      </c>
      <c r="M3497">
        <v>1</v>
      </c>
      <c r="N3497">
        <v>503.94</v>
      </c>
      <c r="O3497">
        <v>503.94</v>
      </c>
      <c r="P3497" t="s">
        <v>1811</v>
      </c>
      <c r="Q3497" t="s">
        <v>1812</v>
      </c>
      <c r="R3497" s="16">
        <v>45834</v>
      </c>
      <c r="S3497">
        <v>15</v>
      </c>
      <c r="T3497" t="s">
        <v>1813</v>
      </c>
      <c r="U3497" s="16">
        <v>45839</v>
      </c>
      <c r="V3497" s="16">
        <v>45839</v>
      </c>
      <c r="Y3497" s="16">
        <v>45839</v>
      </c>
      <c r="AB3497" t="s">
        <v>8446</v>
      </c>
    </row>
    <row r="3498" spans="1:28" x14ac:dyDescent="0.35">
      <c r="A3498" t="s">
        <v>2480</v>
      </c>
      <c r="B3498" t="s">
        <v>2583</v>
      </c>
      <c r="C3498" t="s">
        <v>1403</v>
      </c>
      <c r="D3498" t="s">
        <v>18</v>
      </c>
      <c r="E3498" s="16">
        <v>45794</v>
      </c>
      <c r="F3498">
        <v>4001931780</v>
      </c>
      <c r="G3498" t="s">
        <v>1809</v>
      </c>
      <c r="H3498" t="s">
        <v>2028</v>
      </c>
      <c r="I3498" t="s">
        <v>1826</v>
      </c>
      <c r="J3498">
        <v>2982222</v>
      </c>
      <c r="K3498">
        <v>6512133</v>
      </c>
      <c r="M3498">
        <v>6</v>
      </c>
      <c r="N3498">
        <v>2.48</v>
      </c>
      <c r="O3498">
        <v>14.88</v>
      </c>
      <c r="P3498" t="s">
        <v>1811</v>
      </c>
      <c r="Q3498" t="s">
        <v>1812</v>
      </c>
      <c r="R3498" s="16">
        <v>45834</v>
      </c>
      <c r="S3498">
        <v>15</v>
      </c>
      <c r="T3498" t="s">
        <v>1813</v>
      </c>
      <c r="U3498" s="16">
        <v>45839</v>
      </c>
      <c r="V3498" s="16">
        <v>45839</v>
      </c>
      <c r="Y3498" s="16">
        <v>45839</v>
      </c>
      <c r="AB3498" t="s">
        <v>8446</v>
      </c>
    </row>
    <row r="3499" spans="1:28" x14ac:dyDescent="0.35">
      <c r="A3499" t="s">
        <v>2480</v>
      </c>
      <c r="B3499" t="s">
        <v>2583</v>
      </c>
      <c r="C3499" t="s">
        <v>1403</v>
      </c>
      <c r="D3499" t="s">
        <v>18</v>
      </c>
      <c r="E3499" s="16">
        <v>45794</v>
      </c>
      <c r="F3499">
        <v>4001931780</v>
      </c>
      <c r="G3499" t="s">
        <v>1809</v>
      </c>
      <c r="H3499" t="s">
        <v>1904</v>
      </c>
      <c r="I3499" t="s">
        <v>1823</v>
      </c>
      <c r="J3499">
        <v>2982222</v>
      </c>
      <c r="K3499">
        <v>6512133</v>
      </c>
      <c r="M3499">
        <v>6</v>
      </c>
      <c r="N3499">
        <v>1.87</v>
      </c>
      <c r="O3499">
        <v>11.22</v>
      </c>
      <c r="P3499" t="s">
        <v>1811</v>
      </c>
      <c r="Q3499" t="s">
        <v>1812</v>
      </c>
      <c r="R3499" s="16">
        <v>45834</v>
      </c>
      <c r="S3499">
        <v>15</v>
      </c>
      <c r="T3499" t="s">
        <v>1813</v>
      </c>
      <c r="U3499" s="16">
        <v>45839</v>
      </c>
      <c r="V3499" s="16">
        <v>45839</v>
      </c>
      <c r="Y3499" s="16">
        <v>45839</v>
      </c>
      <c r="AB3499" t="s">
        <v>8446</v>
      </c>
    </row>
    <row r="3500" spans="1:28" x14ac:dyDescent="0.35">
      <c r="A3500" t="s">
        <v>2480</v>
      </c>
      <c r="B3500" t="s">
        <v>2583</v>
      </c>
      <c r="C3500" t="s">
        <v>1403</v>
      </c>
      <c r="D3500" t="s">
        <v>18</v>
      </c>
      <c r="E3500" s="16">
        <v>45794</v>
      </c>
      <c r="F3500">
        <v>4001931780</v>
      </c>
      <c r="G3500" t="s">
        <v>1809</v>
      </c>
      <c r="H3500" t="s">
        <v>8448</v>
      </c>
      <c r="I3500" t="s">
        <v>2026</v>
      </c>
      <c r="J3500">
        <v>2982222</v>
      </c>
      <c r="K3500">
        <v>6512133</v>
      </c>
      <c r="M3500">
        <v>1</v>
      </c>
      <c r="N3500">
        <v>7301.49</v>
      </c>
      <c r="O3500">
        <v>7301.49</v>
      </c>
      <c r="P3500" t="s">
        <v>1811</v>
      </c>
      <c r="Q3500" t="s">
        <v>1812</v>
      </c>
      <c r="R3500" s="16">
        <v>45834</v>
      </c>
      <c r="S3500">
        <v>15</v>
      </c>
      <c r="T3500" t="s">
        <v>1813</v>
      </c>
      <c r="U3500" s="16">
        <v>45839</v>
      </c>
      <c r="V3500" s="16">
        <v>45839</v>
      </c>
      <c r="Y3500" s="16">
        <v>45839</v>
      </c>
      <c r="AB3500" t="s">
        <v>8446</v>
      </c>
    </row>
    <row r="3501" spans="1:28" x14ac:dyDescent="0.35">
      <c r="A3501" t="s">
        <v>2266</v>
      </c>
      <c r="B3501" t="s">
        <v>2267</v>
      </c>
      <c r="C3501" t="s">
        <v>2033</v>
      </c>
      <c r="D3501" t="s">
        <v>18</v>
      </c>
      <c r="E3501" s="16">
        <v>45794</v>
      </c>
      <c r="F3501">
        <v>4001931783</v>
      </c>
      <c r="G3501" t="s">
        <v>1809</v>
      </c>
      <c r="H3501" t="s">
        <v>8449</v>
      </c>
      <c r="I3501" t="s">
        <v>8450</v>
      </c>
      <c r="J3501">
        <v>3014799</v>
      </c>
      <c r="K3501">
        <v>6536069</v>
      </c>
      <c r="M3501">
        <v>1</v>
      </c>
      <c r="N3501">
        <v>2346.8200000000002</v>
      </c>
      <c r="O3501">
        <v>2346.8200000000002</v>
      </c>
      <c r="P3501" t="s">
        <v>1811</v>
      </c>
      <c r="Q3501" t="s">
        <v>1812</v>
      </c>
      <c r="R3501" s="16">
        <v>45834</v>
      </c>
      <c r="S3501">
        <v>15</v>
      </c>
      <c r="T3501" t="s">
        <v>1813</v>
      </c>
      <c r="U3501" s="16">
        <v>45839</v>
      </c>
      <c r="V3501" s="16">
        <v>45839</v>
      </c>
      <c r="Y3501" s="16">
        <v>45839</v>
      </c>
      <c r="AB3501" t="s">
        <v>8451</v>
      </c>
    </row>
    <row r="3502" spans="1:28" x14ac:dyDescent="0.35">
      <c r="A3502" t="s">
        <v>2266</v>
      </c>
      <c r="B3502" t="s">
        <v>2267</v>
      </c>
      <c r="C3502" t="s">
        <v>2033</v>
      </c>
      <c r="D3502" t="s">
        <v>18</v>
      </c>
      <c r="E3502" s="16">
        <v>45794</v>
      </c>
      <c r="F3502">
        <v>4001931789</v>
      </c>
      <c r="G3502" t="s">
        <v>1809</v>
      </c>
      <c r="H3502" t="s">
        <v>8452</v>
      </c>
      <c r="I3502" t="s">
        <v>1881</v>
      </c>
      <c r="J3502">
        <v>3014800</v>
      </c>
      <c r="K3502">
        <v>6536070</v>
      </c>
      <c r="M3502">
        <v>1</v>
      </c>
      <c r="N3502">
        <v>7529.43</v>
      </c>
      <c r="O3502">
        <v>7529.43</v>
      </c>
      <c r="P3502" t="s">
        <v>1811</v>
      </c>
      <c r="Q3502" t="s">
        <v>1812</v>
      </c>
      <c r="R3502" s="16">
        <v>45834</v>
      </c>
      <c r="S3502">
        <v>15</v>
      </c>
      <c r="T3502" t="s">
        <v>1813</v>
      </c>
      <c r="U3502" s="16">
        <v>45839</v>
      </c>
      <c r="V3502" s="16">
        <v>45839</v>
      </c>
      <c r="Y3502" s="16">
        <v>45839</v>
      </c>
      <c r="AB3502" t="s">
        <v>8453</v>
      </c>
    </row>
    <row r="3503" spans="1:28" x14ac:dyDescent="0.35">
      <c r="A3503" t="s">
        <v>2266</v>
      </c>
      <c r="B3503" t="s">
        <v>2267</v>
      </c>
      <c r="C3503" t="s">
        <v>2033</v>
      </c>
      <c r="D3503" t="s">
        <v>18</v>
      </c>
      <c r="E3503" s="16">
        <v>45794</v>
      </c>
      <c r="F3503">
        <v>4001931802</v>
      </c>
      <c r="G3503" t="s">
        <v>1809</v>
      </c>
      <c r="H3503" t="s">
        <v>8454</v>
      </c>
      <c r="I3503" t="s">
        <v>8455</v>
      </c>
      <c r="J3503">
        <v>3014803</v>
      </c>
      <c r="K3503">
        <v>6536073</v>
      </c>
      <c r="M3503">
        <v>1</v>
      </c>
      <c r="N3503">
        <v>978.19</v>
      </c>
      <c r="O3503">
        <v>978.19</v>
      </c>
      <c r="P3503" t="s">
        <v>1811</v>
      </c>
      <c r="Q3503" t="s">
        <v>1812</v>
      </c>
      <c r="R3503" s="16">
        <v>45834</v>
      </c>
      <c r="S3503">
        <v>15</v>
      </c>
      <c r="T3503" t="s">
        <v>1813</v>
      </c>
      <c r="U3503" s="16">
        <v>45839</v>
      </c>
      <c r="V3503" s="16">
        <v>45839</v>
      </c>
      <c r="Y3503" s="16">
        <v>45839</v>
      </c>
      <c r="AB3503" t="s">
        <v>8456</v>
      </c>
    </row>
    <row r="3504" spans="1:28" x14ac:dyDescent="0.35">
      <c r="A3504" t="s">
        <v>2266</v>
      </c>
      <c r="B3504" t="s">
        <v>2267</v>
      </c>
      <c r="C3504" t="s">
        <v>2033</v>
      </c>
      <c r="D3504" t="s">
        <v>18</v>
      </c>
      <c r="E3504" s="16">
        <v>45794</v>
      </c>
      <c r="F3504">
        <v>4001931816</v>
      </c>
      <c r="G3504" t="s">
        <v>1809</v>
      </c>
      <c r="H3504" t="s">
        <v>8457</v>
      </c>
      <c r="I3504" t="s">
        <v>8458</v>
      </c>
      <c r="J3504">
        <v>3014805</v>
      </c>
      <c r="K3504">
        <v>6536075</v>
      </c>
      <c r="M3504">
        <v>1</v>
      </c>
      <c r="N3504">
        <v>1654.48</v>
      </c>
      <c r="O3504">
        <v>1654.48</v>
      </c>
      <c r="P3504" t="s">
        <v>1811</v>
      </c>
      <c r="Q3504" t="s">
        <v>1812</v>
      </c>
      <c r="R3504" s="16">
        <v>45834</v>
      </c>
      <c r="S3504">
        <v>15</v>
      </c>
      <c r="T3504" t="s">
        <v>1813</v>
      </c>
      <c r="U3504" s="16">
        <v>45839</v>
      </c>
      <c r="V3504" s="16">
        <v>45839</v>
      </c>
      <c r="Y3504" s="16">
        <v>45839</v>
      </c>
      <c r="AB3504" t="s">
        <v>8459</v>
      </c>
    </row>
    <row r="3505" spans="1:28" x14ac:dyDescent="0.35">
      <c r="A3505" t="s">
        <v>2266</v>
      </c>
      <c r="B3505" t="s">
        <v>2267</v>
      </c>
      <c r="C3505" t="s">
        <v>2033</v>
      </c>
      <c r="D3505" t="s">
        <v>18</v>
      </c>
      <c r="E3505" s="16">
        <v>45796</v>
      </c>
      <c r="F3505">
        <v>4001933227</v>
      </c>
      <c r="G3505" t="s">
        <v>1809</v>
      </c>
      <c r="H3505" t="s">
        <v>8460</v>
      </c>
      <c r="I3505" t="s">
        <v>8461</v>
      </c>
      <c r="J3505">
        <v>3014804</v>
      </c>
      <c r="K3505">
        <v>6536074</v>
      </c>
      <c r="M3505">
        <v>1</v>
      </c>
      <c r="N3505">
        <v>1502.32</v>
      </c>
      <c r="O3505">
        <v>1502.32</v>
      </c>
      <c r="P3505" t="s">
        <v>1811</v>
      </c>
      <c r="Q3505" t="s">
        <v>1812</v>
      </c>
      <c r="R3505" s="16">
        <v>45834</v>
      </c>
      <c r="S3505">
        <v>15</v>
      </c>
      <c r="T3505" t="s">
        <v>1813</v>
      </c>
      <c r="U3505" s="16">
        <v>45839</v>
      </c>
      <c r="V3505" s="16">
        <v>45839</v>
      </c>
      <c r="Y3505" s="16">
        <v>45839</v>
      </c>
      <c r="AB3505" t="s">
        <v>8462</v>
      </c>
    </row>
    <row r="3506" spans="1:28" x14ac:dyDescent="0.35">
      <c r="A3506" t="s">
        <v>2615</v>
      </c>
      <c r="B3506" t="s">
        <v>2616</v>
      </c>
      <c r="C3506" t="s">
        <v>115</v>
      </c>
      <c r="D3506" t="s">
        <v>114</v>
      </c>
      <c r="E3506" s="16">
        <v>45797</v>
      </c>
      <c r="F3506">
        <v>4001935383</v>
      </c>
      <c r="G3506" t="s">
        <v>1809</v>
      </c>
      <c r="H3506" t="s">
        <v>2522</v>
      </c>
      <c r="I3506" t="s">
        <v>1862</v>
      </c>
      <c r="J3506">
        <v>2938786</v>
      </c>
      <c r="K3506">
        <v>6479260</v>
      </c>
      <c r="M3506">
        <v>1</v>
      </c>
      <c r="N3506">
        <v>945.59</v>
      </c>
      <c r="O3506">
        <v>945.59</v>
      </c>
      <c r="P3506" t="s">
        <v>1811</v>
      </c>
      <c r="Q3506" t="s">
        <v>1812</v>
      </c>
      <c r="R3506" s="16">
        <v>45797</v>
      </c>
      <c r="S3506">
        <v>45</v>
      </c>
      <c r="T3506" t="s">
        <v>1930</v>
      </c>
      <c r="U3506" s="16">
        <v>45839</v>
      </c>
      <c r="V3506" s="16">
        <v>45809</v>
      </c>
      <c r="Y3506" s="16">
        <v>45809</v>
      </c>
      <c r="AB3506" t="s">
        <v>8463</v>
      </c>
    </row>
    <row r="3507" spans="1:28" x14ac:dyDescent="0.35">
      <c r="A3507" t="s">
        <v>2615</v>
      </c>
      <c r="B3507" t="s">
        <v>2616</v>
      </c>
      <c r="C3507" t="s">
        <v>115</v>
      </c>
      <c r="D3507" t="s">
        <v>114</v>
      </c>
      <c r="E3507" s="16">
        <v>45797</v>
      </c>
      <c r="F3507">
        <v>4001935383</v>
      </c>
      <c r="G3507" t="s">
        <v>1809</v>
      </c>
      <c r="H3507" t="s">
        <v>2523</v>
      </c>
      <c r="I3507" t="s">
        <v>1949</v>
      </c>
      <c r="J3507">
        <v>2938786</v>
      </c>
      <c r="K3507">
        <v>6479260</v>
      </c>
      <c r="M3507">
        <v>2</v>
      </c>
      <c r="N3507">
        <v>220.25</v>
      </c>
      <c r="O3507">
        <v>440.5</v>
      </c>
      <c r="P3507" t="s">
        <v>1811</v>
      </c>
      <c r="Q3507" t="s">
        <v>1812</v>
      </c>
      <c r="R3507" s="16">
        <v>45797</v>
      </c>
      <c r="S3507">
        <v>45</v>
      </c>
      <c r="T3507" t="s">
        <v>1930</v>
      </c>
      <c r="U3507" s="16">
        <v>45839</v>
      </c>
      <c r="V3507" s="16">
        <v>45809</v>
      </c>
      <c r="Y3507" s="16">
        <v>45809</v>
      </c>
      <c r="AB3507" t="s">
        <v>8463</v>
      </c>
    </row>
    <row r="3508" spans="1:28" x14ac:dyDescent="0.35">
      <c r="A3508" t="s">
        <v>2615</v>
      </c>
      <c r="B3508" t="s">
        <v>2616</v>
      </c>
      <c r="C3508" t="s">
        <v>115</v>
      </c>
      <c r="D3508" t="s">
        <v>114</v>
      </c>
      <c r="E3508" s="16">
        <v>45797</v>
      </c>
      <c r="F3508">
        <v>4001935383</v>
      </c>
      <c r="G3508" t="s">
        <v>1809</v>
      </c>
      <c r="H3508" t="s">
        <v>2524</v>
      </c>
      <c r="I3508" t="s">
        <v>1857</v>
      </c>
      <c r="J3508">
        <v>2938786</v>
      </c>
      <c r="K3508">
        <v>6479260</v>
      </c>
      <c r="M3508">
        <v>1</v>
      </c>
      <c r="N3508">
        <v>50.43</v>
      </c>
      <c r="O3508">
        <v>50.43</v>
      </c>
      <c r="P3508" t="s">
        <v>1811</v>
      </c>
      <c r="Q3508" t="s">
        <v>1812</v>
      </c>
      <c r="R3508" s="16">
        <v>45797</v>
      </c>
      <c r="S3508">
        <v>45</v>
      </c>
      <c r="T3508" t="s">
        <v>1930</v>
      </c>
      <c r="U3508" s="16">
        <v>45839</v>
      </c>
      <c r="V3508" s="16">
        <v>45809</v>
      </c>
      <c r="Y3508" s="16">
        <v>45809</v>
      </c>
      <c r="AB3508" t="s">
        <v>8463</v>
      </c>
    </row>
    <row r="3509" spans="1:28" x14ac:dyDescent="0.35">
      <c r="A3509" t="s">
        <v>2615</v>
      </c>
      <c r="B3509" t="s">
        <v>2616</v>
      </c>
      <c r="C3509" t="s">
        <v>115</v>
      </c>
      <c r="D3509" t="s">
        <v>114</v>
      </c>
      <c r="E3509" s="16">
        <v>45797</v>
      </c>
      <c r="F3509">
        <v>4001935383</v>
      </c>
      <c r="G3509" t="s">
        <v>1809</v>
      </c>
      <c r="H3509" t="s">
        <v>1821</v>
      </c>
      <c r="I3509" t="s">
        <v>1822</v>
      </c>
      <c r="J3509">
        <v>2938786</v>
      </c>
      <c r="K3509">
        <v>6479260</v>
      </c>
      <c r="M3509">
        <v>5</v>
      </c>
      <c r="N3509">
        <v>1.05</v>
      </c>
      <c r="O3509">
        <v>5.25</v>
      </c>
      <c r="P3509" t="s">
        <v>1811</v>
      </c>
      <c r="Q3509" t="s">
        <v>1812</v>
      </c>
      <c r="R3509" s="16">
        <v>45797</v>
      </c>
      <c r="S3509">
        <v>45</v>
      </c>
      <c r="T3509" t="s">
        <v>1930</v>
      </c>
      <c r="U3509" s="16">
        <v>45839</v>
      </c>
      <c r="V3509" s="16">
        <v>45809</v>
      </c>
      <c r="Y3509" s="16">
        <v>45809</v>
      </c>
      <c r="AB3509" t="s">
        <v>8463</v>
      </c>
    </row>
    <row r="3510" spans="1:28" x14ac:dyDescent="0.35">
      <c r="A3510" t="s">
        <v>2615</v>
      </c>
      <c r="B3510" t="s">
        <v>2616</v>
      </c>
      <c r="C3510" t="s">
        <v>115</v>
      </c>
      <c r="D3510" t="s">
        <v>114</v>
      </c>
      <c r="E3510" s="16">
        <v>45797</v>
      </c>
      <c r="F3510">
        <v>4001935383</v>
      </c>
      <c r="G3510" t="s">
        <v>1809</v>
      </c>
      <c r="H3510" t="s">
        <v>1959</v>
      </c>
      <c r="I3510" t="s">
        <v>1831</v>
      </c>
      <c r="J3510">
        <v>2938786</v>
      </c>
      <c r="K3510">
        <v>6479260</v>
      </c>
      <c r="M3510">
        <v>2</v>
      </c>
      <c r="N3510">
        <v>13.77</v>
      </c>
      <c r="O3510">
        <v>27.54</v>
      </c>
      <c r="P3510" t="s">
        <v>1811</v>
      </c>
      <c r="Q3510" t="s">
        <v>1812</v>
      </c>
      <c r="R3510" s="16">
        <v>45797</v>
      </c>
      <c r="S3510">
        <v>45</v>
      </c>
      <c r="T3510" t="s">
        <v>1930</v>
      </c>
      <c r="U3510" s="16">
        <v>45839</v>
      </c>
      <c r="V3510" s="16">
        <v>45809</v>
      </c>
      <c r="Y3510" s="16">
        <v>45809</v>
      </c>
      <c r="AB3510" t="s">
        <v>8463</v>
      </c>
    </row>
    <row r="3511" spans="1:28" x14ac:dyDescent="0.35">
      <c r="A3511" t="s">
        <v>2615</v>
      </c>
      <c r="B3511" t="s">
        <v>2616</v>
      </c>
      <c r="C3511" t="s">
        <v>115</v>
      </c>
      <c r="D3511" t="s">
        <v>114</v>
      </c>
      <c r="E3511" s="16">
        <v>45797</v>
      </c>
      <c r="F3511">
        <v>4001935383</v>
      </c>
      <c r="G3511" t="s">
        <v>1809</v>
      </c>
      <c r="H3511" t="s">
        <v>2525</v>
      </c>
      <c r="I3511" t="s">
        <v>1820</v>
      </c>
      <c r="J3511">
        <v>2938786</v>
      </c>
      <c r="K3511">
        <v>6479260</v>
      </c>
      <c r="M3511">
        <v>1</v>
      </c>
      <c r="N3511">
        <v>17.510000000000002</v>
      </c>
      <c r="O3511">
        <v>17.510000000000002</v>
      </c>
      <c r="P3511" t="s">
        <v>1811</v>
      </c>
      <c r="Q3511" t="s">
        <v>1812</v>
      </c>
      <c r="R3511" s="16">
        <v>45797</v>
      </c>
      <c r="S3511">
        <v>45</v>
      </c>
      <c r="T3511" t="s">
        <v>1930</v>
      </c>
      <c r="U3511" s="16">
        <v>45839</v>
      </c>
      <c r="V3511" s="16">
        <v>45809</v>
      </c>
      <c r="Y3511" s="16">
        <v>45809</v>
      </c>
      <c r="AB3511" t="s">
        <v>8463</v>
      </c>
    </row>
    <row r="3512" spans="1:28" x14ac:dyDescent="0.35">
      <c r="A3512" t="s">
        <v>2615</v>
      </c>
      <c r="B3512" t="s">
        <v>2616</v>
      </c>
      <c r="C3512" t="s">
        <v>115</v>
      </c>
      <c r="D3512" t="s">
        <v>114</v>
      </c>
      <c r="E3512" s="16">
        <v>45797</v>
      </c>
      <c r="F3512">
        <v>4001935383</v>
      </c>
      <c r="G3512" t="s">
        <v>1809</v>
      </c>
      <c r="H3512" t="s">
        <v>1999</v>
      </c>
      <c r="I3512" t="s">
        <v>1825</v>
      </c>
      <c r="J3512">
        <v>2938786</v>
      </c>
      <c r="K3512">
        <v>6479260</v>
      </c>
      <c r="M3512">
        <v>5</v>
      </c>
      <c r="N3512">
        <v>2.0699999999999998</v>
      </c>
      <c r="O3512">
        <v>10.35</v>
      </c>
      <c r="P3512" t="s">
        <v>1811</v>
      </c>
      <c r="Q3512" t="s">
        <v>1812</v>
      </c>
      <c r="R3512" s="16">
        <v>45797</v>
      </c>
      <c r="S3512">
        <v>45</v>
      </c>
      <c r="T3512" t="s">
        <v>1930</v>
      </c>
      <c r="U3512" s="16">
        <v>45839</v>
      </c>
      <c r="V3512" s="16">
        <v>45809</v>
      </c>
      <c r="Y3512" s="16">
        <v>45809</v>
      </c>
      <c r="AB3512" t="s">
        <v>8463</v>
      </c>
    </row>
    <row r="3513" spans="1:28" x14ac:dyDescent="0.35">
      <c r="A3513" t="s">
        <v>2770</v>
      </c>
      <c r="B3513" t="s">
        <v>2771</v>
      </c>
      <c r="C3513" t="s">
        <v>115</v>
      </c>
      <c r="D3513" t="s">
        <v>114</v>
      </c>
      <c r="E3513" s="16">
        <v>45800</v>
      </c>
      <c r="F3513">
        <v>4001939508</v>
      </c>
      <c r="G3513" t="s">
        <v>1927</v>
      </c>
      <c r="H3513" t="s">
        <v>8464</v>
      </c>
      <c r="I3513" t="s">
        <v>8465</v>
      </c>
      <c r="J3513">
        <v>3094495</v>
      </c>
      <c r="K3513">
        <v>6597110</v>
      </c>
      <c r="M3513">
        <v>1</v>
      </c>
      <c r="N3513">
        <v>24.52</v>
      </c>
      <c r="O3513">
        <v>24.52</v>
      </c>
      <c r="P3513" t="s">
        <v>1811</v>
      </c>
      <c r="Q3513" t="s">
        <v>1812</v>
      </c>
      <c r="R3513" s="16">
        <v>45838</v>
      </c>
      <c r="S3513">
        <v>49</v>
      </c>
      <c r="T3513" t="s">
        <v>1930</v>
      </c>
      <c r="U3513" s="16">
        <v>45838</v>
      </c>
      <c r="V3513" s="16">
        <v>45805</v>
      </c>
      <c r="Y3513" s="16">
        <v>45805</v>
      </c>
      <c r="AB3513" t="s">
        <v>3933</v>
      </c>
    </row>
    <row r="3514" spans="1:28" x14ac:dyDescent="0.35">
      <c r="A3514" t="s">
        <v>2770</v>
      </c>
      <c r="B3514" t="s">
        <v>2771</v>
      </c>
      <c r="C3514" t="s">
        <v>115</v>
      </c>
      <c r="D3514" t="s">
        <v>114</v>
      </c>
      <c r="E3514" s="16">
        <v>45800</v>
      </c>
      <c r="F3514">
        <v>4001939508</v>
      </c>
      <c r="G3514" t="s">
        <v>1927</v>
      </c>
      <c r="H3514" t="s">
        <v>8466</v>
      </c>
      <c r="I3514" t="s">
        <v>8467</v>
      </c>
      <c r="J3514">
        <v>3094495</v>
      </c>
      <c r="K3514">
        <v>6597110</v>
      </c>
      <c r="M3514">
        <v>1</v>
      </c>
      <c r="N3514">
        <v>29.09</v>
      </c>
      <c r="O3514">
        <v>29.09</v>
      </c>
      <c r="P3514" t="s">
        <v>1811</v>
      </c>
      <c r="Q3514" t="s">
        <v>1812</v>
      </c>
      <c r="R3514" s="16">
        <v>45838</v>
      </c>
      <c r="S3514">
        <v>49</v>
      </c>
      <c r="T3514" t="s">
        <v>1930</v>
      </c>
      <c r="U3514" s="16">
        <v>45838</v>
      </c>
      <c r="V3514" s="16">
        <v>45805</v>
      </c>
      <c r="Y3514" s="16">
        <v>45805</v>
      </c>
      <c r="AB3514" t="s">
        <v>3933</v>
      </c>
    </row>
    <row r="3515" spans="1:28" x14ac:dyDescent="0.35">
      <c r="A3515" t="s">
        <v>2770</v>
      </c>
      <c r="B3515" t="s">
        <v>2771</v>
      </c>
      <c r="C3515" t="s">
        <v>115</v>
      </c>
      <c r="D3515" t="s">
        <v>114</v>
      </c>
      <c r="E3515" s="16">
        <v>45800</v>
      </c>
      <c r="F3515">
        <v>4001939508</v>
      </c>
      <c r="G3515" t="s">
        <v>1927</v>
      </c>
      <c r="H3515" t="s">
        <v>2639</v>
      </c>
      <c r="I3515" t="s">
        <v>2093</v>
      </c>
      <c r="J3515">
        <v>3094495</v>
      </c>
      <c r="K3515">
        <v>6597110</v>
      </c>
      <c r="M3515">
        <v>5</v>
      </c>
      <c r="N3515">
        <v>64.989999999999995</v>
      </c>
      <c r="O3515">
        <v>324.95</v>
      </c>
      <c r="P3515" t="s">
        <v>1811</v>
      </c>
      <c r="Q3515" t="s">
        <v>1812</v>
      </c>
      <c r="R3515" s="16">
        <v>45838</v>
      </c>
      <c r="S3515">
        <v>49</v>
      </c>
      <c r="T3515" t="s">
        <v>1930</v>
      </c>
      <c r="U3515" s="16">
        <v>45838</v>
      </c>
      <c r="V3515" s="16">
        <v>45805</v>
      </c>
      <c r="Y3515" s="16">
        <v>45805</v>
      </c>
      <c r="AB3515" t="s">
        <v>3933</v>
      </c>
    </row>
    <row r="3516" spans="1:28" x14ac:dyDescent="0.35">
      <c r="A3516" t="s">
        <v>2770</v>
      </c>
      <c r="B3516" t="s">
        <v>2771</v>
      </c>
      <c r="C3516" t="s">
        <v>115</v>
      </c>
      <c r="D3516" t="s">
        <v>114</v>
      </c>
      <c r="E3516" s="16">
        <v>45800</v>
      </c>
      <c r="F3516">
        <v>4001939508</v>
      </c>
      <c r="G3516" t="s">
        <v>1927</v>
      </c>
      <c r="H3516" t="s">
        <v>1824</v>
      </c>
      <c r="I3516" t="s">
        <v>1825</v>
      </c>
      <c r="J3516">
        <v>3094495</v>
      </c>
      <c r="K3516">
        <v>6597110</v>
      </c>
      <c r="M3516">
        <v>1</v>
      </c>
      <c r="N3516">
        <v>1.46</v>
      </c>
      <c r="O3516">
        <v>1.46</v>
      </c>
      <c r="P3516" t="s">
        <v>1811</v>
      </c>
      <c r="Q3516" t="s">
        <v>1812</v>
      </c>
      <c r="R3516" s="16">
        <v>45838</v>
      </c>
      <c r="S3516">
        <v>49</v>
      </c>
      <c r="T3516" t="s">
        <v>1930</v>
      </c>
      <c r="U3516" s="16">
        <v>45838</v>
      </c>
      <c r="V3516" s="16">
        <v>45805</v>
      </c>
      <c r="Y3516" s="16">
        <v>45805</v>
      </c>
      <c r="AB3516" t="s">
        <v>3933</v>
      </c>
    </row>
    <row r="3517" spans="1:28" x14ac:dyDescent="0.35">
      <c r="A3517" t="s">
        <v>2770</v>
      </c>
      <c r="B3517" t="s">
        <v>2771</v>
      </c>
      <c r="C3517" t="s">
        <v>115</v>
      </c>
      <c r="D3517" t="s">
        <v>114</v>
      </c>
      <c r="E3517" s="16">
        <v>45800</v>
      </c>
      <c r="F3517">
        <v>4001939508</v>
      </c>
      <c r="G3517" t="s">
        <v>1927</v>
      </c>
      <c r="H3517" t="s">
        <v>1821</v>
      </c>
      <c r="I3517" t="s">
        <v>1822</v>
      </c>
      <c r="J3517">
        <v>3094495</v>
      </c>
      <c r="K3517">
        <v>6597110</v>
      </c>
      <c r="M3517">
        <v>2</v>
      </c>
      <c r="N3517">
        <v>1.05</v>
      </c>
      <c r="O3517">
        <v>2.1</v>
      </c>
      <c r="P3517" t="s">
        <v>1811</v>
      </c>
      <c r="Q3517" t="s">
        <v>1812</v>
      </c>
      <c r="R3517" s="16">
        <v>45838</v>
      </c>
      <c r="S3517">
        <v>49</v>
      </c>
      <c r="T3517" t="s">
        <v>1930</v>
      </c>
      <c r="U3517" s="16">
        <v>45838</v>
      </c>
      <c r="V3517" s="16">
        <v>45805</v>
      </c>
      <c r="Y3517" s="16">
        <v>45805</v>
      </c>
      <c r="AB3517" t="s">
        <v>3933</v>
      </c>
    </row>
    <row r="3518" spans="1:28" x14ac:dyDescent="0.35">
      <c r="A3518" t="s">
        <v>1986</v>
      </c>
      <c r="B3518" t="s">
        <v>1987</v>
      </c>
      <c r="C3518" t="s">
        <v>1403</v>
      </c>
      <c r="D3518" t="s">
        <v>18</v>
      </c>
      <c r="E3518" s="16">
        <v>45803</v>
      </c>
      <c r="F3518">
        <v>4001942658</v>
      </c>
      <c r="G3518" t="s">
        <v>1809</v>
      </c>
      <c r="H3518" t="s">
        <v>3794</v>
      </c>
      <c r="I3518" t="s">
        <v>3795</v>
      </c>
      <c r="J3518">
        <v>3109675</v>
      </c>
      <c r="K3518">
        <v>6607899</v>
      </c>
      <c r="M3518">
        <v>1</v>
      </c>
      <c r="N3518">
        <v>408.01</v>
      </c>
      <c r="O3518">
        <v>408.01</v>
      </c>
      <c r="P3518" t="s">
        <v>1811</v>
      </c>
      <c r="Q3518" t="s">
        <v>1812</v>
      </c>
      <c r="R3518" s="16">
        <v>45817</v>
      </c>
      <c r="S3518">
        <v>31</v>
      </c>
      <c r="T3518" t="s">
        <v>1813</v>
      </c>
      <c r="U3518" s="16">
        <v>45823</v>
      </c>
      <c r="V3518" s="16">
        <v>45823</v>
      </c>
      <c r="Y3518" s="16">
        <v>45823</v>
      </c>
      <c r="AB3518" t="s">
        <v>8468</v>
      </c>
    </row>
    <row r="3519" spans="1:28" x14ac:dyDescent="0.35">
      <c r="A3519" t="s">
        <v>1986</v>
      </c>
      <c r="B3519" t="s">
        <v>1987</v>
      </c>
      <c r="C3519" t="s">
        <v>1403</v>
      </c>
      <c r="D3519" t="s">
        <v>18</v>
      </c>
      <c r="E3519" s="16">
        <v>45803</v>
      </c>
      <c r="F3519">
        <v>4001942658</v>
      </c>
      <c r="G3519" t="s">
        <v>1809</v>
      </c>
      <c r="H3519" t="s">
        <v>3796</v>
      </c>
      <c r="I3519" t="s">
        <v>3797</v>
      </c>
      <c r="J3519">
        <v>3109675</v>
      </c>
      <c r="K3519">
        <v>6607899</v>
      </c>
      <c r="M3519">
        <v>1</v>
      </c>
      <c r="N3519">
        <v>408.01</v>
      </c>
      <c r="O3519">
        <v>408.01</v>
      </c>
      <c r="P3519" t="s">
        <v>1811</v>
      </c>
      <c r="Q3519" t="s">
        <v>1812</v>
      </c>
      <c r="R3519" s="16">
        <v>45817</v>
      </c>
      <c r="S3519">
        <v>31</v>
      </c>
      <c r="T3519" t="s">
        <v>1813</v>
      </c>
      <c r="U3519" s="16">
        <v>45823</v>
      </c>
      <c r="V3519" s="16">
        <v>45823</v>
      </c>
      <c r="Y3519" s="16">
        <v>45823</v>
      </c>
      <c r="AB3519" t="s">
        <v>8468</v>
      </c>
    </row>
    <row r="3520" spans="1:28" x14ac:dyDescent="0.35">
      <c r="A3520" t="s">
        <v>1986</v>
      </c>
      <c r="B3520" t="s">
        <v>1987</v>
      </c>
      <c r="C3520" t="s">
        <v>1403</v>
      </c>
      <c r="D3520" t="s">
        <v>18</v>
      </c>
      <c r="E3520" s="16">
        <v>45803</v>
      </c>
      <c r="F3520">
        <v>4001942658</v>
      </c>
      <c r="G3520" t="s">
        <v>1809</v>
      </c>
      <c r="H3520" t="s">
        <v>3013</v>
      </c>
      <c r="I3520" t="s">
        <v>1810</v>
      </c>
      <c r="J3520">
        <v>3109675</v>
      </c>
      <c r="K3520">
        <v>6607899</v>
      </c>
      <c r="M3520">
        <v>2</v>
      </c>
      <c r="N3520">
        <v>7.97</v>
      </c>
      <c r="O3520">
        <v>15.94</v>
      </c>
      <c r="P3520" t="s">
        <v>1811</v>
      </c>
      <c r="Q3520" t="s">
        <v>1812</v>
      </c>
      <c r="R3520" s="16">
        <v>45817</v>
      </c>
      <c r="S3520">
        <v>31</v>
      </c>
      <c r="T3520" t="s">
        <v>1813</v>
      </c>
      <c r="U3520" s="16">
        <v>45823</v>
      </c>
      <c r="V3520" s="16">
        <v>45823</v>
      </c>
      <c r="Y3520" s="16">
        <v>45823</v>
      </c>
      <c r="AB3520" t="s">
        <v>8468</v>
      </c>
    </row>
    <row r="3521" spans="1:28" x14ac:dyDescent="0.35">
      <c r="A3521" t="s">
        <v>1986</v>
      </c>
      <c r="B3521" t="s">
        <v>1987</v>
      </c>
      <c r="C3521" t="s">
        <v>1403</v>
      </c>
      <c r="D3521" t="s">
        <v>18</v>
      </c>
      <c r="E3521" s="16">
        <v>45803</v>
      </c>
      <c r="F3521">
        <v>4001942658</v>
      </c>
      <c r="G3521" t="s">
        <v>1809</v>
      </c>
      <c r="H3521" t="s">
        <v>2355</v>
      </c>
      <c r="I3521" t="s">
        <v>1822</v>
      </c>
      <c r="J3521">
        <v>3109675</v>
      </c>
      <c r="K3521">
        <v>6607899</v>
      </c>
      <c r="M3521">
        <v>2</v>
      </c>
      <c r="N3521">
        <v>5.0599999999999996</v>
      </c>
      <c r="O3521">
        <v>10.119999999999999</v>
      </c>
      <c r="P3521" t="s">
        <v>1811</v>
      </c>
      <c r="Q3521" t="s">
        <v>1812</v>
      </c>
      <c r="R3521" s="16">
        <v>45817</v>
      </c>
      <c r="S3521">
        <v>31</v>
      </c>
      <c r="T3521" t="s">
        <v>1813</v>
      </c>
      <c r="U3521" s="16">
        <v>45823</v>
      </c>
      <c r="V3521" s="16">
        <v>45823</v>
      </c>
      <c r="Y3521" s="16">
        <v>45823</v>
      </c>
      <c r="AB3521" t="s">
        <v>8468</v>
      </c>
    </row>
    <row r="3522" spans="1:28" x14ac:dyDescent="0.35">
      <c r="A3522" t="s">
        <v>1986</v>
      </c>
      <c r="B3522" t="s">
        <v>1987</v>
      </c>
      <c r="C3522" t="s">
        <v>1403</v>
      </c>
      <c r="D3522" t="s">
        <v>18</v>
      </c>
      <c r="E3522" s="16">
        <v>45803</v>
      </c>
      <c r="F3522">
        <v>4001942658</v>
      </c>
      <c r="G3522" t="s">
        <v>1809</v>
      </c>
      <c r="H3522" t="s">
        <v>3798</v>
      </c>
      <c r="I3522" t="s">
        <v>1825</v>
      </c>
      <c r="J3522">
        <v>3109675</v>
      </c>
      <c r="K3522">
        <v>6607899</v>
      </c>
      <c r="M3522">
        <v>2</v>
      </c>
      <c r="N3522">
        <v>18.87</v>
      </c>
      <c r="O3522">
        <v>37.74</v>
      </c>
      <c r="P3522" t="s">
        <v>1811</v>
      </c>
      <c r="Q3522" t="s">
        <v>1812</v>
      </c>
      <c r="R3522" s="16">
        <v>45817</v>
      </c>
      <c r="S3522">
        <v>31</v>
      </c>
      <c r="T3522" t="s">
        <v>1813</v>
      </c>
      <c r="U3522" s="16">
        <v>45823</v>
      </c>
      <c r="V3522" s="16">
        <v>45823</v>
      </c>
      <c r="Y3522" s="16">
        <v>45823</v>
      </c>
      <c r="AB3522" t="s">
        <v>8468</v>
      </c>
    </row>
    <row r="3523" spans="1:28" x14ac:dyDescent="0.35">
      <c r="A3523" t="s">
        <v>1986</v>
      </c>
      <c r="B3523" t="s">
        <v>1987</v>
      </c>
      <c r="C3523" t="s">
        <v>1403</v>
      </c>
      <c r="D3523" t="s">
        <v>18</v>
      </c>
      <c r="E3523" s="16">
        <v>45803</v>
      </c>
      <c r="F3523">
        <v>4001942658</v>
      </c>
      <c r="G3523" t="s">
        <v>1809</v>
      </c>
      <c r="H3523" t="s">
        <v>8469</v>
      </c>
      <c r="I3523" t="s">
        <v>6512</v>
      </c>
      <c r="J3523">
        <v>3109675</v>
      </c>
      <c r="K3523">
        <v>6607899</v>
      </c>
      <c r="M3523">
        <v>10</v>
      </c>
      <c r="N3523">
        <v>420.13</v>
      </c>
      <c r="O3523">
        <v>4201.3</v>
      </c>
      <c r="P3523" t="s">
        <v>1811</v>
      </c>
      <c r="Q3523" t="s">
        <v>1812</v>
      </c>
      <c r="R3523" s="16">
        <v>45817</v>
      </c>
      <c r="S3523">
        <v>31</v>
      </c>
      <c r="T3523" t="s">
        <v>1813</v>
      </c>
      <c r="U3523" s="16">
        <v>45823</v>
      </c>
      <c r="V3523" s="16">
        <v>45823</v>
      </c>
      <c r="Y3523" s="16">
        <v>45823</v>
      </c>
      <c r="AB3523" t="s">
        <v>8468</v>
      </c>
    </row>
    <row r="3524" spans="1:28" x14ac:dyDescent="0.35">
      <c r="A3524" t="s">
        <v>1986</v>
      </c>
      <c r="B3524" t="s">
        <v>1987</v>
      </c>
      <c r="C3524" t="s">
        <v>1403</v>
      </c>
      <c r="D3524" t="s">
        <v>18</v>
      </c>
      <c r="E3524" s="16">
        <v>45803</v>
      </c>
      <c r="F3524">
        <v>4001942658</v>
      </c>
      <c r="G3524" t="s">
        <v>1809</v>
      </c>
      <c r="H3524" t="s">
        <v>8470</v>
      </c>
      <c r="I3524" t="s">
        <v>8471</v>
      </c>
      <c r="J3524">
        <v>3109675</v>
      </c>
      <c r="K3524">
        <v>6607899</v>
      </c>
      <c r="M3524">
        <v>2</v>
      </c>
      <c r="N3524">
        <v>762.25</v>
      </c>
      <c r="O3524">
        <v>1524.5</v>
      </c>
      <c r="P3524" t="s">
        <v>1811</v>
      </c>
      <c r="Q3524" t="s">
        <v>1812</v>
      </c>
      <c r="R3524" s="16">
        <v>45817</v>
      </c>
      <c r="S3524">
        <v>31</v>
      </c>
      <c r="T3524" t="s">
        <v>1813</v>
      </c>
      <c r="U3524" s="16">
        <v>45823</v>
      </c>
      <c r="V3524" s="16">
        <v>45823</v>
      </c>
      <c r="Y3524" s="16">
        <v>45823</v>
      </c>
      <c r="AB3524" t="s">
        <v>8468</v>
      </c>
    </row>
    <row r="3525" spans="1:28" x14ac:dyDescent="0.35">
      <c r="A3525" t="s">
        <v>1986</v>
      </c>
      <c r="B3525" t="s">
        <v>1987</v>
      </c>
      <c r="C3525" t="s">
        <v>1403</v>
      </c>
      <c r="D3525" t="s">
        <v>18</v>
      </c>
      <c r="E3525" s="16">
        <v>45803</v>
      </c>
      <c r="F3525">
        <v>4001942658</v>
      </c>
      <c r="G3525" t="s">
        <v>1809</v>
      </c>
      <c r="H3525" t="s">
        <v>8472</v>
      </c>
      <c r="I3525" t="s">
        <v>8473</v>
      </c>
      <c r="J3525">
        <v>3109675</v>
      </c>
      <c r="K3525">
        <v>6607899</v>
      </c>
      <c r="M3525">
        <v>2</v>
      </c>
      <c r="N3525">
        <v>307.3</v>
      </c>
      <c r="O3525">
        <v>614.6</v>
      </c>
      <c r="P3525" t="s">
        <v>1811</v>
      </c>
      <c r="Q3525" t="s">
        <v>1812</v>
      </c>
      <c r="R3525" s="16">
        <v>45817</v>
      </c>
      <c r="S3525">
        <v>31</v>
      </c>
      <c r="T3525" t="s">
        <v>1813</v>
      </c>
      <c r="U3525" s="16">
        <v>45823</v>
      </c>
      <c r="V3525" s="16">
        <v>45823</v>
      </c>
      <c r="Y3525" s="16">
        <v>45823</v>
      </c>
      <c r="AB3525" t="s">
        <v>8468</v>
      </c>
    </row>
    <row r="3526" spans="1:28" x14ac:dyDescent="0.35">
      <c r="A3526" t="s">
        <v>1986</v>
      </c>
      <c r="B3526" t="s">
        <v>1987</v>
      </c>
      <c r="C3526" t="s">
        <v>1403</v>
      </c>
      <c r="D3526" t="s">
        <v>18</v>
      </c>
      <c r="E3526" s="16">
        <v>45803</v>
      </c>
      <c r="F3526">
        <v>4001942658</v>
      </c>
      <c r="G3526" t="s">
        <v>1809</v>
      </c>
      <c r="H3526" t="s">
        <v>4915</v>
      </c>
      <c r="I3526" t="s">
        <v>1825</v>
      </c>
      <c r="J3526">
        <v>3109675</v>
      </c>
      <c r="K3526">
        <v>6607899</v>
      </c>
      <c r="M3526">
        <v>12</v>
      </c>
      <c r="N3526">
        <v>20.89</v>
      </c>
      <c r="O3526">
        <v>250.68</v>
      </c>
      <c r="P3526" t="s">
        <v>1811</v>
      </c>
      <c r="Q3526" t="s">
        <v>1812</v>
      </c>
      <c r="R3526" s="16">
        <v>45817</v>
      </c>
      <c r="S3526">
        <v>31</v>
      </c>
      <c r="T3526" t="s">
        <v>1813</v>
      </c>
      <c r="U3526" s="16">
        <v>45823</v>
      </c>
      <c r="V3526" s="16">
        <v>45823</v>
      </c>
      <c r="Y3526" s="16">
        <v>45823</v>
      </c>
      <c r="AB3526" t="s">
        <v>8468</v>
      </c>
    </row>
    <row r="3527" spans="1:28" x14ac:dyDescent="0.35">
      <c r="A3527" t="s">
        <v>1986</v>
      </c>
      <c r="B3527" t="s">
        <v>1987</v>
      </c>
      <c r="C3527" t="s">
        <v>1403</v>
      </c>
      <c r="D3527" t="s">
        <v>18</v>
      </c>
      <c r="E3527" s="16">
        <v>45803</v>
      </c>
      <c r="F3527">
        <v>4001942658</v>
      </c>
      <c r="G3527" t="s">
        <v>1809</v>
      </c>
      <c r="H3527" t="s">
        <v>3013</v>
      </c>
      <c r="I3527" t="s">
        <v>1810</v>
      </c>
      <c r="J3527">
        <v>3109675</v>
      </c>
      <c r="K3527">
        <v>6607899</v>
      </c>
      <c r="M3527">
        <v>12</v>
      </c>
      <c r="N3527">
        <v>7.97</v>
      </c>
      <c r="O3527">
        <v>95.64</v>
      </c>
      <c r="P3527" t="s">
        <v>1811</v>
      </c>
      <c r="Q3527" t="s">
        <v>1812</v>
      </c>
      <c r="R3527" s="16">
        <v>45817</v>
      </c>
      <c r="S3527">
        <v>31</v>
      </c>
      <c r="T3527" t="s">
        <v>1813</v>
      </c>
      <c r="U3527" s="16">
        <v>45823</v>
      </c>
      <c r="V3527" s="16">
        <v>45823</v>
      </c>
      <c r="Y3527" s="16">
        <v>45823</v>
      </c>
      <c r="AB3527" t="s">
        <v>8468</v>
      </c>
    </row>
    <row r="3528" spans="1:28" x14ac:dyDescent="0.35">
      <c r="A3528" t="s">
        <v>1986</v>
      </c>
      <c r="B3528" t="s">
        <v>1987</v>
      </c>
      <c r="C3528" t="s">
        <v>1403</v>
      </c>
      <c r="D3528" t="s">
        <v>18</v>
      </c>
      <c r="E3528" s="16">
        <v>45803</v>
      </c>
      <c r="F3528">
        <v>4001942658</v>
      </c>
      <c r="G3528" t="s">
        <v>1809</v>
      </c>
      <c r="H3528" t="s">
        <v>8474</v>
      </c>
      <c r="I3528" t="s">
        <v>6512</v>
      </c>
      <c r="J3528">
        <v>3109675</v>
      </c>
      <c r="K3528">
        <v>6607899</v>
      </c>
      <c r="M3528">
        <v>12</v>
      </c>
      <c r="N3528">
        <v>179.74</v>
      </c>
      <c r="O3528">
        <v>2156.88</v>
      </c>
      <c r="P3528" t="s">
        <v>1811</v>
      </c>
      <c r="Q3528" t="s">
        <v>1812</v>
      </c>
      <c r="R3528" s="16">
        <v>45817</v>
      </c>
      <c r="S3528">
        <v>31</v>
      </c>
      <c r="T3528" t="s">
        <v>1813</v>
      </c>
      <c r="U3528" s="16">
        <v>45823</v>
      </c>
      <c r="V3528" s="16">
        <v>45823</v>
      </c>
      <c r="Y3528" s="16">
        <v>45823</v>
      </c>
      <c r="AB3528" t="s">
        <v>8468</v>
      </c>
    </row>
    <row r="3529" spans="1:28" x14ac:dyDescent="0.35">
      <c r="A3529" t="s">
        <v>1986</v>
      </c>
      <c r="B3529" t="s">
        <v>1987</v>
      </c>
      <c r="C3529" t="s">
        <v>1403</v>
      </c>
      <c r="D3529" t="s">
        <v>18</v>
      </c>
      <c r="E3529" s="16">
        <v>45803</v>
      </c>
      <c r="F3529">
        <v>4001942658</v>
      </c>
      <c r="G3529" t="s">
        <v>1809</v>
      </c>
      <c r="H3529" t="s">
        <v>8475</v>
      </c>
      <c r="I3529" t="s">
        <v>4595</v>
      </c>
      <c r="J3529">
        <v>3109675</v>
      </c>
      <c r="K3529">
        <v>6607899</v>
      </c>
      <c r="M3529">
        <v>2</v>
      </c>
      <c r="N3529">
        <v>501.95</v>
      </c>
      <c r="O3529">
        <v>1003.9</v>
      </c>
      <c r="P3529" t="s">
        <v>1811</v>
      </c>
      <c r="Q3529" t="s">
        <v>1812</v>
      </c>
      <c r="R3529" s="16">
        <v>45817</v>
      </c>
      <c r="S3529">
        <v>31</v>
      </c>
      <c r="T3529" t="s">
        <v>1813</v>
      </c>
      <c r="U3529" s="16">
        <v>45823</v>
      </c>
      <c r="V3529" s="16">
        <v>45823</v>
      </c>
      <c r="Y3529" s="16">
        <v>45823</v>
      </c>
      <c r="AB3529" t="s">
        <v>8468</v>
      </c>
    </row>
    <row r="3530" spans="1:28" x14ac:dyDescent="0.35">
      <c r="A3530" t="s">
        <v>1986</v>
      </c>
      <c r="B3530" t="s">
        <v>1987</v>
      </c>
      <c r="C3530" t="s">
        <v>1403</v>
      </c>
      <c r="D3530" t="s">
        <v>18</v>
      </c>
      <c r="E3530" s="16">
        <v>45803</v>
      </c>
      <c r="F3530">
        <v>4001942658</v>
      </c>
      <c r="G3530" t="s">
        <v>1809</v>
      </c>
      <c r="H3530" t="s">
        <v>8476</v>
      </c>
      <c r="I3530" t="s">
        <v>1929</v>
      </c>
      <c r="J3530">
        <v>3109675</v>
      </c>
      <c r="K3530">
        <v>6607899</v>
      </c>
      <c r="M3530">
        <v>2</v>
      </c>
      <c r="N3530">
        <v>31.24</v>
      </c>
      <c r="O3530">
        <v>62.48</v>
      </c>
      <c r="P3530" t="s">
        <v>1811</v>
      </c>
      <c r="Q3530" t="s">
        <v>1812</v>
      </c>
      <c r="R3530" s="16">
        <v>45817</v>
      </c>
      <c r="S3530">
        <v>31</v>
      </c>
      <c r="T3530" t="s">
        <v>1813</v>
      </c>
      <c r="U3530" s="16">
        <v>45823</v>
      </c>
      <c r="V3530" s="16">
        <v>45823</v>
      </c>
      <c r="Y3530" s="16">
        <v>45823</v>
      </c>
      <c r="AB3530" t="s">
        <v>8468</v>
      </c>
    </row>
    <row r="3531" spans="1:28" x14ac:dyDescent="0.35">
      <c r="A3531" t="s">
        <v>1986</v>
      </c>
      <c r="B3531" t="s">
        <v>1987</v>
      </c>
      <c r="C3531" t="s">
        <v>1403</v>
      </c>
      <c r="D3531" t="s">
        <v>18</v>
      </c>
      <c r="E3531" s="16">
        <v>45803</v>
      </c>
      <c r="F3531">
        <v>4001942658</v>
      </c>
      <c r="G3531" t="s">
        <v>1809</v>
      </c>
      <c r="H3531" t="s">
        <v>8477</v>
      </c>
      <c r="I3531" t="s">
        <v>8478</v>
      </c>
      <c r="J3531">
        <v>3109675</v>
      </c>
      <c r="K3531">
        <v>6607899</v>
      </c>
      <c r="M3531">
        <v>2</v>
      </c>
      <c r="N3531">
        <v>42.2</v>
      </c>
      <c r="O3531">
        <v>84.4</v>
      </c>
      <c r="P3531" t="s">
        <v>1811</v>
      </c>
      <c r="Q3531" t="s">
        <v>1812</v>
      </c>
      <c r="R3531" s="16">
        <v>45817</v>
      </c>
      <c r="S3531">
        <v>31</v>
      </c>
      <c r="T3531" t="s">
        <v>1813</v>
      </c>
      <c r="U3531" s="16">
        <v>45823</v>
      </c>
      <c r="V3531" s="16">
        <v>45823</v>
      </c>
      <c r="Y3531" s="16">
        <v>45823</v>
      </c>
      <c r="AB3531" t="s">
        <v>8468</v>
      </c>
    </row>
    <row r="3532" spans="1:28" x14ac:dyDescent="0.35">
      <c r="A3532" t="s">
        <v>1986</v>
      </c>
      <c r="B3532" t="s">
        <v>1987</v>
      </c>
      <c r="C3532" t="s">
        <v>1403</v>
      </c>
      <c r="D3532" t="s">
        <v>18</v>
      </c>
      <c r="E3532" s="16">
        <v>45803</v>
      </c>
      <c r="F3532">
        <v>4001942658</v>
      </c>
      <c r="G3532" t="s">
        <v>1809</v>
      </c>
      <c r="H3532" t="s">
        <v>8479</v>
      </c>
      <c r="I3532" t="s">
        <v>8480</v>
      </c>
      <c r="J3532">
        <v>3109675</v>
      </c>
      <c r="K3532">
        <v>6607899</v>
      </c>
      <c r="M3532">
        <v>2</v>
      </c>
      <c r="N3532">
        <v>9.4700000000000006</v>
      </c>
      <c r="O3532">
        <v>18.940000000000001</v>
      </c>
      <c r="P3532" t="s">
        <v>1811</v>
      </c>
      <c r="Q3532" t="s">
        <v>1812</v>
      </c>
      <c r="R3532" s="16">
        <v>45817</v>
      </c>
      <c r="S3532">
        <v>31</v>
      </c>
      <c r="T3532" t="s">
        <v>1813</v>
      </c>
      <c r="U3532" s="16">
        <v>45823</v>
      </c>
      <c r="V3532" s="16">
        <v>45823</v>
      </c>
      <c r="Y3532" s="16">
        <v>45823</v>
      </c>
      <c r="AB3532" t="s">
        <v>8468</v>
      </c>
    </row>
    <row r="3533" spans="1:28" x14ac:dyDescent="0.35">
      <c r="A3533" t="s">
        <v>2508</v>
      </c>
      <c r="B3533" t="s">
        <v>2509</v>
      </c>
      <c r="C3533" t="s">
        <v>115</v>
      </c>
      <c r="D3533" t="s">
        <v>114</v>
      </c>
      <c r="E3533" s="16">
        <v>45803</v>
      </c>
      <c r="F3533">
        <v>4001942824</v>
      </c>
      <c r="G3533" t="s">
        <v>1809</v>
      </c>
      <c r="H3533" t="s">
        <v>2037</v>
      </c>
      <c r="I3533" t="s">
        <v>1825</v>
      </c>
      <c r="J3533">
        <v>3080010</v>
      </c>
      <c r="K3533">
        <v>6586492</v>
      </c>
      <c r="M3533">
        <v>18</v>
      </c>
      <c r="N3533">
        <v>1.34</v>
      </c>
      <c r="O3533">
        <v>24.12</v>
      </c>
      <c r="P3533" t="s">
        <v>1811</v>
      </c>
      <c r="Q3533" t="s">
        <v>1812</v>
      </c>
      <c r="R3533" s="16">
        <v>45834</v>
      </c>
      <c r="S3533">
        <v>15</v>
      </c>
      <c r="T3533" t="s">
        <v>1813</v>
      </c>
      <c r="U3533" s="16">
        <v>45839</v>
      </c>
      <c r="V3533" s="16">
        <v>45839</v>
      </c>
      <c r="Y3533" s="16">
        <v>45839</v>
      </c>
      <c r="AB3533" t="s">
        <v>8481</v>
      </c>
    </row>
    <row r="3534" spans="1:28" x14ac:dyDescent="0.35">
      <c r="A3534" t="s">
        <v>2508</v>
      </c>
      <c r="B3534" t="s">
        <v>2509</v>
      </c>
      <c r="C3534" t="s">
        <v>115</v>
      </c>
      <c r="D3534" t="s">
        <v>114</v>
      </c>
      <c r="E3534" s="16">
        <v>45803</v>
      </c>
      <c r="F3534">
        <v>4001942824</v>
      </c>
      <c r="G3534" t="s">
        <v>1809</v>
      </c>
      <c r="H3534" t="s">
        <v>1890</v>
      </c>
      <c r="I3534" t="s">
        <v>1865</v>
      </c>
      <c r="J3534">
        <v>3080010</v>
      </c>
      <c r="K3534">
        <v>6586492</v>
      </c>
      <c r="M3534">
        <v>18</v>
      </c>
      <c r="N3534">
        <v>0.72</v>
      </c>
      <c r="O3534">
        <v>12.96</v>
      </c>
      <c r="P3534" t="s">
        <v>1811</v>
      </c>
      <c r="Q3534" t="s">
        <v>1812</v>
      </c>
      <c r="R3534" s="16">
        <v>45834</v>
      </c>
      <c r="S3534">
        <v>15</v>
      </c>
      <c r="T3534" t="s">
        <v>1813</v>
      </c>
      <c r="U3534" s="16">
        <v>45839</v>
      </c>
      <c r="V3534" s="16">
        <v>45839</v>
      </c>
      <c r="Y3534" s="16">
        <v>45839</v>
      </c>
      <c r="AB3534" t="s">
        <v>8481</v>
      </c>
    </row>
    <row r="3535" spans="1:28" x14ac:dyDescent="0.35">
      <c r="A3535" t="s">
        <v>2508</v>
      </c>
      <c r="B3535" t="s">
        <v>2509</v>
      </c>
      <c r="C3535" t="s">
        <v>115</v>
      </c>
      <c r="D3535" t="s">
        <v>114</v>
      </c>
      <c r="E3535" s="16">
        <v>45803</v>
      </c>
      <c r="F3535">
        <v>4001942824</v>
      </c>
      <c r="G3535" t="s">
        <v>1809</v>
      </c>
      <c r="H3535" t="s">
        <v>2038</v>
      </c>
      <c r="I3535" t="s">
        <v>1825</v>
      </c>
      <c r="J3535">
        <v>3080010</v>
      </c>
      <c r="K3535">
        <v>6586492</v>
      </c>
      <c r="M3535">
        <v>8</v>
      </c>
      <c r="N3535">
        <v>2.27</v>
      </c>
      <c r="O3535">
        <v>18.16</v>
      </c>
      <c r="P3535" t="s">
        <v>1811</v>
      </c>
      <c r="Q3535" t="s">
        <v>1812</v>
      </c>
      <c r="R3535" s="16">
        <v>45834</v>
      </c>
      <c r="S3535">
        <v>15</v>
      </c>
      <c r="T3535" t="s">
        <v>1813</v>
      </c>
      <c r="U3535" s="16">
        <v>45839</v>
      </c>
      <c r="V3535" s="16">
        <v>45839</v>
      </c>
      <c r="Y3535" s="16">
        <v>45839</v>
      </c>
      <c r="AB3535" t="s">
        <v>8481</v>
      </c>
    </row>
    <row r="3536" spans="1:28" x14ac:dyDescent="0.35">
      <c r="A3536" t="s">
        <v>2508</v>
      </c>
      <c r="B3536" t="s">
        <v>2509</v>
      </c>
      <c r="C3536" t="s">
        <v>115</v>
      </c>
      <c r="D3536" t="s">
        <v>114</v>
      </c>
      <c r="E3536" s="16">
        <v>45803</v>
      </c>
      <c r="F3536">
        <v>4001942824</v>
      </c>
      <c r="G3536" t="s">
        <v>1809</v>
      </c>
      <c r="H3536" t="s">
        <v>2039</v>
      </c>
      <c r="I3536" t="s">
        <v>1822</v>
      </c>
      <c r="J3536">
        <v>3080010</v>
      </c>
      <c r="K3536">
        <v>6586492</v>
      </c>
      <c r="M3536">
        <v>10</v>
      </c>
      <c r="N3536">
        <v>0.52</v>
      </c>
      <c r="O3536">
        <v>5.2</v>
      </c>
      <c r="P3536" t="s">
        <v>1811</v>
      </c>
      <c r="Q3536" t="s">
        <v>1812</v>
      </c>
      <c r="R3536" s="16">
        <v>45834</v>
      </c>
      <c r="S3536">
        <v>15</v>
      </c>
      <c r="T3536" t="s">
        <v>1813</v>
      </c>
      <c r="U3536" s="16">
        <v>45839</v>
      </c>
      <c r="V3536" s="16">
        <v>45839</v>
      </c>
      <c r="Y3536" s="16">
        <v>45839</v>
      </c>
      <c r="AB3536" t="s">
        <v>8481</v>
      </c>
    </row>
    <row r="3537" spans="1:28" x14ac:dyDescent="0.35">
      <c r="A3537" t="s">
        <v>2508</v>
      </c>
      <c r="B3537" t="s">
        <v>2509</v>
      </c>
      <c r="C3537" t="s">
        <v>115</v>
      </c>
      <c r="D3537" t="s">
        <v>114</v>
      </c>
      <c r="E3537" s="16">
        <v>45803</v>
      </c>
      <c r="F3537">
        <v>4001942824</v>
      </c>
      <c r="G3537" t="s">
        <v>1809</v>
      </c>
      <c r="H3537" t="s">
        <v>1985</v>
      </c>
      <c r="I3537" t="s">
        <v>1825</v>
      </c>
      <c r="J3537">
        <v>3080010</v>
      </c>
      <c r="K3537">
        <v>6586492</v>
      </c>
      <c r="M3537">
        <v>2</v>
      </c>
      <c r="N3537">
        <v>2.69</v>
      </c>
      <c r="O3537">
        <v>5.38</v>
      </c>
      <c r="P3537" t="s">
        <v>1811</v>
      </c>
      <c r="Q3537" t="s">
        <v>1812</v>
      </c>
      <c r="R3537" s="16">
        <v>45834</v>
      </c>
      <c r="S3537">
        <v>15</v>
      </c>
      <c r="T3537" t="s">
        <v>1813</v>
      </c>
      <c r="U3537" s="16">
        <v>45839</v>
      </c>
      <c r="V3537" s="16">
        <v>45839</v>
      </c>
      <c r="Y3537" s="16">
        <v>45839</v>
      </c>
      <c r="AB3537" t="s">
        <v>8481</v>
      </c>
    </row>
    <row r="3538" spans="1:28" x14ac:dyDescent="0.35">
      <c r="A3538" t="s">
        <v>2508</v>
      </c>
      <c r="B3538" t="s">
        <v>2509</v>
      </c>
      <c r="C3538" t="s">
        <v>115</v>
      </c>
      <c r="D3538" t="s">
        <v>114</v>
      </c>
      <c r="E3538" s="16">
        <v>45803</v>
      </c>
      <c r="F3538">
        <v>4001942824</v>
      </c>
      <c r="G3538" t="s">
        <v>1809</v>
      </c>
      <c r="H3538" t="s">
        <v>2040</v>
      </c>
      <c r="I3538" t="s">
        <v>1825</v>
      </c>
      <c r="J3538">
        <v>3080010</v>
      </c>
      <c r="K3538">
        <v>6586492</v>
      </c>
      <c r="M3538">
        <v>2</v>
      </c>
      <c r="N3538">
        <v>3.08</v>
      </c>
      <c r="O3538">
        <v>6.16</v>
      </c>
      <c r="P3538" t="s">
        <v>1811</v>
      </c>
      <c r="Q3538" t="s">
        <v>1812</v>
      </c>
      <c r="R3538" s="16">
        <v>45834</v>
      </c>
      <c r="S3538">
        <v>15</v>
      </c>
      <c r="T3538" t="s">
        <v>1813</v>
      </c>
      <c r="U3538" s="16">
        <v>45839</v>
      </c>
      <c r="V3538" s="16">
        <v>45839</v>
      </c>
      <c r="Y3538" s="16">
        <v>45839</v>
      </c>
      <c r="AB3538" t="s">
        <v>8481</v>
      </c>
    </row>
    <row r="3539" spans="1:28" x14ac:dyDescent="0.35">
      <c r="A3539" t="s">
        <v>2508</v>
      </c>
      <c r="B3539" t="s">
        <v>2509</v>
      </c>
      <c r="C3539" t="s">
        <v>115</v>
      </c>
      <c r="D3539" t="s">
        <v>114</v>
      </c>
      <c r="E3539" s="16">
        <v>45803</v>
      </c>
      <c r="F3539">
        <v>4001942824</v>
      </c>
      <c r="G3539" t="s">
        <v>1809</v>
      </c>
      <c r="H3539" t="s">
        <v>2041</v>
      </c>
      <c r="I3539" t="s">
        <v>2042</v>
      </c>
      <c r="J3539">
        <v>3080010</v>
      </c>
      <c r="K3539">
        <v>6586492</v>
      </c>
      <c r="M3539">
        <v>1</v>
      </c>
      <c r="N3539">
        <v>387.99</v>
      </c>
      <c r="O3539">
        <v>387.99</v>
      </c>
      <c r="P3539" t="s">
        <v>1811</v>
      </c>
      <c r="Q3539" t="s">
        <v>1812</v>
      </c>
      <c r="R3539" s="16">
        <v>45834</v>
      </c>
      <c r="S3539">
        <v>15</v>
      </c>
      <c r="T3539" t="s">
        <v>1813</v>
      </c>
      <c r="U3539" s="16">
        <v>45839</v>
      </c>
      <c r="V3539" s="16">
        <v>45839</v>
      </c>
      <c r="Y3539" s="16">
        <v>45839</v>
      </c>
      <c r="AB3539" t="s">
        <v>8481</v>
      </c>
    </row>
    <row r="3540" spans="1:28" x14ac:dyDescent="0.35">
      <c r="A3540" t="s">
        <v>2508</v>
      </c>
      <c r="B3540" t="s">
        <v>2509</v>
      </c>
      <c r="C3540" t="s">
        <v>115</v>
      </c>
      <c r="D3540" t="s">
        <v>114</v>
      </c>
      <c r="E3540" s="16">
        <v>45803</v>
      </c>
      <c r="F3540">
        <v>4001942824</v>
      </c>
      <c r="G3540" t="s">
        <v>1809</v>
      </c>
      <c r="H3540" t="s">
        <v>2043</v>
      </c>
      <c r="I3540" t="s">
        <v>1826</v>
      </c>
      <c r="J3540">
        <v>3080010</v>
      </c>
      <c r="K3540">
        <v>6586492</v>
      </c>
      <c r="M3540">
        <v>5</v>
      </c>
      <c r="N3540">
        <v>13.13</v>
      </c>
      <c r="O3540">
        <v>65.650000000000006</v>
      </c>
      <c r="P3540" t="s">
        <v>1811</v>
      </c>
      <c r="Q3540" t="s">
        <v>1812</v>
      </c>
      <c r="R3540" s="16">
        <v>45834</v>
      </c>
      <c r="S3540">
        <v>15</v>
      </c>
      <c r="T3540" t="s">
        <v>1813</v>
      </c>
      <c r="U3540" s="16">
        <v>45839</v>
      </c>
      <c r="V3540" s="16">
        <v>45839</v>
      </c>
      <c r="Y3540" s="16">
        <v>45839</v>
      </c>
      <c r="AB3540" t="s">
        <v>8481</v>
      </c>
    </row>
    <row r="3541" spans="1:28" x14ac:dyDescent="0.35">
      <c r="A3541" t="s">
        <v>2508</v>
      </c>
      <c r="B3541" t="s">
        <v>2509</v>
      </c>
      <c r="C3541" t="s">
        <v>115</v>
      </c>
      <c r="D3541" t="s">
        <v>114</v>
      </c>
      <c r="E3541" s="16">
        <v>45803</v>
      </c>
      <c r="F3541">
        <v>4001942824</v>
      </c>
      <c r="G3541" t="s">
        <v>1809</v>
      </c>
      <c r="H3541" t="s">
        <v>2044</v>
      </c>
      <c r="I3541" t="s">
        <v>2042</v>
      </c>
      <c r="J3541">
        <v>3080010</v>
      </c>
      <c r="K3541">
        <v>6586492</v>
      </c>
      <c r="M3541">
        <v>1</v>
      </c>
      <c r="N3541">
        <v>345.96</v>
      </c>
      <c r="O3541">
        <v>345.96</v>
      </c>
      <c r="P3541" t="s">
        <v>1811</v>
      </c>
      <c r="Q3541" t="s">
        <v>1812</v>
      </c>
      <c r="R3541" s="16">
        <v>45834</v>
      </c>
      <c r="S3541">
        <v>15</v>
      </c>
      <c r="T3541" t="s">
        <v>1813</v>
      </c>
      <c r="U3541" s="16">
        <v>45839</v>
      </c>
      <c r="V3541" s="16">
        <v>45839</v>
      </c>
      <c r="Y3541" s="16">
        <v>45839</v>
      </c>
      <c r="AB3541" t="s">
        <v>8481</v>
      </c>
    </row>
    <row r="3542" spans="1:28" x14ac:dyDescent="0.35">
      <c r="A3542" t="s">
        <v>2508</v>
      </c>
      <c r="B3542" t="s">
        <v>2509</v>
      </c>
      <c r="C3542" t="s">
        <v>115</v>
      </c>
      <c r="D3542" t="s">
        <v>114</v>
      </c>
      <c r="E3542" s="16">
        <v>45803</v>
      </c>
      <c r="F3542">
        <v>4001942824</v>
      </c>
      <c r="G3542" t="s">
        <v>1809</v>
      </c>
      <c r="H3542" t="s">
        <v>2045</v>
      </c>
      <c r="I3542" t="s">
        <v>2042</v>
      </c>
      <c r="J3542">
        <v>3080010</v>
      </c>
      <c r="K3542">
        <v>6586492</v>
      </c>
      <c r="M3542">
        <v>1</v>
      </c>
      <c r="N3542">
        <v>304.77999999999997</v>
      </c>
      <c r="O3542">
        <v>304.77999999999997</v>
      </c>
      <c r="P3542" t="s">
        <v>1811</v>
      </c>
      <c r="Q3542" t="s">
        <v>1812</v>
      </c>
      <c r="R3542" s="16">
        <v>45834</v>
      </c>
      <c r="S3542">
        <v>15</v>
      </c>
      <c r="T3542" t="s">
        <v>1813</v>
      </c>
      <c r="U3542" s="16">
        <v>45839</v>
      </c>
      <c r="V3542" s="16">
        <v>45839</v>
      </c>
      <c r="Y3542" s="16">
        <v>45839</v>
      </c>
      <c r="AB3542" t="s">
        <v>8481</v>
      </c>
    </row>
    <row r="3543" spans="1:28" x14ac:dyDescent="0.35">
      <c r="A3543" t="s">
        <v>2508</v>
      </c>
      <c r="B3543" t="s">
        <v>2509</v>
      </c>
      <c r="C3543" t="s">
        <v>115</v>
      </c>
      <c r="D3543" t="s">
        <v>114</v>
      </c>
      <c r="E3543" s="16">
        <v>45803</v>
      </c>
      <c r="F3543">
        <v>4001942824</v>
      </c>
      <c r="G3543" t="s">
        <v>1809</v>
      </c>
      <c r="H3543" t="s">
        <v>2046</v>
      </c>
      <c r="I3543" t="s">
        <v>2042</v>
      </c>
      <c r="J3543">
        <v>3080010</v>
      </c>
      <c r="K3543">
        <v>6586492</v>
      </c>
      <c r="M3543">
        <v>1</v>
      </c>
      <c r="N3543">
        <v>290.58999999999997</v>
      </c>
      <c r="O3543">
        <v>290.58999999999997</v>
      </c>
      <c r="P3543" t="s">
        <v>1811</v>
      </c>
      <c r="Q3543" t="s">
        <v>1812</v>
      </c>
      <c r="R3543" s="16">
        <v>45834</v>
      </c>
      <c r="S3543">
        <v>15</v>
      </c>
      <c r="T3543" t="s">
        <v>1813</v>
      </c>
      <c r="U3543" s="16">
        <v>45839</v>
      </c>
      <c r="V3543" s="16">
        <v>45839</v>
      </c>
      <c r="Y3543" s="16">
        <v>45839</v>
      </c>
      <c r="AB3543" t="s">
        <v>8481</v>
      </c>
    </row>
    <row r="3544" spans="1:28" x14ac:dyDescent="0.35">
      <c r="A3544" t="s">
        <v>2960</v>
      </c>
      <c r="B3544" t="s">
        <v>3027</v>
      </c>
      <c r="C3544" t="s">
        <v>115</v>
      </c>
      <c r="D3544" t="s">
        <v>114</v>
      </c>
      <c r="E3544" s="16">
        <v>45806</v>
      </c>
      <c r="F3544">
        <v>4001946292</v>
      </c>
      <c r="G3544" t="s">
        <v>1927</v>
      </c>
      <c r="H3544" t="s">
        <v>8482</v>
      </c>
      <c r="I3544" t="s">
        <v>8483</v>
      </c>
      <c r="J3544">
        <v>3110648</v>
      </c>
      <c r="K3544">
        <v>6608661</v>
      </c>
      <c r="M3544">
        <v>1</v>
      </c>
      <c r="N3544">
        <v>5499.2</v>
      </c>
      <c r="O3544">
        <v>5499.2</v>
      </c>
      <c r="P3544" t="s">
        <v>1811</v>
      </c>
      <c r="Q3544" t="s">
        <v>1812</v>
      </c>
      <c r="R3544" s="16">
        <v>45834</v>
      </c>
      <c r="S3544">
        <v>16</v>
      </c>
      <c r="T3544" t="s">
        <v>1813</v>
      </c>
      <c r="U3544" s="16">
        <v>45838</v>
      </c>
      <c r="V3544" s="16">
        <v>45838</v>
      </c>
      <c r="Y3544" s="16">
        <v>45838</v>
      </c>
      <c r="AB3544" t="s">
        <v>5602</v>
      </c>
    </row>
    <row r="3545" spans="1:28" x14ac:dyDescent="0.35">
      <c r="A3545" t="s">
        <v>2960</v>
      </c>
      <c r="B3545" t="s">
        <v>3027</v>
      </c>
      <c r="C3545" t="s">
        <v>115</v>
      </c>
      <c r="D3545" t="s">
        <v>114</v>
      </c>
      <c r="E3545" s="16">
        <v>45806</v>
      </c>
      <c r="F3545">
        <v>4001946292</v>
      </c>
      <c r="G3545" t="s">
        <v>1927</v>
      </c>
      <c r="H3545" t="s">
        <v>2624</v>
      </c>
      <c r="I3545" t="s">
        <v>1825</v>
      </c>
      <c r="J3545">
        <v>3110648</v>
      </c>
      <c r="K3545">
        <v>6608661</v>
      </c>
      <c r="M3545">
        <v>4</v>
      </c>
      <c r="N3545">
        <v>0.93</v>
      </c>
      <c r="O3545">
        <v>3.72</v>
      </c>
      <c r="P3545" t="s">
        <v>1811</v>
      </c>
      <c r="Q3545" t="s">
        <v>1812</v>
      </c>
      <c r="R3545" s="16">
        <v>45834</v>
      </c>
      <c r="S3545">
        <v>16</v>
      </c>
      <c r="T3545" t="s">
        <v>1813</v>
      </c>
      <c r="U3545" s="16">
        <v>45838</v>
      </c>
      <c r="V3545" s="16">
        <v>45838</v>
      </c>
      <c r="Y3545" s="16">
        <v>45838</v>
      </c>
      <c r="AB3545" t="s">
        <v>5602</v>
      </c>
    </row>
    <row r="3546" spans="1:28" x14ac:dyDescent="0.35">
      <c r="A3546" t="s">
        <v>2960</v>
      </c>
      <c r="B3546" t="s">
        <v>3027</v>
      </c>
      <c r="C3546" t="s">
        <v>115</v>
      </c>
      <c r="D3546" t="s">
        <v>114</v>
      </c>
      <c r="E3546" s="16">
        <v>45806</v>
      </c>
      <c r="F3546">
        <v>4001946292</v>
      </c>
      <c r="G3546" t="s">
        <v>1927</v>
      </c>
      <c r="H3546" t="s">
        <v>2625</v>
      </c>
      <c r="I3546" t="s">
        <v>1822</v>
      </c>
      <c r="J3546">
        <v>3110648</v>
      </c>
      <c r="K3546">
        <v>6608661</v>
      </c>
      <c r="M3546">
        <v>4</v>
      </c>
      <c r="N3546">
        <v>0.82</v>
      </c>
      <c r="O3546">
        <v>3.28</v>
      </c>
      <c r="P3546" t="s">
        <v>1811</v>
      </c>
      <c r="Q3546" t="s">
        <v>1812</v>
      </c>
      <c r="R3546" s="16">
        <v>45834</v>
      </c>
      <c r="S3546">
        <v>16</v>
      </c>
      <c r="T3546" t="s">
        <v>1813</v>
      </c>
      <c r="U3546" s="16">
        <v>45838</v>
      </c>
      <c r="V3546" s="16">
        <v>45838</v>
      </c>
      <c r="Y3546" s="16">
        <v>45838</v>
      </c>
      <c r="AB3546" t="s">
        <v>5602</v>
      </c>
    </row>
    <row r="3547" spans="1:28" x14ac:dyDescent="0.35">
      <c r="A3547" t="s">
        <v>2204</v>
      </c>
      <c r="B3547" t="s">
        <v>2205</v>
      </c>
      <c r="C3547" t="s">
        <v>115</v>
      </c>
      <c r="D3547" t="s">
        <v>114</v>
      </c>
      <c r="E3547" s="16">
        <v>45806</v>
      </c>
      <c r="F3547">
        <v>4001946426</v>
      </c>
      <c r="G3547" t="s">
        <v>1809</v>
      </c>
      <c r="H3547" t="s">
        <v>3079</v>
      </c>
      <c r="I3547" t="s">
        <v>2215</v>
      </c>
      <c r="J3547">
        <v>3058522</v>
      </c>
      <c r="K3547">
        <v>6570935</v>
      </c>
      <c r="M3547">
        <v>1</v>
      </c>
      <c r="N3547">
        <v>391.86</v>
      </c>
      <c r="O3547">
        <v>391.86</v>
      </c>
      <c r="P3547" t="s">
        <v>1811</v>
      </c>
      <c r="Q3547" t="s">
        <v>1812</v>
      </c>
      <c r="R3547" s="16">
        <v>45820</v>
      </c>
      <c r="S3547">
        <v>33</v>
      </c>
      <c r="T3547" t="s">
        <v>1813</v>
      </c>
      <c r="U3547" s="16">
        <v>45824</v>
      </c>
      <c r="V3547" s="16">
        <v>45821</v>
      </c>
      <c r="Y3547" s="16">
        <v>45821</v>
      </c>
      <c r="AB3547" t="s">
        <v>8484</v>
      </c>
    </row>
    <row r="3548" spans="1:28" x14ac:dyDescent="0.35">
      <c r="A3548" t="s">
        <v>2204</v>
      </c>
      <c r="B3548" t="s">
        <v>2205</v>
      </c>
      <c r="C3548" t="s">
        <v>115</v>
      </c>
      <c r="D3548" t="s">
        <v>114</v>
      </c>
      <c r="E3548" s="16">
        <v>45807</v>
      </c>
      <c r="F3548">
        <v>4001948215</v>
      </c>
      <c r="G3548" t="s">
        <v>1809</v>
      </c>
      <c r="H3548" t="s">
        <v>3068</v>
      </c>
      <c r="I3548" t="s">
        <v>2121</v>
      </c>
      <c r="J3548">
        <v>3058522</v>
      </c>
      <c r="K3548">
        <v>6570935</v>
      </c>
      <c r="M3548">
        <v>2</v>
      </c>
      <c r="N3548">
        <v>8.77</v>
      </c>
      <c r="O3548">
        <v>17.54</v>
      </c>
      <c r="P3548" t="s">
        <v>1811</v>
      </c>
      <c r="Q3548" t="s">
        <v>1812</v>
      </c>
      <c r="R3548" s="16">
        <v>45808</v>
      </c>
      <c r="S3548">
        <v>14</v>
      </c>
      <c r="T3548" t="s">
        <v>1813</v>
      </c>
      <c r="U3548" s="16">
        <v>45824</v>
      </c>
      <c r="V3548" s="16">
        <v>45840</v>
      </c>
      <c r="Y3548" s="16">
        <v>45840</v>
      </c>
      <c r="AB3548" t="s">
        <v>8484</v>
      </c>
    </row>
    <row r="3549" spans="1:28" x14ac:dyDescent="0.35">
      <c r="A3549" t="s">
        <v>2204</v>
      </c>
      <c r="B3549" t="s">
        <v>2205</v>
      </c>
      <c r="C3549" t="s">
        <v>115</v>
      </c>
      <c r="D3549" t="s">
        <v>114</v>
      </c>
      <c r="E3549" s="16">
        <v>45807</v>
      </c>
      <c r="F3549">
        <v>4001948215</v>
      </c>
      <c r="G3549" t="s">
        <v>1809</v>
      </c>
      <c r="H3549" t="s">
        <v>3070</v>
      </c>
      <c r="I3549" t="s">
        <v>1857</v>
      </c>
      <c r="J3549">
        <v>3058522</v>
      </c>
      <c r="K3549">
        <v>6570935</v>
      </c>
      <c r="M3549">
        <v>8</v>
      </c>
      <c r="N3549">
        <v>73.19</v>
      </c>
      <c r="O3549">
        <v>585.52</v>
      </c>
      <c r="P3549" t="s">
        <v>1811</v>
      </c>
      <c r="Q3549" t="s">
        <v>1812</v>
      </c>
      <c r="R3549" s="16">
        <v>45808</v>
      </c>
      <c r="S3549">
        <v>14</v>
      </c>
      <c r="T3549" t="s">
        <v>1813</v>
      </c>
      <c r="U3549" s="16">
        <v>45824</v>
      </c>
      <c r="V3549" s="16">
        <v>45840</v>
      </c>
      <c r="Y3549" s="16">
        <v>45840</v>
      </c>
      <c r="AB3549" t="s">
        <v>8484</v>
      </c>
    </row>
    <row r="3550" spans="1:28" x14ac:dyDescent="0.35">
      <c r="A3550" t="s">
        <v>2204</v>
      </c>
      <c r="B3550" t="s">
        <v>2205</v>
      </c>
      <c r="C3550" t="s">
        <v>115</v>
      </c>
      <c r="D3550" t="s">
        <v>114</v>
      </c>
      <c r="E3550" s="16">
        <v>45807</v>
      </c>
      <c r="F3550">
        <v>4001948215</v>
      </c>
      <c r="G3550" t="s">
        <v>1809</v>
      </c>
      <c r="H3550" t="s">
        <v>3071</v>
      </c>
      <c r="I3550" t="s">
        <v>1822</v>
      </c>
      <c r="J3550">
        <v>3058522</v>
      </c>
      <c r="K3550">
        <v>6570935</v>
      </c>
      <c r="M3550">
        <v>6</v>
      </c>
      <c r="N3550">
        <v>8.19</v>
      </c>
      <c r="O3550">
        <v>49.14</v>
      </c>
      <c r="P3550" t="s">
        <v>1811</v>
      </c>
      <c r="Q3550" t="s">
        <v>1812</v>
      </c>
      <c r="R3550" s="16">
        <v>45808</v>
      </c>
      <c r="S3550">
        <v>14</v>
      </c>
      <c r="T3550" t="s">
        <v>1813</v>
      </c>
      <c r="U3550" s="16">
        <v>45824</v>
      </c>
      <c r="V3550" s="16">
        <v>45840</v>
      </c>
      <c r="Y3550" s="16">
        <v>45840</v>
      </c>
      <c r="AB3550" t="s">
        <v>8484</v>
      </c>
    </row>
    <row r="3551" spans="1:28" x14ac:dyDescent="0.35">
      <c r="A3551" t="s">
        <v>2204</v>
      </c>
      <c r="B3551" t="s">
        <v>2205</v>
      </c>
      <c r="C3551" t="s">
        <v>115</v>
      </c>
      <c r="D3551" t="s">
        <v>114</v>
      </c>
      <c r="E3551" s="16">
        <v>45807</v>
      </c>
      <c r="F3551">
        <v>4001948215</v>
      </c>
      <c r="G3551" t="s">
        <v>1809</v>
      </c>
      <c r="H3551" t="s">
        <v>3072</v>
      </c>
      <c r="I3551" t="s">
        <v>1865</v>
      </c>
      <c r="J3551">
        <v>3058522</v>
      </c>
      <c r="K3551">
        <v>6570935</v>
      </c>
      <c r="M3551">
        <v>4</v>
      </c>
      <c r="N3551">
        <v>8.2799999999999994</v>
      </c>
      <c r="O3551">
        <v>33.119999999999997</v>
      </c>
      <c r="P3551" t="s">
        <v>1811</v>
      </c>
      <c r="Q3551" t="s">
        <v>1812</v>
      </c>
      <c r="R3551" s="16">
        <v>45808</v>
      </c>
      <c r="S3551">
        <v>14</v>
      </c>
      <c r="T3551" t="s">
        <v>1813</v>
      </c>
      <c r="U3551" s="16">
        <v>45824</v>
      </c>
      <c r="V3551" s="16">
        <v>45840</v>
      </c>
      <c r="Y3551" s="16">
        <v>45840</v>
      </c>
      <c r="AB3551" t="s">
        <v>8484</v>
      </c>
    </row>
    <row r="3552" spans="1:28" x14ac:dyDescent="0.35">
      <c r="A3552" t="s">
        <v>2204</v>
      </c>
      <c r="B3552" t="s">
        <v>2205</v>
      </c>
      <c r="C3552" t="s">
        <v>115</v>
      </c>
      <c r="D3552" t="s">
        <v>114</v>
      </c>
      <c r="E3552" s="16">
        <v>45807</v>
      </c>
      <c r="F3552">
        <v>4001948215</v>
      </c>
      <c r="G3552" t="s">
        <v>1809</v>
      </c>
      <c r="H3552" t="s">
        <v>3073</v>
      </c>
      <c r="I3552" t="s">
        <v>2055</v>
      </c>
      <c r="J3552">
        <v>3058522</v>
      </c>
      <c r="K3552">
        <v>6570935</v>
      </c>
      <c r="M3552">
        <v>4</v>
      </c>
      <c r="N3552">
        <v>36.21</v>
      </c>
      <c r="O3552">
        <v>144.84</v>
      </c>
      <c r="P3552" t="s">
        <v>1811</v>
      </c>
      <c r="Q3552" t="s">
        <v>1812</v>
      </c>
      <c r="R3552" s="16">
        <v>45808</v>
      </c>
      <c r="S3552">
        <v>14</v>
      </c>
      <c r="T3552" t="s">
        <v>1813</v>
      </c>
      <c r="U3552" s="16">
        <v>45824</v>
      </c>
      <c r="V3552" s="16">
        <v>45840</v>
      </c>
      <c r="Y3552" s="16">
        <v>45840</v>
      </c>
      <c r="AB3552" t="s">
        <v>8484</v>
      </c>
    </row>
    <row r="3553" spans="1:28" x14ac:dyDescent="0.35">
      <c r="A3553" t="s">
        <v>2204</v>
      </c>
      <c r="B3553" t="s">
        <v>2205</v>
      </c>
      <c r="C3553" t="s">
        <v>115</v>
      </c>
      <c r="D3553" t="s">
        <v>114</v>
      </c>
      <c r="E3553" s="16">
        <v>45807</v>
      </c>
      <c r="F3553">
        <v>4001948215</v>
      </c>
      <c r="G3553" t="s">
        <v>1809</v>
      </c>
      <c r="H3553" t="s">
        <v>1962</v>
      </c>
      <c r="I3553" t="s">
        <v>1831</v>
      </c>
      <c r="J3553">
        <v>3058522</v>
      </c>
      <c r="K3553">
        <v>6570935</v>
      </c>
      <c r="M3553">
        <v>2</v>
      </c>
      <c r="N3553">
        <v>6.18</v>
      </c>
      <c r="O3553">
        <v>12.36</v>
      </c>
      <c r="P3553" t="s">
        <v>1811</v>
      </c>
      <c r="Q3553" t="s">
        <v>1812</v>
      </c>
      <c r="R3553" s="16">
        <v>45808</v>
      </c>
      <c r="S3553">
        <v>14</v>
      </c>
      <c r="T3553" t="s">
        <v>1813</v>
      </c>
      <c r="U3553" s="16">
        <v>45824</v>
      </c>
      <c r="V3553" s="16">
        <v>45840</v>
      </c>
      <c r="Y3553" s="16">
        <v>45840</v>
      </c>
      <c r="AB3553" t="s">
        <v>8484</v>
      </c>
    </row>
    <row r="3554" spans="1:28" x14ac:dyDescent="0.35">
      <c r="A3554" t="s">
        <v>2204</v>
      </c>
      <c r="B3554" t="s">
        <v>2205</v>
      </c>
      <c r="C3554" t="s">
        <v>115</v>
      </c>
      <c r="D3554" t="s">
        <v>114</v>
      </c>
      <c r="E3554" s="16">
        <v>45807</v>
      </c>
      <c r="F3554">
        <v>4001948215</v>
      </c>
      <c r="G3554" t="s">
        <v>1809</v>
      </c>
      <c r="H3554" t="s">
        <v>2657</v>
      </c>
      <c r="I3554" t="s">
        <v>2159</v>
      </c>
      <c r="J3554">
        <v>3058522</v>
      </c>
      <c r="K3554">
        <v>6570935</v>
      </c>
      <c r="M3554">
        <v>8</v>
      </c>
      <c r="N3554">
        <v>0.86</v>
      </c>
      <c r="O3554">
        <v>6.88</v>
      </c>
      <c r="P3554" t="s">
        <v>1811</v>
      </c>
      <c r="Q3554" t="s">
        <v>1812</v>
      </c>
      <c r="R3554" s="16">
        <v>45808</v>
      </c>
      <c r="S3554">
        <v>14</v>
      </c>
      <c r="T3554" t="s">
        <v>1813</v>
      </c>
      <c r="U3554" s="16">
        <v>45824</v>
      </c>
      <c r="V3554" s="16">
        <v>45840</v>
      </c>
      <c r="Y3554" s="16">
        <v>45840</v>
      </c>
      <c r="AB3554" t="s">
        <v>8484</v>
      </c>
    </row>
    <row r="3555" spans="1:28" x14ac:dyDescent="0.35">
      <c r="A3555" t="s">
        <v>2204</v>
      </c>
      <c r="B3555" t="s">
        <v>2205</v>
      </c>
      <c r="C3555" t="s">
        <v>115</v>
      </c>
      <c r="D3555" t="s">
        <v>114</v>
      </c>
      <c r="E3555" s="16">
        <v>45807</v>
      </c>
      <c r="F3555">
        <v>4001948215</v>
      </c>
      <c r="G3555" t="s">
        <v>1809</v>
      </c>
      <c r="H3555" t="s">
        <v>5253</v>
      </c>
      <c r="I3555" t="s">
        <v>3991</v>
      </c>
      <c r="J3555">
        <v>3058522</v>
      </c>
      <c r="K3555">
        <v>6570935</v>
      </c>
      <c r="M3555">
        <v>1</v>
      </c>
      <c r="N3555">
        <v>15.73</v>
      </c>
      <c r="O3555">
        <v>15.73</v>
      </c>
      <c r="P3555" t="s">
        <v>1811</v>
      </c>
      <c r="Q3555" t="s">
        <v>1812</v>
      </c>
      <c r="R3555" s="16">
        <v>45808</v>
      </c>
      <c r="S3555">
        <v>14</v>
      </c>
      <c r="T3555" t="s">
        <v>1813</v>
      </c>
      <c r="U3555" s="16">
        <v>45824</v>
      </c>
      <c r="V3555" s="16">
        <v>45840</v>
      </c>
      <c r="Y3555" s="16">
        <v>45840</v>
      </c>
      <c r="AB3555" t="s">
        <v>8484</v>
      </c>
    </row>
    <row r="3556" spans="1:28" x14ac:dyDescent="0.35">
      <c r="A3556" t="s">
        <v>2204</v>
      </c>
      <c r="B3556" t="s">
        <v>2205</v>
      </c>
      <c r="C3556" t="s">
        <v>115</v>
      </c>
      <c r="D3556" t="s">
        <v>114</v>
      </c>
      <c r="E3556" s="16">
        <v>45807</v>
      </c>
      <c r="F3556">
        <v>4001948215</v>
      </c>
      <c r="G3556" t="s">
        <v>1809</v>
      </c>
      <c r="H3556" t="s">
        <v>5254</v>
      </c>
      <c r="I3556" t="s">
        <v>1828</v>
      </c>
      <c r="J3556">
        <v>3058522</v>
      </c>
      <c r="K3556">
        <v>6570935</v>
      </c>
      <c r="M3556">
        <v>1</v>
      </c>
      <c r="N3556">
        <v>761.06</v>
      </c>
      <c r="O3556">
        <v>761.06</v>
      </c>
      <c r="P3556" t="s">
        <v>1811</v>
      </c>
      <c r="Q3556" t="s">
        <v>1812</v>
      </c>
      <c r="R3556" s="16">
        <v>45808</v>
      </c>
      <c r="S3556">
        <v>14</v>
      </c>
      <c r="T3556" t="s">
        <v>1813</v>
      </c>
      <c r="U3556" s="16">
        <v>45824</v>
      </c>
      <c r="V3556" s="16">
        <v>45840</v>
      </c>
      <c r="Y3556" s="16">
        <v>45840</v>
      </c>
      <c r="AB3556" t="s">
        <v>8484</v>
      </c>
    </row>
    <row r="3557" spans="1:28" x14ac:dyDescent="0.35">
      <c r="A3557" t="s">
        <v>2204</v>
      </c>
      <c r="B3557" t="s">
        <v>2205</v>
      </c>
      <c r="C3557" t="s">
        <v>115</v>
      </c>
      <c r="D3557" t="s">
        <v>114</v>
      </c>
      <c r="E3557" s="16">
        <v>45807</v>
      </c>
      <c r="F3557">
        <v>4001948215</v>
      </c>
      <c r="G3557" t="s">
        <v>1809</v>
      </c>
      <c r="H3557" t="s">
        <v>3077</v>
      </c>
      <c r="I3557" t="s">
        <v>1949</v>
      </c>
      <c r="J3557">
        <v>3058522</v>
      </c>
      <c r="K3557">
        <v>6570935</v>
      </c>
      <c r="M3557">
        <v>10</v>
      </c>
      <c r="N3557">
        <v>23.91</v>
      </c>
      <c r="O3557">
        <v>239.1</v>
      </c>
      <c r="P3557" t="s">
        <v>1811</v>
      </c>
      <c r="Q3557" t="s">
        <v>1812</v>
      </c>
      <c r="R3557" s="16">
        <v>45808</v>
      </c>
      <c r="S3557">
        <v>14</v>
      </c>
      <c r="T3557" t="s">
        <v>1813</v>
      </c>
      <c r="U3557" s="16">
        <v>45824</v>
      </c>
      <c r="V3557" s="16">
        <v>45840</v>
      </c>
      <c r="Y3557" s="16">
        <v>45840</v>
      </c>
      <c r="AB3557" t="s">
        <v>8484</v>
      </c>
    </row>
    <row r="3558" spans="1:28" x14ac:dyDescent="0.35">
      <c r="A3558" t="s">
        <v>2204</v>
      </c>
      <c r="B3558" t="s">
        <v>2205</v>
      </c>
      <c r="C3558" t="s">
        <v>115</v>
      </c>
      <c r="D3558" t="s">
        <v>114</v>
      </c>
      <c r="E3558" s="16">
        <v>45807</v>
      </c>
      <c r="F3558">
        <v>4001948215</v>
      </c>
      <c r="G3558" t="s">
        <v>1809</v>
      </c>
      <c r="H3558" t="s">
        <v>3078</v>
      </c>
      <c r="I3558" t="s">
        <v>1949</v>
      </c>
      <c r="J3558">
        <v>3058522</v>
      </c>
      <c r="K3558">
        <v>6570935</v>
      </c>
      <c r="M3558">
        <v>6</v>
      </c>
      <c r="N3558">
        <v>16.170000000000002</v>
      </c>
      <c r="O3558">
        <v>97.02</v>
      </c>
      <c r="P3558" t="s">
        <v>1811</v>
      </c>
      <c r="Q3558" t="s">
        <v>1812</v>
      </c>
      <c r="R3558" s="16">
        <v>45808</v>
      </c>
      <c r="S3558">
        <v>14</v>
      </c>
      <c r="T3558" t="s">
        <v>1813</v>
      </c>
      <c r="U3558" s="16">
        <v>45824</v>
      </c>
      <c r="V3558" s="16">
        <v>45840</v>
      </c>
      <c r="Y3558" s="16">
        <v>45840</v>
      </c>
      <c r="AB3558" t="s">
        <v>8484</v>
      </c>
    </row>
    <row r="3559" spans="1:28" x14ac:dyDescent="0.35">
      <c r="A3559" t="s">
        <v>2204</v>
      </c>
      <c r="B3559" t="s">
        <v>2205</v>
      </c>
      <c r="C3559" t="s">
        <v>115</v>
      </c>
      <c r="D3559" t="s">
        <v>114</v>
      </c>
      <c r="E3559" s="16">
        <v>45807</v>
      </c>
      <c r="F3559">
        <v>4001948215</v>
      </c>
      <c r="G3559" t="s">
        <v>1809</v>
      </c>
      <c r="H3559" t="s">
        <v>3082</v>
      </c>
      <c r="I3559" t="s">
        <v>1810</v>
      </c>
      <c r="J3559">
        <v>3058522</v>
      </c>
      <c r="K3559">
        <v>6570935</v>
      </c>
      <c r="M3559">
        <v>6</v>
      </c>
      <c r="N3559">
        <v>12.61</v>
      </c>
      <c r="O3559">
        <v>75.66</v>
      </c>
      <c r="P3559" t="s">
        <v>1811</v>
      </c>
      <c r="Q3559" t="s">
        <v>1812</v>
      </c>
      <c r="R3559" s="16">
        <v>45808</v>
      </c>
      <c r="S3559">
        <v>14</v>
      </c>
      <c r="T3559" t="s">
        <v>1813</v>
      </c>
      <c r="U3559" s="16">
        <v>45824</v>
      </c>
      <c r="V3559" s="16">
        <v>45840</v>
      </c>
      <c r="Y3559" s="16">
        <v>45840</v>
      </c>
      <c r="AB3559" t="s">
        <v>8484</v>
      </c>
    </row>
    <row r="3560" spans="1:28" x14ac:dyDescent="0.35">
      <c r="A3560" t="s">
        <v>2204</v>
      </c>
      <c r="B3560" t="s">
        <v>2205</v>
      </c>
      <c r="C3560" t="s">
        <v>115</v>
      </c>
      <c r="D3560" t="s">
        <v>114</v>
      </c>
      <c r="E3560" s="16">
        <v>45807</v>
      </c>
      <c r="F3560">
        <v>4001948215</v>
      </c>
      <c r="G3560" t="s">
        <v>1809</v>
      </c>
      <c r="H3560" t="s">
        <v>2174</v>
      </c>
      <c r="I3560" t="s">
        <v>2175</v>
      </c>
      <c r="J3560">
        <v>3058522</v>
      </c>
      <c r="K3560">
        <v>6570935</v>
      </c>
      <c r="M3560">
        <v>2</v>
      </c>
      <c r="N3560">
        <v>8.99</v>
      </c>
      <c r="O3560">
        <v>17.98</v>
      </c>
      <c r="P3560" t="s">
        <v>1811</v>
      </c>
      <c r="Q3560" t="s">
        <v>1812</v>
      </c>
      <c r="R3560" s="16">
        <v>45808</v>
      </c>
      <c r="S3560">
        <v>14</v>
      </c>
      <c r="T3560" t="s">
        <v>1813</v>
      </c>
      <c r="U3560" s="16">
        <v>45824</v>
      </c>
      <c r="V3560" s="16">
        <v>45840</v>
      </c>
      <c r="Y3560" s="16">
        <v>45840</v>
      </c>
      <c r="AB3560" t="s">
        <v>8484</v>
      </c>
    </row>
    <row r="3561" spans="1:28" x14ac:dyDescent="0.35">
      <c r="A3561" t="s">
        <v>2204</v>
      </c>
      <c r="B3561" t="s">
        <v>2205</v>
      </c>
      <c r="C3561" t="s">
        <v>115</v>
      </c>
      <c r="D3561" t="s">
        <v>114</v>
      </c>
      <c r="E3561" s="16">
        <v>45807</v>
      </c>
      <c r="F3561">
        <v>4001948215</v>
      </c>
      <c r="G3561" t="s">
        <v>1809</v>
      </c>
      <c r="H3561" t="s">
        <v>3083</v>
      </c>
      <c r="I3561" t="s">
        <v>1825</v>
      </c>
      <c r="J3561">
        <v>3058522</v>
      </c>
      <c r="K3561">
        <v>6570935</v>
      </c>
      <c r="M3561">
        <v>10</v>
      </c>
      <c r="N3561">
        <v>23.9</v>
      </c>
      <c r="O3561">
        <v>239</v>
      </c>
      <c r="P3561" t="s">
        <v>1811</v>
      </c>
      <c r="Q3561" t="s">
        <v>1812</v>
      </c>
      <c r="R3561" s="16">
        <v>45808</v>
      </c>
      <c r="S3561">
        <v>14</v>
      </c>
      <c r="T3561" t="s">
        <v>1813</v>
      </c>
      <c r="U3561" s="16">
        <v>45824</v>
      </c>
      <c r="V3561" s="16">
        <v>45840</v>
      </c>
      <c r="Y3561" s="16">
        <v>45840</v>
      </c>
      <c r="AB3561" t="s">
        <v>8484</v>
      </c>
    </row>
    <row r="3562" spans="1:28" x14ac:dyDescent="0.35">
      <c r="A3562" t="s">
        <v>2204</v>
      </c>
      <c r="B3562" t="s">
        <v>2205</v>
      </c>
      <c r="C3562" t="s">
        <v>115</v>
      </c>
      <c r="D3562" t="s">
        <v>114</v>
      </c>
      <c r="E3562" s="16">
        <v>45807</v>
      </c>
      <c r="F3562">
        <v>4001948215</v>
      </c>
      <c r="G3562" t="s">
        <v>1809</v>
      </c>
      <c r="H3562" t="s">
        <v>3084</v>
      </c>
      <c r="I3562" t="s">
        <v>1825</v>
      </c>
      <c r="J3562">
        <v>3058522</v>
      </c>
      <c r="K3562">
        <v>6570935</v>
      </c>
      <c r="M3562">
        <v>4</v>
      </c>
      <c r="N3562">
        <v>15.78</v>
      </c>
      <c r="O3562">
        <v>63.12</v>
      </c>
      <c r="P3562" t="s">
        <v>1811</v>
      </c>
      <c r="Q3562" t="s">
        <v>1812</v>
      </c>
      <c r="R3562" s="16">
        <v>45808</v>
      </c>
      <c r="S3562">
        <v>14</v>
      </c>
      <c r="T3562" t="s">
        <v>1813</v>
      </c>
      <c r="U3562" s="16">
        <v>45824</v>
      </c>
      <c r="V3562" s="16">
        <v>45840</v>
      </c>
      <c r="Y3562" s="16">
        <v>45840</v>
      </c>
      <c r="AB3562" t="s">
        <v>8484</v>
      </c>
    </row>
    <row r="3563" spans="1:28" x14ac:dyDescent="0.35">
      <c r="A3563" t="s">
        <v>2204</v>
      </c>
      <c r="B3563" t="s">
        <v>2205</v>
      </c>
      <c r="C3563" t="s">
        <v>115</v>
      </c>
      <c r="D3563" t="s">
        <v>114</v>
      </c>
      <c r="E3563" s="16">
        <v>45807</v>
      </c>
      <c r="F3563">
        <v>4001948215</v>
      </c>
      <c r="G3563" t="s">
        <v>1809</v>
      </c>
      <c r="H3563" t="s">
        <v>3085</v>
      </c>
      <c r="I3563" t="s">
        <v>1825</v>
      </c>
      <c r="J3563">
        <v>3058522</v>
      </c>
      <c r="K3563">
        <v>6570935</v>
      </c>
      <c r="M3563">
        <v>8</v>
      </c>
      <c r="N3563">
        <v>5.73</v>
      </c>
      <c r="O3563">
        <v>45.84</v>
      </c>
      <c r="P3563" t="s">
        <v>1811</v>
      </c>
      <c r="Q3563" t="s">
        <v>1812</v>
      </c>
      <c r="R3563" s="16">
        <v>45808</v>
      </c>
      <c r="S3563">
        <v>14</v>
      </c>
      <c r="T3563" t="s">
        <v>1813</v>
      </c>
      <c r="U3563" s="16">
        <v>45824</v>
      </c>
      <c r="V3563" s="16">
        <v>45840</v>
      </c>
      <c r="Y3563" s="16">
        <v>45840</v>
      </c>
      <c r="AB3563" t="s">
        <v>8484</v>
      </c>
    </row>
    <row r="3564" spans="1:28" x14ac:dyDescent="0.35">
      <c r="A3564" t="s">
        <v>2204</v>
      </c>
      <c r="B3564" t="s">
        <v>2205</v>
      </c>
      <c r="C3564" t="s">
        <v>115</v>
      </c>
      <c r="D3564" t="s">
        <v>114</v>
      </c>
      <c r="E3564" s="16">
        <v>45807</v>
      </c>
      <c r="F3564">
        <v>4001948215</v>
      </c>
      <c r="G3564" t="s">
        <v>1809</v>
      </c>
      <c r="H3564" t="s">
        <v>3086</v>
      </c>
      <c r="I3564" t="s">
        <v>1825</v>
      </c>
      <c r="J3564">
        <v>3058522</v>
      </c>
      <c r="K3564">
        <v>6570935</v>
      </c>
      <c r="M3564">
        <v>10</v>
      </c>
      <c r="N3564">
        <v>33.979999999999997</v>
      </c>
      <c r="O3564">
        <v>339.8</v>
      </c>
      <c r="P3564" t="s">
        <v>1811</v>
      </c>
      <c r="Q3564" t="s">
        <v>1812</v>
      </c>
      <c r="R3564" s="16">
        <v>45808</v>
      </c>
      <c r="S3564">
        <v>14</v>
      </c>
      <c r="T3564" t="s">
        <v>1813</v>
      </c>
      <c r="U3564" s="16">
        <v>45824</v>
      </c>
      <c r="V3564" s="16">
        <v>45840</v>
      </c>
      <c r="Y3564" s="16">
        <v>45840</v>
      </c>
      <c r="AB3564" t="s">
        <v>8484</v>
      </c>
    </row>
    <row r="3565" spans="1:28" x14ac:dyDescent="0.35">
      <c r="A3565" t="s">
        <v>2204</v>
      </c>
      <c r="B3565" t="s">
        <v>2205</v>
      </c>
      <c r="C3565" t="s">
        <v>115</v>
      </c>
      <c r="D3565" t="s">
        <v>114</v>
      </c>
      <c r="E3565" s="16">
        <v>45807</v>
      </c>
      <c r="F3565">
        <v>4001948215</v>
      </c>
      <c r="G3565" t="s">
        <v>1809</v>
      </c>
      <c r="H3565" t="s">
        <v>3087</v>
      </c>
      <c r="I3565" t="s">
        <v>1825</v>
      </c>
      <c r="J3565">
        <v>3058522</v>
      </c>
      <c r="K3565">
        <v>6570935</v>
      </c>
      <c r="M3565">
        <v>6</v>
      </c>
      <c r="N3565">
        <v>54.46</v>
      </c>
      <c r="O3565">
        <v>326.76</v>
      </c>
      <c r="P3565" t="s">
        <v>1811</v>
      </c>
      <c r="Q3565" t="s">
        <v>1812</v>
      </c>
      <c r="R3565" s="16">
        <v>45808</v>
      </c>
      <c r="S3565">
        <v>14</v>
      </c>
      <c r="T3565" t="s">
        <v>1813</v>
      </c>
      <c r="U3565" s="16">
        <v>45824</v>
      </c>
      <c r="V3565" s="16">
        <v>45840</v>
      </c>
      <c r="Y3565" s="16">
        <v>45840</v>
      </c>
      <c r="AB3565" t="s">
        <v>8484</v>
      </c>
    </row>
    <row r="3566" spans="1:28" x14ac:dyDescent="0.35">
      <c r="A3566" t="s">
        <v>2204</v>
      </c>
      <c r="B3566" t="s">
        <v>2205</v>
      </c>
      <c r="C3566" t="s">
        <v>115</v>
      </c>
      <c r="D3566" t="s">
        <v>114</v>
      </c>
      <c r="E3566" s="16">
        <v>45807</v>
      </c>
      <c r="F3566">
        <v>4001948215</v>
      </c>
      <c r="G3566" t="s">
        <v>1809</v>
      </c>
      <c r="H3566" t="s">
        <v>5256</v>
      </c>
      <c r="I3566" t="s">
        <v>1822</v>
      </c>
      <c r="J3566">
        <v>3058522</v>
      </c>
      <c r="K3566">
        <v>6570935</v>
      </c>
      <c r="M3566">
        <v>2</v>
      </c>
      <c r="N3566">
        <v>1.75</v>
      </c>
      <c r="O3566">
        <v>3.5</v>
      </c>
      <c r="P3566" t="s">
        <v>1811</v>
      </c>
      <c r="Q3566" t="s">
        <v>1812</v>
      </c>
      <c r="R3566" s="16">
        <v>45808</v>
      </c>
      <c r="S3566">
        <v>14</v>
      </c>
      <c r="T3566" t="s">
        <v>1813</v>
      </c>
      <c r="U3566" s="16">
        <v>45824</v>
      </c>
      <c r="V3566" s="16">
        <v>45840</v>
      </c>
      <c r="Y3566" s="16">
        <v>45840</v>
      </c>
      <c r="AB3566" t="s">
        <v>8484</v>
      </c>
    </row>
    <row r="3567" spans="1:28" x14ac:dyDescent="0.35">
      <c r="A3567" t="s">
        <v>2204</v>
      </c>
      <c r="B3567" t="s">
        <v>2205</v>
      </c>
      <c r="C3567" t="s">
        <v>115</v>
      </c>
      <c r="D3567" t="s">
        <v>114</v>
      </c>
      <c r="E3567" s="16">
        <v>45807</v>
      </c>
      <c r="F3567">
        <v>4001948215</v>
      </c>
      <c r="G3567" t="s">
        <v>1809</v>
      </c>
      <c r="H3567" t="s">
        <v>3088</v>
      </c>
      <c r="I3567" t="s">
        <v>1826</v>
      </c>
      <c r="J3567">
        <v>3058522</v>
      </c>
      <c r="K3567">
        <v>6570935</v>
      </c>
      <c r="M3567">
        <v>4</v>
      </c>
      <c r="N3567">
        <v>23.12</v>
      </c>
      <c r="O3567">
        <v>92.48</v>
      </c>
      <c r="P3567" t="s">
        <v>1811</v>
      </c>
      <c r="Q3567" t="s">
        <v>1812</v>
      </c>
      <c r="R3567" s="16">
        <v>45808</v>
      </c>
      <c r="S3567">
        <v>14</v>
      </c>
      <c r="T3567" t="s">
        <v>1813</v>
      </c>
      <c r="U3567" s="16">
        <v>45824</v>
      </c>
      <c r="V3567" s="16">
        <v>45840</v>
      </c>
      <c r="Y3567" s="16">
        <v>45840</v>
      </c>
      <c r="AB3567" t="s">
        <v>8484</v>
      </c>
    </row>
    <row r="3568" spans="1:28" x14ac:dyDescent="0.35">
      <c r="A3568" t="s">
        <v>2204</v>
      </c>
      <c r="B3568" t="s">
        <v>2205</v>
      </c>
      <c r="C3568" t="s">
        <v>115</v>
      </c>
      <c r="D3568" t="s">
        <v>114</v>
      </c>
      <c r="E3568" s="16">
        <v>45807</v>
      </c>
      <c r="F3568">
        <v>4001948215</v>
      </c>
      <c r="G3568" t="s">
        <v>1809</v>
      </c>
      <c r="H3568" t="s">
        <v>1940</v>
      </c>
      <c r="I3568" t="s">
        <v>1826</v>
      </c>
      <c r="J3568">
        <v>3058522</v>
      </c>
      <c r="K3568">
        <v>6570935</v>
      </c>
      <c r="M3568">
        <v>3</v>
      </c>
      <c r="N3568">
        <v>22.28</v>
      </c>
      <c r="O3568">
        <v>66.84</v>
      </c>
      <c r="P3568" t="s">
        <v>1811</v>
      </c>
      <c r="Q3568" t="s">
        <v>1812</v>
      </c>
      <c r="R3568" s="16">
        <v>45808</v>
      </c>
      <c r="S3568">
        <v>14</v>
      </c>
      <c r="T3568" t="s">
        <v>1813</v>
      </c>
      <c r="U3568" s="16">
        <v>45824</v>
      </c>
      <c r="V3568" s="16">
        <v>45840</v>
      </c>
      <c r="Y3568" s="16">
        <v>45840</v>
      </c>
      <c r="AB3568" t="s">
        <v>8484</v>
      </c>
    </row>
    <row r="3569" spans="1:28" x14ac:dyDescent="0.35">
      <c r="A3569" t="s">
        <v>2204</v>
      </c>
      <c r="B3569" t="s">
        <v>2205</v>
      </c>
      <c r="C3569" t="s">
        <v>115</v>
      </c>
      <c r="D3569" t="s">
        <v>114</v>
      </c>
      <c r="E3569" s="16">
        <v>45807</v>
      </c>
      <c r="F3569">
        <v>4001948215</v>
      </c>
      <c r="G3569" t="s">
        <v>1809</v>
      </c>
      <c r="H3569" t="s">
        <v>3089</v>
      </c>
      <c r="I3569" t="s">
        <v>1826</v>
      </c>
      <c r="J3569">
        <v>3058522</v>
      </c>
      <c r="K3569">
        <v>6570935</v>
      </c>
      <c r="M3569">
        <v>2</v>
      </c>
      <c r="N3569">
        <v>26.52</v>
      </c>
      <c r="O3569">
        <v>53.04</v>
      </c>
      <c r="P3569" t="s">
        <v>1811</v>
      </c>
      <c r="Q3569" t="s">
        <v>1812</v>
      </c>
      <c r="R3569" s="16">
        <v>45808</v>
      </c>
      <c r="S3569">
        <v>14</v>
      </c>
      <c r="T3569" t="s">
        <v>1813</v>
      </c>
      <c r="U3569" s="16">
        <v>45824</v>
      </c>
      <c r="V3569" s="16">
        <v>45840</v>
      </c>
      <c r="Y3569" s="16">
        <v>45840</v>
      </c>
      <c r="AB3569" t="s">
        <v>8484</v>
      </c>
    </row>
    <row r="3570" spans="1:28" x14ac:dyDescent="0.35">
      <c r="A3570" t="s">
        <v>2204</v>
      </c>
      <c r="B3570" t="s">
        <v>2205</v>
      </c>
      <c r="C3570" t="s">
        <v>115</v>
      </c>
      <c r="D3570" t="s">
        <v>114</v>
      </c>
      <c r="E3570" s="16">
        <v>45807</v>
      </c>
      <c r="F3570">
        <v>4001948215</v>
      </c>
      <c r="G3570" t="s">
        <v>1809</v>
      </c>
      <c r="H3570" t="s">
        <v>2108</v>
      </c>
      <c r="I3570" t="s">
        <v>1822</v>
      </c>
      <c r="J3570">
        <v>3058522</v>
      </c>
      <c r="K3570">
        <v>6570935</v>
      </c>
      <c r="M3570">
        <v>4</v>
      </c>
      <c r="N3570">
        <v>1.75</v>
      </c>
      <c r="O3570">
        <v>7</v>
      </c>
      <c r="P3570" t="s">
        <v>1811</v>
      </c>
      <c r="Q3570" t="s">
        <v>1812</v>
      </c>
      <c r="R3570" s="16">
        <v>45808</v>
      </c>
      <c r="S3570">
        <v>14</v>
      </c>
      <c r="T3570" t="s">
        <v>1813</v>
      </c>
      <c r="U3570" s="16">
        <v>45824</v>
      </c>
      <c r="V3570" s="16">
        <v>45840</v>
      </c>
      <c r="Y3570" s="16">
        <v>45840</v>
      </c>
      <c r="AB3570" t="s">
        <v>8484</v>
      </c>
    </row>
    <row r="3571" spans="1:28" x14ac:dyDescent="0.35">
      <c r="A3571" t="s">
        <v>2204</v>
      </c>
      <c r="B3571" t="s">
        <v>2205</v>
      </c>
      <c r="C3571" t="s">
        <v>115</v>
      </c>
      <c r="D3571" t="s">
        <v>114</v>
      </c>
      <c r="E3571" s="16">
        <v>45807</v>
      </c>
      <c r="F3571">
        <v>4001948215</v>
      </c>
      <c r="G3571" t="s">
        <v>1809</v>
      </c>
      <c r="H3571" t="s">
        <v>2965</v>
      </c>
      <c r="I3571" t="s">
        <v>1831</v>
      </c>
      <c r="J3571">
        <v>3058522</v>
      </c>
      <c r="K3571">
        <v>6570935</v>
      </c>
      <c r="M3571">
        <v>4</v>
      </c>
      <c r="N3571">
        <v>29.13</v>
      </c>
      <c r="O3571">
        <v>116.52</v>
      </c>
      <c r="P3571" t="s">
        <v>1811</v>
      </c>
      <c r="Q3571" t="s">
        <v>1812</v>
      </c>
      <c r="R3571" s="16">
        <v>45808</v>
      </c>
      <c r="S3571">
        <v>14</v>
      </c>
      <c r="T3571" t="s">
        <v>1813</v>
      </c>
      <c r="U3571" s="16">
        <v>45824</v>
      </c>
      <c r="V3571" s="16">
        <v>45840</v>
      </c>
      <c r="Y3571" s="16">
        <v>45840</v>
      </c>
      <c r="AB3571" t="s">
        <v>8484</v>
      </c>
    </row>
    <row r="3572" spans="1:28" x14ac:dyDescent="0.35">
      <c r="A3572" t="s">
        <v>2204</v>
      </c>
      <c r="B3572" t="s">
        <v>2205</v>
      </c>
      <c r="C3572" t="s">
        <v>115</v>
      </c>
      <c r="D3572" t="s">
        <v>114</v>
      </c>
      <c r="E3572" s="16">
        <v>45807</v>
      </c>
      <c r="F3572">
        <v>4001948215</v>
      </c>
      <c r="G3572" t="s">
        <v>1809</v>
      </c>
      <c r="H3572" t="s">
        <v>1890</v>
      </c>
      <c r="I3572" t="s">
        <v>1865</v>
      </c>
      <c r="J3572">
        <v>3058522</v>
      </c>
      <c r="K3572">
        <v>6570935</v>
      </c>
      <c r="M3572">
        <v>2</v>
      </c>
      <c r="N3572">
        <v>0.72</v>
      </c>
      <c r="O3572">
        <v>1.44</v>
      </c>
      <c r="P3572" t="s">
        <v>1811</v>
      </c>
      <c r="Q3572" t="s">
        <v>1812</v>
      </c>
      <c r="R3572" s="16">
        <v>45808</v>
      </c>
      <c r="S3572">
        <v>14</v>
      </c>
      <c r="T3572" t="s">
        <v>1813</v>
      </c>
      <c r="U3572" s="16">
        <v>45824</v>
      </c>
      <c r="V3572" s="16">
        <v>45840</v>
      </c>
      <c r="Y3572" s="16">
        <v>45840</v>
      </c>
      <c r="AB3572" t="s">
        <v>8484</v>
      </c>
    </row>
    <row r="3573" spans="1:28" x14ac:dyDescent="0.35">
      <c r="A3573" t="s">
        <v>2204</v>
      </c>
      <c r="B3573" t="s">
        <v>2205</v>
      </c>
      <c r="C3573" t="s">
        <v>115</v>
      </c>
      <c r="D3573" t="s">
        <v>114</v>
      </c>
      <c r="E3573" s="16">
        <v>45807</v>
      </c>
      <c r="F3573">
        <v>4001948215</v>
      </c>
      <c r="G3573" t="s">
        <v>1809</v>
      </c>
      <c r="H3573" t="s">
        <v>3090</v>
      </c>
      <c r="I3573" t="s">
        <v>3091</v>
      </c>
      <c r="J3573">
        <v>3058522</v>
      </c>
      <c r="K3573">
        <v>6570935</v>
      </c>
      <c r="M3573">
        <v>1</v>
      </c>
      <c r="N3573">
        <v>35.85</v>
      </c>
      <c r="O3573">
        <v>35.85</v>
      </c>
      <c r="P3573" t="s">
        <v>1811</v>
      </c>
      <c r="Q3573" t="s">
        <v>1812</v>
      </c>
      <c r="R3573" s="16">
        <v>45808</v>
      </c>
      <c r="S3573">
        <v>14</v>
      </c>
      <c r="T3573" t="s">
        <v>1813</v>
      </c>
      <c r="U3573" s="16">
        <v>45824</v>
      </c>
      <c r="V3573" s="16">
        <v>45840</v>
      </c>
      <c r="Y3573" s="16">
        <v>45840</v>
      </c>
      <c r="AB3573" t="s">
        <v>8484</v>
      </c>
    </row>
    <row r="3574" spans="1:28" x14ac:dyDescent="0.35">
      <c r="A3574" t="s">
        <v>2204</v>
      </c>
      <c r="B3574" t="s">
        <v>2205</v>
      </c>
      <c r="C3574" t="s">
        <v>115</v>
      </c>
      <c r="D3574" t="s">
        <v>114</v>
      </c>
      <c r="E3574" s="16">
        <v>45807</v>
      </c>
      <c r="F3574">
        <v>4001948215</v>
      </c>
      <c r="G3574" t="s">
        <v>1809</v>
      </c>
      <c r="H3574" t="s">
        <v>1821</v>
      </c>
      <c r="I3574" t="s">
        <v>1822</v>
      </c>
      <c r="J3574">
        <v>3058522</v>
      </c>
      <c r="K3574">
        <v>6570935</v>
      </c>
      <c r="M3574">
        <v>12</v>
      </c>
      <c r="N3574">
        <v>1.05</v>
      </c>
      <c r="O3574">
        <v>12.6</v>
      </c>
      <c r="P3574" t="s">
        <v>1811</v>
      </c>
      <c r="Q3574" t="s">
        <v>1812</v>
      </c>
      <c r="R3574" s="16">
        <v>45808</v>
      </c>
      <c r="S3574">
        <v>14</v>
      </c>
      <c r="T3574" t="s">
        <v>1813</v>
      </c>
      <c r="U3574" s="16">
        <v>45824</v>
      </c>
      <c r="V3574" s="16">
        <v>45840</v>
      </c>
      <c r="Y3574" s="16">
        <v>45840</v>
      </c>
      <c r="AB3574" t="s">
        <v>8484</v>
      </c>
    </row>
    <row r="3575" spans="1:28" x14ac:dyDescent="0.35">
      <c r="A3575" t="s">
        <v>2204</v>
      </c>
      <c r="B3575" t="s">
        <v>2205</v>
      </c>
      <c r="C3575" t="s">
        <v>115</v>
      </c>
      <c r="D3575" t="s">
        <v>114</v>
      </c>
      <c r="E3575" s="16">
        <v>45807</v>
      </c>
      <c r="F3575">
        <v>4001948215</v>
      </c>
      <c r="G3575" t="s">
        <v>1809</v>
      </c>
      <c r="H3575" t="s">
        <v>2265</v>
      </c>
      <c r="I3575" t="s">
        <v>1825</v>
      </c>
      <c r="J3575">
        <v>3058522</v>
      </c>
      <c r="K3575">
        <v>6570935</v>
      </c>
      <c r="M3575">
        <v>2</v>
      </c>
      <c r="N3575">
        <v>1.61</v>
      </c>
      <c r="O3575">
        <v>3.22</v>
      </c>
      <c r="P3575" t="s">
        <v>1811</v>
      </c>
      <c r="Q3575" t="s">
        <v>1812</v>
      </c>
      <c r="R3575" s="16">
        <v>45808</v>
      </c>
      <c r="S3575">
        <v>14</v>
      </c>
      <c r="T3575" t="s">
        <v>1813</v>
      </c>
      <c r="U3575" s="16">
        <v>45824</v>
      </c>
      <c r="V3575" s="16">
        <v>45840</v>
      </c>
      <c r="Y3575" s="16">
        <v>45840</v>
      </c>
      <c r="AB3575" t="s">
        <v>8484</v>
      </c>
    </row>
    <row r="3576" spans="1:28" x14ac:dyDescent="0.35">
      <c r="A3576" t="s">
        <v>2204</v>
      </c>
      <c r="B3576" t="s">
        <v>2205</v>
      </c>
      <c r="C3576" t="s">
        <v>115</v>
      </c>
      <c r="D3576" t="s">
        <v>114</v>
      </c>
      <c r="E3576" s="16">
        <v>45807</v>
      </c>
      <c r="F3576">
        <v>4001948215</v>
      </c>
      <c r="G3576" t="s">
        <v>1809</v>
      </c>
      <c r="H3576" t="s">
        <v>1843</v>
      </c>
      <c r="I3576" t="s">
        <v>1823</v>
      </c>
      <c r="J3576">
        <v>3058522</v>
      </c>
      <c r="K3576">
        <v>6570935</v>
      </c>
      <c r="M3576">
        <v>2</v>
      </c>
      <c r="N3576">
        <v>1.41</v>
      </c>
      <c r="O3576">
        <v>2.82</v>
      </c>
      <c r="P3576" t="s">
        <v>1811</v>
      </c>
      <c r="Q3576" t="s">
        <v>1812</v>
      </c>
      <c r="R3576" s="16">
        <v>45808</v>
      </c>
      <c r="S3576">
        <v>14</v>
      </c>
      <c r="T3576" t="s">
        <v>1813</v>
      </c>
      <c r="U3576" s="16">
        <v>45824</v>
      </c>
      <c r="V3576" s="16">
        <v>45840</v>
      </c>
      <c r="Y3576" s="16">
        <v>45840</v>
      </c>
      <c r="AB3576" t="s">
        <v>8484</v>
      </c>
    </row>
    <row r="3577" spans="1:28" x14ac:dyDescent="0.35">
      <c r="A3577" t="s">
        <v>2204</v>
      </c>
      <c r="B3577" t="s">
        <v>2205</v>
      </c>
      <c r="C3577" t="s">
        <v>115</v>
      </c>
      <c r="D3577" t="s">
        <v>114</v>
      </c>
      <c r="E3577" s="16">
        <v>45807</v>
      </c>
      <c r="F3577">
        <v>4001948215</v>
      </c>
      <c r="G3577" t="s">
        <v>1809</v>
      </c>
      <c r="H3577" t="s">
        <v>2982</v>
      </c>
      <c r="I3577" t="s">
        <v>1825</v>
      </c>
      <c r="J3577">
        <v>3058522</v>
      </c>
      <c r="K3577">
        <v>6570935</v>
      </c>
      <c r="M3577">
        <v>4</v>
      </c>
      <c r="N3577">
        <v>4.47</v>
      </c>
      <c r="O3577">
        <v>17.88</v>
      </c>
      <c r="P3577" t="s">
        <v>1811</v>
      </c>
      <c r="Q3577" t="s">
        <v>1812</v>
      </c>
      <c r="R3577" s="16">
        <v>45808</v>
      </c>
      <c r="S3577">
        <v>14</v>
      </c>
      <c r="T3577" t="s">
        <v>1813</v>
      </c>
      <c r="U3577" s="16">
        <v>45824</v>
      </c>
      <c r="V3577" s="16">
        <v>45840</v>
      </c>
      <c r="Y3577" s="16">
        <v>45840</v>
      </c>
      <c r="AB3577" t="s">
        <v>8484</v>
      </c>
    </row>
    <row r="3578" spans="1:28" x14ac:dyDescent="0.35">
      <c r="A3578" t="s">
        <v>2204</v>
      </c>
      <c r="B3578" t="s">
        <v>2205</v>
      </c>
      <c r="C3578" t="s">
        <v>115</v>
      </c>
      <c r="D3578" t="s">
        <v>114</v>
      </c>
      <c r="E3578" s="16">
        <v>45807</v>
      </c>
      <c r="F3578">
        <v>4001948215</v>
      </c>
      <c r="G3578" t="s">
        <v>1809</v>
      </c>
      <c r="H3578" t="s">
        <v>2333</v>
      </c>
      <c r="I3578" t="s">
        <v>1825</v>
      </c>
      <c r="J3578">
        <v>3058522</v>
      </c>
      <c r="K3578">
        <v>6570935</v>
      </c>
      <c r="M3578">
        <v>4</v>
      </c>
      <c r="N3578">
        <v>3.51</v>
      </c>
      <c r="O3578">
        <v>14.04</v>
      </c>
      <c r="P3578" t="s">
        <v>1811</v>
      </c>
      <c r="Q3578" t="s">
        <v>1812</v>
      </c>
      <c r="R3578" s="16">
        <v>45808</v>
      </c>
      <c r="S3578">
        <v>14</v>
      </c>
      <c r="T3578" t="s">
        <v>1813</v>
      </c>
      <c r="U3578" s="16">
        <v>45824</v>
      </c>
      <c r="V3578" s="16">
        <v>45840</v>
      </c>
      <c r="Y3578" s="16">
        <v>45840</v>
      </c>
      <c r="AB3578" t="s">
        <v>8484</v>
      </c>
    </row>
    <row r="3579" spans="1:28" x14ac:dyDescent="0.35">
      <c r="A3579" t="s">
        <v>2204</v>
      </c>
      <c r="B3579" t="s">
        <v>2205</v>
      </c>
      <c r="C3579" t="s">
        <v>115</v>
      </c>
      <c r="D3579" t="s">
        <v>114</v>
      </c>
      <c r="E3579" s="16">
        <v>45807</v>
      </c>
      <c r="F3579">
        <v>4001948215</v>
      </c>
      <c r="G3579" t="s">
        <v>1809</v>
      </c>
      <c r="H3579" t="s">
        <v>2645</v>
      </c>
      <c r="I3579" t="s">
        <v>1810</v>
      </c>
      <c r="J3579">
        <v>3058522</v>
      </c>
      <c r="K3579">
        <v>6570935</v>
      </c>
      <c r="M3579">
        <v>10</v>
      </c>
      <c r="N3579">
        <v>7.26</v>
      </c>
      <c r="O3579">
        <v>72.599999999999994</v>
      </c>
      <c r="P3579" t="s">
        <v>1811</v>
      </c>
      <c r="Q3579" t="s">
        <v>1812</v>
      </c>
      <c r="R3579" s="16">
        <v>45808</v>
      </c>
      <c r="S3579">
        <v>14</v>
      </c>
      <c r="T3579" t="s">
        <v>1813</v>
      </c>
      <c r="U3579" s="16">
        <v>45824</v>
      </c>
      <c r="V3579" s="16">
        <v>45840</v>
      </c>
      <c r="Y3579" s="16">
        <v>45840</v>
      </c>
      <c r="AB3579" t="s">
        <v>8484</v>
      </c>
    </row>
    <row r="3580" spans="1:28" x14ac:dyDescent="0.35">
      <c r="A3580" t="s">
        <v>2204</v>
      </c>
      <c r="B3580" t="s">
        <v>2205</v>
      </c>
      <c r="C3580" t="s">
        <v>115</v>
      </c>
      <c r="D3580" t="s">
        <v>114</v>
      </c>
      <c r="E3580" s="16">
        <v>45807</v>
      </c>
      <c r="F3580">
        <v>4001948215</v>
      </c>
      <c r="G3580" t="s">
        <v>1809</v>
      </c>
      <c r="H3580" t="s">
        <v>2653</v>
      </c>
      <c r="I3580" t="s">
        <v>1822</v>
      </c>
      <c r="J3580">
        <v>3058522</v>
      </c>
      <c r="K3580">
        <v>6570935</v>
      </c>
      <c r="M3580">
        <v>20</v>
      </c>
      <c r="N3580">
        <v>5.53</v>
      </c>
      <c r="O3580">
        <v>110.6</v>
      </c>
      <c r="P3580" t="s">
        <v>1811</v>
      </c>
      <c r="Q3580" t="s">
        <v>1812</v>
      </c>
      <c r="R3580" s="16">
        <v>45808</v>
      </c>
      <c r="S3580">
        <v>14</v>
      </c>
      <c r="T3580" t="s">
        <v>1813</v>
      </c>
      <c r="U3580" s="16">
        <v>45824</v>
      </c>
      <c r="V3580" s="16">
        <v>45840</v>
      </c>
      <c r="Y3580" s="16">
        <v>45840</v>
      </c>
      <c r="AB3580" t="s">
        <v>8484</v>
      </c>
    </row>
    <row r="3581" spans="1:28" x14ac:dyDescent="0.35">
      <c r="A3581" t="s">
        <v>2204</v>
      </c>
      <c r="B3581" t="s">
        <v>2205</v>
      </c>
      <c r="C3581" t="s">
        <v>115</v>
      </c>
      <c r="D3581" t="s">
        <v>114</v>
      </c>
      <c r="E3581" s="16">
        <v>45807</v>
      </c>
      <c r="F3581">
        <v>4001948215</v>
      </c>
      <c r="G3581" t="s">
        <v>1809</v>
      </c>
      <c r="H3581" t="s">
        <v>2130</v>
      </c>
      <c r="I3581" t="s">
        <v>1825</v>
      </c>
      <c r="J3581">
        <v>3058522</v>
      </c>
      <c r="K3581">
        <v>6570935</v>
      </c>
      <c r="M3581">
        <v>8</v>
      </c>
      <c r="N3581">
        <v>2.19</v>
      </c>
      <c r="O3581">
        <v>17.52</v>
      </c>
      <c r="P3581" t="s">
        <v>1811</v>
      </c>
      <c r="Q3581" t="s">
        <v>1812</v>
      </c>
      <c r="R3581" s="16">
        <v>45808</v>
      </c>
      <c r="S3581">
        <v>14</v>
      </c>
      <c r="T3581" t="s">
        <v>1813</v>
      </c>
      <c r="U3581" s="16">
        <v>45824</v>
      </c>
      <c r="V3581" s="16">
        <v>45840</v>
      </c>
      <c r="Y3581" s="16">
        <v>45840</v>
      </c>
      <c r="AB3581" t="s">
        <v>8484</v>
      </c>
    </row>
    <row r="3582" spans="1:28" x14ac:dyDescent="0.35">
      <c r="A3582" t="s">
        <v>2480</v>
      </c>
      <c r="B3582" t="s">
        <v>2583</v>
      </c>
      <c r="C3582" t="s">
        <v>1403</v>
      </c>
      <c r="D3582" t="s">
        <v>18</v>
      </c>
      <c r="E3582" s="16">
        <v>45807</v>
      </c>
      <c r="F3582">
        <v>4001949271</v>
      </c>
      <c r="G3582" t="s">
        <v>1809</v>
      </c>
      <c r="H3582" t="s">
        <v>8485</v>
      </c>
      <c r="I3582" t="s">
        <v>2142</v>
      </c>
      <c r="J3582">
        <v>3109737</v>
      </c>
      <c r="K3582">
        <v>6607920</v>
      </c>
      <c r="M3582">
        <v>1</v>
      </c>
      <c r="N3582">
        <v>579.79999999999995</v>
      </c>
      <c r="O3582">
        <v>579.79999999999995</v>
      </c>
      <c r="P3582" t="s">
        <v>1811</v>
      </c>
      <c r="Q3582" t="s">
        <v>1812</v>
      </c>
      <c r="R3582" s="16">
        <v>45834</v>
      </c>
      <c r="S3582">
        <v>29</v>
      </c>
      <c r="T3582" t="s">
        <v>1813</v>
      </c>
      <c r="U3582" s="16">
        <v>45839</v>
      </c>
      <c r="V3582" s="16">
        <v>45825</v>
      </c>
      <c r="Y3582" s="16">
        <v>45825</v>
      </c>
      <c r="AB3582" t="s">
        <v>8486</v>
      </c>
    </row>
    <row r="3583" spans="1:28" x14ac:dyDescent="0.35">
      <c r="A3583" t="s">
        <v>2480</v>
      </c>
      <c r="B3583" t="s">
        <v>2583</v>
      </c>
      <c r="C3583" t="s">
        <v>1403</v>
      </c>
      <c r="D3583" t="s">
        <v>18</v>
      </c>
      <c r="E3583" s="16">
        <v>45807</v>
      </c>
      <c r="F3583">
        <v>4001949271</v>
      </c>
      <c r="G3583" t="s">
        <v>1809</v>
      </c>
      <c r="H3583" t="s">
        <v>8487</v>
      </c>
      <c r="I3583" t="s">
        <v>2446</v>
      </c>
      <c r="J3583">
        <v>3109737</v>
      </c>
      <c r="K3583">
        <v>6607920</v>
      </c>
      <c r="M3583">
        <v>2</v>
      </c>
      <c r="N3583">
        <v>131.74</v>
      </c>
      <c r="O3583">
        <v>263.48</v>
      </c>
      <c r="P3583" t="s">
        <v>1811</v>
      </c>
      <c r="Q3583" t="s">
        <v>1812</v>
      </c>
      <c r="R3583" s="16">
        <v>45834</v>
      </c>
      <c r="S3583">
        <v>29</v>
      </c>
      <c r="T3583" t="s">
        <v>1813</v>
      </c>
      <c r="U3583" s="16">
        <v>45839</v>
      </c>
      <c r="V3583" s="16">
        <v>45825</v>
      </c>
      <c r="Y3583" s="16">
        <v>45825</v>
      </c>
      <c r="AB3583" t="s">
        <v>8486</v>
      </c>
    </row>
    <row r="3584" spans="1:28" x14ac:dyDescent="0.35">
      <c r="A3584" t="s">
        <v>2480</v>
      </c>
      <c r="B3584" t="s">
        <v>2583</v>
      </c>
      <c r="C3584" t="s">
        <v>1403</v>
      </c>
      <c r="D3584" t="s">
        <v>18</v>
      </c>
      <c r="E3584" s="16">
        <v>45807</v>
      </c>
      <c r="F3584">
        <v>4001949271</v>
      </c>
      <c r="G3584" t="s">
        <v>1809</v>
      </c>
      <c r="H3584" t="s">
        <v>6592</v>
      </c>
      <c r="I3584" t="s">
        <v>1949</v>
      </c>
      <c r="J3584">
        <v>3109737</v>
      </c>
      <c r="K3584">
        <v>6607920</v>
      </c>
      <c r="M3584">
        <v>3</v>
      </c>
      <c r="N3584">
        <v>18.28</v>
      </c>
      <c r="O3584">
        <v>54.84</v>
      </c>
      <c r="P3584" t="s">
        <v>1811</v>
      </c>
      <c r="Q3584" t="s">
        <v>1812</v>
      </c>
      <c r="R3584" s="16">
        <v>45834</v>
      </c>
      <c r="S3584">
        <v>29</v>
      </c>
      <c r="T3584" t="s">
        <v>1813</v>
      </c>
      <c r="U3584" s="16">
        <v>45839</v>
      </c>
      <c r="V3584" s="16">
        <v>45825</v>
      </c>
      <c r="Y3584" s="16">
        <v>45825</v>
      </c>
      <c r="AB3584" t="s">
        <v>8486</v>
      </c>
    </row>
    <row r="3585" spans="1:28" x14ac:dyDescent="0.35">
      <c r="A3585" t="s">
        <v>2480</v>
      </c>
      <c r="B3585" t="s">
        <v>2583</v>
      </c>
      <c r="C3585" t="s">
        <v>1403</v>
      </c>
      <c r="D3585" t="s">
        <v>18</v>
      </c>
      <c r="E3585" s="16">
        <v>45807</v>
      </c>
      <c r="F3585">
        <v>4001949271</v>
      </c>
      <c r="G3585" t="s">
        <v>1809</v>
      </c>
      <c r="H3585" t="s">
        <v>8488</v>
      </c>
      <c r="I3585" t="s">
        <v>1958</v>
      </c>
      <c r="J3585">
        <v>3109737</v>
      </c>
      <c r="K3585">
        <v>6607920</v>
      </c>
      <c r="M3585">
        <v>2</v>
      </c>
      <c r="N3585">
        <v>176.26</v>
      </c>
      <c r="O3585">
        <v>352.52</v>
      </c>
      <c r="P3585" t="s">
        <v>1811</v>
      </c>
      <c r="Q3585" t="s">
        <v>1812</v>
      </c>
      <c r="R3585" s="16">
        <v>45834</v>
      </c>
      <c r="S3585">
        <v>29</v>
      </c>
      <c r="T3585" t="s">
        <v>1813</v>
      </c>
      <c r="U3585" s="16">
        <v>45839</v>
      </c>
      <c r="V3585" s="16">
        <v>45825</v>
      </c>
      <c r="Y3585" s="16">
        <v>45825</v>
      </c>
      <c r="AB3585" t="s">
        <v>8486</v>
      </c>
    </row>
    <row r="3586" spans="1:28" x14ac:dyDescent="0.35">
      <c r="A3586" t="s">
        <v>2480</v>
      </c>
      <c r="B3586" t="s">
        <v>2583</v>
      </c>
      <c r="C3586" t="s">
        <v>1403</v>
      </c>
      <c r="D3586" t="s">
        <v>18</v>
      </c>
      <c r="E3586" s="16">
        <v>45807</v>
      </c>
      <c r="F3586">
        <v>4001949271</v>
      </c>
      <c r="G3586" t="s">
        <v>1809</v>
      </c>
      <c r="H3586" t="s">
        <v>8489</v>
      </c>
      <c r="I3586" t="s">
        <v>1826</v>
      </c>
      <c r="J3586">
        <v>3109737</v>
      </c>
      <c r="K3586">
        <v>6607920</v>
      </c>
      <c r="M3586">
        <v>3</v>
      </c>
      <c r="N3586">
        <v>27.76</v>
      </c>
      <c r="O3586">
        <v>83.28</v>
      </c>
      <c r="P3586" t="s">
        <v>1811</v>
      </c>
      <c r="Q3586" t="s">
        <v>1812</v>
      </c>
      <c r="R3586" s="16">
        <v>45834</v>
      </c>
      <c r="S3586">
        <v>29</v>
      </c>
      <c r="T3586" t="s">
        <v>1813</v>
      </c>
      <c r="U3586" s="16">
        <v>45839</v>
      </c>
      <c r="V3586" s="16">
        <v>45825</v>
      </c>
      <c r="Y3586" s="16">
        <v>45825</v>
      </c>
      <c r="AB3586" t="s">
        <v>8486</v>
      </c>
    </row>
    <row r="3587" spans="1:28" x14ac:dyDescent="0.35">
      <c r="A3587" t="s">
        <v>2480</v>
      </c>
      <c r="B3587" t="s">
        <v>2583</v>
      </c>
      <c r="C3587" t="s">
        <v>1403</v>
      </c>
      <c r="D3587" t="s">
        <v>18</v>
      </c>
      <c r="E3587" s="16">
        <v>45807</v>
      </c>
      <c r="F3587">
        <v>4001949271</v>
      </c>
      <c r="G3587" t="s">
        <v>1809</v>
      </c>
      <c r="H3587" t="s">
        <v>4476</v>
      </c>
      <c r="I3587" t="s">
        <v>1822</v>
      </c>
      <c r="J3587">
        <v>3109737</v>
      </c>
      <c r="K3587">
        <v>6607920</v>
      </c>
      <c r="M3587">
        <v>4</v>
      </c>
      <c r="N3587">
        <v>5.22</v>
      </c>
      <c r="O3587">
        <v>20.88</v>
      </c>
      <c r="P3587" t="s">
        <v>1811</v>
      </c>
      <c r="Q3587" t="s">
        <v>1812</v>
      </c>
      <c r="R3587" s="16">
        <v>45834</v>
      </c>
      <c r="S3587">
        <v>29</v>
      </c>
      <c r="T3587" t="s">
        <v>1813</v>
      </c>
      <c r="U3587" s="16">
        <v>45839</v>
      </c>
      <c r="V3587" s="16">
        <v>45825</v>
      </c>
      <c r="Y3587" s="16">
        <v>45825</v>
      </c>
      <c r="AB3587" t="s">
        <v>8486</v>
      </c>
    </row>
    <row r="3588" spans="1:28" x14ac:dyDescent="0.35">
      <c r="A3588" t="s">
        <v>2480</v>
      </c>
      <c r="B3588" t="s">
        <v>2583</v>
      </c>
      <c r="C3588" t="s">
        <v>1403</v>
      </c>
      <c r="D3588" t="s">
        <v>18</v>
      </c>
      <c r="E3588" s="16">
        <v>45807</v>
      </c>
      <c r="F3588">
        <v>4001949271</v>
      </c>
      <c r="G3588" t="s">
        <v>1809</v>
      </c>
      <c r="H3588" t="s">
        <v>2958</v>
      </c>
      <c r="I3588" t="s">
        <v>1825</v>
      </c>
      <c r="J3588">
        <v>3109737</v>
      </c>
      <c r="K3588">
        <v>6607920</v>
      </c>
      <c r="M3588">
        <v>4</v>
      </c>
      <c r="N3588">
        <v>6.13</v>
      </c>
      <c r="O3588">
        <v>24.52</v>
      </c>
      <c r="P3588" t="s">
        <v>1811</v>
      </c>
      <c r="Q3588" t="s">
        <v>1812</v>
      </c>
      <c r="R3588" s="16">
        <v>45834</v>
      </c>
      <c r="S3588">
        <v>29</v>
      </c>
      <c r="T3588" t="s">
        <v>1813</v>
      </c>
      <c r="U3588" s="16">
        <v>45839</v>
      </c>
      <c r="V3588" s="16">
        <v>45825</v>
      </c>
      <c r="Y3588" s="16">
        <v>45825</v>
      </c>
      <c r="AB3588" t="s">
        <v>8486</v>
      </c>
    </row>
    <row r="3589" spans="1:28" x14ac:dyDescent="0.35">
      <c r="A3589" t="s">
        <v>2480</v>
      </c>
      <c r="B3589" t="s">
        <v>2583</v>
      </c>
      <c r="C3589" t="s">
        <v>1403</v>
      </c>
      <c r="D3589" t="s">
        <v>18</v>
      </c>
      <c r="E3589" s="16">
        <v>45807</v>
      </c>
      <c r="F3589">
        <v>4001949271</v>
      </c>
      <c r="G3589" t="s">
        <v>1809</v>
      </c>
      <c r="H3589" t="s">
        <v>8490</v>
      </c>
      <c r="I3589" t="s">
        <v>1949</v>
      </c>
      <c r="J3589">
        <v>3109737</v>
      </c>
      <c r="K3589">
        <v>6607920</v>
      </c>
      <c r="M3589">
        <v>2</v>
      </c>
      <c r="N3589">
        <v>14.62</v>
      </c>
      <c r="O3589">
        <v>29.24</v>
      </c>
      <c r="P3589" t="s">
        <v>1811</v>
      </c>
      <c r="Q3589" t="s">
        <v>1812</v>
      </c>
      <c r="R3589" s="16">
        <v>45834</v>
      </c>
      <c r="S3589">
        <v>29</v>
      </c>
      <c r="T3589" t="s">
        <v>1813</v>
      </c>
      <c r="U3589" s="16">
        <v>45839</v>
      </c>
      <c r="V3589" s="16">
        <v>45825</v>
      </c>
      <c r="Y3589" s="16">
        <v>45825</v>
      </c>
      <c r="AB3589" t="s">
        <v>8486</v>
      </c>
    </row>
    <row r="3590" spans="1:28" x14ac:dyDescent="0.35">
      <c r="A3590" t="s">
        <v>2480</v>
      </c>
      <c r="B3590" t="s">
        <v>2583</v>
      </c>
      <c r="C3590" t="s">
        <v>1403</v>
      </c>
      <c r="D3590" t="s">
        <v>18</v>
      </c>
      <c r="E3590" s="16">
        <v>45807</v>
      </c>
      <c r="F3590">
        <v>4001949271</v>
      </c>
      <c r="G3590" t="s">
        <v>1809</v>
      </c>
      <c r="H3590" t="s">
        <v>8491</v>
      </c>
      <c r="I3590" t="s">
        <v>1862</v>
      </c>
      <c r="J3590">
        <v>3109737</v>
      </c>
      <c r="K3590">
        <v>6607920</v>
      </c>
      <c r="M3590">
        <v>2</v>
      </c>
      <c r="N3590">
        <v>404.57</v>
      </c>
      <c r="O3590">
        <v>809.14</v>
      </c>
      <c r="P3590" t="s">
        <v>1811</v>
      </c>
      <c r="Q3590" t="s">
        <v>1812</v>
      </c>
      <c r="R3590" s="16">
        <v>45834</v>
      </c>
      <c r="S3590">
        <v>29</v>
      </c>
      <c r="T3590" t="s">
        <v>1813</v>
      </c>
      <c r="U3590" s="16">
        <v>45839</v>
      </c>
      <c r="V3590" s="16">
        <v>45825</v>
      </c>
      <c r="Y3590" s="16">
        <v>45825</v>
      </c>
      <c r="AB3590" t="s">
        <v>8486</v>
      </c>
    </row>
    <row r="3591" spans="1:28" x14ac:dyDescent="0.35">
      <c r="A3591" t="s">
        <v>2480</v>
      </c>
      <c r="B3591" t="s">
        <v>2583</v>
      </c>
      <c r="C3591" t="s">
        <v>1403</v>
      </c>
      <c r="D3591" t="s">
        <v>18</v>
      </c>
      <c r="E3591" s="16">
        <v>45807</v>
      </c>
      <c r="F3591">
        <v>4001949271</v>
      </c>
      <c r="G3591" t="s">
        <v>1809</v>
      </c>
      <c r="H3591" t="s">
        <v>8492</v>
      </c>
      <c r="I3591" t="s">
        <v>1822</v>
      </c>
      <c r="J3591">
        <v>3109737</v>
      </c>
      <c r="K3591">
        <v>6607920</v>
      </c>
      <c r="M3591">
        <v>4</v>
      </c>
      <c r="N3591">
        <v>9.7799999999999994</v>
      </c>
      <c r="O3591">
        <v>39.119999999999997</v>
      </c>
      <c r="P3591" t="s">
        <v>1811</v>
      </c>
      <c r="Q3591" t="s">
        <v>1812</v>
      </c>
      <c r="R3591" s="16">
        <v>45834</v>
      </c>
      <c r="S3591">
        <v>29</v>
      </c>
      <c r="T3591" t="s">
        <v>1813</v>
      </c>
      <c r="U3591" s="16">
        <v>45839</v>
      </c>
      <c r="V3591" s="16">
        <v>45825</v>
      </c>
      <c r="Y3591" s="16">
        <v>45825</v>
      </c>
      <c r="AB3591" t="s">
        <v>8486</v>
      </c>
    </row>
    <row r="3592" spans="1:28" x14ac:dyDescent="0.35">
      <c r="A3592" t="s">
        <v>2480</v>
      </c>
      <c r="B3592" t="s">
        <v>2583</v>
      </c>
      <c r="C3592" t="s">
        <v>1403</v>
      </c>
      <c r="D3592" t="s">
        <v>18</v>
      </c>
      <c r="E3592" s="16">
        <v>45807</v>
      </c>
      <c r="F3592">
        <v>4001949271</v>
      </c>
      <c r="G3592" t="s">
        <v>1809</v>
      </c>
      <c r="H3592" t="s">
        <v>8493</v>
      </c>
      <c r="I3592" t="s">
        <v>1822</v>
      </c>
      <c r="J3592">
        <v>3109737</v>
      </c>
      <c r="K3592">
        <v>6607920</v>
      </c>
      <c r="M3592">
        <v>4</v>
      </c>
      <c r="N3592">
        <v>55.48</v>
      </c>
      <c r="O3592">
        <v>221.92</v>
      </c>
      <c r="P3592" t="s">
        <v>1811</v>
      </c>
      <c r="Q3592" t="s">
        <v>1812</v>
      </c>
      <c r="R3592" s="16">
        <v>45834</v>
      </c>
      <c r="S3592">
        <v>29</v>
      </c>
      <c r="T3592" t="s">
        <v>1813</v>
      </c>
      <c r="U3592" s="16">
        <v>45839</v>
      </c>
      <c r="V3592" s="16">
        <v>45825</v>
      </c>
      <c r="Y3592" s="16">
        <v>45825</v>
      </c>
      <c r="AB3592" t="s">
        <v>8486</v>
      </c>
    </row>
    <row r="3593" spans="1:28" x14ac:dyDescent="0.35">
      <c r="A3593" t="s">
        <v>2480</v>
      </c>
      <c r="B3593" t="s">
        <v>2583</v>
      </c>
      <c r="C3593" t="s">
        <v>1403</v>
      </c>
      <c r="D3593" t="s">
        <v>18</v>
      </c>
      <c r="E3593" s="16">
        <v>45807</v>
      </c>
      <c r="F3593">
        <v>4001949271</v>
      </c>
      <c r="G3593" t="s">
        <v>1809</v>
      </c>
      <c r="H3593" t="s">
        <v>8494</v>
      </c>
      <c r="I3593" t="s">
        <v>1826</v>
      </c>
      <c r="J3593">
        <v>3109737</v>
      </c>
      <c r="K3593">
        <v>6607920</v>
      </c>
      <c r="M3593">
        <v>4</v>
      </c>
      <c r="N3593">
        <v>17.14</v>
      </c>
      <c r="O3593">
        <v>68.56</v>
      </c>
      <c r="P3593" t="s">
        <v>1811</v>
      </c>
      <c r="Q3593" t="s">
        <v>1812</v>
      </c>
      <c r="R3593" s="16">
        <v>45834</v>
      </c>
      <c r="S3593">
        <v>29</v>
      </c>
      <c r="T3593" t="s">
        <v>1813</v>
      </c>
      <c r="U3593" s="16">
        <v>45839</v>
      </c>
      <c r="V3593" s="16">
        <v>45825</v>
      </c>
      <c r="Y3593" s="16">
        <v>45825</v>
      </c>
      <c r="AB3593" t="s">
        <v>8486</v>
      </c>
    </row>
    <row r="3594" spans="1:28" x14ac:dyDescent="0.35">
      <c r="A3594" t="s">
        <v>2884</v>
      </c>
      <c r="B3594" t="s">
        <v>3173</v>
      </c>
      <c r="C3594" t="s">
        <v>115</v>
      </c>
      <c r="D3594" t="s">
        <v>114</v>
      </c>
      <c r="E3594" s="16">
        <v>45808</v>
      </c>
      <c r="F3594">
        <v>4001949787</v>
      </c>
      <c r="G3594" t="s">
        <v>1927</v>
      </c>
      <c r="H3594" t="s">
        <v>8495</v>
      </c>
      <c r="I3594" t="s">
        <v>1828</v>
      </c>
      <c r="J3594">
        <v>3111802</v>
      </c>
      <c r="K3594">
        <v>6609206</v>
      </c>
      <c r="M3594">
        <v>1</v>
      </c>
      <c r="N3594">
        <v>957.3</v>
      </c>
      <c r="O3594">
        <v>957.3</v>
      </c>
      <c r="P3594" t="s">
        <v>1811</v>
      </c>
      <c r="Q3594" t="s">
        <v>1812</v>
      </c>
      <c r="R3594" s="16">
        <v>45834</v>
      </c>
      <c r="S3594">
        <v>15</v>
      </c>
      <c r="T3594" t="s">
        <v>1813</v>
      </c>
      <c r="U3594" s="16">
        <v>45839</v>
      </c>
      <c r="V3594" s="16">
        <v>45839</v>
      </c>
      <c r="Y3594" s="16">
        <v>45839</v>
      </c>
      <c r="AB3594" t="s">
        <v>5563</v>
      </c>
    </row>
    <row r="3595" spans="1:28" x14ac:dyDescent="0.35">
      <c r="A3595" t="s">
        <v>2884</v>
      </c>
      <c r="B3595" t="s">
        <v>3173</v>
      </c>
      <c r="C3595" t="s">
        <v>115</v>
      </c>
      <c r="D3595" t="s">
        <v>114</v>
      </c>
      <c r="E3595" s="16">
        <v>45808</v>
      </c>
      <c r="F3595">
        <v>4001949787</v>
      </c>
      <c r="G3595" t="s">
        <v>1927</v>
      </c>
      <c r="H3595" t="s">
        <v>8496</v>
      </c>
      <c r="I3595" t="s">
        <v>1828</v>
      </c>
      <c r="J3595">
        <v>3111802</v>
      </c>
      <c r="K3595">
        <v>6609206</v>
      </c>
      <c r="M3595">
        <v>1</v>
      </c>
      <c r="N3595">
        <v>930.15</v>
      </c>
      <c r="O3595">
        <v>930.15</v>
      </c>
      <c r="P3595" t="s">
        <v>1811</v>
      </c>
      <c r="Q3595" t="s">
        <v>1812</v>
      </c>
      <c r="R3595" s="16">
        <v>45834</v>
      </c>
      <c r="S3595">
        <v>15</v>
      </c>
      <c r="T3595" t="s">
        <v>1813</v>
      </c>
      <c r="U3595" s="16">
        <v>45839</v>
      </c>
      <c r="V3595" s="16">
        <v>45839</v>
      </c>
      <c r="Y3595" s="16">
        <v>45839</v>
      </c>
      <c r="AB3595" t="s">
        <v>5563</v>
      </c>
    </row>
    <row r="3596" spans="1:28" x14ac:dyDescent="0.35">
      <c r="A3596" t="s">
        <v>2884</v>
      </c>
      <c r="B3596" t="s">
        <v>3173</v>
      </c>
      <c r="C3596" t="s">
        <v>115</v>
      </c>
      <c r="D3596" t="s">
        <v>114</v>
      </c>
      <c r="E3596" s="16">
        <v>45808</v>
      </c>
      <c r="F3596">
        <v>4001949787</v>
      </c>
      <c r="G3596" t="s">
        <v>1927</v>
      </c>
      <c r="H3596" t="s">
        <v>2153</v>
      </c>
      <c r="I3596" t="s">
        <v>1831</v>
      </c>
      <c r="J3596">
        <v>3111802</v>
      </c>
      <c r="K3596">
        <v>6609206</v>
      </c>
      <c r="M3596">
        <v>4</v>
      </c>
      <c r="N3596">
        <v>27.89</v>
      </c>
      <c r="O3596">
        <v>111.56</v>
      </c>
      <c r="P3596" t="s">
        <v>1811</v>
      </c>
      <c r="Q3596" t="s">
        <v>1812</v>
      </c>
      <c r="R3596" s="16">
        <v>45834</v>
      </c>
      <c r="S3596">
        <v>15</v>
      </c>
      <c r="T3596" t="s">
        <v>1813</v>
      </c>
      <c r="U3596" s="16">
        <v>45839</v>
      </c>
      <c r="V3596" s="16">
        <v>45839</v>
      </c>
      <c r="Y3596" s="16">
        <v>45839</v>
      </c>
      <c r="AB3596" t="s">
        <v>5563</v>
      </c>
    </row>
    <row r="3597" spans="1:28" x14ac:dyDescent="0.35">
      <c r="A3597" t="s">
        <v>2204</v>
      </c>
      <c r="B3597" t="s">
        <v>2205</v>
      </c>
      <c r="C3597" t="s">
        <v>115</v>
      </c>
      <c r="D3597" t="s">
        <v>114</v>
      </c>
      <c r="E3597" s="16">
        <v>45810</v>
      </c>
      <c r="F3597">
        <v>4001952101</v>
      </c>
      <c r="G3597" t="s">
        <v>1809</v>
      </c>
      <c r="H3597" t="s">
        <v>5255</v>
      </c>
      <c r="I3597" t="s">
        <v>1828</v>
      </c>
      <c r="J3597">
        <v>3058522</v>
      </c>
      <c r="K3597">
        <v>6570935</v>
      </c>
      <c r="M3597">
        <v>1</v>
      </c>
      <c r="N3597">
        <v>782.45</v>
      </c>
      <c r="O3597">
        <v>782.45</v>
      </c>
      <c r="P3597" t="s">
        <v>1811</v>
      </c>
      <c r="Q3597" t="s">
        <v>1812</v>
      </c>
      <c r="R3597" s="16">
        <v>45810</v>
      </c>
      <c r="S3597">
        <v>30</v>
      </c>
      <c r="T3597" t="s">
        <v>1813</v>
      </c>
      <c r="U3597" s="16">
        <v>45824</v>
      </c>
      <c r="V3597" s="16">
        <v>45824</v>
      </c>
      <c r="Y3597" s="16">
        <v>45824</v>
      </c>
      <c r="AB3597" t="s">
        <v>8484</v>
      </c>
    </row>
    <row r="3598" spans="1:28" x14ac:dyDescent="0.35">
      <c r="A3598" t="s">
        <v>2301</v>
      </c>
      <c r="B3598" t="s">
        <v>2302</v>
      </c>
      <c r="C3598" t="s">
        <v>115</v>
      </c>
      <c r="D3598" t="s">
        <v>114</v>
      </c>
      <c r="E3598" s="16">
        <v>45814</v>
      </c>
      <c r="F3598">
        <v>4001956879</v>
      </c>
      <c r="G3598" t="s">
        <v>1927</v>
      </c>
      <c r="H3598" t="s">
        <v>8497</v>
      </c>
      <c r="I3598" t="s">
        <v>1857</v>
      </c>
      <c r="J3598">
        <v>3083084</v>
      </c>
      <c r="K3598">
        <v>6588407</v>
      </c>
      <c r="M3598">
        <v>2</v>
      </c>
      <c r="N3598">
        <v>226.2</v>
      </c>
      <c r="O3598">
        <v>452.4</v>
      </c>
      <c r="P3598" t="s">
        <v>1811</v>
      </c>
      <c r="Q3598" t="s">
        <v>1812</v>
      </c>
      <c r="R3598" s="16">
        <v>45834</v>
      </c>
      <c r="S3598">
        <v>20</v>
      </c>
      <c r="T3598" t="s">
        <v>1813</v>
      </c>
      <c r="U3598" s="16">
        <v>45817</v>
      </c>
      <c r="V3598" s="16">
        <v>45817</v>
      </c>
      <c r="Y3598" s="16">
        <v>45817</v>
      </c>
      <c r="AB3598" t="s">
        <v>3455</v>
      </c>
    </row>
    <row r="3599" spans="1:28" x14ac:dyDescent="0.35">
      <c r="A3599" t="s">
        <v>2301</v>
      </c>
      <c r="B3599" t="s">
        <v>2302</v>
      </c>
      <c r="C3599" t="s">
        <v>115</v>
      </c>
      <c r="D3599" t="s">
        <v>114</v>
      </c>
      <c r="E3599" s="16">
        <v>45814</v>
      </c>
      <c r="F3599">
        <v>4001956879</v>
      </c>
      <c r="G3599" t="s">
        <v>1927</v>
      </c>
      <c r="H3599" t="s">
        <v>8498</v>
      </c>
      <c r="I3599" t="s">
        <v>1857</v>
      </c>
      <c r="J3599">
        <v>3083084</v>
      </c>
      <c r="K3599">
        <v>6588407</v>
      </c>
      <c r="M3599">
        <v>4</v>
      </c>
      <c r="N3599">
        <v>185.88</v>
      </c>
      <c r="O3599">
        <v>743.52</v>
      </c>
      <c r="P3599" t="s">
        <v>1811</v>
      </c>
      <c r="Q3599" t="s">
        <v>1812</v>
      </c>
      <c r="R3599" s="16">
        <v>45834</v>
      </c>
      <c r="S3599">
        <v>20</v>
      </c>
      <c r="T3599" t="s">
        <v>1813</v>
      </c>
      <c r="U3599" s="16">
        <v>45817</v>
      </c>
      <c r="V3599" s="16">
        <v>45817</v>
      </c>
      <c r="Y3599" s="16">
        <v>45817</v>
      </c>
      <c r="AB3599" t="s">
        <v>3455</v>
      </c>
    </row>
    <row r="3600" spans="1:28" x14ac:dyDescent="0.35">
      <c r="A3600" t="s">
        <v>2301</v>
      </c>
      <c r="B3600" t="s">
        <v>2302</v>
      </c>
      <c r="C3600" t="s">
        <v>115</v>
      </c>
      <c r="D3600" t="s">
        <v>114</v>
      </c>
      <c r="E3600" s="16">
        <v>45814</v>
      </c>
      <c r="F3600">
        <v>4001956879</v>
      </c>
      <c r="G3600" t="s">
        <v>1927</v>
      </c>
      <c r="H3600" t="s">
        <v>8499</v>
      </c>
      <c r="I3600" t="s">
        <v>1857</v>
      </c>
      <c r="J3600">
        <v>3083084</v>
      </c>
      <c r="K3600">
        <v>6588407</v>
      </c>
      <c r="M3600">
        <v>2</v>
      </c>
      <c r="N3600">
        <v>153.13999999999999</v>
      </c>
      <c r="O3600">
        <v>306.27999999999997</v>
      </c>
      <c r="P3600" t="s">
        <v>1811</v>
      </c>
      <c r="Q3600" t="s">
        <v>1812</v>
      </c>
      <c r="R3600" s="16">
        <v>45834</v>
      </c>
      <c r="S3600">
        <v>20</v>
      </c>
      <c r="T3600" t="s">
        <v>1813</v>
      </c>
      <c r="U3600" s="16">
        <v>45817</v>
      </c>
      <c r="V3600" s="16">
        <v>45817</v>
      </c>
      <c r="Y3600" s="16">
        <v>45817</v>
      </c>
      <c r="AB3600" t="s">
        <v>3455</v>
      </c>
    </row>
    <row r="3601" spans="1:28" x14ac:dyDescent="0.35">
      <c r="A3601" t="s">
        <v>2301</v>
      </c>
      <c r="B3601" t="s">
        <v>2302</v>
      </c>
      <c r="C3601" t="s">
        <v>115</v>
      </c>
      <c r="D3601" t="s">
        <v>114</v>
      </c>
      <c r="E3601" s="16">
        <v>45814</v>
      </c>
      <c r="F3601">
        <v>4001956879</v>
      </c>
      <c r="G3601" t="s">
        <v>1927</v>
      </c>
      <c r="H3601" t="s">
        <v>8500</v>
      </c>
      <c r="I3601" t="s">
        <v>1978</v>
      </c>
      <c r="J3601">
        <v>3083084</v>
      </c>
      <c r="K3601">
        <v>6588407</v>
      </c>
      <c r="M3601">
        <v>2</v>
      </c>
      <c r="N3601">
        <v>316.81</v>
      </c>
      <c r="O3601">
        <v>633.62</v>
      </c>
      <c r="P3601" t="s">
        <v>1811</v>
      </c>
      <c r="Q3601" t="s">
        <v>1812</v>
      </c>
      <c r="R3601" s="16">
        <v>45834</v>
      </c>
      <c r="S3601">
        <v>20</v>
      </c>
      <c r="T3601" t="s">
        <v>1813</v>
      </c>
      <c r="U3601" s="16">
        <v>45817</v>
      </c>
      <c r="V3601" s="16">
        <v>45817</v>
      </c>
      <c r="Y3601" s="16">
        <v>45817</v>
      </c>
      <c r="AB3601" t="s">
        <v>3455</v>
      </c>
    </row>
    <row r="3602" spans="1:28" x14ac:dyDescent="0.35">
      <c r="A3602" t="s">
        <v>2301</v>
      </c>
      <c r="B3602" t="s">
        <v>2302</v>
      </c>
      <c r="C3602" t="s">
        <v>115</v>
      </c>
      <c r="D3602" t="s">
        <v>114</v>
      </c>
      <c r="E3602" s="16">
        <v>45814</v>
      </c>
      <c r="F3602">
        <v>4001956879</v>
      </c>
      <c r="G3602" t="s">
        <v>1927</v>
      </c>
      <c r="H3602" t="s">
        <v>8501</v>
      </c>
      <c r="I3602" t="s">
        <v>1857</v>
      </c>
      <c r="J3602">
        <v>3083084</v>
      </c>
      <c r="K3602">
        <v>6588407</v>
      </c>
      <c r="M3602">
        <v>1</v>
      </c>
      <c r="N3602">
        <v>121.61</v>
      </c>
      <c r="O3602">
        <v>121.61</v>
      </c>
      <c r="P3602" t="s">
        <v>1811</v>
      </c>
      <c r="Q3602" t="s">
        <v>1812</v>
      </c>
      <c r="R3602" s="16">
        <v>45834</v>
      </c>
      <c r="S3602">
        <v>20</v>
      </c>
      <c r="T3602" t="s">
        <v>1813</v>
      </c>
      <c r="U3602" s="16">
        <v>45817</v>
      </c>
      <c r="V3602" s="16">
        <v>45817</v>
      </c>
      <c r="Y3602" s="16">
        <v>45817</v>
      </c>
      <c r="AB3602" t="s">
        <v>3455</v>
      </c>
    </row>
    <row r="3603" spans="1:28" x14ac:dyDescent="0.35">
      <c r="A3603" t="s">
        <v>2301</v>
      </c>
      <c r="B3603" t="s">
        <v>2302</v>
      </c>
      <c r="C3603" t="s">
        <v>115</v>
      </c>
      <c r="D3603" t="s">
        <v>114</v>
      </c>
      <c r="E3603" s="16">
        <v>45814</v>
      </c>
      <c r="F3603">
        <v>4001956879</v>
      </c>
      <c r="G3603" t="s">
        <v>1927</v>
      </c>
      <c r="H3603" t="s">
        <v>8502</v>
      </c>
      <c r="I3603" t="s">
        <v>1978</v>
      </c>
      <c r="J3603">
        <v>3083084</v>
      </c>
      <c r="K3603">
        <v>6588407</v>
      </c>
      <c r="M3603">
        <v>1</v>
      </c>
      <c r="N3603">
        <v>749.76</v>
      </c>
      <c r="O3603">
        <v>749.76</v>
      </c>
      <c r="P3603" t="s">
        <v>1811</v>
      </c>
      <c r="Q3603" t="s">
        <v>1812</v>
      </c>
      <c r="R3603" s="16">
        <v>45834</v>
      </c>
      <c r="S3603">
        <v>20</v>
      </c>
      <c r="T3603" t="s">
        <v>1813</v>
      </c>
      <c r="U3603" s="16">
        <v>45817</v>
      </c>
      <c r="V3603" s="16">
        <v>45817</v>
      </c>
      <c r="Y3603" s="16">
        <v>45817</v>
      </c>
      <c r="AB3603" t="s">
        <v>3455</v>
      </c>
    </row>
    <row r="3604" spans="1:28" x14ac:dyDescent="0.35">
      <c r="A3604" t="s">
        <v>2301</v>
      </c>
      <c r="B3604" t="s">
        <v>2302</v>
      </c>
      <c r="C3604" t="s">
        <v>115</v>
      </c>
      <c r="D3604" t="s">
        <v>114</v>
      </c>
      <c r="E3604" s="16">
        <v>45814</v>
      </c>
      <c r="F3604">
        <v>4001956879</v>
      </c>
      <c r="G3604" t="s">
        <v>1927</v>
      </c>
      <c r="H3604" t="s">
        <v>8503</v>
      </c>
      <c r="I3604" t="s">
        <v>1978</v>
      </c>
      <c r="J3604">
        <v>3083084</v>
      </c>
      <c r="K3604">
        <v>6588407</v>
      </c>
      <c r="M3604">
        <v>1</v>
      </c>
      <c r="N3604">
        <v>555.42999999999995</v>
      </c>
      <c r="O3604">
        <v>555.42999999999995</v>
      </c>
      <c r="P3604" t="s">
        <v>1811</v>
      </c>
      <c r="Q3604" t="s">
        <v>1812</v>
      </c>
      <c r="R3604" s="16">
        <v>45834</v>
      </c>
      <c r="S3604">
        <v>20</v>
      </c>
      <c r="T3604" t="s">
        <v>1813</v>
      </c>
      <c r="U3604" s="16">
        <v>45817</v>
      </c>
      <c r="V3604" s="16">
        <v>45817</v>
      </c>
      <c r="Y3604" s="16">
        <v>45817</v>
      </c>
      <c r="AB3604" t="s">
        <v>3455</v>
      </c>
    </row>
    <row r="3605" spans="1:28" x14ac:dyDescent="0.35">
      <c r="A3605" t="s">
        <v>2301</v>
      </c>
      <c r="B3605" t="s">
        <v>2302</v>
      </c>
      <c r="C3605" t="s">
        <v>115</v>
      </c>
      <c r="D3605" t="s">
        <v>114</v>
      </c>
      <c r="E3605" s="16">
        <v>45814</v>
      </c>
      <c r="F3605">
        <v>4001956879</v>
      </c>
      <c r="G3605" t="s">
        <v>1927</v>
      </c>
      <c r="H3605" t="s">
        <v>8504</v>
      </c>
      <c r="I3605" t="s">
        <v>1978</v>
      </c>
      <c r="J3605">
        <v>3083084</v>
      </c>
      <c r="K3605">
        <v>6588407</v>
      </c>
      <c r="M3605">
        <v>1</v>
      </c>
      <c r="N3605">
        <v>444.2</v>
      </c>
      <c r="O3605">
        <v>444.2</v>
      </c>
      <c r="P3605" t="s">
        <v>1811</v>
      </c>
      <c r="Q3605" t="s">
        <v>1812</v>
      </c>
      <c r="R3605" s="16">
        <v>45834</v>
      </c>
      <c r="S3605">
        <v>20</v>
      </c>
      <c r="T3605" t="s">
        <v>1813</v>
      </c>
      <c r="U3605" s="16">
        <v>45817</v>
      </c>
      <c r="V3605" s="16">
        <v>45817</v>
      </c>
      <c r="Y3605" s="16">
        <v>45817</v>
      </c>
      <c r="AB3605" t="s">
        <v>3455</v>
      </c>
    </row>
    <row r="3606" spans="1:28" x14ac:dyDescent="0.35">
      <c r="A3606" t="s">
        <v>2301</v>
      </c>
      <c r="B3606" t="s">
        <v>2302</v>
      </c>
      <c r="C3606" t="s">
        <v>115</v>
      </c>
      <c r="D3606" t="s">
        <v>114</v>
      </c>
      <c r="E3606" s="16">
        <v>45814</v>
      </c>
      <c r="F3606">
        <v>4001956879</v>
      </c>
      <c r="G3606" t="s">
        <v>1927</v>
      </c>
      <c r="H3606" t="s">
        <v>8505</v>
      </c>
      <c r="I3606" t="s">
        <v>1978</v>
      </c>
      <c r="J3606">
        <v>3083084</v>
      </c>
      <c r="K3606">
        <v>6588407</v>
      </c>
      <c r="M3606">
        <v>1</v>
      </c>
      <c r="N3606">
        <v>714.73</v>
      </c>
      <c r="O3606">
        <v>714.73</v>
      </c>
      <c r="P3606" t="s">
        <v>1811</v>
      </c>
      <c r="Q3606" t="s">
        <v>1812</v>
      </c>
      <c r="R3606" s="16">
        <v>45834</v>
      </c>
      <c r="S3606">
        <v>20</v>
      </c>
      <c r="T3606" t="s">
        <v>1813</v>
      </c>
      <c r="U3606" s="16">
        <v>45817</v>
      </c>
      <c r="V3606" s="16">
        <v>45817</v>
      </c>
      <c r="Y3606" s="16">
        <v>45817</v>
      </c>
      <c r="AB3606" t="s">
        <v>3455</v>
      </c>
    </row>
    <row r="3607" spans="1:28" x14ac:dyDescent="0.35">
      <c r="A3607" t="s">
        <v>2301</v>
      </c>
      <c r="B3607" t="s">
        <v>2302</v>
      </c>
      <c r="C3607" t="s">
        <v>115</v>
      </c>
      <c r="D3607" t="s">
        <v>114</v>
      </c>
      <c r="E3607" s="16">
        <v>45814</v>
      </c>
      <c r="F3607">
        <v>4001956879</v>
      </c>
      <c r="G3607" t="s">
        <v>1927</v>
      </c>
      <c r="H3607" t="s">
        <v>8506</v>
      </c>
      <c r="I3607" t="s">
        <v>1978</v>
      </c>
      <c r="J3607">
        <v>3083084</v>
      </c>
      <c r="K3607">
        <v>6588407</v>
      </c>
      <c r="M3607">
        <v>1</v>
      </c>
      <c r="N3607">
        <v>1007.31</v>
      </c>
      <c r="O3607">
        <v>1007.31</v>
      </c>
      <c r="P3607" t="s">
        <v>1811</v>
      </c>
      <c r="Q3607" t="s">
        <v>1812</v>
      </c>
      <c r="R3607" s="16">
        <v>45834</v>
      </c>
      <c r="S3607">
        <v>20</v>
      </c>
      <c r="T3607" t="s">
        <v>1813</v>
      </c>
      <c r="U3607" s="16">
        <v>45817</v>
      </c>
      <c r="V3607" s="16">
        <v>45817</v>
      </c>
      <c r="Y3607" s="16">
        <v>45817</v>
      </c>
      <c r="AB3607" t="s">
        <v>3455</v>
      </c>
    </row>
    <row r="3608" spans="1:28" x14ac:dyDescent="0.35">
      <c r="A3608" t="s">
        <v>2229</v>
      </c>
      <c r="B3608" t="s">
        <v>2230</v>
      </c>
      <c r="C3608" t="s">
        <v>1540</v>
      </c>
      <c r="D3608" t="s">
        <v>1301</v>
      </c>
      <c r="E3608" s="16">
        <v>45816</v>
      </c>
      <c r="F3608">
        <v>4001959016</v>
      </c>
      <c r="G3608" t="s">
        <v>1927</v>
      </c>
      <c r="H3608" t="s">
        <v>5286</v>
      </c>
      <c r="I3608" t="s">
        <v>2542</v>
      </c>
      <c r="J3608">
        <v>3072932</v>
      </c>
      <c r="K3608">
        <v>6581475</v>
      </c>
      <c r="M3608">
        <v>1</v>
      </c>
      <c r="N3608">
        <v>44.75</v>
      </c>
      <c r="O3608">
        <v>44.75</v>
      </c>
      <c r="P3608" t="s">
        <v>1811</v>
      </c>
      <c r="Q3608" t="s">
        <v>1812</v>
      </c>
      <c r="R3608" s="16">
        <v>45834</v>
      </c>
      <c r="S3608">
        <v>16</v>
      </c>
      <c r="T3608" t="s">
        <v>1813</v>
      </c>
      <c r="U3608" s="16">
        <v>45838</v>
      </c>
      <c r="V3608" s="16">
        <v>45838</v>
      </c>
      <c r="Y3608" s="16">
        <v>45838</v>
      </c>
      <c r="AB3608" t="s">
        <v>1725</v>
      </c>
    </row>
    <row r="3609" spans="1:28" x14ac:dyDescent="0.35">
      <c r="A3609" t="s">
        <v>2229</v>
      </c>
      <c r="B3609" t="s">
        <v>2230</v>
      </c>
      <c r="C3609" t="s">
        <v>1540</v>
      </c>
      <c r="D3609" t="s">
        <v>1301</v>
      </c>
      <c r="E3609" s="16">
        <v>45816</v>
      </c>
      <c r="F3609">
        <v>4001959016</v>
      </c>
      <c r="G3609" t="s">
        <v>1927</v>
      </c>
      <c r="H3609" t="s">
        <v>3670</v>
      </c>
      <c r="I3609" t="s">
        <v>2971</v>
      </c>
      <c r="J3609">
        <v>3072932</v>
      </c>
      <c r="K3609">
        <v>6581475</v>
      </c>
      <c r="M3609">
        <v>1</v>
      </c>
      <c r="N3609">
        <v>44.75</v>
      </c>
      <c r="O3609">
        <v>44.75</v>
      </c>
      <c r="P3609" t="s">
        <v>1811</v>
      </c>
      <c r="Q3609" t="s">
        <v>1812</v>
      </c>
      <c r="R3609" s="16">
        <v>45834</v>
      </c>
      <c r="S3609">
        <v>16</v>
      </c>
      <c r="T3609" t="s">
        <v>1813</v>
      </c>
      <c r="U3609" s="16">
        <v>45838</v>
      </c>
      <c r="V3609" s="16">
        <v>45838</v>
      </c>
      <c r="Y3609" s="16">
        <v>45838</v>
      </c>
      <c r="AB3609" t="s">
        <v>1725</v>
      </c>
    </row>
    <row r="3610" spans="1:28" x14ac:dyDescent="0.35">
      <c r="A3610" t="s">
        <v>2229</v>
      </c>
      <c r="B3610" t="s">
        <v>2230</v>
      </c>
      <c r="C3610" t="s">
        <v>1540</v>
      </c>
      <c r="D3610" t="s">
        <v>1301</v>
      </c>
      <c r="E3610" s="16">
        <v>45816</v>
      </c>
      <c r="F3610">
        <v>4001959016</v>
      </c>
      <c r="G3610" t="s">
        <v>1927</v>
      </c>
      <c r="H3610" t="s">
        <v>5287</v>
      </c>
      <c r="I3610" t="s">
        <v>5288</v>
      </c>
      <c r="J3610">
        <v>3072932</v>
      </c>
      <c r="K3610">
        <v>6581475</v>
      </c>
      <c r="M3610">
        <v>1</v>
      </c>
      <c r="N3610">
        <v>168.1</v>
      </c>
      <c r="O3610">
        <v>168.1</v>
      </c>
      <c r="P3610" t="s">
        <v>1811</v>
      </c>
      <c r="Q3610" t="s">
        <v>1812</v>
      </c>
      <c r="R3610" s="16">
        <v>45834</v>
      </c>
      <c r="S3610">
        <v>16</v>
      </c>
      <c r="T3610" t="s">
        <v>1813</v>
      </c>
      <c r="U3610" s="16">
        <v>45838</v>
      </c>
      <c r="V3610" s="16">
        <v>45838</v>
      </c>
      <c r="Y3610" s="16">
        <v>45838</v>
      </c>
      <c r="AB3610" t="s">
        <v>1725</v>
      </c>
    </row>
    <row r="3611" spans="1:28" x14ac:dyDescent="0.35">
      <c r="A3611" t="s">
        <v>2229</v>
      </c>
      <c r="B3611" t="s">
        <v>2230</v>
      </c>
      <c r="C3611" t="s">
        <v>1540</v>
      </c>
      <c r="D3611" t="s">
        <v>1301</v>
      </c>
      <c r="E3611" s="16">
        <v>45816</v>
      </c>
      <c r="F3611">
        <v>4001959016</v>
      </c>
      <c r="G3611" t="s">
        <v>1927</v>
      </c>
      <c r="H3611" t="s">
        <v>5289</v>
      </c>
      <c r="I3611" t="s">
        <v>5290</v>
      </c>
      <c r="J3611">
        <v>3072932</v>
      </c>
      <c r="K3611">
        <v>6581475</v>
      </c>
      <c r="M3611">
        <v>1</v>
      </c>
      <c r="N3611">
        <v>264.73</v>
      </c>
      <c r="O3611">
        <v>264.73</v>
      </c>
      <c r="P3611" t="s">
        <v>1811</v>
      </c>
      <c r="Q3611" t="s">
        <v>1812</v>
      </c>
      <c r="R3611" s="16">
        <v>45834</v>
      </c>
      <c r="S3611">
        <v>16</v>
      </c>
      <c r="T3611" t="s">
        <v>1813</v>
      </c>
      <c r="U3611" s="16">
        <v>45838</v>
      </c>
      <c r="V3611" s="16">
        <v>45838</v>
      </c>
      <c r="Y3611" s="16">
        <v>45838</v>
      </c>
      <c r="AB3611" t="s">
        <v>1725</v>
      </c>
    </row>
    <row r="3612" spans="1:28" x14ac:dyDescent="0.35">
      <c r="A3612" t="s">
        <v>2229</v>
      </c>
      <c r="B3612" t="s">
        <v>2230</v>
      </c>
      <c r="C3612" t="s">
        <v>1540</v>
      </c>
      <c r="D3612" t="s">
        <v>1301</v>
      </c>
      <c r="E3612" s="16">
        <v>45816</v>
      </c>
      <c r="F3612">
        <v>4001959016</v>
      </c>
      <c r="G3612" t="s">
        <v>1927</v>
      </c>
      <c r="H3612" t="s">
        <v>5291</v>
      </c>
      <c r="I3612" t="s">
        <v>5292</v>
      </c>
      <c r="J3612">
        <v>3072932</v>
      </c>
      <c r="K3612">
        <v>6581475</v>
      </c>
      <c r="M3612">
        <v>1</v>
      </c>
      <c r="N3612">
        <v>39.65</v>
      </c>
      <c r="O3612">
        <v>39.65</v>
      </c>
      <c r="P3612" t="s">
        <v>1811</v>
      </c>
      <c r="Q3612" t="s">
        <v>1812</v>
      </c>
      <c r="R3612" s="16">
        <v>45834</v>
      </c>
      <c r="S3612">
        <v>16</v>
      </c>
      <c r="T3612" t="s">
        <v>1813</v>
      </c>
      <c r="U3612" s="16">
        <v>45838</v>
      </c>
      <c r="V3612" s="16">
        <v>45838</v>
      </c>
      <c r="Y3612" s="16">
        <v>45838</v>
      </c>
      <c r="AB3612" t="s">
        <v>1725</v>
      </c>
    </row>
    <row r="3613" spans="1:28" x14ac:dyDescent="0.35">
      <c r="A3613" t="s">
        <v>2229</v>
      </c>
      <c r="B3613" t="s">
        <v>2230</v>
      </c>
      <c r="C3613" t="s">
        <v>1540</v>
      </c>
      <c r="D3613" t="s">
        <v>1301</v>
      </c>
      <c r="E3613" s="16">
        <v>45816</v>
      </c>
      <c r="F3613">
        <v>4001959016</v>
      </c>
      <c r="G3613" t="s">
        <v>1927</v>
      </c>
      <c r="H3613" t="s">
        <v>5293</v>
      </c>
      <c r="I3613" t="s">
        <v>5294</v>
      </c>
      <c r="J3613">
        <v>3072932</v>
      </c>
      <c r="K3613">
        <v>6581475</v>
      </c>
      <c r="M3613">
        <v>1</v>
      </c>
      <c r="N3613">
        <v>244.4</v>
      </c>
      <c r="O3613">
        <v>244.4</v>
      </c>
      <c r="P3613" t="s">
        <v>1811</v>
      </c>
      <c r="Q3613" t="s">
        <v>1812</v>
      </c>
      <c r="R3613" s="16">
        <v>45834</v>
      </c>
      <c r="S3613">
        <v>16</v>
      </c>
      <c r="T3613" t="s">
        <v>1813</v>
      </c>
      <c r="U3613" s="16">
        <v>45838</v>
      </c>
      <c r="V3613" s="16">
        <v>45838</v>
      </c>
      <c r="Y3613" s="16">
        <v>45838</v>
      </c>
      <c r="AB3613" t="s">
        <v>1725</v>
      </c>
    </row>
    <row r="3614" spans="1:28" x14ac:dyDescent="0.35">
      <c r="A3614" t="s">
        <v>2229</v>
      </c>
      <c r="B3614" t="s">
        <v>2230</v>
      </c>
      <c r="C3614" t="s">
        <v>1540</v>
      </c>
      <c r="D3614" t="s">
        <v>1301</v>
      </c>
      <c r="E3614" s="16">
        <v>45816</v>
      </c>
      <c r="F3614">
        <v>4001959016</v>
      </c>
      <c r="G3614" t="s">
        <v>1927</v>
      </c>
      <c r="H3614" t="s">
        <v>5295</v>
      </c>
      <c r="I3614" t="s">
        <v>5296</v>
      </c>
      <c r="J3614">
        <v>3072932</v>
      </c>
      <c r="K3614">
        <v>6581475</v>
      </c>
      <c r="M3614">
        <v>1</v>
      </c>
      <c r="N3614">
        <v>7.6</v>
      </c>
      <c r="O3614">
        <v>7.6</v>
      </c>
      <c r="P3614" t="s">
        <v>1811</v>
      </c>
      <c r="Q3614" t="s">
        <v>1812</v>
      </c>
      <c r="R3614" s="16">
        <v>45834</v>
      </c>
      <c r="S3614">
        <v>16</v>
      </c>
      <c r="T3614" t="s">
        <v>1813</v>
      </c>
      <c r="U3614" s="16">
        <v>45838</v>
      </c>
      <c r="V3614" s="16">
        <v>45838</v>
      </c>
      <c r="Y3614" s="16">
        <v>45838</v>
      </c>
      <c r="AB3614" t="s">
        <v>1725</v>
      </c>
    </row>
    <row r="3615" spans="1:28" x14ac:dyDescent="0.35">
      <c r="A3615" t="s">
        <v>2229</v>
      </c>
      <c r="B3615" t="s">
        <v>2230</v>
      </c>
      <c r="C3615" t="s">
        <v>1540</v>
      </c>
      <c r="D3615" t="s">
        <v>1301</v>
      </c>
      <c r="E3615" s="16">
        <v>45816</v>
      </c>
      <c r="F3615">
        <v>4001959016</v>
      </c>
      <c r="G3615" t="s">
        <v>1927</v>
      </c>
      <c r="H3615" t="s">
        <v>3014</v>
      </c>
      <c r="I3615" t="s">
        <v>2801</v>
      </c>
      <c r="J3615">
        <v>3072932</v>
      </c>
      <c r="K3615">
        <v>6581475</v>
      </c>
      <c r="M3615">
        <v>50</v>
      </c>
      <c r="N3615">
        <v>1.47</v>
      </c>
      <c r="O3615">
        <v>73.5</v>
      </c>
      <c r="P3615" t="s">
        <v>1811</v>
      </c>
      <c r="Q3615" t="s">
        <v>1812</v>
      </c>
      <c r="R3615" s="16">
        <v>45834</v>
      </c>
      <c r="S3615">
        <v>16</v>
      </c>
      <c r="T3615" t="s">
        <v>1813</v>
      </c>
      <c r="U3615" s="16">
        <v>45838</v>
      </c>
      <c r="V3615" s="16">
        <v>45838</v>
      </c>
      <c r="Y3615" s="16">
        <v>45838</v>
      </c>
      <c r="AB3615" t="s">
        <v>1725</v>
      </c>
    </row>
    <row r="3616" spans="1:28" x14ac:dyDescent="0.35">
      <c r="A3616" t="s">
        <v>2229</v>
      </c>
      <c r="B3616" t="s">
        <v>2230</v>
      </c>
      <c r="C3616" t="s">
        <v>1540</v>
      </c>
      <c r="D3616" t="s">
        <v>1301</v>
      </c>
      <c r="E3616" s="16">
        <v>45816</v>
      </c>
      <c r="F3616">
        <v>4001959016</v>
      </c>
      <c r="G3616" t="s">
        <v>1927</v>
      </c>
      <c r="H3616" t="s">
        <v>3665</v>
      </c>
      <c r="I3616" t="s">
        <v>1822</v>
      </c>
      <c r="J3616">
        <v>3072932</v>
      </c>
      <c r="K3616">
        <v>6581475</v>
      </c>
      <c r="M3616">
        <v>50</v>
      </c>
      <c r="N3616">
        <v>0.38</v>
      </c>
      <c r="O3616">
        <v>19</v>
      </c>
      <c r="P3616" t="s">
        <v>1811</v>
      </c>
      <c r="Q3616" t="s">
        <v>1812</v>
      </c>
      <c r="R3616" s="16">
        <v>45834</v>
      </c>
      <c r="S3616">
        <v>16</v>
      </c>
      <c r="T3616" t="s">
        <v>1813</v>
      </c>
      <c r="U3616" s="16">
        <v>45838</v>
      </c>
      <c r="V3616" s="16">
        <v>45838</v>
      </c>
      <c r="Y3616" s="16">
        <v>45838</v>
      </c>
      <c r="AB3616" t="s">
        <v>1725</v>
      </c>
    </row>
    <row r="3617" spans="1:28" x14ac:dyDescent="0.35">
      <c r="A3617" t="s">
        <v>2229</v>
      </c>
      <c r="B3617" t="s">
        <v>2230</v>
      </c>
      <c r="C3617" t="s">
        <v>1540</v>
      </c>
      <c r="D3617" t="s">
        <v>1301</v>
      </c>
      <c r="E3617" s="16">
        <v>45816</v>
      </c>
      <c r="F3617">
        <v>4001959016</v>
      </c>
      <c r="G3617" t="s">
        <v>1927</v>
      </c>
      <c r="H3617" t="s">
        <v>5297</v>
      </c>
      <c r="I3617" t="s">
        <v>2807</v>
      </c>
      <c r="J3617">
        <v>3072932</v>
      </c>
      <c r="K3617">
        <v>6581475</v>
      </c>
      <c r="M3617">
        <v>7</v>
      </c>
      <c r="N3617">
        <v>2.4700000000000002</v>
      </c>
      <c r="O3617">
        <v>17.29</v>
      </c>
      <c r="P3617" t="s">
        <v>1811</v>
      </c>
      <c r="Q3617" t="s">
        <v>1812</v>
      </c>
      <c r="R3617" s="16">
        <v>45834</v>
      </c>
      <c r="S3617">
        <v>16</v>
      </c>
      <c r="T3617" t="s">
        <v>1813</v>
      </c>
      <c r="U3617" s="16">
        <v>45838</v>
      </c>
      <c r="V3617" s="16">
        <v>45838</v>
      </c>
      <c r="Y3617" s="16">
        <v>45838</v>
      </c>
      <c r="AB3617" t="s">
        <v>1725</v>
      </c>
    </row>
    <row r="3618" spans="1:28" x14ac:dyDescent="0.35">
      <c r="A3618" t="s">
        <v>2229</v>
      </c>
      <c r="B3618" t="s">
        <v>2230</v>
      </c>
      <c r="C3618" t="s">
        <v>1540</v>
      </c>
      <c r="D3618" t="s">
        <v>1301</v>
      </c>
      <c r="E3618" s="16">
        <v>45816</v>
      </c>
      <c r="F3618">
        <v>4001959016</v>
      </c>
      <c r="G3618" t="s">
        <v>1927</v>
      </c>
      <c r="H3618" t="s">
        <v>5298</v>
      </c>
      <c r="I3618" t="s">
        <v>5299</v>
      </c>
      <c r="J3618">
        <v>3072932</v>
      </c>
      <c r="K3618">
        <v>6581475</v>
      </c>
      <c r="M3618">
        <v>35</v>
      </c>
      <c r="N3618">
        <v>0.82</v>
      </c>
      <c r="O3618">
        <v>28.7</v>
      </c>
      <c r="P3618" t="s">
        <v>1811</v>
      </c>
      <c r="Q3618" t="s">
        <v>1812</v>
      </c>
      <c r="R3618" s="16">
        <v>45834</v>
      </c>
      <c r="S3618">
        <v>16</v>
      </c>
      <c r="T3618" t="s">
        <v>1813</v>
      </c>
      <c r="U3618" s="16">
        <v>45838</v>
      </c>
      <c r="V3618" s="16">
        <v>45838</v>
      </c>
      <c r="Y3618" s="16">
        <v>45838</v>
      </c>
      <c r="AB3618" t="s">
        <v>1725</v>
      </c>
    </row>
    <row r="3619" spans="1:28" x14ac:dyDescent="0.35">
      <c r="A3619" t="s">
        <v>2229</v>
      </c>
      <c r="B3619" t="s">
        <v>2230</v>
      </c>
      <c r="C3619" t="s">
        <v>1540</v>
      </c>
      <c r="D3619" t="s">
        <v>1301</v>
      </c>
      <c r="E3619" s="16">
        <v>45816</v>
      </c>
      <c r="F3619">
        <v>4001959016</v>
      </c>
      <c r="G3619" t="s">
        <v>1927</v>
      </c>
      <c r="H3619" t="s">
        <v>3036</v>
      </c>
      <c r="I3619" t="s">
        <v>3037</v>
      </c>
      <c r="J3619">
        <v>3072932</v>
      </c>
      <c r="K3619">
        <v>6581475</v>
      </c>
      <c r="M3619">
        <v>8</v>
      </c>
      <c r="N3619">
        <v>18.559999999999999</v>
      </c>
      <c r="O3619">
        <v>148.47999999999999</v>
      </c>
      <c r="P3619" t="s">
        <v>1811</v>
      </c>
      <c r="Q3619" t="s">
        <v>1812</v>
      </c>
      <c r="R3619" s="16">
        <v>45834</v>
      </c>
      <c r="S3619">
        <v>16</v>
      </c>
      <c r="T3619" t="s">
        <v>1813</v>
      </c>
      <c r="U3619" s="16">
        <v>45838</v>
      </c>
      <c r="V3619" s="16">
        <v>45838</v>
      </c>
      <c r="Y3619" s="16">
        <v>45838</v>
      </c>
      <c r="AB3619" t="s">
        <v>1725</v>
      </c>
    </row>
    <row r="3620" spans="1:28" x14ac:dyDescent="0.35">
      <c r="A3620" t="s">
        <v>2229</v>
      </c>
      <c r="B3620" t="s">
        <v>2230</v>
      </c>
      <c r="C3620" t="s">
        <v>1540</v>
      </c>
      <c r="D3620" t="s">
        <v>1301</v>
      </c>
      <c r="E3620" s="16">
        <v>45816</v>
      </c>
      <c r="F3620">
        <v>4001959016</v>
      </c>
      <c r="G3620" t="s">
        <v>1927</v>
      </c>
      <c r="H3620" t="s">
        <v>3039</v>
      </c>
      <c r="I3620" t="s">
        <v>2801</v>
      </c>
      <c r="J3620">
        <v>3072932</v>
      </c>
      <c r="K3620">
        <v>6581475</v>
      </c>
      <c r="M3620">
        <v>40</v>
      </c>
      <c r="N3620">
        <v>1.51</v>
      </c>
      <c r="O3620">
        <v>60.4</v>
      </c>
      <c r="P3620" t="s">
        <v>1811</v>
      </c>
      <c r="Q3620" t="s">
        <v>1812</v>
      </c>
      <c r="R3620" s="16">
        <v>45834</v>
      </c>
      <c r="S3620">
        <v>16</v>
      </c>
      <c r="T3620" t="s">
        <v>1813</v>
      </c>
      <c r="U3620" s="16">
        <v>45838</v>
      </c>
      <c r="V3620" s="16">
        <v>45838</v>
      </c>
      <c r="Y3620" s="16">
        <v>45838</v>
      </c>
      <c r="AB3620" t="s">
        <v>1725</v>
      </c>
    </row>
    <row r="3621" spans="1:28" x14ac:dyDescent="0.35">
      <c r="A3621" t="s">
        <v>2229</v>
      </c>
      <c r="B3621" t="s">
        <v>2230</v>
      </c>
      <c r="C3621" t="s">
        <v>1540</v>
      </c>
      <c r="D3621" t="s">
        <v>1301</v>
      </c>
      <c r="E3621" s="16">
        <v>45816</v>
      </c>
      <c r="F3621">
        <v>4001959016</v>
      </c>
      <c r="G3621" t="s">
        <v>1927</v>
      </c>
      <c r="H3621" t="s">
        <v>5300</v>
      </c>
      <c r="I3621" t="s">
        <v>3037</v>
      </c>
      <c r="J3621">
        <v>3072932</v>
      </c>
      <c r="K3621">
        <v>6581475</v>
      </c>
      <c r="M3621">
        <v>6</v>
      </c>
      <c r="N3621">
        <v>17.77</v>
      </c>
      <c r="O3621">
        <v>106.62</v>
      </c>
      <c r="P3621" t="s">
        <v>1811</v>
      </c>
      <c r="Q3621" t="s">
        <v>1812</v>
      </c>
      <c r="R3621" s="16">
        <v>45834</v>
      </c>
      <c r="S3621">
        <v>16</v>
      </c>
      <c r="T3621" t="s">
        <v>1813</v>
      </c>
      <c r="U3621" s="16">
        <v>45838</v>
      </c>
      <c r="V3621" s="16">
        <v>45838</v>
      </c>
      <c r="Y3621" s="16">
        <v>45838</v>
      </c>
      <c r="AB3621" t="s">
        <v>1725</v>
      </c>
    </row>
    <row r="3622" spans="1:28" x14ac:dyDescent="0.35">
      <c r="A3622" t="s">
        <v>2229</v>
      </c>
      <c r="B3622" t="s">
        <v>2230</v>
      </c>
      <c r="C3622" t="s">
        <v>1540</v>
      </c>
      <c r="D3622" t="s">
        <v>1301</v>
      </c>
      <c r="E3622" s="16">
        <v>45816</v>
      </c>
      <c r="F3622">
        <v>4001959016</v>
      </c>
      <c r="G3622" t="s">
        <v>1927</v>
      </c>
      <c r="H3622" t="s">
        <v>3666</v>
      </c>
      <c r="I3622" t="s">
        <v>3667</v>
      </c>
      <c r="J3622">
        <v>3072932</v>
      </c>
      <c r="K3622">
        <v>6581475</v>
      </c>
      <c r="M3622">
        <v>1</v>
      </c>
      <c r="N3622">
        <v>12.97</v>
      </c>
      <c r="O3622">
        <v>12.97</v>
      </c>
      <c r="P3622" t="s">
        <v>1811</v>
      </c>
      <c r="Q3622" t="s">
        <v>1812</v>
      </c>
      <c r="R3622" s="16">
        <v>45834</v>
      </c>
      <c r="S3622">
        <v>16</v>
      </c>
      <c r="T3622" t="s">
        <v>1813</v>
      </c>
      <c r="U3622" s="16">
        <v>45838</v>
      </c>
      <c r="V3622" s="16">
        <v>45838</v>
      </c>
      <c r="Y3622" s="16">
        <v>45838</v>
      </c>
      <c r="AB3622" t="s">
        <v>1725</v>
      </c>
    </row>
    <row r="3623" spans="1:28" x14ac:dyDescent="0.35">
      <c r="A3623" t="s">
        <v>2229</v>
      </c>
      <c r="B3623" t="s">
        <v>2230</v>
      </c>
      <c r="C3623" t="s">
        <v>1540</v>
      </c>
      <c r="D3623" t="s">
        <v>1301</v>
      </c>
      <c r="E3623" s="16">
        <v>45816</v>
      </c>
      <c r="F3623">
        <v>4001959016</v>
      </c>
      <c r="G3623" t="s">
        <v>1927</v>
      </c>
      <c r="H3623" t="s">
        <v>5301</v>
      </c>
      <c r="I3623" t="s">
        <v>5302</v>
      </c>
      <c r="J3623">
        <v>3072932</v>
      </c>
      <c r="K3623">
        <v>6581475</v>
      </c>
      <c r="M3623">
        <v>1</v>
      </c>
      <c r="N3623">
        <v>13.49</v>
      </c>
      <c r="O3623">
        <v>13.49</v>
      </c>
      <c r="P3623" t="s">
        <v>1811</v>
      </c>
      <c r="Q3623" t="s">
        <v>1812</v>
      </c>
      <c r="R3623" s="16">
        <v>45834</v>
      </c>
      <c r="S3623">
        <v>16</v>
      </c>
      <c r="T3623" t="s">
        <v>1813</v>
      </c>
      <c r="U3623" s="16">
        <v>45838</v>
      </c>
      <c r="V3623" s="16">
        <v>45838</v>
      </c>
      <c r="Y3623" s="16">
        <v>45838</v>
      </c>
      <c r="AB3623" t="s">
        <v>1725</v>
      </c>
    </row>
    <row r="3624" spans="1:28" x14ac:dyDescent="0.35">
      <c r="A3624" t="s">
        <v>2131</v>
      </c>
      <c r="B3624" t="s">
        <v>2132</v>
      </c>
      <c r="C3624" t="s">
        <v>1540</v>
      </c>
      <c r="D3624" t="s">
        <v>1301</v>
      </c>
      <c r="E3624" s="16">
        <v>45817</v>
      </c>
      <c r="F3624">
        <v>4001960278</v>
      </c>
      <c r="G3624" t="s">
        <v>1809</v>
      </c>
      <c r="H3624" t="s">
        <v>8507</v>
      </c>
      <c r="I3624" t="s">
        <v>4287</v>
      </c>
      <c r="J3624">
        <v>2378491</v>
      </c>
      <c r="K3624">
        <v>6088426</v>
      </c>
      <c r="M3624">
        <v>4</v>
      </c>
      <c r="N3624">
        <v>40.03</v>
      </c>
      <c r="O3624">
        <v>160.12</v>
      </c>
      <c r="P3624" t="s">
        <v>1811</v>
      </c>
      <c r="Q3624" t="s">
        <v>1812</v>
      </c>
      <c r="R3624" s="16">
        <v>45834</v>
      </c>
      <c r="S3624">
        <v>20</v>
      </c>
      <c r="T3624" t="s">
        <v>1813</v>
      </c>
      <c r="U3624" s="16">
        <v>45778</v>
      </c>
      <c r="V3624" s="16">
        <v>45839</v>
      </c>
      <c r="Y3624" s="16">
        <v>45839</v>
      </c>
      <c r="AB3624" t="s">
        <v>8508</v>
      </c>
    </row>
    <row r="3625" spans="1:28" x14ac:dyDescent="0.35">
      <c r="A3625" t="s">
        <v>2131</v>
      </c>
      <c r="B3625" t="s">
        <v>2132</v>
      </c>
      <c r="C3625" t="s">
        <v>1540</v>
      </c>
      <c r="D3625" t="s">
        <v>1301</v>
      </c>
      <c r="E3625" s="16">
        <v>45817</v>
      </c>
      <c r="F3625">
        <v>4001960278</v>
      </c>
      <c r="G3625" t="s">
        <v>1809</v>
      </c>
      <c r="H3625" t="s">
        <v>2090</v>
      </c>
      <c r="I3625" t="s">
        <v>1825</v>
      </c>
      <c r="J3625">
        <v>2378491</v>
      </c>
      <c r="K3625">
        <v>6088426</v>
      </c>
      <c r="M3625">
        <v>4</v>
      </c>
      <c r="N3625">
        <v>1.91</v>
      </c>
      <c r="O3625">
        <v>7.64</v>
      </c>
      <c r="P3625" t="s">
        <v>1811</v>
      </c>
      <c r="Q3625" t="s">
        <v>1812</v>
      </c>
      <c r="R3625" s="16">
        <v>45834</v>
      </c>
      <c r="S3625">
        <v>20</v>
      </c>
      <c r="T3625" t="s">
        <v>1813</v>
      </c>
      <c r="U3625" s="16">
        <v>45778</v>
      </c>
      <c r="V3625" s="16">
        <v>45839</v>
      </c>
      <c r="Y3625" s="16">
        <v>45839</v>
      </c>
      <c r="AB3625" t="s">
        <v>8508</v>
      </c>
    </row>
    <row r="3626" spans="1:28" x14ac:dyDescent="0.35">
      <c r="A3626" t="s">
        <v>2131</v>
      </c>
      <c r="B3626" t="s">
        <v>2132</v>
      </c>
      <c r="C3626" t="s">
        <v>1540</v>
      </c>
      <c r="D3626" t="s">
        <v>1301</v>
      </c>
      <c r="E3626" s="16">
        <v>45817</v>
      </c>
      <c r="F3626">
        <v>4001960278</v>
      </c>
      <c r="G3626" t="s">
        <v>1809</v>
      </c>
      <c r="H3626" t="s">
        <v>4999</v>
      </c>
      <c r="I3626" t="s">
        <v>1961</v>
      </c>
      <c r="J3626">
        <v>2378491</v>
      </c>
      <c r="K3626">
        <v>6088426</v>
      </c>
      <c r="M3626">
        <v>10</v>
      </c>
      <c r="N3626">
        <v>11.48</v>
      </c>
      <c r="O3626">
        <v>114.8</v>
      </c>
      <c r="P3626" t="s">
        <v>1811</v>
      </c>
      <c r="Q3626" t="s">
        <v>1812</v>
      </c>
      <c r="R3626" s="16">
        <v>45834</v>
      </c>
      <c r="S3626">
        <v>20</v>
      </c>
      <c r="T3626" t="s">
        <v>1813</v>
      </c>
      <c r="U3626" s="16">
        <v>45778</v>
      </c>
      <c r="V3626" s="16">
        <v>45839</v>
      </c>
      <c r="Y3626" s="16">
        <v>45839</v>
      </c>
      <c r="AB3626" t="s">
        <v>8508</v>
      </c>
    </row>
    <row r="3627" spans="1:28" x14ac:dyDescent="0.35">
      <c r="A3627" t="s">
        <v>2131</v>
      </c>
      <c r="B3627" t="s">
        <v>2132</v>
      </c>
      <c r="C3627" t="s">
        <v>1540</v>
      </c>
      <c r="D3627" t="s">
        <v>1301</v>
      </c>
      <c r="E3627" s="16">
        <v>45817</v>
      </c>
      <c r="F3627">
        <v>4001960278</v>
      </c>
      <c r="G3627" t="s">
        <v>1809</v>
      </c>
      <c r="H3627" t="s">
        <v>2098</v>
      </c>
      <c r="I3627" t="s">
        <v>1825</v>
      </c>
      <c r="J3627">
        <v>2378491</v>
      </c>
      <c r="K3627">
        <v>6088426</v>
      </c>
      <c r="M3627">
        <v>10</v>
      </c>
      <c r="N3627">
        <v>0.99</v>
      </c>
      <c r="O3627">
        <v>9.9</v>
      </c>
      <c r="P3627" t="s">
        <v>1811</v>
      </c>
      <c r="Q3627" t="s">
        <v>1812</v>
      </c>
      <c r="R3627" s="16">
        <v>45834</v>
      </c>
      <c r="S3627">
        <v>20</v>
      </c>
      <c r="T3627" t="s">
        <v>1813</v>
      </c>
      <c r="U3627" s="16">
        <v>45778</v>
      </c>
      <c r="V3627" s="16">
        <v>45839</v>
      </c>
      <c r="Y3627" s="16">
        <v>45839</v>
      </c>
      <c r="AB3627" t="s">
        <v>8508</v>
      </c>
    </row>
    <row r="3628" spans="1:28" x14ac:dyDescent="0.35">
      <c r="A3628" t="s">
        <v>2131</v>
      </c>
      <c r="B3628" t="s">
        <v>2132</v>
      </c>
      <c r="C3628" t="s">
        <v>1540</v>
      </c>
      <c r="D3628" t="s">
        <v>1301</v>
      </c>
      <c r="E3628" s="16">
        <v>45817</v>
      </c>
      <c r="F3628">
        <v>4001960278</v>
      </c>
      <c r="G3628" t="s">
        <v>1809</v>
      </c>
      <c r="H3628" t="s">
        <v>2116</v>
      </c>
      <c r="I3628" t="s">
        <v>1831</v>
      </c>
      <c r="J3628">
        <v>2378491</v>
      </c>
      <c r="K3628">
        <v>6088426</v>
      </c>
      <c r="M3628">
        <v>6</v>
      </c>
      <c r="N3628">
        <v>7.69</v>
      </c>
      <c r="O3628">
        <v>46.14</v>
      </c>
      <c r="P3628" t="s">
        <v>1811</v>
      </c>
      <c r="Q3628" t="s">
        <v>1812</v>
      </c>
      <c r="R3628" s="16">
        <v>45834</v>
      </c>
      <c r="S3628">
        <v>20</v>
      </c>
      <c r="T3628" t="s">
        <v>1813</v>
      </c>
      <c r="U3628" s="16">
        <v>45778</v>
      </c>
      <c r="V3628" s="16">
        <v>45839</v>
      </c>
      <c r="Y3628" s="16">
        <v>45839</v>
      </c>
      <c r="AB3628" t="s">
        <v>8508</v>
      </c>
    </row>
    <row r="3629" spans="1:28" x14ac:dyDescent="0.35">
      <c r="A3629" t="s">
        <v>2131</v>
      </c>
      <c r="B3629" t="s">
        <v>2132</v>
      </c>
      <c r="C3629" t="s">
        <v>1540</v>
      </c>
      <c r="D3629" t="s">
        <v>1301</v>
      </c>
      <c r="E3629" s="16">
        <v>45817</v>
      </c>
      <c r="F3629">
        <v>4001960278</v>
      </c>
      <c r="G3629" t="s">
        <v>1809</v>
      </c>
      <c r="H3629" t="s">
        <v>8509</v>
      </c>
      <c r="I3629" t="s">
        <v>8510</v>
      </c>
      <c r="J3629">
        <v>2378491</v>
      </c>
      <c r="K3629">
        <v>6088426</v>
      </c>
      <c r="M3629">
        <v>4</v>
      </c>
      <c r="N3629">
        <v>14.2</v>
      </c>
      <c r="O3629">
        <v>56.8</v>
      </c>
      <c r="P3629" t="s">
        <v>1811</v>
      </c>
      <c r="Q3629" t="s">
        <v>1812</v>
      </c>
      <c r="R3629" s="16">
        <v>45834</v>
      </c>
      <c r="S3629">
        <v>20</v>
      </c>
      <c r="T3629" t="s">
        <v>1813</v>
      </c>
      <c r="U3629" s="16">
        <v>45778</v>
      </c>
      <c r="V3629" s="16">
        <v>45839</v>
      </c>
      <c r="Y3629" s="16">
        <v>45839</v>
      </c>
      <c r="AB3629" t="s">
        <v>8508</v>
      </c>
    </row>
    <row r="3630" spans="1:28" x14ac:dyDescent="0.35">
      <c r="A3630" t="s">
        <v>2131</v>
      </c>
      <c r="B3630" t="s">
        <v>2132</v>
      </c>
      <c r="C3630" t="s">
        <v>1540</v>
      </c>
      <c r="D3630" t="s">
        <v>1301</v>
      </c>
      <c r="E3630" s="16">
        <v>45817</v>
      </c>
      <c r="F3630">
        <v>4001960278</v>
      </c>
      <c r="G3630" t="s">
        <v>1809</v>
      </c>
      <c r="H3630" t="s">
        <v>2005</v>
      </c>
      <c r="I3630" t="s">
        <v>1825</v>
      </c>
      <c r="J3630">
        <v>2378491</v>
      </c>
      <c r="K3630">
        <v>6088426</v>
      </c>
      <c r="M3630">
        <v>4</v>
      </c>
      <c r="N3630">
        <v>1.23</v>
      </c>
      <c r="O3630">
        <v>4.92</v>
      </c>
      <c r="P3630" t="s">
        <v>1811</v>
      </c>
      <c r="Q3630" t="s">
        <v>1812</v>
      </c>
      <c r="R3630" s="16">
        <v>45834</v>
      </c>
      <c r="S3630">
        <v>20</v>
      </c>
      <c r="T3630" t="s">
        <v>1813</v>
      </c>
      <c r="U3630" s="16">
        <v>45778</v>
      </c>
      <c r="V3630" s="16">
        <v>45839</v>
      </c>
      <c r="Y3630" s="16">
        <v>45839</v>
      </c>
      <c r="AB3630" t="s">
        <v>8508</v>
      </c>
    </row>
    <row r="3631" spans="1:28" x14ac:dyDescent="0.35">
      <c r="A3631" t="s">
        <v>2131</v>
      </c>
      <c r="B3631" t="s">
        <v>2132</v>
      </c>
      <c r="C3631" t="s">
        <v>1540</v>
      </c>
      <c r="D3631" t="s">
        <v>1301</v>
      </c>
      <c r="E3631" s="16">
        <v>45817</v>
      </c>
      <c r="F3631">
        <v>4001960278</v>
      </c>
      <c r="G3631" t="s">
        <v>1809</v>
      </c>
      <c r="H3631" t="s">
        <v>1999</v>
      </c>
      <c r="I3631" t="s">
        <v>1825</v>
      </c>
      <c r="J3631">
        <v>2378491</v>
      </c>
      <c r="K3631">
        <v>6088426</v>
      </c>
      <c r="M3631">
        <v>4</v>
      </c>
      <c r="N3631">
        <v>2.0699999999999998</v>
      </c>
      <c r="O3631">
        <v>8.2799999999999994</v>
      </c>
      <c r="P3631" t="s">
        <v>1811</v>
      </c>
      <c r="Q3631" t="s">
        <v>1812</v>
      </c>
      <c r="R3631" s="16">
        <v>45834</v>
      </c>
      <c r="S3631">
        <v>20</v>
      </c>
      <c r="T3631" t="s">
        <v>1813</v>
      </c>
      <c r="U3631" s="16">
        <v>45778</v>
      </c>
      <c r="V3631" s="16">
        <v>45839</v>
      </c>
      <c r="Y3631" s="16">
        <v>45839</v>
      </c>
      <c r="AB3631" t="s">
        <v>8508</v>
      </c>
    </row>
    <row r="3632" spans="1:28" x14ac:dyDescent="0.35">
      <c r="A3632" t="s">
        <v>2131</v>
      </c>
      <c r="B3632" t="s">
        <v>2132</v>
      </c>
      <c r="C3632" t="s">
        <v>1540</v>
      </c>
      <c r="D3632" t="s">
        <v>1301</v>
      </c>
      <c r="E3632" s="16">
        <v>45817</v>
      </c>
      <c r="F3632">
        <v>4001960278</v>
      </c>
      <c r="G3632" t="s">
        <v>1809</v>
      </c>
      <c r="H3632" t="s">
        <v>8511</v>
      </c>
      <c r="I3632" t="s">
        <v>1895</v>
      </c>
      <c r="J3632">
        <v>2378491</v>
      </c>
      <c r="K3632">
        <v>6088426</v>
      </c>
      <c r="M3632">
        <v>1</v>
      </c>
      <c r="N3632">
        <v>200.74</v>
      </c>
      <c r="O3632">
        <v>200.74</v>
      </c>
      <c r="P3632" t="s">
        <v>1811</v>
      </c>
      <c r="Q3632" t="s">
        <v>1812</v>
      </c>
      <c r="R3632" s="16">
        <v>45834</v>
      </c>
      <c r="S3632">
        <v>20</v>
      </c>
      <c r="T3632" t="s">
        <v>1813</v>
      </c>
      <c r="U3632" s="16">
        <v>45778</v>
      </c>
      <c r="V3632" s="16">
        <v>45839</v>
      </c>
      <c r="Y3632" s="16">
        <v>45839</v>
      </c>
      <c r="AB3632" t="s">
        <v>8508</v>
      </c>
    </row>
    <row r="3633" spans="1:28" x14ac:dyDescent="0.35">
      <c r="A3633" t="s">
        <v>2131</v>
      </c>
      <c r="B3633" t="s">
        <v>2132</v>
      </c>
      <c r="C3633" t="s">
        <v>1540</v>
      </c>
      <c r="D3633" t="s">
        <v>1301</v>
      </c>
      <c r="E3633" s="16">
        <v>45817</v>
      </c>
      <c r="F3633">
        <v>4001960278</v>
      </c>
      <c r="G3633" t="s">
        <v>1809</v>
      </c>
      <c r="H3633" t="s">
        <v>8512</v>
      </c>
      <c r="I3633" t="s">
        <v>2104</v>
      </c>
      <c r="J3633">
        <v>2378491</v>
      </c>
      <c r="K3633">
        <v>6088426</v>
      </c>
      <c r="M3633">
        <v>1</v>
      </c>
      <c r="N3633">
        <v>127.9</v>
      </c>
      <c r="O3633">
        <v>127.9</v>
      </c>
      <c r="P3633" t="s">
        <v>1811</v>
      </c>
      <c r="Q3633" t="s">
        <v>1812</v>
      </c>
      <c r="R3633" s="16">
        <v>45834</v>
      </c>
      <c r="S3633">
        <v>20</v>
      </c>
      <c r="T3633" t="s">
        <v>1813</v>
      </c>
      <c r="U3633" s="16">
        <v>45778</v>
      </c>
      <c r="V3633" s="16">
        <v>45839</v>
      </c>
      <c r="Y3633" s="16">
        <v>45839</v>
      </c>
      <c r="AB3633" t="s">
        <v>8508</v>
      </c>
    </row>
    <row r="3634" spans="1:28" x14ac:dyDescent="0.35">
      <c r="A3634" t="s">
        <v>2131</v>
      </c>
      <c r="B3634" t="s">
        <v>2132</v>
      </c>
      <c r="C3634" t="s">
        <v>1540</v>
      </c>
      <c r="D3634" t="s">
        <v>1301</v>
      </c>
      <c r="E3634" s="16">
        <v>45817</v>
      </c>
      <c r="F3634">
        <v>4001960278</v>
      </c>
      <c r="G3634" t="s">
        <v>1809</v>
      </c>
      <c r="H3634" t="s">
        <v>8513</v>
      </c>
      <c r="I3634" t="s">
        <v>8514</v>
      </c>
      <c r="J3634">
        <v>2378491</v>
      </c>
      <c r="K3634">
        <v>6088426</v>
      </c>
      <c r="M3634">
        <v>1</v>
      </c>
      <c r="N3634">
        <v>9673.52</v>
      </c>
      <c r="O3634">
        <v>9673.52</v>
      </c>
      <c r="P3634" t="s">
        <v>1811</v>
      </c>
      <c r="Q3634" t="s">
        <v>1812</v>
      </c>
      <c r="R3634" s="16">
        <v>45834</v>
      </c>
      <c r="S3634">
        <v>20</v>
      </c>
      <c r="T3634" t="s">
        <v>1813</v>
      </c>
      <c r="U3634" s="16">
        <v>45778</v>
      </c>
      <c r="V3634" s="16">
        <v>45839</v>
      </c>
      <c r="Y3634" s="16">
        <v>45839</v>
      </c>
      <c r="AB3634" t="s">
        <v>8508</v>
      </c>
    </row>
    <row r="3635" spans="1:28" x14ac:dyDescent="0.35">
      <c r="A3635" t="s">
        <v>2234</v>
      </c>
      <c r="B3635" t="s">
        <v>2235</v>
      </c>
      <c r="C3635" t="s">
        <v>115</v>
      </c>
      <c r="D3635" t="s">
        <v>114</v>
      </c>
      <c r="E3635" s="16">
        <v>45817</v>
      </c>
      <c r="F3635">
        <v>4001960298</v>
      </c>
      <c r="G3635" t="s">
        <v>1809</v>
      </c>
      <c r="H3635" t="s">
        <v>2260</v>
      </c>
      <c r="I3635" t="s">
        <v>1949</v>
      </c>
      <c r="J3635">
        <v>2450481</v>
      </c>
      <c r="K3635">
        <v>6137091</v>
      </c>
      <c r="M3635">
        <v>28</v>
      </c>
      <c r="N3635">
        <v>21.31</v>
      </c>
      <c r="O3635">
        <v>596.67999999999995</v>
      </c>
      <c r="P3635" t="s">
        <v>1811</v>
      </c>
      <c r="Q3635" t="s">
        <v>1812</v>
      </c>
      <c r="R3635" s="16">
        <v>45834</v>
      </c>
      <c r="S3635">
        <v>20</v>
      </c>
      <c r="T3635" t="s">
        <v>1813</v>
      </c>
      <c r="U3635" s="16">
        <v>44730</v>
      </c>
      <c r="V3635" s="16">
        <v>45839</v>
      </c>
      <c r="Y3635" s="16">
        <v>45839</v>
      </c>
      <c r="AB3635" t="s">
        <v>8515</v>
      </c>
    </row>
    <row r="3636" spans="1:28" x14ac:dyDescent="0.35">
      <c r="A3636" t="s">
        <v>2234</v>
      </c>
      <c r="B3636" t="s">
        <v>2235</v>
      </c>
      <c r="C3636" t="s">
        <v>115</v>
      </c>
      <c r="D3636" t="s">
        <v>114</v>
      </c>
      <c r="E3636" s="16">
        <v>45817</v>
      </c>
      <c r="F3636">
        <v>4001960298</v>
      </c>
      <c r="G3636" t="s">
        <v>1809</v>
      </c>
      <c r="H3636" t="s">
        <v>4193</v>
      </c>
      <c r="I3636" t="s">
        <v>2042</v>
      </c>
      <c r="J3636">
        <v>2450481</v>
      </c>
      <c r="K3636">
        <v>6137091</v>
      </c>
      <c r="M3636">
        <v>1</v>
      </c>
      <c r="N3636">
        <v>231.97</v>
      </c>
      <c r="O3636">
        <v>231.97</v>
      </c>
      <c r="P3636" t="s">
        <v>1811</v>
      </c>
      <c r="Q3636" t="s">
        <v>1812</v>
      </c>
      <c r="R3636" s="16">
        <v>45834</v>
      </c>
      <c r="S3636">
        <v>20</v>
      </c>
      <c r="T3636" t="s">
        <v>1813</v>
      </c>
      <c r="U3636" s="16">
        <v>44730</v>
      </c>
      <c r="V3636" s="16">
        <v>45839</v>
      </c>
      <c r="Y3636" s="16">
        <v>45839</v>
      </c>
      <c r="AB3636" t="s">
        <v>8515</v>
      </c>
    </row>
    <row r="3637" spans="1:28" x14ac:dyDescent="0.35">
      <c r="A3637" t="s">
        <v>2234</v>
      </c>
      <c r="B3637" t="s">
        <v>2235</v>
      </c>
      <c r="C3637" t="s">
        <v>115</v>
      </c>
      <c r="D3637" t="s">
        <v>114</v>
      </c>
      <c r="E3637" s="16">
        <v>45817</v>
      </c>
      <c r="F3637">
        <v>4001960298</v>
      </c>
      <c r="G3637" t="s">
        <v>1809</v>
      </c>
      <c r="H3637" t="s">
        <v>1962</v>
      </c>
      <c r="I3637" t="s">
        <v>1831</v>
      </c>
      <c r="J3637">
        <v>2450481</v>
      </c>
      <c r="K3637">
        <v>6137091</v>
      </c>
      <c r="M3637">
        <v>1</v>
      </c>
      <c r="N3637">
        <v>6.18</v>
      </c>
      <c r="O3637">
        <v>6.18</v>
      </c>
      <c r="P3637" t="s">
        <v>1811</v>
      </c>
      <c r="Q3637" t="s">
        <v>1812</v>
      </c>
      <c r="R3637" s="16">
        <v>45834</v>
      </c>
      <c r="S3637">
        <v>20</v>
      </c>
      <c r="T3637" t="s">
        <v>1813</v>
      </c>
      <c r="U3637" s="16">
        <v>44730</v>
      </c>
      <c r="V3637" s="16">
        <v>45839</v>
      </c>
      <c r="Y3637" s="16">
        <v>45839</v>
      </c>
      <c r="AB3637" t="s">
        <v>8515</v>
      </c>
    </row>
    <row r="3638" spans="1:28" x14ac:dyDescent="0.35">
      <c r="A3638" t="s">
        <v>2234</v>
      </c>
      <c r="B3638" t="s">
        <v>2235</v>
      </c>
      <c r="C3638" t="s">
        <v>115</v>
      </c>
      <c r="D3638" t="s">
        <v>114</v>
      </c>
      <c r="E3638" s="16">
        <v>45817</v>
      </c>
      <c r="F3638">
        <v>4001960298</v>
      </c>
      <c r="G3638" t="s">
        <v>1809</v>
      </c>
      <c r="H3638" t="s">
        <v>4194</v>
      </c>
      <c r="I3638" t="s">
        <v>2106</v>
      </c>
      <c r="J3638">
        <v>2450481</v>
      </c>
      <c r="K3638">
        <v>6137091</v>
      </c>
      <c r="M3638">
        <v>1</v>
      </c>
      <c r="N3638">
        <v>207.77</v>
      </c>
      <c r="O3638">
        <v>207.77</v>
      </c>
      <c r="P3638" t="s">
        <v>1811</v>
      </c>
      <c r="Q3638" t="s">
        <v>1812</v>
      </c>
      <c r="R3638" s="16">
        <v>45834</v>
      </c>
      <c r="S3638">
        <v>20</v>
      </c>
      <c r="T3638" t="s">
        <v>1813</v>
      </c>
      <c r="U3638" s="16">
        <v>44730</v>
      </c>
      <c r="V3638" s="16">
        <v>45839</v>
      </c>
      <c r="Y3638" s="16">
        <v>45839</v>
      </c>
      <c r="AB3638" t="s">
        <v>8515</v>
      </c>
    </row>
    <row r="3639" spans="1:28" x14ac:dyDescent="0.35">
      <c r="A3639" t="s">
        <v>2234</v>
      </c>
      <c r="B3639" t="s">
        <v>2235</v>
      </c>
      <c r="C3639" t="s">
        <v>115</v>
      </c>
      <c r="D3639" t="s">
        <v>114</v>
      </c>
      <c r="E3639" s="16">
        <v>45817</v>
      </c>
      <c r="F3639">
        <v>4001960298</v>
      </c>
      <c r="G3639" t="s">
        <v>1809</v>
      </c>
      <c r="H3639" t="s">
        <v>4195</v>
      </c>
      <c r="I3639" t="s">
        <v>1831</v>
      </c>
      <c r="J3639">
        <v>2450481</v>
      </c>
      <c r="K3639">
        <v>6137091</v>
      </c>
      <c r="M3639">
        <v>2</v>
      </c>
      <c r="N3639">
        <v>15.44</v>
      </c>
      <c r="O3639">
        <v>30.88</v>
      </c>
      <c r="P3639" t="s">
        <v>1811</v>
      </c>
      <c r="Q3639" t="s">
        <v>1812</v>
      </c>
      <c r="R3639" s="16">
        <v>45834</v>
      </c>
      <c r="S3639">
        <v>20</v>
      </c>
      <c r="T3639" t="s">
        <v>1813</v>
      </c>
      <c r="U3639" s="16">
        <v>44730</v>
      </c>
      <c r="V3639" s="16">
        <v>45839</v>
      </c>
      <c r="Y3639" s="16">
        <v>45839</v>
      </c>
      <c r="AB3639" t="s">
        <v>8515</v>
      </c>
    </row>
    <row r="3640" spans="1:28" x14ac:dyDescent="0.35">
      <c r="A3640" t="s">
        <v>2234</v>
      </c>
      <c r="B3640" t="s">
        <v>2235</v>
      </c>
      <c r="C3640" t="s">
        <v>115</v>
      </c>
      <c r="D3640" t="s">
        <v>114</v>
      </c>
      <c r="E3640" s="16">
        <v>45817</v>
      </c>
      <c r="F3640">
        <v>4001960298</v>
      </c>
      <c r="G3640" t="s">
        <v>1809</v>
      </c>
      <c r="H3640" t="s">
        <v>4196</v>
      </c>
      <c r="I3640" t="s">
        <v>1828</v>
      </c>
      <c r="J3640">
        <v>2450481</v>
      </c>
      <c r="K3640">
        <v>6137091</v>
      </c>
      <c r="M3640">
        <v>1</v>
      </c>
      <c r="N3640">
        <v>474.44</v>
      </c>
      <c r="O3640">
        <v>474.44</v>
      </c>
      <c r="P3640" t="s">
        <v>1811</v>
      </c>
      <c r="Q3640" t="s">
        <v>1812</v>
      </c>
      <c r="R3640" s="16">
        <v>45834</v>
      </c>
      <c r="S3640">
        <v>20</v>
      </c>
      <c r="T3640" t="s">
        <v>1813</v>
      </c>
      <c r="U3640" s="16">
        <v>44730</v>
      </c>
      <c r="V3640" s="16">
        <v>45839</v>
      </c>
      <c r="Y3640" s="16">
        <v>45839</v>
      </c>
      <c r="AB3640" t="s">
        <v>8515</v>
      </c>
    </row>
    <row r="3641" spans="1:28" x14ac:dyDescent="0.35">
      <c r="A3641" t="s">
        <v>2234</v>
      </c>
      <c r="B3641" t="s">
        <v>2235</v>
      </c>
      <c r="C3641" t="s">
        <v>115</v>
      </c>
      <c r="D3641" t="s">
        <v>114</v>
      </c>
      <c r="E3641" s="16">
        <v>45817</v>
      </c>
      <c r="F3641">
        <v>4001960298</v>
      </c>
      <c r="G3641" t="s">
        <v>1809</v>
      </c>
      <c r="H3641" t="s">
        <v>2681</v>
      </c>
      <c r="I3641" t="s">
        <v>1825</v>
      </c>
      <c r="J3641">
        <v>2450481</v>
      </c>
      <c r="K3641">
        <v>6137091</v>
      </c>
      <c r="M3641">
        <v>10</v>
      </c>
      <c r="N3641">
        <v>1.32</v>
      </c>
      <c r="O3641">
        <v>13.2</v>
      </c>
      <c r="P3641" t="s">
        <v>1811</v>
      </c>
      <c r="Q3641" t="s">
        <v>1812</v>
      </c>
      <c r="R3641" s="16">
        <v>45834</v>
      </c>
      <c r="S3641">
        <v>20</v>
      </c>
      <c r="T3641" t="s">
        <v>1813</v>
      </c>
      <c r="U3641" s="16">
        <v>44730</v>
      </c>
      <c r="V3641" s="16">
        <v>45839</v>
      </c>
      <c r="Y3641" s="16">
        <v>45839</v>
      </c>
      <c r="AB3641" t="s">
        <v>8515</v>
      </c>
    </row>
    <row r="3642" spans="1:28" x14ac:dyDescent="0.35">
      <c r="A3642" t="s">
        <v>2234</v>
      </c>
      <c r="B3642" t="s">
        <v>2235</v>
      </c>
      <c r="C3642" t="s">
        <v>115</v>
      </c>
      <c r="D3642" t="s">
        <v>114</v>
      </c>
      <c r="E3642" s="16">
        <v>45817</v>
      </c>
      <c r="F3642">
        <v>4001960298</v>
      </c>
      <c r="G3642" t="s">
        <v>1809</v>
      </c>
      <c r="H3642" t="s">
        <v>4197</v>
      </c>
      <c r="I3642" t="s">
        <v>1825</v>
      </c>
      <c r="J3642">
        <v>2450481</v>
      </c>
      <c r="K3642">
        <v>6137091</v>
      </c>
      <c r="M3642">
        <v>28</v>
      </c>
      <c r="N3642">
        <v>8.44</v>
      </c>
      <c r="O3642">
        <v>236.32</v>
      </c>
      <c r="P3642" t="s">
        <v>1811</v>
      </c>
      <c r="Q3642" t="s">
        <v>1812</v>
      </c>
      <c r="R3642" s="16">
        <v>45834</v>
      </c>
      <c r="S3642">
        <v>20</v>
      </c>
      <c r="T3642" t="s">
        <v>1813</v>
      </c>
      <c r="U3642" s="16">
        <v>44730</v>
      </c>
      <c r="V3642" s="16">
        <v>45839</v>
      </c>
      <c r="Y3642" s="16">
        <v>45839</v>
      </c>
      <c r="AB3642" t="s">
        <v>8515</v>
      </c>
    </row>
    <row r="3643" spans="1:28" x14ac:dyDescent="0.35">
      <c r="A3643" t="s">
        <v>2234</v>
      </c>
      <c r="B3643" t="s">
        <v>2235</v>
      </c>
      <c r="C3643" t="s">
        <v>115</v>
      </c>
      <c r="D3643" t="s">
        <v>114</v>
      </c>
      <c r="E3643" s="16">
        <v>45817</v>
      </c>
      <c r="F3643">
        <v>4001960298</v>
      </c>
      <c r="G3643" t="s">
        <v>1809</v>
      </c>
      <c r="H3643" t="s">
        <v>4198</v>
      </c>
      <c r="I3643" t="s">
        <v>1826</v>
      </c>
      <c r="J3643">
        <v>2450481</v>
      </c>
      <c r="K3643">
        <v>6137091</v>
      </c>
      <c r="M3643">
        <v>1</v>
      </c>
      <c r="N3643">
        <v>54.6</v>
      </c>
      <c r="O3643">
        <v>54.6</v>
      </c>
      <c r="P3643" t="s">
        <v>1811</v>
      </c>
      <c r="Q3643" t="s">
        <v>1812</v>
      </c>
      <c r="R3643" s="16">
        <v>45834</v>
      </c>
      <c r="S3643">
        <v>20</v>
      </c>
      <c r="T3643" t="s">
        <v>1813</v>
      </c>
      <c r="U3643" s="16">
        <v>44730</v>
      </c>
      <c r="V3643" s="16">
        <v>45839</v>
      </c>
      <c r="Y3643" s="16">
        <v>45839</v>
      </c>
      <c r="AB3643" t="s">
        <v>8515</v>
      </c>
    </row>
    <row r="3644" spans="1:28" x14ac:dyDescent="0.35">
      <c r="A3644" t="s">
        <v>2234</v>
      </c>
      <c r="B3644" t="s">
        <v>2235</v>
      </c>
      <c r="C3644" t="s">
        <v>115</v>
      </c>
      <c r="D3644" t="s">
        <v>114</v>
      </c>
      <c r="E3644" s="16">
        <v>45817</v>
      </c>
      <c r="F3644">
        <v>4001960298</v>
      </c>
      <c r="G3644" t="s">
        <v>1809</v>
      </c>
      <c r="H3644" t="s">
        <v>4199</v>
      </c>
      <c r="I3644" t="s">
        <v>2106</v>
      </c>
      <c r="J3644">
        <v>2450481</v>
      </c>
      <c r="K3644">
        <v>6137091</v>
      </c>
      <c r="M3644">
        <v>1</v>
      </c>
      <c r="N3644">
        <v>97.98</v>
      </c>
      <c r="O3644">
        <v>97.98</v>
      </c>
      <c r="P3644" t="s">
        <v>1811</v>
      </c>
      <c r="Q3644" t="s">
        <v>1812</v>
      </c>
      <c r="R3644" s="16">
        <v>45834</v>
      </c>
      <c r="S3644">
        <v>20</v>
      </c>
      <c r="T3644" t="s">
        <v>1813</v>
      </c>
      <c r="U3644" s="16">
        <v>44730</v>
      </c>
      <c r="V3644" s="16">
        <v>45839</v>
      </c>
      <c r="Y3644" s="16">
        <v>45839</v>
      </c>
      <c r="AB3644" t="s">
        <v>8515</v>
      </c>
    </row>
    <row r="3645" spans="1:28" x14ac:dyDescent="0.35">
      <c r="A3645" t="s">
        <v>2234</v>
      </c>
      <c r="B3645" t="s">
        <v>2235</v>
      </c>
      <c r="C3645" t="s">
        <v>115</v>
      </c>
      <c r="D3645" t="s">
        <v>114</v>
      </c>
      <c r="E3645" s="16">
        <v>45817</v>
      </c>
      <c r="F3645">
        <v>4001960298</v>
      </c>
      <c r="G3645" t="s">
        <v>1809</v>
      </c>
      <c r="H3645" t="s">
        <v>4200</v>
      </c>
      <c r="I3645" t="s">
        <v>1826</v>
      </c>
      <c r="J3645">
        <v>2450481</v>
      </c>
      <c r="K3645">
        <v>6137091</v>
      </c>
      <c r="M3645">
        <v>1</v>
      </c>
      <c r="N3645">
        <v>2.56</v>
      </c>
      <c r="O3645">
        <v>2.56</v>
      </c>
      <c r="P3645" t="s">
        <v>1811</v>
      </c>
      <c r="Q3645" t="s">
        <v>1812</v>
      </c>
      <c r="R3645" s="16">
        <v>45834</v>
      </c>
      <c r="S3645">
        <v>20</v>
      </c>
      <c r="T3645" t="s">
        <v>1813</v>
      </c>
      <c r="U3645" s="16">
        <v>44730</v>
      </c>
      <c r="V3645" s="16">
        <v>45839</v>
      </c>
      <c r="Y3645" s="16">
        <v>45839</v>
      </c>
      <c r="AB3645" t="s">
        <v>8515</v>
      </c>
    </row>
    <row r="3646" spans="1:28" x14ac:dyDescent="0.35">
      <c r="A3646" t="s">
        <v>2234</v>
      </c>
      <c r="B3646" t="s">
        <v>2235</v>
      </c>
      <c r="C3646" t="s">
        <v>115</v>
      </c>
      <c r="D3646" t="s">
        <v>114</v>
      </c>
      <c r="E3646" s="16">
        <v>45817</v>
      </c>
      <c r="F3646">
        <v>4001960298</v>
      </c>
      <c r="G3646" t="s">
        <v>1809</v>
      </c>
      <c r="H3646" t="s">
        <v>2666</v>
      </c>
      <c r="I3646" t="s">
        <v>1865</v>
      </c>
      <c r="J3646">
        <v>2450481</v>
      </c>
      <c r="K3646">
        <v>6137091</v>
      </c>
      <c r="M3646">
        <v>10</v>
      </c>
      <c r="N3646">
        <v>0.91</v>
      </c>
      <c r="O3646">
        <v>9.1</v>
      </c>
      <c r="P3646" t="s">
        <v>1811</v>
      </c>
      <c r="Q3646" t="s">
        <v>1812</v>
      </c>
      <c r="R3646" s="16">
        <v>45834</v>
      </c>
      <c r="S3646">
        <v>20</v>
      </c>
      <c r="T3646" t="s">
        <v>1813</v>
      </c>
      <c r="U3646" s="16">
        <v>44730</v>
      </c>
      <c r="V3646" s="16">
        <v>45839</v>
      </c>
      <c r="Y3646" s="16">
        <v>45839</v>
      </c>
      <c r="AB3646" t="s">
        <v>8515</v>
      </c>
    </row>
    <row r="3647" spans="1:28" x14ac:dyDescent="0.35">
      <c r="A3647" t="s">
        <v>2234</v>
      </c>
      <c r="B3647" t="s">
        <v>2235</v>
      </c>
      <c r="C3647" t="s">
        <v>115</v>
      </c>
      <c r="D3647" t="s">
        <v>114</v>
      </c>
      <c r="E3647" s="16">
        <v>45817</v>
      </c>
      <c r="F3647">
        <v>4001960298</v>
      </c>
      <c r="G3647" t="s">
        <v>1809</v>
      </c>
      <c r="H3647" t="s">
        <v>1942</v>
      </c>
      <c r="I3647" t="s">
        <v>1822</v>
      </c>
      <c r="J3647">
        <v>2450481</v>
      </c>
      <c r="K3647">
        <v>6137091</v>
      </c>
      <c r="M3647">
        <v>26</v>
      </c>
      <c r="N3647">
        <v>1.41</v>
      </c>
      <c r="O3647">
        <v>36.659999999999997</v>
      </c>
      <c r="P3647" t="s">
        <v>1811</v>
      </c>
      <c r="Q3647" t="s">
        <v>1812</v>
      </c>
      <c r="R3647" s="16">
        <v>45834</v>
      </c>
      <c r="S3647">
        <v>20</v>
      </c>
      <c r="T3647" t="s">
        <v>1813</v>
      </c>
      <c r="U3647" s="16">
        <v>44730</v>
      </c>
      <c r="V3647" s="16">
        <v>45839</v>
      </c>
      <c r="Y3647" s="16">
        <v>45839</v>
      </c>
      <c r="AB3647" t="s">
        <v>8515</v>
      </c>
    </row>
    <row r="3648" spans="1:28" x14ac:dyDescent="0.35">
      <c r="A3648" t="s">
        <v>2234</v>
      </c>
      <c r="B3648" t="s">
        <v>2235</v>
      </c>
      <c r="C3648" t="s">
        <v>115</v>
      </c>
      <c r="D3648" t="s">
        <v>114</v>
      </c>
      <c r="E3648" s="16">
        <v>45817</v>
      </c>
      <c r="F3648">
        <v>4001960298</v>
      </c>
      <c r="G3648" t="s">
        <v>1809</v>
      </c>
      <c r="H3648" t="s">
        <v>2682</v>
      </c>
      <c r="I3648" t="s">
        <v>1825</v>
      </c>
      <c r="J3648">
        <v>2450481</v>
      </c>
      <c r="K3648">
        <v>6137091</v>
      </c>
      <c r="M3648">
        <v>4</v>
      </c>
      <c r="N3648">
        <v>1.29</v>
      </c>
      <c r="O3648">
        <v>5.16</v>
      </c>
      <c r="P3648" t="s">
        <v>1811</v>
      </c>
      <c r="Q3648" t="s">
        <v>1812</v>
      </c>
      <c r="R3648" s="16">
        <v>45834</v>
      </c>
      <c r="S3648">
        <v>20</v>
      </c>
      <c r="T3648" t="s">
        <v>1813</v>
      </c>
      <c r="U3648" s="16">
        <v>44730</v>
      </c>
      <c r="V3648" s="16">
        <v>45839</v>
      </c>
      <c r="Y3648" s="16">
        <v>45839</v>
      </c>
      <c r="AB3648" t="s">
        <v>8515</v>
      </c>
    </row>
    <row r="3649" spans="1:28" x14ac:dyDescent="0.35">
      <c r="A3649" t="s">
        <v>2234</v>
      </c>
      <c r="B3649" t="s">
        <v>2235</v>
      </c>
      <c r="C3649" t="s">
        <v>115</v>
      </c>
      <c r="D3649" t="s">
        <v>114</v>
      </c>
      <c r="E3649" s="16">
        <v>45817</v>
      </c>
      <c r="F3649">
        <v>4001960298</v>
      </c>
      <c r="G3649" t="s">
        <v>1809</v>
      </c>
      <c r="H3649" t="s">
        <v>1968</v>
      </c>
      <c r="I3649" t="s">
        <v>1831</v>
      </c>
      <c r="J3649">
        <v>2450481</v>
      </c>
      <c r="K3649">
        <v>6137091</v>
      </c>
      <c r="M3649">
        <v>1</v>
      </c>
      <c r="N3649">
        <v>9.3699999999999992</v>
      </c>
      <c r="O3649">
        <v>9.3699999999999992</v>
      </c>
      <c r="P3649" t="s">
        <v>1811</v>
      </c>
      <c r="Q3649" t="s">
        <v>1812</v>
      </c>
      <c r="R3649" s="16">
        <v>45834</v>
      </c>
      <c r="S3649">
        <v>20</v>
      </c>
      <c r="T3649" t="s">
        <v>1813</v>
      </c>
      <c r="U3649" s="16">
        <v>44730</v>
      </c>
      <c r="V3649" s="16">
        <v>45839</v>
      </c>
      <c r="Y3649" s="16">
        <v>45839</v>
      </c>
      <c r="AB3649" t="s">
        <v>8515</v>
      </c>
    </row>
    <row r="3650" spans="1:28" x14ac:dyDescent="0.35">
      <c r="A3650" t="s">
        <v>2234</v>
      </c>
      <c r="B3650" t="s">
        <v>2235</v>
      </c>
      <c r="C3650" t="s">
        <v>115</v>
      </c>
      <c r="D3650" t="s">
        <v>114</v>
      </c>
      <c r="E3650" s="16">
        <v>45817</v>
      </c>
      <c r="F3650">
        <v>4001960298</v>
      </c>
      <c r="G3650" t="s">
        <v>1809</v>
      </c>
      <c r="H3650" t="s">
        <v>2683</v>
      </c>
      <c r="I3650" t="s">
        <v>2684</v>
      </c>
      <c r="J3650">
        <v>2450481</v>
      </c>
      <c r="K3650">
        <v>6137091</v>
      </c>
      <c r="M3650">
        <v>1</v>
      </c>
      <c r="N3650">
        <v>33.06</v>
      </c>
      <c r="O3650">
        <v>33.06</v>
      </c>
      <c r="P3650" t="s">
        <v>1811</v>
      </c>
      <c r="Q3650" t="s">
        <v>1812</v>
      </c>
      <c r="R3650" s="16">
        <v>45834</v>
      </c>
      <c r="S3650">
        <v>20</v>
      </c>
      <c r="T3650" t="s">
        <v>1813</v>
      </c>
      <c r="U3650" s="16">
        <v>44730</v>
      </c>
      <c r="V3650" s="16">
        <v>45839</v>
      </c>
      <c r="Y3650" s="16">
        <v>45839</v>
      </c>
      <c r="AB3650" t="s">
        <v>8515</v>
      </c>
    </row>
    <row r="3651" spans="1:28" x14ac:dyDescent="0.35">
      <c r="A3651" t="s">
        <v>2234</v>
      </c>
      <c r="B3651" t="s">
        <v>2235</v>
      </c>
      <c r="C3651" t="s">
        <v>115</v>
      </c>
      <c r="D3651" t="s">
        <v>114</v>
      </c>
      <c r="E3651" s="16">
        <v>45817</v>
      </c>
      <c r="F3651">
        <v>4001960298</v>
      </c>
      <c r="G3651" t="s">
        <v>1809</v>
      </c>
      <c r="H3651" t="s">
        <v>1839</v>
      </c>
      <c r="I3651" t="s">
        <v>1840</v>
      </c>
      <c r="J3651">
        <v>2450481</v>
      </c>
      <c r="K3651">
        <v>6137091</v>
      </c>
      <c r="M3651">
        <v>1</v>
      </c>
      <c r="N3651">
        <v>5.73</v>
      </c>
      <c r="O3651">
        <v>5.73</v>
      </c>
      <c r="P3651" t="s">
        <v>1811</v>
      </c>
      <c r="Q3651" t="s">
        <v>1812</v>
      </c>
      <c r="R3651" s="16">
        <v>45834</v>
      </c>
      <c r="S3651">
        <v>20</v>
      </c>
      <c r="T3651" t="s">
        <v>1813</v>
      </c>
      <c r="U3651" s="16">
        <v>44730</v>
      </c>
      <c r="V3651" s="16">
        <v>45839</v>
      </c>
      <c r="Y3651" s="16">
        <v>45839</v>
      </c>
      <c r="AB3651" t="s">
        <v>8515</v>
      </c>
    </row>
    <row r="3652" spans="1:28" x14ac:dyDescent="0.35">
      <c r="A3652" t="s">
        <v>2234</v>
      </c>
      <c r="B3652" t="s">
        <v>2235</v>
      </c>
      <c r="C3652" t="s">
        <v>115</v>
      </c>
      <c r="D3652" t="s">
        <v>114</v>
      </c>
      <c r="E3652" s="16">
        <v>45817</v>
      </c>
      <c r="F3652">
        <v>4001960298</v>
      </c>
      <c r="G3652" t="s">
        <v>1809</v>
      </c>
      <c r="H3652" t="s">
        <v>2208</v>
      </c>
      <c r="I3652" t="s">
        <v>1820</v>
      </c>
      <c r="J3652">
        <v>2450481</v>
      </c>
      <c r="K3652">
        <v>6137091</v>
      </c>
      <c r="M3652">
        <v>26</v>
      </c>
      <c r="N3652">
        <v>5.88</v>
      </c>
      <c r="O3652">
        <v>152.88</v>
      </c>
      <c r="P3652" t="s">
        <v>1811</v>
      </c>
      <c r="Q3652" t="s">
        <v>1812</v>
      </c>
      <c r="R3652" s="16">
        <v>45834</v>
      </c>
      <c r="S3652">
        <v>20</v>
      </c>
      <c r="T3652" t="s">
        <v>1813</v>
      </c>
      <c r="U3652" s="16">
        <v>44730</v>
      </c>
      <c r="V3652" s="16">
        <v>45839</v>
      </c>
      <c r="Y3652" s="16">
        <v>45839</v>
      </c>
      <c r="AB3652" t="s">
        <v>8515</v>
      </c>
    </row>
    <row r="3653" spans="1:28" x14ac:dyDescent="0.35">
      <c r="A3653" t="s">
        <v>2234</v>
      </c>
      <c r="B3653" t="s">
        <v>2235</v>
      </c>
      <c r="C3653" t="s">
        <v>115</v>
      </c>
      <c r="D3653" t="s">
        <v>114</v>
      </c>
      <c r="E3653" s="16">
        <v>45817</v>
      </c>
      <c r="F3653">
        <v>4001960298</v>
      </c>
      <c r="G3653" t="s">
        <v>1809</v>
      </c>
      <c r="H3653" t="s">
        <v>2218</v>
      </c>
      <c r="I3653" t="s">
        <v>1826</v>
      </c>
      <c r="J3653">
        <v>2450481</v>
      </c>
      <c r="K3653">
        <v>6137091</v>
      </c>
      <c r="M3653">
        <v>4</v>
      </c>
      <c r="N3653">
        <v>28.62</v>
      </c>
      <c r="O3653">
        <v>114.48</v>
      </c>
      <c r="P3653" t="s">
        <v>1811</v>
      </c>
      <c r="Q3653" t="s">
        <v>1812</v>
      </c>
      <c r="R3653" s="16">
        <v>45834</v>
      </c>
      <c r="S3653">
        <v>20</v>
      </c>
      <c r="T3653" t="s">
        <v>1813</v>
      </c>
      <c r="U3653" s="16">
        <v>44730</v>
      </c>
      <c r="V3653" s="16">
        <v>45839</v>
      </c>
      <c r="Y3653" s="16">
        <v>45839</v>
      </c>
      <c r="AB3653" t="s">
        <v>8515</v>
      </c>
    </row>
    <row r="3654" spans="1:28" x14ac:dyDescent="0.35">
      <c r="A3654" t="s">
        <v>2234</v>
      </c>
      <c r="B3654" t="s">
        <v>2235</v>
      </c>
      <c r="C3654" t="s">
        <v>115</v>
      </c>
      <c r="D3654" t="s">
        <v>114</v>
      </c>
      <c r="E3654" s="16">
        <v>45817</v>
      </c>
      <c r="F3654">
        <v>4001960298</v>
      </c>
      <c r="G3654" t="s">
        <v>1809</v>
      </c>
      <c r="H3654" t="s">
        <v>2685</v>
      </c>
      <c r="I3654" t="s">
        <v>1822</v>
      </c>
      <c r="J3654">
        <v>2450481</v>
      </c>
      <c r="K3654">
        <v>6137091</v>
      </c>
      <c r="M3654">
        <v>4</v>
      </c>
      <c r="N3654">
        <v>1.19</v>
      </c>
      <c r="O3654">
        <v>4.76</v>
      </c>
      <c r="P3654" t="s">
        <v>1811</v>
      </c>
      <c r="Q3654" t="s">
        <v>1812</v>
      </c>
      <c r="R3654" s="16">
        <v>45834</v>
      </c>
      <c r="S3654">
        <v>20</v>
      </c>
      <c r="T3654" t="s">
        <v>1813</v>
      </c>
      <c r="U3654" s="16">
        <v>44730</v>
      </c>
      <c r="V3654" s="16">
        <v>45839</v>
      </c>
      <c r="Y3654" s="16">
        <v>45839</v>
      </c>
      <c r="AB3654" t="s">
        <v>8515</v>
      </c>
    </row>
    <row r="3655" spans="1:28" x14ac:dyDescent="0.35">
      <c r="A3655" t="s">
        <v>2234</v>
      </c>
      <c r="B3655" t="s">
        <v>2235</v>
      </c>
      <c r="C3655" t="s">
        <v>115</v>
      </c>
      <c r="D3655" t="s">
        <v>114</v>
      </c>
      <c r="E3655" s="16">
        <v>45817</v>
      </c>
      <c r="F3655">
        <v>4001960298</v>
      </c>
      <c r="G3655" t="s">
        <v>1809</v>
      </c>
      <c r="H3655" t="s">
        <v>2116</v>
      </c>
      <c r="I3655" t="s">
        <v>1831</v>
      </c>
      <c r="J3655">
        <v>2450481</v>
      </c>
      <c r="K3655">
        <v>6137091</v>
      </c>
      <c r="M3655">
        <v>1</v>
      </c>
      <c r="N3655">
        <v>7.69</v>
      </c>
      <c r="O3655">
        <v>7.69</v>
      </c>
      <c r="P3655" t="s">
        <v>1811</v>
      </c>
      <c r="Q3655" t="s">
        <v>1812</v>
      </c>
      <c r="R3655" s="16">
        <v>45834</v>
      </c>
      <c r="S3655">
        <v>20</v>
      </c>
      <c r="T3655" t="s">
        <v>1813</v>
      </c>
      <c r="U3655" s="16">
        <v>44730</v>
      </c>
      <c r="V3655" s="16">
        <v>45839</v>
      </c>
      <c r="Y3655" s="16">
        <v>45839</v>
      </c>
      <c r="AB3655" t="s">
        <v>8515</v>
      </c>
    </row>
    <row r="3656" spans="1:28" x14ac:dyDescent="0.35">
      <c r="A3656" t="s">
        <v>2234</v>
      </c>
      <c r="B3656" t="s">
        <v>2235</v>
      </c>
      <c r="C3656" t="s">
        <v>115</v>
      </c>
      <c r="D3656" t="s">
        <v>114</v>
      </c>
      <c r="E3656" s="16">
        <v>45817</v>
      </c>
      <c r="F3656">
        <v>4001960298</v>
      </c>
      <c r="G3656" t="s">
        <v>1809</v>
      </c>
      <c r="H3656" t="s">
        <v>4201</v>
      </c>
      <c r="I3656" t="s">
        <v>1825</v>
      </c>
      <c r="J3656">
        <v>2450481</v>
      </c>
      <c r="K3656">
        <v>6137091</v>
      </c>
      <c r="M3656">
        <v>4</v>
      </c>
      <c r="N3656">
        <v>4.6100000000000003</v>
      </c>
      <c r="O3656">
        <v>18.440000000000001</v>
      </c>
      <c r="P3656" t="s">
        <v>1811</v>
      </c>
      <c r="Q3656" t="s">
        <v>1812</v>
      </c>
      <c r="R3656" s="16">
        <v>45834</v>
      </c>
      <c r="S3656">
        <v>20</v>
      </c>
      <c r="T3656" t="s">
        <v>1813</v>
      </c>
      <c r="U3656" s="16">
        <v>44730</v>
      </c>
      <c r="V3656" s="16">
        <v>45839</v>
      </c>
      <c r="Y3656" s="16">
        <v>45839</v>
      </c>
      <c r="AB3656" t="s">
        <v>8515</v>
      </c>
    </row>
    <row r="3657" spans="1:28" x14ac:dyDescent="0.35">
      <c r="A3657" t="s">
        <v>2035</v>
      </c>
      <c r="B3657" t="s">
        <v>2036</v>
      </c>
      <c r="C3657" t="s">
        <v>115</v>
      </c>
      <c r="D3657" t="s">
        <v>114</v>
      </c>
      <c r="E3657" s="16">
        <v>45817</v>
      </c>
      <c r="F3657">
        <v>4001960466</v>
      </c>
      <c r="G3657" t="s">
        <v>1809</v>
      </c>
      <c r="H3657" t="s">
        <v>2925</v>
      </c>
      <c r="I3657" t="s">
        <v>1825</v>
      </c>
      <c r="J3657">
        <v>2999624</v>
      </c>
      <c r="K3657">
        <v>6524949</v>
      </c>
      <c r="M3657">
        <v>8</v>
      </c>
      <c r="N3657">
        <v>2.4700000000000002</v>
      </c>
      <c r="O3657">
        <v>19.760000000000002</v>
      </c>
      <c r="P3657" t="s">
        <v>1811</v>
      </c>
      <c r="Q3657" t="s">
        <v>1812</v>
      </c>
      <c r="R3657" s="16">
        <v>45834</v>
      </c>
      <c r="S3657">
        <v>15</v>
      </c>
      <c r="T3657" t="s">
        <v>1813</v>
      </c>
      <c r="U3657" s="16">
        <v>45839</v>
      </c>
      <c r="V3657" s="16">
        <v>45839</v>
      </c>
      <c r="Y3657" s="16">
        <v>45839</v>
      </c>
      <c r="AB3657" t="s">
        <v>8516</v>
      </c>
    </row>
    <row r="3658" spans="1:28" x14ac:dyDescent="0.35">
      <c r="A3658" t="s">
        <v>2035</v>
      </c>
      <c r="B3658" t="s">
        <v>2036</v>
      </c>
      <c r="C3658" t="s">
        <v>115</v>
      </c>
      <c r="D3658" t="s">
        <v>114</v>
      </c>
      <c r="E3658" s="16">
        <v>45817</v>
      </c>
      <c r="F3658">
        <v>4001960466</v>
      </c>
      <c r="G3658" t="s">
        <v>1809</v>
      </c>
      <c r="H3658" t="s">
        <v>4142</v>
      </c>
      <c r="I3658" t="s">
        <v>1971</v>
      </c>
      <c r="J3658">
        <v>2999624</v>
      </c>
      <c r="K3658">
        <v>6524949</v>
      </c>
      <c r="M3658">
        <v>2</v>
      </c>
      <c r="N3658">
        <v>2435.5100000000002</v>
      </c>
      <c r="O3658">
        <v>4871.0200000000004</v>
      </c>
      <c r="P3658" t="s">
        <v>1811</v>
      </c>
      <c r="Q3658" t="s">
        <v>1812</v>
      </c>
      <c r="R3658" s="16">
        <v>45834</v>
      </c>
      <c r="S3658">
        <v>15</v>
      </c>
      <c r="T3658" t="s">
        <v>1813</v>
      </c>
      <c r="U3658" s="16">
        <v>45839</v>
      </c>
      <c r="V3658" s="16">
        <v>45839</v>
      </c>
      <c r="Y3658" s="16">
        <v>45839</v>
      </c>
      <c r="AB3658" t="s">
        <v>8516</v>
      </c>
    </row>
    <row r="3659" spans="1:28" x14ac:dyDescent="0.35">
      <c r="A3659" t="s">
        <v>2035</v>
      </c>
      <c r="B3659" t="s">
        <v>2036</v>
      </c>
      <c r="C3659" t="s">
        <v>115</v>
      </c>
      <c r="D3659" t="s">
        <v>114</v>
      </c>
      <c r="E3659" s="16">
        <v>45817</v>
      </c>
      <c r="F3659">
        <v>4001960466</v>
      </c>
      <c r="G3659" t="s">
        <v>1809</v>
      </c>
      <c r="H3659" t="s">
        <v>4143</v>
      </c>
      <c r="I3659" t="s">
        <v>4144</v>
      </c>
      <c r="J3659">
        <v>2999624</v>
      </c>
      <c r="K3659">
        <v>6524949</v>
      </c>
      <c r="M3659">
        <v>8</v>
      </c>
      <c r="N3659">
        <v>43.08</v>
      </c>
      <c r="O3659">
        <v>344.64</v>
      </c>
      <c r="P3659" t="s">
        <v>1811</v>
      </c>
      <c r="Q3659" t="s">
        <v>1812</v>
      </c>
      <c r="R3659" s="16">
        <v>45834</v>
      </c>
      <c r="S3659">
        <v>15</v>
      </c>
      <c r="T3659" t="s">
        <v>1813</v>
      </c>
      <c r="U3659" s="16">
        <v>45839</v>
      </c>
      <c r="V3659" s="16">
        <v>45839</v>
      </c>
      <c r="Y3659" s="16">
        <v>45839</v>
      </c>
      <c r="AB3659" t="s">
        <v>8516</v>
      </c>
    </row>
    <row r="3660" spans="1:28" x14ac:dyDescent="0.35">
      <c r="A3660" t="s">
        <v>2426</v>
      </c>
      <c r="B3660" t="s">
        <v>2427</v>
      </c>
      <c r="C3660" t="s">
        <v>115</v>
      </c>
      <c r="D3660" t="s">
        <v>114</v>
      </c>
      <c r="E3660" s="16">
        <v>45817</v>
      </c>
      <c r="F3660">
        <v>4001960599</v>
      </c>
      <c r="G3660" t="s">
        <v>1809</v>
      </c>
      <c r="H3660" t="s">
        <v>6872</v>
      </c>
      <c r="I3660" t="s">
        <v>4156</v>
      </c>
      <c r="J3660">
        <v>3020273</v>
      </c>
      <c r="K3660">
        <v>6541542</v>
      </c>
      <c r="M3660">
        <v>2</v>
      </c>
      <c r="N3660">
        <v>13645.7</v>
      </c>
      <c r="O3660">
        <v>27291.4</v>
      </c>
      <c r="P3660" t="s">
        <v>1811</v>
      </c>
      <c r="Q3660" t="s">
        <v>1812</v>
      </c>
      <c r="R3660" s="16">
        <v>45834</v>
      </c>
      <c r="S3660">
        <v>15</v>
      </c>
      <c r="T3660" t="s">
        <v>1813</v>
      </c>
      <c r="U3660" s="16">
        <v>45839</v>
      </c>
      <c r="V3660" s="16">
        <v>45839</v>
      </c>
      <c r="Y3660" s="16">
        <v>45839</v>
      </c>
      <c r="AB3660" t="s">
        <v>8517</v>
      </c>
    </row>
    <row r="3661" spans="1:28" x14ac:dyDescent="0.35">
      <c r="A3661" t="s">
        <v>2426</v>
      </c>
      <c r="B3661" t="s">
        <v>2427</v>
      </c>
      <c r="C3661" t="s">
        <v>115</v>
      </c>
      <c r="D3661" t="s">
        <v>114</v>
      </c>
      <c r="E3661" s="16">
        <v>45817</v>
      </c>
      <c r="F3661">
        <v>4001960599</v>
      </c>
      <c r="G3661" t="s">
        <v>1809</v>
      </c>
      <c r="H3661" t="s">
        <v>6873</v>
      </c>
      <c r="I3661" t="s">
        <v>1819</v>
      </c>
      <c r="J3661">
        <v>3020273</v>
      </c>
      <c r="K3661">
        <v>6541542</v>
      </c>
      <c r="M3661">
        <v>4</v>
      </c>
      <c r="N3661">
        <v>19</v>
      </c>
      <c r="O3661">
        <v>76</v>
      </c>
      <c r="P3661" t="s">
        <v>1811</v>
      </c>
      <c r="Q3661" t="s">
        <v>1812</v>
      </c>
      <c r="R3661" s="16">
        <v>45834</v>
      </c>
      <c r="S3661">
        <v>15</v>
      </c>
      <c r="T3661" t="s">
        <v>1813</v>
      </c>
      <c r="U3661" s="16">
        <v>45839</v>
      </c>
      <c r="V3661" s="16">
        <v>45839</v>
      </c>
      <c r="Y3661" s="16">
        <v>45839</v>
      </c>
      <c r="AB3661" t="s">
        <v>8517</v>
      </c>
    </row>
    <row r="3662" spans="1:28" x14ac:dyDescent="0.35">
      <c r="A3662" t="s">
        <v>2426</v>
      </c>
      <c r="B3662" t="s">
        <v>2427</v>
      </c>
      <c r="C3662" t="s">
        <v>115</v>
      </c>
      <c r="D3662" t="s">
        <v>114</v>
      </c>
      <c r="E3662" s="16">
        <v>45817</v>
      </c>
      <c r="F3662">
        <v>4001960599</v>
      </c>
      <c r="G3662" t="s">
        <v>1809</v>
      </c>
      <c r="H3662" t="s">
        <v>2153</v>
      </c>
      <c r="I3662" t="s">
        <v>1831</v>
      </c>
      <c r="J3662">
        <v>3020273</v>
      </c>
      <c r="K3662">
        <v>6541542</v>
      </c>
      <c r="M3662">
        <v>8</v>
      </c>
      <c r="N3662">
        <v>27.89</v>
      </c>
      <c r="O3662">
        <v>223.12</v>
      </c>
      <c r="P3662" t="s">
        <v>1811</v>
      </c>
      <c r="Q3662" t="s">
        <v>1812</v>
      </c>
      <c r="R3662" s="16">
        <v>45834</v>
      </c>
      <c r="S3662">
        <v>15</v>
      </c>
      <c r="T3662" t="s">
        <v>1813</v>
      </c>
      <c r="U3662" s="16">
        <v>45839</v>
      </c>
      <c r="V3662" s="16">
        <v>45839</v>
      </c>
      <c r="Y3662" s="16">
        <v>45839</v>
      </c>
      <c r="AB3662" t="s">
        <v>8517</v>
      </c>
    </row>
    <row r="3663" spans="1:28" x14ac:dyDescent="0.35">
      <c r="A3663" t="s">
        <v>2426</v>
      </c>
      <c r="B3663" t="s">
        <v>2427</v>
      </c>
      <c r="C3663" t="s">
        <v>115</v>
      </c>
      <c r="D3663" t="s">
        <v>114</v>
      </c>
      <c r="E3663" s="16">
        <v>45817</v>
      </c>
      <c r="F3663">
        <v>4001960599</v>
      </c>
      <c r="G3663" t="s">
        <v>1809</v>
      </c>
      <c r="H3663" t="s">
        <v>2667</v>
      </c>
      <c r="I3663" t="s">
        <v>2668</v>
      </c>
      <c r="J3663">
        <v>3020273</v>
      </c>
      <c r="K3663">
        <v>6541542</v>
      </c>
      <c r="M3663">
        <v>8</v>
      </c>
      <c r="N3663">
        <v>12.52</v>
      </c>
      <c r="O3663">
        <v>100.16</v>
      </c>
      <c r="P3663" t="s">
        <v>1811</v>
      </c>
      <c r="Q3663" t="s">
        <v>1812</v>
      </c>
      <c r="R3663" s="16">
        <v>45834</v>
      </c>
      <c r="S3663">
        <v>15</v>
      </c>
      <c r="T3663" t="s">
        <v>1813</v>
      </c>
      <c r="U3663" s="16">
        <v>45839</v>
      </c>
      <c r="V3663" s="16">
        <v>45839</v>
      </c>
      <c r="Y3663" s="16">
        <v>45839</v>
      </c>
      <c r="AB3663" t="s">
        <v>8517</v>
      </c>
    </row>
    <row r="3664" spans="1:28" x14ac:dyDescent="0.35">
      <c r="A3664" t="s">
        <v>2426</v>
      </c>
      <c r="B3664" t="s">
        <v>2427</v>
      </c>
      <c r="C3664" t="s">
        <v>115</v>
      </c>
      <c r="D3664" t="s">
        <v>114</v>
      </c>
      <c r="E3664" s="16">
        <v>45817</v>
      </c>
      <c r="F3664">
        <v>4001960599</v>
      </c>
      <c r="G3664" t="s">
        <v>1809</v>
      </c>
      <c r="H3664" t="s">
        <v>6874</v>
      </c>
      <c r="I3664" t="s">
        <v>1949</v>
      </c>
      <c r="J3664">
        <v>3020273</v>
      </c>
      <c r="K3664">
        <v>6541542</v>
      </c>
      <c r="M3664">
        <v>2</v>
      </c>
      <c r="N3664">
        <v>453.94</v>
      </c>
      <c r="O3664">
        <v>907.88</v>
      </c>
      <c r="P3664" t="s">
        <v>1811</v>
      </c>
      <c r="Q3664" t="s">
        <v>1812</v>
      </c>
      <c r="R3664" s="16">
        <v>45834</v>
      </c>
      <c r="S3664">
        <v>15</v>
      </c>
      <c r="T3664" t="s">
        <v>1813</v>
      </c>
      <c r="U3664" s="16">
        <v>45839</v>
      </c>
      <c r="V3664" s="16">
        <v>45839</v>
      </c>
      <c r="Y3664" s="16">
        <v>45839</v>
      </c>
      <c r="AB3664" t="s">
        <v>8517</v>
      </c>
    </row>
    <row r="3665" spans="1:28" x14ac:dyDescent="0.35">
      <c r="A3665" t="s">
        <v>2426</v>
      </c>
      <c r="B3665" t="s">
        <v>2427</v>
      </c>
      <c r="C3665" t="s">
        <v>115</v>
      </c>
      <c r="D3665" t="s">
        <v>114</v>
      </c>
      <c r="E3665" s="16">
        <v>45817</v>
      </c>
      <c r="F3665">
        <v>4001960599</v>
      </c>
      <c r="G3665" t="s">
        <v>1809</v>
      </c>
      <c r="H3665" t="s">
        <v>2415</v>
      </c>
      <c r="I3665" t="s">
        <v>1833</v>
      </c>
      <c r="J3665">
        <v>3020273</v>
      </c>
      <c r="K3665">
        <v>6541542</v>
      </c>
      <c r="M3665">
        <v>2</v>
      </c>
      <c r="N3665">
        <v>317.81</v>
      </c>
      <c r="O3665">
        <v>635.62</v>
      </c>
      <c r="P3665" t="s">
        <v>1811</v>
      </c>
      <c r="Q3665" t="s">
        <v>1812</v>
      </c>
      <c r="R3665" s="16">
        <v>45834</v>
      </c>
      <c r="S3665">
        <v>15</v>
      </c>
      <c r="T3665" t="s">
        <v>1813</v>
      </c>
      <c r="U3665" s="16">
        <v>45839</v>
      </c>
      <c r="V3665" s="16">
        <v>45839</v>
      </c>
      <c r="Y3665" s="16">
        <v>45839</v>
      </c>
      <c r="AB3665" t="s">
        <v>8517</v>
      </c>
    </row>
    <row r="3666" spans="1:28" x14ac:dyDescent="0.35">
      <c r="A3666" t="s">
        <v>2426</v>
      </c>
      <c r="B3666" t="s">
        <v>2427</v>
      </c>
      <c r="C3666" t="s">
        <v>115</v>
      </c>
      <c r="D3666" t="s">
        <v>114</v>
      </c>
      <c r="E3666" s="16">
        <v>45817</v>
      </c>
      <c r="F3666">
        <v>4001960599</v>
      </c>
      <c r="G3666" t="s">
        <v>1809</v>
      </c>
      <c r="H3666" t="s">
        <v>2657</v>
      </c>
      <c r="I3666" t="s">
        <v>2159</v>
      </c>
      <c r="J3666">
        <v>3020273</v>
      </c>
      <c r="K3666">
        <v>6541542</v>
      </c>
      <c r="M3666">
        <v>3</v>
      </c>
      <c r="N3666">
        <v>0.86</v>
      </c>
      <c r="O3666">
        <v>2.58</v>
      </c>
      <c r="P3666" t="s">
        <v>1811</v>
      </c>
      <c r="Q3666" t="s">
        <v>1812</v>
      </c>
      <c r="R3666" s="16">
        <v>45834</v>
      </c>
      <c r="S3666">
        <v>15</v>
      </c>
      <c r="T3666" t="s">
        <v>1813</v>
      </c>
      <c r="U3666" s="16">
        <v>45839</v>
      </c>
      <c r="V3666" s="16">
        <v>45839</v>
      </c>
      <c r="Y3666" s="16">
        <v>45839</v>
      </c>
      <c r="AB3666" t="s">
        <v>8517</v>
      </c>
    </row>
    <row r="3667" spans="1:28" x14ac:dyDescent="0.35">
      <c r="A3667" t="s">
        <v>2426</v>
      </c>
      <c r="B3667" t="s">
        <v>2427</v>
      </c>
      <c r="C3667" t="s">
        <v>115</v>
      </c>
      <c r="D3667" t="s">
        <v>114</v>
      </c>
      <c r="E3667" s="16">
        <v>45817</v>
      </c>
      <c r="F3667">
        <v>4001960599</v>
      </c>
      <c r="G3667" t="s">
        <v>1809</v>
      </c>
      <c r="H3667" t="s">
        <v>6875</v>
      </c>
      <c r="I3667" t="s">
        <v>1822</v>
      </c>
      <c r="J3667">
        <v>3020273</v>
      </c>
      <c r="K3667">
        <v>6541542</v>
      </c>
      <c r="M3667">
        <v>16</v>
      </c>
      <c r="N3667">
        <v>3.9</v>
      </c>
      <c r="O3667">
        <v>62.4</v>
      </c>
      <c r="P3667" t="s">
        <v>1811</v>
      </c>
      <c r="Q3667" t="s">
        <v>1812</v>
      </c>
      <c r="R3667" s="16">
        <v>45834</v>
      </c>
      <c r="S3667">
        <v>15</v>
      </c>
      <c r="T3667" t="s">
        <v>1813</v>
      </c>
      <c r="U3667" s="16">
        <v>45839</v>
      </c>
      <c r="V3667" s="16">
        <v>45839</v>
      </c>
      <c r="Y3667" s="16">
        <v>45839</v>
      </c>
      <c r="AB3667" t="s">
        <v>8517</v>
      </c>
    </row>
    <row r="3668" spans="1:28" x14ac:dyDescent="0.35">
      <c r="A3668" t="s">
        <v>2426</v>
      </c>
      <c r="B3668" t="s">
        <v>2427</v>
      </c>
      <c r="C3668" t="s">
        <v>115</v>
      </c>
      <c r="D3668" t="s">
        <v>114</v>
      </c>
      <c r="E3668" s="16">
        <v>45817</v>
      </c>
      <c r="F3668">
        <v>4001960599</v>
      </c>
      <c r="G3668" t="s">
        <v>1809</v>
      </c>
      <c r="H3668" t="s">
        <v>6876</v>
      </c>
      <c r="I3668" t="s">
        <v>1936</v>
      </c>
      <c r="J3668">
        <v>3020273</v>
      </c>
      <c r="K3668">
        <v>6541542</v>
      </c>
      <c r="M3668">
        <v>1</v>
      </c>
      <c r="N3668">
        <v>3.94</v>
      </c>
      <c r="O3668">
        <v>3.94</v>
      </c>
      <c r="P3668" t="s">
        <v>1811</v>
      </c>
      <c r="Q3668" t="s">
        <v>1812</v>
      </c>
      <c r="R3668" s="16">
        <v>45834</v>
      </c>
      <c r="S3668">
        <v>15</v>
      </c>
      <c r="T3668" t="s">
        <v>1813</v>
      </c>
      <c r="U3668" s="16">
        <v>45839</v>
      </c>
      <c r="V3668" s="16">
        <v>45839</v>
      </c>
      <c r="Y3668" s="16">
        <v>45839</v>
      </c>
      <c r="AB3668" t="s">
        <v>8517</v>
      </c>
    </row>
    <row r="3669" spans="1:28" x14ac:dyDescent="0.35">
      <c r="A3669" t="s">
        <v>2426</v>
      </c>
      <c r="B3669" t="s">
        <v>2427</v>
      </c>
      <c r="C3669" t="s">
        <v>115</v>
      </c>
      <c r="D3669" t="s">
        <v>114</v>
      </c>
      <c r="E3669" s="16">
        <v>45817</v>
      </c>
      <c r="F3669">
        <v>4001960599</v>
      </c>
      <c r="G3669" t="s">
        <v>1809</v>
      </c>
      <c r="H3669" t="s">
        <v>2621</v>
      </c>
      <c r="I3669" t="s">
        <v>1823</v>
      </c>
      <c r="J3669">
        <v>3020273</v>
      </c>
      <c r="K3669">
        <v>6541542</v>
      </c>
      <c r="M3669">
        <v>1</v>
      </c>
      <c r="N3669">
        <v>32.770000000000003</v>
      </c>
      <c r="O3669">
        <v>32.770000000000003</v>
      </c>
      <c r="P3669" t="s">
        <v>1811</v>
      </c>
      <c r="Q3669" t="s">
        <v>1812</v>
      </c>
      <c r="R3669" s="16">
        <v>45834</v>
      </c>
      <c r="S3669">
        <v>15</v>
      </c>
      <c r="T3669" t="s">
        <v>1813</v>
      </c>
      <c r="U3669" s="16">
        <v>45839</v>
      </c>
      <c r="V3669" s="16">
        <v>45839</v>
      </c>
      <c r="Y3669" s="16">
        <v>45839</v>
      </c>
      <c r="AB3669" t="s">
        <v>8517</v>
      </c>
    </row>
    <row r="3670" spans="1:28" x14ac:dyDescent="0.35">
      <c r="A3670" t="s">
        <v>2426</v>
      </c>
      <c r="B3670" t="s">
        <v>2427</v>
      </c>
      <c r="C3670" t="s">
        <v>115</v>
      </c>
      <c r="D3670" t="s">
        <v>114</v>
      </c>
      <c r="E3670" s="16">
        <v>45817</v>
      </c>
      <c r="F3670">
        <v>4001960599</v>
      </c>
      <c r="G3670" t="s">
        <v>1809</v>
      </c>
      <c r="H3670" t="s">
        <v>6877</v>
      </c>
      <c r="I3670" t="s">
        <v>1949</v>
      </c>
      <c r="J3670">
        <v>3020273</v>
      </c>
      <c r="K3670">
        <v>6541542</v>
      </c>
      <c r="M3670">
        <v>7</v>
      </c>
      <c r="N3670">
        <v>11.61</v>
      </c>
      <c r="O3670">
        <v>81.27</v>
      </c>
      <c r="P3670" t="s">
        <v>1811</v>
      </c>
      <c r="Q3670" t="s">
        <v>1812</v>
      </c>
      <c r="R3670" s="16">
        <v>45834</v>
      </c>
      <c r="S3670">
        <v>15</v>
      </c>
      <c r="T3670" t="s">
        <v>1813</v>
      </c>
      <c r="U3670" s="16">
        <v>45839</v>
      </c>
      <c r="V3670" s="16">
        <v>45839</v>
      </c>
      <c r="Y3670" s="16">
        <v>45839</v>
      </c>
      <c r="AB3670" t="s">
        <v>8517</v>
      </c>
    </row>
    <row r="3671" spans="1:28" x14ac:dyDescent="0.35">
      <c r="A3671" t="s">
        <v>2426</v>
      </c>
      <c r="B3671" t="s">
        <v>2427</v>
      </c>
      <c r="C3671" t="s">
        <v>115</v>
      </c>
      <c r="D3671" t="s">
        <v>114</v>
      </c>
      <c r="E3671" s="16">
        <v>45817</v>
      </c>
      <c r="F3671">
        <v>4001960599</v>
      </c>
      <c r="G3671" t="s">
        <v>1809</v>
      </c>
      <c r="H3671" t="s">
        <v>2059</v>
      </c>
      <c r="I3671" t="s">
        <v>1823</v>
      </c>
      <c r="J3671">
        <v>3020273</v>
      </c>
      <c r="K3671">
        <v>6541542</v>
      </c>
      <c r="M3671">
        <v>2</v>
      </c>
      <c r="N3671">
        <v>5.03</v>
      </c>
      <c r="O3671">
        <v>10.06</v>
      </c>
      <c r="P3671" t="s">
        <v>1811</v>
      </c>
      <c r="Q3671" t="s">
        <v>1812</v>
      </c>
      <c r="R3671" s="16">
        <v>45834</v>
      </c>
      <c r="S3671">
        <v>15</v>
      </c>
      <c r="T3671" t="s">
        <v>1813</v>
      </c>
      <c r="U3671" s="16">
        <v>45839</v>
      </c>
      <c r="V3671" s="16">
        <v>45839</v>
      </c>
      <c r="Y3671" s="16">
        <v>45839</v>
      </c>
      <c r="AB3671" t="s">
        <v>8517</v>
      </c>
    </row>
    <row r="3672" spans="1:28" x14ac:dyDescent="0.35">
      <c r="A3672" t="s">
        <v>2426</v>
      </c>
      <c r="B3672" t="s">
        <v>2427</v>
      </c>
      <c r="C3672" t="s">
        <v>115</v>
      </c>
      <c r="D3672" t="s">
        <v>114</v>
      </c>
      <c r="E3672" s="16">
        <v>45817</v>
      </c>
      <c r="F3672">
        <v>4001960599</v>
      </c>
      <c r="G3672" t="s">
        <v>1809</v>
      </c>
      <c r="H3672" t="s">
        <v>6878</v>
      </c>
      <c r="I3672" t="s">
        <v>1826</v>
      </c>
      <c r="J3672">
        <v>3020273</v>
      </c>
      <c r="K3672">
        <v>6541542</v>
      </c>
      <c r="M3672">
        <v>4</v>
      </c>
      <c r="N3672">
        <v>25.59</v>
      </c>
      <c r="O3672">
        <v>102.36</v>
      </c>
      <c r="P3672" t="s">
        <v>1811</v>
      </c>
      <c r="Q3672" t="s">
        <v>1812</v>
      </c>
      <c r="R3672" s="16">
        <v>45834</v>
      </c>
      <c r="S3672">
        <v>15</v>
      </c>
      <c r="T3672" t="s">
        <v>1813</v>
      </c>
      <c r="U3672" s="16">
        <v>45839</v>
      </c>
      <c r="V3672" s="16">
        <v>45839</v>
      </c>
      <c r="Y3672" s="16">
        <v>45839</v>
      </c>
      <c r="AB3672" t="s">
        <v>8517</v>
      </c>
    </row>
    <row r="3673" spans="1:28" x14ac:dyDescent="0.35">
      <c r="A3673" t="s">
        <v>2426</v>
      </c>
      <c r="B3673" t="s">
        <v>2427</v>
      </c>
      <c r="C3673" t="s">
        <v>115</v>
      </c>
      <c r="D3673" t="s">
        <v>114</v>
      </c>
      <c r="E3673" s="16">
        <v>45817</v>
      </c>
      <c r="F3673">
        <v>4001960599</v>
      </c>
      <c r="G3673" t="s">
        <v>1809</v>
      </c>
      <c r="H3673" t="s">
        <v>2151</v>
      </c>
      <c r="I3673" t="s">
        <v>2152</v>
      </c>
      <c r="J3673">
        <v>3020273</v>
      </c>
      <c r="K3673">
        <v>6541542</v>
      </c>
      <c r="M3673">
        <v>2</v>
      </c>
      <c r="N3673">
        <v>18.87</v>
      </c>
      <c r="O3673">
        <v>37.74</v>
      </c>
      <c r="P3673" t="s">
        <v>1811</v>
      </c>
      <c r="Q3673" t="s">
        <v>1812</v>
      </c>
      <c r="R3673" s="16">
        <v>45834</v>
      </c>
      <c r="S3673">
        <v>15</v>
      </c>
      <c r="T3673" t="s">
        <v>1813</v>
      </c>
      <c r="U3673" s="16">
        <v>45839</v>
      </c>
      <c r="V3673" s="16">
        <v>45839</v>
      </c>
      <c r="Y3673" s="16">
        <v>45839</v>
      </c>
      <c r="AB3673" t="s">
        <v>8517</v>
      </c>
    </row>
    <row r="3674" spans="1:28" x14ac:dyDescent="0.35">
      <c r="A3674" t="s">
        <v>2426</v>
      </c>
      <c r="B3674" t="s">
        <v>2427</v>
      </c>
      <c r="C3674" t="s">
        <v>115</v>
      </c>
      <c r="D3674" t="s">
        <v>114</v>
      </c>
      <c r="E3674" s="16">
        <v>45817</v>
      </c>
      <c r="F3674">
        <v>4001960599</v>
      </c>
      <c r="G3674" t="s">
        <v>1809</v>
      </c>
      <c r="H3674" t="s">
        <v>3096</v>
      </c>
      <c r="I3674" t="s">
        <v>1825</v>
      </c>
      <c r="J3674">
        <v>3020273</v>
      </c>
      <c r="K3674">
        <v>6541542</v>
      </c>
      <c r="M3674">
        <v>4</v>
      </c>
      <c r="N3674">
        <v>1</v>
      </c>
      <c r="O3674">
        <v>4</v>
      </c>
      <c r="P3674" t="s">
        <v>1811</v>
      </c>
      <c r="Q3674" t="s">
        <v>1812</v>
      </c>
      <c r="R3674" s="16">
        <v>45834</v>
      </c>
      <c r="S3674">
        <v>15</v>
      </c>
      <c r="T3674" t="s">
        <v>1813</v>
      </c>
      <c r="U3674" s="16">
        <v>45839</v>
      </c>
      <c r="V3674" s="16">
        <v>45839</v>
      </c>
      <c r="Y3674" s="16">
        <v>45839</v>
      </c>
      <c r="AB3674" t="s">
        <v>8517</v>
      </c>
    </row>
    <row r="3675" spans="1:28" x14ac:dyDescent="0.35">
      <c r="A3675" t="s">
        <v>2426</v>
      </c>
      <c r="B3675" t="s">
        <v>2427</v>
      </c>
      <c r="C3675" t="s">
        <v>115</v>
      </c>
      <c r="D3675" t="s">
        <v>114</v>
      </c>
      <c r="E3675" s="16">
        <v>45817</v>
      </c>
      <c r="F3675">
        <v>4001960599</v>
      </c>
      <c r="G3675" t="s">
        <v>1809</v>
      </c>
      <c r="H3675" t="s">
        <v>6879</v>
      </c>
      <c r="I3675" t="s">
        <v>1825</v>
      </c>
      <c r="J3675">
        <v>3020273</v>
      </c>
      <c r="K3675">
        <v>6541542</v>
      </c>
      <c r="M3675">
        <v>4</v>
      </c>
      <c r="N3675">
        <v>5.45</v>
      </c>
      <c r="O3675">
        <v>21.8</v>
      </c>
      <c r="P3675" t="s">
        <v>1811</v>
      </c>
      <c r="Q3675" t="s">
        <v>1812</v>
      </c>
      <c r="R3675" s="16">
        <v>45834</v>
      </c>
      <c r="S3675">
        <v>15</v>
      </c>
      <c r="T3675" t="s">
        <v>1813</v>
      </c>
      <c r="U3675" s="16">
        <v>45839</v>
      </c>
      <c r="V3675" s="16">
        <v>45839</v>
      </c>
      <c r="Y3675" s="16">
        <v>45839</v>
      </c>
      <c r="AB3675" t="s">
        <v>8517</v>
      </c>
    </row>
    <row r="3676" spans="1:28" x14ac:dyDescent="0.35">
      <c r="A3676" t="s">
        <v>2426</v>
      </c>
      <c r="B3676" t="s">
        <v>2427</v>
      </c>
      <c r="C3676" t="s">
        <v>115</v>
      </c>
      <c r="D3676" t="s">
        <v>114</v>
      </c>
      <c r="E3676" s="16">
        <v>45817</v>
      </c>
      <c r="F3676">
        <v>4001960599</v>
      </c>
      <c r="G3676" t="s">
        <v>1809</v>
      </c>
      <c r="H3676" t="s">
        <v>2161</v>
      </c>
      <c r="I3676" t="s">
        <v>1825</v>
      </c>
      <c r="J3676">
        <v>3020273</v>
      </c>
      <c r="K3676">
        <v>6541542</v>
      </c>
      <c r="M3676">
        <v>45</v>
      </c>
      <c r="N3676">
        <v>2.27</v>
      </c>
      <c r="O3676">
        <v>102.15</v>
      </c>
      <c r="P3676" t="s">
        <v>1811</v>
      </c>
      <c r="Q3676" t="s">
        <v>1812</v>
      </c>
      <c r="R3676" s="16">
        <v>45834</v>
      </c>
      <c r="S3676">
        <v>15</v>
      </c>
      <c r="T3676" t="s">
        <v>1813</v>
      </c>
      <c r="U3676" s="16">
        <v>45839</v>
      </c>
      <c r="V3676" s="16">
        <v>45839</v>
      </c>
      <c r="Y3676" s="16">
        <v>45839</v>
      </c>
      <c r="AB3676" t="s">
        <v>8517</v>
      </c>
    </row>
    <row r="3677" spans="1:28" x14ac:dyDescent="0.35">
      <c r="A3677" t="s">
        <v>2426</v>
      </c>
      <c r="B3677" t="s">
        <v>2427</v>
      </c>
      <c r="C3677" t="s">
        <v>115</v>
      </c>
      <c r="D3677" t="s">
        <v>114</v>
      </c>
      <c r="E3677" s="16">
        <v>45817</v>
      </c>
      <c r="F3677">
        <v>4001960599</v>
      </c>
      <c r="G3677" t="s">
        <v>1809</v>
      </c>
      <c r="H3677" t="s">
        <v>6880</v>
      </c>
      <c r="I3677" t="s">
        <v>1825</v>
      </c>
      <c r="J3677">
        <v>3020273</v>
      </c>
      <c r="K3677">
        <v>6541542</v>
      </c>
      <c r="M3677">
        <v>12</v>
      </c>
      <c r="N3677">
        <v>13.93</v>
      </c>
      <c r="O3677">
        <v>167.16</v>
      </c>
      <c r="P3677" t="s">
        <v>1811</v>
      </c>
      <c r="Q3677" t="s">
        <v>1812</v>
      </c>
      <c r="R3677" s="16">
        <v>45834</v>
      </c>
      <c r="S3677">
        <v>15</v>
      </c>
      <c r="T3677" t="s">
        <v>1813</v>
      </c>
      <c r="U3677" s="16">
        <v>45839</v>
      </c>
      <c r="V3677" s="16">
        <v>45839</v>
      </c>
      <c r="Y3677" s="16">
        <v>45839</v>
      </c>
      <c r="AB3677" t="s">
        <v>8517</v>
      </c>
    </row>
    <row r="3678" spans="1:28" x14ac:dyDescent="0.35">
      <c r="A3678" t="s">
        <v>2426</v>
      </c>
      <c r="B3678" t="s">
        <v>2427</v>
      </c>
      <c r="C3678" t="s">
        <v>115</v>
      </c>
      <c r="D3678" t="s">
        <v>114</v>
      </c>
      <c r="E3678" s="16">
        <v>45817</v>
      </c>
      <c r="F3678">
        <v>4001960599</v>
      </c>
      <c r="G3678" t="s">
        <v>1809</v>
      </c>
      <c r="H3678" t="s">
        <v>6881</v>
      </c>
      <c r="I3678" t="s">
        <v>2055</v>
      </c>
      <c r="J3678">
        <v>3020273</v>
      </c>
      <c r="K3678">
        <v>6541542</v>
      </c>
      <c r="M3678">
        <v>2</v>
      </c>
      <c r="N3678">
        <v>150.11000000000001</v>
      </c>
      <c r="O3678">
        <v>300.22000000000003</v>
      </c>
      <c r="P3678" t="s">
        <v>1811</v>
      </c>
      <c r="Q3678" t="s">
        <v>1812</v>
      </c>
      <c r="R3678" s="16">
        <v>45834</v>
      </c>
      <c r="S3678">
        <v>15</v>
      </c>
      <c r="T3678" t="s">
        <v>1813</v>
      </c>
      <c r="U3678" s="16">
        <v>45839</v>
      </c>
      <c r="V3678" s="16">
        <v>45839</v>
      </c>
      <c r="Y3678" s="16">
        <v>45839</v>
      </c>
      <c r="AB3678" t="s">
        <v>8517</v>
      </c>
    </row>
    <row r="3679" spans="1:28" x14ac:dyDescent="0.35">
      <c r="A3679" t="s">
        <v>2426</v>
      </c>
      <c r="B3679" t="s">
        <v>2427</v>
      </c>
      <c r="C3679" t="s">
        <v>115</v>
      </c>
      <c r="D3679" t="s">
        <v>114</v>
      </c>
      <c r="E3679" s="16">
        <v>45817</v>
      </c>
      <c r="F3679">
        <v>4001960599</v>
      </c>
      <c r="G3679" t="s">
        <v>1809</v>
      </c>
      <c r="H3679" t="s">
        <v>3095</v>
      </c>
      <c r="I3679" t="s">
        <v>1936</v>
      </c>
      <c r="J3679">
        <v>3020273</v>
      </c>
      <c r="K3679">
        <v>6541542</v>
      </c>
      <c r="M3679">
        <v>2</v>
      </c>
      <c r="N3679">
        <v>59.66</v>
      </c>
      <c r="O3679">
        <v>119.32</v>
      </c>
      <c r="P3679" t="s">
        <v>1811</v>
      </c>
      <c r="Q3679" t="s">
        <v>1812</v>
      </c>
      <c r="R3679" s="16">
        <v>45834</v>
      </c>
      <c r="S3679">
        <v>15</v>
      </c>
      <c r="T3679" t="s">
        <v>1813</v>
      </c>
      <c r="U3679" s="16">
        <v>45839</v>
      </c>
      <c r="V3679" s="16">
        <v>45839</v>
      </c>
      <c r="Y3679" s="16">
        <v>45839</v>
      </c>
      <c r="AB3679" t="s">
        <v>8517</v>
      </c>
    </row>
    <row r="3680" spans="1:28" x14ac:dyDescent="0.35">
      <c r="A3680" t="s">
        <v>2426</v>
      </c>
      <c r="B3680" t="s">
        <v>2427</v>
      </c>
      <c r="C3680" t="s">
        <v>115</v>
      </c>
      <c r="D3680" t="s">
        <v>114</v>
      </c>
      <c r="E3680" s="16">
        <v>45817</v>
      </c>
      <c r="F3680">
        <v>4001960599</v>
      </c>
      <c r="G3680" t="s">
        <v>1809</v>
      </c>
      <c r="H3680" t="s">
        <v>1999</v>
      </c>
      <c r="I3680" t="s">
        <v>1825</v>
      </c>
      <c r="J3680">
        <v>3020273</v>
      </c>
      <c r="K3680">
        <v>6541542</v>
      </c>
      <c r="M3680">
        <v>1</v>
      </c>
      <c r="N3680">
        <v>2.0699999999999998</v>
      </c>
      <c r="O3680">
        <v>2.0699999999999998</v>
      </c>
      <c r="P3680" t="s">
        <v>1811</v>
      </c>
      <c r="Q3680" t="s">
        <v>1812</v>
      </c>
      <c r="R3680" s="16">
        <v>45834</v>
      </c>
      <c r="S3680">
        <v>15</v>
      </c>
      <c r="T3680" t="s">
        <v>1813</v>
      </c>
      <c r="U3680" s="16">
        <v>45839</v>
      </c>
      <c r="V3680" s="16">
        <v>45839</v>
      </c>
      <c r="Y3680" s="16">
        <v>45839</v>
      </c>
      <c r="AB3680" t="s">
        <v>8517</v>
      </c>
    </row>
    <row r="3681" spans="1:28" x14ac:dyDescent="0.35">
      <c r="A3681" t="s">
        <v>2426</v>
      </c>
      <c r="B3681" t="s">
        <v>2427</v>
      </c>
      <c r="C3681" t="s">
        <v>115</v>
      </c>
      <c r="D3681" t="s">
        <v>114</v>
      </c>
      <c r="E3681" s="16">
        <v>45817</v>
      </c>
      <c r="F3681">
        <v>4001960599</v>
      </c>
      <c r="G3681" t="s">
        <v>1809</v>
      </c>
      <c r="H3681" t="s">
        <v>2736</v>
      </c>
      <c r="I3681" t="s">
        <v>1823</v>
      </c>
      <c r="J3681">
        <v>3020273</v>
      </c>
      <c r="K3681">
        <v>6541542</v>
      </c>
      <c r="M3681">
        <v>4</v>
      </c>
      <c r="N3681">
        <v>7.46</v>
      </c>
      <c r="O3681">
        <v>29.84</v>
      </c>
      <c r="P3681" t="s">
        <v>1811</v>
      </c>
      <c r="Q3681" t="s">
        <v>1812</v>
      </c>
      <c r="R3681" s="16">
        <v>45834</v>
      </c>
      <c r="S3681">
        <v>15</v>
      </c>
      <c r="T3681" t="s">
        <v>1813</v>
      </c>
      <c r="U3681" s="16">
        <v>45839</v>
      </c>
      <c r="V3681" s="16">
        <v>45839</v>
      </c>
      <c r="Y3681" s="16">
        <v>45839</v>
      </c>
      <c r="AB3681" t="s">
        <v>8517</v>
      </c>
    </row>
    <row r="3682" spans="1:28" x14ac:dyDescent="0.35">
      <c r="A3682" t="s">
        <v>2426</v>
      </c>
      <c r="B3682" t="s">
        <v>2427</v>
      </c>
      <c r="C3682" t="s">
        <v>115</v>
      </c>
      <c r="D3682" t="s">
        <v>114</v>
      </c>
      <c r="E3682" s="16">
        <v>45817</v>
      </c>
      <c r="F3682">
        <v>4001960599</v>
      </c>
      <c r="G3682" t="s">
        <v>1809</v>
      </c>
      <c r="H3682" t="s">
        <v>1890</v>
      </c>
      <c r="I3682" t="s">
        <v>1865</v>
      </c>
      <c r="J3682">
        <v>3020273</v>
      </c>
      <c r="K3682">
        <v>6541542</v>
      </c>
      <c r="M3682">
        <v>12</v>
      </c>
      <c r="N3682">
        <v>0.72</v>
      </c>
      <c r="O3682">
        <v>8.64</v>
      </c>
      <c r="P3682" t="s">
        <v>1811</v>
      </c>
      <c r="Q3682" t="s">
        <v>1812</v>
      </c>
      <c r="R3682" s="16">
        <v>45834</v>
      </c>
      <c r="S3682">
        <v>15</v>
      </c>
      <c r="T3682" t="s">
        <v>1813</v>
      </c>
      <c r="U3682" s="16">
        <v>45839</v>
      </c>
      <c r="V3682" s="16">
        <v>45839</v>
      </c>
      <c r="Y3682" s="16">
        <v>45839</v>
      </c>
      <c r="AB3682" t="s">
        <v>8517</v>
      </c>
    </row>
    <row r="3683" spans="1:28" x14ac:dyDescent="0.35">
      <c r="A3683" t="s">
        <v>2426</v>
      </c>
      <c r="B3683" t="s">
        <v>2427</v>
      </c>
      <c r="C3683" t="s">
        <v>115</v>
      </c>
      <c r="D3683" t="s">
        <v>114</v>
      </c>
      <c r="E3683" s="16">
        <v>45817</v>
      </c>
      <c r="F3683">
        <v>4001960599</v>
      </c>
      <c r="G3683" t="s">
        <v>1809</v>
      </c>
      <c r="H3683" t="s">
        <v>1953</v>
      </c>
      <c r="I3683" t="s">
        <v>1822</v>
      </c>
      <c r="J3683">
        <v>3020273</v>
      </c>
      <c r="K3683">
        <v>6541542</v>
      </c>
      <c r="M3683">
        <v>18</v>
      </c>
      <c r="N3683">
        <v>1.48</v>
      </c>
      <c r="O3683">
        <v>26.64</v>
      </c>
      <c r="P3683" t="s">
        <v>1811</v>
      </c>
      <c r="Q3683" t="s">
        <v>1812</v>
      </c>
      <c r="R3683" s="16">
        <v>45834</v>
      </c>
      <c r="S3683">
        <v>15</v>
      </c>
      <c r="T3683" t="s">
        <v>1813</v>
      </c>
      <c r="U3683" s="16">
        <v>45839</v>
      </c>
      <c r="V3683" s="16">
        <v>45839</v>
      </c>
      <c r="Y3683" s="16">
        <v>45839</v>
      </c>
      <c r="AB3683" t="s">
        <v>8517</v>
      </c>
    </row>
    <row r="3684" spans="1:28" x14ac:dyDescent="0.35">
      <c r="A3684" t="s">
        <v>2426</v>
      </c>
      <c r="B3684" t="s">
        <v>2427</v>
      </c>
      <c r="C3684" t="s">
        <v>115</v>
      </c>
      <c r="D3684" t="s">
        <v>114</v>
      </c>
      <c r="E3684" s="16">
        <v>45817</v>
      </c>
      <c r="F3684">
        <v>4001960599</v>
      </c>
      <c r="G3684" t="s">
        <v>1809</v>
      </c>
      <c r="H3684" t="s">
        <v>1821</v>
      </c>
      <c r="I3684" t="s">
        <v>1822</v>
      </c>
      <c r="J3684">
        <v>3020273</v>
      </c>
      <c r="K3684">
        <v>6541542</v>
      </c>
      <c r="M3684">
        <v>48</v>
      </c>
      <c r="N3684">
        <v>1.05</v>
      </c>
      <c r="O3684">
        <v>50.4</v>
      </c>
      <c r="P3684" t="s">
        <v>1811</v>
      </c>
      <c r="Q3684" t="s">
        <v>1812</v>
      </c>
      <c r="R3684" s="16">
        <v>45834</v>
      </c>
      <c r="S3684">
        <v>15</v>
      </c>
      <c r="T3684" t="s">
        <v>1813</v>
      </c>
      <c r="U3684" s="16">
        <v>45839</v>
      </c>
      <c r="V3684" s="16">
        <v>45839</v>
      </c>
      <c r="Y3684" s="16">
        <v>45839</v>
      </c>
      <c r="AB3684" t="s">
        <v>8517</v>
      </c>
    </row>
    <row r="3685" spans="1:28" x14ac:dyDescent="0.35">
      <c r="A3685" t="s">
        <v>2426</v>
      </c>
      <c r="B3685" t="s">
        <v>2427</v>
      </c>
      <c r="C3685" t="s">
        <v>115</v>
      </c>
      <c r="D3685" t="s">
        <v>114</v>
      </c>
      <c r="E3685" s="16">
        <v>45817</v>
      </c>
      <c r="F3685">
        <v>4001960599</v>
      </c>
      <c r="G3685" t="s">
        <v>1809</v>
      </c>
      <c r="H3685" t="s">
        <v>2098</v>
      </c>
      <c r="I3685" t="s">
        <v>1825</v>
      </c>
      <c r="J3685">
        <v>3020273</v>
      </c>
      <c r="K3685">
        <v>6541542</v>
      </c>
      <c r="M3685">
        <v>4</v>
      </c>
      <c r="N3685">
        <v>0.99</v>
      </c>
      <c r="O3685">
        <v>3.96</v>
      </c>
      <c r="P3685" t="s">
        <v>1811</v>
      </c>
      <c r="Q3685" t="s">
        <v>1812</v>
      </c>
      <c r="R3685" s="16">
        <v>45834</v>
      </c>
      <c r="S3685">
        <v>15</v>
      </c>
      <c r="T3685" t="s">
        <v>1813</v>
      </c>
      <c r="U3685" s="16">
        <v>45839</v>
      </c>
      <c r="V3685" s="16">
        <v>45839</v>
      </c>
      <c r="Y3685" s="16">
        <v>45839</v>
      </c>
      <c r="AB3685" t="s">
        <v>8517</v>
      </c>
    </row>
    <row r="3686" spans="1:28" x14ac:dyDescent="0.35">
      <c r="A3686" t="s">
        <v>2426</v>
      </c>
      <c r="B3686" t="s">
        <v>2427</v>
      </c>
      <c r="C3686" t="s">
        <v>115</v>
      </c>
      <c r="D3686" t="s">
        <v>114</v>
      </c>
      <c r="E3686" s="16">
        <v>45817</v>
      </c>
      <c r="F3686">
        <v>4001960599</v>
      </c>
      <c r="G3686" t="s">
        <v>1809</v>
      </c>
      <c r="H3686" t="s">
        <v>1902</v>
      </c>
      <c r="I3686" t="s">
        <v>1822</v>
      </c>
      <c r="J3686">
        <v>3020273</v>
      </c>
      <c r="K3686">
        <v>6541542</v>
      </c>
      <c r="M3686">
        <v>11</v>
      </c>
      <c r="N3686">
        <v>1.89</v>
      </c>
      <c r="O3686">
        <v>20.79</v>
      </c>
      <c r="P3686" t="s">
        <v>1811</v>
      </c>
      <c r="Q3686" t="s">
        <v>1812</v>
      </c>
      <c r="R3686" s="16">
        <v>45834</v>
      </c>
      <c r="S3686">
        <v>15</v>
      </c>
      <c r="T3686" t="s">
        <v>1813</v>
      </c>
      <c r="U3686" s="16">
        <v>45839</v>
      </c>
      <c r="V3686" s="16">
        <v>45839</v>
      </c>
      <c r="Y3686" s="16">
        <v>45839</v>
      </c>
      <c r="AB3686" t="s">
        <v>8517</v>
      </c>
    </row>
    <row r="3687" spans="1:28" x14ac:dyDescent="0.35">
      <c r="A3687" t="s">
        <v>2426</v>
      </c>
      <c r="B3687" t="s">
        <v>2427</v>
      </c>
      <c r="C3687" t="s">
        <v>115</v>
      </c>
      <c r="D3687" t="s">
        <v>114</v>
      </c>
      <c r="E3687" s="16">
        <v>45817</v>
      </c>
      <c r="F3687">
        <v>4001960599</v>
      </c>
      <c r="G3687" t="s">
        <v>1809</v>
      </c>
      <c r="H3687" t="s">
        <v>2180</v>
      </c>
      <c r="I3687" t="s">
        <v>1822</v>
      </c>
      <c r="J3687">
        <v>3020273</v>
      </c>
      <c r="K3687">
        <v>6541542</v>
      </c>
      <c r="M3687">
        <v>1</v>
      </c>
      <c r="N3687">
        <v>1.1499999999999999</v>
      </c>
      <c r="O3687">
        <v>1.1499999999999999</v>
      </c>
      <c r="P3687" t="s">
        <v>1811</v>
      </c>
      <c r="Q3687" t="s">
        <v>1812</v>
      </c>
      <c r="R3687" s="16">
        <v>45834</v>
      </c>
      <c r="S3687">
        <v>15</v>
      </c>
      <c r="T3687" t="s">
        <v>1813</v>
      </c>
      <c r="U3687" s="16">
        <v>45839</v>
      </c>
      <c r="V3687" s="16">
        <v>45839</v>
      </c>
      <c r="Y3687" s="16">
        <v>45839</v>
      </c>
      <c r="AB3687" t="s">
        <v>8517</v>
      </c>
    </row>
    <row r="3688" spans="1:28" x14ac:dyDescent="0.35">
      <c r="A3688" t="s">
        <v>2426</v>
      </c>
      <c r="B3688" t="s">
        <v>2427</v>
      </c>
      <c r="C3688" t="s">
        <v>115</v>
      </c>
      <c r="D3688" t="s">
        <v>114</v>
      </c>
      <c r="E3688" s="16">
        <v>45817</v>
      </c>
      <c r="F3688">
        <v>4001960599</v>
      </c>
      <c r="G3688" t="s">
        <v>1809</v>
      </c>
      <c r="H3688" t="s">
        <v>2447</v>
      </c>
      <c r="I3688" t="s">
        <v>1825</v>
      </c>
      <c r="J3688">
        <v>3020273</v>
      </c>
      <c r="K3688">
        <v>6541542</v>
      </c>
      <c r="M3688">
        <v>8</v>
      </c>
      <c r="N3688">
        <v>3.57</v>
      </c>
      <c r="O3688">
        <v>28.56</v>
      </c>
      <c r="P3688" t="s">
        <v>1811</v>
      </c>
      <c r="Q3688" t="s">
        <v>1812</v>
      </c>
      <c r="R3688" s="16">
        <v>45834</v>
      </c>
      <c r="S3688">
        <v>15</v>
      </c>
      <c r="T3688" t="s">
        <v>1813</v>
      </c>
      <c r="U3688" s="16">
        <v>45839</v>
      </c>
      <c r="V3688" s="16">
        <v>45839</v>
      </c>
      <c r="Y3688" s="16">
        <v>45839</v>
      </c>
      <c r="AB3688" t="s">
        <v>8517</v>
      </c>
    </row>
    <row r="3689" spans="1:28" x14ac:dyDescent="0.35">
      <c r="A3689" t="s">
        <v>2426</v>
      </c>
      <c r="B3689" t="s">
        <v>2427</v>
      </c>
      <c r="C3689" t="s">
        <v>115</v>
      </c>
      <c r="D3689" t="s">
        <v>114</v>
      </c>
      <c r="E3689" s="16">
        <v>45817</v>
      </c>
      <c r="F3689">
        <v>4001960599</v>
      </c>
      <c r="G3689" t="s">
        <v>1809</v>
      </c>
      <c r="H3689" t="s">
        <v>3103</v>
      </c>
      <c r="I3689" t="s">
        <v>1825</v>
      </c>
      <c r="J3689">
        <v>3020273</v>
      </c>
      <c r="K3689">
        <v>6541542</v>
      </c>
      <c r="M3689">
        <v>2</v>
      </c>
      <c r="N3689">
        <v>1.65</v>
      </c>
      <c r="O3689">
        <v>3.3</v>
      </c>
      <c r="P3689" t="s">
        <v>1811</v>
      </c>
      <c r="Q3689" t="s">
        <v>1812</v>
      </c>
      <c r="R3689" s="16">
        <v>45834</v>
      </c>
      <c r="S3689">
        <v>15</v>
      </c>
      <c r="T3689" t="s">
        <v>1813</v>
      </c>
      <c r="U3689" s="16">
        <v>45839</v>
      </c>
      <c r="V3689" s="16">
        <v>45839</v>
      </c>
      <c r="Y3689" s="16">
        <v>45839</v>
      </c>
      <c r="AB3689" t="s">
        <v>8517</v>
      </c>
    </row>
    <row r="3690" spans="1:28" x14ac:dyDescent="0.35">
      <c r="A3690" t="s">
        <v>2426</v>
      </c>
      <c r="B3690" t="s">
        <v>2427</v>
      </c>
      <c r="C3690" t="s">
        <v>115</v>
      </c>
      <c r="D3690" t="s">
        <v>114</v>
      </c>
      <c r="E3690" s="16">
        <v>45817</v>
      </c>
      <c r="F3690">
        <v>4001960599</v>
      </c>
      <c r="G3690" t="s">
        <v>1809</v>
      </c>
      <c r="H3690" t="s">
        <v>4606</v>
      </c>
      <c r="I3690" t="s">
        <v>1810</v>
      </c>
      <c r="J3690">
        <v>3020273</v>
      </c>
      <c r="K3690">
        <v>6541542</v>
      </c>
      <c r="M3690">
        <v>8</v>
      </c>
      <c r="N3690">
        <v>1.86</v>
      </c>
      <c r="O3690">
        <v>14.88</v>
      </c>
      <c r="P3690" t="s">
        <v>1811</v>
      </c>
      <c r="Q3690" t="s">
        <v>1812</v>
      </c>
      <c r="R3690" s="16">
        <v>45834</v>
      </c>
      <c r="S3690">
        <v>15</v>
      </c>
      <c r="T3690" t="s">
        <v>1813</v>
      </c>
      <c r="U3690" s="16">
        <v>45839</v>
      </c>
      <c r="V3690" s="16">
        <v>45839</v>
      </c>
      <c r="Y3690" s="16">
        <v>45839</v>
      </c>
      <c r="AB3690" t="s">
        <v>8517</v>
      </c>
    </row>
    <row r="3691" spans="1:28" x14ac:dyDescent="0.35">
      <c r="A3691" t="s">
        <v>2426</v>
      </c>
      <c r="B3691" t="s">
        <v>2427</v>
      </c>
      <c r="C3691" t="s">
        <v>115</v>
      </c>
      <c r="D3691" t="s">
        <v>114</v>
      </c>
      <c r="E3691" s="16">
        <v>45817</v>
      </c>
      <c r="F3691">
        <v>4001960599</v>
      </c>
      <c r="G3691" t="s">
        <v>1809</v>
      </c>
      <c r="H3691" t="s">
        <v>4134</v>
      </c>
      <c r="I3691" t="s">
        <v>1825</v>
      </c>
      <c r="J3691">
        <v>3020273</v>
      </c>
      <c r="K3691">
        <v>6541542</v>
      </c>
      <c r="M3691">
        <v>16</v>
      </c>
      <c r="N3691">
        <v>3.93</v>
      </c>
      <c r="O3691">
        <v>62.88</v>
      </c>
      <c r="P3691" t="s">
        <v>1811</v>
      </c>
      <c r="Q3691" t="s">
        <v>1812</v>
      </c>
      <c r="R3691" s="16">
        <v>45834</v>
      </c>
      <c r="S3691">
        <v>15</v>
      </c>
      <c r="T3691" t="s">
        <v>1813</v>
      </c>
      <c r="U3691" s="16">
        <v>45839</v>
      </c>
      <c r="V3691" s="16">
        <v>45839</v>
      </c>
      <c r="Y3691" s="16">
        <v>45839</v>
      </c>
      <c r="AB3691" t="s">
        <v>8517</v>
      </c>
    </row>
    <row r="3692" spans="1:28" x14ac:dyDescent="0.35">
      <c r="A3692" t="s">
        <v>2426</v>
      </c>
      <c r="B3692" t="s">
        <v>2427</v>
      </c>
      <c r="C3692" t="s">
        <v>115</v>
      </c>
      <c r="D3692" t="s">
        <v>114</v>
      </c>
      <c r="E3692" s="16">
        <v>45817</v>
      </c>
      <c r="F3692">
        <v>4001960599</v>
      </c>
      <c r="G3692" t="s">
        <v>1809</v>
      </c>
      <c r="H3692" t="s">
        <v>6882</v>
      </c>
      <c r="I3692" t="s">
        <v>1825</v>
      </c>
      <c r="J3692">
        <v>3020273</v>
      </c>
      <c r="K3692">
        <v>6541542</v>
      </c>
      <c r="M3692">
        <v>11</v>
      </c>
      <c r="N3692">
        <v>3.98</v>
      </c>
      <c r="O3692">
        <v>43.78</v>
      </c>
      <c r="P3692" t="s">
        <v>1811</v>
      </c>
      <c r="Q3692" t="s">
        <v>1812</v>
      </c>
      <c r="R3692" s="16">
        <v>45834</v>
      </c>
      <c r="S3692">
        <v>15</v>
      </c>
      <c r="T3692" t="s">
        <v>1813</v>
      </c>
      <c r="U3692" s="16">
        <v>45839</v>
      </c>
      <c r="V3692" s="16">
        <v>45839</v>
      </c>
      <c r="Y3692" s="16">
        <v>45839</v>
      </c>
      <c r="AB3692" t="s">
        <v>8517</v>
      </c>
    </row>
    <row r="3693" spans="1:28" x14ac:dyDescent="0.35">
      <c r="A3693" t="s">
        <v>2426</v>
      </c>
      <c r="B3693" t="s">
        <v>2427</v>
      </c>
      <c r="C3693" t="s">
        <v>115</v>
      </c>
      <c r="D3693" t="s">
        <v>114</v>
      </c>
      <c r="E3693" s="16">
        <v>45817</v>
      </c>
      <c r="F3693">
        <v>4001960599</v>
      </c>
      <c r="G3693" t="s">
        <v>1809</v>
      </c>
      <c r="H3693" t="s">
        <v>5011</v>
      </c>
      <c r="I3693" t="s">
        <v>5012</v>
      </c>
      <c r="J3693">
        <v>3020273</v>
      </c>
      <c r="K3693">
        <v>6541542</v>
      </c>
      <c r="M3693">
        <v>4</v>
      </c>
      <c r="N3693">
        <v>7.17</v>
      </c>
      <c r="O3693">
        <v>28.68</v>
      </c>
      <c r="P3693" t="s">
        <v>1811</v>
      </c>
      <c r="Q3693" t="s">
        <v>1812</v>
      </c>
      <c r="R3693" s="16">
        <v>45834</v>
      </c>
      <c r="S3693">
        <v>15</v>
      </c>
      <c r="T3693" t="s">
        <v>1813</v>
      </c>
      <c r="U3693" s="16">
        <v>45839</v>
      </c>
      <c r="V3693" s="16">
        <v>45839</v>
      </c>
      <c r="Y3693" s="16">
        <v>45839</v>
      </c>
      <c r="AB3693" t="s">
        <v>8517</v>
      </c>
    </row>
    <row r="3694" spans="1:28" x14ac:dyDescent="0.35">
      <c r="A3694" t="s">
        <v>2568</v>
      </c>
      <c r="B3694" t="s">
        <v>2569</v>
      </c>
      <c r="C3694" t="s">
        <v>115</v>
      </c>
      <c r="D3694" t="s">
        <v>114</v>
      </c>
      <c r="E3694" s="16">
        <v>45817</v>
      </c>
      <c r="F3694">
        <v>4001960653</v>
      </c>
      <c r="G3694" t="s">
        <v>1809</v>
      </c>
      <c r="H3694" t="s">
        <v>2153</v>
      </c>
      <c r="I3694" t="s">
        <v>1831</v>
      </c>
      <c r="J3694">
        <v>3087321</v>
      </c>
      <c r="K3694">
        <v>6591313</v>
      </c>
      <c r="M3694">
        <v>2</v>
      </c>
      <c r="N3694">
        <v>27.89</v>
      </c>
      <c r="O3694">
        <v>55.78</v>
      </c>
      <c r="P3694" t="s">
        <v>1811</v>
      </c>
      <c r="Q3694" t="s">
        <v>1812</v>
      </c>
      <c r="R3694" s="16">
        <v>45834</v>
      </c>
      <c r="S3694">
        <v>15</v>
      </c>
      <c r="T3694" t="s">
        <v>1813</v>
      </c>
      <c r="U3694" s="16">
        <v>45839</v>
      </c>
      <c r="V3694" s="16">
        <v>45839</v>
      </c>
      <c r="Y3694" s="16">
        <v>45839</v>
      </c>
      <c r="AB3694" t="s">
        <v>8518</v>
      </c>
    </row>
    <row r="3695" spans="1:28" x14ac:dyDescent="0.35">
      <c r="A3695" t="s">
        <v>2568</v>
      </c>
      <c r="B3695" t="s">
        <v>2569</v>
      </c>
      <c r="C3695" t="s">
        <v>115</v>
      </c>
      <c r="D3695" t="s">
        <v>114</v>
      </c>
      <c r="E3695" s="16">
        <v>45817</v>
      </c>
      <c r="F3695">
        <v>4001960653</v>
      </c>
      <c r="G3695" t="s">
        <v>1809</v>
      </c>
      <c r="H3695" t="s">
        <v>1959</v>
      </c>
      <c r="I3695" t="s">
        <v>1831</v>
      </c>
      <c r="J3695">
        <v>3087321</v>
      </c>
      <c r="K3695">
        <v>6591313</v>
      </c>
      <c r="M3695">
        <v>3</v>
      </c>
      <c r="N3695">
        <v>13.77</v>
      </c>
      <c r="O3695">
        <v>41.31</v>
      </c>
      <c r="P3695" t="s">
        <v>1811</v>
      </c>
      <c r="Q3695" t="s">
        <v>1812</v>
      </c>
      <c r="R3695" s="16">
        <v>45834</v>
      </c>
      <c r="S3695">
        <v>15</v>
      </c>
      <c r="T3695" t="s">
        <v>1813</v>
      </c>
      <c r="U3695" s="16">
        <v>45839</v>
      </c>
      <c r="V3695" s="16">
        <v>45839</v>
      </c>
      <c r="Y3695" s="16">
        <v>45839</v>
      </c>
      <c r="AB3695" t="s">
        <v>8518</v>
      </c>
    </row>
    <row r="3696" spans="1:28" x14ac:dyDescent="0.35">
      <c r="A3696" t="s">
        <v>2568</v>
      </c>
      <c r="B3696" t="s">
        <v>2569</v>
      </c>
      <c r="C3696" t="s">
        <v>115</v>
      </c>
      <c r="D3696" t="s">
        <v>114</v>
      </c>
      <c r="E3696" s="16">
        <v>45817</v>
      </c>
      <c r="F3696">
        <v>4001960653</v>
      </c>
      <c r="G3696" t="s">
        <v>1809</v>
      </c>
      <c r="H3696" t="s">
        <v>4183</v>
      </c>
      <c r="I3696" t="s">
        <v>2055</v>
      </c>
      <c r="J3696">
        <v>3087321</v>
      </c>
      <c r="K3696">
        <v>6591313</v>
      </c>
      <c r="M3696">
        <v>2</v>
      </c>
      <c r="N3696">
        <v>24.74</v>
      </c>
      <c r="O3696">
        <v>49.48</v>
      </c>
      <c r="P3696" t="s">
        <v>1811</v>
      </c>
      <c r="Q3696" t="s">
        <v>1812</v>
      </c>
      <c r="R3696" s="16">
        <v>45834</v>
      </c>
      <c r="S3696">
        <v>15</v>
      </c>
      <c r="T3696" t="s">
        <v>1813</v>
      </c>
      <c r="U3696" s="16">
        <v>45839</v>
      </c>
      <c r="V3696" s="16">
        <v>45839</v>
      </c>
      <c r="Y3696" s="16">
        <v>45839</v>
      </c>
      <c r="AB3696" t="s">
        <v>8518</v>
      </c>
    </row>
    <row r="3697" spans="1:28" x14ac:dyDescent="0.35">
      <c r="A3697" t="s">
        <v>2568</v>
      </c>
      <c r="B3697" t="s">
        <v>2569</v>
      </c>
      <c r="C3697" t="s">
        <v>115</v>
      </c>
      <c r="D3697" t="s">
        <v>114</v>
      </c>
      <c r="E3697" s="16">
        <v>45817</v>
      </c>
      <c r="F3697">
        <v>4001960653</v>
      </c>
      <c r="G3697" t="s">
        <v>1809</v>
      </c>
      <c r="H3697" t="s">
        <v>3073</v>
      </c>
      <c r="I3697" t="s">
        <v>2055</v>
      </c>
      <c r="J3697">
        <v>3087321</v>
      </c>
      <c r="K3697">
        <v>6591313</v>
      </c>
      <c r="M3697">
        <v>2</v>
      </c>
      <c r="N3697">
        <v>36.21</v>
      </c>
      <c r="O3697">
        <v>72.42</v>
      </c>
      <c r="P3697" t="s">
        <v>1811</v>
      </c>
      <c r="Q3697" t="s">
        <v>1812</v>
      </c>
      <c r="R3697" s="16">
        <v>45834</v>
      </c>
      <c r="S3697">
        <v>15</v>
      </c>
      <c r="T3697" t="s">
        <v>1813</v>
      </c>
      <c r="U3697" s="16">
        <v>45839</v>
      </c>
      <c r="V3697" s="16">
        <v>45839</v>
      </c>
      <c r="Y3697" s="16">
        <v>45839</v>
      </c>
      <c r="AB3697" t="s">
        <v>8518</v>
      </c>
    </row>
    <row r="3698" spans="1:28" x14ac:dyDescent="0.35">
      <c r="A3698" t="s">
        <v>2568</v>
      </c>
      <c r="B3698" t="s">
        <v>2569</v>
      </c>
      <c r="C3698" t="s">
        <v>115</v>
      </c>
      <c r="D3698" t="s">
        <v>114</v>
      </c>
      <c r="E3698" s="16">
        <v>45817</v>
      </c>
      <c r="F3698">
        <v>4001960653</v>
      </c>
      <c r="G3698" t="s">
        <v>1809</v>
      </c>
      <c r="H3698" t="s">
        <v>1965</v>
      </c>
      <c r="I3698" t="s">
        <v>1831</v>
      </c>
      <c r="J3698">
        <v>3087321</v>
      </c>
      <c r="K3698">
        <v>6591313</v>
      </c>
      <c r="M3698">
        <v>3</v>
      </c>
      <c r="N3698">
        <v>17.82</v>
      </c>
      <c r="O3698">
        <v>53.46</v>
      </c>
      <c r="P3698" t="s">
        <v>1811</v>
      </c>
      <c r="Q3698" t="s">
        <v>1812</v>
      </c>
      <c r="R3698" s="16">
        <v>45834</v>
      </c>
      <c r="S3698">
        <v>15</v>
      </c>
      <c r="T3698" t="s">
        <v>1813</v>
      </c>
      <c r="U3698" s="16">
        <v>45839</v>
      </c>
      <c r="V3698" s="16">
        <v>45839</v>
      </c>
      <c r="Y3698" s="16">
        <v>45839</v>
      </c>
      <c r="AB3698" t="s">
        <v>8518</v>
      </c>
    </row>
    <row r="3699" spans="1:28" x14ac:dyDescent="0.35">
      <c r="A3699" t="s">
        <v>2568</v>
      </c>
      <c r="B3699" t="s">
        <v>2569</v>
      </c>
      <c r="C3699" t="s">
        <v>115</v>
      </c>
      <c r="D3699" t="s">
        <v>114</v>
      </c>
      <c r="E3699" s="16">
        <v>45817</v>
      </c>
      <c r="F3699">
        <v>4001960653</v>
      </c>
      <c r="G3699" t="s">
        <v>1809</v>
      </c>
      <c r="H3699" t="s">
        <v>1932</v>
      </c>
      <c r="I3699" t="s">
        <v>1825</v>
      </c>
      <c r="J3699">
        <v>3087321</v>
      </c>
      <c r="K3699">
        <v>6591313</v>
      </c>
      <c r="M3699">
        <v>8</v>
      </c>
      <c r="N3699">
        <v>43.25</v>
      </c>
      <c r="O3699">
        <v>346</v>
      </c>
      <c r="P3699" t="s">
        <v>1811</v>
      </c>
      <c r="Q3699" t="s">
        <v>1812</v>
      </c>
      <c r="R3699" s="16">
        <v>45834</v>
      </c>
      <c r="S3699">
        <v>15</v>
      </c>
      <c r="T3699" t="s">
        <v>1813</v>
      </c>
      <c r="U3699" s="16">
        <v>45839</v>
      </c>
      <c r="V3699" s="16">
        <v>45839</v>
      </c>
      <c r="Y3699" s="16">
        <v>45839</v>
      </c>
      <c r="AB3699" t="s">
        <v>8518</v>
      </c>
    </row>
    <row r="3700" spans="1:28" x14ac:dyDescent="0.35">
      <c r="A3700" t="s">
        <v>2568</v>
      </c>
      <c r="B3700" t="s">
        <v>2569</v>
      </c>
      <c r="C3700" t="s">
        <v>115</v>
      </c>
      <c r="D3700" t="s">
        <v>114</v>
      </c>
      <c r="E3700" s="16">
        <v>45817</v>
      </c>
      <c r="F3700">
        <v>4001960653</v>
      </c>
      <c r="G3700" t="s">
        <v>1809</v>
      </c>
      <c r="H3700" t="s">
        <v>1970</v>
      </c>
      <c r="I3700" t="s">
        <v>1971</v>
      </c>
      <c r="J3700">
        <v>3087321</v>
      </c>
      <c r="K3700">
        <v>6591313</v>
      </c>
      <c r="M3700">
        <v>1</v>
      </c>
      <c r="N3700">
        <v>2298.1999999999998</v>
      </c>
      <c r="O3700">
        <v>2298.1999999999998</v>
      </c>
      <c r="P3700" t="s">
        <v>1811</v>
      </c>
      <c r="Q3700" t="s">
        <v>1812</v>
      </c>
      <c r="R3700" s="16">
        <v>45834</v>
      </c>
      <c r="S3700">
        <v>15</v>
      </c>
      <c r="T3700" t="s">
        <v>1813</v>
      </c>
      <c r="U3700" s="16">
        <v>45839</v>
      </c>
      <c r="V3700" s="16">
        <v>45839</v>
      </c>
      <c r="Y3700" s="16">
        <v>45839</v>
      </c>
      <c r="AB3700" t="s">
        <v>8518</v>
      </c>
    </row>
    <row r="3701" spans="1:28" x14ac:dyDescent="0.35">
      <c r="A3701" t="s">
        <v>2568</v>
      </c>
      <c r="B3701" t="s">
        <v>2569</v>
      </c>
      <c r="C3701" t="s">
        <v>115</v>
      </c>
      <c r="D3701" t="s">
        <v>114</v>
      </c>
      <c r="E3701" s="16">
        <v>45817</v>
      </c>
      <c r="F3701">
        <v>4001960653</v>
      </c>
      <c r="G3701" t="s">
        <v>1809</v>
      </c>
      <c r="H3701" t="s">
        <v>4184</v>
      </c>
      <c r="I3701" t="s">
        <v>1825</v>
      </c>
      <c r="J3701">
        <v>3087321</v>
      </c>
      <c r="K3701">
        <v>6591313</v>
      </c>
      <c r="M3701">
        <v>4</v>
      </c>
      <c r="N3701">
        <v>13.13</v>
      </c>
      <c r="O3701">
        <v>52.52</v>
      </c>
      <c r="P3701" t="s">
        <v>1811</v>
      </c>
      <c r="Q3701" t="s">
        <v>1812</v>
      </c>
      <c r="R3701" s="16">
        <v>45834</v>
      </c>
      <c r="S3701">
        <v>15</v>
      </c>
      <c r="T3701" t="s">
        <v>1813</v>
      </c>
      <c r="U3701" s="16">
        <v>45839</v>
      </c>
      <c r="V3701" s="16">
        <v>45839</v>
      </c>
      <c r="Y3701" s="16">
        <v>45839</v>
      </c>
      <c r="AB3701" t="s">
        <v>8518</v>
      </c>
    </row>
    <row r="3702" spans="1:28" x14ac:dyDescent="0.35">
      <c r="A3702" t="s">
        <v>2568</v>
      </c>
      <c r="B3702" t="s">
        <v>2569</v>
      </c>
      <c r="C3702" t="s">
        <v>115</v>
      </c>
      <c r="D3702" t="s">
        <v>114</v>
      </c>
      <c r="E3702" s="16">
        <v>45817</v>
      </c>
      <c r="F3702">
        <v>4001960653</v>
      </c>
      <c r="G3702" t="s">
        <v>1809</v>
      </c>
      <c r="H3702" t="s">
        <v>2151</v>
      </c>
      <c r="I3702" t="s">
        <v>2152</v>
      </c>
      <c r="J3702">
        <v>3087321</v>
      </c>
      <c r="K3702">
        <v>6591313</v>
      </c>
      <c r="M3702">
        <v>2</v>
      </c>
      <c r="N3702">
        <v>18.87</v>
      </c>
      <c r="O3702">
        <v>37.74</v>
      </c>
      <c r="P3702" t="s">
        <v>1811</v>
      </c>
      <c r="Q3702" t="s">
        <v>1812</v>
      </c>
      <c r="R3702" s="16">
        <v>45834</v>
      </c>
      <c r="S3702">
        <v>15</v>
      </c>
      <c r="T3702" t="s">
        <v>1813</v>
      </c>
      <c r="U3702" s="16">
        <v>45839</v>
      </c>
      <c r="V3702" s="16">
        <v>45839</v>
      </c>
      <c r="Y3702" s="16">
        <v>45839</v>
      </c>
      <c r="AB3702" t="s">
        <v>8518</v>
      </c>
    </row>
    <row r="3703" spans="1:28" x14ac:dyDescent="0.35">
      <c r="A3703" t="s">
        <v>2568</v>
      </c>
      <c r="B3703" t="s">
        <v>2569</v>
      </c>
      <c r="C3703" t="s">
        <v>115</v>
      </c>
      <c r="D3703" t="s">
        <v>114</v>
      </c>
      <c r="E3703" s="16">
        <v>45817</v>
      </c>
      <c r="F3703">
        <v>4001960653</v>
      </c>
      <c r="G3703" t="s">
        <v>1809</v>
      </c>
      <c r="H3703" t="s">
        <v>4135</v>
      </c>
      <c r="I3703" t="s">
        <v>1822</v>
      </c>
      <c r="J3703">
        <v>3087321</v>
      </c>
      <c r="K3703">
        <v>6591313</v>
      </c>
      <c r="M3703">
        <v>4</v>
      </c>
      <c r="N3703">
        <v>1.05</v>
      </c>
      <c r="O3703">
        <v>4.2</v>
      </c>
      <c r="P3703" t="s">
        <v>1811</v>
      </c>
      <c r="Q3703" t="s">
        <v>1812</v>
      </c>
      <c r="R3703" s="16">
        <v>45834</v>
      </c>
      <c r="S3703">
        <v>15</v>
      </c>
      <c r="T3703" t="s">
        <v>1813</v>
      </c>
      <c r="U3703" s="16">
        <v>45839</v>
      </c>
      <c r="V3703" s="16">
        <v>45839</v>
      </c>
      <c r="Y3703" s="16">
        <v>45839</v>
      </c>
      <c r="AB3703" t="s">
        <v>8518</v>
      </c>
    </row>
    <row r="3704" spans="1:28" x14ac:dyDescent="0.35">
      <c r="A3704" t="s">
        <v>2568</v>
      </c>
      <c r="B3704" t="s">
        <v>2569</v>
      </c>
      <c r="C3704" t="s">
        <v>115</v>
      </c>
      <c r="D3704" t="s">
        <v>114</v>
      </c>
      <c r="E3704" s="16">
        <v>45817</v>
      </c>
      <c r="F3704">
        <v>4001960653</v>
      </c>
      <c r="G3704" t="s">
        <v>1809</v>
      </c>
      <c r="H3704" t="s">
        <v>2650</v>
      </c>
      <c r="I3704" t="s">
        <v>1822</v>
      </c>
      <c r="J3704">
        <v>3087321</v>
      </c>
      <c r="K3704">
        <v>6591313</v>
      </c>
      <c r="M3704">
        <v>12</v>
      </c>
      <c r="N3704">
        <v>1.56</v>
      </c>
      <c r="O3704">
        <v>18.72</v>
      </c>
      <c r="P3704" t="s">
        <v>1811</v>
      </c>
      <c r="Q3704" t="s">
        <v>1812</v>
      </c>
      <c r="R3704" s="16">
        <v>45834</v>
      </c>
      <c r="S3704">
        <v>15</v>
      </c>
      <c r="T3704" t="s">
        <v>1813</v>
      </c>
      <c r="U3704" s="16">
        <v>45839</v>
      </c>
      <c r="V3704" s="16">
        <v>45839</v>
      </c>
      <c r="Y3704" s="16">
        <v>45839</v>
      </c>
      <c r="AB3704" t="s">
        <v>8518</v>
      </c>
    </row>
    <row r="3705" spans="1:28" x14ac:dyDescent="0.35">
      <c r="A3705" t="s">
        <v>2568</v>
      </c>
      <c r="B3705" t="s">
        <v>2569</v>
      </c>
      <c r="C3705" t="s">
        <v>115</v>
      </c>
      <c r="D3705" t="s">
        <v>114</v>
      </c>
      <c r="E3705" s="16">
        <v>45817</v>
      </c>
      <c r="F3705">
        <v>4001960653</v>
      </c>
      <c r="G3705" t="s">
        <v>1809</v>
      </c>
      <c r="H3705" t="s">
        <v>1999</v>
      </c>
      <c r="I3705" t="s">
        <v>1825</v>
      </c>
      <c r="J3705">
        <v>3087321</v>
      </c>
      <c r="K3705">
        <v>6591313</v>
      </c>
      <c r="M3705">
        <v>4</v>
      </c>
      <c r="N3705">
        <v>2.0699999999999998</v>
      </c>
      <c r="O3705">
        <v>8.2799999999999994</v>
      </c>
      <c r="P3705" t="s">
        <v>1811</v>
      </c>
      <c r="Q3705" t="s">
        <v>1812</v>
      </c>
      <c r="R3705" s="16">
        <v>45834</v>
      </c>
      <c r="S3705">
        <v>15</v>
      </c>
      <c r="T3705" t="s">
        <v>1813</v>
      </c>
      <c r="U3705" s="16">
        <v>45839</v>
      </c>
      <c r="V3705" s="16">
        <v>45839</v>
      </c>
      <c r="Y3705" s="16">
        <v>45839</v>
      </c>
      <c r="AB3705" t="s">
        <v>8518</v>
      </c>
    </row>
    <row r="3706" spans="1:28" x14ac:dyDescent="0.35">
      <c r="A3706" t="s">
        <v>2568</v>
      </c>
      <c r="B3706" t="s">
        <v>2569</v>
      </c>
      <c r="C3706" t="s">
        <v>115</v>
      </c>
      <c r="D3706" t="s">
        <v>114</v>
      </c>
      <c r="E3706" s="16">
        <v>45817</v>
      </c>
      <c r="F3706">
        <v>4001960653</v>
      </c>
      <c r="G3706" t="s">
        <v>1809</v>
      </c>
      <c r="H3706" t="s">
        <v>1940</v>
      </c>
      <c r="I3706" t="s">
        <v>1826</v>
      </c>
      <c r="J3706">
        <v>3087321</v>
      </c>
      <c r="K3706">
        <v>6591313</v>
      </c>
      <c r="M3706">
        <v>2</v>
      </c>
      <c r="N3706">
        <v>22.28</v>
      </c>
      <c r="O3706">
        <v>44.56</v>
      </c>
      <c r="P3706" t="s">
        <v>1811</v>
      </c>
      <c r="Q3706" t="s">
        <v>1812</v>
      </c>
      <c r="R3706" s="16">
        <v>45834</v>
      </c>
      <c r="S3706">
        <v>15</v>
      </c>
      <c r="T3706" t="s">
        <v>1813</v>
      </c>
      <c r="U3706" s="16">
        <v>45839</v>
      </c>
      <c r="V3706" s="16">
        <v>45839</v>
      </c>
      <c r="Y3706" s="16">
        <v>45839</v>
      </c>
      <c r="AB3706" t="s">
        <v>8518</v>
      </c>
    </row>
    <row r="3707" spans="1:28" x14ac:dyDescent="0.35">
      <c r="A3707" t="s">
        <v>2568</v>
      </c>
      <c r="B3707" t="s">
        <v>2569</v>
      </c>
      <c r="C3707" t="s">
        <v>115</v>
      </c>
      <c r="D3707" t="s">
        <v>114</v>
      </c>
      <c r="E3707" s="16">
        <v>45817</v>
      </c>
      <c r="F3707">
        <v>4001960653</v>
      </c>
      <c r="G3707" t="s">
        <v>1809</v>
      </c>
      <c r="H3707" t="s">
        <v>4185</v>
      </c>
      <c r="I3707" t="s">
        <v>1825</v>
      </c>
      <c r="J3707">
        <v>3087321</v>
      </c>
      <c r="K3707">
        <v>6591313</v>
      </c>
      <c r="M3707">
        <v>4</v>
      </c>
      <c r="N3707">
        <v>19.53</v>
      </c>
      <c r="O3707">
        <v>78.12</v>
      </c>
      <c r="P3707" t="s">
        <v>1811</v>
      </c>
      <c r="Q3707" t="s">
        <v>1812</v>
      </c>
      <c r="R3707" s="16">
        <v>45834</v>
      </c>
      <c r="S3707">
        <v>15</v>
      </c>
      <c r="T3707" t="s">
        <v>1813</v>
      </c>
      <c r="U3707" s="16">
        <v>45839</v>
      </c>
      <c r="V3707" s="16">
        <v>45839</v>
      </c>
      <c r="Y3707" s="16">
        <v>45839</v>
      </c>
      <c r="AB3707" t="s">
        <v>8518</v>
      </c>
    </row>
    <row r="3708" spans="1:28" x14ac:dyDescent="0.35">
      <c r="A3708" t="s">
        <v>2568</v>
      </c>
      <c r="B3708" t="s">
        <v>2569</v>
      </c>
      <c r="C3708" t="s">
        <v>115</v>
      </c>
      <c r="D3708" t="s">
        <v>114</v>
      </c>
      <c r="E3708" s="16">
        <v>45817</v>
      </c>
      <c r="F3708">
        <v>4001960653</v>
      </c>
      <c r="G3708" t="s">
        <v>1809</v>
      </c>
      <c r="H3708" t="s">
        <v>1942</v>
      </c>
      <c r="I3708" t="s">
        <v>1822</v>
      </c>
      <c r="J3708">
        <v>3087321</v>
      </c>
      <c r="K3708">
        <v>6591313</v>
      </c>
      <c r="M3708">
        <v>26</v>
      </c>
      <c r="N3708">
        <v>1.41</v>
      </c>
      <c r="O3708">
        <v>36.659999999999997</v>
      </c>
      <c r="P3708" t="s">
        <v>1811</v>
      </c>
      <c r="Q3708" t="s">
        <v>1812</v>
      </c>
      <c r="R3708" s="16">
        <v>45834</v>
      </c>
      <c r="S3708">
        <v>15</v>
      </c>
      <c r="T3708" t="s">
        <v>1813</v>
      </c>
      <c r="U3708" s="16">
        <v>45839</v>
      </c>
      <c r="V3708" s="16">
        <v>45839</v>
      </c>
      <c r="Y3708" s="16">
        <v>45839</v>
      </c>
      <c r="AB3708" t="s">
        <v>8518</v>
      </c>
    </row>
    <row r="3709" spans="1:28" x14ac:dyDescent="0.35">
      <c r="A3709" t="s">
        <v>2568</v>
      </c>
      <c r="B3709" t="s">
        <v>2569</v>
      </c>
      <c r="C3709" t="s">
        <v>115</v>
      </c>
      <c r="D3709" t="s">
        <v>114</v>
      </c>
      <c r="E3709" s="16">
        <v>45817</v>
      </c>
      <c r="F3709">
        <v>4001960653</v>
      </c>
      <c r="G3709" t="s">
        <v>1809</v>
      </c>
      <c r="H3709" t="s">
        <v>2967</v>
      </c>
      <c r="I3709" t="s">
        <v>1825</v>
      </c>
      <c r="J3709">
        <v>3087321</v>
      </c>
      <c r="K3709">
        <v>6591313</v>
      </c>
      <c r="M3709">
        <v>4</v>
      </c>
      <c r="N3709">
        <v>2.88</v>
      </c>
      <c r="O3709">
        <v>11.52</v>
      </c>
      <c r="P3709" t="s">
        <v>1811</v>
      </c>
      <c r="Q3709" t="s">
        <v>1812</v>
      </c>
      <c r="R3709" s="16">
        <v>45834</v>
      </c>
      <c r="S3709">
        <v>15</v>
      </c>
      <c r="T3709" t="s">
        <v>1813</v>
      </c>
      <c r="U3709" s="16">
        <v>45839</v>
      </c>
      <c r="V3709" s="16">
        <v>45839</v>
      </c>
      <c r="Y3709" s="16">
        <v>45839</v>
      </c>
      <c r="AB3709" t="s">
        <v>8518</v>
      </c>
    </row>
    <row r="3710" spans="1:28" x14ac:dyDescent="0.35">
      <c r="A3710" t="s">
        <v>2568</v>
      </c>
      <c r="B3710" t="s">
        <v>2569</v>
      </c>
      <c r="C3710" t="s">
        <v>115</v>
      </c>
      <c r="D3710" t="s">
        <v>114</v>
      </c>
      <c r="E3710" s="16">
        <v>45817</v>
      </c>
      <c r="F3710">
        <v>4001960653</v>
      </c>
      <c r="G3710" t="s">
        <v>1809</v>
      </c>
      <c r="H3710" t="s">
        <v>1821</v>
      </c>
      <c r="I3710" t="s">
        <v>1822</v>
      </c>
      <c r="J3710">
        <v>3087321</v>
      </c>
      <c r="K3710">
        <v>6591313</v>
      </c>
      <c r="M3710">
        <v>12</v>
      </c>
      <c r="N3710">
        <v>1.05</v>
      </c>
      <c r="O3710">
        <v>12.6</v>
      </c>
      <c r="P3710" t="s">
        <v>1811</v>
      </c>
      <c r="Q3710" t="s">
        <v>1812</v>
      </c>
      <c r="R3710" s="16">
        <v>45834</v>
      </c>
      <c r="S3710">
        <v>15</v>
      </c>
      <c r="T3710" t="s">
        <v>1813</v>
      </c>
      <c r="U3710" s="16">
        <v>45839</v>
      </c>
      <c r="V3710" s="16">
        <v>45839</v>
      </c>
      <c r="Y3710" s="16">
        <v>45839</v>
      </c>
      <c r="AB3710" t="s">
        <v>8518</v>
      </c>
    </row>
    <row r="3711" spans="1:28" x14ac:dyDescent="0.35">
      <c r="A3711" t="s">
        <v>2568</v>
      </c>
      <c r="B3711" t="s">
        <v>2569</v>
      </c>
      <c r="C3711" t="s">
        <v>115</v>
      </c>
      <c r="D3711" t="s">
        <v>114</v>
      </c>
      <c r="E3711" s="16">
        <v>45817</v>
      </c>
      <c r="F3711">
        <v>4001960653</v>
      </c>
      <c r="G3711" t="s">
        <v>1809</v>
      </c>
      <c r="H3711" t="s">
        <v>2073</v>
      </c>
      <c r="I3711" t="s">
        <v>1825</v>
      </c>
      <c r="J3711">
        <v>3087321</v>
      </c>
      <c r="K3711">
        <v>6591313</v>
      </c>
      <c r="M3711">
        <v>8</v>
      </c>
      <c r="N3711">
        <v>0.68</v>
      </c>
      <c r="O3711">
        <v>5.44</v>
      </c>
      <c r="P3711" t="s">
        <v>1811</v>
      </c>
      <c r="Q3711" t="s">
        <v>1812</v>
      </c>
      <c r="R3711" s="16">
        <v>45834</v>
      </c>
      <c r="S3711">
        <v>15</v>
      </c>
      <c r="T3711" t="s">
        <v>1813</v>
      </c>
      <c r="U3711" s="16">
        <v>45839</v>
      </c>
      <c r="V3711" s="16">
        <v>45839</v>
      </c>
      <c r="Y3711" s="16">
        <v>45839</v>
      </c>
      <c r="AB3711" t="s">
        <v>8518</v>
      </c>
    </row>
    <row r="3712" spans="1:28" x14ac:dyDescent="0.35">
      <c r="A3712" t="s">
        <v>2568</v>
      </c>
      <c r="B3712" t="s">
        <v>2569</v>
      </c>
      <c r="C3712" t="s">
        <v>115</v>
      </c>
      <c r="D3712" t="s">
        <v>114</v>
      </c>
      <c r="E3712" s="16">
        <v>45817</v>
      </c>
      <c r="F3712">
        <v>4001960653</v>
      </c>
      <c r="G3712" t="s">
        <v>1809</v>
      </c>
      <c r="H3712" t="s">
        <v>2098</v>
      </c>
      <c r="I3712" t="s">
        <v>1825</v>
      </c>
      <c r="J3712">
        <v>3087321</v>
      </c>
      <c r="K3712">
        <v>6591313</v>
      </c>
      <c r="M3712">
        <v>12</v>
      </c>
      <c r="N3712">
        <v>0.99</v>
      </c>
      <c r="O3712">
        <v>11.88</v>
      </c>
      <c r="P3712" t="s">
        <v>1811</v>
      </c>
      <c r="Q3712" t="s">
        <v>1812</v>
      </c>
      <c r="R3712" s="16">
        <v>45834</v>
      </c>
      <c r="S3712">
        <v>15</v>
      </c>
      <c r="T3712" t="s">
        <v>1813</v>
      </c>
      <c r="U3712" s="16">
        <v>45839</v>
      </c>
      <c r="V3712" s="16">
        <v>45839</v>
      </c>
      <c r="Y3712" s="16">
        <v>45839</v>
      </c>
      <c r="AB3712" t="s">
        <v>8518</v>
      </c>
    </row>
    <row r="3713" spans="1:28" x14ac:dyDescent="0.35">
      <c r="A3713" t="s">
        <v>2568</v>
      </c>
      <c r="B3713" t="s">
        <v>2569</v>
      </c>
      <c r="C3713" t="s">
        <v>115</v>
      </c>
      <c r="D3713" t="s">
        <v>114</v>
      </c>
      <c r="E3713" s="16">
        <v>45817</v>
      </c>
      <c r="F3713">
        <v>4001960653</v>
      </c>
      <c r="G3713" t="s">
        <v>1809</v>
      </c>
      <c r="H3713" t="s">
        <v>2113</v>
      </c>
      <c r="I3713" t="s">
        <v>1831</v>
      </c>
      <c r="J3713">
        <v>3087321</v>
      </c>
      <c r="K3713">
        <v>6591313</v>
      </c>
      <c r="M3713">
        <v>2</v>
      </c>
      <c r="N3713">
        <v>10.91</v>
      </c>
      <c r="O3713">
        <v>21.82</v>
      </c>
      <c r="P3713" t="s">
        <v>1811</v>
      </c>
      <c r="Q3713" t="s">
        <v>1812</v>
      </c>
      <c r="R3713" s="16">
        <v>45834</v>
      </c>
      <c r="S3713">
        <v>15</v>
      </c>
      <c r="T3713" t="s">
        <v>1813</v>
      </c>
      <c r="U3713" s="16">
        <v>45839</v>
      </c>
      <c r="V3713" s="16">
        <v>45839</v>
      </c>
      <c r="Y3713" s="16">
        <v>45839</v>
      </c>
      <c r="AB3713" t="s">
        <v>8518</v>
      </c>
    </row>
    <row r="3714" spans="1:28" x14ac:dyDescent="0.35">
      <c r="A3714" t="s">
        <v>2568</v>
      </c>
      <c r="B3714" t="s">
        <v>2569</v>
      </c>
      <c r="C3714" t="s">
        <v>115</v>
      </c>
      <c r="D3714" t="s">
        <v>114</v>
      </c>
      <c r="E3714" s="16">
        <v>45817</v>
      </c>
      <c r="F3714">
        <v>4001960653</v>
      </c>
      <c r="G3714" t="s">
        <v>1809</v>
      </c>
      <c r="H3714" t="s">
        <v>4186</v>
      </c>
      <c r="I3714" t="s">
        <v>1823</v>
      </c>
      <c r="J3714">
        <v>3087321</v>
      </c>
      <c r="K3714">
        <v>6591313</v>
      </c>
      <c r="M3714">
        <v>1</v>
      </c>
      <c r="N3714">
        <v>24.5</v>
      </c>
      <c r="O3714">
        <v>24.5</v>
      </c>
      <c r="P3714" t="s">
        <v>1811</v>
      </c>
      <c r="Q3714" t="s">
        <v>1812</v>
      </c>
      <c r="R3714" s="16">
        <v>45834</v>
      </c>
      <c r="S3714">
        <v>15</v>
      </c>
      <c r="T3714" t="s">
        <v>1813</v>
      </c>
      <c r="U3714" s="16">
        <v>45839</v>
      </c>
      <c r="V3714" s="16">
        <v>45839</v>
      </c>
      <c r="Y3714" s="16">
        <v>45839</v>
      </c>
      <c r="AB3714" t="s">
        <v>8518</v>
      </c>
    </row>
    <row r="3715" spans="1:28" x14ac:dyDescent="0.35">
      <c r="A3715" t="s">
        <v>2568</v>
      </c>
      <c r="B3715" t="s">
        <v>2569</v>
      </c>
      <c r="C3715" t="s">
        <v>115</v>
      </c>
      <c r="D3715" t="s">
        <v>114</v>
      </c>
      <c r="E3715" s="16">
        <v>45817</v>
      </c>
      <c r="F3715">
        <v>4001960653</v>
      </c>
      <c r="G3715" t="s">
        <v>1809</v>
      </c>
      <c r="H3715" t="s">
        <v>2208</v>
      </c>
      <c r="I3715" t="s">
        <v>1820</v>
      </c>
      <c r="J3715">
        <v>3087321</v>
      </c>
      <c r="K3715">
        <v>6591313</v>
      </c>
      <c r="M3715">
        <v>26</v>
      </c>
      <c r="N3715">
        <v>5.88</v>
      </c>
      <c r="O3715">
        <v>152.88</v>
      </c>
      <c r="P3715" t="s">
        <v>1811</v>
      </c>
      <c r="Q3715" t="s">
        <v>1812</v>
      </c>
      <c r="R3715" s="16">
        <v>45834</v>
      </c>
      <c r="S3715">
        <v>15</v>
      </c>
      <c r="T3715" t="s">
        <v>1813</v>
      </c>
      <c r="U3715" s="16">
        <v>45839</v>
      </c>
      <c r="V3715" s="16">
        <v>45839</v>
      </c>
      <c r="Y3715" s="16">
        <v>45839</v>
      </c>
      <c r="AB3715" t="s">
        <v>8518</v>
      </c>
    </row>
    <row r="3716" spans="1:28" x14ac:dyDescent="0.35">
      <c r="A3716" t="s">
        <v>2568</v>
      </c>
      <c r="B3716" t="s">
        <v>2569</v>
      </c>
      <c r="C3716" t="s">
        <v>115</v>
      </c>
      <c r="D3716" t="s">
        <v>114</v>
      </c>
      <c r="E3716" s="16">
        <v>45817</v>
      </c>
      <c r="F3716">
        <v>4001960653</v>
      </c>
      <c r="G3716" t="s">
        <v>1809</v>
      </c>
      <c r="H3716" t="s">
        <v>2116</v>
      </c>
      <c r="I3716" t="s">
        <v>1831</v>
      </c>
      <c r="J3716">
        <v>3087321</v>
      </c>
      <c r="K3716">
        <v>6591313</v>
      </c>
      <c r="M3716">
        <v>2</v>
      </c>
      <c r="N3716">
        <v>7.69</v>
      </c>
      <c r="O3716">
        <v>15.38</v>
      </c>
      <c r="P3716" t="s">
        <v>1811</v>
      </c>
      <c r="Q3716" t="s">
        <v>1812</v>
      </c>
      <c r="R3716" s="16">
        <v>45834</v>
      </c>
      <c r="S3716">
        <v>15</v>
      </c>
      <c r="T3716" t="s">
        <v>1813</v>
      </c>
      <c r="U3716" s="16">
        <v>45839</v>
      </c>
      <c r="V3716" s="16">
        <v>45839</v>
      </c>
      <c r="Y3716" s="16">
        <v>45839</v>
      </c>
      <c r="AB3716" t="s">
        <v>8518</v>
      </c>
    </row>
    <row r="3717" spans="1:28" x14ac:dyDescent="0.35">
      <c r="A3717" t="s">
        <v>2568</v>
      </c>
      <c r="B3717" t="s">
        <v>2569</v>
      </c>
      <c r="C3717" t="s">
        <v>115</v>
      </c>
      <c r="D3717" t="s">
        <v>114</v>
      </c>
      <c r="E3717" s="16">
        <v>45817</v>
      </c>
      <c r="F3717">
        <v>4001960653</v>
      </c>
      <c r="G3717" t="s">
        <v>1809</v>
      </c>
      <c r="H3717" t="s">
        <v>2056</v>
      </c>
      <c r="I3717" t="s">
        <v>1825</v>
      </c>
      <c r="J3717">
        <v>3087321</v>
      </c>
      <c r="K3717">
        <v>6591313</v>
      </c>
      <c r="M3717">
        <v>4</v>
      </c>
      <c r="N3717">
        <v>2.0699999999999998</v>
      </c>
      <c r="O3717">
        <v>8.2799999999999994</v>
      </c>
      <c r="P3717" t="s">
        <v>1811</v>
      </c>
      <c r="Q3717" t="s">
        <v>1812</v>
      </c>
      <c r="R3717" s="16">
        <v>45834</v>
      </c>
      <c r="S3717">
        <v>15</v>
      </c>
      <c r="T3717" t="s">
        <v>1813</v>
      </c>
      <c r="U3717" s="16">
        <v>45839</v>
      </c>
      <c r="V3717" s="16">
        <v>45839</v>
      </c>
      <c r="Y3717" s="16">
        <v>45839</v>
      </c>
      <c r="AB3717" t="s">
        <v>8518</v>
      </c>
    </row>
    <row r="3718" spans="1:28" x14ac:dyDescent="0.35">
      <c r="A3718" t="s">
        <v>2568</v>
      </c>
      <c r="B3718" t="s">
        <v>2569</v>
      </c>
      <c r="C3718" t="s">
        <v>115</v>
      </c>
      <c r="D3718" t="s">
        <v>114</v>
      </c>
      <c r="E3718" s="16">
        <v>45817</v>
      </c>
      <c r="F3718">
        <v>4001960653</v>
      </c>
      <c r="G3718" t="s">
        <v>1809</v>
      </c>
      <c r="H3718" t="s">
        <v>8519</v>
      </c>
      <c r="I3718" t="s">
        <v>2106</v>
      </c>
      <c r="J3718">
        <v>3087321</v>
      </c>
      <c r="K3718">
        <v>6591313</v>
      </c>
      <c r="M3718">
        <v>1</v>
      </c>
      <c r="N3718">
        <v>403.97</v>
      </c>
      <c r="O3718">
        <v>403.97</v>
      </c>
      <c r="P3718" t="s">
        <v>1811</v>
      </c>
      <c r="Q3718" t="s">
        <v>1812</v>
      </c>
      <c r="R3718" s="16">
        <v>45834</v>
      </c>
      <c r="S3718">
        <v>15</v>
      </c>
      <c r="T3718" t="s">
        <v>1813</v>
      </c>
      <c r="U3718" s="16">
        <v>45839</v>
      </c>
      <c r="V3718" s="16">
        <v>45839</v>
      </c>
      <c r="Y3718" s="16">
        <v>45839</v>
      </c>
      <c r="AB3718" t="s">
        <v>8518</v>
      </c>
    </row>
    <row r="3719" spans="1:28" x14ac:dyDescent="0.35">
      <c r="A3719" t="s">
        <v>2568</v>
      </c>
      <c r="B3719" t="s">
        <v>2569</v>
      </c>
      <c r="C3719" t="s">
        <v>115</v>
      </c>
      <c r="D3719" t="s">
        <v>114</v>
      </c>
      <c r="E3719" s="16">
        <v>45817</v>
      </c>
      <c r="F3719">
        <v>4001960653</v>
      </c>
      <c r="G3719" t="s">
        <v>1809</v>
      </c>
      <c r="H3719" t="s">
        <v>8520</v>
      </c>
      <c r="I3719" t="s">
        <v>2106</v>
      </c>
      <c r="J3719">
        <v>3087321</v>
      </c>
      <c r="K3719">
        <v>6591313</v>
      </c>
      <c r="M3719">
        <v>1</v>
      </c>
      <c r="N3719">
        <v>432.32</v>
      </c>
      <c r="O3719">
        <v>432.32</v>
      </c>
      <c r="P3719" t="s">
        <v>1811</v>
      </c>
      <c r="Q3719" t="s">
        <v>1812</v>
      </c>
      <c r="R3719" s="16">
        <v>45834</v>
      </c>
      <c r="S3719">
        <v>15</v>
      </c>
      <c r="T3719" t="s">
        <v>1813</v>
      </c>
      <c r="U3719" s="16">
        <v>45839</v>
      </c>
      <c r="V3719" s="16">
        <v>45839</v>
      </c>
      <c r="Y3719" s="16">
        <v>45839</v>
      </c>
      <c r="AB3719" t="s">
        <v>8518</v>
      </c>
    </row>
    <row r="3720" spans="1:28" x14ac:dyDescent="0.35">
      <c r="A3720" t="s">
        <v>1986</v>
      </c>
      <c r="B3720" t="s">
        <v>1987</v>
      </c>
      <c r="C3720" t="s">
        <v>1403</v>
      </c>
      <c r="D3720" t="s">
        <v>18</v>
      </c>
      <c r="E3720" s="16">
        <v>45819</v>
      </c>
      <c r="F3720">
        <v>4001962965</v>
      </c>
      <c r="G3720" t="s">
        <v>1809</v>
      </c>
      <c r="H3720" t="s">
        <v>8521</v>
      </c>
      <c r="I3720" t="s">
        <v>8522</v>
      </c>
      <c r="J3720">
        <v>3109675</v>
      </c>
      <c r="K3720">
        <v>6607899</v>
      </c>
      <c r="M3720">
        <v>1</v>
      </c>
      <c r="N3720">
        <v>8294.4</v>
      </c>
      <c r="O3720">
        <v>8294.4</v>
      </c>
      <c r="P3720" t="s">
        <v>1811</v>
      </c>
      <c r="Q3720" t="s">
        <v>1812</v>
      </c>
      <c r="R3720" s="16">
        <v>45832</v>
      </c>
      <c r="S3720">
        <v>22</v>
      </c>
      <c r="T3720" t="s">
        <v>1813</v>
      </c>
      <c r="U3720" s="16">
        <v>45823</v>
      </c>
      <c r="V3720" s="16">
        <v>45824</v>
      </c>
      <c r="Y3720" s="16">
        <v>45824</v>
      </c>
      <c r="AB3720" t="s">
        <v>8468</v>
      </c>
    </row>
    <row r="3721" spans="1:28" x14ac:dyDescent="0.35">
      <c r="A3721" t="s">
        <v>6503</v>
      </c>
      <c r="B3721" t="s">
        <v>6504</v>
      </c>
      <c r="C3721" t="s">
        <v>1128</v>
      </c>
      <c r="D3721" t="s">
        <v>1301</v>
      </c>
      <c r="E3721" s="16">
        <v>45819</v>
      </c>
      <c r="F3721">
        <v>4001963927</v>
      </c>
      <c r="G3721" t="s">
        <v>1927</v>
      </c>
      <c r="H3721" t="s">
        <v>8523</v>
      </c>
      <c r="I3721" t="s">
        <v>4499</v>
      </c>
      <c r="J3721">
        <v>3117059</v>
      </c>
      <c r="K3721">
        <v>6612351</v>
      </c>
      <c r="M3721">
        <v>2</v>
      </c>
      <c r="N3721">
        <v>227.97</v>
      </c>
      <c r="O3721">
        <v>455.94</v>
      </c>
      <c r="P3721" t="s">
        <v>1811</v>
      </c>
      <c r="Q3721" t="s">
        <v>1812</v>
      </c>
      <c r="R3721" s="16">
        <v>45832</v>
      </c>
      <c r="S3721">
        <v>22</v>
      </c>
      <c r="T3721" t="s">
        <v>1813</v>
      </c>
      <c r="U3721" s="16">
        <v>45831</v>
      </c>
      <c r="V3721" s="16">
        <v>45831</v>
      </c>
      <c r="Y3721" s="16">
        <v>45831</v>
      </c>
      <c r="AB3721" t="s">
        <v>5945</v>
      </c>
    </row>
    <row r="3722" spans="1:28" x14ac:dyDescent="0.35">
      <c r="A3722" t="s">
        <v>6503</v>
      </c>
      <c r="B3722" t="s">
        <v>6504</v>
      </c>
      <c r="C3722" t="s">
        <v>1128</v>
      </c>
      <c r="D3722" t="s">
        <v>1301</v>
      </c>
      <c r="E3722" s="16">
        <v>45819</v>
      </c>
      <c r="F3722">
        <v>4001963927</v>
      </c>
      <c r="G3722" t="s">
        <v>1927</v>
      </c>
      <c r="H3722" t="s">
        <v>8524</v>
      </c>
      <c r="I3722" t="s">
        <v>2853</v>
      </c>
      <c r="J3722">
        <v>3117059</v>
      </c>
      <c r="K3722">
        <v>6612351</v>
      </c>
      <c r="M3722">
        <v>2</v>
      </c>
      <c r="N3722">
        <v>47.24</v>
      </c>
      <c r="O3722">
        <v>94.48</v>
      </c>
      <c r="P3722" t="s">
        <v>1811</v>
      </c>
      <c r="Q3722" t="s">
        <v>1812</v>
      </c>
      <c r="R3722" s="16">
        <v>45832</v>
      </c>
      <c r="S3722">
        <v>22</v>
      </c>
      <c r="T3722" t="s">
        <v>1813</v>
      </c>
      <c r="U3722" s="16">
        <v>45831</v>
      </c>
      <c r="V3722" s="16">
        <v>45831</v>
      </c>
      <c r="Y3722" s="16">
        <v>45831</v>
      </c>
      <c r="AB3722" t="s">
        <v>5945</v>
      </c>
    </row>
    <row r="3723" spans="1:28" x14ac:dyDescent="0.35">
      <c r="A3723" t="s">
        <v>3159</v>
      </c>
      <c r="B3723" t="s">
        <v>1977</v>
      </c>
      <c r="C3723" t="s">
        <v>1402</v>
      </c>
      <c r="D3723" t="s">
        <v>1301</v>
      </c>
      <c r="E3723" s="16">
        <v>45819</v>
      </c>
      <c r="F3723">
        <v>4001963933</v>
      </c>
      <c r="G3723" t="s">
        <v>1927</v>
      </c>
      <c r="H3723" t="s">
        <v>4434</v>
      </c>
      <c r="I3723" t="s">
        <v>2319</v>
      </c>
      <c r="J3723">
        <v>3117215</v>
      </c>
      <c r="K3723">
        <v>6612457</v>
      </c>
      <c r="M3723">
        <v>1</v>
      </c>
      <c r="N3723">
        <v>7.01</v>
      </c>
      <c r="O3723">
        <v>7.01</v>
      </c>
      <c r="P3723" t="s">
        <v>1811</v>
      </c>
      <c r="Q3723" t="s">
        <v>1812</v>
      </c>
      <c r="R3723" s="16">
        <v>45832</v>
      </c>
      <c r="S3723">
        <v>22</v>
      </c>
      <c r="T3723" t="s">
        <v>1813</v>
      </c>
      <c r="U3723" s="16">
        <v>45831</v>
      </c>
      <c r="V3723" s="16">
        <v>45831</v>
      </c>
      <c r="Y3723" s="16">
        <v>45831</v>
      </c>
      <c r="AB3723" t="s">
        <v>5537</v>
      </c>
    </row>
    <row r="3724" spans="1:28" x14ac:dyDescent="0.35">
      <c r="A3724" t="s">
        <v>3159</v>
      </c>
      <c r="B3724" t="s">
        <v>1977</v>
      </c>
      <c r="C3724" t="s">
        <v>1402</v>
      </c>
      <c r="D3724" t="s">
        <v>1301</v>
      </c>
      <c r="E3724" s="16">
        <v>45819</v>
      </c>
      <c r="F3724">
        <v>4001963933</v>
      </c>
      <c r="G3724" t="s">
        <v>1927</v>
      </c>
      <c r="H3724" t="s">
        <v>2754</v>
      </c>
      <c r="I3724" t="s">
        <v>1822</v>
      </c>
      <c r="J3724">
        <v>3117215</v>
      </c>
      <c r="K3724">
        <v>6612457</v>
      </c>
      <c r="M3724">
        <v>2</v>
      </c>
      <c r="N3724">
        <v>0.51</v>
      </c>
      <c r="O3724">
        <v>1.02</v>
      </c>
      <c r="P3724" t="s">
        <v>1811</v>
      </c>
      <c r="Q3724" t="s">
        <v>1812</v>
      </c>
      <c r="R3724" s="16">
        <v>45832</v>
      </c>
      <c r="S3724">
        <v>22</v>
      </c>
      <c r="T3724" t="s">
        <v>1813</v>
      </c>
      <c r="U3724" s="16">
        <v>45831</v>
      </c>
      <c r="V3724" s="16">
        <v>45831</v>
      </c>
      <c r="Y3724" s="16">
        <v>45831</v>
      </c>
      <c r="AB3724" t="s">
        <v>5537</v>
      </c>
    </row>
    <row r="3725" spans="1:28" x14ac:dyDescent="0.35">
      <c r="A3725" t="s">
        <v>3159</v>
      </c>
      <c r="B3725" t="s">
        <v>1977</v>
      </c>
      <c r="C3725" t="s">
        <v>1402</v>
      </c>
      <c r="D3725" t="s">
        <v>1301</v>
      </c>
      <c r="E3725" s="16">
        <v>45819</v>
      </c>
      <c r="F3725">
        <v>4001963933</v>
      </c>
      <c r="G3725" t="s">
        <v>1927</v>
      </c>
      <c r="H3725" t="s">
        <v>8525</v>
      </c>
      <c r="I3725" t="s">
        <v>1825</v>
      </c>
      <c r="J3725">
        <v>3117215</v>
      </c>
      <c r="K3725">
        <v>6612457</v>
      </c>
      <c r="M3725">
        <v>2</v>
      </c>
      <c r="N3725">
        <v>1.04</v>
      </c>
      <c r="O3725">
        <v>2.08</v>
      </c>
      <c r="P3725" t="s">
        <v>1811</v>
      </c>
      <c r="Q3725" t="s">
        <v>1812</v>
      </c>
      <c r="R3725" s="16">
        <v>45832</v>
      </c>
      <c r="S3725">
        <v>22</v>
      </c>
      <c r="T3725" t="s">
        <v>1813</v>
      </c>
      <c r="U3725" s="16">
        <v>45831</v>
      </c>
      <c r="V3725" s="16">
        <v>45831</v>
      </c>
      <c r="Y3725" s="16">
        <v>45831</v>
      </c>
      <c r="AB3725" t="s">
        <v>5537</v>
      </c>
    </row>
    <row r="3726" spans="1:28" x14ac:dyDescent="0.35">
      <c r="A3726" t="s">
        <v>3159</v>
      </c>
      <c r="B3726" t="s">
        <v>1977</v>
      </c>
      <c r="C3726" t="s">
        <v>1402</v>
      </c>
      <c r="D3726" t="s">
        <v>1301</v>
      </c>
      <c r="E3726" s="16">
        <v>45819</v>
      </c>
      <c r="F3726">
        <v>4001963933</v>
      </c>
      <c r="G3726" t="s">
        <v>1927</v>
      </c>
      <c r="H3726" t="s">
        <v>3683</v>
      </c>
      <c r="I3726" t="s">
        <v>1810</v>
      </c>
      <c r="J3726">
        <v>3117215</v>
      </c>
      <c r="K3726">
        <v>6612457</v>
      </c>
      <c r="M3726">
        <v>2</v>
      </c>
      <c r="N3726">
        <v>2.27</v>
      </c>
      <c r="O3726">
        <v>4.54</v>
      </c>
      <c r="P3726" t="s">
        <v>1811</v>
      </c>
      <c r="Q3726" t="s">
        <v>1812</v>
      </c>
      <c r="R3726" s="16">
        <v>45832</v>
      </c>
      <c r="S3726">
        <v>22</v>
      </c>
      <c r="T3726" t="s">
        <v>1813</v>
      </c>
      <c r="U3726" s="16">
        <v>45831</v>
      </c>
      <c r="V3726" s="16">
        <v>45831</v>
      </c>
      <c r="Y3726" s="16">
        <v>45831</v>
      </c>
      <c r="AB3726" t="s">
        <v>5537</v>
      </c>
    </row>
    <row r="3727" spans="1:28" x14ac:dyDescent="0.35">
      <c r="A3727" t="s">
        <v>3159</v>
      </c>
      <c r="B3727" t="s">
        <v>1977</v>
      </c>
      <c r="C3727" t="s">
        <v>1402</v>
      </c>
      <c r="D3727" t="s">
        <v>1301</v>
      </c>
      <c r="E3727" s="16">
        <v>45819</v>
      </c>
      <c r="F3727">
        <v>4001963933</v>
      </c>
      <c r="G3727" t="s">
        <v>1927</v>
      </c>
      <c r="H3727" t="s">
        <v>8526</v>
      </c>
      <c r="I3727" t="s">
        <v>1895</v>
      </c>
      <c r="J3727">
        <v>3117215</v>
      </c>
      <c r="K3727">
        <v>6612457</v>
      </c>
      <c r="M3727">
        <v>2</v>
      </c>
      <c r="N3727">
        <v>10.199999999999999</v>
      </c>
      <c r="O3727">
        <v>20.399999999999999</v>
      </c>
      <c r="P3727" t="s">
        <v>1811</v>
      </c>
      <c r="Q3727" t="s">
        <v>1812</v>
      </c>
      <c r="R3727" s="16">
        <v>45832</v>
      </c>
      <c r="S3727">
        <v>22</v>
      </c>
      <c r="T3727" t="s">
        <v>1813</v>
      </c>
      <c r="U3727" s="16">
        <v>45831</v>
      </c>
      <c r="V3727" s="16">
        <v>45831</v>
      </c>
      <c r="Y3727" s="16">
        <v>45831</v>
      </c>
      <c r="AB3727" t="s">
        <v>5537</v>
      </c>
    </row>
    <row r="3728" spans="1:28" x14ac:dyDescent="0.35">
      <c r="A3728" t="s">
        <v>3159</v>
      </c>
      <c r="B3728" t="s">
        <v>1977</v>
      </c>
      <c r="C3728" t="s">
        <v>1402</v>
      </c>
      <c r="D3728" t="s">
        <v>1301</v>
      </c>
      <c r="E3728" s="16">
        <v>45819</v>
      </c>
      <c r="F3728">
        <v>4001963933</v>
      </c>
      <c r="G3728" t="s">
        <v>1927</v>
      </c>
      <c r="H3728" t="s">
        <v>8527</v>
      </c>
      <c r="I3728" t="s">
        <v>2753</v>
      </c>
      <c r="J3728">
        <v>3117215</v>
      </c>
      <c r="K3728">
        <v>6612457</v>
      </c>
      <c r="M3728">
        <v>1</v>
      </c>
      <c r="N3728">
        <v>833.25</v>
      </c>
      <c r="O3728">
        <v>833.25</v>
      </c>
      <c r="P3728" t="s">
        <v>1811</v>
      </c>
      <c r="Q3728" t="s">
        <v>1812</v>
      </c>
      <c r="R3728" s="16">
        <v>45832</v>
      </c>
      <c r="S3728">
        <v>22</v>
      </c>
      <c r="T3728" t="s">
        <v>1813</v>
      </c>
      <c r="U3728" s="16">
        <v>45831</v>
      </c>
      <c r="V3728" s="16">
        <v>45831</v>
      </c>
      <c r="Y3728" s="16">
        <v>45831</v>
      </c>
      <c r="AB3728" t="s">
        <v>5537</v>
      </c>
    </row>
    <row r="3729" spans="1:28" x14ac:dyDescent="0.35">
      <c r="A3729" t="s">
        <v>3159</v>
      </c>
      <c r="B3729" t="s">
        <v>1977</v>
      </c>
      <c r="C3729" t="s">
        <v>1402</v>
      </c>
      <c r="D3729" t="s">
        <v>1301</v>
      </c>
      <c r="E3729" s="16">
        <v>45819</v>
      </c>
      <c r="F3729">
        <v>4001963933</v>
      </c>
      <c r="G3729" t="s">
        <v>1927</v>
      </c>
      <c r="H3729" t="s">
        <v>8528</v>
      </c>
      <c r="I3729" t="s">
        <v>1936</v>
      </c>
      <c r="J3729">
        <v>3117215</v>
      </c>
      <c r="K3729">
        <v>6612457</v>
      </c>
      <c r="M3729">
        <v>2</v>
      </c>
      <c r="N3729">
        <v>9.16</v>
      </c>
      <c r="O3729">
        <v>18.32</v>
      </c>
      <c r="P3729" t="s">
        <v>1811</v>
      </c>
      <c r="Q3729" t="s">
        <v>1812</v>
      </c>
      <c r="R3729" s="16">
        <v>45832</v>
      </c>
      <c r="S3729">
        <v>22</v>
      </c>
      <c r="T3729" t="s">
        <v>1813</v>
      </c>
      <c r="U3729" s="16">
        <v>45831</v>
      </c>
      <c r="V3729" s="16">
        <v>45831</v>
      </c>
      <c r="Y3729" s="16">
        <v>45831</v>
      </c>
      <c r="AB3729" t="s">
        <v>5537</v>
      </c>
    </row>
    <row r="3730" spans="1:28" x14ac:dyDescent="0.35">
      <c r="A3730" t="s">
        <v>3159</v>
      </c>
      <c r="B3730" t="s">
        <v>1977</v>
      </c>
      <c r="C3730" t="s">
        <v>1402</v>
      </c>
      <c r="D3730" t="s">
        <v>1301</v>
      </c>
      <c r="E3730" s="16">
        <v>45819</v>
      </c>
      <c r="F3730">
        <v>4001963933</v>
      </c>
      <c r="G3730" t="s">
        <v>1927</v>
      </c>
      <c r="H3730" t="s">
        <v>8529</v>
      </c>
      <c r="I3730" t="s">
        <v>1958</v>
      </c>
      <c r="J3730">
        <v>3117215</v>
      </c>
      <c r="K3730">
        <v>6612457</v>
      </c>
      <c r="M3730">
        <v>2</v>
      </c>
      <c r="N3730">
        <v>84.68</v>
      </c>
      <c r="O3730">
        <v>169.36</v>
      </c>
      <c r="P3730" t="s">
        <v>1811</v>
      </c>
      <c r="Q3730" t="s">
        <v>1812</v>
      </c>
      <c r="R3730" s="16">
        <v>45832</v>
      </c>
      <c r="S3730">
        <v>22</v>
      </c>
      <c r="T3730" t="s">
        <v>1813</v>
      </c>
      <c r="U3730" s="16">
        <v>45831</v>
      </c>
      <c r="V3730" s="16">
        <v>45831</v>
      </c>
      <c r="Y3730" s="16">
        <v>45831</v>
      </c>
      <c r="AB3730" t="s">
        <v>5537</v>
      </c>
    </row>
    <row r="3731" spans="1:28" x14ac:dyDescent="0.35">
      <c r="A3731" t="s">
        <v>3159</v>
      </c>
      <c r="B3731" t="s">
        <v>1977</v>
      </c>
      <c r="C3731" t="s">
        <v>1402</v>
      </c>
      <c r="D3731" t="s">
        <v>1301</v>
      </c>
      <c r="E3731" s="16">
        <v>45819</v>
      </c>
      <c r="F3731">
        <v>4001963933</v>
      </c>
      <c r="G3731" t="s">
        <v>1927</v>
      </c>
      <c r="H3731" t="s">
        <v>8530</v>
      </c>
      <c r="I3731" t="s">
        <v>1862</v>
      </c>
      <c r="J3731">
        <v>3117215</v>
      </c>
      <c r="K3731">
        <v>6612457</v>
      </c>
      <c r="M3731">
        <v>2</v>
      </c>
      <c r="N3731">
        <v>156.02000000000001</v>
      </c>
      <c r="O3731">
        <v>312.04000000000002</v>
      </c>
      <c r="P3731" t="s">
        <v>1811</v>
      </c>
      <c r="Q3731" t="s">
        <v>1812</v>
      </c>
      <c r="R3731" s="16">
        <v>45832</v>
      </c>
      <c r="S3731">
        <v>22</v>
      </c>
      <c r="T3731" t="s">
        <v>1813</v>
      </c>
      <c r="U3731" s="16">
        <v>45831</v>
      </c>
      <c r="V3731" s="16">
        <v>45831</v>
      </c>
      <c r="Y3731" s="16">
        <v>45831</v>
      </c>
      <c r="AB3731" t="s">
        <v>5537</v>
      </c>
    </row>
    <row r="3732" spans="1:28" x14ac:dyDescent="0.35">
      <c r="A3732" t="s">
        <v>3159</v>
      </c>
      <c r="B3732" t="s">
        <v>1977</v>
      </c>
      <c r="C3732" t="s">
        <v>1402</v>
      </c>
      <c r="D3732" t="s">
        <v>1301</v>
      </c>
      <c r="E3732" s="16">
        <v>45819</v>
      </c>
      <c r="F3732">
        <v>4001963933</v>
      </c>
      <c r="G3732" t="s">
        <v>1927</v>
      </c>
      <c r="H3732" t="s">
        <v>8531</v>
      </c>
      <c r="I3732" t="s">
        <v>1822</v>
      </c>
      <c r="J3732">
        <v>3117215</v>
      </c>
      <c r="K3732">
        <v>6612457</v>
      </c>
      <c r="M3732">
        <v>2</v>
      </c>
      <c r="N3732">
        <v>4.07</v>
      </c>
      <c r="O3732">
        <v>8.14</v>
      </c>
      <c r="P3732" t="s">
        <v>1811</v>
      </c>
      <c r="Q3732" t="s">
        <v>1812</v>
      </c>
      <c r="R3732" s="16">
        <v>45832</v>
      </c>
      <c r="S3732">
        <v>22</v>
      </c>
      <c r="T3732" t="s">
        <v>1813</v>
      </c>
      <c r="U3732" s="16">
        <v>45831</v>
      </c>
      <c r="V3732" s="16">
        <v>45831</v>
      </c>
      <c r="Y3732" s="16">
        <v>45831</v>
      </c>
      <c r="AB3732" t="s">
        <v>5537</v>
      </c>
    </row>
    <row r="3733" spans="1:28" x14ac:dyDescent="0.35">
      <c r="A3733" t="s">
        <v>3159</v>
      </c>
      <c r="B3733" t="s">
        <v>1977</v>
      </c>
      <c r="C3733" t="s">
        <v>1402</v>
      </c>
      <c r="D3733" t="s">
        <v>1301</v>
      </c>
      <c r="E3733" s="16">
        <v>45819</v>
      </c>
      <c r="F3733">
        <v>4001963933</v>
      </c>
      <c r="G3733" t="s">
        <v>1927</v>
      </c>
      <c r="H3733" t="s">
        <v>4561</v>
      </c>
      <c r="I3733" t="s">
        <v>1825</v>
      </c>
      <c r="J3733">
        <v>3117215</v>
      </c>
      <c r="K3733">
        <v>6612457</v>
      </c>
      <c r="M3733">
        <v>2</v>
      </c>
      <c r="N3733">
        <v>1.82</v>
      </c>
      <c r="O3733">
        <v>3.64</v>
      </c>
      <c r="P3733" t="s">
        <v>1811</v>
      </c>
      <c r="Q3733" t="s">
        <v>1812</v>
      </c>
      <c r="R3733" s="16">
        <v>45832</v>
      </c>
      <c r="S3733">
        <v>22</v>
      </c>
      <c r="T3733" t="s">
        <v>1813</v>
      </c>
      <c r="U3733" s="16">
        <v>45831</v>
      </c>
      <c r="V3733" s="16">
        <v>45831</v>
      </c>
      <c r="Y3733" s="16">
        <v>45831</v>
      </c>
      <c r="AB3733" t="s">
        <v>5537</v>
      </c>
    </row>
    <row r="3734" spans="1:28" x14ac:dyDescent="0.35">
      <c r="A3734" t="s">
        <v>3159</v>
      </c>
      <c r="B3734" t="s">
        <v>1977</v>
      </c>
      <c r="C3734" t="s">
        <v>1402</v>
      </c>
      <c r="D3734" t="s">
        <v>1301</v>
      </c>
      <c r="E3734" s="16">
        <v>45819</v>
      </c>
      <c r="F3734">
        <v>4001963933</v>
      </c>
      <c r="G3734" t="s">
        <v>1927</v>
      </c>
      <c r="H3734" t="s">
        <v>8532</v>
      </c>
      <c r="I3734" t="s">
        <v>2899</v>
      </c>
      <c r="J3734">
        <v>3117215</v>
      </c>
      <c r="K3734">
        <v>6612457</v>
      </c>
      <c r="M3734">
        <v>4</v>
      </c>
      <c r="N3734">
        <v>6.26</v>
      </c>
      <c r="O3734">
        <v>25.04</v>
      </c>
      <c r="P3734" t="s">
        <v>1811</v>
      </c>
      <c r="Q3734" t="s">
        <v>1812</v>
      </c>
      <c r="R3734" s="16">
        <v>45832</v>
      </c>
      <c r="S3734">
        <v>22</v>
      </c>
      <c r="T3734" t="s">
        <v>1813</v>
      </c>
      <c r="U3734" s="16">
        <v>45831</v>
      </c>
      <c r="V3734" s="16">
        <v>45831</v>
      </c>
      <c r="Y3734" s="16">
        <v>45831</v>
      </c>
      <c r="AB3734" t="s">
        <v>5537</v>
      </c>
    </row>
    <row r="3735" spans="1:28" x14ac:dyDescent="0.35">
      <c r="A3735" t="s">
        <v>3159</v>
      </c>
      <c r="B3735" t="s">
        <v>1977</v>
      </c>
      <c r="C3735" t="s">
        <v>1402</v>
      </c>
      <c r="D3735" t="s">
        <v>1301</v>
      </c>
      <c r="E3735" s="16">
        <v>45819</v>
      </c>
      <c r="F3735">
        <v>4001963933</v>
      </c>
      <c r="G3735" t="s">
        <v>1927</v>
      </c>
      <c r="H3735" t="s">
        <v>8533</v>
      </c>
      <c r="I3735" t="s">
        <v>2319</v>
      </c>
      <c r="J3735">
        <v>3117215</v>
      </c>
      <c r="K3735">
        <v>6612457</v>
      </c>
      <c r="M3735">
        <v>2</v>
      </c>
      <c r="N3735">
        <v>7.96</v>
      </c>
      <c r="O3735">
        <v>15.92</v>
      </c>
      <c r="P3735" t="s">
        <v>1811</v>
      </c>
      <c r="Q3735" t="s">
        <v>1812</v>
      </c>
      <c r="R3735" s="16">
        <v>45832</v>
      </c>
      <c r="S3735">
        <v>22</v>
      </c>
      <c r="T3735" t="s">
        <v>1813</v>
      </c>
      <c r="U3735" s="16">
        <v>45831</v>
      </c>
      <c r="V3735" s="16">
        <v>45831</v>
      </c>
      <c r="Y3735" s="16">
        <v>45831</v>
      </c>
      <c r="AB3735" t="s">
        <v>5537</v>
      </c>
    </row>
    <row r="3736" spans="1:28" x14ac:dyDescent="0.35">
      <c r="A3736" t="s">
        <v>2972</v>
      </c>
      <c r="B3736" t="s">
        <v>2973</v>
      </c>
      <c r="C3736" t="s">
        <v>1128</v>
      </c>
      <c r="D3736" t="s">
        <v>1301</v>
      </c>
      <c r="E3736" s="16">
        <v>45819</v>
      </c>
      <c r="F3736">
        <v>4001963939</v>
      </c>
      <c r="G3736" t="s">
        <v>1927</v>
      </c>
      <c r="H3736" t="s">
        <v>8534</v>
      </c>
      <c r="I3736" t="s">
        <v>8535</v>
      </c>
      <c r="J3736">
        <v>3117049</v>
      </c>
      <c r="K3736">
        <v>6612343</v>
      </c>
      <c r="M3736">
        <v>1</v>
      </c>
      <c r="N3736">
        <v>338.6</v>
      </c>
      <c r="O3736">
        <v>338.6</v>
      </c>
      <c r="P3736" t="s">
        <v>1811</v>
      </c>
      <c r="Q3736" t="s">
        <v>1812</v>
      </c>
      <c r="R3736" s="16">
        <v>45834</v>
      </c>
      <c r="S3736">
        <v>16</v>
      </c>
      <c r="T3736" t="s">
        <v>1813</v>
      </c>
      <c r="U3736" s="16">
        <v>45839</v>
      </c>
      <c r="V3736" s="16">
        <v>45838</v>
      </c>
      <c r="Y3736" s="16">
        <v>45838</v>
      </c>
      <c r="AB3736" t="s">
        <v>5952</v>
      </c>
    </row>
    <row r="3737" spans="1:28" x14ac:dyDescent="0.35">
      <c r="A3737" t="s">
        <v>2201</v>
      </c>
      <c r="B3737" t="s">
        <v>2202</v>
      </c>
      <c r="C3737" t="s">
        <v>107</v>
      </c>
      <c r="D3737" t="s">
        <v>100</v>
      </c>
      <c r="E3737" s="16">
        <v>45820</v>
      </c>
      <c r="F3737">
        <v>4001965311</v>
      </c>
      <c r="G3737" t="s">
        <v>1927</v>
      </c>
      <c r="H3737" t="s">
        <v>3065</v>
      </c>
      <c r="I3737" t="s">
        <v>2975</v>
      </c>
      <c r="J3737">
        <v>3110003</v>
      </c>
      <c r="K3737">
        <v>6608013</v>
      </c>
      <c r="M3737">
        <v>1</v>
      </c>
      <c r="N3737">
        <v>1868.62</v>
      </c>
      <c r="O3737">
        <v>1868.62</v>
      </c>
      <c r="P3737" t="s">
        <v>1811</v>
      </c>
      <c r="Q3737" t="s">
        <v>1812</v>
      </c>
      <c r="R3737" s="16">
        <v>45834</v>
      </c>
      <c r="S3737">
        <v>15</v>
      </c>
      <c r="T3737" t="s">
        <v>1813</v>
      </c>
      <c r="U3737" s="16">
        <v>45873</v>
      </c>
      <c r="V3737" s="16">
        <v>45839</v>
      </c>
      <c r="Y3737" s="16">
        <v>45839</v>
      </c>
      <c r="AB3737" t="s">
        <v>5624</v>
      </c>
    </row>
    <row r="3738" spans="1:28" x14ac:dyDescent="0.35">
      <c r="A3738" t="s">
        <v>2201</v>
      </c>
      <c r="B3738" t="s">
        <v>2202</v>
      </c>
      <c r="C3738" t="s">
        <v>107</v>
      </c>
      <c r="D3738" t="s">
        <v>100</v>
      </c>
      <c r="E3738" s="16">
        <v>45820</v>
      </c>
      <c r="F3738">
        <v>4001965311</v>
      </c>
      <c r="G3738" t="s">
        <v>1927</v>
      </c>
      <c r="H3738" t="s">
        <v>1902</v>
      </c>
      <c r="I3738" t="s">
        <v>1822</v>
      </c>
      <c r="J3738">
        <v>3110003</v>
      </c>
      <c r="K3738">
        <v>6608013</v>
      </c>
      <c r="M3738">
        <v>3</v>
      </c>
      <c r="N3738">
        <v>1.89</v>
      </c>
      <c r="O3738">
        <v>5.67</v>
      </c>
      <c r="P3738" t="s">
        <v>1811</v>
      </c>
      <c r="Q3738" t="s">
        <v>1812</v>
      </c>
      <c r="R3738" s="16">
        <v>45834</v>
      </c>
      <c r="S3738">
        <v>15</v>
      </c>
      <c r="T3738" t="s">
        <v>1813</v>
      </c>
      <c r="U3738" s="16">
        <v>45873</v>
      </c>
      <c r="V3738" s="16">
        <v>45839</v>
      </c>
      <c r="Y3738" s="16">
        <v>45839</v>
      </c>
      <c r="AB3738" t="s">
        <v>5624</v>
      </c>
    </row>
    <row r="3739" spans="1:28" x14ac:dyDescent="0.35">
      <c r="A3739" t="s">
        <v>2201</v>
      </c>
      <c r="B3739" t="s">
        <v>2202</v>
      </c>
      <c r="C3739" t="s">
        <v>107</v>
      </c>
      <c r="D3739" t="s">
        <v>100</v>
      </c>
      <c r="E3739" s="16">
        <v>45820</v>
      </c>
      <c r="F3739">
        <v>4001965311</v>
      </c>
      <c r="G3739" t="s">
        <v>1927</v>
      </c>
      <c r="H3739" t="s">
        <v>2056</v>
      </c>
      <c r="I3739" t="s">
        <v>1825</v>
      </c>
      <c r="J3739">
        <v>3110003</v>
      </c>
      <c r="K3739">
        <v>6608013</v>
      </c>
      <c r="M3739">
        <v>1</v>
      </c>
      <c r="N3739">
        <v>2.0699999999999998</v>
      </c>
      <c r="O3739">
        <v>2.0699999999999998</v>
      </c>
      <c r="P3739" t="s">
        <v>1811</v>
      </c>
      <c r="Q3739" t="s">
        <v>1812</v>
      </c>
      <c r="R3739" s="16">
        <v>45834</v>
      </c>
      <c r="S3739">
        <v>15</v>
      </c>
      <c r="T3739" t="s">
        <v>1813</v>
      </c>
      <c r="U3739" s="16">
        <v>45873</v>
      </c>
      <c r="V3739" s="16">
        <v>45839</v>
      </c>
      <c r="Y3739" s="16">
        <v>45839</v>
      </c>
      <c r="AB3739" t="s">
        <v>5624</v>
      </c>
    </row>
    <row r="3740" spans="1:28" x14ac:dyDescent="0.35">
      <c r="A3740" t="s">
        <v>2201</v>
      </c>
      <c r="B3740" t="s">
        <v>2202</v>
      </c>
      <c r="C3740" t="s">
        <v>107</v>
      </c>
      <c r="D3740" t="s">
        <v>100</v>
      </c>
      <c r="E3740" s="16">
        <v>45820</v>
      </c>
      <c r="F3740">
        <v>4001965311</v>
      </c>
      <c r="G3740" t="s">
        <v>1927</v>
      </c>
      <c r="H3740" t="s">
        <v>1985</v>
      </c>
      <c r="I3740" t="s">
        <v>1825</v>
      </c>
      <c r="J3740">
        <v>3110003</v>
      </c>
      <c r="K3740">
        <v>6608013</v>
      </c>
      <c r="M3740">
        <v>2</v>
      </c>
      <c r="N3740">
        <v>2.69</v>
      </c>
      <c r="O3740">
        <v>5.38</v>
      </c>
      <c r="P3740" t="s">
        <v>1811</v>
      </c>
      <c r="Q3740" t="s">
        <v>1812</v>
      </c>
      <c r="R3740" s="16">
        <v>45834</v>
      </c>
      <c r="S3740">
        <v>15</v>
      </c>
      <c r="T3740" t="s">
        <v>1813</v>
      </c>
      <c r="U3740" s="16">
        <v>45873</v>
      </c>
      <c r="V3740" s="16">
        <v>45839</v>
      </c>
      <c r="Y3740" s="16">
        <v>45839</v>
      </c>
      <c r="AB3740" t="s">
        <v>5624</v>
      </c>
    </row>
    <row r="3741" spans="1:28" x14ac:dyDescent="0.35">
      <c r="A3741" t="s">
        <v>2201</v>
      </c>
      <c r="B3741" t="s">
        <v>2202</v>
      </c>
      <c r="C3741" t="s">
        <v>107</v>
      </c>
      <c r="D3741" t="s">
        <v>100</v>
      </c>
      <c r="E3741" s="16">
        <v>45820</v>
      </c>
      <c r="F3741">
        <v>4001965311</v>
      </c>
      <c r="G3741" t="s">
        <v>1927</v>
      </c>
      <c r="H3741" t="s">
        <v>8536</v>
      </c>
      <c r="I3741" t="s">
        <v>1828</v>
      </c>
      <c r="J3741">
        <v>3110003</v>
      </c>
      <c r="K3741">
        <v>6608013</v>
      </c>
      <c r="M3741">
        <v>1</v>
      </c>
      <c r="N3741">
        <v>64.87</v>
      </c>
      <c r="O3741">
        <v>64.87</v>
      </c>
      <c r="P3741" t="s">
        <v>1811</v>
      </c>
      <c r="Q3741" t="s">
        <v>1812</v>
      </c>
      <c r="R3741" s="16">
        <v>45834</v>
      </c>
      <c r="S3741">
        <v>15</v>
      </c>
      <c r="T3741" t="s">
        <v>1813</v>
      </c>
      <c r="U3741" s="16">
        <v>45873</v>
      </c>
      <c r="V3741" s="16">
        <v>45839</v>
      </c>
      <c r="Y3741" s="16">
        <v>45839</v>
      </c>
      <c r="AB3741" t="s">
        <v>5624</v>
      </c>
    </row>
    <row r="3742" spans="1:28" x14ac:dyDescent="0.35">
      <c r="A3742" t="s">
        <v>2201</v>
      </c>
      <c r="B3742" t="s">
        <v>2202</v>
      </c>
      <c r="C3742" t="s">
        <v>107</v>
      </c>
      <c r="D3742" t="s">
        <v>100</v>
      </c>
      <c r="E3742" s="16">
        <v>45820</v>
      </c>
      <c r="F3742">
        <v>4001965311</v>
      </c>
      <c r="G3742" t="s">
        <v>1927</v>
      </c>
      <c r="H3742" t="s">
        <v>3066</v>
      </c>
      <c r="I3742" t="s">
        <v>3067</v>
      </c>
      <c r="J3742">
        <v>3110003</v>
      </c>
      <c r="K3742">
        <v>6608013</v>
      </c>
      <c r="M3742">
        <v>2</v>
      </c>
      <c r="N3742">
        <v>9.6300000000000008</v>
      </c>
      <c r="O3742">
        <v>19.260000000000002</v>
      </c>
      <c r="P3742" t="s">
        <v>1811</v>
      </c>
      <c r="Q3742" t="s">
        <v>1812</v>
      </c>
      <c r="R3742" s="16">
        <v>45834</v>
      </c>
      <c r="S3742">
        <v>15</v>
      </c>
      <c r="T3742" t="s">
        <v>1813</v>
      </c>
      <c r="U3742" s="16">
        <v>45873</v>
      </c>
      <c r="V3742" s="16">
        <v>45839</v>
      </c>
      <c r="Y3742" s="16">
        <v>45839</v>
      </c>
      <c r="AB3742" t="s">
        <v>5624</v>
      </c>
    </row>
    <row r="3743" spans="1:28" x14ac:dyDescent="0.35">
      <c r="A3743" t="s">
        <v>2201</v>
      </c>
      <c r="B3743" t="s">
        <v>2202</v>
      </c>
      <c r="C3743" t="s">
        <v>107</v>
      </c>
      <c r="D3743" t="s">
        <v>100</v>
      </c>
      <c r="E3743" s="16">
        <v>45820</v>
      </c>
      <c r="F3743">
        <v>4001965311</v>
      </c>
      <c r="G3743" t="s">
        <v>1927</v>
      </c>
      <c r="H3743" t="s">
        <v>1843</v>
      </c>
      <c r="I3743" t="s">
        <v>1823</v>
      </c>
      <c r="J3743">
        <v>3110003</v>
      </c>
      <c r="K3743">
        <v>6608013</v>
      </c>
      <c r="M3743">
        <v>2</v>
      </c>
      <c r="N3743">
        <v>1.41</v>
      </c>
      <c r="O3743">
        <v>2.82</v>
      </c>
      <c r="P3743" t="s">
        <v>1811</v>
      </c>
      <c r="Q3743" t="s">
        <v>1812</v>
      </c>
      <c r="R3743" s="16">
        <v>45834</v>
      </c>
      <c r="S3743">
        <v>15</v>
      </c>
      <c r="T3743" t="s">
        <v>1813</v>
      </c>
      <c r="U3743" s="16">
        <v>45873</v>
      </c>
      <c r="V3743" s="16">
        <v>45839</v>
      </c>
      <c r="Y3743" s="16">
        <v>45839</v>
      </c>
      <c r="AB3743" t="s">
        <v>5624</v>
      </c>
    </row>
    <row r="3744" spans="1:28" x14ac:dyDescent="0.35">
      <c r="A3744" t="s">
        <v>2146</v>
      </c>
      <c r="B3744" t="s">
        <v>2147</v>
      </c>
      <c r="C3744" t="s">
        <v>115</v>
      </c>
      <c r="D3744" t="s">
        <v>114</v>
      </c>
      <c r="E3744" s="16">
        <v>45821</v>
      </c>
      <c r="F3744">
        <v>4001965830</v>
      </c>
      <c r="G3744" t="s">
        <v>1927</v>
      </c>
      <c r="H3744" t="s">
        <v>8537</v>
      </c>
      <c r="I3744" t="s">
        <v>1828</v>
      </c>
      <c r="J3744">
        <v>3111672</v>
      </c>
      <c r="K3744">
        <v>6609111</v>
      </c>
      <c r="M3744">
        <v>1</v>
      </c>
      <c r="N3744">
        <v>97.5</v>
      </c>
      <c r="O3744">
        <v>97.5</v>
      </c>
      <c r="P3744" t="s">
        <v>1811</v>
      </c>
      <c r="Q3744" t="s">
        <v>1812</v>
      </c>
      <c r="R3744" s="16">
        <v>45834</v>
      </c>
      <c r="S3744">
        <v>15</v>
      </c>
      <c r="T3744" t="s">
        <v>1813</v>
      </c>
      <c r="U3744" s="16">
        <v>45839</v>
      </c>
      <c r="V3744" s="16">
        <v>45839</v>
      </c>
      <c r="Y3744" s="16">
        <v>45839</v>
      </c>
      <c r="AB3744" t="s">
        <v>5559</v>
      </c>
    </row>
    <row r="3745" spans="1:28" x14ac:dyDescent="0.35">
      <c r="A3745" t="s">
        <v>2146</v>
      </c>
      <c r="B3745" t="s">
        <v>2147</v>
      </c>
      <c r="C3745" t="s">
        <v>115</v>
      </c>
      <c r="D3745" t="s">
        <v>114</v>
      </c>
      <c r="E3745" s="16">
        <v>45821</v>
      </c>
      <c r="F3745">
        <v>4001965830</v>
      </c>
      <c r="G3745" t="s">
        <v>1927</v>
      </c>
      <c r="H3745" t="s">
        <v>5859</v>
      </c>
      <c r="I3745" t="s">
        <v>2106</v>
      </c>
      <c r="J3745">
        <v>3111672</v>
      </c>
      <c r="K3745">
        <v>6609111</v>
      </c>
      <c r="M3745">
        <v>1</v>
      </c>
      <c r="N3745">
        <v>142.91999999999999</v>
      </c>
      <c r="O3745">
        <v>142.91999999999999</v>
      </c>
      <c r="P3745" t="s">
        <v>1811</v>
      </c>
      <c r="Q3745" t="s">
        <v>1812</v>
      </c>
      <c r="R3745" s="16">
        <v>45834</v>
      </c>
      <c r="S3745">
        <v>15</v>
      </c>
      <c r="T3745" t="s">
        <v>1813</v>
      </c>
      <c r="U3745" s="16">
        <v>45839</v>
      </c>
      <c r="V3745" s="16">
        <v>45839</v>
      </c>
      <c r="Y3745" s="16">
        <v>45839</v>
      </c>
      <c r="AB3745" t="s">
        <v>5559</v>
      </c>
    </row>
    <row r="3746" spans="1:28" x14ac:dyDescent="0.35">
      <c r="A3746" t="s">
        <v>2146</v>
      </c>
      <c r="B3746" t="s">
        <v>2147</v>
      </c>
      <c r="C3746" t="s">
        <v>115</v>
      </c>
      <c r="D3746" t="s">
        <v>114</v>
      </c>
      <c r="E3746" s="16">
        <v>45821</v>
      </c>
      <c r="F3746">
        <v>4001965830</v>
      </c>
      <c r="G3746" t="s">
        <v>1927</v>
      </c>
      <c r="H3746" t="s">
        <v>2667</v>
      </c>
      <c r="I3746" t="s">
        <v>2668</v>
      </c>
      <c r="J3746">
        <v>3111672</v>
      </c>
      <c r="K3746">
        <v>6609111</v>
      </c>
      <c r="M3746">
        <v>8</v>
      </c>
      <c r="N3746">
        <v>12.52</v>
      </c>
      <c r="O3746">
        <v>100.16</v>
      </c>
      <c r="P3746" t="s">
        <v>1811</v>
      </c>
      <c r="Q3746" t="s">
        <v>1812</v>
      </c>
      <c r="R3746" s="16">
        <v>45834</v>
      </c>
      <c r="S3746">
        <v>15</v>
      </c>
      <c r="T3746" t="s">
        <v>1813</v>
      </c>
      <c r="U3746" s="16">
        <v>45839</v>
      </c>
      <c r="V3746" s="16">
        <v>45839</v>
      </c>
      <c r="Y3746" s="16">
        <v>45839</v>
      </c>
      <c r="AB3746" t="s">
        <v>5559</v>
      </c>
    </row>
    <row r="3747" spans="1:28" x14ac:dyDescent="0.35">
      <c r="A3747" t="s">
        <v>2146</v>
      </c>
      <c r="B3747" t="s">
        <v>2147</v>
      </c>
      <c r="C3747" t="s">
        <v>115</v>
      </c>
      <c r="D3747" t="s">
        <v>114</v>
      </c>
      <c r="E3747" s="16">
        <v>45821</v>
      </c>
      <c r="F3747">
        <v>4001965830</v>
      </c>
      <c r="G3747" t="s">
        <v>1927</v>
      </c>
      <c r="H3747" t="s">
        <v>2415</v>
      </c>
      <c r="I3747" t="s">
        <v>1833</v>
      </c>
      <c r="J3747">
        <v>3111672</v>
      </c>
      <c r="K3747">
        <v>6609111</v>
      </c>
      <c r="M3747">
        <v>2</v>
      </c>
      <c r="N3747">
        <v>317.81</v>
      </c>
      <c r="O3747">
        <v>635.62</v>
      </c>
      <c r="P3747" t="s">
        <v>1811</v>
      </c>
      <c r="Q3747" t="s">
        <v>1812</v>
      </c>
      <c r="R3747" s="16">
        <v>45834</v>
      </c>
      <c r="S3747">
        <v>15</v>
      </c>
      <c r="T3747" t="s">
        <v>1813</v>
      </c>
      <c r="U3747" s="16">
        <v>45839</v>
      </c>
      <c r="V3747" s="16">
        <v>45839</v>
      </c>
      <c r="Y3747" s="16">
        <v>45839</v>
      </c>
      <c r="AB3747" t="s">
        <v>5559</v>
      </c>
    </row>
    <row r="3748" spans="1:28" x14ac:dyDescent="0.35">
      <c r="A3748" t="s">
        <v>2146</v>
      </c>
      <c r="B3748" t="s">
        <v>2147</v>
      </c>
      <c r="C3748" t="s">
        <v>115</v>
      </c>
      <c r="D3748" t="s">
        <v>114</v>
      </c>
      <c r="E3748" s="16">
        <v>45821</v>
      </c>
      <c r="F3748">
        <v>4001965830</v>
      </c>
      <c r="G3748" t="s">
        <v>1927</v>
      </c>
      <c r="H3748" t="s">
        <v>8538</v>
      </c>
      <c r="I3748" t="s">
        <v>1833</v>
      </c>
      <c r="J3748">
        <v>3111672</v>
      </c>
      <c r="K3748">
        <v>6609111</v>
      </c>
      <c r="M3748">
        <v>1</v>
      </c>
      <c r="N3748">
        <v>903.78</v>
      </c>
      <c r="O3748">
        <v>903.78</v>
      </c>
      <c r="P3748" t="s">
        <v>1811</v>
      </c>
      <c r="Q3748" t="s">
        <v>1812</v>
      </c>
      <c r="R3748" s="16">
        <v>45834</v>
      </c>
      <c r="S3748">
        <v>15</v>
      </c>
      <c r="T3748" t="s">
        <v>1813</v>
      </c>
      <c r="U3748" s="16">
        <v>45839</v>
      </c>
      <c r="V3748" s="16">
        <v>45839</v>
      </c>
      <c r="Y3748" s="16">
        <v>45839</v>
      </c>
      <c r="AB3748" t="s">
        <v>5559</v>
      </c>
    </row>
    <row r="3749" spans="1:28" x14ac:dyDescent="0.35">
      <c r="A3749" t="s">
        <v>2146</v>
      </c>
      <c r="B3749" t="s">
        <v>2147</v>
      </c>
      <c r="C3749" t="s">
        <v>115</v>
      </c>
      <c r="D3749" t="s">
        <v>114</v>
      </c>
      <c r="E3749" s="16">
        <v>45821</v>
      </c>
      <c r="F3749">
        <v>4001965830</v>
      </c>
      <c r="G3749" t="s">
        <v>1927</v>
      </c>
      <c r="H3749" t="s">
        <v>2110</v>
      </c>
      <c r="I3749" t="s">
        <v>1835</v>
      </c>
      <c r="J3749">
        <v>3111672</v>
      </c>
      <c r="K3749">
        <v>6609111</v>
      </c>
      <c r="M3749">
        <v>4</v>
      </c>
      <c r="N3749">
        <v>20.83</v>
      </c>
      <c r="O3749">
        <v>83.32</v>
      </c>
      <c r="P3749" t="s">
        <v>1811</v>
      </c>
      <c r="Q3749" t="s">
        <v>1812</v>
      </c>
      <c r="R3749" s="16">
        <v>45834</v>
      </c>
      <c r="S3749">
        <v>15</v>
      </c>
      <c r="T3749" t="s">
        <v>1813</v>
      </c>
      <c r="U3749" s="16">
        <v>45839</v>
      </c>
      <c r="V3749" s="16">
        <v>45839</v>
      </c>
      <c r="Y3749" s="16">
        <v>45839</v>
      </c>
      <c r="AB3749" t="s">
        <v>5559</v>
      </c>
    </row>
    <row r="3750" spans="1:28" x14ac:dyDescent="0.35">
      <c r="A3750" t="s">
        <v>2776</v>
      </c>
      <c r="B3750" t="s">
        <v>2777</v>
      </c>
      <c r="C3750" t="s">
        <v>1400</v>
      </c>
      <c r="D3750" t="s">
        <v>1301</v>
      </c>
      <c r="E3750" s="16">
        <v>45821</v>
      </c>
      <c r="F3750">
        <v>4001965864</v>
      </c>
      <c r="G3750" t="s">
        <v>1927</v>
      </c>
      <c r="H3750" t="s">
        <v>6521</v>
      </c>
      <c r="I3750" t="s">
        <v>6522</v>
      </c>
      <c r="J3750">
        <v>3111972</v>
      </c>
      <c r="K3750">
        <v>6609238</v>
      </c>
      <c r="M3750">
        <v>1</v>
      </c>
      <c r="N3750">
        <v>2692.77</v>
      </c>
      <c r="O3750">
        <v>2692.77</v>
      </c>
      <c r="P3750" t="s">
        <v>1811</v>
      </c>
      <c r="Q3750" t="s">
        <v>1812</v>
      </c>
      <c r="R3750" s="16">
        <v>45834</v>
      </c>
      <c r="S3750">
        <v>15</v>
      </c>
      <c r="T3750" t="s">
        <v>1813</v>
      </c>
      <c r="U3750" s="16">
        <v>45839</v>
      </c>
      <c r="V3750" s="16">
        <v>45839</v>
      </c>
      <c r="Y3750" s="16">
        <v>45839</v>
      </c>
      <c r="AB3750" t="s">
        <v>5548</v>
      </c>
    </row>
    <row r="3751" spans="1:28" x14ac:dyDescent="0.35">
      <c r="A3751" t="s">
        <v>2776</v>
      </c>
      <c r="B3751" t="s">
        <v>2777</v>
      </c>
      <c r="C3751" t="s">
        <v>1400</v>
      </c>
      <c r="D3751" t="s">
        <v>1301</v>
      </c>
      <c r="E3751" s="16">
        <v>45821</v>
      </c>
      <c r="F3751">
        <v>4001965864</v>
      </c>
      <c r="G3751" t="s">
        <v>1927</v>
      </c>
      <c r="H3751" t="s">
        <v>2015</v>
      </c>
      <c r="I3751" t="s">
        <v>1825</v>
      </c>
      <c r="J3751">
        <v>3111972</v>
      </c>
      <c r="K3751">
        <v>6609238</v>
      </c>
      <c r="M3751">
        <v>8</v>
      </c>
      <c r="N3751">
        <v>5.07</v>
      </c>
      <c r="O3751">
        <v>40.56</v>
      </c>
      <c r="P3751" t="s">
        <v>1811</v>
      </c>
      <c r="Q3751" t="s">
        <v>1812</v>
      </c>
      <c r="R3751" s="16">
        <v>45834</v>
      </c>
      <c r="S3751">
        <v>15</v>
      </c>
      <c r="T3751" t="s">
        <v>1813</v>
      </c>
      <c r="U3751" s="16">
        <v>45839</v>
      </c>
      <c r="V3751" s="16">
        <v>45839</v>
      </c>
      <c r="Y3751" s="16">
        <v>45839</v>
      </c>
      <c r="AB3751" t="s">
        <v>5548</v>
      </c>
    </row>
    <row r="3752" spans="1:28" x14ac:dyDescent="0.35">
      <c r="A3752" t="s">
        <v>2776</v>
      </c>
      <c r="B3752" t="s">
        <v>2777</v>
      </c>
      <c r="C3752" t="s">
        <v>1400</v>
      </c>
      <c r="D3752" t="s">
        <v>1301</v>
      </c>
      <c r="E3752" s="16">
        <v>45821</v>
      </c>
      <c r="F3752">
        <v>4001965864</v>
      </c>
      <c r="G3752" t="s">
        <v>1927</v>
      </c>
      <c r="H3752" t="s">
        <v>6523</v>
      </c>
      <c r="I3752" t="s">
        <v>1865</v>
      </c>
      <c r="J3752">
        <v>3111972</v>
      </c>
      <c r="K3752">
        <v>6609238</v>
      </c>
      <c r="M3752">
        <v>8</v>
      </c>
      <c r="N3752">
        <v>2.71</v>
      </c>
      <c r="O3752">
        <v>21.68</v>
      </c>
      <c r="P3752" t="s">
        <v>1811</v>
      </c>
      <c r="Q3752" t="s">
        <v>1812</v>
      </c>
      <c r="R3752" s="16">
        <v>45834</v>
      </c>
      <c r="S3752">
        <v>15</v>
      </c>
      <c r="T3752" t="s">
        <v>1813</v>
      </c>
      <c r="U3752" s="16">
        <v>45839</v>
      </c>
      <c r="V3752" s="16">
        <v>45839</v>
      </c>
      <c r="Y3752" s="16">
        <v>45839</v>
      </c>
      <c r="AB3752" t="s">
        <v>5548</v>
      </c>
    </row>
    <row r="3753" spans="1:28" x14ac:dyDescent="0.35">
      <c r="A3753" t="s">
        <v>2776</v>
      </c>
      <c r="B3753" t="s">
        <v>2777</v>
      </c>
      <c r="C3753" t="s">
        <v>1400</v>
      </c>
      <c r="D3753" t="s">
        <v>1301</v>
      </c>
      <c r="E3753" s="16">
        <v>45821</v>
      </c>
      <c r="F3753">
        <v>4001965864</v>
      </c>
      <c r="G3753" t="s">
        <v>1927</v>
      </c>
      <c r="H3753" t="s">
        <v>4264</v>
      </c>
      <c r="I3753" t="s">
        <v>4265</v>
      </c>
      <c r="J3753">
        <v>3111972</v>
      </c>
      <c r="K3753">
        <v>6609238</v>
      </c>
      <c r="M3753">
        <v>2</v>
      </c>
      <c r="N3753">
        <v>156.16</v>
      </c>
      <c r="O3753">
        <v>312.32</v>
      </c>
      <c r="P3753" t="s">
        <v>1811</v>
      </c>
      <c r="Q3753" t="s">
        <v>1812</v>
      </c>
      <c r="R3753" s="16">
        <v>45834</v>
      </c>
      <c r="S3753">
        <v>15</v>
      </c>
      <c r="T3753" t="s">
        <v>1813</v>
      </c>
      <c r="U3753" s="16">
        <v>45839</v>
      </c>
      <c r="V3753" s="16">
        <v>45839</v>
      </c>
      <c r="Y3753" s="16">
        <v>45839</v>
      </c>
      <c r="AB3753" t="s">
        <v>5548</v>
      </c>
    </row>
    <row r="3754" spans="1:28" x14ac:dyDescent="0.35">
      <c r="A3754" t="s">
        <v>2776</v>
      </c>
      <c r="B3754" t="s">
        <v>2777</v>
      </c>
      <c r="C3754" t="s">
        <v>1400</v>
      </c>
      <c r="D3754" t="s">
        <v>1301</v>
      </c>
      <c r="E3754" s="16">
        <v>45821</v>
      </c>
      <c r="F3754">
        <v>4001965864</v>
      </c>
      <c r="G3754" t="s">
        <v>1927</v>
      </c>
      <c r="H3754" t="s">
        <v>6524</v>
      </c>
      <c r="I3754" t="s">
        <v>5304</v>
      </c>
      <c r="J3754">
        <v>3111972</v>
      </c>
      <c r="K3754">
        <v>6609238</v>
      </c>
      <c r="M3754">
        <v>2</v>
      </c>
      <c r="N3754">
        <v>24.58</v>
      </c>
      <c r="O3754">
        <v>49.16</v>
      </c>
      <c r="P3754" t="s">
        <v>1811</v>
      </c>
      <c r="Q3754" t="s">
        <v>1812</v>
      </c>
      <c r="R3754" s="16">
        <v>45834</v>
      </c>
      <c r="S3754">
        <v>15</v>
      </c>
      <c r="T3754" t="s">
        <v>1813</v>
      </c>
      <c r="U3754" s="16">
        <v>45839</v>
      </c>
      <c r="V3754" s="16">
        <v>45839</v>
      </c>
      <c r="Y3754" s="16">
        <v>45839</v>
      </c>
      <c r="AB3754" t="s">
        <v>5548</v>
      </c>
    </row>
    <row r="3755" spans="1:28" x14ac:dyDescent="0.35">
      <c r="A3755" t="s">
        <v>2776</v>
      </c>
      <c r="B3755" t="s">
        <v>2777</v>
      </c>
      <c r="C3755" t="s">
        <v>1400</v>
      </c>
      <c r="D3755" t="s">
        <v>1301</v>
      </c>
      <c r="E3755" s="16">
        <v>45821</v>
      </c>
      <c r="F3755">
        <v>4001965864</v>
      </c>
      <c r="G3755" t="s">
        <v>1927</v>
      </c>
      <c r="H3755" t="s">
        <v>6525</v>
      </c>
      <c r="I3755" t="s">
        <v>2032</v>
      </c>
      <c r="J3755">
        <v>3111972</v>
      </c>
      <c r="K3755">
        <v>6609238</v>
      </c>
      <c r="M3755">
        <v>2</v>
      </c>
      <c r="N3755">
        <v>586.5</v>
      </c>
      <c r="O3755">
        <v>1173</v>
      </c>
      <c r="P3755" t="s">
        <v>1811</v>
      </c>
      <c r="Q3755" t="s">
        <v>1812</v>
      </c>
      <c r="R3755" s="16">
        <v>45834</v>
      </c>
      <c r="S3755">
        <v>15</v>
      </c>
      <c r="T3755" t="s">
        <v>1813</v>
      </c>
      <c r="U3755" s="16">
        <v>45839</v>
      </c>
      <c r="V3755" s="16">
        <v>45839</v>
      </c>
      <c r="Y3755" s="16">
        <v>45839</v>
      </c>
      <c r="AB3755" t="s">
        <v>5548</v>
      </c>
    </row>
    <row r="3756" spans="1:28" x14ac:dyDescent="0.35">
      <c r="A3756" t="s">
        <v>2776</v>
      </c>
      <c r="B3756" t="s">
        <v>2777</v>
      </c>
      <c r="C3756" t="s">
        <v>1400</v>
      </c>
      <c r="D3756" t="s">
        <v>1301</v>
      </c>
      <c r="E3756" s="16">
        <v>45821</v>
      </c>
      <c r="F3756">
        <v>4001965864</v>
      </c>
      <c r="G3756" t="s">
        <v>1927</v>
      </c>
      <c r="H3756" t="s">
        <v>6524</v>
      </c>
      <c r="I3756" t="s">
        <v>5304</v>
      </c>
      <c r="J3756">
        <v>3111972</v>
      </c>
      <c r="K3756">
        <v>6609238</v>
      </c>
      <c r="M3756">
        <v>2</v>
      </c>
      <c r="N3756">
        <v>24.58</v>
      </c>
      <c r="O3756">
        <v>49.16</v>
      </c>
      <c r="P3756" t="s">
        <v>1811</v>
      </c>
      <c r="Q3756" t="s">
        <v>1812</v>
      </c>
      <c r="R3756" s="16">
        <v>45834</v>
      </c>
      <c r="S3756">
        <v>15</v>
      </c>
      <c r="T3756" t="s">
        <v>1813</v>
      </c>
      <c r="U3756" s="16">
        <v>45839</v>
      </c>
      <c r="V3756" s="16">
        <v>45839</v>
      </c>
      <c r="Y3756" s="16">
        <v>45839</v>
      </c>
      <c r="AB3756" t="s">
        <v>5548</v>
      </c>
    </row>
    <row r="3757" spans="1:28" x14ac:dyDescent="0.35">
      <c r="A3757" t="s">
        <v>2776</v>
      </c>
      <c r="B3757" t="s">
        <v>2777</v>
      </c>
      <c r="C3757" t="s">
        <v>1400</v>
      </c>
      <c r="D3757" t="s">
        <v>1301</v>
      </c>
      <c r="E3757" s="16">
        <v>45821</v>
      </c>
      <c r="F3757">
        <v>4001965864</v>
      </c>
      <c r="G3757" t="s">
        <v>1927</v>
      </c>
      <c r="H3757" t="s">
        <v>6526</v>
      </c>
      <c r="I3757" t="s">
        <v>4370</v>
      </c>
      <c r="J3757">
        <v>3111972</v>
      </c>
      <c r="K3757">
        <v>6609238</v>
      </c>
      <c r="M3757">
        <v>2</v>
      </c>
      <c r="N3757">
        <v>1985.47</v>
      </c>
      <c r="O3757">
        <v>3970.94</v>
      </c>
      <c r="P3757" t="s">
        <v>1811</v>
      </c>
      <c r="Q3757" t="s">
        <v>1812</v>
      </c>
      <c r="R3757" s="16">
        <v>45834</v>
      </c>
      <c r="S3757">
        <v>15</v>
      </c>
      <c r="T3757" t="s">
        <v>1813</v>
      </c>
      <c r="U3757" s="16">
        <v>45839</v>
      </c>
      <c r="V3757" s="16">
        <v>45839</v>
      </c>
      <c r="Y3757" s="16">
        <v>45839</v>
      </c>
      <c r="AB3757" t="s">
        <v>5548</v>
      </c>
    </row>
    <row r="3758" spans="1:28" x14ac:dyDescent="0.35">
      <c r="A3758" t="s">
        <v>2220</v>
      </c>
      <c r="B3758" t="s">
        <v>1808</v>
      </c>
      <c r="D3758" t="s">
        <v>100</v>
      </c>
      <c r="E3758" s="16">
        <v>45821</v>
      </c>
      <c r="F3758">
        <v>4001966515</v>
      </c>
      <c r="G3758" t="s">
        <v>1927</v>
      </c>
      <c r="H3758" t="s">
        <v>8398</v>
      </c>
      <c r="I3758" t="s">
        <v>1825</v>
      </c>
      <c r="J3758">
        <v>3073539</v>
      </c>
      <c r="K3758">
        <v>6581985</v>
      </c>
      <c r="M3758">
        <v>12</v>
      </c>
      <c r="N3758">
        <v>20.190000000000001</v>
      </c>
      <c r="O3758">
        <v>242.28</v>
      </c>
      <c r="P3758" t="s">
        <v>1811</v>
      </c>
      <c r="Q3758" t="s">
        <v>1812</v>
      </c>
      <c r="R3758" s="16">
        <v>45832</v>
      </c>
      <c r="S3758">
        <v>23</v>
      </c>
      <c r="T3758" t="s">
        <v>1813</v>
      </c>
      <c r="U3758" s="16">
        <v>45873</v>
      </c>
      <c r="V3758" s="16">
        <v>45831</v>
      </c>
      <c r="Y3758" s="16">
        <v>45831</v>
      </c>
      <c r="AB3758" t="s">
        <v>1706</v>
      </c>
    </row>
    <row r="3759" spans="1:28" x14ac:dyDescent="0.35">
      <c r="A3759" t="s">
        <v>2201</v>
      </c>
      <c r="B3759" t="s">
        <v>2202</v>
      </c>
      <c r="C3759" t="s">
        <v>107</v>
      </c>
      <c r="D3759" t="s">
        <v>100</v>
      </c>
      <c r="E3759" s="16">
        <v>45821</v>
      </c>
      <c r="F3759">
        <v>4001966712</v>
      </c>
      <c r="G3759" t="s">
        <v>1927</v>
      </c>
      <c r="H3759" t="s">
        <v>3064</v>
      </c>
      <c r="I3759" t="s">
        <v>2975</v>
      </c>
      <c r="J3759">
        <v>3082397</v>
      </c>
      <c r="K3759">
        <v>6587999</v>
      </c>
      <c r="M3759">
        <v>1</v>
      </c>
      <c r="N3759">
        <v>1868.62</v>
      </c>
      <c r="O3759">
        <v>1868.62</v>
      </c>
      <c r="P3759" t="s">
        <v>1811</v>
      </c>
      <c r="Q3759" t="s">
        <v>1812</v>
      </c>
      <c r="R3759" s="16">
        <v>45834</v>
      </c>
      <c r="S3759">
        <v>19</v>
      </c>
      <c r="T3759" t="s">
        <v>1813</v>
      </c>
      <c r="U3759" s="16">
        <v>45873</v>
      </c>
      <c r="V3759" s="16">
        <v>45835</v>
      </c>
      <c r="Y3759" s="16">
        <v>45835</v>
      </c>
      <c r="AB3759" t="s">
        <v>3464</v>
      </c>
    </row>
    <row r="3760" spans="1:28" x14ac:dyDescent="0.35">
      <c r="A3760" t="s">
        <v>1844</v>
      </c>
      <c r="B3760" t="s">
        <v>1845</v>
      </c>
      <c r="C3760" t="s">
        <v>5655</v>
      </c>
      <c r="D3760" t="s">
        <v>1301</v>
      </c>
      <c r="E3760" s="16">
        <v>45821</v>
      </c>
      <c r="F3760">
        <v>4001966824</v>
      </c>
      <c r="G3760" t="s">
        <v>1927</v>
      </c>
      <c r="H3760" t="s">
        <v>8539</v>
      </c>
      <c r="I3760" t="s">
        <v>6796</v>
      </c>
      <c r="J3760">
        <v>3119268</v>
      </c>
      <c r="K3760">
        <v>6613763</v>
      </c>
      <c r="M3760">
        <v>2</v>
      </c>
      <c r="N3760">
        <v>0.31</v>
      </c>
      <c r="O3760">
        <v>0.62</v>
      </c>
      <c r="P3760" t="s">
        <v>1811</v>
      </c>
      <c r="Q3760" t="s">
        <v>1812</v>
      </c>
      <c r="R3760" s="16">
        <v>45834</v>
      </c>
      <c r="S3760">
        <v>20</v>
      </c>
      <c r="T3760" t="s">
        <v>1813</v>
      </c>
      <c r="U3760" s="16">
        <v>45822</v>
      </c>
      <c r="V3760" s="16">
        <v>45835</v>
      </c>
      <c r="Y3760" s="16">
        <v>45835</v>
      </c>
      <c r="AB3760" t="s">
        <v>6186</v>
      </c>
    </row>
    <row r="3761" spans="1:28" x14ac:dyDescent="0.35">
      <c r="A3761" t="s">
        <v>1844</v>
      </c>
      <c r="B3761" t="s">
        <v>1845</v>
      </c>
      <c r="C3761" t="s">
        <v>5655</v>
      </c>
      <c r="D3761" t="s">
        <v>1301</v>
      </c>
      <c r="E3761" s="16">
        <v>45821</v>
      </c>
      <c r="F3761">
        <v>4001966824</v>
      </c>
      <c r="G3761" t="s">
        <v>1927</v>
      </c>
      <c r="H3761" t="s">
        <v>6568</v>
      </c>
      <c r="I3761" t="s">
        <v>2175</v>
      </c>
      <c r="J3761">
        <v>3119268</v>
      </c>
      <c r="K3761">
        <v>6613763</v>
      </c>
      <c r="M3761">
        <v>1</v>
      </c>
      <c r="N3761">
        <v>5.35</v>
      </c>
      <c r="O3761">
        <v>5.35</v>
      </c>
      <c r="P3761" t="s">
        <v>1811</v>
      </c>
      <c r="Q3761" t="s">
        <v>1812</v>
      </c>
      <c r="R3761" s="16">
        <v>45834</v>
      </c>
      <c r="S3761">
        <v>20</v>
      </c>
      <c r="T3761" t="s">
        <v>1813</v>
      </c>
      <c r="U3761" s="16">
        <v>45822</v>
      </c>
      <c r="V3761" s="16">
        <v>45835</v>
      </c>
      <c r="Y3761" s="16">
        <v>45835</v>
      </c>
      <c r="AB3761" t="s">
        <v>6186</v>
      </c>
    </row>
    <row r="3762" spans="1:28" x14ac:dyDescent="0.35">
      <c r="A3762" t="s">
        <v>1844</v>
      </c>
      <c r="B3762" t="s">
        <v>1845</v>
      </c>
      <c r="C3762" t="s">
        <v>5655</v>
      </c>
      <c r="D3762" t="s">
        <v>1301</v>
      </c>
      <c r="E3762" s="16">
        <v>45821</v>
      </c>
      <c r="F3762">
        <v>4001966824</v>
      </c>
      <c r="G3762" t="s">
        <v>1927</v>
      </c>
      <c r="H3762" t="s">
        <v>8540</v>
      </c>
      <c r="I3762" t="s">
        <v>6828</v>
      </c>
      <c r="J3762">
        <v>3119268</v>
      </c>
      <c r="K3762">
        <v>6613763</v>
      </c>
      <c r="M3762">
        <v>2</v>
      </c>
      <c r="N3762">
        <v>38.630000000000003</v>
      </c>
      <c r="O3762">
        <v>77.260000000000005</v>
      </c>
      <c r="P3762" t="s">
        <v>1811</v>
      </c>
      <c r="Q3762" t="s">
        <v>1812</v>
      </c>
      <c r="R3762" s="16">
        <v>45834</v>
      </c>
      <c r="S3762">
        <v>20</v>
      </c>
      <c r="T3762" t="s">
        <v>1813</v>
      </c>
      <c r="U3762" s="16">
        <v>45822</v>
      </c>
      <c r="V3762" s="16">
        <v>45835</v>
      </c>
      <c r="Y3762" s="16">
        <v>45835</v>
      </c>
      <c r="AB3762" t="s">
        <v>6186</v>
      </c>
    </row>
    <row r="3763" spans="1:28" x14ac:dyDescent="0.35">
      <c r="A3763" t="s">
        <v>1844</v>
      </c>
      <c r="B3763" t="s">
        <v>1845</v>
      </c>
      <c r="C3763" t="s">
        <v>5655</v>
      </c>
      <c r="D3763" t="s">
        <v>1301</v>
      </c>
      <c r="E3763" s="16">
        <v>45821</v>
      </c>
      <c r="F3763">
        <v>4001966824</v>
      </c>
      <c r="G3763" t="s">
        <v>1927</v>
      </c>
      <c r="H3763" t="s">
        <v>8541</v>
      </c>
      <c r="I3763" t="s">
        <v>8542</v>
      </c>
      <c r="J3763">
        <v>3119268</v>
      </c>
      <c r="K3763">
        <v>6613763</v>
      </c>
      <c r="M3763">
        <v>1</v>
      </c>
      <c r="N3763">
        <v>461.79</v>
      </c>
      <c r="O3763">
        <v>461.79</v>
      </c>
      <c r="P3763" t="s">
        <v>1811</v>
      </c>
      <c r="Q3763" t="s">
        <v>1812</v>
      </c>
      <c r="R3763" s="16">
        <v>45834</v>
      </c>
      <c r="S3763">
        <v>20</v>
      </c>
      <c r="T3763" t="s">
        <v>1813</v>
      </c>
      <c r="U3763" s="16">
        <v>45822</v>
      </c>
      <c r="V3763" s="16">
        <v>45835</v>
      </c>
      <c r="Y3763" s="16">
        <v>45835</v>
      </c>
      <c r="AB3763" t="s">
        <v>6186</v>
      </c>
    </row>
    <row r="3764" spans="1:28" x14ac:dyDescent="0.35">
      <c r="A3764" t="s">
        <v>1844</v>
      </c>
      <c r="B3764" t="s">
        <v>1845</v>
      </c>
      <c r="C3764" t="s">
        <v>5655</v>
      </c>
      <c r="D3764" t="s">
        <v>1301</v>
      </c>
      <c r="E3764" s="16">
        <v>45821</v>
      </c>
      <c r="F3764">
        <v>4001966824</v>
      </c>
      <c r="G3764" t="s">
        <v>1927</v>
      </c>
      <c r="H3764" t="s">
        <v>8543</v>
      </c>
      <c r="I3764" t="s">
        <v>8544</v>
      </c>
      <c r="J3764">
        <v>3119268</v>
      </c>
      <c r="K3764">
        <v>6613763</v>
      </c>
      <c r="M3764">
        <v>1</v>
      </c>
      <c r="N3764">
        <v>452.25</v>
      </c>
      <c r="O3764">
        <v>452.25</v>
      </c>
      <c r="P3764" t="s">
        <v>1811</v>
      </c>
      <c r="Q3764" t="s">
        <v>1812</v>
      </c>
      <c r="R3764" s="16">
        <v>45834</v>
      </c>
      <c r="S3764">
        <v>20</v>
      </c>
      <c r="T3764" t="s">
        <v>1813</v>
      </c>
      <c r="U3764" s="16">
        <v>45822</v>
      </c>
      <c r="V3764" s="16">
        <v>45835</v>
      </c>
      <c r="Y3764" s="16">
        <v>45835</v>
      </c>
      <c r="AB3764" t="s">
        <v>6186</v>
      </c>
    </row>
    <row r="3765" spans="1:28" x14ac:dyDescent="0.35">
      <c r="A3765" t="s">
        <v>1844</v>
      </c>
      <c r="B3765" t="s">
        <v>1845</v>
      </c>
      <c r="C3765" t="s">
        <v>5655</v>
      </c>
      <c r="D3765" t="s">
        <v>1301</v>
      </c>
      <c r="E3765" s="16">
        <v>45821</v>
      </c>
      <c r="F3765">
        <v>4001966824</v>
      </c>
      <c r="G3765" t="s">
        <v>1927</v>
      </c>
      <c r="H3765" t="s">
        <v>8545</v>
      </c>
      <c r="I3765" t="s">
        <v>8546</v>
      </c>
      <c r="J3765">
        <v>3119268</v>
      </c>
      <c r="K3765">
        <v>6613763</v>
      </c>
      <c r="M3765">
        <v>1</v>
      </c>
      <c r="N3765">
        <v>270.86</v>
      </c>
      <c r="O3765">
        <v>270.86</v>
      </c>
      <c r="P3765" t="s">
        <v>1811</v>
      </c>
      <c r="Q3765" t="s">
        <v>1812</v>
      </c>
      <c r="R3765" s="16">
        <v>45834</v>
      </c>
      <c r="S3765">
        <v>20</v>
      </c>
      <c r="T3765" t="s">
        <v>1813</v>
      </c>
      <c r="U3765" s="16">
        <v>45822</v>
      </c>
      <c r="V3765" s="16">
        <v>45835</v>
      </c>
      <c r="Y3765" s="16">
        <v>45835</v>
      </c>
      <c r="AB3765" t="s">
        <v>6186</v>
      </c>
    </row>
    <row r="3766" spans="1:28" x14ac:dyDescent="0.35">
      <c r="A3766" t="s">
        <v>1844</v>
      </c>
      <c r="B3766" t="s">
        <v>1845</v>
      </c>
      <c r="C3766" t="s">
        <v>5655</v>
      </c>
      <c r="D3766" t="s">
        <v>1301</v>
      </c>
      <c r="E3766" s="16">
        <v>45821</v>
      </c>
      <c r="F3766">
        <v>4001966824</v>
      </c>
      <c r="G3766" t="s">
        <v>1927</v>
      </c>
      <c r="H3766" t="s">
        <v>8547</v>
      </c>
      <c r="I3766" t="s">
        <v>8548</v>
      </c>
      <c r="J3766">
        <v>3119268</v>
      </c>
      <c r="K3766">
        <v>6613763</v>
      </c>
      <c r="M3766">
        <v>1</v>
      </c>
      <c r="N3766">
        <v>120.08</v>
      </c>
      <c r="O3766">
        <v>120.08</v>
      </c>
      <c r="P3766" t="s">
        <v>1811</v>
      </c>
      <c r="Q3766" t="s">
        <v>1812</v>
      </c>
      <c r="R3766" s="16">
        <v>45834</v>
      </c>
      <c r="S3766">
        <v>20</v>
      </c>
      <c r="T3766" t="s">
        <v>1813</v>
      </c>
      <c r="U3766" s="16">
        <v>45822</v>
      </c>
      <c r="V3766" s="16">
        <v>45835</v>
      </c>
      <c r="Y3766" s="16">
        <v>45835</v>
      </c>
      <c r="AB3766" t="s">
        <v>6186</v>
      </c>
    </row>
    <row r="3767" spans="1:28" x14ac:dyDescent="0.35">
      <c r="A3767" t="s">
        <v>1844</v>
      </c>
      <c r="B3767" t="s">
        <v>1845</v>
      </c>
      <c r="C3767" t="s">
        <v>5655</v>
      </c>
      <c r="D3767" t="s">
        <v>1301</v>
      </c>
      <c r="E3767" s="16">
        <v>45821</v>
      </c>
      <c r="F3767">
        <v>4001966824</v>
      </c>
      <c r="G3767" t="s">
        <v>1927</v>
      </c>
      <c r="H3767" t="s">
        <v>8549</v>
      </c>
      <c r="I3767" t="s">
        <v>2575</v>
      </c>
      <c r="J3767">
        <v>3119268</v>
      </c>
      <c r="K3767">
        <v>6613763</v>
      </c>
      <c r="M3767">
        <v>1</v>
      </c>
      <c r="N3767">
        <v>48.74</v>
      </c>
      <c r="O3767">
        <v>48.74</v>
      </c>
      <c r="P3767" t="s">
        <v>1811</v>
      </c>
      <c r="Q3767" t="s">
        <v>1812</v>
      </c>
      <c r="R3767" s="16">
        <v>45834</v>
      </c>
      <c r="S3767">
        <v>20</v>
      </c>
      <c r="T3767" t="s">
        <v>1813</v>
      </c>
      <c r="U3767" s="16">
        <v>45822</v>
      </c>
      <c r="V3767" s="16">
        <v>45835</v>
      </c>
      <c r="Y3767" s="16">
        <v>45835</v>
      </c>
      <c r="AB3767" t="s">
        <v>6186</v>
      </c>
    </row>
    <row r="3768" spans="1:28" x14ac:dyDescent="0.35">
      <c r="A3768" t="s">
        <v>1844</v>
      </c>
      <c r="B3768" t="s">
        <v>1845</v>
      </c>
      <c r="C3768" t="s">
        <v>5655</v>
      </c>
      <c r="D3768" t="s">
        <v>1301</v>
      </c>
      <c r="E3768" s="16">
        <v>45821</v>
      </c>
      <c r="F3768">
        <v>4001966824</v>
      </c>
      <c r="G3768" t="s">
        <v>1927</v>
      </c>
      <c r="H3768" t="s">
        <v>8550</v>
      </c>
      <c r="I3768" t="s">
        <v>1857</v>
      </c>
      <c r="J3768">
        <v>3119268</v>
      </c>
      <c r="K3768">
        <v>6613763</v>
      </c>
      <c r="M3768">
        <v>1</v>
      </c>
      <c r="N3768">
        <v>58.06</v>
      </c>
      <c r="O3768">
        <v>58.06</v>
      </c>
      <c r="P3768" t="s">
        <v>1811</v>
      </c>
      <c r="Q3768" t="s">
        <v>1812</v>
      </c>
      <c r="R3768" s="16">
        <v>45834</v>
      </c>
      <c r="S3768">
        <v>20</v>
      </c>
      <c r="T3768" t="s">
        <v>1813</v>
      </c>
      <c r="U3768" s="16">
        <v>45822</v>
      </c>
      <c r="V3768" s="16">
        <v>45835</v>
      </c>
      <c r="Y3768" s="16">
        <v>45835</v>
      </c>
      <c r="AB3768" t="s">
        <v>6186</v>
      </c>
    </row>
    <row r="3769" spans="1:28" x14ac:dyDescent="0.35">
      <c r="A3769" t="s">
        <v>1844</v>
      </c>
      <c r="B3769" t="s">
        <v>1845</v>
      </c>
      <c r="C3769" t="s">
        <v>5655</v>
      </c>
      <c r="D3769" t="s">
        <v>1301</v>
      </c>
      <c r="E3769" s="16">
        <v>45821</v>
      </c>
      <c r="F3769">
        <v>4001966824</v>
      </c>
      <c r="G3769" t="s">
        <v>1927</v>
      </c>
      <c r="H3769" t="s">
        <v>8551</v>
      </c>
      <c r="I3769" t="s">
        <v>2093</v>
      </c>
      <c r="J3769">
        <v>3119268</v>
      </c>
      <c r="K3769">
        <v>6613763</v>
      </c>
      <c r="M3769">
        <v>1</v>
      </c>
      <c r="N3769">
        <v>12.25</v>
      </c>
      <c r="O3769">
        <v>12.25</v>
      </c>
      <c r="P3769" t="s">
        <v>1811</v>
      </c>
      <c r="Q3769" t="s">
        <v>1812</v>
      </c>
      <c r="R3769" s="16">
        <v>45834</v>
      </c>
      <c r="S3769">
        <v>20</v>
      </c>
      <c r="T3769" t="s">
        <v>1813</v>
      </c>
      <c r="U3769" s="16">
        <v>45822</v>
      </c>
      <c r="V3769" s="16">
        <v>45835</v>
      </c>
      <c r="Y3769" s="16">
        <v>45835</v>
      </c>
      <c r="AB3769" t="s">
        <v>6186</v>
      </c>
    </row>
    <row r="3770" spans="1:28" x14ac:dyDescent="0.35">
      <c r="A3770" t="s">
        <v>1844</v>
      </c>
      <c r="B3770" t="s">
        <v>1845</v>
      </c>
      <c r="C3770" t="s">
        <v>5655</v>
      </c>
      <c r="D3770" t="s">
        <v>1301</v>
      </c>
      <c r="E3770" s="16">
        <v>45821</v>
      </c>
      <c r="F3770">
        <v>4001966824</v>
      </c>
      <c r="G3770" t="s">
        <v>1927</v>
      </c>
      <c r="H3770" t="s">
        <v>1890</v>
      </c>
      <c r="I3770" t="s">
        <v>1865</v>
      </c>
      <c r="J3770">
        <v>3119268</v>
      </c>
      <c r="K3770">
        <v>6613763</v>
      </c>
      <c r="M3770">
        <v>4</v>
      </c>
      <c r="N3770">
        <v>0.72</v>
      </c>
      <c r="O3770">
        <v>2.88</v>
      </c>
      <c r="P3770" t="s">
        <v>1811</v>
      </c>
      <c r="Q3770" t="s">
        <v>1812</v>
      </c>
      <c r="R3770" s="16">
        <v>45834</v>
      </c>
      <c r="S3770">
        <v>20</v>
      </c>
      <c r="T3770" t="s">
        <v>1813</v>
      </c>
      <c r="U3770" s="16">
        <v>45822</v>
      </c>
      <c r="V3770" s="16">
        <v>45835</v>
      </c>
      <c r="Y3770" s="16">
        <v>45835</v>
      </c>
      <c r="AB3770" t="s">
        <v>6186</v>
      </c>
    </row>
    <row r="3771" spans="1:28" x14ac:dyDescent="0.35">
      <c r="A3771" t="s">
        <v>1844</v>
      </c>
      <c r="B3771" t="s">
        <v>1845</v>
      </c>
      <c r="C3771" t="s">
        <v>5655</v>
      </c>
      <c r="D3771" t="s">
        <v>1301</v>
      </c>
      <c r="E3771" s="16">
        <v>45821</v>
      </c>
      <c r="F3771">
        <v>4001966824</v>
      </c>
      <c r="G3771" t="s">
        <v>1927</v>
      </c>
      <c r="H3771" t="s">
        <v>2162</v>
      </c>
      <c r="I3771" t="s">
        <v>1825</v>
      </c>
      <c r="J3771">
        <v>3119268</v>
      </c>
      <c r="K3771">
        <v>6613763</v>
      </c>
      <c r="M3771">
        <v>4</v>
      </c>
      <c r="N3771">
        <v>0.84</v>
      </c>
      <c r="O3771">
        <v>3.36</v>
      </c>
      <c r="P3771" t="s">
        <v>1811</v>
      </c>
      <c r="Q3771" t="s">
        <v>1812</v>
      </c>
      <c r="R3771" s="16">
        <v>45834</v>
      </c>
      <c r="S3771">
        <v>20</v>
      </c>
      <c r="T3771" t="s">
        <v>1813</v>
      </c>
      <c r="U3771" s="16">
        <v>45822</v>
      </c>
      <c r="V3771" s="16">
        <v>45835</v>
      </c>
      <c r="Y3771" s="16">
        <v>45835</v>
      </c>
      <c r="AB3771" t="s">
        <v>6186</v>
      </c>
    </row>
    <row r="3772" spans="1:28" x14ac:dyDescent="0.35">
      <c r="A3772" t="s">
        <v>1844</v>
      </c>
      <c r="B3772" t="s">
        <v>1845</v>
      </c>
      <c r="C3772" t="s">
        <v>5655</v>
      </c>
      <c r="D3772" t="s">
        <v>1301</v>
      </c>
      <c r="E3772" s="16">
        <v>45821</v>
      </c>
      <c r="F3772">
        <v>4001966824</v>
      </c>
      <c r="G3772" t="s">
        <v>1927</v>
      </c>
      <c r="H3772" t="s">
        <v>6795</v>
      </c>
      <c r="I3772" t="s">
        <v>6796</v>
      </c>
      <c r="J3772">
        <v>3119268</v>
      </c>
      <c r="K3772">
        <v>6613763</v>
      </c>
      <c r="M3772">
        <v>2</v>
      </c>
      <c r="N3772">
        <v>3.11</v>
      </c>
      <c r="O3772">
        <v>6.22</v>
      </c>
      <c r="P3772" t="s">
        <v>1811</v>
      </c>
      <c r="Q3772" t="s">
        <v>1812</v>
      </c>
      <c r="R3772" s="16">
        <v>45834</v>
      </c>
      <c r="S3772">
        <v>20</v>
      </c>
      <c r="T3772" t="s">
        <v>1813</v>
      </c>
      <c r="U3772" s="16">
        <v>45822</v>
      </c>
      <c r="V3772" s="16">
        <v>45835</v>
      </c>
      <c r="Y3772" s="16">
        <v>45835</v>
      </c>
      <c r="AB3772" t="s">
        <v>6186</v>
      </c>
    </row>
    <row r="3773" spans="1:28" x14ac:dyDescent="0.35">
      <c r="A3773" t="s">
        <v>1844</v>
      </c>
      <c r="B3773" t="s">
        <v>1845</v>
      </c>
      <c r="C3773" t="s">
        <v>5655</v>
      </c>
      <c r="D3773" t="s">
        <v>1301</v>
      </c>
      <c r="E3773" s="16">
        <v>45821</v>
      </c>
      <c r="F3773">
        <v>4001966824</v>
      </c>
      <c r="G3773" t="s">
        <v>1927</v>
      </c>
      <c r="H3773" t="s">
        <v>8552</v>
      </c>
      <c r="I3773" t="s">
        <v>8553</v>
      </c>
      <c r="J3773">
        <v>3119268</v>
      </c>
      <c r="K3773">
        <v>6613763</v>
      </c>
      <c r="M3773">
        <v>103</v>
      </c>
      <c r="N3773">
        <v>0.12</v>
      </c>
      <c r="O3773">
        <v>12.36</v>
      </c>
      <c r="P3773" t="s">
        <v>1811</v>
      </c>
      <c r="Q3773" t="s">
        <v>1812</v>
      </c>
      <c r="R3773" s="16">
        <v>45834</v>
      </c>
      <c r="S3773">
        <v>20</v>
      </c>
      <c r="T3773" t="s">
        <v>1813</v>
      </c>
      <c r="U3773" s="16">
        <v>45822</v>
      </c>
      <c r="V3773" s="16">
        <v>45835</v>
      </c>
      <c r="Y3773" s="16">
        <v>45835</v>
      </c>
      <c r="AB3773" t="s">
        <v>6186</v>
      </c>
    </row>
    <row r="3774" spans="1:28" x14ac:dyDescent="0.35">
      <c r="A3774" t="s">
        <v>2770</v>
      </c>
      <c r="B3774" t="s">
        <v>2771</v>
      </c>
      <c r="C3774" t="s">
        <v>115</v>
      </c>
      <c r="D3774" t="s">
        <v>114</v>
      </c>
      <c r="E3774" s="16">
        <v>45822</v>
      </c>
      <c r="F3774">
        <v>4001967327</v>
      </c>
      <c r="G3774" t="s">
        <v>1927</v>
      </c>
      <c r="H3774" t="s">
        <v>3679</v>
      </c>
      <c r="I3774" t="s">
        <v>2091</v>
      </c>
      <c r="J3774">
        <v>3092291</v>
      </c>
      <c r="K3774">
        <v>6595304</v>
      </c>
      <c r="M3774">
        <v>150</v>
      </c>
      <c r="N3774">
        <v>8.31</v>
      </c>
      <c r="O3774">
        <v>1246.5</v>
      </c>
      <c r="P3774" t="s">
        <v>1811</v>
      </c>
      <c r="Q3774" t="s">
        <v>1812</v>
      </c>
      <c r="R3774" s="16">
        <v>45830</v>
      </c>
      <c r="S3774">
        <v>27</v>
      </c>
      <c r="T3774" t="s">
        <v>1813</v>
      </c>
      <c r="U3774" s="16">
        <v>45839</v>
      </c>
      <c r="V3774" s="16">
        <v>45827</v>
      </c>
      <c r="Y3774" s="16">
        <v>45827</v>
      </c>
      <c r="AB3774" t="s">
        <v>3876</v>
      </c>
    </row>
    <row r="3775" spans="1:28" x14ac:dyDescent="0.35">
      <c r="A3775" t="s">
        <v>2617</v>
      </c>
      <c r="B3775" t="s">
        <v>2618</v>
      </c>
      <c r="C3775" t="s">
        <v>115</v>
      </c>
      <c r="D3775" t="s">
        <v>114</v>
      </c>
      <c r="E3775" s="16">
        <v>45822</v>
      </c>
      <c r="F3775">
        <v>4001967583</v>
      </c>
      <c r="G3775" t="s">
        <v>1927</v>
      </c>
      <c r="H3775" t="s">
        <v>1943</v>
      </c>
      <c r="I3775" t="s">
        <v>1944</v>
      </c>
      <c r="J3775">
        <v>3093607</v>
      </c>
      <c r="K3775">
        <v>6596535</v>
      </c>
      <c r="M3775">
        <v>1</v>
      </c>
      <c r="N3775">
        <v>152.24</v>
      </c>
      <c r="O3775">
        <v>152.24</v>
      </c>
      <c r="P3775" t="s">
        <v>1811</v>
      </c>
      <c r="Q3775" t="s">
        <v>1812</v>
      </c>
      <c r="R3775" s="16">
        <v>45834</v>
      </c>
      <c r="S3775">
        <v>15</v>
      </c>
      <c r="T3775" t="s">
        <v>1813</v>
      </c>
      <c r="U3775" s="16">
        <v>45839</v>
      </c>
      <c r="V3775" s="16">
        <v>45839</v>
      </c>
      <c r="Y3775" s="16">
        <v>45839</v>
      </c>
      <c r="AB3775" t="s">
        <v>3447</v>
      </c>
    </row>
    <row r="3776" spans="1:28" x14ac:dyDescent="0.35">
      <c r="A3776" t="s">
        <v>2617</v>
      </c>
      <c r="B3776" t="s">
        <v>2618</v>
      </c>
      <c r="C3776" t="s">
        <v>115</v>
      </c>
      <c r="D3776" t="s">
        <v>114</v>
      </c>
      <c r="E3776" s="16">
        <v>45822</v>
      </c>
      <c r="F3776">
        <v>4001967583</v>
      </c>
      <c r="G3776" t="s">
        <v>1927</v>
      </c>
      <c r="H3776" t="s">
        <v>1945</v>
      </c>
      <c r="I3776" t="s">
        <v>1855</v>
      </c>
      <c r="J3776">
        <v>3093607</v>
      </c>
      <c r="K3776">
        <v>6596535</v>
      </c>
      <c r="M3776">
        <v>1</v>
      </c>
      <c r="N3776">
        <v>3909.25</v>
      </c>
      <c r="O3776">
        <v>3909.25</v>
      </c>
      <c r="P3776" t="s">
        <v>1811</v>
      </c>
      <c r="Q3776" t="s">
        <v>1812</v>
      </c>
      <c r="R3776" s="16">
        <v>45834</v>
      </c>
      <c r="S3776">
        <v>15</v>
      </c>
      <c r="T3776" t="s">
        <v>1813</v>
      </c>
      <c r="U3776" s="16">
        <v>45839</v>
      </c>
      <c r="V3776" s="16">
        <v>45839</v>
      </c>
      <c r="Y3776" s="16">
        <v>45839</v>
      </c>
      <c r="AB3776" t="s">
        <v>3447</v>
      </c>
    </row>
    <row r="3777" spans="1:28" x14ac:dyDescent="0.35">
      <c r="A3777" t="s">
        <v>2617</v>
      </c>
      <c r="B3777" t="s">
        <v>2618</v>
      </c>
      <c r="C3777" t="s">
        <v>115</v>
      </c>
      <c r="D3777" t="s">
        <v>114</v>
      </c>
      <c r="E3777" s="16">
        <v>45822</v>
      </c>
      <c r="F3777">
        <v>4001967583</v>
      </c>
      <c r="G3777" t="s">
        <v>1927</v>
      </c>
      <c r="H3777" t="s">
        <v>1946</v>
      </c>
      <c r="I3777" t="s">
        <v>1947</v>
      </c>
      <c r="J3777">
        <v>3093607</v>
      </c>
      <c r="K3777">
        <v>6596535</v>
      </c>
      <c r="M3777">
        <v>1</v>
      </c>
      <c r="N3777">
        <v>88.76</v>
      </c>
      <c r="O3777">
        <v>88.76</v>
      </c>
      <c r="P3777" t="s">
        <v>1811</v>
      </c>
      <c r="Q3777" t="s">
        <v>1812</v>
      </c>
      <c r="R3777" s="16">
        <v>45834</v>
      </c>
      <c r="S3777">
        <v>15</v>
      </c>
      <c r="T3777" t="s">
        <v>1813</v>
      </c>
      <c r="U3777" s="16">
        <v>45839</v>
      </c>
      <c r="V3777" s="16">
        <v>45839</v>
      </c>
      <c r="Y3777" s="16">
        <v>45839</v>
      </c>
      <c r="AB3777" t="s">
        <v>3447</v>
      </c>
    </row>
    <row r="3778" spans="1:28" x14ac:dyDescent="0.35">
      <c r="A3778" t="s">
        <v>2617</v>
      </c>
      <c r="B3778" t="s">
        <v>2618</v>
      </c>
      <c r="C3778" t="s">
        <v>115</v>
      </c>
      <c r="D3778" t="s">
        <v>114</v>
      </c>
      <c r="E3778" s="16">
        <v>45822</v>
      </c>
      <c r="F3778">
        <v>4001967583</v>
      </c>
      <c r="G3778" t="s">
        <v>1927</v>
      </c>
      <c r="H3778" t="s">
        <v>1948</v>
      </c>
      <c r="I3778" t="s">
        <v>1949</v>
      </c>
      <c r="J3778">
        <v>3093607</v>
      </c>
      <c r="K3778">
        <v>6596535</v>
      </c>
      <c r="M3778">
        <v>1</v>
      </c>
      <c r="N3778">
        <v>179.53</v>
      </c>
      <c r="O3778">
        <v>179.53</v>
      </c>
      <c r="P3778" t="s">
        <v>1811</v>
      </c>
      <c r="Q3778" t="s">
        <v>1812</v>
      </c>
      <c r="R3778" s="16">
        <v>45834</v>
      </c>
      <c r="S3778">
        <v>15</v>
      </c>
      <c r="T3778" t="s">
        <v>1813</v>
      </c>
      <c r="U3778" s="16">
        <v>45839</v>
      </c>
      <c r="V3778" s="16">
        <v>45839</v>
      </c>
      <c r="Y3778" s="16">
        <v>45839</v>
      </c>
      <c r="AB3778" t="s">
        <v>3447</v>
      </c>
    </row>
    <row r="3779" spans="1:28" x14ac:dyDescent="0.35">
      <c r="A3779" t="s">
        <v>2617</v>
      </c>
      <c r="B3779" t="s">
        <v>2618</v>
      </c>
      <c r="C3779" t="s">
        <v>115</v>
      </c>
      <c r="D3779" t="s">
        <v>114</v>
      </c>
      <c r="E3779" s="16">
        <v>45822</v>
      </c>
      <c r="F3779">
        <v>4001967583</v>
      </c>
      <c r="G3779" t="s">
        <v>1927</v>
      </c>
      <c r="H3779" t="s">
        <v>1950</v>
      </c>
      <c r="I3779" t="s">
        <v>1857</v>
      </c>
      <c r="J3779">
        <v>3093607</v>
      </c>
      <c r="K3779">
        <v>6596535</v>
      </c>
      <c r="M3779">
        <v>1</v>
      </c>
      <c r="N3779">
        <v>413.15</v>
      </c>
      <c r="O3779">
        <v>413.15</v>
      </c>
      <c r="P3779" t="s">
        <v>1811</v>
      </c>
      <c r="Q3779" t="s">
        <v>1812</v>
      </c>
      <c r="R3779" s="16">
        <v>45834</v>
      </c>
      <c r="S3779">
        <v>15</v>
      </c>
      <c r="T3779" t="s">
        <v>1813</v>
      </c>
      <c r="U3779" s="16">
        <v>45839</v>
      </c>
      <c r="V3779" s="16">
        <v>45839</v>
      </c>
      <c r="Y3779" s="16">
        <v>45839</v>
      </c>
      <c r="AB3779" t="s">
        <v>3447</v>
      </c>
    </row>
    <row r="3780" spans="1:28" x14ac:dyDescent="0.35">
      <c r="A3780" t="s">
        <v>2617</v>
      </c>
      <c r="B3780" t="s">
        <v>2618</v>
      </c>
      <c r="C3780" t="s">
        <v>115</v>
      </c>
      <c r="D3780" t="s">
        <v>114</v>
      </c>
      <c r="E3780" s="16">
        <v>45822</v>
      </c>
      <c r="F3780">
        <v>4001967583</v>
      </c>
      <c r="G3780" t="s">
        <v>1927</v>
      </c>
      <c r="H3780" t="s">
        <v>1955</v>
      </c>
      <c r="I3780" t="s">
        <v>1857</v>
      </c>
      <c r="J3780">
        <v>3093607</v>
      </c>
      <c r="K3780">
        <v>6596535</v>
      </c>
      <c r="M3780">
        <v>1</v>
      </c>
      <c r="N3780">
        <v>461.62</v>
      </c>
      <c r="O3780">
        <v>461.62</v>
      </c>
      <c r="P3780" t="s">
        <v>1811</v>
      </c>
      <c r="Q3780" t="s">
        <v>1812</v>
      </c>
      <c r="R3780" s="16">
        <v>45834</v>
      </c>
      <c r="S3780">
        <v>15</v>
      </c>
      <c r="T3780" t="s">
        <v>1813</v>
      </c>
      <c r="U3780" s="16">
        <v>45839</v>
      </c>
      <c r="V3780" s="16">
        <v>45839</v>
      </c>
      <c r="Y3780" s="16">
        <v>45839</v>
      </c>
      <c r="AB3780" t="s">
        <v>3447</v>
      </c>
    </row>
    <row r="3781" spans="1:28" x14ac:dyDescent="0.35">
      <c r="A3781" t="s">
        <v>2617</v>
      </c>
      <c r="B3781" t="s">
        <v>2618</v>
      </c>
      <c r="C3781" t="s">
        <v>115</v>
      </c>
      <c r="D3781" t="s">
        <v>114</v>
      </c>
      <c r="E3781" s="16">
        <v>45822</v>
      </c>
      <c r="F3781">
        <v>4001967583</v>
      </c>
      <c r="G3781" t="s">
        <v>1927</v>
      </c>
      <c r="H3781" t="s">
        <v>1956</v>
      </c>
      <c r="I3781" t="s">
        <v>1857</v>
      </c>
      <c r="J3781">
        <v>3093607</v>
      </c>
      <c r="K3781">
        <v>6596535</v>
      </c>
      <c r="M3781">
        <v>1</v>
      </c>
      <c r="N3781">
        <v>596.20000000000005</v>
      </c>
      <c r="O3781">
        <v>596.20000000000005</v>
      </c>
      <c r="P3781" t="s">
        <v>1811</v>
      </c>
      <c r="Q3781" t="s">
        <v>1812</v>
      </c>
      <c r="R3781" s="16">
        <v>45834</v>
      </c>
      <c r="S3781">
        <v>15</v>
      </c>
      <c r="T3781" t="s">
        <v>1813</v>
      </c>
      <c r="U3781" s="16">
        <v>45839</v>
      </c>
      <c r="V3781" s="16">
        <v>45839</v>
      </c>
      <c r="Y3781" s="16">
        <v>45839</v>
      </c>
      <c r="AB3781" t="s">
        <v>3447</v>
      </c>
    </row>
    <row r="3782" spans="1:28" x14ac:dyDescent="0.35">
      <c r="A3782" t="s">
        <v>2617</v>
      </c>
      <c r="B3782" t="s">
        <v>2618</v>
      </c>
      <c r="C3782" t="s">
        <v>115</v>
      </c>
      <c r="D3782" t="s">
        <v>114</v>
      </c>
      <c r="E3782" s="16">
        <v>45822</v>
      </c>
      <c r="F3782">
        <v>4001967583</v>
      </c>
      <c r="G3782" t="s">
        <v>1927</v>
      </c>
      <c r="H3782" t="s">
        <v>1957</v>
      </c>
      <c r="I3782" t="s">
        <v>1958</v>
      </c>
      <c r="J3782">
        <v>3093607</v>
      </c>
      <c r="K3782">
        <v>6596535</v>
      </c>
      <c r="M3782">
        <v>1</v>
      </c>
      <c r="N3782">
        <v>2235.62</v>
      </c>
      <c r="O3782">
        <v>2235.62</v>
      </c>
      <c r="P3782" t="s">
        <v>1811</v>
      </c>
      <c r="Q3782" t="s">
        <v>1812</v>
      </c>
      <c r="R3782" s="16">
        <v>45834</v>
      </c>
      <c r="S3782">
        <v>15</v>
      </c>
      <c r="T3782" t="s">
        <v>1813</v>
      </c>
      <c r="U3782" s="16">
        <v>45839</v>
      </c>
      <c r="V3782" s="16">
        <v>45839</v>
      </c>
      <c r="Y3782" s="16">
        <v>45839</v>
      </c>
      <c r="AB3782" t="s">
        <v>3447</v>
      </c>
    </row>
    <row r="3783" spans="1:28" x14ac:dyDescent="0.35">
      <c r="A3783" t="s">
        <v>2617</v>
      </c>
      <c r="B3783" t="s">
        <v>2618</v>
      </c>
      <c r="C3783" t="s">
        <v>115</v>
      </c>
      <c r="D3783" t="s">
        <v>114</v>
      </c>
      <c r="E3783" s="16">
        <v>45822</v>
      </c>
      <c r="F3783">
        <v>4001967583</v>
      </c>
      <c r="G3783" t="s">
        <v>1927</v>
      </c>
      <c r="H3783" t="s">
        <v>1937</v>
      </c>
      <c r="I3783" t="s">
        <v>1822</v>
      </c>
      <c r="J3783">
        <v>3093607</v>
      </c>
      <c r="K3783">
        <v>6596535</v>
      </c>
      <c r="M3783">
        <v>6</v>
      </c>
      <c r="N3783">
        <v>2.42</v>
      </c>
      <c r="O3783">
        <v>14.52</v>
      </c>
      <c r="P3783" t="s">
        <v>1811</v>
      </c>
      <c r="Q3783" t="s">
        <v>1812</v>
      </c>
      <c r="R3783" s="16">
        <v>45834</v>
      </c>
      <c r="S3783">
        <v>15</v>
      </c>
      <c r="T3783" t="s">
        <v>1813</v>
      </c>
      <c r="U3783" s="16">
        <v>45839</v>
      </c>
      <c r="V3783" s="16">
        <v>45839</v>
      </c>
      <c r="Y3783" s="16">
        <v>45839</v>
      </c>
      <c r="AB3783" t="s">
        <v>3447</v>
      </c>
    </row>
    <row r="3784" spans="1:28" x14ac:dyDescent="0.35">
      <c r="A3784" t="s">
        <v>2617</v>
      </c>
      <c r="B3784" t="s">
        <v>2618</v>
      </c>
      <c r="C3784" t="s">
        <v>115</v>
      </c>
      <c r="D3784" t="s">
        <v>114</v>
      </c>
      <c r="E3784" s="16">
        <v>45822</v>
      </c>
      <c r="F3784">
        <v>4001967583</v>
      </c>
      <c r="G3784" t="s">
        <v>1927</v>
      </c>
      <c r="H3784" t="s">
        <v>1941</v>
      </c>
      <c r="I3784" t="s">
        <v>1825</v>
      </c>
      <c r="J3784">
        <v>3093607</v>
      </c>
      <c r="K3784">
        <v>6596535</v>
      </c>
      <c r="M3784">
        <v>6</v>
      </c>
      <c r="N3784">
        <v>8.52</v>
      </c>
      <c r="O3784">
        <v>51.12</v>
      </c>
      <c r="P3784" t="s">
        <v>1811</v>
      </c>
      <c r="Q3784" t="s">
        <v>1812</v>
      </c>
      <c r="R3784" s="16">
        <v>45834</v>
      </c>
      <c r="S3784">
        <v>15</v>
      </c>
      <c r="T3784" t="s">
        <v>1813</v>
      </c>
      <c r="U3784" s="16">
        <v>45839</v>
      </c>
      <c r="V3784" s="16">
        <v>45839</v>
      </c>
      <c r="Y3784" s="16">
        <v>45839</v>
      </c>
      <c r="AB3784" t="s">
        <v>3447</v>
      </c>
    </row>
    <row r="3785" spans="1:28" x14ac:dyDescent="0.35">
      <c r="A3785" t="s">
        <v>2617</v>
      </c>
      <c r="B3785" t="s">
        <v>2618</v>
      </c>
      <c r="C3785" t="s">
        <v>115</v>
      </c>
      <c r="D3785" t="s">
        <v>114</v>
      </c>
      <c r="E3785" s="16">
        <v>45822</v>
      </c>
      <c r="F3785">
        <v>4001967583</v>
      </c>
      <c r="G3785" t="s">
        <v>1927</v>
      </c>
      <c r="H3785" t="s">
        <v>1951</v>
      </c>
      <c r="I3785" t="s">
        <v>1825</v>
      </c>
      <c r="J3785">
        <v>3093607</v>
      </c>
      <c r="K3785">
        <v>6596535</v>
      </c>
      <c r="M3785">
        <v>12</v>
      </c>
      <c r="N3785">
        <v>45.24</v>
      </c>
      <c r="O3785">
        <v>542.88</v>
      </c>
      <c r="P3785" t="s">
        <v>1811</v>
      </c>
      <c r="Q3785" t="s">
        <v>1812</v>
      </c>
      <c r="R3785" s="16">
        <v>45834</v>
      </c>
      <c r="S3785">
        <v>15</v>
      </c>
      <c r="T3785" t="s">
        <v>1813</v>
      </c>
      <c r="U3785" s="16">
        <v>45839</v>
      </c>
      <c r="V3785" s="16">
        <v>45839</v>
      </c>
      <c r="Y3785" s="16">
        <v>45839</v>
      </c>
      <c r="AB3785" t="s">
        <v>3447</v>
      </c>
    </row>
    <row r="3786" spans="1:28" x14ac:dyDescent="0.35">
      <c r="A3786" t="s">
        <v>2617</v>
      </c>
      <c r="B3786" t="s">
        <v>2618</v>
      </c>
      <c r="C3786" t="s">
        <v>115</v>
      </c>
      <c r="D3786" t="s">
        <v>114</v>
      </c>
      <c r="E3786" s="16">
        <v>45822</v>
      </c>
      <c r="F3786">
        <v>4001967583</v>
      </c>
      <c r="G3786" t="s">
        <v>1927</v>
      </c>
      <c r="H3786" t="s">
        <v>1964</v>
      </c>
      <c r="I3786" t="s">
        <v>1831</v>
      </c>
      <c r="J3786">
        <v>3093607</v>
      </c>
      <c r="K3786">
        <v>6596535</v>
      </c>
      <c r="M3786">
        <v>4</v>
      </c>
      <c r="N3786">
        <v>16.28</v>
      </c>
      <c r="O3786">
        <v>65.12</v>
      </c>
      <c r="P3786" t="s">
        <v>1811</v>
      </c>
      <c r="Q3786" t="s">
        <v>1812</v>
      </c>
      <c r="R3786" s="16">
        <v>45834</v>
      </c>
      <c r="S3786">
        <v>15</v>
      </c>
      <c r="T3786" t="s">
        <v>1813</v>
      </c>
      <c r="U3786" s="16">
        <v>45839</v>
      </c>
      <c r="V3786" s="16">
        <v>45839</v>
      </c>
      <c r="Y3786" s="16">
        <v>45839</v>
      </c>
      <c r="AB3786" t="s">
        <v>3447</v>
      </c>
    </row>
    <row r="3787" spans="1:28" x14ac:dyDescent="0.35">
      <c r="A3787" t="s">
        <v>2617</v>
      </c>
      <c r="B3787" t="s">
        <v>2618</v>
      </c>
      <c r="C3787" t="s">
        <v>115</v>
      </c>
      <c r="D3787" t="s">
        <v>114</v>
      </c>
      <c r="E3787" s="16">
        <v>45822</v>
      </c>
      <c r="F3787">
        <v>4001967583</v>
      </c>
      <c r="G3787" t="s">
        <v>1927</v>
      </c>
      <c r="H3787" t="s">
        <v>1940</v>
      </c>
      <c r="I3787" t="s">
        <v>1826</v>
      </c>
      <c r="J3787">
        <v>3093607</v>
      </c>
      <c r="K3787">
        <v>6596535</v>
      </c>
      <c r="M3787">
        <v>2</v>
      </c>
      <c r="N3787">
        <v>22.28</v>
      </c>
      <c r="O3787">
        <v>44.56</v>
      </c>
      <c r="P3787" t="s">
        <v>1811</v>
      </c>
      <c r="Q3787" t="s">
        <v>1812</v>
      </c>
      <c r="R3787" s="16">
        <v>45834</v>
      </c>
      <c r="S3787">
        <v>15</v>
      </c>
      <c r="T3787" t="s">
        <v>1813</v>
      </c>
      <c r="U3787" s="16">
        <v>45839</v>
      </c>
      <c r="V3787" s="16">
        <v>45839</v>
      </c>
      <c r="Y3787" s="16">
        <v>45839</v>
      </c>
      <c r="AB3787" t="s">
        <v>3447</v>
      </c>
    </row>
    <row r="3788" spans="1:28" x14ac:dyDescent="0.35">
      <c r="A3788" t="s">
        <v>2617</v>
      </c>
      <c r="B3788" t="s">
        <v>2618</v>
      </c>
      <c r="C3788" t="s">
        <v>115</v>
      </c>
      <c r="D3788" t="s">
        <v>114</v>
      </c>
      <c r="E3788" s="16">
        <v>45822</v>
      </c>
      <c r="F3788">
        <v>4001967583</v>
      </c>
      <c r="G3788" t="s">
        <v>1927</v>
      </c>
      <c r="H3788" t="s">
        <v>1959</v>
      </c>
      <c r="I3788" t="s">
        <v>1831</v>
      </c>
      <c r="J3788">
        <v>3093607</v>
      </c>
      <c r="K3788">
        <v>6596535</v>
      </c>
      <c r="M3788">
        <v>3</v>
      </c>
      <c r="N3788">
        <v>13.77</v>
      </c>
      <c r="O3788">
        <v>41.31</v>
      </c>
      <c r="P3788" t="s">
        <v>1811</v>
      </c>
      <c r="Q3788" t="s">
        <v>1812</v>
      </c>
      <c r="R3788" s="16">
        <v>45834</v>
      </c>
      <c r="S3788">
        <v>15</v>
      </c>
      <c r="T3788" t="s">
        <v>1813</v>
      </c>
      <c r="U3788" s="16">
        <v>45839</v>
      </c>
      <c r="V3788" s="16">
        <v>45839</v>
      </c>
      <c r="Y3788" s="16">
        <v>45839</v>
      </c>
      <c r="AB3788" t="s">
        <v>3447</v>
      </c>
    </row>
    <row r="3789" spans="1:28" x14ac:dyDescent="0.35">
      <c r="A3789" t="s">
        <v>2617</v>
      </c>
      <c r="B3789" t="s">
        <v>2618</v>
      </c>
      <c r="C3789" t="s">
        <v>115</v>
      </c>
      <c r="D3789" t="s">
        <v>114</v>
      </c>
      <c r="E3789" s="16">
        <v>45822</v>
      </c>
      <c r="F3789">
        <v>4001967583</v>
      </c>
      <c r="G3789" t="s">
        <v>1927</v>
      </c>
      <c r="H3789" t="s">
        <v>1965</v>
      </c>
      <c r="I3789" t="s">
        <v>1831</v>
      </c>
      <c r="J3789">
        <v>3093607</v>
      </c>
      <c r="K3789">
        <v>6596535</v>
      </c>
      <c r="M3789">
        <v>3</v>
      </c>
      <c r="N3789">
        <v>17.82</v>
      </c>
      <c r="O3789">
        <v>53.46</v>
      </c>
      <c r="P3789" t="s">
        <v>1811</v>
      </c>
      <c r="Q3789" t="s">
        <v>1812</v>
      </c>
      <c r="R3789" s="16">
        <v>45834</v>
      </c>
      <c r="S3789">
        <v>15</v>
      </c>
      <c r="T3789" t="s">
        <v>1813</v>
      </c>
      <c r="U3789" s="16">
        <v>45839</v>
      </c>
      <c r="V3789" s="16">
        <v>45839</v>
      </c>
      <c r="Y3789" s="16">
        <v>45839</v>
      </c>
      <c r="AB3789" t="s">
        <v>3447</v>
      </c>
    </row>
    <row r="3790" spans="1:28" x14ac:dyDescent="0.35">
      <c r="A3790" t="s">
        <v>2617</v>
      </c>
      <c r="B3790" t="s">
        <v>2618</v>
      </c>
      <c r="C3790" t="s">
        <v>115</v>
      </c>
      <c r="D3790" t="s">
        <v>114</v>
      </c>
      <c r="E3790" s="16">
        <v>45822</v>
      </c>
      <c r="F3790">
        <v>4001967583</v>
      </c>
      <c r="G3790" t="s">
        <v>1927</v>
      </c>
      <c r="H3790" t="s">
        <v>3017</v>
      </c>
      <c r="I3790" t="s">
        <v>2251</v>
      </c>
      <c r="J3790">
        <v>3093607</v>
      </c>
      <c r="K3790">
        <v>6596535</v>
      </c>
      <c r="M3790">
        <v>1</v>
      </c>
      <c r="N3790">
        <v>1053.98</v>
      </c>
      <c r="O3790">
        <v>1053.98</v>
      </c>
      <c r="P3790" t="s">
        <v>1811</v>
      </c>
      <c r="Q3790" t="s">
        <v>1812</v>
      </c>
      <c r="R3790" s="16">
        <v>45834</v>
      </c>
      <c r="S3790">
        <v>15</v>
      </c>
      <c r="T3790" t="s">
        <v>1813</v>
      </c>
      <c r="U3790" s="16">
        <v>45839</v>
      </c>
      <c r="V3790" s="16">
        <v>45839</v>
      </c>
      <c r="Y3790" s="16">
        <v>45839</v>
      </c>
      <c r="AB3790" t="s">
        <v>3447</v>
      </c>
    </row>
    <row r="3791" spans="1:28" x14ac:dyDescent="0.35">
      <c r="A3791" t="s">
        <v>2617</v>
      </c>
      <c r="B3791" t="s">
        <v>2618</v>
      </c>
      <c r="C3791" t="s">
        <v>115</v>
      </c>
      <c r="D3791" t="s">
        <v>114</v>
      </c>
      <c r="E3791" s="16">
        <v>45822</v>
      </c>
      <c r="F3791">
        <v>4001967583</v>
      </c>
      <c r="G3791" t="s">
        <v>1927</v>
      </c>
      <c r="H3791" t="s">
        <v>1952</v>
      </c>
      <c r="I3791" t="s">
        <v>1825</v>
      </c>
      <c r="J3791">
        <v>3093607</v>
      </c>
      <c r="K3791">
        <v>6596535</v>
      </c>
      <c r="M3791">
        <v>20</v>
      </c>
      <c r="N3791">
        <v>9.4</v>
      </c>
      <c r="O3791">
        <v>188</v>
      </c>
      <c r="P3791" t="s">
        <v>1811</v>
      </c>
      <c r="Q3791" t="s">
        <v>1812</v>
      </c>
      <c r="R3791" s="16">
        <v>45834</v>
      </c>
      <c r="S3791">
        <v>15</v>
      </c>
      <c r="T3791" t="s">
        <v>1813</v>
      </c>
      <c r="U3791" s="16">
        <v>45839</v>
      </c>
      <c r="V3791" s="16">
        <v>45839</v>
      </c>
      <c r="Y3791" s="16">
        <v>45839</v>
      </c>
      <c r="AB3791" t="s">
        <v>3447</v>
      </c>
    </row>
    <row r="3792" spans="1:28" x14ac:dyDescent="0.35">
      <c r="A3792" t="s">
        <v>2617</v>
      </c>
      <c r="B3792" t="s">
        <v>2618</v>
      </c>
      <c r="C3792" t="s">
        <v>115</v>
      </c>
      <c r="D3792" t="s">
        <v>114</v>
      </c>
      <c r="E3792" s="16">
        <v>45822</v>
      </c>
      <c r="F3792">
        <v>4001967587</v>
      </c>
      <c r="G3792" t="s">
        <v>1927</v>
      </c>
      <c r="H3792" t="s">
        <v>5782</v>
      </c>
      <c r="I3792" t="s">
        <v>1828</v>
      </c>
      <c r="J3792">
        <v>3093608</v>
      </c>
      <c r="K3792">
        <v>6596536</v>
      </c>
      <c r="M3792">
        <v>1</v>
      </c>
      <c r="N3792">
        <v>170.34</v>
      </c>
      <c r="O3792">
        <v>170.34</v>
      </c>
      <c r="P3792" t="s">
        <v>1811</v>
      </c>
      <c r="Q3792" t="s">
        <v>1812</v>
      </c>
      <c r="R3792" s="16">
        <v>45834</v>
      </c>
      <c r="S3792">
        <v>15</v>
      </c>
      <c r="T3792" t="s">
        <v>1813</v>
      </c>
      <c r="U3792" s="16">
        <v>45839</v>
      </c>
      <c r="V3792" s="16">
        <v>45839</v>
      </c>
      <c r="Y3792" s="16">
        <v>45839</v>
      </c>
      <c r="AB3792" t="s">
        <v>3854</v>
      </c>
    </row>
    <row r="3793" spans="1:28" x14ac:dyDescent="0.35">
      <c r="A3793" t="s">
        <v>2679</v>
      </c>
      <c r="B3793" t="s">
        <v>2680</v>
      </c>
      <c r="C3793" t="s">
        <v>115</v>
      </c>
      <c r="D3793" t="s">
        <v>114</v>
      </c>
      <c r="E3793" s="16">
        <v>45823</v>
      </c>
      <c r="F3793">
        <v>4001968113</v>
      </c>
      <c r="G3793" t="s">
        <v>1927</v>
      </c>
      <c r="H3793" t="s">
        <v>2667</v>
      </c>
      <c r="I3793" t="s">
        <v>2668</v>
      </c>
      <c r="J3793">
        <v>3088041</v>
      </c>
      <c r="K3793">
        <v>6591794</v>
      </c>
      <c r="M3793">
        <v>8</v>
      </c>
      <c r="N3793">
        <v>12.52</v>
      </c>
      <c r="O3793">
        <v>100.16</v>
      </c>
      <c r="P3793" t="s">
        <v>1811</v>
      </c>
      <c r="Q3793" t="s">
        <v>1812</v>
      </c>
      <c r="R3793" s="16">
        <v>45834</v>
      </c>
      <c r="S3793">
        <v>12</v>
      </c>
      <c r="T3793" t="s">
        <v>1813</v>
      </c>
      <c r="U3793" s="16">
        <v>45845</v>
      </c>
      <c r="V3793" s="16">
        <v>45842</v>
      </c>
      <c r="Y3793" s="16">
        <v>45842</v>
      </c>
      <c r="AB3793" t="s">
        <v>3555</v>
      </c>
    </row>
    <row r="3794" spans="1:28" x14ac:dyDescent="0.35">
      <c r="A3794" t="s">
        <v>2679</v>
      </c>
      <c r="B3794" t="s">
        <v>2680</v>
      </c>
      <c r="C3794" t="s">
        <v>115</v>
      </c>
      <c r="D3794" t="s">
        <v>114</v>
      </c>
      <c r="E3794" s="16">
        <v>45823</v>
      </c>
      <c r="F3794">
        <v>4001968113</v>
      </c>
      <c r="G3794" t="s">
        <v>1927</v>
      </c>
      <c r="H3794" t="s">
        <v>2415</v>
      </c>
      <c r="I3794" t="s">
        <v>1833</v>
      </c>
      <c r="J3794">
        <v>3088041</v>
      </c>
      <c r="K3794">
        <v>6591794</v>
      </c>
      <c r="M3794">
        <v>2</v>
      </c>
      <c r="N3794">
        <v>317.81</v>
      </c>
      <c r="O3794">
        <v>635.62</v>
      </c>
      <c r="P3794" t="s">
        <v>1811</v>
      </c>
      <c r="Q3794" t="s">
        <v>1812</v>
      </c>
      <c r="R3794" s="16">
        <v>45834</v>
      </c>
      <c r="S3794">
        <v>12</v>
      </c>
      <c r="T3794" t="s">
        <v>1813</v>
      </c>
      <c r="U3794" s="16">
        <v>45845</v>
      </c>
      <c r="V3794" s="16">
        <v>45842</v>
      </c>
      <c r="Y3794" s="16">
        <v>45842</v>
      </c>
      <c r="AB3794" t="s">
        <v>3555</v>
      </c>
    </row>
    <row r="3795" spans="1:28" x14ac:dyDescent="0.35">
      <c r="A3795" t="s">
        <v>2615</v>
      </c>
      <c r="B3795" t="s">
        <v>2616</v>
      </c>
      <c r="C3795" t="s">
        <v>115</v>
      </c>
      <c r="D3795" t="s">
        <v>114</v>
      </c>
      <c r="E3795" s="16">
        <v>45824</v>
      </c>
      <c r="F3795">
        <v>4001969394</v>
      </c>
      <c r="G3795" t="s">
        <v>1927</v>
      </c>
      <c r="H3795" t="s">
        <v>8554</v>
      </c>
      <c r="I3795" t="s">
        <v>2575</v>
      </c>
      <c r="J3795">
        <v>2934266</v>
      </c>
      <c r="K3795">
        <v>6476298</v>
      </c>
      <c r="M3795">
        <v>1</v>
      </c>
      <c r="N3795">
        <v>775.13</v>
      </c>
      <c r="O3795">
        <v>775.13</v>
      </c>
      <c r="P3795" t="s">
        <v>1811</v>
      </c>
      <c r="Q3795" t="s">
        <v>1812</v>
      </c>
      <c r="R3795" s="16">
        <v>45834</v>
      </c>
      <c r="S3795">
        <v>15</v>
      </c>
      <c r="T3795" t="s">
        <v>1813</v>
      </c>
      <c r="U3795" s="16">
        <v>45839</v>
      </c>
      <c r="V3795" s="16">
        <v>45839</v>
      </c>
      <c r="Y3795" s="16">
        <v>45839</v>
      </c>
      <c r="AB3795" t="s">
        <v>854</v>
      </c>
    </row>
    <row r="3796" spans="1:28" x14ac:dyDescent="0.35">
      <c r="A3796" t="s">
        <v>2615</v>
      </c>
      <c r="B3796" t="s">
        <v>2616</v>
      </c>
      <c r="C3796" t="s">
        <v>115</v>
      </c>
      <c r="D3796" t="s">
        <v>114</v>
      </c>
      <c r="E3796" s="16">
        <v>45824</v>
      </c>
      <c r="F3796">
        <v>4001969394</v>
      </c>
      <c r="G3796" t="s">
        <v>1927</v>
      </c>
      <c r="H3796" t="s">
        <v>2677</v>
      </c>
      <c r="I3796" t="s">
        <v>1825</v>
      </c>
      <c r="J3796">
        <v>2934266</v>
      </c>
      <c r="K3796">
        <v>6476298</v>
      </c>
      <c r="M3796">
        <v>13</v>
      </c>
      <c r="N3796">
        <v>0.61</v>
      </c>
      <c r="O3796">
        <v>7.93</v>
      </c>
      <c r="P3796" t="s">
        <v>1811</v>
      </c>
      <c r="Q3796" t="s">
        <v>1812</v>
      </c>
      <c r="R3796" s="16">
        <v>45834</v>
      </c>
      <c r="S3796">
        <v>15</v>
      </c>
      <c r="T3796" t="s">
        <v>1813</v>
      </c>
      <c r="U3796" s="16">
        <v>45839</v>
      </c>
      <c r="V3796" s="16">
        <v>45839</v>
      </c>
      <c r="Y3796" s="16">
        <v>45839</v>
      </c>
      <c r="AB3796" t="s">
        <v>854</v>
      </c>
    </row>
    <row r="3797" spans="1:28" x14ac:dyDescent="0.35">
      <c r="A3797" t="s">
        <v>2615</v>
      </c>
      <c r="B3797" t="s">
        <v>2616</v>
      </c>
      <c r="C3797" t="s">
        <v>115</v>
      </c>
      <c r="D3797" t="s">
        <v>114</v>
      </c>
      <c r="E3797" s="16">
        <v>45824</v>
      </c>
      <c r="F3797">
        <v>4001969394</v>
      </c>
      <c r="G3797" t="s">
        <v>1927</v>
      </c>
      <c r="H3797" t="s">
        <v>2625</v>
      </c>
      <c r="I3797" t="s">
        <v>1822</v>
      </c>
      <c r="J3797">
        <v>2934266</v>
      </c>
      <c r="K3797">
        <v>6476298</v>
      </c>
      <c r="M3797">
        <v>13</v>
      </c>
      <c r="N3797">
        <v>0.82</v>
      </c>
      <c r="O3797">
        <v>10.66</v>
      </c>
      <c r="P3797" t="s">
        <v>1811</v>
      </c>
      <c r="Q3797" t="s">
        <v>1812</v>
      </c>
      <c r="R3797" s="16">
        <v>45834</v>
      </c>
      <c r="S3797">
        <v>15</v>
      </c>
      <c r="T3797" t="s">
        <v>1813</v>
      </c>
      <c r="U3797" s="16">
        <v>45839</v>
      </c>
      <c r="V3797" s="16">
        <v>45839</v>
      </c>
      <c r="Y3797" s="16">
        <v>45839</v>
      </c>
      <c r="AB3797" t="s">
        <v>854</v>
      </c>
    </row>
    <row r="3798" spans="1:28" x14ac:dyDescent="0.35">
      <c r="A3798" t="s">
        <v>2035</v>
      </c>
      <c r="B3798" t="s">
        <v>2036</v>
      </c>
      <c r="C3798" t="s">
        <v>115</v>
      </c>
      <c r="D3798" t="s">
        <v>114</v>
      </c>
      <c r="E3798" s="16">
        <v>45824</v>
      </c>
      <c r="F3798">
        <v>4001969422</v>
      </c>
      <c r="G3798" t="s">
        <v>1927</v>
      </c>
      <c r="H3798" t="s">
        <v>8555</v>
      </c>
      <c r="I3798" t="s">
        <v>8556</v>
      </c>
      <c r="J3798">
        <v>2934528</v>
      </c>
      <c r="K3798">
        <v>6476523</v>
      </c>
      <c r="M3798">
        <v>1</v>
      </c>
      <c r="N3798">
        <v>626.97</v>
      </c>
      <c r="O3798">
        <v>626.97</v>
      </c>
      <c r="P3798" t="s">
        <v>1811</v>
      </c>
      <c r="Q3798" t="s">
        <v>1812</v>
      </c>
      <c r="R3798" s="16">
        <v>45832</v>
      </c>
      <c r="S3798">
        <v>22</v>
      </c>
      <c r="T3798" t="s">
        <v>1813</v>
      </c>
      <c r="U3798" s="16">
        <v>45683</v>
      </c>
      <c r="V3798" s="16">
        <v>45839</v>
      </c>
      <c r="Y3798" s="16">
        <v>45839</v>
      </c>
      <c r="AB3798" t="s">
        <v>1053</v>
      </c>
    </row>
    <row r="3799" spans="1:28" x14ac:dyDescent="0.35">
      <c r="A3799" t="s">
        <v>2035</v>
      </c>
      <c r="B3799" t="s">
        <v>2036</v>
      </c>
      <c r="C3799" t="s">
        <v>115</v>
      </c>
      <c r="D3799" t="s">
        <v>114</v>
      </c>
      <c r="E3799" s="16">
        <v>45824</v>
      </c>
      <c r="F3799">
        <v>4001969422</v>
      </c>
      <c r="G3799" t="s">
        <v>1927</v>
      </c>
      <c r="H3799" t="s">
        <v>8557</v>
      </c>
      <c r="I3799" t="s">
        <v>3154</v>
      </c>
      <c r="J3799">
        <v>2934528</v>
      </c>
      <c r="K3799">
        <v>6476523</v>
      </c>
      <c r="M3799">
        <v>2</v>
      </c>
      <c r="N3799">
        <v>57.43</v>
      </c>
      <c r="O3799">
        <v>114.86</v>
      </c>
      <c r="P3799" t="s">
        <v>1811</v>
      </c>
      <c r="Q3799" t="s">
        <v>1812</v>
      </c>
      <c r="R3799" s="16">
        <v>45832</v>
      </c>
      <c r="S3799">
        <v>22</v>
      </c>
      <c r="T3799" t="s">
        <v>1813</v>
      </c>
      <c r="U3799" s="16">
        <v>45683</v>
      </c>
      <c r="V3799" s="16">
        <v>45839</v>
      </c>
      <c r="Y3799" s="16">
        <v>45839</v>
      </c>
      <c r="AB3799" t="s">
        <v>1053</v>
      </c>
    </row>
    <row r="3800" spans="1:28" x14ac:dyDescent="0.35">
      <c r="A3800" t="s">
        <v>2035</v>
      </c>
      <c r="B3800" t="s">
        <v>2036</v>
      </c>
      <c r="C3800" t="s">
        <v>115</v>
      </c>
      <c r="D3800" t="s">
        <v>114</v>
      </c>
      <c r="E3800" s="16">
        <v>45824</v>
      </c>
      <c r="F3800">
        <v>4001969422</v>
      </c>
      <c r="G3800" t="s">
        <v>1927</v>
      </c>
      <c r="H3800" t="s">
        <v>8558</v>
      </c>
      <c r="I3800" t="s">
        <v>3690</v>
      </c>
      <c r="J3800">
        <v>2934528</v>
      </c>
      <c r="K3800">
        <v>6476523</v>
      </c>
      <c r="M3800">
        <v>1</v>
      </c>
      <c r="N3800">
        <v>633.17999999999995</v>
      </c>
      <c r="O3800">
        <v>633.17999999999995</v>
      </c>
      <c r="P3800" t="s">
        <v>1811</v>
      </c>
      <c r="Q3800" t="s">
        <v>1812</v>
      </c>
      <c r="R3800" s="16">
        <v>45832</v>
      </c>
      <c r="S3800">
        <v>22</v>
      </c>
      <c r="T3800" t="s">
        <v>1813</v>
      </c>
      <c r="U3800" s="16">
        <v>45683</v>
      </c>
      <c r="V3800" s="16">
        <v>45839</v>
      </c>
      <c r="Y3800" s="16">
        <v>45839</v>
      </c>
      <c r="AB3800" t="s">
        <v>1053</v>
      </c>
    </row>
    <row r="3801" spans="1:28" x14ac:dyDescent="0.35">
      <c r="A3801" t="s">
        <v>2035</v>
      </c>
      <c r="B3801" t="s">
        <v>2036</v>
      </c>
      <c r="C3801" t="s">
        <v>115</v>
      </c>
      <c r="D3801" t="s">
        <v>114</v>
      </c>
      <c r="E3801" s="16">
        <v>45824</v>
      </c>
      <c r="F3801">
        <v>4001969422</v>
      </c>
      <c r="G3801" t="s">
        <v>1927</v>
      </c>
      <c r="H3801" t="s">
        <v>1890</v>
      </c>
      <c r="I3801" t="s">
        <v>1865</v>
      </c>
      <c r="J3801">
        <v>2934528</v>
      </c>
      <c r="K3801">
        <v>6476523</v>
      </c>
      <c r="M3801">
        <v>15</v>
      </c>
      <c r="N3801">
        <v>0.72</v>
      </c>
      <c r="O3801">
        <v>10.8</v>
      </c>
      <c r="P3801" t="s">
        <v>1811</v>
      </c>
      <c r="Q3801" t="s">
        <v>1812</v>
      </c>
      <c r="R3801" s="16">
        <v>45832</v>
      </c>
      <c r="S3801">
        <v>22</v>
      </c>
      <c r="T3801" t="s">
        <v>1813</v>
      </c>
      <c r="U3801" s="16">
        <v>45683</v>
      </c>
      <c r="V3801" s="16">
        <v>45839</v>
      </c>
      <c r="Y3801" s="16">
        <v>45839</v>
      </c>
      <c r="AB3801" t="s">
        <v>1053</v>
      </c>
    </row>
    <row r="3802" spans="1:28" x14ac:dyDescent="0.35">
      <c r="A3802" t="s">
        <v>2035</v>
      </c>
      <c r="B3802" t="s">
        <v>2036</v>
      </c>
      <c r="C3802" t="s">
        <v>115</v>
      </c>
      <c r="D3802" t="s">
        <v>114</v>
      </c>
      <c r="E3802" s="16">
        <v>45824</v>
      </c>
      <c r="F3802">
        <v>4001969422</v>
      </c>
      <c r="G3802" t="s">
        <v>1927</v>
      </c>
      <c r="H3802" t="s">
        <v>2162</v>
      </c>
      <c r="I3802" t="s">
        <v>1825</v>
      </c>
      <c r="J3802">
        <v>2934528</v>
      </c>
      <c r="K3802">
        <v>6476523</v>
      </c>
      <c r="M3802">
        <v>3</v>
      </c>
      <c r="N3802">
        <v>0.84</v>
      </c>
      <c r="O3802">
        <v>2.52</v>
      </c>
      <c r="P3802" t="s">
        <v>1811</v>
      </c>
      <c r="Q3802" t="s">
        <v>1812</v>
      </c>
      <c r="R3802" s="16">
        <v>45832</v>
      </c>
      <c r="S3802">
        <v>22</v>
      </c>
      <c r="T3802" t="s">
        <v>1813</v>
      </c>
      <c r="U3802" s="16">
        <v>45683</v>
      </c>
      <c r="V3802" s="16">
        <v>45839</v>
      </c>
      <c r="Y3802" s="16">
        <v>45839</v>
      </c>
      <c r="AB3802" t="s">
        <v>1053</v>
      </c>
    </row>
    <row r="3803" spans="1:28" x14ac:dyDescent="0.35">
      <c r="A3803" t="s">
        <v>2035</v>
      </c>
      <c r="B3803" t="s">
        <v>2036</v>
      </c>
      <c r="C3803" t="s">
        <v>115</v>
      </c>
      <c r="D3803" t="s">
        <v>114</v>
      </c>
      <c r="E3803" s="16">
        <v>45824</v>
      </c>
      <c r="F3803">
        <v>4001969422</v>
      </c>
      <c r="G3803" t="s">
        <v>1927</v>
      </c>
      <c r="H3803" t="s">
        <v>2265</v>
      </c>
      <c r="I3803" t="s">
        <v>1825</v>
      </c>
      <c r="J3803">
        <v>2934528</v>
      </c>
      <c r="K3803">
        <v>6476523</v>
      </c>
      <c r="M3803">
        <v>8</v>
      </c>
      <c r="N3803">
        <v>1.61</v>
      </c>
      <c r="O3803">
        <v>12.88</v>
      </c>
      <c r="P3803" t="s">
        <v>1811</v>
      </c>
      <c r="Q3803" t="s">
        <v>1812</v>
      </c>
      <c r="R3803" s="16">
        <v>45832</v>
      </c>
      <c r="S3803">
        <v>22</v>
      </c>
      <c r="T3803" t="s">
        <v>1813</v>
      </c>
      <c r="U3803" s="16">
        <v>45683</v>
      </c>
      <c r="V3803" s="16">
        <v>45839</v>
      </c>
      <c r="Y3803" s="16">
        <v>45839</v>
      </c>
      <c r="AB3803" t="s">
        <v>1053</v>
      </c>
    </row>
    <row r="3804" spans="1:28" x14ac:dyDescent="0.35">
      <c r="A3804" t="s">
        <v>2035</v>
      </c>
      <c r="B3804" t="s">
        <v>2036</v>
      </c>
      <c r="C3804" t="s">
        <v>115</v>
      </c>
      <c r="D3804" t="s">
        <v>114</v>
      </c>
      <c r="E3804" s="16">
        <v>45824</v>
      </c>
      <c r="F3804">
        <v>4001969422</v>
      </c>
      <c r="G3804" t="s">
        <v>1927</v>
      </c>
      <c r="H3804" t="s">
        <v>2005</v>
      </c>
      <c r="I3804" t="s">
        <v>1825</v>
      </c>
      <c r="J3804">
        <v>2934528</v>
      </c>
      <c r="K3804">
        <v>6476523</v>
      </c>
      <c r="M3804">
        <v>4</v>
      </c>
      <c r="N3804">
        <v>1.23</v>
      </c>
      <c r="O3804">
        <v>4.92</v>
      </c>
      <c r="P3804" t="s">
        <v>1811</v>
      </c>
      <c r="Q3804" t="s">
        <v>1812</v>
      </c>
      <c r="R3804" s="16">
        <v>45832</v>
      </c>
      <c r="S3804">
        <v>22</v>
      </c>
      <c r="T3804" t="s">
        <v>1813</v>
      </c>
      <c r="U3804" s="16">
        <v>45683</v>
      </c>
      <c r="V3804" s="16">
        <v>45839</v>
      </c>
      <c r="Y3804" s="16">
        <v>45839</v>
      </c>
      <c r="AB3804" t="s">
        <v>1053</v>
      </c>
    </row>
    <row r="3805" spans="1:28" x14ac:dyDescent="0.35">
      <c r="A3805" t="s">
        <v>2776</v>
      </c>
      <c r="B3805" t="s">
        <v>2777</v>
      </c>
      <c r="C3805" t="s">
        <v>1400</v>
      </c>
      <c r="D3805" t="s">
        <v>1301</v>
      </c>
      <c r="E3805" s="16">
        <v>45824</v>
      </c>
      <c r="F3805">
        <v>4001969456</v>
      </c>
      <c r="G3805" t="s">
        <v>1927</v>
      </c>
      <c r="H3805" t="s">
        <v>8559</v>
      </c>
      <c r="I3805" t="s">
        <v>1833</v>
      </c>
      <c r="J3805">
        <v>2935023</v>
      </c>
      <c r="K3805">
        <v>6476850</v>
      </c>
      <c r="M3805">
        <v>1</v>
      </c>
      <c r="N3805">
        <v>226.34</v>
      </c>
      <c r="O3805">
        <v>226.34</v>
      </c>
      <c r="P3805" t="s">
        <v>1811</v>
      </c>
      <c r="Q3805" t="s">
        <v>1812</v>
      </c>
      <c r="R3805" s="16">
        <v>45832</v>
      </c>
      <c r="S3805">
        <v>15</v>
      </c>
      <c r="T3805" t="s">
        <v>1813</v>
      </c>
      <c r="U3805" s="16">
        <v>45839</v>
      </c>
      <c r="V3805" s="16">
        <v>45839</v>
      </c>
      <c r="Y3805" s="16">
        <v>45839</v>
      </c>
      <c r="AB3805" t="s">
        <v>1029</v>
      </c>
    </row>
    <row r="3806" spans="1:28" x14ac:dyDescent="0.35">
      <c r="A3806" t="s">
        <v>2776</v>
      </c>
      <c r="B3806" t="s">
        <v>2777</v>
      </c>
      <c r="C3806" t="s">
        <v>1400</v>
      </c>
      <c r="D3806" t="s">
        <v>1301</v>
      </c>
      <c r="E3806" s="16">
        <v>45824</v>
      </c>
      <c r="F3806">
        <v>4001969456</v>
      </c>
      <c r="G3806" t="s">
        <v>1927</v>
      </c>
      <c r="H3806" t="s">
        <v>2118</v>
      </c>
      <c r="I3806" t="s">
        <v>1835</v>
      </c>
      <c r="J3806">
        <v>2935023</v>
      </c>
      <c r="K3806">
        <v>6476850</v>
      </c>
      <c r="M3806">
        <v>4</v>
      </c>
      <c r="N3806">
        <v>19.96</v>
      </c>
      <c r="O3806">
        <v>79.84</v>
      </c>
      <c r="P3806" t="s">
        <v>1811</v>
      </c>
      <c r="Q3806" t="s">
        <v>1812</v>
      </c>
      <c r="R3806" s="16">
        <v>45832</v>
      </c>
      <c r="S3806">
        <v>15</v>
      </c>
      <c r="T3806" t="s">
        <v>1813</v>
      </c>
      <c r="U3806" s="16">
        <v>45839</v>
      </c>
      <c r="V3806" s="16">
        <v>45839</v>
      </c>
      <c r="Y3806" s="16">
        <v>45839</v>
      </c>
      <c r="AB3806" t="s">
        <v>1029</v>
      </c>
    </row>
    <row r="3807" spans="1:28" x14ac:dyDescent="0.35">
      <c r="A3807" t="s">
        <v>2776</v>
      </c>
      <c r="B3807" t="s">
        <v>2777</v>
      </c>
      <c r="C3807" t="s">
        <v>1400</v>
      </c>
      <c r="D3807" t="s">
        <v>1301</v>
      </c>
      <c r="E3807" s="16">
        <v>45824</v>
      </c>
      <c r="F3807">
        <v>4001969456</v>
      </c>
      <c r="G3807" t="s">
        <v>1927</v>
      </c>
      <c r="H3807" t="s">
        <v>8560</v>
      </c>
      <c r="I3807" t="s">
        <v>3175</v>
      </c>
      <c r="J3807">
        <v>2935023</v>
      </c>
      <c r="K3807">
        <v>6476850</v>
      </c>
      <c r="M3807">
        <v>127</v>
      </c>
      <c r="N3807">
        <v>0.18</v>
      </c>
      <c r="O3807">
        <v>22.86</v>
      </c>
      <c r="P3807" t="s">
        <v>1811</v>
      </c>
      <c r="Q3807" t="s">
        <v>1812</v>
      </c>
      <c r="R3807" s="16">
        <v>45832</v>
      </c>
      <c r="S3807">
        <v>15</v>
      </c>
      <c r="T3807" t="s">
        <v>1813</v>
      </c>
      <c r="U3807" s="16">
        <v>45839</v>
      </c>
      <c r="V3807" s="16">
        <v>45839</v>
      </c>
      <c r="Y3807" s="16">
        <v>45839</v>
      </c>
      <c r="AB3807" t="s">
        <v>1029</v>
      </c>
    </row>
    <row r="3808" spans="1:28" x14ac:dyDescent="0.35">
      <c r="A3808" t="s">
        <v>2776</v>
      </c>
      <c r="B3808" t="s">
        <v>2777</v>
      </c>
      <c r="C3808" t="s">
        <v>1400</v>
      </c>
      <c r="D3808" t="s">
        <v>1301</v>
      </c>
      <c r="E3808" s="16">
        <v>45824</v>
      </c>
      <c r="F3808">
        <v>4001969456</v>
      </c>
      <c r="G3808" t="s">
        <v>1927</v>
      </c>
      <c r="H3808" t="s">
        <v>8561</v>
      </c>
      <c r="I3808" t="s">
        <v>8562</v>
      </c>
      <c r="J3808">
        <v>2935023</v>
      </c>
      <c r="K3808">
        <v>6476850</v>
      </c>
      <c r="M3808">
        <v>2</v>
      </c>
      <c r="N3808">
        <v>2.4700000000000002</v>
      </c>
      <c r="O3808">
        <v>4.9400000000000004</v>
      </c>
      <c r="P3808" t="s">
        <v>1811</v>
      </c>
      <c r="Q3808" t="s">
        <v>1812</v>
      </c>
      <c r="R3808" s="16">
        <v>45832</v>
      </c>
      <c r="S3808">
        <v>15</v>
      </c>
      <c r="T3808" t="s">
        <v>1813</v>
      </c>
      <c r="U3808" s="16">
        <v>45839</v>
      </c>
      <c r="V3808" s="16">
        <v>45839</v>
      </c>
      <c r="Y3808" s="16">
        <v>45839</v>
      </c>
      <c r="AB3808" t="s">
        <v>1029</v>
      </c>
    </row>
    <row r="3809" spans="1:28" x14ac:dyDescent="0.35">
      <c r="A3809" t="s">
        <v>2776</v>
      </c>
      <c r="B3809" t="s">
        <v>2777</v>
      </c>
      <c r="C3809" t="s">
        <v>1400</v>
      </c>
      <c r="D3809" t="s">
        <v>1301</v>
      </c>
      <c r="E3809" s="16">
        <v>45824</v>
      </c>
      <c r="F3809">
        <v>4001969456</v>
      </c>
      <c r="G3809" t="s">
        <v>1927</v>
      </c>
      <c r="H3809" t="s">
        <v>2073</v>
      </c>
      <c r="I3809" t="s">
        <v>1825</v>
      </c>
      <c r="J3809">
        <v>2935023</v>
      </c>
      <c r="K3809">
        <v>6476850</v>
      </c>
      <c r="M3809">
        <v>2</v>
      </c>
      <c r="N3809">
        <v>0.68</v>
      </c>
      <c r="O3809">
        <v>1.36</v>
      </c>
      <c r="P3809" t="s">
        <v>1811</v>
      </c>
      <c r="Q3809" t="s">
        <v>1812</v>
      </c>
      <c r="R3809" s="16">
        <v>45832</v>
      </c>
      <c r="S3809">
        <v>15</v>
      </c>
      <c r="T3809" t="s">
        <v>1813</v>
      </c>
      <c r="U3809" s="16">
        <v>45839</v>
      </c>
      <c r="V3809" s="16">
        <v>45839</v>
      </c>
      <c r="Y3809" s="16">
        <v>45839</v>
      </c>
      <c r="AB3809" t="s">
        <v>1029</v>
      </c>
    </row>
    <row r="3810" spans="1:28" x14ac:dyDescent="0.35">
      <c r="A3810" t="s">
        <v>2776</v>
      </c>
      <c r="B3810" t="s">
        <v>2777</v>
      </c>
      <c r="C3810" t="s">
        <v>1400</v>
      </c>
      <c r="D3810" t="s">
        <v>1301</v>
      </c>
      <c r="E3810" s="16">
        <v>45824</v>
      </c>
      <c r="F3810">
        <v>4001969456</v>
      </c>
      <c r="G3810" t="s">
        <v>1927</v>
      </c>
      <c r="H3810" t="s">
        <v>2180</v>
      </c>
      <c r="I3810" t="s">
        <v>1822</v>
      </c>
      <c r="J3810">
        <v>2935023</v>
      </c>
      <c r="K3810">
        <v>6476850</v>
      </c>
      <c r="M3810">
        <v>2</v>
      </c>
      <c r="N3810">
        <v>1.1499999999999999</v>
      </c>
      <c r="O3810">
        <v>2.2999999999999998</v>
      </c>
      <c r="P3810" t="s">
        <v>1811</v>
      </c>
      <c r="Q3810" t="s">
        <v>1812</v>
      </c>
      <c r="R3810" s="16">
        <v>45832</v>
      </c>
      <c r="S3810">
        <v>15</v>
      </c>
      <c r="T3810" t="s">
        <v>1813</v>
      </c>
      <c r="U3810" s="16">
        <v>45839</v>
      </c>
      <c r="V3810" s="16">
        <v>45839</v>
      </c>
      <c r="Y3810" s="16">
        <v>45839</v>
      </c>
      <c r="AB3810" t="s">
        <v>1029</v>
      </c>
    </row>
    <row r="3811" spans="1:28" x14ac:dyDescent="0.35">
      <c r="A3811" t="s">
        <v>2776</v>
      </c>
      <c r="B3811" t="s">
        <v>2777</v>
      </c>
      <c r="C3811" t="s">
        <v>1400</v>
      </c>
      <c r="D3811" t="s">
        <v>1301</v>
      </c>
      <c r="E3811" s="16">
        <v>45824</v>
      </c>
      <c r="F3811">
        <v>4001969467</v>
      </c>
      <c r="G3811" t="s">
        <v>1927</v>
      </c>
      <c r="H3811" t="s">
        <v>8563</v>
      </c>
      <c r="I3811" t="s">
        <v>6576</v>
      </c>
      <c r="J3811">
        <v>2935031</v>
      </c>
      <c r="K3811">
        <v>6476857</v>
      </c>
      <c r="M3811">
        <v>1</v>
      </c>
      <c r="N3811">
        <v>31.4</v>
      </c>
      <c r="O3811">
        <v>31.4</v>
      </c>
      <c r="P3811" t="s">
        <v>1811</v>
      </c>
      <c r="Q3811" t="s">
        <v>1812</v>
      </c>
      <c r="R3811" s="16">
        <v>45832</v>
      </c>
      <c r="S3811">
        <v>15</v>
      </c>
      <c r="T3811" t="s">
        <v>1813</v>
      </c>
      <c r="U3811" s="16">
        <v>45839</v>
      </c>
      <c r="V3811" s="16">
        <v>45839</v>
      </c>
      <c r="Y3811" s="16">
        <v>45839</v>
      </c>
      <c r="AB3811" t="s">
        <v>1028</v>
      </c>
    </row>
    <row r="3812" spans="1:28" x14ac:dyDescent="0.35">
      <c r="A3812" t="s">
        <v>2776</v>
      </c>
      <c r="B3812" t="s">
        <v>2777</v>
      </c>
      <c r="C3812" t="s">
        <v>1400</v>
      </c>
      <c r="D3812" t="s">
        <v>1301</v>
      </c>
      <c r="E3812" s="16">
        <v>45824</v>
      </c>
      <c r="F3812">
        <v>4001969467</v>
      </c>
      <c r="G3812" t="s">
        <v>1927</v>
      </c>
      <c r="H3812" t="s">
        <v>8564</v>
      </c>
      <c r="I3812" t="s">
        <v>2800</v>
      </c>
      <c r="J3812">
        <v>2935031</v>
      </c>
      <c r="K3812">
        <v>6476857</v>
      </c>
      <c r="M3812">
        <v>4</v>
      </c>
      <c r="N3812">
        <v>5.25</v>
      </c>
      <c r="O3812">
        <v>21</v>
      </c>
      <c r="P3812" t="s">
        <v>1811</v>
      </c>
      <c r="Q3812" t="s">
        <v>1812</v>
      </c>
      <c r="R3812" s="16">
        <v>45832</v>
      </c>
      <c r="S3812">
        <v>15</v>
      </c>
      <c r="T3812" t="s">
        <v>1813</v>
      </c>
      <c r="U3812" s="16">
        <v>45839</v>
      </c>
      <c r="V3812" s="16">
        <v>45839</v>
      </c>
      <c r="Y3812" s="16">
        <v>45839</v>
      </c>
      <c r="AB3812" t="s">
        <v>1028</v>
      </c>
    </row>
    <row r="3813" spans="1:28" x14ac:dyDescent="0.35">
      <c r="A3813" t="s">
        <v>2776</v>
      </c>
      <c r="B3813" t="s">
        <v>2777</v>
      </c>
      <c r="C3813" t="s">
        <v>1400</v>
      </c>
      <c r="D3813" t="s">
        <v>1301</v>
      </c>
      <c r="E3813" s="16">
        <v>45824</v>
      </c>
      <c r="F3813">
        <v>4001969467</v>
      </c>
      <c r="G3813" t="s">
        <v>1927</v>
      </c>
      <c r="H3813" t="s">
        <v>8565</v>
      </c>
      <c r="I3813" t="s">
        <v>8566</v>
      </c>
      <c r="J3813">
        <v>2935031</v>
      </c>
      <c r="K3813">
        <v>6476857</v>
      </c>
      <c r="M3813">
        <v>1</v>
      </c>
      <c r="N3813">
        <v>106.89</v>
      </c>
      <c r="O3813">
        <v>106.89</v>
      </c>
      <c r="P3813" t="s">
        <v>1811</v>
      </c>
      <c r="Q3813" t="s">
        <v>1812</v>
      </c>
      <c r="R3813" s="16">
        <v>45832</v>
      </c>
      <c r="S3813">
        <v>15</v>
      </c>
      <c r="T3813" t="s">
        <v>1813</v>
      </c>
      <c r="U3813" s="16">
        <v>45839</v>
      </c>
      <c r="V3813" s="16">
        <v>45839</v>
      </c>
      <c r="Y3813" s="16">
        <v>45839</v>
      </c>
      <c r="AB3813" t="s">
        <v>1028</v>
      </c>
    </row>
    <row r="3814" spans="1:28" x14ac:dyDescent="0.35">
      <c r="A3814" t="s">
        <v>2776</v>
      </c>
      <c r="B3814" t="s">
        <v>2777</v>
      </c>
      <c r="C3814" t="s">
        <v>1400</v>
      </c>
      <c r="D3814" t="s">
        <v>1301</v>
      </c>
      <c r="E3814" s="16">
        <v>45824</v>
      </c>
      <c r="F3814">
        <v>4001969467</v>
      </c>
      <c r="G3814" t="s">
        <v>1927</v>
      </c>
      <c r="H3814" t="s">
        <v>2809</v>
      </c>
      <c r="I3814" t="s">
        <v>2801</v>
      </c>
      <c r="J3814">
        <v>2935031</v>
      </c>
      <c r="K3814">
        <v>6476857</v>
      </c>
      <c r="M3814">
        <v>4</v>
      </c>
      <c r="N3814">
        <v>1.19</v>
      </c>
      <c r="O3814">
        <v>4.76</v>
      </c>
      <c r="P3814" t="s">
        <v>1811</v>
      </c>
      <c r="Q3814" t="s">
        <v>1812</v>
      </c>
      <c r="R3814" s="16">
        <v>45832</v>
      </c>
      <c r="S3814">
        <v>15</v>
      </c>
      <c r="T3814" t="s">
        <v>1813</v>
      </c>
      <c r="U3814" s="16">
        <v>45839</v>
      </c>
      <c r="V3814" s="16">
        <v>45839</v>
      </c>
      <c r="Y3814" s="16">
        <v>45839</v>
      </c>
      <c r="AB3814" t="s">
        <v>1028</v>
      </c>
    </row>
    <row r="3815" spans="1:28" x14ac:dyDescent="0.35">
      <c r="A3815" t="s">
        <v>2776</v>
      </c>
      <c r="B3815" t="s">
        <v>2777</v>
      </c>
      <c r="C3815" t="s">
        <v>1400</v>
      </c>
      <c r="D3815" t="s">
        <v>1301</v>
      </c>
      <c r="E3815" s="16">
        <v>45824</v>
      </c>
      <c r="F3815">
        <v>4001969467</v>
      </c>
      <c r="G3815" t="s">
        <v>1927</v>
      </c>
      <c r="H3815" t="s">
        <v>8567</v>
      </c>
      <c r="I3815" t="s">
        <v>1810</v>
      </c>
      <c r="J3815">
        <v>2935031</v>
      </c>
      <c r="K3815">
        <v>6476857</v>
      </c>
      <c r="M3815">
        <v>4</v>
      </c>
      <c r="N3815">
        <v>0.15</v>
      </c>
      <c r="O3815">
        <v>0.6</v>
      </c>
      <c r="P3815" t="s">
        <v>1811</v>
      </c>
      <c r="Q3815" t="s">
        <v>1812</v>
      </c>
      <c r="R3815" s="16">
        <v>45832</v>
      </c>
      <c r="S3815">
        <v>15</v>
      </c>
      <c r="T3815" t="s">
        <v>1813</v>
      </c>
      <c r="U3815" s="16">
        <v>45839</v>
      </c>
      <c r="V3815" s="16">
        <v>45839</v>
      </c>
      <c r="Y3815" s="16">
        <v>45839</v>
      </c>
      <c r="AB3815" t="s">
        <v>1028</v>
      </c>
    </row>
    <row r="3816" spans="1:28" x14ac:dyDescent="0.35">
      <c r="A3816" t="s">
        <v>2776</v>
      </c>
      <c r="B3816" t="s">
        <v>2777</v>
      </c>
      <c r="C3816" t="s">
        <v>1400</v>
      </c>
      <c r="D3816" t="s">
        <v>1301</v>
      </c>
      <c r="E3816" s="16">
        <v>45824</v>
      </c>
      <c r="F3816">
        <v>4001969467</v>
      </c>
      <c r="G3816" t="s">
        <v>1927</v>
      </c>
      <c r="H3816" t="s">
        <v>8568</v>
      </c>
      <c r="I3816" t="s">
        <v>2808</v>
      </c>
      <c r="J3816">
        <v>2935031</v>
      </c>
      <c r="K3816">
        <v>6476857</v>
      </c>
      <c r="M3816">
        <v>1</v>
      </c>
      <c r="N3816">
        <v>40.96</v>
      </c>
      <c r="O3816">
        <v>40.96</v>
      </c>
      <c r="P3816" t="s">
        <v>1811</v>
      </c>
      <c r="Q3816" t="s">
        <v>1812</v>
      </c>
      <c r="R3816" s="16">
        <v>45832</v>
      </c>
      <c r="S3816">
        <v>15</v>
      </c>
      <c r="T3816" t="s">
        <v>1813</v>
      </c>
      <c r="U3816" s="16">
        <v>45839</v>
      </c>
      <c r="V3816" s="16">
        <v>45839</v>
      </c>
      <c r="Y3816" s="16">
        <v>45839</v>
      </c>
      <c r="AB3816" t="s">
        <v>1028</v>
      </c>
    </row>
    <row r="3817" spans="1:28" x14ac:dyDescent="0.35">
      <c r="A3817" t="s">
        <v>2776</v>
      </c>
      <c r="B3817" t="s">
        <v>2777</v>
      </c>
      <c r="C3817" t="s">
        <v>1400</v>
      </c>
      <c r="D3817" t="s">
        <v>1301</v>
      </c>
      <c r="E3817" s="16">
        <v>45824</v>
      </c>
      <c r="F3817">
        <v>4001969467</v>
      </c>
      <c r="G3817" t="s">
        <v>1927</v>
      </c>
      <c r="H3817" t="s">
        <v>8569</v>
      </c>
      <c r="I3817" t="s">
        <v>2808</v>
      </c>
      <c r="J3817">
        <v>2935031</v>
      </c>
      <c r="K3817">
        <v>6476857</v>
      </c>
      <c r="M3817">
        <v>1</v>
      </c>
      <c r="N3817">
        <v>40.96</v>
      </c>
      <c r="O3817">
        <v>40.96</v>
      </c>
      <c r="P3817" t="s">
        <v>1811</v>
      </c>
      <c r="Q3817" t="s">
        <v>1812</v>
      </c>
      <c r="R3817" s="16">
        <v>45832</v>
      </c>
      <c r="S3817">
        <v>15</v>
      </c>
      <c r="T3817" t="s">
        <v>1813</v>
      </c>
      <c r="U3817" s="16">
        <v>45839</v>
      </c>
      <c r="V3817" s="16">
        <v>45839</v>
      </c>
      <c r="Y3817" s="16">
        <v>45839</v>
      </c>
      <c r="AB3817" t="s">
        <v>1028</v>
      </c>
    </row>
    <row r="3818" spans="1:28" x14ac:dyDescent="0.35">
      <c r="A3818" t="s">
        <v>2776</v>
      </c>
      <c r="B3818" t="s">
        <v>2777</v>
      </c>
      <c r="C3818" t="s">
        <v>1400</v>
      </c>
      <c r="D3818" t="s">
        <v>1301</v>
      </c>
      <c r="E3818" s="16">
        <v>45824</v>
      </c>
      <c r="F3818">
        <v>4001969467</v>
      </c>
      <c r="G3818" t="s">
        <v>1927</v>
      </c>
      <c r="H3818" t="s">
        <v>8570</v>
      </c>
      <c r="I3818" t="s">
        <v>8571</v>
      </c>
      <c r="J3818">
        <v>2935031</v>
      </c>
      <c r="K3818">
        <v>6476857</v>
      </c>
      <c r="M3818">
        <v>2</v>
      </c>
      <c r="N3818">
        <v>0.9</v>
      </c>
      <c r="O3818">
        <v>1.8</v>
      </c>
      <c r="P3818" t="s">
        <v>1811</v>
      </c>
      <c r="Q3818" t="s">
        <v>1812</v>
      </c>
      <c r="R3818" s="16">
        <v>45832</v>
      </c>
      <c r="S3818">
        <v>15</v>
      </c>
      <c r="T3818" t="s">
        <v>1813</v>
      </c>
      <c r="U3818" s="16">
        <v>45839</v>
      </c>
      <c r="V3818" s="16">
        <v>45839</v>
      </c>
      <c r="Y3818" s="16">
        <v>45839</v>
      </c>
      <c r="AB3818" t="s">
        <v>1028</v>
      </c>
    </row>
    <row r="3819" spans="1:28" x14ac:dyDescent="0.35">
      <c r="A3819" t="s">
        <v>2776</v>
      </c>
      <c r="B3819" t="s">
        <v>2777</v>
      </c>
      <c r="C3819" t="s">
        <v>1400</v>
      </c>
      <c r="D3819" t="s">
        <v>1301</v>
      </c>
      <c r="E3819" s="16">
        <v>45824</v>
      </c>
      <c r="F3819">
        <v>4001969467</v>
      </c>
      <c r="G3819" t="s">
        <v>1927</v>
      </c>
      <c r="H3819" t="s">
        <v>8572</v>
      </c>
      <c r="I3819" t="s">
        <v>1825</v>
      </c>
      <c r="J3819">
        <v>2935031</v>
      </c>
      <c r="K3819">
        <v>6476857</v>
      </c>
      <c r="M3819">
        <v>4</v>
      </c>
      <c r="N3819">
        <v>6.26</v>
      </c>
      <c r="O3819">
        <v>25.04</v>
      </c>
      <c r="P3819" t="s">
        <v>1811</v>
      </c>
      <c r="Q3819" t="s">
        <v>1812</v>
      </c>
      <c r="R3819" s="16">
        <v>45832</v>
      </c>
      <c r="S3819">
        <v>15</v>
      </c>
      <c r="T3819" t="s">
        <v>1813</v>
      </c>
      <c r="U3819" s="16">
        <v>45839</v>
      </c>
      <c r="V3819" s="16">
        <v>45839</v>
      </c>
      <c r="Y3819" s="16">
        <v>45839</v>
      </c>
      <c r="AB3819" t="s">
        <v>1028</v>
      </c>
    </row>
    <row r="3820" spans="1:28" x14ac:dyDescent="0.35">
      <c r="A3820" t="s">
        <v>2776</v>
      </c>
      <c r="B3820" t="s">
        <v>2777</v>
      </c>
      <c r="C3820" t="s">
        <v>1400</v>
      </c>
      <c r="D3820" t="s">
        <v>1301</v>
      </c>
      <c r="E3820" s="16">
        <v>45824</v>
      </c>
      <c r="F3820">
        <v>4001969467</v>
      </c>
      <c r="G3820" t="s">
        <v>1927</v>
      </c>
      <c r="H3820" t="s">
        <v>8573</v>
      </c>
      <c r="I3820" t="s">
        <v>1857</v>
      </c>
      <c r="J3820">
        <v>2935031</v>
      </c>
      <c r="K3820">
        <v>6476857</v>
      </c>
      <c r="M3820">
        <v>1</v>
      </c>
      <c r="N3820">
        <v>27.11</v>
      </c>
      <c r="O3820">
        <v>27.11</v>
      </c>
      <c r="P3820" t="s">
        <v>1811</v>
      </c>
      <c r="Q3820" t="s">
        <v>1812</v>
      </c>
      <c r="R3820" s="16">
        <v>45832</v>
      </c>
      <c r="S3820">
        <v>15</v>
      </c>
      <c r="T3820" t="s">
        <v>1813</v>
      </c>
      <c r="U3820" s="16">
        <v>45839</v>
      </c>
      <c r="V3820" s="16">
        <v>45839</v>
      </c>
      <c r="Y3820" s="16">
        <v>45839</v>
      </c>
      <c r="AB3820" t="s">
        <v>1028</v>
      </c>
    </row>
    <row r="3821" spans="1:28" x14ac:dyDescent="0.35">
      <c r="A3821" t="s">
        <v>2156</v>
      </c>
      <c r="B3821" t="s">
        <v>2157</v>
      </c>
      <c r="C3821" t="s">
        <v>115</v>
      </c>
      <c r="D3821" t="s">
        <v>114</v>
      </c>
      <c r="E3821" s="16">
        <v>45825</v>
      </c>
      <c r="F3821">
        <v>4001969835</v>
      </c>
      <c r="G3821" t="s">
        <v>1927</v>
      </c>
      <c r="H3821" t="s">
        <v>2027</v>
      </c>
      <c r="I3821" t="s">
        <v>1826</v>
      </c>
      <c r="J3821">
        <v>2934239</v>
      </c>
      <c r="K3821">
        <v>6476291</v>
      </c>
      <c r="M3821">
        <v>1</v>
      </c>
      <c r="N3821">
        <v>1.48</v>
      </c>
      <c r="O3821">
        <v>1.48</v>
      </c>
      <c r="P3821" t="s">
        <v>1811</v>
      </c>
      <c r="Q3821" t="s">
        <v>1812</v>
      </c>
      <c r="R3821" s="16">
        <v>45832</v>
      </c>
      <c r="S3821">
        <v>22</v>
      </c>
      <c r="T3821" t="s">
        <v>1813</v>
      </c>
      <c r="U3821" s="16">
        <v>45680</v>
      </c>
      <c r="V3821" s="16">
        <v>45828</v>
      </c>
      <c r="Y3821" s="16">
        <v>45828</v>
      </c>
      <c r="AB3821" t="s">
        <v>1006</v>
      </c>
    </row>
    <row r="3822" spans="1:28" x14ac:dyDescent="0.35">
      <c r="A3822" t="s">
        <v>2156</v>
      </c>
      <c r="B3822" t="s">
        <v>2157</v>
      </c>
      <c r="C3822" t="s">
        <v>115</v>
      </c>
      <c r="D3822" t="s">
        <v>114</v>
      </c>
      <c r="E3822" s="16">
        <v>45825</v>
      </c>
      <c r="F3822">
        <v>4001969835</v>
      </c>
      <c r="G3822" t="s">
        <v>1927</v>
      </c>
      <c r="H3822" t="s">
        <v>8574</v>
      </c>
      <c r="I3822" t="s">
        <v>1826</v>
      </c>
      <c r="J3822">
        <v>2934239</v>
      </c>
      <c r="K3822">
        <v>6476291</v>
      </c>
      <c r="M3822">
        <v>1</v>
      </c>
      <c r="N3822">
        <v>1.18</v>
      </c>
      <c r="O3822">
        <v>1.18</v>
      </c>
      <c r="P3822" t="s">
        <v>1811</v>
      </c>
      <c r="Q3822" t="s">
        <v>1812</v>
      </c>
      <c r="R3822" s="16">
        <v>45832</v>
      </c>
      <c r="S3822">
        <v>22</v>
      </c>
      <c r="T3822" t="s">
        <v>1813</v>
      </c>
      <c r="U3822" s="16">
        <v>45680</v>
      </c>
      <c r="V3822" s="16">
        <v>45828</v>
      </c>
      <c r="Y3822" s="16">
        <v>45828</v>
      </c>
      <c r="AB3822" t="s">
        <v>1006</v>
      </c>
    </row>
    <row r="3823" spans="1:28" x14ac:dyDescent="0.35">
      <c r="A3823" t="s">
        <v>2241</v>
      </c>
      <c r="B3823" t="s">
        <v>2242</v>
      </c>
      <c r="C3823" t="s">
        <v>115</v>
      </c>
      <c r="D3823" t="s">
        <v>114</v>
      </c>
      <c r="E3823" s="16">
        <v>45825</v>
      </c>
      <c r="F3823">
        <v>4001970831</v>
      </c>
      <c r="G3823" t="s">
        <v>1927</v>
      </c>
      <c r="H3823" t="s">
        <v>6530</v>
      </c>
      <c r="I3823" t="s">
        <v>6531</v>
      </c>
      <c r="J3823">
        <v>3117166</v>
      </c>
      <c r="K3823">
        <v>6612416</v>
      </c>
      <c r="M3823">
        <v>1</v>
      </c>
      <c r="N3823">
        <v>594.32000000000005</v>
      </c>
      <c r="O3823">
        <v>594.32000000000005</v>
      </c>
      <c r="P3823" t="s">
        <v>1811</v>
      </c>
      <c r="Q3823" t="s">
        <v>1812</v>
      </c>
      <c r="R3823" s="16">
        <v>45838</v>
      </c>
      <c r="S3823">
        <v>16</v>
      </c>
      <c r="T3823" t="s">
        <v>1813</v>
      </c>
      <c r="U3823" s="16">
        <v>45839</v>
      </c>
      <c r="V3823" s="16">
        <v>45838</v>
      </c>
      <c r="Y3823" s="16">
        <v>45838</v>
      </c>
      <c r="AB3823" t="s">
        <v>6333</v>
      </c>
    </row>
    <row r="3824" spans="1:28" x14ac:dyDescent="0.35">
      <c r="A3824" t="s">
        <v>2241</v>
      </c>
      <c r="B3824" t="s">
        <v>2242</v>
      </c>
      <c r="C3824" t="s">
        <v>115</v>
      </c>
      <c r="D3824" t="s">
        <v>114</v>
      </c>
      <c r="E3824" s="16">
        <v>45825</v>
      </c>
      <c r="F3824">
        <v>4001970831</v>
      </c>
      <c r="G3824" t="s">
        <v>1927</v>
      </c>
      <c r="H3824" t="s">
        <v>2725</v>
      </c>
      <c r="I3824" t="s">
        <v>2726</v>
      </c>
      <c r="J3824">
        <v>3117166</v>
      </c>
      <c r="K3824">
        <v>6612416</v>
      </c>
      <c r="M3824">
        <v>2</v>
      </c>
      <c r="N3824">
        <v>162.47999999999999</v>
      </c>
      <c r="O3824">
        <v>324.95999999999998</v>
      </c>
      <c r="P3824" t="s">
        <v>1811</v>
      </c>
      <c r="Q3824" t="s">
        <v>1812</v>
      </c>
      <c r="R3824" s="16">
        <v>45838</v>
      </c>
      <c r="S3824">
        <v>16</v>
      </c>
      <c r="T3824" t="s">
        <v>1813</v>
      </c>
      <c r="U3824" s="16">
        <v>45839</v>
      </c>
      <c r="V3824" s="16">
        <v>45838</v>
      </c>
      <c r="Y3824" s="16">
        <v>45838</v>
      </c>
      <c r="AB3824" t="s">
        <v>6333</v>
      </c>
    </row>
    <row r="3825" spans="1:28" x14ac:dyDescent="0.35">
      <c r="A3825" t="s">
        <v>2241</v>
      </c>
      <c r="B3825" t="s">
        <v>2242</v>
      </c>
      <c r="C3825" t="s">
        <v>115</v>
      </c>
      <c r="D3825" t="s">
        <v>114</v>
      </c>
      <c r="E3825" s="16">
        <v>45825</v>
      </c>
      <c r="F3825">
        <v>4001970831</v>
      </c>
      <c r="G3825" t="s">
        <v>1927</v>
      </c>
      <c r="H3825" t="s">
        <v>2333</v>
      </c>
      <c r="I3825" t="s">
        <v>1825</v>
      </c>
      <c r="J3825">
        <v>3117166</v>
      </c>
      <c r="K3825">
        <v>6612416</v>
      </c>
      <c r="M3825">
        <v>2</v>
      </c>
      <c r="N3825">
        <v>3.51</v>
      </c>
      <c r="O3825">
        <v>7.02</v>
      </c>
      <c r="P3825" t="s">
        <v>1811</v>
      </c>
      <c r="Q3825" t="s">
        <v>1812</v>
      </c>
      <c r="R3825" s="16">
        <v>45838</v>
      </c>
      <c r="S3825">
        <v>16</v>
      </c>
      <c r="T3825" t="s">
        <v>1813</v>
      </c>
      <c r="U3825" s="16">
        <v>45839</v>
      </c>
      <c r="V3825" s="16">
        <v>45838</v>
      </c>
      <c r="Y3825" s="16">
        <v>45838</v>
      </c>
      <c r="AB3825" t="s">
        <v>6333</v>
      </c>
    </row>
    <row r="3826" spans="1:28" x14ac:dyDescent="0.35">
      <c r="A3826" t="s">
        <v>2241</v>
      </c>
      <c r="B3826" t="s">
        <v>2242</v>
      </c>
      <c r="C3826" t="s">
        <v>115</v>
      </c>
      <c r="D3826" t="s">
        <v>114</v>
      </c>
      <c r="E3826" s="16">
        <v>45825</v>
      </c>
      <c r="F3826">
        <v>4001970831</v>
      </c>
      <c r="G3826" t="s">
        <v>1927</v>
      </c>
      <c r="H3826" t="s">
        <v>1902</v>
      </c>
      <c r="I3826" t="s">
        <v>1822</v>
      </c>
      <c r="J3826">
        <v>3117166</v>
      </c>
      <c r="K3826">
        <v>6612416</v>
      </c>
      <c r="M3826">
        <v>4</v>
      </c>
      <c r="N3826">
        <v>1.89</v>
      </c>
      <c r="O3826">
        <v>7.56</v>
      </c>
      <c r="P3826" t="s">
        <v>1811</v>
      </c>
      <c r="Q3826" t="s">
        <v>1812</v>
      </c>
      <c r="R3826" s="16">
        <v>45838</v>
      </c>
      <c r="S3826">
        <v>16</v>
      </c>
      <c r="T3826" t="s">
        <v>1813</v>
      </c>
      <c r="U3826" s="16">
        <v>45839</v>
      </c>
      <c r="V3826" s="16">
        <v>45838</v>
      </c>
      <c r="Y3826" s="16">
        <v>45838</v>
      </c>
      <c r="AB3826" t="s">
        <v>6333</v>
      </c>
    </row>
    <row r="3827" spans="1:28" x14ac:dyDescent="0.35">
      <c r="A3827" t="s">
        <v>2241</v>
      </c>
      <c r="B3827" t="s">
        <v>2242</v>
      </c>
      <c r="C3827" t="s">
        <v>115</v>
      </c>
      <c r="D3827" t="s">
        <v>114</v>
      </c>
      <c r="E3827" s="16">
        <v>45825</v>
      </c>
      <c r="F3827">
        <v>4001970831</v>
      </c>
      <c r="G3827" t="s">
        <v>1927</v>
      </c>
      <c r="H3827" t="s">
        <v>2649</v>
      </c>
      <c r="I3827" t="s">
        <v>1825</v>
      </c>
      <c r="J3827">
        <v>3117166</v>
      </c>
      <c r="K3827">
        <v>6612416</v>
      </c>
      <c r="M3827">
        <v>2</v>
      </c>
      <c r="N3827">
        <v>1.51</v>
      </c>
      <c r="O3827">
        <v>3.02</v>
      </c>
      <c r="P3827" t="s">
        <v>1811</v>
      </c>
      <c r="Q3827" t="s">
        <v>1812</v>
      </c>
      <c r="R3827" s="16">
        <v>45838</v>
      </c>
      <c r="S3827">
        <v>16</v>
      </c>
      <c r="T3827" t="s">
        <v>1813</v>
      </c>
      <c r="U3827" s="16">
        <v>45839</v>
      </c>
      <c r="V3827" s="16">
        <v>45838</v>
      </c>
      <c r="Y3827" s="16">
        <v>45838</v>
      </c>
      <c r="AB3827" t="s">
        <v>6333</v>
      </c>
    </row>
    <row r="3828" spans="1:28" x14ac:dyDescent="0.35">
      <c r="A3828" t="s">
        <v>2241</v>
      </c>
      <c r="B3828" t="s">
        <v>2242</v>
      </c>
      <c r="C3828" t="s">
        <v>115</v>
      </c>
      <c r="D3828" t="s">
        <v>114</v>
      </c>
      <c r="E3828" s="16">
        <v>45825</v>
      </c>
      <c r="F3828">
        <v>4001970831</v>
      </c>
      <c r="G3828" t="s">
        <v>1927</v>
      </c>
      <c r="H3828" t="s">
        <v>2678</v>
      </c>
      <c r="I3828" t="s">
        <v>1865</v>
      </c>
      <c r="J3828">
        <v>3117166</v>
      </c>
      <c r="K3828">
        <v>6612416</v>
      </c>
      <c r="M3828">
        <v>6</v>
      </c>
      <c r="N3828">
        <v>2.85</v>
      </c>
      <c r="O3828">
        <v>17.100000000000001</v>
      </c>
      <c r="P3828" t="s">
        <v>1811</v>
      </c>
      <c r="Q3828" t="s">
        <v>1812</v>
      </c>
      <c r="R3828" s="16">
        <v>45838</v>
      </c>
      <c r="S3828">
        <v>16</v>
      </c>
      <c r="T3828" t="s">
        <v>1813</v>
      </c>
      <c r="U3828" s="16">
        <v>45839</v>
      </c>
      <c r="V3828" s="16">
        <v>45838</v>
      </c>
      <c r="Y3828" s="16">
        <v>45838</v>
      </c>
      <c r="AB3828" t="s">
        <v>6333</v>
      </c>
    </row>
    <row r="3829" spans="1:28" x14ac:dyDescent="0.35">
      <c r="A3829" t="s">
        <v>2241</v>
      </c>
      <c r="B3829" t="s">
        <v>2242</v>
      </c>
      <c r="C3829" t="s">
        <v>115</v>
      </c>
      <c r="D3829" t="s">
        <v>114</v>
      </c>
      <c r="E3829" s="16">
        <v>45825</v>
      </c>
      <c r="F3829">
        <v>4001970831</v>
      </c>
      <c r="G3829" t="s">
        <v>1927</v>
      </c>
      <c r="H3829" t="s">
        <v>6532</v>
      </c>
      <c r="I3829" t="s">
        <v>1825</v>
      </c>
      <c r="J3829">
        <v>3117166</v>
      </c>
      <c r="K3829">
        <v>6612416</v>
      </c>
      <c r="M3829">
        <v>2</v>
      </c>
      <c r="N3829">
        <v>3.56</v>
      </c>
      <c r="O3829">
        <v>7.12</v>
      </c>
      <c r="P3829" t="s">
        <v>1811</v>
      </c>
      <c r="Q3829" t="s">
        <v>1812</v>
      </c>
      <c r="R3829" s="16">
        <v>45838</v>
      </c>
      <c r="S3829">
        <v>16</v>
      </c>
      <c r="T3829" t="s">
        <v>1813</v>
      </c>
      <c r="U3829" s="16">
        <v>45839</v>
      </c>
      <c r="V3829" s="16">
        <v>45838</v>
      </c>
      <c r="Y3829" s="16">
        <v>45838</v>
      </c>
      <c r="AB3829" t="s">
        <v>6333</v>
      </c>
    </row>
    <row r="3830" spans="1:28" x14ac:dyDescent="0.35">
      <c r="A3830" t="s">
        <v>2241</v>
      </c>
      <c r="B3830" t="s">
        <v>2242</v>
      </c>
      <c r="C3830" t="s">
        <v>115</v>
      </c>
      <c r="D3830" t="s">
        <v>114</v>
      </c>
      <c r="E3830" s="16">
        <v>45825</v>
      </c>
      <c r="F3830">
        <v>4001970831</v>
      </c>
      <c r="G3830" t="s">
        <v>1927</v>
      </c>
      <c r="H3830" t="s">
        <v>6533</v>
      </c>
      <c r="I3830" t="s">
        <v>2379</v>
      </c>
      <c r="J3830">
        <v>3117166</v>
      </c>
      <c r="K3830">
        <v>6612416</v>
      </c>
      <c r="M3830">
        <v>2</v>
      </c>
      <c r="N3830">
        <v>4.79</v>
      </c>
      <c r="O3830">
        <v>9.58</v>
      </c>
      <c r="P3830" t="s">
        <v>1811</v>
      </c>
      <c r="Q3830" t="s">
        <v>1812</v>
      </c>
      <c r="R3830" s="16">
        <v>45838</v>
      </c>
      <c r="S3830">
        <v>16</v>
      </c>
      <c r="T3830" t="s">
        <v>1813</v>
      </c>
      <c r="U3830" s="16">
        <v>45839</v>
      </c>
      <c r="V3830" s="16">
        <v>45838</v>
      </c>
      <c r="Y3830" s="16">
        <v>45838</v>
      </c>
      <c r="AB3830" t="s">
        <v>6333</v>
      </c>
    </row>
    <row r="3831" spans="1:28" x14ac:dyDescent="0.35">
      <c r="A3831" t="s">
        <v>2241</v>
      </c>
      <c r="B3831" t="s">
        <v>2242</v>
      </c>
      <c r="C3831" t="s">
        <v>115</v>
      </c>
      <c r="D3831" t="s">
        <v>114</v>
      </c>
      <c r="E3831" s="16">
        <v>45825</v>
      </c>
      <c r="F3831">
        <v>4001970831</v>
      </c>
      <c r="G3831" t="s">
        <v>1927</v>
      </c>
      <c r="H3831" t="s">
        <v>6534</v>
      </c>
      <c r="I3831" t="s">
        <v>1810</v>
      </c>
      <c r="J3831">
        <v>3117166</v>
      </c>
      <c r="K3831">
        <v>6612416</v>
      </c>
      <c r="M3831">
        <v>2</v>
      </c>
      <c r="N3831">
        <v>0.67</v>
      </c>
      <c r="O3831">
        <v>1.34</v>
      </c>
      <c r="P3831" t="s">
        <v>1811</v>
      </c>
      <c r="Q3831" t="s">
        <v>1812</v>
      </c>
      <c r="R3831" s="16">
        <v>45838</v>
      </c>
      <c r="S3831">
        <v>16</v>
      </c>
      <c r="T3831" t="s">
        <v>1813</v>
      </c>
      <c r="U3831" s="16">
        <v>45839</v>
      </c>
      <c r="V3831" s="16">
        <v>45838</v>
      </c>
      <c r="Y3831" s="16">
        <v>45838</v>
      </c>
      <c r="AB3831" t="s">
        <v>6333</v>
      </c>
    </row>
    <row r="3832" spans="1:28" x14ac:dyDescent="0.35">
      <c r="A3832" t="s">
        <v>2241</v>
      </c>
      <c r="B3832" t="s">
        <v>2242</v>
      </c>
      <c r="C3832" t="s">
        <v>115</v>
      </c>
      <c r="D3832" t="s">
        <v>114</v>
      </c>
      <c r="E3832" s="16">
        <v>45825</v>
      </c>
      <c r="F3832">
        <v>4001970831</v>
      </c>
      <c r="G3832" t="s">
        <v>1927</v>
      </c>
      <c r="H3832" t="s">
        <v>2666</v>
      </c>
      <c r="I3832" t="s">
        <v>1865</v>
      </c>
      <c r="J3832">
        <v>3117166</v>
      </c>
      <c r="K3832">
        <v>6612416</v>
      </c>
      <c r="M3832">
        <v>4</v>
      </c>
      <c r="N3832">
        <v>0.91</v>
      </c>
      <c r="O3832">
        <v>3.64</v>
      </c>
      <c r="P3832" t="s">
        <v>1811</v>
      </c>
      <c r="Q3832" t="s">
        <v>1812</v>
      </c>
      <c r="R3832" s="16">
        <v>45838</v>
      </c>
      <c r="S3832">
        <v>16</v>
      </c>
      <c r="T3832" t="s">
        <v>1813</v>
      </c>
      <c r="U3832" s="16">
        <v>45839</v>
      </c>
      <c r="V3832" s="16">
        <v>45838</v>
      </c>
      <c r="Y3832" s="16">
        <v>45838</v>
      </c>
      <c r="AB3832" t="s">
        <v>6333</v>
      </c>
    </row>
    <row r="3833" spans="1:28" x14ac:dyDescent="0.35">
      <c r="A3833" t="s">
        <v>2241</v>
      </c>
      <c r="B3833" t="s">
        <v>2242</v>
      </c>
      <c r="C3833" t="s">
        <v>115</v>
      </c>
      <c r="D3833" t="s">
        <v>114</v>
      </c>
      <c r="E3833" s="16">
        <v>45825</v>
      </c>
      <c r="F3833">
        <v>4001970831</v>
      </c>
      <c r="G3833" t="s">
        <v>1927</v>
      </c>
      <c r="H3833" t="s">
        <v>2789</v>
      </c>
      <c r="I3833" t="s">
        <v>2790</v>
      </c>
      <c r="J3833">
        <v>3117166</v>
      </c>
      <c r="K3833">
        <v>6612416</v>
      </c>
      <c r="M3833">
        <v>4</v>
      </c>
      <c r="N3833">
        <v>45.34</v>
      </c>
      <c r="O3833">
        <v>181.36</v>
      </c>
      <c r="P3833" t="s">
        <v>1811</v>
      </c>
      <c r="Q3833" t="s">
        <v>1812</v>
      </c>
      <c r="R3833" s="16">
        <v>45838</v>
      </c>
      <c r="S3833">
        <v>16</v>
      </c>
      <c r="T3833" t="s">
        <v>1813</v>
      </c>
      <c r="U3833" s="16">
        <v>45839</v>
      </c>
      <c r="V3833" s="16">
        <v>45838</v>
      </c>
      <c r="Y3833" s="16">
        <v>45838</v>
      </c>
      <c r="AB3833" t="s">
        <v>6333</v>
      </c>
    </row>
    <row r="3834" spans="1:28" x14ac:dyDescent="0.35">
      <c r="A3834" t="s">
        <v>2834</v>
      </c>
      <c r="B3834" t="s">
        <v>2835</v>
      </c>
      <c r="C3834" t="s">
        <v>115</v>
      </c>
      <c r="D3834" t="s">
        <v>114</v>
      </c>
      <c r="E3834" s="16">
        <v>45825</v>
      </c>
      <c r="F3834">
        <v>4001970847</v>
      </c>
      <c r="G3834" t="s">
        <v>1927</v>
      </c>
      <c r="H3834" t="s">
        <v>6530</v>
      </c>
      <c r="I3834" t="s">
        <v>6531</v>
      </c>
      <c r="J3834">
        <v>3117167</v>
      </c>
      <c r="K3834">
        <v>6612417</v>
      </c>
      <c r="M3834">
        <v>1</v>
      </c>
      <c r="N3834">
        <v>594.32000000000005</v>
      </c>
      <c r="O3834">
        <v>594.32000000000005</v>
      </c>
      <c r="P3834" t="s">
        <v>1811</v>
      </c>
      <c r="Q3834" t="s">
        <v>1812</v>
      </c>
      <c r="R3834" s="16">
        <v>45838</v>
      </c>
      <c r="S3834">
        <v>16</v>
      </c>
      <c r="T3834" t="s">
        <v>1813</v>
      </c>
      <c r="U3834" s="16">
        <v>45839</v>
      </c>
      <c r="V3834" s="16">
        <v>45838</v>
      </c>
      <c r="Y3834" s="16">
        <v>45838</v>
      </c>
      <c r="AB3834" t="s">
        <v>6333</v>
      </c>
    </row>
    <row r="3835" spans="1:28" x14ac:dyDescent="0.35">
      <c r="A3835" t="s">
        <v>2834</v>
      </c>
      <c r="B3835" t="s">
        <v>2835</v>
      </c>
      <c r="C3835" t="s">
        <v>115</v>
      </c>
      <c r="D3835" t="s">
        <v>114</v>
      </c>
      <c r="E3835" s="16">
        <v>45825</v>
      </c>
      <c r="F3835">
        <v>4001970847</v>
      </c>
      <c r="G3835" t="s">
        <v>1927</v>
      </c>
      <c r="H3835" t="s">
        <v>2725</v>
      </c>
      <c r="I3835" t="s">
        <v>2726</v>
      </c>
      <c r="J3835">
        <v>3117167</v>
      </c>
      <c r="K3835">
        <v>6612417</v>
      </c>
      <c r="M3835">
        <v>2</v>
      </c>
      <c r="N3835">
        <v>162.47999999999999</v>
      </c>
      <c r="O3835">
        <v>324.95999999999998</v>
      </c>
      <c r="P3835" t="s">
        <v>1811</v>
      </c>
      <c r="Q3835" t="s">
        <v>1812</v>
      </c>
      <c r="R3835" s="16">
        <v>45838</v>
      </c>
      <c r="S3835">
        <v>16</v>
      </c>
      <c r="T3835" t="s">
        <v>1813</v>
      </c>
      <c r="U3835" s="16">
        <v>45839</v>
      </c>
      <c r="V3835" s="16">
        <v>45838</v>
      </c>
      <c r="Y3835" s="16">
        <v>45838</v>
      </c>
      <c r="AB3835" t="s">
        <v>6333</v>
      </c>
    </row>
    <row r="3836" spans="1:28" x14ac:dyDescent="0.35">
      <c r="A3836" t="s">
        <v>2834</v>
      </c>
      <c r="B3836" t="s">
        <v>2835</v>
      </c>
      <c r="C3836" t="s">
        <v>115</v>
      </c>
      <c r="D3836" t="s">
        <v>114</v>
      </c>
      <c r="E3836" s="16">
        <v>45825</v>
      </c>
      <c r="F3836">
        <v>4001970847</v>
      </c>
      <c r="G3836" t="s">
        <v>1927</v>
      </c>
      <c r="H3836" t="s">
        <v>2333</v>
      </c>
      <c r="I3836" t="s">
        <v>1825</v>
      </c>
      <c r="J3836">
        <v>3117167</v>
      </c>
      <c r="K3836">
        <v>6612417</v>
      </c>
      <c r="M3836">
        <v>2</v>
      </c>
      <c r="N3836">
        <v>3.51</v>
      </c>
      <c r="O3836">
        <v>7.02</v>
      </c>
      <c r="P3836" t="s">
        <v>1811</v>
      </c>
      <c r="Q3836" t="s">
        <v>1812</v>
      </c>
      <c r="R3836" s="16">
        <v>45838</v>
      </c>
      <c r="S3836">
        <v>16</v>
      </c>
      <c r="T3836" t="s">
        <v>1813</v>
      </c>
      <c r="U3836" s="16">
        <v>45839</v>
      </c>
      <c r="V3836" s="16">
        <v>45838</v>
      </c>
      <c r="Y3836" s="16">
        <v>45838</v>
      </c>
      <c r="AB3836" t="s">
        <v>6333</v>
      </c>
    </row>
    <row r="3837" spans="1:28" x14ac:dyDescent="0.35">
      <c r="A3837" t="s">
        <v>2834</v>
      </c>
      <c r="B3837" t="s">
        <v>2835</v>
      </c>
      <c r="C3837" t="s">
        <v>115</v>
      </c>
      <c r="D3837" t="s">
        <v>114</v>
      </c>
      <c r="E3837" s="16">
        <v>45825</v>
      </c>
      <c r="F3837">
        <v>4001970847</v>
      </c>
      <c r="G3837" t="s">
        <v>1927</v>
      </c>
      <c r="H3837" t="s">
        <v>1902</v>
      </c>
      <c r="I3837" t="s">
        <v>1822</v>
      </c>
      <c r="J3837">
        <v>3117167</v>
      </c>
      <c r="K3837">
        <v>6612417</v>
      </c>
      <c r="M3837">
        <v>4</v>
      </c>
      <c r="N3837">
        <v>1.89</v>
      </c>
      <c r="O3837">
        <v>7.56</v>
      </c>
      <c r="P3837" t="s">
        <v>1811</v>
      </c>
      <c r="Q3837" t="s">
        <v>1812</v>
      </c>
      <c r="R3837" s="16">
        <v>45838</v>
      </c>
      <c r="S3837">
        <v>16</v>
      </c>
      <c r="T3837" t="s">
        <v>1813</v>
      </c>
      <c r="U3837" s="16">
        <v>45839</v>
      </c>
      <c r="V3837" s="16">
        <v>45838</v>
      </c>
      <c r="Y3837" s="16">
        <v>45838</v>
      </c>
      <c r="AB3837" t="s">
        <v>6333</v>
      </c>
    </row>
    <row r="3838" spans="1:28" x14ac:dyDescent="0.35">
      <c r="A3838" t="s">
        <v>2834</v>
      </c>
      <c r="B3838" t="s">
        <v>2835</v>
      </c>
      <c r="C3838" t="s">
        <v>115</v>
      </c>
      <c r="D3838" t="s">
        <v>114</v>
      </c>
      <c r="E3838" s="16">
        <v>45825</v>
      </c>
      <c r="F3838">
        <v>4001970847</v>
      </c>
      <c r="G3838" t="s">
        <v>1927</v>
      </c>
      <c r="H3838" t="s">
        <v>2649</v>
      </c>
      <c r="I3838" t="s">
        <v>1825</v>
      </c>
      <c r="J3838">
        <v>3117167</v>
      </c>
      <c r="K3838">
        <v>6612417</v>
      </c>
      <c r="M3838">
        <v>2</v>
      </c>
      <c r="N3838">
        <v>1.51</v>
      </c>
      <c r="O3838">
        <v>3.02</v>
      </c>
      <c r="P3838" t="s">
        <v>1811</v>
      </c>
      <c r="Q3838" t="s">
        <v>1812</v>
      </c>
      <c r="R3838" s="16">
        <v>45838</v>
      </c>
      <c r="S3838">
        <v>16</v>
      </c>
      <c r="T3838" t="s">
        <v>1813</v>
      </c>
      <c r="U3838" s="16">
        <v>45839</v>
      </c>
      <c r="V3838" s="16">
        <v>45838</v>
      </c>
      <c r="Y3838" s="16">
        <v>45838</v>
      </c>
      <c r="AB3838" t="s">
        <v>6333</v>
      </c>
    </row>
    <row r="3839" spans="1:28" x14ac:dyDescent="0.35">
      <c r="A3839" t="s">
        <v>2834</v>
      </c>
      <c r="B3839" t="s">
        <v>2835</v>
      </c>
      <c r="C3839" t="s">
        <v>115</v>
      </c>
      <c r="D3839" t="s">
        <v>114</v>
      </c>
      <c r="E3839" s="16">
        <v>45825</v>
      </c>
      <c r="F3839">
        <v>4001970847</v>
      </c>
      <c r="G3839" t="s">
        <v>1927</v>
      </c>
      <c r="H3839" t="s">
        <v>2678</v>
      </c>
      <c r="I3839" t="s">
        <v>1865</v>
      </c>
      <c r="J3839">
        <v>3117167</v>
      </c>
      <c r="K3839">
        <v>6612417</v>
      </c>
      <c r="M3839">
        <v>6</v>
      </c>
      <c r="N3839">
        <v>2.85</v>
      </c>
      <c r="O3839">
        <v>17.100000000000001</v>
      </c>
      <c r="P3839" t="s">
        <v>1811</v>
      </c>
      <c r="Q3839" t="s">
        <v>1812</v>
      </c>
      <c r="R3839" s="16">
        <v>45838</v>
      </c>
      <c r="S3839">
        <v>16</v>
      </c>
      <c r="T3839" t="s">
        <v>1813</v>
      </c>
      <c r="U3839" s="16">
        <v>45839</v>
      </c>
      <c r="V3839" s="16">
        <v>45838</v>
      </c>
      <c r="Y3839" s="16">
        <v>45838</v>
      </c>
      <c r="AB3839" t="s">
        <v>6333</v>
      </c>
    </row>
    <row r="3840" spans="1:28" x14ac:dyDescent="0.35">
      <c r="A3840" t="s">
        <v>2834</v>
      </c>
      <c r="B3840" t="s">
        <v>2835</v>
      </c>
      <c r="C3840" t="s">
        <v>115</v>
      </c>
      <c r="D3840" t="s">
        <v>114</v>
      </c>
      <c r="E3840" s="16">
        <v>45825</v>
      </c>
      <c r="F3840">
        <v>4001970847</v>
      </c>
      <c r="G3840" t="s">
        <v>1927</v>
      </c>
      <c r="H3840" t="s">
        <v>6532</v>
      </c>
      <c r="I3840" t="s">
        <v>1825</v>
      </c>
      <c r="J3840">
        <v>3117167</v>
      </c>
      <c r="K3840">
        <v>6612417</v>
      </c>
      <c r="M3840">
        <v>2</v>
      </c>
      <c r="N3840">
        <v>3.56</v>
      </c>
      <c r="O3840">
        <v>7.12</v>
      </c>
      <c r="P3840" t="s">
        <v>1811</v>
      </c>
      <c r="Q3840" t="s">
        <v>1812</v>
      </c>
      <c r="R3840" s="16">
        <v>45838</v>
      </c>
      <c r="S3840">
        <v>16</v>
      </c>
      <c r="T3840" t="s">
        <v>1813</v>
      </c>
      <c r="U3840" s="16">
        <v>45839</v>
      </c>
      <c r="V3840" s="16">
        <v>45838</v>
      </c>
      <c r="Y3840" s="16">
        <v>45838</v>
      </c>
      <c r="AB3840" t="s">
        <v>6333</v>
      </c>
    </row>
    <row r="3841" spans="1:28" x14ac:dyDescent="0.35">
      <c r="A3841" t="s">
        <v>2834</v>
      </c>
      <c r="B3841" t="s">
        <v>2835</v>
      </c>
      <c r="C3841" t="s">
        <v>115</v>
      </c>
      <c r="D3841" t="s">
        <v>114</v>
      </c>
      <c r="E3841" s="16">
        <v>45825</v>
      </c>
      <c r="F3841">
        <v>4001970847</v>
      </c>
      <c r="G3841" t="s">
        <v>1927</v>
      </c>
      <c r="H3841" t="s">
        <v>6533</v>
      </c>
      <c r="I3841" t="s">
        <v>2379</v>
      </c>
      <c r="J3841">
        <v>3117167</v>
      </c>
      <c r="K3841">
        <v>6612417</v>
      </c>
      <c r="M3841">
        <v>2</v>
      </c>
      <c r="N3841">
        <v>4.79</v>
      </c>
      <c r="O3841">
        <v>9.58</v>
      </c>
      <c r="P3841" t="s">
        <v>1811</v>
      </c>
      <c r="Q3841" t="s">
        <v>1812</v>
      </c>
      <c r="R3841" s="16">
        <v>45838</v>
      </c>
      <c r="S3841">
        <v>16</v>
      </c>
      <c r="T3841" t="s">
        <v>1813</v>
      </c>
      <c r="U3841" s="16">
        <v>45839</v>
      </c>
      <c r="V3841" s="16">
        <v>45838</v>
      </c>
      <c r="Y3841" s="16">
        <v>45838</v>
      </c>
      <c r="AB3841" t="s">
        <v>6333</v>
      </c>
    </row>
    <row r="3842" spans="1:28" x14ac:dyDescent="0.35">
      <c r="A3842" t="s">
        <v>2834</v>
      </c>
      <c r="B3842" t="s">
        <v>2835</v>
      </c>
      <c r="C3842" t="s">
        <v>115</v>
      </c>
      <c r="D3842" t="s">
        <v>114</v>
      </c>
      <c r="E3842" s="16">
        <v>45825</v>
      </c>
      <c r="F3842">
        <v>4001970847</v>
      </c>
      <c r="G3842" t="s">
        <v>1927</v>
      </c>
      <c r="H3842" t="s">
        <v>6534</v>
      </c>
      <c r="I3842" t="s">
        <v>1810</v>
      </c>
      <c r="J3842">
        <v>3117167</v>
      </c>
      <c r="K3842">
        <v>6612417</v>
      </c>
      <c r="M3842">
        <v>2</v>
      </c>
      <c r="N3842">
        <v>0.67</v>
      </c>
      <c r="O3842">
        <v>1.34</v>
      </c>
      <c r="P3842" t="s">
        <v>1811</v>
      </c>
      <c r="Q3842" t="s">
        <v>1812</v>
      </c>
      <c r="R3842" s="16">
        <v>45838</v>
      </c>
      <c r="S3842">
        <v>16</v>
      </c>
      <c r="T3842" t="s">
        <v>1813</v>
      </c>
      <c r="U3842" s="16">
        <v>45839</v>
      </c>
      <c r="V3842" s="16">
        <v>45838</v>
      </c>
      <c r="Y3842" s="16">
        <v>45838</v>
      </c>
      <c r="AB3842" t="s">
        <v>6333</v>
      </c>
    </row>
    <row r="3843" spans="1:28" x14ac:dyDescent="0.35">
      <c r="A3843" t="s">
        <v>2834</v>
      </c>
      <c r="B3843" t="s">
        <v>2835</v>
      </c>
      <c r="C3843" t="s">
        <v>115</v>
      </c>
      <c r="D3843" t="s">
        <v>114</v>
      </c>
      <c r="E3843" s="16">
        <v>45825</v>
      </c>
      <c r="F3843">
        <v>4001970847</v>
      </c>
      <c r="G3843" t="s">
        <v>1927</v>
      </c>
      <c r="H3843" t="s">
        <v>2666</v>
      </c>
      <c r="I3843" t="s">
        <v>1865</v>
      </c>
      <c r="J3843">
        <v>3117167</v>
      </c>
      <c r="K3843">
        <v>6612417</v>
      </c>
      <c r="M3843">
        <v>4</v>
      </c>
      <c r="N3843">
        <v>0.91</v>
      </c>
      <c r="O3843">
        <v>3.64</v>
      </c>
      <c r="P3843" t="s">
        <v>1811</v>
      </c>
      <c r="Q3843" t="s">
        <v>1812</v>
      </c>
      <c r="R3843" s="16">
        <v>45838</v>
      </c>
      <c r="S3843">
        <v>16</v>
      </c>
      <c r="T3843" t="s">
        <v>1813</v>
      </c>
      <c r="U3843" s="16">
        <v>45839</v>
      </c>
      <c r="V3843" s="16">
        <v>45838</v>
      </c>
      <c r="Y3843" s="16">
        <v>45838</v>
      </c>
      <c r="AB3843" t="s">
        <v>6333</v>
      </c>
    </row>
    <row r="3844" spans="1:28" x14ac:dyDescent="0.35">
      <c r="A3844" t="s">
        <v>2834</v>
      </c>
      <c r="B3844" t="s">
        <v>2835</v>
      </c>
      <c r="C3844" t="s">
        <v>115</v>
      </c>
      <c r="D3844" t="s">
        <v>114</v>
      </c>
      <c r="E3844" s="16">
        <v>45825</v>
      </c>
      <c r="F3844">
        <v>4001970847</v>
      </c>
      <c r="G3844" t="s">
        <v>1927</v>
      </c>
      <c r="H3844" t="s">
        <v>2789</v>
      </c>
      <c r="I3844" t="s">
        <v>2790</v>
      </c>
      <c r="J3844">
        <v>3117167</v>
      </c>
      <c r="K3844">
        <v>6612417</v>
      </c>
      <c r="M3844">
        <v>4</v>
      </c>
      <c r="N3844">
        <v>45.34</v>
      </c>
      <c r="O3844">
        <v>181.36</v>
      </c>
      <c r="P3844" t="s">
        <v>1811</v>
      </c>
      <c r="Q3844" t="s">
        <v>1812</v>
      </c>
      <c r="R3844" s="16">
        <v>45838</v>
      </c>
      <c r="S3844">
        <v>16</v>
      </c>
      <c r="T3844" t="s">
        <v>1813</v>
      </c>
      <c r="U3844" s="16">
        <v>45839</v>
      </c>
      <c r="V3844" s="16">
        <v>45838</v>
      </c>
      <c r="Y3844" s="16">
        <v>45838</v>
      </c>
      <c r="AB3844" t="s">
        <v>6333</v>
      </c>
    </row>
    <row r="3845" spans="1:28" x14ac:dyDescent="0.35">
      <c r="A3845" t="s">
        <v>2679</v>
      </c>
      <c r="B3845" t="s">
        <v>2680</v>
      </c>
      <c r="C3845" t="s">
        <v>115</v>
      </c>
      <c r="D3845" t="s">
        <v>114</v>
      </c>
      <c r="E3845" s="16">
        <v>45825</v>
      </c>
      <c r="F3845">
        <v>4001970865</v>
      </c>
      <c r="G3845" t="s">
        <v>1927</v>
      </c>
      <c r="H3845" t="s">
        <v>6530</v>
      </c>
      <c r="I3845" t="s">
        <v>6531</v>
      </c>
      <c r="J3845">
        <v>3117168</v>
      </c>
      <c r="K3845">
        <v>6612418</v>
      </c>
      <c r="M3845">
        <v>1</v>
      </c>
      <c r="N3845">
        <v>594.32000000000005</v>
      </c>
      <c r="O3845">
        <v>594.32000000000005</v>
      </c>
      <c r="P3845" t="s">
        <v>1811</v>
      </c>
      <c r="Q3845" t="s">
        <v>1812</v>
      </c>
      <c r="R3845" s="16">
        <v>45838</v>
      </c>
      <c r="S3845">
        <v>16</v>
      </c>
      <c r="T3845" t="s">
        <v>1813</v>
      </c>
      <c r="U3845" s="16">
        <v>45839</v>
      </c>
      <c r="V3845" s="16">
        <v>45838</v>
      </c>
      <c r="Y3845" s="16">
        <v>45838</v>
      </c>
      <c r="AB3845" t="s">
        <v>6333</v>
      </c>
    </row>
    <row r="3846" spans="1:28" x14ac:dyDescent="0.35">
      <c r="A3846" t="s">
        <v>2679</v>
      </c>
      <c r="B3846" t="s">
        <v>2680</v>
      </c>
      <c r="C3846" t="s">
        <v>115</v>
      </c>
      <c r="D3846" t="s">
        <v>114</v>
      </c>
      <c r="E3846" s="16">
        <v>45825</v>
      </c>
      <c r="F3846">
        <v>4001970865</v>
      </c>
      <c r="G3846" t="s">
        <v>1927</v>
      </c>
      <c r="H3846" t="s">
        <v>2725</v>
      </c>
      <c r="I3846" t="s">
        <v>2726</v>
      </c>
      <c r="J3846">
        <v>3117168</v>
      </c>
      <c r="K3846">
        <v>6612418</v>
      </c>
      <c r="M3846">
        <v>2</v>
      </c>
      <c r="N3846">
        <v>162.47999999999999</v>
      </c>
      <c r="O3846">
        <v>324.95999999999998</v>
      </c>
      <c r="P3846" t="s">
        <v>1811</v>
      </c>
      <c r="Q3846" t="s">
        <v>1812</v>
      </c>
      <c r="R3846" s="16">
        <v>45838</v>
      </c>
      <c r="S3846">
        <v>16</v>
      </c>
      <c r="T3846" t="s">
        <v>1813</v>
      </c>
      <c r="U3846" s="16">
        <v>45839</v>
      </c>
      <c r="V3846" s="16">
        <v>45838</v>
      </c>
      <c r="Y3846" s="16">
        <v>45838</v>
      </c>
      <c r="AB3846" t="s">
        <v>6333</v>
      </c>
    </row>
    <row r="3847" spans="1:28" x14ac:dyDescent="0.35">
      <c r="A3847" t="s">
        <v>2679</v>
      </c>
      <c r="B3847" t="s">
        <v>2680</v>
      </c>
      <c r="C3847" t="s">
        <v>115</v>
      </c>
      <c r="D3847" t="s">
        <v>114</v>
      </c>
      <c r="E3847" s="16">
        <v>45825</v>
      </c>
      <c r="F3847">
        <v>4001970865</v>
      </c>
      <c r="G3847" t="s">
        <v>1927</v>
      </c>
      <c r="H3847" t="s">
        <v>2333</v>
      </c>
      <c r="I3847" t="s">
        <v>1825</v>
      </c>
      <c r="J3847">
        <v>3117168</v>
      </c>
      <c r="K3847">
        <v>6612418</v>
      </c>
      <c r="M3847">
        <v>2</v>
      </c>
      <c r="N3847">
        <v>3.51</v>
      </c>
      <c r="O3847">
        <v>7.02</v>
      </c>
      <c r="P3847" t="s">
        <v>1811</v>
      </c>
      <c r="Q3847" t="s">
        <v>1812</v>
      </c>
      <c r="R3847" s="16">
        <v>45838</v>
      </c>
      <c r="S3847">
        <v>16</v>
      </c>
      <c r="T3847" t="s">
        <v>1813</v>
      </c>
      <c r="U3847" s="16">
        <v>45839</v>
      </c>
      <c r="V3847" s="16">
        <v>45838</v>
      </c>
      <c r="Y3847" s="16">
        <v>45838</v>
      </c>
      <c r="AB3847" t="s">
        <v>6333</v>
      </c>
    </row>
    <row r="3848" spans="1:28" x14ac:dyDescent="0.35">
      <c r="A3848" t="s">
        <v>2679</v>
      </c>
      <c r="B3848" t="s">
        <v>2680</v>
      </c>
      <c r="C3848" t="s">
        <v>115</v>
      </c>
      <c r="D3848" t="s">
        <v>114</v>
      </c>
      <c r="E3848" s="16">
        <v>45825</v>
      </c>
      <c r="F3848">
        <v>4001970865</v>
      </c>
      <c r="G3848" t="s">
        <v>1927</v>
      </c>
      <c r="H3848" t="s">
        <v>1902</v>
      </c>
      <c r="I3848" t="s">
        <v>1822</v>
      </c>
      <c r="J3848">
        <v>3117168</v>
      </c>
      <c r="K3848">
        <v>6612418</v>
      </c>
      <c r="M3848">
        <v>4</v>
      </c>
      <c r="N3848">
        <v>1.89</v>
      </c>
      <c r="O3848">
        <v>7.56</v>
      </c>
      <c r="P3848" t="s">
        <v>1811</v>
      </c>
      <c r="Q3848" t="s">
        <v>1812</v>
      </c>
      <c r="R3848" s="16">
        <v>45838</v>
      </c>
      <c r="S3848">
        <v>16</v>
      </c>
      <c r="T3848" t="s">
        <v>1813</v>
      </c>
      <c r="U3848" s="16">
        <v>45839</v>
      </c>
      <c r="V3848" s="16">
        <v>45838</v>
      </c>
      <c r="Y3848" s="16">
        <v>45838</v>
      </c>
      <c r="AB3848" t="s">
        <v>6333</v>
      </c>
    </row>
    <row r="3849" spans="1:28" x14ac:dyDescent="0.35">
      <c r="A3849" t="s">
        <v>2679</v>
      </c>
      <c r="B3849" t="s">
        <v>2680</v>
      </c>
      <c r="C3849" t="s">
        <v>115</v>
      </c>
      <c r="D3849" t="s">
        <v>114</v>
      </c>
      <c r="E3849" s="16">
        <v>45825</v>
      </c>
      <c r="F3849">
        <v>4001970865</v>
      </c>
      <c r="G3849" t="s">
        <v>1927</v>
      </c>
      <c r="H3849" t="s">
        <v>2649</v>
      </c>
      <c r="I3849" t="s">
        <v>1825</v>
      </c>
      <c r="J3849">
        <v>3117168</v>
      </c>
      <c r="K3849">
        <v>6612418</v>
      </c>
      <c r="M3849">
        <v>2</v>
      </c>
      <c r="N3849">
        <v>1.51</v>
      </c>
      <c r="O3849">
        <v>3.02</v>
      </c>
      <c r="P3849" t="s">
        <v>1811</v>
      </c>
      <c r="Q3849" t="s">
        <v>1812</v>
      </c>
      <c r="R3849" s="16">
        <v>45838</v>
      </c>
      <c r="S3849">
        <v>16</v>
      </c>
      <c r="T3849" t="s">
        <v>1813</v>
      </c>
      <c r="U3849" s="16">
        <v>45839</v>
      </c>
      <c r="V3849" s="16">
        <v>45838</v>
      </c>
      <c r="Y3849" s="16">
        <v>45838</v>
      </c>
      <c r="AB3849" t="s">
        <v>6333</v>
      </c>
    </row>
    <row r="3850" spans="1:28" x14ac:dyDescent="0.35">
      <c r="A3850" t="s">
        <v>2679</v>
      </c>
      <c r="B3850" t="s">
        <v>2680</v>
      </c>
      <c r="C3850" t="s">
        <v>115</v>
      </c>
      <c r="D3850" t="s">
        <v>114</v>
      </c>
      <c r="E3850" s="16">
        <v>45825</v>
      </c>
      <c r="F3850">
        <v>4001970865</v>
      </c>
      <c r="G3850" t="s">
        <v>1927</v>
      </c>
      <c r="H3850" t="s">
        <v>2678</v>
      </c>
      <c r="I3850" t="s">
        <v>1865</v>
      </c>
      <c r="J3850">
        <v>3117168</v>
      </c>
      <c r="K3850">
        <v>6612418</v>
      </c>
      <c r="M3850">
        <v>6</v>
      </c>
      <c r="N3850">
        <v>2.85</v>
      </c>
      <c r="O3850">
        <v>17.100000000000001</v>
      </c>
      <c r="P3850" t="s">
        <v>1811</v>
      </c>
      <c r="Q3850" t="s">
        <v>1812</v>
      </c>
      <c r="R3850" s="16">
        <v>45838</v>
      </c>
      <c r="S3850">
        <v>16</v>
      </c>
      <c r="T3850" t="s">
        <v>1813</v>
      </c>
      <c r="U3850" s="16">
        <v>45839</v>
      </c>
      <c r="V3850" s="16">
        <v>45838</v>
      </c>
      <c r="Y3850" s="16">
        <v>45838</v>
      </c>
      <c r="AB3850" t="s">
        <v>6333</v>
      </c>
    </row>
    <row r="3851" spans="1:28" x14ac:dyDescent="0.35">
      <c r="A3851" t="s">
        <v>2679</v>
      </c>
      <c r="B3851" t="s">
        <v>2680</v>
      </c>
      <c r="C3851" t="s">
        <v>115</v>
      </c>
      <c r="D3851" t="s">
        <v>114</v>
      </c>
      <c r="E3851" s="16">
        <v>45825</v>
      </c>
      <c r="F3851">
        <v>4001970865</v>
      </c>
      <c r="G3851" t="s">
        <v>1927</v>
      </c>
      <c r="H3851" t="s">
        <v>6532</v>
      </c>
      <c r="I3851" t="s">
        <v>1825</v>
      </c>
      <c r="J3851">
        <v>3117168</v>
      </c>
      <c r="K3851">
        <v>6612418</v>
      </c>
      <c r="M3851">
        <v>2</v>
      </c>
      <c r="N3851">
        <v>3.56</v>
      </c>
      <c r="O3851">
        <v>7.12</v>
      </c>
      <c r="P3851" t="s">
        <v>1811</v>
      </c>
      <c r="Q3851" t="s">
        <v>1812</v>
      </c>
      <c r="R3851" s="16">
        <v>45838</v>
      </c>
      <c r="S3851">
        <v>16</v>
      </c>
      <c r="T3851" t="s">
        <v>1813</v>
      </c>
      <c r="U3851" s="16">
        <v>45839</v>
      </c>
      <c r="V3851" s="16">
        <v>45838</v>
      </c>
      <c r="Y3851" s="16">
        <v>45838</v>
      </c>
      <c r="AB3851" t="s">
        <v>6333</v>
      </c>
    </row>
    <row r="3852" spans="1:28" x14ac:dyDescent="0.35">
      <c r="A3852" t="s">
        <v>2679</v>
      </c>
      <c r="B3852" t="s">
        <v>2680</v>
      </c>
      <c r="C3852" t="s">
        <v>115</v>
      </c>
      <c r="D3852" t="s">
        <v>114</v>
      </c>
      <c r="E3852" s="16">
        <v>45825</v>
      </c>
      <c r="F3852">
        <v>4001970865</v>
      </c>
      <c r="G3852" t="s">
        <v>1927</v>
      </c>
      <c r="H3852" t="s">
        <v>6533</v>
      </c>
      <c r="I3852" t="s">
        <v>2379</v>
      </c>
      <c r="J3852">
        <v>3117168</v>
      </c>
      <c r="K3852">
        <v>6612418</v>
      </c>
      <c r="M3852">
        <v>2</v>
      </c>
      <c r="N3852">
        <v>4.79</v>
      </c>
      <c r="O3852">
        <v>9.58</v>
      </c>
      <c r="P3852" t="s">
        <v>1811</v>
      </c>
      <c r="Q3852" t="s">
        <v>1812</v>
      </c>
      <c r="R3852" s="16">
        <v>45838</v>
      </c>
      <c r="S3852">
        <v>16</v>
      </c>
      <c r="T3852" t="s">
        <v>1813</v>
      </c>
      <c r="U3852" s="16">
        <v>45839</v>
      </c>
      <c r="V3852" s="16">
        <v>45838</v>
      </c>
      <c r="Y3852" s="16">
        <v>45838</v>
      </c>
      <c r="AB3852" t="s">
        <v>6333</v>
      </c>
    </row>
    <row r="3853" spans="1:28" x14ac:dyDescent="0.35">
      <c r="A3853" t="s">
        <v>2679</v>
      </c>
      <c r="B3853" t="s">
        <v>2680</v>
      </c>
      <c r="C3853" t="s">
        <v>115</v>
      </c>
      <c r="D3853" t="s">
        <v>114</v>
      </c>
      <c r="E3853" s="16">
        <v>45825</v>
      </c>
      <c r="F3853">
        <v>4001970865</v>
      </c>
      <c r="G3853" t="s">
        <v>1927</v>
      </c>
      <c r="H3853" t="s">
        <v>6534</v>
      </c>
      <c r="I3853" t="s">
        <v>1810</v>
      </c>
      <c r="J3853">
        <v>3117168</v>
      </c>
      <c r="K3853">
        <v>6612418</v>
      </c>
      <c r="M3853">
        <v>2</v>
      </c>
      <c r="N3853">
        <v>0.67</v>
      </c>
      <c r="O3853">
        <v>1.34</v>
      </c>
      <c r="P3853" t="s">
        <v>1811</v>
      </c>
      <c r="Q3853" t="s">
        <v>1812</v>
      </c>
      <c r="R3853" s="16">
        <v>45838</v>
      </c>
      <c r="S3853">
        <v>16</v>
      </c>
      <c r="T3853" t="s">
        <v>1813</v>
      </c>
      <c r="U3853" s="16">
        <v>45839</v>
      </c>
      <c r="V3853" s="16">
        <v>45838</v>
      </c>
      <c r="Y3853" s="16">
        <v>45838</v>
      </c>
      <c r="AB3853" t="s">
        <v>6333</v>
      </c>
    </row>
    <row r="3854" spans="1:28" x14ac:dyDescent="0.35">
      <c r="A3854" t="s">
        <v>2679</v>
      </c>
      <c r="B3854" t="s">
        <v>2680</v>
      </c>
      <c r="C3854" t="s">
        <v>115</v>
      </c>
      <c r="D3854" t="s">
        <v>114</v>
      </c>
      <c r="E3854" s="16">
        <v>45825</v>
      </c>
      <c r="F3854">
        <v>4001970865</v>
      </c>
      <c r="G3854" t="s">
        <v>1927</v>
      </c>
      <c r="H3854" t="s">
        <v>2666</v>
      </c>
      <c r="I3854" t="s">
        <v>1865</v>
      </c>
      <c r="J3854">
        <v>3117168</v>
      </c>
      <c r="K3854">
        <v>6612418</v>
      </c>
      <c r="M3854">
        <v>4</v>
      </c>
      <c r="N3854">
        <v>0.91</v>
      </c>
      <c r="O3854">
        <v>3.64</v>
      </c>
      <c r="P3854" t="s">
        <v>1811</v>
      </c>
      <c r="Q3854" t="s">
        <v>1812</v>
      </c>
      <c r="R3854" s="16">
        <v>45838</v>
      </c>
      <c r="S3854">
        <v>16</v>
      </c>
      <c r="T3854" t="s">
        <v>1813</v>
      </c>
      <c r="U3854" s="16">
        <v>45839</v>
      </c>
      <c r="V3854" s="16">
        <v>45838</v>
      </c>
      <c r="Y3854" s="16">
        <v>45838</v>
      </c>
      <c r="AB3854" t="s">
        <v>6333</v>
      </c>
    </row>
    <row r="3855" spans="1:28" x14ac:dyDescent="0.35">
      <c r="A3855" t="s">
        <v>2679</v>
      </c>
      <c r="B3855" t="s">
        <v>2680</v>
      </c>
      <c r="C3855" t="s">
        <v>115</v>
      </c>
      <c r="D3855" t="s">
        <v>114</v>
      </c>
      <c r="E3855" s="16">
        <v>45825</v>
      </c>
      <c r="F3855">
        <v>4001970865</v>
      </c>
      <c r="G3855" t="s">
        <v>1927</v>
      </c>
      <c r="H3855" t="s">
        <v>2789</v>
      </c>
      <c r="I3855" t="s">
        <v>2790</v>
      </c>
      <c r="J3855">
        <v>3117168</v>
      </c>
      <c r="K3855">
        <v>6612418</v>
      </c>
      <c r="M3855">
        <v>4</v>
      </c>
      <c r="N3855">
        <v>45.34</v>
      </c>
      <c r="O3855">
        <v>181.36</v>
      </c>
      <c r="P3855" t="s">
        <v>1811</v>
      </c>
      <c r="Q3855" t="s">
        <v>1812</v>
      </c>
      <c r="R3855" s="16">
        <v>45838</v>
      </c>
      <c r="S3855">
        <v>16</v>
      </c>
      <c r="T3855" t="s">
        <v>1813</v>
      </c>
      <c r="U3855" s="16">
        <v>45839</v>
      </c>
      <c r="V3855" s="16">
        <v>45838</v>
      </c>
      <c r="Y3855" s="16">
        <v>45838</v>
      </c>
      <c r="AB3855" t="s">
        <v>6333</v>
      </c>
    </row>
    <row r="3856" spans="1:28" x14ac:dyDescent="0.35">
      <c r="A3856" t="s">
        <v>3159</v>
      </c>
      <c r="B3856" t="s">
        <v>1977</v>
      </c>
      <c r="C3856" t="s">
        <v>1402</v>
      </c>
      <c r="D3856" t="s">
        <v>1301</v>
      </c>
      <c r="E3856" s="16">
        <v>45825</v>
      </c>
      <c r="F3856">
        <v>4001970883</v>
      </c>
      <c r="G3856" t="s">
        <v>1927</v>
      </c>
      <c r="H3856" t="s">
        <v>8575</v>
      </c>
      <c r="I3856" t="s">
        <v>8410</v>
      </c>
      <c r="J3856">
        <v>3117216</v>
      </c>
      <c r="K3856">
        <v>6612458</v>
      </c>
      <c r="M3856">
        <v>4</v>
      </c>
      <c r="N3856">
        <v>15.9</v>
      </c>
      <c r="O3856">
        <v>63.6</v>
      </c>
      <c r="P3856" t="s">
        <v>1811</v>
      </c>
      <c r="Q3856" t="s">
        <v>1812</v>
      </c>
      <c r="R3856" s="16">
        <v>45838</v>
      </c>
      <c r="S3856">
        <v>16</v>
      </c>
      <c r="T3856" t="s">
        <v>1813</v>
      </c>
      <c r="U3856" s="16">
        <v>45838</v>
      </c>
      <c r="V3856" s="16">
        <v>45838</v>
      </c>
      <c r="Y3856" s="16">
        <v>45838</v>
      </c>
      <c r="AB3856" t="s">
        <v>6038</v>
      </c>
    </row>
    <row r="3857" spans="1:28" x14ac:dyDescent="0.35">
      <c r="A3857" t="s">
        <v>3159</v>
      </c>
      <c r="B3857" t="s">
        <v>1977</v>
      </c>
      <c r="C3857" t="s">
        <v>1402</v>
      </c>
      <c r="D3857" t="s">
        <v>1301</v>
      </c>
      <c r="E3857" s="16">
        <v>45825</v>
      </c>
      <c r="F3857">
        <v>4001970883</v>
      </c>
      <c r="G3857" t="s">
        <v>1927</v>
      </c>
      <c r="H3857" t="s">
        <v>4111</v>
      </c>
      <c r="I3857" t="s">
        <v>2727</v>
      </c>
      <c r="J3857">
        <v>3117216</v>
      </c>
      <c r="K3857">
        <v>6612458</v>
      </c>
      <c r="M3857">
        <v>32</v>
      </c>
      <c r="N3857">
        <v>0.2</v>
      </c>
      <c r="O3857">
        <v>6.4</v>
      </c>
      <c r="P3857" t="s">
        <v>1811</v>
      </c>
      <c r="Q3857" t="s">
        <v>1812</v>
      </c>
      <c r="R3857" s="16">
        <v>45838</v>
      </c>
      <c r="S3857">
        <v>16</v>
      </c>
      <c r="T3857" t="s">
        <v>1813</v>
      </c>
      <c r="U3857" s="16">
        <v>45838</v>
      </c>
      <c r="V3857" s="16">
        <v>45838</v>
      </c>
      <c r="Y3857" s="16">
        <v>45838</v>
      </c>
      <c r="AB3857" t="s">
        <v>6038</v>
      </c>
    </row>
    <row r="3858" spans="1:28" x14ac:dyDescent="0.35">
      <c r="A3858" t="s">
        <v>3159</v>
      </c>
      <c r="B3858" t="s">
        <v>1977</v>
      </c>
      <c r="C3858" t="s">
        <v>1402</v>
      </c>
      <c r="D3858" t="s">
        <v>1301</v>
      </c>
      <c r="E3858" s="16">
        <v>45825</v>
      </c>
      <c r="F3858">
        <v>4001970883</v>
      </c>
      <c r="G3858" t="s">
        <v>1927</v>
      </c>
      <c r="H3858" t="s">
        <v>8576</v>
      </c>
      <c r="I3858" t="s">
        <v>1810</v>
      </c>
      <c r="J3858">
        <v>3117216</v>
      </c>
      <c r="K3858">
        <v>6612458</v>
      </c>
      <c r="M3858">
        <v>16</v>
      </c>
      <c r="N3858">
        <v>0.84</v>
      </c>
      <c r="O3858">
        <v>13.44</v>
      </c>
      <c r="P3858" t="s">
        <v>1811</v>
      </c>
      <c r="Q3858" t="s">
        <v>1812</v>
      </c>
      <c r="R3858" s="16">
        <v>45838</v>
      </c>
      <c r="S3858">
        <v>16</v>
      </c>
      <c r="T3858" t="s">
        <v>1813</v>
      </c>
      <c r="U3858" s="16">
        <v>45838</v>
      </c>
      <c r="V3858" s="16">
        <v>45838</v>
      </c>
      <c r="Y3858" s="16">
        <v>45838</v>
      </c>
      <c r="AB3858" t="s">
        <v>6038</v>
      </c>
    </row>
    <row r="3859" spans="1:28" x14ac:dyDescent="0.35">
      <c r="A3859" t="s">
        <v>3159</v>
      </c>
      <c r="B3859" t="s">
        <v>1977</v>
      </c>
      <c r="C3859" t="s">
        <v>1402</v>
      </c>
      <c r="D3859" t="s">
        <v>1301</v>
      </c>
      <c r="E3859" s="16">
        <v>45825</v>
      </c>
      <c r="F3859">
        <v>4001970883</v>
      </c>
      <c r="G3859" t="s">
        <v>1927</v>
      </c>
      <c r="H3859" t="s">
        <v>8577</v>
      </c>
      <c r="I3859" t="s">
        <v>8578</v>
      </c>
      <c r="J3859">
        <v>3117216</v>
      </c>
      <c r="K3859">
        <v>6612458</v>
      </c>
      <c r="M3859">
        <v>16</v>
      </c>
      <c r="N3859">
        <v>6.89</v>
      </c>
      <c r="O3859">
        <v>110.24</v>
      </c>
      <c r="P3859" t="s">
        <v>1811</v>
      </c>
      <c r="Q3859" t="s">
        <v>1812</v>
      </c>
      <c r="R3859" s="16">
        <v>45838</v>
      </c>
      <c r="S3859">
        <v>16</v>
      </c>
      <c r="T3859" t="s">
        <v>1813</v>
      </c>
      <c r="U3859" s="16">
        <v>45838</v>
      </c>
      <c r="V3859" s="16">
        <v>45838</v>
      </c>
      <c r="Y3859" s="16">
        <v>45838</v>
      </c>
      <c r="AB3859" t="s">
        <v>6038</v>
      </c>
    </row>
    <row r="3860" spans="1:28" x14ac:dyDescent="0.35">
      <c r="A3860" t="s">
        <v>3159</v>
      </c>
      <c r="B3860" t="s">
        <v>1977</v>
      </c>
      <c r="C3860" t="s">
        <v>1402</v>
      </c>
      <c r="D3860" t="s">
        <v>1301</v>
      </c>
      <c r="E3860" s="16">
        <v>45825</v>
      </c>
      <c r="F3860">
        <v>4001970883</v>
      </c>
      <c r="G3860" t="s">
        <v>1927</v>
      </c>
      <c r="H3860" t="s">
        <v>6574</v>
      </c>
      <c r="I3860" t="s">
        <v>2159</v>
      </c>
      <c r="J3860">
        <v>3117216</v>
      </c>
      <c r="K3860">
        <v>6612458</v>
      </c>
      <c r="M3860">
        <v>32</v>
      </c>
      <c r="N3860">
        <v>0.27</v>
      </c>
      <c r="O3860">
        <v>8.64</v>
      </c>
      <c r="P3860" t="s">
        <v>1811</v>
      </c>
      <c r="Q3860" t="s">
        <v>1812</v>
      </c>
      <c r="R3860" s="16">
        <v>45838</v>
      </c>
      <c r="S3860">
        <v>16</v>
      </c>
      <c r="T3860" t="s">
        <v>1813</v>
      </c>
      <c r="U3860" s="16">
        <v>45838</v>
      </c>
      <c r="V3860" s="16">
        <v>45838</v>
      </c>
      <c r="Y3860" s="16">
        <v>45838</v>
      </c>
      <c r="AB3860" t="s">
        <v>6038</v>
      </c>
    </row>
    <row r="3861" spans="1:28" x14ac:dyDescent="0.35">
      <c r="A3861" t="s">
        <v>3159</v>
      </c>
      <c r="B3861" t="s">
        <v>1977</v>
      </c>
      <c r="C3861" t="s">
        <v>1402</v>
      </c>
      <c r="D3861" t="s">
        <v>1301</v>
      </c>
      <c r="E3861" s="16">
        <v>45825</v>
      </c>
      <c r="F3861">
        <v>4001970883</v>
      </c>
      <c r="G3861" t="s">
        <v>1927</v>
      </c>
      <c r="H3861" t="s">
        <v>8579</v>
      </c>
      <c r="I3861" t="s">
        <v>8410</v>
      </c>
      <c r="J3861">
        <v>3117216</v>
      </c>
      <c r="K3861">
        <v>6612458</v>
      </c>
      <c r="M3861">
        <v>4</v>
      </c>
      <c r="N3861">
        <v>40.74</v>
      </c>
      <c r="O3861">
        <v>162.96</v>
      </c>
      <c r="P3861" t="s">
        <v>1811</v>
      </c>
      <c r="Q3861" t="s">
        <v>1812</v>
      </c>
      <c r="R3861" s="16">
        <v>45838</v>
      </c>
      <c r="S3861">
        <v>16</v>
      </c>
      <c r="T3861" t="s">
        <v>1813</v>
      </c>
      <c r="U3861" s="16">
        <v>45838</v>
      </c>
      <c r="V3861" s="16">
        <v>45838</v>
      </c>
      <c r="Y3861" s="16">
        <v>45838</v>
      </c>
      <c r="AB3861" t="s">
        <v>6038</v>
      </c>
    </row>
    <row r="3862" spans="1:28" x14ac:dyDescent="0.35">
      <c r="A3862" t="s">
        <v>3159</v>
      </c>
      <c r="B3862" t="s">
        <v>1977</v>
      </c>
      <c r="C3862" t="s">
        <v>1402</v>
      </c>
      <c r="D3862" t="s">
        <v>1301</v>
      </c>
      <c r="E3862" s="16">
        <v>45825</v>
      </c>
      <c r="F3862">
        <v>4001970883</v>
      </c>
      <c r="G3862" t="s">
        <v>1927</v>
      </c>
      <c r="H3862" t="s">
        <v>8580</v>
      </c>
      <c r="I3862" t="s">
        <v>8581</v>
      </c>
      <c r="J3862">
        <v>3117216</v>
      </c>
      <c r="K3862">
        <v>6612458</v>
      </c>
      <c r="M3862">
        <v>2</v>
      </c>
      <c r="N3862">
        <v>14.02</v>
      </c>
      <c r="O3862">
        <v>28.04</v>
      </c>
      <c r="P3862" t="s">
        <v>1811</v>
      </c>
      <c r="Q3862" t="s">
        <v>1812</v>
      </c>
      <c r="R3862" s="16">
        <v>45838</v>
      </c>
      <c r="S3862">
        <v>16</v>
      </c>
      <c r="T3862" t="s">
        <v>1813</v>
      </c>
      <c r="U3862" s="16">
        <v>45838</v>
      </c>
      <c r="V3862" s="16">
        <v>45838</v>
      </c>
      <c r="Y3862" s="16">
        <v>45838</v>
      </c>
      <c r="AB3862" t="s">
        <v>6038</v>
      </c>
    </row>
    <row r="3863" spans="1:28" x14ac:dyDescent="0.35">
      <c r="A3863" t="s">
        <v>2884</v>
      </c>
      <c r="B3863" t="s">
        <v>3173</v>
      </c>
      <c r="C3863" t="s">
        <v>115</v>
      </c>
      <c r="D3863" t="s">
        <v>114</v>
      </c>
      <c r="E3863" s="16">
        <v>45826</v>
      </c>
      <c r="F3863">
        <v>4001971993</v>
      </c>
      <c r="G3863" t="s">
        <v>1927</v>
      </c>
      <c r="H3863" t="s">
        <v>8582</v>
      </c>
      <c r="I3863" t="s">
        <v>2106</v>
      </c>
      <c r="J3863">
        <v>2934559</v>
      </c>
      <c r="K3863">
        <v>6476554</v>
      </c>
      <c r="M3863">
        <v>1</v>
      </c>
      <c r="N3863">
        <v>46.41</v>
      </c>
      <c r="O3863">
        <v>46.41</v>
      </c>
      <c r="P3863" t="s">
        <v>1811</v>
      </c>
      <c r="Q3863" t="s">
        <v>1812</v>
      </c>
      <c r="R3863" s="16">
        <v>45832</v>
      </c>
      <c r="S3863">
        <v>22</v>
      </c>
      <c r="T3863" t="s">
        <v>1813</v>
      </c>
      <c r="U3863" s="16">
        <v>45809</v>
      </c>
      <c r="V3863" s="16">
        <v>45828</v>
      </c>
      <c r="Y3863" s="16">
        <v>45828</v>
      </c>
      <c r="AB3863" t="s">
        <v>1043</v>
      </c>
    </row>
    <row r="3864" spans="1:28" x14ac:dyDescent="0.35">
      <c r="A3864" t="s">
        <v>2884</v>
      </c>
      <c r="B3864" t="s">
        <v>3173</v>
      </c>
      <c r="C3864" t="s">
        <v>115</v>
      </c>
      <c r="D3864" t="s">
        <v>114</v>
      </c>
      <c r="E3864" s="16">
        <v>45826</v>
      </c>
      <c r="F3864">
        <v>4001971993</v>
      </c>
      <c r="G3864" t="s">
        <v>1927</v>
      </c>
      <c r="H3864" t="s">
        <v>1843</v>
      </c>
      <c r="I3864" t="s">
        <v>1823</v>
      </c>
      <c r="J3864">
        <v>2934559</v>
      </c>
      <c r="K3864">
        <v>6476554</v>
      </c>
      <c r="M3864">
        <v>2</v>
      </c>
      <c r="N3864">
        <v>1.41</v>
      </c>
      <c r="O3864">
        <v>2.82</v>
      </c>
      <c r="P3864" t="s">
        <v>1811</v>
      </c>
      <c r="Q3864" t="s">
        <v>1812</v>
      </c>
      <c r="R3864" s="16">
        <v>45832</v>
      </c>
      <c r="S3864">
        <v>22</v>
      </c>
      <c r="T3864" t="s">
        <v>1813</v>
      </c>
      <c r="U3864" s="16">
        <v>45809</v>
      </c>
      <c r="V3864" s="16">
        <v>45828</v>
      </c>
      <c r="Y3864" s="16">
        <v>45828</v>
      </c>
      <c r="AB3864" t="s">
        <v>1043</v>
      </c>
    </row>
    <row r="3865" spans="1:28" x14ac:dyDescent="0.35">
      <c r="A3865" t="s">
        <v>2884</v>
      </c>
      <c r="B3865" t="s">
        <v>3173</v>
      </c>
      <c r="C3865" t="s">
        <v>115</v>
      </c>
      <c r="D3865" t="s">
        <v>114</v>
      </c>
      <c r="E3865" s="16">
        <v>45826</v>
      </c>
      <c r="F3865">
        <v>4001971993</v>
      </c>
      <c r="G3865" t="s">
        <v>1927</v>
      </c>
      <c r="H3865" t="s">
        <v>8583</v>
      </c>
      <c r="I3865" t="s">
        <v>1852</v>
      </c>
      <c r="J3865">
        <v>2934559</v>
      </c>
      <c r="K3865">
        <v>6476554</v>
      </c>
      <c r="M3865">
        <v>1</v>
      </c>
      <c r="N3865">
        <v>5.53</v>
      </c>
      <c r="O3865">
        <v>5.53</v>
      </c>
      <c r="P3865" t="s">
        <v>1811</v>
      </c>
      <c r="Q3865" t="s">
        <v>1812</v>
      </c>
      <c r="R3865" s="16">
        <v>45832</v>
      </c>
      <c r="S3865">
        <v>22</v>
      </c>
      <c r="T3865" t="s">
        <v>1813</v>
      </c>
      <c r="U3865" s="16">
        <v>45809</v>
      </c>
      <c r="V3865" s="16">
        <v>45828</v>
      </c>
      <c r="Y3865" s="16">
        <v>45828</v>
      </c>
      <c r="AB3865" t="s">
        <v>1043</v>
      </c>
    </row>
    <row r="3866" spans="1:28" x14ac:dyDescent="0.35">
      <c r="A3866" t="s">
        <v>2884</v>
      </c>
      <c r="B3866" t="s">
        <v>3173</v>
      </c>
      <c r="C3866" t="s">
        <v>115</v>
      </c>
      <c r="D3866" t="s">
        <v>114</v>
      </c>
      <c r="E3866" s="16">
        <v>45826</v>
      </c>
      <c r="F3866">
        <v>4001971993</v>
      </c>
      <c r="G3866" t="s">
        <v>1927</v>
      </c>
      <c r="H3866" t="s">
        <v>8584</v>
      </c>
      <c r="I3866" t="s">
        <v>8585</v>
      </c>
      <c r="J3866">
        <v>2934559</v>
      </c>
      <c r="K3866">
        <v>6476554</v>
      </c>
      <c r="M3866">
        <v>1</v>
      </c>
      <c r="N3866">
        <v>13.41</v>
      </c>
      <c r="O3866">
        <v>13.41</v>
      </c>
      <c r="P3866" t="s">
        <v>1811</v>
      </c>
      <c r="Q3866" t="s">
        <v>1812</v>
      </c>
      <c r="R3866" s="16">
        <v>45832</v>
      </c>
      <c r="S3866">
        <v>22</v>
      </c>
      <c r="T3866" t="s">
        <v>1813</v>
      </c>
      <c r="U3866" s="16">
        <v>45809</v>
      </c>
      <c r="V3866" s="16">
        <v>45828</v>
      </c>
      <c r="Y3866" s="16">
        <v>45828</v>
      </c>
      <c r="AB3866" t="s">
        <v>1043</v>
      </c>
    </row>
    <row r="3867" spans="1:28" x14ac:dyDescent="0.35">
      <c r="A3867" t="s">
        <v>2263</v>
      </c>
      <c r="B3867" t="s">
        <v>2264</v>
      </c>
      <c r="C3867" t="s">
        <v>1400</v>
      </c>
      <c r="D3867" t="s">
        <v>1301</v>
      </c>
      <c r="E3867" s="16">
        <v>45826</v>
      </c>
      <c r="F3867">
        <v>4001972347</v>
      </c>
      <c r="G3867" t="s">
        <v>1927</v>
      </c>
      <c r="H3867" t="s">
        <v>8586</v>
      </c>
      <c r="I3867" t="s">
        <v>8587</v>
      </c>
      <c r="J3867">
        <v>2934991</v>
      </c>
      <c r="K3867">
        <v>6476839</v>
      </c>
      <c r="M3867">
        <v>1</v>
      </c>
      <c r="N3867">
        <v>108.72</v>
      </c>
      <c r="O3867">
        <v>108.72</v>
      </c>
      <c r="P3867" t="s">
        <v>1811</v>
      </c>
      <c r="Q3867" t="s">
        <v>1812</v>
      </c>
      <c r="R3867" s="16">
        <v>45832</v>
      </c>
      <c r="S3867">
        <v>22</v>
      </c>
      <c r="T3867" t="s">
        <v>1813</v>
      </c>
      <c r="U3867" s="16">
        <v>45809</v>
      </c>
      <c r="V3867" s="16">
        <v>45831</v>
      </c>
      <c r="Y3867" s="16">
        <v>45831</v>
      </c>
      <c r="AB3867" t="s">
        <v>1032</v>
      </c>
    </row>
    <row r="3868" spans="1:28" x14ac:dyDescent="0.35">
      <c r="A3868" t="s">
        <v>2784</v>
      </c>
      <c r="B3868" t="s">
        <v>3974</v>
      </c>
      <c r="C3868" t="s">
        <v>1400</v>
      </c>
      <c r="D3868" t="s">
        <v>1301</v>
      </c>
      <c r="E3868" s="16">
        <v>45827</v>
      </c>
      <c r="F3868">
        <v>4001973488</v>
      </c>
      <c r="G3868" t="s">
        <v>1927</v>
      </c>
      <c r="H3868" t="s">
        <v>8588</v>
      </c>
      <c r="I3868" t="s">
        <v>8589</v>
      </c>
      <c r="J3868">
        <v>3087506</v>
      </c>
      <c r="K3868">
        <v>6591447</v>
      </c>
      <c r="M3868">
        <v>1</v>
      </c>
      <c r="N3868">
        <v>570.20000000000005</v>
      </c>
      <c r="O3868">
        <v>570.20000000000005</v>
      </c>
      <c r="P3868" t="s">
        <v>1811</v>
      </c>
      <c r="Q3868" t="s">
        <v>1812</v>
      </c>
      <c r="R3868" s="16">
        <v>45838</v>
      </c>
      <c r="S3868">
        <v>15</v>
      </c>
      <c r="T3868" t="s">
        <v>1813</v>
      </c>
      <c r="U3868" s="16">
        <v>45839</v>
      </c>
      <c r="V3868" s="16">
        <v>45839</v>
      </c>
      <c r="Y3868" s="16">
        <v>45839</v>
      </c>
      <c r="AB3868" t="s">
        <v>1210</v>
      </c>
    </row>
    <row r="3869" spans="1:28" x14ac:dyDescent="0.35">
      <c r="A3869" t="s">
        <v>2784</v>
      </c>
      <c r="B3869" t="s">
        <v>3974</v>
      </c>
      <c r="C3869" t="s">
        <v>1400</v>
      </c>
      <c r="D3869" t="s">
        <v>1301</v>
      </c>
      <c r="E3869" s="16">
        <v>45827</v>
      </c>
      <c r="F3869">
        <v>4001973488</v>
      </c>
      <c r="G3869" t="s">
        <v>1927</v>
      </c>
      <c r="H3869" t="s">
        <v>8590</v>
      </c>
      <c r="I3869" t="s">
        <v>4358</v>
      </c>
      <c r="J3869">
        <v>3087506</v>
      </c>
      <c r="K3869">
        <v>6591447</v>
      </c>
      <c r="M3869">
        <v>1</v>
      </c>
      <c r="N3869">
        <v>106.44</v>
      </c>
      <c r="O3869">
        <v>106.44</v>
      </c>
      <c r="P3869" t="s">
        <v>1811</v>
      </c>
      <c r="Q3869" t="s">
        <v>1812</v>
      </c>
      <c r="R3869" s="16">
        <v>45838</v>
      </c>
      <c r="S3869">
        <v>15</v>
      </c>
      <c r="T3869" t="s">
        <v>1813</v>
      </c>
      <c r="U3869" s="16">
        <v>45839</v>
      </c>
      <c r="V3869" s="16">
        <v>45839</v>
      </c>
      <c r="Y3869" s="16">
        <v>45839</v>
      </c>
      <c r="AB3869" t="s">
        <v>1210</v>
      </c>
    </row>
    <row r="3870" spans="1:28" x14ac:dyDescent="0.35">
      <c r="A3870" t="s">
        <v>2784</v>
      </c>
      <c r="B3870" t="s">
        <v>3974</v>
      </c>
      <c r="C3870" t="s">
        <v>1400</v>
      </c>
      <c r="D3870" t="s">
        <v>1301</v>
      </c>
      <c r="E3870" s="16">
        <v>45827</v>
      </c>
      <c r="F3870">
        <v>4001973488</v>
      </c>
      <c r="G3870" t="s">
        <v>1927</v>
      </c>
      <c r="H3870" t="s">
        <v>1890</v>
      </c>
      <c r="I3870" t="s">
        <v>1865</v>
      </c>
      <c r="J3870">
        <v>3087506</v>
      </c>
      <c r="K3870">
        <v>6591447</v>
      </c>
      <c r="M3870">
        <v>4</v>
      </c>
      <c r="N3870">
        <v>0.72</v>
      </c>
      <c r="O3870">
        <v>2.88</v>
      </c>
      <c r="P3870" t="s">
        <v>1811</v>
      </c>
      <c r="Q3870" t="s">
        <v>1812</v>
      </c>
      <c r="R3870" s="16">
        <v>45838</v>
      </c>
      <c r="S3870">
        <v>15</v>
      </c>
      <c r="T3870" t="s">
        <v>1813</v>
      </c>
      <c r="U3870" s="16">
        <v>45839</v>
      </c>
      <c r="V3870" s="16">
        <v>45839</v>
      </c>
      <c r="Y3870" s="16">
        <v>45839</v>
      </c>
      <c r="AB3870" t="s">
        <v>1210</v>
      </c>
    </row>
    <row r="3871" spans="1:28" x14ac:dyDescent="0.35">
      <c r="A3871" t="s">
        <v>2784</v>
      </c>
      <c r="B3871" t="s">
        <v>3974</v>
      </c>
      <c r="C3871" t="s">
        <v>1400</v>
      </c>
      <c r="D3871" t="s">
        <v>1301</v>
      </c>
      <c r="E3871" s="16">
        <v>45827</v>
      </c>
      <c r="F3871">
        <v>4001973488</v>
      </c>
      <c r="G3871" t="s">
        <v>1927</v>
      </c>
      <c r="H3871" t="s">
        <v>8591</v>
      </c>
      <c r="I3871" t="s">
        <v>1825</v>
      </c>
      <c r="J3871">
        <v>3087506</v>
      </c>
      <c r="K3871">
        <v>6591447</v>
      </c>
      <c r="M3871">
        <v>4</v>
      </c>
      <c r="N3871">
        <v>7.86</v>
      </c>
      <c r="O3871">
        <v>31.44</v>
      </c>
      <c r="P3871" t="s">
        <v>1811</v>
      </c>
      <c r="Q3871" t="s">
        <v>1812</v>
      </c>
      <c r="R3871" s="16">
        <v>45838</v>
      </c>
      <c r="S3871">
        <v>15</v>
      </c>
      <c r="T3871" t="s">
        <v>1813</v>
      </c>
      <c r="U3871" s="16">
        <v>45839</v>
      </c>
      <c r="V3871" s="16">
        <v>45839</v>
      </c>
      <c r="Y3871" s="16">
        <v>45839</v>
      </c>
      <c r="AB3871" t="s">
        <v>1210</v>
      </c>
    </row>
    <row r="3872" spans="1:28" x14ac:dyDescent="0.35">
      <c r="A3872" t="s">
        <v>2784</v>
      </c>
      <c r="B3872" t="s">
        <v>3974</v>
      </c>
      <c r="C3872" t="s">
        <v>1400</v>
      </c>
      <c r="D3872" t="s">
        <v>1301</v>
      </c>
      <c r="E3872" s="16">
        <v>45827</v>
      </c>
      <c r="F3872">
        <v>4001973488</v>
      </c>
      <c r="G3872" t="s">
        <v>1927</v>
      </c>
      <c r="H3872" t="s">
        <v>1980</v>
      </c>
      <c r="I3872" t="s">
        <v>1825</v>
      </c>
      <c r="J3872">
        <v>3087506</v>
      </c>
      <c r="K3872">
        <v>6591447</v>
      </c>
      <c r="M3872">
        <v>6</v>
      </c>
      <c r="N3872">
        <v>1.23</v>
      </c>
      <c r="O3872">
        <v>7.38</v>
      </c>
      <c r="P3872" t="s">
        <v>1811</v>
      </c>
      <c r="Q3872" t="s">
        <v>1812</v>
      </c>
      <c r="R3872" s="16">
        <v>45838</v>
      </c>
      <c r="S3872">
        <v>15</v>
      </c>
      <c r="T3872" t="s">
        <v>1813</v>
      </c>
      <c r="U3872" s="16">
        <v>45839</v>
      </c>
      <c r="V3872" s="16">
        <v>45839</v>
      </c>
      <c r="Y3872" s="16">
        <v>45839</v>
      </c>
      <c r="AB3872" t="s">
        <v>1210</v>
      </c>
    </row>
    <row r="3873" spans="1:28" x14ac:dyDescent="0.35">
      <c r="A3873" t="s">
        <v>2784</v>
      </c>
      <c r="B3873" t="s">
        <v>3974</v>
      </c>
      <c r="C3873" t="s">
        <v>1400</v>
      </c>
      <c r="D3873" t="s">
        <v>1301</v>
      </c>
      <c r="E3873" s="16">
        <v>45827</v>
      </c>
      <c r="F3873">
        <v>4001973488</v>
      </c>
      <c r="G3873" t="s">
        <v>1927</v>
      </c>
      <c r="H3873" t="s">
        <v>1821</v>
      </c>
      <c r="I3873" t="s">
        <v>1822</v>
      </c>
      <c r="J3873">
        <v>3087506</v>
      </c>
      <c r="K3873">
        <v>6591447</v>
      </c>
      <c r="M3873">
        <v>6</v>
      </c>
      <c r="N3873">
        <v>1.05</v>
      </c>
      <c r="O3873">
        <v>6.3</v>
      </c>
      <c r="P3873" t="s">
        <v>1811</v>
      </c>
      <c r="Q3873" t="s">
        <v>1812</v>
      </c>
      <c r="R3873" s="16">
        <v>45838</v>
      </c>
      <c r="S3873">
        <v>15</v>
      </c>
      <c r="T3873" t="s">
        <v>1813</v>
      </c>
      <c r="U3873" s="16">
        <v>45839</v>
      </c>
      <c r="V3873" s="16">
        <v>45839</v>
      </c>
      <c r="Y3873" s="16">
        <v>45839</v>
      </c>
      <c r="AB3873" t="s">
        <v>1210</v>
      </c>
    </row>
    <row r="3874" spans="1:28" x14ac:dyDescent="0.35">
      <c r="A3874" t="s">
        <v>2784</v>
      </c>
      <c r="B3874" t="s">
        <v>3974</v>
      </c>
      <c r="C3874" t="s">
        <v>1400</v>
      </c>
      <c r="D3874" t="s">
        <v>1301</v>
      </c>
      <c r="E3874" s="16">
        <v>45827</v>
      </c>
      <c r="F3874">
        <v>4001973488</v>
      </c>
      <c r="G3874" t="s">
        <v>1927</v>
      </c>
      <c r="H3874" t="s">
        <v>2162</v>
      </c>
      <c r="I3874" t="s">
        <v>1825</v>
      </c>
      <c r="J3874">
        <v>3087506</v>
      </c>
      <c r="K3874">
        <v>6591447</v>
      </c>
      <c r="M3874">
        <v>2</v>
      </c>
      <c r="N3874">
        <v>0.84</v>
      </c>
      <c r="O3874">
        <v>1.68</v>
      </c>
      <c r="P3874" t="s">
        <v>1811</v>
      </c>
      <c r="Q3874" t="s">
        <v>1812</v>
      </c>
      <c r="R3874" s="16">
        <v>45838</v>
      </c>
      <c r="S3874">
        <v>15</v>
      </c>
      <c r="T3874" t="s">
        <v>1813</v>
      </c>
      <c r="U3874" s="16">
        <v>45839</v>
      </c>
      <c r="V3874" s="16">
        <v>45839</v>
      </c>
      <c r="Y3874" s="16">
        <v>45839</v>
      </c>
      <c r="AB3874" t="s">
        <v>1210</v>
      </c>
    </row>
    <row r="3875" spans="1:28" x14ac:dyDescent="0.35">
      <c r="A3875" t="s">
        <v>2784</v>
      </c>
      <c r="B3875" t="s">
        <v>3974</v>
      </c>
      <c r="C3875" t="s">
        <v>1400</v>
      </c>
      <c r="D3875" t="s">
        <v>1301</v>
      </c>
      <c r="E3875" s="16">
        <v>45827</v>
      </c>
      <c r="F3875">
        <v>4001973494</v>
      </c>
      <c r="G3875" t="s">
        <v>1927</v>
      </c>
      <c r="H3875" t="s">
        <v>6521</v>
      </c>
      <c r="I3875" t="s">
        <v>6522</v>
      </c>
      <c r="J3875">
        <v>3089266</v>
      </c>
      <c r="K3875">
        <v>6592875</v>
      </c>
      <c r="M3875">
        <v>1</v>
      </c>
      <c r="N3875">
        <v>2692.77</v>
      </c>
      <c r="O3875">
        <v>2692.77</v>
      </c>
      <c r="P3875" t="s">
        <v>1811</v>
      </c>
      <c r="Q3875" t="s">
        <v>1812</v>
      </c>
      <c r="R3875" s="16">
        <v>45838</v>
      </c>
      <c r="S3875">
        <v>15</v>
      </c>
      <c r="T3875" t="s">
        <v>1813</v>
      </c>
      <c r="U3875" s="16">
        <v>45839</v>
      </c>
      <c r="V3875" s="16">
        <v>45839</v>
      </c>
      <c r="Y3875" s="16">
        <v>45839</v>
      </c>
      <c r="AB3875" t="s">
        <v>3820</v>
      </c>
    </row>
    <row r="3876" spans="1:28" x14ac:dyDescent="0.35">
      <c r="A3876" t="s">
        <v>2784</v>
      </c>
      <c r="B3876" t="s">
        <v>3974</v>
      </c>
      <c r="C3876" t="s">
        <v>1400</v>
      </c>
      <c r="D3876" t="s">
        <v>1301</v>
      </c>
      <c r="E3876" s="16">
        <v>45827</v>
      </c>
      <c r="F3876">
        <v>4001973494</v>
      </c>
      <c r="G3876" t="s">
        <v>1927</v>
      </c>
      <c r="H3876" t="s">
        <v>2015</v>
      </c>
      <c r="I3876" t="s">
        <v>1825</v>
      </c>
      <c r="J3876">
        <v>3089266</v>
      </c>
      <c r="K3876">
        <v>6592875</v>
      </c>
      <c r="M3876">
        <v>8</v>
      </c>
      <c r="N3876">
        <v>5.07</v>
      </c>
      <c r="O3876">
        <v>40.56</v>
      </c>
      <c r="P3876" t="s">
        <v>1811</v>
      </c>
      <c r="Q3876" t="s">
        <v>1812</v>
      </c>
      <c r="R3876" s="16">
        <v>45838</v>
      </c>
      <c r="S3876">
        <v>15</v>
      </c>
      <c r="T3876" t="s">
        <v>1813</v>
      </c>
      <c r="U3876" s="16">
        <v>45839</v>
      </c>
      <c r="V3876" s="16">
        <v>45839</v>
      </c>
      <c r="Y3876" s="16">
        <v>45839</v>
      </c>
      <c r="AB3876" t="s">
        <v>3820</v>
      </c>
    </row>
    <row r="3877" spans="1:28" x14ac:dyDescent="0.35">
      <c r="A3877" t="s">
        <v>2784</v>
      </c>
      <c r="B3877" t="s">
        <v>3974</v>
      </c>
      <c r="C3877" t="s">
        <v>1400</v>
      </c>
      <c r="D3877" t="s">
        <v>1301</v>
      </c>
      <c r="E3877" s="16">
        <v>45827</v>
      </c>
      <c r="F3877">
        <v>4001973494</v>
      </c>
      <c r="G3877" t="s">
        <v>1927</v>
      </c>
      <c r="H3877" t="s">
        <v>6523</v>
      </c>
      <c r="I3877" t="s">
        <v>1865</v>
      </c>
      <c r="J3877">
        <v>3089266</v>
      </c>
      <c r="K3877">
        <v>6592875</v>
      </c>
      <c r="M3877">
        <v>8</v>
      </c>
      <c r="N3877">
        <v>2.71</v>
      </c>
      <c r="O3877">
        <v>21.68</v>
      </c>
      <c r="P3877" t="s">
        <v>1811</v>
      </c>
      <c r="Q3877" t="s">
        <v>1812</v>
      </c>
      <c r="R3877" s="16">
        <v>45838</v>
      </c>
      <c r="S3877">
        <v>15</v>
      </c>
      <c r="T3877" t="s">
        <v>1813</v>
      </c>
      <c r="U3877" s="16">
        <v>45839</v>
      </c>
      <c r="V3877" s="16">
        <v>45839</v>
      </c>
      <c r="Y3877" s="16">
        <v>45839</v>
      </c>
      <c r="AB3877" t="s">
        <v>3820</v>
      </c>
    </row>
    <row r="3878" spans="1:28" x14ac:dyDescent="0.35">
      <c r="A3878" t="s">
        <v>2784</v>
      </c>
      <c r="B3878" t="s">
        <v>3974</v>
      </c>
      <c r="C3878" t="s">
        <v>1400</v>
      </c>
      <c r="D3878" t="s">
        <v>1301</v>
      </c>
      <c r="E3878" s="16">
        <v>45827</v>
      </c>
      <c r="F3878">
        <v>4001973494</v>
      </c>
      <c r="G3878" t="s">
        <v>1927</v>
      </c>
      <c r="H3878" t="s">
        <v>4264</v>
      </c>
      <c r="I3878" t="s">
        <v>4265</v>
      </c>
      <c r="J3878">
        <v>3089266</v>
      </c>
      <c r="K3878">
        <v>6592875</v>
      </c>
      <c r="M3878">
        <v>2</v>
      </c>
      <c r="N3878">
        <v>156.16</v>
      </c>
      <c r="O3878">
        <v>312.32</v>
      </c>
      <c r="P3878" t="s">
        <v>1811</v>
      </c>
      <c r="Q3878" t="s">
        <v>1812</v>
      </c>
      <c r="R3878" s="16">
        <v>45838</v>
      </c>
      <c r="S3878">
        <v>15</v>
      </c>
      <c r="T3878" t="s">
        <v>1813</v>
      </c>
      <c r="U3878" s="16">
        <v>45839</v>
      </c>
      <c r="V3878" s="16">
        <v>45839</v>
      </c>
      <c r="Y3878" s="16">
        <v>45839</v>
      </c>
      <c r="AB3878" t="s">
        <v>3820</v>
      </c>
    </row>
    <row r="3879" spans="1:28" x14ac:dyDescent="0.35">
      <c r="A3879" t="s">
        <v>2784</v>
      </c>
      <c r="B3879" t="s">
        <v>3974</v>
      </c>
      <c r="C3879" t="s">
        <v>1400</v>
      </c>
      <c r="D3879" t="s">
        <v>1301</v>
      </c>
      <c r="E3879" s="16">
        <v>45827</v>
      </c>
      <c r="F3879">
        <v>4001973494</v>
      </c>
      <c r="G3879" t="s">
        <v>1927</v>
      </c>
      <c r="H3879" t="s">
        <v>6524</v>
      </c>
      <c r="I3879" t="s">
        <v>5304</v>
      </c>
      <c r="J3879">
        <v>3089266</v>
      </c>
      <c r="K3879">
        <v>6592875</v>
      </c>
      <c r="M3879">
        <v>2</v>
      </c>
      <c r="N3879">
        <v>24.58</v>
      </c>
      <c r="O3879">
        <v>49.16</v>
      </c>
      <c r="P3879" t="s">
        <v>1811</v>
      </c>
      <c r="Q3879" t="s">
        <v>1812</v>
      </c>
      <c r="R3879" s="16">
        <v>45838</v>
      </c>
      <c r="S3879">
        <v>15</v>
      </c>
      <c r="T3879" t="s">
        <v>1813</v>
      </c>
      <c r="U3879" s="16">
        <v>45839</v>
      </c>
      <c r="V3879" s="16">
        <v>45839</v>
      </c>
      <c r="Y3879" s="16">
        <v>45839</v>
      </c>
      <c r="AB3879" t="s">
        <v>3820</v>
      </c>
    </row>
    <row r="3880" spans="1:28" x14ac:dyDescent="0.35">
      <c r="A3880" t="s">
        <v>2784</v>
      </c>
      <c r="B3880" t="s">
        <v>3974</v>
      </c>
      <c r="C3880" t="s">
        <v>1400</v>
      </c>
      <c r="D3880" t="s">
        <v>1301</v>
      </c>
      <c r="E3880" s="16">
        <v>45827</v>
      </c>
      <c r="F3880">
        <v>4001973494</v>
      </c>
      <c r="G3880" t="s">
        <v>1927</v>
      </c>
      <c r="H3880" t="s">
        <v>6525</v>
      </c>
      <c r="I3880" t="s">
        <v>2032</v>
      </c>
      <c r="J3880">
        <v>3089266</v>
      </c>
      <c r="K3880">
        <v>6592875</v>
      </c>
      <c r="M3880">
        <v>2</v>
      </c>
      <c r="N3880">
        <v>586.5</v>
      </c>
      <c r="O3880">
        <v>1173</v>
      </c>
      <c r="P3880" t="s">
        <v>1811</v>
      </c>
      <c r="Q3880" t="s">
        <v>1812</v>
      </c>
      <c r="R3880" s="16">
        <v>45838</v>
      </c>
      <c r="S3880">
        <v>15</v>
      </c>
      <c r="T3880" t="s">
        <v>1813</v>
      </c>
      <c r="U3880" s="16">
        <v>45839</v>
      </c>
      <c r="V3880" s="16">
        <v>45839</v>
      </c>
      <c r="Y3880" s="16">
        <v>45839</v>
      </c>
      <c r="AB3880" t="s">
        <v>3820</v>
      </c>
    </row>
    <row r="3881" spans="1:28" x14ac:dyDescent="0.35">
      <c r="A3881" t="s">
        <v>2784</v>
      </c>
      <c r="B3881" t="s">
        <v>3974</v>
      </c>
      <c r="C3881" t="s">
        <v>1400</v>
      </c>
      <c r="D3881" t="s">
        <v>1301</v>
      </c>
      <c r="E3881" s="16">
        <v>45827</v>
      </c>
      <c r="F3881">
        <v>4001973494</v>
      </c>
      <c r="G3881" t="s">
        <v>1927</v>
      </c>
      <c r="H3881" t="s">
        <v>6524</v>
      </c>
      <c r="I3881" t="s">
        <v>5304</v>
      </c>
      <c r="J3881">
        <v>3089266</v>
      </c>
      <c r="K3881">
        <v>6592875</v>
      </c>
      <c r="M3881">
        <v>2</v>
      </c>
      <c r="N3881">
        <v>24.58</v>
      </c>
      <c r="O3881">
        <v>49.16</v>
      </c>
      <c r="P3881" t="s">
        <v>1811</v>
      </c>
      <c r="Q3881" t="s">
        <v>1812</v>
      </c>
      <c r="R3881" s="16">
        <v>45838</v>
      </c>
      <c r="S3881">
        <v>15</v>
      </c>
      <c r="T3881" t="s">
        <v>1813</v>
      </c>
      <c r="U3881" s="16">
        <v>45839</v>
      </c>
      <c r="V3881" s="16">
        <v>45839</v>
      </c>
      <c r="Y3881" s="16">
        <v>45839</v>
      </c>
      <c r="AB3881" t="s">
        <v>3820</v>
      </c>
    </row>
    <row r="3882" spans="1:28" x14ac:dyDescent="0.35">
      <c r="A3882" t="s">
        <v>2784</v>
      </c>
      <c r="B3882" t="s">
        <v>3974</v>
      </c>
      <c r="C3882" t="s">
        <v>1400</v>
      </c>
      <c r="D3882" t="s">
        <v>1301</v>
      </c>
      <c r="E3882" s="16">
        <v>45827</v>
      </c>
      <c r="F3882">
        <v>4001973494</v>
      </c>
      <c r="G3882" t="s">
        <v>1927</v>
      </c>
      <c r="H3882" t="s">
        <v>6526</v>
      </c>
      <c r="I3882" t="s">
        <v>4370</v>
      </c>
      <c r="J3882">
        <v>3089266</v>
      </c>
      <c r="K3882">
        <v>6592875</v>
      </c>
      <c r="M3882">
        <v>2</v>
      </c>
      <c r="N3882">
        <v>1985.47</v>
      </c>
      <c r="O3882">
        <v>3970.94</v>
      </c>
      <c r="P3882" t="s">
        <v>1811</v>
      </c>
      <c r="Q3882" t="s">
        <v>1812</v>
      </c>
      <c r="R3882" s="16">
        <v>45838</v>
      </c>
      <c r="S3882">
        <v>15</v>
      </c>
      <c r="T3882" t="s">
        <v>1813</v>
      </c>
      <c r="U3882" s="16">
        <v>45839</v>
      </c>
      <c r="V3882" s="16">
        <v>45839</v>
      </c>
      <c r="Y3882" s="16">
        <v>45839</v>
      </c>
      <c r="AB3882" t="s">
        <v>3820</v>
      </c>
    </row>
    <row r="3883" spans="1:28" x14ac:dyDescent="0.35">
      <c r="A3883" t="s">
        <v>1844</v>
      </c>
      <c r="B3883" t="s">
        <v>1845</v>
      </c>
      <c r="C3883" t="s">
        <v>5655</v>
      </c>
      <c r="D3883" t="s">
        <v>1301</v>
      </c>
      <c r="E3883" s="16">
        <v>45827</v>
      </c>
      <c r="F3883">
        <v>4001973678</v>
      </c>
      <c r="G3883" t="s">
        <v>1927</v>
      </c>
      <c r="H3883" t="s">
        <v>8592</v>
      </c>
      <c r="I3883" t="s">
        <v>2238</v>
      </c>
      <c r="J3883">
        <v>3093723</v>
      </c>
      <c r="K3883">
        <v>6596638</v>
      </c>
      <c r="M3883">
        <v>1</v>
      </c>
      <c r="N3883">
        <v>99.24</v>
      </c>
      <c r="O3883">
        <v>99.24</v>
      </c>
      <c r="P3883" t="s">
        <v>1811</v>
      </c>
      <c r="Q3883" t="s">
        <v>1812</v>
      </c>
      <c r="R3883" s="16">
        <v>45834</v>
      </c>
      <c r="S3883">
        <v>16</v>
      </c>
      <c r="T3883" t="s">
        <v>1813</v>
      </c>
      <c r="U3883" s="16">
        <v>45838</v>
      </c>
      <c r="V3883" s="16">
        <v>45838</v>
      </c>
      <c r="Y3883" s="16">
        <v>45838</v>
      </c>
      <c r="AB3883" t="s">
        <v>3833</v>
      </c>
    </row>
    <row r="3884" spans="1:28" x14ac:dyDescent="0.35">
      <c r="A3884" t="s">
        <v>1844</v>
      </c>
      <c r="B3884" t="s">
        <v>1845</v>
      </c>
      <c r="C3884" t="s">
        <v>5655</v>
      </c>
      <c r="D3884" t="s">
        <v>1301</v>
      </c>
      <c r="E3884" s="16">
        <v>45827</v>
      </c>
      <c r="F3884">
        <v>4001973678</v>
      </c>
      <c r="G3884" t="s">
        <v>1927</v>
      </c>
      <c r="H3884" t="s">
        <v>8593</v>
      </c>
      <c r="I3884" t="s">
        <v>4370</v>
      </c>
      <c r="J3884">
        <v>3093723</v>
      </c>
      <c r="K3884">
        <v>6596638</v>
      </c>
      <c r="M3884">
        <v>1</v>
      </c>
      <c r="N3884">
        <v>115.19</v>
      </c>
      <c r="O3884">
        <v>115.19</v>
      </c>
      <c r="P3884" t="s">
        <v>1811</v>
      </c>
      <c r="Q3884" t="s">
        <v>1812</v>
      </c>
      <c r="R3884" s="16">
        <v>45834</v>
      </c>
      <c r="S3884">
        <v>16</v>
      </c>
      <c r="T3884" t="s">
        <v>1813</v>
      </c>
      <c r="U3884" s="16">
        <v>45838</v>
      </c>
      <c r="V3884" s="16">
        <v>45838</v>
      </c>
      <c r="Y3884" s="16">
        <v>45838</v>
      </c>
      <c r="AB3884" t="s">
        <v>3833</v>
      </c>
    </row>
    <row r="3885" spans="1:28" x14ac:dyDescent="0.35">
      <c r="A3885" t="s">
        <v>1844</v>
      </c>
      <c r="B3885" t="s">
        <v>1845</v>
      </c>
      <c r="C3885" t="s">
        <v>5655</v>
      </c>
      <c r="D3885" t="s">
        <v>1301</v>
      </c>
      <c r="E3885" s="16">
        <v>45827</v>
      </c>
      <c r="F3885">
        <v>4001973678</v>
      </c>
      <c r="G3885" t="s">
        <v>1927</v>
      </c>
      <c r="H3885" t="s">
        <v>3048</v>
      </c>
      <c r="I3885" t="s">
        <v>2801</v>
      </c>
      <c r="J3885">
        <v>3093723</v>
      </c>
      <c r="K3885">
        <v>6596638</v>
      </c>
      <c r="M3885">
        <v>3</v>
      </c>
      <c r="N3885">
        <v>3.84</v>
      </c>
      <c r="O3885">
        <v>11.52</v>
      </c>
      <c r="P3885" t="s">
        <v>1811</v>
      </c>
      <c r="Q3885" t="s">
        <v>1812</v>
      </c>
      <c r="R3885" s="16">
        <v>45834</v>
      </c>
      <c r="S3885">
        <v>16</v>
      </c>
      <c r="T3885" t="s">
        <v>1813</v>
      </c>
      <c r="U3885" s="16">
        <v>45838</v>
      </c>
      <c r="V3885" s="16">
        <v>45838</v>
      </c>
      <c r="Y3885" s="16">
        <v>45838</v>
      </c>
      <c r="AB3885" t="s">
        <v>3833</v>
      </c>
    </row>
    <row r="3886" spans="1:28" x14ac:dyDescent="0.35">
      <c r="A3886" t="s">
        <v>1844</v>
      </c>
      <c r="B3886" t="s">
        <v>1845</v>
      </c>
      <c r="C3886" t="s">
        <v>5655</v>
      </c>
      <c r="D3886" t="s">
        <v>1301</v>
      </c>
      <c r="E3886" s="16">
        <v>45827</v>
      </c>
      <c r="F3886">
        <v>4001973678</v>
      </c>
      <c r="G3886" t="s">
        <v>1927</v>
      </c>
      <c r="H3886" t="s">
        <v>6784</v>
      </c>
      <c r="I3886" t="s">
        <v>2801</v>
      </c>
      <c r="J3886">
        <v>3093723</v>
      </c>
      <c r="K3886">
        <v>6596638</v>
      </c>
      <c r="M3886">
        <v>3</v>
      </c>
      <c r="N3886">
        <v>1.27</v>
      </c>
      <c r="O3886">
        <v>3.81</v>
      </c>
      <c r="P3886" t="s">
        <v>1811</v>
      </c>
      <c r="Q3886" t="s">
        <v>1812</v>
      </c>
      <c r="R3886" s="16">
        <v>45834</v>
      </c>
      <c r="S3886">
        <v>16</v>
      </c>
      <c r="T3886" t="s">
        <v>1813</v>
      </c>
      <c r="U3886" s="16">
        <v>45838</v>
      </c>
      <c r="V3886" s="16">
        <v>45838</v>
      </c>
      <c r="Y3886" s="16">
        <v>45838</v>
      </c>
      <c r="AB3886" t="s">
        <v>3833</v>
      </c>
    </row>
    <row r="3887" spans="1:28" x14ac:dyDescent="0.35">
      <c r="A3887" t="s">
        <v>1844</v>
      </c>
      <c r="B3887" t="s">
        <v>1845</v>
      </c>
      <c r="C3887" t="s">
        <v>5655</v>
      </c>
      <c r="D3887" t="s">
        <v>1301</v>
      </c>
      <c r="E3887" s="16">
        <v>45827</v>
      </c>
      <c r="F3887">
        <v>4001973678</v>
      </c>
      <c r="G3887" t="s">
        <v>1927</v>
      </c>
      <c r="H3887" t="s">
        <v>8594</v>
      </c>
      <c r="I3887" t="s">
        <v>1822</v>
      </c>
      <c r="J3887">
        <v>3093723</v>
      </c>
      <c r="K3887">
        <v>6596638</v>
      </c>
      <c r="M3887">
        <v>2</v>
      </c>
      <c r="N3887">
        <v>0.2</v>
      </c>
      <c r="O3887">
        <v>0.4</v>
      </c>
      <c r="P3887" t="s">
        <v>1811</v>
      </c>
      <c r="Q3887" t="s">
        <v>1812</v>
      </c>
      <c r="R3887" s="16">
        <v>45834</v>
      </c>
      <c r="S3887">
        <v>16</v>
      </c>
      <c r="T3887" t="s">
        <v>1813</v>
      </c>
      <c r="U3887" s="16">
        <v>45838</v>
      </c>
      <c r="V3887" s="16">
        <v>45838</v>
      </c>
      <c r="Y3887" s="16">
        <v>45838</v>
      </c>
      <c r="AB3887" t="s">
        <v>3833</v>
      </c>
    </row>
    <row r="3888" spans="1:28" x14ac:dyDescent="0.35">
      <c r="A3888" t="s">
        <v>1844</v>
      </c>
      <c r="B3888" t="s">
        <v>1845</v>
      </c>
      <c r="C3888" t="s">
        <v>5655</v>
      </c>
      <c r="D3888" t="s">
        <v>1301</v>
      </c>
      <c r="E3888" s="16">
        <v>45827</v>
      </c>
      <c r="F3888">
        <v>4001973678</v>
      </c>
      <c r="G3888" t="s">
        <v>1927</v>
      </c>
      <c r="H3888" t="s">
        <v>8595</v>
      </c>
      <c r="I3888" t="s">
        <v>8596</v>
      </c>
      <c r="J3888">
        <v>3093723</v>
      </c>
      <c r="K3888">
        <v>6596638</v>
      </c>
      <c r="M3888">
        <v>2</v>
      </c>
      <c r="N3888">
        <v>1.18</v>
      </c>
      <c r="O3888">
        <v>2.36</v>
      </c>
      <c r="P3888" t="s">
        <v>1811</v>
      </c>
      <c r="Q3888" t="s">
        <v>1812</v>
      </c>
      <c r="R3888" s="16">
        <v>45834</v>
      </c>
      <c r="S3888">
        <v>16</v>
      </c>
      <c r="T3888" t="s">
        <v>1813</v>
      </c>
      <c r="U3888" s="16">
        <v>45838</v>
      </c>
      <c r="V3888" s="16">
        <v>45838</v>
      </c>
      <c r="Y3888" s="16">
        <v>45838</v>
      </c>
      <c r="AB3888" t="s">
        <v>3833</v>
      </c>
    </row>
    <row r="3889" spans="1:28" x14ac:dyDescent="0.35">
      <c r="A3889" t="s">
        <v>1844</v>
      </c>
      <c r="B3889" t="s">
        <v>1845</v>
      </c>
      <c r="C3889" t="s">
        <v>5655</v>
      </c>
      <c r="D3889" t="s">
        <v>1301</v>
      </c>
      <c r="E3889" s="16">
        <v>45827</v>
      </c>
      <c r="F3889">
        <v>4001973678</v>
      </c>
      <c r="G3889" t="s">
        <v>1927</v>
      </c>
      <c r="H3889" t="s">
        <v>8539</v>
      </c>
      <c r="I3889" t="s">
        <v>6796</v>
      </c>
      <c r="J3889">
        <v>3093723</v>
      </c>
      <c r="K3889">
        <v>6596638</v>
      </c>
      <c r="M3889">
        <v>2</v>
      </c>
      <c r="N3889">
        <v>0.31</v>
      </c>
      <c r="O3889">
        <v>0.62</v>
      </c>
      <c r="P3889" t="s">
        <v>1811</v>
      </c>
      <c r="Q3889" t="s">
        <v>1812</v>
      </c>
      <c r="R3889" s="16">
        <v>45834</v>
      </c>
      <c r="S3889">
        <v>16</v>
      </c>
      <c r="T3889" t="s">
        <v>1813</v>
      </c>
      <c r="U3889" s="16">
        <v>45838</v>
      </c>
      <c r="V3889" s="16">
        <v>45838</v>
      </c>
      <c r="Y3889" s="16">
        <v>45838</v>
      </c>
      <c r="AB3889" t="s">
        <v>3833</v>
      </c>
    </row>
    <row r="3890" spans="1:28" x14ac:dyDescent="0.35">
      <c r="A3890" t="s">
        <v>2062</v>
      </c>
      <c r="B3890" t="s">
        <v>2063</v>
      </c>
      <c r="C3890" t="s">
        <v>5655</v>
      </c>
      <c r="D3890" t="s">
        <v>1301</v>
      </c>
      <c r="E3890" s="16">
        <v>45828</v>
      </c>
      <c r="F3890">
        <v>4001973942</v>
      </c>
      <c r="G3890" t="s">
        <v>1809</v>
      </c>
      <c r="H3890" t="s">
        <v>2027</v>
      </c>
      <c r="I3890" t="s">
        <v>1826</v>
      </c>
      <c r="J3890">
        <v>3122774</v>
      </c>
      <c r="K3890">
        <v>6616185</v>
      </c>
      <c r="M3890">
        <v>1</v>
      </c>
      <c r="N3890">
        <v>1.48</v>
      </c>
      <c r="O3890">
        <v>1.48</v>
      </c>
      <c r="P3890" t="s">
        <v>1811</v>
      </c>
      <c r="Q3890" t="s">
        <v>1812</v>
      </c>
      <c r="R3890" s="16">
        <v>45828</v>
      </c>
      <c r="S3890">
        <v>21</v>
      </c>
      <c r="T3890" t="s">
        <v>1813</v>
      </c>
      <c r="U3890" s="16">
        <v>45829</v>
      </c>
      <c r="V3890" s="16">
        <v>45833</v>
      </c>
      <c r="Y3890" s="16">
        <v>45833</v>
      </c>
      <c r="AB3890" t="s">
        <v>8597</v>
      </c>
    </row>
    <row r="3891" spans="1:28" x14ac:dyDescent="0.35">
      <c r="A3891" t="s">
        <v>2062</v>
      </c>
      <c r="B3891" t="s">
        <v>2063</v>
      </c>
      <c r="C3891" t="s">
        <v>5655</v>
      </c>
      <c r="D3891" t="s">
        <v>1301</v>
      </c>
      <c r="E3891" s="16">
        <v>45828</v>
      </c>
      <c r="F3891">
        <v>4001973942</v>
      </c>
      <c r="G3891" t="s">
        <v>1809</v>
      </c>
      <c r="H3891" t="s">
        <v>1892</v>
      </c>
      <c r="I3891" t="s">
        <v>1823</v>
      </c>
      <c r="J3891">
        <v>3122774</v>
      </c>
      <c r="K3891">
        <v>6616185</v>
      </c>
      <c r="M3891">
        <v>1</v>
      </c>
      <c r="N3891">
        <v>1.54</v>
      </c>
      <c r="O3891">
        <v>1.54</v>
      </c>
      <c r="P3891" t="s">
        <v>1811</v>
      </c>
      <c r="Q3891" t="s">
        <v>1812</v>
      </c>
      <c r="R3891" s="16">
        <v>45828</v>
      </c>
      <c r="S3891">
        <v>21</v>
      </c>
      <c r="T3891" t="s">
        <v>1813</v>
      </c>
      <c r="U3891" s="16">
        <v>45829</v>
      </c>
      <c r="V3891" s="16">
        <v>45833</v>
      </c>
      <c r="Y3891" s="16">
        <v>45833</v>
      </c>
      <c r="AB3891" t="s">
        <v>8597</v>
      </c>
    </row>
    <row r="3892" spans="1:28" x14ac:dyDescent="0.35">
      <c r="A3892" t="s">
        <v>2062</v>
      </c>
      <c r="B3892" t="s">
        <v>2063</v>
      </c>
      <c r="C3892" t="s">
        <v>5655</v>
      </c>
      <c r="D3892" t="s">
        <v>1301</v>
      </c>
      <c r="E3892" s="16">
        <v>45828</v>
      </c>
      <c r="F3892">
        <v>4001973942</v>
      </c>
      <c r="G3892" t="s">
        <v>1809</v>
      </c>
      <c r="H3892" t="s">
        <v>2536</v>
      </c>
      <c r="I3892" t="s">
        <v>2175</v>
      </c>
      <c r="J3892">
        <v>3122774</v>
      </c>
      <c r="K3892">
        <v>6616185</v>
      </c>
      <c r="M3892">
        <v>1</v>
      </c>
      <c r="N3892">
        <v>9.84</v>
      </c>
      <c r="O3892">
        <v>9.84</v>
      </c>
      <c r="P3892" t="s">
        <v>1811</v>
      </c>
      <c r="Q3892" t="s">
        <v>1812</v>
      </c>
      <c r="R3892" s="16">
        <v>45828</v>
      </c>
      <c r="S3892">
        <v>21</v>
      </c>
      <c r="T3892" t="s">
        <v>1813</v>
      </c>
      <c r="U3892" s="16">
        <v>45829</v>
      </c>
      <c r="V3892" s="16">
        <v>45833</v>
      </c>
      <c r="Y3892" s="16">
        <v>45833</v>
      </c>
      <c r="AB3892" t="s">
        <v>8597</v>
      </c>
    </row>
    <row r="3893" spans="1:28" x14ac:dyDescent="0.35">
      <c r="A3893" t="s">
        <v>2062</v>
      </c>
      <c r="B3893" t="s">
        <v>2063</v>
      </c>
      <c r="C3893" t="s">
        <v>5655</v>
      </c>
      <c r="D3893" t="s">
        <v>1301</v>
      </c>
      <c r="E3893" s="16">
        <v>45828</v>
      </c>
      <c r="F3893">
        <v>4001973942</v>
      </c>
      <c r="G3893" t="s">
        <v>1809</v>
      </c>
      <c r="H3893" t="s">
        <v>2027</v>
      </c>
      <c r="I3893" t="s">
        <v>1826</v>
      </c>
      <c r="J3893">
        <v>3122774</v>
      </c>
      <c r="K3893">
        <v>6616185</v>
      </c>
      <c r="M3893">
        <v>1</v>
      </c>
      <c r="N3893">
        <v>1.48</v>
      </c>
      <c r="O3893">
        <v>1.48</v>
      </c>
      <c r="P3893" t="s">
        <v>1811</v>
      </c>
      <c r="Q3893" t="s">
        <v>1812</v>
      </c>
      <c r="R3893" s="16">
        <v>45828</v>
      </c>
      <c r="S3893">
        <v>21</v>
      </c>
      <c r="T3893" t="s">
        <v>1813</v>
      </c>
      <c r="U3893" s="16">
        <v>45829</v>
      </c>
      <c r="V3893" s="16">
        <v>45833</v>
      </c>
      <c r="Y3893" s="16">
        <v>45833</v>
      </c>
      <c r="AB3893" t="s">
        <v>8597</v>
      </c>
    </row>
    <row r="3894" spans="1:28" x14ac:dyDescent="0.35">
      <c r="A3894" t="s">
        <v>2062</v>
      </c>
      <c r="B3894" t="s">
        <v>2063</v>
      </c>
      <c r="C3894" t="s">
        <v>5655</v>
      </c>
      <c r="D3894" t="s">
        <v>1301</v>
      </c>
      <c r="E3894" s="16">
        <v>45828</v>
      </c>
      <c r="F3894">
        <v>4001973942</v>
      </c>
      <c r="G3894" t="s">
        <v>1809</v>
      </c>
      <c r="H3894" t="s">
        <v>1892</v>
      </c>
      <c r="I3894" t="s">
        <v>1823</v>
      </c>
      <c r="J3894">
        <v>3122774</v>
      </c>
      <c r="K3894">
        <v>6616185</v>
      </c>
      <c r="M3894">
        <v>1</v>
      </c>
      <c r="N3894">
        <v>1.54</v>
      </c>
      <c r="O3894">
        <v>1.54</v>
      </c>
      <c r="P3894" t="s">
        <v>1811</v>
      </c>
      <c r="Q3894" t="s">
        <v>1812</v>
      </c>
      <c r="R3894" s="16">
        <v>45828</v>
      </c>
      <c r="S3894">
        <v>21</v>
      </c>
      <c r="T3894" t="s">
        <v>1813</v>
      </c>
      <c r="U3894" s="16">
        <v>45829</v>
      </c>
      <c r="V3894" s="16">
        <v>45833</v>
      </c>
      <c r="Y3894" s="16">
        <v>45833</v>
      </c>
      <c r="AB3894" t="s">
        <v>8597</v>
      </c>
    </row>
    <row r="3895" spans="1:28" x14ac:dyDescent="0.35">
      <c r="A3895" t="s">
        <v>2062</v>
      </c>
      <c r="B3895" t="s">
        <v>2063</v>
      </c>
      <c r="C3895" t="s">
        <v>5655</v>
      </c>
      <c r="D3895" t="s">
        <v>1301</v>
      </c>
      <c r="E3895" s="16">
        <v>45828</v>
      </c>
      <c r="F3895">
        <v>4001974600</v>
      </c>
      <c r="G3895" t="s">
        <v>1809</v>
      </c>
      <c r="H3895" t="s">
        <v>8598</v>
      </c>
      <c r="I3895" t="s">
        <v>8599</v>
      </c>
      <c r="J3895">
        <v>3122774</v>
      </c>
      <c r="K3895">
        <v>6616185</v>
      </c>
      <c r="M3895">
        <v>1</v>
      </c>
      <c r="N3895">
        <v>1350.11</v>
      </c>
      <c r="O3895">
        <v>1350.11</v>
      </c>
      <c r="P3895" t="s">
        <v>1811</v>
      </c>
      <c r="Q3895" t="s">
        <v>1812</v>
      </c>
      <c r="R3895" s="16">
        <v>45832</v>
      </c>
      <c r="S3895">
        <v>22</v>
      </c>
      <c r="T3895" t="s">
        <v>1813</v>
      </c>
      <c r="U3895" s="16">
        <v>45829</v>
      </c>
      <c r="V3895" s="16">
        <v>45830</v>
      </c>
      <c r="Y3895" s="16">
        <v>45830</v>
      </c>
      <c r="AB3895" t="s">
        <v>8597</v>
      </c>
    </row>
    <row r="3896" spans="1:28" x14ac:dyDescent="0.35">
      <c r="A3896" t="s">
        <v>2062</v>
      </c>
      <c r="B3896" t="s">
        <v>2063</v>
      </c>
      <c r="C3896" t="s">
        <v>5655</v>
      </c>
      <c r="D3896" t="s">
        <v>1301</v>
      </c>
      <c r="E3896" s="16">
        <v>45828</v>
      </c>
      <c r="F3896">
        <v>4001974600</v>
      </c>
      <c r="G3896" t="s">
        <v>1809</v>
      </c>
      <c r="H3896" t="s">
        <v>8600</v>
      </c>
      <c r="I3896" t="s">
        <v>2175</v>
      </c>
      <c r="J3896">
        <v>3122774</v>
      </c>
      <c r="K3896">
        <v>6616185</v>
      </c>
      <c r="M3896">
        <v>1</v>
      </c>
      <c r="N3896">
        <v>66.709999999999994</v>
      </c>
      <c r="O3896">
        <v>66.709999999999994</v>
      </c>
      <c r="P3896" t="s">
        <v>1811</v>
      </c>
      <c r="Q3896" t="s">
        <v>1812</v>
      </c>
      <c r="R3896" s="16">
        <v>45832</v>
      </c>
      <c r="S3896">
        <v>22</v>
      </c>
      <c r="T3896" t="s">
        <v>1813</v>
      </c>
      <c r="U3896" s="16">
        <v>45829</v>
      </c>
      <c r="V3896" s="16">
        <v>45830</v>
      </c>
      <c r="Y3896" s="16">
        <v>45830</v>
      </c>
      <c r="AB3896" t="s">
        <v>8597</v>
      </c>
    </row>
    <row r="3897" spans="1:28" x14ac:dyDescent="0.35">
      <c r="A3897" t="s">
        <v>2301</v>
      </c>
      <c r="B3897" t="s">
        <v>2302</v>
      </c>
      <c r="C3897" t="s">
        <v>115</v>
      </c>
      <c r="D3897" t="s">
        <v>114</v>
      </c>
      <c r="E3897" s="16">
        <v>45828</v>
      </c>
      <c r="F3897">
        <v>4001974774</v>
      </c>
      <c r="G3897" t="s">
        <v>1927</v>
      </c>
      <c r="H3897" t="s">
        <v>8601</v>
      </c>
      <c r="I3897" t="s">
        <v>8602</v>
      </c>
      <c r="J3897">
        <v>3114069</v>
      </c>
      <c r="K3897">
        <v>6610511</v>
      </c>
      <c r="M3897">
        <v>1</v>
      </c>
      <c r="N3897">
        <v>16.05</v>
      </c>
      <c r="O3897">
        <v>16.05</v>
      </c>
      <c r="P3897" t="s">
        <v>1811</v>
      </c>
      <c r="Q3897" t="s">
        <v>1812</v>
      </c>
      <c r="R3897" s="16">
        <v>45834</v>
      </c>
      <c r="S3897">
        <v>15</v>
      </c>
      <c r="T3897" t="s">
        <v>1813</v>
      </c>
      <c r="U3897" s="16">
        <v>45839</v>
      </c>
      <c r="V3897" s="16">
        <v>45839</v>
      </c>
      <c r="Y3897" s="16">
        <v>45839</v>
      </c>
      <c r="AB3897" t="s">
        <v>5515</v>
      </c>
    </row>
    <row r="3898" spans="1:28" x14ac:dyDescent="0.35">
      <c r="A3898" t="s">
        <v>2301</v>
      </c>
      <c r="B3898" t="s">
        <v>2302</v>
      </c>
      <c r="C3898" t="s">
        <v>115</v>
      </c>
      <c r="D3898" t="s">
        <v>114</v>
      </c>
      <c r="E3898" s="16">
        <v>45828</v>
      </c>
      <c r="F3898">
        <v>4001974774</v>
      </c>
      <c r="G3898" t="s">
        <v>1927</v>
      </c>
      <c r="H3898" t="s">
        <v>8603</v>
      </c>
      <c r="I3898" t="s">
        <v>8604</v>
      </c>
      <c r="J3898">
        <v>3114069</v>
      </c>
      <c r="K3898">
        <v>6610511</v>
      </c>
      <c r="M3898">
        <v>1</v>
      </c>
      <c r="N3898">
        <v>162.76</v>
      </c>
      <c r="O3898">
        <v>162.76</v>
      </c>
      <c r="P3898" t="s">
        <v>1811</v>
      </c>
      <c r="Q3898" t="s">
        <v>1812</v>
      </c>
      <c r="R3898" s="16">
        <v>45834</v>
      </c>
      <c r="S3898">
        <v>15</v>
      </c>
      <c r="T3898" t="s">
        <v>1813</v>
      </c>
      <c r="U3898" s="16">
        <v>45839</v>
      </c>
      <c r="V3898" s="16">
        <v>45839</v>
      </c>
      <c r="Y3898" s="16">
        <v>45839</v>
      </c>
      <c r="AB3898" t="s">
        <v>5515</v>
      </c>
    </row>
    <row r="3899" spans="1:28" x14ac:dyDescent="0.35">
      <c r="A3899" t="s">
        <v>2301</v>
      </c>
      <c r="B3899" t="s">
        <v>2302</v>
      </c>
      <c r="C3899" t="s">
        <v>115</v>
      </c>
      <c r="D3899" t="s">
        <v>114</v>
      </c>
      <c r="E3899" s="16">
        <v>45828</v>
      </c>
      <c r="F3899">
        <v>4001974774</v>
      </c>
      <c r="G3899" t="s">
        <v>1927</v>
      </c>
      <c r="H3899" t="s">
        <v>8605</v>
      </c>
      <c r="I3899" t="s">
        <v>1826</v>
      </c>
      <c r="J3899">
        <v>3114069</v>
      </c>
      <c r="K3899">
        <v>6610511</v>
      </c>
      <c r="M3899">
        <v>1</v>
      </c>
      <c r="N3899">
        <v>7.17</v>
      </c>
      <c r="O3899">
        <v>7.17</v>
      </c>
      <c r="P3899" t="s">
        <v>1811</v>
      </c>
      <c r="Q3899" t="s">
        <v>1812</v>
      </c>
      <c r="R3899" s="16">
        <v>45834</v>
      </c>
      <c r="S3899">
        <v>15</v>
      </c>
      <c r="T3899" t="s">
        <v>1813</v>
      </c>
      <c r="U3899" s="16">
        <v>45839</v>
      </c>
      <c r="V3899" s="16">
        <v>45839</v>
      </c>
      <c r="Y3899" s="16">
        <v>45839</v>
      </c>
      <c r="AB3899" t="s">
        <v>5515</v>
      </c>
    </row>
    <row r="3900" spans="1:28" x14ac:dyDescent="0.35">
      <c r="A3900" t="s">
        <v>2301</v>
      </c>
      <c r="B3900" t="s">
        <v>2302</v>
      </c>
      <c r="C3900" t="s">
        <v>115</v>
      </c>
      <c r="D3900" t="s">
        <v>114</v>
      </c>
      <c r="E3900" s="16">
        <v>45828</v>
      </c>
      <c r="F3900">
        <v>4001974774</v>
      </c>
      <c r="G3900" t="s">
        <v>1927</v>
      </c>
      <c r="H3900" t="s">
        <v>8606</v>
      </c>
      <c r="I3900" t="s">
        <v>1810</v>
      </c>
      <c r="J3900">
        <v>3114069</v>
      </c>
      <c r="K3900">
        <v>6610511</v>
      </c>
      <c r="M3900">
        <v>1</v>
      </c>
      <c r="N3900">
        <v>10.65</v>
      </c>
      <c r="O3900">
        <v>10.65</v>
      </c>
      <c r="P3900" t="s">
        <v>1811</v>
      </c>
      <c r="Q3900" t="s">
        <v>1812</v>
      </c>
      <c r="R3900" s="16">
        <v>45834</v>
      </c>
      <c r="S3900">
        <v>15</v>
      </c>
      <c r="T3900" t="s">
        <v>1813</v>
      </c>
      <c r="U3900" s="16">
        <v>45839</v>
      </c>
      <c r="V3900" s="16">
        <v>45839</v>
      </c>
      <c r="Y3900" s="16">
        <v>45839</v>
      </c>
      <c r="AB3900" t="s">
        <v>5515</v>
      </c>
    </row>
    <row r="3901" spans="1:28" x14ac:dyDescent="0.35">
      <c r="A3901" t="s">
        <v>2301</v>
      </c>
      <c r="B3901" t="s">
        <v>2302</v>
      </c>
      <c r="C3901" t="s">
        <v>115</v>
      </c>
      <c r="D3901" t="s">
        <v>114</v>
      </c>
      <c r="E3901" s="16">
        <v>45828</v>
      </c>
      <c r="F3901">
        <v>4001974774</v>
      </c>
      <c r="G3901" t="s">
        <v>1927</v>
      </c>
      <c r="H3901" t="s">
        <v>4989</v>
      </c>
      <c r="I3901" t="s">
        <v>1822</v>
      </c>
      <c r="J3901">
        <v>3114069</v>
      </c>
      <c r="K3901">
        <v>6610511</v>
      </c>
      <c r="M3901">
        <v>1</v>
      </c>
      <c r="N3901">
        <v>4.4400000000000004</v>
      </c>
      <c r="O3901">
        <v>4.4400000000000004</v>
      </c>
      <c r="P3901" t="s">
        <v>1811</v>
      </c>
      <c r="Q3901" t="s">
        <v>1812</v>
      </c>
      <c r="R3901" s="16">
        <v>45834</v>
      </c>
      <c r="S3901">
        <v>15</v>
      </c>
      <c r="T3901" t="s">
        <v>1813</v>
      </c>
      <c r="U3901" s="16">
        <v>45839</v>
      </c>
      <c r="V3901" s="16">
        <v>45839</v>
      </c>
      <c r="Y3901" s="16">
        <v>45839</v>
      </c>
      <c r="AB3901" t="s">
        <v>5515</v>
      </c>
    </row>
    <row r="3902" spans="1:28" x14ac:dyDescent="0.35">
      <c r="A3902" t="s">
        <v>2301</v>
      </c>
      <c r="B3902" t="s">
        <v>2302</v>
      </c>
      <c r="C3902" t="s">
        <v>115</v>
      </c>
      <c r="D3902" t="s">
        <v>114</v>
      </c>
      <c r="E3902" s="16">
        <v>45828</v>
      </c>
      <c r="F3902">
        <v>4001974774</v>
      </c>
      <c r="G3902" t="s">
        <v>1927</v>
      </c>
      <c r="H3902" t="s">
        <v>2925</v>
      </c>
      <c r="I3902" t="s">
        <v>1825</v>
      </c>
      <c r="J3902">
        <v>3114069</v>
      </c>
      <c r="K3902">
        <v>6610511</v>
      </c>
      <c r="M3902">
        <v>8</v>
      </c>
      <c r="N3902">
        <v>2.4700000000000002</v>
      </c>
      <c r="O3902">
        <v>19.760000000000002</v>
      </c>
      <c r="P3902" t="s">
        <v>1811</v>
      </c>
      <c r="Q3902" t="s">
        <v>1812</v>
      </c>
      <c r="R3902" s="16">
        <v>45834</v>
      </c>
      <c r="S3902">
        <v>15</v>
      </c>
      <c r="T3902" t="s">
        <v>1813</v>
      </c>
      <c r="U3902" s="16">
        <v>45839</v>
      </c>
      <c r="V3902" s="16">
        <v>45839</v>
      </c>
      <c r="Y3902" s="16">
        <v>45839</v>
      </c>
      <c r="AB3902" t="s">
        <v>5515</v>
      </c>
    </row>
    <row r="3903" spans="1:28" x14ac:dyDescent="0.35">
      <c r="A3903" t="s">
        <v>2764</v>
      </c>
      <c r="B3903" t="s">
        <v>2765</v>
      </c>
      <c r="C3903" t="s">
        <v>115</v>
      </c>
      <c r="D3903" t="s">
        <v>114</v>
      </c>
      <c r="E3903" s="16">
        <v>45828</v>
      </c>
      <c r="F3903">
        <v>4001974813</v>
      </c>
      <c r="G3903" t="s">
        <v>1927</v>
      </c>
      <c r="H3903" t="s">
        <v>6634</v>
      </c>
      <c r="I3903" t="s">
        <v>2093</v>
      </c>
      <c r="J3903">
        <v>3114079</v>
      </c>
      <c r="K3903">
        <v>6610516</v>
      </c>
      <c r="M3903">
        <v>1</v>
      </c>
      <c r="N3903">
        <v>34.53</v>
      </c>
      <c r="O3903">
        <v>34.53</v>
      </c>
      <c r="P3903" t="s">
        <v>1811</v>
      </c>
      <c r="Q3903" t="s">
        <v>1812</v>
      </c>
      <c r="R3903" s="16">
        <v>45834</v>
      </c>
      <c r="S3903">
        <v>15</v>
      </c>
      <c r="T3903" t="s">
        <v>1813</v>
      </c>
      <c r="U3903" s="16">
        <v>45839</v>
      </c>
      <c r="V3903" s="16">
        <v>45839</v>
      </c>
      <c r="Y3903" s="16">
        <v>45839</v>
      </c>
      <c r="AB3903" t="s">
        <v>5513</v>
      </c>
    </row>
    <row r="3904" spans="1:28" x14ac:dyDescent="0.35">
      <c r="A3904" t="s">
        <v>2764</v>
      </c>
      <c r="B3904" t="s">
        <v>2765</v>
      </c>
      <c r="C3904" t="s">
        <v>115</v>
      </c>
      <c r="D3904" t="s">
        <v>114</v>
      </c>
      <c r="E3904" s="16">
        <v>45828</v>
      </c>
      <c r="F3904">
        <v>4001974813</v>
      </c>
      <c r="G3904" t="s">
        <v>1927</v>
      </c>
      <c r="H3904" t="s">
        <v>6632</v>
      </c>
      <c r="I3904" t="s">
        <v>6633</v>
      </c>
      <c r="J3904">
        <v>3114079</v>
      </c>
      <c r="K3904">
        <v>6610516</v>
      </c>
      <c r="M3904">
        <v>1</v>
      </c>
      <c r="N3904">
        <v>52.34</v>
      </c>
      <c r="O3904">
        <v>52.34</v>
      </c>
      <c r="P3904" t="s">
        <v>1811</v>
      </c>
      <c r="Q3904" t="s">
        <v>1812</v>
      </c>
      <c r="R3904" s="16">
        <v>45834</v>
      </c>
      <c r="S3904">
        <v>15</v>
      </c>
      <c r="T3904" t="s">
        <v>1813</v>
      </c>
      <c r="U3904" s="16">
        <v>45839</v>
      </c>
      <c r="V3904" s="16">
        <v>45839</v>
      </c>
      <c r="Y3904" s="16">
        <v>45839</v>
      </c>
      <c r="AB3904" t="s">
        <v>5513</v>
      </c>
    </row>
    <row r="3905" spans="1:28" x14ac:dyDescent="0.35">
      <c r="A3905" t="s">
        <v>2764</v>
      </c>
      <c r="B3905" t="s">
        <v>2765</v>
      </c>
      <c r="C3905" t="s">
        <v>115</v>
      </c>
      <c r="D3905" t="s">
        <v>114</v>
      </c>
      <c r="E3905" s="16">
        <v>45828</v>
      </c>
      <c r="F3905">
        <v>4001974813</v>
      </c>
      <c r="G3905" t="s">
        <v>1927</v>
      </c>
      <c r="H3905" t="s">
        <v>6631</v>
      </c>
      <c r="I3905" t="s">
        <v>1852</v>
      </c>
      <c r="J3905">
        <v>3114079</v>
      </c>
      <c r="K3905">
        <v>6610516</v>
      </c>
      <c r="M3905">
        <v>1</v>
      </c>
      <c r="N3905">
        <v>52.35</v>
      </c>
      <c r="O3905">
        <v>52.35</v>
      </c>
      <c r="P3905" t="s">
        <v>1811</v>
      </c>
      <c r="Q3905" t="s">
        <v>1812</v>
      </c>
      <c r="R3905" s="16">
        <v>45834</v>
      </c>
      <c r="S3905">
        <v>15</v>
      </c>
      <c r="T3905" t="s">
        <v>1813</v>
      </c>
      <c r="U3905" s="16">
        <v>45839</v>
      </c>
      <c r="V3905" s="16">
        <v>45839</v>
      </c>
      <c r="Y3905" s="16">
        <v>45839</v>
      </c>
      <c r="AB3905" t="s">
        <v>5513</v>
      </c>
    </row>
    <row r="3906" spans="1:28" x14ac:dyDescent="0.35">
      <c r="A3906" t="s">
        <v>2764</v>
      </c>
      <c r="B3906" t="s">
        <v>2765</v>
      </c>
      <c r="C3906" t="s">
        <v>115</v>
      </c>
      <c r="D3906" t="s">
        <v>114</v>
      </c>
      <c r="E3906" s="16">
        <v>45828</v>
      </c>
      <c r="F3906">
        <v>4001974813</v>
      </c>
      <c r="G3906" t="s">
        <v>1927</v>
      </c>
      <c r="H3906" t="s">
        <v>2666</v>
      </c>
      <c r="I3906" t="s">
        <v>1865</v>
      </c>
      <c r="J3906">
        <v>3114079</v>
      </c>
      <c r="K3906">
        <v>6610516</v>
      </c>
      <c r="M3906">
        <v>1</v>
      </c>
      <c r="N3906">
        <v>0.91</v>
      </c>
      <c r="O3906">
        <v>0.91</v>
      </c>
      <c r="P3906" t="s">
        <v>1811</v>
      </c>
      <c r="Q3906" t="s">
        <v>1812</v>
      </c>
      <c r="R3906" s="16">
        <v>45834</v>
      </c>
      <c r="S3906">
        <v>15</v>
      </c>
      <c r="T3906" t="s">
        <v>1813</v>
      </c>
      <c r="U3906" s="16">
        <v>45839</v>
      </c>
      <c r="V3906" s="16">
        <v>45839</v>
      </c>
      <c r="Y3906" s="16">
        <v>45839</v>
      </c>
      <c r="AB3906" t="s">
        <v>5513</v>
      </c>
    </row>
    <row r="3907" spans="1:28" x14ac:dyDescent="0.35">
      <c r="A3907" t="s">
        <v>2764</v>
      </c>
      <c r="B3907" t="s">
        <v>2765</v>
      </c>
      <c r="C3907" t="s">
        <v>115</v>
      </c>
      <c r="D3907" t="s">
        <v>114</v>
      </c>
      <c r="E3907" s="16">
        <v>45828</v>
      </c>
      <c r="F3907">
        <v>4001974813</v>
      </c>
      <c r="G3907" t="s">
        <v>1927</v>
      </c>
      <c r="H3907" t="s">
        <v>8607</v>
      </c>
      <c r="I3907" t="s">
        <v>2121</v>
      </c>
      <c r="J3907">
        <v>3114079</v>
      </c>
      <c r="K3907">
        <v>6610516</v>
      </c>
      <c r="M3907">
        <v>1</v>
      </c>
      <c r="N3907">
        <v>1.19</v>
      </c>
      <c r="O3907">
        <v>1.19</v>
      </c>
      <c r="P3907" t="s">
        <v>1811</v>
      </c>
      <c r="Q3907" t="s">
        <v>1812</v>
      </c>
      <c r="R3907" s="16">
        <v>45834</v>
      </c>
      <c r="S3907">
        <v>15</v>
      </c>
      <c r="T3907" t="s">
        <v>1813</v>
      </c>
      <c r="U3907" s="16">
        <v>45839</v>
      </c>
      <c r="V3907" s="16">
        <v>45839</v>
      </c>
      <c r="Y3907" s="16">
        <v>45839</v>
      </c>
      <c r="AB3907" t="s">
        <v>5513</v>
      </c>
    </row>
    <row r="3908" spans="1:28" x14ac:dyDescent="0.35">
      <c r="A3908" t="s">
        <v>2762</v>
      </c>
      <c r="B3908" t="s">
        <v>2763</v>
      </c>
      <c r="C3908" t="s">
        <v>115</v>
      </c>
      <c r="D3908" t="s">
        <v>114</v>
      </c>
      <c r="E3908" s="16">
        <v>45828</v>
      </c>
      <c r="F3908">
        <v>4001974832</v>
      </c>
      <c r="G3908" t="s">
        <v>1927</v>
      </c>
      <c r="H3908" t="s">
        <v>8608</v>
      </c>
      <c r="I3908" t="s">
        <v>8609</v>
      </c>
      <c r="J3908">
        <v>3114106</v>
      </c>
      <c r="K3908">
        <v>6610542</v>
      </c>
      <c r="M3908">
        <v>1</v>
      </c>
      <c r="N3908">
        <v>30.18</v>
      </c>
      <c r="O3908">
        <v>30.18</v>
      </c>
      <c r="P3908" t="s">
        <v>1811</v>
      </c>
      <c r="Q3908" t="s">
        <v>1812</v>
      </c>
      <c r="R3908" s="16">
        <v>45834</v>
      </c>
      <c r="S3908">
        <v>15</v>
      </c>
      <c r="T3908" t="s">
        <v>1813</v>
      </c>
      <c r="U3908" s="16">
        <v>45839</v>
      </c>
      <c r="V3908" s="16">
        <v>45839</v>
      </c>
      <c r="Y3908" s="16">
        <v>45839</v>
      </c>
      <c r="AB3908" t="s">
        <v>5510</v>
      </c>
    </row>
    <row r="3909" spans="1:28" x14ac:dyDescent="0.35">
      <c r="A3909" t="s">
        <v>2762</v>
      </c>
      <c r="B3909" t="s">
        <v>2763</v>
      </c>
      <c r="C3909" t="s">
        <v>115</v>
      </c>
      <c r="D3909" t="s">
        <v>114</v>
      </c>
      <c r="E3909" s="16">
        <v>45828</v>
      </c>
      <c r="F3909">
        <v>4001974832</v>
      </c>
      <c r="G3909" t="s">
        <v>1927</v>
      </c>
      <c r="H3909" t="s">
        <v>8610</v>
      </c>
      <c r="I3909" t="s">
        <v>8611</v>
      </c>
      <c r="J3909">
        <v>3114106</v>
      </c>
      <c r="K3909">
        <v>6610542</v>
      </c>
      <c r="M3909">
        <v>1</v>
      </c>
      <c r="N3909">
        <v>75.25</v>
      </c>
      <c r="O3909">
        <v>75.25</v>
      </c>
      <c r="P3909" t="s">
        <v>1811</v>
      </c>
      <c r="Q3909" t="s">
        <v>1812</v>
      </c>
      <c r="R3909" s="16">
        <v>45834</v>
      </c>
      <c r="S3909">
        <v>15</v>
      </c>
      <c r="T3909" t="s">
        <v>1813</v>
      </c>
      <c r="U3909" s="16">
        <v>45839</v>
      </c>
      <c r="V3909" s="16">
        <v>45839</v>
      </c>
      <c r="Y3909" s="16">
        <v>45839</v>
      </c>
      <c r="AB3909" t="s">
        <v>5510</v>
      </c>
    </row>
    <row r="3910" spans="1:28" x14ac:dyDescent="0.35">
      <c r="A3910" t="s">
        <v>2762</v>
      </c>
      <c r="B3910" t="s">
        <v>2763</v>
      </c>
      <c r="C3910" t="s">
        <v>115</v>
      </c>
      <c r="D3910" t="s">
        <v>114</v>
      </c>
      <c r="E3910" s="16">
        <v>45828</v>
      </c>
      <c r="F3910">
        <v>4001974832</v>
      </c>
      <c r="G3910" t="s">
        <v>1927</v>
      </c>
      <c r="H3910" t="s">
        <v>8612</v>
      </c>
      <c r="I3910" t="s">
        <v>2034</v>
      </c>
      <c r="J3910">
        <v>3114106</v>
      </c>
      <c r="K3910">
        <v>6610542</v>
      </c>
      <c r="M3910">
        <v>1</v>
      </c>
      <c r="N3910">
        <v>0.55000000000000004</v>
      </c>
      <c r="O3910">
        <v>0.55000000000000004</v>
      </c>
      <c r="P3910" t="s">
        <v>1811</v>
      </c>
      <c r="Q3910" t="s">
        <v>1812</v>
      </c>
      <c r="R3910" s="16">
        <v>45834</v>
      </c>
      <c r="S3910">
        <v>15</v>
      </c>
      <c r="T3910" t="s">
        <v>1813</v>
      </c>
      <c r="U3910" s="16">
        <v>45839</v>
      </c>
      <c r="V3910" s="16">
        <v>45839</v>
      </c>
      <c r="Y3910" s="16">
        <v>45839</v>
      </c>
      <c r="AB3910" t="s">
        <v>5510</v>
      </c>
    </row>
    <row r="3911" spans="1:28" x14ac:dyDescent="0.35">
      <c r="A3911" t="s">
        <v>2762</v>
      </c>
      <c r="B3911" t="s">
        <v>2763</v>
      </c>
      <c r="C3911" t="s">
        <v>115</v>
      </c>
      <c r="D3911" t="s">
        <v>114</v>
      </c>
      <c r="E3911" s="16">
        <v>45828</v>
      </c>
      <c r="F3911">
        <v>4001974832</v>
      </c>
      <c r="G3911" t="s">
        <v>1927</v>
      </c>
      <c r="H3911" t="s">
        <v>8613</v>
      </c>
      <c r="I3911" t="s">
        <v>2034</v>
      </c>
      <c r="J3911">
        <v>3114106</v>
      </c>
      <c r="K3911">
        <v>6610542</v>
      </c>
      <c r="M3911">
        <v>1</v>
      </c>
      <c r="N3911">
        <v>11.6</v>
      </c>
      <c r="O3911">
        <v>11.6</v>
      </c>
      <c r="P3911" t="s">
        <v>1811</v>
      </c>
      <c r="Q3911" t="s">
        <v>1812</v>
      </c>
      <c r="R3911" s="16">
        <v>45834</v>
      </c>
      <c r="S3911">
        <v>15</v>
      </c>
      <c r="T3911" t="s">
        <v>1813</v>
      </c>
      <c r="U3911" s="16">
        <v>45839</v>
      </c>
      <c r="V3911" s="16">
        <v>45839</v>
      </c>
      <c r="Y3911" s="16">
        <v>45839</v>
      </c>
      <c r="AB3911" t="s">
        <v>5510</v>
      </c>
    </row>
    <row r="3912" spans="1:28" x14ac:dyDescent="0.35">
      <c r="A3912" t="s">
        <v>2762</v>
      </c>
      <c r="B3912" t="s">
        <v>2763</v>
      </c>
      <c r="C3912" t="s">
        <v>115</v>
      </c>
      <c r="D3912" t="s">
        <v>114</v>
      </c>
      <c r="E3912" s="16">
        <v>45828</v>
      </c>
      <c r="F3912">
        <v>4001974832</v>
      </c>
      <c r="G3912" t="s">
        <v>1927</v>
      </c>
      <c r="H3912" t="s">
        <v>8614</v>
      </c>
      <c r="I3912" t="s">
        <v>2542</v>
      </c>
      <c r="J3912">
        <v>3114106</v>
      </c>
      <c r="K3912">
        <v>6610542</v>
      </c>
      <c r="M3912">
        <v>2</v>
      </c>
      <c r="N3912">
        <v>317.39</v>
      </c>
      <c r="O3912">
        <v>634.78</v>
      </c>
      <c r="P3912" t="s">
        <v>1811</v>
      </c>
      <c r="Q3912" t="s">
        <v>1812</v>
      </c>
      <c r="R3912" s="16">
        <v>45834</v>
      </c>
      <c r="S3912">
        <v>15</v>
      </c>
      <c r="T3912" t="s">
        <v>1813</v>
      </c>
      <c r="U3912" s="16">
        <v>45839</v>
      </c>
      <c r="V3912" s="16">
        <v>45839</v>
      </c>
      <c r="Y3912" s="16">
        <v>45839</v>
      </c>
      <c r="AB3912" t="s">
        <v>5510</v>
      </c>
    </row>
    <row r="3913" spans="1:28" x14ac:dyDescent="0.35">
      <c r="A3913" t="s">
        <v>2204</v>
      </c>
      <c r="B3913" t="s">
        <v>2205</v>
      </c>
      <c r="C3913" t="s">
        <v>115</v>
      </c>
      <c r="D3913" t="s">
        <v>114</v>
      </c>
      <c r="E3913" s="16">
        <v>45828</v>
      </c>
      <c r="F3913">
        <v>4001974842</v>
      </c>
      <c r="G3913" t="s">
        <v>1927</v>
      </c>
      <c r="H3913" t="s">
        <v>4196</v>
      </c>
      <c r="I3913" t="s">
        <v>1828</v>
      </c>
      <c r="J3913">
        <v>3114115</v>
      </c>
      <c r="K3913">
        <v>6610547</v>
      </c>
      <c r="M3913">
        <v>1</v>
      </c>
      <c r="N3913">
        <v>474.44</v>
      </c>
      <c r="O3913">
        <v>474.44</v>
      </c>
      <c r="P3913" t="s">
        <v>1811</v>
      </c>
      <c r="Q3913" t="s">
        <v>1812</v>
      </c>
      <c r="R3913" s="16">
        <v>45834</v>
      </c>
      <c r="S3913">
        <v>15</v>
      </c>
      <c r="T3913" t="s">
        <v>1813</v>
      </c>
      <c r="U3913" s="16">
        <v>45839</v>
      </c>
      <c r="V3913" s="16">
        <v>45839</v>
      </c>
      <c r="Y3913" s="16">
        <v>45839</v>
      </c>
      <c r="AB3913" t="s">
        <v>5508</v>
      </c>
    </row>
    <row r="3914" spans="1:28" x14ac:dyDescent="0.35">
      <c r="A3914" t="s">
        <v>2204</v>
      </c>
      <c r="B3914" t="s">
        <v>2205</v>
      </c>
      <c r="C3914" t="s">
        <v>115</v>
      </c>
      <c r="D3914" t="s">
        <v>114</v>
      </c>
      <c r="E3914" s="16">
        <v>45828</v>
      </c>
      <c r="F3914">
        <v>4001974842</v>
      </c>
      <c r="G3914" t="s">
        <v>1927</v>
      </c>
      <c r="H3914" t="s">
        <v>4194</v>
      </c>
      <c r="I3914" t="s">
        <v>2106</v>
      </c>
      <c r="J3914">
        <v>3114115</v>
      </c>
      <c r="K3914">
        <v>6610547</v>
      </c>
      <c r="M3914">
        <v>1</v>
      </c>
      <c r="N3914">
        <v>207.77</v>
      </c>
      <c r="O3914">
        <v>207.77</v>
      </c>
      <c r="P3914" t="s">
        <v>1811</v>
      </c>
      <c r="Q3914" t="s">
        <v>1812</v>
      </c>
      <c r="R3914" s="16">
        <v>45834</v>
      </c>
      <c r="S3914">
        <v>15</v>
      </c>
      <c r="T3914" t="s">
        <v>1813</v>
      </c>
      <c r="U3914" s="16">
        <v>45839</v>
      </c>
      <c r="V3914" s="16">
        <v>45839</v>
      </c>
      <c r="Y3914" s="16">
        <v>45839</v>
      </c>
      <c r="AB3914" t="s">
        <v>5508</v>
      </c>
    </row>
    <row r="3915" spans="1:28" x14ac:dyDescent="0.35">
      <c r="A3915" t="s">
        <v>2204</v>
      </c>
      <c r="B3915" t="s">
        <v>2205</v>
      </c>
      <c r="C3915" t="s">
        <v>115</v>
      </c>
      <c r="D3915" t="s">
        <v>114</v>
      </c>
      <c r="E3915" s="16">
        <v>45828</v>
      </c>
      <c r="F3915">
        <v>4001974842</v>
      </c>
      <c r="G3915" t="s">
        <v>1927</v>
      </c>
      <c r="H3915" t="s">
        <v>8615</v>
      </c>
      <c r="I3915" t="s">
        <v>1852</v>
      </c>
      <c r="J3915">
        <v>3114115</v>
      </c>
      <c r="K3915">
        <v>6610547</v>
      </c>
      <c r="M3915">
        <v>1</v>
      </c>
      <c r="N3915">
        <v>8.5399999999999991</v>
      </c>
      <c r="O3915">
        <v>8.5399999999999991</v>
      </c>
      <c r="P3915" t="s">
        <v>1811</v>
      </c>
      <c r="Q3915" t="s">
        <v>1812</v>
      </c>
      <c r="R3915" s="16">
        <v>45834</v>
      </c>
      <c r="S3915">
        <v>15</v>
      </c>
      <c r="T3915" t="s">
        <v>1813</v>
      </c>
      <c r="U3915" s="16">
        <v>45839</v>
      </c>
      <c r="V3915" s="16">
        <v>45839</v>
      </c>
      <c r="Y3915" s="16">
        <v>45839</v>
      </c>
      <c r="AB3915" t="s">
        <v>5508</v>
      </c>
    </row>
    <row r="3916" spans="1:28" x14ac:dyDescent="0.35">
      <c r="A3916" t="s">
        <v>2204</v>
      </c>
      <c r="B3916" t="s">
        <v>2205</v>
      </c>
      <c r="C3916" t="s">
        <v>115</v>
      </c>
      <c r="D3916" t="s">
        <v>114</v>
      </c>
      <c r="E3916" s="16">
        <v>45828</v>
      </c>
      <c r="F3916">
        <v>4001974842</v>
      </c>
      <c r="G3916" t="s">
        <v>1927</v>
      </c>
      <c r="H3916" t="s">
        <v>2934</v>
      </c>
      <c r="I3916" t="s">
        <v>1852</v>
      </c>
      <c r="J3916">
        <v>3114115</v>
      </c>
      <c r="K3916">
        <v>6610547</v>
      </c>
      <c r="M3916">
        <v>1</v>
      </c>
      <c r="N3916">
        <v>15.54</v>
      </c>
      <c r="O3916">
        <v>15.54</v>
      </c>
      <c r="P3916" t="s">
        <v>1811</v>
      </c>
      <c r="Q3916" t="s">
        <v>1812</v>
      </c>
      <c r="R3916" s="16">
        <v>45834</v>
      </c>
      <c r="S3916">
        <v>15</v>
      </c>
      <c r="T3916" t="s">
        <v>1813</v>
      </c>
      <c r="U3916" s="16">
        <v>45839</v>
      </c>
      <c r="V3916" s="16">
        <v>45839</v>
      </c>
      <c r="Y3916" s="16">
        <v>45839</v>
      </c>
      <c r="AB3916" t="s">
        <v>5508</v>
      </c>
    </row>
    <row r="3917" spans="1:28" x14ac:dyDescent="0.35">
      <c r="A3917" t="s">
        <v>2204</v>
      </c>
      <c r="B3917" t="s">
        <v>2205</v>
      </c>
      <c r="C3917" t="s">
        <v>115</v>
      </c>
      <c r="D3917" t="s">
        <v>114</v>
      </c>
      <c r="E3917" s="16">
        <v>45828</v>
      </c>
      <c r="F3917">
        <v>4001974842</v>
      </c>
      <c r="G3917" t="s">
        <v>1927</v>
      </c>
      <c r="H3917" t="s">
        <v>2010</v>
      </c>
      <c r="I3917" t="s">
        <v>1810</v>
      </c>
      <c r="J3917">
        <v>3114115</v>
      </c>
      <c r="K3917">
        <v>6610547</v>
      </c>
      <c r="M3917">
        <v>1</v>
      </c>
      <c r="N3917">
        <v>0.51</v>
      </c>
      <c r="O3917">
        <v>0.51</v>
      </c>
      <c r="P3917" t="s">
        <v>1811</v>
      </c>
      <c r="Q3917" t="s">
        <v>1812</v>
      </c>
      <c r="R3917" s="16">
        <v>45834</v>
      </c>
      <c r="S3917">
        <v>15</v>
      </c>
      <c r="T3917" t="s">
        <v>1813</v>
      </c>
      <c r="U3917" s="16">
        <v>45839</v>
      </c>
      <c r="V3917" s="16">
        <v>45839</v>
      </c>
      <c r="Y3917" s="16">
        <v>45839</v>
      </c>
      <c r="AB3917" t="s">
        <v>5508</v>
      </c>
    </row>
    <row r="3918" spans="1:28" x14ac:dyDescent="0.35">
      <c r="A3918" t="s">
        <v>2204</v>
      </c>
      <c r="B3918" t="s">
        <v>2205</v>
      </c>
      <c r="C3918" t="s">
        <v>115</v>
      </c>
      <c r="D3918" t="s">
        <v>114</v>
      </c>
      <c r="E3918" s="16">
        <v>45828</v>
      </c>
      <c r="F3918">
        <v>4001974842</v>
      </c>
      <c r="G3918" t="s">
        <v>1927</v>
      </c>
      <c r="H3918" t="s">
        <v>2098</v>
      </c>
      <c r="I3918" t="s">
        <v>1825</v>
      </c>
      <c r="J3918">
        <v>3114115</v>
      </c>
      <c r="K3918">
        <v>6610547</v>
      </c>
      <c r="M3918">
        <v>1</v>
      </c>
      <c r="N3918">
        <v>0.99</v>
      </c>
      <c r="O3918">
        <v>0.99</v>
      </c>
      <c r="P3918" t="s">
        <v>1811</v>
      </c>
      <c r="Q3918" t="s">
        <v>1812</v>
      </c>
      <c r="R3918" s="16">
        <v>45834</v>
      </c>
      <c r="S3918">
        <v>15</v>
      </c>
      <c r="T3918" t="s">
        <v>1813</v>
      </c>
      <c r="U3918" s="16">
        <v>45839</v>
      </c>
      <c r="V3918" s="16">
        <v>45839</v>
      </c>
      <c r="Y3918" s="16">
        <v>45839</v>
      </c>
      <c r="AB3918" t="s">
        <v>5508</v>
      </c>
    </row>
    <row r="3919" spans="1:28" x14ac:dyDescent="0.35">
      <c r="A3919" t="s">
        <v>2204</v>
      </c>
      <c r="B3919" t="s">
        <v>2205</v>
      </c>
      <c r="C3919" t="s">
        <v>115</v>
      </c>
      <c r="D3919" t="s">
        <v>114</v>
      </c>
      <c r="E3919" s="16">
        <v>45828</v>
      </c>
      <c r="F3919">
        <v>4001974842</v>
      </c>
      <c r="G3919" t="s">
        <v>1927</v>
      </c>
      <c r="H3919" t="s">
        <v>1821</v>
      </c>
      <c r="I3919" t="s">
        <v>1822</v>
      </c>
      <c r="J3919">
        <v>3114115</v>
      </c>
      <c r="K3919">
        <v>6610547</v>
      </c>
      <c r="M3919">
        <v>3</v>
      </c>
      <c r="N3919">
        <v>1.05</v>
      </c>
      <c r="O3919">
        <v>3.15</v>
      </c>
      <c r="P3919" t="s">
        <v>1811</v>
      </c>
      <c r="Q3919" t="s">
        <v>1812</v>
      </c>
      <c r="R3919" s="16">
        <v>45834</v>
      </c>
      <c r="S3919">
        <v>15</v>
      </c>
      <c r="T3919" t="s">
        <v>1813</v>
      </c>
      <c r="U3919" s="16">
        <v>45839</v>
      </c>
      <c r="V3919" s="16">
        <v>45839</v>
      </c>
      <c r="Y3919" s="16">
        <v>45839</v>
      </c>
      <c r="AB3919" t="s">
        <v>5508</v>
      </c>
    </row>
    <row r="3920" spans="1:28" x14ac:dyDescent="0.35">
      <c r="A3920" t="s">
        <v>2204</v>
      </c>
      <c r="B3920" t="s">
        <v>2205</v>
      </c>
      <c r="C3920" t="s">
        <v>115</v>
      </c>
      <c r="D3920" t="s">
        <v>114</v>
      </c>
      <c r="E3920" s="16">
        <v>45828</v>
      </c>
      <c r="F3920">
        <v>4001974842</v>
      </c>
      <c r="G3920" t="s">
        <v>1927</v>
      </c>
      <c r="H3920" t="s">
        <v>1824</v>
      </c>
      <c r="I3920" t="s">
        <v>1825</v>
      </c>
      <c r="J3920">
        <v>3114115</v>
      </c>
      <c r="K3920">
        <v>6610547</v>
      </c>
      <c r="M3920">
        <v>1</v>
      </c>
      <c r="N3920">
        <v>1.46</v>
      </c>
      <c r="O3920">
        <v>1.46</v>
      </c>
      <c r="P3920" t="s">
        <v>1811</v>
      </c>
      <c r="Q3920" t="s">
        <v>1812</v>
      </c>
      <c r="R3920" s="16">
        <v>45834</v>
      </c>
      <c r="S3920">
        <v>15</v>
      </c>
      <c r="T3920" t="s">
        <v>1813</v>
      </c>
      <c r="U3920" s="16">
        <v>45839</v>
      </c>
      <c r="V3920" s="16">
        <v>45839</v>
      </c>
      <c r="Y3920" s="16">
        <v>45839</v>
      </c>
      <c r="AB3920" t="s">
        <v>5508</v>
      </c>
    </row>
    <row r="3921" spans="1:28" x14ac:dyDescent="0.35">
      <c r="A3921" t="s">
        <v>2204</v>
      </c>
      <c r="B3921" t="s">
        <v>2205</v>
      </c>
      <c r="C3921" t="s">
        <v>115</v>
      </c>
      <c r="D3921" t="s">
        <v>114</v>
      </c>
      <c r="E3921" s="16">
        <v>45828</v>
      </c>
      <c r="F3921">
        <v>4001974842</v>
      </c>
      <c r="G3921" t="s">
        <v>1927</v>
      </c>
      <c r="H3921" t="s">
        <v>4774</v>
      </c>
      <c r="I3921" t="s">
        <v>1835</v>
      </c>
      <c r="J3921">
        <v>3114115</v>
      </c>
      <c r="K3921">
        <v>6610547</v>
      </c>
      <c r="M3921">
        <v>3</v>
      </c>
      <c r="N3921">
        <v>6.82</v>
      </c>
      <c r="O3921">
        <v>20.46</v>
      </c>
      <c r="P3921" t="s">
        <v>1811</v>
      </c>
      <c r="Q3921" t="s">
        <v>1812</v>
      </c>
      <c r="R3921" s="16">
        <v>45834</v>
      </c>
      <c r="S3921">
        <v>15</v>
      </c>
      <c r="T3921" t="s">
        <v>1813</v>
      </c>
      <c r="U3921" s="16">
        <v>45839</v>
      </c>
      <c r="V3921" s="16">
        <v>45839</v>
      </c>
      <c r="Y3921" s="16">
        <v>45839</v>
      </c>
      <c r="AB3921" t="s">
        <v>5508</v>
      </c>
    </row>
    <row r="3922" spans="1:28" x14ac:dyDescent="0.35">
      <c r="A3922" t="s">
        <v>2201</v>
      </c>
      <c r="B3922" t="s">
        <v>2202</v>
      </c>
      <c r="C3922" t="s">
        <v>107</v>
      </c>
      <c r="D3922" t="s">
        <v>100</v>
      </c>
      <c r="E3922" s="16">
        <v>45828</v>
      </c>
      <c r="F3922">
        <v>4001975034</v>
      </c>
      <c r="G3922" t="s">
        <v>1927</v>
      </c>
      <c r="H3922" t="s">
        <v>8616</v>
      </c>
      <c r="I3922" t="s">
        <v>1819</v>
      </c>
      <c r="J3922">
        <v>3117692</v>
      </c>
      <c r="K3922">
        <v>6612780</v>
      </c>
      <c r="M3922">
        <v>1</v>
      </c>
      <c r="N3922">
        <v>2.85</v>
      </c>
      <c r="O3922">
        <v>2.85</v>
      </c>
      <c r="P3922" t="s">
        <v>1811</v>
      </c>
      <c r="Q3922" t="s">
        <v>1812</v>
      </c>
      <c r="R3922" s="16">
        <v>45838</v>
      </c>
      <c r="S3922">
        <v>15</v>
      </c>
      <c r="T3922" t="s">
        <v>1813</v>
      </c>
      <c r="U3922" s="16">
        <v>45873</v>
      </c>
      <c r="V3922" s="16">
        <v>45839</v>
      </c>
      <c r="Y3922" s="16">
        <v>45839</v>
      </c>
      <c r="AB3922" t="s">
        <v>6199</v>
      </c>
    </row>
    <row r="3923" spans="1:28" x14ac:dyDescent="0.35">
      <c r="A3923" t="s">
        <v>2201</v>
      </c>
      <c r="B3923" t="s">
        <v>2202</v>
      </c>
      <c r="C3923" t="s">
        <v>107</v>
      </c>
      <c r="D3923" t="s">
        <v>100</v>
      </c>
      <c r="E3923" s="16">
        <v>45828</v>
      </c>
      <c r="F3923">
        <v>4001975034</v>
      </c>
      <c r="G3923" t="s">
        <v>1927</v>
      </c>
      <c r="H3923" t="s">
        <v>8617</v>
      </c>
      <c r="I3923" t="s">
        <v>1936</v>
      </c>
      <c r="J3923">
        <v>3117692</v>
      </c>
      <c r="K3923">
        <v>6612780</v>
      </c>
      <c r="M3923">
        <v>2</v>
      </c>
      <c r="N3923">
        <v>62.94</v>
      </c>
      <c r="O3923">
        <v>125.88</v>
      </c>
      <c r="P3923" t="s">
        <v>1811</v>
      </c>
      <c r="Q3923" t="s">
        <v>1812</v>
      </c>
      <c r="R3923" s="16">
        <v>45838</v>
      </c>
      <c r="S3923">
        <v>15</v>
      </c>
      <c r="T3923" t="s">
        <v>1813</v>
      </c>
      <c r="U3923" s="16">
        <v>45873</v>
      </c>
      <c r="V3923" s="16">
        <v>45839</v>
      </c>
      <c r="Y3923" s="16">
        <v>45839</v>
      </c>
      <c r="AB3923" t="s">
        <v>6199</v>
      </c>
    </row>
    <row r="3924" spans="1:28" x14ac:dyDescent="0.35">
      <c r="A3924" t="s">
        <v>2201</v>
      </c>
      <c r="B3924" t="s">
        <v>2202</v>
      </c>
      <c r="C3924" t="s">
        <v>107</v>
      </c>
      <c r="D3924" t="s">
        <v>100</v>
      </c>
      <c r="E3924" s="16">
        <v>45828</v>
      </c>
      <c r="F3924">
        <v>4001975034</v>
      </c>
      <c r="G3924" t="s">
        <v>1927</v>
      </c>
      <c r="H3924" t="s">
        <v>2737</v>
      </c>
      <c r="I3924" t="s">
        <v>1820</v>
      </c>
      <c r="J3924">
        <v>3117692</v>
      </c>
      <c r="K3924">
        <v>6612780</v>
      </c>
      <c r="M3924">
        <v>4</v>
      </c>
      <c r="N3924">
        <v>1.08</v>
      </c>
      <c r="O3924">
        <v>4.32</v>
      </c>
      <c r="P3924" t="s">
        <v>1811</v>
      </c>
      <c r="Q3924" t="s">
        <v>1812</v>
      </c>
      <c r="R3924" s="16">
        <v>45838</v>
      </c>
      <c r="S3924">
        <v>15</v>
      </c>
      <c r="T3924" t="s">
        <v>1813</v>
      </c>
      <c r="U3924" s="16">
        <v>45873</v>
      </c>
      <c r="V3924" s="16">
        <v>45839</v>
      </c>
      <c r="Y3924" s="16">
        <v>45839</v>
      </c>
      <c r="AB3924" t="s">
        <v>6199</v>
      </c>
    </row>
    <row r="3925" spans="1:28" x14ac:dyDescent="0.35">
      <c r="A3925" t="s">
        <v>2201</v>
      </c>
      <c r="B3925" t="s">
        <v>2202</v>
      </c>
      <c r="C3925" t="s">
        <v>107</v>
      </c>
      <c r="D3925" t="s">
        <v>100</v>
      </c>
      <c r="E3925" s="16">
        <v>45828</v>
      </c>
      <c r="F3925">
        <v>4001975034</v>
      </c>
      <c r="G3925" t="s">
        <v>1927</v>
      </c>
      <c r="H3925" t="s">
        <v>3134</v>
      </c>
      <c r="I3925" t="s">
        <v>1831</v>
      </c>
      <c r="J3925">
        <v>3117692</v>
      </c>
      <c r="K3925">
        <v>6612780</v>
      </c>
      <c r="M3925">
        <v>2</v>
      </c>
      <c r="N3925">
        <v>7.3</v>
      </c>
      <c r="O3925">
        <v>14.6</v>
      </c>
      <c r="P3925" t="s">
        <v>1811</v>
      </c>
      <c r="Q3925" t="s">
        <v>1812</v>
      </c>
      <c r="R3925" s="16">
        <v>45838</v>
      </c>
      <c r="S3925">
        <v>15</v>
      </c>
      <c r="T3925" t="s">
        <v>1813</v>
      </c>
      <c r="U3925" s="16">
        <v>45873</v>
      </c>
      <c r="V3925" s="16">
        <v>45839</v>
      </c>
      <c r="Y3925" s="16">
        <v>45839</v>
      </c>
      <c r="AB3925" t="s">
        <v>6199</v>
      </c>
    </row>
    <row r="3926" spans="1:28" x14ac:dyDescent="0.35">
      <c r="A3926" t="s">
        <v>2622</v>
      </c>
      <c r="B3926" t="s">
        <v>2623</v>
      </c>
      <c r="C3926" t="s">
        <v>115</v>
      </c>
      <c r="D3926" t="s">
        <v>114</v>
      </c>
      <c r="E3926" s="16">
        <v>45828</v>
      </c>
      <c r="F3926">
        <v>4001975036</v>
      </c>
      <c r="G3926" t="s">
        <v>1927</v>
      </c>
      <c r="H3926" t="s">
        <v>6505</v>
      </c>
      <c r="I3926" t="s">
        <v>4160</v>
      </c>
      <c r="J3926">
        <v>3117699</v>
      </c>
      <c r="K3926">
        <v>6612783</v>
      </c>
      <c r="M3926">
        <v>1</v>
      </c>
      <c r="N3926">
        <v>346.5</v>
      </c>
      <c r="O3926">
        <v>346.5</v>
      </c>
      <c r="P3926" t="s">
        <v>1811</v>
      </c>
      <c r="Q3926" t="s">
        <v>1812</v>
      </c>
      <c r="R3926" s="16">
        <v>45832</v>
      </c>
      <c r="S3926">
        <v>15</v>
      </c>
      <c r="T3926" t="s">
        <v>1813</v>
      </c>
      <c r="U3926" s="16">
        <v>45839</v>
      </c>
      <c r="V3926" s="16">
        <v>45839</v>
      </c>
      <c r="Y3926" s="16">
        <v>45839</v>
      </c>
      <c r="AB3926" t="s">
        <v>6197</v>
      </c>
    </row>
    <row r="3927" spans="1:28" x14ac:dyDescent="0.35">
      <c r="A3927" t="s">
        <v>2622</v>
      </c>
      <c r="B3927" t="s">
        <v>2623</v>
      </c>
      <c r="C3927" t="s">
        <v>115</v>
      </c>
      <c r="D3927" t="s">
        <v>114</v>
      </c>
      <c r="E3927" s="16">
        <v>45828</v>
      </c>
      <c r="F3927">
        <v>4001975036</v>
      </c>
      <c r="G3927" t="s">
        <v>1927</v>
      </c>
      <c r="H3927" t="s">
        <v>8618</v>
      </c>
      <c r="I3927" t="s">
        <v>1972</v>
      </c>
      <c r="J3927">
        <v>3117699</v>
      </c>
      <c r="K3927">
        <v>6612783</v>
      </c>
      <c r="M3927">
        <v>1</v>
      </c>
      <c r="N3927">
        <v>8.0299999999999994</v>
      </c>
      <c r="O3927">
        <v>8.0299999999999994</v>
      </c>
      <c r="P3927" t="s">
        <v>1811</v>
      </c>
      <c r="Q3927" t="s">
        <v>1812</v>
      </c>
      <c r="R3927" s="16">
        <v>45832</v>
      </c>
      <c r="S3927">
        <v>15</v>
      </c>
      <c r="T3927" t="s">
        <v>1813</v>
      </c>
      <c r="U3927" s="16">
        <v>45839</v>
      </c>
      <c r="V3927" s="16">
        <v>45839</v>
      </c>
      <c r="Y3927" s="16">
        <v>45839</v>
      </c>
      <c r="AB3927" t="s">
        <v>6197</v>
      </c>
    </row>
    <row r="3928" spans="1:28" x14ac:dyDescent="0.35">
      <c r="A3928" t="s">
        <v>2622</v>
      </c>
      <c r="B3928" t="s">
        <v>2623</v>
      </c>
      <c r="C3928" t="s">
        <v>115</v>
      </c>
      <c r="D3928" t="s">
        <v>114</v>
      </c>
      <c r="E3928" s="16">
        <v>45828</v>
      </c>
      <c r="F3928">
        <v>4001975036</v>
      </c>
      <c r="G3928" t="s">
        <v>1927</v>
      </c>
      <c r="H3928" t="s">
        <v>8619</v>
      </c>
      <c r="I3928" t="s">
        <v>8620</v>
      </c>
      <c r="J3928">
        <v>3117699</v>
      </c>
      <c r="K3928">
        <v>6612783</v>
      </c>
      <c r="M3928">
        <v>1</v>
      </c>
      <c r="N3928">
        <v>5900.93</v>
      </c>
      <c r="O3928">
        <v>5900.93</v>
      </c>
      <c r="P3928" t="s">
        <v>1811</v>
      </c>
      <c r="Q3928" t="s">
        <v>1812</v>
      </c>
      <c r="R3928" s="16">
        <v>45832</v>
      </c>
      <c r="S3928">
        <v>15</v>
      </c>
      <c r="T3928" t="s">
        <v>1813</v>
      </c>
      <c r="U3928" s="16">
        <v>45839</v>
      </c>
      <c r="V3928" s="16">
        <v>45839</v>
      </c>
      <c r="Y3928" s="16">
        <v>45839</v>
      </c>
      <c r="AB3928" t="s">
        <v>6197</v>
      </c>
    </row>
    <row r="3929" spans="1:28" x14ac:dyDescent="0.35">
      <c r="A3929" t="s">
        <v>2622</v>
      </c>
      <c r="B3929" t="s">
        <v>2623</v>
      </c>
      <c r="C3929" t="s">
        <v>115</v>
      </c>
      <c r="D3929" t="s">
        <v>114</v>
      </c>
      <c r="E3929" s="16">
        <v>45828</v>
      </c>
      <c r="F3929">
        <v>4001975036</v>
      </c>
      <c r="G3929" t="s">
        <v>1927</v>
      </c>
      <c r="H3929" t="s">
        <v>8621</v>
      </c>
      <c r="I3929" t="s">
        <v>3634</v>
      </c>
      <c r="J3929">
        <v>3117699</v>
      </c>
      <c r="K3929">
        <v>6612783</v>
      </c>
      <c r="M3929">
        <v>2</v>
      </c>
      <c r="N3929">
        <v>60.54</v>
      </c>
      <c r="O3929">
        <v>121.08</v>
      </c>
      <c r="P3929" t="s">
        <v>1811</v>
      </c>
      <c r="Q3929" t="s">
        <v>1812</v>
      </c>
      <c r="R3929" s="16">
        <v>45832</v>
      </c>
      <c r="S3929">
        <v>15</v>
      </c>
      <c r="T3929" t="s">
        <v>1813</v>
      </c>
      <c r="U3929" s="16">
        <v>45839</v>
      </c>
      <c r="V3929" s="16">
        <v>45839</v>
      </c>
      <c r="Y3929" s="16">
        <v>45839</v>
      </c>
      <c r="AB3929" t="s">
        <v>6197</v>
      </c>
    </row>
    <row r="3930" spans="1:28" x14ac:dyDescent="0.35">
      <c r="A3930" t="s">
        <v>2622</v>
      </c>
      <c r="B3930" t="s">
        <v>2623</v>
      </c>
      <c r="C3930" t="s">
        <v>115</v>
      </c>
      <c r="D3930" t="s">
        <v>114</v>
      </c>
      <c r="E3930" s="16">
        <v>45828</v>
      </c>
      <c r="F3930">
        <v>4001975036</v>
      </c>
      <c r="G3930" t="s">
        <v>1927</v>
      </c>
      <c r="H3930" t="s">
        <v>8622</v>
      </c>
      <c r="I3930" t="s">
        <v>1810</v>
      </c>
      <c r="J3930">
        <v>3117699</v>
      </c>
      <c r="K3930">
        <v>6612783</v>
      </c>
      <c r="M3930">
        <v>4</v>
      </c>
      <c r="N3930">
        <v>0.79</v>
      </c>
      <c r="O3930">
        <v>3.16</v>
      </c>
      <c r="P3930" t="s">
        <v>1811</v>
      </c>
      <c r="Q3930" t="s">
        <v>1812</v>
      </c>
      <c r="R3930" s="16">
        <v>45832</v>
      </c>
      <c r="S3930">
        <v>15</v>
      </c>
      <c r="T3930" t="s">
        <v>1813</v>
      </c>
      <c r="U3930" s="16">
        <v>45839</v>
      </c>
      <c r="V3930" s="16">
        <v>45839</v>
      </c>
      <c r="Y3930" s="16">
        <v>45839</v>
      </c>
      <c r="AB3930" t="s">
        <v>6197</v>
      </c>
    </row>
    <row r="3931" spans="1:28" x14ac:dyDescent="0.35">
      <c r="A3931" t="s">
        <v>2622</v>
      </c>
      <c r="B3931" t="s">
        <v>2623</v>
      </c>
      <c r="C3931" t="s">
        <v>115</v>
      </c>
      <c r="D3931" t="s">
        <v>114</v>
      </c>
      <c r="E3931" s="16">
        <v>45828</v>
      </c>
      <c r="F3931">
        <v>4001975036</v>
      </c>
      <c r="G3931" t="s">
        <v>1927</v>
      </c>
      <c r="H3931" t="s">
        <v>2028</v>
      </c>
      <c r="I3931" t="s">
        <v>1826</v>
      </c>
      <c r="J3931">
        <v>3117699</v>
      </c>
      <c r="K3931">
        <v>6612783</v>
      </c>
      <c r="M3931">
        <v>2</v>
      </c>
      <c r="N3931">
        <v>2.48</v>
      </c>
      <c r="O3931">
        <v>4.96</v>
      </c>
      <c r="P3931" t="s">
        <v>1811</v>
      </c>
      <c r="Q3931" t="s">
        <v>1812</v>
      </c>
      <c r="R3931" s="16">
        <v>45832</v>
      </c>
      <c r="S3931">
        <v>15</v>
      </c>
      <c r="T3931" t="s">
        <v>1813</v>
      </c>
      <c r="U3931" s="16">
        <v>45839</v>
      </c>
      <c r="V3931" s="16">
        <v>45839</v>
      </c>
      <c r="Y3931" s="16">
        <v>45839</v>
      </c>
      <c r="AB3931" t="s">
        <v>6197</v>
      </c>
    </row>
    <row r="3932" spans="1:28" x14ac:dyDescent="0.35">
      <c r="A3932" t="s">
        <v>2622</v>
      </c>
      <c r="B3932" t="s">
        <v>2623</v>
      </c>
      <c r="C3932" t="s">
        <v>115</v>
      </c>
      <c r="D3932" t="s">
        <v>114</v>
      </c>
      <c r="E3932" s="16">
        <v>45828</v>
      </c>
      <c r="F3932">
        <v>4001975036</v>
      </c>
      <c r="G3932" t="s">
        <v>1927</v>
      </c>
      <c r="H3932" t="s">
        <v>4279</v>
      </c>
      <c r="I3932" t="s">
        <v>1826</v>
      </c>
      <c r="J3932">
        <v>3117699</v>
      </c>
      <c r="K3932">
        <v>6612783</v>
      </c>
      <c r="M3932">
        <v>2</v>
      </c>
      <c r="N3932">
        <v>2.88</v>
      </c>
      <c r="O3932">
        <v>5.76</v>
      </c>
      <c r="P3932" t="s">
        <v>1811</v>
      </c>
      <c r="Q3932" t="s">
        <v>1812</v>
      </c>
      <c r="R3932" s="16">
        <v>45832</v>
      </c>
      <c r="S3932">
        <v>15</v>
      </c>
      <c r="T3932" t="s">
        <v>1813</v>
      </c>
      <c r="U3932" s="16">
        <v>45839</v>
      </c>
      <c r="V3932" s="16">
        <v>45839</v>
      </c>
      <c r="Y3932" s="16">
        <v>45839</v>
      </c>
      <c r="AB3932" t="s">
        <v>6197</v>
      </c>
    </row>
    <row r="3933" spans="1:28" x14ac:dyDescent="0.35">
      <c r="A3933" t="s">
        <v>2622</v>
      </c>
      <c r="B3933" t="s">
        <v>2623</v>
      </c>
      <c r="C3933" t="s">
        <v>115</v>
      </c>
      <c r="D3933" t="s">
        <v>114</v>
      </c>
      <c r="E3933" s="16">
        <v>45828</v>
      </c>
      <c r="F3933">
        <v>4001975038</v>
      </c>
      <c r="G3933" t="s">
        <v>1927</v>
      </c>
      <c r="H3933" t="s">
        <v>2325</v>
      </c>
      <c r="I3933" t="s">
        <v>2274</v>
      </c>
      <c r="J3933">
        <v>3117703</v>
      </c>
      <c r="K3933">
        <v>6612787</v>
      </c>
      <c r="M3933">
        <v>200</v>
      </c>
      <c r="N3933">
        <v>0.61</v>
      </c>
      <c r="O3933">
        <v>122</v>
      </c>
      <c r="P3933" t="s">
        <v>1811</v>
      </c>
      <c r="Q3933" t="s">
        <v>1812</v>
      </c>
      <c r="R3933" s="16">
        <v>45832</v>
      </c>
      <c r="S3933">
        <v>15</v>
      </c>
      <c r="T3933" t="s">
        <v>1813</v>
      </c>
      <c r="U3933" s="16">
        <v>45839</v>
      </c>
      <c r="V3933" s="16">
        <v>45839</v>
      </c>
      <c r="Y3933" s="16">
        <v>45839</v>
      </c>
      <c r="AB3933" t="s">
        <v>6193</v>
      </c>
    </row>
    <row r="3934" spans="1:28" x14ac:dyDescent="0.35">
      <c r="A3934" t="s">
        <v>2622</v>
      </c>
      <c r="B3934" t="s">
        <v>2623</v>
      </c>
      <c r="C3934" t="s">
        <v>115</v>
      </c>
      <c r="D3934" t="s">
        <v>114</v>
      </c>
      <c r="E3934" s="16">
        <v>45828</v>
      </c>
      <c r="F3934">
        <v>4001975038</v>
      </c>
      <c r="G3934" t="s">
        <v>1927</v>
      </c>
      <c r="H3934" t="s">
        <v>8623</v>
      </c>
      <c r="I3934" t="s">
        <v>2322</v>
      </c>
      <c r="J3934">
        <v>3117703</v>
      </c>
      <c r="K3934">
        <v>6612787</v>
      </c>
      <c r="M3934">
        <v>1</v>
      </c>
      <c r="N3934">
        <v>47.68</v>
      </c>
      <c r="O3934">
        <v>47.68</v>
      </c>
      <c r="P3934" t="s">
        <v>1811</v>
      </c>
      <c r="Q3934" t="s">
        <v>1812</v>
      </c>
      <c r="R3934" s="16">
        <v>45832</v>
      </c>
      <c r="S3934">
        <v>15</v>
      </c>
      <c r="T3934" t="s">
        <v>1813</v>
      </c>
      <c r="U3934" s="16">
        <v>45839</v>
      </c>
      <c r="V3934" s="16">
        <v>45839</v>
      </c>
      <c r="Y3934" s="16">
        <v>45839</v>
      </c>
      <c r="AB3934" t="s">
        <v>6193</v>
      </c>
    </row>
    <row r="3935" spans="1:28" x14ac:dyDescent="0.35">
      <c r="A3935" t="s">
        <v>2622</v>
      </c>
      <c r="B3935" t="s">
        <v>2623</v>
      </c>
      <c r="C3935" t="s">
        <v>115</v>
      </c>
      <c r="D3935" t="s">
        <v>114</v>
      </c>
      <c r="E3935" s="16">
        <v>45828</v>
      </c>
      <c r="F3935">
        <v>4001975038</v>
      </c>
      <c r="G3935" t="s">
        <v>1927</v>
      </c>
      <c r="H3935" t="s">
        <v>8624</v>
      </c>
      <c r="I3935" t="s">
        <v>8625</v>
      </c>
      <c r="J3935">
        <v>3117703</v>
      </c>
      <c r="K3935">
        <v>6612787</v>
      </c>
      <c r="M3935">
        <v>1</v>
      </c>
      <c r="N3935">
        <v>47.39</v>
      </c>
      <c r="O3935">
        <v>47.39</v>
      </c>
      <c r="P3935" t="s">
        <v>1811</v>
      </c>
      <c r="Q3935" t="s">
        <v>1812</v>
      </c>
      <c r="R3935" s="16">
        <v>45832</v>
      </c>
      <c r="S3935">
        <v>15</v>
      </c>
      <c r="T3935" t="s">
        <v>1813</v>
      </c>
      <c r="U3935" s="16">
        <v>45839</v>
      </c>
      <c r="V3935" s="16">
        <v>45839</v>
      </c>
      <c r="Y3935" s="16">
        <v>45839</v>
      </c>
      <c r="AB3935" t="s">
        <v>6193</v>
      </c>
    </row>
    <row r="3936" spans="1:28" x14ac:dyDescent="0.35">
      <c r="A3936" t="s">
        <v>3156</v>
      </c>
      <c r="B3936" t="s">
        <v>6635</v>
      </c>
      <c r="C3936" t="s">
        <v>115</v>
      </c>
      <c r="D3936" t="s">
        <v>114</v>
      </c>
      <c r="E3936" s="16">
        <v>45830</v>
      </c>
      <c r="F3936">
        <v>4001976571</v>
      </c>
      <c r="G3936" t="s">
        <v>1927</v>
      </c>
      <c r="H3936" t="s">
        <v>8626</v>
      </c>
      <c r="I3936" t="s">
        <v>8627</v>
      </c>
      <c r="J3936">
        <v>3000648</v>
      </c>
      <c r="K3936">
        <v>6525600</v>
      </c>
      <c r="M3936">
        <v>1</v>
      </c>
      <c r="N3936">
        <v>74.42</v>
      </c>
      <c r="O3936">
        <v>74.42</v>
      </c>
      <c r="P3936" t="s">
        <v>1811</v>
      </c>
      <c r="Q3936" t="s">
        <v>1812</v>
      </c>
      <c r="R3936" s="16">
        <v>45834</v>
      </c>
      <c r="S3936">
        <v>22</v>
      </c>
      <c r="T3936" t="s">
        <v>1813</v>
      </c>
      <c r="U3936" s="16">
        <v>45839</v>
      </c>
      <c r="V3936" s="16">
        <v>45832</v>
      </c>
      <c r="Y3936" s="16">
        <v>45832</v>
      </c>
      <c r="AB3936" t="s">
        <v>1351</v>
      </c>
    </row>
    <row r="3937" spans="1:28" x14ac:dyDescent="0.35">
      <c r="A3937" t="s">
        <v>2156</v>
      </c>
      <c r="B3937" t="s">
        <v>2157</v>
      </c>
      <c r="C3937" t="s">
        <v>115</v>
      </c>
      <c r="D3937" t="s">
        <v>114</v>
      </c>
      <c r="E3937" s="16">
        <v>45831</v>
      </c>
      <c r="F3937">
        <v>4001977168</v>
      </c>
      <c r="G3937" t="s">
        <v>1927</v>
      </c>
      <c r="H3937" t="s">
        <v>8628</v>
      </c>
      <c r="I3937" t="s">
        <v>2238</v>
      </c>
      <c r="J3937">
        <v>3117313</v>
      </c>
      <c r="K3937">
        <v>6612499</v>
      </c>
      <c r="M3937">
        <v>1</v>
      </c>
      <c r="N3937">
        <v>826.06</v>
      </c>
      <c r="O3937">
        <v>826.06</v>
      </c>
      <c r="P3937" t="s">
        <v>1811</v>
      </c>
      <c r="Q3937" t="s">
        <v>1812</v>
      </c>
      <c r="R3937" s="16">
        <v>45834</v>
      </c>
      <c r="S3937">
        <v>15</v>
      </c>
      <c r="T3937" t="s">
        <v>1813</v>
      </c>
      <c r="U3937" s="16">
        <v>45839</v>
      </c>
      <c r="V3937" s="16">
        <v>45839</v>
      </c>
      <c r="Y3937" s="16">
        <v>45839</v>
      </c>
      <c r="AB3937" t="s">
        <v>6067</v>
      </c>
    </row>
    <row r="3938" spans="1:28" x14ac:dyDescent="0.35">
      <c r="A3938" t="s">
        <v>2156</v>
      </c>
      <c r="B3938" t="s">
        <v>2157</v>
      </c>
      <c r="C3938" t="s">
        <v>115</v>
      </c>
      <c r="D3938" t="s">
        <v>114</v>
      </c>
      <c r="E3938" s="16">
        <v>45831</v>
      </c>
      <c r="F3938">
        <v>4001977168</v>
      </c>
      <c r="G3938" t="s">
        <v>1927</v>
      </c>
      <c r="H3938" t="s">
        <v>3649</v>
      </c>
      <c r="I3938" t="s">
        <v>3650</v>
      </c>
      <c r="J3938">
        <v>3117313</v>
      </c>
      <c r="K3938">
        <v>6612499</v>
      </c>
      <c r="M3938">
        <v>2</v>
      </c>
      <c r="N3938">
        <v>41.86</v>
      </c>
      <c r="O3938">
        <v>83.72</v>
      </c>
      <c r="P3938" t="s">
        <v>1811</v>
      </c>
      <c r="Q3938" t="s">
        <v>1812</v>
      </c>
      <c r="R3938" s="16">
        <v>45834</v>
      </c>
      <c r="S3938">
        <v>15</v>
      </c>
      <c r="T3938" t="s">
        <v>1813</v>
      </c>
      <c r="U3938" s="16">
        <v>45839</v>
      </c>
      <c r="V3938" s="16">
        <v>45839</v>
      </c>
      <c r="Y3938" s="16">
        <v>45839</v>
      </c>
      <c r="AB3938" t="s">
        <v>6067</v>
      </c>
    </row>
    <row r="3939" spans="1:28" x14ac:dyDescent="0.35">
      <c r="A3939" t="s">
        <v>2131</v>
      </c>
      <c r="B3939" t="s">
        <v>2132</v>
      </c>
      <c r="C3939" t="s">
        <v>1540</v>
      </c>
      <c r="D3939" t="s">
        <v>1301</v>
      </c>
      <c r="E3939" s="16">
        <v>45831</v>
      </c>
      <c r="F3939">
        <v>4001977584</v>
      </c>
      <c r="G3939" t="s">
        <v>1927</v>
      </c>
      <c r="H3939" t="s">
        <v>5019</v>
      </c>
      <c r="I3939" t="s">
        <v>1825</v>
      </c>
      <c r="J3939">
        <v>3117518</v>
      </c>
      <c r="K3939">
        <v>6612649</v>
      </c>
      <c r="M3939">
        <v>2</v>
      </c>
      <c r="N3939">
        <v>3.71</v>
      </c>
      <c r="O3939">
        <v>7.42</v>
      </c>
      <c r="P3939" t="s">
        <v>1811</v>
      </c>
      <c r="Q3939" t="s">
        <v>1812</v>
      </c>
      <c r="R3939" s="16">
        <v>45834</v>
      </c>
      <c r="S3939">
        <v>15</v>
      </c>
      <c r="T3939" t="s">
        <v>1813</v>
      </c>
      <c r="U3939" s="16">
        <v>45839</v>
      </c>
      <c r="V3939" s="16">
        <v>45839</v>
      </c>
      <c r="Y3939" s="16">
        <v>45839</v>
      </c>
      <c r="AB3939" t="s">
        <v>6079</v>
      </c>
    </row>
    <row r="3940" spans="1:28" x14ac:dyDescent="0.35">
      <c r="A3940" t="s">
        <v>2131</v>
      </c>
      <c r="B3940" t="s">
        <v>2132</v>
      </c>
      <c r="C3940" t="s">
        <v>1540</v>
      </c>
      <c r="D3940" t="s">
        <v>1301</v>
      </c>
      <c r="E3940" s="16">
        <v>45831</v>
      </c>
      <c r="F3940">
        <v>4001977584</v>
      </c>
      <c r="G3940" t="s">
        <v>1927</v>
      </c>
      <c r="H3940" t="s">
        <v>5015</v>
      </c>
      <c r="I3940" t="s">
        <v>1822</v>
      </c>
      <c r="J3940">
        <v>3117518</v>
      </c>
      <c r="K3940">
        <v>6612649</v>
      </c>
      <c r="M3940">
        <v>2</v>
      </c>
      <c r="N3940">
        <v>7.3</v>
      </c>
      <c r="O3940">
        <v>14.6</v>
      </c>
      <c r="P3940" t="s">
        <v>1811</v>
      </c>
      <c r="Q3940" t="s">
        <v>1812</v>
      </c>
      <c r="R3940" s="16">
        <v>45834</v>
      </c>
      <c r="S3940">
        <v>15</v>
      </c>
      <c r="T3940" t="s">
        <v>1813</v>
      </c>
      <c r="U3940" s="16">
        <v>45839</v>
      </c>
      <c r="V3940" s="16">
        <v>45839</v>
      </c>
      <c r="Y3940" s="16">
        <v>45839</v>
      </c>
      <c r="AB3940" t="s">
        <v>6079</v>
      </c>
    </row>
    <row r="3941" spans="1:28" x14ac:dyDescent="0.35">
      <c r="A3941" t="s">
        <v>2131</v>
      </c>
      <c r="B3941" t="s">
        <v>2132</v>
      </c>
      <c r="C3941" t="s">
        <v>1540</v>
      </c>
      <c r="D3941" t="s">
        <v>1301</v>
      </c>
      <c r="E3941" s="16">
        <v>45831</v>
      </c>
      <c r="F3941">
        <v>4001977584</v>
      </c>
      <c r="G3941" t="s">
        <v>1927</v>
      </c>
      <c r="H3941" t="s">
        <v>3722</v>
      </c>
      <c r="I3941" t="s">
        <v>1949</v>
      </c>
      <c r="J3941">
        <v>3117518</v>
      </c>
      <c r="K3941">
        <v>6612649</v>
      </c>
      <c r="M3941">
        <v>2</v>
      </c>
      <c r="N3941">
        <v>34.64</v>
      </c>
      <c r="O3941">
        <v>69.28</v>
      </c>
      <c r="P3941" t="s">
        <v>1811</v>
      </c>
      <c r="Q3941" t="s">
        <v>1812</v>
      </c>
      <c r="R3941" s="16">
        <v>45834</v>
      </c>
      <c r="S3941">
        <v>15</v>
      </c>
      <c r="T3941" t="s">
        <v>1813</v>
      </c>
      <c r="U3941" s="16">
        <v>45839</v>
      </c>
      <c r="V3941" s="16">
        <v>45839</v>
      </c>
      <c r="Y3941" s="16">
        <v>45839</v>
      </c>
      <c r="AB3941" t="s">
        <v>6079</v>
      </c>
    </row>
    <row r="3942" spans="1:28" x14ac:dyDescent="0.35">
      <c r="A3942" t="s">
        <v>2131</v>
      </c>
      <c r="B3942" t="s">
        <v>2132</v>
      </c>
      <c r="C3942" t="s">
        <v>1540</v>
      </c>
      <c r="D3942" t="s">
        <v>1301</v>
      </c>
      <c r="E3942" s="16">
        <v>45831</v>
      </c>
      <c r="F3942">
        <v>4001977584</v>
      </c>
      <c r="G3942" t="s">
        <v>1927</v>
      </c>
      <c r="H3942" t="s">
        <v>3721</v>
      </c>
      <c r="I3942" t="s">
        <v>1949</v>
      </c>
      <c r="J3942">
        <v>3117518</v>
      </c>
      <c r="K3942">
        <v>6612649</v>
      </c>
      <c r="M3942">
        <v>5</v>
      </c>
      <c r="N3942">
        <v>71.37</v>
      </c>
      <c r="O3942">
        <v>356.85</v>
      </c>
      <c r="P3942" t="s">
        <v>1811</v>
      </c>
      <c r="Q3942" t="s">
        <v>1812</v>
      </c>
      <c r="R3942" s="16">
        <v>45834</v>
      </c>
      <c r="S3942">
        <v>15</v>
      </c>
      <c r="T3942" t="s">
        <v>1813</v>
      </c>
      <c r="U3942" s="16">
        <v>45839</v>
      </c>
      <c r="V3942" s="16">
        <v>45839</v>
      </c>
      <c r="Y3942" s="16">
        <v>45839</v>
      </c>
      <c r="AB3942" t="s">
        <v>6079</v>
      </c>
    </row>
    <row r="3943" spans="1:28" x14ac:dyDescent="0.35">
      <c r="A3943" t="s">
        <v>2131</v>
      </c>
      <c r="B3943" t="s">
        <v>2132</v>
      </c>
      <c r="C3943" t="s">
        <v>1540</v>
      </c>
      <c r="D3943" t="s">
        <v>1301</v>
      </c>
      <c r="E3943" s="16">
        <v>45831</v>
      </c>
      <c r="F3943">
        <v>4001977584</v>
      </c>
      <c r="G3943" t="s">
        <v>1927</v>
      </c>
      <c r="H3943" t="s">
        <v>3719</v>
      </c>
      <c r="I3943" t="s">
        <v>1949</v>
      </c>
      <c r="J3943">
        <v>3117518</v>
      </c>
      <c r="K3943">
        <v>6612649</v>
      </c>
      <c r="M3943">
        <v>8</v>
      </c>
      <c r="N3943">
        <v>20.67</v>
      </c>
      <c r="O3943">
        <v>165.36</v>
      </c>
      <c r="P3943" t="s">
        <v>1811</v>
      </c>
      <c r="Q3943" t="s">
        <v>1812</v>
      </c>
      <c r="R3943" s="16">
        <v>45834</v>
      </c>
      <c r="S3943">
        <v>15</v>
      </c>
      <c r="T3943" t="s">
        <v>1813</v>
      </c>
      <c r="U3943" s="16">
        <v>45839</v>
      </c>
      <c r="V3943" s="16">
        <v>45839</v>
      </c>
      <c r="Y3943" s="16">
        <v>45839</v>
      </c>
      <c r="AB3943" t="s">
        <v>6079</v>
      </c>
    </row>
    <row r="3944" spans="1:28" x14ac:dyDescent="0.35">
      <c r="A3944" t="s">
        <v>2131</v>
      </c>
      <c r="B3944" t="s">
        <v>2132</v>
      </c>
      <c r="C3944" t="s">
        <v>1540</v>
      </c>
      <c r="D3944" t="s">
        <v>1301</v>
      </c>
      <c r="E3944" s="16">
        <v>45831</v>
      </c>
      <c r="F3944">
        <v>4001977584</v>
      </c>
      <c r="G3944" t="s">
        <v>1927</v>
      </c>
      <c r="H3944" t="s">
        <v>2987</v>
      </c>
      <c r="I3944" t="s">
        <v>1929</v>
      </c>
      <c r="J3944">
        <v>3117518</v>
      </c>
      <c r="K3944">
        <v>6612649</v>
      </c>
      <c r="M3944">
        <v>1</v>
      </c>
      <c r="N3944">
        <v>117.27</v>
      </c>
      <c r="O3944">
        <v>117.27</v>
      </c>
      <c r="P3944" t="s">
        <v>1811</v>
      </c>
      <c r="Q3944" t="s">
        <v>1812</v>
      </c>
      <c r="R3944" s="16">
        <v>45834</v>
      </c>
      <c r="S3944">
        <v>15</v>
      </c>
      <c r="T3944" t="s">
        <v>1813</v>
      </c>
      <c r="U3944" s="16">
        <v>45839</v>
      </c>
      <c r="V3944" s="16">
        <v>45839</v>
      </c>
      <c r="Y3944" s="16">
        <v>45839</v>
      </c>
      <c r="AB3944" t="s">
        <v>6079</v>
      </c>
    </row>
    <row r="3945" spans="1:28" x14ac:dyDescent="0.35">
      <c r="A3945" t="s">
        <v>2131</v>
      </c>
      <c r="B3945" t="s">
        <v>2132</v>
      </c>
      <c r="C3945" t="s">
        <v>1540</v>
      </c>
      <c r="D3945" t="s">
        <v>1301</v>
      </c>
      <c r="E3945" s="16">
        <v>45831</v>
      </c>
      <c r="F3945">
        <v>4001977584</v>
      </c>
      <c r="G3945" t="s">
        <v>1927</v>
      </c>
      <c r="H3945" t="s">
        <v>2988</v>
      </c>
      <c r="I3945" t="s">
        <v>1825</v>
      </c>
      <c r="J3945">
        <v>3117518</v>
      </c>
      <c r="K3945">
        <v>6612649</v>
      </c>
      <c r="M3945">
        <v>4</v>
      </c>
      <c r="N3945">
        <v>4.88</v>
      </c>
      <c r="O3945">
        <v>19.52</v>
      </c>
      <c r="P3945" t="s">
        <v>1811</v>
      </c>
      <c r="Q3945" t="s">
        <v>1812</v>
      </c>
      <c r="R3945" s="16">
        <v>45834</v>
      </c>
      <c r="S3945">
        <v>15</v>
      </c>
      <c r="T3945" t="s">
        <v>1813</v>
      </c>
      <c r="U3945" s="16">
        <v>45839</v>
      </c>
      <c r="V3945" s="16">
        <v>45839</v>
      </c>
      <c r="Y3945" s="16">
        <v>45839</v>
      </c>
      <c r="AB3945" t="s">
        <v>6079</v>
      </c>
    </row>
    <row r="3946" spans="1:28" x14ac:dyDescent="0.35">
      <c r="A3946" t="s">
        <v>2131</v>
      </c>
      <c r="B3946" t="s">
        <v>2132</v>
      </c>
      <c r="C3946" t="s">
        <v>1540</v>
      </c>
      <c r="D3946" t="s">
        <v>1301</v>
      </c>
      <c r="E3946" s="16">
        <v>45831</v>
      </c>
      <c r="F3946">
        <v>4001977584</v>
      </c>
      <c r="G3946" t="s">
        <v>1927</v>
      </c>
      <c r="H3946" t="s">
        <v>1849</v>
      </c>
      <c r="I3946" t="s">
        <v>1825</v>
      </c>
      <c r="J3946">
        <v>3117518</v>
      </c>
      <c r="K3946">
        <v>6612649</v>
      </c>
      <c r="M3946">
        <v>1</v>
      </c>
      <c r="N3946">
        <v>3.08</v>
      </c>
      <c r="O3946">
        <v>3.08</v>
      </c>
      <c r="P3946" t="s">
        <v>1811</v>
      </c>
      <c r="Q3946" t="s">
        <v>1812</v>
      </c>
      <c r="R3946" s="16">
        <v>45834</v>
      </c>
      <c r="S3946">
        <v>15</v>
      </c>
      <c r="T3946" t="s">
        <v>1813</v>
      </c>
      <c r="U3946" s="16">
        <v>45839</v>
      </c>
      <c r="V3946" s="16">
        <v>45839</v>
      </c>
      <c r="Y3946" s="16">
        <v>45839</v>
      </c>
      <c r="AB3946" t="s">
        <v>6079</v>
      </c>
    </row>
    <row r="3947" spans="1:28" x14ac:dyDescent="0.35">
      <c r="A3947" t="s">
        <v>2131</v>
      </c>
      <c r="B3947" t="s">
        <v>2132</v>
      </c>
      <c r="C3947" t="s">
        <v>1540</v>
      </c>
      <c r="D3947" t="s">
        <v>1301</v>
      </c>
      <c r="E3947" s="16">
        <v>45831</v>
      </c>
      <c r="F3947">
        <v>4001977584</v>
      </c>
      <c r="G3947" t="s">
        <v>1927</v>
      </c>
      <c r="H3947" t="s">
        <v>1983</v>
      </c>
      <c r="I3947" t="s">
        <v>1984</v>
      </c>
      <c r="J3947">
        <v>3117518</v>
      </c>
      <c r="K3947">
        <v>6612649</v>
      </c>
      <c r="M3947">
        <v>1</v>
      </c>
      <c r="N3947">
        <v>2.71</v>
      </c>
      <c r="O3947">
        <v>2.71</v>
      </c>
      <c r="P3947" t="s">
        <v>1811</v>
      </c>
      <c r="Q3947" t="s">
        <v>1812</v>
      </c>
      <c r="R3947" s="16">
        <v>45834</v>
      </c>
      <c r="S3947">
        <v>15</v>
      </c>
      <c r="T3947" t="s">
        <v>1813</v>
      </c>
      <c r="U3947" s="16">
        <v>45839</v>
      </c>
      <c r="V3947" s="16">
        <v>45839</v>
      </c>
      <c r="Y3947" s="16">
        <v>45839</v>
      </c>
      <c r="AB3947" t="s">
        <v>6079</v>
      </c>
    </row>
    <row r="3948" spans="1:28" x14ac:dyDescent="0.35">
      <c r="A3948" t="s">
        <v>2766</v>
      </c>
      <c r="B3948" t="s">
        <v>2767</v>
      </c>
      <c r="C3948" t="s">
        <v>1400</v>
      </c>
      <c r="D3948" t="s">
        <v>1301</v>
      </c>
      <c r="E3948" s="16">
        <v>45831</v>
      </c>
      <c r="F3948">
        <v>4001977608</v>
      </c>
      <c r="G3948" t="s">
        <v>1927</v>
      </c>
      <c r="H3948" t="s">
        <v>8629</v>
      </c>
      <c r="I3948" t="s">
        <v>1833</v>
      </c>
      <c r="J3948">
        <v>3117573</v>
      </c>
      <c r="K3948">
        <v>6612656</v>
      </c>
      <c r="M3948">
        <v>1</v>
      </c>
      <c r="N3948">
        <v>40.96</v>
      </c>
      <c r="O3948">
        <v>40.96</v>
      </c>
      <c r="P3948" t="s">
        <v>1811</v>
      </c>
      <c r="Q3948" t="s">
        <v>1812</v>
      </c>
      <c r="R3948" s="16">
        <v>45834</v>
      </c>
      <c r="S3948">
        <v>15</v>
      </c>
      <c r="T3948" t="s">
        <v>1813</v>
      </c>
      <c r="U3948" s="16">
        <v>45839</v>
      </c>
      <c r="V3948" s="16">
        <v>45839</v>
      </c>
      <c r="Y3948" s="16">
        <v>45839</v>
      </c>
      <c r="AB3948" t="s">
        <v>6220</v>
      </c>
    </row>
    <row r="3949" spans="1:28" x14ac:dyDescent="0.35">
      <c r="A3949" t="s">
        <v>2766</v>
      </c>
      <c r="B3949" t="s">
        <v>2767</v>
      </c>
      <c r="C3949" t="s">
        <v>1400</v>
      </c>
      <c r="D3949" t="s">
        <v>1301</v>
      </c>
      <c r="E3949" s="16">
        <v>45831</v>
      </c>
      <c r="F3949">
        <v>4001977608</v>
      </c>
      <c r="G3949" t="s">
        <v>1927</v>
      </c>
      <c r="H3949" t="s">
        <v>8630</v>
      </c>
      <c r="I3949" t="s">
        <v>1835</v>
      </c>
      <c r="J3949">
        <v>3117573</v>
      </c>
      <c r="K3949">
        <v>6612656</v>
      </c>
      <c r="M3949">
        <v>2</v>
      </c>
      <c r="N3949">
        <v>7.05</v>
      </c>
      <c r="O3949">
        <v>14.1</v>
      </c>
      <c r="P3949" t="s">
        <v>1811</v>
      </c>
      <c r="Q3949" t="s">
        <v>1812</v>
      </c>
      <c r="R3949" s="16">
        <v>45834</v>
      </c>
      <c r="S3949">
        <v>15</v>
      </c>
      <c r="T3949" t="s">
        <v>1813</v>
      </c>
      <c r="U3949" s="16">
        <v>45839</v>
      </c>
      <c r="V3949" s="16">
        <v>45839</v>
      </c>
      <c r="Y3949" s="16">
        <v>45839</v>
      </c>
      <c r="AB3949" t="s">
        <v>6220</v>
      </c>
    </row>
    <row r="3950" spans="1:28" x14ac:dyDescent="0.35">
      <c r="A3950" t="s">
        <v>2520</v>
      </c>
      <c r="B3950" t="s">
        <v>2521</v>
      </c>
      <c r="C3950" t="s">
        <v>115</v>
      </c>
      <c r="D3950" t="s">
        <v>114</v>
      </c>
      <c r="E3950" s="16">
        <v>45831</v>
      </c>
      <c r="F3950">
        <v>4001977630</v>
      </c>
      <c r="G3950" t="s">
        <v>1927</v>
      </c>
      <c r="H3950" t="s">
        <v>8631</v>
      </c>
      <c r="I3950" t="s">
        <v>1828</v>
      </c>
      <c r="J3950">
        <v>3117611</v>
      </c>
      <c r="K3950">
        <v>6612706</v>
      </c>
      <c r="M3950">
        <v>1</v>
      </c>
      <c r="N3950">
        <v>171.6</v>
      </c>
      <c r="O3950">
        <v>171.6</v>
      </c>
      <c r="P3950" t="s">
        <v>1811</v>
      </c>
      <c r="Q3950" t="s">
        <v>1812</v>
      </c>
      <c r="R3950" s="16">
        <v>45834</v>
      </c>
      <c r="S3950">
        <v>15</v>
      </c>
      <c r="T3950" t="s">
        <v>1813</v>
      </c>
      <c r="U3950" s="16">
        <v>45839</v>
      </c>
      <c r="V3950" s="16">
        <v>45839</v>
      </c>
      <c r="Y3950" s="16">
        <v>45839</v>
      </c>
      <c r="AB3950" t="s">
        <v>6217</v>
      </c>
    </row>
    <row r="3951" spans="1:28" x14ac:dyDescent="0.35">
      <c r="A3951" t="s">
        <v>2520</v>
      </c>
      <c r="B3951" t="s">
        <v>2521</v>
      </c>
      <c r="C3951" t="s">
        <v>115</v>
      </c>
      <c r="D3951" t="s">
        <v>114</v>
      </c>
      <c r="E3951" s="16">
        <v>45831</v>
      </c>
      <c r="F3951">
        <v>4001977630</v>
      </c>
      <c r="G3951" t="s">
        <v>1927</v>
      </c>
      <c r="H3951" t="s">
        <v>2638</v>
      </c>
      <c r="I3951" t="s">
        <v>1852</v>
      </c>
      <c r="J3951">
        <v>3117611</v>
      </c>
      <c r="K3951">
        <v>6612706</v>
      </c>
      <c r="M3951">
        <v>1</v>
      </c>
      <c r="N3951">
        <v>15.18</v>
      </c>
      <c r="O3951">
        <v>15.18</v>
      </c>
      <c r="P3951" t="s">
        <v>1811</v>
      </c>
      <c r="Q3951" t="s">
        <v>1812</v>
      </c>
      <c r="R3951" s="16">
        <v>45834</v>
      </c>
      <c r="S3951">
        <v>15</v>
      </c>
      <c r="T3951" t="s">
        <v>1813</v>
      </c>
      <c r="U3951" s="16">
        <v>45839</v>
      </c>
      <c r="V3951" s="16">
        <v>45839</v>
      </c>
      <c r="Y3951" s="16">
        <v>45839</v>
      </c>
      <c r="AB3951" t="s">
        <v>6217</v>
      </c>
    </row>
    <row r="3952" spans="1:28" x14ac:dyDescent="0.35">
      <c r="A3952" t="s">
        <v>2520</v>
      </c>
      <c r="B3952" t="s">
        <v>2521</v>
      </c>
      <c r="C3952" t="s">
        <v>115</v>
      </c>
      <c r="D3952" t="s">
        <v>114</v>
      </c>
      <c r="E3952" s="16">
        <v>45831</v>
      </c>
      <c r="F3952">
        <v>4001977630</v>
      </c>
      <c r="G3952" t="s">
        <v>1927</v>
      </c>
      <c r="H3952" t="s">
        <v>4561</v>
      </c>
      <c r="I3952" t="s">
        <v>1825</v>
      </c>
      <c r="J3952">
        <v>3117611</v>
      </c>
      <c r="K3952">
        <v>6612706</v>
      </c>
      <c r="M3952">
        <v>1</v>
      </c>
      <c r="N3952">
        <v>1.82</v>
      </c>
      <c r="O3952">
        <v>1.82</v>
      </c>
      <c r="P3952" t="s">
        <v>1811</v>
      </c>
      <c r="Q3952" t="s">
        <v>1812</v>
      </c>
      <c r="R3952" s="16">
        <v>45834</v>
      </c>
      <c r="S3952">
        <v>15</v>
      </c>
      <c r="T3952" t="s">
        <v>1813</v>
      </c>
      <c r="U3952" s="16">
        <v>45839</v>
      </c>
      <c r="V3952" s="16">
        <v>45839</v>
      </c>
      <c r="Y3952" s="16">
        <v>45839</v>
      </c>
      <c r="AB3952" t="s">
        <v>6217</v>
      </c>
    </row>
    <row r="3953" spans="1:28" x14ac:dyDescent="0.35">
      <c r="A3953" t="s">
        <v>2520</v>
      </c>
      <c r="B3953" t="s">
        <v>2521</v>
      </c>
      <c r="C3953" t="s">
        <v>115</v>
      </c>
      <c r="D3953" t="s">
        <v>114</v>
      </c>
      <c r="E3953" s="16">
        <v>45831</v>
      </c>
      <c r="F3953">
        <v>4001977630</v>
      </c>
      <c r="G3953" t="s">
        <v>1927</v>
      </c>
      <c r="H3953" t="s">
        <v>1902</v>
      </c>
      <c r="I3953" t="s">
        <v>1822</v>
      </c>
      <c r="J3953">
        <v>3117611</v>
      </c>
      <c r="K3953">
        <v>6612706</v>
      </c>
      <c r="M3953">
        <v>1</v>
      </c>
      <c r="N3953">
        <v>1.89</v>
      </c>
      <c r="O3953">
        <v>1.89</v>
      </c>
      <c r="P3953" t="s">
        <v>1811</v>
      </c>
      <c r="Q3953" t="s">
        <v>1812</v>
      </c>
      <c r="R3953" s="16">
        <v>45834</v>
      </c>
      <c r="S3953">
        <v>15</v>
      </c>
      <c r="T3953" t="s">
        <v>1813</v>
      </c>
      <c r="U3953" s="16">
        <v>45839</v>
      </c>
      <c r="V3953" s="16">
        <v>45839</v>
      </c>
      <c r="Y3953" s="16">
        <v>45839</v>
      </c>
      <c r="AB3953" t="s">
        <v>6217</v>
      </c>
    </row>
    <row r="3954" spans="1:28" x14ac:dyDescent="0.35">
      <c r="A3954" t="s">
        <v>2520</v>
      </c>
      <c r="B3954" t="s">
        <v>2521</v>
      </c>
      <c r="C3954" t="s">
        <v>115</v>
      </c>
      <c r="D3954" t="s">
        <v>114</v>
      </c>
      <c r="E3954" s="16">
        <v>45831</v>
      </c>
      <c r="F3954">
        <v>4001977630</v>
      </c>
      <c r="G3954" t="s">
        <v>1927</v>
      </c>
      <c r="H3954" t="s">
        <v>8632</v>
      </c>
      <c r="I3954" t="s">
        <v>2093</v>
      </c>
      <c r="J3954">
        <v>3117611</v>
      </c>
      <c r="K3954">
        <v>6612706</v>
      </c>
      <c r="M3954">
        <v>1</v>
      </c>
      <c r="N3954">
        <v>82.05</v>
      </c>
      <c r="O3954">
        <v>82.05</v>
      </c>
      <c r="P3954" t="s">
        <v>1811</v>
      </c>
      <c r="Q3954" t="s">
        <v>1812</v>
      </c>
      <c r="R3954" s="16">
        <v>45834</v>
      </c>
      <c r="S3954">
        <v>15</v>
      </c>
      <c r="T3954" t="s">
        <v>1813</v>
      </c>
      <c r="U3954" s="16">
        <v>45839</v>
      </c>
      <c r="V3954" s="16">
        <v>45839</v>
      </c>
      <c r="Y3954" s="16">
        <v>45839</v>
      </c>
      <c r="AB3954" t="s">
        <v>6217</v>
      </c>
    </row>
    <row r="3955" spans="1:28" x14ac:dyDescent="0.35">
      <c r="A3955" t="s">
        <v>2520</v>
      </c>
      <c r="B3955" t="s">
        <v>2521</v>
      </c>
      <c r="C3955" t="s">
        <v>115</v>
      </c>
      <c r="D3955" t="s">
        <v>114</v>
      </c>
      <c r="E3955" s="16">
        <v>45831</v>
      </c>
      <c r="F3955">
        <v>4001977630</v>
      </c>
      <c r="G3955" t="s">
        <v>1927</v>
      </c>
      <c r="H3955" t="s">
        <v>2657</v>
      </c>
      <c r="I3955" t="s">
        <v>2159</v>
      </c>
      <c r="J3955">
        <v>3117611</v>
      </c>
      <c r="K3955">
        <v>6612706</v>
      </c>
      <c r="M3955">
        <v>1</v>
      </c>
      <c r="N3955">
        <v>0.86</v>
      </c>
      <c r="O3955">
        <v>0.86</v>
      </c>
      <c r="P3955" t="s">
        <v>1811</v>
      </c>
      <c r="Q3955" t="s">
        <v>1812</v>
      </c>
      <c r="R3955" s="16">
        <v>45834</v>
      </c>
      <c r="S3955">
        <v>15</v>
      </c>
      <c r="T3955" t="s">
        <v>1813</v>
      </c>
      <c r="U3955" s="16">
        <v>45839</v>
      </c>
      <c r="V3955" s="16">
        <v>45839</v>
      </c>
      <c r="Y3955" s="16">
        <v>45839</v>
      </c>
      <c r="AB3955" t="s">
        <v>6217</v>
      </c>
    </row>
    <row r="3956" spans="1:28" x14ac:dyDescent="0.35">
      <c r="A3956" t="s">
        <v>2520</v>
      </c>
      <c r="B3956" t="s">
        <v>2521</v>
      </c>
      <c r="C3956" t="s">
        <v>115</v>
      </c>
      <c r="D3956" t="s">
        <v>114</v>
      </c>
      <c r="E3956" s="16">
        <v>45831</v>
      </c>
      <c r="F3956">
        <v>4001977630</v>
      </c>
      <c r="G3956" t="s">
        <v>1927</v>
      </c>
      <c r="H3956" t="s">
        <v>1963</v>
      </c>
      <c r="I3956" t="s">
        <v>1831</v>
      </c>
      <c r="J3956">
        <v>3117611</v>
      </c>
      <c r="K3956">
        <v>6612706</v>
      </c>
      <c r="M3956">
        <v>2</v>
      </c>
      <c r="N3956">
        <v>7.09</v>
      </c>
      <c r="O3956">
        <v>14.18</v>
      </c>
      <c r="P3956" t="s">
        <v>1811</v>
      </c>
      <c r="Q3956" t="s">
        <v>1812</v>
      </c>
      <c r="R3956" s="16">
        <v>45834</v>
      </c>
      <c r="S3956">
        <v>15</v>
      </c>
      <c r="T3956" t="s">
        <v>1813</v>
      </c>
      <c r="U3956" s="16">
        <v>45839</v>
      </c>
      <c r="V3956" s="16">
        <v>45839</v>
      </c>
      <c r="Y3956" s="16">
        <v>45839</v>
      </c>
      <c r="AB3956" t="s">
        <v>6217</v>
      </c>
    </row>
    <row r="3957" spans="1:28" x14ac:dyDescent="0.35">
      <c r="A3957" t="s">
        <v>2520</v>
      </c>
      <c r="B3957" t="s">
        <v>2521</v>
      </c>
      <c r="C3957" t="s">
        <v>115</v>
      </c>
      <c r="D3957" t="s">
        <v>114</v>
      </c>
      <c r="E3957" s="16">
        <v>45831</v>
      </c>
      <c r="F3957">
        <v>4001977649</v>
      </c>
      <c r="G3957" t="s">
        <v>1927</v>
      </c>
      <c r="H3957" t="s">
        <v>5846</v>
      </c>
      <c r="I3957" t="s">
        <v>1833</v>
      </c>
      <c r="J3957">
        <v>3117612</v>
      </c>
      <c r="K3957">
        <v>6612707</v>
      </c>
      <c r="M3957">
        <v>1</v>
      </c>
      <c r="N3957">
        <v>615.32000000000005</v>
      </c>
      <c r="O3957">
        <v>615.32000000000005</v>
      </c>
      <c r="P3957" t="s">
        <v>1811</v>
      </c>
      <c r="Q3957" t="s">
        <v>1812</v>
      </c>
      <c r="R3957" s="16">
        <v>45834</v>
      </c>
      <c r="S3957">
        <v>15</v>
      </c>
      <c r="T3957" t="s">
        <v>1813</v>
      </c>
      <c r="U3957" s="16">
        <v>45839</v>
      </c>
      <c r="V3957" s="16">
        <v>45839</v>
      </c>
      <c r="Y3957" s="16">
        <v>45839</v>
      </c>
      <c r="AB3957" t="s">
        <v>6216</v>
      </c>
    </row>
    <row r="3958" spans="1:28" x14ac:dyDescent="0.35">
      <c r="A3958" t="s">
        <v>2520</v>
      </c>
      <c r="B3958" t="s">
        <v>2521</v>
      </c>
      <c r="C3958" t="s">
        <v>115</v>
      </c>
      <c r="D3958" t="s">
        <v>114</v>
      </c>
      <c r="E3958" s="16">
        <v>45831</v>
      </c>
      <c r="F3958">
        <v>4001977649</v>
      </c>
      <c r="G3958" t="s">
        <v>1927</v>
      </c>
      <c r="H3958" t="s">
        <v>5841</v>
      </c>
      <c r="I3958" t="s">
        <v>2383</v>
      </c>
      <c r="J3958">
        <v>3117612</v>
      </c>
      <c r="K3958">
        <v>6612707</v>
      </c>
      <c r="M3958">
        <v>12</v>
      </c>
      <c r="N3958">
        <v>11.65</v>
      </c>
      <c r="O3958">
        <v>139.80000000000001</v>
      </c>
      <c r="P3958" t="s">
        <v>1811</v>
      </c>
      <c r="Q3958" t="s">
        <v>1812</v>
      </c>
      <c r="R3958" s="16">
        <v>45834</v>
      </c>
      <c r="S3958">
        <v>15</v>
      </c>
      <c r="T3958" t="s">
        <v>1813</v>
      </c>
      <c r="U3958" s="16">
        <v>45839</v>
      </c>
      <c r="V3958" s="16">
        <v>45839</v>
      </c>
      <c r="Y3958" s="16">
        <v>45839</v>
      </c>
      <c r="AB3958" t="s">
        <v>6216</v>
      </c>
    </row>
    <row r="3959" spans="1:28" x14ac:dyDescent="0.35">
      <c r="A3959" t="s">
        <v>2520</v>
      </c>
      <c r="B3959" t="s">
        <v>2521</v>
      </c>
      <c r="C3959" t="s">
        <v>115</v>
      </c>
      <c r="D3959" t="s">
        <v>114</v>
      </c>
      <c r="E3959" s="16">
        <v>45831</v>
      </c>
      <c r="F3959">
        <v>4001977649</v>
      </c>
      <c r="G3959" t="s">
        <v>1927</v>
      </c>
      <c r="H3959" t="s">
        <v>5847</v>
      </c>
      <c r="I3959" t="s">
        <v>1833</v>
      </c>
      <c r="J3959">
        <v>3117612</v>
      </c>
      <c r="K3959">
        <v>6612707</v>
      </c>
      <c r="M3959">
        <v>2</v>
      </c>
      <c r="N3959">
        <v>113.6</v>
      </c>
      <c r="O3959">
        <v>227.2</v>
      </c>
      <c r="P3959" t="s">
        <v>1811</v>
      </c>
      <c r="Q3959" t="s">
        <v>1812</v>
      </c>
      <c r="R3959" s="16">
        <v>45834</v>
      </c>
      <c r="S3959">
        <v>15</v>
      </c>
      <c r="T3959" t="s">
        <v>1813</v>
      </c>
      <c r="U3959" s="16">
        <v>45839</v>
      </c>
      <c r="V3959" s="16">
        <v>45839</v>
      </c>
      <c r="Y3959" s="16">
        <v>45839</v>
      </c>
      <c r="AB3959" t="s">
        <v>6216</v>
      </c>
    </row>
    <row r="3960" spans="1:28" x14ac:dyDescent="0.35">
      <c r="A3960" t="s">
        <v>2679</v>
      </c>
      <c r="B3960" t="s">
        <v>2680</v>
      </c>
      <c r="C3960" t="s">
        <v>115</v>
      </c>
      <c r="D3960" t="s">
        <v>114</v>
      </c>
      <c r="E3960" s="16">
        <v>45831</v>
      </c>
      <c r="F3960">
        <v>4001977878</v>
      </c>
      <c r="G3960" t="s">
        <v>1927</v>
      </c>
      <c r="H3960" t="s">
        <v>2979</v>
      </c>
      <c r="I3960" t="s">
        <v>1825</v>
      </c>
      <c r="J3960">
        <v>3117660</v>
      </c>
      <c r="K3960">
        <v>6612764</v>
      </c>
      <c r="M3960">
        <v>22</v>
      </c>
      <c r="N3960">
        <v>2.3199999999999998</v>
      </c>
      <c r="O3960">
        <v>51.04</v>
      </c>
      <c r="P3960" t="s">
        <v>1811</v>
      </c>
      <c r="Q3960" t="s">
        <v>1812</v>
      </c>
      <c r="R3960" s="16">
        <v>45834</v>
      </c>
      <c r="S3960">
        <v>15</v>
      </c>
      <c r="T3960" t="s">
        <v>1813</v>
      </c>
      <c r="U3960" s="16">
        <v>45839</v>
      </c>
      <c r="V3960" s="16">
        <v>45839</v>
      </c>
      <c r="Y3960" s="16">
        <v>45839</v>
      </c>
      <c r="AB3960" t="s">
        <v>6207</v>
      </c>
    </row>
    <row r="3961" spans="1:28" x14ac:dyDescent="0.35">
      <c r="A3961" t="s">
        <v>2679</v>
      </c>
      <c r="B3961" t="s">
        <v>2680</v>
      </c>
      <c r="C3961" t="s">
        <v>115</v>
      </c>
      <c r="D3961" t="s">
        <v>114</v>
      </c>
      <c r="E3961" s="16">
        <v>45831</v>
      </c>
      <c r="F3961">
        <v>4001977878</v>
      </c>
      <c r="G3961" t="s">
        <v>1927</v>
      </c>
      <c r="H3961" t="s">
        <v>2108</v>
      </c>
      <c r="I3961" t="s">
        <v>1822</v>
      </c>
      <c r="J3961">
        <v>3117660</v>
      </c>
      <c r="K3961">
        <v>6612764</v>
      </c>
      <c r="M3961">
        <v>22</v>
      </c>
      <c r="N3961">
        <v>1.75</v>
      </c>
      <c r="O3961">
        <v>38.5</v>
      </c>
      <c r="P3961" t="s">
        <v>1811</v>
      </c>
      <c r="Q3961" t="s">
        <v>1812</v>
      </c>
      <c r="R3961" s="16">
        <v>45834</v>
      </c>
      <c r="S3961">
        <v>15</v>
      </c>
      <c r="T3961" t="s">
        <v>1813</v>
      </c>
      <c r="U3961" s="16">
        <v>45839</v>
      </c>
      <c r="V3961" s="16">
        <v>45839</v>
      </c>
      <c r="Y3961" s="16">
        <v>45839</v>
      </c>
      <c r="AB3961" t="s">
        <v>6207</v>
      </c>
    </row>
    <row r="3962" spans="1:28" x14ac:dyDescent="0.35">
      <c r="A3962" t="s">
        <v>2679</v>
      </c>
      <c r="B3962" t="s">
        <v>2680</v>
      </c>
      <c r="C3962" t="s">
        <v>115</v>
      </c>
      <c r="D3962" t="s">
        <v>114</v>
      </c>
      <c r="E3962" s="16">
        <v>45831</v>
      </c>
      <c r="F3962">
        <v>4001977878</v>
      </c>
      <c r="G3962" t="s">
        <v>1927</v>
      </c>
      <c r="H3962" t="s">
        <v>3636</v>
      </c>
      <c r="I3962" t="s">
        <v>2654</v>
      </c>
      <c r="J3962">
        <v>3117660</v>
      </c>
      <c r="K3962">
        <v>6612764</v>
      </c>
      <c r="M3962">
        <v>8</v>
      </c>
      <c r="N3962">
        <v>17.43</v>
      </c>
      <c r="O3962">
        <v>139.44</v>
      </c>
      <c r="P3962" t="s">
        <v>1811</v>
      </c>
      <c r="Q3962" t="s">
        <v>1812</v>
      </c>
      <c r="R3962" s="16">
        <v>45834</v>
      </c>
      <c r="S3962">
        <v>15</v>
      </c>
      <c r="T3962" t="s">
        <v>1813</v>
      </c>
      <c r="U3962" s="16">
        <v>45839</v>
      </c>
      <c r="V3962" s="16">
        <v>45839</v>
      </c>
      <c r="Y3962" s="16">
        <v>45839</v>
      </c>
      <c r="AB3962" t="s">
        <v>6207</v>
      </c>
    </row>
    <row r="3963" spans="1:28" x14ac:dyDescent="0.35">
      <c r="A3963" t="s">
        <v>2679</v>
      </c>
      <c r="B3963" t="s">
        <v>2680</v>
      </c>
      <c r="C3963" t="s">
        <v>115</v>
      </c>
      <c r="D3963" t="s">
        <v>114</v>
      </c>
      <c r="E3963" s="16">
        <v>45831</v>
      </c>
      <c r="F3963">
        <v>4001977878</v>
      </c>
      <c r="G3963" t="s">
        <v>1927</v>
      </c>
      <c r="H3963" t="s">
        <v>6598</v>
      </c>
      <c r="I3963" t="s">
        <v>2748</v>
      </c>
      <c r="J3963">
        <v>3117660</v>
      </c>
      <c r="K3963">
        <v>6612764</v>
      </c>
      <c r="M3963">
        <v>6</v>
      </c>
      <c r="N3963">
        <v>111.32</v>
      </c>
      <c r="O3963">
        <v>667.92</v>
      </c>
      <c r="P3963" t="s">
        <v>1811</v>
      </c>
      <c r="Q3963" t="s">
        <v>1812</v>
      </c>
      <c r="R3963" s="16">
        <v>45834</v>
      </c>
      <c r="S3963">
        <v>15</v>
      </c>
      <c r="T3963" t="s">
        <v>1813</v>
      </c>
      <c r="U3963" s="16">
        <v>45839</v>
      </c>
      <c r="V3963" s="16">
        <v>45839</v>
      </c>
      <c r="Y3963" s="16">
        <v>45839</v>
      </c>
      <c r="AB3963" t="s">
        <v>6207</v>
      </c>
    </row>
    <row r="3964" spans="1:28" x14ac:dyDescent="0.35">
      <c r="A3964" t="s">
        <v>2122</v>
      </c>
      <c r="B3964" t="s">
        <v>2123</v>
      </c>
      <c r="C3964" t="s">
        <v>1540</v>
      </c>
      <c r="D3964" t="s">
        <v>1301</v>
      </c>
      <c r="E3964" s="16">
        <v>45832</v>
      </c>
      <c r="F3964">
        <v>4001979476</v>
      </c>
      <c r="G3964" t="s">
        <v>1927</v>
      </c>
      <c r="H3964" t="s">
        <v>8633</v>
      </c>
      <c r="I3964" t="s">
        <v>1819</v>
      </c>
      <c r="J3964">
        <v>3117686</v>
      </c>
      <c r="K3964">
        <v>6612770</v>
      </c>
      <c r="M3964">
        <v>1</v>
      </c>
      <c r="N3964">
        <v>53.43</v>
      </c>
      <c r="O3964">
        <v>53.43</v>
      </c>
      <c r="P3964" t="s">
        <v>1811</v>
      </c>
      <c r="Q3964" t="s">
        <v>1812</v>
      </c>
      <c r="R3964" s="16">
        <v>45838</v>
      </c>
      <c r="S3964">
        <v>15</v>
      </c>
      <c r="T3964" t="s">
        <v>1813</v>
      </c>
      <c r="U3964" s="16">
        <v>45839</v>
      </c>
      <c r="V3964" s="16">
        <v>45839</v>
      </c>
      <c r="Y3964" s="16">
        <v>45839</v>
      </c>
      <c r="AB3964" t="s">
        <v>6203</v>
      </c>
    </row>
    <row r="3965" spans="1:28" x14ac:dyDescent="0.35">
      <c r="A3965" t="s">
        <v>2122</v>
      </c>
      <c r="B3965" t="s">
        <v>2123</v>
      </c>
      <c r="C3965" t="s">
        <v>1540</v>
      </c>
      <c r="D3965" t="s">
        <v>1301</v>
      </c>
      <c r="E3965" s="16">
        <v>45832</v>
      </c>
      <c r="F3965">
        <v>4001979476</v>
      </c>
      <c r="G3965" t="s">
        <v>1927</v>
      </c>
      <c r="H3965" t="s">
        <v>8634</v>
      </c>
      <c r="I3965" t="s">
        <v>2371</v>
      </c>
      <c r="J3965">
        <v>3117686</v>
      </c>
      <c r="K3965">
        <v>6612770</v>
      </c>
      <c r="M3965">
        <v>4</v>
      </c>
      <c r="N3965">
        <v>4.04</v>
      </c>
      <c r="O3965">
        <v>16.16</v>
      </c>
      <c r="P3965" t="s">
        <v>1811</v>
      </c>
      <c r="Q3965" t="s">
        <v>1812</v>
      </c>
      <c r="R3965" s="16">
        <v>45838</v>
      </c>
      <c r="S3965">
        <v>15</v>
      </c>
      <c r="T3965" t="s">
        <v>1813</v>
      </c>
      <c r="U3965" s="16">
        <v>45839</v>
      </c>
      <c r="V3965" s="16">
        <v>45839</v>
      </c>
      <c r="Y3965" s="16">
        <v>45839</v>
      </c>
      <c r="AB3965" t="s">
        <v>6203</v>
      </c>
    </row>
    <row r="3966" spans="1:28" x14ac:dyDescent="0.35">
      <c r="A3966" t="s">
        <v>2122</v>
      </c>
      <c r="B3966" t="s">
        <v>2123</v>
      </c>
      <c r="C3966" t="s">
        <v>1540</v>
      </c>
      <c r="D3966" t="s">
        <v>1301</v>
      </c>
      <c r="E3966" s="16">
        <v>45832</v>
      </c>
      <c r="F3966">
        <v>4001979476</v>
      </c>
      <c r="G3966" t="s">
        <v>1927</v>
      </c>
      <c r="H3966" t="s">
        <v>8635</v>
      </c>
      <c r="I3966" t="s">
        <v>1835</v>
      </c>
      <c r="J3966">
        <v>3117686</v>
      </c>
      <c r="K3966">
        <v>6612770</v>
      </c>
      <c r="M3966">
        <v>1</v>
      </c>
      <c r="N3966">
        <v>61.8</v>
      </c>
      <c r="O3966">
        <v>61.8</v>
      </c>
      <c r="P3966" t="s">
        <v>1811</v>
      </c>
      <c r="Q3966" t="s">
        <v>1812</v>
      </c>
      <c r="R3966" s="16">
        <v>45838</v>
      </c>
      <c r="S3966">
        <v>15</v>
      </c>
      <c r="T3966" t="s">
        <v>1813</v>
      </c>
      <c r="U3966" s="16">
        <v>45839</v>
      </c>
      <c r="V3966" s="16">
        <v>45839</v>
      </c>
      <c r="Y3966" s="16">
        <v>45839</v>
      </c>
      <c r="AB3966" t="s">
        <v>6203</v>
      </c>
    </row>
    <row r="3967" spans="1:28" x14ac:dyDescent="0.35">
      <c r="A3967" t="s">
        <v>2122</v>
      </c>
      <c r="B3967" t="s">
        <v>2123</v>
      </c>
      <c r="C3967" t="s">
        <v>1540</v>
      </c>
      <c r="D3967" t="s">
        <v>1301</v>
      </c>
      <c r="E3967" s="16">
        <v>45832</v>
      </c>
      <c r="F3967">
        <v>4001979476</v>
      </c>
      <c r="G3967" t="s">
        <v>1927</v>
      </c>
      <c r="H3967" t="s">
        <v>8636</v>
      </c>
      <c r="I3967" t="s">
        <v>5303</v>
      </c>
      <c r="J3967">
        <v>3117686</v>
      </c>
      <c r="K3967">
        <v>6612770</v>
      </c>
      <c r="M3967">
        <v>1</v>
      </c>
      <c r="N3967">
        <v>36.39</v>
      </c>
      <c r="O3967">
        <v>36.39</v>
      </c>
      <c r="P3967" t="s">
        <v>1811</v>
      </c>
      <c r="Q3967" t="s">
        <v>1812</v>
      </c>
      <c r="R3967" s="16">
        <v>45838</v>
      </c>
      <c r="S3967">
        <v>15</v>
      </c>
      <c r="T3967" t="s">
        <v>1813</v>
      </c>
      <c r="U3967" s="16">
        <v>45839</v>
      </c>
      <c r="V3967" s="16">
        <v>45839</v>
      </c>
      <c r="Y3967" s="16">
        <v>45839</v>
      </c>
      <c r="AB3967" t="s">
        <v>6203</v>
      </c>
    </row>
    <row r="3968" spans="1:28" x14ac:dyDescent="0.35">
      <c r="A3968" t="s">
        <v>2122</v>
      </c>
      <c r="B3968" t="s">
        <v>2123</v>
      </c>
      <c r="C3968" t="s">
        <v>1540</v>
      </c>
      <c r="D3968" t="s">
        <v>1301</v>
      </c>
      <c r="E3968" s="16">
        <v>45832</v>
      </c>
      <c r="F3968">
        <v>4001979476</v>
      </c>
      <c r="G3968" t="s">
        <v>1927</v>
      </c>
      <c r="H3968" t="s">
        <v>8637</v>
      </c>
      <c r="I3968" t="s">
        <v>1949</v>
      </c>
      <c r="J3968">
        <v>3117686</v>
      </c>
      <c r="K3968">
        <v>6612770</v>
      </c>
      <c r="M3968">
        <v>12</v>
      </c>
      <c r="N3968">
        <v>28.84</v>
      </c>
      <c r="O3968">
        <v>346.08</v>
      </c>
      <c r="P3968" t="s">
        <v>1811</v>
      </c>
      <c r="Q3968" t="s">
        <v>1812</v>
      </c>
      <c r="R3968" s="16">
        <v>45838</v>
      </c>
      <c r="S3968">
        <v>15</v>
      </c>
      <c r="T3968" t="s">
        <v>1813</v>
      </c>
      <c r="U3968" s="16">
        <v>45839</v>
      </c>
      <c r="V3968" s="16">
        <v>45839</v>
      </c>
      <c r="Y3968" s="16">
        <v>45839</v>
      </c>
      <c r="AB3968" t="s">
        <v>6203</v>
      </c>
    </row>
    <row r="3969" spans="1:28" x14ac:dyDescent="0.35">
      <c r="A3969" t="s">
        <v>2122</v>
      </c>
      <c r="B3969" t="s">
        <v>2123</v>
      </c>
      <c r="C3969" t="s">
        <v>1540</v>
      </c>
      <c r="D3969" t="s">
        <v>1301</v>
      </c>
      <c r="E3969" s="16">
        <v>45832</v>
      </c>
      <c r="F3969">
        <v>4001979476</v>
      </c>
      <c r="G3969" t="s">
        <v>1927</v>
      </c>
      <c r="H3969" t="s">
        <v>8638</v>
      </c>
      <c r="I3969" t="s">
        <v>8639</v>
      </c>
      <c r="J3969">
        <v>3117686</v>
      </c>
      <c r="K3969">
        <v>6612770</v>
      </c>
      <c r="M3969">
        <v>12</v>
      </c>
      <c r="N3969">
        <v>17.05</v>
      </c>
      <c r="O3969">
        <v>204.6</v>
      </c>
      <c r="P3969" t="s">
        <v>1811</v>
      </c>
      <c r="Q3969" t="s">
        <v>1812</v>
      </c>
      <c r="R3969" s="16">
        <v>45838</v>
      </c>
      <c r="S3969">
        <v>15</v>
      </c>
      <c r="T3969" t="s">
        <v>1813</v>
      </c>
      <c r="U3969" s="16">
        <v>45839</v>
      </c>
      <c r="V3969" s="16">
        <v>45839</v>
      </c>
      <c r="Y3969" s="16">
        <v>45839</v>
      </c>
      <c r="AB3969" t="s">
        <v>6203</v>
      </c>
    </row>
    <row r="3970" spans="1:28" x14ac:dyDescent="0.35">
      <c r="A3970" t="s">
        <v>2122</v>
      </c>
      <c r="B3970" t="s">
        <v>2123</v>
      </c>
      <c r="C3970" t="s">
        <v>1540</v>
      </c>
      <c r="D3970" t="s">
        <v>1301</v>
      </c>
      <c r="E3970" s="16">
        <v>45832</v>
      </c>
      <c r="F3970">
        <v>4001979476</v>
      </c>
      <c r="G3970" t="s">
        <v>1927</v>
      </c>
      <c r="H3970" t="s">
        <v>3125</v>
      </c>
      <c r="I3970" t="s">
        <v>3126</v>
      </c>
      <c r="J3970">
        <v>3117686</v>
      </c>
      <c r="K3970">
        <v>6612770</v>
      </c>
      <c r="M3970">
        <v>12</v>
      </c>
      <c r="N3970">
        <v>8.1999999999999993</v>
      </c>
      <c r="O3970">
        <v>98.4</v>
      </c>
      <c r="P3970" t="s">
        <v>1811</v>
      </c>
      <c r="Q3970" t="s">
        <v>1812</v>
      </c>
      <c r="R3970" s="16">
        <v>45838</v>
      </c>
      <c r="S3970">
        <v>15</v>
      </c>
      <c r="T3970" t="s">
        <v>1813</v>
      </c>
      <c r="U3970" s="16">
        <v>45839</v>
      </c>
      <c r="V3970" s="16">
        <v>45839</v>
      </c>
      <c r="Y3970" s="16">
        <v>45839</v>
      </c>
      <c r="AB3970" t="s">
        <v>6203</v>
      </c>
    </row>
    <row r="3971" spans="1:28" x14ac:dyDescent="0.35">
      <c r="A3971" t="s">
        <v>2122</v>
      </c>
      <c r="B3971" t="s">
        <v>2123</v>
      </c>
      <c r="C3971" t="s">
        <v>1540</v>
      </c>
      <c r="D3971" t="s">
        <v>1301</v>
      </c>
      <c r="E3971" s="16">
        <v>45832</v>
      </c>
      <c r="F3971">
        <v>4001979476</v>
      </c>
      <c r="G3971" t="s">
        <v>1927</v>
      </c>
      <c r="H3971" t="s">
        <v>2387</v>
      </c>
      <c r="I3971" t="s">
        <v>1819</v>
      </c>
      <c r="J3971">
        <v>3117686</v>
      </c>
      <c r="K3971">
        <v>6612770</v>
      </c>
      <c r="M3971">
        <v>4</v>
      </c>
      <c r="N3971">
        <v>2.93</v>
      </c>
      <c r="O3971">
        <v>11.72</v>
      </c>
      <c r="P3971" t="s">
        <v>1811</v>
      </c>
      <c r="Q3971" t="s">
        <v>1812</v>
      </c>
      <c r="R3971" s="16">
        <v>45838</v>
      </c>
      <c r="S3971">
        <v>15</v>
      </c>
      <c r="T3971" t="s">
        <v>1813</v>
      </c>
      <c r="U3971" s="16">
        <v>45839</v>
      </c>
      <c r="V3971" s="16">
        <v>45839</v>
      </c>
      <c r="Y3971" s="16">
        <v>45839</v>
      </c>
      <c r="AB3971" t="s">
        <v>6203</v>
      </c>
    </row>
    <row r="3972" spans="1:28" x14ac:dyDescent="0.35">
      <c r="A3972" t="s">
        <v>2122</v>
      </c>
      <c r="B3972" t="s">
        <v>2123</v>
      </c>
      <c r="C3972" t="s">
        <v>1540</v>
      </c>
      <c r="D3972" t="s">
        <v>1301</v>
      </c>
      <c r="E3972" s="16">
        <v>45832</v>
      </c>
      <c r="F3972">
        <v>4001979476</v>
      </c>
      <c r="G3972" t="s">
        <v>1927</v>
      </c>
      <c r="H3972" t="s">
        <v>2385</v>
      </c>
      <c r="I3972" t="s">
        <v>1819</v>
      </c>
      <c r="J3972">
        <v>3117686</v>
      </c>
      <c r="K3972">
        <v>6612770</v>
      </c>
      <c r="M3972">
        <v>1</v>
      </c>
      <c r="N3972">
        <v>1.38</v>
      </c>
      <c r="O3972">
        <v>1.38</v>
      </c>
      <c r="P3972" t="s">
        <v>1811</v>
      </c>
      <c r="Q3972" t="s">
        <v>1812</v>
      </c>
      <c r="R3972" s="16">
        <v>45838</v>
      </c>
      <c r="S3972">
        <v>15</v>
      </c>
      <c r="T3972" t="s">
        <v>1813</v>
      </c>
      <c r="U3972" s="16">
        <v>45839</v>
      </c>
      <c r="V3972" s="16">
        <v>45839</v>
      </c>
      <c r="Y3972" s="16">
        <v>45839</v>
      </c>
      <c r="AB3972" t="s">
        <v>6203</v>
      </c>
    </row>
    <row r="3973" spans="1:28" x14ac:dyDescent="0.35">
      <c r="A3973" t="s">
        <v>2122</v>
      </c>
      <c r="B3973" t="s">
        <v>2123</v>
      </c>
      <c r="C3973" t="s">
        <v>1540</v>
      </c>
      <c r="D3973" t="s">
        <v>1301</v>
      </c>
      <c r="E3973" s="16">
        <v>45832</v>
      </c>
      <c r="F3973">
        <v>4001979476</v>
      </c>
      <c r="G3973" t="s">
        <v>1927</v>
      </c>
      <c r="H3973" t="s">
        <v>8640</v>
      </c>
      <c r="I3973" t="s">
        <v>5304</v>
      </c>
      <c r="J3973">
        <v>3117686</v>
      </c>
      <c r="K3973">
        <v>6612770</v>
      </c>
      <c r="M3973">
        <v>2</v>
      </c>
      <c r="N3973">
        <v>6.37</v>
      </c>
      <c r="O3973">
        <v>12.74</v>
      </c>
      <c r="P3973" t="s">
        <v>1811</v>
      </c>
      <c r="Q3973" t="s">
        <v>1812</v>
      </c>
      <c r="R3973" s="16">
        <v>45838</v>
      </c>
      <c r="S3973">
        <v>15</v>
      </c>
      <c r="T3973" t="s">
        <v>1813</v>
      </c>
      <c r="U3973" s="16">
        <v>45839</v>
      </c>
      <c r="V3973" s="16">
        <v>45839</v>
      </c>
      <c r="Y3973" s="16">
        <v>45839</v>
      </c>
      <c r="AB3973" t="s">
        <v>6203</v>
      </c>
    </row>
    <row r="3974" spans="1:28" x14ac:dyDescent="0.35">
      <c r="A3974" t="s">
        <v>2122</v>
      </c>
      <c r="B3974" t="s">
        <v>2123</v>
      </c>
      <c r="C3974" t="s">
        <v>1540</v>
      </c>
      <c r="D3974" t="s">
        <v>1301</v>
      </c>
      <c r="E3974" s="16">
        <v>45832</v>
      </c>
      <c r="F3974">
        <v>4001979476</v>
      </c>
      <c r="G3974" t="s">
        <v>1927</v>
      </c>
      <c r="H3974" t="s">
        <v>2386</v>
      </c>
      <c r="I3974" t="s">
        <v>1819</v>
      </c>
      <c r="J3974">
        <v>3117686</v>
      </c>
      <c r="K3974">
        <v>6612770</v>
      </c>
      <c r="M3974">
        <v>1</v>
      </c>
      <c r="N3974">
        <v>1.66</v>
      </c>
      <c r="O3974">
        <v>1.66</v>
      </c>
      <c r="P3974" t="s">
        <v>1811</v>
      </c>
      <c r="Q3974" t="s">
        <v>1812</v>
      </c>
      <c r="R3974" s="16">
        <v>45838</v>
      </c>
      <c r="S3974">
        <v>15</v>
      </c>
      <c r="T3974" t="s">
        <v>1813</v>
      </c>
      <c r="U3974" s="16">
        <v>45839</v>
      </c>
      <c r="V3974" s="16">
        <v>45839</v>
      </c>
      <c r="Y3974" s="16">
        <v>45839</v>
      </c>
      <c r="AB3974" t="s">
        <v>6203</v>
      </c>
    </row>
    <row r="3975" spans="1:28" x14ac:dyDescent="0.35">
      <c r="A3975" t="s">
        <v>2122</v>
      </c>
      <c r="B3975" t="s">
        <v>2123</v>
      </c>
      <c r="C3975" t="s">
        <v>1540</v>
      </c>
      <c r="D3975" t="s">
        <v>1301</v>
      </c>
      <c r="E3975" s="16">
        <v>45832</v>
      </c>
      <c r="F3975">
        <v>4001979476</v>
      </c>
      <c r="G3975" t="s">
        <v>1927</v>
      </c>
      <c r="H3975" t="s">
        <v>8641</v>
      </c>
      <c r="I3975" t="s">
        <v>8642</v>
      </c>
      <c r="J3975">
        <v>3117686</v>
      </c>
      <c r="K3975">
        <v>6612770</v>
      </c>
      <c r="M3975">
        <v>6</v>
      </c>
      <c r="N3975">
        <v>38.26</v>
      </c>
      <c r="O3975">
        <v>229.56</v>
      </c>
      <c r="P3975" t="s">
        <v>1811</v>
      </c>
      <c r="Q3975" t="s">
        <v>1812</v>
      </c>
      <c r="R3975" s="16">
        <v>45838</v>
      </c>
      <c r="S3975">
        <v>15</v>
      </c>
      <c r="T3975" t="s">
        <v>1813</v>
      </c>
      <c r="U3975" s="16">
        <v>45839</v>
      </c>
      <c r="V3975" s="16">
        <v>45839</v>
      </c>
      <c r="Y3975" s="16">
        <v>45839</v>
      </c>
      <c r="AB3975" t="s">
        <v>6203</v>
      </c>
    </row>
    <row r="3976" spans="1:28" x14ac:dyDescent="0.35">
      <c r="A3976" t="s">
        <v>2122</v>
      </c>
      <c r="B3976" t="s">
        <v>2123</v>
      </c>
      <c r="C3976" t="s">
        <v>1540</v>
      </c>
      <c r="D3976" t="s">
        <v>1301</v>
      </c>
      <c r="E3976" s="16">
        <v>45832</v>
      </c>
      <c r="F3976">
        <v>4001979476</v>
      </c>
      <c r="G3976" t="s">
        <v>1927</v>
      </c>
      <c r="H3976" t="s">
        <v>8643</v>
      </c>
      <c r="I3976" t="s">
        <v>4140</v>
      </c>
      <c r="J3976">
        <v>3117686</v>
      </c>
      <c r="K3976">
        <v>6612770</v>
      </c>
      <c r="M3976">
        <v>4</v>
      </c>
      <c r="N3976">
        <v>32.200000000000003</v>
      </c>
      <c r="O3976">
        <v>128.80000000000001</v>
      </c>
      <c r="P3976" t="s">
        <v>1811</v>
      </c>
      <c r="Q3976" t="s">
        <v>1812</v>
      </c>
      <c r="R3976" s="16">
        <v>45838</v>
      </c>
      <c r="S3976">
        <v>15</v>
      </c>
      <c r="T3976" t="s">
        <v>1813</v>
      </c>
      <c r="U3976" s="16">
        <v>45839</v>
      </c>
      <c r="V3976" s="16">
        <v>45839</v>
      </c>
      <c r="Y3976" s="16">
        <v>45839</v>
      </c>
      <c r="AB3976" t="s">
        <v>6203</v>
      </c>
    </row>
    <row r="3977" spans="1:28" x14ac:dyDescent="0.35">
      <c r="A3977" t="s">
        <v>2122</v>
      </c>
      <c r="B3977" t="s">
        <v>2123</v>
      </c>
      <c r="C3977" t="s">
        <v>1540</v>
      </c>
      <c r="D3977" t="s">
        <v>1301</v>
      </c>
      <c r="E3977" s="16">
        <v>45832</v>
      </c>
      <c r="F3977">
        <v>4001979476</v>
      </c>
      <c r="G3977" t="s">
        <v>1927</v>
      </c>
      <c r="H3977" t="s">
        <v>8644</v>
      </c>
      <c r="I3977" t="s">
        <v>8645</v>
      </c>
      <c r="J3977">
        <v>3117686</v>
      </c>
      <c r="K3977">
        <v>6612770</v>
      </c>
      <c r="M3977">
        <v>1</v>
      </c>
      <c r="N3977">
        <v>81.11</v>
      </c>
      <c r="O3977">
        <v>81.11</v>
      </c>
      <c r="P3977" t="s">
        <v>1811</v>
      </c>
      <c r="Q3977" t="s">
        <v>1812</v>
      </c>
      <c r="R3977" s="16">
        <v>45838</v>
      </c>
      <c r="S3977">
        <v>15</v>
      </c>
      <c r="T3977" t="s">
        <v>1813</v>
      </c>
      <c r="U3977" s="16">
        <v>45839</v>
      </c>
      <c r="V3977" s="16">
        <v>45839</v>
      </c>
      <c r="Y3977" s="16">
        <v>45839</v>
      </c>
      <c r="AB3977" t="s">
        <v>6203</v>
      </c>
    </row>
    <row r="3978" spans="1:28" x14ac:dyDescent="0.35">
      <c r="A3978" t="s">
        <v>2122</v>
      </c>
      <c r="B3978" t="s">
        <v>2123</v>
      </c>
      <c r="C3978" t="s">
        <v>1540</v>
      </c>
      <c r="D3978" t="s">
        <v>1301</v>
      </c>
      <c r="E3978" s="16">
        <v>45832</v>
      </c>
      <c r="F3978">
        <v>4001979481</v>
      </c>
      <c r="G3978" t="s">
        <v>1927</v>
      </c>
      <c r="H3978" t="s">
        <v>8646</v>
      </c>
      <c r="I3978" t="s">
        <v>8647</v>
      </c>
      <c r="J3978">
        <v>3117688</v>
      </c>
      <c r="K3978">
        <v>6612772</v>
      </c>
      <c r="M3978">
        <v>1</v>
      </c>
      <c r="N3978">
        <v>397.25</v>
      </c>
      <c r="O3978">
        <v>397.25</v>
      </c>
      <c r="P3978" t="s">
        <v>1811</v>
      </c>
      <c r="Q3978" t="s">
        <v>1812</v>
      </c>
      <c r="R3978" s="16">
        <v>45838</v>
      </c>
      <c r="S3978">
        <v>15</v>
      </c>
      <c r="T3978" t="s">
        <v>1813</v>
      </c>
      <c r="U3978" s="16">
        <v>45839</v>
      </c>
      <c r="V3978" s="16">
        <v>45839</v>
      </c>
      <c r="Y3978" s="16">
        <v>45839</v>
      </c>
      <c r="AB3978" t="s">
        <v>6201</v>
      </c>
    </row>
    <row r="3979" spans="1:28" x14ac:dyDescent="0.35">
      <c r="A3979" t="s">
        <v>2122</v>
      </c>
      <c r="B3979" t="s">
        <v>2123</v>
      </c>
      <c r="C3979" t="s">
        <v>1540</v>
      </c>
      <c r="D3979" t="s">
        <v>1301</v>
      </c>
      <c r="E3979" s="16">
        <v>45832</v>
      </c>
      <c r="F3979">
        <v>4001979481</v>
      </c>
      <c r="G3979" t="s">
        <v>1927</v>
      </c>
      <c r="H3979" t="s">
        <v>5760</v>
      </c>
      <c r="I3979" t="s">
        <v>1852</v>
      </c>
      <c r="J3979">
        <v>3117688</v>
      </c>
      <c r="K3979">
        <v>6612772</v>
      </c>
      <c r="M3979">
        <v>1</v>
      </c>
      <c r="N3979">
        <v>12.81</v>
      </c>
      <c r="O3979">
        <v>12.81</v>
      </c>
      <c r="P3979" t="s">
        <v>1811</v>
      </c>
      <c r="Q3979" t="s">
        <v>1812</v>
      </c>
      <c r="R3979" s="16">
        <v>45838</v>
      </c>
      <c r="S3979">
        <v>15</v>
      </c>
      <c r="T3979" t="s">
        <v>1813</v>
      </c>
      <c r="U3979" s="16">
        <v>45839</v>
      </c>
      <c r="V3979" s="16">
        <v>45839</v>
      </c>
      <c r="Y3979" s="16">
        <v>45839</v>
      </c>
      <c r="AB3979" t="s">
        <v>6201</v>
      </c>
    </row>
    <row r="3980" spans="1:28" x14ac:dyDescent="0.35">
      <c r="A3980" t="s">
        <v>2122</v>
      </c>
      <c r="B3980" t="s">
        <v>2123</v>
      </c>
      <c r="C3980" t="s">
        <v>1540</v>
      </c>
      <c r="D3980" t="s">
        <v>1301</v>
      </c>
      <c r="E3980" s="16">
        <v>45832</v>
      </c>
      <c r="F3980">
        <v>4001979481</v>
      </c>
      <c r="G3980" t="s">
        <v>1927</v>
      </c>
      <c r="H3980" t="s">
        <v>1890</v>
      </c>
      <c r="I3980" t="s">
        <v>1865</v>
      </c>
      <c r="J3980">
        <v>3117688</v>
      </c>
      <c r="K3980">
        <v>6612772</v>
      </c>
      <c r="M3980">
        <v>1</v>
      </c>
      <c r="N3980">
        <v>0.72</v>
      </c>
      <c r="O3980">
        <v>0.72</v>
      </c>
      <c r="P3980" t="s">
        <v>1811</v>
      </c>
      <c r="Q3980" t="s">
        <v>1812</v>
      </c>
      <c r="R3980" s="16">
        <v>45838</v>
      </c>
      <c r="S3980">
        <v>15</v>
      </c>
      <c r="T3980" t="s">
        <v>1813</v>
      </c>
      <c r="U3980" s="16">
        <v>45839</v>
      </c>
      <c r="V3980" s="16">
        <v>45839</v>
      </c>
      <c r="Y3980" s="16">
        <v>45839</v>
      </c>
      <c r="AB3980" t="s">
        <v>6201</v>
      </c>
    </row>
    <row r="3981" spans="1:28" x14ac:dyDescent="0.35">
      <c r="A3981" t="s">
        <v>2122</v>
      </c>
      <c r="B3981" t="s">
        <v>2123</v>
      </c>
      <c r="C3981" t="s">
        <v>1540</v>
      </c>
      <c r="D3981" t="s">
        <v>1301</v>
      </c>
      <c r="E3981" s="16">
        <v>45832</v>
      </c>
      <c r="F3981">
        <v>4001979481</v>
      </c>
      <c r="G3981" t="s">
        <v>1927</v>
      </c>
      <c r="H3981" t="s">
        <v>2162</v>
      </c>
      <c r="I3981" t="s">
        <v>1825</v>
      </c>
      <c r="J3981">
        <v>3117688</v>
      </c>
      <c r="K3981">
        <v>6612772</v>
      </c>
      <c r="M3981">
        <v>1</v>
      </c>
      <c r="N3981">
        <v>0.84</v>
      </c>
      <c r="O3981">
        <v>0.84</v>
      </c>
      <c r="P3981" t="s">
        <v>1811</v>
      </c>
      <c r="Q3981" t="s">
        <v>1812</v>
      </c>
      <c r="R3981" s="16">
        <v>45838</v>
      </c>
      <c r="S3981">
        <v>15</v>
      </c>
      <c r="T3981" t="s">
        <v>1813</v>
      </c>
      <c r="U3981" s="16">
        <v>45839</v>
      </c>
      <c r="V3981" s="16">
        <v>45839</v>
      </c>
      <c r="Y3981" s="16">
        <v>45839</v>
      </c>
      <c r="AB3981" t="s">
        <v>6201</v>
      </c>
    </row>
    <row r="3982" spans="1:28" x14ac:dyDescent="0.35">
      <c r="A3982" t="s">
        <v>2122</v>
      </c>
      <c r="B3982" t="s">
        <v>2123</v>
      </c>
      <c r="C3982" t="s">
        <v>1540</v>
      </c>
      <c r="D3982" t="s">
        <v>1301</v>
      </c>
      <c r="E3982" s="16">
        <v>45832</v>
      </c>
      <c r="F3982">
        <v>4001979481</v>
      </c>
      <c r="G3982" t="s">
        <v>1927</v>
      </c>
      <c r="H3982" t="s">
        <v>8630</v>
      </c>
      <c r="I3982" t="s">
        <v>1835</v>
      </c>
      <c r="J3982">
        <v>3117688</v>
      </c>
      <c r="K3982">
        <v>6612772</v>
      </c>
      <c r="M3982">
        <v>2</v>
      </c>
      <c r="N3982">
        <v>7.05</v>
      </c>
      <c r="O3982">
        <v>14.1</v>
      </c>
      <c r="P3982" t="s">
        <v>1811</v>
      </c>
      <c r="Q3982" t="s">
        <v>1812</v>
      </c>
      <c r="R3982" s="16">
        <v>45838</v>
      </c>
      <c r="S3982">
        <v>15</v>
      </c>
      <c r="T3982" t="s">
        <v>1813</v>
      </c>
      <c r="U3982" s="16">
        <v>45839</v>
      </c>
      <c r="V3982" s="16">
        <v>45839</v>
      </c>
      <c r="Y3982" s="16">
        <v>45839</v>
      </c>
      <c r="AB3982" t="s">
        <v>6201</v>
      </c>
    </row>
    <row r="3983" spans="1:28" x14ac:dyDescent="0.35">
      <c r="A3983" t="s">
        <v>2122</v>
      </c>
      <c r="B3983" t="s">
        <v>2123</v>
      </c>
      <c r="C3983" t="s">
        <v>1540</v>
      </c>
      <c r="D3983" t="s">
        <v>1301</v>
      </c>
      <c r="E3983" s="16">
        <v>45832</v>
      </c>
      <c r="F3983">
        <v>4001979481</v>
      </c>
      <c r="G3983" t="s">
        <v>1927</v>
      </c>
      <c r="H3983" t="s">
        <v>8648</v>
      </c>
      <c r="I3983" t="s">
        <v>2274</v>
      </c>
      <c r="J3983">
        <v>3117688</v>
      </c>
      <c r="K3983">
        <v>6612772</v>
      </c>
      <c r="M3983">
        <v>15</v>
      </c>
      <c r="N3983">
        <v>1.72</v>
      </c>
      <c r="O3983">
        <v>25.8</v>
      </c>
      <c r="P3983" t="s">
        <v>1811</v>
      </c>
      <c r="Q3983" t="s">
        <v>1812</v>
      </c>
      <c r="R3983" s="16">
        <v>45838</v>
      </c>
      <c r="S3983">
        <v>15</v>
      </c>
      <c r="T3983" t="s">
        <v>1813</v>
      </c>
      <c r="U3983" s="16">
        <v>45839</v>
      </c>
      <c r="V3983" s="16">
        <v>45839</v>
      </c>
      <c r="Y3983" s="16">
        <v>45839</v>
      </c>
      <c r="AB3983" t="s">
        <v>6201</v>
      </c>
    </row>
    <row r="3984" spans="1:28" x14ac:dyDescent="0.35">
      <c r="A3984" t="s">
        <v>2035</v>
      </c>
      <c r="B3984" t="s">
        <v>2036</v>
      </c>
      <c r="C3984" t="s">
        <v>115</v>
      </c>
      <c r="D3984" t="s">
        <v>114</v>
      </c>
      <c r="E3984" s="16">
        <v>45832</v>
      </c>
      <c r="F3984">
        <v>4001979485</v>
      </c>
      <c r="G3984" t="s">
        <v>1927</v>
      </c>
      <c r="H3984" t="s">
        <v>8649</v>
      </c>
      <c r="I3984" t="s">
        <v>1831</v>
      </c>
      <c r="J3984">
        <v>3117697</v>
      </c>
      <c r="K3984">
        <v>6612781</v>
      </c>
      <c r="M3984">
        <v>1</v>
      </c>
      <c r="N3984">
        <v>42.07</v>
      </c>
      <c r="O3984">
        <v>42.07</v>
      </c>
      <c r="P3984" t="s">
        <v>1811</v>
      </c>
      <c r="Q3984" t="s">
        <v>1812</v>
      </c>
      <c r="R3984" s="16">
        <v>45838</v>
      </c>
      <c r="S3984">
        <v>15</v>
      </c>
      <c r="T3984" t="s">
        <v>1813</v>
      </c>
      <c r="U3984" s="16">
        <v>45839</v>
      </c>
      <c r="V3984" s="16">
        <v>45839</v>
      </c>
      <c r="Y3984" s="16">
        <v>45839</v>
      </c>
      <c r="AB3984" t="s">
        <v>6198</v>
      </c>
    </row>
    <row r="3985" spans="1:28" x14ac:dyDescent="0.35">
      <c r="A3985" t="s">
        <v>2035</v>
      </c>
      <c r="B3985" t="s">
        <v>2036</v>
      </c>
      <c r="C3985" t="s">
        <v>115</v>
      </c>
      <c r="D3985" t="s">
        <v>114</v>
      </c>
      <c r="E3985" s="16">
        <v>45832</v>
      </c>
      <c r="F3985">
        <v>4001979485</v>
      </c>
      <c r="G3985" t="s">
        <v>1927</v>
      </c>
      <c r="H3985" t="s">
        <v>8650</v>
      </c>
      <c r="I3985" t="s">
        <v>1826</v>
      </c>
      <c r="J3985">
        <v>3117697</v>
      </c>
      <c r="K3985">
        <v>6612781</v>
      </c>
      <c r="M3985">
        <v>1</v>
      </c>
      <c r="N3985">
        <v>11.16</v>
      </c>
      <c r="O3985">
        <v>11.16</v>
      </c>
      <c r="P3985" t="s">
        <v>1811</v>
      </c>
      <c r="Q3985" t="s">
        <v>1812</v>
      </c>
      <c r="R3985" s="16">
        <v>45838</v>
      </c>
      <c r="S3985">
        <v>15</v>
      </c>
      <c r="T3985" t="s">
        <v>1813</v>
      </c>
      <c r="U3985" s="16">
        <v>45839</v>
      </c>
      <c r="V3985" s="16">
        <v>45839</v>
      </c>
      <c r="Y3985" s="16">
        <v>45839</v>
      </c>
      <c r="AB3985" t="s">
        <v>6198</v>
      </c>
    </row>
    <row r="3986" spans="1:28" x14ac:dyDescent="0.35">
      <c r="A3986" t="s">
        <v>2035</v>
      </c>
      <c r="B3986" t="s">
        <v>2036</v>
      </c>
      <c r="C3986" t="s">
        <v>115</v>
      </c>
      <c r="D3986" t="s">
        <v>114</v>
      </c>
      <c r="E3986" s="16">
        <v>45832</v>
      </c>
      <c r="F3986">
        <v>4001979485</v>
      </c>
      <c r="G3986" t="s">
        <v>1927</v>
      </c>
      <c r="H3986" t="s">
        <v>2097</v>
      </c>
      <c r="I3986" t="s">
        <v>1831</v>
      </c>
      <c r="J3986">
        <v>3117697</v>
      </c>
      <c r="K3986">
        <v>6612781</v>
      </c>
      <c r="M3986">
        <v>1</v>
      </c>
      <c r="N3986">
        <v>35.92</v>
      </c>
      <c r="O3986">
        <v>35.92</v>
      </c>
      <c r="P3986" t="s">
        <v>1811</v>
      </c>
      <c r="Q3986" t="s">
        <v>1812</v>
      </c>
      <c r="R3986" s="16">
        <v>45838</v>
      </c>
      <c r="S3986">
        <v>15</v>
      </c>
      <c r="T3986" t="s">
        <v>1813</v>
      </c>
      <c r="U3986" s="16">
        <v>45839</v>
      </c>
      <c r="V3986" s="16">
        <v>45839</v>
      </c>
      <c r="Y3986" s="16">
        <v>45839</v>
      </c>
      <c r="AB3986" t="s">
        <v>6198</v>
      </c>
    </row>
    <row r="3987" spans="1:28" x14ac:dyDescent="0.35">
      <c r="A3987" t="s">
        <v>2035</v>
      </c>
      <c r="B3987" t="s">
        <v>2036</v>
      </c>
      <c r="C3987" t="s">
        <v>115</v>
      </c>
      <c r="D3987" t="s">
        <v>114</v>
      </c>
      <c r="E3987" s="16">
        <v>45832</v>
      </c>
      <c r="F3987">
        <v>4001979485</v>
      </c>
      <c r="G3987" t="s">
        <v>1927</v>
      </c>
      <c r="H3987" t="s">
        <v>2989</v>
      </c>
      <c r="I3987" t="s">
        <v>1831</v>
      </c>
      <c r="J3987">
        <v>3117697</v>
      </c>
      <c r="K3987">
        <v>6612781</v>
      </c>
      <c r="M3987">
        <v>1</v>
      </c>
      <c r="N3987">
        <v>33.200000000000003</v>
      </c>
      <c r="O3987">
        <v>33.200000000000003</v>
      </c>
      <c r="P3987" t="s">
        <v>1811</v>
      </c>
      <c r="Q3987" t="s">
        <v>1812</v>
      </c>
      <c r="R3987" s="16">
        <v>45838</v>
      </c>
      <c r="S3987">
        <v>15</v>
      </c>
      <c r="T3987" t="s">
        <v>1813</v>
      </c>
      <c r="U3987" s="16">
        <v>45839</v>
      </c>
      <c r="V3987" s="16">
        <v>45839</v>
      </c>
      <c r="Y3987" s="16">
        <v>45839</v>
      </c>
      <c r="AB3987" t="s">
        <v>6198</v>
      </c>
    </row>
    <row r="3988" spans="1:28" x14ac:dyDescent="0.35">
      <c r="A3988" t="s">
        <v>2035</v>
      </c>
      <c r="B3988" t="s">
        <v>2036</v>
      </c>
      <c r="C3988" t="s">
        <v>115</v>
      </c>
      <c r="D3988" t="s">
        <v>114</v>
      </c>
      <c r="E3988" s="16">
        <v>45832</v>
      </c>
      <c r="F3988">
        <v>4001979485</v>
      </c>
      <c r="G3988" t="s">
        <v>1927</v>
      </c>
      <c r="H3988" t="s">
        <v>2990</v>
      </c>
      <c r="I3988" t="s">
        <v>1831</v>
      </c>
      <c r="J3988">
        <v>3117697</v>
      </c>
      <c r="K3988">
        <v>6612781</v>
      </c>
      <c r="M3988">
        <v>1</v>
      </c>
      <c r="N3988">
        <v>29.71</v>
      </c>
      <c r="O3988">
        <v>29.71</v>
      </c>
      <c r="P3988" t="s">
        <v>1811</v>
      </c>
      <c r="Q3988" t="s">
        <v>1812</v>
      </c>
      <c r="R3988" s="16">
        <v>45838</v>
      </c>
      <c r="S3988">
        <v>15</v>
      </c>
      <c r="T3988" t="s">
        <v>1813</v>
      </c>
      <c r="U3988" s="16">
        <v>45839</v>
      </c>
      <c r="V3988" s="16">
        <v>45839</v>
      </c>
      <c r="Y3988" s="16">
        <v>45839</v>
      </c>
      <c r="AB3988" t="s">
        <v>6198</v>
      </c>
    </row>
    <row r="3989" spans="1:28" x14ac:dyDescent="0.35">
      <c r="A3989" t="s">
        <v>2035</v>
      </c>
      <c r="B3989" t="s">
        <v>2036</v>
      </c>
      <c r="C3989" t="s">
        <v>115</v>
      </c>
      <c r="D3989" t="s">
        <v>114</v>
      </c>
      <c r="E3989" s="16">
        <v>45832</v>
      </c>
      <c r="F3989">
        <v>4001979485</v>
      </c>
      <c r="G3989" t="s">
        <v>1927</v>
      </c>
      <c r="H3989" t="s">
        <v>3005</v>
      </c>
      <c r="I3989" t="s">
        <v>1826</v>
      </c>
      <c r="J3989">
        <v>3117697</v>
      </c>
      <c r="K3989">
        <v>6612781</v>
      </c>
      <c r="M3989">
        <v>1</v>
      </c>
      <c r="N3989">
        <v>33.97</v>
      </c>
      <c r="O3989">
        <v>33.97</v>
      </c>
      <c r="P3989" t="s">
        <v>1811</v>
      </c>
      <c r="Q3989" t="s">
        <v>1812</v>
      </c>
      <c r="R3989" s="16">
        <v>45838</v>
      </c>
      <c r="S3989">
        <v>15</v>
      </c>
      <c r="T3989" t="s">
        <v>1813</v>
      </c>
      <c r="U3989" s="16">
        <v>45839</v>
      </c>
      <c r="V3989" s="16">
        <v>45839</v>
      </c>
      <c r="Y3989" s="16">
        <v>45839</v>
      </c>
      <c r="AB3989" t="s">
        <v>6198</v>
      </c>
    </row>
    <row r="3990" spans="1:28" x14ac:dyDescent="0.35">
      <c r="A3990" t="s">
        <v>2035</v>
      </c>
      <c r="B3990" t="s">
        <v>2036</v>
      </c>
      <c r="C3990" t="s">
        <v>115</v>
      </c>
      <c r="D3990" t="s">
        <v>114</v>
      </c>
      <c r="E3990" s="16">
        <v>45832</v>
      </c>
      <c r="F3990">
        <v>4001979485</v>
      </c>
      <c r="G3990" t="s">
        <v>1927</v>
      </c>
      <c r="H3990" t="s">
        <v>8651</v>
      </c>
      <c r="I3990" t="s">
        <v>1831</v>
      </c>
      <c r="J3990">
        <v>3117697</v>
      </c>
      <c r="K3990">
        <v>6612781</v>
      </c>
      <c r="M3990">
        <v>1</v>
      </c>
      <c r="N3990">
        <v>32.69</v>
      </c>
      <c r="O3990">
        <v>32.69</v>
      </c>
      <c r="P3990" t="s">
        <v>1811</v>
      </c>
      <c r="Q3990" t="s">
        <v>1812</v>
      </c>
      <c r="R3990" s="16">
        <v>45838</v>
      </c>
      <c r="S3990">
        <v>15</v>
      </c>
      <c r="T3990" t="s">
        <v>1813</v>
      </c>
      <c r="U3990" s="16">
        <v>45839</v>
      </c>
      <c r="V3990" s="16">
        <v>45839</v>
      </c>
      <c r="Y3990" s="16">
        <v>45839</v>
      </c>
      <c r="AB3990" t="s">
        <v>6198</v>
      </c>
    </row>
    <row r="3991" spans="1:28" x14ac:dyDescent="0.35">
      <c r="A3991" t="s">
        <v>2622</v>
      </c>
      <c r="B3991" t="s">
        <v>2623</v>
      </c>
      <c r="C3991" t="s">
        <v>115</v>
      </c>
      <c r="D3991" t="s">
        <v>114</v>
      </c>
      <c r="E3991" s="16">
        <v>45832</v>
      </c>
      <c r="F3991">
        <v>4001979489</v>
      </c>
      <c r="G3991" t="s">
        <v>1927</v>
      </c>
      <c r="H3991" t="s">
        <v>6646</v>
      </c>
      <c r="I3991" t="s">
        <v>4452</v>
      </c>
      <c r="J3991">
        <v>3117702</v>
      </c>
      <c r="K3991">
        <v>6612786</v>
      </c>
      <c r="M3991">
        <v>1</v>
      </c>
      <c r="N3991">
        <v>1693</v>
      </c>
      <c r="O3991">
        <v>1693</v>
      </c>
      <c r="P3991" t="s">
        <v>1811</v>
      </c>
      <c r="Q3991" t="s">
        <v>1812</v>
      </c>
      <c r="R3991" s="16">
        <v>45832</v>
      </c>
      <c r="S3991">
        <v>15</v>
      </c>
      <c r="T3991" t="s">
        <v>1813</v>
      </c>
      <c r="U3991" s="16">
        <v>45839</v>
      </c>
      <c r="V3991" s="16">
        <v>45839</v>
      </c>
      <c r="Y3991" s="16">
        <v>45839</v>
      </c>
      <c r="AB3991" t="s">
        <v>6194</v>
      </c>
    </row>
    <row r="3992" spans="1:28" x14ac:dyDescent="0.35">
      <c r="A3992" t="s">
        <v>2622</v>
      </c>
      <c r="B3992" t="s">
        <v>2623</v>
      </c>
      <c r="C3992" t="s">
        <v>115</v>
      </c>
      <c r="D3992" t="s">
        <v>114</v>
      </c>
      <c r="E3992" s="16">
        <v>45832</v>
      </c>
      <c r="F3992">
        <v>4001979489</v>
      </c>
      <c r="G3992" t="s">
        <v>1927</v>
      </c>
      <c r="H3992" t="s">
        <v>6647</v>
      </c>
      <c r="I3992" t="s">
        <v>2034</v>
      </c>
      <c r="J3992">
        <v>3117702</v>
      </c>
      <c r="K3992">
        <v>6612786</v>
      </c>
      <c r="M3992">
        <v>1</v>
      </c>
      <c r="N3992">
        <v>2.85</v>
      </c>
      <c r="O3992">
        <v>2.85</v>
      </c>
      <c r="P3992" t="s">
        <v>1811</v>
      </c>
      <c r="Q3992" t="s">
        <v>1812</v>
      </c>
      <c r="R3992" s="16">
        <v>45832</v>
      </c>
      <c r="S3992">
        <v>15</v>
      </c>
      <c r="T3992" t="s">
        <v>1813</v>
      </c>
      <c r="U3992" s="16">
        <v>45839</v>
      </c>
      <c r="V3992" s="16">
        <v>45839</v>
      </c>
      <c r="Y3992" s="16">
        <v>45839</v>
      </c>
      <c r="AB3992" t="s">
        <v>6194</v>
      </c>
    </row>
    <row r="3993" spans="1:28" x14ac:dyDescent="0.35">
      <c r="A3993" t="s">
        <v>2622</v>
      </c>
      <c r="B3993" t="s">
        <v>2623</v>
      </c>
      <c r="C3993" t="s">
        <v>115</v>
      </c>
      <c r="D3993" t="s">
        <v>114</v>
      </c>
      <c r="E3993" s="16">
        <v>45832</v>
      </c>
      <c r="F3993">
        <v>4001979489</v>
      </c>
      <c r="G3993" t="s">
        <v>1927</v>
      </c>
      <c r="H3993" t="s">
        <v>3066</v>
      </c>
      <c r="I3993" t="s">
        <v>3067</v>
      </c>
      <c r="J3993">
        <v>3117702</v>
      </c>
      <c r="K3993">
        <v>6612786</v>
      </c>
      <c r="M3993">
        <v>1</v>
      </c>
      <c r="N3993">
        <v>9.6300000000000008</v>
      </c>
      <c r="O3993">
        <v>9.6300000000000008</v>
      </c>
      <c r="P3993" t="s">
        <v>1811</v>
      </c>
      <c r="Q3993" t="s">
        <v>1812</v>
      </c>
      <c r="R3993" s="16">
        <v>45832</v>
      </c>
      <c r="S3993">
        <v>15</v>
      </c>
      <c r="T3993" t="s">
        <v>1813</v>
      </c>
      <c r="U3993" s="16">
        <v>45839</v>
      </c>
      <c r="V3993" s="16">
        <v>45839</v>
      </c>
      <c r="Y3993" s="16">
        <v>45839</v>
      </c>
      <c r="AB3993" t="s">
        <v>6194</v>
      </c>
    </row>
    <row r="3994" spans="1:28" x14ac:dyDescent="0.35">
      <c r="A3994" t="s">
        <v>2622</v>
      </c>
      <c r="B3994" t="s">
        <v>2623</v>
      </c>
      <c r="C3994" t="s">
        <v>115</v>
      </c>
      <c r="D3994" t="s">
        <v>114</v>
      </c>
      <c r="E3994" s="16">
        <v>45832</v>
      </c>
      <c r="F3994">
        <v>4001979489</v>
      </c>
      <c r="G3994" t="s">
        <v>1927</v>
      </c>
      <c r="H3994" t="s">
        <v>2174</v>
      </c>
      <c r="I3994" t="s">
        <v>2175</v>
      </c>
      <c r="J3994">
        <v>3117702</v>
      </c>
      <c r="K3994">
        <v>6612786</v>
      </c>
      <c r="M3994">
        <v>1</v>
      </c>
      <c r="N3994">
        <v>8.99</v>
      </c>
      <c r="O3994">
        <v>8.99</v>
      </c>
      <c r="P3994" t="s">
        <v>1811</v>
      </c>
      <c r="Q3994" t="s">
        <v>1812</v>
      </c>
      <c r="R3994" s="16">
        <v>45832</v>
      </c>
      <c r="S3994">
        <v>15</v>
      </c>
      <c r="T3994" t="s">
        <v>1813</v>
      </c>
      <c r="U3994" s="16">
        <v>45839</v>
      </c>
      <c r="V3994" s="16">
        <v>45839</v>
      </c>
      <c r="Y3994" s="16">
        <v>45839</v>
      </c>
      <c r="AB3994" t="s">
        <v>6194</v>
      </c>
    </row>
    <row r="3995" spans="1:28" x14ac:dyDescent="0.35">
      <c r="A3995" t="s">
        <v>2622</v>
      </c>
      <c r="B3995" t="s">
        <v>2623</v>
      </c>
      <c r="C3995" t="s">
        <v>115</v>
      </c>
      <c r="D3995" t="s">
        <v>114</v>
      </c>
      <c r="E3995" s="16">
        <v>45832</v>
      </c>
      <c r="F3995">
        <v>4001979489</v>
      </c>
      <c r="G3995" t="s">
        <v>1927</v>
      </c>
      <c r="H3995" t="s">
        <v>6648</v>
      </c>
      <c r="I3995" t="s">
        <v>1831</v>
      </c>
      <c r="J3995">
        <v>3117702</v>
      </c>
      <c r="K3995">
        <v>6612786</v>
      </c>
      <c r="M3995">
        <v>2</v>
      </c>
      <c r="N3995">
        <v>5.45</v>
      </c>
      <c r="O3995">
        <v>10.9</v>
      </c>
      <c r="P3995" t="s">
        <v>1811</v>
      </c>
      <c r="Q3995" t="s">
        <v>1812</v>
      </c>
      <c r="R3995" s="16">
        <v>45832</v>
      </c>
      <c r="S3995">
        <v>15</v>
      </c>
      <c r="T3995" t="s">
        <v>1813</v>
      </c>
      <c r="U3995" s="16">
        <v>45839</v>
      </c>
      <c r="V3995" s="16">
        <v>45839</v>
      </c>
      <c r="Y3995" s="16">
        <v>45839</v>
      </c>
      <c r="AB3995" t="s">
        <v>6194</v>
      </c>
    </row>
    <row r="3996" spans="1:28" x14ac:dyDescent="0.35">
      <c r="A3996" t="s">
        <v>2035</v>
      </c>
      <c r="B3996" t="s">
        <v>2036</v>
      </c>
      <c r="C3996" t="s">
        <v>115</v>
      </c>
      <c r="D3996" t="s">
        <v>114</v>
      </c>
      <c r="E3996" s="16">
        <v>45832</v>
      </c>
      <c r="F3996">
        <v>4001979490</v>
      </c>
      <c r="G3996" t="s">
        <v>1927</v>
      </c>
      <c r="H3996" t="s">
        <v>8652</v>
      </c>
      <c r="I3996" t="s">
        <v>8653</v>
      </c>
      <c r="J3996">
        <v>3117704</v>
      </c>
      <c r="K3996">
        <v>6612788</v>
      </c>
      <c r="M3996">
        <v>1</v>
      </c>
      <c r="N3996">
        <v>63.58</v>
      </c>
      <c r="O3996">
        <v>63.58</v>
      </c>
      <c r="P3996" t="s">
        <v>1811</v>
      </c>
      <c r="Q3996" t="s">
        <v>1812</v>
      </c>
      <c r="R3996" s="16">
        <v>45832</v>
      </c>
      <c r="S3996">
        <v>15</v>
      </c>
      <c r="T3996" t="s">
        <v>1813</v>
      </c>
      <c r="U3996" s="16">
        <v>45839</v>
      </c>
      <c r="V3996" s="16">
        <v>45839</v>
      </c>
      <c r="Y3996" s="16">
        <v>45839</v>
      </c>
      <c r="AB3996" t="s">
        <v>6192</v>
      </c>
    </row>
    <row r="3997" spans="1:28" x14ac:dyDescent="0.35">
      <c r="A3997" t="s">
        <v>2204</v>
      </c>
      <c r="B3997" t="s">
        <v>2205</v>
      </c>
      <c r="C3997" t="s">
        <v>115</v>
      </c>
      <c r="D3997" t="s">
        <v>114</v>
      </c>
      <c r="E3997" s="16">
        <v>45832</v>
      </c>
      <c r="F3997">
        <v>4001979491</v>
      </c>
      <c r="G3997" t="s">
        <v>1927</v>
      </c>
      <c r="H3997" t="s">
        <v>2979</v>
      </c>
      <c r="I3997" t="s">
        <v>1825</v>
      </c>
      <c r="J3997">
        <v>3117681</v>
      </c>
      <c r="K3997">
        <v>6612765</v>
      </c>
      <c r="M3997">
        <v>22</v>
      </c>
      <c r="N3997">
        <v>2.3199999999999998</v>
      </c>
      <c r="O3997">
        <v>51.04</v>
      </c>
      <c r="P3997" t="s">
        <v>1811</v>
      </c>
      <c r="Q3997" t="s">
        <v>1812</v>
      </c>
      <c r="R3997" s="16">
        <v>45832</v>
      </c>
      <c r="S3997">
        <v>15</v>
      </c>
      <c r="T3997" t="s">
        <v>1813</v>
      </c>
      <c r="U3997" s="16">
        <v>45839</v>
      </c>
      <c r="V3997" s="16">
        <v>45839</v>
      </c>
      <c r="Y3997" s="16">
        <v>45839</v>
      </c>
      <c r="AB3997" t="s">
        <v>6206</v>
      </c>
    </row>
    <row r="3998" spans="1:28" x14ac:dyDescent="0.35">
      <c r="A3998" t="s">
        <v>2204</v>
      </c>
      <c r="B3998" t="s">
        <v>2205</v>
      </c>
      <c r="C3998" t="s">
        <v>115</v>
      </c>
      <c r="D3998" t="s">
        <v>114</v>
      </c>
      <c r="E3998" s="16">
        <v>45832</v>
      </c>
      <c r="F3998">
        <v>4001979491</v>
      </c>
      <c r="G3998" t="s">
        <v>1927</v>
      </c>
      <c r="H3998" t="s">
        <v>2108</v>
      </c>
      <c r="I3998" t="s">
        <v>1822</v>
      </c>
      <c r="J3998">
        <v>3117681</v>
      </c>
      <c r="K3998">
        <v>6612765</v>
      </c>
      <c r="M3998">
        <v>22</v>
      </c>
      <c r="N3998">
        <v>1.75</v>
      </c>
      <c r="O3998">
        <v>38.5</v>
      </c>
      <c r="P3998" t="s">
        <v>1811</v>
      </c>
      <c r="Q3998" t="s">
        <v>1812</v>
      </c>
      <c r="R3998" s="16">
        <v>45832</v>
      </c>
      <c r="S3998">
        <v>15</v>
      </c>
      <c r="T3998" t="s">
        <v>1813</v>
      </c>
      <c r="U3998" s="16">
        <v>45839</v>
      </c>
      <c r="V3998" s="16">
        <v>45839</v>
      </c>
      <c r="Y3998" s="16">
        <v>45839</v>
      </c>
      <c r="AB3998" t="s">
        <v>6206</v>
      </c>
    </row>
    <row r="3999" spans="1:28" x14ac:dyDescent="0.35">
      <c r="A3999" t="s">
        <v>2204</v>
      </c>
      <c r="B3999" t="s">
        <v>2205</v>
      </c>
      <c r="C3999" t="s">
        <v>115</v>
      </c>
      <c r="D3999" t="s">
        <v>114</v>
      </c>
      <c r="E3999" s="16">
        <v>45832</v>
      </c>
      <c r="F3999">
        <v>4001979491</v>
      </c>
      <c r="G3999" t="s">
        <v>1927</v>
      </c>
      <c r="H3999" t="s">
        <v>3636</v>
      </c>
      <c r="I3999" t="s">
        <v>2654</v>
      </c>
      <c r="J3999">
        <v>3117681</v>
      </c>
      <c r="K3999">
        <v>6612765</v>
      </c>
      <c r="M3999">
        <v>8</v>
      </c>
      <c r="N3999">
        <v>17.43</v>
      </c>
      <c r="O3999">
        <v>139.44</v>
      </c>
      <c r="P3999" t="s">
        <v>1811</v>
      </c>
      <c r="Q3999" t="s">
        <v>1812</v>
      </c>
      <c r="R3999" s="16">
        <v>45832</v>
      </c>
      <c r="S3999">
        <v>15</v>
      </c>
      <c r="T3999" t="s">
        <v>1813</v>
      </c>
      <c r="U3999" s="16">
        <v>45839</v>
      </c>
      <c r="V3999" s="16">
        <v>45839</v>
      </c>
      <c r="Y3999" s="16">
        <v>45839</v>
      </c>
      <c r="AB3999" t="s">
        <v>6206</v>
      </c>
    </row>
    <row r="4000" spans="1:28" x14ac:dyDescent="0.35">
      <c r="A4000" t="s">
        <v>2204</v>
      </c>
      <c r="B4000" t="s">
        <v>2205</v>
      </c>
      <c r="C4000" t="s">
        <v>115</v>
      </c>
      <c r="D4000" t="s">
        <v>114</v>
      </c>
      <c r="E4000" s="16">
        <v>45832</v>
      </c>
      <c r="F4000">
        <v>4001979491</v>
      </c>
      <c r="G4000" t="s">
        <v>1927</v>
      </c>
      <c r="H4000" t="s">
        <v>6598</v>
      </c>
      <c r="I4000" t="s">
        <v>2748</v>
      </c>
      <c r="J4000">
        <v>3117681</v>
      </c>
      <c r="K4000">
        <v>6612765</v>
      </c>
      <c r="M4000">
        <v>6</v>
      </c>
      <c r="N4000">
        <v>111.32</v>
      </c>
      <c r="O4000">
        <v>667.92</v>
      </c>
      <c r="P4000" t="s">
        <v>1811</v>
      </c>
      <c r="Q4000" t="s">
        <v>1812</v>
      </c>
      <c r="R4000" s="16">
        <v>45832</v>
      </c>
      <c r="S4000">
        <v>15</v>
      </c>
      <c r="T4000" t="s">
        <v>1813</v>
      </c>
      <c r="U4000" s="16">
        <v>45839</v>
      </c>
      <c r="V4000" s="16">
        <v>45839</v>
      </c>
      <c r="Y4000" s="16">
        <v>45839</v>
      </c>
      <c r="AB4000" t="s">
        <v>6206</v>
      </c>
    </row>
    <row r="4001" spans="1:28" x14ac:dyDescent="0.35">
      <c r="A4001" t="s">
        <v>2884</v>
      </c>
      <c r="B4001" t="s">
        <v>3173</v>
      </c>
      <c r="C4001" t="s">
        <v>115</v>
      </c>
      <c r="D4001" t="s">
        <v>114</v>
      </c>
      <c r="E4001" s="16">
        <v>45832</v>
      </c>
      <c r="F4001">
        <v>4001979492</v>
      </c>
      <c r="G4001" t="s">
        <v>1927</v>
      </c>
      <c r="H4001" t="s">
        <v>2979</v>
      </c>
      <c r="I4001" t="s">
        <v>1825</v>
      </c>
      <c r="J4001">
        <v>3117682</v>
      </c>
      <c r="K4001">
        <v>6612766</v>
      </c>
      <c r="M4001">
        <v>22</v>
      </c>
      <c r="N4001">
        <v>2.3199999999999998</v>
      </c>
      <c r="O4001">
        <v>51.04</v>
      </c>
      <c r="P4001" t="s">
        <v>1811</v>
      </c>
      <c r="Q4001" t="s">
        <v>1812</v>
      </c>
      <c r="R4001" s="16">
        <v>45832</v>
      </c>
      <c r="S4001">
        <v>15</v>
      </c>
      <c r="T4001" t="s">
        <v>1813</v>
      </c>
      <c r="U4001" s="16">
        <v>45839</v>
      </c>
      <c r="V4001" s="16">
        <v>45839</v>
      </c>
      <c r="Y4001" s="16">
        <v>45839</v>
      </c>
      <c r="AB4001" t="s">
        <v>6206</v>
      </c>
    </row>
    <row r="4002" spans="1:28" x14ac:dyDescent="0.35">
      <c r="A4002" t="s">
        <v>2884</v>
      </c>
      <c r="B4002" t="s">
        <v>3173</v>
      </c>
      <c r="C4002" t="s">
        <v>115</v>
      </c>
      <c r="D4002" t="s">
        <v>114</v>
      </c>
      <c r="E4002" s="16">
        <v>45832</v>
      </c>
      <c r="F4002">
        <v>4001979492</v>
      </c>
      <c r="G4002" t="s">
        <v>1927</v>
      </c>
      <c r="H4002" t="s">
        <v>2108</v>
      </c>
      <c r="I4002" t="s">
        <v>1822</v>
      </c>
      <c r="J4002">
        <v>3117682</v>
      </c>
      <c r="K4002">
        <v>6612766</v>
      </c>
      <c r="M4002">
        <v>22</v>
      </c>
      <c r="N4002">
        <v>1.75</v>
      </c>
      <c r="O4002">
        <v>38.5</v>
      </c>
      <c r="P4002" t="s">
        <v>1811</v>
      </c>
      <c r="Q4002" t="s">
        <v>1812</v>
      </c>
      <c r="R4002" s="16">
        <v>45832</v>
      </c>
      <c r="S4002">
        <v>15</v>
      </c>
      <c r="T4002" t="s">
        <v>1813</v>
      </c>
      <c r="U4002" s="16">
        <v>45839</v>
      </c>
      <c r="V4002" s="16">
        <v>45839</v>
      </c>
      <c r="Y4002" s="16">
        <v>45839</v>
      </c>
      <c r="AB4002" t="s">
        <v>6206</v>
      </c>
    </row>
    <row r="4003" spans="1:28" x14ac:dyDescent="0.35">
      <c r="A4003" t="s">
        <v>2884</v>
      </c>
      <c r="B4003" t="s">
        <v>3173</v>
      </c>
      <c r="C4003" t="s">
        <v>115</v>
      </c>
      <c r="D4003" t="s">
        <v>114</v>
      </c>
      <c r="E4003" s="16">
        <v>45832</v>
      </c>
      <c r="F4003">
        <v>4001979492</v>
      </c>
      <c r="G4003" t="s">
        <v>1927</v>
      </c>
      <c r="H4003" t="s">
        <v>3636</v>
      </c>
      <c r="I4003" t="s">
        <v>2654</v>
      </c>
      <c r="J4003">
        <v>3117682</v>
      </c>
      <c r="K4003">
        <v>6612766</v>
      </c>
      <c r="M4003">
        <v>8</v>
      </c>
      <c r="N4003">
        <v>17.43</v>
      </c>
      <c r="O4003">
        <v>139.44</v>
      </c>
      <c r="P4003" t="s">
        <v>1811</v>
      </c>
      <c r="Q4003" t="s">
        <v>1812</v>
      </c>
      <c r="R4003" s="16">
        <v>45832</v>
      </c>
      <c r="S4003">
        <v>15</v>
      </c>
      <c r="T4003" t="s">
        <v>1813</v>
      </c>
      <c r="U4003" s="16">
        <v>45839</v>
      </c>
      <c r="V4003" s="16">
        <v>45839</v>
      </c>
      <c r="Y4003" s="16">
        <v>45839</v>
      </c>
      <c r="AB4003" t="s">
        <v>6206</v>
      </c>
    </row>
    <row r="4004" spans="1:28" x14ac:dyDescent="0.35">
      <c r="A4004" t="s">
        <v>2884</v>
      </c>
      <c r="B4004" t="s">
        <v>3173</v>
      </c>
      <c r="C4004" t="s">
        <v>115</v>
      </c>
      <c r="D4004" t="s">
        <v>114</v>
      </c>
      <c r="E4004" s="16">
        <v>45832</v>
      </c>
      <c r="F4004">
        <v>4001979492</v>
      </c>
      <c r="G4004" t="s">
        <v>1927</v>
      </c>
      <c r="H4004" t="s">
        <v>6598</v>
      </c>
      <c r="I4004" t="s">
        <v>2748</v>
      </c>
      <c r="J4004">
        <v>3117682</v>
      </c>
      <c r="K4004">
        <v>6612766</v>
      </c>
      <c r="M4004">
        <v>6</v>
      </c>
      <c r="N4004">
        <v>111.32</v>
      </c>
      <c r="O4004">
        <v>667.92</v>
      </c>
      <c r="P4004" t="s">
        <v>1811</v>
      </c>
      <c r="Q4004" t="s">
        <v>1812</v>
      </c>
      <c r="R4004" s="16">
        <v>45832</v>
      </c>
      <c r="S4004">
        <v>15</v>
      </c>
      <c r="T4004" t="s">
        <v>1813</v>
      </c>
      <c r="U4004" s="16">
        <v>45839</v>
      </c>
      <c r="V4004" s="16">
        <v>45839</v>
      </c>
      <c r="Y4004" s="16">
        <v>45839</v>
      </c>
      <c r="AB4004" t="s">
        <v>6206</v>
      </c>
    </row>
    <row r="4005" spans="1:28" x14ac:dyDescent="0.35">
      <c r="A4005" t="s">
        <v>2834</v>
      </c>
      <c r="B4005" t="s">
        <v>2835</v>
      </c>
      <c r="C4005" t="s">
        <v>115</v>
      </c>
      <c r="D4005" t="s">
        <v>114</v>
      </c>
      <c r="E4005" s="16">
        <v>45835</v>
      </c>
      <c r="F4005">
        <v>4001983958</v>
      </c>
      <c r="G4005" t="s">
        <v>1927</v>
      </c>
      <c r="H4005" t="s">
        <v>3982</v>
      </c>
      <c r="I4005" t="s">
        <v>3983</v>
      </c>
      <c r="J4005">
        <v>2934298</v>
      </c>
      <c r="K4005">
        <v>6476328</v>
      </c>
      <c r="M4005">
        <v>1</v>
      </c>
      <c r="N4005">
        <v>102.04</v>
      </c>
      <c r="O4005">
        <v>102.04</v>
      </c>
      <c r="P4005" t="s">
        <v>1811</v>
      </c>
      <c r="Q4005" t="s">
        <v>1812</v>
      </c>
      <c r="R4005" s="16">
        <v>45836</v>
      </c>
      <c r="S4005">
        <v>15</v>
      </c>
      <c r="T4005" t="s">
        <v>1813</v>
      </c>
      <c r="U4005" s="16">
        <v>45839</v>
      </c>
      <c r="V4005" s="16">
        <v>45839</v>
      </c>
      <c r="Y4005" s="16">
        <v>45839</v>
      </c>
      <c r="AB4005" t="s">
        <v>1063</v>
      </c>
    </row>
    <row r="4006" spans="1:28" x14ac:dyDescent="0.35">
      <c r="A4006" t="s">
        <v>2834</v>
      </c>
      <c r="B4006" t="s">
        <v>2835</v>
      </c>
      <c r="C4006" t="s">
        <v>115</v>
      </c>
      <c r="D4006" t="s">
        <v>114</v>
      </c>
      <c r="E4006" s="16">
        <v>45835</v>
      </c>
      <c r="F4006">
        <v>4001983958</v>
      </c>
      <c r="G4006" t="s">
        <v>1927</v>
      </c>
      <c r="H4006" t="s">
        <v>3183</v>
      </c>
      <c r="I4006" t="s">
        <v>3184</v>
      </c>
      <c r="J4006">
        <v>2934298</v>
      </c>
      <c r="K4006">
        <v>6476328</v>
      </c>
      <c r="M4006">
        <v>1</v>
      </c>
      <c r="N4006">
        <v>179.19</v>
      </c>
      <c r="O4006">
        <v>179.19</v>
      </c>
      <c r="P4006" t="s">
        <v>1811</v>
      </c>
      <c r="Q4006" t="s">
        <v>1812</v>
      </c>
      <c r="R4006" s="16">
        <v>45836</v>
      </c>
      <c r="S4006">
        <v>15</v>
      </c>
      <c r="T4006" t="s">
        <v>1813</v>
      </c>
      <c r="U4006" s="16">
        <v>45839</v>
      </c>
      <c r="V4006" s="16">
        <v>45839</v>
      </c>
      <c r="Y4006" s="16">
        <v>45839</v>
      </c>
      <c r="AB4006" t="s">
        <v>1063</v>
      </c>
    </row>
    <row r="4007" spans="1:28" x14ac:dyDescent="0.35">
      <c r="A4007" t="s">
        <v>2426</v>
      </c>
      <c r="B4007" t="s">
        <v>2427</v>
      </c>
      <c r="C4007" t="s">
        <v>115</v>
      </c>
      <c r="D4007" t="s">
        <v>114</v>
      </c>
      <c r="E4007" s="16">
        <v>45836</v>
      </c>
      <c r="F4007">
        <v>4001984624</v>
      </c>
      <c r="G4007" t="s">
        <v>1927</v>
      </c>
      <c r="H4007" t="s">
        <v>2837</v>
      </c>
      <c r="I4007" t="s">
        <v>2838</v>
      </c>
      <c r="J4007">
        <v>2873852</v>
      </c>
      <c r="K4007">
        <v>6433432</v>
      </c>
      <c r="M4007">
        <v>590</v>
      </c>
      <c r="N4007">
        <v>0.13</v>
      </c>
      <c r="O4007">
        <v>76.7</v>
      </c>
      <c r="P4007" t="s">
        <v>1811</v>
      </c>
      <c r="Q4007" t="s">
        <v>1812</v>
      </c>
      <c r="R4007" s="16">
        <v>45836</v>
      </c>
      <c r="S4007">
        <v>15</v>
      </c>
      <c r="T4007" t="s">
        <v>1813</v>
      </c>
      <c r="U4007" s="16">
        <v>45839</v>
      </c>
      <c r="V4007" s="16">
        <v>45839</v>
      </c>
      <c r="Y4007" s="16">
        <v>45839</v>
      </c>
      <c r="AB4007" t="s">
        <v>461</v>
      </c>
    </row>
    <row r="4008" spans="1:28" x14ac:dyDescent="0.35">
      <c r="A4008" t="s">
        <v>2146</v>
      </c>
      <c r="B4008" t="s">
        <v>2147</v>
      </c>
      <c r="C4008" t="s">
        <v>115</v>
      </c>
      <c r="D4008" t="s">
        <v>114</v>
      </c>
      <c r="E4008" s="16">
        <v>45836</v>
      </c>
      <c r="F4008">
        <v>4001984635</v>
      </c>
      <c r="G4008" t="s">
        <v>1927</v>
      </c>
      <c r="H4008" t="s">
        <v>2558</v>
      </c>
      <c r="I4008" t="s">
        <v>2544</v>
      </c>
      <c r="J4008">
        <v>3093325</v>
      </c>
      <c r="K4008">
        <v>6596290</v>
      </c>
      <c r="M4008">
        <v>1</v>
      </c>
      <c r="N4008">
        <v>345.5</v>
      </c>
      <c r="O4008">
        <v>345.5</v>
      </c>
      <c r="P4008" t="s">
        <v>1811</v>
      </c>
      <c r="Q4008" t="s">
        <v>1812</v>
      </c>
      <c r="R4008" s="16">
        <v>45836</v>
      </c>
      <c r="S4008">
        <v>15</v>
      </c>
      <c r="T4008" t="s">
        <v>1813</v>
      </c>
      <c r="U4008" s="16">
        <v>45839</v>
      </c>
      <c r="V4008" s="16">
        <v>45839</v>
      </c>
      <c r="Y4008" s="16">
        <v>45839</v>
      </c>
      <c r="AB4008" t="s">
        <v>3865</v>
      </c>
    </row>
    <row r="4009" spans="1:28" x14ac:dyDescent="0.35">
      <c r="A4009" t="s">
        <v>2146</v>
      </c>
      <c r="B4009" t="s">
        <v>2147</v>
      </c>
      <c r="C4009" t="s">
        <v>115</v>
      </c>
      <c r="D4009" t="s">
        <v>114</v>
      </c>
      <c r="E4009" s="16">
        <v>45836</v>
      </c>
      <c r="F4009">
        <v>4001984635</v>
      </c>
      <c r="G4009" t="s">
        <v>1927</v>
      </c>
      <c r="H4009" t="s">
        <v>2547</v>
      </c>
      <c r="I4009" t="s">
        <v>1826</v>
      </c>
      <c r="J4009">
        <v>3093325</v>
      </c>
      <c r="K4009">
        <v>6596290</v>
      </c>
      <c r="M4009">
        <v>2</v>
      </c>
      <c r="N4009">
        <v>2.42</v>
      </c>
      <c r="O4009">
        <v>4.84</v>
      </c>
      <c r="P4009" t="s">
        <v>1811</v>
      </c>
      <c r="Q4009" t="s">
        <v>1812</v>
      </c>
      <c r="R4009" s="16">
        <v>45836</v>
      </c>
      <c r="S4009">
        <v>15</v>
      </c>
      <c r="T4009" t="s">
        <v>1813</v>
      </c>
      <c r="U4009" s="16">
        <v>45839</v>
      </c>
      <c r="V4009" s="16">
        <v>45839</v>
      </c>
      <c r="Y4009" s="16">
        <v>45839</v>
      </c>
      <c r="AB4009" t="s">
        <v>3865</v>
      </c>
    </row>
    <row r="4010" spans="1:28" x14ac:dyDescent="0.35">
      <c r="A4010" t="s">
        <v>2146</v>
      </c>
      <c r="B4010" t="s">
        <v>2147</v>
      </c>
      <c r="C4010" t="s">
        <v>115</v>
      </c>
      <c r="D4010" t="s">
        <v>114</v>
      </c>
      <c r="E4010" s="16">
        <v>45836</v>
      </c>
      <c r="F4010">
        <v>4001984635</v>
      </c>
      <c r="G4010" t="s">
        <v>1927</v>
      </c>
      <c r="H4010" t="s">
        <v>2549</v>
      </c>
      <c r="I4010" t="s">
        <v>1823</v>
      </c>
      <c r="J4010">
        <v>3093325</v>
      </c>
      <c r="K4010">
        <v>6596290</v>
      </c>
      <c r="M4010">
        <v>2</v>
      </c>
      <c r="N4010">
        <v>2.84</v>
      </c>
      <c r="O4010">
        <v>5.68</v>
      </c>
      <c r="P4010" t="s">
        <v>1811</v>
      </c>
      <c r="Q4010" t="s">
        <v>1812</v>
      </c>
      <c r="R4010" s="16">
        <v>45836</v>
      </c>
      <c r="S4010">
        <v>15</v>
      </c>
      <c r="T4010" t="s">
        <v>1813</v>
      </c>
      <c r="U4010" s="16">
        <v>45839</v>
      </c>
      <c r="V4010" s="16">
        <v>45839</v>
      </c>
      <c r="Y4010" s="16">
        <v>45839</v>
      </c>
      <c r="AB4010" t="s">
        <v>3865</v>
      </c>
    </row>
    <row r="4011" spans="1:28" x14ac:dyDescent="0.35">
      <c r="A4011" t="s">
        <v>2146</v>
      </c>
      <c r="B4011" t="s">
        <v>2147</v>
      </c>
      <c r="C4011" t="s">
        <v>115</v>
      </c>
      <c r="D4011" t="s">
        <v>114</v>
      </c>
      <c r="E4011" s="16">
        <v>45836</v>
      </c>
      <c r="F4011">
        <v>4001984635</v>
      </c>
      <c r="G4011" t="s">
        <v>1927</v>
      </c>
      <c r="H4011" t="s">
        <v>2554</v>
      </c>
      <c r="I4011" t="s">
        <v>2128</v>
      </c>
      <c r="J4011">
        <v>3093325</v>
      </c>
      <c r="K4011">
        <v>6596290</v>
      </c>
      <c r="M4011">
        <v>2</v>
      </c>
      <c r="N4011">
        <v>13.26</v>
      </c>
      <c r="O4011">
        <v>26.52</v>
      </c>
      <c r="P4011" t="s">
        <v>1811</v>
      </c>
      <c r="Q4011" t="s">
        <v>1812</v>
      </c>
      <c r="R4011" s="16">
        <v>45836</v>
      </c>
      <c r="S4011">
        <v>15</v>
      </c>
      <c r="T4011" t="s">
        <v>1813</v>
      </c>
      <c r="U4011" s="16">
        <v>45839</v>
      </c>
      <c r="V4011" s="16">
        <v>45839</v>
      </c>
      <c r="Y4011" s="16">
        <v>45839</v>
      </c>
      <c r="AB4011" t="s">
        <v>3865</v>
      </c>
    </row>
    <row r="4012" spans="1:28" x14ac:dyDescent="0.35">
      <c r="A4012" t="s">
        <v>2146</v>
      </c>
      <c r="B4012" t="s">
        <v>2147</v>
      </c>
      <c r="C4012" t="s">
        <v>115</v>
      </c>
      <c r="D4012" t="s">
        <v>114</v>
      </c>
      <c r="E4012" s="16">
        <v>45836</v>
      </c>
      <c r="F4012">
        <v>4001984635</v>
      </c>
      <c r="G4012" t="s">
        <v>1927</v>
      </c>
      <c r="H4012" t="s">
        <v>2564</v>
      </c>
      <c r="I4012" t="s">
        <v>2285</v>
      </c>
      <c r="J4012">
        <v>3093325</v>
      </c>
      <c r="K4012">
        <v>6596290</v>
      </c>
      <c r="M4012">
        <v>1</v>
      </c>
      <c r="N4012">
        <v>270.41000000000003</v>
      </c>
      <c r="O4012">
        <v>270.41000000000003</v>
      </c>
      <c r="P4012" t="s">
        <v>1811</v>
      </c>
      <c r="Q4012" t="s">
        <v>1812</v>
      </c>
      <c r="R4012" s="16">
        <v>45836</v>
      </c>
      <c r="S4012">
        <v>15</v>
      </c>
      <c r="T4012" t="s">
        <v>1813</v>
      </c>
      <c r="U4012" s="16">
        <v>45839</v>
      </c>
      <c r="V4012" s="16">
        <v>45839</v>
      </c>
      <c r="Y4012" s="16">
        <v>45839</v>
      </c>
      <c r="AB4012" t="s">
        <v>3865</v>
      </c>
    </row>
    <row r="4013" spans="1:28" x14ac:dyDescent="0.35">
      <c r="A4013" t="s">
        <v>2070</v>
      </c>
      <c r="B4013" t="s">
        <v>2071</v>
      </c>
      <c r="C4013" t="s">
        <v>107</v>
      </c>
      <c r="D4013" t="s">
        <v>100</v>
      </c>
      <c r="E4013" s="16">
        <v>45457</v>
      </c>
      <c r="F4013">
        <v>4001492728</v>
      </c>
      <c r="G4013" t="s">
        <v>1927</v>
      </c>
      <c r="H4013" t="s">
        <v>4518</v>
      </c>
      <c r="I4013" t="s">
        <v>1823</v>
      </c>
      <c r="J4013">
        <v>2878656</v>
      </c>
      <c r="K4013">
        <v>6436964</v>
      </c>
      <c r="M4013">
        <v>2</v>
      </c>
      <c r="N4013">
        <v>13.77</v>
      </c>
      <c r="O4013">
        <v>27.54</v>
      </c>
      <c r="P4013" t="s">
        <v>1811</v>
      </c>
      <c r="Q4013" t="s">
        <v>1812</v>
      </c>
      <c r="R4013" s="16">
        <v>45457</v>
      </c>
      <c r="S4013">
        <v>345</v>
      </c>
      <c r="T4013" t="s">
        <v>5234</v>
      </c>
      <c r="U4013" s="16">
        <v>45873</v>
      </c>
      <c r="V4013" s="16">
        <v>45509</v>
      </c>
      <c r="Y4013" s="16">
        <v>45509</v>
      </c>
      <c r="AB4013" t="s">
        <v>452</v>
      </c>
    </row>
    <row r="4014" spans="1:28" x14ac:dyDescent="0.35">
      <c r="A4014" t="s">
        <v>2070</v>
      </c>
      <c r="B4014" t="s">
        <v>2071</v>
      </c>
      <c r="C4014" t="s">
        <v>107</v>
      </c>
      <c r="D4014" t="s">
        <v>100</v>
      </c>
      <c r="E4014" s="16">
        <v>45604</v>
      </c>
      <c r="F4014">
        <v>4001686822</v>
      </c>
      <c r="G4014" t="s">
        <v>1927</v>
      </c>
      <c r="H4014" t="s">
        <v>8654</v>
      </c>
      <c r="I4014" t="s">
        <v>2751</v>
      </c>
      <c r="J4014">
        <v>2960155</v>
      </c>
      <c r="K4014">
        <v>6494442</v>
      </c>
      <c r="M4014">
        <v>1</v>
      </c>
      <c r="N4014">
        <v>1579.25</v>
      </c>
      <c r="O4014">
        <v>1579.25</v>
      </c>
      <c r="P4014" t="s">
        <v>1811</v>
      </c>
      <c r="Q4014" t="s">
        <v>1812</v>
      </c>
      <c r="R4014" s="16">
        <v>45843</v>
      </c>
      <c r="S4014">
        <v>0</v>
      </c>
      <c r="T4014" t="s">
        <v>1813</v>
      </c>
      <c r="U4014" s="16">
        <v>45873</v>
      </c>
      <c r="V4014" s="16">
        <v>45873</v>
      </c>
      <c r="Y4014" s="16">
        <v>45658</v>
      </c>
      <c r="AB4014" t="s">
        <v>1145</v>
      </c>
    </row>
    <row r="4015" spans="1:28" x14ac:dyDescent="0.35">
      <c r="A4015" t="s">
        <v>2070</v>
      </c>
      <c r="B4015" t="s">
        <v>2071</v>
      </c>
      <c r="C4015" t="s">
        <v>107</v>
      </c>
      <c r="D4015" t="s">
        <v>100</v>
      </c>
      <c r="E4015" s="16">
        <v>45604</v>
      </c>
      <c r="F4015">
        <v>4001686822</v>
      </c>
      <c r="G4015" t="s">
        <v>1927</v>
      </c>
      <c r="H4015" t="s">
        <v>8655</v>
      </c>
      <c r="I4015" t="s">
        <v>8656</v>
      </c>
      <c r="J4015">
        <v>2960155</v>
      </c>
      <c r="K4015">
        <v>6494442</v>
      </c>
      <c r="M4015">
        <v>3</v>
      </c>
      <c r="N4015">
        <v>37.15</v>
      </c>
      <c r="O4015">
        <v>111.45</v>
      </c>
      <c r="P4015" t="s">
        <v>1811</v>
      </c>
      <c r="Q4015" t="s">
        <v>1812</v>
      </c>
      <c r="R4015" s="16">
        <v>45843</v>
      </c>
      <c r="S4015">
        <v>0</v>
      </c>
      <c r="T4015" t="s">
        <v>1813</v>
      </c>
      <c r="U4015" s="16">
        <v>45873</v>
      </c>
      <c r="V4015" s="16">
        <v>45873</v>
      </c>
      <c r="Y4015" s="16">
        <v>45658</v>
      </c>
      <c r="AB4015" t="s">
        <v>1145</v>
      </c>
    </row>
    <row r="4016" spans="1:28" x14ac:dyDescent="0.35">
      <c r="A4016" t="s">
        <v>2070</v>
      </c>
      <c r="B4016" t="s">
        <v>2071</v>
      </c>
      <c r="C4016" t="s">
        <v>107</v>
      </c>
      <c r="D4016" t="s">
        <v>100</v>
      </c>
      <c r="E4016" s="16">
        <v>45604</v>
      </c>
      <c r="F4016">
        <v>4001686822</v>
      </c>
      <c r="G4016" t="s">
        <v>1927</v>
      </c>
      <c r="H4016" t="s">
        <v>8657</v>
      </c>
      <c r="I4016" t="s">
        <v>8656</v>
      </c>
      <c r="J4016">
        <v>2960155</v>
      </c>
      <c r="K4016">
        <v>6494442</v>
      </c>
      <c r="M4016">
        <v>3</v>
      </c>
      <c r="N4016">
        <v>41.68</v>
      </c>
      <c r="O4016">
        <v>125.04</v>
      </c>
      <c r="P4016" t="s">
        <v>1811</v>
      </c>
      <c r="Q4016" t="s">
        <v>1812</v>
      </c>
      <c r="R4016" s="16">
        <v>45843</v>
      </c>
      <c r="S4016">
        <v>0</v>
      </c>
      <c r="T4016" t="s">
        <v>1813</v>
      </c>
      <c r="U4016" s="16">
        <v>45873</v>
      </c>
      <c r="V4016" s="16">
        <v>45873</v>
      </c>
      <c r="Y4016" s="16">
        <v>45658</v>
      </c>
      <c r="AB4016" t="s">
        <v>1145</v>
      </c>
    </row>
    <row r="4017" spans="1:28" x14ac:dyDescent="0.35">
      <c r="A4017" t="s">
        <v>2070</v>
      </c>
      <c r="B4017" t="s">
        <v>2071</v>
      </c>
      <c r="C4017" t="s">
        <v>107</v>
      </c>
      <c r="D4017" t="s">
        <v>100</v>
      </c>
      <c r="E4017" s="16">
        <v>45604</v>
      </c>
      <c r="F4017">
        <v>4001686822</v>
      </c>
      <c r="G4017" t="s">
        <v>1927</v>
      </c>
      <c r="H4017" t="s">
        <v>2678</v>
      </c>
      <c r="I4017" t="s">
        <v>1865</v>
      </c>
      <c r="J4017">
        <v>2960155</v>
      </c>
      <c r="K4017">
        <v>6494442</v>
      </c>
      <c r="M4017">
        <v>3</v>
      </c>
      <c r="N4017">
        <v>2.85</v>
      </c>
      <c r="O4017">
        <v>8.5500000000000007</v>
      </c>
      <c r="P4017" t="s">
        <v>1811</v>
      </c>
      <c r="Q4017" t="s">
        <v>1812</v>
      </c>
      <c r="R4017" s="16">
        <v>45843</v>
      </c>
      <c r="S4017">
        <v>0</v>
      </c>
      <c r="T4017" t="s">
        <v>1813</v>
      </c>
      <c r="U4017" s="16">
        <v>45873</v>
      </c>
      <c r="V4017" s="16">
        <v>45873</v>
      </c>
      <c r="Y4017" s="16">
        <v>45658</v>
      </c>
      <c r="AB4017" t="s">
        <v>1145</v>
      </c>
    </row>
    <row r="4018" spans="1:28" x14ac:dyDescent="0.35">
      <c r="A4018" t="s">
        <v>2070</v>
      </c>
      <c r="B4018" t="s">
        <v>2071</v>
      </c>
      <c r="C4018" t="s">
        <v>107</v>
      </c>
      <c r="D4018" t="s">
        <v>100</v>
      </c>
      <c r="E4018" s="16">
        <v>45604</v>
      </c>
      <c r="F4018">
        <v>4001686822</v>
      </c>
      <c r="G4018" t="s">
        <v>1927</v>
      </c>
      <c r="H4018" t="s">
        <v>2005</v>
      </c>
      <c r="I4018" t="s">
        <v>1825</v>
      </c>
      <c r="J4018">
        <v>2960155</v>
      </c>
      <c r="K4018">
        <v>6494442</v>
      </c>
      <c r="M4018">
        <v>3</v>
      </c>
      <c r="N4018">
        <v>1.23</v>
      </c>
      <c r="O4018">
        <v>3.69</v>
      </c>
      <c r="P4018" t="s">
        <v>1811</v>
      </c>
      <c r="Q4018" t="s">
        <v>1812</v>
      </c>
      <c r="R4018" s="16">
        <v>45843</v>
      </c>
      <c r="S4018">
        <v>0</v>
      </c>
      <c r="T4018" t="s">
        <v>1813</v>
      </c>
      <c r="U4018" s="16">
        <v>45873</v>
      </c>
      <c r="V4018" s="16">
        <v>45873</v>
      </c>
      <c r="Y4018" s="16">
        <v>45658</v>
      </c>
      <c r="AB4018" t="s">
        <v>1145</v>
      </c>
    </row>
    <row r="4019" spans="1:28" x14ac:dyDescent="0.35">
      <c r="A4019" t="s">
        <v>3159</v>
      </c>
      <c r="B4019" t="s">
        <v>1977</v>
      </c>
      <c r="C4019" t="s">
        <v>1402</v>
      </c>
      <c r="D4019" t="s">
        <v>1301</v>
      </c>
      <c r="E4019" s="16">
        <v>45724</v>
      </c>
      <c r="F4019">
        <v>4001843173</v>
      </c>
      <c r="G4019" t="s">
        <v>1927</v>
      </c>
      <c r="H4019" t="s">
        <v>8658</v>
      </c>
      <c r="I4019" t="s">
        <v>8659</v>
      </c>
      <c r="J4019">
        <v>2942441</v>
      </c>
      <c r="K4019">
        <v>6481799</v>
      </c>
      <c r="M4019">
        <v>1</v>
      </c>
      <c r="N4019">
        <v>78.180000000000007</v>
      </c>
      <c r="O4019">
        <v>78.180000000000007</v>
      </c>
      <c r="P4019" t="s">
        <v>1811</v>
      </c>
      <c r="Q4019" t="s">
        <v>1812</v>
      </c>
      <c r="R4019" s="16">
        <v>45841</v>
      </c>
      <c r="S4019">
        <v>13</v>
      </c>
      <c r="T4019" t="s">
        <v>1813</v>
      </c>
      <c r="U4019" s="16">
        <v>45827</v>
      </c>
      <c r="V4019" s="16">
        <v>45827</v>
      </c>
      <c r="Y4019" s="16">
        <v>45755</v>
      </c>
      <c r="AB4019" t="s">
        <v>1093</v>
      </c>
    </row>
    <row r="4020" spans="1:28" x14ac:dyDescent="0.35">
      <c r="A4020" t="s">
        <v>3159</v>
      </c>
      <c r="B4020" t="s">
        <v>1977</v>
      </c>
      <c r="C4020" t="s">
        <v>1402</v>
      </c>
      <c r="D4020" t="s">
        <v>1301</v>
      </c>
      <c r="E4020" s="16">
        <v>45724</v>
      </c>
      <c r="F4020">
        <v>4001843173</v>
      </c>
      <c r="G4020" t="s">
        <v>1927</v>
      </c>
      <c r="H4020" t="s">
        <v>8660</v>
      </c>
      <c r="I4020" t="s">
        <v>8661</v>
      </c>
      <c r="J4020">
        <v>2942441</v>
      </c>
      <c r="K4020">
        <v>6481799</v>
      </c>
      <c r="M4020">
        <v>2</v>
      </c>
      <c r="N4020">
        <v>2.42</v>
      </c>
      <c r="O4020">
        <v>4.84</v>
      </c>
      <c r="P4020" t="s">
        <v>1811</v>
      </c>
      <c r="Q4020" t="s">
        <v>1812</v>
      </c>
      <c r="R4020" s="16">
        <v>45841</v>
      </c>
      <c r="S4020">
        <v>13</v>
      </c>
      <c r="T4020" t="s">
        <v>1813</v>
      </c>
      <c r="U4020" s="16">
        <v>45827</v>
      </c>
      <c r="V4020" s="16">
        <v>45827</v>
      </c>
      <c r="Y4020" s="16">
        <v>45755</v>
      </c>
      <c r="AB4020" t="s">
        <v>1093</v>
      </c>
    </row>
    <row r="4021" spans="1:28" x14ac:dyDescent="0.35">
      <c r="A4021" t="s">
        <v>3159</v>
      </c>
      <c r="B4021" t="s">
        <v>1977</v>
      </c>
      <c r="C4021" t="s">
        <v>1402</v>
      </c>
      <c r="D4021" t="s">
        <v>1301</v>
      </c>
      <c r="E4021" s="16">
        <v>45724</v>
      </c>
      <c r="F4021">
        <v>4001843173</v>
      </c>
      <c r="G4021" t="s">
        <v>1927</v>
      </c>
      <c r="H4021" t="s">
        <v>8662</v>
      </c>
      <c r="I4021" t="s">
        <v>2728</v>
      </c>
      <c r="J4021">
        <v>2942441</v>
      </c>
      <c r="K4021">
        <v>6481799</v>
      </c>
      <c r="M4021">
        <v>1</v>
      </c>
      <c r="N4021">
        <v>193.08</v>
      </c>
      <c r="O4021">
        <v>193.08</v>
      </c>
      <c r="P4021" t="s">
        <v>1811</v>
      </c>
      <c r="Q4021" t="s">
        <v>1812</v>
      </c>
      <c r="R4021" s="16">
        <v>45841</v>
      </c>
      <c r="S4021">
        <v>13</v>
      </c>
      <c r="T4021" t="s">
        <v>1813</v>
      </c>
      <c r="U4021" s="16">
        <v>45827</v>
      </c>
      <c r="V4021" s="16">
        <v>45827</v>
      </c>
      <c r="Y4021" s="16">
        <v>45755</v>
      </c>
      <c r="AB4021" t="s">
        <v>1093</v>
      </c>
    </row>
    <row r="4022" spans="1:28" x14ac:dyDescent="0.35">
      <c r="A4022" t="s">
        <v>3159</v>
      </c>
      <c r="B4022" t="s">
        <v>1977</v>
      </c>
      <c r="C4022" t="s">
        <v>1402</v>
      </c>
      <c r="D4022" t="s">
        <v>1301</v>
      </c>
      <c r="E4022" s="16">
        <v>45724</v>
      </c>
      <c r="F4022">
        <v>4001843173</v>
      </c>
      <c r="G4022" t="s">
        <v>1927</v>
      </c>
      <c r="H4022" t="s">
        <v>8663</v>
      </c>
      <c r="I4022" t="s">
        <v>4108</v>
      </c>
      <c r="J4022">
        <v>2942441</v>
      </c>
      <c r="K4022">
        <v>6481799</v>
      </c>
      <c r="M4022">
        <v>1</v>
      </c>
      <c r="N4022">
        <v>832.46</v>
      </c>
      <c r="O4022">
        <v>832.46</v>
      </c>
      <c r="P4022" t="s">
        <v>1811</v>
      </c>
      <c r="Q4022" t="s">
        <v>1812</v>
      </c>
      <c r="R4022" s="16">
        <v>45841</v>
      </c>
      <c r="S4022">
        <v>13</v>
      </c>
      <c r="T4022" t="s">
        <v>1813</v>
      </c>
      <c r="U4022" s="16">
        <v>45827</v>
      </c>
      <c r="V4022" s="16">
        <v>45827</v>
      </c>
      <c r="Y4022" s="16">
        <v>45755</v>
      </c>
      <c r="AB4022" t="s">
        <v>1093</v>
      </c>
    </row>
    <row r="4023" spans="1:28" x14ac:dyDescent="0.35">
      <c r="A4023" t="s">
        <v>3159</v>
      </c>
      <c r="B4023" t="s">
        <v>1977</v>
      </c>
      <c r="C4023" t="s">
        <v>1402</v>
      </c>
      <c r="D4023" t="s">
        <v>1301</v>
      </c>
      <c r="E4023" s="16">
        <v>45724</v>
      </c>
      <c r="F4023">
        <v>4001843173</v>
      </c>
      <c r="G4023" t="s">
        <v>1927</v>
      </c>
      <c r="H4023" t="s">
        <v>3617</v>
      </c>
      <c r="I4023" t="s">
        <v>3618</v>
      </c>
      <c r="J4023">
        <v>2942441</v>
      </c>
      <c r="K4023">
        <v>6481799</v>
      </c>
      <c r="M4023">
        <v>1</v>
      </c>
      <c r="N4023">
        <v>101.02</v>
      </c>
      <c r="O4023">
        <v>101.02</v>
      </c>
      <c r="P4023" t="s">
        <v>1811</v>
      </c>
      <c r="Q4023" t="s">
        <v>1812</v>
      </c>
      <c r="R4023" s="16">
        <v>45841</v>
      </c>
      <c r="S4023">
        <v>13</v>
      </c>
      <c r="T4023" t="s">
        <v>1813</v>
      </c>
      <c r="U4023" s="16">
        <v>45827</v>
      </c>
      <c r="V4023" s="16">
        <v>45827</v>
      </c>
      <c r="Y4023" s="16">
        <v>45755</v>
      </c>
      <c r="AB4023" t="s">
        <v>1093</v>
      </c>
    </row>
    <row r="4024" spans="1:28" x14ac:dyDescent="0.35">
      <c r="A4024" t="s">
        <v>3159</v>
      </c>
      <c r="B4024" t="s">
        <v>1977</v>
      </c>
      <c r="C4024" t="s">
        <v>1402</v>
      </c>
      <c r="D4024" t="s">
        <v>1301</v>
      </c>
      <c r="E4024" s="16">
        <v>45724</v>
      </c>
      <c r="F4024">
        <v>4001843173</v>
      </c>
      <c r="G4024" t="s">
        <v>1927</v>
      </c>
      <c r="H4024" t="s">
        <v>8664</v>
      </c>
      <c r="I4024" t="s">
        <v>2032</v>
      </c>
      <c r="J4024">
        <v>2942441</v>
      </c>
      <c r="K4024">
        <v>6481799</v>
      </c>
      <c r="M4024">
        <v>1</v>
      </c>
      <c r="N4024">
        <v>120.2</v>
      </c>
      <c r="O4024">
        <v>120.2</v>
      </c>
      <c r="P4024" t="s">
        <v>1811</v>
      </c>
      <c r="Q4024" t="s">
        <v>1812</v>
      </c>
      <c r="R4024" s="16">
        <v>45841</v>
      </c>
      <c r="S4024">
        <v>13</v>
      </c>
      <c r="T4024" t="s">
        <v>1813</v>
      </c>
      <c r="U4024" s="16">
        <v>45827</v>
      </c>
      <c r="V4024" s="16">
        <v>45827</v>
      </c>
      <c r="Y4024" s="16">
        <v>45755</v>
      </c>
      <c r="AB4024" t="s">
        <v>1093</v>
      </c>
    </row>
    <row r="4025" spans="1:28" x14ac:dyDescent="0.35">
      <c r="A4025" t="s">
        <v>3159</v>
      </c>
      <c r="B4025" t="s">
        <v>1977</v>
      </c>
      <c r="C4025" t="s">
        <v>1402</v>
      </c>
      <c r="D4025" t="s">
        <v>1301</v>
      </c>
      <c r="E4025" s="16">
        <v>45724</v>
      </c>
      <c r="F4025">
        <v>4001843173</v>
      </c>
      <c r="G4025" t="s">
        <v>1927</v>
      </c>
      <c r="H4025" t="s">
        <v>8665</v>
      </c>
      <c r="I4025" t="s">
        <v>8666</v>
      </c>
      <c r="J4025">
        <v>2942441</v>
      </c>
      <c r="K4025">
        <v>6481799</v>
      </c>
      <c r="M4025">
        <v>1</v>
      </c>
      <c r="N4025">
        <v>3140.06</v>
      </c>
      <c r="O4025">
        <v>3140.06</v>
      </c>
      <c r="P4025" t="s">
        <v>1811</v>
      </c>
      <c r="Q4025" t="s">
        <v>1812</v>
      </c>
      <c r="R4025" s="16">
        <v>45841</v>
      </c>
      <c r="S4025">
        <v>13</v>
      </c>
      <c r="T4025" t="s">
        <v>1813</v>
      </c>
      <c r="U4025" s="16">
        <v>45827</v>
      </c>
      <c r="V4025" s="16">
        <v>45827</v>
      </c>
      <c r="Y4025" s="16">
        <v>45755</v>
      </c>
      <c r="AB4025" t="s">
        <v>1093</v>
      </c>
    </row>
    <row r="4026" spans="1:28" x14ac:dyDescent="0.35">
      <c r="A4026" t="s">
        <v>3159</v>
      </c>
      <c r="B4026" t="s">
        <v>1977</v>
      </c>
      <c r="C4026" t="s">
        <v>1402</v>
      </c>
      <c r="D4026" t="s">
        <v>1301</v>
      </c>
      <c r="E4026" s="16">
        <v>45724</v>
      </c>
      <c r="F4026">
        <v>4001843173</v>
      </c>
      <c r="G4026" t="s">
        <v>1927</v>
      </c>
      <c r="H4026" t="s">
        <v>8667</v>
      </c>
      <c r="I4026" t="s">
        <v>8668</v>
      </c>
      <c r="J4026">
        <v>2942441</v>
      </c>
      <c r="K4026">
        <v>6481799</v>
      </c>
      <c r="M4026">
        <v>1</v>
      </c>
      <c r="N4026">
        <v>367.82</v>
      </c>
      <c r="O4026">
        <v>367.82</v>
      </c>
      <c r="P4026" t="s">
        <v>1811</v>
      </c>
      <c r="Q4026" t="s">
        <v>1812</v>
      </c>
      <c r="R4026" s="16">
        <v>45841</v>
      </c>
      <c r="S4026">
        <v>13</v>
      </c>
      <c r="T4026" t="s">
        <v>1813</v>
      </c>
      <c r="U4026" s="16">
        <v>45827</v>
      </c>
      <c r="V4026" s="16">
        <v>45827</v>
      </c>
      <c r="Y4026" s="16">
        <v>45755</v>
      </c>
      <c r="AB4026" t="s">
        <v>1093</v>
      </c>
    </row>
    <row r="4027" spans="1:28" x14ac:dyDescent="0.35">
      <c r="A4027" t="s">
        <v>3159</v>
      </c>
      <c r="B4027" t="s">
        <v>1977</v>
      </c>
      <c r="C4027" t="s">
        <v>1402</v>
      </c>
      <c r="D4027" t="s">
        <v>1301</v>
      </c>
      <c r="E4027" s="16">
        <v>45724</v>
      </c>
      <c r="F4027">
        <v>4001843173</v>
      </c>
      <c r="G4027" t="s">
        <v>1927</v>
      </c>
      <c r="H4027" t="s">
        <v>8669</v>
      </c>
      <c r="I4027" t="s">
        <v>2817</v>
      </c>
      <c r="J4027">
        <v>2942441</v>
      </c>
      <c r="K4027">
        <v>6481799</v>
      </c>
      <c r="M4027">
        <v>1</v>
      </c>
      <c r="N4027">
        <v>418.29</v>
      </c>
      <c r="O4027">
        <v>418.29</v>
      </c>
      <c r="P4027" t="s">
        <v>1811</v>
      </c>
      <c r="Q4027" t="s">
        <v>1812</v>
      </c>
      <c r="R4027" s="16">
        <v>45841</v>
      </c>
      <c r="S4027">
        <v>13</v>
      </c>
      <c r="T4027" t="s">
        <v>1813</v>
      </c>
      <c r="U4027" s="16">
        <v>45827</v>
      </c>
      <c r="V4027" s="16">
        <v>45827</v>
      </c>
      <c r="Y4027" s="16">
        <v>45755</v>
      </c>
      <c r="AB4027" t="s">
        <v>1093</v>
      </c>
    </row>
    <row r="4028" spans="1:28" x14ac:dyDescent="0.35">
      <c r="A4028" t="s">
        <v>3159</v>
      </c>
      <c r="B4028" t="s">
        <v>1977</v>
      </c>
      <c r="C4028" t="s">
        <v>1402</v>
      </c>
      <c r="D4028" t="s">
        <v>1301</v>
      </c>
      <c r="E4028" s="16">
        <v>45724</v>
      </c>
      <c r="F4028">
        <v>4001843173</v>
      </c>
      <c r="G4028" t="s">
        <v>1927</v>
      </c>
      <c r="H4028" t="s">
        <v>8670</v>
      </c>
      <c r="I4028" t="s">
        <v>8671</v>
      </c>
      <c r="J4028">
        <v>2942441</v>
      </c>
      <c r="K4028">
        <v>6481799</v>
      </c>
      <c r="M4028">
        <v>2</v>
      </c>
      <c r="N4028">
        <v>101.72</v>
      </c>
      <c r="O4028">
        <v>203.44</v>
      </c>
      <c r="P4028" t="s">
        <v>1811</v>
      </c>
      <c r="Q4028" t="s">
        <v>1812</v>
      </c>
      <c r="R4028" s="16">
        <v>45841</v>
      </c>
      <c r="S4028">
        <v>13</v>
      </c>
      <c r="T4028" t="s">
        <v>1813</v>
      </c>
      <c r="U4028" s="16">
        <v>45827</v>
      </c>
      <c r="V4028" s="16">
        <v>45827</v>
      </c>
      <c r="Y4028" s="16">
        <v>45755</v>
      </c>
      <c r="AB4028" t="s">
        <v>1093</v>
      </c>
    </row>
    <row r="4029" spans="1:28" x14ac:dyDescent="0.35">
      <c r="A4029" t="s">
        <v>3159</v>
      </c>
      <c r="B4029" t="s">
        <v>1977</v>
      </c>
      <c r="C4029" t="s">
        <v>1402</v>
      </c>
      <c r="D4029" t="s">
        <v>1301</v>
      </c>
      <c r="E4029" s="16">
        <v>45724</v>
      </c>
      <c r="F4029">
        <v>4001843173</v>
      </c>
      <c r="G4029" t="s">
        <v>1927</v>
      </c>
      <c r="H4029" t="s">
        <v>8672</v>
      </c>
      <c r="I4029" t="s">
        <v>3616</v>
      </c>
      <c r="J4029">
        <v>2942441</v>
      </c>
      <c r="K4029">
        <v>6481799</v>
      </c>
      <c r="M4029">
        <v>2</v>
      </c>
      <c r="N4029">
        <v>511.41</v>
      </c>
      <c r="O4029">
        <v>1022.82</v>
      </c>
      <c r="P4029" t="s">
        <v>1811</v>
      </c>
      <c r="Q4029" t="s">
        <v>1812</v>
      </c>
      <c r="R4029" s="16">
        <v>45841</v>
      </c>
      <c r="S4029">
        <v>13</v>
      </c>
      <c r="T4029" t="s">
        <v>1813</v>
      </c>
      <c r="U4029" s="16">
        <v>45827</v>
      </c>
      <c r="V4029" s="16">
        <v>45827</v>
      </c>
      <c r="Y4029" s="16">
        <v>45755</v>
      </c>
      <c r="AB4029" t="s">
        <v>1093</v>
      </c>
    </row>
    <row r="4030" spans="1:28" x14ac:dyDescent="0.35">
      <c r="A4030" t="s">
        <v>3159</v>
      </c>
      <c r="B4030" t="s">
        <v>1977</v>
      </c>
      <c r="C4030" t="s">
        <v>1402</v>
      </c>
      <c r="D4030" t="s">
        <v>1301</v>
      </c>
      <c r="E4030" s="16">
        <v>45724</v>
      </c>
      <c r="F4030">
        <v>4001843173</v>
      </c>
      <c r="G4030" t="s">
        <v>1927</v>
      </c>
      <c r="H4030" t="s">
        <v>8673</v>
      </c>
      <c r="I4030" t="s">
        <v>2429</v>
      </c>
      <c r="J4030">
        <v>2942441</v>
      </c>
      <c r="K4030">
        <v>6481799</v>
      </c>
      <c r="M4030">
        <v>1</v>
      </c>
      <c r="N4030">
        <v>764.25</v>
      </c>
      <c r="O4030">
        <v>764.25</v>
      </c>
      <c r="P4030" t="s">
        <v>1811</v>
      </c>
      <c r="Q4030" t="s">
        <v>1812</v>
      </c>
      <c r="R4030" s="16">
        <v>45841</v>
      </c>
      <c r="S4030">
        <v>13</v>
      </c>
      <c r="T4030" t="s">
        <v>1813</v>
      </c>
      <c r="U4030" s="16">
        <v>45827</v>
      </c>
      <c r="V4030" s="16">
        <v>45827</v>
      </c>
      <c r="Y4030" s="16">
        <v>45755</v>
      </c>
      <c r="AB4030" t="s">
        <v>1093</v>
      </c>
    </row>
    <row r="4031" spans="1:28" x14ac:dyDescent="0.35">
      <c r="A4031" t="s">
        <v>3159</v>
      </c>
      <c r="B4031" t="s">
        <v>1977</v>
      </c>
      <c r="C4031" t="s">
        <v>1402</v>
      </c>
      <c r="D4031" t="s">
        <v>1301</v>
      </c>
      <c r="E4031" s="16">
        <v>45724</v>
      </c>
      <c r="F4031">
        <v>4001843173</v>
      </c>
      <c r="G4031" t="s">
        <v>1927</v>
      </c>
      <c r="H4031" t="s">
        <v>8674</v>
      </c>
      <c r="I4031" t="s">
        <v>1852</v>
      </c>
      <c r="J4031">
        <v>2942441</v>
      </c>
      <c r="K4031">
        <v>6481799</v>
      </c>
      <c r="M4031">
        <v>1</v>
      </c>
      <c r="N4031">
        <v>22.54</v>
      </c>
      <c r="O4031">
        <v>22.54</v>
      </c>
      <c r="P4031" t="s">
        <v>1811</v>
      </c>
      <c r="Q4031" t="s">
        <v>1812</v>
      </c>
      <c r="R4031" s="16">
        <v>45841</v>
      </c>
      <c r="S4031">
        <v>13</v>
      </c>
      <c r="T4031" t="s">
        <v>1813</v>
      </c>
      <c r="U4031" s="16">
        <v>45827</v>
      </c>
      <c r="V4031" s="16">
        <v>45827</v>
      </c>
      <c r="Y4031" s="16">
        <v>45755</v>
      </c>
      <c r="AB4031" t="s">
        <v>1093</v>
      </c>
    </row>
    <row r="4032" spans="1:28" x14ac:dyDescent="0.35">
      <c r="A4032" t="s">
        <v>3159</v>
      </c>
      <c r="B4032" t="s">
        <v>1977</v>
      </c>
      <c r="C4032" t="s">
        <v>1402</v>
      </c>
      <c r="D4032" t="s">
        <v>1301</v>
      </c>
      <c r="E4032" s="16">
        <v>45724</v>
      </c>
      <c r="F4032">
        <v>4001843173</v>
      </c>
      <c r="G4032" t="s">
        <v>1927</v>
      </c>
      <c r="H4032" t="s">
        <v>8675</v>
      </c>
      <c r="I4032" t="s">
        <v>1852</v>
      </c>
      <c r="J4032">
        <v>2942441</v>
      </c>
      <c r="K4032">
        <v>6481799</v>
      </c>
      <c r="M4032">
        <v>3</v>
      </c>
      <c r="N4032">
        <v>7.32</v>
      </c>
      <c r="O4032">
        <v>21.96</v>
      </c>
      <c r="P4032" t="s">
        <v>1811</v>
      </c>
      <c r="Q4032" t="s">
        <v>1812</v>
      </c>
      <c r="R4032" s="16">
        <v>45841</v>
      </c>
      <c r="S4032">
        <v>13</v>
      </c>
      <c r="T4032" t="s">
        <v>1813</v>
      </c>
      <c r="U4032" s="16">
        <v>45827</v>
      </c>
      <c r="V4032" s="16">
        <v>45827</v>
      </c>
      <c r="Y4032" s="16">
        <v>45755</v>
      </c>
      <c r="AB4032" t="s">
        <v>1093</v>
      </c>
    </row>
    <row r="4033" spans="1:28" x14ac:dyDescent="0.35">
      <c r="A4033" t="s">
        <v>3159</v>
      </c>
      <c r="B4033" t="s">
        <v>1977</v>
      </c>
      <c r="C4033" t="s">
        <v>1402</v>
      </c>
      <c r="D4033" t="s">
        <v>1301</v>
      </c>
      <c r="E4033" s="16">
        <v>45724</v>
      </c>
      <c r="F4033">
        <v>4001843173</v>
      </c>
      <c r="G4033" t="s">
        <v>1927</v>
      </c>
      <c r="H4033" t="s">
        <v>8676</v>
      </c>
      <c r="I4033" t="s">
        <v>8668</v>
      </c>
      <c r="J4033">
        <v>2942441</v>
      </c>
      <c r="K4033">
        <v>6481799</v>
      </c>
      <c r="M4033">
        <v>1</v>
      </c>
      <c r="N4033">
        <v>289.68</v>
      </c>
      <c r="O4033">
        <v>289.68</v>
      </c>
      <c r="P4033" t="s">
        <v>1811</v>
      </c>
      <c r="Q4033" t="s">
        <v>1812</v>
      </c>
      <c r="R4033" s="16">
        <v>45841</v>
      </c>
      <c r="S4033">
        <v>13</v>
      </c>
      <c r="T4033" t="s">
        <v>1813</v>
      </c>
      <c r="U4033" s="16">
        <v>45827</v>
      </c>
      <c r="V4033" s="16">
        <v>45827</v>
      </c>
      <c r="Y4033" s="16">
        <v>45755</v>
      </c>
      <c r="AB4033" t="s">
        <v>1093</v>
      </c>
    </row>
    <row r="4034" spans="1:28" x14ac:dyDescent="0.35">
      <c r="A4034" t="s">
        <v>3159</v>
      </c>
      <c r="B4034" t="s">
        <v>1977</v>
      </c>
      <c r="C4034" t="s">
        <v>1402</v>
      </c>
      <c r="D4034" t="s">
        <v>1301</v>
      </c>
      <c r="E4034" s="16">
        <v>45724</v>
      </c>
      <c r="F4034">
        <v>4001843173</v>
      </c>
      <c r="G4034" t="s">
        <v>1927</v>
      </c>
      <c r="H4034" t="s">
        <v>8677</v>
      </c>
      <c r="I4034" t="s">
        <v>8668</v>
      </c>
      <c r="J4034">
        <v>2942441</v>
      </c>
      <c r="K4034">
        <v>6481799</v>
      </c>
      <c r="M4034">
        <v>1</v>
      </c>
      <c r="N4034">
        <v>270.68</v>
      </c>
      <c r="O4034">
        <v>270.68</v>
      </c>
      <c r="P4034" t="s">
        <v>1811</v>
      </c>
      <c r="Q4034" t="s">
        <v>1812</v>
      </c>
      <c r="R4034" s="16">
        <v>45841</v>
      </c>
      <c r="S4034">
        <v>13</v>
      </c>
      <c r="T4034" t="s">
        <v>1813</v>
      </c>
      <c r="U4034" s="16">
        <v>45827</v>
      </c>
      <c r="V4034" s="16">
        <v>45827</v>
      </c>
      <c r="Y4034" s="16">
        <v>45755</v>
      </c>
      <c r="AB4034" t="s">
        <v>1093</v>
      </c>
    </row>
    <row r="4035" spans="1:28" x14ac:dyDescent="0.35">
      <c r="A4035" t="s">
        <v>3159</v>
      </c>
      <c r="B4035" t="s">
        <v>1977</v>
      </c>
      <c r="C4035" t="s">
        <v>1402</v>
      </c>
      <c r="D4035" t="s">
        <v>1301</v>
      </c>
      <c r="E4035" s="16">
        <v>45724</v>
      </c>
      <c r="F4035">
        <v>4001843173</v>
      </c>
      <c r="G4035" t="s">
        <v>1927</v>
      </c>
      <c r="H4035" t="s">
        <v>8678</v>
      </c>
      <c r="I4035" t="s">
        <v>8668</v>
      </c>
      <c r="J4035">
        <v>2942441</v>
      </c>
      <c r="K4035">
        <v>6481799</v>
      </c>
      <c r="M4035">
        <v>1</v>
      </c>
      <c r="N4035">
        <v>405.29</v>
      </c>
      <c r="O4035">
        <v>405.29</v>
      </c>
      <c r="P4035" t="s">
        <v>1811</v>
      </c>
      <c r="Q4035" t="s">
        <v>1812</v>
      </c>
      <c r="R4035" s="16">
        <v>45841</v>
      </c>
      <c r="S4035">
        <v>13</v>
      </c>
      <c r="T4035" t="s">
        <v>1813</v>
      </c>
      <c r="U4035" s="16">
        <v>45827</v>
      </c>
      <c r="V4035" s="16">
        <v>45827</v>
      </c>
      <c r="Y4035" s="16">
        <v>45755</v>
      </c>
      <c r="AB4035" t="s">
        <v>1093</v>
      </c>
    </row>
    <row r="4036" spans="1:28" x14ac:dyDescent="0.35">
      <c r="A4036" t="s">
        <v>3159</v>
      </c>
      <c r="B4036" t="s">
        <v>1977</v>
      </c>
      <c r="C4036" t="s">
        <v>1402</v>
      </c>
      <c r="D4036" t="s">
        <v>1301</v>
      </c>
      <c r="E4036" s="16">
        <v>45724</v>
      </c>
      <c r="F4036">
        <v>4001843173</v>
      </c>
      <c r="G4036" t="s">
        <v>1927</v>
      </c>
      <c r="H4036" t="s">
        <v>8679</v>
      </c>
      <c r="I4036" t="s">
        <v>1852</v>
      </c>
      <c r="J4036">
        <v>2942441</v>
      </c>
      <c r="K4036">
        <v>6481799</v>
      </c>
      <c r="M4036">
        <v>4</v>
      </c>
      <c r="N4036">
        <v>7.14</v>
      </c>
      <c r="O4036">
        <v>28.56</v>
      </c>
      <c r="P4036" t="s">
        <v>1811</v>
      </c>
      <c r="Q4036" t="s">
        <v>1812</v>
      </c>
      <c r="R4036" s="16">
        <v>45841</v>
      </c>
      <c r="S4036">
        <v>13</v>
      </c>
      <c r="T4036" t="s">
        <v>1813</v>
      </c>
      <c r="U4036" s="16">
        <v>45827</v>
      </c>
      <c r="V4036" s="16">
        <v>45827</v>
      </c>
      <c r="Y4036" s="16">
        <v>45755</v>
      </c>
      <c r="AB4036" t="s">
        <v>1093</v>
      </c>
    </row>
    <row r="4037" spans="1:28" x14ac:dyDescent="0.35">
      <c r="A4037" t="s">
        <v>3159</v>
      </c>
      <c r="B4037" t="s">
        <v>1977</v>
      </c>
      <c r="C4037" t="s">
        <v>1402</v>
      </c>
      <c r="D4037" t="s">
        <v>1301</v>
      </c>
      <c r="E4037" s="16">
        <v>45724</v>
      </c>
      <c r="F4037">
        <v>4001843173</v>
      </c>
      <c r="G4037" t="s">
        <v>1927</v>
      </c>
      <c r="H4037" t="s">
        <v>2180</v>
      </c>
      <c r="I4037" t="s">
        <v>1822</v>
      </c>
      <c r="J4037">
        <v>2942441</v>
      </c>
      <c r="K4037">
        <v>6481799</v>
      </c>
      <c r="M4037">
        <v>14</v>
      </c>
      <c r="N4037">
        <v>1.1499999999999999</v>
      </c>
      <c r="O4037">
        <v>16.100000000000001</v>
      </c>
      <c r="P4037" t="s">
        <v>1811</v>
      </c>
      <c r="Q4037" t="s">
        <v>1812</v>
      </c>
      <c r="R4037" s="16">
        <v>45841</v>
      </c>
      <c r="S4037">
        <v>13</v>
      </c>
      <c r="T4037" t="s">
        <v>1813</v>
      </c>
      <c r="U4037" s="16">
        <v>45827</v>
      </c>
      <c r="V4037" s="16">
        <v>45827</v>
      </c>
      <c r="Y4037" s="16">
        <v>45755</v>
      </c>
      <c r="AB4037" t="s">
        <v>1093</v>
      </c>
    </row>
    <row r="4038" spans="1:28" x14ac:dyDescent="0.35">
      <c r="A4038" t="s">
        <v>3159</v>
      </c>
      <c r="B4038" t="s">
        <v>1977</v>
      </c>
      <c r="C4038" t="s">
        <v>1402</v>
      </c>
      <c r="D4038" t="s">
        <v>1301</v>
      </c>
      <c r="E4038" s="16">
        <v>45724</v>
      </c>
      <c r="F4038">
        <v>4001843173</v>
      </c>
      <c r="G4038" t="s">
        <v>1927</v>
      </c>
      <c r="H4038" t="s">
        <v>1890</v>
      </c>
      <c r="I4038" t="s">
        <v>1865</v>
      </c>
      <c r="J4038">
        <v>2942441</v>
      </c>
      <c r="K4038">
        <v>6481799</v>
      </c>
      <c r="M4038">
        <v>5</v>
      </c>
      <c r="N4038">
        <v>0.72</v>
      </c>
      <c r="O4038">
        <v>3.6</v>
      </c>
      <c r="P4038" t="s">
        <v>1811</v>
      </c>
      <c r="Q4038" t="s">
        <v>1812</v>
      </c>
      <c r="R4038" s="16">
        <v>45841</v>
      </c>
      <c r="S4038">
        <v>13</v>
      </c>
      <c r="T4038" t="s">
        <v>1813</v>
      </c>
      <c r="U4038" s="16">
        <v>45827</v>
      </c>
      <c r="V4038" s="16">
        <v>45827</v>
      </c>
      <c r="Y4038" s="16">
        <v>45755</v>
      </c>
      <c r="AB4038" t="s">
        <v>1093</v>
      </c>
    </row>
    <row r="4039" spans="1:28" x14ac:dyDescent="0.35">
      <c r="A4039" t="s">
        <v>3159</v>
      </c>
      <c r="B4039" t="s">
        <v>1977</v>
      </c>
      <c r="C4039" t="s">
        <v>1402</v>
      </c>
      <c r="D4039" t="s">
        <v>1301</v>
      </c>
      <c r="E4039" s="16">
        <v>45724</v>
      </c>
      <c r="F4039">
        <v>4001843173</v>
      </c>
      <c r="G4039" t="s">
        <v>1927</v>
      </c>
      <c r="H4039" t="s">
        <v>2162</v>
      </c>
      <c r="I4039" t="s">
        <v>1825</v>
      </c>
      <c r="J4039">
        <v>2942441</v>
      </c>
      <c r="K4039">
        <v>6481799</v>
      </c>
      <c r="M4039">
        <v>17</v>
      </c>
      <c r="N4039">
        <v>0.84</v>
      </c>
      <c r="O4039">
        <v>14.28</v>
      </c>
      <c r="P4039" t="s">
        <v>1811</v>
      </c>
      <c r="Q4039" t="s">
        <v>1812</v>
      </c>
      <c r="R4039" s="16">
        <v>45841</v>
      </c>
      <c r="S4039">
        <v>13</v>
      </c>
      <c r="T4039" t="s">
        <v>1813</v>
      </c>
      <c r="U4039" s="16">
        <v>45827</v>
      </c>
      <c r="V4039" s="16">
        <v>45827</v>
      </c>
      <c r="Y4039" s="16">
        <v>45755</v>
      </c>
      <c r="AB4039" t="s">
        <v>1093</v>
      </c>
    </row>
    <row r="4040" spans="1:28" x14ac:dyDescent="0.35">
      <c r="A4040" t="s">
        <v>3159</v>
      </c>
      <c r="B4040" t="s">
        <v>1977</v>
      </c>
      <c r="C4040" t="s">
        <v>1402</v>
      </c>
      <c r="D4040" t="s">
        <v>1301</v>
      </c>
      <c r="E4040" s="16">
        <v>45724</v>
      </c>
      <c r="F4040">
        <v>4001843173</v>
      </c>
      <c r="G4040" t="s">
        <v>1927</v>
      </c>
      <c r="H4040" t="s">
        <v>8680</v>
      </c>
      <c r="I4040" t="s">
        <v>1825</v>
      </c>
      <c r="J4040">
        <v>2942441</v>
      </c>
      <c r="K4040">
        <v>6481799</v>
      </c>
      <c r="M4040">
        <v>14</v>
      </c>
      <c r="N4040">
        <v>0.28999999999999998</v>
      </c>
      <c r="O4040">
        <v>4.0599999999999996</v>
      </c>
      <c r="P4040" t="s">
        <v>1811</v>
      </c>
      <c r="Q4040" t="s">
        <v>1812</v>
      </c>
      <c r="R4040" s="16">
        <v>45841</v>
      </c>
      <c r="S4040">
        <v>13</v>
      </c>
      <c r="T4040" t="s">
        <v>1813</v>
      </c>
      <c r="U4040" s="16">
        <v>45827</v>
      </c>
      <c r="V4040" s="16">
        <v>45827</v>
      </c>
      <c r="Y4040" s="16">
        <v>45755</v>
      </c>
      <c r="AB4040" t="s">
        <v>1093</v>
      </c>
    </row>
    <row r="4041" spans="1:28" x14ac:dyDescent="0.35">
      <c r="A4041" t="s">
        <v>3159</v>
      </c>
      <c r="B4041" t="s">
        <v>1977</v>
      </c>
      <c r="C4041" t="s">
        <v>1402</v>
      </c>
      <c r="D4041" t="s">
        <v>1301</v>
      </c>
      <c r="E4041" s="16">
        <v>45724</v>
      </c>
      <c r="F4041">
        <v>4001843173</v>
      </c>
      <c r="G4041" t="s">
        <v>1927</v>
      </c>
      <c r="H4041" t="s">
        <v>2005</v>
      </c>
      <c r="I4041" t="s">
        <v>1825</v>
      </c>
      <c r="J4041">
        <v>2942441</v>
      </c>
      <c r="K4041">
        <v>6481799</v>
      </c>
      <c r="M4041">
        <v>2</v>
      </c>
      <c r="N4041">
        <v>1.23</v>
      </c>
      <c r="O4041">
        <v>2.46</v>
      </c>
      <c r="P4041" t="s">
        <v>1811</v>
      </c>
      <c r="Q4041" t="s">
        <v>1812</v>
      </c>
      <c r="R4041" s="16">
        <v>45841</v>
      </c>
      <c r="S4041">
        <v>13</v>
      </c>
      <c r="T4041" t="s">
        <v>1813</v>
      </c>
      <c r="U4041" s="16">
        <v>45827</v>
      </c>
      <c r="V4041" s="16">
        <v>45827</v>
      </c>
      <c r="Y4041" s="16">
        <v>45755</v>
      </c>
      <c r="AB4041" t="s">
        <v>1093</v>
      </c>
    </row>
    <row r="4042" spans="1:28" x14ac:dyDescent="0.35">
      <c r="A4042" t="s">
        <v>3159</v>
      </c>
      <c r="B4042" t="s">
        <v>1977</v>
      </c>
      <c r="C4042" t="s">
        <v>1402</v>
      </c>
      <c r="D4042" t="s">
        <v>1301</v>
      </c>
      <c r="E4042" s="16">
        <v>45724</v>
      </c>
      <c r="F4042">
        <v>4001843173</v>
      </c>
      <c r="G4042" t="s">
        <v>1927</v>
      </c>
      <c r="H4042" t="s">
        <v>3187</v>
      </c>
      <c r="I4042" t="s">
        <v>1823</v>
      </c>
      <c r="J4042">
        <v>2942441</v>
      </c>
      <c r="K4042">
        <v>6481799</v>
      </c>
      <c r="M4042">
        <v>4</v>
      </c>
      <c r="N4042">
        <v>2.48</v>
      </c>
      <c r="O4042">
        <v>9.92</v>
      </c>
      <c r="P4042" t="s">
        <v>1811</v>
      </c>
      <c r="Q4042" t="s">
        <v>1812</v>
      </c>
      <c r="R4042" s="16">
        <v>45841</v>
      </c>
      <c r="S4042">
        <v>13</v>
      </c>
      <c r="T4042" t="s">
        <v>1813</v>
      </c>
      <c r="U4042" s="16">
        <v>45827</v>
      </c>
      <c r="V4042" s="16">
        <v>45827</v>
      </c>
      <c r="Y4042" s="16">
        <v>45755</v>
      </c>
      <c r="AB4042" t="s">
        <v>1093</v>
      </c>
    </row>
    <row r="4043" spans="1:28" x14ac:dyDescent="0.35">
      <c r="A4043" t="s">
        <v>3159</v>
      </c>
      <c r="B4043" t="s">
        <v>1977</v>
      </c>
      <c r="C4043" t="s">
        <v>1402</v>
      </c>
      <c r="D4043" t="s">
        <v>1301</v>
      </c>
      <c r="E4043" s="16">
        <v>45724</v>
      </c>
      <c r="F4043">
        <v>4001843173</v>
      </c>
      <c r="G4043" t="s">
        <v>1927</v>
      </c>
      <c r="H4043" t="s">
        <v>3608</v>
      </c>
      <c r="I4043" t="s">
        <v>1823</v>
      </c>
      <c r="J4043">
        <v>2942441</v>
      </c>
      <c r="K4043">
        <v>6481799</v>
      </c>
      <c r="M4043">
        <v>4</v>
      </c>
      <c r="N4043">
        <v>2.64</v>
      </c>
      <c r="O4043">
        <v>10.56</v>
      </c>
      <c r="P4043" t="s">
        <v>1811</v>
      </c>
      <c r="Q4043" t="s">
        <v>1812</v>
      </c>
      <c r="R4043" s="16">
        <v>45841</v>
      </c>
      <c r="S4043">
        <v>13</v>
      </c>
      <c r="T4043" t="s">
        <v>1813</v>
      </c>
      <c r="U4043" s="16">
        <v>45827</v>
      </c>
      <c r="V4043" s="16">
        <v>45827</v>
      </c>
      <c r="Y4043" s="16">
        <v>45755</v>
      </c>
      <c r="AB4043" t="s">
        <v>1093</v>
      </c>
    </row>
    <row r="4044" spans="1:28" x14ac:dyDescent="0.35">
      <c r="A4044" t="s">
        <v>3159</v>
      </c>
      <c r="B4044" t="s">
        <v>1977</v>
      </c>
      <c r="C4044" t="s">
        <v>1402</v>
      </c>
      <c r="D4044" t="s">
        <v>1301</v>
      </c>
      <c r="E4044" s="16">
        <v>45724</v>
      </c>
      <c r="F4044">
        <v>4001843173</v>
      </c>
      <c r="G4044" t="s">
        <v>1927</v>
      </c>
      <c r="H4044" t="s">
        <v>2549</v>
      </c>
      <c r="I4044" t="s">
        <v>1823</v>
      </c>
      <c r="J4044">
        <v>2942441</v>
      </c>
      <c r="K4044">
        <v>6481799</v>
      </c>
      <c r="M4044">
        <v>5</v>
      </c>
      <c r="N4044">
        <v>2.84</v>
      </c>
      <c r="O4044">
        <v>14.2</v>
      </c>
      <c r="P4044" t="s">
        <v>1811</v>
      </c>
      <c r="Q4044" t="s">
        <v>1812</v>
      </c>
      <c r="R4044" s="16">
        <v>45841</v>
      </c>
      <c r="S4044">
        <v>13</v>
      </c>
      <c r="T4044" t="s">
        <v>1813</v>
      </c>
      <c r="U4044" s="16">
        <v>45827</v>
      </c>
      <c r="V4044" s="16">
        <v>45827</v>
      </c>
      <c r="Y4044" s="16">
        <v>45755</v>
      </c>
      <c r="AB4044" t="s">
        <v>1093</v>
      </c>
    </row>
    <row r="4045" spans="1:28" x14ac:dyDescent="0.35">
      <c r="A4045" t="s">
        <v>3159</v>
      </c>
      <c r="B4045" t="s">
        <v>1977</v>
      </c>
      <c r="C4045" t="s">
        <v>1402</v>
      </c>
      <c r="D4045" t="s">
        <v>1301</v>
      </c>
      <c r="E4045" s="16">
        <v>45724</v>
      </c>
      <c r="F4045">
        <v>4001843173</v>
      </c>
      <c r="G4045" t="s">
        <v>1927</v>
      </c>
      <c r="H4045" t="s">
        <v>2270</v>
      </c>
      <c r="I4045" t="s">
        <v>1822</v>
      </c>
      <c r="J4045">
        <v>2942441</v>
      </c>
      <c r="K4045">
        <v>6481799</v>
      </c>
      <c r="M4045">
        <v>14</v>
      </c>
      <c r="N4045">
        <v>0.38</v>
      </c>
      <c r="O4045">
        <v>5.32</v>
      </c>
      <c r="P4045" t="s">
        <v>1811</v>
      </c>
      <c r="Q4045" t="s">
        <v>1812</v>
      </c>
      <c r="R4045" s="16">
        <v>45841</v>
      </c>
      <c r="S4045">
        <v>13</v>
      </c>
      <c r="T4045" t="s">
        <v>1813</v>
      </c>
      <c r="U4045" s="16">
        <v>45827</v>
      </c>
      <c r="V4045" s="16">
        <v>45827</v>
      </c>
      <c r="Y4045" s="16">
        <v>45755</v>
      </c>
      <c r="AB4045" t="s">
        <v>1093</v>
      </c>
    </row>
    <row r="4046" spans="1:28" x14ac:dyDescent="0.35">
      <c r="A4046" t="s">
        <v>3159</v>
      </c>
      <c r="B4046" t="s">
        <v>1977</v>
      </c>
      <c r="C4046" t="s">
        <v>1402</v>
      </c>
      <c r="D4046" t="s">
        <v>1301</v>
      </c>
      <c r="E4046" s="16">
        <v>45724</v>
      </c>
      <c r="F4046">
        <v>4001843173</v>
      </c>
      <c r="G4046" t="s">
        <v>1927</v>
      </c>
      <c r="H4046" t="s">
        <v>8681</v>
      </c>
      <c r="I4046" t="s">
        <v>8682</v>
      </c>
      <c r="J4046">
        <v>2942441</v>
      </c>
      <c r="K4046">
        <v>6481799</v>
      </c>
      <c r="M4046">
        <v>3</v>
      </c>
      <c r="N4046">
        <v>9.84</v>
      </c>
      <c r="O4046">
        <v>29.52</v>
      </c>
      <c r="P4046" t="s">
        <v>1811</v>
      </c>
      <c r="Q4046" t="s">
        <v>1812</v>
      </c>
      <c r="R4046" s="16">
        <v>45841</v>
      </c>
      <c r="S4046">
        <v>13</v>
      </c>
      <c r="T4046" t="s">
        <v>1813</v>
      </c>
      <c r="U4046" s="16">
        <v>45827</v>
      </c>
      <c r="V4046" s="16">
        <v>45827</v>
      </c>
      <c r="Y4046" s="16">
        <v>45755</v>
      </c>
      <c r="AB4046" t="s">
        <v>1093</v>
      </c>
    </row>
    <row r="4047" spans="1:28" x14ac:dyDescent="0.35">
      <c r="A4047" t="s">
        <v>2070</v>
      </c>
      <c r="B4047" t="s">
        <v>2071</v>
      </c>
      <c r="C4047" t="s">
        <v>107</v>
      </c>
      <c r="D4047" t="s">
        <v>100</v>
      </c>
      <c r="E4047" s="16">
        <v>45727</v>
      </c>
      <c r="F4047">
        <v>4001846788</v>
      </c>
      <c r="G4047" t="s">
        <v>1927</v>
      </c>
      <c r="H4047" t="s">
        <v>4524</v>
      </c>
      <c r="I4047" t="s">
        <v>1828</v>
      </c>
      <c r="J4047">
        <v>2878656</v>
      </c>
      <c r="K4047">
        <v>6436964</v>
      </c>
      <c r="M4047">
        <v>1</v>
      </c>
      <c r="N4047">
        <v>619.20000000000005</v>
      </c>
      <c r="O4047">
        <v>619.20000000000005</v>
      </c>
      <c r="P4047" t="s">
        <v>1811</v>
      </c>
      <c r="Q4047" t="s">
        <v>1812</v>
      </c>
      <c r="R4047" s="16">
        <v>45840</v>
      </c>
      <c r="S4047">
        <v>0</v>
      </c>
      <c r="T4047" t="s">
        <v>1813</v>
      </c>
      <c r="U4047" s="16">
        <v>45873</v>
      </c>
      <c r="V4047" s="16">
        <v>45873</v>
      </c>
      <c r="Y4047" s="16">
        <v>45754</v>
      </c>
      <c r="AB4047" t="s">
        <v>452</v>
      </c>
    </row>
    <row r="4048" spans="1:28" x14ac:dyDescent="0.35">
      <c r="A4048" t="s">
        <v>2301</v>
      </c>
      <c r="B4048" t="s">
        <v>2302</v>
      </c>
      <c r="C4048" t="s">
        <v>115</v>
      </c>
      <c r="D4048" t="s">
        <v>114</v>
      </c>
      <c r="E4048" s="16">
        <v>45751</v>
      </c>
      <c r="F4048">
        <v>4001879492</v>
      </c>
      <c r="G4048" t="s">
        <v>1927</v>
      </c>
      <c r="H4048" t="s">
        <v>3702</v>
      </c>
      <c r="I4048" t="s">
        <v>2042</v>
      </c>
      <c r="J4048">
        <v>3074244</v>
      </c>
      <c r="K4048">
        <v>6582474</v>
      </c>
      <c r="M4048">
        <v>1</v>
      </c>
      <c r="N4048">
        <v>267.60000000000002</v>
      </c>
      <c r="O4048">
        <v>267.60000000000002</v>
      </c>
      <c r="P4048" t="s">
        <v>1811</v>
      </c>
      <c r="Q4048" t="s">
        <v>1812</v>
      </c>
      <c r="R4048" s="16">
        <v>45755</v>
      </c>
      <c r="S4048">
        <v>76</v>
      </c>
      <c r="T4048" t="s">
        <v>3949</v>
      </c>
      <c r="U4048" s="16">
        <v>45809</v>
      </c>
      <c r="V4048" s="16">
        <v>45778</v>
      </c>
      <c r="Y4048" s="16">
        <v>45778</v>
      </c>
      <c r="AB4048" t="s">
        <v>3361</v>
      </c>
    </row>
    <row r="4049" spans="1:28" x14ac:dyDescent="0.35">
      <c r="A4049" t="s">
        <v>2301</v>
      </c>
      <c r="B4049" t="s">
        <v>2302</v>
      </c>
      <c r="C4049" t="s">
        <v>115</v>
      </c>
      <c r="D4049" t="s">
        <v>114</v>
      </c>
      <c r="E4049" s="16">
        <v>45751</v>
      </c>
      <c r="F4049">
        <v>4001879492</v>
      </c>
      <c r="G4049" t="s">
        <v>1927</v>
      </c>
      <c r="H4049" t="s">
        <v>1963</v>
      </c>
      <c r="I4049" t="s">
        <v>1831</v>
      </c>
      <c r="J4049">
        <v>3074244</v>
      </c>
      <c r="K4049">
        <v>6582474</v>
      </c>
      <c r="M4049">
        <v>2</v>
      </c>
      <c r="N4049">
        <v>7.09</v>
      </c>
      <c r="O4049">
        <v>14.18</v>
      </c>
      <c r="P4049" t="s">
        <v>1811</v>
      </c>
      <c r="Q4049" t="s">
        <v>1812</v>
      </c>
      <c r="R4049" s="16">
        <v>45755</v>
      </c>
      <c r="S4049">
        <v>76</v>
      </c>
      <c r="T4049" t="s">
        <v>3949</v>
      </c>
      <c r="U4049" s="16">
        <v>45809</v>
      </c>
      <c r="V4049" s="16">
        <v>45778</v>
      </c>
      <c r="Y4049" s="16">
        <v>45778</v>
      </c>
      <c r="AB4049" t="s">
        <v>3361</v>
      </c>
    </row>
    <row r="4050" spans="1:28" x14ac:dyDescent="0.35">
      <c r="A4050" t="s">
        <v>2520</v>
      </c>
      <c r="B4050" t="s">
        <v>2521</v>
      </c>
      <c r="C4050" t="s">
        <v>115</v>
      </c>
      <c r="D4050" t="s">
        <v>114</v>
      </c>
      <c r="E4050" s="16">
        <v>45751</v>
      </c>
      <c r="F4050">
        <v>4001880259</v>
      </c>
      <c r="G4050" t="s">
        <v>1927</v>
      </c>
      <c r="H4050" t="s">
        <v>2180</v>
      </c>
      <c r="I4050" t="s">
        <v>1822</v>
      </c>
      <c r="J4050">
        <v>3074176</v>
      </c>
      <c r="K4050">
        <v>6582466</v>
      </c>
      <c r="M4050">
        <v>6</v>
      </c>
      <c r="N4050">
        <v>1.1499999999999999</v>
      </c>
      <c r="O4050">
        <v>6.9</v>
      </c>
      <c r="P4050" t="s">
        <v>1811</v>
      </c>
      <c r="Q4050" t="s">
        <v>1812</v>
      </c>
      <c r="R4050" s="16">
        <v>45754</v>
      </c>
      <c r="S4050">
        <v>79</v>
      </c>
      <c r="T4050" t="s">
        <v>3949</v>
      </c>
      <c r="U4050" s="16">
        <v>45775</v>
      </c>
      <c r="V4050" s="16">
        <v>45775</v>
      </c>
      <c r="Y4050" s="16">
        <v>45778</v>
      </c>
      <c r="AB4050" t="s">
        <v>3364</v>
      </c>
    </row>
    <row r="4051" spans="1:28" x14ac:dyDescent="0.35">
      <c r="A4051" t="s">
        <v>2520</v>
      </c>
      <c r="B4051" t="s">
        <v>2521</v>
      </c>
      <c r="C4051" t="s">
        <v>115</v>
      </c>
      <c r="D4051" t="s">
        <v>114</v>
      </c>
      <c r="E4051" s="16">
        <v>45751</v>
      </c>
      <c r="F4051">
        <v>4001880259</v>
      </c>
      <c r="G4051" t="s">
        <v>1927</v>
      </c>
      <c r="H4051" t="s">
        <v>2162</v>
      </c>
      <c r="I4051" t="s">
        <v>1825</v>
      </c>
      <c r="J4051">
        <v>3074176</v>
      </c>
      <c r="K4051">
        <v>6582466</v>
      </c>
      <c r="M4051">
        <v>6</v>
      </c>
      <c r="N4051">
        <v>0.84</v>
      </c>
      <c r="O4051">
        <v>5.04</v>
      </c>
      <c r="P4051" t="s">
        <v>1811</v>
      </c>
      <c r="Q4051" t="s">
        <v>1812</v>
      </c>
      <c r="R4051" s="16">
        <v>45754</v>
      </c>
      <c r="S4051">
        <v>79</v>
      </c>
      <c r="T4051" t="s">
        <v>3949</v>
      </c>
      <c r="U4051" s="16">
        <v>45775</v>
      </c>
      <c r="V4051" s="16">
        <v>45775</v>
      </c>
      <c r="Y4051" s="16">
        <v>45778</v>
      </c>
      <c r="AB4051" t="s">
        <v>3364</v>
      </c>
    </row>
    <row r="4052" spans="1:28" x14ac:dyDescent="0.35">
      <c r="A4052" t="s">
        <v>2520</v>
      </c>
      <c r="B4052" t="s">
        <v>2521</v>
      </c>
      <c r="C4052" t="s">
        <v>115</v>
      </c>
      <c r="D4052" t="s">
        <v>114</v>
      </c>
      <c r="E4052" s="16">
        <v>45751</v>
      </c>
      <c r="F4052">
        <v>4001880259</v>
      </c>
      <c r="G4052" t="s">
        <v>1927</v>
      </c>
      <c r="H4052" t="s">
        <v>2649</v>
      </c>
      <c r="I4052" t="s">
        <v>1825</v>
      </c>
      <c r="J4052">
        <v>3074176</v>
      </c>
      <c r="K4052">
        <v>6582466</v>
      </c>
      <c r="M4052">
        <v>7</v>
      </c>
      <c r="N4052">
        <v>1.51</v>
      </c>
      <c r="O4052">
        <v>10.57</v>
      </c>
      <c r="P4052" t="s">
        <v>1811</v>
      </c>
      <c r="Q4052" t="s">
        <v>1812</v>
      </c>
      <c r="R4052" s="16">
        <v>45754</v>
      </c>
      <c r="S4052">
        <v>79</v>
      </c>
      <c r="T4052" t="s">
        <v>3949</v>
      </c>
      <c r="U4052" s="16">
        <v>45775</v>
      </c>
      <c r="V4052" s="16">
        <v>45775</v>
      </c>
      <c r="Y4052" s="16">
        <v>45778</v>
      </c>
      <c r="AB4052" t="s">
        <v>3364</v>
      </c>
    </row>
    <row r="4053" spans="1:28" x14ac:dyDescent="0.35">
      <c r="A4053" t="s">
        <v>2520</v>
      </c>
      <c r="B4053" t="s">
        <v>2521</v>
      </c>
      <c r="C4053" t="s">
        <v>115</v>
      </c>
      <c r="D4053" t="s">
        <v>114</v>
      </c>
      <c r="E4053" s="16">
        <v>45751</v>
      </c>
      <c r="F4053">
        <v>4001880259</v>
      </c>
      <c r="G4053" t="s">
        <v>1927</v>
      </c>
      <c r="H4053" t="s">
        <v>2650</v>
      </c>
      <c r="I4053" t="s">
        <v>1822</v>
      </c>
      <c r="J4053">
        <v>3074176</v>
      </c>
      <c r="K4053">
        <v>6582466</v>
      </c>
      <c r="M4053">
        <v>12</v>
      </c>
      <c r="N4053">
        <v>1.56</v>
      </c>
      <c r="O4053">
        <v>18.72</v>
      </c>
      <c r="P4053" t="s">
        <v>1811</v>
      </c>
      <c r="Q4053" t="s">
        <v>1812</v>
      </c>
      <c r="R4053" s="16">
        <v>45754</v>
      </c>
      <c r="S4053">
        <v>79</v>
      </c>
      <c r="T4053" t="s">
        <v>3949</v>
      </c>
      <c r="U4053" s="16">
        <v>45775</v>
      </c>
      <c r="V4053" s="16">
        <v>45775</v>
      </c>
      <c r="Y4053" s="16">
        <v>45778</v>
      </c>
      <c r="AB4053" t="s">
        <v>3364</v>
      </c>
    </row>
    <row r="4054" spans="1:28" x14ac:dyDescent="0.35">
      <c r="A4054" t="s">
        <v>2520</v>
      </c>
      <c r="B4054" t="s">
        <v>2521</v>
      </c>
      <c r="C4054" t="s">
        <v>115</v>
      </c>
      <c r="D4054" t="s">
        <v>114</v>
      </c>
      <c r="E4054" s="16">
        <v>45751</v>
      </c>
      <c r="F4054">
        <v>4001880259</v>
      </c>
      <c r="G4054" t="s">
        <v>1927</v>
      </c>
      <c r="H4054" t="s">
        <v>2644</v>
      </c>
      <c r="I4054" t="s">
        <v>1810</v>
      </c>
      <c r="J4054">
        <v>3074176</v>
      </c>
      <c r="K4054">
        <v>6582466</v>
      </c>
      <c r="M4054">
        <v>7</v>
      </c>
      <c r="N4054">
        <v>2.02</v>
      </c>
      <c r="O4054">
        <v>14.14</v>
      </c>
      <c r="P4054" t="s">
        <v>1811</v>
      </c>
      <c r="Q4054" t="s">
        <v>1812</v>
      </c>
      <c r="R4054" s="16">
        <v>45754</v>
      </c>
      <c r="S4054">
        <v>79</v>
      </c>
      <c r="T4054" t="s">
        <v>3949</v>
      </c>
      <c r="U4054" s="16">
        <v>45775</v>
      </c>
      <c r="V4054" s="16">
        <v>45775</v>
      </c>
      <c r="Y4054" s="16">
        <v>45778</v>
      </c>
      <c r="AB4054" t="s">
        <v>3364</v>
      </c>
    </row>
    <row r="4055" spans="1:28" x14ac:dyDescent="0.35">
      <c r="A4055" t="s">
        <v>2520</v>
      </c>
      <c r="B4055" t="s">
        <v>2521</v>
      </c>
      <c r="C4055" t="s">
        <v>115</v>
      </c>
      <c r="D4055" t="s">
        <v>114</v>
      </c>
      <c r="E4055" s="16">
        <v>45751</v>
      </c>
      <c r="F4055">
        <v>4001880259</v>
      </c>
      <c r="G4055" t="s">
        <v>1927</v>
      </c>
      <c r="H4055" t="s">
        <v>2180</v>
      </c>
      <c r="I4055" t="s">
        <v>1822</v>
      </c>
      <c r="J4055">
        <v>3074176</v>
      </c>
      <c r="K4055">
        <v>6582466</v>
      </c>
      <c r="M4055">
        <v>7</v>
      </c>
      <c r="N4055">
        <v>1.1499999999999999</v>
      </c>
      <c r="O4055">
        <v>8.0500000000000007</v>
      </c>
      <c r="P4055" t="s">
        <v>1811</v>
      </c>
      <c r="Q4055" t="s">
        <v>1812</v>
      </c>
      <c r="R4055" s="16">
        <v>45754</v>
      </c>
      <c r="S4055">
        <v>79</v>
      </c>
      <c r="T4055" t="s">
        <v>3949</v>
      </c>
      <c r="U4055" s="16">
        <v>45775</v>
      </c>
      <c r="V4055" s="16">
        <v>45775</v>
      </c>
      <c r="Y4055" s="16">
        <v>45778</v>
      </c>
      <c r="AB4055" t="s">
        <v>3364</v>
      </c>
    </row>
    <row r="4056" spans="1:28" x14ac:dyDescent="0.35">
      <c r="A4056" t="s">
        <v>2201</v>
      </c>
      <c r="B4056" t="s">
        <v>2202</v>
      </c>
      <c r="C4056" t="s">
        <v>107</v>
      </c>
      <c r="D4056" t="s">
        <v>100</v>
      </c>
      <c r="E4056" s="16">
        <v>45769</v>
      </c>
      <c r="F4056">
        <v>4001900641</v>
      </c>
      <c r="G4056" t="s">
        <v>1809</v>
      </c>
      <c r="H4056" t="s">
        <v>2027</v>
      </c>
      <c r="I4056" t="s">
        <v>1826</v>
      </c>
      <c r="J4056">
        <v>3068881</v>
      </c>
      <c r="K4056">
        <v>6578536</v>
      </c>
      <c r="M4056">
        <v>6</v>
      </c>
      <c r="N4056">
        <v>1.48</v>
      </c>
      <c r="O4056">
        <v>8.8800000000000008</v>
      </c>
      <c r="P4056" t="s">
        <v>1811</v>
      </c>
      <c r="Q4056" t="s">
        <v>1812</v>
      </c>
      <c r="R4056" s="16">
        <v>45843</v>
      </c>
      <c r="S4056">
        <v>0</v>
      </c>
      <c r="T4056" t="s">
        <v>1813</v>
      </c>
      <c r="U4056" s="16">
        <v>45873</v>
      </c>
      <c r="V4056" s="16">
        <v>45873</v>
      </c>
      <c r="Y4056" s="16">
        <v>45845</v>
      </c>
      <c r="AB4056" t="s">
        <v>8683</v>
      </c>
    </row>
    <row r="4057" spans="1:28" x14ac:dyDescent="0.35">
      <c r="A4057" t="s">
        <v>2201</v>
      </c>
      <c r="B4057" t="s">
        <v>2202</v>
      </c>
      <c r="C4057" t="s">
        <v>107</v>
      </c>
      <c r="D4057" t="s">
        <v>100</v>
      </c>
      <c r="E4057" s="16">
        <v>45769</v>
      </c>
      <c r="F4057">
        <v>4001900641</v>
      </c>
      <c r="G4057" t="s">
        <v>1809</v>
      </c>
      <c r="H4057" t="s">
        <v>1888</v>
      </c>
      <c r="I4057" t="s">
        <v>1826</v>
      </c>
      <c r="J4057">
        <v>3068881</v>
      </c>
      <c r="K4057">
        <v>6578536</v>
      </c>
      <c r="M4057">
        <v>1</v>
      </c>
      <c r="N4057">
        <v>1.66</v>
      </c>
      <c r="O4057">
        <v>1.66</v>
      </c>
      <c r="P4057" t="s">
        <v>1811</v>
      </c>
      <c r="Q4057" t="s">
        <v>1812</v>
      </c>
      <c r="R4057" s="16">
        <v>45843</v>
      </c>
      <c r="S4057">
        <v>0</v>
      </c>
      <c r="T4057" t="s">
        <v>1813</v>
      </c>
      <c r="U4057" s="16">
        <v>45873</v>
      </c>
      <c r="V4057" s="16">
        <v>45873</v>
      </c>
      <c r="Y4057" s="16">
        <v>45845</v>
      </c>
      <c r="AB4057" t="s">
        <v>8683</v>
      </c>
    </row>
    <row r="4058" spans="1:28" x14ac:dyDescent="0.35">
      <c r="A4058" t="s">
        <v>2201</v>
      </c>
      <c r="B4058" t="s">
        <v>2202</v>
      </c>
      <c r="C4058" t="s">
        <v>107</v>
      </c>
      <c r="D4058" t="s">
        <v>100</v>
      </c>
      <c r="E4058" s="16">
        <v>45769</v>
      </c>
      <c r="F4058">
        <v>4001900641</v>
      </c>
      <c r="G4058" t="s">
        <v>1809</v>
      </c>
      <c r="H4058" t="s">
        <v>2030</v>
      </c>
      <c r="I4058" t="s">
        <v>2031</v>
      </c>
      <c r="J4058">
        <v>3068881</v>
      </c>
      <c r="K4058">
        <v>6578536</v>
      </c>
      <c r="M4058">
        <v>2</v>
      </c>
      <c r="N4058">
        <v>0.55000000000000004</v>
      </c>
      <c r="O4058">
        <v>1.1000000000000001</v>
      </c>
      <c r="P4058" t="s">
        <v>1811</v>
      </c>
      <c r="Q4058" t="s">
        <v>1812</v>
      </c>
      <c r="R4058" s="16">
        <v>45843</v>
      </c>
      <c r="S4058">
        <v>0</v>
      </c>
      <c r="T4058" t="s">
        <v>1813</v>
      </c>
      <c r="U4058" s="16">
        <v>45873</v>
      </c>
      <c r="V4058" s="16">
        <v>45873</v>
      </c>
      <c r="Y4058" s="16">
        <v>45845</v>
      </c>
      <c r="AB4058" t="s">
        <v>8683</v>
      </c>
    </row>
    <row r="4059" spans="1:28" x14ac:dyDescent="0.35">
      <c r="A4059" t="s">
        <v>2201</v>
      </c>
      <c r="B4059" t="s">
        <v>2202</v>
      </c>
      <c r="C4059" t="s">
        <v>107</v>
      </c>
      <c r="D4059" t="s">
        <v>100</v>
      </c>
      <c r="E4059" s="16">
        <v>45769</v>
      </c>
      <c r="F4059">
        <v>4001900641</v>
      </c>
      <c r="G4059" t="s">
        <v>1809</v>
      </c>
      <c r="H4059" t="s">
        <v>1846</v>
      </c>
      <c r="I4059" t="s">
        <v>1826</v>
      </c>
      <c r="J4059">
        <v>3068881</v>
      </c>
      <c r="K4059">
        <v>6578536</v>
      </c>
      <c r="M4059">
        <v>2</v>
      </c>
      <c r="N4059">
        <v>4.08</v>
      </c>
      <c r="O4059">
        <v>8.16</v>
      </c>
      <c r="P4059" t="s">
        <v>1811</v>
      </c>
      <c r="Q4059" t="s">
        <v>1812</v>
      </c>
      <c r="R4059" s="16">
        <v>45843</v>
      </c>
      <c r="S4059">
        <v>0</v>
      </c>
      <c r="T4059" t="s">
        <v>1813</v>
      </c>
      <c r="U4059" s="16">
        <v>45873</v>
      </c>
      <c r="V4059" s="16">
        <v>45873</v>
      </c>
      <c r="Y4059" s="16">
        <v>45845</v>
      </c>
      <c r="AB4059" t="s">
        <v>8683</v>
      </c>
    </row>
    <row r="4060" spans="1:28" x14ac:dyDescent="0.35">
      <c r="A4060" t="s">
        <v>2201</v>
      </c>
      <c r="B4060" t="s">
        <v>2202</v>
      </c>
      <c r="C4060" t="s">
        <v>107</v>
      </c>
      <c r="D4060" t="s">
        <v>100</v>
      </c>
      <c r="E4060" s="16">
        <v>45769</v>
      </c>
      <c r="F4060">
        <v>4001900641</v>
      </c>
      <c r="G4060" t="s">
        <v>1809</v>
      </c>
      <c r="H4060" t="s">
        <v>2096</v>
      </c>
      <c r="I4060" t="s">
        <v>1826</v>
      </c>
      <c r="J4060">
        <v>3068881</v>
      </c>
      <c r="K4060">
        <v>6578536</v>
      </c>
      <c r="M4060">
        <v>2</v>
      </c>
      <c r="N4060">
        <v>3.08</v>
      </c>
      <c r="O4060">
        <v>6.16</v>
      </c>
      <c r="P4060" t="s">
        <v>1811</v>
      </c>
      <c r="Q4060" t="s">
        <v>1812</v>
      </c>
      <c r="R4060" s="16">
        <v>45843</v>
      </c>
      <c r="S4060">
        <v>0</v>
      </c>
      <c r="T4060" t="s">
        <v>1813</v>
      </c>
      <c r="U4060" s="16">
        <v>45873</v>
      </c>
      <c r="V4060" s="16">
        <v>45873</v>
      </c>
      <c r="Y4060" s="16">
        <v>45845</v>
      </c>
      <c r="AB4060" t="s">
        <v>8683</v>
      </c>
    </row>
    <row r="4061" spans="1:28" x14ac:dyDescent="0.35">
      <c r="A4061" t="s">
        <v>2201</v>
      </c>
      <c r="B4061" t="s">
        <v>2202</v>
      </c>
      <c r="C4061" t="s">
        <v>107</v>
      </c>
      <c r="D4061" t="s">
        <v>100</v>
      </c>
      <c r="E4061" s="16">
        <v>45769</v>
      </c>
      <c r="F4061">
        <v>4001900641</v>
      </c>
      <c r="G4061" t="s">
        <v>1809</v>
      </c>
      <c r="H4061" t="s">
        <v>1892</v>
      </c>
      <c r="I4061" t="s">
        <v>1823</v>
      </c>
      <c r="J4061">
        <v>3068881</v>
      </c>
      <c r="K4061">
        <v>6578536</v>
      </c>
      <c r="M4061">
        <v>1</v>
      </c>
      <c r="N4061">
        <v>1.54</v>
      </c>
      <c r="O4061">
        <v>1.54</v>
      </c>
      <c r="P4061" t="s">
        <v>1811</v>
      </c>
      <c r="Q4061" t="s">
        <v>1812</v>
      </c>
      <c r="R4061" s="16">
        <v>45843</v>
      </c>
      <c r="S4061">
        <v>0</v>
      </c>
      <c r="T4061" t="s">
        <v>1813</v>
      </c>
      <c r="U4061" s="16">
        <v>45873</v>
      </c>
      <c r="V4061" s="16">
        <v>45873</v>
      </c>
      <c r="Y4061" s="16">
        <v>45845</v>
      </c>
      <c r="AB4061" t="s">
        <v>8683</v>
      </c>
    </row>
    <row r="4062" spans="1:28" x14ac:dyDescent="0.35">
      <c r="A4062" t="s">
        <v>2201</v>
      </c>
      <c r="B4062" t="s">
        <v>2202</v>
      </c>
      <c r="C4062" t="s">
        <v>107</v>
      </c>
      <c r="D4062" t="s">
        <v>100</v>
      </c>
      <c r="E4062" s="16">
        <v>45769</v>
      </c>
      <c r="F4062">
        <v>4001900641</v>
      </c>
      <c r="G4062" t="s">
        <v>1809</v>
      </c>
      <c r="H4062" t="s">
        <v>1897</v>
      </c>
      <c r="I4062" t="s">
        <v>1895</v>
      </c>
      <c r="J4062">
        <v>3068881</v>
      </c>
      <c r="K4062">
        <v>6578536</v>
      </c>
      <c r="M4062">
        <v>1</v>
      </c>
      <c r="N4062">
        <v>18.829999999999998</v>
      </c>
      <c r="O4062">
        <v>18.829999999999998</v>
      </c>
      <c r="P4062" t="s">
        <v>1811</v>
      </c>
      <c r="Q4062" t="s">
        <v>1812</v>
      </c>
      <c r="R4062" s="16">
        <v>45843</v>
      </c>
      <c r="S4062">
        <v>0</v>
      </c>
      <c r="T4062" t="s">
        <v>1813</v>
      </c>
      <c r="U4062" s="16">
        <v>45873</v>
      </c>
      <c r="V4062" s="16">
        <v>45873</v>
      </c>
      <c r="Y4062" s="16">
        <v>45845</v>
      </c>
      <c r="AB4062" t="s">
        <v>8683</v>
      </c>
    </row>
    <row r="4063" spans="1:28" x14ac:dyDescent="0.35">
      <c r="A4063" t="s">
        <v>2201</v>
      </c>
      <c r="B4063" t="s">
        <v>2202</v>
      </c>
      <c r="C4063" t="s">
        <v>107</v>
      </c>
      <c r="D4063" t="s">
        <v>100</v>
      </c>
      <c r="E4063" s="16">
        <v>45769</v>
      </c>
      <c r="F4063">
        <v>4001900641</v>
      </c>
      <c r="G4063" t="s">
        <v>1809</v>
      </c>
      <c r="H4063" t="s">
        <v>2060</v>
      </c>
      <c r="I4063" t="s">
        <v>1823</v>
      </c>
      <c r="J4063">
        <v>3068881</v>
      </c>
      <c r="K4063">
        <v>6578536</v>
      </c>
      <c r="M4063">
        <v>1</v>
      </c>
      <c r="N4063">
        <v>4.3600000000000003</v>
      </c>
      <c r="O4063">
        <v>4.3600000000000003</v>
      </c>
      <c r="P4063" t="s">
        <v>1811</v>
      </c>
      <c r="Q4063" t="s">
        <v>1812</v>
      </c>
      <c r="R4063" s="16">
        <v>45843</v>
      </c>
      <c r="S4063">
        <v>0</v>
      </c>
      <c r="T4063" t="s">
        <v>1813</v>
      </c>
      <c r="U4063" s="16">
        <v>45873</v>
      </c>
      <c r="V4063" s="16">
        <v>45873</v>
      </c>
      <c r="Y4063" s="16">
        <v>45845</v>
      </c>
      <c r="AB4063" t="s">
        <v>8683</v>
      </c>
    </row>
    <row r="4064" spans="1:28" x14ac:dyDescent="0.35">
      <c r="A4064" t="s">
        <v>2201</v>
      </c>
      <c r="B4064" t="s">
        <v>2202</v>
      </c>
      <c r="C4064" t="s">
        <v>107</v>
      </c>
      <c r="D4064" t="s">
        <v>100</v>
      </c>
      <c r="E4064" s="16">
        <v>45769</v>
      </c>
      <c r="F4064">
        <v>4001900641</v>
      </c>
      <c r="G4064" t="s">
        <v>1809</v>
      </c>
      <c r="H4064" t="s">
        <v>1843</v>
      </c>
      <c r="I4064" t="s">
        <v>1823</v>
      </c>
      <c r="J4064">
        <v>3068881</v>
      </c>
      <c r="K4064">
        <v>6578536</v>
      </c>
      <c r="M4064">
        <v>4</v>
      </c>
      <c r="N4064">
        <v>1.41</v>
      </c>
      <c r="O4064">
        <v>5.64</v>
      </c>
      <c r="P4064" t="s">
        <v>1811</v>
      </c>
      <c r="Q4064" t="s">
        <v>1812</v>
      </c>
      <c r="R4064" s="16">
        <v>45843</v>
      </c>
      <c r="S4064">
        <v>0</v>
      </c>
      <c r="T4064" t="s">
        <v>1813</v>
      </c>
      <c r="U4064" s="16">
        <v>45873</v>
      </c>
      <c r="V4064" s="16">
        <v>45873</v>
      </c>
      <c r="Y4064" s="16">
        <v>45845</v>
      </c>
      <c r="AB4064" t="s">
        <v>8683</v>
      </c>
    </row>
    <row r="4065" spans="1:28" x14ac:dyDescent="0.35">
      <c r="A4065" t="s">
        <v>2201</v>
      </c>
      <c r="B4065" t="s">
        <v>2202</v>
      </c>
      <c r="C4065" t="s">
        <v>107</v>
      </c>
      <c r="D4065" t="s">
        <v>100</v>
      </c>
      <c r="E4065" s="16">
        <v>45769</v>
      </c>
      <c r="F4065">
        <v>4001900641</v>
      </c>
      <c r="G4065" t="s">
        <v>1809</v>
      </c>
      <c r="H4065" t="s">
        <v>2052</v>
      </c>
      <c r="I4065" t="s">
        <v>2053</v>
      </c>
      <c r="J4065">
        <v>3068881</v>
      </c>
      <c r="K4065">
        <v>6578536</v>
      </c>
      <c r="M4065">
        <v>4</v>
      </c>
      <c r="N4065">
        <v>4.53</v>
      </c>
      <c r="O4065">
        <v>18.12</v>
      </c>
      <c r="P4065" t="s">
        <v>1811</v>
      </c>
      <c r="Q4065" t="s">
        <v>1812</v>
      </c>
      <c r="R4065" s="16">
        <v>45843</v>
      </c>
      <c r="S4065">
        <v>0</v>
      </c>
      <c r="T4065" t="s">
        <v>1813</v>
      </c>
      <c r="U4065" s="16">
        <v>45873</v>
      </c>
      <c r="V4065" s="16">
        <v>45873</v>
      </c>
      <c r="Y4065" s="16">
        <v>45845</v>
      </c>
      <c r="AB4065" t="s">
        <v>8683</v>
      </c>
    </row>
    <row r="4066" spans="1:28" x14ac:dyDescent="0.35">
      <c r="A4066" t="s">
        <v>2201</v>
      </c>
      <c r="B4066" t="s">
        <v>2202</v>
      </c>
      <c r="C4066" t="s">
        <v>107</v>
      </c>
      <c r="D4066" t="s">
        <v>100</v>
      </c>
      <c r="E4066" s="16">
        <v>45769</v>
      </c>
      <c r="F4066">
        <v>4001900641</v>
      </c>
      <c r="G4066" t="s">
        <v>1809</v>
      </c>
      <c r="H4066" t="s">
        <v>3643</v>
      </c>
      <c r="I4066" t="s">
        <v>1826</v>
      </c>
      <c r="J4066">
        <v>3068881</v>
      </c>
      <c r="K4066">
        <v>6578536</v>
      </c>
      <c r="M4066">
        <v>6</v>
      </c>
      <c r="N4066">
        <v>5.44</v>
      </c>
      <c r="O4066">
        <v>32.64</v>
      </c>
      <c r="P4066" t="s">
        <v>1811</v>
      </c>
      <c r="Q4066" t="s">
        <v>1812</v>
      </c>
      <c r="R4066" s="16">
        <v>45843</v>
      </c>
      <c r="S4066">
        <v>0</v>
      </c>
      <c r="T4066" t="s">
        <v>1813</v>
      </c>
      <c r="U4066" s="16">
        <v>45873</v>
      </c>
      <c r="V4066" s="16">
        <v>45873</v>
      </c>
      <c r="Y4066" s="16">
        <v>45845</v>
      </c>
      <c r="AB4066" t="s">
        <v>8683</v>
      </c>
    </row>
    <row r="4067" spans="1:28" x14ac:dyDescent="0.35">
      <c r="A4067" t="s">
        <v>2201</v>
      </c>
      <c r="B4067" t="s">
        <v>2202</v>
      </c>
      <c r="C4067" t="s">
        <v>107</v>
      </c>
      <c r="D4067" t="s">
        <v>100</v>
      </c>
      <c r="E4067" s="16">
        <v>45769</v>
      </c>
      <c r="F4067">
        <v>4001900641</v>
      </c>
      <c r="G4067" t="s">
        <v>1809</v>
      </c>
      <c r="H4067" t="s">
        <v>1908</v>
      </c>
      <c r="I4067" t="s">
        <v>1909</v>
      </c>
      <c r="J4067">
        <v>3068881</v>
      </c>
      <c r="K4067">
        <v>6578536</v>
      </c>
      <c r="M4067">
        <v>9</v>
      </c>
      <c r="N4067">
        <v>2.41</v>
      </c>
      <c r="O4067">
        <v>21.69</v>
      </c>
      <c r="P4067" t="s">
        <v>1811</v>
      </c>
      <c r="Q4067" t="s">
        <v>1812</v>
      </c>
      <c r="R4067" s="16">
        <v>45843</v>
      </c>
      <c r="S4067">
        <v>0</v>
      </c>
      <c r="T4067" t="s">
        <v>1813</v>
      </c>
      <c r="U4067" s="16">
        <v>45873</v>
      </c>
      <c r="V4067" s="16">
        <v>45873</v>
      </c>
      <c r="Y4067" s="16">
        <v>45845</v>
      </c>
      <c r="AB4067" t="s">
        <v>8683</v>
      </c>
    </row>
    <row r="4068" spans="1:28" x14ac:dyDescent="0.35">
      <c r="A4068" t="s">
        <v>2201</v>
      </c>
      <c r="B4068" t="s">
        <v>2202</v>
      </c>
      <c r="C4068" t="s">
        <v>107</v>
      </c>
      <c r="D4068" t="s">
        <v>100</v>
      </c>
      <c r="E4068" s="16">
        <v>45769</v>
      </c>
      <c r="F4068">
        <v>4001900641</v>
      </c>
      <c r="G4068" t="s">
        <v>1809</v>
      </c>
      <c r="H4068" t="s">
        <v>5238</v>
      </c>
      <c r="I4068" t="s">
        <v>5239</v>
      </c>
      <c r="J4068">
        <v>3068881</v>
      </c>
      <c r="K4068">
        <v>6578536</v>
      </c>
      <c r="M4068">
        <v>3</v>
      </c>
      <c r="N4068">
        <v>53.13</v>
      </c>
      <c r="O4068">
        <v>159.38999999999999</v>
      </c>
      <c r="P4068" t="s">
        <v>1811</v>
      </c>
      <c r="Q4068" t="s">
        <v>1812</v>
      </c>
      <c r="R4068" s="16">
        <v>45843</v>
      </c>
      <c r="S4068">
        <v>0</v>
      </c>
      <c r="T4068" t="s">
        <v>1813</v>
      </c>
      <c r="U4068" s="16">
        <v>45873</v>
      </c>
      <c r="V4068" s="16">
        <v>45873</v>
      </c>
      <c r="Y4068" s="16">
        <v>45845</v>
      </c>
      <c r="AB4068" t="s">
        <v>8683</v>
      </c>
    </row>
    <row r="4069" spans="1:28" x14ac:dyDescent="0.35">
      <c r="A4069" t="s">
        <v>2201</v>
      </c>
      <c r="B4069" t="s">
        <v>2202</v>
      </c>
      <c r="C4069" t="s">
        <v>107</v>
      </c>
      <c r="D4069" t="s">
        <v>100</v>
      </c>
      <c r="E4069" s="16">
        <v>45769</v>
      </c>
      <c r="F4069">
        <v>4001900641</v>
      </c>
      <c r="G4069" t="s">
        <v>1809</v>
      </c>
      <c r="H4069" t="s">
        <v>5240</v>
      </c>
      <c r="I4069" t="s">
        <v>5241</v>
      </c>
      <c r="J4069">
        <v>3068881</v>
      </c>
      <c r="K4069">
        <v>6578536</v>
      </c>
      <c r="M4069">
        <v>3</v>
      </c>
      <c r="N4069">
        <v>503.94</v>
      </c>
      <c r="O4069">
        <v>1511.82</v>
      </c>
      <c r="P4069" t="s">
        <v>1811</v>
      </c>
      <c r="Q4069" t="s">
        <v>1812</v>
      </c>
      <c r="R4069" s="16">
        <v>45843</v>
      </c>
      <c r="S4069">
        <v>0</v>
      </c>
      <c r="T4069" t="s">
        <v>1813</v>
      </c>
      <c r="U4069" s="16">
        <v>45873</v>
      </c>
      <c r="V4069" s="16">
        <v>45873</v>
      </c>
      <c r="Y4069" s="16">
        <v>45845</v>
      </c>
      <c r="AB4069" t="s">
        <v>8683</v>
      </c>
    </row>
    <row r="4070" spans="1:28" x14ac:dyDescent="0.35">
      <c r="A4070" t="s">
        <v>2201</v>
      </c>
      <c r="B4070" t="s">
        <v>2202</v>
      </c>
      <c r="C4070" t="s">
        <v>107</v>
      </c>
      <c r="D4070" t="s">
        <v>100</v>
      </c>
      <c r="E4070" s="16">
        <v>45769</v>
      </c>
      <c r="F4070">
        <v>4001900641</v>
      </c>
      <c r="G4070" t="s">
        <v>1809</v>
      </c>
      <c r="H4070" t="s">
        <v>5242</v>
      </c>
      <c r="I4070" t="s">
        <v>2029</v>
      </c>
      <c r="J4070">
        <v>3068881</v>
      </c>
      <c r="K4070">
        <v>6578536</v>
      </c>
      <c r="M4070">
        <v>1</v>
      </c>
      <c r="N4070">
        <v>334.55</v>
      </c>
      <c r="O4070">
        <v>334.55</v>
      </c>
      <c r="P4070" t="s">
        <v>1811</v>
      </c>
      <c r="Q4070" t="s">
        <v>1812</v>
      </c>
      <c r="R4070" s="16">
        <v>45843</v>
      </c>
      <c r="S4070">
        <v>0</v>
      </c>
      <c r="T4070" t="s">
        <v>1813</v>
      </c>
      <c r="U4070" s="16">
        <v>45873</v>
      </c>
      <c r="V4070" s="16">
        <v>45873</v>
      </c>
      <c r="Y4070" s="16">
        <v>45845</v>
      </c>
      <c r="AB4070" t="s">
        <v>8683</v>
      </c>
    </row>
    <row r="4071" spans="1:28" x14ac:dyDescent="0.35">
      <c r="A4071" t="s">
        <v>2201</v>
      </c>
      <c r="B4071" t="s">
        <v>2202</v>
      </c>
      <c r="C4071" t="s">
        <v>107</v>
      </c>
      <c r="D4071" t="s">
        <v>100</v>
      </c>
      <c r="E4071" s="16">
        <v>45769</v>
      </c>
      <c r="F4071">
        <v>4001900641</v>
      </c>
      <c r="G4071" t="s">
        <v>1809</v>
      </c>
      <c r="H4071" t="s">
        <v>5243</v>
      </c>
      <c r="I4071" t="s">
        <v>1828</v>
      </c>
      <c r="J4071">
        <v>3068881</v>
      </c>
      <c r="K4071">
        <v>6578536</v>
      </c>
      <c r="M4071">
        <v>1</v>
      </c>
      <c r="N4071">
        <v>98.7</v>
      </c>
      <c r="O4071">
        <v>98.7</v>
      </c>
      <c r="P4071" t="s">
        <v>1811</v>
      </c>
      <c r="Q4071" t="s">
        <v>1812</v>
      </c>
      <c r="R4071" s="16">
        <v>45843</v>
      </c>
      <c r="S4071">
        <v>0</v>
      </c>
      <c r="T4071" t="s">
        <v>1813</v>
      </c>
      <c r="U4071" s="16">
        <v>45873</v>
      </c>
      <c r="V4071" s="16">
        <v>45873</v>
      </c>
      <c r="Y4071" s="16">
        <v>45845</v>
      </c>
      <c r="AB4071" t="s">
        <v>8683</v>
      </c>
    </row>
    <row r="4072" spans="1:28" x14ac:dyDescent="0.35">
      <c r="A4072" t="s">
        <v>2201</v>
      </c>
      <c r="B4072" t="s">
        <v>2202</v>
      </c>
      <c r="C4072" t="s">
        <v>107</v>
      </c>
      <c r="D4072" t="s">
        <v>100</v>
      </c>
      <c r="E4072" s="16">
        <v>45769</v>
      </c>
      <c r="F4072">
        <v>4001900641</v>
      </c>
      <c r="G4072" t="s">
        <v>1809</v>
      </c>
      <c r="H4072" t="s">
        <v>5244</v>
      </c>
      <c r="I4072" t="s">
        <v>2026</v>
      </c>
      <c r="J4072">
        <v>3068881</v>
      </c>
      <c r="K4072">
        <v>6578536</v>
      </c>
      <c r="M4072">
        <v>1</v>
      </c>
      <c r="N4072">
        <v>23115.11</v>
      </c>
      <c r="O4072">
        <v>23115.11</v>
      </c>
      <c r="P4072" t="s">
        <v>1811</v>
      </c>
      <c r="Q4072" t="s">
        <v>1812</v>
      </c>
      <c r="R4072" s="16">
        <v>45843</v>
      </c>
      <c r="S4072">
        <v>0</v>
      </c>
      <c r="T4072" t="s">
        <v>1813</v>
      </c>
      <c r="U4072" s="16">
        <v>45873</v>
      </c>
      <c r="V4072" s="16">
        <v>45873</v>
      </c>
      <c r="Y4072" s="16">
        <v>45845</v>
      </c>
      <c r="AB4072" t="s">
        <v>8683</v>
      </c>
    </row>
    <row r="4073" spans="1:28" x14ac:dyDescent="0.35">
      <c r="A4073" t="s">
        <v>2201</v>
      </c>
      <c r="B4073" t="s">
        <v>2202</v>
      </c>
      <c r="C4073" t="s">
        <v>107</v>
      </c>
      <c r="D4073" t="s">
        <v>100</v>
      </c>
      <c r="E4073" s="16">
        <v>45769</v>
      </c>
      <c r="F4073">
        <v>4001900641</v>
      </c>
      <c r="G4073" t="s">
        <v>1809</v>
      </c>
      <c r="H4073" t="s">
        <v>2184</v>
      </c>
      <c r="I4073" t="s">
        <v>1895</v>
      </c>
      <c r="J4073">
        <v>3068881</v>
      </c>
      <c r="K4073">
        <v>6578536</v>
      </c>
      <c r="M4073">
        <v>1</v>
      </c>
      <c r="N4073">
        <v>12.58</v>
      </c>
      <c r="O4073">
        <v>12.58</v>
      </c>
      <c r="P4073" t="s">
        <v>1811</v>
      </c>
      <c r="Q4073" t="s">
        <v>1812</v>
      </c>
      <c r="R4073" s="16">
        <v>45843</v>
      </c>
      <c r="S4073">
        <v>0</v>
      </c>
      <c r="T4073" t="s">
        <v>1813</v>
      </c>
      <c r="U4073" s="16">
        <v>45873</v>
      </c>
      <c r="V4073" s="16">
        <v>45873</v>
      </c>
      <c r="Y4073" s="16">
        <v>45845</v>
      </c>
      <c r="AB4073" t="s">
        <v>8683</v>
      </c>
    </row>
    <row r="4074" spans="1:28" x14ac:dyDescent="0.35">
      <c r="A4074" t="s">
        <v>2201</v>
      </c>
      <c r="B4074" t="s">
        <v>2202</v>
      </c>
      <c r="C4074" t="s">
        <v>107</v>
      </c>
      <c r="D4074" t="s">
        <v>100</v>
      </c>
      <c r="E4074" s="16">
        <v>45769</v>
      </c>
      <c r="F4074">
        <v>4001900641</v>
      </c>
      <c r="G4074" t="s">
        <v>1809</v>
      </c>
      <c r="H4074" t="s">
        <v>5245</v>
      </c>
      <c r="I4074" t="s">
        <v>1835</v>
      </c>
      <c r="J4074">
        <v>3068881</v>
      </c>
      <c r="K4074">
        <v>6578536</v>
      </c>
      <c r="M4074">
        <v>4</v>
      </c>
      <c r="N4074">
        <v>100.3</v>
      </c>
      <c r="O4074">
        <v>401.2</v>
      </c>
      <c r="P4074" t="s">
        <v>1811</v>
      </c>
      <c r="Q4074" t="s">
        <v>1812</v>
      </c>
      <c r="R4074" s="16">
        <v>45843</v>
      </c>
      <c r="S4074">
        <v>0</v>
      </c>
      <c r="T4074" t="s">
        <v>1813</v>
      </c>
      <c r="U4074" s="16">
        <v>45873</v>
      </c>
      <c r="V4074" s="16">
        <v>45873</v>
      </c>
      <c r="Y4074" s="16">
        <v>45845</v>
      </c>
      <c r="AB4074" t="s">
        <v>8683</v>
      </c>
    </row>
    <row r="4075" spans="1:28" x14ac:dyDescent="0.35">
      <c r="A4075" t="s">
        <v>2201</v>
      </c>
      <c r="B4075" t="s">
        <v>2202</v>
      </c>
      <c r="C4075" t="s">
        <v>107</v>
      </c>
      <c r="D4075" t="s">
        <v>100</v>
      </c>
      <c r="E4075" s="16">
        <v>45769</v>
      </c>
      <c r="F4075">
        <v>4001900641</v>
      </c>
      <c r="G4075" t="s">
        <v>1809</v>
      </c>
      <c r="H4075" t="s">
        <v>5246</v>
      </c>
      <c r="I4075" t="s">
        <v>1857</v>
      </c>
      <c r="J4075">
        <v>3068881</v>
      </c>
      <c r="K4075">
        <v>6578536</v>
      </c>
      <c r="M4075">
        <v>4</v>
      </c>
      <c r="N4075">
        <v>150.76</v>
      </c>
      <c r="O4075">
        <v>603.04</v>
      </c>
      <c r="P4075" t="s">
        <v>1811</v>
      </c>
      <c r="Q4075" t="s">
        <v>1812</v>
      </c>
      <c r="R4075" s="16">
        <v>45843</v>
      </c>
      <c r="S4075">
        <v>0</v>
      </c>
      <c r="T4075" t="s">
        <v>1813</v>
      </c>
      <c r="U4075" s="16">
        <v>45873</v>
      </c>
      <c r="V4075" s="16">
        <v>45873</v>
      </c>
      <c r="Y4075" s="16">
        <v>45845</v>
      </c>
      <c r="AB4075" t="s">
        <v>8683</v>
      </c>
    </row>
    <row r="4076" spans="1:28" x14ac:dyDescent="0.35">
      <c r="A4076" t="s">
        <v>2201</v>
      </c>
      <c r="B4076" t="s">
        <v>2202</v>
      </c>
      <c r="C4076" t="s">
        <v>107</v>
      </c>
      <c r="D4076" t="s">
        <v>100</v>
      </c>
      <c r="E4076" s="16">
        <v>45769</v>
      </c>
      <c r="F4076">
        <v>4001900641</v>
      </c>
      <c r="G4076" t="s">
        <v>1809</v>
      </c>
      <c r="H4076" t="s">
        <v>5247</v>
      </c>
      <c r="I4076" t="s">
        <v>1828</v>
      </c>
      <c r="J4076">
        <v>3068881</v>
      </c>
      <c r="K4076">
        <v>6578536</v>
      </c>
      <c r="M4076">
        <v>2</v>
      </c>
      <c r="N4076">
        <v>318.05</v>
      </c>
      <c r="O4076">
        <v>636.1</v>
      </c>
      <c r="P4076" t="s">
        <v>1811</v>
      </c>
      <c r="Q4076" t="s">
        <v>1812</v>
      </c>
      <c r="R4076" s="16">
        <v>45843</v>
      </c>
      <c r="S4076">
        <v>0</v>
      </c>
      <c r="T4076" t="s">
        <v>1813</v>
      </c>
      <c r="U4076" s="16">
        <v>45873</v>
      </c>
      <c r="V4076" s="16">
        <v>45873</v>
      </c>
      <c r="Y4076" s="16">
        <v>45845</v>
      </c>
      <c r="AB4076" t="s">
        <v>8683</v>
      </c>
    </row>
    <row r="4077" spans="1:28" x14ac:dyDescent="0.35">
      <c r="A4077" t="s">
        <v>2201</v>
      </c>
      <c r="B4077" t="s">
        <v>2202</v>
      </c>
      <c r="C4077" t="s">
        <v>107</v>
      </c>
      <c r="D4077" t="s">
        <v>100</v>
      </c>
      <c r="E4077" s="16">
        <v>45769</v>
      </c>
      <c r="F4077">
        <v>4001900641</v>
      </c>
      <c r="G4077" t="s">
        <v>1809</v>
      </c>
      <c r="H4077" t="s">
        <v>5248</v>
      </c>
      <c r="I4077" t="s">
        <v>2095</v>
      </c>
      <c r="J4077">
        <v>3068881</v>
      </c>
      <c r="K4077">
        <v>6578536</v>
      </c>
      <c r="M4077">
        <v>16</v>
      </c>
      <c r="N4077">
        <v>46.43</v>
      </c>
      <c r="O4077">
        <v>742.88</v>
      </c>
      <c r="P4077" t="s">
        <v>1811</v>
      </c>
      <c r="Q4077" t="s">
        <v>1812</v>
      </c>
      <c r="R4077" s="16">
        <v>45843</v>
      </c>
      <c r="S4077">
        <v>0</v>
      </c>
      <c r="T4077" t="s">
        <v>1813</v>
      </c>
      <c r="U4077" s="16">
        <v>45873</v>
      </c>
      <c r="V4077" s="16">
        <v>45873</v>
      </c>
      <c r="Y4077" s="16">
        <v>45845</v>
      </c>
      <c r="AB4077" t="s">
        <v>8683</v>
      </c>
    </row>
    <row r="4078" spans="1:28" x14ac:dyDescent="0.35">
      <c r="A4078" t="s">
        <v>2201</v>
      </c>
      <c r="B4078" t="s">
        <v>2202</v>
      </c>
      <c r="C4078" t="s">
        <v>107</v>
      </c>
      <c r="D4078" t="s">
        <v>100</v>
      </c>
      <c r="E4078" s="16">
        <v>45769</v>
      </c>
      <c r="F4078">
        <v>4001900641</v>
      </c>
      <c r="G4078" t="s">
        <v>1809</v>
      </c>
      <c r="H4078" t="s">
        <v>5249</v>
      </c>
      <c r="I4078" t="s">
        <v>1835</v>
      </c>
      <c r="J4078">
        <v>3068881</v>
      </c>
      <c r="K4078">
        <v>6578536</v>
      </c>
      <c r="M4078">
        <v>8</v>
      </c>
      <c r="N4078">
        <v>51.02</v>
      </c>
      <c r="O4078">
        <v>408.16</v>
      </c>
      <c r="P4078" t="s">
        <v>1811</v>
      </c>
      <c r="Q4078" t="s">
        <v>1812</v>
      </c>
      <c r="R4078" s="16">
        <v>45843</v>
      </c>
      <c r="S4078">
        <v>0</v>
      </c>
      <c r="T4078" t="s">
        <v>1813</v>
      </c>
      <c r="U4078" s="16">
        <v>45873</v>
      </c>
      <c r="V4078" s="16">
        <v>45873</v>
      </c>
      <c r="Y4078" s="16">
        <v>45845</v>
      </c>
      <c r="AB4078" t="s">
        <v>8683</v>
      </c>
    </row>
    <row r="4079" spans="1:28" x14ac:dyDescent="0.35">
      <c r="A4079" t="s">
        <v>2201</v>
      </c>
      <c r="B4079" t="s">
        <v>2202</v>
      </c>
      <c r="C4079" t="s">
        <v>107</v>
      </c>
      <c r="D4079" t="s">
        <v>100</v>
      </c>
      <c r="E4079" s="16">
        <v>45769</v>
      </c>
      <c r="F4079">
        <v>4001900641</v>
      </c>
      <c r="G4079" t="s">
        <v>1809</v>
      </c>
      <c r="H4079" t="s">
        <v>2209</v>
      </c>
      <c r="I4079" t="s">
        <v>1825</v>
      </c>
      <c r="J4079">
        <v>3068881</v>
      </c>
      <c r="K4079">
        <v>6578536</v>
      </c>
      <c r="M4079">
        <v>16</v>
      </c>
      <c r="N4079">
        <v>28.92</v>
      </c>
      <c r="O4079">
        <v>462.72</v>
      </c>
      <c r="P4079" t="s">
        <v>1811</v>
      </c>
      <c r="Q4079" t="s">
        <v>1812</v>
      </c>
      <c r="R4079" s="16">
        <v>45843</v>
      </c>
      <c r="S4079">
        <v>0</v>
      </c>
      <c r="T4079" t="s">
        <v>1813</v>
      </c>
      <c r="U4079" s="16">
        <v>45873</v>
      </c>
      <c r="V4079" s="16">
        <v>45873</v>
      </c>
      <c r="Y4079" s="16">
        <v>45845</v>
      </c>
      <c r="AB4079" t="s">
        <v>8683</v>
      </c>
    </row>
    <row r="4080" spans="1:28" x14ac:dyDescent="0.35">
      <c r="A4080" t="s">
        <v>2201</v>
      </c>
      <c r="B4080" t="s">
        <v>2202</v>
      </c>
      <c r="C4080" t="s">
        <v>107</v>
      </c>
      <c r="D4080" t="s">
        <v>100</v>
      </c>
      <c r="E4080" s="16">
        <v>45769</v>
      </c>
      <c r="F4080">
        <v>4001900641</v>
      </c>
      <c r="G4080" t="s">
        <v>1809</v>
      </c>
      <c r="H4080" t="s">
        <v>3168</v>
      </c>
      <c r="I4080" t="s">
        <v>1825</v>
      </c>
      <c r="J4080">
        <v>3068881</v>
      </c>
      <c r="K4080">
        <v>6578536</v>
      </c>
      <c r="M4080">
        <v>16</v>
      </c>
      <c r="N4080">
        <v>8.4499999999999993</v>
      </c>
      <c r="O4080">
        <v>135.19999999999999</v>
      </c>
      <c r="P4080" t="s">
        <v>1811</v>
      </c>
      <c r="Q4080" t="s">
        <v>1812</v>
      </c>
      <c r="R4080" s="16">
        <v>45843</v>
      </c>
      <c r="S4080">
        <v>0</v>
      </c>
      <c r="T4080" t="s">
        <v>1813</v>
      </c>
      <c r="U4080" s="16">
        <v>45873</v>
      </c>
      <c r="V4080" s="16">
        <v>45873</v>
      </c>
      <c r="Y4080" s="16">
        <v>45845</v>
      </c>
      <c r="AB4080" t="s">
        <v>8683</v>
      </c>
    </row>
    <row r="4081" spans="1:28" x14ac:dyDescent="0.35">
      <c r="A4081" t="s">
        <v>2201</v>
      </c>
      <c r="B4081" t="s">
        <v>2202</v>
      </c>
      <c r="C4081" t="s">
        <v>107</v>
      </c>
      <c r="D4081" t="s">
        <v>100</v>
      </c>
      <c r="E4081" s="16">
        <v>45769</v>
      </c>
      <c r="F4081">
        <v>4001900641</v>
      </c>
      <c r="G4081" t="s">
        <v>1809</v>
      </c>
      <c r="H4081" t="s">
        <v>1999</v>
      </c>
      <c r="I4081" t="s">
        <v>1825</v>
      </c>
      <c r="J4081">
        <v>3068881</v>
      </c>
      <c r="K4081">
        <v>6578536</v>
      </c>
      <c r="M4081">
        <v>8</v>
      </c>
      <c r="N4081">
        <v>2.0699999999999998</v>
      </c>
      <c r="O4081">
        <v>16.559999999999999</v>
      </c>
      <c r="P4081" t="s">
        <v>1811</v>
      </c>
      <c r="Q4081" t="s">
        <v>1812</v>
      </c>
      <c r="R4081" s="16">
        <v>45843</v>
      </c>
      <c r="S4081">
        <v>0</v>
      </c>
      <c r="T4081" t="s">
        <v>1813</v>
      </c>
      <c r="U4081" s="16">
        <v>45873</v>
      </c>
      <c r="V4081" s="16">
        <v>45873</v>
      </c>
      <c r="Y4081" s="16">
        <v>45845</v>
      </c>
      <c r="AB4081" t="s">
        <v>8683</v>
      </c>
    </row>
    <row r="4082" spans="1:28" x14ac:dyDescent="0.35">
      <c r="A4082" t="s">
        <v>2201</v>
      </c>
      <c r="B4082" t="s">
        <v>2202</v>
      </c>
      <c r="C4082" t="s">
        <v>107</v>
      </c>
      <c r="D4082" t="s">
        <v>100</v>
      </c>
      <c r="E4082" s="16">
        <v>45769</v>
      </c>
      <c r="F4082">
        <v>4001900641</v>
      </c>
      <c r="G4082" t="s">
        <v>1809</v>
      </c>
      <c r="H4082" t="s">
        <v>1953</v>
      </c>
      <c r="I4082" t="s">
        <v>1822</v>
      </c>
      <c r="J4082">
        <v>3068881</v>
      </c>
      <c r="K4082">
        <v>6578536</v>
      </c>
      <c r="M4082">
        <v>30</v>
      </c>
      <c r="N4082">
        <v>1.48</v>
      </c>
      <c r="O4082">
        <v>44.4</v>
      </c>
      <c r="P4082" t="s">
        <v>1811</v>
      </c>
      <c r="Q4082" t="s">
        <v>1812</v>
      </c>
      <c r="R4082" s="16">
        <v>45843</v>
      </c>
      <c r="S4082">
        <v>0</v>
      </c>
      <c r="T4082" t="s">
        <v>1813</v>
      </c>
      <c r="U4082" s="16">
        <v>45873</v>
      </c>
      <c r="V4082" s="16">
        <v>45873</v>
      </c>
      <c r="Y4082" s="16">
        <v>45845</v>
      </c>
      <c r="AB4082" t="s">
        <v>8683</v>
      </c>
    </row>
    <row r="4083" spans="1:28" x14ac:dyDescent="0.35">
      <c r="A4083" t="s">
        <v>2201</v>
      </c>
      <c r="B4083" t="s">
        <v>2202</v>
      </c>
      <c r="C4083" t="s">
        <v>107</v>
      </c>
      <c r="D4083" t="s">
        <v>100</v>
      </c>
      <c r="E4083" s="16">
        <v>45769</v>
      </c>
      <c r="F4083">
        <v>4001900641</v>
      </c>
      <c r="G4083" t="s">
        <v>1809</v>
      </c>
      <c r="H4083" t="s">
        <v>1821</v>
      </c>
      <c r="I4083" t="s">
        <v>1822</v>
      </c>
      <c r="J4083">
        <v>3068881</v>
      </c>
      <c r="K4083">
        <v>6578536</v>
      </c>
      <c r="M4083">
        <v>24</v>
      </c>
      <c r="N4083">
        <v>1.05</v>
      </c>
      <c r="O4083">
        <v>25.2</v>
      </c>
      <c r="P4083" t="s">
        <v>1811</v>
      </c>
      <c r="Q4083" t="s">
        <v>1812</v>
      </c>
      <c r="R4083" s="16">
        <v>45843</v>
      </c>
      <c r="S4083">
        <v>0</v>
      </c>
      <c r="T4083" t="s">
        <v>1813</v>
      </c>
      <c r="U4083" s="16">
        <v>45873</v>
      </c>
      <c r="V4083" s="16">
        <v>45873</v>
      </c>
      <c r="Y4083" s="16">
        <v>45845</v>
      </c>
      <c r="AB4083" t="s">
        <v>8683</v>
      </c>
    </row>
    <row r="4084" spans="1:28" x14ac:dyDescent="0.35">
      <c r="A4084" t="s">
        <v>2201</v>
      </c>
      <c r="B4084" t="s">
        <v>2202</v>
      </c>
      <c r="C4084" t="s">
        <v>107</v>
      </c>
      <c r="D4084" t="s">
        <v>100</v>
      </c>
      <c r="E4084" s="16">
        <v>45769</v>
      </c>
      <c r="F4084">
        <v>4001900641</v>
      </c>
      <c r="G4084" t="s">
        <v>1809</v>
      </c>
      <c r="H4084" t="s">
        <v>4606</v>
      </c>
      <c r="I4084" t="s">
        <v>1810</v>
      </c>
      <c r="J4084">
        <v>3068881</v>
      </c>
      <c r="K4084">
        <v>6578536</v>
      </c>
      <c r="M4084">
        <v>8</v>
      </c>
      <c r="N4084">
        <v>1.86</v>
      </c>
      <c r="O4084">
        <v>14.88</v>
      </c>
      <c r="P4084" t="s">
        <v>1811</v>
      </c>
      <c r="Q4084" t="s">
        <v>1812</v>
      </c>
      <c r="R4084" s="16">
        <v>45843</v>
      </c>
      <c r="S4084">
        <v>0</v>
      </c>
      <c r="T4084" t="s">
        <v>1813</v>
      </c>
      <c r="U4084" s="16">
        <v>45873</v>
      </c>
      <c r="V4084" s="16">
        <v>45873</v>
      </c>
      <c r="Y4084" s="16">
        <v>45845</v>
      </c>
      <c r="AB4084" t="s">
        <v>8683</v>
      </c>
    </row>
    <row r="4085" spans="1:28" x14ac:dyDescent="0.35">
      <c r="A4085" t="s">
        <v>2201</v>
      </c>
      <c r="B4085" t="s">
        <v>2202</v>
      </c>
      <c r="C4085" t="s">
        <v>107</v>
      </c>
      <c r="D4085" t="s">
        <v>100</v>
      </c>
      <c r="E4085" s="16">
        <v>45769</v>
      </c>
      <c r="F4085">
        <v>4001900641</v>
      </c>
      <c r="G4085" t="s">
        <v>1809</v>
      </c>
      <c r="H4085" t="s">
        <v>4134</v>
      </c>
      <c r="I4085" t="s">
        <v>1825</v>
      </c>
      <c r="J4085">
        <v>3068881</v>
      </c>
      <c r="K4085">
        <v>6578536</v>
      </c>
      <c r="M4085">
        <v>16</v>
      </c>
      <c r="N4085">
        <v>3.93</v>
      </c>
      <c r="O4085">
        <v>62.88</v>
      </c>
      <c r="P4085" t="s">
        <v>1811</v>
      </c>
      <c r="Q4085" t="s">
        <v>1812</v>
      </c>
      <c r="R4085" s="16">
        <v>45843</v>
      </c>
      <c r="S4085">
        <v>0</v>
      </c>
      <c r="T4085" t="s">
        <v>1813</v>
      </c>
      <c r="U4085" s="16">
        <v>45873</v>
      </c>
      <c r="V4085" s="16">
        <v>45873</v>
      </c>
      <c r="Y4085" s="16">
        <v>45845</v>
      </c>
      <c r="AB4085" t="s">
        <v>8683</v>
      </c>
    </row>
    <row r="4086" spans="1:28" x14ac:dyDescent="0.35">
      <c r="A4086" t="s">
        <v>2201</v>
      </c>
      <c r="B4086" t="s">
        <v>2202</v>
      </c>
      <c r="C4086" t="s">
        <v>107</v>
      </c>
      <c r="D4086" t="s">
        <v>100</v>
      </c>
      <c r="E4086" s="16">
        <v>45769</v>
      </c>
      <c r="F4086">
        <v>4001900641</v>
      </c>
      <c r="G4086" t="s">
        <v>1809</v>
      </c>
      <c r="H4086" t="s">
        <v>2923</v>
      </c>
      <c r="I4086" t="s">
        <v>1825</v>
      </c>
      <c r="J4086">
        <v>3068881</v>
      </c>
      <c r="K4086">
        <v>6578536</v>
      </c>
      <c r="M4086">
        <v>8</v>
      </c>
      <c r="N4086">
        <v>14.55</v>
      </c>
      <c r="O4086">
        <v>116.4</v>
      </c>
      <c r="P4086" t="s">
        <v>1811</v>
      </c>
      <c r="Q4086" t="s">
        <v>1812</v>
      </c>
      <c r="R4086" s="16">
        <v>45843</v>
      </c>
      <c r="S4086">
        <v>0</v>
      </c>
      <c r="T4086" t="s">
        <v>1813</v>
      </c>
      <c r="U4086" s="16">
        <v>45873</v>
      </c>
      <c r="V4086" s="16">
        <v>45873</v>
      </c>
      <c r="Y4086" s="16">
        <v>45845</v>
      </c>
      <c r="AB4086" t="s">
        <v>8683</v>
      </c>
    </row>
    <row r="4087" spans="1:28" x14ac:dyDescent="0.35">
      <c r="A4087" t="s">
        <v>2201</v>
      </c>
      <c r="B4087" t="s">
        <v>2202</v>
      </c>
      <c r="C4087" t="s">
        <v>107</v>
      </c>
      <c r="D4087" t="s">
        <v>100</v>
      </c>
      <c r="E4087" s="16">
        <v>45769</v>
      </c>
      <c r="F4087">
        <v>4001900641</v>
      </c>
      <c r="G4087" t="s">
        <v>1809</v>
      </c>
      <c r="H4087" t="s">
        <v>4150</v>
      </c>
      <c r="I4087" t="s">
        <v>1825</v>
      </c>
      <c r="J4087">
        <v>3068881</v>
      </c>
      <c r="K4087">
        <v>6578536</v>
      </c>
      <c r="M4087">
        <v>8</v>
      </c>
      <c r="N4087">
        <v>3.1</v>
      </c>
      <c r="O4087">
        <v>24.8</v>
      </c>
      <c r="P4087" t="s">
        <v>1811</v>
      </c>
      <c r="Q4087" t="s">
        <v>1812</v>
      </c>
      <c r="R4087" s="16">
        <v>45843</v>
      </c>
      <c r="S4087">
        <v>0</v>
      </c>
      <c r="T4087" t="s">
        <v>1813</v>
      </c>
      <c r="U4087" s="16">
        <v>45873</v>
      </c>
      <c r="V4087" s="16">
        <v>45873</v>
      </c>
      <c r="Y4087" s="16">
        <v>45845</v>
      </c>
      <c r="AB4087" t="s">
        <v>8683</v>
      </c>
    </row>
    <row r="4088" spans="1:28" x14ac:dyDescent="0.35">
      <c r="A4088" t="s">
        <v>2201</v>
      </c>
      <c r="B4088" t="s">
        <v>2202</v>
      </c>
      <c r="C4088" t="s">
        <v>107</v>
      </c>
      <c r="D4088" t="s">
        <v>100</v>
      </c>
      <c r="E4088" s="16">
        <v>45769</v>
      </c>
      <c r="F4088">
        <v>4001900641</v>
      </c>
      <c r="G4088" t="s">
        <v>1809</v>
      </c>
      <c r="H4088" t="s">
        <v>2537</v>
      </c>
      <c r="I4088" t="s">
        <v>1822</v>
      </c>
      <c r="J4088">
        <v>3068881</v>
      </c>
      <c r="K4088">
        <v>6578536</v>
      </c>
      <c r="M4088">
        <v>16</v>
      </c>
      <c r="N4088">
        <v>1.75</v>
      </c>
      <c r="O4088">
        <v>28</v>
      </c>
      <c r="P4088" t="s">
        <v>1811</v>
      </c>
      <c r="Q4088" t="s">
        <v>1812</v>
      </c>
      <c r="R4088" s="16">
        <v>45843</v>
      </c>
      <c r="S4088">
        <v>0</v>
      </c>
      <c r="T4088" t="s">
        <v>1813</v>
      </c>
      <c r="U4088" s="16">
        <v>45873</v>
      </c>
      <c r="V4088" s="16">
        <v>45873</v>
      </c>
      <c r="Y4088" s="16">
        <v>45845</v>
      </c>
      <c r="AB4088" t="s">
        <v>8683</v>
      </c>
    </row>
    <row r="4089" spans="1:28" x14ac:dyDescent="0.35">
      <c r="A4089" t="s">
        <v>2303</v>
      </c>
      <c r="B4089" t="s">
        <v>2304</v>
      </c>
      <c r="C4089" t="s">
        <v>1540</v>
      </c>
      <c r="D4089" t="s">
        <v>1301</v>
      </c>
      <c r="E4089" s="16">
        <v>45781</v>
      </c>
      <c r="F4089">
        <v>4001915225</v>
      </c>
      <c r="G4089" t="s">
        <v>1927</v>
      </c>
      <c r="H4089" t="s">
        <v>2027</v>
      </c>
      <c r="I4089" t="s">
        <v>1826</v>
      </c>
      <c r="J4089">
        <v>3096010</v>
      </c>
      <c r="K4089">
        <v>6598269</v>
      </c>
      <c r="M4089">
        <v>1</v>
      </c>
      <c r="N4089">
        <v>1.48</v>
      </c>
      <c r="O4089">
        <v>1.48</v>
      </c>
      <c r="P4089" t="s">
        <v>1811</v>
      </c>
      <c r="Q4089" t="s">
        <v>1812</v>
      </c>
      <c r="R4089" s="16">
        <v>45803</v>
      </c>
      <c r="S4089">
        <v>31</v>
      </c>
      <c r="T4089" t="s">
        <v>1813</v>
      </c>
      <c r="U4089" s="16">
        <v>45823</v>
      </c>
      <c r="V4089" s="16">
        <v>45823</v>
      </c>
      <c r="Y4089" s="16">
        <v>45809</v>
      </c>
      <c r="AB4089" t="s">
        <v>3900</v>
      </c>
    </row>
    <row r="4090" spans="1:28" x14ac:dyDescent="0.35">
      <c r="A4090" t="s">
        <v>2303</v>
      </c>
      <c r="B4090" t="s">
        <v>2304</v>
      </c>
      <c r="C4090" t="s">
        <v>1540</v>
      </c>
      <c r="D4090" t="s">
        <v>1301</v>
      </c>
      <c r="E4090" s="16">
        <v>45781</v>
      </c>
      <c r="F4090">
        <v>4001915225</v>
      </c>
      <c r="G4090" t="s">
        <v>1927</v>
      </c>
      <c r="H4090" t="s">
        <v>1836</v>
      </c>
      <c r="I4090" t="s">
        <v>1823</v>
      </c>
      <c r="J4090">
        <v>3096010</v>
      </c>
      <c r="K4090">
        <v>6598269</v>
      </c>
      <c r="M4090">
        <v>1</v>
      </c>
      <c r="N4090">
        <v>1.31</v>
      </c>
      <c r="O4090">
        <v>1.31</v>
      </c>
      <c r="P4090" t="s">
        <v>1811</v>
      </c>
      <c r="Q4090" t="s">
        <v>1812</v>
      </c>
      <c r="R4090" s="16">
        <v>45803</v>
      </c>
      <c r="S4090">
        <v>31</v>
      </c>
      <c r="T4090" t="s">
        <v>1813</v>
      </c>
      <c r="U4090" s="16">
        <v>45823</v>
      </c>
      <c r="V4090" s="16">
        <v>45823</v>
      </c>
      <c r="Y4090" s="16">
        <v>45809</v>
      </c>
      <c r="AB4090" t="s">
        <v>3900</v>
      </c>
    </row>
    <row r="4091" spans="1:28" x14ac:dyDescent="0.35">
      <c r="A4091" t="s">
        <v>2303</v>
      </c>
      <c r="B4091" t="s">
        <v>2304</v>
      </c>
      <c r="C4091" t="s">
        <v>1540</v>
      </c>
      <c r="D4091" t="s">
        <v>1301</v>
      </c>
      <c r="E4091" s="16">
        <v>45781</v>
      </c>
      <c r="F4091">
        <v>4001915225</v>
      </c>
      <c r="G4091" t="s">
        <v>1927</v>
      </c>
      <c r="H4091" t="s">
        <v>1904</v>
      </c>
      <c r="I4091" t="s">
        <v>1823</v>
      </c>
      <c r="J4091">
        <v>3096010</v>
      </c>
      <c r="K4091">
        <v>6598269</v>
      </c>
      <c r="M4091">
        <v>1</v>
      </c>
      <c r="N4091">
        <v>1.87</v>
      </c>
      <c r="O4091">
        <v>1.87</v>
      </c>
      <c r="P4091" t="s">
        <v>1811</v>
      </c>
      <c r="Q4091" t="s">
        <v>1812</v>
      </c>
      <c r="R4091" s="16">
        <v>45803</v>
      </c>
      <c r="S4091">
        <v>31</v>
      </c>
      <c r="T4091" t="s">
        <v>1813</v>
      </c>
      <c r="U4091" s="16">
        <v>45823</v>
      </c>
      <c r="V4091" s="16">
        <v>45823</v>
      </c>
      <c r="Y4091" s="16">
        <v>45809</v>
      </c>
      <c r="AB4091" t="s">
        <v>3900</v>
      </c>
    </row>
    <row r="4092" spans="1:28" x14ac:dyDescent="0.35">
      <c r="A4092" t="s">
        <v>2303</v>
      </c>
      <c r="B4092" t="s">
        <v>2304</v>
      </c>
      <c r="C4092" t="s">
        <v>1540</v>
      </c>
      <c r="D4092" t="s">
        <v>1301</v>
      </c>
      <c r="E4092" s="16">
        <v>45781</v>
      </c>
      <c r="F4092">
        <v>4001915225</v>
      </c>
      <c r="G4092" t="s">
        <v>1927</v>
      </c>
      <c r="H4092" t="s">
        <v>2069</v>
      </c>
      <c r="I4092" t="s">
        <v>1826</v>
      </c>
      <c r="J4092">
        <v>3096010</v>
      </c>
      <c r="K4092">
        <v>6598269</v>
      </c>
      <c r="M4092">
        <v>2</v>
      </c>
      <c r="N4092">
        <v>1.5</v>
      </c>
      <c r="O4092">
        <v>3</v>
      </c>
      <c r="P4092" t="s">
        <v>1811</v>
      </c>
      <c r="Q4092" t="s">
        <v>1812</v>
      </c>
      <c r="R4092" s="16">
        <v>45803</v>
      </c>
      <c r="S4092">
        <v>31</v>
      </c>
      <c r="T4092" t="s">
        <v>1813</v>
      </c>
      <c r="U4092" s="16">
        <v>45823</v>
      </c>
      <c r="V4092" s="16">
        <v>45823</v>
      </c>
      <c r="Y4092" s="16">
        <v>45809</v>
      </c>
      <c r="AB4092" t="s">
        <v>3900</v>
      </c>
    </row>
    <row r="4093" spans="1:28" x14ac:dyDescent="0.35">
      <c r="A4093" t="s">
        <v>2303</v>
      </c>
      <c r="B4093" t="s">
        <v>2304</v>
      </c>
      <c r="C4093" t="s">
        <v>1540</v>
      </c>
      <c r="D4093" t="s">
        <v>1301</v>
      </c>
      <c r="E4093" s="16">
        <v>45781</v>
      </c>
      <c r="F4093">
        <v>4001915225</v>
      </c>
      <c r="G4093" t="s">
        <v>1927</v>
      </c>
      <c r="H4093" t="s">
        <v>6457</v>
      </c>
      <c r="I4093" t="s">
        <v>1895</v>
      </c>
      <c r="J4093">
        <v>3096010</v>
      </c>
      <c r="K4093">
        <v>6598269</v>
      </c>
      <c r="M4093">
        <v>1</v>
      </c>
      <c r="N4093">
        <v>17.22</v>
      </c>
      <c r="O4093">
        <v>17.22</v>
      </c>
      <c r="P4093" t="s">
        <v>1811</v>
      </c>
      <c r="Q4093" t="s">
        <v>1812</v>
      </c>
      <c r="R4093" s="16">
        <v>45803</v>
      </c>
      <c r="S4093">
        <v>31</v>
      </c>
      <c r="T4093" t="s">
        <v>1813</v>
      </c>
      <c r="U4093" s="16">
        <v>45823</v>
      </c>
      <c r="V4093" s="16">
        <v>45823</v>
      </c>
      <c r="Y4093" s="16">
        <v>45809</v>
      </c>
      <c r="AB4093" t="s">
        <v>3900</v>
      </c>
    </row>
    <row r="4094" spans="1:28" x14ac:dyDescent="0.35">
      <c r="A4094" t="s">
        <v>2303</v>
      </c>
      <c r="B4094" t="s">
        <v>2304</v>
      </c>
      <c r="C4094" t="s">
        <v>1540</v>
      </c>
      <c r="D4094" t="s">
        <v>1301</v>
      </c>
      <c r="E4094" s="16">
        <v>45781</v>
      </c>
      <c r="F4094">
        <v>4001915225</v>
      </c>
      <c r="G4094" t="s">
        <v>1927</v>
      </c>
      <c r="H4094" t="s">
        <v>2030</v>
      </c>
      <c r="I4094" t="s">
        <v>2031</v>
      </c>
      <c r="J4094">
        <v>3096010</v>
      </c>
      <c r="K4094">
        <v>6598269</v>
      </c>
      <c r="M4094">
        <v>3</v>
      </c>
      <c r="N4094">
        <v>0.55000000000000004</v>
      </c>
      <c r="O4094">
        <v>1.65</v>
      </c>
      <c r="P4094" t="s">
        <v>1811</v>
      </c>
      <c r="Q4094" t="s">
        <v>1812</v>
      </c>
      <c r="R4094" s="16">
        <v>45803</v>
      </c>
      <c r="S4094">
        <v>31</v>
      </c>
      <c r="T4094" t="s">
        <v>1813</v>
      </c>
      <c r="U4094" s="16">
        <v>45823</v>
      </c>
      <c r="V4094" s="16">
        <v>45823</v>
      </c>
      <c r="Y4094" s="16">
        <v>45809</v>
      </c>
      <c r="AB4094" t="s">
        <v>3900</v>
      </c>
    </row>
    <row r="4095" spans="1:28" x14ac:dyDescent="0.35">
      <c r="A4095" t="s">
        <v>2303</v>
      </c>
      <c r="B4095" t="s">
        <v>2304</v>
      </c>
      <c r="C4095" t="s">
        <v>1540</v>
      </c>
      <c r="D4095" t="s">
        <v>1301</v>
      </c>
      <c r="E4095" s="16">
        <v>45781</v>
      </c>
      <c r="F4095">
        <v>4001915225</v>
      </c>
      <c r="G4095" t="s">
        <v>1927</v>
      </c>
      <c r="H4095" t="s">
        <v>2028</v>
      </c>
      <c r="I4095" t="s">
        <v>1826</v>
      </c>
      <c r="J4095">
        <v>3096010</v>
      </c>
      <c r="K4095">
        <v>6598269</v>
      </c>
      <c r="M4095">
        <v>1</v>
      </c>
      <c r="N4095">
        <v>2.48</v>
      </c>
      <c r="O4095">
        <v>2.48</v>
      </c>
      <c r="P4095" t="s">
        <v>1811</v>
      </c>
      <c r="Q4095" t="s">
        <v>1812</v>
      </c>
      <c r="R4095" s="16">
        <v>45803</v>
      </c>
      <c r="S4095">
        <v>31</v>
      </c>
      <c r="T4095" t="s">
        <v>1813</v>
      </c>
      <c r="U4095" s="16">
        <v>45823</v>
      </c>
      <c r="V4095" s="16">
        <v>45823</v>
      </c>
      <c r="Y4095" s="16">
        <v>45809</v>
      </c>
      <c r="AB4095" t="s">
        <v>3900</v>
      </c>
    </row>
    <row r="4096" spans="1:28" x14ac:dyDescent="0.35">
      <c r="A4096" t="s">
        <v>2303</v>
      </c>
      <c r="B4096" t="s">
        <v>2304</v>
      </c>
      <c r="C4096" t="s">
        <v>1540</v>
      </c>
      <c r="D4096" t="s">
        <v>1301</v>
      </c>
      <c r="E4096" s="16">
        <v>45781</v>
      </c>
      <c r="F4096">
        <v>4001915225</v>
      </c>
      <c r="G4096" t="s">
        <v>1927</v>
      </c>
      <c r="H4096" t="s">
        <v>8684</v>
      </c>
      <c r="I4096" t="s">
        <v>1914</v>
      </c>
      <c r="J4096">
        <v>3096010</v>
      </c>
      <c r="K4096">
        <v>6598269</v>
      </c>
      <c r="M4096">
        <v>1</v>
      </c>
      <c r="N4096">
        <v>112.58</v>
      </c>
      <c r="O4096">
        <v>112.58</v>
      </c>
      <c r="P4096" t="s">
        <v>1811</v>
      </c>
      <c r="Q4096" t="s">
        <v>1812</v>
      </c>
      <c r="R4096" s="16">
        <v>45803</v>
      </c>
      <c r="S4096">
        <v>31</v>
      </c>
      <c r="T4096" t="s">
        <v>1813</v>
      </c>
      <c r="U4096" s="16">
        <v>45823</v>
      </c>
      <c r="V4096" s="16">
        <v>45823</v>
      </c>
      <c r="Y4096" s="16">
        <v>45809</v>
      </c>
      <c r="AB4096" t="s">
        <v>3900</v>
      </c>
    </row>
    <row r="4097" spans="1:28" x14ac:dyDescent="0.35">
      <c r="A4097" t="s">
        <v>2220</v>
      </c>
      <c r="B4097" t="s">
        <v>2221</v>
      </c>
      <c r="C4097" t="s">
        <v>107</v>
      </c>
      <c r="D4097" t="s">
        <v>100</v>
      </c>
      <c r="E4097" s="16">
        <v>45800</v>
      </c>
      <c r="F4097">
        <v>4001939119</v>
      </c>
      <c r="G4097" t="s">
        <v>1809</v>
      </c>
      <c r="H4097" t="s">
        <v>5030</v>
      </c>
      <c r="I4097" t="s">
        <v>1831</v>
      </c>
      <c r="J4097">
        <v>3105461</v>
      </c>
      <c r="K4097">
        <v>6604405</v>
      </c>
      <c r="M4097">
        <v>1</v>
      </c>
      <c r="N4097">
        <v>12.02</v>
      </c>
      <c r="O4097">
        <v>12.02</v>
      </c>
      <c r="P4097" t="s">
        <v>1811</v>
      </c>
      <c r="Q4097" t="s">
        <v>1812</v>
      </c>
      <c r="R4097" s="16">
        <v>45846</v>
      </c>
      <c r="S4097">
        <v>0</v>
      </c>
      <c r="T4097" t="s">
        <v>1813</v>
      </c>
      <c r="U4097" s="16">
        <v>45873</v>
      </c>
      <c r="V4097" s="16">
        <v>45873</v>
      </c>
      <c r="Y4097" s="16">
        <v>45848</v>
      </c>
      <c r="AB4097" t="s">
        <v>8685</v>
      </c>
    </row>
    <row r="4098" spans="1:28" x14ac:dyDescent="0.35">
      <c r="A4098" t="s">
        <v>2220</v>
      </c>
      <c r="B4098" t="s">
        <v>2221</v>
      </c>
      <c r="C4098" t="s">
        <v>107</v>
      </c>
      <c r="D4098" t="s">
        <v>100</v>
      </c>
      <c r="E4098" s="16">
        <v>45800</v>
      </c>
      <c r="F4098">
        <v>4001939119</v>
      </c>
      <c r="G4098" t="s">
        <v>1809</v>
      </c>
      <c r="H4098" t="s">
        <v>2200</v>
      </c>
      <c r="I4098" t="s">
        <v>1831</v>
      </c>
      <c r="J4098">
        <v>3105461</v>
      </c>
      <c r="K4098">
        <v>6604405</v>
      </c>
      <c r="M4098">
        <v>2</v>
      </c>
      <c r="N4098">
        <v>19.88</v>
      </c>
      <c r="O4098">
        <v>39.76</v>
      </c>
      <c r="P4098" t="s">
        <v>1811</v>
      </c>
      <c r="Q4098" t="s">
        <v>1812</v>
      </c>
      <c r="R4098" s="16">
        <v>45846</v>
      </c>
      <c r="S4098">
        <v>0</v>
      </c>
      <c r="T4098" t="s">
        <v>1813</v>
      </c>
      <c r="U4098" s="16">
        <v>45873</v>
      </c>
      <c r="V4098" s="16">
        <v>45873</v>
      </c>
      <c r="Y4098" s="16">
        <v>45848</v>
      </c>
      <c r="AB4098" t="s">
        <v>8685</v>
      </c>
    </row>
    <row r="4099" spans="1:28" x14ac:dyDescent="0.35">
      <c r="A4099" t="s">
        <v>2220</v>
      </c>
      <c r="B4099" t="s">
        <v>2221</v>
      </c>
      <c r="C4099" t="s">
        <v>107</v>
      </c>
      <c r="D4099" t="s">
        <v>100</v>
      </c>
      <c r="E4099" s="16">
        <v>45800</v>
      </c>
      <c r="F4099">
        <v>4001939119</v>
      </c>
      <c r="G4099" t="s">
        <v>1809</v>
      </c>
      <c r="H4099" t="s">
        <v>5929</v>
      </c>
      <c r="I4099" t="s">
        <v>1820</v>
      </c>
      <c r="J4099">
        <v>3105461</v>
      </c>
      <c r="K4099">
        <v>6604405</v>
      </c>
      <c r="M4099">
        <v>19</v>
      </c>
      <c r="N4099">
        <v>10.19</v>
      </c>
      <c r="O4099">
        <v>193.61</v>
      </c>
      <c r="P4099" t="s">
        <v>1811</v>
      </c>
      <c r="Q4099" t="s">
        <v>1812</v>
      </c>
      <c r="R4099" s="16">
        <v>45846</v>
      </c>
      <c r="S4099">
        <v>0</v>
      </c>
      <c r="T4099" t="s">
        <v>1813</v>
      </c>
      <c r="U4099" s="16">
        <v>45873</v>
      </c>
      <c r="V4099" s="16">
        <v>45873</v>
      </c>
      <c r="Y4099" s="16">
        <v>45848</v>
      </c>
      <c r="AB4099" t="s">
        <v>8685</v>
      </c>
    </row>
    <row r="4100" spans="1:28" x14ac:dyDescent="0.35">
      <c r="A4100" t="s">
        <v>2220</v>
      </c>
      <c r="B4100" t="s">
        <v>2221</v>
      </c>
      <c r="C4100" t="s">
        <v>107</v>
      </c>
      <c r="D4100" t="s">
        <v>100</v>
      </c>
      <c r="E4100" s="16">
        <v>45800</v>
      </c>
      <c r="F4100">
        <v>4001939119</v>
      </c>
      <c r="G4100" t="s">
        <v>1809</v>
      </c>
      <c r="H4100" t="s">
        <v>1942</v>
      </c>
      <c r="I4100" t="s">
        <v>1822</v>
      </c>
      <c r="J4100">
        <v>3105461</v>
      </c>
      <c r="K4100">
        <v>6604405</v>
      </c>
      <c r="M4100">
        <v>19</v>
      </c>
      <c r="N4100">
        <v>1.41</v>
      </c>
      <c r="O4100">
        <v>26.79</v>
      </c>
      <c r="P4100" t="s">
        <v>1811</v>
      </c>
      <c r="Q4100" t="s">
        <v>1812</v>
      </c>
      <c r="R4100" s="16">
        <v>45846</v>
      </c>
      <c r="S4100">
        <v>0</v>
      </c>
      <c r="T4100" t="s">
        <v>1813</v>
      </c>
      <c r="U4100" s="16">
        <v>45873</v>
      </c>
      <c r="V4100" s="16">
        <v>45873</v>
      </c>
      <c r="Y4100" s="16">
        <v>45848</v>
      </c>
      <c r="AB4100" t="s">
        <v>8685</v>
      </c>
    </row>
    <row r="4101" spans="1:28" x14ac:dyDescent="0.35">
      <c r="A4101" t="s">
        <v>2220</v>
      </c>
      <c r="B4101" t="s">
        <v>2221</v>
      </c>
      <c r="C4101" t="s">
        <v>107</v>
      </c>
      <c r="D4101" t="s">
        <v>100</v>
      </c>
      <c r="E4101" s="16">
        <v>45800</v>
      </c>
      <c r="F4101">
        <v>4001939119</v>
      </c>
      <c r="G4101" t="s">
        <v>1809</v>
      </c>
      <c r="H4101" t="s">
        <v>5930</v>
      </c>
      <c r="I4101" t="s">
        <v>1826</v>
      </c>
      <c r="J4101">
        <v>3105461</v>
      </c>
      <c r="K4101">
        <v>6604405</v>
      </c>
      <c r="M4101">
        <v>2</v>
      </c>
      <c r="N4101">
        <v>2.15</v>
      </c>
      <c r="O4101">
        <v>4.3</v>
      </c>
      <c r="P4101" t="s">
        <v>1811</v>
      </c>
      <c r="Q4101" t="s">
        <v>1812</v>
      </c>
      <c r="R4101" s="16">
        <v>45846</v>
      </c>
      <c r="S4101">
        <v>0</v>
      </c>
      <c r="T4101" t="s">
        <v>1813</v>
      </c>
      <c r="U4101" s="16">
        <v>45873</v>
      </c>
      <c r="V4101" s="16">
        <v>45873</v>
      </c>
      <c r="Y4101" s="16">
        <v>45848</v>
      </c>
      <c r="AB4101" t="s">
        <v>8685</v>
      </c>
    </row>
    <row r="4102" spans="1:28" x14ac:dyDescent="0.35">
      <c r="A4102" t="s">
        <v>2220</v>
      </c>
      <c r="B4102" t="s">
        <v>2221</v>
      </c>
      <c r="C4102" t="s">
        <v>107</v>
      </c>
      <c r="D4102" t="s">
        <v>100</v>
      </c>
      <c r="E4102" s="16">
        <v>45800</v>
      </c>
      <c r="F4102">
        <v>4001939119</v>
      </c>
      <c r="G4102" t="s">
        <v>1809</v>
      </c>
      <c r="H4102" t="s">
        <v>1892</v>
      </c>
      <c r="I4102" t="s">
        <v>1823</v>
      </c>
      <c r="J4102">
        <v>3105461</v>
      </c>
      <c r="K4102">
        <v>6604405</v>
      </c>
      <c r="M4102">
        <v>2</v>
      </c>
      <c r="N4102">
        <v>1.54</v>
      </c>
      <c r="O4102">
        <v>3.08</v>
      </c>
      <c r="P4102" t="s">
        <v>1811</v>
      </c>
      <c r="Q4102" t="s">
        <v>1812</v>
      </c>
      <c r="R4102" s="16">
        <v>45846</v>
      </c>
      <c r="S4102">
        <v>0</v>
      </c>
      <c r="T4102" t="s">
        <v>1813</v>
      </c>
      <c r="U4102" s="16">
        <v>45873</v>
      </c>
      <c r="V4102" s="16">
        <v>45873</v>
      </c>
      <c r="Y4102" s="16">
        <v>45848</v>
      </c>
      <c r="AB4102" t="s">
        <v>8685</v>
      </c>
    </row>
    <row r="4103" spans="1:28" x14ac:dyDescent="0.35">
      <c r="A4103" t="s">
        <v>2220</v>
      </c>
      <c r="B4103" t="s">
        <v>2221</v>
      </c>
      <c r="C4103" t="s">
        <v>107</v>
      </c>
      <c r="D4103" t="s">
        <v>100</v>
      </c>
      <c r="E4103" s="16">
        <v>45800</v>
      </c>
      <c r="F4103">
        <v>4001939119</v>
      </c>
      <c r="G4103" t="s">
        <v>1809</v>
      </c>
      <c r="H4103" t="s">
        <v>2028</v>
      </c>
      <c r="I4103" t="s">
        <v>1826</v>
      </c>
      <c r="J4103">
        <v>3105461</v>
      </c>
      <c r="K4103">
        <v>6604405</v>
      </c>
      <c r="M4103">
        <v>4</v>
      </c>
      <c r="N4103">
        <v>2.48</v>
      </c>
      <c r="O4103">
        <v>9.92</v>
      </c>
      <c r="P4103" t="s">
        <v>1811</v>
      </c>
      <c r="Q4103" t="s">
        <v>1812</v>
      </c>
      <c r="R4103" s="16">
        <v>45846</v>
      </c>
      <c r="S4103">
        <v>0</v>
      </c>
      <c r="T4103" t="s">
        <v>1813</v>
      </c>
      <c r="U4103" s="16">
        <v>45873</v>
      </c>
      <c r="V4103" s="16">
        <v>45873</v>
      </c>
      <c r="Y4103" s="16">
        <v>45848</v>
      </c>
      <c r="AB4103" t="s">
        <v>8685</v>
      </c>
    </row>
    <row r="4104" spans="1:28" x14ac:dyDescent="0.35">
      <c r="A4104" t="s">
        <v>2220</v>
      </c>
      <c r="B4104" t="s">
        <v>2221</v>
      </c>
      <c r="C4104" t="s">
        <v>107</v>
      </c>
      <c r="D4104" t="s">
        <v>100</v>
      </c>
      <c r="E4104" s="16">
        <v>45800</v>
      </c>
      <c r="F4104">
        <v>4001939127</v>
      </c>
      <c r="G4104" t="s">
        <v>1809</v>
      </c>
      <c r="H4104" t="s">
        <v>2653</v>
      </c>
      <c r="I4104" t="s">
        <v>1822</v>
      </c>
      <c r="J4104">
        <v>3105460</v>
      </c>
      <c r="K4104">
        <v>6604404</v>
      </c>
      <c r="M4104">
        <v>105</v>
      </c>
      <c r="N4104">
        <v>5.53</v>
      </c>
      <c r="O4104">
        <v>580.65</v>
      </c>
      <c r="P4104" t="s">
        <v>1811</v>
      </c>
      <c r="Q4104" t="s">
        <v>1812</v>
      </c>
      <c r="R4104" s="16">
        <v>45843</v>
      </c>
      <c r="S4104">
        <v>0</v>
      </c>
      <c r="T4104" t="s">
        <v>1813</v>
      </c>
      <c r="U4104" s="16">
        <v>45873</v>
      </c>
      <c r="V4104" s="16">
        <v>45873</v>
      </c>
      <c r="Y4104" s="16">
        <v>45848</v>
      </c>
      <c r="AB4104" t="s">
        <v>8686</v>
      </c>
    </row>
    <row r="4105" spans="1:28" x14ac:dyDescent="0.35">
      <c r="A4105" t="s">
        <v>2220</v>
      </c>
      <c r="B4105" t="s">
        <v>2221</v>
      </c>
      <c r="C4105" t="s">
        <v>107</v>
      </c>
      <c r="D4105" t="s">
        <v>100</v>
      </c>
      <c r="E4105" s="16">
        <v>45800</v>
      </c>
      <c r="F4105">
        <v>4001939127</v>
      </c>
      <c r="G4105" t="s">
        <v>1809</v>
      </c>
      <c r="H4105" t="s">
        <v>8687</v>
      </c>
      <c r="I4105" t="s">
        <v>1936</v>
      </c>
      <c r="J4105">
        <v>3105460</v>
      </c>
      <c r="K4105">
        <v>6604404</v>
      </c>
      <c r="M4105">
        <v>1</v>
      </c>
      <c r="N4105">
        <v>13.29</v>
      </c>
      <c r="O4105">
        <v>13.29</v>
      </c>
      <c r="P4105" t="s">
        <v>1811</v>
      </c>
      <c r="Q4105" t="s">
        <v>1812</v>
      </c>
      <c r="R4105" s="16">
        <v>45843</v>
      </c>
      <c r="S4105">
        <v>0</v>
      </c>
      <c r="T4105" t="s">
        <v>1813</v>
      </c>
      <c r="U4105" s="16">
        <v>45873</v>
      </c>
      <c r="V4105" s="16">
        <v>45873</v>
      </c>
      <c r="Y4105" s="16">
        <v>45848</v>
      </c>
      <c r="AB4105" t="s">
        <v>8686</v>
      </c>
    </row>
    <row r="4106" spans="1:28" x14ac:dyDescent="0.35">
      <c r="A4106" t="s">
        <v>2220</v>
      </c>
      <c r="B4106" t="s">
        <v>2221</v>
      </c>
      <c r="C4106" t="s">
        <v>107</v>
      </c>
      <c r="D4106" t="s">
        <v>100</v>
      </c>
      <c r="E4106" s="16">
        <v>45800</v>
      </c>
      <c r="F4106">
        <v>4001939127</v>
      </c>
      <c r="G4106" t="s">
        <v>1809</v>
      </c>
      <c r="H4106" t="s">
        <v>8688</v>
      </c>
      <c r="I4106" t="s">
        <v>1855</v>
      </c>
      <c r="J4106">
        <v>3105460</v>
      </c>
      <c r="K4106">
        <v>6604404</v>
      </c>
      <c r="M4106">
        <v>1</v>
      </c>
      <c r="N4106">
        <v>4.33</v>
      </c>
      <c r="O4106">
        <v>4.33</v>
      </c>
      <c r="P4106" t="s">
        <v>1811</v>
      </c>
      <c r="Q4106" t="s">
        <v>1812</v>
      </c>
      <c r="R4106" s="16">
        <v>45843</v>
      </c>
      <c r="S4106">
        <v>0</v>
      </c>
      <c r="T4106" t="s">
        <v>1813</v>
      </c>
      <c r="U4106" s="16">
        <v>45873</v>
      </c>
      <c r="V4106" s="16">
        <v>45873</v>
      </c>
      <c r="Y4106" s="16">
        <v>45848</v>
      </c>
      <c r="AB4106" t="s">
        <v>8686</v>
      </c>
    </row>
    <row r="4107" spans="1:28" x14ac:dyDescent="0.35">
      <c r="A4107" t="s">
        <v>2220</v>
      </c>
      <c r="B4107" t="s">
        <v>2221</v>
      </c>
      <c r="C4107" t="s">
        <v>107</v>
      </c>
      <c r="D4107" t="s">
        <v>100</v>
      </c>
      <c r="E4107" s="16">
        <v>45800</v>
      </c>
      <c r="F4107">
        <v>4001939127</v>
      </c>
      <c r="G4107" t="s">
        <v>1809</v>
      </c>
      <c r="H4107" t="s">
        <v>8689</v>
      </c>
      <c r="I4107" t="s">
        <v>1820</v>
      </c>
      <c r="J4107">
        <v>3105460</v>
      </c>
      <c r="K4107">
        <v>6604404</v>
      </c>
      <c r="M4107">
        <v>45</v>
      </c>
      <c r="N4107">
        <v>49.88</v>
      </c>
      <c r="O4107">
        <v>2244.6</v>
      </c>
      <c r="P4107" t="s">
        <v>1811</v>
      </c>
      <c r="Q4107" t="s">
        <v>1812</v>
      </c>
      <c r="R4107" s="16">
        <v>45843</v>
      </c>
      <c r="S4107">
        <v>0</v>
      </c>
      <c r="T4107" t="s">
        <v>1813</v>
      </c>
      <c r="U4107" s="16">
        <v>45873</v>
      </c>
      <c r="V4107" s="16">
        <v>45873</v>
      </c>
      <c r="Y4107" s="16">
        <v>45848</v>
      </c>
      <c r="AB4107" t="s">
        <v>8686</v>
      </c>
    </row>
    <row r="4108" spans="1:28" x14ac:dyDescent="0.35">
      <c r="A4108" t="s">
        <v>2220</v>
      </c>
      <c r="B4108" t="s">
        <v>2221</v>
      </c>
      <c r="C4108" t="s">
        <v>107</v>
      </c>
      <c r="D4108" t="s">
        <v>100</v>
      </c>
      <c r="E4108" s="16">
        <v>45800</v>
      </c>
      <c r="F4108">
        <v>4001939127</v>
      </c>
      <c r="G4108" t="s">
        <v>1809</v>
      </c>
      <c r="H4108" t="s">
        <v>8690</v>
      </c>
      <c r="I4108" t="s">
        <v>1831</v>
      </c>
      <c r="J4108">
        <v>3105460</v>
      </c>
      <c r="K4108">
        <v>6604404</v>
      </c>
      <c r="M4108">
        <v>1</v>
      </c>
      <c r="N4108">
        <v>38.08</v>
      </c>
      <c r="O4108">
        <v>38.08</v>
      </c>
      <c r="P4108" t="s">
        <v>1811</v>
      </c>
      <c r="Q4108" t="s">
        <v>1812</v>
      </c>
      <c r="R4108" s="16">
        <v>45843</v>
      </c>
      <c r="S4108">
        <v>0</v>
      </c>
      <c r="T4108" t="s">
        <v>1813</v>
      </c>
      <c r="U4108" s="16">
        <v>45873</v>
      </c>
      <c r="V4108" s="16">
        <v>45873</v>
      </c>
      <c r="Y4108" s="16">
        <v>45848</v>
      </c>
      <c r="AB4108" t="s">
        <v>8686</v>
      </c>
    </row>
    <row r="4109" spans="1:28" x14ac:dyDescent="0.35">
      <c r="A4109" t="s">
        <v>2220</v>
      </c>
      <c r="B4109" t="s">
        <v>2221</v>
      </c>
      <c r="C4109" t="s">
        <v>107</v>
      </c>
      <c r="D4109" t="s">
        <v>100</v>
      </c>
      <c r="E4109" s="16">
        <v>45800</v>
      </c>
      <c r="F4109">
        <v>4001939127</v>
      </c>
      <c r="G4109" t="s">
        <v>1809</v>
      </c>
      <c r="H4109" t="s">
        <v>2645</v>
      </c>
      <c r="I4109" t="s">
        <v>1810</v>
      </c>
      <c r="J4109">
        <v>3105460</v>
      </c>
      <c r="K4109">
        <v>6604404</v>
      </c>
      <c r="M4109">
        <v>60</v>
      </c>
      <c r="N4109">
        <v>7.26</v>
      </c>
      <c r="O4109">
        <v>435.6</v>
      </c>
      <c r="P4109" t="s">
        <v>1811</v>
      </c>
      <c r="Q4109" t="s">
        <v>1812</v>
      </c>
      <c r="R4109" s="16">
        <v>45843</v>
      </c>
      <c r="S4109">
        <v>0</v>
      </c>
      <c r="T4109" t="s">
        <v>1813</v>
      </c>
      <c r="U4109" s="16">
        <v>45873</v>
      </c>
      <c r="V4109" s="16">
        <v>45873</v>
      </c>
      <c r="Y4109" s="16">
        <v>45848</v>
      </c>
      <c r="AB4109" t="s">
        <v>8686</v>
      </c>
    </row>
    <row r="4110" spans="1:28" x14ac:dyDescent="0.35">
      <c r="A4110" t="s">
        <v>2220</v>
      </c>
      <c r="B4110" t="s">
        <v>2221</v>
      </c>
      <c r="C4110" t="s">
        <v>107</v>
      </c>
      <c r="D4110" t="s">
        <v>100</v>
      </c>
      <c r="E4110" s="16">
        <v>45800</v>
      </c>
      <c r="F4110">
        <v>4001939136</v>
      </c>
      <c r="G4110" t="s">
        <v>1809</v>
      </c>
      <c r="H4110" t="s">
        <v>8690</v>
      </c>
      <c r="I4110" t="s">
        <v>1831</v>
      </c>
      <c r="J4110">
        <v>3105459</v>
      </c>
      <c r="K4110">
        <v>6604403</v>
      </c>
      <c r="M4110">
        <v>1</v>
      </c>
      <c r="N4110">
        <v>38.08</v>
      </c>
      <c r="O4110">
        <v>38.08</v>
      </c>
      <c r="P4110" t="s">
        <v>1811</v>
      </c>
      <c r="Q4110" t="s">
        <v>1812</v>
      </c>
      <c r="R4110" s="16">
        <v>45846</v>
      </c>
      <c r="S4110">
        <v>0</v>
      </c>
      <c r="T4110" t="s">
        <v>1813</v>
      </c>
      <c r="U4110" s="16">
        <v>45873</v>
      </c>
      <c r="V4110" s="16">
        <v>45873</v>
      </c>
      <c r="Y4110" s="16">
        <v>45848</v>
      </c>
      <c r="AB4110" t="s">
        <v>8691</v>
      </c>
    </row>
    <row r="4111" spans="1:28" x14ac:dyDescent="0.35">
      <c r="A4111" t="s">
        <v>2220</v>
      </c>
      <c r="B4111" t="s">
        <v>2221</v>
      </c>
      <c r="C4111" t="s">
        <v>107</v>
      </c>
      <c r="D4111" t="s">
        <v>100</v>
      </c>
      <c r="E4111" s="16">
        <v>45800</v>
      </c>
      <c r="F4111">
        <v>4001939136</v>
      </c>
      <c r="G4111" t="s">
        <v>1809</v>
      </c>
      <c r="H4111" t="s">
        <v>2653</v>
      </c>
      <c r="I4111" t="s">
        <v>1822</v>
      </c>
      <c r="J4111">
        <v>3105459</v>
      </c>
      <c r="K4111">
        <v>6604403</v>
      </c>
      <c r="M4111">
        <v>105</v>
      </c>
      <c r="N4111">
        <v>5.53</v>
      </c>
      <c r="O4111">
        <v>580.65</v>
      </c>
      <c r="P4111" t="s">
        <v>1811</v>
      </c>
      <c r="Q4111" t="s">
        <v>1812</v>
      </c>
      <c r="R4111" s="16">
        <v>45846</v>
      </c>
      <c r="S4111">
        <v>0</v>
      </c>
      <c r="T4111" t="s">
        <v>1813</v>
      </c>
      <c r="U4111" s="16">
        <v>45873</v>
      </c>
      <c r="V4111" s="16">
        <v>45873</v>
      </c>
      <c r="Y4111" s="16">
        <v>45848</v>
      </c>
      <c r="AB4111" t="s">
        <v>8691</v>
      </c>
    </row>
    <row r="4112" spans="1:28" x14ac:dyDescent="0.35">
      <c r="A4112" t="s">
        <v>2220</v>
      </c>
      <c r="B4112" t="s">
        <v>2221</v>
      </c>
      <c r="C4112" t="s">
        <v>107</v>
      </c>
      <c r="D4112" t="s">
        <v>100</v>
      </c>
      <c r="E4112" s="16">
        <v>45800</v>
      </c>
      <c r="F4112">
        <v>4001939136</v>
      </c>
      <c r="G4112" t="s">
        <v>1809</v>
      </c>
      <c r="H4112" t="s">
        <v>8689</v>
      </c>
      <c r="I4112" t="s">
        <v>1820</v>
      </c>
      <c r="J4112">
        <v>3105459</v>
      </c>
      <c r="K4112">
        <v>6604403</v>
      </c>
      <c r="M4112">
        <v>45</v>
      </c>
      <c r="N4112">
        <v>49.88</v>
      </c>
      <c r="O4112">
        <v>2244.6</v>
      </c>
      <c r="P4112" t="s">
        <v>1811</v>
      </c>
      <c r="Q4112" t="s">
        <v>1812</v>
      </c>
      <c r="R4112" s="16">
        <v>45846</v>
      </c>
      <c r="S4112">
        <v>0</v>
      </c>
      <c r="T4112" t="s">
        <v>1813</v>
      </c>
      <c r="U4112" s="16">
        <v>45873</v>
      </c>
      <c r="V4112" s="16">
        <v>45873</v>
      </c>
      <c r="Y4112" s="16">
        <v>45848</v>
      </c>
      <c r="AB4112" t="s">
        <v>8691</v>
      </c>
    </row>
    <row r="4113" spans="1:28" x14ac:dyDescent="0.35">
      <c r="A4113" t="s">
        <v>2220</v>
      </c>
      <c r="B4113" t="s">
        <v>2221</v>
      </c>
      <c r="C4113" t="s">
        <v>107</v>
      </c>
      <c r="D4113" t="s">
        <v>100</v>
      </c>
      <c r="E4113" s="16">
        <v>45800</v>
      </c>
      <c r="F4113">
        <v>4001939136</v>
      </c>
      <c r="G4113" t="s">
        <v>1809</v>
      </c>
      <c r="H4113" t="s">
        <v>8688</v>
      </c>
      <c r="I4113" t="s">
        <v>1855</v>
      </c>
      <c r="J4113">
        <v>3105459</v>
      </c>
      <c r="K4113">
        <v>6604403</v>
      </c>
      <c r="M4113">
        <v>1</v>
      </c>
      <c r="N4113">
        <v>4.33</v>
      </c>
      <c r="O4113">
        <v>4.33</v>
      </c>
      <c r="P4113" t="s">
        <v>1811</v>
      </c>
      <c r="Q4113" t="s">
        <v>1812</v>
      </c>
      <c r="R4113" s="16">
        <v>45846</v>
      </c>
      <c r="S4113">
        <v>0</v>
      </c>
      <c r="T4113" t="s">
        <v>1813</v>
      </c>
      <c r="U4113" s="16">
        <v>45873</v>
      </c>
      <c r="V4113" s="16">
        <v>45873</v>
      </c>
      <c r="Y4113" s="16">
        <v>45848</v>
      </c>
      <c r="AB4113" t="s">
        <v>8691</v>
      </c>
    </row>
    <row r="4114" spans="1:28" x14ac:dyDescent="0.35">
      <c r="A4114" t="s">
        <v>2220</v>
      </c>
      <c r="B4114" t="s">
        <v>2221</v>
      </c>
      <c r="C4114" t="s">
        <v>107</v>
      </c>
      <c r="D4114" t="s">
        <v>100</v>
      </c>
      <c r="E4114" s="16">
        <v>45800</v>
      </c>
      <c r="F4114">
        <v>4001939136</v>
      </c>
      <c r="G4114" t="s">
        <v>1809</v>
      </c>
      <c r="H4114" t="s">
        <v>8687</v>
      </c>
      <c r="I4114" t="s">
        <v>1936</v>
      </c>
      <c r="J4114">
        <v>3105459</v>
      </c>
      <c r="K4114">
        <v>6604403</v>
      </c>
      <c r="M4114">
        <v>1</v>
      </c>
      <c r="N4114">
        <v>13.29</v>
      </c>
      <c r="O4114">
        <v>13.29</v>
      </c>
      <c r="P4114" t="s">
        <v>1811</v>
      </c>
      <c r="Q4114" t="s">
        <v>1812</v>
      </c>
      <c r="R4114" s="16">
        <v>45846</v>
      </c>
      <c r="S4114">
        <v>0</v>
      </c>
      <c r="T4114" t="s">
        <v>1813</v>
      </c>
      <c r="U4114" s="16">
        <v>45873</v>
      </c>
      <c r="V4114" s="16">
        <v>45873</v>
      </c>
      <c r="Y4114" s="16">
        <v>45848</v>
      </c>
      <c r="AB4114" t="s">
        <v>8691</v>
      </c>
    </row>
    <row r="4115" spans="1:28" x14ac:dyDescent="0.35">
      <c r="A4115" t="s">
        <v>2220</v>
      </c>
      <c r="B4115" t="s">
        <v>2221</v>
      </c>
      <c r="C4115" t="s">
        <v>107</v>
      </c>
      <c r="D4115" t="s">
        <v>100</v>
      </c>
      <c r="E4115" s="16">
        <v>45800</v>
      </c>
      <c r="F4115">
        <v>4001939136</v>
      </c>
      <c r="G4115" t="s">
        <v>1809</v>
      </c>
      <c r="H4115" t="s">
        <v>2645</v>
      </c>
      <c r="I4115" t="s">
        <v>1810</v>
      </c>
      <c r="J4115">
        <v>3105459</v>
      </c>
      <c r="K4115">
        <v>6604403</v>
      </c>
      <c r="M4115">
        <v>60</v>
      </c>
      <c r="N4115">
        <v>7.26</v>
      </c>
      <c r="O4115">
        <v>435.6</v>
      </c>
      <c r="P4115" t="s">
        <v>1811</v>
      </c>
      <c r="Q4115" t="s">
        <v>1812</v>
      </c>
      <c r="R4115" s="16">
        <v>45846</v>
      </c>
      <c r="S4115">
        <v>0</v>
      </c>
      <c r="T4115" t="s">
        <v>1813</v>
      </c>
      <c r="U4115" s="16">
        <v>45873</v>
      </c>
      <c r="V4115" s="16">
        <v>45873</v>
      </c>
      <c r="Y4115" s="16">
        <v>45848</v>
      </c>
      <c r="AB4115" t="s">
        <v>8691</v>
      </c>
    </row>
    <row r="4116" spans="1:28" x14ac:dyDescent="0.35">
      <c r="A4116" t="s">
        <v>2802</v>
      </c>
      <c r="B4116" t="s">
        <v>2803</v>
      </c>
      <c r="C4116">
        <v>395</v>
      </c>
      <c r="D4116" t="s">
        <v>1301</v>
      </c>
      <c r="E4116" s="16">
        <v>45806</v>
      </c>
      <c r="F4116">
        <v>4001946402</v>
      </c>
      <c r="G4116" t="s">
        <v>1927</v>
      </c>
      <c r="H4116" t="s">
        <v>8692</v>
      </c>
      <c r="I4116" t="s">
        <v>2042</v>
      </c>
      <c r="J4116">
        <v>3096010</v>
      </c>
      <c r="K4116">
        <v>6598269</v>
      </c>
      <c r="M4116">
        <v>1</v>
      </c>
      <c r="N4116">
        <v>55.3</v>
      </c>
      <c r="O4116">
        <v>55.3</v>
      </c>
      <c r="P4116" t="s">
        <v>1811</v>
      </c>
      <c r="Q4116" t="s">
        <v>1812</v>
      </c>
      <c r="R4116" s="16">
        <v>45841</v>
      </c>
      <c r="S4116">
        <v>13</v>
      </c>
      <c r="T4116" t="s">
        <v>1813</v>
      </c>
      <c r="U4116" s="16">
        <v>45823</v>
      </c>
      <c r="V4116" s="16">
        <v>45823</v>
      </c>
      <c r="Y4116" s="16">
        <v>45823</v>
      </c>
      <c r="AB4116" t="s">
        <v>3900</v>
      </c>
    </row>
    <row r="4117" spans="1:28" x14ac:dyDescent="0.35">
      <c r="A4117" t="s">
        <v>2802</v>
      </c>
      <c r="B4117" t="s">
        <v>2803</v>
      </c>
      <c r="C4117">
        <v>395</v>
      </c>
      <c r="D4117" t="s">
        <v>1301</v>
      </c>
      <c r="E4117" s="16">
        <v>45806</v>
      </c>
      <c r="F4117">
        <v>4001946402</v>
      </c>
      <c r="G4117" t="s">
        <v>1927</v>
      </c>
      <c r="H4117" t="s">
        <v>8693</v>
      </c>
      <c r="I4117" t="s">
        <v>1895</v>
      </c>
      <c r="J4117">
        <v>3096010</v>
      </c>
      <c r="K4117">
        <v>6598269</v>
      </c>
      <c r="M4117">
        <v>1</v>
      </c>
      <c r="N4117">
        <v>30.95</v>
      </c>
      <c r="O4117">
        <v>30.95</v>
      </c>
      <c r="P4117" t="s">
        <v>1811</v>
      </c>
      <c r="Q4117" t="s">
        <v>1812</v>
      </c>
      <c r="R4117" s="16">
        <v>45841</v>
      </c>
      <c r="S4117">
        <v>13</v>
      </c>
      <c r="T4117" t="s">
        <v>1813</v>
      </c>
      <c r="U4117" s="16">
        <v>45823</v>
      </c>
      <c r="V4117" s="16">
        <v>45823</v>
      </c>
      <c r="Y4117" s="16">
        <v>45823</v>
      </c>
      <c r="AB4117" t="s">
        <v>3900</v>
      </c>
    </row>
    <row r="4118" spans="1:28" x14ac:dyDescent="0.35">
      <c r="A4118" t="s">
        <v>2679</v>
      </c>
      <c r="B4118" t="s">
        <v>2680</v>
      </c>
      <c r="C4118" t="s">
        <v>115</v>
      </c>
      <c r="D4118" t="s">
        <v>114</v>
      </c>
      <c r="E4118" s="16">
        <v>45816</v>
      </c>
      <c r="F4118">
        <v>4001958887</v>
      </c>
      <c r="G4118" t="s">
        <v>1927</v>
      </c>
      <c r="H4118" t="s">
        <v>6505</v>
      </c>
      <c r="I4118" t="s">
        <v>4160</v>
      </c>
      <c r="J4118">
        <v>3094954</v>
      </c>
      <c r="K4118">
        <v>6597486</v>
      </c>
      <c r="M4118">
        <v>1</v>
      </c>
      <c r="N4118">
        <v>346.5</v>
      </c>
      <c r="O4118">
        <v>346.5</v>
      </c>
      <c r="P4118" t="s">
        <v>1811</v>
      </c>
      <c r="Q4118" t="s">
        <v>1812</v>
      </c>
      <c r="R4118" s="16">
        <v>45825</v>
      </c>
      <c r="S4118">
        <v>16</v>
      </c>
      <c r="T4118" t="s">
        <v>1813</v>
      </c>
      <c r="U4118" s="16">
        <v>45838</v>
      </c>
      <c r="V4118" s="16">
        <v>45838</v>
      </c>
      <c r="Y4118" s="16">
        <v>45828</v>
      </c>
      <c r="AB4118" t="s">
        <v>3919</v>
      </c>
    </row>
    <row r="4119" spans="1:28" x14ac:dyDescent="0.35">
      <c r="A4119" t="s">
        <v>2679</v>
      </c>
      <c r="B4119" t="s">
        <v>2680</v>
      </c>
      <c r="C4119" t="s">
        <v>115</v>
      </c>
      <c r="D4119" t="s">
        <v>114</v>
      </c>
      <c r="E4119" s="16">
        <v>45816</v>
      </c>
      <c r="F4119">
        <v>4001958887</v>
      </c>
      <c r="G4119" t="s">
        <v>1927</v>
      </c>
      <c r="H4119" t="s">
        <v>8618</v>
      </c>
      <c r="I4119" t="s">
        <v>1972</v>
      </c>
      <c r="J4119">
        <v>3094954</v>
      </c>
      <c r="K4119">
        <v>6597486</v>
      </c>
      <c r="M4119">
        <v>1</v>
      </c>
      <c r="N4119">
        <v>8.0299999999999994</v>
      </c>
      <c r="O4119">
        <v>8.0299999999999994</v>
      </c>
      <c r="P4119" t="s">
        <v>1811</v>
      </c>
      <c r="Q4119" t="s">
        <v>1812</v>
      </c>
      <c r="R4119" s="16">
        <v>45825</v>
      </c>
      <c r="S4119">
        <v>16</v>
      </c>
      <c r="T4119" t="s">
        <v>1813</v>
      </c>
      <c r="U4119" s="16">
        <v>45838</v>
      </c>
      <c r="V4119" s="16">
        <v>45838</v>
      </c>
      <c r="Y4119" s="16">
        <v>45828</v>
      </c>
      <c r="AB4119" t="s">
        <v>3919</v>
      </c>
    </row>
    <row r="4120" spans="1:28" x14ac:dyDescent="0.35">
      <c r="A4120" t="s">
        <v>2679</v>
      </c>
      <c r="B4120" t="s">
        <v>2680</v>
      </c>
      <c r="C4120" t="s">
        <v>115</v>
      </c>
      <c r="D4120" t="s">
        <v>114</v>
      </c>
      <c r="E4120" s="16">
        <v>45816</v>
      </c>
      <c r="F4120">
        <v>4001958887</v>
      </c>
      <c r="G4120" t="s">
        <v>1927</v>
      </c>
      <c r="H4120" t="s">
        <v>8694</v>
      </c>
      <c r="I4120" t="s">
        <v>8695</v>
      </c>
      <c r="J4120">
        <v>3094954</v>
      </c>
      <c r="K4120">
        <v>6597486</v>
      </c>
      <c r="M4120">
        <v>1</v>
      </c>
      <c r="N4120">
        <v>22.14</v>
      </c>
      <c r="O4120">
        <v>22.14</v>
      </c>
      <c r="P4120" t="s">
        <v>1811</v>
      </c>
      <c r="Q4120" t="s">
        <v>1812</v>
      </c>
      <c r="R4120" s="16">
        <v>45825</v>
      </c>
      <c r="S4120">
        <v>16</v>
      </c>
      <c r="T4120" t="s">
        <v>1813</v>
      </c>
      <c r="U4120" s="16">
        <v>45838</v>
      </c>
      <c r="V4120" s="16">
        <v>45838</v>
      </c>
      <c r="Y4120" s="16">
        <v>45828</v>
      </c>
      <c r="AB4120" t="s">
        <v>3919</v>
      </c>
    </row>
    <row r="4121" spans="1:28" x14ac:dyDescent="0.35">
      <c r="A4121" t="s">
        <v>2679</v>
      </c>
      <c r="B4121" t="s">
        <v>2680</v>
      </c>
      <c r="C4121" t="s">
        <v>115</v>
      </c>
      <c r="D4121" t="s">
        <v>114</v>
      </c>
      <c r="E4121" s="16">
        <v>45816</v>
      </c>
      <c r="F4121">
        <v>4001958887</v>
      </c>
      <c r="G4121" t="s">
        <v>1927</v>
      </c>
      <c r="H4121" t="s">
        <v>3031</v>
      </c>
      <c r="I4121" t="s">
        <v>1825</v>
      </c>
      <c r="J4121">
        <v>3094954</v>
      </c>
      <c r="K4121">
        <v>6597486</v>
      </c>
      <c r="M4121">
        <v>2</v>
      </c>
      <c r="N4121">
        <v>0.27</v>
      </c>
      <c r="O4121">
        <v>0.54</v>
      </c>
      <c r="P4121" t="s">
        <v>1811</v>
      </c>
      <c r="Q4121" t="s">
        <v>1812</v>
      </c>
      <c r="R4121" s="16">
        <v>45825</v>
      </c>
      <c r="S4121">
        <v>16</v>
      </c>
      <c r="T4121" t="s">
        <v>1813</v>
      </c>
      <c r="U4121" s="16">
        <v>45838</v>
      </c>
      <c r="V4121" s="16">
        <v>45838</v>
      </c>
      <c r="Y4121" s="16">
        <v>45828</v>
      </c>
      <c r="AB4121" t="s">
        <v>3919</v>
      </c>
    </row>
    <row r="4122" spans="1:28" x14ac:dyDescent="0.35">
      <c r="A4122" t="s">
        <v>2679</v>
      </c>
      <c r="B4122" t="s">
        <v>2680</v>
      </c>
      <c r="C4122" t="s">
        <v>115</v>
      </c>
      <c r="D4122" t="s">
        <v>114</v>
      </c>
      <c r="E4122" s="16">
        <v>45816</v>
      </c>
      <c r="F4122">
        <v>4001958887</v>
      </c>
      <c r="G4122" t="s">
        <v>1927</v>
      </c>
      <c r="H4122" t="s">
        <v>2180</v>
      </c>
      <c r="I4122" t="s">
        <v>1822</v>
      </c>
      <c r="J4122">
        <v>3094954</v>
      </c>
      <c r="K4122">
        <v>6597486</v>
      </c>
      <c r="M4122">
        <v>2</v>
      </c>
      <c r="N4122">
        <v>1.1499999999999999</v>
      </c>
      <c r="O4122">
        <v>2.2999999999999998</v>
      </c>
      <c r="P4122" t="s">
        <v>1811</v>
      </c>
      <c r="Q4122" t="s">
        <v>1812</v>
      </c>
      <c r="R4122" s="16">
        <v>45825</v>
      </c>
      <c r="S4122">
        <v>16</v>
      </c>
      <c r="T4122" t="s">
        <v>1813</v>
      </c>
      <c r="U4122" s="16">
        <v>45838</v>
      </c>
      <c r="V4122" s="16">
        <v>45838</v>
      </c>
      <c r="Y4122" s="16">
        <v>45828</v>
      </c>
      <c r="AB4122" t="s">
        <v>3919</v>
      </c>
    </row>
    <row r="4123" spans="1:28" x14ac:dyDescent="0.35">
      <c r="A4123" t="s">
        <v>2679</v>
      </c>
      <c r="B4123" t="s">
        <v>2680</v>
      </c>
      <c r="C4123" t="s">
        <v>115</v>
      </c>
      <c r="D4123" t="s">
        <v>114</v>
      </c>
      <c r="E4123" s="16">
        <v>45816</v>
      </c>
      <c r="F4123">
        <v>4001958887</v>
      </c>
      <c r="G4123" t="s">
        <v>1927</v>
      </c>
      <c r="H4123" t="s">
        <v>2162</v>
      </c>
      <c r="I4123" t="s">
        <v>1825</v>
      </c>
      <c r="J4123">
        <v>3094954</v>
      </c>
      <c r="K4123">
        <v>6597486</v>
      </c>
      <c r="M4123">
        <v>4</v>
      </c>
      <c r="N4123">
        <v>0.84</v>
      </c>
      <c r="O4123">
        <v>3.36</v>
      </c>
      <c r="P4123" t="s">
        <v>1811</v>
      </c>
      <c r="Q4123" t="s">
        <v>1812</v>
      </c>
      <c r="R4123" s="16">
        <v>45825</v>
      </c>
      <c r="S4123">
        <v>16</v>
      </c>
      <c r="T4123" t="s">
        <v>1813</v>
      </c>
      <c r="U4123" s="16">
        <v>45838</v>
      </c>
      <c r="V4123" s="16">
        <v>45838</v>
      </c>
      <c r="Y4123" s="16">
        <v>45828</v>
      </c>
      <c r="AB4123" t="s">
        <v>3919</v>
      </c>
    </row>
    <row r="4124" spans="1:28" x14ac:dyDescent="0.35">
      <c r="A4124" t="s">
        <v>2679</v>
      </c>
      <c r="B4124" t="s">
        <v>2680</v>
      </c>
      <c r="C4124" t="s">
        <v>115</v>
      </c>
      <c r="D4124" t="s">
        <v>114</v>
      </c>
      <c r="E4124" s="16">
        <v>45816</v>
      </c>
      <c r="F4124">
        <v>4001958887</v>
      </c>
      <c r="G4124" t="s">
        <v>1927</v>
      </c>
      <c r="H4124" t="s">
        <v>2270</v>
      </c>
      <c r="I4124" t="s">
        <v>1822</v>
      </c>
      <c r="J4124">
        <v>3094954</v>
      </c>
      <c r="K4124">
        <v>6597486</v>
      </c>
      <c r="M4124">
        <v>2</v>
      </c>
      <c r="N4124">
        <v>0.38</v>
      </c>
      <c r="O4124">
        <v>0.76</v>
      </c>
      <c r="P4124" t="s">
        <v>1811</v>
      </c>
      <c r="Q4124" t="s">
        <v>1812</v>
      </c>
      <c r="R4124" s="16">
        <v>45825</v>
      </c>
      <c r="S4124">
        <v>16</v>
      </c>
      <c r="T4124" t="s">
        <v>1813</v>
      </c>
      <c r="U4124" s="16">
        <v>45838</v>
      </c>
      <c r="V4124" s="16">
        <v>45838</v>
      </c>
      <c r="Y4124" s="16">
        <v>45828</v>
      </c>
      <c r="AB4124" t="s">
        <v>3919</v>
      </c>
    </row>
    <row r="4125" spans="1:28" x14ac:dyDescent="0.35">
      <c r="A4125" t="s">
        <v>2679</v>
      </c>
      <c r="B4125" t="s">
        <v>2680</v>
      </c>
      <c r="C4125" t="s">
        <v>115</v>
      </c>
      <c r="D4125" t="s">
        <v>114</v>
      </c>
      <c r="E4125" s="16">
        <v>45816</v>
      </c>
      <c r="F4125">
        <v>4001958887</v>
      </c>
      <c r="G4125" t="s">
        <v>1927</v>
      </c>
      <c r="H4125" t="s">
        <v>8696</v>
      </c>
      <c r="I4125" t="s">
        <v>2775</v>
      </c>
      <c r="J4125">
        <v>3094954</v>
      </c>
      <c r="K4125">
        <v>6597486</v>
      </c>
      <c r="M4125">
        <v>1</v>
      </c>
      <c r="N4125">
        <v>73.5</v>
      </c>
      <c r="O4125">
        <v>73.5</v>
      </c>
      <c r="P4125" t="s">
        <v>1811</v>
      </c>
      <c r="Q4125" t="s">
        <v>1812</v>
      </c>
      <c r="R4125" s="16">
        <v>45825</v>
      </c>
      <c r="S4125">
        <v>16</v>
      </c>
      <c r="T4125" t="s">
        <v>1813</v>
      </c>
      <c r="U4125" s="16">
        <v>45838</v>
      </c>
      <c r="V4125" s="16">
        <v>45838</v>
      </c>
      <c r="Y4125" s="16">
        <v>45828</v>
      </c>
      <c r="AB4125" t="s">
        <v>3919</v>
      </c>
    </row>
    <row r="4126" spans="1:28" x14ac:dyDescent="0.35">
      <c r="A4126" t="s">
        <v>2679</v>
      </c>
      <c r="B4126" t="s">
        <v>2680</v>
      </c>
      <c r="C4126" t="s">
        <v>115</v>
      </c>
      <c r="D4126" t="s">
        <v>114</v>
      </c>
      <c r="E4126" s="16">
        <v>45816</v>
      </c>
      <c r="F4126">
        <v>4001958887</v>
      </c>
      <c r="G4126" t="s">
        <v>1927</v>
      </c>
      <c r="H4126" t="s">
        <v>8697</v>
      </c>
      <c r="I4126" t="s">
        <v>2775</v>
      </c>
      <c r="J4126">
        <v>3094954</v>
      </c>
      <c r="K4126">
        <v>6597486</v>
      </c>
      <c r="M4126">
        <v>1</v>
      </c>
      <c r="N4126">
        <v>56.56</v>
      </c>
      <c r="O4126">
        <v>56.56</v>
      </c>
      <c r="P4126" t="s">
        <v>1811</v>
      </c>
      <c r="Q4126" t="s">
        <v>1812</v>
      </c>
      <c r="R4126" s="16">
        <v>45825</v>
      </c>
      <c r="S4126">
        <v>16</v>
      </c>
      <c r="T4126" t="s">
        <v>1813</v>
      </c>
      <c r="U4126" s="16">
        <v>45838</v>
      </c>
      <c r="V4126" s="16">
        <v>45838</v>
      </c>
      <c r="Y4126" s="16">
        <v>45828</v>
      </c>
      <c r="AB4126" t="s">
        <v>3919</v>
      </c>
    </row>
    <row r="4127" spans="1:28" x14ac:dyDescent="0.35">
      <c r="A4127" t="s">
        <v>8698</v>
      </c>
      <c r="B4127" t="s">
        <v>1808</v>
      </c>
      <c r="D4127" t="s">
        <v>18</v>
      </c>
      <c r="E4127" s="16">
        <v>45820</v>
      </c>
      <c r="F4127">
        <v>4001964947</v>
      </c>
      <c r="G4127" t="s">
        <v>1927</v>
      </c>
      <c r="H4127" t="s">
        <v>8699</v>
      </c>
      <c r="I4127" t="s">
        <v>1855</v>
      </c>
      <c r="J4127">
        <v>3116052</v>
      </c>
      <c r="K4127">
        <v>6611754</v>
      </c>
      <c r="M4127">
        <v>2</v>
      </c>
      <c r="N4127">
        <v>91.44</v>
      </c>
      <c r="O4127">
        <v>182.88</v>
      </c>
      <c r="P4127" t="s">
        <v>1811</v>
      </c>
      <c r="Q4127" t="s">
        <v>1812</v>
      </c>
      <c r="R4127" s="16">
        <v>45843</v>
      </c>
      <c r="S4127">
        <v>9</v>
      </c>
      <c r="T4127" t="s">
        <v>1813</v>
      </c>
      <c r="U4127" s="16">
        <v>45845</v>
      </c>
      <c r="V4127" s="16">
        <v>45845</v>
      </c>
      <c r="Y4127" s="16">
        <v>45845</v>
      </c>
      <c r="AB4127" t="s">
        <v>6018</v>
      </c>
    </row>
    <row r="4128" spans="1:28" x14ac:dyDescent="0.35">
      <c r="A4128" t="s">
        <v>8698</v>
      </c>
      <c r="B4128" t="s">
        <v>1808</v>
      </c>
      <c r="D4128" t="s">
        <v>18</v>
      </c>
      <c r="E4128" s="16">
        <v>45820</v>
      </c>
      <c r="F4128">
        <v>4001964947</v>
      </c>
      <c r="G4128" t="s">
        <v>1927</v>
      </c>
      <c r="H4128" t="s">
        <v>8700</v>
      </c>
      <c r="I4128" t="s">
        <v>8701</v>
      </c>
      <c r="J4128">
        <v>3116052</v>
      </c>
      <c r="K4128">
        <v>6611754</v>
      </c>
      <c r="M4128">
        <v>4</v>
      </c>
      <c r="N4128">
        <v>3</v>
      </c>
      <c r="O4128">
        <v>12</v>
      </c>
      <c r="P4128" t="s">
        <v>1811</v>
      </c>
      <c r="Q4128" t="s">
        <v>1812</v>
      </c>
      <c r="R4128" s="16">
        <v>45843</v>
      </c>
      <c r="S4128">
        <v>9</v>
      </c>
      <c r="T4128" t="s">
        <v>1813</v>
      </c>
      <c r="U4128" s="16">
        <v>45845</v>
      </c>
      <c r="V4128" s="16">
        <v>45845</v>
      </c>
      <c r="Y4128" s="16">
        <v>45845</v>
      </c>
      <c r="AB4128" t="s">
        <v>6018</v>
      </c>
    </row>
    <row r="4129" spans="1:28" x14ac:dyDescent="0.35">
      <c r="A4129" t="s">
        <v>8698</v>
      </c>
      <c r="B4129" t="s">
        <v>1808</v>
      </c>
      <c r="D4129" t="s">
        <v>18</v>
      </c>
      <c r="E4129" s="16">
        <v>45820</v>
      </c>
      <c r="F4129">
        <v>4001964947</v>
      </c>
      <c r="G4129" t="s">
        <v>1927</v>
      </c>
      <c r="H4129" t="s">
        <v>8702</v>
      </c>
      <c r="I4129" t="s">
        <v>2107</v>
      </c>
      <c r="J4129">
        <v>3116052</v>
      </c>
      <c r="K4129">
        <v>6611754</v>
      </c>
      <c r="M4129">
        <v>2</v>
      </c>
      <c r="N4129">
        <v>21.02</v>
      </c>
      <c r="O4129">
        <v>42.04</v>
      </c>
      <c r="P4129" t="s">
        <v>1811</v>
      </c>
      <c r="Q4129" t="s">
        <v>1812</v>
      </c>
      <c r="R4129" s="16">
        <v>45843</v>
      </c>
      <c r="S4129">
        <v>9</v>
      </c>
      <c r="T4129" t="s">
        <v>1813</v>
      </c>
      <c r="U4129" s="16">
        <v>45845</v>
      </c>
      <c r="V4129" s="16">
        <v>45845</v>
      </c>
      <c r="Y4129" s="16">
        <v>45845</v>
      </c>
      <c r="AB4129" t="s">
        <v>6018</v>
      </c>
    </row>
    <row r="4130" spans="1:28" x14ac:dyDescent="0.35">
      <c r="A4130" t="s">
        <v>8698</v>
      </c>
      <c r="B4130" t="s">
        <v>1808</v>
      </c>
      <c r="D4130" t="s">
        <v>18</v>
      </c>
      <c r="E4130" s="16">
        <v>45820</v>
      </c>
      <c r="F4130">
        <v>4001964947</v>
      </c>
      <c r="G4130" t="s">
        <v>1927</v>
      </c>
      <c r="H4130" t="s">
        <v>8703</v>
      </c>
      <c r="I4130" t="s">
        <v>8704</v>
      </c>
      <c r="J4130">
        <v>3116052</v>
      </c>
      <c r="K4130">
        <v>6611754</v>
      </c>
      <c r="M4130">
        <v>1</v>
      </c>
      <c r="N4130">
        <v>120.77</v>
      </c>
      <c r="O4130">
        <v>120.77</v>
      </c>
      <c r="P4130" t="s">
        <v>1811</v>
      </c>
      <c r="Q4130" t="s">
        <v>1812</v>
      </c>
      <c r="R4130" s="16">
        <v>45843</v>
      </c>
      <c r="S4130">
        <v>9</v>
      </c>
      <c r="T4130" t="s">
        <v>1813</v>
      </c>
      <c r="U4130" s="16">
        <v>45845</v>
      </c>
      <c r="V4130" s="16">
        <v>45845</v>
      </c>
      <c r="Y4130" s="16">
        <v>45845</v>
      </c>
      <c r="AB4130" t="s">
        <v>6018</v>
      </c>
    </row>
    <row r="4131" spans="1:28" x14ac:dyDescent="0.35">
      <c r="A4131" t="s">
        <v>8698</v>
      </c>
      <c r="B4131" t="s">
        <v>1808</v>
      </c>
      <c r="D4131" t="s">
        <v>18</v>
      </c>
      <c r="E4131" s="16">
        <v>45820</v>
      </c>
      <c r="F4131">
        <v>4001964947</v>
      </c>
      <c r="G4131" t="s">
        <v>1927</v>
      </c>
      <c r="H4131" t="s">
        <v>8705</v>
      </c>
      <c r="I4131" t="s">
        <v>2107</v>
      </c>
      <c r="J4131">
        <v>3116052</v>
      </c>
      <c r="K4131">
        <v>6611754</v>
      </c>
      <c r="M4131">
        <v>2</v>
      </c>
      <c r="N4131">
        <v>15.54</v>
      </c>
      <c r="O4131">
        <v>31.08</v>
      </c>
      <c r="P4131" t="s">
        <v>1811</v>
      </c>
      <c r="Q4131" t="s">
        <v>1812</v>
      </c>
      <c r="R4131" s="16">
        <v>45843</v>
      </c>
      <c r="S4131">
        <v>9</v>
      </c>
      <c r="T4131" t="s">
        <v>1813</v>
      </c>
      <c r="U4131" s="16">
        <v>45845</v>
      </c>
      <c r="V4131" s="16">
        <v>45845</v>
      </c>
      <c r="Y4131" s="16">
        <v>45845</v>
      </c>
      <c r="AB4131" t="s">
        <v>6018</v>
      </c>
    </row>
    <row r="4132" spans="1:28" x14ac:dyDescent="0.35">
      <c r="A4132" t="s">
        <v>8698</v>
      </c>
      <c r="B4132" t="s">
        <v>1808</v>
      </c>
      <c r="D4132" t="s">
        <v>18</v>
      </c>
      <c r="E4132" s="16">
        <v>45820</v>
      </c>
      <c r="F4132">
        <v>4001964947</v>
      </c>
      <c r="G4132" t="s">
        <v>1927</v>
      </c>
      <c r="H4132" t="s">
        <v>8706</v>
      </c>
      <c r="I4132" t="s">
        <v>1822</v>
      </c>
      <c r="J4132">
        <v>3116052</v>
      </c>
      <c r="K4132">
        <v>6611754</v>
      </c>
      <c r="M4132">
        <v>6</v>
      </c>
      <c r="N4132">
        <v>1.75</v>
      </c>
      <c r="O4132">
        <v>10.5</v>
      </c>
      <c r="P4132" t="s">
        <v>1811</v>
      </c>
      <c r="Q4132" t="s">
        <v>1812</v>
      </c>
      <c r="R4132" s="16">
        <v>45843</v>
      </c>
      <c r="S4132">
        <v>9</v>
      </c>
      <c r="T4132" t="s">
        <v>1813</v>
      </c>
      <c r="U4132" s="16">
        <v>45845</v>
      </c>
      <c r="V4132" s="16">
        <v>45845</v>
      </c>
      <c r="Y4132" s="16">
        <v>45845</v>
      </c>
      <c r="AB4132" t="s">
        <v>6018</v>
      </c>
    </row>
    <row r="4133" spans="1:28" x14ac:dyDescent="0.35">
      <c r="A4133" t="s">
        <v>8698</v>
      </c>
      <c r="B4133" t="s">
        <v>1808</v>
      </c>
      <c r="D4133" t="s">
        <v>18</v>
      </c>
      <c r="E4133" s="16">
        <v>45820</v>
      </c>
      <c r="F4133">
        <v>4001964947</v>
      </c>
      <c r="G4133" t="s">
        <v>1927</v>
      </c>
      <c r="H4133" t="s">
        <v>8707</v>
      </c>
      <c r="I4133" t="s">
        <v>1857</v>
      </c>
      <c r="J4133">
        <v>3116052</v>
      </c>
      <c r="K4133">
        <v>6611754</v>
      </c>
      <c r="M4133">
        <v>2</v>
      </c>
      <c r="N4133">
        <v>54.03</v>
      </c>
      <c r="O4133">
        <v>108.06</v>
      </c>
      <c r="P4133" t="s">
        <v>1811</v>
      </c>
      <c r="Q4133" t="s">
        <v>1812</v>
      </c>
      <c r="R4133" s="16">
        <v>45843</v>
      </c>
      <c r="S4133">
        <v>9</v>
      </c>
      <c r="T4133" t="s">
        <v>1813</v>
      </c>
      <c r="U4133" s="16">
        <v>45845</v>
      </c>
      <c r="V4133" s="16">
        <v>45845</v>
      </c>
      <c r="Y4133" s="16">
        <v>45845</v>
      </c>
      <c r="AB4133" t="s">
        <v>6018</v>
      </c>
    </row>
    <row r="4134" spans="1:28" x14ac:dyDescent="0.35">
      <c r="A4134" t="s">
        <v>8698</v>
      </c>
      <c r="B4134" t="s">
        <v>1808</v>
      </c>
      <c r="D4134" t="s">
        <v>18</v>
      </c>
      <c r="E4134" s="16">
        <v>45820</v>
      </c>
      <c r="F4134">
        <v>4001964947</v>
      </c>
      <c r="G4134" t="s">
        <v>1927</v>
      </c>
      <c r="H4134" t="s">
        <v>8708</v>
      </c>
      <c r="I4134" t="s">
        <v>8704</v>
      </c>
      <c r="J4134">
        <v>3116052</v>
      </c>
      <c r="K4134">
        <v>6611754</v>
      </c>
      <c r="M4134">
        <v>1</v>
      </c>
      <c r="N4134">
        <v>120.77</v>
      </c>
      <c r="O4134">
        <v>120.77</v>
      </c>
      <c r="P4134" t="s">
        <v>1811</v>
      </c>
      <c r="Q4134" t="s">
        <v>1812</v>
      </c>
      <c r="R4134" s="16">
        <v>45843</v>
      </c>
      <c r="S4134">
        <v>9</v>
      </c>
      <c r="T4134" t="s">
        <v>1813</v>
      </c>
      <c r="U4134" s="16">
        <v>45845</v>
      </c>
      <c r="V4134" s="16">
        <v>45845</v>
      </c>
      <c r="Y4134" s="16">
        <v>45845</v>
      </c>
      <c r="AB4134" t="s">
        <v>6018</v>
      </c>
    </row>
    <row r="4135" spans="1:28" x14ac:dyDescent="0.35">
      <c r="A4135" t="s">
        <v>8698</v>
      </c>
      <c r="B4135" t="s">
        <v>1808</v>
      </c>
      <c r="D4135" t="s">
        <v>18</v>
      </c>
      <c r="E4135" s="16">
        <v>45820</v>
      </c>
      <c r="F4135">
        <v>4001964947</v>
      </c>
      <c r="G4135" t="s">
        <v>1927</v>
      </c>
      <c r="H4135" t="s">
        <v>2648</v>
      </c>
      <c r="I4135" t="s">
        <v>1825</v>
      </c>
      <c r="J4135">
        <v>3116052</v>
      </c>
      <c r="K4135">
        <v>6611754</v>
      </c>
      <c r="M4135">
        <v>2</v>
      </c>
      <c r="N4135">
        <v>2.5</v>
      </c>
      <c r="O4135">
        <v>5</v>
      </c>
      <c r="P4135" t="s">
        <v>1811</v>
      </c>
      <c r="Q4135" t="s">
        <v>1812</v>
      </c>
      <c r="R4135" s="16">
        <v>45843</v>
      </c>
      <c r="S4135">
        <v>9</v>
      </c>
      <c r="T4135" t="s">
        <v>1813</v>
      </c>
      <c r="U4135" s="16">
        <v>45845</v>
      </c>
      <c r="V4135" s="16">
        <v>45845</v>
      </c>
      <c r="Y4135" s="16">
        <v>45845</v>
      </c>
      <c r="AB4135" t="s">
        <v>6018</v>
      </c>
    </row>
    <row r="4136" spans="1:28" x14ac:dyDescent="0.35">
      <c r="A4136" t="s">
        <v>8698</v>
      </c>
      <c r="B4136" t="s">
        <v>1808</v>
      </c>
      <c r="D4136" t="s">
        <v>18</v>
      </c>
      <c r="E4136" s="16">
        <v>45820</v>
      </c>
      <c r="F4136">
        <v>4001964947</v>
      </c>
      <c r="G4136" t="s">
        <v>1927</v>
      </c>
      <c r="H4136" t="s">
        <v>1890</v>
      </c>
      <c r="I4136" t="s">
        <v>1865</v>
      </c>
      <c r="J4136">
        <v>3116052</v>
      </c>
      <c r="K4136">
        <v>6611754</v>
      </c>
      <c r="M4136">
        <v>4</v>
      </c>
      <c r="N4136">
        <v>0.72</v>
      </c>
      <c r="O4136">
        <v>2.88</v>
      </c>
      <c r="P4136" t="s">
        <v>1811</v>
      </c>
      <c r="Q4136" t="s">
        <v>1812</v>
      </c>
      <c r="R4136" s="16">
        <v>45843</v>
      </c>
      <c r="S4136">
        <v>9</v>
      </c>
      <c r="T4136" t="s">
        <v>1813</v>
      </c>
      <c r="U4136" s="16">
        <v>45845</v>
      </c>
      <c r="V4136" s="16">
        <v>45845</v>
      </c>
      <c r="Y4136" s="16">
        <v>45845</v>
      </c>
      <c r="AB4136" t="s">
        <v>6018</v>
      </c>
    </row>
    <row r="4137" spans="1:28" x14ac:dyDescent="0.35">
      <c r="A4137" t="s">
        <v>8698</v>
      </c>
      <c r="B4137" t="s">
        <v>1808</v>
      </c>
      <c r="D4137" t="s">
        <v>18</v>
      </c>
      <c r="E4137" s="16">
        <v>45820</v>
      </c>
      <c r="F4137">
        <v>4001964947</v>
      </c>
      <c r="G4137" t="s">
        <v>1927</v>
      </c>
      <c r="H4137" t="s">
        <v>2650</v>
      </c>
      <c r="I4137" t="s">
        <v>1822</v>
      </c>
      <c r="J4137">
        <v>3116052</v>
      </c>
      <c r="K4137">
        <v>6611754</v>
      </c>
      <c r="M4137">
        <v>4</v>
      </c>
      <c r="N4137">
        <v>1.56</v>
      </c>
      <c r="O4137">
        <v>6.24</v>
      </c>
      <c r="P4137" t="s">
        <v>1811</v>
      </c>
      <c r="Q4137" t="s">
        <v>1812</v>
      </c>
      <c r="R4137" s="16">
        <v>45843</v>
      </c>
      <c r="S4137">
        <v>9</v>
      </c>
      <c r="T4137" t="s">
        <v>1813</v>
      </c>
      <c r="U4137" s="16">
        <v>45845</v>
      </c>
      <c r="V4137" s="16">
        <v>45845</v>
      </c>
      <c r="Y4137" s="16">
        <v>45845</v>
      </c>
      <c r="AB4137" t="s">
        <v>6018</v>
      </c>
    </row>
    <row r="4138" spans="1:28" x14ac:dyDescent="0.35">
      <c r="A4138" t="s">
        <v>8698</v>
      </c>
      <c r="B4138" t="s">
        <v>1808</v>
      </c>
      <c r="D4138" t="s">
        <v>18</v>
      </c>
      <c r="E4138" s="16">
        <v>45820</v>
      </c>
      <c r="F4138">
        <v>4001964947</v>
      </c>
      <c r="G4138" t="s">
        <v>1927</v>
      </c>
      <c r="H4138" t="s">
        <v>3757</v>
      </c>
      <c r="I4138" t="s">
        <v>1949</v>
      </c>
      <c r="J4138">
        <v>3116052</v>
      </c>
      <c r="K4138">
        <v>6611754</v>
      </c>
      <c r="M4138">
        <v>2</v>
      </c>
      <c r="N4138">
        <v>13.34</v>
      </c>
      <c r="O4138">
        <v>26.68</v>
      </c>
      <c r="P4138" t="s">
        <v>1811</v>
      </c>
      <c r="Q4138" t="s">
        <v>1812</v>
      </c>
      <c r="R4138" s="16">
        <v>45843</v>
      </c>
      <c r="S4138">
        <v>9</v>
      </c>
      <c r="T4138" t="s">
        <v>1813</v>
      </c>
      <c r="U4138" s="16">
        <v>45845</v>
      </c>
      <c r="V4138" s="16">
        <v>45845</v>
      </c>
      <c r="Y4138" s="16">
        <v>45845</v>
      </c>
      <c r="AB4138" t="s">
        <v>6018</v>
      </c>
    </row>
    <row r="4139" spans="1:28" x14ac:dyDescent="0.35">
      <c r="A4139" t="s">
        <v>8698</v>
      </c>
      <c r="B4139" t="s">
        <v>1808</v>
      </c>
      <c r="D4139" t="s">
        <v>18</v>
      </c>
      <c r="E4139" s="16">
        <v>45820</v>
      </c>
      <c r="F4139">
        <v>4001964947</v>
      </c>
      <c r="G4139" t="s">
        <v>1927</v>
      </c>
      <c r="H4139" t="s">
        <v>2640</v>
      </c>
      <c r="I4139" t="s">
        <v>1984</v>
      </c>
      <c r="J4139">
        <v>3116052</v>
      </c>
      <c r="K4139">
        <v>6611754</v>
      </c>
      <c r="M4139">
        <v>2</v>
      </c>
      <c r="N4139">
        <v>1.8</v>
      </c>
      <c r="O4139">
        <v>3.6</v>
      </c>
      <c r="P4139" t="s">
        <v>1811</v>
      </c>
      <c r="Q4139" t="s">
        <v>1812</v>
      </c>
      <c r="R4139" s="16">
        <v>45843</v>
      </c>
      <c r="S4139">
        <v>9</v>
      </c>
      <c r="T4139" t="s">
        <v>1813</v>
      </c>
      <c r="U4139" s="16">
        <v>45845</v>
      </c>
      <c r="V4139" s="16">
        <v>45845</v>
      </c>
      <c r="Y4139" s="16">
        <v>45845</v>
      </c>
      <c r="AB4139" t="s">
        <v>6018</v>
      </c>
    </row>
    <row r="4140" spans="1:28" x14ac:dyDescent="0.35">
      <c r="A4140" t="s">
        <v>2480</v>
      </c>
      <c r="B4140" t="s">
        <v>2583</v>
      </c>
      <c r="C4140" t="s">
        <v>1403</v>
      </c>
      <c r="D4140" t="s">
        <v>18</v>
      </c>
      <c r="E4140" s="16">
        <v>45820</v>
      </c>
      <c r="F4140">
        <v>4001965161</v>
      </c>
      <c r="G4140" t="s">
        <v>1809</v>
      </c>
      <c r="H4140" t="s">
        <v>5734</v>
      </c>
      <c r="I4140" t="s">
        <v>2752</v>
      </c>
      <c r="J4140">
        <v>3109733</v>
      </c>
      <c r="K4140">
        <v>6607919</v>
      </c>
      <c r="M4140">
        <v>2</v>
      </c>
      <c r="N4140">
        <v>3</v>
      </c>
      <c r="O4140">
        <v>6</v>
      </c>
      <c r="P4140" t="s">
        <v>1811</v>
      </c>
      <c r="Q4140" t="s">
        <v>1812</v>
      </c>
      <c r="R4140" s="16">
        <v>45834</v>
      </c>
      <c r="S4140">
        <v>12</v>
      </c>
      <c r="T4140" t="s">
        <v>1813</v>
      </c>
      <c r="U4140" s="16">
        <v>45842</v>
      </c>
      <c r="V4140" s="16">
        <v>45842</v>
      </c>
      <c r="Y4140" s="16">
        <v>45842</v>
      </c>
      <c r="AB4140" t="s">
        <v>8709</v>
      </c>
    </row>
    <row r="4141" spans="1:28" x14ac:dyDescent="0.35">
      <c r="A4141" t="s">
        <v>2480</v>
      </c>
      <c r="B4141" t="s">
        <v>2583</v>
      </c>
      <c r="C4141" t="s">
        <v>1403</v>
      </c>
      <c r="D4141" t="s">
        <v>18</v>
      </c>
      <c r="E4141" s="16">
        <v>45820</v>
      </c>
      <c r="F4141">
        <v>4001965161</v>
      </c>
      <c r="G4141" t="s">
        <v>1809</v>
      </c>
      <c r="H4141" t="s">
        <v>1980</v>
      </c>
      <c r="I4141" t="s">
        <v>1825</v>
      </c>
      <c r="J4141">
        <v>3109733</v>
      </c>
      <c r="K4141">
        <v>6607919</v>
      </c>
      <c r="M4141">
        <v>2</v>
      </c>
      <c r="N4141">
        <v>1.23</v>
      </c>
      <c r="O4141">
        <v>2.46</v>
      </c>
      <c r="P4141" t="s">
        <v>1811</v>
      </c>
      <c r="Q4141" t="s">
        <v>1812</v>
      </c>
      <c r="R4141" s="16">
        <v>45834</v>
      </c>
      <c r="S4141">
        <v>12</v>
      </c>
      <c r="T4141" t="s">
        <v>1813</v>
      </c>
      <c r="U4141" s="16">
        <v>45842</v>
      </c>
      <c r="V4141" s="16">
        <v>45842</v>
      </c>
      <c r="Y4141" s="16">
        <v>45842</v>
      </c>
      <c r="AB4141" t="s">
        <v>8709</v>
      </c>
    </row>
    <row r="4142" spans="1:28" x14ac:dyDescent="0.35">
      <c r="A4142" t="s">
        <v>2480</v>
      </c>
      <c r="B4142" t="s">
        <v>2583</v>
      </c>
      <c r="C4142" t="s">
        <v>1403</v>
      </c>
      <c r="D4142" t="s">
        <v>18</v>
      </c>
      <c r="E4142" s="16">
        <v>45820</v>
      </c>
      <c r="F4142">
        <v>4001965161</v>
      </c>
      <c r="G4142" t="s">
        <v>1809</v>
      </c>
      <c r="H4142" t="s">
        <v>5735</v>
      </c>
      <c r="I4142" t="s">
        <v>1822</v>
      </c>
      <c r="J4142">
        <v>3109733</v>
      </c>
      <c r="K4142">
        <v>6607919</v>
      </c>
      <c r="M4142">
        <v>2</v>
      </c>
      <c r="N4142">
        <v>13.73</v>
      </c>
      <c r="O4142">
        <v>27.46</v>
      </c>
      <c r="P4142" t="s">
        <v>1811</v>
      </c>
      <c r="Q4142" t="s">
        <v>1812</v>
      </c>
      <c r="R4142" s="16">
        <v>45834</v>
      </c>
      <c r="S4142">
        <v>12</v>
      </c>
      <c r="T4142" t="s">
        <v>1813</v>
      </c>
      <c r="U4142" s="16">
        <v>45842</v>
      </c>
      <c r="V4142" s="16">
        <v>45842</v>
      </c>
      <c r="Y4142" s="16">
        <v>45842</v>
      </c>
      <c r="AB4142" t="s">
        <v>8709</v>
      </c>
    </row>
    <row r="4143" spans="1:28" x14ac:dyDescent="0.35">
      <c r="A4143" t="s">
        <v>2480</v>
      </c>
      <c r="B4143" t="s">
        <v>2583</v>
      </c>
      <c r="C4143" t="s">
        <v>1403</v>
      </c>
      <c r="D4143" t="s">
        <v>18</v>
      </c>
      <c r="E4143" s="16">
        <v>45820</v>
      </c>
      <c r="F4143">
        <v>4001965161</v>
      </c>
      <c r="G4143" t="s">
        <v>1809</v>
      </c>
      <c r="H4143" t="s">
        <v>5736</v>
      </c>
      <c r="I4143" t="s">
        <v>1862</v>
      </c>
      <c r="J4143">
        <v>3109733</v>
      </c>
      <c r="K4143">
        <v>6607919</v>
      </c>
      <c r="M4143">
        <v>2</v>
      </c>
      <c r="N4143">
        <v>220.51</v>
      </c>
      <c r="O4143">
        <v>441.02</v>
      </c>
      <c r="P4143" t="s">
        <v>1811</v>
      </c>
      <c r="Q4143" t="s">
        <v>1812</v>
      </c>
      <c r="R4143" s="16">
        <v>45834</v>
      </c>
      <c r="S4143">
        <v>12</v>
      </c>
      <c r="T4143" t="s">
        <v>1813</v>
      </c>
      <c r="U4143" s="16">
        <v>45842</v>
      </c>
      <c r="V4143" s="16">
        <v>45842</v>
      </c>
      <c r="Y4143" s="16">
        <v>45842</v>
      </c>
      <c r="AB4143" t="s">
        <v>8709</v>
      </c>
    </row>
    <row r="4144" spans="1:28" x14ac:dyDescent="0.35">
      <c r="A4144" t="s">
        <v>2480</v>
      </c>
      <c r="B4144" t="s">
        <v>2583</v>
      </c>
      <c r="C4144" t="s">
        <v>1403</v>
      </c>
      <c r="D4144" t="s">
        <v>18</v>
      </c>
      <c r="E4144" s="16">
        <v>45820</v>
      </c>
      <c r="F4144">
        <v>4001965161</v>
      </c>
      <c r="G4144" t="s">
        <v>1809</v>
      </c>
      <c r="H4144" t="s">
        <v>2642</v>
      </c>
      <c r="I4144" t="s">
        <v>1949</v>
      </c>
      <c r="J4144">
        <v>3109733</v>
      </c>
      <c r="K4144">
        <v>6607919</v>
      </c>
      <c r="M4144">
        <v>2</v>
      </c>
      <c r="N4144">
        <v>9.15</v>
      </c>
      <c r="O4144">
        <v>18.3</v>
      </c>
      <c r="P4144" t="s">
        <v>1811</v>
      </c>
      <c r="Q4144" t="s">
        <v>1812</v>
      </c>
      <c r="R4144" s="16">
        <v>45834</v>
      </c>
      <c r="S4144">
        <v>12</v>
      </c>
      <c r="T4144" t="s">
        <v>1813</v>
      </c>
      <c r="U4144" s="16">
        <v>45842</v>
      </c>
      <c r="V4144" s="16">
        <v>45842</v>
      </c>
      <c r="Y4144" s="16">
        <v>45842</v>
      </c>
      <c r="AB4144" t="s">
        <v>8709</v>
      </c>
    </row>
    <row r="4145" spans="1:28" x14ac:dyDescent="0.35">
      <c r="A4145" t="s">
        <v>2047</v>
      </c>
      <c r="B4145" t="s">
        <v>2048</v>
      </c>
      <c r="C4145" t="s">
        <v>1128</v>
      </c>
      <c r="D4145" t="s">
        <v>1301</v>
      </c>
      <c r="E4145" s="16">
        <v>45822</v>
      </c>
      <c r="F4145">
        <v>4001967487</v>
      </c>
      <c r="G4145" t="s">
        <v>1927</v>
      </c>
      <c r="H4145" t="s">
        <v>8710</v>
      </c>
      <c r="I4145" t="s">
        <v>8711</v>
      </c>
      <c r="J4145">
        <v>2933704</v>
      </c>
      <c r="K4145">
        <v>6475979</v>
      </c>
      <c r="M4145">
        <v>1</v>
      </c>
      <c r="N4145">
        <v>2022.75</v>
      </c>
      <c r="O4145">
        <v>2022.75</v>
      </c>
      <c r="P4145" t="s">
        <v>1811</v>
      </c>
      <c r="Q4145" t="s">
        <v>1812</v>
      </c>
      <c r="R4145" s="16">
        <v>45843</v>
      </c>
      <c r="S4145">
        <v>0</v>
      </c>
      <c r="T4145" t="s">
        <v>1813</v>
      </c>
      <c r="U4145" s="16">
        <v>45870</v>
      </c>
      <c r="V4145" s="16">
        <v>45870</v>
      </c>
      <c r="Y4145" s="16">
        <v>45827</v>
      </c>
      <c r="AB4145" t="s">
        <v>1005</v>
      </c>
    </row>
    <row r="4146" spans="1:28" x14ac:dyDescent="0.35">
      <c r="A4146" t="s">
        <v>2047</v>
      </c>
      <c r="B4146" t="s">
        <v>2048</v>
      </c>
      <c r="C4146" t="s">
        <v>1128</v>
      </c>
      <c r="D4146" t="s">
        <v>1301</v>
      </c>
      <c r="E4146" s="16">
        <v>45822</v>
      </c>
      <c r="F4146">
        <v>4001967487</v>
      </c>
      <c r="G4146" t="s">
        <v>1927</v>
      </c>
      <c r="H4146" t="s">
        <v>3168</v>
      </c>
      <c r="I4146" t="s">
        <v>1825</v>
      </c>
      <c r="J4146">
        <v>2933704</v>
      </c>
      <c r="K4146">
        <v>6475979</v>
      </c>
      <c r="M4146">
        <v>4</v>
      </c>
      <c r="N4146">
        <v>8.4499999999999993</v>
      </c>
      <c r="O4146">
        <v>33.799999999999997</v>
      </c>
      <c r="P4146" t="s">
        <v>1811</v>
      </c>
      <c r="Q4146" t="s">
        <v>1812</v>
      </c>
      <c r="R4146" s="16">
        <v>45843</v>
      </c>
      <c r="S4146">
        <v>0</v>
      </c>
      <c r="T4146" t="s">
        <v>1813</v>
      </c>
      <c r="U4146" s="16">
        <v>45870</v>
      </c>
      <c r="V4146" s="16">
        <v>45870</v>
      </c>
      <c r="Y4146" s="16">
        <v>45827</v>
      </c>
      <c r="AB4146" t="s">
        <v>1005</v>
      </c>
    </row>
    <row r="4147" spans="1:28" x14ac:dyDescent="0.35">
      <c r="A4147" t="s">
        <v>2047</v>
      </c>
      <c r="B4147" t="s">
        <v>2048</v>
      </c>
      <c r="C4147" t="s">
        <v>1128</v>
      </c>
      <c r="D4147" t="s">
        <v>1301</v>
      </c>
      <c r="E4147" s="16">
        <v>45822</v>
      </c>
      <c r="F4147">
        <v>4001967487</v>
      </c>
      <c r="G4147" t="s">
        <v>1927</v>
      </c>
      <c r="H4147" t="s">
        <v>4606</v>
      </c>
      <c r="I4147" t="s">
        <v>1810</v>
      </c>
      <c r="J4147">
        <v>2933704</v>
      </c>
      <c r="K4147">
        <v>6475979</v>
      </c>
      <c r="M4147">
        <v>4</v>
      </c>
      <c r="N4147">
        <v>1.86</v>
      </c>
      <c r="O4147">
        <v>7.44</v>
      </c>
      <c r="P4147" t="s">
        <v>1811</v>
      </c>
      <c r="Q4147" t="s">
        <v>1812</v>
      </c>
      <c r="R4147" s="16">
        <v>45843</v>
      </c>
      <c r="S4147">
        <v>0</v>
      </c>
      <c r="T4147" t="s">
        <v>1813</v>
      </c>
      <c r="U4147" s="16">
        <v>45870</v>
      </c>
      <c r="V4147" s="16">
        <v>45870</v>
      </c>
      <c r="Y4147" s="16">
        <v>45827</v>
      </c>
      <c r="AB4147" t="s">
        <v>1005</v>
      </c>
    </row>
    <row r="4148" spans="1:28" x14ac:dyDescent="0.35">
      <c r="A4148" t="s">
        <v>2047</v>
      </c>
      <c r="B4148" t="s">
        <v>2048</v>
      </c>
      <c r="C4148" t="s">
        <v>1128</v>
      </c>
      <c r="D4148" t="s">
        <v>1301</v>
      </c>
      <c r="E4148" s="16">
        <v>45822</v>
      </c>
      <c r="F4148">
        <v>4001967487</v>
      </c>
      <c r="G4148" t="s">
        <v>1927</v>
      </c>
      <c r="H4148" t="s">
        <v>2108</v>
      </c>
      <c r="I4148" t="s">
        <v>1822</v>
      </c>
      <c r="J4148">
        <v>2933704</v>
      </c>
      <c r="K4148">
        <v>6475979</v>
      </c>
      <c r="M4148">
        <v>8</v>
      </c>
      <c r="N4148">
        <v>1.75</v>
      </c>
      <c r="O4148">
        <v>14</v>
      </c>
      <c r="P4148" t="s">
        <v>1811</v>
      </c>
      <c r="Q4148" t="s">
        <v>1812</v>
      </c>
      <c r="R4148" s="16">
        <v>45843</v>
      </c>
      <c r="S4148">
        <v>0</v>
      </c>
      <c r="T4148" t="s">
        <v>1813</v>
      </c>
      <c r="U4148" s="16">
        <v>45870</v>
      </c>
      <c r="V4148" s="16">
        <v>45870</v>
      </c>
      <c r="Y4148" s="16">
        <v>45827</v>
      </c>
      <c r="AB4148" t="s">
        <v>1005</v>
      </c>
    </row>
    <row r="4149" spans="1:28" x14ac:dyDescent="0.35">
      <c r="A4149" t="s">
        <v>2960</v>
      </c>
      <c r="B4149" t="s">
        <v>3027</v>
      </c>
      <c r="C4149" t="s">
        <v>115</v>
      </c>
      <c r="D4149" t="s">
        <v>114</v>
      </c>
      <c r="E4149" s="16">
        <v>45824</v>
      </c>
      <c r="F4149">
        <v>4001969370</v>
      </c>
      <c r="G4149" t="s">
        <v>1927</v>
      </c>
      <c r="H4149" t="s">
        <v>8712</v>
      </c>
      <c r="I4149" t="s">
        <v>4358</v>
      </c>
      <c r="J4149">
        <v>2934224</v>
      </c>
      <c r="K4149">
        <v>6476259</v>
      </c>
      <c r="M4149">
        <v>1</v>
      </c>
      <c r="N4149">
        <v>2816.6</v>
      </c>
      <c r="O4149">
        <v>2816.6</v>
      </c>
      <c r="P4149" t="s">
        <v>1811</v>
      </c>
      <c r="Q4149" t="s">
        <v>1812</v>
      </c>
      <c r="R4149" s="16">
        <v>45843</v>
      </c>
      <c r="S4149">
        <v>11</v>
      </c>
      <c r="T4149" t="s">
        <v>1813</v>
      </c>
      <c r="U4149" s="16">
        <v>45839</v>
      </c>
      <c r="V4149" s="16">
        <v>45839</v>
      </c>
      <c r="Y4149" s="16">
        <v>45839</v>
      </c>
      <c r="AB4149" t="s">
        <v>1009</v>
      </c>
    </row>
    <row r="4150" spans="1:28" x14ac:dyDescent="0.35">
      <c r="A4150" t="s">
        <v>2960</v>
      </c>
      <c r="B4150" t="s">
        <v>3027</v>
      </c>
      <c r="C4150" t="s">
        <v>115</v>
      </c>
      <c r="D4150" t="s">
        <v>114</v>
      </c>
      <c r="E4150" s="16">
        <v>45824</v>
      </c>
      <c r="F4150">
        <v>4001969370</v>
      </c>
      <c r="G4150" t="s">
        <v>1927</v>
      </c>
      <c r="H4150" t="s">
        <v>4514</v>
      </c>
      <c r="I4150" t="s">
        <v>1825</v>
      </c>
      <c r="J4150">
        <v>2934224</v>
      </c>
      <c r="K4150">
        <v>6476259</v>
      </c>
      <c r="M4150">
        <v>2</v>
      </c>
      <c r="N4150">
        <v>24.36</v>
      </c>
      <c r="O4150">
        <v>48.72</v>
      </c>
      <c r="P4150" t="s">
        <v>1811</v>
      </c>
      <c r="Q4150" t="s">
        <v>1812</v>
      </c>
      <c r="R4150" s="16">
        <v>45843</v>
      </c>
      <c r="S4150">
        <v>11</v>
      </c>
      <c r="T4150" t="s">
        <v>1813</v>
      </c>
      <c r="U4150" s="16">
        <v>45839</v>
      </c>
      <c r="V4150" s="16">
        <v>45839</v>
      </c>
      <c r="Y4150" s="16">
        <v>45839</v>
      </c>
      <c r="AB4150" t="s">
        <v>1009</v>
      </c>
    </row>
    <row r="4151" spans="1:28" x14ac:dyDescent="0.35">
      <c r="A4151" t="s">
        <v>2960</v>
      </c>
      <c r="B4151" t="s">
        <v>3027</v>
      </c>
      <c r="C4151" t="s">
        <v>115</v>
      </c>
      <c r="D4151" t="s">
        <v>114</v>
      </c>
      <c r="E4151" s="16">
        <v>45824</v>
      </c>
      <c r="F4151">
        <v>4001969370</v>
      </c>
      <c r="G4151" t="s">
        <v>1927</v>
      </c>
      <c r="H4151" t="s">
        <v>1848</v>
      </c>
      <c r="I4151" t="s">
        <v>1822</v>
      </c>
      <c r="J4151">
        <v>2934224</v>
      </c>
      <c r="K4151">
        <v>6476259</v>
      </c>
      <c r="M4151">
        <v>2</v>
      </c>
      <c r="N4151">
        <v>2.93</v>
      </c>
      <c r="O4151">
        <v>5.86</v>
      </c>
      <c r="P4151" t="s">
        <v>1811</v>
      </c>
      <c r="Q4151" t="s">
        <v>1812</v>
      </c>
      <c r="R4151" s="16">
        <v>45843</v>
      </c>
      <c r="S4151">
        <v>11</v>
      </c>
      <c r="T4151" t="s">
        <v>1813</v>
      </c>
      <c r="U4151" s="16">
        <v>45839</v>
      </c>
      <c r="V4151" s="16">
        <v>45839</v>
      </c>
      <c r="Y4151" s="16">
        <v>45839</v>
      </c>
      <c r="AB4151" t="s">
        <v>1009</v>
      </c>
    </row>
    <row r="4152" spans="1:28" x14ac:dyDescent="0.35">
      <c r="A4152" t="s">
        <v>2960</v>
      </c>
      <c r="B4152" t="s">
        <v>3027</v>
      </c>
      <c r="C4152" t="s">
        <v>115</v>
      </c>
      <c r="D4152" t="s">
        <v>114</v>
      </c>
      <c r="E4152" s="16">
        <v>45824</v>
      </c>
      <c r="F4152">
        <v>4001969370</v>
      </c>
      <c r="G4152" t="s">
        <v>1927</v>
      </c>
      <c r="H4152" t="s">
        <v>8713</v>
      </c>
      <c r="I4152" t="s">
        <v>1810</v>
      </c>
      <c r="J4152">
        <v>2934224</v>
      </c>
      <c r="K4152">
        <v>6476259</v>
      </c>
      <c r="M4152">
        <v>2</v>
      </c>
      <c r="N4152">
        <v>18.46</v>
      </c>
      <c r="O4152">
        <v>36.92</v>
      </c>
      <c r="P4152" t="s">
        <v>1811</v>
      </c>
      <c r="Q4152" t="s">
        <v>1812</v>
      </c>
      <c r="R4152" s="16">
        <v>45843</v>
      </c>
      <c r="S4152">
        <v>11</v>
      </c>
      <c r="T4152" t="s">
        <v>1813</v>
      </c>
      <c r="U4152" s="16">
        <v>45839</v>
      </c>
      <c r="V4152" s="16">
        <v>45839</v>
      </c>
      <c r="Y4152" s="16">
        <v>45839</v>
      </c>
      <c r="AB4152" t="s">
        <v>1009</v>
      </c>
    </row>
    <row r="4153" spans="1:28" x14ac:dyDescent="0.35">
      <c r="A4153" t="s">
        <v>2426</v>
      </c>
      <c r="B4153" t="s">
        <v>2427</v>
      </c>
      <c r="C4153" t="s">
        <v>115</v>
      </c>
      <c r="D4153" t="s">
        <v>114</v>
      </c>
      <c r="E4153" s="16">
        <v>45824</v>
      </c>
      <c r="F4153">
        <v>4001969388</v>
      </c>
      <c r="G4153" t="s">
        <v>1927</v>
      </c>
      <c r="H4153" t="s">
        <v>8714</v>
      </c>
      <c r="I4153" t="s">
        <v>2032</v>
      </c>
      <c r="J4153">
        <v>2934230</v>
      </c>
      <c r="K4153">
        <v>6476285</v>
      </c>
      <c r="M4153">
        <v>1</v>
      </c>
      <c r="N4153">
        <v>3081.15</v>
      </c>
      <c r="O4153">
        <v>3081.15</v>
      </c>
      <c r="P4153" t="s">
        <v>1811</v>
      </c>
      <c r="Q4153" t="s">
        <v>1812</v>
      </c>
      <c r="R4153" s="16">
        <v>45841</v>
      </c>
      <c r="S4153">
        <v>13</v>
      </c>
      <c r="T4153" t="s">
        <v>1813</v>
      </c>
      <c r="U4153" s="16">
        <v>45839</v>
      </c>
      <c r="V4153" s="16">
        <v>45839</v>
      </c>
      <c r="Y4153" s="16">
        <v>45839</v>
      </c>
      <c r="AB4153" t="s">
        <v>1007</v>
      </c>
    </row>
    <row r="4154" spans="1:28" x14ac:dyDescent="0.35">
      <c r="A4154" t="s">
        <v>2426</v>
      </c>
      <c r="B4154" t="s">
        <v>2427</v>
      </c>
      <c r="C4154" t="s">
        <v>115</v>
      </c>
      <c r="D4154" t="s">
        <v>114</v>
      </c>
      <c r="E4154" s="16">
        <v>45824</v>
      </c>
      <c r="F4154">
        <v>4001969388</v>
      </c>
      <c r="G4154" t="s">
        <v>1927</v>
      </c>
      <c r="H4154" t="s">
        <v>2965</v>
      </c>
      <c r="I4154" t="s">
        <v>1831</v>
      </c>
      <c r="J4154">
        <v>2934230</v>
      </c>
      <c r="K4154">
        <v>6476285</v>
      </c>
      <c r="M4154">
        <v>1</v>
      </c>
      <c r="N4154">
        <v>29.13</v>
      </c>
      <c r="O4154">
        <v>29.13</v>
      </c>
      <c r="P4154" t="s">
        <v>1811</v>
      </c>
      <c r="Q4154" t="s">
        <v>1812</v>
      </c>
      <c r="R4154" s="16">
        <v>45841</v>
      </c>
      <c r="S4154">
        <v>13</v>
      </c>
      <c r="T4154" t="s">
        <v>1813</v>
      </c>
      <c r="U4154" s="16">
        <v>45839</v>
      </c>
      <c r="V4154" s="16">
        <v>45839</v>
      </c>
      <c r="Y4154" s="16">
        <v>45839</v>
      </c>
      <c r="AB4154" t="s">
        <v>1007</v>
      </c>
    </row>
    <row r="4155" spans="1:28" x14ac:dyDescent="0.35">
      <c r="A4155" t="s">
        <v>2426</v>
      </c>
      <c r="B4155" t="s">
        <v>2427</v>
      </c>
      <c r="C4155" t="s">
        <v>115</v>
      </c>
      <c r="D4155" t="s">
        <v>114</v>
      </c>
      <c r="E4155" s="16">
        <v>45824</v>
      </c>
      <c r="F4155">
        <v>4001969388</v>
      </c>
      <c r="G4155" t="s">
        <v>1927</v>
      </c>
      <c r="H4155" t="s">
        <v>3088</v>
      </c>
      <c r="I4155" t="s">
        <v>1826</v>
      </c>
      <c r="J4155">
        <v>2934230</v>
      </c>
      <c r="K4155">
        <v>6476285</v>
      </c>
      <c r="M4155">
        <v>1</v>
      </c>
      <c r="N4155">
        <v>23.12</v>
      </c>
      <c r="O4155">
        <v>23.12</v>
      </c>
      <c r="P4155" t="s">
        <v>1811</v>
      </c>
      <c r="Q4155" t="s">
        <v>1812</v>
      </c>
      <c r="R4155" s="16">
        <v>45841</v>
      </c>
      <c r="S4155">
        <v>13</v>
      </c>
      <c r="T4155" t="s">
        <v>1813</v>
      </c>
      <c r="U4155" s="16">
        <v>45839</v>
      </c>
      <c r="V4155" s="16">
        <v>45839</v>
      </c>
      <c r="Y4155" s="16">
        <v>45839</v>
      </c>
      <c r="AB4155" t="s">
        <v>1007</v>
      </c>
    </row>
    <row r="4156" spans="1:28" x14ac:dyDescent="0.35">
      <c r="A4156" t="s">
        <v>2426</v>
      </c>
      <c r="B4156" t="s">
        <v>2427</v>
      </c>
      <c r="C4156" t="s">
        <v>115</v>
      </c>
      <c r="D4156" t="s">
        <v>114</v>
      </c>
      <c r="E4156" s="16">
        <v>45824</v>
      </c>
      <c r="F4156">
        <v>4001969388</v>
      </c>
      <c r="G4156" t="s">
        <v>1927</v>
      </c>
      <c r="H4156" t="s">
        <v>1841</v>
      </c>
      <c r="I4156" t="s">
        <v>1842</v>
      </c>
      <c r="J4156">
        <v>2934230</v>
      </c>
      <c r="K4156">
        <v>6476285</v>
      </c>
      <c r="M4156">
        <v>1</v>
      </c>
      <c r="N4156">
        <v>6.11</v>
      </c>
      <c r="O4156">
        <v>6.11</v>
      </c>
      <c r="P4156" t="s">
        <v>1811</v>
      </c>
      <c r="Q4156" t="s">
        <v>1812</v>
      </c>
      <c r="R4156" s="16">
        <v>45841</v>
      </c>
      <c r="S4156">
        <v>13</v>
      </c>
      <c r="T4156" t="s">
        <v>1813</v>
      </c>
      <c r="U4156" s="16">
        <v>45839</v>
      </c>
      <c r="V4156" s="16">
        <v>45839</v>
      </c>
      <c r="Y4156" s="16">
        <v>45839</v>
      </c>
      <c r="AB4156" t="s">
        <v>1007</v>
      </c>
    </row>
    <row r="4157" spans="1:28" x14ac:dyDescent="0.35">
      <c r="A4157" t="s">
        <v>2426</v>
      </c>
      <c r="B4157" t="s">
        <v>2427</v>
      </c>
      <c r="C4157" t="s">
        <v>115</v>
      </c>
      <c r="D4157" t="s">
        <v>114</v>
      </c>
      <c r="E4157" s="16">
        <v>45824</v>
      </c>
      <c r="F4157">
        <v>4001969388</v>
      </c>
      <c r="G4157" t="s">
        <v>1927</v>
      </c>
      <c r="H4157" t="s">
        <v>1837</v>
      </c>
      <c r="I4157" t="s">
        <v>1838</v>
      </c>
      <c r="J4157">
        <v>2934230</v>
      </c>
      <c r="K4157">
        <v>6476285</v>
      </c>
      <c r="M4157">
        <v>1</v>
      </c>
      <c r="N4157">
        <v>34.15</v>
      </c>
      <c r="O4157">
        <v>34.15</v>
      </c>
      <c r="P4157" t="s">
        <v>1811</v>
      </c>
      <c r="Q4157" t="s">
        <v>1812</v>
      </c>
      <c r="R4157" s="16">
        <v>45841</v>
      </c>
      <c r="S4157">
        <v>13</v>
      </c>
      <c r="T4157" t="s">
        <v>1813</v>
      </c>
      <c r="U4157" s="16">
        <v>45839</v>
      </c>
      <c r="V4157" s="16">
        <v>45839</v>
      </c>
      <c r="Y4157" s="16">
        <v>45839</v>
      </c>
      <c r="AB4157" t="s">
        <v>1007</v>
      </c>
    </row>
    <row r="4158" spans="1:28" x14ac:dyDescent="0.35">
      <c r="A4158" t="s">
        <v>2426</v>
      </c>
      <c r="B4158" t="s">
        <v>2427</v>
      </c>
      <c r="C4158" t="s">
        <v>115</v>
      </c>
      <c r="D4158" t="s">
        <v>114</v>
      </c>
      <c r="E4158" s="16">
        <v>45824</v>
      </c>
      <c r="F4158">
        <v>4001969388</v>
      </c>
      <c r="G4158" t="s">
        <v>1927</v>
      </c>
      <c r="H4158" t="s">
        <v>1839</v>
      </c>
      <c r="I4158" t="s">
        <v>1840</v>
      </c>
      <c r="J4158">
        <v>2934230</v>
      </c>
      <c r="K4158">
        <v>6476285</v>
      </c>
      <c r="M4158">
        <v>1</v>
      </c>
      <c r="N4158">
        <v>5.73</v>
      </c>
      <c r="O4158">
        <v>5.73</v>
      </c>
      <c r="P4158" t="s">
        <v>1811</v>
      </c>
      <c r="Q4158" t="s">
        <v>1812</v>
      </c>
      <c r="R4158" s="16">
        <v>45841</v>
      </c>
      <c r="S4158">
        <v>13</v>
      </c>
      <c r="T4158" t="s">
        <v>1813</v>
      </c>
      <c r="U4158" s="16">
        <v>45839</v>
      </c>
      <c r="V4158" s="16">
        <v>45839</v>
      </c>
      <c r="Y4158" s="16">
        <v>45839</v>
      </c>
      <c r="AB4158" t="s">
        <v>1007</v>
      </c>
    </row>
    <row r="4159" spans="1:28" x14ac:dyDescent="0.35">
      <c r="A4159" t="s">
        <v>2263</v>
      </c>
      <c r="B4159" t="s">
        <v>2264</v>
      </c>
      <c r="C4159" t="s">
        <v>1400</v>
      </c>
      <c r="D4159" t="s">
        <v>1301</v>
      </c>
      <c r="E4159" s="16">
        <v>45824</v>
      </c>
      <c r="F4159">
        <v>4001969434</v>
      </c>
      <c r="G4159" t="s">
        <v>1927</v>
      </c>
      <c r="H4159" t="s">
        <v>8715</v>
      </c>
      <c r="I4159" t="s">
        <v>4108</v>
      </c>
      <c r="J4159">
        <v>2934646</v>
      </c>
      <c r="K4159">
        <v>6476622</v>
      </c>
      <c r="M4159">
        <v>1</v>
      </c>
      <c r="N4159">
        <v>1121.01</v>
      </c>
      <c r="O4159">
        <v>1121.01</v>
      </c>
      <c r="P4159" t="s">
        <v>1811</v>
      </c>
      <c r="Q4159" t="s">
        <v>1812</v>
      </c>
      <c r="R4159" s="16">
        <v>45841</v>
      </c>
      <c r="S4159">
        <v>13</v>
      </c>
      <c r="T4159" t="s">
        <v>1813</v>
      </c>
      <c r="U4159" s="16">
        <v>45839</v>
      </c>
      <c r="V4159" s="16">
        <v>45839</v>
      </c>
      <c r="Y4159" s="16">
        <v>45839</v>
      </c>
      <c r="AB4159" t="s">
        <v>1037</v>
      </c>
    </row>
    <row r="4160" spans="1:28" x14ac:dyDescent="0.35">
      <c r="A4160" t="s">
        <v>2263</v>
      </c>
      <c r="B4160" t="s">
        <v>2264</v>
      </c>
      <c r="C4160" t="s">
        <v>1400</v>
      </c>
      <c r="D4160" t="s">
        <v>1301</v>
      </c>
      <c r="E4160" s="16">
        <v>45824</v>
      </c>
      <c r="F4160">
        <v>4001969434</v>
      </c>
      <c r="G4160" t="s">
        <v>1927</v>
      </c>
      <c r="H4160" t="s">
        <v>2271</v>
      </c>
      <c r="I4160" t="s">
        <v>1825</v>
      </c>
      <c r="J4160">
        <v>2934646</v>
      </c>
      <c r="K4160">
        <v>6476622</v>
      </c>
      <c r="M4160">
        <v>5</v>
      </c>
      <c r="N4160">
        <v>0.51</v>
      </c>
      <c r="O4160">
        <v>2.5499999999999998</v>
      </c>
      <c r="P4160" t="s">
        <v>1811</v>
      </c>
      <c r="Q4160" t="s">
        <v>1812</v>
      </c>
      <c r="R4160" s="16">
        <v>45841</v>
      </c>
      <c r="S4160">
        <v>13</v>
      </c>
      <c r="T4160" t="s">
        <v>1813</v>
      </c>
      <c r="U4160" s="16">
        <v>45839</v>
      </c>
      <c r="V4160" s="16">
        <v>45839</v>
      </c>
      <c r="Y4160" s="16">
        <v>45839</v>
      </c>
      <c r="AB4160" t="s">
        <v>1037</v>
      </c>
    </row>
    <row r="4161" spans="1:28" x14ac:dyDescent="0.35">
      <c r="A4161" t="s">
        <v>2263</v>
      </c>
      <c r="B4161" t="s">
        <v>2264</v>
      </c>
      <c r="C4161" t="s">
        <v>1400</v>
      </c>
      <c r="D4161" t="s">
        <v>1301</v>
      </c>
      <c r="E4161" s="16">
        <v>45824</v>
      </c>
      <c r="F4161">
        <v>4001969434</v>
      </c>
      <c r="G4161" t="s">
        <v>1927</v>
      </c>
      <c r="H4161" t="s">
        <v>2269</v>
      </c>
      <c r="I4161" t="s">
        <v>1822</v>
      </c>
      <c r="J4161">
        <v>2934646</v>
      </c>
      <c r="K4161">
        <v>6476622</v>
      </c>
      <c r="M4161">
        <v>5</v>
      </c>
      <c r="N4161">
        <v>0.67</v>
      </c>
      <c r="O4161">
        <v>3.35</v>
      </c>
      <c r="P4161" t="s">
        <v>1811</v>
      </c>
      <c r="Q4161" t="s">
        <v>1812</v>
      </c>
      <c r="R4161" s="16">
        <v>45841</v>
      </c>
      <c r="S4161">
        <v>13</v>
      </c>
      <c r="T4161" t="s">
        <v>1813</v>
      </c>
      <c r="U4161" s="16">
        <v>45839</v>
      </c>
      <c r="V4161" s="16">
        <v>45839</v>
      </c>
      <c r="Y4161" s="16">
        <v>45839</v>
      </c>
      <c r="AB4161" t="s">
        <v>1037</v>
      </c>
    </row>
    <row r="4162" spans="1:28" x14ac:dyDescent="0.35">
      <c r="A4162" t="s">
        <v>2263</v>
      </c>
      <c r="B4162" t="s">
        <v>2264</v>
      </c>
      <c r="C4162" t="s">
        <v>1400</v>
      </c>
      <c r="D4162" t="s">
        <v>1301</v>
      </c>
      <c r="E4162" s="16">
        <v>45824</v>
      </c>
      <c r="F4162">
        <v>4001969434</v>
      </c>
      <c r="G4162" t="s">
        <v>1927</v>
      </c>
      <c r="H4162" t="s">
        <v>8716</v>
      </c>
      <c r="I4162" t="s">
        <v>2575</v>
      </c>
      <c r="J4162">
        <v>2934646</v>
      </c>
      <c r="K4162">
        <v>6476622</v>
      </c>
      <c r="M4162">
        <v>1</v>
      </c>
      <c r="N4162">
        <v>142.72</v>
      </c>
      <c r="O4162">
        <v>142.72</v>
      </c>
      <c r="P4162" t="s">
        <v>1811</v>
      </c>
      <c r="Q4162" t="s">
        <v>1812</v>
      </c>
      <c r="R4162" s="16">
        <v>45841</v>
      </c>
      <c r="S4162">
        <v>13</v>
      </c>
      <c r="T4162" t="s">
        <v>1813</v>
      </c>
      <c r="U4162" s="16">
        <v>45839</v>
      </c>
      <c r="V4162" s="16">
        <v>45839</v>
      </c>
      <c r="Y4162" s="16">
        <v>45839</v>
      </c>
      <c r="AB4162" t="s">
        <v>1037</v>
      </c>
    </row>
    <row r="4163" spans="1:28" x14ac:dyDescent="0.35">
      <c r="A4163" t="s">
        <v>2263</v>
      </c>
      <c r="B4163" t="s">
        <v>2264</v>
      </c>
      <c r="C4163" t="s">
        <v>1400</v>
      </c>
      <c r="D4163" t="s">
        <v>1301</v>
      </c>
      <c r="E4163" s="16">
        <v>45824</v>
      </c>
      <c r="F4163">
        <v>4001969434</v>
      </c>
      <c r="G4163" t="s">
        <v>1927</v>
      </c>
      <c r="H4163" t="s">
        <v>8717</v>
      </c>
      <c r="I4163" t="s">
        <v>1825</v>
      </c>
      <c r="J4163">
        <v>2934646</v>
      </c>
      <c r="K4163">
        <v>6476622</v>
      </c>
      <c r="M4163">
        <v>4</v>
      </c>
      <c r="N4163">
        <v>0.23</v>
      </c>
      <c r="O4163">
        <v>0.92</v>
      </c>
      <c r="P4163" t="s">
        <v>1811</v>
      </c>
      <c r="Q4163" t="s">
        <v>1812</v>
      </c>
      <c r="R4163" s="16">
        <v>45841</v>
      </c>
      <c r="S4163">
        <v>13</v>
      </c>
      <c r="T4163" t="s">
        <v>1813</v>
      </c>
      <c r="U4163" s="16">
        <v>45839</v>
      </c>
      <c r="V4163" s="16">
        <v>45839</v>
      </c>
      <c r="Y4163" s="16">
        <v>45839</v>
      </c>
      <c r="AB4163" t="s">
        <v>1037</v>
      </c>
    </row>
    <row r="4164" spans="1:28" x14ac:dyDescent="0.35">
      <c r="A4164" t="s">
        <v>2263</v>
      </c>
      <c r="B4164" t="s">
        <v>2264</v>
      </c>
      <c r="C4164" t="s">
        <v>1400</v>
      </c>
      <c r="D4164" t="s">
        <v>1301</v>
      </c>
      <c r="E4164" s="16">
        <v>45824</v>
      </c>
      <c r="F4164">
        <v>4001969434</v>
      </c>
      <c r="G4164" t="s">
        <v>1927</v>
      </c>
      <c r="H4164" t="s">
        <v>2270</v>
      </c>
      <c r="I4164" t="s">
        <v>1822</v>
      </c>
      <c r="J4164">
        <v>2934646</v>
      </c>
      <c r="K4164">
        <v>6476622</v>
      </c>
      <c r="M4164">
        <v>4</v>
      </c>
      <c r="N4164">
        <v>0.38</v>
      </c>
      <c r="O4164">
        <v>1.52</v>
      </c>
      <c r="P4164" t="s">
        <v>1811</v>
      </c>
      <c r="Q4164" t="s">
        <v>1812</v>
      </c>
      <c r="R4164" s="16">
        <v>45841</v>
      </c>
      <c r="S4164">
        <v>13</v>
      </c>
      <c r="T4164" t="s">
        <v>1813</v>
      </c>
      <c r="U4164" s="16">
        <v>45839</v>
      </c>
      <c r="V4164" s="16">
        <v>45839</v>
      </c>
      <c r="Y4164" s="16">
        <v>45839</v>
      </c>
      <c r="AB4164" t="s">
        <v>1037</v>
      </c>
    </row>
    <row r="4165" spans="1:28" x14ac:dyDescent="0.35">
      <c r="A4165" t="s">
        <v>2263</v>
      </c>
      <c r="B4165" t="s">
        <v>2264</v>
      </c>
      <c r="C4165" t="s">
        <v>1400</v>
      </c>
      <c r="D4165" t="s">
        <v>1301</v>
      </c>
      <c r="E4165" s="16">
        <v>45824</v>
      </c>
      <c r="F4165">
        <v>4001969434</v>
      </c>
      <c r="G4165" t="s">
        <v>1927</v>
      </c>
      <c r="H4165" t="s">
        <v>8718</v>
      </c>
      <c r="I4165" t="s">
        <v>1826</v>
      </c>
      <c r="J4165">
        <v>2934646</v>
      </c>
      <c r="K4165">
        <v>6476622</v>
      </c>
      <c r="M4165">
        <v>1</v>
      </c>
      <c r="N4165">
        <v>59.3</v>
      </c>
      <c r="O4165">
        <v>59.3</v>
      </c>
      <c r="P4165" t="s">
        <v>1811</v>
      </c>
      <c r="Q4165" t="s">
        <v>1812</v>
      </c>
      <c r="R4165" s="16">
        <v>45841</v>
      </c>
      <c r="S4165">
        <v>13</v>
      </c>
      <c r="T4165" t="s">
        <v>1813</v>
      </c>
      <c r="U4165" s="16">
        <v>45839</v>
      </c>
      <c r="V4165" s="16">
        <v>45839</v>
      </c>
      <c r="Y4165" s="16">
        <v>45839</v>
      </c>
      <c r="AB4165" t="s">
        <v>1037</v>
      </c>
    </row>
    <row r="4166" spans="1:28" x14ac:dyDescent="0.35">
      <c r="A4166" t="s">
        <v>2263</v>
      </c>
      <c r="B4166" t="s">
        <v>2264</v>
      </c>
      <c r="C4166" t="s">
        <v>1400</v>
      </c>
      <c r="D4166" t="s">
        <v>1301</v>
      </c>
      <c r="E4166" s="16">
        <v>45824</v>
      </c>
      <c r="F4166">
        <v>4001969434</v>
      </c>
      <c r="G4166" t="s">
        <v>1927</v>
      </c>
      <c r="H4166" t="s">
        <v>3953</v>
      </c>
      <c r="I4166" t="s">
        <v>3954</v>
      </c>
      <c r="J4166">
        <v>2934646</v>
      </c>
      <c r="K4166">
        <v>6476622</v>
      </c>
      <c r="M4166">
        <v>1</v>
      </c>
      <c r="N4166">
        <v>36.01</v>
      </c>
      <c r="O4166">
        <v>36.01</v>
      </c>
      <c r="P4166" t="s">
        <v>1811</v>
      </c>
      <c r="Q4166" t="s">
        <v>1812</v>
      </c>
      <c r="R4166" s="16">
        <v>45841</v>
      </c>
      <c r="S4166">
        <v>13</v>
      </c>
      <c r="T4166" t="s">
        <v>1813</v>
      </c>
      <c r="U4166" s="16">
        <v>45839</v>
      </c>
      <c r="V4166" s="16">
        <v>45839</v>
      </c>
      <c r="Y4166" s="16">
        <v>45839</v>
      </c>
      <c r="AB4166" t="s">
        <v>1037</v>
      </c>
    </row>
    <row r="4167" spans="1:28" x14ac:dyDescent="0.35">
      <c r="A4167" t="s">
        <v>2263</v>
      </c>
      <c r="B4167" t="s">
        <v>2264</v>
      </c>
      <c r="C4167" t="s">
        <v>1400</v>
      </c>
      <c r="D4167" t="s">
        <v>1301</v>
      </c>
      <c r="E4167" s="16">
        <v>45824</v>
      </c>
      <c r="F4167">
        <v>4001969434</v>
      </c>
      <c r="G4167" t="s">
        <v>1927</v>
      </c>
      <c r="H4167" t="s">
        <v>3955</v>
      </c>
      <c r="I4167" t="s">
        <v>3956</v>
      </c>
      <c r="J4167">
        <v>2934646</v>
      </c>
      <c r="K4167">
        <v>6476622</v>
      </c>
      <c r="M4167">
        <v>1</v>
      </c>
      <c r="N4167">
        <v>42.23</v>
      </c>
      <c r="O4167">
        <v>42.23</v>
      </c>
      <c r="P4167" t="s">
        <v>1811</v>
      </c>
      <c r="Q4167" t="s">
        <v>1812</v>
      </c>
      <c r="R4167" s="16">
        <v>45841</v>
      </c>
      <c r="S4167">
        <v>13</v>
      </c>
      <c r="T4167" t="s">
        <v>1813</v>
      </c>
      <c r="U4167" s="16">
        <v>45839</v>
      </c>
      <c r="V4167" s="16">
        <v>45839</v>
      </c>
      <c r="Y4167" s="16">
        <v>45839</v>
      </c>
      <c r="AB4167" t="s">
        <v>1037</v>
      </c>
    </row>
    <row r="4168" spans="1:28" x14ac:dyDescent="0.35">
      <c r="A4168" t="s">
        <v>2263</v>
      </c>
      <c r="B4168" t="s">
        <v>2264</v>
      </c>
      <c r="C4168" t="s">
        <v>1400</v>
      </c>
      <c r="D4168" t="s">
        <v>1301</v>
      </c>
      <c r="E4168" s="16">
        <v>45824</v>
      </c>
      <c r="F4168">
        <v>4001969434</v>
      </c>
      <c r="G4168" t="s">
        <v>1927</v>
      </c>
      <c r="H4168" t="s">
        <v>3957</v>
      </c>
      <c r="I4168" t="s">
        <v>1855</v>
      </c>
      <c r="J4168">
        <v>2934646</v>
      </c>
      <c r="K4168">
        <v>6476622</v>
      </c>
      <c r="M4168">
        <v>1</v>
      </c>
      <c r="N4168">
        <v>1.19</v>
      </c>
      <c r="O4168">
        <v>1.19</v>
      </c>
      <c r="P4168" t="s">
        <v>1811</v>
      </c>
      <c r="Q4168" t="s">
        <v>1812</v>
      </c>
      <c r="R4168" s="16">
        <v>45841</v>
      </c>
      <c r="S4168">
        <v>13</v>
      </c>
      <c r="T4168" t="s">
        <v>1813</v>
      </c>
      <c r="U4168" s="16">
        <v>45839</v>
      </c>
      <c r="V4168" s="16">
        <v>45839</v>
      </c>
      <c r="Y4168" s="16">
        <v>45839</v>
      </c>
      <c r="AB4168" t="s">
        <v>1037</v>
      </c>
    </row>
    <row r="4169" spans="1:28" x14ac:dyDescent="0.35">
      <c r="A4169" t="s">
        <v>2263</v>
      </c>
      <c r="B4169" t="s">
        <v>2264</v>
      </c>
      <c r="C4169" t="s">
        <v>1400</v>
      </c>
      <c r="D4169" t="s">
        <v>1301</v>
      </c>
      <c r="E4169" s="16">
        <v>45824</v>
      </c>
      <c r="F4169">
        <v>4001969434</v>
      </c>
      <c r="G4169" t="s">
        <v>1927</v>
      </c>
      <c r="H4169" t="s">
        <v>8719</v>
      </c>
      <c r="I4169" t="s">
        <v>2034</v>
      </c>
      <c r="J4169">
        <v>2934646</v>
      </c>
      <c r="K4169">
        <v>6476622</v>
      </c>
      <c r="M4169">
        <v>1</v>
      </c>
      <c r="N4169">
        <v>3.23</v>
      </c>
      <c r="O4169">
        <v>3.23</v>
      </c>
      <c r="P4169" t="s">
        <v>1811</v>
      </c>
      <c r="Q4169" t="s">
        <v>1812</v>
      </c>
      <c r="R4169" s="16">
        <v>45841</v>
      </c>
      <c r="S4169">
        <v>13</v>
      </c>
      <c r="T4169" t="s">
        <v>1813</v>
      </c>
      <c r="U4169" s="16">
        <v>45839</v>
      </c>
      <c r="V4169" s="16">
        <v>45839</v>
      </c>
      <c r="Y4169" s="16">
        <v>45839</v>
      </c>
      <c r="AB4169" t="s">
        <v>1037</v>
      </c>
    </row>
    <row r="4170" spans="1:28" x14ac:dyDescent="0.35">
      <c r="A4170" t="s">
        <v>2263</v>
      </c>
      <c r="B4170" t="s">
        <v>2264</v>
      </c>
      <c r="C4170" t="s">
        <v>1400</v>
      </c>
      <c r="D4170" t="s">
        <v>1301</v>
      </c>
      <c r="E4170" s="16">
        <v>45824</v>
      </c>
      <c r="F4170">
        <v>4001969434</v>
      </c>
      <c r="G4170" t="s">
        <v>1927</v>
      </c>
      <c r="H4170" t="s">
        <v>8720</v>
      </c>
      <c r="I4170" t="s">
        <v>1895</v>
      </c>
      <c r="J4170">
        <v>2934646</v>
      </c>
      <c r="K4170">
        <v>6476622</v>
      </c>
      <c r="M4170">
        <v>1</v>
      </c>
      <c r="N4170">
        <v>67.47</v>
      </c>
      <c r="O4170">
        <v>67.47</v>
      </c>
      <c r="P4170" t="s">
        <v>1811</v>
      </c>
      <c r="Q4170" t="s">
        <v>1812</v>
      </c>
      <c r="R4170" s="16">
        <v>45841</v>
      </c>
      <c r="S4170">
        <v>13</v>
      </c>
      <c r="T4170" t="s">
        <v>1813</v>
      </c>
      <c r="U4170" s="16">
        <v>45839</v>
      </c>
      <c r="V4170" s="16">
        <v>45839</v>
      </c>
      <c r="Y4170" s="16">
        <v>45839</v>
      </c>
      <c r="AB4170" t="s">
        <v>1037</v>
      </c>
    </row>
    <row r="4171" spans="1:28" x14ac:dyDescent="0.35">
      <c r="A4171" t="s">
        <v>2263</v>
      </c>
      <c r="B4171" t="s">
        <v>2264</v>
      </c>
      <c r="C4171" t="s">
        <v>1400</v>
      </c>
      <c r="D4171" t="s">
        <v>1301</v>
      </c>
      <c r="E4171" s="16">
        <v>45824</v>
      </c>
      <c r="F4171">
        <v>4001969434</v>
      </c>
      <c r="G4171" t="s">
        <v>1927</v>
      </c>
      <c r="H4171" t="s">
        <v>8721</v>
      </c>
      <c r="I4171" t="s">
        <v>8562</v>
      </c>
      <c r="J4171">
        <v>2934646</v>
      </c>
      <c r="K4171">
        <v>6476622</v>
      </c>
      <c r="M4171">
        <v>2</v>
      </c>
      <c r="N4171">
        <v>6.57</v>
      </c>
      <c r="O4171">
        <v>13.14</v>
      </c>
      <c r="P4171" t="s">
        <v>1811</v>
      </c>
      <c r="Q4171" t="s">
        <v>1812</v>
      </c>
      <c r="R4171" s="16">
        <v>45841</v>
      </c>
      <c r="S4171">
        <v>13</v>
      </c>
      <c r="T4171" t="s">
        <v>1813</v>
      </c>
      <c r="U4171" s="16">
        <v>45839</v>
      </c>
      <c r="V4171" s="16">
        <v>45839</v>
      </c>
      <c r="Y4171" s="16">
        <v>45839</v>
      </c>
      <c r="AB4171" t="s">
        <v>1037</v>
      </c>
    </row>
    <row r="4172" spans="1:28" x14ac:dyDescent="0.35">
      <c r="A4172" t="s">
        <v>2263</v>
      </c>
      <c r="B4172" t="s">
        <v>2264</v>
      </c>
      <c r="C4172" t="s">
        <v>1400</v>
      </c>
      <c r="D4172" t="s">
        <v>1301</v>
      </c>
      <c r="E4172" s="16">
        <v>45824</v>
      </c>
      <c r="F4172">
        <v>4001969434</v>
      </c>
      <c r="G4172" t="s">
        <v>1927</v>
      </c>
      <c r="H4172" t="s">
        <v>8722</v>
      </c>
      <c r="I4172" t="s">
        <v>8723</v>
      </c>
      <c r="J4172">
        <v>2934646</v>
      </c>
      <c r="K4172">
        <v>6476622</v>
      </c>
      <c r="M4172">
        <v>1</v>
      </c>
      <c r="N4172">
        <v>264.08</v>
      </c>
      <c r="O4172">
        <v>264.08</v>
      </c>
      <c r="P4172" t="s">
        <v>1811</v>
      </c>
      <c r="Q4172" t="s">
        <v>1812</v>
      </c>
      <c r="R4172" s="16">
        <v>45841</v>
      </c>
      <c r="S4172">
        <v>13</v>
      </c>
      <c r="T4172" t="s">
        <v>1813</v>
      </c>
      <c r="U4172" s="16">
        <v>45839</v>
      </c>
      <c r="V4172" s="16">
        <v>45839</v>
      </c>
      <c r="Y4172" s="16">
        <v>45839</v>
      </c>
      <c r="AB4172" t="s">
        <v>1037</v>
      </c>
    </row>
    <row r="4173" spans="1:28" x14ac:dyDescent="0.35">
      <c r="A4173" t="s">
        <v>2263</v>
      </c>
      <c r="B4173" t="s">
        <v>2264</v>
      </c>
      <c r="C4173" t="s">
        <v>1400</v>
      </c>
      <c r="D4173" t="s">
        <v>1301</v>
      </c>
      <c r="E4173" s="16">
        <v>45824</v>
      </c>
      <c r="F4173">
        <v>4001969434</v>
      </c>
      <c r="G4173" t="s">
        <v>1927</v>
      </c>
      <c r="H4173" t="s">
        <v>8724</v>
      </c>
      <c r="I4173" t="s">
        <v>8725</v>
      </c>
      <c r="J4173">
        <v>2934646</v>
      </c>
      <c r="K4173">
        <v>6476622</v>
      </c>
      <c r="M4173">
        <v>1</v>
      </c>
      <c r="N4173">
        <v>49.16</v>
      </c>
      <c r="O4173">
        <v>49.16</v>
      </c>
      <c r="P4173" t="s">
        <v>1811</v>
      </c>
      <c r="Q4173" t="s">
        <v>1812</v>
      </c>
      <c r="R4173" s="16">
        <v>45841</v>
      </c>
      <c r="S4173">
        <v>13</v>
      </c>
      <c r="T4173" t="s">
        <v>1813</v>
      </c>
      <c r="U4173" s="16">
        <v>45839</v>
      </c>
      <c r="V4173" s="16">
        <v>45839</v>
      </c>
      <c r="Y4173" s="16">
        <v>45839</v>
      </c>
      <c r="AB4173" t="s">
        <v>1037</v>
      </c>
    </row>
    <row r="4174" spans="1:28" x14ac:dyDescent="0.35">
      <c r="A4174" t="s">
        <v>2263</v>
      </c>
      <c r="B4174" t="s">
        <v>2264</v>
      </c>
      <c r="C4174" t="s">
        <v>1400</v>
      </c>
      <c r="D4174" t="s">
        <v>1301</v>
      </c>
      <c r="E4174" s="16">
        <v>45824</v>
      </c>
      <c r="F4174">
        <v>4001969434</v>
      </c>
      <c r="G4174" t="s">
        <v>1927</v>
      </c>
      <c r="H4174" t="s">
        <v>2754</v>
      </c>
      <c r="I4174" t="s">
        <v>1822</v>
      </c>
      <c r="J4174">
        <v>2934646</v>
      </c>
      <c r="K4174">
        <v>6476622</v>
      </c>
      <c r="M4174">
        <v>2</v>
      </c>
      <c r="N4174">
        <v>0.51</v>
      </c>
      <c r="O4174">
        <v>1.02</v>
      </c>
      <c r="P4174" t="s">
        <v>1811</v>
      </c>
      <c r="Q4174" t="s">
        <v>1812</v>
      </c>
      <c r="R4174" s="16">
        <v>45841</v>
      </c>
      <c r="S4174">
        <v>13</v>
      </c>
      <c r="T4174" t="s">
        <v>1813</v>
      </c>
      <c r="U4174" s="16">
        <v>45839</v>
      </c>
      <c r="V4174" s="16">
        <v>45839</v>
      </c>
      <c r="Y4174" s="16">
        <v>45839</v>
      </c>
      <c r="AB4174" t="s">
        <v>1037</v>
      </c>
    </row>
    <row r="4175" spans="1:28" x14ac:dyDescent="0.35">
      <c r="A4175" t="s">
        <v>2263</v>
      </c>
      <c r="B4175" t="s">
        <v>2264</v>
      </c>
      <c r="C4175" t="s">
        <v>1400</v>
      </c>
      <c r="D4175" t="s">
        <v>1301</v>
      </c>
      <c r="E4175" s="16">
        <v>45824</v>
      </c>
      <c r="F4175">
        <v>4001969434</v>
      </c>
      <c r="G4175" t="s">
        <v>1927</v>
      </c>
      <c r="H4175" t="s">
        <v>5323</v>
      </c>
      <c r="I4175" t="s">
        <v>1825</v>
      </c>
      <c r="J4175">
        <v>2934646</v>
      </c>
      <c r="K4175">
        <v>6476622</v>
      </c>
      <c r="M4175">
        <v>2</v>
      </c>
      <c r="N4175">
        <v>0.37</v>
      </c>
      <c r="O4175">
        <v>0.74</v>
      </c>
      <c r="P4175" t="s">
        <v>1811</v>
      </c>
      <c r="Q4175" t="s">
        <v>1812</v>
      </c>
      <c r="R4175" s="16">
        <v>45841</v>
      </c>
      <c r="S4175">
        <v>13</v>
      </c>
      <c r="T4175" t="s">
        <v>1813</v>
      </c>
      <c r="U4175" s="16">
        <v>45839</v>
      </c>
      <c r="V4175" s="16">
        <v>45839</v>
      </c>
      <c r="Y4175" s="16">
        <v>45839</v>
      </c>
      <c r="AB4175" t="s">
        <v>1037</v>
      </c>
    </row>
    <row r="4176" spans="1:28" x14ac:dyDescent="0.35">
      <c r="A4176" t="s">
        <v>2263</v>
      </c>
      <c r="B4176" t="s">
        <v>2264</v>
      </c>
      <c r="C4176" t="s">
        <v>1400</v>
      </c>
      <c r="D4176" t="s">
        <v>1301</v>
      </c>
      <c r="E4176" s="16">
        <v>45824</v>
      </c>
      <c r="F4176">
        <v>4001969434</v>
      </c>
      <c r="G4176" t="s">
        <v>1927</v>
      </c>
      <c r="H4176" t="s">
        <v>8726</v>
      </c>
      <c r="I4176" t="s">
        <v>1998</v>
      </c>
      <c r="J4176">
        <v>2934646</v>
      </c>
      <c r="K4176">
        <v>6476622</v>
      </c>
      <c r="M4176">
        <v>1</v>
      </c>
      <c r="N4176">
        <v>98.96</v>
      </c>
      <c r="O4176">
        <v>98.96</v>
      </c>
      <c r="P4176" t="s">
        <v>1811</v>
      </c>
      <c r="Q4176" t="s">
        <v>1812</v>
      </c>
      <c r="R4176" s="16">
        <v>45841</v>
      </c>
      <c r="S4176">
        <v>13</v>
      </c>
      <c r="T4176" t="s">
        <v>1813</v>
      </c>
      <c r="U4176" s="16">
        <v>45839</v>
      </c>
      <c r="V4176" s="16">
        <v>45839</v>
      </c>
      <c r="Y4176" s="16">
        <v>45839</v>
      </c>
      <c r="AB4176" t="s">
        <v>1037</v>
      </c>
    </row>
    <row r="4177" spans="1:28" x14ac:dyDescent="0.35">
      <c r="A4177" t="s">
        <v>2784</v>
      </c>
      <c r="B4177" t="s">
        <v>3974</v>
      </c>
      <c r="C4177" t="s">
        <v>1400</v>
      </c>
      <c r="D4177" t="s">
        <v>1301</v>
      </c>
      <c r="E4177" s="16">
        <v>45824</v>
      </c>
      <c r="F4177">
        <v>4001969447</v>
      </c>
      <c r="G4177" t="s">
        <v>1927</v>
      </c>
      <c r="H4177" t="s">
        <v>8727</v>
      </c>
      <c r="I4177" t="s">
        <v>1998</v>
      </c>
      <c r="J4177">
        <v>2934996</v>
      </c>
      <c r="K4177">
        <v>6476843</v>
      </c>
      <c r="M4177">
        <v>1</v>
      </c>
      <c r="N4177">
        <v>236.84</v>
      </c>
      <c r="O4177">
        <v>236.84</v>
      </c>
      <c r="P4177" t="s">
        <v>1811</v>
      </c>
      <c r="Q4177" t="s">
        <v>1812</v>
      </c>
      <c r="R4177" s="16">
        <v>45843</v>
      </c>
      <c r="S4177">
        <v>11</v>
      </c>
      <c r="T4177" t="s">
        <v>1813</v>
      </c>
      <c r="U4177" s="16">
        <v>45839</v>
      </c>
      <c r="V4177" s="16">
        <v>45839</v>
      </c>
      <c r="Y4177" s="16">
        <v>45839</v>
      </c>
      <c r="AB4177" t="s">
        <v>1030</v>
      </c>
    </row>
    <row r="4178" spans="1:28" x14ac:dyDescent="0.35">
      <c r="A4178" t="s">
        <v>2784</v>
      </c>
      <c r="B4178" t="s">
        <v>3974</v>
      </c>
      <c r="C4178" t="s">
        <v>1400</v>
      </c>
      <c r="D4178" t="s">
        <v>1301</v>
      </c>
      <c r="E4178" s="16">
        <v>45824</v>
      </c>
      <c r="F4178">
        <v>4001969447</v>
      </c>
      <c r="G4178" t="s">
        <v>1927</v>
      </c>
      <c r="H4178" t="s">
        <v>8728</v>
      </c>
      <c r="I4178" t="s">
        <v>1998</v>
      </c>
      <c r="J4178">
        <v>2934996</v>
      </c>
      <c r="K4178">
        <v>6476843</v>
      </c>
      <c r="M4178">
        <v>1</v>
      </c>
      <c r="N4178">
        <v>99.21</v>
      </c>
      <c r="O4178">
        <v>99.21</v>
      </c>
      <c r="P4178" t="s">
        <v>1811</v>
      </c>
      <c r="Q4178" t="s">
        <v>1812</v>
      </c>
      <c r="R4178" s="16">
        <v>45843</v>
      </c>
      <c r="S4178">
        <v>11</v>
      </c>
      <c r="T4178" t="s">
        <v>1813</v>
      </c>
      <c r="U4178" s="16">
        <v>45839</v>
      </c>
      <c r="V4178" s="16">
        <v>45839</v>
      </c>
      <c r="Y4178" s="16">
        <v>45839</v>
      </c>
      <c r="AB4178" t="s">
        <v>1030</v>
      </c>
    </row>
    <row r="4179" spans="1:28" x14ac:dyDescent="0.35">
      <c r="A4179" t="s">
        <v>2784</v>
      </c>
      <c r="B4179" t="s">
        <v>3974</v>
      </c>
      <c r="C4179" t="s">
        <v>1400</v>
      </c>
      <c r="D4179" t="s">
        <v>1301</v>
      </c>
      <c r="E4179" s="16">
        <v>45824</v>
      </c>
      <c r="F4179">
        <v>4001969447</v>
      </c>
      <c r="G4179" t="s">
        <v>1927</v>
      </c>
      <c r="H4179" t="s">
        <v>1890</v>
      </c>
      <c r="I4179" t="s">
        <v>1865</v>
      </c>
      <c r="J4179">
        <v>2934996</v>
      </c>
      <c r="K4179">
        <v>6476843</v>
      </c>
      <c r="M4179">
        <v>8</v>
      </c>
      <c r="N4179">
        <v>0.72</v>
      </c>
      <c r="O4179">
        <v>5.76</v>
      </c>
      <c r="P4179" t="s">
        <v>1811</v>
      </c>
      <c r="Q4179" t="s">
        <v>1812</v>
      </c>
      <c r="R4179" s="16">
        <v>45843</v>
      </c>
      <c r="S4179">
        <v>11</v>
      </c>
      <c r="T4179" t="s">
        <v>1813</v>
      </c>
      <c r="U4179" s="16">
        <v>45839</v>
      </c>
      <c r="V4179" s="16">
        <v>45839</v>
      </c>
      <c r="Y4179" s="16">
        <v>45839</v>
      </c>
      <c r="AB4179" t="s">
        <v>1030</v>
      </c>
    </row>
    <row r="4180" spans="1:28" x14ac:dyDescent="0.35">
      <c r="A4180" t="s">
        <v>2784</v>
      </c>
      <c r="B4180" t="s">
        <v>3974</v>
      </c>
      <c r="C4180" t="s">
        <v>1400</v>
      </c>
      <c r="D4180" t="s">
        <v>1301</v>
      </c>
      <c r="E4180" s="16">
        <v>45824</v>
      </c>
      <c r="F4180">
        <v>4001969447</v>
      </c>
      <c r="G4180" t="s">
        <v>1927</v>
      </c>
      <c r="H4180" t="s">
        <v>2162</v>
      </c>
      <c r="I4180" t="s">
        <v>1825</v>
      </c>
      <c r="J4180">
        <v>2934996</v>
      </c>
      <c r="K4180">
        <v>6476843</v>
      </c>
      <c r="M4180">
        <v>8</v>
      </c>
      <c r="N4180">
        <v>0.84</v>
      </c>
      <c r="O4180">
        <v>6.72</v>
      </c>
      <c r="P4180" t="s">
        <v>1811</v>
      </c>
      <c r="Q4180" t="s">
        <v>1812</v>
      </c>
      <c r="R4180" s="16">
        <v>45843</v>
      </c>
      <c r="S4180">
        <v>11</v>
      </c>
      <c r="T4180" t="s">
        <v>1813</v>
      </c>
      <c r="U4180" s="16">
        <v>45839</v>
      </c>
      <c r="V4180" s="16">
        <v>45839</v>
      </c>
      <c r="Y4180" s="16">
        <v>45839</v>
      </c>
      <c r="AB4180" t="s">
        <v>1030</v>
      </c>
    </row>
    <row r="4181" spans="1:28" x14ac:dyDescent="0.35">
      <c r="A4181" t="s">
        <v>2972</v>
      </c>
      <c r="B4181" t="s">
        <v>2973</v>
      </c>
      <c r="C4181" t="s">
        <v>1128</v>
      </c>
      <c r="D4181" t="s">
        <v>1301</v>
      </c>
      <c r="E4181" s="16">
        <v>45825</v>
      </c>
      <c r="F4181">
        <v>4001970889</v>
      </c>
      <c r="G4181" t="s">
        <v>1927</v>
      </c>
      <c r="H4181" t="s">
        <v>8523</v>
      </c>
      <c r="I4181" t="s">
        <v>4499</v>
      </c>
      <c r="J4181">
        <v>3117000</v>
      </c>
      <c r="K4181">
        <v>6612296</v>
      </c>
      <c r="M4181">
        <v>2</v>
      </c>
      <c r="N4181">
        <v>227.97</v>
      </c>
      <c r="O4181">
        <v>455.94</v>
      </c>
      <c r="P4181" t="s">
        <v>1811</v>
      </c>
      <c r="Q4181" t="s">
        <v>1812</v>
      </c>
      <c r="R4181" s="16">
        <v>45838</v>
      </c>
      <c r="S4181">
        <v>15</v>
      </c>
      <c r="T4181" t="s">
        <v>1813</v>
      </c>
      <c r="U4181" s="16">
        <v>45839</v>
      </c>
      <c r="V4181" s="16">
        <v>45839</v>
      </c>
      <c r="Y4181" s="16">
        <v>45839</v>
      </c>
      <c r="AB4181" t="s">
        <v>5953</v>
      </c>
    </row>
    <row r="4182" spans="1:28" x14ac:dyDescent="0.35">
      <c r="A4182" t="s">
        <v>2972</v>
      </c>
      <c r="B4182" t="s">
        <v>2973</v>
      </c>
      <c r="C4182" t="s">
        <v>1128</v>
      </c>
      <c r="D4182" t="s">
        <v>1301</v>
      </c>
      <c r="E4182" s="16">
        <v>45825</v>
      </c>
      <c r="F4182">
        <v>4001970889</v>
      </c>
      <c r="G4182" t="s">
        <v>1927</v>
      </c>
      <c r="H4182" t="s">
        <v>8524</v>
      </c>
      <c r="I4182" t="s">
        <v>2853</v>
      </c>
      <c r="J4182">
        <v>3117000</v>
      </c>
      <c r="K4182">
        <v>6612296</v>
      </c>
      <c r="M4182">
        <v>2</v>
      </c>
      <c r="N4182">
        <v>47.24</v>
      </c>
      <c r="O4182">
        <v>94.48</v>
      </c>
      <c r="P4182" t="s">
        <v>1811</v>
      </c>
      <c r="Q4182" t="s">
        <v>1812</v>
      </c>
      <c r="R4182" s="16">
        <v>45838</v>
      </c>
      <c r="S4182">
        <v>15</v>
      </c>
      <c r="T4182" t="s">
        <v>1813</v>
      </c>
      <c r="U4182" s="16">
        <v>45839</v>
      </c>
      <c r="V4182" s="16">
        <v>45839</v>
      </c>
      <c r="Y4182" s="16">
        <v>45839</v>
      </c>
      <c r="AB4182" t="s">
        <v>5953</v>
      </c>
    </row>
    <row r="4183" spans="1:28" x14ac:dyDescent="0.35">
      <c r="A4183" t="s">
        <v>2413</v>
      </c>
      <c r="B4183" t="s">
        <v>2414</v>
      </c>
      <c r="C4183" t="s">
        <v>115</v>
      </c>
      <c r="D4183" t="s">
        <v>114</v>
      </c>
      <c r="E4183" s="16">
        <v>45826</v>
      </c>
      <c r="F4183">
        <v>4001971302</v>
      </c>
      <c r="G4183" t="s">
        <v>1927</v>
      </c>
      <c r="H4183" t="s">
        <v>8729</v>
      </c>
      <c r="I4183" t="s">
        <v>2817</v>
      </c>
      <c r="J4183">
        <v>3094954</v>
      </c>
      <c r="K4183">
        <v>6597486</v>
      </c>
      <c r="M4183">
        <v>1</v>
      </c>
      <c r="N4183">
        <v>75.89</v>
      </c>
      <c r="O4183">
        <v>75.89</v>
      </c>
      <c r="P4183" t="s">
        <v>1811</v>
      </c>
      <c r="Q4183" t="s">
        <v>1812</v>
      </c>
      <c r="R4183" s="16">
        <v>45841</v>
      </c>
      <c r="S4183">
        <v>13</v>
      </c>
      <c r="T4183" t="s">
        <v>1813</v>
      </c>
      <c r="U4183" s="16">
        <v>45838</v>
      </c>
      <c r="V4183" s="16">
        <v>45838</v>
      </c>
      <c r="Y4183" s="16">
        <v>45838</v>
      </c>
      <c r="AB4183" t="s">
        <v>3919</v>
      </c>
    </row>
    <row r="4184" spans="1:28" x14ac:dyDescent="0.35">
      <c r="A4184" t="s">
        <v>2766</v>
      </c>
      <c r="B4184" t="s">
        <v>2767</v>
      </c>
      <c r="C4184" t="s">
        <v>1400</v>
      </c>
      <c r="D4184" t="s">
        <v>1301</v>
      </c>
      <c r="E4184" s="16">
        <v>45826</v>
      </c>
      <c r="F4184">
        <v>4001971324</v>
      </c>
      <c r="G4184" t="s">
        <v>1927</v>
      </c>
      <c r="H4184" t="s">
        <v>3759</v>
      </c>
      <c r="I4184" t="s">
        <v>3760</v>
      </c>
      <c r="J4184">
        <v>3093720</v>
      </c>
      <c r="K4184">
        <v>6596634</v>
      </c>
      <c r="M4184">
        <v>1</v>
      </c>
      <c r="N4184">
        <v>935.64</v>
      </c>
      <c r="O4184">
        <v>935.64</v>
      </c>
      <c r="P4184" t="s">
        <v>1811</v>
      </c>
      <c r="Q4184" t="s">
        <v>1812</v>
      </c>
      <c r="R4184" s="16">
        <v>45843</v>
      </c>
      <c r="S4184">
        <v>11</v>
      </c>
      <c r="T4184" t="s">
        <v>1813</v>
      </c>
      <c r="U4184" s="16">
        <v>45839</v>
      </c>
      <c r="V4184" s="16">
        <v>45839</v>
      </c>
      <c r="Y4184" s="16">
        <v>45839</v>
      </c>
      <c r="AB4184" t="s">
        <v>1742</v>
      </c>
    </row>
    <row r="4185" spans="1:28" x14ac:dyDescent="0.35">
      <c r="A4185" t="s">
        <v>2766</v>
      </c>
      <c r="B4185" t="s">
        <v>2767</v>
      </c>
      <c r="C4185" t="s">
        <v>1400</v>
      </c>
      <c r="D4185" t="s">
        <v>1301</v>
      </c>
      <c r="E4185" s="16">
        <v>45826</v>
      </c>
      <c r="F4185">
        <v>4001971324</v>
      </c>
      <c r="G4185" t="s">
        <v>1927</v>
      </c>
      <c r="H4185" t="s">
        <v>3761</v>
      </c>
      <c r="I4185" t="s">
        <v>3762</v>
      </c>
      <c r="J4185">
        <v>3093720</v>
      </c>
      <c r="K4185">
        <v>6596634</v>
      </c>
      <c r="M4185">
        <v>1</v>
      </c>
      <c r="N4185">
        <v>914.41</v>
      </c>
      <c r="O4185">
        <v>914.41</v>
      </c>
      <c r="P4185" t="s">
        <v>1811</v>
      </c>
      <c r="Q4185" t="s">
        <v>1812</v>
      </c>
      <c r="R4185" s="16">
        <v>45843</v>
      </c>
      <c r="S4185">
        <v>11</v>
      </c>
      <c r="T4185" t="s">
        <v>1813</v>
      </c>
      <c r="U4185" s="16">
        <v>45839</v>
      </c>
      <c r="V4185" s="16">
        <v>45839</v>
      </c>
      <c r="Y4185" s="16">
        <v>45839</v>
      </c>
      <c r="AB4185" t="s">
        <v>1742</v>
      </c>
    </row>
    <row r="4186" spans="1:28" x14ac:dyDescent="0.35">
      <c r="A4186" t="s">
        <v>2766</v>
      </c>
      <c r="B4186" t="s">
        <v>2767</v>
      </c>
      <c r="C4186" t="s">
        <v>1400</v>
      </c>
      <c r="D4186" t="s">
        <v>1301</v>
      </c>
      <c r="E4186" s="16">
        <v>45826</v>
      </c>
      <c r="F4186">
        <v>4001971324</v>
      </c>
      <c r="G4186" t="s">
        <v>1927</v>
      </c>
      <c r="H4186" t="s">
        <v>3207</v>
      </c>
      <c r="I4186" t="s">
        <v>1857</v>
      </c>
      <c r="J4186">
        <v>3093720</v>
      </c>
      <c r="K4186">
        <v>6596634</v>
      </c>
      <c r="M4186">
        <v>1</v>
      </c>
      <c r="N4186">
        <v>289.14999999999998</v>
      </c>
      <c r="O4186">
        <v>289.14999999999998</v>
      </c>
      <c r="P4186" t="s">
        <v>1811</v>
      </c>
      <c r="Q4186" t="s">
        <v>1812</v>
      </c>
      <c r="R4186" s="16">
        <v>45843</v>
      </c>
      <c r="S4186">
        <v>11</v>
      </c>
      <c r="T4186" t="s">
        <v>1813</v>
      </c>
      <c r="U4186" s="16">
        <v>45839</v>
      </c>
      <c r="V4186" s="16">
        <v>45839</v>
      </c>
      <c r="Y4186" s="16">
        <v>45839</v>
      </c>
      <c r="AB4186" t="s">
        <v>1742</v>
      </c>
    </row>
    <row r="4187" spans="1:28" x14ac:dyDescent="0.35">
      <c r="A4187" t="s">
        <v>2766</v>
      </c>
      <c r="B4187" t="s">
        <v>2767</v>
      </c>
      <c r="C4187" t="s">
        <v>1400</v>
      </c>
      <c r="D4187" t="s">
        <v>1301</v>
      </c>
      <c r="E4187" s="16">
        <v>45826</v>
      </c>
      <c r="F4187">
        <v>4001971324</v>
      </c>
      <c r="G4187" t="s">
        <v>1927</v>
      </c>
      <c r="H4187" t="s">
        <v>3205</v>
      </c>
      <c r="I4187" t="s">
        <v>3206</v>
      </c>
      <c r="J4187">
        <v>3093720</v>
      </c>
      <c r="K4187">
        <v>6596634</v>
      </c>
      <c r="M4187">
        <v>1</v>
      </c>
      <c r="N4187">
        <v>297.88</v>
      </c>
      <c r="O4187">
        <v>297.88</v>
      </c>
      <c r="P4187" t="s">
        <v>1811</v>
      </c>
      <c r="Q4187" t="s">
        <v>1812</v>
      </c>
      <c r="R4187" s="16">
        <v>45843</v>
      </c>
      <c r="S4187">
        <v>11</v>
      </c>
      <c r="T4187" t="s">
        <v>1813</v>
      </c>
      <c r="U4187" s="16">
        <v>45839</v>
      </c>
      <c r="V4187" s="16">
        <v>45839</v>
      </c>
      <c r="Y4187" s="16">
        <v>45839</v>
      </c>
      <c r="AB4187" t="s">
        <v>1742</v>
      </c>
    </row>
    <row r="4188" spans="1:28" x14ac:dyDescent="0.35">
      <c r="A4188" t="s">
        <v>2766</v>
      </c>
      <c r="B4188" t="s">
        <v>2767</v>
      </c>
      <c r="C4188" t="s">
        <v>1400</v>
      </c>
      <c r="D4188" t="s">
        <v>1301</v>
      </c>
      <c r="E4188" s="16">
        <v>45826</v>
      </c>
      <c r="F4188">
        <v>4001971324</v>
      </c>
      <c r="G4188" t="s">
        <v>1927</v>
      </c>
      <c r="H4188" t="s">
        <v>1821</v>
      </c>
      <c r="I4188" t="s">
        <v>1822</v>
      </c>
      <c r="J4188">
        <v>3093720</v>
      </c>
      <c r="K4188">
        <v>6596634</v>
      </c>
      <c r="M4188">
        <v>11</v>
      </c>
      <c r="N4188">
        <v>1.05</v>
      </c>
      <c r="O4188">
        <v>11.55</v>
      </c>
      <c r="P4188" t="s">
        <v>1811</v>
      </c>
      <c r="Q4188" t="s">
        <v>1812</v>
      </c>
      <c r="R4188" s="16">
        <v>45843</v>
      </c>
      <c r="S4188">
        <v>11</v>
      </c>
      <c r="T4188" t="s">
        <v>1813</v>
      </c>
      <c r="U4188" s="16">
        <v>45839</v>
      </c>
      <c r="V4188" s="16">
        <v>45839</v>
      </c>
      <c r="Y4188" s="16">
        <v>45839</v>
      </c>
      <c r="AB4188" t="s">
        <v>1742</v>
      </c>
    </row>
    <row r="4189" spans="1:28" x14ac:dyDescent="0.35">
      <c r="A4189" t="s">
        <v>2766</v>
      </c>
      <c r="B4189" t="s">
        <v>2767</v>
      </c>
      <c r="C4189" t="s">
        <v>1400</v>
      </c>
      <c r="D4189" t="s">
        <v>1301</v>
      </c>
      <c r="E4189" s="16">
        <v>45826</v>
      </c>
      <c r="F4189">
        <v>4001971324</v>
      </c>
      <c r="G4189" t="s">
        <v>1927</v>
      </c>
      <c r="H4189" t="s">
        <v>2658</v>
      </c>
      <c r="I4189" t="s">
        <v>2659</v>
      </c>
      <c r="J4189">
        <v>3093720</v>
      </c>
      <c r="K4189">
        <v>6596634</v>
      </c>
      <c r="M4189">
        <v>22</v>
      </c>
      <c r="N4189">
        <v>1.55</v>
      </c>
      <c r="O4189">
        <v>34.1</v>
      </c>
      <c r="P4189" t="s">
        <v>1811</v>
      </c>
      <c r="Q4189" t="s">
        <v>1812</v>
      </c>
      <c r="R4189" s="16">
        <v>45843</v>
      </c>
      <c r="S4189">
        <v>11</v>
      </c>
      <c r="T4189" t="s">
        <v>1813</v>
      </c>
      <c r="U4189" s="16">
        <v>45839</v>
      </c>
      <c r="V4189" s="16">
        <v>45839</v>
      </c>
      <c r="Y4189" s="16">
        <v>45839</v>
      </c>
      <c r="AB4189" t="s">
        <v>1742</v>
      </c>
    </row>
    <row r="4190" spans="1:28" x14ac:dyDescent="0.35">
      <c r="A4190" t="s">
        <v>2766</v>
      </c>
      <c r="B4190" t="s">
        <v>2767</v>
      </c>
      <c r="C4190" t="s">
        <v>1400</v>
      </c>
      <c r="D4190" t="s">
        <v>1301</v>
      </c>
      <c r="E4190" s="16">
        <v>45826</v>
      </c>
      <c r="F4190">
        <v>4001971324</v>
      </c>
      <c r="G4190" t="s">
        <v>1927</v>
      </c>
      <c r="H4190" t="s">
        <v>3208</v>
      </c>
      <c r="I4190" t="s">
        <v>1855</v>
      </c>
      <c r="J4190">
        <v>3093720</v>
      </c>
      <c r="K4190">
        <v>6596634</v>
      </c>
      <c r="M4190">
        <v>4</v>
      </c>
      <c r="N4190">
        <v>10.42</v>
      </c>
      <c r="O4190">
        <v>41.68</v>
      </c>
      <c r="P4190" t="s">
        <v>1811</v>
      </c>
      <c r="Q4190" t="s">
        <v>1812</v>
      </c>
      <c r="R4190" s="16">
        <v>45843</v>
      </c>
      <c r="S4190">
        <v>11</v>
      </c>
      <c r="T4190" t="s">
        <v>1813</v>
      </c>
      <c r="U4190" s="16">
        <v>45839</v>
      </c>
      <c r="V4190" s="16">
        <v>45839</v>
      </c>
      <c r="Y4190" s="16">
        <v>45839</v>
      </c>
      <c r="AB4190" t="s">
        <v>1742</v>
      </c>
    </row>
    <row r="4191" spans="1:28" x14ac:dyDescent="0.35">
      <c r="A4191" t="s">
        <v>2766</v>
      </c>
      <c r="B4191" t="s">
        <v>2767</v>
      </c>
      <c r="C4191" t="s">
        <v>1400</v>
      </c>
      <c r="D4191" t="s">
        <v>1301</v>
      </c>
      <c r="E4191" s="16">
        <v>45826</v>
      </c>
      <c r="F4191">
        <v>4001971324</v>
      </c>
      <c r="G4191" t="s">
        <v>1927</v>
      </c>
      <c r="H4191" t="s">
        <v>3763</v>
      </c>
      <c r="I4191" t="s">
        <v>3764</v>
      </c>
      <c r="J4191">
        <v>3093720</v>
      </c>
      <c r="K4191">
        <v>6596634</v>
      </c>
      <c r="M4191">
        <v>26</v>
      </c>
      <c r="N4191">
        <v>2.36</v>
      </c>
      <c r="O4191">
        <v>61.36</v>
      </c>
      <c r="P4191" t="s">
        <v>1811</v>
      </c>
      <c r="Q4191" t="s">
        <v>1812</v>
      </c>
      <c r="R4191" s="16">
        <v>45843</v>
      </c>
      <c r="S4191">
        <v>11</v>
      </c>
      <c r="T4191" t="s">
        <v>1813</v>
      </c>
      <c r="U4191" s="16">
        <v>45839</v>
      </c>
      <c r="V4191" s="16">
        <v>45839</v>
      </c>
      <c r="Y4191" s="16">
        <v>45839</v>
      </c>
      <c r="AB4191" t="s">
        <v>1742</v>
      </c>
    </row>
    <row r="4192" spans="1:28" x14ac:dyDescent="0.35">
      <c r="A4192" t="s">
        <v>2766</v>
      </c>
      <c r="B4192" t="s">
        <v>2767</v>
      </c>
      <c r="C4192" t="s">
        <v>1400</v>
      </c>
      <c r="D4192" t="s">
        <v>1301</v>
      </c>
      <c r="E4192" s="16">
        <v>45826</v>
      </c>
      <c r="F4192">
        <v>4001971324</v>
      </c>
      <c r="G4192" t="s">
        <v>1927</v>
      </c>
      <c r="H4192" t="s">
        <v>3209</v>
      </c>
      <c r="I4192" t="s">
        <v>1855</v>
      </c>
      <c r="J4192">
        <v>3093720</v>
      </c>
      <c r="K4192">
        <v>6596634</v>
      </c>
      <c r="M4192">
        <v>2</v>
      </c>
      <c r="N4192">
        <v>1.0900000000000001</v>
      </c>
      <c r="O4192">
        <v>2.1800000000000002</v>
      </c>
      <c r="P4192" t="s">
        <v>1811</v>
      </c>
      <c r="Q4192" t="s">
        <v>1812</v>
      </c>
      <c r="R4192" s="16">
        <v>45843</v>
      </c>
      <c r="S4192">
        <v>11</v>
      </c>
      <c r="T4192" t="s">
        <v>1813</v>
      </c>
      <c r="U4192" s="16">
        <v>45839</v>
      </c>
      <c r="V4192" s="16">
        <v>45839</v>
      </c>
      <c r="Y4192" s="16">
        <v>45839</v>
      </c>
      <c r="AB4192" t="s">
        <v>1742</v>
      </c>
    </row>
    <row r="4193" spans="1:28" x14ac:dyDescent="0.35">
      <c r="A4193" t="s">
        <v>2766</v>
      </c>
      <c r="B4193" t="s">
        <v>2767</v>
      </c>
      <c r="C4193" t="s">
        <v>1400</v>
      </c>
      <c r="D4193" t="s">
        <v>1301</v>
      </c>
      <c r="E4193" s="16">
        <v>45826</v>
      </c>
      <c r="F4193">
        <v>4001971324</v>
      </c>
      <c r="G4193" t="s">
        <v>1927</v>
      </c>
      <c r="H4193" t="s">
        <v>3765</v>
      </c>
      <c r="I4193" t="s">
        <v>1855</v>
      </c>
      <c r="J4193">
        <v>3093720</v>
      </c>
      <c r="K4193">
        <v>6596634</v>
      </c>
      <c r="M4193">
        <v>2</v>
      </c>
      <c r="N4193">
        <v>2.74</v>
      </c>
      <c r="O4193">
        <v>5.48</v>
      </c>
      <c r="P4193" t="s">
        <v>1811</v>
      </c>
      <c r="Q4193" t="s">
        <v>1812</v>
      </c>
      <c r="R4193" s="16">
        <v>45843</v>
      </c>
      <c r="S4193">
        <v>11</v>
      </c>
      <c r="T4193" t="s">
        <v>1813</v>
      </c>
      <c r="U4193" s="16">
        <v>45839</v>
      </c>
      <c r="V4193" s="16">
        <v>45839</v>
      </c>
      <c r="Y4193" s="16">
        <v>45839</v>
      </c>
      <c r="AB4193" t="s">
        <v>1742</v>
      </c>
    </row>
    <row r="4194" spans="1:28" x14ac:dyDescent="0.35">
      <c r="A4194" t="s">
        <v>2766</v>
      </c>
      <c r="B4194" t="s">
        <v>2767</v>
      </c>
      <c r="C4194" t="s">
        <v>1400</v>
      </c>
      <c r="D4194" t="s">
        <v>1301</v>
      </c>
      <c r="E4194" s="16">
        <v>45826</v>
      </c>
      <c r="F4194">
        <v>4001971324</v>
      </c>
      <c r="G4194" t="s">
        <v>1927</v>
      </c>
      <c r="H4194" t="s">
        <v>3766</v>
      </c>
      <c r="I4194" t="s">
        <v>3041</v>
      </c>
      <c r="J4194">
        <v>3093720</v>
      </c>
      <c r="K4194">
        <v>6596634</v>
      </c>
      <c r="M4194">
        <v>2</v>
      </c>
      <c r="N4194">
        <v>14.48</v>
      </c>
      <c r="O4194">
        <v>28.96</v>
      </c>
      <c r="P4194" t="s">
        <v>1811</v>
      </c>
      <c r="Q4194" t="s">
        <v>1812</v>
      </c>
      <c r="R4194" s="16">
        <v>45843</v>
      </c>
      <c r="S4194">
        <v>11</v>
      </c>
      <c r="T4194" t="s">
        <v>1813</v>
      </c>
      <c r="U4194" s="16">
        <v>45839</v>
      </c>
      <c r="V4194" s="16">
        <v>45839</v>
      </c>
      <c r="Y4194" s="16">
        <v>45839</v>
      </c>
      <c r="AB4194" t="s">
        <v>1742</v>
      </c>
    </row>
    <row r="4195" spans="1:28" x14ac:dyDescent="0.35">
      <c r="A4195" t="s">
        <v>2766</v>
      </c>
      <c r="B4195" t="s">
        <v>2767</v>
      </c>
      <c r="C4195" t="s">
        <v>1400</v>
      </c>
      <c r="D4195" t="s">
        <v>1301</v>
      </c>
      <c r="E4195" s="16">
        <v>45826</v>
      </c>
      <c r="F4195">
        <v>4001971324</v>
      </c>
      <c r="G4195" t="s">
        <v>1927</v>
      </c>
      <c r="H4195" t="s">
        <v>3767</v>
      </c>
      <c r="I4195" t="s">
        <v>1929</v>
      </c>
      <c r="J4195">
        <v>3093720</v>
      </c>
      <c r="K4195">
        <v>6596634</v>
      </c>
      <c r="M4195">
        <v>2</v>
      </c>
      <c r="N4195">
        <v>0.28000000000000003</v>
      </c>
      <c r="O4195">
        <v>0.56000000000000005</v>
      </c>
      <c r="P4195" t="s">
        <v>1811</v>
      </c>
      <c r="Q4195" t="s">
        <v>1812</v>
      </c>
      <c r="R4195" s="16">
        <v>45843</v>
      </c>
      <c r="S4195">
        <v>11</v>
      </c>
      <c r="T4195" t="s">
        <v>1813</v>
      </c>
      <c r="U4195" s="16">
        <v>45839</v>
      </c>
      <c r="V4195" s="16">
        <v>45839</v>
      </c>
      <c r="Y4195" s="16">
        <v>45839</v>
      </c>
      <c r="AB4195" t="s">
        <v>1742</v>
      </c>
    </row>
    <row r="4196" spans="1:28" x14ac:dyDescent="0.35">
      <c r="A4196" t="s">
        <v>2766</v>
      </c>
      <c r="B4196" t="s">
        <v>2767</v>
      </c>
      <c r="C4196" t="s">
        <v>1400</v>
      </c>
      <c r="D4196" t="s">
        <v>1301</v>
      </c>
      <c r="E4196" s="16">
        <v>45826</v>
      </c>
      <c r="F4196">
        <v>4001971324</v>
      </c>
      <c r="G4196" t="s">
        <v>1927</v>
      </c>
      <c r="H4196" t="s">
        <v>2162</v>
      </c>
      <c r="I4196" t="s">
        <v>1825</v>
      </c>
      <c r="J4196">
        <v>3093720</v>
      </c>
      <c r="K4196">
        <v>6596634</v>
      </c>
      <c r="M4196">
        <v>10</v>
      </c>
      <c r="N4196">
        <v>0.84</v>
      </c>
      <c r="O4196">
        <v>8.4</v>
      </c>
      <c r="P4196" t="s">
        <v>1811</v>
      </c>
      <c r="Q4196" t="s">
        <v>1812</v>
      </c>
      <c r="R4196" s="16">
        <v>45843</v>
      </c>
      <c r="S4196">
        <v>11</v>
      </c>
      <c r="T4196" t="s">
        <v>1813</v>
      </c>
      <c r="U4196" s="16">
        <v>45839</v>
      </c>
      <c r="V4196" s="16">
        <v>45839</v>
      </c>
      <c r="Y4196" s="16">
        <v>45839</v>
      </c>
      <c r="AB4196" t="s">
        <v>1742</v>
      </c>
    </row>
    <row r="4197" spans="1:28" x14ac:dyDescent="0.35">
      <c r="A4197" t="s">
        <v>2762</v>
      </c>
      <c r="B4197" t="s">
        <v>2763</v>
      </c>
      <c r="C4197" t="s">
        <v>115</v>
      </c>
      <c r="D4197" t="s">
        <v>114</v>
      </c>
      <c r="E4197" s="16">
        <v>45828</v>
      </c>
      <c r="F4197">
        <v>4001974837</v>
      </c>
      <c r="G4197" t="s">
        <v>1927</v>
      </c>
      <c r="H4197" t="s">
        <v>8554</v>
      </c>
      <c r="I4197" t="s">
        <v>2575</v>
      </c>
      <c r="J4197">
        <v>3114111</v>
      </c>
      <c r="K4197">
        <v>6610545</v>
      </c>
      <c r="M4197">
        <v>1</v>
      </c>
      <c r="N4197">
        <v>775.13</v>
      </c>
      <c r="O4197">
        <v>775.13</v>
      </c>
      <c r="P4197" t="s">
        <v>1811</v>
      </c>
      <c r="Q4197" t="s">
        <v>1812</v>
      </c>
      <c r="R4197" s="16">
        <v>45841</v>
      </c>
      <c r="S4197">
        <v>13</v>
      </c>
      <c r="T4197" t="s">
        <v>1813</v>
      </c>
      <c r="U4197" s="16">
        <v>45839</v>
      </c>
      <c r="V4197" s="16">
        <v>45839</v>
      </c>
      <c r="Y4197" s="16">
        <v>45839</v>
      </c>
      <c r="AB4197" t="s">
        <v>3881</v>
      </c>
    </row>
    <row r="4198" spans="1:28" x14ac:dyDescent="0.35">
      <c r="A4198" t="s">
        <v>2762</v>
      </c>
      <c r="B4198" t="s">
        <v>2763</v>
      </c>
      <c r="C4198" t="s">
        <v>115</v>
      </c>
      <c r="D4198" t="s">
        <v>114</v>
      </c>
      <c r="E4198" s="16">
        <v>45828</v>
      </c>
      <c r="F4198">
        <v>4001974837</v>
      </c>
      <c r="G4198" t="s">
        <v>1927</v>
      </c>
      <c r="H4198" t="s">
        <v>8730</v>
      </c>
      <c r="I4198" t="s">
        <v>6576</v>
      </c>
      <c r="J4198">
        <v>3114111</v>
      </c>
      <c r="K4198">
        <v>6610545</v>
      </c>
      <c r="M4198">
        <v>1</v>
      </c>
      <c r="N4198">
        <v>607.9</v>
      </c>
      <c r="O4198">
        <v>607.9</v>
      </c>
      <c r="P4198" t="s">
        <v>1811</v>
      </c>
      <c r="Q4198" t="s">
        <v>1812</v>
      </c>
      <c r="R4198" s="16">
        <v>45841</v>
      </c>
      <c r="S4198">
        <v>13</v>
      </c>
      <c r="T4198" t="s">
        <v>1813</v>
      </c>
      <c r="U4198" s="16">
        <v>45839</v>
      </c>
      <c r="V4198" s="16">
        <v>45839</v>
      </c>
      <c r="Y4198" s="16">
        <v>45839</v>
      </c>
      <c r="AB4198" t="s">
        <v>3881</v>
      </c>
    </row>
    <row r="4199" spans="1:28" x14ac:dyDescent="0.35">
      <c r="A4199" t="s">
        <v>2762</v>
      </c>
      <c r="B4199" t="s">
        <v>2763</v>
      </c>
      <c r="C4199" t="s">
        <v>115</v>
      </c>
      <c r="D4199" t="s">
        <v>114</v>
      </c>
      <c r="E4199" s="16">
        <v>45828</v>
      </c>
      <c r="F4199">
        <v>4001974837</v>
      </c>
      <c r="G4199" t="s">
        <v>1927</v>
      </c>
      <c r="H4199" t="s">
        <v>2677</v>
      </c>
      <c r="I4199" t="s">
        <v>1825</v>
      </c>
      <c r="J4199">
        <v>3114111</v>
      </c>
      <c r="K4199">
        <v>6610545</v>
      </c>
      <c r="M4199">
        <v>20</v>
      </c>
      <c r="N4199">
        <v>0.61</v>
      </c>
      <c r="O4199">
        <v>12.2</v>
      </c>
      <c r="P4199" t="s">
        <v>1811</v>
      </c>
      <c r="Q4199" t="s">
        <v>1812</v>
      </c>
      <c r="R4199" s="16">
        <v>45841</v>
      </c>
      <c r="S4199">
        <v>13</v>
      </c>
      <c r="T4199" t="s">
        <v>1813</v>
      </c>
      <c r="U4199" s="16">
        <v>45839</v>
      </c>
      <c r="V4199" s="16">
        <v>45839</v>
      </c>
      <c r="Y4199" s="16">
        <v>45839</v>
      </c>
      <c r="AB4199" t="s">
        <v>3881</v>
      </c>
    </row>
    <row r="4200" spans="1:28" x14ac:dyDescent="0.35">
      <c r="A4200" t="s">
        <v>2762</v>
      </c>
      <c r="B4200" t="s">
        <v>2763</v>
      </c>
      <c r="C4200" t="s">
        <v>115</v>
      </c>
      <c r="D4200" t="s">
        <v>114</v>
      </c>
      <c r="E4200" s="16">
        <v>45828</v>
      </c>
      <c r="F4200">
        <v>4001974837</v>
      </c>
      <c r="G4200" t="s">
        <v>1927</v>
      </c>
      <c r="H4200" t="s">
        <v>2625</v>
      </c>
      <c r="I4200" t="s">
        <v>1822</v>
      </c>
      <c r="J4200">
        <v>3114111</v>
      </c>
      <c r="K4200">
        <v>6610545</v>
      </c>
      <c r="M4200">
        <v>20</v>
      </c>
      <c r="N4200">
        <v>0.82</v>
      </c>
      <c r="O4200">
        <v>16.399999999999999</v>
      </c>
      <c r="P4200" t="s">
        <v>1811</v>
      </c>
      <c r="Q4200" t="s">
        <v>1812</v>
      </c>
      <c r="R4200" s="16">
        <v>45841</v>
      </c>
      <c r="S4200">
        <v>13</v>
      </c>
      <c r="T4200" t="s">
        <v>1813</v>
      </c>
      <c r="U4200" s="16">
        <v>45839</v>
      </c>
      <c r="V4200" s="16">
        <v>45839</v>
      </c>
      <c r="Y4200" s="16">
        <v>45839</v>
      </c>
      <c r="AB4200" t="s">
        <v>3881</v>
      </c>
    </row>
    <row r="4201" spans="1:28" x14ac:dyDescent="0.35">
      <c r="A4201" t="s">
        <v>2762</v>
      </c>
      <c r="B4201" t="s">
        <v>2763</v>
      </c>
      <c r="C4201" t="s">
        <v>115</v>
      </c>
      <c r="D4201" t="s">
        <v>114</v>
      </c>
      <c r="E4201" s="16">
        <v>45828</v>
      </c>
      <c r="F4201">
        <v>4001974837</v>
      </c>
      <c r="G4201" t="s">
        <v>1927</v>
      </c>
      <c r="H4201" t="s">
        <v>8731</v>
      </c>
      <c r="I4201" t="s">
        <v>2093</v>
      </c>
      <c r="J4201">
        <v>3114111</v>
      </c>
      <c r="K4201">
        <v>6610545</v>
      </c>
      <c r="M4201">
        <v>2</v>
      </c>
      <c r="N4201">
        <v>15.95</v>
      </c>
      <c r="O4201">
        <v>31.9</v>
      </c>
      <c r="P4201" t="s">
        <v>1811</v>
      </c>
      <c r="Q4201" t="s">
        <v>1812</v>
      </c>
      <c r="R4201" s="16">
        <v>45841</v>
      </c>
      <c r="S4201">
        <v>13</v>
      </c>
      <c r="T4201" t="s">
        <v>1813</v>
      </c>
      <c r="U4201" s="16">
        <v>45839</v>
      </c>
      <c r="V4201" s="16">
        <v>45839</v>
      </c>
      <c r="Y4201" s="16">
        <v>45839</v>
      </c>
      <c r="AB4201" t="s">
        <v>3881</v>
      </c>
    </row>
    <row r="4202" spans="1:28" x14ac:dyDescent="0.35">
      <c r="A4202" t="s">
        <v>2762</v>
      </c>
      <c r="B4202" t="s">
        <v>2763</v>
      </c>
      <c r="C4202" t="s">
        <v>115</v>
      </c>
      <c r="D4202" t="s">
        <v>114</v>
      </c>
      <c r="E4202" s="16">
        <v>45828</v>
      </c>
      <c r="F4202">
        <v>4001974837</v>
      </c>
      <c r="G4202" t="s">
        <v>1927</v>
      </c>
      <c r="H4202" t="s">
        <v>8732</v>
      </c>
      <c r="I4202" t="s">
        <v>1936</v>
      </c>
      <c r="J4202">
        <v>3114111</v>
      </c>
      <c r="K4202">
        <v>6610545</v>
      </c>
      <c r="M4202">
        <v>2</v>
      </c>
      <c r="N4202">
        <v>2.42</v>
      </c>
      <c r="O4202">
        <v>4.84</v>
      </c>
      <c r="P4202" t="s">
        <v>1811</v>
      </c>
      <c r="Q4202" t="s">
        <v>1812</v>
      </c>
      <c r="R4202" s="16">
        <v>45841</v>
      </c>
      <c r="S4202">
        <v>13</v>
      </c>
      <c r="T4202" t="s">
        <v>1813</v>
      </c>
      <c r="U4202" s="16">
        <v>45839</v>
      </c>
      <c r="V4202" s="16">
        <v>45839</v>
      </c>
      <c r="Y4202" s="16">
        <v>45839</v>
      </c>
      <c r="AB4202" t="s">
        <v>3881</v>
      </c>
    </row>
    <row r="4203" spans="1:28" x14ac:dyDescent="0.35">
      <c r="A4203" t="s">
        <v>2762</v>
      </c>
      <c r="B4203" t="s">
        <v>2763</v>
      </c>
      <c r="C4203" t="s">
        <v>115</v>
      </c>
      <c r="D4203" t="s">
        <v>114</v>
      </c>
      <c r="E4203" s="16">
        <v>45828</v>
      </c>
      <c r="F4203">
        <v>4001974837</v>
      </c>
      <c r="G4203" t="s">
        <v>1927</v>
      </c>
      <c r="H4203" t="s">
        <v>8733</v>
      </c>
      <c r="I4203" t="s">
        <v>8734</v>
      </c>
      <c r="J4203">
        <v>3114111</v>
      </c>
      <c r="K4203">
        <v>6610545</v>
      </c>
      <c r="M4203">
        <v>2</v>
      </c>
      <c r="N4203">
        <v>45.17</v>
      </c>
      <c r="O4203">
        <v>90.34</v>
      </c>
      <c r="P4203" t="s">
        <v>1811</v>
      </c>
      <c r="Q4203" t="s">
        <v>1812</v>
      </c>
      <c r="R4203" s="16">
        <v>45841</v>
      </c>
      <c r="S4203">
        <v>13</v>
      </c>
      <c r="T4203" t="s">
        <v>1813</v>
      </c>
      <c r="U4203" s="16">
        <v>45839</v>
      </c>
      <c r="V4203" s="16">
        <v>45839</v>
      </c>
      <c r="Y4203" s="16">
        <v>45839</v>
      </c>
      <c r="AB4203" t="s">
        <v>3881</v>
      </c>
    </row>
    <row r="4204" spans="1:28" x14ac:dyDescent="0.35">
      <c r="A4204" t="s">
        <v>2762</v>
      </c>
      <c r="B4204" t="s">
        <v>2763</v>
      </c>
      <c r="C4204" t="s">
        <v>115</v>
      </c>
      <c r="D4204" t="s">
        <v>114</v>
      </c>
      <c r="E4204" s="16">
        <v>45828</v>
      </c>
      <c r="F4204">
        <v>4001974837</v>
      </c>
      <c r="G4204" t="s">
        <v>1927</v>
      </c>
      <c r="H4204" t="s">
        <v>3202</v>
      </c>
      <c r="I4204" t="s">
        <v>1822</v>
      </c>
      <c r="J4204">
        <v>3114111</v>
      </c>
      <c r="K4204">
        <v>6610545</v>
      </c>
      <c r="M4204">
        <v>4</v>
      </c>
      <c r="N4204">
        <v>0.51</v>
      </c>
      <c r="O4204">
        <v>2.04</v>
      </c>
      <c r="P4204" t="s">
        <v>1811</v>
      </c>
      <c r="Q4204" t="s">
        <v>1812</v>
      </c>
      <c r="R4204" s="16">
        <v>45841</v>
      </c>
      <c r="S4204">
        <v>13</v>
      </c>
      <c r="T4204" t="s">
        <v>1813</v>
      </c>
      <c r="U4204" s="16">
        <v>45839</v>
      </c>
      <c r="V4204" s="16">
        <v>45839</v>
      </c>
      <c r="Y4204" s="16">
        <v>45839</v>
      </c>
      <c r="AB4204" t="s">
        <v>3881</v>
      </c>
    </row>
    <row r="4205" spans="1:28" x14ac:dyDescent="0.35">
      <c r="A4205" t="s">
        <v>2762</v>
      </c>
      <c r="B4205" t="s">
        <v>2763</v>
      </c>
      <c r="C4205" t="s">
        <v>115</v>
      </c>
      <c r="D4205" t="s">
        <v>114</v>
      </c>
      <c r="E4205" s="16">
        <v>45828</v>
      </c>
      <c r="F4205">
        <v>4001974837</v>
      </c>
      <c r="G4205" t="s">
        <v>1927</v>
      </c>
      <c r="H4205" t="s">
        <v>8735</v>
      </c>
      <c r="I4205" t="s">
        <v>1825</v>
      </c>
      <c r="J4205">
        <v>3114111</v>
      </c>
      <c r="K4205">
        <v>6610545</v>
      </c>
      <c r="M4205">
        <v>4</v>
      </c>
      <c r="N4205">
        <v>0.18</v>
      </c>
      <c r="O4205">
        <v>0.72</v>
      </c>
      <c r="P4205" t="s">
        <v>1811</v>
      </c>
      <c r="Q4205" t="s">
        <v>1812</v>
      </c>
      <c r="R4205" s="16">
        <v>45841</v>
      </c>
      <c r="S4205">
        <v>13</v>
      </c>
      <c r="T4205" t="s">
        <v>1813</v>
      </c>
      <c r="U4205" s="16">
        <v>45839</v>
      </c>
      <c r="V4205" s="16">
        <v>45839</v>
      </c>
      <c r="Y4205" s="16">
        <v>45839</v>
      </c>
      <c r="AB4205" t="s">
        <v>3881</v>
      </c>
    </row>
    <row r="4206" spans="1:28" x14ac:dyDescent="0.35">
      <c r="A4206" t="s">
        <v>2884</v>
      </c>
      <c r="B4206" t="s">
        <v>3173</v>
      </c>
      <c r="C4206" t="s">
        <v>115</v>
      </c>
      <c r="D4206" t="s">
        <v>114</v>
      </c>
      <c r="E4206" s="16">
        <v>45828</v>
      </c>
      <c r="F4206">
        <v>4001974968</v>
      </c>
      <c r="G4206" t="s">
        <v>1927</v>
      </c>
      <c r="H4206" t="s">
        <v>8736</v>
      </c>
      <c r="I4206" t="s">
        <v>8737</v>
      </c>
      <c r="J4206">
        <v>3114216</v>
      </c>
      <c r="K4206">
        <v>6610618</v>
      </c>
      <c r="M4206">
        <v>1</v>
      </c>
      <c r="N4206">
        <v>1060.3</v>
      </c>
      <c r="O4206">
        <v>1060.3</v>
      </c>
      <c r="P4206" t="s">
        <v>1811</v>
      </c>
      <c r="Q4206" t="s">
        <v>1812</v>
      </c>
      <c r="R4206" s="16">
        <v>45841</v>
      </c>
      <c r="S4206">
        <v>13</v>
      </c>
      <c r="T4206" t="s">
        <v>1813</v>
      </c>
      <c r="U4206" s="16">
        <v>45839</v>
      </c>
      <c r="V4206" s="16">
        <v>45839</v>
      </c>
      <c r="Y4206" s="16">
        <v>45839</v>
      </c>
      <c r="AB4206" t="s">
        <v>5497</v>
      </c>
    </row>
    <row r="4207" spans="1:28" x14ac:dyDescent="0.35">
      <c r="A4207" t="s">
        <v>2884</v>
      </c>
      <c r="B4207" t="s">
        <v>3173</v>
      </c>
      <c r="C4207" t="s">
        <v>115</v>
      </c>
      <c r="D4207" t="s">
        <v>114</v>
      </c>
      <c r="E4207" s="16">
        <v>45828</v>
      </c>
      <c r="F4207">
        <v>4001974968</v>
      </c>
      <c r="G4207" t="s">
        <v>1927</v>
      </c>
      <c r="H4207" t="s">
        <v>2010</v>
      </c>
      <c r="I4207" t="s">
        <v>1810</v>
      </c>
      <c r="J4207">
        <v>3114216</v>
      </c>
      <c r="K4207">
        <v>6610618</v>
      </c>
      <c r="M4207">
        <v>12</v>
      </c>
      <c r="N4207">
        <v>0.51</v>
      </c>
      <c r="O4207">
        <v>6.12</v>
      </c>
      <c r="P4207" t="s">
        <v>1811</v>
      </c>
      <c r="Q4207" t="s">
        <v>1812</v>
      </c>
      <c r="R4207" s="16">
        <v>45841</v>
      </c>
      <c r="S4207">
        <v>13</v>
      </c>
      <c r="T4207" t="s">
        <v>1813</v>
      </c>
      <c r="U4207" s="16">
        <v>45839</v>
      </c>
      <c r="V4207" s="16">
        <v>45839</v>
      </c>
      <c r="Y4207" s="16">
        <v>45839</v>
      </c>
      <c r="AB4207" t="s">
        <v>5497</v>
      </c>
    </row>
    <row r="4208" spans="1:28" x14ac:dyDescent="0.35">
      <c r="A4208" t="s">
        <v>2884</v>
      </c>
      <c r="B4208" t="s">
        <v>3173</v>
      </c>
      <c r="C4208" t="s">
        <v>115</v>
      </c>
      <c r="D4208" t="s">
        <v>114</v>
      </c>
      <c r="E4208" s="16">
        <v>45828</v>
      </c>
      <c r="F4208">
        <v>4001974968</v>
      </c>
      <c r="G4208" t="s">
        <v>1927</v>
      </c>
      <c r="H4208" t="s">
        <v>1890</v>
      </c>
      <c r="I4208" t="s">
        <v>1865</v>
      </c>
      <c r="J4208">
        <v>3114216</v>
      </c>
      <c r="K4208">
        <v>6610618</v>
      </c>
      <c r="M4208">
        <v>24</v>
      </c>
      <c r="N4208">
        <v>0.72</v>
      </c>
      <c r="O4208">
        <v>17.28</v>
      </c>
      <c r="P4208" t="s">
        <v>1811</v>
      </c>
      <c r="Q4208" t="s">
        <v>1812</v>
      </c>
      <c r="R4208" s="16">
        <v>45841</v>
      </c>
      <c r="S4208">
        <v>13</v>
      </c>
      <c r="T4208" t="s">
        <v>1813</v>
      </c>
      <c r="U4208" s="16">
        <v>45839</v>
      </c>
      <c r="V4208" s="16">
        <v>45839</v>
      </c>
      <c r="Y4208" s="16">
        <v>45839</v>
      </c>
      <c r="AB4208" t="s">
        <v>5497</v>
      </c>
    </row>
    <row r="4209" spans="1:28" x14ac:dyDescent="0.35">
      <c r="A4209" t="s">
        <v>2884</v>
      </c>
      <c r="B4209" t="s">
        <v>3173</v>
      </c>
      <c r="C4209" t="s">
        <v>115</v>
      </c>
      <c r="D4209" t="s">
        <v>114</v>
      </c>
      <c r="E4209" s="16">
        <v>45828</v>
      </c>
      <c r="F4209">
        <v>4001974968</v>
      </c>
      <c r="G4209" t="s">
        <v>1927</v>
      </c>
      <c r="H4209" t="s">
        <v>2037</v>
      </c>
      <c r="I4209" t="s">
        <v>1825</v>
      </c>
      <c r="J4209">
        <v>3114216</v>
      </c>
      <c r="K4209">
        <v>6610618</v>
      </c>
      <c r="M4209">
        <v>12</v>
      </c>
      <c r="N4209">
        <v>1.34</v>
      </c>
      <c r="O4209">
        <v>16.079999999999998</v>
      </c>
      <c r="P4209" t="s">
        <v>1811</v>
      </c>
      <c r="Q4209" t="s">
        <v>1812</v>
      </c>
      <c r="R4209" s="16">
        <v>45841</v>
      </c>
      <c r="S4209">
        <v>13</v>
      </c>
      <c r="T4209" t="s">
        <v>1813</v>
      </c>
      <c r="U4209" s="16">
        <v>45839</v>
      </c>
      <c r="V4209" s="16">
        <v>45839</v>
      </c>
      <c r="Y4209" s="16">
        <v>45839</v>
      </c>
      <c r="AB4209" t="s">
        <v>5497</v>
      </c>
    </row>
    <row r="4210" spans="1:28" x14ac:dyDescent="0.35">
      <c r="A4210" t="s">
        <v>2884</v>
      </c>
      <c r="B4210" t="s">
        <v>3173</v>
      </c>
      <c r="C4210" t="s">
        <v>115</v>
      </c>
      <c r="D4210" t="s">
        <v>114</v>
      </c>
      <c r="E4210" s="16">
        <v>45828</v>
      </c>
      <c r="F4210">
        <v>4001974968</v>
      </c>
      <c r="G4210" t="s">
        <v>1927</v>
      </c>
      <c r="H4210" t="s">
        <v>8738</v>
      </c>
      <c r="I4210" t="s">
        <v>6577</v>
      </c>
      <c r="J4210">
        <v>3114216</v>
      </c>
      <c r="K4210">
        <v>6610618</v>
      </c>
      <c r="M4210">
        <v>1</v>
      </c>
      <c r="N4210">
        <v>131.65</v>
      </c>
      <c r="O4210">
        <v>131.65</v>
      </c>
      <c r="P4210" t="s">
        <v>1811</v>
      </c>
      <c r="Q4210" t="s">
        <v>1812</v>
      </c>
      <c r="R4210" s="16">
        <v>45841</v>
      </c>
      <c r="S4210">
        <v>13</v>
      </c>
      <c r="T4210" t="s">
        <v>1813</v>
      </c>
      <c r="U4210" s="16">
        <v>45839</v>
      </c>
      <c r="V4210" s="16">
        <v>45839</v>
      </c>
      <c r="Y4210" s="16">
        <v>45839</v>
      </c>
      <c r="AB4210" t="s">
        <v>5497</v>
      </c>
    </row>
    <row r="4211" spans="1:28" x14ac:dyDescent="0.35">
      <c r="A4211" t="s">
        <v>2568</v>
      </c>
      <c r="B4211" t="s">
        <v>2569</v>
      </c>
      <c r="C4211" t="s">
        <v>115</v>
      </c>
      <c r="D4211" t="s">
        <v>114</v>
      </c>
      <c r="E4211" s="16">
        <v>45828</v>
      </c>
      <c r="F4211">
        <v>4001974989</v>
      </c>
      <c r="G4211" t="s">
        <v>1927</v>
      </c>
      <c r="H4211" t="s">
        <v>8618</v>
      </c>
      <c r="I4211" t="s">
        <v>1972</v>
      </c>
      <c r="J4211">
        <v>3114245</v>
      </c>
      <c r="K4211">
        <v>6610646</v>
      </c>
      <c r="M4211">
        <v>1</v>
      </c>
      <c r="N4211">
        <v>8.0299999999999994</v>
      </c>
      <c r="O4211">
        <v>8.0299999999999994</v>
      </c>
      <c r="P4211" t="s">
        <v>1811</v>
      </c>
      <c r="Q4211" t="s">
        <v>1812</v>
      </c>
      <c r="R4211" s="16">
        <v>45843</v>
      </c>
      <c r="S4211">
        <v>11</v>
      </c>
      <c r="T4211" t="s">
        <v>1813</v>
      </c>
      <c r="U4211" s="16">
        <v>45839</v>
      </c>
      <c r="V4211" s="16">
        <v>45839</v>
      </c>
      <c r="Y4211" s="16">
        <v>45839</v>
      </c>
      <c r="AB4211" t="s">
        <v>5492</v>
      </c>
    </row>
    <row r="4212" spans="1:28" x14ac:dyDescent="0.35">
      <c r="A4212" t="s">
        <v>2568</v>
      </c>
      <c r="B4212" t="s">
        <v>2569</v>
      </c>
      <c r="C4212" t="s">
        <v>115</v>
      </c>
      <c r="D4212" t="s">
        <v>114</v>
      </c>
      <c r="E4212" s="16">
        <v>45828</v>
      </c>
      <c r="F4212">
        <v>4001974989</v>
      </c>
      <c r="G4212" t="s">
        <v>1927</v>
      </c>
      <c r="H4212" t="s">
        <v>8694</v>
      </c>
      <c r="I4212" t="s">
        <v>8695</v>
      </c>
      <c r="J4212">
        <v>3114245</v>
      </c>
      <c r="K4212">
        <v>6610646</v>
      </c>
      <c r="M4212">
        <v>1</v>
      </c>
      <c r="N4212">
        <v>22.14</v>
      </c>
      <c r="O4212">
        <v>22.14</v>
      </c>
      <c r="P4212" t="s">
        <v>1811</v>
      </c>
      <c r="Q4212" t="s">
        <v>1812</v>
      </c>
      <c r="R4212" s="16">
        <v>45843</v>
      </c>
      <c r="S4212">
        <v>11</v>
      </c>
      <c r="T4212" t="s">
        <v>1813</v>
      </c>
      <c r="U4212" s="16">
        <v>45839</v>
      </c>
      <c r="V4212" s="16">
        <v>45839</v>
      </c>
      <c r="Y4212" s="16">
        <v>45839</v>
      </c>
      <c r="AB4212" t="s">
        <v>5492</v>
      </c>
    </row>
    <row r="4213" spans="1:28" x14ac:dyDescent="0.35">
      <c r="A4213" t="s">
        <v>2568</v>
      </c>
      <c r="B4213" t="s">
        <v>2569</v>
      </c>
      <c r="C4213" t="s">
        <v>115</v>
      </c>
      <c r="D4213" t="s">
        <v>114</v>
      </c>
      <c r="E4213" s="16">
        <v>45828</v>
      </c>
      <c r="F4213">
        <v>4001974989</v>
      </c>
      <c r="G4213" t="s">
        <v>1927</v>
      </c>
      <c r="H4213" t="s">
        <v>8729</v>
      </c>
      <c r="I4213" t="s">
        <v>2817</v>
      </c>
      <c r="J4213">
        <v>3114245</v>
      </c>
      <c r="K4213">
        <v>6610646</v>
      </c>
      <c r="M4213">
        <v>1</v>
      </c>
      <c r="N4213">
        <v>75.89</v>
      </c>
      <c r="O4213">
        <v>75.89</v>
      </c>
      <c r="P4213" t="s">
        <v>1811</v>
      </c>
      <c r="Q4213" t="s">
        <v>1812</v>
      </c>
      <c r="R4213" s="16">
        <v>45843</v>
      </c>
      <c r="S4213">
        <v>11</v>
      </c>
      <c r="T4213" t="s">
        <v>1813</v>
      </c>
      <c r="U4213" s="16">
        <v>45839</v>
      </c>
      <c r="V4213" s="16">
        <v>45839</v>
      </c>
      <c r="Y4213" s="16">
        <v>45839</v>
      </c>
      <c r="AB4213" t="s">
        <v>5492</v>
      </c>
    </row>
    <row r="4214" spans="1:28" x14ac:dyDescent="0.35">
      <c r="A4214" t="s">
        <v>2568</v>
      </c>
      <c r="B4214" t="s">
        <v>2569</v>
      </c>
      <c r="C4214" t="s">
        <v>115</v>
      </c>
      <c r="D4214" t="s">
        <v>114</v>
      </c>
      <c r="E4214" s="16">
        <v>45828</v>
      </c>
      <c r="F4214">
        <v>4001974989</v>
      </c>
      <c r="G4214" t="s">
        <v>1927</v>
      </c>
      <c r="H4214" t="s">
        <v>3031</v>
      </c>
      <c r="I4214" t="s">
        <v>1825</v>
      </c>
      <c r="J4214">
        <v>3114245</v>
      </c>
      <c r="K4214">
        <v>6610646</v>
      </c>
      <c r="M4214">
        <v>2</v>
      </c>
      <c r="N4214">
        <v>0.27</v>
      </c>
      <c r="O4214">
        <v>0.54</v>
      </c>
      <c r="P4214" t="s">
        <v>1811</v>
      </c>
      <c r="Q4214" t="s">
        <v>1812</v>
      </c>
      <c r="R4214" s="16">
        <v>45843</v>
      </c>
      <c r="S4214">
        <v>11</v>
      </c>
      <c r="T4214" t="s">
        <v>1813</v>
      </c>
      <c r="U4214" s="16">
        <v>45839</v>
      </c>
      <c r="V4214" s="16">
        <v>45839</v>
      </c>
      <c r="Y4214" s="16">
        <v>45839</v>
      </c>
      <c r="AB4214" t="s">
        <v>5492</v>
      </c>
    </row>
    <row r="4215" spans="1:28" x14ac:dyDescent="0.35">
      <c r="A4215" t="s">
        <v>2568</v>
      </c>
      <c r="B4215" t="s">
        <v>2569</v>
      </c>
      <c r="C4215" t="s">
        <v>115</v>
      </c>
      <c r="D4215" t="s">
        <v>114</v>
      </c>
      <c r="E4215" s="16">
        <v>45828</v>
      </c>
      <c r="F4215">
        <v>4001974989</v>
      </c>
      <c r="G4215" t="s">
        <v>1927</v>
      </c>
      <c r="H4215" t="s">
        <v>2180</v>
      </c>
      <c r="I4215" t="s">
        <v>1822</v>
      </c>
      <c r="J4215">
        <v>3114245</v>
      </c>
      <c r="K4215">
        <v>6610646</v>
      </c>
      <c r="M4215">
        <v>2</v>
      </c>
      <c r="N4215">
        <v>1.1499999999999999</v>
      </c>
      <c r="O4215">
        <v>2.2999999999999998</v>
      </c>
      <c r="P4215" t="s">
        <v>1811</v>
      </c>
      <c r="Q4215" t="s">
        <v>1812</v>
      </c>
      <c r="R4215" s="16">
        <v>45843</v>
      </c>
      <c r="S4215">
        <v>11</v>
      </c>
      <c r="T4215" t="s">
        <v>1813</v>
      </c>
      <c r="U4215" s="16">
        <v>45839</v>
      </c>
      <c r="V4215" s="16">
        <v>45839</v>
      </c>
      <c r="Y4215" s="16">
        <v>45839</v>
      </c>
      <c r="AB4215" t="s">
        <v>5492</v>
      </c>
    </row>
    <row r="4216" spans="1:28" x14ac:dyDescent="0.35">
      <c r="A4216" t="s">
        <v>2568</v>
      </c>
      <c r="B4216" t="s">
        <v>2569</v>
      </c>
      <c r="C4216" t="s">
        <v>115</v>
      </c>
      <c r="D4216" t="s">
        <v>114</v>
      </c>
      <c r="E4216" s="16">
        <v>45828</v>
      </c>
      <c r="F4216">
        <v>4001974989</v>
      </c>
      <c r="G4216" t="s">
        <v>1927</v>
      </c>
      <c r="H4216" t="s">
        <v>2162</v>
      </c>
      <c r="I4216" t="s">
        <v>1825</v>
      </c>
      <c r="J4216">
        <v>3114245</v>
      </c>
      <c r="K4216">
        <v>6610646</v>
      </c>
      <c r="M4216">
        <v>4</v>
      </c>
      <c r="N4216">
        <v>0.84</v>
      </c>
      <c r="O4216">
        <v>3.36</v>
      </c>
      <c r="P4216" t="s">
        <v>1811</v>
      </c>
      <c r="Q4216" t="s">
        <v>1812</v>
      </c>
      <c r="R4216" s="16">
        <v>45843</v>
      </c>
      <c r="S4216">
        <v>11</v>
      </c>
      <c r="T4216" t="s">
        <v>1813</v>
      </c>
      <c r="U4216" s="16">
        <v>45839</v>
      </c>
      <c r="V4216" s="16">
        <v>45839</v>
      </c>
      <c r="Y4216" s="16">
        <v>45839</v>
      </c>
      <c r="AB4216" t="s">
        <v>5492</v>
      </c>
    </row>
    <row r="4217" spans="1:28" x14ac:dyDescent="0.35">
      <c r="A4217" t="s">
        <v>2568</v>
      </c>
      <c r="B4217" t="s">
        <v>2569</v>
      </c>
      <c r="C4217" t="s">
        <v>115</v>
      </c>
      <c r="D4217" t="s">
        <v>114</v>
      </c>
      <c r="E4217" s="16">
        <v>45828</v>
      </c>
      <c r="F4217">
        <v>4001974989</v>
      </c>
      <c r="G4217" t="s">
        <v>1927</v>
      </c>
      <c r="H4217" t="s">
        <v>2270</v>
      </c>
      <c r="I4217" t="s">
        <v>1822</v>
      </c>
      <c r="J4217">
        <v>3114245</v>
      </c>
      <c r="K4217">
        <v>6610646</v>
      </c>
      <c r="M4217">
        <v>2</v>
      </c>
      <c r="N4217">
        <v>0.38</v>
      </c>
      <c r="O4217">
        <v>0.76</v>
      </c>
      <c r="P4217" t="s">
        <v>1811</v>
      </c>
      <c r="Q4217" t="s">
        <v>1812</v>
      </c>
      <c r="R4217" s="16">
        <v>45843</v>
      </c>
      <c r="S4217">
        <v>11</v>
      </c>
      <c r="T4217" t="s">
        <v>1813</v>
      </c>
      <c r="U4217" s="16">
        <v>45839</v>
      </c>
      <c r="V4217" s="16">
        <v>45839</v>
      </c>
      <c r="Y4217" s="16">
        <v>45839</v>
      </c>
      <c r="AB4217" t="s">
        <v>5492</v>
      </c>
    </row>
    <row r="4218" spans="1:28" x14ac:dyDescent="0.35">
      <c r="A4218" t="s">
        <v>2568</v>
      </c>
      <c r="B4218" t="s">
        <v>2569</v>
      </c>
      <c r="C4218" t="s">
        <v>115</v>
      </c>
      <c r="D4218" t="s">
        <v>114</v>
      </c>
      <c r="E4218" s="16">
        <v>45828</v>
      </c>
      <c r="F4218">
        <v>4001974989</v>
      </c>
      <c r="G4218" t="s">
        <v>1927</v>
      </c>
      <c r="H4218" t="s">
        <v>8696</v>
      </c>
      <c r="I4218" t="s">
        <v>2775</v>
      </c>
      <c r="J4218">
        <v>3114245</v>
      </c>
      <c r="K4218">
        <v>6610646</v>
      </c>
      <c r="M4218">
        <v>1</v>
      </c>
      <c r="N4218">
        <v>73.5</v>
      </c>
      <c r="O4218">
        <v>73.5</v>
      </c>
      <c r="P4218" t="s">
        <v>1811</v>
      </c>
      <c r="Q4218" t="s">
        <v>1812</v>
      </c>
      <c r="R4218" s="16">
        <v>45843</v>
      </c>
      <c r="S4218">
        <v>11</v>
      </c>
      <c r="T4218" t="s">
        <v>1813</v>
      </c>
      <c r="U4218" s="16">
        <v>45839</v>
      </c>
      <c r="V4218" s="16">
        <v>45839</v>
      </c>
      <c r="Y4218" s="16">
        <v>45839</v>
      </c>
      <c r="AB4218" t="s">
        <v>5492</v>
      </c>
    </row>
    <row r="4219" spans="1:28" x14ac:dyDescent="0.35">
      <c r="A4219" t="s">
        <v>2568</v>
      </c>
      <c r="B4219" t="s">
        <v>2569</v>
      </c>
      <c r="C4219" t="s">
        <v>115</v>
      </c>
      <c r="D4219" t="s">
        <v>114</v>
      </c>
      <c r="E4219" s="16">
        <v>45828</v>
      </c>
      <c r="F4219">
        <v>4001974989</v>
      </c>
      <c r="G4219" t="s">
        <v>1927</v>
      </c>
      <c r="H4219" t="s">
        <v>8697</v>
      </c>
      <c r="I4219" t="s">
        <v>2775</v>
      </c>
      <c r="J4219">
        <v>3114245</v>
      </c>
      <c r="K4219">
        <v>6610646</v>
      </c>
      <c r="M4219">
        <v>1</v>
      </c>
      <c r="N4219">
        <v>56.56</v>
      </c>
      <c r="O4219">
        <v>56.56</v>
      </c>
      <c r="P4219" t="s">
        <v>1811</v>
      </c>
      <c r="Q4219" t="s">
        <v>1812</v>
      </c>
      <c r="R4219" s="16">
        <v>45843</v>
      </c>
      <c r="S4219">
        <v>11</v>
      </c>
      <c r="T4219" t="s">
        <v>1813</v>
      </c>
      <c r="U4219" s="16">
        <v>45839</v>
      </c>
      <c r="V4219" s="16">
        <v>45839</v>
      </c>
      <c r="Y4219" s="16">
        <v>45839</v>
      </c>
      <c r="AB4219" t="s">
        <v>5492</v>
      </c>
    </row>
    <row r="4220" spans="1:28" x14ac:dyDescent="0.35">
      <c r="A4220" t="s">
        <v>2234</v>
      </c>
      <c r="B4220" t="s">
        <v>2235</v>
      </c>
      <c r="C4220" t="s">
        <v>115</v>
      </c>
      <c r="D4220" t="s">
        <v>114</v>
      </c>
      <c r="E4220" s="16">
        <v>45828</v>
      </c>
      <c r="F4220">
        <v>4001974996</v>
      </c>
      <c r="G4220" t="s">
        <v>1927</v>
      </c>
      <c r="H4220" t="s">
        <v>6530</v>
      </c>
      <c r="I4220" t="s">
        <v>6531</v>
      </c>
      <c r="J4220">
        <v>3114599</v>
      </c>
      <c r="K4220">
        <v>6610812</v>
      </c>
      <c r="M4220">
        <v>1</v>
      </c>
      <c r="N4220">
        <v>594.32000000000005</v>
      </c>
      <c r="O4220">
        <v>594.32000000000005</v>
      </c>
      <c r="P4220" t="s">
        <v>1811</v>
      </c>
      <c r="Q4220" t="s">
        <v>1812</v>
      </c>
      <c r="R4220" s="16">
        <v>45843</v>
      </c>
      <c r="S4220">
        <v>0</v>
      </c>
      <c r="T4220" t="s">
        <v>1813</v>
      </c>
      <c r="U4220" s="16">
        <v>45870</v>
      </c>
      <c r="V4220" s="16">
        <v>45870</v>
      </c>
      <c r="Y4220" s="16">
        <v>45839</v>
      </c>
      <c r="AB4220" t="s">
        <v>6333</v>
      </c>
    </row>
    <row r="4221" spans="1:28" x14ac:dyDescent="0.35">
      <c r="A4221" t="s">
        <v>2234</v>
      </c>
      <c r="B4221" t="s">
        <v>2235</v>
      </c>
      <c r="C4221" t="s">
        <v>115</v>
      </c>
      <c r="D4221" t="s">
        <v>114</v>
      </c>
      <c r="E4221" s="16">
        <v>45828</v>
      </c>
      <c r="F4221">
        <v>4001974996</v>
      </c>
      <c r="G4221" t="s">
        <v>1927</v>
      </c>
      <c r="H4221" t="s">
        <v>2725</v>
      </c>
      <c r="I4221" t="s">
        <v>2726</v>
      </c>
      <c r="J4221">
        <v>3114599</v>
      </c>
      <c r="K4221">
        <v>6610812</v>
      </c>
      <c r="M4221">
        <v>2</v>
      </c>
      <c r="N4221">
        <v>162.47999999999999</v>
      </c>
      <c r="O4221">
        <v>324.95999999999998</v>
      </c>
      <c r="P4221" t="s">
        <v>1811</v>
      </c>
      <c r="Q4221" t="s">
        <v>1812</v>
      </c>
      <c r="R4221" s="16">
        <v>45843</v>
      </c>
      <c r="S4221">
        <v>0</v>
      </c>
      <c r="T4221" t="s">
        <v>1813</v>
      </c>
      <c r="U4221" s="16">
        <v>45870</v>
      </c>
      <c r="V4221" s="16">
        <v>45870</v>
      </c>
      <c r="Y4221" s="16">
        <v>45839</v>
      </c>
      <c r="AB4221" t="s">
        <v>6333</v>
      </c>
    </row>
    <row r="4222" spans="1:28" x14ac:dyDescent="0.35">
      <c r="A4222" t="s">
        <v>2234</v>
      </c>
      <c r="B4222" t="s">
        <v>2235</v>
      </c>
      <c r="C4222" t="s">
        <v>115</v>
      </c>
      <c r="D4222" t="s">
        <v>114</v>
      </c>
      <c r="E4222" s="16">
        <v>45828</v>
      </c>
      <c r="F4222">
        <v>4001974996</v>
      </c>
      <c r="G4222" t="s">
        <v>1927</v>
      </c>
      <c r="H4222" t="s">
        <v>2333</v>
      </c>
      <c r="I4222" t="s">
        <v>1825</v>
      </c>
      <c r="J4222">
        <v>3114599</v>
      </c>
      <c r="K4222">
        <v>6610812</v>
      </c>
      <c r="M4222">
        <v>2</v>
      </c>
      <c r="N4222">
        <v>3.51</v>
      </c>
      <c r="O4222">
        <v>7.02</v>
      </c>
      <c r="P4222" t="s">
        <v>1811</v>
      </c>
      <c r="Q4222" t="s">
        <v>1812</v>
      </c>
      <c r="R4222" s="16">
        <v>45843</v>
      </c>
      <c r="S4222">
        <v>0</v>
      </c>
      <c r="T4222" t="s">
        <v>1813</v>
      </c>
      <c r="U4222" s="16">
        <v>45870</v>
      </c>
      <c r="V4222" s="16">
        <v>45870</v>
      </c>
      <c r="Y4222" s="16">
        <v>45839</v>
      </c>
      <c r="AB4222" t="s">
        <v>6333</v>
      </c>
    </row>
    <row r="4223" spans="1:28" x14ac:dyDescent="0.35">
      <c r="A4223" t="s">
        <v>2234</v>
      </c>
      <c r="B4223" t="s">
        <v>2235</v>
      </c>
      <c r="C4223" t="s">
        <v>115</v>
      </c>
      <c r="D4223" t="s">
        <v>114</v>
      </c>
      <c r="E4223" s="16">
        <v>45828</v>
      </c>
      <c r="F4223">
        <v>4001974996</v>
      </c>
      <c r="G4223" t="s">
        <v>1927</v>
      </c>
      <c r="H4223" t="s">
        <v>1902</v>
      </c>
      <c r="I4223" t="s">
        <v>1822</v>
      </c>
      <c r="J4223">
        <v>3114599</v>
      </c>
      <c r="K4223">
        <v>6610812</v>
      </c>
      <c r="M4223">
        <v>4</v>
      </c>
      <c r="N4223">
        <v>1.89</v>
      </c>
      <c r="O4223">
        <v>7.56</v>
      </c>
      <c r="P4223" t="s">
        <v>1811</v>
      </c>
      <c r="Q4223" t="s">
        <v>1812</v>
      </c>
      <c r="R4223" s="16">
        <v>45843</v>
      </c>
      <c r="S4223">
        <v>0</v>
      </c>
      <c r="T4223" t="s">
        <v>1813</v>
      </c>
      <c r="U4223" s="16">
        <v>45870</v>
      </c>
      <c r="V4223" s="16">
        <v>45870</v>
      </c>
      <c r="Y4223" s="16">
        <v>45839</v>
      </c>
      <c r="AB4223" t="s">
        <v>6333</v>
      </c>
    </row>
    <row r="4224" spans="1:28" x14ac:dyDescent="0.35">
      <c r="A4224" t="s">
        <v>2234</v>
      </c>
      <c r="B4224" t="s">
        <v>2235</v>
      </c>
      <c r="C4224" t="s">
        <v>115</v>
      </c>
      <c r="D4224" t="s">
        <v>114</v>
      </c>
      <c r="E4224" s="16">
        <v>45828</v>
      </c>
      <c r="F4224">
        <v>4001974996</v>
      </c>
      <c r="G4224" t="s">
        <v>1927</v>
      </c>
      <c r="H4224" t="s">
        <v>2649</v>
      </c>
      <c r="I4224" t="s">
        <v>1825</v>
      </c>
      <c r="J4224">
        <v>3114599</v>
      </c>
      <c r="K4224">
        <v>6610812</v>
      </c>
      <c r="M4224">
        <v>2</v>
      </c>
      <c r="N4224">
        <v>1.51</v>
      </c>
      <c r="O4224">
        <v>3.02</v>
      </c>
      <c r="P4224" t="s">
        <v>1811</v>
      </c>
      <c r="Q4224" t="s">
        <v>1812</v>
      </c>
      <c r="R4224" s="16">
        <v>45843</v>
      </c>
      <c r="S4224">
        <v>0</v>
      </c>
      <c r="T4224" t="s">
        <v>1813</v>
      </c>
      <c r="U4224" s="16">
        <v>45870</v>
      </c>
      <c r="V4224" s="16">
        <v>45870</v>
      </c>
      <c r="Y4224" s="16">
        <v>45839</v>
      </c>
      <c r="AB4224" t="s">
        <v>6333</v>
      </c>
    </row>
    <row r="4225" spans="1:28" x14ac:dyDescent="0.35">
      <c r="A4225" t="s">
        <v>2234</v>
      </c>
      <c r="B4225" t="s">
        <v>2235</v>
      </c>
      <c r="C4225" t="s">
        <v>115</v>
      </c>
      <c r="D4225" t="s">
        <v>114</v>
      </c>
      <c r="E4225" s="16">
        <v>45828</v>
      </c>
      <c r="F4225">
        <v>4001974996</v>
      </c>
      <c r="G4225" t="s">
        <v>1927</v>
      </c>
      <c r="H4225" t="s">
        <v>2678</v>
      </c>
      <c r="I4225" t="s">
        <v>1865</v>
      </c>
      <c r="J4225">
        <v>3114599</v>
      </c>
      <c r="K4225">
        <v>6610812</v>
      </c>
      <c r="M4225">
        <v>6</v>
      </c>
      <c r="N4225">
        <v>2.85</v>
      </c>
      <c r="O4225">
        <v>17.100000000000001</v>
      </c>
      <c r="P4225" t="s">
        <v>1811</v>
      </c>
      <c r="Q4225" t="s">
        <v>1812</v>
      </c>
      <c r="R4225" s="16">
        <v>45843</v>
      </c>
      <c r="S4225">
        <v>0</v>
      </c>
      <c r="T4225" t="s">
        <v>1813</v>
      </c>
      <c r="U4225" s="16">
        <v>45870</v>
      </c>
      <c r="V4225" s="16">
        <v>45870</v>
      </c>
      <c r="Y4225" s="16">
        <v>45839</v>
      </c>
      <c r="AB4225" t="s">
        <v>6333</v>
      </c>
    </row>
    <row r="4226" spans="1:28" x14ac:dyDescent="0.35">
      <c r="A4226" t="s">
        <v>2234</v>
      </c>
      <c r="B4226" t="s">
        <v>2235</v>
      </c>
      <c r="C4226" t="s">
        <v>115</v>
      </c>
      <c r="D4226" t="s">
        <v>114</v>
      </c>
      <c r="E4226" s="16">
        <v>45828</v>
      </c>
      <c r="F4226">
        <v>4001974996</v>
      </c>
      <c r="G4226" t="s">
        <v>1927</v>
      </c>
      <c r="H4226" t="s">
        <v>6532</v>
      </c>
      <c r="I4226" t="s">
        <v>1825</v>
      </c>
      <c r="J4226">
        <v>3114599</v>
      </c>
      <c r="K4226">
        <v>6610812</v>
      </c>
      <c r="M4226">
        <v>2</v>
      </c>
      <c r="N4226">
        <v>3.56</v>
      </c>
      <c r="O4226">
        <v>7.12</v>
      </c>
      <c r="P4226" t="s">
        <v>1811</v>
      </c>
      <c r="Q4226" t="s">
        <v>1812</v>
      </c>
      <c r="R4226" s="16">
        <v>45843</v>
      </c>
      <c r="S4226">
        <v>0</v>
      </c>
      <c r="T4226" t="s">
        <v>1813</v>
      </c>
      <c r="U4226" s="16">
        <v>45870</v>
      </c>
      <c r="V4226" s="16">
        <v>45870</v>
      </c>
      <c r="Y4226" s="16">
        <v>45839</v>
      </c>
      <c r="AB4226" t="s">
        <v>6333</v>
      </c>
    </row>
    <row r="4227" spans="1:28" x14ac:dyDescent="0.35">
      <c r="A4227" t="s">
        <v>2234</v>
      </c>
      <c r="B4227" t="s">
        <v>2235</v>
      </c>
      <c r="C4227" t="s">
        <v>115</v>
      </c>
      <c r="D4227" t="s">
        <v>114</v>
      </c>
      <c r="E4227" s="16">
        <v>45828</v>
      </c>
      <c r="F4227">
        <v>4001974996</v>
      </c>
      <c r="G4227" t="s">
        <v>1927</v>
      </c>
      <c r="H4227" t="s">
        <v>6533</v>
      </c>
      <c r="I4227" t="s">
        <v>2379</v>
      </c>
      <c r="J4227">
        <v>3114599</v>
      </c>
      <c r="K4227">
        <v>6610812</v>
      </c>
      <c r="M4227">
        <v>2</v>
      </c>
      <c r="N4227">
        <v>4.79</v>
      </c>
      <c r="O4227">
        <v>9.58</v>
      </c>
      <c r="P4227" t="s">
        <v>1811</v>
      </c>
      <c r="Q4227" t="s">
        <v>1812</v>
      </c>
      <c r="R4227" s="16">
        <v>45843</v>
      </c>
      <c r="S4227">
        <v>0</v>
      </c>
      <c r="T4227" t="s">
        <v>1813</v>
      </c>
      <c r="U4227" s="16">
        <v>45870</v>
      </c>
      <c r="V4227" s="16">
        <v>45870</v>
      </c>
      <c r="Y4227" s="16">
        <v>45839</v>
      </c>
      <c r="AB4227" t="s">
        <v>6333</v>
      </c>
    </row>
    <row r="4228" spans="1:28" x14ac:dyDescent="0.35">
      <c r="A4228" t="s">
        <v>2234</v>
      </c>
      <c r="B4228" t="s">
        <v>2235</v>
      </c>
      <c r="C4228" t="s">
        <v>115</v>
      </c>
      <c r="D4228" t="s">
        <v>114</v>
      </c>
      <c r="E4228" s="16">
        <v>45828</v>
      </c>
      <c r="F4228">
        <v>4001974996</v>
      </c>
      <c r="G4228" t="s">
        <v>1927</v>
      </c>
      <c r="H4228" t="s">
        <v>6534</v>
      </c>
      <c r="I4228" t="s">
        <v>1810</v>
      </c>
      <c r="J4228">
        <v>3114599</v>
      </c>
      <c r="K4228">
        <v>6610812</v>
      </c>
      <c r="M4228">
        <v>2</v>
      </c>
      <c r="N4228">
        <v>0.67</v>
      </c>
      <c r="O4228">
        <v>1.34</v>
      </c>
      <c r="P4228" t="s">
        <v>1811</v>
      </c>
      <c r="Q4228" t="s">
        <v>1812</v>
      </c>
      <c r="R4228" s="16">
        <v>45843</v>
      </c>
      <c r="S4228">
        <v>0</v>
      </c>
      <c r="T4228" t="s">
        <v>1813</v>
      </c>
      <c r="U4228" s="16">
        <v>45870</v>
      </c>
      <c r="V4228" s="16">
        <v>45870</v>
      </c>
      <c r="Y4228" s="16">
        <v>45839</v>
      </c>
      <c r="AB4228" t="s">
        <v>6333</v>
      </c>
    </row>
    <row r="4229" spans="1:28" x14ac:dyDescent="0.35">
      <c r="A4229" t="s">
        <v>2234</v>
      </c>
      <c r="B4229" t="s">
        <v>2235</v>
      </c>
      <c r="C4229" t="s">
        <v>115</v>
      </c>
      <c r="D4229" t="s">
        <v>114</v>
      </c>
      <c r="E4229" s="16">
        <v>45828</v>
      </c>
      <c r="F4229">
        <v>4001974996</v>
      </c>
      <c r="G4229" t="s">
        <v>1927</v>
      </c>
      <c r="H4229" t="s">
        <v>2666</v>
      </c>
      <c r="I4229" t="s">
        <v>1865</v>
      </c>
      <c r="J4229">
        <v>3114599</v>
      </c>
      <c r="K4229">
        <v>6610812</v>
      </c>
      <c r="M4229">
        <v>4</v>
      </c>
      <c r="N4229">
        <v>0.91</v>
      </c>
      <c r="O4229">
        <v>3.64</v>
      </c>
      <c r="P4229" t="s">
        <v>1811</v>
      </c>
      <c r="Q4229" t="s">
        <v>1812</v>
      </c>
      <c r="R4229" s="16">
        <v>45843</v>
      </c>
      <c r="S4229">
        <v>0</v>
      </c>
      <c r="T4229" t="s">
        <v>1813</v>
      </c>
      <c r="U4229" s="16">
        <v>45870</v>
      </c>
      <c r="V4229" s="16">
        <v>45870</v>
      </c>
      <c r="Y4229" s="16">
        <v>45839</v>
      </c>
      <c r="AB4229" t="s">
        <v>6333</v>
      </c>
    </row>
    <row r="4230" spans="1:28" x14ac:dyDescent="0.35">
      <c r="A4230" t="s">
        <v>2234</v>
      </c>
      <c r="B4230" t="s">
        <v>2235</v>
      </c>
      <c r="C4230" t="s">
        <v>115</v>
      </c>
      <c r="D4230" t="s">
        <v>114</v>
      </c>
      <c r="E4230" s="16">
        <v>45828</v>
      </c>
      <c r="F4230">
        <v>4001974996</v>
      </c>
      <c r="G4230" t="s">
        <v>1927</v>
      </c>
      <c r="H4230" t="s">
        <v>2789</v>
      </c>
      <c r="I4230" t="s">
        <v>2790</v>
      </c>
      <c r="J4230">
        <v>3114599</v>
      </c>
      <c r="K4230">
        <v>6610812</v>
      </c>
      <c r="M4230">
        <v>4</v>
      </c>
      <c r="N4230">
        <v>45.34</v>
      </c>
      <c r="O4230">
        <v>181.36</v>
      </c>
      <c r="P4230" t="s">
        <v>1811</v>
      </c>
      <c r="Q4230" t="s">
        <v>1812</v>
      </c>
      <c r="R4230" s="16">
        <v>45843</v>
      </c>
      <c r="S4230">
        <v>0</v>
      </c>
      <c r="T4230" t="s">
        <v>1813</v>
      </c>
      <c r="U4230" s="16">
        <v>45870</v>
      </c>
      <c r="V4230" s="16">
        <v>45870</v>
      </c>
      <c r="Y4230" s="16">
        <v>45839</v>
      </c>
      <c r="AB4230" t="s">
        <v>6333</v>
      </c>
    </row>
    <row r="4231" spans="1:28" x14ac:dyDescent="0.35">
      <c r="A4231" t="s">
        <v>2303</v>
      </c>
      <c r="B4231" t="s">
        <v>2304</v>
      </c>
      <c r="C4231" t="s">
        <v>1540</v>
      </c>
      <c r="D4231" t="s">
        <v>1301</v>
      </c>
      <c r="E4231" s="16">
        <v>45828</v>
      </c>
      <c r="F4231">
        <v>4001975003</v>
      </c>
      <c r="G4231" t="s">
        <v>1927</v>
      </c>
      <c r="H4231" t="s">
        <v>8739</v>
      </c>
      <c r="I4231" t="s">
        <v>1828</v>
      </c>
      <c r="J4231">
        <v>3093731</v>
      </c>
      <c r="K4231">
        <v>6596641</v>
      </c>
      <c r="M4231">
        <v>1</v>
      </c>
      <c r="N4231">
        <v>535.69000000000005</v>
      </c>
      <c r="O4231">
        <v>535.69000000000005</v>
      </c>
      <c r="P4231" t="s">
        <v>1811</v>
      </c>
      <c r="Q4231" t="s">
        <v>1812</v>
      </c>
      <c r="R4231" s="16">
        <v>45843</v>
      </c>
      <c r="S4231">
        <v>11</v>
      </c>
      <c r="T4231" t="s">
        <v>1813</v>
      </c>
      <c r="U4231" s="16">
        <v>45839</v>
      </c>
      <c r="V4231" s="16">
        <v>45839</v>
      </c>
      <c r="Y4231" s="16">
        <v>45839</v>
      </c>
      <c r="AB4231" t="s">
        <v>3831</v>
      </c>
    </row>
    <row r="4232" spans="1:28" x14ac:dyDescent="0.35">
      <c r="A4232" t="s">
        <v>2303</v>
      </c>
      <c r="B4232" t="s">
        <v>2304</v>
      </c>
      <c r="C4232" t="s">
        <v>1540</v>
      </c>
      <c r="D4232" t="s">
        <v>1301</v>
      </c>
      <c r="E4232" s="16">
        <v>45828</v>
      </c>
      <c r="F4232">
        <v>4001975003</v>
      </c>
      <c r="G4232" t="s">
        <v>1927</v>
      </c>
      <c r="H4232" t="s">
        <v>2059</v>
      </c>
      <c r="I4232" t="s">
        <v>1823</v>
      </c>
      <c r="J4232">
        <v>3093731</v>
      </c>
      <c r="K4232">
        <v>6596641</v>
      </c>
      <c r="M4232">
        <v>2</v>
      </c>
      <c r="N4232">
        <v>5.03</v>
      </c>
      <c r="O4232">
        <v>10.06</v>
      </c>
      <c r="P4232" t="s">
        <v>1811</v>
      </c>
      <c r="Q4232" t="s">
        <v>1812</v>
      </c>
      <c r="R4232" s="16">
        <v>45843</v>
      </c>
      <c r="S4232">
        <v>11</v>
      </c>
      <c r="T4232" t="s">
        <v>1813</v>
      </c>
      <c r="U4232" s="16">
        <v>45839</v>
      </c>
      <c r="V4232" s="16">
        <v>45839</v>
      </c>
      <c r="Y4232" s="16">
        <v>45839</v>
      </c>
      <c r="AB4232" t="s">
        <v>3831</v>
      </c>
    </row>
    <row r="4233" spans="1:28" x14ac:dyDescent="0.35">
      <c r="A4233" t="s">
        <v>2303</v>
      </c>
      <c r="B4233" t="s">
        <v>2304</v>
      </c>
      <c r="C4233" t="s">
        <v>1540</v>
      </c>
      <c r="D4233" t="s">
        <v>1301</v>
      </c>
      <c r="E4233" s="16">
        <v>45828</v>
      </c>
      <c r="F4233">
        <v>4001975003</v>
      </c>
      <c r="G4233" t="s">
        <v>1927</v>
      </c>
      <c r="H4233" t="s">
        <v>1830</v>
      </c>
      <c r="I4233" t="s">
        <v>1831</v>
      </c>
      <c r="J4233">
        <v>3093731</v>
      </c>
      <c r="K4233">
        <v>6596641</v>
      </c>
      <c r="M4233">
        <v>2</v>
      </c>
      <c r="N4233">
        <v>3.78</v>
      </c>
      <c r="O4233">
        <v>7.56</v>
      </c>
      <c r="P4233" t="s">
        <v>1811</v>
      </c>
      <c r="Q4233" t="s">
        <v>1812</v>
      </c>
      <c r="R4233" s="16">
        <v>45843</v>
      </c>
      <c r="S4233">
        <v>11</v>
      </c>
      <c r="T4233" t="s">
        <v>1813</v>
      </c>
      <c r="U4233" s="16">
        <v>45839</v>
      </c>
      <c r="V4233" s="16">
        <v>45839</v>
      </c>
      <c r="Y4233" s="16">
        <v>45839</v>
      </c>
      <c r="AB4233" t="s">
        <v>3831</v>
      </c>
    </row>
    <row r="4234" spans="1:28" x14ac:dyDescent="0.35">
      <c r="A4234" t="s">
        <v>2303</v>
      </c>
      <c r="B4234" t="s">
        <v>2304</v>
      </c>
      <c r="C4234" t="s">
        <v>1540</v>
      </c>
      <c r="D4234" t="s">
        <v>1301</v>
      </c>
      <c r="E4234" s="16">
        <v>45828</v>
      </c>
      <c r="F4234">
        <v>4001975003</v>
      </c>
      <c r="G4234" t="s">
        <v>1927</v>
      </c>
      <c r="H4234" t="s">
        <v>8740</v>
      </c>
      <c r="I4234" t="s">
        <v>1828</v>
      </c>
      <c r="J4234">
        <v>3093731</v>
      </c>
      <c r="K4234">
        <v>6596641</v>
      </c>
      <c r="M4234">
        <v>1</v>
      </c>
      <c r="N4234">
        <v>300.94</v>
      </c>
      <c r="O4234">
        <v>300.94</v>
      </c>
      <c r="P4234" t="s">
        <v>1811</v>
      </c>
      <c r="Q4234" t="s">
        <v>1812</v>
      </c>
      <c r="R4234" s="16">
        <v>45843</v>
      </c>
      <c r="S4234">
        <v>11</v>
      </c>
      <c r="T4234" t="s">
        <v>1813</v>
      </c>
      <c r="U4234" s="16">
        <v>45839</v>
      </c>
      <c r="V4234" s="16">
        <v>45839</v>
      </c>
      <c r="Y4234" s="16">
        <v>45839</v>
      </c>
      <c r="AB4234" t="s">
        <v>3831</v>
      </c>
    </row>
    <row r="4235" spans="1:28" x14ac:dyDescent="0.35">
      <c r="A4235" t="s">
        <v>2303</v>
      </c>
      <c r="B4235" t="s">
        <v>2304</v>
      </c>
      <c r="C4235" t="s">
        <v>1540</v>
      </c>
      <c r="D4235" t="s">
        <v>1301</v>
      </c>
      <c r="E4235" s="16">
        <v>45828</v>
      </c>
      <c r="F4235">
        <v>4001975003</v>
      </c>
      <c r="G4235" t="s">
        <v>1927</v>
      </c>
      <c r="H4235" t="s">
        <v>1832</v>
      </c>
      <c r="I4235" t="s">
        <v>1831</v>
      </c>
      <c r="J4235">
        <v>3093731</v>
      </c>
      <c r="K4235">
        <v>6596641</v>
      </c>
      <c r="M4235">
        <v>2</v>
      </c>
      <c r="N4235">
        <v>2.83</v>
      </c>
      <c r="O4235">
        <v>5.66</v>
      </c>
      <c r="P4235" t="s">
        <v>1811</v>
      </c>
      <c r="Q4235" t="s">
        <v>1812</v>
      </c>
      <c r="R4235" s="16">
        <v>45843</v>
      </c>
      <c r="S4235">
        <v>11</v>
      </c>
      <c r="T4235" t="s">
        <v>1813</v>
      </c>
      <c r="U4235" s="16">
        <v>45839</v>
      </c>
      <c r="V4235" s="16">
        <v>45839</v>
      </c>
      <c r="Y4235" s="16">
        <v>45839</v>
      </c>
      <c r="AB4235" t="s">
        <v>3831</v>
      </c>
    </row>
    <row r="4236" spans="1:28" x14ac:dyDescent="0.35">
      <c r="A4236" t="s">
        <v>2303</v>
      </c>
      <c r="B4236" t="s">
        <v>2304</v>
      </c>
      <c r="C4236" t="s">
        <v>1540</v>
      </c>
      <c r="D4236" t="s">
        <v>1301</v>
      </c>
      <c r="E4236" s="16">
        <v>45828</v>
      </c>
      <c r="F4236">
        <v>4001975003</v>
      </c>
      <c r="G4236" t="s">
        <v>1927</v>
      </c>
      <c r="H4236" t="s">
        <v>1904</v>
      </c>
      <c r="I4236" t="s">
        <v>1823</v>
      </c>
      <c r="J4236">
        <v>3093731</v>
      </c>
      <c r="K4236">
        <v>6596641</v>
      </c>
      <c r="M4236">
        <v>2</v>
      </c>
      <c r="N4236">
        <v>1.87</v>
      </c>
      <c r="O4236">
        <v>3.74</v>
      </c>
      <c r="P4236" t="s">
        <v>1811</v>
      </c>
      <c r="Q4236" t="s">
        <v>1812</v>
      </c>
      <c r="R4236" s="16">
        <v>45843</v>
      </c>
      <c r="S4236">
        <v>11</v>
      </c>
      <c r="T4236" t="s">
        <v>1813</v>
      </c>
      <c r="U4236" s="16">
        <v>45839</v>
      </c>
      <c r="V4236" s="16">
        <v>45839</v>
      </c>
      <c r="Y4236" s="16">
        <v>45839</v>
      </c>
      <c r="AB4236" t="s">
        <v>3831</v>
      </c>
    </row>
    <row r="4237" spans="1:28" x14ac:dyDescent="0.35">
      <c r="A4237" t="s">
        <v>2303</v>
      </c>
      <c r="B4237" t="s">
        <v>2304</v>
      </c>
      <c r="C4237" t="s">
        <v>1540</v>
      </c>
      <c r="D4237" t="s">
        <v>1301</v>
      </c>
      <c r="E4237" s="16">
        <v>45828</v>
      </c>
      <c r="F4237">
        <v>4001975003</v>
      </c>
      <c r="G4237" t="s">
        <v>1927</v>
      </c>
      <c r="H4237" t="s">
        <v>8741</v>
      </c>
      <c r="I4237" t="s">
        <v>1895</v>
      </c>
      <c r="J4237">
        <v>3093731</v>
      </c>
      <c r="K4237">
        <v>6596641</v>
      </c>
      <c r="M4237">
        <v>2</v>
      </c>
      <c r="N4237">
        <v>91.29</v>
      </c>
      <c r="O4237">
        <v>182.58</v>
      </c>
      <c r="P4237" t="s">
        <v>1811</v>
      </c>
      <c r="Q4237" t="s">
        <v>1812</v>
      </c>
      <c r="R4237" s="16">
        <v>45843</v>
      </c>
      <c r="S4237">
        <v>11</v>
      </c>
      <c r="T4237" t="s">
        <v>1813</v>
      </c>
      <c r="U4237" s="16">
        <v>45839</v>
      </c>
      <c r="V4237" s="16">
        <v>45839</v>
      </c>
      <c r="Y4237" s="16">
        <v>45839</v>
      </c>
      <c r="AB4237" t="s">
        <v>3831</v>
      </c>
    </row>
    <row r="4238" spans="1:28" x14ac:dyDescent="0.35">
      <c r="A4238" t="s">
        <v>2303</v>
      </c>
      <c r="B4238" t="s">
        <v>2304</v>
      </c>
      <c r="C4238" t="s">
        <v>1540</v>
      </c>
      <c r="D4238" t="s">
        <v>1301</v>
      </c>
      <c r="E4238" s="16">
        <v>45828</v>
      </c>
      <c r="F4238">
        <v>4001975003</v>
      </c>
      <c r="G4238" t="s">
        <v>1927</v>
      </c>
      <c r="H4238" t="s">
        <v>1886</v>
      </c>
      <c r="I4238" t="s">
        <v>1823</v>
      </c>
      <c r="J4238">
        <v>3093731</v>
      </c>
      <c r="K4238">
        <v>6596641</v>
      </c>
      <c r="M4238">
        <v>2</v>
      </c>
      <c r="N4238">
        <v>2.2799999999999998</v>
      </c>
      <c r="O4238">
        <v>4.5599999999999996</v>
      </c>
      <c r="P4238" t="s">
        <v>1811</v>
      </c>
      <c r="Q4238" t="s">
        <v>1812</v>
      </c>
      <c r="R4238" s="16">
        <v>45843</v>
      </c>
      <c r="S4238">
        <v>11</v>
      </c>
      <c r="T4238" t="s">
        <v>1813</v>
      </c>
      <c r="U4238" s="16">
        <v>45839</v>
      </c>
      <c r="V4238" s="16">
        <v>45839</v>
      </c>
      <c r="Y4238" s="16">
        <v>45839</v>
      </c>
      <c r="AB4238" t="s">
        <v>3831</v>
      </c>
    </row>
    <row r="4239" spans="1:28" x14ac:dyDescent="0.35">
      <c r="A4239" t="s">
        <v>2303</v>
      </c>
      <c r="B4239" t="s">
        <v>2304</v>
      </c>
      <c r="C4239" t="s">
        <v>1540</v>
      </c>
      <c r="D4239" t="s">
        <v>1301</v>
      </c>
      <c r="E4239" s="16">
        <v>45828</v>
      </c>
      <c r="F4239">
        <v>4001975003</v>
      </c>
      <c r="G4239" t="s">
        <v>1927</v>
      </c>
      <c r="H4239" t="s">
        <v>1904</v>
      </c>
      <c r="I4239" t="s">
        <v>1823</v>
      </c>
      <c r="J4239">
        <v>3093731</v>
      </c>
      <c r="K4239">
        <v>6596641</v>
      </c>
      <c r="M4239">
        <v>2</v>
      </c>
      <c r="N4239">
        <v>1.87</v>
      </c>
      <c r="O4239">
        <v>3.74</v>
      </c>
      <c r="P4239" t="s">
        <v>1811</v>
      </c>
      <c r="Q4239" t="s">
        <v>1812</v>
      </c>
      <c r="R4239" s="16">
        <v>45843</v>
      </c>
      <c r="S4239">
        <v>11</v>
      </c>
      <c r="T4239" t="s">
        <v>1813</v>
      </c>
      <c r="U4239" s="16">
        <v>45839</v>
      </c>
      <c r="V4239" s="16">
        <v>45839</v>
      </c>
      <c r="Y4239" s="16">
        <v>45839</v>
      </c>
      <c r="AB4239" t="s">
        <v>3831</v>
      </c>
    </row>
    <row r="4240" spans="1:28" x14ac:dyDescent="0.35">
      <c r="A4240" t="s">
        <v>2303</v>
      </c>
      <c r="B4240" t="s">
        <v>2304</v>
      </c>
      <c r="C4240" t="s">
        <v>1540</v>
      </c>
      <c r="D4240" t="s">
        <v>1301</v>
      </c>
      <c r="E4240" s="16">
        <v>45828</v>
      </c>
      <c r="F4240">
        <v>4001975003</v>
      </c>
      <c r="G4240" t="s">
        <v>1927</v>
      </c>
      <c r="H4240" t="s">
        <v>8742</v>
      </c>
      <c r="I4240" t="s">
        <v>2175</v>
      </c>
      <c r="J4240">
        <v>3093731</v>
      </c>
      <c r="K4240">
        <v>6596641</v>
      </c>
      <c r="M4240">
        <v>2</v>
      </c>
      <c r="N4240">
        <v>84.84</v>
      </c>
      <c r="O4240">
        <v>169.68</v>
      </c>
      <c r="P4240" t="s">
        <v>1811</v>
      </c>
      <c r="Q4240" t="s">
        <v>1812</v>
      </c>
      <c r="R4240" s="16">
        <v>45843</v>
      </c>
      <c r="S4240">
        <v>11</v>
      </c>
      <c r="T4240" t="s">
        <v>1813</v>
      </c>
      <c r="U4240" s="16">
        <v>45839</v>
      </c>
      <c r="V4240" s="16">
        <v>45839</v>
      </c>
      <c r="Y4240" s="16">
        <v>45839</v>
      </c>
      <c r="AB4240" t="s">
        <v>3831</v>
      </c>
    </row>
    <row r="4241" spans="1:28" x14ac:dyDescent="0.35">
      <c r="A4241" t="s">
        <v>2287</v>
      </c>
      <c r="B4241" t="s">
        <v>2288</v>
      </c>
      <c r="C4241" t="s">
        <v>1400</v>
      </c>
      <c r="D4241" t="s">
        <v>1301</v>
      </c>
      <c r="E4241" s="16">
        <v>45828</v>
      </c>
      <c r="F4241">
        <v>4001975026</v>
      </c>
      <c r="G4241" t="s">
        <v>1927</v>
      </c>
      <c r="H4241" t="s">
        <v>8743</v>
      </c>
      <c r="I4241" t="s">
        <v>2091</v>
      </c>
      <c r="J4241">
        <v>3117501</v>
      </c>
      <c r="K4241">
        <v>6612615</v>
      </c>
      <c r="M4241">
        <v>4</v>
      </c>
      <c r="N4241">
        <v>25.96</v>
      </c>
      <c r="O4241">
        <v>103.84</v>
      </c>
      <c r="P4241" t="s">
        <v>1811</v>
      </c>
      <c r="Q4241" t="s">
        <v>1812</v>
      </c>
      <c r="R4241" s="16">
        <v>45846</v>
      </c>
      <c r="S4241">
        <v>8</v>
      </c>
      <c r="T4241" t="s">
        <v>1813</v>
      </c>
      <c r="U4241" s="16">
        <v>45839</v>
      </c>
      <c r="V4241" s="16">
        <v>45839</v>
      </c>
      <c r="Y4241" s="16">
        <v>45847</v>
      </c>
      <c r="AB4241" t="s">
        <v>6081</v>
      </c>
    </row>
    <row r="4242" spans="1:28" x14ac:dyDescent="0.35">
      <c r="A4242" t="s">
        <v>2287</v>
      </c>
      <c r="B4242" t="s">
        <v>2288</v>
      </c>
      <c r="C4242" t="s">
        <v>1400</v>
      </c>
      <c r="D4242" t="s">
        <v>1301</v>
      </c>
      <c r="E4242" s="16">
        <v>45828</v>
      </c>
      <c r="F4242">
        <v>4001975026</v>
      </c>
      <c r="G4242" t="s">
        <v>1927</v>
      </c>
      <c r="H4242" t="s">
        <v>8744</v>
      </c>
      <c r="I4242" t="s">
        <v>2091</v>
      </c>
      <c r="J4242">
        <v>3117501</v>
      </c>
      <c r="K4242">
        <v>6612615</v>
      </c>
      <c r="M4242">
        <v>5</v>
      </c>
      <c r="N4242">
        <v>48.08</v>
      </c>
      <c r="O4242">
        <v>240.4</v>
      </c>
      <c r="P4242" t="s">
        <v>1811</v>
      </c>
      <c r="Q4242" t="s">
        <v>1812</v>
      </c>
      <c r="R4242" s="16">
        <v>45846</v>
      </c>
      <c r="S4242">
        <v>8</v>
      </c>
      <c r="T4242" t="s">
        <v>1813</v>
      </c>
      <c r="U4242" s="16">
        <v>45839</v>
      </c>
      <c r="V4242" s="16">
        <v>45839</v>
      </c>
      <c r="Y4242" s="16">
        <v>45847</v>
      </c>
      <c r="AB4242" t="s">
        <v>6081</v>
      </c>
    </row>
    <row r="4243" spans="1:28" x14ac:dyDescent="0.35">
      <c r="A4243" t="s">
        <v>2287</v>
      </c>
      <c r="B4243" t="s">
        <v>2288</v>
      </c>
      <c r="C4243" t="s">
        <v>1400</v>
      </c>
      <c r="D4243" t="s">
        <v>1301</v>
      </c>
      <c r="E4243" s="16">
        <v>45828</v>
      </c>
      <c r="F4243">
        <v>4001975026</v>
      </c>
      <c r="G4243" t="s">
        <v>1927</v>
      </c>
      <c r="H4243" t="s">
        <v>8745</v>
      </c>
      <c r="I4243" t="s">
        <v>1857</v>
      </c>
      <c r="J4243">
        <v>3117501</v>
      </c>
      <c r="K4243">
        <v>6612615</v>
      </c>
      <c r="M4243">
        <v>4</v>
      </c>
      <c r="N4243">
        <v>172.26</v>
      </c>
      <c r="O4243">
        <v>689.04</v>
      </c>
      <c r="P4243" t="s">
        <v>1811</v>
      </c>
      <c r="Q4243" t="s">
        <v>1812</v>
      </c>
      <c r="R4243" s="16">
        <v>45846</v>
      </c>
      <c r="S4243">
        <v>8</v>
      </c>
      <c r="T4243" t="s">
        <v>1813</v>
      </c>
      <c r="U4243" s="16">
        <v>45839</v>
      </c>
      <c r="V4243" s="16">
        <v>45839</v>
      </c>
      <c r="Y4243" s="16">
        <v>45847</v>
      </c>
      <c r="AB4243" t="s">
        <v>6081</v>
      </c>
    </row>
    <row r="4244" spans="1:28" x14ac:dyDescent="0.35">
      <c r="A4244" t="s">
        <v>2287</v>
      </c>
      <c r="B4244" t="s">
        <v>2288</v>
      </c>
      <c r="C4244" t="s">
        <v>1400</v>
      </c>
      <c r="D4244" t="s">
        <v>1301</v>
      </c>
      <c r="E4244" s="16">
        <v>45828</v>
      </c>
      <c r="F4244">
        <v>4001975026</v>
      </c>
      <c r="G4244" t="s">
        <v>1927</v>
      </c>
      <c r="H4244" t="s">
        <v>8746</v>
      </c>
      <c r="I4244" t="s">
        <v>2310</v>
      </c>
      <c r="J4244">
        <v>3117501</v>
      </c>
      <c r="K4244">
        <v>6612615</v>
      </c>
      <c r="M4244">
        <v>24</v>
      </c>
      <c r="N4244">
        <v>3.84</v>
      </c>
      <c r="O4244">
        <v>92.16</v>
      </c>
      <c r="P4244" t="s">
        <v>1811</v>
      </c>
      <c r="Q4244" t="s">
        <v>1812</v>
      </c>
      <c r="R4244" s="16">
        <v>45846</v>
      </c>
      <c r="S4244">
        <v>8</v>
      </c>
      <c r="T4244" t="s">
        <v>1813</v>
      </c>
      <c r="U4244" s="16">
        <v>45839</v>
      </c>
      <c r="V4244" s="16">
        <v>45839</v>
      </c>
      <c r="Y4244" s="16">
        <v>45847</v>
      </c>
      <c r="AB4244" t="s">
        <v>6081</v>
      </c>
    </row>
    <row r="4245" spans="1:28" x14ac:dyDescent="0.35">
      <c r="A4245" t="s">
        <v>2287</v>
      </c>
      <c r="B4245" t="s">
        <v>2288</v>
      </c>
      <c r="C4245" t="s">
        <v>1400</v>
      </c>
      <c r="D4245" t="s">
        <v>1301</v>
      </c>
      <c r="E4245" s="16">
        <v>45828</v>
      </c>
      <c r="F4245">
        <v>4001975026</v>
      </c>
      <c r="G4245" t="s">
        <v>1927</v>
      </c>
      <c r="H4245" t="s">
        <v>8747</v>
      </c>
      <c r="I4245" t="s">
        <v>3041</v>
      </c>
      <c r="J4245">
        <v>3117501</v>
      </c>
      <c r="K4245">
        <v>6612615</v>
      </c>
      <c r="M4245">
        <v>4</v>
      </c>
      <c r="N4245">
        <v>114.59</v>
      </c>
      <c r="O4245">
        <v>458.36</v>
      </c>
      <c r="P4245" t="s">
        <v>1811</v>
      </c>
      <c r="Q4245" t="s">
        <v>1812</v>
      </c>
      <c r="R4245" s="16">
        <v>45846</v>
      </c>
      <c r="S4245">
        <v>8</v>
      </c>
      <c r="T4245" t="s">
        <v>1813</v>
      </c>
      <c r="U4245" s="16">
        <v>45839</v>
      </c>
      <c r="V4245" s="16">
        <v>45839</v>
      </c>
      <c r="Y4245" s="16">
        <v>45847</v>
      </c>
      <c r="AB4245" t="s">
        <v>6081</v>
      </c>
    </row>
    <row r="4246" spans="1:28" x14ac:dyDescent="0.35">
      <c r="A4246" t="s">
        <v>2287</v>
      </c>
      <c r="B4246" t="s">
        <v>2288</v>
      </c>
      <c r="C4246" t="s">
        <v>1400</v>
      </c>
      <c r="D4246" t="s">
        <v>1301</v>
      </c>
      <c r="E4246" s="16">
        <v>45828</v>
      </c>
      <c r="F4246">
        <v>4001975026</v>
      </c>
      <c r="G4246" t="s">
        <v>1927</v>
      </c>
      <c r="H4246" t="s">
        <v>1890</v>
      </c>
      <c r="I4246" t="s">
        <v>1865</v>
      </c>
      <c r="J4246">
        <v>3117501</v>
      </c>
      <c r="K4246">
        <v>6612615</v>
      </c>
      <c r="M4246">
        <v>16</v>
      </c>
      <c r="N4246">
        <v>0.72</v>
      </c>
      <c r="O4246">
        <v>11.52</v>
      </c>
      <c r="P4246" t="s">
        <v>1811</v>
      </c>
      <c r="Q4246" t="s">
        <v>1812</v>
      </c>
      <c r="R4246" s="16">
        <v>45846</v>
      </c>
      <c r="S4246">
        <v>8</v>
      </c>
      <c r="T4246" t="s">
        <v>1813</v>
      </c>
      <c r="U4246" s="16">
        <v>45839</v>
      </c>
      <c r="V4246" s="16">
        <v>45839</v>
      </c>
      <c r="Y4246" s="16">
        <v>45847</v>
      </c>
      <c r="AB4246" t="s">
        <v>6081</v>
      </c>
    </row>
    <row r="4247" spans="1:28" x14ac:dyDescent="0.35">
      <c r="A4247" t="s">
        <v>2287</v>
      </c>
      <c r="B4247" t="s">
        <v>2288</v>
      </c>
      <c r="C4247" t="s">
        <v>1400</v>
      </c>
      <c r="D4247" t="s">
        <v>1301</v>
      </c>
      <c r="E4247" s="16">
        <v>45828</v>
      </c>
      <c r="F4247">
        <v>4001975026</v>
      </c>
      <c r="G4247" t="s">
        <v>1927</v>
      </c>
      <c r="H4247" t="s">
        <v>2098</v>
      </c>
      <c r="I4247" t="s">
        <v>1825</v>
      </c>
      <c r="J4247">
        <v>3117501</v>
      </c>
      <c r="K4247">
        <v>6612615</v>
      </c>
      <c r="M4247">
        <v>8</v>
      </c>
      <c r="N4247">
        <v>0.99</v>
      </c>
      <c r="O4247">
        <v>7.92</v>
      </c>
      <c r="P4247" t="s">
        <v>1811</v>
      </c>
      <c r="Q4247" t="s">
        <v>1812</v>
      </c>
      <c r="R4247" s="16">
        <v>45846</v>
      </c>
      <c r="S4247">
        <v>8</v>
      </c>
      <c r="T4247" t="s">
        <v>1813</v>
      </c>
      <c r="U4247" s="16">
        <v>45839</v>
      </c>
      <c r="V4247" s="16">
        <v>45839</v>
      </c>
      <c r="Y4247" s="16">
        <v>45847</v>
      </c>
      <c r="AB4247" t="s">
        <v>6081</v>
      </c>
    </row>
    <row r="4248" spans="1:28" x14ac:dyDescent="0.35">
      <c r="A4248" t="s">
        <v>2287</v>
      </c>
      <c r="B4248" t="s">
        <v>2288</v>
      </c>
      <c r="C4248" t="s">
        <v>1400</v>
      </c>
      <c r="D4248" t="s">
        <v>1301</v>
      </c>
      <c r="E4248" s="16">
        <v>45828</v>
      </c>
      <c r="F4248">
        <v>4001975026</v>
      </c>
      <c r="G4248" t="s">
        <v>1927</v>
      </c>
      <c r="H4248" t="s">
        <v>2640</v>
      </c>
      <c r="I4248" t="s">
        <v>1984</v>
      </c>
      <c r="J4248">
        <v>3117501</v>
      </c>
      <c r="K4248">
        <v>6612615</v>
      </c>
      <c r="M4248">
        <v>8</v>
      </c>
      <c r="N4248">
        <v>1.8</v>
      </c>
      <c r="O4248">
        <v>14.4</v>
      </c>
      <c r="P4248" t="s">
        <v>1811</v>
      </c>
      <c r="Q4248" t="s">
        <v>1812</v>
      </c>
      <c r="R4248" s="16">
        <v>45846</v>
      </c>
      <c r="S4248">
        <v>8</v>
      </c>
      <c r="T4248" t="s">
        <v>1813</v>
      </c>
      <c r="U4248" s="16">
        <v>45839</v>
      </c>
      <c r="V4248" s="16">
        <v>45839</v>
      </c>
      <c r="Y4248" s="16">
        <v>45847</v>
      </c>
      <c r="AB4248" t="s">
        <v>6081</v>
      </c>
    </row>
    <row r="4249" spans="1:28" x14ac:dyDescent="0.35">
      <c r="A4249" t="s">
        <v>2287</v>
      </c>
      <c r="B4249" t="s">
        <v>2288</v>
      </c>
      <c r="C4249" t="s">
        <v>1400</v>
      </c>
      <c r="D4249" t="s">
        <v>1301</v>
      </c>
      <c r="E4249" s="16">
        <v>45828</v>
      </c>
      <c r="F4249">
        <v>4001975026</v>
      </c>
      <c r="G4249" t="s">
        <v>1927</v>
      </c>
      <c r="H4249" t="s">
        <v>8748</v>
      </c>
      <c r="I4249" t="s">
        <v>1984</v>
      </c>
      <c r="J4249">
        <v>3117501</v>
      </c>
      <c r="K4249">
        <v>6612615</v>
      </c>
      <c r="M4249">
        <v>8</v>
      </c>
      <c r="N4249">
        <v>3.02</v>
      </c>
      <c r="O4249">
        <v>24.16</v>
      </c>
      <c r="P4249" t="s">
        <v>1811</v>
      </c>
      <c r="Q4249" t="s">
        <v>1812</v>
      </c>
      <c r="R4249" s="16">
        <v>45846</v>
      </c>
      <c r="S4249">
        <v>8</v>
      </c>
      <c r="T4249" t="s">
        <v>1813</v>
      </c>
      <c r="U4249" s="16">
        <v>45839</v>
      </c>
      <c r="V4249" s="16">
        <v>45839</v>
      </c>
      <c r="Y4249" s="16">
        <v>45847</v>
      </c>
      <c r="AB4249" t="s">
        <v>6081</v>
      </c>
    </row>
    <row r="4250" spans="1:28" x14ac:dyDescent="0.35">
      <c r="A4250" t="s">
        <v>2287</v>
      </c>
      <c r="B4250" t="s">
        <v>2288</v>
      </c>
      <c r="C4250" t="s">
        <v>1400</v>
      </c>
      <c r="D4250" t="s">
        <v>1301</v>
      </c>
      <c r="E4250" s="16">
        <v>45828</v>
      </c>
      <c r="F4250">
        <v>4001975026</v>
      </c>
      <c r="G4250" t="s">
        <v>1927</v>
      </c>
      <c r="H4250" t="s">
        <v>8749</v>
      </c>
      <c r="I4250" t="s">
        <v>8410</v>
      </c>
      <c r="J4250">
        <v>3117501</v>
      </c>
      <c r="K4250">
        <v>6612615</v>
      </c>
      <c r="M4250">
        <v>2</v>
      </c>
      <c r="N4250">
        <v>50.11</v>
      </c>
      <c r="O4250">
        <v>100.22</v>
      </c>
      <c r="P4250" t="s">
        <v>1811</v>
      </c>
      <c r="Q4250" t="s">
        <v>1812</v>
      </c>
      <c r="R4250" s="16">
        <v>45846</v>
      </c>
      <c r="S4250">
        <v>8</v>
      </c>
      <c r="T4250" t="s">
        <v>1813</v>
      </c>
      <c r="U4250" s="16">
        <v>45839</v>
      </c>
      <c r="V4250" s="16">
        <v>45839</v>
      </c>
      <c r="Y4250" s="16">
        <v>45847</v>
      </c>
      <c r="AB4250" t="s">
        <v>6081</v>
      </c>
    </row>
    <row r="4251" spans="1:28" x14ac:dyDescent="0.35">
      <c r="A4251" t="s">
        <v>2287</v>
      </c>
      <c r="B4251" t="s">
        <v>2288</v>
      </c>
      <c r="C4251" t="s">
        <v>1400</v>
      </c>
      <c r="D4251" t="s">
        <v>1301</v>
      </c>
      <c r="E4251" s="16">
        <v>45828</v>
      </c>
      <c r="F4251">
        <v>4001975026</v>
      </c>
      <c r="G4251" t="s">
        <v>1927</v>
      </c>
      <c r="H4251" t="s">
        <v>8750</v>
      </c>
      <c r="I4251" t="s">
        <v>1857</v>
      </c>
      <c r="J4251">
        <v>3117501</v>
      </c>
      <c r="K4251">
        <v>6612615</v>
      </c>
      <c r="M4251">
        <v>2</v>
      </c>
      <c r="N4251">
        <v>76.97</v>
      </c>
      <c r="O4251">
        <v>153.94</v>
      </c>
      <c r="P4251" t="s">
        <v>1811</v>
      </c>
      <c r="Q4251" t="s">
        <v>1812</v>
      </c>
      <c r="R4251" s="16">
        <v>45846</v>
      </c>
      <c r="S4251">
        <v>8</v>
      </c>
      <c r="T4251" t="s">
        <v>1813</v>
      </c>
      <c r="U4251" s="16">
        <v>45839</v>
      </c>
      <c r="V4251" s="16">
        <v>45839</v>
      </c>
      <c r="Y4251" s="16">
        <v>45847</v>
      </c>
      <c r="AB4251" t="s">
        <v>6081</v>
      </c>
    </row>
    <row r="4252" spans="1:28" x14ac:dyDescent="0.35">
      <c r="A4252" t="s">
        <v>2287</v>
      </c>
      <c r="B4252" t="s">
        <v>2288</v>
      </c>
      <c r="C4252" t="s">
        <v>1400</v>
      </c>
      <c r="D4252" t="s">
        <v>1301</v>
      </c>
      <c r="E4252" s="16">
        <v>45828</v>
      </c>
      <c r="F4252">
        <v>4001975026</v>
      </c>
      <c r="G4252" t="s">
        <v>1927</v>
      </c>
      <c r="H4252" t="s">
        <v>8751</v>
      </c>
      <c r="I4252" t="s">
        <v>8410</v>
      </c>
      <c r="J4252">
        <v>3117501</v>
      </c>
      <c r="K4252">
        <v>6612615</v>
      </c>
      <c r="M4252">
        <v>2</v>
      </c>
      <c r="N4252">
        <v>50.48</v>
      </c>
      <c r="O4252">
        <v>100.96</v>
      </c>
      <c r="P4252" t="s">
        <v>1811</v>
      </c>
      <c r="Q4252" t="s">
        <v>1812</v>
      </c>
      <c r="R4252" s="16">
        <v>45846</v>
      </c>
      <c r="S4252">
        <v>8</v>
      </c>
      <c r="T4252" t="s">
        <v>1813</v>
      </c>
      <c r="U4252" s="16">
        <v>45839</v>
      </c>
      <c r="V4252" s="16">
        <v>45839</v>
      </c>
      <c r="Y4252" s="16">
        <v>45847</v>
      </c>
      <c r="AB4252" t="s">
        <v>6081</v>
      </c>
    </row>
    <row r="4253" spans="1:28" x14ac:dyDescent="0.35">
      <c r="A4253" t="s">
        <v>2403</v>
      </c>
      <c r="B4253" t="s">
        <v>2404</v>
      </c>
      <c r="C4253" t="s">
        <v>1400</v>
      </c>
      <c r="D4253" t="s">
        <v>1301</v>
      </c>
      <c r="E4253" s="16">
        <v>45828</v>
      </c>
      <c r="F4253">
        <v>4001975030</v>
      </c>
      <c r="G4253" t="s">
        <v>1927</v>
      </c>
      <c r="H4253" t="s">
        <v>8752</v>
      </c>
      <c r="I4253" t="s">
        <v>2029</v>
      </c>
      <c r="J4253">
        <v>3117616</v>
      </c>
      <c r="K4253">
        <v>6612709</v>
      </c>
      <c r="M4253">
        <v>1</v>
      </c>
      <c r="N4253">
        <v>385.63</v>
      </c>
      <c r="O4253">
        <v>385.63</v>
      </c>
      <c r="P4253" t="s">
        <v>1811</v>
      </c>
      <c r="Q4253" t="s">
        <v>1812</v>
      </c>
      <c r="R4253" s="16">
        <v>45846</v>
      </c>
      <c r="S4253">
        <v>8</v>
      </c>
      <c r="T4253" t="s">
        <v>1813</v>
      </c>
      <c r="U4253" s="16">
        <v>45839</v>
      </c>
      <c r="V4253" s="16">
        <v>45839</v>
      </c>
      <c r="Y4253" s="16">
        <v>45847</v>
      </c>
      <c r="AB4253" t="s">
        <v>6205</v>
      </c>
    </row>
    <row r="4254" spans="1:28" x14ac:dyDescent="0.35">
      <c r="A4254" t="s">
        <v>2403</v>
      </c>
      <c r="B4254" t="s">
        <v>2404</v>
      </c>
      <c r="C4254" t="s">
        <v>1400</v>
      </c>
      <c r="D4254" t="s">
        <v>1301</v>
      </c>
      <c r="E4254" s="16">
        <v>45828</v>
      </c>
      <c r="F4254">
        <v>4001975030</v>
      </c>
      <c r="G4254" t="s">
        <v>1927</v>
      </c>
      <c r="H4254" t="s">
        <v>8753</v>
      </c>
      <c r="I4254" t="s">
        <v>4417</v>
      </c>
      <c r="J4254">
        <v>3117616</v>
      </c>
      <c r="K4254">
        <v>6612709</v>
      </c>
      <c r="M4254">
        <v>1</v>
      </c>
      <c r="N4254">
        <v>27.52</v>
      </c>
      <c r="O4254">
        <v>27.52</v>
      </c>
      <c r="P4254" t="s">
        <v>1811</v>
      </c>
      <c r="Q4254" t="s">
        <v>1812</v>
      </c>
      <c r="R4254" s="16">
        <v>45846</v>
      </c>
      <c r="S4254">
        <v>8</v>
      </c>
      <c r="T4254" t="s">
        <v>1813</v>
      </c>
      <c r="U4254" s="16">
        <v>45839</v>
      </c>
      <c r="V4254" s="16">
        <v>45839</v>
      </c>
      <c r="Y4254" s="16">
        <v>45847</v>
      </c>
      <c r="AB4254" t="s">
        <v>6205</v>
      </c>
    </row>
    <row r="4255" spans="1:28" x14ac:dyDescent="0.35">
      <c r="A4255" t="s">
        <v>2403</v>
      </c>
      <c r="B4255" t="s">
        <v>2404</v>
      </c>
      <c r="C4255" t="s">
        <v>1400</v>
      </c>
      <c r="D4255" t="s">
        <v>1301</v>
      </c>
      <c r="E4255" s="16">
        <v>45828</v>
      </c>
      <c r="F4255">
        <v>4001975030</v>
      </c>
      <c r="G4255" t="s">
        <v>1927</v>
      </c>
      <c r="H4255" t="s">
        <v>2030</v>
      </c>
      <c r="I4255" t="s">
        <v>2031</v>
      </c>
      <c r="J4255">
        <v>3117616</v>
      </c>
      <c r="K4255">
        <v>6612709</v>
      </c>
      <c r="M4255">
        <v>10</v>
      </c>
      <c r="N4255">
        <v>0.55000000000000004</v>
      </c>
      <c r="O4255">
        <v>5.5</v>
      </c>
      <c r="P4255" t="s">
        <v>1811</v>
      </c>
      <c r="Q4255" t="s">
        <v>1812</v>
      </c>
      <c r="R4255" s="16">
        <v>45846</v>
      </c>
      <c r="S4255">
        <v>8</v>
      </c>
      <c r="T4255" t="s">
        <v>1813</v>
      </c>
      <c r="U4255" s="16">
        <v>45839</v>
      </c>
      <c r="V4255" s="16">
        <v>45839</v>
      </c>
      <c r="Y4255" s="16">
        <v>45847</v>
      </c>
      <c r="AB4255" t="s">
        <v>6205</v>
      </c>
    </row>
    <row r="4256" spans="1:28" x14ac:dyDescent="0.35">
      <c r="A4256" t="s">
        <v>2403</v>
      </c>
      <c r="B4256" t="s">
        <v>2404</v>
      </c>
      <c r="C4256" t="s">
        <v>1400</v>
      </c>
      <c r="D4256" t="s">
        <v>1301</v>
      </c>
      <c r="E4256" s="16">
        <v>45828</v>
      </c>
      <c r="F4256">
        <v>4001975030</v>
      </c>
      <c r="G4256" t="s">
        <v>1927</v>
      </c>
      <c r="H4256" t="s">
        <v>2180</v>
      </c>
      <c r="I4256" t="s">
        <v>1822</v>
      </c>
      <c r="J4256">
        <v>3117616</v>
      </c>
      <c r="K4256">
        <v>6612709</v>
      </c>
      <c r="M4256">
        <v>2</v>
      </c>
      <c r="N4256">
        <v>1.1499999999999999</v>
      </c>
      <c r="O4256">
        <v>2.2999999999999998</v>
      </c>
      <c r="P4256" t="s">
        <v>1811</v>
      </c>
      <c r="Q4256" t="s">
        <v>1812</v>
      </c>
      <c r="R4256" s="16">
        <v>45846</v>
      </c>
      <c r="S4256">
        <v>8</v>
      </c>
      <c r="T4256" t="s">
        <v>1813</v>
      </c>
      <c r="U4256" s="16">
        <v>45839</v>
      </c>
      <c r="V4256" s="16">
        <v>45839</v>
      </c>
      <c r="Y4256" s="16">
        <v>45847</v>
      </c>
      <c r="AB4256" t="s">
        <v>6205</v>
      </c>
    </row>
    <row r="4257" spans="1:28" x14ac:dyDescent="0.35">
      <c r="A4257" t="s">
        <v>2403</v>
      </c>
      <c r="B4257" t="s">
        <v>2404</v>
      </c>
      <c r="C4257" t="s">
        <v>1400</v>
      </c>
      <c r="D4257" t="s">
        <v>1301</v>
      </c>
      <c r="E4257" s="16">
        <v>45828</v>
      </c>
      <c r="F4257">
        <v>4001975030</v>
      </c>
      <c r="G4257" t="s">
        <v>1927</v>
      </c>
      <c r="H4257" t="s">
        <v>2098</v>
      </c>
      <c r="I4257" t="s">
        <v>1825</v>
      </c>
      <c r="J4257">
        <v>3117616</v>
      </c>
      <c r="K4257">
        <v>6612709</v>
      </c>
      <c r="M4257">
        <v>2</v>
      </c>
      <c r="N4257">
        <v>0.99</v>
      </c>
      <c r="O4257">
        <v>1.98</v>
      </c>
      <c r="P4257" t="s">
        <v>1811</v>
      </c>
      <c r="Q4257" t="s">
        <v>1812</v>
      </c>
      <c r="R4257" s="16">
        <v>45846</v>
      </c>
      <c r="S4257">
        <v>8</v>
      </c>
      <c r="T4257" t="s">
        <v>1813</v>
      </c>
      <c r="U4257" s="16">
        <v>45839</v>
      </c>
      <c r="V4257" s="16">
        <v>45839</v>
      </c>
      <c r="Y4257" s="16">
        <v>45847</v>
      </c>
      <c r="AB4257" t="s">
        <v>6205</v>
      </c>
    </row>
    <row r="4258" spans="1:28" x14ac:dyDescent="0.35">
      <c r="A4258" t="s">
        <v>2403</v>
      </c>
      <c r="B4258" t="s">
        <v>2404</v>
      </c>
      <c r="C4258" t="s">
        <v>1400</v>
      </c>
      <c r="D4258" t="s">
        <v>1301</v>
      </c>
      <c r="E4258" s="16">
        <v>45828</v>
      </c>
      <c r="F4258">
        <v>4001975030</v>
      </c>
      <c r="G4258" t="s">
        <v>1927</v>
      </c>
      <c r="H4258" t="s">
        <v>2378</v>
      </c>
      <c r="I4258" t="s">
        <v>2379</v>
      </c>
      <c r="J4258">
        <v>3117616</v>
      </c>
      <c r="K4258">
        <v>6612709</v>
      </c>
      <c r="M4258">
        <v>2</v>
      </c>
      <c r="N4258">
        <v>0.65</v>
      </c>
      <c r="O4258">
        <v>1.3</v>
      </c>
      <c r="P4258" t="s">
        <v>1811</v>
      </c>
      <c r="Q4258" t="s">
        <v>1812</v>
      </c>
      <c r="R4258" s="16">
        <v>45846</v>
      </c>
      <c r="S4258">
        <v>8</v>
      </c>
      <c r="T4258" t="s">
        <v>1813</v>
      </c>
      <c r="U4258" s="16">
        <v>45839</v>
      </c>
      <c r="V4258" s="16">
        <v>45839</v>
      </c>
      <c r="Y4258" s="16">
        <v>45847</v>
      </c>
      <c r="AB4258" t="s">
        <v>6205</v>
      </c>
    </row>
    <row r="4259" spans="1:28" x14ac:dyDescent="0.35">
      <c r="A4259" t="s">
        <v>2403</v>
      </c>
      <c r="B4259" t="s">
        <v>2404</v>
      </c>
      <c r="C4259" t="s">
        <v>1400</v>
      </c>
      <c r="D4259" t="s">
        <v>1301</v>
      </c>
      <c r="E4259" s="16">
        <v>45828</v>
      </c>
      <c r="F4259">
        <v>4001975030</v>
      </c>
      <c r="G4259" t="s">
        <v>1927</v>
      </c>
      <c r="H4259" t="s">
        <v>8754</v>
      </c>
      <c r="I4259" t="s">
        <v>1819</v>
      </c>
      <c r="J4259">
        <v>3117616</v>
      </c>
      <c r="K4259">
        <v>6612709</v>
      </c>
      <c r="M4259">
        <v>1</v>
      </c>
      <c r="N4259">
        <v>3.43</v>
      </c>
      <c r="O4259">
        <v>3.43</v>
      </c>
      <c r="P4259" t="s">
        <v>1811</v>
      </c>
      <c r="Q4259" t="s">
        <v>1812</v>
      </c>
      <c r="R4259" s="16">
        <v>45846</v>
      </c>
      <c r="S4259">
        <v>8</v>
      </c>
      <c r="T4259" t="s">
        <v>1813</v>
      </c>
      <c r="U4259" s="16">
        <v>45839</v>
      </c>
      <c r="V4259" s="16">
        <v>45839</v>
      </c>
      <c r="Y4259" s="16">
        <v>45847</v>
      </c>
      <c r="AB4259" t="s">
        <v>6205</v>
      </c>
    </row>
    <row r="4260" spans="1:28" x14ac:dyDescent="0.35">
      <c r="A4260" t="s">
        <v>8755</v>
      </c>
      <c r="B4260" t="s">
        <v>1808</v>
      </c>
      <c r="D4260" t="s">
        <v>18</v>
      </c>
      <c r="E4260" s="16">
        <v>45828</v>
      </c>
      <c r="F4260">
        <v>4001975051</v>
      </c>
      <c r="G4260" t="s">
        <v>1927</v>
      </c>
      <c r="H4260" t="s">
        <v>8756</v>
      </c>
      <c r="I4260" t="s">
        <v>3216</v>
      </c>
      <c r="J4260">
        <v>3116561</v>
      </c>
      <c r="K4260">
        <v>6612086</v>
      </c>
      <c r="M4260">
        <v>2</v>
      </c>
      <c r="N4260">
        <v>358.55</v>
      </c>
      <c r="O4260">
        <v>717.1</v>
      </c>
      <c r="P4260" t="s">
        <v>1811</v>
      </c>
      <c r="Q4260" t="s">
        <v>1812</v>
      </c>
      <c r="R4260" s="16">
        <v>45841</v>
      </c>
      <c r="S4260">
        <v>0</v>
      </c>
      <c r="T4260" t="s">
        <v>1813</v>
      </c>
      <c r="U4260" s="16">
        <v>45849</v>
      </c>
      <c r="V4260" s="16">
        <v>45849</v>
      </c>
      <c r="Y4260" s="16">
        <v>45845</v>
      </c>
      <c r="AB4260" t="s">
        <v>5986</v>
      </c>
    </row>
    <row r="4261" spans="1:28" x14ac:dyDescent="0.35">
      <c r="A4261" t="s">
        <v>8755</v>
      </c>
      <c r="B4261" t="s">
        <v>1808</v>
      </c>
      <c r="D4261" t="s">
        <v>18</v>
      </c>
      <c r="E4261" s="16">
        <v>45828</v>
      </c>
      <c r="F4261">
        <v>4001975051</v>
      </c>
      <c r="G4261" t="s">
        <v>1927</v>
      </c>
      <c r="H4261" t="s">
        <v>8757</v>
      </c>
      <c r="I4261" t="s">
        <v>8758</v>
      </c>
      <c r="J4261">
        <v>3116561</v>
      </c>
      <c r="K4261">
        <v>6612086</v>
      </c>
      <c r="M4261">
        <v>2</v>
      </c>
      <c r="N4261">
        <v>5108.1099999999997</v>
      </c>
      <c r="O4261">
        <v>10216.219999999999</v>
      </c>
      <c r="P4261" t="s">
        <v>1811</v>
      </c>
      <c r="Q4261" t="s">
        <v>1812</v>
      </c>
      <c r="R4261" s="16">
        <v>45841</v>
      </c>
      <c r="S4261">
        <v>0</v>
      </c>
      <c r="T4261" t="s">
        <v>1813</v>
      </c>
      <c r="U4261" s="16">
        <v>45849</v>
      </c>
      <c r="V4261" s="16">
        <v>45849</v>
      </c>
      <c r="Y4261" s="16">
        <v>45845</v>
      </c>
      <c r="AB4261" t="s">
        <v>5986</v>
      </c>
    </row>
    <row r="4262" spans="1:28" x14ac:dyDescent="0.35">
      <c r="A4262" t="s">
        <v>8755</v>
      </c>
      <c r="B4262" t="s">
        <v>1808</v>
      </c>
      <c r="D4262" t="s">
        <v>18</v>
      </c>
      <c r="E4262" s="16">
        <v>45828</v>
      </c>
      <c r="F4262">
        <v>4001975051</v>
      </c>
      <c r="G4262" t="s">
        <v>1927</v>
      </c>
      <c r="H4262" t="s">
        <v>8759</v>
      </c>
      <c r="I4262" t="s">
        <v>1865</v>
      </c>
      <c r="J4262">
        <v>3116561</v>
      </c>
      <c r="K4262">
        <v>6612086</v>
      </c>
      <c r="M4262">
        <v>24</v>
      </c>
      <c r="N4262">
        <v>2</v>
      </c>
      <c r="O4262">
        <v>48</v>
      </c>
      <c r="P4262" t="s">
        <v>1811</v>
      </c>
      <c r="Q4262" t="s">
        <v>1812</v>
      </c>
      <c r="R4262" s="16">
        <v>45841</v>
      </c>
      <c r="S4262">
        <v>0</v>
      </c>
      <c r="T4262" t="s">
        <v>1813</v>
      </c>
      <c r="U4262" s="16">
        <v>45849</v>
      </c>
      <c r="V4262" s="16">
        <v>45849</v>
      </c>
      <c r="Y4262" s="16">
        <v>45845</v>
      </c>
      <c r="AB4262" t="s">
        <v>5986</v>
      </c>
    </row>
    <row r="4263" spans="1:28" x14ac:dyDescent="0.35">
      <c r="A4263" t="s">
        <v>8755</v>
      </c>
      <c r="B4263" t="s">
        <v>1808</v>
      </c>
      <c r="D4263" t="s">
        <v>18</v>
      </c>
      <c r="E4263" s="16">
        <v>45828</v>
      </c>
      <c r="F4263">
        <v>4001975051</v>
      </c>
      <c r="G4263" t="s">
        <v>1927</v>
      </c>
      <c r="H4263" t="s">
        <v>8760</v>
      </c>
      <c r="I4263" t="s">
        <v>1825</v>
      </c>
      <c r="J4263">
        <v>3116561</v>
      </c>
      <c r="K4263">
        <v>6612086</v>
      </c>
      <c r="M4263">
        <v>2</v>
      </c>
      <c r="N4263">
        <v>2.6</v>
      </c>
      <c r="O4263">
        <v>5.2</v>
      </c>
      <c r="P4263" t="s">
        <v>1811</v>
      </c>
      <c r="Q4263" t="s">
        <v>1812</v>
      </c>
      <c r="R4263" s="16">
        <v>45841</v>
      </c>
      <c r="S4263">
        <v>0</v>
      </c>
      <c r="T4263" t="s">
        <v>1813</v>
      </c>
      <c r="U4263" s="16">
        <v>45849</v>
      </c>
      <c r="V4263" s="16">
        <v>45849</v>
      </c>
      <c r="Y4263" s="16">
        <v>45845</v>
      </c>
      <c r="AB4263" t="s">
        <v>5986</v>
      </c>
    </row>
    <row r="4264" spans="1:28" x14ac:dyDescent="0.35">
      <c r="A4264" t="s">
        <v>8755</v>
      </c>
      <c r="B4264" t="s">
        <v>1808</v>
      </c>
      <c r="D4264" t="s">
        <v>18</v>
      </c>
      <c r="E4264" s="16">
        <v>45828</v>
      </c>
      <c r="F4264">
        <v>4001975051</v>
      </c>
      <c r="G4264" t="s">
        <v>1927</v>
      </c>
      <c r="H4264" t="s">
        <v>8761</v>
      </c>
      <c r="I4264" t="s">
        <v>1820</v>
      </c>
      <c r="J4264">
        <v>3116561</v>
      </c>
      <c r="K4264">
        <v>6612086</v>
      </c>
      <c r="M4264">
        <v>24</v>
      </c>
      <c r="N4264">
        <v>2</v>
      </c>
      <c r="O4264">
        <v>48</v>
      </c>
      <c r="P4264" t="s">
        <v>1811</v>
      </c>
      <c r="Q4264" t="s">
        <v>1812</v>
      </c>
      <c r="R4264" s="16">
        <v>45841</v>
      </c>
      <c r="S4264">
        <v>0</v>
      </c>
      <c r="T4264" t="s">
        <v>1813</v>
      </c>
      <c r="U4264" s="16">
        <v>45849</v>
      </c>
      <c r="V4264" s="16">
        <v>45849</v>
      </c>
      <c r="Y4264" s="16">
        <v>45845</v>
      </c>
      <c r="AB4264" t="s">
        <v>5986</v>
      </c>
    </row>
    <row r="4265" spans="1:28" x14ac:dyDescent="0.35">
      <c r="A4265" t="s">
        <v>8755</v>
      </c>
      <c r="B4265" t="s">
        <v>1808</v>
      </c>
      <c r="D4265" t="s">
        <v>18</v>
      </c>
      <c r="E4265" s="16">
        <v>45828</v>
      </c>
      <c r="F4265">
        <v>4001975051</v>
      </c>
      <c r="G4265" t="s">
        <v>1927</v>
      </c>
      <c r="H4265" t="s">
        <v>2531</v>
      </c>
      <c r="I4265" t="s">
        <v>1826</v>
      </c>
      <c r="J4265">
        <v>3116561</v>
      </c>
      <c r="K4265">
        <v>6612086</v>
      </c>
      <c r="M4265">
        <v>2</v>
      </c>
      <c r="N4265">
        <v>7.78</v>
      </c>
      <c r="O4265">
        <v>15.56</v>
      </c>
      <c r="P4265" t="s">
        <v>1811</v>
      </c>
      <c r="Q4265" t="s">
        <v>1812</v>
      </c>
      <c r="R4265" s="16">
        <v>45841</v>
      </c>
      <c r="S4265">
        <v>0</v>
      </c>
      <c r="T4265" t="s">
        <v>1813</v>
      </c>
      <c r="U4265" s="16">
        <v>45849</v>
      </c>
      <c r="V4265" s="16">
        <v>45849</v>
      </c>
      <c r="Y4265" s="16">
        <v>45845</v>
      </c>
      <c r="AB4265" t="s">
        <v>5986</v>
      </c>
    </row>
    <row r="4266" spans="1:28" x14ac:dyDescent="0.35">
      <c r="A4266" t="s">
        <v>8762</v>
      </c>
      <c r="B4266" t="s">
        <v>1808</v>
      </c>
      <c r="D4266" t="s">
        <v>18</v>
      </c>
      <c r="E4266" s="16">
        <v>45830</v>
      </c>
      <c r="F4266">
        <v>4001976406</v>
      </c>
      <c r="G4266" t="s">
        <v>1927</v>
      </c>
      <c r="H4266" t="s">
        <v>1973</v>
      </c>
      <c r="I4266" t="s">
        <v>1974</v>
      </c>
      <c r="J4266">
        <v>3123647</v>
      </c>
      <c r="K4266">
        <v>6616580</v>
      </c>
      <c r="M4266">
        <v>1</v>
      </c>
      <c r="N4266">
        <v>50.88</v>
      </c>
      <c r="O4266">
        <v>50.88</v>
      </c>
      <c r="P4266" t="s">
        <v>1811</v>
      </c>
      <c r="Q4266" t="s">
        <v>1812</v>
      </c>
      <c r="R4266" s="16">
        <v>45843</v>
      </c>
      <c r="S4266">
        <v>9</v>
      </c>
      <c r="T4266" t="s">
        <v>1813</v>
      </c>
      <c r="U4266" s="16">
        <v>45845</v>
      </c>
      <c r="V4266" s="16">
        <v>45845</v>
      </c>
      <c r="Y4266" s="16">
        <v>45845</v>
      </c>
      <c r="AB4266" t="s">
        <v>6266</v>
      </c>
    </row>
    <row r="4267" spans="1:28" x14ac:dyDescent="0.35">
      <c r="A4267" t="s">
        <v>8762</v>
      </c>
      <c r="B4267" t="s">
        <v>1808</v>
      </c>
      <c r="D4267" t="s">
        <v>18</v>
      </c>
      <c r="E4267" s="16">
        <v>45830</v>
      </c>
      <c r="F4267">
        <v>4001976406</v>
      </c>
      <c r="G4267" t="s">
        <v>1927</v>
      </c>
      <c r="H4267" t="s">
        <v>5684</v>
      </c>
      <c r="I4267" t="s">
        <v>5685</v>
      </c>
      <c r="J4267">
        <v>3123647</v>
      </c>
      <c r="K4267">
        <v>6616580</v>
      </c>
      <c r="M4267">
        <v>122</v>
      </c>
      <c r="N4267">
        <v>0.23</v>
      </c>
      <c r="O4267">
        <v>28.06</v>
      </c>
      <c r="P4267" t="s">
        <v>1811</v>
      </c>
      <c r="Q4267" t="s">
        <v>1812</v>
      </c>
      <c r="R4267" s="16">
        <v>45843</v>
      </c>
      <c r="S4267">
        <v>9</v>
      </c>
      <c r="T4267" t="s">
        <v>1813</v>
      </c>
      <c r="U4267" s="16">
        <v>45845</v>
      </c>
      <c r="V4267" s="16">
        <v>45845</v>
      </c>
      <c r="Y4267" s="16">
        <v>45845</v>
      </c>
      <c r="AB4267" t="s">
        <v>6266</v>
      </c>
    </row>
    <row r="4268" spans="1:28" x14ac:dyDescent="0.35">
      <c r="A4268" t="s">
        <v>8762</v>
      </c>
      <c r="B4268" t="s">
        <v>1808</v>
      </c>
      <c r="D4268" t="s">
        <v>18</v>
      </c>
      <c r="E4268" s="16">
        <v>45830</v>
      </c>
      <c r="F4268">
        <v>4001976406</v>
      </c>
      <c r="G4268" t="s">
        <v>1927</v>
      </c>
      <c r="H4268" t="s">
        <v>5686</v>
      </c>
      <c r="I4268" t="s">
        <v>5685</v>
      </c>
      <c r="J4268">
        <v>3123647</v>
      </c>
      <c r="K4268">
        <v>6616580</v>
      </c>
      <c r="M4268">
        <v>122</v>
      </c>
      <c r="N4268">
        <v>0.4</v>
      </c>
      <c r="O4268">
        <v>48.8</v>
      </c>
      <c r="P4268" t="s">
        <v>1811</v>
      </c>
      <c r="Q4268" t="s">
        <v>1812</v>
      </c>
      <c r="R4268" s="16">
        <v>45843</v>
      </c>
      <c r="S4268">
        <v>9</v>
      </c>
      <c r="T4268" t="s">
        <v>1813</v>
      </c>
      <c r="U4268" s="16">
        <v>45845</v>
      </c>
      <c r="V4268" s="16">
        <v>45845</v>
      </c>
      <c r="Y4268" s="16">
        <v>45845</v>
      </c>
      <c r="AB4268" t="s">
        <v>6266</v>
      </c>
    </row>
    <row r="4269" spans="1:28" x14ac:dyDescent="0.35">
      <c r="A4269" t="s">
        <v>8762</v>
      </c>
      <c r="B4269" t="s">
        <v>1808</v>
      </c>
      <c r="D4269" t="s">
        <v>18</v>
      </c>
      <c r="E4269" s="16">
        <v>45830</v>
      </c>
      <c r="F4269">
        <v>4001976406</v>
      </c>
      <c r="G4269" t="s">
        <v>1927</v>
      </c>
      <c r="H4269" t="s">
        <v>5687</v>
      </c>
      <c r="I4269" t="s">
        <v>5685</v>
      </c>
      <c r="J4269">
        <v>3123647</v>
      </c>
      <c r="K4269">
        <v>6616580</v>
      </c>
      <c r="M4269">
        <v>122</v>
      </c>
      <c r="N4269">
        <v>0.12</v>
      </c>
      <c r="O4269">
        <v>14.64</v>
      </c>
      <c r="P4269" t="s">
        <v>1811</v>
      </c>
      <c r="Q4269" t="s">
        <v>1812</v>
      </c>
      <c r="R4269" s="16">
        <v>45843</v>
      </c>
      <c r="S4269">
        <v>9</v>
      </c>
      <c r="T4269" t="s">
        <v>1813</v>
      </c>
      <c r="U4269" s="16">
        <v>45845</v>
      </c>
      <c r="V4269" s="16">
        <v>45845</v>
      </c>
      <c r="Y4269" s="16">
        <v>45845</v>
      </c>
      <c r="AB4269" t="s">
        <v>6266</v>
      </c>
    </row>
    <row r="4270" spans="1:28" x14ac:dyDescent="0.35">
      <c r="A4270" t="s">
        <v>8762</v>
      </c>
      <c r="B4270" t="s">
        <v>1808</v>
      </c>
      <c r="D4270" t="s">
        <v>18</v>
      </c>
      <c r="E4270" s="16">
        <v>45830</v>
      </c>
      <c r="F4270">
        <v>4001976406</v>
      </c>
      <c r="G4270" t="s">
        <v>1927</v>
      </c>
      <c r="H4270" t="s">
        <v>5688</v>
      </c>
      <c r="I4270" t="s">
        <v>5689</v>
      </c>
      <c r="J4270">
        <v>3123647</v>
      </c>
      <c r="K4270">
        <v>6616580</v>
      </c>
      <c r="M4270">
        <v>122</v>
      </c>
      <c r="N4270">
        <v>0.26</v>
      </c>
      <c r="O4270">
        <v>31.72</v>
      </c>
      <c r="P4270" t="s">
        <v>1811</v>
      </c>
      <c r="Q4270" t="s">
        <v>1812</v>
      </c>
      <c r="R4270" s="16">
        <v>45843</v>
      </c>
      <c r="S4270">
        <v>9</v>
      </c>
      <c r="T4270" t="s">
        <v>1813</v>
      </c>
      <c r="U4270" s="16">
        <v>45845</v>
      </c>
      <c r="V4270" s="16">
        <v>45845</v>
      </c>
      <c r="Y4270" s="16">
        <v>45845</v>
      </c>
      <c r="AB4270" t="s">
        <v>6266</v>
      </c>
    </row>
    <row r="4271" spans="1:28" x14ac:dyDescent="0.35">
      <c r="A4271" t="s">
        <v>8762</v>
      </c>
      <c r="B4271" t="s">
        <v>1808</v>
      </c>
      <c r="D4271" t="s">
        <v>18</v>
      </c>
      <c r="E4271" s="16">
        <v>45830</v>
      </c>
      <c r="F4271">
        <v>4001976406</v>
      </c>
      <c r="G4271" t="s">
        <v>1927</v>
      </c>
      <c r="H4271" t="s">
        <v>5690</v>
      </c>
      <c r="I4271" t="s">
        <v>5685</v>
      </c>
      <c r="J4271">
        <v>3123647</v>
      </c>
      <c r="K4271">
        <v>6616580</v>
      </c>
      <c r="M4271">
        <v>123</v>
      </c>
      <c r="N4271">
        <v>0.73</v>
      </c>
      <c r="O4271">
        <v>89.79</v>
      </c>
      <c r="P4271" t="s">
        <v>1811</v>
      </c>
      <c r="Q4271" t="s">
        <v>1812</v>
      </c>
      <c r="R4271" s="16">
        <v>45843</v>
      </c>
      <c r="S4271">
        <v>9</v>
      </c>
      <c r="T4271" t="s">
        <v>1813</v>
      </c>
      <c r="U4271" s="16">
        <v>45845</v>
      </c>
      <c r="V4271" s="16">
        <v>45845</v>
      </c>
      <c r="Y4271" s="16">
        <v>45845</v>
      </c>
      <c r="AB4271" t="s">
        <v>6266</v>
      </c>
    </row>
    <row r="4272" spans="1:28" x14ac:dyDescent="0.35">
      <c r="A4272" t="s">
        <v>8763</v>
      </c>
      <c r="B4272" t="s">
        <v>8764</v>
      </c>
      <c r="C4272" t="s">
        <v>2033</v>
      </c>
      <c r="D4272" t="s">
        <v>18</v>
      </c>
      <c r="E4272" s="16">
        <v>45831</v>
      </c>
      <c r="F4272">
        <v>4001977412</v>
      </c>
      <c r="G4272" t="s">
        <v>1927</v>
      </c>
      <c r="H4272" t="s">
        <v>8765</v>
      </c>
      <c r="I4272" t="s">
        <v>8766</v>
      </c>
      <c r="J4272">
        <v>3117319</v>
      </c>
      <c r="K4272">
        <v>6612545</v>
      </c>
      <c r="M4272">
        <v>1</v>
      </c>
      <c r="N4272">
        <v>82.98</v>
      </c>
      <c r="O4272">
        <v>82.98</v>
      </c>
      <c r="P4272" t="s">
        <v>1811</v>
      </c>
      <c r="Q4272" t="s">
        <v>1812</v>
      </c>
      <c r="R4272" s="16">
        <v>45843</v>
      </c>
      <c r="S4272">
        <v>11</v>
      </c>
      <c r="T4272" t="s">
        <v>1813</v>
      </c>
      <c r="U4272" s="16">
        <v>45839</v>
      </c>
      <c r="V4272" s="16">
        <v>45839</v>
      </c>
      <c r="Y4272" s="16">
        <v>45847</v>
      </c>
      <c r="AB4272" t="s">
        <v>6064</v>
      </c>
    </row>
    <row r="4273" spans="1:28" x14ac:dyDescent="0.35">
      <c r="A4273" t="s">
        <v>2776</v>
      </c>
      <c r="B4273" t="s">
        <v>2777</v>
      </c>
      <c r="C4273" t="s">
        <v>1400</v>
      </c>
      <c r="D4273" t="s">
        <v>1301</v>
      </c>
      <c r="E4273" s="16">
        <v>45831</v>
      </c>
      <c r="F4273">
        <v>4001977449</v>
      </c>
      <c r="G4273" t="s">
        <v>1927</v>
      </c>
      <c r="H4273" t="s">
        <v>8767</v>
      </c>
      <c r="I4273" t="s">
        <v>8768</v>
      </c>
      <c r="J4273">
        <v>3117363</v>
      </c>
      <c r="K4273">
        <v>6612549</v>
      </c>
      <c r="M4273">
        <v>1</v>
      </c>
      <c r="N4273">
        <v>1193.98</v>
      </c>
      <c r="O4273">
        <v>1193.98</v>
      </c>
      <c r="P4273" t="s">
        <v>1811</v>
      </c>
      <c r="Q4273" t="s">
        <v>1812</v>
      </c>
      <c r="R4273" s="16">
        <v>45846</v>
      </c>
      <c r="S4273">
        <v>8</v>
      </c>
      <c r="T4273" t="s">
        <v>1813</v>
      </c>
      <c r="U4273" s="16">
        <v>45839</v>
      </c>
      <c r="V4273" s="16">
        <v>45839</v>
      </c>
      <c r="Y4273" s="16">
        <v>45847</v>
      </c>
      <c r="AB4273" t="s">
        <v>6060</v>
      </c>
    </row>
    <row r="4274" spans="1:28" x14ac:dyDescent="0.35">
      <c r="A4274" t="s">
        <v>2776</v>
      </c>
      <c r="B4274" t="s">
        <v>2777</v>
      </c>
      <c r="C4274" t="s">
        <v>1400</v>
      </c>
      <c r="D4274" t="s">
        <v>1301</v>
      </c>
      <c r="E4274" s="16">
        <v>45831</v>
      </c>
      <c r="F4274">
        <v>4001977449</v>
      </c>
      <c r="G4274" t="s">
        <v>1927</v>
      </c>
      <c r="H4274" t="s">
        <v>8769</v>
      </c>
      <c r="I4274" t="s">
        <v>8770</v>
      </c>
      <c r="J4274">
        <v>3117363</v>
      </c>
      <c r="K4274">
        <v>6612549</v>
      </c>
      <c r="M4274">
        <v>1</v>
      </c>
      <c r="N4274">
        <v>79.180000000000007</v>
      </c>
      <c r="O4274">
        <v>79.180000000000007</v>
      </c>
      <c r="P4274" t="s">
        <v>1811</v>
      </c>
      <c r="Q4274" t="s">
        <v>1812</v>
      </c>
      <c r="R4274" s="16">
        <v>45846</v>
      </c>
      <c r="S4274">
        <v>8</v>
      </c>
      <c r="T4274" t="s">
        <v>1813</v>
      </c>
      <c r="U4274" s="16">
        <v>45839</v>
      </c>
      <c r="V4274" s="16">
        <v>45839</v>
      </c>
      <c r="Y4274" s="16">
        <v>45847</v>
      </c>
      <c r="AB4274" t="s">
        <v>6060</v>
      </c>
    </row>
    <row r="4275" spans="1:28" x14ac:dyDescent="0.35">
      <c r="A4275" t="s">
        <v>2776</v>
      </c>
      <c r="B4275" t="s">
        <v>2777</v>
      </c>
      <c r="C4275" t="s">
        <v>1400</v>
      </c>
      <c r="D4275" t="s">
        <v>1301</v>
      </c>
      <c r="E4275" s="16">
        <v>45831</v>
      </c>
      <c r="F4275">
        <v>4001977449</v>
      </c>
      <c r="G4275" t="s">
        <v>1927</v>
      </c>
      <c r="H4275" t="s">
        <v>8771</v>
      </c>
      <c r="I4275" t="s">
        <v>6822</v>
      </c>
      <c r="J4275">
        <v>3117363</v>
      </c>
      <c r="K4275">
        <v>6612549</v>
      </c>
      <c r="M4275">
        <v>2</v>
      </c>
      <c r="N4275">
        <v>2.6</v>
      </c>
      <c r="O4275">
        <v>5.2</v>
      </c>
      <c r="P4275" t="s">
        <v>1811</v>
      </c>
      <c r="Q4275" t="s">
        <v>1812</v>
      </c>
      <c r="R4275" s="16">
        <v>45846</v>
      </c>
      <c r="S4275">
        <v>8</v>
      </c>
      <c r="T4275" t="s">
        <v>1813</v>
      </c>
      <c r="U4275" s="16">
        <v>45839</v>
      </c>
      <c r="V4275" s="16">
        <v>45839</v>
      </c>
      <c r="Y4275" s="16">
        <v>45847</v>
      </c>
      <c r="AB4275" t="s">
        <v>6060</v>
      </c>
    </row>
    <row r="4276" spans="1:28" x14ac:dyDescent="0.35">
      <c r="A4276" t="s">
        <v>2062</v>
      </c>
      <c r="B4276" t="s">
        <v>2063</v>
      </c>
      <c r="C4276" t="s">
        <v>5655</v>
      </c>
      <c r="D4276" t="s">
        <v>1301</v>
      </c>
      <c r="E4276" s="16">
        <v>45831</v>
      </c>
      <c r="F4276">
        <v>4001977520</v>
      </c>
      <c r="G4276" t="s">
        <v>1927</v>
      </c>
      <c r="H4276" t="s">
        <v>8541</v>
      </c>
      <c r="I4276" t="s">
        <v>8542</v>
      </c>
      <c r="J4276">
        <v>3117514</v>
      </c>
      <c r="K4276">
        <v>6612646</v>
      </c>
      <c r="M4276">
        <v>1</v>
      </c>
      <c r="N4276">
        <v>461.79</v>
      </c>
      <c r="O4276">
        <v>461.79</v>
      </c>
      <c r="P4276" t="s">
        <v>1811</v>
      </c>
      <c r="Q4276" t="s">
        <v>1812</v>
      </c>
      <c r="R4276" s="16">
        <v>45846</v>
      </c>
      <c r="S4276">
        <v>8</v>
      </c>
      <c r="T4276" t="s">
        <v>1813</v>
      </c>
      <c r="U4276" s="16">
        <v>45839</v>
      </c>
      <c r="V4276" s="16">
        <v>45839</v>
      </c>
      <c r="Y4276" s="16">
        <v>45847</v>
      </c>
      <c r="AB4276" t="s">
        <v>5971</v>
      </c>
    </row>
    <row r="4277" spans="1:28" x14ac:dyDescent="0.35">
      <c r="A4277" t="s">
        <v>2062</v>
      </c>
      <c r="B4277" t="s">
        <v>2063</v>
      </c>
      <c r="C4277" t="s">
        <v>5655</v>
      </c>
      <c r="D4277" t="s">
        <v>1301</v>
      </c>
      <c r="E4277" s="16">
        <v>45831</v>
      </c>
      <c r="F4277">
        <v>4001977520</v>
      </c>
      <c r="G4277" t="s">
        <v>1927</v>
      </c>
      <c r="H4277" t="s">
        <v>8540</v>
      </c>
      <c r="I4277" t="s">
        <v>6828</v>
      </c>
      <c r="J4277">
        <v>3117514</v>
      </c>
      <c r="K4277">
        <v>6612646</v>
      </c>
      <c r="M4277">
        <v>2</v>
      </c>
      <c r="N4277">
        <v>38.630000000000003</v>
      </c>
      <c r="O4277">
        <v>77.260000000000005</v>
      </c>
      <c r="P4277" t="s">
        <v>1811</v>
      </c>
      <c r="Q4277" t="s">
        <v>1812</v>
      </c>
      <c r="R4277" s="16">
        <v>45846</v>
      </c>
      <c r="S4277">
        <v>8</v>
      </c>
      <c r="T4277" t="s">
        <v>1813</v>
      </c>
      <c r="U4277" s="16">
        <v>45839</v>
      </c>
      <c r="V4277" s="16">
        <v>45839</v>
      </c>
      <c r="Y4277" s="16">
        <v>45847</v>
      </c>
      <c r="AB4277" t="s">
        <v>5971</v>
      </c>
    </row>
    <row r="4278" spans="1:28" x14ac:dyDescent="0.35">
      <c r="A4278" t="s">
        <v>2062</v>
      </c>
      <c r="B4278" t="s">
        <v>2063</v>
      </c>
      <c r="C4278" t="s">
        <v>5655</v>
      </c>
      <c r="D4278" t="s">
        <v>1301</v>
      </c>
      <c r="E4278" s="16">
        <v>45831</v>
      </c>
      <c r="F4278">
        <v>4001977520</v>
      </c>
      <c r="G4278" t="s">
        <v>1927</v>
      </c>
      <c r="H4278" t="s">
        <v>8545</v>
      </c>
      <c r="I4278" t="s">
        <v>8546</v>
      </c>
      <c r="J4278">
        <v>3117514</v>
      </c>
      <c r="K4278">
        <v>6612646</v>
      </c>
      <c r="M4278">
        <v>1</v>
      </c>
      <c r="N4278">
        <v>270.86</v>
      </c>
      <c r="O4278">
        <v>270.86</v>
      </c>
      <c r="P4278" t="s">
        <v>1811</v>
      </c>
      <c r="Q4278" t="s">
        <v>1812</v>
      </c>
      <c r="R4278" s="16">
        <v>45846</v>
      </c>
      <c r="S4278">
        <v>8</v>
      </c>
      <c r="T4278" t="s">
        <v>1813</v>
      </c>
      <c r="U4278" s="16">
        <v>45839</v>
      </c>
      <c r="V4278" s="16">
        <v>45839</v>
      </c>
      <c r="Y4278" s="16">
        <v>45847</v>
      </c>
      <c r="AB4278" t="s">
        <v>5971</v>
      </c>
    </row>
    <row r="4279" spans="1:28" x14ac:dyDescent="0.35">
      <c r="A4279" t="s">
        <v>2062</v>
      </c>
      <c r="B4279" t="s">
        <v>2063</v>
      </c>
      <c r="C4279" t="s">
        <v>5655</v>
      </c>
      <c r="D4279" t="s">
        <v>1301</v>
      </c>
      <c r="E4279" s="16">
        <v>45831</v>
      </c>
      <c r="F4279">
        <v>4001977520</v>
      </c>
      <c r="G4279" t="s">
        <v>1927</v>
      </c>
      <c r="H4279" t="s">
        <v>8772</v>
      </c>
      <c r="I4279" t="s">
        <v>8548</v>
      </c>
      <c r="J4279">
        <v>3117514</v>
      </c>
      <c r="K4279">
        <v>6612646</v>
      </c>
      <c r="M4279">
        <v>1</v>
      </c>
      <c r="N4279">
        <v>282.74</v>
      </c>
      <c r="O4279">
        <v>282.74</v>
      </c>
      <c r="P4279" t="s">
        <v>1811</v>
      </c>
      <c r="Q4279" t="s">
        <v>1812</v>
      </c>
      <c r="R4279" s="16">
        <v>45846</v>
      </c>
      <c r="S4279">
        <v>8</v>
      </c>
      <c r="T4279" t="s">
        <v>1813</v>
      </c>
      <c r="U4279" s="16">
        <v>45839</v>
      </c>
      <c r="V4279" s="16">
        <v>45839</v>
      </c>
      <c r="Y4279" s="16">
        <v>45847</v>
      </c>
      <c r="AB4279" t="s">
        <v>5971</v>
      </c>
    </row>
    <row r="4280" spans="1:28" x14ac:dyDescent="0.35">
      <c r="A4280" t="s">
        <v>2062</v>
      </c>
      <c r="B4280" t="s">
        <v>2063</v>
      </c>
      <c r="C4280" t="s">
        <v>5655</v>
      </c>
      <c r="D4280" t="s">
        <v>1301</v>
      </c>
      <c r="E4280" s="16">
        <v>45831</v>
      </c>
      <c r="F4280">
        <v>4001977520</v>
      </c>
      <c r="G4280" t="s">
        <v>1927</v>
      </c>
      <c r="H4280" t="s">
        <v>8543</v>
      </c>
      <c r="I4280" t="s">
        <v>8544</v>
      </c>
      <c r="J4280">
        <v>3117514</v>
      </c>
      <c r="K4280">
        <v>6612646</v>
      </c>
      <c r="M4280">
        <v>1</v>
      </c>
      <c r="N4280">
        <v>452.25</v>
      </c>
      <c r="O4280">
        <v>452.25</v>
      </c>
      <c r="P4280" t="s">
        <v>1811</v>
      </c>
      <c r="Q4280" t="s">
        <v>1812</v>
      </c>
      <c r="R4280" s="16">
        <v>45846</v>
      </c>
      <c r="S4280">
        <v>8</v>
      </c>
      <c r="T4280" t="s">
        <v>1813</v>
      </c>
      <c r="U4280" s="16">
        <v>45839</v>
      </c>
      <c r="V4280" s="16">
        <v>45839</v>
      </c>
      <c r="Y4280" s="16">
        <v>45847</v>
      </c>
      <c r="AB4280" t="s">
        <v>5971</v>
      </c>
    </row>
    <row r="4281" spans="1:28" x14ac:dyDescent="0.35">
      <c r="A4281" t="s">
        <v>2766</v>
      </c>
      <c r="B4281" t="s">
        <v>2767</v>
      </c>
      <c r="C4281" t="s">
        <v>1400</v>
      </c>
      <c r="D4281" t="s">
        <v>1301</v>
      </c>
      <c r="E4281" s="16">
        <v>45831</v>
      </c>
      <c r="F4281">
        <v>4001977595</v>
      </c>
      <c r="G4281" t="s">
        <v>1927</v>
      </c>
      <c r="H4281" t="s">
        <v>8773</v>
      </c>
      <c r="I4281" t="s">
        <v>8774</v>
      </c>
      <c r="J4281">
        <v>3117572</v>
      </c>
      <c r="K4281">
        <v>6612655</v>
      </c>
      <c r="M4281">
        <v>1</v>
      </c>
      <c r="N4281">
        <v>276.58</v>
      </c>
      <c r="O4281">
        <v>276.58</v>
      </c>
      <c r="P4281" t="s">
        <v>1811</v>
      </c>
      <c r="Q4281" t="s">
        <v>1812</v>
      </c>
      <c r="R4281" s="16">
        <v>45838</v>
      </c>
      <c r="S4281">
        <v>15</v>
      </c>
      <c r="T4281" t="s">
        <v>1813</v>
      </c>
      <c r="U4281" s="16">
        <v>45839</v>
      </c>
      <c r="V4281" s="16">
        <v>45839</v>
      </c>
      <c r="Y4281" s="16">
        <v>45839</v>
      </c>
      <c r="AB4281" t="s">
        <v>6221</v>
      </c>
    </row>
    <row r="4282" spans="1:28" x14ac:dyDescent="0.35">
      <c r="A4282" t="s">
        <v>2784</v>
      </c>
      <c r="B4282" t="s">
        <v>3974</v>
      </c>
      <c r="C4282" t="s">
        <v>1400</v>
      </c>
      <c r="D4282" t="s">
        <v>1301</v>
      </c>
      <c r="E4282" s="16">
        <v>45831</v>
      </c>
      <c r="F4282">
        <v>4001978042</v>
      </c>
      <c r="G4282" t="s">
        <v>1927</v>
      </c>
      <c r="H4282" t="s">
        <v>8752</v>
      </c>
      <c r="I4282" t="s">
        <v>2029</v>
      </c>
      <c r="J4282">
        <v>3117684</v>
      </c>
      <c r="K4282">
        <v>6612768</v>
      </c>
      <c r="M4282">
        <v>1</v>
      </c>
      <c r="N4282">
        <v>385.63</v>
      </c>
      <c r="O4282">
        <v>385.63</v>
      </c>
      <c r="P4282" t="s">
        <v>1811</v>
      </c>
      <c r="Q4282" t="s">
        <v>1812</v>
      </c>
      <c r="R4282" s="16">
        <v>45846</v>
      </c>
      <c r="S4282">
        <v>8</v>
      </c>
      <c r="T4282" t="s">
        <v>1813</v>
      </c>
      <c r="U4282" s="16">
        <v>45839</v>
      </c>
      <c r="V4282" s="16">
        <v>45839</v>
      </c>
      <c r="Y4282" s="16">
        <v>45847</v>
      </c>
      <c r="AB4282" t="s">
        <v>6205</v>
      </c>
    </row>
    <row r="4283" spans="1:28" x14ac:dyDescent="0.35">
      <c r="A4283" t="s">
        <v>2784</v>
      </c>
      <c r="B4283" t="s">
        <v>3974</v>
      </c>
      <c r="C4283" t="s">
        <v>1400</v>
      </c>
      <c r="D4283" t="s">
        <v>1301</v>
      </c>
      <c r="E4283" s="16">
        <v>45831</v>
      </c>
      <c r="F4283">
        <v>4001978042</v>
      </c>
      <c r="G4283" t="s">
        <v>1927</v>
      </c>
      <c r="H4283" t="s">
        <v>8753</v>
      </c>
      <c r="I4283" t="s">
        <v>4417</v>
      </c>
      <c r="J4283">
        <v>3117684</v>
      </c>
      <c r="K4283">
        <v>6612768</v>
      </c>
      <c r="M4283">
        <v>1</v>
      </c>
      <c r="N4283">
        <v>27.52</v>
      </c>
      <c r="O4283">
        <v>27.52</v>
      </c>
      <c r="P4283" t="s">
        <v>1811</v>
      </c>
      <c r="Q4283" t="s">
        <v>1812</v>
      </c>
      <c r="R4283" s="16">
        <v>45846</v>
      </c>
      <c r="S4283">
        <v>8</v>
      </c>
      <c r="T4283" t="s">
        <v>1813</v>
      </c>
      <c r="U4283" s="16">
        <v>45839</v>
      </c>
      <c r="V4283" s="16">
        <v>45839</v>
      </c>
      <c r="Y4283" s="16">
        <v>45847</v>
      </c>
      <c r="AB4283" t="s">
        <v>6205</v>
      </c>
    </row>
    <row r="4284" spans="1:28" x14ac:dyDescent="0.35">
      <c r="A4284" t="s">
        <v>2784</v>
      </c>
      <c r="B4284" t="s">
        <v>3974</v>
      </c>
      <c r="C4284" t="s">
        <v>1400</v>
      </c>
      <c r="D4284" t="s">
        <v>1301</v>
      </c>
      <c r="E4284" s="16">
        <v>45831</v>
      </c>
      <c r="F4284">
        <v>4001978042</v>
      </c>
      <c r="G4284" t="s">
        <v>1927</v>
      </c>
      <c r="H4284" t="s">
        <v>2030</v>
      </c>
      <c r="I4284" t="s">
        <v>2031</v>
      </c>
      <c r="J4284">
        <v>3117684</v>
      </c>
      <c r="K4284">
        <v>6612768</v>
      </c>
      <c r="M4284">
        <v>10</v>
      </c>
      <c r="N4284">
        <v>0.55000000000000004</v>
      </c>
      <c r="O4284">
        <v>5.5</v>
      </c>
      <c r="P4284" t="s">
        <v>1811</v>
      </c>
      <c r="Q4284" t="s">
        <v>1812</v>
      </c>
      <c r="R4284" s="16">
        <v>45846</v>
      </c>
      <c r="S4284">
        <v>8</v>
      </c>
      <c r="T4284" t="s">
        <v>1813</v>
      </c>
      <c r="U4284" s="16">
        <v>45839</v>
      </c>
      <c r="V4284" s="16">
        <v>45839</v>
      </c>
      <c r="Y4284" s="16">
        <v>45847</v>
      </c>
      <c r="AB4284" t="s">
        <v>6205</v>
      </c>
    </row>
    <row r="4285" spans="1:28" x14ac:dyDescent="0.35">
      <c r="A4285" t="s">
        <v>2784</v>
      </c>
      <c r="B4285" t="s">
        <v>3974</v>
      </c>
      <c r="C4285" t="s">
        <v>1400</v>
      </c>
      <c r="D4285" t="s">
        <v>1301</v>
      </c>
      <c r="E4285" s="16">
        <v>45831</v>
      </c>
      <c r="F4285">
        <v>4001978042</v>
      </c>
      <c r="G4285" t="s">
        <v>1927</v>
      </c>
      <c r="H4285" t="s">
        <v>2180</v>
      </c>
      <c r="I4285" t="s">
        <v>1822</v>
      </c>
      <c r="J4285">
        <v>3117684</v>
      </c>
      <c r="K4285">
        <v>6612768</v>
      </c>
      <c r="M4285">
        <v>2</v>
      </c>
      <c r="N4285">
        <v>1.1499999999999999</v>
      </c>
      <c r="O4285">
        <v>2.2999999999999998</v>
      </c>
      <c r="P4285" t="s">
        <v>1811</v>
      </c>
      <c r="Q4285" t="s">
        <v>1812</v>
      </c>
      <c r="R4285" s="16">
        <v>45846</v>
      </c>
      <c r="S4285">
        <v>8</v>
      </c>
      <c r="T4285" t="s">
        <v>1813</v>
      </c>
      <c r="U4285" s="16">
        <v>45839</v>
      </c>
      <c r="V4285" s="16">
        <v>45839</v>
      </c>
      <c r="Y4285" s="16">
        <v>45847</v>
      </c>
      <c r="AB4285" t="s">
        <v>6205</v>
      </c>
    </row>
    <row r="4286" spans="1:28" x14ac:dyDescent="0.35">
      <c r="A4286" t="s">
        <v>2784</v>
      </c>
      <c r="B4286" t="s">
        <v>3974</v>
      </c>
      <c r="C4286" t="s">
        <v>1400</v>
      </c>
      <c r="D4286" t="s">
        <v>1301</v>
      </c>
      <c r="E4286" s="16">
        <v>45831</v>
      </c>
      <c r="F4286">
        <v>4001978042</v>
      </c>
      <c r="G4286" t="s">
        <v>1927</v>
      </c>
      <c r="H4286" t="s">
        <v>2098</v>
      </c>
      <c r="I4286" t="s">
        <v>1825</v>
      </c>
      <c r="J4286">
        <v>3117684</v>
      </c>
      <c r="K4286">
        <v>6612768</v>
      </c>
      <c r="M4286">
        <v>2</v>
      </c>
      <c r="N4286">
        <v>0.99</v>
      </c>
      <c r="O4286">
        <v>1.98</v>
      </c>
      <c r="P4286" t="s">
        <v>1811</v>
      </c>
      <c r="Q4286" t="s">
        <v>1812</v>
      </c>
      <c r="R4286" s="16">
        <v>45846</v>
      </c>
      <c r="S4286">
        <v>8</v>
      </c>
      <c r="T4286" t="s">
        <v>1813</v>
      </c>
      <c r="U4286" s="16">
        <v>45839</v>
      </c>
      <c r="V4286" s="16">
        <v>45839</v>
      </c>
      <c r="Y4286" s="16">
        <v>45847</v>
      </c>
      <c r="AB4286" t="s">
        <v>6205</v>
      </c>
    </row>
    <row r="4287" spans="1:28" x14ac:dyDescent="0.35">
      <c r="A4287" t="s">
        <v>2784</v>
      </c>
      <c r="B4287" t="s">
        <v>3974</v>
      </c>
      <c r="C4287" t="s">
        <v>1400</v>
      </c>
      <c r="D4287" t="s">
        <v>1301</v>
      </c>
      <c r="E4287" s="16">
        <v>45831</v>
      </c>
      <c r="F4287">
        <v>4001978042</v>
      </c>
      <c r="G4287" t="s">
        <v>1927</v>
      </c>
      <c r="H4287" t="s">
        <v>2378</v>
      </c>
      <c r="I4287" t="s">
        <v>2379</v>
      </c>
      <c r="J4287">
        <v>3117684</v>
      </c>
      <c r="K4287">
        <v>6612768</v>
      </c>
      <c r="M4287">
        <v>2</v>
      </c>
      <c r="N4287">
        <v>0.65</v>
      </c>
      <c r="O4287">
        <v>1.3</v>
      </c>
      <c r="P4287" t="s">
        <v>1811</v>
      </c>
      <c r="Q4287" t="s">
        <v>1812</v>
      </c>
      <c r="R4287" s="16">
        <v>45846</v>
      </c>
      <c r="S4287">
        <v>8</v>
      </c>
      <c r="T4287" t="s">
        <v>1813</v>
      </c>
      <c r="U4287" s="16">
        <v>45839</v>
      </c>
      <c r="V4287" s="16">
        <v>45839</v>
      </c>
      <c r="Y4287" s="16">
        <v>45847</v>
      </c>
      <c r="AB4287" t="s">
        <v>6205</v>
      </c>
    </row>
    <row r="4288" spans="1:28" x14ac:dyDescent="0.35">
      <c r="A4288" t="s">
        <v>2131</v>
      </c>
      <c r="B4288" t="s">
        <v>2132</v>
      </c>
      <c r="C4288" t="s">
        <v>1540</v>
      </c>
      <c r="D4288" t="s">
        <v>1301</v>
      </c>
      <c r="E4288" s="16">
        <v>45835</v>
      </c>
      <c r="F4288">
        <v>4001983506</v>
      </c>
      <c r="G4288" t="s">
        <v>1927</v>
      </c>
      <c r="H4288" t="s">
        <v>6569</v>
      </c>
      <c r="I4288" t="s">
        <v>6570</v>
      </c>
      <c r="J4288">
        <v>2637161</v>
      </c>
      <c r="K4288">
        <v>6268546</v>
      </c>
      <c r="M4288">
        <v>1</v>
      </c>
      <c r="N4288">
        <v>2157.9299999999998</v>
      </c>
      <c r="O4288">
        <v>2157.9299999999998</v>
      </c>
      <c r="P4288" t="s">
        <v>1811</v>
      </c>
      <c r="Q4288" t="s">
        <v>1812</v>
      </c>
      <c r="R4288" s="16">
        <v>45843</v>
      </c>
      <c r="S4288">
        <v>11</v>
      </c>
      <c r="T4288" t="s">
        <v>1813</v>
      </c>
      <c r="U4288" s="16">
        <v>45832</v>
      </c>
      <c r="V4288" s="16">
        <v>45832</v>
      </c>
      <c r="Y4288" s="16">
        <v>45849</v>
      </c>
      <c r="AB4288" t="s">
        <v>629</v>
      </c>
    </row>
    <row r="4289" spans="1:28" x14ac:dyDescent="0.35">
      <c r="A4289" t="s">
        <v>2784</v>
      </c>
      <c r="B4289" t="s">
        <v>3974</v>
      </c>
      <c r="C4289" t="s">
        <v>1400</v>
      </c>
      <c r="D4289" t="s">
        <v>1301</v>
      </c>
      <c r="E4289" s="16">
        <v>45836</v>
      </c>
      <c r="F4289">
        <v>4001984315</v>
      </c>
      <c r="G4289" t="s">
        <v>1927</v>
      </c>
      <c r="H4289" t="s">
        <v>3009</v>
      </c>
      <c r="I4289" t="s">
        <v>2319</v>
      </c>
      <c r="J4289">
        <v>3111959</v>
      </c>
      <c r="K4289">
        <v>6609255</v>
      </c>
      <c r="M4289">
        <v>2</v>
      </c>
      <c r="N4289">
        <v>3059.92</v>
      </c>
      <c r="O4289">
        <v>6119.84</v>
      </c>
      <c r="P4289" t="s">
        <v>1811</v>
      </c>
      <c r="Q4289" t="s">
        <v>1812</v>
      </c>
      <c r="R4289" s="16">
        <v>45836</v>
      </c>
      <c r="S4289">
        <v>16</v>
      </c>
      <c r="T4289" t="s">
        <v>1813</v>
      </c>
      <c r="U4289" s="16">
        <v>45838</v>
      </c>
      <c r="V4289" s="16">
        <v>45838</v>
      </c>
      <c r="Y4289" s="16">
        <v>45836</v>
      </c>
      <c r="AB4289" t="s">
        <v>5547</v>
      </c>
    </row>
    <row r="4290" spans="1:28" x14ac:dyDescent="0.35">
      <c r="A4290" t="s">
        <v>2784</v>
      </c>
      <c r="B4290" t="s">
        <v>3974</v>
      </c>
      <c r="C4290" t="s">
        <v>1400</v>
      </c>
      <c r="D4290" t="s">
        <v>1301</v>
      </c>
      <c r="E4290" s="16">
        <v>45836</v>
      </c>
      <c r="F4290">
        <v>4001984315</v>
      </c>
      <c r="G4290" t="s">
        <v>1927</v>
      </c>
      <c r="H4290" t="s">
        <v>3008</v>
      </c>
      <c r="I4290" t="s">
        <v>1958</v>
      </c>
      <c r="J4290">
        <v>3111959</v>
      </c>
      <c r="K4290">
        <v>6609255</v>
      </c>
      <c r="M4290">
        <v>2</v>
      </c>
      <c r="N4290">
        <v>1561.61</v>
      </c>
      <c r="O4290">
        <v>3123.22</v>
      </c>
      <c r="P4290" t="s">
        <v>1811</v>
      </c>
      <c r="Q4290" t="s">
        <v>1812</v>
      </c>
      <c r="R4290" s="16">
        <v>45836</v>
      </c>
      <c r="S4290">
        <v>16</v>
      </c>
      <c r="T4290" t="s">
        <v>1813</v>
      </c>
      <c r="U4290" s="16">
        <v>45838</v>
      </c>
      <c r="V4290" s="16">
        <v>45838</v>
      </c>
      <c r="Y4290" s="16">
        <v>45836</v>
      </c>
      <c r="AB4290" t="s">
        <v>5547</v>
      </c>
    </row>
    <row r="4291" spans="1:28" x14ac:dyDescent="0.35">
      <c r="A4291" t="s">
        <v>2784</v>
      </c>
      <c r="B4291" t="s">
        <v>3974</v>
      </c>
      <c r="C4291" t="s">
        <v>1400</v>
      </c>
      <c r="D4291" t="s">
        <v>1301</v>
      </c>
      <c r="E4291" s="16">
        <v>45836</v>
      </c>
      <c r="F4291">
        <v>4001984467</v>
      </c>
      <c r="G4291" t="s">
        <v>1927</v>
      </c>
      <c r="H4291" t="s">
        <v>4371</v>
      </c>
      <c r="I4291" t="s">
        <v>1958</v>
      </c>
      <c r="J4291">
        <v>3111959</v>
      </c>
      <c r="K4291">
        <v>6609255</v>
      </c>
      <c r="M4291">
        <v>2</v>
      </c>
      <c r="N4291">
        <v>107.57</v>
      </c>
      <c r="O4291">
        <v>215.14</v>
      </c>
      <c r="P4291" t="s">
        <v>1811</v>
      </c>
      <c r="Q4291" t="s">
        <v>1812</v>
      </c>
      <c r="R4291" s="16">
        <v>45846</v>
      </c>
      <c r="S4291">
        <v>8</v>
      </c>
      <c r="T4291" t="s">
        <v>1813</v>
      </c>
      <c r="U4291" s="16">
        <v>45838</v>
      </c>
      <c r="V4291" s="16">
        <v>45838</v>
      </c>
      <c r="Y4291" s="16">
        <v>45844</v>
      </c>
      <c r="AB4291" t="s">
        <v>5547</v>
      </c>
    </row>
    <row r="4292" spans="1:28" x14ac:dyDescent="0.35">
      <c r="A4292" t="s">
        <v>2784</v>
      </c>
      <c r="B4292" t="s">
        <v>3974</v>
      </c>
      <c r="C4292" t="s">
        <v>1400</v>
      </c>
      <c r="D4292" t="s">
        <v>1301</v>
      </c>
      <c r="E4292" s="16">
        <v>45836</v>
      </c>
      <c r="F4292">
        <v>4001984467</v>
      </c>
      <c r="G4292" t="s">
        <v>1927</v>
      </c>
      <c r="H4292" t="s">
        <v>4903</v>
      </c>
      <c r="I4292" t="s">
        <v>1958</v>
      </c>
      <c r="J4292">
        <v>3111959</v>
      </c>
      <c r="K4292">
        <v>6609255</v>
      </c>
      <c r="M4292">
        <v>2</v>
      </c>
      <c r="N4292">
        <v>129.09</v>
      </c>
      <c r="O4292">
        <v>258.18</v>
      </c>
      <c r="P4292" t="s">
        <v>1811</v>
      </c>
      <c r="Q4292" t="s">
        <v>1812</v>
      </c>
      <c r="R4292" s="16">
        <v>45846</v>
      </c>
      <c r="S4292">
        <v>8</v>
      </c>
      <c r="T4292" t="s">
        <v>1813</v>
      </c>
      <c r="U4292" s="16">
        <v>45838</v>
      </c>
      <c r="V4292" s="16">
        <v>45838</v>
      </c>
      <c r="Y4292" s="16">
        <v>45844</v>
      </c>
      <c r="AB4292" t="s">
        <v>5547</v>
      </c>
    </row>
    <row r="4293" spans="1:28" x14ac:dyDescent="0.35">
      <c r="A4293" t="s">
        <v>2784</v>
      </c>
      <c r="B4293" t="s">
        <v>3974</v>
      </c>
      <c r="C4293" t="s">
        <v>1400</v>
      </c>
      <c r="D4293" t="s">
        <v>1301</v>
      </c>
      <c r="E4293" s="16">
        <v>45836</v>
      </c>
      <c r="F4293">
        <v>4001984467</v>
      </c>
      <c r="G4293" t="s">
        <v>1927</v>
      </c>
      <c r="H4293" t="s">
        <v>8775</v>
      </c>
      <c r="I4293" t="s">
        <v>1978</v>
      </c>
      <c r="J4293">
        <v>3111959</v>
      </c>
      <c r="K4293">
        <v>6609255</v>
      </c>
      <c r="M4293">
        <v>2</v>
      </c>
      <c r="N4293">
        <v>127.08</v>
      </c>
      <c r="O4293">
        <v>254.16</v>
      </c>
      <c r="P4293" t="s">
        <v>1811</v>
      </c>
      <c r="Q4293" t="s">
        <v>1812</v>
      </c>
      <c r="R4293" s="16">
        <v>45846</v>
      </c>
      <c r="S4293">
        <v>8</v>
      </c>
      <c r="T4293" t="s">
        <v>1813</v>
      </c>
      <c r="U4293" s="16">
        <v>45838</v>
      </c>
      <c r="V4293" s="16">
        <v>45838</v>
      </c>
      <c r="Y4293" s="16">
        <v>45844</v>
      </c>
      <c r="AB4293" t="s">
        <v>5547</v>
      </c>
    </row>
    <row r="4294" spans="1:28" x14ac:dyDescent="0.35">
      <c r="A4294" t="s">
        <v>2784</v>
      </c>
      <c r="B4294" t="s">
        <v>3974</v>
      </c>
      <c r="C4294" t="s">
        <v>1400</v>
      </c>
      <c r="D4294" t="s">
        <v>1301</v>
      </c>
      <c r="E4294" s="16">
        <v>45836</v>
      </c>
      <c r="F4294">
        <v>4001984467</v>
      </c>
      <c r="G4294" t="s">
        <v>1927</v>
      </c>
      <c r="H4294" t="s">
        <v>8776</v>
      </c>
      <c r="I4294" t="s">
        <v>8777</v>
      </c>
      <c r="J4294">
        <v>3111959</v>
      </c>
      <c r="K4294">
        <v>6609255</v>
      </c>
      <c r="M4294">
        <v>1</v>
      </c>
      <c r="N4294">
        <v>3548.56</v>
      </c>
      <c r="O4294">
        <v>3548.56</v>
      </c>
      <c r="P4294" t="s">
        <v>1811</v>
      </c>
      <c r="Q4294" t="s">
        <v>1812</v>
      </c>
      <c r="R4294" s="16">
        <v>45846</v>
      </c>
      <c r="S4294">
        <v>8</v>
      </c>
      <c r="T4294" t="s">
        <v>1813</v>
      </c>
      <c r="U4294" s="16">
        <v>45838</v>
      </c>
      <c r="V4294" s="16">
        <v>45838</v>
      </c>
      <c r="Y4294" s="16">
        <v>45844</v>
      </c>
      <c r="AB4294" t="s">
        <v>5547</v>
      </c>
    </row>
    <row r="4295" spans="1:28" x14ac:dyDescent="0.35">
      <c r="A4295" t="s">
        <v>2617</v>
      </c>
      <c r="B4295" t="s">
        <v>2618</v>
      </c>
      <c r="C4295" t="s">
        <v>115</v>
      </c>
      <c r="D4295" t="s">
        <v>114</v>
      </c>
      <c r="E4295" s="16">
        <v>45837</v>
      </c>
      <c r="F4295">
        <v>4001985215</v>
      </c>
      <c r="G4295" t="s">
        <v>1809</v>
      </c>
      <c r="H4295" t="s">
        <v>2655</v>
      </c>
      <c r="I4295" t="s">
        <v>2654</v>
      </c>
      <c r="J4295">
        <v>3127352</v>
      </c>
      <c r="K4295">
        <v>6619627</v>
      </c>
      <c r="M4295">
        <v>2</v>
      </c>
      <c r="N4295">
        <v>16.920000000000002</v>
      </c>
      <c r="O4295">
        <v>33.840000000000003</v>
      </c>
      <c r="P4295" t="s">
        <v>1811</v>
      </c>
      <c r="Q4295" t="s">
        <v>1812</v>
      </c>
      <c r="R4295" s="16">
        <v>45846</v>
      </c>
      <c r="S4295">
        <v>8</v>
      </c>
      <c r="T4295" t="s">
        <v>1813</v>
      </c>
      <c r="U4295" s="16">
        <v>45839</v>
      </c>
      <c r="V4295" s="16">
        <v>45839</v>
      </c>
      <c r="Y4295" s="16">
        <v>45844</v>
      </c>
      <c r="AB4295" t="s">
        <v>8778</v>
      </c>
    </row>
    <row r="4296" spans="1:28" x14ac:dyDescent="0.35">
      <c r="A4296" t="s">
        <v>2617</v>
      </c>
      <c r="B4296" t="s">
        <v>2618</v>
      </c>
      <c r="C4296" t="s">
        <v>115</v>
      </c>
      <c r="D4296" t="s">
        <v>114</v>
      </c>
      <c r="E4296" s="16">
        <v>45837</v>
      </c>
      <c r="F4296">
        <v>4001985215</v>
      </c>
      <c r="G4296" t="s">
        <v>1809</v>
      </c>
      <c r="H4296" t="s">
        <v>2655</v>
      </c>
      <c r="I4296" t="s">
        <v>2654</v>
      </c>
      <c r="J4296">
        <v>3127352</v>
      </c>
      <c r="K4296">
        <v>6619627</v>
      </c>
      <c r="M4296">
        <v>1</v>
      </c>
      <c r="N4296">
        <v>16.920000000000002</v>
      </c>
      <c r="O4296">
        <v>16.920000000000002</v>
      </c>
      <c r="P4296" t="s">
        <v>1811</v>
      </c>
      <c r="Q4296" t="s">
        <v>1812</v>
      </c>
      <c r="R4296" s="16">
        <v>45846</v>
      </c>
      <c r="S4296">
        <v>8</v>
      </c>
      <c r="T4296" t="s">
        <v>1813</v>
      </c>
      <c r="U4296" s="16">
        <v>45839</v>
      </c>
      <c r="V4296" s="16">
        <v>45839</v>
      </c>
      <c r="Y4296" s="16">
        <v>45844</v>
      </c>
      <c r="AB4296" t="s">
        <v>8778</v>
      </c>
    </row>
    <row r="4297" spans="1:28" x14ac:dyDescent="0.35">
      <c r="A4297" t="s">
        <v>2617</v>
      </c>
      <c r="B4297" t="s">
        <v>2618</v>
      </c>
      <c r="C4297" t="s">
        <v>115</v>
      </c>
      <c r="D4297" t="s">
        <v>114</v>
      </c>
      <c r="E4297" s="16">
        <v>45837</v>
      </c>
      <c r="F4297">
        <v>4001985215</v>
      </c>
      <c r="G4297" t="s">
        <v>1809</v>
      </c>
      <c r="H4297" t="s">
        <v>3635</v>
      </c>
      <c r="I4297" t="s">
        <v>1984</v>
      </c>
      <c r="J4297">
        <v>3127352</v>
      </c>
      <c r="K4297">
        <v>6619627</v>
      </c>
      <c r="M4297">
        <v>2</v>
      </c>
      <c r="N4297">
        <v>1.51</v>
      </c>
      <c r="O4297">
        <v>3.02</v>
      </c>
      <c r="P4297" t="s">
        <v>1811</v>
      </c>
      <c r="Q4297" t="s">
        <v>1812</v>
      </c>
      <c r="R4297" s="16">
        <v>45846</v>
      </c>
      <c r="S4297">
        <v>8</v>
      </c>
      <c r="T4297" t="s">
        <v>1813</v>
      </c>
      <c r="U4297" s="16">
        <v>45839</v>
      </c>
      <c r="V4297" s="16">
        <v>45839</v>
      </c>
      <c r="Y4297" s="16">
        <v>45844</v>
      </c>
      <c r="AB4297" t="s">
        <v>8778</v>
      </c>
    </row>
    <row r="4298" spans="1:28" x14ac:dyDescent="0.35">
      <c r="A4298" t="s">
        <v>2617</v>
      </c>
      <c r="B4298" t="s">
        <v>2618</v>
      </c>
      <c r="C4298" t="s">
        <v>115</v>
      </c>
      <c r="D4298" t="s">
        <v>114</v>
      </c>
      <c r="E4298" s="16">
        <v>45837</v>
      </c>
      <c r="F4298">
        <v>4001985215</v>
      </c>
      <c r="G4298" t="s">
        <v>1809</v>
      </c>
      <c r="H4298" t="s">
        <v>1821</v>
      </c>
      <c r="I4298" t="s">
        <v>1822</v>
      </c>
      <c r="J4298">
        <v>3127352</v>
      </c>
      <c r="K4298">
        <v>6619627</v>
      </c>
      <c r="M4298">
        <v>2</v>
      </c>
      <c r="N4298">
        <v>1.05</v>
      </c>
      <c r="O4298">
        <v>2.1</v>
      </c>
      <c r="P4298" t="s">
        <v>1811</v>
      </c>
      <c r="Q4298" t="s">
        <v>1812</v>
      </c>
      <c r="R4298" s="16">
        <v>45846</v>
      </c>
      <c r="S4298">
        <v>8</v>
      </c>
      <c r="T4298" t="s">
        <v>1813</v>
      </c>
      <c r="U4298" s="16">
        <v>45839</v>
      </c>
      <c r="V4298" s="16">
        <v>45839</v>
      </c>
      <c r="Y4298" s="16">
        <v>45844</v>
      </c>
      <c r="AB4298" t="s">
        <v>8778</v>
      </c>
    </row>
    <row r="4299" spans="1:28" x14ac:dyDescent="0.35">
      <c r="A4299" t="s">
        <v>2617</v>
      </c>
      <c r="B4299" t="s">
        <v>2618</v>
      </c>
      <c r="C4299" t="s">
        <v>115</v>
      </c>
      <c r="D4299" t="s">
        <v>114</v>
      </c>
      <c r="E4299" s="16">
        <v>45837</v>
      </c>
      <c r="F4299">
        <v>4001985215</v>
      </c>
      <c r="G4299" t="s">
        <v>1809</v>
      </c>
      <c r="H4299" t="s">
        <v>2162</v>
      </c>
      <c r="I4299" t="s">
        <v>1825</v>
      </c>
      <c r="J4299">
        <v>3127352</v>
      </c>
      <c r="K4299">
        <v>6619627</v>
      </c>
      <c r="M4299">
        <v>20</v>
      </c>
      <c r="N4299">
        <v>0.84</v>
      </c>
      <c r="O4299">
        <v>16.8</v>
      </c>
      <c r="P4299" t="s">
        <v>1811</v>
      </c>
      <c r="Q4299" t="s">
        <v>1812</v>
      </c>
      <c r="R4299" s="16">
        <v>45846</v>
      </c>
      <c r="S4299">
        <v>8</v>
      </c>
      <c r="T4299" t="s">
        <v>1813</v>
      </c>
      <c r="U4299" s="16">
        <v>45839</v>
      </c>
      <c r="V4299" s="16">
        <v>45839</v>
      </c>
      <c r="Y4299" s="16">
        <v>45844</v>
      </c>
      <c r="AB4299" t="s">
        <v>8778</v>
      </c>
    </row>
    <row r="4300" spans="1:28" x14ac:dyDescent="0.35">
      <c r="A4300" t="s">
        <v>2617</v>
      </c>
      <c r="B4300" t="s">
        <v>2618</v>
      </c>
      <c r="C4300" t="s">
        <v>115</v>
      </c>
      <c r="D4300" t="s">
        <v>114</v>
      </c>
      <c r="E4300" s="16">
        <v>45837</v>
      </c>
      <c r="F4300">
        <v>4001985215</v>
      </c>
      <c r="G4300" t="s">
        <v>1809</v>
      </c>
      <c r="H4300" t="s">
        <v>1890</v>
      </c>
      <c r="I4300" t="s">
        <v>1865</v>
      </c>
      <c r="J4300">
        <v>3127352</v>
      </c>
      <c r="K4300">
        <v>6619627</v>
      </c>
      <c r="M4300">
        <v>37</v>
      </c>
      <c r="N4300">
        <v>0.72</v>
      </c>
      <c r="O4300">
        <v>26.64</v>
      </c>
      <c r="P4300" t="s">
        <v>1811</v>
      </c>
      <c r="Q4300" t="s">
        <v>1812</v>
      </c>
      <c r="R4300" s="16">
        <v>45846</v>
      </c>
      <c r="S4300">
        <v>8</v>
      </c>
      <c r="T4300" t="s">
        <v>1813</v>
      </c>
      <c r="U4300" s="16">
        <v>45839</v>
      </c>
      <c r="V4300" s="16">
        <v>45839</v>
      </c>
      <c r="Y4300" s="16">
        <v>45844</v>
      </c>
      <c r="AB4300" t="s">
        <v>8778</v>
      </c>
    </row>
    <row r="4301" spans="1:28" x14ac:dyDescent="0.35">
      <c r="A4301" t="s">
        <v>2617</v>
      </c>
      <c r="B4301" t="s">
        <v>2618</v>
      </c>
      <c r="C4301" t="s">
        <v>115</v>
      </c>
      <c r="D4301" t="s">
        <v>114</v>
      </c>
      <c r="E4301" s="16">
        <v>45837</v>
      </c>
      <c r="F4301">
        <v>4001985215</v>
      </c>
      <c r="G4301" t="s">
        <v>1809</v>
      </c>
      <c r="H4301" t="s">
        <v>3639</v>
      </c>
      <c r="I4301" t="s">
        <v>1949</v>
      </c>
      <c r="J4301">
        <v>3127352</v>
      </c>
      <c r="K4301">
        <v>6619627</v>
      </c>
      <c r="M4301">
        <v>28</v>
      </c>
      <c r="N4301">
        <v>21.95</v>
      </c>
      <c r="O4301">
        <v>614.6</v>
      </c>
      <c r="P4301" t="s">
        <v>1811</v>
      </c>
      <c r="Q4301" t="s">
        <v>1812</v>
      </c>
      <c r="R4301" s="16">
        <v>45846</v>
      </c>
      <c r="S4301">
        <v>8</v>
      </c>
      <c r="T4301" t="s">
        <v>1813</v>
      </c>
      <c r="U4301" s="16">
        <v>45839</v>
      </c>
      <c r="V4301" s="16">
        <v>45839</v>
      </c>
      <c r="Y4301" s="16">
        <v>45844</v>
      </c>
      <c r="AB4301" t="s">
        <v>8778</v>
      </c>
    </row>
    <row r="4302" spans="1:28" x14ac:dyDescent="0.35">
      <c r="A4302" t="s">
        <v>2617</v>
      </c>
      <c r="B4302" t="s">
        <v>2618</v>
      </c>
      <c r="C4302" t="s">
        <v>115</v>
      </c>
      <c r="D4302" t="s">
        <v>114</v>
      </c>
      <c r="E4302" s="16">
        <v>45837</v>
      </c>
      <c r="F4302">
        <v>4001985215</v>
      </c>
      <c r="G4302" t="s">
        <v>1809</v>
      </c>
      <c r="H4302" t="s">
        <v>3640</v>
      </c>
      <c r="I4302" t="s">
        <v>1825</v>
      </c>
      <c r="J4302">
        <v>3127352</v>
      </c>
      <c r="K4302">
        <v>6619627</v>
      </c>
      <c r="M4302">
        <v>28</v>
      </c>
      <c r="N4302">
        <v>1.1499999999999999</v>
      </c>
      <c r="O4302">
        <v>32.200000000000003</v>
      </c>
      <c r="P4302" t="s">
        <v>1811</v>
      </c>
      <c r="Q4302" t="s">
        <v>1812</v>
      </c>
      <c r="R4302" s="16">
        <v>45846</v>
      </c>
      <c r="S4302">
        <v>8</v>
      </c>
      <c r="T4302" t="s">
        <v>1813</v>
      </c>
      <c r="U4302" s="16">
        <v>45839</v>
      </c>
      <c r="V4302" s="16">
        <v>45839</v>
      </c>
      <c r="Y4302" s="16">
        <v>45844</v>
      </c>
      <c r="AB4302" t="s">
        <v>8778</v>
      </c>
    </row>
    <row r="4303" spans="1:28" x14ac:dyDescent="0.35">
      <c r="A4303" t="s">
        <v>2617</v>
      </c>
      <c r="B4303" t="s">
        <v>2618</v>
      </c>
      <c r="C4303" t="s">
        <v>115</v>
      </c>
      <c r="D4303" t="s">
        <v>114</v>
      </c>
      <c r="E4303" s="16">
        <v>45837</v>
      </c>
      <c r="F4303">
        <v>4001985215</v>
      </c>
      <c r="G4303" t="s">
        <v>1809</v>
      </c>
      <c r="H4303" t="s">
        <v>6612</v>
      </c>
      <c r="I4303" t="s">
        <v>1825</v>
      </c>
      <c r="J4303">
        <v>3127352</v>
      </c>
      <c r="K4303">
        <v>6619627</v>
      </c>
      <c r="M4303">
        <v>17</v>
      </c>
      <c r="N4303">
        <v>1.32</v>
      </c>
      <c r="O4303">
        <v>22.44</v>
      </c>
      <c r="P4303" t="s">
        <v>1811</v>
      </c>
      <c r="Q4303" t="s">
        <v>1812</v>
      </c>
      <c r="R4303" s="16">
        <v>45846</v>
      </c>
      <c r="S4303">
        <v>8</v>
      </c>
      <c r="T4303" t="s">
        <v>1813</v>
      </c>
      <c r="U4303" s="16">
        <v>45839</v>
      </c>
      <c r="V4303" s="16">
        <v>45839</v>
      </c>
      <c r="Y4303" s="16">
        <v>45844</v>
      </c>
      <c r="AB4303" t="s">
        <v>8778</v>
      </c>
    </row>
    <row r="4304" spans="1:28" x14ac:dyDescent="0.35">
      <c r="A4304" t="s">
        <v>2617</v>
      </c>
      <c r="B4304" t="s">
        <v>2618</v>
      </c>
      <c r="C4304" t="s">
        <v>115</v>
      </c>
      <c r="D4304" t="s">
        <v>114</v>
      </c>
      <c r="E4304" s="16">
        <v>45837</v>
      </c>
      <c r="F4304">
        <v>4001985215</v>
      </c>
      <c r="G4304" t="s">
        <v>1809</v>
      </c>
      <c r="H4304" t="s">
        <v>2010</v>
      </c>
      <c r="I4304" t="s">
        <v>1810</v>
      </c>
      <c r="J4304">
        <v>3127352</v>
      </c>
      <c r="K4304">
        <v>6619627</v>
      </c>
      <c r="M4304">
        <v>17</v>
      </c>
      <c r="N4304">
        <v>0.51</v>
      </c>
      <c r="O4304">
        <v>8.67</v>
      </c>
      <c r="P4304" t="s">
        <v>1811</v>
      </c>
      <c r="Q4304" t="s">
        <v>1812</v>
      </c>
      <c r="R4304" s="16">
        <v>45846</v>
      </c>
      <c r="S4304">
        <v>8</v>
      </c>
      <c r="T4304" t="s">
        <v>1813</v>
      </c>
      <c r="U4304" s="16">
        <v>45839</v>
      </c>
      <c r="V4304" s="16">
        <v>45839</v>
      </c>
      <c r="Y4304" s="16">
        <v>45844</v>
      </c>
      <c r="AB4304" t="s">
        <v>8778</v>
      </c>
    </row>
    <row r="4305" spans="1:28" x14ac:dyDescent="0.35">
      <c r="A4305" t="s">
        <v>2617</v>
      </c>
      <c r="B4305" t="s">
        <v>2618</v>
      </c>
      <c r="C4305" t="s">
        <v>115</v>
      </c>
      <c r="D4305" t="s">
        <v>114</v>
      </c>
      <c r="E4305" s="16">
        <v>45837</v>
      </c>
      <c r="F4305">
        <v>4001985215</v>
      </c>
      <c r="G4305" t="s">
        <v>1809</v>
      </c>
      <c r="H4305" t="s">
        <v>3636</v>
      </c>
      <c r="I4305" t="s">
        <v>2654</v>
      </c>
      <c r="J4305">
        <v>3127352</v>
      </c>
      <c r="K4305">
        <v>6619627</v>
      </c>
      <c r="M4305">
        <v>4</v>
      </c>
      <c r="N4305">
        <v>17.43</v>
      </c>
      <c r="O4305">
        <v>69.72</v>
      </c>
      <c r="P4305" t="s">
        <v>1811</v>
      </c>
      <c r="Q4305" t="s">
        <v>1812</v>
      </c>
      <c r="R4305" s="16">
        <v>45846</v>
      </c>
      <c r="S4305">
        <v>8</v>
      </c>
      <c r="T4305" t="s">
        <v>1813</v>
      </c>
      <c r="U4305" s="16">
        <v>45839</v>
      </c>
      <c r="V4305" s="16">
        <v>45839</v>
      </c>
      <c r="Y4305" s="16">
        <v>45844</v>
      </c>
      <c r="AB4305" t="s">
        <v>8778</v>
      </c>
    </row>
    <row r="4306" spans="1:28" x14ac:dyDescent="0.35">
      <c r="A4306" t="s">
        <v>2617</v>
      </c>
      <c r="B4306" t="s">
        <v>2618</v>
      </c>
      <c r="C4306" t="s">
        <v>115</v>
      </c>
      <c r="D4306" t="s">
        <v>114</v>
      </c>
      <c r="E4306" s="16">
        <v>45837</v>
      </c>
      <c r="F4306">
        <v>4001985215</v>
      </c>
      <c r="G4306" t="s">
        <v>1809</v>
      </c>
      <c r="H4306" t="s">
        <v>8779</v>
      </c>
      <c r="I4306" t="s">
        <v>1929</v>
      </c>
      <c r="J4306">
        <v>3127352</v>
      </c>
      <c r="K4306">
        <v>6619627</v>
      </c>
      <c r="M4306">
        <v>20</v>
      </c>
      <c r="N4306">
        <v>122.38</v>
      </c>
      <c r="O4306">
        <v>2447.6</v>
      </c>
      <c r="P4306" t="s">
        <v>1811</v>
      </c>
      <c r="Q4306" t="s">
        <v>1812</v>
      </c>
      <c r="R4306" s="16">
        <v>45846</v>
      </c>
      <c r="S4306">
        <v>8</v>
      </c>
      <c r="T4306" t="s">
        <v>1813</v>
      </c>
      <c r="U4306" s="16">
        <v>45839</v>
      </c>
      <c r="V4306" s="16">
        <v>45839</v>
      </c>
      <c r="Y4306" s="16">
        <v>45844</v>
      </c>
      <c r="AB4306" t="s">
        <v>8778</v>
      </c>
    </row>
    <row r="4307" spans="1:28" x14ac:dyDescent="0.35">
      <c r="A4307" t="s">
        <v>2617</v>
      </c>
      <c r="B4307" t="s">
        <v>2618</v>
      </c>
      <c r="C4307" t="s">
        <v>115</v>
      </c>
      <c r="D4307" t="s">
        <v>114</v>
      </c>
      <c r="E4307" s="16">
        <v>45837</v>
      </c>
      <c r="F4307">
        <v>4001985215</v>
      </c>
      <c r="G4307" t="s">
        <v>1809</v>
      </c>
      <c r="H4307" t="s">
        <v>8780</v>
      </c>
      <c r="I4307" t="s">
        <v>1814</v>
      </c>
      <c r="J4307">
        <v>3127352</v>
      </c>
      <c r="K4307">
        <v>6619627</v>
      </c>
      <c r="M4307">
        <v>4</v>
      </c>
      <c r="N4307">
        <v>16.670000000000002</v>
      </c>
      <c r="O4307">
        <v>66.680000000000007</v>
      </c>
      <c r="P4307" t="s">
        <v>1811</v>
      </c>
      <c r="Q4307" t="s">
        <v>1812</v>
      </c>
      <c r="R4307" s="16">
        <v>45846</v>
      </c>
      <c r="S4307">
        <v>8</v>
      </c>
      <c r="T4307" t="s">
        <v>1813</v>
      </c>
      <c r="U4307" s="16">
        <v>45839</v>
      </c>
      <c r="V4307" s="16">
        <v>45839</v>
      </c>
      <c r="Y4307" s="16">
        <v>45844</v>
      </c>
      <c r="AB4307" t="s">
        <v>8778</v>
      </c>
    </row>
    <row r="4308" spans="1:28" x14ac:dyDescent="0.35">
      <c r="A4308" t="s">
        <v>2617</v>
      </c>
      <c r="B4308" t="s">
        <v>2618</v>
      </c>
      <c r="C4308" t="s">
        <v>115</v>
      </c>
      <c r="D4308" t="s">
        <v>114</v>
      </c>
      <c r="E4308" s="16">
        <v>45837</v>
      </c>
      <c r="F4308">
        <v>4001985215</v>
      </c>
      <c r="G4308" t="s">
        <v>1809</v>
      </c>
      <c r="H4308" t="s">
        <v>8781</v>
      </c>
      <c r="I4308" t="s">
        <v>1814</v>
      </c>
      <c r="J4308">
        <v>3127352</v>
      </c>
      <c r="K4308">
        <v>6619627</v>
      </c>
      <c r="M4308">
        <v>4</v>
      </c>
      <c r="N4308">
        <v>20.98</v>
      </c>
      <c r="O4308">
        <v>83.92</v>
      </c>
      <c r="P4308" t="s">
        <v>1811</v>
      </c>
      <c r="Q4308" t="s">
        <v>1812</v>
      </c>
      <c r="R4308" s="16">
        <v>45846</v>
      </c>
      <c r="S4308">
        <v>8</v>
      </c>
      <c r="T4308" t="s">
        <v>1813</v>
      </c>
      <c r="U4308" s="16">
        <v>45839</v>
      </c>
      <c r="V4308" s="16">
        <v>45839</v>
      </c>
      <c r="Y4308" s="16">
        <v>45844</v>
      </c>
      <c r="AB4308" t="s">
        <v>8778</v>
      </c>
    </row>
    <row r="4309" spans="1:28" x14ac:dyDescent="0.35">
      <c r="A4309" t="s">
        <v>2617</v>
      </c>
      <c r="B4309" t="s">
        <v>2618</v>
      </c>
      <c r="C4309" t="s">
        <v>115</v>
      </c>
      <c r="D4309" t="s">
        <v>114</v>
      </c>
      <c r="E4309" s="16">
        <v>45837</v>
      </c>
      <c r="F4309">
        <v>4001985215</v>
      </c>
      <c r="G4309" t="s">
        <v>1809</v>
      </c>
      <c r="H4309" t="s">
        <v>3624</v>
      </c>
      <c r="I4309" t="s">
        <v>2379</v>
      </c>
      <c r="J4309">
        <v>3127352</v>
      </c>
      <c r="K4309">
        <v>6619627</v>
      </c>
      <c r="M4309">
        <v>6</v>
      </c>
      <c r="N4309">
        <v>56.18</v>
      </c>
      <c r="O4309">
        <v>337.08</v>
      </c>
      <c r="P4309" t="s">
        <v>1811</v>
      </c>
      <c r="Q4309" t="s">
        <v>1812</v>
      </c>
      <c r="R4309" s="16">
        <v>45846</v>
      </c>
      <c r="S4309">
        <v>8</v>
      </c>
      <c r="T4309" t="s">
        <v>1813</v>
      </c>
      <c r="U4309" s="16">
        <v>45839</v>
      </c>
      <c r="V4309" s="16">
        <v>45839</v>
      </c>
      <c r="Y4309" s="16">
        <v>45844</v>
      </c>
      <c r="AB4309" t="s">
        <v>8778</v>
      </c>
    </row>
    <row r="4310" spans="1:28" x14ac:dyDescent="0.35">
      <c r="A4310" t="s">
        <v>2617</v>
      </c>
      <c r="B4310" t="s">
        <v>2618</v>
      </c>
      <c r="C4310" t="s">
        <v>115</v>
      </c>
      <c r="D4310" t="s">
        <v>114</v>
      </c>
      <c r="E4310" s="16">
        <v>45837</v>
      </c>
      <c r="F4310">
        <v>4001985215</v>
      </c>
      <c r="G4310" t="s">
        <v>1809</v>
      </c>
      <c r="H4310" t="s">
        <v>8782</v>
      </c>
      <c r="I4310" t="s">
        <v>3093</v>
      </c>
      <c r="J4310">
        <v>3127352</v>
      </c>
      <c r="K4310">
        <v>6619627</v>
      </c>
      <c r="M4310">
        <v>40</v>
      </c>
      <c r="N4310">
        <v>9.4700000000000006</v>
      </c>
      <c r="O4310">
        <v>378.8</v>
      </c>
      <c r="P4310" t="s">
        <v>1811</v>
      </c>
      <c r="Q4310" t="s">
        <v>1812</v>
      </c>
      <c r="R4310" s="16">
        <v>45846</v>
      </c>
      <c r="S4310">
        <v>8</v>
      </c>
      <c r="T4310" t="s">
        <v>1813</v>
      </c>
      <c r="U4310" s="16">
        <v>45839</v>
      </c>
      <c r="V4310" s="16">
        <v>45839</v>
      </c>
      <c r="Y4310" s="16">
        <v>45844</v>
      </c>
      <c r="AB4310" t="s">
        <v>8778</v>
      </c>
    </row>
    <row r="4311" spans="1:28" x14ac:dyDescent="0.35">
      <c r="A4311" t="s">
        <v>2617</v>
      </c>
      <c r="B4311" t="s">
        <v>2618</v>
      </c>
      <c r="C4311" t="s">
        <v>115</v>
      </c>
      <c r="D4311" t="s">
        <v>114</v>
      </c>
      <c r="E4311" s="16">
        <v>45837</v>
      </c>
      <c r="F4311">
        <v>4001985215</v>
      </c>
      <c r="G4311" t="s">
        <v>1809</v>
      </c>
      <c r="H4311" t="s">
        <v>3628</v>
      </c>
      <c r="I4311" t="s">
        <v>2251</v>
      </c>
      <c r="J4311">
        <v>3127352</v>
      </c>
      <c r="K4311">
        <v>6619627</v>
      </c>
      <c r="M4311">
        <v>6</v>
      </c>
      <c r="N4311">
        <v>217.42</v>
      </c>
      <c r="O4311">
        <v>1304.52</v>
      </c>
      <c r="P4311" t="s">
        <v>1811</v>
      </c>
      <c r="Q4311" t="s">
        <v>1812</v>
      </c>
      <c r="R4311" s="16">
        <v>45846</v>
      </c>
      <c r="S4311">
        <v>8</v>
      </c>
      <c r="T4311" t="s">
        <v>1813</v>
      </c>
      <c r="U4311" s="16">
        <v>45839</v>
      </c>
      <c r="V4311" s="16">
        <v>45839</v>
      </c>
      <c r="Y4311" s="16">
        <v>45844</v>
      </c>
      <c r="AB4311" t="s">
        <v>8778</v>
      </c>
    </row>
    <row r="4312" spans="1:28" x14ac:dyDescent="0.35">
      <c r="A4312" t="s">
        <v>2617</v>
      </c>
      <c r="B4312" t="s">
        <v>2618</v>
      </c>
      <c r="C4312" t="s">
        <v>115</v>
      </c>
      <c r="D4312" t="s">
        <v>114</v>
      </c>
      <c r="E4312" s="16">
        <v>45837</v>
      </c>
      <c r="F4312">
        <v>4001985215</v>
      </c>
      <c r="G4312" t="s">
        <v>1809</v>
      </c>
      <c r="H4312" t="s">
        <v>3629</v>
      </c>
      <c r="I4312" t="s">
        <v>2251</v>
      </c>
      <c r="J4312">
        <v>3127352</v>
      </c>
      <c r="K4312">
        <v>6619627</v>
      </c>
      <c r="M4312">
        <v>8</v>
      </c>
      <c r="N4312">
        <v>108.83</v>
      </c>
      <c r="O4312">
        <v>870.64</v>
      </c>
      <c r="P4312" t="s">
        <v>1811</v>
      </c>
      <c r="Q4312" t="s">
        <v>1812</v>
      </c>
      <c r="R4312" s="16">
        <v>45846</v>
      </c>
      <c r="S4312">
        <v>8</v>
      </c>
      <c r="T4312" t="s">
        <v>1813</v>
      </c>
      <c r="U4312" s="16">
        <v>45839</v>
      </c>
      <c r="V4312" s="16">
        <v>45839</v>
      </c>
      <c r="Y4312" s="16">
        <v>45844</v>
      </c>
      <c r="AB4312" t="s">
        <v>8778</v>
      </c>
    </row>
    <row r="4313" spans="1:28" x14ac:dyDescent="0.35">
      <c r="A4313" t="s">
        <v>2617</v>
      </c>
      <c r="B4313" t="s">
        <v>2618</v>
      </c>
      <c r="C4313" t="s">
        <v>115</v>
      </c>
      <c r="D4313" t="s">
        <v>114</v>
      </c>
      <c r="E4313" s="16">
        <v>45837</v>
      </c>
      <c r="F4313">
        <v>4001985215</v>
      </c>
      <c r="G4313" t="s">
        <v>1809</v>
      </c>
      <c r="H4313" t="s">
        <v>3630</v>
      </c>
      <c r="I4313" t="s">
        <v>2251</v>
      </c>
      <c r="J4313">
        <v>3127352</v>
      </c>
      <c r="K4313">
        <v>6619627</v>
      </c>
      <c r="M4313">
        <v>6</v>
      </c>
      <c r="N4313">
        <v>147.74</v>
      </c>
      <c r="O4313">
        <v>886.44</v>
      </c>
      <c r="P4313" t="s">
        <v>1811</v>
      </c>
      <c r="Q4313" t="s">
        <v>1812</v>
      </c>
      <c r="R4313" s="16">
        <v>45846</v>
      </c>
      <c r="S4313">
        <v>8</v>
      </c>
      <c r="T4313" t="s">
        <v>1813</v>
      </c>
      <c r="U4313" s="16">
        <v>45839</v>
      </c>
      <c r="V4313" s="16">
        <v>45839</v>
      </c>
      <c r="Y4313" s="16">
        <v>45844</v>
      </c>
      <c r="AB4313" t="s">
        <v>8778</v>
      </c>
    </row>
    <row r="4314" spans="1:28" x14ac:dyDescent="0.35">
      <c r="A4314" t="s">
        <v>2617</v>
      </c>
      <c r="B4314" t="s">
        <v>2618</v>
      </c>
      <c r="C4314" t="s">
        <v>115</v>
      </c>
      <c r="D4314" t="s">
        <v>114</v>
      </c>
      <c r="E4314" s="16">
        <v>45837</v>
      </c>
      <c r="F4314">
        <v>4001985215</v>
      </c>
      <c r="G4314" t="s">
        <v>1809</v>
      </c>
      <c r="H4314" t="s">
        <v>3631</v>
      </c>
      <c r="I4314" t="s">
        <v>2379</v>
      </c>
      <c r="J4314">
        <v>3127352</v>
      </c>
      <c r="K4314">
        <v>6619627</v>
      </c>
      <c r="M4314">
        <v>6</v>
      </c>
      <c r="N4314">
        <v>50.87</v>
      </c>
      <c r="O4314">
        <v>305.22000000000003</v>
      </c>
      <c r="P4314" t="s">
        <v>1811</v>
      </c>
      <c r="Q4314" t="s">
        <v>1812</v>
      </c>
      <c r="R4314" s="16">
        <v>45846</v>
      </c>
      <c r="S4314">
        <v>8</v>
      </c>
      <c r="T4314" t="s">
        <v>1813</v>
      </c>
      <c r="U4314" s="16">
        <v>45839</v>
      </c>
      <c r="V4314" s="16">
        <v>45839</v>
      </c>
      <c r="Y4314" s="16">
        <v>45844</v>
      </c>
      <c r="AB4314" t="s">
        <v>8778</v>
      </c>
    </row>
    <row r="4315" spans="1:28" x14ac:dyDescent="0.35">
      <c r="A4315" t="s">
        <v>2617</v>
      </c>
      <c r="B4315" t="s">
        <v>2618</v>
      </c>
      <c r="C4315" t="s">
        <v>115</v>
      </c>
      <c r="D4315" t="s">
        <v>114</v>
      </c>
      <c r="E4315" s="16">
        <v>45837</v>
      </c>
      <c r="F4315">
        <v>4001985215</v>
      </c>
      <c r="G4315" t="s">
        <v>1809</v>
      </c>
      <c r="H4315" t="s">
        <v>3632</v>
      </c>
      <c r="I4315" t="s">
        <v>1825</v>
      </c>
      <c r="J4315">
        <v>3127352</v>
      </c>
      <c r="K4315">
        <v>6619627</v>
      </c>
      <c r="M4315">
        <v>8</v>
      </c>
      <c r="N4315">
        <v>43.1</v>
      </c>
      <c r="O4315">
        <v>344.8</v>
      </c>
      <c r="P4315" t="s">
        <v>1811</v>
      </c>
      <c r="Q4315" t="s">
        <v>1812</v>
      </c>
      <c r="R4315" s="16">
        <v>45846</v>
      </c>
      <c r="S4315">
        <v>8</v>
      </c>
      <c r="T4315" t="s">
        <v>1813</v>
      </c>
      <c r="U4315" s="16">
        <v>45839</v>
      </c>
      <c r="V4315" s="16">
        <v>45839</v>
      </c>
      <c r="Y4315" s="16">
        <v>45844</v>
      </c>
      <c r="AB4315" t="s">
        <v>8778</v>
      </c>
    </row>
    <row r="4316" spans="1:28" x14ac:dyDescent="0.35">
      <c r="A4316" t="s">
        <v>2617</v>
      </c>
      <c r="B4316" t="s">
        <v>2618</v>
      </c>
      <c r="C4316" t="s">
        <v>115</v>
      </c>
      <c r="D4316" t="s">
        <v>114</v>
      </c>
      <c r="E4316" s="16">
        <v>45837</v>
      </c>
      <c r="F4316">
        <v>4001985215</v>
      </c>
      <c r="G4316" t="s">
        <v>1809</v>
      </c>
      <c r="H4316" t="s">
        <v>2741</v>
      </c>
      <c r="I4316" t="s">
        <v>1825</v>
      </c>
      <c r="J4316">
        <v>3127352</v>
      </c>
      <c r="K4316">
        <v>6619627</v>
      </c>
      <c r="M4316">
        <v>10</v>
      </c>
      <c r="N4316">
        <v>1</v>
      </c>
      <c r="O4316">
        <v>10</v>
      </c>
      <c r="P4316" t="s">
        <v>1811</v>
      </c>
      <c r="Q4316" t="s">
        <v>1812</v>
      </c>
      <c r="R4316" s="16">
        <v>45846</v>
      </c>
      <c r="S4316">
        <v>8</v>
      </c>
      <c r="T4316" t="s">
        <v>1813</v>
      </c>
      <c r="U4316" s="16">
        <v>45839</v>
      </c>
      <c r="V4316" s="16">
        <v>45839</v>
      </c>
      <c r="Y4316" s="16">
        <v>45844</v>
      </c>
      <c r="AB4316" t="s">
        <v>8778</v>
      </c>
    </row>
    <row r="4317" spans="1:28" x14ac:dyDescent="0.35">
      <c r="A4317" t="s">
        <v>2617</v>
      </c>
      <c r="B4317" t="s">
        <v>2618</v>
      </c>
      <c r="C4317" t="s">
        <v>115</v>
      </c>
      <c r="D4317" t="s">
        <v>114</v>
      </c>
      <c r="E4317" s="16">
        <v>45837</v>
      </c>
      <c r="F4317">
        <v>4001985215</v>
      </c>
      <c r="G4317" t="s">
        <v>1809</v>
      </c>
      <c r="H4317" t="s">
        <v>3640</v>
      </c>
      <c r="I4317" t="s">
        <v>1825</v>
      </c>
      <c r="J4317">
        <v>3127352</v>
      </c>
      <c r="K4317">
        <v>6619627</v>
      </c>
      <c r="M4317">
        <v>5</v>
      </c>
      <c r="N4317">
        <v>1.1499999999999999</v>
      </c>
      <c r="O4317">
        <v>5.75</v>
      </c>
      <c r="P4317" t="s">
        <v>1811</v>
      </c>
      <c r="Q4317" t="s">
        <v>1812</v>
      </c>
      <c r="R4317" s="16">
        <v>45846</v>
      </c>
      <c r="S4317">
        <v>8</v>
      </c>
      <c r="T4317" t="s">
        <v>1813</v>
      </c>
      <c r="U4317" s="16">
        <v>45839</v>
      </c>
      <c r="V4317" s="16">
        <v>45839</v>
      </c>
      <c r="Y4317" s="16">
        <v>45844</v>
      </c>
      <c r="AB4317" t="s">
        <v>8778</v>
      </c>
    </row>
    <row r="4318" spans="1:28" x14ac:dyDescent="0.35">
      <c r="A4318" t="s">
        <v>2617</v>
      </c>
      <c r="B4318" t="s">
        <v>2618</v>
      </c>
      <c r="C4318" t="s">
        <v>115</v>
      </c>
      <c r="D4318" t="s">
        <v>114</v>
      </c>
      <c r="E4318" s="16">
        <v>45837</v>
      </c>
      <c r="F4318">
        <v>4001985215</v>
      </c>
      <c r="G4318" t="s">
        <v>1809</v>
      </c>
      <c r="H4318" t="s">
        <v>8783</v>
      </c>
      <c r="I4318" t="s">
        <v>8784</v>
      </c>
      <c r="J4318">
        <v>3127352</v>
      </c>
      <c r="K4318">
        <v>6619627</v>
      </c>
      <c r="M4318">
        <v>1</v>
      </c>
      <c r="N4318">
        <v>18.3</v>
      </c>
      <c r="O4318">
        <v>18.3</v>
      </c>
      <c r="P4318" t="s">
        <v>1811</v>
      </c>
      <c r="Q4318" t="s">
        <v>1812</v>
      </c>
      <c r="R4318" s="16">
        <v>45846</v>
      </c>
      <c r="S4318">
        <v>8</v>
      </c>
      <c r="T4318" t="s">
        <v>1813</v>
      </c>
      <c r="U4318" s="16">
        <v>45839</v>
      </c>
      <c r="V4318" s="16">
        <v>45839</v>
      </c>
      <c r="Y4318" s="16">
        <v>45844</v>
      </c>
      <c r="AB4318" t="s">
        <v>8778</v>
      </c>
    </row>
    <row r="4319" spans="1:28" x14ac:dyDescent="0.35">
      <c r="A4319" t="s">
        <v>2617</v>
      </c>
      <c r="B4319" t="s">
        <v>2618</v>
      </c>
      <c r="C4319" t="s">
        <v>115</v>
      </c>
      <c r="D4319" t="s">
        <v>114</v>
      </c>
      <c r="E4319" s="16">
        <v>45837</v>
      </c>
      <c r="F4319">
        <v>4001985215</v>
      </c>
      <c r="G4319" t="s">
        <v>1809</v>
      </c>
      <c r="H4319" t="s">
        <v>8785</v>
      </c>
      <c r="I4319" t="s">
        <v>8786</v>
      </c>
      <c r="J4319">
        <v>3127352</v>
      </c>
      <c r="K4319">
        <v>6619627</v>
      </c>
      <c r="M4319">
        <v>3</v>
      </c>
      <c r="N4319">
        <v>4.6100000000000003</v>
      </c>
      <c r="O4319">
        <v>13.83</v>
      </c>
      <c r="P4319" t="s">
        <v>1811</v>
      </c>
      <c r="Q4319" t="s">
        <v>1812</v>
      </c>
      <c r="R4319" s="16">
        <v>45846</v>
      </c>
      <c r="S4319">
        <v>8</v>
      </c>
      <c r="T4319" t="s">
        <v>1813</v>
      </c>
      <c r="U4319" s="16">
        <v>45839</v>
      </c>
      <c r="V4319" s="16">
        <v>45839</v>
      </c>
      <c r="Y4319" s="16">
        <v>45844</v>
      </c>
      <c r="AB4319" t="s">
        <v>8778</v>
      </c>
    </row>
    <row r="4320" spans="1:28" x14ac:dyDescent="0.35">
      <c r="A4320" t="s">
        <v>2303</v>
      </c>
      <c r="B4320" t="s">
        <v>2304</v>
      </c>
      <c r="C4320" t="s">
        <v>1540</v>
      </c>
      <c r="D4320" t="s">
        <v>1301</v>
      </c>
      <c r="E4320" s="16">
        <v>45837</v>
      </c>
      <c r="F4320">
        <v>4001985359</v>
      </c>
      <c r="G4320" t="s">
        <v>1927</v>
      </c>
      <c r="H4320" t="s">
        <v>8787</v>
      </c>
      <c r="I4320" t="s">
        <v>8788</v>
      </c>
      <c r="J4320">
        <v>3124116</v>
      </c>
      <c r="K4320">
        <v>6616882</v>
      </c>
      <c r="M4320">
        <v>1</v>
      </c>
      <c r="N4320">
        <v>113.37</v>
      </c>
      <c r="O4320">
        <v>113.37</v>
      </c>
      <c r="P4320" t="s">
        <v>1811</v>
      </c>
      <c r="Q4320" t="s">
        <v>1812</v>
      </c>
      <c r="R4320" s="16">
        <v>45838</v>
      </c>
      <c r="S4320">
        <v>8</v>
      </c>
      <c r="T4320" t="s">
        <v>1813</v>
      </c>
      <c r="U4320" s="16">
        <v>45846</v>
      </c>
      <c r="V4320" s="16">
        <v>45846</v>
      </c>
      <c r="Y4320" s="16">
        <v>45843</v>
      </c>
      <c r="AB4320" t="s">
        <v>6251</v>
      </c>
    </row>
    <row r="4321" spans="1:28" x14ac:dyDescent="0.35">
      <c r="B4321" t="s">
        <v>2019</v>
      </c>
      <c r="C4321" t="s">
        <v>2020</v>
      </c>
      <c r="D4321" t="s">
        <v>2021</v>
      </c>
      <c r="E4321" s="16">
        <v>45838</v>
      </c>
      <c r="F4321">
        <v>4001985577</v>
      </c>
      <c r="G4321" t="s">
        <v>1809</v>
      </c>
      <c r="H4321" t="s">
        <v>8789</v>
      </c>
      <c r="I4321" t="s">
        <v>8790</v>
      </c>
      <c r="J4321">
        <v>2806306</v>
      </c>
      <c r="K4321">
        <v>6388182</v>
      </c>
      <c r="M4321">
        <v>1</v>
      </c>
      <c r="N4321">
        <v>50.29</v>
      </c>
      <c r="O4321">
        <v>50.29</v>
      </c>
      <c r="P4321" t="s">
        <v>1811</v>
      </c>
      <c r="Q4321" t="s">
        <v>1812</v>
      </c>
      <c r="R4321" s="16">
        <v>45838</v>
      </c>
      <c r="S4321">
        <v>16</v>
      </c>
      <c r="T4321" t="s">
        <v>1813</v>
      </c>
      <c r="U4321" s="16">
        <v>45838</v>
      </c>
      <c r="V4321" s="16">
        <v>45838</v>
      </c>
      <c r="Y4321" s="16">
        <v>45838</v>
      </c>
      <c r="AB4321" t="s">
        <v>2253</v>
      </c>
    </row>
    <row r="4322" spans="1:28" x14ac:dyDescent="0.35">
      <c r="A4322" t="s">
        <v>2303</v>
      </c>
      <c r="B4322" t="s">
        <v>2304</v>
      </c>
      <c r="C4322" t="s">
        <v>1540</v>
      </c>
      <c r="D4322" t="s">
        <v>1301</v>
      </c>
      <c r="E4322" s="16">
        <v>45838</v>
      </c>
      <c r="F4322">
        <v>4001985944</v>
      </c>
      <c r="G4322" t="s">
        <v>1927</v>
      </c>
      <c r="H4322" t="s">
        <v>8791</v>
      </c>
      <c r="I4322" t="s">
        <v>4338</v>
      </c>
      <c r="J4322">
        <v>3124097</v>
      </c>
      <c r="K4322">
        <v>6616835</v>
      </c>
      <c r="M4322">
        <v>1</v>
      </c>
      <c r="N4322">
        <v>7.64</v>
      </c>
      <c r="O4322">
        <v>7.64</v>
      </c>
      <c r="P4322" t="s">
        <v>1811</v>
      </c>
      <c r="Q4322" t="s">
        <v>1812</v>
      </c>
      <c r="R4322" s="16">
        <v>45846</v>
      </c>
      <c r="S4322">
        <v>8</v>
      </c>
      <c r="T4322" t="s">
        <v>1813</v>
      </c>
      <c r="U4322" s="16">
        <v>45846</v>
      </c>
      <c r="V4322" s="16">
        <v>45846</v>
      </c>
      <c r="Y4322" s="16">
        <v>45851</v>
      </c>
      <c r="AB4322" t="s">
        <v>6258</v>
      </c>
    </row>
    <row r="4323" spans="1:28" x14ac:dyDescent="0.35">
      <c r="A4323" t="s">
        <v>2303</v>
      </c>
      <c r="B4323" t="s">
        <v>2304</v>
      </c>
      <c r="C4323" t="s">
        <v>1540</v>
      </c>
      <c r="D4323" t="s">
        <v>1301</v>
      </c>
      <c r="E4323" s="16">
        <v>45838</v>
      </c>
      <c r="F4323">
        <v>4001985944</v>
      </c>
      <c r="G4323" t="s">
        <v>1927</v>
      </c>
      <c r="H4323" t="s">
        <v>8792</v>
      </c>
      <c r="I4323" t="s">
        <v>2106</v>
      </c>
      <c r="J4323">
        <v>3124097</v>
      </c>
      <c r="K4323">
        <v>6616835</v>
      </c>
      <c r="M4323">
        <v>1</v>
      </c>
      <c r="N4323">
        <v>24.17</v>
      </c>
      <c r="O4323">
        <v>24.17</v>
      </c>
      <c r="P4323" t="s">
        <v>1811</v>
      </c>
      <c r="Q4323" t="s">
        <v>1812</v>
      </c>
      <c r="R4323" s="16">
        <v>45846</v>
      </c>
      <c r="S4323">
        <v>8</v>
      </c>
      <c r="T4323" t="s">
        <v>1813</v>
      </c>
      <c r="U4323" s="16">
        <v>45846</v>
      </c>
      <c r="V4323" s="16">
        <v>45846</v>
      </c>
      <c r="Y4323" s="16">
        <v>45851</v>
      </c>
      <c r="AB4323" t="s">
        <v>6258</v>
      </c>
    </row>
    <row r="4324" spans="1:28" x14ac:dyDescent="0.35">
      <c r="A4324" t="s">
        <v>2303</v>
      </c>
      <c r="B4324" t="s">
        <v>2304</v>
      </c>
      <c r="C4324" t="s">
        <v>1540</v>
      </c>
      <c r="D4324" t="s">
        <v>1301</v>
      </c>
      <c r="E4324" s="16">
        <v>45838</v>
      </c>
      <c r="F4324">
        <v>4001985944</v>
      </c>
      <c r="G4324" t="s">
        <v>1927</v>
      </c>
      <c r="H4324" t="s">
        <v>8793</v>
      </c>
      <c r="I4324" t="s">
        <v>1852</v>
      </c>
      <c r="J4324">
        <v>3124097</v>
      </c>
      <c r="K4324">
        <v>6616835</v>
      </c>
      <c r="M4324">
        <v>1</v>
      </c>
      <c r="N4324">
        <v>5.39</v>
      </c>
      <c r="O4324">
        <v>5.39</v>
      </c>
      <c r="P4324" t="s">
        <v>1811</v>
      </c>
      <c r="Q4324" t="s">
        <v>1812</v>
      </c>
      <c r="R4324" s="16">
        <v>45846</v>
      </c>
      <c r="S4324">
        <v>8</v>
      </c>
      <c r="T4324" t="s">
        <v>1813</v>
      </c>
      <c r="U4324" s="16">
        <v>45846</v>
      </c>
      <c r="V4324" s="16">
        <v>45846</v>
      </c>
      <c r="Y4324" s="16">
        <v>45851</v>
      </c>
      <c r="AB4324" t="s">
        <v>6258</v>
      </c>
    </row>
    <row r="4325" spans="1:28" x14ac:dyDescent="0.35">
      <c r="A4325" t="s">
        <v>2303</v>
      </c>
      <c r="B4325" t="s">
        <v>2304</v>
      </c>
      <c r="C4325" t="s">
        <v>1540</v>
      </c>
      <c r="D4325" t="s">
        <v>1301</v>
      </c>
      <c r="E4325" s="16">
        <v>45838</v>
      </c>
      <c r="F4325">
        <v>4001985944</v>
      </c>
      <c r="G4325" t="s">
        <v>1927</v>
      </c>
      <c r="H4325" t="s">
        <v>5810</v>
      </c>
      <c r="I4325" t="s">
        <v>1852</v>
      </c>
      <c r="J4325">
        <v>3124097</v>
      </c>
      <c r="K4325">
        <v>6616835</v>
      </c>
      <c r="M4325">
        <v>1</v>
      </c>
      <c r="N4325">
        <v>6.78</v>
      </c>
      <c r="O4325">
        <v>6.78</v>
      </c>
      <c r="P4325" t="s">
        <v>1811</v>
      </c>
      <c r="Q4325" t="s">
        <v>1812</v>
      </c>
      <c r="R4325" s="16">
        <v>45846</v>
      </c>
      <c r="S4325">
        <v>8</v>
      </c>
      <c r="T4325" t="s">
        <v>1813</v>
      </c>
      <c r="U4325" s="16">
        <v>45846</v>
      </c>
      <c r="V4325" s="16">
        <v>45846</v>
      </c>
      <c r="Y4325" s="16">
        <v>45851</v>
      </c>
      <c r="AB4325" t="s">
        <v>6258</v>
      </c>
    </row>
    <row r="4326" spans="1:28" x14ac:dyDescent="0.35">
      <c r="A4326" t="s">
        <v>2303</v>
      </c>
      <c r="B4326" t="s">
        <v>2304</v>
      </c>
      <c r="C4326" t="s">
        <v>1540</v>
      </c>
      <c r="D4326" t="s">
        <v>1301</v>
      </c>
      <c r="E4326" s="16">
        <v>45838</v>
      </c>
      <c r="F4326">
        <v>4001985944</v>
      </c>
      <c r="G4326" t="s">
        <v>1927</v>
      </c>
      <c r="H4326" t="s">
        <v>8794</v>
      </c>
      <c r="I4326" t="s">
        <v>8795</v>
      </c>
      <c r="J4326">
        <v>3124097</v>
      </c>
      <c r="K4326">
        <v>6616835</v>
      </c>
      <c r="M4326">
        <v>2</v>
      </c>
      <c r="N4326">
        <v>31.49</v>
      </c>
      <c r="O4326">
        <v>62.98</v>
      </c>
      <c r="P4326" t="s">
        <v>1811</v>
      </c>
      <c r="Q4326" t="s">
        <v>1812</v>
      </c>
      <c r="R4326" s="16">
        <v>45846</v>
      </c>
      <c r="S4326">
        <v>8</v>
      </c>
      <c r="T4326" t="s">
        <v>1813</v>
      </c>
      <c r="U4326" s="16">
        <v>45846</v>
      </c>
      <c r="V4326" s="16">
        <v>45846</v>
      </c>
      <c r="Y4326" s="16">
        <v>45851</v>
      </c>
      <c r="AB4326" t="s">
        <v>6258</v>
      </c>
    </row>
    <row r="4327" spans="1:28" x14ac:dyDescent="0.35">
      <c r="A4327" t="s">
        <v>2303</v>
      </c>
      <c r="B4327" t="s">
        <v>2304</v>
      </c>
      <c r="C4327" t="s">
        <v>1540</v>
      </c>
      <c r="D4327" t="s">
        <v>1301</v>
      </c>
      <c r="E4327" s="16">
        <v>45838</v>
      </c>
      <c r="F4327">
        <v>4001985944</v>
      </c>
      <c r="G4327" t="s">
        <v>1927</v>
      </c>
      <c r="H4327" t="s">
        <v>8796</v>
      </c>
      <c r="I4327" t="s">
        <v>2285</v>
      </c>
      <c r="J4327">
        <v>3124097</v>
      </c>
      <c r="K4327">
        <v>6616835</v>
      </c>
      <c r="M4327">
        <v>2</v>
      </c>
      <c r="N4327">
        <v>5.99</v>
      </c>
      <c r="O4327">
        <v>11.98</v>
      </c>
      <c r="P4327" t="s">
        <v>1811</v>
      </c>
      <c r="Q4327" t="s">
        <v>1812</v>
      </c>
      <c r="R4327" s="16">
        <v>45846</v>
      </c>
      <c r="S4327">
        <v>8</v>
      </c>
      <c r="T4327" t="s">
        <v>1813</v>
      </c>
      <c r="U4327" s="16">
        <v>45846</v>
      </c>
      <c r="V4327" s="16">
        <v>45846</v>
      </c>
      <c r="Y4327" s="16">
        <v>45851</v>
      </c>
      <c r="AB4327" t="s">
        <v>6258</v>
      </c>
    </row>
    <row r="4328" spans="1:28" x14ac:dyDescent="0.35">
      <c r="A4328" t="s">
        <v>2303</v>
      </c>
      <c r="B4328" t="s">
        <v>2304</v>
      </c>
      <c r="C4328" t="s">
        <v>1540</v>
      </c>
      <c r="D4328" t="s">
        <v>1301</v>
      </c>
      <c r="E4328" s="16">
        <v>45838</v>
      </c>
      <c r="F4328">
        <v>4001985944</v>
      </c>
      <c r="G4328" t="s">
        <v>1927</v>
      </c>
      <c r="H4328" t="s">
        <v>8797</v>
      </c>
      <c r="I4328" t="s">
        <v>2752</v>
      </c>
      <c r="J4328">
        <v>3124097</v>
      </c>
      <c r="K4328">
        <v>6616835</v>
      </c>
      <c r="M4328">
        <v>2</v>
      </c>
      <c r="N4328">
        <v>3.06</v>
      </c>
      <c r="O4328">
        <v>6.12</v>
      </c>
      <c r="P4328" t="s">
        <v>1811</v>
      </c>
      <c r="Q4328" t="s">
        <v>1812</v>
      </c>
      <c r="R4328" s="16">
        <v>45846</v>
      </c>
      <c r="S4328">
        <v>8</v>
      </c>
      <c r="T4328" t="s">
        <v>1813</v>
      </c>
      <c r="U4328" s="16">
        <v>45846</v>
      </c>
      <c r="V4328" s="16">
        <v>45846</v>
      </c>
      <c r="Y4328" s="16">
        <v>45851</v>
      </c>
      <c r="AB4328" t="s">
        <v>6258</v>
      </c>
    </row>
    <row r="4329" spans="1:28" x14ac:dyDescent="0.35">
      <c r="A4329" t="s">
        <v>2303</v>
      </c>
      <c r="B4329" t="s">
        <v>2304</v>
      </c>
      <c r="C4329" t="s">
        <v>1540</v>
      </c>
      <c r="D4329" t="s">
        <v>1301</v>
      </c>
      <c r="E4329" s="16">
        <v>45838</v>
      </c>
      <c r="F4329">
        <v>4001985944</v>
      </c>
      <c r="G4329" t="s">
        <v>1927</v>
      </c>
      <c r="H4329" t="s">
        <v>1890</v>
      </c>
      <c r="I4329" t="s">
        <v>1865</v>
      </c>
      <c r="J4329">
        <v>3124097</v>
      </c>
      <c r="K4329">
        <v>6616835</v>
      </c>
      <c r="M4329">
        <v>2</v>
      </c>
      <c r="N4329">
        <v>0.72</v>
      </c>
      <c r="O4329">
        <v>1.44</v>
      </c>
      <c r="P4329" t="s">
        <v>1811</v>
      </c>
      <c r="Q4329" t="s">
        <v>1812</v>
      </c>
      <c r="R4329" s="16">
        <v>45846</v>
      </c>
      <c r="S4329">
        <v>8</v>
      </c>
      <c r="T4329" t="s">
        <v>1813</v>
      </c>
      <c r="U4329" s="16">
        <v>45846</v>
      </c>
      <c r="V4329" s="16">
        <v>45846</v>
      </c>
      <c r="Y4329" s="16">
        <v>45851</v>
      </c>
      <c r="AB4329" t="s">
        <v>6258</v>
      </c>
    </row>
    <row r="4330" spans="1:28" x14ac:dyDescent="0.35">
      <c r="A4330" t="s">
        <v>2303</v>
      </c>
      <c r="B4330" t="s">
        <v>2304</v>
      </c>
      <c r="C4330" t="s">
        <v>1540</v>
      </c>
      <c r="D4330" t="s">
        <v>1301</v>
      </c>
      <c r="E4330" s="16">
        <v>45838</v>
      </c>
      <c r="F4330">
        <v>4001985944</v>
      </c>
      <c r="G4330" t="s">
        <v>1927</v>
      </c>
      <c r="H4330" t="s">
        <v>2073</v>
      </c>
      <c r="I4330" t="s">
        <v>1825</v>
      </c>
      <c r="J4330">
        <v>3124097</v>
      </c>
      <c r="K4330">
        <v>6616835</v>
      </c>
      <c r="M4330">
        <v>2</v>
      </c>
      <c r="N4330">
        <v>0.68</v>
      </c>
      <c r="O4330">
        <v>1.36</v>
      </c>
      <c r="P4330" t="s">
        <v>1811</v>
      </c>
      <c r="Q4330" t="s">
        <v>1812</v>
      </c>
      <c r="R4330" s="16">
        <v>45846</v>
      </c>
      <c r="S4330">
        <v>8</v>
      </c>
      <c r="T4330" t="s">
        <v>1813</v>
      </c>
      <c r="U4330" s="16">
        <v>45846</v>
      </c>
      <c r="V4330" s="16">
        <v>45846</v>
      </c>
      <c r="Y4330" s="16">
        <v>45851</v>
      </c>
      <c r="AB4330" t="s">
        <v>6258</v>
      </c>
    </row>
    <row r="4331" spans="1:28" x14ac:dyDescent="0.35">
      <c r="A4331" t="s">
        <v>2480</v>
      </c>
      <c r="B4331" t="s">
        <v>2583</v>
      </c>
      <c r="C4331" t="s">
        <v>1403</v>
      </c>
      <c r="D4331" t="s">
        <v>18</v>
      </c>
      <c r="E4331" s="16">
        <v>45838</v>
      </c>
      <c r="F4331">
        <v>4001986876</v>
      </c>
      <c r="G4331" t="s">
        <v>1809</v>
      </c>
      <c r="H4331" t="s">
        <v>8798</v>
      </c>
      <c r="I4331" t="s">
        <v>1958</v>
      </c>
      <c r="J4331">
        <v>3128513</v>
      </c>
      <c r="K4331">
        <v>6620553</v>
      </c>
      <c r="M4331">
        <v>1</v>
      </c>
      <c r="N4331">
        <v>128.61000000000001</v>
      </c>
      <c r="O4331">
        <v>128.61000000000001</v>
      </c>
      <c r="P4331" t="s">
        <v>1811</v>
      </c>
      <c r="Q4331" t="s">
        <v>1812</v>
      </c>
      <c r="R4331" s="16">
        <v>45843</v>
      </c>
      <c r="S4331">
        <v>9</v>
      </c>
      <c r="T4331" t="s">
        <v>1813</v>
      </c>
      <c r="U4331" s="16">
        <v>45845</v>
      </c>
      <c r="V4331" s="16">
        <v>45845</v>
      </c>
      <c r="Y4331" s="16">
        <v>45845</v>
      </c>
      <c r="AB4331" t="s">
        <v>8799</v>
      </c>
    </row>
    <row r="4332" spans="1:28" x14ac:dyDescent="0.35">
      <c r="A4332" t="s">
        <v>2480</v>
      </c>
      <c r="B4332" t="s">
        <v>2583</v>
      </c>
      <c r="C4332" t="s">
        <v>1403</v>
      </c>
      <c r="D4332" t="s">
        <v>18</v>
      </c>
      <c r="E4332" s="16">
        <v>45838</v>
      </c>
      <c r="F4332">
        <v>4001986876</v>
      </c>
      <c r="G4332" t="s">
        <v>1809</v>
      </c>
      <c r="H4332" t="s">
        <v>8800</v>
      </c>
      <c r="I4332" t="s">
        <v>1826</v>
      </c>
      <c r="J4332">
        <v>3128513</v>
      </c>
      <c r="K4332">
        <v>6620553</v>
      </c>
      <c r="M4332">
        <v>4</v>
      </c>
      <c r="N4332">
        <v>21.49</v>
      </c>
      <c r="O4332">
        <v>85.96</v>
      </c>
      <c r="P4332" t="s">
        <v>1811</v>
      </c>
      <c r="Q4332" t="s">
        <v>1812</v>
      </c>
      <c r="R4332" s="16">
        <v>45843</v>
      </c>
      <c r="S4332">
        <v>9</v>
      </c>
      <c r="T4332" t="s">
        <v>1813</v>
      </c>
      <c r="U4332" s="16">
        <v>45845</v>
      </c>
      <c r="V4332" s="16">
        <v>45845</v>
      </c>
      <c r="Y4332" s="16">
        <v>45845</v>
      </c>
      <c r="AB4332" t="s">
        <v>8799</v>
      </c>
    </row>
    <row r="4333" spans="1:28" x14ac:dyDescent="0.35">
      <c r="A4333" t="s">
        <v>2480</v>
      </c>
      <c r="B4333" t="s">
        <v>2583</v>
      </c>
      <c r="C4333" t="s">
        <v>1403</v>
      </c>
      <c r="D4333" t="s">
        <v>18</v>
      </c>
      <c r="E4333" s="16">
        <v>45838</v>
      </c>
      <c r="F4333">
        <v>4001986876</v>
      </c>
      <c r="G4333" t="s">
        <v>1809</v>
      </c>
      <c r="H4333" t="s">
        <v>8801</v>
      </c>
      <c r="I4333" t="s">
        <v>2142</v>
      </c>
      <c r="J4333">
        <v>3128513</v>
      </c>
      <c r="K4333">
        <v>6620553</v>
      </c>
      <c r="M4333">
        <v>1</v>
      </c>
      <c r="N4333">
        <v>627.53</v>
      </c>
      <c r="O4333">
        <v>627.53</v>
      </c>
      <c r="P4333" t="s">
        <v>1811</v>
      </c>
      <c r="Q4333" t="s">
        <v>1812</v>
      </c>
      <c r="R4333" s="16">
        <v>45843</v>
      </c>
      <c r="S4333">
        <v>9</v>
      </c>
      <c r="T4333" t="s">
        <v>1813</v>
      </c>
      <c r="U4333" s="16">
        <v>45845</v>
      </c>
      <c r="V4333" s="16">
        <v>45845</v>
      </c>
      <c r="Y4333" s="16">
        <v>45845</v>
      </c>
      <c r="AB4333" t="s">
        <v>8799</v>
      </c>
    </row>
    <row r="4334" spans="1:28" x14ac:dyDescent="0.35">
      <c r="A4334" t="s">
        <v>2480</v>
      </c>
      <c r="B4334" t="s">
        <v>2583</v>
      </c>
      <c r="C4334" t="s">
        <v>1403</v>
      </c>
      <c r="D4334" t="s">
        <v>18</v>
      </c>
      <c r="E4334" s="16">
        <v>45838</v>
      </c>
      <c r="F4334">
        <v>4001986876</v>
      </c>
      <c r="G4334" t="s">
        <v>1809</v>
      </c>
      <c r="H4334" t="s">
        <v>8802</v>
      </c>
      <c r="I4334" t="s">
        <v>1862</v>
      </c>
      <c r="J4334">
        <v>3128513</v>
      </c>
      <c r="K4334">
        <v>6620553</v>
      </c>
      <c r="M4334">
        <v>1</v>
      </c>
      <c r="N4334">
        <v>309.38</v>
      </c>
      <c r="O4334">
        <v>309.38</v>
      </c>
      <c r="P4334" t="s">
        <v>1811</v>
      </c>
      <c r="Q4334" t="s">
        <v>1812</v>
      </c>
      <c r="R4334" s="16">
        <v>45843</v>
      </c>
      <c r="S4334">
        <v>9</v>
      </c>
      <c r="T4334" t="s">
        <v>1813</v>
      </c>
      <c r="U4334" s="16">
        <v>45845</v>
      </c>
      <c r="V4334" s="16">
        <v>45845</v>
      </c>
      <c r="Y4334" s="16">
        <v>45845</v>
      </c>
      <c r="AB4334" t="s">
        <v>8799</v>
      </c>
    </row>
    <row r="4335" spans="1:28" x14ac:dyDescent="0.35">
      <c r="A4335" t="s">
        <v>2480</v>
      </c>
      <c r="B4335" t="s">
        <v>2583</v>
      </c>
      <c r="C4335" t="s">
        <v>1403</v>
      </c>
      <c r="D4335" t="s">
        <v>18</v>
      </c>
      <c r="E4335" s="16">
        <v>45838</v>
      </c>
      <c r="F4335">
        <v>4001986876</v>
      </c>
      <c r="G4335" t="s">
        <v>1809</v>
      </c>
      <c r="H4335" t="s">
        <v>8803</v>
      </c>
      <c r="I4335" t="s">
        <v>1820</v>
      </c>
      <c r="J4335">
        <v>3128513</v>
      </c>
      <c r="K4335">
        <v>6620553</v>
      </c>
      <c r="M4335">
        <v>1</v>
      </c>
      <c r="N4335">
        <v>6.36</v>
      </c>
      <c r="O4335">
        <v>6.36</v>
      </c>
      <c r="P4335" t="s">
        <v>1811</v>
      </c>
      <c r="Q4335" t="s">
        <v>1812</v>
      </c>
      <c r="R4335" s="16">
        <v>45843</v>
      </c>
      <c r="S4335">
        <v>9</v>
      </c>
      <c r="T4335" t="s">
        <v>1813</v>
      </c>
      <c r="U4335" s="16">
        <v>45845</v>
      </c>
      <c r="V4335" s="16">
        <v>45845</v>
      </c>
      <c r="Y4335" s="16">
        <v>45845</v>
      </c>
      <c r="AB4335" t="s">
        <v>8799</v>
      </c>
    </row>
    <row r="4336" spans="1:28" x14ac:dyDescent="0.35">
      <c r="A4336" t="s">
        <v>2480</v>
      </c>
      <c r="B4336" t="s">
        <v>2583</v>
      </c>
      <c r="C4336" t="s">
        <v>1403</v>
      </c>
      <c r="D4336" t="s">
        <v>18</v>
      </c>
      <c r="E4336" s="16">
        <v>45838</v>
      </c>
      <c r="F4336">
        <v>4001986876</v>
      </c>
      <c r="G4336" t="s">
        <v>1809</v>
      </c>
      <c r="H4336" t="s">
        <v>1999</v>
      </c>
      <c r="I4336" t="s">
        <v>1825</v>
      </c>
      <c r="J4336">
        <v>3128513</v>
      </c>
      <c r="K4336">
        <v>6620553</v>
      </c>
      <c r="M4336">
        <v>1</v>
      </c>
      <c r="N4336">
        <v>2.0699999999999998</v>
      </c>
      <c r="O4336">
        <v>2.0699999999999998</v>
      </c>
      <c r="P4336" t="s">
        <v>1811</v>
      </c>
      <c r="Q4336" t="s">
        <v>1812</v>
      </c>
      <c r="R4336" s="16">
        <v>45843</v>
      </c>
      <c r="S4336">
        <v>9</v>
      </c>
      <c r="T4336" t="s">
        <v>1813</v>
      </c>
      <c r="U4336" s="16">
        <v>45845</v>
      </c>
      <c r="V4336" s="16">
        <v>45845</v>
      </c>
      <c r="Y4336" s="16">
        <v>45845</v>
      </c>
      <c r="AB4336" t="s">
        <v>8799</v>
      </c>
    </row>
    <row r="4337" spans="1:28" x14ac:dyDescent="0.35">
      <c r="A4337" t="s">
        <v>2480</v>
      </c>
      <c r="B4337" t="s">
        <v>2583</v>
      </c>
      <c r="C4337" t="s">
        <v>1403</v>
      </c>
      <c r="D4337" t="s">
        <v>18</v>
      </c>
      <c r="E4337" s="16">
        <v>45838</v>
      </c>
      <c r="F4337">
        <v>4001986876</v>
      </c>
      <c r="G4337" t="s">
        <v>1809</v>
      </c>
      <c r="H4337" t="s">
        <v>6589</v>
      </c>
      <c r="I4337" t="s">
        <v>1822</v>
      </c>
      <c r="J4337">
        <v>3128513</v>
      </c>
      <c r="K4337">
        <v>6620553</v>
      </c>
      <c r="M4337">
        <v>1</v>
      </c>
      <c r="N4337">
        <v>9.66</v>
      </c>
      <c r="O4337">
        <v>9.66</v>
      </c>
      <c r="P4337" t="s">
        <v>1811</v>
      </c>
      <c r="Q4337" t="s">
        <v>1812</v>
      </c>
      <c r="R4337" s="16">
        <v>45843</v>
      </c>
      <c r="S4337">
        <v>9</v>
      </c>
      <c r="T4337" t="s">
        <v>1813</v>
      </c>
      <c r="U4337" s="16">
        <v>45845</v>
      </c>
      <c r="V4337" s="16">
        <v>45845</v>
      </c>
      <c r="Y4337" s="16">
        <v>45845</v>
      </c>
      <c r="AB4337" t="s">
        <v>8799</v>
      </c>
    </row>
    <row r="4338" spans="1:28" x14ac:dyDescent="0.35">
      <c r="A4338" t="s">
        <v>2480</v>
      </c>
      <c r="B4338" t="s">
        <v>2583</v>
      </c>
      <c r="C4338" t="s">
        <v>1403</v>
      </c>
      <c r="D4338" t="s">
        <v>18</v>
      </c>
      <c r="E4338" s="16">
        <v>45838</v>
      </c>
      <c r="F4338">
        <v>4001986876</v>
      </c>
      <c r="G4338" t="s">
        <v>1809</v>
      </c>
      <c r="H4338" t="s">
        <v>2065</v>
      </c>
      <c r="I4338" t="s">
        <v>1826</v>
      </c>
      <c r="J4338">
        <v>3128513</v>
      </c>
      <c r="K4338">
        <v>6620553</v>
      </c>
      <c r="M4338">
        <v>2</v>
      </c>
      <c r="N4338">
        <v>3.6</v>
      </c>
      <c r="O4338">
        <v>7.2</v>
      </c>
      <c r="P4338" t="s">
        <v>1811</v>
      </c>
      <c r="Q4338" t="s">
        <v>1812</v>
      </c>
      <c r="R4338" s="16">
        <v>45843</v>
      </c>
      <c r="S4338">
        <v>9</v>
      </c>
      <c r="T4338" t="s">
        <v>1813</v>
      </c>
      <c r="U4338" s="16">
        <v>45845</v>
      </c>
      <c r="V4338" s="16">
        <v>45845</v>
      </c>
      <c r="Y4338" s="16">
        <v>45845</v>
      </c>
      <c r="AB4338" t="s">
        <v>8799</v>
      </c>
    </row>
    <row r="4339" spans="1:28" x14ac:dyDescent="0.35">
      <c r="A4339" t="s">
        <v>2480</v>
      </c>
      <c r="B4339" t="s">
        <v>2583</v>
      </c>
      <c r="C4339" t="s">
        <v>1403</v>
      </c>
      <c r="D4339" t="s">
        <v>18</v>
      </c>
      <c r="E4339" s="16">
        <v>45838</v>
      </c>
      <c r="F4339">
        <v>4001986876</v>
      </c>
      <c r="G4339" t="s">
        <v>1809</v>
      </c>
      <c r="H4339" t="s">
        <v>2096</v>
      </c>
      <c r="I4339" t="s">
        <v>1826</v>
      </c>
      <c r="J4339">
        <v>3128513</v>
      </c>
      <c r="K4339">
        <v>6620553</v>
      </c>
      <c r="M4339">
        <v>3</v>
      </c>
      <c r="N4339">
        <v>3.08</v>
      </c>
      <c r="O4339">
        <v>9.24</v>
      </c>
      <c r="P4339" t="s">
        <v>1811</v>
      </c>
      <c r="Q4339" t="s">
        <v>1812</v>
      </c>
      <c r="R4339" s="16">
        <v>45843</v>
      </c>
      <c r="S4339">
        <v>9</v>
      </c>
      <c r="T4339" t="s">
        <v>1813</v>
      </c>
      <c r="U4339" s="16">
        <v>45845</v>
      </c>
      <c r="V4339" s="16">
        <v>45845</v>
      </c>
      <c r="Y4339" s="16">
        <v>45845</v>
      </c>
      <c r="AB4339" t="s">
        <v>8799</v>
      </c>
    </row>
    <row r="4340" spans="1:28" x14ac:dyDescent="0.35">
      <c r="A4340" t="s">
        <v>2480</v>
      </c>
      <c r="B4340" t="s">
        <v>2583</v>
      </c>
      <c r="C4340" t="s">
        <v>1403</v>
      </c>
      <c r="D4340" t="s">
        <v>18</v>
      </c>
      <c r="E4340" s="16">
        <v>45838</v>
      </c>
      <c r="F4340">
        <v>4001986889</v>
      </c>
      <c r="G4340" t="s">
        <v>1809</v>
      </c>
      <c r="H4340" t="s">
        <v>8798</v>
      </c>
      <c r="I4340" t="s">
        <v>1958</v>
      </c>
      <c r="J4340">
        <v>3128514</v>
      </c>
      <c r="K4340">
        <v>6620554</v>
      </c>
      <c r="M4340">
        <v>1</v>
      </c>
      <c r="N4340">
        <v>128.61000000000001</v>
      </c>
      <c r="O4340">
        <v>128.61000000000001</v>
      </c>
      <c r="P4340" t="s">
        <v>1811</v>
      </c>
      <c r="Q4340" t="s">
        <v>1812</v>
      </c>
      <c r="R4340" s="16">
        <v>45843</v>
      </c>
      <c r="S4340">
        <v>9</v>
      </c>
      <c r="T4340" t="s">
        <v>1813</v>
      </c>
      <c r="U4340" s="16">
        <v>45845</v>
      </c>
      <c r="V4340" s="16">
        <v>45845</v>
      </c>
      <c r="Y4340" s="16">
        <v>45845</v>
      </c>
      <c r="AB4340" t="s">
        <v>8804</v>
      </c>
    </row>
    <row r="4341" spans="1:28" x14ac:dyDescent="0.35">
      <c r="A4341" t="s">
        <v>2480</v>
      </c>
      <c r="B4341" t="s">
        <v>2583</v>
      </c>
      <c r="C4341" t="s">
        <v>1403</v>
      </c>
      <c r="D4341" t="s">
        <v>18</v>
      </c>
      <c r="E4341" s="16">
        <v>45838</v>
      </c>
      <c r="F4341">
        <v>4001986889</v>
      </c>
      <c r="G4341" t="s">
        <v>1809</v>
      </c>
      <c r="H4341" t="s">
        <v>8800</v>
      </c>
      <c r="I4341" t="s">
        <v>1826</v>
      </c>
      <c r="J4341">
        <v>3128514</v>
      </c>
      <c r="K4341">
        <v>6620554</v>
      </c>
      <c r="M4341">
        <v>4</v>
      </c>
      <c r="N4341">
        <v>21.49</v>
      </c>
      <c r="O4341">
        <v>85.96</v>
      </c>
      <c r="P4341" t="s">
        <v>1811</v>
      </c>
      <c r="Q4341" t="s">
        <v>1812</v>
      </c>
      <c r="R4341" s="16">
        <v>45843</v>
      </c>
      <c r="S4341">
        <v>9</v>
      </c>
      <c r="T4341" t="s">
        <v>1813</v>
      </c>
      <c r="U4341" s="16">
        <v>45845</v>
      </c>
      <c r="V4341" s="16">
        <v>45845</v>
      </c>
      <c r="Y4341" s="16">
        <v>45845</v>
      </c>
      <c r="AB4341" t="s">
        <v>8804</v>
      </c>
    </row>
    <row r="4342" spans="1:28" x14ac:dyDescent="0.35">
      <c r="A4342" t="s">
        <v>2480</v>
      </c>
      <c r="B4342" t="s">
        <v>2583</v>
      </c>
      <c r="C4342" t="s">
        <v>1403</v>
      </c>
      <c r="D4342" t="s">
        <v>18</v>
      </c>
      <c r="E4342" s="16">
        <v>45838</v>
      </c>
      <c r="F4342">
        <v>4001986889</v>
      </c>
      <c r="G4342" t="s">
        <v>1809</v>
      </c>
      <c r="H4342" t="s">
        <v>8801</v>
      </c>
      <c r="I4342" t="s">
        <v>2142</v>
      </c>
      <c r="J4342">
        <v>3128514</v>
      </c>
      <c r="K4342">
        <v>6620554</v>
      </c>
      <c r="M4342">
        <v>1</v>
      </c>
      <c r="N4342">
        <v>627.53</v>
      </c>
      <c r="O4342">
        <v>627.53</v>
      </c>
      <c r="P4342" t="s">
        <v>1811</v>
      </c>
      <c r="Q4342" t="s">
        <v>1812</v>
      </c>
      <c r="R4342" s="16">
        <v>45843</v>
      </c>
      <c r="S4342">
        <v>9</v>
      </c>
      <c r="T4342" t="s">
        <v>1813</v>
      </c>
      <c r="U4342" s="16">
        <v>45845</v>
      </c>
      <c r="V4342" s="16">
        <v>45845</v>
      </c>
      <c r="Y4342" s="16">
        <v>45845</v>
      </c>
      <c r="AB4342" t="s">
        <v>8804</v>
      </c>
    </row>
    <row r="4343" spans="1:28" x14ac:dyDescent="0.35">
      <c r="A4343" t="s">
        <v>2480</v>
      </c>
      <c r="B4343" t="s">
        <v>2583</v>
      </c>
      <c r="C4343" t="s">
        <v>1403</v>
      </c>
      <c r="D4343" t="s">
        <v>18</v>
      </c>
      <c r="E4343" s="16">
        <v>45838</v>
      </c>
      <c r="F4343">
        <v>4001986889</v>
      </c>
      <c r="G4343" t="s">
        <v>1809</v>
      </c>
      <c r="H4343" t="s">
        <v>8802</v>
      </c>
      <c r="I4343" t="s">
        <v>1862</v>
      </c>
      <c r="J4343">
        <v>3128514</v>
      </c>
      <c r="K4343">
        <v>6620554</v>
      </c>
      <c r="M4343">
        <v>1</v>
      </c>
      <c r="N4343">
        <v>309.38</v>
      </c>
      <c r="O4343">
        <v>309.38</v>
      </c>
      <c r="P4343" t="s">
        <v>1811</v>
      </c>
      <c r="Q4343" t="s">
        <v>1812</v>
      </c>
      <c r="R4343" s="16">
        <v>45843</v>
      </c>
      <c r="S4343">
        <v>9</v>
      </c>
      <c r="T4343" t="s">
        <v>1813</v>
      </c>
      <c r="U4343" s="16">
        <v>45845</v>
      </c>
      <c r="V4343" s="16">
        <v>45845</v>
      </c>
      <c r="Y4343" s="16">
        <v>45845</v>
      </c>
      <c r="AB4343" t="s">
        <v>8804</v>
      </c>
    </row>
    <row r="4344" spans="1:28" x14ac:dyDescent="0.35">
      <c r="A4344" t="s">
        <v>2480</v>
      </c>
      <c r="B4344" t="s">
        <v>2583</v>
      </c>
      <c r="C4344" t="s">
        <v>1403</v>
      </c>
      <c r="D4344" t="s">
        <v>18</v>
      </c>
      <c r="E4344" s="16">
        <v>45838</v>
      </c>
      <c r="F4344">
        <v>4001986889</v>
      </c>
      <c r="G4344" t="s">
        <v>1809</v>
      </c>
      <c r="H4344" t="s">
        <v>8803</v>
      </c>
      <c r="I4344" t="s">
        <v>1820</v>
      </c>
      <c r="J4344">
        <v>3128514</v>
      </c>
      <c r="K4344">
        <v>6620554</v>
      </c>
      <c r="M4344">
        <v>1</v>
      </c>
      <c r="N4344">
        <v>6.36</v>
      </c>
      <c r="O4344">
        <v>6.36</v>
      </c>
      <c r="P4344" t="s">
        <v>1811</v>
      </c>
      <c r="Q4344" t="s">
        <v>1812</v>
      </c>
      <c r="R4344" s="16">
        <v>45843</v>
      </c>
      <c r="S4344">
        <v>9</v>
      </c>
      <c r="T4344" t="s">
        <v>1813</v>
      </c>
      <c r="U4344" s="16">
        <v>45845</v>
      </c>
      <c r="V4344" s="16">
        <v>45845</v>
      </c>
      <c r="Y4344" s="16">
        <v>45845</v>
      </c>
      <c r="AB4344" t="s">
        <v>8804</v>
      </c>
    </row>
    <row r="4345" spans="1:28" x14ac:dyDescent="0.35">
      <c r="A4345" t="s">
        <v>2480</v>
      </c>
      <c r="B4345" t="s">
        <v>2583</v>
      </c>
      <c r="C4345" t="s">
        <v>1403</v>
      </c>
      <c r="D4345" t="s">
        <v>18</v>
      </c>
      <c r="E4345" s="16">
        <v>45838</v>
      </c>
      <c r="F4345">
        <v>4001986889</v>
      </c>
      <c r="G4345" t="s">
        <v>1809</v>
      </c>
      <c r="H4345" t="s">
        <v>5019</v>
      </c>
      <c r="I4345" t="s">
        <v>1825</v>
      </c>
      <c r="J4345">
        <v>3128514</v>
      </c>
      <c r="K4345">
        <v>6620554</v>
      </c>
      <c r="M4345">
        <v>1</v>
      </c>
      <c r="N4345">
        <v>3.71</v>
      </c>
      <c r="O4345">
        <v>3.71</v>
      </c>
      <c r="P4345" t="s">
        <v>1811</v>
      </c>
      <c r="Q4345" t="s">
        <v>1812</v>
      </c>
      <c r="R4345" s="16">
        <v>45843</v>
      </c>
      <c r="S4345">
        <v>9</v>
      </c>
      <c r="T4345" t="s">
        <v>1813</v>
      </c>
      <c r="U4345" s="16">
        <v>45845</v>
      </c>
      <c r="V4345" s="16">
        <v>45845</v>
      </c>
      <c r="Y4345" s="16">
        <v>45845</v>
      </c>
      <c r="AB4345" t="s">
        <v>8804</v>
      </c>
    </row>
    <row r="4346" spans="1:28" x14ac:dyDescent="0.35">
      <c r="A4346" t="s">
        <v>2480</v>
      </c>
      <c r="B4346" t="s">
        <v>2583</v>
      </c>
      <c r="C4346" t="s">
        <v>1403</v>
      </c>
      <c r="D4346" t="s">
        <v>18</v>
      </c>
      <c r="E4346" s="16">
        <v>45838</v>
      </c>
      <c r="F4346">
        <v>4001986889</v>
      </c>
      <c r="G4346" t="s">
        <v>1809</v>
      </c>
      <c r="H4346" t="s">
        <v>6589</v>
      </c>
      <c r="I4346" t="s">
        <v>1822</v>
      </c>
      <c r="J4346">
        <v>3128514</v>
      </c>
      <c r="K4346">
        <v>6620554</v>
      </c>
      <c r="M4346">
        <v>1</v>
      </c>
      <c r="N4346">
        <v>9.66</v>
      </c>
      <c r="O4346">
        <v>9.66</v>
      </c>
      <c r="P4346" t="s">
        <v>1811</v>
      </c>
      <c r="Q4346" t="s">
        <v>1812</v>
      </c>
      <c r="R4346" s="16">
        <v>45843</v>
      </c>
      <c r="S4346">
        <v>9</v>
      </c>
      <c r="T4346" t="s">
        <v>1813</v>
      </c>
      <c r="U4346" s="16">
        <v>45845</v>
      </c>
      <c r="V4346" s="16">
        <v>45845</v>
      </c>
      <c r="Y4346" s="16">
        <v>45845</v>
      </c>
      <c r="AB4346" t="s">
        <v>8804</v>
      </c>
    </row>
    <row r="4347" spans="1:28" x14ac:dyDescent="0.35">
      <c r="A4347" t="s">
        <v>2480</v>
      </c>
      <c r="B4347" t="s">
        <v>2583</v>
      </c>
      <c r="C4347" t="s">
        <v>1403</v>
      </c>
      <c r="D4347" t="s">
        <v>18</v>
      </c>
      <c r="E4347" s="16">
        <v>45838</v>
      </c>
      <c r="F4347">
        <v>4001986889</v>
      </c>
      <c r="G4347" t="s">
        <v>1809</v>
      </c>
      <c r="H4347" t="s">
        <v>2065</v>
      </c>
      <c r="I4347" t="s">
        <v>1826</v>
      </c>
      <c r="J4347">
        <v>3128514</v>
      </c>
      <c r="K4347">
        <v>6620554</v>
      </c>
      <c r="M4347">
        <v>2</v>
      </c>
      <c r="N4347">
        <v>3.6</v>
      </c>
      <c r="O4347">
        <v>7.2</v>
      </c>
      <c r="P4347" t="s">
        <v>1811</v>
      </c>
      <c r="Q4347" t="s">
        <v>1812</v>
      </c>
      <c r="R4347" s="16">
        <v>45843</v>
      </c>
      <c r="S4347">
        <v>9</v>
      </c>
      <c r="T4347" t="s">
        <v>1813</v>
      </c>
      <c r="U4347" s="16">
        <v>45845</v>
      </c>
      <c r="V4347" s="16">
        <v>45845</v>
      </c>
      <c r="Y4347" s="16">
        <v>45845</v>
      </c>
      <c r="AB4347" t="s">
        <v>8804</v>
      </c>
    </row>
    <row r="4348" spans="1:28" x14ac:dyDescent="0.35">
      <c r="A4348" t="s">
        <v>2480</v>
      </c>
      <c r="B4348" t="s">
        <v>2583</v>
      </c>
      <c r="C4348" t="s">
        <v>1403</v>
      </c>
      <c r="D4348" t="s">
        <v>18</v>
      </c>
      <c r="E4348" s="16">
        <v>45838</v>
      </c>
      <c r="F4348">
        <v>4001986889</v>
      </c>
      <c r="G4348" t="s">
        <v>1809</v>
      </c>
      <c r="H4348" t="s">
        <v>2096</v>
      </c>
      <c r="I4348" t="s">
        <v>1826</v>
      </c>
      <c r="J4348">
        <v>3128514</v>
      </c>
      <c r="K4348">
        <v>6620554</v>
      </c>
      <c r="M4348">
        <v>3</v>
      </c>
      <c r="N4348">
        <v>3.08</v>
      </c>
      <c r="O4348">
        <v>9.24</v>
      </c>
      <c r="P4348" t="s">
        <v>1811</v>
      </c>
      <c r="Q4348" t="s">
        <v>1812</v>
      </c>
      <c r="R4348" s="16">
        <v>45843</v>
      </c>
      <c r="S4348">
        <v>9</v>
      </c>
      <c r="T4348" t="s">
        <v>1813</v>
      </c>
      <c r="U4348" s="16">
        <v>45845</v>
      </c>
      <c r="V4348" s="16">
        <v>45845</v>
      </c>
      <c r="Y4348" s="16">
        <v>45845</v>
      </c>
      <c r="AB4348" t="s">
        <v>8804</v>
      </c>
    </row>
    <row r="4349" spans="1:28" x14ac:dyDescent="0.35">
      <c r="A4349" t="s">
        <v>2480</v>
      </c>
      <c r="B4349" t="s">
        <v>2583</v>
      </c>
      <c r="C4349" t="s">
        <v>1403</v>
      </c>
      <c r="D4349" t="s">
        <v>18</v>
      </c>
      <c r="E4349" s="16">
        <v>45839</v>
      </c>
      <c r="F4349">
        <v>4001987355</v>
      </c>
      <c r="G4349" t="s">
        <v>1809</v>
      </c>
      <c r="H4349" t="s">
        <v>5732</v>
      </c>
      <c r="I4349" t="s">
        <v>2011</v>
      </c>
      <c r="J4349">
        <v>3109733</v>
      </c>
      <c r="K4349">
        <v>6607919</v>
      </c>
      <c r="M4349">
        <v>1</v>
      </c>
      <c r="N4349">
        <v>5658.27</v>
      </c>
      <c r="O4349">
        <v>5658.27</v>
      </c>
      <c r="P4349" t="s">
        <v>1811</v>
      </c>
      <c r="Q4349" t="s">
        <v>1812</v>
      </c>
      <c r="R4349" s="16">
        <v>45846</v>
      </c>
      <c r="S4349">
        <v>8</v>
      </c>
      <c r="T4349" t="s">
        <v>1813</v>
      </c>
      <c r="U4349" s="16">
        <v>45842</v>
      </c>
      <c r="V4349" s="16">
        <v>45842</v>
      </c>
      <c r="Y4349" s="16">
        <v>45851</v>
      </c>
      <c r="AB4349" t="s">
        <v>8709</v>
      </c>
    </row>
    <row r="4350" spans="1:28" x14ac:dyDescent="0.35">
      <c r="A4350" t="s">
        <v>2972</v>
      </c>
      <c r="B4350" t="s">
        <v>2973</v>
      </c>
      <c r="C4350" t="s">
        <v>1128</v>
      </c>
      <c r="D4350" t="s">
        <v>1301</v>
      </c>
      <c r="E4350" s="16">
        <v>45839</v>
      </c>
      <c r="F4350">
        <v>4001987439</v>
      </c>
      <c r="G4350" t="s">
        <v>1809</v>
      </c>
      <c r="H4350" t="s">
        <v>2030</v>
      </c>
      <c r="I4350" t="s">
        <v>2031</v>
      </c>
      <c r="J4350">
        <v>3094356</v>
      </c>
      <c r="K4350">
        <v>6597042</v>
      </c>
      <c r="M4350">
        <v>2</v>
      </c>
      <c r="N4350">
        <v>0.55000000000000004</v>
      </c>
      <c r="O4350">
        <v>1.1000000000000001</v>
      </c>
      <c r="P4350" t="s">
        <v>1811</v>
      </c>
      <c r="Q4350" t="s">
        <v>1812</v>
      </c>
      <c r="R4350" s="16">
        <v>45843</v>
      </c>
      <c r="S4350">
        <v>11</v>
      </c>
      <c r="T4350" t="s">
        <v>1813</v>
      </c>
      <c r="U4350" s="16">
        <v>45839</v>
      </c>
      <c r="V4350" s="16">
        <v>45839</v>
      </c>
      <c r="Y4350" s="16">
        <v>45844</v>
      </c>
      <c r="AB4350" t="s">
        <v>7621</v>
      </c>
    </row>
    <row r="4351" spans="1:28" x14ac:dyDescent="0.35">
      <c r="A4351" t="s">
        <v>2972</v>
      </c>
      <c r="B4351" t="s">
        <v>2973</v>
      </c>
      <c r="C4351" t="s">
        <v>1128</v>
      </c>
      <c r="D4351" t="s">
        <v>1301</v>
      </c>
      <c r="E4351" s="16">
        <v>45839</v>
      </c>
      <c r="F4351">
        <v>4001987439</v>
      </c>
      <c r="G4351" t="s">
        <v>1809</v>
      </c>
      <c r="H4351" t="s">
        <v>1890</v>
      </c>
      <c r="I4351" t="s">
        <v>1865</v>
      </c>
      <c r="J4351">
        <v>3094356</v>
      </c>
      <c r="K4351">
        <v>6597042</v>
      </c>
      <c r="M4351">
        <v>4</v>
      </c>
      <c r="N4351">
        <v>0.72</v>
      </c>
      <c r="O4351">
        <v>2.88</v>
      </c>
      <c r="P4351" t="s">
        <v>1811</v>
      </c>
      <c r="Q4351" t="s">
        <v>1812</v>
      </c>
      <c r="R4351" s="16">
        <v>45843</v>
      </c>
      <c r="S4351">
        <v>11</v>
      </c>
      <c r="T4351" t="s">
        <v>1813</v>
      </c>
      <c r="U4351" s="16">
        <v>45839</v>
      </c>
      <c r="V4351" s="16">
        <v>45839</v>
      </c>
      <c r="Y4351" s="16">
        <v>45844</v>
      </c>
      <c r="AB4351" t="s">
        <v>7621</v>
      </c>
    </row>
    <row r="4352" spans="1:28" x14ac:dyDescent="0.35">
      <c r="A4352" t="s">
        <v>2972</v>
      </c>
      <c r="B4352" t="s">
        <v>2973</v>
      </c>
      <c r="C4352" t="s">
        <v>1128</v>
      </c>
      <c r="D4352" t="s">
        <v>1301</v>
      </c>
      <c r="E4352" s="16">
        <v>45839</v>
      </c>
      <c r="F4352">
        <v>4001987439</v>
      </c>
      <c r="G4352" t="s">
        <v>1809</v>
      </c>
      <c r="H4352" t="s">
        <v>2265</v>
      </c>
      <c r="I4352" t="s">
        <v>1825</v>
      </c>
      <c r="J4352">
        <v>3094356</v>
      </c>
      <c r="K4352">
        <v>6597042</v>
      </c>
      <c r="M4352">
        <v>1</v>
      </c>
      <c r="N4352">
        <v>1.61</v>
      </c>
      <c r="O4352">
        <v>1.61</v>
      </c>
      <c r="P4352" t="s">
        <v>1811</v>
      </c>
      <c r="Q4352" t="s">
        <v>1812</v>
      </c>
      <c r="R4352" s="16">
        <v>45843</v>
      </c>
      <c r="S4352">
        <v>11</v>
      </c>
      <c r="T4352" t="s">
        <v>1813</v>
      </c>
      <c r="U4352" s="16">
        <v>45839</v>
      </c>
      <c r="V4352" s="16">
        <v>45839</v>
      </c>
      <c r="Y4352" s="16">
        <v>45844</v>
      </c>
      <c r="AB4352" t="s">
        <v>7621</v>
      </c>
    </row>
    <row r="4353" spans="1:28" x14ac:dyDescent="0.35">
      <c r="A4353" t="s">
        <v>2972</v>
      </c>
      <c r="B4353" t="s">
        <v>2973</v>
      </c>
      <c r="C4353" t="s">
        <v>1128</v>
      </c>
      <c r="D4353" t="s">
        <v>1301</v>
      </c>
      <c r="E4353" s="16">
        <v>45839</v>
      </c>
      <c r="F4353">
        <v>4001987439</v>
      </c>
      <c r="G4353" t="s">
        <v>1809</v>
      </c>
      <c r="H4353" t="s">
        <v>1963</v>
      </c>
      <c r="I4353" t="s">
        <v>1831</v>
      </c>
      <c r="J4353">
        <v>3094356</v>
      </c>
      <c r="K4353">
        <v>6597042</v>
      </c>
      <c r="M4353">
        <v>2</v>
      </c>
      <c r="N4353">
        <v>7.09</v>
      </c>
      <c r="O4353">
        <v>14.18</v>
      </c>
      <c r="P4353" t="s">
        <v>1811</v>
      </c>
      <c r="Q4353" t="s">
        <v>1812</v>
      </c>
      <c r="R4353" s="16">
        <v>45843</v>
      </c>
      <c r="S4353">
        <v>11</v>
      </c>
      <c r="T4353" t="s">
        <v>1813</v>
      </c>
      <c r="U4353" s="16">
        <v>45839</v>
      </c>
      <c r="V4353" s="16">
        <v>45839</v>
      </c>
      <c r="Y4353" s="16">
        <v>45844</v>
      </c>
      <c r="AB4353" t="s">
        <v>7621</v>
      </c>
    </row>
    <row r="4354" spans="1:28" x14ac:dyDescent="0.35">
      <c r="A4354" t="s">
        <v>2972</v>
      </c>
      <c r="B4354" t="s">
        <v>2973</v>
      </c>
      <c r="C4354" t="s">
        <v>1128</v>
      </c>
      <c r="D4354" t="s">
        <v>1301</v>
      </c>
      <c r="E4354" s="16">
        <v>45839</v>
      </c>
      <c r="F4354">
        <v>4001987439</v>
      </c>
      <c r="G4354" t="s">
        <v>1809</v>
      </c>
      <c r="H4354" t="s">
        <v>1968</v>
      </c>
      <c r="I4354" t="s">
        <v>1831</v>
      </c>
      <c r="J4354">
        <v>3094356</v>
      </c>
      <c r="K4354">
        <v>6597042</v>
      </c>
      <c r="M4354">
        <v>2</v>
      </c>
      <c r="N4354">
        <v>9.3699999999999992</v>
      </c>
      <c r="O4354">
        <v>18.739999999999998</v>
      </c>
      <c r="P4354" t="s">
        <v>1811</v>
      </c>
      <c r="Q4354" t="s">
        <v>1812</v>
      </c>
      <c r="R4354" s="16">
        <v>45843</v>
      </c>
      <c r="S4354">
        <v>11</v>
      </c>
      <c r="T4354" t="s">
        <v>1813</v>
      </c>
      <c r="U4354" s="16">
        <v>45839</v>
      </c>
      <c r="V4354" s="16">
        <v>45839</v>
      </c>
      <c r="Y4354" s="16">
        <v>45844</v>
      </c>
      <c r="AB4354" t="s">
        <v>7621</v>
      </c>
    </row>
    <row r="4355" spans="1:28" x14ac:dyDescent="0.35">
      <c r="A4355" t="s">
        <v>2972</v>
      </c>
      <c r="B4355" t="s">
        <v>2973</v>
      </c>
      <c r="C4355" t="s">
        <v>1128</v>
      </c>
      <c r="D4355" t="s">
        <v>1301</v>
      </c>
      <c r="E4355" s="16">
        <v>45839</v>
      </c>
      <c r="F4355">
        <v>4001987439</v>
      </c>
      <c r="G4355" t="s">
        <v>1809</v>
      </c>
      <c r="H4355" t="s">
        <v>4137</v>
      </c>
      <c r="I4355" t="s">
        <v>2175</v>
      </c>
      <c r="J4355">
        <v>3094356</v>
      </c>
      <c r="K4355">
        <v>6597042</v>
      </c>
      <c r="M4355">
        <v>1</v>
      </c>
      <c r="N4355">
        <v>19.690000000000001</v>
      </c>
      <c r="O4355">
        <v>19.690000000000001</v>
      </c>
      <c r="P4355" t="s">
        <v>1811</v>
      </c>
      <c r="Q4355" t="s">
        <v>1812</v>
      </c>
      <c r="R4355" s="16">
        <v>45843</v>
      </c>
      <c r="S4355">
        <v>11</v>
      </c>
      <c r="T4355" t="s">
        <v>1813</v>
      </c>
      <c r="U4355" s="16">
        <v>45839</v>
      </c>
      <c r="V4355" s="16">
        <v>45839</v>
      </c>
      <c r="Y4355" s="16">
        <v>45844</v>
      </c>
      <c r="AB4355" t="s">
        <v>7621</v>
      </c>
    </row>
    <row r="4356" spans="1:28" x14ac:dyDescent="0.35">
      <c r="A4356" t="s">
        <v>2972</v>
      </c>
      <c r="B4356" t="s">
        <v>2973</v>
      </c>
      <c r="C4356" t="s">
        <v>1128</v>
      </c>
      <c r="D4356" t="s">
        <v>1301</v>
      </c>
      <c r="E4356" s="16">
        <v>45839</v>
      </c>
      <c r="F4356">
        <v>4001987439</v>
      </c>
      <c r="G4356" t="s">
        <v>1809</v>
      </c>
      <c r="H4356" t="s">
        <v>8805</v>
      </c>
      <c r="I4356" t="s">
        <v>1826</v>
      </c>
      <c r="J4356">
        <v>3094356</v>
      </c>
      <c r="K4356">
        <v>6597042</v>
      </c>
      <c r="M4356">
        <v>2</v>
      </c>
      <c r="N4356">
        <v>16.739999999999998</v>
      </c>
      <c r="O4356">
        <v>33.479999999999997</v>
      </c>
      <c r="P4356" t="s">
        <v>1811</v>
      </c>
      <c r="Q4356" t="s">
        <v>1812</v>
      </c>
      <c r="R4356" s="16">
        <v>45843</v>
      </c>
      <c r="S4356">
        <v>11</v>
      </c>
      <c r="T4356" t="s">
        <v>1813</v>
      </c>
      <c r="U4356" s="16">
        <v>45839</v>
      </c>
      <c r="V4356" s="16">
        <v>45839</v>
      </c>
      <c r="Y4356" s="16">
        <v>45844</v>
      </c>
      <c r="AB4356" t="s">
        <v>7621</v>
      </c>
    </row>
    <row r="4357" spans="1:28" x14ac:dyDescent="0.35">
      <c r="A4357" t="s">
        <v>2972</v>
      </c>
      <c r="B4357" t="s">
        <v>2973</v>
      </c>
      <c r="C4357" t="s">
        <v>1128</v>
      </c>
      <c r="D4357" t="s">
        <v>1301</v>
      </c>
      <c r="E4357" s="16">
        <v>45839</v>
      </c>
      <c r="F4357">
        <v>4001987439</v>
      </c>
      <c r="G4357" t="s">
        <v>1809</v>
      </c>
      <c r="H4357" t="s">
        <v>8806</v>
      </c>
      <c r="I4357" t="s">
        <v>8807</v>
      </c>
      <c r="J4357">
        <v>3094356</v>
      </c>
      <c r="K4357">
        <v>6597042</v>
      </c>
      <c r="M4357">
        <v>2</v>
      </c>
      <c r="N4357">
        <v>43.19</v>
      </c>
      <c r="O4357">
        <v>86.38</v>
      </c>
      <c r="P4357" t="s">
        <v>1811</v>
      </c>
      <c r="Q4357" t="s">
        <v>1812</v>
      </c>
      <c r="R4357" s="16">
        <v>45843</v>
      </c>
      <c r="S4357">
        <v>11</v>
      </c>
      <c r="T4357" t="s">
        <v>1813</v>
      </c>
      <c r="U4357" s="16">
        <v>45839</v>
      </c>
      <c r="V4357" s="16">
        <v>45839</v>
      </c>
      <c r="Y4357" s="16">
        <v>45844</v>
      </c>
      <c r="AB4357" t="s">
        <v>7621</v>
      </c>
    </row>
    <row r="4358" spans="1:28" x14ac:dyDescent="0.35">
      <c r="A4358" t="s">
        <v>2972</v>
      </c>
      <c r="B4358" t="s">
        <v>2973</v>
      </c>
      <c r="C4358" t="s">
        <v>1128</v>
      </c>
      <c r="D4358" t="s">
        <v>1301</v>
      </c>
      <c r="E4358" s="16">
        <v>45839</v>
      </c>
      <c r="F4358">
        <v>4001987439</v>
      </c>
      <c r="G4358" t="s">
        <v>1809</v>
      </c>
      <c r="H4358" t="s">
        <v>8808</v>
      </c>
      <c r="I4358" t="s">
        <v>8809</v>
      </c>
      <c r="J4358">
        <v>3094356</v>
      </c>
      <c r="K4358">
        <v>6597042</v>
      </c>
      <c r="M4358">
        <v>2</v>
      </c>
      <c r="N4358">
        <v>66.75</v>
      </c>
      <c r="O4358">
        <v>133.5</v>
      </c>
      <c r="P4358" t="s">
        <v>1811</v>
      </c>
      <c r="Q4358" t="s">
        <v>1812</v>
      </c>
      <c r="R4358" s="16">
        <v>45843</v>
      </c>
      <c r="S4358">
        <v>11</v>
      </c>
      <c r="T4358" t="s">
        <v>1813</v>
      </c>
      <c r="U4358" s="16">
        <v>45839</v>
      </c>
      <c r="V4358" s="16">
        <v>45839</v>
      </c>
      <c r="Y4358" s="16">
        <v>45844</v>
      </c>
      <c r="AB4358" t="s">
        <v>7621</v>
      </c>
    </row>
    <row r="4359" spans="1:28" x14ac:dyDescent="0.35">
      <c r="A4359" t="s">
        <v>2972</v>
      </c>
      <c r="B4359" t="s">
        <v>2973</v>
      </c>
      <c r="C4359" t="s">
        <v>1128</v>
      </c>
      <c r="D4359" t="s">
        <v>1301</v>
      </c>
      <c r="E4359" s="16">
        <v>45839</v>
      </c>
      <c r="F4359">
        <v>4001987439</v>
      </c>
      <c r="G4359" t="s">
        <v>1809</v>
      </c>
      <c r="H4359" t="s">
        <v>8810</v>
      </c>
      <c r="I4359" t="s">
        <v>2012</v>
      </c>
      <c r="J4359">
        <v>3094356</v>
      </c>
      <c r="K4359">
        <v>6597042</v>
      </c>
      <c r="M4359">
        <v>2</v>
      </c>
      <c r="N4359">
        <v>1.65</v>
      </c>
      <c r="O4359">
        <v>3.3</v>
      </c>
      <c r="P4359" t="s">
        <v>1811</v>
      </c>
      <c r="Q4359" t="s">
        <v>1812</v>
      </c>
      <c r="R4359" s="16">
        <v>45843</v>
      </c>
      <c r="S4359">
        <v>11</v>
      </c>
      <c r="T4359" t="s">
        <v>1813</v>
      </c>
      <c r="U4359" s="16">
        <v>45839</v>
      </c>
      <c r="V4359" s="16">
        <v>45839</v>
      </c>
      <c r="Y4359" s="16">
        <v>45844</v>
      </c>
      <c r="AB4359" t="s">
        <v>7621</v>
      </c>
    </row>
    <row r="4360" spans="1:28" x14ac:dyDescent="0.35">
      <c r="A4360" t="s">
        <v>2972</v>
      </c>
      <c r="B4360" t="s">
        <v>2973</v>
      </c>
      <c r="C4360" t="s">
        <v>1128</v>
      </c>
      <c r="D4360" t="s">
        <v>1301</v>
      </c>
      <c r="E4360" s="16">
        <v>45839</v>
      </c>
      <c r="F4360">
        <v>4001987439</v>
      </c>
      <c r="G4360" t="s">
        <v>1809</v>
      </c>
      <c r="H4360" t="s">
        <v>8811</v>
      </c>
      <c r="I4360" t="s">
        <v>4136</v>
      </c>
      <c r="J4360">
        <v>3094356</v>
      </c>
      <c r="K4360">
        <v>6597042</v>
      </c>
      <c r="M4360">
        <v>2</v>
      </c>
      <c r="N4360">
        <v>456.46</v>
      </c>
      <c r="O4360">
        <v>912.92</v>
      </c>
      <c r="P4360" t="s">
        <v>1811</v>
      </c>
      <c r="Q4360" t="s">
        <v>1812</v>
      </c>
      <c r="R4360" s="16">
        <v>45843</v>
      </c>
      <c r="S4360">
        <v>11</v>
      </c>
      <c r="T4360" t="s">
        <v>1813</v>
      </c>
      <c r="U4360" s="16">
        <v>45839</v>
      </c>
      <c r="V4360" s="16">
        <v>45839</v>
      </c>
      <c r="Y4360" s="16">
        <v>45844</v>
      </c>
      <c r="AB4360" t="s">
        <v>7621</v>
      </c>
    </row>
    <row r="4361" spans="1:28" x14ac:dyDescent="0.35">
      <c r="A4361" t="s">
        <v>2972</v>
      </c>
      <c r="B4361" t="s">
        <v>2973</v>
      </c>
      <c r="C4361" t="s">
        <v>1128</v>
      </c>
      <c r="D4361" t="s">
        <v>1301</v>
      </c>
      <c r="E4361" s="16">
        <v>45839</v>
      </c>
      <c r="F4361">
        <v>4001987439</v>
      </c>
      <c r="G4361" t="s">
        <v>1809</v>
      </c>
      <c r="H4361" t="s">
        <v>2114</v>
      </c>
      <c r="I4361" t="s">
        <v>2093</v>
      </c>
      <c r="J4361">
        <v>3094356</v>
      </c>
      <c r="K4361">
        <v>6597042</v>
      </c>
      <c r="M4361">
        <v>1</v>
      </c>
      <c r="N4361">
        <v>34.57</v>
      </c>
      <c r="O4361">
        <v>34.57</v>
      </c>
      <c r="P4361" t="s">
        <v>1811</v>
      </c>
      <c r="Q4361" t="s">
        <v>1812</v>
      </c>
      <c r="R4361" s="16">
        <v>45843</v>
      </c>
      <c r="S4361">
        <v>11</v>
      </c>
      <c r="T4361" t="s">
        <v>1813</v>
      </c>
      <c r="U4361" s="16">
        <v>45839</v>
      </c>
      <c r="V4361" s="16">
        <v>45839</v>
      </c>
      <c r="Y4361" s="16">
        <v>45844</v>
      </c>
      <c r="AB4361" t="s">
        <v>7621</v>
      </c>
    </row>
    <row r="4362" spans="1:28" x14ac:dyDescent="0.35">
      <c r="A4362" t="s">
        <v>2972</v>
      </c>
      <c r="B4362" t="s">
        <v>2973</v>
      </c>
      <c r="C4362" t="s">
        <v>1128</v>
      </c>
      <c r="D4362" t="s">
        <v>1301</v>
      </c>
      <c r="E4362" s="16">
        <v>45839</v>
      </c>
      <c r="F4362">
        <v>4001987439</v>
      </c>
      <c r="G4362" t="s">
        <v>1809</v>
      </c>
      <c r="H4362" t="s">
        <v>4138</v>
      </c>
      <c r="I4362" t="s">
        <v>1949</v>
      </c>
      <c r="J4362">
        <v>3094356</v>
      </c>
      <c r="K4362">
        <v>6597042</v>
      </c>
      <c r="M4362">
        <v>1</v>
      </c>
      <c r="N4362">
        <v>21.81</v>
      </c>
      <c r="O4362">
        <v>21.81</v>
      </c>
      <c r="P4362" t="s">
        <v>1811</v>
      </c>
      <c r="Q4362" t="s">
        <v>1812</v>
      </c>
      <c r="R4362" s="16">
        <v>45843</v>
      </c>
      <c r="S4362">
        <v>11</v>
      </c>
      <c r="T4362" t="s">
        <v>1813</v>
      </c>
      <c r="U4362" s="16">
        <v>45839</v>
      </c>
      <c r="V4362" s="16">
        <v>45839</v>
      </c>
      <c r="Y4362" s="16">
        <v>45844</v>
      </c>
      <c r="AB4362" t="s">
        <v>7621</v>
      </c>
    </row>
    <row r="4363" spans="1:28" x14ac:dyDescent="0.35">
      <c r="A4363" t="s">
        <v>2972</v>
      </c>
      <c r="B4363" t="s">
        <v>2973</v>
      </c>
      <c r="C4363" t="s">
        <v>1128</v>
      </c>
      <c r="D4363" t="s">
        <v>1301</v>
      </c>
      <c r="E4363" s="16">
        <v>45839</v>
      </c>
      <c r="F4363">
        <v>4001987439</v>
      </c>
      <c r="G4363" t="s">
        <v>1809</v>
      </c>
      <c r="H4363" t="s">
        <v>8812</v>
      </c>
      <c r="I4363" t="s">
        <v>1828</v>
      </c>
      <c r="J4363">
        <v>3094356</v>
      </c>
      <c r="K4363">
        <v>6597042</v>
      </c>
      <c r="M4363">
        <v>1</v>
      </c>
      <c r="N4363">
        <v>165.02</v>
      </c>
      <c r="O4363">
        <v>165.02</v>
      </c>
      <c r="P4363" t="s">
        <v>1811</v>
      </c>
      <c r="Q4363" t="s">
        <v>1812</v>
      </c>
      <c r="R4363" s="16">
        <v>45843</v>
      </c>
      <c r="S4363">
        <v>11</v>
      </c>
      <c r="T4363" t="s">
        <v>1813</v>
      </c>
      <c r="U4363" s="16">
        <v>45839</v>
      </c>
      <c r="V4363" s="16">
        <v>45839</v>
      </c>
      <c r="Y4363" s="16">
        <v>45844</v>
      </c>
      <c r="AB4363" t="s">
        <v>7621</v>
      </c>
    </row>
    <row r="4364" spans="1:28" x14ac:dyDescent="0.35">
      <c r="A4364" t="s">
        <v>2972</v>
      </c>
      <c r="B4364" t="s">
        <v>2973</v>
      </c>
      <c r="C4364" t="s">
        <v>1128</v>
      </c>
      <c r="D4364" t="s">
        <v>1301</v>
      </c>
      <c r="E4364" s="16">
        <v>45839</v>
      </c>
      <c r="F4364">
        <v>4001987439</v>
      </c>
      <c r="G4364" t="s">
        <v>1809</v>
      </c>
      <c r="H4364" t="s">
        <v>1877</v>
      </c>
      <c r="I4364" t="s">
        <v>1878</v>
      </c>
      <c r="J4364">
        <v>3094356</v>
      </c>
      <c r="K4364">
        <v>6597042</v>
      </c>
      <c r="M4364">
        <v>1</v>
      </c>
      <c r="N4364">
        <v>7.41</v>
      </c>
      <c r="O4364">
        <v>7.41</v>
      </c>
      <c r="P4364" t="s">
        <v>1811</v>
      </c>
      <c r="Q4364" t="s">
        <v>1812</v>
      </c>
      <c r="R4364" s="16">
        <v>45843</v>
      </c>
      <c r="S4364">
        <v>11</v>
      </c>
      <c r="T4364" t="s">
        <v>1813</v>
      </c>
      <c r="U4364" s="16">
        <v>45839</v>
      </c>
      <c r="V4364" s="16">
        <v>45839</v>
      </c>
      <c r="Y4364" s="16">
        <v>45844</v>
      </c>
      <c r="AB4364" t="s">
        <v>7621</v>
      </c>
    </row>
    <row r="4365" spans="1:28" x14ac:dyDescent="0.35">
      <c r="A4365" t="s">
        <v>2972</v>
      </c>
      <c r="B4365" t="s">
        <v>2973</v>
      </c>
      <c r="C4365" t="s">
        <v>1128</v>
      </c>
      <c r="D4365" t="s">
        <v>1301</v>
      </c>
      <c r="E4365" s="16">
        <v>45839</v>
      </c>
      <c r="F4365">
        <v>4001987439</v>
      </c>
      <c r="G4365" t="s">
        <v>1809</v>
      </c>
      <c r="H4365" t="s">
        <v>8813</v>
      </c>
      <c r="I4365" t="s">
        <v>1828</v>
      </c>
      <c r="J4365">
        <v>3094356</v>
      </c>
      <c r="K4365">
        <v>6597042</v>
      </c>
      <c r="M4365">
        <v>1</v>
      </c>
      <c r="N4365">
        <v>335.55</v>
      </c>
      <c r="O4365">
        <v>335.55</v>
      </c>
      <c r="P4365" t="s">
        <v>1811</v>
      </c>
      <c r="Q4365" t="s">
        <v>1812</v>
      </c>
      <c r="R4365" s="16">
        <v>45843</v>
      </c>
      <c r="S4365">
        <v>11</v>
      </c>
      <c r="T4365" t="s">
        <v>1813</v>
      </c>
      <c r="U4365" s="16">
        <v>45839</v>
      </c>
      <c r="V4365" s="16">
        <v>45839</v>
      </c>
      <c r="Y4365" s="16">
        <v>45844</v>
      </c>
      <c r="AB4365" t="s">
        <v>7621</v>
      </c>
    </row>
    <row r="4366" spans="1:28" x14ac:dyDescent="0.35">
      <c r="A4366" t="s">
        <v>2972</v>
      </c>
      <c r="B4366" t="s">
        <v>2973</v>
      </c>
      <c r="C4366" t="s">
        <v>1128</v>
      </c>
      <c r="D4366" t="s">
        <v>1301</v>
      </c>
      <c r="E4366" s="16">
        <v>45839</v>
      </c>
      <c r="F4366">
        <v>4001987439</v>
      </c>
      <c r="G4366" t="s">
        <v>1809</v>
      </c>
      <c r="H4366" t="s">
        <v>8814</v>
      </c>
      <c r="I4366" t="s">
        <v>1842</v>
      </c>
      <c r="J4366">
        <v>3094356</v>
      </c>
      <c r="K4366">
        <v>6597042</v>
      </c>
      <c r="M4366">
        <v>2</v>
      </c>
      <c r="N4366">
        <v>11.69</v>
      </c>
      <c r="O4366">
        <v>23.38</v>
      </c>
      <c r="P4366" t="s">
        <v>1811</v>
      </c>
      <c r="Q4366" t="s">
        <v>1812</v>
      </c>
      <c r="R4366" s="16">
        <v>45843</v>
      </c>
      <c r="S4366">
        <v>11</v>
      </c>
      <c r="T4366" t="s">
        <v>1813</v>
      </c>
      <c r="U4366" s="16">
        <v>45839</v>
      </c>
      <c r="V4366" s="16">
        <v>45839</v>
      </c>
      <c r="Y4366" s="16">
        <v>45844</v>
      </c>
      <c r="AB4366" t="s">
        <v>7621</v>
      </c>
    </row>
    <row r="4367" spans="1:28" x14ac:dyDescent="0.35">
      <c r="A4367" t="s">
        <v>2972</v>
      </c>
      <c r="B4367" t="s">
        <v>2973</v>
      </c>
      <c r="C4367" t="s">
        <v>1128</v>
      </c>
      <c r="D4367" t="s">
        <v>1301</v>
      </c>
      <c r="E4367" s="16">
        <v>45839</v>
      </c>
      <c r="F4367">
        <v>4001987439</v>
      </c>
      <c r="G4367" t="s">
        <v>1809</v>
      </c>
      <c r="H4367" t="s">
        <v>2964</v>
      </c>
      <c r="I4367" t="s">
        <v>1895</v>
      </c>
      <c r="J4367">
        <v>3094356</v>
      </c>
      <c r="K4367">
        <v>6597042</v>
      </c>
      <c r="M4367">
        <v>1</v>
      </c>
      <c r="N4367">
        <v>39.58</v>
      </c>
      <c r="O4367">
        <v>39.58</v>
      </c>
      <c r="P4367" t="s">
        <v>1811</v>
      </c>
      <c r="Q4367" t="s">
        <v>1812</v>
      </c>
      <c r="R4367" s="16">
        <v>45843</v>
      </c>
      <c r="S4367">
        <v>11</v>
      </c>
      <c r="T4367" t="s">
        <v>1813</v>
      </c>
      <c r="U4367" s="16">
        <v>45839</v>
      </c>
      <c r="V4367" s="16">
        <v>45839</v>
      </c>
      <c r="Y4367" s="16">
        <v>45844</v>
      </c>
      <c r="AB4367" t="s">
        <v>7621</v>
      </c>
    </row>
    <row r="4368" spans="1:28" x14ac:dyDescent="0.35">
      <c r="A4368" t="s">
        <v>2972</v>
      </c>
      <c r="B4368" t="s">
        <v>2973</v>
      </c>
      <c r="C4368" t="s">
        <v>1128</v>
      </c>
      <c r="D4368" t="s">
        <v>1301</v>
      </c>
      <c r="E4368" s="16">
        <v>45839</v>
      </c>
      <c r="F4368">
        <v>4001987439</v>
      </c>
      <c r="G4368" t="s">
        <v>1809</v>
      </c>
      <c r="H4368" t="s">
        <v>8815</v>
      </c>
      <c r="I4368" t="s">
        <v>1825</v>
      </c>
      <c r="J4368">
        <v>3094356</v>
      </c>
      <c r="K4368">
        <v>6597042</v>
      </c>
      <c r="M4368">
        <v>1</v>
      </c>
      <c r="N4368">
        <v>1.74</v>
      </c>
      <c r="O4368">
        <v>1.74</v>
      </c>
      <c r="P4368" t="s">
        <v>1811</v>
      </c>
      <c r="Q4368" t="s">
        <v>1812</v>
      </c>
      <c r="R4368" s="16">
        <v>45843</v>
      </c>
      <c r="S4368">
        <v>11</v>
      </c>
      <c r="T4368" t="s">
        <v>1813</v>
      </c>
      <c r="U4368" s="16">
        <v>45839</v>
      </c>
      <c r="V4368" s="16">
        <v>45839</v>
      </c>
      <c r="Y4368" s="16">
        <v>45844</v>
      </c>
      <c r="AB4368" t="s">
        <v>7621</v>
      </c>
    </row>
    <row r="4369" spans="1:28" x14ac:dyDescent="0.35">
      <c r="A4369" t="s">
        <v>2622</v>
      </c>
      <c r="B4369" t="s">
        <v>2623</v>
      </c>
      <c r="C4369" t="s">
        <v>115</v>
      </c>
      <c r="D4369" t="s">
        <v>114</v>
      </c>
      <c r="E4369" s="16">
        <v>45840</v>
      </c>
      <c r="F4369">
        <v>4001989724</v>
      </c>
      <c r="G4369" t="s">
        <v>1927</v>
      </c>
      <c r="H4369" t="s">
        <v>8816</v>
      </c>
      <c r="I4369" t="s">
        <v>3189</v>
      </c>
      <c r="J4369">
        <v>3131199</v>
      </c>
      <c r="K4369">
        <v>6622399</v>
      </c>
      <c r="M4369">
        <v>1</v>
      </c>
      <c r="N4369">
        <v>902.2</v>
      </c>
      <c r="O4369">
        <v>902.2</v>
      </c>
      <c r="P4369" t="s">
        <v>1811</v>
      </c>
      <c r="Q4369" t="s">
        <v>1812</v>
      </c>
      <c r="R4369" s="16">
        <v>45846</v>
      </c>
      <c r="S4369">
        <v>8</v>
      </c>
      <c r="T4369" t="s">
        <v>1813</v>
      </c>
      <c r="U4369" s="16">
        <v>45843</v>
      </c>
      <c r="V4369" s="16">
        <v>45843</v>
      </c>
      <c r="Y4369" s="16">
        <v>45845</v>
      </c>
      <c r="AB4369" t="s">
        <v>7563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4E14-7E6E-40F4-9334-38A87CA0EF8B}">
  <sheetPr codeName="Hoja18"/>
  <dimension ref="A1:R1983"/>
  <sheetViews>
    <sheetView workbookViewId="0">
      <selection activeCell="F3" sqref="F3"/>
    </sheetView>
  </sheetViews>
  <sheetFormatPr baseColWidth="10" defaultRowHeight="14.5" x14ac:dyDescent="0.35"/>
  <cols>
    <col min="6" max="6" width="10.81640625" bestFit="1" customWidth="1"/>
  </cols>
  <sheetData>
    <row r="1" spans="1:18" ht="87" x14ac:dyDescent="0.35">
      <c r="A1" t="s">
        <v>3</v>
      </c>
      <c r="B1" t="s">
        <v>30</v>
      </c>
      <c r="C1" t="s">
        <v>4206</v>
      </c>
      <c r="D1" t="s">
        <v>4207</v>
      </c>
      <c r="E1" t="s">
        <v>4208</v>
      </c>
      <c r="F1" t="s">
        <v>4209</v>
      </c>
      <c r="G1" t="s">
        <v>1796</v>
      </c>
      <c r="H1" t="s">
        <v>4210</v>
      </c>
      <c r="I1" t="s">
        <v>4211</v>
      </c>
      <c r="J1" s="83" t="s">
        <v>4212</v>
      </c>
      <c r="K1" s="83" t="s">
        <v>8817</v>
      </c>
      <c r="L1" s="83" t="s">
        <v>4211</v>
      </c>
      <c r="M1" s="83" t="s">
        <v>4212</v>
      </c>
      <c r="N1" s="83" t="s">
        <v>4213</v>
      </c>
      <c r="O1" s="83" t="s">
        <v>4214</v>
      </c>
      <c r="P1" t="s">
        <v>4215</v>
      </c>
      <c r="R1" t="s">
        <v>4215</v>
      </c>
    </row>
    <row r="2" spans="1:18" x14ac:dyDescent="0.35">
      <c r="A2">
        <v>2621791</v>
      </c>
      <c r="B2">
        <v>6257188</v>
      </c>
      <c r="C2" t="s">
        <v>6649</v>
      </c>
      <c r="D2">
        <v>4001727390</v>
      </c>
      <c r="E2" s="16">
        <v>45633</v>
      </c>
      <c r="F2" s="16" t="s">
        <v>6650</v>
      </c>
      <c r="G2" s="16" t="s">
        <v>4708</v>
      </c>
      <c r="H2">
        <v>1</v>
      </c>
      <c r="I2">
        <v>320.7</v>
      </c>
      <c r="J2">
        <v>320.7</v>
      </c>
      <c r="K2" t="s">
        <v>4218</v>
      </c>
      <c r="L2">
        <v>42.75</v>
      </c>
      <c r="M2" s="16">
        <v>42.75</v>
      </c>
      <c r="N2" t="s">
        <v>5351</v>
      </c>
      <c r="P2" t="s">
        <v>5352</v>
      </c>
      <c r="R2" t="s">
        <v>4219</v>
      </c>
    </row>
    <row r="3" spans="1:18" x14ac:dyDescent="0.35">
      <c r="A3">
        <v>2621791</v>
      </c>
      <c r="B3">
        <v>6257188</v>
      </c>
      <c r="C3" t="s">
        <v>6649</v>
      </c>
      <c r="D3">
        <v>4001727390</v>
      </c>
      <c r="E3" s="16">
        <v>45633</v>
      </c>
      <c r="F3" s="16" t="s">
        <v>6651</v>
      </c>
      <c r="G3" s="16" t="s">
        <v>1852</v>
      </c>
      <c r="H3">
        <v>1</v>
      </c>
      <c r="I3">
        <v>45.94</v>
      </c>
      <c r="J3">
        <v>45.94</v>
      </c>
      <c r="K3" t="s">
        <v>4218</v>
      </c>
      <c r="L3">
        <v>260.31</v>
      </c>
      <c r="M3" s="16">
        <v>260.31</v>
      </c>
      <c r="N3" t="s">
        <v>5351</v>
      </c>
      <c r="P3" t="s">
        <v>5352</v>
      </c>
      <c r="R3" t="s">
        <v>4219</v>
      </c>
    </row>
    <row r="4" spans="1:18" x14ac:dyDescent="0.35">
      <c r="A4">
        <v>2621791</v>
      </c>
      <c r="B4">
        <v>6257188</v>
      </c>
      <c r="C4" t="s">
        <v>6649</v>
      </c>
      <c r="D4">
        <v>4001727390</v>
      </c>
      <c r="E4" s="16">
        <v>45633</v>
      </c>
      <c r="F4" s="16" t="s">
        <v>4305</v>
      </c>
      <c r="G4" s="16" t="s">
        <v>1835</v>
      </c>
      <c r="H4">
        <v>1</v>
      </c>
      <c r="I4">
        <v>55.05</v>
      </c>
      <c r="J4">
        <v>55.05</v>
      </c>
      <c r="K4" t="s">
        <v>4218</v>
      </c>
      <c r="L4">
        <v>137.01</v>
      </c>
      <c r="M4" s="16">
        <v>137.01</v>
      </c>
      <c r="N4" t="s">
        <v>5351</v>
      </c>
      <c r="P4" t="s">
        <v>5352</v>
      </c>
      <c r="R4" t="s">
        <v>4219</v>
      </c>
    </row>
    <row r="5" spans="1:18" x14ac:dyDescent="0.35">
      <c r="A5">
        <v>2621791</v>
      </c>
      <c r="B5">
        <v>6257188</v>
      </c>
      <c r="C5" t="s">
        <v>6649</v>
      </c>
      <c r="D5">
        <v>4001727390</v>
      </c>
      <c r="E5" s="16">
        <v>45633</v>
      </c>
      <c r="F5" s="16" t="s">
        <v>6652</v>
      </c>
      <c r="G5" s="16" t="s">
        <v>2093</v>
      </c>
      <c r="H5">
        <v>1</v>
      </c>
      <c r="I5">
        <v>23.08</v>
      </c>
      <c r="J5">
        <v>23.08</v>
      </c>
      <c r="K5" t="s">
        <v>4218</v>
      </c>
      <c r="L5">
        <v>15.26</v>
      </c>
      <c r="M5" s="16">
        <v>61.04</v>
      </c>
      <c r="N5" t="s">
        <v>4218</v>
      </c>
      <c r="P5" t="s">
        <v>5352</v>
      </c>
      <c r="R5" t="s">
        <v>4219</v>
      </c>
    </row>
    <row r="6" spans="1:18" x14ac:dyDescent="0.35">
      <c r="A6">
        <v>2621791</v>
      </c>
      <c r="B6">
        <v>6257188</v>
      </c>
      <c r="C6" t="s">
        <v>6649</v>
      </c>
      <c r="D6">
        <v>4001727390</v>
      </c>
      <c r="E6" s="16">
        <v>45633</v>
      </c>
      <c r="F6" s="16" t="s">
        <v>6653</v>
      </c>
      <c r="G6" s="16" t="s">
        <v>6654</v>
      </c>
      <c r="H6">
        <v>6</v>
      </c>
      <c r="I6">
        <v>89.2</v>
      </c>
      <c r="J6">
        <v>535.20000000000005</v>
      </c>
      <c r="K6" t="s">
        <v>4218</v>
      </c>
      <c r="L6">
        <v>1.78</v>
      </c>
      <c r="M6" s="16">
        <v>3.56</v>
      </c>
      <c r="N6" t="s">
        <v>4218</v>
      </c>
      <c r="P6" t="s">
        <v>5352</v>
      </c>
      <c r="R6" t="s">
        <v>4219</v>
      </c>
    </row>
    <row r="7" spans="1:18" x14ac:dyDescent="0.35">
      <c r="A7">
        <v>2621791</v>
      </c>
      <c r="B7">
        <v>6257188</v>
      </c>
      <c r="C7" t="s">
        <v>6649</v>
      </c>
      <c r="D7">
        <v>4001727390</v>
      </c>
      <c r="E7" s="16">
        <v>45633</v>
      </c>
      <c r="F7" s="16" t="s">
        <v>6655</v>
      </c>
      <c r="G7" s="16" t="s">
        <v>4966</v>
      </c>
      <c r="H7">
        <v>1</v>
      </c>
      <c r="I7">
        <v>50.2</v>
      </c>
      <c r="J7">
        <v>50.2</v>
      </c>
      <c r="K7" t="s">
        <v>4218</v>
      </c>
      <c r="L7">
        <v>8.6300000000000008</v>
      </c>
      <c r="M7" s="16">
        <v>17.260000000000002</v>
      </c>
      <c r="N7" t="s">
        <v>4218</v>
      </c>
      <c r="P7" t="s">
        <v>5352</v>
      </c>
      <c r="R7" t="s">
        <v>4219</v>
      </c>
    </row>
    <row r="8" spans="1:18" x14ac:dyDescent="0.35">
      <c r="A8">
        <v>2621791</v>
      </c>
      <c r="B8">
        <v>6257188</v>
      </c>
      <c r="C8" t="s">
        <v>6649</v>
      </c>
      <c r="D8">
        <v>4001727390</v>
      </c>
      <c r="E8" s="16">
        <v>45633</v>
      </c>
      <c r="F8" s="16" t="s">
        <v>6656</v>
      </c>
      <c r="G8" s="16" t="s">
        <v>6657</v>
      </c>
      <c r="H8">
        <v>6</v>
      </c>
      <c r="I8">
        <v>146.15</v>
      </c>
      <c r="J8">
        <v>876.9</v>
      </c>
      <c r="K8" t="s">
        <v>4218</v>
      </c>
      <c r="L8">
        <v>18.25</v>
      </c>
      <c r="M8" s="16">
        <v>36.5</v>
      </c>
      <c r="N8" t="s">
        <v>4218</v>
      </c>
      <c r="P8" t="s">
        <v>5352</v>
      </c>
      <c r="R8" t="s">
        <v>4219</v>
      </c>
    </row>
    <row r="9" spans="1:18" x14ac:dyDescent="0.35">
      <c r="A9">
        <v>2621791</v>
      </c>
      <c r="B9">
        <v>6257188</v>
      </c>
      <c r="C9" t="s">
        <v>6649</v>
      </c>
      <c r="D9">
        <v>4001727390</v>
      </c>
      <c r="E9" s="16">
        <v>45633</v>
      </c>
      <c r="F9" s="16" t="s">
        <v>6658</v>
      </c>
      <c r="G9" s="16" t="s">
        <v>6657</v>
      </c>
      <c r="H9">
        <v>6</v>
      </c>
      <c r="I9">
        <v>150.31</v>
      </c>
      <c r="J9">
        <v>901.86</v>
      </c>
      <c r="K9" t="s">
        <v>4218</v>
      </c>
      <c r="L9">
        <v>295.01</v>
      </c>
      <c r="M9" s="16">
        <v>2360.08</v>
      </c>
      <c r="N9" t="s">
        <v>4218</v>
      </c>
      <c r="P9" t="s">
        <v>5352</v>
      </c>
      <c r="R9" t="s">
        <v>4219</v>
      </c>
    </row>
    <row r="10" spans="1:18" x14ac:dyDescent="0.35">
      <c r="A10">
        <v>2621791</v>
      </c>
      <c r="B10">
        <v>6257188</v>
      </c>
      <c r="C10" t="s">
        <v>6649</v>
      </c>
      <c r="D10">
        <v>4001727390</v>
      </c>
      <c r="E10" s="16">
        <v>45633</v>
      </c>
      <c r="F10" s="16" t="s">
        <v>6659</v>
      </c>
      <c r="G10" s="16" t="s">
        <v>1835</v>
      </c>
      <c r="H10">
        <v>1</v>
      </c>
      <c r="I10">
        <v>4.8099999999999996</v>
      </c>
      <c r="J10">
        <v>4.8099999999999996</v>
      </c>
      <c r="K10" t="s">
        <v>4218</v>
      </c>
      <c r="L10">
        <v>4.1500000000000004</v>
      </c>
      <c r="M10" s="16">
        <v>33.200000000000003</v>
      </c>
      <c r="N10" t="s">
        <v>4218</v>
      </c>
      <c r="P10" t="s">
        <v>5352</v>
      </c>
      <c r="R10" t="s">
        <v>4219</v>
      </c>
    </row>
    <row r="11" spans="1:18" x14ac:dyDescent="0.35">
      <c r="A11">
        <v>2621791</v>
      </c>
      <c r="B11">
        <v>6257188</v>
      </c>
      <c r="C11" t="s">
        <v>6649</v>
      </c>
      <c r="D11">
        <v>4001727390</v>
      </c>
      <c r="E11" s="16">
        <v>45633</v>
      </c>
      <c r="F11" s="16" t="s">
        <v>2102</v>
      </c>
      <c r="G11" s="16" t="s">
        <v>1831</v>
      </c>
      <c r="H11">
        <v>3</v>
      </c>
      <c r="I11">
        <v>8.67</v>
      </c>
      <c r="J11">
        <v>26.01</v>
      </c>
      <c r="K11" t="s">
        <v>4218</v>
      </c>
      <c r="L11">
        <v>394.48</v>
      </c>
      <c r="M11" s="16">
        <v>788.96</v>
      </c>
      <c r="N11" t="s">
        <v>4218</v>
      </c>
      <c r="P11" t="s">
        <v>5352</v>
      </c>
      <c r="R11" t="s">
        <v>4219</v>
      </c>
    </row>
    <row r="12" spans="1:18" x14ac:dyDescent="0.35">
      <c r="A12">
        <v>2621791</v>
      </c>
      <c r="B12">
        <v>6257188</v>
      </c>
      <c r="C12" t="s">
        <v>6649</v>
      </c>
      <c r="D12">
        <v>4001727390</v>
      </c>
      <c r="E12" s="16">
        <v>45633</v>
      </c>
      <c r="F12" s="16" t="s">
        <v>2103</v>
      </c>
      <c r="G12" s="16" t="s">
        <v>1831</v>
      </c>
      <c r="H12">
        <v>2</v>
      </c>
      <c r="I12">
        <v>12.85</v>
      </c>
      <c r="J12">
        <v>25.7</v>
      </c>
      <c r="K12" t="s">
        <v>4218</v>
      </c>
      <c r="L12">
        <v>394.48</v>
      </c>
      <c r="M12" s="16">
        <v>788.96</v>
      </c>
      <c r="N12" t="s">
        <v>4218</v>
      </c>
      <c r="P12" t="s">
        <v>5352</v>
      </c>
      <c r="R12" t="s">
        <v>4219</v>
      </c>
    </row>
    <row r="13" spans="1:18" x14ac:dyDescent="0.35">
      <c r="A13">
        <v>2621791</v>
      </c>
      <c r="B13">
        <v>6257188</v>
      </c>
      <c r="C13" t="s">
        <v>6649</v>
      </c>
      <c r="D13">
        <v>4001727390</v>
      </c>
      <c r="E13" s="16">
        <v>45633</v>
      </c>
      <c r="F13" s="16" t="s">
        <v>6660</v>
      </c>
      <c r="G13" s="16" t="s">
        <v>6661</v>
      </c>
      <c r="H13">
        <v>1</v>
      </c>
      <c r="I13">
        <v>65.569999999999993</v>
      </c>
      <c r="J13">
        <v>65.569999999999993</v>
      </c>
      <c r="K13" t="s">
        <v>4218</v>
      </c>
      <c r="L13">
        <v>532.66</v>
      </c>
      <c r="M13" s="16">
        <v>1065.32</v>
      </c>
      <c r="N13" t="s">
        <v>4218</v>
      </c>
      <c r="P13" t="s">
        <v>5352</v>
      </c>
      <c r="R13" t="s">
        <v>4219</v>
      </c>
    </row>
    <row r="14" spans="1:18" x14ac:dyDescent="0.35">
      <c r="A14">
        <v>2621791</v>
      </c>
      <c r="B14">
        <v>6257188</v>
      </c>
      <c r="C14" t="s">
        <v>6649</v>
      </c>
      <c r="D14">
        <v>4001727390</v>
      </c>
      <c r="E14" s="16">
        <v>45633</v>
      </c>
      <c r="F14" s="16" t="s">
        <v>6662</v>
      </c>
      <c r="G14" s="16" t="s">
        <v>6663</v>
      </c>
      <c r="H14">
        <v>1</v>
      </c>
      <c r="I14">
        <v>22.28</v>
      </c>
      <c r="J14">
        <v>22.28</v>
      </c>
      <c r="K14" t="s">
        <v>4218</v>
      </c>
      <c r="L14">
        <v>108.43</v>
      </c>
      <c r="M14" s="16">
        <v>433.72</v>
      </c>
      <c r="N14" t="s">
        <v>4218</v>
      </c>
      <c r="P14" t="s">
        <v>5352</v>
      </c>
      <c r="R14" t="s">
        <v>4219</v>
      </c>
    </row>
    <row r="15" spans="1:18" x14ac:dyDescent="0.35">
      <c r="A15">
        <v>2621791</v>
      </c>
      <c r="B15">
        <v>6257188</v>
      </c>
      <c r="C15" t="s">
        <v>6649</v>
      </c>
      <c r="D15">
        <v>4001727390</v>
      </c>
      <c r="E15" s="16">
        <v>45633</v>
      </c>
      <c r="F15" s="16" t="s">
        <v>6664</v>
      </c>
      <c r="G15" s="16" t="s">
        <v>5303</v>
      </c>
      <c r="H15">
        <v>1</v>
      </c>
      <c r="I15">
        <v>44.56</v>
      </c>
      <c r="J15">
        <v>44.56</v>
      </c>
      <c r="K15" t="s">
        <v>4218</v>
      </c>
      <c r="L15">
        <v>3.03</v>
      </c>
      <c r="M15" s="16">
        <v>6.06</v>
      </c>
      <c r="N15" t="s">
        <v>4218</v>
      </c>
      <c r="P15" t="s">
        <v>5352</v>
      </c>
      <c r="R15" t="s">
        <v>4219</v>
      </c>
    </row>
    <row r="16" spans="1:18" x14ac:dyDescent="0.35">
      <c r="A16">
        <v>2621791</v>
      </c>
      <c r="B16">
        <v>6257188</v>
      </c>
      <c r="C16" t="s">
        <v>6649</v>
      </c>
      <c r="D16">
        <v>4001727390</v>
      </c>
      <c r="E16" s="16">
        <v>45633</v>
      </c>
      <c r="F16" s="16" t="s">
        <v>6665</v>
      </c>
      <c r="G16" s="16" t="s">
        <v>1984</v>
      </c>
      <c r="H16">
        <v>1</v>
      </c>
      <c r="I16">
        <v>9.5</v>
      </c>
      <c r="J16">
        <v>9.5</v>
      </c>
      <c r="K16" t="s">
        <v>4218</v>
      </c>
      <c r="L16">
        <v>1.52</v>
      </c>
      <c r="M16" s="16">
        <v>12.16</v>
      </c>
      <c r="N16" t="s">
        <v>4218</v>
      </c>
      <c r="P16" t="s">
        <v>5352</v>
      </c>
      <c r="R16" t="s">
        <v>4219</v>
      </c>
    </row>
    <row r="17" spans="1:18" x14ac:dyDescent="0.35">
      <c r="A17">
        <v>2621791</v>
      </c>
      <c r="B17">
        <v>6257188</v>
      </c>
      <c r="C17" t="s">
        <v>6649</v>
      </c>
      <c r="D17">
        <v>4001727390</v>
      </c>
      <c r="E17" s="16">
        <v>45633</v>
      </c>
      <c r="F17" s="16" t="s">
        <v>6666</v>
      </c>
      <c r="G17" s="16" t="s">
        <v>5241</v>
      </c>
      <c r="H17">
        <v>1</v>
      </c>
      <c r="I17">
        <v>250.73</v>
      </c>
      <c r="J17">
        <v>250.73</v>
      </c>
      <c r="K17" t="s">
        <v>4218</v>
      </c>
      <c r="L17">
        <v>1.1399999999999999</v>
      </c>
      <c r="M17" s="16">
        <v>18.239999999999998</v>
      </c>
      <c r="N17" t="s">
        <v>4218</v>
      </c>
      <c r="P17" t="s">
        <v>5352</v>
      </c>
      <c r="R17" t="s">
        <v>4219</v>
      </c>
    </row>
    <row r="18" spans="1:18" x14ac:dyDescent="0.35">
      <c r="A18">
        <v>2621791</v>
      </c>
      <c r="B18">
        <v>6257188</v>
      </c>
      <c r="C18" t="s">
        <v>6649</v>
      </c>
      <c r="D18">
        <v>4001727390</v>
      </c>
      <c r="E18" s="16">
        <v>45633</v>
      </c>
      <c r="F18" s="16" t="s">
        <v>6667</v>
      </c>
      <c r="G18" s="16" t="s">
        <v>6668</v>
      </c>
      <c r="H18">
        <v>1</v>
      </c>
      <c r="I18">
        <v>17.46</v>
      </c>
      <c r="J18">
        <v>17.46</v>
      </c>
      <c r="K18" t="s">
        <v>4218</v>
      </c>
      <c r="L18">
        <v>1.32</v>
      </c>
      <c r="M18" s="16">
        <v>5.28</v>
      </c>
      <c r="N18" t="s">
        <v>4218</v>
      </c>
      <c r="P18" t="s">
        <v>5352</v>
      </c>
      <c r="R18" t="s">
        <v>4219</v>
      </c>
    </row>
    <row r="19" spans="1:18" x14ac:dyDescent="0.35">
      <c r="A19">
        <v>2621791</v>
      </c>
      <c r="B19">
        <v>6257188</v>
      </c>
      <c r="C19" t="s">
        <v>6649</v>
      </c>
      <c r="D19">
        <v>4001727390</v>
      </c>
      <c r="E19" s="16">
        <v>45633</v>
      </c>
      <c r="F19" s="16" t="s">
        <v>6669</v>
      </c>
      <c r="G19" s="16" t="s">
        <v>2104</v>
      </c>
      <c r="H19">
        <v>1</v>
      </c>
      <c r="I19">
        <v>348.7</v>
      </c>
      <c r="J19">
        <v>348.7</v>
      </c>
      <c r="K19" t="s">
        <v>4218</v>
      </c>
      <c r="L19">
        <v>6.26</v>
      </c>
      <c r="M19" s="16">
        <v>25.04</v>
      </c>
      <c r="N19" t="s">
        <v>4218</v>
      </c>
      <c r="P19" t="s">
        <v>5352</v>
      </c>
      <c r="R19" t="s">
        <v>4219</v>
      </c>
    </row>
    <row r="20" spans="1:18" x14ac:dyDescent="0.35">
      <c r="A20">
        <v>2621791</v>
      </c>
      <c r="B20">
        <v>6257188</v>
      </c>
      <c r="C20" t="s">
        <v>6649</v>
      </c>
      <c r="D20">
        <v>4001727390</v>
      </c>
      <c r="E20" s="16">
        <v>45633</v>
      </c>
      <c r="F20" s="16" t="s">
        <v>6670</v>
      </c>
      <c r="G20" s="16" t="s">
        <v>6671</v>
      </c>
      <c r="H20">
        <v>1</v>
      </c>
      <c r="I20">
        <v>717.75</v>
      </c>
      <c r="J20">
        <v>717.75</v>
      </c>
      <c r="K20" t="s">
        <v>4218</v>
      </c>
      <c r="L20">
        <v>8.5500000000000007</v>
      </c>
      <c r="M20" s="16">
        <v>34.200000000000003</v>
      </c>
      <c r="N20" t="s">
        <v>4218</v>
      </c>
      <c r="P20" t="s">
        <v>5352</v>
      </c>
      <c r="R20" t="s">
        <v>4219</v>
      </c>
    </row>
    <row r="21" spans="1:18" x14ac:dyDescent="0.35">
      <c r="A21">
        <v>2621791</v>
      </c>
      <c r="B21">
        <v>6257188</v>
      </c>
      <c r="C21" t="s">
        <v>6649</v>
      </c>
      <c r="D21">
        <v>4001727390</v>
      </c>
      <c r="E21" s="16">
        <v>45633</v>
      </c>
      <c r="F21" s="16" t="s">
        <v>6672</v>
      </c>
      <c r="G21" s="16" t="s">
        <v>1833</v>
      </c>
      <c r="H21">
        <v>1</v>
      </c>
      <c r="I21">
        <v>63.92</v>
      </c>
      <c r="J21">
        <v>63.92</v>
      </c>
      <c r="K21" t="s">
        <v>4218</v>
      </c>
      <c r="L21">
        <v>12.13</v>
      </c>
      <c r="M21" s="16">
        <v>291.12</v>
      </c>
      <c r="N21" t="s">
        <v>4218</v>
      </c>
      <c r="P21" t="s">
        <v>5352</v>
      </c>
      <c r="R21" t="s">
        <v>4219</v>
      </c>
    </row>
    <row r="22" spans="1:18" x14ac:dyDescent="0.35">
      <c r="A22">
        <v>2621791</v>
      </c>
      <c r="B22">
        <v>6257188</v>
      </c>
      <c r="C22" t="s">
        <v>6649</v>
      </c>
      <c r="D22">
        <v>4001727390</v>
      </c>
      <c r="E22" s="16">
        <v>45633</v>
      </c>
      <c r="F22" s="16" t="s">
        <v>6673</v>
      </c>
      <c r="G22" s="16" t="s">
        <v>1828</v>
      </c>
      <c r="H22">
        <v>1</v>
      </c>
      <c r="I22">
        <v>133.16</v>
      </c>
      <c r="J22">
        <v>133.16</v>
      </c>
      <c r="K22" t="s">
        <v>4218</v>
      </c>
      <c r="L22">
        <v>32.15</v>
      </c>
      <c r="M22" s="16">
        <v>64.3</v>
      </c>
      <c r="N22" t="s">
        <v>4218</v>
      </c>
      <c r="P22" t="s">
        <v>5352</v>
      </c>
      <c r="R22" t="s">
        <v>4219</v>
      </c>
    </row>
    <row r="23" spans="1:18" x14ac:dyDescent="0.35">
      <c r="A23">
        <v>2621791</v>
      </c>
      <c r="B23">
        <v>6257188</v>
      </c>
      <c r="C23" t="s">
        <v>6649</v>
      </c>
      <c r="D23">
        <v>4001727390</v>
      </c>
      <c r="E23" s="16">
        <v>45633</v>
      </c>
      <c r="F23" s="16" t="s">
        <v>6674</v>
      </c>
      <c r="G23" s="16" t="s">
        <v>6675</v>
      </c>
      <c r="H23">
        <v>1</v>
      </c>
      <c r="I23">
        <v>566.12</v>
      </c>
      <c r="J23">
        <v>566.12</v>
      </c>
      <c r="K23" t="s">
        <v>4218</v>
      </c>
      <c r="L23">
        <v>0.7</v>
      </c>
      <c r="M23" s="16">
        <v>16.8</v>
      </c>
      <c r="N23" t="s">
        <v>4218</v>
      </c>
      <c r="P23" t="s">
        <v>5352</v>
      </c>
      <c r="R23" t="s">
        <v>4219</v>
      </c>
    </row>
    <row r="24" spans="1:18" x14ac:dyDescent="0.35">
      <c r="A24">
        <v>2621791</v>
      </c>
      <c r="B24">
        <v>6257188</v>
      </c>
      <c r="C24" t="s">
        <v>6649</v>
      </c>
      <c r="D24">
        <v>4001727390</v>
      </c>
      <c r="E24" s="16">
        <v>45633</v>
      </c>
      <c r="F24" s="16" t="s">
        <v>6676</v>
      </c>
      <c r="G24" s="16" t="s">
        <v>6675</v>
      </c>
      <c r="H24">
        <v>1</v>
      </c>
      <c r="I24">
        <v>94.82</v>
      </c>
      <c r="J24">
        <v>94.82</v>
      </c>
      <c r="K24" t="s">
        <v>4218</v>
      </c>
      <c r="L24">
        <v>1.04</v>
      </c>
      <c r="M24" s="16">
        <v>12.48</v>
      </c>
      <c r="N24" t="s">
        <v>4218</v>
      </c>
      <c r="P24" t="s">
        <v>5352</v>
      </c>
      <c r="R24" t="s">
        <v>4219</v>
      </c>
    </row>
    <row r="25" spans="1:18" x14ac:dyDescent="0.35">
      <c r="A25">
        <v>2621791</v>
      </c>
      <c r="B25">
        <v>6257188</v>
      </c>
      <c r="C25" t="s">
        <v>6649</v>
      </c>
      <c r="D25">
        <v>4001727390</v>
      </c>
      <c r="E25" s="16">
        <v>45633</v>
      </c>
      <c r="F25" s="16" t="s">
        <v>6677</v>
      </c>
      <c r="G25" s="16" t="s">
        <v>6671</v>
      </c>
      <c r="H25">
        <v>1</v>
      </c>
      <c r="I25">
        <v>360.78</v>
      </c>
      <c r="J25">
        <v>360.78</v>
      </c>
      <c r="K25" t="s">
        <v>4218</v>
      </c>
      <c r="L25">
        <v>758.16</v>
      </c>
      <c r="M25" s="16">
        <v>1516.32</v>
      </c>
      <c r="N25" t="s">
        <v>4218</v>
      </c>
      <c r="P25" t="s">
        <v>5352</v>
      </c>
      <c r="R25" t="s">
        <v>4219</v>
      </c>
    </row>
    <row r="26" spans="1:18" x14ac:dyDescent="0.35">
      <c r="A26">
        <v>2621791</v>
      </c>
      <c r="B26">
        <v>6257188</v>
      </c>
      <c r="C26" t="s">
        <v>6649</v>
      </c>
      <c r="D26">
        <v>4001727390</v>
      </c>
      <c r="E26" s="16">
        <v>45633</v>
      </c>
      <c r="F26" s="16" t="s">
        <v>6678</v>
      </c>
      <c r="G26" s="16" t="s">
        <v>6675</v>
      </c>
      <c r="H26">
        <v>1</v>
      </c>
      <c r="I26">
        <v>359.96</v>
      </c>
      <c r="J26">
        <v>359.96</v>
      </c>
      <c r="K26" t="s">
        <v>4218</v>
      </c>
      <c r="L26">
        <v>1295.8599999999999</v>
      </c>
      <c r="M26" s="16">
        <v>1295.8599999999999</v>
      </c>
      <c r="N26" t="s">
        <v>4218</v>
      </c>
      <c r="P26" t="s">
        <v>5352</v>
      </c>
      <c r="R26" t="s">
        <v>4219</v>
      </c>
    </row>
    <row r="27" spans="1:18" x14ac:dyDescent="0.35">
      <c r="A27">
        <v>2621791</v>
      </c>
      <c r="B27">
        <v>6257188</v>
      </c>
      <c r="C27" t="s">
        <v>6649</v>
      </c>
      <c r="D27">
        <v>4001727390</v>
      </c>
      <c r="E27" s="16">
        <v>45633</v>
      </c>
      <c r="F27" s="16" t="s">
        <v>6679</v>
      </c>
      <c r="G27" s="16" t="s">
        <v>1857</v>
      </c>
      <c r="H27">
        <v>2</v>
      </c>
      <c r="I27">
        <v>182.49</v>
      </c>
      <c r="J27">
        <v>364.98</v>
      </c>
      <c r="K27" t="s">
        <v>4218</v>
      </c>
      <c r="L27">
        <v>1302.4000000000001</v>
      </c>
      <c r="M27" s="16">
        <v>1302.4000000000001</v>
      </c>
      <c r="N27" t="s">
        <v>4218</v>
      </c>
      <c r="P27" t="s">
        <v>5352</v>
      </c>
      <c r="R27" t="s">
        <v>4219</v>
      </c>
    </row>
    <row r="28" spans="1:18" x14ac:dyDescent="0.35">
      <c r="A28">
        <v>2621791</v>
      </c>
      <c r="B28">
        <v>6257188</v>
      </c>
      <c r="C28" t="s">
        <v>6649</v>
      </c>
      <c r="D28">
        <v>4001727390</v>
      </c>
      <c r="E28" s="16">
        <v>45633</v>
      </c>
      <c r="F28" s="16" t="s">
        <v>6680</v>
      </c>
      <c r="G28" s="16" t="s">
        <v>4329</v>
      </c>
      <c r="H28">
        <v>1</v>
      </c>
      <c r="I28">
        <v>204.31</v>
      </c>
      <c r="J28">
        <v>204.31</v>
      </c>
      <c r="K28" t="s">
        <v>4218</v>
      </c>
      <c r="L28">
        <v>6.26</v>
      </c>
      <c r="M28" s="16">
        <v>50.08</v>
      </c>
      <c r="N28" t="s">
        <v>4218</v>
      </c>
      <c r="P28" t="s">
        <v>5352</v>
      </c>
      <c r="R28" t="s">
        <v>4219</v>
      </c>
    </row>
    <row r="29" spans="1:18" x14ac:dyDescent="0.35">
      <c r="A29">
        <v>2621791</v>
      </c>
      <c r="B29">
        <v>6257188</v>
      </c>
      <c r="C29" t="s">
        <v>6649</v>
      </c>
      <c r="D29">
        <v>4001727390</v>
      </c>
      <c r="E29" s="16">
        <v>45633</v>
      </c>
      <c r="F29" s="16" t="s">
        <v>6681</v>
      </c>
      <c r="G29" s="16" t="s">
        <v>1820</v>
      </c>
      <c r="H29">
        <v>6</v>
      </c>
      <c r="I29">
        <v>23.14</v>
      </c>
      <c r="J29">
        <v>138.84</v>
      </c>
      <c r="K29" t="s">
        <v>4218</v>
      </c>
      <c r="L29">
        <v>5.45</v>
      </c>
      <c r="M29" s="16">
        <v>21.8</v>
      </c>
      <c r="N29" t="s">
        <v>4218</v>
      </c>
      <c r="P29" t="s">
        <v>5352</v>
      </c>
      <c r="R29" t="s">
        <v>4219</v>
      </c>
    </row>
    <row r="30" spans="1:18" x14ac:dyDescent="0.35">
      <c r="A30">
        <v>2621791</v>
      </c>
      <c r="B30">
        <v>6257188</v>
      </c>
      <c r="C30" t="s">
        <v>6649</v>
      </c>
      <c r="D30">
        <v>4001727390</v>
      </c>
      <c r="E30" s="16">
        <v>45633</v>
      </c>
      <c r="F30" s="16" t="s">
        <v>1866</v>
      </c>
      <c r="G30" s="16" t="s">
        <v>1865</v>
      </c>
      <c r="H30">
        <v>6</v>
      </c>
      <c r="I30">
        <v>2.46</v>
      </c>
      <c r="J30">
        <v>14.76</v>
      </c>
      <c r="K30" t="s">
        <v>4218</v>
      </c>
      <c r="L30">
        <v>17.04</v>
      </c>
      <c r="M30" s="16">
        <v>68.16</v>
      </c>
      <c r="N30" t="s">
        <v>4218</v>
      </c>
      <c r="P30" t="s">
        <v>5352</v>
      </c>
      <c r="R30" t="s">
        <v>4219</v>
      </c>
    </row>
    <row r="31" spans="1:18" x14ac:dyDescent="0.35">
      <c r="A31">
        <v>2621791</v>
      </c>
      <c r="B31">
        <v>6257188</v>
      </c>
      <c r="C31" t="s">
        <v>6649</v>
      </c>
      <c r="D31">
        <v>4001727390</v>
      </c>
      <c r="E31" s="16">
        <v>45633</v>
      </c>
      <c r="F31" s="16" t="s">
        <v>6682</v>
      </c>
      <c r="G31" s="16" t="s">
        <v>1865</v>
      </c>
      <c r="H31">
        <v>6</v>
      </c>
      <c r="I31">
        <v>6.68</v>
      </c>
      <c r="J31">
        <v>40.08</v>
      </c>
      <c r="K31" t="s">
        <v>4218</v>
      </c>
      <c r="L31">
        <v>0.14000000000000001</v>
      </c>
      <c r="M31" s="16">
        <v>700</v>
      </c>
      <c r="N31" t="s">
        <v>4218</v>
      </c>
      <c r="P31" t="s">
        <v>5352</v>
      </c>
      <c r="R31" t="s">
        <v>4219</v>
      </c>
    </row>
    <row r="32" spans="1:18" x14ac:dyDescent="0.35">
      <c r="A32">
        <v>2621791</v>
      </c>
      <c r="B32">
        <v>6257188</v>
      </c>
      <c r="C32" t="s">
        <v>6649</v>
      </c>
      <c r="D32">
        <v>4001727390</v>
      </c>
      <c r="E32" s="16">
        <v>45633</v>
      </c>
      <c r="F32" s="16" t="s">
        <v>6683</v>
      </c>
      <c r="G32" s="16" t="s">
        <v>1865</v>
      </c>
      <c r="H32">
        <v>4</v>
      </c>
      <c r="I32">
        <v>0.37</v>
      </c>
      <c r="J32">
        <v>1.48</v>
      </c>
      <c r="K32" t="s">
        <v>4218</v>
      </c>
      <c r="L32">
        <v>0.14000000000000001</v>
      </c>
      <c r="M32" s="16">
        <v>700</v>
      </c>
      <c r="N32" t="s">
        <v>4218</v>
      </c>
      <c r="P32" t="s">
        <v>5352</v>
      </c>
      <c r="R32" t="s">
        <v>4219</v>
      </c>
    </row>
    <row r="33" spans="1:18" x14ac:dyDescent="0.35">
      <c r="A33">
        <v>2621791</v>
      </c>
      <c r="B33">
        <v>6257188</v>
      </c>
      <c r="C33" t="s">
        <v>6649</v>
      </c>
      <c r="D33">
        <v>4001727390</v>
      </c>
      <c r="E33" s="16">
        <v>45633</v>
      </c>
      <c r="F33" s="16" t="s">
        <v>6684</v>
      </c>
      <c r="G33" s="16" t="s">
        <v>2105</v>
      </c>
      <c r="H33">
        <v>2</v>
      </c>
      <c r="I33">
        <v>40.549999999999997</v>
      </c>
      <c r="J33">
        <v>81.099999999999994</v>
      </c>
      <c r="K33" t="s">
        <v>4218</v>
      </c>
      <c r="L33">
        <v>4.08</v>
      </c>
      <c r="M33" s="16">
        <v>4.08</v>
      </c>
      <c r="N33" t="s">
        <v>4218</v>
      </c>
      <c r="P33" t="s">
        <v>5352</v>
      </c>
      <c r="R33" t="s">
        <v>4219</v>
      </c>
    </row>
    <row r="34" spans="1:18" x14ac:dyDescent="0.35">
      <c r="A34">
        <v>2621791</v>
      </c>
      <c r="B34">
        <v>6257188</v>
      </c>
      <c r="C34" t="s">
        <v>6649</v>
      </c>
      <c r="D34">
        <v>4001727390</v>
      </c>
      <c r="E34" s="16">
        <v>45633</v>
      </c>
      <c r="F34" s="16" t="s">
        <v>6685</v>
      </c>
      <c r="G34" s="16" t="s">
        <v>2106</v>
      </c>
      <c r="H34">
        <v>1</v>
      </c>
      <c r="I34">
        <v>220.56</v>
      </c>
      <c r="J34">
        <v>220.56</v>
      </c>
      <c r="K34" t="s">
        <v>4218</v>
      </c>
      <c r="L34">
        <v>1.96</v>
      </c>
      <c r="M34" s="16">
        <v>58.8</v>
      </c>
      <c r="N34" t="s">
        <v>4218</v>
      </c>
      <c r="P34" t="s">
        <v>5352</v>
      </c>
      <c r="R34" t="s">
        <v>4219</v>
      </c>
    </row>
    <row r="35" spans="1:18" x14ac:dyDescent="0.35">
      <c r="A35">
        <v>2621791</v>
      </c>
      <c r="B35">
        <v>6257188</v>
      </c>
      <c r="C35" t="s">
        <v>6649</v>
      </c>
      <c r="D35">
        <v>4001727390</v>
      </c>
      <c r="E35" s="16">
        <v>45633</v>
      </c>
      <c r="F35" s="16" t="s">
        <v>6686</v>
      </c>
      <c r="G35" s="16" t="s">
        <v>2106</v>
      </c>
      <c r="H35">
        <v>1</v>
      </c>
      <c r="I35">
        <v>228.58</v>
      </c>
      <c r="J35">
        <v>228.58</v>
      </c>
      <c r="K35" t="s">
        <v>4218</v>
      </c>
      <c r="L35">
        <v>0.65</v>
      </c>
      <c r="M35" s="16">
        <v>3.9</v>
      </c>
      <c r="N35" t="s">
        <v>4218</v>
      </c>
      <c r="P35" t="s">
        <v>5352</v>
      </c>
      <c r="R35" t="s">
        <v>4219</v>
      </c>
    </row>
    <row r="36" spans="1:18" x14ac:dyDescent="0.35">
      <c r="A36">
        <v>2621791</v>
      </c>
      <c r="B36">
        <v>6257188</v>
      </c>
      <c r="C36" t="s">
        <v>6649</v>
      </c>
      <c r="D36">
        <v>4001727390</v>
      </c>
      <c r="E36" s="16">
        <v>45633</v>
      </c>
      <c r="F36" s="16" t="s">
        <v>6687</v>
      </c>
      <c r="G36" s="16" t="s">
        <v>6688</v>
      </c>
      <c r="H36">
        <v>4</v>
      </c>
      <c r="I36">
        <v>131.51</v>
      </c>
      <c r="J36">
        <v>526.04</v>
      </c>
      <c r="K36" t="s">
        <v>4218</v>
      </c>
      <c r="L36">
        <v>3.76</v>
      </c>
      <c r="M36" s="16">
        <v>3.76</v>
      </c>
      <c r="N36" t="s">
        <v>4218</v>
      </c>
      <c r="P36" t="s">
        <v>5352</v>
      </c>
      <c r="R36" t="s">
        <v>4219</v>
      </c>
    </row>
    <row r="37" spans="1:18" x14ac:dyDescent="0.35">
      <c r="A37">
        <v>2621791</v>
      </c>
      <c r="B37">
        <v>6257188</v>
      </c>
      <c r="C37" t="s">
        <v>6649</v>
      </c>
      <c r="D37">
        <v>4001727390</v>
      </c>
      <c r="E37" s="16">
        <v>45633</v>
      </c>
      <c r="F37" s="16" t="s">
        <v>6689</v>
      </c>
      <c r="G37" s="16" t="s">
        <v>6690</v>
      </c>
      <c r="H37">
        <v>1</v>
      </c>
      <c r="I37">
        <v>329.25</v>
      </c>
      <c r="J37">
        <v>329.25</v>
      </c>
      <c r="K37" t="s">
        <v>4218</v>
      </c>
      <c r="L37">
        <v>1.77</v>
      </c>
      <c r="M37" s="16">
        <v>1.77</v>
      </c>
      <c r="N37" t="s">
        <v>4218</v>
      </c>
      <c r="P37" t="s">
        <v>5352</v>
      </c>
      <c r="R37" t="s">
        <v>4219</v>
      </c>
    </row>
    <row r="38" spans="1:18" x14ac:dyDescent="0.35">
      <c r="A38">
        <v>2621791</v>
      </c>
      <c r="B38">
        <v>6257188</v>
      </c>
      <c r="C38" t="s">
        <v>6649</v>
      </c>
      <c r="D38">
        <v>4001727390</v>
      </c>
      <c r="E38" s="16">
        <v>45633</v>
      </c>
      <c r="F38" s="16" t="s">
        <v>6691</v>
      </c>
      <c r="G38" s="16" t="s">
        <v>6692</v>
      </c>
      <c r="H38">
        <v>1</v>
      </c>
      <c r="I38">
        <v>341.11</v>
      </c>
      <c r="J38">
        <v>341.11</v>
      </c>
      <c r="K38" t="s">
        <v>4218</v>
      </c>
      <c r="L38">
        <v>1.55</v>
      </c>
      <c r="M38" s="16">
        <v>1.55</v>
      </c>
      <c r="N38" t="s">
        <v>4218</v>
      </c>
      <c r="P38" t="s">
        <v>5352</v>
      </c>
      <c r="R38" t="s">
        <v>4219</v>
      </c>
    </row>
    <row r="39" spans="1:18" x14ac:dyDescent="0.35">
      <c r="A39">
        <v>2621791</v>
      </c>
      <c r="B39">
        <v>6257188</v>
      </c>
      <c r="C39" t="s">
        <v>6649</v>
      </c>
      <c r="D39">
        <v>4001727390</v>
      </c>
      <c r="E39" s="16">
        <v>45633</v>
      </c>
      <c r="F39" s="16" t="s">
        <v>6693</v>
      </c>
      <c r="G39" s="16" t="s">
        <v>6694</v>
      </c>
      <c r="H39">
        <v>1</v>
      </c>
      <c r="I39">
        <v>796.28</v>
      </c>
      <c r="J39">
        <v>796.28</v>
      </c>
      <c r="K39" t="s">
        <v>4218</v>
      </c>
      <c r="L39">
        <v>0.41</v>
      </c>
      <c r="M39" s="16">
        <v>2.46</v>
      </c>
      <c r="N39" t="s">
        <v>4218</v>
      </c>
      <c r="P39" t="s">
        <v>5352</v>
      </c>
      <c r="R39" t="s">
        <v>4219</v>
      </c>
    </row>
    <row r="40" spans="1:18" x14ac:dyDescent="0.35">
      <c r="A40">
        <v>2621791</v>
      </c>
      <c r="B40">
        <v>6257188</v>
      </c>
      <c r="C40" t="s">
        <v>6649</v>
      </c>
      <c r="D40">
        <v>4001727390</v>
      </c>
      <c r="E40" s="16">
        <v>45633</v>
      </c>
      <c r="F40" s="16" t="s">
        <v>6695</v>
      </c>
      <c r="G40" s="16" t="s">
        <v>1835</v>
      </c>
      <c r="H40">
        <v>1</v>
      </c>
      <c r="I40">
        <v>16.61</v>
      </c>
      <c r="J40">
        <v>16.61</v>
      </c>
      <c r="K40" t="s">
        <v>4218</v>
      </c>
      <c r="L40">
        <v>0.49</v>
      </c>
      <c r="M40" s="16">
        <v>2.4500000000000002</v>
      </c>
      <c r="N40" t="s">
        <v>4218</v>
      </c>
      <c r="P40" t="s">
        <v>5352</v>
      </c>
      <c r="R40" t="s">
        <v>4219</v>
      </c>
    </row>
    <row r="41" spans="1:18" x14ac:dyDescent="0.35">
      <c r="A41">
        <v>2621791</v>
      </c>
      <c r="B41">
        <v>6257188</v>
      </c>
      <c r="C41" t="s">
        <v>6649</v>
      </c>
      <c r="D41">
        <v>4001727390</v>
      </c>
      <c r="E41" s="16">
        <v>45633</v>
      </c>
      <c r="F41" s="16" t="s">
        <v>6696</v>
      </c>
      <c r="G41" s="16" t="s">
        <v>6611</v>
      </c>
      <c r="H41">
        <v>1</v>
      </c>
      <c r="I41">
        <v>50.28</v>
      </c>
      <c r="J41">
        <v>50.28</v>
      </c>
      <c r="K41" t="s">
        <v>4218</v>
      </c>
      <c r="L41">
        <v>0.44</v>
      </c>
      <c r="M41" s="16">
        <v>2.2000000000000002</v>
      </c>
      <c r="N41" t="s">
        <v>4218</v>
      </c>
      <c r="P41" t="s">
        <v>5352</v>
      </c>
      <c r="R41" t="s">
        <v>4219</v>
      </c>
    </row>
    <row r="42" spans="1:18" x14ac:dyDescent="0.35">
      <c r="A42">
        <v>2621791</v>
      </c>
      <c r="B42">
        <v>6257188</v>
      </c>
      <c r="C42" t="s">
        <v>6649</v>
      </c>
      <c r="D42">
        <v>4001727390</v>
      </c>
      <c r="E42" s="16">
        <v>45633</v>
      </c>
      <c r="F42" s="16" t="s">
        <v>6697</v>
      </c>
      <c r="G42" s="16" t="s">
        <v>6698</v>
      </c>
      <c r="H42">
        <v>1</v>
      </c>
      <c r="I42">
        <v>5.88</v>
      </c>
      <c r="J42">
        <v>5.88</v>
      </c>
      <c r="K42" t="s">
        <v>4218</v>
      </c>
      <c r="L42">
        <v>6.39</v>
      </c>
      <c r="M42" s="16">
        <v>6.39</v>
      </c>
      <c r="N42" t="s">
        <v>4218</v>
      </c>
      <c r="P42" t="s">
        <v>5352</v>
      </c>
      <c r="R42" t="s">
        <v>4219</v>
      </c>
    </row>
    <row r="43" spans="1:18" x14ac:dyDescent="0.35">
      <c r="A43">
        <v>2621791</v>
      </c>
      <c r="B43">
        <v>6257188</v>
      </c>
      <c r="C43" t="s">
        <v>6649</v>
      </c>
      <c r="D43">
        <v>4001727390</v>
      </c>
      <c r="E43" s="16">
        <v>45633</v>
      </c>
      <c r="F43" s="16" t="s">
        <v>6699</v>
      </c>
      <c r="G43" s="16" t="s">
        <v>1826</v>
      </c>
      <c r="H43">
        <v>1</v>
      </c>
      <c r="I43">
        <v>1.4</v>
      </c>
      <c r="J43">
        <v>1.4</v>
      </c>
      <c r="K43" t="s">
        <v>4218</v>
      </c>
      <c r="L43">
        <v>4707.2299999999996</v>
      </c>
      <c r="M43" s="16">
        <v>4707.2299999999996</v>
      </c>
      <c r="N43" t="s">
        <v>4218</v>
      </c>
      <c r="P43" t="s">
        <v>5352</v>
      </c>
      <c r="R43" t="s">
        <v>4219</v>
      </c>
    </row>
    <row r="44" spans="1:18" x14ac:dyDescent="0.35">
      <c r="A44">
        <v>2621791</v>
      </c>
      <c r="B44">
        <v>6257188</v>
      </c>
      <c r="C44" t="s">
        <v>6649</v>
      </c>
      <c r="D44">
        <v>4001727390</v>
      </c>
      <c r="E44" s="16">
        <v>45633</v>
      </c>
      <c r="F44" s="16" t="s">
        <v>6700</v>
      </c>
      <c r="G44" s="16" t="s">
        <v>1819</v>
      </c>
      <c r="H44">
        <v>1</v>
      </c>
      <c r="I44">
        <v>5.32</v>
      </c>
      <c r="J44">
        <v>5.32</v>
      </c>
      <c r="K44" t="s">
        <v>4218</v>
      </c>
      <c r="L44">
        <v>15.6</v>
      </c>
      <c r="M44" s="16">
        <v>15.6</v>
      </c>
      <c r="N44" t="s">
        <v>4218</v>
      </c>
      <c r="P44" t="s">
        <v>5352</v>
      </c>
      <c r="R44" t="s">
        <v>4219</v>
      </c>
    </row>
    <row r="45" spans="1:18" x14ac:dyDescent="0.35">
      <c r="A45">
        <v>2621791</v>
      </c>
      <c r="B45">
        <v>6257188</v>
      </c>
      <c r="C45" t="s">
        <v>6649</v>
      </c>
      <c r="D45">
        <v>4001727390</v>
      </c>
      <c r="E45" s="16">
        <v>45633</v>
      </c>
      <c r="F45" s="16" t="s">
        <v>6701</v>
      </c>
      <c r="G45" s="16" t="s">
        <v>1835</v>
      </c>
      <c r="H45">
        <v>5</v>
      </c>
      <c r="I45">
        <v>24.35</v>
      </c>
      <c r="J45">
        <v>121.75</v>
      </c>
      <c r="K45" t="s">
        <v>4218</v>
      </c>
      <c r="L45">
        <v>1910.86</v>
      </c>
      <c r="M45" s="16">
        <v>1910.86</v>
      </c>
      <c r="N45" t="s">
        <v>4218</v>
      </c>
      <c r="P45" t="s">
        <v>5352</v>
      </c>
      <c r="R45" t="s">
        <v>4219</v>
      </c>
    </row>
    <row r="46" spans="1:18" x14ac:dyDescent="0.35">
      <c r="A46">
        <v>2621791</v>
      </c>
      <c r="B46">
        <v>6257188</v>
      </c>
      <c r="C46" t="s">
        <v>6649</v>
      </c>
      <c r="D46">
        <v>4001727390</v>
      </c>
      <c r="E46" s="16">
        <v>45633</v>
      </c>
      <c r="F46" s="16" t="s">
        <v>6702</v>
      </c>
      <c r="G46" s="16" t="s">
        <v>1835</v>
      </c>
      <c r="H46">
        <v>1</v>
      </c>
      <c r="I46">
        <v>28.26</v>
      </c>
      <c r="J46">
        <v>28.26</v>
      </c>
      <c r="K46" t="s">
        <v>4218</v>
      </c>
      <c r="L46">
        <v>116.42</v>
      </c>
      <c r="M46" s="16">
        <v>116.42</v>
      </c>
      <c r="N46" t="s">
        <v>4218</v>
      </c>
      <c r="P46" t="s">
        <v>5352</v>
      </c>
      <c r="R46" t="s">
        <v>4219</v>
      </c>
    </row>
    <row r="47" spans="1:18" x14ac:dyDescent="0.35">
      <c r="A47">
        <v>2621791</v>
      </c>
      <c r="B47">
        <v>6257188</v>
      </c>
      <c r="C47" t="s">
        <v>6649</v>
      </c>
      <c r="D47">
        <v>4001727390</v>
      </c>
      <c r="E47" s="16">
        <v>45633</v>
      </c>
      <c r="F47" s="16" t="s">
        <v>1888</v>
      </c>
      <c r="G47" s="16" t="s">
        <v>1826</v>
      </c>
      <c r="H47">
        <v>1</v>
      </c>
      <c r="I47">
        <v>1.66</v>
      </c>
      <c r="J47">
        <v>1.66</v>
      </c>
      <c r="K47" t="s">
        <v>4218</v>
      </c>
      <c r="L47">
        <v>0.65</v>
      </c>
      <c r="M47" s="16">
        <v>1.3</v>
      </c>
      <c r="N47" t="s">
        <v>4218</v>
      </c>
      <c r="P47" t="s">
        <v>5352</v>
      </c>
      <c r="R47" t="s">
        <v>4219</v>
      </c>
    </row>
    <row r="48" spans="1:18" x14ac:dyDescent="0.35">
      <c r="A48">
        <v>2621791</v>
      </c>
      <c r="B48">
        <v>6257188</v>
      </c>
      <c r="C48" t="s">
        <v>6649</v>
      </c>
      <c r="D48">
        <v>4001727390</v>
      </c>
      <c r="E48" s="16">
        <v>45633</v>
      </c>
      <c r="F48" s="16" t="s">
        <v>6703</v>
      </c>
      <c r="G48" s="16" t="s">
        <v>1852</v>
      </c>
      <c r="H48">
        <v>4</v>
      </c>
      <c r="I48">
        <v>42.23</v>
      </c>
      <c r="J48">
        <v>168.92</v>
      </c>
      <c r="K48" t="s">
        <v>4218</v>
      </c>
      <c r="L48">
        <v>0.41</v>
      </c>
      <c r="M48" s="16">
        <v>0.82</v>
      </c>
      <c r="N48" t="s">
        <v>4218</v>
      </c>
      <c r="P48" t="s">
        <v>5352</v>
      </c>
      <c r="R48" t="s">
        <v>4219</v>
      </c>
    </row>
    <row r="49" spans="1:18" x14ac:dyDescent="0.35">
      <c r="A49">
        <v>2621791</v>
      </c>
      <c r="B49">
        <v>6257188</v>
      </c>
      <c r="C49" t="s">
        <v>6649</v>
      </c>
      <c r="D49">
        <v>4001727390</v>
      </c>
      <c r="E49" s="16">
        <v>45633</v>
      </c>
      <c r="F49" s="16" t="s">
        <v>6704</v>
      </c>
      <c r="G49" s="16" t="s">
        <v>1825</v>
      </c>
      <c r="H49">
        <v>8</v>
      </c>
      <c r="I49">
        <v>4.49</v>
      </c>
      <c r="J49">
        <v>35.92</v>
      </c>
      <c r="K49" t="s">
        <v>4218</v>
      </c>
      <c r="L49">
        <v>16.670000000000002</v>
      </c>
      <c r="M49" s="16">
        <v>16.670000000000002</v>
      </c>
      <c r="N49" t="s">
        <v>4218</v>
      </c>
      <c r="P49" t="s">
        <v>5352</v>
      </c>
      <c r="R49" t="s">
        <v>4219</v>
      </c>
    </row>
    <row r="50" spans="1:18" x14ac:dyDescent="0.35">
      <c r="A50">
        <v>2621791</v>
      </c>
      <c r="B50">
        <v>6257188</v>
      </c>
      <c r="C50" t="s">
        <v>6649</v>
      </c>
      <c r="D50">
        <v>4001727390</v>
      </c>
      <c r="E50" s="16">
        <v>45633</v>
      </c>
      <c r="F50" s="16" t="s">
        <v>6705</v>
      </c>
      <c r="G50" s="16" t="s">
        <v>6573</v>
      </c>
      <c r="H50">
        <v>1</v>
      </c>
      <c r="I50">
        <v>116.11</v>
      </c>
      <c r="J50">
        <v>116.11</v>
      </c>
      <c r="K50" t="s">
        <v>4218</v>
      </c>
      <c r="L50">
        <v>1.7</v>
      </c>
      <c r="M50" s="16">
        <v>20.399999999999999</v>
      </c>
      <c r="N50" t="s">
        <v>4218</v>
      </c>
      <c r="P50" t="s">
        <v>5352</v>
      </c>
      <c r="R50" t="s">
        <v>4219</v>
      </c>
    </row>
    <row r="51" spans="1:18" x14ac:dyDescent="0.35">
      <c r="A51">
        <v>2621791</v>
      </c>
      <c r="B51">
        <v>6257188</v>
      </c>
      <c r="C51" t="s">
        <v>6649</v>
      </c>
      <c r="D51">
        <v>4001727390</v>
      </c>
      <c r="E51" s="16">
        <v>45633</v>
      </c>
      <c r="F51" s="16" t="s">
        <v>6706</v>
      </c>
      <c r="G51" s="16" t="s">
        <v>2107</v>
      </c>
      <c r="H51">
        <v>1</v>
      </c>
      <c r="I51">
        <v>12.67</v>
      </c>
      <c r="J51">
        <v>12.67</v>
      </c>
      <c r="K51" t="s">
        <v>4218</v>
      </c>
      <c r="L51">
        <v>4.5999999999999996</v>
      </c>
      <c r="M51" s="16">
        <v>55.2</v>
      </c>
      <c r="N51" t="s">
        <v>4218</v>
      </c>
      <c r="P51" t="s">
        <v>5352</v>
      </c>
      <c r="R51" t="s">
        <v>4219</v>
      </c>
    </row>
    <row r="52" spans="1:18" x14ac:dyDescent="0.35">
      <c r="A52">
        <v>2621791</v>
      </c>
      <c r="B52">
        <v>6257188</v>
      </c>
      <c r="C52" t="s">
        <v>6649</v>
      </c>
      <c r="D52">
        <v>4001727390</v>
      </c>
      <c r="E52" s="16">
        <v>45633</v>
      </c>
      <c r="F52" s="16" t="s">
        <v>2108</v>
      </c>
      <c r="G52" s="16" t="s">
        <v>1822</v>
      </c>
      <c r="H52">
        <v>8</v>
      </c>
      <c r="I52">
        <v>1.75</v>
      </c>
      <c r="J52">
        <v>14</v>
      </c>
      <c r="K52" t="s">
        <v>4218</v>
      </c>
      <c r="L52">
        <v>8.9499999999999993</v>
      </c>
      <c r="M52" s="16">
        <v>107.4</v>
      </c>
      <c r="N52" t="s">
        <v>4218</v>
      </c>
      <c r="P52" t="s">
        <v>5352</v>
      </c>
      <c r="R52" t="s">
        <v>4219</v>
      </c>
    </row>
    <row r="53" spans="1:18" x14ac:dyDescent="0.35">
      <c r="A53">
        <v>2621791</v>
      </c>
      <c r="B53">
        <v>6257188</v>
      </c>
      <c r="C53" t="s">
        <v>6649</v>
      </c>
      <c r="D53">
        <v>4001727390</v>
      </c>
      <c r="E53" s="16">
        <v>45633</v>
      </c>
      <c r="F53" s="16" t="s">
        <v>6707</v>
      </c>
      <c r="G53" s="16" t="s">
        <v>6708</v>
      </c>
      <c r="H53">
        <v>1</v>
      </c>
      <c r="I53">
        <v>54.26</v>
      </c>
      <c r="J53">
        <v>54.26</v>
      </c>
      <c r="K53" t="s">
        <v>4218</v>
      </c>
      <c r="L53">
        <v>11.65</v>
      </c>
      <c r="M53" s="16">
        <v>139.80000000000001</v>
      </c>
      <c r="N53" t="s">
        <v>4218</v>
      </c>
      <c r="P53" t="s">
        <v>5352</v>
      </c>
      <c r="R53" t="s">
        <v>4219</v>
      </c>
    </row>
    <row r="54" spans="1:18" x14ac:dyDescent="0.35">
      <c r="A54">
        <v>2621791</v>
      </c>
      <c r="B54">
        <v>6257188</v>
      </c>
      <c r="C54" t="s">
        <v>6649</v>
      </c>
      <c r="D54">
        <v>4001727390</v>
      </c>
      <c r="E54" s="16">
        <v>45633</v>
      </c>
      <c r="F54" s="16" t="s">
        <v>4257</v>
      </c>
      <c r="G54" s="16" t="s">
        <v>1831</v>
      </c>
      <c r="H54">
        <v>1</v>
      </c>
      <c r="I54">
        <v>20.02</v>
      </c>
      <c r="J54">
        <v>20.02</v>
      </c>
      <c r="K54" t="s">
        <v>4218</v>
      </c>
      <c r="L54">
        <v>672.68</v>
      </c>
      <c r="M54" s="16">
        <v>672.68</v>
      </c>
      <c r="N54" t="s">
        <v>4218</v>
      </c>
      <c r="P54" t="s">
        <v>5352</v>
      </c>
      <c r="R54" t="s">
        <v>4219</v>
      </c>
    </row>
    <row r="55" spans="1:18" x14ac:dyDescent="0.35">
      <c r="A55">
        <v>2621791</v>
      </c>
      <c r="B55">
        <v>6257188</v>
      </c>
      <c r="C55" t="s">
        <v>6649</v>
      </c>
      <c r="D55">
        <v>4001727390</v>
      </c>
      <c r="E55" s="16">
        <v>45633</v>
      </c>
      <c r="F55" s="16" t="s">
        <v>2109</v>
      </c>
      <c r="G55" s="16" t="s">
        <v>1826</v>
      </c>
      <c r="H55">
        <v>2</v>
      </c>
      <c r="I55">
        <v>1.63</v>
      </c>
      <c r="J55">
        <v>3.26</v>
      </c>
      <c r="K55" t="s">
        <v>4218</v>
      </c>
      <c r="L55">
        <v>129.94999999999999</v>
      </c>
      <c r="M55" s="16">
        <v>519.79999999999995</v>
      </c>
      <c r="N55" t="s">
        <v>4218</v>
      </c>
      <c r="P55" t="s">
        <v>5352</v>
      </c>
      <c r="R55" t="s">
        <v>4219</v>
      </c>
    </row>
    <row r="56" spans="1:18" x14ac:dyDescent="0.35">
      <c r="A56">
        <v>2621791</v>
      </c>
      <c r="B56">
        <v>6257188</v>
      </c>
      <c r="C56" t="s">
        <v>6649</v>
      </c>
      <c r="D56">
        <v>4001727390</v>
      </c>
      <c r="E56" s="16">
        <v>45633</v>
      </c>
      <c r="F56" s="16" t="s">
        <v>1890</v>
      </c>
      <c r="G56" s="16" t="s">
        <v>1865</v>
      </c>
      <c r="H56">
        <v>14</v>
      </c>
      <c r="I56">
        <v>0.72</v>
      </c>
      <c r="J56">
        <v>10.08</v>
      </c>
      <c r="K56" t="s">
        <v>4218</v>
      </c>
      <c r="L56">
        <v>49.89</v>
      </c>
      <c r="M56" s="16">
        <v>299.33999999999997</v>
      </c>
      <c r="N56" t="s">
        <v>4218</v>
      </c>
      <c r="P56" t="s">
        <v>5352</v>
      </c>
      <c r="R56" t="s">
        <v>4219</v>
      </c>
    </row>
    <row r="57" spans="1:18" x14ac:dyDescent="0.35">
      <c r="A57">
        <v>2621791</v>
      </c>
      <c r="B57">
        <v>6257188</v>
      </c>
      <c r="C57" t="s">
        <v>6649</v>
      </c>
      <c r="D57">
        <v>4001727390</v>
      </c>
      <c r="E57" s="16">
        <v>45633</v>
      </c>
      <c r="F57" s="16" t="s">
        <v>6709</v>
      </c>
      <c r="G57" s="16" t="s">
        <v>6710</v>
      </c>
      <c r="H57">
        <v>1</v>
      </c>
      <c r="I57">
        <v>6.48</v>
      </c>
      <c r="J57">
        <v>6.48</v>
      </c>
      <c r="K57" t="s">
        <v>4218</v>
      </c>
      <c r="L57">
        <v>3.11</v>
      </c>
      <c r="M57" s="16">
        <v>3.11</v>
      </c>
      <c r="N57" t="s">
        <v>4218</v>
      </c>
      <c r="P57" t="s">
        <v>5352</v>
      </c>
      <c r="R57" t="s">
        <v>4219</v>
      </c>
    </row>
    <row r="58" spans="1:18" x14ac:dyDescent="0.35">
      <c r="A58">
        <v>2621791</v>
      </c>
      <c r="B58">
        <v>6257188</v>
      </c>
      <c r="C58" t="s">
        <v>6649</v>
      </c>
      <c r="D58">
        <v>4001727390</v>
      </c>
      <c r="E58" s="16">
        <v>45633</v>
      </c>
      <c r="F58" s="16" t="s">
        <v>1821</v>
      </c>
      <c r="G58" s="16" t="s">
        <v>1822</v>
      </c>
      <c r="H58">
        <v>1</v>
      </c>
      <c r="I58">
        <v>1.05</v>
      </c>
      <c r="J58">
        <v>1.05</v>
      </c>
      <c r="K58" t="s">
        <v>4218</v>
      </c>
      <c r="L58">
        <v>1.37</v>
      </c>
      <c r="M58" s="16">
        <v>2.74</v>
      </c>
      <c r="N58" t="s">
        <v>4218</v>
      </c>
      <c r="P58" t="s">
        <v>5352</v>
      </c>
      <c r="R58" t="s">
        <v>4219</v>
      </c>
    </row>
    <row r="59" spans="1:18" x14ac:dyDescent="0.35">
      <c r="A59">
        <v>2621791</v>
      </c>
      <c r="B59">
        <v>6257188</v>
      </c>
      <c r="C59" t="s">
        <v>6649</v>
      </c>
      <c r="D59">
        <v>4001727390</v>
      </c>
      <c r="E59" s="16">
        <v>45633</v>
      </c>
      <c r="F59" s="16" t="s">
        <v>1963</v>
      </c>
      <c r="G59" s="16" t="s">
        <v>1831</v>
      </c>
      <c r="H59">
        <v>1</v>
      </c>
      <c r="I59">
        <v>7.09</v>
      </c>
      <c r="J59">
        <v>7.09</v>
      </c>
      <c r="K59" t="s">
        <v>4218</v>
      </c>
      <c r="L59">
        <v>2.94</v>
      </c>
      <c r="M59" s="16">
        <v>2.94</v>
      </c>
      <c r="N59" t="s">
        <v>4218</v>
      </c>
      <c r="P59" t="s">
        <v>5352</v>
      </c>
      <c r="R59" t="s">
        <v>4219</v>
      </c>
    </row>
    <row r="60" spans="1:18" x14ac:dyDescent="0.35">
      <c r="A60">
        <v>2621791</v>
      </c>
      <c r="B60">
        <v>6257188</v>
      </c>
      <c r="C60" t="s">
        <v>6649</v>
      </c>
      <c r="D60">
        <v>4001727390</v>
      </c>
      <c r="E60" s="16">
        <v>45633</v>
      </c>
      <c r="F60" s="16" t="s">
        <v>2110</v>
      </c>
      <c r="G60" s="16" t="s">
        <v>1835</v>
      </c>
      <c r="H60">
        <v>12</v>
      </c>
      <c r="I60">
        <v>20.83</v>
      </c>
      <c r="J60">
        <v>249.96</v>
      </c>
      <c r="K60" t="s">
        <v>4218</v>
      </c>
      <c r="L60">
        <v>9.9600000000000009</v>
      </c>
      <c r="M60" s="16">
        <v>9.9600000000000009</v>
      </c>
      <c r="N60" t="s">
        <v>4218</v>
      </c>
      <c r="P60" t="s">
        <v>5352</v>
      </c>
      <c r="R60" t="s">
        <v>4219</v>
      </c>
    </row>
    <row r="61" spans="1:18" x14ac:dyDescent="0.35">
      <c r="A61">
        <v>2621791</v>
      </c>
      <c r="B61">
        <v>6257188</v>
      </c>
      <c r="C61" t="s">
        <v>6649</v>
      </c>
      <c r="D61">
        <v>4001727390</v>
      </c>
      <c r="E61" s="16">
        <v>45633</v>
      </c>
      <c r="F61" s="16" t="s">
        <v>2111</v>
      </c>
      <c r="G61" s="16" t="s">
        <v>2112</v>
      </c>
      <c r="H61">
        <v>2</v>
      </c>
      <c r="I61">
        <v>6.73</v>
      </c>
      <c r="J61">
        <v>13.46</v>
      </c>
      <c r="K61" t="s">
        <v>4218</v>
      </c>
      <c r="L61">
        <v>4969.7</v>
      </c>
      <c r="M61" s="16">
        <v>4969.7</v>
      </c>
      <c r="N61" t="s">
        <v>4218</v>
      </c>
      <c r="P61" t="s">
        <v>5352</v>
      </c>
      <c r="R61" t="s">
        <v>4219</v>
      </c>
    </row>
    <row r="62" spans="1:18" x14ac:dyDescent="0.35">
      <c r="A62">
        <v>2621791</v>
      </c>
      <c r="B62">
        <v>6257188</v>
      </c>
      <c r="C62" t="s">
        <v>6649</v>
      </c>
      <c r="D62">
        <v>4001727390</v>
      </c>
      <c r="E62" s="16">
        <v>45633</v>
      </c>
      <c r="F62" s="16" t="s">
        <v>6711</v>
      </c>
      <c r="G62" s="16" t="s">
        <v>1823</v>
      </c>
      <c r="H62">
        <v>1</v>
      </c>
      <c r="I62">
        <v>17.559999999999999</v>
      </c>
      <c r="J62">
        <v>17.559999999999999</v>
      </c>
      <c r="K62" t="s">
        <v>4218</v>
      </c>
      <c r="L62">
        <v>4.08</v>
      </c>
      <c r="M62" s="16">
        <v>16.32</v>
      </c>
      <c r="N62" t="s">
        <v>4218</v>
      </c>
      <c r="P62" t="s">
        <v>5352</v>
      </c>
      <c r="R62" t="s">
        <v>4219</v>
      </c>
    </row>
    <row r="63" spans="1:18" x14ac:dyDescent="0.35">
      <c r="A63">
        <v>2621791</v>
      </c>
      <c r="B63">
        <v>6257188</v>
      </c>
      <c r="C63" t="s">
        <v>6649</v>
      </c>
      <c r="D63">
        <v>4001727390</v>
      </c>
      <c r="E63" s="16">
        <v>45633</v>
      </c>
      <c r="F63" s="16" t="s">
        <v>2113</v>
      </c>
      <c r="G63" s="16" t="s">
        <v>1831</v>
      </c>
      <c r="H63">
        <v>3</v>
      </c>
      <c r="I63">
        <v>10.91</v>
      </c>
      <c r="J63">
        <v>32.729999999999997</v>
      </c>
      <c r="K63" t="s">
        <v>4218</v>
      </c>
      <c r="L63">
        <v>2.93</v>
      </c>
      <c r="M63" s="16">
        <v>11.72</v>
      </c>
      <c r="N63" t="s">
        <v>4218</v>
      </c>
      <c r="P63" t="s">
        <v>5352</v>
      </c>
      <c r="R63" t="s">
        <v>4219</v>
      </c>
    </row>
    <row r="64" spans="1:18" x14ac:dyDescent="0.35">
      <c r="A64">
        <v>2621791</v>
      </c>
      <c r="B64">
        <v>6257188</v>
      </c>
      <c r="C64" t="s">
        <v>6649</v>
      </c>
      <c r="D64">
        <v>4001727390</v>
      </c>
      <c r="E64" s="16">
        <v>45633</v>
      </c>
      <c r="F64" s="16" t="s">
        <v>2114</v>
      </c>
      <c r="G64" s="16" t="s">
        <v>2093</v>
      </c>
      <c r="H64">
        <v>2</v>
      </c>
      <c r="I64">
        <v>34.57</v>
      </c>
      <c r="J64">
        <v>69.14</v>
      </c>
      <c r="K64" t="s">
        <v>4218</v>
      </c>
      <c r="L64">
        <v>1.05</v>
      </c>
      <c r="M64" s="16">
        <v>8.4</v>
      </c>
      <c r="N64" t="s">
        <v>4218</v>
      </c>
      <c r="P64" t="s">
        <v>5352</v>
      </c>
      <c r="R64" t="s">
        <v>4219</v>
      </c>
    </row>
    <row r="65" spans="1:18" x14ac:dyDescent="0.35">
      <c r="A65">
        <v>2621791</v>
      </c>
      <c r="B65">
        <v>6257188</v>
      </c>
      <c r="C65" t="s">
        <v>6649</v>
      </c>
      <c r="D65">
        <v>4001727390</v>
      </c>
      <c r="E65" s="16">
        <v>45633</v>
      </c>
      <c r="F65" s="16" t="s">
        <v>2115</v>
      </c>
      <c r="G65" s="16" t="s">
        <v>1835</v>
      </c>
      <c r="H65">
        <v>1</v>
      </c>
      <c r="I65">
        <v>2.65</v>
      </c>
      <c r="J65">
        <v>2.65</v>
      </c>
      <c r="K65" t="s">
        <v>4218</v>
      </c>
      <c r="L65">
        <v>3.08</v>
      </c>
      <c r="M65" s="16">
        <v>24.64</v>
      </c>
      <c r="N65" t="s">
        <v>4218</v>
      </c>
      <c r="P65" t="s">
        <v>5352</v>
      </c>
      <c r="R65" t="s">
        <v>4219</v>
      </c>
    </row>
    <row r="66" spans="1:18" x14ac:dyDescent="0.35">
      <c r="A66">
        <v>2621791</v>
      </c>
      <c r="B66">
        <v>6257188</v>
      </c>
      <c r="C66" t="s">
        <v>6649</v>
      </c>
      <c r="D66">
        <v>4001727390</v>
      </c>
      <c r="E66" s="16">
        <v>45633</v>
      </c>
      <c r="F66" s="16" t="s">
        <v>6712</v>
      </c>
      <c r="G66" s="16" t="s">
        <v>1825</v>
      </c>
      <c r="H66">
        <v>1</v>
      </c>
      <c r="I66">
        <v>0.6</v>
      </c>
      <c r="J66">
        <v>0.6</v>
      </c>
      <c r="K66" t="s">
        <v>4218</v>
      </c>
      <c r="L66">
        <v>131.19</v>
      </c>
      <c r="M66" s="16">
        <v>262.38</v>
      </c>
      <c r="N66" t="s">
        <v>4218</v>
      </c>
      <c r="P66" t="s">
        <v>5352</v>
      </c>
      <c r="R66" t="s">
        <v>4219</v>
      </c>
    </row>
    <row r="67" spans="1:18" x14ac:dyDescent="0.35">
      <c r="A67">
        <v>2621791</v>
      </c>
      <c r="B67">
        <v>6257188</v>
      </c>
      <c r="C67" t="s">
        <v>6649</v>
      </c>
      <c r="D67">
        <v>4001727390</v>
      </c>
      <c r="E67" s="16">
        <v>45633</v>
      </c>
      <c r="F67" s="16" t="s">
        <v>2116</v>
      </c>
      <c r="G67" s="16" t="s">
        <v>1831</v>
      </c>
      <c r="H67">
        <v>1</v>
      </c>
      <c r="I67">
        <v>7.69</v>
      </c>
      <c r="J67">
        <v>7.69</v>
      </c>
      <c r="K67" t="s">
        <v>4218</v>
      </c>
      <c r="L67">
        <v>41.6</v>
      </c>
      <c r="M67" s="16">
        <v>83.2</v>
      </c>
      <c r="N67" t="s">
        <v>4218</v>
      </c>
      <c r="P67" t="s">
        <v>5352</v>
      </c>
      <c r="R67" t="s">
        <v>4219</v>
      </c>
    </row>
    <row r="68" spans="1:18" x14ac:dyDescent="0.35">
      <c r="A68">
        <v>2621791</v>
      </c>
      <c r="B68">
        <v>6257188</v>
      </c>
      <c r="C68" t="s">
        <v>6649</v>
      </c>
      <c r="D68">
        <v>4001727390</v>
      </c>
      <c r="E68" s="16">
        <v>45633</v>
      </c>
      <c r="F68" s="16" t="s">
        <v>2117</v>
      </c>
      <c r="G68" s="16" t="s">
        <v>1831</v>
      </c>
      <c r="H68">
        <v>1</v>
      </c>
      <c r="I68">
        <v>5.16</v>
      </c>
      <c r="J68">
        <v>5.16</v>
      </c>
      <c r="K68" t="s">
        <v>4218</v>
      </c>
      <c r="L68">
        <v>22.86</v>
      </c>
      <c r="M68" s="16">
        <v>22.86</v>
      </c>
      <c r="N68" t="s">
        <v>4218</v>
      </c>
      <c r="P68" t="s">
        <v>5352</v>
      </c>
      <c r="R68" t="s">
        <v>4219</v>
      </c>
    </row>
    <row r="69" spans="1:18" x14ac:dyDescent="0.35">
      <c r="A69">
        <v>2621791</v>
      </c>
      <c r="B69">
        <v>6257188</v>
      </c>
      <c r="C69" t="s">
        <v>6649</v>
      </c>
      <c r="D69">
        <v>4001727390</v>
      </c>
      <c r="E69" s="16">
        <v>45633</v>
      </c>
      <c r="F69" s="16" t="s">
        <v>6713</v>
      </c>
      <c r="G69" s="16" t="s">
        <v>6611</v>
      </c>
      <c r="H69">
        <v>1</v>
      </c>
      <c r="I69">
        <v>34.01</v>
      </c>
      <c r="J69">
        <v>34.01</v>
      </c>
      <c r="K69" t="s">
        <v>4218</v>
      </c>
      <c r="L69">
        <v>4935.33</v>
      </c>
      <c r="M69" s="16">
        <v>4935.33</v>
      </c>
      <c r="N69" t="s">
        <v>4218</v>
      </c>
      <c r="P69" t="s">
        <v>5352</v>
      </c>
      <c r="R69" t="s">
        <v>4219</v>
      </c>
    </row>
    <row r="70" spans="1:18" x14ac:dyDescent="0.35">
      <c r="A70">
        <v>2621791</v>
      </c>
      <c r="B70">
        <v>6257188</v>
      </c>
      <c r="C70" t="s">
        <v>6649</v>
      </c>
      <c r="D70">
        <v>4001727390</v>
      </c>
      <c r="E70" s="16">
        <v>45633</v>
      </c>
      <c r="F70" s="16" t="s">
        <v>2118</v>
      </c>
      <c r="G70" s="16" t="s">
        <v>1835</v>
      </c>
      <c r="H70">
        <v>12</v>
      </c>
      <c r="I70">
        <v>19.96</v>
      </c>
      <c r="J70">
        <v>239.52</v>
      </c>
      <c r="K70" t="s">
        <v>4218</v>
      </c>
      <c r="L70">
        <v>261.68</v>
      </c>
      <c r="M70" s="16">
        <v>261.68</v>
      </c>
      <c r="N70" t="s">
        <v>4218</v>
      </c>
      <c r="P70" t="s">
        <v>5352</v>
      </c>
      <c r="R70" t="s">
        <v>4219</v>
      </c>
    </row>
    <row r="71" spans="1:18" x14ac:dyDescent="0.35">
      <c r="A71">
        <v>2621791</v>
      </c>
      <c r="B71">
        <v>6257188</v>
      </c>
      <c r="C71" t="s">
        <v>6649</v>
      </c>
      <c r="D71">
        <v>4001727390</v>
      </c>
      <c r="E71" s="16">
        <v>45633</v>
      </c>
      <c r="F71" s="16" t="s">
        <v>4993</v>
      </c>
      <c r="G71" s="16" t="s">
        <v>1835</v>
      </c>
      <c r="H71">
        <v>8</v>
      </c>
      <c r="I71">
        <v>22.78</v>
      </c>
      <c r="J71">
        <v>182.24</v>
      </c>
      <c r="K71" t="s">
        <v>4218</v>
      </c>
      <c r="L71">
        <v>30.28</v>
      </c>
      <c r="M71" s="16">
        <v>30.28</v>
      </c>
      <c r="N71" t="s">
        <v>4218</v>
      </c>
      <c r="P71" t="s">
        <v>5352</v>
      </c>
      <c r="R71" t="s">
        <v>4219</v>
      </c>
    </row>
    <row r="72" spans="1:18" x14ac:dyDescent="0.35">
      <c r="A72">
        <v>2621791</v>
      </c>
      <c r="B72">
        <v>6257188</v>
      </c>
      <c r="C72" t="s">
        <v>6649</v>
      </c>
      <c r="D72">
        <v>4001727390</v>
      </c>
      <c r="E72" s="16">
        <v>45633</v>
      </c>
      <c r="F72" s="16" t="s">
        <v>4515</v>
      </c>
      <c r="G72" s="16" t="s">
        <v>1822</v>
      </c>
      <c r="H72">
        <v>6</v>
      </c>
      <c r="I72">
        <v>92.11</v>
      </c>
      <c r="J72">
        <v>552.66</v>
      </c>
      <c r="K72" t="s">
        <v>4218</v>
      </c>
      <c r="L72">
        <v>38.479999999999997</v>
      </c>
      <c r="M72" s="16">
        <v>76.959999999999994</v>
      </c>
      <c r="N72" t="s">
        <v>4218</v>
      </c>
      <c r="P72" t="s">
        <v>5352</v>
      </c>
      <c r="R72" t="s">
        <v>4219</v>
      </c>
    </row>
    <row r="73" spans="1:18" x14ac:dyDescent="0.35">
      <c r="A73">
        <v>2621791</v>
      </c>
      <c r="B73">
        <v>6257188</v>
      </c>
      <c r="C73" t="s">
        <v>6649</v>
      </c>
      <c r="D73">
        <v>4001727390</v>
      </c>
      <c r="E73" s="16">
        <v>45633</v>
      </c>
      <c r="F73" s="16" t="s">
        <v>2119</v>
      </c>
      <c r="G73" s="16" t="s">
        <v>1822</v>
      </c>
      <c r="H73">
        <v>2</v>
      </c>
      <c r="I73">
        <v>0.52</v>
      </c>
      <c r="J73">
        <v>1.04</v>
      </c>
      <c r="K73" t="s">
        <v>4218</v>
      </c>
      <c r="L73">
        <v>39.799999999999997</v>
      </c>
      <c r="M73" s="16">
        <v>39.799999999999997</v>
      </c>
      <c r="N73" t="s">
        <v>4218</v>
      </c>
      <c r="P73" t="s">
        <v>5352</v>
      </c>
      <c r="R73" t="s">
        <v>4219</v>
      </c>
    </row>
    <row r="74" spans="1:18" x14ac:dyDescent="0.35">
      <c r="A74">
        <v>2621791</v>
      </c>
      <c r="B74">
        <v>6257188</v>
      </c>
      <c r="C74" t="s">
        <v>6649</v>
      </c>
      <c r="D74">
        <v>4001727390</v>
      </c>
      <c r="E74" s="16">
        <v>45633</v>
      </c>
      <c r="F74" s="16" t="s">
        <v>1902</v>
      </c>
      <c r="G74" s="16" t="s">
        <v>1822</v>
      </c>
      <c r="H74">
        <v>4</v>
      </c>
      <c r="I74">
        <v>1.89</v>
      </c>
      <c r="J74">
        <v>7.56</v>
      </c>
      <c r="K74" t="s">
        <v>4218</v>
      </c>
      <c r="L74">
        <v>1463.18</v>
      </c>
      <c r="M74" s="16">
        <v>1463.18</v>
      </c>
      <c r="N74" t="s">
        <v>4218</v>
      </c>
      <c r="P74" t="s">
        <v>5352</v>
      </c>
      <c r="R74" t="s">
        <v>4219</v>
      </c>
    </row>
    <row r="75" spans="1:18" x14ac:dyDescent="0.35">
      <c r="A75">
        <v>2621791</v>
      </c>
      <c r="B75">
        <v>6257188</v>
      </c>
      <c r="C75" t="s">
        <v>6649</v>
      </c>
      <c r="D75">
        <v>4001727390</v>
      </c>
      <c r="E75" s="16">
        <v>45633</v>
      </c>
      <c r="F75" s="16" t="s">
        <v>1980</v>
      </c>
      <c r="G75" s="16" t="s">
        <v>1825</v>
      </c>
      <c r="H75">
        <v>2</v>
      </c>
      <c r="I75">
        <v>1.23</v>
      </c>
      <c r="J75">
        <v>2.46</v>
      </c>
      <c r="K75" t="s">
        <v>4218</v>
      </c>
      <c r="L75">
        <v>2.97</v>
      </c>
      <c r="M75" s="16">
        <v>5.94</v>
      </c>
      <c r="N75" t="s">
        <v>4218</v>
      </c>
      <c r="P75" t="s">
        <v>5352</v>
      </c>
      <c r="R75" t="s">
        <v>4219</v>
      </c>
    </row>
    <row r="76" spans="1:18" x14ac:dyDescent="0.35">
      <c r="A76">
        <v>2621791</v>
      </c>
      <c r="B76">
        <v>6257188</v>
      </c>
      <c r="C76" t="s">
        <v>6649</v>
      </c>
      <c r="D76">
        <v>4001727390</v>
      </c>
      <c r="E76" s="16">
        <v>45633</v>
      </c>
      <c r="F76" s="16" t="s">
        <v>1902</v>
      </c>
      <c r="G76" s="16" t="s">
        <v>1822</v>
      </c>
      <c r="H76">
        <v>6</v>
      </c>
      <c r="I76">
        <v>1.89</v>
      </c>
      <c r="J76">
        <v>11.34</v>
      </c>
      <c r="K76" t="s">
        <v>4218</v>
      </c>
      <c r="L76">
        <v>1.23</v>
      </c>
      <c r="M76" s="16">
        <v>2.46</v>
      </c>
      <c r="N76" t="s">
        <v>4218</v>
      </c>
      <c r="P76" t="s">
        <v>5352</v>
      </c>
      <c r="R76" t="s">
        <v>4219</v>
      </c>
    </row>
    <row r="77" spans="1:18" x14ac:dyDescent="0.35">
      <c r="A77">
        <v>2621791</v>
      </c>
      <c r="B77">
        <v>6257188</v>
      </c>
      <c r="C77" t="s">
        <v>6649</v>
      </c>
      <c r="D77">
        <v>4001727390</v>
      </c>
      <c r="E77" s="16">
        <v>45633</v>
      </c>
      <c r="F77" s="16" t="s">
        <v>1824</v>
      </c>
      <c r="G77" s="16" t="s">
        <v>1825</v>
      </c>
      <c r="H77">
        <v>6</v>
      </c>
      <c r="I77">
        <v>1.46</v>
      </c>
      <c r="J77">
        <v>8.76</v>
      </c>
      <c r="K77" t="s">
        <v>4218</v>
      </c>
      <c r="L77">
        <v>2.46</v>
      </c>
      <c r="M77" s="16">
        <v>2.46</v>
      </c>
      <c r="N77" t="s">
        <v>4218</v>
      </c>
      <c r="P77" t="s">
        <v>5352</v>
      </c>
      <c r="R77" t="s">
        <v>4219</v>
      </c>
    </row>
    <row r="78" spans="1:18" x14ac:dyDescent="0.35">
      <c r="A78">
        <v>2621791</v>
      </c>
      <c r="B78">
        <v>6257188</v>
      </c>
      <c r="C78" t="s">
        <v>6649</v>
      </c>
      <c r="D78">
        <v>4001727390</v>
      </c>
      <c r="E78" s="16">
        <v>45633</v>
      </c>
      <c r="F78" s="16" t="s">
        <v>1829</v>
      </c>
      <c r="G78" s="16" t="s">
        <v>1820</v>
      </c>
      <c r="H78">
        <v>2</v>
      </c>
      <c r="I78">
        <v>1.86</v>
      </c>
      <c r="J78">
        <v>3.72</v>
      </c>
      <c r="K78" t="s">
        <v>4218</v>
      </c>
      <c r="L78">
        <v>5.89</v>
      </c>
      <c r="M78" s="16">
        <v>5.89</v>
      </c>
      <c r="N78" t="s">
        <v>4218</v>
      </c>
      <c r="P78" t="s">
        <v>5352</v>
      </c>
      <c r="R78" t="s">
        <v>4219</v>
      </c>
    </row>
    <row r="79" spans="1:18" x14ac:dyDescent="0.35">
      <c r="A79">
        <v>2906518</v>
      </c>
      <c r="B79">
        <v>6456731</v>
      </c>
      <c r="C79" t="s">
        <v>5086</v>
      </c>
      <c r="D79">
        <v>4001863848</v>
      </c>
      <c r="E79" s="16">
        <v>45740</v>
      </c>
      <c r="F79" s="16" t="s">
        <v>5087</v>
      </c>
      <c r="G79" s="16" t="s">
        <v>5088</v>
      </c>
      <c r="H79">
        <v>1</v>
      </c>
      <c r="I79">
        <v>3095.8</v>
      </c>
      <c r="J79">
        <v>6191.6</v>
      </c>
      <c r="K79" t="s">
        <v>4218</v>
      </c>
      <c r="L79">
        <v>7.31</v>
      </c>
      <c r="M79" s="16">
        <v>21.93</v>
      </c>
      <c r="N79" t="s">
        <v>4218</v>
      </c>
      <c r="P79" t="s">
        <v>5352</v>
      </c>
      <c r="R79" t="s">
        <v>4219</v>
      </c>
    </row>
    <row r="80" spans="1:18" x14ac:dyDescent="0.35">
      <c r="A80">
        <v>2906518</v>
      </c>
      <c r="B80">
        <v>6456731</v>
      </c>
      <c r="C80" t="s">
        <v>5086</v>
      </c>
      <c r="D80">
        <v>4001863848</v>
      </c>
      <c r="E80" s="16">
        <v>45740</v>
      </c>
      <c r="F80" s="16" t="s">
        <v>5087</v>
      </c>
      <c r="G80" s="16" t="s">
        <v>5088</v>
      </c>
      <c r="H80">
        <v>1</v>
      </c>
      <c r="I80">
        <v>3095.8</v>
      </c>
      <c r="J80">
        <v>6191.6</v>
      </c>
      <c r="K80" t="s">
        <v>4218</v>
      </c>
      <c r="L80">
        <v>0.6</v>
      </c>
      <c r="M80" s="16">
        <v>2.4</v>
      </c>
      <c r="N80" t="s">
        <v>4218</v>
      </c>
      <c r="P80" t="s">
        <v>5352</v>
      </c>
      <c r="R80" t="s">
        <v>4219</v>
      </c>
    </row>
    <row r="81" spans="1:18" x14ac:dyDescent="0.35">
      <c r="A81">
        <v>2906518</v>
      </c>
      <c r="B81">
        <v>6456731</v>
      </c>
      <c r="C81" t="s">
        <v>5086</v>
      </c>
      <c r="D81">
        <v>4001863848</v>
      </c>
      <c r="E81" s="16">
        <v>45740</v>
      </c>
      <c r="F81" s="16" t="s">
        <v>5089</v>
      </c>
      <c r="G81" s="16" t="s">
        <v>5088</v>
      </c>
      <c r="H81">
        <v>2</v>
      </c>
      <c r="I81">
        <v>2486.84</v>
      </c>
      <c r="J81">
        <v>4973.68</v>
      </c>
      <c r="K81" t="s">
        <v>4218</v>
      </c>
      <c r="L81">
        <v>0.95</v>
      </c>
      <c r="M81" s="16">
        <v>3.8</v>
      </c>
      <c r="N81" t="s">
        <v>4218</v>
      </c>
      <c r="P81" t="s">
        <v>5352</v>
      </c>
      <c r="R81" t="s">
        <v>4219</v>
      </c>
    </row>
    <row r="82" spans="1:18" x14ac:dyDescent="0.35">
      <c r="A82">
        <v>2906518</v>
      </c>
      <c r="B82">
        <v>6456731</v>
      </c>
      <c r="C82" t="s">
        <v>5086</v>
      </c>
      <c r="D82">
        <v>4001863848</v>
      </c>
      <c r="E82" s="16">
        <v>45740</v>
      </c>
      <c r="F82" s="16" t="s">
        <v>4700</v>
      </c>
      <c r="G82" s="16" t="s">
        <v>1810</v>
      </c>
      <c r="H82">
        <v>30</v>
      </c>
      <c r="I82">
        <v>5.64</v>
      </c>
      <c r="J82">
        <v>169.2</v>
      </c>
      <c r="K82" t="s">
        <v>4218</v>
      </c>
      <c r="L82">
        <v>39406.629999999997</v>
      </c>
      <c r="M82" s="16">
        <v>39406.629999999997</v>
      </c>
      <c r="N82" t="s">
        <v>4218</v>
      </c>
      <c r="P82" t="s">
        <v>5352</v>
      </c>
      <c r="R82" t="s">
        <v>4219</v>
      </c>
    </row>
    <row r="83" spans="1:18" x14ac:dyDescent="0.35">
      <c r="A83">
        <v>2906518</v>
      </c>
      <c r="B83">
        <v>6456731</v>
      </c>
      <c r="C83" t="s">
        <v>5086</v>
      </c>
      <c r="D83">
        <v>4001863848</v>
      </c>
      <c r="E83" s="16">
        <v>45740</v>
      </c>
      <c r="F83" s="16" t="s">
        <v>4697</v>
      </c>
      <c r="G83" s="16" t="s">
        <v>4698</v>
      </c>
      <c r="H83">
        <v>5</v>
      </c>
      <c r="I83">
        <v>579.07000000000005</v>
      </c>
      <c r="J83">
        <v>2895.35</v>
      </c>
      <c r="K83" t="s">
        <v>4218</v>
      </c>
      <c r="L83">
        <v>2.83</v>
      </c>
      <c r="M83" s="16">
        <v>5.66</v>
      </c>
      <c r="N83" t="s">
        <v>4218</v>
      </c>
      <c r="P83" t="s">
        <v>5352</v>
      </c>
      <c r="R83" t="s">
        <v>4219</v>
      </c>
    </row>
    <row r="84" spans="1:18" x14ac:dyDescent="0.35">
      <c r="A84">
        <v>2906518</v>
      </c>
      <c r="B84">
        <v>6456731</v>
      </c>
      <c r="C84" t="s">
        <v>5086</v>
      </c>
      <c r="D84">
        <v>4001863848</v>
      </c>
      <c r="E84" s="16">
        <v>45740</v>
      </c>
      <c r="F84" s="16" t="s">
        <v>2359</v>
      </c>
      <c r="G84" s="16" t="s">
        <v>2360</v>
      </c>
      <c r="H84">
        <v>4</v>
      </c>
      <c r="I84">
        <v>81.27</v>
      </c>
      <c r="J84">
        <v>325.08</v>
      </c>
      <c r="K84" t="s">
        <v>4218</v>
      </c>
      <c r="L84">
        <v>11.15</v>
      </c>
      <c r="M84" s="16">
        <v>11.15</v>
      </c>
      <c r="N84" t="s">
        <v>4218</v>
      </c>
      <c r="P84" t="s">
        <v>5352</v>
      </c>
      <c r="R84" t="s">
        <v>4219</v>
      </c>
    </row>
    <row r="85" spans="1:18" x14ac:dyDescent="0.35">
      <c r="A85">
        <v>2906518</v>
      </c>
      <c r="B85">
        <v>6456731</v>
      </c>
      <c r="C85" t="s">
        <v>5086</v>
      </c>
      <c r="D85">
        <v>4001863848</v>
      </c>
      <c r="E85" s="16">
        <v>45740</v>
      </c>
      <c r="F85" s="16" t="s">
        <v>4701</v>
      </c>
      <c r="G85" s="16" t="s">
        <v>4702</v>
      </c>
      <c r="H85">
        <v>30</v>
      </c>
      <c r="I85">
        <v>8.76</v>
      </c>
      <c r="J85">
        <v>262.8</v>
      </c>
      <c r="K85" t="s">
        <v>4218</v>
      </c>
      <c r="L85">
        <v>2.93</v>
      </c>
      <c r="M85" s="16">
        <v>11.72</v>
      </c>
      <c r="N85" t="s">
        <v>4218</v>
      </c>
      <c r="P85" t="s">
        <v>5352</v>
      </c>
      <c r="R85" t="s">
        <v>4219</v>
      </c>
    </row>
    <row r="86" spans="1:18" x14ac:dyDescent="0.35">
      <c r="A86">
        <v>2906518</v>
      </c>
      <c r="B86">
        <v>6456731</v>
      </c>
      <c r="C86" t="s">
        <v>5086</v>
      </c>
      <c r="D86">
        <v>4001863848</v>
      </c>
      <c r="E86" s="16">
        <v>45740</v>
      </c>
      <c r="F86" s="16" t="s">
        <v>5090</v>
      </c>
      <c r="G86" s="16" t="s">
        <v>1825</v>
      </c>
      <c r="H86">
        <v>60</v>
      </c>
      <c r="I86">
        <v>25.45</v>
      </c>
      <c r="J86">
        <v>1527</v>
      </c>
      <c r="K86" t="s">
        <v>4218</v>
      </c>
      <c r="L86">
        <v>53.62</v>
      </c>
      <c r="M86" s="16">
        <v>214.48</v>
      </c>
      <c r="N86" t="s">
        <v>4218</v>
      </c>
      <c r="P86" t="s">
        <v>5352</v>
      </c>
      <c r="R86" t="s">
        <v>4219</v>
      </c>
    </row>
    <row r="87" spans="1:18" x14ac:dyDescent="0.35">
      <c r="A87">
        <v>2906518</v>
      </c>
      <c r="B87">
        <v>6456731</v>
      </c>
      <c r="C87" t="s">
        <v>5086</v>
      </c>
      <c r="D87">
        <v>4001863848</v>
      </c>
      <c r="E87" s="16">
        <v>45740</v>
      </c>
      <c r="F87" s="16" t="s">
        <v>3600</v>
      </c>
      <c r="G87" s="16" t="s">
        <v>1826</v>
      </c>
      <c r="H87">
        <v>2</v>
      </c>
      <c r="I87">
        <v>18.62</v>
      </c>
      <c r="J87">
        <v>37.24</v>
      </c>
      <c r="K87" t="s">
        <v>4218</v>
      </c>
      <c r="L87">
        <v>398.14</v>
      </c>
      <c r="M87" s="16">
        <v>796.28</v>
      </c>
      <c r="N87" t="s">
        <v>4218</v>
      </c>
      <c r="P87" t="s">
        <v>5352</v>
      </c>
      <c r="R87" t="s">
        <v>4219</v>
      </c>
    </row>
    <row r="88" spans="1:18" x14ac:dyDescent="0.35">
      <c r="A88">
        <v>2906518</v>
      </c>
      <c r="B88">
        <v>6456731</v>
      </c>
      <c r="C88" t="s">
        <v>5086</v>
      </c>
      <c r="D88">
        <v>4001863848</v>
      </c>
      <c r="E88" s="16">
        <v>45740</v>
      </c>
      <c r="F88" s="16" t="s">
        <v>5091</v>
      </c>
      <c r="G88" s="16" t="s">
        <v>1825</v>
      </c>
      <c r="H88">
        <v>6</v>
      </c>
      <c r="I88">
        <v>13.57</v>
      </c>
      <c r="J88">
        <v>81.42</v>
      </c>
      <c r="K88" t="s">
        <v>4218</v>
      </c>
      <c r="L88">
        <v>12.79</v>
      </c>
      <c r="M88" s="16">
        <v>12.79</v>
      </c>
      <c r="N88" t="s">
        <v>4218</v>
      </c>
      <c r="P88" t="s">
        <v>5352</v>
      </c>
      <c r="R88" t="s">
        <v>4219</v>
      </c>
    </row>
    <row r="89" spans="1:18" x14ac:dyDescent="0.35">
      <c r="A89">
        <v>2906518</v>
      </c>
      <c r="B89">
        <v>6456731</v>
      </c>
      <c r="C89" t="s">
        <v>5086</v>
      </c>
      <c r="D89">
        <v>4001863848</v>
      </c>
      <c r="E89" s="16">
        <v>45740</v>
      </c>
      <c r="F89" s="16" t="s">
        <v>3604</v>
      </c>
      <c r="G89" s="16" t="s">
        <v>1826</v>
      </c>
      <c r="H89">
        <v>2</v>
      </c>
      <c r="I89">
        <v>20.149999999999999</v>
      </c>
      <c r="J89">
        <v>40.299999999999997</v>
      </c>
      <c r="K89" t="s">
        <v>4218</v>
      </c>
      <c r="L89">
        <v>66.430000000000007</v>
      </c>
      <c r="M89" s="16">
        <v>66.430000000000007</v>
      </c>
      <c r="N89" t="s">
        <v>4218</v>
      </c>
      <c r="P89" t="s">
        <v>5352</v>
      </c>
      <c r="R89" t="s">
        <v>4219</v>
      </c>
    </row>
    <row r="90" spans="1:18" x14ac:dyDescent="0.35">
      <c r="A90">
        <v>2906518</v>
      </c>
      <c r="B90">
        <v>6456731</v>
      </c>
      <c r="C90" t="s">
        <v>5086</v>
      </c>
      <c r="D90">
        <v>4001863848</v>
      </c>
      <c r="E90" s="16">
        <v>45740</v>
      </c>
      <c r="F90" s="16" t="s">
        <v>4580</v>
      </c>
      <c r="G90" s="16" t="s">
        <v>1823</v>
      </c>
      <c r="H90">
        <v>2</v>
      </c>
      <c r="I90">
        <v>10.57</v>
      </c>
      <c r="J90">
        <v>21.14</v>
      </c>
      <c r="K90" t="s">
        <v>4218</v>
      </c>
      <c r="L90">
        <v>4.74</v>
      </c>
      <c r="M90" s="16">
        <v>9.48</v>
      </c>
      <c r="N90" t="s">
        <v>4218</v>
      </c>
      <c r="P90" t="s">
        <v>5352</v>
      </c>
      <c r="R90" t="s">
        <v>4219</v>
      </c>
    </row>
    <row r="91" spans="1:18" x14ac:dyDescent="0.35">
      <c r="A91">
        <v>2906518</v>
      </c>
      <c r="B91">
        <v>6456731</v>
      </c>
      <c r="C91" t="s">
        <v>5086</v>
      </c>
      <c r="D91">
        <v>4001863848</v>
      </c>
      <c r="E91" s="16">
        <v>45740</v>
      </c>
      <c r="F91" s="16" t="s">
        <v>5092</v>
      </c>
      <c r="G91" s="16" t="s">
        <v>1936</v>
      </c>
      <c r="H91">
        <v>6</v>
      </c>
      <c r="I91">
        <v>4.3600000000000003</v>
      </c>
      <c r="J91">
        <v>26.16</v>
      </c>
      <c r="K91" t="s">
        <v>4218</v>
      </c>
      <c r="L91">
        <v>47.78</v>
      </c>
      <c r="M91" s="16">
        <v>95.56</v>
      </c>
      <c r="N91" t="s">
        <v>4218</v>
      </c>
      <c r="P91" t="s">
        <v>5352</v>
      </c>
      <c r="R91" t="s">
        <v>4219</v>
      </c>
    </row>
    <row r="92" spans="1:18" x14ac:dyDescent="0.35">
      <c r="A92">
        <v>2906518</v>
      </c>
      <c r="B92">
        <v>6456731</v>
      </c>
      <c r="C92" t="s">
        <v>5086</v>
      </c>
      <c r="D92">
        <v>4001863848</v>
      </c>
      <c r="E92" s="16">
        <v>45740</v>
      </c>
      <c r="F92" s="16" t="s">
        <v>2666</v>
      </c>
      <c r="G92" s="16" t="s">
        <v>1865</v>
      </c>
      <c r="H92">
        <v>6</v>
      </c>
      <c r="I92">
        <v>0.91</v>
      </c>
      <c r="J92">
        <v>5.46</v>
      </c>
      <c r="K92" t="s">
        <v>4218</v>
      </c>
      <c r="L92">
        <v>35754.32</v>
      </c>
      <c r="M92" s="16">
        <v>35754.32</v>
      </c>
      <c r="N92" t="s">
        <v>4218</v>
      </c>
      <c r="P92" t="s">
        <v>5352</v>
      </c>
      <c r="R92" t="s">
        <v>4219</v>
      </c>
    </row>
    <row r="93" spans="1:18" x14ac:dyDescent="0.35">
      <c r="A93">
        <v>2906518</v>
      </c>
      <c r="B93">
        <v>6456731</v>
      </c>
      <c r="C93" t="s">
        <v>5086</v>
      </c>
      <c r="D93">
        <v>4001863848</v>
      </c>
      <c r="E93" s="16">
        <v>45740</v>
      </c>
      <c r="F93" s="16" t="s">
        <v>4703</v>
      </c>
      <c r="G93" s="16" t="s">
        <v>1822</v>
      </c>
      <c r="H93">
        <v>90</v>
      </c>
      <c r="I93">
        <v>3.78</v>
      </c>
      <c r="J93">
        <v>340.2</v>
      </c>
      <c r="K93" t="s">
        <v>4218</v>
      </c>
      <c r="L93">
        <v>2.83</v>
      </c>
      <c r="M93" s="16">
        <v>5.66</v>
      </c>
      <c r="N93" t="s">
        <v>4218</v>
      </c>
      <c r="P93" t="s">
        <v>5352</v>
      </c>
      <c r="R93" t="s">
        <v>4219</v>
      </c>
    </row>
    <row r="94" spans="1:18" x14ac:dyDescent="0.35">
      <c r="A94">
        <v>2906518</v>
      </c>
      <c r="B94">
        <v>6456731</v>
      </c>
      <c r="C94" t="s">
        <v>5086</v>
      </c>
      <c r="D94">
        <v>4001863848</v>
      </c>
      <c r="E94" s="16">
        <v>45740</v>
      </c>
      <c r="F94" s="16" t="s">
        <v>5093</v>
      </c>
      <c r="G94" s="16" t="s">
        <v>1825</v>
      </c>
      <c r="H94">
        <v>6</v>
      </c>
      <c r="I94">
        <v>2.27</v>
      </c>
      <c r="J94">
        <v>13.62</v>
      </c>
      <c r="K94" t="s">
        <v>4218</v>
      </c>
      <c r="L94">
        <v>11.15</v>
      </c>
      <c r="M94" s="16">
        <v>11.15</v>
      </c>
      <c r="N94" t="s">
        <v>4218</v>
      </c>
      <c r="P94" t="s">
        <v>5352</v>
      </c>
      <c r="R94" t="s">
        <v>4219</v>
      </c>
    </row>
    <row r="95" spans="1:18" x14ac:dyDescent="0.35">
      <c r="A95">
        <v>2906519</v>
      </c>
      <c r="B95">
        <v>6456732</v>
      </c>
      <c r="C95" t="s">
        <v>5094</v>
      </c>
      <c r="D95">
        <v>4001863874</v>
      </c>
      <c r="E95" s="16">
        <v>45740</v>
      </c>
      <c r="F95" s="16" t="s">
        <v>5087</v>
      </c>
      <c r="G95" s="16" t="s">
        <v>5088</v>
      </c>
      <c r="H95">
        <v>2</v>
      </c>
      <c r="I95">
        <v>3095.8</v>
      </c>
      <c r="J95">
        <v>6191.6</v>
      </c>
      <c r="K95" t="s">
        <v>4218</v>
      </c>
      <c r="L95">
        <v>2.93</v>
      </c>
      <c r="M95" s="16">
        <v>11.72</v>
      </c>
      <c r="N95" t="s">
        <v>4218</v>
      </c>
      <c r="P95" t="s">
        <v>5352</v>
      </c>
      <c r="R95" t="s">
        <v>4219</v>
      </c>
    </row>
    <row r="96" spans="1:18" x14ac:dyDescent="0.35">
      <c r="A96">
        <v>2906519</v>
      </c>
      <c r="B96">
        <v>6456732</v>
      </c>
      <c r="C96" t="s">
        <v>5094</v>
      </c>
      <c r="D96">
        <v>4001863874</v>
      </c>
      <c r="E96" s="16">
        <v>45740</v>
      </c>
      <c r="F96" s="16" t="s">
        <v>5089</v>
      </c>
      <c r="G96" s="16" t="s">
        <v>5088</v>
      </c>
      <c r="H96">
        <v>2</v>
      </c>
      <c r="I96">
        <v>2486.84</v>
      </c>
      <c r="J96">
        <v>4973.68</v>
      </c>
      <c r="K96" t="s">
        <v>4218</v>
      </c>
      <c r="L96">
        <v>53.62</v>
      </c>
      <c r="M96" s="16">
        <v>214.48</v>
      </c>
      <c r="N96" t="s">
        <v>4218</v>
      </c>
      <c r="P96" t="s">
        <v>5352</v>
      </c>
      <c r="R96" t="s">
        <v>4219</v>
      </c>
    </row>
    <row r="97" spans="1:18" x14ac:dyDescent="0.35">
      <c r="A97">
        <v>2906519</v>
      </c>
      <c r="B97">
        <v>6456732</v>
      </c>
      <c r="C97" t="s">
        <v>5094</v>
      </c>
      <c r="D97">
        <v>4001863874</v>
      </c>
      <c r="E97" s="16">
        <v>45740</v>
      </c>
      <c r="F97" s="16" t="s">
        <v>4700</v>
      </c>
      <c r="G97" s="16" t="s">
        <v>1810</v>
      </c>
      <c r="H97">
        <v>30</v>
      </c>
      <c r="I97">
        <v>5.64</v>
      </c>
      <c r="J97">
        <v>169.2</v>
      </c>
      <c r="K97" t="s">
        <v>4218</v>
      </c>
      <c r="L97">
        <v>398.14</v>
      </c>
      <c r="M97" s="16">
        <v>398.14</v>
      </c>
      <c r="N97" t="s">
        <v>4218</v>
      </c>
      <c r="P97" t="s">
        <v>5352</v>
      </c>
      <c r="R97" t="s">
        <v>4219</v>
      </c>
    </row>
    <row r="98" spans="1:18" x14ac:dyDescent="0.35">
      <c r="A98">
        <v>2906519</v>
      </c>
      <c r="B98">
        <v>6456732</v>
      </c>
      <c r="C98" t="s">
        <v>5094</v>
      </c>
      <c r="D98">
        <v>4001863874</v>
      </c>
      <c r="E98" s="16">
        <v>45740</v>
      </c>
      <c r="F98" s="16" t="s">
        <v>4697</v>
      </c>
      <c r="G98" s="16" t="s">
        <v>4698</v>
      </c>
      <c r="H98">
        <v>5</v>
      </c>
      <c r="I98">
        <v>579.07000000000005</v>
      </c>
      <c r="J98">
        <v>2895.35</v>
      </c>
      <c r="K98" t="s">
        <v>4218</v>
      </c>
      <c r="L98">
        <v>12.79</v>
      </c>
      <c r="M98" s="16">
        <v>12.79</v>
      </c>
      <c r="N98" t="s">
        <v>4218</v>
      </c>
      <c r="P98" t="s">
        <v>5352</v>
      </c>
      <c r="R98" t="s">
        <v>4219</v>
      </c>
    </row>
    <row r="99" spans="1:18" x14ac:dyDescent="0.35">
      <c r="A99">
        <v>2906519</v>
      </c>
      <c r="B99">
        <v>6456732</v>
      </c>
      <c r="C99" t="s">
        <v>5094</v>
      </c>
      <c r="D99">
        <v>4001863874</v>
      </c>
      <c r="E99" s="16">
        <v>45740</v>
      </c>
      <c r="F99" s="16" t="s">
        <v>2359</v>
      </c>
      <c r="G99" s="16" t="s">
        <v>2360</v>
      </c>
      <c r="H99">
        <v>4</v>
      </c>
      <c r="I99">
        <v>81.27</v>
      </c>
      <c r="J99">
        <v>325.08</v>
      </c>
      <c r="K99" t="s">
        <v>4218</v>
      </c>
      <c r="L99">
        <v>66.430000000000007</v>
      </c>
      <c r="M99" s="16">
        <v>66.430000000000007</v>
      </c>
      <c r="N99" t="s">
        <v>4218</v>
      </c>
      <c r="P99" t="s">
        <v>5352</v>
      </c>
      <c r="R99" t="s">
        <v>4219</v>
      </c>
    </row>
    <row r="100" spans="1:18" x14ac:dyDescent="0.35">
      <c r="A100">
        <v>2906519</v>
      </c>
      <c r="B100">
        <v>6456732</v>
      </c>
      <c r="C100" t="s">
        <v>5094</v>
      </c>
      <c r="D100">
        <v>4001863874</v>
      </c>
      <c r="E100" s="16">
        <v>45740</v>
      </c>
      <c r="F100" s="16" t="s">
        <v>4701</v>
      </c>
      <c r="G100" s="16" t="s">
        <v>4702</v>
      </c>
      <c r="H100">
        <v>30</v>
      </c>
      <c r="I100">
        <v>8.76</v>
      </c>
      <c r="J100">
        <v>262.8</v>
      </c>
      <c r="K100" t="s">
        <v>4218</v>
      </c>
      <c r="L100">
        <v>4.74</v>
      </c>
      <c r="M100" s="16">
        <v>9.48</v>
      </c>
      <c r="N100" t="s">
        <v>4218</v>
      </c>
      <c r="P100" t="s">
        <v>5352</v>
      </c>
      <c r="R100" t="s">
        <v>4219</v>
      </c>
    </row>
    <row r="101" spans="1:18" x14ac:dyDescent="0.35">
      <c r="A101">
        <v>2906519</v>
      </c>
      <c r="B101">
        <v>6456732</v>
      </c>
      <c r="C101" t="s">
        <v>5094</v>
      </c>
      <c r="D101">
        <v>4001863874</v>
      </c>
      <c r="E101" s="16">
        <v>45740</v>
      </c>
      <c r="F101" s="16" t="s">
        <v>5090</v>
      </c>
      <c r="G101" s="16" t="s">
        <v>1825</v>
      </c>
      <c r="H101">
        <v>60</v>
      </c>
      <c r="I101">
        <v>25.45</v>
      </c>
      <c r="J101">
        <v>1527</v>
      </c>
      <c r="K101" t="s">
        <v>4218</v>
      </c>
      <c r="L101">
        <v>47.78</v>
      </c>
      <c r="M101" s="16">
        <v>95.56</v>
      </c>
      <c r="N101" t="s">
        <v>4218</v>
      </c>
      <c r="P101" t="s">
        <v>5352</v>
      </c>
      <c r="R101" t="s">
        <v>4219</v>
      </c>
    </row>
    <row r="102" spans="1:18" x14ac:dyDescent="0.35">
      <c r="A102">
        <v>2906519</v>
      </c>
      <c r="B102">
        <v>6456732</v>
      </c>
      <c r="C102" t="s">
        <v>5094</v>
      </c>
      <c r="D102">
        <v>4001863874</v>
      </c>
      <c r="E102" s="16">
        <v>45740</v>
      </c>
      <c r="F102" s="16" t="s">
        <v>3600</v>
      </c>
      <c r="G102" s="16" t="s">
        <v>1826</v>
      </c>
      <c r="H102">
        <v>2</v>
      </c>
      <c r="I102">
        <v>18.62</v>
      </c>
      <c r="J102">
        <v>37.24</v>
      </c>
      <c r="K102" t="s">
        <v>4218</v>
      </c>
      <c r="L102">
        <v>35754.32</v>
      </c>
      <c r="M102" s="16">
        <v>35754.32</v>
      </c>
      <c r="N102" t="s">
        <v>4218</v>
      </c>
      <c r="P102" t="s">
        <v>5352</v>
      </c>
      <c r="R102" t="s">
        <v>4219</v>
      </c>
    </row>
    <row r="103" spans="1:18" x14ac:dyDescent="0.35">
      <c r="A103">
        <v>2906519</v>
      </c>
      <c r="B103">
        <v>6456732</v>
      </c>
      <c r="C103" t="s">
        <v>5094</v>
      </c>
      <c r="D103">
        <v>4001863874</v>
      </c>
      <c r="E103" s="16">
        <v>45740</v>
      </c>
      <c r="F103" s="16" t="s">
        <v>5091</v>
      </c>
      <c r="G103" s="16" t="s">
        <v>1825</v>
      </c>
      <c r="H103">
        <v>6</v>
      </c>
      <c r="I103">
        <v>13.57</v>
      </c>
      <c r="J103">
        <v>81.42</v>
      </c>
      <c r="K103" t="s">
        <v>4218</v>
      </c>
      <c r="L103">
        <v>8.31</v>
      </c>
      <c r="M103" s="16">
        <v>124.65</v>
      </c>
      <c r="N103" t="s">
        <v>4218</v>
      </c>
      <c r="P103" t="s">
        <v>5352</v>
      </c>
      <c r="R103" t="s">
        <v>4219</v>
      </c>
    </row>
    <row r="104" spans="1:18" x14ac:dyDescent="0.35">
      <c r="A104">
        <v>2906519</v>
      </c>
      <c r="B104">
        <v>6456732</v>
      </c>
      <c r="C104" t="s">
        <v>5094</v>
      </c>
      <c r="D104">
        <v>4001863874</v>
      </c>
      <c r="E104" s="16">
        <v>45740</v>
      </c>
      <c r="F104" s="16" t="s">
        <v>3604</v>
      </c>
      <c r="G104" s="16" t="s">
        <v>1826</v>
      </c>
      <c r="H104">
        <v>2</v>
      </c>
      <c r="I104">
        <v>20.149999999999999</v>
      </c>
      <c r="J104">
        <v>40.299999999999997</v>
      </c>
      <c r="K104" t="s">
        <v>4218</v>
      </c>
      <c r="L104">
        <v>2.42</v>
      </c>
      <c r="M104" s="16">
        <v>24.2</v>
      </c>
      <c r="N104" t="s">
        <v>4218</v>
      </c>
      <c r="P104" t="s">
        <v>5352</v>
      </c>
      <c r="R104" t="s">
        <v>4219</v>
      </c>
    </row>
    <row r="105" spans="1:18" x14ac:dyDescent="0.35">
      <c r="A105">
        <v>2906519</v>
      </c>
      <c r="B105">
        <v>6456732</v>
      </c>
      <c r="C105" t="s">
        <v>5094</v>
      </c>
      <c r="D105">
        <v>4001863874</v>
      </c>
      <c r="E105" s="16">
        <v>45740</v>
      </c>
      <c r="F105" s="16" t="s">
        <v>4580</v>
      </c>
      <c r="G105" s="16" t="s">
        <v>1823</v>
      </c>
      <c r="H105">
        <v>2</v>
      </c>
      <c r="I105">
        <v>10.57</v>
      </c>
      <c r="J105">
        <v>21.14</v>
      </c>
      <c r="K105" t="s">
        <v>4218</v>
      </c>
      <c r="L105">
        <v>138.91999999999999</v>
      </c>
      <c r="M105" s="16">
        <v>138.91999999999999</v>
      </c>
      <c r="N105" t="s">
        <v>4218</v>
      </c>
      <c r="P105" t="s">
        <v>5352</v>
      </c>
      <c r="R105" t="s">
        <v>4219</v>
      </c>
    </row>
    <row r="106" spans="1:18" x14ac:dyDescent="0.35">
      <c r="A106">
        <v>2906519</v>
      </c>
      <c r="B106">
        <v>6456732</v>
      </c>
      <c r="C106" t="s">
        <v>5094</v>
      </c>
      <c r="D106">
        <v>4001863874</v>
      </c>
      <c r="E106" s="16">
        <v>45740</v>
      </c>
      <c r="F106" s="16" t="s">
        <v>5092</v>
      </c>
      <c r="G106" s="16" t="s">
        <v>1936</v>
      </c>
      <c r="H106">
        <v>6</v>
      </c>
      <c r="I106">
        <v>4.3600000000000003</v>
      </c>
      <c r="J106">
        <v>26.16</v>
      </c>
      <c r="K106" t="s">
        <v>4218</v>
      </c>
      <c r="L106">
        <v>12.39</v>
      </c>
      <c r="M106" s="16">
        <v>49.56</v>
      </c>
      <c r="N106" t="s">
        <v>4218</v>
      </c>
      <c r="P106" t="s">
        <v>5352</v>
      </c>
      <c r="R106" t="s">
        <v>4219</v>
      </c>
    </row>
    <row r="107" spans="1:18" x14ac:dyDescent="0.35">
      <c r="A107">
        <v>2906519</v>
      </c>
      <c r="B107">
        <v>6456732</v>
      </c>
      <c r="C107" t="s">
        <v>5094</v>
      </c>
      <c r="D107">
        <v>4001863874</v>
      </c>
      <c r="E107" s="16">
        <v>45740</v>
      </c>
      <c r="F107" s="16" t="s">
        <v>2666</v>
      </c>
      <c r="G107" s="16" t="s">
        <v>1865</v>
      </c>
      <c r="H107">
        <v>6</v>
      </c>
      <c r="I107">
        <v>0.91</v>
      </c>
      <c r="J107">
        <v>5.46</v>
      </c>
      <c r="K107" t="s">
        <v>4218</v>
      </c>
      <c r="L107">
        <v>260.02999999999997</v>
      </c>
      <c r="M107" s="16">
        <v>260.02999999999997</v>
      </c>
      <c r="N107" t="s">
        <v>4218</v>
      </c>
      <c r="P107" t="s">
        <v>5352</v>
      </c>
      <c r="R107" t="s">
        <v>4219</v>
      </c>
    </row>
    <row r="108" spans="1:18" x14ac:dyDescent="0.35">
      <c r="A108">
        <v>2906519</v>
      </c>
      <c r="B108">
        <v>6456732</v>
      </c>
      <c r="C108" t="s">
        <v>5094</v>
      </c>
      <c r="D108">
        <v>4001863874</v>
      </c>
      <c r="E108" s="16">
        <v>45740</v>
      </c>
      <c r="F108" s="16" t="s">
        <v>4703</v>
      </c>
      <c r="G108" s="16" t="s">
        <v>1822</v>
      </c>
      <c r="H108">
        <v>90</v>
      </c>
      <c r="I108">
        <v>3.78</v>
      </c>
      <c r="J108">
        <v>340.2</v>
      </c>
      <c r="K108" t="s">
        <v>4218</v>
      </c>
      <c r="L108">
        <v>13.22</v>
      </c>
      <c r="M108" s="16">
        <v>132.19999999999999</v>
      </c>
      <c r="N108" t="s">
        <v>4218</v>
      </c>
      <c r="P108" t="s">
        <v>5352</v>
      </c>
      <c r="R108" t="s">
        <v>4219</v>
      </c>
    </row>
    <row r="109" spans="1:18" x14ac:dyDescent="0.35">
      <c r="A109">
        <v>2906519</v>
      </c>
      <c r="B109">
        <v>6456732</v>
      </c>
      <c r="C109" t="s">
        <v>5094</v>
      </c>
      <c r="D109">
        <v>4001863874</v>
      </c>
      <c r="E109" s="16">
        <v>45740</v>
      </c>
      <c r="F109" s="16" t="s">
        <v>5093</v>
      </c>
      <c r="G109" s="16" t="s">
        <v>1825</v>
      </c>
      <c r="H109">
        <v>6</v>
      </c>
      <c r="I109">
        <v>2.27</v>
      </c>
      <c r="J109">
        <v>13.62</v>
      </c>
      <c r="K109" t="s">
        <v>4218</v>
      </c>
      <c r="L109">
        <v>13.26</v>
      </c>
      <c r="M109" s="16">
        <v>132.6</v>
      </c>
      <c r="N109" t="s">
        <v>4218</v>
      </c>
      <c r="P109" t="s">
        <v>5352</v>
      </c>
      <c r="R109" t="s">
        <v>4219</v>
      </c>
    </row>
    <row r="110" spans="1:18" x14ac:dyDescent="0.35">
      <c r="A110">
        <v>2968655</v>
      </c>
      <c r="B110">
        <v>6500545</v>
      </c>
      <c r="C110" t="s">
        <v>6714</v>
      </c>
      <c r="D110">
        <v>4001690880</v>
      </c>
      <c r="E110" s="16">
        <v>45607</v>
      </c>
      <c r="F110" s="16" t="s">
        <v>2836</v>
      </c>
      <c r="G110" s="16" t="s">
        <v>2728</v>
      </c>
      <c r="H110">
        <v>1</v>
      </c>
      <c r="I110">
        <v>282.55</v>
      </c>
      <c r="J110">
        <v>282.55</v>
      </c>
      <c r="K110" t="s">
        <v>4218</v>
      </c>
      <c r="L110">
        <v>1426.41</v>
      </c>
      <c r="M110" s="16">
        <v>1426.41</v>
      </c>
      <c r="N110" t="s">
        <v>4218</v>
      </c>
      <c r="P110" t="s">
        <v>5352</v>
      </c>
      <c r="R110" t="s">
        <v>4219</v>
      </c>
    </row>
    <row r="111" spans="1:18" x14ac:dyDescent="0.35">
      <c r="A111">
        <v>2968655</v>
      </c>
      <c r="B111">
        <v>6500545</v>
      </c>
      <c r="C111" t="s">
        <v>6714</v>
      </c>
      <c r="D111">
        <v>4001690880</v>
      </c>
      <c r="E111" s="16">
        <v>45607</v>
      </c>
      <c r="F111" s="16" t="s">
        <v>2246</v>
      </c>
      <c r="G111" s="16" t="s">
        <v>2106</v>
      </c>
      <c r="H111">
        <v>1</v>
      </c>
      <c r="I111">
        <v>216.35</v>
      </c>
      <c r="J111">
        <v>216.35</v>
      </c>
      <c r="K111" t="s">
        <v>4218</v>
      </c>
      <c r="L111">
        <v>240.95</v>
      </c>
      <c r="M111" s="16">
        <v>240.95</v>
      </c>
      <c r="N111" t="s">
        <v>4218</v>
      </c>
      <c r="P111" t="s">
        <v>5352</v>
      </c>
      <c r="R111" t="s">
        <v>4219</v>
      </c>
    </row>
    <row r="112" spans="1:18" x14ac:dyDescent="0.35">
      <c r="A112">
        <v>2968655</v>
      </c>
      <c r="B112">
        <v>6500545</v>
      </c>
      <c r="C112" t="s">
        <v>6714</v>
      </c>
      <c r="D112">
        <v>4001690880</v>
      </c>
      <c r="E112" s="16">
        <v>45607</v>
      </c>
      <c r="F112" s="16" t="s">
        <v>2837</v>
      </c>
      <c r="G112" s="16" t="s">
        <v>2838</v>
      </c>
      <c r="H112">
        <v>750</v>
      </c>
      <c r="I112">
        <v>0.13</v>
      </c>
      <c r="J112">
        <v>97.5</v>
      </c>
      <c r="K112" t="s">
        <v>4218</v>
      </c>
      <c r="L112">
        <v>102.25</v>
      </c>
      <c r="M112" s="16">
        <v>102.25</v>
      </c>
      <c r="N112" t="s">
        <v>4218</v>
      </c>
      <c r="P112" t="s">
        <v>5352</v>
      </c>
      <c r="R112" t="s">
        <v>4219</v>
      </c>
    </row>
    <row r="113" spans="1:18" x14ac:dyDescent="0.35">
      <c r="A113">
        <v>2982294</v>
      </c>
      <c r="B113">
        <v>6512205</v>
      </c>
      <c r="C113" t="s">
        <v>6715</v>
      </c>
      <c r="D113">
        <v>4001807765</v>
      </c>
      <c r="E113" s="16">
        <v>45696</v>
      </c>
      <c r="F113" s="16" t="s">
        <v>6716</v>
      </c>
      <c r="G113" s="16" t="s">
        <v>5241</v>
      </c>
      <c r="H113">
        <v>2</v>
      </c>
      <c r="I113">
        <v>251.97</v>
      </c>
      <c r="J113">
        <v>503.94</v>
      </c>
      <c r="K113" t="s">
        <v>4218</v>
      </c>
      <c r="L113">
        <v>72.33</v>
      </c>
      <c r="M113" s="16">
        <v>72.33</v>
      </c>
      <c r="N113" t="s">
        <v>4218</v>
      </c>
      <c r="P113" t="s">
        <v>5352</v>
      </c>
      <c r="R113" t="s">
        <v>4219</v>
      </c>
    </row>
    <row r="114" spans="1:18" x14ac:dyDescent="0.35">
      <c r="A114">
        <v>2982294</v>
      </c>
      <c r="B114">
        <v>6512205</v>
      </c>
      <c r="C114" t="s">
        <v>6715</v>
      </c>
      <c r="D114">
        <v>4001807765</v>
      </c>
      <c r="E114" s="16">
        <v>45696</v>
      </c>
      <c r="F114" s="16" t="s">
        <v>6717</v>
      </c>
      <c r="G114" s="16" t="s">
        <v>4338</v>
      </c>
      <c r="H114">
        <v>1</v>
      </c>
      <c r="I114">
        <v>7.6</v>
      </c>
      <c r="J114">
        <v>7.6</v>
      </c>
      <c r="K114" t="s">
        <v>4218</v>
      </c>
      <c r="L114">
        <v>290.56</v>
      </c>
      <c r="M114" s="16">
        <v>290.56</v>
      </c>
      <c r="N114" t="s">
        <v>4218</v>
      </c>
      <c r="P114" t="s">
        <v>5352</v>
      </c>
      <c r="R114" t="s">
        <v>4219</v>
      </c>
    </row>
    <row r="115" spans="1:18" x14ac:dyDescent="0.35">
      <c r="A115">
        <v>2982294</v>
      </c>
      <c r="B115">
        <v>6512205</v>
      </c>
      <c r="C115" t="s">
        <v>6715</v>
      </c>
      <c r="D115">
        <v>4001807765</v>
      </c>
      <c r="E115" s="16">
        <v>45696</v>
      </c>
      <c r="F115" s="16" t="s">
        <v>6457</v>
      </c>
      <c r="G115" s="16" t="s">
        <v>1895</v>
      </c>
      <c r="H115">
        <v>1</v>
      </c>
      <c r="I115">
        <v>17.22</v>
      </c>
      <c r="J115">
        <v>17.22</v>
      </c>
      <c r="K115" t="s">
        <v>4218</v>
      </c>
      <c r="L115">
        <v>281.05</v>
      </c>
      <c r="M115" s="16">
        <v>281.05</v>
      </c>
      <c r="N115" t="s">
        <v>4218</v>
      </c>
      <c r="P115" t="s">
        <v>5352</v>
      </c>
      <c r="R115" t="s">
        <v>4219</v>
      </c>
    </row>
    <row r="116" spans="1:18" x14ac:dyDescent="0.35">
      <c r="A116">
        <v>2982294</v>
      </c>
      <c r="B116">
        <v>6512205</v>
      </c>
      <c r="C116" t="s">
        <v>6715</v>
      </c>
      <c r="D116">
        <v>4001807765</v>
      </c>
      <c r="E116" s="16">
        <v>45696</v>
      </c>
      <c r="F116" s="16" t="s">
        <v>6639</v>
      </c>
      <c r="G116" s="16" t="s">
        <v>6640</v>
      </c>
      <c r="H116">
        <v>1</v>
      </c>
      <c r="I116">
        <v>267.05</v>
      </c>
      <c r="J116">
        <v>267.05</v>
      </c>
      <c r="K116" t="s">
        <v>4218</v>
      </c>
      <c r="L116">
        <v>83.64</v>
      </c>
      <c r="M116" s="16">
        <v>167.28</v>
      </c>
      <c r="N116" t="s">
        <v>4218</v>
      </c>
      <c r="P116" t="s">
        <v>5352</v>
      </c>
      <c r="R116" t="s">
        <v>4219</v>
      </c>
    </row>
    <row r="117" spans="1:18" x14ac:dyDescent="0.35">
      <c r="A117">
        <v>2982294</v>
      </c>
      <c r="B117">
        <v>6512205</v>
      </c>
      <c r="C117" t="s">
        <v>6715</v>
      </c>
      <c r="D117">
        <v>4001807765</v>
      </c>
      <c r="E117" s="16">
        <v>45696</v>
      </c>
      <c r="F117" s="16" t="s">
        <v>6718</v>
      </c>
      <c r="G117" s="16" t="s">
        <v>6719</v>
      </c>
      <c r="H117">
        <v>1</v>
      </c>
      <c r="I117">
        <v>336.03</v>
      </c>
      <c r="J117">
        <v>336.03</v>
      </c>
      <c r="K117" t="s">
        <v>4218</v>
      </c>
      <c r="L117">
        <v>4635.9799999999996</v>
      </c>
      <c r="M117" s="16">
        <v>4635.9799999999996</v>
      </c>
      <c r="N117" t="s">
        <v>4218</v>
      </c>
      <c r="P117" t="s">
        <v>5352</v>
      </c>
      <c r="R117" t="s">
        <v>4219</v>
      </c>
    </row>
    <row r="118" spans="1:18" x14ac:dyDescent="0.35">
      <c r="A118">
        <v>2982294</v>
      </c>
      <c r="B118">
        <v>6512205</v>
      </c>
      <c r="C118" t="s">
        <v>6715</v>
      </c>
      <c r="D118">
        <v>4001807765</v>
      </c>
      <c r="E118" s="16">
        <v>45696</v>
      </c>
      <c r="F118" s="16" t="s">
        <v>6720</v>
      </c>
      <c r="G118" s="16" t="s">
        <v>2319</v>
      </c>
      <c r="H118">
        <v>1</v>
      </c>
      <c r="I118">
        <v>65.87</v>
      </c>
      <c r="J118">
        <v>65.87</v>
      </c>
      <c r="K118" t="s">
        <v>4218</v>
      </c>
      <c r="L118">
        <v>143.85</v>
      </c>
      <c r="M118" s="16">
        <v>143.85</v>
      </c>
      <c r="N118" t="s">
        <v>4218</v>
      </c>
      <c r="P118" t="s">
        <v>5352</v>
      </c>
      <c r="R118" t="s">
        <v>4219</v>
      </c>
    </row>
    <row r="119" spans="1:18" x14ac:dyDescent="0.35">
      <c r="A119">
        <v>2982294</v>
      </c>
      <c r="B119">
        <v>6512205</v>
      </c>
      <c r="C119" t="s">
        <v>6715</v>
      </c>
      <c r="D119">
        <v>4001807765</v>
      </c>
      <c r="E119" s="16">
        <v>45696</v>
      </c>
      <c r="F119" s="16" t="s">
        <v>6721</v>
      </c>
      <c r="G119" s="16" t="s">
        <v>1810</v>
      </c>
      <c r="H119">
        <v>1</v>
      </c>
      <c r="I119">
        <v>6.89</v>
      </c>
      <c r="J119">
        <v>6.89</v>
      </c>
      <c r="K119" t="s">
        <v>4218</v>
      </c>
      <c r="L119">
        <v>302.27</v>
      </c>
      <c r="M119" s="16">
        <v>302.27</v>
      </c>
      <c r="N119" t="s">
        <v>4218</v>
      </c>
      <c r="P119" t="s">
        <v>5352</v>
      </c>
      <c r="R119" t="s">
        <v>4219</v>
      </c>
    </row>
    <row r="120" spans="1:18" x14ac:dyDescent="0.35">
      <c r="A120">
        <v>2982294</v>
      </c>
      <c r="B120">
        <v>6512205</v>
      </c>
      <c r="C120" t="s">
        <v>6715</v>
      </c>
      <c r="D120">
        <v>4001807765</v>
      </c>
      <c r="E120" s="16">
        <v>45696</v>
      </c>
      <c r="F120" s="16" t="s">
        <v>2886</v>
      </c>
      <c r="G120" s="16" t="s">
        <v>2887</v>
      </c>
      <c r="H120">
        <v>1</v>
      </c>
      <c r="I120">
        <v>40.08</v>
      </c>
      <c r="J120">
        <v>40.08</v>
      </c>
      <c r="K120" t="s">
        <v>4218</v>
      </c>
      <c r="L120" t="s">
        <v>4954</v>
      </c>
      <c r="M120" s="16">
        <v>6.9</v>
      </c>
      <c r="N120" t="s">
        <v>4218</v>
      </c>
      <c r="P120" t="s">
        <v>5352</v>
      </c>
      <c r="R120" t="s">
        <v>4219</v>
      </c>
    </row>
    <row r="121" spans="1:18" x14ac:dyDescent="0.35">
      <c r="A121">
        <v>2982294</v>
      </c>
      <c r="B121">
        <v>6512205</v>
      </c>
      <c r="C121" t="s">
        <v>6715</v>
      </c>
      <c r="D121">
        <v>4001807765</v>
      </c>
      <c r="E121" s="16">
        <v>45696</v>
      </c>
      <c r="F121" s="16" t="s">
        <v>6722</v>
      </c>
      <c r="G121" s="16" t="s">
        <v>2106</v>
      </c>
      <c r="H121">
        <v>1</v>
      </c>
      <c r="I121">
        <v>321.36</v>
      </c>
      <c r="J121">
        <v>321.36</v>
      </c>
      <c r="K121" t="s">
        <v>4218</v>
      </c>
      <c r="L121" t="s">
        <v>4955</v>
      </c>
      <c r="M121" s="16">
        <v>7.56</v>
      </c>
      <c r="N121" t="s">
        <v>4218</v>
      </c>
      <c r="P121" t="s">
        <v>5352</v>
      </c>
      <c r="R121" t="s">
        <v>4219</v>
      </c>
    </row>
    <row r="122" spans="1:18" x14ac:dyDescent="0.35">
      <c r="A122">
        <v>2982294</v>
      </c>
      <c r="B122">
        <v>6512205</v>
      </c>
      <c r="C122" t="s">
        <v>6715</v>
      </c>
      <c r="D122">
        <v>4001807765</v>
      </c>
      <c r="E122" s="16">
        <v>45696</v>
      </c>
      <c r="F122" s="16" t="s">
        <v>6723</v>
      </c>
      <c r="G122" s="16" t="s">
        <v>1895</v>
      </c>
      <c r="H122">
        <v>1</v>
      </c>
      <c r="I122">
        <v>19.14</v>
      </c>
      <c r="J122">
        <v>19.14</v>
      </c>
      <c r="K122" t="s">
        <v>4218</v>
      </c>
      <c r="L122" t="s">
        <v>4956</v>
      </c>
      <c r="M122" s="16">
        <v>2.02</v>
      </c>
      <c r="N122" t="s">
        <v>4218</v>
      </c>
      <c r="P122" t="s">
        <v>5352</v>
      </c>
      <c r="R122" t="s">
        <v>4219</v>
      </c>
    </row>
    <row r="123" spans="1:18" x14ac:dyDescent="0.35">
      <c r="A123">
        <v>2982294</v>
      </c>
      <c r="B123">
        <v>6512205</v>
      </c>
      <c r="C123" t="s">
        <v>6715</v>
      </c>
      <c r="D123">
        <v>4001807765</v>
      </c>
      <c r="E123" s="16">
        <v>45696</v>
      </c>
      <c r="F123" s="16" t="s">
        <v>6724</v>
      </c>
      <c r="G123" s="16" t="s">
        <v>2752</v>
      </c>
      <c r="H123">
        <v>1</v>
      </c>
      <c r="I123">
        <v>207.04</v>
      </c>
      <c r="J123">
        <v>207.04</v>
      </c>
      <c r="K123" t="s">
        <v>4218</v>
      </c>
      <c r="L123" t="s">
        <v>4957</v>
      </c>
      <c r="M123" s="16">
        <v>7.2</v>
      </c>
      <c r="N123" t="s">
        <v>4218</v>
      </c>
      <c r="P123" t="s">
        <v>5352</v>
      </c>
      <c r="R123" t="s">
        <v>4219</v>
      </c>
    </row>
    <row r="124" spans="1:18" x14ac:dyDescent="0.35">
      <c r="A124">
        <v>2982294</v>
      </c>
      <c r="B124">
        <v>6512205</v>
      </c>
      <c r="C124" t="s">
        <v>6715</v>
      </c>
      <c r="D124">
        <v>4001807765</v>
      </c>
      <c r="E124" s="16">
        <v>45696</v>
      </c>
      <c r="F124" s="16" t="s">
        <v>6725</v>
      </c>
      <c r="G124" s="16" t="s">
        <v>6726</v>
      </c>
      <c r="H124">
        <v>1</v>
      </c>
      <c r="I124">
        <v>1917.58</v>
      </c>
      <c r="J124">
        <v>1917.58</v>
      </c>
      <c r="K124" t="s">
        <v>4218</v>
      </c>
      <c r="L124" t="s">
        <v>4958</v>
      </c>
      <c r="M124" s="16">
        <v>2.04</v>
      </c>
      <c r="N124" t="s">
        <v>4218</v>
      </c>
      <c r="P124" t="s">
        <v>5352</v>
      </c>
      <c r="R124" t="s">
        <v>4219</v>
      </c>
    </row>
    <row r="125" spans="1:18" x14ac:dyDescent="0.35">
      <c r="A125">
        <v>2982294</v>
      </c>
      <c r="B125">
        <v>6512205</v>
      </c>
      <c r="C125" t="s">
        <v>6715</v>
      </c>
      <c r="D125">
        <v>4001807765</v>
      </c>
      <c r="E125" s="16">
        <v>45696</v>
      </c>
      <c r="F125" s="16" t="s">
        <v>6641</v>
      </c>
      <c r="G125" s="16" t="s">
        <v>1819</v>
      </c>
      <c r="H125">
        <v>2</v>
      </c>
      <c r="I125">
        <v>2.94</v>
      </c>
      <c r="J125">
        <v>5.88</v>
      </c>
      <c r="K125" t="s">
        <v>4218</v>
      </c>
      <c r="L125" t="s">
        <v>4959</v>
      </c>
      <c r="M125" s="16">
        <v>0.84</v>
      </c>
      <c r="N125" t="s">
        <v>4218</v>
      </c>
      <c r="P125" t="s">
        <v>5352</v>
      </c>
      <c r="R125" t="s">
        <v>4219</v>
      </c>
    </row>
    <row r="126" spans="1:18" x14ac:dyDescent="0.35">
      <c r="A126">
        <v>2982294</v>
      </c>
      <c r="B126">
        <v>6512205</v>
      </c>
      <c r="C126" t="s">
        <v>6715</v>
      </c>
      <c r="D126">
        <v>4001807765</v>
      </c>
      <c r="E126" s="16">
        <v>45696</v>
      </c>
      <c r="F126" s="16" t="s">
        <v>6727</v>
      </c>
      <c r="G126" s="16" t="s">
        <v>2106</v>
      </c>
      <c r="H126">
        <v>1</v>
      </c>
      <c r="I126">
        <v>81.73</v>
      </c>
      <c r="J126">
        <v>81.73</v>
      </c>
      <c r="K126" t="s">
        <v>4218</v>
      </c>
      <c r="L126" t="s">
        <v>4960</v>
      </c>
      <c r="M126" s="16">
        <v>3.69</v>
      </c>
      <c r="N126" t="s">
        <v>4218</v>
      </c>
      <c r="P126" t="s">
        <v>5352</v>
      </c>
      <c r="R126" t="s">
        <v>4219</v>
      </c>
    </row>
    <row r="127" spans="1:18" x14ac:dyDescent="0.35">
      <c r="A127">
        <v>2982294</v>
      </c>
      <c r="B127">
        <v>6512205</v>
      </c>
      <c r="C127" t="s">
        <v>6715</v>
      </c>
      <c r="D127">
        <v>4001807765</v>
      </c>
      <c r="E127" s="16">
        <v>45696</v>
      </c>
      <c r="F127" s="16" t="s">
        <v>6728</v>
      </c>
      <c r="G127" s="16" t="s">
        <v>6729</v>
      </c>
      <c r="H127">
        <v>1</v>
      </c>
      <c r="I127">
        <v>160</v>
      </c>
      <c r="J127">
        <v>160</v>
      </c>
      <c r="K127" t="s">
        <v>4218</v>
      </c>
      <c r="L127" t="s">
        <v>4961</v>
      </c>
      <c r="M127" s="16">
        <v>0.99</v>
      </c>
      <c r="N127" t="s">
        <v>4218</v>
      </c>
      <c r="P127" t="s">
        <v>5352</v>
      </c>
      <c r="R127" t="s">
        <v>4219</v>
      </c>
    </row>
    <row r="128" spans="1:18" x14ac:dyDescent="0.35">
      <c r="A128">
        <v>2982294</v>
      </c>
      <c r="B128">
        <v>6512205</v>
      </c>
      <c r="C128" t="s">
        <v>6715</v>
      </c>
      <c r="D128">
        <v>4001807765</v>
      </c>
      <c r="E128" s="16">
        <v>45696</v>
      </c>
      <c r="F128" s="16" t="s">
        <v>6730</v>
      </c>
      <c r="G128" s="16" t="s">
        <v>6731</v>
      </c>
      <c r="H128">
        <v>1</v>
      </c>
      <c r="I128">
        <v>424.38</v>
      </c>
      <c r="J128">
        <v>424.38</v>
      </c>
      <c r="K128" t="s">
        <v>4218</v>
      </c>
      <c r="L128" t="s">
        <v>4962</v>
      </c>
      <c r="M128" s="16">
        <v>60.9</v>
      </c>
      <c r="N128" t="s">
        <v>4218</v>
      </c>
      <c r="P128" t="s">
        <v>5352</v>
      </c>
      <c r="R128" t="s">
        <v>4219</v>
      </c>
    </row>
    <row r="129" spans="1:18" x14ac:dyDescent="0.35">
      <c r="A129">
        <v>2982294</v>
      </c>
      <c r="B129">
        <v>6512205</v>
      </c>
      <c r="C129" t="s">
        <v>6715</v>
      </c>
      <c r="D129">
        <v>4001807765</v>
      </c>
      <c r="E129" s="16">
        <v>45696</v>
      </c>
      <c r="F129" s="16" t="s">
        <v>6732</v>
      </c>
      <c r="G129" s="16" t="s">
        <v>1819</v>
      </c>
      <c r="H129">
        <v>1</v>
      </c>
      <c r="I129">
        <v>6.6</v>
      </c>
      <c r="J129">
        <v>6.6</v>
      </c>
      <c r="K129" t="s">
        <v>4218</v>
      </c>
      <c r="L129" t="s">
        <v>4963</v>
      </c>
      <c r="M129" s="16">
        <v>5.31</v>
      </c>
      <c r="N129" t="s">
        <v>4218</v>
      </c>
      <c r="P129" t="s">
        <v>5352</v>
      </c>
      <c r="R129" t="s">
        <v>4219</v>
      </c>
    </row>
    <row r="130" spans="1:18" x14ac:dyDescent="0.35">
      <c r="A130">
        <v>2982294</v>
      </c>
      <c r="B130">
        <v>6512205</v>
      </c>
      <c r="C130" t="s">
        <v>6715</v>
      </c>
      <c r="D130">
        <v>4001807765</v>
      </c>
      <c r="E130" s="16">
        <v>45696</v>
      </c>
      <c r="F130" s="16" t="s">
        <v>6733</v>
      </c>
      <c r="G130" s="16" t="s">
        <v>2106</v>
      </c>
      <c r="H130">
        <v>1</v>
      </c>
      <c r="I130">
        <v>249.74</v>
      </c>
      <c r="J130">
        <v>249.74</v>
      </c>
      <c r="K130" t="s">
        <v>4218</v>
      </c>
      <c r="L130" t="s">
        <v>4964</v>
      </c>
      <c r="M130" s="16">
        <v>2.85</v>
      </c>
      <c r="N130" t="s">
        <v>4218</v>
      </c>
      <c r="P130" t="s">
        <v>5352</v>
      </c>
      <c r="R130" t="s">
        <v>4219</v>
      </c>
    </row>
    <row r="131" spans="1:18" x14ac:dyDescent="0.35">
      <c r="A131">
        <v>2982294</v>
      </c>
      <c r="B131">
        <v>6512205</v>
      </c>
      <c r="C131" t="s">
        <v>6715</v>
      </c>
      <c r="D131">
        <v>4001807765</v>
      </c>
      <c r="E131" s="16">
        <v>45696</v>
      </c>
      <c r="F131" s="16" t="s">
        <v>6534</v>
      </c>
      <c r="G131" s="16" t="s">
        <v>1810</v>
      </c>
      <c r="H131">
        <v>2</v>
      </c>
      <c r="I131">
        <v>0.67</v>
      </c>
      <c r="J131">
        <v>1.34</v>
      </c>
      <c r="K131" t="s">
        <v>4218</v>
      </c>
      <c r="L131" t="s">
        <v>4967</v>
      </c>
      <c r="M131" s="16">
        <v>89.64</v>
      </c>
      <c r="N131" t="s">
        <v>4218</v>
      </c>
      <c r="P131" t="s">
        <v>5352</v>
      </c>
      <c r="R131" t="s">
        <v>4219</v>
      </c>
    </row>
    <row r="132" spans="1:18" x14ac:dyDescent="0.35">
      <c r="A132">
        <v>2982294</v>
      </c>
      <c r="B132">
        <v>6512205</v>
      </c>
      <c r="C132" t="s">
        <v>6715</v>
      </c>
      <c r="D132">
        <v>4001807765</v>
      </c>
      <c r="E132" s="16">
        <v>45696</v>
      </c>
      <c r="F132" s="16" t="s">
        <v>6734</v>
      </c>
      <c r="G132" s="16" t="s">
        <v>1822</v>
      </c>
      <c r="H132">
        <v>1</v>
      </c>
      <c r="I132">
        <v>4.38</v>
      </c>
      <c r="J132">
        <v>4.38</v>
      </c>
      <c r="K132" t="s">
        <v>4218</v>
      </c>
      <c r="L132" t="s">
        <v>4970</v>
      </c>
      <c r="M132" s="16">
        <v>41.18</v>
      </c>
      <c r="N132" t="s">
        <v>4218</v>
      </c>
      <c r="P132" t="s">
        <v>5352</v>
      </c>
      <c r="R132" t="s">
        <v>4219</v>
      </c>
    </row>
    <row r="133" spans="1:18" x14ac:dyDescent="0.35">
      <c r="A133">
        <v>2982294</v>
      </c>
      <c r="B133">
        <v>6512205</v>
      </c>
      <c r="C133" t="s">
        <v>6715</v>
      </c>
      <c r="D133">
        <v>4001807765</v>
      </c>
      <c r="E133" s="16">
        <v>45696</v>
      </c>
      <c r="F133" s="16" t="s">
        <v>6735</v>
      </c>
      <c r="G133" s="16" t="s">
        <v>2007</v>
      </c>
      <c r="H133">
        <v>4</v>
      </c>
      <c r="I133">
        <v>0.15</v>
      </c>
      <c r="J133">
        <v>0.6</v>
      </c>
      <c r="K133" t="s">
        <v>4218</v>
      </c>
      <c r="L133" t="s">
        <v>4972</v>
      </c>
      <c r="M133" s="16">
        <v>44.26</v>
      </c>
      <c r="N133" t="s">
        <v>4218</v>
      </c>
      <c r="P133" t="s">
        <v>5352</v>
      </c>
      <c r="R133" t="s">
        <v>4219</v>
      </c>
    </row>
    <row r="134" spans="1:18" x14ac:dyDescent="0.35">
      <c r="A134">
        <v>2982294</v>
      </c>
      <c r="B134">
        <v>6512205</v>
      </c>
      <c r="C134" t="s">
        <v>6715</v>
      </c>
      <c r="D134">
        <v>4001807765</v>
      </c>
      <c r="E134" s="16">
        <v>45696</v>
      </c>
      <c r="F134" s="16" t="s">
        <v>6736</v>
      </c>
      <c r="G134" s="16" t="s">
        <v>2007</v>
      </c>
      <c r="H134">
        <v>2</v>
      </c>
      <c r="I134">
        <v>0.15</v>
      </c>
      <c r="J134">
        <v>0.3</v>
      </c>
      <c r="K134" t="s">
        <v>4218</v>
      </c>
      <c r="L134" t="s">
        <v>4974</v>
      </c>
      <c r="M134" s="16">
        <v>38.299999999999997</v>
      </c>
      <c r="N134" t="s">
        <v>4218</v>
      </c>
      <c r="P134" t="s">
        <v>5352</v>
      </c>
      <c r="R134" t="s">
        <v>4219</v>
      </c>
    </row>
    <row r="135" spans="1:18" x14ac:dyDescent="0.35">
      <c r="A135">
        <v>2982294</v>
      </c>
      <c r="B135">
        <v>6512205</v>
      </c>
      <c r="C135" t="s">
        <v>6715</v>
      </c>
      <c r="D135">
        <v>4001807765</v>
      </c>
      <c r="E135" s="16">
        <v>45696</v>
      </c>
      <c r="F135" s="16" t="s">
        <v>6737</v>
      </c>
      <c r="G135" s="16" t="s">
        <v>2007</v>
      </c>
      <c r="H135">
        <v>8</v>
      </c>
      <c r="I135">
        <v>0.28000000000000003</v>
      </c>
      <c r="J135">
        <v>2.2400000000000002</v>
      </c>
      <c r="K135" t="s">
        <v>4218</v>
      </c>
      <c r="L135" t="s">
        <v>4976</v>
      </c>
      <c r="M135" s="16">
        <v>130.84</v>
      </c>
      <c r="N135" t="s">
        <v>4218</v>
      </c>
      <c r="P135" t="s">
        <v>5352</v>
      </c>
      <c r="R135" t="s">
        <v>4219</v>
      </c>
    </row>
    <row r="136" spans="1:18" x14ac:dyDescent="0.35">
      <c r="A136">
        <v>2982294</v>
      </c>
      <c r="B136">
        <v>6512205</v>
      </c>
      <c r="C136" t="s">
        <v>6715</v>
      </c>
      <c r="D136">
        <v>4001807765</v>
      </c>
      <c r="E136" s="16">
        <v>45696</v>
      </c>
      <c r="F136" s="16" t="s">
        <v>2027</v>
      </c>
      <c r="G136" s="16" t="s">
        <v>1826</v>
      </c>
      <c r="H136">
        <v>1</v>
      </c>
      <c r="I136">
        <v>1.48</v>
      </c>
      <c r="J136">
        <v>1.48</v>
      </c>
      <c r="K136" t="s">
        <v>4218</v>
      </c>
      <c r="L136" t="s">
        <v>4979</v>
      </c>
      <c r="M136" s="16">
        <v>2455.85</v>
      </c>
      <c r="N136" t="s">
        <v>4218</v>
      </c>
      <c r="P136" t="s">
        <v>5352</v>
      </c>
      <c r="R136" t="s">
        <v>4219</v>
      </c>
    </row>
    <row r="137" spans="1:18" x14ac:dyDescent="0.35">
      <c r="A137">
        <v>2982294</v>
      </c>
      <c r="B137">
        <v>6512205</v>
      </c>
      <c r="C137" t="s">
        <v>6715</v>
      </c>
      <c r="D137">
        <v>4001807765</v>
      </c>
      <c r="E137" s="16">
        <v>45696</v>
      </c>
      <c r="F137" s="16" t="s">
        <v>1836</v>
      </c>
      <c r="G137" s="16" t="s">
        <v>1823</v>
      </c>
      <c r="H137">
        <v>1</v>
      </c>
      <c r="I137">
        <v>1.31</v>
      </c>
      <c r="J137">
        <v>1.31</v>
      </c>
      <c r="K137" t="s">
        <v>4218</v>
      </c>
      <c r="L137" t="s">
        <v>4981</v>
      </c>
      <c r="M137" s="16">
        <v>72.05</v>
      </c>
      <c r="N137" t="s">
        <v>4218</v>
      </c>
      <c r="P137" t="s">
        <v>5352</v>
      </c>
      <c r="R137" t="s">
        <v>4219</v>
      </c>
    </row>
    <row r="138" spans="1:18" x14ac:dyDescent="0.35">
      <c r="A138">
        <v>2982294</v>
      </c>
      <c r="B138">
        <v>6512205</v>
      </c>
      <c r="C138" t="s">
        <v>6715</v>
      </c>
      <c r="D138">
        <v>4001807765</v>
      </c>
      <c r="E138" s="16">
        <v>45696</v>
      </c>
      <c r="F138" s="16" t="s">
        <v>6738</v>
      </c>
      <c r="G138" s="16" t="s">
        <v>1825</v>
      </c>
      <c r="H138">
        <v>2</v>
      </c>
      <c r="I138">
        <v>0.37</v>
      </c>
      <c r="J138">
        <v>0.74</v>
      </c>
      <c r="K138" t="s">
        <v>4218</v>
      </c>
      <c r="L138">
        <v>0.52</v>
      </c>
      <c r="M138" s="16">
        <v>2.08</v>
      </c>
      <c r="N138" t="s">
        <v>4218</v>
      </c>
      <c r="P138" t="s">
        <v>5352</v>
      </c>
      <c r="R138" t="s">
        <v>4219</v>
      </c>
    </row>
    <row r="139" spans="1:18" x14ac:dyDescent="0.35">
      <c r="A139">
        <v>2982294</v>
      </c>
      <c r="B139">
        <v>6512205</v>
      </c>
      <c r="C139" t="s">
        <v>6715</v>
      </c>
      <c r="D139">
        <v>4001807765</v>
      </c>
      <c r="E139" s="16">
        <v>45696</v>
      </c>
      <c r="F139" s="16" t="s">
        <v>1892</v>
      </c>
      <c r="G139" s="16" t="s">
        <v>1823</v>
      </c>
      <c r="H139">
        <v>1</v>
      </c>
      <c r="I139">
        <v>1.54</v>
      </c>
      <c r="J139">
        <v>1.54</v>
      </c>
      <c r="K139" t="s">
        <v>4218</v>
      </c>
      <c r="L139">
        <v>4.34</v>
      </c>
      <c r="M139" s="16">
        <v>8.68</v>
      </c>
      <c r="N139" t="s">
        <v>4218</v>
      </c>
      <c r="P139" t="s">
        <v>5352</v>
      </c>
      <c r="R139" t="s">
        <v>4219</v>
      </c>
    </row>
    <row r="140" spans="1:18" x14ac:dyDescent="0.35">
      <c r="A140">
        <v>2982294</v>
      </c>
      <c r="B140">
        <v>6512205</v>
      </c>
      <c r="C140" t="s">
        <v>6715</v>
      </c>
      <c r="D140">
        <v>4001807765</v>
      </c>
      <c r="E140" s="16">
        <v>45696</v>
      </c>
      <c r="F140" s="16" t="s">
        <v>2536</v>
      </c>
      <c r="G140" s="16" t="s">
        <v>2175</v>
      </c>
      <c r="H140">
        <v>1</v>
      </c>
      <c r="I140">
        <v>9.84</v>
      </c>
      <c r="J140">
        <v>9.84</v>
      </c>
      <c r="K140" t="s">
        <v>4218</v>
      </c>
      <c r="L140">
        <v>2.78</v>
      </c>
      <c r="M140" s="16">
        <v>2.78</v>
      </c>
      <c r="N140" t="s">
        <v>4218</v>
      </c>
      <c r="P140" t="s">
        <v>5352</v>
      </c>
      <c r="R140" t="s">
        <v>4219</v>
      </c>
    </row>
    <row r="141" spans="1:18" x14ac:dyDescent="0.35">
      <c r="A141">
        <v>2982294</v>
      </c>
      <c r="B141">
        <v>6512205</v>
      </c>
      <c r="C141" t="s">
        <v>6715</v>
      </c>
      <c r="D141">
        <v>4001807765</v>
      </c>
      <c r="E141" s="16">
        <v>45696</v>
      </c>
      <c r="F141" s="16" t="s">
        <v>6739</v>
      </c>
      <c r="G141" s="16" t="s">
        <v>6740</v>
      </c>
      <c r="H141">
        <v>4</v>
      </c>
      <c r="I141">
        <v>11.85</v>
      </c>
      <c r="J141">
        <v>47.4</v>
      </c>
      <c r="K141" t="s">
        <v>4218</v>
      </c>
      <c r="L141">
        <v>0.37</v>
      </c>
      <c r="M141" s="16">
        <v>1.48</v>
      </c>
      <c r="N141" t="s">
        <v>4218</v>
      </c>
      <c r="P141" t="s">
        <v>5352</v>
      </c>
      <c r="R141" t="s">
        <v>4219</v>
      </c>
    </row>
    <row r="142" spans="1:18" x14ac:dyDescent="0.35">
      <c r="A142">
        <v>2982294</v>
      </c>
      <c r="B142">
        <v>6512205</v>
      </c>
      <c r="C142" t="s">
        <v>6715</v>
      </c>
      <c r="D142">
        <v>4001807765</v>
      </c>
      <c r="E142" s="16">
        <v>45696</v>
      </c>
      <c r="F142" s="16" t="s">
        <v>6741</v>
      </c>
      <c r="G142" s="16" t="s">
        <v>1825</v>
      </c>
      <c r="H142">
        <v>4</v>
      </c>
      <c r="I142">
        <v>0.38</v>
      </c>
      <c r="J142">
        <v>1.52</v>
      </c>
      <c r="K142" t="s">
        <v>4218</v>
      </c>
      <c r="L142">
        <v>1.59</v>
      </c>
      <c r="M142" s="16">
        <v>1.59</v>
      </c>
      <c r="N142" t="s">
        <v>4218</v>
      </c>
      <c r="P142" t="s">
        <v>5352</v>
      </c>
      <c r="R142" t="s">
        <v>4219</v>
      </c>
    </row>
    <row r="143" spans="1:18" x14ac:dyDescent="0.35">
      <c r="A143">
        <v>2982294</v>
      </c>
      <c r="B143">
        <v>6512205</v>
      </c>
      <c r="C143" t="s">
        <v>6715</v>
      </c>
      <c r="D143">
        <v>4001807765</v>
      </c>
      <c r="E143" s="16">
        <v>45696</v>
      </c>
      <c r="F143" s="16" t="s">
        <v>2468</v>
      </c>
      <c r="G143" s="16" t="s">
        <v>1825</v>
      </c>
      <c r="H143">
        <v>6</v>
      </c>
      <c r="I143">
        <v>1.66</v>
      </c>
      <c r="J143">
        <v>9.9600000000000009</v>
      </c>
      <c r="K143" t="s">
        <v>4218</v>
      </c>
      <c r="L143">
        <v>5.88</v>
      </c>
      <c r="M143" s="16">
        <v>17.64</v>
      </c>
      <c r="N143" t="s">
        <v>4218</v>
      </c>
      <c r="P143" t="s">
        <v>5352</v>
      </c>
      <c r="R143" t="s">
        <v>4219</v>
      </c>
    </row>
    <row r="144" spans="1:18" x14ac:dyDescent="0.35">
      <c r="A144">
        <v>2982294</v>
      </c>
      <c r="B144">
        <v>6512205</v>
      </c>
      <c r="C144" t="s">
        <v>6715</v>
      </c>
      <c r="D144">
        <v>4001807765</v>
      </c>
      <c r="E144" s="16">
        <v>45696</v>
      </c>
      <c r="F144" s="16" t="s">
        <v>6742</v>
      </c>
      <c r="G144" s="16" t="s">
        <v>2888</v>
      </c>
      <c r="H144">
        <v>1</v>
      </c>
      <c r="I144">
        <v>47</v>
      </c>
      <c r="J144">
        <v>47</v>
      </c>
      <c r="K144" t="s">
        <v>4218</v>
      </c>
      <c r="L144">
        <v>10.87</v>
      </c>
      <c r="M144" s="16">
        <v>10.87</v>
      </c>
      <c r="N144" t="s">
        <v>4218</v>
      </c>
      <c r="P144" t="s">
        <v>5352</v>
      </c>
      <c r="R144" t="s">
        <v>4219</v>
      </c>
    </row>
    <row r="145" spans="1:18" x14ac:dyDescent="0.35">
      <c r="A145">
        <v>2982294</v>
      </c>
      <c r="B145">
        <v>6512205</v>
      </c>
      <c r="C145" t="s">
        <v>6715</v>
      </c>
      <c r="D145">
        <v>4001807765</v>
      </c>
      <c r="E145" s="16">
        <v>45696</v>
      </c>
      <c r="F145" s="16" t="s">
        <v>2069</v>
      </c>
      <c r="G145" s="16" t="s">
        <v>1826</v>
      </c>
      <c r="H145">
        <v>1</v>
      </c>
      <c r="I145">
        <v>1.5</v>
      </c>
      <c r="J145">
        <v>1.5</v>
      </c>
      <c r="K145" t="s">
        <v>4218</v>
      </c>
      <c r="L145">
        <v>6.82</v>
      </c>
      <c r="M145" s="16">
        <v>6.82</v>
      </c>
      <c r="N145" t="s">
        <v>4218</v>
      </c>
      <c r="P145" t="s">
        <v>5352</v>
      </c>
      <c r="R145" t="s">
        <v>4219</v>
      </c>
    </row>
    <row r="146" spans="1:18" x14ac:dyDescent="0.35">
      <c r="A146">
        <v>2982294</v>
      </c>
      <c r="B146">
        <v>6512205</v>
      </c>
      <c r="C146" t="s">
        <v>6715</v>
      </c>
      <c r="D146">
        <v>4001807765</v>
      </c>
      <c r="E146" s="16">
        <v>45696</v>
      </c>
      <c r="F146" s="16" t="s">
        <v>6743</v>
      </c>
      <c r="G146" s="16" t="s">
        <v>2889</v>
      </c>
      <c r="H146">
        <v>1</v>
      </c>
      <c r="I146">
        <v>12213.17</v>
      </c>
      <c r="J146">
        <v>12213.17</v>
      </c>
      <c r="K146" t="s">
        <v>4218</v>
      </c>
      <c r="L146">
        <v>37.130000000000003</v>
      </c>
      <c r="M146" s="16">
        <v>148.52000000000001</v>
      </c>
      <c r="N146" t="s">
        <v>4218</v>
      </c>
      <c r="P146" t="s">
        <v>5352</v>
      </c>
      <c r="R146" t="s">
        <v>4219</v>
      </c>
    </row>
    <row r="147" spans="1:18" x14ac:dyDescent="0.35">
      <c r="A147">
        <v>2982294</v>
      </c>
      <c r="B147">
        <v>6512205</v>
      </c>
      <c r="C147" t="s">
        <v>6715</v>
      </c>
      <c r="D147">
        <v>4001807765</v>
      </c>
      <c r="E147" s="16">
        <v>45696</v>
      </c>
      <c r="F147" s="16" t="s">
        <v>6744</v>
      </c>
      <c r="G147" s="16" t="s">
        <v>1819</v>
      </c>
      <c r="H147">
        <v>1</v>
      </c>
      <c r="I147">
        <v>110.04</v>
      </c>
      <c r="J147">
        <v>110.04</v>
      </c>
      <c r="K147" t="s">
        <v>4218</v>
      </c>
      <c r="L147">
        <v>1.4</v>
      </c>
      <c r="M147" s="16">
        <v>1.4</v>
      </c>
      <c r="N147" t="s">
        <v>4218</v>
      </c>
      <c r="P147" t="s">
        <v>5352</v>
      </c>
      <c r="R147" t="s">
        <v>4219</v>
      </c>
    </row>
    <row r="148" spans="1:18" x14ac:dyDescent="0.35">
      <c r="A148">
        <v>2982294</v>
      </c>
      <c r="B148">
        <v>6512205</v>
      </c>
      <c r="C148" t="s">
        <v>6715</v>
      </c>
      <c r="D148">
        <v>4001807765</v>
      </c>
      <c r="E148" s="16">
        <v>45696</v>
      </c>
      <c r="F148" s="16" t="s">
        <v>6745</v>
      </c>
      <c r="G148" s="16" t="s">
        <v>6746</v>
      </c>
      <c r="H148">
        <v>1</v>
      </c>
      <c r="I148">
        <v>113.06</v>
      </c>
      <c r="J148">
        <v>113.06</v>
      </c>
      <c r="K148" t="s">
        <v>4218</v>
      </c>
      <c r="L148">
        <v>1.4</v>
      </c>
      <c r="M148" s="16">
        <v>1.4</v>
      </c>
      <c r="N148" t="s">
        <v>4218</v>
      </c>
      <c r="P148" t="s">
        <v>5352</v>
      </c>
      <c r="R148" t="s">
        <v>4219</v>
      </c>
    </row>
    <row r="149" spans="1:18" x14ac:dyDescent="0.35">
      <c r="A149">
        <v>2982294</v>
      </c>
      <c r="B149">
        <v>6512205</v>
      </c>
      <c r="C149" t="s">
        <v>6715</v>
      </c>
      <c r="D149">
        <v>4001807765</v>
      </c>
      <c r="E149" s="16">
        <v>45696</v>
      </c>
      <c r="F149" s="16" t="s">
        <v>6747</v>
      </c>
      <c r="G149" s="16" t="s">
        <v>6746</v>
      </c>
      <c r="H149">
        <v>1</v>
      </c>
      <c r="I149">
        <v>133.29</v>
      </c>
      <c r="J149">
        <v>133.29</v>
      </c>
      <c r="K149" t="s">
        <v>4218</v>
      </c>
      <c r="L149">
        <v>1.55</v>
      </c>
      <c r="M149" s="16">
        <v>1.55</v>
      </c>
      <c r="N149" t="s">
        <v>4218</v>
      </c>
      <c r="P149" t="s">
        <v>5352</v>
      </c>
      <c r="R149" t="s">
        <v>4219</v>
      </c>
    </row>
    <row r="150" spans="1:18" x14ac:dyDescent="0.35">
      <c r="A150">
        <v>2996914</v>
      </c>
      <c r="B150">
        <v>6522962</v>
      </c>
      <c r="C150" t="s">
        <v>6366</v>
      </c>
      <c r="D150">
        <v>4001734244</v>
      </c>
      <c r="E150" s="16">
        <v>45639</v>
      </c>
      <c r="F150" s="16" t="s">
        <v>6748</v>
      </c>
      <c r="G150" s="16" t="s">
        <v>5056</v>
      </c>
      <c r="H150">
        <v>2</v>
      </c>
      <c r="I150">
        <v>178.6</v>
      </c>
      <c r="J150">
        <v>357.2</v>
      </c>
      <c r="K150" t="s">
        <v>4218</v>
      </c>
      <c r="L150">
        <v>2</v>
      </c>
      <c r="M150" s="16">
        <v>2</v>
      </c>
      <c r="N150" t="s">
        <v>4218</v>
      </c>
      <c r="P150" t="s">
        <v>5352</v>
      </c>
      <c r="R150" t="s">
        <v>4219</v>
      </c>
    </row>
    <row r="151" spans="1:18" x14ac:dyDescent="0.35">
      <c r="A151">
        <v>2996914</v>
      </c>
      <c r="B151">
        <v>6522962</v>
      </c>
      <c r="C151" t="s">
        <v>6366</v>
      </c>
      <c r="D151">
        <v>4001734244</v>
      </c>
      <c r="E151" s="16">
        <v>45639</v>
      </c>
      <c r="F151" s="16" t="s">
        <v>6749</v>
      </c>
      <c r="G151" s="16" t="s">
        <v>5059</v>
      </c>
      <c r="H151">
        <v>2</v>
      </c>
      <c r="I151">
        <v>80.58</v>
      </c>
      <c r="J151">
        <v>161.16</v>
      </c>
      <c r="K151" t="s">
        <v>4218</v>
      </c>
      <c r="L151">
        <v>49.05</v>
      </c>
      <c r="M151" s="16">
        <v>49.05</v>
      </c>
      <c r="N151" t="s">
        <v>4218</v>
      </c>
      <c r="P151" t="s">
        <v>5352</v>
      </c>
      <c r="R151" t="s">
        <v>4219</v>
      </c>
    </row>
    <row r="152" spans="1:18" x14ac:dyDescent="0.35">
      <c r="A152">
        <v>2996914</v>
      </c>
      <c r="B152">
        <v>6522962</v>
      </c>
      <c r="C152" t="s">
        <v>6366</v>
      </c>
      <c r="D152">
        <v>4001734244</v>
      </c>
      <c r="E152" s="16">
        <v>45639</v>
      </c>
      <c r="F152" s="16" t="s">
        <v>6750</v>
      </c>
      <c r="G152" s="16" t="s">
        <v>1814</v>
      </c>
      <c r="H152">
        <v>12</v>
      </c>
      <c r="I152">
        <v>2.42</v>
      </c>
      <c r="J152">
        <v>29.04</v>
      </c>
      <c r="K152" t="s">
        <v>4218</v>
      </c>
      <c r="L152">
        <v>59.87</v>
      </c>
      <c r="M152" s="16">
        <v>59.87</v>
      </c>
      <c r="N152" t="s">
        <v>4218</v>
      </c>
      <c r="P152" t="s">
        <v>5352</v>
      </c>
      <c r="R152" t="s">
        <v>4219</v>
      </c>
    </row>
    <row r="153" spans="1:18" x14ac:dyDescent="0.35">
      <c r="A153">
        <v>2996914</v>
      </c>
      <c r="B153">
        <v>6522962</v>
      </c>
      <c r="C153" t="s">
        <v>6366</v>
      </c>
      <c r="D153">
        <v>4001734244</v>
      </c>
      <c r="E153" s="16">
        <v>45639</v>
      </c>
      <c r="F153" s="16" t="s">
        <v>2351</v>
      </c>
      <c r="G153" s="16" t="s">
        <v>1826</v>
      </c>
      <c r="H153">
        <v>2</v>
      </c>
      <c r="I153">
        <v>7.53</v>
      </c>
      <c r="J153">
        <v>15.06</v>
      </c>
      <c r="K153" t="s">
        <v>4218</v>
      </c>
      <c r="L153">
        <v>447.07</v>
      </c>
      <c r="M153" s="16">
        <v>894.14</v>
      </c>
      <c r="N153" t="s">
        <v>4218</v>
      </c>
      <c r="P153" t="s">
        <v>5352</v>
      </c>
      <c r="R153" t="s">
        <v>4219</v>
      </c>
    </row>
    <row r="154" spans="1:18" x14ac:dyDescent="0.35">
      <c r="A154">
        <v>2996914</v>
      </c>
      <c r="B154">
        <v>6522962</v>
      </c>
      <c r="C154" t="s">
        <v>6366</v>
      </c>
      <c r="D154">
        <v>4001734244</v>
      </c>
      <c r="E154" s="16">
        <v>45639</v>
      </c>
      <c r="F154" s="16" t="s">
        <v>6751</v>
      </c>
      <c r="G154" s="16" t="s">
        <v>1929</v>
      </c>
      <c r="H154">
        <v>2</v>
      </c>
      <c r="I154">
        <v>127.03</v>
      </c>
      <c r="J154">
        <v>254.06</v>
      </c>
      <c r="K154" t="s">
        <v>4218</v>
      </c>
      <c r="L154">
        <v>1.28</v>
      </c>
      <c r="M154" s="16">
        <v>10.24</v>
      </c>
      <c r="N154" t="s">
        <v>4218</v>
      </c>
      <c r="P154" t="s">
        <v>5352</v>
      </c>
      <c r="R154" t="s">
        <v>4219</v>
      </c>
    </row>
    <row r="155" spans="1:18" x14ac:dyDescent="0.35">
      <c r="A155">
        <v>2996914</v>
      </c>
      <c r="B155">
        <v>6522962</v>
      </c>
      <c r="C155" t="s">
        <v>6366</v>
      </c>
      <c r="D155">
        <v>4001734244</v>
      </c>
      <c r="E155" s="16">
        <v>45639</v>
      </c>
      <c r="F155" s="16" t="s">
        <v>6752</v>
      </c>
      <c r="G155" s="16" t="s">
        <v>1825</v>
      </c>
      <c r="H155">
        <v>6</v>
      </c>
      <c r="I155">
        <v>2.5099999999999998</v>
      </c>
      <c r="J155">
        <v>15.06</v>
      </c>
      <c r="K155" t="s">
        <v>4218</v>
      </c>
      <c r="L155">
        <v>1.96</v>
      </c>
      <c r="M155" s="16">
        <v>7.84</v>
      </c>
      <c r="N155" t="s">
        <v>4218</v>
      </c>
      <c r="P155" t="s">
        <v>5352</v>
      </c>
      <c r="R155" t="s">
        <v>4219</v>
      </c>
    </row>
    <row r="156" spans="1:18" x14ac:dyDescent="0.35">
      <c r="A156">
        <v>2996914</v>
      </c>
      <c r="B156">
        <v>6522962</v>
      </c>
      <c r="C156" t="s">
        <v>6366</v>
      </c>
      <c r="D156">
        <v>4001734244</v>
      </c>
      <c r="E156" s="16">
        <v>45639</v>
      </c>
      <c r="F156" s="16" t="s">
        <v>2864</v>
      </c>
      <c r="G156" s="16" t="s">
        <v>1822</v>
      </c>
      <c r="H156">
        <v>6</v>
      </c>
      <c r="I156">
        <v>2.12</v>
      </c>
      <c r="J156">
        <v>12.72</v>
      </c>
      <c r="K156" t="s">
        <v>4218</v>
      </c>
      <c r="L156">
        <v>3.57</v>
      </c>
      <c r="M156" s="16">
        <v>14.28</v>
      </c>
      <c r="N156" t="s">
        <v>4218</v>
      </c>
      <c r="P156" t="s">
        <v>5352</v>
      </c>
      <c r="R156" t="s">
        <v>4219</v>
      </c>
    </row>
    <row r="157" spans="1:18" x14ac:dyDescent="0.35">
      <c r="A157">
        <v>2996914</v>
      </c>
      <c r="B157">
        <v>6522962</v>
      </c>
      <c r="C157" t="s">
        <v>6366</v>
      </c>
      <c r="D157">
        <v>4001734244</v>
      </c>
      <c r="E157" s="16">
        <v>45639</v>
      </c>
      <c r="F157" s="16" t="s">
        <v>6753</v>
      </c>
      <c r="G157" s="16" t="s">
        <v>5056</v>
      </c>
      <c r="H157">
        <v>2</v>
      </c>
      <c r="I157">
        <v>190.63</v>
      </c>
      <c r="J157">
        <v>381.26</v>
      </c>
      <c r="K157" t="s">
        <v>4218</v>
      </c>
      <c r="L157">
        <v>9.4700000000000006</v>
      </c>
      <c r="M157" s="16">
        <v>9.4700000000000006</v>
      </c>
      <c r="N157" t="s">
        <v>4218</v>
      </c>
      <c r="P157" t="s">
        <v>5352</v>
      </c>
      <c r="R157" t="s">
        <v>4219</v>
      </c>
    </row>
    <row r="158" spans="1:18" x14ac:dyDescent="0.35">
      <c r="A158">
        <v>2996914</v>
      </c>
      <c r="B158">
        <v>6522962</v>
      </c>
      <c r="C158" t="s">
        <v>6366</v>
      </c>
      <c r="D158">
        <v>4001734244</v>
      </c>
      <c r="E158" s="16">
        <v>45639</v>
      </c>
      <c r="F158" s="16" t="s">
        <v>6754</v>
      </c>
      <c r="G158" s="16" t="s">
        <v>6755</v>
      </c>
      <c r="H158">
        <v>2</v>
      </c>
      <c r="I158">
        <v>6336.44</v>
      </c>
      <c r="J158">
        <v>12672.88</v>
      </c>
      <c r="K158" t="s">
        <v>4218</v>
      </c>
      <c r="L158">
        <v>14.99</v>
      </c>
      <c r="M158" s="16">
        <v>44.97</v>
      </c>
      <c r="N158" t="s">
        <v>4218</v>
      </c>
      <c r="P158" t="s">
        <v>5352</v>
      </c>
      <c r="R158" t="s">
        <v>4219</v>
      </c>
    </row>
    <row r="159" spans="1:18" x14ac:dyDescent="0.35">
      <c r="A159">
        <v>2996914</v>
      </c>
      <c r="B159">
        <v>6522962</v>
      </c>
      <c r="C159" t="s">
        <v>6366</v>
      </c>
      <c r="D159">
        <v>4001734244</v>
      </c>
      <c r="E159" s="16">
        <v>45639</v>
      </c>
      <c r="F159" s="16" t="s">
        <v>6756</v>
      </c>
      <c r="G159" s="16" t="s">
        <v>5081</v>
      </c>
      <c r="H159">
        <v>2</v>
      </c>
      <c r="I159">
        <v>158.41</v>
      </c>
      <c r="J159">
        <v>316.82</v>
      </c>
      <c r="K159" t="s">
        <v>4218</v>
      </c>
      <c r="L159">
        <v>0.68</v>
      </c>
      <c r="M159" s="16">
        <v>2.72</v>
      </c>
      <c r="N159" t="s">
        <v>4218</v>
      </c>
      <c r="P159" t="s">
        <v>5352</v>
      </c>
      <c r="R159" t="s">
        <v>4219</v>
      </c>
    </row>
    <row r="160" spans="1:18" x14ac:dyDescent="0.35">
      <c r="A160">
        <v>2996914</v>
      </c>
      <c r="B160">
        <v>6522962</v>
      </c>
      <c r="C160" t="s">
        <v>6366</v>
      </c>
      <c r="D160">
        <v>4001734244</v>
      </c>
      <c r="E160" s="16">
        <v>45639</v>
      </c>
      <c r="F160" s="16" t="s">
        <v>6757</v>
      </c>
      <c r="G160" s="16" t="s">
        <v>6758</v>
      </c>
      <c r="H160">
        <v>2</v>
      </c>
      <c r="I160">
        <v>63.76</v>
      </c>
      <c r="J160">
        <v>127.52</v>
      </c>
      <c r="K160" t="s">
        <v>4218</v>
      </c>
      <c r="L160">
        <v>0.68</v>
      </c>
      <c r="M160" s="16">
        <v>0.68</v>
      </c>
      <c r="N160" t="s">
        <v>4218</v>
      </c>
      <c r="P160" t="s">
        <v>5352</v>
      </c>
      <c r="R160" t="s">
        <v>4219</v>
      </c>
    </row>
    <row r="161" spans="1:18" x14ac:dyDescent="0.35">
      <c r="A161">
        <v>2996914</v>
      </c>
      <c r="B161">
        <v>6522962</v>
      </c>
      <c r="C161" t="s">
        <v>6366</v>
      </c>
      <c r="D161">
        <v>4001734244</v>
      </c>
      <c r="E161" s="16">
        <v>45639</v>
      </c>
      <c r="F161" s="16" t="s">
        <v>6759</v>
      </c>
      <c r="G161" s="16" t="s">
        <v>2034</v>
      </c>
      <c r="H161">
        <v>2</v>
      </c>
      <c r="I161">
        <v>10.38</v>
      </c>
      <c r="J161">
        <v>20.76</v>
      </c>
      <c r="K161" t="s">
        <v>4218</v>
      </c>
      <c r="L161">
        <v>1.69</v>
      </c>
      <c r="M161" s="16">
        <v>23.66</v>
      </c>
      <c r="N161" t="s">
        <v>4218</v>
      </c>
      <c r="P161" t="s">
        <v>5352</v>
      </c>
      <c r="R161" t="s">
        <v>4219</v>
      </c>
    </row>
    <row r="162" spans="1:18" x14ac:dyDescent="0.35">
      <c r="A162">
        <v>2996914</v>
      </c>
      <c r="B162">
        <v>6522962</v>
      </c>
      <c r="C162" t="s">
        <v>6366</v>
      </c>
      <c r="D162">
        <v>4001734244</v>
      </c>
      <c r="E162" s="16">
        <v>45639</v>
      </c>
      <c r="F162" s="16" t="s">
        <v>1890</v>
      </c>
      <c r="G162" s="16" t="s">
        <v>1865</v>
      </c>
      <c r="H162">
        <v>4</v>
      </c>
      <c r="I162">
        <v>0.72</v>
      </c>
      <c r="J162">
        <v>2.88</v>
      </c>
      <c r="K162" t="s">
        <v>4218</v>
      </c>
      <c r="L162">
        <v>0.81</v>
      </c>
      <c r="M162" s="16">
        <v>0.81</v>
      </c>
      <c r="N162" t="s">
        <v>4218</v>
      </c>
      <c r="P162" t="s">
        <v>5352</v>
      </c>
      <c r="R162" t="s">
        <v>4219</v>
      </c>
    </row>
    <row r="163" spans="1:18" x14ac:dyDescent="0.35">
      <c r="A163">
        <v>2996914</v>
      </c>
      <c r="B163">
        <v>6522962</v>
      </c>
      <c r="C163" t="s">
        <v>6366</v>
      </c>
      <c r="D163">
        <v>4001793261</v>
      </c>
      <c r="E163" s="16">
        <v>45685</v>
      </c>
      <c r="F163" s="16" t="s">
        <v>6760</v>
      </c>
      <c r="G163" s="16" t="s">
        <v>6761</v>
      </c>
      <c r="H163">
        <v>1</v>
      </c>
      <c r="I163">
        <v>528.63</v>
      </c>
      <c r="J163">
        <v>528.63</v>
      </c>
      <c r="K163" t="s">
        <v>4218</v>
      </c>
      <c r="L163">
        <v>0.47</v>
      </c>
      <c r="M163" s="16">
        <v>1.88</v>
      </c>
      <c r="N163" t="s">
        <v>4218</v>
      </c>
      <c r="P163" t="s">
        <v>5352</v>
      </c>
      <c r="R163" t="s">
        <v>4219</v>
      </c>
    </row>
    <row r="164" spans="1:18" x14ac:dyDescent="0.35">
      <c r="A164">
        <v>2865377</v>
      </c>
      <c r="B164">
        <v>6427622</v>
      </c>
      <c r="C164" t="s">
        <v>4491</v>
      </c>
      <c r="D164">
        <v>4001463960</v>
      </c>
      <c r="E164" s="16">
        <v>45436</v>
      </c>
      <c r="F164" s="16" t="s">
        <v>5350</v>
      </c>
      <c r="G164" s="16" t="s">
        <v>1944</v>
      </c>
      <c r="H164">
        <v>1</v>
      </c>
      <c r="I164">
        <v>42.75</v>
      </c>
      <c r="J164">
        <v>42.75</v>
      </c>
      <c r="K164" t="s">
        <v>4218</v>
      </c>
      <c r="L164">
        <v>13.99</v>
      </c>
      <c r="M164" s="16">
        <v>27.98</v>
      </c>
      <c r="N164" t="s">
        <v>4218</v>
      </c>
      <c r="P164" t="s">
        <v>5352</v>
      </c>
      <c r="R164" t="s">
        <v>4219</v>
      </c>
    </row>
    <row r="165" spans="1:18" x14ac:dyDescent="0.35">
      <c r="A165">
        <v>2865377</v>
      </c>
      <c r="B165">
        <v>6427622</v>
      </c>
      <c r="C165" t="s">
        <v>4491</v>
      </c>
      <c r="D165">
        <v>4001463960</v>
      </c>
      <c r="E165" s="16">
        <v>45436</v>
      </c>
      <c r="F165" s="16" t="s">
        <v>4492</v>
      </c>
      <c r="G165" s="16" t="s">
        <v>1825</v>
      </c>
      <c r="H165">
        <v>7</v>
      </c>
      <c r="I165">
        <v>4.38</v>
      </c>
      <c r="J165">
        <v>30.66</v>
      </c>
      <c r="K165" t="s">
        <v>4218</v>
      </c>
      <c r="L165">
        <v>4.67</v>
      </c>
      <c r="M165" s="16">
        <v>4.67</v>
      </c>
      <c r="N165" t="s">
        <v>4218</v>
      </c>
      <c r="P165" t="s">
        <v>5352</v>
      </c>
      <c r="R165" t="s">
        <v>4219</v>
      </c>
    </row>
    <row r="166" spans="1:18" x14ac:dyDescent="0.35">
      <c r="A166">
        <v>2865377</v>
      </c>
      <c r="B166">
        <v>6427622</v>
      </c>
      <c r="C166" t="s">
        <v>4491</v>
      </c>
      <c r="D166">
        <v>4001463960</v>
      </c>
      <c r="E166" s="16">
        <v>45436</v>
      </c>
      <c r="F166" s="16" t="s">
        <v>4493</v>
      </c>
      <c r="G166" s="16" t="s">
        <v>1936</v>
      </c>
      <c r="H166">
        <v>5</v>
      </c>
      <c r="I166">
        <v>21.73</v>
      </c>
      <c r="J166">
        <v>108.65</v>
      </c>
      <c r="K166" t="s">
        <v>4218</v>
      </c>
      <c r="L166">
        <v>25.09</v>
      </c>
      <c r="M166" s="16">
        <v>50.18</v>
      </c>
      <c r="N166" t="s">
        <v>4218</v>
      </c>
      <c r="P166" t="s">
        <v>5352</v>
      </c>
      <c r="R166" t="s">
        <v>4219</v>
      </c>
    </row>
    <row r="167" spans="1:18" x14ac:dyDescent="0.35">
      <c r="A167">
        <v>2865377</v>
      </c>
      <c r="B167">
        <v>6427622</v>
      </c>
      <c r="C167" t="s">
        <v>4491</v>
      </c>
      <c r="D167">
        <v>4001463960</v>
      </c>
      <c r="E167" s="16">
        <v>45436</v>
      </c>
      <c r="F167" s="16" t="s">
        <v>5353</v>
      </c>
      <c r="G167" s="16" t="s">
        <v>5354</v>
      </c>
      <c r="H167">
        <v>1</v>
      </c>
      <c r="I167">
        <v>260.31</v>
      </c>
      <c r="J167">
        <v>260.31</v>
      </c>
      <c r="K167" t="s">
        <v>4218</v>
      </c>
      <c r="L167">
        <v>6.95</v>
      </c>
      <c r="M167" s="16">
        <v>6.95</v>
      </c>
      <c r="N167" t="s">
        <v>4218</v>
      </c>
      <c r="P167" t="s">
        <v>5352</v>
      </c>
      <c r="R167" t="s">
        <v>4219</v>
      </c>
    </row>
    <row r="168" spans="1:18" x14ac:dyDescent="0.35">
      <c r="A168">
        <v>2865377</v>
      </c>
      <c r="B168">
        <v>6427622</v>
      </c>
      <c r="C168" t="s">
        <v>4491</v>
      </c>
      <c r="D168">
        <v>4001463960</v>
      </c>
      <c r="E168" s="16">
        <v>45436</v>
      </c>
      <c r="F168" s="16" t="s">
        <v>5355</v>
      </c>
      <c r="G168" s="16" t="s">
        <v>5356</v>
      </c>
      <c r="H168">
        <v>1</v>
      </c>
      <c r="I168">
        <v>137.01</v>
      </c>
      <c r="J168">
        <v>137.01</v>
      </c>
      <c r="K168" t="s">
        <v>4218</v>
      </c>
      <c r="L168">
        <v>6.95</v>
      </c>
      <c r="M168" s="16">
        <v>6.95</v>
      </c>
      <c r="N168" t="s">
        <v>4218</v>
      </c>
      <c r="P168" t="s">
        <v>5352</v>
      </c>
      <c r="R168" t="s">
        <v>4219</v>
      </c>
    </row>
    <row r="169" spans="1:18" x14ac:dyDescent="0.35">
      <c r="A169">
        <v>2865377</v>
      </c>
      <c r="B169">
        <v>6427622</v>
      </c>
      <c r="C169" t="s">
        <v>4491</v>
      </c>
      <c r="D169">
        <v>4001463960</v>
      </c>
      <c r="E169" s="16">
        <v>45436</v>
      </c>
      <c r="F169" s="16" t="s">
        <v>3602</v>
      </c>
      <c r="G169" s="16" t="s">
        <v>1820</v>
      </c>
      <c r="H169">
        <v>45</v>
      </c>
      <c r="I169">
        <v>15.12</v>
      </c>
      <c r="J169">
        <v>680.4</v>
      </c>
      <c r="K169" t="s">
        <v>4218</v>
      </c>
      <c r="L169">
        <v>23.94</v>
      </c>
      <c r="M169" s="16">
        <v>47.88</v>
      </c>
      <c r="N169" t="s">
        <v>4218</v>
      </c>
      <c r="P169" t="s">
        <v>5352</v>
      </c>
      <c r="R169" t="s">
        <v>4219</v>
      </c>
    </row>
    <row r="170" spans="1:18" x14ac:dyDescent="0.35">
      <c r="A170">
        <v>3056824</v>
      </c>
      <c r="B170">
        <v>6570049</v>
      </c>
      <c r="C170" t="s">
        <v>1613</v>
      </c>
      <c r="D170">
        <v>4001842983</v>
      </c>
      <c r="E170" t="s">
        <v>5078</v>
      </c>
      <c r="F170" s="16" t="s">
        <v>5079</v>
      </c>
      <c r="G170" s="16" t="s">
        <v>4322</v>
      </c>
      <c r="H170">
        <v>1</v>
      </c>
      <c r="I170">
        <v>1065.82</v>
      </c>
      <c r="J170">
        <v>1065.82</v>
      </c>
      <c r="K170" t="s">
        <v>4218</v>
      </c>
      <c r="L170">
        <v>49.11</v>
      </c>
      <c r="M170" s="16">
        <v>98.22</v>
      </c>
      <c r="N170" t="s">
        <v>4218</v>
      </c>
      <c r="P170" t="s">
        <v>5352</v>
      </c>
      <c r="R170" t="s">
        <v>4219</v>
      </c>
    </row>
    <row r="171" spans="1:18" x14ac:dyDescent="0.35">
      <c r="A171">
        <v>3056824</v>
      </c>
      <c r="B171">
        <v>6570049</v>
      </c>
      <c r="C171" t="s">
        <v>1613</v>
      </c>
      <c r="D171">
        <v>4001842983</v>
      </c>
      <c r="E171" t="s">
        <v>5078</v>
      </c>
      <c r="F171" s="16" t="s">
        <v>3178</v>
      </c>
      <c r="G171" s="16" t="s">
        <v>3179</v>
      </c>
      <c r="H171">
        <v>1</v>
      </c>
      <c r="I171">
        <v>108.3</v>
      </c>
      <c r="J171">
        <v>108.3</v>
      </c>
      <c r="K171" t="s">
        <v>4218</v>
      </c>
      <c r="L171">
        <v>71.73</v>
      </c>
      <c r="M171" s="16">
        <v>143.46</v>
      </c>
      <c r="N171" t="s">
        <v>4218</v>
      </c>
      <c r="P171" t="s">
        <v>5352</v>
      </c>
      <c r="R171" t="s">
        <v>4219</v>
      </c>
    </row>
    <row r="172" spans="1:18" x14ac:dyDescent="0.35">
      <c r="A172">
        <v>3056824</v>
      </c>
      <c r="B172">
        <v>6570049</v>
      </c>
      <c r="C172" t="s">
        <v>1613</v>
      </c>
      <c r="D172">
        <v>4001842983</v>
      </c>
      <c r="E172" t="s">
        <v>5078</v>
      </c>
      <c r="F172" s="16" t="s">
        <v>2551</v>
      </c>
      <c r="G172" s="16" t="s">
        <v>2552</v>
      </c>
      <c r="H172">
        <v>2</v>
      </c>
      <c r="I172">
        <v>26.44</v>
      </c>
      <c r="J172">
        <v>26.44</v>
      </c>
      <c r="K172" t="s">
        <v>4218</v>
      </c>
      <c r="L172">
        <v>1.45</v>
      </c>
      <c r="M172" s="16">
        <v>2.9</v>
      </c>
      <c r="N172" t="s">
        <v>4218</v>
      </c>
      <c r="P172" t="s">
        <v>5352</v>
      </c>
      <c r="R172" t="s">
        <v>4219</v>
      </c>
    </row>
    <row r="173" spans="1:18" x14ac:dyDescent="0.35">
      <c r="A173">
        <v>3087147</v>
      </c>
      <c r="B173">
        <v>6591192</v>
      </c>
      <c r="C173" t="s">
        <v>5083</v>
      </c>
      <c r="D173">
        <v>4001900725</v>
      </c>
      <c r="E173" s="16">
        <v>45769</v>
      </c>
      <c r="F173" s="16" t="s">
        <v>5084</v>
      </c>
      <c r="G173" s="16" t="s">
        <v>4341</v>
      </c>
      <c r="H173">
        <v>1</v>
      </c>
      <c r="I173">
        <v>1434.1</v>
      </c>
      <c r="J173">
        <v>1434.1</v>
      </c>
      <c r="K173" t="s">
        <v>4218</v>
      </c>
      <c r="L173">
        <v>6.26</v>
      </c>
      <c r="M173" s="16">
        <v>6.26</v>
      </c>
      <c r="N173" t="s">
        <v>4218</v>
      </c>
      <c r="P173" t="s">
        <v>5352</v>
      </c>
      <c r="R173" t="s">
        <v>4219</v>
      </c>
    </row>
    <row r="174" spans="1:18" x14ac:dyDescent="0.35">
      <c r="A174">
        <v>2144176</v>
      </c>
      <c r="B174">
        <v>5938254</v>
      </c>
      <c r="C174" t="s">
        <v>4216</v>
      </c>
      <c r="D174">
        <v>4000968448</v>
      </c>
      <c r="E174" s="16">
        <v>45019</v>
      </c>
      <c r="F174" s="16" t="s">
        <v>4217</v>
      </c>
      <c r="G174" s="16" t="s">
        <v>1819</v>
      </c>
      <c r="H174">
        <v>4</v>
      </c>
      <c r="I174">
        <v>15.26</v>
      </c>
      <c r="J174">
        <v>61.04</v>
      </c>
      <c r="K174" t="s">
        <v>4218</v>
      </c>
      <c r="L174">
        <v>8.09</v>
      </c>
      <c r="M174" s="16">
        <v>97.08</v>
      </c>
      <c r="N174" t="s">
        <v>4218</v>
      </c>
      <c r="P174" t="s">
        <v>5352</v>
      </c>
      <c r="R174" t="s">
        <v>4219</v>
      </c>
    </row>
    <row r="175" spans="1:18" x14ac:dyDescent="0.35">
      <c r="A175">
        <v>2144176</v>
      </c>
      <c r="B175">
        <v>5938254</v>
      </c>
      <c r="C175" t="s">
        <v>4216</v>
      </c>
      <c r="D175">
        <v>4000968448</v>
      </c>
      <c r="E175" s="16">
        <v>45019</v>
      </c>
      <c r="F175" s="16" t="s">
        <v>2637</v>
      </c>
      <c r="G175" s="16" t="s">
        <v>1823</v>
      </c>
      <c r="H175">
        <v>2</v>
      </c>
      <c r="I175">
        <v>1.78</v>
      </c>
      <c r="J175">
        <v>3.56</v>
      </c>
      <c r="K175" t="s">
        <v>4218</v>
      </c>
      <c r="L175">
        <v>120.93</v>
      </c>
      <c r="M175" s="16">
        <v>120.93</v>
      </c>
      <c r="N175" t="s">
        <v>4218</v>
      </c>
      <c r="P175" t="s">
        <v>5352</v>
      </c>
      <c r="R175" t="s">
        <v>4219</v>
      </c>
    </row>
    <row r="176" spans="1:18" x14ac:dyDescent="0.35">
      <c r="A176">
        <v>2144176</v>
      </c>
      <c r="B176">
        <v>5938254</v>
      </c>
      <c r="C176" t="s">
        <v>4216</v>
      </c>
      <c r="D176">
        <v>4000968448</v>
      </c>
      <c r="E176" s="16">
        <v>45019</v>
      </c>
      <c r="F176" s="16" t="s">
        <v>4220</v>
      </c>
      <c r="G176" s="16" t="s">
        <v>1823</v>
      </c>
      <c r="H176">
        <v>2</v>
      </c>
      <c r="I176">
        <v>8.6300000000000008</v>
      </c>
      <c r="J176">
        <v>17.260000000000002</v>
      </c>
      <c r="K176" t="s">
        <v>4218</v>
      </c>
      <c r="L176">
        <v>52.92</v>
      </c>
      <c r="M176" s="16">
        <v>52.92</v>
      </c>
      <c r="N176" t="s">
        <v>4218</v>
      </c>
      <c r="P176" t="s">
        <v>5352</v>
      </c>
      <c r="R176" t="s">
        <v>4219</v>
      </c>
    </row>
    <row r="177" spans="1:18" x14ac:dyDescent="0.35">
      <c r="A177">
        <v>2144176</v>
      </c>
      <c r="B177">
        <v>5938254</v>
      </c>
      <c r="C177" t="s">
        <v>4216</v>
      </c>
      <c r="D177">
        <v>4000968448</v>
      </c>
      <c r="E177" s="16">
        <v>45019</v>
      </c>
      <c r="F177" s="16" t="s">
        <v>3600</v>
      </c>
      <c r="G177" s="16" t="s">
        <v>1826</v>
      </c>
      <c r="H177">
        <v>2</v>
      </c>
      <c r="I177">
        <v>18.25</v>
      </c>
      <c r="J177">
        <v>36.5</v>
      </c>
      <c r="K177" t="s">
        <v>4218</v>
      </c>
      <c r="L177">
        <v>0.19</v>
      </c>
      <c r="M177" s="16">
        <v>18.05</v>
      </c>
      <c r="N177" t="s">
        <v>4218</v>
      </c>
      <c r="P177" t="s">
        <v>5352</v>
      </c>
      <c r="R177" t="s">
        <v>4219</v>
      </c>
    </row>
    <row r="178" spans="1:18" x14ac:dyDescent="0.35">
      <c r="A178">
        <v>2144176</v>
      </c>
      <c r="B178">
        <v>5938254</v>
      </c>
      <c r="C178" t="s">
        <v>4216</v>
      </c>
      <c r="D178">
        <v>4000968448</v>
      </c>
      <c r="E178" s="16">
        <v>45019</v>
      </c>
      <c r="F178" s="16" t="s">
        <v>4221</v>
      </c>
      <c r="G178" s="16" t="s">
        <v>4136</v>
      </c>
      <c r="H178">
        <v>8</v>
      </c>
      <c r="I178">
        <v>295.01</v>
      </c>
      <c r="J178">
        <v>2360.08</v>
      </c>
      <c r="K178" t="s">
        <v>4218</v>
      </c>
      <c r="L178">
        <v>474.06</v>
      </c>
      <c r="M178" s="16">
        <v>474.06</v>
      </c>
      <c r="N178" t="s">
        <v>4218</v>
      </c>
      <c r="P178" t="s">
        <v>5352</v>
      </c>
      <c r="R178" t="s">
        <v>4219</v>
      </c>
    </row>
    <row r="179" spans="1:18" x14ac:dyDescent="0.35">
      <c r="A179">
        <v>2144176</v>
      </c>
      <c r="B179">
        <v>5938254</v>
      </c>
      <c r="C179" t="s">
        <v>4216</v>
      </c>
      <c r="D179">
        <v>4000968448</v>
      </c>
      <c r="E179" s="16">
        <v>45019</v>
      </c>
      <c r="F179" s="16" t="s">
        <v>4222</v>
      </c>
      <c r="G179" s="16" t="s">
        <v>1819</v>
      </c>
      <c r="H179">
        <v>8</v>
      </c>
      <c r="I179">
        <v>4.1500000000000004</v>
      </c>
      <c r="J179">
        <v>33.200000000000003</v>
      </c>
      <c r="K179" t="s">
        <v>4218</v>
      </c>
      <c r="L179">
        <v>474.06</v>
      </c>
      <c r="M179" s="16">
        <v>474.06</v>
      </c>
      <c r="N179" t="s">
        <v>4218</v>
      </c>
      <c r="P179" t="s">
        <v>5352</v>
      </c>
      <c r="R179" t="s">
        <v>4219</v>
      </c>
    </row>
    <row r="180" spans="1:18" x14ac:dyDescent="0.35">
      <c r="A180">
        <v>2144176</v>
      </c>
      <c r="B180">
        <v>5938254</v>
      </c>
      <c r="C180" t="s">
        <v>4216</v>
      </c>
      <c r="D180">
        <v>4000968448</v>
      </c>
      <c r="E180" s="16">
        <v>45019</v>
      </c>
      <c r="F180" s="16" t="s">
        <v>4223</v>
      </c>
      <c r="G180" s="16" t="s">
        <v>4224</v>
      </c>
      <c r="H180">
        <v>2</v>
      </c>
      <c r="I180">
        <v>394.48</v>
      </c>
      <c r="J180">
        <v>788.96</v>
      </c>
      <c r="K180" t="s">
        <v>4218</v>
      </c>
      <c r="L180">
        <v>37.61</v>
      </c>
      <c r="M180" s="16">
        <v>37.61</v>
      </c>
      <c r="N180" t="s">
        <v>4218</v>
      </c>
      <c r="P180" t="s">
        <v>5352</v>
      </c>
      <c r="R180" t="s">
        <v>4219</v>
      </c>
    </row>
    <row r="181" spans="1:18" x14ac:dyDescent="0.35">
      <c r="A181">
        <v>2144176</v>
      </c>
      <c r="B181">
        <v>5938254</v>
      </c>
      <c r="C181" t="s">
        <v>4216</v>
      </c>
      <c r="D181">
        <v>4000968448</v>
      </c>
      <c r="E181" s="16">
        <v>45019</v>
      </c>
      <c r="F181" s="16" t="s">
        <v>4225</v>
      </c>
      <c r="G181" s="16" t="s">
        <v>4224</v>
      </c>
      <c r="H181">
        <v>2</v>
      </c>
      <c r="I181">
        <v>394.48</v>
      </c>
      <c r="J181">
        <v>788.96</v>
      </c>
      <c r="K181" t="s">
        <v>4218</v>
      </c>
      <c r="L181">
        <v>1.47</v>
      </c>
      <c r="M181" s="16">
        <v>5.88</v>
      </c>
      <c r="N181" t="s">
        <v>4218</v>
      </c>
      <c r="P181" t="s">
        <v>5352</v>
      </c>
      <c r="R181" t="s">
        <v>4219</v>
      </c>
    </row>
    <row r="182" spans="1:18" x14ac:dyDescent="0.35">
      <c r="A182">
        <v>2144176</v>
      </c>
      <c r="B182">
        <v>5938254</v>
      </c>
      <c r="C182" t="s">
        <v>4216</v>
      </c>
      <c r="D182">
        <v>4000968448</v>
      </c>
      <c r="E182" s="16">
        <v>45019</v>
      </c>
      <c r="F182" s="16" t="s">
        <v>4226</v>
      </c>
      <c r="G182" s="16" t="s">
        <v>3023</v>
      </c>
      <c r="H182">
        <v>2</v>
      </c>
      <c r="I182">
        <v>532.66</v>
      </c>
      <c r="J182">
        <v>1065.32</v>
      </c>
      <c r="K182" t="s">
        <v>4218</v>
      </c>
      <c r="L182">
        <v>7.13</v>
      </c>
      <c r="M182" s="16">
        <v>7.13</v>
      </c>
      <c r="N182" t="s">
        <v>4218</v>
      </c>
      <c r="P182" t="s">
        <v>5352</v>
      </c>
      <c r="R182" t="s">
        <v>4219</v>
      </c>
    </row>
    <row r="183" spans="1:18" x14ac:dyDescent="0.35">
      <c r="A183">
        <v>2144176</v>
      </c>
      <c r="B183">
        <v>5938254</v>
      </c>
      <c r="C183" t="s">
        <v>4216</v>
      </c>
      <c r="D183">
        <v>4000968448</v>
      </c>
      <c r="E183" s="16">
        <v>45019</v>
      </c>
      <c r="F183" s="16" t="s">
        <v>4227</v>
      </c>
      <c r="G183" s="16" t="s">
        <v>4228</v>
      </c>
      <c r="H183">
        <v>4</v>
      </c>
      <c r="I183">
        <v>108.43</v>
      </c>
      <c r="J183">
        <v>433.72</v>
      </c>
      <c r="K183" t="s">
        <v>4218</v>
      </c>
      <c r="L183">
        <v>2.29</v>
      </c>
      <c r="M183" s="16">
        <v>4.58</v>
      </c>
      <c r="N183" t="s">
        <v>4218</v>
      </c>
      <c r="P183" t="s">
        <v>5352</v>
      </c>
      <c r="R183" t="s">
        <v>4219</v>
      </c>
    </row>
    <row r="184" spans="1:18" x14ac:dyDescent="0.35">
      <c r="A184">
        <v>2233661</v>
      </c>
      <c r="B184">
        <v>5989035</v>
      </c>
      <c r="C184" t="s">
        <v>4731</v>
      </c>
      <c r="D184">
        <v>4001701905</v>
      </c>
      <c r="E184" s="16">
        <v>45615</v>
      </c>
      <c r="F184" s="16" t="s">
        <v>2206</v>
      </c>
      <c r="G184" s="16" t="s">
        <v>1857</v>
      </c>
      <c r="H184">
        <v>2</v>
      </c>
      <c r="I184">
        <v>296.58999999999997</v>
      </c>
      <c r="J184">
        <v>593.17999999999995</v>
      </c>
      <c r="K184" t="s">
        <v>4218</v>
      </c>
      <c r="L184">
        <v>10.64</v>
      </c>
      <c r="M184" s="16">
        <v>21.28</v>
      </c>
      <c r="N184" t="s">
        <v>4218</v>
      </c>
      <c r="P184" t="s">
        <v>5352</v>
      </c>
      <c r="R184" t="s">
        <v>4219</v>
      </c>
    </row>
    <row r="185" spans="1:18" x14ac:dyDescent="0.35">
      <c r="A185">
        <v>2233661</v>
      </c>
      <c r="B185">
        <v>5989035</v>
      </c>
      <c r="C185" t="s">
        <v>4731</v>
      </c>
      <c r="D185">
        <v>4001701905</v>
      </c>
      <c r="E185" s="16">
        <v>45615</v>
      </c>
      <c r="F185" s="16" t="s">
        <v>2207</v>
      </c>
      <c r="G185" s="16" t="s">
        <v>1857</v>
      </c>
      <c r="H185">
        <v>2</v>
      </c>
      <c r="I185">
        <v>192.86</v>
      </c>
      <c r="J185">
        <v>385.72</v>
      </c>
      <c r="K185" t="s">
        <v>4218</v>
      </c>
      <c r="L185">
        <v>538.75</v>
      </c>
      <c r="M185" s="16">
        <v>538.75</v>
      </c>
      <c r="N185" t="s">
        <v>4218</v>
      </c>
      <c r="P185" t="s">
        <v>5352</v>
      </c>
      <c r="R185" t="s">
        <v>4219</v>
      </c>
    </row>
    <row r="186" spans="1:18" x14ac:dyDescent="0.35">
      <c r="A186">
        <v>2233661</v>
      </c>
      <c r="B186">
        <v>5989035</v>
      </c>
      <c r="C186" t="s">
        <v>4731</v>
      </c>
      <c r="D186">
        <v>4001701905</v>
      </c>
      <c r="E186" s="16">
        <v>45615</v>
      </c>
      <c r="F186" s="16" t="s">
        <v>2209</v>
      </c>
      <c r="G186" s="16" t="s">
        <v>1825</v>
      </c>
      <c r="H186">
        <v>12</v>
      </c>
      <c r="I186">
        <v>28.92</v>
      </c>
      <c r="J186">
        <v>347.04</v>
      </c>
      <c r="K186" t="s">
        <v>4218</v>
      </c>
      <c r="L186">
        <v>7.4</v>
      </c>
      <c r="M186" s="16">
        <v>7.4</v>
      </c>
      <c r="N186" t="s">
        <v>4218</v>
      </c>
      <c r="P186" t="s">
        <v>5352</v>
      </c>
      <c r="R186" t="s">
        <v>4219</v>
      </c>
    </row>
    <row r="187" spans="1:18" x14ac:dyDescent="0.35">
      <c r="A187">
        <v>2233661</v>
      </c>
      <c r="B187">
        <v>5989035</v>
      </c>
      <c r="C187" t="s">
        <v>4731</v>
      </c>
      <c r="D187">
        <v>4001701905</v>
      </c>
      <c r="E187" s="16">
        <v>45615</v>
      </c>
      <c r="F187" s="16" t="s">
        <v>2210</v>
      </c>
      <c r="G187" s="16" t="s">
        <v>2034</v>
      </c>
      <c r="H187">
        <v>1</v>
      </c>
      <c r="I187">
        <v>3.69</v>
      </c>
      <c r="J187">
        <v>3.69</v>
      </c>
      <c r="K187" t="s">
        <v>4218</v>
      </c>
      <c r="L187">
        <v>10.48</v>
      </c>
      <c r="M187" s="16">
        <v>10.48</v>
      </c>
      <c r="N187" t="s">
        <v>4218</v>
      </c>
      <c r="P187" t="s">
        <v>5352</v>
      </c>
      <c r="R187" t="s">
        <v>4219</v>
      </c>
    </row>
    <row r="188" spans="1:18" x14ac:dyDescent="0.35">
      <c r="A188">
        <v>2233661</v>
      </c>
      <c r="B188">
        <v>5989035</v>
      </c>
      <c r="C188" t="s">
        <v>4731</v>
      </c>
      <c r="D188">
        <v>4001701905</v>
      </c>
      <c r="E188" s="16">
        <v>45615</v>
      </c>
      <c r="F188" s="16" t="s">
        <v>1942</v>
      </c>
      <c r="G188" s="16" t="s">
        <v>1822</v>
      </c>
      <c r="H188">
        <v>18</v>
      </c>
      <c r="I188">
        <v>1.41</v>
      </c>
      <c r="J188">
        <v>25.38</v>
      </c>
      <c r="K188" t="s">
        <v>4218</v>
      </c>
      <c r="L188">
        <v>20.079999999999998</v>
      </c>
      <c r="M188" s="16">
        <v>20.079999999999998</v>
      </c>
      <c r="N188" t="s">
        <v>4218</v>
      </c>
      <c r="P188" t="s">
        <v>5352</v>
      </c>
      <c r="R188" t="s">
        <v>4219</v>
      </c>
    </row>
    <row r="189" spans="1:18" x14ac:dyDescent="0.35">
      <c r="A189">
        <v>2233661</v>
      </c>
      <c r="B189">
        <v>5989035</v>
      </c>
      <c r="C189" t="s">
        <v>4731</v>
      </c>
      <c r="D189">
        <v>4001701905</v>
      </c>
      <c r="E189" s="16">
        <v>45615</v>
      </c>
      <c r="F189" s="16" t="s">
        <v>2208</v>
      </c>
      <c r="G189" s="16" t="s">
        <v>1820</v>
      </c>
      <c r="H189">
        <v>6</v>
      </c>
      <c r="I189">
        <v>5.88</v>
      </c>
      <c r="J189">
        <v>35.28</v>
      </c>
      <c r="K189" t="s">
        <v>4218</v>
      </c>
      <c r="L189">
        <v>71.33</v>
      </c>
      <c r="M189" s="16">
        <v>71.33</v>
      </c>
      <c r="N189" t="s">
        <v>4218</v>
      </c>
      <c r="P189" t="s">
        <v>5352</v>
      </c>
      <c r="R189" t="s">
        <v>4219</v>
      </c>
    </row>
    <row r="190" spans="1:18" x14ac:dyDescent="0.35">
      <c r="A190">
        <v>2262159</v>
      </c>
      <c r="B190">
        <v>6007081</v>
      </c>
      <c r="C190" t="s">
        <v>800</v>
      </c>
      <c r="D190">
        <v>4000972903</v>
      </c>
      <c r="E190" s="16">
        <v>45024</v>
      </c>
      <c r="F190" s="16" t="s">
        <v>2096</v>
      </c>
      <c r="G190" s="16" t="s">
        <v>1826</v>
      </c>
      <c r="H190">
        <v>2</v>
      </c>
      <c r="I190">
        <v>3.03</v>
      </c>
      <c r="J190">
        <v>6.06</v>
      </c>
      <c r="K190" t="s">
        <v>4218</v>
      </c>
      <c r="L190">
        <v>40.51</v>
      </c>
      <c r="M190" s="16">
        <v>40.51</v>
      </c>
      <c r="N190" t="s">
        <v>4218</v>
      </c>
      <c r="P190" t="s">
        <v>5352</v>
      </c>
      <c r="R190" t="s">
        <v>4219</v>
      </c>
    </row>
    <row r="191" spans="1:18" x14ac:dyDescent="0.35">
      <c r="A191">
        <v>2262159</v>
      </c>
      <c r="B191">
        <v>6007081</v>
      </c>
      <c r="C191" t="s">
        <v>800</v>
      </c>
      <c r="D191">
        <v>4000972903</v>
      </c>
      <c r="E191" s="16">
        <v>45024</v>
      </c>
      <c r="F191" s="16" t="s">
        <v>4229</v>
      </c>
      <c r="G191" s="16" t="s">
        <v>1825</v>
      </c>
      <c r="H191">
        <v>8</v>
      </c>
      <c r="I191">
        <v>1.52</v>
      </c>
      <c r="J191">
        <v>12.16</v>
      </c>
      <c r="K191" t="s">
        <v>4218</v>
      </c>
      <c r="L191">
        <v>1069.9000000000001</v>
      </c>
      <c r="M191" s="16">
        <v>1069.9000000000001</v>
      </c>
      <c r="N191" t="s">
        <v>4218</v>
      </c>
      <c r="P191" t="s">
        <v>5352</v>
      </c>
      <c r="R191" t="s">
        <v>4219</v>
      </c>
    </row>
    <row r="192" spans="1:18" x14ac:dyDescent="0.35">
      <c r="A192">
        <v>2262159</v>
      </c>
      <c r="B192">
        <v>6007081</v>
      </c>
      <c r="C192" t="s">
        <v>800</v>
      </c>
      <c r="D192">
        <v>4000972903</v>
      </c>
      <c r="E192" s="16">
        <v>45024</v>
      </c>
      <c r="F192" s="16" t="s">
        <v>3640</v>
      </c>
      <c r="G192" s="16" t="s">
        <v>1825</v>
      </c>
      <c r="H192">
        <v>16</v>
      </c>
      <c r="I192">
        <v>1.1399999999999999</v>
      </c>
      <c r="J192">
        <v>18.239999999999998</v>
      </c>
      <c r="K192" t="s">
        <v>4218</v>
      </c>
      <c r="L192">
        <v>0.82</v>
      </c>
      <c r="M192" s="16">
        <v>0.82</v>
      </c>
      <c r="N192" t="s">
        <v>4218</v>
      </c>
      <c r="P192" t="s">
        <v>5352</v>
      </c>
      <c r="R192" t="s">
        <v>4219</v>
      </c>
    </row>
    <row r="193" spans="1:18" x14ac:dyDescent="0.35">
      <c r="A193">
        <v>2262159</v>
      </c>
      <c r="B193">
        <v>6007081</v>
      </c>
      <c r="C193" t="s">
        <v>800</v>
      </c>
      <c r="D193">
        <v>4000972903</v>
      </c>
      <c r="E193" s="16">
        <v>45024</v>
      </c>
      <c r="F193" s="16" t="s">
        <v>4230</v>
      </c>
      <c r="G193" s="16" t="s">
        <v>1825</v>
      </c>
      <c r="H193">
        <v>4</v>
      </c>
      <c r="I193">
        <v>1.32</v>
      </c>
      <c r="J193">
        <v>5.28</v>
      </c>
      <c r="K193" t="s">
        <v>4218</v>
      </c>
      <c r="L193">
        <v>26.41</v>
      </c>
      <c r="M193" s="16">
        <v>52.82</v>
      </c>
      <c r="N193" t="s">
        <v>4218</v>
      </c>
      <c r="P193" t="s">
        <v>5352</v>
      </c>
      <c r="R193" t="s">
        <v>4219</v>
      </c>
    </row>
    <row r="194" spans="1:18" x14ac:dyDescent="0.35">
      <c r="A194">
        <v>2262159</v>
      </c>
      <c r="B194">
        <v>6007081</v>
      </c>
      <c r="C194" t="s">
        <v>800</v>
      </c>
      <c r="D194">
        <v>4000972903</v>
      </c>
      <c r="E194" s="16">
        <v>45024</v>
      </c>
      <c r="F194" s="16" t="s">
        <v>2299</v>
      </c>
      <c r="G194" s="16" t="s">
        <v>1825</v>
      </c>
      <c r="H194">
        <v>4</v>
      </c>
      <c r="I194">
        <v>6.26</v>
      </c>
      <c r="J194">
        <v>25.04</v>
      </c>
      <c r="K194" t="s">
        <v>4218</v>
      </c>
      <c r="L194">
        <v>83.89</v>
      </c>
      <c r="M194" s="16">
        <v>83.89</v>
      </c>
      <c r="N194" t="s">
        <v>4218</v>
      </c>
      <c r="P194" t="s">
        <v>5352</v>
      </c>
      <c r="R194" t="s">
        <v>4219</v>
      </c>
    </row>
    <row r="195" spans="1:18" x14ac:dyDescent="0.35">
      <c r="A195">
        <v>2262159</v>
      </c>
      <c r="B195">
        <v>6007081</v>
      </c>
      <c r="C195" t="s">
        <v>800</v>
      </c>
      <c r="D195">
        <v>4000972903</v>
      </c>
      <c r="E195" s="16">
        <v>45024</v>
      </c>
      <c r="F195" s="16" t="s">
        <v>2298</v>
      </c>
      <c r="G195" s="16" t="s">
        <v>1825</v>
      </c>
      <c r="H195">
        <v>4</v>
      </c>
      <c r="I195">
        <v>8.5500000000000007</v>
      </c>
      <c r="J195">
        <v>34.200000000000003</v>
      </c>
      <c r="K195" t="s">
        <v>4218</v>
      </c>
      <c r="L195">
        <v>30.54</v>
      </c>
      <c r="M195" s="16">
        <v>30.54</v>
      </c>
      <c r="N195" t="s">
        <v>4218</v>
      </c>
      <c r="P195" t="s">
        <v>5352</v>
      </c>
      <c r="R195" t="s">
        <v>4219</v>
      </c>
    </row>
    <row r="196" spans="1:18" x14ac:dyDescent="0.35">
      <c r="A196">
        <v>2262159</v>
      </c>
      <c r="B196">
        <v>6007081</v>
      </c>
      <c r="C196" t="s">
        <v>800</v>
      </c>
      <c r="D196">
        <v>4000972903</v>
      </c>
      <c r="E196" s="16">
        <v>45024</v>
      </c>
      <c r="F196" s="16" t="s">
        <v>4231</v>
      </c>
      <c r="G196" s="16" t="s">
        <v>2055</v>
      </c>
      <c r="H196">
        <v>24</v>
      </c>
      <c r="I196">
        <v>12.13</v>
      </c>
      <c r="J196">
        <v>291.12</v>
      </c>
      <c r="K196" t="s">
        <v>4218</v>
      </c>
      <c r="L196">
        <v>406.73</v>
      </c>
      <c r="M196" s="16">
        <v>406.73</v>
      </c>
      <c r="N196" t="s">
        <v>4218</v>
      </c>
      <c r="P196" t="s">
        <v>5352</v>
      </c>
      <c r="R196" t="s">
        <v>4219</v>
      </c>
    </row>
    <row r="197" spans="1:18" x14ac:dyDescent="0.35">
      <c r="A197">
        <v>2262159</v>
      </c>
      <c r="B197">
        <v>6007081</v>
      </c>
      <c r="C197" t="s">
        <v>800</v>
      </c>
      <c r="D197">
        <v>4000972903</v>
      </c>
      <c r="E197" s="16">
        <v>45024</v>
      </c>
      <c r="F197" s="16" t="s">
        <v>4232</v>
      </c>
      <c r="G197" s="16" t="s">
        <v>1835</v>
      </c>
      <c r="H197">
        <v>2</v>
      </c>
      <c r="I197">
        <v>32.15</v>
      </c>
      <c r="J197">
        <v>64.3</v>
      </c>
      <c r="K197" t="s">
        <v>4218</v>
      </c>
      <c r="L197">
        <v>2192.19</v>
      </c>
      <c r="M197" s="16">
        <v>2192.19</v>
      </c>
      <c r="N197" t="s">
        <v>4218</v>
      </c>
      <c r="P197" t="s">
        <v>5352</v>
      </c>
      <c r="R197" t="s">
        <v>4219</v>
      </c>
    </row>
    <row r="198" spans="1:18" x14ac:dyDescent="0.35">
      <c r="A198">
        <v>2262159</v>
      </c>
      <c r="B198">
        <v>6007081</v>
      </c>
      <c r="C198" t="s">
        <v>800</v>
      </c>
      <c r="D198">
        <v>4000972903</v>
      </c>
      <c r="E198" s="16">
        <v>45024</v>
      </c>
      <c r="F198" s="16" t="s">
        <v>1890</v>
      </c>
      <c r="G198" s="16" t="s">
        <v>1865</v>
      </c>
      <c r="H198">
        <v>24</v>
      </c>
      <c r="I198">
        <v>0.7</v>
      </c>
      <c r="J198">
        <v>16.8</v>
      </c>
      <c r="K198" t="s">
        <v>4218</v>
      </c>
      <c r="L198">
        <v>68.430000000000007</v>
      </c>
      <c r="M198" s="16">
        <v>68.430000000000007</v>
      </c>
      <c r="N198" t="s">
        <v>4218</v>
      </c>
      <c r="P198" t="s">
        <v>5352</v>
      </c>
      <c r="R198" t="s">
        <v>4219</v>
      </c>
    </row>
    <row r="199" spans="1:18" x14ac:dyDescent="0.35">
      <c r="A199">
        <v>2262159</v>
      </c>
      <c r="B199">
        <v>6007081</v>
      </c>
      <c r="C199" t="s">
        <v>800</v>
      </c>
      <c r="D199">
        <v>4000972903</v>
      </c>
      <c r="E199" s="16">
        <v>45024</v>
      </c>
      <c r="F199" s="16" t="s">
        <v>1821</v>
      </c>
      <c r="G199" s="16" t="s">
        <v>1822</v>
      </c>
      <c r="H199">
        <v>12</v>
      </c>
      <c r="I199">
        <v>1.04</v>
      </c>
      <c r="J199">
        <v>12.48</v>
      </c>
      <c r="K199" t="s">
        <v>4218</v>
      </c>
      <c r="L199">
        <v>156.83000000000001</v>
      </c>
      <c r="M199" s="16">
        <v>156.83000000000001</v>
      </c>
      <c r="N199" t="s">
        <v>4218</v>
      </c>
      <c r="P199" t="s">
        <v>5352</v>
      </c>
      <c r="R199" t="s">
        <v>4219</v>
      </c>
    </row>
    <row r="200" spans="1:18" x14ac:dyDescent="0.35">
      <c r="A200">
        <v>2262159</v>
      </c>
      <c r="B200">
        <v>6007081</v>
      </c>
      <c r="C200" t="s">
        <v>800</v>
      </c>
      <c r="D200">
        <v>4000972903</v>
      </c>
      <c r="E200" s="16">
        <v>45024</v>
      </c>
      <c r="F200" s="16" t="s">
        <v>4233</v>
      </c>
      <c r="G200" s="16" t="s">
        <v>2032</v>
      </c>
      <c r="H200">
        <v>2</v>
      </c>
      <c r="I200">
        <v>758.16</v>
      </c>
      <c r="J200">
        <v>1516.32</v>
      </c>
      <c r="K200" t="s">
        <v>4218</v>
      </c>
      <c r="L200">
        <v>160.22</v>
      </c>
      <c r="M200" s="16">
        <v>160.22</v>
      </c>
      <c r="N200" t="s">
        <v>4218</v>
      </c>
      <c r="P200" t="s">
        <v>5352</v>
      </c>
      <c r="R200" t="s">
        <v>4219</v>
      </c>
    </row>
    <row r="201" spans="1:18" x14ac:dyDescent="0.35">
      <c r="A201">
        <v>2262159</v>
      </c>
      <c r="B201">
        <v>6007081</v>
      </c>
      <c r="C201" t="s">
        <v>800</v>
      </c>
      <c r="D201">
        <v>4000972903</v>
      </c>
      <c r="E201" s="16">
        <v>45024</v>
      </c>
      <c r="F201" s="16" t="s">
        <v>2295</v>
      </c>
      <c r="G201" s="16" t="s">
        <v>2296</v>
      </c>
      <c r="H201">
        <v>1</v>
      </c>
      <c r="I201">
        <v>1295.8599999999999</v>
      </c>
      <c r="J201">
        <v>1295.8599999999999</v>
      </c>
      <c r="K201" t="s">
        <v>4218</v>
      </c>
      <c r="L201">
        <v>1287.53</v>
      </c>
      <c r="M201" s="16">
        <v>1287.53</v>
      </c>
      <c r="N201" t="s">
        <v>4218</v>
      </c>
      <c r="P201" t="s">
        <v>5352</v>
      </c>
      <c r="R201" t="s">
        <v>4219</v>
      </c>
    </row>
    <row r="202" spans="1:18" x14ac:dyDescent="0.35">
      <c r="A202">
        <v>2262159</v>
      </c>
      <c r="B202">
        <v>6007081</v>
      </c>
      <c r="C202" t="s">
        <v>800</v>
      </c>
      <c r="D202">
        <v>4000972903</v>
      </c>
      <c r="E202" s="16">
        <v>45024</v>
      </c>
      <c r="F202" s="16" t="s">
        <v>4234</v>
      </c>
      <c r="G202" s="16" t="s">
        <v>4235</v>
      </c>
      <c r="H202">
        <v>1</v>
      </c>
      <c r="I202">
        <v>1302.4000000000001</v>
      </c>
      <c r="J202">
        <v>1302.4000000000001</v>
      </c>
      <c r="K202" t="s">
        <v>4218</v>
      </c>
      <c r="L202">
        <v>188.13</v>
      </c>
      <c r="M202" s="16">
        <v>188.13</v>
      </c>
      <c r="N202" t="s">
        <v>4218</v>
      </c>
      <c r="P202" t="s">
        <v>5352</v>
      </c>
      <c r="R202" t="s">
        <v>4219</v>
      </c>
    </row>
    <row r="203" spans="1:18" x14ac:dyDescent="0.35">
      <c r="A203">
        <v>2262159</v>
      </c>
      <c r="B203">
        <v>6007081</v>
      </c>
      <c r="C203" t="s">
        <v>800</v>
      </c>
      <c r="D203">
        <v>4000972903</v>
      </c>
      <c r="E203" s="16">
        <v>45024</v>
      </c>
      <c r="F203" s="16" t="s">
        <v>2297</v>
      </c>
      <c r="G203" s="16" t="s">
        <v>1865</v>
      </c>
      <c r="H203">
        <v>8</v>
      </c>
      <c r="I203">
        <v>6.26</v>
      </c>
      <c r="J203">
        <v>50.08</v>
      </c>
      <c r="K203" t="s">
        <v>4218</v>
      </c>
      <c r="L203">
        <v>73.91</v>
      </c>
      <c r="M203" s="16">
        <v>73.91</v>
      </c>
      <c r="N203" t="s">
        <v>4218</v>
      </c>
      <c r="P203" t="s">
        <v>5352</v>
      </c>
      <c r="R203" t="s">
        <v>4219</v>
      </c>
    </row>
    <row r="204" spans="1:18" x14ac:dyDescent="0.35">
      <c r="A204">
        <v>2310066</v>
      </c>
      <c r="B204">
        <v>6038770</v>
      </c>
      <c r="C204" t="s">
        <v>4236</v>
      </c>
      <c r="D204">
        <v>4000646622</v>
      </c>
      <c r="E204" s="16">
        <v>44710</v>
      </c>
      <c r="F204" s="16" t="s">
        <v>4237</v>
      </c>
      <c r="G204" s="16" t="s">
        <v>4238</v>
      </c>
      <c r="H204">
        <v>4</v>
      </c>
      <c r="I204">
        <v>5.45</v>
      </c>
      <c r="J204">
        <v>21.8</v>
      </c>
      <c r="K204" t="s">
        <v>4218</v>
      </c>
      <c r="L204">
        <v>0.59</v>
      </c>
      <c r="M204" s="16">
        <v>21.24</v>
      </c>
      <c r="N204" t="s">
        <v>4218</v>
      </c>
      <c r="P204" t="s">
        <v>5352</v>
      </c>
      <c r="R204" t="s">
        <v>4219</v>
      </c>
    </row>
    <row r="205" spans="1:18" x14ac:dyDescent="0.35">
      <c r="A205">
        <v>2310066</v>
      </c>
      <c r="B205">
        <v>6038770</v>
      </c>
      <c r="C205" t="s">
        <v>4236</v>
      </c>
      <c r="D205">
        <v>4000646622</v>
      </c>
      <c r="E205" s="16">
        <v>44710</v>
      </c>
      <c r="F205" s="16" t="s">
        <v>4239</v>
      </c>
      <c r="G205" s="16" t="s">
        <v>2285</v>
      </c>
      <c r="H205">
        <v>4</v>
      </c>
      <c r="I205">
        <v>17.04</v>
      </c>
      <c r="J205">
        <v>68.16</v>
      </c>
      <c r="K205" t="s">
        <v>4218</v>
      </c>
      <c r="L205">
        <v>2176.36</v>
      </c>
      <c r="M205" s="16">
        <v>2176.36</v>
      </c>
      <c r="N205" t="s">
        <v>4218</v>
      </c>
      <c r="P205" t="s">
        <v>5352</v>
      </c>
      <c r="R205" t="s">
        <v>4219</v>
      </c>
    </row>
    <row r="206" spans="1:18" x14ac:dyDescent="0.35">
      <c r="A206">
        <v>2310066</v>
      </c>
      <c r="B206">
        <v>6038770</v>
      </c>
      <c r="C206" t="s">
        <v>4236</v>
      </c>
      <c r="D206">
        <v>4000646622</v>
      </c>
      <c r="E206" s="16">
        <v>44710</v>
      </c>
      <c r="F206" s="16" t="s">
        <v>4240</v>
      </c>
      <c r="G206" s="16" t="s">
        <v>2274</v>
      </c>
      <c r="H206">
        <v>5000</v>
      </c>
      <c r="I206">
        <v>0.14000000000000001</v>
      </c>
      <c r="J206">
        <v>700</v>
      </c>
      <c r="K206" t="s">
        <v>4218</v>
      </c>
      <c r="L206">
        <v>20033.91</v>
      </c>
      <c r="M206" s="16">
        <v>20033.91</v>
      </c>
      <c r="N206" t="s">
        <v>4218</v>
      </c>
      <c r="P206" t="s">
        <v>5352</v>
      </c>
      <c r="R206" t="s">
        <v>4219</v>
      </c>
    </row>
    <row r="207" spans="1:18" x14ac:dyDescent="0.35">
      <c r="A207">
        <v>2310066</v>
      </c>
      <c r="B207">
        <v>6038770</v>
      </c>
      <c r="C207" t="s">
        <v>4236</v>
      </c>
      <c r="D207">
        <v>4000646622</v>
      </c>
      <c r="E207" s="16">
        <v>44710</v>
      </c>
      <c r="F207" s="16" t="s">
        <v>4240</v>
      </c>
      <c r="G207" s="16" t="s">
        <v>2274</v>
      </c>
      <c r="H207">
        <v>5000</v>
      </c>
      <c r="I207">
        <v>0.14000000000000001</v>
      </c>
      <c r="J207">
        <v>700</v>
      </c>
      <c r="K207" t="s">
        <v>4218</v>
      </c>
      <c r="L207">
        <v>124.98</v>
      </c>
      <c r="M207" s="16">
        <v>499.92</v>
      </c>
      <c r="N207" t="s">
        <v>4218</v>
      </c>
      <c r="P207" t="s">
        <v>5352</v>
      </c>
      <c r="R207" t="s">
        <v>4219</v>
      </c>
    </row>
    <row r="208" spans="1:18" x14ac:dyDescent="0.35">
      <c r="A208">
        <v>2349894</v>
      </c>
      <c r="B208">
        <v>6067506</v>
      </c>
      <c r="C208" t="s">
        <v>4241</v>
      </c>
      <c r="D208">
        <v>4000495276</v>
      </c>
      <c r="E208" s="16">
        <v>44564</v>
      </c>
      <c r="F208" s="16" t="s">
        <v>4242</v>
      </c>
      <c r="G208" s="16" t="s">
        <v>1823</v>
      </c>
      <c r="H208">
        <v>1</v>
      </c>
      <c r="I208">
        <v>4.08</v>
      </c>
      <c r="J208">
        <v>4.08</v>
      </c>
      <c r="K208" t="s">
        <v>4218</v>
      </c>
      <c r="L208">
        <v>4.7</v>
      </c>
      <c r="M208" s="16">
        <v>37.6</v>
      </c>
      <c r="N208" t="s">
        <v>4218</v>
      </c>
      <c r="P208" t="s">
        <v>5352</v>
      </c>
      <c r="R208" t="s">
        <v>4219</v>
      </c>
    </row>
    <row r="209" spans="1:18" x14ac:dyDescent="0.35">
      <c r="A209">
        <v>2349894</v>
      </c>
      <c r="B209">
        <v>6067506</v>
      </c>
      <c r="C209" t="s">
        <v>4241</v>
      </c>
      <c r="D209">
        <v>4000495276</v>
      </c>
      <c r="E209" s="16">
        <v>44564</v>
      </c>
      <c r="F209" s="16" t="s">
        <v>4243</v>
      </c>
      <c r="G209" s="16" t="s">
        <v>1825</v>
      </c>
      <c r="H209">
        <v>2</v>
      </c>
      <c r="I209">
        <v>1.96</v>
      </c>
      <c r="J209">
        <v>58.8</v>
      </c>
      <c r="K209" t="s">
        <v>4218</v>
      </c>
      <c r="L209">
        <v>64.73</v>
      </c>
      <c r="M209" s="16">
        <v>258.92</v>
      </c>
      <c r="N209" t="s">
        <v>4218</v>
      </c>
      <c r="P209" t="s">
        <v>5352</v>
      </c>
      <c r="R209" t="s">
        <v>4219</v>
      </c>
    </row>
    <row r="210" spans="1:18" x14ac:dyDescent="0.35">
      <c r="A210">
        <v>2349894</v>
      </c>
      <c r="B210">
        <v>6067506</v>
      </c>
      <c r="C210" t="s">
        <v>4241</v>
      </c>
      <c r="D210">
        <v>4000495276</v>
      </c>
      <c r="E210" s="16">
        <v>44564</v>
      </c>
      <c r="F210" s="16" t="s">
        <v>4244</v>
      </c>
      <c r="G210" s="16" t="s">
        <v>1825</v>
      </c>
      <c r="H210">
        <v>6</v>
      </c>
      <c r="I210">
        <v>0.65</v>
      </c>
      <c r="J210">
        <v>3.9</v>
      </c>
      <c r="K210" t="s">
        <v>4218</v>
      </c>
      <c r="L210">
        <v>927.49</v>
      </c>
      <c r="M210" s="16">
        <v>1854.98</v>
      </c>
      <c r="N210" t="s">
        <v>4218</v>
      </c>
      <c r="P210" t="s">
        <v>5352</v>
      </c>
      <c r="R210" t="s">
        <v>4219</v>
      </c>
    </row>
    <row r="211" spans="1:18" x14ac:dyDescent="0.35">
      <c r="A211">
        <v>2349894</v>
      </c>
      <c r="B211">
        <v>6067506</v>
      </c>
      <c r="C211" t="s">
        <v>4241</v>
      </c>
      <c r="D211">
        <v>4000495276</v>
      </c>
      <c r="E211" s="16">
        <v>44564</v>
      </c>
      <c r="F211" s="16" t="s">
        <v>4245</v>
      </c>
      <c r="G211" s="16" t="s">
        <v>1823</v>
      </c>
      <c r="H211">
        <v>1</v>
      </c>
      <c r="I211">
        <v>3.76</v>
      </c>
      <c r="J211">
        <v>3.76</v>
      </c>
      <c r="K211" t="s">
        <v>4218</v>
      </c>
      <c r="L211">
        <v>1.33</v>
      </c>
      <c r="M211" s="16">
        <v>10.64</v>
      </c>
      <c r="N211" t="s">
        <v>4218</v>
      </c>
      <c r="P211" t="s">
        <v>5352</v>
      </c>
      <c r="R211" t="s">
        <v>4219</v>
      </c>
    </row>
    <row r="212" spans="1:18" x14ac:dyDescent="0.35">
      <c r="A212">
        <v>2349894</v>
      </c>
      <c r="B212">
        <v>6067506</v>
      </c>
      <c r="C212" t="s">
        <v>4241</v>
      </c>
      <c r="D212">
        <v>4000495276</v>
      </c>
      <c r="E212" s="16">
        <v>44564</v>
      </c>
      <c r="F212" s="16" t="s">
        <v>4246</v>
      </c>
      <c r="G212" s="16" t="s">
        <v>1819</v>
      </c>
      <c r="H212">
        <v>1</v>
      </c>
      <c r="I212">
        <v>1.77</v>
      </c>
      <c r="J212">
        <v>1.77</v>
      </c>
      <c r="K212" t="s">
        <v>4218</v>
      </c>
      <c r="L212">
        <v>675.51</v>
      </c>
      <c r="M212" s="16">
        <v>1351.02</v>
      </c>
      <c r="N212" t="s">
        <v>4218</v>
      </c>
      <c r="P212" t="s">
        <v>5352</v>
      </c>
      <c r="R212" t="s">
        <v>4219</v>
      </c>
    </row>
    <row r="213" spans="1:18" x14ac:dyDescent="0.35">
      <c r="A213">
        <v>2349894</v>
      </c>
      <c r="B213">
        <v>6067506</v>
      </c>
      <c r="C213" t="s">
        <v>4241</v>
      </c>
      <c r="D213">
        <v>4000495276</v>
      </c>
      <c r="E213" s="16">
        <v>44564</v>
      </c>
      <c r="F213" s="16" t="s">
        <v>1904</v>
      </c>
      <c r="G213" s="16" t="s">
        <v>1823</v>
      </c>
      <c r="H213">
        <v>1</v>
      </c>
      <c r="I213">
        <v>1.55</v>
      </c>
      <c r="J213">
        <v>1.55</v>
      </c>
      <c r="K213" t="s">
        <v>4218</v>
      </c>
      <c r="L213">
        <v>124.98</v>
      </c>
      <c r="M213" s="16">
        <v>499.92</v>
      </c>
      <c r="N213" t="s">
        <v>4218</v>
      </c>
      <c r="P213" t="s">
        <v>5352</v>
      </c>
      <c r="R213" t="s">
        <v>4219</v>
      </c>
    </row>
    <row r="214" spans="1:18" x14ac:dyDescent="0.35">
      <c r="A214">
        <v>2349894</v>
      </c>
      <c r="B214">
        <v>6067506</v>
      </c>
      <c r="C214" t="s">
        <v>4241</v>
      </c>
      <c r="D214">
        <v>4000495276</v>
      </c>
      <c r="E214" s="16">
        <v>44564</v>
      </c>
      <c r="F214" s="16" t="s">
        <v>2376</v>
      </c>
      <c r="G214" s="16" t="s">
        <v>1822</v>
      </c>
      <c r="H214">
        <v>6</v>
      </c>
      <c r="I214">
        <v>0.41</v>
      </c>
      <c r="J214">
        <v>2.46</v>
      </c>
      <c r="K214" t="s">
        <v>4218</v>
      </c>
      <c r="L214">
        <v>4.7</v>
      </c>
      <c r="M214" s="16">
        <v>37.6</v>
      </c>
      <c r="N214" t="s">
        <v>4218</v>
      </c>
      <c r="P214" t="s">
        <v>5352</v>
      </c>
      <c r="R214" t="s">
        <v>4219</v>
      </c>
    </row>
    <row r="215" spans="1:18" x14ac:dyDescent="0.35">
      <c r="A215">
        <v>2349894</v>
      </c>
      <c r="B215">
        <v>6067506</v>
      </c>
      <c r="C215" t="s">
        <v>4241</v>
      </c>
      <c r="D215">
        <v>4000495276</v>
      </c>
      <c r="E215" s="16">
        <v>44564</v>
      </c>
      <c r="F215" s="16" t="s">
        <v>2744</v>
      </c>
      <c r="G215" s="16" t="s">
        <v>1865</v>
      </c>
      <c r="H215">
        <v>5</v>
      </c>
      <c r="I215">
        <v>0.49</v>
      </c>
      <c r="J215">
        <v>2.4500000000000002</v>
      </c>
      <c r="K215" t="s">
        <v>4218</v>
      </c>
      <c r="L215">
        <v>64.73</v>
      </c>
      <c r="M215" s="16">
        <v>258.92</v>
      </c>
      <c r="N215" t="s">
        <v>4218</v>
      </c>
      <c r="P215" t="s">
        <v>5352</v>
      </c>
      <c r="R215" t="s">
        <v>4219</v>
      </c>
    </row>
    <row r="216" spans="1:18" x14ac:dyDescent="0.35">
      <c r="A216">
        <v>2349894</v>
      </c>
      <c r="B216">
        <v>6067506</v>
      </c>
      <c r="C216" t="s">
        <v>4241</v>
      </c>
      <c r="D216">
        <v>4000495276</v>
      </c>
      <c r="E216" s="16">
        <v>44564</v>
      </c>
      <c r="F216" s="16" t="s">
        <v>4247</v>
      </c>
      <c r="G216" s="16" t="s">
        <v>1825</v>
      </c>
      <c r="H216">
        <v>5</v>
      </c>
      <c r="I216">
        <v>0.44</v>
      </c>
      <c r="J216">
        <v>2.2000000000000002</v>
      </c>
      <c r="K216" t="s">
        <v>4218</v>
      </c>
      <c r="L216">
        <v>927.49</v>
      </c>
      <c r="M216" s="16">
        <v>1854.98</v>
      </c>
      <c r="N216" t="s">
        <v>4218</v>
      </c>
      <c r="P216" t="s">
        <v>5352</v>
      </c>
      <c r="R216" t="s">
        <v>4219</v>
      </c>
    </row>
    <row r="217" spans="1:18" x14ac:dyDescent="0.35">
      <c r="A217">
        <v>2349894</v>
      </c>
      <c r="B217">
        <v>6067506</v>
      </c>
      <c r="C217" t="s">
        <v>4241</v>
      </c>
      <c r="D217">
        <v>4000521048</v>
      </c>
      <c r="E217" s="16">
        <v>44592</v>
      </c>
      <c r="F217" s="16" t="s">
        <v>4248</v>
      </c>
      <c r="G217" s="16" t="s">
        <v>4249</v>
      </c>
      <c r="H217">
        <v>1</v>
      </c>
      <c r="I217">
        <v>6.39</v>
      </c>
      <c r="J217">
        <v>6.39</v>
      </c>
      <c r="K217" t="s">
        <v>4218</v>
      </c>
      <c r="L217">
        <v>1.33</v>
      </c>
      <c r="M217" s="16">
        <v>10.64</v>
      </c>
      <c r="N217" t="s">
        <v>4218</v>
      </c>
      <c r="P217" t="s">
        <v>5352</v>
      </c>
      <c r="R217" t="s">
        <v>4219</v>
      </c>
    </row>
    <row r="218" spans="1:18" x14ac:dyDescent="0.35">
      <c r="A218">
        <v>2349894</v>
      </c>
      <c r="B218">
        <v>6067506</v>
      </c>
      <c r="C218" t="s">
        <v>4241</v>
      </c>
      <c r="D218">
        <v>4000495276</v>
      </c>
      <c r="E218" s="16">
        <v>44564</v>
      </c>
      <c r="F218" s="16" t="s">
        <v>4250</v>
      </c>
      <c r="G218" s="16" t="s">
        <v>4251</v>
      </c>
      <c r="H218">
        <v>1</v>
      </c>
      <c r="I218">
        <v>4707.2299999999996</v>
      </c>
      <c r="J218">
        <v>4707.2299999999996</v>
      </c>
      <c r="K218" t="s">
        <v>4218</v>
      </c>
      <c r="L218">
        <v>675.51</v>
      </c>
      <c r="M218" s="16">
        <v>1351.02</v>
      </c>
      <c r="N218" t="s">
        <v>4218</v>
      </c>
      <c r="P218" t="s">
        <v>5352</v>
      </c>
      <c r="R218" t="s">
        <v>4219</v>
      </c>
    </row>
    <row r="219" spans="1:18" x14ac:dyDescent="0.35">
      <c r="A219">
        <v>2349894</v>
      </c>
      <c r="B219">
        <v>6067506</v>
      </c>
      <c r="C219" t="s">
        <v>4241</v>
      </c>
      <c r="D219">
        <v>4000495276</v>
      </c>
      <c r="E219" s="16">
        <v>44564</v>
      </c>
      <c r="F219" s="16" t="s">
        <v>4252</v>
      </c>
      <c r="G219" s="16" t="s">
        <v>1826</v>
      </c>
      <c r="H219">
        <v>1</v>
      </c>
      <c r="I219">
        <v>15.6</v>
      </c>
      <c r="J219">
        <v>15.6</v>
      </c>
      <c r="K219" t="s">
        <v>4218</v>
      </c>
      <c r="L219">
        <v>127.48</v>
      </c>
      <c r="M219" s="16">
        <v>509.92</v>
      </c>
      <c r="N219" t="s">
        <v>4218</v>
      </c>
      <c r="P219" t="s">
        <v>5352</v>
      </c>
      <c r="R219" t="s">
        <v>4219</v>
      </c>
    </row>
    <row r="220" spans="1:18" x14ac:dyDescent="0.35">
      <c r="A220">
        <v>2349894</v>
      </c>
      <c r="B220">
        <v>6067506</v>
      </c>
      <c r="C220" t="s">
        <v>4241</v>
      </c>
      <c r="D220">
        <v>4000495276</v>
      </c>
      <c r="E220" s="16">
        <v>44564</v>
      </c>
      <c r="F220" s="16" t="s">
        <v>4253</v>
      </c>
      <c r="G220" s="16" t="s">
        <v>4254</v>
      </c>
      <c r="H220">
        <v>1</v>
      </c>
      <c r="I220">
        <v>1910.86</v>
      </c>
      <c r="J220">
        <v>1910.86</v>
      </c>
      <c r="K220" t="s">
        <v>4218</v>
      </c>
      <c r="L220">
        <v>4.79</v>
      </c>
      <c r="M220" s="16">
        <v>38.32</v>
      </c>
      <c r="N220" t="s">
        <v>4218</v>
      </c>
      <c r="P220" t="s">
        <v>5352</v>
      </c>
      <c r="R220" t="s">
        <v>4219</v>
      </c>
    </row>
    <row r="221" spans="1:18" x14ac:dyDescent="0.35">
      <c r="A221">
        <v>2349894</v>
      </c>
      <c r="B221">
        <v>6067506</v>
      </c>
      <c r="C221" t="s">
        <v>4241</v>
      </c>
      <c r="D221">
        <v>4000495276</v>
      </c>
      <c r="E221" s="16">
        <v>44564</v>
      </c>
      <c r="F221" s="16" t="s">
        <v>4255</v>
      </c>
      <c r="G221" s="16" t="s">
        <v>4249</v>
      </c>
      <c r="H221">
        <v>1</v>
      </c>
      <c r="I221">
        <v>116.42</v>
      </c>
      <c r="J221">
        <v>116.42</v>
      </c>
      <c r="K221" t="s">
        <v>4218</v>
      </c>
      <c r="L221">
        <v>66.02</v>
      </c>
      <c r="M221" s="16">
        <v>264.08</v>
      </c>
      <c r="N221" t="s">
        <v>4218</v>
      </c>
      <c r="P221" t="s">
        <v>5352</v>
      </c>
      <c r="R221" t="s">
        <v>4219</v>
      </c>
    </row>
    <row r="222" spans="1:18" x14ac:dyDescent="0.35">
      <c r="A222">
        <v>2381229</v>
      </c>
      <c r="B222">
        <v>6090699</v>
      </c>
      <c r="C222" t="s">
        <v>4983</v>
      </c>
      <c r="D222">
        <v>4001727206</v>
      </c>
      <c r="E222" s="16">
        <v>45633</v>
      </c>
      <c r="F222" s="16" t="s">
        <v>4984</v>
      </c>
      <c r="G222" s="16" t="s">
        <v>3034</v>
      </c>
      <c r="H222">
        <v>8</v>
      </c>
      <c r="I222">
        <v>2109.3000000000002</v>
      </c>
      <c r="J222">
        <v>16874.400000000001</v>
      </c>
      <c r="K222" t="s">
        <v>4218</v>
      </c>
      <c r="L222">
        <v>993.34</v>
      </c>
      <c r="M222" s="16">
        <v>1986.68</v>
      </c>
      <c r="N222" t="s">
        <v>4218</v>
      </c>
      <c r="P222" t="s">
        <v>5352</v>
      </c>
      <c r="R222" t="s">
        <v>4219</v>
      </c>
    </row>
    <row r="223" spans="1:18" x14ac:dyDescent="0.35">
      <c r="A223">
        <v>2381229</v>
      </c>
      <c r="B223">
        <v>6090699</v>
      </c>
      <c r="C223" t="s">
        <v>4983</v>
      </c>
      <c r="D223">
        <v>4001727206</v>
      </c>
      <c r="E223" s="16">
        <v>45633</v>
      </c>
      <c r="F223" s="16" t="s">
        <v>4985</v>
      </c>
      <c r="G223" s="16" t="s">
        <v>2437</v>
      </c>
      <c r="H223">
        <v>8</v>
      </c>
      <c r="I223">
        <v>2178.8200000000002</v>
      </c>
      <c r="J223">
        <v>17430.560000000001</v>
      </c>
      <c r="K223" t="s">
        <v>4218</v>
      </c>
      <c r="L223">
        <v>1.37</v>
      </c>
      <c r="M223" s="16">
        <v>10.96</v>
      </c>
      <c r="N223" t="s">
        <v>4218</v>
      </c>
      <c r="P223" t="s">
        <v>5352</v>
      </c>
      <c r="R223" t="s">
        <v>4219</v>
      </c>
    </row>
    <row r="224" spans="1:18" x14ac:dyDescent="0.35">
      <c r="A224">
        <v>2381229</v>
      </c>
      <c r="B224">
        <v>6090699</v>
      </c>
      <c r="C224" t="s">
        <v>4983</v>
      </c>
      <c r="D224">
        <v>4001727206</v>
      </c>
      <c r="E224" s="16">
        <v>45633</v>
      </c>
      <c r="F224" s="16" t="s">
        <v>4986</v>
      </c>
      <c r="G224" s="16" t="s">
        <v>4987</v>
      </c>
      <c r="H224">
        <v>32</v>
      </c>
      <c r="I224">
        <v>56.54</v>
      </c>
      <c r="J224">
        <v>1809.28</v>
      </c>
      <c r="K224" t="s">
        <v>4218</v>
      </c>
      <c r="L224">
        <v>689.02</v>
      </c>
      <c r="M224" s="16">
        <v>1378.04</v>
      </c>
      <c r="N224" t="s">
        <v>4218</v>
      </c>
      <c r="P224" t="s">
        <v>5352</v>
      </c>
      <c r="R224" t="s">
        <v>4219</v>
      </c>
    </row>
    <row r="225" spans="1:18" x14ac:dyDescent="0.35">
      <c r="A225">
        <v>2381229</v>
      </c>
      <c r="B225">
        <v>6090699</v>
      </c>
      <c r="C225" t="s">
        <v>4983</v>
      </c>
      <c r="D225">
        <v>4001727206</v>
      </c>
      <c r="E225" s="16">
        <v>45633</v>
      </c>
      <c r="F225" s="16" t="s">
        <v>4986</v>
      </c>
      <c r="G225" s="16" t="s">
        <v>4987</v>
      </c>
      <c r="H225">
        <v>32</v>
      </c>
      <c r="I225">
        <v>56.54</v>
      </c>
      <c r="J225">
        <v>1809.28</v>
      </c>
      <c r="K225" t="s">
        <v>4218</v>
      </c>
      <c r="L225">
        <v>1.46</v>
      </c>
      <c r="M225" s="16">
        <v>1.46</v>
      </c>
      <c r="N225" t="s">
        <v>4218</v>
      </c>
      <c r="P225" t="s">
        <v>5352</v>
      </c>
      <c r="R225" t="s">
        <v>4219</v>
      </c>
    </row>
    <row r="226" spans="1:18" x14ac:dyDescent="0.35">
      <c r="A226">
        <v>2381229</v>
      </c>
      <c r="B226">
        <v>6090699</v>
      </c>
      <c r="C226" t="s">
        <v>4983</v>
      </c>
      <c r="D226">
        <v>4001727206</v>
      </c>
      <c r="E226" s="16">
        <v>45633</v>
      </c>
      <c r="F226" s="16" t="s">
        <v>4982</v>
      </c>
      <c r="G226" s="16" t="s">
        <v>1855</v>
      </c>
      <c r="H226">
        <v>32</v>
      </c>
      <c r="I226">
        <v>2.0499999999999998</v>
      </c>
      <c r="J226">
        <v>65.599999999999994</v>
      </c>
      <c r="K226" t="s">
        <v>4218</v>
      </c>
      <c r="L226">
        <v>1.46</v>
      </c>
      <c r="M226" s="16">
        <v>1.46</v>
      </c>
      <c r="N226" t="s">
        <v>4218</v>
      </c>
      <c r="P226" t="s">
        <v>5352</v>
      </c>
      <c r="R226" t="s">
        <v>4219</v>
      </c>
    </row>
    <row r="227" spans="1:18" x14ac:dyDescent="0.35">
      <c r="A227">
        <v>2381229</v>
      </c>
      <c r="B227">
        <v>6090699</v>
      </c>
      <c r="C227" t="s">
        <v>4983</v>
      </c>
      <c r="D227">
        <v>4001727206</v>
      </c>
      <c r="E227" s="16">
        <v>45633</v>
      </c>
      <c r="F227" s="16" t="s">
        <v>4988</v>
      </c>
      <c r="G227" s="16" t="s">
        <v>1825</v>
      </c>
      <c r="H227">
        <v>64</v>
      </c>
      <c r="I227">
        <v>9.18</v>
      </c>
      <c r="J227">
        <v>587.52</v>
      </c>
      <c r="K227" t="s">
        <v>4218</v>
      </c>
      <c r="L227">
        <v>1.05</v>
      </c>
      <c r="M227" s="16">
        <v>1.05</v>
      </c>
      <c r="N227" t="s">
        <v>4218</v>
      </c>
      <c r="P227" t="s">
        <v>5352</v>
      </c>
      <c r="R227" t="s">
        <v>4219</v>
      </c>
    </row>
    <row r="228" spans="1:18" x14ac:dyDescent="0.35">
      <c r="A228">
        <v>2381229</v>
      </c>
      <c r="B228">
        <v>6090699</v>
      </c>
      <c r="C228" t="s">
        <v>4983</v>
      </c>
      <c r="D228">
        <v>4001727206</v>
      </c>
      <c r="E228" s="16">
        <v>45633</v>
      </c>
      <c r="F228" s="16" t="s">
        <v>4989</v>
      </c>
      <c r="G228" s="16" t="s">
        <v>1822</v>
      </c>
      <c r="H228">
        <v>64</v>
      </c>
      <c r="I228">
        <v>4.4400000000000004</v>
      </c>
      <c r="J228">
        <v>284.16000000000003</v>
      </c>
      <c r="K228" t="s">
        <v>4218</v>
      </c>
      <c r="L228">
        <v>1.05</v>
      </c>
      <c r="M228" s="16">
        <v>1.05</v>
      </c>
      <c r="N228" t="s">
        <v>4218</v>
      </c>
      <c r="P228" t="s">
        <v>5352</v>
      </c>
      <c r="R228" t="s">
        <v>4219</v>
      </c>
    </row>
    <row r="229" spans="1:18" x14ac:dyDescent="0.35">
      <c r="A229">
        <v>2394358</v>
      </c>
      <c r="B229">
        <v>6100209</v>
      </c>
      <c r="C229" t="s">
        <v>4256</v>
      </c>
      <c r="D229">
        <v>4000574712</v>
      </c>
      <c r="E229" s="16">
        <v>44644</v>
      </c>
      <c r="F229" s="16" t="s">
        <v>4244</v>
      </c>
      <c r="G229" s="16" t="s">
        <v>1825</v>
      </c>
      <c r="H229">
        <v>2</v>
      </c>
      <c r="I229">
        <v>0.65</v>
      </c>
      <c r="J229">
        <v>1.3</v>
      </c>
      <c r="K229" t="s">
        <v>4218</v>
      </c>
      <c r="L229">
        <v>13.77</v>
      </c>
      <c r="M229" s="16">
        <v>27.54</v>
      </c>
      <c r="N229" t="s">
        <v>4218</v>
      </c>
      <c r="P229" t="s">
        <v>5352</v>
      </c>
      <c r="R229" t="s">
        <v>4219</v>
      </c>
    </row>
    <row r="230" spans="1:18" x14ac:dyDescent="0.35">
      <c r="A230">
        <v>2394358</v>
      </c>
      <c r="B230">
        <v>6100209</v>
      </c>
      <c r="C230" t="s">
        <v>4256</v>
      </c>
      <c r="D230">
        <v>4000574712</v>
      </c>
      <c r="E230" s="16">
        <v>44644</v>
      </c>
      <c r="F230" s="16" t="s">
        <v>2376</v>
      </c>
      <c r="G230" s="16" t="s">
        <v>1822</v>
      </c>
      <c r="H230">
        <v>2</v>
      </c>
      <c r="I230">
        <v>0.41</v>
      </c>
      <c r="J230">
        <v>0.82</v>
      </c>
      <c r="K230" t="s">
        <v>4218</v>
      </c>
      <c r="L230">
        <v>13.77</v>
      </c>
      <c r="M230" s="16">
        <v>27.54</v>
      </c>
      <c r="N230" t="s">
        <v>4218</v>
      </c>
      <c r="P230" t="s">
        <v>5352</v>
      </c>
      <c r="R230" t="s">
        <v>4219</v>
      </c>
    </row>
    <row r="231" spans="1:18" x14ac:dyDescent="0.35">
      <c r="A231">
        <v>2394358</v>
      </c>
      <c r="B231">
        <v>6100209</v>
      </c>
      <c r="C231" t="s">
        <v>4256</v>
      </c>
      <c r="D231">
        <v>4000574712</v>
      </c>
      <c r="E231" s="16">
        <v>44644</v>
      </c>
      <c r="F231" s="16" t="s">
        <v>4257</v>
      </c>
      <c r="G231" s="16" t="s">
        <v>1831</v>
      </c>
      <c r="H231">
        <v>1</v>
      </c>
      <c r="I231">
        <v>16.670000000000002</v>
      </c>
      <c r="J231">
        <v>16.670000000000002</v>
      </c>
      <c r="K231" t="s">
        <v>4218</v>
      </c>
      <c r="L231">
        <v>1.04</v>
      </c>
      <c r="M231" s="16">
        <v>27.04</v>
      </c>
      <c r="N231" t="s">
        <v>4218</v>
      </c>
      <c r="P231" t="s">
        <v>5352</v>
      </c>
      <c r="R231" t="s">
        <v>4219</v>
      </c>
    </row>
    <row r="232" spans="1:18" x14ac:dyDescent="0.35">
      <c r="A232">
        <v>2394358</v>
      </c>
      <c r="B232">
        <v>6100209</v>
      </c>
      <c r="C232" t="s">
        <v>4256</v>
      </c>
      <c r="D232">
        <v>4000574712</v>
      </c>
      <c r="E232" s="16">
        <v>44644</v>
      </c>
      <c r="F232" s="16" t="s">
        <v>4258</v>
      </c>
      <c r="G232" s="16" t="s">
        <v>1825</v>
      </c>
      <c r="H232">
        <v>12</v>
      </c>
      <c r="I232">
        <v>1.7</v>
      </c>
      <c r="J232">
        <v>20.399999999999999</v>
      </c>
      <c r="K232" t="s">
        <v>4218</v>
      </c>
      <c r="L232">
        <v>2.62</v>
      </c>
      <c r="M232" s="16">
        <v>10.48</v>
      </c>
      <c r="N232" t="s">
        <v>4218</v>
      </c>
      <c r="P232" t="s">
        <v>5352</v>
      </c>
      <c r="R232" t="s">
        <v>4219</v>
      </c>
    </row>
    <row r="233" spans="1:18" x14ac:dyDescent="0.35">
      <c r="A233">
        <v>2394358</v>
      </c>
      <c r="B233">
        <v>6100209</v>
      </c>
      <c r="C233" t="s">
        <v>4256</v>
      </c>
      <c r="D233">
        <v>4000574712</v>
      </c>
      <c r="E233" s="16">
        <v>44644</v>
      </c>
      <c r="F233" s="16" t="s">
        <v>4259</v>
      </c>
      <c r="G233" s="16" t="s">
        <v>1823</v>
      </c>
      <c r="H233">
        <v>12</v>
      </c>
      <c r="I233">
        <v>4.5999999999999996</v>
      </c>
      <c r="J233">
        <v>55.2</v>
      </c>
      <c r="K233" t="s">
        <v>4218</v>
      </c>
      <c r="L233">
        <v>134.68</v>
      </c>
      <c r="M233" s="16">
        <v>269.36</v>
      </c>
      <c r="N233" t="s">
        <v>4218</v>
      </c>
      <c r="P233" t="s">
        <v>5352</v>
      </c>
      <c r="R233" t="s">
        <v>4219</v>
      </c>
    </row>
    <row r="234" spans="1:18" x14ac:dyDescent="0.35">
      <c r="A234">
        <v>2394358</v>
      </c>
      <c r="B234">
        <v>6100209</v>
      </c>
      <c r="C234" t="s">
        <v>4256</v>
      </c>
      <c r="D234">
        <v>4000574712</v>
      </c>
      <c r="E234" s="16">
        <v>44644</v>
      </c>
      <c r="F234" s="16" t="s">
        <v>4260</v>
      </c>
      <c r="G234" s="16" t="s">
        <v>1826</v>
      </c>
      <c r="H234">
        <v>12</v>
      </c>
      <c r="I234">
        <v>8.9499999999999993</v>
      </c>
      <c r="J234">
        <v>107.4</v>
      </c>
      <c r="K234" t="s">
        <v>4218</v>
      </c>
      <c r="L234">
        <v>6.46</v>
      </c>
      <c r="M234" s="16">
        <v>12.92</v>
      </c>
      <c r="N234" t="s">
        <v>4218</v>
      </c>
      <c r="P234" t="s">
        <v>5352</v>
      </c>
      <c r="R234" t="s">
        <v>4219</v>
      </c>
    </row>
    <row r="235" spans="1:18" x14ac:dyDescent="0.35">
      <c r="A235">
        <v>2394358</v>
      </c>
      <c r="B235">
        <v>6100209</v>
      </c>
      <c r="C235" t="s">
        <v>4256</v>
      </c>
      <c r="D235">
        <v>4000574712</v>
      </c>
      <c r="E235" s="16">
        <v>44644</v>
      </c>
      <c r="F235" s="16" t="s">
        <v>4261</v>
      </c>
      <c r="G235" s="16" t="s">
        <v>1826</v>
      </c>
      <c r="H235">
        <v>12</v>
      </c>
      <c r="I235">
        <v>11.65</v>
      </c>
      <c r="J235">
        <v>139.80000000000001</v>
      </c>
      <c r="K235" t="s">
        <v>4218</v>
      </c>
      <c r="L235">
        <v>2.04</v>
      </c>
      <c r="M235" s="16">
        <v>4.08</v>
      </c>
      <c r="N235" t="s">
        <v>4218</v>
      </c>
      <c r="P235" t="s">
        <v>5352</v>
      </c>
      <c r="R235" t="s">
        <v>4219</v>
      </c>
    </row>
    <row r="236" spans="1:18" x14ac:dyDescent="0.35">
      <c r="A236">
        <v>2394358</v>
      </c>
      <c r="B236">
        <v>6100209</v>
      </c>
      <c r="C236" t="s">
        <v>4256</v>
      </c>
      <c r="D236">
        <v>4000574712</v>
      </c>
      <c r="E236" s="16">
        <v>44644</v>
      </c>
      <c r="F236" s="16" t="s">
        <v>4262</v>
      </c>
      <c r="G236" s="16" t="s">
        <v>4263</v>
      </c>
      <c r="H236">
        <v>1</v>
      </c>
      <c r="I236">
        <v>672.68</v>
      </c>
      <c r="J236">
        <v>672.68</v>
      </c>
      <c r="K236" t="s">
        <v>4218</v>
      </c>
      <c r="L236">
        <v>9.65</v>
      </c>
      <c r="M236" s="16">
        <v>115.8</v>
      </c>
      <c r="N236" t="s">
        <v>4218</v>
      </c>
      <c r="P236" t="s">
        <v>5352</v>
      </c>
      <c r="R236" t="s">
        <v>4219</v>
      </c>
    </row>
    <row r="237" spans="1:18" x14ac:dyDescent="0.35">
      <c r="A237">
        <v>2394358</v>
      </c>
      <c r="B237">
        <v>6100209</v>
      </c>
      <c r="C237" t="s">
        <v>4256</v>
      </c>
      <c r="D237">
        <v>4000574712</v>
      </c>
      <c r="E237" s="16">
        <v>44644</v>
      </c>
      <c r="F237" s="16" t="s">
        <v>4264</v>
      </c>
      <c r="G237" s="16" t="s">
        <v>4265</v>
      </c>
      <c r="H237">
        <v>4</v>
      </c>
      <c r="I237">
        <v>129.94999999999999</v>
      </c>
      <c r="J237">
        <v>519.79999999999995</v>
      </c>
      <c r="K237" t="s">
        <v>4218</v>
      </c>
      <c r="L237">
        <v>225.24</v>
      </c>
      <c r="M237" s="16">
        <v>225.24</v>
      </c>
      <c r="N237" t="s">
        <v>4218</v>
      </c>
      <c r="P237" t="s">
        <v>5352</v>
      </c>
      <c r="R237" t="s">
        <v>4219</v>
      </c>
    </row>
    <row r="238" spans="1:18" x14ac:dyDescent="0.35">
      <c r="A238">
        <v>2394358</v>
      </c>
      <c r="B238">
        <v>6100209</v>
      </c>
      <c r="C238" t="s">
        <v>4256</v>
      </c>
      <c r="D238">
        <v>4000574712</v>
      </c>
      <c r="E238" s="16">
        <v>44644</v>
      </c>
      <c r="F238" s="16" t="s">
        <v>4266</v>
      </c>
      <c r="G238" s="16" t="s">
        <v>4267</v>
      </c>
      <c r="H238">
        <v>6</v>
      </c>
      <c r="I238">
        <v>49.89</v>
      </c>
      <c r="J238">
        <v>299.33999999999997</v>
      </c>
      <c r="K238" t="s">
        <v>4218</v>
      </c>
      <c r="L238">
        <v>107.38</v>
      </c>
      <c r="M238" s="16">
        <v>214.76</v>
      </c>
      <c r="N238" t="s">
        <v>4218</v>
      </c>
      <c r="P238" t="s">
        <v>5352</v>
      </c>
      <c r="R238" t="s">
        <v>4219</v>
      </c>
    </row>
    <row r="239" spans="1:18" x14ac:dyDescent="0.35">
      <c r="A239">
        <v>2407912</v>
      </c>
      <c r="B239">
        <v>6106169</v>
      </c>
      <c r="C239" t="s">
        <v>4268</v>
      </c>
      <c r="D239">
        <v>4001553727</v>
      </c>
      <c r="E239" s="16">
        <v>45504</v>
      </c>
      <c r="F239" s="16" t="s">
        <v>4269</v>
      </c>
      <c r="G239" s="16" t="s">
        <v>1826</v>
      </c>
      <c r="H239">
        <v>1</v>
      </c>
      <c r="I239">
        <v>3.11</v>
      </c>
      <c r="J239">
        <v>3.11</v>
      </c>
      <c r="K239" t="s">
        <v>4218</v>
      </c>
      <c r="L239">
        <v>8.1999999999999993</v>
      </c>
      <c r="M239" s="16">
        <v>459.2</v>
      </c>
      <c r="N239" t="s">
        <v>4218</v>
      </c>
      <c r="P239" t="s">
        <v>5352</v>
      </c>
      <c r="R239" t="s">
        <v>4219</v>
      </c>
    </row>
    <row r="240" spans="1:18" x14ac:dyDescent="0.35">
      <c r="A240">
        <v>2407912</v>
      </c>
      <c r="B240">
        <v>6106169</v>
      </c>
      <c r="C240" t="s">
        <v>4268</v>
      </c>
      <c r="D240">
        <v>4001019414</v>
      </c>
      <c r="E240" s="16">
        <v>45066</v>
      </c>
      <c r="F240" s="16" t="s">
        <v>4270</v>
      </c>
      <c r="G240" s="16" t="s">
        <v>1825</v>
      </c>
      <c r="H240">
        <v>2</v>
      </c>
      <c r="I240">
        <v>1.37</v>
      </c>
      <c r="J240">
        <v>2.74</v>
      </c>
      <c r="K240" t="s">
        <v>4218</v>
      </c>
      <c r="L240">
        <v>1.48</v>
      </c>
      <c r="M240" s="16">
        <v>1.48</v>
      </c>
      <c r="N240" t="s">
        <v>4218</v>
      </c>
      <c r="P240" t="s">
        <v>5352</v>
      </c>
      <c r="R240" t="s">
        <v>4219</v>
      </c>
    </row>
    <row r="241" spans="1:18" x14ac:dyDescent="0.35">
      <c r="A241">
        <v>2407912</v>
      </c>
      <c r="B241">
        <v>6106169</v>
      </c>
      <c r="C241" t="s">
        <v>4268</v>
      </c>
      <c r="D241">
        <v>4001019414</v>
      </c>
      <c r="E241" s="16">
        <v>45066</v>
      </c>
      <c r="F241" s="16" t="s">
        <v>4271</v>
      </c>
      <c r="G241" s="16" t="s">
        <v>1825</v>
      </c>
      <c r="H241">
        <v>1</v>
      </c>
      <c r="I241">
        <v>2.94</v>
      </c>
      <c r="J241">
        <v>2.94</v>
      </c>
      <c r="K241" t="s">
        <v>4218</v>
      </c>
      <c r="L241">
        <v>21.48</v>
      </c>
      <c r="M241" s="16">
        <v>85.92</v>
      </c>
      <c r="N241" t="s">
        <v>4218</v>
      </c>
      <c r="P241" t="s">
        <v>5352</v>
      </c>
      <c r="R241" t="s">
        <v>4219</v>
      </c>
    </row>
    <row r="242" spans="1:18" x14ac:dyDescent="0.35">
      <c r="A242">
        <v>2407912</v>
      </c>
      <c r="B242">
        <v>6106169</v>
      </c>
      <c r="C242" t="s">
        <v>4268</v>
      </c>
      <c r="D242">
        <v>4001019414</v>
      </c>
      <c r="E242" s="16">
        <v>45066</v>
      </c>
      <c r="F242" s="16" t="s">
        <v>4272</v>
      </c>
      <c r="G242" s="16" t="s">
        <v>1831</v>
      </c>
      <c r="H242">
        <v>1</v>
      </c>
      <c r="I242">
        <v>9.9600000000000009</v>
      </c>
      <c r="J242">
        <v>9.9600000000000009</v>
      </c>
      <c r="K242" t="s">
        <v>4218</v>
      </c>
      <c r="L242">
        <v>21.48</v>
      </c>
      <c r="M242" s="16">
        <v>85.92</v>
      </c>
      <c r="N242" t="s">
        <v>4218</v>
      </c>
      <c r="P242" t="s">
        <v>5352</v>
      </c>
      <c r="R242" t="s">
        <v>4219</v>
      </c>
    </row>
    <row r="243" spans="1:18" x14ac:dyDescent="0.35">
      <c r="A243">
        <v>2407912</v>
      </c>
      <c r="B243">
        <v>6106169</v>
      </c>
      <c r="C243" t="s">
        <v>4268</v>
      </c>
      <c r="D243">
        <v>4000599917</v>
      </c>
      <c r="E243" s="16">
        <v>44668</v>
      </c>
      <c r="F243" s="16" t="s">
        <v>4273</v>
      </c>
      <c r="G243" s="16" t="s">
        <v>2889</v>
      </c>
      <c r="H243">
        <v>1</v>
      </c>
      <c r="I243">
        <v>4969.7</v>
      </c>
      <c r="J243">
        <v>4969.7</v>
      </c>
      <c r="K243" t="s">
        <v>4218</v>
      </c>
      <c r="L243">
        <v>13.77</v>
      </c>
      <c r="M243" s="16">
        <v>220.32</v>
      </c>
      <c r="N243" t="s">
        <v>4218</v>
      </c>
      <c r="P243" t="s">
        <v>5352</v>
      </c>
      <c r="R243" t="s">
        <v>4219</v>
      </c>
    </row>
    <row r="244" spans="1:18" x14ac:dyDescent="0.35">
      <c r="A244">
        <v>2425279</v>
      </c>
      <c r="B244">
        <v>6118858</v>
      </c>
      <c r="C244" t="s">
        <v>4541</v>
      </c>
      <c r="D244">
        <v>4001643246</v>
      </c>
      <c r="E244" s="16">
        <v>45570</v>
      </c>
      <c r="F244" s="16" t="s">
        <v>3679</v>
      </c>
      <c r="G244" s="16" t="s">
        <v>2091</v>
      </c>
      <c r="H244">
        <v>15</v>
      </c>
      <c r="I244">
        <v>8.31</v>
      </c>
      <c r="J244">
        <v>124.65</v>
      </c>
      <c r="K244" t="s">
        <v>4218</v>
      </c>
      <c r="L244">
        <v>4.79</v>
      </c>
      <c r="M244" s="16">
        <v>4.79</v>
      </c>
      <c r="N244" t="s">
        <v>4218</v>
      </c>
      <c r="P244" t="s">
        <v>5352</v>
      </c>
      <c r="R244" t="s">
        <v>4219</v>
      </c>
    </row>
    <row r="245" spans="1:18" x14ac:dyDescent="0.35">
      <c r="A245">
        <v>2425279</v>
      </c>
      <c r="B245">
        <v>6118858</v>
      </c>
      <c r="C245" t="s">
        <v>4541</v>
      </c>
      <c r="D245">
        <v>4001643246</v>
      </c>
      <c r="E245" s="16">
        <v>45570</v>
      </c>
      <c r="F245" s="16" t="s">
        <v>2547</v>
      </c>
      <c r="G245" s="16" t="s">
        <v>1826</v>
      </c>
      <c r="H245">
        <v>10</v>
      </c>
      <c r="I245">
        <v>2.42</v>
      </c>
      <c r="J245">
        <v>24.2</v>
      </c>
      <c r="K245" t="s">
        <v>4218</v>
      </c>
      <c r="L245">
        <v>29.13</v>
      </c>
      <c r="M245" s="16">
        <v>116.52</v>
      </c>
      <c r="N245" t="s">
        <v>4218</v>
      </c>
      <c r="P245" t="s">
        <v>5352</v>
      </c>
      <c r="R245" t="s">
        <v>4219</v>
      </c>
    </row>
    <row r="246" spans="1:18" x14ac:dyDescent="0.35">
      <c r="A246">
        <v>2425279</v>
      </c>
      <c r="B246">
        <v>6118858</v>
      </c>
      <c r="C246" t="s">
        <v>4541</v>
      </c>
      <c r="D246">
        <v>4001643246</v>
      </c>
      <c r="E246" s="16">
        <v>45570</v>
      </c>
      <c r="F246" s="16" t="s">
        <v>2239</v>
      </c>
      <c r="G246" s="16" t="s">
        <v>2238</v>
      </c>
      <c r="H246">
        <v>1</v>
      </c>
      <c r="I246">
        <v>138.91999999999999</v>
      </c>
      <c r="J246">
        <v>138.91999999999999</v>
      </c>
      <c r="K246" t="s">
        <v>4218</v>
      </c>
      <c r="L246">
        <v>29.13</v>
      </c>
      <c r="M246" s="16">
        <v>116.52</v>
      </c>
      <c r="N246" t="s">
        <v>4218</v>
      </c>
      <c r="P246" t="s">
        <v>5352</v>
      </c>
      <c r="R246" t="s">
        <v>4219</v>
      </c>
    </row>
    <row r="247" spans="1:18" x14ac:dyDescent="0.35">
      <c r="A247">
        <v>2425279</v>
      </c>
      <c r="B247">
        <v>6118858</v>
      </c>
      <c r="C247" t="s">
        <v>4541</v>
      </c>
      <c r="D247">
        <v>4001643246</v>
      </c>
      <c r="E247" s="16">
        <v>45570</v>
      </c>
      <c r="F247" s="16" t="s">
        <v>4542</v>
      </c>
      <c r="G247" s="16" t="s">
        <v>1835</v>
      </c>
      <c r="H247">
        <v>4</v>
      </c>
      <c r="I247">
        <v>12.39</v>
      </c>
      <c r="J247">
        <v>49.56</v>
      </c>
      <c r="K247" t="s">
        <v>4218</v>
      </c>
      <c r="L247">
        <v>0.82</v>
      </c>
      <c r="M247" s="16">
        <v>101.68</v>
      </c>
      <c r="N247" t="s">
        <v>4218</v>
      </c>
      <c r="P247" t="s">
        <v>5352</v>
      </c>
      <c r="R247" t="s">
        <v>4219</v>
      </c>
    </row>
    <row r="248" spans="1:18" x14ac:dyDescent="0.35">
      <c r="A248">
        <v>2425279</v>
      </c>
      <c r="B248">
        <v>6118858</v>
      </c>
      <c r="C248" t="s">
        <v>4541</v>
      </c>
      <c r="D248">
        <v>4001643246</v>
      </c>
      <c r="E248" s="16">
        <v>45570</v>
      </c>
      <c r="F248" s="16" t="s">
        <v>2560</v>
      </c>
      <c r="G248" s="16" t="s">
        <v>4543</v>
      </c>
      <c r="H248">
        <v>1</v>
      </c>
      <c r="I248">
        <v>260.02999999999997</v>
      </c>
      <c r="J248">
        <v>260.02999999999997</v>
      </c>
      <c r="K248" t="s">
        <v>4218</v>
      </c>
      <c r="L248">
        <v>0.82</v>
      </c>
      <c r="M248" s="16">
        <v>101.68</v>
      </c>
      <c r="N248" t="s">
        <v>4218</v>
      </c>
      <c r="P248" t="s">
        <v>5352</v>
      </c>
      <c r="R248" t="s">
        <v>4219</v>
      </c>
    </row>
    <row r="249" spans="1:18" x14ac:dyDescent="0.35">
      <c r="A249">
        <v>2425279</v>
      </c>
      <c r="B249">
        <v>6118858</v>
      </c>
      <c r="C249" t="s">
        <v>4541</v>
      </c>
      <c r="D249">
        <v>4001643246</v>
      </c>
      <c r="E249" s="16">
        <v>45570</v>
      </c>
      <c r="F249" s="16" t="s">
        <v>2551</v>
      </c>
      <c r="G249" s="16" t="s">
        <v>2552</v>
      </c>
      <c r="H249">
        <v>10</v>
      </c>
      <c r="I249">
        <v>13.22</v>
      </c>
      <c r="J249">
        <v>132.19999999999999</v>
      </c>
      <c r="K249" t="s">
        <v>4218</v>
      </c>
      <c r="L249">
        <v>21.77</v>
      </c>
      <c r="M249" s="16">
        <v>1219.1199999999999</v>
      </c>
      <c r="N249" t="s">
        <v>4218</v>
      </c>
      <c r="P249" t="s">
        <v>5352</v>
      </c>
      <c r="R249" t="s">
        <v>4219</v>
      </c>
    </row>
    <row r="250" spans="1:18" x14ac:dyDescent="0.35">
      <c r="A250">
        <v>2425279</v>
      </c>
      <c r="B250">
        <v>6118858</v>
      </c>
      <c r="C250" t="s">
        <v>4541</v>
      </c>
      <c r="D250">
        <v>4001643246</v>
      </c>
      <c r="E250" s="16">
        <v>45570</v>
      </c>
      <c r="F250" s="16" t="s">
        <v>2554</v>
      </c>
      <c r="G250" s="16" t="s">
        <v>2128</v>
      </c>
      <c r="H250">
        <v>10</v>
      </c>
      <c r="I250">
        <v>13.26</v>
      </c>
      <c r="J250">
        <v>132.6</v>
      </c>
      <c r="K250" t="s">
        <v>4218</v>
      </c>
      <c r="L250">
        <v>35.61</v>
      </c>
      <c r="M250" s="16">
        <v>106.83</v>
      </c>
      <c r="N250" t="s">
        <v>4218</v>
      </c>
      <c r="P250" t="s">
        <v>5352</v>
      </c>
      <c r="R250" t="s">
        <v>4219</v>
      </c>
    </row>
    <row r="251" spans="1:18" x14ac:dyDescent="0.35">
      <c r="A251">
        <v>2425279</v>
      </c>
      <c r="B251">
        <v>6118858</v>
      </c>
      <c r="C251" t="s">
        <v>4541</v>
      </c>
      <c r="D251">
        <v>4001643246</v>
      </c>
      <c r="E251" s="16">
        <v>45570</v>
      </c>
      <c r="F251" s="16" t="s">
        <v>4544</v>
      </c>
      <c r="G251" s="16" t="s">
        <v>4545</v>
      </c>
      <c r="H251">
        <v>1</v>
      </c>
      <c r="I251">
        <v>1426.41</v>
      </c>
      <c r="J251">
        <v>1426.41</v>
      </c>
      <c r="K251" t="s">
        <v>4218</v>
      </c>
      <c r="L251">
        <v>5.03</v>
      </c>
      <c r="M251" s="16">
        <v>30.18</v>
      </c>
      <c r="N251" t="s">
        <v>4218</v>
      </c>
      <c r="P251" t="s">
        <v>5352</v>
      </c>
      <c r="R251" t="s">
        <v>4219</v>
      </c>
    </row>
    <row r="252" spans="1:18" x14ac:dyDescent="0.35">
      <c r="A252">
        <v>2425279</v>
      </c>
      <c r="B252">
        <v>6118858</v>
      </c>
      <c r="C252" t="s">
        <v>4541</v>
      </c>
      <c r="D252">
        <v>4001643246</v>
      </c>
      <c r="E252" s="16">
        <v>45570</v>
      </c>
      <c r="F252" s="16" t="s">
        <v>2916</v>
      </c>
      <c r="G252" s="16" t="s">
        <v>2917</v>
      </c>
      <c r="H252">
        <v>1</v>
      </c>
      <c r="I252">
        <v>240.95</v>
      </c>
      <c r="J252">
        <v>240.95</v>
      </c>
      <c r="K252" t="s">
        <v>4218</v>
      </c>
      <c r="L252">
        <v>43.16</v>
      </c>
      <c r="M252" s="16">
        <v>172.64</v>
      </c>
      <c r="N252" t="s">
        <v>4218</v>
      </c>
      <c r="P252" t="s">
        <v>5352</v>
      </c>
      <c r="R252" t="s">
        <v>4219</v>
      </c>
    </row>
    <row r="253" spans="1:18" x14ac:dyDescent="0.35">
      <c r="A253">
        <v>2425279</v>
      </c>
      <c r="B253">
        <v>6118858</v>
      </c>
      <c r="C253" t="s">
        <v>4541</v>
      </c>
      <c r="D253">
        <v>4001643246</v>
      </c>
      <c r="E253" s="16">
        <v>45570</v>
      </c>
      <c r="F253" s="16" t="s">
        <v>2237</v>
      </c>
      <c r="G253" s="16" t="s">
        <v>2238</v>
      </c>
      <c r="H253">
        <v>1</v>
      </c>
      <c r="I253">
        <v>102.25</v>
      </c>
      <c r="J253">
        <v>102.25</v>
      </c>
      <c r="K253" t="s">
        <v>4218</v>
      </c>
      <c r="L253">
        <v>6.57</v>
      </c>
      <c r="M253" s="16">
        <v>26.28</v>
      </c>
      <c r="N253" t="s">
        <v>4218</v>
      </c>
      <c r="P253" t="s">
        <v>5352</v>
      </c>
      <c r="R253" t="s">
        <v>4219</v>
      </c>
    </row>
    <row r="254" spans="1:18" x14ac:dyDescent="0.35">
      <c r="A254">
        <v>2425279</v>
      </c>
      <c r="B254">
        <v>6118858</v>
      </c>
      <c r="C254" t="s">
        <v>4541</v>
      </c>
      <c r="D254">
        <v>4001643246</v>
      </c>
      <c r="E254" s="16">
        <v>45570</v>
      </c>
      <c r="F254" s="16" t="s">
        <v>3727</v>
      </c>
      <c r="G254" s="16" t="s">
        <v>2106</v>
      </c>
      <c r="H254">
        <v>1</v>
      </c>
      <c r="I254">
        <v>72.33</v>
      </c>
      <c r="J254">
        <v>72.33</v>
      </c>
      <c r="K254" t="s">
        <v>4218</v>
      </c>
      <c r="L254">
        <v>5.3</v>
      </c>
      <c r="M254">
        <v>42.4</v>
      </c>
      <c r="N254" t="s">
        <v>4218</v>
      </c>
      <c r="P254" t="s">
        <v>5352</v>
      </c>
      <c r="R254" t="s">
        <v>4219</v>
      </c>
    </row>
    <row r="255" spans="1:18" x14ac:dyDescent="0.35">
      <c r="A255">
        <v>2425279</v>
      </c>
      <c r="B255">
        <v>6118858</v>
      </c>
      <c r="C255" t="s">
        <v>4541</v>
      </c>
      <c r="D255">
        <v>4001643246</v>
      </c>
      <c r="E255" s="16">
        <v>45570</v>
      </c>
      <c r="F255" s="16" t="s">
        <v>3730</v>
      </c>
      <c r="G255" s="16" t="s">
        <v>3729</v>
      </c>
      <c r="H255">
        <v>1</v>
      </c>
      <c r="I255">
        <v>290.56</v>
      </c>
      <c r="J255">
        <v>290.56</v>
      </c>
      <c r="K255" t="s">
        <v>4218</v>
      </c>
      <c r="L255">
        <v>37.96</v>
      </c>
      <c r="M255" s="16">
        <v>607.36</v>
      </c>
      <c r="N255" t="s">
        <v>4218</v>
      </c>
      <c r="P255" t="s">
        <v>5352</v>
      </c>
      <c r="R255" t="s">
        <v>4219</v>
      </c>
    </row>
    <row r="256" spans="1:18" x14ac:dyDescent="0.35">
      <c r="A256">
        <v>2425279</v>
      </c>
      <c r="B256">
        <v>6118858</v>
      </c>
      <c r="C256" t="s">
        <v>4541</v>
      </c>
      <c r="D256">
        <v>4001643246</v>
      </c>
      <c r="E256" s="16">
        <v>45570</v>
      </c>
      <c r="F256" s="16" t="s">
        <v>3728</v>
      </c>
      <c r="G256" s="16" t="s">
        <v>3729</v>
      </c>
      <c r="H256">
        <v>1</v>
      </c>
      <c r="I256">
        <v>281.05</v>
      </c>
      <c r="J256">
        <v>281.05</v>
      </c>
      <c r="K256" t="s">
        <v>4218</v>
      </c>
      <c r="L256">
        <v>82.79</v>
      </c>
      <c r="M256">
        <v>165.58</v>
      </c>
      <c r="N256" t="s">
        <v>4218</v>
      </c>
      <c r="P256" t="s">
        <v>5352</v>
      </c>
      <c r="R256" t="s">
        <v>4219</v>
      </c>
    </row>
    <row r="257" spans="1:18" x14ac:dyDescent="0.35">
      <c r="A257">
        <v>2425279</v>
      </c>
      <c r="B257">
        <v>6118858</v>
      </c>
      <c r="C257" t="s">
        <v>4541</v>
      </c>
      <c r="D257">
        <v>4001643246</v>
      </c>
      <c r="E257" s="16">
        <v>45570</v>
      </c>
      <c r="F257" s="16" t="s">
        <v>3731</v>
      </c>
      <c r="G257" s="16" t="s">
        <v>2730</v>
      </c>
      <c r="H257">
        <v>2</v>
      </c>
      <c r="I257">
        <v>83.64</v>
      </c>
      <c r="J257">
        <v>167.28</v>
      </c>
      <c r="K257" t="s">
        <v>4218</v>
      </c>
      <c r="L257">
        <v>7.3</v>
      </c>
      <c r="M257">
        <v>14.6</v>
      </c>
      <c r="N257" t="s">
        <v>4218</v>
      </c>
      <c r="P257" t="s">
        <v>5352</v>
      </c>
      <c r="R257" t="s">
        <v>4219</v>
      </c>
    </row>
    <row r="258" spans="1:18" x14ac:dyDescent="0.35">
      <c r="A258">
        <v>2425279</v>
      </c>
      <c r="B258">
        <v>6118858</v>
      </c>
      <c r="C258" t="s">
        <v>4541</v>
      </c>
      <c r="D258">
        <v>4001643246</v>
      </c>
      <c r="E258" s="16">
        <v>45570</v>
      </c>
      <c r="F258" s="16" t="s">
        <v>4546</v>
      </c>
      <c r="G258" s="16" t="s">
        <v>2252</v>
      </c>
      <c r="H258">
        <v>1</v>
      </c>
      <c r="I258">
        <v>4635.9799999999996</v>
      </c>
      <c r="J258">
        <v>4635.9799999999996</v>
      </c>
      <c r="K258" t="s">
        <v>4218</v>
      </c>
      <c r="L258">
        <v>33.97</v>
      </c>
      <c r="M258">
        <v>543.52</v>
      </c>
      <c r="N258" t="s">
        <v>4218</v>
      </c>
      <c r="P258" t="s">
        <v>5352</v>
      </c>
      <c r="R258" t="s">
        <v>4219</v>
      </c>
    </row>
    <row r="259" spans="1:18" x14ac:dyDescent="0.35">
      <c r="A259">
        <v>2425279</v>
      </c>
      <c r="B259">
        <v>6118858</v>
      </c>
      <c r="C259" t="s">
        <v>4541</v>
      </c>
      <c r="D259">
        <v>4001643246</v>
      </c>
      <c r="E259" s="16">
        <v>45570</v>
      </c>
      <c r="F259" s="16" t="s">
        <v>2556</v>
      </c>
      <c r="G259" s="16" t="s">
        <v>2285</v>
      </c>
      <c r="H259">
        <v>1</v>
      </c>
      <c r="I259">
        <v>143.85</v>
      </c>
      <c r="J259">
        <v>143.85</v>
      </c>
      <c r="K259" t="s">
        <v>4218</v>
      </c>
      <c r="L259">
        <v>1.63</v>
      </c>
      <c r="M259">
        <v>13.04</v>
      </c>
      <c r="N259" t="s">
        <v>4218</v>
      </c>
      <c r="P259" t="s">
        <v>5352</v>
      </c>
      <c r="R259" t="s">
        <v>4219</v>
      </c>
    </row>
    <row r="260" spans="1:18" x14ac:dyDescent="0.35">
      <c r="A260">
        <v>2425279</v>
      </c>
      <c r="B260">
        <v>6118858</v>
      </c>
      <c r="C260" t="s">
        <v>4541</v>
      </c>
      <c r="D260">
        <v>4001643246</v>
      </c>
      <c r="E260" s="16">
        <v>45570</v>
      </c>
      <c r="F260" s="16" t="s">
        <v>4547</v>
      </c>
      <c r="G260" s="16" t="s">
        <v>4548</v>
      </c>
      <c r="H260">
        <v>1</v>
      </c>
      <c r="I260">
        <v>302.27</v>
      </c>
      <c r="J260">
        <v>302.27</v>
      </c>
      <c r="K260" t="s">
        <v>4218</v>
      </c>
      <c r="L260">
        <v>1.54</v>
      </c>
      <c r="M260">
        <v>3.08</v>
      </c>
      <c r="N260" t="s">
        <v>4218</v>
      </c>
      <c r="P260" t="s">
        <v>5352</v>
      </c>
      <c r="R260" t="s">
        <v>4219</v>
      </c>
    </row>
    <row r="261" spans="1:18" x14ac:dyDescent="0.35">
      <c r="A261">
        <v>2428590</v>
      </c>
      <c r="B261">
        <v>6121192</v>
      </c>
      <c r="C261" t="s">
        <v>864</v>
      </c>
      <c r="D261">
        <v>4000628226</v>
      </c>
      <c r="E261" s="16">
        <v>44693</v>
      </c>
      <c r="F261" s="16" t="s">
        <v>4669</v>
      </c>
      <c r="G261" s="16" t="s">
        <v>1835</v>
      </c>
      <c r="H261">
        <v>3000</v>
      </c>
      <c r="I261" t="s">
        <v>4954</v>
      </c>
      <c r="J261">
        <v>6.9</v>
      </c>
      <c r="K261" t="s">
        <v>4218</v>
      </c>
      <c r="L261">
        <v>1.25</v>
      </c>
      <c r="M261">
        <v>1.25</v>
      </c>
      <c r="N261" t="s">
        <v>4218</v>
      </c>
      <c r="P261" t="s">
        <v>5352</v>
      </c>
      <c r="R261" t="s">
        <v>4219</v>
      </c>
    </row>
    <row r="262" spans="1:18" x14ac:dyDescent="0.35">
      <c r="A262">
        <v>2428590</v>
      </c>
      <c r="B262">
        <v>6121192</v>
      </c>
      <c r="C262" t="s">
        <v>864</v>
      </c>
      <c r="D262">
        <v>4000628226</v>
      </c>
      <c r="E262" s="16">
        <v>44693</v>
      </c>
      <c r="F262" s="16" t="s">
        <v>1830</v>
      </c>
      <c r="G262" s="16" t="s">
        <v>1831</v>
      </c>
      <c r="H262">
        <v>2000</v>
      </c>
      <c r="I262" t="s">
        <v>4955</v>
      </c>
      <c r="J262">
        <v>7.56</v>
      </c>
      <c r="K262" t="s">
        <v>4218</v>
      </c>
      <c r="L262">
        <v>1.69</v>
      </c>
      <c r="M262">
        <v>1.69</v>
      </c>
      <c r="N262" t="s">
        <v>4218</v>
      </c>
      <c r="P262" t="s">
        <v>5352</v>
      </c>
      <c r="R262" t="s">
        <v>4219</v>
      </c>
    </row>
    <row r="263" spans="1:18" x14ac:dyDescent="0.35">
      <c r="A263">
        <v>2428590</v>
      </c>
      <c r="B263">
        <v>6121192</v>
      </c>
      <c r="C263" t="s">
        <v>864</v>
      </c>
      <c r="D263">
        <v>4000628226</v>
      </c>
      <c r="E263" s="16">
        <v>44693</v>
      </c>
      <c r="F263" s="16" t="s">
        <v>2644</v>
      </c>
      <c r="G263" s="16" t="s">
        <v>1810</v>
      </c>
      <c r="H263">
        <v>1000</v>
      </c>
      <c r="I263" t="s">
        <v>4956</v>
      </c>
      <c r="J263">
        <v>2.02</v>
      </c>
      <c r="K263" t="s">
        <v>4218</v>
      </c>
      <c r="L263">
        <v>4.25</v>
      </c>
      <c r="M263">
        <v>68</v>
      </c>
      <c r="N263" t="s">
        <v>4218</v>
      </c>
      <c r="P263" t="s">
        <v>5352</v>
      </c>
      <c r="R263" t="s">
        <v>4219</v>
      </c>
    </row>
    <row r="264" spans="1:18" x14ac:dyDescent="0.35">
      <c r="A264">
        <v>2428590</v>
      </c>
      <c r="B264">
        <v>6121192</v>
      </c>
      <c r="C264" t="s">
        <v>864</v>
      </c>
      <c r="D264">
        <v>4000628226</v>
      </c>
      <c r="E264" s="16">
        <v>44693</v>
      </c>
      <c r="F264" s="16" t="s">
        <v>1890</v>
      </c>
      <c r="G264" s="16" t="s">
        <v>1865</v>
      </c>
      <c r="H264">
        <v>10000</v>
      </c>
      <c r="I264" t="s">
        <v>4957</v>
      </c>
      <c r="J264">
        <v>7.2</v>
      </c>
      <c r="K264" t="s">
        <v>4218</v>
      </c>
      <c r="L264">
        <v>30.25</v>
      </c>
      <c r="M264">
        <v>60.5</v>
      </c>
      <c r="N264" t="s">
        <v>4218</v>
      </c>
      <c r="P264" t="s">
        <v>5352</v>
      </c>
      <c r="R264" t="s">
        <v>4219</v>
      </c>
    </row>
    <row r="265" spans="1:18" x14ac:dyDescent="0.35">
      <c r="A265">
        <v>2428590</v>
      </c>
      <c r="B265">
        <v>6121192</v>
      </c>
      <c r="C265" t="s">
        <v>864</v>
      </c>
      <c r="D265">
        <v>4000628226</v>
      </c>
      <c r="E265" s="16">
        <v>44693</v>
      </c>
      <c r="F265" s="16" t="s">
        <v>2010</v>
      </c>
      <c r="G265" s="16" t="s">
        <v>1810</v>
      </c>
      <c r="H265">
        <v>4000</v>
      </c>
      <c r="I265" t="s">
        <v>4958</v>
      </c>
      <c r="J265">
        <v>2.04</v>
      </c>
      <c r="K265" t="s">
        <v>4218</v>
      </c>
      <c r="L265">
        <v>3.57</v>
      </c>
      <c r="M265">
        <v>57.12</v>
      </c>
      <c r="N265" t="s">
        <v>4218</v>
      </c>
      <c r="P265" t="s">
        <v>5352</v>
      </c>
      <c r="R265" t="s">
        <v>4219</v>
      </c>
    </row>
    <row r="266" spans="1:18" x14ac:dyDescent="0.35">
      <c r="A266">
        <v>2428590</v>
      </c>
      <c r="B266">
        <v>6121192</v>
      </c>
      <c r="C266" t="s">
        <v>864</v>
      </c>
      <c r="D266">
        <v>4000628226</v>
      </c>
      <c r="E266" s="16">
        <v>44693</v>
      </c>
      <c r="F266" s="16" t="s">
        <v>2162</v>
      </c>
      <c r="G266" s="16" t="s">
        <v>1825</v>
      </c>
      <c r="H266">
        <v>1000</v>
      </c>
      <c r="I266" t="s">
        <v>4959</v>
      </c>
      <c r="J266">
        <v>0.84</v>
      </c>
      <c r="K266" t="s">
        <v>4218</v>
      </c>
      <c r="L266">
        <v>6.6</v>
      </c>
      <c r="M266" s="16">
        <v>26.4</v>
      </c>
      <c r="N266" t="s">
        <v>4218</v>
      </c>
      <c r="P266" t="s">
        <v>5352</v>
      </c>
      <c r="R266" t="s">
        <v>4219</v>
      </c>
    </row>
    <row r="267" spans="1:18" x14ac:dyDescent="0.35">
      <c r="A267">
        <v>2428590</v>
      </c>
      <c r="B267">
        <v>6121192</v>
      </c>
      <c r="C267" t="s">
        <v>864</v>
      </c>
      <c r="D267">
        <v>4000628226</v>
      </c>
      <c r="E267" s="16">
        <v>44693</v>
      </c>
      <c r="F267" s="16" t="s">
        <v>2005</v>
      </c>
      <c r="G267" s="16" t="s">
        <v>1825</v>
      </c>
      <c r="H267">
        <v>3000</v>
      </c>
      <c r="I267" t="s">
        <v>4960</v>
      </c>
      <c r="J267">
        <v>3.69</v>
      </c>
      <c r="K267" t="s">
        <v>4218</v>
      </c>
      <c r="L267">
        <v>3.65</v>
      </c>
      <c r="M267" s="16">
        <v>7.3</v>
      </c>
      <c r="N267" t="s">
        <v>4218</v>
      </c>
      <c r="P267" t="s">
        <v>5352</v>
      </c>
      <c r="R267" t="s">
        <v>4219</v>
      </c>
    </row>
    <row r="268" spans="1:18" x14ac:dyDescent="0.35">
      <c r="A268">
        <v>2428590</v>
      </c>
      <c r="B268">
        <v>6121192</v>
      </c>
      <c r="C268" t="s">
        <v>864</v>
      </c>
      <c r="D268">
        <v>4000628226</v>
      </c>
      <c r="E268" s="16">
        <v>44693</v>
      </c>
      <c r="F268" s="16" t="s">
        <v>2098</v>
      </c>
      <c r="G268" s="16" t="s">
        <v>1825</v>
      </c>
      <c r="H268">
        <v>1000</v>
      </c>
      <c r="I268" t="s">
        <v>4961</v>
      </c>
      <c r="J268">
        <v>0.99</v>
      </c>
      <c r="K268" t="s">
        <v>4218</v>
      </c>
      <c r="L268">
        <v>29.64</v>
      </c>
      <c r="M268" s="16">
        <v>118.56</v>
      </c>
      <c r="N268" t="s">
        <v>4218</v>
      </c>
      <c r="P268" t="s">
        <v>5352</v>
      </c>
      <c r="R268" t="s">
        <v>4219</v>
      </c>
    </row>
    <row r="269" spans="1:18" x14ac:dyDescent="0.35">
      <c r="A269">
        <v>2428590</v>
      </c>
      <c r="B269">
        <v>6121192</v>
      </c>
      <c r="C269" t="s">
        <v>864</v>
      </c>
      <c r="D269">
        <v>4000628226</v>
      </c>
      <c r="E269" s="16">
        <v>44693</v>
      </c>
      <c r="F269" s="16" t="s">
        <v>1834</v>
      </c>
      <c r="G269" s="16" t="s">
        <v>1835</v>
      </c>
      <c r="H269">
        <v>3000</v>
      </c>
      <c r="I269" t="s">
        <v>4962</v>
      </c>
      <c r="J269">
        <v>60.9</v>
      </c>
      <c r="K269" t="s">
        <v>4218</v>
      </c>
      <c r="L269">
        <v>7.46</v>
      </c>
      <c r="M269" s="16">
        <v>14.92</v>
      </c>
      <c r="N269" t="s">
        <v>4218</v>
      </c>
      <c r="P269" t="s">
        <v>5352</v>
      </c>
      <c r="R269" t="s">
        <v>4219</v>
      </c>
    </row>
    <row r="270" spans="1:18" x14ac:dyDescent="0.35">
      <c r="A270">
        <v>2428590</v>
      </c>
      <c r="B270">
        <v>6121192</v>
      </c>
      <c r="C270" t="s">
        <v>864</v>
      </c>
      <c r="D270">
        <v>4000628226</v>
      </c>
      <c r="E270" s="16">
        <v>44693</v>
      </c>
      <c r="F270" s="16" t="s">
        <v>2732</v>
      </c>
      <c r="G270" s="16" t="s">
        <v>1831</v>
      </c>
      <c r="H270">
        <v>1000</v>
      </c>
      <c r="I270" t="s">
        <v>4963</v>
      </c>
      <c r="J270">
        <v>5.31</v>
      </c>
      <c r="K270" t="s">
        <v>4218</v>
      </c>
      <c r="L270">
        <v>7.46</v>
      </c>
      <c r="M270" s="16">
        <v>14.92</v>
      </c>
      <c r="N270" t="s">
        <v>4218</v>
      </c>
      <c r="P270" t="s">
        <v>5352</v>
      </c>
      <c r="R270" t="s">
        <v>4219</v>
      </c>
    </row>
    <row r="271" spans="1:18" x14ac:dyDescent="0.35">
      <c r="A271">
        <v>2428590</v>
      </c>
      <c r="B271">
        <v>6121192</v>
      </c>
      <c r="C271" t="s">
        <v>864</v>
      </c>
      <c r="D271">
        <v>4000628226</v>
      </c>
      <c r="E271" s="16">
        <v>44693</v>
      </c>
      <c r="F271" s="16" t="s">
        <v>2678</v>
      </c>
      <c r="G271" s="16" t="s">
        <v>1865</v>
      </c>
      <c r="H271">
        <v>1000</v>
      </c>
      <c r="I271" t="s">
        <v>4964</v>
      </c>
      <c r="J271">
        <v>2.85</v>
      </c>
      <c r="K271" t="s">
        <v>4218</v>
      </c>
      <c r="L271">
        <v>529.38</v>
      </c>
      <c r="M271" s="16">
        <v>529.38</v>
      </c>
      <c r="N271" t="s">
        <v>4218</v>
      </c>
      <c r="P271" t="s">
        <v>5352</v>
      </c>
      <c r="R271" t="s">
        <v>4219</v>
      </c>
    </row>
    <row r="272" spans="1:18" x14ac:dyDescent="0.35">
      <c r="A272">
        <v>2428590</v>
      </c>
      <c r="B272">
        <v>6121192</v>
      </c>
      <c r="C272" t="s">
        <v>864</v>
      </c>
      <c r="D272">
        <v>4000628226</v>
      </c>
      <c r="E272" s="16">
        <v>44693</v>
      </c>
      <c r="F272" s="16" t="s">
        <v>4965</v>
      </c>
      <c r="G272" s="16" t="s">
        <v>4966</v>
      </c>
      <c r="H272">
        <v>1000</v>
      </c>
      <c r="I272" t="s">
        <v>4967</v>
      </c>
      <c r="J272">
        <v>89.64</v>
      </c>
      <c r="K272" t="s">
        <v>4218</v>
      </c>
      <c r="L272">
        <v>13.93</v>
      </c>
      <c r="M272" s="16">
        <v>55.72</v>
      </c>
      <c r="N272" t="s">
        <v>4218</v>
      </c>
      <c r="P272" t="s">
        <v>5352</v>
      </c>
      <c r="R272" t="s">
        <v>4219</v>
      </c>
    </row>
    <row r="273" spans="1:18" x14ac:dyDescent="0.35">
      <c r="A273">
        <v>2428590</v>
      </c>
      <c r="B273">
        <v>6121192</v>
      </c>
      <c r="C273" t="s">
        <v>864</v>
      </c>
      <c r="D273">
        <v>4000628226</v>
      </c>
      <c r="E273" s="16">
        <v>44693</v>
      </c>
      <c r="F273" s="16" t="s">
        <v>4968</v>
      </c>
      <c r="G273" s="16" t="s">
        <v>4969</v>
      </c>
      <c r="H273">
        <v>1000</v>
      </c>
      <c r="I273" t="s">
        <v>4970</v>
      </c>
      <c r="J273">
        <v>41.18</v>
      </c>
      <c r="K273" t="s">
        <v>4218</v>
      </c>
      <c r="L273">
        <v>42.85</v>
      </c>
      <c r="M273" s="16">
        <v>171.4</v>
      </c>
      <c r="N273" t="s">
        <v>4218</v>
      </c>
      <c r="P273" t="s">
        <v>5352</v>
      </c>
      <c r="R273" t="s">
        <v>4219</v>
      </c>
    </row>
    <row r="274" spans="1:18" x14ac:dyDescent="0.35">
      <c r="A274">
        <v>2428590</v>
      </c>
      <c r="B274">
        <v>6121192</v>
      </c>
      <c r="C274" t="s">
        <v>864</v>
      </c>
      <c r="D274">
        <v>4000628226</v>
      </c>
      <c r="E274" s="16">
        <v>44693</v>
      </c>
      <c r="F274" s="16" t="s">
        <v>4971</v>
      </c>
      <c r="G274" s="16" t="s">
        <v>1857</v>
      </c>
      <c r="H274">
        <v>1000</v>
      </c>
      <c r="I274" t="s">
        <v>4972</v>
      </c>
      <c r="J274">
        <v>44.26</v>
      </c>
      <c r="K274" t="s">
        <v>4218</v>
      </c>
      <c r="L274">
        <v>1355.93</v>
      </c>
      <c r="M274" s="16">
        <v>2711.86</v>
      </c>
      <c r="N274" t="s">
        <v>4218</v>
      </c>
      <c r="P274" t="s">
        <v>5352</v>
      </c>
      <c r="R274" t="s">
        <v>4219</v>
      </c>
    </row>
    <row r="275" spans="1:18" x14ac:dyDescent="0.35">
      <c r="A275">
        <v>2428590</v>
      </c>
      <c r="B275">
        <v>6121192</v>
      </c>
      <c r="C275" t="s">
        <v>864</v>
      </c>
      <c r="D275">
        <v>4000628226</v>
      </c>
      <c r="E275" s="16">
        <v>44693</v>
      </c>
      <c r="F275" s="16" t="s">
        <v>4973</v>
      </c>
      <c r="G275" s="16" t="s">
        <v>2105</v>
      </c>
      <c r="H275">
        <v>1000</v>
      </c>
      <c r="I275" t="s">
        <v>4974</v>
      </c>
      <c r="J275">
        <v>38.299999999999997</v>
      </c>
      <c r="K275" t="s">
        <v>4218</v>
      </c>
      <c r="L275">
        <v>922.88</v>
      </c>
      <c r="M275" s="16">
        <v>1845.76</v>
      </c>
      <c r="N275" t="s">
        <v>4218</v>
      </c>
      <c r="P275" t="s">
        <v>5352</v>
      </c>
      <c r="R275" t="s">
        <v>4219</v>
      </c>
    </row>
    <row r="276" spans="1:18" x14ac:dyDescent="0.35">
      <c r="A276">
        <v>2428590</v>
      </c>
      <c r="B276">
        <v>6121192</v>
      </c>
      <c r="C276" t="s">
        <v>864</v>
      </c>
      <c r="D276">
        <v>4000628226</v>
      </c>
      <c r="E276" s="16">
        <v>44693</v>
      </c>
      <c r="F276" s="16" t="s">
        <v>4975</v>
      </c>
      <c r="G276" s="16" t="s">
        <v>1833</v>
      </c>
      <c r="H276">
        <v>1000</v>
      </c>
      <c r="I276" t="s">
        <v>4976</v>
      </c>
      <c r="J276">
        <v>130.84</v>
      </c>
      <c r="K276" t="s">
        <v>4218</v>
      </c>
      <c r="L276">
        <v>1564.93</v>
      </c>
      <c r="M276" s="16">
        <v>6259.72</v>
      </c>
      <c r="N276" t="s">
        <v>4218</v>
      </c>
      <c r="P276" t="s">
        <v>5352</v>
      </c>
      <c r="R276" t="s">
        <v>4219</v>
      </c>
    </row>
    <row r="277" spans="1:18" x14ac:dyDescent="0.35">
      <c r="A277">
        <v>2428590</v>
      </c>
      <c r="B277">
        <v>6121192</v>
      </c>
      <c r="C277" t="s">
        <v>864</v>
      </c>
      <c r="D277">
        <v>4000628226</v>
      </c>
      <c r="E277" s="16">
        <v>44693</v>
      </c>
      <c r="F277" s="16" t="s">
        <v>4977</v>
      </c>
      <c r="G277" s="16" t="s">
        <v>4978</v>
      </c>
      <c r="H277">
        <v>1000</v>
      </c>
      <c r="I277" t="s">
        <v>4979</v>
      </c>
      <c r="J277">
        <v>2455.85</v>
      </c>
      <c r="K277" t="s">
        <v>4218</v>
      </c>
      <c r="L277">
        <v>1891.71</v>
      </c>
      <c r="M277" s="16">
        <v>3783.42</v>
      </c>
      <c r="N277" t="s">
        <v>4218</v>
      </c>
      <c r="P277" t="s">
        <v>5352</v>
      </c>
      <c r="R277" t="s">
        <v>4219</v>
      </c>
    </row>
    <row r="278" spans="1:18" x14ac:dyDescent="0.35">
      <c r="A278">
        <v>2428590</v>
      </c>
      <c r="B278">
        <v>6121192</v>
      </c>
      <c r="C278" t="s">
        <v>864</v>
      </c>
      <c r="D278">
        <v>4000628226</v>
      </c>
      <c r="E278" s="16">
        <v>44693</v>
      </c>
      <c r="F278" s="16" t="s">
        <v>4980</v>
      </c>
      <c r="G278" s="16" t="s">
        <v>1828</v>
      </c>
      <c r="H278">
        <v>1000</v>
      </c>
      <c r="I278" t="s">
        <v>4981</v>
      </c>
      <c r="J278">
        <v>72.05</v>
      </c>
      <c r="K278" t="s">
        <v>4218</v>
      </c>
      <c r="L278">
        <v>1891.71</v>
      </c>
      <c r="M278" s="16">
        <v>3783.42</v>
      </c>
      <c r="N278" t="s">
        <v>4218</v>
      </c>
      <c r="P278" t="s">
        <v>5352</v>
      </c>
      <c r="R278" t="s">
        <v>4219</v>
      </c>
    </row>
    <row r="279" spans="1:18" x14ac:dyDescent="0.35">
      <c r="A279">
        <v>2487592</v>
      </c>
      <c r="B279">
        <v>6163349</v>
      </c>
      <c r="C279" t="s">
        <v>4276</v>
      </c>
      <c r="D279">
        <v>4000732825</v>
      </c>
      <c r="E279" s="16">
        <v>44790</v>
      </c>
      <c r="F279" s="16" t="s">
        <v>4277</v>
      </c>
      <c r="G279" s="16" t="s">
        <v>2121</v>
      </c>
      <c r="H279">
        <v>4</v>
      </c>
      <c r="I279">
        <v>0.52</v>
      </c>
      <c r="J279">
        <v>2.08</v>
      </c>
      <c r="K279" t="s">
        <v>4218</v>
      </c>
      <c r="L279">
        <v>929.22</v>
      </c>
      <c r="M279" s="16">
        <v>1858.44</v>
      </c>
      <c r="N279" t="s">
        <v>4218</v>
      </c>
      <c r="P279" t="s">
        <v>5352</v>
      </c>
      <c r="R279" t="s">
        <v>4219</v>
      </c>
    </row>
    <row r="280" spans="1:18" x14ac:dyDescent="0.35">
      <c r="A280">
        <v>2487592</v>
      </c>
      <c r="B280">
        <v>6163349</v>
      </c>
      <c r="C280" t="s">
        <v>4276</v>
      </c>
      <c r="D280">
        <v>4000732825</v>
      </c>
      <c r="E280" s="16">
        <v>44790</v>
      </c>
      <c r="F280" s="16" t="s">
        <v>4278</v>
      </c>
      <c r="G280" s="16" t="s">
        <v>1831</v>
      </c>
      <c r="H280">
        <v>2</v>
      </c>
      <c r="I280">
        <v>4.34</v>
      </c>
      <c r="J280">
        <v>8.68</v>
      </c>
      <c r="K280" t="s">
        <v>4218</v>
      </c>
      <c r="L280">
        <v>1687.74</v>
      </c>
      <c r="M280" s="16">
        <v>1687.74</v>
      </c>
      <c r="N280" t="s">
        <v>4218</v>
      </c>
      <c r="P280" t="s">
        <v>5352</v>
      </c>
      <c r="R280" t="s">
        <v>4219</v>
      </c>
    </row>
    <row r="281" spans="1:18" x14ac:dyDescent="0.35">
      <c r="A281">
        <v>2487592</v>
      </c>
      <c r="B281">
        <v>6163349</v>
      </c>
      <c r="C281" t="s">
        <v>4276</v>
      </c>
      <c r="D281">
        <v>4000732825</v>
      </c>
      <c r="E281" s="16">
        <v>44790</v>
      </c>
      <c r="F281" s="16" t="s">
        <v>4279</v>
      </c>
      <c r="G281" s="16" t="s">
        <v>1826</v>
      </c>
      <c r="H281">
        <v>1</v>
      </c>
      <c r="I281">
        <v>2.78</v>
      </c>
      <c r="J281">
        <v>2.78</v>
      </c>
      <c r="K281" t="s">
        <v>4218</v>
      </c>
      <c r="L281">
        <v>1553.38</v>
      </c>
      <c r="M281" s="16">
        <v>3106.76</v>
      </c>
      <c r="N281" t="s">
        <v>4218</v>
      </c>
      <c r="P281" t="s">
        <v>5352</v>
      </c>
      <c r="R281" t="s">
        <v>4219</v>
      </c>
    </row>
    <row r="282" spans="1:18" x14ac:dyDescent="0.35">
      <c r="A282">
        <v>2487592</v>
      </c>
      <c r="B282">
        <v>6163349</v>
      </c>
      <c r="C282" t="s">
        <v>4276</v>
      </c>
      <c r="D282">
        <v>4000732825</v>
      </c>
      <c r="E282" s="16">
        <v>44790</v>
      </c>
      <c r="F282" s="16" t="s">
        <v>4174</v>
      </c>
      <c r="G282" s="16" t="s">
        <v>1810</v>
      </c>
      <c r="H282">
        <v>4</v>
      </c>
      <c r="I282">
        <v>0.37</v>
      </c>
      <c r="J282">
        <v>1.48</v>
      </c>
      <c r="K282" t="s">
        <v>4218</v>
      </c>
      <c r="L282">
        <v>3.88</v>
      </c>
      <c r="M282" s="16">
        <v>15.52</v>
      </c>
      <c r="N282" t="s">
        <v>4218</v>
      </c>
      <c r="P282" t="s">
        <v>5352</v>
      </c>
      <c r="R282" t="s">
        <v>4219</v>
      </c>
    </row>
    <row r="283" spans="1:18" x14ac:dyDescent="0.35">
      <c r="A283">
        <v>2487592</v>
      </c>
      <c r="B283">
        <v>6163349</v>
      </c>
      <c r="C283" t="s">
        <v>4276</v>
      </c>
      <c r="D283">
        <v>4000732825</v>
      </c>
      <c r="E283" s="16">
        <v>44790</v>
      </c>
      <c r="F283" s="16" t="s">
        <v>1888</v>
      </c>
      <c r="G283" s="16" t="s">
        <v>1826</v>
      </c>
      <c r="H283">
        <v>1</v>
      </c>
      <c r="I283">
        <v>1.59</v>
      </c>
      <c r="J283">
        <v>1.59</v>
      </c>
      <c r="K283" t="s">
        <v>4218</v>
      </c>
      <c r="L283">
        <v>25.08</v>
      </c>
      <c r="M283" s="16">
        <v>401.28</v>
      </c>
      <c r="N283" t="s">
        <v>4218</v>
      </c>
      <c r="P283" t="s">
        <v>5352</v>
      </c>
      <c r="R283" t="s">
        <v>4219</v>
      </c>
    </row>
    <row r="284" spans="1:18" x14ac:dyDescent="0.35">
      <c r="A284">
        <v>2487592</v>
      </c>
      <c r="B284">
        <v>6163349</v>
      </c>
      <c r="C284" t="s">
        <v>4276</v>
      </c>
      <c r="D284">
        <v>4000732825</v>
      </c>
      <c r="E284" s="16">
        <v>44790</v>
      </c>
      <c r="F284" s="16" t="s">
        <v>4280</v>
      </c>
      <c r="G284" s="16" t="s">
        <v>1852</v>
      </c>
      <c r="H284">
        <v>3</v>
      </c>
      <c r="I284">
        <v>5.88</v>
      </c>
      <c r="J284">
        <v>17.64</v>
      </c>
      <c r="K284" t="s">
        <v>4218</v>
      </c>
      <c r="L284">
        <v>35.229999999999997</v>
      </c>
      <c r="M284" s="16">
        <v>422.76</v>
      </c>
      <c r="N284" t="s">
        <v>4218</v>
      </c>
      <c r="P284" t="s">
        <v>5352</v>
      </c>
      <c r="R284" t="s">
        <v>4219</v>
      </c>
    </row>
    <row r="285" spans="1:18" x14ac:dyDescent="0.35">
      <c r="A285">
        <v>2487592</v>
      </c>
      <c r="B285">
        <v>6163349</v>
      </c>
      <c r="C285" t="s">
        <v>4276</v>
      </c>
      <c r="D285">
        <v>4000732825</v>
      </c>
      <c r="E285" s="16">
        <v>44790</v>
      </c>
      <c r="F285" s="16" t="s">
        <v>4281</v>
      </c>
      <c r="G285" s="16" t="s">
        <v>2319</v>
      </c>
      <c r="H285">
        <v>1</v>
      </c>
      <c r="I285">
        <v>10.87</v>
      </c>
      <c r="J285">
        <v>10.87</v>
      </c>
      <c r="K285" t="s">
        <v>4218</v>
      </c>
      <c r="L285">
        <v>29.54</v>
      </c>
      <c r="M285" s="16">
        <v>118.16</v>
      </c>
      <c r="N285" t="s">
        <v>4218</v>
      </c>
      <c r="P285" t="s">
        <v>5352</v>
      </c>
      <c r="R285" t="s">
        <v>4219</v>
      </c>
    </row>
    <row r="286" spans="1:18" x14ac:dyDescent="0.35">
      <c r="A286">
        <v>2487592</v>
      </c>
      <c r="B286">
        <v>6163349</v>
      </c>
      <c r="C286" t="s">
        <v>4276</v>
      </c>
      <c r="D286">
        <v>4000732825</v>
      </c>
      <c r="E286" s="16">
        <v>44790</v>
      </c>
      <c r="F286" s="16" t="s">
        <v>4152</v>
      </c>
      <c r="G286" s="16" t="s">
        <v>1852</v>
      </c>
      <c r="H286">
        <v>1</v>
      </c>
      <c r="I286">
        <v>6.82</v>
      </c>
      <c r="J286">
        <v>6.82</v>
      </c>
      <c r="K286" t="s">
        <v>4218</v>
      </c>
      <c r="L286">
        <v>29.54</v>
      </c>
      <c r="M286" s="16">
        <v>118.16</v>
      </c>
      <c r="N286" t="s">
        <v>4218</v>
      </c>
      <c r="P286" t="s">
        <v>5352</v>
      </c>
      <c r="R286" t="s">
        <v>4219</v>
      </c>
    </row>
    <row r="287" spans="1:18" x14ac:dyDescent="0.35">
      <c r="A287">
        <v>2487592</v>
      </c>
      <c r="B287">
        <v>6163349</v>
      </c>
      <c r="C287" t="s">
        <v>4276</v>
      </c>
      <c r="D287">
        <v>4000732825</v>
      </c>
      <c r="E287" s="16">
        <v>44790</v>
      </c>
      <c r="F287" s="16" t="s">
        <v>4282</v>
      </c>
      <c r="G287" s="16" t="s">
        <v>3093</v>
      </c>
      <c r="H287">
        <v>4</v>
      </c>
      <c r="I287">
        <v>37.130000000000003</v>
      </c>
      <c r="J287">
        <v>148.52000000000001</v>
      </c>
      <c r="K287" t="s">
        <v>4218</v>
      </c>
      <c r="L287">
        <v>32.520000000000003</v>
      </c>
      <c r="M287" s="16">
        <v>65.040000000000006</v>
      </c>
      <c r="N287" t="s">
        <v>4218</v>
      </c>
      <c r="P287" t="s">
        <v>5352</v>
      </c>
      <c r="R287" t="s">
        <v>4219</v>
      </c>
    </row>
    <row r="288" spans="1:18" x14ac:dyDescent="0.35">
      <c r="A288">
        <v>2487592</v>
      </c>
      <c r="B288">
        <v>6163349</v>
      </c>
      <c r="C288" t="s">
        <v>4276</v>
      </c>
      <c r="D288">
        <v>4000732825</v>
      </c>
      <c r="E288" s="16">
        <v>44790</v>
      </c>
      <c r="F288" s="16" t="s">
        <v>4283</v>
      </c>
      <c r="G288" s="16" t="s">
        <v>1823</v>
      </c>
      <c r="H288">
        <v>1</v>
      </c>
      <c r="I288">
        <v>1.4</v>
      </c>
      <c r="J288">
        <v>1.4</v>
      </c>
      <c r="K288" t="s">
        <v>4218</v>
      </c>
      <c r="L288">
        <v>1.41</v>
      </c>
      <c r="M288" s="16">
        <v>22.56</v>
      </c>
      <c r="N288" t="s">
        <v>4218</v>
      </c>
      <c r="P288" t="s">
        <v>5352</v>
      </c>
      <c r="R288" t="s">
        <v>4219</v>
      </c>
    </row>
    <row r="289" spans="1:18" x14ac:dyDescent="0.35">
      <c r="A289">
        <v>2487592</v>
      </c>
      <c r="B289">
        <v>6163349</v>
      </c>
      <c r="C289" t="s">
        <v>4276</v>
      </c>
      <c r="D289">
        <v>4000732825</v>
      </c>
      <c r="E289" s="16">
        <v>44790</v>
      </c>
      <c r="F289" s="16" t="s">
        <v>4283</v>
      </c>
      <c r="G289" s="16" t="s">
        <v>1823</v>
      </c>
      <c r="H289">
        <v>1</v>
      </c>
      <c r="I289">
        <v>1.4</v>
      </c>
      <c r="J289">
        <v>1.4</v>
      </c>
      <c r="K289" t="s">
        <v>4218</v>
      </c>
      <c r="L289">
        <v>104.03</v>
      </c>
      <c r="M289" s="16">
        <v>2496.7199999999998</v>
      </c>
      <c r="N289" t="s">
        <v>4218</v>
      </c>
      <c r="P289" t="s">
        <v>5352</v>
      </c>
      <c r="R289" t="s">
        <v>4219</v>
      </c>
    </row>
    <row r="290" spans="1:18" x14ac:dyDescent="0.35">
      <c r="A290">
        <v>2487592</v>
      </c>
      <c r="B290">
        <v>6163349</v>
      </c>
      <c r="C290" t="s">
        <v>4276</v>
      </c>
      <c r="D290">
        <v>4000732825</v>
      </c>
      <c r="E290" s="16">
        <v>44790</v>
      </c>
      <c r="F290" s="16" t="s">
        <v>2109</v>
      </c>
      <c r="G290" s="16" t="s">
        <v>1826</v>
      </c>
      <c r="H290">
        <v>1</v>
      </c>
      <c r="I290">
        <v>1.55</v>
      </c>
      <c r="J290">
        <v>1.55</v>
      </c>
      <c r="K290" t="s">
        <v>4218</v>
      </c>
      <c r="L290">
        <v>45.34</v>
      </c>
      <c r="M290" s="16">
        <v>2720.4</v>
      </c>
      <c r="N290" t="s">
        <v>4218</v>
      </c>
      <c r="P290" t="s">
        <v>5352</v>
      </c>
      <c r="R290" t="s">
        <v>4219</v>
      </c>
    </row>
    <row r="291" spans="1:18" x14ac:dyDescent="0.35">
      <c r="A291">
        <v>2487592</v>
      </c>
      <c r="B291">
        <v>6163349</v>
      </c>
      <c r="C291" t="s">
        <v>4276</v>
      </c>
      <c r="D291">
        <v>4000732825</v>
      </c>
      <c r="E291" s="16">
        <v>44790</v>
      </c>
      <c r="F291" s="16" t="s">
        <v>2785</v>
      </c>
      <c r="G291" s="16" t="s">
        <v>1831</v>
      </c>
      <c r="H291">
        <v>1</v>
      </c>
      <c r="I291">
        <v>2</v>
      </c>
      <c r="J291">
        <v>2</v>
      </c>
      <c r="K291" t="s">
        <v>4218</v>
      </c>
      <c r="L291">
        <v>11.53</v>
      </c>
      <c r="M291" s="16">
        <v>368.96</v>
      </c>
      <c r="N291" t="s">
        <v>4218</v>
      </c>
      <c r="P291" t="s">
        <v>5352</v>
      </c>
      <c r="R291" t="s">
        <v>4219</v>
      </c>
    </row>
    <row r="292" spans="1:18" x14ac:dyDescent="0.35">
      <c r="A292">
        <v>2487592</v>
      </c>
      <c r="B292">
        <v>6163349</v>
      </c>
      <c r="C292" t="s">
        <v>4276</v>
      </c>
      <c r="D292">
        <v>4000732825</v>
      </c>
      <c r="E292" s="16">
        <v>44790</v>
      </c>
      <c r="F292" s="16" t="s">
        <v>4284</v>
      </c>
      <c r="G292" s="16" t="s">
        <v>1895</v>
      </c>
      <c r="H292">
        <v>1</v>
      </c>
      <c r="I292">
        <v>49.05</v>
      </c>
      <c r="J292">
        <v>49.05</v>
      </c>
      <c r="K292" t="s">
        <v>4218</v>
      </c>
      <c r="L292">
        <v>91.03</v>
      </c>
      <c r="M292" s="16">
        <v>364.12</v>
      </c>
      <c r="N292" t="s">
        <v>4218</v>
      </c>
      <c r="P292" t="s">
        <v>5352</v>
      </c>
      <c r="R292" t="s">
        <v>4219</v>
      </c>
    </row>
    <row r="293" spans="1:18" x14ac:dyDescent="0.35">
      <c r="A293">
        <v>2487592</v>
      </c>
      <c r="B293">
        <v>6163349</v>
      </c>
      <c r="C293" t="s">
        <v>4276</v>
      </c>
      <c r="D293">
        <v>4000732825</v>
      </c>
      <c r="E293" s="16">
        <v>44790</v>
      </c>
      <c r="F293" s="16" t="s">
        <v>4285</v>
      </c>
      <c r="G293" s="16" t="s">
        <v>1895</v>
      </c>
      <c r="H293">
        <v>1</v>
      </c>
      <c r="I293">
        <v>59.87</v>
      </c>
      <c r="J293">
        <v>59.87</v>
      </c>
      <c r="K293" t="s">
        <v>4218</v>
      </c>
      <c r="L293">
        <v>17.43</v>
      </c>
      <c r="M293" s="16">
        <v>139.44</v>
      </c>
      <c r="N293" t="s">
        <v>4218</v>
      </c>
      <c r="P293" t="s">
        <v>5352</v>
      </c>
      <c r="R293" t="s">
        <v>4219</v>
      </c>
    </row>
    <row r="294" spans="1:18" x14ac:dyDescent="0.35">
      <c r="A294">
        <v>2487592</v>
      </c>
      <c r="B294">
        <v>6163349</v>
      </c>
      <c r="C294" t="s">
        <v>4276</v>
      </c>
      <c r="D294">
        <v>4000732825</v>
      </c>
      <c r="E294" s="16">
        <v>44790</v>
      </c>
      <c r="F294" s="16" t="s">
        <v>4286</v>
      </c>
      <c r="G294" s="16" t="s">
        <v>4287</v>
      </c>
      <c r="H294">
        <v>2</v>
      </c>
      <c r="I294">
        <v>447.07</v>
      </c>
      <c r="J294">
        <v>894.14</v>
      </c>
      <c r="K294" t="s">
        <v>4218</v>
      </c>
      <c r="L294">
        <v>17.43</v>
      </c>
      <c r="M294" s="16">
        <v>139.44</v>
      </c>
      <c r="N294" t="s">
        <v>4218</v>
      </c>
      <c r="P294" t="s">
        <v>5352</v>
      </c>
      <c r="R294" t="s">
        <v>4219</v>
      </c>
    </row>
    <row r="295" spans="1:18" x14ac:dyDescent="0.35">
      <c r="A295">
        <v>2487592</v>
      </c>
      <c r="B295">
        <v>6163349</v>
      </c>
      <c r="C295" t="s">
        <v>4276</v>
      </c>
      <c r="D295">
        <v>4000732825</v>
      </c>
      <c r="E295" s="16">
        <v>44790</v>
      </c>
      <c r="F295" s="16" t="s">
        <v>4288</v>
      </c>
      <c r="G295" s="16" t="s">
        <v>1822</v>
      </c>
      <c r="H295">
        <v>8</v>
      </c>
      <c r="I295">
        <v>1.28</v>
      </c>
      <c r="J295">
        <v>10.24</v>
      </c>
      <c r="K295" t="s">
        <v>4218</v>
      </c>
      <c r="L295">
        <v>16.18</v>
      </c>
      <c r="M295" s="16">
        <v>129.44</v>
      </c>
      <c r="N295" t="s">
        <v>4218</v>
      </c>
      <c r="P295" t="s">
        <v>5352</v>
      </c>
      <c r="R295" t="s">
        <v>4219</v>
      </c>
    </row>
    <row r="296" spans="1:18" x14ac:dyDescent="0.35">
      <c r="A296">
        <v>2487592</v>
      </c>
      <c r="B296">
        <v>6163349</v>
      </c>
      <c r="C296" t="s">
        <v>4276</v>
      </c>
      <c r="D296">
        <v>4000732825</v>
      </c>
      <c r="E296" s="16">
        <v>44790</v>
      </c>
      <c r="F296" s="16" t="s">
        <v>4289</v>
      </c>
      <c r="G296" s="16" t="s">
        <v>1825</v>
      </c>
      <c r="H296">
        <v>4</v>
      </c>
      <c r="I296">
        <v>1.96</v>
      </c>
      <c r="J296">
        <v>7.84</v>
      </c>
      <c r="K296" t="s">
        <v>4218</v>
      </c>
      <c r="L296">
        <v>2.4700000000000002</v>
      </c>
      <c r="M296" s="16">
        <v>39.520000000000003</v>
      </c>
      <c r="N296" t="s">
        <v>4218</v>
      </c>
      <c r="P296" t="s">
        <v>5352</v>
      </c>
      <c r="R296" t="s">
        <v>4219</v>
      </c>
    </row>
    <row r="297" spans="1:18" x14ac:dyDescent="0.35">
      <c r="A297">
        <v>2487592</v>
      </c>
      <c r="B297">
        <v>6163349</v>
      </c>
      <c r="C297" t="s">
        <v>4276</v>
      </c>
      <c r="D297">
        <v>4000732825</v>
      </c>
      <c r="E297" s="16">
        <v>44790</v>
      </c>
      <c r="F297" s="16" t="s">
        <v>4290</v>
      </c>
      <c r="G297" s="16" t="s">
        <v>1825</v>
      </c>
      <c r="H297">
        <v>4</v>
      </c>
      <c r="I297">
        <v>3.57</v>
      </c>
      <c r="J297">
        <v>14.28</v>
      </c>
      <c r="K297" t="s">
        <v>4218</v>
      </c>
      <c r="L297">
        <v>3.49</v>
      </c>
      <c r="M297" s="16">
        <v>20.94</v>
      </c>
      <c r="N297" t="s">
        <v>4218</v>
      </c>
      <c r="P297" t="s">
        <v>5352</v>
      </c>
      <c r="R297" t="s">
        <v>4219</v>
      </c>
    </row>
    <row r="298" spans="1:18" x14ac:dyDescent="0.35">
      <c r="A298">
        <v>2487592</v>
      </c>
      <c r="B298">
        <v>6163349</v>
      </c>
      <c r="C298" t="s">
        <v>4276</v>
      </c>
      <c r="D298">
        <v>4000732825</v>
      </c>
      <c r="E298" s="16">
        <v>44790</v>
      </c>
      <c r="F298" s="16" t="s">
        <v>4291</v>
      </c>
      <c r="G298" s="16" t="s">
        <v>1852</v>
      </c>
      <c r="H298">
        <v>1</v>
      </c>
      <c r="I298">
        <v>9.4700000000000006</v>
      </c>
      <c r="J298">
        <v>9.4700000000000006</v>
      </c>
      <c r="K298" t="s">
        <v>4218</v>
      </c>
      <c r="L298">
        <v>37.39</v>
      </c>
      <c r="M298" s="16">
        <v>112.17</v>
      </c>
      <c r="N298" t="s">
        <v>4218</v>
      </c>
      <c r="P298" t="s">
        <v>5352</v>
      </c>
      <c r="R298" t="s">
        <v>4219</v>
      </c>
    </row>
    <row r="299" spans="1:18" x14ac:dyDescent="0.35">
      <c r="A299">
        <v>2487592</v>
      </c>
      <c r="B299">
        <v>6163349</v>
      </c>
      <c r="C299" t="s">
        <v>4276</v>
      </c>
      <c r="D299">
        <v>4000732825</v>
      </c>
      <c r="E299" s="16">
        <v>44790</v>
      </c>
      <c r="F299" s="16" t="s">
        <v>4292</v>
      </c>
      <c r="G299" s="16" t="s">
        <v>1825</v>
      </c>
      <c r="H299">
        <v>3</v>
      </c>
      <c r="I299">
        <v>14.99</v>
      </c>
      <c r="J299">
        <v>44.97</v>
      </c>
      <c r="K299" t="s">
        <v>4218</v>
      </c>
      <c r="L299">
        <v>18.059999999999999</v>
      </c>
      <c r="M299" s="16">
        <v>18.059999999999999</v>
      </c>
      <c r="N299" t="s">
        <v>4218</v>
      </c>
      <c r="P299" t="s">
        <v>5352</v>
      </c>
      <c r="R299" t="s">
        <v>4219</v>
      </c>
    </row>
    <row r="300" spans="1:18" x14ac:dyDescent="0.35">
      <c r="A300">
        <v>2487592</v>
      </c>
      <c r="B300">
        <v>6163349</v>
      </c>
      <c r="C300" t="s">
        <v>4276</v>
      </c>
      <c r="D300">
        <v>4000732825</v>
      </c>
      <c r="E300" s="16">
        <v>44790</v>
      </c>
      <c r="F300" s="16" t="s">
        <v>1890</v>
      </c>
      <c r="G300" s="16" t="s">
        <v>1865</v>
      </c>
      <c r="H300">
        <v>4</v>
      </c>
      <c r="I300">
        <v>0.68</v>
      </c>
      <c r="J300">
        <v>2.72</v>
      </c>
      <c r="K300" t="s">
        <v>4218</v>
      </c>
      <c r="L300">
        <v>93.38</v>
      </c>
      <c r="M300" s="16">
        <v>186.76</v>
      </c>
      <c r="N300" t="s">
        <v>4218</v>
      </c>
      <c r="P300" t="s">
        <v>5352</v>
      </c>
      <c r="R300" t="s">
        <v>4219</v>
      </c>
    </row>
    <row r="301" spans="1:18" x14ac:dyDescent="0.35">
      <c r="A301">
        <v>2487592</v>
      </c>
      <c r="B301">
        <v>6163349</v>
      </c>
      <c r="C301" t="s">
        <v>4276</v>
      </c>
      <c r="D301">
        <v>4000732825</v>
      </c>
      <c r="E301" s="16">
        <v>44790</v>
      </c>
      <c r="F301" s="16" t="s">
        <v>1890</v>
      </c>
      <c r="G301" s="16" t="s">
        <v>1865</v>
      </c>
      <c r="H301">
        <v>1</v>
      </c>
      <c r="I301">
        <v>0.68</v>
      </c>
      <c r="J301">
        <v>0.68</v>
      </c>
      <c r="K301" t="s">
        <v>4218</v>
      </c>
      <c r="L301">
        <v>529.38</v>
      </c>
      <c r="M301" s="16">
        <v>529.38</v>
      </c>
      <c r="N301" t="s">
        <v>4218</v>
      </c>
      <c r="P301" t="s">
        <v>5352</v>
      </c>
      <c r="R301" t="s">
        <v>4219</v>
      </c>
    </row>
    <row r="302" spans="1:18" x14ac:dyDescent="0.35">
      <c r="A302">
        <v>2487592</v>
      </c>
      <c r="B302">
        <v>6163349</v>
      </c>
      <c r="C302" t="s">
        <v>4276</v>
      </c>
      <c r="D302">
        <v>4000732825</v>
      </c>
      <c r="E302" s="16">
        <v>44790</v>
      </c>
      <c r="F302" s="16" t="s">
        <v>2537</v>
      </c>
      <c r="G302" s="16" t="s">
        <v>1822</v>
      </c>
      <c r="H302">
        <v>14</v>
      </c>
      <c r="I302">
        <v>1.69</v>
      </c>
      <c r="J302">
        <v>23.66</v>
      </c>
      <c r="K302" t="s">
        <v>4218</v>
      </c>
      <c r="L302">
        <v>16.579999999999998</v>
      </c>
      <c r="M302" s="16">
        <v>265.27999999999997</v>
      </c>
      <c r="N302" t="s">
        <v>4218</v>
      </c>
      <c r="P302" t="s">
        <v>5352</v>
      </c>
      <c r="R302" t="s">
        <v>4219</v>
      </c>
    </row>
    <row r="303" spans="1:18" x14ac:dyDescent="0.35">
      <c r="A303">
        <v>2487592</v>
      </c>
      <c r="B303">
        <v>6163349</v>
      </c>
      <c r="C303" t="s">
        <v>4276</v>
      </c>
      <c r="D303">
        <v>4000732825</v>
      </c>
      <c r="E303" s="16">
        <v>44790</v>
      </c>
      <c r="F303" s="16" t="s">
        <v>2162</v>
      </c>
      <c r="G303" s="16" t="s">
        <v>1825</v>
      </c>
      <c r="H303">
        <v>1</v>
      </c>
      <c r="I303">
        <v>0.81</v>
      </c>
      <c r="J303">
        <v>0.81</v>
      </c>
      <c r="K303" t="s">
        <v>4218</v>
      </c>
      <c r="L303">
        <v>23.53</v>
      </c>
      <c r="M303" s="16">
        <v>94.12</v>
      </c>
      <c r="N303" t="s">
        <v>4218</v>
      </c>
      <c r="P303" t="s">
        <v>5352</v>
      </c>
      <c r="R303" t="s">
        <v>4219</v>
      </c>
    </row>
    <row r="304" spans="1:18" x14ac:dyDescent="0.35">
      <c r="A304">
        <v>2487592</v>
      </c>
      <c r="B304">
        <v>6163349</v>
      </c>
      <c r="C304" t="s">
        <v>4276</v>
      </c>
      <c r="D304">
        <v>4000732825</v>
      </c>
      <c r="E304" s="16">
        <v>44790</v>
      </c>
      <c r="F304" s="16" t="s">
        <v>2754</v>
      </c>
      <c r="G304" s="16" t="s">
        <v>1822</v>
      </c>
      <c r="H304">
        <v>4</v>
      </c>
      <c r="I304">
        <v>0.47</v>
      </c>
      <c r="J304">
        <v>1.88</v>
      </c>
      <c r="K304" t="s">
        <v>4218</v>
      </c>
      <c r="L304">
        <v>23.53</v>
      </c>
      <c r="M304" s="16">
        <v>376.48</v>
      </c>
      <c r="N304" t="s">
        <v>4218</v>
      </c>
      <c r="P304" t="s">
        <v>5352</v>
      </c>
      <c r="R304" t="s">
        <v>4219</v>
      </c>
    </row>
    <row r="305" spans="1:18" x14ac:dyDescent="0.35">
      <c r="A305">
        <v>2487592</v>
      </c>
      <c r="B305">
        <v>6163349</v>
      </c>
      <c r="C305" t="s">
        <v>4276</v>
      </c>
      <c r="D305">
        <v>4000732825</v>
      </c>
      <c r="E305" s="16">
        <v>44790</v>
      </c>
      <c r="F305" s="16" t="s">
        <v>2923</v>
      </c>
      <c r="G305" s="16" t="s">
        <v>1825</v>
      </c>
      <c r="H305">
        <v>2</v>
      </c>
      <c r="I305">
        <v>13.99</v>
      </c>
      <c r="J305">
        <v>27.98</v>
      </c>
      <c r="K305" t="s">
        <v>4218</v>
      </c>
      <c r="L305">
        <v>26.53</v>
      </c>
      <c r="M305" s="16">
        <v>106.12</v>
      </c>
      <c r="N305" t="s">
        <v>4218</v>
      </c>
      <c r="P305" t="s">
        <v>5352</v>
      </c>
      <c r="R305" t="s">
        <v>4219</v>
      </c>
    </row>
    <row r="306" spans="1:18" x14ac:dyDescent="0.35">
      <c r="A306">
        <v>2487592</v>
      </c>
      <c r="B306">
        <v>6163349</v>
      </c>
      <c r="C306" t="s">
        <v>4276</v>
      </c>
      <c r="D306">
        <v>4000732825</v>
      </c>
      <c r="E306" s="16">
        <v>44790</v>
      </c>
      <c r="F306" s="16" t="s">
        <v>4293</v>
      </c>
      <c r="G306" s="16" t="s">
        <v>1835</v>
      </c>
      <c r="H306">
        <v>1</v>
      </c>
      <c r="I306">
        <v>4.67</v>
      </c>
      <c r="J306">
        <v>4.67</v>
      </c>
      <c r="K306" t="s">
        <v>4218</v>
      </c>
      <c r="L306">
        <v>10.57</v>
      </c>
      <c r="M306" s="16">
        <v>169.12</v>
      </c>
      <c r="N306" t="s">
        <v>4218</v>
      </c>
      <c r="P306" t="s">
        <v>5352</v>
      </c>
      <c r="R306" t="s">
        <v>4219</v>
      </c>
    </row>
    <row r="307" spans="1:18" x14ac:dyDescent="0.35">
      <c r="A307">
        <v>2487592</v>
      </c>
      <c r="B307">
        <v>6163349</v>
      </c>
      <c r="C307" t="s">
        <v>4276</v>
      </c>
      <c r="D307">
        <v>4000732825</v>
      </c>
      <c r="E307" s="16">
        <v>44790</v>
      </c>
      <c r="F307" s="16" t="s">
        <v>4294</v>
      </c>
      <c r="G307" s="16" t="s">
        <v>4295</v>
      </c>
      <c r="H307">
        <v>2</v>
      </c>
      <c r="I307">
        <v>25.09</v>
      </c>
      <c r="J307">
        <v>50.18</v>
      </c>
      <c r="K307" t="s">
        <v>4218</v>
      </c>
      <c r="L307">
        <v>42.87</v>
      </c>
      <c r="M307" s="16">
        <v>171.48</v>
      </c>
      <c r="N307" t="s">
        <v>4218</v>
      </c>
      <c r="P307" t="s">
        <v>5352</v>
      </c>
      <c r="R307" t="s">
        <v>4219</v>
      </c>
    </row>
    <row r="308" spans="1:18" x14ac:dyDescent="0.35">
      <c r="A308">
        <v>2487592</v>
      </c>
      <c r="B308">
        <v>6163349</v>
      </c>
      <c r="C308" t="s">
        <v>4276</v>
      </c>
      <c r="D308">
        <v>4000732825</v>
      </c>
      <c r="E308" s="16">
        <v>44790</v>
      </c>
      <c r="F308" s="16" t="s">
        <v>4296</v>
      </c>
      <c r="G308" s="16" t="s">
        <v>2034</v>
      </c>
      <c r="H308">
        <v>1</v>
      </c>
      <c r="I308">
        <v>6.95</v>
      </c>
      <c r="J308">
        <v>6.95</v>
      </c>
      <c r="K308" t="s">
        <v>4218</v>
      </c>
      <c r="L308">
        <v>3.65</v>
      </c>
      <c r="M308" s="16">
        <v>7.3</v>
      </c>
      <c r="N308" t="s">
        <v>4218</v>
      </c>
      <c r="P308" t="s">
        <v>5352</v>
      </c>
      <c r="R308" t="s">
        <v>4219</v>
      </c>
    </row>
    <row r="309" spans="1:18" x14ac:dyDescent="0.35">
      <c r="A309">
        <v>2487592</v>
      </c>
      <c r="B309">
        <v>6163349</v>
      </c>
      <c r="C309" t="s">
        <v>4276</v>
      </c>
      <c r="D309">
        <v>4000732825</v>
      </c>
      <c r="E309" s="16">
        <v>44790</v>
      </c>
      <c r="F309" s="16" t="s">
        <v>4296</v>
      </c>
      <c r="G309" s="16" t="s">
        <v>2034</v>
      </c>
      <c r="H309">
        <v>1</v>
      </c>
      <c r="I309">
        <v>6.95</v>
      </c>
      <c r="J309">
        <v>6.95</v>
      </c>
      <c r="K309" t="s">
        <v>4218</v>
      </c>
      <c r="L309">
        <v>109.34</v>
      </c>
      <c r="M309" s="16">
        <v>437.36</v>
      </c>
      <c r="N309" t="s">
        <v>4218</v>
      </c>
      <c r="P309" t="s">
        <v>5352</v>
      </c>
      <c r="R309" t="s">
        <v>4219</v>
      </c>
    </row>
    <row r="310" spans="1:18" x14ac:dyDescent="0.35">
      <c r="A310">
        <v>2487592</v>
      </c>
      <c r="B310">
        <v>6163349</v>
      </c>
      <c r="C310" t="s">
        <v>4276</v>
      </c>
      <c r="D310">
        <v>4000732825</v>
      </c>
      <c r="E310" s="16">
        <v>44790</v>
      </c>
      <c r="F310" s="16" t="s">
        <v>4297</v>
      </c>
      <c r="G310" s="16" t="s">
        <v>2251</v>
      </c>
      <c r="H310">
        <v>2</v>
      </c>
      <c r="I310">
        <v>23.94</v>
      </c>
      <c r="J310">
        <v>47.88</v>
      </c>
      <c r="K310" t="s">
        <v>4218</v>
      </c>
      <c r="L310">
        <v>109.34</v>
      </c>
      <c r="M310" s="16">
        <v>437.36</v>
      </c>
      <c r="N310" t="s">
        <v>4218</v>
      </c>
      <c r="P310" t="s">
        <v>5352</v>
      </c>
      <c r="R310" t="s">
        <v>4219</v>
      </c>
    </row>
    <row r="311" spans="1:18" x14ac:dyDescent="0.35">
      <c r="A311">
        <v>2487592</v>
      </c>
      <c r="B311">
        <v>6163349</v>
      </c>
      <c r="C311" t="s">
        <v>4276</v>
      </c>
      <c r="D311">
        <v>4000732825</v>
      </c>
      <c r="E311" s="16">
        <v>44790</v>
      </c>
      <c r="F311" s="16" t="s">
        <v>4298</v>
      </c>
      <c r="G311" s="16" t="s">
        <v>1822</v>
      </c>
      <c r="H311">
        <v>2</v>
      </c>
      <c r="I311">
        <v>49.11</v>
      </c>
      <c r="J311">
        <v>98.22</v>
      </c>
      <c r="K311" t="s">
        <v>4218</v>
      </c>
      <c r="L311">
        <v>91.03</v>
      </c>
      <c r="M311" s="16">
        <v>182.06</v>
      </c>
      <c r="N311" t="s">
        <v>4218</v>
      </c>
      <c r="P311" t="s">
        <v>5352</v>
      </c>
      <c r="R311" t="s">
        <v>4219</v>
      </c>
    </row>
    <row r="312" spans="1:18" x14ac:dyDescent="0.35">
      <c r="A312">
        <v>2487592</v>
      </c>
      <c r="B312">
        <v>6163349</v>
      </c>
      <c r="C312" t="s">
        <v>4276</v>
      </c>
      <c r="D312">
        <v>4000732825</v>
      </c>
      <c r="E312" s="16">
        <v>44790</v>
      </c>
      <c r="F312" s="16" t="s">
        <v>4299</v>
      </c>
      <c r="G312" s="16" t="s">
        <v>4287</v>
      </c>
      <c r="H312">
        <v>2</v>
      </c>
      <c r="I312">
        <v>71.73</v>
      </c>
      <c r="J312">
        <v>143.46</v>
      </c>
      <c r="K312" t="s">
        <v>4218</v>
      </c>
      <c r="L312">
        <v>26.53</v>
      </c>
      <c r="M312" s="16">
        <v>1485.68</v>
      </c>
      <c r="N312" t="s">
        <v>4218</v>
      </c>
      <c r="P312" t="s">
        <v>5352</v>
      </c>
      <c r="R312" t="s">
        <v>4219</v>
      </c>
    </row>
    <row r="313" spans="1:18" x14ac:dyDescent="0.35">
      <c r="A313">
        <v>2487592</v>
      </c>
      <c r="B313">
        <v>6163349</v>
      </c>
      <c r="C313" t="s">
        <v>4276</v>
      </c>
      <c r="D313">
        <v>4000732825</v>
      </c>
      <c r="E313" s="16">
        <v>44790</v>
      </c>
      <c r="F313" s="16" t="s">
        <v>4300</v>
      </c>
      <c r="G313" s="16" t="s">
        <v>4301</v>
      </c>
      <c r="H313">
        <v>2</v>
      </c>
      <c r="I313">
        <v>1.45</v>
      </c>
      <c r="J313">
        <v>2.9</v>
      </c>
      <c r="K313" t="s">
        <v>4218</v>
      </c>
      <c r="L313">
        <v>18.88</v>
      </c>
      <c r="M313" s="16">
        <v>18.88</v>
      </c>
      <c r="N313" t="s">
        <v>4218</v>
      </c>
      <c r="P313" t="s">
        <v>5352</v>
      </c>
      <c r="R313" t="s">
        <v>4219</v>
      </c>
    </row>
    <row r="314" spans="1:18" x14ac:dyDescent="0.35">
      <c r="A314">
        <v>2487592</v>
      </c>
      <c r="B314">
        <v>6163349</v>
      </c>
      <c r="C314" t="s">
        <v>4276</v>
      </c>
      <c r="D314">
        <v>4000732825</v>
      </c>
      <c r="E314" s="16">
        <v>44790</v>
      </c>
      <c r="F314" s="16" t="s">
        <v>4302</v>
      </c>
      <c r="G314" s="16" t="s">
        <v>1819</v>
      </c>
      <c r="H314">
        <v>1</v>
      </c>
      <c r="I314">
        <v>6.26</v>
      </c>
      <c r="J314">
        <v>6.26</v>
      </c>
      <c r="K314" t="s">
        <v>4218</v>
      </c>
      <c r="L314">
        <v>12.01</v>
      </c>
      <c r="M314" s="16">
        <v>12.01</v>
      </c>
      <c r="N314" t="s">
        <v>4218</v>
      </c>
      <c r="P314" t="s">
        <v>5352</v>
      </c>
      <c r="R314" t="s">
        <v>4219</v>
      </c>
    </row>
    <row r="315" spans="1:18" x14ac:dyDescent="0.35">
      <c r="A315">
        <v>2487592</v>
      </c>
      <c r="B315">
        <v>6163349</v>
      </c>
      <c r="C315" t="s">
        <v>4276</v>
      </c>
      <c r="D315">
        <v>4000732825</v>
      </c>
      <c r="E315" s="16">
        <v>44790</v>
      </c>
      <c r="F315" s="16" t="s">
        <v>2529</v>
      </c>
      <c r="G315" s="16" t="s">
        <v>1825</v>
      </c>
      <c r="H315">
        <v>12</v>
      </c>
      <c r="I315">
        <v>8.09</v>
      </c>
      <c r="J315">
        <v>97.08</v>
      </c>
      <c r="K315" t="s">
        <v>4218</v>
      </c>
      <c r="L315">
        <v>18.61</v>
      </c>
      <c r="M315" s="16">
        <v>18.61</v>
      </c>
      <c r="N315" t="s">
        <v>4218</v>
      </c>
      <c r="P315" t="s">
        <v>5352</v>
      </c>
      <c r="R315" t="s">
        <v>4219</v>
      </c>
    </row>
    <row r="316" spans="1:18" x14ac:dyDescent="0.35">
      <c r="A316">
        <v>2487592</v>
      </c>
      <c r="B316">
        <v>6163349</v>
      </c>
      <c r="C316" t="s">
        <v>4276</v>
      </c>
      <c r="D316">
        <v>4000732825</v>
      </c>
      <c r="E316" s="16">
        <v>44790</v>
      </c>
      <c r="F316" s="16" t="s">
        <v>4303</v>
      </c>
      <c r="G316" s="16" t="s">
        <v>4304</v>
      </c>
      <c r="H316">
        <v>1</v>
      </c>
      <c r="I316">
        <v>120.93</v>
      </c>
      <c r="J316">
        <v>120.93</v>
      </c>
      <c r="K316" t="s">
        <v>4218</v>
      </c>
      <c r="L316">
        <v>12.36</v>
      </c>
      <c r="M316" s="16">
        <v>12.36</v>
      </c>
      <c r="N316" t="s">
        <v>4218</v>
      </c>
      <c r="P316" t="s">
        <v>5352</v>
      </c>
      <c r="R316" t="s">
        <v>4219</v>
      </c>
    </row>
    <row r="317" spans="1:18" x14ac:dyDescent="0.35">
      <c r="A317">
        <v>2487592</v>
      </c>
      <c r="B317">
        <v>6163349</v>
      </c>
      <c r="C317" t="s">
        <v>4276</v>
      </c>
      <c r="D317">
        <v>4000732825</v>
      </c>
      <c r="E317" s="16">
        <v>44790</v>
      </c>
      <c r="F317" s="16" t="s">
        <v>4305</v>
      </c>
      <c r="G317" s="16" t="s">
        <v>1835</v>
      </c>
      <c r="H317">
        <v>1</v>
      </c>
      <c r="I317">
        <v>52.92</v>
      </c>
      <c r="J317">
        <v>52.92</v>
      </c>
      <c r="K317" t="s">
        <v>4218</v>
      </c>
      <c r="L317">
        <v>26.51</v>
      </c>
      <c r="M317" s="16">
        <v>26.51</v>
      </c>
      <c r="N317" t="s">
        <v>4218</v>
      </c>
      <c r="P317" t="s">
        <v>5352</v>
      </c>
      <c r="R317" t="s">
        <v>4219</v>
      </c>
    </row>
    <row r="318" spans="1:18" x14ac:dyDescent="0.35">
      <c r="A318">
        <v>2487592</v>
      </c>
      <c r="B318">
        <v>6163349</v>
      </c>
      <c r="C318" t="s">
        <v>4276</v>
      </c>
      <c r="D318">
        <v>4000732825</v>
      </c>
      <c r="E318" s="16">
        <v>44790</v>
      </c>
      <c r="F318" s="16" t="s">
        <v>4306</v>
      </c>
      <c r="G318" s="16" t="s">
        <v>4307</v>
      </c>
      <c r="H318">
        <v>95</v>
      </c>
      <c r="I318">
        <v>0.19</v>
      </c>
      <c r="J318">
        <v>18.05</v>
      </c>
      <c r="K318" t="s">
        <v>4218</v>
      </c>
      <c r="L318">
        <v>55.04</v>
      </c>
      <c r="M318" s="16">
        <v>55.04</v>
      </c>
      <c r="N318" t="s">
        <v>4218</v>
      </c>
      <c r="P318" t="s">
        <v>5352</v>
      </c>
      <c r="R318" t="s">
        <v>4219</v>
      </c>
    </row>
    <row r="319" spans="1:18" x14ac:dyDescent="0.35">
      <c r="A319">
        <v>2487592</v>
      </c>
      <c r="B319">
        <v>6163349</v>
      </c>
      <c r="C319" t="s">
        <v>4276</v>
      </c>
      <c r="D319">
        <v>4000732825</v>
      </c>
      <c r="E319" s="16">
        <v>44790</v>
      </c>
      <c r="F319" s="16" t="s">
        <v>4308</v>
      </c>
      <c r="G319" s="16" t="s">
        <v>4309</v>
      </c>
      <c r="H319">
        <v>1</v>
      </c>
      <c r="I319">
        <v>474.06</v>
      </c>
      <c r="J319">
        <v>474.06</v>
      </c>
      <c r="K319" t="s">
        <v>4218</v>
      </c>
      <c r="L319">
        <v>35.33</v>
      </c>
      <c r="M319" s="16">
        <v>35.33</v>
      </c>
      <c r="N319" t="s">
        <v>4218</v>
      </c>
      <c r="P319" t="s">
        <v>5352</v>
      </c>
      <c r="R319" t="s">
        <v>4219</v>
      </c>
    </row>
    <row r="320" spans="1:18" x14ac:dyDescent="0.35">
      <c r="A320">
        <v>2487592</v>
      </c>
      <c r="B320">
        <v>6163349</v>
      </c>
      <c r="C320" t="s">
        <v>4276</v>
      </c>
      <c r="D320">
        <v>4000732825</v>
      </c>
      <c r="E320" s="16">
        <v>44790</v>
      </c>
      <c r="F320" s="16" t="s">
        <v>4310</v>
      </c>
      <c r="G320" s="16" t="s">
        <v>4309</v>
      </c>
      <c r="H320">
        <v>1</v>
      </c>
      <c r="I320">
        <v>474.06</v>
      </c>
      <c r="J320">
        <v>474.06</v>
      </c>
      <c r="K320" t="s">
        <v>4218</v>
      </c>
      <c r="L320">
        <v>3.05</v>
      </c>
      <c r="M320" s="16">
        <v>18.3</v>
      </c>
      <c r="N320" t="s">
        <v>4218</v>
      </c>
      <c r="P320" t="s">
        <v>5352</v>
      </c>
      <c r="R320" t="s">
        <v>4219</v>
      </c>
    </row>
    <row r="321" spans="1:18" x14ac:dyDescent="0.35">
      <c r="A321">
        <v>2487592</v>
      </c>
      <c r="B321">
        <v>6163349</v>
      </c>
      <c r="C321" t="s">
        <v>4276</v>
      </c>
      <c r="D321">
        <v>4000732825</v>
      </c>
      <c r="E321" s="16">
        <v>44790</v>
      </c>
      <c r="F321" s="16" t="s">
        <v>4311</v>
      </c>
      <c r="G321" s="16" t="s">
        <v>4312</v>
      </c>
      <c r="H321">
        <v>1</v>
      </c>
      <c r="I321">
        <v>37.61</v>
      </c>
      <c r="J321">
        <v>37.61</v>
      </c>
      <c r="K321" t="s">
        <v>4218</v>
      </c>
      <c r="L321">
        <v>1.72</v>
      </c>
      <c r="M321" s="16">
        <v>10.32</v>
      </c>
      <c r="N321" t="s">
        <v>4218</v>
      </c>
      <c r="P321" t="s">
        <v>5352</v>
      </c>
      <c r="R321" t="s">
        <v>4219</v>
      </c>
    </row>
    <row r="322" spans="1:18" x14ac:dyDescent="0.35">
      <c r="A322">
        <v>2487592</v>
      </c>
      <c r="B322">
        <v>6163349</v>
      </c>
      <c r="C322" t="s">
        <v>4276</v>
      </c>
      <c r="D322">
        <v>4000732825</v>
      </c>
      <c r="E322" s="16">
        <v>44790</v>
      </c>
      <c r="F322" s="16" t="s">
        <v>4313</v>
      </c>
      <c r="G322" s="16" t="s">
        <v>1865</v>
      </c>
      <c r="H322">
        <v>4</v>
      </c>
      <c r="I322">
        <v>1.47</v>
      </c>
      <c r="J322">
        <v>5.88</v>
      </c>
      <c r="K322" t="s">
        <v>4218</v>
      </c>
      <c r="L322">
        <v>1519.03</v>
      </c>
      <c r="M322" s="16">
        <v>3038.06</v>
      </c>
      <c r="N322" t="s">
        <v>4218</v>
      </c>
      <c r="P322" t="s">
        <v>5352</v>
      </c>
      <c r="R322" t="s">
        <v>4219</v>
      </c>
    </row>
    <row r="323" spans="1:18" x14ac:dyDescent="0.35">
      <c r="A323">
        <v>2487592</v>
      </c>
      <c r="B323">
        <v>6163349</v>
      </c>
      <c r="C323" t="s">
        <v>4276</v>
      </c>
      <c r="D323">
        <v>4000732825</v>
      </c>
      <c r="E323" s="16">
        <v>44790</v>
      </c>
      <c r="F323" s="16" t="s">
        <v>1877</v>
      </c>
      <c r="G323" s="16" t="s">
        <v>1878</v>
      </c>
      <c r="H323">
        <v>1</v>
      </c>
      <c r="I323">
        <v>7.13</v>
      </c>
      <c r="J323">
        <v>7.13</v>
      </c>
      <c r="K323" t="s">
        <v>4218</v>
      </c>
      <c r="L323">
        <v>21.73</v>
      </c>
      <c r="M323" s="16">
        <v>21.73</v>
      </c>
      <c r="N323" t="s">
        <v>4218</v>
      </c>
      <c r="P323" t="s">
        <v>5352</v>
      </c>
      <c r="R323" t="s">
        <v>4219</v>
      </c>
    </row>
    <row r="324" spans="1:18" x14ac:dyDescent="0.35">
      <c r="A324">
        <v>2487592</v>
      </c>
      <c r="B324">
        <v>6163349</v>
      </c>
      <c r="C324" t="s">
        <v>4276</v>
      </c>
      <c r="D324">
        <v>4000732825</v>
      </c>
      <c r="E324" s="16">
        <v>44790</v>
      </c>
      <c r="F324" s="16" t="s">
        <v>1908</v>
      </c>
      <c r="G324" s="16" t="s">
        <v>1909</v>
      </c>
      <c r="H324">
        <v>2</v>
      </c>
      <c r="I324">
        <v>2.29</v>
      </c>
      <c r="J324">
        <v>4.58</v>
      </c>
      <c r="K324" t="s">
        <v>4218</v>
      </c>
      <c r="L324">
        <v>11.07</v>
      </c>
      <c r="M324" s="16">
        <v>22.14</v>
      </c>
      <c r="N324" t="s">
        <v>4218</v>
      </c>
      <c r="P324" t="s">
        <v>5352</v>
      </c>
      <c r="R324" t="s">
        <v>4219</v>
      </c>
    </row>
    <row r="325" spans="1:18" x14ac:dyDescent="0.35">
      <c r="A325">
        <v>2487592</v>
      </c>
      <c r="B325">
        <v>6163349</v>
      </c>
      <c r="C325" t="s">
        <v>4276</v>
      </c>
      <c r="D325">
        <v>4000732825</v>
      </c>
      <c r="E325" s="16">
        <v>44790</v>
      </c>
      <c r="F325" s="16" t="s">
        <v>4314</v>
      </c>
      <c r="G325" s="16" t="s">
        <v>1961</v>
      </c>
      <c r="H325">
        <v>2</v>
      </c>
      <c r="I325">
        <v>10.64</v>
      </c>
      <c r="J325">
        <v>21.28</v>
      </c>
      <c r="K325" t="s">
        <v>4218</v>
      </c>
      <c r="L325">
        <v>34.42</v>
      </c>
      <c r="M325" s="16">
        <v>68.84</v>
      </c>
      <c r="N325" t="s">
        <v>4218</v>
      </c>
      <c r="P325" t="s">
        <v>5352</v>
      </c>
      <c r="R325" t="s">
        <v>4219</v>
      </c>
    </row>
    <row r="326" spans="1:18" x14ac:dyDescent="0.35">
      <c r="A326">
        <v>2487592</v>
      </c>
      <c r="B326">
        <v>6163349</v>
      </c>
      <c r="C326" t="s">
        <v>4276</v>
      </c>
      <c r="D326">
        <v>4000732825</v>
      </c>
      <c r="E326" s="16">
        <v>44790</v>
      </c>
      <c r="F326" s="16" t="s">
        <v>4315</v>
      </c>
      <c r="G326" s="16" t="s">
        <v>1895</v>
      </c>
      <c r="H326">
        <v>1</v>
      </c>
      <c r="I326">
        <v>538.75</v>
      </c>
      <c r="J326">
        <v>538.75</v>
      </c>
      <c r="K326" t="s">
        <v>4218</v>
      </c>
      <c r="L326">
        <v>5.63</v>
      </c>
      <c r="M326" s="16">
        <v>5.63</v>
      </c>
      <c r="N326" t="s">
        <v>4218</v>
      </c>
      <c r="P326" t="s">
        <v>5352</v>
      </c>
      <c r="R326" t="s">
        <v>4219</v>
      </c>
    </row>
    <row r="327" spans="1:18" x14ac:dyDescent="0.35">
      <c r="A327">
        <v>2487592</v>
      </c>
      <c r="B327">
        <v>6163349</v>
      </c>
      <c r="C327" t="s">
        <v>4276</v>
      </c>
      <c r="D327">
        <v>4000732825</v>
      </c>
      <c r="E327" s="16">
        <v>44790</v>
      </c>
      <c r="F327" s="16" t="s">
        <v>2116</v>
      </c>
      <c r="G327" s="16" t="s">
        <v>1831</v>
      </c>
      <c r="H327">
        <v>1</v>
      </c>
      <c r="I327">
        <v>7.4</v>
      </c>
      <c r="J327">
        <v>7.4</v>
      </c>
      <c r="K327" t="s">
        <v>4218</v>
      </c>
      <c r="L327">
        <v>6.05</v>
      </c>
      <c r="M327" s="16">
        <v>6.05</v>
      </c>
      <c r="N327" t="s">
        <v>4218</v>
      </c>
      <c r="P327" t="s">
        <v>5352</v>
      </c>
      <c r="R327" t="s">
        <v>4219</v>
      </c>
    </row>
    <row r="328" spans="1:18" x14ac:dyDescent="0.35">
      <c r="A328">
        <v>2487592</v>
      </c>
      <c r="B328">
        <v>6163349</v>
      </c>
      <c r="C328" t="s">
        <v>4276</v>
      </c>
      <c r="D328">
        <v>4000732825</v>
      </c>
      <c r="E328" s="16">
        <v>44790</v>
      </c>
      <c r="F328" s="16" t="s">
        <v>2113</v>
      </c>
      <c r="G328" s="16" t="s">
        <v>1831</v>
      </c>
      <c r="H328">
        <v>1</v>
      </c>
      <c r="I328">
        <v>10.48</v>
      </c>
      <c r="J328">
        <v>10.48</v>
      </c>
      <c r="K328" t="s">
        <v>4218</v>
      </c>
      <c r="L328">
        <v>7.44</v>
      </c>
      <c r="M328" s="16">
        <v>7.44</v>
      </c>
      <c r="N328" t="s">
        <v>4218</v>
      </c>
      <c r="P328" t="s">
        <v>5352</v>
      </c>
      <c r="R328" t="s">
        <v>4219</v>
      </c>
    </row>
    <row r="329" spans="1:18" x14ac:dyDescent="0.35">
      <c r="A329">
        <v>2487592</v>
      </c>
      <c r="B329">
        <v>6163349</v>
      </c>
      <c r="C329" t="s">
        <v>4276</v>
      </c>
      <c r="D329">
        <v>4000732825</v>
      </c>
      <c r="E329" s="16">
        <v>44790</v>
      </c>
      <c r="F329" s="16" t="s">
        <v>4316</v>
      </c>
      <c r="G329" s="16" t="s">
        <v>1895</v>
      </c>
      <c r="H329">
        <v>1</v>
      </c>
      <c r="I329">
        <v>20.079999999999998</v>
      </c>
      <c r="J329">
        <v>20.079999999999998</v>
      </c>
      <c r="K329" t="s">
        <v>4218</v>
      </c>
      <c r="L329">
        <v>1632.41</v>
      </c>
      <c r="M329" s="16">
        <v>1632.41</v>
      </c>
      <c r="N329" t="s">
        <v>4218</v>
      </c>
      <c r="P329" t="s">
        <v>5352</v>
      </c>
      <c r="R329" t="s">
        <v>4219</v>
      </c>
    </row>
    <row r="330" spans="1:18" x14ac:dyDescent="0.35">
      <c r="A330">
        <v>2487592</v>
      </c>
      <c r="B330">
        <v>6163349</v>
      </c>
      <c r="C330" t="s">
        <v>4276</v>
      </c>
      <c r="D330">
        <v>4000732825</v>
      </c>
      <c r="E330" s="16">
        <v>44790</v>
      </c>
      <c r="F330" s="16" t="s">
        <v>4317</v>
      </c>
      <c r="G330" s="16" t="s">
        <v>4318</v>
      </c>
      <c r="H330">
        <v>1</v>
      </c>
      <c r="I330">
        <v>71.33</v>
      </c>
      <c r="J330">
        <v>71.33</v>
      </c>
      <c r="K330" t="s">
        <v>4218</v>
      </c>
      <c r="L330">
        <v>126.76</v>
      </c>
      <c r="M330" s="16">
        <v>126.76</v>
      </c>
      <c r="N330" t="s">
        <v>4218</v>
      </c>
      <c r="P330" t="s">
        <v>5352</v>
      </c>
      <c r="R330" t="s">
        <v>4219</v>
      </c>
    </row>
    <row r="331" spans="1:18" x14ac:dyDescent="0.35">
      <c r="A331">
        <v>2487592</v>
      </c>
      <c r="B331">
        <v>6163349</v>
      </c>
      <c r="C331" t="s">
        <v>4276</v>
      </c>
      <c r="D331">
        <v>4000732825</v>
      </c>
      <c r="E331" s="16">
        <v>44790</v>
      </c>
      <c r="F331" s="16" t="s">
        <v>4319</v>
      </c>
      <c r="G331" s="16" t="s">
        <v>4320</v>
      </c>
      <c r="H331">
        <v>1</v>
      </c>
      <c r="I331">
        <v>40.51</v>
      </c>
      <c r="J331">
        <v>40.51</v>
      </c>
      <c r="K331" t="s">
        <v>4218</v>
      </c>
      <c r="L331">
        <v>108.84</v>
      </c>
      <c r="M331" s="16">
        <v>108.84</v>
      </c>
      <c r="N331" t="s">
        <v>4218</v>
      </c>
      <c r="P331" t="s">
        <v>5352</v>
      </c>
      <c r="R331" t="s">
        <v>4219</v>
      </c>
    </row>
    <row r="332" spans="1:18" x14ac:dyDescent="0.35">
      <c r="A332">
        <v>2487592</v>
      </c>
      <c r="B332">
        <v>6163349</v>
      </c>
      <c r="C332" t="s">
        <v>4276</v>
      </c>
      <c r="D332">
        <v>4000880127</v>
      </c>
      <c r="E332" s="16">
        <v>44927</v>
      </c>
      <c r="F332" s="16" t="s">
        <v>4321</v>
      </c>
      <c r="G332" s="16" t="s">
        <v>4322</v>
      </c>
      <c r="H332">
        <v>1</v>
      </c>
      <c r="I332">
        <v>1069.9000000000001</v>
      </c>
      <c r="J332">
        <v>1069.9000000000001</v>
      </c>
      <c r="K332" t="s">
        <v>4218</v>
      </c>
      <c r="L332">
        <v>18.89</v>
      </c>
      <c r="M332" s="16">
        <v>75.56</v>
      </c>
      <c r="N332" t="s">
        <v>4218</v>
      </c>
      <c r="P332" t="s">
        <v>5352</v>
      </c>
      <c r="R332" t="s">
        <v>4219</v>
      </c>
    </row>
    <row r="333" spans="1:18" x14ac:dyDescent="0.35">
      <c r="A333">
        <v>2487592</v>
      </c>
      <c r="B333">
        <v>6163349</v>
      </c>
      <c r="C333" t="s">
        <v>4276</v>
      </c>
      <c r="D333">
        <v>4000732825</v>
      </c>
      <c r="E333" s="16">
        <v>44790</v>
      </c>
      <c r="F333" s="16" t="s">
        <v>4323</v>
      </c>
      <c r="G333" s="16" t="s">
        <v>4324</v>
      </c>
      <c r="H333">
        <v>1</v>
      </c>
      <c r="I333">
        <v>0.82</v>
      </c>
      <c r="J333">
        <v>0.82</v>
      </c>
      <c r="K333" t="s">
        <v>4218</v>
      </c>
      <c r="L333">
        <v>1.32</v>
      </c>
      <c r="M333" s="16">
        <v>5.28</v>
      </c>
      <c r="N333" t="s">
        <v>4218</v>
      </c>
      <c r="P333" t="s">
        <v>5352</v>
      </c>
      <c r="R333" t="s">
        <v>4219</v>
      </c>
    </row>
    <row r="334" spans="1:18" x14ac:dyDescent="0.35">
      <c r="A334">
        <v>2487592</v>
      </c>
      <c r="B334">
        <v>6163349</v>
      </c>
      <c r="C334" t="s">
        <v>4276</v>
      </c>
      <c r="D334">
        <v>4000732825</v>
      </c>
      <c r="E334" s="16">
        <v>44790</v>
      </c>
      <c r="F334" s="16" t="s">
        <v>4325</v>
      </c>
      <c r="G334" s="16" t="s">
        <v>4238</v>
      </c>
      <c r="H334">
        <v>2</v>
      </c>
      <c r="I334">
        <v>26.41</v>
      </c>
      <c r="J334">
        <v>52.82</v>
      </c>
      <c r="K334" t="s">
        <v>4218</v>
      </c>
      <c r="L334">
        <v>122.64</v>
      </c>
      <c r="M334" s="16">
        <v>122.64</v>
      </c>
      <c r="N334" t="s">
        <v>4218</v>
      </c>
      <c r="P334" t="s">
        <v>5352</v>
      </c>
      <c r="R334" t="s">
        <v>4219</v>
      </c>
    </row>
    <row r="335" spans="1:18" x14ac:dyDescent="0.35">
      <c r="A335">
        <v>2487592</v>
      </c>
      <c r="B335">
        <v>6163349</v>
      </c>
      <c r="C335" t="s">
        <v>4276</v>
      </c>
      <c r="D335">
        <v>4000732825</v>
      </c>
      <c r="E335" s="16">
        <v>44790</v>
      </c>
      <c r="F335" s="16" t="s">
        <v>4326</v>
      </c>
      <c r="G335" s="16" t="s">
        <v>2106</v>
      </c>
      <c r="H335">
        <v>1</v>
      </c>
      <c r="I335">
        <v>83.89</v>
      </c>
      <c r="J335">
        <v>83.89</v>
      </c>
      <c r="K335" t="s">
        <v>4218</v>
      </c>
      <c r="L335">
        <v>61.3</v>
      </c>
      <c r="M335" s="16">
        <v>61.3</v>
      </c>
      <c r="N335" t="s">
        <v>4218</v>
      </c>
      <c r="P335" t="s">
        <v>5352</v>
      </c>
      <c r="R335" t="s">
        <v>4219</v>
      </c>
    </row>
    <row r="336" spans="1:18" x14ac:dyDescent="0.35">
      <c r="A336">
        <v>2487592</v>
      </c>
      <c r="B336">
        <v>6163349</v>
      </c>
      <c r="C336" t="s">
        <v>4276</v>
      </c>
      <c r="D336">
        <v>4000732825</v>
      </c>
      <c r="E336" s="16">
        <v>44790</v>
      </c>
      <c r="F336" s="16" t="s">
        <v>4327</v>
      </c>
      <c r="G336" s="16" t="s">
        <v>4238</v>
      </c>
      <c r="H336">
        <v>1</v>
      </c>
      <c r="I336">
        <v>30.54</v>
      </c>
      <c r="J336">
        <v>30.54</v>
      </c>
      <c r="K336" t="s">
        <v>4218</v>
      </c>
      <c r="L336">
        <v>122.92</v>
      </c>
      <c r="M336" s="16">
        <v>122.92</v>
      </c>
      <c r="N336" t="s">
        <v>4218</v>
      </c>
      <c r="P336" t="s">
        <v>5352</v>
      </c>
      <c r="R336" t="s">
        <v>4219</v>
      </c>
    </row>
    <row r="337" spans="1:18" x14ac:dyDescent="0.35">
      <c r="A337">
        <v>2487592</v>
      </c>
      <c r="B337">
        <v>6163349</v>
      </c>
      <c r="C337" t="s">
        <v>4276</v>
      </c>
      <c r="D337">
        <v>4000732825</v>
      </c>
      <c r="E337" s="16">
        <v>44790</v>
      </c>
      <c r="F337" s="16" t="s">
        <v>4328</v>
      </c>
      <c r="G337" s="16" t="s">
        <v>4329</v>
      </c>
      <c r="H337">
        <v>1</v>
      </c>
      <c r="I337">
        <v>406.73</v>
      </c>
      <c r="J337">
        <v>406.73</v>
      </c>
      <c r="K337" t="s">
        <v>4218</v>
      </c>
      <c r="L337">
        <v>158.38999999999999</v>
      </c>
      <c r="M337" s="16">
        <v>158.38999999999999</v>
      </c>
      <c r="N337" t="s">
        <v>4218</v>
      </c>
      <c r="P337" t="s">
        <v>5352</v>
      </c>
      <c r="R337" t="s">
        <v>4219</v>
      </c>
    </row>
    <row r="338" spans="1:18" x14ac:dyDescent="0.35">
      <c r="A338">
        <v>2487592</v>
      </c>
      <c r="B338">
        <v>6163349</v>
      </c>
      <c r="C338" t="s">
        <v>4276</v>
      </c>
      <c r="D338">
        <v>4000732825</v>
      </c>
      <c r="E338" s="16">
        <v>44790</v>
      </c>
      <c r="F338" s="16" t="s">
        <v>4330</v>
      </c>
      <c r="G338" s="16" t="s">
        <v>2604</v>
      </c>
      <c r="H338">
        <v>1</v>
      </c>
      <c r="I338">
        <v>2192.19</v>
      </c>
      <c r="J338">
        <v>2192.19</v>
      </c>
      <c r="K338" t="s">
        <v>4218</v>
      </c>
      <c r="L338">
        <v>976.51</v>
      </c>
      <c r="M338" s="16">
        <v>976.51</v>
      </c>
      <c r="N338" t="s">
        <v>4218</v>
      </c>
      <c r="P338" t="s">
        <v>5352</v>
      </c>
      <c r="R338" t="s">
        <v>4219</v>
      </c>
    </row>
    <row r="339" spans="1:18" x14ac:dyDescent="0.35">
      <c r="A339">
        <v>2487592</v>
      </c>
      <c r="B339">
        <v>6163349</v>
      </c>
      <c r="C339" t="s">
        <v>4276</v>
      </c>
      <c r="D339">
        <v>4000732825</v>
      </c>
      <c r="E339" s="16">
        <v>44790</v>
      </c>
      <c r="F339" s="16" t="s">
        <v>4331</v>
      </c>
      <c r="G339" s="16" t="s">
        <v>2482</v>
      </c>
      <c r="H339">
        <v>1</v>
      </c>
      <c r="I339">
        <v>68.430000000000007</v>
      </c>
      <c r="J339">
        <v>68.430000000000007</v>
      </c>
      <c r="K339" t="s">
        <v>4218</v>
      </c>
      <c r="L339">
        <v>230.22</v>
      </c>
      <c r="M339" s="16">
        <v>230.22</v>
      </c>
      <c r="N339" t="s">
        <v>4218</v>
      </c>
      <c r="P339" t="s">
        <v>5352</v>
      </c>
      <c r="R339" t="s">
        <v>4219</v>
      </c>
    </row>
    <row r="340" spans="1:18" x14ac:dyDescent="0.35">
      <c r="A340">
        <v>2487592</v>
      </c>
      <c r="B340">
        <v>6163349</v>
      </c>
      <c r="C340" t="s">
        <v>4276</v>
      </c>
      <c r="D340">
        <v>4000732825</v>
      </c>
      <c r="E340" s="16">
        <v>44790</v>
      </c>
      <c r="F340" s="16" t="s">
        <v>4332</v>
      </c>
      <c r="G340" s="16" t="s">
        <v>1828</v>
      </c>
      <c r="H340">
        <v>1</v>
      </c>
      <c r="I340">
        <v>156.83000000000001</v>
      </c>
      <c r="J340">
        <v>156.83000000000001</v>
      </c>
      <c r="K340" t="s">
        <v>4218</v>
      </c>
      <c r="L340">
        <v>160.84</v>
      </c>
      <c r="M340" s="16">
        <v>160.84</v>
      </c>
      <c r="N340" t="s">
        <v>4218</v>
      </c>
      <c r="P340" t="s">
        <v>5352</v>
      </c>
      <c r="R340" t="s">
        <v>4219</v>
      </c>
    </row>
    <row r="341" spans="1:18" x14ac:dyDescent="0.35">
      <c r="A341">
        <v>2487592</v>
      </c>
      <c r="B341">
        <v>6163349</v>
      </c>
      <c r="C341" t="s">
        <v>4276</v>
      </c>
      <c r="D341">
        <v>4000732825</v>
      </c>
      <c r="E341" s="16">
        <v>44790</v>
      </c>
      <c r="F341" s="16" t="s">
        <v>4333</v>
      </c>
      <c r="G341" s="16" t="s">
        <v>1828</v>
      </c>
      <c r="H341">
        <v>1</v>
      </c>
      <c r="I341">
        <v>160.22</v>
      </c>
      <c r="J341">
        <v>160.22</v>
      </c>
      <c r="K341" t="s">
        <v>4218</v>
      </c>
      <c r="L341">
        <v>143.37</v>
      </c>
      <c r="M341" s="16">
        <v>143.37</v>
      </c>
      <c r="N341" t="s">
        <v>4218</v>
      </c>
      <c r="P341" t="s">
        <v>5352</v>
      </c>
      <c r="R341" t="s">
        <v>4219</v>
      </c>
    </row>
    <row r="342" spans="1:18" x14ac:dyDescent="0.35">
      <c r="A342">
        <v>2487592</v>
      </c>
      <c r="B342">
        <v>6163349</v>
      </c>
      <c r="C342" t="s">
        <v>4276</v>
      </c>
      <c r="D342">
        <v>4000732825</v>
      </c>
      <c r="E342" s="16">
        <v>44790</v>
      </c>
      <c r="F342" s="16" t="s">
        <v>4334</v>
      </c>
      <c r="G342" s="16" t="s">
        <v>4335</v>
      </c>
      <c r="H342">
        <v>1</v>
      </c>
      <c r="I342">
        <v>1287.53</v>
      </c>
      <c r="J342">
        <v>1287.53</v>
      </c>
      <c r="K342" t="s">
        <v>4218</v>
      </c>
      <c r="L342">
        <v>107.57</v>
      </c>
      <c r="M342" s="16">
        <v>860.56</v>
      </c>
      <c r="N342" t="s">
        <v>4218</v>
      </c>
      <c r="P342" t="s">
        <v>5352</v>
      </c>
      <c r="R342" t="s">
        <v>4219</v>
      </c>
    </row>
    <row r="343" spans="1:18" x14ac:dyDescent="0.35">
      <c r="A343">
        <v>2487592</v>
      </c>
      <c r="B343">
        <v>6163349</v>
      </c>
      <c r="C343" t="s">
        <v>4276</v>
      </c>
      <c r="D343">
        <v>4000732825</v>
      </c>
      <c r="E343" s="16">
        <v>44790</v>
      </c>
      <c r="F343" s="16" t="s">
        <v>4336</v>
      </c>
      <c r="G343" s="16" t="s">
        <v>2106</v>
      </c>
      <c r="H343">
        <v>1</v>
      </c>
      <c r="I343">
        <v>188.13</v>
      </c>
      <c r="J343">
        <v>188.13</v>
      </c>
      <c r="K343" t="s">
        <v>4218</v>
      </c>
      <c r="L343">
        <v>559.77</v>
      </c>
      <c r="M343" s="16">
        <v>2239.08</v>
      </c>
      <c r="N343" t="s">
        <v>4218</v>
      </c>
      <c r="P343" t="s">
        <v>5352</v>
      </c>
      <c r="R343" t="s">
        <v>4219</v>
      </c>
    </row>
    <row r="344" spans="1:18" x14ac:dyDescent="0.35">
      <c r="A344">
        <v>2487592</v>
      </c>
      <c r="B344">
        <v>6163349</v>
      </c>
      <c r="C344" t="s">
        <v>4276</v>
      </c>
      <c r="D344">
        <v>4000732825</v>
      </c>
      <c r="E344" s="16">
        <v>44790</v>
      </c>
      <c r="F344" s="16" t="s">
        <v>4337</v>
      </c>
      <c r="G344" s="16" t="s">
        <v>4338</v>
      </c>
      <c r="H344">
        <v>1</v>
      </c>
      <c r="I344">
        <v>73.91</v>
      </c>
      <c r="J344">
        <v>73.91</v>
      </c>
      <c r="K344" t="s">
        <v>4218</v>
      </c>
      <c r="L344">
        <v>143.59</v>
      </c>
      <c r="M344" s="16">
        <v>287.18</v>
      </c>
      <c r="N344" t="s">
        <v>4218</v>
      </c>
      <c r="P344" t="s">
        <v>5352</v>
      </c>
      <c r="R344" t="s">
        <v>4219</v>
      </c>
    </row>
    <row r="345" spans="1:18" x14ac:dyDescent="0.35">
      <c r="A345">
        <v>2487592</v>
      </c>
      <c r="B345">
        <v>6163349</v>
      </c>
      <c r="C345" t="s">
        <v>4276</v>
      </c>
      <c r="D345">
        <v>4000732825</v>
      </c>
      <c r="E345" s="16">
        <v>44790</v>
      </c>
      <c r="F345" s="16" t="s">
        <v>4339</v>
      </c>
      <c r="G345" s="16" t="s">
        <v>2274</v>
      </c>
      <c r="H345">
        <v>36</v>
      </c>
      <c r="I345">
        <v>0.59</v>
      </c>
      <c r="J345">
        <v>21.24</v>
      </c>
      <c r="K345" t="s">
        <v>4218</v>
      </c>
      <c r="L345">
        <v>143.59</v>
      </c>
      <c r="M345" s="16">
        <v>287.18</v>
      </c>
      <c r="N345" t="s">
        <v>4218</v>
      </c>
      <c r="P345" t="s">
        <v>5352</v>
      </c>
      <c r="R345" t="s">
        <v>4219</v>
      </c>
    </row>
    <row r="346" spans="1:18" x14ac:dyDescent="0.35">
      <c r="A346">
        <v>2487592</v>
      </c>
      <c r="B346">
        <v>6163349</v>
      </c>
      <c r="C346" t="s">
        <v>4276</v>
      </c>
      <c r="D346">
        <v>4000732825</v>
      </c>
      <c r="E346" s="16">
        <v>44790</v>
      </c>
      <c r="F346" s="16" t="s">
        <v>4340</v>
      </c>
      <c r="G346" s="16" t="s">
        <v>4341</v>
      </c>
      <c r="H346">
        <v>1</v>
      </c>
      <c r="I346">
        <v>2176.36</v>
      </c>
      <c r="J346">
        <v>2176.36</v>
      </c>
      <c r="K346" t="s">
        <v>4218</v>
      </c>
      <c r="L346">
        <v>4.79</v>
      </c>
      <c r="M346" s="16">
        <v>38.32</v>
      </c>
      <c r="N346" t="s">
        <v>4218</v>
      </c>
      <c r="P346" t="s">
        <v>5352</v>
      </c>
      <c r="R346" t="s">
        <v>4219</v>
      </c>
    </row>
    <row r="347" spans="1:18" x14ac:dyDescent="0.35">
      <c r="A347">
        <v>2542508</v>
      </c>
      <c r="B347">
        <v>6201950</v>
      </c>
      <c r="C347" t="s">
        <v>3387</v>
      </c>
      <c r="D347">
        <v>4000838917</v>
      </c>
      <c r="E347" s="16">
        <v>45031</v>
      </c>
      <c r="F347" s="16" t="s">
        <v>1928</v>
      </c>
      <c r="G347" s="16" t="s">
        <v>1929</v>
      </c>
      <c r="H347">
        <v>2</v>
      </c>
      <c r="I347">
        <v>124.98</v>
      </c>
      <c r="J347">
        <v>499.92</v>
      </c>
      <c r="K347" t="s">
        <v>4218</v>
      </c>
      <c r="L347">
        <v>38.770000000000003</v>
      </c>
      <c r="M347" s="16">
        <v>193.85</v>
      </c>
      <c r="N347" t="s">
        <v>4218</v>
      </c>
      <c r="P347" t="s">
        <v>5352</v>
      </c>
      <c r="R347" t="s">
        <v>4219</v>
      </c>
    </row>
    <row r="348" spans="1:18" x14ac:dyDescent="0.35">
      <c r="A348">
        <v>2542508</v>
      </c>
      <c r="B348">
        <v>6201950</v>
      </c>
      <c r="C348" t="s">
        <v>3387</v>
      </c>
      <c r="D348">
        <v>4000838917</v>
      </c>
      <c r="E348" s="16">
        <v>45031</v>
      </c>
      <c r="F348" s="16" t="s">
        <v>1934</v>
      </c>
      <c r="G348" s="16" t="s">
        <v>1825</v>
      </c>
      <c r="H348">
        <v>8</v>
      </c>
      <c r="I348">
        <v>4.7</v>
      </c>
      <c r="J348">
        <v>37.6</v>
      </c>
      <c r="K348" t="s">
        <v>4218</v>
      </c>
      <c r="L348">
        <v>38.770000000000003</v>
      </c>
      <c r="M348" s="16">
        <v>193.85</v>
      </c>
      <c r="N348" t="s">
        <v>4218</v>
      </c>
      <c r="P348" t="s">
        <v>5352</v>
      </c>
      <c r="R348" t="s">
        <v>4219</v>
      </c>
    </row>
    <row r="349" spans="1:18" x14ac:dyDescent="0.35">
      <c r="A349">
        <v>2542508</v>
      </c>
      <c r="B349">
        <v>6201950</v>
      </c>
      <c r="C349" t="s">
        <v>3387</v>
      </c>
      <c r="D349">
        <v>4000838917</v>
      </c>
      <c r="E349" s="16">
        <v>45031</v>
      </c>
      <c r="F349" s="16" t="s">
        <v>1935</v>
      </c>
      <c r="G349" s="16" t="s">
        <v>1936</v>
      </c>
      <c r="H349">
        <v>4</v>
      </c>
      <c r="I349">
        <v>64.73</v>
      </c>
      <c r="J349">
        <v>258.92</v>
      </c>
      <c r="K349" t="s">
        <v>4218</v>
      </c>
      <c r="L349">
        <v>2643.05</v>
      </c>
      <c r="M349" s="16">
        <v>5286.1</v>
      </c>
      <c r="N349" t="s">
        <v>4218</v>
      </c>
      <c r="P349" t="s">
        <v>5352</v>
      </c>
      <c r="R349" t="s">
        <v>4219</v>
      </c>
    </row>
    <row r="350" spans="1:18" x14ac:dyDescent="0.35">
      <c r="A350">
        <v>2542508</v>
      </c>
      <c r="B350">
        <v>6201950</v>
      </c>
      <c r="C350" t="s">
        <v>3387</v>
      </c>
      <c r="D350">
        <v>4000838917</v>
      </c>
      <c r="E350" s="16">
        <v>45031</v>
      </c>
      <c r="F350" s="16" t="s">
        <v>1938</v>
      </c>
      <c r="G350" s="16" t="s">
        <v>1939</v>
      </c>
      <c r="H350">
        <v>2</v>
      </c>
      <c r="I350">
        <v>927.49</v>
      </c>
      <c r="J350">
        <v>1854.98</v>
      </c>
      <c r="K350" t="s">
        <v>4218</v>
      </c>
      <c r="L350">
        <v>32101.26</v>
      </c>
      <c r="M350" s="16">
        <v>32101.26</v>
      </c>
      <c r="N350" t="s">
        <v>4218</v>
      </c>
      <c r="P350" t="s">
        <v>5352</v>
      </c>
      <c r="R350" t="s">
        <v>4219</v>
      </c>
    </row>
    <row r="351" spans="1:18" x14ac:dyDescent="0.35">
      <c r="A351">
        <v>2542508</v>
      </c>
      <c r="B351">
        <v>6201950</v>
      </c>
      <c r="C351" t="s">
        <v>3387</v>
      </c>
      <c r="D351">
        <v>4000838917</v>
      </c>
      <c r="E351" s="16">
        <v>45031</v>
      </c>
      <c r="F351" s="16" t="s">
        <v>1942</v>
      </c>
      <c r="G351" s="16" t="s">
        <v>1822</v>
      </c>
      <c r="H351">
        <v>8</v>
      </c>
      <c r="I351">
        <v>1.33</v>
      </c>
      <c r="J351">
        <v>10.64</v>
      </c>
      <c r="K351" t="s">
        <v>4218</v>
      </c>
      <c r="L351">
        <v>3.6</v>
      </c>
      <c r="M351" s="16">
        <v>7.2</v>
      </c>
      <c r="N351" t="s">
        <v>4218</v>
      </c>
      <c r="P351" t="s">
        <v>5352</v>
      </c>
      <c r="R351" t="s">
        <v>4219</v>
      </c>
    </row>
    <row r="352" spans="1:18" x14ac:dyDescent="0.35">
      <c r="A352">
        <v>2542508</v>
      </c>
      <c r="B352">
        <v>6201950</v>
      </c>
      <c r="C352" t="s">
        <v>3387</v>
      </c>
      <c r="D352">
        <v>4000838917</v>
      </c>
      <c r="E352" s="16">
        <v>45031</v>
      </c>
      <c r="F352" s="16" t="s">
        <v>1954</v>
      </c>
      <c r="G352" s="16" t="s">
        <v>1855</v>
      </c>
      <c r="H352">
        <v>2</v>
      </c>
      <c r="I352">
        <v>675.51</v>
      </c>
      <c r="J352">
        <v>1351.02</v>
      </c>
      <c r="K352" t="s">
        <v>4218</v>
      </c>
      <c r="L352">
        <v>4.08</v>
      </c>
      <c r="M352" s="16">
        <v>8.16</v>
      </c>
      <c r="N352" t="s">
        <v>4218</v>
      </c>
      <c r="P352" t="s">
        <v>5352</v>
      </c>
      <c r="R352" t="s">
        <v>4219</v>
      </c>
    </row>
    <row r="353" spans="1:18" x14ac:dyDescent="0.35">
      <c r="A353">
        <v>2543209</v>
      </c>
      <c r="B353">
        <v>6202403</v>
      </c>
      <c r="C353" t="s">
        <v>4342</v>
      </c>
      <c r="D353">
        <v>4000839118</v>
      </c>
      <c r="E353" s="16">
        <v>44887</v>
      </c>
      <c r="F353" s="16" t="s">
        <v>1928</v>
      </c>
      <c r="G353" s="16" t="s">
        <v>1929</v>
      </c>
      <c r="H353">
        <v>4</v>
      </c>
      <c r="I353">
        <v>124.98</v>
      </c>
      <c r="J353">
        <v>499.92</v>
      </c>
      <c r="K353" t="s">
        <v>4218</v>
      </c>
      <c r="L353">
        <v>3.78</v>
      </c>
      <c r="M353" s="16">
        <v>3.78</v>
      </c>
      <c r="N353" t="s">
        <v>4218</v>
      </c>
      <c r="P353" t="s">
        <v>5352</v>
      </c>
      <c r="R353" t="s">
        <v>4219</v>
      </c>
    </row>
    <row r="354" spans="1:18" x14ac:dyDescent="0.35">
      <c r="A354">
        <v>2543209</v>
      </c>
      <c r="B354">
        <v>6202403</v>
      </c>
      <c r="C354" t="s">
        <v>4342</v>
      </c>
      <c r="D354">
        <v>4000839118</v>
      </c>
      <c r="E354" s="16">
        <v>44887</v>
      </c>
      <c r="F354" s="16" t="s">
        <v>1934</v>
      </c>
      <c r="G354" s="16" t="s">
        <v>1825</v>
      </c>
      <c r="H354">
        <v>8</v>
      </c>
      <c r="I354">
        <v>4.7</v>
      </c>
      <c r="J354">
        <v>37.6</v>
      </c>
      <c r="K354" t="s">
        <v>4218</v>
      </c>
      <c r="L354">
        <v>7.07</v>
      </c>
      <c r="M354" s="16">
        <v>28.28</v>
      </c>
      <c r="N354" t="s">
        <v>4218</v>
      </c>
      <c r="P354" t="s">
        <v>5352</v>
      </c>
      <c r="R354" t="s">
        <v>4219</v>
      </c>
    </row>
    <row r="355" spans="1:18" x14ac:dyDescent="0.35">
      <c r="A355">
        <v>2543209</v>
      </c>
      <c r="B355">
        <v>6202403</v>
      </c>
      <c r="C355" t="s">
        <v>4342</v>
      </c>
      <c r="D355">
        <v>4000839118</v>
      </c>
      <c r="E355" s="16">
        <v>44887</v>
      </c>
      <c r="F355" s="16" t="s">
        <v>1935</v>
      </c>
      <c r="G355" s="16" t="s">
        <v>1936</v>
      </c>
      <c r="H355">
        <v>4</v>
      </c>
      <c r="I355">
        <v>64.73</v>
      </c>
      <c r="J355">
        <v>258.92</v>
      </c>
      <c r="K355" t="s">
        <v>4218</v>
      </c>
      <c r="L355">
        <v>1.23</v>
      </c>
      <c r="M355" s="16">
        <v>4.92</v>
      </c>
      <c r="N355" t="s">
        <v>4218</v>
      </c>
      <c r="P355" t="s">
        <v>5352</v>
      </c>
      <c r="R355" t="s">
        <v>4219</v>
      </c>
    </row>
    <row r="356" spans="1:18" x14ac:dyDescent="0.35">
      <c r="A356">
        <v>2543209</v>
      </c>
      <c r="B356">
        <v>6202403</v>
      </c>
      <c r="C356" t="s">
        <v>4342</v>
      </c>
      <c r="D356">
        <v>4000839118</v>
      </c>
      <c r="E356" s="16">
        <v>44887</v>
      </c>
      <c r="F356" s="16" t="s">
        <v>1938</v>
      </c>
      <c r="G356" s="16" t="s">
        <v>1939</v>
      </c>
      <c r="H356">
        <v>2</v>
      </c>
      <c r="I356">
        <v>927.49</v>
      </c>
      <c r="J356">
        <v>1854.98</v>
      </c>
      <c r="K356" t="s">
        <v>4218</v>
      </c>
      <c r="L356">
        <v>7109.3</v>
      </c>
      <c r="M356" s="16">
        <v>7109.3</v>
      </c>
      <c r="N356" t="s">
        <v>4218</v>
      </c>
      <c r="P356" t="s">
        <v>5352</v>
      </c>
      <c r="R356" t="s">
        <v>4219</v>
      </c>
    </row>
    <row r="357" spans="1:18" x14ac:dyDescent="0.35">
      <c r="A357">
        <v>2543209</v>
      </c>
      <c r="B357">
        <v>6202403</v>
      </c>
      <c r="C357" t="s">
        <v>4342</v>
      </c>
      <c r="D357">
        <v>4000839118</v>
      </c>
      <c r="E357" s="16">
        <v>44887</v>
      </c>
      <c r="F357" s="16" t="s">
        <v>1942</v>
      </c>
      <c r="G357" s="16" t="s">
        <v>1822</v>
      </c>
      <c r="H357">
        <v>8</v>
      </c>
      <c r="I357">
        <v>1.33</v>
      </c>
      <c r="J357">
        <v>10.64</v>
      </c>
      <c r="K357" t="s">
        <v>4218</v>
      </c>
      <c r="L357">
        <v>7109.3</v>
      </c>
      <c r="M357" s="16">
        <v>7109.3</v>
      </c>
      <c r="N357" t="s">
        <v>4218</v>
      </c>
      <c r="P357" t="s">
        <v>5352</v>
      </c>
      <c r="R357" t="s">
        <v>4219</v>
      </c>
    </row>
    <row r="358" spans="1:18" x14ac:dyDescent="0.35">
      <c r="A358">
        <v>2543209</v>
      </c>
      <c r="B358">
        <v>6202403</v>
      </c>
      <c r="C358" t="s">
        <v>4342</v>
      </c>
      <c r="D358">
        <v>4000839118</v>
      </c>
      <c r="E358" s="16">
        <v>44887</v>
      </c>
      <c r="F358" s="16" t="s">
        <v>1954</v>
      </c>
      <c r="G358" s="16" t="s">
        <v>1855</v>
      </c>
      <c r="H358">
        <v>2</v>
      </c>
      <c r="I358">
        <v>675.51</v>
      </c>
      <c r="J358">
        <v>1351.02</v>
      </c>
      <c r="K358" t="s">
        <v>4218</v>
      </c>
      <c r="L358">
        <v>2.88</v>
      </c>
      <c r="M358" s="16">
        <v>2.88</v>
      </c>
      <c r="N358" t="s">
        <v>4218</v>
      </c>
      <c r="P358" t="s">
        <v>5352</v>
      </c>
      <c r="R358" t="s">
        <v>4219</v>
      </c>
    </row>
    <row r="359" spans="1:18" x14ac:dyDescent="0.35">
      <c r="A359">
        <v>2558758</v>
      </c>
      <c r="B359">
        <v>6214051</v>
      </c>
      <c r="C359" t="s">
        <v>4342</v>
      </c>
      <c r="D359">
        <v>4000954965</v>
      </c>
      <c r="E359" s="16">
        <v>45006</v>
      </c>
      <c r="F359" s="16" t="s">
        <v>1928</v>
      </c>
      <c r="G359" s="16" t="s">
        <v>1929</v>
      </c>
      <c r="H359">
        <v>4</v>
      </c>
      <c r="I359">
        <v>127.48</v>
      </c>
      <c r="J359">
        <v>509.92</v>
      </c>
      <c r="K359" t="s">
        <v>4218</v>
      </c>
      <c r="L359">
        <v>2.2799999999999998</v>
      </c>
      <c r="M359" s="16">
        <v>2.2799999999999998</v>
      </c>
      <c r="N359" t="s">
        <v>4218</v>
      </c>
      <c r="P359" t="s">
        <v>5352</v>
      </c>
      <c r="R359" t="s">
        <v>4219</v>
      </c>
    </row>
    <row r="360" spans="1:18" x14ac:dyDescent="0.35">
      <c r="A360">
        <v>2558758</v>
      </c>
      <c r="B360">
        <v>6214051</v>
      </c>
      <c r="C360" t="s">
        <v>4342</v>
      </c>
      <c r="D360">
        <v>4000954965</v>
      </c>
      <c r="E360" s="16">
        <v>45006</v>
      </c>
      <c r="F360" s="16" t="s">
        <v>1934</v>
      </c>
      <c r="G360" s="16" t="s">
        <v>1825</v>
      </c>
      <c r="H360">
        <v>8</v>
      </c>
      <c r="I360">
        <v>4.79</v>
      </c>
      <c r="J360">
        <v>38.32</v>
      </c>
      <c r="K360" t="s">
        <v>4218</v>
      </c>
      <c r="L360">
        <v>1.31</v>
      </c>
      <c r="M360" s="16">
        <v>1.31</v>
      </c>
      <c r="N360" t="s">
        <v>4218</v>
      </c>
      <c r="P360" t="s">
        <v>5352</v>
      </c>
      <c r="R360" t="s">
        <v>4219</v>
      </c>
    </row>
    <row r="361" spans="1:18" x14ac:dyDescent="0.35">
      <c r="A361">
        <v>2558758</v>
      </c>
      <c r="B361">
        <v>6214051</v>
      </c>
      <c r="C361" t="s">
        <v>4342</v>
      </c>
      <c r="D361">
        <v>4000954965</v>
      </c>
      <c r="E361" s="16">
        <v>45006</v>
      </c>
      <c r="F361" s="16" t="s">
        <v>1935</v>
      </c>
      <c r="G361" s="16" t="s">
        <v>1936</v>
      </c>
      <c r="H361">
        <v>4</v>
      </c>
      <c r="I361">
        <v>66.02</v>
      </c>
      <c r="J361">
        <v>264.08</v>
      </c>
      <c r="K361" t="s">
        <v>4218</v>
      </c>
      <c r="L361">
        <v>2.83</v>
      </c>
      <c r="M361" s="16">
        <v>5.66</v>
      </c>
      <c r="N361" t="s">
        <v>4218</v>
      </c>
      <c r="P361" t="s">
        <v>5352</v>
      </c>
      <c r="R361" t="s">
        <v>4219</v>
      </c>
    </row>
    <row r="362" spans="1:18" x14ac:dyDescent="0.35">
      <c r="A362">
        <v>2558758</v>
      </c>
      <c r="B362">
        <v>6214051</v>
      </c>
      <c r="C362" t="s">
        <v>4342</v>
      </c>
      <c r="D362">
        <v>4000954965</v>
      </c>
      <c r="E362" s="16">
        <v>45006</v>
      </c>
      <c r="F362" s="16" t="s">
        <v>1938</v>
      </c>
      <c r="G362" s="16" t="s">
        <v>1939</v>
      </c>
      <c r="H362">
        <v>2</v>
      </c>
      <c r="I362">
        <v>993.34</v>
      </c>
      <c r="J362">
        <v>1986.68</v>
      </c>
      <c r="K362" t="s">
        <v>4218</v>
      </c>
      <c r="L362">
        <v>3.11</v>
      </c>
      <c r="M362" s="16">
        <v>6.22</v>
      </c>
      <c r="N362" t="s">
        <v>4218</v>
      </c>
      <c r="P362" t="s">
        <v>5352</v>
      </c>
      <c r="R362" t="s">
        <v>4219</v>
      </c>
    </row>
    <row r="363" spans="1:18" x14ac:dyDescent="0.35">
      <c r="A363">
        <v>2558758</v>
      </c>
      <c r="B363">
        <v>6214051</v>
      </c>
      <c r="C363" t="s">
        <v>4342</v>
      </c>
      <c r="D363">
        <v>4000954965</v>
      </c>
      <c r="E363" s="16">
        <v>45006</v>
      </c>
      <c r="F363" s="16" t="s">
        <v>1942</v>
      </c>
      <c r="G363" s="16" t="s">
        <v>1822</v>
      </c>
      <c r="H363">
        <v>8</v>
      </c>
      <c r="I363">
        <v>1.37</v>
      </c>
      <c r="J363">
        <v>10.96</v>
      </c>
      <c r="K363" t="s">
        <v>4218</v>
      </c>
      <c r="L363">
        <v>3.78</v>
      </c>
      <c r="M363" s="16">
        <v>3.78</v>
      </c>
      <c r="N363" t="s">
        <v>4218</v>
      </c>
      <c r="P363" t="s">
        <v>5352</v>
      </c>
      <c r="R363" t="s">
        <v>4219</v>
      </c>
    </row>
    <row r="364" spans="1:18" x14ac:dyDescent="0.35">
      <c r="A364">
        <v>2558758</v>
      </c>
      <c r="B364">
        <v>6214051</v>
      </c>
      <c r="C364" t="s">
        <v>4342</v>
      </c>
      <c r="D364">
        <v>4000954965</v>
      </c>
      <c r="E364" s="16">
        <v>45006</v>
      </c>
      <c r="F364" s="16" t="s">
        <v>1954</v>
      </c>
      <c r="G364" s="16" t="s">
        <v>1855</v>
      </c>
      <c r="H364">
        <v>2</v>
      </c>
      <c r="I364">
        <v>689.02</v>
      </c>
      <c r="J364">
        <v>1378.04</v>
      </c>
      <c r="K364" t="s">
        <v>4218</v>
      </c>
      <c r="L364">
        <v>1.87</v>
      </c>
      <c r="M364" s="16">
        <v>1.87</v>
      </c>
      <c r="N364" t="s">
        <v>4218</v>
      </c>
      <c r="P364" t="s">
        <v>5352</v>
      </c>
      <c r="R364" t="s">
        <v>4219</v>
      </c>
    </row>
    <row r="365" spans="1:18" x14ac:dyDescent="0.35">
      <c r="A365">
        <v>2575869</v>
      </c>
      <c r="B365">
        <v>6226346</v>
      </c>
      <c r="C365" t="s">
        <v>4550</v>
      </c>
      <c r="D365">
        <v>4001541583</v>
      </c>
      <c r="E365" s="16">
        <v>45495</v>
      </c>
      <c r="F365" s="16" t="s">
        <v>1824</v>
      </c>
      <c r="G365" s="16" t="s">
        <v>1825</v>
      </c>
      <c r="H365">
        <v>1</v>
      </c>
      <c r="I365">
        <v>1.46</v>
      </c>
      <c r="J365">
        <v>1.46</v>
      </c>
      <c r="K365" t="s">
        <v>4218</v>
      </c>
      <c r="L365">
        <v>1.89</v>
      </c>
      <c r="M365" s="16">
        <v>3.78</v>
      </c>
      <c r="N365" t="s">
        <v>4218</v>
      </c>
      <c r="P365" t="s">
        <v>5352</v>
      </c>
      <c r="R365" t="s">
        <v>4219</v>
      </c>
    </row>
    <row r="366" spans="1:18" x14ac:dyDescent="0.35">
      <c r="A366">
        <v>2575869</v>
      </c>
      <c r="B366">
        <v>6226346</v>
      </c>
      <c r="C366" t="s">
        <v>4550</v>
      </c>
      <c r="D366">
        <v>4001614423</v>
      </c>
      <c r="E366" s="16">
        <v>45551</v>
      </c>
      <c r="F366" s="16" t="s">
        <v>1824</v>
      </c>
      <c r="G366" s="16" t="s">
        <v>1825</v>
      </c>
      <c r="H366">
        <v>1</v>
      </c>
      <c r="I366">
        <v>1.46</v>
      </c>
      <c r="J366">
        <v>1.46</v>
      </c>
      <c r="K366" t="s">
        <v>4218</v>
      </c>
      <c r="L366">
        <v>5.03</v>
      </c>
      <c r="M366" s="16">
        <v>20.12</v>
      </c>
      <c r="N366" t="s">
        <v>4218</v>
      </c>
      <c r="P366" t="s">
        <v>5352</v>
      </c>
      <c r="R366" t="s">
        <v>4219</v>
      </c>
    </row>
    <row r="367" spans="1:18" x14ac:dyDescent="0.35">
      <c r="A367">
        <v>2575869</v>
      </c>
      <c r="B367">
        <v>6226346</v>
      </c>
      <c r="C367" t="s">
        <v>4550</v>
      </c>
      <c r="D367">
        <v>4001541583</v>
      </c>
      <c r="E367" s="16">
        <v>45495</v>
      </c>
      <c r="F367" s="16" t="s">
        <v>1821</v>
      </c>
      <c r="G367" s="16" t="s">
        <v>1822</v>
      </c>
      <c r="H367">
        <v>1</v>
      </c>
      <c r="I367">
        <v>1.05</v>
      </c>
      <c r="J367">
        <v>1.05</v>
      </c>
      <c r="K367" t="s">
        <v>4218</v>
      </c>
      <c r="L367">
        <v>6.11</v>
      </c>
      <c r="M367" s="16">
        <v>36.659999999999997</v>
      </c>
      <c r="N367" t="s">
        <v>4218</v>
      </c>
      <c r="P367" t="s">
        <v>5352</v>
      </c>
      <c r="R367" t="s">
        <v>4219</v>
      </c>
    </row>
    <row r="368" spans="1:18" x14ac:dyDescent="0.35">
      <c r="A368">
        <v>2575869</v>
      </c>
      <c r="B368">
        <v>6226346</v>
      </c>
      <c r="C368" t="s">
        <v>4550</v>
      </c>
      <c r="D368">
        <v>4001614423</v>
      </c>
      <c r="E368" s="16">
        <v>45551</v>
      </c>
      <c r="F368" s="16" t="s">
        <v>1821</v>
      </c>
      <c r="G368" s="16" t="s">
        <v>1822</v>
      </c>
      <c r="H368">
        <v>1</v>
      </c>
      <c r="I368">
        <v>1.05</v>
      </c>
      <c r="J368">
        <v>1.05</v>
      </c>
      <c r="K368" t="s">
        <v>4218</v>
      </c>
      <c r="L368">
        <v>1.5</v>
      </c>
      <c r="M368" s="16">
        <v>1.5</v>
      </c>
      <c r="N368" t="s">
        <v>4218</v>
      </c>
      <c r="P368" t="s">
        <v>5352</v>
      </c>
      <c r="R368" t="s">
        <v>4219</v>
      </c>
    </row>
    <row r="369" spans="1:18" x14ac:dyDescent="0.35">
      <c r="A369">
        <v>2575869</v>
      </c>
      <c r="B369">
        <v>6226346</v>
      </c>
      <c r="C369" t="s">
        <v>4550</v>
      </c>
      <c r="D369">
        <v>4001541583</v>
      </c>
      <c r="E369" s="16">
        <v>45495</v>
      </c>
      <c r="F369" s="16" t="s">
        <v>1959</v>
      </c>
      <c r="G369" s="16" t="s">
        <v>1831</v>
      </c>
      <c r="H369">
        <v>2</v>
      </c>
      <c r="I369">
        <v>13.77</v>
      </c>
      <c r="J369">
        <v>27.54</v>
      </c>
      <c r="K369" t="s">
        <v>4218</v>
      </c>
      <c r="L369">
        <v>2.06</v>
      </c>
      <c r="M369" s="16">
        <v>2.06</v>
      </c>
      <c r="N369" t="s">
        <v>4218</v>
      </c>
      <c r="P369" t="s">
        <v>5352</v>
      </c>
      <c r="R369" t="s">
        <v>4219</v>
      </c>
    </row>
    <row r="370" spans="1:18" x14ac:dyDescent="0.35">
      <c r="A370">
        <v>2575869</v>
      </c>
      <c r="B370">
        <v>6226346</v>
      </c>
      <c r="C370" t="s">
        <v>4550</v>
      </c>
      <c r="D370">
        <v>4001614423</v>
      </c>
      <c r="E370" s="16">
        <v>45551</v>
      </c>
      <c r="F370" s="16" t="s">
        <v>1959</v>
      </c>
      <c r="G370" s="16" t="s">
        <v>1831</v>
      </c>
      <c r="H370">
        <v>2</v>
      </c>
      <c r="I370">
        <v>13.77</v>
      </c>
      <c r="J370">
        <v>27.54</v>
      </c>
      <c r="K370" t="s">
        <v>4218</v>
      </c>
      <c r="L370">
        <v>1.69</v>
      </c>
      <c r="M370" s="16">
        <v>3.38</v>
      </c>
      <c r="N370" t="s">
        <v>4218</v>
      </c>
      <c r="P370" t="s">
        <v>5352</v>
      </c>
      <c r="R370" t="s">
        <v>4219</v>
      </c>
    </row>
    <row r="371" spans="1:18" x14ac:dyDescent="0.35">
      <c r="A371">
        <v>2607372</v>
      </c>
      <c r="B371">
        <v>6247286</v>
      </c>
      <c r="C371" t="s">
        <v>4343</v>
      </c>
      <c r="D371">
        <v>4000961304</v>
      </c>
      <c r="E371" s="16">
        <v>45012</v>
      </c>
      <c r="F371" s="16" t="s">
        <v>1821</v>
      </c>
      <c r="G371" s="16" t="s">
        <v>1822</v>
      </c>
      <c r="H371">
        <v>26</v>
      </c>
      <c r="I371">
        <v>1.04</v>
      </c>
      <c r="J371">
        <v>27.04</v>
      </c>
      <c r="K371" t="s">
        <v>4218</v>
      </c>
      <c r="L371">
        <v>19.260000000000002</v>
      </c>
      <c r="M371" s="16">
        <v>19.260000000000002</v>
      </c>
      <c r="N371" t="s">
        <v>4218</v>
      </c>
      <c r="P371" t="s">
        <v>5352</v>
      </c>
      <c r="R371" t="s">
        <v>4219</v>
      </c>
    </row>
    <row r="372" spans="1:18" x14ac:dyDescent="0.35">
      <c r="A372">
        <v>2607372</v>
      </c>
      <c r="B372">
        <v>6247286</v>
      </c>
      <c r="C372" t="s">
        <v>4343</v>
      </c>
      <c r="D372">
        <v>4000961304</v>
      </c>
      <c r="E372" s="16">
        <v>45012</v>
      </c>
      <c r="F372" s="16" t="s">
        <v>1985</v>
      </c>
      <c r="G372" s="16" t="s">
        <v>1825</v>
      </c>
      <c r="H372">
        <v>4</v>
      </c>
      <c r="I372">
        <v>2.62</v>
      </c>
      <c r="J372">
        <v>10.48</v>
      </c>
      <c r="K372" t="s">
        <v>4218</v>
      </c>
      <c r="L372">
        <v>11.56</v>
      </c>
      <c r="M372" s="16">
        <v>11.56</v>
      </c>
      <c r="N372" t="s">
        <v>4218</v>
      </c>
      <c r="P372" t="s">
        <v>5352</v>
      </c>
      <c r="R372" t="s">
        <v>4219</v>
      </c>
    </row>
    <row r="373" spans="1:18" x14ac:dyDescent="0.35">
      <c r="A373">
        <v>2607372</v>
      </c>
      <c r="B373">
        <v>6247286</v>
      </c>
      <c r="C373" t="s">
        <v>4343</v>
      </c>
      <c r="D373">
        <v>4000961304</v>
      </c>
      <c r="E373" s="16">
        <v>45012</v>
      </c>
      <c r="F373" s="16" t="s">
        <v>4344</v>
      </c>
      <c r="G373" s="16" t="s">
        <v>3154</v>
      </c>
      <c r="H373">
        <v>2</v>
      </c>
      <c r="I373">
        <v>134.68</v>
      </c>
      <c r="J373">
        <v>269.36</v>
      </c>
      <c r="K373" t="s">
        <v>4218</v>
      </c>
      <c r="L373">
        <v>2.48</v>
      </c>
      <c r="M373" s="16">
        <v>2.48</v>
      </c>
      <c r="N373" t="s">
        <v>4218</v>
      </c>
      <c r="P373" t="s">
        <v>5352</v>
      </c>
      <c r="R373" t="s">
        <v>4219</v>
      </c>
    </row>
    <row r="374" spans="1:18" x14ac:dyDescent="0.35">
      <c r="A374">
        <v>2607372</v>
      </c>
      <c r="B374">
        <v>6247286</v>
      </c>
      <c r="C374" t="s">
        <v>4343</v>
      </c>
      <c r="D374">
        <v>4000961304</v>
      </c>
      <c r="E374" s="16">
        <v>45012</v>
      </c>
      <c r="F374" s="16" t="s">
        <v>4345</v>
      </c>
      <c r="G374" s="16" t="s">
        <v>4346</v>
      </c>
      <c r="H374">
        <v>2</v>
      </c>
      <c r="I374">
        <v>6.46</v>
      </c>
      <c r="J374">
        <v>12.92</v>
      </c>
      <c r="K374" t="s">
        <v>4218</v>
      </c>
      <c r="L374">
        <v>2.88</v>
      </c>
      <c r="M374" s="16">
        <v>5.76</v>
      </c>
      <c r="N374" t="s">
        <v>4218</v>
      </c>
      <c r="P374" t="s">
        <v>5352</v>
      </c>
      <c r="R374" t="s">
        <v>4219</v>
      </c>
    </row>
    <row r="375" spans="1:18" x14ac:dyDescent="0.35">
      <c r="A375">
        <v>2607372</v>
      </c>
      <c r="B375">
        <v>6247286</v>
      </c>
      <c r="C375" t="s">
        <v>4343</v>
      </c>
      <c r="D375">
        <v>4000961304</v>
      </c>
      <c r="E375" s="16">
        <v>45012</v>
      </c>
      <c r="F375" s="16" t="s">
        <v>1999</v>
      </c>
      <c r="G375" s="16" t="s">
        <v>1825</v>
      </c>
      <c r="H375">
        <v>2</v>
      </c>
      <c r="I375">
        <v>2.04</v>
      </c>
      <c r="J375">
        <v>4.08</v>
      </c>
      <c r="K375" t="s">
        <v>4218</v>
      </c>
      <c r="L375">
        <v>4.8</v>
      </c>
      <c r="M375" s="16">
        <v>19.2</v>
      </c>
      <c r="N375" t="s">
        <v>4218</v>
      </c>
      <c r="P375" t="s">
        <v>5352</v>
      </c>
      <c r="R375" t="s">
        <v>4219</v>
      </c>
    </row>
    <row r="376" spans="1:18" x14ac:dyDescent="0.35">
      <c r="A376">
        <v>2607372</v>
      </c>
      <c r="B376">
        <v>6247286</v>
      </c>
      <c r="C376" t="s">
        <v>4343</v>
      </c>
      <c r="D376">
        <v>4000961304</v>
      </c>
      <c r="E376" s="16">
        <v>45012</v>
      </c>
      <c r="F376" s="16" t="s">
        <v>4347</v>
      </c>
      <c r="G376" s="16" t="s">
        <v>1814</v>
      </c>
      <c r="H376">
        <v>12</v>
      </c>
      <c r="I376">
        <v>9.65</v>
      </c>
      <c r="J376">
        <v>115.8</v>
      </c>
      <c r="K376" t="s">
        <v>4218</v>
      </c>
      <c r="L376">
        <v>0.72</v>
      </c>
      <c r="M376" s="16">
        <v>10.8</v>
      </c>
      <c r="N376" t="s">
        <v>4218</v>
      </c>
      <c r="P376" t="s">
        <v>5352</v>
      </c>
      <c r="R376" t="s">
        <v>4219</v>
      </c>
    </row>
    <row r="377" spans="1:18" x14ac:dyDescent="0.35">
      <c r="A377">
        <v>2607372</v>
      </c>
      <c r="B377">
        <v>6247286</v>
      </c>
      <c r="C377" t="s">
        <v>4343</v>
      </c>
      <c r="D377">
        <v>4000961304</v>
      </c>
      <c r="E377" s="16">
        <v>45012</v>
      </c>
      <c r="F377" s="16" t="s">
        <v>4348</v>
      </c>
      <c r="G377" s="16" t="s">
        <v>2779</v>
      </c>
      <c r="H377">
        <v>1</v>
      </c>
      <c r="I377">
        <v>225.24</v>
      </c>
      <c r="J377">
        <v>225.24</v>
      </c>
      <c r="K377" t="s">
        <v>4218</v>
      </c>
      <c r="L377">
        <v>1.75</v>
      </c>
      <c r="M377" s="16">
        <v>3.5</v>
      </c>
      <c r="N377" t="s">
        <v>4218</v>
      </c>
      <c r="P377" t="s">
        <v>5352</v>
      </c>
      <c r="R377" t="s">
        <v>4219</v>
      </c>
    </row>
    <row r="378" spans="1:18" x14ac:dyDescent="0.35">
      <c r="A378">
        <v>2614514</v>
      </c>
      <c r="B378">
        <v>6252196</v>
      </c>
      <c r="C378" t="s">
        <v>182</v>
      </c>
      <c r="D378">
        <v>4000980750</v>
      </c>
      <c r="E378" s="16">
        <v>45032</v>
      </c>
      <c r="F378" s="16" t="s">
        <v>2373</v>
      </c>
      <c r="G378" s="16" t="s">
        <v>1835</v>
      </c>
      <c r="H378">
        <v>2</v>
      </c>
      <c r="I378">
        <v>107.38</v>
      </c>
      <c r="J378">
        <v>214.76</v>
      </c>
      <c r="K378" t="s">
        <v>4218</v>
      </c>
      <c r="L378">
        <v>1.46</v>
      </c>
      <c r="M378" s="16">
        <v>2.92</v>
      </c>
      <c r="N378" t="s">
        <v>4218</v>
      </c>
      <c r="P378" t="s">
        <v>5352</v>
      </c>
      <c r="R378" t="s">
        <v>4219</v>
      </c>
    </row>
    <row r="379" spans="1:18" x14ac:dyDescent="0.35">
      <c r="A379">
        <v>2614514</v>
      </c>
      <c r="B379">
        <v>6252196</v>
      </c>
      <c r="C379" t="s">
        <v>182</v>
      </c>
      <c r="D379">
        <v>4000980750</v>
      </c>
      <c r="E379" s="16">
        <v>45032</v>
      </c>
      <c r="F379" s="16" t="s">
        <v>3125</v>
      </c>
      <c r="G379" s="16" t="s">
        <v>3126</v>
      </c>
      <c r="H379">
        <v>56</v>
      </c>
      <c r="I379">
        <v>8.1999999999999993</v>
      </c>
      <c r="J379">
        <v>459.2</v>
      </c>
      <c r="K379" t="s">
        <v>4218</v>
      </c>
      <c r="L379">
        <v>2.8</v>
      </c>
      <c r="M379" s="16">
        <v>8.4</v>
      </c>
      <c r="N379" t="s">
        <v>4218</v>
      </c>
      <c r="P379" t="s">
        <v>5352</v>
      </c>
      <c r="R379" t="s">
        <v>4219</v>
      </c>
    </row>
    <row r="380" spans="1:18" x14ac:dyDescent="0.35">
      <c r="A380">
        <v>2614514</v>
      </c>
      <c r="B380">
        <v>6252196</v>
      </c>
      <c r="C380" t="s">
        <v>182</v>
      </c>
      <c r="D380">
        <v>4000980750</v>
      </c>
      <c r="E380" s="16">
        <v>45032</v>
      </c>
      <c r="F380" s="16" t="s">
        <v>2027</v>
      </c>
      <c r="G380" s="16" t="s">
        <v>1826</v>
      </c>
      <c r="H380">
        <v>1</v>
      </c>
      <c r="I380">
        <v>1.48</v>
      </c>
      <c r="J380">
        <v>1.48</v>
      </c>
      <c r="K380" t="s">
        <v>4218</v>
      </c>
      <c r="L380">
        <v>41.96</v>
      </c>
      <c r="M380" s="16">
        <v>41.96</v>
      </c>
      <c r="N380" t="s">
        <v>4218</v>
      </c>
      <c r="P380" t="s">
        <v>5352</v>
      </c>
      <c r="R380" t="s">
        <v>4219</v>
      </c>
    </row>
    <row r="381" spans="1:18" x14ac:dyDescent="0.35">
      <c r="A381">
        <v>2614514</v>
      </c>
      <c r="B381">
        <v>6252196</v>
      </c>
      <c r="C381" t="s">
        <v>182</v>
      </c>
      <c r="D381">
        <v>4000980750</v>
      </c>
      <c r="E381" s="16">
        <v>45032</v>
      </c>
      <c r="F381" s="16" t="s">
        <v>3129</v>
      </c>
      <c r="G381" s="16" t="s">
        <v>1949</v>
      </c>
      <c r="H381">
        <v>4</v>
      </c>
      <c r="I381">
        <v>21.48</v>
      </c>
      <c r="J381">
        <v>85.92</v>
      </c>
      <c r="K381" t="s">
        <v>4218</v>
      </c>
      <c r="L381">
        <v>1.48</v>
      </c>
      <c r="M381" s="16">
        <v>2.96</v>
      </c>
      <c r="N381" t="s">
        <v>4218</v>
      </c>
      <c r="P381" t="s">
        <v>5352</v>
      </c>
      <c r="R381" t="s">
        <v>4219</v>
      </c>
    </row>
    <row r="382" spans="1:18" x14ac:dyDescent="0.35">
      <c r="A382">
        <v>2614514</v>
      </c>
      <c r="B382">
        <v>6252196</v>
      </c>
      <c r="C382" t="s">
        <v>182</v>
      </c>
      <c r="D382">
        <v>4000980750</v>
      </c>
      <c r="E382" s="16">
        <v>45032</v>
      </c>
      <c r="F382" s="16" t="s">
        <v>3129</v>
      </c>
      <c r="G382" s="16" t="s">
        <v>1949</v>
      </c>
      <c r="H382">
        <v>4</v>
      </c>
      <c r="I382">
        <v>21.48</v>
      </c>
      <c r="J382">
        <v>85.92</v>
      </c>
      <c r="K382" t="s">
        <v>4218</v>
      </c>
      <c r="L382">
        <v>8.6</v>
      </c>
      <c r="M382" s="16">
        <v>17.2</v>
      </c>
      <c r="N382" t="s">
        <v>4218</v>
      </c>
      <c r="P382" t="s">
        <v>5352</v>
      </c>
      <c r="R382" t="s">
        <v>4219</v>
      </c>
    </row>
    <row r="383" spans="1:18" x14ac:dyDescent="0.35">
      <c r="A383">
        <v>2614514</v>
      </c>
      <c r="B383">
        <v>6252196</v>
      </c>
      <c r="C383" t="s">
        <v>182</v>
      </c>
      <c r="D383">
        <v>4000980750</v>
      </c>
      <c r="E383" s="16">
        <v>45032</v>
      </c>
      <c r="F383" s="16" t="s">
        <v>3142</v>
      </c>
      <c r="G383" s="16" t="s">
        <v>1831</v>
      </c>
      <c r="H383">
        <v>16</v>
      </c>
      <c r="I383">
        <v>13.77</v>
      </c>
      <c r="J383">
        <v>220.32</v>
      </c>
      <c r="K383" t="s">
        <v>4218</v>
      </c>
      <c r="L383">
        <v>3.7</v>
      </c>
      <c r="M383" s="16">
        <v>3.7</v>
      </c>
      <c r="N383" t="s">
        <v>4218</v>
      </c>
      <c r="P383" t="s">
        <v>5352</v>
      </c>
      <c r="R383" t="s">
        <v>4219</v>
      </c>
    </row>
    <row r="384" spans="1:18" x14ac:dyDescent="0.35">
      <c r="A384">
        <v>2614514</v>
      </c>
      <c r="B384">
        <v>6252196</v>
      </c>
      <c r="C384" t="s">
        <v>182</v>
      </c>
      <c r="D384">
        <v>4000980750</v>
      </c>
      <c r="E384" s="16">
        <v>45032</v>
      </c>
      <c r="F384" s="16" t="s">
        <v>3148</v>
      </c>
      <c r="G384" s="16" t="s">
        <v>1936</v>
      </c>
      <c r="H384">
        <v>1</v>
      </c>
      <c r="I384">
        <v>4.79</v>
      </c>
      <c r="J384">
        <v>4.79</v>
      </c>
      <c r="K384" t="s">
        <v>4218</v>
      </c>
      <c r="L384">
        <v>24.7</v>
      </c>
      <c r="M384" s="16">
        <v>49.4</v>
      </c>
      <c r="N384" t="s">
        <v>4218</v>
      </c>
      <c r="P384" t="s">
        <v>5352</v>
      </c>
      <c r="R384" t="s">
        <v>4219</v>
      </c>
    </row>
    <row r="385" spans="1:18" x14ac:dyDescent="0.35">
      <c r="A385">
        <v>2614514</v>
      </c>
      <c r="B385">
        <v>6252196</v>
      </c>
      <c r="C385" t="s">
        <v>182</v>
      </c>
      <c r="D385">
        <v>4000980750</v>
      </c>
      <c r="E385" s="16">
        <v>45032</v>
      </c>
      <c r="F385" s="16" t="s">
        <v>3144</v>
      </c>
      <c r="G385" s="16" t="s">
        <v>1826</v>
      </c>
      <c r="H385">
        <v>4</v>
      </c>
      <c r="I385">
        <v>29.13</v>
      </c>
      <c r="J385">
        <v>116.52</v>
      </c>
      <c r="K385" t="s">
        <v>4218</v>
      </c>
      <c r="L385">
        <v>7779.4</v>
      </c>
      <c r="M385" s="16">
        <v>7779.4</v>
      </c>
      <c r="N385" t="s">
        <v>4218</v>
      </c>
      <c r="P385" t="s">
        <v>5352</v>
      </c>
      <c r="R385" t="s">
        <v>4219</v>
      </c>
    </row>
    <row r="386" spans="1:18" x14ac:dyDescent="0.35">
      <c r="A386">
        <v>2614514</v>
      </c>
      <c r="B386">
        <v>6252196</v>
      </c>
      <c r="C386" t="s">
        <v>182</v>
      </c>
      <c r="D386">
        <v>4000980750</v>
      </c>
      <c r="E386" s="16">
        <v>45032</v>
      </c>
      <c r="F386" s="16" t="s">
        <v>3144</v>
      </c>
      <c r="G386" s="16" t="s">
        <v>1826</v>
      </c>
      <c r="H386">
        <v>4</v>
      </c>
      <c r="I386">
        <v>29.13</v>
      </c>
      <c r="J386">
        <v>116.52</v>
      </c>
      <c r="K386" t="s">
        <v>4218</v>
      </c>
      <c r="L386">
        <v>7626.88</v>
      </c>
      <c r="M386" s="16">
        <v>7626.88</v>
      </c>
      <c r="N386" t="s">
        <v>4218</v>
      </c>
      <c r="P386" t="s">
        <v>5352</v>
      </c>
      <c r="R386" t="s">
        <v>4219</v>
      </c>
    </row>
    <row r="387" spans="1:18" x14ac:dyDescent="0.35">
      <c r="A387">
        <v>2614514</v>
      </c>
      <c r="B387">
        <v>6252196</v>
      </c>
      <c r="C387" t="s">
        <v>182</v>
      </c>
      <c r="D387">
        <v>4000980750</v>
      </c>
      <c r="E387" s="16">
        <v>45032</v>
      </c>
      <c r="F387" s="16" t="s">
        <v>2625</v>
      </c>
      <c r="G387" s="16" t="s">
        <v>1822</v>
      </c>
      <c r="H387">
        <v>124</v>
      </c>
      <c r="I387">
        <v>0.82</v>
      </c>
      <c r="J387">
        <v>101.68</v>
      </c>
      <c r="K387" t="s">
        <v>4218</v>
      </c>
      <c r="L387">
        <v>587.23</v>
      </c>
      <c r="M387" s="16">
        <v>587.23</v>
      </c>
      <c r="N387" t="s">
        <v>4218</v>
      </c>
      <c r="P387" t="s">
        <v>5352</v>
      </c>
      <c r="R387" t="s">
        <v>4219</v>
      </c>
    </row>
    <row r="388" spans="1:18" x14ac:dyDescent="0.35">
      <c r="A388">
        <v>2614514</v>
      </c>
      <c r="B388">
        <v>6252196</v>
      </c>
      <c r="C388" t="s">
        <v>182</v>
      </c>
      <c r="D388">
        <v>4000980750</v>
      </c>
      <c r="E388" s="16">
        <v>45032</v>
      </c>
      <c r="F388" s="16" t="s">
        <v>2625</v>
      </c>
      <c r="G388" s="16" t="s">
        <v>1822</v>
      </c>
      <c r="H388">
        <v>124</v>
      </c>
      <c r="I388">
        <v>0.82</v>
      </c>
      <c r="J388">
        <v>101.68</v>
      </c>
      <c r="K388" t="s">
        <v>4218</v>
      </c>
      <c r="L388">
        <v>608.47</v>
      </c>
      <c r="M388" s="16">
        <v>608.47</v>
      </c>
      <c r="N388" t="s">
        <v>4218</v>
      </c>
      <c r="P388" t="s">
        <v>5352</v>
      </c>
      <c r="R388" t="s">
        <v>4219</v>
      </c>
    </row>
    <row r="389" spans="1:18" x14ac:dyDescent="0.35">
      <c r="A389">
        <v>2614514</v>
      </c>
      <c r="B389">
        <v>6252196</v>
      </c>
      <c r="C389" t="s">
        <v>182</v>
      </c>
      <c r="D389">
        <v>4000980750</v>
      </c>
      <c r="E389" s="16">
        <v>45032</v>
      </c>
      <c r="F389" s="16" t="s">
        <v>3124</v>
      </c>
      <c r="G389" s="16" t="s">
        <v>1825</v>
      </c>
      <c r="H389">
        <v>56</v>
      </c>
      <c r="I389">
        <v>21.77</v>
      </c>
      <c r="J389">
        <v>1219.1199999999999</v>
      </c>
      <c r="K389" t="s">
        <v>4218</v>
      </c>
      <c r="L389">
        <v>329.66</v>
      </c>
      <c r="M389" s="16">
        <v>329.66</v>
      </c>
      <c r="N389" t="s">
        <v>4218</v>
      </c>
      <c r="P389" t="s">
        <v>5352</v>
      </c>
      <c r="R389" t="s">
        <v>4219</v>
      </c>
    </row>
    <row r="390" spans="1:18" x14ac:dyDescent="0.35">
      <c r="A390">
        <v>2614514</v>
      </c>
      <c r="B390">
        <v>6252196</v>
      </c>
      <c r="C390" t="s">
        <v>182</v>
      </c>
      <c r="D390">
        <v>4000980750</v>
      </c>
      <c r="E390" s="16">
        <v>45032</v>
      </c>
      <c r="F390" s="16" t="s">
        <v>3143</v>
      </c>
      <c r="G390" s="16" t="s">
        <v>1823</v>
      </c>
      <c r="H390">
        <v>3</v>
      </c>
      <c r="I390">
        <v>35.61</v>
      </c>
      <c r="J390">
        <v>106.83</v>
      </c>
      <c r="K390" t="s">
        <v>4218</v>
      </c>
      <c r="L390">
        <v>189.44</v>
      </c>
      <c r="M390" s="16">
        <v>189.44</v>
      </c>
      <c r="N390" t="s">
        <v>4218</v>
      </c>
      <c r="P390" t="s">
        <v>5352</v>
      </c>
      <c r="R390" t="s">
        <v>4219</v>
      </c>
    </row>
    <row r="391" spans="1:18" x14ac:dyDescent="0.35">
      <c r="A391">
        <v>2614514</v>
      </c>
      <c r="B391">
        <v>6252196</v>
      </c>
      <c r="C391" t="s">
        <v>182</v>
      </c>
      <c r="D391">
        <v>4000980750</v>
      </c>
      <c r="E391" s="16">
        <v>45032</v>
      </c>
      <c r="F391" s="16" t="s">
        <v>2059</v>
      </c>
      <c r="G391" s="16" t="s">
        <v>1823</v>
      </c>
      <c r="H391">
        <v>6</v>
      </c>
      <c r="I391">
        <v>5.03</v>
      </c>
      <c r="J391">
        <v>30.18</v>
      </c>
      <c r="K391" t="s">
        <v>4218</v>
      </c>
      <c r="L391">
        <v>170.34</v>
      </c>
      <c r="M391" s="16">
        <v>170.34</v>
      </c>
      <c r="N391" t="s">
        <v>4218</v>
      </c>
      <c r="P391" t="s">
        <v>5352</v>
      </c>
      <c r="R391" t="s">
        <v>4219</v>
      </c>
    </row>
    <row r="392" spans="1:18" x14ac:dyDescent="0.35">
      <c r="A392">
        <v>2614514</v>
      </c>
      <c r="B392">
        <v>6252196</v>
      </c>
      <c r="C392" t="s">
        <v>182</v>
      </c>
      <c r="D392">
        <v>4000980750</v>
      </c>
      <c r="E392" s="16">
        <v>45032</v>
      </c>
      <c r="F392" s="16" t="s">
        <v>2369</v>
      </c>
      <c r="G392" s="16" t="s">
        <v>1835</v>
      </c>
      <c r="H392">
        <v>4</v>
      </c>
      <c r="I392">
        <v>43.16</v>
      </c>
      <c r="J392">
        <v>172.64</v>
      </c>
      <c r="K392" t="s">
        <v>4218</v>
      </c>
      <c r="L392">
        <v>187.51</v>
      </c>
      <c r="M392" s="16">
        <v>187.51</v>
      </c>
      <c r="N392" t="s">
        <v>4218</v>
      </c>
      <c r="P392" t="s">
        <v>5352</v>
      </c>
      <c r="R392" t="s">
        <v>4219</v>
      </c>
    </row>
    <row r="393" spans="1:18" x14ac:dyDescent="0.35">
      <c r="A393">
        <v>2614514</v>
      </c>
      <c r="B393">
        <v>6252196</v>
      </c>
      <c r="C393" t="s">
        <v>182</v>
      </c>
      <c r="D393">
        <v>4000980750</v>
      </c>
      <c r="E393" s="16">
        <v>45032</v>
      </c>
      <c r="F393" s="16" t="s">
        <v>2731</v>
      </c>
      <c r="G393" s="16" t="s">
        <v>1823</v>
      </c>
      <c r="H393">
        <v>4</v>
      </c>
      <c r="I393">
        <v>6.57</v>
      </c>
      <c r="J393">
        <v>26.28</v>
      </c>
      <c r="K393" t="s">
        <v>4218</v>
      </c>
      <c r="L393">
        <v>105.15</v>
      </c>
      <c r="M393" s="16">
        <v>105.15</v>
      </c>
      <c r="N393" t="s">
        <v>4218</v>
      </c>
      <c r="P393" t="s">
        <v>5352</v>
      </c>
      <c r="R393" t="s">
        <v>4219</v>
      </c>
    </row>
    <row r="394" spans="1:18" x14ac:dyDescent="0.35">
      <c r="A394">
        <v>2614514</v>
      </c>
      <c r="B394">
        <v>6252196</v>
      </c>
      <c r="C394" t="s">
        <v>182</v>
      </c>
      <c r="D394">
        <v>4000980750</v>
      </c>
      <c r="E394" s="16">
        <v>45032</v>
      </c>
      <c r="F394" s="16" t="s">
        <v>2375</v>
      </c>
      <c r="G394" s="16" t="s">
        <v>1825</v>
      </c>
      <c r="H394">
        <v>8</v>
      </c>
      <c r="I394">
        <v>5.3</v>
      </c>
      <c r="J394">
        <v>42.4</v>
      </c>
      <c r="K394" t="s">
        <v>4218</v>
      </c>
      <c r="L394">
        <v>94.49</v>
      </c>
      <c r="M394" s="16">
        <v>94.49</v>
      </c>
      <c r="N394" t="s">
        <v>4218</v>
      </c>
      <c r="P394" t="s">
        <v>5352</v>
      </c>
      <c r="R394" t="s">
        <v>4219</v>
      </c>
    </row>
    <row r="395" spans="1:18" x14ac:dyDescent="0.35">
      <c r="A395">
        <v>2614514</v>
      </c>
      <c r="B395">
        <v>6252196</v>
      </c>
      <c r="C395" t="s">
        <v>182</v>
      </c>
      <c r="D395">
        <v>4000980750</v>
      </c>
      <c r="E395" s="16">
        <v>45032</v>
      </c>
      <c r="F395" s="16" t="s">
        <v>2377</v>
      </c>
      <c r="G395" s="16" t="s">
        <v>1823</v>
      </c>
      <c r="H395">
        <v>16</v>
      </c>
      <c r="I395">
        <v>37.96</v>
      </c>
      <c r="J395">
        <v>607.36</v>
      </c>
      <c r="K395" t="s">
        <v>4218</v>
      </c>
      <c r="L395">
        <v>230.22</v>
      </c>
      <c r="M395" s="16">
        <v>230.22</v>
      </c>
      <c r="N395" t="s">
        <v>4218</v>
      </c>
      <c r="P395" t="s">
        <v>5352</v>
      </c>
      <c r="R395" t="s">
        <v>4219</v>
      </c>
    </row>
    <row r="396" spans="1:18" x14ac:dyDescent="0.35">
      <c r="A396">
        <v>2614514</v>
      </c>
      <c r="B396">
        <v>6252196</v>
      </c>
      <c r="C396" t="s">
        <v>182</v>
      </c>
      <c r="D396">
        <v>4000980750</v>
      </c>
      <c r="E396" s="16">
        <v>45032</v>
      </c>
      <c r="F396" s="16" t="s">
        <v>3151</v>
      </c>
      <c r="G396" s="16" t="s">
        <v>1831</v>
      </c>
      <c r="H396">
        <v>2</v>
      </c>
      <c r="I396">
        <v>82.79</v>
      </c>
      <c r="J396">
        <v>165.58</v>
      </c>
      <c r="K396" t="s">
        <v>4218</v>
      </c>
      <c r="L396">
        <v>74.42</v>
      </c>
      <c r="M396" s="16">
        <v>74.42</v>
      </c>
      <c r="N396" t="s">
        <v>4218</v>
      </c>
      <c r="P396" t="s">
        <v>5352</v>
      </c>
      <c r="R396" t="s">
        <v>4219</v>
      </c>
    </row>
    <row r="397" spans="1:18" x14ac:dyDescent="0.35">
      <c r="A397">
        <v>2614514</v>
      </c>
      <c r="B397">
        <v>6252196</v>
      </c>
      <c r="C397" t="s">
        <v>182</v>
      </c>
      <c r="D397">
        <v>4000980750</v>
      </c>
      <c r="E397" s="16">
        <v>45032</v>
      </c>
      <c r="F397" s="16" t="s">
        <v>3134</v>
      </c>
      <c r="G397" s="16" t="s">
        <v>1831</v>
      </c>
      <c r="H397">
        <v>2</v>
      </c>
      <c r="I397">
        <v>7.3</v>
      </c>
      <c r="J397">
        <v>14.6</v>
      </c>
      <c r="K397" t="s">
        <v>4218</v>
      </c>
      <c r="L397">
        <v>131.21</v>
      </c>
      <c r="M397" s="16">
        <v>131.21</v>
      </c>
      <c r="N397" t="s">
        <v>4218</v>
      </c>
      <c r="P397" t="s">
        <v>5352</v>
      </c>
      <c r="R397" t="s">
        <v>4219</v>
      </c>
    </row>
    <row r="398" spans="1:18" x14ac:dyDescent="0.35">
      <c r="A398">
        <v>2614514</v>
      </c>
      <c r="B398">
        <v>6252196</v>
      </c>
      <c r="C398" t="s">
        <v>182</v>
      </c>
      <c r="D398">
        <v>4000980750</v>
      </c>
      <c r="E398" s="16">
        <v>45032</v>
      </c>
      <c r="F398" s="16" t="s">
        <v>3005</v>
      </c>
      <c r="G398" s="16" t="s">
        <v>1826</v>
      </c>
      <c r="H398">
        <v>16</v>
      </c>
      <c r="I398">
        <v>33.97</v>
      </c>
      <c r="J398">
        <v>543.52</v>
      </c>
      <c r="K398" t="s">
        <v>4218</v>
      </c>
      <c r="L398">
        <v>77.12</v>
      </c>
      <c r="M398" s="16">
        <v>77.12</v>
      </c>
      <c r="N398" t="s">
        <v>4218</v>
      </c>
      <c r="P398" t="s">
        <v>5352</v>
      </c>
      <c r="R398" t="s">
        <v>4219</v>
      </c>
    </row>
    <row r="399" spans="1:18" x14ac:dyDescent="0.35">
      <c r="A399">
        <v>2614514</v>
      </c>
      <c r="B399">
        <v>6252196</v>
      </c>
      <c r="C399" t="s">
        <v>182</v>
      </c>
      <c r="D399">
        <v>4000980750</v>
      </c>
      <c r="E399" s="16">
        <v>45032</v>
      </c>
      <c r="F399" s="16" t="s">
        <v>2109</v>
      </c>
      <c r="G399" s="16" t="s">
        <v>1826</v>
      </c>
      <c r="H399">
        <v>8</v>
      </c>
      <c r="I399">
        <v>1.63</v>
      </c>
      <c r="J399">
        <v>13.04</v>
      </c>
      <c r="K399" t="s">
        <v>4218</v>
      </c>
      <c r="L399">
        <v>211.24</v>
      </c>
      <c r="M399" s="16">
        <v>211.24</v>
      </c>
      <c r="N399" t="s">
        <v>4218</v>
      </c>
      <c r="P399" t="s">
        <v>5352</v>
      </c>
      <c r="R399" t="s">
        <v>4219</v>
      </c>
    </row>
    <row r="400" spans="1:18" x14ac:dyDescent="0.35">
      <c r="A400">
        <v>2614514</v>
      </c>
      <c r="B400">
        <v>6252196</v>
      </c>
      <c r="C400" t="s">
        <v>182</v>
      </c>
      <c r="D400">
        <v>4000980750</v>
      </c>
      <c r="E400" s="16">
        <v>45032</v>
      </c>
      <c r="F400" s="16" t="s">
        <v>1892</v>
      </c>
      <c r="G400" s="16" t="s">
        <v>1823</v>
      </c>
      <c r="H400">
        <v>2</v>
      </c>
      <c r="I400">
        <v>1.54</v>
      </c>
      <c r="J400">
        <v>3.08</v>
      </c>
      <c r="K400" t="s">
        <v>4218</v>
      </c>
      <c r="L400">
        <v>3.03</v>
      </c>
      <c r="M400" s="16">
        <v>6.06</v>
      </c>
      <c r="N400" t="s">
        <v>4218</v>
      </c>
      <c r="P400" t="s">
        <v>5352</v>
      </c>
      <c r="R400" t="s">
        <v>4219</v>
      </c>
    </row>
    <row r="401" spans="1:18" x14ac:dyDescent="0.35">
      <c r="A401">
        <v>2614514</v>
      </c>
      <c r="B401">
        <v>6252196</v>
      </c>
      <c r="C401" t="s">
        <v>182</v>
      </c>
      <c r="D401">
        <v>4000980750</v>
      </c>
      <c r="E401" s="16">
        <v>45032</v>
      </c>
      <c r="F401" s="16" t="s">
        <v>3140</v>
      </c>
      <c r="G401" s="16" t="s">
        <v>1831</v>
      </c>
      <c r="H401">
        <v>1</v>
      </c>
      <c r="I401">
        <v>1.25</v>
      </c>
      <c r="J401">
        <v>1.25</v>
      </c>
      <c r="K401" t="s">
        <v>4218</v>
      </c>
      <c r="L401">
        <v>2.37</v>
      </c>
      <c r="M401" s="16">
        <v>18.96</v>
      </c>
      <c r="N401" t="s">
        <v>4218</v>
      </c>
      <c r="P401" t="s">
        <v>5352</v>
      </c>
      <c r="R401" t="s">
        <v>4219</v>
      </c>
    </row>
    <row r="402" spans="1:18" x14ac:dyDescent="0.35">
      <c r="A402">
        <v>2614514</v>
      </c>
      <c r="B402">
        <v>6252196</v>
      </c>
      <c r="C402" t="s">
        <v>182</v>
      </c>
      <c r="D402">
        <v>4000980750</v>
      </c>
      <c r="E402" s="16">
        <v>45032</v>
      </c>
      <c r="F402" s="16" t="s">
        <v>2067</v>
      </c>
      <c r="G402" s="16" t="s">
        <v>2068</v>
      </c>
      <c r="H402">
        <v>1</v>
      </c>
      <c r="I402">
        <v>1.69</v>
      </c>
      <c r="J402">
        <v>1.69</v>
      </c>
      <c r="K402" t="s">
        <v>4218</v>
      </c>
      <c r="L402">
        <v>61</v>
      </c>
      <c r="M402" s="16">
        <v>122</v>
      </c>
      <c r="N402" t="s">
        <v>4218</v>
      </c>
      <c r="P402" t="s">
        <v>5352</v>
      </c>
      <c r="R402" t="s">
        <v>4219</v>
      </c>
    </row>
    <row r="403" spans="1:18" x14ac:dyDescent="0.35">
      <c r="A403">
        <v>2614514</v>
      </c>
      <c r="B403">
        <v>6252196</v>
      </c>
      <c r="C403" t="s">
        <v>182</v>
      </c>
      <c r="D403">
        <v>4000980750</v>
      </c>
      <c r="E403" s="16">
        <v>45032</v>
      </c>
      <c r="F403" s="16" t="s">
        <v>3136</v>
      </c>
      <c r="G403" s="16" t="s">
        <v>1826</v>
      </c>
      <c r="H403">
        <v>16</v>
      </c>
      <c r="I403">
        <v>4.25</v>
      </c>
      <c r="J403">
        <v>68</v>
      </c>
      <c r="K403" t="s">
        <v>4218</v>
      </c>
      <c r="L403">
        <v>640.13</v>
      </c>
      <c r="M403" s="16">
        <v>640.13</v>
      </c>
      <c r="N403" t="s">
        <v>4218</v>
      </c>
      <c r="P403" t="s">
        <v>5352</v>
      </c>
      <c r="R403" t="s">
        <v>4219</v>
      </c>
    </row>
    <row r="404" spans="1:18" x14ac:dyDescent="0.35">
      <c r="A404">
        <v>2614514</v>
      </c>
      <c r="B404">
        <v>6252196</v>
      </c>
      <c r="C404" t="s">
        <v>182</v>
      </c>
      <c r="D404">
        <v>4000980750</v>
      </c>
      <c r="E404" s="16">
        <v>45032</v>
      </c>
      <c r="F404" s="16" t="s">
        <v>2673</v>
      </c>
      <c r="G404" s="16" t="s">
        <v>1936</v>
      </c>
      <c r="H404">
        <v>2</v>
      </c>
      <c r="I404">
        <v>30.25</v>
      </c>
      <c r="J404">
        <v>60.5</v>
      </c>
      <c r="K404" t="s">
        <v>4218</v>
      </c>
      <c r="L404">
        <v>4.7</v>
      </c>
      <c r="M404" s="16">
        <v>37.6</v>
      </c>
      <c r="N404" t="s">
        <v>4218</v>
      </c>
      <c r="P404" t="s">
        <v>5352</v>
      </c>
      <c r="R404" t="s">
        <v>4219</v>
      </c>
    </row>
    <row r="405" spans="1:18" x14ac:dyDescent="0.35">
      <c r="A405">
        <v>2614514</v>
      </c>
      <c r="B405">
        <v>6252196</v>
      </c>
      <c r="C405" t="s">
        <v>182</v>
      </c>
      <c r="D405">
        <v>4000980750</v>
      </c>
      <c r="E405" s="16">
        <v>45032</v>
      </c>
      <c r="F405" s="16" t="s">
        <v>3141</v>
      </c>
      <c r="G405" s="16" t="s">
        <v>1819</v>
      </c>
      <c r="H405">
        <v>16</v>
      </c>
      <c r="I405">
        <v>3.57</v>
      </c>
      <c r="J405">
        <v>57.12</v>
      </c>
      <c r="K405" t="s">
        <v>4218</v>
      </c>
      <c r="L405">
        <v>193.27</v>
      </c>
      <c r="M405" s="16">
        <v>386.54</v>
      </c>
      <c r="N405" t="s">
        <v>4218</v>
      </c>
      <c r="P405" t="s">
        <v>5352</v>
      </c>
      <c r="R405" t="s">
        <v>4219</v>
      </c>
    </row>
    <row r="406" spans="1:18" x14ac:dyDescent="0.35">
      <c r="A406">
        <v>2614514</v>
      </c>
      <c r="B406">
        <v>6252196</v>
      </c>
      <c r="C406" t="s">
        <v>182</v>
      </c>
      <c r="D406">
        <v>4000980750</v>
      </c>
      <c r="E406" s="16">
        <v>45032</v>
      </c>
      <c r="F406" s="16" t="s">
        <v>2675</v>
      </c>
      <c r="G406" s="16" t="s">
        <v>1826</v>
      </c>
      <c r="H406">
        <v>4</v>
      </c>
      <c r="I406">
        <v>6.6</v>
      </c>
      <c r="J406">
        <v>26.4</v>
      </c>
      <c r="K406" t="s">
        <v>4218</v>
      </c>
      <c r="L406">
        <v>421.36</v>
      </c>
      <c r="M406" s="16">
        <v>421.36</v>
      </c>
      <c r="N406" t="s">
        <v>4218</v>
      </c>
      <c r="P406" t="s">
        <v>5352</v>
      </c>
      <c r="R406" t="s">
        <v>4219</v>
      </c>
    </row>
    <row r="407" spans="1:18" x14ac:dyDescent="0.35">
      <c r="A407">
        <v>2614514</v>
      </c>
      <c r="B407">
        <v>6252196</v>
      </c>
      <c r="C407" t="s">
        <v>182</v>
      </c>
      <c r="D407">
        <v>4000980750</v>
      </c>
      <c r="E407" s="16">
        <v>45032</v>
      </c>
      <c r="F407" s="16" t="s">
        <v>3131</v>
      </c>
      <c r="G407" s="16" t="s">
        <v>3132</v>
      </c>
      <c r="H407">
        <v>2</v>
      </c>
      <c r="I407">
        <v>3.65</v>
      </c>
      <c r="J407">
        <v>7.3</v>
      </c>
      <c r="K407" t="s">
        <v>4218</v>
      </c>
      <c r="L407">
        <v>204.51</v>
      </c>
      <c r="M407" s="16">
        <v>409.02</v>
      </c>
      <c r="N407" t="s">
        <v>4218</v>
      </c>
      <c r="P407" t="s">
        <v>5352</v>
      </c>
      <c r="R407" t="s">
        <v>4219</v>
      </c>
    </row>
    <row r="408" spans="1:18" x14ac:dyDescent="0.35">
      <c r="A408">
        <v>2614514</v>
      </c>
      <c r="B408">
        <v>6252196</v>
      </c>
      <c r="C408" t="s">
        <v>182</v>
      </c>
      <c r="D408">
        <v>4000980750</v>
      </c>
      <c r="E408" s="16">
        <v>45032</v>
      </c>
      <c r="F408" s="16" t="s">
        <v>3145</v>
      </c>
      <c r="G408" s="16" t="s">
        <v>1826</v>
      </c>
      <c r="H408">
        <v>4</v>
      </c>
      <c r="I408">
        <v>29.64</v>
      </c>
      <c r="J408">
        <v>118.56</v>
      </c>
      <c r="K408" t="s">
        <v>4218</v>
      </c>
      <c r="L408">
        <v>208.6</v>
      </c>
      <c r="M408" s="16">
        <v>417.2</v>
      </c>
      <c r="N408" t="s">
        <v>4218</v>
      </c>
      <c r="P408" t="s">
        <v>5352</v>
      </c>
      <c r="R408" t="s">
        <v>4219</v>
      </c>
    </row>
    <row r="409" spans="1:18" x14ac:dyDescent="0.35">
      <c r="A409">
        <v>2614514</v>
      </c>
      <c r="B409">
        <v>6252196</v>
      </c>
      <c r="C409" t="s">
        <v>182</v>
      </c>
      <c r="D409">
        <v>4000980750</v>
      </c>
      <c r="E409" s="16">
        <v>45032</v>
      </c>
      <c r="F409" s="16" t="s">
        <v>2736</v>
      </c>
      <c r="G409" s="16" t="s">
        <v>1823</v>
      </c>
      <c r="H409">
        <v>2</v>
      </c>
      <c r="I409">
        <v>7.46</v>
      </c>
      <c r="J409">
        <v>14.92</v>
      </c>
      <c r="K409" t="s">
        <v>4218</v>
      </c>
      <c r="L409">
        <v>322.7</v>
      </c>
      <c r="M409" s="16">
        <v>322.7</v>
      </c>
      <c r="N409" t="s">
        <v>4218</v>
      </c>
      <c r="P409" t="s">
        <v>5352</v>
      </c>
      <c r="R409" t="s">
        <v>4219</v>
      </c>
    </row>
    <row r="410" spans="1:18" x14ac:dyDescent="0.35">
      <c r="A410">
        <v>2614514</v>
      </c>
      <c r="B410">
        <v>6252196</v>
      </c>
      <c r="C410" t="s">
        <v>182</v>
      </c>
      <c r="D410">
        <v>4000980750</v>
      </c>
      <c r="E410" s="16">
        <v>45032</v>
      </c>
      <c r="F410" s="16" t="s">
        <v>2736</v>
      </c>
      <c r="G410" s="16" t="s">
        <v>1823</v>
      </c>
      <c r="H410">
        <v>2</v>
      </c>
      <c r="I410">
        <v>7.46</v>
      </c>
      <c r="J410">
        <v>14.92</v>
      </c>
      <c r="K410" t="s">
        <v>4218</v>
      </c>
      <c r="L410">
        <v>329.15</v>
      </c>
      <c r="M410" s="16">
        <v>329.15</v>
      </c>
      <c r="N410" t="s">
        <v>4218</v>
      </c>
      <c r="P410" t="s">
        <v>5352</v>
      </c>
      <c r="R410" t="s">
        <v>4219</v>
      </c>
    </row>
    <row r="411" spans="1:18" x14ac:dyDescent="0.35">
      <c r="A411">
        <v>2614514</v>
      </c>
      <c r="B411">
        <v>6252196</v>
      </c>
      <c r="C411" t="s">
        <v>182</v>
      </c>
      <c r="D411">
        <v>4000980750</v>
      </c>
      <c r="E411" s="16">
        <v>45032</v>
      </c>
      <c r="F411" s="16" t="s">
        <v>3118</v>
      </c>
      <c r="G411" s="16" t="s">
        <v>3119</v>
      </c>
      <c r="H411">
        <v>1</v>
      </c>
      <c r="I411">
        <v>529.38</v>
      </c>
      <c r="J411">
        <v>529.38</v>
      </c>
      <c r="K411" t="s">
        <v>4218</v>
      </c>
      <c r="L411">
        <v>310.89999999999998</v>
      </c>
      <c r="M411" s="16">
        <v>310.89999999999998</v>
      </c>
      <c r="N411" t="s">
        <v>4218</v>
      </c>
      <c r="P411" t="s">
        <v>5352</v>
      </c>
      <c r="R411" t="s">
        <v>4219</v>
      </c>
    </row>
    <row r="412" spans="1:18" x14ac:dyDescent="0.35">
      <c r="A412">
        <v>2614514</v>
      </c>
      <c r="B412">
        <v>6252196</v>
      </c>
      <c r="C412" t="s">
        <v>182</v>
      </c>
      <c r="D412">
        <v>4000980750</v>
      </c>
      <c r="E412" s="16">
        <v>45032</v>
      </c>
      <c r="F412" s="16" t="s">
        <v>3147</v>
      </c>
      <c r="G412" s="16" t="s">
        <v>1823</v>
      </c>
      <c r="H412">
        <v>4</v>
      </c>
      <c r="I412">
        <v>13.93</v>
      </c>
      <c r="J412">
        <v>55.72</v>
      </c>
      <c r="K412" t="s">
        <v>4218</v>
      </c>
      <c r="L412">
        <v>258.05</v>
      </c>
      <c r="M412" s="16">
        <v>258.05</v>
      </c>
      <c r="N412" t="s">
        <v>4218</v>
      </c>
      <c r="P412" t="s">
        <v>5352</v>
      </c>
      <c r="R412" t="s">
        <v>4219</v>
      </c>
    </row>
    <row r="413" spans="1:18" x14ac:dyDescent="0.35">
      <c r="A413">
        <v>2614514</v>
      </c>
      <c r="B413">
        <v>6252196</v>
      </c>
      <c r="C413" t="s">
        <v>182</v>
      </c>
      <c r="D413">
        <v>4000980750</v>
      </c>
      <c r="E413" s="16">
        <v>45032</v>
      </c>
      <c r="F413" s="16" t="s">
        <v>3150</v>
      </c>
      <c r="G413" s="16" t="s">
        <v>1831</v>
      </c>
      <c r="H413">
        <v>4</v>
      </c>
      <c r="I413">
        <v>42.85</v>
      </c>
      <c r="J413">
        <v>171.4</v>
      </c>
      <c r="K413" t="s">
        <v>4218</v>
      </c>
      <c r="L413">
        <v>6.12</v>
      </c>
      <c r="M413" s="16">
        <v>122.4</v>
      </c>
      <c r="N413" t="s">
        <v>4218</v>
      </c>
      <c r="P413" t="s">
        <v>5352</v>
      </c>
      <c r="R413" t="s">
        <v>4219</v>
      </c>
    </row>
    <row r="414" spans="1:18" x14ac:dyDescent="0.35">
      <c r="A414">
        <v>2614514</v>
      </c>
      <c r="B414">
        <v>6252196</v>
      </c>
      <c r="C414" t="s">
        <v>182</v>
      </c>
      <c r="D414">
        <v>4000980750</v>
      </c>
      <c r="E414" s="16">
        <v>45032</v>
      </c>
      <c r="F414" s="16" t="s">
        <v>3116</v>
      </c>
      <c r="G414" s="16" t="s">
        <v>1920</v>
      </c>
      <c r="H414">
        <v>2</v>
      </c>
      <c r="I414">
        <v>1355.93</v>
      </c>
      <c r="J414">
        <v>2711.86</v>
      </c>
      <c r="K414" t="s">
        <v>4218</v>
      </c>
      <c r="L414">
        <v>0.2</v>
      </c>
      <c r="M414" s="16">
        <v>3.2</v>
      </c>
      <c r="N414" t="s">
        <v>4218</v>
      </c>
      <c r="P414" t="s">
        <v>5352</v>
      </c>
      <c r="R414" t="s">
        <v>4219</v>
      </c>
    </row>
    <row r="415" spans="1:18" x14ac:dyDescent="0.35">
      <c r="A415">
        <v>2614514</v>
      </c>
      <c r="B415">
        <v>6252196</v>
      </c>
      <c r="C415" t="s">
        <v>182</v>
      </c>
      <c r="D415">
        <v>4000980750</v>
      </c>
      <c r="E415" s="16">
        <v>45032</v>
      </c>
      <c r="F415" s="16" t="s">
        <v>3110</v>
      </c>
      <c r="G415" s="16" t="s">
        <v>1920</v>
      </c>
      <c r="H415">
        <v>2</v>
      </c>
      <c r="I415">
        <v>922.88</v>
      </c>
      <c r="J415">
        <v>1845.76</v>
      </c>
      <c r="K415" t="s">
        <v>4218</v>
      </c>
      <c r="L415">
        <v>0.38</v>
      </c>
      <c r="M415" s="16">
        <v>11.4</v>
      </c>
      <c r="N415" t="s">
        <v>4218</v>
      </c>
      <c r="P415" t="s">
        <v>5352</v>
      </c>
      <c r="R415" t="s">
        <v>4219</v>
      </c>
    </row>
    <row r="416" spans="1:18" x14ac:dyDescent="0.35">
      <c r="A416">
        <v>2614514</v>
      </c>
      <c r="B416">
        <v>6252196</v>
      </c>
      <c r="C416" t="s">
        <v>182</v>
      </c>
      <c r="D416">
        <v>4000980750</v>
      </c>
      <c r="E416" s="16">
        <v>45032</v>
      </c>
      <c r="F416" s="16" t="s">
        <v>3113</v>
      </c>
      <c r="G416" s="16" t="s">
        <v>1920</v>
      </c>
      <c r="H416">
        <v>4</v>
      </c>
      <c r="I416">
        <v>1564.93</v>
      </c>
      <c r="J416">
        <v>6259.72</v>
      </c>
      <c r="K416" t="s">
        <v>4218</v>
      </c>
      <c r="L416">
        <v>2.6</v>
      </c>
      <c r="M416" s="16">
        <v>26</v>
      </c>
      <c r="N416" t="s">
        <v>4218</v>
      </c>
      <c r="P416" t="s">
        <v>5352</v>
      </c>
      <c r="R416" t="s">
        <v>4219</v>
      </c>
    </row>
    <row r="417" spans="1:18" x14ac:dyDescent="0.35">
      <c r="A417">
        <v>2614514</v>
      </c>
      <c r="B417">
        <v>6252196</v>
      </c>
      <c r="C417" t="s">
        <v>182</v>
      </c>
      <c r="D417">
        <v>4000980750</v>
      </c>
      <c r="E417" s="16">
        <v>45032</v>
      </c>
      <c r="F417" s="16" t="s">
        <v>3114</v>
      </c>
      <c r="G417" s="16" t="s">
        <v>1920</v>
      </c>
      <c r="H417">
        <v>2</v>
      </c>
      <c r="I417">
        <v>1891.71</v>
      </c>
      <c r="J417">
        <v>3783.42</v>
      </c>
      <c r="K417" t="s">
        <v>4218</v>
      </c>
      <c r="L417">
        <v>2.85</v>
      </c>
      <c r="M417" s="16">
        <v>22.8</v>
      </c>
      <c r="N417" t="s">
        <v>4218</v>
      </c>
      <c r="P417" t="s">
        <v>5352</v>
      </c>
      <c r="R417" t="s">
        <v>4219</v>
      </c>
    </row>
    <row r="418" spans="1:18" x14ac:dyDescent="0.35">
      <c r="A418">
        <v>2614514</v>
      </c>
      <c r="B418">
        <v>6252196</v>
      </c>
      <c r="C418" t="s">
        <v>182</v>
      </c>
      <c r="D418">
        <v>4000980750</v>
      </c>
      <c r="E418" s="16">
        <v>45032</v>
      </c>
      <c r="F418" s="16" t="s">
        <v>3114</v>
      </c>
      <c r="G418" s="16" t="s">
        <v>1920</v>
      </c>
      <c r="H418">
        <v>2</v>
      </c>
      <c r="I418">
        <v>1891.71</v>
      </c>
      <c r="J418">
        <v>3783.42</v>
      </c>
      <c r="K418" t="s">
        <v>4218</v>
      </c>
      <c r="L418">
        <v>2.41</v>
      </c>
      <c r="M418" s="16">
        <v>361.5</v>
      </c>
      <c r="N418" t="s">
        <v>4218</v>
      </c>
      <c r="P418" t="s">
        <v>5352</v>
      </c>
      <c r="R418" t="s">
        <v>4219</v>
      </c>
    </row>
    <row r="419" spans="1:18" x14ac:dyDescent="0.35">
      <c r="A419">
        <v>2614514</v>
      </c>
      <c r="B419">
        <v>6252196</v>
      </c>
      <c r="C419" t="s">
        <v>182</v>
      </c>
      <c r="D419">
        <v>4000980750</v>
      </c>
      <c r="E419" s="16">
        <v>45032</v>
      </c>
      <c r="F419" s="16" t="s">
        <v>3111</v>
      </c>
      <c r="G419" s="16" t="s">
        <v>1920</v>
      </c>
      <c r="H419">
        <v>2</v>
      </c>
      <c r="I419">
        <v>929.22</v>
      </c>
      <c r="J419">
        <v>1858.44</v>
      </c>
      <c r="K419" t="s">
        <v>4218</v>
      </c>
      <c r="L419">
        <v>53.71</v>
      </c>
      <c r="M419" s="16">
        <v>161.13</v>
      </c>
      <c r="N419" t="s">
        <v>4218</v>
      </c>
      <c r="P419" t="s">
        <v>5352</v>
      </c>
      <c r="R419" t="s">
        <v>4219</v>
      </c>
    </row>
    <row r="420" spans="1:18" x14ac:dyDescent="0.35">
      <c r="A420">
        <v>2614514</v>
      </c>
      <c r="B420">
        <v>6252196</v>
      </c>
      <c r="C420" t="s">
        <v>182</v>
      </c>
      <c r="D420">
        <v>4001550405</v>
      </c>
      <c r="E420" s="16">
        <v>45502</v>
      </c>
      <c r="F420" s="16" t="s">
        <v>3115</v>
      </c>
      <c r="G420" s="16" t="s">
        <v>1920</v>
      </c>
      <c r="H420">
        <v>1</v>
      </c>
      <c r="I420">
        <v>1687.74</v>
      </c>
      <c r="J420">
        <v>1687.74</v>
      </c>
      <c r="K420" t="s">
        <v>4218</v>
      </c>
      <c r="L420">
        <v>53.71</v>
      </c>
      <c r="M420" s="16">
        <v>161.13</v>
      </c>
      <c r="N420" t="s">
        <v>4218</v>
      </c>
      <c r="P420" t="s">
        <v>5352</v>
      </c>
      <c r="R420" t="s">
        <v>4219</v>
      </c>
    </row>
    <row r="421" spans="1:18" x14ac:dyDescent="0.35">
      <c r="A421">
        <v>2614514</v>
      </c>
      <c r="B421">
        <v>6252196</v>
      </c>
      <c r="C421" t="s">
        <v>182</v>
      </c>
      <c r="D421">
        <v>4000980750</v>
      </c>
      <c r="E421" s="16">
        <v>45032</v>
      </c>
      <c r="F421" s="16" t="s">
        <v>3112</v>
      </c>
      <c r="G421" s="16" t="s">
        <v>1920</v>
      </c>
      <c r="H421">
        <v>2</v>
      </c>
      <c r="I421">
        <v>1553.38</v>
      </c>
      <c r="J421">
        <v>3106.76</v>
      </c>
      <c r="K421" t="s">
        <v>4218</v>
      </c>
      <c r="L421">
        <v>1.19</v>
      </c>
      <c r="M421" s="16">
        <v>11.9</v>
      </c>
      <c r="N421" t="s">
        <v>4218</v>
      </c>
      <c r="P421" t="s">
        <v>5352</v>
      </c>
      <c r="R421" t="s">
        <v>4219</v>
      </c>
    </row>
    <row r="422" spans="1:18" x14ac:dyDescent="0.35">
      <c r="A422">
        <v>2614514</v>
      </c>
      <c r="B422">
        <v>6252196</v>
      </c>
      <c r="C422" t="s">
        <v>182</v>
      </c>
      <c r="D422">
        <v>4000980750</v>
      </c>
      <c r="E422" s="16">
        <v>45032</v>
      </c>
      <c r="F422" s="16" t="s">
        <v>3138</v>
      </c>
      <c r="G422" s="16" t="s">
        <v>1819</v>
      </c>
      <c r="H422">
        <v>4</v>
      </c>
      <c r="I422">
        <v>3.88</v>
      </c>
      <c r="J422">
        <v>15.52</v>
      </c>
      <c r="K422" t="s">
        <v>4218</v>
      </c>
      <c r="L422">
        <v>29.56</v>
      </c>
      <c r="M422" s="16">
        <v>295.60000000000002</v>
      </c>
      <c r="N422" t="s">
        <v>4218</v>
      </c>
      <c r="P422" t="s">
        <v>5352</v>
      </c>
      <c r="R422" t="s">
        <v>4219</v>
      </c>
    </row>
    <row r="423" spans="1:18" x14ac:dyDescent="0.35">
      <c r="A423">
        <v>2614514</v>
      </c>
      <c r="B423">
        <v>6252196</v>
      </c>
      <c r="C423" t="s">
        <v>182</v>
      </c>
      <c r="D423">
        <v>4000980750</v>
      </c>
      <c r="E423" s="16">
        <v>45032</v>
      </c>
      <c r="F423" s="16" t="s">
        <v>3135</v>
      </c>
      <c r="G423" s="16" t="s">
        <v>1826</v>
      </c>
      <c r="H423">
        <v>16</v>
      </c>
      <c r="I423">
        <v>25.08</v>
      </c>
      <c r="J423">
        <v>401.28</v>
      </c>
      <c r="K423" t="s">
        <v>4218</v>
      </c>
      <c r="L423">
        <v>608.47</v>
      </c>
      <c r="M423" s="16">
        <v>608.47</v>
      </c>
      <c r="N423" t="s">
        <v>4218</v>
      </c>
      <c r="P423" t="s">
        <v>5352</v>
      </c>
      <c r="R423" t="s">
        <v>4219</v>
      </c>
    </row>
    <row r="424" spans="1:18" x14ac:dyDescent="0.35">
      <c r="A424">
        <v>2614514</v>
      </c>
      <c r="B424">
        <v>6252196</v>
      </c>
      <c r="C424" t="s">
        <v>182</v>
      </c>
      <c r="D424">
        <v>4000980750</v>
      </c>
      <c r="E424" s="16">
        <v>45032</v>
      </c>
      <c r="F424" s="16" t="s">
        <v>3122</v>
      </c>
      <c r="G424" s="16" t="s">
        <v>3123</v>
      </c>
      <c r="H424">
        <v>12</v>
      </c>
      <c r="I424">
        <v>35.229999999999997</v>
      </c>
      <c r="J424">
        <v>422.76</v>
      </c>
      <c r="K424" t="s">
        <v>4218</v>
      </c>
      <c r="L424">
        <v>370.53</v>
      </c>
      <c r="M424" s="16">
        <v>370.53</v>
      </c>
      <c r="N424" t="s">
        <v>4218</v>
      </c>
      <c r="P424" t="s">
        <v>5352</v>
      </c>
      <c r="R424" t="s">
        <v>4219</v>
      </c>
    </row>
    <row r="425" spans="1:18" x14ac:dyDescent="0.35">
      <c r="A425">
        <v>2614514</v>
      </c>
      <c r="B425">
        <v>6252196</v>
      </c>
      <c r="C425" t="s">
        <v>182</v>
      </c>
      <c r="D425">
        <v>4000980750</v>
      </c>
      <c r="E425" s="16">
        <v>45032</v>
      </c>
      <c r="F425" s="16" t="s">
        <v>2738</v>
      </c>
      <c r="G425" s="16" t="s">
        <v>1936</v>
      </c>
      <c r="H425">
        <v>4</v>
      </c>
      <c r="I425">
        <v>29.54</v>
      </c>
      <c r="J425">
        <v>118.16</v>
      </c>
      <c r="K425" t="s">
        <v>4218</v>
      </c>
      <c r="L425">
        <v>2422.14</v>
      </c>
      <c r="M425" s="16">
        <v>2422.14</v>
      </c>
      <c r="N425" t="s">
        <v>4218</v>
      </c>
      <c r="P425" t="s">
        <v>5352</v>
      </c>
      <c r="R425" t="s">
        <v>4219</v>
      </c>
    </row>
    <row r="426" spans="1:18" x14ac:dyDescent="0.35">
      <c r="A426">
        <v>2614514</v>
      </c>
      <c r="B426">
        <v>6252196</v>
      </c>
      <c r="C426" t="s">
        <v>182</v>
      </c>
      <c r="D426">
        <v>4000980750</v>
      </c>
      <c r="E426" s="16">
        <v>45032</v>
      </c>
      <c r="F426" s="16" t="s">
        <v>2738</v>
      </c>
      <c r="G426" s="16" t="s">
        <v>1936</v>
      </c>
      <c r="H426">
        <v>4</v>
      </c>
      <c r="I426">
        <v>29.54</v>
      </c>
      <c r="J426">
        <v>118.16</v>
      </c>
      <c r="K426" t="s">
        <v>4218</v>
      </c>
      <c r="L426">
        <v>4980.4799999999996</v>
      </c>
      <c r="M426" s="16">
        <v>4980.4799999999996</v>
      </c>
      <c r="N426" t="s">
        <v>4218</v>
      </c>
      <c r="P426" t="s">
        <v>5352</v>
      </c>
      <c r="R426" t="s">
        <v>4219</v>
      </c>
    </row>
    <row r="427" spans="1:18" x14ac:dyDescent="0.35">
      <c r="A427">
        <v>2614514</v>
      </c>
      <c r="B427">
        <v>6252196</v>
      </c>
      <c r="C427" t="s">
        <v>182</v>
      </c>
      <c r="D427">
        <v>4000980750</v>
      </c>
      <c r="E427" s="16">
        <v>45032</v>
      </c>
      <c r="F427" s="16" t="s">
        <v>2739</v>
      </c>
      <c r="G427" s="16" t="s">
        <v>1936</v>
      </c>
      <c r="H427">
        <v>2</v>
      </c>
      <c r="I427">
        <v>32.520000000000003</v>
      </c>
      <c r="J427">
        <v>65.040000000000006</v>
      </c>
      <c r="K427" t="s">
        <v>4218</v>
      </c>
      <c r="L427">
        <v>9058.42</v>
      </c>
      <c r="M427" s="16">
        <v>9058.42</v>
      </c>
      <c r="N427" t="s">
        <v>4218</v>
      </c>
      <c r="P427" t="s">
        <v>5352</v>
      </c>
      <c r="R427" t="s">
        <v>4219</v>
      </c>
    </row>
    <row r="428" spans="1:18" x14ac:dyDescent="0.35">
      <c r="A428">
        <v>2614514</v>
      </c>
      <c r="B428">
        <v>6252196</v>
      </c>
      <c r="C428" t="s">
        <v>182</v>
      </c>
      <c r="D428">
        <v>4000980750</v>
      </c>
      <c r="E428" s="16">
        <v>45032</v>
      </c>
      <c r="F428" s="16" t="s">
        <v>3133</v>
      </c>
      <c r="G428" s="16" t="s">
        <v>1831</v>
      </c>
      <c r="H428">
        <v>16</v>
      </c>
      <c r="I428">
        <v>1.41</v>
      </c>
      <c r="J428">
        <v>22.56</v>
      </c>
      <c r="K428" t="s">
        <v>4218</v>
      </c>
      <c r="L428">
        <v>1456.49</v>
      </c>
      <c r="M428" s="16">
        <v>1456.49</v>
      </c>
      <c r="N428" t="s">
        <v>4218</v>
      </c>
      <c r="P428" t="s">
        <v>5352</v>
      </c>
      <c r="R428" t="s">
        <v>4219</v>
      </c>
    </row>
    <row r="429" spans="1:18" x14ac:dyDescent="0.35">
      <c r="A429">
        <v>2614514</v>
      </c>
      <c r="B429">
        <v>6252196</v>
      </c>
      <c r="C429" t="s">
        <v>182</v>
      </c>
      <c r="D429">
        <v>4000980750</v>
      </c>
      <c r="E429" s="16">
        <v>45032</v>
      </c>
      <c r="F429" s="16" t="s">
        <v>3120</v>
      </c>
      <c r="G429" s="16" t="s">
        <v>3121</v>
      </c>
      <c r="H429">
        <v>24</v>
      </c>
      <c r="I429">
        <v>104.03</v>
      </c>
      <c r="J429">
        <v>2496.7199999999998</v>
      </c>
      <c r="K429" t="s">
        <v>4218</v>
      </c>
      <c r="L429">
        <v>663.04</v>
      </c>
      <c r="M429" s="16">
        <v>663.04</v>
      </c>
      <c r="N429" t="s">
        <v>4218</v>
      </c>
      <c r="P429" t="s">
        <v>5352</v>
      </c>
      <c r="R429" t="s">
        <v>4219</v>
      </c>
    </row>
    <row r="430" spans="1:18" x14ac:dyDescent="0.35">
      <c r="A430">
        <v>2614514</v>
      </c>
      <c r="B430">
        <v>6252196</v>
      </c>
      <c r="C430" t="s">
        <v>182</v>
      </c>
      <c r="D430">
        <v>4000980750</v>
      </c>
      <c r="E430" s="16">
        <v>45032</v>
      </c>
      <c r="F430" s="16" t="s">
        <v>2789</v>
      </c>
      <c r="G430" s="16" t="s">
        <v>2790</v>
      </c>
      <c r="H430">
        <v>60</v>
      </c>
      <c r="I430">
        <v>45.34</v>
      </c>
      <c r="J430">
        <v>2720.4</v>
      </c>
      <c r="K430" t="s">
        <v>4218</v>
      </c>
      <c r="L430">
        <v>674.5</v>
      </c>
      <c r="M430" s="16">
        <v>674.5</v>
      </c>
      <c r="N430" t="s">
        <v>4218</v>
      </c>
      <c r="P430" t="s">
        <v>5352</v>
      </c>
      <c r="R430" t="s">
        <v>4219</v>
      </c>
    </row>
    <row r="431" spans="1:18" x14ac:dyDescent="0.35">
      <c r="A431">
        <v>2614514</v>
      </c>
      <c r="B431">
        <v>6252196</v>
      </c>
      <c r="C431" t="s">
        <v>182</v>
      </c>
      <c r="D431">
        <v>4000980750</v>
      </c>
      <c r="E431" s="16">
        <v>45032</v>
      </c>
      <c r="F431" s="16" t="s">
        <v>2382</v>
      </c>
      <c r="G431" s="16" t="s">
        <v>2383</v>
      </c>
      <c r="H431">
        <v>32</v>
      </c>
      <c r="I431">
        <v>11.53</v>
      </c>
      <c r="J431">
        <v>368.96</v>
      </c>
      <c r="K431" t="s">
        <v>4218</v>
      </c>
      <c r="L431">
        <v>79.41</v>
      </c>
      <c r="M431" s="16">
        <v>79.41</v>
      </c>
      <c r="N431" t="s">
        <v>4218</v>
      </c>
      <c r="P431" t="s">
        <v>5352</v>
      </c>
      <c r="R431" t="s">
        <v>4219</v>
      </c>
    </row>
    <row r="432" spans="1:18" x14ac:dyDescent="0.35">
      <c r="A432">
        <v>2614514</v>
      </c>
      <c r="B432">
        <v>6252196</v>
      </c>
      <c r="C432" t="s">
        <v>182</v>
      </c>
      <c r="D432">
        <v>4001550405</v>
      </c>
      <c r="E432" s="16">
        <v>45502</v>
      </c>
      <c r="F432" s="16" t="s">
        <v>3146</v>
      </c>
      <c r="G432" s="16" t="s">
        <v>1831</v>
      </c>
      <c r="H432">
        <v>4</v>
      </c>
      <c r="I432">
        <v>91.03</v>
      </c>
      <c r="J432">
        <v>364.12</v>
      </c>
      <c r="K432" t="s">
        <v>4218</v>
      </c>
      <c r="L432">
        <v>99.23</v>
      </c>
      <c r="M432" s="16">
        <v>99.23</v>
      </c>
      <c r="N432" t="s">
        <v>4218</v>
      </c>
      <c r="P432" t="s">
        <v>5352</v>
      </c>
      <c r="R432" t="s">
        <v>4219</v>
      </c>
    </row>
    <row r="433" spans="1:18" x14ac:dyDescent="0.35">
      <c r="A433">
        <v>2614514</v>
      </c>
      <c r="B433">
        <v>6252196</v>
      </c>
      <c r="C433" t="s">
        <v>182</v>
      </c>
      <c r="D433">
        <v>4000980750</v>
      </c>
      <c r="E433" s="16">
        <v>45032</v>
      </c>
      <c r="F433" s="16" t="s">
        <v>2384</v>
      </c>
      <c r="G433" s="16" t="s">
        <v>1835</v>
      </c>
      <c r="H433">
        <v>8</v>
      </c>
      <c r="I433">
        <v>17.43</v>
      </c>
      <c r="J433">
        <v>139.44</v>
      </c>
      <c r="K433" t="s">
        <v>4218</v>
      </c>
      <c r="L433">
        <v>42.87</v>
      </c>
      <c r="M433" s="16">
        <v>42.87</v>
      </c>
      <c r="N433" t="s">
        <v>4218</v>
      </c>
      <c r="P433" t="s">
        <v>5352</v>
      </c>
      <c r="R433" t="s">
        <v>4219</v>
      </c>
    </row>
    <row r="434" spans="1:18" x14ac:dyDescent="0.35">
      <c r="A434">
        <v>2614514</v>
      </c>
      <c r="B434">
        <v>6252196</v>
      </c>
      <c r="C434" t="s">
        <v>182</v>
      </c>
      <c r="D434">
        <v>4000980750</v>
      </c>
      <c r="E434" s="16">
        <v>45032</v>
      </c>
      <c r="F434" s="16" t="s">
        <v>2384</v>
      </c>
      <c r="G434" s="16" t="s">
        <v>1835</v>
      </c>
      <c r="H434">
        <v>8</v>
      </c>
      <c r="I434">
        <v>17.43</v>
      </c>
      <c r="J434">
        <v>139.44</v>
      </c>
      <c r="K434" t="s">
        <v>4218</v>
      </c>
      <c r="L434">
        <v>5.56</v>
      </c>
      <c r="M434" s="16">
        <v>5.56</v>
      </c>
      <c r="N434" t="s">
        <v>4218</v>
      </c>
      <c r="P434" t="s">
        <v>5352</v>
      </c>
      <c r="R434" t="s">
        <v>4219</v>
      </c>
    </row>
    <row r="435" spans="1:18" x14ac:dyDescent="0.35">
      <c r="A435">
        <v>2614514</v>
      </c>
      <c r="B435">
        <v>6252196</v>
      </c>
      <c r="C435" t="s">
        <v>182</v>
      </c>
      <c r="D435">
        <v>4000980750</v>
      </c>
      <c r="E435" s="16">
        <v>45032</v>
      </c>
      <c r="F435" s="16" t="s">
        <v>2515</v>
      </c>
      <c r="G435" s="16" t="s">
        <v>1835</v>
      </c>
      <c r="H435">
        <v>8</v>
      </c>
      <c r="I435">
        <v>16.18</v>
      </c>
      <c r="J435">
        <v>129.44</v>
      </c>
      <c r="K435" t="s">
        <v>4218</v>
      </c>
      <c r="L435">
        <v>1.38</v>
      </c>
      <c r="M435" s="16">
        <v>9.66</v>
      </c>
      <c r="N435" t="s">
        <v>4218</v>
      </c>
      <c r="P435" t="s">
        <v>5352</v>
      </c>
      <c r="R435" t="s">
        <v>4219</v>
      </c>
    </row>
    <row r="436" spans="1:18" x14ac:dyDescent="0.35">
      <c r="A436">
        <v>2614514</v>
      </c>
      <c r="B436">
        <v>6252196</v>
      </c>
      <c r="C436" t="s">
        <v>182</v>
      </c>
      <c r="D436">
        <v>4000980750</v>
      </c>
      <c r="E436" s="16">
        <v>45032</v>
      </c>
      <c r="F436" s="16" t="s">
        <v>3139</v>
      </c>
      <c r="G436" s="16" t="s">
        <v>1819</v>
      </c>
      <c r="H436">
        <v>16</v>
      </c>
      <c r="I436">
        <v>2.4700000000000002</v>
      </c>
      <c r="J436">
        <v>39.520000000000003</v>
      </c>
      <c r="K436" t="s">
        <v>4218</v>
      </c>
      <c r="L436">
        <v>1.5</v>
      </c>
      <c r="M436" s="16">
        <v>1.5</v>
      </c>
      <c r="N436" t="s">
        <v>4218</v>
      </c>
      <c r="P436" t="s">
        <v>5352</v>
      </c>
      <c r="R436" t="s">
        <v>4219</v>
      </c>
    </row>
    <row r="437" spans="1:18" x14ac:dyDescent="0.35">
      <c r="A437">
        <v>2614514</v>
      </c>
      <c r="B437">
        <v>6252196</v>
      </c>
      <c r="C437" t="s">
        <v>182</v>
      </c>
      <c r="D437">
        <v>4000980750</v>
      </c>
      <c r="E437" s="16">
        <v>45032</v>
      </c>
      <c r="F437" s="16" t="s">
        <v>3137</v>
      </c>
      <c r="G437" s="16" t="s">
        <v>1819</v>
      </c>
      <c r="H437">
        <v>6</v>
      </c>
      <c r="I437">
        <v>3.49</v>
      </c>
      <c r="J437">
        <v>20.94</v>
      </c>
      <c r="K437" t="s">
        <v>4218</v>
      </c>
      <c r="L437">
        <v>9.43</v>
      </c>
      <c r="M437" s="16">
        <v>66.010000000000005</v>
      </c>
      <c r="N437" t="s">
        <v>4218</v>
      </c>
      <c r="P437" t="s">
        <v>5352</v>
      </c>
      <c r="R437" t="s">
        <v>4219</v>
      </c>
    </row>
    <row r="438" spans="1:18" x14ac:dyDescent="0.35">
      <c r="A438">
        <v>2614514</v>
      </c>
      <c r="B438">
        <v>6252196</v>
      </c>
      <c r="C438" t="s">
        <v>182</v>
      </c>
      <c r="D438">
        <v>4000980750</v>
      </c>
      <c r="E438" s="16">
        <v>45032</v>
      </c>
      <c r="F438" s="16" t="s">
        <v>3149</v>
      </c>
      <c r="G438" s="16" t="s">
        <v>1831</v>
      </c>
      <c r="H438">
        <v>3</v>
      </c>
      <c r="I438">
        <v>37.39</v>
      </c>
      <c r="J438">
        <v>112.17</v>
      </c>
      <c r="K438" t="s">
        <v>4218</v>
      </c>
      <c r="L438">
        <v>6.3</v>
      </c>
      <c r="M438" s="16">
        <v>6.3</v>
      </c>
      <c r="N438" t="s">
        <v>4218</v>
      </c>
      <c r="P438" t="s">
        <v>5352</v>
      </c>
      <c r="R438" t="s">
        <v>4219</v>
      </c>
    </row>
    <row r="439" spans="1:18" x14ac:dyDescent="0.35">
      <c r="A439">
        <v>2614514</v>
      </c>
      <c r="B439">
        <v>6252196</v>
      </c>
      <c r="C439" t="s">
        <v>182</v>
      </c>
      <c r="D439">
        <v>4000980750</v>
      </c>
      <c r="E439" s="16">
        <v>45032</v>
      </c>
      <c r="F439" s="16" t="s">
        <v>2735</v>
      </c>
      <c r="G439" s="16" t="s">
        <v>1819</v>
      </c>
      <c r="H439">
        <v>1</v>
      </c>
      <c r="I439">
        <v>18.059999999999999</v>
      </c>
      <c r="J439">
        <v>18.059999999999999</v>
      </c>
      <c r="K439" t="s">
        <v>4218</v>
      </c>
      <c r="L439">
        <v>0.7</v>
      </c>
      <c r="M439" s="16">
        <v>1.4</v>
      </c>
      <c r="N439" t="s">
        <v>4218</v>
      </c>
      <c r="P439" t="s">
        <v>5352</v>
      </c>
      <c r="R439" t="s">
        <v>4219</v>
      </c>
    </row>
    <row r="440" spans="1:18" x14ac:dyDescent="0.35">
      <c r="A440">
        <v>2614514</v>
      </c>
      <c r="B440">
        <v>6252196</v>
      </c>
      <c r="C440" t="s">
        <v>182</v>
      </c>
      <c r="D440">
        <v>4000980750</v>
      </c>
      <c r="E440" s="16">
        <v>45032</v>
      </c>
      <c r="F440" s="16" t="s">
        <v>2374</v>
      </c>
      <c r="G440" s="16" t="s">
        <v>1835</v>
      </c>
      <c r="H440">
        <v>2</v>
      </c>
      <c r="I440">
        <v>93.38</v>
      </c>
      <c r="J440">
        <v>186.76</v>
      </c>
      <c r="K440" t="s">
        <v>4218</v>
      </c>
      <c r="L440">
        <v>1.47</v>
      </c>
      <c r="M440" s="16">
        <v>2.94</v>
      </c>
      <c r="N440" t="s">
        <v>4218</v>
      </c>
      <c r="P440" t="s">
        <v>5352</v>
      </c>
      <c r="R440" t="s">
        <v>4219</v>
      </c>
    </row>
    <row r="441" spans="1:18" x14ac:dyDescent="0.35">
      <c r="A441">
        <v>2614514</v>
      </c>
      <c r="B441">
        <v>6252196</v>
      </c>
      <c r="C441" t="s">
        <v>182</v>
      </c>
      <c r="D441">
        <v>4000980750</v>
      </c>
      <c r="E441" s="16">
        <v>45032</v>
      </c>
      <c r="F441" s="16" t="s">
        <v>3117</v>
      </c>
      <c r="G441" s="16" t="s">
        <v>2251</v>
      </c>
      <c r="H441">
        <v>1</v>
      </c>
      <c r="I441">
        <v>529.38</v>
      </c>
      <c r="J441">
        <v>529.38</v>
      </c>
      <c r="K441" t="s">
        <v>4218</v>
      </c>
      <c r="L441">
        <v>6.87</v>
      </c>
      <c r="M441" s="16">
        <v>6.87</v>
      </c>
      <c r="N441" t="s">
        <v>4218</v>
      </c>
      <c r="P441" t="s">
        <v>5352</v>
      </c>
      <c r="R441" t="s">
        <v>4219</v>
      </c>
    </row>
    <row r="442" spans="1:18" x14ac:dyDescent="0.35">
      <c r="A442">
        <v>2614514</v>
      </c>
      <c r="B442">
        <v>6252196</v>
      </c>
      <c r="C442" t="s">
        <v>182</v>
      </c>
      <c r="D442">
        <v>4000980750</v>
      </c>
      <c r="E442" s="16">
        <v>45032</v>
      </c>
      <c r="F442" s="16" t="s">
        <v>3127</v>
      </c>
      <c r="G442" s="16" t="s">
        <v>3128</v>
      </c>
      <c r="H442">
        <v>16</v>
      </c>
      <c r="I442">
        <v>16.579999999999998</v>
      </c>
      <c r="J442">
        <v>265.27999999999997</v>
      </c>
      <c r="K442" t="s">
        <v>4218</v>
      </c>
      <c r="L442">
        <v>1099</v>
      </c>
      <c r="M442" s="16">
        <v>1099</v>
      </c>
      <c r="N442" t="s">
        <v>4218</v>
      </c>
      <c r="P442" t="s">
        <v>5352</v>
      </c>
      <c r="R442" t="s">
        <v>4219</v>
      </c>
    </row>
    <row r="443" spans="1:18" x14ac:dyDescent="0.35">
      <c r="A443">
        <v>2614514</v>
      </c>
      <c r="B443">
        <v>6252196</v>
      </c>
      <c r="C443" t="s">
        <v>182</v>
      </c>
      <c r="D443">
        <v>4000980750</v>
      </c>
      <c r="E443" s="16">
        <v>45032</v>
      </c>
      <c r="F443" s="16" t="s">
        <v>2368</v>
      </c>
      <c r="G443" s="16" t="s">
        <v>2310</v>
      </c>
      <c r="H443">
        <v>4</v>
      </c>
      <c r="I443">
        <v>23.53</v>
      </c>
      <c r="J443">
        <v>94.12</v>
      </c>
      <c r="K443" t="s">
        <v>4218</v>
      </c>
      <c r="L443">
        <v>1369.87</v>
      </c>
      <c r="M443" s="16">
        <v>1369.87</v>
      </c>
      <c r="N443" t="s">
        <v>4218</v>
      </c>
      <c r="P443" t="s">
        <v>5352</v>
      </c>
      <c r="R443" t="s">
        <v>4219</v>
      </c>
    </row>
    <row r="444" spans="1:18" x14ac:dyDescent="0.35">
      <c r="A444">
        <v>2614514</v>
      </c>
      <c r="B444">
        <v>6252196</v>
      </c>
      <c r="C444" t="s">
        <v>182</v>
      </c>
      <c r="D444">
        <v>4000980750</v>
      </c>
      <c r="E444" s="16">
        <v>45032</v>
      </c>
      <c r="F444" s="16" t="s">
        <v>2368</v>
      </c>
      <c r="G444" s="16" t="s">
        <v>2310</v>
      </c>
      <c r="H444">
        <v>16</v>
      </c>
      <c r="I444">
        <v>23.53</v>
      </c>
      <c r="J444">
        <v>376.48</v>
      </c>
      <c r="K444" t="s">
        <v>4218</v>
      </c>
      <c r="L444">
        <v>5.56</v>
      </c>
      <c r="M444" s="16">
        <v>5.56</v>
      </c>
      <c r="N444" t="s">
        <v>4218</v>
      </c>
      <c r="P444" t="s">
        <v>5352</v>
      </c>
      <c r="R444" t="s">
        <v>4219</v>
      </c>
    </row>
    <row r="445" spans="1:18" x14ac:dyDescent="0.35">
      <c r="A445">
        <v>2614514</v>
      </c>
      <c r="B445">
        <v>6252196</v>
      </c>
      <c r="C445" t="s">
        <v>182</v>
      </c>
      <c r="D445">
        <v>4001550405</v>
      </c>
      <c r="E445" s="16">
        <v>45502</v>
      </c>
      <c r="F445" s="16" t="s">
        <v>3130</v>
      </c>
      <c r="G445" s="16" t="s">
        <v>2310</v>
      </c>
      <c r="H445">
        <v>4</v>
      </c>
      <c r="I445">
        <v>26.53</v>
      </c>
      <c r="J445">
        <v>106.12</v>
      </c>
      <c r="K445" t="s">
        <v>4218</v>
      </c>
      <c r="L445">
        <v>1.38</v>
      </c>
      <c r="M445" s="16">
        <v>9.66</v>
      </c>
      <c r="N445" t="s">
        <v>4218</v>
      </c>
      <c r="P445" t="s">
        <v>5352</v>
      </c>
      <c r="R445" t="s">
        <v>4219</v>
      </c>
    </row>
    <row r="446" spans="1:18" x14ac:dyDescent="0.35">
      <c r="A446">
        <v>2614514</v>
      </c>
      <c r="B446">
        <v>6252196</v>
      </c>
      <c r="C446" t="s">
        <v>182</v>
      </c>
      <c r="D446">
        <v>4000980750</v>
      </c>
      <c r="E446" s="16">
        <v>45032</v>
      </c>
      <c r="F446" s="16" t="s">
        <v>2370</v>
      </c>
      <c r="G446" s="16" t="s">
        <v>2371</v>
      </c>
      <c r="H446">
        <v>16</v>
      </c>
      <c r="I446">
        <v>10.57</v>
      </c>
      <c r="J446">
        <v>169.12</v>
      </c>
      <c r="K446" t="s">
        <v>4218</v>
      </c>
      <c r="L446">
        <v>1.38</v>
      </c>
      <c r="M446" s="16">
        <v>9.66</v>
      </c>
      <c r="N446" t="s">
        <v>4218</v>
      </c>
      <c r="P446" t="s">
        <v>5352</v>
      </c>
      <c r="R446" t="s">
        <v>4219</v>
      </c>
    </row>
    <row r="447" spans="1:18" x14ac:dyDescent="0.35">
      <c r="A447">
        <v>2614514</v>
      </c>
      <c r="B447">
        <v>6252196</v>
      </c>
      <c r="C447" t="s">
        <v>182</v>
      </c>
      <c r="D447">
        <v>4000980750</v>
      </c>
      <c r="E447" s="16">
        <v>45032</v>
      </c>
      <c r="F447" s="16" t="s">
        <v>2366</v>
      </c>
      <c r="G447" s="16" t="s">
        <v>2367</v>
      </c>
      <c r="H447">
        <v>4</v>
      </c>
      <c r="I447">
        <v>42.87</v>
      </c>
      <c r="J447">
        <v>171.48</v>
      </c>
      <c r="K447" t="s">
        <v>4218</v>
      </c>
      <c r="L447">
        <v>1.5</v>
      </c>
      <c r="M447" s="16">
        <v>1.5</v>
      </c>
      <c r="N447" t="s">
        <v>4218</v>
      </c>
      <c r="P447" t="s">
        <v>5352</v>
      </c>
      <c r="R447" t="s">
        <v>4219</v>
      </c>
    </row>
    <row r="448" spans="1:18" x14ac:dyDescent="0.35">
      <c r="A448">
        <v>2614514</v>
      </c>
      <c r="B448">
        <v>6252196</v>
      </c>
      <c r="C448" t="s">
        <v>182</v>
      </c>
      <c r="D448">
        <v>4001639461</v>
      </c>
      <c r="E448" s="16">
        <v>45568</v>
      </c>
      <c r="F448" s="16" t="s">
        <v>3131</v>
      </c>
      <c r="G448" s="16" t="s">
        <v>3132</v>
      </c>
      <c r="H448">
        <v>2</v>
      </c>
      <c r="I448">
        <v>3.65</v>
      </c>
      <c r="J448">
        <v>7.3</v>
      </c>
      <c r="K448" t="s">
        <v>4218</v>
      </c>
      <c r="L448">
        <v>9.43</v>
      </c>
      <c r="M448">
        <v>66.010000000000005</v>
      </c>
      <c r="N448" t="s">
        <v>4218</v>
      </c>
      <c r="P448" t="s">
        <v>5352</v>
      </c>
      <c r="R448" t="s">
        <v>4219</v>
      </c>
    </row>
    <row r="449" spans="1:18" x14ac:dyDescent="0.35">
      <c r="A449">
        <v>2614514</v>
      </c>
      <c r="B449">
        <v>6252196</v>
      </c>
      <c r="C449" t="s">
        <v>182</v>
      </c>
      <c r="D449">
        <v>4001639461</v>
      </c>
      <c r="E449" s="16">
        <v>45568</v>
      </c>
      <c r="F449" s="16" t="s">
        <v>2380</v>
      </c>
      <c r="G449" s="16" t="s">
        <v>2381</v>
      </c>
      <c r="H449">
        <v>4</v>
      </c>
      <c r="I449">
        <v>109.34</v>
      </c>
      <c r="J449">
        <v>437.36</v>
      </c>
      <c r="K449" t="s">
        <v>4218</v>
      </c>
      <c r="L449">
        <v>9.43</v>
      </c>
      <c r="M449" s="16">
        <v>66.010000000000005</v>
      </c>
      <c r="N449" t="s">
        <v>4218</v>
      </c>
      <c r="P449" t="s">
        <v>5352</v>
      </c>
      <c r="R449" t="s">
        <v>4219</v>
      </c>
    </row>
    <row r="450" spans="1:18" x14ac:dyDescent="0.35">
      <c r="A450">
        <v>2614514</v>
      </c>
      <c r="B450">
        <v>6252196</v>
      </c>
      <c r="C450" t="s">
        <v>182</v>
      </c>
      <c r="D450">
        <v>4001639461</v>
      </c>
      <c r="E450" s="16">
        <v>45568</v>
      </c>
      <c r="F450" s="16" t="s">
        <v>2380</v>
      </c>
      <c r="G450" s="16" t="s">
        <v>2381</v>
      </c>
      <c r="H450">
        <v>4</v>
      </c>
      <c r="I450">
        <v>109.34</v>
      </c>
      <c r="J450">
        <v>437.36</v>
      </c>
      <c r="K450" t="s">
        <v>4218</v>
      </c>
      <c r="L450">
        <v>6.3</v>
      </c>
      <c r="M450" s="16">
        <v>6.3</v>
      </c>
      <c r="N450" t="s">
        <v>4218</v>
      </c>
      <c r="P450" t="s">
        <v>5352</v>
      </c>
      <c r="R450" t="s">
        <v>4219</v>
      </c>
    </row>
    <row r="451" spans="1:18" x14ac:dyDescent="0.35">
      <c r="A451">
        <v>2614514</v>
      </c>
      <c r="B451">
        <v>6252196</v>
      </c>
      <c r="C451" t="s">
        <v>182</v>
      </c>
      <c r="D451">
        <v>4001639463</v>
      </c>
      <c r="E451" s="16">
        <v>45568</v>
      </c>
      <c r="F451" s="16" t="s">
        <v>3146</v>
      </c>
      <c r="G451" s="16" t="s">
        <v>1831</v>
      </c>
      <c r="H451">
        <v>2</v>
      </c>
      <c r="I451">
        <v>91.03</v>
      </c>
      <c r="J451">
        <v>182.06</v>
      </c>
      <c r="K451" t="s">
        <v>4218</v>
      </c>
      <c r="L451">
        <v>0.7</v>
      </c>
      <c r="M451" s="16">
        <v>1.4</v>
      </c>
      <c r="N451" t="s">
        <v>4218</v>
      </c>
      <c r="P451" t="s">
        <v>5352</v>
      </c>
      <c r="R451" t="s">
        <v>4219</v>
      </c>
    </row>
    <row r="452" spans="1:18" x14ac:dyDescent="0.35">
      <c r="A452">
        <v>2614514</v>
      </c>
      <c r="B452">
        <v>6252196</v>
      </c>
      <c r="C452" t="s">
        <v>182</v>
      </c>
      <c r="D452">
        <v>4001639461</v>
      </c>
      <c r="E452" s="16">
        <v>45568</v>
      </c>
      <c r="F452" s="16" t="s">
        <v>3130</v>
      </c>
      <c r="G452" s="16" t="s">
        <v>2310</v>
      </c>
      <c r="H452">
        <v>56</v>
      </c>
      <c r="I452">
        <v>26.53</v>
      </c>
      <c r="J452">
        <v>1485.68</v>
      </c>
      <c r="K452" t="s">
        <v>4218</v>
      </c>
      <c r="L452">
        <v>1.47</v>
      </c>
      <c r="M452" s="16">
        <v>2.94</v>
      </c>
      <c r="N452" t="s">
        <v>4218</v>
      </c>
      <c r="P452" t="s">
        <v>5352</v>
      </c>
      <c r="R452" t="s">
        <v>4219</v>
      </c>
    </row>
    <row r="453" spans="1:18" x14ac:dyDescent="0.35">
      <c r="A453">
        <v>2618681</v>
      </c>
      <c r="B453">
        <v>6254993</v>
      </c>
      <c r="C453" t="s">
        <v>4349</v>
      </c>
      <c r="D453">
        <v>4000981695</v>
      </c>
      <c r="E453" s="16">
        <v>45033</v>
      </c>
      <c r="F453" s="16" t="s">
        <v>4350</v>
      </c>
      <c r="G453" s="16" t="s">
        <v>4338</v>
      </c>
      <c r="H453">
        <v>1</v>
      </c>
      <c r="I453">
        <v>18.88</v>
      </c>
      <c r="J453">
        <v>18.88</v>
      </c>
      <c r="K453" t="s">
        <v>4218</v>
      </c>
      <c r="L453">
        <v>6.87</v>
      </c>
      <c r="M453" s="16">
        <v>6.87</v>
      </c>
      <c r="N453" t="s">
        <v>4218</v>
      </c>
      <c r="P453" t="s">
        <v>5352</v>
      </c>
      <c r="R453" t="s">
        <v>4219</v>
      </c>
    </row>
    <row r="454" spans="1:18" x14ac:dyDescent="0.35">
      <c r="A454">
        <v>2618681</v>
      </c>
      <c r="B454">
        <v>6254993</v>
      </c>
      <c r="C454" t="s">
        <v>4349</v>
      </c>
      <c r="D454">
        <v>4000981695</v>
      </c>
      <c r="E454" s="16">
        <v>45033</v>
      </c>
      <c r="F454" s="16" t="s">
        <v>4351</v>
      </c>
      <c r="G454" s="16" t="s">
        <v>3991</v>
      </c>
      <c r="H454">
        <v>1</v>
      </c>
      <c r="I454">
        <v>12.01</v>
      </c>
      <c r="J454">
        <v>12.01</v>
      </c>
      <c r="K454" t="s">
        <v>4218</v>
      </c>
      <c r="L454">
        <v>1099</v>
      </c>
      <c r="M454" s="16">
        <v>1099</v>
      </c>
      <c r="N454" t="s">
        <v>4218</v>
      </c>
      <c r="P454" t="s">
        <v>5352</v>
      </c>
      <c r="R454" t="s">
        <v>4219</v>
      </c>
    </row>
    <row r="455" spans="1:18" x14ac:dyDescent="0.35">
      <c r="A455">
        <v>2618681</v>
      </c>
      <c r="B455">
        <v>6254993</v>
      </c>
      <c r="C455" t="s">
        <v>4349</v>
      </c>
      <c r="D455">
        <v>4000981695</v>
      </c>
      <c r="E455" s="16">
        <v>45033</v>
      </c>
      <c r="F455" s="16" t="s">
        <v>4149</v>
      </c>
      <c r="G455" s="16" t="s">
        <v>2887</v>
      </c>
      <c r="H455">
        <v>1</v>
      </c>
      <c r="I455">
        <v>18.61</v>
      </c>
      <c r="J455">
        <v>18.61</v>
      </c>
      <c r="K455" t="s">
        <v>4218</v>
      </c>
      <c r="L455">
        <v>1369.87</v>
      </c>
      <c r="M455" s="16">
        <v>1369.87</v>
      </c>
      <c r="N455" t="s">
        <v>4218</v>
      </c>
      <c r="P455" t="s">
        <v>5352</v>
      </c>
      <c r="R455" t="s">
        <v>4219</v>
      </c>
    </row>
    <row r="456" spans="1:18" x14ac:dyDescent="0.35">
      <c r="A456">
        <v>2618681</v>
      </c>
      <c r="B456">
        <v>6254993</v>
      </c>
      <c r="C456" t="s">
        <v>4349</v>
      </c>
      <c r="D456">
        <v>4000981695</v>
      </c>
      <c r="E456" s="16">
        <v>45033</v>
      </c>
      <c r="F456" s="16" t="s">
        <v>4352</v>
      </c>
      <c r="G456" s="16" t="s">
        <v>2319</v>
      </c>
      <c r="H456">
        <v>1</v>
      </c>
      <c r="I456">
        <v>12.36</v>
      </c>
      <c r="J456">
        <v>12.36</v>
      </c>
      <c r="K456" t="s">
        <v>4218</v>
      </c>
      <c r="L456">
        <v>6.46</v>
      </c>
      <c r="M456" s="16">
        <v>12.92</v>
      </c>
      <c r="N456" t="s">
        <v>4218</v>
      </c>
      <c r="P456" t="s">
        <v>5352</v>
      </c>
      <c r="R456" t="s">
        <v>4219</v>
      </c>
    </row>
    <row r="457" spans="1:18" x14ac:dyDescent="0.35">
      <c r="A457">
        <v>2618681</v>
      </c>
      <c r="B457">
        <v>6254993</v>
      </c>
      <c r="C457" t="s">
        <v>4349</v>
      </c>
      <c r="D457">
        <v>4000981695</v>
      </c>
      <c r="E457" s="16">
        <v>45033</v>
      </c>
      <c r="F457" s="16" t="s">
        <v>4147</v>
      </c>
      <c r="G457" s="16" t="s">
        <v>1895</v>
      </c>
      <c r="H457">
        <v>1</v>
      </c>
      <c r="I457">
        <v>26.51</v>
      </c>
      <c r="J457">
        <v>26.51</v>
      </c>
      <c r="K457" t="s">
        <v>4218</v>
      </c>
      <c r="L457">
        <v>6.46</v>
      </c>
      <c r="M457" s="16">
        <v>12.92</v>
      </c>
      <c r="N457" t="s">
        <v>4218</v>
      </c>
      <c r="P457" t="s">
        <v>5352</v>
      </c>
      <c r="R457" t="s">
        <v>4219</v>
      </c>
    </row>
    <row r="458" spans="1:18" x14ac:dyDescent="0.35">
      <c r="A458">
        <v>2618681</v>
      </c>
      <c r="B458">
        <v>6254993</v>
      </c>
      <c r="C458" t="s">
        <v>4349</v>
      </c>
      <c r="D458">
        <v>4000981695</v>
      </c>
      <c r="E458" s="16">
        <v>45033</v>
      </c>
      <c r="F458" s="16" t="s">
        <v>2534</v>
      </c>
      <c r="G458" s="16" t="s">
        <v>1914</v>
      </c>
      <c r="H458">
        <v>1</v>
      </c>
      <c r="I458">
        <v>55.04</v>
      </c>
      <c r="J458">
        <v>55.04</v>
      </c>
      <c r="K458" t="s">
        <v>4218</v>
      </c>
      <c r="L458">
        <v>14.66</v>
      </c>
      <c r="M458" s="16">
        <v>14.66</v>
      </c>
      <c r="N458" t="s">
        <v>4218</v>
      </c>
      <c r="P458" t="s">
        <v>5352</v>
      </c>
      <c r="R458" t="s">
        <v>4219</v>
      </c>
    </row>
    <row r="459" spans="1:18" x14ac:dyDescent="0.35">
      <c r="A459">
        <v>2618681</v>
      </c>
      <c r="B459">
        <v>6254993</v>
      </c>
      <c r="C459" t="s">
        <v>4349</v>
      </c>
      <c r="D459">
        <v>4000981695</v>
      </c>
      <c r="E459" s="16">
        <v>45033</v>
      </c>
      <c r="F459" s="16" t="s">
        <v>4148</v>
      </c>
      <c r="G459" s="16" t="s">
        <v>1914</v>
      </c>
      <c r="H459">
        <v>1</v>
      </c>
      <c r="I459">
        <v>35.33</v>
      </c>
      <c r="J459">
        <v>35.33</v>
      </c>
      <c r="K459" t="s">
        <v>4218</v>
      </c>
      <c r="L459">
        <v>1.4</v>
      </c>
      <c r="M459" s="16">
        <v>1.4</v>
      </c>
      <c r="N459" t="s">
        <v>4218</v>
      </c>
      <c r="P459" t="s">
        <v>5352</v>
      </c>
      <c r="R459" t="s">
        <v>4219</v>
      </c>
    </row>
    <row r="460" spans="1:18" x14ac:dyDescent="0.35">
      <c r="A460">
        <v>2618681</v>
      </c>
      <c r="B460">
        <v>6254993</v>
      </c>
      <c r="C460" t="s">
        <v>4349</v>
      </c>
      <c r="D460">
        <v>4000981695</v>
      </c>
      <c r="E460" s="16">
        <v>45033</v>
      </c>
      <c r="F460" s="16" t="s">
        <v>4150</v>
      </c>
      <c r="G460" s="16" t="s">
        <v>1825</v>
      </c>
      <c r="H460">
        <v>6</v>
      </c>
      <c r="I460">
        <v>3.05</v>
      </c>
      <c r="J460">
        <v>18.3</v>
      </c>
      <c r="K460" t="s">
        <v>4218</v>
      </c>
      <c r="L460">
        <v>6.87</v>
      </c>
      <c r="M460" s="16">
        <v>6.87</v>
      </c>
      <c r="N460" t="s">
        <v>4218</v>
      </c>
      <c r="P460" t="s">
        <v>5352</v>
      </c>
      <c r="R460" t="s">
        <v>4219</v>
      </c>
    </row>
    <row r="461" spans="1:18" x14ac:dyDescent="0.35">
      <c r="A461">
        <v>2618681</v>
      </c>
      <c r="B461">
        <v>6254993</v>
      </c>
      <c r="C461" t="s">
        <v>4349</v>
      </c>
      <c r="D461">
        <v>4000981695</v>
      </c>
      <c r="E461" s="16">
        <v>45033</v>
      </c>
      <c r="F461" s="16" t="s">
        <v>2108</v>
      </c>
      <c r="G461" s="16" t="s">
        <v>1822</v>
      </c>
      <c r="H461">
        <v>6</v>
      </c>
      <c r="I461">
        <v>1.72</v>
      </c>
      <c r="J461">
        <v>10.32</v>
      </c>
      <c r="K461" t="s">
        <v>4218</v>
      </c>
      <c r="L461">
        <v>405.61</v>
      </c>
      <c r="M461" s="16">
        <v>405.61</v>
      </c>
      <c r="N461" t="s">
        <v>4218</v>
      </c>
      <c r="P461" t="s">
        <v>5352</v>
      </c>
      <c r="R461" t="s">
        <v>4219</v>
      </c>
    </row>
    <row r="462" spans="1:18" x14ac:dyDescent="0.35">
      <c r="A462">
        <v>2618681</v>
      </c>
      <c r="B462">
        <v>6254993</v>
      </c>
      <c r="C462" t="s">
        <v>4349</v>
      </c>
      <c r="D462">
        <v>4000981695</v>
      </c>
      <c r="E462" s="16">
        <v>45033</v>
      </c>
      <c r="F462" s="16" t="s">
        <v>3645</v>
      </c>
      <c r="G462" s="16" t="s">
        <v>3646</v>
      </c>
      <c r="H462">
        <v>2</v>
      </c>
      <c r="I462">
        <v>1519.03</v>
      </c>
      <c r="J462">
        <v>3038.06</v>
      </c>
      <c r="K462" t="s">
        <v>4218</v>
      </c>
      <c r="L462">
        <v>1.5</v>
      </c>
      <c r="M462" s="16">
        <v>1.5</v>
      </c>
      <c r="N462" t="s">
        <v>4218</v>
      </c>
      <c r="P462" t="s">
        <v>5352</v>
      </c>
      <c r="R462" t="s">
        <v>4219</v>
      </c>
    </row>
    <row r="463" spans="1:18" x14ac:dyDescent="0.35">
      <c r="A463">
        <v>2618681</v>
      </c>
      <c r="B463">
        <v>6254993</v>
      </c>
      <c r="C463" t="s">
        <v>4349</v>
      </c>
      <c r="D463">
        <v>4000981695</v>
      </c>
      <c r="E463" s="16">
        <v>45033</v>
      </c>
      <c r="F463" s="16" t="s">
        <v>4145</v>
      </c>
      <c r="G463" s="16" t="s">
        <v>1895</v>
      </c>
      <c r="H463">
        <v>1</v>
      </c>
      <c r="I463">
        <v>21.73</v>
      </c>
      <c r="J463">
        <v>21.73</v>
      </c>
      <c r="K463" t="s">
        <v>4218</v>
      </c>
      <c r="L463">
        <v>2.48</v>
      </c>
      <c r="M463" s="16">
        <v>2.48</v>
      </c>
      <c r="N463" t="s">
        <v>4218</v>
      </c>
      <c r="P463" t="s">
        <v>5352</v>
      </c>
      <c r="R463" t="s">
        <v>4219</v>
      </c>
    </row>
    <row r="464" spans="1:18" x14ac:dyDescent="0.35">
      <c r="A464">
        <v>2618681</v>
      </c>
      <c r="B464">
        <v>6254993</v>
      </c>
      <c r="C464" t="s">
        <v>4349</v>
      </c>
      <c r="D464">
        <v>4000981695</v>
      </c>
      <c r="E464" s="16">
        <v>45033</v>
      </c>
      <c r="F464" s="16" t="s">
        <v>4146</v>
      </c>
      <c r="G464" s="16" t="s">
        <v>2175</v>
      </c>
      <c r="H464">
        <v>2</v>
      </c>
      <c r="I464">
        <v>11.07</v>
      </c>
      <c r="J464">
        <v>22.14</v>
      </c>
      <c r="K464" t="s">
        <v>4218</v>
      </c>
      <c r="L464">
        <v>0.72</v>
      </c>
      <c r="M464" s="16">
        <v>12.96</v>
      </c>
      <c r="N464" t="s">
        <v>4218</v>
      </c>
      <c r="P464" t="s">
        <v>5352</v>
      </c>
      <c r="R464" t="s">
        <v>4219</v>
      </c>
    </row>
    <row r="465" spans="1:18" x14ac:dyDescent="0.35">
      <c r="A465">
        <v>2618681</v>
      </c>
      <c r="B465">
        <v>6254993</v>
      </c>
      <c r="C465" t="s">
        <v>4349</v>
      </c>
      <c r="D465">
        <v>4000981695</v>
      </c>
      <c r="E465" s="16">
        <v>45033</v>
      </c>
      <c r="F465" s="16" t="s">
        <v>4151</v>
      </c>
      <c r="G465" s="16" t="s">
        <v>1914</v>
      </c>
      <c r="H465">
        <v>2</v>
      </c>
      <c r="I465">
        <v>34.42</v>
      </c>
      <c r="J465">
        <v>68.84</v>
      </c>
      <c r="K465" t="s">
        <v>4218</v>
      </c>
      <c r="L465">
        <v>0.99</v>
      </c>
      <c r="M465" s="16">
        <v>5.94</v>
      </c>
      <c r="N465" t="s">
        <v>4218</v>
      </c>
      <c r="P465" t="s">
        <v>5352</v>
      </c>
      <c r="R465" t="s">
        <v>4219</v>
      </c>
    </row>
    <row r="466" spans="1:18" x14ac:dyDescent="0.35">
      <c r="A466">
        <v>2618681</v>
      </c>
      <c r="B466">
        <v>6254993</v>
      </c>
      <c r="C466" t="s">
        <v>4349</v>
      </c>
      <c r="D466">
        <v>4000981695</v>
      </c>
      <c r="E466" s="16">
        <v>45033</v>
      </c>
      <c r="F466" s="16" t="s">
        <v>1839</v>
      </c>
      <c r="G466" s="16" t="s">
        <v>1840</v>
      </c>
      <c r="H466">
        <v>1</v>
      </c>
      <c r="I466">
        <v>5.63</v>
      </c>
      <c r="J466">
        <v>5.63</v>
      </c>
      <c r="K466" t="s">
        <v>4218</v>
      </c>
      <c r="L466">
        <v>7.74</v>
      </c>
      <c r="M466" s="16">
        <v>7.74</v>
      </c>
      <c r="N466" t="s">
        <v>4218</v>
      </c>
      <c r="P466" t="s">
        <v>5352</v>
      </c>
      <c r="R466" t="s">
        <v>4219</v>
      </c>
    </row>
    <row r="467" spans="1:18" x14ac:dyDescent="0.35">
      <c r="A467">
        <v>2618681</v>
      </c>
      <c r="B467">
        <v>6254993</v>
      </c>
      <c r="C467" t="s">
        <v>4349</v>
      </c>
      <c r="D467">
        <v>4000981695</v>
      </c>
      <c r="E467" s="16">
        <v>45033</v>
      </c>
      <c r="F467" s="16" t="s">
        <v>1962</v>
      </c>
      <c r="G467" s="16" t="s">
        <v>1831</v>
      </c>
      <c r="H467">
        <v>1</v>
      </c>
      <c r="I467">
        <v>6.05</v>
      </c>
      <c r="J467">
        <v>6.05</v>
      </c>
      <c r="K467" t="s">
        <v>4218</v>
      </c>
      <c r="L467">
        <v>5.91</v>
      </c>
      <c r="M467" s="16">
        <v>5.91</v>
      </c>
      <c r="N467" t="s">
        <v>4218</v>
      </c>
      <c r="P467" t="s">
        <v>5352</v>
      </c>
      <c r="R467" t="s">
        <v>4219</v>
      </c>
    </row>
    <row r="468" spans="1:18" x14ac:dyDescent="0.35">
      <c r="A468">
        <v>2618681</v>
      </c>
      <c r="B468">
        <v>6254993</v>
      </c>
      <c r="C468" t="s">
        <v>4349</v>
      </c>
      <c r="D468">
        <v>4000981695</v>
      </c>
      <c r="E468" s="16">
        <v>45033</v>
      </c>
      <c r="F468" s="16" t="s">
        <v>1967</v>
      </c>
      <c r="G468" s="16" t="s">
        <v>1831</v>
      </c>
      <c r="H468">
        <v>1</v>
      </c>
      <c r="I468">
        <v>7.44</v>
      </c>
      <c r="J468">
        <v>7.44</v>
      </c>
      <c r="K468" t="s">
        <v>4218</v>
      </c>
      <c r="L468">
        <v>4.01</v>
      </c>
      <c r="M468" s="16">
        <v>4.01</v>
      </c>
      <c r="N468" t="s">
        <v>4218</v>
      </c>
      <c r="P468" t="s">
        <v>5352</v>
      </c>
      <c r="R468" t="s">
        <v>4219</v>
      </c>
    </row>
    <row r="469" spans="1:18" x14ac:dyDescent="0.35">
      <c r="A469">
        <v>2629475</v>
      </c>
      <c r="B469">
        <v>6263010</v>
      </c>
      <c r="C469" t="s">
        <v>4353</v>
      </c>
      <c r="D469">
        <v>4001117901</v>
      </c>
      <c r="E469" s="16">
        <v>45154</v>
      </c>
      <c r="F469" s="16" t="s">
        <v>4354</v>
      </c>
      <c r="G469" s="16" t="s">
        <v>4275</v>
      </c>
      <c r="H469">
        <v>1</v>
      </c>
      <c r="I469">
        <v>1632.41</v>
      </c>
      <c r="J469">
        <v>1632.41</v>
      </c>
      <c r="K469" t="s">
        <v>4218</v>
      </c>
      <c r="L469">
        <v>11.97</v>
      </c>
      <c r="M469" s="16">
        <v>11.97</v>
      </c>
      <c r="N469" t="s">
        <v>4218</v>
      </c>
      <c r="P469" t="s">
        <v>5352</v>
      </c>
      <c r="R469" t="s">
        <v>4219</v>
      </c>
    </row>
    <row r="470" spans="1:18" x14ac:dyDescent="0.35">
      <c r="A470">
        <v>2638253</v>
      </c>
      <c r="B470">
        <v>6269465</v>
      </c>
      <c r="C470" t="s">
        <v>4355</v>
      </c>
      <c r="D470">
        <v>4001021369</v>
      </c>
      <c r="E470" s="16">
        <v>45069</v>
      </c>
      <c r="F470" s="16" t="s">
        <v>4356</v>
      </c>
      <c r="G470" s="16" t="s">
        <v>2236</v>
      </c>
      <c r="H470">
        <v>1</v>
      </c>
      <c r="I470">
        <v>126.76</v>
      </c>
      <c r="J470">
        <v>126.76</v>
      </c>
      <c r="K470" t="s">
        <v>4218</v>
      </c>
      <c r="L470">
        <v>5.26</v>
      </c>
      <c r="M470" s="16">
        <v>63.12</v>
      </c>
      <c r="N470" t="s">
        <v>4218</v>
      </c>
      <c r="P470" t="s">
        <v>5352</v>
      </c>
      <c r="R470" t="s">
        <v>4219</v>
      </c>
    </row>
    <row r="471" spans="1:18" x14ac:dyDescent="0.35">
      <c r="A471">
        <v>2638253</v>
      </c>
      <c r="B471">
        <v>6269465</v>
      </c>
      <c r="C471" t="s">
        <v>4355</v>
      </c>
      <c r="D471">
        <v>4001021369</v>
      </c>
      <c r="E471" s="16">
        <v>45069</v>
      </c>
      <c r="F471" s="16" t="s">
        <v>4357</v>
      </c>
      <c r="G471" s="16" t="s">
        <v>4358</v>
      </c>
      <c r="H471">
        <v>1</v>
      </c>
      <c r="I471">
        <v>108.84</v>
      </c>
      <c r="J471">
        <v>108.84</v>
      </c>
      <c r="K471" t="s">
        <v>4218</v>
      </c>
      <c r="L471">
        <v>280.87</v>
      </c>
      <c r="M471" s="16">
        <v>280.87</v>
      </c>
      <c r="N471" t="s">
        <v>4218</v>
      </c>
      <c r="P471" t="s">
        <v>5352</v>
      </c>
      <c r="R471" t="s">
        <v>4219</v>
      </c>
    </row>
    <row r="472" spans="1:18" x14ac:dyDescent="0.35">
      <c r="A472">
        <v>2638253</v>
      </c>
      <c r="B472">
        <v>6269465</v>
      </c>
      <c r="C472" t="s">
        <v>4355</v>
      </c>
      <c r="D472">
        <v>4001021369</v>
      </c>
      <c r="E472" s="16">
        <v>45069</v>
      </c>
      <c r="F472" s="16" t="s">
        <v>4359</v>
      </c>
      <c r="G472" s="16" t="s">
        <v>4360</v>
      </c>
      <c r="H472">
        <v>4</v>
      </c>
      <c r="I472">
        <v>18.89</v>
      </c>
      <c r="J472">
        <v>75.56</v>
      </c>
      <c r="K472" t="s">
        <v>4218</v>
      </c>
      <c r="L472">
        <v>44.67</v>
      </c>
      <c r="M472" s="16">
        <v>44.67</v>
      </c>
      <c r="N472" t="s">
        <v>4218</v>
      </c>
      <c r="P472" t="s">
        <v>5352</v>
      </c>
      <c r="R472" t="s">
        <v>4219</v>
      </c>
    </row>
    <row r="473" spans="1:18" x14ac:dyDescent="0.35">
      <c r="A473">
        <v>2638253</v>
      </c>
      <c r="B473">
        <v>6269465</v>
      </c>
      <c r="C473" t="s">
        <v>4355</v>
      </c>
      <c r="D473">
        <v>4001021369</v>
      </c>
      <c r="E473" s="16">
        <v>45069</v>
      </c>
      <c r="F473" s="16" t="s">
        <v>2037</v>
      </c>
      <c r="G473" s="16" t="s">
        <v>1825</v>
      </c>
      <c r="H473">
        <v>4</v>
      </c>
      <c r="I473">
        <v>1.32</v>
      </c>
      <c r="J473">
        <v>5.28</v>
      </c>
      <c r="K473" t="s">
        <v>4218</v>
      </c>
      <c r="L473">
        <v>817.89</v>
      </c>
      <c r="M473" s="16">
        <v>817.89</v>
      </c>
      <c r="N473" t="s">
        <v>4218</v>
      </c>
      <c r="P473" t="s">
        <v>5352</v>
      </c>
      <c r="R473" t="s">
        <v>4219</v>
      </c>
    </row>
    <row r="474" spans="1:18" x14ac:dyDescent="0.35">
      <c r="A474">
        <v>2638253</v>
      </c>
      <c r="B474">
        <v>6269465</v>
      </c>
      <c r="C474" t="s">
        <v>4355</v>
      </c>
      <c r="D474">
        <v>4001021369</v>
      </c>
      <c r="E474" s="16">
        <v>45069</v>
      </c>
      <c r="F474" s="16" t="s">
        <v>4361</v>
      </c>
      <c r="G474" s="16" t="s">
        <v>1998</v>
      </c>
      <c r="H474">
        <v>1</v>
      </c>
      <c r="I474">
        <v>122.64</v>
      </c>
      <c r="J474">
        <v>122.64</v>
      </c>
      <c r="K474" t="s">
        <v>4218</v>
      </c>
      <c r="L474">
        <v>1677.66</v>
      </c>
      <c r="M474" s="16">
        <v>1677.66</v>
      </c>
      <c r="N474" t="s">
        <v>4218</v>
      </c>
      <c r="P474" t="s">
        <v>5352</v>
      </c>
      <c r="R474" t="s">
        <v>4219</v>
      </c>
    </row>
    <row r="475" spans="1:18" x14ac:dyDescent="0.35">
      <c r="A475">
        <v>2638253</v>
      </c>
      <c r="B475">
        <v>6269465</v>
      </c>
      <c r="C475" t="s">
        <v>4355</v>
      </c>
      <c r="D475">
        <v>4001021369</v>
      </c>
      <c r="E475" s="16">
        <v>45069</v>
      </c>
      <c r="F475" s="16" t="s">
        <v>4362</v>
      </c>
      <c r="G475" s="16" t="s">
        <v>2817</v>
      </c>
      <c r="H475">
        <v>1</v>
      </c>
      <c r="I475">
        <v>61.3</v>
      </c>
      <c r="J475">
        <v>61.3</v>
      </c>
      <c r="K475" t="s">
        <v>4218</v>
      </c>
      <c r="L475">
        <v>134.6</v>
      </c>
      <c r="M475" s="16">
        <v>134.6</v>
      </c>
      <c r="N475" t="s">
        <v>4218</v>
      </c>
      <c r="P475" t="s">
        <v>5352</v>
      </c>
      <c r="R475" t="s">
        <v>4219</v>
      </c>
    </row>
    <row r="476" spans="1:18" x14ac:dyDescent="0.35">
      <c r="A476">
        <v>2638253</v>
      </c>
      <c r="B476">
        <v>6269465</v>
      </c>
      <c r="C476" t="s">
        <v>4355</v>
      </c>
      <c r="D476">
        <v>4001021369</v>
      </c>
      <c r="E476" s="16">
        <v>45069</v>
      </c>
      <c r="F476" s="16" t="s">
        <v>4363</v>
      </c>
      <c r="G476" s="16" t="s">
        <v>2775</v>
      </c>
      <c r="H476">
        <v>1</v>
      </c>
      <c r="I476">
        <v>122.92</v>
      </c>
      <c r="J476">
        <v>122.92</v>
      </c>
      <c r="K476" t="s">
        <v>4218</v>
      </c>
      <c r="L476">
        <v>145.94999999999999</v>
      </c>
      <c r="M476" s="16">
        <v>145.94999999999999</v>
      </c>
      <c r="N476" t="s">
        <v>4218</v>
      </c>
      <c r="P476" t="s">
        <v>5352</v>
      </c>
      <c r="R476" t="s">
        <v>4219</v>
      </c>
    </row>
    <row r="477" spans="1:18" x14ac:dyDescent="0.35">
      <c r="A477">
        <v>2638253</v>
      </c>
      <c r="B477">
        <v>6269465</v>
      </c>
      <c r="C477" t="s">
        <v>4355</v>
      </c>
      <c r="D477">
        <v>4001021369</v>
      </c>
      <c r="E477" s="16">
        <v>45069</v>
      </c>
      <c r="F477" s="16" t="s">
        <v>4364</v>
      </c>
      <c r="G477" s="16" t="s">
        <v>2775</v>
      </c>
      <c r="H477">
        <v>1</v>
      </c>
      <c r="I477">
        <v>158.38999999999999</v>
      </c>
      <c r="J477">
        <v>158.38999999999999</v>
      </c>
      <c r="K477" t="s">
        <v>4218</v>
      </c>
      <c r="L477">
        <v>188.97</v>
      </c>
      <c r="M477" s="16">
        <v>188.97</v>
      </c>
      <c r="N477" t="s">
        <v>4218</v>
      </c>
      <c r="P477" t="s">
        <v>5352</v>
      </c>
      <c r="R477" t="s">
        <v>4219</v>
      </c>
    </row>
    <row r="478" spans="1:18" x14ac:dyDescent="0.35">
      <c r="A478">
        <v>2638253</v>
      </c>
      <c r="B478">
        <v>6269465</v>
      </c>
      <c r="C478" t="s">
        <v>4355</v>
      </c>
      <c r="D478">
        <v>4001021369</v>
      </c>
      <c r="E478" s="16">
        <v>45069</v>
      </c>
      <c r="F478" s="16" t="s">
        <v>4365</v>
      </c>
      <c r="G478" s="16" t="s">
        <v>2775</v>
      </c>
      <c r="H478">
        <v>1</v>
      </c>
      <c r="I478">
        <v>976.51</v>
      </c>
      <c r="J478">
        <v>976.51</v>
      </c>
      <c r="K478" t="s">
        <v>4218</v>
      </c>
      <c r="L478">
        <v>368.29</v>
      </c>
      <c r="M478" s="16">
        <v>368.29</v>
      </c>
      <c r="N478" t="s">
        <v>4218</v>
      </c>
      <c r="P478" t="s">
        <v>5352</v>
      </c>
      <c r="R478" t="s">
        <v>4219</v>
      </c>
    </row>
    <row r="479" spans="1:18" x14ac:dyDescent="0.35">
      <c r="A479">
        <v>2638253</v>
      </c>
      <c r="B479">
        <v>6269465</v>
      </c>
      <c r="C479" t="s">
        <v>4355</v>
      </c>
      <c r="D479">
        <v>4001021369</v>
      </c>
      <c r="E479" s="16">
        <v>45069</v>
      </c>
      <c r="F479" s="16" t="s">
        <v>4366</v>
      </c>
      <c r="G479" s="16" t="s">
        <v>2775</v>
      </c>
      <c r="H479">
        <v>1</v>
      </c>
      <c r="I479">
        <v>230.22</v>
      </c>
      <c r="J479">
        <v>230.22</v>
      </c>
      <c r="K479" t="s">
        <v>4218</v>
      </c>
      <c r="L479">
        <v>2040.46</v>
      </c>
      <c r="M479" s="16">
        <v>2040.46</v>
      </c>
      <c r="N479" t="s">
        <v>4218</v>
      </c>
      <c r="P479" t="s">
        <v>5352</v>
      </c>
      <c r="R479" t="s">
        <v>4219</v>
      </c>
    </row>
    <row r="480" spans="1:18" x14ac:dyDescent="0.35">
      <c r="A480">
        <v>2638253</v>
      </c>
      <c r="B480">
        <v>6269465</v>
      </c>
      <c r="C480" t="s">
        <v>4355</v>
      </c>
      <c r="D480">
        <v>4001021369</v>
      </c>
      <c r="E480" s="16">
        <v>45069</v>
      </c>
      <c r="F480" s="16" t="s">
        <v>4367</v>
      </c>
      <c r="G480" s="16" t="s">
        <v>4368</v>
      </c>
      <c r="H480">
        <v>1</v>
      </c>
      <c r="I480">
        <v>160.84</v>
      </c>
      <c r="J480">
        <v>160.84</v>
      </c>
      <c r="K480" t="s">
        <v>4218</v>
      </c>
      <c r="L480">
        <v>32.380000000000003</v>
      </c>
      <c r="M480" s="16">
        <v>64.760000000000005</v>
      </c>
      <c r="N480" t="s">
        <v>4218</v>
      </c>
      <c r="P480" t="s">
        <v>5352</v>
      </c>
      <c r="R480" t="s">
        <v>4219</v>
      </c>
    </row>
    <row r="481" spans="1:18" x14ac:dyDescent="0.35">
      <c r="A481">
        <v>2638253</v>
      </c>
      <c r="B481">
        <v>6269465</v>
      </c>
      <c r="C481" t="s">
        <v>4355</v>
      </c>
      <c r="D481">
        <v>4001021369</v>
      </c>
      <c r="E481" s="16">
        <v>45069</v>
      </c>
      <c r="F481" s="16" t="s">
        <v>4369</v>
      </c>
      <c r="G481" s="16" t="s">
        <v>4370</v>
      </c>
      <c r="H481">
        <v>1</v>
      </c>
      <c r="I481">
        <v>143.37</v>
      </c>
      <c r="J481">
        <v>143.37</v>
      </c>
      <c r="K481" t="s">
        <v>4218</v>
      </c>
      <c r="L481">
        <v>58.51</v>
      </c>
      <c r="M481" s="16">
        <v>58.51</v>
      </c>
      <c r="N481" t="s">
        <v>4218</v>
      </c>
      <c r="P481" t="s">
        <v>5352</v>
      </c>
      <c r="R481" t="s">
        <v>4219</v>
      </c>
    </row>
    <row r="482" spans="1:18" x14ac:dyDescent="0.35">
      <c r="A482">
        <v>2639798</v>
      </c>
      <c r="B482">
        <v>6270621</v>
      </c>
      <c r="C482" t="s">
        <v>616</v>
      </c>
      <c r="D482">
        <v>4001155403</v>
      </c>
      <c r="E482" s="16">
        <v>45186</v>
      </c>
      <c r="F482" s="16" t="s">
        <v>4371</v>
      </c>
      <c r="G482" s="16" t="s">
        <v>1958</v>
      </c>
      <c r="H482">
        <v>8</v>
      </c>
      <c r="I482">
        <v>107.57</v>
      </c>
      <c r="J482">
        <v>860.56</v>
      </c>
      <c r="K482" t="s">
        <v>4218</v>
      </c>
      <c r="L482">
        <v>188.9</v>
      </c>
      <c r="M482" s="16">
        <v>188.9</v>
      </c>
      <c r="N482" t="s">
        <v>4218</v>
      </c>
      <c r="P482" t="s">
        <v>5352</v>
      </c>
      <c r="R482" t="s">
        <v>4219</v>
      </c>
    </row>
    <row r="483" spans="1:18" x14ac:dyDescent="0.35">
      <c r="A483">
        <v>2639798</v>
      </c>
      <c r="B483">
        <v>6270621</v>
      </c>
      <c r="C483" t="s">
        <v>616</v>
      </c>
      <c r="D483">
        <v>4001155403</v>
      </c>
      <c r="E483" s="16">
        <v>45186</v>
      </c>
      <c r="F483" s="16" t="s">
        <v>4372</v>
      </c>
      <c r="G483" s="16" t="s">
        <v>1855</v>
      </c>
      <c r="H483">
        <v>4</v>
      </c>
      <c r="I483">
        <v>559.77</v>
      </c>
      <c r="J483">
        <v>2239.08</v>
      </c>
      <c r="K483" t="s">
        <v>4218</v>
      </c>
      <c r="L483">
        <v>0.18</v>
      </c>
      <c r="M483" s="16">
        <v>41.4</v>
      </c>
      <c r="N483" t="s">
        <v>4218</v>
      </c>
      <c r="P483" t="s">
        <v>5352</v>
      </c>
      <c r="R483" t="s">
        <v>4219</v>
      </c>
    </row>
    <row r="484" spans="1:18" x14ac:dyDescent="0.35">
      <c r="A484">
        <v>2639798</v>
      </c>
      <c r="B484">
        <v>6270621</v>
      </c>
      <c r="C484" t="s">
        <v>616</v>
      </c>
      <c r="D484">
        <v>4001155403</v>
      </c>
      <c r="E484" s="16">
        <v>45186</v>
      </c>
      <c r="F484" s="16" t="s">
        <v>4373</v>
      </c>
      <c r="G484" s="16" t="s">
        <v>1929</v>
      </c>
      <c r="H484">
        <v>2</v>
      </c>
      <c r="I484">
        <v>143.59</v>
      </c>
      <c r="J484">
        <v>287.18</v>
      </c>
      <c r="K484" t="s">
        <v>4218</v>
      </c>
      <c r="L484">
        <v>0.18</v>
      </c>
      <c r="M484" s="16">
        <v>31.5</v>
      </c>
      <c r="N484" t="s">
        <v>4218</v>
      </c>
      <c r="P484" t="s">
        <v>5352</v>
      </c>
      <c r="R484" t="s">
        <v>4219</v>
      </c>
    </row>
    <row r="485" spans="1:18" x14ac:dyDescent="0.35">
      <c r="A485">
        <v>2639798</v>
      </c>
      <c r="B485">
        <v>6270621</v>
      </c>
      <c r="C485" t="s">
        <v>616</v>
      </c>
      <c r="D485">
        <v>4001155403</v>
      </c>
      <c r="E485" s="16">
        <v>45186</v>
      </c>
      <c r="F485" s="16" t="s">
        <v>4373</v>
      </c>
      <c r="G485" s="16" t="s">
        <v>1929</v>
      </c>
      <c r="H485">
        <v>2</v>
      </c>
      <c r="I485">
        <v>143.59</v>
      </c>
      <c r="J485">
        <v>287.18</v>
      </c>
      <c r="K485" t="s">
        <v>4218</v>
      </c>
      <c r="L485">
        <v>0.18</v>
      </c>
      <c r="M485" s="16">
        <v>45</v>
      </c>
      <c r="N485" t="s">
        <v>4218</v>
      </c>
      <c r="P485" t="s">
        <v>5352</v>
      </c>
      <c r="R485" t="s">
        <v>4219</v>
      </c>
    </row>
    <row r="486" spans="1:18" x14ac:dyDescent="0.35">
      <c r="A486">
        <v>2639798</v>
      </c>
      <c r="B486">
        <v>6270621</v>
      </c>
      <c r="C486" t="s">
        <v>616</v>
      </c>
      <c r="D486">
        <v>4001155403</v>
      </c>
      <c r="E486" s="16">
        <v>45186</v>
      </c>
      <c r="F486" s="16" t="s">
        <v>2291</v>
      </c>
      <c r="G486" s="16" t="s">
        <v>1825</v>
      </c>
      <c r="H486">
        <v>8</v>
      </c>
      <c r="I486">
        <v>4.79</v>
      </c>
      <c r="J486">
        <v>38.32</v>
      </c>
      <c r="K486" t="s">
        <v>4218</v>
      </c>
      <c r="L486">
        <v>0.18</v>
      </c>
      <c r="M486" s="16">
        <v>32.94</v>
      </c>
      <c r="N486" t="s">
        <v>4218</v>
      </c>
      <c r="P486" t="s">
        <v>5352</v>
      </c>
      <c r="R486" t="s">
        <v>4219</v>
      </c>
    </row>
    <row r="487" spans="1:18" x14ac:dyDescent="0.35">
      <c r="A487">
        <v>2639798</v>
      </c>
      <c r="B487">
        <v>6270621</v>
      </c>
      <c r="C487" t="s">
        <v>616</v>
      </c>
      <c r="D487">
        <v>4001155403</v>
      </c>
      <c r="E487" s="16">
        <v>45186</v>
      </c>
      <c r="F487" s="16" t="s">
        <v>4374</v>
      </c>
      <c r="G487" s="16" t="s">
        <v>1949</v>
      </c>
      <c r="H487">
        <v>5</v>
      </c>
      <c r="I487">
        <v>38.770000000000003</v>
      </c>
      <c r="J487">
        <v>193.85</v>
      </c>
      <c r="K487" t="s">
        <v>4218</v>
      </c>
      <c r="L487">
        <v>155.33000000000001</v>
      </c>
      <c r="M487" s="16">
        <v>155.33000000000001</v>
      </c>
      <c r="N487" t="s">
        <v>4218</v>
      </c>
      <c r="P487" t="s">
        <v>5352</v>
      </c>
      <c r="R487" t="s">
        <v>4219</v>
      </c>
    </row>
    <row r="488" spans="1:18" x14ac:dyDescent="0.35">
      <c r="A488">
        <v>2639798</v>
      </c>
      <c r="B488">
        <v>6270621</v>
      </c>
      <c r="C488" t="s">
        <v>616</v>
      </c>
      <c r="D488">
        <v>4001155403</v>
      </c>
      <c r="E488" s="16">
        <v>45186</v>
      </c>
      <c r="F488" s="16" t="s">
        <v>4374</v>
      </c>
      <c r="G488" s="16" t="s">
        <v>1949</v>
      </c>
      <c r="H488">
        <v>5</v>
      </c>
      <c r="I488">
        <v>38.770000000000003</v>
      </c>
      <c r="J488">
        <v>193.85</v>
      </c>
      <c r="K488" t="s">
        <v>4218</v>
      </c>
      <c r="L488">
        <v>187.84</v>
      </c>
      <c r="M488" s="16">
        <v>187.84</v>
      </c>
      <c r="N488" t="s">
        <v>4218</v>
      </c>
      <c r="P488" t="s">
        <v>5352</v>
      </c>
      <c r="R488" t="s">
        <v>4219</v>
      </c>
    </row>
    <row r="489" spans="1:18" x14ac:dyDescent="0.35">
      <c r="A489">
        <v>2639798</v>
      </c>
      <c r="B489">
        <v>6270621</v>
      </c>
      <c r="C489" t="s">
        <v>616</v>
      </c>
      <c r="D489">
        <v>4001155403</v>
      </c>
      <c r="E489" s="16">
        <v>45186</v>
      </c>
      <c r="F489" s="16" t="s">
        <v>4375</v>
      </c>
      <c r="G489" s="16" t="s">
        <v>4376</v>
      </c>
      <c r="H489">
        <v>2</v>
      </c>
      <c r="I489">
        <v>2643.05</v>
      </c>
      <c r="J489">
        <v>5286.1</v>
      </c>
      <c r="K489" t="s">
        <v>4218</v>
      </c>
      <c r="L489">
        <v>5040.12</v>
      </c>
      <c r="M489" s="16">
        <v>5040.12</v>
      </c>
      <c r="N489" t="s">
        <v>4218</v>
      </c>
      <c r="P489" t="s">
        <v>5352</v>
      </c>
      <c r="R489" t="s">
        <v>4219</v>
      </c>
    </row>
    <row r="490" spans="1:18" x14ac:dyDescent="0.35">
      <c r="A490">
        <v>2653294</v>
      </c>
      <c r="B490">
        <v>6281055</v>
      </c>
      <c r="C490" t="s">
        <v>4377</v>
      </c>
      <c r="D490">
        <v>4001155409</v>
      </c>
      <c r="E490" s="16">
        <v>45186</v>
      </c>
      <c r="F490" s="16" t="s">
        <v>4378</v>
      </c>
      <c r="G490" s="16" t="s">
        <v>4379</v>
      </c>
      <c r="H490">
        <v>1</v>
      </c>
      <c r="I490">
        <v>32101.26</v>
      </c>
      <c r="J490">
        <v>32101.26</v>
      </c>
      <c r="K490" t="s">
        <v>4218</v>
      </c>
      <c r="L490">
        <v>0.37</v>
      </c>
      <c r="M490" s="16">
        <v>0.74</v>
      </c>
      <c r="N490" t="s">
        <v>4218</v>
      </c>
      <c r="P490" t="s">
        <v>5352</v>
      </c>
      <c r="R490" t="s">
        <v>4219</v>
      </c>
    </row>
    <row r="491" spans="1:18" x14ac:dyDescent="0.35">
      <c r="A491">
        <v>2653294</v>
      </c>
      <c r="B491">
        <v>6281055</v>
      </c>
      <c r="C491" t="s">
        <v>4377</v>
      </c>
      <c r="D491">
        <v>4001635040</v>
      </c>
      <c r="E491" s="16">
        <v>45565</v>
      </c>
      <c r="F491" s="16" t="s">
        <v>2065</v>
      </c>
      <c r="G491" s="16" t="s">
        <v>1826</v>
      </c>
      <c r="H491">
        <v>2</v>
      </c>
      <c r="I491">
        <v>3.6</v>
      </c>
      <c r="J491">
        <v>7.2</v>
      </c>
      <c r="K491" t="s">
        <v>4218</v>
      </c>
      <c r="L491">
        <v>0.95</v>
      </c>
      <c r="M491" s="16">
        <v>3.8</v>
      </c>
      <c r="N491" t="s">
        <v>4218</v>
      </c>
      <c r="P491" t="s">
        <v>5352</v>
      </c>
      <c r="R491" t="s">
        <v>4219</v>
      </c>
    </row>
    <row r="492" spans="1:18" x14ac:dyDescent="0.35">
      <c r="A492">
        <v>2653294</v>
      </c>
      <c r="B492">
        <v>6281055</v>
      </c>
      <c r="C492" t="s">
        <v>4377</v>
      </c>
      <c r="D492">
        <v>4001635040</v>
      </c>
      <c r="E492" s="16">
        <v>45565</v>
      </c>
      <c r="F492" s="16" t="s">
        <v>1846</v>
      </c>
      <c r="G492" s="16" t="s">
        <v>1826</v>
      </c>
      <c r="H492">
        <v>2</v>
      </c>
      <c r="I492">
        <v>4.08</v>
      </c>
      <c r="J492">
        <v>8.16</v>
      </c>
      <c r="K492" t="s">
        <v>4218</v>
      </c>
      <c r="L492">
        <v>22.75</v>
      </c>
      <c r="M492" s="16">
        <v>45.5</v>
      </c>
      <c r="N492" t="s">
        <v>4218</v>
      </c>
      <c r="P492" t="s">
        <v>5352</v>
      </c>
      <c r="R492" t="s">
        <v>4219</v>
      </c>
    </row>
    <row r="493" spans="1:18" x14ac:dyDescent="0.35">
      <c r="A493">
        <v>2653294</v>
      </c>
      <c r="B493">
        <v>6281055</v>
      </c>
      <c r="C493" t="s">
        <v>4377</v>
      </c>
      <c r="D493">
        <v>4001635040</v>
      </c>
      <c r="E493" s="16">
        <v>45565</v>
      </c>
      <c r="F493" s="16" t="s">
        <v>1830</v>
      </c>
      <c r="G493" s="16" t="s">
        <v>1831</v>
      </c>
      <c r="H493">
        <v>1</v>
      </c>
      <c r="I493">
        <v>3.78</v>
      </c>
      <c r="J493">
        <v>3.78</v>
      </c>
      <c r="K493" t="s">
        <v>4218</v>
      </c>
      <c r="L493">
        <v>17.8</v>
      </c>
      <c r="M493" s="16">
        <v>35.6</v>
      </c>
      <c r="N493" t="s">
        <v>4218</v>
      </c>
      <c r="P493" t="s">
        <v>5352</v>
      </c>
      <c r="R493" t="s">
        <v>4219</v>
      </c>
    </row>
    <row r="494" spans="1:18" x14ac:dyDescent="0.35">
      <c r="A494">
        <v>2653294</v>
      </c>
      <c r="B494">
        <v>6281055</v>
      </c>
      <c r="C494" t="s">
        <v>4377</v>
      </c>
      <c r="D494">
        <v>4001635040</v>
      </c>
      <c r="E494" s="16">
        <v>45565</v>
      </c>
      <c r="F494" s="16" t="s">
        <v>4551</v>
      </c>
      <c r="G494" s="16" t="s">
        <v>1825</v>
      </c>
      <c r="H494">
        <v>4</v>
      </c>
      <c r="I494">
        <v>7.07</v>
      </c>
      <c r="J494">
        <v>28.28</v>
      </c>
      <c r="K494" t="s">
        <v>4218</v>
      </c>
      <c r="L494">
        <v>58.61</v>
      </c>
      <c r="M494" s="16">
        <v>117.22</v>
      </c>
      <c r="N494" t="s">
        <v>4218</v>
      </c>
      <c r="P494" t="s">
        <v>5352</v>
      </c>
      <c r="R494" t="s">
        <v>4219</v>
      </c>
    </row>
    <row r="495" spans="1:18" x14ac:dyDescent="0.35">
      <c r="A495">
        <v>2653294</v>
      </c>
      <c r="B495">
        <v>6281055</v>
      </c>
      <c r="C495" t="s">
        <v>4377</v>
      </c>
      <c r="D495">
        <v>4001635040</v>
      </c>
      <c r="E495" s="16">
        <v>45565</v>
      </c>
      <c r="F495" s="16" t="s">
        <v>1864</v>
      </c>
      <c r="G495" s="16" t="s">
        <v>1865</v>
      </c>
      <c r="H495">
        <v>4</v>
      </c>
      <c r="I495">
        <v>1.23</v>
      </c>
      <c r="J495">
        <v>4.92</v>
      </c>
      <c r="K495" t="s">
        <v>4218</v>
      </c>
      <c r="L495">
        <v>0.72</v>
      </c>
      <c r="M495" s="16">
        <v>2.88</v>
      </c>
      <c r="N495" t="s">
        <v>4218</v>
      </c>
      <c r="P495" t="s">
        <v>5352</v>
      </c>
      <c r="R495" t="s">
        <v>4219</v>
      </c>
    </row>
    <row r="496" spans="1:18" x14ac:dyDescent="0.35">
      <c r="A496">
        <v>2663940</v>
      </c>
      <c r="B496">
        <v>6288269</v>
      </c>
      <c r="C496" t="s">
        <v>4380</v>
      </c>
      <c r="D496">
        <v>4001352218</v>
      </c>
      <c r="E496" s="16">
        <v>45350</v>
      </c>
      <c r="F496" s="16" t="s">
        <v>4381</v>
      </c>
      <c r="G496" s="16" t="s">
        <v>4382</v>
      </c>
      <c r="H496">
        <v>1</v>
      </c>
      <c r="I496">
        <v>7109.3</v>
      </c>
      <c r="J496">
        <v>7109.3</v>
      </c>
      <c r="K496" t="s">
        <v>4218</v>
      </c>
      <c r="L496">
        <v>1.1499999999999999</v>
      </c>
      <c r="M496" s="16">
        <v>2.2999999999999998</v>
      </c>
      <c r="N496" t="s">
        <v>4218</v>
      </c>
      <c r="P496" t="s">
        <v>5352</v>
      </c>
      <c r="R496" t="s">
        <v>4219</v>
      </c>
    </row>
    <row r="497" spans="1:18" x14ac:dyDescent="0.35">
      <c r="A497">
        <v>2663940</v>
      </c>
      <c r="B497">
        <v>6288269</v>
      </c>
      <c r="C497" t="s">
        <v>4380</v>
      </c>
      <c r="D497">
        <v>4001352218</v>
      </c>
      <c r="E497" s="16">
        <v>45350</v>
      </c>
      <c r="F497" s="16" t="s">
        <v>4383</v>
      </c>
      <c r="G497" s="16" t="s">
        <v>4382</v>
      </c>
      <c r="H497">
        <v>1</v>
      </c>
      <c r="I497">
        <v>7109.3</v>
      </c>
      <c r="J497">
        <v>7109.3</v>
      </c>
      <c r="K497" t="s">
        <v>4218</v>
      </c>
      <c r="L497">
        <v>2.12</v>
      </c>
      <c r="M497" s="16">
        <v>4.24</v>
      </c>
      <c r="N497" t="s">
        <v>4218</v>
      </c>
      <c r="P497" t="s">
        <v>5352</v>
      </c>
      <c r="R497" t="s">
        <v>4219</v>
      </c>
    </row>
    <row r="498" spans="1:18" x14ac:dyDescent="0.35">
      <c r="A498">
        <v>2668902</v>
      </c>
      <c r="B498">
        <v>6291710</v>
      </c>
      <c r="C498" t="s">
        <v>4095</v>
      </c>
      <c r="D498">
        <v>4001576496</v>
      </c>
      <c r="E498" s="16">
        <v>45522</v>
      </c>
      <c r="F498" s="16" t="s">
        <v>2531</v>
      </c>
      <c r="G498" s="16" t="s">
        <v>1826</v>
      </c>
      <c r="H498">
        <v>1</v>
      </c>
      <c r="I498">
        <v>7.78</v>
      </c>
      <c r="J498">
        <v>7.78</v>
      </c>
      <c r="K498" t="s">
        <v>4218</v>
      </c>
      <c r="L498">
        <v>14.32</v>
      </c>
      <c r="M498" s="16">
        <v>57.28</v>
      </c>
      <c r="N498" t="s">
        <v>4218</v>
      </c>
      <c r="P498" t="s">
        <v>5352</v>
      </c>
      <c r="R498" t="s">
        <v>4219</v>
      </c>
    </row>
    <row r="499" spans="1:18" x14ac:dyDescent="0.35">
      <c r="A499">
        <v>2668902</v>
      </c>
      <c r="B499">
        <v>6291710</v>
      </c>
      <c r="C499" t="s">
        <v>4095</v>
      </c>
      <c r="D499">
        <v>4001576496</v>
      </c>
      <c r="E499" s="16">
        <v>45522</v>
      </c>
      <c r="F499" s="16" t="s">
        <v>2052</v>
      </c>
      <c r="G499" s="16" t="s">
        <v>2053</v>
      </c>
      <c r="H499">
        <v>1</v>
      </c>
      <c r="I499">
        <v>4.53</v>
      </c>
      <c r="J499">
        <v>4.53</v>
      </c>
      <c r="K499" t="s">
        <v>4218</v>
      </c>
      <c r="L499">
        <v>6.77</v>
      </c>
      <c r="M499" s="16">
        <v>40.619999999999997</v>
      </c>
      <c r="N499" t="s">
        <v>4218</v>
      </c>
      <c r="P499" t="s">
        <v>5352</v>
      </c>
      <c r="R499" t="s">
        <v>4219</v>
      </c>
    </row>
    <row r="500" spans="1:18" x14ac:dyDescent="0.35">
      <c r="A500">
        <v>2668902</v>
      </c>
      <c r="B500">
        <v>6291710</v>
      </c>
      <c r="C500" t="s">
        <v>4095</v>
      </c>
      <c r="D500">
        <v>4001576496</v>
      </c>
      <c r="E500" s="16">
        <v>45522</v>
      </c>
      <c r="F500" s="16" t="s">
        <v>4642</v>
      </c>
      <c r="G500" s="16" t="s">
        <v>1823</v>
      </c>
      <c r="H500">
        <v>1</v>
      </c>
      <c r="I500">
        <v>6.53</v>
      </c>
      <c r="J500">
        <v>6.53</v>
      </c>
      <c r="K500" t="s">
        <v>4218</v>
      </c>
      <c r="L500">
        <v>13.59</v>
      </c>
      <c r="M500" s="16">
        <v>13.59</v>
      </c>
      <c r="N500" t="s">
        <v>4218</v>
      </c>
      <c r="P500" t="s">
        <v>5352</v>
      </c>
      <c r="R500" t="s">
        <v>4219</v>
      </c>
    </row>
    <row r="501" spans="1:18" x14ac:dyDescent="0.35">
      <c r="A501">
        <v>2668902</v>
      </c>
      <c r="B501">
        <v>6291710</v>
      </c>
      <c r="C501" t="s">
        <v>4095</v>
      </c>
      <c r="D501">
        <v>4001576496</v>
      </c>
      <c r="E501" s="16">
        <v>45522</v>
      </c>
      <c r="F501" s="16" t="s">
        <v>1846</v>
      </c>
      <c r="G501" s="16" t="s">
        <v>1826</v>
      </c>
      <c r="H501">
        <v>1</v>
      </c>
      <c r="I501">
        <v>4.08</v>
      </c>
      <c r="J501">
        <v>4.08</v>
      </c>
      <c r="K501" t="s">
        <v>4218</v>
      </c>
      <c r="L501">
        <v>17.920000000000002</v>
      </c>
      <c r="M501" s="16">
        <v>17.920000000000002</v>
      </c>
      <c r="N501" t="s">
        <v>4218</v>
      </c>
      <c r="P501" t="s">
        <v>5352</v>
      </c>
      <c r="R501" t="s">
        <v>4219</v>
      </c>
    </row>
    <row r="502" spans="1:18" x14ac:dyDescent="0.35">
      <c r="A502">
        <v>2668902</v>
      </c>
      <c r="B502">
        <v>6291710</v>
      </c>
      <c r="C502" t="s">
        <v>4095</v>
      </c>
      <c r="D502">
        <v>4001576496</v>
      </c>
      <c r="E502" s="16">
        <v>45522</v>
      </c>
      <c r="F502" s="16" t="s">
        <v>1892</v>
      </c>
      <c r="G502" s="16" t="s">
        <v>1823</v>
      </c>
      <c r="H502">
        <v>4</v>
      </c>
      <c r="I502">
        <v>1.54</v>
      </c>
      <c r="J502">
        <v>6.16</v>
      </c>
      <c r="K502" t="s">
        <v>4218</v>
      </c>
      <c r="L502">
        <v>2.4300000000000002</v>
      </c>
      <c r="M502" s="16">
        <v>60.75</v>
      </c>
      <c r="N502" t="s">
        <v>4218</v>
      </c>
      <c r="P502" t="s">
        <v>5352</v>
      </c>
      <c r="R502" t="s">
        <v>4219</v>
      </c>
    </row>
    <row r="503" spans="1:18" x14ac:dyDescent="0.35">
      <c r="A503">
        <v>2668902</v>
      </c>
      <c r="B503">
        <v>6291710</v>
      </c>
      <c r="C503" t="s">
        <v>4095</v>
      </c>
      <c r="D503">
        <v>4001576496</v>
      </c>
      <c r="E503" s="16">
        <v>45522</v>
      </c>
      <c r="F503" s="16" t="s">
        <v>2027</v>
      </c>
      <c r="G503" s="16" t="s">
        <v>1826</v>
      </c>
      <c r="H503">
        <v>2</v>
      </c>
      <c r="I503">
        <v>1.48</v>
      </c>
      <c r="J503">
        <v>2.96</v>
      </c>
      <c r="K503" t="s">
        <v>4218</v>
      </c>
      <c r="L503">
        <v>0.37</v>
      </c>
      <c r="M503" s="16">
        <v>0.37</v>
      </c>
      <c r="N503" t="s">
        <v>4218</v>
      </c>
      <c r="P503" t="s">
        <v>5352</v>
      </c>
      <c r="R503" t="s">
        <v>4219</v>
      </c>
    </row>
    <row r="504" spans="1:18" x14ac:dyDescent="0.35">
      <c r="A504">
        <v>2668902</v>
      </c>
      <c r="B504">
        <v>6291710</v>
      </c>
      <c r="C504" t="s">
        <v>4095</v>
      </c>
      <c r="D504">
        <v>4001576496</v>
      </c>
      <c r="E504" s="16">
        <v>45522</v>
      </c>
      <c r="F504" s="16" t="s">
        <v>1837</v>
      </c>
      <c r="G504" s="16" t="s">
        <v>1838</v>
      </c>
      <c r="H504">
        <v>2</v>
      </c>
      <c r="I504">
        <v>34.15</v>
      </c>
      <c r="J504">
        <v>68.3</v>
      </c>
      <c r="K504" t="s">
        <v>4218</v>
      </c>
      <c r="L504">
        <v>14.02</v>
      </c>
      <c r="M504" s="16">
        <v>350.5</v>
      </c>
      <c r="N504" t="s">
        <v>4218</v>
      </c>
      <c r="P504" t="s">
        <v>5352</v>
      </c>
      <c r="R504" t="s">
        <v>4219</v>
      </c>
    </row>
    <row r="505" spans="1:18" x14ac:dyDescent="0.35">
      <c r="A505">
        <v>2668902</v>
      </c>
      <c r="B505">
        <v>6291710</v>
      </c>
      <c r="C505" t="s">
        <v>4095</v>
      </c>
      <c r="D505">
        <v>4001576496</v>
      </c>
      <c r="E505" s="16">
        <v>45522</v>
      </c>
      <c r="F505" s="16" t="s">
        <v>1839</v>
      </c>
      <c r="G505" s="16" t="s">
        <v>1840</v>
      </c>
      <c r="H505">
        <v>2</v>
      </c>
      <c r="I505">
        <v>5.73</v>
      </c>
      <c r="J505">
        <v>11.46</v>
      </c>
      <c r="K505" t="s">
        <v>4218</v>
      </c>
      <c r="L505">
        <v>13.59</v>
      </c>
      <c r="M505" s="16">
        <v>13.59</v>
      </c>
      <c r="N505" t="s">
        <v>4218</v>
      </c>
      <c r="P505" t="s">
        <v>5352</v>
      </c>
      <c r="R505" t="s">
        <v>4219</v>
      </c>
    </row>
    <row r="506" spans="1:18" x14ac:dyDescent="0.35">
      <c r="A506">
        <v>2668902</v>
      </c>
      <c r="B506">
        <v>6291710</v>
      </c>
      <c r="C506" t="s">
        <v>4095</v>
      </c>
      <c r="D506">
        <v>4001576496</v>
      </c>
      <c r="E506" s="16">
        <v>45522</v>
      </c>
      <c r="F506" s="16" t="s">
        <v>4643</v>
      </c>
      <c r="G506" s="16" t="s">
        <v>1881</v>
      </c>
      <c r="H506">
        <v>1</v>
      </c>
      <c r="I506">
        <v>20434.59</v>
      </c>
      <c r="J506">
        <v>20434.59</v>
      </c>
      <c r="K506" t="s">
        <v>4218</v>
      </c>
      <c r="L506">
        <v>17.920000000000002</v>
      </c>
      <c r="M506" s="16">
        <v>17.920000000000002</v>
      </c>
      <c r="N506" t="s">
        <v>4218</v>
      </c>
      <c r="P506" t="s">
        <v>5352</v>
      </c>
      <c r="R506" t="s">
        <v>4219</v>
      </c>
    </row>
    <row r="507" spans="1:18" x14ac:dyDescent="0.35">
      <c r="A507">
        <v>2674256</v>
      </c>
      <c r="B507">
        <v>6295196</v>
      </c>
      <c r="C507" t="s">
        <v>4384</v>
      </c>
      <c r="D507">
        <v>4001033887</v>
      </c>
      <c r="E507" s="16">
        <v>45079</v>
      </c>
      <c r="F507" s="16" t="s">
        <v>4279</v>
      </c>
      <c r="G507" s="16" t="s">
        <v>1826</v>
      </c>
      <c r="H507">
        <v>1</v>
      </c>
      <c r="I507">
        <v>2.88</v>
      </c>
      <c r="J507">
        <v>2.88</v>
      </c>
      <c r="K507" t="s">
        <v>4218</v>
      </c>
      <c r="L507">
        <v>2.4300000000000002</v>
      </c>
      <c r="M507" s="16">
        <v>60.75</v>
      </c>
      <c r="N507" t="s">
        <v>4218</v>
      </c>
      <c r="P507" t="s">
        <v>5352</v>
      </c>
      <c r="R507" t="s">
        <v>4219</v>
      </c>
    </row>
    <row r="508" spans="1:18" x14ac:dyDescent="0.35">
      <c r="A508">
        <v>2674256</v>
      </c>
      <c r="B508">
        <v>6295196</v>
      </c>
      <c r="C508" t="s">
        <v>4384</v>
      </c>
      <c r="D508">
        <v>4001033887</v>
      </c>
      <c r="E508" s="16">
        <v>45079</v>
      </c>
      <c r="F508" s="16" t="s">
        <v>1886</v>
      </c>
      <c r="G508" s="16" t="s">
        <v>1823</v>
      </c>
      <c r="H508">
        <v>1</v>
      </c>
      <c r="I508">
        <v>2.2799999999999998</v>
      </c>
      <c r="J508">
        <v>2.2799999999999998</v>
      </c>
      <c r="K508" t="s">
        <v>4218</v>
      </c>
      <c r="L508">
        <v>0.37</v>
      </c>
      <c r="M508" s="16">
        <v>0.37</v>
      </c>
      <c r="N508" t="s">
        <v>4218</v>
      </c>
      <c r="P508" t="s">
        <v>5352</v>
      </c>
      <c r="R508" t="s">
        <v>4219</v>
      </c>
    </row>
    <row r="509" spans="1:18" x14ac:dyDescent="0.35">
      <c r="A509">
        <v>2674256</v>
      </c>
      <c r="B509">
        <v>6295196</v>
      </c>
      <c r="C509" t="s">
        <v>4384</v>
      </c>
      <c r="D509">
        <v>4001033887</v>
      </c>
      <c r="E509" s="16">
        <v>45079</v>
      </c>
      <c r="F509" s="16" t="s">
        <v>1836</v>
      </c>
      <c r="G509" s="16" t="s">
        <v>1823</v>
      </c>
      <c r="H509">
        <v>1</v>
      </c>
      <c r="I509">
        <v>1.31</v>
      </c>
      <c r="J509">
        <v>1.31</v>
      </c>
      <c r="K509" t="s">
        <v>4218</v>
      </c>
      <c r="L509">
        <v>14.02</v>
      </c>
      <c r="M509" s="16">
        <v>350.5</v>
      </c>
      <c r="N509" t="s">
        <v>4218</v>
      </c>
      <c r="P509" t="s">
        <v>5352</v>
      </c>
      <c r="R509" t="s">
        <v>4219</v>
      </c>
    </row>
    <row r="510" spans="1:18" x14ac:dyDescent="0.35">
      <c r="A510">
        <v>2674256</v>
      </c>
      <c r="B510">
        <v>6295196</v>
      </c>
      <c r="C510" t="s">
        <v>4384</v>
      </c>
      <c r="D510">
        <v>4001033887</v>
      </c>
      <c r="E510" s="16">
        <v>45079</v>
      </c>
      <c r="F510" s="16" t="s">
        <v>1832</v>
      </c>
      <c r="G510" s="16" t="s">
        <v>1831</v>
      </c>
      <c r="H510">
        <v>2</v>
      </c>
      <c r="I510">
        <v>2.83</v>
      </c>
      <c r="J510">
        <v>5.66</v>
      </c>
      <c r="K510" t="s">
        <v>4218</v>
      </c>
      <c r="L510">
        <v>4.33</v>
      </c>
      <c r="M510" s="16">
        <v>25.98</v>
      </c>
      <c r="N510" t="s">
        <v>4218</v>
      </c>
      <c r="P510" t="s">
        <v>5352</v>
      </c>
      <c r="R510" t="s">
        <v>4219</v>
      </c>
    </row>
    <row r="511" spans="1:18" x14ac:dyDescent="0.35">
      <c r="A511">
        <v>2674256</v>
      </c>
      <c r="B511">
        <v>6295196</v>
      </c>
      <c r="C511" t="s">
        <v>4384</v>
      </c>
      <c r="D511">
        <v>4001033887</v>
      </c>
      <c r="E511" s="16">
        <v>45079</v>
      </c>
      <c r="F511" s="16" t="s">
        <v>2451</v>
      </c>
      <c r="G511" s="16" t="s">
        <v>1831</v>
      </c>
      <c r="H511">
        <v>2</v>
      </c>
      <c r="I511">
        <v>3.11</v>
      </c>
      <c r="J511">
        <v>6.22</v>
      </c>
      <c r="K511" t="s">
        <v>4218</v>
      </c>
      <c r="L511">
        <v>1.75</v>
      </c>
      <c r="M511" s="16">
        <v>10.5</v>
      </c>
      <c r="N511" t="s">
        <v>4218</v>
      </c>
      <c r="P511" t="s">
        <v>5352</v>
      </c>
      <c r="R511" t="s">
        <v>4219</v>
      </c>
    </row>
    <row r="512" spans="1:18" x14ac:dyDescent="0.35">
      <c r="A512">
        <v>2674256</v>
      </c>
      <c r="B512">
        <v>6295196</v>
      </c>
      <c r="C512" t="s">
        <v>4384</v>
      </c>
      <c r="D512">
        <v>4001033887</v>
      </c>
      <c r="E512" s="16">
        <v>45079</v>
      </c>
      <c r="F512" s="16" t="s">
        <v>1830</v>
      </c>
      <c r="G512" s="16" t="s">
        <v>1831</v>
      </c>
      <c r="H512">
        <v>1</v>
      </c>
      <c r="I512">
        <v>3.78</v>
      </c>
      <c r="J512">
        <v>3.78</v>
      </c>
      <c r="K512" t="s">
        <v>4218</v>
      </c>
      <c r="L512">
        <v>1.75</v>
      </c>
      <c r="M512" s="16">
        <v>10.5</v>
      </c>
      <c r="N512" t="s">
        <v>4218</v>
      </c>
      <c r="P512" t="s">
        <v>5352</v>
      </c>
      <c r="R512" t="s">
        <v>4219</v>
      </c>
    </row>
    <row r="513" spans="1:18" x14ac:dyDescent="0.35">
      <c r="A513">
        <v>2674256</v>
      </c>
      <c r="B513">
        <v>6295196</v>
      </c>
      <c r="C513" t="s">
        <v>4384</v>
      </c>
      <c r="D513">
        <v>4001033887</v>
      </c>
      <c r="E513" s="16">
        <v>45079</v>
      </c>
      <c r="F513" s="16" t="s">
        <v>1904</v>
      </c>
      <c r="G513" s="16" t="s">
        <v>1823</v>
      </c>
      <c r="H513">
        <v>1</v>
      </c>
      <c r="I513">
        <v>1.87</v>
      </c>
      <c r="J513">
        <v>1.87</v>
      </c>
      <c r="K513" t="s">
        <v>4218</v>
      </c>
      <c r="L513">
        <v>4.71</v>
      </c>
      <c r="M513" s="16">
        <v>28.26</v>
      </c>
      <c r="N513" t="s">
        <v>4218</v>
      </c>
      <c r="P513" t="s">
        <v>5352</v>
      </c>
      <c r="R513" t="s">
        <v>4219</v>
      </c>
    </row>
    <row r="514" spans="1:18" x14ac:dyDescent="0.35">
      <c r="A514">
        <v>2674256</v>
      </c>
      <c r="B514">
        <v>6295196</v>
      </c>
      <c r="C514" t="s">
        <v>4384</v>
      </c>
      <c r="D514">
        <v>4001033887</v>
      </c>
      <c r="E514" s="16">
        <v>45079</v>
      </c>
      <c r="F514" s="16" t="s">
        <v>1902</v>
      </c>
      <c r="G514" s="16" t="s">
        <v>1822</v>
      </c>
      <c r="H514">
        <v>2</v>
      </c>
      <c r="I514">
        <v>1.89</v>
      </c>
      <c r="J514">
        <v>3.78</v>
      </c>
      <c r="K514" t="s">
        <v>4218</v>
      </c>
      <c r="L514">
        <v>5.22</v>
      </c>
      <c r="M514" s="16">
        <v>15.66</v>
      </c>
      <c r="N514" t="s">
        <v>4218</v>
      </c>
      <c r="P514" t="s">
        <v>5352</v>
      </c>
      <c r="R514" t="s">
        <v>4219</v>
      </c>
    </row>
    <row r="515" spans="1:18" x14ac:dyDescent="0.35">
      <c r="A515">
        <v>2674256</v>
      </c>
      <c r="B515">
        <v>6295196</v>
      </c>
      <c r="C515" t="s">
        <v>4384</v>
      </c>
      <c r="D515">
        <v>4001033887</v>
      </c>
      <c r="E515" s="16">
        <v>45079</v>
      </c>
      <c r="F515" s="16" t="s">
        <v>2059</v>
      </c>
      <c r="G515" s="16" t="s">
        <v>1823</v>
      </c>
      <c r="H515">
        <v>4</v>
      </c>
      <c r="I515">
        <v>5.03</v>
      </c>
      <c r="J515">
        <v>20.12</v>
      </c>
      <c r="K515" t="s">
        <v>4218</v>
      </c>
      <c r="L515">
        <v>8.56</v>
      </c>
      <c r="M515" s="16">
        <v>25.68</v>
      </c>
      <c r="N515" t="s">
        <v>4218</v>
      </c>
      <c r="P515" t="s">
        <v>5352</v>
      </c>
      <c r="R515" t="s">
        <v>4219</v>
      </c>
    </row>
    <row r="516" spans="1:18" x14ac:dyDescent="0.35">
      <c r="A516">
        <v>2674256</v>
      </c>
      <c r="B516">
        <v>6295196</v>
      </c>
      <c r="C516" t="s">
        <v>4384</v>
      </c>
      <c r="D516">
        <v>4001033887</v>
      </c>
      <c r="E516" s="16">
        <v>45079</v>
      </c>
      <c r="F516" s="16" t="s">
        <v>1841</v>
      </c>
      <c r="G516" s="16" t="s">
        <v>1842</v>
      </c>
      <c r="H516">
        <v>6</v>
      </c>
      <c r="I516">
        <v>6.11</v>
      </c>
      <c r="J516">
        <v>36.659999999999997</v>
      </c>
      <c r="K516" t="s">
        <v>4218</v>
      </c>
      <c r="L516">
        <v>4.07</v>
      </c>
      <c r="M516" s="16">
        <v>12.21</v>
      </c>
      <c r="N516" t="s">
        <v>4218</v>
      </c>
      <c r="P516" t="s">
        <v>5352</v>
      </c>
      <c r="R516" t="s">
        <v>4219</v>
      </c>
    </row>
    <row r="517" spans="1:18" x14ac:dyDescent="0.35">
      <c r="A517">
        <v>2674256</v>
      </c>
      <c r="B517">
        <v>6295196</v>
      </c>
      <c r="C517" t="s">
        <v>4384</v>
      </c>
      <c r="D517">
        <v>4001033887</v>
      </c>
      <c r="E517" s="16">
        <v>45079</v>
      </c>
      <c r="F517" s="16" t="s">
        <v>2069</v>
      </c>
      <c r="G517" s="16" t="s">
        <v>1826</v>
      </c>
      <c r="H517">
        <v>1</v>
      </c>
      <c r="I517">
        <v>1.5</v>
      </c>
      <c r="J517">
        <v>1.5</v>
      </c>
      <c r="K517" t="s">
        <v>4218</v>
      </c>
      <c r="L517">
        <v>4.07</v>
      </c>
      <c r="M517" s="16">
        <v>12.21</v>
      </c>
      <c r="N517" t="s">
        <v>4218</v>
      </c>
      <c r="P517" t="s">
        <v>5352</v>
      </c>
      <c r="R517" t="s">
        <v>4219</v>
      </c>
    </row>
    <row r="518" spans="1:18" x14ac:dyDescent="0.35">
      <c r="A518">
        <v>2674256</v>
      </c>
      <c r="B518">
        <v>6295196</v>
      </c>
      <c r="C518" t="s">
        <v>4384</v>
      </c>
      <c r="D518">
        <v>4001033887</v>
      </c>
      <c r="E518" s="16">
        <v>45079</v>
      </c>
      <c r="F518" s="16" t="s">
        <v>2785</v>
      </c>
      <c r="G518" s="16" t="s">
        <v>1831</v>
      </c>
      <c r="H518">
        <v>1</v>
      </c>
      <c r="I518">
        <v>2.06</v>
      </c>
      <c r="J518">
        <v>2.06</v>
      </c>
      <c r="K518" t="s">
        <v>4218</v>
      </c>
      <c r="L518">
        <v>152.94999999999999</v>
      </c>
      <c r="M518" s="16">
        <v>458.85</v>
      </c>
      <c r="N518" t="s">
        <v>4218</v>
      </c>
      <c r="P518" t="s">
        <v>5352</v>
      </c>
      <c r="R518" t="s">
        <v>4219</v>
      </c>
    </row>
    <row r="519" spans="1:18" x14ac:dyDescent="0.35">
      <c r="A519">
        <v>2674256</v>
      </c>
      <c r="B519">
        <v>6295196</v>
      </c>
      <c r="C519" t="s">
        <v>4384</v>
      </c>
      <c r="D519">
        <v>4001033887</v>
      </c>
      <c r="E519" s="16">
        <v>45079</v>
      </c>
      <c r="F519" s="16" t="s">
        <v>2067</v>
      </c>
      <c r="G519" s="16" t="s">
        <v>2068</v>
      </c>
      <c r="H519">
        <v>2</v>
      </c>
      <c r="I519">
        <v>1.69</v>
      </c>
      <c r="J519">
        <v>3.38</v>
      </c>
      <c r="K519" t="s">
        <v>4218</v>
      </c>
      <c r="L519">
        <v>196.84</v>
      </c>
      <c r="M519" s="16">
        <v>590.52</v>
      </c>
      <c r="N519" t="s">
        <v>4218</v>
      </c>
      <c r="P519" t="s">
        <v>5352</v>
      </c>
      <c r="R519" t="s">
        <v>4219</v>
      </c>
    </row>
    <row r="520" spans="1:18" x14ac:dyDescent="0.35">
      <c r="A520">
        <v>2674256</v>
      </c>
      <c r="B520">
        <v>6295196</v>
      </c>
      <c r="C520" t="s">
        <v>4384</v>
      </c>
      <c r="D520">
        <v>4001033887</v>
      </c>
      <c r="E520" s="16">
        <v>45079</v>
      </c>
      <c r="F520" s="16" t="s">
        <v>4385</v>
      </c>
      <c r="G520" s="16" t="s">
        <v>2460</v>
      </c>
      <c r="H520">
        <v>1</v>
      </c>
      <c r="I520">
        <v>19.260000000000002</v>
      </c>
      <c r="J520">
        <v>19.260000000000002</v>
      </c>
      <c r="K520" t="s">
        <v>4218</v>
      </c>
      <c r="L520">
        <v>162.53</v>
      </c>
      <c r="M520" s="16">
        <v>487.59</v>
      </c>
      <c r="N520" t="s">
        <v>4218</v>
      </c>
      <c r="P520" t="s">
        <v>5352</v>
      </c>
      <c r="R520" t="s">
        <v>4219</v>
      </c>
    </row>
    <row r="521" spans="1:18" x14ac:dyDescent="0.35">
      <c r="A521">
        <v>2674256</v>
      </c>
      <c r="B521">
        <v>6295196</v>
      </c>
      <c r="C521" t="s">
        <v>4384</v>
      </c>
      <c r="D521">
        <v>4001033887</v>
      </c>
      <c r="E521" s="16">
        <v>45079</v>
      </c>
      <c r="F521" s="16" t="s">
        <v>4386</v>
      </c>
      <c r="G521" s="16" t="s">
        <v>2175</v>
      </c>
      <c r="H521">
        <v>1</v>
      </c>
      <c r="I521">
        <v>11.56</v>
      </c>
      <c r="J521">
        <v>11.56</v>
      </c>
      <c r="K521" t="s">
        <v>4218</v>
      </c>
      <c r="L521">
        <v>0.77</v>
      </c>
      <c r="M521" s="16">
        <v>1.54</v>
      </c>
      <c r="N521" s="16" t="s">
        <v>4218</v>
      </c>
      <c r="P521" t="s">
        <v>5352</v>
      </c>
      <c r="R521" t="s">
        <v>4219</v>
      </c>
    </row>
    <row r="522" spans="1:18" x14ac:dyDescent="0.35">
      <c r="A522">
        <v>2674256</v>
      </c>
      <c r="B522">
        <v>6295196</v>
      </c>
      <c r="C522" t="s">
        <v>4384</v>
      </c>
      <c r="D522">
        <v>4001033887</v>
      </c>
      <c r="E522" s="16">
        <v>45079</v>
      </c>
      <c r="F522" s="16" t="s">
        <v>2028</v>
      </c>
      <c r="G522" s="16" t="s">
        <v>1826</v>
      </c>
      <c r="H522">
        <v>1</v>
      </c>
      <c r="I522">
        <v>2.48</v>
      </c>
      <c r="J522">
        <v>2.48</v>
      </c>
      <c r="K522" t="s">
        <v>4218</v>
      </c>
      <c r="L522">
        <v>0.52</v>
      </c>
      <c r="M522" s="16">
        <v>1.56</v>
      </c>
      <c r="N522" s="16" t="s">
        <v>4218</v>
      </c>
      <c r="P522" t="s">
        <v>5352</v>
      </c>
      <c r="R522" t="s">
        <v>4219</v>
      </c>
    </row>
    <row r="523" spans="1:18" x14ac:dyDescent="0.35">
      <c r="A523">
        <v>2674256</v>
      </c>
      <c r="B523">
        <v>6295196</v>
      </c>
      <c r="C523" t="s">
        <v>4384</v>
      </c>
      <c r="D523">
        <v>4001033887</v>
      </c>
      <c r="E523" s="16">
        <v>45079</v>
      </c>
      <c r="F523" s="16" t="s">
        <v>4387</v>
      </c>
      <c r="G523" s="16" t="s">
        <v>1825</v>
      </c>
      <c r="H523">
        <v>2</v>
      </c>
      <c r="I523">
        <v>2.88</v>
      </c>
      <c r="J523">
        <v>5.76</v>
      </c>
      <c r="K523" t="s">
        <v>4218</v>
      </c>
      <c r="L523">
        <v>7.07</v>
      </c>
      <c r="M523" s="16">
        <v>7.07</v>
      </c>
      <c r="N523" s="16" t="s">
        <v>4218</v>
      </c>
      <c r="P523" t="s">
        <v>5352</v>
      </c>
      <c r="R523" t="s">
        <v>4219</v>
      </c>
    </row>
    <row r="524" spans="1:18" x14ac:dyDescent="0.35">
      <c r="A524">
        <v>2674256</v>
      </c>
      <c r="B524">
        <v>6295196</v>
      </c>
      <c r="C524" t="s">
        <v>4384</v>
      </c>
      <c r="D524">
        <v>4001033887</v>
      </c>
      <c r="E524" s="16">
        <v>45079</v>
      </c>
      <c r="F524" s="16" t="s">
        <v>4388</v>
      </c>
      <c r="G524" s="16" t="s">
        <v>1825</v>
      </c>
      <c r="H524">
        <v>4</v>
      </c>
      <c r="I524">
        <v>4.8</v>
      </c>
      <c r="J524">
        <v>19.2</v>
      </c>
      <c r="K524" t="s">
        <v>4218</v>
      </c>
      <c r="L524">
        <v>1733.99</v>
      </c>
      <c r="M524" s="16">
        <v>1733.99</v>
      </c>
      <c r="N524" s="16" t="s">
        <v>4218</v>
      </c>
      <c r="P524" t="s">
        <v>5352</v>
      </c>
      <c r="R524" t="s">
        <v>4219</v>
      </c>
    </row>
    <row r="525" spans="1:18" x14ac:dyDescent="0.35">
      <c r="A525">
        <v>2674256</v>
      </c>
      <c r="B525">
        <v>6295196</v>
      </c>
      <c r="C525" t="s">
        <v>4384</v>
      </c>
      <c r="D525">
        <v>4001033887</v>
      </c>
      <c r="E525" s="16">
        <v>45079</v>
      </c>
      <c r="F525" s="16" t="s">
        <v>1890</v>
      </c>
      <c r="G525" s="16" t="s">
        <v>1865</v>
      </c>
      <c r="H525">
        <v>15</v>
      </c>
      <c r="I525">
        <v>0.72</v>
      </c>
      <c r="J525">
        <v>10.8</v>
      </c>
      <c r="K525" t="s">
        <v>4218</v>
      </c>
      <c r="L525">
        <v>1.05</v>
      </c>
      <c r="M525" s="16">
        <v>5.25</v>
      </c>
      <c r="N525" s="16" t="s">
        <v>4218</v>
      </c>
      <c r="P525" t="s">
        <v>5352</v>
      </c>
      <c r="R525" t="s">
        <v>4219</v>
      </c>
    </row>
    <row r="526" spans="1:18" x14ac:dyDescent="0.35">
      <c r="A526">
        <v>2674256</v>
      </c>
      <c r="B526">
        <v>6295196</v>
      </c>
      <c r="C526" t="s">
        <v>4384</v>
      </c>
      <c r="D526">
        <v>4001033887</v>
      </c>
      <c r="E526" s="16">
        <v>45079</v>
      </c>
      <c r="F526" s="16" t="s">
        <v>2108</v>
      </c>
      <c r="G526" s="16" t="s">
        <v>1822</v>
      </c>
      <c r="H526">
        <v>2</v>
      </c>
      <c r="I526">
        <v>1.75</v>
      </c>
      <c r="J526">
        <v>3.5</v>
      </c>
      <c r="K526" t="s">
        <v>4218</v>
      </c>
      <c r="L526">
        <v>220.25</v>
      </c>
      <c r="M526" s="16">
        <v>440.5</v>
      </c>
      <c r="N526" s="16" t="s">
        <v>4218</v>
      </c>
      <c r="P526" t="s">
        <v>5352</v>
      </c>
      <c r="R526" t="s">
        <v>4219</v>
      </c>
    </row>
    <row r="527" spans="1:18" x14ac:dyDescent="0.35">
      <c r="A527">
        <v>2674256</v>
      </c>
      <c r="B527">
        <v>6295196</v>
      </c>
      <c r="C527" t="s">
        <v>4384</v>
      </c>
      <c r="D527">
        <v>4001033887</v>
      </c>
      <c r="E527" s="16">
        <v>45079</v>
      </c>
      <c r="F527" s="16" t="s">
        <v>1824</v>
      </c>
      <c r="G527" s="16" t="s">
        <v>1825</v>
      </c>
      <c r="H527">
        <v>2</v>
      </c>
      <c r="I527">
        <v>1.46</v>
      </c>
      <c r="J527">
        <v>2.92</v>
      </c>
      <c r="K527" t="s">
        <v>4218</v>
      </c>
      <c r="L527">
        <v>50.43</v>
      </c>
      <c r="M527" s="16">
        <v>50.43</v>
      </c>
      <c r="N527" s="16" t="s">
        <v>4218</v>
      </c>
      <c r="P527" t="s">
        <v>5352</v>
      </c>
      <c r="R527" t="s">
        <v>4219</v>
      </c>
    </row>
    <row r="528" spans="1:18" x14ac:dyDescent="0.35">
      <c r="A528">
        <v>2674256</v>
      </c>
      <c r="B528">
        <v>6295196</v>
      </c>
      <c r="C528" t="s">
        <v>4384</v>
      </c>
      <c r="D528">
        <v>4001033887</v>
      </c>
      <c r="E528" s="16">
        <v>45079</v>
      </c>
      <c r="F528" s="16" t="s">
        <v>4389</v>
      </c>
      <c r="G528" s="16" t="s">
        <v>1825</v>
      </c>
      <c r="H528">
        <v>3</v>
      </c>
      <c r="I528">
        <v>2.8</v>
      </c>
      <c r="J528">
        <v>8.4</v>
      </c>
      <c r="K528" t="s">
        <v>4218</v>
      </c>
      <c r="L528">
        <v>13.77</v>
      </c>
      <c r="M528" s="16">
        <v>27.54</v>
      </c>
      <c r="N528" s="16" t="s">
        <v>4218</v>
      </c>
      <c r="P528" t="s">
        <v>5352</v>
      </c>
      <c r="R528" t="s">
        <v>4219</v>
      </c>
    </row>
    <row r="529" spans="1:18" x14ac:dyDescent="0.35">
      <c r="A529">
        <v>2674256</v>
      </c>
      <c r="B529">
        <v>6295196</v>
      </c>
      <c r="C529" t="s">
        <v>4384</v>
      </c>
      <c r="D529">
        <v>4001033887</v>
      </c>
      <c r="E529" s="16">
        <v>45079</v>
      </c>
      <c r="F529" s="16" t="s">
        <v>4390</v>
      </c>
      <c r="G529" s="16" t="s">
        <v>1895</v>
      </c>
      <c r="H529">
        <v>1</v>
      </c>
      <c r="I529">
        <v>41.96</v>
      </c>
      <c r="J529">
        <v>41.96</v>
      </c>
      <c r="K529" t="s">
        <v>4218</v>
      </c>
      <c r="L529">
        <v>2.0699999999999998</v>
      </c>
      <c r="M529" s="16">
        <v>10.35</v>
      </c>
      <c r="N529" s="16" t="s">
        <v>4218</v>
      </c>
      <c r="P529" t="s">
        <v>5352</v>
      </c>
      <c r="R529" t="s">
        <v>4219</v>
      </c>
    </row>
    <row r="530" spans="1:18" x14ac:dyDescent="0.35">
      <c r="A530">
        <v>2674256</v>
      </c>
      <c r="B530">
        <v>6295196</v>
      </c>
      <c r="C530" t="s">
        <v>4384</v>
      </c>
      <c r="D530">
        <v>4001033887</v>
      </c>
      <c r="E530" s="16">
        <v>45079</v>
      </c>
      <c r="F530" s="16" t="s">
        <v>1953</v>
      </c>
      <c r="G530" s="16" t="s">
        <v>1822</v>
      </c>
      <c r="H530">
        <v>2</v>
      </c>
      <c r="I530">
        <v>1.48</v>
      </c>
      <c r="J530">
        <v>2.96</v>
      </c>
      <c r="K530" t="s">
        <v>4218</v>
      </c>
      <c r="L530">
        <v>17.510000000000002</v>
      </c>
      <c r="M530" s="16">
        <v>17.510000000000002</v>
      </c>
      <c r="N530" s="16" t="s">
        <v>4218</v>
      </c>
      <c r="P530" t="s">
        <v>5352</v>
      </c>
      <c r="R530" t="s">
        <v>4219</v>
      </c>
    </row>
    <row r="531" spans="1:18" x14ac:dyDescent="0.35">
      <c r="A531">
        <v>2674256</v>
      </c>
      <c r="B531">
        <v>6295196</v>
      </c>
      <c r="C531" t="s">
        <v>4384</v>
      </c>
      <c r="D531">
        <v>4001033887</v>
      </c>
      <c r="E531" s="16">
        <v>45079</v>
      </c>
      <c r="F531" s="16" t="s">
        <v>1873</v>
      </c>
      <c r="G531" s="16" t="s">
        <v>1831</v>
      </c>
      <c r="H531">
        <v>2</v>
      </c>
      <c r="I531">
        <v>8.6</v>
      </c>
      <c r="J531">
        <v>17.2</v>
      </c>
      <c r="K531" t="s">
        <v>4218</v>
      </c>
      <c r="L531">
        <v>1.82</v>
      </c>
      <c r="M531" s="16">
        <v>9.1</v>
      </c>
      <c r="N531" s="16" t="s">
        <v>4218</v>
      </c>
      <c r="P531" t="s">
        <v>5352</v>
      </c>
      <c r="R531" t="s">
        <v>4219</v>
      </c>
    </row>
    <row r="532" spans="1:18" x14ac:dyDescent="0.35">
      <c r="A532">
        <v>2674256</v>
      </c>
      <c r="B532">
        <v>6295196</v>
      </c>
      <c r="C532" t="s">
        <v>4384</v>
      </c>
      <c r="D532">
        <v>4001033887</v>
      </c>
      <c r="E532" s="16">
        <v>45079</v>
      </c>
      <c r="F532" s="16" t="s">
        <v>4391</v>
      </c>
      <c r="G532" s="16" t="s">
        <v>1820</v>
      </c>
      <c r="H532">
        <v>1</v>
      </c>
      <c r="I532">
        <v>3.7</v>
      </c>
      <c r="J532">
        <v>3.7</v>
      </c>
      <c r="K532" t="s">
        <v>4218</v>
      </c>
      <c r="L532">
        <v>1.05</v>
      </c>
      <c r="M532" s="16">
        <v>5.25</v>
      </c>
      <c r="N532" s="16" t="s">
        <v>4218</v>
      </c>
      <c r="P532" t="s">
        <v>5352</v>
      </c>
      <c r="R532" t="s">
        <v>4219</v>
      </c>
    </row>
    <row r="533" spans="1:18" x14ac:dyDescent="0.35">
      <c r="A533">
        <v>2674256</v>
      </c>
      <c r="B533">
        <v>6295196</v>
      </c>
      <c r="C533" t="s">
        <v>4384</v>
      </c>
      <c r="D533">
        <v>4001033887</v>
      </c>
      <c r="E533" s="16">
        <v>45079</v>
      </c>
      <c r="F533" s="16" t="s">
        <v>4392</v>
      </c>
      <c r="G533" s="16" t="s">
        <v>1825</v>
      </c>
      <c r="H533">
        <v>2</v>
      </c>
      <c r="I533">
        <v>24.7</v>
      </c>
      <c r="J533">
        <v>49.4</v>
      </c>
      <c r="K533" t="s">
        <v>4218</v>
      </c>
      <c r="L533">
        <v>220.25</v>
      </c>
      <c r="M533" s="16">
        <v>440.5</v>
      </c>
      <c r="N533" s="16" t="s">
        <v>4218</v>
      </c>
      <c r="P533" t="s">
        <v>5352</v>
      </c>
      <c r="R533" t="s">
        <v>4219</v>
      </c>
    </row>
    <row r="534" spans="1:18" x14ac:dyDescent="0.35">
      <c r="A534">
        <v>2674256</v>
      </c>
      <c r="B534">
        <v>6295196</v>
      </c>
      <c r="C534" t="s">
        <v>4384</v>
      </c>
      <c r="D534">
        <v>4001033887</v>
      </c>
      <c r="E534" s="16">
        <v>45079</v>
      </c>
      <c r="F534" s="16" t="s">
        <v>4393</v>
      </c>
      <c r="G534" s="16" t="s">
        <v>1881</v>
      </c>
      <c r="H534">
        <v>1</v>
      </c>
      <c r="I534">
        <v>7779.4</v>
      </c>
      <c r="J534">
        <v>7779.4</v>
      </c>
      <c r="K534" t="s">
        <v>4218</v>
      </c>
      <c r="L534">
        <v>50.43</v>
      </c>
      <c r="M534" s="16">
        <v>50.43</v>
      </c>
      <c r="N534" s="16" t="s">
        <v>4218</v>
      </c>
      <c r="P534" t="s">
        <v>5352</v>
      </c>
      <c r="R534" t="s">
        <v>4219</v>
      </c>
    </row>
    <row r="535" spans="1:18" x14ac:dyDescent="0.35">
      <c r="A535">
        <v>2674256</v>
      </c>
      <c r="B535">
        <v>6295196</v>
      </c>
      <c r="C535" t="s">
        <v>4384</v>
      </c>
      <c r="D535">
        <v>4001084220</v>
      </c>
      <c r="E535" s="16">
        <v>45124</v>
      </c>
      <c r="F535" s="16" t="s">
        <v>4393</v>
      </c>
      <c r="G535" s="16" t="s">
        <v>1881</v>
      </c>
      <c r="H535">
        <v>1</v>
      </c>
      <c r="I535">
        <v>7626.88</v>
      </c>
      <c r="J535">
        <v>7626.88</v>
      </c>
      <c r="K535" t="s">
        <v>4218</v>
      </c>
      <c r="L535">
        <v>13.77</v>
      </c>
      <c r="M535" s="16">
        <v>27.54</v>
      </c>
      <c r="N535" s="16" t="s">
        <v>4218</v>
      </c>
      <c r="P535" t="s">
        <v>5352</v>
      </c>
      <c r="R535" t="s">
        <v>4219</v>
      </c>
    </row>
    <row r="536" spans="1:18" x14ac:dyDescent="0.35">
      <c r="A536">
        <v>2674256</v>
      </c>
      <c r="B536">
        <v>6295196</v>
      </c>
      <c r="C536" t="s">
        <v>4384</v>
      </c>
      <c r="D536">
        <v>4001033887</v>
      </c>
      <c r="E536" s="16">
        <v>45079</v>
      </c>
      <c r="F536" s="16" t="s">
        <v>4394</v>
      </c>
      <c r="G536" s="16" t="s">
        <v>1828</v>
      </c>
      <c r="H536">
        <v>1</v>
      </c>
      <c r="I536">
        <v>587.23</v>
      </c>
      <c r="J536">
        <v>587.23</v>
      </c>
      <c r="K536" t="s">
        <v>4218</v>
      </c>
      <c r="L536">
        <v>17.510000000000002</v>
      </c>
      <c r="M536">
        <v>17.510000000000002</v>
      </c>
      <c r="N536" t="s">
        <v>4218</v>
      </c>
      <c r="P536" t="s">
        <v>5352</v>
      </c>
      <c r="R536" t="s">
        <v>4219</v>
      </c>
    </row>
    <row r="537" spans="1:18" x14ac:dyDescent="0.35">
      <c r="A537">
        <v>2674256</v>
      </c>
      <c r="B537">
        <v>6295196</v>
      </c>
      <c r="C537" t="s">
        <v>4384</v>
      </c>
      <c r="D537">
        <v>4001033887</v>
      </c>
      <c r="E537" s="16">
        <v>45079</v>
      </c>
      <c r="F537" s="16" t="s">
        <v>4395</v>
      </c>
      <c r="G537" s="16" t="s">
        <v>1828</v>
      </c>
      <c r="H537">
        <v>1</v>
      </c>
      <c r="I537">
        <v>608.47</v>
      </c>
      <c r="J537">
        <v>608.47</v>
      </c>
      <c r="K537" t="s">
        <v>4218</v>
      </c>
      <c r="L537">
        <v>81.27</v>
      </c>
      <c r="M537">
        <v>162.54</v>
      </c>
      <c r="N537" t="s">
        <v>4218</v>
      </c>
      <c r="P537" t="s">
        <v>5352</v>
      </c>
      <c r="R537" t="s">
        <v>4219</v>
      </c>
    </row>
    <row r="538" spans="1:18" x14ac:dyDescent="0.35">
      <c r="A538">
        <v>2674256</v>
      </c>
      <c r="B538">
        <v>6295196</v>
      </c>
      <c r="C538" t="s">
        <v>4384</v>
      </c>
      <c r="D538">
        <v>4001033887</v>
      </c>
      <c r="E538" s="16">
        <v>45079</v>
      </c>
      <c r="F538" s="16" t="s">
        <v>4396</v>
      </c>
      <c r="G538" s="16" t="s">
        <v>1828</v>
      </c>
      <c r="H538">
        <v>1</v>
      </c>
      <c r="I538">
        <v>329.66</v>
      </c>
      <c r="J538">
        <v>329.66</v>
      </c>
      <c r="K538" t="s">
        <v>4218</v>
      </c>
      <c r="L538">
        <v>81.27</v>
      </c>
      <c r="M538">
        <v>81.27</v>
      </c>
      <c r="N538" t="s">
        <v>4218</v>
      </c>
      <c r="P538" t="s">
        <v>5352</v>
      </c>
      <c r="R538" t="s">
        <v>4219</v>
      </c>
    </row>
    <row r="539" spans="1:18" x14ac:dyDescent="0.35">
      <c r="A539">
        <v>2674256</v>
      </c>
      <c r="B539">
        <v>6295196</v>
      </c>
      <c r="C539" t="s">
        <v>4384</v>
      </c>
      <c r="D539">
        <v>4001033887</v>
      </c>
      <c r="E539" s="16">
        <v>45079</v>
      </c>
      <c r="F539" s="16" t="s">
        <v>4397</v>
      </c>
      <c r="G539" s="16" t="s">
        <v>1828</v>
      </c>
      <c r="H539">
        <v>1</v>
      </c>
      <c r="I539">
        <v>189.44</v>
      </c>
      <c r="J539">
        <v>189.44</v>
      </c>
      <c r="K539" t="s">
        <v>4218</v>
      </c>
      <c r="L539">
        <v>4.07</v>
      </c>
      <c r="M539">
        <v>32.56</v>
      </c>
      <c r="N539" t="s">
        <v>4218</v>
      </c>
      <c r="P539" t="s">
        <v>5352</v>
      </c>
      <c r="R539" t="s">
        <v>4219</v>
      </c>
    </row>
    <row r="540" spans="1:18" x14ac:dyDescent="0.35">
      <c r="A540">
        <v>2674256</v>
      </c>
      <c r="B540">
        <v>6295196</v>
      </c>
      <c r="C540" t="s">
        <v>4384</v>
      </c>
      <c r="D540">
        <v>4001033887</v>
      </c>
      <c r="E540" s="16">
        <v>45079</v>
      </c>
      <c r="F540" s="16" t="s">
        <v>4398</v>
      </c>
      <c r="G540" s="16" t="s">
        <v>1828</v>
      </c>
      <c r="H540">
        <v>1</v>
      </c>
      <c r="I540">
        <v>170.34</v>
      </c>
      <c r="J540">
        <v>170.34</v>
      </c>
      <c r="K540" t="s">
        <v>4218</v>
      </c>
      <c r="L540">
        <v>37.729999999999997</v>
      </c>
      <c r="M540">
        <v>301.83999999999997</v>
      </c>
      <c r="N540" t="s">
        <v>4218</v>
      </c>
      <c r="P540" t="s">
        <v>5352</v>
      </c>
      <c r="R540" t="s">
        <v>4219</v>
      </c>
    </row>
    <row r="541" spans="1:18" x14ac:dyDescent="0.35">
      <c r="A541">
        <v>2674256</v>
      </c>
      <c r="B541">
        <v>6295196</v>
      </c>
      <c r="C541" t="s">
        <v>4384</v>
      </c>
      <c r="D541">
        <v>4001033887</v>
      </c>
      <c r="E541" s="16">
        <v>45079</v>
      </c>
      <c r="F541" s="16" t="s">
        <v>4399</v>
      </c>
      <c r="G541" s="16" t="s">
        <v>1828</v>
      </c>
      <c r="H541">
        <v>1</v>
      </c>
      <c r="I541">
        <v>187.51</v>
      </c>
      <c r="J541">
        <v>187.51</v>
      </c>
      <c r="K541" t="s">
        <v>4218</v>
      </c>
      <c r="L541">
        <v>24820.86</v>
      </c>
      <c r="M541">
        <v>24820.86</v>
      </c>
      <c r="N541" t="s">
        <v>4218</v>
      </c>
      <c r="P541" t="s">
        <v>5352</v>
      </c>
      <c r="R541" t="s">
        <v>4219</v>
      </c>
    </row>
    <row r="542" spans="1:18" x14ac:dyDescent="0.35">
      <c r="A542">
        <v>2674256</v>
      </c>
      <c r="B542">
        <v>6295196</v>
      </c>
      <c r="C542" t="s">
        <v>4384</v>
      </c>
      <c r="D542">
        <v>4001033887</v>
      </c>
      <c r="E542" s="16">
        <v>45079</v>
      </c>
      <c r="F542" s="16" t="s">
        <v>4400</v>
      </c>
      <c r="G542" s="16" t="s">
        <v>1828</v>
      </c>
      <c r="H542">
        <v>1</v>
      </c>
      <c r="I542">
        <v>105.15</v>
      </c>
      <c r="J542">
        <v>105.15</v>
      </c>
      <c r="K542" t="s">
        <v>4218</v>
      </c>
      <c r="L542">
        <v>2.56</v>
      </c>
      <c r="M542">
        <v>2.56</v>
      </c>
      <c r="N542" t="s">
        <v>4218</v>
      </c>
      <c r="P542" t="s">
        <v>5352</v>
      </c>
      <c r="R542" t="s">
        <v>4219</v>
      </c>
    </row>
    <row r="543" spans="1:18" x14ac:dyDescent="0.35">
      <c r="A543">
        <v>2674256</v>
      </c>
      <c r="B543">
        <v>6295196</v>
      </c>
      <c r="C543" t="s">
        <v>4384</v>
      </c>
      <c r="D543">
        <v>4001033887</v>
      </c>
      <c r="E543" s="16">
        <v>45079</v>
      </c>
      <c r="F543" s="16" t="s">
        <v>4401</v>
      </c>
      <c r="G543" s="16" t="s">
        <v>1828</v>
      </c>
      <c r="H543">
        <v>1</v>
      </c>
      <c r="I543">
        <v>94.49</v>
      </c>
      <c r="J543">
        <v>94.49</v>
      </c>
      <c r="K543" t="s">
        <v>4218</v>
      </c>
      <c r="L543">
        <v>4.38</v>
      </c>
      <c r="M543">
        <v>105.12</v>
      </c>
      <c r="N543" t="s">
        <v>4218</v>
      </c>
      <c r="P543" t="s">
        <v>5352</v>
      </c>
      <c r="R543" t="s">
        <v>4219</v>
      </c>
    </row>
    <row r="544" spans="1:18" x14ac:dyDescent="0.35">
      <c r="A544">
        <v>2674256</v>
      </c>
      <c r="B544">
        <v>6295196</v>
      </c>
      <c r="C544" t="s">
        <v>4384</v>
      </c>
      <c r="D544">
        <v>4001033887</v>
      </c>
      <c r="E544" s="16">
        <v>45079</v>
      </c>
      <c r="F544" s="16" t="s">
        <v>4402</v>
      </c>
      <c r="G544" s="16" t="s">
        <v>1828</v>
      </c>
      <c r="H544">
        <v>1</v>
      </c>
      <c r="I544">
        <v>230.22</v>
      </c>
      <c r="J544">
        <v>230.22</v>
      </c>
      <c r="K544" t="s">
        <v>4218</v>
      </c>
      <c r="L544">
        <v>21.73</v>
      </c>
      <c r="M544">
        <v>108.65</v>
      </c>
      <c r="N544" t="s">
        <v>4218</v>
      </c>
      <c r="P544" t="s">
        <v>5352</v>
      </c>
      <c r="R544" t="s">
        <v>4219</v>
      </c>
    </row>
    <row r="545" spans="1:18" x14ac:dyDescent="0.35">
      <c r="A545">
        <v>2674256</v>
      </c>
      <c r="B545">
        <v>6295196</v>
      </c>
      <c r="C545" t="s">
        <v>4384</v>
      </c>
      <c r="D545">
        <v>4001033887</v>
      </c>
      <c r="E545" s="16">
        <v>45079</v>
      </c>
      <c r="F545" s="16" t="s">
        <v>4403</v>
      </c>
      <c r="G545" s="16" t="s">
        <v>1828</v>
      </c>
      <c r="H545">
        <v>1</v>
      </c>
      <c r="I545">
        <v>74.42</v>
      </c>
      <c r="J545">
        <v>74.42</v>
      </c>
      <c r="K545" t="s">
        <v>4218</v>
      </c>
      <c r="L545">
        <v>5.53</v>
      </c>
      <c r="M545">
        <v>66.36</v>
      </c>
      <c r="N545" t="s">
        <v>4218</v>
      </c>
      <c r="P545" t="s">
        <v>5352</v>
      </c>
      <c r="R545" t="s">
        <v>4219</v>
      </c>
    </row>
    <row r="546" spans="1:18" x14ac:dyDescent="0.35">
      <c r="A546">
        <v>2674256</v>
      </c>
      <c r="B546">
        <v>6295196</v>
      </c>
      <c r="C546" t="s">
        <v>4384</v>
      </c>
      <c r="D546">
        <v>4001033887</v>
      </c>
      <c r="E546" s="16">
        <v>45079</v>
      </c>
      <c r="F546" s="16" t="s">
        <v>4404</v>
      </c>
      <c r="G546" s="16" t="s">
        <v>1828</v>
      </c>
      <c r="H546">
        <v>1</v>
      </c>
      <c r="I546">
        <v>131.21</v>
      </c>
      <c r="J546">
        <v>131.21</v>
      </c>
      <c r="K546" t="s">
        <v>4218</v>
      </c>
      <c r="L546">
        <v>15.12</v>
      </c>
      <c r="M546">
        <v>680.4</v>
      </c>
      <c r="N546" t="s">
        <v>4218</v>
      </c>
      <c r="P546" t="s">
        <v>5352</v>
      </c>
      <c r="R546" t="s">
        <v>4219</v>
      </c>
    </row>
    <row r="547" spans="1:18" x14ac:dyDescent="0.35">
      <c r="A547">
        <v>2674256</v>
      </c>
      <c r="B547">
        <v>6295196</v>
      </c>
      <c r="C547" t="s">
        <v>4384</v>
      </c>
      <c r="D547">
        <v>4001033887</v>
      </c>
      <c r="E547" s="16">
        <v>45079</v>
      </c>
      <c r="F547" s="16" t="s">
        <v>4405</v>
      </c>
      <c r="G547" s="16" t="s">
        <v>1828</v>
      </c>
      <c r="H547">
        <v>1</v>
      </c>
      <c r="I547">
        <v>77.12</v>
      </c>
      <c r="J547">
        <v>77.12</v>
      </c>
      <c r="K547" t="s">
        <v>4218</v>
      </c>
      <c r="L547">
        <v>15.12</v>
      </c>
      <c r="M547">
        <v>680.4</v>
      </c>
      <c r="N547" t="s">
        <v>4218</v>
      </c>
      <c r="P547" t="s">
        <v>5352</v>
      </c>
      <c r="R547" t="s">
        <v>4219</v>
      </c>
    </row>
    <row r="548" spans="1:18" x14ac:dyDescent="0.35">
      <c r="A548">
        <v>2674256</v>
      </c>
      <c r="B548">
        <v>6295196</v>
      </c>
      <c r="C548" t="s">
        <v>4384</v>
      </c>
      <c r="D548">
        <v>4001033887</v>
      </c>
      <c r="E548" s="16">
        <v>45079</v>
      </c>
      <c r="F548" s="16" t="s">
        <v>4406</v>
      </c>
      <c r="G548" s="16" t="s">
        <v>1828</v>
      </c>
      <c r="H548">
        <v>1</v>
      </c>
      <c r="I548">
        <v>211.24</v>
      </c>
      <c r="J548">
        <v>211.24</v>
      </c>
      <c r="K548" t="s">
        <v>4218</v>
      </c>
      <c r="L548">
        <v>47.74</v>
      </c>
      <c r="M548">
        <v>190.96</v>
      </c>
      <c r="N548" t="s">
        <v>4218</v>
      </c>
      <c r="P548" t="s">
        <v>5352</v>
      </c>
      <c r="R548" t="s">
        <v>4219</v>
      </c>
    </row>
    <row r="549" spans="1:18" x14ac:dyDescent="0.35">
      <c r="A549">
        <v>2675311</v>
      </c>
      <c r="B549">
        <v>6295974</v>
      </c>
      <c r="C549" t="s">
        <v>4407</v>
      </c>
      <c r="D549">
        <v>4001096326</v>
      </c>
      <c r="E549" s="16">
        <v>45134</v>
      </c>
      <c r="F549" s="16" t="s">
        <v>2096</v>
      </c>
      <c r="G549" s="16" t="s">
        <v>1826</v>
      </c>
      <c r="H549">
        <v>2</v>
      </c>
      <c r="I549">
        <v>3.03</v>
      </c>
      <c r="J549">
        <v>6.06</v>
      </c>
      <c r="K549" t="s">
        <v>4218</v>
      </c>
      <c r="L549">
        <v>2.83</v>
      </c>
      <c r="M549">
        <v>28.3</v>
      </c>
      <c r="N549" t="s">
        <v>4218</v>
      </c>
      <c r="P549" t="s">
        <v>5352</v>
      </c>
      <c r="R549" t="s">
        <v>4219</v>
      </c>
    </row>
    <row r="550" spans="1:18" x14ac:dyDescent="0.35">
      <c r="A550">
        <v>2675311</v>
      </c>
      <c r="B550">
        <v>6295974</v>
      </c>
      <c r="C550" t="s">
        <v>4407</v>
      </c>
      <c r="D550">
        <v>4001096326</v>
      </c>
      <c r="E550" s="16">
        <v>45134</v>
      </c>
      <c r="F550" s="16" t="s">
        <v>2294</v>
      </c>
      <c r="G550" s="16" t="s">
        <v>1831</v>
      </c>
      <c r="H550">
        <v>8</v>
      </c>
      <c r="I550">
        <v>2.37</v>
      </c>
      <c r="J550">
        <v>18.96</v>
      </c>
      <c r="K550" t="s">
        <v>4218</v>
      </c>
      <c r="L550">
        <v>9.3699999999999992</v>
      </c>
      <c r="M550">
        <v>18.739999999999998</v>
      </c>
      <c r="N550" t="s">
        <v>4218</v>
      </c>
      <c r="P550" t="s">
        <v>5352</v>
      </c>
      <c r="R550" t="s">
        <v>4219</v>
      </c>
    </row>
    <row r="551" spans="1:18" x14ac:dyDescent="0.35">
      <c r="A551">
        <v>2675311</v>
      </c>
      <c r="B551">
        <v>6295974</v>
      </c>
      <c r="C551" t="s">
        <v>4407</v>
      </c>
      <c r="D551">
        <v>4001096326</v>
      </c>
      <c r="E551" s="16">
        <v>45134</v>
      </c>
      <c r="F551" s="16" t="s">
        <v>2289</v>
      </c>
      <c r="G551" s="16" t="s">
        <v>1949</v>
      </c>
      <c r="H551">
        <v>2</v>
      </c>
      <c r="I551">
        <v>61</v>
      </c>
      <c r="J551">
        <v>122</v>
      </c>
      <c r="K551" t="s">
        <v>4218</v>
      </c>
      <c r="L551">
        <v>1.56</v>
      </c>
      <c r="M551">
        <v>12.48</v>
      </c>
      <c r="N551" t="s">
        <v>4218</v>
      </c>
      <c r="P551" t="s">
        <v>5352</v>
      </c>
      <c r="R551" t="s">
        <v>4219</v>
      </c>
    </row>
    <row r="552" spans="1:18" x14ac:dyDescent="0.35">
      <c r="A552">
        <v>2675311</v>
      </c>
      <c r="B552">
        <v>6295974</v>
      </c>
      <c r="C552" t="s">
        <v>4407</v>
      </c>
      <c r="D552">
        <v>4001096326</v>
      </c>
      <c r="E552" s="16">
        <v>45134</v>
      </c>
      <c r="F552" s="16" t="s">
        <v>2290</v>
      </c>
      <c r="G552" s="16" t="s">
        <v>1855</v>
      </c>
      <c r="H552">
        <v>1</v>
      </c>
      <c r="I552">
        <v>640.13</v>
      </c>
      <c r="J552">
        <v>640.13</v>
      </c>
      <c r="K552" t="s">
        <v>4218</v>
      </c>
      <c r="L552">
        <v>110.26</v>
      </c>
      <c r="M552">
        <v>220.52</v>
      </c>
      <c r="N552" t="s">
        <v>4218</v>
      </c>
      <c r="P552" t="s">
        <v>5352</v>
      </c>
      <c r="R552" t="s">
        <v>4219</v>
      </c>
    </row>
    <row r="553" spans="1:18" x14ac:dyDescent="0.35">
      <c r="A553">
        <v>2675311</v>
      </c>
      <c r="B553">
        <v>6295974</v>
      </c>
      <c r="C553" t="s">
        <v>4407</v>
      </c>
      <c r="D553">
        <v>4001096326</v>
      </c>
      <c r="E553" s="16">
        <v>45134</v>
      </c>
      <c r="F553" s="16" t="s">
        <v>2291</v>
      </c>
      <c r="G553" s="16" t="s">
        <v>1825</v>
      </c>
      <c r="H553">
        <v>8</v>
      </c>
      <c r="I553">
        <v>4.7</v>
      </c>
      <c r="J553">
        <v>37.6</v>
      </c>
      <c r="K553" t="s">
        <v>4218</v>
      </c>
      <c r="L553">
        <v>155.6</v>
      </c>
      <c r="M553">
        <v>311.2</v>
      </c>
      <c r="N553" t="s">
        <v>4218</v>
      </c>
      <c r="P553" t="s">
        <v>5352</v>
      </c>
      <c r="R553" t="s">
        <v>4219</v>
      </c>
    </row>
    <row r="554" spans="1:18" x14ac:dyDescent="0.35">
      <c r="A554">
        <v>2675311</v>
      </c>
      <c r="B554">
        <v>6295974</v>
      </c>
      <c r="C554" t="s">
        <v>4407</v>
      </c>
      <c r="D554">
        <v>4001096326</v>
      </c>
      <c r="E554" s="16">
        <v>45134</v>
      </c>
      <c r="F554" s="16" t="s">
        <v>2292</v>
      </c>
      <c r="G554" s="16" t="s">
        <v>1929</v>
      </c>
      <c r="H554">
        <v>2</v>
      </c>
      <c r="I554">
        <v>193.27</v>
      </c>
      <c r="J554">
        <v>386.54</v>
      </c>
      <c r="K554" t="s">
        <v>4218</v>
      </c>
      <c r="L554">
        <v>12.45</v>
      </c>
      <c r="M554">
        <v>249</v>
      </c>
      <c r="N554" t="s">
        <v>4218</v>
      </c>
      <c r="P554" t="s">
        <v>5352</v>
      </c>
      <c r="R554" t="s">
        <v>4219</v>
      </c>
    </row>
    <row r="555" spans="1:18" x14ac:dyDescent="0.35">
      <c r="A555">
        <v>2675311</v>
      </c>
      <c r="B555">
        <v>6295974</v>
      </c>
      <c r="C555" t="s">
        <v>4407</v>
      </c>
      <c r="D555">
        <v>4001096326</v>
      </c>
      <c r="E555" s="16">
        <v>45134</v>
      </c>
      <c r="F555" s="16" t="s">
        <v>2293</v>
      </c>
      <c r="G555" s="16" t="s">
        <v>1855</v>
      </c>
      <c r="H555">
        <v>1</v>
      </c>
      <c r="I555">
        <v>421.36</v>
      </c>
      <c r="J555">
        <v>421.36</v>
      </c>
      <c r="K555" t="s">
        <v>4218</v>
      </c>
      <c r="L555">
        <v>12.45</v>
      </c>
      <c r="M555">
        <v>249</v>
      </c>
      <c r="N555" t="s">
        <v>4218</v>
      </c>
      <c r="P555" t="s">
        <v>5352</v>
      </c>
      <c r="R555" t="s">
        <v>4219</v>
      </c>
    </row>
    <row r="556" spans="1:18" x14ac:dyDescent="0.35">
      <c r="A556">
        <v>2675311</v>
      </c>
      <c r="B556">
        <v>6295974</v>
      </c>
      <c r="C556" t="s">
        <v>4407</v>
      </c>
      <c r="D556">
        <v>4001096326</v>
      </c>
      <c r="E556" s="16">
        <v>45134</v>
      </c>
      <c r="F556" s="16" t="s">
        <v>4130</v>
      </c>
      <c r="G556" s="16" t="s">
        <v>1828</v>
      </c>
      <c r="H556">
        <v>2</v>
      </c>
      <c r="I556">
        <v>204.51</v>
      </c>
      <c r="J556">
        <v>409.02</v>
      </c>
      <c r="K556" t="s">
        <v>4218</v>
      </c>
      <c r="L556">
        <v>7.41</v>
      </c>
      <c r="M556">
        <v>59.28</v>
      </c>
      <c r="N556" t="s">
        <v>4218</v>
      </c>
      <c r="P556" t="s">
        <v>5352</v>
      </c>
      <c r="R556" t="s">
        <v>4219</v>
      </c>
    </row>
    <row r="557" spans="1:18" x14ac:dyDescent="0.35">
      <c r="A557">
        <v>2675311</v>
      </c>
      <c r="B557">
        <v>6295974</v>
      </c>
      <c r="C557" t="s">
        <v>4407</v>
      </c>
      <c r="D557">
        <v>4001433557</v>
      </c>
      <c r="E557" s="16">
        <v>45412</v>
      </c>
      <c r="F557" s="16" t="s">
        <v>4130</v>
      </c>
      <c r="G557" s="16" t="s">
        <v>1828</v>
      </c>
      <c r="H557">
        <v>2</v>
      </c>
      <c r="I557">
        <v>208.6</v>
      </c>
      <c r="J557">
        <v>417.2</v>
      </c>
      <c r="K557" t="s">
        <v>4218</v>
      </c>
      <c r="L557">
        <v>0.86</v>
      </c>
      <c r="M557" s="16">
        <v>1.72</v>
      </c>
      <c r="N557" t="s">
        <v>4218</v>
      </c>
      <c r="P557" t="s">
        <v>5352</v>
      </c>
      <c r="R557" t="s">
        <v>4219</v>
      </c>
    </row>
    <row r="558" spans="1:18" x14ac:dyDescent="0.35">
      <c r="A558">
        <v>2675311</v>
      </c>
      <c r="B558">
        <v>6295974</v>
      </c>
      <c r="C558" t="s">
        <v>4407</v>
      </c>
      <c r="D558">
        <v>4001096326</v>
      </c>
      <c r="E558" s="16">
        <v>45134</v>
      </c>
      <c r="F558" s="16" t="s">
        <v>4131</v>
      </c>
      <c r="G558" s="16" t="s">
        <v>1828</v>
      </c>
      <c r="H558">
        <v>1</v>
      </c>
      <c r="I558">
        <v>322.7</v>
      </c>
      <c r="J558">
        <v>322.7</v>
      </c>
      <c r="K558" t="s">
        <v>4218</v>
      </c>
      <c r="L558">
        <v>41.15</v>
      </c>
      <c r="M558" s="16">
        <v>82.3</v>
      </c>
      <c r="N558" t="s">
        <v>4218</v>
      </c>
      <c r="P558" t="s">
        <v>5352</v>
      </c>
      <c r="R558" t="s">
        <v>4219</v>
      </c>
    </row>
    <row r="559" spans="1:18" x14ac:dyDescent="0.35">
      <c r="A559">
        <v>2675311</v>
      </c>
      <c r="B559">
        <v>6295974</v>
      </c>
      <c r="C559" t="s">
        <v>4407</v>
      </c>
      <c r="D559">
        <v>4001433557</v>
      </c>
      <c r="E559" s="16">
        <v>45412</v>
      </c>
      <c r="F559" s="16" t="s">
        <v>4131</v>
      </c>
      <c r="G559" s="16" t="s">
        <v>1828</v>
      </c>
      <c r="H559">
        <v>1</v>
      </c>
      <c r="I559">
        <v>329.15</v>
      </c>
      <c r="J559">
        <v>329.15</v>
      </c>
      <c r="K559" t="s">
        <v>4218</v>
      </c>
      <c r="L559">
        <v>33.130000000000003</v>
      </c>
      <c r="M559" s="16">
        <v>66.260000000000005</v>
      </c>
      <c r="N559" t="s">
        <v>4218</v>
      </c>
      <c r="P559" t="s">
        <v>5352</v>
      </c>
      <c r="R559" t="s">
        <v>4219</v>
      </c>
    </row>
    <row r="560" spans="1:18" x14ac:dyDescent="0.35">
      <c r="A560">
        <v>2675311</v>
      </c>
      <c r="B560">
        <v>6295974</v>
      </c>
      <c r="C560" t="s">
        <v>4407</v>
      </c>
      <c r="D560">
        <v>4001096326</v>
      </c>
      <c r="E560" s="16">
        <v>45134</v>
      </c>
      <c r="F560" s="16" t="s">
        <v>4408</v>
      </c>
      <c r="G560" s="16" t="s">
        <v>1828</v>
      </c>
      <c r="H560">
        <v>1</v>
      </c>
      <c r="I560">
        <v>310.89999999999998</v>
      </c>
      <c r="J560">
        <v>310.89999999999998</v>
      </c>
      <c r="K560" t="s">
        <v>4218</v>
      </c>
      <c r="L560">
        <v>99.66</v>
      </c>
      <c r="M560" s="16">
        <v>99.66</v>
      </c>
      <c r="N560" t="s">
        <v>4218</v>
      </c>
      <c r="P560" t="s">
        <v>5352</v>
      </c>
      <c r="R560" t="s">
        <v>4219</v>
      </c>
    </row>
    <row r="561" spans="1:18" x14ac:dyDescent="0.35">
      <c r="A561">
        <v>2675311</v>
      </c>
      <c r="B561">
        <v>6295974</v>
      </c>
      <c r="C561" t="s">
        <v>4407</v>
      </c>
      <c r="D561">
        <v>4001096326</v>
      </c>
      <c r="E561" s="16">
        <v>45134</v>
      </c>
      <c r="F561" s="16" t="s">
        <v>4409</v>
      </c>
      <c r="G561" s="16" t="s">
        <v>4410</v>
      </c>
      <c r="H561">
        <v>1</v>
      </c>
      <c r="I561">
        <v>258.05</v>
      </c>
      <c r="J561">
        <v>258.05</v>
      </c>
      <c r="K561" t="s">
        <v>4218</v>
      </c>
      <c r="L561">
        <v>15.95</v>
      </c>
      <c r="M561" s="16">
        <v>127.6</v>
      </c>
      <c r="N561" t="s">
        <v>4218</v>
      </c>
      <c r="P561" t="s">
        <v>5352</v>
      </c>
      <c r="R561" t="s">
        <v>4219</v>
      </c>
    </row>
    <row r="562" spans="1:18" x14ac:dyDescent="0.35">
      <c r="A562">
        <v>2675559</v>
      </c>
      <c r="B562">
        <v>6296183</v>
      </c>
      <c r="C562" t="s">
        <v>1642</v>
      </c>
      <c r="D562">
        <v>4001728286</v>
      </c>
      <c r="E562" s="16">
        <v>45635</v>
      </c>
      <c r="F562" s="16" t="s">
        <v>1908</v>
      </c>
      <c r="G562" s="16" t="s">
        <v>1909</v>
      </c>
      <c r="H562">
        <v>150</v>
      </c>
      <c r="I562">
        <v>2.41</v>
      </c>
      <c r="J562">
        <v>361.5</v>
      </c>
      <c r="K562" t="s">
        <v>4218</v>
      </c>
      <c r="L562">
        <v>25.52</v>
      </c>
      <c r="M562" s="16">
        <v>102.08</v>
      </c>
      <c r="N562" t="s">
        <v>4218</v>
      </c>
      <c r="P562" t="s">
        <v>5352</v>
      </c>
      <c r="R562" t="s">
        <v>4219</v>
      </c>
    </row>
    <row r="563" spans="1:18" x14ac:dyDescent="0.35">
      <c r="A563">
        <v>2675559</v>
      </c>
      <c r="B563">
        <v>6296183</v>
      </c>
      <c r="C563" t="s">
        <v>1642</v>
      </c>
      <c r="D563">
        <v>4001728286</v>
      </c>
      <c r="E563" s="16">
        <v>45635</v>
      </c>
      <c r="F563" s="16" t="s">
        <v>4423</v>
      </c>
      <c r="G563" s="16" t="s">
        <v>2029</v>
      </c>
      <c r="H563">
        <v>1</v>
      </c>
      <c r="I563">
        <v>9058.42</v>
      </c>
      <c r="J563">
        <v>9058.42</v>
      </c>
      <c r="K563" t="s">
        <v>4218</v>
      </c>
      <c r="L563">
        <v>28.62</v>
      </c>
      <c r="M563" s="16">
        <v>57.24</v>
      </c>
      <c r="N563" t="s">
        <v>4218</v>
      </c>
      <c r="P563" t="s">
        <v>5352</v>
      </c>
      <c r="R563" t="s">
        <v>4219</v>
      </c>
    </row>
    <row r="564" spans="1:18" x14ac:dyDescent="0.35">
      <c r="A564">
        <v>2675559</v>
      </c>
      <c r="B564">
        <v>6296183</v>
      </c>
      <c r="C564" t="s">
        <v>1642</v>
      </c>
      <c r="D564">
        <v>4001728286</v>
      </c>
      <c r="E564" s="16">
        <v>45635</v>
      </c>
      <c r="F564" s="16" t="s">
        <v>4421</v>
      </c>
      <c r="G564" s="16" t="s">
        <v>2029</v>
      </c>
      <c r="H564">
        <v>1</v>
      </c>
      <c r="I564">
        <v>2422.14</v>
      </c>
      <c r="J564">
        <v>2422.14</v>
      </c>
      <c r="K564" t="s">
        <v>4218</v>
      </c>
      <c r="L564">
        <v>122.98</v>
      </c>
      <c r="M564" s="16">
        <v>983.84</v>
      </c>
      <c r="N564" t="s">
        <v>4218</v>
      </c>
      <c r="P564" t="s">
        <v>5352</v>
      </c>
      <c r="R564" t="s">
        <v>4219</v>
      </c>
    </row>
    <row r="565" spans="1:18" x14ac:dyDescent="0.35">
      <c r="A565">
        <v>2675559</v>
      </c>
      <c r="B565">
        <v>6296183</v>
      </c>
      <c r="C565" t="s">
        <v>1642</v>
      </c>
      <c r="D565">
        <v>4001728286</v>
      </c>
      <c r="E565" s="16">
        <v>45635</v>
      </c>
      <c r="F565" s="16" t="s">
        <v>4424</v>
      </c>
      <c r="G565" s="16" t="s">
        <v>4425</v>
      </c>
      <c r="H565">
        <v>1</v>
      </c>
      <c r="I565">
        <v>1456.49</v>
      </c>
      <c r="J565">
        <v>1456.49</v>
      </c>
      <c r="K565" t="s">
        <v>4218</v>
      </c>
      <c r="L565">
        <v>14.28</v>
      </c>
      <c r="M565" s="16">
        <v>28.56</v>
      </c>
      <c r="N565" t="s">
        <v>4218</v>
      </c>
      <c r="P565" t="s">
        <v>5352</v>
      </c>
      <c r="R565" t="s">
        <v>4219</v>
      </c>
    </row>
    <row r="566" spans="1:18" x14ac:dyDescent="0.35">
      <c r="A566">
        <v>2675559</v>
      </c>
      <c r="B566">
        <v>6296183</v>
      </c>
      <c r="C566" t="s">
        <v>1642</v>
      </c>
      <c r="D566">
        <v>4001728286</v>
      </c>
      <c r="E566" s="16">
        <v>45635</v>
      </c>
      <c r="F566" s="16" t="s">
        <v>4427</v>
      </c>
      <c r="G566" s="16" t="s">
        <v>2029</v>
      </c>
      <c r="H566">
        <v>1</v>
      </c>
      <c r="I566">
        <v>674.5</v>
      </c>
      <c r="J566">
        <v>674.5</v>
      </c>
      <c r="K566" t="s">
        <v>4218</v>
      </c>
      <c r="L566">
        <v>0.82</v>
      </c>
      <c r="M566" s="16">
        <v>14.76</v>
      </c>
      <c r="N566" t="s">
        <v>4218</v>
      </c>
      <c r="P566" t="s">
        <v>5352</v>
      </c>
      <c r="R566" t="s">
        <v>4219</v>
      </c>
    </row>
    <row r="567" spans="1:18" x14ac:dyDescent="0.35">
      <c r="A567">
        <v>2675559</v>
      </c>
      <c r="B567">
        <v>6296183</v>
      </c>
      <c r="C567" t="s">
        <v>1642</v>
      </c>
      <c r="D567">
        <v>4001728286</v>
      </c>
      <c r="E567" s="16">
        <v>45635</v>
      </c>
      <c r="F567" s="16" t="s">
        <v>4418</v>
      </c>
      <c r="G567" s="16" t="s">
        <v>4419</v>
      </c>
      <c r="H567">
        <v>1</v>
      </c>
      <c r="I567">
        <v>608.47</v>
      </c>
      <c r="J567">
        <v>608.47</v>
      </c>
      <c r="K567" t="s">
        <v>4218</v>
      </c>
      <c r="L567">
        <v>21.75</v>
      </c>
      <c r="M567" s="16">
        <v>174</v>
      </c>
      <c r="N567" t="s">
        <v>4218</v>
      </c>
      <c r="P567" t="s">
        <v>5352</v>
      </c>
      <c r="R567" t="s">
        <v>4219</v>
      </c>
    </row>
    <row r="568" spans="1:18" x14ac:dyDescent="0.35">
      <c r="A568">
        <v>2675559</v>
      </c>
      <c r="B568">
        <v>6296183</v>
      </c>
      <c r="C568" t="s">
        <v>1642</v>
      </c>
      <c r="D568">
        <v>4001728286</v>
      </c>
      <c r="E568" s="16">
        <v>45635</v>
      </c>
      <c r="F568" s="16" t="s">
        <v>4426</v>
      </c>
      <c r="G568" s="16" t="s">
        <v>2029</v>
      </c>
      <c r="H568">
        <v>1</v>
      </c>
      <c r="I568">
        <v>663.04</v>
      </c>
      <c r="J568">
        <v>663.04</v>
      </c>
      <c r="K568" t="s">
        <v>4218</v>
      </c>
      <c r="L568">
        <v>2226.8200000000002</v>
      </c>
      <c r="M568" s="16">
        <v>8907.2800000000007</v>
      </c>
      <c r="N568" t="s">
        <v>4218</v>
      </c>
      <c r="P568" t="s">
        <v>5352</v>
      </c>
      <c r="R568" t="s">
        <v>4219</v>
      </c>
    </row>
    <row r="569" spans="1:18" x14ac:dyDescent="0.35">
      <c r="A569">
        <v>2675559</v>
      </c>
      <c r="B569">
        <v>6296183</v>
      </c>
      <c r="C569" t="s">
        <v>1642</v>
      </c>
      <c r="D569">
        <v>4001728286</v>
      </c>
      <c r="E569" s="16">
        <v>45635</v>
      </c>
      <c r="F569" s="16" t="s">
        <v>4422</v>
      </c>
      <c r="G569" s="16" t="s">
        <v>2029</v>
      </c>
      <c r="H569">
        <v>1</v>
      </c>
      <c r="I569">
        <v>4980.4799999999996</v>
      </c>
      <c r="J569">
        <v>4980.4799999999996</v>
      </c>
      <c r="K569" t="s">
        <v>4218</v>
      </c>
      <c r="L569">
        <v>2226.8200000000002</v>
      </c>
      <c r="M569" s="16">
        <v>8907.2800000000007</v>
      </c>
      <c r="N569" t="s">
        <v>4218</v>
      </c>
      <c r="P569" t="s">
        <v>5352</v>
      </c>
      <c r="R569" t="s">
        <v>4219</v>
      </c>
    </row>
    <row r="570" spans="1:18" x14ac:dyDescent="0.35">
      <c r="A570">
        <v>2675559</v>
      </c>
      <c r="B570">
        <v>6296183</v>
      </c>
      <c r="C570" t="s">
        <v>1642</v>
      </c>
      <c r="D570">
        <v>4001728286</v>
      </c>
      <c r="E570" s="16">
        <v>45635</v>
      </c>
      <c r="F570" s="16" t="s">
        <v>4420</v>
      </c>
      <c r="G570" s="16" t="s">
        <v>2029</v>
      </c>
      <c r="H570">
        <v>1</v>
      </c>
      <c r="I570">
        <v>370.53</v>
      </c>
      <c r="J570">
        <v>370.53</v>
      </c>
      <c r="K570" t="s">
        <v>4218</v>
      </c>
      <c r="L570">
        <v>0.72</v>
      </c>
      <c r="M570" s="16">
        <v>21.6</v>
      </c>
      <c r="N570" t="s">
        <v>4218</v>
      </c>
      <c r="P570" t="s">
        <v>5352</v>
      </c>
      <c r="R570" t="s">
        <v>4219</v>
      </c>
    </row>
    <row r="571" spans="1:18" x14ac:dyDescent="0.35">
      <c r="A571">
        <v>2675559</v>
      </c>
      <c r="B571">
        <v>6296183</v>
      </c>
      <c r="C571" t="s">
        <v>1642</v>
      </c>
      <c r="D571">
        <v>4001728286</v>
      </c>
      <c r="E571" s="16">
        <v>45635</v>
      </c>
      <c r="F571" s="16" t="s">
        <v>4415</v>
      </c>
      <c r="G571" s="16" t="s">
        <v>2807</v>
      </c>
      <c r="H571">
        <v>10</v>
      </c>
      <c r="I571">
        <v>1.19</v>
      </c>
      <c r="J571">
        <v>11.9</v>
      </c>
      <c r="K571" t="s">
        <v>4218</v>
      </c>
      <c r="L571">
        <v>0.84</v>
      </c>
      <c r="M571" s="16">
        <v>10.92</v>
      </c>
      <c r="N571" t="s">
        <v>4218</v>
      </c>
      <c r="P571" t="s">
        <v>5352</v>
      </c>
      <c r="R571" t="s">
        <v>4219</v>
      </c>
    </row>
    <row r="572" spans="1:18" x14ac:dyDescent="0.35">
      <c r="A572">
        <v>2675559</v>
      </c>
      <c r="B572">
        <v>6296183</v>
      </c>
      <c r="C572" t="s">
        <v>1642</v>
      </c>
      <c r="D572">
        <v>4001728286</v>
      </c>
      <c r="E572" s="16">
        <v>45635</v>
      </c>
      <c r="F572" s="16" t="s">
        <v>4413</v>
      </c>
      <c r="G572" s="16" t="s">
        <v>3785</v>
      </c>
      <c r="H572">
        <v>8</v>
      </c>
      <c r="I572">
        <v>2.85</v>
      </c>
      <c r="J572">
        <v>22.8</v>
      </c>
      <c r="K572" t="s">
        <v>4218</v>
      </c>
      <c r="L572">
        <v>2.5</v>
      </c>
      <c r="M572" s="16">
        <v>5</v>
      </c>
      <c r="N572" t="s">
        <v>4218</v>
      </c>
      <c r="P572" t="s">
        <v>5352</v>
      </c>
      <c r="R572" t="s">
        <v>4219</v>
      </c>
    </row>
    <row r="573" spans="1:18" x14ac:dyDescent="0.35">
      <c r="A573">
        <v>2675559</v>
      </c>
      <c r="B573">
        <v>6296183</v>
      </c>
      <c r="C573" t="s">
        <v>1642</v>
      </c>
      <c r="D573">
        <v>4001728286</v>
      </c>
      <c r="E573" s="16">
        <v>45635</v>
      </c>
      <c r="F573" s="16" t="s">
        <v>4411</v>
      </c>
      <c r="G573" s="16" t="s">
        <v>1825</v>
      </c>
      <c r="H573">
        <v>16</v>
      </c>
      <c r="I573">
        <v>0.2</v>
      </c>
      <c r="J573">
        <v>3.2</v>
      </c>
      <c r="K573" t="s">
        <v>4218</v>
      </c>
      <c r="L573">
        <v>1.05</v>
      </c>
      <c r="M573" s="16">
        <v>31.5</v>
      </c>
      <c r="N573" t="s">
        <v>4218</v>
      </c>
      <c r="P573" t="s">
        <v>5352</v>
      </c>
      <c r="R573" t="s">
        <v>4219</v>
      </c>
    </row>
    <row r="574" spans="1:18" x14ac:dyDescent="0.35">
      <c r="A574">
        <v>2675559</v>
      </c>
      <c r="B574">
        <v>6296183</v>
      </c>
      <c r="C574" t="s">
        <v>1642</v>
      </c>
      <c r="D574">
        <v>4001728286</v>
      </c>
      <c r="E574" s="16">
        <v>45635</v>
      </c>
      <c r="F574" s="16" t="s">
        <v>2270</v>
      </c>
      <c r="G574" s="16" t="s">
        <v>1822</v>
      </c>
      <c r="H574">
        <v>30</v>
      </c>
      <c r="I574">
        <v>0.38</v>
      </c>
      <c r="J574">
        <v>11.4</v>
      </c>
      <c r="K574" t="s">
        <v>4218</v>
      </c>
      <c r="L574">
        <v>24.36</v>
      </c>
      <c r="M574">
        <v>97.44</v>
      </c>
      <c r="N574" t="s">
        <v>4218</v>
      </c>
      <c r="P574" t="s">
        <v>5352</v>
      </c>
      <c r="R574" t="s">
        <v>4219</v>
      </c>
    </row>
    <row r="575" spans="1:18" x14ac:dyDescent="0.35">
      <c r="A575">
        <v>2675559</v>
      </c>
      <c r="B575">
        <v>6296183</v>
      </c>
      <c r="C575" t="s">
        <v>1642</v>
      </c>
      <c r="D575">
        <v>4001728286</v>
      </c>
      <c r="E575" s="16">
        <v>45635</v>
      </c>
      <c r="F575" s="16" t="s">
        <v>4416</v>
      </c>
      <c r="G575" s="16" t="s">
        <v>4417</v>
      </c>
      <c r="H575">
        <v>10</v>
      </c>
      <c r="I575">
        <v>29.56</v>
      </c>
      <c r="J575">
        <v>295.60000000000002</v>
      </c>
      <c r="K575" t="s">
        <v>4218</v>
      </c>
      <c r="L575">
        <v>92.11</v>
      </c>
      <c r="M575">
        <v>736.88</v>
      </c>
      <c r="N575" t="s">
        <v>4218</v>
      </c>
      <c r="P575" t="s">
        <v>5352</v>
      </c>
      <c r="R575" t="s">
        <v>4219</v>
      </c>
    </row>
    <row r="576" spans="1:18" x14ac:dyDescent="0.35">
      <c r="A576">
        <v>2675559</v>
      </c>
      <c r="B576">
        <v>6296183</v>
      </c>
      <c r="C576" t="s">
        <v>1642</v>
      </c>
      <c r="D576">
        <v>4001728286</v>
      </c>
      <c r="E576" s="16">
        <v>45635</v>
      </c>
      <c r="F576" s="16" t="s">
        <v>4280</v>
      </c>
      <c r="G576" s="16" t="s">
        <v>1852</v>
      </c>
      <c r="H576">
        <v>20</v>
      </c>
      <c r="I576">
        <v>6.12</v>
      </c>
      <c r="J576">
        <v>122.4</v>
      </c>
      <c r="K576" t="s">
        <v>4218</v>
      </c>
      <c r="L576">
        <v>42.57</v>
      </c>
      <c r="M576">
        <v>340.56</v>
      </c>
      <c r="N576" t="s">
        <v>4218</v>
      </c>
      <c r="P576" t="s">
        <v>5352</v>
      </c>
      <c r="R576" t="s">
        <v>4219</v>
      </c>
    </row>
    <row r="577" spans="1:18" x14ac:dyDescent="0.35">
      <c r="A577">
        <v>2675559</v>
      </c>
      <c r="B577">
        <v>6296183</v>
      </c>
      <c r="C577" t="s">
        <v>1642</v>
      </c>
      <c r="D577">
        <v>4001728286</v>
      </c>
      <c r="E577" s="16">
        <v>45635</v>
      </c>
      <c r="F577" s="16" t="s">
        <v>4414</v>
      </c>
      <c r="G577" s="16" t="s">
        <v>1857</v>
      </c>
      <c r="H577">
        <v>3</v>
      </c>
      <c r="I577">
        <v>53.71</v>
      </c>
      <c r="J577">
        <v>161.13</v>
      </c>
      <c r="K577" t="s">
        <v>4218</v>
      </c>
      <c r="L577">
        <v>50.3</v>
      </c>
      <c r="M577">
        <v>2414.4</v>
      </c>
      <c r="N577" t="s">
        <v>4218</v>
      </c>
      <c r="P577" t="s">
        <v>5352</v>
      </c>
      <c r="R577" t="s">
        <v>4219</v>
      </c>
    </row>
    <row r="578" spans="1:18" x14ac:dyDescent="0.35">
      <c r="A578">
        <v>2675559</v>
      </c>
      <c r="B578">
        <v>6296183</v>
      </c>
      <c r="C578" t="s">
        <v>1642</v>
      </c>
      <c r="D578">
        <v>4001728286</v>
      </c>
      <c r="E578" s="16">
        <v>45635</v>
      </c>
      <c r="F578" s="16" t="s">
        <v>4412</v>
      </c>
      <c r="G578" s="16" t="s">
        <v>1825</v>
      </c>
      <c r="H578">
        <v>10</v>
      </c>
      <c r="I578">
        <v>2.6</v>
      </c>
      <c r="J578">
        <v>26</v>
      </c>
      <c r="K578" t="s">
        <v>4218</v>
      </c>
      <c r="L578">
        <v>50.3</v>
      </c>
      <c r="M578">
        <v>2414.4</v>
      </c>
      <c r="N578" t="s">
        <v>4218</v>
      </c>
      <c r="P578" t="s">
        <v>5352</v>
      </c>
      <c r="R578" t="s">
        <v>4219</v>
      </c>
    </row>
    <row r="579" spans="1:18" x14ac:dyDescent="0.35">
      <c r="A579">
        <v>2675701</v>
      </c>
      <c r="B579">
        <v>6296185</v>
      </c>
      <c r="C579" t="s">
        <v>868</v>
      </c>
      <c r="D579">
        <v>4001097408</v>
      </c>
      <c r="E579" s="16">
        <v>45135</v>
      </c>
      <c r="F579" s="16" t="s">
        <v>4280</v>
      </c>
      <c r="G579" s="16" t="s">
        <v>1852</v>
      </c>
      <c r="H579">
        <v>20</v>
      </c>
      <c r="I579">
        <v>6.12</v>
      </c>
      <c r="J579">
        <v>122.4</v>
      </c>
      <c r="K579" t="s">
        <v>4218</v>
      </c>
      <c r="L579">
        <v>13.77</v>
      </c>
      <c r="M579">
        <v>137.69999999999999</v>
      </c>
      <c r="N579" t="s">
        <v>4218</v>
      </c>
      <c r="P579" t="s">
        <v>5352</v>
      </c>
      <c r="R579" t="s">
        <v>4219</v>
      </c>
    </row>
    <row r="580" spans="1:18" x14ac:dyDescent="0.35">
      <c r="A580">
        <v>2675701</v>
      </c>
      <c r="B580">
        <v>6296185</v>
      </c>
      <c r="C580" t="s">
        <v>868</v>
      </c>
      <c r="D580">
        <v>4001097408</v>
      </c>
      <c r="E580" s="16">
        <v>45135</v>
      </c>
      <c r="F580" s="16" t="s">
        <v>4411</v>
      </c>
      <c r="G580" s="16" t="s">
        <v>1825</v>
      </c>
      <c r="H580">
        <v>16</v>
      </c>
      <c r="I580">
        <v>0.2</v>
      </c>
      <c r="J580">
        <v>3.2</v>
      </c>
      <c r="K580" t="s">
        <v>4218</v>
      </c>
      <c r="L580">
        <v>16.28</v>
      </c>
      <c r="M580" s="16">
        <v>81.400000000000006</v>
      </c>
      <c r="N580" t="s">
        <v>4218</v>
      </c>
      <c r="P580" t="s">
        <v>5352</v>
      </c>
      <c r="R580" t="s">
        <v>4219</v>
      </c>
    </row>
    <row r="581" spans="1:18" x14ac:dyDescent="0.35">
      <c r="A581">
        <v>2675701</v>
      </c>
      <c r="B581">
        <v>6296185</v>
      </c>
      <c r="C581" t="s">
        <v>868</v>
      </c>
      <c r="D581">
        <v>4001097408</v>
      </c>
      <c r="E581" s="16">
        <v>45135</v>
      </c>
      <c r="F581" s="16" t="s">
        <v>2270</v>
      </c>
      <c r="G581" s="16" t="s">
        <v>1822</v>
      </c>
      <c r="H581">
        <v>30</v>
      </c>
      <c r="I581">
        <v>0.38</v>
      </c>
      <c r="J581">
        <v>11.4</v>
      </c>
      <c r="K581" t="s">
        <v>4218</v>
      </c>
      <c r="L581">
        <v>8.4</v>
      </c>
      <c r="M581">
        <v>134.4</v>
      </c>
      <c r="N581" t="s">
        <v>4218</v>
      </c>
      <c r="P581" t="s">
        <v>5352</v>
      </c>
      <c r="R581" t="s">
        <v>4219</v>
      </c>
    </row>
    <row r="582" spans="1:18" x14ac:dyDescent="0.35">
      <c r="A582">
        <v>2675701</v>
      </c>
      <c r="B582">
        <v>6296185</v>
      </c>
      <c r="C582" t="s">
        <v>868</v>
      </c>
      <c r="D582">
        <v>4001097408</v>
      </c>
      <c r="E582" s="16">
        <v>45135</v>
      </c>
      <c r="F582" s="16" t="s">
        <v>4412</v>
      </c>
      <c r="G582" s="16" t="s">
        <v>1825</v>
      </c>
      <c r="H582">
        <v>10</v>
      </c>
      <c r="I582">
        <v>2.6</v>
      </c>
      <c r="J582">
        <v>26</v>
      </c>
      <c r="K582" t="s">
        <v>4218</v>
      </c>
      <c r="L582">
        <v>24.74</v>
      </c>
      <c r="M582" s="16">
        <v>148.44</v>
      </c>
      <c r="N582" t="s">
        <v>4218</v>
      </c>
      <c r="P582" t="s">
        <v>5352</v>
      </c>
      <c r="R582" t="s">
        <v>4219</v>
      </c>
    </row>
    <row r="583" spans="1:18" x14ac:dyDescent="0.35">
      <c r="A583">
        <v>2675701</v>
      </c>
      <c r="B583">
        <v>6296185</v>
      </c>
      <c r="C583" t="s">
        <v>868</v>
      </c>
      <c r="D583">
        <v>4001097408</v>
      </c>
      <c r="E583" s="16">
        <v>45135</v>
      </c>
      <c r="F583" s="16" t="s">
        <v>4413</v>
      </c>
      <c r="G583" s="16" t="s">
        <v>3785</v>
      </c>
      <c r="H583">
        <v>8</v>
      </c>
      <c r="I583">
        <v>2.85</v>
      </c>
      <c r="J583">
        <v>22.8</v>
      </c>
      <c r="K583" t="s">
        <v>4218</v>
      </c>
      <c r="L583">
        <v>19.2</v>
      </c>
      <c r="M583">
        <v>153.6</v>
      </c>
      <c r="N583" t="s">
        <v>4218</v>
      </c>
      <c r="P583" t="s">
        <v>5352</v>
      </c>
      <c r="R583" t="s">
        <v>4219</v>
      </c>
    </row>
    <row r="584" spans="1:18" x14ac:dyDescent="0.35">
      <c r="A584">
        <v>2675701</v>
      </c>
      <c r="B584">
        <v>6296185</v>
      </c>
      <c r="C584" t="s">
        <v>868</v>
      </c>
      <c r="D584">
        <v>4001097408</v>
      </c>
      <c r="E584" s="16">
        <v>45135</v>
      </c>
      <c r="F584" s="16" t="s">
        <v>1908</v>
      </c>
      <c r="G584" s="16" t="s">
        <v>1909</v>
      </c>
      <c r="H584">
        <v>150</v>
      </c>
      <c r="I584">
        <v>2.41</v>
      </c>
      <c r="J584">
        <v>361.5</v>
      </c>
      <c r="K584" t="s">
        <v>4218</v>
      </c>
      <c r="L584">
        <v>2.41</v>
      </c>
      <c r="M584" s="16">
        <v>21.69</v>
      </c>
      <c r="N584" t="s">
        <v>4218</v>
      </c>
      <c r="P584" t="s">
        <v>5352</v>
      </c>
      <c r="R584" t="s">
        <v>4219</v>
      </c>
    </row>
    <row r="585" spans="1:18" x14ac:dyDescent="0.35">
      <c r="A585">
        <v>2675701</v>
      </c>
      <c r="B585">
        <v>6296185</v>
      </c>
      <c r="C585" t="s">
        <v>868</v>
      </c>
      <c r="D585">
        <v>4001097408</v>
      </c>
      <c r="E585" s="16">
        <v>45135</v>
      </c>
      <c r="F585" s="16" t="s">
        <v>4414</v>
      </c>
      <c r="G585" s="16" t="s">
        <v>1857</v>
      </c>
      <c r="H585">
        <v>3</v>
      </c>
      <c r="I585">
        <v>53.71</v>
      </c>
      <c r="J585">
        <v>161.13</v>
      </c>
      <c r="K585" t="s">
        <v>4218</v>
      </c>
      <c r="L585">
        <v>17.82</v>
      </c>
      <c r="M585">
        <v>17.82</v>
      </c>
      <c r="N585" t="s">
        <v>4218</v>
      </c>
      <c r="P585" t="s">
        <v>5352</v>
      </c>
      <c r="R585" t="s">
        <v>4219</v>
      </c>
    </row>
    <row r="586" spans="1:18" x14ac:dyDescent="0.35">
      <c r="A586">
        <v>2675701</v>
      </c>
      <c r="B586">
        <v>6296185</v>
      </c>
      <c r="C586" t="s">
        <v>868</v>
      </c>
      <c r="D586">
        <v>4001097408</v>
      </c>
      <c r="E586" s="16">
        <v>45135</v>
      </c>
      <c r="F586" s="16" t="s">
        <v>4414</v>
      </c>
      <c r="G586" s="16" t="s">
        <v>1857</v>
      </c>
      <c r="H586">
        <v>3</v>
      </c>
      <c r="I586">
        <v>53.71</v>
      </c>
      <c r="J586">
        <v>161.13</v>
      </c>
      <c r="K586" t="s">
        <v>4218</v>
      </c>
      <c r="L586">
        <v>19.87</v>
      </c>
      <c r="M586" s="16">
        <v>19.87</v>
      </c>
      <c r="N586" t="s">
        <v>4218</v>
      </c>
      <c r="P586" t="s">
        <v>5352</v>
      </c>
      <c r="R586" t="s">
        <v>4219</v>
      </c>
    </row>
    <row r="587" spans="1:18" x14ac:dyDescent="0.35">
      <c r="A587">
        <v>2675701</v>
      </c>
      <c r="B587">
        <v>6296185</v>
      </c>
      <c r="C587" t="s">
        <v>868</v>
      </c>
      <c r="D587">
        <v>4001097408</v>
      </c>
      <c r="E587" s="16">
        <v>45135</v>
      </c>
      <c r="F587" s="16" t="s">
        <v>4415</v>
      </c>
      <c r="G587" s="16" t="s">
        <v>2807</v>
      </c>
      <c r="H587">
        <v>10</v>
      </c>
      <c r="I587">
        <v>1.19</v>
      </c>
      <c r="J587">
        <v>11.9</v>
      </c>
      <c r="K587" t="s">
        <v>4218</v>
      </c>
      <c r="L587">
        <v>23.94</v>
      </c>
      <c r="M587" s="16">
        <v>167.58</v>
      </c>
      <c r="N587" t="s">
        <v>4218</v>
      </c>
      <c r="P587" t="s">
        <v>5352</v>
      </c>
      <c r="R587" t="s">
        <v>4219</v>
      </c>
    </row>
    <row r="588" spans="1:18" x14ac:dyDescent="0.35">
      <c r="A588">
        <v>2675701</v>
      </c>
      <c r="B588">
        <v>6296185</v>
      </c>
      <c r="C588" t="s">
        <v>868</v>
      </c>
      <c r="D588">
        <v>4001097408</v>
      </c>
      <c r="E588" s="16">
        <v>45135</v>
      </c>
      <c r="F588" s="16" t="s">
        <v>4416</v>
      </c>
      <c r="G588" s="16" t="s">
        <v>4417</v>
      </c>
      <c r="H588">
        <v>10</v>
      </c>
      <c r="I588">
        <v>29.56</v>
      </c>
      <c r="J588">
        <v>295.60000000000002</v>
      </c>
      <c r="K588" t="s">
        <v>4218</v>
      </c>
      <c r="L588">
        <v>1.86</v>
      </c>
      <c r="M588" s="16">
        <v>14.88</v>
      </c>
      <c r="N588" t="s">
        <v>4218</v>
      </c>
      <c r="P588" t="s">
        <v>5352</v>
      </c>
      <c r="R588" t="s">
        <v>4219</v>
      </c>
    </row>
    <row r="589" spans="1:18" x14ac:dyDescent="0.35">
      <c r="A589">
        <v>2675701</v>
      </c>
      <c r="B589">
        <v>6296185</v>
      </c>
      <c r="C589" t="s">
        <v>868</v>
      </c>
      <c r="D589">
        <v>4001097408</v>
      </c>
      <c r="E589" s="16">
        <v>45135</v>
      </c>
      <c r="F589" s="16" t="s">
        <v>4418</v>
      </c>
      <c r="G589" s="16" t="s">
        <v>4419</v>
      </c>
      <c r="H589">
        <v>1</v>
      </c>
      <c r="I589">
        <v>608.47</v>
      </c>
      <c r="J589">
        <v>608.47</v>
      </c>
      <c r="K589" t="s">
        <v>4218</v>
      </c>
      <c r="L589">
        <v>2298.1999999999998</v>
      </c>
      <c r="M589" s="16">
        <v>4596.3999999999996</v>
      </c>
      <c r="N589" t="s">
        <v>4218</v>
      </c>
      <c r="P589" t="s">
        <v>5352</v>
      </c>
      <c r="R589" t="s">
        <v>4219</v>
      </c>
    </row>
    <row r="590" spans="1:18" x14ac:dyDescent="0.35">
      <c r="A590">
        <v>2675701</v>
      </c>
      <c r="B590">
        <v>6296185</v>
      </c>
      <c r="C590" t="s">
        <v>868</v>
      </c>
      <c r="D590">
        <v>4001097408</v>
      </c>
      <c r="E590" s="16">
        <v>45135</v>
      </c>
      <c r="F590" s="16" t="s">
        <v>4420</v>
      </c>
      <c r="G590" s="16" t="s">
        <v>2029</v>
      </c>
      <c r="H590">
        <v>1</v>
      </c>
      <c r="I590">
        <v>370.53</v>
      </c>
      <c r="J590">
        <v>370.53</v>
      </c>
      <c r="K590" t="s">
        <v>4218</v>
      </c>
      <c r="L590">
        <v>902.94</v>
      </c>
      <c r="M590" s="16">
        <v>902.94</v>
      </c>
      <c r="N590" t="s">
        <v>4218</v>
      </c>
      <c r="P590" t="s">
        <v>5352</v>
      </c>
      <c r="R590" t="s">
        <v>4219</v>
      </c>
    </row>
    <row r="591" spans="1:18" x14ac:dyDescent="0.35">
      <c r="A591">
        <v>2675701</v>
      </c>
      <c r="B591">
        <v>6296185</v>
      </c>
      <c r="C591" t="s">
        <v>868</v>
      </c>
      <c r="D591">
        <v>4001097408</v>
      </c>
      <c r="E591" s="16">
        <v>45135</v>
      </c>
      <c r="F591" s="16" t="s">
        <v>4421</v>
      </c>
      <c r="G591" s="16" t="s">
        <v>2029</v>
      </c>
      <c r="H591">
        <v>1</v>
      </c>
      <c r="I591">
        <v>2422.14</v>
      </c>
      <c r="J591">
        <v>2422.14</v>
      </c>
      <c r="K591" t="s">
        <v>4218</v>
      </c>
      <c r="L591">
        <v>1287.1300000000001</v>
      </c>
      <c r="M591" s="16">
        <v>1287.1300000000001</v>
      </c>
      <c r="N591" t="s">
        <v>4218</v>
      </c>
      <c r="P591" t="s">
        <v>5352</v>
      </c>
      <c r="R591" t="s">
        <v>4219</v>
      </c>
    </row>
    <row r="592" spans="1:18" x14ac:dyDescent="0.35">
      <c r="A592">
        <v>2675701</v>
      </c>
      <c r="B592">
        <v>6296185</v>
      </c>
      <c r="C592" t="s">
        <v>868</v>
      </c>
      <c r="D592">
        <v>4001097408</v>
      </c>
      <c r="E592" s="16">
        <v>45135</v>
      </c>
      <c r="F592" s="16" t="s">
        <v>4422</v>
      </c>
      <c r="G592" s="16" t="s">
        <v>2029</v>
      </c>
      <c r="H592">
        <v>1</v>
      </c>
      <c r="I592">
        <v>4980.4799999999996</v>
      </c>
      <c r="J592">
        <v>4980.4799999999996</v>
      </c>
      <c r="K592" t="s">
        <v>4218</v>
      </c>
      <c r="L592">
        <v>19.88</v>
      </c>
      <c r="M592" s="16">
        <v>437.36</v>
      </c>
      <c r="N592" t="s">
        <v>4218</v>
      </c>
      <c r="P592" t="s">
        <v>5352</v>
      </c>
      <c r="R592" t="s">
        <v>4219</v>
      </c>
    </row>
    <row r="593" spans="1:18" x14ac:dyDescent="0.35">
      <c r="A593">
        <v>2675701</v>
      </c>
      <c r="B593">
        <v>6296185</v>
      </c>
      <c r="C593" t="s">
        <v>868</v>
      </c>
      <c r="D593">
        <v>4001097408</v>
      </c>
      <c r="E593" s="16">
        <v>45135</v>
      </c>
      <c r="F593" s="16" t="s">
        <v>4423</v>
      </c>
      <c r="G593" s="16" t="s">
        <v>2029</v>
      </c>
      <c r="H593">
        <v>1</v>
      </c>
      <c r="I593">
        <v>9058.42</v>
      </c>
      <c r="J593">
        <v>9058.42</v>
      </c>
      <c r="K593" t="s">
        <v>4218</v>
      </c>
      <c r="L593">
        <v>583.45000000000005</v>
      </c>
      <c r="M593" s="16">
        <v>583.45000000000005</v>
      </c>
      <c r="N593" t="s">
        <v>4218</v>
      </c>
      <c r="P593" t="s">
        <v>5352</v>
      </c>
      <c r="R593" t="s">
        <v>4219</v>
      </c>
    </row>
    <row r="594" spans="1:18" x14ac:dyDescent="0.35">
      <c r="A594">
        <v>2675701</v>
      </c>
      <c r="B594">
        <v>6296185</v>
      </c>
      <c r="C594" t="s">
        <v>868</v>
      </c>
      <c r="D594">
        <v>4001097408</v>
      </c>
      <c r="E594" s="16">
        <v>45135</v>
      </c>
      <c r="F594" s="16" t="s">
        <v>4424</v>
      </c>
      <c r="G594" s="16" t="s">
        <v>4425</v>
      </c>
      <c r="H594">
        <v>1</v>
      </c>
      <c r="I594">
        <v>1456.49</v>
      </c>
      <c r="J594">
        <v>1456.49</v>
      </c>
      <c r="K594" t="s">
        <v>4218</v>
      </c>
      <c r="L594">
        <v>152.93</v>
      </c>
      <c r="M594" s="16">
        <v>152.93</v>
      </c>
      <c r="N594" t="s">
        <v>4218</v>
      </c>
      <c r="P594" t="s">
        <v>5352</v>
      </c>
      <c r="R594" t="s">
        <v>4219</v>
      </c>
    </row>
    <row r="595" spans="1:18" x14ac:dyDescent="0.35">
      <c r="A595">
        <v>2675701</v>
      </c>
      <c r="B595">
        <v>6296185</v>
      </c>
      <c r="C595" t="s">
        <v>868</v>
      </c>
      <c r="D595">
        <v>4001097408</v>
      </c>
      <c r="E595" s="16">
        <v>45135</v>
      </c>
      <c r="F595" s="16" t="s">
        <v>4426</v>
      </c>
      <c r="G595" s="16" t="s">
        <v>2029</v>
      </c>
      <c r="H595">
        <v>1</v>
      </c>
      <c r="I595">
        <v>663.04</v>
      </c>
      <c r="J595">
        <v>663.04</v>
      </c>
      <c r="K595" t="s">
        <v>4218</v>
      </c>
      <c r="L595">
        <v>649.84</v>
      </c>
      <c r="M595" s="16">
        <v>649.84</v>
      </c>
      <c r="N595" t="s">
        <v>4218</v>
      </c>
      <c r="P595" t="s">
        <v>5352</v>
      </c>
      <c r="R595" t="s">
        <v>4219</v>
      </c>
    </row>
    <row r="596" spans="1:18" x14ac:dyDescent="0.35">
      <c r="A596">
        <v>2675701</v>
      </c>
      <c r="B596">
        <v>6296185</v>
      </c>
      <c r="C596" t="s">
        <v>868</v>
      </c>
      <c r="D596">
        <v>4001097408</v>
      </c>
      <c r="E596" s="16">
        <v>45135</v>
      </c>
      <c r="F596" s="16" t="s">
        <v>4427</v>
      </c>
      <c r="G596" s="16" t="s">
        <v>2029</v>
      </c>
      <c r="H596">
        <v>1</v>
      </c>
      <c r="I596">
        <v>674.5</v>
      </c>
      <c r="J596">
        <v>674.5</v>
      </c>
      <c r="K596" t="s">
        <v>4218</v>
      </c>
      <c r="L596">
        <v>775.54</v>
      </c>
      <c r="M596" s="16">
        <v>775.54</v>
      </c>
      <c r="N596" t="s">
        <v>4218</v>
      </c>
      <c r="P596" t="s">
        <v>5352</v>
      </c>
      <c r="R596" t="s">
        <v>4219</v>
      </c>
    </row>
    <row r="597" spans="1:18" x14ac:dyDescent="0.35">
      <c r="A597">
        <v>2687709</v>
      </c>
      <c r="B597">
        <v>6304979</v>
      </c>
      <c r="C597" t="s">
        <v>4428</v>
      </c>
      <c r="D597">
        <v>4001460554</v>
      </c>
      <c r="E597" s="16">
        <v>45433</v>
      </c>
      <c r="F597" s="16" t="s">
        <v>4429</v>
      </c>
      <c r="G597" s="16" t="s">
        <v>2775</v>
      </c>
      <c r="H597">
        <v>1</v>
      </c>
      <c r="I597">
        <v>79.41</v>
      </c>
      <c r="J597">
        <v>79.41</v>
      </c>
      <c r="K597" t="s">
        <v>4218</v>
      </c>
      <c r="L597">
        <v>426.75</v>
      </c>
      <c r="M597" s="16">
        <v>426.75</v>
      </c>
      <c r="N597" t="s">
        <v>4218</v>
      </c>
      <c r="P597" t="s">
        <v>5352</v>
      </c>
      <c r="R597" t="s">
        <v>4219</v>
      </c>
    </row>
    <row r="598" spans="1:18" x14ac:dyDescent="0.35">
      <c r="A598">
        <v>2687709</v>
      </c>
      <c r="B598">
        <v>6304979</v>
      </c>
      <c r="C598" t="s">
        <v>4428</v>
      </c>
      <c r="D598">
        <v>4001460554</v>
      </c>
      <c r="E598" s="16">
        <v>45433</v>
      </c>
      <c r="F598" s="16" t="s">
        <v>4430</v>
      </c>
      <c r="G598" s="16" t="s">
        <v>2319</v>
      </c>
      <c r="H598">
        <v>1</v>
      </c>
      <c r="I598">
        <v>99.23</v>
      </c>
      <c r="J598">
        <v>99.23</v>
      </c>
      <c r="K598" t="s">
        <v>4218</v>
      </c>
      <c r="L598">
        <v>135.94</v>
      </c>
      <c r="M598" s="16">
        <v>135.94</v>
      </c>
      <c r="N598" t="s">
        <v>4218</v>
      </c>
      <c r="P598" t="s">
        <v>5352</v>
      </c>
      <c r="R598" t="s">
        <v>4219</v>
      </c>
    </row>
    <row r="599" spans="1:18" x14ac:dyDescent="0.35">
      <c r="A599">
        <v>2687709</v>
      </c>
      <c r="B599">
        <v>6304979</v>
      </c>
      <c r="C599" t="s">
        <v>4428</v>
      </c>
      <c r="D599">
        <v>4001460554</v>
      </c>
      <c r="E599" s="16">
        <v>45433</v>
      </c>
      <c r="F599" s="16" t="s">
        <v>4431</v>
      </c>
      <c r="G599" s="16" t="s">
        <v>4432</v>
      </c>
      <c r="H599">
        <v>1</v>
      </c>
      <c r="I599">
        <v>42.87</v>
      </c>
      <c r="J599">
        <v>42.87</v>
      </c>
      <c r="K599" t="s">
        <v>4218</v>
      </c>
      <c r="L599">
        <v>519.67999999999995</v>
      </c>
      <c r="M599" s="16">
        <v>519.67999999999995</v>
      </c>
      <c r="N599" t="s">
        <v>4218</v>
      </c>
      <c r="P599" t="s">
        <v>5352</v>
      </c>
      <c r="R599" t="s">
        <v>4219</v>
      </c>
    </row>
    <row r="600" spans="1:18" x14ac:dyDescent="0.35">
      <c r="A600">
        <v>2690084</v>
      </c>
      <c r="B600">
        <v>6306525</v>
      </c>
      <c r="C600" t="s">
        <v>229</v>
      </c>
      <c r="D600">
        <v>4001120045</v>
      </c>
      <c r="E600" s="16">
        <v>45156</v>
      </c>
      <c r="F600" s="16" t="s">
        <v>4157</v>
      </c>
      <c r="G600" s="16" t="s">
        <v>2034</v>
      </c>
      <c r="H600">
        <v>1</v>
      </c>
      <c r="I600">
        <v>5.56</v>
      </c>
      <c r="J600">
        <v>5.56</v>
      </c>
      <c r="K600" t="s">
        <v>4218</v>
      </c>
      <c r="L600">
        <v>41.86</v>
      </c>
      <c r="M600" s="16">
        <v>41.86</v>
      </c>
      <c r="N600" t="s">
        <v>4218</v>
      </c>
      <c r="P600" t="s">
        <v>5352</v>
      </c>
      <c r="R600" t="s">
        <v>4219</v>
      </c>
    </row>
    <row r="601" spans="1:18" x14ac:dyDescent="0.35">
      <c r="A601">
        <v>2690084</v>
      </c>
      <c r="B601">
        <v>6306525</v>
      </c>
      <c r="C601" t="s">
        <v>229</v>
      </c>
      <c r="D601">
        <v>4001120045</v>
      </c>
      <c r="E601" s="16">
        <v>45156</v>
      </c>
      <c r="F601" s="16" t="s">
        <v>1843</v>
      </c>
      <c r="G601" s="16" t="s">
        <v>1823</v>
      </c>
      <c r="H601">
        <v>7</v>
      </c>
      <c r="I601">
        <v>1.38</v>
      </c>
      <c r="J601">
        <v>9.66</v>
      </c>
      <c r="K601" t="s">
        <v>4218</v>
      </c>
      <c r="L601">
        <v>17.57</v>
      </c>
      <c r="M601" s="16">
        <v>17.57</v>
      </c>
      <c r="N601" t="s">
        <v>4218</v>
      </c>
      <c r="P601" t="s">
        <v>5352</v>
      </c>
      <c r="R601" t="s">
        <v>4219</v>
      </c>
    </row>
    <row r="602" spans="1:18" x14ac:dyDescent="0.35">
      <c r="A602">
        <v>2690084</v>
      </c>
      <c r="B602">
        <v>6306525</v>
      </c>
      <c r="C602" t="s">
        <v>229</v>
      </c>
      <c r="D602">
        <v>4001120045</v>
      </c>
      <c r="E602" s="16">
        <v>45156</v>
      </c>
      <c r="F602" s="16" t="s">
        <v>1892</v>
      </c>
      <c r="G602" s="16" t="s">
        <v>1823</v>
      </c>
      <c r="H602">
        <v>1</v>
      </c>
      <c r="I602">
        <v>1.5</v>
      </c>
      <c r="J602">
        <v>1.5</v>
      </c>
      <c r="K602" t="s">
        <v>4218</v>
      </c>
      <c r="L602">
        <v>0.95</v>
      </c>
      <c r="M602" s="16">
        <v>19</v>
      </c>
      <c r="N602" t="s">
        <v>4218</v>
      </c>
      <c r="P602" t="s">
        <v>5352</v>
      </c>
      <c r="R602" t="s">
        <v>4219</v>
      </c>
    </row>
    <row r="603" spans="1:18" x14ac:dyDescent="0.35">
      <c r="A603">
        <v>2690084</v>
      </c>
      <c r="B603">
        <v>6306525</v>
      </c>
      <c r="C603" t="s">
        <v>229</v>
      </c>
      <c r="D603">
        <v>4001120045</v>
      </c>
      <c r="E603" s="16">
        <v>45156</v>
      </c>
      <c r="F603" s="16" t="s">
        <v>3066</v>
      </c>
      <c r="G603" s="16" t="s">
        <v>3067</v>
      </c>
      <c r="H603">
        <v>7</v>
      </c>
      <c r="I603">
        <v>9.43</v>
      </c>
      <c r="J603">
        <v>66.010000000000005</v>
      </c>
      <c r="K603" t="s">
        <v>4218</v>
      </c>
      <c r="L603">
        <v>0.51</v>
      </c>
      <c r="M603" s="16">
        <v>10.199999999999999</v>
      </c>
      <c r="N603" t="s">
        <v>4218</v>
      </c>
      <c r="P603" t="s">
        <v>5352</v>
      </c>
      <c r="R603" t="s">
        <v>4219</v>
      </c>
    </row>
    <row r="604" spans="1:18" x14ac:dyDescent="0.35">
      <c r="A604">
        <v>2690084</v>
      </c>
      <c r="B604">
        <v>6306525</v>
      </c>
      <c r="C604" t="s">
        <v>229</v>
      </c>
      <c r="D604">
        <v>4001120045</v>
      </c>
      <c r="E604" s="16">
        <v>45156</v>
      </c>
      <c r="F604" s="16" t="s">
        <v>4433</v>
      </c>
      <c r="G604" s="16" t="s">
        <v>2175</v>
      </c>
      <c r="H604">
        <v>1</v>
      </c>
      <c r="I604">
        <v>6.3</v>
      </c>
      <c r="J604">
        <v>6.3</v>
      </c>
      <c r="K604" t="s">
        <v>4218</v>
      </c>
      <c r="L604">
        <v>1.79</v>
      </c>
      <c r="M604" s="16">
        <v>14.32</v>
      </c>
      <c r="N604" t="s">
        <v>4218</v>
      </c>
      <c r="P604" t="s">
        <v>5352</v>
      </c>
      <c r="R604" t="s">
        <v>4219</v>
      </c>
    </row>
    <row r="605" spans="1:18" x14ac:dyDescent="0.35">
      <c r="A605">
        <v>2690084</v>
      </c>
      <c r="B605">
        <v>6306525</v>
      </c>
      <c r="C605" t="s">
        <v>229</v>
      </c>
      <c r="D605">
        <v>4001120045</v>
      </c>
      <c r="E605" s="16">
        <v>45156</v>
      </c>
      <c r="F605" s="16" t="s">
        <v>1890</v>
      </c>
      <c r="G605" s="16" t="s">
        <v>1865</v>
      </c>
      <c r="H605">
        <v>2</v>
      </c>
      <c r="I605">
        <v>0.7</v>
      </c>
      <c r="J605">
        <v>1.4</v>
      </c>
      <c r="K605" t="s">
        <v>4218</v>
      </c>
      <c r="L605">
        <v>1.95</v>
      </c>
      <c r="M605" s="16">
        <v>19.5</v>
      </c>
      <c r="N605" t="s">
        <v>4218</v>
      </c>
      <c r="P605" t="s">
        <v>5352</v>
      </c>
      <c r="R605" t="s">
        <v>4219</v>
      </c>
    </row>
    <row r="606" spans="1:18" x14ac:dyDescent="0.35">
      <c r="A606">
        <v>2690084</v>
      </c>
      <c r="B606">
        <v>6306525</v>
      </c>
      <c r="C606" t="s">
        <v>229</v>
      </c>
      <c r="D606">
        <v>4001120045</v>
      </c>
      <c r="E606" s="16">
        <v>45156</v>
      </c>
      <c r="F606" s="16" t="s">
        <v>2649</v>
      </c>
      <c r="G606" s="16" t="s">
        <v>1825</v>
      </c>
      <c r="H606">
        <v>2</v>
      </c>
      <c r="I606">
        <v>1.47</v>
      </c>
      <c r="J606">
        <v>2.94</v>
      </c>
      <c r="K606" t="s">
        <v>4218</v>
      </c>
      <c r="L606">
        <v>2.5</v>
      </c>
      <c r="M606" s="16">
        <v>25</v>
      </c>
      <c r="N606" t="s">
        <v>4218</v>
      </c>
      <c r="P606" t="s">
        <v>5352</v>
      </c>
      <c r="R606" t="s">
        <v>4219</v>
      </c>
    </row>
    <row r="607" spans="1:18" x14ac:dyDescent="0.35">
      <c r="A607">
        <v>2690084</v>
      </c>
      <c r="B607">
        <v>6306525</v>
      </c>
      <c r="C607" t="s">
        <v>229</v>
      </c>
      <c r="D607">
        <v>4001120045</v>
      </c>
      <c r="E607" s="16">
        <v>45156</v>
      </c>
      <c r="F607" s="16" t="s">
        <v>4434</v>
      </c>
      <c r="G607" s="16" t="s">
        <v>2319</v>
      </c>
      <c r="H607">
        <v>1</v>
      </c>
      <c r="I607">
        <v>6.87</v>
      </c>
      <c r="J607">
        <v>6.87</v>
      </c>
      <c r="K607" t="s">
        <v>4218</v>
      </c>
      <c r="L607">
        <v>6.03</v>
      </c>
      <c r="M607" s="16">
        <v>24.12</v>
      </c>
      <c r="N607" t="s">
        <v>4218</v>
      </c>
      <c r="P607" t="s">
        <v>5352</v>
      </c>
      <c r="R607" t="s">
        <v>4219</v>
      </c>
    </row>
    <row r="608" spans="1:18" x14ac:dyDescent="0.35">
      <c r="A608">
        <v>2690084</v>
      </c>
      <c r="B608">
        <v>6306525</v>
      </c>
      <c r="C608" t="s">
        <v>229</v>
      </c>
      <c r="D608">
        <v>4001120045</v>
      </c>
      <c r="E608" s="16">
        <v>45156</v>
      </c>
      <c r="F608" s="16" t="s">
        <v>3680</v>
      </c>
      <c r="G608" s="16" t="s">
        <v>2753</v>
      </c>
      <c r="H608">
        <v>1</v>
      </c>
      <c r="I608">
        <v>1099</v>
      </c>
      <c r="J608">
        <v>1099</v>
      </c>
      <c r="K608" t="s">
        <v>4218</v>
      </c>
      <c r="L608">
        <v>11.1</v>
      </c>
      <c r="M608" s="16">
        <v>11.1</v>
      </c>
      <c r="N608" t="s">
        <v>4218</v>
      </c>
      <c r="P608" t="s">
        <v>5352</v>
      </c>
      <c r="R608" t="s">
        <v>4219</v>
      </c>
    </row>
    <row r="609" spans="1:18" x14ac:dyDescent="0.35">
      <c r="A609">
        <v>2690084</v>
      </c>
      <c r="B609">
        <v>6306525</v>
      </c>
      <c r="C609" t="s">
        <v>229</v>
      </c>
      <c r="D609">
        <v>4001120045</v>
      </c>
      <c r="E609" s="16">
        <v>45156</v>
      </c>
      <c r="F609" s="16" t="s">
        <v>4435</v>
      </c>
      <c r="G609" s="16" t="s">
        <v>2753</v>
      </c>
      <c r="H609">
        <v>1</v>
      </c>
      <c r="I609">
        <v>1369.87</v>
      </c>
      <c r="J609">
        <v>1369.87</v>
      </c>
      <c r="K609" t="s">
        <v>4218</v>
      </c>
      <c r="L609">
        <v>1.56</v>
      </c>
      <c r="M609" s="16">
        <v>1.56</v>
      </c>
      <c r="N609" t="s">
        <v>4218</v>
      </c>
      <c r="P609" t="s">
        <v>5352</v>
      </c>
      <c r="R609" t="s">
        <v>4219</v>
      </c>
    </row>
    <row r="610" spans="1:18" x14ac:dyDescent="0.35">
      <c r="A610">
        <v>2690085</v>
      </c>
      <c r="B610">
        <v>6306526</v>
      </c>
      <c r="C610" t="s">
        <v>852</v>
      </c>
      <c r="D610">
        <v>4001120048</v>
      </c>
      <c r="E610" s="16">
        <v>45156</v>
      </c>
      <c r="F610" s="16" t="s">
        <v>4157</v>
      </c>
      <c r="G610" s="16" t="s">
        <v>2034</v>
      </c>
      <c r="H610">
        <v>1</v>
      </c>
      <c r="I610">
        <v>5.56</v>
      </c>
      <c r="J610">
        <v>5.56</v>
      </c>
      <c r="K610" t="s">
        <v>4218</v>
      </c>
      <c r="L610">
        <v>6.27</v>
      </c>
      <c r="M610" s="16">
        <v>25.08</v>
      </c>
      <c r="N610" t="s">
        <v>4218</v>
      </c>
      <c r="P610" t="s">
        <v>5352</v>
      </c>
      <c r="R610" t="s">
        <v>4219</v>
      </c>
    </row>
    <row r="611" spans="1:18" x14ac:dyDescent="0.35">
      <c r="A611">
        <v>2690085</v>
      </c>
      <c r="B611">
        <v>6306526</v>
      </c>
      <c r="C611" t="s">
        <v>852</v>
      </c>
      <c r="D611">
        <v>4001120048</v>
      </c>
      <c r="E611" s="16">
        <v>45156</v>
      </c>
      <c r="F611" s="16" t="s">
        <v>1843</v>
      </c>
      <c r="G611" s="16" t="s">
        <v>1823</v>
      </c>
      <c r="H611">
        <v>7</v>
      </c>
      <c r="I611">
        <v>1.38</v>
      </c>
      <c r="J611">
        <v>9.66</v>
      </c>
      <c r="K611" t="s">
        <v>4218</v>
      </c>
      <c r="L611">
        <v>11.32</v>
      </c>
      <c r="M611" s="16">
        <v>11.32</v>
      </c>
      <c r="N611" t="s">
        <v>4218</v>
      </c>
      <c r="P611" t="s">
        <v>5352</v>
      </c>
      <c r="R611" t="s">
        <v>4219</v>
      </c>
    </row>
    <row r="612" spans="1:18" x14ac:dyDescent="0.35">
      <c r="A612">
        <v>2690085</v>
      </c>
      <c r="B612">
        <v>6306526</v>
      </c>
      <c r="C612" t="s">
        <v>852</v>
      </c>
      <c r="D612">
        <v>4001120048</v>
      </c>
      <c r="E612" s="16">
        <v>45156</v>
      </c>
      <c r="F612" s="16" t="s">
        <v>1843</v>
      </c>
      <c r="G612" s="16" t="s">
        <v>1823</v>
      </c>
      <c r="H612">
        <v>7</v>
      </c>
      <c r="I612">
        <v>1.38</v>
      </c>
      <c r="J612">
        <v>9.66</v>
      </c>
      <c r="K612" t="s">
        <v>4218</v>
      </c>
      <c r="L612">
        <v>1.38</v>
      </c>
      <c r="M612" s="16">
        <v>27.6</v>
      </c>
      <c r="N612" t="s">
        <v>4218</v>
      </c>
      <c r="P612" t="s">
        <v>5352</v>
      </c>
      <c r="R612" t="s">
        <v>4219</v>
      </c>
    </row>
    <row r="613" spans="1:18" x14ac:dyDescent="0.35">
      <c r="A613">
        <v>2690085</v>
      </c>
      <c r="B613">
        <v>6306526</v>
      </c>
      <c r="C613" t="s">
        <v>852</v>
      </c>
      <c r="D613">
        <v>4001120048</v>
      </c>
      <c r="E613" s="16">
        <v>45156</v>
      </c>
      <c r="F613" s="16" t="s">
        <v>1892</v>
      </c>
      <c r="G613" s="16" t="s">
        <v>1823</v>
      </c>
      <c r="H613">
        <v>1</v>
      </c>
      <c r="I613">
        <v>1.5</v>
      </c>
      <c r="J613">
        <v>1.5</v>
      </c>
      <c r="K613" t="s">
        <v>4218</v>
      </c>
      <c r="L613">
        <v>45.34</v>
      </c>
      <c r="M613" s="16">
        <v>906.8</v>
      </c>
      <c r="N613" t="s">
        <v>4218</v>
      </c>
      <c r="P613" t="s">
        <v>5352</v>
      </c>
      <c r="R613" t="s">
        <v>4219</v>
      </c>
    </row>
    <row r="614" spans="1:18" x14ac:dyDescent="0.35">
      <c r="A614">
        <v>2690085</v>
      </c>
      <c r="B614">
        <v>6306526</v>
      </c>
      <c r="C614" t="s">
        <v>852</v>
      </c>
      <c r="D614">
        <v>4001120048</v>
      </c>
      <c r="E614" s="16">
        <v>45156</v>
      </c>
      <c r="F614" s="16" t="s">
        <v>3066</v>
      </c>
      <c r="G614" s="16" t="s">
        <v>3067</v>
      </c>
      <c r="H614">
        <v>7</v>
      </c>
      <c r="I614">
        <v>9.43</v>
      </c>
      <c r="J614">
        <v>66.010000000000005</v>
      </c>
      <c r="K614" t="s">
        <v>4218</v>
      </c>
      <c r="L614">
        <v>138.91999999999999</v>
      </c>
      <c r="M614" s="16">
        <v>138.91999999999999</v>
      </c>
      <c r="N614" t="s">
        <v>4218</v>
      </c>
      <c r="P614" t="s">
        <v>5352</v>
      </c>
      <c r="R614" t="s">
        <v>4219</v>
      </c>
    </row>
    <row r="615" spans="1:18" x14ac:dyDescent="0.35">
      <c r="A615">
        <v>2690085</v>
      </c>
      <c r="B615">
        <v>6306526</v>
      </c>
      <c r="C615" t="s">
        <v>852</v>
      </c>
      <c r="D615">
        <v>4001120048</v>
      </c>
      <c r="E615" s="16">
        <v>45156</v>
      </c>
      <c r="F615" s="16" t="s">
        <v>3066</v>
      </c>
      <c r="G615" s="16" t="s">
        <v>3067</v>
      </c>
      <c r="H615">
        <v>7</v>
      </c>
      <c r="I615">
        <v>9.43</v>
      </c>
      <c r="J615">
        <v>66.010000000000005</v>
      </c>
      <c r="K615" t="s">
        <v>4218</v>
      </c>
      <c r="L615">
        <v>0.72</v>
      </c>
      <c r="M615" s="16">
        <v>19.440000000000001</v>
      </c>
      <c r="N615" t="s">
        <v>4218</v>
      </c>
      <c r="P615" t="s">
        <v>5352</v>
      </c>
      <c r="R615" t="s">
        <v>4219</v>
      </c>
    </row>
    <row r="616" spans="1:18" x14ac:dyDescent="0.35">
      <c r="A616">
        <v>2690085</v>
      </c>
      <c r="B616">
        <v>6306526</v>
      </c>
      <c r="C616" t="s">
        <v>852</v>
      </c>
      <c r="D616">
        <v>4001120048</v>
      </c>
      <c r="E616" s="16">
        <v>45156</v>
      </c>
      <c r="F616" s="16" t="s">
        <v>4433</v>
      </c>
      <c r="G616" s="16" t="s">
        <v>2175</v>
      </c>
      <c r="H616">
        <v>1</v>
      </c>
      <c r="I616">
        <v>6.3</v>
      </c>
      <c r="J616">
        <v>6.3</v>
      </c>
      <c r="K616" t="s">
        <v>4218</v>
      </c>
      <c r="L616">
        <v>1.23</v>
      </c>
      <c r="M616" s="16">
        <v>36.9</v>
      </c>
      <c r="N616" t="s">
        <v>4218</v>
      </c>
      <c r="P616" t="s">
        <v>5352</v>
      </c>
      <c r="R616" t="s">
        <v>4219</v>
      </c>
    </row>
    <row r="617" spans="1:18" x14ac:dyDescent="0.35">
      <c r="A617">
        <v>2690085</v>
      </c>
      <c r="B617">
        <v>6306526</v>
      </c>
      <c r="C617" t="s">
        <v>852</v>
      </c>
      <c r="D617">
        <v>4001120048</v>
      </c>
      <c r="E617" s="16">
        <v>45156</v>
      </c>
      <c r="F617" s="16" t="s">
        <v>1890</v>
      </c>
      <c r="G617" s="16" t="s">
        <v>1865</v>
      </c>
      <c r="H617">
        <v>2</v>
      </c>
      <c r="I617">
        <v>0.7</v>
      </c>
      <c r="J617">
        <v>1.4</v>
      </c>
      <c r="K617" t="s">
        <v>4218</v>
      </c>
      <c r="L617">
        <v>3.43</v>
      </c>
      <c r="M617" s="16">
        <v>106.33</v>
      </c>
      <c r="N617" t="s">
        <v>4218</v>
      </c>
      <c r="P617" t="s">
        <v>5352</v>
      </c>
      <c r="R617" t="s">
        <v>4219</v>
      </c>
    </row>
    <row r="618" spans="1:18" x14ac:dyDescent="0.35">
      <c r="A618">
        <v>2690085</v>
      </c>
      <c r="B618">
        <v>6306526</v>
      </c>
      <c r="C618" t="s">
        <v>852</v>
      </c>
      <c r="D618">
        <v>4001120048</v>
      </c>
      <c r="E618" s="16">
        <v>45156</v>
      </c>
      <c r="F618" s="16" t="s">
        <v>2649</v>
      </c>
      <c r="G618" s="16" t="s">
        <v>1825</v>
      </c>
      <c r="H618">
        <v>2</v>
      </c>
      <c r="I618">
        <v>1.47</v>
      </c>
      <c r="J618">
        <v>2.94</v>
      </c>
      <c r="K618" t="s">
        <v>4218</v>
      </c>
      <c r="L618">
        <v>13.77</v>
      </c>
      <c r="M618" s="16">
        <v>206.55</v>
      </c>
      <c r="N618" t="s">
        <v>4218</v>
      </c>
      <c r="P618" t="s">
        <v>5352</v>
      </c>
      <c r="R618" t="s">
        <v>4219</v>
      </c>
    </row>
    <row r="619" spans="1:18" x14ac:dyDescent="0.35">
      <c r="A619">
        <v>2690085</v>
      </c>
      <c r="B619">
        <v>6306526</v>
      </c>
      <c r="C619" t="s">
        <v>852</v>
      </c>
      <c r="D619">
        <v>4001120048</v>
      </c>
      <c r="E619" s="16">
        <v>45156</v>
      </c>
      <c r="F619" s="16" t="s">
        <v>4434</v>
      </c>
      <c r="G619" s="16" t="s">
        <v>2319</v>
      </c>
      <c r="H619">
        <v>1</v>
      </c>
      <c r="I619">
        <v>6.87</v>
      </c>
      <c r="J619">
        <v>6.87</v>
      </c>
      <c r="K619" t="s">
        <v>4218</v>
      </c>
      <c r="L619">
        <v>8.67</v>
      </c>
      <c r="M619" s="16">
        <v>86.7</v>
      </c>
      <c r="N619" t="s">
        <v>4218</v>
      </c>
      <c r="P619" t="s">
        <v>5352</v>
      </c>
      <c r="R619" t="s">
        <v>4219</v>
      </c>
    </row>
    <row r="620" spans="1:18" x14ac:dyDescent="0.35">
      <c r="A620">
        <v>2690085</v>
      </c>
      <c r="B620">
        <v>6306526</v>
      </c>
      <c r="C620" t="s">
        <v>852</v>
      </c>
      <c r="D620">
        <v>4001120048</v>
      </c>
      <c r="E620" s="16">
        <v>45156</v>
      </c>
      <c r="F620" s="16" t="s">
        <v>3680</v>
      </c>
      <c r="G620" s="16" t="s">
        <v>2753</v>
      </c>
      <c r="H620">
        <v>1</v>
      </c>
      <c r="I620">
        <v>1099</v>
      </c>
      <c r="J620">
        <v>1099</v>
      </c>
      <c r="K620" t="s">
        <v>4218</v>
      </c>
      <c r="L620">
        <v>10.91</v>
      </c>
      <c r="M620" s="16">
        <v>109.1</v>
      </c>
      <c r="N620" t="s">
        <v>4218</v>
      </c>
      <c r="P620" t="s">
        <v>5352</v>
      </c>
      <c r="R620" t="s">
        <v>4219</v>
      </c>
    </row>
    <row r="621" spans="1:18" x14ac:dyDescent="0.35">
      <c r="A621">
        <v>2690085</v>
      </c>
      <c r="B621">
        <v>6306526</v>
      </c>
      <c r="C621" t="s">
        <v>852</v>
      </c>
      <c r="D621">
        <v>4001120048</v>
      </c>
      <c r="E621" s="16">
        <v>45156</v>
      </c>
      <c r="F621" s="16" t="s">
        <v>4435</v>
      </c>
      <c r="G621" s="16" t="s">
        <v>2753</v>
      </c>
      <c r="H621">
        <v>1</v>
      </c>
      <c r="I621">
        <v>1369.87</v>
      </c>
      <c r="J621">
        <v>1369.87</v>
      </c>
      <c r="K621" t="s">
        <v>4218</v>
      </c>
      <c r="L621">
        <v>373.64</v>
      </c>
      <c r="M621" s="16">
        <v>2241.84</v>
      </c>
      <c r="N621" t="s">
        <v>4218</v>
      </c>
      <c r="P621" t="s">
        <v>5352</v>
      </c>
      <c r="R621" t="s">
        <v>4219</v>
      </c>
    </row>
    <row r="622" spans="1:18" x14ac:dyDescent="0.35">
      <c r="A622">
        <v>2690841</v>
      </c>
      <c r="B622">
        <v>6307011</v>
      </c>
      <c r="C622" t="s">
        <v>4436</v>
      </c>
      <c r="D622">
        <v>4001114402</v>
      </c>
      <c r="E622" s="16">
        <v>45151</v>
      </c>
      <c r="F622" s="16" t="s">
        <v>4437</v>
      </c>
      <c r="G622" s="16" t="s">
        <v>1831</v>
      </c>
      <c r="H622">
        <v>2</v>
      </c>
      <c r="I622">
        <v>6.46</v>
      </c>
      <c r="J622">
        <v>12.92</v>
      </c>
      <c r="K622" t="s">
        <v>4218</v>
      </c>
      <c r="L622">
        <v>6.08</v>
      </c>
      <c r="M622" s="16">
        <v>36.479999999999997</v>
      </c>
      <c r="N622" t="s">
        <v>4218</v>
      </c>
      <c r="P622" t="s">
        <v>5352</v>
      </c>
      <c r="R622" t="s">
        <v>4219</v>
      </c>
    </row>
    <row r="623" spans="1:18" x14ac:dyDescent="0.35">
      <c r="A623">
        <v>2690841</v>
      </c>
      <c r="B623">
        <v>6307011</v>
      </c>
      <c r="C623" t="s">
        <v>4436</v>
      </c>
      <c r="D623">
        <v>4001114402</v>
      </c>
      <c r="E623" s="16">
        <v>45151</v>
      </c>
      <c r="F623" s="16" t="s">
        <v>4437</v>
      </c>
      <c r="G623" s="16" t="s">
        <v>1831</v>
      </c>
      <c r="H623">
        <v>2</v>
      </c>
      <c r="I623">
        <v>6.46</v>
      </c>
      <c r="J623">
        <v>12.92</v>
      </c>
      <c r="K623" t="s">
        <v>4218</v>
      </c>
      <c r="L623">
        <v>595.70000000000005</v>
      </c>
      <c r="M623" s="16">
        <v>595.70000000000005</v>
      </c>
      <c r="N623" t="s">
        <v>4218</v>
      </c>
      <c r="P623" t="s">
        <v>5352</v>
      </c>
      <c r="R623" t="s">
        <v>4219</v>
      </c>
    </row>
    <row r="624" spans="1:18" x14ac:dyDescent="0.35">
      <c r="A624">
        <v>2690841</v>
      </c>
      <c r="B624">
        <v>6307011</v>
      </c>
      <c r="C624" t="s">
        <v>4436</v>
      </c>
      <c r="D624">
        <v>4001114402</v>
      </c>
      <c r="E624" s="16">
        <v>45151</v>
      </c>
      <c r="F624" s="16" t="s">
        <v>4438</v>
      </c>
      <c r="G624" s="16" t="s">
        <v>2801</v>
      </c>
      <c r="H624">
        <v>1</v>
      </c>
      <c r="I624">
        <v>14.66</v>
      </c>
      <c r="J624">
        <v>14.66</v>
      </c>
      <c r="K624" t="s">
        <v>4218</v>
      </c>
      <c r="L624">
        <v>31.01</v>
      </c>
      <c r="M624" s="16">
        <v>31.01</v>
      </c>
      <c r="N624" t="s">
        <v>4218</v>
      </c>
      <c r="P624" t="s">
        <v>5352</v>
      </c>
      <c r="R624" t="s">
        <v>4219</v>
      </c>
    </row>
    <row r="625" spans="1:18" x14ac:dyDescent="0.35">
      <c r="A625">
        <v>2690841</v>
      </c>
      <c r="B625">
        <v>6307011</v>
      </c>
      <c r="C625" t="s">
        <v>4436</v>
      </c>
      <c r="D625">
        <v>4001114402</v>
      </c>
      <c r="E625" s="16">
        <v>45151</v>
      </c>
      <c r="F625" s="16" t="s">
        <v>4439</v>
      </c>
      <c r="G625" t="s">
        <v>1823</v>
      </c>
      <c r="H625">
        <v>1</v>
      </c>
      <c r="I625">
        <v>1.4</v>
      </c>
      <c r="J625">
        <v>1.4</v>
      </c>
      <c r="K625" t="s">
        <v>4218</v>
      </c>
      <c r="L625">
        <v>494.13</v>
      </c>
      <c r="M625" s="16">
        <v>4941.3</v>
      </c>
      <c r="N625" t="s">
        <v>4218</v>
      </c>
      <c r="P625" t="s">
        <v>5352</v>
      </c>
      <c r="R625" t="s">
        <v>4219</v>
      </c>
    </row>
    <row r="626" spans="1:18" x14ac:dyDescent="0.35">
      <c r="A626">
        <v>2690841</v>
      </c>
      <c r="B626">
        <v>6307011</v>
      </c>
      <c r="C626" t="s">
        <v>4436</v>
      </c>
      <c r="D626">
        <v>4001114402</v>
      </c>
      <c r="E626" s="16">
        <v>45151</v>
      </c>
      <c r="F626" s="16" t="s">
        <v>4440</v>
      </c>
      <c r="G626" t="s">
        <v>1831</v>
      </c>
      <c r="H626">
        <v>1</v>
      </c>
      <c r="I626">
        <v>6.87</v>
      </c>
      <c r="J626">
        <v>6.87</v>
      </c>
      <c r="K626" t="s">
        <v>4218</v>
      </c>
      <c r="L626">
        <v>8.76</v>
      </c>
      <c r="M626" s="16">
        <v>525.6</v>
      </c>
      <c r="N626" s="16" t="s">
        <v>4218</v>
      </c>
      <c r="P626" t="s">
        <v>5352</v>
      </c>
      <c r="R626" t="s">
        <v>4219</v>
      </c>
    </row>
    <row r="627" spans="1:18" x14ac:dyDescent="0.35">
      <c r="A627">
        <v>2690841</v>
      </c>
      <c r="B627">
        <v>6307011</v>
      </c>
      <c r="C627" t="s">
        <v>4436</v>
      </c>
      <c r="D627">
        <v>4001114402</v>
      </c>
      <c r="E627" s="16">
        <v>45151</v>
      </c>
      <c r="F627" s="16" t="s">
        <v>4441</v>
      </c>
      <c r="G627" t="s">
        <v>4442</v>
      </c>
      <c r="H627">
        <v>1</v>
      </c>
      <c r="I627">
        <v>405.61</v>
      </c>
      <c r="J627">
        <v>405.61</v>
      </c>
      <c r="K627" t="s">
        <v>4218</v>
      </c>
      <c r="L627">
        <v>3.78</v>
      </c>
      <c r="M627" s="16">
        <v>226.8</v>
      </c>
      <c r="N627" t="s">
        <v>4218</v>
      </c>
      <c r="P627" t="s">
        <v>5352</v>
      </c>
      <c r="R627" t="s">
        <v>4219</v>
      </c>
    </row>
    <row r="628" spans="1:18" x14ac:dyDescent="0.35">
      <c r="A628">
        <v>2690841</v>
      </c>
      <c r="B628">
        <v>6307011</v>
      </c>
      <c r="C628" t="s">
        <v>4436</v>
      </c>
      <c r="D628">
        <v>4001114402</v>
      </c>
      <c r="E628" s="16">
        <v>45151</v>
      </c>
      <c r="F628" s="16" t="s">
        <v>2069</v>
      </c>
      <c r="G628" s="16" t="s">
        <v>1826</v>
      </c>
      <c r="H628">
        <v>1</v>
      </c>
      <c r="I628">
        <v>1.5</v>
      </c>
      <c r="J628">
        <v>1.5</v>
      </c>
      <c r="K628" t="s">
        <v>4218</v>
      </c>
      <c r="L628">
        <v>1.89</v>
      </c>
      <c r="M628" s="16">
        <v>15.12</v>
      </c>
      <c r="N628" t="s">
        <v>4218</v>
      </c>
      <c r="P628" t="s">
        <v>5352</v>
      </c>
      <c r="R628" t="s">
        <v>4219</v>
      </c>
    </row>
    <row r="629" spans="1:18" x14ac:dyDescent="0.35">
      <c r="A629">
        <v>2690841</v>
      </c>
      <c r="B629">
        <v>6307011</v>
      </c>
      <c r="C629" t="s">
        <v>4436</v>
      </c>
      <c r="D629">
        <v>4001114402</v>
      </c>
      <c r="E629" s="16">
        <v>45151</v>
      </c>
      <c r="F629" s="16" t="s">
        <v>2028</v>
      </c>
      <c r="G629" s="16" t="s">
        <v>1826</v>
      </c>
      <c r="H629">
        <v>1</v>
      </c>
      <c r="I629">
        <v>2.48</v>
      </c>
      <c r="J629">
        <v>2.48</v>
      </c>
      <c r="K629" t="s">
        <v>4218</v>
      </c>
      <c r="L629">
        <v>1.1499999999999999</v>
      </c>
      <c r="M629" s="16">
        <v>36.799999999999997</v>
      </c>
      <c r="N629" t="s">
        <v>4218</v>
      </c>
      <c r="P629" t="s">
        <v>5352</v>
      </c>
      <c r="R629" t="s">
        <v>4219</v>
      </c>
    </row>
    <row r="630" spans="1:18" x14ac:dyDescent="0.35">
      <c r="A630">
        <v>2690841</v>
      </c>
      <c r="B630">
        <v>6307011</v>
      </c>
      <c r="C630" t="s">
        <v>4436</v>
      </c>
      <c r="D630">
        <v>4001114402</v>
      </c>
      <c r="E630" s="16">
        <v>45151</v>
      </c>
      <c r="F630" s="16" t="s">
        <v>1890</v>
      </c>
      <c r="G630" s="16" t="s">
        <v>1865</v>
      </c>
      <c r="H630">
        <v>18</v>
      </c>
      <c r="I630">
        <v>0.72</v>
      </c>
      <c r="J630">
        <v>12.96</v>
      </c>
      <c r="K630" t="s">
        <v>4218</v>
      </c>
      <c r="L630">
        <v>2.02</v>
      </c>
      <c r="M630" s="16">
        <v>32.32</v>
      </c>
      <c r="N630" t="s">
        <v>4218</v>
      </c>
      <c r="P630" t="s">
        <v>5352</v>
      </c>
      <c r="R630" t="s">
        <v>4219</v>
      </c>
    </row>
    <row r="631" spans="1:18" x14ac:dyDescent="0.35">
      <c r="A631">
        <v>2690841</v>
      </c>
      <c r="B631">
        <v>6307011</v>
      </c>
      <c r="C631" t="s">
        <v>4436</v>
      </c>
      <c r="D631">
        <v>4001114402</v>
      </c>
      <c r="E631" s="16">
        <v>45151</v>
      </c>
      <c r="F631" s="16" t="s">
        <v>2098</v>
      </c>
      <c r="G631" s="16" t="s">
        <v>1825</v>
      </c>
      <c r="H631">
        <v>6</v>
      </c>
      <c r="I631">
        <v>0.99</v>
      </c>
      <c r="J631">
        <v>5.94</v>
      </c>
      <c r="K631" t="s">
        <v>4218</v>
      </c>
      <c r="L631">
        <v>1.61</v>
      </c>
      <c r="M631" s="16">
        <v>25.76</v>
      </c>
      <c r="N631" t="s">
        <v>4218</v>
      </c>
      <c r="P631" t="s">
        <v>5352</v>
      </c>
      <c r="R631" t="s">
        <v>4219</v>
      </c>
    </row>
    <row r="632" spans="1:18" x14ac:dyDescent="0.35">
      <c r="A632">
        <v>2690841</v>
      </c>
      <c r="B632">
        <v>6307011</v>
      </c>
      <c r="C632" t="s">
        <v>4436</v>
      </c>
      <c r="D632">
        <v>4001114402</v>
      </c>
      <c r="E632" s="16">
        <v>45151</v>
      </c>
      <c r="F632" s="16" t="s">
        <v>4443</v>
      </c>
      <c r="G632" s="16" t="s">
        <v>2175</v>
      </c>
      <c r="H632">
        <v>1</v>
      </c>
      <c r="I632">
        <v>7.74</v>
      </c>
      <c r="J632">
        <v>7.74</v>
      </c>
      <c r="K632" t="s">
        <v>4218</v>
      </c>
      <c r="L632">
        <v>2.27</v>
      </c>
      <c r="M632" s="16">
        <v>18.16</v>
      </c>
      <c r="N632" t="s">
        <v>4218</v>
      </c>
      <c r="P632" t="s">
        <v>5352</v>
      </c>
      <c r="R632" t="s">
        <v>4219</v>
      </c>
    </row>
    <row r="633" spans="1:18" x14ac:dyDescent="0.35">
      <c r="A633">
        <v>2690841</v>
      </c>
      <c r="B633">
        <v>6307011</v>
      </c>
      <c r="C633" t="s">
        <v>4436</v>
      </c>
      <c r="D633">
        <v>4001114402</v>
      </c>
      <c r="E633" s="16">
        <v>45151</v>
      </c>
      <c r="F633" s="16" t="s">
        <v>4444</v>
      </c>
      <c r="G633" s="16" t="s">
        <v>1835</v>
      </c>
      <c r="H633">
        <v>1</v>
      </c>
      <c r="I633">
        <v>5.91</v>
      </c>
      <c r="J633">
        <v>5.91</v>
      </c>
      <c r="K633" t="s">
        <v>4218</v>
      </c>
      <c r="L633">
        <v>88.22</v>
      </c>
      <c r="M633" s="16">
        <v>352.88</v>
      </c>
      <c r="N633" t="s">
        <v>4218</v>
      </c>
      <c r="P633" t="s">
        <v>5352</v>
      </c>
      <c r="R633" t="s">
        <v>4219</v>
      </c>
    </row>
    <row r="634" spans="1:18" x14ac:dyDescent="0.35">
      <c r="A634">
        <v>2690841</v>
      </c>
      <c r="B634">
        <v>6307011</v>
      </c>
      <c r="C634" t="s">
        <v>4436</v>
      </c>
      <c r="D634">
        <v>4001114402</v>
      </c>
      <c r="E634" s="16">
        <v>45151</v>
      </c>
      <c r="F634" s="16" t="s">
        <v>4445</v>
      </c>
      <c r="G634" s="16" t="s">
        <v>1835</v>
      </c>
      <c r="H634">
        <v>1</v>
      </c>
      <c r="I634">
        <v>4.01</v>
      </c>
      <c r="J634">
        <v>4.01</v>
      </c>
      <c r="K634" t="s">
        <v>4218</v>
      </c>
      <c r="L634">
        <v>35.299999999999997</v>
      </c>
      <c r="M634" s="16">
        <v>282.39999999999998</v>
      </c>
      <c r="N634" t="s">
        <v>4218</v>
      </c>
      <c r="P634" t="s">
        <v>5352</v>
      </c>
      <c r="R634" t="s">
        <v>4219</v>
      </c>
    </row>
    <row r="635" spans="1:18" x14ac:dyDescent="0.35">
      <c r="A635">
        <v>2690841</v>
      </c>
      <c r="B635">
        <v>6307011</v>
      </c>
      <c r="C635" t="s">
        <v>4436</v>
      </c>
      <c r="D635">
        <v>4001114402</v>
      </c>
      <c r="E635" s="16">
        <v>45151</v>
      </c>
      <c r="F635" s="16" t="s">
        <v>4446</v>
      </c>
      <c r="G635" s="16" t="s">
        <v>2034</v>
      </c>
      <c r="H635">
        <v>1</v>
      </c>
      <c r="I635">
        <v>11.97</v>
      </c>
      <c r="J635">
        <v>11.97</v>
      </c>
      <c r="K635" t="s">
        <v>4218</v>
      </c>
      <c r="L635">
        <v>836.19</v>
      </c>
      <c r="M635" s="16">
        <v>1672.38</v>
      </c>
      <c r="N635" t="s">
        <v>4218</v>
      </c>
      <c r="P635" t="s">
        <v>5352</v>
      </c>
      <c r="R635" t="s">
        <v>4219</v>
      </c>
    </row>
    <row r="636" spans="1:18" x14ac:dyDescent="0.35">
      <c r="A636">
        <v>2690841</v>
      </c>
      <c r="B636">
        <v>6307011</v>
      </c>
      <c r="C636" t="s">
        <v>4436</v>
      </c>
      <c r="D636">
        <v>4001114402</v>
      </c>
      <c r="E636" s="16">
        <v>45151</v>
      </c>
      <c r="F636" s="16" t="s">
        <v>4447</v>
      </c>
      <c r="G636" s="16" t="s">
        <v>2310</v>
      </c>
      <c r="H636">
        <v>12</v>
      </c>
      <c r="I636">
        <v>5.26</v>
      </c>
      <c r="J636">
        <v>63.12</v>
      </c>
      <c r="K636" t="s">
        <v>4218</v>
      </c>
      <c r="L636">
        <v>400.81</v>
      </c>
      <c r="M636" s="16">
        <v>801.62</v>
      </c>
      <c r="N636" t="s">
        <v>4218</v>
      </c>
      <c r="P636" t="s">
        <v>5352</v>
      </c>
      <c r="R636" t="s">
        <v>4219</v>
      </c>
    </row>
    <row r="637" spans="1:18" x14ac:dyDescent="0.35">
      <c r="A637">
        <v>2690841</v>
      </c>
      <c r="B637">
        <v>6307011</v>
      </c>
      <c r="C637" t="s">
        <v>4436</v>
      </c>
      <c r="D637">
        <v>4001114402</v>
      </c>
      <c r="E637" s="16">
        <v>45151</v>
      </c>
      <c r="F637" s="16" t="s">
        <v>4448</v>
      </c>
      <c r="G637" t="s">
        <v>2319</v>
      </c>
      <c r="H637">
        <v>1</v>
      </c>
      <c r="I637">
        <v>280.87</v>
      </c>
      <c r="J637">
        <v>280.87</v>
      </c>
      <c r="K637" t="s">
        <v>4218</v>
      </c>
      <c r="L637">
        <v>3493.91</v>
      </c>
      <c r="M637" s="16">
        <v>3493.91</v>
      </c>
      <c r="N637" t="s">
        <v>4218</v>
      </c>
      <c r="P637" t="s">
        <v>5352</v>
      </c>
      <c r="R637" t="s">
        <v>4219</v>
      </c>
    </row>
    <row r="638" spans="1:18" x14ac:dyDescent="0.35">
      <c r="A638">
        <v>2690841</v>
      </c>
      <c r="B638">
        <v>6307011</v>
      </c>
      <c r="C638" t="s">
        <v>4436</v>
      </c>
      <c r="D638">
        <v>4001114402</v>
      </c>
      <c r="E638" s="16">
        <v>45151</v>
      </c>
      <c r="F638" s="16" t="s">
        <v>4449</v>
      </c>
      <c r="G638" t="s">
        <v>4450</v>
      </c>
      <c r="H638">
        <v>1</v>
      </c>
      <c r="I638">
        <v>44.67</v>
      </c>
      <c r="J638">
        <v>44.67</v>
      </c>
      <c r="K638" t="s">
        <v>4218</v>
      </c>
      <c r="L638">
        <v>210.19</v>
      </c>
      <c r="M638" s="16">
        <v>210.19</v>
      </c>
      <c r="N638" t="s">
        <v>4218</v>
      </c>
      <c r="P638" t="s">
        <v>5352</v>
      </c>
      <c r="R638" t="s">
        <v>4219</v>
      </c>
    </row>
    <row r="639" spans="1:18" x14ac:dyDescent="0.35">
      <c r="A639">
        <v>2690841</v>
      </c>
      <c r="B639">
        <v>6307011</v>
      </c>
      <c r="C639" t="s">
        <v>4436</v>
      </c>
      <c r="D639">
        <v>4001114402</v>
      </c>
      <c r="E639" s="16">
        <v>45151</v>
      </c>
      <c r="F639" s="16" t="s">
        <v>4451</v>
      </c>
      <c r="G639" t="s">
        <v>4452</v>
      </c>
      <c r="H639">
        <v>1</v>
      </c>
      <c r="I639">
        <v>817.89</v>
      </c>
      <c r="J639">
        <v>817.89</v>
      </c>
      <c r="K639" t="s">
        <v>4218</v>
      </c>
      <c r="L639">
        <v>4.03</v>
      </c>
      <c r="M639" s="16">
        <v>8.06</v>
      </c>
      <c r="N639" t="s">
        <v>4218</v>
      </c>
      <c r="P639" t="s">
        <v>5352</v>
      </c>
      <c r="R639" t="s">
        <v>4219</v>
      </c>
    </row>
    <row r="640" spans="1:18" x14ac:dyDescent="0.35">
      <c r="A640">
        <v>2690841</v>
      </c>
      <c r="B640">
        <v>6307011</v>
      </c>
      <c r="C640" t="s">
        <v>4436</v>
      </c>
      <c r="D640">
        <v>4001114402</v>
      </c>
      <c r="E640" s="16">
        <v>45151</v>
      </c>
      <c r="F640" s="16" t="s">
        <v>4453</v>
      </c>
      <c r="G640" t="s">
        <v>4454</v>
      </c>
      <c r="H640">
        <v>1</v>
      </c>
      <c r="I640">
        <v>1677.66</v>
      </c>
      <c r="J640">
        <v>1677.66</v>
      </c>
      <c r="K640" t="s">
        <v>4218</v>
      </c>
      <c r="L640">
        <v>68.03</v>
      </c>
      <c r="M640" s="16">
        <v>68.03</v>
      </c>
      <c r="N640" t="s">
        <v>4218</v>
      </c>
      <c r="P640" t="s">
        <v>5352</v>
      </c>
      <c r="R640" t="s">
        <v>4219</v>
      </c>
    </row>
    <row r="641" spans="1:18" x14ac:dyDescent="0.35">
      <c r="A641">
        <v>2690841</v>
      </c>
      <c r="B641">
        <v>6307011</v>
      </c>
      <c r="C641" t="s">
        <v>4436</v>
      </c>
      <c r="D641">
        <v>4001114402</v>
      </c>
      <c r="E641" s="16">
        <v>45151</v>
      </c>
      <c r="F641" s="16" t="s">
        <v>4455</v>
      </c>
      <c r="G641" t="s">
        <v>4456</v>
      </c>
      <c r="H641">
        <v>1</v>
      </c>
      <c r="I641">
        <v>134.6</v>
      </c>
      <c r="J641">
        <v>134.6</v>
      </c>
      <c r="K641" t="s">
        <v>4218</v>
      </c>
      <c r="L641">
        <v>64.989999999999995</v>
      </c>
      <c r="M641" s="16">
        <v>64.989999999999995</v>
      </c>
      <c r="N641" t="s">
        <v>4218</v>
      </c>
      <c r="P641" t="s">
        <v>5352</v>
      </c>
      <c r="R641" t="s">
        <v>4219</v>
      </c>
    </row>
    <row r="642" spans="1:18" x14ac:dyDescent="0.35">
      <c r="A642">
        <v>2690841</v>
      </c>
      <c r="B642">
        <v>6307011</v>
      </c>
      <c r="C642" t="s">
        <v>4436</v>
      </c>
      <c r="D642">
        <v>4001114402</v>
      </c>
      <c r="E642" s="16">
        <v>45151</v>
      </c>
      <c r="F642" s="16" t="s">
        <v>4457</v>
      </c>
      <c r="G642" t="s">
        <v>1828</v>
      </c>
      <c r="H642">
        <v>1</v>
      </c>
      <c r="I642">
        <v>145.94999999999999</v>
      </c>
      <c r="J642">
        <v>145.94999999999999</v>
      </c>
      <c r="K642" t="s">
        <v>4218</v>
      </c>
      <c r="L642">
        <v>139.71</v>
      </c>
      <c r="M642" s="16">
        <v>419.13</v>
      </c>
      <c r="N642" t="s">
        <v>4218</v>
      </c>
      <c r="P642" t="s">
        <v>5352</v>
      </c>
      <c r="R642" t="s">
        <v>4219</v>
      </c>
    </row>
    <row r="643" spans="1:18" x14ac:dyDescent="0.35">
      <c r="A643">
        <v>2690841</v>
      </c>
      <c r="B643">
        <v>6307011</v>
      </c>
      <c r="C643" t="s">
        <v>4436</v>
      </c>
      <c r="D643">
        <v>4001114402</v>
      </c>
      <c r="E643" s="16">
        <v>45151</v>
      </c>
      <c r="F643" s="16" t="s">
        <v>4458</v>
      </c>
      <c r="G643" t="s">
        <v>2106</v>
      </c>
      <c r="H643">
        <v>1</v>
      </c>
      <c r="I643">
        <v>188.97</v>
      </c>
      <c r="J643">
        <v>188.97</v>
      </c>
      <c r="K643" t="s">
        <v>4218</v>
      </c>
      <c r="L643">
        <v>76.010000000000005</v>
      </c>
      <c r="M643" s="16">
        <v>76.010000000000005</v>
      </c>
      <c r="N643" t="s">
        <v>4218</v>
      </c>
      <c r="P643" t="s">
        <v>5352</v>
      </c>
      <c r="R643" t="s">
        <v>4219</v>
      </c>
    </row>
    <row r="644" spans="1:18" x14ac:dyDescent="0.35">
      <c r="A644">
        <v>2690841</v>
      </c>
      <c r="B644">
        <v>6307011</v>
      </c>
      <c r="C644" t="s">
        <v>4436</v>
      </c>
      <c r="D644">
        <v>4001114402</v>
      </c>
      <c r="E644" s="16">
        <v>45151</v>
      </c>
      <c r="F644" s="16" t="s">
        <v>4459</v>
      </c>
      <c r="G644" t="s">
        <v>2319</v>
      </c>
      <c r="H644">
        <v>1</v>
      </c>
      <c r="I644">
        <v>368.29</v>
      </c>
      <c r="J644">
        <v>368.29</v>
      </c>
      <c r="K644" t="s">
        <v>4218</v>
      </c>
      <c r="L644">
        <v>77.75</v>
      </c>
      <c r="M644" s="16">
        <v>77.75</v>
      </c>
      <c r="N644" t="s">
        <v>4218</v>
      </c>
      <c r="P644" t="s">
        <v>5352</v>
      </c>
      <c r="R644" t="s">
        <v>4219</v>
      </c>
    </row>
    <row r="645" spans="1:18" x14ac:dyDescent="0.35">
      <c r="A645">
        <v>2690848</v>
      </c>
      <c r="B645">
        <v>6307018</v>
      </c>
      <c r="C645" t="s">
        <v>982</v>
      </c>
      <c r="D645">
        <v>4001551506</v>
      </c>
      <c r="E645" s="16">
        <v>45503</v>
      </c>
      <c r="F645" s="16" t="s">
        <v>4704</v>
      </c>
      <c r="G645" t="s">
        <v>2319</v>
      </c>
      <c r="H645">
        <v>2</v>
      </c>
      <c r="I645">
        <v>16.309999999999999</v>
      </c>
      <c r="J645">
        <v>32.619999999999997</v>
      </c>
      <c r="K645" t="s">
        <v>4218</v>
      </c>
      <c r="L645">
        <v>0.55000000000000004</v>
      </c>
      <c r="M645" s="16">
        <v>1.65</v>
      </c>
      <c r="N645" t="s">
        <v>4218</v>
      </c>
      <c r="P645" t="s">
        <v>5352</v>
      </c>
      <c r="R645" t="s">
        <v>4219</v>
      </c>
    </row>
    <row r="646" spans="1:18" x14ac:dyDescent="0.35">
      <c r="A646">
        <v>2690848</v>
      </c>
      <c r="B646">
        <v>6307018</v>
      </c>
      <c r="C646" t="s">
        <v>982</v>
      </c>
      <c r="D646">
        <v>4001551506</v>
      </c>
      <c r="E646" s="16">
        <v>45503</v>
      </c>
      <c r="F646" s="16" t="s">
        <v>4706</v>
      </c>
      <c r="G646" t="s">
        <v>3991</v>
      </c>
      <c r="H646">
        <v>2</v>
      </c>
      <c r="I646">
        <v>36.39</v>
      </c>
      <c r="J646">
        <v>72.78</v>
      </c>
      <c r="K646" t="s">
        <v>4218</v>
      </c>
      <c r="L646">
        <v>1.48</v>
      </c>
      <c r="M646" s="16">
        <v>1.48</v>
      </c>
      <c r="N646" t="s">
        <v>4218</v>
      </c>
      <c r="P646" t="s">
        <v>5352</v>
      </c>
      <c r="R646" t="s">
        <v>4219</v>
      </c>
    </row>
    <row r="647" spans="1:18" x14ac:dyDescent="0.35">
      <c r="A647">
        <v>2690848</v>
      </c>
      <c r="B647">
        <v>6307018</v>
      </c>
      <c r="C647" t="s">
        <v>982</v>
      </c>
      <c r="D647">
        <v>4001551506</v>
      </c>
      <c r="E647" s="16">
        <v>45503</v>
      </c>
      <c r="F647" s="16" t="s">
        <v>4707</v>
      </c>
      <c r="G647" t="s">
        <v>4708</v>
      </c>
      <c r="H647">
        <v>1</v>
      </c>
      <c r="I647">
        <v>435.78</v>
      </c>
      <c r="J647">
        <v>435.78</v>
      </c>
      <c r="K647" t="s">
        <v>4218</v>
      </c>
      <c r="L647">
        <v>1.31</v>
      </c>
      <c r="M647" s="16">
        <v>1.31</v>
      </c>
      <c r="N647" t="s">
        <v>4218</v>
      </c>
      <c r="P647" t="s">
        <v>5352</v>
      </c>
      <c r="R647" t="s">
        <v>4219</v>
      </c>
    </row>
    <row r="648" spans="1:18" x14ac:dyDescent="0.35">
      <c r="A648">
        <v>2690848</v>
      </c>
      <c r="B648">
        <v>6307018</v>
      </c>
      <c r="C648" t="s">
        <v>982</v>
      </c>
      <c r="D648">
        <v>4001551506</v>
      </c>
      <c r="E648" s="16">
        <v>45503</v>
      </c>
      <c r="F648" s="16" t="s">
        <v>4709</v>
      </c>
      <c r="G648" t="s">
        <v>2175</v>
      </c>
      <c r="H648">
        <v>3</v>
      </c>
      <c r="I648">
        <v>22.9</v>
      </c>
      <c r="J648">
        <v>68.7</v>
      </c>
      <c r="K648" t="s">
        <v>4218</v>
      </c>
      <c r="L648">
        <v>158.31</v>
      </c>
      <c r="M648" s="16">
        <v>158.31</v>
      </c>
      <c r="N648" t="s">
        <v>4218</v>
      </c>
      <c r="P648" t="s">
        <v>5352</v>
      </c>
      <c r="R648" t="s">
        <v>4219</v>
      </c>
    </row>
    <row r="649" spans="1:18" x14ac:dyDescent="0.35">
      <c r="A649">
        <v>2690848</v>
      </c>
      <c r="B649">
        <v>6307018</v>
      </c>
      <c r="C649" t="s">
        <v>982</v>
      </c>
      <c r="D649">
        <v>4001551506</v>
      </c>
      <c r="E649" s="16">
        <v>45503</v>
      </c>
      <c r="F649" s="16" t="s">
        <v>4710</v>
      </c>
      <c r="G649" t="s">
        <v>1984</v>
      </c>
      <c r="H649">
        <v>3</v>
      </c>
      <c r="I649">
        <v>8.92</v>
      </c>
      <c r="J649">
        <v>26.76</v>
      </c>
      <c r="K649" t="s">
        <v>4218</v>
      </c>
      <c r="L649">
        <v>0.84</v>
      </c>
      <c r="M649" s="16">
        <v>4.2</v>
      </c>
      <c r="N649" t="s">
        <v>4218</v>
      </c>
      <c r="P649" t="s">
        <v>5352</v>
      </c>
      <c r="R649" t="s">
        <v>4219</v>
      </c>
    </row>
    <row r="650" spans="1:18" x14ac:dyDescent="0.35">
      <c r="A650">
        <v>2690848</v>
      </c>
      <c r="B650">
        <v>6307018</v>
      </c>
      <c r="C650" t="s">
        <v>982</v>
      </c>
      <c r="D650">
        <v>4001551506</v>
      </c>
      <c r="E650" s="16">
        <v>45503</v>
      </c>
      <c r="F650" s="16" t="s">
        <v>4711</v>
      </c>
      <c r="G650" t="s">
        <v>1895</v>
      </c>
      <c r="H650">
        <v>1</v>
      </c>
      <c r="I650">
        <v>33.18</v>
      </c>
      <c r="J650">
        <v>33.18</v>
      </c>
      <c r="K650" t="s">
        <v>4218</v>
      </c>
      <c r="L650">
        <v>316.83999999999997</v>
      </c>
      <c r="M650" s="16">
        <v>316.83999999999997</v>
      </c>
      <c r="N650" t="s">
        <v>4218</v>
      </c>
      <c r="P650" t="s">
        <v>5352</v>
      </c>
      <c r="R650" t="s">
        <v>4219</v>
      </c>
    </row>
    <row r="651" spans="1:18" x14ac:dyDescent="0.35">
      <c r="A651">
        <v>2690848</v>
      </c>
      <c r="B651">
        <v>6307018</v>
      </c>
      <c r="C651" t="s">
        <v>982</v>
      </c>
      <c r="D651">
        <v>4001551506</v>
      </c>
      <c r="E651" s="16">
        <v>45503</v>
      </c>
      <c r="F651" s="16" t="s">
        <v>4712</v>
      </c>
      <c r="G651" s="16" t="s">
        <v>1895</v>
      </c>
      <c r="H651">
        <v>3</v>
      </c>
      <c r="I651">
        <v>32.869999999999997</v>
      </c>
      <c r="J651">
        <v>98.61</v>
      </c>
      <c r="K651" t="s">
        <v>4218</v>
      </c>
      <c r="L651">
        <v>0.72</v>
      </c>
      <c r="M651" s="16">
        <v>2.88</v>
      </c>
      <c r="N651" t="s">
        <v>4218</v>
      </c>
      <c r="P651" t="s">
        <v>5352</v>
      </c>
      <c r="R651" t="s">
        <v>4219</v>
      </c>
    </row>
    <row r="652" spans="1:18" x14ac:dyDescent="0.35">
      <c r="A652">
        <v>2690848</v>
      </c>
      <c r="B652">
        <v>6307018</v>
      </c>
      <c r="C652" t="s">
        <v>982</v>
      </c>
      <c r="D652">
        <v>4001551506</v>
      </c>
      <c r="E652" s="16">
        <v>45503</v>
      </c>
      <c r="F652" s="16" t="s">
        <v>4713</v>
      </c>
      <c r="G652" s="16" t="s">
        <v>4714</v>
      </c>
      <c r="H652">
        <v>2</v>
      </c>
      <c r="I652">
        <v>334.89</v>
      </c>
      <c r="J652">
        <v>669.78</v>
      </c>
      <c r="K652" t="s">
        <v>4218</v>
      </c>
      <c r="L652">
        <v>0.84</v>
      </c>
      <c r="M652" s="16">
        <v>3.36</v>
      </c>
      <c r="N652" t="s">
        <v>4218</v>
      </c>
      <c r="P652" t="s">
        <v>5352</v>
      </c>
      <c r="R652" t="s">
        <v>4219</v>
      </c>
    </row>
    <row r="653" spans="1:18" x14ac:dyDescent="0.35">
      <c r="A653">
        <v>2690848</v>
      </c>
      <c r="B653">
        <v>6307018</v>
      </c>
      <c r="C653" t="s">
        <v>982</v>
      </c>
      <c r="D653">
        <v>4001551506</v>
      </c>
      <c r="E653" s="16">
        <v>45503</v>
      </c>
      <c r="F653" s="16" t="s">
        <v>4715</v>
      </c>
      <c r="G653" s="16" t="s">
        <v>4238</v>
      </c>
      <c r="H653">
        <v>1</v>
      </c>
      <c r="I653">
        <v>31.92</v>
      </c>
      <c r="J653">
        <v>31.92</v>
      </c>
      <c r="K653" t="s">
        <v>4218</v>
      </c>
      <c r="L653">
        <v>8.58</v>
      </c>
      <c r="M653" s="16">
        <v>17.16</v>
      </c>
      <c r="N653" t="s">
        <v>4218</v>
      </c>
      <c r="P653" t="s">
        <v>5352</v>
      </c>
      <c r="R653" t="s">
        <v>4219</v>
      </c>
    </row>
    <row r="654" spans="1:18" x14ac:dyDescent="0.35">
      <c r="A654">
        <v>2690848</v>
      </c>
      <c r="B654">
        <v>6307018</v>
      </c>
      <c r="C654" t="s">
        <v>982</v>
      </c>
      <c r="D654">
        <v>4001551506</v>
      </c>
      <c r="E654" s="16">
        <v>45503</v>
      </c>
      <c r="F654" s="16" t="s">
        <v>4716</v>
      </c>
      <c r="G654" s="16" t="s">
        <v>2319</v>
      </c>
      <c r="H654">
        <v>1</v>
      </c>
      <c r="I654">
        <v>150.86000000000001</v>
      </c>
      <c r="J654">
        <v>150.86000000000001</v>
      </c>
      <c r="K654" t="s">
        <v>4218</v>
      </c>
      <c r="L654">
        <v>3.6</v>
      </c>
      <c r="M654" s="16">
        <v>3.6</v>
      </c>
      <c r="N654" t="s">
        <v>4218</v>
      </c>
      <c r="P654" t="s">
        <v>5352</v>
      </c>
      <c r="R654" t="s">
        <v>4219</v>
      </c>
    </row>
    <row r="655" spans="1:18" x14ac:dyDescent="0.35">
      <c r="A655">
        <v>2690848</v>
      </c>
      <c r="B655">
        <v>6307018</v>
      </c>
      <c r="C655" t="s">
        <v>982</v>
      </c>
      <c r="D655">
        <v>4001551506</v>
      </c>
      <c r="E655" s="16">
        <v>45503</v>
      </c>
      <c r="F655" s="16" t="s">
        <v>4717</v>
      </c>
      <c r="G655" s="16" t="s">
        <v>4708</v>
      </c>
      <c r="H655">
        <v>2</v>
      </c>
      <c r="I655">
        <v>261.82</v>
      </c>
      <c r="J655">
        <v>523.64</v>
      </c>
      <c r="K655" t="s">
        <v>4218</v>
      </c>
      <c r="L655">
        <v>2.83</v>
      </c>
      <c r="M655" s="16">
        <v>11.32</v>
      </c>
      <c r="N655" t="s">
        <v>4218</v>
      </c>
      <c r="P655" t="s">
        <v>5352</v>
      </c>
      <c r="R655" t="s">
        <v>4219</v>
      </c>
    </row>
    <row r="656" spans="1:18" x14ac:dyDescent="0.35">
      <c r="A656">
        <v>2690848</v>
      </c>
      <c r="B656">
        <v>6307018</v>
      </c>
      <c r="C656" t="s">
        <v>982</v>
      </c>
      <c r="D656">
        <v>4001551506</v>
      </c>
      <c r="E656" s="16">
        <v>45503</v>
      </c>
      <c r="F656" s="16" t="s">
        <v>4704</v>
      </c>
      <c r="G656" s="16" t="s">
        <v>2319</v>
      </c>
      <c r="H656">
        <v>2</v>
      </c>
      <c r="I656">
        <v>16.309999999999999</v>
      </c>
      <c r="J656">
        <v>32.619999999999997</v>
      </c>
      <c r="K656" t="s">
        <v>4218</v>
      </c>
      <c r="L656">
        <v>72.06</v>
      </c>
      <c r="M656" s="16">
        <v>72.06</v>
      </c>
      <c r="N656" t="s">
        <v>4218</v>
      </c>
      <c r="P656" t="s">
        <v>5352</v>
      </c>
      <c r="R656" t="s">
        <v>4219</v>
      </c>
    </row>
    <row r="657" spans="1:18" x14ac:dyDescent="0.35">
      <c r="A657">
        <v>2690848</v>
      </c>
      <c r="B657">
        <v>6307018</v>
      </c>
      <c r="C657" t="s">
        <v>982</v>
      </c>
      <c r="D657">
        <v>4001551506</v>
      </c>
      <c r="E657" s="16">
        <v>45503</v>
      </c>
      <c r="F657" s="16" t="s">
        <v>4706</v>
      </c>
      <c r="G657" s="16" t="s">
        <v>3991</v>
      </c>
      <c r="H657">
        <v>2</v>
      </c>
      <c r="I657">
        <v>36.39</v>
      </c>
      <c r="J657">
        <v>72.78</v>
      </c>
      <c r="K657" t="s">
        <v>4218</v>
      </c>
      <c r="L657">
        <v>174.14</v>
      </c>
      <c r="M657" s="16">
        <v>174.14</v>
      </c>
      <c r="N657" t="s">
        <v>4218</v>
      </c>
      <c r="P657" t="s">
        <v>5352</v>
      </c>
      <c r="R657" t="s">
        <v>4219</v>
      </c>
    </row>
    <row r="658" spans="1:18" x14ac:dyDescent="0.35">
      <c r="A658">
        <v>2690848</v>
      </c>
      <c r="B658">
        <v>6307018</v>
      </c>
      <c r="C658" t="s">
        <v>982</v>
      </c>
      <c r="D658">
        <v>4001551506</v>
      </c>
      <c r="E658" s="16">
        <v>45503</v>
      </c>
      <c r="F658" s="16" t="s">
        <v>4707</v>
      </c>
      <c r="G658" s="16" t="s">
        <v>4708</v>
      </c>
      <c r="H658">
        <v>1</v>
      </c>
      <c r="I658">
        <v>435.78</v>
      </c>
      <c r="J658">
        <v>435.78</v>
      </c>
      <c r="K658" t="s">
        <v>4218</v>
      </c>
      <c r="L658">
        <v>119</v>
      </c>
      <c r="M658" s="16">
        <v>238</v>
      </c>
      <c r="N658" t="s">
        <v>4218</v>
      </c>
      <c r="P658" t="s">
        <v>5352</v>
      </c>
      <c r="R658" t="s">
        <v>4219</v>
      </c>
    </row>
    <row r="659" spans="1:18" x14ac:dyDescent="0.35">
      <c r="A659">
        <v>2690848</v>
      </c>
      <c r="B659">
        <v>6307018</v>
      </c>
      <c r="C659" t="s">
        <v>982</v>
      </c>
      <c r="D659">
        <v>4001551506</v>
      </c>
      <c r="E659" s="16">
        <v>45503</v>
      </c>
      <c r="F659" s="16" t="s">
        <v>4709</v>
      </c>
      <c r="G659" s="16" t="s">
        <v>2175</v>
      </c>
      <c r="H659">
        <v>3</v>
      </c>
      <c r="I659">
        <v>22.9</v>
      </c>
      <c r="J659">
        <v>68.7</v>
      </c>
      <c r="K659" t="s">
        <v>4218</v>
      </c>
      <c r="L659">
        <v>31.26</v>
      </c>
      <c r="M659" s="16">
        <v>125.04</v>
      </c>
      <c r="N659" s="16" t="s">
        <v>4218</v>
      </c>
      <c r="P659" t="s">
        <v>5352</v>
      </c>
      <c r="R659" t="s">
        <v>4589</v>
      </c>
    </row>
    <row r="660" spans="1:18" x14ac:dyDescent="0.35">
      <c r="A660">
        <v>2690848</v>
      </c>
      <c r="B660">
        <v>6307018</v>
      </c>
      <c r="C660" t="s">
        <v>982</v>
      </c>
      <c r="D660">
        <v>4001551506</v>
      </c>
      <c r="E660" s="16">
        <v>45503</v>
      </c>
      <c r="F660" s="16" t="s">
        <v>4710</v>
      </c>
      <c r="G660" s="16" t="s">
        <v>1984</v>
      </c>
      <c r="H660">
        <v>3</v>
      </c>
      <c r="I660">
        <v>8.92</v>
      </c>
      <c r="J660">
        <v>26.76</v>
      </c>
      <c r="K660" t="s">
        <v>4218</v>
      </c>
      <c r="L660">
        <v>1.66</v>
      </c>
      <c r="M660" s="16">
        <v>6.64</v>
      </c>
      <c r="N660" s="16" t="s">
        <v>4218</v>
      </c>
      <c r="P660" t="s">
        <v>5352</v>
      </c>
      <c r="R660" t="s">
        <v>4589</v>
      </c>
    </row>
    <row r="661" spans="1:18" x14ac:dyDescent="0.35">
      <c r="A661">
        <v>2690848</v>
      </c>
      <c r="B661">
        <v>6307018</v>
      </c>
      <c r="C661" t="s">
        <v>982</v>
      </c>
      <c r="D661">
        <v>4001551506</v>
      </c>
      <c r="E661" s="16">
        <v>45503</v>
      </c>
      <c r="F661" s="16" t="s">
        <v>4711</v>
      </c>
      <c r="G661" s="16" t="s">
        <v>1895</v>
      </c>
      <c r="H661">
        <v>1</v>
      </c>
      <c r="I661">
        <v>33.18</v>
      </c>
      <c r="J661">
        <v>33.18</v>
      </c>
      <c r="K661" t="s">
        <v>4218</v>
      </c>
      <c r="L661">
        <v>238.82</v>
      </c>
      <c r="M661" s="16">
        <v>238.82</v>
      </c>
      <c r="N661" s="16" t="s">
        <v>4218</v>
      </c>
      <c r="P661" t="s">
        <v>5352</v>
      </c>
      <c r="R661" t="s">
        <v>4589</v>
      </c>
    </row>
    <row r="662" spans="1:18" x14ac:dyDescent="0.35">
      <c r="A662">
        <v>2690848</v>
      </c>
      <c r="B662">
        <v>6307018</v>
      </c>
      <c r="C662" t="s">
        <v>982</v>
      </c>
      <c r="D662">
        <v>4001551506</v>
      </c>
      <c r="E662" s="16">
        <v>45503</v>
      </c>
      <c r="F662" s="16" t="s">
        <v>4712</v>
      </c>
      <c r="G662" s="16" t="s">
        <v>1895</v>
      </c>
      <c r="H662">
        <v>3</v>
      </c>
      <c r="I662">
        <v>32.869999999999997</v>
      </c>
      <c r="J662">
        <v>98.61</v>
      </c>
      <c r="K662" t="s">
        <v>4218</v>
      </c>
      <c r="L662">
        <v>10.18</v>
      </c>
      <c r="M662" s="16">
        <v>40.72</v>
      </c>
      <c r="N662" s="16" t="s">
        <v>4218</v>
      </c>
      <c r="P662" t="s">
        <v>5352</v>
      </c>
      <c r="R662" t="s">
        <v>4589</v>
      </c>
    </row>
    <row r="663" spans="1:18" x14ac:dyDescent="0.35">
      <c r="A663">
        <v>2690848</v>
      </c>
      <c r="B663">
        <v>6307018</v>
      </c>
      <c r="C663" t="s">
        <v>982</v>
      </c>
      <c r="D663">
        <v>4001551506</v>
      </c>
      <c r="E663" s="16">
        <v>45503</v>
      </c>
      <c r="F663" s="16" t="s">
        <v>4713</v>
      </c>
      <c r="G663" s="16" t="s">
        <v>4714</v>
      </c>
      <c r="H663">
        <v>2</v>
      </c>
      <c r="I663">
        <v>334.89</v>
      </c>
      <c r="J663">
        <v>669.78</v>
      </c>
      <c r="K663" t="s">
        <v>4218</v>
      </c>
      <c r="L663">
        <v>318.11</v>
      </c>
      <c r="M663" s="16">
        <v>318.11</v>
      </c>
      <c r="N663" s="16" t="s">
        <v>4218</v>
      </c>
      <c r="P663" t="s">
        <v>5352</v>
      </c>
      <c r="R663" t="s">
        <v>4589</v>
      </c>
    </row>
    <row r="664" spans="1:18" x14ac:dyDescent="0.35">
      <c r="A664">
        <v>2690848</v>
      </c>
      <c r="B664">
        <v>6307018</v>
      </c>
      <c r="C664" t="s">
        <v>982</v>
      </c>
      <c r="D664">
        <v>4001551506</v>
      </c>
      <c r="E664" s="16">
        <v>45503</v>
      </c>
      <c r="F664" s="16" t="s">
        <v>4715</v>
      </c>
      <c r="G664" s="16" t="s">
        <v>4238</v>
      </c>
      <c r="H664">
        <v>1</v>
      </c>
      <c r="I664">
        <v>31.92</v>
      </c>
      <c r="J664">
        <v>31.92</v>
      </c>
      <c r="K664" t="s">
        <v>4218</v>
      </c>
      <c r="L664">
        <v>260.72000000000003</v>
      </c>
      <c r="M664" s="16">
        <v>260.72000000000003</v>
      </c>
      <c r="N664" s="16" t="s">
        <v>4218</v>
      </c>
      <c r="P664" t="s">
        <v>5352</v>
      </c>
      <c r="R664" t="s">
        <v>4589</v>
      </c>
    </row>
    <row r="665" spans="1:18" x14ac:dyDescent="0.35">
      <c r="A665">
        <v>2690848</v>
      </c>
      <c r="B665">
        <v>6307018</v>
      </c>
      <c r="C665" t="s">
        <v>982</v>
      </c>
      <c r="D665">
        <v>4001551506</v>
      </c>
      <c r="E665" s="16">
        <v>45503</v>
      </c>
      <c r="F665" s="16" t="s">
        <v>4716</v>
      </c>
      <c r="G665" s="16" t="s">
        <v>2319</v>
      </c>
      <c r="H665">
        <v>1</v>
      </c>
      <c r="I665">
        <v>150.86000000000001</v>
      </c>
      <c r="J665">
        <v>150.86000000000001</v>
      </c>
      <c r="K665" t="s">
        <v>4218</v>
      </c>
      <c r="L665">
        <v>9379.84</v>
      </c>
      <c r="M665" s="16">
        <v>9379.84</v>
      </c>
      <c r="N665" s="16" t="s">
        <v>4218</v>
      </c>
      <c r="P665" t="s">
        <v>5352</v>
      </c>
      <c r="R665" t="s">
        <v>4589</v>
      </c>
    </row>
    <row r="666" spans="1:18" x14ac:dyDescent="0.35">
      <c r="A666">
        <v>2690848</v>
      </c>
      <c r="B666">
        <v>6307018</v>
      </c>
      <c r="C666" t="s">
        <v>982</v>
      </c>
      <c r="D666">
        <v>4001551506</v>
      </c>
      <c r="E666" s="16">
        <v>45503</v>
      </c>
      <c r="F666" s="16" t="s">
        <v>4717</v>
      </c>
      <c r="G666" s="16" t="s">
        <v>4708</v>
      </c>
      <c r="H666">
        <v>2</v>
      </c>
      <c r="I666">
        <v>261.82</v>
      </c>
      <c r="J666">
        <v>523.64</v>
      </c>
      <c r="K666" t="s">
        <v>4218</v>
      </c>
      <c r="L666">
        <v>303.70999999999998</v>
      </c>
      <c r="M666" s="16">
        <v>607.41999999999996</v>
      </c>
      <c r="N666" s="16" t="s">
        <v>4218</v>
      </c>
      <c r="P666" t="s">
        <v>5352</v>
      </c>
      <c r="R666" t="s">
        <v>4589</v>
      </c>
    </row>
    <row r="667" spans="1:18" x14ac:dyDescent="0.35">
      <c r="A667">
        <v>2717835</v>
      </c>
      <c r="B667">
        <v>6324998</v>
      </c>
      <c r="C667" t="s">
        <v>4460</v>
      </c>
      <c r="D667">
        <v>4001163541</v>
      </c>
      <c r="E667" s="16">
        <v>45192</v>
      </c>
      <c r="F667" s="16" t="s">
        <v>4461</v>
      </c>
      <c r="G667" s="16" t="s">
        <v>1831</v>
      </c>
      <c r="H667">
        <v>2</v>
      </c>
      <c r="I667">
        <v>32.380000000000003</v>
      </c>
      <c r="J667">
        <v>64.760000000000005</v>
      </c>
      <c r="K667" t="s">
        <v>4218</v>
      </c>
      <c r="L667">
        <v>22127.64</v>
      </c>
      <c r="M667" s="16">
        <v>22127.64</v>
      </c>
      <c r="N667" s="16" t="s">
        <v>4218</v>
      </c>
      <c r="P667" t="s">
        <v>5352</v>
      </c>
      <c r="R667" t="s">
        <v>4589</v>
      </c>
    </row>
    <row r="668" spans="1:18" x14ac:dyDescent="0.35">
      <c r="A668">
        <v>2717835</v>
      </c>
      <c r="B668">
        <v>6324998</v>
      </c>
      <c r="C668" t="s">
        <v>4460</v>
      </c>
      <c r="D668">
        <v>4001163541</v>
      </c>
      <c r="E668" s="16">
        <v>45192</v>
      </c>
      <c r="F668" s="16" t="s">
        <v>4462</v>
      </c>
      <c r="G668" s="16" t="s">
        <v>4463</v>
      </c>
      <c r="H668">
        <v>1</v>
      </c>
      <c r="I668">
        <v>58.51</v>
      </c>
      <c r="J668">
        <v>58.51</v>
      </c>
      <c r="K668" t="s">
        <v>4218</v>
      </c>
      <c r="L668">
        <v>1.52</v>
      </c>
      <c r="M668" s="16">
        <v>9.1199999999999992</v>
      </c>
      <c r="N668" s="16" t="s">
        <v>4218</v>
      </c>
      <c r="P668" t="s">
        <v>5352</v>
      </c>
      <c r="R668" t="s">
        <v>4589</v>
      </c>
    </row>
    <row r="669" spans="1:18" x14ac:dyDescent="0.35">
      <c r="A669">
        <v>2717835</v>
      </c>
      <c r="B669">
        <v>6324998</v>
      </c>
      <c r="C669" t="s">
        <v>4460</v>
      </c>
      <c r="D669">
        <v>4001163541</v>
      </c>
      <c r="E669" s="16">
        <v>45192</v>
      </c>
      <c r="F669" s="16" t="s">
        <v>4464</v>
      </c>
      <c r="G669" s="16" t="s">
        <v>4465</v>
      </c>
      <c r="H669">
        <v>1</v>
      </c>
      <c r="I669">
        <v>188.9</v>
      </c>
      <c r="J669">
        <v>188.9</v>
      </c>
      <c r="K669" t="s">
        <v>4218</v>
      </c>
      <c r="L669">
        <v>47.49</v>
      </c>
      <c r="M669" s="16">
        <v>94.98</v>
      </c>
      <c r="N669" s="16" t="s">
        <v>4218</v>
      </c>
      <c r="P669" t="s">
        <v>5352</v>
      </c>
      <c r="R669" t="s">
        <v>4219</v>
      </c>
    </row>
    <row r="670" spans="1:18" x14ac:dyDescent="0.35">
      <c r="A670">
        <v>2732578</v>
      </c>
      <c r="B670">
        <v>6335434</v>
      </c>
      <c r="C670" t="s">
        <v>4552</v>
      </c>
      <c r="D670">
        <v>4001513839</v>
      </c>
      <c r="E670" s="16">
        <v>45474</v>
      </c>
      <c r="F670" s="16" t="s">
        <v>4553</v>
      </c>
      <c r="G670" s="16" t="s">
        <v>2663</v>
      </c>
      <c r="H670">
        <v>230</v>
      </c>
      <c r="I670">
        <v>0.18</v>
      </c>
      <c r="J670">
        <v>41.4</v>
      </c>
      <c r="K670" t="s">
        <v>4218</v>
      </c>
      <c r="L670">
        <v>4.01</v>
      </c>
      <c r="M670" s="16">
        <v>16.04</v>
      </c>
      <c r="N670" s="16" t="s">
        <v>4218</v>
      </c>
      <c r="P670" t="s">
        <v>5352</v>
      </c>
      <c r="R670" t="s">
        <v>4219</v>
      </c>
    </row>
    <row r="671" spans="1:18" x14ac:dyDescent="0.35">
      <c r="A671">
        <v>2732578</v>
      </c>
      <c r="B671">
        <v>6335434</v>
      </c>
      <c r="C671" t="s">
        <v>4552</v>
      </c>
      <c r="D671">
        <v>4001513839</v>
      </c>
      <c r="E671" s="16">
        <v>45474</v>
      </c>
      <c r="F671" s="16" t="s">
        <v>4553</v>
      </c>
      <c r="G671" s="16" t="s">
        <v>2663</v>
      </c>
      <c r="H671">
        <v>175</v>
      </c>
      <c r="I671">
        <v>0.18</v>
      </c>
      <c r="J671">
        <v>31.5</v>
      </c>
      <c r="K671" t="s">
        <v>4218</v>
      </c>
      <c r="L671">
        <v>1.66</v>
      </c>
      <c r="M671" s="16">
        <v>3.32</v>
      </c>
      <c r="N671" s="16" t="s">
        <v>4218</v>
      </c>
      <c r="P671" t="s">
        <v>5352</v>
      </c>
      <c r="R671" t="s">
        <v>4219</v>
      </c>
    </row>
    <row r="672" spans="1:18" x14ac:dyDescent="0.35">
      <c r="A672">
        <v>2732578</v>
      </c>
      <c r="B672">
        <v>6335434</v>
      </c>
      <c r="C672" t="s">
        <v>4552</v>
      </c>
      <c r="D672">
        <v>4001513839</v>
      </c>
      <c r="E672" s="16">
        <v>45474</v>
      </c>
      <c r="F672" s="16" t="s">
        <v>4553</v>
      </c>
      <c r="G672" s="16" t="s">
        <v>2663</v>
      </c>
      <c r="H672">
        <v>250</v>
      </c>
      <c r="I672">
        <v>0.18</v>
      </c>
      <c r="J672">
        <v>45</v>
      </c>
      <c r="K672" t="s">
        <v>4218</v>
      </c>
      <c r="L672">
        <v>16.7</v>
      </c>
      <c r="M672" s="16">
        <v>33.4</v>
      </c>
      <c r="N672" t="s">
        <v>4218</v>
      </c>
      <c r="P672" t="s">
        <v>5352</v>
      </c>
      <c r="R672" t="s">
        <v>4219</v>
      </c>
    </row>
    <row r="673" spans="1:18" x14ac:dyDescent="0.35">
      <c r="A673">
        <v>2732578</v>
      </c>
      <c r="B673">
        <v>6335434</v>
      </c>
      <c r="C673" t="s">
        <v>4552</v>
      </c>
      <c r="D673">
        <v>4001513839</v>
      </c>
      <c r="E673" s="16">
        <v>45474</v>
      </c>
      <c r="F673" s="16" t="s">
        <v>4554</v>
      </c>
      <c r="G673" s="16" t="s">
        <v>4307</v>
      </c>
      <c r="H673">
        <v>183</v>
      </c>
      <c r="I673">
        <v>0.18</v>
      </c>
      <c r="J673">
        <v>32.94</v>
      </c>
      <c r="K673" t="s">
        <v>4218</v>
      </c>
      <c r="L673">
        <v>1.55</v>
      </c>
      <c r="M673" s="16">
        <v>18.600000000000001</v>
      </c>
      <c r="N673" t="s">
        <v>4218</v>
      </c>
      <c r="P673" t="s">
        <v>5352</v>
      </c>
      <c r="R673" t="s">
        <v>4219</v>
      </c>
    </row>
    <row r="674" spans="1:18" x14ac:dyDescent="0.35">
      <c r="A674">
        <v>2772671</v>
      </c>
      <c r="B674">
        <v>6365081</v>
      </c>
      <c r="C674" t="s">
        <v>4555</v>
      </c>
      <c r="D674">
        <v>4001515317</v>
      </c>
      <c r="E674" s="16">
        <v>45474</v>
      </c>
      <c r="F674" s="16" t="s">
        <v>4556</v>
      </c>
      <c r="G674" s="16" t="s">
        <v>2106</v>
      </c>
      <c r="H674">
        <v>1</v>
      </c>
      <c r="I674">
        <v>155.33000000000001</v>
      </c>
      <c r="J674">
        <v>155.33000000000001</v>
      </c>
      <c r="K674" t="s">
        <v>4218</v>
      </c>
      <c r="L674">
        <v>1.89</v>
      </c>
      <c r="M674" s="16">
        <v>7.56</v>
      </c>
      <c r="N674" t="s">
        <v>4218</v>
      </c>
      <c r="P674" t="s">
        <v>5352</v>
      </c>
      <c r="R674" t="s">
        <v>4219</v>
      </c>
    </row>
    <row r="675" spans="1:18" x14ac:dyDescent="0.35">
      <c r="A675">
        <v>2772671</v>
      </c>
      <c r="B675">
        <v>6365081</v>
      </c>
      <c r="C675" t="s">
        <v>4555</v>
      </c>
      <c r="D675">
        <v>4001515317</v>
      </c>
      <c r="E675" s="16">
        <v>45474</v>
      </c>
      <c r="F675" s="16" t="s">
        <v>4557</v>
      </c>
      <c r="G675" s="16" t="s">
        <v>2106</v>
      </c>
      <c r="H675">
        <v>1</v>
      </c>
      <c r="I675">
        <v>187.84</v>
      </c>
      <c r="J675">
        <v>187.84</v>
      </c>
      <c r="K675" t="s">
        <v>4218</v>
      </c>
      <c r="L675">
        <v>2.19</v>
      </c>
      <c r="M675" s="16">
        <v>8.76</v>
      </c>
      <c r="N675" t="s">
        <v>4218</v>
      </c>
      <c r="P675" t="s">
        <v>5352</v>
      </c>
      <c r="R675" t="s">
        <v>4219</v>
      </c>
    </row>
    <row r="676" spans="1:18" x14ac:dyDescent="0.35">
      <c r="A676">
        <v>2782828</v>
      </c>
      <c r="B676">
        <v>6372167</v>
      </c>
      <c r="C676" t="s">
        <v>4466</v>
      </c>
      <c r="D676">
        <v>4001279134</v>
      </c>
      <c r="E676" s="16">
        <v>45294</v>
      </c>
      <c r="F676" s="16" t="s">
        <v>4467</v>
      </c>
      <c r="G676" s="16" t="s">
        <v>4468</v>
      </c>
      <c r="H676">
        <v>1</v>
      </c>
      <c r="I676">
        <v>5040.12</v>
      </c>
      <c r="J676">
        <v>5040.12</v>
      </c>
      <c r="K676" t="s">
        <v>4218</v>
      </c>
      <c r="L676">
        <v>35.64</v>
      </c>
      <c r="M676" s="16">
        <v>855.36</v>
      </c>
      <c r="N676" t="s">
        <v>4218</v>
      </c>
      <c r="P676" t="s">
        <v>5352</v>
      </c>
      <c r="R676" t="s">
        <v>4219</v>
      </c>
    </row>
    <row r="677" spans="1:18" x14ac:dyDescent="0.35">
      <c r="A677">
        <v>2786494</v>
      </c>
      <c r="B677">
        <v>6374552</v>
      </c>
      <c r="C677" t="s">
        <v>4558</v>
      </c>
      <c r="D677">
        <v>4001515327</v>
      </c>
      <c r="E677" s="16">
        <v>45474</v>
      </c>
      <c r="F677" s="16" t="s">
        <v>4174</v>
      </c>
      <c r="G677" s="16" t="s">
        <v>1810</v>
      </c>
      <c r="H677">
        <v>2</v>
      </c>
      <c r="I677">
        <v>0.37</v>
      </c>
      <c r="J677">
        <v>0.74</v>
      </c>
      <c r="K677" t="s">
        <v>4218</v>
      </c>
      <c r="L677">
        <v>769.36</v>
      </c>
      <c r="M677" s="16">
        <v>1538.72</v>
      </c>
      <c r="N677" t="s">
        <v>4218</v>
      </c>
      <c r="P677" t="s">
        <v>5352</v>
      </c>
      <c r="R677" t="s">
        <v>4219</v>
      </c>
    </row>
    <row r="678" spans="1:18" x14ac:dyDescent="0.35">
      <c r="A678">
        <v>2786494</v>
      </c>
      <c r="B678">
        <v>6374552</v>
      </c>
      <c r="C678" t="s">
        <v>4558</v>
      </c>
      <c r="D678">
        <v>4001515327</v>
      </c>
      <c r="E678" s="16">
        <v>45474</v>
      </c>
      <c r="F678" s="16" t="s">
        <v>4166</v>
      </c>
      <c r="G678" s="16" t="s">
        <v>1822</v>
      </c>
      <c r="H678">
        <v>4</v>
      </c>
      <c r="I678">
        <v>0.95</v>
      </c>
      <c r="J678">
        <v>3.8</v>
      </c>
      <c r="K678" t="s">
        <v>4218</v>
      </c>
      <c r="L678">
        <v>129.04</v>
      </c>
      <c r="M678" s="16">
        <v>258.08</v>
      </c>
      <c r="N678" t="s">
        <v>4218</v>
      </c>
      <c r="P678" t="s">
        <v>5352</v>
      </c>
      <c r="R678" t="s">
        <v>4219</v>
      </c>
    </row>
    <row r="679" spans="1:18" x14ac:dyDescent="0.35">
      <c r="A679">
        <v>2786494</v>
      </c>
      <c r="B679">
        <v>6374552</v>
      </c>
      <c r="C679" t="s">
        <v>4558</v>
      </c>
      <c r="D679">
        <v>4001515327</v>
      </c>
      <c r="E679" s="16">
        <v>45474</v>
      </c>
      <c r="F679" s="16" t="s">
        <v>4168</v>
      </c>
      <c r="G679" s="16" t="s">
        <v>1852</v>
      </c>
      <c r="H679">
        <v>2</v>
      </c>
      <c r="I679">
        <v>22.75</v>
      </c>
      <c r="J679">
        <v>45.5</v>
      </c>
      <c r="K679" t="s">
        <v>4218</v>
      </c>
      <c r="L679">
        <v>229.81</v>
      </c>
      <c r="M679" s="16">
        <v>459.62</v>
      </c>
      <c r="N679" t="s">
        <v>4218</v>
      </c>
      <c r="P679" t="s">
        <v>5352</v>
      </c>
      <c r="R679" t="s">
        <v>4219</v>
      </c>
    </row>
    <row r="680" spans="1:18" x14ac:dyDescent="0.35">
      <c r="A680">
        <v>2786494</v>
      </c>
      <c r="B680">
        <v>6374552</v>
      </c>
      <c r="C680" t="s">
        <v>4558</v>
      </c>
      <c r="D680">
        <v>4001515327</v>
      </c>
      <c r="E680" s="16">
        <v>45474</v>
      </c>
      <c r="F680" s="16" t="s">
        <v>4169</v>
      </c>
      <c r="G680" s="16" t="s">
        <v>1852</v>
      </c>
      <c r="H680">
        <v>2</v>
      </c>
      <c r="I680">
        <v>17.8</v>
      </c>
      <c r="J680">
        <v>35.6</v>
      </c>
      <c r="K680" t="s">
        <v>4218</v>
      </c>
      <c r="L680">
        <v>4.4400000000000004</v>
      </c>
      <c r="M680" s="16">
        <v>35.520000000000003</v>
      </c>
      <c r="N680" t="s">
        <v>4218</v>
      </c>
      <c r="P680" t="s">
        <v>5352</v>
      </c>
      <c r="R680" t="s">
        <v>4219</v>
      </c>
    </row>
    <row r="681" spans="1:18" x14ac:dyDescent="0.35">
      <c r="A681">
        <v>2786494</v>
      </c>
      <c r="B681">
        <v>6374552</v>
      </c>
      <c r="C681" t="s">
        <v>4558</v>
      </c>
      <c r="D681">
        <v>4001515327</v>
      </c>
      <c r="E681" s="16">
        <v>45474</v>
      </c>
      <c r="F681" s="16" t="s">
        <v>4170</v>
      </c>
      <c r="G681" s="16" t="s">
        <v>2093</v>
      </c>
      <c r="H681">
        <v>2</v>
      </c>
      <c r="I681">
        <v>58.61</v>
      </c>
      <c r="J681">
        <v>117.22</v>
      </c>
      <c r="K681" t="s">
        <v>4218</v>
      </c>
      <c r="L681">
        <v>4.9800000000000004</v>
      </c>
      <c r="M681" s="16">
        <v>39.840000000000003</v>
      </c>
      <c r="N681" t="s">
        <v>4218</v>
      </c>
      <c r="P681" t="s">
        <v>5352</v>
      </c>
      <c r="R681" t="s">
        <v>4219</v>
      </c>
    </row>
    <row r="682" spans="1:18" x14ac:dyDescent="0.35">
      <c r="A682">
        <v>2786494</v>
      </c>
      <c r="B682">
        <v>6374552</v>
      </c>
      <c r="C682" t="s">
        <v>4558</v>
      </c>
      <c r="D682">
        <v>4001515327</v>
      </c>
      <c r="E682" s="16">
        <v>45474</v>
      </c>
      <c r="F682" s="16" t="s">
        <v>4172</v>
      </c>
      <c r="G682" s="16" t="s">
        <v>1825</v>
      </c>
      <c r="H682">
        <v>4</v>
      </c>
      <c r="I682">
        <v>0.72</v>
      </c>
      <c r="J682">
        <v>2.88</v>
      </c>
      <c r="K682" t="s">
        <v>4218</v>
      </c>
      <c r="L682">
        <v>6.08</v>
      </c>
      <c r="M682" s="16">
        <v>24.32</v>
      </c>
      <c r="N682" t="s">
        <v>4218</v>
      </c>
      <c r="P682" t="s">
        <v>5352</v>
      </c>
      <c r="R682" t="s">
        <v>4219</v>
      </c>
    </row>
    <row r="683" spans="1:18" x14ac:dyDescent="0.35">
      <c r="A683">
        <v>2786494</v>
      </c>
      <c r="B683">
        <v>6374552</v>
      </c>
      <c r="C683" t="s">
        <v>4558</v>
      </c>
      <c r="D683">
        <v>4001515327</v>
      </c>
      <c r="E683" s="16">
        <v>45474</v>
      </c>
      <c r="F683" s="16" t="s">
        <v>4173</v>
      </c>
      <c r="G683" s="16" t="s">
        <v>1825</v>
      </c>
      <c r="H683">
        <v>2</v>
      </c>
      <c r="I683">
        <v>1.1499999999999999</v>
      </c>
      <c r="J683">
        <v>2.2999999999999998</v>
      </c>
      <c r="K683" t="s">
        <v>4218</v>
      </c>
      <c r="L683">
        <v>617.69000000000005</v>
      </c>
      <c r="M683" s="16">
        <v>1235.3800000000001</v>
      </c>
      <c r="N683" t="s">
        <v>4218</v>
      </c>
      <c r="P683" t="s">
        <v>5352</v>
      </c>
      <c r="R683" t="s">
        <v>4219</v>
      </c>
    </row>
    <row r="684" spans="1:18" x14ac:dyDescent="0.35">
      <c r="A684">
        <v>2786494</v>
      </c>
      <c r="B684">
        <v>6374552</v>
      </c>
      <c r="C684" t="s">
        <v>4558</v>
      </c>
      <c r="D684">
        <v>4001515327</v>
      </c>
      <c r="E684" s="16">
        <v>45474</v>
      </c>
      <c r="F684" s="16" t="s">
        <v>2864</v>
      </c>
      <c r="G684" s="16" t="s">
        <v>1822</v>
      </c>
      <c r="H684">
        <v>2</v>
      </c>
      <c r="I684">
        <v>2.12</v>
      </c>
      <c r="J684">
        <v>4.24</v>
      </c>
      <c r="K684" t="s">
        <v>4218</v>
      </c>
      <c r="L684">
        <v>1.05</v>
      </c>
      <c r="M684" s="16">
        <v>37.799999999999997</v>
      </c>
      <c r="N684" t="s">
        <v>4218</v>
      </c>
      <c r="P684" t="s">
        <v>5352</v>
      </c>
      <c r="R684" t="s">
        <v>4219</v>
      </c>
    </row>
    <row r="685" spans="1:18" x14ac:dyDescent="0.35">
      <c r="A685">
        <v>2786494</v>
      </c>
      <c r="B685">
        <v>6374552</v>
      </c>
      <c r="C685" t="s">
        <v>4558</v>
      </c>
      <c r="D685">
        <v>4001515327</v>
      </c>
      <c r="E685" s="16">
        <v>45474</v>
      </c>
      <c r="F685" s="16" t="s">
        <v>4167</v>
      </c>
      <c r="G685" s="16" t="s">
        <v>1825</v>
      </c>
      <c r="H685">
        <v>4</v>
      </c>
      <c r="I685">
        <v>14.32</v>
      </c>
      <c r="J685">
        <v>57.28</v>
      </c>
      <c r="K685" t="s">
        <v>4218</v>
      </c>
      <c r="L685">
        <v>2.12</v>
      </c>
      <c r="M685" s="16">
        <v>12.72</v>
      </c>
      <c r="N685" t="s">
        <v>4218</v>
      </c>
      <c r="P685" t="s">
        <v>5352</v>
      </c>
      <c r="R685" t="s">
        <v>4219</v>
      </c>
    </row>
    <row r="686" spans="1:18" x14ac:dyDescent="0.35">
      <c r="A686">
        <v>2786494</v>
      </c>
      <c r="B686">
        <v>6374552</v>
      </c>
      <c r="C686" t="s">
        <v>4558</v>
      </c>
      <c r="D686">
        <v>4001515327</v>
      </c>
      <c r="E686" s="16">
        <v>45474</v>
      </c>
      <c r="F686" s="16" t="s">
        <v>4171</v>
      </c>
      <c r="G686" s="16" t="s">
        <v>1865</v>
      </c>
      <c r="H686">
        <v>6</v>
      </c>
      <c r="I686">
        <v>6.77</v>
      </c>
      <c r="J686">
        <v>40.619999999999997</v>
      </c>
      <c r="K686" t="s">
        <v>4218</v>
      </c>
      <c r="L686">
        <v>2.88</v>
      </c>
      <c r="M686" s="16">
        <v>23.04</v>
      </c>
      <c r="N686" t="s">
        <v>4218</v>
      </c>
      <c r="P686" t="s">
        <v>5352</v>
      </c>
      <c r="R686" t="s">
        <v>4219</v>
      </c>
    </row>
    <row r="687" spans="1:18" x14ac:dyDescent="0.35">
      <c r="A687">
        <v>2788770</v>
      </c>
      <c r="B687">
        <v>6376079</v>
      </c>
      <c r="C687" t="s">
        <v>4469</v>
      </c>
      <c r="D687">
        <v>4001463365</v>
      </c>
      <c r="E687" s="16">
        <v>45435</v>
      </c>
      <c r="F687" s="16" t="s">
        <v>4470</v>
      </c>
      <c r="G687" s="16" t="s">
        <v>1936</v>
      </c>
      <c r="H687">
        <v>1</v>
      </c>
      <c r="I687">
        <v>13.59</v>
      </c>
      <c r="J687">
        <v>13.59</v>
      </c>
      <c r="K687" t="s">
        <v>4218</v>
      </c>
      <c r="L687">
        <v>10.57</v>
      </c>
      <c r="M687" s="16">
        <v>21.14</v>
      </c>
      <c r="N687" t="s">
        <v>4218</v>
      </c>
      <c r="P687" t="s">
        <v>5352</v>
      </c>
      <c r="R687" t="s">
        <v>4219</v>
      </c>
    </row>
    <row r="688" spans="1:18" x14ac:dyDescent="0.35">
      <c r="A688">
        <v>2788770</v>
      </c>
      <c r="B688">
        <v>6376079</v>
      </c>
      <c r="C688" t="s">
        <v>4469</v>
      </c>
      <c r="D688">
        <v>4001463365</v>
      </c>
      <c r="E688" s="16">
        <v>45435</v>
      </c>
      <c r="F688" s="16" t="s">
        <v>4471</v>
      </c>
      <c r="G688" s="16" t="s">
        <v>1823</v>
      </c>
      <c r="H688">
        <v>1</v>
      </c>
      <c r="I688">
        <v>17.920000000000002</v>
      </c>
      <c r="J688">
        <v>17.920000000000002</v>
      </c>
      <c r="K688" t="s">
        <v>4218</v>
      </c>
      <c r="L688">
        <v>8.2200000000000006</v>
      </c>
      <c r="M688" s="16">
        <v>16.440000000000001</v>
      </c>
      <c r="N688" t="s">
        <v>4218</v>
      </c>
      <c r="P688" t="s">
        <v>5352</v>
      </c>
      <c r="R688" t="s">
        <v>4219</v>
      </c>
    </row>
    <row r="689" spans="1:18" x14ac:dyDescent="0.35">
      <c r="A689">
        <v>2788770</v>
      </c>
      <c r="B689">
        <v>6376079</v>
      </c>
      <c r="C689" t="s">
        <v>4469</v>
      </c>
      <c r="D689">
        <v>4001463365</v>
      </c>
      <c r="E689" s="16">
        <v>45435</v>
      </c>
      <c r="F689" s="16" t="s">
        <v>4472</v>
      </c>
      <c r="G689" s="16" t="s">
        <v>1822</v>
      </c>
      <c r="H689">
        <v>25</v>
      </c>
      <c r="I689">
        <v>2.4300000000000002</v>
      </c>
      <c r="J689">
        <v>60.75</v>
      </c>
      <c r="K689" t="s">
        <v>4218</v>
      </c>
      <c r="L689">
        <v>1348.7</v>
      </c>
      <c r="M689">
        <v>2697.4</v>
      </c>
      <c r="N689" s="16" t="s">
        <v>4218</v>
      </c>
      <c r="P689" t="s">
        <v>5352</v>
      </c>
      <c r="R689" t="s">
        <v>4219</v>
      </c>
    </row>
    <row r="690" spans="1:18" x14ac:dyDescent="0.35">
      <c r="A690">
        <v>2788770</v>
      </c>
      <c r="B690">
        <v>6376079</v>
      </c>
      <c r="C690" t="s">
        <v>4469</v>
      </c>
      <c r="D690">
        <v>4001463365</v>
      </c>
      <c r="E690" s="16">
        <v>45435</v>
      </c>
      <c r="F690" s="16" t="s">
        <v>2233</v>
      </c>
      <c r="G690" s="16" t="s">
        <v>1936</v>
      </c>
      <c r="H690">
        <v>1</v>
      </c>
      <c r="I690">
        <v>0.37</v>
      </c>
      <c r="J690">
        <v>0.37</v>
      </c>
      <c r="K690" t="s">
        <v>4218</v>
      </c>
      <c r="L690">
        <v>257.27</v>
      </c>
      <c r="M690">
        <v>514.54</v>
      </c>
      <c r="N690" s="16" t="s">
        <v>4218</v>
      </c>
      <c r="P690" t="s">
        <v>5352</v>
      </c>
      <c r="R690" t="s">
        <v>4219</v>
      </c>
    </row>
    <row r="691" spans="1:18" x14ac:dyDescent="0.35">
      <c r="A691">
        <v>2788770</v>
      </c>
      <c r="B691">
        <v>6376079</v>
      </c>
      <c r="C691" t="s">
        <v>4469</v>
      </c>
      <c r="D691">
        <v>4001463365</v>
      </c>
      <c r="E691" s="16">
        <v>45435</v>
      </c>
      <c r="F691" s="16" t="s">
        <v>4473</v>
      </c>
      <c r="G691" s="16" t="s">
        <v>2310</v>
      </c>
      <c r="H691">
        <v>25</v>
      </c>
      <c r="I691">
        <v>14.02</v>
      </c>
      <c r="J691">
        <v>350.5</v>
      </c>
      <c r="K691" t="s">
        <v>4218</v>
      </c>
      <c r="L691">
        <v>30.31</v>
      </c>
      <c r="M691">
        <v>60.62</v>
      </c>
      <c r="N691" s="16" t="s">
        <v>4218</v>
      </c>
      <c r="P691" t="s">
        <v>5352</v>
      </c>
      <c r="R691" t="s">
        <v>4219</v>
      </c>
    </row>
    <row r="692" spans="1:18" x14ac:dyDescent="0.35">
      <c r="A692">
        <v>2788771</v>
      </c>
      <c r="B692">
        <v>6376080</v>
      </c>
      <c r="C692" t="s">
        <v>4474</v>
      </c>
      <c r="D692">
        <v>4001463375</v>
      </c>
      <c r="E692" s="16">
        <v>45435</v>
      </c>
      <c r="F692" s="16" t="s">
        <v>4470</v>
      </c>
      <c r="G692" s="16" t="s">
        <v>1936</v>
      </c>
      <c r="H692">
        <v>1</v>
      </c>
      <c r="I692">
        <v>13.59</v>
      </c>
      <c r="J692">
        <v>13.59</v>
      </c>
      <c r="K692" t="s">
        <v>4218</v>
      </c>
      <c r="L692">
        <v>90.7</v>
      </c>
      <c r="M692">
        <v>181.4</v>
      </c>
      <c r="N692" s="16" t="s">
        <v>4218</v>
      </c>
      <c r="P692" t="s">
        <v>5352</v>
      </c>
      <c r="R692" t="s">
        <v>4219</v>
      </c>
    </row>
    <row r="693" spans="1:18" x14ac:dyDescent="0.35">
      <c r="A693">
        <v>2788771</v>
      </c>
      <c r="B693">
        <v>6376080</v>
      </c>
      <c r="C693" t="s">
        <v>4474</v>
      </c>
      <c r="D693">
        <v>4001463375</v>
      </c>
      <c r="E693" s="16">
        <v>45435</v>
      </c>
      <c r="F693" s="16" t="s">
        <v>4471</v>
      </c>
      <c r="G693" s="16" t="s">
        <v>1823</v>
      </c>
      <c r="H693">
        <v>1</v>
      </c>
      <c r="I693">
        <v>17.920000000000002</v>
      </c>
      <c r="J693">
        <v>17.920000000000002</v>
      </c>
      <c r="K693" t="s">
        <v>4218</v>
      </c>
      <c r="L693">
        <v>787.28</v>
      </c>
      <c r="M693">
        <v>1574.56</v>
      </c>
      <c r="N693" s="16" t="s">
        <v>4218</v>
      </c>
      <c r="P693" t="s">
        <v>5352</v>
      </c>
      <c r="R693" t="s">
        <v>4219</v>
      </c>
    </row>
    <row r="694" spans="1:18" x14ac:dyDescent="0.35">
      <c r="A694">
        <v>2788771</v>
      </c>
      <c r="B694">
        <v>6376080</v>
      </c>
      <c r="C694" t="s">
        <v>4474</v>
      </c>
      <c r="D694">
        <v>4001463375</v>
      </c>
      <c r="E694" s="16">
        <v>45435</v>
      </c>
      <c r="F694" s="16" t="s">
        <v>4472</v>
      </c>
      <c r="G694" s="16" t="s">
        <v>1822</v>
      </c>
      <c r="H694">
        <v>25</v>
      </c>
      <c r="I694">
        <v>2.4300000000000002</v>
      </c>
      <c r="J694">
        <v>60.75</v>
      </c>
      <c r="K694" t="s">
        <v>4218</v>
      </c>
      <c r="L694">
        <v>171.2</v>
      </c>
      <c r="M694">
        <v>684.8</v>
      </c>
      <c r="N694" s="16" t="s">
        <v>4218</v>
      </c>
      <c r="P694" t="s">
        <v>5352</v>
      </c>
      <c r="R694" t="s">
        <v>4219</v>
      </c>
    </row>
    <row r="695" spans="1:18" x14ac:dyDescent="0.35">
      <c r="A695">
        <v>2788771</v>
      </c>
      <c r="B695">
        <v>6376080</v>
      </c>
      <c r="C695" t="s">
        <v>4474</v>
      </c>
      <c r="D695">
        <v>4001463375</v>
      </c>
      <c r="E695" s="16">
        <v>45435</v>
      </c>
      <c r="F695" s="16" t="s">
        <v>2233</v>
      </c>
      <c r="G695" s="16" t="s">
        <v>1936</v>
      </c>
      <c r="H695">
        <v>1</v>
      </c>
      <c r="I695">
        <v>0.37</v>
      </c>
      <c r="J695">
        <v>0.37</v>
      </c>
      <c r="K695" t="s">
        <v>4218</v>
      </c>
      <c r="L695">
        <v>54.84</v>
      </c>
      <c r="M695">
        <v>219.36</v>
      </c>
      <c r="N695" s="16" t="s">
        <v>4218</v>
      </c>
      <c r="P695" t="s">
        <v>5352</v>
      </c>
      <c r="R695" t="s">
        <v>4219</v>
      </c>
    </row>
    <row r="696" spans="1:18" x14ac:dyDescent="0.35">
      <c r="A696">
        <v>2788771</v>
      </c>
      <c r="B696">
        <v>6376080</v>
      </c>
      <c r="C696" t="s">
        <v>4474</v>
      </c>
      <c r="D696">
        <v>4001463375</v>
      </c>
      <c r="E696" s="16">
        <v>45435</v>
      </c>
      <c r="F696" s="16" t="s">
        <v>4473</v>
      </c>
      <c r="G696" s="16" t="s">
        <v>2310</v>
      </c>
      <c r="H696">
        <v>25</v>
      </c>
      <c r="I696">
        <v>14.02</v>
      </c>
      <c r="J696">
        <v>350.5</v>
      </c>
      <c r="K696" t="s">
        <v>4218</v>
      </c>
      <c r="L696">
        <v>81.27</v>
      </c>
      <c r="M696">
        <v>325.08</v>
      </c>
      <c r="N696" s="16" t="s">
        <v>4218</v>
      </c>
      <c r="P696" t="s">
        <v>5352</v>
      </c>
      <c r="R696" t="s">
        <v>4219</v>
      </c>
    </row>
    <row r="697" spans="1:18" x14ac:dyDescent="0.35">
      <c r="A697">
        <v>2792384</v>
      </c>
      <c r="B697">
        <v>6378180</v>
      </c>
      <c r="C697" t="s">
        <v>174</v>
      </c>
      <c r="D697">
        <v>4001302484</v>
      </c>
      <c r="E697" s="16">
        <v>45311</v>
      </c>
      <c r="F697" s="16" t="s">
        <v>4475</v>
      </c>
      <c r="G697" s="16" t="s">
        <v>1825</v>
      </c>
      <c r="H697">
        <v>6</v>
      </c>
      <c r="I697">
        <v>4.33</v>
      </c>
      <c r="J697">
        <v>25.98</v>
      </c>
      <c r="K697" t="s">
        <v>4218</v>
      </c>
      <c r="L697">
        <v>51.7</v>
      </c>
      <c r="M697">
        <v>103.4</v>
      </c>
      <c r="N697" s="16" t="s">
        <v>4218</v>
      </c>
      <c r="P697" t="s">
        <v>5352</v>
      </c>
      <c r="R697" t="s">
        <v>4219</v>
      </c>
    </row>
    <row r="698" spans="1:18" x14ac:dyDescent="0.35">
      <c r="A698">
        <v>2792384</v>
      </c>
      <c r="B698">
        <v>6378180</v>
      </c>
      <c r="C698" t="s">
        <v>174</v>
      </c>
      <c r="D698">
        <v>4001302484</v>
      </c>
      <c r="E698" s="16">
        <v>45311</v>
      </c>
      <c r="F698" s="16" t="s">
        <v>2108</v>
      </c>
      <c r="G698" s="16" t="s">
        <v>1822</v>
      </c>
      <c r="H698">
        <v>6</v>
      </c>
      <c r="I698">
        <v>1.75</v>
      </c>
      <c r="J698">
        <v>10.5</v>
      </c>
      <c r="K698" t="s">
        <v>4218</v>
      </c>
      <c r="L698">
        <v>34.42</v>
      </c>
      <c r="M698">
        <v>68.84</v>
      </c>
      <c r="N698" s="16" t="s">
        <v>4218</v>
      </c>
      <c r="P698" t="s">
        <v>5352</v>
      </c>
      <c r="R698" t="s">
        <v>4219</v>
      </c>
    </row>
    <row r="699" spans="1:18" x14ac:dyDescent="0.35">
      <c r="A699">
        <v>2792384</v>
      </c>
      <c r="B699">
        <v>6378180</v>
      </c>
      <c r="C699" t="s">
        <v>174</v>
      </c>
      <c r="D699">
        <v>4001302484</v>
      </c>
      <c r="E699" s="16">
        <v>45311</v>
      </c>
      <c r="F699" s="16" t="s">
        <v>2537</v>
      </c>
      <c r="G699" s="16" t="s">
        <v>1822</v>
      </c>
      <c r="H699">
        <v>6</v>
      </c>
      <c r="I699">
        <v>1.75</v>
      </c>
      <c r="J699">
        <v>10.5</v>
      </c>
      <c r="K699" t="s">
        <v>4218</v>
      </c>
      <c r="L699">
        <v>846.64</v>
      </c>
      <c r="M699">
        <v>846.64</v>
      </c>
      <c r="N699" s="16" t="s">
        <v>4218</v>
      </c>
      <c r="P699" t="s">
        <v>5352</v>
      </c>
      <c r="R699" t="s">
        <v>4219</v>
      </c>
    </row>
    <row r="700" spans="1:18" x14ac:dyDescent="0.35">
      <c r="A700">
        <v>2792384</v>
      </c>
      <c r="B700">
        <v>6378180</v>
      </c>
      <c r="C700" t="s">
        <v>174</v>
      </c>
      <c r="D700">
        <v>4001302484</v>
      </c>
      <c r="E700" s="16">
        <v>45311</v>
      </c>
      <c r="F700" s="16" t="s">
        <v>2015</v>
      </c>
      <c r="G700" s="16" t="s">
        <v>1825</v>
      </c>
      <c r="H700">
        <v>6</v>
      </c>
      <c r="I700">
        <v>4.71</v>
      </c>
      <c r="J700">
        <v>28.26</v>
      </c>
      <c r="K700" t="s">
        <v>4218</v>
      </c>
      <c r="L700">
        <v>3.83</v>
      </c>
      <c r="M700">
        <v>15.32</v>
      </c>
      <c r="N700" s="16" t="s">
        <v>4218</v>
      </c>
      <c r="P700" t="s">
        <v>5352</v>
      </c>
      <c r="R700" t="s">
        <v>4219</v>
      </c>
    </row>
    <row r="701" spans="1:18" x14ac:dyDescent="0.35">
      <c r="A701">
        <v>2792384</v>
      </c>
      <c r="B701">
        <v>6378180</v>
      </c>
      <c r="C701" t="s">
        <v>174</v>
      </c>
      <c r="D701">
        <v>4001302484</v>
      </c>
      <c r="E701" s="16">
        <v>45311</v>
      </c>
      <c r="F701" s="16" t="s">
        <v>4476</v>
      </c>
      <c r="G701" s="16" t="s">
        <v>1822</v>
      </c>
      <c r="H701">
        <v>3</v>
      </c>
      <c r="I701">
        <v>5.22</v>
      </c>
      <c r="J701">
        <v>15.66</v>
      </c>
      <c r="K701" t="s">
        <v>4218</v>
      </c>
      <c r="L701">
        <v>8.09</v>
      </c>
      <c r="M701">
        <v>32.36</v>
      </c>
      <c r="N701" s="16" t="s">
        <v>4218</v>
      </c>
      <c r="P701" t="s">
        <v>5352</v>
      </c>
      <c r="R701" t="s">
        <v>4219</v>
      </c>
    </row>
    <row r="702" spans="1:18" x14ac:dyDescent="0.35">
      <c r="A702">
        <v>2792384</v>
      </c>
      <c r="B702">
        <v>6378180</v>
      </c>
      <c r="C702" t="s">
        <v>174</v>
      </c>
      <c r="D702">
        <v>4001302484</v>
      </c>
      <c r="E702" s="16">
        <v>45311</v>
      </c>
      <c r="F702" s="16" t="s">
        <v>4477</v>
      </c>
      <c r="G702" s="16" t="s">
        <v>1949</v>
      </c>
      <c r="H702">
        <v>3</v>
      </c>
      <c r="I702">
        <v>8.56</v>
      </c>
      <c r="J702">
        <v>25.68</v>
      </c>
      <c r="K702" t="s">
        <v>4218</v>
      </c>
      <c r="L702">
        <v>3.57</v>
      </c>
      <c r="M702">
        <v>14.28</v>
      </c>
      <c r="N702" s="16" t="s">
        <v>4218</v>
      </c>
      <c r="P702" t="s">
        <v>5352</v>
      </c>
      <c r="R702" t="s">
        <v>4219</v>
      </c>
    </row>
    <row r="703" spans="1:18" x14ac:dyDescent="0.35">
      <c r="A703">
        <v>2792384</v>
      </c>
      <c r="B703">
        <v>6378180</v>
      </c>
      <c r="C703" t="s">
        <v>174</v>
      </c>
      <c r="D703">
        <v>4001302484</v>
      </c>
      <c r="E703" s="16">
        <v>45311</v>
      </c>
      <c r="F703" s="16" t="s">
        <v>4478</v>
      </c>
      <c r="G703" s="16" t="s">
        <v>1984</v>
      </c>
      <c r="H703">
        <v>3</v>
      </c>
      <c r="I703">
        <v>4.07</v>
      </c>
      <c r="J703">
        <v>12.21</v>
      </c>
      <c r="K703" t="s">
        <v>4218</v>
      </c>
      <c r="L703">
        <v>134.96</v>
      </c>
      <c r="M703">
        <v>539.84</v>
      </c>
      <c r="N703" s="16" t="s">
        <v>4218</v>
      </c>
      <c r="P703" t="s">
        <v>5352</v>
      </c>
      <c r="R703" t="s">
        <v>4219</v>
      </c>
    </row>
    <row r="704" spans="1:18" x14ac:dyDescent="0.35">
      <c r="A704">
        <v>2792384</v>
      </c>
      <c r="B704">
        <v>6378180</v>
      </c>
      <c r="C704" t="s">
        <v>174</v>
      </c>
      <c r="D704">
        <v>4001302484</v>
      </c>
      <c r="E704" s="16">
        <v>45311</v>
      </c>
      <c r="F704" s="16" t="s">
        <v>4479</v>
      </c>
      <c r="G704" s="16" t="s">
        <v>4480</v>
      </c>
      <c r="H704">
        <v>3</v>
      </c>
      <c r="I704">
        <v>4.07</v>
      </c>
      <c r="J704">
        <v>12.21</v>
      </c>
      <c r="K704" t="s">
        <v>4218</v>
      </c>
      <c r="L704">
        <v>8.31</v>
      </c>
      <c r="M704">
        <v>199.44</v>
      </c>
      <c r="N704" s="16" t="s">
        <v>4218</v>
      </c>
      <c r="P704" t="s">
        <v>5352</v>
      </c>
      <c r="R704" t="s">
        <v>4219</v>
      </c>
    </row>
    <row r="705" spans="1:18" x14ac:dyDescent="0.35">
      <c r="A705">
        <v>2792384</v>
      </c>
      <c r="B705">
        <v>6378180</v>
      </c>
      <c r="C705" t="s">
        <v>174</v>
      </c>
      <c r="D705">
        <v>4001302484</v>
      </c>
      <c r="E705" s="16">
        <v>45311</v>
      </c>
      <c r="F705" s="16" t="s">
        <v>4481</v>
      </c>
      <c r="G705" s="16" t="s">
        <v>1857</v>
      </c>
      <c r="H705">
        <v>3</v>
      </c>
      <c r="I705">
        <v>152.94999999999999</v>
      </c>
      <c r="J705">
        <v>458.85</v>
      </c>
      <c r="K705" t="s">
        <v>4218</v>
      </c>
      <c r="L705">
        <v>22.08</v>
      </c>
      <c r="M705">
        <v>176.64</v>
      </c>
      <c r="N705" s="16" t="s">
        <v>4218</v>
      </c>
      <c r="P705" t="s">
        <v>5352</v>
      </c>
      <c r="R705" t="s">
        <v>4219</v>
      </c>
    </row>
    <row r="706" spans="1:18" x14ac:dyDescent="0.35">
      <c r="A706">
        <v>2792384</v>
      </c>
      <c r="B706">
        <v>6378180</v>
      </c>
      <c r="C706" t="s">
        <v>174</v>
      </c>
      <c r="D706">
        <v>4001302484</v>
      </c>
      <c r="E706" s="16">
        <v>45311</v>
      </c>
      <c r="F706" s="16" t="s">
        <v>4482</v>
      </c>
      <c r="G706" s="16" t="s">
        <v>1998</v>
      </c>
      <c r="H706">
        <v>3</v>
      </c>
      <c r="I706">
        <v>196.84</v>
      </c>
      <c r="J706">
        <v>590.52</v>
      </c>
      <c r="K706" t="s">
        <v>4218</v>
      </c>
      <c r="L706">
        <v>1.05</v>
      </c>
      <c r="M706">
        <v>50.4</v>
      </c>
      <c r="N706" s="16" t="s">
        <v>4218</v>
      </c>
      <c r="P706" t="s">
        <v>5352</v>
      </c>
      <c r="R706" t="s">
        <v>4219</v>
      </c>
    </row>
    <row r="707" spans="1:18" x14ac:dyDescent="0.35">
      <c r="A707">
        <v>2792384</v>
      </c>
      <c r="B707">
        <v>6378180</v>
      </c>
      <c r="C707" t="s">
        <v>174</v>
      </c>
      <c r="D707">
        <v>4001302484</v>
      </c>
      <c r="E707" s="16">
        <v>45311</v>
      </c>
      <c r="F707" s="16" t="s">
        <v>4483</v>
      </c>
      <c r="G707" s="16" t="s">
        <v>4484</v>
      </c>
      <c r="H707">
        <v>3</v>
      </c>
      <c r="I707">
        <v>162.53</v>
      </c>
      <c r="J707">
        <v>487.59</v>
      </c>
      <c r="K707" t="s">
        <v>4218</v>
      </c>
      <c r="L707">
        <v>83.9</v>
      </c>
      <c r="M707">
        <v>671.2</v>
      </c>
      <c r="N707" s="16" t="s">
        <v>4218</v>
      </c>
      <c r="P707" t="s">
        <v>5352</v>
      </c>
      <c r="R707" t="s">
        <v>4219</v>
      </c>
    </row>
    <row r="708" spans="1:18" x14ac:dyDescent="0.35">
      <c r="A708">
        <v>2810278</v>
      </c>
      <c r="B708">
        <v>6390826</v>
      </c>
      <c r="C708" t="s">
        <v>4485</v>
      </c>
      <c r="D708">
        <v>4001499817</v>
      </c>
      <c r="E708" s="16">
        <v>45463</v>
      </c>
      <c r="F708" s="16" t="s">
        <v>4486</v>
      </c>
      <c r="G708" s="16" t="s">
        <v>1825</v>
      </c>
      <c r="H708">
        <v>2</v>
      </c>
      <c r="I708">
        <v>0.77</v>
      </c>
      <c r="J708">
        <v>1.54</v>
      </c>
      <c r="K708" t="s">
        <v>4218</v>
      </c>
      <c r="L708">
        <v>3.08</v>
      </c>
      <c r="M708">
        <v>36.96</v>
      </c>
      <c r="N708" s="16" t="s">
        <v>4218</v>
      </c>
      <c r="P708" t="s">
        <v>5352</v>
      </c>
      <c r="R708" t="s">
        <v>4219</v>
      </c>
    </row>
    <row r="709" spans="1:18" x14ac:dyDescent="0.35">
      <c r="A709">
        <v>2810278</v>
      </c>
      <c r="B709">
        <v>6390826</v>
      </c>
      <c r="C709" t="s">
        <v>4485</v>
      </c>
      <c r="D709">
        <v>4001499817</v>
      </c>
      <c r="E709" s="16">
        <v>45463</v>
      </c>
      <c r="F709" s="16" t="s">
        <v>2119</v>
      </c>
      <c r="G709" s="16" t="s">
        <v>1822</v>
      </c>
      <c r="H709">
        <v>3</v>
      </c>
      <c r="I709">
        <v>0.52</v>
      </c>
      <c r="J709">
        <v>1.56</v>
      </c>
      <c r="K709" t="s">
        <v>4218</v>
      </c>
      <c r="L709">
        <v>133.29</v>
      </c>
      <c r="M709">
        <v>266.58</v>
      </c>
      <c r="N709" s="16" t="s">
        <v>4218</v>
      </c>
      <c r="P709" t="s">
        <v>5352</v>
      </c>
      <c r="R709" t="s">
        <v>4219</v>
      </c>
    </row>
    <row r="710" spans="1:18" x14ac:dyDescent="0.35">
      <c r="A710">
        <v>2810278</v>
      </c>
      <c r="B710">
        <v>6390826</v>
      </c>
      <c r="C710" t="s">
        <v>4485</v>
      </c>
      <c r="D710">
        <v>4001499817</v>
      </c>
      <c r="E710" s="16">
        <v>45463</v>
      </c>
      <c r="F710" s="16" t="s">
        <v>4487</v>
      </c>
      <c r="G710" s="16" t="s">
        <v>1819</v>
      </c>
      <c r="H710">
        <v>1</v>
      </c>
      <c r="I710">
        <v>7.07</v>
      </c>
      <c r="J710">
        <v>7.07</v>
      </c>
      <c r="K710" t="s">
        <v>4218</v>
      </c>
      <c r="L710">
        <v>17.510000000000002</v>
      </c>
      <c r="M710">
        <v>35.020000000000003</v>
      </c>
      <c r="N710" s="16" t="s">
        <v>4218</v>
      </c>
      <c r="P710" t="s">
        <v>5352</v>
      </c>
      <c r="R710" t="s">
        <v>4219</v>
      </c>
    </row>
    <row r="711" spans="1:18" x14ac:dyDescent="0.35">
      <c r="A711">
        <v>2810278</v>
      </c>
      <c r="B711">
        <v>6390826</v>
      </c>
      <c r="C711" t="s">
        <v>4485</v>
      </c>
      <c r="D711">
        <v>4001499817</v>
      </c>
      <c r="E711" s="16">
        <v>45463</v>
      </c>
      <c r="F711" s="16" t="s">
        <v>4488</v>
      </c>
      <c r="G711" s="16" t="s">
        <v>2889</v>
      </c>
      <c r="H711">
        <v>1</v>
      </c>
      <c r="I711">
        <v>1733.99</v>
      </c>
      <c r="J711">
        <v>1733.99</v>
      </c>
      <c r="K711" t="s">
        <v>4218</v>
      </c>
      <c r="L711">
        <v>94.68</v>
      </c>
      <c r="M711">
        <v>378.72</v>
      </c>
      <c r="N711" s="16" t="s">
        <v>4218</v>
      </c>
      <c r="P711" t="s">
        <v>5352</v>
      </c>
      <c r="R711" t="s">
        <v>4219</v>
      </c>
    </row>
    <row r="712" spans="1:18" x14ac:dyDescent="0.35">
      <c r="A712">
        <v>2810653</v>
      </c>
      <c r="B712">
        <v>6390982</v>
      </c>
      <c r="C712" t="s">
        <v>4559</v>
      </c>
      <c r="D712">
        <v>4001539998</v>
      </c>
      <c r="E712" s="16">
        <v>45492</v>
      </c>
      <c r="F712" s="16" t="s">
        <v>1821</v>
      </c>
      <c r="G712" s="16" t="s">
        <v>1822</v>
      </c>
      <c r="H712">
        <v>5</v>
      </c>
      <c r="I712">
        <v>1.05</v>
      </c>
      <c r="J712">
        <v>5.25</v>
      </c>
      <c r="K712" t="s">
        <v>4218</v>
      </c>
      <c r="L712">
        <v>105.73</v>
      </c>
      <c r="M712">
        <v>422.92</v>
      </c>
      <c r="N712" s="16" t="s">
        <v>4218</v>
      </c>
      <c r="P712" t="s">
        <v>5352</v>
      </c>
      <c r="R712" t="s">
        <v>4219</v>
      </c>
    </row>
    <row r="713" spans="1:18" x14ac:dyDescent="0.35">
      <c r="A713">
        <v>2810653</v>
      </c>
      <c r="B713">
        <v>6390982</v>
      </c>
      <c r="C713" t="s">
        <v>4559</v>
      </c>
      <c r="D713">
        <v>4001539998</v>
      </c>
      <c r="E713" s="16">
        <v>45492</v>
      </c>
      <c r="F713" s="16" t="s">
        <v>2523</v>
      </c>
      <c r="G713" s="16" t="s">
        <v>1949</v>
      </c>
      <c r="H713">
        <v>2</v>
      </c>
      <c r="I713">
        <v>220.25</v>
      </c>
      <c r="J713">
        <v>440.5</v>
      </c>
      <c r="K713" t="s">
        <v>4218</v>
      </c>
      <c r="L713">
        <v>95.8</v>
      </c>
      <c r="M713">
        <v>383.2</v>
      </c>
      <c r="N713" s="16" t="s">
        <v>4218</v>
      </c>
      <c r="P713" t="s">
        <v>5352</v>
      </c>
      <c r="R713" t="s">
        <v>4219</v>
      </c>
    </row>
    <row r="714" spans="1:18" x14ac:dyDescent="0.35">
      <c r="A714">
        <v>2810653</v>
      </c>
      <c r="B714">
        <v>6390982</v>
      </c>
      <c r="C714" t="s">
        <v>4559</v>
      </c>
      <c r="D714">
        <v>4001539998</v>
      </c>
      <c r="E714" s="16">
        <v>45492</v>
      </c>
      <c r="F714" t="s">
        <v>2524</v>
      </c>
      <c r="G714" s="16" t="s">
        <v>1857</v>
      </c>
      <c r="H714">
        <v>1</v>
      </c>
      <c r="I714">
        <v>50.43</v>
      </c>
      <c r="J714">
        <v>50.43</v>
      </c>
      <c r="K714" t="s">
        <v>4218</v>
      </c>
      <c r="L714">
        <v>26.82</v>
      </c>
      <c r="M714">
        <v>214.56</v>
      </c>
      <c r="N714" s="16" t="s">
        <v>4218</v>
      </c>
      <c r="P714" t="s">
        <v>5352</v>
      </c>
      <c r="R714" t="s">
        <v>4589</v>
      </c>
    </row>
    <row r="715" spans="1:18" x14ac:dyDescent="0.35">
      <c r="A715">
        <v>2810653</v>
      </c>
      <c r="B715">
        <v>6390982</v>
      </c>
      <c r="C715" t="s">
        <v>4559</v>
      </c>
      <c r="D715">
        <v>4001539998</v>
      </c>
      <c r="E715" s="16">
        <v>45492</v>
      </c>
      <c r="F715" t="s">
        <v>1959</v>
      </c>
      <c r="G715" s="16" t="s">
        <v>1831</v>
      </c>
      <c r="H715">
        <v>2</v>
      </c>
      <c r="I715">
        <v>13.77</v>
      </c>
      <c r="J715">
        <v>27.54</v>
      </c>
      <c r="K715" t="s">
        <v>4218</v>
      </c>
      <c r="L715">
        <v>3.61</v>
      </c>
      <c r="M715">
        <v>28.88</v>
      </c>
      <c r="N715" s="16" t="s">
        <v>4218</v>
      </c>
      <c r="P715" t="s">
        <v>5352</v>
      </c>
      <c r="R715" t="s">
        <v>4589</v>
      </c>
    </row>
    <row r="716" spans="1:18" x14ac:dyDescent="0.35">
      <c r="A716">
        <v>2810653</v>
      </c>
      <c r="B716">
        <v>6390982</v>
      </c>
      <c r="C716" t="s">
        <v>4559</v>
      </c>
      <c r="D716">
        <v>4001539998</v>
      </c>
      <c r="E716" s="16">
        <v>45492</v>
      </c>
      <c r="F716" t="s">
        <v>1999</v>
      </c>
      <c r="G716" s="16" t="s">
        <v>1825</v>
      </c>
      <c r="H716">
        <v>5</v>
      </c>
      <c r="I716">
        <v>2.0699999999999998</v>
      </c>
      <c r="J716">
        <v>10.35</v>
      </c>
      <c r="K716" t="s">
        <v>4218</v>
      </c>
      <c r="L716">
        <v>4.13</v>
      </c>
      <c r="M716">
        <v>214.76</v>
      </c>
      <c r="N716" s="16" t="s">
        <v>4218</v>
      </c>
      <c r="P716" t="s">
        <v>5352</v>
      </c>
      <c r="R716" t="s">
        <v>4589</v>
      </c>
    </row>
    <row r="717" spans="1:18" x14ac:dyDescent="0.35">
      <c r="A717">
        <v>2810653</v>
      </c>
      <c r="B717">
        <v>6390982</v>
      </c>
      <c r="C717" t="s">
        <v>4559</v>
      </c>
      <c r="D717">
        <v>4001539998</v>
      </c>
      <c r="E717" s="16">
        <v>45492</v>
      </c>
      <c r="F717" t="s">
        <v>2525</v>
      </c>
      <c r="G717" s="16" t="s">
        <v>1820</v>
      </c>
      <c r="H717">
        <v>1</v>
      </c>
      <c r="I717">
        <v>17.510000000000002</v>
      </c>
      <c r="J717">
        <v>17.510000000000002</v>
      </c>
      <c r="K717" t="s">
        <v>4218</v>
      </c>
      <c r="L717">
        <v>36.21</v>
      </c>
      <c r="M717">
        <v>72.42</v>
      </c>
      <c r="N717" s="16" t="s">
        <v>4218</v>
      </c>
      <c r="P717" t="s">
        <v>5352</v>
      </c>
      <c r="R717" t="s">
        <v>4589</v>
      </c>
    </row>
    <row r="718" spans="1:18" x14ac:dyDescent="0.35">
      <c r="A718">
        <v>2810654</v>
      </c>
      <c r="B718">
        <v>6390983</v>
      </c>
      <c r="C718" t="s">
        <v>4560</v>
      </c>
      <c r="D718">
        <v>4001540020</v>
      </c>
      <c r="E718" s="16">
        <v>45492</v>
      </c>
      <c r="F718" t="s">
        <v>4561</v>
      </c>
      <c r="G718" s="16" t="s">
        <v>1825</v>
      </c>
      <c r="H718">
        <v>5</v>
      </c>
      <c r="I718">
        <v>1.82</v>
      </c>
      <c r="J718">
        <v>9.1</v>
      </c>
      <c r="K718" t="s">
        <v>4218</v>
      </c>
      <c r="L718">
        <v>43.25</v>
      </c>
      <c r="M718">
        <v>346</v>
      </c>
      <c r="N718" s="16" t="s">
        <v>4218</v>
      </c>
      <c r="P718" t="s">
        <v>5352</v>
      </c>
      <c r="R718" t="s">
        <v>4589</v>
      </c>
    </row>
    <row r="719" spans="1:18" x14ac:dyDescent="0.35">
      <c r="A719">
        <v>2810654</v>
      </c>
      <c r="B719">
        <v>6390983</v>
      </c>
      <c r="C719" t="s">
        <v>4560</v>
      </c>
      <c r="D719">
        <v>4001540020</v>
      </c>
      <c r="E719" s="16">
        <v>45492</v>
      </c>
      <c r="F719" t="s">
        <v>1821</v>
      </c>
      <c r="G719" s="16" t="s">
        <v>1822</v>
      </c>
      <c r="H719">
        <v>5</v>
      </c>
      <c r="I719">
        <v>1.05</v>
      </c>
      <c r="J719">
        <v>5.25</v>
      </c>
      <c r="K719" t="s">
        <v>4218</v>
      </c>
      <c r="L719">
        <v>24.5</v>
      </c>
      <c r="M719">
        <v>24.5</v>
      </c>
      <c r="N719" s="16" t="s">
        <v>4218</v>
      </c>
      <c r="P719" t="s">
        <v>5352</v>
      </c>
      <c r="R719" t="s">
        <v>4589</v>
      </c>
    </row>
    <row r="720" spans="1:18" x14ac:dyDescent="0.35">
      <c r="A720">
        <v>2810654</v>
      </c>
      <c r="B720">
        <v>6390983</v>
      </c>
      <c r="C720" t="s">
        <v>4560</v>
      </c>
      <c r="D720">
        <v>4001540020</v>
      </c>
      <c r="E720" s="16">
        <v>45492</v>
      </c>
      <c r="F720" t="s">
        <v>2523</v>
      </c>
      <c r="G720" s="16" t="s">
        <v>1949</v>
      </c>
      <c r="H720">
        <v>2</v>
      </c>
      <c r="I720">
        <v>220.25</v>
      </c>
      <c r="J720">
        <v>440.5</v>
      </c>
      <c r="K720" t="s">
        <v>4218</v>
      </c>
      <c r="L720">
        <v>13.13</v>
      </c>
      <c r="M720">
        <v>52.52</v>
      </c>
      <c r="N720" s="16" t="s">
        <v>4218</v>
      </c>
      <c r="P720" t="s">
        <v>5352</v>
      </c>
      <c r="R720" t="s">
        <v>4589</v>
      </c>
    </row>
    <row r="721" spans="1:18" x14ac:dyDescent="0.35">
      <c r="A721">
        <v>2810654</v>
      </c>
      <c r="B721">
        <v>6390983</v>
      </c>
      <c r="C721" t="s">
        <v>4560</v>
      </c>
      <c r="D721">
        <v>4001540020</v>
      </c>
      <c r="E721" s="16">
        <v>45492</v>
      </c>
      <c r="F721" t="s">
        <v>2524</v>
      </c>
      <c r="G721" s="16" t="s">
        <v>1857</v>
      </c>
      <c r="H721">
        <v>1</v>
      </c>
      <c r="I721">
        <v>50.43</v>
      </c>
      <c r="J721">
        <v>50.43</v>
      </c>
      <c r="K721" t="s">
        <v>4218</v>
      </c>
      <c r="L721">
        <v>19.53</v>
      </c>
      <c r="M721">
        <v>78.12</v>
      </c>
      <c r="N721" s="16" t="s">
        <v>4218</v>
      </c>
      <c r="P721" t="s">
        <v>5352</v>
      </c>
      <c r="R721" t="s">
        <v>4219</v>
      </c>
    </row>
    <row r="722" spans="1:18" x14ac:dyDescent="0.35">
      <c r="A722">
        <v>2810654</v>
      </c>
      <c r="B722">
        <v>6390983</v>
      </c>
      <c r="C722" t="s">
        <v>4560</v>
      </c>
      <c r="D722">
        <v>4001540020</v>
      </c>
      <c r="E722" s="16">
        <v>45492</v>
      </c>
      <c r="F722" t="s">
        <v>1959</v>
      </c>
      <c r="G722" s="16" t="s">
        <v>1831</v>
      </c>
      <c r="H722">
        <v>2</v>
      </c>
      <c r="I722">
        <v>13.77</v>
      </c>
      <c r="J722">
        <v>27.54</v>
      </c>
      <c r="K722" t="s">
        <v>4218</v>
      </c>
      <c r="L722">
        <v>18.87</v>
      </c>
      <c r="M722">
        <v>37.74</v>
      </c>
      <c r="N722" s="16" t="s">
        <v>4218</v>
      </c>
      <c r="P722" t="s">
        <v>5352</v>
      </c>
      <c r="R722" t="s">
        <v>4219</v>
      </c>
    </row>
    <row r="723" spans="1:18" x14ac:dyDescent="0.35">
      <c r="A723">
        <v>2810654</v>
      </c>
      <c r="B723">
        <v>6390983</v>
      </c>
      <c r="C723" t="s">
        <v>4560</v>
      </c>
      <c r="D723">
        <v>4001540020</v>
      </c>
      <c r="E723" s="16">
        <v>45492</v>
      </c>
      <c r="F723" t="s">
        <v>2525</v>
      </c>
      <c r="G723" s="16" t="s">
        <v>1820</v>
      </c>
      <c r="H723">
        <v>1</v>
      </c>
      <c r="I723">
        <v>17.510000000000002</v>
      </c>
      <c r="J723">
        <v>17.510000000000002</v>
      </c>
      <c r="K723" t="s">
        <v>4218</v>
      </c>
      <c r="L723">
        <v>1.05</v>
      </c>
      <c r="M723">
        <v>4.2</v>
      </c>
      <c r="N723" t="s">
        <v>4218</v>
      </c>
      <c r="P723" t="s">
        <v>5352</v>
      </c>
      <c r="R723" t="s">
        <v>4609</v>
      </c>
    </row>
    <row r="724" spans="1:18" x14ac:dyDescent="0.35">
      <c r="A724">
        <v>2825170</v>
      </c>
      <c r="B724">
        <v>6401264</v>
      </c>
      <c r="C724" t="s">
        <v>4489</v>
      </c>
      <c r="D724">
        <v>4001375516</v>
      </c>
      <c r="E724" s="16">
        <v>45370</v>
      </c>
      <c r="F724" t="s">
        <v>2359</v>
      </c>
      <c r="G724" s="16" t="s">
        <v>2360</v>
      </c>
      <c r="H724">
        <v>2</v>
      </c>
      <c r="I724">
        <v>81.27</v>
      </c>
      <c r="J724">
        <v>162.54</v>
      </c>
      <c r="K724" t="s">
        <v>4218</v>
      </c>
      <c r="L724">
        <v>22.28</v>
      </c>
      <c r="M724">
        <v>44.56</v>
      </c>
      <c r="N724" t="s">
        <v>4218</v>
      </c>
      <c r="P724" t="s">
        <v>5352</v>
      </c>
      <c r="R724" t="s">
        <v>4609</v>
      </c>
    </row>
    <row r="725" spans="1:18" x14ac:dyDescent="0.35">
      <c r="A725">
        <v>2829384</v>
      </c>
      <c r="B725">
        <v>6404237</v>
      </c>
      <c r="C725" t="s">
        <v>4727</v>
      </c>
      <c r="D725">
        <v>4001384713</v>
      </c>
      <c r="E725" s="16">
        <v>45377</v>
      </c>
      <c r="F725" t="s">
        <v>2206</v>
      </c>
      <c r="G725" s="16" t="s">
        <v>1857</v>
      </c>
      <c r="H725">
        <v>2</v>
      </c>
      <c r="I725">
        <v>296.58999999999997</v>
      </c>
      <c r="J725">
        <v>593.17999999999995</v>
      </c>
      <c r="K725" t="s">
        <v>4218</v>
      </c>
      <c r="L725">
        <v>1.41</v>
      </c>
      <c r="M725">
        <v>36.659999999999997</v>
      </c>
      <c r="N725" t="s">
        <v>4218</v>
      </c>
      <c r="P725" t="s">
        <v>5352</v>
      </c>
      <c r="R725" t="s">
        <v>4609</v>
      </c>
    </row>
    <row r="726" spans="1:18" x14ac:dyDescent="0.35">
      <c r="A726">
        <v>2829384</v>
      </c>
      <c r="B726">
        <v>6404237</v>
      </c>
      <c r="C726" t="s">
        <v>4727</v>
      </c>
      <c r="D726">
        <v>4001384713</v>
      </c>
      <c r="E726" s="16">
        <v>45377</v>
      </c>
      <c r="F726" t="s">
        <v>2207</v>
      </c>
      <c r="G726" s="16" t="s">
        <v>1857</v>
      </c>
      <c r="H726">
        <v>2</v>
      </c>
      <c r="I726">
        <v>192.86</v>
      </c>
      <c r="J726">
        <v>385.72</v>
      </c>
      <c r="K726" t="s">
        <v>4218</v>
      </c>
      <c r="L726">
        <v>0.68</v>
      </c>
      <c r="M726">
        <v>5.44</v>
      </c>
      <c r="N726" t="s">
        <v>4218</v>
      </c>
      <c r="P726" t="s">
        <v>5352</v>
      </c>
      <c r="R726" t="s">
        <v>4609</v>
      </c>
    </row>
    <row r="727" spans="1:18" x14ac:dyDescent="0.35">
      <c r="A727">
        <v>2829384</v>
      </c>
      <c r="B727">
        <v>6404237</v>
      </c>
      <c r="C727" t="s">
        <v>4727</v>
      </c>
      <c r="D727">
        <v>4001384713</v>
      </c>
      <c r="E727" s="16">
        <v>45377</v>
      </c>
      <c r="F727" t="s">
        <v>2208</v>
      </c>
      <c r="G727" s="16" t="s">
        <v>1820</v>
      </c>
      <c r="H727">
        <v>6</v>
      </c>
      <c r="I727">
        <v>5.88</v>
      </c>
      <c r="J727">
        <v>35.28</v>
      </c>
      <c r="K727" t="s">
        <v>4218</v>
      </c>
      <c r="L727">
        <v>2.0699999999999998</v>
      </c>
      <c r="M727">
        <v>8.2799999999999994</v>
      </c>
      <c r="N727" t="s">
        <v>4218</v>
      </c>
      <c r="P727" t="s">
        <v>5352</v>
      </c>
      <c r="R727" t="s">
        <v>4609</v>
      </c>
    </row>
    <row r="728" spans="1:18" x14ac:dyDescent="0.35">
      <c r="A728">
        <v>2829384</v>
      </c>
      <c r="B728">
        <v>6404237</v>
      </c>
      <c r="C728" t="s">
        <v>4727</v>
      </c>
      <c r="D728">
        <v>4001384713</v>
      </c>
      <c r="E728" s="16">
        <v>45377</v>
      </c>
      <c r="F728" t="s">
        <v>2209</v>
      </c>
      <c r="G728" s="16" t="s">
        <v>1825</v>
      </c>
      <c r="H728">
        <v>12</v>
      </c>
      <c r="I728">
        <v>28.92</v>
      </c>
      <c r="J728">
        <v>347.04</v>
      </c>
      <c r="K728" t="s">
        <v>4218</v>
      </c>
      <c r="L728">
        <v>0.99</v>
      </c>
      <c r="M728">
        <v>11.88</v>
      </c>
      <c r="N728" t="s">
        <v>4218</v>
      </c>
      <c r="P728" t="s">
        <v>5352</v>
      </c>
      <c r="R728" t="s">
        <v>4609</v>
      </c>
    </row>
    <row r="729" spans="1:18" x14ac:dyDescent="0.35">
      <c r="A729">
        <v>2829384</v>
      </c>
      <c r="B729">
        <v>6404237</v>
      </c>
      <c r="C729" t="s">
        <v>4727</v>
      </c>
      <c r="D729">
        <v>4001384713</v>
      </c>
      <c r="E729" s="16">
        <v>45377</v>
      </c>
      <c r="F729" t="s">
        <v>1942</v>
      </c>
      <c r="G729" s="16" t="s">
        <v>1822</v>
      </c>
      <c r="H729">
        <v>18</v>
      </c>
      <c r="I729">
        <v>1.41</v>
      </c>
      <c r="J729">
        <v>25.38</v>
      </c>
      <c r="K729" t="s">
        <v>4218</v>
      </c>
      <c r="L729">
        <v>1.56</v>
      </c>
      <c r="M729">
        <v>18.72</v>
      </c>
      <c r="N729" t="s">
        <v>4218</v>
      </c>
      <c r="P729" t="s">
        <v>5352</v>
      </c>
      <c r="R729" t="s">
        <v>4609</v>
      </c>
    </row>
    <row r="730" spans="1:18" x14ac:dyDescent="0.35">
      <c r="A730">
        <v>2829384</v>
      </c>
      <c r="B730">
        <v>6404237</v>
      </c>
      <c r="C730" t="s">
        <v>4727</v>
      </c>
      <c r="D730">
        <v>4001728290</v>
      </c>
      <c r="E730" s="16">
        <v>45635</v>
      </c>
      <c r="F730" t="s">
        <v>2210</v>
      </c>
      <c r="G730" s="16" t="s">
        <v>2034</v>
      </c>
      <c r="H730">
        <v>1</v>
      </c>
      <c r="I730">
        <v>3.69</v>
      </c>
      <c r="J730">
        <v>3.69</v>
      </c>
      <c r="K730" t="s">
        <v>4218</v>
      </c>
      <c r="L730">
        <v>1.05</v>
      </c>
      <c r="M730">
        <v>12.6</v>
      </c>
      <c r="N730" t="s">
        <v>4218</v>
      </c>
      <c r="P730" t="s">
        <v>5352</v>
      </c>
      <c r="R730" t="s">
        <v>4609</v>
      </c>
    </row>
    <row r="731" spans="1:18" x14ac:dyDescent="0.35">
      <c r="A731">
        <v>2829384</v>
      </c>
      <c r="B731">
        <v>6404237</v>
      </c>
      <c r="C731" t="s">
        <v>4727</v>
      </c>
      <c r="D731">
        <v>4001728290</v>
      </c>
      <c r="E731" s="16">
        <v>45635</v>
      </c>
      <c r="F731" t="s">
        <v>2210</v>
      </c>
      <c r="G731" s="16" t="s">
        <v>2034</v>
      </c>
      <c r="H731">
        <v>1</v>
      </c>
      <c r="I731">
        <v>3.69</v>
      </c>
      <c r="J731">
        <v>3.69</v>
      </c>
      <c r="K731" t="s">
        <v>4218</v>
      </c>
      <c r="L731">
        <v>2.88</v>
      </c>
      <c r="M731">
        <v>11.52</v>
      </c>
      <c r="N731" t="s">
        <v>4218</v>
      </c>
      <c r="P731" t="s">
        <v>5352</v>
      </c>
      <c r="R731" t="s">
        <v>4609</v>
      </c>
    </row>
    <row r="732" spans="1:18" x14ac:dyDescent="0.35">
      <c r="A732">
        <v>2829384</v>
      </c>
      <c r="B732">
        <v>6404237</v>
      </c>
      <c r="C732" t="s">
        <v>4727</v>
      </c>
      <c r="D732">
        <v>4001384713</v>
      </c>
      <c r="E732" s="16">
        <v>45377</v>
      </c>
      <c r="F732" s="16" t="s">
        <v>2206</v>
      </c>
      <c r="G732" s="16" t="s">
        <v>1857</v>
      </c>
      <c r="H732">
        <v>2</v>
      </c>
      <c r="I732">
        <v>296.58999999999997</v>
      </c>
      <c r="J732">
        <v>593.17999999999995</v>
      </c>
      <c r="K732" t="s">
        <v>4218</v>
      </c>
      <c r="L732">
        <v>27.89</v>
      </c>
      <c r="M732">
        <v>55.78</v>
      </c>
      <c r="N732" s="16" t="s">
        <v>4218</v>
      </c>
      <c r="P732" t="s">
        <v>5352</v>
      </c>
      <c r="R732" t="s">
        <v>4219</v>
      </c>
    </row>
    <row r="733" spans="1:18" x14ac:dyDescent="0.35">
      <c r="A733">
        <v>2829384</v>
      </c>
      <c r="B733">
        <v>6404237</v>
      </c>
      <c r="C733" t="s">
        <v>4727</v>
      </c>
      <c r="D733">
        <v>4001384713</v>
      </c>
      <c r="E733" s="16">
        <v>45377</v>
      </c>
      <c r="F733" s="16" t="s">
        <v>2207</v>
      </c>
      <c r="G733" s="16" t="s">
        <v>1857</v>
      </c>
      <c r="H733">
        <v>2</v>
      </c>
      <c r="I733">
        <v>192.86</v>
      </c>
      <c r="J733">
        <v>385.72</v>
      </c>
      <c r="K733" t="s">
        <v>4218</v>
      </c>
      <c r="L733">
        <v>503.14</v>
      </c>
      <c r="M733">
        <v>503.14</v>
      </c>
      <c r="N733" s="16" t="s">
        <v>4218</v>
      </c>
      <c r="P733" t="s">
        <v>5352</v>
      </c>
      <c r="R733" t="s">
        <v>4219</v>
      </c>
    </row>
    <row r="734" spans="1:18" x14ac:dyDescent="0.35">
      <c r="A734">
        <v>2829384</v>
      </c>
      <c r="B734">
        <v>6404237</v>
      </c>
      <c r="C734" t="s">
        <v>4727</v>
      </c>
      <c r="D734">
        <v>4001384713</v>
      </c>
      <c r="E734" s="16">
        <v>45377</v>
      </c>
      <c r="F734" s="16" t="s">
        <v>2208</v>
      </c>
      <c r="G734" s="16" t="s">
        <v>1820</v>
      </c>
      <c r="H734">
        <v>6</v>
      </c>
      <c r="I734">
        <v>5.88</v>
      </c>
      <c r="J734">
        <v>35.28</v>
      </c>
      <c r="K734" t="s">
        <v>4218</v>
      </c>
      <c r="L734">
        <v>757.86</v>
      </c>
      <c r="M734">
        <v>757.86</v>
      </c>
      <c r="N734" s="16" t="s">
        <v>4218</v>
      </c>
      <c r="P734" t="s">
        <v>5352</v>
      </c>
      <c r="R734" t="s">
        <v>4219</v>
      </c>
    </row>
    <row r="735" spans="1:18" x14ac:dyDescent="0.35">
      <c r="A735">
        <v>2829384</v>
      </c>
      <c r="B735">
        <v>6404237</v>
      </c>
      <c r="C735" t="s">
        <v>4727</v>
      </c>
      <c r="D735">
        <v>4001384713</v>
      </c>
      <c r="E735" s="16">
        <v>45377</v>
      </c>
      <c r="F735" s="16" t="s">
        <v>2209</v>
      </c>
      <c r="G735" s="16" t="s">
        <v>1825</v>
      </c>
      <c r="H735">
        <v>12</v>
      </c>
      <c r="I735">
        <v>28.92</v>
      </c>
      <c r="J735">
        <v>347.04</v>
      </c>
      <c r="K735" t="s">
        <v>4218</v>
      </c>
      <c r="L735">
        <v>13.77</v>
      </c>
      <c r="M735">
        <v>41.31</v>
      </c>
      <c r="N735" s="16" t="s">
        <v>4218</v>
      </c>
      <c r="P735" t="s">
        <v>5352</v>
      </c>
      <c r="R735" t="s">
        <v>4219</v>
      </c>
    </row>
    <row r="736" spans="1:18" x14ac:dyDescent="0.35">
      <c r="A736">
        <v>2829384</v>
      </c>
      <c r="B736">
        <v>6404237</v>
      </c>
      <c r="C736" t="s">
        <v>4727</v>
      </c>
      <c r="D736">
        <v>4001384713</v>
      </c>
      <c r="E736" s="16">
        <v>45377</v>
      </c>
      <c r="F736" s="16" t="s">
        <v>1942</v>
      </c>
      <c r="G736" s="16" t="s">
        <v>1822</v>
      </c>
      <c r="H736">
        <v>18</v>
      </c>
      <c r="I736">
        <v>1.41</v>
      </c>
      <c r="J736">
        <v>25.38</v>
      </c>
      <c r="K736" t="s">
        <v>4218</v>
      </c>
      <c r="L736">
        <v>24.74</v>
      </c>
      <c r="M736">
        <v>49.48</v>
      </c>
      <c r="N736" s="16" t="s">
        <v>4218</v>
      </c>
      <c r="P736" t="s">
        <v>5352</v>
      </c>
      <c r="R736" t="s">
        <v>4219</v>
      </c>
    </row>
    <row r="737" spans="1:18" x14ac:dyDescent="0.35">
      <c r="A737">
        <v>2834547</v>
      </c>
      <c r="B737">
        <v>6408336</v>
      </c>
      <c r="C737" t="s">
        <v>4490</v>
      </c>
      <c r="D737">
        <v>4001393177</v>
      </c>
      <c r="E737" s="16">
        <v>45384</v>
      </c>
      <c r="F737" s="16" t="s">
        <v>2359</v>
      </c>
      <c r="G737" s="16" t="s">
        <v>2360</v>
      </c>
      <c r="H737">
        <v>1</v>
      </c>
      <c r="I737">
        <v>81.27</v>
      </c>
      <c r="J737">
        <v>81.27</v>
      </c>
      <c r="K737" t="s">
        <v>4218</v>
      </c>
      <c r="L737">
        <v>7.69</v>
      </c>
      <c r="M737">
        <v>15.38</v>
      </c>
      <c r="N737" s="16" t="s">
        <v>4218</v>
      </c>
      <c r="P737" t="s">
        <v>5352</v>
      </c>
      <c r="R737" t="s">
        <v>4219</v>
      </c>
    </row>
    <row r="738" spans="1:18" x14ac:dyDescent="0.35">
      <c r="A738">
        <v>2846117</v>
      </c>
      <c r="B738">
        <v>6413676</v>
      </c>
      <c r="C738" t="s">
        <v>486</v>
      </c>
      <c r="D738">
        <v>4001733740</v>
      </c>
      <c r="E738" s="16">
        <v>45639</v>
      </c>
      <c r="F738" s="16" t="s">
        <v>4800</v>
      </c>
      <c r="G738" s="16" t="s">
        <v>4607</v>
      </c>
      <c r="H738">
        <v>1</v>
      </c>
      <c r="I738">
        <v>1689.46</v>
      </c>
      <c r="J738">
        <v>1689.46</v>
      </c>
      <c r="K738" t="s">
        <v>4218</v>
      </c>
      <c r="L738">
        <v>17.82</v>
      </c>
      <c r="M738">
        <v>53.46</v>
      </c>
      <c r="N738" s="16" t="s">
        <v>4218</v>
      </c>
      <c r="P738" t="s">
        <v>5352</v>
      </c>
      <c r="R738" t="s">
        <v>4219</v>
      </c>
    </row>
    <row r="739" spans="1:18" x14ac:dyDescent="0.35">
      <c r="A739">
        <v>2846117</v>
      </c>
      <c r="B739">
        <v>6413676</v>
      </c>
      <c r="C739" t="s">
        <v>486</v>
      </c>
      <c r="D739">
        <v>4001733740</v>
      </c>
      <c r="E739" s="16">
        <v>45639</v>
      </c>
      <c r="F739" s="16" t="s">
        <v>4801</v>
      </c>
      <c r="G739" s="16" t="s">
        <v>1929</v>
      </c>
      <c r="H739">
        <v>1</v>
      </c>
      <c r="I739">
        <v>120.09</v>
      </c>
      <c r="J739">
        <v>120.09</v>
      </c>
      <c r="K739" t="s">
        <v>4218</v>
      </c>
      <c r="L739">
        <v>10.91</v>
      </c>
      <c r="M739">
        <v>21.82</v>
      </c>
      <c r="N739" s="16" t="s">
        <v>4218</v>
      </c>
      <c r="P739" t="s">
        <v>5352</v>
      </c>
      <c r="R739" t="s">
        <v>4219</v>
      </c>
    </row>
    <row r="740" spans="1:18" x14ac:dyDescent="0.35">
      <c r="A740">
        <v>2846117</v>
      </c>
      <c r="B740">
        <v>6413676</v>
      </c>
      <c r="C740" t="s">
        <v>486</v>
      </c>
      <c r="D740">
        <v>4001733740</v>
      </c>
      <c r="E740" s="16">
        <v>45639</v>
      </c>
      <c r="F740" s="16" t="s">
        <v>4802</v>
      </c>
      <c r="G740" s="16" t="s">
        <v>4803</v>
      </c>
      <c r="H740">
        <v>3</v>
      </c>
      <c r="I740">
        <v>96.1</v>
      </c>
      <c r="J740">
        <v>288.3</v>
      </c>
      <c r="K740" t="s">
        <v>4218</v>
      </c>
      <c r="L740">
        <v>2.0699999999999998</v>
      </c>
      <c r="M740">
        <v>8.2799999999999994</v>
      </c>
      <c r="N740" s="16" t="s">
        <v>4218</v>
      </c>
      <c r="P740" t="s">
        <v>5352</v>
      </c>
      <c r="R740" t="s">
        <v>4219</v>
      </c>
    </row>
    <row r="741" spans="1:18" x14ac:dyDescent="0.35">
      <c r="A741">
        <v>2846117</v>
      </c>
      <c r="B741">
        <v>6413676</v>
      </c>
      <c r="C741" t="s">
        <v>486</v>
      </c>
      <c r="D741">
        <v>4001733740</v>
      </c>
      <c r="E741" s="16">
        <v>45639</v>
      </c>
      <c r="F741" s="16" t="s">
        <v>4804</v>
      </c>
      <c r="G741" s="16" t="s">
        <v>2801</v>
      </c>
      <c r="H741">
        <v>1</v>
      </c>
      <c r="I741">
        <v>8.0500000000000007</v>
      </c>
      <c r="J741">
        <v>8.0500000000000007</v>
      </c>
      <c r="K741" t="s">
        <v>4218</v>
      </c>
      <c r="L741">
        <v>5.88</v>
      </c>
      <c r="M741">
        <v>152.88</v>
      </c>
      <c r="N741" s="16" t="s">
        <v>4218</v>
      </c>
      <c r="P741" t="s">
        <v>5352</v>
      </c>
      <c r="R741" t="s">
        <v>4219</v>
      </c>
    </row>
    <row r="742" spans="1:18" x14ac:dyDescent="0.35">
      <c r="A742">
        <v>2846117</v>
      </c>
      <c r="B742">
        <v>6413676</v>
      </c>
      <c r="C742" t="s">
        <v>486</v>
      </c>
      <c r="D742">
        <v>4001733740</v>
      </c>
      <c r="E742" s="16">
        <v>45639</v>
      </c>
      <c r="F742" s="16" t="s">
        <v>4805</v>
      </c>
      <c r="G742" t="s">
        <v>1857</v>
      </c>
      <c r="H742">
        <v>1</v>
      </c>
      <c r="I742">
        <v>483.44</v>
      </c>
      <c r="J742">
        <v>483.44</v>
      </c>
      <c r="K742" t="s">
        <v>4218</v>
      </c>
      <c r="L742">
        <v>236.06</v>
      </c>
      <c r="M742">
        <v>5665.44</v>
      </c>
      <c r="N742" s="16" t="s">
        <v>4218</v>
      </c>
      <c r="P742" t="s">
        <v>5352</v>
      </c>
      <c r="R742" t="s">
        <v>4219</v>
      </c>
    </row>
    <row r="743" spans="1:18" x14ac:dyDescent="0.35">
      <c r="A743">
        <v>2846117</v>
      </c>
      <c r="B743">
        <v>6413676</v>
      </c>
      <c r="C743" t="s">
        <v>486</v>
      </c>
      <c r="D743">
        <v>4001733740</v>
      </c>
      <c r="E743" s="16">
        <v>45639</v>
      </c>
      <c r="F743" s="16" t="s">
        <v>4806</v>
      </c>
      <c r="G743" t="s">
        <v>2107</v>
      </c>
      <c r="H743">
        <v>9</v>
      </c>
      <c r="I743">
        <v>46.62</v>
      </c>
      <c r="J743">
        <v>419.58</v>
      </c>
      <c r="K743" t="s">
        <v>4218</v>
      </c>
      <c r="L743">
        <v>131.33000000000001</v>
      </c>
      <c r="M743">
        <v>131.33000000000001</v>
      </c>
      <c r="N743" s="16" t="s">
        <v>4218</v>
      </c>
      <c r="P743" t="s">
        <v>5352</v>
      </c>
      <c r="R743" t="s">
        <v>4219</v>
      </c>
    </row>
    <row r="744" spans="1:18" x14ac:dyDescent="0.35">
      <c r="A744">
        <v>2846117</v>
      </c>
      <c r="B744">
        <v>6413676</v>
      </c>
      <c r="C744" t="s">
        <v>486</v>
      </c>
      <c r="D744">
        <v>4001733740</v>
      </c>
      <c r="E744" s="16">
        <v>45639</v>
      </c>
      <c r="F744" s="16" t="s">
        <v>4807</v>
      </c>
      <c r="G744" s="16" t="s">
        <v>4808</v>
      </c>
      <c r="H744">
        <v>1</v>
      </c>
      <c r="I744">
        <v>1262.23</v>
      </c>
      <c r="J744">
        <v>1262.23</v>
      </c>
      <c r="K744" t="s">
        <v>4218</v>
      </c>
      <c r="L744">
        <v>6.94</v>
      </c>
      <c r="M744">
        <v>6.94</v>
      </c>
      <c r="N744" s="16" t="s">
        <v>4218</v>
      </c>
      <c r="P744" t="s">
        <v>5352</v>
      </c>
      <c r="R744" t="s">
        <v>4219</v>
      </c>
    </row>
    <row r="745" spans="1:18" x14ac:dyDescent="0.35">
      <c r="A745">
        <v>2846117</v>
      </c>
      <c r="B745">
        <v>6413676</v>
      </c>
      <c r="C745" t="s">
        <v>486</v>
      </c>
      <c r="D745">
        <v>4001733740</v>
      </c>
      <c r="E745" s="16">
        <v>45639</v>
      </c>
      <c r="F745" s="16" t="s">
        <v>4809</v>
      </c>
      <c r="G745" s="16" t="s">
        <v>3023</v>
      </c>
      <c r="H745">
        <v>1</v>
      </c>
      <c r="I745">
        <v>162.33000000000001</v>
      </c>
      <c r="J745">
        <v>162.33000000000001</v>
      </c>
      <c r="K745" t="s">
        <v>4218</v>
      </c>
      <c r="L745">
        <v>7.55</v>
      </c>
      <c r="M745">
        <v>7.55</v>
      </c>
      <c r="N745" t="s">
        <v>4218</v>
      </c>
      <c r="P745" t="s">
        <v>5352</v>
      </c>
      <c r="R745" t="s">
        <v>4609</v>
      </c>
    </row>
    <row r="746" spans="1:18" x14ac:dyDescent="0.35">
      <c r="A746">
        <v>2846117</v>
      </c>
      <c r="B746">
        <v>6413676</v>
      </c>
      <c r="C746" t="s">
        <v>486</v>
      </c>
      <c r="D746">
        <v>4001733740</v>
      </c>
      <c r="E746" s="16">
        <v>45639</v>
      </c>
      <c r="F746" s="16" t="s">
        <v>4810</v>
      </c>
      <c r="G746" s="16" t="s">
        <v>4811</v>
      </c>
      <c r="H746">
        <v>3</v>
      </c>
      <c r="I746">
        <v>477.17</v>
      </c>
      <c r="J746">
        <v>1431.51</v>
      </c>
      <c r="K746" t="s">
        <v>4218</v>
      </c>
      <c r="L746">
        <v>6.11</v>
      </c>
      <c r="M746">
        <v>12.22</v>
      </c>
      <c r="N746" s="16" t="s">
        <v>4218</v>
      </c>
      <c r="P746" t="s">
        <v>5352</v>
      </c>
      <c r="R746" t="s">
        <v>4219</v>
      </c>
    </row>
    <row r="747" spans="1:18" x14ac:dyDescent="0.35">
      <c r="A747">
        <v>2846117</v>
      </c>
      <c r="B747">
        <v>6413676</v>
      </c>
      <c r="C747" t="s">
        <v>486</v>
      </c>
      <c r="D747">
        <v>4001733740</v>
      </c>
      <c r="E747" s="16">
        <v>45639</v>
      </c>
      <c r="F747" s="16" t="s">
        <v>4812</v>
      </c>
      <c r="G747" s="16" t="s">
        <v>4813</v>
      </c>
      <c r="H747">
        <v>1</v>
      </c>
      <c r="I747">
        <v>1202.68</v>
      </c>
      <c r="J747">
        <v>1202.68</v>
      </c>
      <c r="K747" t="s">
        <v>4218</v>
      </c>
      <c r="L747">
        <v>34.15</v>
      </c>
      <c r="M747" s="16">
        <v>68.3</v>
      </c>
      <c r="N747" t="s">
        <v>4218</v>
      </c>
      <c r="P747" t="s">
        <v>5352</v>
      </c>
      <c r="R747" t="s">
        <v>4219</v>
      </c>
    </row>
    <row r="748" spans="1:18" x14ac:dyDescent="0.35">
      <c r="A748">
        <v>2846117</v>
      </c>
      <c r="B748">
        <v>6413676</v>
      </c>
      <c r="C748" t="s">
        <v>486</v>
      </c>
      <c r="D748">
        <v>4001733740</v>
      </c>
      <c r="E748" s="16">
        <v>45639</v>
      </c>
      <c r="F748" s="16" t="s">
        <v>4814</v>
      </c>
      <c r="G748" s="16" t="s">
        <v>1949</v>
      </c>
      <c r="H748">
        <v>6</v>
      </c>
      <c r="I748">
        <v>34.840000000000003</v>
      </c>
      <c r="J748">
        <v>209.04</v>
      </c>
      <c r="K748" t="s">
        <v>4218</v>
      </c>
      <c r="L748">
        <v>15.21</v>
      </c>
      <c r="M748">
        <v>15.21</v>
      </c>
      <c r="N748" t="s">
        <v>4218</v>
      </c>
      <c r="P748" t="s">
        <v>5352</v>
      </c>
      <c r="R748" t="s">
        <v>4219</v>
      </c>
    </row>
    <row r="749" spans="1:18" x14ac:dyDescent="0.35">
      <c r="A749">
        <v>2846117</v>
      </c>
      <c r="B749">
        <v>6413676</v>
      </c>
      <c r="C749" t="s">
        <v>486</v>
      </c>
      <c r="D749">
        <v>4001733740</v>
      </c>
      <c r="E749" s="16">
        <v>45639</v>
      </c>
      <c r="F749" s="16" t="s">
        <v>4815</v>
      </c>
      <c r="G749" s="16" t="s">
        <v>4816</v>
      </c>
      <c r="H749">
        <v>4</v>
      </c>
      <c r="I749">
        <v>298.61</v>
      </c>
      <c r="J749">
        <v>1194.44</v>
      </c>
      <c r="K749" t="s">
        <v>4218</v>
      </c>
      <c r="L749">
        <v>1.1499999999999999</v>
      </c>
      <c r="M749">
        <v>5.75</v>
      </c>
      <c r="N749" t="s">
        <v>4218</v>
      </c>
      <c r="P749" t="s">
        <v>5352</v>
      </c>
      <c r="R749" t="s">
        <v>4219</v>
      </c>
    </row>
    <row r="750" spans="1:18" x14ac:dyDescent="0.35">
      <c r="A750">
        <v>2846117</v>
      </c>
      <c r="B750">
        <v>6413676</v>
      </c>
      <c r="C750" t="s">
        <v>486</v>
      </c>
      <c r="D750">
        <v>4001733740</v>
      </c>
      <c r="E750" s="16">
        <v>45639</v>
      </c>
      <c r="F750" s="16" t="s">
        <v>4817</v>
      </c>
      <c r="G750" s="16" t="s">
        <v>4818</v>
      </c>
      <c r="H750">
        <v>1</v>
      </c>
      <c r="I750">
        <v>1810.02</v>
      </c>
      <c r="J750">
        <v>1810.02</v>
      </c>
      <c r="K750" t="s">
        <v>4218</v>
      </c>
      <c r="L750">
        <v>104.49</v>
      </c>
      <c r="M750">
        <v>104.49</v>
      </c>
      <c r="N750" t="s">
        <v>4218</v>
      </c>
      <c r="P750" t="s">
        <v>5352</v>
      </c>
      <c r="R750" t="s">
        <v>4219</v>
      </c>
    </row>
    <row r="751" spans="1:18" x14ac:dyDescent="0.35">
      <c r="A751">
        <v>2846117</v>
      </c>
      <c r="B751">
        <v>6413676</v>
      </c>
      <c r="C751" t="s">
        <v>486</v>
      </c>
      <c r="D751">
        <v>4001733740</v>
      </c>
      <c r="E751" s="16">
        <v>45639</v>
      </c>
      <c r="F751" s="16" t="s">
        <v>4819</v>
      </c>
      <c r="G751" s="16" t="s">
        <v>1825</v>
      </c>
      <c r="H751">
        <v>1</v>
      </c>
      <c r="I751">
        <v>3.1</v>
      </c>
      <c r="J751">
        <v>3.1</v>
      </c>
      <c r="K751" t="s">
        <v>4218</v>
      </c>
      <c r="L751">
        <v>0.84</v>
      </c>
      <c r="M751">
        <v>4.2</v>
      </c>
      <c r="N751" t="s">
        <v>4218</v>
      </c>
      <c r="P751" t="s">
        <v>5352</v>
      </c>
      <c r="R751" t="s">
        <v>4219</v>
      </c>
    </row>
    <row r="752" spans="1:18" x14ac:dyDescent="0.35">
      <c r="A752">
        <v>2846117</v>
      </c>
      <c r="B752">
        <v>6413676</v>
      </c>
      <c r="C752" t="s">
        <v>486</v>
      </c>
      <c r="D752">
        <v>4001733740</v>
      </c>
      <c r="E752" s="16">
        <v>45639</v>
      </c>
      <c r="F752" s="16" t="s">
        <v>4820</v>
      </c>
      <c r="G752" s="16" t="s">
        <v>2121</v>
      </c>
      <c r="H752">
        <v>3</v>
      </c>
      <c r="I752">
        <v>0.93</v>
      </c>
      <c r="J752">
        <v>2.79</v>
      </c>
      <c r="K752" t="s">
        <v>4218</v>
      </c>
      <c r="L752">
        <v>16.28</v>
      </c>
      <c r="M752">
        <v>32.56</v>
      </c>
      <c r="N752" t="s">
        <v>4218</v>
      </c>
      <c r="P752" t="s">
        <v>5352</v>
      </c>
      <c r="R752" t="s">
        <v>4219</v>
      </c>
    </row>
    <row r="753" spans="1:18" x14ac:dyDescent="0.35">
      <c r="A753">
        <v>2846117</v>
      </c>
      <c r="B753">
        <v>6413676</v>
      </c>
      <c r="C753" t="s">
        <v>486</v>
      </c>
      <c r="D753">
        <v>4001733740</v>
      </c>
      <c r="E753" s="16">
        <v>45639</v>
      </c>
      <c r="F753" s="16" t="s">
        <v>4821</v>
      </c>
      <c r="G753" s="16" t="s">
        <v>4822</v>
      </c>
      <c r="H753">
        <v>3</v>
      </c>
      <c r="I753">
        <v>29.75</v>
      </c>
      <c r="J753">
        <v>89.25</v>
      </c>
      <c r="K753" t="s">
        <v>4218</v>
      </c>
      <c r="L753">
        <v>10.18</v>
      </c>
      <c r="M753">
        <v>10.18</v>
      </c>
      <c r="N753" t="s">
        <v>4218</v>
      </c>
      <c r="P753" t="s">
        <v>5352</v>
      </c>
      <c r="R753" t="s">
        <v>4219</v>
      </c>
    </row>
    <row r="754" spans="1:18" x14ac:dyDescent="0.35">
      <c r="A754">
        <v>2846117</v>
      </c>
      <c r="B754">
        <v>6413676</v>
      </c>
      <c r="C754" t="s">
        <v>486</v>
      </c>
      <c r="D754">
        <v>4001733740</v>
      </c>
      <c r="E754" s="16">
        <v>45639</v>
      </c>
      <c r="F754" s="16" t="s">
        <v>4823</v>
      </c>
      <c r="G754" s="16" t="s">
        <v>4824</v>
      </c>
      <c r="H754">
        <v>3</v>
      </c>
      <c r="I754">
        <v>28.08</v>
      </c>
      <c r="J754">
        <v>84.24</v>
      </c>
      <c r="K754" t="s">
        <v>4218</v>
      </c>
      <c r="L754">
        <v>146.24</v>
      </c>
      <c r="M754">
        <v>292.48</v>
      </c>
      <c r="N754" t="s">
        <v>4218</v>
      </c>
      <c r="P754" t="s">
        <v>5352</v>
      </c>
      <c r="R754" t="s">
        <v>4219</v>
      </c>
    </row>
    <row r="755" spans="1:18" x14ac:dyDescent="0.35">
      <c r="A755">
        <v>2846117</v>
      </c>
      <c r="B755">
        <v>6413676</v>
      </c>
      <c r="C755" t="s">
        <v>486</v>
      </c>
      <c r="D755">
        <v>4001733740</v>
      </c>
      <c r="E755" s="16">
        <v>45639</v>
      </c>
      <c r="F755" s="16" t="s">
        <v>4825</v>
      </c>
      <c r="G755" s="16" t="s">
        <v>2379</v>
      </c>
      <c r="H755">
        <v>6</v>
      </c>
      <c r="I755">
        <v>3.79</v>
      </c>
      <c r="J755">
        <v>22.74</v>
      </c>
      <c r="K755" t="s">
        <v>4218</v>
      </c>
      <c r="L755">
        <v>8.81</v>
      </c>
      <c r="M755">
        <v>17.62</v>
      </c>
      <c r="N755" t="s">
        <v>4218</v>
      </c>
      <c r="P755" t="s">
        <v>5352</v>
      </c>
      <c r="R755" t="s">
        <v>4219</v>
      </c>
    </row>
    <row r="756" spans="1:18" x14ac:dyDescent="0.35">
      <c r="A756">
        <v>2846117</v>
      </c>
      <c r="B756">
        <v>6413676</v>
      </c>
      <c r="C756" t="s">
        <v>486</v>
      </c>
      <c r="D756">
        <v>4001733740</v>
      </c>
      <c r="E756" s="16">
        <v>45639</v>
      </c>
      <c r="F756" s="16" t="s">
        <v>4826</v>
      </c>
      <c r="G756" s="16" t="s">
        <v>1820</v>
      </c>
      <c r="H756">
        <v>6</v>
      </c>
      <c r="I756">
        <v>6.49</v>
      </c>
      <c r="J756">
        <v>38.94</v>
      </c>
      <c r="K756" t="s">
        <v>4218</v>
      </c>
      <c r="L756">
        <v>0.57999999999999996</v>
      </c>
      <c r="M756">
        <v>0.57999999999999996</v>
      </c>
      <c r="N756" t="s">
        <v>4218</v>
      </c>
      <c r="P756" t="s">
        <v>5352</v>
      </c>
      <c r="R756" t="s">
        <v>4219</v>
      </c>
    </row>
    <row r="757" spans="1:18" x14ac:dyDescent="0.35">
      <c r="A757">
        <v>2846117</v>
      </c>
      <c r="B757">
        <v>6413676</v>
      </c>
      <c r="C757" t="s">
        <v>486</v>
      </c>
      <c r="D757">
        <v>4001733740</v>
      </c>
      <c r="E757" s="16">
        <v>45639</v>
      </c>
      <c r="F757" s="16" t="s">
        <v>4826</v>
      </c>
      <c r="G757" s="16" t="s">
        <v>1820</v>
      </c>
      <c r="H757">
        <v>6</v>
      </c>
      <c r="I757">
        <v>6.49</v>
      </c>
      <c r="J757">
        <v>38.94</v>
      </c>
      <c r="K757" t="s">
        <v>4218</v>
      </c>
      <c r="L757">
        <v>19.88</v>
      </c>
      <c r="M757">
        <v>39.76</v>
      </c>
      <c r="N757" t="s">
        <v>4218</v>
      </c>
      <c r="P757" t="s">
        <v>5352</v>
      </c>
      <c r="R757" t="s">
        <v>4219</v>
      </c>
    </row>
    <row r="758" spans="1:18" x14ac:dyDescent="0.35">
      <c r="A758">
        <v>2846117</v>
      </c>
      <c r="B758">
        <v>6413676</v>
      </c>
      <c r="C758" t="s">
        <v>486</v>
      </c>
      <c r="D758">
        <v>4001733740</v>
      </c>
      <c r="E758" s="16">
        <v>45639</v>
      </c>
      <c r="F758" s="16" t="s">
        <v>4158</v>
      </c>
      <c r="G758" s="16" t="s">
        <v>1826</v>
      </c>
      <c r="H758">
        <v>1</v>
      </c>
      <c r="I758">
        <v>6.46</v>
      </c>
      <c r="J758">
        <v>6.46</v>
      </c>
      <c r="K758" t="s">
        <v>4218</v>
      </c>
      <c r="L758">
        <v>1040.6500000000001</v>
      </c>
      <c r="M758">
        <v>1040.6500000000001</v>
      </c>
      <c r="N758" t="s">
        <v>4218</v>
      </c>
      <c r="P758" t="s">
        <v>5352</v>
      </c>
      <c r="R758" t="s">
        <v>4219</v>
      </c>
    </row>
    <row r="759" spans="1:18" x14ac:dyDescent="0.35">
      <c r="A759">
        <v>2846117</v>
      </c>
      <c r="B759">
        <v>6413676</v>
      </c>
      <c r="C759" t="s">
        <v>486</v>
      </c>
      <c r="D759">
        <v>4001733740</v>
      </c>
      <c r="E759" s="16">
        <v>45639</v>
      </c>
      <c r="F759" s="16" t="s">
        <v>4827</v>
      </c>
      <c r="G759" s="16" t="s">
        <v>1822</v>
      </c>
      <c r="H759">
        <v>24</v>
      </c>
      <c r="I759">
        <v>1.32</v>
      </c>
      <c r="J759">
        <v>31.68</v>
      </c>
      <c r="K759" t="s">
        <v>4218</v>
      </c>
      <c r="L759">
        <v>626.55999999999995</v>
      </c>
      <c r="M759">
        <v>626.55999999999995</v>
      </c>
      <c r="N759" t="s">
        <v>4218</v>
      </c>
      <c r="P759" t="s">
        <v>5352</v>
      </c>
      <c r="R759" t="s">
        <v>4219</v>
      </c>
    </row>
    <row r="760" spans="1:18" x14ac:dyDescent="0.35">
      <c r="A760">
        <v>2846117</v>
      </c>
      <c r="B760">
        <v>6413676</v>
      </c>
      <c r="C760" t="s">
        <v>486</v>
      </c>
      <c r="D760">
        <v>4001733740</v>
      </c>
      <c r="E760" s="16">
        <v>45639</v>
      </c>
      <c r="F760" s="16" t="s">
        <v>2027</v>
      </c>
      <c r="G760" s="16" t="s">
        <v>1826</v>
      </c>
      <c r="H760">
        <v>3</v>
      </c>
      <c r="I760">
        <v>1.48</v>
      </c>
      <c r="J760">
        <v>4.4400000000000004</v>
      </c>
      <c r="K760" t="s">
        <v>4218</v>
      </c>
      <c r="L760">
        <v>594.82000000000005</v>
      </c>
      <c r="M760">
        <v>594.82000000000005</v>
      </c>
      <c r="N760" t="s">
        <v>4218</v>
      </c>
      <c r="P760" t="s">
        <v>5352</v>
      </c>
      <c r="R760" t="s">
        <v>4219</v>
      </c>
    </row>
    <row r="761" spans="1:18" x14ac:dyDescent="0.35">
      <c r="A761">
        <v>2846117</v>
      </c>
      <c r="B761">
        <v>6413676</v>
      </c>
      <c r="C761" t="s">
        <v>486</v>
      </c>
      <c r="D761">
        <v>4001733740</v>
      </c>
      <c r="E761" s="16">
        <v>45639</v>
      </c>
      <c r="F761" s="16" t="s">
        <v>4828</v>
      </c>
      <c r="G761" s="16" t="s">
        <v>1958</v>
      </c>
      <c r="H761">
        <v>1</v>
      </c>
      <c r="I761">
        <v>82.36</v>
      </c>
      <c r="J761">
        <v>82.36</v>
      </c>
      <c r="K761" t="s">
        <v>4218</v>
      </c>
      <c r="L761">
        <v>3.83</v>
      </c>
      <c r="M761">
        <v>15.32</v>
      </c>
      <c r="N761" t="s">
        <v>4218</v>
      </c>
      <c r="P761" t="s">
        <v>5352</v>
      </c>
      <c r="R761" t="s">
        <v>4219</v>
      </c>
    </row>
    <row r="762" spans="1:18" x14ac:dyDescent="0.35">
      <c r="A762">
        <v>2846117</v>
      </c>
      <c r="B762">
        <v>6413676</v>
      </c>
      <c r="C762" t="s">
        <v>486</v>
      </c>
      <c r="D762">
        <v>4001733740</v>
      </c>
      <c r="E762" s="16">
        <v>45639</v>
      </c>
      <c r="F762" s="16" t="s">
        <v>4829</v>
      </c>
      <c r="G762" s="16" t="s">
        <v>1936</v>
      </c>
      <c r="H762">
        <v>1</v>
      </c>
      <c r="I762">
        <v>27.48</v>
      </c>
      <c r="J762">
        <v>27.48</v>
      </c>
      <c r="K762" t="s">
        <v>4218</v>
      </c>
      <c r="L762">
        <v>8.09</v>
      </c>
      <c r="M762">
        <v>32.36</v>
      </c>
      <c r="N762" t="s">
        <v>4218</v>
      </c>
      <c r="P762" t="s">
        <v>5352</v>
      </c>
      <c r="R762" t="s">
        <v>4219</v>
      </c>
    </row>
    <row r="763" spans="1:18" x14ac:dyDescent="0.35">
      <c r="A763">
        <v>2846117</v>
      </c>
      <c r="B763">
        <v>6413676</v>
      </c>
      <c r="C763" t="s">
        <v>486</v>
      </c>
      <c r="D763">
        <v>4001733740</v>
      </c>
      <c r="E763" s="16">
        <v>45639</v>
      </c>
      <c r="F763" s="16" t="s">
        <v>4830</v>
      </c>
      <c r="G763" s="16" t="s">
        <v>1825</v>
      </c>
      <c r="H763">
        <v>2</v>
      </c>
      <c r="I763">
        <v>1</v>
      </c>
      <c r="J763">
        <v>2</v>
      </c>
      <c r="K763" t="s">
        <v>4218</v>
      </c>
      <c r="L763">
        <v>3.57</v>
      </c>
      <c r="M763">
        <v>14.28</v>
      </c>
      <c r="N763" t="s">
        <v>4218</v>
      </c>
      <c r="P763" t="s">
        <v>5352</v>
      </c>
      <c r="R763" t="s">
        <v>4219</v>
      </c>
    </row>
    <row r="764" spans="1:18" x14ac:dyDescent="0.35">
      <c r="A764">
        <v>2846117</v>
      </c>
      <c r="B764">
        <v>6413676</v>
      </c>
      <c r="C764" t="s">
        <v>486</v>
      </c>
      <c r="D764">
        <v>4001733740</v>
      </c>
      <c r="E764" s="16">
        <v>45639</v>
      </c>
      <c r="F764" s="16" t="s">
        <v>4831</v>
      </c>
      <c r="G764" s="16" t="s">
        <v>1825</v>
      </c>
      <c r="H764">
        <v>7</v>
      </c>
      <c r="I764">
        <v>2.19</v>
      </c>
      <c r="J764">
        <v>15.33</v>
      </c>
      <c r="K764" t="s">
        <v>4218</v>
      </c>
      <c r="L764">
        <v>3.57</v>
      </c>
      <c r="M764">
        <v>14.28</v>
      </c>
      <c r="N764" t="s">
        <v>4218</v>
      </c>
      <c r="P764" t="s">
        <v>5352</v>
      </c>
      <c r="R764" t="s">
        <v>4219</v>
      </c>
    </row>
    <row r="765" spans="1:18" x14ac:dyDescent="0.35">
      <c r="A765">
        <v>2846117</v>
      </c>
      <c r="B765">
        <v>6413676</v>
      </c>
      <c r="C765" t="s">
        <v>486</v>
      </c>
      <c r="D765">
        <v>4001733740</v>
      </c>
      <c r="E765" s="16">
        <v>45639</v>
      </c>
      <c r="F765" s="16" t="s">
        <v>4832</v>
      </c>
      <c r="G765" s="16" t="s">
        <v>1826</v>
      </c>
      <c r="H765">
        <v>3</v>
      </c>
      <c r="I765">
        <v>15.35</v>
      </c>
      <c r="J765">
        <v>46.05</v>
      </c>
      <c r="K765" t="s">
        <v>4218</v>
      </c>
      <c r="L765">
        <v>134.96</v>
      </c>
      <c r="M765">
        <v>539.84</v>
      </c>
      <c r="N765" t="s">
        <v>4218</v>
      </c>
      <c r="P765" t="s">
        <v>5352</v>
      </c>
      <c r="R765" t="s">
        <v>4219</v>
      </c>
    </row>
    <row r="766" spans="1:18" x14ac:dyDescent="0.35">
      <c r="A766">
        <v>2846117</v>
      </c>
      <c r="B766">
        <v>6413676</v>
      </c>
      <c r="C766" t="s">
        <v>486</v>
      </c>
      <c r="D766">
        <v>4001733740</v>
      </c>
      <c r="E766" s="16">
        <v>45639</v>
      </c>
      <c r="F766" t="s">
        <v>4833</v>
      </c>
      <c r="G766" s="16" t="s">
        <v>1831</v>
      </c>
      <c r="H766">
        <v>1</v>
      </c>
      <c r="I766">
        <v>15.77</v>
      </c>
      <c r="J766">
        <v>15.77</v>
      </c>
      <c r="K766" t="s">
        <v>4218</v>
      </c>
      <c r="L766">
        <v>8.31</v>
      </c>
      <c r="M766">
        <v>199.44</v>
      </c>
      <c r="N766" s="16" t="s">
        <v>4218</v>
      </c>
      <c r="P766" t="s">
        <v>5352</v>
      </c>
      <c r="R766" t="s">
        <v>4219</v>
      </c>
    </row>
    <row r="767" spans="1:18" x14ac:dyDescent="0.35">
      <c r="A767">
        <v>2846117</v>
      </c>
      <c r="B767">
        <v>6413676</v>
      </c>
      <c r="C767" t="s">
        <v>486</v>
      </c>
      <c r="D767">
        <v>4001733740</v>
      </c>
      <c r="E767" s="16">
        <v>45639</v>
      </c>
      <c r="F767" s="16" t="s">
        <v>4296</v>
      </c>
      <c r="G767" s="16" t="s">
        <v>2034</v>
      </c>
      <c r="H767">
        <v>3</v>
      </c>
      <c r="I767">
        <v>7.23</v>
      </c>
      <c r="J767">
        <v>21.69</v>
      </c>
      <c r="K767" t="s">
        <v>4218</v>
      </c>
      <c r="L767">
        <v>22.08</v>
      </c>
      <c r="M767" s="16">
        <v>176.64</v>
      </c>
      <c r="N767" t="s">
        <v>4218</v>
      </c>
      <c r="P767" t="s">
        <v>5352</v>
      </c>
      <c r="R767" t="s">
        <v>4219</v>
      </c>
    </row>
    <row r="768" spans="1:18" x14ac:dyDescent="0.35">
      <c r="A768">
        <v>2846117</v>
      </c>
      <c r="B768">
        <v>6413676</v>
      </c>
      <c r="C768" t="s">
        <v>486</v>
      </c>
      <c r="D768">
        <v>4001733740</v>
      </c>
      <c r="E768" s="16">
        <v>45639</v>
      </c>
      <c r="F768" s="16" t="s">
        <v>1873</v>
      </c>
      <c r="G768" s="16" t="s">
        <v>1831</v>
      </c>
      <c r="H768">
        <v>1</v>
      </c>
      <c r="I768">
        <v>8.6</v>
      </c>
      <c r="J768">
        <v>8.6</v>
      </c>
      <c r="K768" t="s">
        <v>4218</v>
      </c>
      <c r="L768">
        <v>1.05</v>
      </c>
      <c r="M768" s="16">
        <v>50.4</v>
      </c>
      <c r="N768" t="s">
        <v>4218</v>
      </c>
      <c r="P768" t="s">
        <v>5352</v>
      </c>
      <c r="R768" t="s">
        <v>4219</v>
      </c>
    </row>
    <row r="769" spans="1:18" x14ac:dyDescent="0.35">
      <c r="A769">
        <v>2846117</v>
      </c>
      <c r="B769">
        <v>6413676</v>
      </c>
      <c r="C769" t="s">
        <v>486</v>
      </c>
      <c r="D769">
        <v>4001844288</v>
      </c>
      <c r="E769" s="16">
        <v>45725</v>
      </c>
      <c r="F769" s="16" t="s">
        <v>4834</v>
      </c>
      <c r="G769" s="16" t="s">
        <v>4835</v>
      </c>
      <c r="H769">
        <v>1</v>
      </c>
      <c r="I769">
        <v>611.28</v>
      </c>
      <c r="J769">
        <v>611.28</v>
      </c>
      <c r="K769" t="s">
        <v>4218</v>
      </c>
      <c r="L769">
        <v>83.9</v>
      </c>
      <c r="M769" s="16">
        <v>671.2</v>
      </c>
      <c r="N769" t="s">
        <v>4218</v>
      </c>
      <c r="P769" t="s">
        <v>5352</v>
      </c>
      <c r="R769" t="s">
        <v>4219</v>
      </c>
    </row>
    <row r="770" spans="1:18" x14ac:dyDescent="0.35">
      <c r="A770">
        <v>2861942</v>
      </c>
      <c r="B770">
        <v>6425334</v>
      </c>
      <c r="C770" t="s">
        <v>4562</v>
      </c>
      <c r="D770">
        <v>4001447276</v>
      </c>
      <c r="E770" s="16">
        <v>45423</v>
      </c>
      <c r="F770" s="16" t="s">
        <v>2907</v>
      </c>
      <c r="G770" s="16" t="s">
        <v>1810</v>
      </c>
      <c r="H770">
        <v>8</v>
      </c>
      <c r="I770">
        <v>4.07</v>
      </c>
      <c r="J770">
        <v>32.56</v>
      </c>
      <c r="K770" t="s">
        <v>4218</v>
      </c>
      <c r="L770">
        <v>3.08</v>
      </c>
      <c r="M770" s="16">
        <v>36.96</v>
      </c>
      <c r="N770" t="s">
        <v>4218</v>
      </c>
      <c r="P770" t="s">
        <v>5352</v>
      </c>
      <c r="R770" t="s">
        <v>4219</v>
      </c>
    </row>
    <row r="771" spans="1:18" x14ac:dyDescent="0.35">
      <c r="A771">
        <v>2861942</v>
      </c>
      <c r="B771">
        <v>6425334</v>
      </c>
      <c r="C771" t="s">
        <v>4562</v>
      </c>
      <c r="D771">
        <v>4001447276</v>
      </c>
      <c r="E771" s="16">
        <v>45423</v>
      </c>
      <c r="F771" s="16" t="s">
        <v>2908</v>
      </c>
      <c r="G771" s="16" t="s">
        <v>1825</v>
      </c>
      <c r="H771">
        <v>8</v>
      </c>
      <c r="I771">
        <v>37.729999999999997</v>
      </c>
      <c r="J771">
        <v>301.83999999999997</v>
      </c>
      <c r="K771" t="s">
        <v>4218</v>
      </c>
      <c r="L771">
        <v>133.29</v>
      </c>
      <c r="M771" s="16">
        <v>266.58</v>
      </c>
      <c r="N771" t="s">
        <v>4218</v>
      </c>
      <c r="P771" t="s">
        <v>5352</v>
      </c>
      <c r="R771" t="s">
        <v>4219</v>
      </c>
    </row>
    <row r="772" spans="1:18" x14ac:dyDescent="0.35">
      <c r="A772">
        <v>2862351</v>
      </c>
      <c r="B772">
        <v>6425625</v>
      </c>
      <c r="C772" t="s">
        <v>1584</v>
      </c>
      <c r="D772">
        <v>4001447929</v>
      </c>
      <c r="E772" s="16">
        <v>45424</v>
      </c>
      <c r="F772" s="16" t="s">
        <v>4563</v>
      </c>
      <c r="G772" s="16" t="s">
        <v>4564</v>
      </c>
      <c r="H772">
        <v>1</v>
      </c>
      <c r="I772">
        <v>24820.86</v>
      </c>
      <c r="J772">
        <v>24820.86</v>
      </c>
      <c r="K772" t="s">
        <v>4218</v>
      </c>
      <c r="L772">
        <v>17.510000000000002</v>
      </c>
      <c r="M772" s="16">
        <v>35.020000000000003</v>
      </c>
      <c r="N772" t="s">
        <v>4218</v>
      </c>
      <c r="P772" t="s">
        <v>5352</v>
      </c>
      <c r="R772" t="s">
        <v>4219</v>
      </c>
    </row>
    <row r="773" spans="1:18" x14ac:dyDescent="0.35">
      <c r="A773">
        <v>2865287</v>
      </c>
      <c r="B773">
        <v>6427515</v>
      </c>
      <c r="C773" t="s">
        <v>4836</v>
      </c>
      <c r="D773">
        <v>4001463722</v>
      </c>
      <c r="E773" s="16">
        <v>45435</v>
      </c>
      <c r="F773" s="16" t="s">
        <v>2522</v>
      </c>
      <c r="G773" s="16" t="s">
        <v>1862</v>
      </c>
      <c r="H773">
        <v>1</v>
      </c>
      <c r="I773">
        <v>945.59</v>
      </c>
      <c r="J773">
        <v>945.59</v>
      </c>
      <c r="K773" t="s">
        <v>4218</v>
      </c>
      <c r="L773">
        <v>42636.35</v>
      </c>
      <c r="M773" s="16">
        <v>42636.35</v>
      </c>
      <c r="N773" t="s">
        <v>4218</v>
      </c>
      <c r="P773" t="s">
        <v>5352</v>
      </c>
      <c r="R773" t="s">
        <v>4219</v>
      </c>
    </row>
    <row r="774" spans="1:18" x14ac:dyDescent="0.35">
      <c r="A774">
        <v>2865287</v>
      </c>
      <c r="B774">
        <v>6427515</v>
      </c>
      <c r="C774" t="s">
        <v>4836</v>
      </c>
      <c r="D774">
        <v>4001463722</v>
      </c>
      <c r="E774" s="16">
        <v>45435</v>
      </c>
      <c r="F774" s="16" t="s">
        <v>2523</v>
      </c>
      <c r="G774" s="16" t="s">
        <v>1949</v>
      </c>
      <c r="H774">
        <v>2</v>
      </c>
      <c r="I774">
        <v>220.25</v>
      </c>
      <c r="J774">
        <v>440.5</v>
      </c>
      <c r="K774" t="s">
        <v>4218</v>
      </c>
      <c r="L774">
        <v>94.68</v>
      </c>
      <c r="M774" s="16">
        <v>378.72</v>
      </c>
      <c r="N774" t="s">
        <v>4218</v>
      </c>
      <c r="P774" t="s">
        <v>5352</v>
      </c>
      <c r="R774" t="s">
        <v>4219</v>
      </c>
    </row>
    <row r="775" spans="1:18" x14ac:dyDescent="0.35">
      <c r="A775">
        <v>2865287</v>
      </c>
      <c r="B775">
        <v>6427515</v>
      </c>
      <c r="C775" t="s">
        <v>4836</v>
      </c>
      <c r="D775">
        <v>4001463722</v>
      </c>
      <c r="E775" s="16">
        <v>45435</v>
      </c>
      <c r="F775" s="16" t="s">
        <v>2524</v>
      </c>
      <c r="G775" s="16" t="s">
        <v>1857</v>
      </c>
      <c r="H775">
        <v>1</v>
      </c>
      <c r="I775">
        <v>50.43</v>
      </c>
      <c r="J775">
        <v>50.43</v>
      </c>
      <c r="K775" t="s">
        <v>4218</v>
      </c>
      <c r="L775">
        <v>105.73</v>
      </c>
      <c r="M775" s="16">
        <v>422.92</v>
      </c>
      <c r="N775" t="s">
        <v>4218</v>
      </c>
      <c r="P775" t="s">
        <v>5352</v>
      </c>
      <c r="R775" t="s">
        <v>4219</v>
      </c>
    </row>
    <row r="776" spans="1:18" x14ac:dyDescent="0.35">
      <c r="A776">
        <v>2865287</v>
      </c>
      <c r="B776">
        <v>6427515</v>
      </c>
      <c r="C776" t="s">
        <v>4836</v>
      </c>
      <c r="D776">
        <v>4001463722</v>
      </c>
      <c r="E776" s="16">
        <v>45435</v>
      </c>
      <c r="F776" s="16" t="s">
        <v>1821</v>
      </c>
      <c r="G776" s="16" t="s">
        <v>1822</v>
      </c>
      <c r="H776">
        <v>5</v>
      </c>
      <c r="I776">
        <v>1.05</v>
      </c>
      <c r="J776">
        <v>5.25</v>
      </c>
      <c r="K776" t="s">
        <v>4218</v>
      </c>
      <c r="L776">
        <v>95.8</v>
      </c>
      <c r="M776" s="16">
        <v>383.2</v>
      </c>
      <c r="N776" t="s">
        <v>4218</v>
      </c>
      <c r="P776" t="s">
        <v>5352</v>
      </c>
      <c r="R776" t="s">
        <v>4219</v>
      </c>
    </row>
    <row r="777" spans="1:18" x14ac:dyDescent="0.35">
      <c r="A777">
        <v>2865287</v>
      </c>
      <c r="B777">
        <v>6427515</v>
      </c>
      <c r="C777" t="s">
        <v>4836</v>
      </c>
      <c r="D777">
        <v>4001463722</v>
      </c>
      <c r="E777" s="16">
        <v>45435</v>
      </c>
      <c r="F777" s="16" t="s">
        <v>1959</v>
      </c>
      <c r="G777" t="s">
        <v>1831</v>
      </c>
      <c r="H777">
        <v>2</v>
      </c>
      <c r="I777">
        <v>13.77</v>
      </c>
      <c r="J777">
        <v>27.54</v>
      </c>
      <c r="K777" t="s">
        <v>4218</v>
      </c>
      <c r="L777">
        <v>1457.85</v>
      </c>
      <c r="M777" s="16">
        <v>1457.85</v>
      </c>
      <c r="N777" t="s">
        <v>4218</v>
      </c>
      <c r="P777" t="s">
        <v>5352</v>
      </c>
      <c r="R777" t="s">
        <v>4219</v>
      </c>
    </row>
    <row r="778" spans="1:18" x14ac:dyDescent="0.35">
      <c r="A778">
        <v>2865287</v>
      </c>
      <c r="B778">
        <v>6427515</v>
      </c>
      <c r="C778" t="s">
        <v>4836</v>
      </c>
      <c r="D778">
        <v>4001463722</v>
      </c>
      <c r="E778" s="16">
        <v>45435</v>
      </c>
      <c r="F778" s="16" t="s">
        <v>2525</v>
      </c>
      <c r="G778" s="16" t="s">
        <v>1820</v>
      </c>
      <c r="H778">
        <v>1</v>
      </c>
      <c r="I778">
        <v>17.510000000000002</v>
      </c>
      <c r="J778">
        <v>17.510000000000002</v>
      </c>
      <c r="K778" t="s">
        <v>4218</v>
      </c>
      <c r="L778">
        <v>9.18</v>
      </c>
      <c r="M778" s="16">
        <v>36.72</v>
      </c>
      <c r="N778" t="s">
        <v>4218</v>
      </c>
      <c r="P778" t="s">
        <v>5352</v>
      </c>
      <c r="R778" t="s">
        <v>4219</v>
      </c>
    </row>
    <row r="779" spans="1:18" x14ac:dyDescent="0.35">
      <c r="A779">
        <v>2865287</v>
      </c>
      <c r="B779">
        <v>6427515</v>
      </c>
      <c r="C779" t="s">
        <v>4836</v>
      </c>
      <c r="D779">
        <v>4001463722</v>
      </c>
      <c r="E779" s="16">
        <v>45435</v>
      </c>
      <c r="F779" t="s">
        <v>1999</v>
      </c>
      <c r="G779" s="16" t="s">
        <v>1825</v>
      </c>
      <c r="H779">
        <v>5</v>
      </c>
      <c r="I779">
        <v>2.0699999999999998</v>
      </c>
      <c r="J779">
        <v>10.35</v>
      </c>
      <c r="K779" t="s">
        <v>4218</v>
      </c>
      <c r="L779">
        <v>3.58</v>
      </c>
      <c r="M779">
        <v>14.32</v>
      </c>
      <c r="N779" s="16" t="s">
        <v>4218</v>
      </c>
      <c r="P779" t="s">
        <v>5352</v>
      </c>
      <c r="R779" t="s">
        <v>4219</v>
      </c>
    </row>
    <row r="780" spans="1:18" x14ac:dyDescent="0.35">
      <c r="A780">
        <v>2865377</v>
      </c>
      <c r="B780">
        <v>6427622</v>
      </c>
      <c r="C780" t="s">
        <v>4491</v>
      </c>
      <c r="D780">
        <v>4001463960</v>
      </c>
      <c r="E780" s="16">
        <v>45436</v>
      </c>
      <c r="F780" s="16" t="s">
        <v>4200</v>
      </c>
      <c r="G780" s="16" t="s">
        <v>1826</v>
      </c>
      <c r="H780">
        <v>1</v>
      </c>
      <c r="I780">
        <v>2.56</v>
      </c>
      <c r="J780">
        <v>2.56</v>
      </c>
      <c r="K780" t="s">
        <v>4218</v>
      </c>
      <c r="L780">
        <v>33.08</v>
      </c>
      <c r="M780" s="16">
        <v>66.16</v>
      </c>
      <c r="N780" s="16" t="s">
        <v>4218</v>
      </c>
      <c r="P780" t="s">
        <v>5352</v>
      </c>
      <c r="R780" t="s">
        <v>4628</v>
      </c>
    </row>
    <row r="781" spans="1:18" x14ac:dyDescent="0.35">
      <c r="A781">
        <v>2865377</v>
      </c>
      <c r="B781">
        <v>6427622</v>
      </c>
      <c r="C781" t="s">
        <v>4491</v>
      </c>
      <c r="D781">
        <v>4001463960</v>
      </c>
      <c r="E781" s="16">
        <v>45436</v>
      </c>
      <c r="F781" s="16" t="s">
        <v>4492</v>
      </c>
      <c r="G781" s="16" t="s">
        <v>1825</v>
      </c>
      <c r="H781">
        <v>7</v>
      </c>
      <c r="I781">
        <v>4.38</v>
      </c>
      <c r="J781">
        <v>105.12</v>
      </c>
      <c r="K781" t="s">
        <v>4218</v>
      </c>
      <c r="L781">
        <v>136.06</v>
      </c>
      <c r="M781" s="16">
        <v>136.06</v>
      </c>
      <c r="N781" s="16" t="s">
        <v>4218</v>
      </c>
      <c r="P781" t="s">
        <v>5352</v>
      </c>
      <c r="R781" t="s">
        <v>4628</v>
      </c>
    </row>
    <row r="782" spans="1:18" x14ac:dyDescent="0.35">
      <c r="A782">
        <v>2865377</v>
      </c>
      <c r="B782">
        <v>6427622</v>
      </c>
      <c r="C782" t="s">
        <v>4491</v>
      </c>
      <c r="D782">
        <v>4001463960</v>
      </c>
      <c r="E782" s="16">
        <v>45436</v>
      </c>
      <c r="F782" s="16" t="s">
        <v>4493</v>
      </c>
      <c r="G782" s="16" t="s">
        <v>1936</v>
      </c>
      <c r="H782">
        <v>5</v>
      </c>
      <c r="I782">
        <v>21.73</v>
      </c>
      <c r="J782">
        <v>108.65</v>
      </c>
      <c r="K782" t="s">
        <v>4218</v>
      </c>
      <c r="L782">
        <v>11.23</v>
      </c>
      <c r="M782" s="16">
        <v>22.46</v>
      </c>
      <c r="N782" s="16" t="s">
        <v>4218</v>
      </c>
      <c r="P782" t="s">
        <v>5352</v>
      </c>
      <c r="R782" t="s">
        <v>4628</v>
      </c>
    </row>
    <row r="783" spans="1:18" x14ac:dyDescent="0.35">
      <c r="A783">
        <v>2865377</v>
      </c>
      <c r="B783">
        <v>6427622</v>
      </c>
      <c r="C783" t="s">
        <v>4491</v>
      </c>
      <c r="D783">
        <v>4001463960</v>
      </c>
      <c r="E783" s="16">
        <v>45436</v>
      </c>
      <c r="F783" s="16" t="s">
        <v>2653</v>
      </c>
      <c r="G783" s="16" t="s">
        <v>1822</v>
      </c>
      <c r="H783">
        <v>12</v>
      </c>
      <c r="I783">
        <v>5.53</v>
      </c>
      <c r="J783">
        <v>66.36</v>
      </c>
      <c r="K783" t="s">
        <v>4218</v>
      </c>
      <c r="L783">
        <v>217.29</v>
      </c>
      <c r="M783" s="16">
        <v>217.29</v>
      </c>
      <c r="N783" s="16" t="s">
        <v>4218</v>
      </c>
      <c r="P783" t="s">
        <v>5352</v>
      </c>
      <c r="R783" t="s">
        <v>4628</v>
      </c>
    </row>
    <row r="784" spans="1:18" x14ac:dyDescent="0.35">
      <c r="A784">
        <v>2865377</v>
      </c>
      <c r="B784">
        <v>6427622</v>
      </c>
      <c r="C784" t="s">
        <v>4491</v>
      </c>
      <c r="D784">
        <v>4001463960</v>
      </c>
      <c r="E784" s="16">
        <v>45436</v>
      </c>
      <c r="F784" s="16" t="s">
        <v>3602</v>
      </c>
      <c r="G784" s="16" t="s">
        <v>1820</v>
      </c>
      <c r="H784">
        <v>45</v>
      </c>
      <c r="I784">
        <v>15.12</v>
      </c>
      <c r="J784">
        <v>680.4</v>
      </c>
      <c r="K784" t="s">
        <v>4218</v>
      </c>
      <c r="L784">
        <v>9.18</v>
      </c>
      <c r="M784" s="16">
        <v>36.72</v>
      </c>
      <c r="N784" s="16" t="s">
        <v>4218</v>
      </c>
      <c r="P784" t="s">
        <v>5352</v>
      </c>
      <c r="R784" t="s">
        <v>4628</v>
      </c>
    </row>
    <row r="785" spans="1:18" x14ac:dyDescent="0.35">
      <c r="A785">
        <v>2865377</v>
      </c>
      <c r="B785">
        <v>6427622</v>
      </c>
      <c r="C785" t="s">
        <v>4491</v>
      </c>
      <c r="D785">
        <v>4001463960</v>
      </c>
      <c r="E785" s="16">
        <v>45436</v>
      </c>
      <c r="F785" s="16" t="s">
        <v>3602</v>
      </c>
      <c r="G785" s="16" t="s">
        <v>1820</v>
      </c>
      <c r="H785">
        <v>45</v>
      </c>
      <c r="I785">
        <v>15.12</v>
      </c>
      <c r="J785">
        <v>680.4</v>
      </c>
      <c r="K785" t="s">
        <v>4218</v>
      </c>
      <c r="L785">
        <v>3.58</v>
      </c>
      <c r="M785" s="16">
        <v>14.32</v>
      </c>
      <c r="N785" s="16" t="s">
        <v>4218</v>
      </c>
      <c r="P785" t="s">
        <v>5352</v>
      </c>
      <c r="R785" t="s">
        <v>4628</v>
      </c>
    </row>
    <row r="786" spans="1:18" x14ac:dyDescent="0.35">
      <c r="A786">
        <v>2865377</v>
      </c>
      <c r="B786">
        <v>6427622</v>
      </c>
      <c r="C786" t="s">
        <v>4491</v>
      </c>
      <c r="D786">
        <v>4001463960</v>
      </c>
      <c r="E786" s="16">
        <v>45436</v>
      </c>
      <c r="F786" s="16" t="s">
        <v>4494</v>
      </c>
      <c r="G786" s="16" t="s">
        <v>1820</v>
      </c>
      <c r="H786">
        <v>4</v>
      </c>
      <c r="I786">
        <v>47.74</v>
      </c>
      <c r="J786">
        <v>190.96</v>
      </c>
      <c r="K786" t="s">
        <v>4218</v>
      </c>
      <c r="L786">
        <v>33.08</v>
      </c>
      <c r="M786" s="16">
        <v>66.16</v>
      </c>
      <c r="N786" s="16" t="s">
        <v>4218</v>
      </c>
      <c r="P786" t="s">
        <v>5352</v>
      </c>
      <c r="R786" t="s">
        <v>4628</v>
      </c>
    </row>
    <row r="787" spans="1:18" x14ac:dyDescent="0.35">
      <c r="A787">
        <v>2867337</v>
      </c>
      <c r="B787">
        <v>6429037</v>
      </c>
      <c r="C787" t="s">
        <v>4495</v>
      </c>
      <c r="D787">
        <v>4001459304</v>
      </c>
      <c r="E787" s="16">
        <v>45433</v>
      </c>
      <c r="F787" s="16" t="s">
        <v>1981</v>
      </c>
      <c r="G787" s="16" t="s">
        <v>1982</v>
      </c>
      <c r="H787">
        <v>10</v>
      </c>
      <c r="I787">
        <v>2.83</v>
      </c>
      <c r="J787">
        <v>28.3</v>
      </c>
      <c r="K787" t="s">
        <v>4218</v>
      </c>
      <c r="L787">
        <v>136.06</v>
      </c>
      <c r="M787" s="16">
        <v>136.06</v>
      </c>
      <c r="N787" s="16" t="s">
        <v>4218</v>
      </c>
      <c r="P787" t="s">
        <v>5352</v>
      </c>
      <c r="R787" t="s">
        <v>4628</v>
      </c>
    </row>
    <row r="788" spans="1:18" x14ac:dyDescent="0.35">
      <c r="A788">
        <v>2867337</v>
      </c>
      <c r="B788">
        <v>6429037</v>
      </c>
      <c r="C788" t="s">
        <v>4495</v>
      </c>
      <c r="D788">
        <v>4001459304</v>
      </c>
      <c r="E788" s="16">
        <v>45433</v>
      </c>
      <c r="F788" s="16" t="s">
        <v>4496</v>
      </c>
      <c r="G788" s="16" t="s">
        <v>1949</v>
      </c>
      <c r="H788">
        <v>2</v>
      </c>
      <c r="I788">
        <v>9.3699999999999992</v>
      </c>
      <c r="J788">
        <v>18.739999999999998</v>
      </c>
      <c r="K788" t="s">
        <v>4218</v>
      </c>
      <c r="L788">
        <v>11.23</v>
      </c>
      <c r="M788" s="16">
        <v>22.46</v>
      </c>
      <c r="N788" s="16" t="s">
        <v>4218</v>
      </c>
      <c r="P788" t="s">
        <v>5352</v>
      </c>
      <c r="R788" t="s">
        <v>4628</v>
      </c>
    </row>
    <row r="789" spans="1:18" x14ac:dyDescent="0.35">
      <c r="A789">
        <v>2867337</v>
      </c>
      <c r="B789">
        <v>6429037</v>
      </c>
      <c r="C789" t="s">
        <v>4495</v>
      </c>
      <c r="D789">
        <v>4001459304</v>
      </c>
      <c r="E789" s="16">
        <v>45433</v>
      </c>
      <c r="F789" s="16" t="s">
        <v>2650</v>
      </c>
      <c r="G789" s="16" t="s">
        <v>1822</v>
      </c>
      <c r="H789">
        <v>8</v>
      </c>
      <c r="I789">
        <v>1.56</v>
      </c>
      <c r="J789">
        <v>12.48</v>
      </c>
      <c r="K789" t="s">
        <v>4218</v>
      </c>
      <c r="L789">
        <v>217.29</v>
      </c>
      <c r="M789" s="16">
        <v>217.29</v>
      </c>
      <c r="N789" s="16" t="s">
        <v>4218</v>
      </c>
      <c r="P789" t="s">
        <v>5352</v>
      </c>
      <c r="R789" t="s">
        <v>4628</v>
      </c>
    </row>
    <row r="790" spans="1:18" x14ac:dyDescent="0.35">
      <c r="A790">
        <v>2867337</v>
      </c>
      <c r="B790">
        <v>6429037</v>
      </c>
      <c r="C790" t="s">
        <v>4495</v>
      </c>
      <c r="D790">
        <v>4001459304</v>
      </c>
      <c r="E790" s="16">
        <v>45433</v>
      </c>
      <c r="F790" s="16" t="s">
        <v>4497</v>
      </c>
      <c r="G790" t="s">
        <v>1862</v>
      </c>
      <c r="H790">
        <v>2</v>
      </c>
      <c r="I790">
        <v>110.26</v>
      </c>
      <c r="J790">
        <v>220.52</v>
      </c>
      <c r="K790" t="s">
        <v>4218</v>
      </c>
      <c r="L790">
        <v>1179.28</v>
      </c>
      <c r="M790" s="16">
        <v>2358.56</v>
      </c>
      <c r="N790" s="16" t="s">
        <v>4218</v>
      </c>
      <c r="P790" t="s">
        <v>5352</v>
      </c>
      <c r="R790" t="s">
        <v>4628</v>
      </c>
    </row>
    <row r="791" spans="1:18" x14ac:dyDescent="0.35">
      <c r="A791">
        <v>2867337</v>
      </c>
      <c r="B791">
        <v>6429037</v>
      </c>
      <c r="C791" t="s">
        <v>4495</v>
      </c>
      <c r="D791">
        <v>4001459304</v>
      </c>
      <c r="E791" s="16">
        <v>45433</v>
      </c>
      <c r="F791" s="16" t="s">
        <v>4498</v>
      </c>
      <c r="G791" s="16" t="s">
        <v>4499</v>
      </c>
      <c r="H791">
        <v>2</v>
      </c>
      <c r="I791">
        <v>155.6</v>
      </c>
      <c r="J791">
        <v>311.2</v>
      </c>
      <c r="K791" t="s">
        <v>4218</v>
      </c>
      <c r="L791">
        <v>4.38</v>
      </c>
      <c r="M791" s="16">
        <v>30.66</v>
      </c>
      <c r="N791" s="16" t="s">
        <v>5351</v>
      </c>
      <c r="P791" t="s">
        <v>5352</v>
      </c>
      <c r="R791" t="s">
        <v>4628</v>
      </c>
    </row>
    <row r="792" spans="1:18" x14ac:dyDescent="0.35">
      <c r="A792">
        <v>2867337</v>
      </c>
      <c r="B792">
        <v>6429037</v>
      </c>
      <c r="C792" t="s">
        <v>4495</v>
      </c>
      <c r="D792">
        <v>4001459304</v>
      </c>
      <c r="E792" s="16">
        <v>45433</v>
      </c>
      <c r="F792" s="16" t="s">
        <v>4500</v>
      </c>
      <c r="G792" s="16" t="s">
        <v>1814</v>
      </c>
      <c r="H792">
        <v>20</v>
      </c>
      <c r="I792">
        <v>12.45</v>
      </c>
      <c r="J792">
        <v>249</v>
      </c>
      <c r="K792" t="s">
        <v>4218</v>
      </c>
      <c r="L792">
        <v>21.73</v>
      </c>
      <c r="M792" s="16">
        <v>108.65</v>
      </c>
      <c r="N792" s="16" t="s">
        <v>5351</v>
      </c>
      <c r="P792" t="s">
        <v>5352</v>
      </c>
      <c r="R792" t="s">
        <v>4628</v>
      </c>
    </row>
    <row r="793" spans="1:18" x14ac:dyDescent="0.35">
      <c r="A793">
        <v>2867337</v>
      </c>
      <c r="B793">
        <v>6429037</v>
      </c>
      <c r="C793" t="s">
        <v>4495</v>
      </c>
      <c r="D793">
        <v>4001459304</v>
      </c>
      <c r="E793" s="16">
        <v>45433</v>
      </c>
      <c r="F793" s="16" t="s">
        <v>4500</v>
      </c>
      <c r="G793" s="16" t="s">
        <v>1814</v>
      </c>
      <c r="H793">
        <v>20</v>
      </c>
      <c r="I793">
        <v>12.45</v>
      </c>
      <c r="J793">
        <v>249</v>
      </c>
      <c r="K793" t="s">
        <v>4218</v>
      </c>
      <c r="L793">
        <v>15.12</v>
      </c>
      <c r="M793" s="16">
        <v>680.4</v>
      </c>
      <c r="N793" s="16" t="s">
        <v>5351</v>
      </c>
      <c r="P793" t="s">
        <v>5352</v>
      </c>
      <c r="R793" t="s">
        <v>4628</v>
      </c>
    </row>
    <row r="794" spans="1:18" x14ac:dyDescent="0.35">
      <c r="A794">
        <v>2867337</v>
      </c>
      <c r="B794">
        <v>6429037</v>
      </c>
      <c r="C794" t="s">
        <v>4495</v>
      </c>
      <c r="D794">
        <v>4001459304</v>
      </c>
      <c r="E794" s="16">
        <v>45433</v>
      </c>
      <c r="F794" s="16" t="s">
        <v>4501</v>
      </c>
      <c r="G794" s="16" t="s">
        <v>1820</v>
      </c>
      <c r="H794">
        <v>8</v>
      </c>
      <c r="I794">
        <v>7.41</v>
      </c>
      <c r="J794">
        <v>59.28</v>
      </c>
      <c r="K794" t="s">
        <v>4218</v>
      </c>
      <c r="L794">
        <v>58.76</v>
      </c>
      <c r="M794" s="16">
        <v>58.76</v>
      </c>
      <c r="N794" s="16" t="s">
        <v>4218</v>
      </c>
      <c r="P794" t="s">
        <v>5357</v>
      </c>
      <c r="R794" t="s">
        <v>4628</v>
      </c>
    </row>
    <row r="795" spans="1:18" x14ac:dyDescent="0.35">
      <c r="A795">
        <v>2867337</v>
      </c>
      <c r="B795">
        <v>6429037</v>
      </c>
      <c r="C795" t="s">
        <v>4495</v>
      </c>
      <c r="D795">
        <v>4001459304</v>
      </c>
      <c r="E795" s="16">
        <v>45433</v>
      </c>
      <c r="F795" s="16" t="s">
        <v>4502</v>
      </c>
      <c r="G795" s="16" t="s">
        <v>1820</v>
      </c>
      <c r="H795">
        <v>2</v>
      </c>
      <c r="I795">
        <v>0.86</v>
      </c>
      <c r="J795">
        <v>1.72</v>
      </c>
      <c r="K795" t="s">
        <v>4218</v>
      </c>
      <c r="L795">
        <v>172.84</v>
      </c>
      <c r="M795" s="16">
        <v>172.84</v>
      </c>
      <c r="N795" s="16" t="s">
        <v>4218</v>
      </c>
      <c r="P795" t="s">
        <v>5357</v>
      </c>
      <c r="R795" t="s">
        <v>4628</v>
      </c>
    </row>
    <row r="796" spans="1:18" x14ac:dyDescent="0.35">
      <c r="A796">
        <v>2867337</v>
      </c>
      <c r="B796">
        <v>6429037</v>
      </c>
      <c r="C796" t="s">
        <v>4495</v>
      </c>
      <c r="D796">
        <v>4001459304</v>
      </c>
      <c r="E796" s="16">
        <v>45433</v>
      </c>
      <c r="F796" s="16" t="s">
        <v>4503</v>
      </c>
      <c r="G796" s="16" t="s">
        <v>1958</v>
      </c>
      <c r="H796">
        <v>2</v>
      </c>
      <c r="I796">
        <v>41.15</v>
      </c>
      <c r="J796">
        <v>82.3</v>
      </c>
      <c r="K796" t="s">
        <v>4218</v>
      </c>
      <c r="L796">
        <v>57.05</v>
      </c>
      <c r="M796" s="16">
        <v>57.05</v>
      </c>
      <c r="N796" s="16" t="s">
        <v>4218</v>
      </c>
      <c r="P796" t="s">
        <v>5357</v>
      </c>
      <c r="R796" t="s">
        <v>4628</v>
      </c>
    </row>
    <row r="797" spans="1:18" x14ac:dyDescent="0.35">
      <c r="A797">
        <v>2867337</v>
      </c>
      <c r="B797">
        <v>6429037</v>
      </c>
      <c r="C797" t="s">
        <v>4495</v>
      </c>
      <c r="D797">
        <v>4001459304</v>
      </c>
      <c r="E797" s="16">
        <v>45433</v>
      </c>
      <c r="F797" s="16" t="s">
        <v>4504</v>
      </c>
      <c r="G797" s="16" t="s">
        <v>1958</v>
      </c>
      <c r="H797">
        <v>2</v>
      </c>
      <c r="I797">
        <v>33.130000000000003</v>
      </c>
      <c r="J797">
        <v>66.260000000000005</v>
      </c>
      <c r="K797" t="s">
        <v>4218</v>
      </c>
      <c r="L797">
        <v>126.98</v>
      </c>
      <c r="M797" s="16">
        <v>126.98</v>
      </c>
      <c r="N797" s="16" t="s">
        <v>4218</v>
      </c>
      <c r="P797" t="s">
        <v>5357</v>
      </c>
      <c r="R797" t="s">
        <v>4628</v>
      </c>
    </row>
    <row r="798" spans="1:18" x14ac:dyDescent="0.35">
      <c r="A798">
        <v>2869531</v>
      </c>
      <c r="B798">
        <v>6430447</v>
      </c>
      <c r="C798" t="s">
        <v>4990</v>
      </c>
      <c r="D798">
        <v>4001740424</v>
      </c>
      <c r="E798" s="16">
        <v>45644</v>
      </c>
      <c r="F798" s="16" t="s">
        <v>4991</v>
      </c>
      <c r="G798" s="16" t="s">
        <v>1833</v>
      </c>
      <c r="H798">
        <v>2</v>
      </c>
      <c r="I798">
        <v>91.17</v>
      </c>
      <c r="J798">
        <v>182.34</v>
      </c>
      <c r="K798" t="s">
        <v>4218</v>
      </c>
      <c r="L798">
        <v>177.66</v>
      </c>
      <c r="M798" s="16">
        <v>177.66</v>
      </c>
      <c r="N798" s="16" t="s">
        <v>4218</v>
      </c>
      <c r="P798" t="s">
        <v>5357</v>
      </c>
      <c r="R798" t="s">
        <v>4628</v>
      </c>
    </row>
    <row r="799" spans="1:18" x14ac:dyDescent="0.35">
      <c r="A799">
        <v>2869531</v>
      </c>
      <c r="B799">
        <v>6430447</v>
      </c>
      <c r="C799" t="s">
        <v>4990</v>
      </c>
      <c r="D799">
        <v>4001740424</v>
      </c>
      <c r="E799" s="16">
        <v>45644</v>
      </c>
      <c r="F799" s="16" t="s">
        <v>4992</v>
      </c>
      <c r="G799" s="16" t="s">
        <v>1833</v>
      </c>
      <c r="H799">
        <v>1</v>
      </c>
      <c r="I799">
        <v>87</v>
      </c>
      <c r="J799">
        <v>87</v>
      </c>
      <c r="K799" t="s">
        <v>4218</v>
      </c>
      <c r="L799">
        <v>158.13</v>
      </c>
      <c r="M799" s="16">
        <v>158.13</v>
      </c>
      <c r="N799" s="16" t="s">
        <v>4218</v>
      </c>
      <c r="P799" t="s">
        <v>5357</v>
      </c>
      <c r="R799" t="s">
        <v>4628</v>
      </c>
    </row>
    <row r="800" spans="1:18" x14ac:dyDescent="0.35">
      <c r="A800">
        <v>2869531</v>
      </c>
      <c r="B800">
        <v>6430447</v>
      </c>
      <c r="C800" t="s">
        <v>4990</v>
      </c>
      <c r="D800">
        <v>4001740424</v>
      </c>
      <c r="E800" s="16">
        <v>45644</v>
      </c>
      <c r="F800" s="16" t="s">
        <v>4618</v>
      </c>
      <c r="G800" s="16" t="s">
        <v>2730</v>
      </c>
      <c r="H800">
        <v>1</v>
      </c>
      <c r="I800">
        <v>594.82000000000005</v>
      </c>
      <c r="J800">
        <v>594.82000000000005</v>
      </c>
      <c r="K800" t="s">
        <v>4218</v>
      </c>
      <c r="L800">
        <v>117.73</v>
      </c>
      <c r="M800" s="16">
        <v>117.73</v>
      </c>
      <c r="N800" s="16" t="s">
        <v>4218</v>
      </c>
      <c r="P800" t="s">
        <v>5357</v>
      </c>
      <c r="R800" t="s">
        <v>4628</v>
      </c>
    </row>
    <row r="801" spans="1:18" x14ac:dyDescent="0.35">
      <c r="A801">
        <v>2869531</v>
      </c>
      <c r="B801">
        <v>6430447</v>
      </c>
      <c r="C801" t="s">
        <v>4990</v>
      </c>
      <c r="D801">
        <v>4001740424</v>
      </c>
      <c r="E801" s="16">
        <v>45644</v>
      </c>
      <c r="F801" s="16" t="s">
        <v>4993</v>
      </c>
      <c r="G801" s="16" t="s">
        <v>1835</v>
      </c>
      <c r="H801">
        <v>7</v>
      </c>
      <c r="I801">
        <v>22.78</v>
      </c>
      <c r="J801">
        <v>159.46</v>
      </c>
      <c r="K801" t="s">
        <v>4218</v>
      </c>
      <c r="L801">
        <v>706.59</v>
      </c>
      <c r="M801" s="16">
        <v>706.59</v>
      </c>
      <c r="N801" s="16" t="s">
        <v>4218</v>
      </c>
      <c r="P801" t="s">
        <v>5357</v>
      </c>
      <c r="R801" t="s">
        <v>4628</v>
      </c>
    </row>
    <row r="802" spans="1:18" x14ac:dyDescent="0.35">
      <c r="A802">
        <v>2869531</v>
      </c>
      <c r="B802">
        <v>6430447</v>
      </c>
      <c r="C802" t="s">
        <v>4990</v>
      </c>
      <c r="D802">
        <v>4001740424</v>
      </c>
      <c r="E802" s="16">
        <v>45644</v>
      </c>
      <c r="F802" s="16" t="s">
        <v>2118</v>
      </c>
      <c r="G802" s="16" t="s">
        <v>1835</v>
      </c>
      <c r="H802">
        <v>7</v>
      </c>
      <c r="I802">
        <v>19.96</v>
      </c>
      <c r="J802">
        <v>139.72</v>
      </c>
      <c r="K802" t="s">
        <v>4218</v>
      </c>
      <c r="L802">
        <v>155.75</v>
      </c>
      <c r="M802" s="16">
        <v>155.75</v>
      </c>
      <c r="N802" s="16" t="s">
        <v>4218</v>
      </c>
      <c r="P802" t="s">
        <v>5357</v>
      </c>
      <c r="R802" t="s">
        <v>4628</v>
      </c>
    </row>
    <row r="803" spans="1:18" x14ac:dyDescent="0.35">
      <c r="A803">
        <v>2869531</v>
      </c>
      <c r="B803">
        <v>6430447</v>
      </c>
      <c r="C803" t="s">
        <v>4990</v>
      </c>
      <c r="D803">
        <v>4001740424</v>
      </c>
      <c r="E803" s="16">
        <v>45644</v>
      </c>
      <c r="F803" s="16" t="s">
        <v>4994</v>
      </c>
      <c r="G803" s="16" t="s">
        <v>4995</v>
      </c>
      <c r="H803">
        <v>164</v>
      </c>
      <c r="I803">
        <v>0.68</v>
      </c>
      <c r="J803">
        <v>111.52000000000001</v>
      </c>
      <c r="K803" t="s">
        <v>4218</v>
      </c>
      <c r="L803">
        <v>59.33</v>
      </c>
      <c r="M803" s="16">
        <v>59.33</v>
      </c>
      <c r="N803" s="16" t="s">
        <v>4218</v>
      </c>
      <c r="P803" t="s">
        <v>5357</v>
      </c>
      <c r="R803" t="s">
        <v>4628</v>
      </c>
    </row>
    <row r="804" spans="1:18" x14ac:dyDescent="0.35">
      <c r="A804">
        <v>2869531</v>
      </c>
      <c r="B804">
        <v>6430447</v>
      </c>
      <c r="C804" t="s">
        <v>4990</v>
      </c>
      <c r="D804">
        <v>4001740424</v>
      </c>
      <c r="E804" s="16">
        <v>45644</v>
      </c>
      <c r="F804" s="16" t="s">
        <v>4996</v>
      </c>
      <c r="G804" t="s">
        <v>1835</v>
      </c>
      <c r="H804">
        <v>9</v>
      </c>
      <c r="I804">
        <v>39.299999999999997</v>
      </c>
      <c r="J804">
        <v>353.7</v>
      </c>
      <c r="K804" t="s">
        <v>4218</v>
      </c>
      <c r="L804">
        <v>3.1</v>
      </c>
      <c r="M804" s="16">
        <v>74.400000000000006</v>
      </c>
      <c r="N804" s="16" t="s">
        <v>4218</v>
      </c>
      <c r="P804" t="s">
        <v>5357</v>
      </c>
      <c r="R804" t="s">
        <v>4628</v>
      </c>
    </row>
    <row r="805" spans="1:18" x14ac:dyDescent="0.35">
      <c r="A805">
        <v>2869531</v>
      </c>
      <c r="B805">
        <v>6430447</v>
      </c>
      <c r="C805" t="s">
        <v>4990</v>
      </c>
      <c r="D805">
        <v>4001740424</v>
      </c>
      <c r="E805" s="16">
        <v>45644</v>
      </c>
      <c r="F805" s="16" t="s">
        <v>4997</v>
      </c>
      <c r="G805" t="s">
        <v>2104</v>
      </c>
      <c r="H805">
        <v>8</v>
      </c>
      <c r="I805">
        <v>124.26</v>
      </c>
      <c r="J805">
        <v>994.08</v>
      </c>
      <c r="K805" t="s">
        <v>4218</v>
      </c>
      <c r="L805">
        <v>1.75</v>
      </c>
      <c r="M805" s="16">
        <v>21</v>
      </c>
      <c r="N805" s="16" t="s">
        <v>4218</v>
      </c>
      <c r="P805" t="s">
        <v>5357</v>
      </c>
      <c r="R805" t="s">
        <v>4628</v>
      </c>
    </row>
    <row r="806" spans="1:18" x14ac:dyDescent="0.35">
      <c r="A806">
        <v>2869531</v>
      </c>
      <c r="B806">
        <v>6430447</v>
      </c>
      <c r="C806" t="s">
        <v>4990</v>
      </c>
      <c r="D806">
        <v>4001740424</v>
      </c>
      <c r="E806" s="16">
        <v>45644</v>
      </c>
      <c r="F806" s="16" t="s">
        <v>4998</v>
      </c>
      <c r="G806" t="s">
        <v>1865</v>
      </c>
      <c r="H806">
        <v>4</v>
      </c>
      <c r="I806">
        <v>6.27</v>
      </c>
      <c r="J806">
        <v>25.08</v>
      </c>
      <c r="K806" t="s">
        <v>4218</v>
      </c>
      <c r="L806">
        <v>1.86</v>
      </c>
      <c r="M806" s="16">
        <v>89.28</v>
      </c>
      <c r="N806" s="16" t="s">
        <v>4218</v>
      </c>
      <c r="P806" t="s">
        <v>5357</v>
      </c>
      <c r="R806" t="s">
        <v>4628</v>
      </c>
    </row>
    <row r="807" spans="1:18" x14ac:dyDescent="0.35">
      <c r="A807">
        <v>2869531</v>
      </c>
      <c r="B807">
        <v>6430447</v>
      </c>
      <c r="C807" t="s">
        <v>4990</v>
      </c>
      <c r="D807">
        <v>4001740424</v>
      </c>
      <c r="E807" s="16">
        <v>45644</v>
      </c>
      <c r="F807" s="16" t="s">
        <v>4999</v>
      </c>
      <c r="G807" t="s">
        <v>1961</v>
      </c>
      <c r="H807">
        <v>16</v>
      </c>
      <c r="I807">
        <v>11.48</v>
      </c>
      <c r="J807">
        <v>183.68</v>
      </c>
      <c r="K807" t="s">
        <v>4218</v>
      </c>
      <c r="L807">
        <v>6.13</v>
      </c>
      <c r="M807" s="16">
        <v>73.56</v>
      </c>
      <c r="N807" s="16" t="s">
        <v>4218</v>
      </c>
      <c r="P807" t="s">
        <v>5357</v>
      </c>
      <c r="R807" t="s">
        <v>4628</v>
      </c>
    </row>
    <row r="808" spans="1:18" x14ac:dyDescent="0.35">
      <c r="A808">
        <v>2869531</v>
      </c>
      <c r="B808">
        <v>6430447</v>
      </c>
      <c r="C808" t="s">
        <v>4990</v>
      </c>
      <c r="D808">
        <v>4001740424</v>
      </c>
      <c r="E808" s="16">
        <v>45644</v>
      </c>
      <c r="F808" s="16" t="s">
        <v>5000</v>
      </c>
      <c r="G808" t="s">
        <v>1822</v>
      </c>
      <c r="H808">
        <v>18</v>
      </c>
      <c r="I808">
        <v>6.64</v>
      </c>
      <c r="J808">
        <v>119.52</v>
      </c>
      <c r="K808" t="s">
        <v>4218</v>
      </c>
      <c r="L808">
        <v>3.57</v>
      </c>
      <c r="M808" s="16">
        <v>35.700000000000003</v>
      </c>
      <c r="N808" s="16" t="s">
        <v>4218</v>
      </c>
      <c r="P808" t="s">
        <v>5357</v>
      </c>
      <c r="R808" t="s">
        <v>4628</v>
      </c>
    </row>
    <row r="809" spans="1:18" x14ac:dyDescent="0.35">
      <c r="A809">
        <v>2869531</v>
      </c>
      <c r="B809">
        <v>6430447</v>
      </c>
      <c r="C809" t="s">
        <v>4990</v>
      </c>
      <c r="D809">
        <v>4001740424</v>
      </c>
      <c r="E809" s="16">
        <v>45644</v>
      </c>
      <c r="F809" s="16" t="s">
        <v>5001</v>
      </c>
      <c r="G809" t="s">
        <v>1820</v>
      </c>
      <c r="H809">
        <v>4</v>
      </c>
      <c r="I809">
        <v>7.03</v>
      </c>
      <c r="J809">
        <v>28.12</v>
      </c>
      <c r="K809" t="s">
        <v>4218</v>
      </c>
      <c r="L809">
        <v>1.48</v>
      </c>
      <c r="M809" s="16">
        <v>106.56</v>
      </c>
      <c r="N809" s="16" t="s">
        <v>4218</v>
      </c>
      <c r="P809" t="s">
        <v>5357</v>
      </c>
      <c r="R809" t="s">
        <v>4628</v>
      </c>
    </row>
    <row r="810" spans="1:18" x14ac:dyDescent="0.35">
      <c r="A810">
        <v>2869531</v>
      </c>
      <c r="B810">
        <v>6430447</v>
      </c>
      <c r="C810" t="s">
        <v>4990</v>
      </c>
      <c r="D810">
        <v>4001740424</v>
      </c>
      <c r="E810" s="16">
        <v>45644</v>
      </c>
      <c r="F810" s="16" t="s">
        <v>4615</v>
      </c>
      <c r="G810" t="s">
        <v>4616</v>
      </c>
      <c r="H810">
        <v>1</v>
      </c>
      <c r="I810">
        <v>1040.6500000000001</v>
      </c>
      <c r="J810">
        <v>1040.6500000000001</v>
      </c>
      <c r="K810" t="s">
        <v>4218</v>
      </c>
      <c r="L810">
        <v>7.49</v>
      </c>
      <c r="M810" s="16">
        <v>7.49</v>
      </c>
      <c r="N810" s="16" t="s">
        <v>4218</v>
      </c>
      <c r="P810" t="s">
        <v>5357</v>
      </c>
      <c r="R810" t="s">
        <v>4628</v>
      </c>
    </row>
    <row r="811" spans="1:18" x14ac:dyDescent="0.35">
      <c r="A811">
        <v>2869531</v>
      </c>
      <c r="B811">
        <v>6430447</v>
      </c>
      <c r="C811" t="s">
        <v>4990</v>
      </c>
      <c r="D811">
        <v>4001740424</v>
      </c>
      <c r="E811" s="16">
        <v>45644</v>
      </c>
      <c r="F811" s="16" t="s">
        <v>2657</v>
      </c>
      <c r="G811" t="s">
        <v>2159</v>
      </c>
      <c r="H811">
        <v>6</v>
      </c>
      <c r="I811">
        <v>0.86</v>
      </c>
      <c r="J811">
        <v>5.16</v>
      </c>
      <c r="K811" t="s">
        <v>4218</v>
      </c>
      <c r="L811">
        <v>5.64</v>
      </c>
      <c r="M811" s="16">
        <v>338.4</v>
      </c>
      <c r="N811" s="16" t="s">
        <v>4218</v>
      </c>
      <c r="P811" t="s">
        <v>5358</v>
      </c>
      <c r="R811" t="s">
        <v>4628</v>
      </c>
    </row>
    <row r="812" spans="1:18" x14ac:dyDescent="0.35">
      <c r="A812">
        <v>2869531</v>
      </c>
      <c r="B812">
        <v>6430447</v>
      </c>
      <c r="C812" t="s">
        <v>4990</v>
      </c>
      <c r="D812">
        <v>4001740424</v>
      </c>
      <c r="E812" s="16">
        <v>45644</v>
      </c>
      <c r="F812" s="16" t="s">
        <v>5002</v>
      </c>
      <c r="G812" t="s">
        <v>4616</v>
      </c>
      <c r="H812">
        <v>1</v>
      </c>
      <c r="I812">
        <v>143.99</v>
      </c>
      <c r="J812">
        <v>143.99</v>
      </c>
      <c r="K812" t="s">
        <v>4218</v>
      </c>
      <c r="L812">
        <v>4.07</v>
      </c>
      <c r="M812" s="16">
        <v>32.56</v>
      </c>
      <c r="N812" s="16" t="s">
        <v>4218</v>
      </c>
      <c r="P812" t="s">
        <v>5358</v>
      </c>
      <c r="R812" t="s">
        <v>4628</v>
      </c>
    </row>
    <row r="813" spans="1:18" x14ac:dyDescent="0.35">
      <c r="A813">
        <v>2869531</v>
      </c>
      <c r="B813">
        <v>6430447</v>
      </c>
      <c r="C813" t="s">
        <v>4990</v>
      </c>
      <c r="D813">
        <v>4001740424</v>
      </c>
      <c r="E813" s="16">
        <v>45644</v>
      </c>
      <c r="F813" s="16" t="s">
        <v>5003</v>
      </c>
      <c r="G813" t="s">
        <v>1998</v>
      </c>
      <c r="H813">
        <v>2</v>
      </c>
      <c r="I813">
        <v>67.510000000000005</v>
      </c>
      <c r="J813">
        <v>135.02000000000001</v>
      </c>
      <c r="K813" t="s">
        <v>4218</v>
      </c>
      <c r="L813">
        <v>5.08</v>
      </c>
      <c r="M813" s="16">
        <v>264.16000000000003</v>
      </c>
      <c r="N813" s="16" t="s">
        <v>4218</v>
      </c>
      <c r="P813" t="s">
        <v>5358</v>
      </c>
      <c r="R813" t="s">
        <v>4628</v>
      </c>
    </row>
    <row r="814" spans="1:18" x14ac:dyDescent="0.35">
      <c r="A814">
        <v>2869531</v>
      </c>
      <c r="B814">
        <v>6430447</v>
      </c>
      <c r="C814" t="s">
        <v>4990</v>
      </c>
      <c r="D814">
        <v>4001740424</v>
      </c>
      <c r="E814" s="16">
        <v>45644</v>
      </c>
      <c r="F814" s="16" t="s">
        <v>5004</v>
      </c>
      <c r="G814" t="s">
        <v>4616</v>
      </c>
      <c r="H814">
        <v>1</v>
      </c>
      <c r="I814">
        <v>1112.3800000000001</v>
      </c>
      <c r="J814">
        <v>1112.3800000000001</v>
      </c>
      <c r="K814" t="s">
        <v>4218</v>
      </c>
      <c r="L814">
        <v>654.32000000000005</v>
      </c>
      <c r="M814" s="16">
        <v>1308.6400000000001</v>
      </c>
      <c r="N814" s="16" t="s">
        <v>4218</v>
      </c>
      <c r="P814" t="s">
        <v>5358</v>
      </c>
      <c r="R814" t="s">
        <v>4628</v>
      </c>
    </row>
    <row r="815" spans="1:18" x14ac:dyDescent="0.35">
      <c r="A815">
        <v>2869531</v>
      </c>
      <c r="B815">
        <v>6430447</v>
      </c>
      <c r="C815" t="s">
        <v>4990</v>
      </c>
      <c r="D815">
        <v>4001740424</v>
      </c>
      <c r="E815" s="16">
        <v>45644</v>
      </c>
      <c r="F815" s="16" t="s">
        <v>4617</v>
      </c>
      <c r="G815" t="s">
        <v>2730</v>
      </c>
      <c r="H815">
        <v>1</v>
      </c>
      <c r="I815">
        <v>626.55999999999995</v>
      </c>
      <c r="J815">
        <v>626.55999999999995</v>
      </c>
      <c r="K815" t="s">
        <v>4218</v>
      </c>
      <c r="L815">
        <v>2.0699999999999998</v>
      </c>
      <c r="M815" s="16">
        <v>16.559999999999999</v>
      </c>
      <c r="N815" s="16" t="s">
        <v>4218</v>
      </c>
      <c r="P815" t="s">
        <v>5358</v>
      </c>
      <c r="R815" t="s">
        <v>4628</v>
      </c>
    </row>
    <row r="816" spans="1:18" x14ac:dyDescent="0.35">
      <c r="A816">
        <v>2869531</v>
      </c>
      <c r="B816">
        <v>6430447</v>
      </c>
      <c r="C816" t="s">
        <v>4990</v>
      </c>
      <c r="D816">
        <v>4001740424</v>
      </c>
      <c r="E816" s="16">
        <v>45644</v>
      </c>
      <c r="F816" s="16" t="s">
        <v>5005</v>
      </c>
      <c r="G816" t="s">
        <v>4616</v>
      </c>
      <c r="H816">
        <v>1</v>
      </c>
      <c r="I816">
        <v>643.79</v>
      </c>
      <c r="J816">
        <v>643.79</v>
      </c>
      <c r="K816" t="s">
        <v>4218</v>
      </c>
      <c r="L816">
        <v>37.729999999999997</v>
      </c>
      <c r="M816" s="16">
        <v>301.83999999999997</v>
      </c>
      <c r="N816" s="16" t="s">
        <v>4218</v>
      </c>
      <c r="P816" t="s">
        <v>5358</v>
      </c>
      <c r="R816" t="s">
        <v>4628</v>
      </c>
    </row>
    <row r="817" spans="1:18" x14ac:dyDescent="0.35">
      <c r="A817">
        <v>2869531</v>
      </c>
      <c r="B817">
        <v>6430447</v>
      </c>
      <c r="C817" t="s">
        <v>4990</v>
      </c>
      <c r="D817">
        <v>4001740424</v>
      </c>
      <c r="E817" s="16">
        <v>45644</v>
      </c>
      <c r="F817" s="16" t="s">
        <v>5006</v>
      </c>
      <c r="G817" t="s">
        <v>1857</v>
      </c>
      <c r="H817">
        <v>2</v>
      </c>
      <c r="I817">
        <v>230.41</v>
      </c>
      <c r="J817">
        <v>460.82</v>
      </c>
      <c r="K817" t="s">
        <v>4218</v>
      </c>
      <c r="L817">
        <v>1235.99</v>
      </c>
      <c r="M817" s="16">
        <v>2471.98</v>
      </c>
      <c r="N817" s="16" t="s">
        <v>4218</v>
      </c>
      <c r="P817" t="s">
        <v>5358</v>
      </c>
      <c r="R817" t="s">
        <v>4628</v>
      </c>
    </row>
    <row r="818" spans="1:18" x14ac:dyDescent="0.35">
      <c r="A818">
        <v>2869531</v>
      </c>
      <c r="B818">
        <v>6430447</v>
      </c>
      <c r="C818" t="s">
        <v>4990</v>
      </c>
      <c r="D818">
        <v>4001740424</v>
      </c>
      <c r="E818" s="16">
        <v>45644</v>
      </c>
      <c r="F818" s="16" t="s">
        <v>5007</v>
      </c>
      <c r="G818" t="s">
        <v>1857</v>
      </c>
      <c r="H818">
        <v>2</v>
      </c>
      <c r="I818">
        <v>184</v>
      </c>
      <c r="J818">
        <v>368</v>
      </c>
      <c r="K818" t="s">
        <v>4218</v>
      </c>
      <c r="L818">
        <v>243.11</v>
      </c>
      <c r="M818" s="16">
        <v>486.22</v>
      </c>
      <c r="N818" s="16" t="s">
        <v>4218</v>
      </c>
      <c r="P818" t="s">
        <v>5358</v>
      </c>
      <c r="R818" t="s">
        <v>4628</v>
      </c>
    </row>
    <row r="819" spans="1:18" x14ac:dyDescent="0.35">
      <c r="A819">
        <v>2869531</v>
      </c>
      <c r="B819">
        <v>6430447</v>
      </c>
      <c r="C819" t="s">
        <v>4990</v>
      </c>
      <c r="D819">
        <v>4001740424</v>
      </c>
      <c r="E819" s="16">
        <v>45644</v>
      </c>
      <c r="F819" s="16" t="s">
        <v>2027</v>
      </c>
      <c r="G819" t="s">
        <v>1826</v>
      </c>
      <c r="H819">
        <v>1</v>
      </c>
      <c r="I819">
        <v>1.48</v>
      </c>
      <c r="J819">
        <v>1.48</v>
      </c>
      <c r="K819" t="s">
        <v>4218</v>
      </c>
      <c r="L819">
        <v>3059.92</v>
      </c>
      <c r="M819" s="16">
        <v>6119.84</v>
      </c>
      <c r="N819" s="16" t="s">
        <v>4218</v>
      </c>
      <c r="P819" t="s">
        <v>5358</v>
      </c>
      <c r="R819" t="s">
        <v>4628</v>
      </c>
    </row>
    <row r="820" spans="1:18" x14ac:dyDescent="0.35">
      <c r="A820">
        <v>2869531</v>
      </c>
      <c r="B820">
        <v>6430447</v>
      </c>
      <c r="C820" t="s">
        <v>4990</v>
      </c>
      <c r="D820">
        <v>4001740424</v>
      </c>
      <c r="E820" s="16">
        <v>45644</v>
      </c>
      <c r="F820" s="16" t="s">
        <v>1902</v>
      </c>
      <c r="G820" t="s">
        <v>1822</v>
      </c>
      <c r="H820">
        <v>16</v>
      </c>
      <c r="I820">
        <v>1.89</v>
      </c>
      <c r="J820">
        <v>30.24</v>
      </c>
      <c r="K820" t="s">
        <v>4218</v>
      </c>
      <c r="L820">
        <v>1561.61</v>
      </c>
      <c r="M820" s="16">
        <v>3123.22</v>
      </c>
      <c r="N820" s="16" t="s">
        <v>4218</v>
      </c>
      <c r="P820" t="s">
        <v>5358</v>
      </c>
      <c r="R820" t="s">
        <v>4628</v>
      </c>
    </row>
    <row r="821" spans="1:18" x14ac:dyDescent="0.35">
      <c r="A821">
        <v>2869531</v>
      </c>
      <c r="B821">
        <v>6430447</v>
      </c>
      <c r="C821" t="s">
        <v>4990</v>
      </c>
      <c r="D821">
        <v>4001740424</v>
      </c>
      <c r="E821" s="16">
        <v>45644</v>
      </c>
      <c r="F821" s="16" t="s">
        <v>5008</v>
      </c>
      <c r="G821" s="16" t="s">
        <v>1852</v>
      </c>
      <c r="H821">
        <v>4</v>
      </c>
      <c r="I821">
        <v>7.9</v>
      </c>
      <c r="J821">
        <v>31.6</v>
      </c>
      <c r="K821" t="s">
        <v>4218</v>
      </c>
      <c r="L821">
        <v>494.03</v>
      </c>
      <c r="M821" s="16">
        <v>494.03</v>
      </c>
      <c r="N821" s="16" t="s">
        <v>4218</v>
      </c>
      <c r="P821" t="s">
        <v>5358</v>
      </c>
      <c r="R821" t="s">
        <v>4628</v>
      </c>
    </row>
    <row r="822" spans="1:18" x14ac:dyDescent="0.35">
      <c r="A822">
        <v>2869531</v>
      </c>
      <c r="B822">
        <v>6430447</v>
      </c>
      <c r="C822" t="s">
        <v>4990</v>
      </c>
      <c r="D822">
        <v>4001740424</v>
      </c>
      <c r="E822" s="16">
        <v>45644</v>
      </c>
      <c r="F822" s="16" t="s">
        <v>2642</v>
      </c>
      <c r="G822" s="16" t="s">
        <v>1949</v>
      </c>
      <c r="H822">
        <v>6</v>
      </c>
      <c r="I822">
        <v>9.15</v>
      </c>
      <c r="J822">
        <v>54.900000000000006</v>
      </c>
      <c r="K822" t="s">
        <v>4218</v>
      </c>
      <c r="L822">
        <v>32.33</v>
      </c>
      <c r="M822" s="16">
        <v>32.33</v>
      </c>
      <c r="N822" s="16" t="s">
        <v>4218</v>
      </c>
      <c r="P822" t="s">
        <v>5359</v>
      </c>
      <c r="R822" t="s">
        <v>4628</v>
      </c>
    </row>
    <row r="823" spans="1:18" x14ac:dyDescent="0.35">
      <c r="A823">
        <v>2869531</v>
      </c>
      <c r="B823">
        <v>6430447</v>
      </c>
      <c r="C823" t="s">
        <v>4990</v>
      </c>
      <c r="D823">
        <v>4001740424</v>
      </c>
      <c r="E823" s="16">
        <v>45644</v>
      </c>
      <c r="F823" s="16" t="s">
        <v>2824</v>
      </c>
      <c r="G823" s="16" t="s">
        <v>2825</v>
      </c>
      <c r="H823">
        <v>6</v>
      </c>
      <c r="I823">
        <v>47.1</v>
      </c>
      <c r="J823">
        <v>282.60000000000002</v>
      </c>
      <c r="K823" t="s">
        <v>4218</v>
      </c>
      <c r="L823">
        <v>284.3</v>
      </c>
      <c r="M823" s="16">
        <v>284.3</v>
      </c>
      <c r="N823" s="16" t="s">
        <v>4218</v>
      </c>
      <c r="P823" t="s">
        <v>5359</v>
      </c>
      <c r="R823" t="s">
        <v>4628</v>
      </c>
    </row>
    <row r="824" spans="1:18" x14ac:dyDescent="0.35">
      <c r="A824">
        <v>2869531</v>
      </c>
      <c r="B824">
        <v>6430447</v>
      </c>
      <c r="C824" t="s">
        <v>4990</v>
      </c>
      <c r="D824">
        <v>4001740424</v>
      </c>
      <c r="E824" s="16">
        <v>45644</v>
      </c>
      <c r="F824" s="16" t="s">
        <v>5009</v>
      </c>
      <c r="G824" s="16" t="s">
        <v>2825</v>
      </c>
      <c r="H824">
        <v>2</v>
      </c>
      <c r="I824">
        <v>43.93</v>
      </c>
      <c r="J824">
        <v>87.86</v>
      </c>
      <c r="K824" t="s">
        <v>4218</v>
      </c>
      <c r="L824">
        <v>799.96</v>
      </c>
      <c r="M824" s="16">
        <v>1599.92</v>
      </c>
      <c r="N824" s="16" t="s">
        <v>4218</v>
      </c>
      <c r="P824" t="s">
        <v>5359</v>
      </c>
      <c r="R824" t="s">
        <v>4628</v>
      </c>
    </row>
    <row r="825" spans="1:18" x14ac:dyDescent="0.35">
      <c r="A825">
        <v>2869531</v>
      </c>
      <c r="B825">
        <v>6430447</v>
      </c>
      <c r="C825" t="s">
        <v>4990</v>
      </c>
      <c r="D825">
        <v>4001740424</v>
      </c>
      <c r="E825" s="16">
        <v>45644</v>
      </c>
      <c r="F825" s="16" t="s">
        <v>5010</v>
      </c>
      <c r="G825" s="16" t="s">
        <v>1822</v>
      </c>
      <c r="H825">
        <v>2</v>
      </c>
      <c r="I825">
        <v>4.8499999999999996</v>
      </c>
      <c r="J825">
        <v>9.6999999999999993</v>
      </c>
      <c r="K825" t="s">
        <v>4218</v>
      </c>
      <c r="L825">
        <v>2.83</v>
      </c>
      <c r="M825" s="16">
        <v>2.83</v>
      </c>
      <c r="N825" s="16" t="s">
        <v>4218</v>
      </c>
      <c r="P825" t="s">
        <v>5359</v>
      </c>
      <c r="R825" t="s">
        <v>4628</v>
      </c>
    </row>
    <row r="826" spans="1:18" x14ac:dyDescent="0.35">
      <c r="A826">
        <v>2869531</v>
      </c>
      <c r="B826">
        <v>6430447</v>
      </c>
      <c r="C826" t="s">
        <v>4990</v>
      </c>
      <c r="D826">
        <v>4001740424</v>
      </c>
      <c r="E826" s="16">
        <v>45644</v>
      </c>
      <c r="F826" s="16" t="s">
        <v>2643</v>
      </c>
      <c r="G826" s="16" t="s">
        <v>1822</v>
      </c>
      <c r="H826">
        <v>6</v>
      </c>
      <c r="I826">
        <v>6.08</v>
      </c>
      <c r="J826">
        <v>36.480000000000004</v>
      </c>
      <c r="K826" t="s">
        <v>4218</v>
      </c>
      <c r="L826">
        <v>1.23</v>
      </c>
      <c r="M826" s="16">
        <v>2.46</v>
      </c>
      <c r="N826" s="16" t="s">
        <v>4218</v>
      </c>
      <c r="P826" t="s">
        <v>5359</v>
      </c>
      <c r="R826" t="s">
        <v>4628</v>
      </c>
    </row>
    <row r="827" spans="1:18" x14ac:dyDescent="0.35">
      <c r="A827">
        <v>2869531</v>
      </c>
      <c r="B827">
        <v>6430447</v>
      </c>
      <c r="C827" t="s">
        <v>4990</v>
      </c>
      <c r="D827">
        <v>4001740424</v>
      </c>
      <c r="E827" s="16">
        <v>45644</v>
      </c>
      <c r="F827" s="16" t="s">
        <v>5011</v>
      </c>
      <c r="G827" s="16" t="s">
        <v>5012</v>
      </c>
      <c r="H827">
        <v>6</v>
      </c>
      <c r="I827">
        <v>7.17</v>
      </c>
      <c r="J827">
        <v>43.019999999999996</v>
      </c>
      <c r="K827" t="s">
        <v>4218</v>
      </c>
      <c r="L827">
        <v>2.71</v>
      </c>
      <c r="M827" s="16">
        <v>21.68</v>
      </c>
      <c r="N827" s="16" t="s">
        <v>4218</v>
      </c>
      <c r="P827" t="s">
        <v>5359</v>
      </c>
      <c r="R827" t="s">
        <v>4628</v>
      </c>
    </row>
    <row r="828" spans="1:18" x14ac:dyDescent="0.35">
      <c r="A828">
        <v>2869531</v>
      </c>
      <c r="B828">
        <v>6430447</v>
      </c>
      <c r="C828" t="s">
        <v>4990</v>
      </c>
      <c r="D828">
        <v>4001740424</v>
      </c>
      <c r="E828" s="16">
        <v>45644</v>
      </c>
      <c r="F828" s="16" t="s">
        <v>2180</v>
      </c>
      <c r="G828" s="16" t="s">
        <v>1822</v>
      </c>
      <c r="H828">
        <v>32</v>
      </c>
      <c r="I828">
        <v>1.1499999999999999</v>
      </c>
      <c r="J828">
        <v>36.799999999999997</v>
      </c>
      <c r="K828" t="s">
        <v>4218</v>
      </c>
      <c r="L828">
        <v>2.69</v>
      </c>
      <c r="M828" s="16">
        <v>21.52</v>
      </c>
      <c r="N828" s="16" t="s">
        <v>4218</v>
      </c>
      <c r="P828" t="s">
        <v>5359</v>
      </c>
      <c r="R828" t="s">
        <v>4628</v>
      </c>
    </row>
    <row r="829" spans="1:18" x14ac:dyDescent="0.35">
      <c r="A829">
        <v>2869531</v>
      </c>
      <c r="B829">
        <v>6430447</v>
      </c>
      <c r="C829" t="s">
        <v>4990</v>
      </c>
      <c r="D829">
        <v>4001740424</v>
      </c>
      <c r="E829" s="16">
        <v>45644</v>
      </c>
      <c r="F829" s="16" t="s">
        <v>1890</v>
      </c>
      <c r="G829" s="16" t="s">
        <v>1865</v>
      </c>
      <c r="H829">
        <v>31</v>
      </c>
      <c r="I829">
        <v>0.72</v>
      </c>
      <c r="J829">
        <v>22.32</v>
      </c>
      <c r="K829" t="s">
        <v>4218</v>
      </c>
      <c r="L829">
        <v>7272.22</v>
      </c>
      <c r="M829" s="16">
        <v>7272.22</v>
      </c>
      <c r="N829" s="16" t="s">
        <v>4218</v>
      </c>
      <c r="P829" t="s">
        <v>5359</v>
      </c>
      <c r="R829" t="s">
        <v>4628</v>
      </c>
    </row>
    <row r="830" spans="1:18" x14ac:dyDescent="0.35">
      <c r="A830">
        <v>2869531</v>
      </c>
      <c r="B830">
        <v>6430447</v>
      </c>
      <c r="C830" t="s">
        <v>4990</v>
      </c>
      <c r="D830">
        <v>4001740424</v>
      </c>
      <c r="E830" s="16">
        <v>45644</v>
      </c>
      <c r="F830" s="16" t="s">
        <v>4606</v>
      </c>
      <c r="G830" s="16" t="s">
        <v>1810</v>
      </c>
      <c r="H830">
        <v>6</v>
      </c>
      <c r="I830">
        <v>1.86</v>
      </c>
      <c r="J830">
        <v>11.16</v>
      </c>
      <c r="K830" t="s">
        <v>4218</v>
      </c>
      <c r="L830">
        <v>7.78</v>
      </c>
      <c r="M830" s="16">
        <v>7.78</v>
      </c>
      <c r="N830" s="16" t="s">
        <v>4218</v>
      </c>
      <c r="P830" t="s">
        <v>5359</v>
      </c>
      <c r="R830" t="s">
        <v>4628</v>
      </c>
    </row>
    <row r="831" spans="1:18" x14ac:dyDescent="0.35">
      <c r="A831">
        <v>2869531</v>
      </c>
      <c r="B831">
        <v>6430447</v>
      </c>
      <c r="C831" t="s">
        <v>4990</v>
      </c>
      <c r="D831">
        <v>4001740424</v>
      </c>
      <c r="E831" s="16">
        <v>45644</v>
      </c>
      <c r="F831" s="16" t="s">
        <v>2162</v>
      </c>
      <c r="G831" s="16" t="s">
        <v>1825</v>
      </c>
      <c r="H831">
        <v>43</v>
      </c>
      <c r="I831">
        <v>0.84</v>
      </c>
      <c r="J831">
        <v>36.119999999999997</v>
      </c>
      <c r="K831" t="s">
        <v>4218</v>
      </c>
      <c r="L831">
        <v>4.53</v>
      </c>
      <c r="M831" s="16">
        <v>4.53</v>
      </c>
      <c r="N831" s="16" t="s">
        <v>4218</v>
      </c>
      <c r="P831" t="s">
        <v>5359</v>
      </c>
      <c r="R831" t="s">
        <v>4628</v>
      </c>
    </row>
    <row r="832" spans="1:18" x14ac:dyDescent="0.35">
      <c r="A832">
        <v>2869531</v>
      </c>
      <c r="B832">
        <v>6430447</v>
      </c>
      <c r="C832" t="s">
        <v>4990</v>
      </c>
      <c r="D832">
        <v>4001740424</v>
      </c>
      <c r="E832" s="16">
        <v>45644</v>
      </c>
      <c r="F832" s="16" t="s">
        <v>1824</v>
      </c>
      <c r="G832" s="16" t="s">
        <v>1825</v>
      </c>
      <c r="H832">
        <v>8</v>
      </c>
      <c r="I832">
        <v>1.46</v>
      </c>
      <c r="J832">
        <v>11.68</v>
      </c>
      <c r="K832" t="s">
        <v>4218</v>
      </c>
      <c r="L832">
        <v>6.53</v>
      </c>
      <c r="M832" s="16">
        <v>6.53</v>
      </c>
      <c r="N832" s="16" t="s">
        <v>4218</v>
      </c>
      <c r="P832" t="s">
        <v>5359</v>
      </c>
      <c r="R832" t="s">
        <v>4628</v>
      </c>
    </row>
    <row r="833" spans="1:18" x14ac:dyDescent="0.35">
      <c r="A833">
        <v>2869531</v>
      </c>
      <c r="B833">
        <v>6430447</v>
      </c>
      <c r="C833" t="s">
        <v>4990</v>
      </c>
      <c r="D833">
        <v>4001740424</v>
      </c>
      <c r="E833" s="16">
        <v>45644</v>
      </c>
      <c r="F833" s="16" t="s">
        <v>1999</v>
      </c>
      <c r="G833" s="16" t="s">
        <v>1825</v>
      </c>
      <c r="H833">
        <v>4</v>
      </c>
      <c r="I833">
        <v>2.0699999999999998</v>
      </c>
      <c r="J833">
        <v>8.2799999999999994</v>
      </c>
      <c r="K833" t="s">
        <v>4218</v>
      </c>
      <c r="L833">
        <v>4.08</v>
      </c>
      <c r="M833" s="16">
        <v>4.08</v>
      </c>
      <c r="N833" s="16" t="s">
        <v>4218</v>
      </c>
      <c r="P833" t="s">
        <v>5359</v>
      </c>
      <c r="R833" t="s">
        <v>4628</v>
      </c>
    </row>
    <row r="834" spans="1:18" x14ac:dyDescent="0.35">
      <c r="A834">
        <v>2869531</v>
      </c>
      <c r="B834">
        <v>6430447</v>
      </c>
      <c r="C834" t="s">
        <v>4990</v>
      </c>
      <c r="D834">
        <v>4001740424</v>
      </c>
      <c r="E834" s="16">
        <v>45644</v>
      </c>
      <c r="F834" s="16" t="s">
        <v>4134</v>
      </c>
      <c r="G834" s="16" t="s">
        <v>1825</v>
      </c>
      <c r="H834">
        <v>2</v>
      </c>
      <c r="I834">
        <v>3.93</v>
      </c>
      <c r="J834">
        <v>7.86</v>
      </c>
      <c r="K834" t="s">
        <v>4218</v>
      </c>
      <c r="L834">
        <v>1.54</v>
      </c>
      <c r="M834" s="16">
        <v>6.16</v>
      </c>
      <c r="N834" s="16" t="s">
        <v>4218</v>
      </c>
      <c r="P834" t="s">
        <v>5359</v>
      </c>
      <c r="R834" t="s">
        <v>4628</v>
      </c>
    </row>
    <row r="835" spans="1:18" x14ac:dyDescent="0.35">
      <c r="A835">
        <v>2869531</v>
      </c>
      <c r="B835">
        <v>6430447</v>
      </c>
      <c r="C835" t="s">
        <v>4990</v>
      </c>
      <c r="D835">
        <v>4001740424</v>
      </c>
      <c r="E835" s="16">
        <v>45644</v>
      </c>
      <c r="F835" s="16" t="s">
        <v>2037</v>
      </c>
      <c r="G835" s="16" t="s">
        <v>1825</v>
      </c>
      <c r="H835">
        <v>20</v>
      </c>
      <c r="I835">
        <v>1.34</v>
      </c>
      <c r="J835">
        <v>26.8</v>
      </c>
      <c r="K835" t="s">
        <v>4218</v>
      </c>
      <c r="L835">
        <v>1.48</v>
      </c>
      <c r="M835" s="16">
        <v>2.96</v>
      </c>
      <c r="N835" s="16" t="s">
        <v>4218</v>
      </c>
      <c r="P835" t="s">
        <v>5359</v>
      </c>
      <c r="R835" t="s">
        <v>4628</v>
      </c>
    </row>
    <row r="836" spans="1:18" x14ac:dyDescent="0.35">
      <c r="A836">
        <v>2869531</v>
      </c>
      <c r="B836">
        <v>6430447</v>
      </c>
      <c r="C836" t="s">
        <v>4990</v>
      </c>
      <c r="D836">
        <v>4001740424</v>
      </c>
      <c r="E836" s="16">
        <v>45644</v>
      </c>
      <c r="F836" s="16" t="s">
        <v>1821</v>
      </c>
      <c r="G836" s="16" t="s">
        <v>1822</v>
      </c>
      <c r="H836">
        <v>6</v>
      </c>
      <c r="I836">
        <v>1.05</v>
      </c>
      <c r="J836">
        <v>6.3000000000000007</v>
      </c>
      <c r="K836" t="s">
        <v>4218</v>
      </c>
      <c r="L836">
        <v>34.15</v>
      </c>
      <c r="M836" s="16">
        <v>68.3</v>
      </c>
      <c r="N836" s="16" t="s">
        <v>4218</v>
      </c>
      <c r="P836" t="s">
        <v>5359</v>
      </c>
      <c r="R836" t="s">
        <v>4628</v>
      </c>
    </row>
    <row r="837" spans="1:18" x14ac:dyDescent="0.35">
      <c r="A837">
        <v>2869531</v>
      </c>
      <c r="B837">
        <v>6430447</v>
      </c>
      <c r="C837" t="s">
        <v>4990</v>
      </c>
      <c r="D837">
        <v>4001740424</v>
      </c>
      <c r="E837" s="16">
        <v>45644</v>
      </c>
      <c r="F837" s="16" t="s">
        <v>1849</v>
      </c>
      <c r="G837" s="16" t="s">
        <v>1825</v>
      </c>
      <c r="H837">
        <v>6</v>
      </c>
      <c r="I837">
        <v>3.08</v>
      </c>
      <c r="J837">
        <v>18.48</v>
      </c>
      <c r="K837" t="s">
        <v>4218</v>
      </c>
      <c r="L837">
        <v>5.73</v>
      </c>
      <c r="M837" s="16">
        <v>11.46</v>
      </c>
      <c r="N837" s="16" t="s">
        <v>4218</v>
      </c>
      <c r="P837" t="s">
        <v>5359</v>
      </c>
      <c r="R837" t="s">
        <v>4628</v>
      </c>
    </row>
    <row r="838" spans="1:18" x14ac:dyDescent="0.35">
      <c r="A838">
        <v>2869531</v>
      </c>
      <c r="B838">
        <v>6430447</v>
      </c>
      <c r="C838" t="s">
        <v>4990</v>
      </c>
      <c r="D838">
        <v>4001740424</v>
      </c>
      <c r="E838" s="16">
        <v>45644</v>
      </c>
      <c r="F838" s="16" t="s">
        <v>5013</v>
      </c>
      <c r="G838" s="16" t="s">
        <v>1822</v>
      </c>
      <c r="H838">
        <v>6</v>
      </c>
      <c r="I838">
        <v>6.49</v>
      </c>
      <c r="J838">
        <v>38.94</v>
      </c>
      <c r="K838" t="s">
        <v>4218</v>
      </c>
      <c r="L838">
        <v>20434.59</v>
      </c>
      <c r="M838" s="16">
        <v>20434.59</v>
      </c>
      <c r="N838" s="16" t="s">
        <v>4218</v>
      </c>
      <c r="P838" t="s">
        <v>5359</v>
      </c>
      <c r="R838" t="s">
        <v>4628</v>
      </c>
    </row>
    <row r="839" spans="1:18" x14ac:dyDescent="0.35">
      <c r="A839">
        <v>2869531</v>
      </c>
      <c r="B839">
        <v>6430447</v>
      </c>
      <c r="C839" t="s">
        <v>4990</v>
      </c>
      <c r="D839">
        <v>4001740424</v>
      </c>
      <c r="E839" s="16">
        <v>45644</v>
      </c>
      <c r="F839" s="16" t="s">
        <v>1829</v>
      </c>
      <c r="G839" s="16" t="s">
        <v>1820</v>
      </c>
      <c r="H839">
        <v>8</v>
      </c>
      <c r="I839">
        <v>1.86</v>
      </c>
      <c r="J839">
        <v>14.88</v>
      </c>
      <c r="K839" t="s">
        <v>4218</v>
      </c>
      <c r="L839">
        <v>5.44</v>
      </c>
      <c r="M839" s="16">
        <v>16.32</v>
      </c>
      <c r="N839" s="16" t="s">
        <v>4218</v>
      </c>
      <c r="P839" t="s">
        <v>5359</v>
      </c>
      <c r="R839" t="s">
        <v>4628</v>
      </c>
    </row>
    <row r="840" spans="1:18" x14ac:dyDescent="0.35">
      <c r="A840">
        <v>2869531</v>
      </c>
      <c r="B840">
        <v>6430447</v>
      </c>
      <c r="C840" t="s">
        <v>4990</v>
      </c>
      <c r="D840">
        <v>4001740424</v>
      </c>
      <c r="E840" s="16">
        <v>45644</v>
      </c>
      <c r="F840" s="16" t="s">
        <v>2447</v>
      </c>
      <c r="G840" s="16" t="s">
        <v>1825</v>
      </c>
      <c r="H840">
        <v>6</v>
      </c>
      <c r="I840">
        <v>3.57</v>
      </c>
      <c r="J840">
        <v>21.419999999999998</v>
      </c>
      <c r="K840" t="s">
        <v>4218</v>
      </c>
      <c r="L840">
        <v>7.26</v>
      </c>
      <c r="M840" s="16">
        <v>7.26</v>
      </c>
      <c r="N840" s="16" t="s">
        <v>4218</v>
      </c>
      <c r="P840" t="s">
        <v>5359</v>
      </c>
      <c r="R840" t="s">
        <v>4628</v>
      </c>
    </row>
    <row r="841" spans="1:18" x14ac:dyDescent="0.35">
      <c r="A841">
        <v>2869531</v>
      </c>
      <c r="B841">
        <v>6430447</v>
      </c>
      <c r="C841" t="s">
        <v>4990</v>
      </c>
      <c r="D841">
        <v>4001740424</v>
      </c>
      <c r="E841" s="16">
        <v>45644</v>
      </c>
      <c r="F841" s="16" t="s">
        <v>4296</v>
      </c>
      <c r="G841" s="16" t="s">
        <v>2034</v>
      </c>
      <c r="H841">
        <v>2</v>
      </c>
      <c r="I841">
        <v>7.23</v>
      </c>
      <c r="J841">
        <v>14.46</v>
      </c>
      <c r="K841" t="s">
        <v>4218</v>
      </c>
      <c r="L841">
        <v>5.53</v>
      </c>
      <c r="M841" s="16">
        <v>11.06</v>
      </c>
      <c r="N841" s="16" t="s">
        <v>4218</v>
      </c>
      <c r="P841" t="s">
        <v>5359</v>
      </c>
      <c r="R841" t="s">
        <v>4628</v>
      </c>
    </row>
    <row r="842" spans="1:18" x14ac:dyDescent="0.35">
      <c r="A842">
        <v>2878468</v>
      </c>
      <c r="B842">
        <v>6436784</v>
      </c>
      <c r="C842" t="s">
        <v>4505</v>
      </c>
      <c r="D842">
        <v>4001492620</v>
      </c>
      <c r="E842" s="16">
        <v>45457</v>
      </c>
      <c r="F842" s="16" t="s">
        <v>4506</v>
      </c>
      <c r="G842" s="16" t="s">
        <v>2029</v>
      </c>
      <c r="H842">
        <v>1</v>
      </c>
      <c r="I842">
        <v>99.66</v>
      </c>
      <c r="J842">
        <v>99.66</v>
      </c>
      <c r="K842" t="s">
        <v>4218</v>
      </c>
      <c r="L842">
        <v>7274.48</v>
      </c>
      <c r="M842" s="16">
        <v>7274.48</v>
      </c>
      <c r="N842" s="16" t="s">
        <v>4218</v>
      </c>
      <c r="P842" t="s">
        <v>5359</v>
      </c>
      <c r="R842" t="s">
        <v>4628</v>
      </c>
    </row>
    <row r="843" spans="1:18" x14ac:dyDescent="0.35">
      <c r="A843">
        <v>2883243</v>
      </c>
      <c r="B843">
        <v>6439796</v>
      </c>
      <c r="C843" t="s">
        <v>4507</v>
      </c>
      <c r="D843">
        <v>4001496332</v>
      </c>
      <c r="E843" s="16">
        <v>45461</v>
      </c>
      <c r="F843" s="16" t="s">
        <v>4508</v>
      </c>
      <c r="G843" s="16" t="s">
        <v>2055</v>
      </c>
      <c r="H843">
        <v>8</v>
      </c>
      <c r="I843">
        <v>15.95</v>
      </c>
      <c r="J843">
        <v>127.6</v>
      </c>
      <c r="K843" t="s">
        <v>4218</v>
      </c>
      <c r="L843">
        <v>6240</v>
      </c>
      <c r="M843" s="16">
        <v>6240</v>
      </c>
      <c r="N843" s="16" t="s">
        <v>4218</v>
      </c>
      <c r="P843" t="s">
        <v>5359</v>
      </c>
      <c r="R843" t="s">
        <v>4628</v>
      </c>
    </row>
    <row r="844" spans="1:18" x14ac:dyDescent="0.35">
      <c r="A844">
        <v>2883243</v>
      </c>
      <c r="B844">
        <v>6439796</v>
      </c>
      <c r="C844" t="s">
        <v>4507</v>
      </c>
      <c r="D844">
        <v>4001496332</v>
      </c>
      <c r="E844" s="16">
        <v>45461</v>
      </c>
      <c r="F844" s="16" t="s">
        <v>2054</v>
      </c>
      <c r="G844" s="16" t="s">
        <v>2055</v>
      </c>
      <c r="H844">
        <v>4</v>
      </c>
      <c r="I844">
        <v>25.52</v>
      </c>
      <c r="J844">
        <v>102.08</v>
      </c>
      <c r="K844" t="s">
        <v>4218</v>
      </c>
      <c r="L844">
        <v>1647.99</v>
      </c>
      <c r="M844" s="16">
        <v>1647.99</v>
      </c>
      <c r="N844" s="16" t="s">
        <v>4218</v>
      </c>
      <c r="P844" t="s">
        <v>5359</v>
      </c>
      <c r="R844" t="s">
        <v>4628</v>
      </c>
    </row>
    <row r="845" spans="1:18" x14ac:dyDescent="0.35">
      <c r="A845">
        <v>2883243</v>
      </c>
      <c r="B845">
        <v>6439796</v>
      </c>
      <c r="C845" t="s">
        <v>4507</v>
      </c>
      <c r="D845">
        <v>4001496332</v>
      </c>
      <c r="E845" s="16">
        <v>45461</v>
      </c>
      <c r="F845" s="16" t="s">
        <v>2218</v>
      </c>
      <c r="G845" s="16" t="s">
        <v>1826</v>
      </c>
      <c r="H845">
        <v>2</v>
      </c>
      <c r="I845">
        <v>28.62</v>
      </c>
      <c r="J845">
        <v>57.24</v>
      </c>
      <c r="K845" t="s">
        <v>4218</v>
      </c>
      <c r="L845">
        <v>1647.99</v>
      </c>
      <c r="M845" s="16">
        <v>1647.99</v>
      </c>
      <c r="N845" s="16" t="s">
        <v>4218</v>
      </c>
      <c r="P845" t="s">
        <v>5359</v>
      </c>
      <c r="R845" t="s">
        <v>4628</v>
      </c>
    </row>
    <row r="846" spans="1:18" x14ac:dyDescent="0.35">
      <c r="A846">
        <v>2883243</v>
      </c>
      <c r="B846">
        <v>6439796</v>
      </c>
      <c r="C846" t="s">
        <v>4507</v>
      </c>
      <c r="D846">
        <v>4001496332</v>
      </c>
      <c r="E846" s="16">
        <v>45461</v>
      </c>
      <c r="F846" s="16" t="s">
        <v>4509</v>
      </c>
      <c r="G846" s="16" t="s">
        <v>4510</v>
      </c>
      <c r="H846">
        <v>8</v>
      </c>
      <c r="I846">
        <v>122.98</v>
      </c>
      <c r="J846">
        <v>983.84</v>
      </c>
      <c r="K846" t="s">
        <v>4218</v>
      </c>
      <c r="L846">
        <v>98.24</v>
      </c>
      <c r="M846" s="16">
        <v>98.24</v>
      </c>
      <c r="N846" s="16" t="s">
        <v>4218</v>
      </c>
      <c r="P846" t="s">
        <v>5359</v>
      </c>
      <c r="R846" t="s">
        <v>4628</v>
      </c>
    </row>
    <row r="847" spans="1:18" x14ac:dyDescent="0.35">
      <c r="A847">
        <v>2883243</v>
      </c>
      <c r="B847">
        <v>6439796</v>
      </c>
      <c r="C847" t="s">
        <v>4507</v>
      </c>
      <c r="D847">
        <v>4001496332</v>
      </c>
      <c r="E847" s="16">
        <v>45461</v>
      </c>
      <c r="F847" s="16" t="s">
        <v>4121</v>
      </c>
      <c r="G847" s="16" t="s">
        <v>2093</v>
      </c>
      <c r="H847">
        <v>2</v>
      </c>
      <c r="I847">
        <v>14.28</v>
      </c>
      <c r="J847">
        <v>28.56</v>
      </c>
      <c r="K847" t="s">
        <v>4218</v>
      </c>
      <c r="L847">
        <v>143.49</v>
      </c>
      <c r="M847" s="16">
        <v>143.49</v>
      </c>
      <c r="N847" s="16" t="s">
        <v>4218</v>
      </c>
      <c r="P847" t="s">
        <v>5359</v>
      </c>
      <c r="R847" t="s">
        <v>4628</v>
      </c>
    </row>
    <row r="848" spans="1:18" x14ac:dyDescent="0.35">
      <c r="A848">
        <v>2883243</v>
      </c>
      <c r="B848">
        <v>6439796</v>
      </c>
      <c r="C848" t="s">
        <v>4507</v>
      </c>
      <c r="D848">
        <v>4001496332</v>
      </c>
      <c r="E848" s="16">
        <v>45461</v>
      </c>
      <c r="F848" s="16" t="s">
        <v>4188</v>
      </c>
      <c r="G848" s="16" t="s">
        <v>1822</v>
      </c>
      <c r="H848">
        <v>18</v>
      </c>
      <c r="I848">
        <v>0.82</v>
      </c>
      <c r="J848">
        <v>14.76</v>
      </c>
      <c r="K848" t="s">
        <v>4218</v>
      </c>
      <c r="L848">
        <v>154.30000000000001</v>
      </c>
      <c r="M848" s="16">
        <v>308.60000000000002</v>
      </c>
      <c r="N848" s="16" t="s">
        <v>4218</v>
      </c>
      <c r="P848" t="s">
        <v>5359</v>
      </c>
      <c r="R848" t="s">
        <v>4628</v>
      </c>
    </row>
    <row r="849" spans="1:18" x14ac:dyDescent="0.35">
      <c r="A849">
        <v>2883243</v>
      </c>
      <c r="B849">
        <v>6439796</v>
      </c>
      <c r="C849" t="s">
        <v>4507</v>
      </c>
      <c r="D849">
        <v>4001496332</v>
      </c>
      <c r="E849" s="16">
        <v>45461</v>
      </c>
      <c r="F849" s="16" t="s">
        <v>4511</v>
      </c>
      <c r="G849" s="16" t="s">
        <v>1825</v>
      </c>
      <c r="H849">
        <v>8</v>
      </c>
      <c r="I849">
        <v>21.75</v>
      </c>
      <c r="J849">
        <v>174</v>
      </c>
      <c r="K849" t="s">
        <v>4218</v>
      </c>
      <c r="L849">
        <v>5.1100000000000003</v>
      </c>
      <c r="M849" s="16">
        <v>61.32</v>
      </c>
      <c r="N849" s="16" t="s">
        <v>4218</v>
      </c>
      <c r="P849" t="s">
        <v>5359</v>
      </c>
      <c r="R849" t="s">
        <v>4628</v>
      </c>
    </row>
    <row r="850" spans="1:18" x14ac:dyDescent="0.35">
      <c r="A850">
        <v>2883243</v>
      </c>
      <c r="B850">
        <v>6439796</v>
      </c>
      <c r="C850" t="s">
        <v>4507</v>
      </c>
      <c r="D850">
        <v>4001496332</v>
      </c>
      <c r="E850" s="16">
        <v>45461</v>
      </c>
      <c r="F850" s="16" t="s">
        <v>4512</v>
      </c>
      <c r="G850" s="16" t="s">
        <v>4513</v>
      </c>
      <c r="H850">
        <v>4</v>
      </c>
      <c r="I850">
        <v>2226.8200000000002</v>
      </c>
      <c r="J850">
        <v>8907.2800000000007</v>
      </c>
      <c r="K850" t="s">
        <v>4218</v>
      </c>
      <c r="L850">
        <v>111.07</v>
      </c>
      <c r="M850" s="16">
        <v>222.14</v>
      </c>
      <c r="N850" s="16" t="s">
        <v>4218</v>
      </c>
      <c r="P850" t="s">
        <v>5359</v>
      </c>
      <c r="R850" t="s">
        <v>4628</v>
      </c>
    </row>
    <row r="851" spans="1:18" x14ac:dyDescent="0.35">
      <c r="A851">
        <v>2883243</v>
      </c>
      <c r="B851">
        <v>6439796</v>
      </c>
      <c r="C851" t="s">
        <v>4507</v>
      </c>
      <c r="D851">
        <v>4001496332</v>
      </c>
      <c r="E851" s="16">
        <v>45461</v>
      </c>
      <c r="F851" s="16" t="s">
        <v>4512</v>
      </c>
      <c r="G851" s="16" t="s">
        <v>4513</v>
      </c>
      <c r="H851">
        <v>4</v>
      </c>
      <c r="I851">
        <v>2226.8200000000002</v>
      </c>
      <c r="J851">
        <v>8907.2800000000007</v>
      </c>
      <c r="K851" t="s">
        <v>4218</v>
      </c>
      <c r="L851">
        <v>293.76</v>
      </c>
      <c r="M851" s="16">
        <v>293.76</v>
      </c>
      <c r="N851" s="16" t="s">
        <v>4218</v>
      </c>
      <c r="P851" t="s">
        <v>5359</v>
      </c>
      <c r="R851" t="s">
        <v>4628</v>
      </c>
    </row>
    <row r="852" spans="1:18" x14ac:dyDescent="0.35">
      <c r="A852">
        <v>2883243</v>
      </c>
      <c r="B852">
        <v>6439796</v>
      </c>
      <c r="C852" t="s">
        <v>4507</v>
      </c>
      <c r="D852">
        <v>4001496332</v>
      </c>
      <c r="E852" s="16">
        <v>45461</v>
      </c>
      <c r="F852" s="16" t="s">
        <v>1890</v>
      </c>
      <c r="G852" s="16" t="s">
        <v>1865</v>
      </c>
      <c r="H852">
        <v>30</v>
      </c>
      <c r="I852">
        <v>0.72</v>
      </c>
      <c r="J852">
        <v>21.6</v>
      </c>
      <c r="K852" t="s">
        <v>4218</v>
      </c>
      <c r="L852">
        <v>1.75</v>
      </c>
      <c r="M852" s="16">
        <v>14</v>
      </c>
      <c r="N852" s="16" t="s">
        <v>4218</v>
      </c>
      <c r="P852" t="s">
        <v>5359</v>
      </c>
      <c r="R852" t="s">
        <v>4628</v>
      </c>
    </row>
    <row r="853" spans="1:18" x14ac:dyDescent="0.35">
      <c r="A853">
        <v>2883243</v>
      </c>
      <c r="B853">
        <v>6439796</v>
      </c>
      <c r="C853" t="s">
        <v>4507</v>
      </c>
      <c r="D853">
        <v>4001496332</v>
      </c>
      <c r="E853" s="16">
        <v>45461</v>
      </c>
      <c r="F853" s="16" t="s">
        <v>2162</v>
      </c>
      <c r="G853" s="16" t="s">
        <v>1825</v>
      </c>
      <c r="H853">
        <v>13</v>
      </c>
      <c r="I853">
        <v>0.84</v>
      </c>
      <c r="J853">
        <v>10.92</v>
      </c>
      <c r="K853" t="s">
        <v>4218</v>
      </c>
      <c r="L853">
        <v>8.5399999999999991</v>
      </c>
      <c r="M853" s="16">
        <v>68.319999999999993</v>
      </c>
      <c r="N853" s="16" t="s">
        <v>4218</v>
      </c>
      <c r="P853" t="s">
        <v>5359</v>
      </c>
      <c r="R853" t="s">
        <v>4628</v>
      </c>
    </row>
    <row r="854" spans="1:18" x14ac:dyDescent="0.35">
      <c r="A854">
        <v>2883243</v>
      </c>
      <c r="B854">
        <v>6439796</v>
      </c>
      <c r="C854" t="s">
        <v>4507</v>
      </c>
      <c r="D854">
        <v>4001496332</v>
      </c>
      <c r="E854" s="16">
        <v>45461</v>
      </c>
      <c r="F854" s="16" t="s">
        <v>2648</v>
      </c>
      <c r="G854" s="16" t="s">
        <v>1825</v>
      </c>
      <c r="H854">
        <v>2</v>
      </c>
      <c r="I854">
        <v>2.5</v>
      </c>
      <c r="J854">
        <v>5</v>
      </c>
      <c r="K854" t="s">
        <v>4218</v>
      </c>
      <c r="L854">
        <v>14.55</v>
      </c>
      <c r="M854" s="16">
        <v>58.2</v>
      </c>
      <c r="N854" s="16" t="s">
        <v>4218</v>
      </c>
      <c r="P854" t="s">
        <v>5359</v>
      </c>
      <c r="R854" t="s">
        <v>4628</v>
      </c>
    </row>
    <row r="855" spans="1:18" x14ac:dyDescent="0.35">
      <c r="A855">
        <v>2883243</v>
      </c>
      <c r="B855">
        <v>6439796</v>
      </c>
      <c r="C855" t="s">
        <v>4507</v>
      </c>
      <c r="D855">
        <v>4001496332</v>
      </c>
      <c r="E855" s="16">
        <v>45461</v>
      </c>
      <c r="F855" s="16" t="s">
        <v>1821</v>
      </c>
      <c r="G855" s="16" t="s">
        <v>1822</v>
      </c>
      <c r="H855">
        <v>30</v>
      </c>
      <c r="I855">
        <v>1.05</v>
      </c>
      <c r="J855">
        <v>31.5</v>
      </c>
      <c r="K855" t="s">
        <v>4218</v>
      </c>
      <c r="L855">
        <v>1731.8</v>
      </c>
      <c r="M855" s="16">
        <v>3463.6</v>
      </c>
      <c r="N855" s="16" t="s">
        <v>4218</v>
      </c>
      <c r="P855" t="s">
        <v>5359</v>
      </c>
      <c r="R855" t="s">
        <v>4628</v>
      </c>
    </row>
    <row r="856" spans="1:18" x14ac:dyDescent="0.35">
      <c r="A856">
        <v>2883243</v>
      </c>
      <c r="B856">
        <v>6439796</v>
      </c>
      <c r="C856" t="s">
        <v>4507</v>
      </c>
      <c r="D856">
        <v>4001496332</v>
      </c>
      <c r="E856" s="16">
        <v>45461</v>
      </c>
      <c r="F856" s="16" t="s">
        <v>4514</v>
      </c>
      <c r="G856" s="16" t="s">
        <v>1825</v>
      </c>
      <c r="H856">
        <v>4</v>
      </c>
      <c r="I856">
        <v>24.36</v>
      </c>
      <c r="J856">
        <v>97.44</v>
      </c>
      <c r="K856" t="s">
        <v>4218</v>
      </c>
      <c r="L856">
        <v>945.59</v>
      </c>
      <c r="M856" s="16">
        <v>945.59</v>
      </c>
      <c r="N856" s="16" t="s">
        <v>4218</v>
      </c>
      <c r="P856" t="s">
        <v>5359</v>
      </c>
      <c r="R856" t="s">
        <v>4628</v>
      </c>
    </row>
    <row r="857" spans="1:18" x14ac:dyDescent="0.35">
      <c r="A857">
        <v>2883243</v>
      </c>
      <c r="B857">
        <v>6439796</v>
      </c>
      <c r="C857" t="s">
        <v>4507</v>
      </c>
      <c r="D857">
        <v>4001496332</v>
      </c>
      <c r="E857" s="16">
        <v>45461</v>
      </c>
      <c r="F857" s="16" t="s">
        <v>4515</v>
      </c>
      <c r="G857" s="16" t="s">
        <v>1822</v>
      </c>
      <c r="H857">
        <v>8</v>
      </c>
      <c r="I857">
        <v>92.11</v>
      </c>
      <c r="J857">
        <v>736.88</v>
      </c>
      <c r="K857" t="s">
        <v>4218</v>
      </c>
      <c r="L857">
        <v>220.25</v>
      </c>
      <c r="M857" s="16">
        <v>440.5</v>
      </c>
      <c r="N857" s="16" t="s">
        <v>4218</v>
      </c>
      <c r="P857" t="s">
        <v>5359</v>
      </c>
      <c r="R857" t="s">
        <v>4628</v>
      </c>
    </row>
    <row r="858" spans="1:18" x14ac:dyDescent="0.35">
      <c r="A858">
        <v>2883243</v>
      </c>
      <c r="B858">
        <v>6439796</v>
      </c>
      <c r="C858" t="s">
        <v>4507</v>
      </c>
      <c r="D858">
        <v>4001496332</v>
      </c>
      <c r="E858" s="16">
        <v>45461</v>
      </c>
      <c r="F858" s="16" t="s">
        <v>4516</v>
      </c>
      <c r="G858" s="16" t="s">
        <v>2251</v>
      </c>
      <c r="H858">
        <v>8</v>
      </c>
      <c r="I858">
        <v>42.57</v>
      </c>
      <c r="J858">
        <v>340.56</v>
      </c>
      <c r="K858" t="s">
        <v>4218</v>
      </c>
      <c r="L858">
        <v>50.43</v>
      </c>
      <c r="M858" s="16">
        <v>50.43</v>
      </c>
      <c r="N858" s="16" t="s">
        <v>4218</v>
      </c>
      <c r="P858" t="s">
        <v>5359</v>
      </c>
      <c r="R858" t="s">
        <v>4628</v>
      </c>
    </row>
    <row r="859" spans="1:18" x14ac:dyDescent="0.35">
      <c r="A859">
        <v>2883243</v>
      </c>
      <c r="B859">
        <v>6439796</v>
      </c>
      <c r="C859" t="s">
        <v>4507</v>
      </c>
      <c r="D859">
        <v>4001496332</v>
      </c>
      <c r="E859" s="16">
        <v>45461</v>
      </c>
      <c r="F859" s="16" t="s">
        <v>4517</v>
      </c>
      <c r="G859" s="16" t="s">
        <v>1825</v>
      </c>
      <c r="H859">
        <v>48</v>
      </c>
      <c r="I859">
        <v>50.3</v>
      </c>
      <c r="J859">
        <v>2414.4</v>
      </c>
      <c r="K859" t="s">
        <v>4218</v>
      </c>
      <c r="L859">
        <v>1.05</v>
      </c>
      <c r="M859" s="16">
        <v>5.25</v>
      </c>
      <c r="N859" s="16" t="s">
        <v>4218</v>
      </c>
      <c r="P859" t="s">
        <v>5359</v>
      </c>
      <c r="R859" t="s">
        <v>4628</v>
      </c>
    </row>
    <row r="860" spans="1:18" x14ac:dyDescent="0.35">
      <c r="A860">
        <v>2883243</v>
      </c>
      <c r="B860">
        <v>6439796</v>
      </c>
      <c r="C860" t="s">
        <v>4507</v>
      </c>
      <c r="D860">
        <v>4001496332</v>
      </c>
      <c r="E860" s="16">
        <v>45461</v>
      </c>
      <c r="F860" s="16" t="s">
        <v>4517</v>
      </c>
      <c r="G860" s="16" t="s">
        <v>1825</v>
      </c>
      <c r="H860">
        <v>48</v>
      </c>
      <c r="I860">
        <v>50.3</v>
      </c>
      <c r="J860">
        <v>2414.4</v>
      </c>
      <c r="K860" t="s">
        <v>4218</v>
      </c>
      <c r="L860">
        <v>13.77</v>
      </c>
      <c r="M860" s="16">
        <v>27.54</v>
      </c>
      <c r="N860" s="16" t="s">
        <v>4218</v>
      </c>
      <c r="P860" t="s">
        <v>5359</v>
      </c>
      <c r="R860" t="s">
        <v>4628</v>
      </c>
    </row>
    <row r="861" spans="1:18" x14ac:dyDescent="0.35">
      <c r="A861">
        <v>2883243</v>
      </c>
      <c r="B861">
        <v>6439796</v>
      </c>
      <c r="C861" t="s">
        <v>4507</v>
      </c>
      <c r="D861">
        <v>4001496332</v>
      </c>
      <c r="E861" s="16">
        <v>45461</v>
      </c>
      <c r="F861" s="16" t="s">
        <v>4518</v>
      </c>
      <c r="G861" s="16" t="s">
        <v>1823</v>
      </c>
      <c r="H861">
        <v>10</v>
      </c>
      <c r="I861">
        <v>13.77</v>
      </c>
      <c r="J861">
        <v>137.69999999999999</v>
      </c>
      <c r="K861" t="s">
        <v>4218</v>
      </c>
      <c r="L861">
        <v>17.510000000000002</v>
      </c>
      <c r="M861" s="16">
        <v>17.510000000000002</v>
      </c>
      <c r="N861" s="16" t="s">
        <v>4218</v>
      </c>
      <c r="P861" t="s">
        <v>5359</v>
      </c>
      <c r="R861" t="s">
        <v>4628</v>
      </c>
    </row>
    <row r="862" spans="1:18" x14ac:dyDescent="0.35">
      <c r="A862">
        <v>2883243</v>
      </c>
      <c r="B862">
        <v>6439796</v>
      </c>
      <c r="C862" t="s">
        <v>4507</v>
      </c>
      <c r="D862">
        <v>4001496332</v>
      </c>
      <c r="E862" s="16">
        <v>45461</v>
      </c>
      <c r="F862" s="16" t="s">
        <v>2219</v>
      </c>
      <c r="G862" s="16" t="s">
        <v>1826</v>
      </c>
      <c r="H862">
        <v>5</v>
      </c>
      <c r="I862">
        <v>16.28</v>
      </c>
      <c r="J862">
        <v>81.400000000000006</v>
      </c>
      <c r="K862" t="s">
        <v>4218</v>
      </c>
      <c r="L862">
        <v>2.0699999999999998</v>
      </c>
      <c r="M862" s="16">
        <v>10.35</v>
      </c>
      <c r="N862" s="16" t="s">
        <v>4218</v>
      </c>
      <c r="P862" t="s">
        <v>5359</v>
      </c>
      <c r="R862" t="s">
        <v>4628</v>
      </c>
    </row>
    <row r="863" spans="1:18" x14ac:dyDescent="0.35">
      <c r="A863">
        <v>2883243</v>
      </c>
      <c r="B863">
        <v>6439796</v>
      </c>
      <c r="C863" t="s">
        <v>4507</v>
      </c>
      <c r="D863">
        <v>4001496332</v>
      </c>
      <c r="E863" s="16">
        <v>45461</v>
      </c>
      <c r="F863" s="16" t="s">
        <v>2529</v>
      </c>
      <c r="G863" s="16" t="s">
        <v>1825</v>
      </c>
      <c r="H863">
        <v>16</v>
      </c>
      <c r="I863">
        <v>8.4</v>
      </c>
      <c r="J863">
        <v>134.4</v>
      </c>
      <c r="K863" t="s">
        <v>4218</v>
      </c>
      <c r="L863">
        <v>26.82</v>
      </c>
      <c r="M863" s="16">
        <v>214.56</v>
      </c>
      <c r="N863" s="16" t="s">
        <v>4218</v>
      </c>
      <c r="P863" t="s">
        <v>5359</v>
      </c>
      <c r="R863" t="s">
        <v>4628</v>
      </c>
    </row>
    <row r="864" spans="1:18" x14ac:dyDescent="0.35">
      <c r="A864">
        <v>2883243</v>
      </c>
      <c r="B864">
        <v>6439796</v>
      </c>
      <c r="C864" t="s">
        <v>4507</v>
      </c>
      <c r="D864">
        <v>4001496332</v>
      </c>
      <c r="E864" s="16">
        <v>45461</v>
      </c>
      <c r="F864" s="16" t="s">
        <v>4183</v>
      </c>
      <c r="G864" s="16" t="s">
        <v>2055</v>
      </c>
      <c r="H864">
        <v>6</v>
      </c>
      <c r="I864">
        <v>24.74</v>
      </c>
      <c r="J864">
        <v>148.44</v>
      </c>
      <c r="K864" t="s">
        <v>4218</v>
      </c>
      <c r="L864">
        <v>1.75</v>
      </c>
      <c r="M864" s="16">
        <v>7</v>
      </c>
      <c r="N864" s="16" t="s">
        <v>4218</v>
      </c>
      <c r="P864" t="s">
        <v>5359</v>
      </c>
      <c r="R864" t="s">
        <v>4628</v>
      </c>
    </row>
    <row r="865" spans="1:18" x14ac:dyDescent="0.35">
      <c r="A865">
        <v>2883243</v>
      </c>
      <c r="B865">
        <v>6439796</v>
      </c>
      <c r="C865" t="s">
        <v>4507</v>
      </c>
      <c r="D865">
        <v>4001496332</v>
      </c>
      <c r="E865" s="16">
        <v>45461</v>
      </c>
      <c r="F865" s="16" t="s">
        <v>4519</v>
      </c>
      <c r="G865" s="16" t="s">
        <v>1865</v>
      </c>
      <c r="H865">
        <v>8</v>
      </c>
      <c r="I865">
        <v>19.2</v>
      </c>
      <c r="J865">
        <v>153.6</v>
      </c>
      <c r="K865" t="s">
        <v>4218</v>
      </c>
      <c r="L865">
        <v>14.55</v>
      </c>
      <c r="M865" s="16">
        <v>58.2</v>
      </c>
      <c r="N865" s="16" t="s">
        <v>4218</v>
      </c>
      <c r="P865" t="s">
        <v>5359</v>
      </c>
      <c r="R865" t="s">
        <v>4628</v>
      </c>
    </row>
    <row r="866" spans="1:18" x14ac:dyDescent="0.35">
      <c r="A866">
        <v>2883243</v>
      </c>
      <c r="B866">
        <v>6439796</v>
      </c>
      <c r="C866" t="s">
        <v>4507</v>
      </c>
      <c r="D866">
        <v>4001496332</v>
      </c>
      <c r="E866" s="16">
        <v>45461</v>
      </c>
      <c r="F866" s="16" t="s">
        <v>1908</v>
      </c>
      <c r="G866" s="16" t="s">
        <v>1909</v>
      </c>
      <c r="H866">
        <v>9</v>
      </c>
      <c r="I866">
        <v>2.41</v>
      </c>
      <c r="J866">
        <v>21.69</v>
      </c>
      <c r="K866" t="s">
        <v>4218</v>
      </c>
      <c r="L866">
        <v>46.45</v>
      </c>
      <c r="M866" s="16">
        <v>185.8</v>
      </c>
      <c r="N866" s="16" t="s">
        <v>4218</v>
      </c>
      <c r="P866" t="s">
        <v>5359</v>
      </c>
      <c r="R866" t="s">
        <v>4628</v>
      </c>
    </row>
    <row r="867" spans="1:18" x14ac:dyDescent="0.35">
      <c r="A867">
        <v>2883243</v>
      </c>
      <c r="B867">
        <v>6439796</v>
      </c>
      <c r="C867" t="s">
        <v>4507</v>
      </c>
      <c r="D867">
        <v>4001496332</v>
      </c>
      <c r="E867" s="16">
        <v>45461</v>
      </c>
      <c r="F867" s="16" t="s">
        <v>1965</v>
      </c>
      <c r="G867" s="16" t="s">
        <v>1831</v>
      </c>
      <c r="H867">
        <v>1</v>
      </c>
      <c r="I867">
        <v>17.82</v>
      </c>
      <c r="J867">
        <v>17.82</v>
      </c>
      <c r="K867" t="s">
        <v>4218</v>
      </c>
      <c r="L867">
        <v>2.4700000000000002</v>
      </c>
      <c r="M867" s="16">
        <v>39.520000000000003</v>
      </c>
      <c r="N867" s="16" t="s">
        <v>4218</v>
      </c>
      <c r="P867" t="s">
        <v>5359</v>
      </c>
      <c r="R867" t="s">
        <v>4628</v>
      </c>
    </row>
    <row r="868" spans="1:18" x14ac:dyDescent="0.35">
      <c r="A868">
        <v>2883243</v>
      </c>
      <c r="B868">
        <v>6439796</v>
      </c>
      <c r="C868" t="s">
        <v>4507</v>
      </c>
      <c r="D868">
        <v>4001496332</v>
      </c>
      <c r="E868" s="16">
        <v>45461</v>
      </c>
      <c r="F868" s="16" t="s">
        <v>4520</v>
      </c>
      <c r="G868" s="16" t="s">
        <v>1831</v>
      </c>
      <c r="H868">
        <v>1</v>
      </c>
      <c r="I868">
        <v>19.87</v>
      </c>
      <c r="J868">
        <v>19.87</v>
      </c>
      <c r="K868" t="s">
        <v>4218</v>
      </c>
      <c r="L868">
        <v>94.66</v>
      </c>
      <c r="M868" s="16">
        <v>94.66</v>
      </c>
      <c r="N868" s="16" t="s">
        <v>4218</v>
      </c>
      <c r="P868" t="s">
        <v>5359</v>
      </c>
      <c r="R868" t="s">
        <v>4628</v>
      </c>
    </row>
    <row r="869" spans="1:18" x14ac:dyDescent="0.35">
      <c r="A869">
        <v>2883243</v>
      </c>
      <c r="B869">
        <v>6439796</v>
      </c>
      <c r="C869" t="s">
        <v>4507</v>
      </c>
      <c r="D869">
        <v>4001496332</v>
      </c>
      <c r="E869" s="16">
        <v>45461</v>
      </c>
      <c r="F869" s="16" t="s">
        <v>4521</v>
      </c>
      <c r="G869" s="16" t="s">
        <v>1831</v>
      </c>
      <c r="H869">
        <v>7</v>
      </c>
      <c r="I869">
        <v>23.94</v>
      </c>
      <c r="J869">
        <v>167.58</v>
      </c>
      <c r="K869" t="s">
        <v>4218</v>
      </c>
      <c r="L869">
        <v>241.27</v>
      </c>
      <c r="M869" s="16">
        <v>241.27</v>
      </c>
      <c r="N869" s="16" t="s">
        <v>4218</v>
      </c>
      <c r="P869" t="s">
        <v>5359</v>
      </c>
      <c r="R869" t="s">
        <v>4628</v>
      </c>
    </row>
    <row r="870" spans="1:18" x14ac:dyDescent="0.35">
      <c r="A870">
        <v>2883243</v>
      </c>
      <c r="B870">
        <v>6439796</v>
      </c>
      <c r="C870" t="s">
        <v>4507</v>
      </c>
      <c r="D870">
        <v>4001496332</v>
      </c>
      <c r="E870" s="16">
        <v>45461</v>
      </c>
      <c r="F870" s="16" t="s">
        <v>1829</v>
      </c>
      <c r="G870" s="16" t="s">
        <v>1820</v>
      </c>
      <c r="H870">
        <v>8</v>
      </c>
      <c r="I870">
        <v>1.86</v>
      </c>
      <c r="J870">
        <v>14.88</v>
      </c>
      <c r="K870" t="s">
        <v>4218</v>
      </c>
      <c r="L870">
        <v>24.51</v>
      </c>
      <c r="M870" s="16">
        <v>24.51</v>
      </c>
      <c r="N870" s="16" t="s">
        <v>4218</v>
      </c>
      <c r="P870" t="s">
        <v>5359</v>
      </c>
      <c r="R870" t="s">
        <v>4628</v>
      </c>
    </row>
    <row r="871" spans="1:18" x14ac:dyDescent="0.35">
      <c r="A871">
        <v>2883243</v>
      </c>
      <c r="B871">
        <v>6439796</v>
      </c>
      <c r="C871" t="s">
        <v>4507</v>
      </c>
      <c r="D871">
        <v>4001496332</v>
      </c>
      <c r="E871" s="16">
        <v>45461</v>
      </c>
      <c r="F871" s="16" t="s">
        <v>1970</v>
      </c>
      <c r="G871" s="16" t="s">
        <v>1971</v>
      </c>
      <c r="H871">
        <v>2</v>
      </c>
      <c r="I871">
        <v>2298.1999999999998</v>
      </c>
      <c r="J871">
        <v>4596.3999999999996</v>
      </c>
      <c r="K871" t="s">
        <v>4218</v>
      </c>
      <c r="L871">
        <v>14.41</v>
      </c>
      <c r="M871" s="16">
        <v>115.28</v>
      </c>
      <c r="N871" s="16" t="s">
        <v>4218</v>
      </c>
      <c r="P871" t="s">
        <v>5359</v>
      </c>
      <c r="R871" t="s">
        <v>4628</v>
      </c>
    </row>
    <row r="872" spans="1:18" x14ac:dyDescent="0.35">
      <c r="A872">
        <v>2883243</v>
      </c>
      <c r="B872">
        <v>6439796</v>
      </c>
      <c r="C872" t="s">
        <v>4507</v>
      </c>
      <c r="D872">
        <v>4001496332</v>
      </c>
      <c r="E872" s="16">
        <v>45461</v>
      </c>
      <c r="F872" s="16" t="s">
        <v>4522</v>
      </c>
      <c r="G872" s="16" t="s">
        <v>1828</v>
      </c>
      <c r="H872">
        <v>1</v>
      </c>
      <c r="I872">
        <v>902.94</v>
      </c>
      <c r="J872">
        <v>902.94</v>
      </c>
      <c r="K872" t="s">
        <v>4218</v>
      </c>
      <c r="L872">
        <v>3.23</v>
      </c>
      <c r="M872" s="16">
        <v>171.19</v>
      </c>
      <c r="N872" s="16" t="s">
        <v>4218</v>
      </c>
      <c r="P872" t="s">
        <v>5359</v>
      </c>
      <c r="R872" t="s">
        <v>4628</v>
      </c>
    </row>
    <row r="873" spans="1:18" x14ac:dyDescent="0.35">
      <c r="A873">
        <v>2883243</v>
      </c>
      <c r="B873">
        <v>6439796</v>
      </c>
      <c r="C873" t="s">
        <v>4507</v>
      </c>
      <c r="D873">
        <v>4001558422</v>
      </c>
      <c r="E873" s="16">
        <v>45508</v>
      </c>
      <c r="F873" s="16" t="s">
        <v>4523</v>
      </c>
      <c r="G873" s="16" t="s">
        <v>1828</v>
      </c>
      <c r="H873">
        <v>1</v>
      </c>
      <c r="I873">
        <v>1287.1300000000001</v>
      </c>
      <c r="J873">
        <v>1287.1300000000001</v>
      </c>
      <c r="K873" t="s">
        <v>4218</v>
      </c>
      <c r="L873">
        <v>32.770000000000003</v>
      </c>
      <c r="M873" s="16">
        <v>65.540000000000006</v>
      </c>
      <c r="N873" s="16" t="s">
        <v>4218</v>
      </c>
      <c r="P873" t="s">
        <v>5359</v>
      </c>
      <c r="R873" t="s">
        <v>4628</v>
      </c>
    </row>
    <row r="874" spans="1:18" x14ac:dyDescent="0.35">
      <c r="A874">
        <v>2883243</v>
      </c>
      <c r="B874">
        <v>6439796</v>
      </c>
      <c r="C874" t="s">
        <v>4507</v>
      </c>
      <c r="D874">
        <v>4001496332</v>
      </c>
      <c r="E874" s="16">
        <v>45461</v>
      </c>
      <c r="F874" t="s">
        <v>2200</v>
      </c>
      <c r="G874" s="16" t="s">
        <v>1831</v>
      </c>
      <c r="H874">
        <v>22</v>
      </c>
      <c r="I874">
        <v>19.88</v>
      </c>
      <c r="J874">
        <v>437.36</v>
      </c>
      <c r="K874" t="s">
        <v>4218</v>
      </c>
      <c r="L874">
        <v>121.42</v>
      </c>
      <c r="M874" s="16">
        <v>121.42</v>
      </c>
      <c r="N874" s="16" t="s">
        <v>4218</v>
      </c>
      <c r="P874" t="s">
        <v>5359</v>
      </c>
      <c r="R874" t="s">
        <v>4628</v>
      </c>
    </row>
    <row r="875" spans="1:18" x14ac:dyDescent="0.35">
      <c r="A875">
        <v>2883243</v>
      </c>
      <c r="B875">
        <v>6439796</v>
      </c>
      <c r="C875" t="s">
        <v>4507</v>
      </c>
      <c r="D875">
        <v>4001496332</v>
      </c>
      <c r="E875" s="16">
        <v>45461</v>
      </c>
      <c r="F875" t="s">
        <v>4524</v>
      </c>
      <c r="G875" s="16" t="s">
        <v>1828</v>
      </c>
      <c r="H875">
        <v>1</v>
      </c>
      <c r="I875">
        <v>583.45000000000005</v>
      </c>
      <c r="J875">
        <v>583.45000000000005</v>
      </c>
      <c r="K875" t="s">
        <v>4218</v>
      </c>
      <c r="L875">
        <v>80.930000000000007</v>
      </c>
      <c r="M875" s="16">
        <v>80.930000000000007</v>
      </c>
      <c r="N875" s="16" t="s">
        <v>4218</v>
      </c>
      <c r="P875" t="s">
        <v>5359</v>
      </c>
      <c r="R875" t="s">
        <v>4628</v>
      </c>
    </row>
    <row r="876" spans="1:18" x14ac:dyDescent="0.35">
      <c r="A876">
        <v>2883243</v>
      </c>
      <c r="B876">
        <v>6439796</v>
      </c>
      <c r="C876" t="s">
        <v>4507</v>
      </c>
      <c r="D876">
        <v>4001496332</v>
      </c>
      <c r="E876" s="16">
        <v>45461</v>
      </c>
      <c r="F876" t="s">
        <v>4525</v>
      </c>
      <c r="G876" s="16" t="s">
        <v>1828</v>
      </c>
      <c r="H876">
        <v>1</v>
      </c>
      <c r="I876">
        <v>152.93</v>
      </c>
      <c r="J876">
        <v>152.93</v>
      </c>
      <c r="K876" t="s">
        <v>4218</v>
      </c>
      <c r="L876">
        <v>5.68</v>
      </c>
      <c r="M876" s="16">
        <v>22.72</v>
      </c>
      <c r="N876" s="16" t="s">
        <v>4218</v>
      </c>
      <c r="P876" t="s">
        <v>5359</v>
      </c>
      <c r="R876" t="s">
        <v>4628</v>
      </c>
    </row>
    <row r="877" spans="1:18" x14ac:dyDescent="0.35">
      <c r="A877">
        <v>2883243</v>
      </c>
      <c r="B877">
        <v>6439796</v>
      </c>
      <c r="C877" t="s">
        <v>4507</v>
      </c>
      <c r="D877">
        <v>4001496332</v>
      </c>
      <c r="E877" s="16">
        <v>45461</v>
      </c>
      <c r="F877" s="16" t="s">
        <v>4526</v>
      </c>
      <c r="G877" s="16" t="s">
        <v>1828</v>
      </c>
      <c r="H877">
        <v>1</v>
      </c>
      <c r="I877">
        <v>649.84</v>
      </c>
      <c r="J877">
        <v>649.84</v>
      </c>
      <c r="K877" t="s">
        <v>4218</v>
      </c>
      <c r="L877">
        <v>328.78</v>
      </c>
      <c r="M877" s="16">
        <v>328.78</v>
      </c>
      <c r="N877" s="16" t="s">
        <v>4218</v>
      </c>
      <c r="P877" t="s">
        <v>5359</v>
      </c>
      <c r="R877" t="s">
        <v>4628</v>
      </c>
    </row>
    <row r="878" spans="1:18" x14ac:dyDescent="0.35">
      <c r="A878">
        <v>2883243</v>
      </c>
      <c r="B878">
        <v>6439796</v>
      </c>
      <c r="C878" t="s">
        <v>4507</v>
      </c>
      <c r="D878">
        <v>4001496332</v>
      </c>
      <c r="E878" s="16">
        <v>45461</v>
      </c>
      <c r="F878" s="16" t="s">
        <v>4527</v>
      </c>
      <c r="G878" s="16" t="s">
        <v>1828</v>
      </c>
      <c r="H878">
        <v>1</v>
      </c>
      <c r="I878">
        <v>775.54</v>
      </c>
      <c r="J878">
        <v>775.54</v>
      </c>
      <c r="K878" t="s">
        <v>4218</v>
      </c>
      <c r="L878">
        <v>168.84</v>
      </c>
      <c r="M878" s="16">
        <v>168.84</v>
      </c>
      <c r="N878" s="16" t="s">
        <v>4218</v>
      </c>
      <c r="P878" t="s">
        <v>5359</v>
      </c>
      <c r="R878" t="s">
        <v>4628</v>
      </c>
    </row>
    <row r="879" spans="1:18" x14ac:dyDescent="0.35">
      <c r="A879">
        <v>2883243</v>
      </c>
      <c r="B879">
        <v>6439796</v>
      </c>
      <c r="C879" t="s">
        <v>4507</v>
      </c>
      <c r="D879">
        <v>4001558422</v>
      </c>
      <c r="E879" s="16">
        <v>45508</v>
      </c>
      <c r="F879" s="16" t="s">
        <v>4528</v>
      </c>
      <c r="G879" s="16" t="s">
        <v>1828</v>
      </c>
      <c r="H879">
        <v>1</v>
      </c>
      <c r="I879">
        <v>426.75</v>
      </c>
      <c r="J879">
        <v>426.75</v>
      </c>
      <c r="K879" t="s">
        <v>4218</v>
      </c>
      <c r="L879">
        <v>13.77</v>
      </c>
      <c r="M879" s="16">
        <v>27.54</v>
      </c>
      <c r="N879" s="16" t="s">
        <v>4218</v>
      </c>
      <c r="P879" t="s">
        <v>5359</v>
      </c>
      <c r="R879" t="s">
        <v>4628</v>
      </c>
    </row>
    <row r="880" spans="1:18" x14ac:dyDescent="0.35">
      <c r="A880">
        <v>2883243</v>
      </c>
      <c r="B880">
        <v>6439796</v>
      </c>
      <c r="C880" t="s">
        <v>4507</v>
      </c>
      <c r="D880">
        <v>4001496332</v>
      </c>
      <c r="E880" s="16">
        <v>45461</v>
      </c>
      <c r="F880" t="s">
        <v>4529</v>
      </c>
      <c r="G880" s="16" t="s">
        <v>1828</v>
      </c>
      <c r="H880">
        <v>1</v>
      </c>
      <c r="I880">
        <v>135.94</v>
      </c>
      <c r="J880">
        <v>135.94</v>
      </c>
      <c r="K880" t="s">
        <v>4218</v>
      </c>
      <c r="L880">
        <v>7.69</v>
      </c>
      <c r="M880" s="16">
        <v>15.38</v>
      </c>
      <c r="N880" s="16" t="s">
        <v>4218</v>
      </c>
      <c r="P880" t="s">
        <v>5359</v>
      </c>
      <c r="R880" t="s">
        <v>4219</v>
      </c>
    </row>
    <row r="881" spans="1:18" x14ac:dyDescent="0.35">
      <c r="A881">
        <v>2883243</v>
      </c>
      <c r="B881">
        <v>6439796</v>
      </c>
      <c r="C881" t="s">
        <v>4507</v>
      </c>
      <c r="D881">
        <v>4001563549</v>
      </c>
      <c r="E881" s="16">
        <v>45512</v>
      </c>
      <c r="F881" t="s">
        <v>4530</v>
      </c>
      <c r="G881" s="16" t="s">
        <v>1828</v>
      </c>
      <c r="H881">
        <v>1</v>
      </c>
      <c r="I881">
        <v>519.67999999999995</v>
      </c>
      <c r="J881">
        <v>519.67999999999995</v>
      </c>
      <c r="K881" t="s">
        <v>4218</v>
      </c>
      <c r="L881">
        <v>15.54</v>
      </c>
      <c r="M881" s="16">
        <v>15.54</v>
      </c>
      <c r="N881" s="16" t="s">
        <v>4218</v>
      </c>
      <c r="P881" t="s">
        <v>5359</v>
      </c>
      <c r="R881" t="s">
        <v>4219</v>
      </c>
    </row>
    <row r="882" spans="1:18" x14ac:dyDescent="0.35">
      <c r="A882">
        <v>2883387</v>
      </c>
      <c r="B882">
        <v>6439864</v>
      </c>
      <c r="C882" t="s">
        <v>241</v>
      </c>
      <c r="D882">
        <v>4001502697</v>
      </c>
      <c r="E882" s="16">
        <v>45465</v>
      </c>
      <c r="F882" t="s">
        <v>3649</v>
      </c>
      <c r="G882" s="16" t="s">
        <v>3650</v>
      </c>
      <c r="H882">
        <v>1</v>
      </c>
      <c r="I882">
        <v>41.86</v>
      </c>
      <c r="J882">
        <v>41.86</v>
      </c>
      <c r="K882" t="s">
        <v>4218</v>
      </c>
      <c r="L882">
        <v>64.989999999999995</v>
      </c>
      <c r="M882" s="16">
        <v>64.989999999999995</v>
      </c>
      <c r="N882" s="16" t="s">
        <v>4218</v>
      </c>
      <c r="P882" t="s">
        <v>5359</v>
      </c>
      <c r="R882" t="s">
        <v>4219</v>
      </c>
    </row>
    <row r="883" spans="1:18" x14ac:dyDescent="0.35">
      <c r="A883">
        <v>2883387</v>
      </c>
      <c r="B883">
        <v>6439864</v>
      </c>
      <c r="C883" t="s">
        <v>241</v>
      </c>
      <c r="D883">
        <v>4001502697</v>
      </c>
      <c r="E883" s="16">
        <v>45465</v>
      </c>
      <c r="F883" t="s">
        <v>2797</v>
      </c>
      <c r="G883" s="16" t="s">
        <v>2798</v>
      </c>
      <c r="H883">
        <v>1</v>
      </c>
      <c r="I883">
        <v>17.57</v>
      </c>
      <c r="J883">
        <v>17.57</v>
      </c>
      <c r="K883" t="s">
        <v>4218</v>
      </c>
      <c r="L883">
        <v>542.67999999999995</v>
      </c>
      <c r="M883" s="16">
        <v>1085.3599999999999</v>
      </c>
      <c r="N883" s="16" t="s">
        <v>4218</v>
      </c>
      <c r="P883" t="s">
        <v>5359</v>
      </c>
      <c r="R883" t="s">
        <v>4219</v>
      </c>
    </row>
    <row r="884" spans="1:18" x14ac:dyDescent="0.35">
      <c r="A884">
        <v>2883387</v>
      </c>
      <c r="B884">
        <v>6439864</v>
      </c>
      <c r="C884" t="s">
        <v>241</v>
      </c>
      <c r="D884">
        <v>4001502697</v>
      </c>
      <c r="E884" s="16">
        <v>45465</v>
      </c>
      <c r="F884" t="s">
        <v>3651</v>
      </c>
      <c r="G884" s="16" t="s">
        <v>1810</v>
      </c>
      <c r="H884">
        <v>20</v>
      </c>
      <c r="I884">
        <v>0.95</v>
      </c>
      <c r="J884">
        <v>19</v>
      </c>
      <c r="K884" t="s">
        <v>4218</v>
      </c>
      <c r="L884">
        <v>22.28</v>
      </c>
      <c r="M884" s="16">
        <v>133.68</v>
      </c>
      <c r="N884" s="16" t="s">
        <v>4218</v>
      </c>
      <c r="P884" t="s">
        <v>5359</v>
      </c>
      <c r="R884" t="s">
        <v>4219</v>
      </c>
    </row>
    <row r="885" spans="1:18" x14ac:dyDescent="0.35">
      <c r="A885">
        <v>2883387</v>
      </c>
      <c r="B885">
        <v>6439864</v>
      </c>
      <c r="C885" t="s">
        <v>241</v>
      </c>
      <c r="D885">
        <v>4001502697</v>
      </c>
      <c r="E885" s="16">
        <v>45465</v>
      </c>
      <c r="F885" t="s">
        <v>2376</v>
      </c>
      <c r="G885" s="16" t="s">
        <v>1822</v>
      </c>
      <c r="H885">
        <v>20</v>
      </c>
      <c r="I885">
        <v>0.51</v>
      </c>
      <c r="J885">
        <v>10.199999999999999</v>
      </c>
      <c r="K885" t="s">
        <v>4218</v>
      </c>
      <c r="L885">
        <v>27.89</v>
      </c>
      <c r="M885" s="16">
        <v>55.78</v>
      </c>
      <c r="N885" s="16" t="s">
        <v>4218</v>
      </c>
      <c r="P885" t="s">
        <v>5359</v>
      </c>
      <c r="R885" t="s">
        <v>4219</v>
      </c>
    </row>
    <row r="886" spans="1:18" x14ac:dyDescent="0.35">
      <c r="A886">
        <v>2883387</v>
      </c>
      <c r="B886">
        <v>6439864</v>
      </c>
      <c r="C886" t="s">
        <v>241</v>
      </c>
      <c r="D886">
        <v>4001502697</v>
      </c>
      <c r="E886" s="16">
        <v>45465</v>
      </c>
      <c r="F886" t="s">
        <v>2799</v>
      </c>
      <c r="G886" s="16" t="s">
        <v>2009</v>
      </c>
      <c r="H886">
        <v>8</v>
      </c>
      <c r="I886">
        <v>1.79</v>
      </c>
      <c r="J886">
        <v>14.32</v>
      </c>
      <c r="K886" t="s">
        <v>4218</v>
      </c>
      <c r="L886">
        <v>837.27</v>
      </c>
      <c r="M886" s="16">
        <v>837.27</v>
      </c>
      <c r="N886" s="16" t="s">
        <v>4218</v>
      </c>
      <c r="P886" t="s">
        <v>5359</v>
      </c>
      <c r="R886" t="s">
        <v>4219</v>
      </c>
    </row>
    <row r="887" spans="1:18" x14ac:dyDescent="0.35">
      <c r="A887">
        <v>2883387</v>
      </c>
      <c r="B887">
        <v>6439864</v>
      </c>
      <c r="C887" t="s">
        <v>241</v>
      </c>
      <c r="D887">
        <v>4001502697</v>
      </c>
      <c r="E887" s="16">
        <v>45465</v>
      </c>
      <c r="F887" t="s">
        <v>3170</v>
      </c>
      <c r="G887" s="16" t="s">
        <v>1855</v>
      </c>
      <c r="H887">
        <v>10</v>
      </c>
      <c r="I887">
        <v>1.95</v>
      </c>
      <c r="J887">
        <v>19.5</v>
      </c>
      <c r="K887" t="s">
        <v>4218</v>
      </c>
      <c r="L887">
        <v>743.28</v>
      </c>
      <c r="M887" s="16">
        <v>743.28</v>
      </c>
      <c r="N887" s="16" t="s">
        <v>4218</v>
      </c>
      <c r="P887" t="s">
        <v>5359</v>
      </c>
      <c r="R887" t="s">
        <v>4219</v>
      </c>
    </row>
    <row r="888" spans="1:18" x14ac:dyDescent="0.35">
      <c r="A888">
        <v>2883387</v>
      </c>
      <c r="B888">
        <v>6439864</v>
      </c>
      <c r="C888" t="s">
        <v>241</v>
      </c>
      <c r="D888">
        <v>4001502697</v>
      </c>
      <c r="E888" s="16">
        <v>45465</v>
      </c>
      <c r="F888" t="s">
        <v>3171</v>
      </c>
      <c r="G888" s="16" t="s">
        <v>2796</v>
      </c>
      <c r="H888">
        <v>10</v>
      </c>
      <c r="I888">
        <v>2.5</v>
      </c>
      <c r="J888">
        <v>25</v>
      </c>
      <c r="K888" t="s">
        <v>4218</v>
      </c>
      <c r="L888">
        <v>527.44000000000005</v>
      </c>
      <c r="M888" s="16">
        <v>527.44000000000005</v>
      </c>
      <c r="N888" s="16" t="s">
        <v>4218</v>
      </c>
      <c r="P888" t="s">
        <v>5359</v>
      </c>
      <c r="R888" t="s">
        <v>4219</v>
      </c>
    </row>
    <row r="889" spans="1:18" x14ac:dyDescent="0.35">
      <c r="A889">
        <v>2883387</v>
      </c>
      <c r="B889">
        <v>6439864</v>
      </c>
      <c r="C889" t="s">
        <v>241</v>
      </c>
      <c r="D889">
        <v>4001502697</v>
      </c>
      <c r="E889" s="16">
        <v>45465</v>
      </c>
      <c r="F889" t="s">
        <v>2794</v>
      </c>
      <c r="G889" s="16" t="s">
        <v>2795</v>
      </c>
      <c r="H889">
        <v>4</v>
      </c>
      <c r="I889">
        <v>6.03</v>
      </c>
      <c r="J889">
        <v>24.12</v>
      </c>
      <c r="K889" t="s">
        <v>4218</v>
      </c>
      <c r="L889">
        <v>30.8</v>
      </c>
      <c r="M889" s="16">
        <v>92.4</v>
      </c>
      <c r="N889" s="16" t="s">
        <v>4218</v>
      </c>
      <c r="P889" t="s">
        <v>5359</v>
      </c>
      <c r="R889" t="s">
        <v>4219</v>
      </c>
    </row>
    <row r="890" spans="1:18" x14ac:dyDescent="0.35">
      <c r="A890">
        <v>2883387</v>
      </c>
      <c r="B890">
        <v>6439864</v>
      </c>
      <c r="C890" t="s">
        <v>241</v>
      </c>
      <c r="D890">
        <v>4001502697</v>
      </c>
      <c r="E890" s="16">
        <v>45465</v>
      </c>
      <c r="F890" t="s">
        <v>3652</v>
      </c>
      <c r="G890" s="16" t="s">
        <v>3653</v>
      </c>
      <c r="H890">
        <v>1</v>
      </c>
      <c r="I890">
        <v>11.1</v>
      </c>
      <c r="J890">
        <v>11.1</v>
      </c>
      <c r="K890" t="s">
        <v>4218</v>
      </c>
      <c r="L890">
        <v>28.34</v>
      </c>
      <c r="M890" s="16">
        <v>226.72</v>
      </c>
      <c r="N890" s="16" t="s">
        <v>4218</v>
      </c>
      <c r="P890" t="s">
        <v>5359</v>
      </c>
      <c r="R890" t="s">
        <v>4219</v>
      </c>
    </row>
    <row r="891" spans="1:18" x14ac:dyDescent="0.35">
      <c r="A891">
        <v>2883387</v>
      </c>
      <c r="B891">
        <v>6439864</v>
      </c>
      <c r="C891" t="s">
        <v>241</v>
      </c>
      <c r="D891">
        <v>4001502697</v>
      </c>
      <c r="E891" s="16">
        <v>45465</v>
      </c>
      <c r="F891" t="s">
        <v>3654</v>
      </c>
      <c r="G891" s="16" t="s">
        <v>1972</v>
      </c>
      <c r="H891">
        <v>1</v>
      </c>
      <c r="I891">
        <v>1.56</v>
      </c>
      <c r="J891">
        <v>1.56</v>
      </c>
      <c r="K891" t="s">
        <v>4218</v>
      </c>
      <c r="L891">
        <v>247.33</v>
      </c>
      <c r="M891" s="16">
        <v>247.33</v>
      </c>
      <c r="N891" s="16" t="s">
        <v>4218</v>
      </c>
      <c r="P891" t="s">
        <v>5359</v>
      </c>
      <c r="R891" t="s">
        <v>4219</v>
      </c>
    </row>
    <row r="892" spans="1:18" x14ac:dyDescent="0.35">
      <c r="A892">
        <v>2883387</v>
      </c>
      <c r="B892">
        <v>6439864</v>
      </c>
      <c r="C892" t="s">
        <v>241</v>
      </c>
      <c r="D892">
        <v>4001502697</v>
      </c>
      <c r="E892" s="16">
        <v>45465</v>
      </c>
      <c r="F892" t="s">
        <v>2792</v>
      </c>
      <c r="G892" s="16" t="s">
        <v>2793</v>
      </c>
      <c r="H892">
        <v>4</v>
      </c>
      <c r="I892">
        <v>6.27</v>
      </c>
      <c r="J892">
        <v>25.08</v>
      </c>
      <c r="K892" t="s">
        <v>4218</v>
      </c>
      <c r="L892">
        <v>13.77</v>
      </c>
      <c r="M892" s="16">
        <v>41.31</v>
      </c>
      <c r="N892" s="16" t="s">
        <v>4218</v>
      </c>
      <c r="P892" t="s">
        <v>5359</v>
      </c>
      <c r="R892" t="s">
        <v>4219</v>
      </c>
    </row>
    <row r="893" spans="1:18" x14ac:dyDescent="0.35">
      <c r="A893">
        <v>2883387</v>
      </c>
      <c r="B893">
        <v>6439864</v>
      </c>
      <c r="C893" t="s">
        <v>241</v>
      </c>
      <c r="D893">
        <v>4001502697</v>
      </c>
      <c r="E893" s="16">
        <v>45465</v>
      </c>
      <c r="F893" t="s">
        <v>3655</v>
      </c>
      <c r="G893" t="s">
        <v>2793</v>
      </c>
      <c r="H893">
        <v>1</v>
      </c>
      <c r="I893">
        <v>11.32</v>
      </c>
      <c r="J893">
        <v>11.32</v>
      </c>
      <c r="K893" t="s">
        <v>4218</v>
      </c>
      <c r="L893">
        <v>443.51</v>
      </c>
      <c r="M893" s="16">
        <v>443.51</v>
      </c>
      <c r="N893" s="16" t="s">
        <v>4218</v>
      </c>
      <c r="P893" t="s">
        <v>5359</v>
      </c>
      <c r="R893" t="s">
        <v>4219</v>
      </c>
    </row>
    <row r="894" spans="1:18" x14ac:dyDescent="0.35">
      <c r="A894">
        <v>2883387</v>
      </c>
      <c r="B894">
        <v>6439864</v>
      </c>
      <c r="C894" t="s">
        <v>241</v>
      </c>
      <c r="D894">
        <v>4001502697</v>
      </c>
      <c r="E894" s="16">
        <v>45465</v>
      </c>
      <c r="F894" t="s">
        <v>3648</v>
      </c>
      <c r="G894" t="s">
        <v>1820</v>
      </c>
      <c r="H894">
        <v>20</v>
      </c>
      <c r="I894">
        <v>1.38</v>
      </c>
      <c r="J894">
        <v>27.6</v>
      </c>
      <c r="K894" t="s">
        <v>4218</v>
      </c>
      <c r="L894">
        <v>783.91</v>
      </c>
      <c r="M894" s="16">
        <v>783.91</v>
      </c>
      <c r="N894" s="16" t="s">
        <v>4218</v>
      </c>
      <c r="P894" t="s">
        <v>5359</v>
      </c>
      <c r="R894" t="s">
        <v>4219</v>
      </c>
    </row>
    <row r="895" spans="1:18" x14ac:dyDescent="0.35">
      <c r="A895">
        <v>2883387</v>
      </c>
      <c r="B895">
        <v>6439864</v>
      </c>
      <c r="C895" t="s">
        <v>241</v>
      </c>
      <c r="D895">
        <v>4001502697</v>
      </c>
      <c r="E895" s="16">
        <v>45465</v>
      </c>
      <c r="F895" t="s">
        <v>2789</v>
      </c>
      <c r="G895" t="s">
        <v>2790</v>
      </c>
      <c r="H895">
        <v>20</v>
      </c>
      <c r="I895">
        <v>45.34</v>
      </c>
      <c r="J895">
        <v>906.8</v>
      </c>
      <c r="K895" t="s">
        <v>4218</v>
      </c>
      <c r="L895">
        <v>1149.3800000000001</v>
      </c>
      <c r="M895" s="16">
        <v>1149.3800000000001</v>
      </c>
      <c r="N895" s="16" t="s">
        <v>4218</v>
      </c>
      <c r="P895" t="s">
        <v>5359</v>
      </c>
      <c r="R895" t="s">
        <v>4609</v>
      </c>
    </row>
    <row r="896" spans="1:18" x14ac:dyDescent="0.35">
      <c r="A896">
        <v>2883387</v>
      </c>
      <c r="B896">
        <v>6439864</v>
      </c>
      <c r="C896" t="s">
        <v>241</v>
      </c>
      <c r="D896">
        <v>4001502697</v>
      </c>
      <c r="E896" s="16">
        <v>45465</v>
      </c>
      <c r="F896" t="s">
        <v>3656</v>
      </c>
      <c r="G896" s="16" t="s">
        <v>3657</v>
      </c>
      <c r="H896">
        <v>1</v>
      </c>
      <c r="I896">
        <v>138.91999999999999</v>
      </c>
      <c r="J896">
        <v>138.91999999999999</v>
      </c>
      <c r="K896" t="s">
        <v>4218</v>
      </c>
      <c r="L896">
        <v>6.35</v>
      </c>
      <c r="M896" s="16">
        <v>38.1</v>
      </c>
      <c r="N896" s="16" t="s">
        <v>4218</v>
      </c>
      <c r="P896" t="s">
        <v>5359</v>
      </c>
      <c r="R896" t="s">
        <v>4219</v>
      </c>
    </row>
    <row r="897" spans="1:18" x14ac:dyDescent="0.35">
      <c r="A897">
        <v>2895919</v>
      </c>
      <c r="B897">
        <v>6449096</v>
      </c>
      <c r="C897" t="s">
        <v>4531</v>
      </c>
      <c r="D897">
        <v>4001522880</v>
      </c>
      <c r="E897" s="16">
        <v>45480</v>
      </c>
      <c r="F897" t="s">
        <v>1890</v>
      </c>
      <c r="G897" s="16" t="s">
        <v>1865</v>
      </c>
      <c r="H897">
        <v>27</v>
      </c>
      <c r="I897">
        <v>0.72</v>
      </c>
      <c r="J897">
        <v>19.440000000000001</v>
      </c>
      <c r="K897" t="s">
        <v>4218</v>
      </c>
      <c r="L897">
        <v>10.51</v>
      </c>
      <c r="M897" s="16">
        <v>42.04</v>
      </c>
      <c r="N897" s="16" t="s">
        <v>4218</v>
      </c>
      <c r="P897" t="s">
        <v>5359</v>
      </c>
      <c r="R897" t="s">
        <v>4219</v>
      </c>
    </row>
    <row r="898" spans="1:18" x14ac:dyDescent="0.35">
      <c r="A898">
        <v>2895919</v>
      </c>
      <c r="B898">
        <v>6449096</v>
      </c>
      <c r="C898" t="s">
        <v>4531</v>
      </c>
      <c r="D898">
        <v>4001522880</v>
      </c>
      <c r="E898" s="16">
        <v>45480</v>
      </c>
      <c r="F898" s="16" t="s">
        <v>2005</v>
      </c>
      <c r="G898" s="16" t="s">
        <v>1825</v>
      </c>
      <c r="H898">
        <v>30</v>
      </c>
      <c r="I898">
        <v>1.23</v>
      </c>
      <c r="J898">
        <v>36.9</v>
      </c>
      <c r="K898" t="s">
        <v>4218</v>
      </c>
      <c r="L898">
        <v>4.47</v>
      </c>
      <c r="M898" s="16">
        <v>17.88</v>
      </c>
      <c r="N898" s="16" t="s">
        <v>4218</v>
      </c>
      <c r="P898" t="s">
        <v>5359</v>
      </c>
      <c r="R898" t="s">
        <v>4705</v>
      </c>
    </row>
    <row r="899" spans="1:18" x14ac:dyDescent="0.35">
      <c r="A899">
        <v>2895919</v>
      </c>
      <c r="B899">
        <v>6449096</v>
      </c>
      <c r="C899" t="s">
        <v>4531</v>
      </c>
      <c r="D899">
        <v>4001522880</v>
      </c>
      <c r="E899" s="16">
        <v>45480</v>
      </c>
      <c r="F899" s="16" t="s">
        <v>2651</v>
      </c>
      <c r="G899" s="16" t="s">
        <v>1825</v>
      </c>
      <c r="H899">
        <v>31</v>
      </c>
      <c r="I899">
        <v>3.43</v>
      </c>
      <c r="J899">
        <v>106.33</v>
      </c>
      <c r="K899" t="s">
        <v>4218</v>
      </c>
      <c r="L899">
        <v>3.98</v>
      </c>
      <c r="M899" s="16">
        <v>7.96</v>
      </c>
      <c r="N899" s="16" t="s">
        <v>4218</v>
      </c>
      <c r="P899" t="s">
        <v>5359</v>
      </c>
      <c r="R899" t="s">
        <v>4705</v>
      </c>
    </row>
    <row r="900" spans="1:18" x14ac:dyDescent="0.35">
      <c r="A900">
        <v>2895919</v>
      </c>
      <c r="B900">
        <v>6449096</v>
      </c>
      <c r="C900" t="s">
        <v>4531</v>
      </c>
      <c r="D900">
        <v>4001522880</v>
      </c>
      <c r="E900" s="16">
        <v>45480</v>
      </c>
      <c r="F900" s="16" t="s">
        <v>4518</v>
      </c>
      <c r="G900" s="16" t="s">
        <v>1823</v>
      </c>
      <c r="H900">
        <v>14</v>
      </c>
      <c r="I900">
        <v>13.77</v>
      </c>
      <c r="J900">
        <v>206.55</v>
      </c>
      <c r="K900" t="s">
        <v>4218</v>
      </c>
      <c r="L900">
        <v>326.77</v>
      </c>
      <c r="M900" s="16">
        <v>1307.08</v>
      </c>
      <c r="N900" s="16" t="s">
        <v>4218</v>
      </c>
      <c r="P900" t="s">
        <v>5359</v>
      </c>
      <c r="R900" t="s">
        <v>4705</v>
      </c>
    </row>
    <row r="901" spans="1:18" x14ac:dyDescent="0.35">
      <c r="A901">
        <v>2895919</v>
      </c>
      <c r="B901">
        <v>6449096</v>
      </c>
      <c r="C901" t="s">
        <v>4531</v>
      </c>
      <c r="D901">
        <v>4001522880</v>
      </c>
      <c r="E901" s="16">
        <v>45480</v>
      </c>
      <c r="F901" s="16" t="s">
        <v>2102</v>
      </c>
      <c r="G901" s="16" t="s">
        <v>1831</v>
      </c>
      <c r="H901">
        <v>4</v>
      </c>
      <c r="I901">
        <v>8.67</v>
      </c>
      <c r="J901">
        <v>86.7</v>
      </c>
      <c r="K901" t="s">
        <v>4218</v>
      </c>
      <c r="L901">
        <v>156.19999999999999</v>
      </c>
      <c r="M901" s="16">
        <v>156.19999999999999</v>
      </c>
      <c r="N901" s="16" t="s">
        <v>4218</v>
      </c>
      <c r="P901" t="s">
        <v>5359</v>
      </c>
      <c r="R901" t="s">
        <v>4705</v>
      </c>
    </row>
    <row r="902" spans="1:18" x14ac:dyDescent="0.35">
      <c r="A902">
        <v>2895919</v>
      </c>
      <c r="B902">
        <v>6449096</v>
      </c>
      <c r="C902" t="s">
        <v>4531</v>
      </c>
      <c r="D902">
        <v>4001522880</v>
      </c>
      <c r="E902" s="16">
        <v>45480</v>
      </c>
      <c r="F902" s="16" t="s">
        <v>2113</v>
      </c>
      <c r="G902" s="16" t="s">
        <v>1831</v>
      </c>
      <c r="H902">
        <v>10</v>
      </c>
      <c r="I902">
        <v>10.91</v>
      </c>
      <c r="J902">
        <v>109.1</v>
      </c>
      <c r="K902" t="s">
        <v>4218</v>
      </c>
      <c r="L902">
        <v>72.17</v>
      </c>
      <c r="M902" s="16">
        <v>72.17</v>
      </c>
      <c r="N902" s="16" t="s">
        <v>4218</v>
      </c>
      <c r="P902" t="s">
        <v>5359</v>
      </c>
      <c r="R902" t="s">
        <v>4705</v>
      </c>
    </row>
    <row r="903" spans="1:18" x14ac:dyDescent="0.35">
      <c r="A903">
        <v>2895919</v>
      </c>
      <c r="B903">
        <v>6449096</v>
      </c>
      <c r="C903" t="s">
        <v>4531</v>
      </c>
      <c r="D903">
        <v>4001522880</v>
      </c>
      <c r="E903" s="16">
        <v>45480</v>
      </c>
      <c r="F903" s="16" t="s">
        <v>4532</v>
      </c>
      <c r="G903" s="16" t="s">
        <v>1828</v>
      </c>
      <c r="H903">
        <v>5</v>
      </c>
      <c r="I903">
        <v>373.64</v>
      </c>
      <c r="J903">
        <v>2241.84</v>
      </c>
      <c r="K903" t="s">
        <v>4218</v>
      </c>
      <c r="L903">
        <v>81.819999999999993</v>
      </c>
      <c r="M903" s="16">
        <v>81.819999999999993</v>
      </c>
      <c r="N903" s="16" t="s">
        <v>4218</v>
      </c>
      <c r="P903" t="s">
        <v>5359</v>
      </c>
      <c r="R903" t="s">
        <v>4705</v>
      </c>
    </row>
    <row r="904" spans="1:18" x14ac:dyDescent="0.35">
      <c r="A904">
        <v>2895982</v>
      </c>
      <c r="B904">
        <v>6449100</v>
      </c>
      <c r="C904" t="s">
        <v>818</v>
      </c>
      <c r="D904">
        <v>4001531150</v>
      </c>
      <c r="E904" s="16" t="s">
        <v>4752</v>
      </c>
      <c r="F904" s="16" t="s">
        <v>4753</v>
      </c>
      <c r="G904" s="16" t="s">
        <v>2752</v>
      </c>
      <c r="H904">
        <v>1</v>
      </c>
      <c r="I904">
        <v>8.69</v>
      </c>
      <c r="J904">
        <v>8.69</v>
      </c>
      <c r="K904" t="s">
        <v>4218</v>
      </c>
      <c r="L904">
        <v>84.52</v>
      </c>
      <c r="M904" s="16">
        <v>84.52</v>
      </c>
      <c r="N904" s="16" t="s">
        <v>4218</v>
      </c>
      <c r="P904" t="s">
        <v>5359</v>
      </c>
      <c r="R904" t="s">
        <v>4705</v>
      </c>
    </row>
    <row r="905" spans="1:18" x14ac:dyDescent="0.35">
      <c r="A905">
        <v>2895982</v>
      </c>
      <c r="B905">
        <v>6449100</v>
      </c>
      <c r="C905" t="s">
        <v>818</v>
      </c>
      <c r="D905">
        <v>4001531150</v>
      </c>
      <c r="E905" s="16" t="s">
        <v>4752</v>
      </c>
      <c r="F905" s="16" t="s">
        <v>4755</v>
      </c>
      <c r="G905" s="16" t="s">
        <v>2042</v>
      </c>
      <c r="H905">
        <v>1</v>
      </c>
      <c r="I905">
        <v>166.36</v>
      </c>
      <c r="J905">
        <v>166.36</v>
      </c>
      <c r="K905" t="s">
        <v>4218</v>
      </c>
      <c r="L905">
        <v>239.71</v>
      </c>
      <c r="M905" s="16">
        <v>239.71</v>
      </c>
      <c r="N905" s="16" t="s">
        <v>4218</v>
      </c>
      <c r="P905" t="s">
        <v>5359</v>
      </c>
      <c r="R905" t="s">
        <v>4705</v>
      </c>
    </row>
    <row r="906" spans="1:18" x14ac:dyDescent="0.35">
      <c r="A906">
        <v>2895982</v>
      </c>
      <c r="B906">
        <v>6449100</v>
      </c>
      <c r="C906" t="s">
        <v>818</v>
      </c>
      <c r="D906">
        <v>4001531150</v>
      </c>
      <c r="E906" s="16" t="s">
        <v>4752</v>
      </c>
      <c r="F906" s="16" t="s">
        <v>4756</v>
      </c>
      <c r="G906" s="16" t="s">
        <v>2042</v>
      </c>
      <c r="H906">
        <v>1</v>
      </c>
      <c r="I906">
        <v>151.94999999999999</v>
      </c>
      <c r="J906">
        <v>151.94999999999999</v>
      </c>
      <c r="K906" t="s">
        <v>4218</v>
      </c>
      <c r="L906">
        <v>239.71</v>
      </c>
      <c r="M906" s="16">
        <v>239.71</v>
      </c>
      <c r="N906" s="16" t="s">
        <v>4218</v>
      </c>
      <c r="P906" t="s">
        <v>5359</v>
      </c>
      <c r="R906" t="s">
        <v>4705</v>
      </c>
    </row>
    <row r="907" spans="1:18" x14ac:dyDescent="0.35">
      <c r="A907">
        <v>2895982</v>
      </c>
      <c r="B907">
        <v>6449100</v>
      </c>
      <c r="C907" t="s">
        <v>818</v>
      </c>
      <c r="D907">
        <v>4001531150</v>
      </c>
      <c r="E907" s="16" t="s">
        <v>4752</v>
      </c>
      <c r="F907" s="16" t="s">
        <v>4757</v>
      </c>
      <c r="G907" s="16" t="s">
        <v>3991</v>
      </c>
      <c r="H907">
        <v>1</v>
      </c>
      <c r="I907">
        <v>24.68</v>
      </c>
      <c r="J907">
        <v>24.68</v>
      </c>
      <c r="K907" t="s">
        <v>4218</v>
      </c>
      <c r="L907">
        <v>131.24</v>
      </c>
      <c r="M907" s="16">
        <v>131.24</v>
      </c>
      <c r="N907" s="16" t="s">
        <v>4218</v>
      </c>
      <c r="P907" t="s">
        <v>5359</v>
      </c>
      <c r="R907" t="s">
        <v>4705</v>
      </c>
    </row>
    <row r="908" spans="1:18" x14ac:dyDescent="0.35">
      <c r="A908">
        <v>2895982</v>
      </c>
      <c r="B908">
        <v>6449100</v>
      </c>
      <c r="C908" t="s">
        <v>818</v>
      </c>
      <c r="D908">
        <v>4001531150</v>
      </c>
      <c r="E908" s="16" t="s">
        <v>4752</v>
      </c>
      <c r="F908" s="16" t="s">
        <v>2028</v>
      </c>
      <c r="G908" s="16" t="s">
        <v>1826</v>
      </c>
      <c r="H908">
        <v>2</v>
      </c>
      <c r="I908">
        <v>2.48</v>
      </c>
      <c r="J908">
        <v>4.96</v>
      </c>
      <c r="K908" t="s">
        <v>4218</v>
      </c>
      <c r="L908">
        <v>131.24</v>
      </c>
      <c r="M908" s="16">
        <v>131.24</v>
      </c>
      <c r="N908" s="16" t="s">
        <v>4218</v>
      </c>
      <c r="P908" t="s">
        <v>5359</v>
      </c>
      <c r="R908" t="s">
        <v>4705</v>
      </c>
    </row>
    <row r="909" spans="1:18" x14ac:dyDescent="0.35">
      <c r="A909">
        <v>2895982</v>
      </c>
      <c r="B909">
        <v>6449100</v>
      </c>
      <c r="C909" t="s">
        <v>818</v>
      </c>
      <c r="D909">
        <v>4001531150</v>
      </c>
      <c r="E909" s="16" t="s">
        <v>4752</v>
      </c>
      <c r="F909" s="16" t="s">
        <v>4758</v>
      </c>
      <c r="G909" s="16" t="s">
        <v>1949</v>
      </c>
      <c r="H909">
        <v>1</v>
      </c>
      <c r="I909">
        <v>38.5</v>
      </c>
      <c r="J909">
        <v>38.5</v>
      </c>
      <c r="K909" t="s">
        <v>4218</v>
      </c>
      <c r="L909">
        <v>474.23</v>
      </c>
      <c r="M909" s="16">
        <v>474.23</v>
      </c>
      <c r="N909" s="16" t="s">
        <v>4218</v>
      </c>
      <c r="P909" t="s">
        <v>5359</v>
      </c>
      <c r="R909" t="s">
        <v>4705</v>
      </c>
    </row>
    <row r="910" spans="1:18" x14ac:dyDescent="0.35">
      <c r="A910">
        <v>2895982</v>
      </c>
      <c r="B910">
        <v>6449100</v>
      </c>
      <c r="C910" t="s">
        <v>818</v>
      </c>
      <c r="D910">
        <v>4001531150</v>
      </c>
      <c r="E910" s="16" t="s">
        <v>4752</v>
      </c>
      <c r="F910" s="16" t="s">
        <v>4759</v>
      </c>
      <c r="G910" s="16" t="s">
        <v>4760</v>
      </c>
      <c r="H910">
        <v>1</v>
      </c>
      <c r="I910">
        <v>422.63</v>
      </c>
      <c r="J910">
        <v>422.63</v>
      </c>
      <c r="K910" t="s">
        <v>4218</v>
      </c>
      <c r="L910">
        <v>36.659999999999997</v>
      </c>
      <c r="M910" s="16">
        <v>36.659999999999997</v>
      </c>
      <c r="N910" s="16" t="s">
        <v>4218</v>
      </c>
      <c r="P910" t="s">
        <v>5359</v>
      </c>
      <c r="R910" t="s">
        <v>4705</v>
      </c>
    </row>
    <row r="911" spans="1:18" x14ac:dyDescent="0.35">
      <c r="A911">
        <v>2895982</v>
      </c>
      <c r="B911">
        <v>6449100</v>
      </c>
      <c r="C911" t="s">
        <v>818</v>
      </c>
      <c r="D911">
        <v>4001531150</v>
      </c>
      <c r="E911" s="16" t="s">
        <v>4752</v>
      </c>
      <c r="F911" s="16" t="s">
        <v>4761</v>
      </c>
      <c r="G911" s="16" t="s">
        <v>2106</v>
      </c>
      <c r="H911">
        <v>1</v>
      </c>
      <c r="I911">
        <v>301.24</v>
      </c>
      <c r="J911">
        <v>301.24</v>
      </c>
      <c r="K911" t="s">
        <v>4218</v>
      </c>
      <c r="L911">
        <v>51.58</v>
      </c>
      <c r="M911" s="16">
        <v>206.32</v>
      </c>
      <c r="N911" s="16" t="s">
        <v>4218</v>
      </c>
      <c r="P911" t="s">
        <v>5359</v>
      </c>
      <c r="R911" t="s">
        <v>4705</v>
      </c>
    </row>
    <row r="912" spans="1:18" x14ac:dyDescent="0.35">
      <c r="A912">
        <v>2895982</v>
      </c>
      <c r="B912">
        <v>6449100</v>
      </c>
      <c r="C912" t="s">
        <v>818</v>
      </c>
      <c r="D912">
        <v>4001531150</v>
      </c>
      <c r="E912" s="16" t="s">
        <v>4752</v>
      </c>
      <c r="F912" s="16" t="s">
        <v>4762</v>
      </c>
      <c r="G912" s="16" t="s">
        <v>4763</v>
      </c>
      <c r="H912">
        <v>1</v>
      </c>
      <c r="I912">
        <v>2139.1</v>
      </c>
      <c r="J912">
        <v>2139.1</v>
      </c>
      <c r="K912" t="s">
        <v>4218</v>
      </c>
      <c r="L912">
        <v>0.26</v>
      </c>
      <c r="M912" s="16">
        <v>49.4</v>
      </c>
      <c r="N912" s="16" t="s">
        <v>4218</v>
      </c>
      <c r="P912" t="s">
        <v>5359</v>
      </c>
      <c r="R912" t="s">
        <v>4705</v>
      </c>
    </row>
    <row r="913" spans="1:18" x14ac:dyDescent="0.35">
      <c r="A913">
        <v>2895982</v>
      </c>
      <c r="B913">
        <v>6449100</v>
      </c>
      <c r="C913" t="s">
        <v>818</v>
      </c>
      <c r="D913">
        <v>4001531150</v>
      </c>
      <c r="E913" s="16" t="s">
        <v>4752</v>
      </c>
      <c r="F913" s="16" t="s">
        <v>4764</v>
      </c>
      <c r="G913" s="16" t="s">
        <v>4708</v>
      </c>
      <c r="H913">
        <v>2</v>
      </c>
      <c r="I913">
        <v>344.6</v>
      </c>
      <c r="J913">
        <v>689.2</v>
      </c>
      <c r="K913" t="s">
        <v>4218</v>
      </c>
      <c r="L913">
        <v>1.55</v>
      </c>
      <c r="M913" s="16">
        <v>15.5</v>
      </c>
      <c r="N913" s="16" t="s">
        <v>4218</v>
      </c>
      <c r="P913" t="s">
        <v>5359</v>
      </c>
      <c r="R913" t="s">
        <v>4705</v>
      </c>
    </row>
    <row r="914" spans="1:18" x14ac:dyDescent="0.35">
      <c r="A914">
        <v>2895982</v>
      </c>
      <c r="B914">
        <v>6449100</v>
      </c>
      <c r="C914" t="s">
        <v>818</v>
      </c>
      <c r="D914">
        <v>4001531150</v>
      </c>
      <c r="E914" s="16" t="s">
        <v>4752</v>
      </c>
      <c r="F914" s="16" t="s">
        <v>4765</v>
      </c>
      <c r="G914" s="16" t="s">
        <v>4708</v>
      </c>
      <c r="H914">
        <v>2</v>
      </c>
      <c r="I914">
        <v>349.98</v>
      </c>
      <c r="J914">
        <v>699.96</v>
      </c>
      <c r="K914" t="s">
        <v>4218</v>
      </c>
      <c r="L914">
        <v>79.72</v>
      </c>
      <c r="M914" s="16">
        <v>159.44</v>
      </c>
      <c r="N914" s="16" t="s">
        <v>4218</v>
      </c>
      <c r="P914" t="s">
        <v>5359</v>
      </c>
      <c r="R914" t="s">
        <v>4705</v>
      </c>
    </row>
    <row r="915" spans="1:18" x14ac:dyDescent="0.35">
      <c r="A915">
        <v>2895982</v>
      </c>
      <c r="B915">
        <v>6449100</v>
      </c>
      <c r="C915" t="s">
        <v>818</v>
      </c>
      <c r="D915">
        <v>4001531150</v>
      </c>
      <c r="E915" s="16" t="s">
        <v>4752</v>
      </c>
      <c r="F915" s="16" t="s">
        <v>4766</v>
      </c>
      <c r="G915" s="16" t="s">
        <v>4708</v>
      </c>
      <c r="H915">
        <v>1</v>
      </c>
      <c r="I915">
        <v>460.7</v>
      </c>
      <c r="J915">
        <v>460.7</v>
      </c>
      <c r="K915" t="s">
        <v>4218</v>
      </c>
      <c r="L915">
        <v>37.799999999999997</v>
      </c>
      <c r="M915" s="16">
        <v>75.599999999999994</v>
      </c>
      <c r="N915" s="16" t="s">
        <v>4218</v>
      </c>
      <c r="P915" t="s">
        <v>5359</v>
      </c>
      <c r="R915" t="s">
        <v>4705</v>
      </c>
    </row>
    <row r="916" spans="1:18" x14ac:dyDescent="0.35">
      <c r="A916">
        <v>2895982</v>
      </c>
      <c r="B916">
        <v>6449100</v>
      </c>
      <c r="C916" t="s">
        <v>818</v>
      </c>
      <c r="D916">
        <v>4001531150</v>
      </c>
      <c r="E916" s="16" t="s">
        <v>4752</v>
      </c>
      <c r="F916" s="16" t="s">
        <v>4767</v>
      </c>
      <c r="G916" s="16" t="s">
        <v>2106</v>
      </c>
      <c r="H916">
        <v>1</v>
      </c>
      <c r="I916">
        <v>585.47</v>
      </c>
      <c r="J916">
        <v>585.47</v>
      </c>
      <c r="K916" t="s">
        <v>4218</v>
      </c>
      <c r="L916">
        <v>295.74</v>
      </c>
      <c r="M916" s="16">
        <v>295.74</v>
      </c>
      <c r="N916" s="16" t="s">
        <v>4218</v>
      </c>
      <c r="P916" t="s">
        <v>5359</v>
      </c>
      <c r="R916" t="s">
        <v>4705</v>
      </c>
    </row>
    <row r="917" spans="1:18" x14ac:dyDescent="0.35">
      <c r="A917">
        <v>2895982</v>
      </c>
      <c r="B917">
        <v>6449100</v>
      </c>
      <c r="C917" t="s">
        <v>818</v>
      </c>
      <c r="D917">
        <v>4001531150</v>
      </c>
      <c r="E917" s="16" t="s">
        <v>4752</v>
      </c>
      <c r="F917" s="16" t="s">
        <v>2943</v>
      </c>
      <c r="G917" s="16" t="s">
        <v>2106</v>
      </c>
      <c r="H917">
        <v>1</v>
      </c>
      <c r="I917">
        <v>587.37</v>
      </c>
      <c r="J917">
        <v>587.37</v>
      </c>
      <c r="K917" t="s">
        <v>4218</v>
      </c>
      <c r="L917">
        <v>129.47</v>
      </c>
      <c r="M917" s="16">
        <v>129.47</v>
      </c>
      <c r="N917" s="16" t="s">
        <v>4218</v>
      </c>
      <c r="P917" t="s">
        <v>5359</v>
      </c>
      <c r="R917" t="s">
        <v>4705</v>
      </c>
    </row>
    <row r="918" spans="1:18" x14ac:dyDescent="0.35">
      <c r="A918">
        <v>2895982</v>
      </c>
      <c r="B918">
        <v>6449100</v>
      </c>
      <c r="C918" t="s">
        <v>818</v>
      </c>
      <c r="D918">
        <v>4001531150</v>
      </c>
      <c r="E918" s="16" t="s">
        <v>4752</v>
      </c>
      <c r="F918" s="16" t="s">
        <v>4768</v>
      </c>
      <c r="G918" s="16" t="s">
        <v>2106</v>
      </c>
      <c r="H918">
        <v>1</v>
      </c>
      <c r="I918">
        <v>62.6</v>
      </c>
      <c r="J918">
        <v>62.6</v>
      </c>
      <c r="K918" t="s">
        <v>4218</v>
      </c>
      <c r="L918">
        <v>113.52</v>
      </c>
      <c r="M918" s="16">
        <v>113.52</v>
      </c>
      <c r="N918" s="16" t="s">
        <v>4218</v>
      </c>
      <c r="P918" t="s">
        <v>5359</v>
      </c>
      <c r="R918" t="s">
        <v>4705</v>
      </c>
    </row>
    <row r="919" spans="1:18" x14ac:dyDescent="0.35">
      <c r="A919">
        <v>2895982</v>
      </c>
      <c r="B919">
        <v>6449100</v>
      </c>
      <c r="C919" t="s">
        <v>818</v>
      </c>
      <c r="D919">
        <v>4001531150</v>
      </c>
      <c r="E919" s="16" t="s">
        <v>4752</v>
      </c>
      <c r="F919" s="16" t="s">
        <v>4769</v>
      </c>
      <c r="G919" s="16" t="s">
        <v>4708</v>
      </c>
      <c r="H919">
        <v>1</v>
      </c>
      <c r="I919">
        <v>291.79000000000002</v>
      </c>
      <c r="J919">
        <v>291.79000000000002</v>
      </c>
      <c r="K919" t="s">
        <v>4218</v>
      </c>
      <c r="L919">
        <v>1.48</v>
      </c>
      <c r="M919" s="16">
        <v>5.92</v>
      </c>
      <c r="N919" s="16" t="s">
        <v>4218</v>
      </c>
      <c r="P919" t="s">
        <v>5359</v>
      </c>
      <c r="R919" t="s">
        <v>4705</v>
      </c>
    </row>
    <row r="920" spans="1:18" x14ac:dyDescent="0.35">
      <c r="A920">
        <v>2895982</v>
      </c>
      <c r="B920">
        <v>6449100</v>
      </c>
      <c r="C920" t="s">
        <v>818</v>
      </c>
      <c r="D920">
        <v>4001531150</v>
      </c>
      <c r="E920" s="16" t="s">
        <v>4752</v>
      </c>
      <c r="F920" s="16" t="s">
        <v>4770</v>
      </c>
      <c r="G920" s="16" t="s">
        <v>1828</v>
      </c>
      <c r="H920">
        <v>1</v>
      </c>
      <c r="I920">
        <v>526.66</v>
      </c>
      <c r="J920">
        <v>526.66</v>
      </c>
      <c r="K920" t="s">
        <v>4218</v>
      </c>
      <c r="L920">
        <v>1.66</v>
      </c>
      <c r="M920" s="16">
        <v>6.64</v>
      </c>
      <c r="N920" s="16" t="s">
        <v>4218</v>
      </c>
      <c r="P920" t="s">
        <v>5359</v>
      </c>
      <c r="R920" t="s">
        <v>4705</v>
      </c>
    </row>
    <row r="921" spans="1:18" x14ac:dyDescent="0.35">
      <c r="A921">
        <v>2895982</v>
      </c>
      <c r="B921">
        <v>6449100</v>
      </c>
      <c r="C921" t="s">
        <v>818</v>
      </c>
      <c r="D921">
        <v>4001531150</v>
      </c>
      <c r="E921" s="16" t="s">
        <v>4752</v>
      </c>
      <c r="F921" s="16" t="s">
        <v>4771</v>
      </c>
      <c r="G921" s="16" t="s">
        <v>1828</v>
      </c>
      <c r="H921">
        <v>1</v>
      </c>
      <c r="I921">
        <v>122.09</v>
      </c>
      <c r="J921">
        <v>122.09</v>
      </c>
      <c r="K921" t="s">
        <v>4218</v>
      </c>
      <c r="L921">
        <v>0.72</v>
      </c>
      <c r="M921" s="16">
        <v>5.76</v>
      </c>
      <c r="N921" s="16" t="s">
        <v>4218</v>
      </c>
      <c r="P921" t="s">
        <v>5359</v>
      </c>
      <c r="R921" t="s">
        <v>4705</v>
      </c>
    </row>
    <row r="922" spans="1:18" x14ac:dyDescent="0.35">
      <c r="A922">
        <v>2895982</v>
      </c>
      <c r="B922">
        <v>6449100</v>
      </c>
      <c r="C922" t="s">
        <v>818</v>
      </c>
      <c r="D922">
        <v>4001531150</v>
      </c>
      <c r="E922" s="16" t="s">
        <v>4752</v>
      </c>
      <c r="F922" s="16" t="s">
        <v>4772</v>
      </c>
      <c r="G922" s="16" t="s">
        <v>1852</v>
      </c>
      <c r="H922">
        <v>1</v>
      </c>
      <c r="I922">
        <v>25.41</v>
      </c>
      <c r="J922">
        <v>25.41</v>
      </c>
      <c r="K922" t="s">
        <v>4218</v>
      </c>
      <c r="L922">
        <v>1.5</v>
      </c>
      <c r="M922" s="16">
        <v>12</v>
      </c>
      <c r="N922" s="16" t="s">
        <v>4218</v>
      </c>
      <c r="P922" t="s">
        <v>5359</v>
      </c>
      <c r="R922" t="s">
        <v>4705</v>
      </c>
    </row>
    <row r="923" spans="1:18" x14ac:dyDescent="0.35">
      <c r="A923">
        <v>2895982</v>
      </c>
      <c r="B923">
        <v>6449100</v>
      </c>
      <c r="C923" t="s">
        <v>818</v>
      </c>
      <c r="D923">
        <v>4001531150</v>
      </c>
      <c r="E923" s="16" t="s">
        <v>4752</v>
      </c>
      <c r="F923" s="16" t="s">
        <v>4773</v>
      </c>
      <c r="G923" s="16" t="s">
        <v>3764</v>
      </c>
      <c r="H923">
        <v>8</v>
      </c>
      <c r="I923">
        <v>0.52</v>
      </c>
      <c r="J923">
        <v>4.16</v>
      </c>
      <c r="K923" t="s">
        <v>4218</v>
      </c>
      <c r="L923">
        <v>1.34</v>
      </c>
      <c r="M923" s="16">
        <v>16.079999999999998</v>
      </c>
      <c r="N923" s="16" t="s">
        <v>4218</v>
      </c>
      <c r="P923" t="s">
        <v>5359</v>
      </c>
      <c r="R923" t="s">
        <v>4705</v>
      </c>
    </row>
    <row r="924" spans="1:18" x14ac:dyDescent="0.35">
      <c r="A924">
        <v>2895982</v>
      </c>
      <c r="B924">
        <v>6449100</v>
      </c>
      <c r="C924" t="s">
        <v>818</v>
      </c>
      <c r="D924">
        <v>4001531150</v>
      </c>
      <c r="E924" s="16" t="s">
        <v>4752</v>
      </c>
      <c r="F924" s="16" t="s">
        <v>4774</v>
      </c>
      <c r="G924" s="16" t="s">
        <v>1835</v>
      </c>
      <c r="H924">
        <v>2</v>
      </c>
      <c r="I924">
        <v>6.82</v>
      </c>
      <c r="J924">
        <v>13.64</v>
      </c>
      <c r="K924" t="s">
        <v>4218</v>
      </c>
      <c r="L924">
        <v>0.99</v>
      </c>
      <c r="M924" s="16">
        <v>37.619999999999997</v>
      </c>
      <c r="N924" s="16" t="s">
        <v>4218</v>
      </c>
      <c r="P924" t="s">
        <v>5359</v>
      </c>
      <c r="R924" t="s">
        <v>4705</v>
      </c>
    </row>
    <row r="925" spans="1:18" x14ac:dyDescent="0.35">
      <c r="A925">
        <v>2895982</v>
      </c>
      <c r="B925">
        <v>6449100</v>
      </c>
      <c r="C925" t="s">
        <v>818</v>
      </c>
      <c r="D925">
        <v>4001531150</v>
      </c>
      <c r="E925" s="16" t="s">
        <v>4752</v>
      </c>
      <c r="F925" s="16" t="s">
        <v>4775</v>
      </c>
      <c r="G925" s="16" t="s">
        <v>2899</v>
      </c>
      <c r="H925">
        <v>1</v>
      </c>
      <c r="I925">
        <v>12.19</v>
      </c>
      <c r="J925">
        <v>12.19</v>
      </c>
      <c r="K925" t="s">
        <v>4218</v>
      </c>
      <c r="L925">
        <v>1.89</v>
      </c>
      <c r="M925" s="16">
        <v>7.56</v>
      </c>
      <c r="N925" s="16" t="s">
        <v>4218</v>
      </c>
      <c r="P925" t="s">
        <v>5359</v>
      </c>
      <c r="R925" t="s">
        <v>4705</v>
      </c>
    </row>
    <row r="926" spans="1:18" x14ac:dyDescent="0.35">
      <c r="A926">
        <v>2895982</v>
      </c>
      <c r="B926">
        <v>6449100</v>
      </c>
      <c r="C926" t="s">
        <v>818</v>
      </c>
      <c r="D926">
        <v>4001531150</v>
      </c>
      <c r="E926" s="16" t="s">
        <v>4752</v>
      </c>
      <c r="F926" s="16" t="s">
        <v>4776</v>
      </c>
      <c r="G926" s="16" t="s">
        <v>1852</v>
      </c>
      <c r="H926">
        <v>1</v>
      </c>
      <c r="I926">
        <v>5.79</v>
      </c>
      <c r="J926">
        <v>5.79</v>
      </c>
      <c r="K926" t="s">
        <v>4218</v>
      </c>
      <c r="L926">
        <v>1.1499999999999999</v>
      </c>
      <c r="M926" s="16">
        <v>43.7</v>
      </c>
      <c r="N926" s="16" t="s">
        <v>4218</v>
      </c>
      <c r="P926" t="s">
        <v>5359</v>
      </c>
      <c r="R926" t="s">
        <v>4705</v>
      </c>
    </row>
    <row r="927" spans="1:18" x14ac:dyDescent="0.35">
      <c r="A927">
        <v>2895982</v>
      </c>
      <c r="B927">
        <v>6449100</v>
      </c>
      <c r="C927" t="s">
        <v>818</v>
      </c>
      <c r="D927">
        <v>4001531150</v>
      </c>
      <c r="E927" s="16" t="s">
        <v>4752</v>
      </c>
      <c r="F927" s="16" t="s">
        <v>4138</v>
      </c>
      <c r="G927" s="16" t="s">
        <v>1949</v>
      </c>
      <c r="H927">
        <v>2</v>
      </c>
      <c r="I927">
        <v>21.81</v>
      </c>
      <c r="J927">
        <v>43.62</v>
      </c>
      <c r="K927" t="s">
        <v>4218</v>
      </c>
      <c r="L927">
        <v>22.23</v>
      </c>
      <c r="M927" s="16">
        <v>244.53</v>
      </c>
      <c r="N927" s="16" t="s">
        <v>4218</v>
      </c>
      <c r="P927" t="s">
        <v>5359</v>
      </c>
      <c r="R927" t="s">
        <v>4705</v>
      </c>
    </row>
    <row r="928" spans="1:18" x14ac:dyDescent="0.35">
      <c r="A928">
        <v>2895982</v>
      </c>
      <c r="B928">
        <v>6449100</v>
      </c>
      <c r="C928" t="s">
        <v>818</v>
      </c>
      <c r="D928">
        <v>4001531150</v>
      </c>
      <c r="E928" s="16" t="s">
        <v>4752</v>
      </c>
      <c r="F928" s="16" t="s">
        <v>4777</v>
      </c>
      <c r="G928" s="16" t="s">
        <v>1949</v>
      </c>
      <c r="H928">
        <v>2</v>
      </c>
      <c r="I928">
        <v>30.07</v>
      </c>
      <c r="J928">
        <v>60.14</v>
      </c>
      <c r="K928" t="s">
        <v>4218</v>
      </c>
      <c r="L928">
        <v>2.2999999999999998</v>
      </c>
      <c r="M928" s="16">
        <v>11.5</v>
      </c>
      <c r="N928" s="16" t="s">
        <v>4218</v>
      </c>
      <c r="P928" t="s">
        <v>5359</v>
      </c>
      <c r="R928" t="s">
        <v>4705</v>
      </c>
    </row>
    <row r="929" spans="1:18" x14ac:dyDescent="0.35">
      <c r="A929">
        <v>2895982</v>
      </c>
      <c r="B929">
        <v>6449100</v>
      </c>
      <c r="C929" t="s">
        <v>818</v>
      </c>
      <c r="D929">
        <v>4001531150</v>
      </c>
      <c r="E929" s="16" t="s">
        <v>4752</v>
      </c>
      <c r="F929" s="16" t="s">
        <v>4778</v>
      </c>
      <c r="G929" s="16" t="s">
        <v>2319</v>
      </c>
      <c r="H929">
        <v>1</v>
      </c>
      <c r="I929">
        <v>16.97</v>
      </c>
      <c r="J929">
        <v>16.97</v>
      </c>
      <c r="K929" t="s">
        <v>4218</v>
      </c>
      <c r="L929">
        <v>0.14000000000000001</v>
      </c>
      <c r="M929" s="16">
        <v>5.6</v>
      </c>
      <c r="N929" s="16" t="s">
        <v>4218</v>
      </c>
      <c r="P929" t="s">
        <v>5359</v>
      </c>
      <c r="R929" t="s">
        <v>4705</v>
      </c>
    </row>
    <row r="930" spans="1:18" x14ac:dyDescent="0.35">
      <c r="A930">
        <v>2895982</v>
      </c>
      <c r="B930">
        <v>6449100</v>
      </c>
      <c r="C930" t="s">
        <v>818</v>
      </c>
      <c r="D930">
        <v>4001531150</v>
      </c>
      <c r="E930" s="16" t="s">
        <v>4752</v>
      </c>
      <c r="F930" s="16" t="s">
        <v>4279</v>
      </c>
      <c r="G930" s="16" t="s">
        <v>1826</v>
      </c>
      <c r="H930">
        <v>1</v>
      </c>
      <c r="I930">
        <v>2.88</v>
      </c>
      <c r="J930">
        <v>2.88</v>
      </c>
      <c r="K930" t="s">
        <v>4218</v>
      </c>
      <c r="L930">
        <v>11.28</v>
      </c>
      <c r="M930" s="16">
        <v>22.56</v>
      </c>
      <c r="N930" s="16" t="s">
        <v>4218</v>
      </c>
      <c r="P930" t="s">
        <v>5359</v>
      </c>
      <c r="R930" t="s">
        <v>4705</v>
      </c>
    </row>
    <row r="931" spans="1:18" x14ac:dyDescent="0.35">
      <c r="A931">
        <v>2895982</v>
      </c>
      <c r="B931">
        <v>6449100</v>
      </c>
      <c r="C931" t="s">
        <v>818</v>
      </c>
      <c r="D931">
        <v>4001531150</v>
      </c>
      <c r="E931" s="16" t="s">
        <v>4752</v>
      </c>
      <c r="F931" s="16" t="s">
        <v>4779</v>
      </c>
      <c r="G931" s="16" t="s">
        <v>2175</v>
      </c>
      <c r="H931">
        <v>1</v>
      </c>
      <c r="I931">
        <v>24.4</v>
      </c>
      <c r="J931">
        <v>24.4</v>
      </c>
      <c r="K931" t="s">
        <v>4218</v>
      </c>
      <c r="L931">
        <v>2.85</v>
      </c>
      <c r="M931" s="16">
        <v>34.200000000000003</v>
      </c>
      <c r="N931" s="16" t="s">
        <v>4218</v>
      </c>
      <c r="P931" t="s">
        <v>5359</v>
      </c>
      <c r="R931" t="s">
        <v>4705</v>
      </c>
    </row>
    <row r="932" spans="1:18" x14ac:dyDescent="0.35">
      <c r="A932">
        <v>2895982</v>
      </c>
      <c r="B932">
        <v>6449100</v>
      </c>
      <c r="C932" t="s">
        <v>818</v>
      </c>
      <c r="D932">
        <v>4001531150</v>
      </c>
      <c r="E932" s="16" t="s">
        <v>4752</v>
      </c>
      <c r="F932" s="16" t="s">
        <v>4279</v>
      </c>
      <c r="G932" s="16" t="s">
        <v>1826</v>
      </c>
      <c r="H932">
        <v>1</v>
      </c>
      <c r="I932">
        <v>2.88</v>
      </c>
      <c r="J932">
        <v>2.88</v>
      </c>
      <c r="K932" t="s">
        <v>4218</v>
      </c>
      <c r="L932">
        <v>19.96</v>
      </c>
      <c r="M932" s="16">
        <v>19.96</v>
      </c>
      <c r="N932" s="16" t="s">
        <v>4218</v>
      </c>
      <c r="P932" t="s">
        <v>5359</v>
      </c>
      <c r="R932" t="s">
        <v>4705</v>
      </c>
    </row>
    <row r="933" spans="1:18" x14ac:dyDescent="0.35">
      <c r="A933">
        <v>2895982</v>
      </c>
      <c r="B933">
        <v>6449100</v>
      </c>
      <c r="C933" t="s">
        <v>818</v>
      </c>
      <c r="D933">
        <v>4001531150</v>
      </c>
      <c r="E933" s="16" t="s">
        <v>4752</v>
      </c>
      <c r="F933" s="16" t="s">
        <v>1904</v>
      </c>
      <c r="G933" s="16" t="s">
        <v>1823</v>
      </c>
      <c r="H933">
        <v>1</v>
      </c>
      <c r="I933">
        <v>1.87</v>
      </c>
      <c r="J933">
        <v>1.87</v>
      </c>
      <c r="K933" t="s">
        <v>4218</v>
      </c>
      <c r="L933">
        <v>1.75</v>
      </c>
      <c r="M933" s="16">
        <v>10.5</v>
      </c>
      <c r="N933" s="16" t="s">
        <v>4218</v>
      </c>
      <c r="P933" t="s">
        <v>5359</v>
      </c>
      <c r="R933" t="s">
        <v>4705</v>
      </c>
    </row>
    <row r="934" spans="1:18" x14ac:dyDescent="0.35">
      <c r="A934">
        <v>2895982</v>
      </c>
      <c r="B934">
        <v>6449100</v>
      </c>
      <c r="C934" t="s">
        <v>818</v>
      </c>
      <c r="D934">
        <v>4001531150</v>
      </c>
      <c r="E934" s="16" t="s">
        <v>4752</v>
      </c>
      <c r="F934" s="16" t="s">
        <v>4137</v>
      </c>
      <c r="G934" s="16" t="s">
        <v>2175</v>
      </c>
      <c r="H934">
        <v>2</v>
      </c>
      <c r="I934">
        <v>19.690000000000001</v>
      </c>
      <c r="J934">
        <v>39.380000000000003</v>
      </c>
      <c r="K934" t="s">
        <v>4218</v>
      </c>
      <c r="L934">
        <v>58.19</v>
      </c>
      <c r="M934" s="16">
        <v>58.19</v>
      </c>
      <c r="N934" s="16" t="s">
        <v>4218</v>
      </c>
      <c r="P934" t="s">
        <v>5359</v>
      </c>
      <c r="R934" t="s">
        <v>4705</v>
      </c>
    </row>
    <row r="935" spans="1:18" x14ac:dyDescent="0.35">
      <c r="A935">
        <v>2895982</v>
      </c>
      <c r="B935">
        <v>6449100</v>
      </c>
      <c r="C935" t="s">
        <v>818</v>
      </c>
      <c r="D935">
        <v>4001531150</v>
      </c>
      <c r="E935" s="16" t="s">
        <v>4752</v>
      </c>
      <c r="F935" s="16" t="s">
        <v>1886</v>
      </c>
      <c r="G935" s="16" t="s">
        <v>1823</v>
      </c>
      <c r="H935">
        <v>2</v>
      </c>
      <c r="I935">
        <v>2.2799999999999998</v>
      </c>
      <c r="J935">
        <v>4.5599999999999996</v>
      </c>
      <c r="K935" t="s">
        <v>4218</v>
      </c>
      <c r="L935">
        <v>85.11</v>
      </c>
      <c r="M935" s="16">
        <v>170.22</v>
      </c>
      <c r="N935" s="16" t="s">
        <v>4218</v>
      </c>
      <c r="P935" t="s">
        <v>5359</v>
      </c>
      <c r="R935" t="s">
        <v>4705</v>
      </c>
    </row>
    <row r="936" spans="1:18" x14ac:dyDescent="0.35">
      <c r="A936">
        <v>2895982</v>
      </c>
      <c r="B936">
        <v>6449100</v>
      </c>
      <c r="C936" t="s">
        <v>818</v>
      </c>
      <c r="D936">
        <v>4001531150</v>
      </c>
      <c r="E936" s="16" t="s">
        <v>4752</v>
      </c>
      <c r="F936" s="16" t="s">
        <v>2067</v>
      </c>
      <c r="G936" s="16" t="s">
        <v>2068</v>
      </c>
      <c r="H936">
        <v>2</v>
      </c>
      <c r="I936">
        <v>1.69</v>
      </c>
      <c r="J936">
        <v>3.38</v>
      </c>
      <c r="K936" t="s">
        <v>4218</v>
      </c>
      <c r="L936">
        <v>21.31</v>
      </c>
      <c r="M936" s="16">
        <v>213.1</v>
      </c>
      <c r="N936" s="16" t="s">
        <v>4218</v>
      </c>
      <c r="P936" t="s">
        <v>5359</v>
      </c>
      <c r="R936" t="s">
        <v>4705</v>
      </c>
    </row>
    <row r="937" spans="1:18" x14ac:dyDescent="0.35">
      <c r="A937">
        <v>2895982</v>
      </c>
      <c r="B937">
        <v>6449100</v>
      </c>
      <c r="C937" t="s">
        <v>818</v>
      </c>
      <c r="D937">
        <v>4001531150</v>
      </c>
      <c r="E937" s="16" t="s">
        <v>4752</v>
      </c>
      <c r="F937" s="16" t="s">
        <v>4780</v>
      </c>
      <c r="G937" s="16" t="s">
        <v>2175</v>
      </c>
      <c r="H937">
        <v>2</v>
      </c>
      <c r="I937">
        <v>14.92</v>
      </c>
      <c r="J937">
        <v>29.84</v>
      </c>
      <c r="K937" t="s">
        <v>4218</v>
      </c>
      <c r="L937">
        <v>2.41</v>
      </c>
      <c r="M937" s="16">
        <v>361.5</v>
      </c>
      <c r="N937" s="16" t="s">
        <v>4218</v>
      </c>
      <c r="P937" t="s">
        <v>5360</v>
      </c>
      <c r="R937" t="s">
        <v>4705</v>
      </c>
    </row>
    <row r="938" spans="1:18" x14ac:dyDescent="0.35">
      <c r="A938">
        <v>2895982</v>
      </c>
      <c r="B938">
        <v>6449100</v>
      </c>
      <c r="C938" t="s">
        <v>818</v>
      </c>
      <c r="D938">
        <v>4001531150</v>
      </c>
      <c r="E938" s="16" t="s">
        <v>4752</v>
      </c>
      <c r="F938" s="16" t="s">
        <v>4780</v>
      </c>
      <c r="G938" s="16" t="s">
        <v>2175</v>
      </c>
      <c r="H938">
        <v>2</v>
      </c>
      <c r="I938">
        <v>14.92</v>
      </c>
      <c r="J938">
        <v>29.84</v>
      </c>
      <c r="K938" t="s">
        <v>4218</v>
      </c>
      <c r="L938">
        <v>9058.42</v>
      </c>
      <c r="M938" s="16">
        <v>9058.42</v>
      </c>
      <c r="N938" s="16" t="s">
        <v>4218</v>
      </c>
      <c r="P938" t="s">
        <v>5360</v>
      </c>
      <c r="R938" t="s">
        <v>4705</v>
      </c>
    </row>
    <row r="939" spans="1:18" x14ac:dyDescent="0.35">
      <c r="A939">
        <v>2895982</v>
      </c>
      <c r="B939">
        <v>6449100</v>
      </c>
      <c r="C939" t="s">
        <v>818</v>
      </c>
      <c r="D939">
        <v>4001531150</v>
      </c>
      <c r="E939" s="16" t="s">
        <v>4752</v>
      </c>
      <c r="F939" t="s">
        <v>1886</v>
      </c>
      <c r="G939" s="16" t="s">
        <v>1823</v>
      </c>
      <c r="H939">
        <v>2</v>
      </c>
      <c r="I939">
        <v>2.2799999999999998</v>
      </c>
      <c r="J939">
        <v>4.5599999999999996</v>
      </c>
      <c r="K939" t="s">
        <v>4218</v>
      </c>
      <c r="L939">
        <v>2422.14</v>
      </c>
      <c r="M939">
        <v>2422.14</v>
      </c>
      <c r="N939" s="16" t="s">
        <v>4218</v>
      </c>
      <c r="P939" t="s">
        <v>5360</v>
      </c>
      <c r="R939" t="s">
        <v>4722</v>
      </c>
    </row>
    <row r="940" spans="1:18" x14ac:dyDescent="0.35">
      <c r="A940">
        <v>2895982</v>
      </c>
      <c r="B940">
        <v>6449100</v>
      </c>
      <c r="C940" t="s">
        <v>818</v>
      </c>
      <c r="D940">
        <v>4001531150</v>
      </c>
      <c r="E940" s="16" t="s">
        <v>4752</v>
      </c>
      <c r="F940" t="s">
        <v>1892</v>
      </c>
      <c r="G940" s="16" t="s">
        <v>1823</v>
      </c>
      <c r="H940">
        <v>2</v>
      </c>
      <c r="I940">
        <v>1.54</v>
      </c>
      <c r="J940">
        <v>3.08</v>
      </c>
      <c r="K940" t="s">
        <v>4218</v>
      </c>
      <c r="L940">
        <v>1456.49</v>
      </c>
      <c r="M940">
        <v>1456.49</v>
      </c>
      <c r="N940" s="16" t="s">
        <v>4218</v>
      </c>
      <c r="P940" t="s">
        <v>5360</v>
      </c>
      <c r="R940" t="s">
        <v>4722</v>
      </c>
    </row>
    <row r="941" spans="1:18" x14ac:dyDescent="0.35">
      <c r="A941">
        <v>2895982</v>
      </c>
      <c r="B941">
        <v>6449100</v>
      </c>
      <c r="C941" t="s">
        <v>818</v>
      </c>
      <c r="D941">
        <v>4001531150</v>
      </c>
      <c r="E941" s="16" t="s">
        <v>4752</v>
      </c>
      <c r="F941" t="s">
        <v>4781</v>
      </c>
      <c r="G941" s="16" t="s">
        <v>2175</v>
      </c>
      <c r="H941">
        <v>2</v>
      </c>
      <c r="I941">
        <v>24.35</v>
      </c>
      <c r="J941">
        <v>48.7</v>
      </c>
      <c r="K941" t="s">
        <v>4218</v>
      </c>
      <c r="L941">
        <v>674.5</v>
      </c>
      <c r="M941">
        <v>674.5</v>
      </c>
      <c r="N941" s="16" t="s">
        <v>4218</v>
      </c>
      <c r="P941" t="s">
        <v>5360</v>
      </c>
      <c r="R941" t="s">
        <v>4722</v>
      </c>
    </row>
    <row r="942" spans="1:18" x14ac:dyDescent="0.35">
      <c r="A942">
        <v>2895982</v>
      </c>
      <c r="B942">
        <v>6449100</v>
      </c>
      <c r="C942" t="s">
        <v>818</v>
      </c>
      <c r="D942">
        <v>4001531150</v>
      </c>
      <c r="E942" s="16" t="s">
        <v>4752</v>
      </c>
      <c r="F942" t="s">
        <v>1904</v>
      </c>
      <c r="G942" s="16" t="s">
        <v>1823</v>
      </c>
      <c r="H942">
        <v>2</v>
      </c>
      <c r="I942">
        <v>1.87</v>
      </c>
      <c r="J942">
        <v>3.74</v>
      </c>
      <c r="K942" t="s">
        <v>4218</v>
      </c>
      <c r="L942">
        <v>608.47</v>
      </c>
      <c r="M942">
        <v>608.47</v>
      </c>
      <c r="N942" s="16" t="s">
        <v>4218</v>
      </c>
      <c r="P942" t="s">
        <v>5360</v>
      </c>
      <c r="R942" t="s">
        <v>4722</v>
      </c>
    </row>
    <row r="943" spans="1:18" x14ac:dyDescent="0.35">
      <c r="A943">
        <v>2895982</v>
      </c>
      <c r="B943">
        <v>6449100</v>
      </c>
      <c r="C943" t="s">
        <v>818</v>
      </c>
      <c r="D943">
        <v>4001531150</v>
      </c>
      <c r="E943" s="16" t="s">
        <v>4752</v>
      </c>
      <c r="F943" t="s">
        <v>2028</v>
      </c>
      <c r="G943" s="16" t="s">
        <v>1826</v>
      </c>
      <c r="H943">
        <v>2</v>
      </c>
      <c r="I943">
        <v>2.48</v>
      </c>
      <c r="J943">
        <v>4.96</v>
      </c>
      <c r="K943" t="s">
        <v>4218</v>
      </c>
      <c r="L943">
        <v>663.04</v>
      </c>
      <c r="M943">
        <v>663.04</v>
      </c>
      <c r="N943" s="16" t="s">
        <v>4218</v>
      </c>
      <c r="P943" t="s">
        <v>5360</v>
      </c>
      <c r="R943" t="s">
        <v>4722</v>
      </c>
    </row>
    <row r="944" spans="1:18" x14ac:dyDescent="0.35">
      <c r="A944">
        <v>2895982</v>
      </c>
      <c r="B944">
        <v>6449100</v>
      </c>
      <c r="C944" t="s">
        <v>818</v>
      </c>
      <c r="D944">
        <v>4001531150</v>
      </c>
      <c r="E944" s="16" t="s">
        <v>4782</v>
      </c>
      <c r="F944" t="s">
        <v>2964</v>
      </c>
      <c r="G944" s="16" t="s">
        <v>1895</v>
      </c>
      <c r="H944">
        <v>1</v>
      </c>
      <c r="I944">
        <v>39.58</v>
      </c>
      <c r="J944">
        <v>39.58</v>
      </c>
      <c r="K944" t="s">
        <v>4218</v>
      </c>
      <c r="L944">
        <v>4980.4799999999996</v>
      </c>
      <c r="M944">
        <v>4980.4799999999996</v>
      </c>
      <c r="N944" s="16" t="s">
        <v>4218</v>
      </c>
      <c r="P944" t="s">
        <v>5360</v>
      </c>
      <c r="R944" t="s">
        <v>4722</v>
      </c>
    </row>
    <row r="945" spans="1:18" x14ac:dyDescent="0.35">
      <c r="A945">
        <v>2895982</v>
      </c>
      <c r="B945">
        <v>6449100</v>
      </c>
      <c r="C945" t="s">
        <v>818</v>
      </c>
      <c r="D945">
        <v>4001531150</v>
      </c>
      <c r="E945" s="16" t="s">
        <v>4782</v>
      </c>
      <c r="F945" t="s">
        <v>1886</v>
      </c>
      <c r="G945" s="16" t="s">
        <v>1823</v>
      </c>
      <c r="H945">
        <v>1</v>
      </c>
      <c r="I945">
        <v>2.2799999999999998</v>
      </c>
      <c r="J945">
        <v>2.2799999999999998</v>
      </c>
      <c r="K945" t="s">
        <v>4218</v>
      </c>
      <c r="L945">
        <v>370.53</v>
      </c>
      <c r="M945">
        <v>370.53</v>
      </c>
      <c r="N945" s="16" t="s">
        <v>4218</v>
      </c>
      <c r="P945" t="s">
        <v>5360</v>
      </c>
      <c r="R945" t="s">
        <v>4722</v>
      </c>
    </row>
    <row r="946" spans="1:18" x14ac:dyDescent="0.35">
      <c r="A946">
        <v>2895982</v>
      </c>
      <c r="B946">
        <v>6449100</v>
      </c>
      <c r="C946" t="s">
        <v>818</v>
      </c>
      <c r="D946">
        <v>4001531150</v>
      </c>
      <c r="E946" s="16" t="s">
        <v>4782</v>
      </c>
      <c r="F946" t="s">
        <v>2067</v>
      </c>
      <c r="G946" s="16" t="s">
        <v>2068</v>
      </c>
      <c r="H946">
        <v>1</v>
      </c>
      <c r="I946">
        <v>1.69</v>
      </c>
      <c r="J946">
        <v>1.69</v>
      </c>
      <c r="K946" t="s">
        <v>4218</v>
      </c>
      <c r="L946">
        <v>1.19</v>
      </c>
      <c r="M946">
        <v>11.9</v>
      </c>
      <c r="N946" s="16" t="s">
        <v>4218</v>
      </c>
      <c r="P946" t="s">
        <v>5360</v>
      </c>
      <c r="R946" t="s">
        <v>4722</v>
      </c>
    </row>
    <row r="947" spans="1:18" x14ac:dyDescent="0.35">
      <c r="A947">
        <v>2895982</v>
      </c>
      <c r="B947">
        <v>6449100</v>
      </c>
      <c r="C947" t="s">
        <v>818</v>
      </c>
      <c r="D947">
        <v>4001531150</v>
      </c>
      <c r="E947" s="16" t="s">
        <v>4782</v>
      </c>
      <c r="F947" t="s">
        <v>4284</v>
      </c>
      <c r="G947" s="16" t="s">
        <v>1895</v>
      </c>
      <c r="H947">
        <v>1</v>
      </c>
      <c r="I947">
        <v>51.05</v>
      </c>
      <c r="J947">
        <v>51.05</v>
      </c>
      <c r="K947" t="s">
        <v>4218</v>
      </c>
      <c r="L947">
        <v>2.85</v>
      </c>
      <c r="M947">
        <v>22.8</v>
      </c>
      <c r="N947" s="16" t="s">
        <v>4218</v>
      </c>
      <c r="P947" t="s">
        <v>5360</v>
      </c>
      <c r="R947" t="s">
        <v>4722</v>
      </c>
    </row>
    <row r="948" spans="1:18" x14ac:dyDescent="0.35">
      <c r="A948">
        <v>2895982</v>
      </c>
      <c r="B948">
        <v>6449100</v>
      </c>
      <c r="C948" t="s">
        <v>818</v>
      </c>
      <c r="D948">
        <v>4001531150</v>
      </c>
      <c r="E948" s="16" t="s">
        <v>4782</v>
      </c>
      <c r="F948" s="16" t="s">
        <v>1904</v>
      </c>
      <c r="G948" s="16" t="s">
        <v>1823</v>
      </c>
      <c r="H948">
        <v>1</v>
      </c>
      <c r="I948">
        <v>1.87</v>
      </c>
      <c r="J948">
        <v>1.87</v>
      </c>
      <c r="K948" t="s">
        <v>4218</v>
      </c>
      <c r="L948">
        <v>0.2</v>
      </c>
      <c r="M948" s="16">
        <v>3.2</v>
      </c>
      <c r="N948" s="16" t="s">
        <v>4218</v>
      </c>
      <c r="P948" t="s">
        <v>5360</v>
      </c>
      <c r="R948" t="s">
        <v>4722</v>
      </c>
    </row>
    <row r="949" spans="1:18" x14ac:dyDescent="0.35">
      <c r="A949">
        <v>2895982</v>
      </c>
      <c r="B949">
        <v>6449100</v>
      </c>
      <c r="C949" t="s">
        <v>818</v>
      </c>
      <c r="D949">
        <v>4001531150</v>
      </c>
      <c r="E949" s="16" t="s">
        <v>4782</v>
      </c>
      <c r="F949" s="16" t="s">
        <v>2028</v>
      </c>
      <c r="G949" s="16" t="s">
        <v>1826</v>
      </c>
      <c r="H949">
        <v>1</v>
      </c>
      <c r="I949">
        <v>2.48</v>
      </c>
      <c r="J949">
        <v>2.48</v>
      </c>
      <c r="K949" t="s">
        <v>4218</v>
      </c>
      <c r="L949">
        <v>0.38</v>
      </c>
      <c r="M949" s="16">
        <v>11.4</v>
      </c>
      <c r="N949" s="16" t="s">
        <v>4218</v>
      </c>
      <c r="P949" t="s">
        <v>5360</v>
      </c>
      <c r="R949" t="s">
        <v>4722</v>
      </c>
    </row>
    <row r="950" spans="1:18" x14ac:dyDescent="0.35">
      <c r="A950">
        <v>2895982</v>
      </c>
      <c r="B950">
        <v>6449100</v>
      </c>
      <c r="C950" t="s">
        <v>818</v>
      </c>
      <c r="D950">
        <v>4001531150</v>
      </c>
      <c r="E950" s="16" t="s">
        <v>4782</v>
      </c>
      <c r="F950" s="16" t="s">
        <v>4783</v>
      </c>
      <c r="G950" s="16" t="s">
        <v>1895</v>
      </c>
      <c r="H950">
        <v>1</v>
      </c>
      <c r="I950">
        <v>20.81</v>
      </c>
      <c r="J950">
        <v>20.81</v>
      </c>
      <c r="K950" t="s">
        <v>4218</v>
      </c>
      <c r="L950">
        <v>29.56</v>
      </c>
      <c r="M950" s="16">
        <v>295.60000000000002</v>
      </c>
      <c r="N950" s="16" t="s">
        <v>4218</v>
      </c>
      <c r="P950" t="s">
        <v>5360</v>
      </c>
      <c r="R950" t="s">
        <v>4722</v>
      </c>
    </row>
    <row r="951" spans="1:18" x14ac:dyDescent="0.35">
      <c r="A951">
        <v>2895982</v>
      </c>
      <c r="B951">
        <v>6449100</v>
      </c>
      <c r="C951" t="s">
        <v>818</v>
      </c>
      <c r="D951">
        <v>4001531150</v>
      </c>
      <c r="E951" s="16" t="s">
        <v>4782</v>
      </c>
      <c r="F951" s="16" t="s">
        <v>2027</v>
      </c>
      <c r="G951" s="16" t="s">
        <v>1826</v>
      </c>
      <c r="H951">
        <v>1</v>
      </c>
      <c r="I951">
        <v>1.48</v>
      </c>
      <c r="J951">
        <v>1.48</v>
      </c>
      <c r="K951" t="s">
        <v>4218</v>
      </c>
      <c r="L951">
        <v>6.12</v>
      </c>
      <c r="M951" s="16">
        <v>122.4</v>
      </c>
      <c r="N951" s="16" t="s">
        <v>4218</v>
      </c>
      <c r="P951" t="s">
        <v>5360</v>
      </c>
      <c r="R951" t="s">
        <v>4722</v>
      </c>
    </row>
    <row r="952" spans="1:18" x14ac:dyDescent="0.35">
      <c r="A952">
        <v>2895982</v>
      </c>
      <c r="B952">
        <v>6449100</v>
      </c>
      <c r="C952" t="s">
        <v>818</v>
      </c>
      <c r="D952">
        <v>4001531150</v>
      </c>
      <c r="E952" s="16" t="s">
        <v>4782</v>
      </c>
      <c r="F952" s="16" t="s">
        <v>1892</v>
      </c>
      <c r="G952" s="16" t="s">
        <v>1823</v>
      </c>
      <c r="H952">
        <v>1</v>
      </c>
      <c r="I952">
        <v>1.54</v>
      </c>
      <c r="J952">
        <v>1.54</v>
      </c>
      <c r="K952" t="s">
        <v>4218</v>
      </c>
      <c r="L952">
        <v>53.71</v>
      </c>
      <c r="M952" s="16">
        <v>161.13</v>
      </c>
      <c r="N952" s="16" t="s">
        <v>4218</v>
      </c>
      <c r="P952" t="s">
        <v>5360</v>
      </c>
      <c r="R952" t="s">
        <v>4722</v>
      </c>
    </row>
    <row r="953" spans="1:18" x14ac:dyDescent="0.35">
      <c r="A953">
        <v>2895982</v>
      </c>
      <c r="B953">
        <v>6449100</v>
      </c>
      <c r="C953" t="s">
        <v>818</v>
      </c>
      <c r="D953">
        <v>4001531150</v>
      </c>
      <c r="E953" s="16" t="s">
        <v>4782</v>
      </c>
      <c r="F953" s="16" t="s">
        <v>4784</v>
      </c>
      <c r="G953" s="16" t="s">
        <v>1895</v>
      </c>
      <c r="H953">
        <v>1</v>
      </c>
      <c r="I953">
        <v>65.64</v>
      </c>
      <c r="J953">
        <v>65.64</v>
      </c>
      <c r="K953" t="s">
        <v>4218</v>
      </c>
      <c r="L953">
        <v>2.6</v>
      </c>
      <c r="M953" s="16">
        <v>26</v>
      </c>
      <c r="N953" s="16" t="s">
        <v>4218</v>
      </c>
      <c r="P953" t="s">
        <v>5360</v>
      </c>
      <c r="R953" t="s">
        <v>4722</v>
      </c>
    </row>
    <row r="954" spans="1:18" x14ac:dyDescent="0.35">
      <c r="A954">
        <v>2895982</v>
      </c>
      <c r="B954">
        <v>6449100</v>
      </c>
      <c r="C954" t="s">
        <v>818</v>
      </c>
      <c r="D954">
        <v>4001531150</v>
      </c>
      <c r="E954" s="16" t="s">
        <v>4782</v>
      </c>
      <c r="F954" s="16" t="s">
        <v>2067</v>
      </c>
      <c r="G954" s="16" t="s">
        <v>2068</v>
      </c>
      <c r="H954">
        <v>1</v>
      </c>
      <c r="I954">
        <v>1.69</v>
      </c>
      <c r="J954">
        <v>1.69</v>
      </c>
      <c r="K954" t="s">
        <v>4218</v>
      </c>
      <c r="L954">
        <v>16.309999999999999</v>
      </c>
      <c r="M954" s="16">
        <v>32.619999999999997</v>
      </c>
      <c r="N954" s="16" t="s">
        <v>4218</v>
      </c>
      <c r="P954" t="s">
        <v>5360</v>
      </c>
      <c r="R954" t="s">
        <v>4722</v>
      </c>
    </row>
    <row r="955" spans="1:18" x14ac:dyDescent="0.35">
      <c r="A955">
        <v>2895982</v>
      </c>
      <c r="B955">
        <v>6449100</v>
      </c>
      <c r="C955" t="s">
        <v>818</v>
      </c>
      <c r="D955">
        <v>4001531150</v>
      </c>
      <c r="E955" t="s">
        <v>4752</v>
      </c>
      <c r="F955" s="16" t="s">
        <v>4785</v>
      </c>
      <c r="G955" s="16" t="s">
        <v>2319</v>
      </c>
      <c r="H955">
        <v>2</v>
      </c>
      <c r="I955">
        <v>20.149999999999999</v>
      </c>
      <c r="J955">
        <v>40.299999999999997</v>
      </c>
      <c r="K955" t="s">
        <v>4218</v>
      </c>
      <c r="L955">
        <v>36.39</v>
      </c>
      <c r="M955" s="16">
        <v>72.78</v>
      </c>
      <c r="N955" s="16" t="s">
        <v>4218</v>
      </c>
      <c r="P955" t="s">
        <v>5360</v>
      </c>
      <c r="R955" t="s">
        <v>4722</v>
      </c>
    </row>
    <row r="956" spans="1:18" x14ac:dyDescent="0.35">
      <c r="A956">
        <v>2895982</v>
      </c>
      <c r="B956">
        <v>6449100</v>
      </c>
      <c r="C956" t="s">
        <v>818</v>
      </c>
      <c r="D956">
        <v>4001531150</v>
      </c>
      <c r="E956" t="s">
        <v>4782</v>
      </c>
      <c r="F956" s="16" t="s">
        <v>2637</v>
      </c>
      <c r="G956" s="16" t="s">
        <v>1823</v>
      </c>
      <c r="H956">
        <v>2</v>
      </c>
      <c r="I956">
        <v>1.82</v>
      </c>
      <c r="J956">
        <v>3.64</v>
      </c>
      <c r="K956" t="s">
        <v>4218</v>
      </c>
      <c r="L956">
        <v>435.78</v>
      </c>
      <c r="M956" s="16">
        <v>435.78</v>
      </c>
      <c r="N956" s="16" t="s">
        <v>4218</v>
      </c>
      <c r="P956" t="s">
        <v>5360</v>
      </c>
      <c r="R956" t="s">
        <v>4722</v>
      </c>
    </row>
    <row r="957" spans="1:18" x14ac:dyDescent="0.35">
      <c r="A957">
        <v>2895982</v>
      </c>
      <c r="B957">
        <v>6449100</v>
      </c>
      <c r="C957" t="s">
        <v>818</v>
      </c>
      <c r="D957">
        <v>4001531150</v>
      </c>
      <c r="E957" t="s">
        <v>4782</v>
      </c>
      <c r="F957" s="16" t="s">
        <v>4786</v>
      </c>
      <c r="G957" s="16" t="s">
        <v>1895</v>
      </c>
      <c r="H957">
        <v>1</v>
      </c>
      <c r="I957">
        <v>17.77</v>
      </c>
      <c r="J957">
        <v>17.77</v>
      </c>
      <c r="K957" t="s">
        <v>4218</v>
      </c>
      <c r="L957">
        <v>22.9</v>
      </c>
      <c r="M957" s="16">
        <v>68.7</v>
      </c>
      <c r="N957" s="16" t="s">
        <v>4218</v>
      </c>
      <c r="P957" t="s">
        <v>5360</v>
      </c>
      <c r="R957" t="s">
        <v>4722</v>
      </c>
    </row>
    <row r="958" spans="1:18" x14ac:dyDescent="0.35">
      <c r="A958">
        <v>2895982</v>
      </c>
      <c r="B958">
        <v>6449100</v>
      </c>
      <c r="C958" t="s">
        <v>818</v>
      </c>
      <c r="D958">
        <v>4001531150</v>
      </c>
      <c r="E958" s="16" t="s">
        <v>4782</v>
      </c>
      <c r="F958" s="16" t="s">
        <v>2027</v>
      </c>
      <c r="G958" s="16" t="s">
        <v>1826</v>
      </c>
      <c r="H958">
        <v>1</v>
      </c>
      <c r="I958">
        <v>1.48</v>
      </c>
      <c r="J958">
        <v>1.48</v>
      </c>
      <c r="K958" t="s">
        <v>4218</v>
      </c>
      <c r="L958">
        <v>8.92</v>
      </c>
      <c r="M958" s="16">
        <v>26.76</v>
      </c>
      <c r="N958" s="16" t="s">
        <v>4218</v>
      </c>
      <c r="P958" t="s">
        <v>5360</v>
      </c>
      <c r="R958" t="s">
        <v>4722</v>
      </c>
    </row>
    <row r="959" spans="1:18" x14ac:dyDescent="0.35">
      <c r="A959">
        <v>2895982</v>
      </c>
      <c r="B959">
        <v>6449100</v>
      </c>
      <c r="C959" t="s">
        <v>818</v>
      </c>
      <c r="D959">
        <v>4001531150</v>
      </c>
      <c r="E959" s="16" t="s">
        <v>4782</v>
      </c>
      <c r="F959" s="16" t="s">
        <v>1892</v>
      </c>
      <c r="G959" s="16" t="s">
        <v>1823</v>
      </c>
      <c r="H959">
        <v>1</v>
      </c>
      <c r="I959">
        <v>1.54</v>
      </c>
      <c r="J959">
        <v>1.54</v>
      </c>
      <c r="K959" t="s">
        <v>4218</v>
      </c>
      <c r="L959">
        <v>33.18</v>
      </c>
      <c r="M959" s="16">
        <v>33.18</v>
      </c>
      <c r="N959" s="16" t="s">
        <v>4218</v>
      </c>
      <c r="P959" t="s">
        <v>5360</v>
      </c>
      <c r="R959" t="s">
        <v>4722</v>
      </c>
    </row>
    <row r="960" spans="1:18" x14ac:dyDescent="0.35">
      <c r="A960">
        <v>2895982</v>
      </c>
      <c r="B960">
        <v>6449100</v>
      </c>
      <c r="C960" t="s">
        <v>818</v>
      </c>
      <c r="D960">
        <v>4001531150</v>
      </c>
      <c r="E960" s="16" t="s">
        <v>4752</v>
      </c>
      <c r="F960" s="16" t="s">
        <v>4787</v>
      </c>
      <c r="G960" s="16" t="s">
        <v>2175</v>
      </c>
      <c r="H960">
        <v>5</v>
      </c>
      <c r="I960">
        <v>27.49</v>
      </c>
      <c r="J960">
        <v>137.44999999999999</v>
      </c>
      <c r="K960" t="s">
        <v>4218</v>
      </c>
      <c r="L960">
        <v>32.869999999999997</v>
      </c>
      <c r="M960" s="16">
        <v>98.61</v>
      </c>
      <c r="N960" s="16" t="s">
        <v>4218</v>
      </c>
      <c r="P960" t="s">
        <v>5360</v>
      </c>
      <c r="R960" t="s">
        <v>4722</v>
      </c>
    </row>
    <row r="961" spans="1:18" x14ac:dyDescent="0.35">
      <c r="A961">
        <v>2895982</v>
      </c>
      <c r="B961">
        <v>6449100</v>
      </c>
      <c r="C961" t="s">
        <v>818</v>
      </c>
      <c r="D961">
        <v>4001531150</v>
      </c>
      <c r="E961" s="16" t="s">
        <v>4782</v>
      </c>
      <c r="F961" s="16" t="s">
        <v>1886</v>
      </c>
      <c r="G961" s="16" t="s">
        <v>1823</v>
      </c>
      <c r="H961">
        <v>10</v>
      </c>
      <c r="I961">
        <v>2.2799999999999998</v>
      </c>
      <c r="J961">
        <v>22.8</v>
      </c>
      <c r="K961" t="s">
        <v>4218</v>
      </c>
      <c r="L961">
        <v>334.89</v>
      </c>
      <c r="M961" s="16">
        <v>669.78</v>
      </c>
      <c r="N961" s="16" t="s">
        <v>4218</v>
      </c>
      <c r="P961" t="s">
        <v>5360</v>
      </c>
      <c r="R961" t="s">
        <v>4722</v>
      </c>
    </row>
    <row r="962" spans="1:18" x14ac:dyDescent="0.35">
      <c r="A962">
        <v>2895982</v>
      </c>
      <c r="B962">
        <v>6449100</v>
      </c>
      <c r="C962" t="s">
        <v>818</v>
      </c>
      <c r="D962">
        <v>4001531150</v>
      </c>
      <c r="E962" s="16" t="s">
        <v>4752</v>
      </c>
      <c r="F962" s="16" t="s">
        <v>4788</v>
      </c>
      <c r="G962" s="16" t="s">
        <v>2319</v>
      </c>
      <c r="H962">
        <v>1</v>
      </c>
      <c r="I962">
        <v>22.39</v>
      </c>
      <c r="J962">
        <v>22.39</v>
      </c>
      <c r="K962" t="s">
        <v>4218</v>
      </c>
      <c r="L962">
        <v>31.92</v>
      </c>
      <c r="M962" s="16">
        <v>31.92</v>
      </c>
      <c r="N962" s="16" t="s">
        <v>4218</v>
      </c>
      <c r="P962" t="s">
        <v>5360</v>
      </c>
      <c r="R962" t="s">
        <v>4722</v>
      </c>
    </row>
    <row r="963" spans="1:18" x14ac:dyDescent="0.35">
      <c r="A963">
        <v>2895982</v>
      </c>
      <c r="B963">
        <v>6449100</v>
      </c>
      <c r="C963" t="s">
        <v>818</v>
      </c>
      <c r="D963">
        <v>4001531150</v>
      </c>
      <c r="E963" s="16" t="s">
        <v>4782</v>
      </c>
      <c r="F963" s="16" t="s">
        <v>2028</v>
      </c>
      <c r="G963" s="16" t="s">
        <v>1826</v>
      </c>
      <c r="H963">
        <v>1</v>
      </c>
      <c r="I963">
        <v>2.48</v>
      </c>
      <c r="J963">
        <v>2.48</v>
      </c>
      <c r="K963" t="s">
        <v>4218</v>
      </c>
      <c r="L963">
        <v>150.86000000000001</v>
      </c>
      <c r="M963" s="16">
        <v>150.86000000000001</v>
      </c>
      <c r="N963" s="16" t="s">
        <v>4218</v>
      </c>
      <c r="P963" t="s">
        <v>5360</v>
      </c>
      <c r="R963" t="s">
        <v>4722</v>
      </c>
    </row>
    <row r="964" spans="1:18" x14ac:dyDescent="0.35">
      <c r="A964">
        <v>2895982</v>
      </c>
      <c r="B964">
        <v>6449100</v>
      </c>
      <c r="C964" t="s">
        <v>818</v>
      </c>
      <c r="D964">
        <v>4001531150</v>
      </c>
      <c r="E964" s="16" t="s">
        <v>4752</v>
      </c>
      <c r="F964" s="16" t="s">
        <v>4789</v>
      </c>
      <c r="G964" s="16" t="s">
        <v>4790</v>
      </c>
      <c r="H964">
        <v>1</v>
      </c>
      <c r="I964">
        <v>32.67</v>
      </c>
      <c r="J964">
        <v>32.67</v>
      </c>
      <c r="K964" t="s">
        <v>4218</v>
      </c>
      <c r="L964">
        <v>261.82</v>
      </c>
      <c r="M964" s="16">
        <v>523.64</v>
      </c>
      <c r="N964" s="16" t="s">
        <v>4218</v>
      </c>
      <c r="P964" t="s">
        <v>5360</v>
      </c>
      <c r="R964" t="s">
        <v>4722</v>
      </c>
    </row>
    <row r="965" spans="1:18" x14ac:dyDescent="0.35">
      <c r="A965">
        <v>2895982</v>
      </c>
      <c r="B965">
        <v>6449100</v>
      </c>
      <c r="C965" t="s">
        <v>818</v>
      </c>
      <c r="D965">
        <v>4001531150</v>
      </c>
      <c r="E965" t="s">
        <v>4782</v>
      </c>
      <c r="F965" s="16" t="s">
        <v>1904</v>
      </c>
      <c r="G965" s="16" t="s">
        <v>1823</v>
      </c>
      <c r="H965">
        <v>1</v>
      </c>
      <c r="I965">
        <v>1.87</v>
      </c>
      <c r="J965">
        <v>1.87</v>
      </c>
      <c r="K965" t="s">
        <v>4218</v>
      </c>
      <c r="L965">
        <v>16.309999999999999</v>
      </c>
      <c r="M965" s="16">
        <v>32.619999999999997</v>
      </c>
      <c r="N965" s="16" t="s">
        <v>4218</v>
      </c>
      <c r="P965" t="s">
        <v>5360</v>
      </c>
      <c r="R965" t="s">
        <v>4722</v>
      </c>
    </row>
    <row r="966" spans="1:18" x14ac:dyDescent="0.35">
      <c r="A966">
        <v>2895982</v>
      </c>
      <c r="B966">
        <v>6449100</v>
      </c>
      <c r="C966" t="s">
        <v>818</v>
      </c>
      <c r="D966">
        <v>4001531150</v>
      </c>
      <c r="E966" t="s">
        <v>4782</v>
      </c>
      <c r="F966" s="16" t="s">
        <v>2158</v>
      </c>
      <c r="G966" s="16" t="s">
        <v>2159</v>
      </c>
      <c r="H966">
        <v>7</v>
      </c>
      <c r="I966">
        <v>0.57999999999999996</v>
      </c>
      <c r="J966">
        <v>4.0599999999999996</v>
      </c>
      <c r="K966" t="s">
        <v>4218</v>
      </c>
      <c r="L966">
        <v>36.39</v>
      </c>
      <c r="M966" s="16">
        <v>72.78</v>
      </c>
      <c r="N966" s="16" t="s">
        <v>4218</v>
      </c>
      <c r="P966" t="s">
        <v>5360</v>
      </c>
      <c r="R966" t="s">
        <v>4722</v>
      </c>
    </row>
    <row r="967" spans="1:18" x14ac:dyDescent="0.35">
      <c r="A967">
        <v>2895982</v>
      </c>
      <c r="B967">
        <v>6449100</v>
      </c>
      <c r="C967" t="s">
        <v>818</v>
      </c>
      <c r="D967">
        <v>4001531150</v>
      </c>
      <c r="E967" t="s">
        <v>4782</v>
      </c>
      <c r="F967" s="16" t="s">
        <v>4791</v>
      </c>
      <c r="G967" s="16" t="s">
        <v>1984</v>
      </c>
      <c r="H967">
        <v>1</v>
      </c>
      <c r="I967">
        <v>2.6</v>
      </c>
      <c r="J967">
        <v>2.6</v>
      </c>
      <c r="K967" t="s">
        <v>4218</v>
      </c>
      <c r="L967">
        <v>435.78</v>
      </c>
      <c r="M967" s="16">
        <v>435.78</v>
      </c>
      <c r="N967" s="16" t="s">
        <v>4218</v>
      </c>
      <c r="P967" t="s">
        <v>5360</v>
      </c>
      <c r="R967" t="s">
        <v>4722</v>
      </c>
    </row>
    <row r="968" spans="1:18" x14ac:dyDescent="0.35">
      <c r="A968">
        <v>2895982</v>
      </c>
      <c r="B968">
        <v>6449100</v>
      </c>
      <c r="C968" t="s">
        <v>818</v>
      </c>
      <c r="D968">
        <v>4001531150</v>
      </c>
      <c r="E968" t="s">
        <v>4752</v>
      </c>
      <c r="F968" s="16" t="s">
        <v>4792</v>
      </c>
      <c r="G968" s="16" t="s">
        <v>1895</v>
      </c>
      <c r="H968">
        <v>1</v>
      </c>
      <c r="I968">
        <v>16.46</v>
      </c>
      <c r="J968">
        <v>16.46</v>
      </c>
      <c r="K968" t="s">
        <v>4218</v>
      </c>
      <c r="L968">
        <v>22.9</v>
      </c>
      <c r="M968" s="16">
        <v>68.7</v>
      </c>
      <c r="N968" s="16" t="s">
        <v>4218</v>
      </c>
      <c r="P968" t="s">
        <v>5360</v>
      </c>
      <c r="R968" t="s">
        <v>4722</v>
      </c>
    </row>
    <row r="969" spans="1:18" x14ac:dyDescent="0.35">
      <c r="A969">
        <v>2895982</v>
      </c>
      <c r="B969">
        <v>6449100</v>
      </c>
      <c r="C969" t="s">
        <v>818</v>
      </c>
      <c r="D969">
        <v>4001531150</v>
      </c>
      <c r="E969" t="s">
        <v>4752</v>
      </c>
      <c r="F969" s="16" t="s">
        <v>2947</v>
      </c>
      <c r="G969" s="16" t="s">
        <v>1852</v>
      </c>
      <c r="H969">
        <v>13</v>
      </c>
      <c r="I969">
        <v>8.2899999999999991</v>
      </c>
      <c r="J969">
        <v>107.77</v>
      </c>
      <c r="K969" t="s">
        <v>4218</v>
      </c>
      <c r="L969">
        <v>8.92</v>
      </c>
      <c r="M969" s="16">
        <v>26.76</v>
      </c>
      <c r="N969" s="16" t="s">
        <v>4218</v>
      </c>
      <c r="P969" t="s">
        <v>5360</v>
      </c>
      <c r="R969" t="s">
        <v>4722</v>
      </c>
    </row>
    <row r="970" spans="1:18" x14ac:dyDescent="0.35">
      <c r="A970">
        <v>2895982</v>
      </c>
      <c r="B970">
        <v>6449100</v>
      </c>
      <c r="C970" t="s">
        <v>818</v>
      </c>
      <c r="D970">
        <v>4001531150</v>
      </c>
      <c r="E970" t="s">
        <v>4752</v>
      </c>
      <c r="F970" t="s">
        <v>2944</v>
      </c>
      <c r="G970" s="16" t="s">
        <v>1852</v>
      </c>
      <c r="H970">
        <v>1</v>
      </c>
      <c r="I970">
        <v>9.69</v>
      </c>
      <c r="J970">
        <v>9.69</v>
      </c>
      <c r="K970" t="s">
        <v>4218</v>
      </c>
      <c r="L970">
        <v>33.18</v>
      </c>
      <c r="M970">
        <v>33.18</v>
      </c>
      <c r="N970" t="s">
        <v>4218</v>
      </c>
      <c r="P970" t="s">
        <v>5360</v>
      </c>
      <c r="R970" t="s">
        <v>4741</v>
      </c>
    </row>
    <row r="971" spans="1:18" x14ac:dyDescent="0.35">
      <c r="A971">
        <v>2895982</v>
      </c>
      <c r="B971">
        <v>6449100</v>
      </c>
      <c r="C971" t="s">
        <v>818</v>
      </c>
      <c r="D971">
        <v>4001531150</v>
      </c>
      <c r="E971" t="s">
        <v>4752</v>
      </c>
      <c r="F971" t="s">
        <v>4793</v>
      </c>
      <c r="G971" s="16" t="s">
        <v>1895</v>
      </c>
      <c r="H971">
        <v>1</v>
      </c>
      <c r="I971">
        <v>10.32</v>
      </c>
      <c r="J971">
        <v>10.32</v>
      </c>
      <c r="K971" t="s">
        <v>4218</v>
      </c>
      <c r="L971">
        <v>32.869999999999997</v>
      </c>
      <c r="M971">
        <v>98.61</v>
      </c>
      <c r="N971" t="s">
        <v>4218</v>
      </c>
      <c r="P971" t="s">
        <v>5360</v>
      </c>
      <c r="R971" t="s">
        <v>4741</v>
      </c>
    </row>
    <row r="972" spans="1:18" x14ac:dyDescent="0.35">
      <c r="A972">
        <v>2895982</v>
      </c>
      <c r="B972">
        <v>6449100</v>
      </c>
      <c r="C972" t="s">
        <v>818</v>
      </c>
      <c r="D972">
        <v>4001531150</v>
      </c>
      <c r="E972" t="s">
        <v>4752</v>
      </c>
      <c r="F972" t="s">
        <v>2945</v>
      </c>
      <c r="G972" s="16" t="s">
        <v>1852</v>
      </c>
      <c r="H972">
        <v>3</v>
      </c>
      <c r="I972">
        <v>17.7</v>
      </c>
      <c r="J972">
        <v>53.1</v>
      </c>
      <c r="K972" t="s">
        <v>4218</v>
      </c>
      <c r="L972">
        <v>334.89</v>
      </c>
      <c r="M972">
        <v>669.78</v>
      </c>
      <c r="N972" t="s">
        <v>4218</v>
      </c>
      <c r="P972" t="s">
        <v>5360</v>
      </c>
      <c r="R972" t="s">
        <v>4741</v>
      </c>
    </row>
    <row r="973" spans="1:18" x14ac:dyDescent="0.35">
      <c r="A973">
        <v>2895982</v>
      </c>
      <c r="B973">
        <v>6449100</v>
      </c>
      <c r="C973" t="s">
        <v>818</v>
      </c>
      <c r="D973">
        <v>4001531150</v>
      </c>
      <c r="E973" t="s">
        <v>4752</v>
      </c>
      <c r="F973" t="s">
        <v>4794</v>
      </c>
      <c r="G973" s="16" t="s">
        <v>1852</v>
      </c>
      <c r="H973">
        <v>1</v>
      </c>
      <c r="I973">
        <v>14.12</v>
      </c>
      <c r="J973">
        <v>14.12</v>
      </c>
      <c r="K973" t="s">
        <v>4218</v>
      </c>
      <c r="L973">
        <v>31.92</v>
      </c>
      <c r="M973">
        <v>31.92</v>
      </c>
      <c r="N973" t="s">
        <v>4218</v>
      </c>
      <c r="P973" t="s">
        <v>5360</v>
      </c>
      <c r="R973" t="s">
        <v>4741</v>
      </c>
    </row>
    <row r="974" spans="1:18" x14ac:dyDescent="0.35">
      <c r="A974">
        <v>2895982</v>
      </c>
      <c r="B974">
        <v>6449100</v>
      </c>
      <c r="C974" t="s">
        <v>818</v>
      </c>
      <c r="D974">
        <v>4001531150</v>
      </c>
      <c r="E974" t="s">
        <v>4752</v>
      </c>
      <c r="F974" t="s">
        <v>3152</v>
      </c>
      <c r="G974" s="16" t="s">
        <v>1852</v>
      </c>
      <c r="H974">
        <v>5</v>
      </c>
      <c r="I974">
        <v>11.33</v>
      </c>
      <c r="J974">
        <v>56.65</v>
      </c>
      <c r="K974" t="s">
        <v>4218</v>
      </c>
      <c r="L974">
        <v>150.86000000000001</v>
      </c>
      <c r="M974">
        <v>150.86000000000001</v>
      </c>
      <c r="N974" t="s">
        <v>4218</v>
      </c>
      <c r="P974" t="s">
        <v>5360</v>
      </c>
      <c r="R974" t="s">
        <v>4741</v>
      </c>
    </row>
    <row r="975" spans="1:18" x14ac:dyDescent="0.35">
      <c r="A975">
        <v>2895982</v>
      </c>
      <c r="B975">
        <v>6449100</v>
      </c>
      <c r="C975" t="s">
        <v>818</v>
      </c>
      <c r="D975">
        <v>4001531150</v>
      </c>
      <c r="E975" t="s">
        <v>4752</v>
      </c>
      <c r="F975" t="s">
        <v>2934</v>
      </c>
      <c r="G975" s="16" t="s">
        <v>1852</v>
      </c>
      <c r="H975">
        <v>8</v>
      </c>
      <c r="I975">
        <v>15.54</v>
      </c>
      <c r="J975">
        <v>124.32</v>
      </c>
      <c r="K975" t="s">
        <v>4218</v>
      </c>
      <c r="L975">
        <v>261.82</v>
      </c>
      <c r="M975">
        <v>523.64</v>
      </c>
      <c r="N975" t="s">
        <v>4218</v>
      </c>
      <c r="P975" t="s">
        <v>5360</v>
      </c>
      <c r="R975" t="s">
        <v>4741</v>
      </c>
    </row>
    <row r="976" spans="1:18" x14ac:dyDescent="0.35">
      <c r="A976">
        <v>2895982</v>
      </c>
      <c r="B976">
        <v>6449100</v>
      </c>
      <c r="C976" t="s">
        <v>818</v>
      </c>
      <c r="D976">
        <v>4001531150</v>
      </c>
      <c r="E976" t="s">
        <v>4752</v>
      </c>
      <c r="F976" t="s">
        <v>4795</v>
      </c>
      <c r="G976" s="16" t="s">
        <v>4714</v>
      </c>
      <c r="H976">
        <v>1</v>
      </c>
      <c r="I976">
        <v>24.79</v>
      </c>
      <c r="J976">
        <v>24.79</v>
      </c>
      <c r="K976" t="s">
        <v>4218</v>
      </c>
      <c r="L976">
        <v>318.11</v>
      </c>
      <c r="M976">
        <v>318.11</v>
      </c>
      <c r="N976" t="s">
        <v>4218</v>
      </c>
      <c r="P976" t="s">
        <v>5360</v>
      </c>
      <c r="R976" t="s">
        <v>4741</v>
      </c>
    </row>
    <row r="977" spans="1:18" x14ac:dyDescent="0.35">
      <c r="A977">
        <v>2895982</v>
      </c>
      <c r="B977">
        <v>6449100</v>
      </c>
      <c r="C977" t="s">
        <v>818</v>
      </c>
      <c r="D977">
        <v>4001531150</v>
      </c>
      <c r="E977" t="s">
        <v>4752</v>
      </c>
      <c r="F977" t="s">
        <v>1890</v>
      </c>
      <c r="G977" s="16" t="s">
        <v>1865</v>
      </c>
      <c r="H977">
        <v>30</v>
      </c>
      <c r="I977">
        <v>0.72</v>
      </c>
      <c r="J977">
        <v>21.6</v>
      </c>
      <c r="K977" t="s">
        <v>4218</v>
      </c>
      <c r="L977">
        <v>260.72000000000003</v>
      </c>
      <c r="M977">
        <v>260.72000000000003</v>
      </c>
      <c r="N977" t="s">
        <v>4218</v>
      </c>
      <c r="P977" t="s">
        <v>5360</v>
      </c>
      <c r="R977" t="s">
        <v>4741</v>
      </c>
    </row>
    <row r="978" spans="1:18" x14ac:dyDescent="0.35">
      <c r="A978">
        <v>2895982</v>
      </c>
      <c r="B978">
        <v>6449100</v>
      </c>
      <c r="C978" t="s">
        <v>818</v>
      </c>
      <c r="D978">
        <v>4001531150</v>
      </c>
      <c r="E978" t="s">
        <v>4752</v>
      </c>
      <c r="F978" t="s">
        <v>2073</v>
      </c>
      <c r="G978" s="16" t="s">
        <v>1825</v>
      </c>
      <c r="H978">
        <v>11</v>
      </c>
      <c r="I978">
        <v>0.68</v>
      </c>
      <c r="J978">
        <v>7.48</v>
      </c>
      <c r="K978" t="s">
        <v>4218</v>
      </c>
      <c r="L978">
        <v>9379.84</v>
      </c>
      <c r="M978">
        <v>9379.84</v>
      </c>
      <c r="N978" t="s">
        <v>4218</v>
      </c>
      <c r="P978" t="s">
        <v>5360</v>
      </c>
      <c r="R978" t="s">
        <v>4741</v>
      </c>
    </row>
    <row r="979" spans="1:18" x14ac:dyDescent="0.35">
      <c r="A979">
        <v>2895982</v>
      </c>
      <c r="B979">
        <v>6449100</v>
      </c>
      <c r="C979" t="s">
        <v>818</v>
      </c>
      <c r="D979">
        <v>4001531150</v>
      </c>
      <c r="E979" t="s">
        <v>4752</v>
      </c>
      <c r="F979" t="s">
        <v>1824</v>
      </c>
      <c r="G979" s="16" t="s">
        <v>1825</v>
      </c>
      <c r="H979">
        <v>5</v>
      </c>
      <c r="I979">
        <v>1.46</v>
      </c>
      <c r="J979">
        <v>7.3</v>
      </c>
      <c r="K979" t="s">
        <v>4218</v>
      </c>
      <c r="L979">
        <v>303.70999999999998</v>
      </c>
      <c r="M979">
        <v>607.41999999999996</v>
      </c>
      <c r="N979" t="s">
        <v>4218</v>
      </c>
      <c r="P979" t="s">
        <v>5360</v>
      </c>
      <c r="R979" t="s">
        <v>4741</v>
      </c>
    </row>
    <row r="980" spans="1:18" x14ac:dyDescent="0.35">
      <c r="A980">
        <v>2895982</v>
      </c>
      <c r="B980">
        <v>6449100</v>
      </c>
      <c r="C980" t="s">
        <v>818</v>
      </c>
      <c r="D980">
        <v>4001531150</v>
      </c>
      <c r="E980" t="s">
        <v>4752</v>
      </c>
      <c r="F980" t="s">
        <v>4389</v>
      </c>
      <c r="G980" s="16" t="s">
        <v>1825</v>
      </c>
      <c r="H980">
        <v>1</v>
      </c>
      <c r="I980">
        <v>2.8</v>
      </c>
      <c r="J980">
        <v>2.8</v>
      </c>
      <c r="K980" t="s">
        <v>4218</v>
      </c>
      <c r="L980">
        <v>72.06</v>
      </c>
      <c r="M980">
        <v>72.06</v>
      </c>
      <c r="N980" t="s">
        <v>4218</v>
      </c>
      <c r="P980" t="s">
        <v>5360</v>
      </c>
      <c r="R980" t="s">
        <v>4741</v>
      </c>
    </row>
    <row r="981" spans="1:18" x14ac:dyDescent="0.35">
      <c r="A981">
        <v>2895982</v>
      </c>
      <c r="B981">
        <v>6449100</v>
      </c>
      <c r="C981" t="s">
        <v>818</v>
      </c>
      <c r="D981">
        <v>4001531150</v>
      </c>
      <c r="E981" t="s">
        <v>4752</v>
      </c>
      <c r="F981" t="s">
        <v>2649</v>
      </c>
      <c r="G981" s="16" t="s">
        <v>1825</v>
      </c>
      <c r="H981">
        <v>2</v>
      </c>
      <c r="I981">
        <v>1.51</v>
      </c>
      <c r="J981">
        <v>3.02</v>
      </c>
      <c r="K981" t="s">
        <v>4218</v>
      </c>
      <c r="L981">
        <v>174.14</v>
      </c>
      <c r="M981">
        <v>174.14</v>
      </c>
      <c r="N981" t="s">
        <v>4218</v>
      </c>
      <c r="P981" t="s">
        <v>5360</v>
      </c>
      <c r="R981" t="s">
        <v>4741</v>
      </c>
    </row>
    <row r="982" spans="1:18" x14ac:dyDescent="0.35">
      <c r="A982">
        <v>2895982</v>
      </c>
      <c r="B982">
        <v>6449100</v>
      </c>
      <c r="C982" t="s">
        <v>818</v>
      </c>
      <c r="D982">
        <v>4001531150</v>
      </c>
      <c r="E982" t="s">
        <v>4752</v>
      </c>
      <c r="F982" t="s">
        <v>2056</v>
      </c>
      <c r="G982" s="16" t="s">
        <v>1825</v>
      </c>
      <c r="H982">
        <v>2</v>
      </c>
      <c r="I982">
        <v>2.0699999999999998</v>
      </c>
      <c r="J982">
        <v>4.1399999999999997</v>
      </c>
      <c r="K982" t="s">
        <v>4218</v>
      </c>
      <c r="L982">
        <v>119</v>
      </c>
      <c r="M982">
        <v>238</v>
      </c>
      <c r="N982" t="s">
        <v>4218</v>
      </c>
      <c r="P982" t="s">
        <v>5360</v>
      </c>
      <c r="R982" t="s">
        <v>4741</v>
      </c>
    </row>
    <row r="983" spans="1:18" x14ac:dyDescent="0.35">
      <c r="A983">
        <v>2895982</v>
      </c>
      <c r="B983">
        <v>6449100</v>
      </c>
      <c r="C983" t="s">
        <v>818</v>
      </c>
      <c r="D983">
        <v>4001531150</v>
      </c>
      <c r="E983" t="s">
        <v>4752</v>
      </c>
      <c r="F983" t="s">
        <v>2098</v>
      </c>
      <c r="G983" s="16" t="s">
        <v>1825</v>
      </c>
      <c r="H983">
        <v>12</v>
      </c>
      <c r="I983">
        <v>0.99</v>
      </c>
      <c r="J983">
        <v>11.88</v>
      </c>
      <c r="K983" t="s">
        <v>4218</v>
      </c>
      <c r="L983">
        <v>1.66</v>
      </c>
      <c r="M983">
        <v>6.64</v>
      </c>
      <c r="N983" t="s">
        <v>4218</v>
      </c>
      <c r="P983" t="s">
        <v>5360</v>
      </c>
      <c r="R983" t="s">
        <v>4741</v>
      </c>
    </row>
    <row r="984" spans="1:18" x14ac:dyDescent="0.35">
      <c r="A984">
        <v>2895982</v>
      </c>
      <c r="B984">
        <v>6449100</v>
      </c>
      <c r="C984" t="s">
        <v>818</v>
      </c>
      <c r="D984">
        <v>4001531150</v>
      </c>
      <c r="E984" t="s">
        <v>4752</v>
      </c>
      <c r="F984" t="s">
        <v>1821</v>
      </c>
      <c r="G984" s="16" t="s">
        <v>1822</v>
      </c>
      <c r="H984">
        <v>29</v>
      </c>
      <c r="I984">
        <v>1.05</v>
      </c>
      <c r="J984">
        <v>30.45</v>
      </c>
      <c r="K984" t="s">
        <v>4218</v>
      </c>
      <c r="L984">
        <v>238.82</v>
      </c>
      <c r="M984">
        <v>238.82</v>
      </c>
      <c r="N984" t="s">
        <v>4218</v>
      </c>
      <c r="P984" t="s">
        <v>5360</v>
      </c>
      <c r="R984" t="s">
        <v>4741</v>
      </c>
    </row>
    <row r="985" spans="1:18" x14ac:dyDescent="0.35">
      <c r="A985">
        <v>2895982</v>
      </c>
      <c r="B985">
        <v>6449100</v>
      </c>
      <c r="C985" t="s">
        <v>818</v>
      </c>
      <c r="D985">
        <v>4001531150</v>
      </c>
      <c r="E985" t="s">
        <v>4752</v>
      </c>
      <c r="F985" t="s">
        <v>2268</v>
      </c>
      <c r="G985" s="16" t="s">
        <v>1810</v>
      </c>
      <c r="H985">
        <v>4</v>
      </c>
      <c r="I985">
        <v>0.7</v>
      </c>
      <c r="J985">
        <v>2.8</v>
      </c>
      <c r="K985" t="s">
        <v>4218</v>
      </c>
      <c r="L985">
        <v>3.6</v>
      </c>
      <c r="M985">
        <v>3.6</v>
      </c>
      <c r="N985" t="s">
        <v>4218</v>
      </c>
      <c r="P985" t="s">
        <v>5360</v>
      </c>
      <c r="R985" t="s">
        <v>4741</v>
      </c>
    </row>
    <row r="986" spans="1:18" x14ac:dyDescent="0.35">
      <c r="A986">
        <v>2895982</v>
      </c>
      <c r="B986">
        <v>6449100</v>
      </c>
      <c r="C986" t="s">
        <v>818</v>
      </c>
      <c r="D986">
        <v>4001531150</v>
      </c>
      <c r="E986" t="s">
        <v>4752</v>
      </c>
      <c r="F986" t="s">
        <v>2946</v>
      </c>
      <c r="G986" s="16" t="s">
        <v>1852</v>
      </c>
      <c r="H986">
        <v>7</v>
      </c>
      <c r="I986">
        <v>22.05</v>
      </c>
      <c r="J986">
        <v>154.35</v>
      </c>
      <c r="K986" t="s">
        <v>4218</v>
      </c>
      <c r="L986">
        <v>2.83</v>
      </c>
      <c r="M986">
        <v>11.32</v>
      </c>
      <c r="N986" t="s">
        <v>4218</v>
      </c>
      <c r="P986" t="s">
        <v>5360</v>
      </c>
      <c r="R986" t="s">
        <v>4741</v>
      </c>
    </row>
    <row r="987" spans="1:18" x14ac:dyDescent="0.35">
      <c r="A987">
        <v>2895982</v>
      </c>
      <c r="B987">
        <v>6449100</v>
      </c>
      <c r="C987" t="s">
        <v>818</v>
      </c>
      <c r="D987">
        <v>4001531150</v>
      </c>
      <c r="E987" t="s">
        <v>4752</v>
      </c>
      <c r="F987" t="s">
        <v>4796</v>
      </c>
      <c r="G987" s="16" t="s">
        <v>1852</v>
      </c>
      <c r="H987">
        <v>2</v>
      </c>
      <c r="I987">
        <v>25.38</v>
      </c>
      <c r="J987">
        <v>50.76</v>
      </c>
      <c r="K987" t="s">
        <v>4218</v>
      </c>
      <c r="L987">
        <v>31.26</v>
      </c>
      <c r="M987">
        <v>125.04</v>
      </c>
      <c r="N987" t="s">
        <v>4218</v>
      </c>
      <c r="P987" t="s">
        <v>5360</v>
      </c>
      <c r="R987" t="s">
        <v>4741</v>
      </c>
    </row>
    <row r="988" spans="1:18" x14ac:dyDescent="0.35">
      <c r="A988">
        <v>2895982</v>
      </c>
      <c r="B988">
        <v>6449100</v>
      </c>
      <c r="C988" t="s">
        <v>818</v>
      </c>
      <c r="D988">
        <v>4001531150</v>
      </c>
      <c r="E988" t="s">
        <v>4752</v>
      </c>
      <c r="F988" t="s">
        <v>4797</v>
      </c>
      <c r="G988" s="16" t="s">
        <v>1852</v>
      </c>
      <c r="H988">
        <v>2</v>
      </c>
      <c r="I988">
        <v>16.649999999999999</v>
      </c>
      <c r="J988">
        <v>33.299999999999997</v>
      </c>
      <c r="K988" t="s">
        <v>4218</v>
      </c>
      <c r="L988">
        <v>10.18</v>
      </c>
      <c r="M988">
        <v>40.72</v>
      </c>
      <c r="N988" t="s">
        <v>4218</v>
      </c>
      <c r="P988" t="s">
        <v>5360</v>
      </c>
      <c r="R988" t="s">
        <v>4722</v>
      </c>
    </row>
    <row r="989" spans="1:18" x14ac:dyDescent="0.35">
      <c r="A989">
        <v>2895982</v>
      </c>
      <c r="B989">
        <v>6449100</v>
      </c>
      <c r="C989" t="s">
        <v>818</v>
      </c>
      <c r="D989">
        <v>4001531150</v>
      </c>
      <c r="E989" t="s">
        <v>4752</v>
      </c>
      <c r="F989" t="s">
        <v>4798</v>
      </c>
      <c r="G989" t="s">
        <v>1852</v>
      </c>
      <c r="H989">
        <v>2</v>
      </c>
      <c r="I989">
        <v>5.79</v>
      </c>
      <c r="J989">
        <v>11.58</v>
      </c>
      <c r="K989" t="s">
        <v>4218</v>
      </c>
      <c r="L989">
        <v>938.97</v>
      </c>
      <c r="M989">
        <v>1877.94</v>
      </c>
      <c r="N989" t="s">
        <v>4218</v>
      </c>
      <c r="P989" t="s">
        <v>5361</v>
      </c>
      <c r="R989" t="s">
        <v>4722</v>
      </c>
    </row>
    <row r="990" spans="1:18" x14ac:dyDescent="0.35">
      <c r="A990">
        <v>2895982</v>
      </c>
      <c r="B990">
        <v>6449100</v>
      </c>
      <c r="C990" t="s">
        <v>818</v>
      </c>
      <c r="D990">
        <v>4001531150</v>
      </c>
      <c r="E990" t="s">
        <v>4752</v>
      </c>
      <c r="F990" t="s">
        <v>1908</v>
      </c>
      <c r="G990" t="s">
        <v>1909</v>
      </c>
      <c r="H990">
        <v>2</v>
      </c>
      <c r="I990">
        <v>2.41</v>
      </c>
      <c r="J990">
        <v>4.82</v>
      </c>
      <c r="K990" t="s">
        <v>4218</v>
      </c>
      <c r="L990">
        <v>636.53</v>
      </c>
      <c r="M990">
        <v>636.53</v>
      </c>
      <c r="N990" t="s">
        <v>4218</v>
      </c>
      <c r="P990" t="s">
        <v>5361</v>
      </c>
      <c r="R990" t="s">
        <v>4722</v>
      </c>
    </row>
    <row r="991" spans="1:18" x14ac:dyDescent="0.35">
      <c r="A991">
        <v>2895982</v>
      </c>
      <c r="B991">
        <v>6449100</v>
      </c>
      <c r="C991" t="s">
        <v>818</v>
      </c>
      <c r="D991">
        <v>4001531150</v>
      </c>
      <c r="E991" t="s">
        <v>4752</v>
      </c>
      <c r="F991" t="s">
        <v>1877</v>
      </c>
      <c r="G991" t="s">
        <v>1878</v>
      </c>
      <c r="H991">
        <v>1</v>
      </c>
      <c r="I991">
        <v>7.41</v>
      </c>
      <c r="J991">
        <v>7.41</v>
      </c>
      <c r="K991" t="s">
        <v>4218</v>
      </c>
      <c r="L991">
        <v>634.29</v>
      </c>
      <c r="M991">
        <v>634.29</v>
      </c>
      <c r="N991" t="s">
        <v>4218</v>
      </c>
      <c r="P991" t="s">
        <v>5361</v>
      </c>
      <c r="R991" t="s">
        <v>4722</v>
      </c>
    </row>
    <row r="992" spans="1:18" x14ac:dyDescent="0.35">
      <c r="A992">
        <v>2895982</v>
      </c>
      <c r="B992">
        <v>6449100</v>
      </c>
      <c r="C992" t="s">
        <v>818</v>
      </c>
      <c r="D992">
        <v>4001531150</v>
      </c>
      <c r="E992" t="s">
        <v>4752</v>
      </c>
      <c r="F992" t="s">
        <v>4799</v>
      </c>
      <c r="G992" t="s">
        <v>1949</v>
      </c>
      <c r="H992">
        <v>1</v>
      </c>
      <c r="I992">
        <v>15.49</v>
      </c>
      <c r="J992">
        <v>15.49</v>
      </c>
      <c r="K992" t="s">
        <v>4218</v>
      </c>
      <c r="L992">
        <v>188.49</v>
      </c>
      <c r="M992">
        <v>376.98</v>
      </c>
      <c r="N992" t="s">
        <v>4218</v>
      </c>
      <c r="P992" t="s">
        <v>5361</v>
      </c>
      <c r="R992" t="s">
        <v>4722</v>
      </c>
    </row>
    <row r="993" spans="1:18" x14ac:dyDescent="0.35">
      <c r="A993">
        <v>2895982</v>
      </c>
      <c r="B993">
        <v>6449100</v>
      </c>
      <c r="C993" t="s">
        <v>818</v>
      </c>
      <c r="D993">
        <v>4001531150</v>
      </c>
      <c r="E993" t="s">
        <v>4752</v>
      </c>
      <c r="F993" t="s">
        <v>2090</v>
      </c>
      <c r="G993" s="16" t="s">
        <v>1825</v>
      </c>
      <c r="H993">
        <v>1</v>
      </c>
      <c r="I993">
        <v>1.91</v>
      </c>
      <c r="J993">
        <v>1.91</v>
      </c>
      <c r="K993" t="s">
        <v>4218</v>
      </c>
      <c r="L993">
        <v>296.58999999999997</v>
      </c>
      <c r="M993">
        <v>593.17999999999995</v>
      </c>
      <c r="N993" t="s">
        <v>4218</v>
      </c>
      <c r="P993" t="s">
        <v>5362</v>
      </c>
      <c r="R993" t="s">
        <v>4722</v>
      </c>
    </row>
    <row r="994" spans="1:18" x14ac:dyDescent="0.35">
      <c r="A994">
        <v>2895982</v>
      </c>
      <c r="B994">
        <v>6449100</v>
      </c>
      <c r="C994" t="s">
        <v>818</v>
      </c>
      <c r="D994">
        <v>4001531150</v>
      </c>
      <c r="E994" t="s">
        <v>4752</v>
      </c>
      <c r="F994" t="s">
        <v>2037</v>
      </c>
      <c r="G994" s="16" t="s">
        <v>1825</v>
      </c>
      <c r="H994">
        <v>1</v>
      </c>
      <c r="I994">
        <v>1.34</v>
      </c>
      <c r="J994">
        <v>1.34</v>
      </c>
      <c r="K994" t="s">
        <v>4218</v>
      </c>
      <c r="L994">
        <v>192.86</v>
      </c>
      <c r="M994">
        <v>385.72</v>
      </c>
      <c r="N994" t="s">
        <v>4218</v>
      </c>
      <c r="P994" t="s">
        <v>5362</v>
      </c>
      <c r="R994" t="s">
        <v>4722</v>
      </c>
    </row>
    <row r="995" spans="1:18" x14ac:dyDescent="0.35">
      <c r="A995">
        <v>2901456</v>
      </c>
      <c r="B995">
        <v>6453100</v>
      </c>
      <c r="C995" t="s">
        <v>4565</v>
      </c>
      <c r="D995">
        <v>4001535596</v>
      </c>
      <c r="E995" s="16">
        <v>45489</v>
      </c>
      <c r="F995" t="s">
        <v>4566</v>
      </c>
      <c r="G995" s="16" t="s">
        <v>1825</v>
      </c>
      <c r="H995">
        <v>6</v>
      </c>
      <c r="I995">
        <v>6.08</v>
      </c>
      <c r="J995">
        <v>36.479999999999997</v>
      </c>
      <c r="K995" t="s">
        <v>4218</v>
      </c>
      <c r="L995">
        <v>28.92</v>
      </c>
      <c r="M995">
        <v>347.04</v>
      </c>
      <c r="N995" t="s">
        <v>4218</v>
      </c>
      <c r="P995" t="s">
        <v>5362</v>
      </c>
      <c r="R995" t="s">
        <v>4722</v>
      </c>
    </row>
    <row r="996" spans="1:18" x14ac:dyDescent="0.35">
      <c r="A996">
        <v>2901456</v>
      </c>
      <c r="B996">
        <v>6453100</v>
      </c>
      <c r="C996" t="s">
        <v>4565</v>
      </c>
      <c r="D996">
        <v>4001535596</v>
      </c>
      <c r="E996" s="16">
        <v>45489</v>
      </c>
      <c r="F996" t="s">
        <v>4567</v>
      </c>
      <c r="G996" s="16" t="s">
        <v>2285</v>
      </c>
      <c r="H996">
        <v>1</v>
      </c>
      <c r="I996">
        <v>595.70000000000005</v>
      </c>
      <c r="J996">
        <v>595.70000000000005</v>
      </c>
      <c r="K996" t="s">
        <v>4218</v>
      </c>
      <c r="L996">
        <v>3.69</v>
      </c>
      <c r="M996">
        <v>3.69</v>
      </c>
      <c r="N996" t="s">
        <v>4218</v>
      </c>
      <c r="P996" t="s">
        <v>5362</v>
      </c>
      <c r="R996" t="s">
        <v>4722</v>
      </c>
    </row>
    <row r="997" spans="1:18" x14ac:dyDescent="0.35">
      <c r="A997">
        <v>2901456</v>
      </c>
      <c r="B997">
        <v>6453100</v>
      </c>
      <c r="C997" t="s">
        <v>4565</v>
      </c>
      <c r="D997">
        <v>4001535596</v>
      </c>
      <c r="E997" s="16">
        <v>45489</v>
      </c>
      <c r="F997" t="s">
        <v>4568</v>
      </c>
      <c r="G997" s="16" t="s">
        <v>1831</v>
      </c>
      <c r="H997">
        <v>1</v>
      </c>
      <c r="I997">
        <v>31.01</v>
      </c>
      <c r="J997">
        <v>31.01</v>
      </c>
      <c r="K997" t="s">
        <v>4218</v>
      </c>
      <c r="L997">
        <v>1.41</v>
      </c>
      <c r="M997">
        <v>25.38</v>
      </c>
      <c r="N997" t="s">
        <v>4218</v>
      </c>
      <c r="P997" t="s">
        <v>5362</v>
      </c>
      <c r="R997" t="s">
        <v>4722</v>
      </c>
    </row>
    <row r="998" spans="1:18" x14ac:dyDescent="0.35">
      <c r="A998">
        <v>2905707</v>
      </c>
      <c r="B998">
        <v>6456150</v>
      </c>
      <c r="C998" t="s">
        <v>4695</v>
      </c>
      <c r="D998">
        <v>4001563867</v>
      </c>
      <c r="E998" t="s">
        <v>4696</v>
      </c>
      <c r="F998" t="s">
        <v>4697</v>
      </c>
      <c r="G998" s="16" t="s">
        <v>4698</v>
      </c>
      <c r="H998">
        <v>10</v>
      </c>
      <c r="I998">
        <v>494.13</v>
      </c>
      <c r="J998">
        <v>4941.3</v>
      </c>
      <c r="K998" t="s">
        <v>4218</v>
      </c>
      <c r="L998">
        <v>5.88</v>
      </c>
      <c r="M998">
        <v>35.28</v>
      </c>
      <c r="N998" t="s">
        <v>4218</v>
      </c>
      <c r="P998" t="s">
        <v>5362</v>
      </c>
      <c r="R998" t="s">
        <v>4722</v>
      </c>
    </row>
    <row r="999" spans="1:18" x14ac:dyDescent="0.35">
      <c r="A999">
        <v>2905707</v>
      </c>
      <c r="B999">
        <v>6456150</v>
      </c>
      <c r="C999" t="s">
        <v>4695</v>
      </c>
      <c r="D999">
        <v>4001773351</v>
      </c>
      <c r="E999" t="s">
        <v>4699</v>
      </c>
      <c r="F999" t="s">
        <v>4700</v>
      </c>
      <c r="G999" s="16" t="s">
        <v>1810</v>
      </c>
      <c r="H999">
        <v>60</v>
      </c>
      <c r="I999">
        <v>5.64</v>
      </c>
      <c r="J999">
        <v>338.4</v>
      </c>
      <c r="K999" t="s">
        <v>4218</v>
      </c>
      <c r="L999">
        <v>296.58999999999997</v>
      </c>
      <c r="M999">
        <v>593.17999999999995</v>
      </c>
      <c r="N999" t="s">
        <v>4218</v>
      </c>
      <c r="P999" t="s">
        <v>5362</v>
      </c>
      <c r="R999" t="s">
        <v>4722</v>
      </c>
    </row>
    <row r="1000" spans="1:18" x14ac:dyDescent="0.35">
      <c r="A1000">
        <v>2905707</v>
      </c>
      <c r="B1000">
        <v>6456150</v>
      </c>
      <c r="C1000" t="s">
        <v>4695</v>
      </c>
      <c r="D1000">
        <v>4001563867</v>
      </c>
      <c r="E1000" t="s">
        <v>4696</v>
      </c>
      <c r="F1000" t="s">
        <v>4701</v>
      </c>
      <c r="G1000" s="16" t="s">
        <v>4702</v>
      </c>
      <c r="H1000">
        <v>60</v>
      </c>
      <c r="I1000">
        <v>8.76</v>
      </c>
      <c r="J1000">
        <v>525.6</v>
      </c>
      <c r="K1000" t="s">
        <v>4218</v>
      </c>
      <c r="L1000">
        <v>192.86</v>
      </c>
      <c r="M1000">
        <v>385.72</v>
      </c>
      <c r="N1000" t="s">
        <v>4218</v>
      </c>
      <c r="P1000" t="s">
        <v>5362</v>
      </c>
      <c r="R1000" t="s">
        <v>4722</v>
      </c>
    </row>
    <row r="1001" spans="1:18" x14ac:dyDescent="0.35">
      <c r="A1001">
        <v>2905707</v>
      </c>
      <c r="B1001">
        <v>6456150</v>
      </c>
      <c r="C1001" t="s">
        <v>4695</v>
      </c>
      <c r="D1001">
        <v>4001563867</v>
      </c>
      <c r="E1001" t="s">
        <v>4696</v>
      </c>
      <c r="F1001" t="s">
        <v>4703</v>
      </c>
      <c r="G1001" s="16" t="s">
        <v>1822</v>
      </c>
      <c r="H1001">
        <v>60</v>
      </c>
      <c r="I1001">
        <v>3.78</v>
      </c>
      <c r="J1001">
        <v>226.8</v>
      </c>
      <c r="K1001" t="s">
        <v>4218</v>
      </c>
      <c r="L1001">
        <v>5.88</v>
      </c>
      <c r="M1001">
        <v>35.28</v>
      </c>
      <c r="N1001" t="s">
        <v>4218</v>
      </c>
      <c r="P1001" t="s">
        <v>5362</v>
      </c>
      <c r="R1001" t="s">
        <v>4722</v>
      </c>
    </row>
    <row r="1002" spans="1:18" x14ac:dyDescent="0.35">
      <c r="A1002">
        <v>2912994</v>
      </c>
      <c r="B1002">
        <v>6461713</v>
      </c>
      <c r="C1002" t="s">
        <v>4533</v>
      </c>
      <c r="D1002">
        <v>4001565306</v>
      </c>
      <c r="E1002" s="16">
        <v>45513</v>
      </c>
      <c r="F1002" t="s">
        <v>1902</v>
      </c>
      <c r="G1002" s="16" t="s">
        <v>1822</v>
      </c>
      <c r="H1002">
        <v>8</v>
      </c>
      <c r="I1002">
        <v>1.89</v>
      </c>
      <c r="J1002">
        <v>15.12</v>
      </c>
      <c r="K1002" t="s">
        <v>4218</v>
      </c>
      <c r="L1002">
        <v>28.92</v>
      </c>
      <c r="M1002">
        <v>347.04</v>
      </c>
      <c r="N1002" t="s">
        <v>4218</v>
      </c>
      <c r="P1002" t="s">
        <v>5362</v>
      </c>
      <c r="R1002" t="s">
        <v>4722</v>
      </c>
    </row>
    <row r="1003" spans="1:18" x14ac:dyDescent="0.35">
      <c r="A1003">
        <v>2912994</v>
      </c>
      <c r="B1003">
        <v>6461713</v>
      </c>
      <c r="C1003" t="s">
        <v>4533</v>
      </c>
      <c r="D1003">
        <v>4001565306</v>
      </c>
      <c r="E1003" s="16">
        <v>45513</v>
      </c>
      <c r="F1003" t="s">
        <v>2180</v>
      </c>
      <c r="G1003" s="16" t="s">
        <v>1822</v>
      </c>
      <c r="H1003">
        <v>32</v>
      </c>
      <c r="I1003">
        <v>1.1499999999999999</v>
      </c>
      <c r="J1003">
        <v>36.799999999999997</v>
      </c>
      <c r="K1003" t="s">
        <v>4218</v>
      </c>
      <c r="L1003">
        <v>1.41</v>
      </c>
      <c r="M1003">
        <v>25.38</v>
      </c>
      <c r="N1003" t="s">
        <v>4218</v>
      </c>
      <c r="P1003" t="s">
        <v>5362</v>
      </c>
      <c r="R1003" t="s">
        <v>4722</v>
      </c>
    </row>
    <row r="1004" spans="1:18" x14ac:dyDescent="0.35">
      <c r="A1004">
        <v>2912994</v>
      </c>
      <c r="B1004">
        <v>6461713</v>
      </c>
      <c r="C1004" t="s">
        <v>4533</v>
      </c>
      <c r="D1004">
        <v>4001565306</v>
      </c>
      <c r="E1004" s="16">
        <v>45513</v>
      </c>
      <c r="F1004" t="s">
        <v>2644</v>
      </c>
      <c r="G1004" s="16" t="s">
        <v>1810</v>
      </c>
      <c r="H1004">
        <v>16</v>
      </c>
      <c r="I1004">
        <v>2.02</v>
      </c>
      <c r="J1004">
        <v>32.32</v>
      </c>
      <c r="K1004" t="s">
        <v>4218</v>
      </c>
      <c r="L1004">
        <v>3.69</v>
      </c>
      <c r="M1004">
        <v>3.69</v>
      </c>
      <c r="N1004" t="s">
        <v>4218</v>
      </c>
      <c r="P1004" t="s">
        <v>5362</v>
      </c>
      <c r="R1004" t="s">
        <v>4722</v>
      </c>
    </row>
    <row r="1005" spans="1:18" x14ac:dyDescent="0.35">
      <c r="A1005">
        <v>2912994</v>
      </c>
      <c r="B1005">
        <v>6461713</v>
      </c>
      <c r="C1005" t="s">
        <v>4533</v>
      </c>
      <c r="D1005">
        <v>4001565306</v>
      </c>
      <c r="E1005" s="16">
        <v>45513</v>
      </c>
      <c r="F1005" t="s">
        <v>2265</v>
      </c>
      <c r="G1005" s="16" t="s">
        <v>1825</v>
      </c>
      <c r="H1005">
        <v>16</v>
      </c>
      <c r="I1005">
        <v>1.61</v>
      </c>
      <c r="J1005">
        <v>25.76</v>
      </c>
      <c r="K1005" t="s">
        <v>4218</v>
      </c>
      <c r="L1005">
        <v>3.69</v>
      </c>
      <c r="M1005">
        <v>3.69</v>
      </c>
      <c r="N1005" t="s">
        <v>4218</v>
      </c>
      <c r="P1005" t="s">
        <v>5362</v>
      </c>
      <c r="R1005" t="s">
        <v>4754</v>
      </c>
    </row>
    <row r="1006" spans="1:18" x14ac:dyDescent="0.35">
      <c r="A1006">
        <v>2912994</v>
      </c>
      <c r="B1006">
        <v>6461713</v>
      </c>
      <c r="C1006" t="s">
        <v>4533</v>
      </c>
      <c r="D1006">
        <v>4001565306</v>
      </c>
      <c r="E1006" s="16">
        <v>45513</v>
      </c>
      <c r="F1006" t="s">
        <v>2161</v>
      </c>
      <c r="G1006" s="16" t="s">
        <v>1825</v>
      </c>
      <c r="H1006">
        <v>8</v>
      </c>
      <c r="I1006">
        <v>2.27</v>
      </c>
      <c r="J1006">
        <v>18.16</v>
      </c>
      <c r="K1006" t="s">
        <v>4218</v>
      </c>
      <c r="L1006">
        <v>296.58999999999997</v>
      </c>
      <c r="M1006">
        <v>593.17999999999995</v>
      </c>
      <c r="N1006" t="s">
        <v>4218</v>
      </c>
      <c r="P1006" t="s">
        <v>5362</v>
      </c>
      <c r="R1006" t="s">
        <v>4754</v>
      </c>
    </row>
    <row r="1007" spans="1:18" x14ac:dyDescent="0.35">
      <c r="A1007">
        <v>2912994</v>
      </c>
      <c r="B1007">
        <v>6461713</v>
      </c>
      <c r="C1007" t="s">
        <v>4533</v>
      </c>
      <c r="D1007">
        <v>4001565306</v>
      </c>
      <c r="E1007" s="16">
        <v>45513</v>
      </c>
      <c r="F1007" t="s">
        <v>4534</v>
      </c>
      <c r="G1007" s="16" t="s">
        <v>2482</v>
      </c>
      <c r="H1007">
        <v>4</v>
      </c>
      <c r="I1007">
        <v>88.22</v>
      </c>
      <c r="J1007">
        <v>352.88</v>
      </c>
      <c r="K1007" t="s">
        <v>4218</v>
      </c>
      <c r="L1007">
        <v>192.86</v>
      </c>
      <c r="M1007">
        <v>385.72</v>
      </c>
      <c r="N1007" t="s">
        <v>4218</v>
      </c>
      <c r="P1007" t="s">
        <v>5362</v>
      </c>
      <c r="R1007" t="s">
        <v>4754</v>
      </c>
    </row>
    <row r="1008" spans="1:18" x14ac:dyDescent="0.35">
      <c r="A1008">
        <v>2912994</v>
      </c>
      <c r="B1008">
        <v>6461713</v>
      </c>
      <c r="C1008" t="s">
        <v>4533</v>
      </c>
      <c r="D1008">
        <v>4001565306</v>
      </c>
      <c r="E1008" s="16">
        <v>45513</v>
      </c>
      <c r="F1008" t="s">
        <v>2857</v>
      </c>
      <c r="G1008" s="16" t="s">
        <v>1857</v>
      </c>
      <c r="H1008">
        <v>8</v>
      </c>
      <c r="I1008">
        <v>35.299999999999997</v>
      </c>
      <c r="J1008">
        <v>282.39999999999998</v>
      </c>
      <c r="K1008" t="s">
        <v>4218</v>
      </c>
      <c r="L1008">
        <v>5.88</v>
      </c>
      <c r="M1008">
        <v>35.28</v>
      </c>
      <c r="N1008" t="s">
        <v>4218</v>
      </c>
      <c r="P1008" t="s">
        <v>5362</v>
      </c>
      <c r="R1008" t="s">
        <v>4754</v>
      </c>
    </row>
    <row r="1009" spans="1:18" x14ac:dyDescent="0.35">
      <c r="A1009">
        <v>2912994</v>
      </c>
      <c r="B1009">
        <v>6461713</v>
      </c>
      <c r="C1009" t="s">
        <v>4533</v>
      </c>
      <c r="D1009">
        <v>4001565306</v>
      </c>
      <c r="E1009" s="16">
        <v>45513</v>
      </c>
      <c r="F1009" t="s">
        <v>4535</v>
      </c>
      <c r="G1009" s="16" t="s">
        <v>4536</v>
      </c>
      <c r="H1009">
        <v>2</v>
      </c>
      <c r="I1009">
        <v>836.19</v>
      </c>
      <c r="J1009">
        <v>1672.38</v>
      </c>
      <c r="K1009" t="s">
        <v>4218</v>
      </c>
      <c r="L1009">
        <v>28.92</v>
      </c>
      <c r="M1009">
        <v>347.04</v>
      </c>
      <c r="N1009" t="s">
        <v>4218</v>
      </c>
      <c r="P1009" t="s">
        <v>5362</v>
      </c>
      <c r="R1009" t="s">
        <v>4754</v>
      </c>
    </row>
    <row r="1010" spans="1:18" x14ac:dyDescent="0.35">
      <c r="A1010">
        <v>2912994</v>
      </c>
      <c r="B1010">
        <v>6461713</v>
      </c>
      <c r="C1010" t="s">
        <v>4533</v>
      </c>
      <c r="D1010">
        <v>4001565306</v>
      </c>
      <c r="E1010" s="16">
        <v>45513</v>
      </c>
      <c r="F1010" t="s">
        <v>4537</v>
      </c>
      <c r="G1010" s="16" t="s">
        <v>1998</v>
      </c>
      <c r="H1010">
        <v>2</v>
      </c>
      <c r="I1010">
        <v>400.81</v>
      </c>
      <c r="J1010">
        <v>801.62</v>
      </c>
      <c r="K1010" t="s">
        <v>4218</v>
      </c>
      <c r="L1010">
        <v>1.41</v>
      </c>
      <c r="M1010">
        <v>25.38</v>
      </c>
      <c r="N1010" t="s">
        <v>4218</v>
      </c>
      <c r="P1010" t="s">
        <v>5362</v>
      </c>
      <c r="R1010" t="s">
        <v>4754</v>
      </c>
    </row>
    <row r="1011" spans="1:18" x14ac:dyDescent="0.35">
      <c r="A1011">
        <v>2914396</v>
      </c>
      <c r="B1011">
        <v>6462670</v>
      </c>
      <c r="C1011" t="s">
        <v>4675</v>
      </c>
      <c r="D1011">
        <v>4001566090</v>
      </c>
      <c r="E1011" t="s">
        <v>4676</v>
      </c>
      <c r="F1011" t="s">
        <v>4677</v>
      </c>
      <c r="G1011" s="16" t="s">
        <v>4678</v>
      </c>
      <c r="H1011">
        <v>1</v>
      </c>
      <c r="I1011">
        <v>3493.91</v>
      </c>
      <c r="J1011">
        <v>3493.91</v>
      </c>
      <c r="K1011" t="s">
        <v>4218</v>
      </c>
      <c r="L1011">
        <v>1689.46</v>
      </c>
      <c r="M1011">
        <v>1689.46</v>
      </c>
      <c r="N1011" t="s">
        <v>4218</v>
      </c>
      <c r="P1011" t="s">
        <v>5362</v>
      </c>
      <c r="R1011" t="s">
        <v>4754</v>
      </c>
    </row>
    <row r="1012" spans="1:18" x14ac:dyDescent="0.35">
      <c r="A1012">
        <v>2914396</v>
      </c>
      <c r="B1012">
        <v>6462670</v>
      </c>
      <c r="C1012" t="s">
        <v>4675</v>
      </c>
      <c r="D1012">
        <v>4001566090</v>
      </c>
      <c r="E1012" t="s">
        <v>4676</v>
      </c>
      <c r="F1012" t="s">
        <v>4679</v>
      </c>
      <c r="G1012" s="16" t="s">
        <v>4680</v>
      </c>
      <c r="H1012">
        <v>1</v>
      </c>
      <c r="I1012">
        <v>210.19</v>
      </c>
      <c r="J1012">
        <v>210.19</v>
      </c>
      <c r="K1012" t="s">
        <v>4218</v>
      </c>
      <c r="L1012">
        <v>120.09</v>
      </c>
      <c r="M1012">
        <v>120.09</v>
      </c>
      <c r="N1012" t="s">
        <v>4218</v>
      </c>
      <c r="P1012" t="s">
        <v>5362</v>
      </c>
      <c r="R1012" t="s">
        <v>4754</v>
      </c>
    </row>
    <row r="1013" spans="1:18" x14ac:dyDescent="0.35">
      <c r="A1013">
        <v>2914396</v>
      </c>
      <c r="B1013">
        <v>6462670</v>
      </c>
      <c r="C1013" t="s">
        <v>4675</v>
      </c>
      <c r="D1013">
        <v>4001566090</v>
      </c>
      <c r="E1013" t="s">
        <v>4676</v>
      </c>
      <c r="F1013" t="s">
        <v>3180</v>
      </c>
      <c r="G1013" s="16" t="s">
        <v>4681</v>
      </c>
      <c r="H1013">
        <v>2</v>
      </c>
      <c r="I1013">
        <v>4.03</v>
      </c>
      <c r="J1013">
        <v>8.06</v>
      </c>
      <c r="K1013" t="s">
        <v>4218</v>
      </c>
      <c r="L1013">
        <v>96.1</v>
      </c>
      <c r="M1013">
        <v>288.3</v>
      </c>
      <c r="N1013" t="s">
        <v>4218</v>
      </c>
      <c r="P1013" t="s">
        <v>5362</v>
      </c>
      <c r="R1013" t="s">
        <v>4754</v>
      </c>
    </row>
    <row r="1014" spans="1:18" x14ac:dyDescent="0.35">
      <c r="A1014">
        <v>2914396</v>
      </c>
      <c r="B1014">
        <v>6462670</v>
      </c>
      <c r="C1014" t="s">
        <v>4675</v>
      </c>
      <c r="D1014">
        <v>4001566090</v>
      </c>
      <c r="E1014" t="s">
        <v>4676</v>
      </c>
      <c r="F1014" t="s">
        <v>4682</v>
      </c>
      <c r="G1014" s="16" t="s">
        <v>4683</v>
      </c>
      <c r="H1014">
        <v>1</v>
      </c>
      <c r="I1014">
        <v>68.03</v>
      </c>
      <c r="J1014">
        <v>68.03</v>
      </c>
      <c r="K1014" t="s">
        <v>4218</v>
      </c>
      <c r="L1014">
        <v>8.0500000000000007</v>
      </c>
      <c r="M1014">
        <v>8.0500000000000007</v>
      </c>
      <c r="N1014" t="s">
        <v>4218</v>
      </c>
      <c r="P1014" t="s">
        <v>5362</v>
      </c>
      <c r="R1014" t="s">
        <v>4754</v>
      </c>
    </row>
    <row r="1015" spans="1:18" x14ac:dyDescent="0.35">
      <c r="A1015">
        <v>2914396</v>
      </c>
      <c r="B1015">
        <v>6462670</v>
      </c>
      <c r="C1015" t="s">
        <v>4675</v>
      </c>
      <c r="D1015">
        <v>4001566090</v>
      </c>
      <c r="E1015" t="s">
        <v>4676</v>
      </c>
      <c r="F1015" t="s">
        <v>4684</v>
      </c>
      <c r="G1015" s="16" t="s">
        <v>4683</v>
      </c>
      <c r="H1015">
        <v>1</v>
      </c>
      <c r="I1015">
        <v>64.989999999999995</v>
      </c>
      <c r="J1015">
        <v>64.989999999999995</v>
      </c>
      <c r="K1015" t="s">
        <v>4218</v>
      </c>
      <c r="L1015">
        <v>483.44</v>
      </c>
      <c r="M1015">
        <v>483.44</v>
      </c>
      <c r="N1015" t="s">
        <v>4218</v>
      </c>
      <c r="P1015" t="s">
        <v>5362</v>
      </c>
      <c r="R1015" t="s">
        <v>4754</v>
      </c>
    </row>
    <row r="1016" spans="1:18" x14ac:dyDescent="0.35">
      <c r="A1016">
        <v>2914396</v>
      </c>
      <c r="B1016">
        <v>6462670</v>
      </c>
      <c r="C1016" t="s">
        <v>4675</v>
      </c>
      <c r="D1016">
        <v>4001566920</v>
      </c>
      <c r="E1016" t="s">
        <v>4676</v>
      </c>
      <c r="F1016" t="s">
        <v>4685</v>
      </c>
      <c r="G1016" s="16" t="s">
        <v>4683</v>
      </c>
      <c r="H1016">
        <v>3</v>
      </c>
      <c r="I1016">
        <v>139.71</v>
      </c>
      <c r="J1016">
        <v>419.13</v>
      </c>
      <c r="K1016" t="s">
        <v>4218</v>
      </c>
      <c r="L1016">
        <v>46.62</v>
      </c>
      <c r="M1016">
        <v>419.58</v>
      </c>
      <c r="N1016" t="s">
        <v>4218</v>
      </c>
      <c r="P1016" t="s">
        <v>5362</v>
      </c>
      <c r="R1016" t="s">
        <v>4754</v>
      </c>
    </row>
    <row r="1017" spans="1:18" x14ac:dyDescent="0.35">
      <c r="A1017">
        <v>2914396</v>
      </c>
      <c r="B1017">
        <v>6462670</v>
      </c>
      <c r="C1017" t="s">
        <v>4675</v>
      </c>
      <c r="D1017">
        <v>4001566090</v>
      </c>
      <c r="E1017" t="s">
        <v>4676</v>
      </c>
      <c r="F1017" t="s">
        <v>4686</v>
      </c>
      <c r="G1017" s="16" t="s">
        <v>2106</v>
      </c>
      <c r="H1017">
        <v>1</v>
      </c>
      <c r="I1017">
        <v>76.010000000000005</v>
      </c>
      <c r="J1017">
        <v>76.010000000000005</v>
      </c>
      <c r="K1017" t="s">
        <v>4218</v>
      </c>
      <c r="L1017">
        <v>1262.23</v>
      </c>
      <c r="M1017">
        <v>1262.23</v>
      </c>
      <c r="N1017" t="s">
        <v>4218</v>
      </c>
      <c r="P1017" t="s">
        <v>5362</v>
      </c>
      <c r="R1017" t="s">
        <v>4754</v>
      </c>
    </row>
    <row r="1018" spans="1:18" x14ac:dyDescent="0.35">
      <c r="A1018">
        <v>2914396</v>
      </c>
      <c r="B1018">
        <v>6462670</v>
      </c>
      <c r="C1018" t="s">
        <v>4675</v>
      </c>
      <c r="D1018">
        <v>4001566090</v>
      </c>
      <c r="E1018" t="s">
        <v>4676</v>
      </c>
      <c r="F1018" t="s">
        <v>4687</v>
      </c>
      <c r="G1018" s="16" t="s">
        <v>1828</v>
      </c>
      <c r="H1018">
        <v>1</v>
      </c>
      <c r="I1018">
        <v>77.75</v>
      </c>
      <c r="J1018">
        <v>77.75</v>
      </c>
      <c r="K1018" t="s">
        <v>4218</v>
      </c>
      <c r="L1018">
        <v>162.33000000000001</v>
      </c>
      <c r="M1018">
        <v>162.33000000000001</v>
      </c>
      <c r="N1018" t="s">
        <v>4218</v>
      </c>
      <c r="P1018" t="s">
        <v>5362</v>
      </c>
      <c r="R1018" t="s">
        <v>4754</v>
      </c>
    </row>
    <row r="1019" spans="1:18" x14ac:dyDescent="0.35">
      <c r="A1019">
        <v>2914396</v>
      </c>
      <c r="B1019">
        <v>6462670</v>
      </c>
      <c r="C1019" t="s">
        <v>4675</v>
      </c>
      <c r="D1019">
        <v>4001566090</v>
      </c>
      <c r="E1019" t="s">
        <v>4676</v>
      </c>
      <c r="F1019" t="s">
        <v>2030</v>
      </c>
      <c r="G1019" s="16" t="s">
        <v>4688</v>
      </c>
      <c r="H1019">
        <v>3</v>
      </c>
      <c r="I1019">
        <v>0.55000000000000004</v>
      </c>
      <c r="J1019">
        <v>1.65</v>
      </c>
      <c r="K1019" t="s">
        <v>4218</v>
      </c>
      <c r="L1019">
        <v>477.17</v>
      </c>
      <c r="M1019">
        <v>1431.51</v>
      </c>
      <c r="N1019" t="s">
        <v>4218</v>
      </c>
      <c r="P1019" t="s">
        <v>5362</v>
      </c>
      <c r="R1019" t="s">
        <v>4754</v>
      </c>
    </row>
    <row r="1020" spans="1:18" x14ac:dyDescent="0.35">
      <c r="A1020">
        <v>2914396</v>
      </c>
      <c r="B1020">
        <v>6462670</v>
      </c>
      <c r="C1020" t="s">
        <v>4675</v>
      </c>
      <c r="D1020">
        <v>4001566090</v>
      </c>
      <c r="E1020" t="s">
        <v>4676</v>
      </c>
      <c r="F1020" t="s">
        <v>2027</v>
      </c>
      <c r="G1020" s="16" t="s">
        <v>4689</v>
      </c>
      <c r="H1020">
        <v>1</v>
      </c>
      <c r="I1020">
        <v>1.48</v>
      </c>
      <c r="J1020">
        <v>1.48</v>
      </c>
      <c r="K1020" t="s">
        <v>4218</v>
      </c>
      <c r="L1020">
        <v>1202.68</v>
      </c>
      <c r="M1020">
        <v>1202.68</v>
      </c>
      <c r="N1020" t="s">
        <v>4218</v>
      </c>
      <c r="P1020" t="s">
        <v>5362</v>
      </c>
      <c r="R1020" t="s">
        <v>4754</v>
      </c>
    </row>
    <row r="1021" spans="1:18" x14ac:dyDescent="0.35">
      <c r="A1021">
        <v>2914396</v>
      </c>
      <c r="B1021">
        <v>6462670</v>
      </c>
      <c r="C1021" t="s">
        <v>4675</v>
      </c>
      <c r="D1021">
        <v>4001566090</v>
      </c>
      <c r="E1021" t="s">
        <v>4676</v>
      </c>
      <c r="F1021" t="s">
        <v>1836</v>
      </c>
      <c r="G1021" s="16" t="s">
        <v>4690</v>
      </c>
      <c r="H1021">
        <v>1</v>
      </c>
      <c r="I1021">
        <v>1.31</v>
      </c>
      <c r="J1021">
        <v>1.31</v>
      </c>
      <c r="K1021" t="s">
        <v>4218</v>
      </c>
      <c r="L1021">
        <v>34.840000000000003</v>
      </c>
      <c r="M1021">
        <v>209.04</v>
      </c>
      <c r="N1021" t="s">
        <v>4218</v>
      </c>
      <c r="P1021" t="s">
        <v>5362</v>
      </c>
      <c r="R1021" t="s">
        <v>4754</v>
      </c>
    </row>
    <row r="1022" spans="1:18" x14ac:dyDescent="0.35">
      <c r="A1022">
        <v>2914396</v>
      </c>
      <c r="B1022">
        <v>6462670</v>
      </c>
      <c r="C1022" t="s">
        <v>4675</v>
      </c>
      <c r="D1022">
        <v>4001566090</v>
      </c>
      <c r="E1022" t="s">
        <v>4676</v>
      </c>
      <c r="F1022" t="s">
        <v>4691</v>
      </c>
      <c r="G1022" s="16" t="s">
        <v>4683</v>
      </c>
      <c r="H1022">
        <v>1</v>
      </c>
      <c r="I1022">
        <v>158.31</v>
      </c>
      <c r="J1022">
        <v>158.31</v>
      </c>
      <c r="K1022" t="s">
        <v>4218</v>
      </c>
      <c r="L1022">
        <v>298.61</v>
      </c>
      <c r="M1022">
        <v>1194.44</v>
      </c>
      <c r="N1022" t="s">
        <v>4218</v>
      </c>
      <c r="P1022" t="s">
        <v>5362</v>
      </c>
      <c r="R1022" t="s">
        <v>4754</v>
      </c>
    </row>
    <row r="1023" spans="1:18" x14ac:dyDescent="0.35">
      <c r="A1023">
        <v>2914396</v>
      </c>
      <c r="B1023">
        <v>6462670</v>
      </c>
      <c r="C1023" t="s">
        <v>4675</v>
      </c>
      <c r="D1023">
        <v>4001566090</v>
      </c>
      <c r="E1023" t="s">
        <v>4676</v>
      </c>
      <c r="F1023" t="s">
        <v>2162</v>
      </c>
      <c r="G1023" s="16" t="s">
        <v>4692</v>
      </c>
      <c r="H1023">
        <v>5</v>
      </c>
      <c r="I1023">
        <v>0.84</v>
      </c>
      <c r="J1023">
        <v>4.2</v>
      </c>
      <c r="K1023" t="s">
        <v>4218</v>
      </c>
      <c r="L1023">
        <v>1810.02</v>
      </c>
      <c r="M1023">
        <v>1810.02</v>
      </c>
      <c r="N1023" t="s">
        <v>4218</v>
      </c>
      <c r="P1023" t="s">
        <v>5362</v>
      </c>
      <c r="R1023" t="s">
        <v>4754</v>
      </c>
    </row>
    <row r="1024" spans="1:18" x14ac:dyDescent="0.35">
      <c r="A1024">
        <v>2914396</v>
      </c>
      <c r="B1024">
        <v>6462670</v>
      </c>
      <c r="C1024" t="s">
        <v>4675</v>
      </c>
      <c r="D1024">
        <v>4001566090</v>
      </c>
      <c r="E1024" t="s">
        <v>4676</v>
      </c>
      <c r="F1024" t="s">
        <v>4693</v>
      </c>
      <c r="G1024" s="16" t="s">
        <v>4694</v>
      </c>
      <c r="H1024">
        <v>1</v>
      </c>
      <c r="I1024">
        <v>316.83999999999997</v>
      </c>
      <c r="J1024">
        <v>316.83999999999997</v>
      </c>
      <c r="K1024" t="s">
        <v>4218</v>
      </c>
      <c r="L1024">
        <v>3.1</v>
      </c>
      <c r="M1024">
        <v>3.1</v>
      </c>
      <c r="N1024" t="s">
        <v>4218</v>
      </c>
      <c r="P1024" t="s">
        <v>5362</v>
      </c>
      <c r="R1024" t="s">
        <v>4754</v>
      </c>
    </row>
    <row r="1025" spans="1:18" x14ac:dyDescent="0.35">
      <c r="A1025">
        <v>2914495</v>
      </c>
      <c r="B1025">
        <v>6462745</v>
      </c>
      <c r="C1025" t="s">
        <v>4538</v>
      </c>
      <c r="D1025">
        <v>4001566187</v>
      </c>
      <c r="E1025" s="16">
        <v>45514</v>
      </c>
      <c r="F1025" t="s">
        <v>1890</v>
      </c>
      <c r="G1025" s="16" t="s">
        <v>1865</v>
      </c>
      <c r="H1025">
        <v>4</v>
      </c>
      <c r="I1025">
        <v>0.72</v>
      </c>
      <c r="J1025">
        <v>2.88</v>
      </c>
      <c r="K1025" t="s">
        <v>4218</v>
      </c>
      <c r="L1025">
        <v>0.93</v>
      </c>
      <c r="M1025">
        <v>2.79</v>
      </c>
      <c r="N1025" t="s">
        <v>4218</v>
      </c>
      <c r="P1025" t="s">
        <v>5362</v>
      </c>
      <c r="R1025" t="s">
        <v>4754</v>
      </c>
    </row>
    <row r="1026" spans="1:18" x14ac:dyDescent="0.35">
      <c r="A1026">
        <v>2914495</v>
      </c>
      <c r="B1026">
        <v>6462745</v>
      </c>
      <c r="C1026" t="s">
        <v>4538</v>
      </c>
      <c r="D1026">
        <v>4001566187</v>
      </c>
      <c r="E1026" s="16">
        <v>45514</v>
      </c>
      <c r="F1026" t="s">
        <v>2162</v>
      </c>
      <c r="G1026" s="16" t="s">
        <v>1825</v>
      </c>
      <c r="H1026">
        <v>4</v>
      </c>
      <c r="I1026">
        <v>0.84</v>
      </c>
      <c r="J1026">
        <v>3.36</v>
      </c>
      <c r="K1026" t="s">
        <v>4218</v>
      </c>
      <c r="L1026">
        <v>29.75</v>
      </c>
      <c r="M1026">
        <v>89.25</v>
      </c>
      <c r="N1026" t="s">
        <v>4218</v>
      </c>
      <c r="P1026" t="s">
        <v>5362</v>
      </c>
      <c r="R1026" t="s">
        <v>4754</v>
      </c>
    </row>
    <row r="1027" spans="1:18" x14ac:dyDescent="0.35">
      <c r="A1027">
        <v>2914616</v>
      </c>
      <c r="B1027">
        <v>6462840</v>
      </c>
      <c r="C1027" t="s">
        <v>4539</v>
      </c>
      <c r="D1027">
        <v>4001562779</v>
      </c>
      <c r="E1027" s="16">
        <v>45512</v>
      </c>
      <c r="F1027" t="s">
        <v>4540</v>
      </c>
      <c r="G1027" s="16" t="s">
        <v>1825</v>
      </c>
      <c r="H1027">
        <v>2</v>
      </c>
      <c r="I1027">
        <v>8.58</v>
      </c>
      <c r="J1027">
        <v>17.16</v>
      </c>
      <c r="K1027" t="s">
        <v>4218</v>
      </c>
      <c r="L1027">
        <v>28.08</v>
      </c>
      <c r="M1027">
        <v>84.24</v>
      </c>
      <c r="N1027" t="s">
        <v>4218</v>
      </c>
      <c r="P1027" t="s">
        <v>5362</v>
      </c>
      <c r="R1027" t="s">
        <v>4754</v>
      </c>
    </row>
    <row r="1028" spans="1:18" x14ac:dyDescent="0.35">
      <c r="A1028">
        <v>2919262</v>
      </c>
      <c r="B1028">
        <v>6466050</v>
      </c>
      <c r="C1028" t="s">
        <v>4569</v>
      </c>
      <c r="D1028">
        <v>4001624658</v>
      </c>
      <c r="E1028" s="16">
        <v>45558</v>
      </c>
      <c r="F1028" t="s">
        <v>4570</v>
      </c>
      <c r="G1028" s="16" t="s">
        <v>1810</v>
      </c>
      <c r="H1028">
        <v>6</v>
      </c>
      <c r="I1028">
        <v>1.52</v>
      </c>
      <c r="J1028">
        <v>9.1199999999999992</v>
      </c>
      <c r="K1028" t="s">
        <v>4218</v>
      </c>
      <c r="L1028">
        <v>3.79</v>
      </c>
      <c r="M1028">
        <v>22.74</v>
      </c>
      <c r="N1028" t="s">
        <v>4218</v>
      </c>
      <c r="P1028" t="s">
        <v>5362</v>
      </c>
      <c r="R1028" t="s">
        <v>4754</v>
      </c>
    </row>
    <row r="1029" spans="1:18" x14ac:dyDescent="0.35">
      <c r="A1029">
        <v>2919262</v>
      </c>
      <c r="B1029">
        <v>6466050</v>
      </c>
      <c r="C1029" t="s">
        <v>4569</v>
      </c>
      <c r="D1029">
        <v>4001624658</v>
      </c>
      <c r="E1029" s="16">
        <v>45558</v>
      </c>
      <c r="F1029" t="s">
        <v>4571</v>
      </c>
      <c r="G1029" s="16" t="s">
        <v>1936</v>
      </c>
      <c r="H1029">
        <v>2</v>
      </c>
      <c r="I1029">
        <v>47.49</v>
      </c>
      <c r="J1029">
        <v>94.98</v>
      </c>
      <c r="K1029" t="s">
        <v>4218</v>
      </c>
      <c r="L1029">
        <v>6.49</v>
      </c>
      <c r="M1029">
        <v>38.94</v>
      </c>
      <c r="N1029" t="s">
        <v>4218</v>
      </c>
      <c r="P1029" t="s">
        <v>5362</v>
      </c>
      <c r="R1029" t="s">
        <v>4754</v>
      </c>
    </row>
    <row r="1030" spans="1:18" x14ac:dyDescent="0.35">
      <c r="A1030">
        <v>2919262</v>
      </c>
      <c r="B1030">
        <v>6466050</v>
      </c>
      <c r="C1030" t="s">
        <v>4569</v>
      </c>
      <c r="D1030">
        <v>4001624658</v>
      </c>
      <c r="E1030" s="16">
        <v>45558</v>
      </c>
      <c r="F1030" t="s">
        <v>2783</v>
      </c>
      <c r="G1030" s="16" t="s">
        <v>1949</v>
      </c>
      <c r="H1030">
        <v>4</v>
      </c>
      <c r="I1030">
        <v>4.01</v>
      </c>
      <c r="J1030">
        <v>16.04</v>
      </c>
      <c r="K1030" t="s">
        <v>4218</v>
      </c>
      <c r="L1030">
        <v>6.49</v>
      </c>
      <c r="M1030">
        <v>38.94</v>
      </c>
      <c r="N1030" t="s">
        <v>4218</v>
      </c>
      <c r="P1030" t="s">
        <v>5362</v>
      </c>
      <c r="R1030" t="s">
        <v>4754</v>
      </c>
    </row>
    <row r="1031" spans="1:18" x14ac:dyDescent="0.35">
      <c r="A1031">
        <v>2919262</v>
      </c>
      <c r="B1031">
        <v>6466050</v>
      </c>
      <c r="C1031" t="s">
        <v>4569</v>
      </c>
      <c r="D1031">
        <v>4001624658</v>
      </c>
      <c r="E1031" s="16">
        <v>45558</v>
      </c>
      <c r="F1031" t="s">
        <v>1888</v>
      </c>
      <c r="G1031" s="16" t="s">
        <v>1826</v>
      </c>
      <c r="H1031">
        <v>2</v>
      </c>
      <c r="I1031">
        <v>1.66</v>
      </c>
      <c r="J1031">
        <v>3.32</v>
      </c>
      <c r="K1031" t="s">
        <v>4218</v>
      </c>
      <c r="L1031">
        <v>6.46</v>
      </c>
      <c r="M1031">
        <v>6.46</v>
      </c>
      <c r="N1031" t="s">
        <v>4218</v>
      </c>
      <c r="P1031" t="s">
        <v>5362</v>
      </c>
      <c r="R1031" t="s">
        <v>4754</v>
      </c>
    </row>
    <row r="1032" spans="1:18" x14ac:dyDescent="0.35">
      <c r="A1032">
        <v>2919262</v>
      </c>
      <c r="B1032">
        <v>6466050</v>
      </c>
      <c r="C1032" t="s">
        <v>4569</v>
      </c>
      <c r="D1032">
        <v>4001624658</v>
      </c>
      <c r="E1032" s="16">
        <v>45558</v>
      </c>
      <c r="F1032" t="s">
        <v>4572</v>
      </c>
      <c r="G1032" s="16" t="s">
        <v>1823</v>
      </c>
      <c r="H1032">
        <v>2</v>
      </c>
      <c r="I1032">
        <v>16.7</v>
      </c>
      <c r="J1032">
        <v>33.4</v>
      </c>
      <c r="K1032" t="s">
        <v>4218</v>
      </c>
      <c r="L1032">
        <v>1.32</v>
      </c>
      <c r="M1032">
        <v>31.68</v>
      </c>
      <c r="N1032" t="s">
        <v>4218</v>
      </c>
      <c r="P1032" t="s">
        <v>5362</v>
      </c>
      <c r="R1032" t="s">
        <v>4754</v>
      </c>
    </row>
    <row r="1033" spans="1:18" x14ac:dyDescent="0.35">
      <c r="A1033">
        <v>2919262</v>
      </c>
      <c r="B1033">
        <v>6466050</v>
      </c>
      <c r="C1033" t="s">
        <v>4569</v>
      </c>
      <c r="D1033">
        <v>4001624658</v>
      </c>
      <c r="E1033" s="16">
        <v>45558</v>
      </c>
      <c r="F1033" t="s">
        <v>2782</v>
      </c>
      <c r="G1033" s="16" t="s">
        <v>1825</v>
      </c>
      <c r="H1033">
        <v>12</v>
      </c>
      <c r="I1033">
        <v>1.55</v>
      </c>
      <c r="J1033">
        <v>18.600000000000001</v>
      </c>
      <c r="K1033" t="s">
        <v>4218</v>
      </c>
      <c r="L1033">
        <v>1.48</v>
      </c>
      <c r="M1033">
        <v>4.4400000000000004</v>
      </c>
      <c r="N1033" t="s">
        <v>4218</v>
      </c>
      <c r="P1033" t="s">
        <v>5362</v>
      </c>
      <c r="R1033" t="s">
        <v>4754</v>
      </c>
    </row>
    <row r="1034" spans="1:18" x14ac:dyDescent="0.35">
      <c r="A1034">
        <v>2919262</v>
      </c>
      <c r="B1034">
        <v>6466050</v>
      </c>
      <c r="C1034" t="s">
        <v>4569</v>
      </c>
      <c r="D1034">
        <v>4001624658</v>
      </c>
      <c r="E1034" s="16">
        <v>45558</v>
      </c>
      <c r="F1034" t="s">
        <v>1902</v>
      </c>
      <c r="G1034" s="16" t="s">
        <v>1822</v>
      </c>
      <c r="H1034">
        <v>4</v>
      </c>
      <c r="I1034">
        <v>1.89</v>
      </c>
      <c r="J1034">
        <v>7.56</v>
      </c>
      <c r="K1034" t="s">
        <v>4218</v>
      </c>
      <c r="L1034">
        <v>82.36</v>
      </c>
      <c r="M1034">
        <v>82.36</v>
      </c>
      <c r="N1034" t="s">
        <v>4218</v>
      </c>
      <c r="P1034" t="s">
        <v>5362</v>
      </c>
      <c r="R1034" t="s">
        <v>4754</v>
      </c>
    </row>
    <row r="1035" spans="1:18" x14ac:dyDescent="0.35">
      <c r="A1035">
        <v>2919262</v>
      </c>
      <c r="B1035">
        <v>6466050</v>
      </c>
      <c r="C1035" t="s">
        <v>4569</v>
      </c>
      <c r="D1035">
        <v>4001624658</v>
      </c>
      <c r="E1035" s="16">
        <v>45558</v>
      </c>
      <c r="F1035" t="s">
        <v>2130</v>
      </c>
      <c r="G1035" s="16" t="s">
        <v>1825</v>
      </c>
      <c r="H1035">
        <v>4</v>
      </c>
      <c r="I1035">
        <v>2.19</v>
      </c>
      <c r="J1035">
        <v>8.76</v>
      </c>
      <c r="K1035" t="s">
        <v>4218</v>
      </c>
      <c r="L1035">
        <v>27.48</v>
      </c>
      <c r="M1035">
        <v>27.48</v>
      </c>
      <c r="N1035" t="s">
        <v>4218</v>
      </c>
      <c r="P1035" t="s">
        <v>5362</v>
      </c>
      <c r="R1035" t="s">
        <v>4754</v>
      </c>
    </row>
    <row r="1036" spans="1:18" x14ac:dyDescent="0.35">
      <c r="A1036">
        <v>2919262</v>
      </c>
      <c r="B1036">
        <v>6466050</v>
      </c>
      <c r="C1036" t="s">
        <v>4569</v>
      </c>
      <c r="D1036">
        <v>4001624658</v>
      </c>
      <c r="E1036" s="16">
        <v>45558</v>
      </c>
      <c r="F1036" t="s">
        <v>4573</v>
      </c>
      <c r="G1036" s="16" t="s">
        <v>1825</v>
      </c>
      <c r="H1036">
        <v>24</v>
      </c>
      <c r="I1036">
        <v>35.64</v>
      </c>
      <c r="J1036">
        <v>855.36</v>
      </c>
      <c r="K1036" t="s">
        <v>4218</v>
      </c>
      <c r="L1036">
        <v>1</v>
      </c>
      <c r="M1036">
        <v>2</v>
      </c>
      <c r="N1036" t="s">
        <v>4218</v>
      </c>
      <c r="P1036" t="s">
        <v>5362</v>
      </c>
      <c r="R1036" t="s">
        <v>4754</v>
      </c>
    </row>
    <row r="1037" spans="1:18" x14ac:dyDescent="0.35">
      <c r="A1037">
        <v>2919262</v>
      </c>
      <c r="B1037">
        <v>6466050</v>
      </c>
      <c r="C1037" t="s">
        <v>4569</v>
      </c>
      <c r="D1037">
        <v>4001624658</v>
      </c>
      <c r="E1037" s="16">
        <v>45558</v>
      </c>
      <c r="F1037" t="s">
        <v>2780</v>
      </c>
      <c r="G1037" s="16" t="s">
        <v>2781</v>
      </c>
      <c r="H1037">
        <v>2</v>
      </c>
      <c r="I1037">
        <v>769.36</v>
      </c>
      <c r="J1037">
        <v>1538.72</v>
      </c>
      <c r="K1037" t="s">
        <v>4218</v>
      </c>
      <c r="L1037">
        <v>2.19</v>
      </c>
      <c r="M1037">
        <v>15.33</v>
      </c>
      <c r="N1037" t="s">
        <v>4218</v>
      </c>
      <c r="P1037" t="s">
        <v>5362</v>
      </c>
      <c r="R1037" t="s">
        <v>4754</v>
      </c>
    </row>
    <row r="1038" spans="1:18" x14ac:dyDescent="0.35">
      <c r="A1038">
        <v>2919262</v>
      </c>
      <c r="B1038">
        <v>6466050</v>
      </c>
      <c r="C1038" t="s">
        <v>4569</v>
      </c>
      <c r="D1038">
        <v>4001624658</v>
      </c>
      <c r="E1038" s="16">
        <v>45558</v>
      </c>
      <c r="F1038" t="s">
        <v>4574</v>
      </c>
      <c r="G1038" s="16" t="s">
        <v>1936</v>
      </c>
      <c r="H1038">
        <v>2</v>
      </c>
      <c r="I1038">
        <v>129.04</v>
      </c>
      <c r="J1038">
        <v>258.08</v>
      </c>
      <c r="K1038" t="s">
        <v>4218</v>
      </c>
      <c r="L1038">
        <v>15.35</v>
      </c>
      <c r="M1038">
        <v>46.05</v>
      </c>
      <c r="N1038" t="s">
        <v>4218</v>
      </c>
      <c r="P1038" t="s">
        <v>5362</v>
      </c>
      <c r="R1038" t="s">
        <v>4754</v>
      </c>
    </row>
    <row r="1039" spans="1:18" x14ac:dyDescent="0.35">
      <c r="A1039">
        <v>2919262</v>
      </c>
      <c r="B1039">
        <v>6466050</v>
      </c>
      <c r="C1039" t="s">
        <v>4569</v>
      </c>
      <c r="D1039">
        <v>4001624658</v>
      </c>
      <c r="E1039" s="16">
        <v>45558</v>
      </c>
      <c r="F1039" t="s">
        <v>4575</v>
      </c>
      <c r="G1039" s="16" t="s">
        <v>1857</v>
      </c>
      <c r="H1039">
        <v>2</v>
      </c>
      <c r="I1039">
        <v>229.81</v>
      </c>
      <c r="J1039">
        <v>459.62</v>
      </c>
      <c r="K1039" t="s">
        <v>4218</v>
      </c>
      <c r="L1039">
        <v>15.77</v>
      </c>
      <c r="M1039">
        <v>15.77</v>
      </c>
      <c r="N1039" t="s">
        <v>4218</v>
      </c>
      <c r="P1039" t="s">
        <v>5362</v>
      </c>
      <c r="R1039" t="s">
        <v>4754</v>
      </c>
    </row>
    <row r="1040" spans="1:18" x14ac:dyDescent="0.35">
      <c r="A1040">
        <v>2919262</v>
      </c>
      <c r="B1040">
        <v>6466050</v>
      </c>
      <c r="C1040" t="s">
        <v>4569</v>
      </c>
      <c r="D1040">
        <v>4001624658</v>
      </c>
      <c r="E1040" s="16">
        <v>45558</v>
      </c>
      <c r="F1040" t="s">
        <v>4576</v>
      </c>
      <c r="G1040" s="16" t="s">
        <v>1825</v>
      </c>
      <c r="H1040">
        <v>8</v>
      </c>
      <c r="I1040">
        <v>4.4400000000000004</v>
      </c>
      <c r="J1040">
        <v>35.520000000000003</v>
      </c>
      <c r="K1040" t="s">
        <v>4218</v>
      </c>
      <c r="L1040">
        <v>7.23</v>
      </c>
      <c r="M1040">
        <v>21.69</v>
      </c>
      <c r="N1040" t="s">
        <v>4218</v>
      </c>
      <c r="P1040" t="s">
        <v>5362</v>
      </c>
      <c r="R1040" t="s">
        <v>4754</v>
      </c>
    </row>
    <row r="1041" spans="1:18" x14ac:dyDescent="0.35">
      <c r="A1041">
        <v>2919262</v>
      </c>
      <c r="B1041">
        <v>6466050</v>
      </c>
      <c r="C1041" t="s">
        <v>4569</v>
      </c>
      <c r="D1041">
        <v>4001624658</v>
      </c>
      <c r="E1041" s="16">
        <v>45558</v>
      </c>
      <c r="F1041" t="s">
        <v>4577</v>
      </c>
      <c r="G1041" s="16" t="s">
        <v>1822</v>
      </c>
      <c r="H1041">
        <v>4</v>
      </c>
      <c r="I1041">
        <v>4.9800000000000004</v>
      </c>
      <c r="J1041">
        <v>39.840000000000003</v>
      </c>
      <c r="K1041" t="s">
        <v>4218</v>
      </c>
      <c r="L1041">
        <v>8.6</v>
      </c>
      <c r="M1041">
        <v>8.6</v>
      </c>
      <c r="N1041" t="s">
        <v>4218</v>
      </c>
      <c r="P1041" t="s">
        <v>5362</v>
      </c>
      <c r="R1041" t="s">
        <v>4754</v>
      </c>
    </row>
    <row r="1042" spans="1:18" x14ac:dyDescent="0.35">
      <c r="A1042">
        <v>2919262</v>
      </c>
      <c r="B1042">
        <v>6466050</v>
      </c>
      <c r="C1042" t="s">
        <v>4569</v>
      </c>
      <c r="D1042">
        <v>4001624658</v>
      </c>
      <c r="E1042" s="16">
        <v>45558</v>
      </c>
      <c r="F1042" t="s">
        <v>2643</v>
      </c>
      <c r="G1042" s="16" t="s">
        <v>1822</v>
      </c>
      <c r="H1042">
        <v>4</v>
      </c>
      <c r="I1042">
        <v>6.08</v>
      </c>
      <c r="J1042">
        <v>24.32</v>
      </c>
      <c r="K1042" t="s">
        <v>4218</v>
      </c>
      <c r="L1042">
        <v>611.28</v>
      </c>
      <c r="M1042">
        <v>611.28</v>
      </c>
      <c r="N1042" t="s">
        <v>4218</v>
      </c>
      <c r="P1042" t="s">
        <v>5362</v>
      </c>
      <c r="R1042" t="s">
        <v>4754</v>
      </c>
    </row>
    <row r="1043" spans="1:18" x14ac:dyDescent="0.35">
      <c r="A1043">
        <v>2919262</v>
      </c>
      <c r="B1043">
        <v>6466050</v>
      </c>
      <c r="C1043" t="s">
        <v>4569</v>
      </c>
      <c r="D1043">
        <v>4001624658</v>
      </c>
      <c r="E1043" s="16">
        <v>45558</v>
      </c>
      <c r="F1043" t="s">
        <v>4578</v>
      </c>
      <c r="G1043" t="s">
        <v>1826</v>
      </c>
      <c r="H1043">
        <v>2</v>
      </c>
      <c r="I1043">
        <v>617.69000000000005</v>
      </c>
      <c r="J1043">
        <v>1235.3800000000001</v>
      </c>
      <c r="K1043" t="s">
        <v>4218</v>
      </c>
      <c r="L1043">
        <v>8.69</v>
      </c>
      <c r="M1043">
        <v>8.69</v>
      </c>
      <c r="N1043" t="s">
        <v>4218</v>
      </c>
      <c r="P1043" t="s">
        <v>5362</v>
      </c>
      <c r="R1043" t="s">
        <v>4754</v>
      </c>
    </row>
    <row r="1044" spans="1:18" x14ac:dyDescent="0.35">
      <c r="A1044">
        <v>2919262</v>
      </c>
      <c r="B1044">
        <v>6466050</v>
      </c>
      <c r="C1044" t="s">
        <v>4569</v>
      </c>
      <c r="D1044">
        <v>4001624658</v>
      </c>
      <c r="E1044" s="16">
        <v>45558</v>
      </c>
      <c r="F1044" t="s">
        <v>1821</v>
      </c>
      <c r="G1044" t="s">
        <v>1822</v>
      </c>
      <c r="H1044">
        <v>36</v>
      </c>
      <c r="I1044">
        <v>1.05</v>
      </c>
      <c r="J1044">
        <v>37.799999999999997</v>
      </c>
      <c r="K1044" t="s">
        <v>4218</v>
      </c>
      <c r="L1044">
        <v>166.36</v>
      </c>
      <c r="M1044">
        <v>166.36</v>
      </c>
      <c r="N1044" t="s">
        <v>4218</v>
      </c>
      <c r="P1044" t="s">
        <v>5362</v>
      </c>
      <c r="R1044" t="s">
        <v>4754</v>
      </c>
    </row>
    <row r="1045" spans="1:18" x14ac:dyDescent="0.35">
      <c r="A1045">
        <v>2919262</v>
      </c>
      <c r="B1045">
        <v>6466050</v>
      </c>
      <c r="C1045" t="s">
        <v>4569</v>
      </c>
      <c r="D1045">
        <v>4001624658</v>
      </c>
      <c r="E1045" s="16">
        <v>45558</v>
      </c>
      <c r="F1045" t="s">
        <v>4579</v>
      </c>
      <c r="G1045" t="s">
        <v>1825</v>
      </c>
      <c r="H1045">
        <v>6</v>
      </c>
      <c r="I1045">
        <v>2.12</v>
      </c>
      <c r="J1045">
        <v>12.72</v>
      </c>
      <c r="K1045" t="s">
        <v>4218</v>
      </c>
      <c r="L1045">
        <v>151.94999999999999</v>
      </c>
      <c r="M1045">
        <v>151.94999999999999</v>
      </c>
      <c r="N1045" t="s">
        <v>4218</v>
      </c>
      <c r="P1045" t="s">
        <v>5362</v>
      </c>
      <c r="R1045" t="s">
        <v>4754</v>
      </c>
    </row>
    <row r="1046" spans="1:18" x14ac:dyDescent="0.35">
      <c r="A1046">
        <v>2919262</v>
      </c>
      <c r="B1046">
        <v>6466050</v>
      </c>
      <c r="C1046" t="s">
        <v>4569</v>
      </c>
      <c r="D1046">
        <v>4001624658</v>
      </c>
      <c r="E1046" s="16">
        <v>45558</v>
      </c>
      <c r="F1046" t="s">
        <v>2967</v>
      </c>
      <c r="G1046" t="s">
        <v>1825</v>
      </c>
      <c r="H1046">
        <v>8</v>
      </c>
      <c r="I1046">
        <v>2.88</v>
      </c>
      <c r="J1046">
        <v>23.04</v>
      </c>
      <c r="K1046" t="s">
        <v>4218</v>
      </c>
      <c r="L1046">
        <v>24.68</v>
      </c>
      <c r="M1046">
        <v>24.68</v>
      </c>
      <c r="N1046" t="s">
        <v>4218</v>
      </c>
      <c r="P1046" t="s">
        <v>5362</v>
      </c>
      <c r="R1046" t="s">
        <v>4754</v>
      </c>
    </row>
    <row r="1047" spans="1:18" x14ac:dyDescent="0.35">
      <c r="A1047">
        <v>2919262</v>
      </c>
      <c r="B1047">
        <v>6466050</v>
      </c>
      <c r="C1047" t="s">
        <v>4569</v>
      </c>
      <c r="D1047">
        <v>4001624658</v>
      </c>
      <c r="E1047" s="16">
        <v>45558</v>
      </c>
      <c r="F1047" t="s">
        <v>4580</v>
      </c>
      <c r="G1047" t="s">
        <v>1823</v>
      </c>
      <c r="H1047">
        <v>2</v>
      </c>
      <c r="I1047">
        <v>10.57</v>
      </c>
      <c r="J1047">
        <v>21.14</v>
      </c>
      <c r="K1047" t="s">
        <v>4218</v>
      </c>
      <c r="L1047">
        <v>2.48</v>
      </c>
      <c r="M1047">
        <v>4.96</v>
      </c>
      <c r="N1047" t="s">
        <v>4218</v>
      </c>
      <c r="P1047" t="s">
        <v>5362</v>
      </c>
      <c r="R1047" t="s">
        <v>4754</v>
      </c>
    </row>
    <row r="1048" spans="1:18" x14ac:dyDescent="0.35">
      <c r="A1048">
        <v>2919262</v>
      </c>
      <c r="B1048">
        <v>6466050</v>
      </c>
      <c r="C1048" t="s">
        <v>4569</v>
      </c>
      <c r="D1048">
        <v>4001624658</v>
      </c>
      <c r="E1048" s="16">
        <v>45558</v>
      </c>
      <c r="F1048" t="s">
        <v>4581</v>
      </c>
      <c r="G1048" t="s">
        <v>2034</v>
      </c>
      <c r="H1048">
        <v>2</v>
      </c>
      <c r="I1048">
        <v>8.2200000000000006</v>
      </c>
      <c r="J1048">
        <v>16.440000000000001</v>
      </c>
      <c r="K1048" t="s">
        <v>4218</v>
      </c>
      <c r="L1048">
        <v>38.5</v>
      </c>
      <c r="M1048">
        <v>38.5</v>
      </c>
      <c r="N1048" t="s">
        <v>4218</v>
      </c>
      <c r="P1048" t="s">
        <v>5362</v>
      </c>
      <c r="R1048" t="s">
        <v>4754</v>
      </c>
    </row>
    <row r="1049" spans="1:18" x14ac:dyDescent="0.35">
      <c r="A1049">
        <v>2919262</v>
      </c>
      <c r="B1049">
        <v>6466050</v>
      </c>
      <c r="C1049" t="s">
        <v>4569</v>
      </c>
      <c r="D1049">
        <v>4001624658</v>
      </c>
      <c r="E1049" s="16">
        <v>45558</v>
      </c>
      <c r="F1049" t="s">
        <v>4582</v>
      </c>
      <c r="G1049" t="s">
        <v>1929</v>
      </c>
      <c r="H1049">
        <v>2</v>
      </c>
      <c r="I1049">
        <v>1348.7</v>
      </c>
      <c r="J1049">
        <v>2697.4</v>
      </c>
      <c r="K1049" t="s">
        <v>4218</v>
      </c>
      <c r="L1049">
        <v>422.63</v>
      </c>
      <c r="M1049">
        <v>422.63</v>
      </c>
      <c r="N1049" t="s">
        <v>4218</v>
      </c>
      <c r="P1049" t="s">
        <v>5362</v>
      </c>
      <c r="R1049" t="s">
        <v>4754</v>
      </c>
    </row>
    <row r="1050" spans="1:18" x14ac:dyDescent="0.35">
      <c r="A1050">
        <v>2919262</v>
      </c>
      <c r="B1050">
        <v>6466050</v>
      </c>
      <c r="C1050" t="s">
        <v>4569</v>
      </c>
      <c r="D1050">
        <v>4001624658</v>
      </c>
      <c r="E1050" s="16">
        <v>45558</v>
      </c>
      <c r="F1050" t="s">
        <v>4583</v>
      </c>
      <c r="G1050" t="s">
        <v>1936</v>
      </c>
      <c r="H1050">
        <v>2</v>
      </c>
      <c r="I1050">
        <v>257.27</v>
      </c>
      <c r="J1050">
        <v>514.54</v>
      </c>
      <c r="K1050" t="s">
        <v>4218</v>
      </c>
      <c r="L1050">
        <v>301.24</v>
      </c>
      <c r="M1050">
        <v>301.24</v>
      </c>
      <c r="N1050" t="s">
        <v>4218</v>
      </c>
      <c r="P1050" t="s">
        <v>5362</v>
      </c>
      <c r="R1050" t="s">
        <v>4754</v>
      </c>
    </row>
    <row r="1051" spans="1:18" x14ac:dyDescent="0.35">
      <c r="A1051">
        <v>2919262</v>
      </c>
      <c r="B1051">
        <v>6466050</v>
      </c>
      <c r="C1051" t="s">
        <v>4569</v>
      </c>
      <c r="D1051">
        <v>4001624658</v>
      </c>
      <c r="E1051" s="16">
        <v>45558</v>
      </c>
      <c r="F1051" t="s">
        <v>4584</v>
      </c>
      <c r="G1051" t="s">
        <v>4585</v>
      </c>
      <c r="H1051">
        <v>2</v>
      </c>
      <c r="I1051">
        <v>30.31</v>
      </c>
      <c r="J1051">
        <v>60.62</v>
      </c>
      <c r="K1051" t="s">
        <v>4218</v>
      </c>
      <c r="L1051">
        <v>2139.1</v>
      </c>
      <c r="M1051">
        <v>2139.1</v>
      </c>
      <c r="N1051" t="s">
        <v>4218</v>
      </c>
      <c r="P1051" t="s">
        <v>5362</v>
      </c>
      <c r="R1051" t="s">
        <v>4754</v>
      </c>
    </row>
    <row r="1052" spans="1:18" x14ac:dyDescent="0.35">
      <c r="A1052">
        <v>2919262</v>
      </c>
      <c r="B1052">
        <v>6466050</v>
      </c>
      <c r="C1052" t="s">
        <v>4569</v>
      </c>
      <c r="D1052">
        <v>4001624658</v>
      </c>
      <c r="E1052" s="16">
        <v>45558</v>
      </c>
      <c r="F1052" t="s">
        <v>4586</v>
      </c>
      <c r="G1052" t="s">
        <v>1857</v>
      </c>
      <c r="H1052">
        <v>2</v>
      </c>
      <c r="I1052">
        <v>90.7</v>
      </c>
      <c r="J1052">
        <v>181.4</v>
      </c>
      <c r="K1052" t="s">
        <v>4218</v>
      </c>
      <c r="L1052">
        <v>344.6</v>
      </c>
      <c r="M1052">
        <v>689.2</v>
      </c>
      <c r="N1052" t="s">
        <v>4218</v>
      </c>
      <c r="P1052" t="s">
        <v>5362</v>
      </c>
      <c r="R1052" t="s">
        <v>4754</v>
      </c>
    </row>
    <row r="1053" spans="1:18" x14ac:dyDescent="0.35">
      <c r="A1053">
        <v>2919262</v>
      </c>
      <c r="B1053">
        <v>6466050</v>
      </c>
      <c r="C1053" t="s">
        <v>4569</v>
      </c>
      <c r="D1053">
        <v>4001624658</v>
      </c>
      <c r="E1053" s="16">
        <v>45558</v>
      </c>
      <c r="F1053" t="s">
        <v>2778</v>
      </c>
      <c r="G1053" t="s">
        <v>2779</v>
      </c>
      <c r="H1053">
        <v>2</v>
      </c>
      <c r="I1053">
        <v>787.28</v>
      </c>
      <c r="J1053">
        <v>1574.56</v>
      </c>
      <c r="K1053" t="s">
        <v>4218</v>
      </c>
      <c r="L1053">
        <v>349.98</v>
      </c>
      <c r="M1053">
        <v>699.96</v>
      </c>
      <c r="N1053" t="s">
        <v>4218</v>
      </c>
      <c r="P1053" t="s">
        <v>5362</v>
      </c>
      <c r="R1053" t="s">
        <v>4754</v>
      </c>
    </row>
    <row r="1054" spans="1:18" x14ac:dyDescent="0.35">
      <c r="A1054">
        <v>2919262</v>
      </c>
      <c r="B1054">
        <v>6466050</v>
      </c>
      <c r="C1054" t="s">
        <v>4569</v>
      </c>
      <c r="D1054">
        <v>4001624658</v>
      </c>
      <c r="E1054" s="16">
        <v>45558</v>
      </c>
      <c r="F1054" t="s">
        <v>4587</v>
      </c>
      <c r="G1054" t="s">
        <v>1949</v>
      </c>
      <c r="H1054">
        <v>4</v>
      </c>
      <c r="I1054">
        <v>171.2</v>
      </c>
      <c r="J1054">
        <v>684.8</v>
      </c>
      <c r="K1054" t="s">
        <v>4218</v>
      </c>
      <c r="L1054">
        <v>460.7</v>
      </c>
      <c r="M1054">
        <v>460.7</v>
      </c>
      <c r="N1054" t="s">
        <v>4218</v>
      </c>
      <c r="P1054" t="s">
        <v>5362</v>
      </c>
      <c r="R1054" t="s">
        <v>4754</v>
      </c>
    </row>
    <row r="1055" spans="1:18" x14ac:dyDescent="0.35">
      <c r="A1055">
        <v>2919262</v>
      </c>
      <c r="B1055">
        <v>6466050</v>
      </c>
      <c r="C1055" t="s">
        <v>4569</v>
      </c>
      <c r="D1055">
        <v>4001624658</v>
      </c>
      <c r="E1055" s="16">
        <v>45558</v>
      </c>
      <c r="F1055" t="s">
        <v>4588</v>
      </c>
      <c r="G1055" t="s">
        <v>1820</v>
      </c>
      <c r="H1055">
        <v>4</v>
      </c>
      <c r="I1055">
        <v>54.84</v>
      </c>
      <c r="J1055">
        <v>219.36</v>
      </c>
      <c r="K1055" t="s">
        <v>4218</v>
      </c>
      <c r="L1055">
        <v>585.47</v>
      </c>
      <c r="M1055">
        <v>585.47</v>
      </c>
      <c r="N1055" t="s">
        <v>4218</v>
      </c>
      <c r="P1055" t="s">
        <v>5362</v>
      </c>
      <c r="R1055" t="s">
        <v>4754</v>
      </c>
    </row>
    <row r="1056" spans="1:18" x14ac:dyDescent="0.35">
      <c r="A1056">
        <v>2919262</v>
      </c>
      <c r="B1056">
        <v>6466050</v>
      </c>
      <c r="C1056" t="s">
        <v>4569</v>
      </c>
      <c r="D1056">
        <v>4001624658</v>
      </c>
      <c r="E1056" s="16">
        <v>45558</v>
      </c>
      <c r="F1056" t="s">
        <v>2359</v>
      </c>
      <c r="G1056" t="s">
        <v>2360</v>
      </c>
      <c r="H1056">
        <v>4</v>
      </c>
      <c r="I1056">
        <v>81.27</v>
      </c>
      <c r="J1056">
        <v>325.08</v>
      </c>
      <c r="K1056" t="s">
        <v>4218</v>
      </c>
      <c r="L1056">
        <v>587.37</v>
      </c>
      <c r="M1056">
        <v>587.37</v>
      </c>
      <c r="N1056" t="s">
        <v>4218</v>
      </c>
      <c r="P1056" t="s">
        <v>5362</v>
      </c>
      <c r="R1056" t="s">
        <v>4754</v>
      </c>
    </row>
    <row r="1057" spans="1:18" x14ac:dyDescent="0.35">
      <c r="A1057">
        <v>2927309</v>
      </c>
      <c r="B1057">
        <v>6471403</v>
      </c>
      <c r="C1057" t="s">
        <v>4590</v>
      </c>
      <c r="D1057">
        <v>4001592860</v>
      </c>
      <c r="E1057" s="16">
        <v>45533</v>
      </c>
      <c r="F1057" t="s">
        <v>4591</v>
      </c>
      <c r="G1057" t="s">
        <v>2336</v>
      </c>
      <c r="H1057">
        <v>2</v>
      </c>
      <c r="I1057">
        <v>51.7</v>
      </c>
      <c r="J1057">
        <v>103.4</v>
      </c>
      <c r="K1057" t="s">
        <v>4218</v>
      </c>
      <c r="L1057">
        <v>62.6</v>
      </c>
      <c r="M1057">
        <v>62.6</v>
      </c>
      <c r="N1057" t="s">
        <v>4218</v>
      </c>
      <c r="P1057" t="s">
        <v>5362</v>
      </c>
      <c r="R1057" t="s">
        <v>4754</v>
      </c>
    </row>
    <row r="1058" spans="1:18" x14ac:dyDescent="0.35">
      <c r="A1058">
        <v>2927309</v>
      </c>
      <c r="B1058">
        <v>6471403</v>
      </c>
      <c r="C1058" t="s">
        <v>4590</v>
      </c>
      <c r="D1058">
        <v>4001592860</v>
      </c>
      <c r="E1058" s="16">
        <v>45533</v>
      </c>
      <c r="F1058" t="s">
        <v>4592</v>
      </c>
      <c r="G1058" t="s">
        <v>4593</v>
      </c>
      <c r="H1058">
        <v>2</v>
      </c>
      <c r="I1058">
        <v>34.42</v>
      </c>
      <c r="J1058">
        <v>68.84</v>
      </c>
      <c r="K1058" t="s">
        <v>4218</v>
      </c>
      <c r="L1058">
        <v>291.79000000000002</v>
      </c>
      <c r="M1058">
        <v>291.79000000000002</v>
      </c>
      <c r="N1058" t="s">
        <v>4218</v>
      </c>
      <c r="P1058" t="s">
        <v>5362</v>
      </c>
      <c r="R1058" t="s">
        <v>4754</v>
      </c>
    </row>
    <row r="1059" spans="1:18" x14ac:dyDescent="0.35">
      <c r="A1059">
        <v>2927309</v>
      </c>
      <c r="B1059">
        <v>6471403</v>
      </c>
      <c r="C1059" t="s">
        <v>4590</v>
      </c>
      <c r="D1059">
        <v>4001592860</v>
      </c>
      <c r="E1059" s="16">
        <v>45533</v>
      </c>
      <c r="F1059" t="s">
        <v>4594</v>
      </c>
      <c r="G1059" t="s">
        <v>4595</v>
      </c>
      <c r="H1059">
        <v>1</v>
      </c>
      <c r="I1059">
        <v>846.64</v>
      </c>
      <c r="J1059">
        <v>846.64</v>
      </c>
      <c r="K1059" t="s">
        <v>4218</v>
      </c>
      <c r="L1059">
        <v>526.66</v>
      </c>
      <c r="M1059">
        <v>526.66</v>
      </c>
      <c r="N1059" t="s">
        <v>4218</v>
      </c>
      <c r="P1059" t="s">
        <v>5362</v>
      </c>
      <c r="R1059" t="s">
        <v>4754</v>
      </c>
    </row>
    <row r="1060" spans="1:18" x14ac:dyDescent="0.35">
      <c r="A1060">
        <v>2928727</v>
      </c>
      <c r="B1060">
        <v>6472513</v>
      </c>
      <c r="C1060" t="s">
        <v>4596</v>
      </c>
      <c r="D1060">
        <v>4001595481</v>
      </c>
      <c r="E1060" s="16">
        <v>45537</v>
      </c>
      <c r="F1060" t="s">
        <v>2710</v>
      </c>
      <c r="G1060" t="s">
        <v>1814</v>
      </c>
      <c r="H1060">
        <v>4</v>
      </c>
      <c r="I1060">
        <v>3.83</v>
      </c>
      <c r="J1060">
        <v>15.32</v>
      </c>
      <c r="K1060" t="s">
        <v>4218</v>
      </c>
      <c r="L1060">
        <v>122.09</v>
      </c>
      <c r="M1060">
        <v>122.09</v>
      </c>
      <c r="N1060" t="s">
        <v>4218</v>
      </c>
      <c r="P1060" t="s">
        <v>5362</v>
      </c>
      <c r="R1060" t="s">
        <v>4754</v>
      </c>
    </row>
    <row r="1061" spans="1:18" x14ac:dyDescent="0.35">
      <c r="A1061">
        <v>2928727</v>
      </c>
      <c r="B1061">
        <v>6472513</v>
      </c>
      <c r="C1061" t="s">
        <v>4596</v>
      </c>
      <c r="D1061">
        <v>4001595481</v>
      </c>
      <c r="E1061" s="16">
        <v>45537</v>
      </c>
      <c r="F1061" t="s">
        <v>2576</v>
      </c>
      <c r="G1061" t="s">
        <v>1814</v>
      </c>
      <c r="H1061">
        <v>4</v>
      </c>
      <c r="I1061">
        <v>8.09</v>
      </c>
      <c r="J1061">
        <v>32.36</v>
      </c>
      <c r="K1061" t="s">
        <v>4218</v>
      </c>
      <c r="L1061">
        <v>25.41</v>
      </c>
      <c r="M1061">
        <v>25.41</v>
      </c>
      <c r="N1061" t="s">
        <v>4218</v>
      </c>
      <c r="P1061" t="s">
        <v>5362</v>
      </c>
      <c r="R1061" t="s">
        <v>4754</v>
      </c>
    </row>
    <row r="1062" spans="1:18" x14ac:dyDescent="0.35">
      <c r="A1062">
        <v>2928727</v>
      </c>
      <c r="B1062">
        <v>6472513</v>
      </c>
      <c r="C1062" t="s">
        <v>4596</v>
      </c>
      <c r="D1062">
        <v>4001595481</v>
      </c>
      <c r="E1062" s="16">
        <v>45537</v>
      </c>
      <c r="F1062" t="s">
        <v>4597</v>
      </c>
      <c r="G1062" t="s">
        <v>4598</v>
      </c>
      <c r="H1062">
        <v>4</v>
      </c>
      <c r="I1062">
        <v>3.57</v>
      </c>
      <c r="J1062">
        <v>14.28</v>
      </c>
      <c r="K1062" t="s">
        <v>4218</v>
      </c>
      <c r="L1062">
        <v>0.52</v>
      </c>
      <c r="M1062">
        <v>4.16</v>
      </c>
      <c r="N1062" t="s">
        <v>4218</v>
      </c>
      <c r="P1062" t="s">
        <v>5362</v>
      </c>
      <c r="R1062" t="s">
        <v>4754</v>
      </c>
    </row>
    <row r="1063" spans="1:18" x14ac:dyDescent="0.35">
      <c r="A1063">
        <v>2928727</v>
      </c>
      <c r="B1063">
        <v>6472513</v>
      </c>
      <c r="C1063" t="s">
        <v>4596</v>
      </c>
      <c r="D1063">
        <v>4001595481</v>
      </c>
      <c r="E1063" s="16">
        <v>45537</v>
      </c>
      <c r="F1063" t="s">
        <v>4599</v>
      </c>
      <c r="G1063" t="s">
        <v>1810</v>
      </c>
      <c r="H1063">
        <v>4</v>
      </c>
      <c r="I1063">
        <v>134.96</v>
      </c>
      <c r="J1063">
        <v>539.84</v>
      </c>
      <c r="K1063" t="s">
        <v>4218</v>
      </c>
      <c r="L1063">
        <v>6.82</v>
      </c>
      <c r="M1063">
        <v>13.64</v>
      </c>
      <c r="N1063" t="s">
        <v>4218</v>
      </c>
      <c r="P1063" t="s">
        <v>5362</v>
      </c>
      <c r="R1063" t="s">
        <v>4754</v>
      </c>
    </row>
    <row r="1064" spans="1:18" x14ac:dyDescent="0.35">
      <c r="A1064">
        <v>2928727</v>
      </c>
      <c r="B1064">
        <v>6472513</v>
      </c>
      <c r="C1064" t="s">
        <v>4596</v>
      </c>
      <c r="D1064">
        <v>4001595481</v>
      </c>
      <c r="E1064" s="16">
        <v>45537</v>
      </c>
      <c r="F1064" t="s">
        <v>2570</v>
      </c>
      <c r="G1064" t="s">
        <v>1825</v>
      </c>
      <c r="H1064">
        <v>24</v>
      </c>
      <c r="I1064">
        <v>8.31</v>
      </c>
      <c r="J1064">
        <v>199.44</v>
      </c>
      <c r="K1064" t="s">
        <v>4218</v>
      </c>
      <c r="L1064">
        <v>12.19</v>
      </c>
      <c r="M1064">
        <v>12.19</v>
      </c>
      <c r="N1064" t="s">
        <v>4218</v>
      </c>
      <c r="P1064" t="s">
        <v>5362</v>
      </c>
      <c r="R1064" t="s">
        <v>4754</v>
      </c>
    </row>
    <row r="1065" spans="1:18" x14ac:dyDescent="0.35">
      <c r="A1065">
        <v>2928727</v>
      </c>
      <c r="B1065">
        <v>6472513</v>
      </c>
      <c r="C1065" t="s">
        <v>4596</v>
      </c>
      <c r="D1065">
        <v>4001595481</v>
      </c>
      <c r="E1065" s="16">
        <v>45537</v>
      </c>
      <c r="F1065" t="s">
        <v>4600</v>
      </c>
      <c r="G1065" t="s">
        <v>1822</v>
      </c>
      <c r="H1065">
        <v>8</v>
      </c>
      <c r="I1065">
        <v>22.08</v>
      </c>
      <c r="J1065">
        <v>176.64</v>
      </c>
      <c r="K1065" t="s">
        <v>4218</v>
      </c>
      <c r="L1065">
        <v>5.79</v>
      </c>
      <c r="M1065">
        <v>5.79</v>
      </c>
      <c r="N1065" t="s">
        <v>4218</v>
      </c>
      <c r="P1065" t="s">
        <v>5362</v>
      </c>
      <c r="R1065" t="s">
        <v>4754</v>
      </c>
    </row>
    <row r="1066" spans="1:18" x14ac:dyDescent="0.35">
      <c r="A1066">
        <v>2928727</v>
      </c>
      <c r="B1066">
        <v>6472513</v>
      </c>
      <c r="C1066" t="s">
        <v>4596</v>
      </c>
      <c r="D1066">
        <v>4001595481</v>
      </c>
      <c r="E1066" s="16">
        <v>45537</v>
      </c>
      <c r="F1066" t="s">
        <v>1821</v>
      </c>
      <c r="G1066" t="s">
        <v>1822</v>
      </c>
      <c r="H1066">
        <v>48</v>
      </c>
      <c r="I1066">
        <v>1.05</v>
      </c>
      <c r="J1066">
        <v>50.4</v>
      </c>
      <c r="K1066" t="s">
        <v>4218</v>
      </c>
      <c r="L1066">
        <v>21.81</v>
      </c>
      <c r="M1066">
        <v>43.62</v>
      </c>
      <c r="N1066" t="s">
        <v>4218</v>
      </c>
      <c r="P1066" t="s">
        <v>5362</v>
      </c>
      <c r="R1066" t="s">
        <v>4754</v>
      </c>
    </row>
    <row r="1067" spans="1:18" x14ac:dyDescent="0.35">
      <c r="A1067">
        <v>2928727</v>
      </c>
      <c r="B1067">
        <v>6472513</v>
      </c>
      <c r="C1067" t="s">
        <v>4596</v>
      </c>
      <c r="D1067">
        <v>4001595481</v>
      </c>
      <c r="E1067" s="16">
        <v>45537</v>
      </c>
      <c r="F1067" t="s">
        <v>2582</v>
      </c>
      <c r="G1067" t="s">
        <v>1958</v>
      </c>
      <c r="H1067">
        <v>8</v>
      </c>
      <c r="I1067">
        <v>83.9</v>
      </c>
      <c r="J1067">
        <v>671.2</v>
      </c>
      <c r="K1067" t="s">
        <v>4218</v>
      </c>
      <c r="L1067">
        <v>30.07</v>
      </c>
      <c r="M1067">
        <v>60.14</v>
      </c>
      <c r="N1067" t="s">
        <v>4218</v>
      </c>
      <c r="P1067" t="s">
        <v>5362</v>
      </c>
      <c r="R1067" t="s">
        <v>4754</v>
      </c>
    </row>
    <row r="1068" spans="1:18" x14ac:dyDescent="0.35">
      <c r="A1068">
        <v>2928727</v>
      </c>
      <c r="B1068">
        <v>6472513</v>
      </c>
      <c r="C1068" t="s">
        <v>4596</v>
      </c>
      <c r="D1068">
        <v>4001595481</v>
      </c>
      <c r="E1068" s="16">
        <v>45537</v>
      </c>
      <c r="F1068" t="s">
        <v>2577</v>
      </c>
      <c r="G1068" t="s">
        <v>1810</v>
      </c>
      <c r="H1068">
        <v>12</v>
      </c>
      <c r="I1068">
        <v>3.08</v>
      </c>
      <c r="J1068">
        <v>36.96</v>
      </c>
      <c r="K1068" t="s">
        <v>4218</v>
      </c>
      <c r="L1068">
        <v>16.97</v>
      </c>
      <c r="M1068">
        <v>16.97</v>
      </c>
      <c r="N1068" t="s">
        <v>4218</v>
      </c>
      <c r="P1068" t="s">
        <v>5362</v>
      </c>
      <c r="R1068" t="s">
        <v>4754</v>
      </c>
    </row>
    <row r="1069" spans="1:18" x14ac:dyDescent="0.35">
      <c r="A1069">
        <v>2928727</v>
      </c>
      <c r="B1069">
        <v>6472513</v>
      </c>
      <c r="C1069" t="s">
        <v>4596</v>
      </c>
      <c r="D1069">
        <v>4001595481</v>
      </c>
      <c r="E1069" s="16">
        <v>45537</v>
      </c>
      <c r="F1069" t="s">
        <v>2574</v>
      </c>
      <c r="G1069" t="s">
        <v>2575</v>
      </c>
      <c r="H1069">
        <v>2</v>
      </c>
      <c r="I1069">
        <v>133.29</v>
      </c>
      <c r="J1069">
        <v>266.58</v>
      </c>
      <c r="K1069" t="s">
        <v>4218</v>
      </c>
      <c r="L1069">
        <v>2.88</v>
      </c>
      <c r="M1069">
        <v>2.88</v>
      </c>
      <c r="N1069" t="s">
        <v>4218</v>
      </c>
      <c r="P1069" t="s">
        <v>5362</v>
      </c>
      <c r="R1069" t="s">
        <v>4754</v>
      </c>
    </row>
    <row r="1070" spans="1:18" x14ac:dyDescent="0.35">
      <c r="A1070">
        <v>2928727</v>
      </c>
      <c r="B1070">
        <v>6472513</v>
      </c>
      <c r="C1070" t="s">
        <v>4596</v>
      </c>
      <c r="D1070">
        <v>4001595481</v>
      </c>
      <c r="E1070" s="16">
        <v>45537</v>
      </c>
      <c r="F1070" t="s">
        <v>3176</v>
      </c>
      <c r="G1070" t="s">
        <v>1814</v>
      </c>
      <c r="H1070">
        <v>2</v>
      </c>
      <c r="I1070">
        <v>17.510000000000002</v>
      </c>
      <c r="J1070">
        <v>35.020000000000003</v>
      </c>
      <c r="K1070" t="s">
        <v>4218</v>
      </c>
      <c r="L1070">
        <v>24.4</v>
      </c>
      <c r="M1070">
        <v>24.4</v>
      </c>
      <c r="N1070" t="s">
        <v>4218</v>
      </c>
      <c r="P1070" t="s">
        <v>5362</v>
      </c>
      <c r="R1070" t="s">
        <v>4754</v>
      </c>
    </row>
    <row r="1071" spans="1:18" x14ac:dyDescent="0.35">
      <c r="A1071">
        <v>2928727</v>
      </c>
      <c r="B1071">
        <v>6472513</v>
      </c>
      <c r="C1071" t="s">
        <v>4596</v>
      </c>
      <c r="D1071">
        <v>4001595481</v>
      </c>
      <c r="E1071" s="16">
        <v>45537</v>
      </c>
      <c r="F1071" t="s">
        <v>2572</v>
      </c>
      <c r="G1071" t="s">
        <v>2573</v>
      </c>
      <c r="H1071">
        <v>4</v>
      </c>
      <c r="I1071">
        <v>94.68</v>
      </c>
      <c r="J1071">
        <v>378.72</v>
      </c>
      <c r="K1071" t="s">
        <v>4218</v>
      </c>
      <c r="L1071">
        <v>2.88</v>
      </c>
      <c r="M1071">
        <v>2.88</v>
      </c>
      <c r="N1071" t="s">
        <v>4218</v>
      </c>
      <c r="P1071" t="s">
        <v>5362</v>
      </c>
      <c r="R1071" t="s">
        <v>4754</v>
      </c>
    </row>
    <row r="1072" spans="1:18" x14ac:dyDescent="0.35">
      <c r="A1072">
        <v>2928727</v>
      </c>
      <c r="B1072">
        <v>6472513</v>
      </c>
      <c r="C1072" t="s">
        <v>4596</v>
      </c>
      <c r="D1072">
        <v>4001595481</v>
      </c>
      <c r="E1072" s="16">
        <v>45537</v>
      </c>
      <c r="F1072" t="s">
        <v>2571</v>
      </c>
      <c r="G1072" t="s">
        <v>1929</v>
      </c>
      <c r="H1072">
        <v>4</v>
      </c>
      <c r="I1072">
        <v>105.73</v>
      </c>
      <c r="J1072">
        <v>422.92</v>
      </c>
      <c r="K1072" t="s">
        <v>4218</v>
      </c>
      <c r="L1072">
        <v>1.87</v>
      </c>
      <c r="M1072">
        <v>1.87</v>
      </c>
      <c r="N1072" t="s">
        <v>4218</v>
      </c>
      <c r="P1072" t="s">
        <v>5362</v>
      </c>
      <c r="R1072" t="s">
        <v>4754</v>
      </c>
    </row>
    <row r="1073" spans="1:18" x14ac:dyDescent="0.35">
      <c r="A1073">
        <v>2928727</v>
      </c>
      <c r="B1073">
        <v>6472513</v>
      </c>
      <c r="C1073" t="s">
        <v>4596</v>
      </c>
      <c r="D1073">
        <v>4001595481</v>
      </c>
      <c r="E1073" s="16">
        <v>45537</v>
      </c>
      <c r="F1073" t="s">
        <v>2578</v>
      </c>
      <c r="G1073" t="s">
        <v>1929</v>
      </c>
      <c r="H1073">
        <v>4</v>
      </c>
      <c r="I1073">
        <v>95.8</v>
      </c>
      <c r="J1073">
        <v>383.2</v>
      </c>
      <c r="K1073" t="s">
        <v>4218</v>
      </c>
      <c r="L1073">
        <v>19.690000000000001</v>
      </c>
      <c r="M1073">
        <v>39.380000000000003</v>
      </c>
      <c r="N1073" t="s">
        <v>4218</v>
      </c>
      <c r="P1073" t="s">
        <v>5362</v>
      </c>
      <c r="R1073" t="s">
        <v>4754</v>
      </c>
    </row>
    <row r="1074" spans="1:18" x14ac:dyDescent="0.35">
      <c r="A1074">
        <v>2933089</v>
      </c>
      <c r="B1074">
        <v>6475548</v>
      </c>
      <c r="C1074" t="s">
        <v>4723</v>
      </c>
      <c r="D1074">
        <v>4001667045</v>
      </c>
      <c r="E1074" t="s">
        <v>4724</v>
      </c>
      <c r="F1074" t="s">
        <v>4725</v>
      </c>
      <c r="G1074" t="s">
        <v>4726</v>
      </c>
      <c r="H1074">
        <v>1</v>
      </c>
      <c r="I1074">
        <v>10303.709999999999</v>
      </c>
      <c r="J1074">
        <v>10303.709999999999</v>
      </c>
      <c r="K1074" t="s">
        <v>4218</v>
      </c>
      <c r="L1074">
        <v>2.2799999999999998</v>
      </c>
      <c r="M1074">
        <v>4.5599999999999996</v>
      </c>
      <c r="N1074" t="s">
        <v>4218</v>
      </c>
      <c r="P1074" t="s">
        <v>5362</v>
      </c>
      <c r="R1074" t="s">
        <v>4754</v>
      </c>
    </row>
    <row r="1075" spans="1:18" x14ac:dyDescent="0.35">
      <c r="A1075">
        <v>2933089</v>
      </c>
      <c r="B1075">
        <v>6475548</v>
      </c>
      <c r="C1075" t="s">
        <v>4723</v>
      </c>
      <c r="D1075">
        <v>4001667045</v>
      </c>
      <c r="E1075" t="s">
        <v>4724</v>
      </c>
      <c r="F1075" t="s">
        <v>2037</v>
      </c>
      <c r="G1075" t="s">
        <v>1825</v>
      </c>
      <c r="H1075">
        <v>18</v>
      </c>
      <c r="I1075">
        <v>24.12</v>
      </c>
      <c r="J1075">
        <v>24.12</v>
      </c>
      <c r="K1075" t="s">
        <v>4218</v>
      </c>
      <c r="L1075">
        <v>1.69</v>
      </c>
      <c r="M1075">
        <v>3.38</v>
      </c>
      <c r="N1075" t="s">
        <v>4218</v>
      </c>
      <c r="P1075" t="s">
        <v>5362</v>
      </c>
      <c r="R1075" t="s">
        <v>4754</v>
      </c>
    </row>
    <row r="1076" spans="1:18" x14ac:dyDescent="0.35">
      <c r="A1076">
        <v>2933089</v>
      </c>
      <c r="B1076">
        <v>6475548</v>
      </c>
      <c r="C1076" t="s">
        <v>4723</v>
      </c>
      <c r="D1076">
        <v>4001667045</v>
      </c>
      <c r="E1076" t="s">
        <v>4724</v>
      </c>
      <c r="F1076" t="s">
        <v>1890</v>
      </c>
      <c r="G1076" t="s">
        <v>1865</v>
      </c>
      <c r="H1076">
        <v>18</v>
      </c>
      <c r="I1076">
        <v>12.96</v>
      </c>
      <c r="J1076">
        <v>12.96</v>
      </c>
      <c r="K1076" t="s">
        <v>4218</v>
      </c>
      <c r="L1076">
        <v>14.92</v>
      </c>
      <c r="M1076">
        <v>29.84</v>
      </c>
      <c r="N1076" t="s">
        <v>4218</v>
      </c>
      <c r="P1076" t="s">
        <v>5362</v>
      </c>
      <c r="R1076" t="s">
        <v>4754</v>
      </c>
    </row>
    <row r="1077" spans="1:18" x14ac:dyDescent="0.35">
      <c r="A1077">
        <v>2933089</v>
      </c>
      <c r="B1077">
        <v>6475548</v>
      </c>
      <c r="C1077" t="s">
        <v>4723</v>
      </c>
      <c r="D1077">
        <v>4001667045</v>
      </c>
      <c r="E1077" t="s">
        <v>4724</v>
      </c>
      <c r="F1077" t="s">
        <v>2038</v>
      </c>
      <c r="G1077" t="s">
        <v>1825</v>
      </c>
      <c r="H1077">
        <v>8</v>
      </c>
      <c r="I1077">
        <v>18.16</v>
      </c>
      <c r="J1077">
        <v>18.16</v>
      </c>
      <c r="K1077" t="s">
        <v>4218</v>
      </c>
      <c r="L1077">
        <v>14.92</v>
      </c>
      <c r="M1077">
        <v>29.84</v>
      </c>
      <c r="N1077" t="s">
        <v>4218</v>
      </c>
      <c r="P1077" t="s">
        <v>5362</v>
      </c>
      <c r="R1077" t="s">
        <v>4754</v>
      </c>
    </row>
    <row r="1078" spans="1:18" x14ac:dyDescent="0.35">
      <c r="A1078">
        <v>2933089</v>
      </c>
      <c r="B1078">
        <v>6475548</v>
      </c>
      <c r="C1078" t="s">
        <v>4723</v>
      </c>
      <c r="D1078">
        <v>4001667045</v>
      </c>
      <c r="E1078" t="s">
        <v>4724</v>
      </c>
      <c r="F1078" t="s">
        <v>2039</v>
      </c>
      <c r="G1078" t="s">
        <v>1822</v>
      </c>
      <c r="H1078">
        <v>10</v>
      </c>
      <c r="I1078">
        <v>5.2</v>
      </c>
      <c r="J1078">
        <v>5.2</v>
      </c>
      <c r="K1078" t="s">
        <v>4218</v>
      </c>
      <c r="L1078">
        <v>2.2799999999999998</v>
      </c>
      <c r="M1078">
        <v>4.5599999999999996</v>
      </c>
      <c r="N1078" t="s">
        <v>4218</v>
      </c>
      <c r="P1078" t="s">
        <v>5362</v>
      </c>
      <c r="R1078" t="s">
        <v>4754</v>
      </c>
    </row>
    <row r="1079" spans="1:18" x14ac:dyDescent="0.35">
      <c r="A1079">
        <v>2933089</v>
      </c>
      <c r="B1079">
        <v>6475548</v>
      </c>
      <c r="C1079" t="s">
        <v>4723</v>
      </c>
      <c r="D1079">
        <v>4001667045</v>
      </c>
      <c r="E1079" t="s">
        <v>4724</v>
      </c>
      <c r="F1079" t="s">
        <v>1985</v>
      </c>
      <c r="G1079" t="s">
        <v>1825</v>
      </c>
      <c r="H1079">
        <v>2</v>
      </c>
      <c r="I1079">
        <v>5.38</v>
      </c>
      <c r="J1079">
        <v>5.38</v>
      </c>
      <c r="K1079" t="s">
        <v>4218</v>
      </c>
      <c r="L1079">
        <v>1.54</v>
      </c>
      <c r="M1079">
        <v>3.08</v>
      </c>
      <c r="N1079" t="s">
        <v>4218</v>
      </c>
      <c r="P1079" t="s">
        <v>5362</v>
      </c>
      <c r="R1079" t="s">
        <v>4754</v>
      </c>
    </row>
    <row r="1080" spans="1:18" x14ac:dyDescent="0.35">
      <c r="A1080">
        <v>2933089</v>
      </c>
      <c r="B1080">
        <v>6475548</v>
      </c>
      <c r="C1080" t="s">
        <v>4723</v>
      </c>
      <c r="D1080">
        <v>4001667045</v>
      </c>
      <c r="E1080" t="s">
        <v>4724</v>
      </c>
      <c r="F1080" t="s">
        <v>2040</v>
      </c>
      <c r="G1080" t="s">
        <v>1825</v>
      </c>
      <c r="H1080">
        <v>2</v>
      </c>
      <c r="I1080">
        <v>6.16</v>
      </c>
      <c r="J1080">
        <v>6.16</v>
      </c>
      <c r="K1080" t="s">
        <v>4218</v>
      </c>
      <c r="L1080">
        <v>24.35</v>
      </c>
      <c r="M1080">
        <v>48.7</v>
      </c>
      <c r="N1080" t="s">
        <v>4218</v>
      </c>
      <c r="P1080" t="s">
        <v>5362</v>
      </c>
      <c r="R1080" t="s">
        <v>4754</v>
      </c>
    </row>
    <row r="1081" spans="1:18" x14ac:dyDescent="0.35">
      <c r="A1081">
        <v>2933089</v>
      </c>
      <c r="B1081">
        <v>6475548</v>
      </c>
      <c r="C1081" t="s">
        <v>4723</v>
      </c>
      <c r="D1081">
        <v>4001667045</v>
      </c>
      <c r="E1081" t="s">
        <v>4724</v>
      </c>
      <c r="F1081" t="s">
        <v>2043</v>
      </c>
      <c r="G1081" t="s">
        <v>1826</v>
      </c>
      <c r="H1081">
        <v>5</v>
      </c>
      <c r="I1081">
        <v>65.650000000000006</v>
      </c>
      <c r="J1081">
        <v>65.650000000000006</v>
      </c>
      <c r="K1081" t="s">
        <v>4218</v>
      </c>
      <c r="L1081">
        <v>1.87</v>
      </c>
      <c r="M1081">
        <v>3.74</v>
      </c>
      <c r="N1081" t="s">
        <v>4218</v>
      </c>
      <c r="P1081" t="s">
        <v>5362</v>
      </c>
      <c r="R1081" t="s">
        <v>4754</v>
      </c>
    </row>
    <row r="1082" spans="1:18" x14ac:dyDescent="0.35">
      <c r="A1082">
        <v>2937703</v>
      </c>
      <c r="B1082">
        <v>6478561</v>
      </c>
      <c r="C1082" t="s">
        <v>4601</v>
      </c>
      <c r="D1082">
        <v>4001644069</v>
      </c>
      <c r="E1082" s="16">
        <v>45571</v>
      </c>
      <c r="F1082" t="s">
        <v>4602</v>
      </c>
      <c r="G1082" t="s">
        <v>1825</v>
      </c>
      <c r="H1082">
        <v>8</v>
      </c>
      <c r="I1082">
        <v>26.82</v>
      </c>
      <c r="J1082">
        <v>214.56</v>
      </c>
      <c r="K1082" t="s">
        <v>4218</v>
      </c>
      <c r="L1082">
        <v>2.48</v>
      </c>
      <c r="M1082">
        <v>4.96</v>
      </c>
      <c r="N1082" t="s">
        <v>4218</v>
      </c>
      <c r="P1082" t="s">
        <v>5362</v>
      </c>
      <c r="R1082" t="s">
        <v>4754</v>
      </c>
    </row>
    <row r="1083" spans="1:18" x14ac:dyDescent="0.35">
      <c r="A1083">
        <v>2937703</v>
      </c>
      <c r="B1083">
        <v>6478561</v>
      </c>
      <c r="C1083" t="s">
        <v>4601</v>
      </c>
      <c r="D1083">
        <v>4001644069</v>
      </c>
      <c r="E1083" s="16">
        <v>45571</v>
      </c>
      <c r="F1083" t="s">
        <v>4603</v>
      </c>
      <c r="G1083" t="s">
        <v>1810</v>
      </c>
      <c r="H1083">
        <v>8</v>
      </c>
      <c r="I1083">
        <v>3.61</v>
      </c>
      <c r="J1083">
        <v>28.88</v>
      </c>
      <c r="K1083" t="s">
        <v>4218</v>
      </c>
      <c r="L1083">
        <v>39.58</v>
      </c>
      <c r="M1083">
        <v>39.58</v>
      </c>
      <c r="N1083" t="s">
        <v>4218</v>
      </c>
      <c r="P1083" t="s">
        <v>5362</v>
      </c>
      <c r="R1083" t="s">
        <v>4754</v>
      </c>
    </row>
    <row r="1084" spans="1:18" x14ac:dyDescent="0.35">
      <c r="A1084">
        <v>2937703</v>
      </c>
      <c r="B1084">
        <v>6478561</v>
      </c>
      <c r="C1084" t="s">
        <v>4601</v>
      </c>
      <c r="D1084">
        <v>4001644069</v>
      </c>
      <c r="E1084" s="16">
        <v>45571</v>
      </c>
      <c r="F1084" t="s">
        <v>4604</v>
      </c>
      <c r="G1084" t="s">
        <v>1814</v>
      </c>
      <c r="H1084">
        <v>52</v>
      </c>
      <c r="I1084">
        <v>4.13</v>
      </c>
      <c r="J1084">
        <v>214.76</v>
      </c>
      <c r="K1084" t="s">
        <v>4218</v>
      </c>
      <c r="L1084">
        <v>2.2799999999999998</v>
      </c>
      <c r="M1084">
        <v>2.2799999999999998</v>
      </c>
      <c r="N1084" t="s">
        <v>4218</v>
      </c>
      <c r="P1084" t="s">
        <v>5362</v>
      </c>
      <c r="R1084" t="s">
        <v>4754</v>
      </c>
    </row>
    <row r="1085" spans="1:18" x14ac:dyDescent="0.35">
      <c r="A1085">
        <v>2937707</v>
      </c>
      <c r="B1085">
        <v>6478565</v>
      </c>
      <c r="C1085" t="s">
        <v>4644</v>
      </c>
      <c r="D1085">
        <v>4001633739</v>
      </c>
      <c r="E1085" s="16">
        <v>45563</v>
      </c>
      <c r="F1085" t="s">
        <v>4645</v>
      </c>
      <c r="G1085" t="s">
        <v>1820</v>
      </c>
      <c r="H1085">
        <v>6</v>
      </c>
      <c r="I1085">
        <v>6.35</v>
      </c>
      <c r="J1085">
        <v>38.1</v>
      </c>
      <c r="K1085" t="s">
        <v>4218</v>
      </c>
      <c r="L1085">
        <v>1.69</v>
      </c>
      <c r="M1085">
        <v>1.69</v>
      </c>
      <c r="N1085" t="s">
        <v>4218</v>
      </c>
      <c r="P1085" t="s">
        <v>5362</v>
      </c>
      <c r="R1085" t="s">
        <v>4754</v>
      </c>
    </row>
    <row r="1086" spans="1:18" x14ac:dyDescent="0.35">
      <c r="A1086">
        <v>2937707</v>
      </c>
      <c r="B1086">
        <v>6478565</v>
      </c>
      <c r="C1086" t="s">
        <v>4644</v>
      </c>
      <c r="D1086">
        <v>4001633739</v>
      </c>
      <c r="E1086" s="16">
        <v>45563</v>
      </c>
      <c r="F1086" t="s">
        <v>4646</v>
      </c>
      <c r="G1086" t="s">
        <v>1825</v>
      </c>
      <c r="H1086">
        <v>4</v>
      </c>
      <c r="I1086">
        <v>10.51</v>
      </c>
      <c r="J1086">
        <v>42.04</v>
      </c>
      <c r="K1086" t="s">
        <v>4218</v>
      </c>
      <c r="L1086">
        <v>51.05</v>
      </c>
      <c r="M1086">
        <v>51.05</v>
      </c>
      <c r="N1086" t="s">
        <v>4218</v>
      </c>
      <c r="P1086" t="s">
        <v>5362</v>
      </c>
      <c r="R1086" t="s">
        <v>4754</v>
      </c>
    </row>
    <row r="1087" spans="1:18" x14ac:dyDescent="0.35">
      <c r="A1087">
        <v>2937707</v>
      </c>
      <c r="B1087">
        <v>6478565</v>
      </c>
      <c r="C1087" t="s">
        <v>4644</v>
      </c>
      <c r="D1087">
        <v>4001633739</v>
      </c>
      <c r="E1087" s="16">
        <v>45563</v>
      </c>
      <c r="F1087" t="s">
        <v>4647</v>
      </c>
      <c r="G1087" t="s">
        <v>1822</v>
      </c>
      <c r="H1087">
        <v>4</v>
      </c>
      <c r="I1087">
        <v>4.47</v>
      </c>
      <c r="J1087">
        <v>17.88</v>
      </c>
      <c r="K1087" t="s">
        <v>4218</v>
      </c>
      <c r="L1087">
        <v>1.87</v>
      </c>
      <c r="M1087">
        <v>1.87</v>
      </c>
      <c r="N1087" t="s">
        <v>4218</v>
      </c>
      <c r="P1087" t="s">
        <v>5362</v>
      </c>
      <c r="R1087" t="s">
        <v>4754</v>
      </c>
    </row>
    <row r="1088" spans="1:18" x14ac:dyDescent="0.35">
      <c r="A1088">
        <v>2937707</v>
      </c>
      <c r="B1088">
        <v>6478565</v>
      </c>
      <c r="C1088" t="s">
        <v>4644</v>
      </c>
      <c r="D1088">
        <v>4001633739</v>
      </c>
      <c r="E1088" s="16">
        <v>45563</v>
      </c>
      <c r="F1088" t="s">
        <v>4648</v>
      </c>
      <c r="G1088" t="s">
        <v>1819</v>
      </c>
      <c r="H1088">
        <v>2</v>
      </c>
      <c r="I1088">
        <v>3.98</v>
      </c>
      <c r="J1088">
        <v>7.96</v>
      </c>
      <c r="K1088" t="s">
        <v>4218</v>
      </c>
      <c r="L1088">
        <v>2.48</v>
      </c>
      <c r="M1088">
        <v>2.48</v>
      </c>
      <c r="N1088" t="s">
        <v>4218</v>
      </c>
      <c r="P1088" t="s">
        <v>5362</v>
      </c>
      <c r="R1088" t="s">
        <v>4754</v>
      </c>
    </row>
    <row r="1089" spans="1:18" x14ac:dyDescent="0.35">
      <c r="A1089">
        <v>2937707</v>
      </c>
      <c r="B1089">
        <v>6478565</v>
      </c>
      <c r="C1089" t="s">
        <v>4644</v>
      </c>
      <c r="D1089">
        <v>4001633739</v>
      </c>
      <c r="E1089" s="16">
        <v>45563</v>
      </c>
      <c r="F1089" t="s">
        <v>4649</v>
      </c>
      <c r="G1089" t="s">
        <v>1855</v>
      </c>
      <c r="H1089">
        <v>4</v>
      </c>
      <c r="I1089">
        <v>326.77</v>
      </c>
      <c r="J1089">
        <v>1307.08</v>
      </c>
      <c r="K1089" t="s">
        <v>4218</v>
      </c>
      <c r="L1089">
        <v>20.81</v>
      </c>
      <c r="M1089">
        <v>20.81</v>
      </c>
      <c r="N1089" t="s">
        <v>4218</v>
      </c>
      <c r="P1089" t="s">
        <v>5362</v>
      </c>
      <c r="R1089" t="s">
        <v>4754</v>
      </c>
    </row>
    <row r="1090" spans="1:18" x14ac:dyDescent="0.35">
      <c r="A1090">
        <v>2937707</v>
      </c>
      <c r="B1090">
        <v>6478565</v>
      </c>
      <c r="C1090" t="s">
        <v>4644</v>
      </c>
      <c r="D1090">
        <v>4001633739</v>
      </c>
      <c r="E1090" s="16">
        <v>45563</v>
      </c>
      <c r="F1090" t="s">
        <v>4650</v>
      </c>
      <c r="G1090" t="s">
        <v>1895</v>
      </c>
      <c r="H1090">
        <v>1</v>
      </c>
      <c r="I1090">
        <v>156.19999999999999</v>
      </c>
      <c r="J1090">
        <v>156.19999999999999</v>
      </c>
      <c r="K1090" t="s">
        <v>4218</v>
      </c>
      <c r="L1090">
        <v>1.48</v>
      </c>
      <c r="M1090">
        <v>1.48</v>
      </c>
      <c r="N1090" t="s">
        <v>4218</v>
      </c>
      <c r="P1090" t="s">
        <v>5362</v>
      </c>
      <c r="R1090" t="s">
        <v>4754</v>
      </c>
    </row>
    <row r="1091" spans="1:18" x14ac:dyDescent="0.35">
      <c r="A1091">
        <v>2937707</v>
      </c>
      <c r="B1091">
        <v>6478565</v>
      </c>
      <c r="C1091" t="s">
        <v>4644</v>
      </c>
      <c r="D1091">
        <v>4001633739</v>
      </c>
      <c r="E1091" s="16">
        <v>45563</v>
      </c>
      <c r="F1091" t="s">
        <v>4651</v>
      </c>
      <c r="G1091" t="s">
        <v>1828</v>
      </c>
      <c r="H1091">
        <v>1</v>
      </c>
      <c r="I1091">
        <v>72.17</v>
      </c>
      <c r="J1091">
        <v>72.17</v>
      </c>
      <c r="K1091" t="s">
        <v>4218</v>
      </c>
      <c r="L1091">
        <v>1.54</v>
      </c>
      <c r="M1091">
        <v>1.54</v>
      </c>
      <c r="N1091" t="s">
        <v>4218</v>
      </c>
      <c r="P1091" t="s">
        <v>5362</v>
      </c>
      <c r="R1091" t="s">
        <v>4754</v>
      </c>
    </row>
    <row r="1092" spans="1:18" x14ac:dyDescent="0.35">
      <c r="A1092">
        <v>2937707</v>
      </c>
      <c r="B1092">
        <v>6478565</v>
      </c>
      <c r="C1092" t="s">
        <v>4644</v>
      </c>
      <c r="D1092">
        <v>4001633739</v>
      </c>
      <c r="E1092" s="16">
        <v>45563</v>
      </c>
      <c r="F1092" t="s">
        <v>4652</v>
      </c>
      <c r="G1092" t="s">
        <v>1828</v>
      </c>
      <c r="H1092">
        <v>1</v>
      </c>
      <c r="I1092">
        <v>81.819999999999993</v>
      </c>
      <c r="J1092">
        <v>81.819999999999993</v>
      </c>
      <c r="K1092" t="s">
        <v>4218</v>
      </c>
      <c r="L1092">
        <v>65.64</v>
      </c>
      <c r="M1092">
        <v>65.64</v>
      </c>
      <c r="N1092" t="s">
        <v>4218</v>
      </c>
      <c r="P1092" t="s">
        <v>5362</v>
      </c>
      <c r="R1092" t="s">
        <v>4754</v>
      </c>
    </row>
    <row r="1093" spans="1:18" x14ac:dyDescent="0.35">
      <c r="A1093">
        <v>2937707</v>
      </c>
      <c r="B1093">
        <v>6478565</v>
      </c>
      <c r="C1093" t="s">
        <v>4644</v>
      </c>
      <c r="D1093">
        <v>4001633739</v>
      </c>
      <c r="E1093" s="16">
        <v>45563</v>
      </c>
      <c r="F1093" t="s">
        <v>4653</v>
      </c>
      <c r="G1093" t="s">
        <v>1828</v>
      </c>
      <c r="H1093">
        <v>1</v>
      </c>
      <c r="I1093">
        <v>84.52</v>
      </c>
      <c r="J1093">
        <v>84.52</v>
      </c>
      <c r="K1093" t="s">
        <v>4218</v>
      </c>
      <c r="L1093">
        <v>1.69</v>
      </c>
      <c r="M1093">
        <v>1.69</v>
      </c>
      <c r="N1093" t="s">
        <v>4218</v>
      </c>
      <c r="P1093" t="s">
        <v>5362</v>
      </c>
      <c r="R1093" t="s">
        <v>4754</v>
      </c>
    </row>
    <row r="1094" spans="1:18" x14ac:dyDescent="0.35">
      <c r="A1094">
        <v>2937707</v>
      </c>
      <c r="B1094">
        <v>6478565</v>
      </c>
      <c r="C1094" t="s">
        <v>4644</v>
      </c>
      <c r="D1094">
        <v>4001633739</v>
      </c>
      <c r="E1094" s="16">
        <v>45563</v>
      </c>
      <c r="F1094" t="s">
        <v>4654</v>
      </c>
      <c r="G1094" t="s">
        <v>4616</v>
      </c>
      <c r="H1094">
        <v>1</v>
      </c>
      <c r="I1094">
        <v>239.71</v>
      </c>
      <c r="J1094">
        <v>239.71</v>
      </c>
      <c r="K1094" t="s">
        <v>4218</v>
      </c>
      <c r="L1094">
        <v>20.149999999999999</v>
      </c>
      <c r="M1094">
        <v>40.299999999999997</v>
      </c>
      <c r="N1094" t="s">
        <v>4218</v>
      </c>
      <c r="P1094" t="s">
        <v>5362</v>
      </c>
      <c r="R1094" t="s">
        <v>4754</v>
      </c>
    </row>
    <row r="1095" spans="1:18" x14ac:dyDescent="0.35">
      <c r="A1095">
        <v>2937707</v>
      </c>
      <c r="B1095">
        <v>6478565</v>
      </c>
      <c r="C1095" t="s">
        <v>4644</v>
      </c>
      <c r="D1095">
        <v>4001633739</v>
      </c>
      <c r="E1095" s="16">
        <v>45563</v>
      </c>
      <c r="F1095" t="s">
        <v>4655</v>
      </c>
      <c r="G1095" t="s">
        <v>4616</v>
      </c>
      <c r="H1095">
        <v>1</v>
      </c>
      <c r="I1095">
        <v>239.71</v>
      </c>
      <c r="J1095">
        <v>239.71</v>
      </c>
      <c r="K1095" t="s">
        <v>4218</v>
      </c>
      <c r="L1095">
        <v>1.82</v>
      </c>
      <c r="M1095">
        <v>3.64</v>
      </c>
      <c r="N1095" t="s">
        <v>4218</v>
      </c>
      <c r="P1095" t="s">
        <v>5362</v>
      </c>
      <c r="R1095" t="s">
        <v>4754</v>
      </c>
    </row>
    <row r="1096" spans="1:18" x14ac:dyDescent="0.35">
      <c r="A1096">
        <v>2937707</v>
      </c>
      <c r="B1096">
        <v>6478565</v>
      </c>
      <c r="C1096" t="s">
        <v>4644</v>
      </c>
      <c r="D1096">
        <v>4001633739</v>
      </c>
      <c r="E1096" s="16">
        <v>45563</v>
      </c>
      <c r="F1096" t="s">
        <v>4656</v>
      </c>
      <c r="G1096" t="s">
        <v>4616</v>
      </c>
      <c r="H1096">
        <v>1</v>
      </c>
      <c r="I1096">
        <v>131.24</v>
      </c>
      <c r="J1096">
        <v>131.24</v>
      </c>
      <c r="K1096" t="s">
        <v>4218</v>
      </c>
      <c r="L1096">
        <v>17.77</v>
      </c>
      <c r="M1096">
        <v>17.77</v>
      </c>
      <c r="N1096" t="s">
        <v>4218</v>
      </c>
      <c r="P1096" t="s">
        <v>5362</v>
      </c>
      <c r="R1096" t="s">
        <v>4741</v>
      </c>
    </row>
    <row r="1097" spans="1:18" x14ac:dyDescent="0.35">
      <c r="A1097">
        <v>2937707</v>
      </c>
      <c r="B1097">
        <v>6478565</v>
      </c>
      <c r="C1097" t="s">
        <v>4644</v>
      </c>
      <c r="D1097">
        <v>4001633739</v>
      </c>
      <c r="E1097" s="16">
        <v>45563</v>
      </c>
      <c r="F1097" t="s">
        <v>4657</v>
      </c>
      <c r="G1097" t="s">
        <v>4616</v>
      </c>
      <c r="H1097">
        <v>1</v>
      </c>
      <c r="I1097">
        <v>131.24</v>
      </c>
      <c r="J1097">
        <v>131.24</v>
      </c>
      <c r="K1097" t="s">
        <v>4218</v>
      </c>
      <c r="L1097">
        <v>1.48</v>
      </c>
      <c r="M1097">
        <v>1.48</v>
      </c>
      <c r="N1097" t="s">
        <v>4218</v>
      </c>
      <c r="P1097" t="s">
        <v>5362</v>
      </c>
      <c r="R1097" t="s">
        <v>4741</v>
      </c>
    </row>
    <row r="1098" spans="1:18" x14ac:dyDescent="0.35">
      <c r="A1098">
        <v>2937707</v>
      </c>
      <c r="B1098">
        <v>6478565</v>
      </c>
      <c r="C1098" t="s">
        <v>4644</v>
      </c>
      <c r="D1098">
        <v>4001633739</v>
      </c>
      <c r="E1098" s="16">
        <v>45563</v>
      </c>
      <c r="F1098" t="s">
        <v>4658</v>
      </c>
      <c r="G1098" t="s">
        <v>4616</v>
      </c>
      <c r="H1098">
        <v>1</v>
      </c>
      <c r="I1098">
        <v>474.23</v>
      </c>
      <c r="J1098">
        <v>474.23</v>
      </c>
      <c r="K1098" t="s">
        <v>4218</v>
      </c>
      <c r="L1098">
        <v>1.54</v>
      </c>
      <c r="M1098">
        <v>1.54</v>
      </c>
      <c r="N1098" t="s">
        <v>4218</v>
      </c>
      <c r="P1098" t="s">
        <v>5362</v>
      </c>
      <c r="R1098" t="s">
        <v>4741</v>
      </c>
    </row>
    <row r="1099" spans="1:18" x14ac:dyDescent="0.35">
      <c r="A1099">
        <v>2937707</v>
      </c>
      <c r="B1099">
        <v>6478565</v>
      </c>
      <c r="C1099" t="s">
        <v>4644</v>
      </c>
      <c r="D1099">
        <v>4001633739</v>
      </c>
      <c r="E1099" s="16">
        <v>45563</v>
      </c>
      <c r="F1099" t="s">
        <v>4659</v>
      </c>
      <c r="G1099" t="s">
        <v>2460</v>
      </c>
      <c r="H1099">
        <v>1</v>
      </c>
      <c r="I1099">
        <v>36.659999999999997</v>
      </c>
      <c r="J1099">
        <v>36.659999999999997</v>
      </c>
      <c r="K1099" t="s">
        <v>4218</v>
      </c>
      <c r="L1099">
        <v>27.49</v>
      </c>
      <c r="M1099">
        <v>137.44999999999999</v>
      </c>
      <c r="N1099" t="s">
        <v>4218</v>
      </c>
      <c r="P1099" t="s">
        <v>5362</v>
      </c>
      <c r="R1099" t="s">
        <v>4741</v>
      </c>
    </row>
    <row r="1100" spans="1:18" x14ac:dyDescent="0.35">
      <c r="A1100">
        <v>2937707</v>
      </c>
      <c r="B1100">
        <v>6478565</v>
      </c>
      <c r="C1100" t="s">
        <v>4644</v>
      </c>
      <c r="D1100">
        <v>4001633739</v>
      </c>
      <c r="E1100" s="16">
        <v>45563</v>
      </c>
      <c r="F1100" t="s">
        <v>4660</v>
      </c>
      <c r="G1100" t="s">
        <v>1958</v>
      </c>
      <c r="H1100">
        <v>4</v>
      </c>
      <c r="I1100">
        <v>51.58</v>
      </c>
      <c r="J1100">
        <v>206.32</v>
      </c>
      <c r="K1100" t="s">
        <v>4218</v>
      </c>
      <c r="L1100">
        <v>2.2799999999999998</v>
      </c>
      <c r="M1100">
        <v>22.8</v>
      </c>
      <c r="N1100" t="s">
        <v>4218</v>
      </c>
      <c r="P1100" t="s">
        <v>5362</v>
      </c>
      <c r="R1100" t="s">
        <v>4741</v>
      </c>
    </row>
    <row r="1101" spans="1:18" x14ac:dyDescent="0.35">
      <c r="A1101">
        <v>2937707</v>
      </c>
      <c r="B1101">
        <v>6478565</v>
      </c>
      <c r="C1101" t="s">
        <v>4644</v>
      </c>
      <c r="D1101">
        <v>4001633739</v>
      </c>
      <c r="E1101" s="16">
        <v>45563</v>
      </c>
      <c r="F1101" s="16" t="s">
        <v>4661</v>
      </c>
      <c r="G1101" t="s">
        <v>4662</v>
      </c>
      <c r="H1101">
        <v>190</v>
      </c>
      <c r="I1101">
        <v>0.26</v>
      </c>
      <c r="J1101">
        <v>49.4</v>
      </c>
      <c r="K1101" t="s">
        <v>4218</v>
      </c>
      <c r="L1101">
        <v>22.39</v>
      </c>
      <c r="M1101" s="16">
        <v>22.39</v>
      </c>
      <c r="N1101" s="16" t="s">
        <v>4218</v>
      </c>
      <c r="P1101" t="s">
        <v>5362</v>
      </c>
      <c r="R1101" t="s">
        <v>4754</v>
      </c>
    </row>
    <row r="1102" spans="1:18" x14ac:dyDescent="0.35">
      <c r="A1102">
        <v>2937707</v>
      </c>
      <c r="B1102">
        <v>6478565</v>
      </c>
      <c r="C1102" t="s">
        <v>4644</v>
      </c>
      <c r="D1102">
        <v>4001633739</v>
      </c>
      <c r="E1102" s="16">
        <v>45563</v>
      </c>
      <c r="F1102" s="16" t="s">
        <v>2658</v>
      </c>
      <c r="G1102" t="s">
        <v>2659</v>
      </c>
      <c r="H1102">
        <v>10</v>
      </c>
      <c r="I1102">
        <v>1.55</v>
      </c>
      <c r="J1102">
        <v>15.5</v>
      </c>
      <c r="K1102" t="s">
        <v>4218</v>
      </c>
      <c r="L1102">
        <v>2.48</v>
      </c>
      <c r="M1102" s="16">
        <v>2.48</v>
      </c>
      <c r="N1102" s="16" t="s">
        <v>4218</v>
      </c>
      <c r="P1102" t="s">
        <v>5362</v>
      </c>
      <c r="R1102" t="s">
        <v>4754</v>
      </c>
    </row>
    <row r="1103" spans="1:18" x14ac:dyDescent="0.35">
      <c r="A1103">
        <v>2937707</v>
      </c>
      <c r="B1103">
        <v>6478565</v>
      </c>
      <c r="C1103" t="s">
        <v>4644</v>
      </c>
      <c r="D1103">
        <v>4001633739</v>
      </c>
      <c r="E1103" s="16">
        <v>45563</v>
      </c>
      <c r="F1103" s="16" t="s">
        <v>4663</v>
      </c>
      <c r="G1103" t="s">
        <v>1833</v>
      </c>
      <c r="H1103">
        <v>2</v>
      </c>
      <c r="I1103">
        <v>79.72</v>
      </c>
      <c r="J1103">
        <v>159.44</v>
      </c>
      <c r="K1103" t="s">
        <v>4218</v>
      </c>
      <c r="L1103">
        <v>32.67</v>
      </c>
      <c r="M1103" s="16">
        <v>32.67</v>
      </c>
      <c r="N1103" s="16" t="s">
        <v>4218</v>
      </c>
      <c r="P1103" t="s">
        <v>5362</v>
      </c>
      <c r="R1103" t="s">
        <v>4754</v>
      </c>
    </row>
    <row r="1104" spans="1:18" x14ac:dyDescent="0.35">
      <c r="A1104">
        <v>2937707</v>
      </c>
      <c r="B1104">
        <v>6478565</v>
      </c>
      <c r="C1104" t="s">
        <v>4644</v>
      </c>
      <c r="D1104">
        <v>4001633739</v>
      </c>
      <c r="E1104" s="16">
        <v>45563</v>
      </c>
      <c r="F1104" s="16" t="s">
        <v>4664</v>
      </c>
      <c r="G1104" t="s">
        <v>1822</v>
      </c>
      <c r="H1104">
        <v>2</v>
      </c>
      <c r="I1104">
        <v>37.799999999999997</v>
      </c>
      <c r="J1104">
        <v>75.599999999999994</v>
      </c>
      <c r="K1104" t="s">
        <v>4218</v>
      </c>
      <c r="L1104">
        <v>1.87</v>
      </c>
      <c r="M1104" s="16">
        <v>1.87</v>
      </c>
      <c r="N1104" s="16" t="s">
        <v>4218</v>
      </c>
      <c r="P1104" t="s">
        <v>5362</v>
      </c>
      <c r="R1104" t="s">
        <v>4754</v>
      </c>
    </row>
    <row r="1105" spans="1:18" x14ac:dyDescent="0.35">
      <c r="A1105">
        <v>2937707</v>
      </c>
      <c r="B1105">
        <v>6478565</v>
      </c>
      <c r="C1105" t="s">
        <v>4644</v>
      </c>
      <c r="D1105">
        <v>4001633739</v>
      </c>
      <c r="E1105" s="16">
        <v>45563</v>
      </c>
      <c r="F1105" s="16" t="s">
        <v>4665</v>
      </c>
      <c r="G1105" t="s">
        <v>1833</v>
      </c>
      <c r="H1105">
        <v>1</v>
      </c>
      <c r="I1105">
        <v>295.74</v>
      </c>
      <c r="J1105">
        <v>295.74</v>
      </c>
      <c r="K1105" t="s">
        <v>4218</v>
      </c>
      <c r="L1105">
        <v>0.57999999999999996</v>
      </c>
      <c r="M1105" s="16">
        <v>4.0599999999999996</v>
      </c>
      <c r="N1105" s="16" t="s">
        <v>4218</v>
      </c>
      <c r="P1105" t="s">
        <v>5362</v>
      </c>
      <c r="R1105" t="s">
        <v>4754</v>
      </c>
    </row>
    <row r="1106" spans="1:18" x14ac:dyDescent="0.35">
      <c r="A1106">
        <v>2937707</v>
      </c>
      <c r="B1106">
        <v>6478565</v>
      </c>
      <c r="C1106" t="s">
        <v>4644</v>
      </c>
      <c r="D1106">
        <v>4001633739</v>
      </c>
      <c r="E1106" s="16">
        <v>45563</v>
      </c>
      <c r="F1106" s="16" t="s">
        <v>4666</v>
      </c>
      <c r="G1106" t="s">
        <v>1833</v>
      </c>
      <c r="H1106">
        <v>1</v>
      </c>
      <c r="I1106">
        <v>129.47</v>
      </c>
      <c r="J1106">
        <v>129.47</v>
      </c>
      <c r="K1106" t="s">
        <v>4218</v>
      </c>
      <c r="L1106">
        <v>2.6</v>
      </c>
      <c r="M1106" s="16">
        <v>2.6</v>
      </c>
      <c r="N1106" s="16" t="s">
        <v>4218</v>
      </c>
      <c r="P1106" t="s">
        <v>5362</v>
      </c>
      <c r="R1106" t="s">
        <v>4754</v>
      </c>
    </row>
    <row r="1107" spans="1:18" x14ac:dyDescent="0.35">
      <c r="A1107">
        <v>2937707</v>
      </c>
      <c r="B1107">
        <v>6478565</v>
      </c>
      <c r="C1107" t="s">
        <v>4644</v>
      </c>
      <c r="D1107">
        <v>4001633739</v>
      </c>
      <c r="E1107" s="16">
        <v>45563</v>
      </c>
      <c r="F1107" s="16" t="s">
        <v>4667</v>
      </c>
      <c r="G1107" t="s">
        <v>1833</v>
      </c>
      <c r="H1107">
        <v>1</v>
      </c>
      <c r="I1107">
        <v>113.52</v>
      </c>
      <c r="J1107">
        <v>113.52</v>
      </c>
      <c r="K1107" t="s">
        <v>4218</v>
      </c>
      <c r="L1107">
        <v>16.46</v>
      </c>
      <c r="M1107" s="16">
        <v>16.46</v>
      </c>
      <c r="N1107" s="16" t="s">
        <v>4218</v>
      </c>
      <c r="P1107" t="s">
        <v>5362</v>
      </c>
      <c r="R1107" t="s">
        <v>4754</v>
      </c>
    </row>
    <row r="1108" spans="1:18" x14ac:dyDescent="0.35">
      <c r="A1108">
        <v>2937707</v>
      </c>
      <c r="B1108">
        <v>6478565</v>
      </c>
      <c r="C1108" t="s">
        <v>4644</v>
      </c>
      <c r="D1108">
        <v>4001633739</v>
      </c>
      <c r="E1108" s="16">
        <v>45563</v>
      </c>
      <c r="F1108" s="16" t="s">
        <v>2027</v>
      </c>
      <c r="G1108" t="s">
        <v>1826</v>
      </c>
      <c r="H1108">
        <v>4</v>
      </c>
      <c r="I1108">
        <v>1.48</v>
      </c>
      <c r="J1108">
        <v>5.92</v>
      </c>
      <c r="K1108" t="s">
        <v>4218</v>
      </c>
      <c r="L1108">
        <v>8.2899999999999991</v>
      </c>
      <c r="M1108" s="16">
        <v>107.77</v>
      </c>
      <c r="N1108" s="16" t="s">
        <v>4218</v>
      </c>
      <c r="P1108" t="s">
        <v>5362</v>
      </c>
      <c r="R1108" t="s">
        <v>4754</v>
      </c>
    </row>
    <row r="1109" spans="1:18" x14ac:dyDescent="0.35">
      <c r="A1109">
        <v>2937707</v>
      </c>
      <c r="B1109">
        <v>6478565</v>
      </c>
      <c r="C1109" t="s">
        <v>4644</v>
      </c>
      <c r="D1109">
        <v>4001633739</v>
      </c>
      <c r="E1109" s="16">
        <v>45563</v>
      </c>
      <c r="F1109" s="16" t="s">
        <v>1888</v>
      </c>
      <c r="G1109" t="s">
        <v>1826</v>
      </c>
      <c r="H1109">
        <v>4</v>
      </c>
      <c r="I1109">
        <v>1.66</v>
      </c>
      <c r="J1109">
        <v>6.64</v>
      </c>
      <c r="K1109" t="s">
        <v>4218</v>
      </c>
      <c r="L1109">
        <v>9.69</v>
      </c>
      <c r="M1109" s="16">
        <v>9.69</v>
      </c>
      <c r="N1109" s="16" t="s">
        <v>4218</v>
      </c>
      <c r="P1109" t="s">
        <v>5362</v>
      </c>
      <c r="R1109" t="s">
        <v>4754</v>
      </c>
    </row>
    <row r="1110" spans="1:18" x14ac:dyDescent="0.35">
      <c r="A1110">
        <v>2937707</v>
      </c>
      <c r="B1110">
        <v>6478565</v>
      </c>
      <c r="C1110" t="s">
        <v>4644</v>
      </c>
      <c r="D1110">
        <v>4001633739</v>
      </c>
      <c r="E1110" s="16">
        <v>45563</v>
      </c>
      <c r="F1110" s="16" t="s">
        <v>1890</v>
      </c>
      <c r="G1110" t="s">
        <v>1865</v>
      </c>
      <c r="H1110">
        <v>8</v>
      </c>
      <c r="I1110">
        <v>0.72</v>
      </c>
      <c r="J1110">
        <v>5.76</v>
      </c>
      <c r="K1110" t="s">
        <v>4218</v>
      </c>
      <c r="L1110">
        <v>10.32</v>
      </c>
      <c r="M1110" s="16">
        <v>10.32</v>
      </c>
      <c r="N1110" s="16" t="s">
        <v>4218</v>
      </c>
      <c r="P1110" t="s">
        <v>5362</v>
      </c>
      <c r="R1110" t="s">
        <v>4754</v>
      </c>
    </row>
    <row r="1111" spans="1:18" x14ac:dyDescent="0.35">
      <c r="A1111">
        <v>2937707</v>
      </c>
      <c r="B1111">
        <v>6478565</v>
      </c>
      <c r="C1111" t="s">
        <v>4644</v>
      </c>
      <c r="D1111">
        <v>4001633739</v>
      </c>
      <c r="E1111" s="16">
        <v>45563</v>
      </c>
      <c r="F1111" s="16" t="s">
        <v>2069</v>
      </c>
      <c r="G1111" t="s">
        <v>1826</v>
      </c>
      <c r="H1111">
        <v>8</v>
      </c>
      <c r="I1111">
        <v>1.5</v>
      </c>
      <c r="J1111">
        <v>12</v>
      </c>
      <c r="K1111" t="s">
        <v>4218</v>
      </c>
      <c r="L1111">
        <v>17.7</v>
      </c>
      <c r="M1111" s="16">
        <v>53.1</v>
      </c>
      <c r="N1111" s="16" t="s">
        <v>4218</v>
      </c>
      <c r="P1111" t="s">
        <v>5362</v>
      </c>
      <c r="R1111" t="s">
        <v>4754</v>
      </c>
    </row>
    <row r="1112" spans="1:18" x14ac:dyDescent="0.35">
      <c r="A1112">
        <v>2937707</v>
      </c>
      <c r="B1112">
        <v>6478565</v>
      </c>
      <c r="C1112" t="s">
        <v>4644</v>
      </c>
      <c r="D1112">
        <v>4001633739</v>
      </c>
      <c r="E1112" s="16">
        <v>45563</v>
      </c>
      <c r="F1112" s="16" t="s">
        <v>2037</v>
      </c>
      <c r="G1112" t="s">
        <v>1825</v>
      </c>
      <c r="H1112">
        <v>12</v>
      </c>
      <c r="I1112">
        <v>1.34</v>
      </c>
      <c r="J1112">
        <v>16.079999999999998</v>
      </c>
      <c r="K1112" t="s">
        <v>4218</v>
      </c>
      <c r="L1112">
        <v>14.12</v>
      </c>
      <c r="M1112" s="16">
        <v>14.12</v>
      </c>
      <c r="N1112" s="16" t="s">
        <v>4218</v>
      </c>
      <c r="P1112" t="s">
        <v>5362</v>
      </c>
      <c r="R1112" t="s">
        <v>4754</v>
      </c>
    </row>
    <row r="1113" spans="1:18" x14ac:dyDescent="0.35">
      <c r="A1113">
        <v>2937707</v>
      </c>
      <c r="B1113">
        <v>6478565</v>
      </c>
      <c r="C1113" t="s">
        <v>4644</v>
      </c>
      <c r="D1113">
        <v>4001633739</v>
      </c>
      <c r="E1113" s="16">
        <v>45563</v>
      </c>
      <c r="F1113" s="16" t="s">
        <v>2098</v>
      </c>
      <c r="G1113" t="s">
        <v>1825</v>
      </c>
      <c r="H1113">
        <v>38</v>
      </c>
      <c r="I1113">
        <v>0.99</v>
      </c>
      <c r="J1113">
        <v>37.619999999999997</v>
      </c>
      <c r="K1113" t="s">
        <v>4218</v>
      </c>
      <c r="L1113">
        <v>11.33</v>
      </c>
      <c r="M1113" s="16">
        <v>56.65</v>
      </c>
      <c r="N1113" s="16" t="s">
        <v>4218</v>
      </c>
      <c r="P1113" t="s">
        <v>5362</v>
      </c>
      <c r="R1113" t="s">
        <v>4754</v>
      </c>
    </row>
    <row r="1114" spans="1:18" x14ac:dyDescent="0.35">
      <c r="A1114">
        <v>2937707</v>
      </c>
      <c r="B1114">
        <v>6478565</v>
      </c>
      <c r="C1114" t="s">
        <v>4644</v>
      </c>
      <c r="D1114">
        <v>4001633739</v>
      </c>
      <c r="E1114" s="16">
        <v>45563</v>
      </c>
      <c r="F1114" s="16" t="s">
        <v>1902</v>
      </c>
      <c r="G1114" t="s">
        <v>1822</v>
      </c>
      <c r="H1114">
        <v>4</v>
      </c>
      <c r="I1114">
        <v>1.89</v>
      </c>
      <c r="J1114">
        <v>7.56</v>
      </c>
      <c r="K1114" t="s">
        <v>4218</v>
      </c>
      <c r="L1114">
        <v>15.54</v>
      </c>
      <c r="M1114" s="16">
        <v>124.32</v>
      </c>
      <c r="N1114" s="16" t="s">
        <v>4218</v>
      </c>
      <c r="P1114" t="s">
        <v>5362</v>
      </c>
      <c r="R1114" t="s">
        <v>4754</v>
      </c>
    </row>
    <row r="1115" spans="1:18" x14ac:dyDescent="0.35">
      <c r="A1115">
        <v>2937707</v>
      </c>
      <c r="B1115">
        <v>6478565</v>
      </c>
      <c r="C1115" t="s">
        <v>4644</v>
      </c>
      <c r="D1115">
        <v>4001633739</v>
      </c>
      <c r="E1115" s="16">
        <v>45563</v>
      </c>
      <c r="F1115" s="16" t="s">
        <v>2180</v>
      </c>
      <c r="G1115" t="s">
        <v>1822</v>
      </c>
      <c r="H1115">
        <v>38</v>
      </c>
      <c r="I1115">
        <v>1.1499999999999999</v>
      </c>
      <c r="J1115">
        <v>43.7</v>
      </c>
      <c r="K1115" t="s">
        <v>4218</v>
      </c>
      <c r="L1115">
        <v>24.79</v>
      </c>
      <c r="M1115" s="16">
        <v>24.79</v>
      </c>
      <c r="N1115" s="16" t="s">
        <v>4218</v>
      </c>
      <c r="P1115" t="s">
        <v>5362</v>
      </c>
      <c r="R1115" t="s">
        <v>4754</v>
      </c>
    </row>
    <row r="1116" spans="1:18" x14ac:dyDescent="0.35">
      <c r="A1116">
        <v>2937707</v>
      </c>
      <c r="B1116">
        <v>6478565</v>
      </c>
      <c r="C1116" t="s">
        <v>4644</v>
      </c>
      <c r="D1116">
        <v>4001633739</v>
      </c>
      <c r="E1116" s="16">
        <v>45563</v>
      </c>
      <c r="F1116" s="16" t="s">
        <v>4668</v>
      </c>
      <c r="G1116" t="s">
        <v>1835</v>
      </c>
      <c r="H1116">
        <v>11</v>
      </c>
      <c r="I1116">
        <v>22.23</v>
      </c>
      <c r="J1116">
        <v>244.53</v>
      </c>
      <c r="K1116" t="s">
        <v>4218</v>
      </c>
      <c r="L1116">
        <v>0.72</v>
      </c>
      <c r="M1116" s="16">
        <v>21.6</v>
      </c>
      <c r="N1116" s="16" t="s">
        <v>4218</v>
      </c>
      <c r="P1116" t="s">
        <v>5362</v>
      </c>
      <c r="R1116" t="s">
        <v>4754</v>
      </c>
    </row>
    <row r="1117" spans="1:18" x14ac:dyDescent="0.35">
      <c r="A1117">
        <v>2937707</v>
      </c>
      <c r="B1117">
        <v>6478565</v>
      </c>
      <c r="C1117" t="s">
        <v>4644</v>
      </c>
      <c r="D1117">
        <v>4001633739</v>
      </c>
      <c r="E1117" s="16">
        <v>45563</v>
      </c>
      <c r="F1117" s="16" t="s">
        <v>4669</v>
      </c>
      <c r="G1117" t="s">
        <v>1835</v>
      </c>
      <c r="H1117">
        <v>5</v>
      </c>
      <c r="I1117">
        <v>2.2999999999999998</v>
      </c>
      <c r="J1117">
        <v>11.5</v>
      </c>
      <c r="K1117" t="s">
        <v>4218</v>
      </c>
      <c r="L1117">
        <v>0.68</v>
      </c>
      <c r="M1117" s="16">
        <v>7.48</v>
      </c>
      <c r="N1117" s="16" t="s">
        <v>4218</v>
      </c>
      <c r="P1117" t="s">
        <v>5362</v>
      </c>
      <c r="R1117" t="s">
        <v>4754</v>
      </c>
    </row>
    <row r="1118" spans="1:18" x14ac:dyDescent="0.35">
      <c r="A1118">
        <v>2937707</v>
      </c>
      <c r="B1118">
        <v>6478565</v>
      </c>
      <c r="C1118" t="s">
        <v>4644</v>
      </c>
      <c r="D1118">
        <v>4001633739</v>
      </c>
      <c r="E1118" s="16">
        <v>45563</v>
      </c>
      <c r="F1118" s="16" t="s">
        <v>4670</v>
      </c>
      <c r="G1118" t="s">
        <v>2663</v>
      </c>
      <c r="H1118">
        <v>40</v>
      </c>
      <c r="I1118">
        <v>0.14000000000000001</v>
      </c>
      <c r="J1118">
        <v>5.6</v>
      </c>
      <c r="K1118" t="s">
        <v>4218</v>
      </c>
      <c r="L1118">
        <v>1.46</v>
      </c>
      <c r="M1118" s="16">
        <v>7.3</v>
      </c>
      <c r="N1118" s="16" t="s">
        <v>4218</v>
      </c>
      <c r="P1118" t="s">
        <v>5362</v>
      </c>
      <c r="R1118" t="s">
        <v>4754</v>
      </c>
    </row>
    <row r="1119" spans="1:18" x14ac:dyDescent="0.35">
      <c r="A1119">
        <v>2937707</v>
      </c>
      <c r="B1119">
        <v>6478565</v>
      </c>
      <c r="C1119" t="s">
        <v>4644</v>
      </c>
      <c r="D1119">
        <v>4001633739</v>
      </c>
      <c r="E1119" s="16">
        <v>45563</v>
      </c>
      <c r="F1119" s="16" t="s">
        <v>4671</v>
      </c>
      <c r="G1119" t="s">
        <v>2105</v>
      </c>
      <c r="H1119">
        <v>2</v>
      </c>
      <c r="I1119">
        <v>11.28</v>
      </c>
      <c r="J1119">
        <v>22.56</v>
      </c>
      <c r="K1119" t="s">
        <v>4218</v>
      </c>
      <c r="L1119">
        <v>2.8</v>
      </c>
      <c r="M1119" s="16">
        <v>2.8</v>
      </c>
      <c r="N1119" s="16" t="s">
        <v>4218</v>
      </c>
      <c r="P1119" t="s">
        <v>5362</v>
      </c>
      <c r="R1119" t="s">
        <v>4754</v>
      </c>
    </row>
    <row r="1120" spans="1:18" x14ac:dyDescent="0.35">
      <c r="A1120">
        <v>2937707</v>
      </c>
      <c r="B1120">
        <v>6478565</v>
      </c>
      <c r="C1120" t="s">
        <v>4644</v>
      </c>
      <c r="D1120">
        <v>4001633739</v>
      </c>
      <c r="E1120" s="16">
        <v>45563</v>
      </c>
      <c r="F1120" s="16" t="s">
        <v>2678</v>
      </c>
      <c r="G1120" t="s">
        <v>1865</v>
      </c>
      <c r="H1120">
        <v>12</v>
      </c>
      <c r="I1120">
        <v>2.85</v>
      </c>
      <c r="J1120">
        <v>34.200000000000003</v>
      </c>
      <c r="K1120" t="s">
        <v>4218</v>
      </c>
      <c r="L1120">
        <v>1.51</v>
      </c>
      <c r="M1120" s="16">
        <v>3.02</v>
      </c>
      <c r="N1120" s="16" t="s">
        <v>4218</v>
      </c>
      <c r="P1120" t="s">
        <v>5362</v>
      </c>
      <c r="R1120" t="s">
        <v>4754</v>
      </c>
    </row>
    <row r="1121" spans="1:18" x14ac:dyDescent="0.35">
      <c r="A1121">
        <v>2937707</v>
      </c>
      <c r="B1121">
        <v>6478565</v>
      </c>
      <c r="C1121" t="s">
        <v>4644</v>
      </c>
      <c r="D1121">
        <v>4001633739</v>
      </c>
      <c r="E1121" s="16">
        <v>45563</v>
      </c>
      <c r="F1121" s="16" t="s">
        <v>2118</v>
      </c>
      <c r="G1121" t="s">
        <v>1835</v>
      </c>
      <c r="H1121">
        <v>1</v>
      </c>
      <c r="I1121">
        <v>19.96</v>
      </c>
      <c r="J1121">
        <v>19.96</v>
      </c>
      <c r="K1121" t="s">
        <v>4218</v>
      </c>
      <c r="L1121">
        <v>2.0699999999999998</v>
      </c>
      <c r="M1121" s="16">
        <v>4.1399999999999997</v>
      </c>
      <c r="N1121" s="16" t="s">
        <v>4218</v>
      </c>
      <c r="P1121" t="s">
        <v>5362</v>
      </c>
      <c r="R1121" t="s">
        <v>4754</v>
      </c>
    </row>
    <row r="1122" spans="1:18" x14ac:dyDescent="0.35">
      <c r="A1122">
        <v>2937707</v>
      </c>
      <c r="B1122">
        <v>6478565</v>
      </c>
      <c r="C1122" t="s">
        <v>4644</v>
      </c>
      <c r="D1122">
        <v>4001633739</v>
      </c>
      <c r="E1122" s="16">
        <v>45563</v>
      </c>
      <c r="F1122" s="16" t="s">
        <v>2537</v>
      </c>
      <c r="G1122" t="s">
        <v>1822</v>
      </c>
      <c r="H1122">
        <v>6</v>
      </c>
      <c r="I1122">
        <v>1.75</v>
      </c>
      <c r="J1122">
        <v>10.5</v>
      </c>
      <c r="K1122" t="s">
        <v>4218</v>
      </c>
      <c r="L1122">
        <v>0.99</v>
      </c>
      <c r="M1122" s="16">
        <v>11.88</v>
      </c>
      <c r="N1122" s="16" t="s">
        <v>4218</v>
      </c>
      <c r="P1122" t="s">
        <v>5362</v>
      </c>
      <c r="R1122" t="s">
        <v>4754</v>
      </c>
    </row>
    <row r="1123" spans="1:18" x14ac:dyDescent="0.35">
      <c r="A1123">
        <v>2937707</v>
      </c>
      <c r="B1123">
        <v>6478565</v>
      </c>
      <c r="C1123" t="s">
        <v>4644</v>
      </c>
      <c r="D1123">
        <v>4001825931</v>
      </c>
      <c r="E1123" s="16">
        <v>45711</v>
      </c>
      <c r="F1123" s="16" t="s">
        <v>4672</v>
      </c>
      <c r="G1123" t="s">
        <v>1828</v>
      </c>
      <c r="H1123">
        <v>1</v>
      </c>
      <c r="I1123">
        <v>58.19</v>
      </c>
      <c r="J1123">
        <v>58.19</v>
      </c>
      <c r="K1123" t="s">
        <v>4218</v>
      </c>
      <c r="L1123">
        <v>1.05</v>
      </c>
      <c r="M1123" s="16">
        <v>30.45</v>
      </c>
      <c r="N1123" s="16" t="s">
        <v>4218</v>
      </c>
      <c r="P1123" t="s">
        <v>5362</v>
      </c>
      <c r="R1123" t="s">
        <v>4754</v>
      </c>
    </row>
    <row r="1124" spans="1:18" x14ac:dyDescent="0.35">
      <c r="A1124">
        <v>2937707</v>
      </c>
      <c r="B1124">
        <v>6478565</v>
      </c>
      <c r="C1124" t="s">
        <v>4644</v>
      </c>
      <c r="D1124">
        <v>4001825933</v>
      </c>
      <c r="E1124" s="16">
        <v>45711</v>
      </c>
      <c r="F1124" s="16" t="s">
        <v>4673</v>
      </c>
      <c r="G1124" t="s">
        <v>1958</v>
      </c>
      <c r="H1124">
        <v>2</v>
      </c>
      <c r="I1124">
        <v>85.11</v>
      </c>
      <c r="J1124">
        <v>170.22</v>
      </c>
      <c r="K1124" t="s">
        <v>4218</v>
      </c>
      <c r="L1124">
        <v>0.7</v>
      </c>
      <c r="M1124" s="16">
        <v>2.8</v>
      </c>
      <c r="N1124" s="16" t="s">
        <v>4218</v>
      </c>
      <c r="P1124" t="s">
        <v>5362</v>
      </c>
      <c r="R1124" t="s">
        <v>4754</v>
      </c>
    </row>
    <row r="1125" spans="1:18" x14ac:dyDescent="0.35">
      <c r="A1125">
        <v>2937712</v>
      </c>
      <c r="B1125">
        <v>6478570</v>
      </c>
      <c r="C1125" t="s">
        <v>1082</v>
      </c>
      <c r="D1125">
        <v>4001628903</v>
      </c>
      <c r="E1125" s="16">
        <v>45560</v>
      </c>
      <c r="F1125" s="16" t="s">
        <v>4372</v>
      </c>
      <c r="G1125" t="s">
        <v>1855</v>
      </c>
      <c r="H1125">
        <v>4</v>
      </c>
      <c r="I1125">
        <v>559.77</v>
      </c>
      <c r="J1125">
        <v>2239.08</v>
      </c>
      <c r="K1125" t="s">
        <v>4218</v>
      </c>
      <c r="L1125">
        <v>22.05</v>
      </c>
      <c r="M1125" s="16">
        <v>154.35</v>
      </c>
      <c r="N1125" s="16" t="s">
        <v>4218</v>
      </c>
      <c r="P1125" t="s">
        <v>5362</v>
      </c>
      <c r="R1125" t="s">
        <v>4754</v>
      </c>
    </row>
    <row r="1126" spans="1:18" x14ac:dyDescent="0.35">
      <c r="A1126">
        <v>2937712</v>
      </c>
      <c r="B1126">
        <v>6478570</v>
      </c>
      <c r="C1126" t="s">
        <v>1082</v>
      </c>
      <c r="D1126">
        <v>4001628903</v>
      </c>
      <c r="E1126" s="16">
        <v>45560</v>
      </c>
      <c r="F1126" s="16" t="s">
        <v>4373</v>
      </c>
      <c r="G1126" t="s">
        <v>1929</v>
      </c>
      <c r="H1126">
        <v>4</v>
      </c>
      <c r="I1126">
        <v>143.59</v>
      </c>
      <c r="J1126">
        <v>574.36</v>
      </c>
      <c r="K1126" t="s">
        <v>4218</v>
      </c>
      <c r="L1126">
        <v>25.38</v>
      </c>
      <c r="M1126" s="16">
        <v>50.76</v>
      </c>
      <c r="N1126" s="16" t="s">
        <v>4218</v>
      </c>
      <c r="P1126" t="s">
        <v>5362</v>
      </c>
      <c r="R1126" t="s">
        <v>4754</v>
      </c>
    </row>
    <row r="1127" spans="1:18" x14ac:dyDescent="0.35">
      <c r="A1127">
        <v>2937712</v>
      </c>
      <c r="B1127">
        <v>6478570</v>
      </c>
      <c r="C1127" t="s">
        <v>1082</v>
      </c>
      <c r="D1127">
        <v>4001628903</v>
      </c>
      <c r="E1127" s="16">
        <v>45560</v>
      </c>
      <c r="F1127" s="16" t="s">
        <v>4374</v>
      </c>
      <c r="G1127" t="s">
        <v>1949</v>
      </c>
      <c r="H1127">
        <v>12</v>
      </c>
      <c r="I1127">
        <v>38.770000000000003</v>
      </c>
      <c r="J1127">
        <v>465.24</v>
      </c>
      <c r="K1127" t="s">
        <v>4218</v>
      </c>
      <c r="L1127">
        <v>16.649999999999999</v>
      </c>
      <c r="M1127" s="16">
        <v>33.299999999999997</v>
      </c>
      <c r="N1127" s="16" t="s">
        <v>4218</v>
      </c>
      <c r="P1127" t="s">
        <v>5362</v>
      </c>
      <c r="R1127" t="s">
        <v>4754</v>
      </c>
    </row>
    <row r="1128" spans="1:18" x14ac:dyDescent="0.35">
      <c r="A1128">
        <v>2937712</v>
      </c>
      <c r="B1128">
        <v>6478570</v>
      </c>
      <c r="C1128" t="s">
        <v>1082</v>
      </c>
      <c r="D1128">
        <v>4001628903</v>
      </c>
      <c r="E1128" s="16">
        <v>45560</v>
      </c>
      <c r="F1128" s="16" t="s">
        <v>2291</v>
      </c>
      <c r="G1128" t="s">
        <v>1825</v>
      </c>
      <c r="H1128">
        <v>8</v>
      </c>
      <c r="I1128">
        <v>4.79</v>
      </c>
      <c r="J1128">
        <v>38.32</v>
      </c>
      <c r="K1128" t="s">
        <v>4218</v>
      </c>
      <c r="L1128">
        <v>5.79</v>
      </c>
      <c r="M1128" s="16">
        <v>11.58</v>
      </c>
      <c r="N1128" s="16" t="s">
        <v>4218</v>
      </c>
      <c r="P1128" t="s">
        <v>5362</v>
      </c>
      <c r="R1128" t="s">
        <v>4754</v>
      </c>
    </row>
    <row r="1129" spans="1:18" x14ac:dyDescent="0.35">
      <c r="A1129">
        <v>2937712</v>
      </c>
      <c r="B1129">
        <v>6478570</v>
      </c>
      <c r="C1129" t="s">
        <v>1082</v>
      </c>
      <c r="D1129">
        <v>4001628903</v>
      </c>
      <c r="E1129" s="16">
        <v>45560</v>
      </c>
      <c r="F1129" s="16" t="s">
        <v>4903</v>
      </c>
      <c r="G1129" t="s">
        <v>1958</v>
      </c>
      <c r="H1129">
        <v>2</v>
      </c>
      <c r="I1129">
        <v>129.09</v>
      </c>
      <c r="J1129">
        <v>258.18</v>
      </c>
      <c r="K1129" t="s">
        <v>4218</v>
      </c>
      <c r="L1129">
        <v>2.41</v>
      </c>
      <c r="M1129" s="16">
        <v>4.82</v>
      </c>
      <c r="N1129" s="16" t="s">
        <v>4218</v>
      </c>
      <c r="P1129" t="s">
        <v>5362</v>
      </c>
      <c r="R1129" t="s">
        <v>4754</v>
      </c>
    </row>
    <row r="1130" spans="1:18" x14ac:dyDescent="0.35">
      <c r="A1130">
        <v>2937712</v>
      </c>
      <c r="B1130">
        <v>6478570</v>
      </c>
      <c r="C1130" t="s">
        <v>1082</v>
      </c>
      <c r="D1130">
        <v>4001628903</v>
      </c>
      <c r="E1130" s="16">
        <v>45560</v>
      </c>
      <c r="F1130" s="16" t="s">
        <v>4371</v>
      </c>
      <c r="G1130" t="s">
        <v>1958</v>
      </c>
      <c r="H1130">
        <v>6</v>
      </c>
      <c r="I1130">
        <v>107.57</v>
      </c>
      <c r="J1130">
        <v>645.41999999999996</v>
      </c>
      <c r="K1130" t="s">
        <v>4218</v>
      </c>
      <c r="L1130">
        <v>7.41</v>
      </c>
      <c r="M1130" s="16">
        <v>7.41</v>
      </c>
      <c r="N1130" s="16" t="s">
        <v>4218</v>
      </c>
      <c r="P1130" t="s">
        <v>5362</v>
      </c>
      <c r="R1130" t="s">
        <v>4754</v>
      </c>
    </row>
    <row r="1131" spans="1:18" x14ac:dyDescent="0.35">
      <c r="A1131">
        <v>2937712</v>
      </c>
      <c r="B1131">
        <v>6478570</v>
      </c>
      <c r="C1131" t="s">
        <v>1082</v>
      </c>
      <c r="D1131">
        <v>4001628903</v>
      </c>
      <c r="E1131" s="16">
        <v>45560</v>
      </c>
      <c r="F1131" s="16" t="s">
        <v>4375</v>
      </c>
      <c r="G1131" t="s">
        <v>4376</v>
      </c>
      <c r="H1131">
        <v>2</v>
      </c>
      <c r="I1131">
        <v>2643.05</v>
      </c>
      <c r="J1131">
        <v>5286.1</v>
      </c>
      <c r="K1131" t="s">
        <v>4218</v>
      </c>
      <c r="L1131">
        <v>15.49</v>
      </c>
      <c r="M1131" s="16">
        <v>15.49</v>
      </c>
      <c r="N1131" s="16" t="s">
        <v>4218</v>
      </c>
      <c r="P1131" t="s">
        <v>5362</v>
      </c>
      <c r="R1131" t="s">
        <v>4754</v>
      </c>
    </row>
    <row r="1132" spans="1:18" x14ac:dyDescent="0.35">
      <c r="A1132">
        <v>2937712</v>
      </c>
      <c r="B1132">
        <v>6478570</v>
      </c>
      <c r="C1132" t="s">
        <v>1082</v>
      </c>
      <c r="D1132">
        <v>4001628903</v>
      </c>
      <c r="E1132" s="16">
        <v>45560</v>
      </c>
      <c r="F1132" s="16" t="s">
        <v>3007</v>
      </c>
      <c r="G1132" t="s">
        <v>1814</v>
      </c>
      <c r="H1132">
        <v>54</v>
      </c>
      <c r="I1132">
        <v>5.08</v>
      </c>
      <c r="J1132">
        <v>274.32</v>
      </c>
      <c r="K1132" t="s">
        <v>4218</v>
      </c>
      <c r="L1132">
        <v>1.91</v>
      </c>
      <c r="M1132" s="16">
        <v>1.91</v>
      </c>
      <c r="N1132" s="16" t="s">
        <v>4218</v>
      </c>
      <c r="P1132" t="s">
        <v>5362</v>
      </c>
      <c r="R1132" t="s">
        <v>4754</v>
      </c>
    </row>
    <row r="1133" spans="1:18" x14ac:dyDescent="0.35">
      <c r="A1133">
        <v>2937712</v>
      </c>
      <c r="B1133">
        <v>6478570</v>
      </c>
      <c r="C1133" t="s">
        <v>1082</v>
      </c>
      <c r="D1133">
        <v>4001628903</v>
      </c>
      <c r="E1133" s="16">
        <v>45560</v>
      </c>
      <c r="F1133" s="16" t="s">
        <v>2907</v>
      </c>
      <c r="G1133" t="s">
        <v>1810</v>
      </c>
      <c r="H1133">
        <v>8</v>
      </c>
      <c r="I1133">
        <v>4.07</v>
      </c>
      <c r="J1133">
        <v>32.56</v>
      </c>
      <c r="K1133" t="s">
        <v>4218</v>
      </c>
      <c r="L1133">
        <v>1.34</v>
      </c>
      <c r="M1133" s="16">
        <v>1.34</v>
      </c>
      <c r="N1133" s="16" t="s">
        <v>4218</v>
      </c>
      <c r="P1133" t="s">
        <v>5362</v>
      </c>
      <c r="R1133" t="s">
        <v>4628</v>
      </c>
    </row>
    <row r="1134" spans="1:18" x14ac:dyDescent="0.35">
      <c r="A1134">
        <v>2937712</v>
      </c>
      <c r="B1134">
        <v>6478570</v>
      </c>
      <c r="C1134" t="s">
        <v>1082</v>
      </c>
      <c r="D1134">
        <v>4001628903</v>
      </c>
      <c r="E1134" s="16">
        <v>45560</v>
      </c>
      <c r="F1134" s="16" t="s">
        <v>2908</v>
      </c>
      <c r="G1134" t="s">
        <v>1825</v>
      </c>
      <c r="H1134">
        <v>8</v>
      </c>
      <c r="I1134">
        <v>37.729999999999997</v>
      </c>
      <c r="J1134">
        <v>301.83999999999997</v>
      </c>
      <c r="K1134" t="s">
        <v>4218</v>
      </c>
      <c r="L1134">
        <v>10303.709999999999</v>
      </c>
      <c r="M1134" s="16">
        <v>10303.709999999999</v>
      </c>
      <c r="N1134" s="16" t="s">
        <v>4218</v>
      </c>
      <c r="P1134" t="s">
        <v>5362</v>
      </c>
      <c r="R1134" t="s">
        <v>4628</v>
      </c>
    </row>
    <row r="1135" spans="1:18" x14ac:dyDescent="0.35">
      <c r="A1135">
        <v>2938734</v>
      </c>
      <c r="B1135">
        <v>6479248</v>
      </c>
      <c r="C1135" t="s">
        <v>4094</v>
      </c>
      <c r="D1135">
        <v>4001667062</v>
      </c>
      <c r="E1135" s="16">
        <v>45588</v>
      </c>
      <c r="F1135" s="16" t="s">
        <v>3073</v>
      </c>
      <c r="G1135" t="s">
        <v>2055</v>
      </c>
      <c r="H1135">
        <v>2</v>
      </c>
      <c r="I1135">
        <v>36.21</v>
      </c>
      <c r="J1135">
        <v>72.42</v>
      </c>
      <c r="K1135" t="s">
        <v>4218</v>
      </c>
      <c r="L1135">
        <v>24.12</v>
      </c>
      <c r="M1135" s="16">
        <v>24.12</v>
      </c>
      <c r="N1135" s="16" t="s">
        <v>4218</v>
      </c>
      <c r="P1135" t="s">
        <v>5362</v>
      </c>
      <c r="R1135" t="s">
        <v>4628</v>
      </c>
    </row>
    <row r="1136" spans="1:18" x14ac:dyDescent="0.35">
      <c r="A1136">
        <v>2938734</v>
      </c>
      <c r="B1136">
        <v>6479248</v>
      </c>
      <c r="C1136" t="s">
        <v>4094</v>
      </c>
      <c r="D1136">
        <v>4001667062</v>
      </c>
      <c r="E1136" s="16">
        <v>45588</v>
      </c>
      <c r="F1136" s="16" t="s">
        <v>1932</v>
      </c>
      <c r="G1136" t="s">
        <v>1825</v>
      </c>
      <c r="H1136">
        <v>8</v>
      </c>
      <c r="I1136">
        <v>43.25</v>
      </c>
      <c r="J1136">
        <v>346</v>
      </c>
      <c r="K1136" t="s">
        <v>4218</v>
      </c>
      <c r="L1136">
        <v>12.96</v>
      </c>
      <c r="M1136" s="16">
        <v>12.96</v>
      </c>
      <c r="N1136" s="16" t="s">
        <v>4218</v>
      </c>
      <c r="P1136" t="s">
        <v>5362</v>
      </c>
      <c r="R1136" t="s">
        <v>4628</v>
      </c>
    </row>
    <row r="1137" spans="1:18" x14ac:dyDescent="0.35">
      <c r="A1137">
        <v>2938734</v>
      </c>
      <c r="B1137">
        <v>6479248</v>
      </c>
      <c r="C1137" t="s">
        <v>4094</v>
      </c>
      <c r="D1137">
        <v>4001667062</v>
      </c>
      <c r="E1137" s="16">
        <v>45588</v>
      </c>
      <c r="F1137" s="16" t="s">
        <v>4186</v>
      </c>
      <c r="G1137" t="s">
        <v>1823</v>
      </c>
      <c r="H1137">
        <v>1</v>
      </c>
      <c r="I1137">
        <v>24.5</v>
      </c>
      <c r="J1137">
        <v>24.5</v>
      </c>
      <c r="K1137" t="s">
        <v>4218</v>
      </c>
      <c r="L1137">
        <v>18.16</v>
      </c>
      <c r="M1137" s="16">
        <v>18.16</v>
      </c>
      <c r="N1137" s="16" t="s">
        <v>4218</v>
      </c>
      <c r="P1137" t="s">
        <v>5362</v>
      </c>
      <c r="R1137" t="s">
        <v>4628</v>
      </c>
    </row>
    <row r="1138" spans="1:18" x14ac:dyDescent="0.35">
      <c r="A1138">
        <v>2938734</v>
      </c>
      <c r="B1138">
        <v>6479248</v>
      </c>
      <c r="C1138" t="s">
        <v>4094</v>
      </c>
      <c r="D1138">
        <v>4001667062</v>
      </c>
      <c r="E1138" s="16">
        <v>45588</v>
      </c>
      <c r="F1138" s="16" t="s">
        <v>4184</v>
      </c>
      <c r="G1138" t="s">
        <v>1825</v>
      </c>
      <c r="H1138">
        <v>4</v>
      </c>
      <c r="I1138">
        <v>13.13</v>
      </c>
      <c r="J1138">
        <v>52.52</v>
      </c>
      <c r="K1138" t="s">
        <v>4218</v>
      </c>
      <c r="L1138">
        <v>5.2</v>
      </c>
      <c r="M1138" s="16">
        <v>5.2</v>
      </c>
      <c r="N1138" s="16" t="s">
        <v>4218</v>
      </c>
      <c r="P1138" t="s">
        <v>5362</v>
      </c>
      <c r="R1138" t="s">
        <v>4628</v>
      </c>
    </row>
    <row r="1139" spans="1:18" x14ac:dyDescent="0.35">
      <c r="A1139">
        <v>2938734</v>
      </c>
      <c r="B1139">
        <v>6479248</v>
      </c>
      <c r="C1139" t="s">
        <v>4094</v>
      </c>
      <c r="D1139">
        <v>4001667062</v>
      </c>
      <c r="E1139" s="16">
        <v>45588</v>
      </c>
      <c r="F1139" s="16" t="s">
        <v>4185</v>
      </c>
      <c r="G1139" t="s">
        <v>1825</v>
      </c>
      <c r="H1139">
        <v>4</v>
      </c>
      <c r="I1139">
        <v>19.53</v>
      </c>
      <c r="J1139">
        <v>78.12</v>
      </c>
      <c r="K1139" t="s">
        <v>4218</v>
      </c>
      <c r="L1139">
        <v>5.38</v>
      </c>
      <c r="M1139" s="16">
        <v>5.38</v>
      </c>
      <c r="N1139" s="16" t="s">
        <v>4218</v>
      </c>
      <c r="P1139" t="s">
        <v>5362</v>
      </c>
      <c r="R1139" t="s">
        <v>4628</v>
      </c>
    </row>
    <row r="1140" spans="1:18" x14ac:dyDescent="0.35">
      <c r="A1140">
        <v>2938734</v>
      </c>
      <c r="B1140">
        <v>6479248</v>
      </c>
      <c r="C1140" t="s">
        <v>4094</v>
      </c>
      <c r="D1140">
        <v>4001667062</v>
      </c>
      <c r="E1140" s="16">
        <v>45588</v>
      </c>
      <c r="F1140" s="16" t="s">
        <v>2151</v>
      </c>
      <c r="G1140" t="s">
        <v>2152</v>
      </c>
      <c r="H1140">
        <v>2</v>
      </c>
      <c r="I1140">
        <v>18.87</v>
      </c>
      <c r="J1140">
        <v>37.74</v>
      </c>
      <c r="K1140" t="s">
        <v>4218</v>
      </c>
      <c r="L1140">
        <v>6.16</v>
      </c>
      <c r="M1140" s="16">
        <v>6.16</v>
      </c>
      <c r="N1140" s="16" t="s">
        <v>4218</v>
      </c>
      <c r="P1140" t="s">
        <v>5362</v>
      </c>
      <c r="R1140" t="s">
        <v>4628</v>
      </c>
    </row>
    <row r="1141" spans="1:18" x14ac:dyDescent="0.35">
      <c r="A1141">
        <v>2938734</v>
      </c>
      <c r="B1141">
        <v>6479248</v>
      </c>
      <c r="C1141" t="s">
        <v>4094</v>
      </c>
      <c r="D1141">
        <v>4001667062</v>
      </c>
      <c r="E1141" s="16">
        <v>45588</v>
      </c>
      <c r="F1141" s="16" t="s">
        <v>4135</v>
      </c>
      <c r="G1141" t="s">
        <v>1822</v>
      </c>
      <c r="H1141">
        <v>4</v>
      </c>
      <c r="I1141">
        <v>1.05</v>
      </c>
      <c r="J1141">
        <v>4.2</v>
      </c>
      <c r="K1141" t="s">
        <v>4218</v>
      </c>
      <c r="L1141">
        <v>65.650000000000006</v>
      </c>
      <c r="M1141" s="16">
        <v>65.650000000000006</v>
      </c>
      <c r="N1141" s="16" t="s">
        <v>4218</v>
      </c>
      <c r="P1141" t="s">
        <v>5362</v>
      </c>
      <c r="R1141" t="s">
        <v>4628</v>
      </c>
    </row>
    <row r="1142" spans="1:18" x14ac:dyDescent="0.35">
      <c r="A1142">
        <v>2938734</v>
      </c>
      <c r="B1142">
        <v>6479248</v>
      </c>
      <c r="C1142" t="s">
        <v>4094</v>
      </c>
      <c r="D1142">
        <v>4001667062</v>
      </c>
      <c r="E1142" s="16">
        <v>45588</v>
      </c>
      <c r="F1142" s="16" t="s">
        <v>1940</v>
      </c>
      <c r="G1142" t="s">
        <v>1826</v>
      </c>
      <c r="H1142">
        <v>2</v>
      </c>
      <c r="I1142">
        <v>22.28</v>
      </c>
      <c r="J1142">
        <v>44.56</v>
      </c>
      <c r="K1142" t="s">
        <v>4218</v>
      </c>
      <c r="L1142">
        <v>152.24</v>
      </c>
      <c r="M1142" s="16">
        <v>152.24</v>
      </c>
      <c r="N1142" s="16" t="s">
        <v>4218</v>
      </c>
      <c r="P1142" t="s">
        <v>5362</v>
      </c>
      <c r="R1142" t="s">
        <v>4628</v>
      </c>
    </row>
    <row r="1143" spans="1:18" x14ac:dyDescent="0.35">
      <c r="A1143">
        <v>2938734</v>
      </c>
      <c r="B1143">
        <v>6479248</v>
      </c>
      <c r="C1143" t="s">
        <v>4094</v>
      </c>
      <c r="D1143">
        <v>4001667062</v>
      </c>
      <c r="E1143" s="16">
        <v>45588</v>
      </c>
      <c r="F1143" s="16" t="s">
        <v>1942</v>
      </c>
      <c r="G1143" t="s">
        <v>1822</v>
      </c>
      <c r="H1143">
        <v>26</v>
      </c>
      <c r="I1143">
        <v>1.41</v>
      </c>
      <c r="J1143">
        <v>36.659999999999997</v>
      </c>
      <c r="K1143" t="s">
        <v>4218</v>
      </c>
      <c r="L1143">
        <v>3909.25</v>
      </c>
      <c r="M1143" s="16">
        <v>3909.25</v>
      </c>
      <c r="N1143" s="16" t="s">
        <v>4218</v>
      </c>
      <c r="P1143" t="s">
        <v>5362</v>
      </c>
      <c r="R1143" t="s">
        <v>4628</v>
      </c>
    </row>
    <row r="1144" spans="1:18" x14ac:dyDescent="0.35">
      <c r="A1144">
        <v>2938734</v>
      </c>
      <c r="B1144">
        <v>6479248</v>
      </c>
      <c r="C1144" t="s">
        <v>4094</v>
      </c>
      <c r="D1144">
        <v>4001667062</v>
      </c>
      <c r="E1144" s="16">
        <v>45588</v>
      </c>
      <c r="F1144" s="16" t="s">
        <v>2073</v>
      </c>
      <c r="G1144" t="s">
        <v>1825</v>
      </c>
      <c r="H1144">
        <v>8</v>
      </c>
      <c r="I1144">
        <v>0.68</v>
      </c>
      <c r="J1144">
        <v>5.44</v>
      </c>
      <c r="K1144" t="s">
        <v>4218</v>
      </c>
      <c r="L1144">
        <v>88.76</v>
      </c>
      <c r="M1144" s="16">
        <v>88.76</v>
      </c>
      <c r="N1144" s="16" t="s">
        <v>4218</v>
      </c>
      <c r="P1144" t="s">
        <v>5362</v>
      </c>
      <c r="R1144" t="s">
        <v>4628</v>
      </c>
    </row>
    <row r="1145" spans="1:18" x14ac:dyDescent="0.35">
      <c r="A1145">
        <v>2938734</v>
      </c>
      <c r="B1145">
        <v>6479248</v>
      </c>
      <c r="C1145" t="s">
        <v>4094</v>
      </c>
      <c r="D1145">
        <v>4001667062</v>
      </c>
      <c r="E1145" s="16">
        <v>45588</v>
      </c>
      <c r="F1145" s="16" t="s">
        <v>2056</v>
      </c>
      <c r="G1145" t="s">
        <v>1825</v>
      </c>
      <c r="H1145">
        <v>4</v>
      </c>
      <c r="I1145">
        <v>2.0699999999999998</v>
      </c>
      <c r="J1145">
        <v>8.2799999999999994</v>
      </c>
      <c r="K1145" t="s">
        <v>4218</v>
      </c>
      <c r="L1145">
        <v>179.53</v>
      </c>
      <c r="M1145" s="16">
        <v>179.53</v>
      </c>
      <c r="N1145" s="16" t="s">
        <v>4218</v>
      </c>
      <c r="P1145" t="s">
        <v>5362</v>
      </c>
      <c r="R1145" t="s">
        <v>4628</v>
      </c>
    </row>
    <row r="1146" spans="1:18" x14ac:dyDescent="0.35">
      <c r="A1146">
        <v>2938734</v>
      </c>
      <c r="B1146">
        <v>6479248</v>
      </c>
      <c r="C1146" t="s">
        <v>4094</v>
      </c>
      <c r="D1146">
        <v>4001667062</v>
      </c>
      <c r="E1146" s="16">
        <v>45588</v>
      </c>
      <c r="F1146" s="16" t="s">
        <v>2098</v>
      </c>
      <c r="G1146" t="s">
        <v>1825</v>
      </c>
      <c r="H1146">
        <v>12</v>
      </c>
      <c r="I1146">
        <v>0.99</v>
      </c>
      <c r="J1146">
        <v>11.88</v>
      </c>
      <c r="K1146" t="s">
        <v>4218</v>
      </c>
      <c r="L1146">
        <v>413.15</v>
      </c>
      <c r="M1146" s="16">
        <v>413.15</v>
      </c>
      <c r="N1146" s="16" t="s">
        <v>4218</v>
      </c>
      <c r="P1146" t="s">
        <v>5362</v>
      </c>
      <c r="R1146" t="s">
        <v>4628</v>
      </c>
    </row>
    <row r="1147" spans="1:18" x14ac:dyDescent="0.35">
      <c r="A1147">
        <v>2938734</v>
      </c>
      <c r="B1147">
        <v>6479248</v>
      </c>
      <c r="C1147" t="s">
        <v>4094</v>
      </c>
      <c r="D1147">
        <v>4001667062</v>
      </c>
      <c r="E1147" s="16">
        <v>45588</v>
      </c>
      <c r="F1147" s="16" t="s">
        <v>2650</v>
      </c>
      <c r="G1147" t="s">
        <v>1822</v>
      </c>
      <c r="H1147">
        <v>12</v>
      </c>
      <c r="I1147">
        <v>1.56</v>
      </c>
      <c r="J1147">
        <v>18.72</v>
      </c>
      <c r="K1147" t="s">
        <v>4218</v>
      </c>
      <c r="L1147">
        <v>461.62</v>
      </c>
      <c r="M1147" s="16">
        <v>461.62</v>
      </c>
      <c r="N1147" s="16" t="s">
        <v>4218</v>
      </c>
      <c r="P1147" t="s">
        <v>5362</v>
      </c>
      <c r="R1147" t="s">
        <v>4628</v>
      </c>
    </row>
    <row r="1148" spans="1:18" x14ac:dyDescent="0.35">
      <c r="A1148">
        <v>2938734</v>
      </c>
      <c r="B1148">
        <v>6479248</v>
      </c>
      <c r="C1148" t="s">
        <v>4094</v>
      </c>
      <c r="D1148">
        <v>4001667062</v>
      </c>
      <c r="E1148" s="16">
        <v>45588</v>
      </c>
      <c r="F1148" s="16" t="s">
        <v>1821</v>
      </c>
      <c r="G1148" t="s">
        <v>1822</v>
      </c>
      <c r="H1148">
        <v>12</v>
      </c>
      <c r="I1148">
        <v>1.05</v>
      </c>
      <c r="J1148">
        <v>12.6</v>
      </c>
      <c r="K1148" t="s">
        <v>4218</v>
      </c>
      <c r="L1148">
        <v>596.20000000000005</v>
      </c>
      <c r="M1148" s="16">
        <v>596.20000000000005</v>
      </c>
      <c r="N1148" s="16" t="s">
        <v>4218</v>
      </c>
      <c r="P1148" t="s">
        <v>5362</v>
      </c>
      <c r="R1148" t="s">
        <v>4705</v>
      </c>
    </row>
    <row r="1149" spans="1:18" x14ac:dyDescent="0.35">
      <c r="A1149">
        <v>2938734</v>
      </c>
      <c r="B1149">
        <v>6479248</v>
      </c>
      <c r="C1149" t="s">
        <v>4094</v>
      </c>
      <c r="D1149">
        <v>4001667062</v>
      </c>
      <c r="E1149" s="16">
        <v>45588</v>
      </c>
      <c r="F1149" s="16" t="s">
        <v>2967</v>
      </c>
      <c r="G1149" t="s">
        <v>1825</v>
      </c>
      <c r="H1149">
        <v>4</v>
      </c>
      <c r="I1149">
        <v>2.88</v>
      </c>
      <c r="J1149">
        <v>11.52</v>
      </c>
      <c r="K1149" t="s">
        <v>4218</v>
      </c>
      <c r="L1149">
        <v>2235.62</v>
      </c>
      <c r="M1149" s="16">
        <v>2235.62</v>
      </c>
      <c r="N1149" s="16" t="s">
        <v>4218</v>
      </c>
      <c r="P1149" t="s">
        <v>5362</v>
      </c>
      <c r="R1149" t="s">
        <v>4705</v>
      </c>
    </row>
    <row r="1150" spans="1:18" x14ac:dyDescent="0.35">
      <c r="A1150">
        <v>2938734</v>
      </c>
      <c r="B1150">
        <v>6479248</v>
      </c>
      <c r="C1150" t="s">
        <v>4094</v>
      </c>
      <c r="D1150">
        <v>4001667062</v>
      </c>
      <c r="E1150" s="16">
        <v>45588</v>
      </c>
      <c r="F1150" s="16" t="s">
        <v>2153</v>
      </c>
      <c r="G1150" t="s">
        <v>1831</v>
      </c>
      <c r="H1150">
        <v>2</v>
      </c>
      <c r="I1150">
        <v>27.89</v>
      </c>
      <c r="J1150">
        <v>55.78</v>
      </c>
      <c r="K1150" t="s">
        <v>4218</v>
      </c>
      <c r="L1150">
        <v>2.42</v>
      </c>
      <c r="M1150" s="16">
        <v>14.52</v>
      </c>
      <c r="N1150" s="16" t="s">
        <v>4218</v>
      </c>
      <c r="P1150" t="s">
        <v>5362</v>
      </c>
      <c r="R1150" t="s">
        <v>4705</v>
      </c>
    </row>
    <row r="1151" spans="1:18" x14ac:dyDescent="0.35">
      <c r="A1151">
        <v>2938734</v>
      </c>
      <c r="B1151">
        <v>6479248</v>
      </c>
      <c r="C1151" t="s">
        <v>4094</v>
      </c>
      <c r="D1151">
        <v>4001667062</v>
      </c>
      <c r="E1151" s="16">
        <v>45588</v>
      </c>
      <c r="F1151" s="16" t="s">
        <v>4605</v>
      </c>
      <c r="G1151" t="s">
        <v>2106</v>
      </c>
      <c r="H1151">
        <v>1</v>
      </c>
      <c r="I1151">
        <v>503.14</v>
      </c>
      <c r="J1151">
        <v>503.14</v>
      </c>
      <c r="K1151" t="s">
        <v>4218</v>
      </c>
      <c r="L1151">
        <v>8.52</v>
      </c>
      <c r="M1151" s="16">
        <v>51.12</v>
      </c>
      <c r="N1151" s="16" t="s">
        <v>4218</v>
      </c>
      <c r="P1151" t="s">
        <v>5362</v>
      </c>
      <c r="R1151" t="s">
        <v>4705</v>
      </c>
    </row>
    <row r="1152" spans="1:18" x14ac:dyDescent="0.35">
      <c r="A1152">
        <v>2938734</v>
      </c>
      <c r="B1152">
        <v>6479248</v>
      </c>
      <c r="C1152" t="s">
        <v>4094</v>
      </c>
      <c r="D1152">
        <v>4001667062</v>
      </c>
      <c r="E1152" s="16">
        <v>45588</v>
      </c>
      <c r="F1152" s="16" t="s">
        <v>4182</v>
      </c>
      <c r="G1152" t="s">
        <v>2106</v>
      </c>
      <c r="H1152">
        <v>1</v>
      </c>
      <c r="I1152">
        <v>757.86</v>
      </c>
      <c r="J1152">
        <v>757.86</v>
      </c>
      <c r="K1152" t="s">
        <v>4218</v>
      </c>
      <c r="L1152">
        <v>45.24</v>
      </c>
      <c r="M1152" s="16">
        <v>542.88</v>
      </c>
      <c r="N1152" s="16" t="s">
        <v>4218</v>
      </c>
      <c r="P1152" t="s">
        <v>5362</v>
      </c>
      <c r="R1152" t="s">
        <v>4705</v>
      </c>
    </row>
    <row r="1153" spans="1:18" x14ac:dyDescent="0.35">
      <c r="A1153">
        <v>2938734</v>
      </c>
      <c r="B1153">
        <v>6479248</v>
      </c>
      <c r="C1153" t="s">
        <v>4094</v>
      </c>
      <c r="D1153">
        <v>4001667062</v>
      </c>
      <c r="E1153" s="16">
        <v>45588</v>
      </c>
      <c r="F1153" s="16" t="s">
        <v>1959</v>
      </c>
      <c r="G1153" t="s">
        <v>1831</v>
      </c>
      <c r="H1153">
        <v>3</v>
      </c>
      <c r="I1153">
        <v>13.77</v>
      </c>
      <c r="J1153">
        <v>41.31</v>
      </c>
      <c r="K1153" t="s">
        <v>4218</v>
      </c>
      <c r="L1153">
        <v>16.28</v>
      </c>
      <c r="M1153" s="16">
        <v>65.12</v>
      </c>
      <c r="N1153" s="16" t="s">
        <v>4218</v>
      </c>
      <c r="P1153" t="s">
        <v>5362</v>
      </c>
      <c r="R1153" t="s">
        <v>4705</v>
      </c>
    </row>
    <row r="1154" spans="1:18" x14ac:dyDescent="0.35">
      <c r="A1154">
        <v>2938734</v>
      </c>
      <c r="B1154">
        <v>6479248</v>
      </c>
      <c r="C1154" t="s">
        <v>4094</v>
      </c>
      <c r="D1154">
        <v>4001667062</v>
      </c>
      <c r="E1154" s="16">
        <v>45588</v>
      </c>
      <c r="F1154" s="16" t="s">
        <v>4183</v>
      </c>
      <c r="G1154" t="s">
        <v>2055</v>
      </c>
      <c r="H1154">
        <v>2</v>
      </c>
      <c r="I1154">
        <v>24.74</v>
      </c>
      <c r="J1154">
        <v>49.48</v>
      </c>
      <c r="K1154" t="s">
        <v>4218</v>
      </c>
      <c r="L1154">
        <v>22.28</v>
      </c>
      <c r="M1154" s="16">
        <v>44.56</v>
      </c>
      <c r="N1154" s="16" t="s">
        <v>4218</v>
      </c>
      <c r="P1154" t="s">
        <v>5362</v>
      </c>
      <c r="R1154" t="s">
        <v>4705</v>
      </c>
    </row>
    <row r="1155" spans="1:18" x14ac:dyDescent="0.35">
      <c r="A1155">
        <v>2938734</v>
      </c>
      <c r="B1155">
        <v>6479248</v>
      </c>
      <c r="C1155" t="s">
        <v>4094</v>
      </c>
      <c r="D1155">
        <v>4001667062</v>
      </c>
      <c r="E1155" s="16">
        <v>45588</v>
      </c>
      <c r="F1155" s="16" t="s">
        <v>2116</v>
      </c>
      <c r="G1155" t="s">
        <v>1831</v>
      </c>
      <c r="H1155">
        <v>2</v>
      </c>
      <c r="I1155">
        <v>7.69</v>
      </c>
      <c r="J1155">
        <v>15.38</v>
      </c>
      <c r="K1155" t="s">
        <v>4218</v>
      </c>
      <c r="L1155">
        <v>13.77</v>
      </c>
      <c r="M1155" s="16">
        <v>41.31</v>
      </c>
      <c r="N1155" s="16" t="s">
        <v>4218</v>
      </c>
      <c r="P1155" t="s">
        <v>5362</v>
      </c>
      <c r="R1155" t="s">
        <v>4705</v>
      </c>
    </row>
    <row r="1156" spans="1:18" x14ac:dyDescent="0.35">
      <c r="A1156">
        <v>2938734</v>
      </c>
      <c r="B1156">
        <v>6479248</v>
      </c>
      <c r="C1156" t="s">
        <v>4094</v>
      </c>
      <c r="D1156">
        <v>4001667062</v>
      </c>
      <c r="E1156" s="16">
        <v>45588</v>
      </c>
      <c r="F1156" s="16" t="s">
        <v>1965</v>
      </c>
      <c r="G1156" t="s">
        <v>1831</v>
      </c>
      <c r="H1156">
        <v>3</v>
      </c>
      <c r="I1156">
        <v>17.82</v>
      </c>
      <c r="J1156">
        <v>53.46</v>
      </c>
      <c r="K1156" t="s">
        <v>4218</v>
      </c>
      <c r="L1156">
        <v>17.82</v>
      </c>
      <c r="M1156" s="16">
        <v>53.46</v>
      </c>
      <c r="N1156" s="16" t="s">
        <v>4218</v>
      </c>
      <c r="P1156" t="s">
        <v>5362</v>
      </c>
      <c r="R1156" t="s">
        <v>4705</v>
      </c>
    </row>
    <row r="1157" spans="1:18" x14ac:dyDescent="0.35">
      <c r="A1157">
        <v>2938734</v>
      </c>
      <c r="B1157">
        <v>6479248</v>
      </c>
      <c r="C1157" t="s">
        <v>4094</v>
      </c>
      <c r="D1157">
        <v>4001667062</v>
      </c>
      <c r="E1157" s="16">
        <v>45588</v>
      </c>
      <c r="F1157" s="16" t="s">
        <v>2113</v>
      </c>
      <c r="G1157" t="s">
        <v>1831</v>
      </c>
      <c r="H1157">
        <v>2</v>
      </c>
      <c r="I1157">
        <v>10.91</v>
      </c>
      <c r="J1157">
        <v>21.82</v>
      </c>
      <c r="K1157" t="s">
        <v>4218</v>
      </c>
      <c r="L1157">
        <v>1048.74</v>
      </c>
      <c r="M1157" s="16">
        <v>1048.74</v>
      </c>
      <c r="N1157" s="16" t="s">
        <v>4218</v>
      </c>
      <c r="P1157" t="s">
        <v>5362</v>
      </c>
      <c r="R1157" t="s">
        <v>4705</v>
      </c>
    </row>
    <row r="1158" spans="1:18" x14ac:dyDescent="0.35">
      <c r="A1158">
        <v>2938734</v>
      </c>
      <c r="B1158">
        <v>6479248</v>
      </c>
      <c r="C1158" t="s">
        <v>4094</v>
      </c>
      <c r="D1158">
        <v>4001667062</v>
      </c>
      <c r="E1158" s="16">
        <v>45588</v>
      </c>
      <c r="F1158" s="16" t="s">
        <v>1999</v>
      </c>
      <c r="G1158" t="s">
        <v>1825</v>
      </c>
      <c r="H1158">
        <v>4</v>
      </c>
      <c r="I1158">
        <v>2.0699999999999998</v>
      </c>
      <c r="J1158">
        <v>8.2799999999999994</v>
      </c>
      <c r="K1158" t="s">
        <v>4218</v>
      </c>
      <c r="L1158">
        <v>9.4</v>
      </c>
      <c r="M1158" s="16">
        <v>188</v>
      </c>
      <c r="N1158" s="16" t="s">
        <v>4218</v>
      </c>
      <c r="P1158" t="s">
        <v>5362</v>
      </c>
      <c r="R1158" t="s">
        <v>4705</v>
      </c>
    </row>
    <row r="1159" spans="1:18" x14ac:dyDescent="0.35">
      <c r="A1159">
        <v>2938734</v>
      </c>
      <c r="B1159">
        <v>6479248</v>
      </c>
      <c r="C1159" t="s">
        <v>4094</v>
      </c>
      <c r="D1159">
        <v>4001667062</v>
      </c>
      <c r="E1159" s="16">
        <v>45588</v>
      </c>
      <c r="F1159" t="s">
        <v>2208</v>
      </c>
      <c r="G1159" s="16" t="s">
        <v>1820</v>
      </c>
      <c r="H1159">
        <v>26</v>
      </c>
      <c r="I1159">
        <v>5.88</v>
      </c>
      <c r="J1159">
        <v>152.88</v>
      </c>
      <c r="K1159" t="s">
        <v>4218</v>
      </c>
      <c r="L1159">
        <v>12.43</v>
      </c>
      <c r="M1159" s="16">
        <v>24.86</v>
      </c>
      <c r="N1159" s="16" t="s">
        <v>4218</v>
      </c>
      <c r="P1159" t="s">
        <v>5362</v>
      </c>
      <c r="R1159" t="s">
        <v>4839</v>
      </c>
    </row>
    <row r="1160" spans="1:18" x14ac:dyDescent="0.35">
      <c r="A1160">
        <v>2938783</v>
      </c>
      <c r="B1160">
        <v>6479257</v>
      </c>
      <c r="C1160" t="s">
        <v>4674</v>
      </c>
      <c r="D1160">
        <v>4001825939</v>
      </c>
      <c r="E1160" s="16">
        <v>45711</v>
      </c>
      <c r="F1160" t="s">
        <v>2260</v>
      </c>
      <c r="G1160" s="16" t="s">
        <v>1949</v>
      </c>
      <c r="H1160">
        <v>10</v>
      </c>
      <c r="I1160">
        <v>21.31</v>
      </c>
      <c r="J1160">
        <v>213.1</v>
      </c>
      <c r="K1160" t="s">
        <v>4218</v>
      </c>
      <c r="L1160">
        <v>4.5199999999999996</v>
      </c>
      <c r="M1160" s="16">
        <v>9.0399999999999991</v>
      </c>
      <c r="N1160" s="16" t="s">
        <v>4218</v>
      </c>
      <c r="P1160" t="s">
        <v>5362</v>
      </c>
      <c r="R1160" t="s">
        <v>4839</v>
      </c>
    </row>
    <row r="1161" spans="1:18" x14ac:dyDescent="0.35">
      <c r="A1161">
        <v>2942012</v>
      </c>
      <c r="B1161">
        <v>6481517</v>
      </c>
      <c r="C1161" t="s">
        <v>647</v>
      </c>
      <c r="D1161">
        <v>4001632936</v>
      </c>
      <c r="E1161" s="16" t="s">
        <v>4752</v>
      </c>
      <c r="F1161" t="s">
        <v>1943</v>
      </c>
      <c r="G1161" s="16" t="s">
        <v>1944</v>
      </c>
      <c r="H1161">
        <v>1</v>
      </c>
      <c r="I1161">
        <v>152.24</v>
      </c>
      <c r="J1161">
        <v>152.24</v>
      </c>
      <c r="K1161" t="s">
        <v>4218</v>
      </c>
      <c r="L1161" t="s">
        <v>4846</v>
      </c>
      <c r="M1161" s="16">
        <v>1538.72</v>
      </c>
      <c r="N1161" s="16" t="s">
        <v>4218</v>
      </c>
      <c r="P1161" t="s">
        <v>5362</v>
      </c>
      <c r="R1161" t="s">
        <v>4839</v>
      </c>
    </row>
    <row r="1162" spans="1:18" x14ac:dyDescent="0.35">
      <c r="A1162">
        <v>2942012</v>
      </c>
      <c r="B1162">
        <v>6481517</v>
      </c>
      <c r="C1162" t="s">
        <v>647</v>
      </c>
      <c r="D1162">
        <v>4001632936</v>
      </c>
      <c r="E1162" s="16" t="s">
        <v>4752</v>
      </c>
      <c r="F1162" t="s">
        <v>1945</v>
      </c>
      <c r="G1162" s="16" t="s">
        <v>1855</v>
      </c>
      <c r="H1162">
        <v>1</v>
      </c>
      <c r="I1162">
        <v>3909.25</v>
      </c>
      <c r="J1162">
        <v>3909.25</v>
      </c>
      <c r="K1162" t="s">
        <v>4218</v>
      </c>
      <c r="L1162" t="s">
        <v>4846</v>
      </c>
      <c r="M1162" s="16">
        <v>1538.72</v>
      </c>
      <c r="N1162" s="16" t="s">
        <v>4218</v>
      </c>
      <c r="P1162" t="s">
        <v>5362</v>
      </c>
      <c r="R1162" t="s">
        <v>4839</v>
      </c>
    </row>
    <row r="1163" spans="1:18" x14ac:dyDescent="0.35">
      <c r="A1163">
        <v>2942012</v>
      </c>
      <c r="B1163">
        <v>6481517</v>
      </c>
      <c r="C1163" t="s">
        <v>647</v>
      </c>
      <c r="D1163">
        <v>4001632936</v>
      </c>
      <c r="E1163" s="16" t="s">
        <v>4752</v>
      </c>
      <c r="F1163" s="16" t="s">
        <v>1946</v>
      </c>
      <c r="G1163" s="16" t="s">
        <v>1947</v>
      </c>
      <c r="H1163">
        <v>1</v>
      </c>
      <c r="I1163">
        <v>88.76</v>
      </c>
      <c r="J1163">
        <v>88.76</v>
      </c>
      <c r="K1163" t="s">
        <v>4218</v>
      </c>
      <c r="L1163" t="s">
        <v>4847</v>
      </c>
      <c r="M1163" s="16">
        <v>18.600000000000001</v>
      </c>
      <c r="N1163" s="16" t="s">
        <v>4218</v>
      </c>
      <c r="P1163" t="s">
        <v>5362</v>
      </c>
      <c r="R1163" t="s">
        <v>4722</v>
      </c>
    </row>
    <row r="1164" spans="1:18" x14ac:dyDescent="0.35">
      <c r="A1164">
        <v>2942012</v>
      </c>
      <c r="B1164">
        <v>6481517</v>
      </c>
      <c r="C1164" t="s">
        <v>647</v>
      </c>
      <c r="D1164">
        <v>4001632936</v>
      </c>
      <c r="E1164" s="16" t="s">
        <v>4752</v>
      </c>
      <c r="F1164" s="16" t="s">
        <v>1948</v>
      </c>
      <c r="G1164" s="16" t="s">
        <v>1949</v>
      </c>
      <c r="H1164">
        <v>1</v>
      </c>
      <c r="I1164">
        <v>179.53</v>
      </c>
      <c r="J1164">
        <v>179.53</v>
      </c>
      <c r="K1164" t="s">
        <v>4218</v>
      </c>
      <c r="L1164" t="s">
        <v>4848</v>
      </c>
      <c r="M1164" s="16">
        <v>24.32</v>
      </c>
      <c r="N1164" s="16" t="s">
        <v>4218</v>
      </c>
      <c r="P1164" t="s">
        <v>5362</v>
      </c>
      <c r="R1164" t="s">
        <v>4722</v>
      </c>
    </row>
    <row r="1165" spans="1:18" x14ac:dyDescent="0.35">
      <c r="A1165">
        <v>2942012</v>
      </c>
      <c r="B1165">
        <v>6481517</v>
      </c>
      <c r="C1165" t="s">
        <v>647</v>
      </c>
      <c r="D1165">
        <v>4001632936</v>
      </c>
      <c r="E1165" s="16" t="s">
        <v>4752</v>
      </c>
      <c r="F1165" s="16" t="s">
        <v>1950</v>
      </c>
      <c r="G1165" s="16" t="s">
        <v>1857</v>
      </c>
      <c r="H1165">
        <v>1</v>
      </c>
      <c r="I1165">
        <v>413.15</v>
      </c>
      <c r="J1165">
        <v>413.15</v>
      </c>
      <c r="K1165" t="s">
        <v>4218</v>
      </c>
      <c r="L1165" t="s">
        <v>4849</v>
      </c>
      <c r="M1165" s="16">
        <v>16.04</v>
      </c>
      <c r="N1165" s="16" t="s">
        <v>4218</v>
      </c>
      <c r="P1165" t="s">
        <v>5362</v>
      </c>
      <c r="R1165" t="s">
        <v>4722</v>
      </c>
    </row>
    <row r="1166" spans="1:18" x14ac:dyDescent="0.35">
      <c r="A1166">
        <v>2942012</v>
      </c>
      <c r="B1166">
        <v>6481517</v>
      </c>
      <c r="C1166" t="s">
        <v>647</v>
      </c>
      <c r="D1166">
        <v>4001632936</v>
      </c>
      <c r="E1166" s="16" t="s">
        <v>4752</v>
      </c>
      <c r="F1166" s="16" t="s">
        <v>1955</v>
      </c>
      <c r="G1166" s="16" t="s">
        <v>1857</v>
      </c>
      <c r="H1166">
        <v>1</v>
      </c>
      <c r="I1166">
        <v>461.62</v>
      </c>
      <c r="J1166">
        <v>461.62</v>
      </c>
      <c r="K1166" t="s">
        <v>4218</v>
      </c>
      <c r="L1166" t="s">
        <v>4850</v>
      </c>
      <c r="M1166" s="16">
        <v>1574.56</v>
      </c>
      <c r="N1166" s="16" t="s">
        <v>4218</v>
      </c>
      <c r="P1166" t="s">
        <v>5362</v>
      </c>
      <c r="R1166" t="s">
        <v>4722</v>
      </c>
    </row>
    <row r="1167" spans="1:18" x14ac:dyDescent="0.35">
      <c r="A1167">
        <v>2942012</v>
      </c>
      <c r="B1167">
        <v>6481517</v>
      </c>
      <c r="C1167" t="s">
        <v>647</v>
      </c>
      <c r="D1167">
        <v>4001632936</v>
      </c>
      <c r="E1167" s="16" t="s">
        <v>4752</v>
      </c>
      <c r="F1167" s="16" t="s">
        <v>1956</v>
      </c>
      <c r="G1167" s="16" t="s">
        <v>1857</v>
      </c>
      <c r="H1167">
        <v>1</v>
      </c>
      <c r="I1167">
        <v>596.20000000000005</v>
      </c>
      <c r="J1167">
        <v>596.20000000000005</v>
      </c>
      <c r="K1167" t="s">
        <v>4218</v>
      </c>
      <c r="L1167" t="s">
        <v>4851</v>
      </c>
      <c r="M1167" s="16">
        <v>12.6</v>
      </c>
      <c r="N1167" s="16" t="s">
        <v>4218</v>
      </c>
      <c r="P1167" t="s">
        <v>5362</v>
      </c>
      <c r="R1167" t="s">
        <v>4722</v>
      </c>
    </row>
    <row r="1168" spans="1:18" x14ac:dyDescent="0.35">
      <c r="A1168">
        <v>2942012</v>
      </c>
      <c r="B1168">
        <v>6481517</v>
      </c>
      <c r="C1168" t="s">
        <v>647</v>
      </c>
      <c r="D1168">
        <v>4001632936</v>
      </c>
      <c r="E1168" s="16" t="s">
        <v>4752</v>
      </c>
      <c r="F1168" s="16" t="s">
        <v>1957</v>
      </c>
      <c r="G1168" s="16" t="s">
        <v>1958</v>
      </c>
      <c r="H1168">
        <v>1</v>
      </c>
      <c r="I1168">
        <v>2235.62</v>
      </c>
      <c r="J1168">
        <v>2235.62</v>
      </c>
      <c r="K1168" t="s">
        <v>4218</v>
      </c>
      <c r="L1168">
        <v>692.94</v>
      </c>
      <c r="M1168">
        <v>692.94</v>
      </c>
      <c r="N1168" s="16" t="s">
        <v>4218</v>
      </c>
      <c r="P1168" t="s">
        <v>5362</v>
      </c>
      <c r="R1168" t="s">
        <v>4754</v>
      </c>
    </row>
    <row r="1169" spans="1:18" x14ac:dyDescent="0.35">
      <c r="A1169">
        <v>2942012</v>
      </c>
      <c r="B1169">
        <v>6481517</v>
      </c>
      <c r="C1169" t="s">
        <v>647</v>
      </c>
      <c r="D1169">
        <v>4001632936</v>
      </c>
      <c r="E1169" s="16" t="s">
        <v>4752</v>
      </c>
      <c r="F1169" s="16" t="s">
        <v>1937</v>
      </c>
      <c r="G1169" s="16" t="s">
        <v>1822</v>
      </c>
      <c r="H1169">
        <v>6</v>
      </c>
      <c r="I1169">
        <v>2.42</v>
      </c>
      <c r="J1169">
        <v>14.52</v>
      </c>
      <c r="K1169" t="s">
        <v>4218</v>
      </c>
      <c r="L1169">
        <v>64.319999999999993</v>
      </c>
      <c r="M1169">
        <v>128.63999999999999</v>
      </c>
      <c r="N1169" s="16" t="s">
        <v>4218</v>
      </c>
      <c r="P1169" t="s">
        <v>5362</v>
      </c>
      <c r="R1169" t="s">
        <v>4754</v>
      </c>
    </row>
    <row r="1170" spans="1:18" x14ac:dyDescent="0.35">
      <c r="A1170">
        <v>2942012</v>
      </c>
      <c r="B1170">
        <v>6481517</v>
      </c>
      <c r="C1170" t="s">
        <v>647</v>
      </c>
      <c r="D1170">
        <v>4001632936</v>
      </c>
      <c r="E1170" s="16" t="s">
        <v>4752</v>
      </c>
      <c r="F1170" s="16" t="s">
        <v>1941</v>
      </c>
      <c r="G1170" s="16" t="s">
        <v>1825</v>
      </c>
      <c r="H1170">
        <v>6</v>
      </c>
      <c r="I1170">
        <v>8.52</v>
      </c>
      <c r="J1170">
        <v>51.12</v>
      </c>
      <c r="K1170" t="s">
        <v>4218</v>
      </c>
      <c r="L1170">
        <v>176.08</v>
      </c>
      <c r="M1170">
        <v>352.16</v>
      </c>
      <c r="N1170" s="16" t="s">
        <v>4218</v>
      </c>
      <c r="P1170" t="s">
        <v>5362</v>
      </c>
      <c r="R1170" t="s">
        <v>4754</v>
      </c>
    </row>
    <row r="1171" spans="1:18" x14ac:dyDescent="0.35">
      <c r="A1171">
        <v>2942012</v>
      </c>
      <c r="B1171">
        <v>6481517</v>
      </c>
      <c r="C1171" t="s">
        <v>647</v>
      </c>
      <c r="D1171">
        <v>4001632936</v>
      </c>
      <c r="E1171" s="16" t="s">
        <v>4752</v>
      </c>
      <c r="F1171" s="16" t="s">
        <v>1951</v>
      </c>
      <c r="G1171" s="16" t="s">
        <v>1825</v>
      </c>
      <c r="H1171">
        <v>12</v>
      </c>
      <c r="I1171">
        <v>45.24</v>
      </c>
      <c r="J1171">
        <v>542.88</v>
      </c>
      <c r="K1171" t="s">
        <v>4218</v>
      </c>
      <c r="L1171">
        <v>276.38</v>
      </c>
      <c r="M1171">
        <v>276.38</v>
      </c>
      <c r="N1171" s="16" t="s">
        <v>4218</v>
      </c>
      <c r="P1171" t="s">
        <v>5362</v>
      </c>
      <c r="R1171" t="s">
        <v>4754</v>
      </c>
    </row>
    <row r="1172" spans="1:18" x14ac:dyDescent="0.35">
      <c r="A1172">
        <v>2942012</v>
      </c>
      <c r="B1172">
        <v>6481517</v>
      </c>
      <c r="C1172" t="s">
        <v>647</v>
      </c>
      <c r="D1172">
        <v>4001632936</v>
      </c>
      <c r="E1172" s="16" t="s">
        <v>4752</v>
      </c>
      <c r="F1172" s="16" t="s">
        <v>1964</v>
      </c>
      <c r="G1172" s="16" t="s">
        <v>1831</v>
      </c>
      <c r="H1172">
        <v>4</v>
      </c>
      <c r="I1172">
        <v>16.28</v>
      </c>
      <c r="J1172">
        <v>65.12</v>
      </c>
      <c r="K1172" t="s">
        <v>4218</v>
      </c>
      <c r="L1172">
        <v>1.46</v>
      </c>
      <c r="M1172">
        <v>4.38</v>
      </c>
      <c r="N1172" s="16" t="s">
        <v>4218</v>
      </c>
      <c r="P1172" t="s">
        <v>5362</v>
      </c>
      <c r="R1172" t="s">
        <v>4754</v>
      </c>
    </row>
    <row r="1173" spans="1:18" x14ac:dyDescent="0.35">
      <c r="A1173">
        <v>2942012</v>
      </c>
      <c r="B1173">
        <v>6481517</v>
      </c>
      <c r="C1173" t="s">
        <v>647</v>
      </c>
      <c r="D1173">
        <v>4001632936</v>
      </c>
      <c r="E1173" s="16" t="s">
        <v>4752</v>
      </c>
      <c r="F1173" s="16" t="s">
        <v>1940</v>
      </c>
      <c r="G1173" s="16" t="s">
        <v>1826</v>
      </c>
      <c r="H1173">
        <v>2</v>
      </c>
      <c r="I1173">
        <v>22.28</v>
      </c>
      <c r="J1173">
        <v>44.56</v>
      </c>
      <c r="K1173" t="s">
        <v>4218</v>
      </c>
      <c r="L1173">
        <v>1.05</v>
      </c>
      <c r="M1173">
        <v>4.2</v>
      </c>
      <c r="N1173" s="16" t="s">
        <v>4218</v>
      </c>
      <c r="P1173" t="s">
        <v>5362</v>
      </c>
      <c r="R1173" t="s">
        <v>4754</v>
      </c>
    </row>
    <row r="1174" spans="1:18" x14ac:dyDescent="0.35">
      <c r="A1174">
        <v>2942012</v>
      </c>
      <c r="B1174">
        <v>6481517</v>
      </c>
      <c r="C1174" t="s">
        <v>647</v>
      </c>
      <c r="D1174">
        <v>4001632936</v>
      </c>
      <c r="E1174" s="16" t="s">
        <v>4752</v>
      </c>
      <c r="F1174" s="16" t="s">
        <v>1959</v>
      </c>
      <c r="G1174" s="16" t="s">
        <v>1831</v>
      </c>
      <c r="H1174">
        <v>3</v>
      </c>
      <c r="I1174">
        <v>13.77</v>
      </c>
      <c r="J1174">
        <v>41.31</v>
      </c>
      <c r="K1174" t="s">
        <v>4218</v>
      </c>
      <c r="L1174">
        <v>2.0699999999999998</v>
      </c>
      <c r="M1174">
        <v>2.0699999999999998</v>
      </c>
      <c r="N1174" s="16" t="s">
        <v>4218</v>
      </c>
      <c r="P1174" t="s">
        <v>5362</v>
      </c>
      <c r="R1174" t="s">
        <v>4754</v>
      </c>
    </row>
    <row r="1175" spans="1:18" x14ac:dyDescent="0.35">
      <c r="A1175">
        <v>2942012</v>
      </c>
      <c r="B1175">
        <v>6481517</v>
      </c>
      <c r="C1175" t="s">
        <v>647</v>
      </c>
      <c r="D1175">
        <v>4001632936</v>
      </c>
      <c r="E1175" s="16" t="s">
        <v>4752</v>
      </c>
      <c r="F1175" s="16" t="s">
        <v>1965</v>
      </c>
      <c r="G1175" t="s">
        <v>1831</v>
      </c>
      <c r="H1175">
        <v>3</v>
      </c>
      <c r="I1175">
        <v>17.82</v>
      </c>
      <c r="J1175">
        <v>53.46</v>
      </c>
      <c r="K1175" t="s">
        <v>4218</v>
      </c>
      <c r="L1175">
        <v>12360.8</v>
      </c>
      <c r="M1175" s="16">
        <v>12360.8</v>
      </c>
      <c r="N1175" s="16" t="s">
        <v>4218</v>
      </c>
      <c r="P1175" t="s">
        <v>5362</v>
      </c>
      <c r="R1175" t="s">
        <v>4754</v>
      </c>
    </row>
    <row r="1176" spans="1:18" x14ac:dyDescent="0.35">
      <c r="A1176">
        <v>2942012</v>
      </c>
      <c r="B1176">
        <v>6481517</v>
      </c>
      <c r="C1176" t="s">
        <v>647</v>
      </c>
      <c r="D1176">
        <v>4001632936</v>
      </c>
      <c r="E1176" s="16" t="s">
        <v>4752</v>
      </c>
      <c r="F1176" s="16" t="s">
        <v>3017</v>
      </c>
      <c r="G1176" s="16" t="s">
        <v>2251</v>
      </c>
      <c r="H1176">
        <v>1</v>
      </c>
      <c r="I1176">
        <v>1048.74</v>
      </c>
      <c r="J1176">
        <v>1048.74</v>
      </c>
      <c r="K1176" t="s">
        <v>4218</v>
      </c>
      <c r="L1176" t="s">
        <v>4853</v>
      </c>
      <c r="M1176" s="16">
        <v>1.66</v>
      </c>
      <c r="N1176" s="16" t="s">
        <v>4218</v>
      </c>
      <c r="P1176" t="s">
        <v>5362</v>
      </c>
      <c r="R1176" t="s">
        <v>4754</v>
      </c>
    </row>
    <row r="1177" spans="1:18" x14ac:dyDescent="0.35">
      <c r="A1177">
        <v>2942012</v>
      </c>
      <c r="B1177">
        <v>6481517</v>
      </c>
      <c r="C1177" t="s">
        <v>647</v>
      </c>
      <c r="D1177">
        <v>4001632936</v>
      </c>
      <c r="E1177" s="16" t="s">
        <v>4752</v>
      </c>
      <c r="F1177" s="16" t="s">
        <v>1952</v>
      </c>
      <c r="G1177" s="16" t="s">
        <v>1825</v>
      </c>
      <c r="H1177">
        <v>20</v>
      </c>
      <c r="I1177">
        <v>9.4</v>
      </c>
      <c r="J1177">
        <v>188</v>
      </c>
      <c r="K1177" t="s">
        <v>4218</v>
      </c>
      <c r="L1177" t="s">
        <v>4854</v>
      </c>
      <c r="M1177" s="16">
        <v>8.2200000000000006</v>
      </c>
      <c r="N1177" s="16" t="s">
        <v>4218</v>
      </c>
      <c r="P1177" t="s">
        <v>5362</v>
      </c>
      <c r="R1177" t="s">
        <v>4754</v>
      </c>
    </row>
    <row r="1178" spans="1:18" x14ac:dyDescent="0.35">
      <c r="A1178">
        <v>2961176</v>
      </c>
      <c r="B1178">
        <v>6495026</v>
      </c>
      <c r="C1178" t="s">
        <v>4718</v>
      </c>
      <c r="D1178">
        <v>4001677853</v>
      </c>
      <c r="E1178" s="16">
        <v>45596</v>
      </c>
      <c r="F1178" s="16" t="s">
        <v>2452</v>
      </c>
      <c r="G1178" s="16" t="s">
        <v>1828</v>
      </c>
      <c r="H1178">
        <v>1</v>
      </c>
      <c r="I1178">
        <v>318.11</v>
      </c>
      <c r="J1178">
        <v>318.11</v>
      </c>
      <c r="K1178" t="s">
        <v>4218</v>
      </c>
      <c r="L1178" t="s">
        <v>4855</v>
      </c>
      <c r="M1178" s="16">
        <v>47.49</v>
      </c>
      <c r="N1178" s="16" t="s">
        <v>4218</v>
      </c>
      <c r="P1178" t="s">
        <v>5362</v>
      </c>
      <c r="R1178" t="s">
        <v>4754</v>
      </c>
    </row>
    <row r="1179" spans="1:18" x14ac:dyDescent="0.35">
      <c r="A1179">
        <v>2961176</v>
      </c>
      <c r="B1179">
        <v>6495026</v>
      </c>
      <c r="C1179" t="s">
        <v>4718</v>
      </c>
      <c r="D1179">
        <v>4001677853</v>
      </c>
      <c r="E1179" s="16">
        <v>45596</v>
      </c>
      <c r="F1179" s="16" t="s">
        <v>2454</v>
      </c>
      <c r="G1179" s="16" t="s">
        <v>1828</v>
      </c>
      <c r="H1179">
        <v>1</v>
      </c>
      <c r="I1179">
        <v>260.72000000000003</v>
      </c>
      <c r="J1179">
        <v>260.72000000000003</v>
      </c>
      <c r="K1179" t="s">
        <v>4218</v>
      </c>
      <c r="L1179" t="s">
        <v>4856</v>
      </c>
      <c r="M1179" s="16">
        <v>10.57</v>
      </c>
      <c r="N1179" s="16" t="s">
        <v>4218</v>
      </c>
      <c r="P1179" t="s">
        <v>5362</v>
      </c>
      <c r="R1179" t="s">
        <v>4754</v>
      </c>
    </row>
    <row r="1180" spans="1:18" x14ac:dyDescent="0.35">
      <c r="A1180">
        <v>2961176</v>
      </c>
      <c r="B1180">
        <v>6495026</v>
      </c>
      <c r="C1180" t="s">
        <v>4718</v>
      </c>
      <c r="D1180">
        <v>4001677853</v>
      </c>
      <c r="E1180" s="16">
        <v>45596</v>
      </c>
      <c r="F1180" s="16" t="s">
        <v>2456</v>
      </c>
      <c r="G1180" s="16" t="s">
        <v>2457</v>
      </c>
      <c r="H1180">
        <v>1</v>
      </c>
      <c r="I1180">
        <v>9379.84</v>
      </c>
      <c r="J1180">
        <v>9379.84</v>
      </c>
      <c r="K1180" t="s">
        <v>4218</v>
      </c>
      <c r="L1180" t="s">
        <v>4857</v>
      </c>
      <c r="M1180" s="16">
        <v>427.68</v>
      </c>
      <c r="N1180" s="16" t="s">
        <v>4218</v>
      </c>
      <c r="P1180" t="s">
        <v>5362</v>
      </c>
      <c r="R1180" t="s">
        <v>4754</v>
      </c>
    </row>
    <row r="1181" spans="1:18" x14ac:dyDescent="0.35">
      <c r="A1181">
        <v>2961176</v>
      </c>
      <c r="B1181">
        <v>6495026</v>
      </c>
      <c r="C1181" t="s">
        <v>4718</v>
      </c>
      <c r="D1181">
        <v>4001677853</v>
      </c>
      <c r="E1181" s="16">
        <v>45596</v>
      </c>
      <c r="F1181" s="16" t="s">
        <v>2459</v>
      </c>
      <c r="G1181" s="16" t="s">
        <v>2460</v>
      </c>
      <c r="H1181">
        <v>2</v>
      </c>
      <c r="I1181">
        <v>303.70999999999998</v>
      </c>
      <c r="J1181">
        <v>607.41999999999996</v>
      </c>
      <c r="K1181" t="s">
        <v>4218</v>
      </c>
      <c r="L1181" t="s">
        <v>4858</v>
      </c>
      <c r="M1181" s="16">
        <v>129.04</v>
      </c>
      <c r="N1181" s="16" t="s">
        <v>4218</v>
      </c>
      <c r="P1181" t="s">
        <v>5362</v>
      </c>
      <c r="R1181" t="s">
        <v>4754</v>
      </c>
    </row>
    <row r="1182" spans="1:18" x14ac:dyDescent="0.35">
      <c r="A1182">
        <v>2961176</v>
      </c>
      <c r="B1182">
        <v>6495026</v>
      </c>
      <c r="C1182" t="s">
        <v>4718</v>
      </c>
      <c r="D1182">
        <v>4001677853</v>
      </c>
      <c r="E1182" s="16">
        <v>45596</v>
      </c>
      <c r="F1182" s="16" t="s">
        <v>2462</v>
      </c>
      <c r="G1182" s="16" t="s">
        <v>1826</v>
      </c>
      <c r="H1182">
        <v>1</v>
      </c>
      <c r="I1182">
        <v>72.06</v>
      </c>
      <c r="J1182">
        <v>72.06</v>
      </c>
      <c r="K1182" t="s">
        <v>4218</v>
      </c>
      <c r="L1182" t="s">
        <v>4859</v>
      </c>
      <c r="M1182" s="16">
        <v>90.7</v>
      </c>
      <c r="N1182" s="16" t="s">
        <v>4218</v>
      </c>
      <c r="P1182" t="s">
        <v>5362</v>
      </c>
      <c r="R1182" t="s">
        <v>4754</v>
      </c>
    </row>
    <row r="1183" spans="1:18" x14ac:dyDescent="0.35">
      <c r="A1183">
        <v>2961176</v>
      </c>
      <c r="B1183">
        <v>6495026</v>
      </c>
      <c r="C1183" t="s">
        <v>4718</v>
      </c>
      <c r="D1183">
        <v>4001677853</v>
      </c>
      <c r="E1183" s="16">
        <v>45596</v>
      </c>
      <c r="F1183" s="16" t="s">
        <v>2464</v>
      </c>
      <c r="G1183" s="16" t="s">
        <v>1855</v>
      </c>
      <c r="H1183">
        <v>1</v>
      </c>
      <c r="I1183">
        <v>174.14</v>
      </c>
      <c r="J1183">
        <v>174.14</v>
      </c>
      <c r="K1183" t="s">
        <v>4218</v>
      </c>
      <c r="L1183" t="s">
        <v>4860</v>
      </c>
      <c r="M1183" s="16">
        <v>6.36</v>
      </c>
      <c r="N1183" s="16" t="s">
        <v>4218</v>
      </c>
      <c r="P1183" t="s">
        <v>5362</v>
      </c>
      <c r="R1183" t="s">
        <v>4754</v>
      </c>
    </row>
    <row r="1184" spans="1:18" x14ac:dyDescent="0.35">
      <c r="A1184">
        <v>2961176</v>
      </c>
      <c r="B1184">
        <v>6495026</v>
      </c>
      <c r="C1184" t="s">
        <v>4718</v>
      </c>
      <c r="D1184">
        <v>4001677853</v>
      </c>
      <c r="E1184" s="16">
        <v>45596</v>
      </c>
      <c r="F1184" s="16" t="s">
        <v>2466</v>
      </c>
      <c r="G1184" s="16" t="s">
        <v>1929</v>
      </c>
      <c r="H1184">
        <v>2</v>
      </c>
      <c r="I1184">
        <v>119</v>
      </c>
      <c r="J1184">
        <v>238</v>
      </c>
      <c r="K1184" t="s">
        <v>4218</v>
      </c>
      <c r="L1184" t="s">
        <v>4861</v>
      </c>
      <c r="M1184" s="16">
        <v>4.5599999999999996</v>
      </c>
      <c r="N1184" s="16" t="s">
        <v>4218</v>
      </c>
      <c r="P1184" t="s">
        <v>5362</v>
      </c>
      <c r="R1184" t="s">
        <v>4754</v>
      </c>
    </row>
    <row r="1185" spans="1:18" x14ac:dyDescent="0.35">
      <c r="A1185">
        <v>2961176</v>
      </c>
      <c r="B1185">
        <v>6495026</v>
      </c>
      <c r="C1185" t="s">
        <v>4718</v>
      </c>
      <c r="D1185">
        <v>4001677853</v>
      </c>
      <c r="E1185" s="16">
        <v>45596</v>
      </c>
      <c r="F1185" s="16" t="s">
        <v>2468</v>
      </c>
      <c r="G1185" s="16" t="s">
        <v>1825</v>
      </c>
      <c r="H1185">
        <v>4</v>
      </c>
      <c r="I1185">
        <v>1.66</v>
      </c>
      <c r="J1185">
        <v>6.64</v>
      </c>
      <c r="K1185" t="s">
        <v>4218</v>
      </c>
      <c r="L1185" t="s">
        <v>4851</v>
      </c>
      <c r="M1185" s="16">
        <v>18.899999999999999</v>
      </c>
      <c r="N1185" s="16" t="s">
        <v>4218</v>
      </c>
      <c r="P1185" t="s">
        <v>5362</v>
      </c>
      <c r="R1185" t="s">
        <v>4754</v>
      </c>
    </row>
    <row r="1186" spans="1:18" x14ac:dyDescent="0.35">
      <c r="A1186">
        <v>2961176</v>
      </c>
      <c r="B1186">
        <v>6495026</v>
      </c>
      <c r="C1186" t="s">
        <v>4718</v>
      </c>
      <c r="D1186">
        <v>4001677853</v>
      </c>
      <c r="E1186" s="16">
        <v>45596</v>
      </c>
      <c r="F1186" s="16" t="s">
        <v>2470</v>
      </c>
      <c r="G1186" s="16" t="s">
        <v>1855</v>
      </c>
      <c r="H1186">
        <v>1</v>
      </c>
      <c r="I1186">
        <v>238.82</v>
      </c>
      <c r="J1186">
        <v>238.82</v>
      </c>
      <c r="K1186" t="s">
        <v>4218</v>
      </c>
      <c r="L1186" t="s">
        <v>4862</v>
      </c>
      <c r="M1186" s="16">
        <v>30.31</v>
      </c>
      <c r="N1186" s="16" t="s">
        <v>4218</v>
      </c>
      <c r="P1186" t="s">
        <v>5362</v>
      </c>
      <c r="R1186" t="s">
        <v>4754</v>
      </c>
    </row>
    <row r="1187" spans="1:18" x14ac:dyDescent="0.35">
      <c r="A1187">
        <v>2961176</v>
      </c>
      <c r="B1187">
        <v>6495026</v>
      </c>
      <c r="C1187" t="s">
        <v>4718</v>
      </c>
      <c r="D1187">
        <v>4001677853</v>
      </c>
      <c r="E1187" s="16">
        <v>45596</v>
      </c>
      <c r="F1187" s="16" t="s">
        <v>2065</v>
      </c>
      <c r="G1187" s="16" t="s">
        <v>1826</v>
      </c>
      <c r="H1187">
        <v>1</v>
      </c>
      <c r="I1187">
        <v>3.6</v>
      </c>
      <c r="J1187">
        <v>3.6</v>
      </c>
      <c r="K1187" t="s">
        <v>4218</v>
      </c>
      <c r="L1187" t="s">
        <v>4863</v>
      </c>
      <c r="M1187" s="16">
        <v>17.760000000000002</v>
      </c>
      <c r="N1187" s="16" t="s">
        <v>4218</v>
      </c>
      <c r="P1187" t="s">
        <v>5362</v>
      </c>
      <c r="R1187" t="s">
        <v>4754</v>
      </c>
    </row>
    <row r="1188" spans="1:18" x14ac:dyDescent="0.35">
      <c r="A1188">
        <v>2961176</v>
      </c>
      <c r="B1188">
        <v>6495026</v>
      </c>
      <c r="C1188" t="s">
        <v>4718</v>
      </c>
      <c r="D1188">
        <v>4001677853</v>
      </c>
      <c r="E1188" s="16">
        <v>45596</v>
      </c>
      <c r="F1188" s="16" t="s">
        <v>1832</v>
      </c>
      <c r="G1188" s="16" t="s">
        <v>1831</v>
      </c>
      <c r="H1188">
        <v>4</v>
      </c>
      <c r="I1188">
        <v>2.83</v>
      </c>
      <c r="J1188">
        <v>11.32</v>
      </c>
      <c r="K1188" t="s">
        <v>4218</v>
      </c>
      <c r="L1188" t="s">
        <v>4864</v>
      </c>
      <c r="M1188" s="16">
        <v>257.27</v>
      </c>
      <c r="N1188" s="16" t="s">
        <v>4218</v>
      </c>
      <c r="P1188" t="s">
        <v>5362</v>
      </c>
      <c r="R1188" t="s">
        <v>4754</v>
      </c>
    </row>
    <row r="1189" spans="1:18" x14ac:dyDescent="0.35">
      <c r="A1189">
        <v>2961176</v>
      </c>
      <c r="B1189">
        <v>6495026</v>
      </c>
      <c r="C1189" t="s">
        <v>4718</v>
      </c>
      <c r="D1189">
        <v>4001677853</v>
      </c>
      <c r="E1189" s="16">
        <v>45596</v>
      </c>
      <c r="F1189" s="16" t="s">
        <v>2474</v>
      </c>
      <c r="G1189" s="16" t="s">
        <v>1825</v>
      </c>
      <c r="H1189">
        <v>4</v>
      </c>
      <c r="I1189">
        <v>31.26</v>
      </c>
      <c r="J1189">
        <v>125.04</v>
      </c>
      <c r="K1189" t="s">
        <v>4218</v>
      </c>
      <c r="L1189" t="s">
        <v>4865</v>
      </c>
      <c r="M1189" s="16">
        <v>617.69000000000005</v>
      </c>
      <c r="N1189" s="16" t="s">
        <v>4218</v>
      </c>
      <c r="P1189" t="s">
        <v>5362</v>
      </c>
      <c r="R1189" t="s">
        <v>4754</v>
      </c>
    </row>
    <row r="1190" spans="1:18" x14ac:dyDescent="0.35">
      <c r="A1190">
        <v>2961176</v>
      </c>
      <c r="B1190">
        <v>6495026</v>
      </c>
      <c r="C1190" t="s">
        <v>4718</v>
      </c>
      <c r="D1190">
        <v>4001677853</v>
      </c>
      <c r="E1190" s="16">
        <v>45596</v>
      </c>
      <c r="F1190" s="16" t="s">
        <v>2476</v>
      </c>
      <c r="G1190" s="16" t="s">
        <v>1865</v>
      </c>
      <c r="H1190">
        <v>4</v>
      </c>
      <c r="I1190">
        <v>10.18</v>
      </c>
      <c r="J1190">
        <v>40.72</v>
      </c>
      <c r="K1190" t="s">
        <v>4218</v>
      </c>
      <c r="L1190" t="s">
        <v>4866</v>
      </c>
      <c r="M1190" s="16">
        <v>11.52</v>
      </c>
      <c r="N1190" s="16" t="s">
        <v>4218</v>
      </c>
      <c r="P1190" t="s">
        <v>5362</v>
      </c>
      <c r="R1190" t="s">
        <v>4754</v>
      </c>
    </row>
    <row r="1191" spans="1:18" x14ac:dyDescent="0.35">
      <c r="A1191">
        <v>2963141</v>
      </c>
      <c r="B1191">
        <v>6496647</v>
      </c>
      <c r="C1191" t="s">
        <v>4728</v>
      </c>
      <c r="D1191">
        <v>4001695934</v>
      </c>
      <c r="E1191" s="16">
        <v>45610</v>
      </c>
      <c r="F1191" s="16" t="s">
        <v>4729</v>
      </c>
      <c r="G1191" s="16" t="s">
        <v>1825</v>
      </c>
      <c r="H1191">
        <v>2</v>
      </c>
      <c r="I1191">
        <v>12.43</v>
      </c>
      <c r="J1191">
        <v>24.86</v>
      </c>
      <c r="K1191" t="s">
        <v>4218</v>
      </c>
      <c r="L1191" t="s">
        <v>4867</v>
      </c>
      <c r="M1191" s="16">
        <v>16.7</v>
      </c>
      <c r="N1191" s="16" t="s">
        <v>4218</v>
      </c>
      <c r="P1191" t="s">
        <v>5362</v>
      </c>
      <c r="R1191" t="s">
        <v>4754</v>
      </c>
    </row>
    <row r="1192" spans="1:18" x14ac:dyDescent="0.35">
      <c r="A1192">
        <v>2963141</v>
      </c>
      <c r="B1192">
        <v>6496647</v>
      </c>
      <c r="C1192" t="s">
        <v>4728</v>
      </c>
      <c r="D1192">
        <v>4001695934</v>
      </c>
      <c r="E1192" s="16">
        <v>45610</v>
      </c>
      <c r="F1192" s="16" t="s">
        <v>4730</v>
      </c>
      <c r="G1192" s="16" t="s">
        <v>1984</v>
      </c>
      <c r="H1192">
        <v>2</v>
      </c>
      <c r="I1192">
        <v>4.5199999999999996</v>
      </c>
      <c r="J1192">
        <v>9.0399999999999991</v>
      </c>
      <c r="K1192" t="s">
        <v>4218</v>
      </c>
      <c r="L1192" t="s">
        <v>4868</v>
      </c>
      <c r="M1192" s="16">
        <v>229.81</v>
      </c>
      <c r="N1192" s="16" t="s">
        <v>4218</v>
      </c>
      <c r="P1192" t="s">
        <v>5362</v>
      </c>
      <c r="R1192" t="s">
        <v>4754</v>
      </c>
    </row>
    <row r="1193" spans="1:18" x14ac:dyDescent="0.35">
      <c r="A1193">
        <v>2963284</v>
      </c>
      <c r="B1193">
        <v>6496771</v>
      </c>
      <c r="C1193" t="s">
        <v>4608</v>
      </c>
      <c r="D1193">
        <v>4001696174</v>
      </c>
      <c r="E1193" s="16" t="s">
        <v>4549</v>
      </c>
      <c r="F1193" s="16" t="s">
        <v>2907</v>
      </c>
      <c r="G1193" s="16" t="s">
        <v>1810</v>
      </c>
      <c r="H1193">
        <v>8</v>
      </c>
      <c r="I1193">
        <v>4.07</v>
      </c>
      <c r="J1193">
        <v>32.56</v>
      </c>
      <c r="K1193" t="s">
        <v>4218</v>
      </c>
      <c r="L1193" t="s">
        <v>4869</v>
      </c>
      <c r="M1193" s="16">
        <v>1348.7</v>
      </c>
      <c r="N1193" s="16" t="s">
        <v>4218</v>
      </c>
      <c r="P1193" t="s">
        <v>5362</v>
      </c>
      <c r="R1193" t="s">
        <v>4754</v>
      </c>
    </row>
    <row r="1194" spans="1:18" x14ac:dyDescent="0.35">
      <c r="A1194">
        <v>2963284</v>
      </c>
      <c r="B1194">
        <v>6496771</v>
      </c>
      <c r="C1194" t="s">
        <v>4608</v>
      </c>
      <c r="D1194">
        <v>4001696174</v>
      </c>
      <c r="E1194" s="16" t="s">
        <v>4549</v>
      </c>
      <c r="F1194" s="16" t="s">
        <v>3007</v>
      </c>
      <c r="G1194" s="16" t="s">
        <v>1814</v>
      </c>
      <c r="H1194">
        <v>52</v>
      </c>
      <c r="I1194">
        <v>5.08</v>
      </c>
      <c r="J1194">
        <v>264.16000000000003</v>
      </c>
      <c r="K1194" t="s">
        <v>4218</v>
      </c>
      <c r="L1194" t="s">
        <v>4870</v>
      </c>
      <c r="M1194" s="16">
        <v>81.27</v>
      </c>
      <c r="N1194" s="16" t="s">
        <v>4218</v>
      </c>
      <c r="P1194" t="s">
        <v>5362</v>
      </c>
      <c r="R1194" t="s">
        <v>4754</v>
      </c>
    </row>
    <row r="1195" spans="1:18" x14ac:dyDescent="0.35">
      <c r="A1195">
        <v>2963284</v>
      </c>
      <c r="B1195">
        <v>6496771</v>
      </c>
      <c r="C1195" t="s">
        <v>4608</v>
      </c>
      <c r="D1195">
        <v>4001696174</v>
      </c>
      <c r="E1195" s="16" t="s">
        <v>4549</v>
      </c>
      <c r="F1195" s="16" t="s">
        <v>3006</v>
      </c>
      <c r="G1195" s="16" t="s">
        <v>1842</v>
      </c>
      <c r="H1195">
        <v>2</v>
      </c>
      <c r="I1195">
        <v>654.32000000000005</v>
      </c>
      <c r="J1195">
        <v>1308.6400000000001</v>
      </c>
      <c r="K1195" t="s">
        <v>4218</v>
      </c>
      <c r="L1195" t="s">
        <v>4871</v>
      </c>
      <c r="M1195" s="16">
        <v>342.4</v>
      </c>
      <c r="N1195" s="16" t="s">
        <v>4218</v>
      </c>
      <c r="P1195" t="s">
        <v>5362</v>
      </c>
      <c r="R1195" t="s">
        <v>4754</v>
      </c>
    </row>
    <row r="1196" spans="1:18" x14ac:dyDescent="0.35">
      <c r="A1196">
        <v>2963284</v>
      </c>
      <c r="B1196">
        <v>6496771</v>
      </c>
      <c r="C1196" t="s">
        <v>4608</v>
      </c>
      <c r="D1196">
        <v>4001696174</v>
      </c>
      <c r="E1196" s="16" t="s">
        <v>4549</v>
      </c>
      <c r="F1196" s="16" t="s">
        <v>3011</v>
      </c>
      <c r="G1196" s="16" t="s">
        <v>1825</v>
      </c>
      <c r="H1196">
        <v>8</v>
      </c>
      <c r="I1196">
        <v>2.0699999999999998</v>
      </c>
      <c r="J1196">
        <v>16.559999999999999</v>
      </c>
      <c r="K1196" t="s">
        <v>4218</v>
      </c>
      <c r="L1196" t="s">
        <v>4873</v>
      </c>
      <c r="M1196" s="16">
        <v>365.12</v>
      </c>
      <c r="N1196" s="16" t="s">
        <v>4218</v>
      </c>
      <c r="P1196" t="s">
        <v>5362</v>
      </c>
      <c r="R1196" t="s">
        <v>4754</v>
      </c>
    </row>
    <row r="1197" spans="1:18" x14ac:dyDescent="0.35">
      <c r="A1197">
        <v>2963284</v>
      </c>
      <c r="B1197">
        <v>6496771</v>
      </c>
      <c r="C1197" t="s">
        <v>4608</v>
      </c>
      <c r="D1197">
        <v>4001696174</v>
      </c>
      <c r="E1197" s="16" t="s">
        <v>4549</v>
      </c>
      <c r="F1197" s="16" t="s">
        <v>2908</v>
      </c>
      <c r="G1197" s="16" t="s">
        <v>1825</v>
      </c>
      <c r="H1197">
        <v>8</v>
      </c>
      <c r="I1197">
        <v>37.729999999999997</v>
      </c>
      <c r="J1197">
        <v>301.83999999999997</v>
      </c>
      <c r="K1197" t="s">
        <v>4218</v>
      </c>
      <c r="L1197" t="s">
        <v>4875</v>
      </c>
      <c r="M1197" s="16">
        <v>538.83000000000004</v>
      </c>
      <c r="N1197" s="16" t="s">
        <v>4218</v>
      </c>
      <c r="P1197" t="s">
        <v>5362</v>
      </c>
      <c r="R1197" t="s">
        <v>4754</v>
      </c>
    </row>
    <row r="1198" spans="1:18" x14ac:dyDescent="0.35">
      <c r="A1198">
        <v>2963284</v>
      </c>
      <c r="B1198">
        <v>6496771</v>
      </c>
      <c r="C1198" t="s">
        <v>4608</v>
      </c>
      <c r="D1198">
        <v>4001696174</v>
      </c>
      <c r="E1198" s="16" t="s">
        <v>4549</v>
      </c>
      <c r="F1198" s="16" t="s">
        <v>3012</v>
      </c>
      <c r="G1198" s="16" t="s">
        <v>1958</v>
      </c>
      <c r="H1198">
        <v>2</v>
      </c>
      <c r="I1198">
        <v>1235.99</v>
      </c>
      <c r="J1198">
        <v>2471.98</v>
      </c>
      <c r="K1198" t="s">
        <v>4218</v>
      </c>
      <c r="L1198" t="s">
        <v>4877</v>
      </c>
      <c r="M1198" s="16">
        <v>19.559999999999999</v>
      </c>
      <c r="N1198" s="16" t="s">
        <v>4218</v>
      </c>
      <c r="P1198" t="s">
        <v>5362</v>
      </c>
      <c r="R1198" t="s">
        <v>4754</v>
      </c>
    </row>
    <row r="1199" spans="1:18" x14ac:dyDescent="0.35">
      <c r="A1199">
        <v>2963284</v>
      </c>
      <c r="B1199">
        <v>6496771</v>
      </c>
      <c r="C1199" t="s">
        <v>4608</v>
      </c>
      <c r="D1199">
        <v>4001696174</v>
      </c>
      <c r="E1199" s="16" t="s">
        <v>4549</v>
      </c>
      <c r="F1199" s="16" t="s">
        <v>3010</v>
      </c>
      <c r="G1199" s="16" t="s">
        <v>1929</v>
      </c>
      <c r="H1199">
        <v>2</v>
      </c>
      <c r="I1199">
        <v>243.11</v>
      </c>
      <c r="J1199">
        <v>486.22</v>
      </c>
      <c r="K1199" t="s">
        <v>4218</v>
      </c>
      <c r="L1199" t="s">
        <v>4878</v>
      </c>
      <c r="M1199" s="16">
        <v>19.920000000000002</v>
      </c>
      <c r="N1199" s="16" t="s">
        <v>4218</v>
      </c>
      <c r="P1199" t="s">
        <v>5362</v>
      </c>
      <c r="R1199" t="s">
        <v>4754</v>
      </c>
    </row>
    <row r="1200" spans="1:18" x14ac:dyDescent="0.35">
      <c r="A1200">
        <v>2963284</v>
      </c>
      <c r="B1200">
        <v>6496771</v>
      </c>
      <c r="C1200" t="s">
        <v>4608</v>
      </c>
      <c r="D1200">
        <v>4001696174</v>
      </c>
      <c r="E1200" s="16" t="s">
        <v>4549</v>
      </c>
      <c r="F1200" s="16" t="s">
        <v>3009</v>
      </c>
      <c r="G1200" s="16" t="s">
        <v>2319</v>
      </c>
      <c r="H1200">
        <v>2</v>
      </c>
      <c r="I1200">
        <v>3059.92</v>
      </c>
      <c r="J1200">
        <v>6119.84</v>
      </c>
      <c r="K1200" t="s">
        <v>4218</v>
      </c>
      <c r="L1200" t="s">
        <v>4879</v>
      </c>
      <c r="M1200" s="16">
        <v>109.68</v>
      </c>
      <c r="N1200" s="16" t="s">
        <v>4218</v>
      </c>
      <c r="P1200" t="s">
        <v>5362</v>
      </c>
      <c r="R1200" t="s">
        <v>4754</v>
      </c>
    </row>
    <row r="1201" spans="1:18" x14ac:dyDescent="0.35">
      <c r="A1201">
        <v>2963284</v>
      </c>
      <c r="B1201">
        <v>6496771</v>
      </c>
      <c r="C1201" t="s">
        <v>4608</v>
      </c>
      <c r="D1201">
        <v>4001696174</v>
      </c>
      <c r="E1201" s="16" t="s">
        <v>4549</v>
      </c>
      <c r="F1201" s="16" t="s">
        <v>3008</v>
      </c>
      <c r="G1201" s="16" t="s">
        <v>1958</v>
      </c>
      <c r="H1201">
        <v>2</v>
      </c>
      <c r="I1201">
        <v>1561.61</v>
      </c>
      <c r="J1201">
        <v>3123.22</v>
      </c>
      <c r="K1201" t="s">
        <v>4218</v>
      </c>
      <c r="L1201" t="s">
        <v>4850</v>
      </c>
      <c r="M1201" s="16">
        <v>787.28</v>
      </c>
      <c r="N1201" s="16" t="s">
        <v>4218</v>
      </c>
      <c r="P1201" t="s">
        <v>5362</v>
      </c>
      <c r="R1201" t="s">
        <v>4754</v>
      </c>
    </row>
    <row r="1202" spans="1:18" x14ac:dyDescent="0.35">
      <c r="A1202">
        <v>2963417</v>
      </c>
      <c r="B1202">
        <v>6496901</v>
      </c>
      <c r="C1202" t="s">
        <v>4845</v>
      </c>
      <c r="D1202">
        <v>4001697453</v>
      </c>
      <c r="E1202" s="16">
        <v>45611</v>
      </c>
      <c r="F1202" s="16" t="s">
        <v>2780</v>
      </c>
      <c r="G1202" s="16" t="s">
        <v>2781</v>
      </c>
      <c r="H1202">
        <v>1</v>
      </c>
      <c r="I1202" t="s">
        <v>4846</v>
      </c>
      <c r="J1202">
        <v>1538.72</v>
      </c>
      <c r="K1202" t="s">
        <v>4218</v>
      </c>
      <c r="L1202" t="s">
        <v>4847</v>
      </c>
      <c r="M1202" s="16">
        <v>9.3000000000000007</v>
      </c>
      <c r="N1202" s="16" t="s">
        <v>4218</v>
      </c>
      <c r="P1202" t="s">
        <v>5362</v>
      </c>
      <c r="R1202" t="s">
        <v>4754</v>
      </c>
    </row>
    <row r="1203" spans="1:18" x14ac:dyDescent="0.35">
      <c r="A1203">
        <v>2963417</v>
      </c>
      <c r="B1203">
        <v>6496901</v>
      </c>
      <c r="C1203" t="s">
        <v>4845</v>
      </c>
      <c r="D1203">
        <v>4001697453</v>
      </c>
      <c r="E1203" s="16">
        <v>45611</v>
      </c>
      <c r="F1203" s="16" t="s">
        <v>2780</v>
      </c>
      <c r="G1203" s="16" t="s">
        <v>2781</v>
      </c>
      <c r="H1203">
        <v>1</v>
      </c>
      <c r="I1203" t="s">
        <v>4846</v>
      </c>
      <c r="J1203">
        <v>1538.72</v>
      </c>
      <c r="K1203" t="s">
        <v>4218</v>
      </c>
      <c r="L1203" t="s">
        <v>4846</v>
      </c>
      <c r="M1203" s="16">
        <v>769.36</v>
      </c>
      <c r="N1203" s="16" t="s">
        <v>4218</v>
      </c>
      <c r="P1203" t="s">
        <v>5362</v>
      </c>
      <c r="R1203" t="s">
        <v>4754</v>
      </c>
    </row>
    <row r="1204" spans="1:18" x14ac:dyDescent="0.35">
      <c r="A1204">
        <v>2963417</v>
      </c>
      <c r="B1204">
        <v>6496901</v>
      </c>
      <c r="C1204" t="s">
        <v>4845</v>
      </c>
      <c r="D1204">
        <v>4001697453</v>
      </c>
      <c r="E1204" s="16">
        <v>45611</v>
      </c>
      <c r="F1204" s="16" t="s">
        <v>2782</v>
      </c>
      <c r="G1204" s="16" t="s">
        <v>1825</v>
      </c>
      <c r="H1204">
        <v>12</v>
      </c>
      <c r="I1204" t="s">
        <v>4847</v>
      </c>
      <c r="J1204">
        <v>18.600000000000001</v>
      </c>
      <c r="K1204" t="s">
        <v>4218</v>
      </c>
      <c r="L1204" t="s">
        <v>4848</v>
      </c>
      <c r="M1204" s="16">
        <v>12.16</v>
      </c>
      <c r="N1204" s="16" t="s">
        <v>4218</v>
      </c>
      <c r="P1204" t="s">
        <v>5362</v>
      </c>
      <c r="R1204" t="s">
        <v>4754</v>
      </c>
    </row>
    <row r="1205" spans="1:18" x14ac:dyDescent="0.35">
      <c r="A1205">
        <v>2963417</v>
      </c>
      <c r="B1205">
        <v>6496901</v>
      </c>
      <c r="C1205" t="s">
        <v>4845</v>
      </c>
      <c r="D1205">
        <v>4001697453</v>
      </c>
      <c r="E1205" s="16">
        <v>45611</v>
      </c>
      <c r="F1205" s="16" t="s">
        <v>2643</v>
      </c>
      <c r="G1205" s="16" t="s">
        <v>1822</v>
      </c>
      <c r="H1205">
        <v>4</v>
      </c>
      <c r="I1205" t="s">
        <v>4848</v>
      </c>
      <c r="J1205">
        <v>24.32</v>
      </c>
      <c r="K1205" t="s">
        <v>4218</v>
      </c>
      <c r="L1205" t="s">
        <v>4849</v>
      </c>
      <c r="M1205" s="16">
        <v>8.02</v>
      </c>
      <c r="N1205" s="16" t="s">
        <v>4218</v>
      </c>
      <c r="P1205" t="s">
        <v>5362</v>
      </c>
      <c r="R1205" t="s">
        <v>4754</v>
      </c>
    </row>
    <row r="1206" spans="1:18" x14ac:dyDescent="0.35">
      <c r="A1206">
        <v>2963417</v>
      </c>
      <c r="B1206">
        <v>6496901</v>
      </c>
      <c r="C1206" t="s">
        <v>4845</v>
      </c>
      <c r="D1206">
        <v>4001697453</v>
      </c>
      <c r="E1206" s="16">
        <v>45611</v>
      </c>
      <c r="F1206" s="16" t="s">
        <v>2783</v>
      </c>
      <c r="G1206" s="16" t="s">
        <v>1949</v>
      </c>
      <c r="H1206">
        <v>4</v>
      </c>
      <c r="I1206" t="s">
        <v>4849</v>
      </c>
      <c r="J1206">
        <v>16.04</v>
      </c>
      <c r="K1206" t="s">
        <v>4218</v>
      </c>
      <c r="L1206" t="s">
        <v>4880</v>
      </c>
      <c r="M1206" s="16">
        <v>3.78</v>
      </c>
      <c r="N1206" s="16" t="s">
        <v>4218</v>
      </c>
      <c r="P1206" t="s">
        <v>5362</v>
      </c>
      <c r="R1206" t="s">
        <v>4754</v>
      </c>
    </row>
    <row r="1207" spans="1:18" x14ac:dyDescent="0.35">
      <c r="A1207">
        <v>2963417</v>
      </c>
      <c r="B1207">
        <v>6496901</v>
      </c>
      <c r="C1207" t="s">
        <v>4845</v>
      </c>
      <c r="D1207">
        <v>4001697453</v>
      </c>
      <c r="E1207" s="16">
        <v>45611</v>
      </c>
      <c r="F1207" s="16" t="s">
        <v>2778</v>
      </c>
      <c r="G1207" s="16" t="s">
        <v>2779</v>
      </c>
      <c r="H1207">
        <v>2</v>
      </c>
      <c r="I1207" t="s">
        <v>4850</v>
      </c>
      <c r="J1207">
        <v>1574.56</v>
      </c>
      <c r="K1207" t="s">
        <v>4218</v>
      </c>
      <c r="L1207" t="s">
        <v>4881</v>
      </c>
      <c r="M1207" s="16">
        <v>4.38</v>
      </c>
      <c r="N1207" s="16" t="s">
        <v>4218</v>
      </c>
      <c r="P1207" t="s">
        <v>5362</v>
      </c>
      <c r="R1207" t="s">
        <v>4754</v>
      </c>
    </row>
    <row r="1208" spans="1:18" x14ac:dyDescent="0.35">
      <c r="A1208">
        <v>2963417</v>
      </c>
      <c r="B1208">
        <v>6496901</v>
      </c>
      <c r="C1208" t="s">
        <v>4845</v>
      </c>
      <c r="D1208">
        <v>4001697453</v>
      </c>
      <c r="E1208" s="16">
        <v>45611</v>
      </c>
      <c r="F1208" s="16" t="s">
        <v>1821</v>
      </c>
      <c r="G1208" s="16" t="s">
        <v>1822</v>
      </c>
      <c r="H1208">
        <v>12</v>
      </c>
      <c r="I1208" t="s">
        <v>4851</v>
      </c>
      <c r="J1208">
        <v>12.6</v>
      </c>
      <c r="K1208" t="s">
        <v>4218</v>
      </c>
      <c r="L1208" t="s">
        <v>4883</v>
      </c>
      <c r="M1208" s="16">
        <v>757.08</v>
      </c>
      <c r="N1208" s="16" t="s">
        <v>4218</v>
      </c>
      <c r="P1208" t="s">
        <v>5362</v>
      </c>
      <c r="R1208" t="s">
        <v>4754</v>
      </c>
    </row>
    <row r="1209" spans="1:18" x14ac:dyDescent="0.35">
      <c r="A1209">
        <v>2963418</v>
      </c>
      <c r="B1209">
        <v>6496902</v>
      </c>
      <c r="C1209" t="s">
        <v>4837</v>
      </c>
      <c r="D1209">
        <v>4001697464</v>
      </c>
      <c r="E1209" s="16" t="s">
        <v>4838</v>
      </c>
      <c r="F1209" s="16" t="s">
        <v>2768</v>
      </c>
      <c r="G1209" s="16" t="s">
        <v>2769</v>
      </c>
      <c r="H1209">
        <v>2</v>
      </c>
      <c r="I1209">
        <v>938.97</v>
      </c>
      <c r="J1209">
        <v>1877.94</v>
      </c>
      <c r="K1209" t="s">
        <v>4218</v>
      </c>
      <c r="L1209" t="s">
        <v>4853</v>
      </c>
      <c r="M1209" s="16">
        <v>1.66</v>
      </c>
      <c r="N1209" s="16" t="s">
        <v>4218</v>
      </c>
      <c r="P1209" t="s">
        <v>5362</v>
      </c>
      <c r="R1209" t="s">
        <v>4754</v>
      </c>
    </row>
    <row r="1210" spans="1:18" x14ac:dyDescent="0.35">
      <c r="A1210">
        <v>2963418</v>
      </c>
      <c r="B1210">
        <v>6496902</v>
      </c>
      <c r="C1210" t="s">
        <v>4837</v>
      </c>
      <c r="D1210">
        <v>4001697464</v>
      </c>
      <c r="E1210" s="16" t="s">
        <v>4838</v>
      </c>
      <c r="F1210" s="16" t="s">
        <v>4840</v>
      </c>
      <c r="G1210" s="16" t="s">
        <v>4841</v>
      </c>
      <c r="H1210">
        <v>1</v>
      </c>
      <c r="I1210">
        <v>636.53</v>
      </c>
      <c r="J1210">
        <v>636.53</v>
      </c>
      <c r="K1210" t="s">
        <v>4218</v>
      </c>
      <c r="L1210" t="s">
        <v>4854</v>
      </c>
      <c r="M1210" s="16">
        <v>8.2200000000000006</v>
      </c>
      <c r="N1210" s="16" t="s">
        <v>4218</v>
      </c>
      <c r="P1210" t="s">
        <v>5362</v>
      </c>
      <c r="R1210" t="s">
        <v>4754</v>
      </c>
    </row>
    <row r="1211" spans="1:18" x14ac:dyDescent="0.35">
      <c r="A1211">
        <v>2963418</v>
      </c>
      <c r="B1211">
        <v>6496902</v>
      </c>
      <c r="C1211" t="s">
        <v>4837</v>
      </c>
      <c r="D1211">
        <v>4001697464</v>
      </c>
      <c r="E1211" s="16" t="s">
        <v>4838</v>
      </c>
      <c r="F1211" s="16" t="s">
        <v>4842</v>
      </c>
      <c r="G1211" s="16" t="s">
        <v>4843</v>
      </c>
      <c r="H1211">
        <v>1</v>
      </c>
      <c r="I1211">
        <v>634.29</v>
      </c>
      <c r="J1211">
        <v>634.29</v>
      </c>
      <c r="K1211" t="s">
        <v>4218</v>
      </c>
      <c r="L1211" t="s">
        <v>4855</v>
      </c>
      <c r="M1211" s="16">
        <v>47.49</v>
      </c>
      <c r="N1211" s="16" t="s">
        <v>4218</v>
      </c>
      <c r="P1211" t="s">
        <v>5362</v>
      </c>
      <c r="R1211" t="s">
        <v>4754</v>
      </c>
    </row>
    <row r="1212" spans="1:18" x14ac:dyDescent="0.35">
      <c r="A1212">
        <v>2963418</v>
      </c>
      <c r="B1212">
        <v>6496902</v>
      </c>
      <c r="C1212" t="s">
        <v>4837</v>
      </c>
      <c r="D1212">
        <v>4001697464</v>
      </c>
      <c r="E1212" s="16" t="s">
        <v>4838</v>
      </c>
      <c r="F1212" s="16" t="s">
        <v>4844</v>
      </c>
      <c r="G1212" s="16" t="s">
        <v>1857</v>
      </c>
      <c r="H1212">
        <v>2</v>
      </c>
      <c r="I1212">
        <v>188.49</v>
      </c>
      <c r="J1212">
        <v>376.98</v>
      </c>
      <c r="K1212" t="s">
        <v>4218</v>
      </c>
      <c r="L1212" t="s">
        <v>4856</v>
      </c>
      <c r="M1212" s="16">
        <v>10.57</v>
      </c>
      <c r="N1212" s="16" t="s">
        <v>4218</v>
      </c>
      <c r="P1212" t="s">
        <v>5362</v>
      </c>
      <c r="R1212" t="s">
        <v>4754</v>
      </c>
    </row>
    <row r="1213" spans="1:18" x14ac:dyDescent="0.35">
      <c r="A1213" t="s">
        <v>5022</v>
      </c>
      <c r="B1213">
        <v>6496910</v>
      </c>
      <c r="C1213" t="s">
        <v>5023</v>
      </c>
      <c r="D1213">
        <v>4001697616</v>
      </c>
      <c r="E1213" s="16">
        <v>45611</v>
      </c>
      <c r="F1213" s="16" t="s">
        <v>5024</v>
      </c>
      <c r="G1213" s="16" t="s">
        <v>2032</v>
      </c>
      <c r="H1213">
        <v>1</v>
      </c>
      <c r="I1213">
        <v>154.68</v>
      </c>
      <c r="J1213">
        <v>154.68</v>
      </c>
      <c r="K1213" t="s">
        <v>4218</v>
      </c>
      <c r="L1213" t="s">
        <v>4857</v>
      </c>
      <c r="M1213" s="16">
        <v>427.68</v>
      </c>
      <c r="N1213" s="16" t="s">
        <v>4218</v>
      </c>
      <c r="P1213" t="s">
        <v>5362</v>
      </c>
      <c r="R1213" t="s">
        <v>4754</v>
      </c>
    </row>
    <row r="1214" spans="1:18" x14ac:dyDescent="0.35">
      <c r="A1214" t="s">
        <v>5022</v>
      </c>
      <c r="B1214">
        <v>6496910</v>
      </c>
      <c r="C1214" t="s">
        <v>5023</v>
      </c>
      <c r="D1214">
        <v>4001697616</v>
      </c>
      <c r="E1214" s="16">
        <v>45611</v>
      </c>
      <c r="F1214" s="16" t="s">
        <v>5025</v>
      </c>
      <c r="G1214" s="16" t="s">
        <v>2032</v>
      </c>
      <c r="H1214">
        <v>1</v>
      </c>
      <c r="I1214">
        <v>199.62</v>
      </c>
      <c r="J1214">
        <v>199.62</v>
      </c>
      <c r="K1214" t="s">
        <v>4218</v>
      </c>
      <c r="L1214" t="s">
        <v>4858</v>
      </c>
      <c r="M1214" s="16">
        <v>129.04</v>
      </c>
      <c r="N1214" s="16" t="s">
        <v>4218</v>
      </c>
      <c r="P1214" t="s">
        <v>5362</v>
      </c>
      <c r="R1214" t="s">
        <v>4754</v>
      </c>
    </row>
    <row r="1215" spans="1:18" x14ac:dyDescent="0.35">
      <c r="A1215" t="s">
        <v>5022</v>
      </c>
      <c r="B1215">
        <v>6496910</v>
      </c>
      <c r="C1215" t="s">
        <v>5023</v>
      </c>
      <c r="D1215">
        <v>4001697616</v>
      </c>
      <c r="E1215" s="16">
        <v>45611</v>
      </c>
      <c r="F1215" s="16" t="s">
        <v>5026</v>
      </c>
      <c r="G1215" s="16" t="s">
        <v>2032</v>
      </c>
      <c r="H1215">
        <v>1</v>
      </c>
      <c r="I1215">
        <v>165.68</v>
      </c>
      <c r="J1215">
        <v>165.68</v>
      </c>
      <c r="K1215" t="s">
        <v>4218</v>
      </c>
      <c r="L1215" t="s">
        <v>4859</v>
      </c>
      <c r="M1215" s="16">
        <v>90.7</v>
      </c>
      <c r="N1215" s="16" t="s">
        <v>4218</v>
      </c>
      <c r="P1215" t="s">
        <v>5362</v>
      </c>
      <c r="R1215" t="s">
        <v>4754</v>
      </c>
    </row>
    <row r="1216" spans="1:18" x14ac:dyDescent="0.35">
      <c r="A1216" t="s">
        <v>5022</v>
      </c>
      <c r="B1216">
        <v>6496910</v>
      </c>
      <c r="C1216" t="s">
        <v>5023</v>
      </c>
      <c r="D1216">
        <v>4001697616</v>
      </c>
      <c r="E1216" s="16">
        <v>45611</v>
      </c>
      <c r="F1216" s="16" t="s">
        <v>5027</v>
      </c>
      <c r="G1216" s="16" t="s">
        <v>2032</v>
      </c>
      <c r="H1216">
        <v>1</v>
      </c>
      <c r="I1216">
        <v>152.26</v>
      </c>
      <c r="J1216">
        <v>152.26</v>
      </c>
      <c r="K1216" t="s">
        <v>4218</v>
      </c>
      <c r="L1216" t="s">
        <v>4860</v>
      </c>
      <c r="M1216" s="16">
        <v>6.36</v>
      </c>
      <c r="N1216" s="16" t="s">
        <v>4218</v>
      </c>
      <c r="P1216" t="s">
        <v>5362</v>
      </c>
      <c r="R1216" t="s">
        <v>4754</v>
      </c>
    </row>
    <row r="1217" spans="1:18" x14ac:dyDescent="0.35">
      <c r="A1217" t="s">
        <v>5022</v>
      </c>
      <c r="B1217">
        <v>6496910</v>
      </c>
      <c r="C1217" t="s">
        <v>5023</v>
      </c>
      <c r="D1217">
        <v>4001697616</v>
      </c>
      <c r="E1217" s="16">
        <v>45611</v>
      </c>
      <c r="F1217" s="16" t="s">
        <v>5028</v>
      </c>
      <c r="G1217" s="16" t="s">
        <v>2032</v>
      </c>
      <c r="H1217">
        <v>1</v>
      </c>
      <c r="I1217">
        <v>163.62</v>
      </c>
      <c r="J1217">
        <v>163.62</v>
      </c>
      <c r="K1217" t="s">
        <v>4218</v>
      </c>
      <c r="L1217" t="s">
        <v>4861</v>
      </c>
      <c r="M1217" s="16">
        <v>4.5599999999999996</v>
      </c>
      <c r="N1217" s="16" t="s">
        <v>4218</v>
      </c>
      <c r="P1217" t="s">
        <v>5362</v>
      </c>
      <c r="R1217" t="s">
        <v>4754</v>
      </c>
    </row>
    <row r="1218" spans="1:18" x14ac:dyDescent="0.35">
      <c r="A1218">
        <v>2963531</v>
      </c>
      <c r="B1218">
        <v>6496975</v>
      </c>
      <c r="C1218" t="s">
        <v>4738</v>
      </c>
      <c r="D1218">
        <v>4001697942</v>
      </c>
      <c r="E1218" s="16" t="s">
        <v>4739</v>
      </c>
      <c r="F1218" s="16" t="s">
        <v>1943</v>
      </c>
      <c r="G1218" s="16" t="s">
        <v>4740</v>
      </c>
      <c r="H1218">
        <v>1</v>
      </c>
      <c r="I1218">
        <v>152.24</v>
      </c>
      <c r="J1218">
        <v>152.24</v>
      </c>
      <c r="K1218" t="s">
        <v>4218</v>
      </c>
      <c r="L1218" t="s">
        <v>4851</v>
      </c>
      <c r="M1218" s="16">
        <v>18.899999999999999</v>
      </c>
      <c r="N1218" s="16" t="s">
        <v>4218</v>
      </c>
      <c r="P1218" t="s">
        <v>5362</v>
      </c>
      <c r="R1218" t="s">
        <v>4754</v>
      </c>
    </row>
    <row r="1219" spans="1:18" x14ac:dyDescent="0.35">
      <c r="A1219">
        <v>2963531</v>
      </c>
      <c r="B1219">
        <v>6496975</v>
      </c>
      <c r="C1219" t="s">
        <v>4738</v>
      </c>
      <c r="D1219">
        <v>4001697942</v>
      </c>
      <c r="E1219" s="16" t="s">
        <v>4739</v>
      </c>
      <c r="F1219" s="16" t="s">
        <v>1945</v>
      </c>
      <c r="G1219" s="16" t="s">
        <v>1855</v>
      </c>
      <c r="H1219">
        <v>1</v>
      </c>
      <c r="I1219">
        <v>3909.25</v>
      </c>
      <c r="J1219">
        <v>3909.25</v>
      </c>
      <c r="K1219" t="s">
        <v>4218</v>
      </c>
      <c r="L1219" t="s">
        <v>4862</v>
      </c>
      <c r="M1219" s="16">
        <v>30.31</v>
      </c>
      <c r="N1219" s="16" t="s">
        <v>4218</v>
      </c>
      <c r="P1219" t="s">
        <v>5362</v>
      </c>
      <c r="R1219" t="s">
        <v>4754</v>
      </c>
    </row>
    <row r="1220" spans="1:18" x14ac:dyDescent="0.35">
      <c r="A1220">
        <v>2963531</v>
      </c>
      <c r="B1220">
        <v>6496975</v>
      </c>
      <c r="C1220" t="s">
        <v>4738</v>
      </c>
      <c r="D1220">
        <v>4001697942</v>
      </c>
      <c r="E1220" s="16" t="s">
        <v>4739</v>
      </c>
      <c r="F1220" s="16" t="s">
        <v>1946</v>
      </c>
      <c r="G1220" s="16" t="s">
        <v>4742</v>
      </c>
      <c r="H1220">
        <v>1</v>
      </c>
      <c r="I1220">
        <v>88.76</v>
      </c>
      <c r="J1220">
        <v>88.76</v>
      </c>
      <c r="K1220" t="s">
        <v>4218</v>
      </c>
      <c r="L1220" t="s">
        <v>4863</v>
      </c>
      <c r="M1220" s="16">
        <v>17.760000000000002</v>
      </c>
      <c r="N1220" s="16" t="s">
        <v>4218</v>
      </c>
      <c r="P1220" t="s">
        <v>5362</v>
      </c>
      <c r="R1220" t="s">
        <v>4754</v>
      </c>
    </row>
    <row r="1221" spans="1:18" x14ac:dyDescent="0.35">
      <c r="A1221">
        <v>2963531</v>
      </c>
      <c r="B1221">
        <v>6496975</v>
      </c>
      <c r="C1221" t="s">
        <v>4738</v>
      </c>
      <c r="D1221">
        <v>4001697942</v>
      </c>
      <c r="E1221" s="16" t="s">
        <v>4739</v>
      </c>
      <c r="F1221" s="16" t="s">
        <v>1948</v>
      </c>
      <c r="G1221" s="16" t="s">
        <v>4743</v>
      </c>
      <c r="H1221">
        <v>1</v>
      </c>
      <c r="I1221">
        <v>179.53</v>
      </c>
      <c r="J1221">
        <v>179.53</v>
      </c>
      <c r="K1221" t="s">
        <v>4218</v>
      </c>
      <c r="L1221" t="s">
        <v>4864</v>
      </c>
      <c r="M1221" s="16">
        <v>257.27</v>
      </c>
      <c r="N1221" s="16" t="s">
        <v>4218</v>
      </c>
      <c r="P1221" t="s">
        <v>5362</v>
      </c>
      <c r="R1221" t="s">
        <v>4754</v>
      </c>
    </row>
    <row r="1222" spans="1:18" x14ac:dyDescent="0.35">
      <c r="A1222">
        <v>2963531</v>
      </c>
      <c r="B1222">
        <v>6496975</v>
      </c>
      <c r="C1222" t="s">
        <v>4738</v>
      </c>
      <c r="D1222">
        <v>4001697942</v>
      </c>
      <c r="E1222" t="s">
        <v>4739</v>
      </c>
      <c r="F1222" s="16" t="s">
        <v>1950</v>
      </c>
      <c r="G1222" s="16" t="s">
        <v>1857</v>
      </c>
      <c r="H1222">
        <v>1</v>
      </c>
      <c r="I1222">
        <v>413.15</v>
      </c>
      <c r="J1222">
        <v>413.15</v>
      </c>
      <c r="K1222" t="s">
        <v>4218</v>
      </c>
      <c r="L1222" t="s">
        <v>4865</v>
      </c>
      <c r="M1222" s="16">
        <v>617.69000000000005</v>
      </c>
      <c r="N1222" s="16" t="s">
        <v>4218</v>
      </c>
      <c r="P1222" t="s">
        <v>5362</v>
      </c>
      <c r="R1222" t="s">
        <v>4754</v>
      </c>
    </row>
    <row r="1223" spans="1:18" x14ac:dyDescent="0.35">
      <c r="A1223">
        <v>2963531</v>
      </c>
      <c r="B1223">
        <v>6496975</v>
      </c>
      <c r="C1223" t="s">
        <v>4738</v>
      </c>
      <c r="D1223">
        <v>4001697942</v>
      </c>
      <c r="E1223" t="s">
        <v>4739</v>
      </c>
      <c r="F1223" s="16" t="s">
        <v>1955</v>
      </c>
      <c r="G1223" s="16" t="s">
        <v>1857</v>
      </c>
      <c r="H1223">
        <v>1</v>
      </c>
      <c r="I1223">
        <v>461.62</v>
      </c>
      <c r="J1223">
        <v>461.62</v>
      </c>
      <c r="K1223" t="s">
        <v>4218</v>
      </c>
      <c r="L1223" t="s">
        <v>4866</v>
      </c>
      <c r="M1223" s="16">
        <v>11.52</v>
      </c>
      <c r="N1223" s="16" t="s">
        <v>4218</v>
      </c>
      <c r="P1223" t="s">
        <v>5362</v>
      </c>
      <c r="R1223" t="s">
        <v>4754</v>
      </c>
    </row>
    <row r="1224" spans="1:18" x14ac:dyDescent="0.35">
      <c r="A1224">
        <v>2963531</v>
      </c>
      <c r="B1224">
        <v>6496975</v>
      </c>
      <c r="C1224" t="s">
        <v>4738</v>
      </c>
      <c r="D1224">
        <v>4001697942</v>
      </c>
      <c r="E1224" t="s">
        <v>4739</v>
      </c>
      <c r="F1224" s="16" t="s">
        <v>1956</v>
      </c>
      <c r="G1224" s="16" t="s">
        <v>1857</v>
      </c>
      <c r="H1224">
        <v>1</v>
      </c>
      <c r="I1224">
        <v>596.20000000000005</v>
      </c>
      <c r="J1224">
        <v>596.20000000000005</v>
      </c>
      <c r="K1224" t="s">
        <v>4218</v>
      </c>
      <c r="L1224" t="s">
        <v>4867</v>
      </c>
      <c r="M1224" s="16">
        <v>16.7</v>
      </c>
      <c r="N1224" s="16" t="s">
        <v>4218</v>
      </c>
      <c r="P1224" t="s">
        <v>5362</v>
      </c>
      <c r="R1224" t="s">
        <v>4754</v>
      </c>
    </row>
    <row r="1225" spans="1:18" x14ac:dyDescent="0.35">
      <c r="A1225">
        <v>2963531</v>
      </c>
      <c r="B1225">
        <v>6496975</v>
      </c>
      <c r="C1225" t="s">
        <v>4738</v>
      </c>
      <c r="D1225">
        <v>4001697942</v>
      </c>
      <c r="E1225" t="s">
        <v>4739</v>
      </c>
      <c r="F1225" s="16" t="s">
        <v>1957</v>
      </c>
      <c r="G1225" s="16" t="s">
        <v>4744</v>
      </c>
      <c r="H1225">
        <v>1</v>
      </c>
      <c r="I1225">
        <v>2235.62</v>
      </c>
      <c r="J1225">
        <v>2235.62</v>
      </c>
      <c r="K1225" t="s">
        <v>4218</v>
      </c>
      <c r="L1225" t="s">
        <v>4868</v>
      </c>
      <c r="M1225" s="16">
        <v>229.81</v>
      </c>
      <c r="N1225" s="16" t="s">
        <v>4218</v>
      </c>
      <c r="P1225" t="s">
        <v>5362</v>
      </c>
      <c r="R1225" t="s">
        <v>4754</v>
      </c>
    </row>
    <row r="1226" spans="1:18" x14ac:dyDescent="0.35">
      <c r="A1226">
        <v>2963531</v>
      </c>
      <c r="B1226">
        <v>6496975</v>
      </c>
      <c r="C1226" t="s">
        <v>4738</v>
      </c>
      <c r="D1226">
        <v>4001697942</v>
      </c>
      <c r="E1226" t="s">
        <v>4739</v>
      </c>
      <c r="F1226" s="16" t="s">
        <v>3017</v>
      </c>
      <c r="G1226" s="16" t="s">
        <v>2251</v>
      </c>
      <c r="H1226">
        <v>1</v>
      </c>
      <c r="I1226">
        <v>1048.74</v>
      </c>
      <c r="J1226">
        <v>1048.74</v>
      </c>
      <c r="K1226" t="s">
        <v>4218</v>
      </c>
      <c r="L1226" t="s">
        <v>4869</v>
      </c>
      <c r="M1226" s="16">
        <v>1348.7</v>
      </c>
      <c r="N1226" s="16" t="s">
        <v>4218</v>
      </c>
      <c r="P1226" t="s">
        <v>5362</v>
      </c>
      <c r="R1226" t="s">
        <v>4754</v>
      </c>
    </row>
    <row r="1227" spans="1:18" x14ac:dyDescent="0.35">
      <c r="A1227">
        <v>2963531</v>
      </c>
      <c r="B1227">
        <v>6496975</v>
      </c>
      <c r="C1227" t="s">
        <v>4738</v>
      </c>
      <c r="D1227">
        <v>4001697942</v>
      </c>
      <c r="E1227" t="s">
        <v>4739</v>
      </c>
      <c r="F1227" s="16" t="s">
        <v>4745</v>
      </c>
      <c r="G1227" s="16" t="s">
        <v>4746</v>
      </c>
      <c r="H1227">
        <v>20</v>
      </c>
      <c r="I1227">
        <v>9.4</v>
      </c>
      <c r="J1227">
        <v>188</v>
      </c>
      <c r="K1227" t="s">
        <v>4218</v>
      </c>
      <c r="L1227" t="s">
        <v>4870</v>
      </c>
      <c r="M1227" s="16">
        <v>81.27</v>
      </c>
      <c r="N1227" s="16" t="s">
        <v>4218</v>
      </c>
      <c r="P1227" t="s">
        <v>5362</v>
      </c>
      <c r="R1227" t="s">
        <v>4754</v>
      </c>
    </row>
    <row r="1228" spans="1:18" x14ac:dyDescent="0.35">
      <c r="A1228">
        <v>2963531</v>
      </c>
      <c r="B1228">
        <v>6496975</v>
      </c>
      <c r="C1228" t="s">
        <v>4738</v>
      </c>
      <c r="D1228">
        <v>4001697942</v>
      </c>
      <c r="E1228" t="s">
        <v>4739</v>
      </c>
      <c r="F1228" s="16" t="s">
        <v>1937</v>
      </c>
      <c r="G1228" s="16" t="s">
        <v>4747</v>
      </c>
      <c r="H1228">
        <v>6</v>
      </c>
      <c r="I1228">
        <v>2.42</v>
      </c>
      <c r="J1228">
        <v>14.52</v>
      </c>
      <c r="K1228" t="s">
        <v>4218</v>
      </c>
      <c r="L1228" t="s">
        <v>4871</v>
      </c>
      <c r="M1228" s="16">
        <v>342.4</v>
      </c>
      <c r="N1228" s="16" t="s">
        <v>4218</v>
      </c>
      <c r="P1228" t="s">
        <v>5362</v>
      </c>
      <c r="R1228" t="s">
        <v>4754</v>
      </c>
    </row>
    <row r="1229" spans="1:18" x14ac:dyDescent="0.35">
      <c r="A1229">
        <v>2963531</v>
      </c>
      <c r="B1229">
        <v>6496975</v>
      </c>
      <c r="C1229" t="s">
        <v>4738</v>
      </c>
      <c r="D1229">
        <v>4001697942</v>
      </c>
      <c r="E1229" t="s">
        <v>4739</v>
      </c>
      <c r="F1229" s="16" t="s">
        <v>1941</v>
      </c>
      <c r="G1229" s="16" t="s">
        <v>4748</v>
      </c>
      <c r="H1229">
        <v>6</v>
      </c>
      <c r="I1229">
        <v>8.52</v>
      </c>
      <c r="J1229">
        <v>51.12</v>
      </c>
      <c r="K1229" t="s">
        <v>4218</v>
      </c>
      <c r="L1229" t="s">
        <v>4873</v>
      </c>
      <c r="M1229" s="16">
        <v>365.12</v>
      </c>
      <c r="N1229" s="16" t="s">
        <v>4218</v>
      </c>
      <c r="P1229" t="s">
        <v>5362</v>
      </c>
      <c r="R1229" t="s">
        <v>4754</v>
      </c>
    </row>
    <row r="1230" spans="1:18" x14ac:dyDescent="0.35">
      <c r="A1230">
        <v>2963531</v>
      </c>
      <c r="B1230">
        <v>6496975</v>
      </c>
      <c r="C1230" t="s">
        <v>4738</v>
      </c>
      <c r="D1230">
        <v>4001697942</v>
      </c>
      <c r="E1230" t="s">
        <v>4739</v>
      </c>
      <c r="F1230" s="16" t="s">
        <v>1951</v>
      </c>
      <c r="G1230" s="16" t="s">
        <v>4749</v>
      </c>
      <c r="H1230">
        <v>12</v>
      </c>
      <c r="I1230">
        <v>45.24</v>
      </c>
      <c r="J1230">
        <v>542.88</v>
      </c>
      <c r="K1230" t="s">
        <v>4218</v>
      </c>
      <c r="L1230" t="s">
        <v>4875</v>
      </c>
      <c r="M1230" s="16">
        <v>538.83000000000004</v>
      </c>
      <c r="N1230" s="16" t="s">
        <v>4218</v>
      </c>
      <c r="P1230" t="s">
        <v>5362</v>
      </c>
      <c r="R1230" t="s">
        <v>4754</v>
      </c>
    </row>
    <row r="1231" spans="1:18" x14ac:dyDescent="0.35">
      <c r="A1231">
        <v>2963531</v>
      </c>
      <c r="B1231">
        <v>6496975</v>
      </c>
      <c r="C1231" t="s">
        <v>4738</v>
      </c>
      <c r="D1231">
        <v>4001697942</v>
      </c>
      <c r="E1231" t="s">
        <v>4739</v>
      </c>
      <c r="F1231" s="16" t="s">
        <v>1964</v>
      </c>
      <c r="G1231" s="16" t="s">
        <v>1831</v>
      </c>
      <c r="H1231">
        <v>4</v>
      </c>
      <c r="I1231">
        <v>16.28</v>
      </c>
      <c r="J1231">
        <v>65.12</v>
      </c>
      <c r="K1231" t="s">
        <v>4218</v>
      </c>
      <c r="L1231" t="s">
        <v>4877</v>
      </c>
      <c r="M1231" s="16">
        <v>19.559999999999999</v>
      </c>
      <c r="N1231" s="16" t="s">
        <v>4218</v>
      </c>
      <c r="P1231" t="s">
        <v>5362</v>
      </c>
      <c r="R1231" t="s">
        <v>4754</v>
      </c>
    </row>
    <row r="1232" spans="1:18" x14ac:dyDescent="0.35">
      <c r="A1232">
        <v>2963531</v>
      </c>
      <c r="B1232">
        <v>6496975</v>
      </c>
      <c r="C1232" t="s">
        <v>4738</v>
      </c>
      <c r="D1232">
        <v>4001697942</v>
      </c>
      <c r="E1232" t="s">
        <v>4739</v>
      </c>
      <c r="F1232" s="16" t="s">
        <v>1940</v>
      </c>
      <c r="G1232" s="16" t="s">
        <v>4750</v>
      </c>
      <c r="H1232">
        <v>2</v>
      </c>
      <c r="I1232">
        <v>22.28</v>
      </c>
      <c r="J1232">
        <v>44.56</v>
      </c>
      <c r="K1232" t="s">
        <v>4218</v>
      </c>
      <c r="L1232" t="s">
        <v>4878</v>
      </c>
      <c r="M1232" s="16">
        <v>19.920000000000002</v>
      </c>
      <c r="N1232" s="16" t="s">
        <v>4218</v>
      </c>
      <c r="P1232" t="s">
        <v>5362</v>
      </c>
      <c r="R1232" t="s">
        <v>4754</v>
      </c>
    </row>
    <row r="1233" spans="1:18" x14ac:dyDescent="0.35">
      <c r="A1233">
        <v>2963531</v>
      </c>
      <c r="B1233">
        <v>6496975</v>
      </c>
      <c r="C1233" t="s">
        <v>4738</v>
      </c>
      <c r="D1233">
        <v>4001697942</v>
      </c>
      <c r="E1233" t="s">
        <v>4739</v>
      </c>
      <c r="F1233" s="16" t="s">
        <v>1959</v>
      </c>
      <c r="G1233" s="16" t="s">
        <v>1831</v>
      </c>
      <c r="H1233">
        <v>3</v>
      </c>
      <c r="I1233">
        <v>13.77</v>
      </c>
      <c r="J1233">
        <v>41.31</v>
      </c>
      <c r="K1233" t="s">
        <v>4218</v>
      </c>
      <c r="L1233" t="s">
        <v>4879</v>
      </c>
      <c r="M1233" s="16">
        <v>109.68</v>
      </c>
      <c r="N1233" s="16" t="s">
        <v>4218</v>
      </c>
      <c r="P1233" t="s">
        <v>5362</v>
      </c>
      <c r="R1233" t="s">
        <v>4754</v>
      </c>
    </row>
    <row r="1234" spans="1:18" x14ac:dyDescent="0.35">
      <c r="A1234">
        <v>2963531</v>
      </c>
      <c r="B1234">
        <v>6496975</v>
      </c>
      <c r="C1234" t="s">
        <v>4738</v>
      </c>
      <c r="D1234">
        <v>4001697942</v>
      </c>
      <c r="E1234" t="s">
        <v>4739</v>
      </c>
      <c r="F1234" s="16" t="s">
        <v>1965</v>
      </c>
      <c r="G1234" s="16" t="s">
        <v>4751</v>
      </c>
      <c r="H1234">
        <v>3</v>
      </c>
      <c r="I1234">
        <v>17.82</v>
      </c>
      <c r="J1234">
        <v>53.46</v>
      </c>
      <c r="K1234" t="s">
        <v>4218</v>
      </c>
      <c r="L1234" t="s">
        <v>4850</v>
      </c>
      <c r="M1234" s="16">
        <v>787.28</v>
      </c>
      <c r="N1234" s="16" t="s">
        <v>4218</v>
      </c>
      <c r="P1234" t="s">
        <v>5362</v>
      </c>
      <c r="R1234" t="s">
        <v>4754</v>
      </c>
    </row>
    <row r="1235" spans="1:18" x14ac:dyDescent="0.35">
      <c r="A1235">
        <v>2963531</v>
      </c>
      <c r="B1235">
        <v>6496975</v>
      </c>
      <c r="C1235" t="s">
        <v>4738</v>
      </c>
      <c r="D1235">
        <v>4001697942</v>
      </c>
      <c r="E1235" t="s">
        <v>4739</v>
      </c>
      <c r="F1235" s="16" t="s">
        <v>2151</v>
      </c>
      <c r="G1235" s="16" t="s">
        <v>1831</v>
      </c>
      <c r="H1235">
        <v>2</v>
      </c>
      <c r="I1235">
        <v>18.87</v>
      </c>
      <c r="J1235">
        <v>37.74</v>
      </c>
      <c r="K1235" t="s">
        <v>4218</v>
      </c>
      <c r="L1235" t="s">
        <v>4847</v>
      </c>
      <c r="M1235" s="16">
        <v>9.3000000000000007</v>
      </c>
      <c r="N1235" s="16" t="s">
        <v>4218</v>
      </c>
      <c r="P1235" t="s">
        <v>5362</v>
      </c>
      <c r="R1235" t="s">
        <v>4754</v>
      </c>
    </row>
    <row r="1236" spans="1:18" x14ac:dyDescent="0.35">
      <c r="A1236">
        <v>2967568</v>
      </c>
      <c r="B1236">
        <v>6499748</v>
      </c>
      <c r="C1236" t="s">
        <v>5014</v>
      </c>
      <c r="D1236">
        <v>4001690874</v>
      </c>
      <c r="E1236" s="16">
        <v>45607</v>
      </c>
      <c r="F1236" s="16" t="s">
        <v>5015</v>
      </c>
      <c r="G1236" s="16" t="s">
        <v>1822</v>
      </c>
      <c r="H1236">
        <v>2</v>
      </c>
      <c r="I1236">
        <v>7.3</v>
      </c>
      <c r="J1236">
        <v>14.6</v>
      </c>
      <c r="K1236" t="s">
        <v>4218</v>
      </c>
      <c r="L1236" t="s">
        <v>4846</v>
      </c>
      <c r="M1236" s="16">
        <v>769.36</v>
      </c>
      <c r="N1236" s="16" t="s">
        <v>4218</v>
      </c>
      <c r="P1236" t="s">
        <v>5362</v>
      </c>
      <c r="R1236" t="s">
        <v>4754</v>
      </c>
    </row>
    <row r="1237" spans="1:18" x14ac:dyDescent="0.35">
      <c r="A1237">
        <v>2967568</v>
      </c>
      <c r="B1237">
        <v>6499748</v>
      </c>
      <c r="C1237" t="s">
        <v>5014</v>
      </c>
      <c r="D1237">
        <v>4001690874</v>
      </c>
      <c r="E1237" s="16">
        <v>45607</v>
      </c>
      <c r="F1237" s="16" t="s">
        <v>5016</v>
      </c>
      <c r="G1237" s="16" t="s">
        <v>5017</v>
      </c>
      <c r="H1237">
        <v>1</v>
      </c>
      <c r="I1237">
        <v>9305.59</v>
      </c>
      <c r="J1237">
        <v>9305.59</v>
      </c>
      <c r="K1237" t="s">
        <v>4218</v>
      </c>
      <c r="L1237" t="s">
        <v>4848</v>
      </c>
      <c r="M1237" s="16">
        <v>12.16</v>
      </c>
      <c r="N1237" s="16" t="s">
        <v>4218</v>
      </c>
      <c r="P1237" t="s">
        <v>5362</v>
      </c>
      <c r="R1237" t="s">
        <v>4754</v>
      </c>
    </row>
    <row r="1238" spans="1:18" x14ac:dyDescent="0.35">
      <c r="A1238">
        <v>2967568</v>
      </c>
      <c r="B1238">
        <v>6499748</v>
      </c>
      <c r="C1238" t="s">
        <v>5014</v>
      </c>
      <c r="D1238">
        <v>4001690874</v>
      </c>
      <c r="E1238" s="16">
        <v>45607</v>
      </c>
      <c r="F1238" s="16" t="s">
        <v>2986</v>
      </c>
      <c r="G1238" s="16" t="s">
        <v>1855</v>
      </c>
      <c r="H1238">
        <v>1</v>
      </c>
      <c r="I1238">
        <v>144.36000000000001</v>
      </c>
      <c r="J1238">
        <v>144.36000000000001</v>
      </c>
      <c r="K1238" t="s">
        <v>4218</v>
      </c>
      <c r="L1238" t="s">
        <v>4849</v>
      </c>
      <c r="M1238" s="16">
        <v>8.02</v>
      </c>
      <c r="N1238" s="16" t="s">
        <v>4218</v>
      </c>
      <c r="P1238" t="s">
        <v>5362</v>
      </c>
      <c r="R1238" t="s">
        <v>4754</v>
      </c>
    </row>
    <row r="1239" spans="1:18" x14ac:dyDescent="0.35">
      <c r="A1239">
        <v>2967568</v>
      </c>
      <c r="B1239">
        <v>6499748</v>
      </c>
      <c r="C1239" t="s">
        <v>5014</v>
      </c>
      <c r="D1239">
        <v>4001690874</v>
      </c>
      <c r="E1239" s="16">
        <v>45607</v>
      </c>
      <c r="F1239" s="16" t="s">
        <v>2987</v>
      </c>
      <c r="G1239" s="16" t="s">
        <v>1929</v>
      </c>
      <c r="H1239">
        <v>1</v>
      </c>
      <c r="I1239">
        <v>117.27</v>
      </c>
      <c r="J1239">
        <v>117.27</v>
      </c>
      <c r="K1239" t="s">
        <v>4218</v>
      </c>
      <c r="L1239" t="s">
        <v>4880</v>
      </c>
      <c r="M1239" s="16">
        <v>3.78</v>
      </c>
      <c r="N1239" s="16" t="s">
        <v>4218</v>
      </c>
      <c r="P1239" t="s">
        <v>5362</v>
      </c>
      <c r="R1239" t="s">
        <v>4754</v>
      </c>
    </row>
    <row r="1240" spans="1:18" x14ac:dyDescent="0.35">
      <c r="A1240">
        <v>2967568</v>
      </c>
      <c r="B1240">
        <v>6499748</v>
      </c>
      <c r="C1240" t="s">
        <v>5014</v>
      </c>
      <c r="D1240">
        <v>4001690874</v>
      </c>
      <c r="E1240" s="16">
        <v>45607</v>
      </c>
      <c r="F1240" s="16" t="s">
        <v>5018</v>
      </c>
      <c r="G1240" s="16" t="s">
        <v>1857</v>
      </c>
      <c r="H1240">
        <v>1</v>
      </c>
      <c r="I1240">
        <v>6.66</v>
      </c>
      <c r="J1240">
        <v>6.66</v>
      </c>
      <c r="K1240" t="s">
        <v>4218</v>
      </c>
      <c r="L1240" t="s">
        <v>4881</v>
      </c>
      <c r="M1240" s="16">
        <v>4.38</v>
      </c>
      <c r="N1240" s="16" t="s">
        <v>4218</v>
      </c>
      <c r="P1240" t="s">
        <v>5362</v>
      </c>
      <c r="R1240" t="s">
        <v>4754</v>
      </c>
    </row>
    <row r="1241" spans="1:18" x14ac:dyDescent="0.35">
      <c r="A1241">
        <v>2967568</v>
      </c>
      <c r="B1241">
        <v>6499748</v>
      </c>
      <c r="C1241" t="s">
        <v>5014</v>
      </c>
      <c r="D1241">
        <v>4001690874</v>
      </c>
      <c r="E1241" s="16">
        <v>45607</v>
      </c>
      <c r="F1241" s="16" t="s">
        <v>5019</v>
      </c>
      <c r="G1241" s="16" t="s">
        <v>1825</v>
      </c>
      <c r="H1241">
        <v>2</v>
      </c>
      <c r="I1241">
        <v>3.71</v>
      </c>
      <c r="J1241">
        <v>7.42</v>
      </c>
      <c r="K1241" t="s">
        <v>4218</v>
      </c>
      <c r="L1241" t="s">
        <v>4883</v>
      </c>
      <c r="M1241" s="16">
        <v>757.08</v>
      </c>
      <c r="N1241" s="16" t="s">
        <v>4218</v>
      </c>
      <c r="P1241" t="s">
        <v>5362</v>
      </c>
      <c r="R1241" t="s">
        <v>4754</v>
      </c>
    </row>
    <row r="1242" spans="1:18" x14ac:dyDescent="0.35">
      <c r="A1242">
        <v>2967568</v>
      </c>
      <c r="B1242">
        <v>6499748</v>
      </c>
      <c r="C1242" t="s">
        <v>5014</v>
      </c>
      <c r="D1242">
        <v>4001690874</v>
      </c>
      <c r="E1242" s="16">
        <v>45607</v>
      </c>
      <c r="F1242" s="16" t="s">
        <v>5020</v>
      </c>
      <c r="G1242" s="16" t="s">
        <v>1862</v>
      </c>
      <c r="H1242">
        <v>2</v>
      </c>
      <c r="I1242">
        <v>625.22</v>
      </c>
      <c r="J1242">
        <v>1250.44</v>
      </c>
      <c r="K1242" t="s">
        <v>4218</v>
      </c>
      <c r="L1242" t="s">
        <v>4886</v>
      </c>
      <c r="M1242" s="16">
        <v>232.62</v>
      </c>
      <c r="N1242" s="16" t="s">
        <v>4218</v>
      </c>
      <c r="P1242" t="s">
        <v>5362</v>
      </c>
      <c r="R1242" t="s">
        <v>4754</v>
      </c>
    </row>
    <row r="1243" spans="1:18" x14ac:dyDescent="0.35">
      <c r="A1243">
        <v>2967568</v>
      </c>
      <c r="B1243">
        <v>6499748</v>
      </c>
      <c r="C1243" t="s">
        <v>5014</v>
      </c>
      <c r="D1243">
        <v>4001690874</v>
      </c>
      <c r="E1243" s="16">
        <v>45607</v>
      </c>
      <c r="F1243" s="16" t="s">
        <v>3721</v>
      </c>
      <c r="G1243" s="16" t="s">
        <v>1949</v>
      </c>
      <c r="H1243">
        <v>4</v>
      </c>
      <c r="I1243">
        <v>71.37</v>
      </c>
      <c r="J1243">
        <v>285.48</v>
      </c>
      <c r="K1243" t="s">
        <v>4218</v>
      </c>
      <c r="L1243" t="s">
        <v>4887</v>
      </c>
      <c r="M1243" s="16">
        <v>38.32</v>
      </c>
      <c r="N1243" s="16" t="s">
        <v>4218</v>
      </c>
      <c r="P1243" t="s">
        <v>5362</v>
      </c>
      <c r="R1243" t="s">
        <v>4754</v>
      </c>
    </row>
    <row r="1244" spans="1:18" x14ac:dyDescent="0.35">
      <c r="A1244">
        <v>2967568</v>
      </c>
      <c r="B1244">
        <v>6499748</v>
      </c>
      <c r="C1244" t="s">
        <v>5014</v>
      </c>
      <c r="D1244">
        <v>4001690874</v>
      </c>
      <c r="E1244" s="16">
        <v>45607</v>
      </c>
      <c r="F1244" s="16" t="s">
        <v>3722</v>
      </c>
      <c r="G1244" s="16" t="s">
        <v>1949</v>
      </c>
      <c r="H1244">
        <v>14</v>
      </c>
      <c r="I1244">
        <v>34.64</v>
      </c>
      <c r="J1244">
        <v>484.96000000000004</v>
      </c>
      <c r="K1244" t="s">
        <v>4218</v>
      </c>
      <c r="L1244" t="s">
        <v>4888</v>
      </c>
      <c r="M1244" s="16">
        <v>287.18</v>
      </c>
      <c r="N1244" s="16" t="s">
        <v>4218</v>
      </c>
      <c r="P1244" t="s">
        <v>5362</v>
      </c>
      <c r="R1244" t="s">
        <v>4754</v>
      </c>
    </row>
    <row r="1245" spans="1:18" x14ac:dyDescent="0.35">
      <c r="A1245">
        <v>2967568</v>
      </c>
      <c r="B1245">
        <v>6499748</v>
      </c>
      <c r="C1245" t="s">
        <v>5014</v>
      </c>
      <c r="D1245">
        <v>4001690874</v>
      </c>
      <c r="E1245" s="16">
        <v>45607</v>
      </c>
      <c r="F1245" s="16" t="s">
        <v>2988</v>
      </c>
      <c r="G1245" s="16" t="s">
        <v>1825</v>
      </c>
      <c r="H1245">
        <v>2</v>
      </c>
      <c r="I1245">
        <v>4.88</v>
      </c>
      <c r="J1245">
        <v>9.76</v>
      </c>
      <c r="K1245" t="s">
        <v>4218</v>
      </c>
      <c r="L1245" t="s">
        <v>4889</v>
      </c>
      <c r="M1245" s="16">
        <v>1119.54</v>
      </c>
      <c r="N1245" s="16" t="s">
        <v>4218</v>
      </c>
      <c r="P1245" t="s">
        <v>5362</v>
      </c>
      <c r="R1245" t="s">
        <v>4754</v>
      </c>
    </row>
    <row r="1246" spans="1:18" x14ac:dyDescent="0.35">
      <c r="A1246">
        <v>2968642</v>
      </c>
      <c r="B1246">
        <v>6500512</v>
      </c>
      <c r="C1246" t="s">
        <v>3387</v>
      </c>
      <c r="D1246">
        <v>4001726145</v>
      </c>
      <c r="E1246" s="16">
        <v>45632</v>
      </c>
      <c r="F1246" s="16" t="s">
        <v>1938</v>
      </c>
      <c r="G1246" s="16" t="s">
        <v>1939</v>
      </c>
      <c r="H1246">
        <v>2</v>
      </c>
      <c r="I1246">
        <v>1013.22</v>
      </c>
      <c r="J1246">
        <v>2026.44</v>
      </c>
      <c r="K1246" t="s">
        <v>4218</v>
      </c>
      <c r="L1246" t="s">
        <v>4890</v>
      </c>
      <c r="M1246" s="16">
        <v>537.85</v>
      </c>
      <c r="N1246" s="16" t="s">
        <v>4218</v>
      </c>
      <c r="P1246" t="s">
        <v>5362</v>
      </c>
      <c r="R1246" t="s">
        <v>4754</v>
      </c>
    </row>
    <row r="1247" spans="1:18" x14ac:dyDescent="0.35">
      <c r="A1247">
        <v>2968642</v>
      </c>
      <c r="B1247">
        <v>6500512</v>
      </c>
      <c r="C1247" t="s">
        <v>3387</v>
      </c>
      <c r="D1247">
        <v>4001726145</v>
      </c>
      <c r="E1247" s="16">
        <v>45632</v>
      </c>
      <c r="F1247" s="16" t="s">
        <v>1954</v>
      </c>
      <c r="G1247" s="16" t="s">
        <v>1855</v>
      </c>
      <c r="H1247">
        <v>2</v>
      </c>
      <c r="I1247">
        <v>702.81</v>
      </c>
      <c r="J1247">
        <v>1405.62</v>
      </c>
      <c r="K1247" t="s">
        <v>4218</v>
      </c>
      <c r="L1247" t="s">
        <v>4891</v>
      </c>
      <c r="M1247" s="16">
        <v>1305.8599999999999</v>
      </c>
      <c r="N1247" s="16" t="s">
        <v>4218</v>
      </c>
      <c r="P1247" t="s">
        <v>5362</v>
      </c>
      <c r="R1247" t="s">
        <v>4754</v>
      </c>
    </row>
    <row r="1248" spans="1:18" x14ac:dyDescent="0.35">
      <c r="A1248">
        <v>2968642</v>
      </c>
      <c r="B1248">
        <v>6500512</v>
      </c>
      <c r="C1248" t="s">
        <v>3387</v>
      </c>
      <c r="D1248">
        <v>4001726145</v>
      </c>
      <c r="E1248" s="16">
        <v>45632</v>
      </c>
      <c r="F1248" s="16" t="s">
        <v>1935</v>
      </c>
      <c r="G1248" s="16" t="s">
        <v>1936</v>
      </c>
      <c r="H1248">
        <v>4</v>
      </c>
      <c r="I1248">
        <v>67.349999999999994</v>
      </c>
      <c r="J1248">
        <v>269.39999999999998</v>
      </c>
      <c r="K1248" t="s">
        <v>4218</v>
      </c>
      <c r="L1248" t="s">
        <v>4892</v>
      </c>
      <c r="M1248" s="16">
        <v>248.92</v>
      </c>
      <c r="N1248" s="16" t="s">
        <v>4218</v>
      </c>
      <c r="P1248" t="s">
        <v>5362</v>
      </c>
      <c r="R1248" t="s">
        <v>4754</v>
      </c>
    </row>
    <row r="1249" spans="1:18" x14ac:dyDescent="0.35">
      <c r="A1249">
        <v>2968642</v>
      </c>
      <c r="B1249">
        <v>6500512</v>
      </c>
      <c r="C1249" t="s">
        <v>3387</v>
      </c>
      <c r="D1249">
        <v>4001726145</v>
      </c>
      <c r="E1249" s="16">
        <v>45632</v>
      </c>
      <c r="F1249" s="16" t="s">
        <v>1942</v>
      </c>
      <c r="G1249" s="16" t="s">
        <v>1822</v>
      </c>
      <c r="H1249">
        <v>8</v>
      </c>
      <c r="I1249">
        <v>1.41</v>
      </c>
      <c r="J1249">
        <v>11.28</v>
      </c>
      <c r="K1249" t="s">
        <v>4218</v>
      </c>
      <c r="L1249" t="s">
        <v>4893</v>
      </c>
      <c r="M1249" s="16">
        <v>394.26</v>
      </c>
      <c r="N1249" s="16" t="s">
        <v>4218</v>
      </c>
      <c r="P1249" t="s">
        <v>5362</v>
      </c>
      <c r="R1249" t="s">
        <v>4754</v>
      </c>
    </row>
    <row r="1250" spans="1:18" x14ac:dyDescent="0.35">
      <c r="A1250">
        <v>2968642</v>
      </c>
      <c r="B1250">
        <v>6500512</v>
      </c>
      <c r="C1250" t="s">
        <v>3387</v>
      </c>
      <c r="D1250">
        <v>4001726145</v>
      </c>
      <c r="E1250" s="16">
        <v>45632</v>
      </c>
      <c r="F1250" s="16" t="s">
        <v>1934</v>
      </c>
      <c r="G1250" s="16" t="s">
        <v>1825</v>
      </c>
      <c r="H1250">
        <v>8</v>
      </c>
      <c r="I1250">
        <v>4.88</v>
      </c>
      <c r="J1250">
        <v>39.04</v>
      </c>
      <c r="K1250" t="s">
        <v>4218</v>
      </c>
      <c r="L1250" t="s">
        <v>4894</v>
      </c>
      <c r="M1250" s="16">
        <v>5286.1</v>
      </c>
      <c r="N1250" s="16" t="s">
        <v>4218</v>
      </c>
      <c r="P1250" t="s">
        <v>5362</v>
      </c>
      <c r="R1250" t="s">
        <v>4754</v>
      </c>
    </row>
    <row r="1251" spans="1:18" x14ac:dyDescent="0.35">
      <c r="A1251" t="s">
        <v>5072</v>
      </c>
      <c r="B1251">
        <v>6501308</v>
      </c>
      <c r="C1251" t="s">
        <v>1214</v>
      </c>
      <c r="D1251">
        <v>4001707974</v>
      </c>
      <c r="E1251" s="16">
        <v>45680</v>
      </c>
      <c r="F1251" s="16" t="s">
        <v>5073</v>
      </c>
      <c r="G1251" s="16" t="s">
        <v>5074</v>
      </c>
      <c r="H1251">
        <v>1</v>
      </c>
      <c r="I1251">
        <v>305.63</v>
      </c>
      <c r="J1251">
        <v>305.63</v>
      </c>
      <c r="K1251" t="s">
        <v>4218</v>
      </c>
      <c r="L1251" t="s">
        <v>4896</v>
      </c>
      <c r="M1251" s="16">
        <v>318.64</v>
      </c>
      <c r="N1251" s="16" t="s">
        <v>4218</v>
      </c>
      <c r="P1251" t="s">
        <v>5362</v>
      </c>
      <c r="R1251" t="s">
        <v>4754</v>
      </c>
    </row>
    <row r="1252" spans="1:18" x14ac:dyDescent="0.35">
      <c r="A1252" t="s">
        <v>5072</v>
      </c>
      <c r="B1252">
        <v>6501308</v>
      </c>
      <c r="C1252" t="s">
        <v>1214</v>
      </c>
      <c r="D1252">
        <v>4001707974</v>
      </c>
      <c r="E1252" s="16">
        <v>45681</v>
      </c>
      <c r="F1252" s="16" t="s">
        <v>5075</v>
      </c>
      <c r="G1252" s="16" t="s">
        <v>5076</v>
      </c>
      <c r="H1252">
        <v>2</v>
      </c>
      <c r="I1252">
        <v>267.17</v>
      </c>
      <c r="J1252">
        <v>534.34</v>
      </c>
      <c r="K1252" t="s">
        <v>4218</v>
      </c>
      <c r="L1252" t="s">
        <v>4897</v>
      </c>
      <c r="M1252" s="16">
        <v>2471.98</v>
      </c>
      <c r="N1252" s="16" t="s">
        <v>4218</v>
      </c>
      <c r="P1252" t="s">
        <v>5362</v>
      </c>
      <c r="R1252" t="s">
        <v>4754</v>
      </c>
    </row>
    <row r="1253" spans="1:18" x14ac:dyDescent="0.35">
      <c r="A1253" t="s">
        <v>5072</v>
      </c>
      <c r="B1253">
        <v>6501308</v>
      </c>
      <c r="C1253" t="s">
        <v>1214</v>
      </c>
      <c r="D1253">
        <v>4001712813</v>
      </c>
      <c r="E1253" s="16">
        <v>45682</v>
      </c>
      <c r="F1253" s="16" t="s">
        <v>5077</v>
      </c>
      <c r="G1253" s="16" t="s">
        <v>2854</v>
      </c>
      <c r="H1253">
        <v>1</v>
      </c>
      <c r="I1253">
        <v>1678.43</v>
      </c>
      <c r="J1253">
        <v>1678.43</v>
      </c>
      <c r="K1253" t="s">
        <v>4218</v>
      </c>
      <c r="L1253" t="s">
        <v>4898</v>
      </c>
      <c r="M1253" s="16">
        <v>486.22</v>
      </c>
      <c r="N1253" s="16" t="s">
        <v>4218</v>
      </c>
      <c r="P1253" t="s">
        <v>5362</v>
      </c>
      <c r="R1253" t="s">
        <v>4754</v>
      </c>
    </row>
    <row r="1254" spans="1:18" x14ac:dyDescent="0.35">
      <c r="A1254">
        <v>2986646</v>
      </c>
      <c r="B1254">
        <v>6515593</v>
      </c>
      <c r="C1254" t="s">
        <v>4614</v>
      </c>
      <c r="D1254">
        <v>4001724792</v>
      </c>
      <c r="E1254" s="16">
        <v>45631</v>
      </c>
      <c r="F1254" s="16" t="s">
        <v>4615</v>
      </c>
      <c r="G1254" s="16" t="s">
        <v>4616</v>
      </c>
      <c r="H1254">
        <v>1</v>
      </c>
      <c r="I1254">
        <v>1040.6500000000001</v>
      </c>
      <c r="J1254">
        <v>1040.6500000000001</v>
      </c>
      <c r="K1254" t="s">
        <v>4218</v>
      </c>
      <c r="L1254" t="s">
        <v>4899</v>
      </c>
      <c r="M1254" s="16">
        <v>16.559999999999999</v>
      </c>
      <c r="N1254" s="16" t="s">
        <v>4218</v>
      </c>
      <c r="P1254" t="s">
        <v>5362</v>
      </c>
      <c r="R1254" t="s">
        <v>4754</v>
      </c>
    </row>
    <row r="1255" spans="1:18" x14ac:dyDescent="0.35">
      <c r="A1255">
        <v>2986646</v>
      </c>
      <c r="B1255">
        <v>6515593</v>
      </c>
      <c r="C1255" t="s">
        <v>4614</v>
      </c>
      <c r="D1255">
        <v>4001724792</v>
      </c>
      <c r="E1255" s="16">
        <v>45631</v>
      </c>
      <c r="F1255" s="16" t="s">
        <v>4617</v>
      </c>
      <c r="G1255" s="16" t="s">
        <v>2730</v>
      </c>
      <c r="H1255">
        <v>1</v>
      </c>
      <c r="I1255">
        <v>626.55999999999995</v>
      </c>
      <c r="J1255">
        <v>626.55999999999995</v>
      </c>
      <c r="K1255" t="s">
        <v>4218</v>
      </c>
      <c r="L1255" t="s">
        <v>4900</v>
      </c>
      <c r="M1255" s="16">
        <v>132.08000000000001</v>
      </c>
      <c r="N1255" s="16" t="s">
        <v>4218</v>
      </c>
      <c r="P1255" t="s">
        <v>5362</v>
      </c>
      <c r="R1255" t="s">
        <v>4754</v>
      </c>
    </row>
    <row r="1256" spans="1:18" x14ac:dyDescent="0.35">
      <c r="A1256">
        <v>2986646</v>
      </c>
      <c r="B1256">
        <v>6515593</v>
      </c>
      <c r="C1256" t="s">
        <v>4614</v>
      </c>
      <c r="D1256">
        <v>4001724792</v>
      </c>
      <c r="E1256" s="16">
        <v>45631</v>
      </c>
      <c r="F1256" s="16" t="s">
        <v>4618</v>
      </c>
      <c r="G1256" s="16" t="s">
        <v>2730</v>
      </c>
      <c r="H1256">
        <v>1</v>
      </c>
      <c r="I1256">
        <v>594.82000000000005</v>
      </c>
      <c r="J1256">
        <v>594.82000000000005</v>
      </c>
      <c r="K1256" t="s">
        <v>4218</v>
      </c>
      <c r="L1256" t="s">
        <v>4901</v>
      </c>
      <c r="M1256" s="16">
        <v>16.28</v>
      </c>
      <c r="N1256" s="16" t="s">
        <v>4218</v>
      </c>
      <c r="P1256" t="s">
        <v>5362</v>
      </c>
      <c r="R1256" t="s">
        <v>4754</v>
      </c>
    </row>
    <row r="1257" spans="1:18" x14ac:dyDescent="0.35">
      <c r="A1257">
        <v>2995036</v>
      </c>
      <c r="B1257">
        <v>6521827</v>
      </c>
      <c r="C1257" t="s">
        <v>1330</v>
      </c>
      <c r="D1257">
        <v>4001792916</v>
      </c>
      <c r="E1257" s="16">
        <v>45685</v>
      </c>
      <c r="F1257" s="16" t="s">
        <v>4732</v>
      </c>
      <c r="G1257" s="16" t="s">
        <v>1855</v>
      </c>
      <c r="H1257">
        <v>1</v>
      </c>
      <c r="I1257">
        <v>692.94</v>
      </c>
      <c r="J1257">
        <v>692.94</v>
      </c>
      <c r="K1257" t="s">
        <v>4218</v>
      </c>
      <c r="L1257" t="s">
        <v>4902</v>
      </c>
      <c r="M1257" s="16">
        <v>150.91999999999999</v>
      </c>
      <c r="N1257" s="16" t="s">
        <v>4218</v>
      </c>
      <c r="P1257" t="s">
        <v>5362</v>
      </c>
      <c r="R1257" t="s">
        <v>4754</v>
      </c>
    </row>
    <row r="1258" spans="1:18" x14ac:dyDescent="0.35">
      <c r="A1258">
        <v>2995036</v>
      </c>
      <c r="B1258">
        <v>6521827</v>
      </c>
      <c r="C1258" t="s">
        <v>1330</v>
      </c>
      <c r="D1258">
        <v>4001792916</v>
      </c>
      <c r="E1258" s="16">
        <v>45685</v>
      </c>
      <c r="F1258" s="16" t="s">
        <v>4733</v>
      </c>
      <c r="G1258" s="16" t="s">
        <v>4734</v>
      </c>
      <c r="H1258">
        <v>2</v>
      </c>
      <c r="I1258">
        <v>64.319999999999993</v>
      </c>
      <c r="J1258">
        <v>128.63999999999999</v>
      </c>
      <c r="K1258" t="s">
        <v>4218</v>
      </c>
      <c r="L1258" t="s">
        <v>4904</v>
      </c>
      <c r="M1258" s="16">
        <v>129.09</v>
      </c>
      <c r="N1258" s="16" t="s">
        <v>4218</v>
      </c>
      <c r="P1258" t="s">
        <v>5362</v>
      </c>
      <c r="R1258" t="s">
        <v>4754</v>
      </c>
    </row>
    <row r="1259" spans="1:18" x14ac:dyDescent="0.35">
      <c r="A1259">
        <v>2995036</v>
      </c>
      <c r="B1259">
        <v>6521827</v>
      </c>
      <c r="C1259" t="s">
        <v>1330</v>
      </c>
      <c r="D1259">
        <v>4001792916</v>
      </c>
      <c r="E1259" s="16">
        <v>45685</v>
      </c>
      <c r="F1259" s="16" t="s">
        <v>4735</v>
      </c>
      <c r="G1259" s="16" t="s">
        <v>1958</v>
      </c>
      <c r="H1259">
        <v>2</v>
      </c>
      <c r="I1259">
        <v>176.08</v>
      </c>
      <c r="J1259">
        <v>352.16</v>
      </c>
      <c r="K1259" t="s">
        <v>4218</v>
      </c>
      <c r="L1259" t="s">
        <v>4886</v>
      </c>
      <c r="M1259" s="16">
        <v>232.62</v>
      </c>
      <c r="N1259" s="16" t="s">
        <v>4218</v>
      </c>
      <c r="P1259" t="s">
        <v>5362</v>
      </c>
      <c r="R1259" t="s">
        <v>4754</v>
      </c>
    </row>
    <row r="1260" spans="1:18" x14ac:dyDescent="0.35">
      <c r="A1260">
        <v>2995037</v>
      </c>
      <c r="B1260">
        <v>6521828</v>
      </c>
      <c r="C1260" t="s">
        <v>4736</v>
      </c>
      <c r="D1260">
        <v>4001792930</v>
      </c>
      <c r="E1260" s="16">
        <v>45685</v>
      </c>
      <c r="F1260" s="16" t="s">
        <v>4737</v>
      </c>
      <c r="G1260" s="16" t="s">
        <v>1998</v>
      </c>
      <c r="H1260">
        <v>1</v>
      </c>
      <c r="I1260">
        <v>276.38</v>
      </c>
      <c r="J1260">
        <v>276.38</v>
      </c>
      <c r="K1260" t="s">
        <v>4218</v>
      </c>
      <c r="L1260" t="s">
        <v>4887</v>
      </c>
      <c r="M1260" s="16">
        <v>38.32</v>
      </c>
      <c r="N1260" s="16" t="s">
        <v>4218</v>
      </c>
      <c r="P1260" t="s">
        <v>5362</v>
      </c>
      <c r="R1260" t="s">
        <v>4754</v>
      </c>
    </row>
    <row r="1261" spans="1:18" x14ac:dyDescent="0.35">
      <c r="A1261">
        <v>2995037</v>
      </c>
      <c r="B1261">
        <v>6521828</v>
      </c>
      <c r="C1261" t="s">
        <v>4736</v>
      </c>
      <c r="D1261">
        <v>4001792930</v>
      </c>
      <c r="E1261" s="16">
        <v>45685</v>
      </c>
      <c r="F1261" s="16" t="s">
        <v>1824</v>
      </c>
      <c r="G1261" s="16" t="s">
        <v>1825</v>
      </c>
      <c r="H1261">
        <v>3</v>
      </c>
      <c r="I1261">
        <v>1.46</v>
      </c>
      <c r="J1261">
        <v>4.38</v>
      </c>
      <c r="K1261" t="s">
        <v>4218</v>
      </c>
      <c r="L1261" t="s">
        <v>4888</v>
      </c>
      <c r="M1261" s="16">
        <v>287.18</v>
      </c>
      <c r="N1261" s="16" t="s">
        <v>4218</v>
      </c>
      <c r="P1261" t="s">
        <v>5362</v>
      </c>
      <c r="R1261" t="s">
        <v>4754</v>
      </c>
    </row>
    <row r="1262" spans="1:18" x14ac:dyDescent="0.35">
      <c r="A1262">
        <v>2995037</v>
      </c>
      <c r="B1262">
        <v>6521828</v>
      </c>
      <c r="C1262" t="s">
        <v>4736</v>
      </c>
      <c r="D1262">
        <v>4001792930</v>
      </c>
      <c r="E1262" s="16">
        <v>45685</v>
      </c>
      <c r="F1262" s="16" t="s">
        <v>1821</v>
      </c>
      <c r="G1262" s="16" t="s">
        <v>1822</v>
      </c>
      <c r="H1262">
        <v>4</v>
      </c>
      <c r="I1262">
        <v>1.05</v>
      </c>
      <c r="J1262">
        <v>4.2</v>
      </c>
      <c r="K1262" t="s">
        <v>4218</v>
      </c>
      <c r="L1262" t="s">
        <v>4889</v>
      </c>
      <c r="M1262" s="16">
        <v>1119.54</v>
      </c>
      <c r="N1262" s="16" t="s">
        <v>4218</v>
      </c>
      <c r="P1262" t="s">
        <v>5362</v>
      </c>
      <c r="R1262" t="s">
        <v>4754</v>
      </c>
    </row>
    <row r="1263" spans="1:18" x14ac:dyDescent="0.35">
      <c r="A1263">
        <v>2995037</v>
      </c>
      <c r="B1263">
        <v>6521828</v>
      </c>
      <c r="C1263" t="s">
        <v>4736</v>
      </c>
      <c r="D1263">
        <v>4001792930</v>
      </c>
      <c r="E1263" s="16">
        <v>45685</v>
      </c>
      <c r="F1263" s="16" t="s">
        <v>1999</v>
      </c>
      <c r="G1263" s="16" t="s">
        <v>1825</v>
      </c>
      <c r="H1263">
        <v>1</v>
      </c>
      <c r="I1263">
        <v>2.0699999999999998</v>
      </c>
      <c r="J1263">
        <v>2.0699999999999998</v>
      </c>
      <c r="K1263" t="s">
        <v>4218</v>
      </c>
      <c r="L1263" t="s">
        <v>4890</v>
      </c>
      <c r="M1263" s="16">
        <v>537.85</v>
      </c>
      <c r="N1263" s="16" t="s">
        <v>4218</v>
      </c>
      <c r="P1263" t="s">
        <v>5362</v>
      </c>
      <c r="R1263" t="s">
        <v>4754</v>
      </c>
    </row>
    <row r="1264" spans="1:18" x14ac:dyDescent="0.35">
      <c r="A1264">
        <v>2995147</v>
      </c>
      <c r="B1264">
        <v>6521902</v>
      </c>
      <c r="C1264" t="s">
        <v>4719</v>
      </c>
      <c r="D1264">
        <v>4001744456</v>
      </c>
      <c r="E1264" s="16" t="s">
        <v>4720</v>
      </c>
      <c r="F1264" s="16" t="s">
        <v>4721</v>
      </c>
      <c r="G1264" s="16" t="s">
        <v>4156</v>
      </c>
      <c r="H1264">
        <v>1</v>
      </c>
      <c r="I1264">
        <v>12360.8</v>
      </c>
      <c r="J1264">
        <v>12360.8</v>
      </c>
      <c r="K1264" t="s">
        <v>4218</v>
      </c>
      <c r="L1264" t="s">
        <v>4890</v>
      </c>
      <c r="M1264" s="16">
        <v>537.85</v>
      </c>
      <c r="N1264" s="16" t="s">
        <v>4218</v>
      </c>
      <c r="P1264" t="s">
        <v>5362</v>
      </c>
      <c r="R1264" t="s">
        <v>4754</v>
      </c>
    </row>
    <row r="1265" spans="1:18" x14ac:dyDescent="0.35">
      <c r="A1265">
        <v>2996692</v>
      </c>
      <c r="B1265">
        <v>6522886</v>
      </c>
      <c r="C1265" t="s">
        <v>4619</v>
      </c>
      <c r="D1265">
        <v>4001731755</v>
      </c>
      <c r="E1265" s="16" t="s">
        <v>4620</v>
      </c>
      <c r="F1265" s="16" t="s">
        <v>4621</v>
      </c>
      <c r="G1265" s="16" t="s">
        <v>4622</v>
      </c>
      <c r="H1265">
        <v>1</v>
      </c>
      <c r="I1265">
        <v>1457.85</v>
      </c>
      <c r="J1265">
        <v>1457.85</v>
      </c>
      <c r="K1265" t="s">
        <v>4218</v>
      </c>
      <c r="L1265" t="s">
        <v>4891</v>
      </c>
      <c r="M1265" s="16">
        <v>1305.8599999999999</v>
      </c>
      <c r="N1265" s="16" t="s">
        <v>4218</v>
      </c>
      <c r="P1265" t="s">
        <v>5362</v>
      </c>
      <c r="R1265" t="s">
        <v>4754</v>
      </c>
    </row>
    <row r="1266" spans="1:18" x14ac:dyDescent="0.35">
      <c r="A1266">
        <v>3002006</v>
      </c>
      <c r="B1266">
        <v>6526497</v>
      </c>
      <c r="C1266" t="s">
        <v>4623</v>
      </c>
      <c r="D1266">
        <v>4001750287</v>
      </c>
      <c r="E1266" s="16">
        <v>45648</v>
      </c>
      <c r="F1266" s="16" t="s">
        <v>2501</v>
      </c>
      <c r="G1266" s="16" t="s">
        <v>2502</v>
      </c>
      <c r="H1266">
        <v>4</v>
      </c>
      <c r="I1266">
        <v>9.18</v>
      </c>
      <c r="J1266">
        <v>36.72</v>
      </c>
      <c r="K1266" t="s">
        <v>4218</v>
      </c>
      <c r="L1266" t="s">
        <v>4892</v>
      </c>
      <c r="M1266" s="16">
        <v>248.92</v>
      </c>
      <c r="N1266" s="16" t="s">
        <v>4218</v>
      </c>
      <c r="P1266" t="s">
        <v>5362</v>
      </c>
      <c r="R1266" t="s">
        <v>4754</v>
      </c>
    </row>
    <row r="1267" spans="1:18" x14ac:dyDescent="0.35">
      <c r="A1267">
        <v>3002006</v>
      </c>
      <c r="B1267">
        <v>6526497</v>
      </c>
      <c r="C1267" t="s">
        <v>4623</v>
      </c>
      <c r="D1267">
        <v>4001750287</v>
      </c>
      <c r="E1267" s="16">
        <v>45648</v>
      </c>
      <c r="F1267" s="16" t="s">
        <v>2503</v>
      </c>
      <c r="G1267" s="16" t="s">
        <v>2504</v>
      </c>
      <c r="H1267">
        <v>4</v>
      </c>
      <c r="I1267">
        <v>3.58</v>
      </c>
      <c r="J1267">
        <v>14.32</v>
      </c>
      <c r="K1267" t="s">
        <v>4218</v>
      </c>
      <c r="L1267" t="s">
        <v>4893</v>
      </c>
      <c r="M1267" s="16">
        <v>394.26</v>
      </c>
      <c r="N1267" s="16" t="s">
        <v>4218</v>
      </c>
      <c r="P1267" t="s">
        <v>5362</v>
      </c>
      <c r="R1267" t="s">
        <v>4754</v>
      </c>
    </row>
    <row r="1268" spans="1:18" x14ac:dyDescent="0.35">
      <c r="A1268">
        <v>3002006</v>
      </c>
      <c r="B1268">
        <v>6526497</v>
      </c>
      <c r="C1268" t="s">
        <v>4623</v>
      </c>
      <c r="D1268">
        <v>4001750287</v>
      </c>
      <c r="E1268" s="16">
        <v>45648</v>
      </c>
      <c r="F1268" s="16" t="s">
        <v>2495</v>
      </c>
      <c r="G1268" s="16" t="s">
        <v>2496</v>
      </c>
      <c r="H1268">
        <v>2</v>
      </c>
      <c r="I1268">
        <v>33.08</v>
      </c>
      <c r="J1268">
        <v>66.16</v>
      </c>
      <c r="K1268" t="s">
        <v>4218</v>
      </c>
      <c r="L1268" t="s">
        <v>4893</v>
      </c>
      <c r="M1268" s="16">
        <v>394.26</v>
      </c>
      <c r="N1268" s="16" t="s">
        <v>4218</v>
      </c>
      <c r="P1268" t="s">
        <v>5362</v>
      </c>
      <c r="R1268" t="s">
        <v>4754</v>
      </c>
    </row>
    <row r="1269" spans="1:18" x14ac:dyDescent="0.35">
      <c r="A1269">
        <v>3002006</v>
      </c>
      <c r="B1269">
        <v>6526497</v>
      </c>
      <c r="C1269" t="s">
        <v>4623</v>
      </c>
      <c r="D1269">
        <v>4001750287</v>
      </c>
      <c r="E1269" s="16">
        <v>45648</v>
      </c>
      <c r="F1269" s="16" t="s">
        <v>2487</v>
      </c>
      <c r="G1269" s="16" t="s">
        <v>2488</v>
      </c>
      <c r="H1269">
        <v>1</v>
      </c>
      <c r="I1269">
        <v>136.06</v>
      </c>
      <c r="J1269">
        <v>136.06</v>
      </c>
      <c r="K1269" t="s">
        <v>4218</v>
      </c>
      <c r="L1269" t="s">
        <v>4894</v>
      </c>
      <c r="M1269" s="16">
        <v>5286.1</v>
      </c>
      <c r="N1269" s="16" t="s">
        <v>4218</v>
      </c>
      <c r="P1269" t="s">
        <v>5362</v>
      </c>
      <c r="R1269" t="s">
        <v>4754</v>
      </c>
    </row>
    <row r="1270" spans="1:18" x14ac:dyDescent="0.35">
      <c r="A1270">
        <v>3002006</v>
      </c>
      <c r="B1270">
        <v>6526497</v>
      </c>
      <c r="C1270" t="s">
        <v>4623</v>
      </c>
      <c r="D1270">
        <v>4001750287</v>
      </c>
      <c r="E1270" s="16">
        <v>45648</v>
      </c>
      <c r="F1270" s="16" t="s">
        <v>2497</v>
      </c>
      <c r="G1270" s="16" t="s">
        <v>2492</v>
      </c>
      <c r="H1270">
        <v>2</v>
      </c>
      <c r="I1270">
        <v>11.23</v>
      </c>
      <c r="J1270">
        <v>22.46</v>
      </c>
      <c r="K1270" t="s">
        <v>4218</v>
      </c>
      <c r="L1270" t="s">
        <v>4896</v>
      </c>
      <c r="M1270" s="16">
        <v>318.64</v>
      </c>
      <c r="N1270" s="16" t="s">
        <v>4218</v>
      </c>
      <c r="P1270" t="s">
        <v>5362</v>
      </c>
      <c r="R1270" t="s">
        <v>4754</v>
      </c>
    </row>
    <row r="1271" spans="1:18" x14ac:dyDescent="0.35">
      <c r="A1271">
        <v>3002006</v>
      </c>
      <c r="B1271">
        <v>6526497</v>
      </c>
      <c r="C1271" t="s">
        <v>4623</v>
      </c>
      <c r="D1271">
        <v>4001750287</v>
      </c>
      <c r="E1271" s="16">
        <v>45648</v>
      </c>
      <c r="F1271" s="16" t="s">
        <v>2485</v>
      </c>
      <c r="G1271" s="16" t="s">
        <v>2486</v>
      </c>
      <c r="H1271">
        <v>1</v>
      </c>
      <c r="I1271">
        <v>217.29</v>
      </c>
      <c r="J1271">
        <v>217.29</v>
      </c>
      <c r="K1271" t="s">
        <v>4218</v>
      </c>
      <c r="L1271" t="s">
        <v>4896</v>
      </c>
      <c r="M1271" s="16">
        <v>318.64</v>
      </c>
      <c r="N1271" s="16" t="s">
        <v>4218</v>
      </c>
      <c r="P1271" t="s">
        <v>5362</v>
      </c>
      <c r="R1271" t="s">
        <v>4754</v>
      </c>
    </row>
    <row r="1272" spans="1:18" x14ac:dyDescent="0.35">
      <c r="A1272">
        <v>3002007</v>
      </c>
      <c r="B1272">
        <v>6526498</v>
      </c>
      <c r="C1272" t="s">
        <v>4380</v>
      </c>
      <c r="D1272">
        <v>4001750283</v>
      </c>
      <c r="E1272" s="16">
        <v>45648</v>
      </c>
      <c r="F1272" s="16" t="s">
        <v>2501</v>
      </c>
      <c r="G1272" s="16" t="s">
        <v>2502</v>
      </c>
      <c r="H1272">
        <v>4</v>
      </c>
      <c r="I1272">
        <v>9.18</v>
      </c>
      <c r="J1272">
        <v>36.72</v>
      </c>
      <c r="K1272" t="s">
        <v>4218</v>
      </c>
      <c r="L1272" t="s">
        <v>4897</v>
      </c>
      <c r="M1272" s="16">
        <v>2471.98</v>
      </c>
      <c r="N1272" s="16" t="s">
        <v>4218</v>
      </c>
      <c r="P1272" t="s">
        <v>5362</v>
      </c>
      <c r="R1272" t="s">
        <v>4754</v>
      </c>
    </row>
    <row r="1273" spans="1:18" x14ac:dyDescent="0.35">
      <c r="A1273">
        <v>3002007</v>
      </c>
      <c r="B1273">
        <v>6526498</v>
      </c>
      <c r="C1273" t="s">
        <v>4380</v>
      </c>
      <c r="D1273">
        <v>4001750283</v>
      </c>
      <c r="E1273" s="16">
        <v>45648</v>
      </c>
      <c r="F1273" s="16" t="s">
        <v>2503</v>
      </c>
      <c r="G1273" s="16" t="s">
        <v>2504</v>
      </c>
      <c r="H1273">
        <v>4</v>
      </c>
      <c r="I1273">
        <v>3.58</v>
      </c>
      <c r="J1273">
        <v>14.32</v>
      </c>
      <c r="K1273" t="s">
        <v>4218</v>
      </c>
      <c r="L1273" t="s">
        <v>4898</v>
      </c>
      <c r="M1273" s="16">
        <v>486.22</v>
      </c>
      <c r="N1273" s="16" t="s">
        <v>4218</v>
      </c>
      <c r="P1273" t="s">
        <v>5362</v>
      </c>
      <c r="R1273" t="s">
        <v>4754</v>
      </c>
    </row>
    <row r="1274" spans="1:18" x14ac:dyDescent="0.35">
      <c r="A1274">
        <v>3002007</v>
      </c>
      <c r="B1274">
        <v>6526498</v>
      </c>
      <c r="C1274" t="s">
        <v>4380</v>
      </c>
      <c r="D1274">
        <v>4001750283</v>
      </c>
      <c r="E1274" s="16">
        <v>45648</v>
      </c>
      <c r="F1274" s="16" t="s">
        <v>2495</v>
      </c>
      <c r="G1274" s="16" t="s">
        <v>2496</v>
      </c>
      <c r="H1274">
        <v>2</v>
      </c>
      <c r="I1274">
        <v>33.08</v>
      </c>
      <c r="J1274">
        <v>66.16</v>
      </c>
      <c r="K1274" t="s">
        <v>4218</v>
      </c>
      <c r="L1274" t="s">
        <v>4898</v>
      </c>
      <c r="M1274" s="16">
        <v>486.22</v>
      </c>
      <c r="N1274" s="16" t="s">
        <v>4218</v>
      </c>
      <c r="P1274" t="s">
        <v>5362</v>
      </c>
      <c r="R1274" t="s">
        <v>4754</v>
      </c>
    </row>
    <row r="1275" spans="1:18" x14ac:dyDescent="0.35">
      <c r="A1275">
        <v>3002007</v>
      </c>
      <c r="B1275">
        <v>6526498</v>
      </c>
      <c r="C1275" t="s">
        <v>4380</v>
      </c>
      <c r="D1275">
        <v>4001750283</v>
      </c>
      <c r="E1275" s="16">
        <v>45648</v>
      </c>
      <c r="F1275" s="16" t="s">
        <v>2487</v>
      </c>
      <c r="G1275" s="16" t="s">
        <v>2488</v>
      </c>
      <c r="H1275">
        <v>1</v>
      </c>
      <c r="I1275">
        <v>136.06</v>
      </c>
      <c r="J1275">
        <v>136.06</v>
      </c>
      <c r="K1275" t="s">
        <v>4218</v>
      </c>
      <c r="L1275" t="s">
        <v>4899</v>
      </c>
      <c r="M1275" s="16">
        <v>16.559999999999999</v>
      </c>
      <c r="N1275" s="16" t="s">
        <v>4218</v>
      </c>
      <c r="P1275" t="s">
        <v>5362</v>
      </c>
      <c r="R1275" t="s">
        <v>4754</v>
      </c>
    </row>
    <row r="1276" spans="1:18" x14ac:dyDescent="0.35">
      <c r="A1276">
        <v>3002007</v>
      </c>
      <c r="B1276">
        <v>6526498</v>
      </c>
      <c r="C1276" t="s">
        <v>4380</v>
      </c>
      <c r="D1276">
        <v>4001750283</v>
      </c>
      <c r="E1276" s="16">
        <v>45648</v>
      </c>
      <c r="F1276" s="16" t="s">
        <v>2497</v>
      </c>
      <c r="G1276" s="16" t="s">
        <v>2492</v>
      </c>
      <c r="H1276">
        <v>2</v>
      </c>
      <c r="I1276">
        <v>11.23</v>
      </c>
      <c r="J1276">
        <v>22.46</v>
      </c>
      <c r="K1276" t="s">
        <v>4218</v>
      </c>
      <c r="L1276" t="s">
        <v>4900</v>
      </c>
      <c r="M1276" s="16">
        <v>132.08000000000001</v>
      </c>
      <c r="N1276" s="16" t="s">
        <v>4218</v>
      </c>
      <c r="P1276" t="s">
        <v>5362</v>
      </c>
      <c r="R1276" t="s">
        <v>4754</v>
      </c>
    </row>
    <row r="1277" spans="1:18" x14ac:dyDescent="0.35">
      <c r="A1277">
        <v>3002007</v>
      </c>
      <c r="B1277">
        <v>6526498</v>
      </c>
      <c r="C1277" t="s">
        <v>4380</v>
      </c>
      <c r="D1277">
        <v>4001750283</v>
      </c>
      <c r="E1277" s="16">
        <v>45648</v>
      </c>
      <c r="F1277" s="16" t="s">
        <v>2485</v>
      </c>
      <c r="G1277" s="16" t="s">
        <v>2486</v>
      </c>
      <c r="H1277">
        <v>1</v>
      </c>
      <c r="I1277">
        <v>217.29</v>
      </c>
      <c r="J1277">
        <v>217.29</v>
      </c>
      <c r="K1277" t="s">
        <v>4218</v>
      </c>
      <c r="L1277" t="s">
        <v>4901</v>
      </c>
      <c r="M1277" s="16">
        <v>16.28</v>
      </c>
      <c r="N1277" s="16" t="s">
        <v>4218</v>
      </c>
      <c r="P1277" t="s">
        <v>5362</v>
      </c>
      <c r="R1277" t="s">
        <v>4754</v>
      </c>
    </row>
    <row r="1278" spans="1:18" x14ac:dyDescent="0.35">
      <c r="A1278">
        <v>3011740</v>
      </c>
      <c r="B1278">
        <v>6533427</v>
      </c>
      <c r="C1278" t="s">
        <v>4624</v>
      </c>
      <c r="D1278">
        <v>4001727209</v>
      </c>
      <c r="E1278" s="16" t="s">
        <v>4625</v>
      </c>
      <c r="F1278" s="16" t="s">
        <v>4626</v>
      </c>
      <c r="G1278" s="16" t="s">
        <v>4627</v>
      </c>
      <c r="H1278">
        <v>2</v>
      </c>
      <c r="I1278">
        <v>1179.28</v>
      </c>
      <c r="J1278">
        <v>2358.56</v>
      </c>
      <c r="K1278" t="s">
        <v>4218</v>
      </c>
      <c r="L1278" t="s">
        <v>4902</v>
      </c>
      <c r="M1278" s="16">
        <v>150.91999999999999</v>
      </c>
      <c r="N1278" s="16" t="s">
        <v>4218</v>
      </c>
      <c r="P1278" t="s">
        <v>5362</v>
      </c>
      <c r="R1278" t="s">
        <v>4754</v>
      </c>
    </row>
    <row r="1279" spans="1:18" x14ac:dyDescent="0.35">
      <c r="A1279" t="s">
        <v>5033</v>
      </c>
      <c r="B1279">
        <v>6534373</v>
      </c>
      <c r="C1279" t="s">
        <v>5034</v>
      </c>
      <c r="D1279">
        <v>4001772683</v>
      </c>
      <c r="E1279" s="16">
        <v>45668</v>
      </c>
      <c r="F1279" s="16" t="s">
        <v>5035</v>
      </c>
      <c r="G1279" s="16" t="s">
        <v>1949</v>
      </c>
      <c r="H1279">
        <v>1</v>
      </c>
      <c r="I1279">
        <v>737.15</v>
      </c>
      <c r="J1279">
        <v>737.15</v>
      </c>
      <c r="K1279" t="s">
        <v>4218</v>
      </c>
      <c r="L1279" t="s">
        <v>4904</v>
      </c>
      <c r="M1279" s="16">
        <v>129.09</v>
      </c>
      <c r="N1279" s="16" t="s">
        <v>4218</v>
      </c>
      <c r="P1279" t="s">
        <v>5362</v>
      </c>
      <c r="R1279" t="s">
        <v>4754</v>
      </c>
    </row>
    <row r="1280" spans="1:18" x14ac:dyDescent="0.35">
      <c r="A1280" t="s">
        <v>5033</v>
      </c>
      <c r="B1280">
        <v>6534373</v>
      </c>
      <c r="C1280" t="s">
        <v>5034</v>
      </c>
      <c r="D1280">
        <v>4001772683</v>
      </c>
      <c r="E1280" s="16">
        <v>45668</v>
      </c>
      <c r="F1280" s="16" t="s">
        <v>5036</v>
      </c>
      <c r="G1280" s="16" t="s">
        <v>1944</v>
      </c>
      <c r="H1280">
        <v>1</v>
      </c>
      <c r="I1280">
        <v>436.61</v>
      </c>
      <c r="J1280">
        <v>436.61</v>
      </c>
      <c r="K1280" t="s">
        <v>4218</v>
      </c>
      <c r="L1280" t="s">
        <v>4906</v>
      </c>
      <c r="M1280" s="16">
        <v>11.16</v>
      </c>
      <c r="N1280" s="16" t="s">
        <v>4218</v>
      </c>
      <c r="P1280" t="s">
        <v>5362</v>
      </c>
      <c r="R1280" t="s">
        <v>4754</v>
      </c>
    </row>
    <row r="1281" spans="1:18" x14ac:dyDescent="0.35">
      <c r="A1281" t="s">
        <v>5033</v>
      </c>
      <c r="B1281">
        <v>6534373</v>
      </c>
      <c r="C1281" t="s">
        <v>5034</v>
      </c>
      <c r="D1281">
        <v>4001772683</v>
      </c>
      <c r="E1281" s="16">
        <v>45668</v>
      </c>
      <c r="F1281" s="16" t="s">
        <v>5037</v>
      </c>
      <c r="G1281" s="16" t="s">
        <v>1944</v>
      </c>
      <c r="H1281">
        <v>1</v>
      </c>
      <c r="I1281">
        <v>134.94999999999999</v>
      </c>
      <c r="J1281">
        <v>134.94999999999999</v>
      </c>
      <c r="K1281" t="s">
        <v>4218</v>
      </c>
      <c r="L1281" t="s">
        <v>4907</v>
      </c>
      <c r="M1281" s="16">
        <v>51.12</v>
      </c>
      <c r="N1281" s="16" t="s">
        <v>4218</v>
      </c>
      <c r="P1281" t="s">
        <v>5362</v>
      </c>
      <c r="R1281" t="s">
        <v>4754</v>
      </c>
    </row>
    <row r="1282" spans="1:18" x14ac:dyDescent="0.35">
      <c r="A1282" t="s">
        <v>5033</v>
      </c>
      <c r="B1282">
        <v>6534373</v>
      </c>
      <c r="C1282" t="s">
        <v>5034</v>
      </c>
      <c r="D1282">
        <v>4001772683</v>
      </c>
      <c r="E1282" s="16">
        <v>45668</v>
      </c>
      <c r="F1282" s="16" t="s">
        <v>5038</v>
      </c>
      <c r="G1282" s="16" t="s">
        <v>1857</v>
      </c>
      <c r="H1282">
        <v>1</v>
      </c>
      <c r="I1282">
        <v>816.15</v>
      </c>
      <c r="J1282">
        <v>816.15</v>
      </c>
      <c r="K1282" t="s">
        <v>4218</v>
      </c>
      <c r="L1282" t="s">
        <v>4908</v>
      </c>
      <c r="M1282" s="16">
        <v>13.62</v>
      </c>
      <c r="N1282" s="16" t="s">
        <v>4218</v>
      </c>
      <c r="P1282" t="s">
        <v>5362</v>
      </c>
      <c r="R1282" t="s">
        <v>4754</v>
      </c>
    </row>
    <row r="1283" spans="1:18" x14ac:dyDescent="0.35">
      <c r="A1283" t="s">
        <v>5033</v>
      </c>
      <c r="B1283">
        <v>6534373</v>
      </c>
      <c r="C1283" t="s">
        <v>5034</v>
      </c>
      <c r="D1283">
        <v>4001772683</v>
      </c>
      <c r="E1283" s="16">
        <v>45668</v>
      </c>
      <c r="F1283" s="16" t="s">
        <v>5039</v>
      </c>
      <c r="G1283" s="16" t="s">
        <v>1857</v>
      </c>
      <c r="H1283">
        <v>1</v>
      </c>
      <c r="I1283">
        <v>467.39</v>
      </c>
      <c r="J1283">
        <v>467.39</v>
      </c>
      <c r="K1283" t="s">
        <v>4218</v>
      </c>
      <c r="L1283" t="s">
        <v>4907</v>
      </c>
      <c r="M1283" s="16">
        <v>25.56</v>
      </c>
      <c r="N1283" s="16" t="s">
        <v>4218</v>
      </c>
      <c r="P1283" t="s">
        <v>5362</v>
      </c>
      <c r="R1283" t="s">
        <v>4754</v>
      </c>
    </row>
    <row r="1284" spans="1:18" x14ac:dyDescent="0.35">
      <c r="A1284" t="s">
        <v>5033</v>
      </c>
      <c r="B1284">
        <v>6534373</v>
      </c>
      <c r="C1284" t="s">
        <v>5034</v>
      </c>
      <c r="D1284">
        <v>4001772683</v>
      </c>
      <c r="E1284" s="16">
        <v>45668</v>
      </c>
      <c r="F1284" s="16" t="s">
        <v>5040</v>
      </c>
      <c r="G1284" s="16" t="s">
        <v>1862</v>
      </c>
      <c r="H1284">
        <v>1</v>
      </c>
      <c r="I1284">
        <v>4042.18</v>
      </c>
      <c r="J1284">
        <v>4042.18</v>
      </c>
      <c r="K1284" t="s">
        <v>4218</v>
      </c>
      <c r="L1284" t="s">
        <v>4909</v>
      </c>
      <c r="M1284" s="16">
        <v>34.92</v>
      </c>
      <c r="N1284" s="16" t="s">
        <v>4218</v>
      </c>
      <c r="P1284" t="s">
        <v>5362</v>
      </c>
      <c r="R1284" t="s">
        <v>4754</v>
      </c>
    </row>
    <row r="1285" spans="1:18" x14ac:dyDescent="0.35">
      <c r="A1285" t="s">
        <v>5033</v>
      </c>
      <c r="B1285">
        <v>6534373</v>
      </c>
      <c r="C1285" t="s">
        <v>5034</v>
      </c>
      <c r="D1285">
        <v>4001772683</v>
      </c>
      <c r="E1285" s="16">
        <v>45668</v>
      </c>
      <c r="F1285" s="16" t="s">
        <v>5041</v>
      </c>
      <c r="G1285" s="16" t="s">
        <v>1855</v>
      </c>
      <c r="H1285">
        <v>1</v>
      </c>
      <c r="I1285">
        <v>8722.2099999999991</v>
      </c>
      <c r="J1285">
        <v>8722.2099999999991</v>
      </c>
      <c r="K1285" t="s">
        <v>4218</v>
      </c>
      <c r="L1285" t="s">
        <v>4910</v>
      </c>
      <c r="M1285" s="16">
        <v>42.42</v>
      </c>
      <c r="N1285" s="16" t="s">
        <v>4218</v>
      </c>
      <c r="P1285" t="s">
        <v>5362</v>
      </c>
      <c r="R1285" t="s">
        <v>4754</v>
      </c>
    </row>
    <row r="1286" spans="1:18" x14ac:dyDescent="0.35">
      <c r="A1286" t="s">
        <v>5033</v>
      </c>
      <c r="B1286">
        <v>6534373</v>
      </c>
      <c r="C1286" t="s">
        <v>5034</v>
      </c>
      <c r="D1286">
        <v>4001772683</v>
      </c>
      <c r="E1286" s="16">
        <v>45668</v>
      </c>
      <c r="F1286" s="16" t="s">
        <v>2300</v>
      </c>
      <c r="G1286" s="16" t="s">
        <v>1825</v>
      </c>
      <c r="H1286">
        <v>16</v>
      </c>
      <c r="I1286">
        <v>16.03</v>
      </c>
      <c r="J1286">
        <v>256.48</v>
      </c>
      <c r="K1286" t="s">
        <v>4218</v>
      </c>
      <c r="L1286" t="s">
        <v>4911</v>
      </c>
      <c r="M1286" s="16">
        <v>17.760000000000002</v>
      </c>
      <c r="N1286" s="16" t="s">
        <v>4218</v>
      </c>
      <c r="P1286" t="s">
        <v>5362</v>
      </c>
      <c r="R1286" t="s">
        <v>4754</v>
      </c>
    </row>
    <row r="1287" spans="1:18" x14ac:dyDescent="0.35">
      <c r="A1287" t="s">
        <v>5033</v>
      </c>
      <c r="B1287">
        <v>6534373</v>
      </c>
      <c r="C1287" t="s">
        <v>5034</v>
      </c>
      <c r="D1287">
        <v>4001772683</v>
      </c>
      <c r="E1287" s="16">
        <v>45668</v>
      </c>
      <c r="F1287" s="16" t="s">
        <v>4998</v>
      </c>
      <c r="G1287" s="16" t="s">
        <v>1865</v>
      </c>
      <c r="H1287">
        <v>12</v>
      </c>
      <c r="I1287">
        <v>6.27</v>
      </c>
      <c r="J1287">
        <v>75.239999999999995</v>
      </c>
      <c r="K1287" t="s">
        <v>4218</v>
      </c>
      <c r="L1287" t="s">
        <v>4912</v>
      </c>
      <c r="M1287" s="16">
        <v>128.24</v>
      </c>
      <c r="N1287" s="16" t="s">
        <v>4218</v>
      </c>
      <c r="P1287" t="s">
        <v>5362</v>
      </c>
      <c r="R1287" t="s">
        <v>4754</v>
      </c>
    </row>
    <row r="1288" spans="1:18" x14ac:dyDescent="0.35">
      <c r="A1288" t="s">
        <v>5033</v>
      </c>
      <c r="B1288">
        <v>6534373</v>
      </c>
      <c r="C1288" t="s">
        <v>5034</v>
      </c>
      <c r="D1288">
        <v>4001772683</v>
      </c>
      <c r="E1288" s="16">
        <v>45668</v>
      </c>
      <c r="F1288" s="16" t="s">
        <v>5042</v>
      </c>
      <c r="G1288" s="16" t="s">
        <v>1857</v>
      </c>
      <c r="H1288">
        <v>1</v>
      </c>
      <c r="I1288">
        <v>48.51</v>
      </c>
      <c r="J1288">
        <v>48.51</v>
      </c>
      <c r="K1288" t="s">
        <v>4218</v>
      </c>
      <c r="L1288" t="s">
        <v>4914</v>
      </c>
      <c r="M1288" s="16">
        <v>3.24</v>
      </c>
      <c r="N1288" s="16" t="s">
        <v>4218</v>
      </c>
      <c r="P1288" t="s">
        <v>5362</v>
      </c>
      <c r="R1288" t="s">
        <v>4754</v>
      </c>
    </row>
    <row r="1289" spans="1:18" x14ac:dyDescent="0.35">
      <c r="A1289" t="s">
        <v>5033</v>
      </c>
      <c r="B1289">
        <v>6534373</v>
      </c>
      <c r="C1289" t="s">
        <v>5034</v>
      </c>
      <c r="D1289">
        <v>4001772683</v>
      </c>
      <c r="E1289" s="16">
        <v>45668</v>
      </c>
      <c r="F1289" s="16" t="s">
        <v>2108</v>
      </c>
      <c r="G1289" s="16" t="s">
        <v>1822</v>
      </c>
      <c r="H1289">
        <v>2</v>
      </c>
      <c r="I1289">
        <v>1.75</v>
      </c>
      <c r="J1289">
        <v>3.5</v>
      </c>
      <c r="K1289" t="s">
        <v>4218</v>
      </c>
      <c r="L1289" t="s">
        <v>4851</v>
      </c>
      <c r="M1289" s="16">
        <v>4.2</v>
      </c>
      <c r="N1289" s="16" t="s">
        <v>4218</v>
      </c>
      <c r="P1289" t="s">
        <v>5362</v>
      </c>
      <c r="R1289" t="s">
        <v>4754</v>
      </c>
    </row>
    <row r="1290" spans="1:18" x14ac:dyDescent="0.35">
      <c r="A1290" t="s">
        <v>5033</v>
      </c>
      <c r="B1290">
        <v>6534373</v>
      </c>
      <c r="C1290" t="s">
        <v>5034</v>
      </c>
      <c r="D1290">
        <v>4001772683</v>
      </c>
      <c r="E1290" s="16">
        <v>45668</v>
      </c>
      <c r="F1290" s="16" t="s">
        <v>1848</v>
      </c>
      <c r="G1290" s="16" t="s">
        <v>1822</v>
      </c>
      <c r="H1290">
        <v>16</v>
      </c>
      <c r="I1290">
        <v>2.93</v>
      </c>
      <c r="J1290">
        <v>46.88</v>
      </c>
      <c r="K1290" t="s">
        <v>4218</v>
      </c>
      <c r="L1290" t="s">
        <v>4916</v>
      </c>
      <c r="M1290" s="16">
        <v>46.44</v>
      </c>
      <c r="N1290" s="16" t="s">
        <v>4218</v>
      </c>
      <c r="P1290" t="s">
        <v>5362</v>
      </c>
      <c r="R1290" t="s">
        <v>4754</v>
      </c>
    </row>
    <row r="1291" spans="1:18" x14ac:dyDescent="0.35">
      <c r="A1291" t="s">
        <v>5033</v>
      </c>
      <c r="B1291">
        <v>6534373</v>
      </c>
      <c r="C1291" t="s">
        <v>5034</v>
      </c>
      <c r="D1291">
        <v>4001772683</v>
      </c>
      <c r="E1291" s="16">
        <v>45668</v>
      </c>
      <c r="F1291" s="16" t="s">
        <v>5043</v>
      </c>
      <c r="G1291" s="16" t="s">
        <v>1825</v>
      </c>
      <c r="H1291">
        <v>12</v>
      </c>
      <c r="I1291">
        <v>17.11</v>
      </c>
      <c r="J1291">
        <v>205.32</v>
      </c>
      <c r="K1291" t="s">
        <v>4218</v>
      </c>
      <c r="L1291" t="s">
        <v>4887</v>
      </c>
      <c r="M1291" s="16">
        <v>76.64</v>
      </c>
      <c r="N1291" s="16" t="s">
        <v>4218</v>
      </c>
      <c r="P1291" t="s">
        <v>5362</v>
      </c>
      <c r="R1291" t="s">
        <v>4754</v>
      </c>
    </row>
    <row r="1292" spans="1:18" x14ac:dyDescent="0.35">
      <c r="A1292" t="s">
        <v>5033</v>
      </c>
      <c r="B1292">
        <v>6534373</v>
      </c>
      <c r="C1292" t="s">
        <v>5034</v>
      </c>
      <c r="D1292">
        <v>4001772683</v>
      </c>
      <c r="E1292" s="16">
        <v>45668</v>
      </c>
      <c r="F1292" s="16" t="s">
        <v>5044</v>
      </c>
      <c r="G1292" s="16" t="s">
        <v>1825</v>
      </c>
      <c r="H1292">
        <v>2</v>
      </c>
      <c r="I1292">
        <v>2.76</v>
      </c>
      <c r="J1292">
        <v>5.52</v>
      </c>
      <c r="K1292" t="s">
        <v>4218</v>
      </c>
      <c r="L1292" t="s">
        <v>4893</v>
      </c>
      <c r="M1292" s="16">
        <v>394.26</v>
      </c>
      <c r="N1292" s="16" t="s">
        <v>4218</v>
      </c>
      <c r="P1292" t="s">
        <v>5362</v>
      </c>
      <c r="R1292" t="s">
        <v>4754</v>
      </c>
    </row>
    <row r="1293" spans="1:18" x14ac:dyDescent="0.35">
      <c r="A1293" t="s">
        <v>5033</v>
      </c>
      <c r="B1293">
        <v>6534373</v>
      </c>
      <c r="C1293" t="s">
        <v>5034</v>
      </c>
      <c r="D1293">
        <v>4001772683</v>
      </c>
      <c r="E1293" s="16">
        <v>45668</v>
      </c>
      <c r="F1293" s="16" t="s">
        <v>5045</v>
      </c>
      <c r="G1293" s="16" t="s">
        <v>5046</v>
      </c>
      <c r="H1293">
        <v>2</v>
      </c>
      <c r="I1293">
        <v>2.71</v>
      </c>
      <c r="J1293">
        <v>5.42</v>
      </c>
      <c r="K1293" t="s">
        <v>4218</v>
      </c>
      <c r="L1293" t="s">
        <v>4892</v>
      </c>
      <c r="M1293" s="16">
        <v>248.92</v>
      </c>
      <c r="N1293" s="16" t="s">
        <v>4218</v>
      </c>
      <c r="P1293" t="s">
        <v>5362</v>
      </c>
      <c r="R1293" t="s">
        <v>4754</v>
      </c>
    </row>
    <row r="1294" spans="1:18" x14ac:dyDescent="0.35">
      <c r="A1294" t="s">
        <v>5033</v>
      </c>
      <c r="B1294">
        <v>6534373</v>
      </c>
      <c r="C1294" t="s">
        <v>5034</v>
      </c>
      <c r="D1294">
        <v>4001772683</v>
      </c>
      <c r="E1294" s="16">
        <v>45668</v>
      </c>
      <c r="F1294" s="16" t="s">
        <v>5047</v>
      </c>
      <c r="G1294" s="16" t="s">
        <v>5048</v>
      </c>
      <c r="H1294">
        <v>1</v>
      </c>
      <c r="I1294">
        <v>511.28</v>
      </c>
      <c r="J1294">
        <v>511.28</v>
      </c>
      <c r="K1294" t="s">
        <v>4218</v>
      </c>
      <c r="L1294" t="s">
        <v>4891</v>
      </c>
      <c r="M1294" s="16">
        <v>1305.8599999999999</v>
      </c>
      <c r="N1294" s="16" t="s">
        <v>4218</v>
      </c>
      <c r="P1294" t="s">
        <v>5362</v>
      </c>
      <c r="R1294" t="s">
        <v>4754</v>
      </c>
    </row>
    <row r="1295" spans="1:18" x14ac:dyDescent="0.35">
      <c r="A1295" t="s">
        <v>5033</v>
      </c>
      <c r="B1295">
        <v>6534373</v>
      </c>
      <c r="C1295" t="s">
        <v>5034</v>
      </c>
      <c r="D1295">
        <v>4001772683</v>
      </c>
      <c r="E1295" s="16">
        <v>45668</v>
      </c>
      <c r="F1295" s="16" t="s">
        <v>5049</v>
      </c>
      <c r="G1295" s="16" t="s">
        <v>1842</v>
      </c>
      <c r="H1295">
        <v>1</v>
      </c>
      <c r="I1295">
        <v>1237.8900000000001</v>
      </c>
      <c r="J1295">
        <v>1237.8900000000001</v>
      </c>
      <c r="K1295" t="s">
        <v>4218</v>
      </c>
      <c r="L1295" t="s">
        <v>4919</v>
      </c>
      <c r="M1295" s="16">
        <v>4100.66</v>
      </c>
      <c r="N1295" s="16" t="s">
        <v>4218</v>
      </c>
      <c r="P1295" t="s">
        <v>5362</v>
      </c>
      <c r="R1295" t="s">
        <v>4754</v>
      </c>
    </row>
    <row r="1296" spans="1:18" x14ac:dyDescent="0.35">
      <c r="A1296" t="s">
        <v>5033</v>
      </c>
      <c r="B1296">
        <v>6534373</v>
      </c>
      <c r="C1296" t="s">
        <v>5034</v>
      </c>
      <c r="D1296">
        <v>4001772683</v>
      </c>
      <c r="E1296" s="16">
        <v>45668</v>
      </c>
      <c r="F1296" s="16" t="s">
        <v>5050</v>
      </c>
      <c r="G1296" s="16" t="s">
        <v>1949</v>
      </c>
      <c r="H1296">
        <v>1</v>
      </c>
      <c r="I1296">
        <v>316.24</v>
      </c>
      <c r="J1296">
        <v>316.24</v>
      </c>
      <c r="K1296" t="s">
        <v>4218</v>
      </c>
      <c r="L1296" t="s">
        <v>4920</v>
      </c>
      <c r="M1296" s="16">
        <v>348.28</v>
      </c>
      <c r="N1296" s="16" t="s">
        <v>4218</v>
      </c>
      <c r="P1296" t="s">
        <v>5362</v>
      </c>
      <c r="R1296" t="s">
        <v>4754</v>
      </c>
    </row>
    <row r="1297" spans="1:18" x14ac:dyDescent="0.35">
      <c r="A1297" t="s">
        <v>5033</v>
      </c>
      <c r="B1297">
        <v>6534373</v>
      </c>
      <c r="C1297" t="s">
        <v>5034</v>
      </c>
      <c r="D1297">
        <v>4001772683</v>
      </c>
      <c r="E1297" s="16">
        <v>45668</v>
      </c>
      <c r="F1297" s="16" t="s">
        <v>5051</v>
      </c>
      <c r="G1297" s="16" t="s">
        <v>1820</v>
      </c>
      <c r="H1297">
        <v>12</v>
      </c>
      <c r="I1297">
        <v>66.290000000000006</v>
      </c>
      <c r="J1297">
        <v>795.48</v>
      </c>
      <c r="K1297" t="s">
        <v>4218</v>
      </c>
      <c r="L1297" t="s">
        <v>4921</v>
      </c>
      <c r="M1297" s="16">
        <v>595</v>
      </c>
      <c r="N1297" s="16" t="s">
        <v>4218</v>
      </c>
      <c r="P1297" t="s">
        <v>5362</v>
      </c>
      <c r="R1297" t="s">
        <v>4754</v>
      </c>
    </row>
    <row r="1298" spans="1:18" x14ac:dyDescent="0.35">
      <c r="A1298" t="s">
        <v>5033</v>
      </c>
      <c r="B1298">
        <v>6534373</v>
      </c>
      <c r="C1298" t="s">
        <v>5034</v>
      </c>
      <c r="D1298">
        <v>4001772683</v>
      </c>
      <c r="E1298" s="16">
        <v>45668</v>
      </c>
      <c r="F1298" s="16" t="s">
        <v>5052</v>
      </c>
      <c r="G1298" s="16" t="s">
        <v>5053</v>
      </c>
      <c r="H1298">
        <v>1</v>
      </c>
      <c r="I1298">
        <v>5955.21</v>
      </c>
      <c r="J1298">
        <v>5955.21</v>
      </c>
      <c r="K1298" t="s">
        <v>4218</v>
      </c>
      <c r="L1298" t="s">
        <v>4921</v>
      </c>
      <c r="M1298" s="16">
        <v>595</v>
      </c>
      <c r="N1298" s="16" t="s">
        <v>4218</v>
      </c>
      <c r="P1298" t="s">
        <v>5362</v>
      </c>
      <c r="R1298" t="s">
        <v>4754</v>
      </c>
    </row>
    <row r="1299" spans="1:18" x14ac:dyDescent="0.35">
      <c r="A1299" t="s">
        <v>5033</v>
      </c>
      <c r="B1299">
        <v>6534373</v>
      </c>
      <c r="C1299" t="s">
        <v>5034</v>
      </c>
      <c r="D1299">
        <v>4001772683</v>
      </c>
      <c r="E1299" s="16">
        <v>45668</v>
      </c>
      <c r="F1299" s="16" t="s">
        <v>5054</v>
      </c>
      <c r="G1299" s="16" t="s">
        <v>1842</v>
      </c>
      <c r="H1299">
        <v>1</v>
      </c>
      <c r="I1299">
        <v>1284.3599999999999</v>
      </c>
      <c r="J1299">
        <v>1284.3599999999999</v>
      </c>
      <c r="K1299" t="s">
        <v>4218</v>
      </c>
      <c r="L1299" t="s">
        <v>4853</v>
      </c>
      <c r="M1299" s="16">
        <v>13.28</v>
      </c>
      <c r="N1299" s="16" t="s">
        <v>4218</v>
      </c>
      <c r="P1299" t="s">
        <v>5362</v>
      </c>
      <c r="R1299" t="s">
        <v>4754</v>
      </c>
    </row>
    <row r="1300" spans="1:18" x14ac:dyDescent="0.35">
      <c r="A1300" t="s">
        <v>5033</v>
      </c>
      <c r="B1300">
        <v>6534373</v>
      </c>
      <c r="C1300" t="s">
        <v>5034</v>
      </c>
      <c r="D1300">
        <v>4001772683</v>
      </c>
      <c r="E1300" s="16">
        <v>45668</v>
      </c>
      <c r="F1300" s="16" t="s">
        <v>5055</v>
      </c>
      <c r="G1300" s="16" t="s">
        <v>5056</v>
      </c>
      <c r="H1300">
        <v>1</v>
      </c>
      <c r="I1300">
        <v>1208.5899999999999</v>
      </c>
      <c r="J1300">
        <v>1208.5899999999999</v>
      </c>
      <c r="K1300" t="s">
        <v>4218</v>
      </c>
      <c r="L1300" t="s">
        <v>4922</v>
      </c>
      <c r="M1300" s="16">
        <v>477.64</v>
      </c>
      <c r="N1300" s="16" t="s">
        <v>4218</v>
      </c>
      <c r="P1300" t="s">
        <v>5362</v>
      </c>
      <c r="R1300" t="s">
        <v>4754</v>
      </c>
    </row>
    <row r="1301" spans="1:18" x14ac:dyDescent="0.35">
      <c r="A1301" t="s">
        <v>5033</v>
      </c>
      <c r="B1301">
        <v>6534373</v>
      </c>
      <c r="C1301" t="s">
        <v>5034</v>
      </c>
      <c r="D1301">
        <v>4001772683</v>
      </c>
      <c r="E1301" s="16">
        <v>45668</v>
      </c>
      <c r="F1301" s="16" t="s">
        <v>5057</v>
      </c>
      <c r="G1301" s="16" t="s">
        <v>1826</v>
      </c>
      <c r="H1301">
        <v>2</v>
      </c>
      <c r="I1301">
        <v>110.73</v>
      </c>
      <c r="J1301">
        <v>221.46</v>
      </c>
      <c r="K1301" t="s">
        <v>4218</v>
      </c>
      <c r="L1301" t="s">
        <v>4888</v>
      </c>
      <c r="M1301" s="16">
        <v>287.18</v>
      </c>
      <c r="N1301" s="16" t="s">
        <v>4218</v>
      </c>
      <c r="P1301" t="s">
        <v>5362</v>
      </c>
      <c r="R1301" t="s">
        <v>4754</v>
      </c>
    </row>
    <row r="1302" spans="1:18" x14ac:dyDescent="0.35">
      <c r="A1302" t="s">
        <v>5033</v>
      </c>
      <c r="B1302">
        <v>6534373</v>
      </c>
      <c r="C1302" t="s">
        <v>5034</v>
      </c>
      <c r="D1302">
        <v>4001772683</v>
      </c>
      <c r="E1302" s="16">
        <v>45668</v>
      </c>
      <c r="F1302" s="16" t="s">
        <v>5058</v>
      </c>
      <c r="G1302" s="16" t="s">
        <v>5059</v>
      </c>
      <c r="H1302">
        <v>1</v>
      </c>
      <c r="I1302">
        <v>626.78</v>
      </c>
      <c r="J1302">
        <v>626.78</v>
      </c>
      <c r="K1302" t="s">
        <v>4218</v>
      </c>
      <c r="L1302" t="s">
        <v>4888</v>
      </c>
      <c r="M1302" s="16">
        <v>287.18</v>
      </c>
      <c r="N1302" s="16" t="s">
        <v>4218</v>
      </c>
      <c r="P1302" t="s">
        <v>5362</v>
      </c>
      <c r="R1302" t="s">
        <v>4754</v>
      </c>
    </row>
    <row r="1303" spans="1:18" x14ac:dyDescent="0.35">
      <c r="A1303" t="s">
        <v>5033</v>
      </c>
      <c r="B1303">
        <v>6534373</v>
      </c>
      <c r="C1303" t="s">
        <v>5034</v>
      </c>
      <c r="D1303">
        <v>4001772683</v>
      </c>
      <c r="E1303" s="16">
        <v>45668</v>
      </c>
      <c r="F1303" s="16" t="s">
        <v>2180</v>
      </c>
      <c r="G1303" s="16" t="s">
        <v>1822</v>
      </c>
      <c r="H1303">
        <v>4</v>
      </c>
      <c r="I1303">
        <v>1.1499999999999999</v>
      </c>
      <c r="J1303">
        <v>4.5999999999999996</v>
      </c>
      <c r="K1303" t="s">
        <v>4218</v>
      </c>
      <c r="L1303" t="s">
        <v>4894</v>
      </c>
      <c r="M1303" s="16">
        <v>5286.1</v>
      </c>
      <c r="N1303" s="16" t="s">
        <v>4218</v>
      </c>
      <c r="P1303" t="s">
        <v>5362</v>
      </c>
      <c r="R1303" t="s">
        <v>4754</v>
      </c>
    </row>
    <row r="1304" spans="1:18" x14ac:dyDescent="0.35">
      <c r="A1304" t="s">
        <v>5033</v>
      </c>
      <c r="B1304">
        <v>6534373</v>
      </c>
      <c r="C1304" t="s">
        <v>5034</v>
      </c>
      <c r="D1304">
        <v>4001772683</v>
      </c>
      <c r="E1304" s="16">
        <v>45668</v>
      </c>
      <c r="F1304" s="16" t="s">
        <v>2537</v>
      </c>
      <c r="G1304" s="16" t="s">
        <v>1822</v>
      </c>
      <c r="H1304">
        <v>21</v>
      </c>
      <c r="I1304">
        <v>1.75</v>
      </c>
      <c r="J1304">
        <v>36.75</v>
      </c>
      <c r="K1304" t="s">
        <v>4218</v>
      </c>
      <c r="L1304" t="s">
        <v>4886</v>
      </c>
      <c r="M1304" s="16">
        <v>232.62</v>
      </c>
      <c r="N1304" s="16" t="s">
        <v>4218</v>
      </c>
      <c r="P1304" t="s">
        <v>5362</v>
      </c>
      <c r="R1304" t="s">
        <v>4754</v>
      </c>
    </row>
    <row r="1305" spans="1:18" x14ac:dyDescent="0.35">
      <c r="A1305" t="s">
        <v>5033</v>
      </c>
      <c r="B1305">
        <v>6534373</v>
      </c>
      <c r="C1305" t="s">
        <v>5034</v>
      </c>
      <c r="D1305">
        <v>4001772683</v>
      </c>
      <c r="E1305" s="16">
        <v>45668</v>
      </c>
      <c r="F1305" s="16" t="s">
        <v>2265</v>
      </c>
      <c r="G1305" s="16" t="s">
        <v>1825</v>
      </c>
      <c r="H1305">
        <v>4</v>
      </c>
      <c r="I1305">
        <v>1.61</v>
      </c>
      <c r="J1305">
        <v>6.44</v>
      </c>
      <c r="K1305" t="s">
        <v>4218</v>
      </c>
      <c r="L1305" t="s">
        <v>4889</v>
      </c>
      <c r="M1305" s="16">
        <v>1119.54</v>
      </c>
      <c r="N1305" s="16" t="s">
        <v>4218</v>
      </c>
      <c r="P1305" t="s">
        <v>5362</v>
      </c>
      <c r="R1305" t="s">
        <v>4754</v>
      </c>
    </row>
    <row r="1306" spans="1:18" x14ac:dyDescent="0.35">
      <c r="A1306" t="s">
        <v>5033</v>
      </c>
      <c r="B1306">
        <v>6534373</v>
      </c>
      <c r="C1306" t="s">
        <v>5034</v>
      </c>
      <c r="D1306">
        <v>4001772683</v>
      </c>
      <c r="E1306" s="16">
        <v>45668</v>
      </c>
      <c r="F1306" s="16" t="s">
        <v>3167</v>
      </c>
      <c r="G1306" s="16" t="s">
        <v>2034</v>
      </c>
      <c r="H1306">
        <v>1</v>
      </c>
      <c r="I1306">
        <v>2.68</v>
      </c>
      <c r="J1306">
        <v>2.68</v>
      </c>
      <c r="K1306" t="s">
        <v>4218</v>
      </c>
      <c r="L1306" t="s">
        <v>4923</v>
      </c>
      <c r="M1306" s="16">
        <v>214.76</v>
      </c>
      <c r="N1306" s="16" t="s">
        <v>4218</v>
      </c>
      <c r="P1306" t="s">
        <v>5362</v>
      </c>
      <c r="R1306" t="s">
        <v>4754</v>
      </c>
    </row>
    <row r="1307" spans="1:18" x14ac:dyDescent="0.35">
      <c r="A1307" t="s">
        <v>5033</v>
      </c>
      <c r="B1307">
        <v>6534373</v>
      </c>
      <c r="C1307" t="s">
        <v>5034</v>
      </c>
      <c r="D1307">
        <v>4001772683</v>
      </c>
      <c r="E1307" s="16">
        <v>45668</v>
      </c>
      <c r="F1307" s="16" t="s">
        <v>5060</v>
      </c>
      <c r="G1307" s="16" t="s">
        <v>5061</v>
      </c>
      <c r="H1307">
        <v>1</v>
      </c>
      <c r="I1307">
        <v>3.71</v>
      </c>
      <c r="J1307">
        <v>3.71</v>
      </c>
      <c r="K1307" t="s">
        <v>4218</v>
      </c>
      <c r="L1307" t="s">
        <v>4924</v>
      </c>
      <c r="M1307" s="16">
        <v>214.56</v>
      </c>
      <c r="N1307" s="16" t="s">
        <v>4218</v>
      </c>
      <c r="P1307" t="s">
        <v>5362</v>
      </c>
      <c r="R1307" t="s">
        <v>4754</v>
      </c>
    </row>
    <row r="1308" spans="1:18" x14ac:dyDescent="0.35">
      <c r="A1308" t="s">
        <v>5033</v>
      </c>
      <c r="B1308">
        <v>6534373</v>
      </c>
      <c r="C1308" t="s">
        <v>5034</v>
      </c>
      <c r="D1308">
        <v>4001772683</v>
      </c>
      <c r="E1308" s="16">
        <v>45668</v>
      </c>
      <c r="F1308" s="16" t="s">
        <v>5062</v>
      </c>
      <c r="G1308" s="16" t="s">
        <v>1842</v>
      </c>
      <c r="H1308">
        <v>1</v>
      </c>
      <c r="I1308">
        <v>20.03</v>
      </c>
      <c r="J1308">
        <v>20.03</v>
      </c>
      <c r="K1308" t="s">
        <v>4218</v>
      </c>
      <c r="L1308" t="s">
        <v>4925</v>
      </c>
      <c r="M1308" s="16">
        <v>28.88</v>
      </c>
      <c r="N1308" s="16" t="s">
        <v>4218</v>
      </c>
      <c r="P1308" t="s">
        <v>5362</v>
      </c>
      <c r="R1308" t="s">
        <v>4754</v>
      </c>
    </row>
    <row r="1309" spans="1:18" x14ac:dyDescent="0.35">
      <c r="A1309" t="s">
        <v>5033</v>
      </c>
      <c r="B1309">
        <v>6534373</v>
      </c>
      <c r="C1309" t="s">
        <v>5034</v>
      </c>
      <c r="D1309">
        <v>4001772683</v>
      </c>
      <c r="E1309" s="16">
        <v>45668</v>
      </c>
      <c r="F1309" s="16" t="s">
        <v>5063</v>
      </c>
      <c r="G1309" s="16" t="s">
        <v>2684</v>
      </c>
      <c r="H1309">
        <v>1</v>
      </c>
      <c r="I1309">
        <v>422.66</v>
      </c>
      <c r="J1309">
        <v>422.66</v>
      </c>
      <c r="K1309" t="s">
        <v>4218</v>
      </c>
      <c r="L1309" t="s">
        <v>4916</v>
      </c>
      <c r="M1309" s="16">
        <v>278.64</v>
      </c>
      <c r="N1309" s="16" t="s">
        <v>4218</v>
      </c>
      <c r="P1309" t="s">
        <v>5362</v>
      </c>
      <c r="R1309" t="s">
        <v>4754</v>
      </c>
    </row>
    <row r="1310" spans="1:18" x14ac:dyDescent="0.35">
      <c r="A1310" t="s">
        <v>5033</v>
      </c>
      <c r="B1310">
        <v>6534373</v>
      </c>
      <c r="C1310" t="s">
        <v>5034</v>
      </c>
      <c r="D1310">
        <v>4001772683</v>
      </c>
      <c r="E1310" s="16">
        <v>45668</v>
      </c>
      <c r="F1310" s="16" t="s">
        <v>5064</v>
      </c>
      <c r="G1310" s="16" t="s">
        <v>1842</v>
      </c>
      <c r="H1310">
        <v>1</v>
      </c>
      <c r="I1310">
        <v>876.76</v>
      </c>
      <c r="J1310">
        <v>876.76</v>
      </c>
      <c r="K1310" t="s">
        <v>4218</v>
      </c>
      <c r="L1310" t="s">
        <v>4926</v>
      </c>
      <c r="M1310" s="16">
        <v>60.72</v>
      </c>
      <c r="N1310" s="16" t="s">
        <v>4218</v>
      </c>
      <c r="P1310" t="s">
        <v>5362</v>
      </c>
      <c r="R1310" t="s">
        <v>4754</v>
      </c>
    </row>
    <row r="1311" spans="1:18" x14ac:dyDescent="0.35">
      <c r="A1311" t="s">
        <v>5033</v>
      </c>
      <c r="B1311">
        <v>6534373</v>
      </c>
      <c r="C1311" t="s">
        <v>5034</v>
      </c>
      <c r="D1311">
        <v>4001772683</v>
      </c>
      <c r="E1311" s="16">
        <v>45668</v>
      </c>
      <c r="F1311" s="16" t="s">
        <v>5065</v>
      </c>
      <c r="G1311" s="16" t="s">
        <v>1842</v>
      </c>
      <c r="H1311">
        <v>1</v>
      </c>
      <c r="I1311">
        <v>996.9</v>
      </c>
      <c r="J1311">
        <v>996.9</v>
      </c>
      <c r="K1311" t="s">
        <v>4218</v>
      </c>
      <c r="L1311" t="s">
        <v>4927</v>
      </c>
      <c r="M1311" s="16">
        <v>95.64</v>
      </c>
      <c r="N1311" s="16" t="s">
        <v>4218</v>
      </c>
      <c r="P1311" t="s">
        <v>5362</v>
      </c>
      <c r="R1311" t="s">
        <v>4754</v>
      </c>
    </row>
    <row r="1312" spans="1:18" x14ac:dyDescent="0.35">
      <c r="A1312" t="s">
        <v>5033</v>
      </c>
      <c r="B1312">
        <v>6534373</v>
      </c>
      <c r="C1312" t="s">
        <v>5034</v>
      </c>
      <c r="D1312">
        <v>4001772683</v>
      </c>
      <c r="E1312" s="16">
        <v>45668</v>
      </c>
      <c r="F1312" s="16" t="s">
        <v>5066</v>
      </c>
      <c r="G1312" s="16" t="s">
        <v>3023</v>
      </c>
      <c r="H1312">
        <v>2</v>
      </c>
      <c r="I1312">
        <v>100.44</v>
      </c>
      <c r="J1312">
        <v>200.88</v>
      </c>
      <c r="K1312" t="s">
        <v>4218</v>
      </c>
      <c r="L1312" t="s">
        <v>4930</v>
      </c>
      <c r="M1312" s="16">
        <v>275.76</v>
      </c>
      <c r="N1312" s="16" t="s">
        <v>4218</v>
      </c>
      <c r="P1312" t="s">
        <v>5362</v>
      </c>
      <c r="R1312" t="s">
        <v>4754</v>
      </c>
    </row>
    <row r="1313" spans="1:18" x14ac:dyDescent="0.35">
      <c r="A1313" t="s">
        <v>5033</v>
      </c>
      <c r="B1313">
        <v>6534373</v>
      </c>
      <c r="C1313" t="s">
        <v>5034</v>
      </c>
      <c r="D1313">
        <v>4001772683</v>
      </c>
      <c r="E1313" s="16">
        <v>45668</v>
      </c>
      <c r="F1313" s="16" t="s">
        <v>5067</v>
      </c>
      <c r="G1313" s="16" t="s">
        <v>5059</v>
      </c>
      <c r="H1313">
        <v>2</v>
      </c>
      <c r="I1313">
        <v>190.21</v>
      </c>
      <c r="J1313">
        <v>380.42</v>
      </c>
      <c r="K1313" t="s">
        <v>4218</v>
      </c>
      <c r="L1313" t="s">
        <v>4855</v>
      </c>
      <c r="M1313" s="16">
        <v>94.98</v>
      </c>
      <c r="N1313" s="16" t="s">
        <v>4218</v>
      </c>
      <c r="P1313" t="s">
        <v>5362</v>
      </c>
      <c r="R1313" t="s">
        <v>4754</v>
      </c>
    </row>
    <row r="1314" spans="1:18" x14ac:dyDescent="0.35">
      <c r="A1314" t="s">
        <v>5033</v>
      </c>
      <c r="B1314">
        <v>6534373</v>
      </c>
      <c r="C1314" t="s">
        <v>5034</v>
      </c>
      <c r="D1314">
        <v>4001772683</v>
      </c>
      <c r="E1314" s="16">
        <v>45668</v>
      </c>
      <c r="F1314" s="16" t="s">
        <v>5068</v>
      </c>
      <c r="G1314" s="16" t="s">
        <v>5056</v>
      </c>
      <c r="H1314">
        <v>2</v>
      </c>
      <c r="I1314">
        <v>431.69</v>
      </c>
      <c r="J1314">
        <v>863.38</v>
      </c>
      <c r="K1314" t="s">
        <v>4218</v>
      </c>
      <c r="L1314" t="s">
        <v>4933</v>
      </c>
      <c r="M1314" s="16">
        <v>20.94</v>
      </c>
      <c r="N1314" s="16" t="s">
        <v>4218</v>
      </c>
      <c r="P1314" t="s">
        <v>5362</v>
      </c>
      <c r="R1314" t="s">
        <v>4754</v>
      </c>
    </row>
    <row r="1315" spans="1:18" x14ac:dyDescent="0.35">
      <c r="A1315" t="s">
        <v>5033</v>
      </c>
      <c r="B1315">
        <v>6534373</v>
      </c>
      <c r="C1315" t="s">
        <v>5034</v>
      </c>
      <c r="D1315">
        <v>4001772683</v>
      </c>
      <c r="E1315" s="16">
        <v>45668</v>
      </c>
      <c r="F1315" s="16" t="s">
        <v>5069</v>
      </c>
      <c r="G1315" s="16" t="s">
        <v>1825</v>
      </c>
      <c r="H1315">
        <v>12</v>
      </c>
      <c r="I1315">
        <v>19.399999999999999</v>
      </c>
      <c r="J1315">
        <v>232.8</v>
      </c>
      <c r="K1315" t="s">
        <v>4218</v>
      </c>
      <c r="L1315" t="s">
        <v>4901</v>
      </c>
      <c r="M1315" s="16">
        <v>32.56</v>
      </c>
      <c r="N1315" s="16" t="s">
        <v>4218</v>
      </c>
      <c r="P1315" t="s">
        <v>5362</v>
      </c>
      <c r="R1315" t="s">
        <v>4754</v>
      </c>
    </row>
    <row r="1316" spans="1:18" x14ac:dyDescent="0.35">
      <c r="A1316" t="s">
        <v>5033</v>
      </c>
      <c r="B1316">
        <v>6534373</v>
      </c>
      <c r="C1316" t="s">
        <v>5034</v>
      </c>
      <c r="D1316">
        <v>4001772683</v>
      </c>
      <c r="E1316" s="16">
        <v>45668</v>
      </c>
      <c r="F1316" s="16" t="s">
        <v>2529</v>
      </c>
      <c r="G1316" s="16" t="s">
        <v>1825</v>
      </c>
      <c r="H1316">
        <v>3</v>
      </c>
      <c r="I1316">
        <v>8.4</v>
      </c>
      <c r="J1316">
        <v>25.2</v>
      </c>
      <c r="K1316" t="s">
        <v>4218</v>
      </c>
      <c r="L1316" t="s">
        <v>4849</v>
      </c>
      <c r="M1316" s="16">
        <v>16.04</v>
      </c>
      <c r="N1316" s="16" t="s">
        <v>4218</v>
      </c>
      <c r="P1316" t="s">
        <v>5362</v>
      </c>
      <c r="R1316" t="s">
        <v>4754</v>
      </c>
    </row>
    <row r="1317" spans="1:18" x14ac:dyDescent="0.35">
      <c r="A1317">
        <v>3020234</v>
      </c>
      <c r="B1317">
        <v>6541503</v>
      </c>
      <c r="C1317" t="s">
        <v>4852</v>
      </c>
      <c r="D1317">
        <v>4001785665</v>
      </c>
      <c r="E1317" s="16">
        <v>45679</v>
      </c>
      <c r="F1317" s="16" t="s">
        <v>1888</v>
      </c>
      <c r="G1317" s="16" t="s">
        <v>1826</v>
      </c>
      <c r="H1317">
        <v>1</v>
      </c>
      <c r="I1317" t="s">
        <v>4853</v>
      </c>
      <c r="J1317">
        <v>1.66</v>
      </c>
      <c r="K1317" t="s">
        <v>4218</v>
      </c>
      <c r="L1317" t="s">
        <v>4853</v>
      </c>
      <c r="M1317" s="16">
        <v>3.32</v>
      </c>
      <c r="N1317" s="16" t="s">
        <v>4218</v>
      </c>
      <c r="P1317" t="s">
        <v>5362</v>
      </c>
      <c r="R1317" t="s">
        <v>4754</v>
      </c>
    </row>
    <row r="1318" spans="1:18" x14ac:dyDescent="0.35">
      <c r="A1318">
        <v>3020234</v>
      </c>
      <c r="B1318">
        <v>6541503</v>
      </c>
      <c r="C1318" t="s">
        <v>4852</v>
      </c>
      <c r="D1318">
        <v>4001785665</v>
      </c>
      <c r="E1318" s="16">
        <v>45679</v>
      </c>
      <c r="F1318" s="16" t="s">
        <v>4581</v>
      </c>
      <c r="G1318" s="16" t="s">
        <v>2034</v>
      </c>
      <c r="H1318">
        <v>1</v>
      </c>
      <c r="I1318" t="s">
        <v>4854</v>
      </c>
      <c r="J1318">
        <v>8.2200000000000006</v>
      </c>
      <c r="K1318" t="s">
        <v>4218</v>
      </c>
      <c r="L1318" t="s">
        <v>4867</v>
      </c>
      <c r="M1318" s="16">
        <v>33.4</v>
      </c>
      <c r="N1318" s="16" t="s">
        <v>4218</v>
      </c>
      <c r="P1318" t="s">
        <v>5362</v>
      </c>
      <c r="R1318" t="s">
        <v>4754</v>
      </c>
    </row>
    <row r="1319" spans="1:18" x14ac:dyDescent="0.35">
      <c r="A1319">
        <v>3020234</v>
      </c>
      <c r="B1319">
        <v>6541503</v>
      </c>
      <c r="C1319" t="s">
        <v>4852</v>
      </c>
      <c r="D1319">
        <v>4001785665</v>
      </c>
      <c r="E1319" s="16">
        <v>45679</v>
      </c>
      <c r="F1319" s="16" t="s">
        <v>4571</v>
      </c>
      <c r="G1319" s="16" t="s">
        <v>1936</v>
      </c>
      <c r="H1319">
        <v>1</v>
      </c>
      <c r="I1319" t="s">
        <v>4855</v>
      </c>
      <c r="J1319">
        <v>47.49</v>
      </c>
      <c r="K1319" t="s">
        <v>4218</v>
      </c>
      <c r="L1319" t="s">
        <v>4934</v>
      </c>
      <c r="M1319" s="16">
        <v>31.46</v>
      </c>
      <c r="N1319" s="16" t="s">
        <v>4218</v>
      </c>
      <c r="P1319" t="s">
        <v>5362</v>
      </c>
      <c r="R1319" t="s">
        <v>4754</v>
      </c>
    </row>
    <row r="1320" spans="1:18" x14ac:dyDescent="0.35">
      <c r="A1320">
        <v>3020234</v>
      </c>
      <c r="B1320">
        <v>6541503</v>
      </c>
      <c r="C1320" t="s">
        <v>4852</v>
      </c>
      <c r="D1320">
        <v>4001785665</v>
      </c>
      <c r="E1320" s="16">
        <v>45679</v>
      </c>
      <c r="F1320" s="16" t="s">
        <v>4580</v>
      </c>
      <c r="G1320" s="16" t="s">
        <v>1823</v>
      </c>
      <c r="H1320">
        <v>1</v>
      </c>
      <c r="I1320" t="s">
        <v>4856</v>
      </c>
      <c r="J1320">
        <v>10.57</v>
      </c>
      <c r="K1320" t="s">
        <v>4218</v>
      </c>
      <c r="L1320" t="s">
        <v>4935</v>
      </c>
      <c r="M1320" s="16">
        <v>1.1499999999999999</v>
      </c>
      <c r="N1320" s="16" t="s">
        <v>4218</v>
      </c>
      <c r="P1320" t="s">
        <v>5362</v>
      </c>
      <c r="R1320" t="s">
        <v>4754</v>
      </c>
    </row>
    <row r="1321" spans="1:18" x14ac:dyDescent="0.35">
      <c r="A1321">
        <v>3020234</v>
      </c>
      <c r="B1321">
        <v>6541503</v>
      </c>
      <c r="C1321" t="s">
        <v>4852</v>
      </c>
      <c r="D1321">
        <v>4001785665</v>
      </c>
      <c r="E1321" s="16">
        <v>45679</v>
      </c>
      <c r="F1321" s="16" t="s">
        <v>4573</v>
      </c>
      <c r="G1321" s="16" t="s">
        <v>1825</v>
      </c>
      <c r="H1321">
        <v>12</v>
      </c>
      <c r="I1321" t="s">
        <v>4857</v>
      </c>
      <c r="J1321">
        <v>427.68</v>
      </c>
      <c r="K1321" t="s">
        <v>4218</v>
      </c>
      <c r="L1321" t="s">
        <v>4900</v>
      </c>
      <c r="M1321" s="16">
        <v>132.08000000000001</v>
      </c>
      <c r="N1321" s="16" t="s">
        <v>4218</v>
      </c>
      <c r="P1321" t="s">
        <v>5362</v>
      </c>
      <c r="R1321" t="s">
        <v>4754</v>
      </c>
    </row>
    <row r="1322" spans="1:18" x14ac:dyDescent="0.35">
      <c r="A1322">
        <v>3020234</v>
      </c>
      <c r="B1322">
        <v>6541503</v>
      </c>
      <c r="C1322" t="s">
        <v>4852</v>
      </c>
      <c r="D1322">
        <v>4001785665</v>
      </c>
      <c r="E1322" s="16">
        <v>45679</v>
      </c>
      <c r="F1322" s="16" t="s">
        <v>4574</v>
      </c>
      <c r="G1322" s="16" t="s">
        <v>1936</v>
      </c>
      <c r="H1322">
        <v>1</v>
      </c>
      <c r="I1322" t="s">
        <v>4858</v>
      </c>
      <c r="J1322">
        <v>129.04</v>
      </c>
      <c r="K1322" t="s">
        <v>4218</v>
      </c>
      <c r="L1322" t="s">
        <v>4847</v>
      </c>
      <c r="M1322" s="16">
        <v>18.600000000000001</v>
      </c>
      <c r="N1322" s="16" t="s">
        <v>4218</v>
      </c>
      <c r="P1322" t="s">
        <v>5362</v>
      </c>
      <c r="R1322" t="s">
        <v>4754</v>
      </c>
    </row>
    <row r="1323" spans="1:18" x14ac:dyDescent="0.35">
      <c r="A1323">
        <v>3020234</v>
      </c>
      <c r="B1323">
        <v>6541503</v>
      </c>
      <c r="C1323" t="s">
        <v>4852</v>
      </c>
      <c r="D1323">
        <v>4001785665</v>
      </c>
      <c r="E1323" s="16">
        <v>45679</v>
      </c>
      <c r="F1323" s="16" t="s">
        <v>4586</v>
      </c>
      <c r="G1323" s="16" t="s">
        <v>1857</v>
      </c>
      <c r="H1323">
        <v>1</v>
      </c>
      <c r="I1323" t="s">
        <v>4859</v>
      </c>
      <c r="J1323">
        <v>90.7</v>
      </c>
      <c r="K1323" t="s">
        <v>4218</v>
      </c>
      <c r="L1323" t="s">
        <v>4937</v>
      </c>
      <c r="M1323" s="16">
        <v>10.85</v>
      </c>
      <c r="N1323" s="16" t="s">
        <v>4218</v>
      </c>
      <c r="P1323" t="s">
        <v>5362</v>
      </c>
      <c r="R1323" t="s">
        <v>4754</v>
      </c>
    </row>
    <row r="1324" spans="1:18" x14ac:dyDescent="0.35">
      <c r="A1324">
        <v>3020234</v>
      </c>
      <c r="B1324">
        <v>6541503</v>
      </c>
      <c r="C1324" t="s">
        <v>4852</v>
      </c>
      <c r="D1324">
        <v>4001785665</v>
      </c>
      <c r="E1324" s="16">
        <v>45679</v>
      </c>
      <c r="F1324" s="16" t="s">
        <v>4579</v>
      </c>
      <c r="G1324" s="16" t="s">
        <v>1825</v>
      </c>
      <c r="H1324">
        <v>3</v>
      </c>
      <c r="I1324" t="s">
        <v>4860</v>
      </c>
      <c r="J1324">
        <v>6.36</v>
      </c>
      <c r="K1324" t="s">
        <v>4218</v>
      </c>
      <c r="L1324" t="s">
        <v>4939</v>
      </c>
      <c r="M1324" s="16">
        <v>0.52</v>
      </c>
      <c r="N1324" s="16" t="s">
        <v>4218</v>
      </c>
      <c r="P1324" t="s">
        <v>5362</v>
      </c>
      <c r="R1324" t="s">
        <v>4754</v>
      </c>
    </row>
    <row r="1325" spans="1:18" x14ac:dyDescent="0.35">
      <c r="A1325">
        <v>3020234</v>
      </c>
      <c r="B1325">
        <v>6541503</v>
      </c>
      <c r="C1325" t="s">
        <v>4852</v>
      </c>
      <c r="D1325">
        <v>4001785665</v>
      </c>
      <c r="E1325" s="16">
        <v>45679</v>
      </c>
      <c r="F1325" s="16" t="s">
        <v>4570</v>
      </c>
      <c r="G1325" s="16" t="s">
        <v>1810</v>
      </c>
      <c r="H1325">
        <v>3</v>
      </c>
      <c r="I1325" t="s">
        <v>4861</v>
      </c>
      <c r="J1325">
        <v>4.5599999999999996</v>
      </c>
      <c r="K1325" t="s">
        <v>4218</v>
      </c>
      <c r="L1325" t="s">
        <v>4940</v>
      </c>
      <c r="M1325" s="16">
        <v>0.56000000000000005</v>
      </c>
      <c r="N1325" s="16" t="s">
        <v>4218</v>
      </c>
      <c r="P1325" t="s">
        <v>5362</v>
      </c>
      <c r="R1325" t="s">
        <v>4754</v>
      </c>
    </row>
    <row r="1326" spans="1:18" x14ac:dyDescent="0.35">
      <c r="A1326">
        <v>3020234</v>
      </c>
      <c r="B1326">
        <v>6541503</v>
      </c>
      <c r="C1326" t="s">
        <v>4852</v>
      </c>
      <c r="D1326">
        <v>4001785665</v>
      </c>
      <c r="E1326" s="16">
        <v>45679</v>
      </c>
      <c r="F1326" s="16" t="s">
        <v>1821</v>
      </c>
      <c r="G1326" s="16" t="s">
        <v>1822</v>
      </c>
      <c r="H1326">
        <v>18</v>
      </c>
      <c r="I1326" t="s">
        <v>4851</v>
      </c>
      <c r="J1326">
        <v>18.899999999999999</v>
      </c>
      <c r="K1326" t="s">
        <v>4218</v>
      </c>
      <c r="L1326" t="s">
        <v>4857</v>
      </c>
      <c r="M1326" s="16">
        <v>855.36</v>
      </c>
      <c r="N1326" s="16" t="s">
        <v>4218</v>
      </c>
      <c r="P1326" t="s">
        <v>5362</v>
      </c>
      <c r="R1326" t="s">
        <v>4754</v>
      </c>
    </row>
    <row r="1327" spans="1:18" x14ac:dyDescent="0.35">
      <c r="A1327">
        <v>3020234</v>
      </c>
      <c r="B1327">
        <v>6541503</v>
      </c>
      <c r="C1327" t="s">
        <v>4852</v>
      </c>
      <c r="D1327">
        <v>4001785665</v>
      </c>
      <c r="E1327" s="16">
        <v>45679</v>
      </c>
      <c r="F1327" s="16" t="s">
        <v>4584</v>
      </c>
      <c r="G1327" s="16" t="s">
        <v>4585</v>
      </c>
      <c r="H1327">
        <v>1</v>
      </c>
      <c r="I1327" t="s">
        <v>4862</v>
      </c>
      <c r="J1327">
        <v>30.31</v>
      </c>
      <c r="K1327" t="s">
        <v>4218</v>
      </c>
      <c r="L1327" t="s">
        <v>4857</v>
      </c>
      <c r="M1327" s="16">
        <v>855.36</v>
      </c>
      <c r="N1327" s="16" t="s">
        <v>4218</v>
      </c>
      <c r="P1327" t="s">
        <v>5362</v>
      </c>
      <c r="R1327" t="s">
        <v>4754</v>
      </c>
    </row>
    <row r="1328" spans="1:18" x14ac:dyDescent="0.35">
      <c r="A1328">
        <v>3020234</v>
      </c>
      <c r="B1328">
        <v>6541503</v>
      </c>
      <c r="C1328" t="s">
        <v>4852</v>
      </c>
      <c r="D1328">
        <v>4001785665</v>
      </c>
      <c r="E1328" s="16">
        <v>45679</v>
      </c>
      <c r="F1328" s="16" t="s">
        <v>4576</v>
      </c>
      <c r="G1328" s="16" t="s">
        <v>1825</v>
      </c>
      <c r="H1328">
        <v>4</v>
      </c>
      <c r="I1328" t="s">
        <v>4863</v>
      </c>
      <c r="J1328">
        <v>17.760000000000002</v>
      </c>
      <c r="K1328" t="s">
        <v>4218</v>
      </c>
      <c r="L1328" t="s">
        <v>4857</v>
      </c>
      <c r="M1328" s="16">
        <v>855.36</v>
      </c>
      <c r="N1328" s="16" t="s">
        <v>4218</v>
      </c>
      <c r="P1328" t="s">
        <v>5362</v>
      </c>
      <c r="R1328" t="s">
        <v>4754</v>
      </c>
    </row>
    <row r="1329" spans="1:18" x14ac:dyDescent="0.35">
      <c r="A1329">
        <v>3020234</v>
      </c>
      <c r="B1329">
        <v>6541503</v>
      </c>
      <c r="C1329" t="s">
        <v>4852</v>
      </c>
      <c r="D1329">
        <v>4001785665</v>
      </c>
      <c r="E1329" s="16">
        <v>45679</v>
      </c>
      <c r="F1329" s="16" t="s">
        <v>4583</v>
      </c>
      <c r="G1329" s="16" t="s">
        <v>1936</v>
      </c>
      <c r="H1329">
        <v>1</v>
      </c>
      <c r="I1329" t="s">
        <v>4864</v>
      </c>
      <c r="J1329">
        <v>257.27</v>
      </c>
      <c r="K1329" t="s">
        <v>4218</v>
      </c>
      <c r="L1329" t="s">
        <v>4942</v>
      </c>
      <c r="M1329" s="16">
        <v>17.739999999999998</v>
      </c>
      <c r="N1329" s="16" t="s">
        <v>4218</v>
      </c>
      <c r="P1329" t="s">
        <v>5362</v>
      </c>
      <c r="R1329" t="s">
        <v>4754</v>
      </c>
    </row>
    <row r="1330" spans="1:18" x14ac:dyDescent="0.35">
      <c r="A1330">
        <v>3020234</v>
      </c>
      <c r="B1330">
        <v>6541503</v>
      </c>
      <c r="C1330" t="s">
        <v>4852</v>
      </c>
      <c r="D1330">
        <v>4001785665</v>
      </c>
      <c r="E1330" s="16">
        <v>45679</v>
      </c>
      <c r="F1330" s="16" t="s">
        <v>4578</v>
      </c>
      <c r="G1330" s="16" t="s">
        <v>1826</v>
      </c>
      <c r="H1330">
        <v>1</v>
      </c>
      <c r="I1330" t="s">
        <v>4865</v>
      </c>
      <c r="J1330">
        <v>617.69000000000005</v>
      </c>
      <c r="K1330" t="s">
        <v>4218</v>
      </c>
      <c r="L1330" t="s">
        <v>4846</v>
      </c>
      <c r="M1330" s="16">
        <v>1538.72</v>
      </c>
      <c r="N1330" s="16" t="s">
        <v>4218</v>
      </c>
      <c r="P1330" t="s">
        <v>5362</v>
      </c>
      <c r="R1330" t="s">
        <v>4754</v>
      </c>
    </row>
    <row r="1331" spans="1:18" x14ac:dyDescent="0.35">
      <c r="A1331">
        <v>3020234</v>
      </c>
      <c r="B1331">
        <v>6541503</v>
      </c>
      <c r="C1331" t="s">
        <v>4852</v>
      </c>
      <c r="D1331">
        <v>4001785665</v>
      </c>
      <c r="E1331" s="16">
        <v>45679</v>
      </c>
      <c r="F1331" s="16" t="s">
        <v>2967</v>
      </c>
      <c r="G1331" s="16" t="s">
        <v>1825</v>
      </c>
      <c r="H1331">
        <v>4</v>
      </c>
      <c r="I1331" t="s">
        <v>4866</v>
      </c>
      <c r="J1331">
        <v>11.52</v>
      </c>
      <c r="K1331" t="s">
        <v>4218</v>
      </c>
      <c r="L1331" t="s">
        <v>4858</v>
      </c>
      <c r="M1331" s="16">
        <v>258.08</v>
      </c>
      <c r="N1331" s="16" t="s">
        <v>4218</v>
      </c>
      <c r="P1331" t="s">
        <v>5362</v>
      </c>
      <c r="R1331" t="s">
        <v>4754</v>
      </c>
    </row>
    <row r="1332" spans="1:18" x14ac:dyDescent="0.35">
      <c r="A1332">
        <v>3020234</v>
      </c>
      <c r="B1332">
        <v>6541503</v>
      </c>
      <c r="C1332" t="s">
        <v>4852</v>
      </c>
      <c r="D1332">
        <v>4001785665</v>
      </c>
      <c r="E1332" s="16">
        <v>45679</v>
      </c>
      <c r="F1332" s="16" t="s">
        <v>4572</v>
      </c>
      <c r="G1332" s="16" t="s">
        <v>1823</v>
      </c>
      <c r="H1332">
        <v>1</v>
      </c>
      <c r="I1332" t="s">
        <v>4867</v>
      </c>
      <c r="J1332">
        <v>16.7</v>
      </c>
      <c r="K1332" t="s">
        <v>4218</v>
      </c>
      <c r="L1332" t="s">
        <v>4858</v>
      </c>
      <c r="M1332" s="16">
        <v>258.08</v>
      </c>
      <c r="N1332" s="16" t="s">
        <v>4218</v>
      </c>
      <c r="P1332" t="s">
        <v>5362</v>
      </c>
      <c r="R1332" t="s">
        <v>4754</v>
      </c>
    </row>
    <row r="1333" spans="1:18" x14ac:dyDescent="0.35">
      <c r="A1333">
        <v>3020234</v>
      </c>
      <c r="B1333">
        <v>6541503</v>
      </c>
      <c r="C1333" t="s">
        <v>4852</v>
      </c>
      <c r="D1333">
        <v>4001785665</v>
      </c>
      <c r="E1333" s="16">
        <v>45679</v>
      </c>
      <c r="F1333" s="16" t="s">
        <v>4575</v>
      </c>
      <c r="G1333" s="16" t="s">
        <v>1857</v>
      </c>
      <c r="H1333">
        <v>1</v>
      </c>
      <c r="I1333" t="s">
        <v>4868</v>
      </c>
      <c r="J1333">
        <v>229.81</v>
      </c>
      <c r="K1333" t="s">
        <v>4218</v>
      </c>
      <c r="L1333" t="s">
        <v>4868</v>
      </c>
      <c r="M1333" s="16">
        <v>459.62</v>
      </c>
      <c r="N1333" s="16" t="s">
        <v>4218</v>
      </c>
      <c r="P1333" t="s">
        <v>5362</v>
      </c>
      <c r="R1333" t="s">
        <v>4754</v>
      </c>
    </row>
    <row r="1334" spans="1:18" x14ac:dyDescent="0.35">
      <c r="A1334">
        <v>3020234</v>
      </c>
      <c r="B1334">
        <v>6541503</v>
      </c>
      <c r="C1334" t="s">
        <v>4852</v>
      </c>
      <c r="D1334">
        <v>4001785665</v>
      </c>
      <c r="E1334" s="16">
        <v>45679</v>
      </c>
      <c r="F1334" s="16" t="s">
        <v>4582</v>
      </c>
      <c r="G1334" s="16" t="s">
        <v>1929</v>
      </c>
      <c r="H1334">
        <v>1</v>
      </c>
      <c r="I1334" t="s">
        <v>4869</v>
      </c>
      <c r="J1334">
        <v>1348.7</v>
      </c>
      <c r="K1334" t="s">
        <v>4218</v>
      </c>
      <c r="L1334" t="s">
        <v>4863</v>
      </c>
      <c r="M1334" s="16">
        <v>35.520000000000003</v>
      </c>
      <c r="N1334" s="16" t="s">
        <v>4218</v>
      </c>
      <c r="P1334" t="s">
        <v>5362</v>
      </c>
      <c r="R1334" t="s">
        <v>4754</v>
      </c>
    </row>
    <row r="1335" spans="1:18" x14ac:dyDescent="0.35">
      <c r="A1335">
        <v>3020234</v>
      </c>
      <c r="B1335">
        <v>6541503</v>
      </c>
      <c r="C1335" t="s">
        <v>4852</v>
      </c>
      <c r="D1335">
        <v>4001785665</v>
      </c>
      <c r="E1335" s="16">
        <v>45679</v>
      </c>
      <c r="F1335" s="16" t="s">
        <v>2359</v>
      </c>
      <c r="G1335" s="16" t="s">
        <v>2360</v>
      </c>
      <c r="H1335">
        <v>1</v>
      </c>
      <c r="I1335" t="s">
        <v>4870</v>
      </c>
      <c r="J1335">
        <v>81.27</v>
      </c>
      <c r="K1335" t="s">
        <v>4218</v>
      </c>
      <c r="L1335" t="s">
        <v>4924</v>
      </c>
      <c r="M1335" s="16">
        <v>107.28</v>
      </c>
      <c r="N1335" s="16" t="s">
        <v>4218</v>
      </c>
      <c r="P1335" t="s">
        <v>5362</v>
      </c>
      <c r="R1335" t="s">
        <v>4754</v>
      </c>
    </row>
    <row r="1336" spans="1:18" x14ac:dyDescent="0.35">
      <c r="A1336">
        <v>3020234</v>
      </c>
      <c r="B1336">
        <v>6541503</v>
      </c>
      <c r="C1336" t="s">
        <v>4852</v>
      </c>
      <c r="D1336">
        <v>4001785665</v>
      </c>
      <c r="E1336" s="16">
        <v>45679</v>
      </c>
      <c r="F1336" s="16" t="s">
        <v>4587</v>
      </c>
      <c r="G1336" s="16" t="s">
        <v>1949</v>
      </c>
      <c r="H1336">
        <v>2</v>
      </c>
      <c r="I1336" t="s">
        <v>4871</v>
      </c>
      <c r="J1336">
        <v>342.4</v>
      </c>
      <c r="K1336" t="s">
        <v>4218</v>
      </c>
      <c r="L1336" t="s">
        <v>4896</v>
      </c>
      <c r="M1336" s="16">
        <v>318.64</v>
      </c>
      <c r="N1336" s="16" t="s">
        <v>4218</v>
      </c>
      <c r="P1336" t="s">
        <v>5362</v>
      </c>
      <c r="R1336" t="s">
        <v>4754</v>
      </c>
    </row>
    <row r="1337" spans="1:18" x14ac:dyDescent="0.35">
      <c r="A1337">
        <v>3020234</v>
      </c>
      <c r="B1337">
        <v>6541503</v>
      </c>
      <c r="C1337" t="s">
        <v>4852</v>
      </c>
      <c r="D1337">
        <v>4001785665</v>
      </c>
      <c r="E1337" s="16">
        <v>45679</v>
      </c>
      <c r="F1337" s="16" t="s">
        <v>4872</v>
      </c>
      <c r="G1337" s="16" t="s">
        <v>4843</v>
      </c>
      <c r="H1337">
        <v>1</v>
      </c>
      <c r="I1337" t="s">
        <v>4873</v>
      </c>
      <c r="J1337">
        <v>365.12</v>
      </c>
      <c r="K1337" t="s">
        <v>4218</v>
      </c>
      <c r="L1337" t="s">
        <v>4896</v>
      </c>
      <c r="M1337" s="16">
        <v>318.64</v>
      </c>
      <c r="N1337" s="16" t="s">
        <v>4218</v>
      </c>
      <c r="P1337" t="s">
        <v>5362</v>
      </c>
      <c r="R1337" t="s">
        <v>4754</v>
      </c>
    </row>
    <row r="1338" spans="1:18" x14ac:dyDescent="0.35">
      <c r="A1338">
        <v>3020234</v>
      </c>
      <c r="B1338">
        <v>6541503</v>
      </c>
      <c r="C1338" t="s">
        <v>4852</v>
      </c>
      <c r="D1338">
        <v>4001785665</v>
      </c>
      <c r="E1338" s="16">
        <v>45679</v>
      </c>
      <c r="F1338" s="16" t="s">
        <v>4874</v>
      </c>
      <c r="G1338" s="16" t="s">
        <v>1855</v>
      </c>
      <c r="H1338">
        <v>1</v>
      </c>
      <c r="I1338" t="s">
        <v>4875</v>
      </c>
      <c r="J1338">
        <v>538.83000000000004</v>
      </c>
      <c r="K1338" t="s">
        <v>4218</v>
      </c>
      <c r="L1338" t="s">
        <v>4925</v>
      </c>
      <c r="M1338" s="16">
        <v>14.44</v>
      </c>
      <c r="N1338" s="16" t="s">
        <v>4218</v>
      </c>
      <c r="P1338" t="s">
        <v>5362</v>
      </c>
      <c r="R1338" t="s">
        <v>4754</v>
      </c>
    </row>
    <row r="1339" spans="1:18" x14ac:dyDescent="0.35">
      <c r="A1339">
        <v>3020234</v>
      </c>
      <c r="B1339">
        <v>6541503</v>
      </c>
      <c r="C1339" t="s">
        <v>4852</v>
      </c>
      <c r="D1339">
        <v>4001785665</v>
      </c>
      <c r="E1339" s="16">
        <v>45679</v>
      </c>
      <c r="F1339" s="16" t="s">
        <v>4876</v>
      </c>
      <c r="G1339" s="16" t="s">
        <v>1810</v>
      </c>
      <c r="H1339">
        <v>2</v>
      </c>
      <c r="I1339" t="s">
        <v>4877</v>
      </c>
      <c r="J1339">
        <v>19.559999999999999</v>
      </c>
      <c r="K1339" t="s">
        <v>4218</v>
      </c>
      <c r="L1339" t="s">
        <v>4848</v>
      </c>
      <c r="M1339" s="16">
        <v>24.32</v>
      </c>
      <c r="N1339" s="16" t="s">
        <v>4218</v>
      </c>
      <c r="P1339" t="s">
        <v>5362</v>
      </c>
      <c r="R1339" t="s">
        <v>4754</v>
      </c>
    </row>
    <row r="1340" spans="1:18" x14ac:dyDescent="0.35">
      <c r="A1340">
        <v>3020234</v>
      </c>
      <c r="B1340">
        <v>6541503</v>
      </c>
      <c r="C1340" t="s">
        <v>4852</v>
      </c>
      <c r="D1340">
        <v>4001785665</v>
      </c>
      <c r="E1340" s="16">
        <v>45679</v>
      </c>
      <c r="F1340" s="16" t="s">
        <v>4577</v>
      </c>
      <c r="G1340" s="16" t="s">
        <v>1822</v>
      </c>
      <c r="H1340">
        <v>4</v>
      </c>
      <c r="I1340" t="s">
        <v>4878</v>
      </c>
      <c r="J1340">
        <v>19.920000000000002</v>
      </c>
      <c r="K1340" t="s">
        <v>4218</v>
      </c>
      <c r="L1340" t="s">
        <v>4865</v>
      </c>
      <c r="M1340" s="16">
        <v>1235.3800000000001</v>
      </c>
      <c r="N1340" s="16" t="s">
        <v>4218</v>
      </c>
      <c r="P1340" t="s">
        <v>5362</v>
      </c>
      <c r="R1340" t="s">
        <v>4754</v>
      </c>
    </row>
    <row r="1341" spans="1:18" x14ac:dyDescent="0.35">
      <c r="A1341">
        <v>3020234</v>
      </c>
      <c r="B1341">
        <v>6541503</v>
      </c>
      <c r="C1341" t="s">
        <v>4852</v>
      </c>
      <c r="D1341">
        <v>4001785665</v>
      </c>
      <c r="E1341" s="16">
        <v>45679</v>
      </c>
      <c r="F1341" s="16" t="s">
        <v>4588</v>
      </c>
      <c r="G1341" s="16" t="s">
        <v>1820</v>
      </c>
      <c r="H1341">
        <v>2</v>
      </c>
      <c r="I1341" t="s">
        <v>4879</v>
      </c>
      <c r="J1341">
        <v>109.68</v>
      </c>
      <c r="K1341" t="s">
        <v>4218</v>
      </c>
      <c r="L1341" t="s">
        <v>4943</v>
      </c>
      <c r="M1341" s="16">
        <v>0.65</v>
      </c>
      <c r="N1341" s="16" t="s">
        <v>4218</v>
      </c>
      <c r="P1341" t="s">
        <v>5362</v>
      </c>
      <c r="R1341" t="s">
        <v>4754</v>
      </c>
    </row>
    <row r="1342" spans="1:18" x14ac:dyDescent="0.35">
      <c r="A1342">
        <v>3020234</v>
      </c>
      <c r="B1342">
        <v>6541503</v>
      </c>
      <c r="C1342" t="s">
        <v>4852</v>
      </c>
      <c r="D1342">
        <v>4001785665</v>
      </c>
      <c r="E1342" s="16">
        <v>45679</v>
      </c>
      <c r="F1342" s="16" t="s">
        <v>2778</v>
      </c>
      <c r="G1342" s="16" t="s">
        <v>2779</v>
      </c>
      <c r="H1342">
        <v>1</v>
      </c>
      <c r="I1342" t="s">
        <v>4850</v>
      </c>
      <c r="J1342">
        <v>787.28</v>
      </c>
      <c r="K1342" t="s">
        <v>4218</v>
      </c>
      <c r="L1342" t="s">
        <v>4944</v>
      </c>
      <c r="M1342" s="16">
        <v>1.82</v>
      </c>
      <c r="N1342" s="16" t="s">
        <v>4218</v>
      </c>
      <c r="P1342" t="s">
        <v>5362</v>
      </c>
      <c r="R1342" t="s">
        <v>4754</v>
      </c>
    </row>
    <row r="1343" spans="1:18" x14ac:dyDescent="0.35">
      <c r="A1343">
        <v>3020234</v>
      </c>
      <c r="B1343">
        <v>6541503</v>
      </c>
      <c r="C1343" t="s">
        <v>4852</v>
      </c>
      <c r="D1343">
        <v>4001785665</v>
      </c>
      <c r="E1343" s="16">
        <v>45679</v>
      </c>
      <c r="F1343" s="16" t="s">
        <v>2782</v>
      </c>
      <c r="G1343" s="16" t="s">
        <v>1825</v>
      </c>
      <c r="H1343">
        <v>6</v>
      </c>
      <c r="I1343" t="s">
        <v>4847</v>
      </c>
      <c r="J1343">
        <v>9.3000000000000007</v>
      </c>
      <c r="K1343" t="s">
        <v>4218</v>
      </c>
      <c r="L1343" t="s">
        <v>4851</v>
      </c>
      <c r="M1343" s="16">
        <v>37.799999999999997</v>
      </c>
      <c r="N1343" s="16" t="s">
        <v>4218</v>
      </c>
      <c r="P1343" t="s">
        <v>5362</v>
      </c>
      <c r="R1343" t="s">
        <v>4754</v>
      </c>
    </row>
    <row r="1344" spans="1:18" x14ac:dyDescent="0.35">
      <c r="A1344">
        <v>3020234</v>
      </c>
      <c r="B1344">
        <v>6541503</v>
      </c>
      <c r="C1344" t="s">
        <v>4852</v>
      </c>
      <c r="D1344">
        <v>4001785665</v>
      </c>
      <c r="E1344" s="16">
        <v>45679</v>
      </c>
      <c r="F1344" s="16" t="s">
        <v>2780</v>
      </c>
      <c r="G1344" s="16" t="s">
        <v>2781</v>
      </c>
      <c r="H1344">
        <v>1</v>
      </c>
      <c r="I1344" t="s">
        <v>4846</v>
      </c>
      <c r="J1344">
        <v>769.36</v>
      </c>
      <c r="K1344" t="s">
        <v>4218</v>
      </c>
      <c r="L1344" t="s">
        <v>4946</v>
      </c>
      <c r="M1344" s="16">
        <v>6.67</v>
      </c>
      <c r="N1344" s="16" t="s">
        <v>4218</v>
      </c>
      <c r="P1344" t="s">
        <v>5362</v>
      </c>
      <c r="R1344" t="s">
        <v>4754</v>
      </c>
    </row>
    <row r="1345" spans="1:18" x14ac:dyDescent="0.35">
      <c r="A1345">
        <v>3020234</v>
      </c>
      <c r="B1345">
        <v>6541503</v>
      </c>
      <c r="C1345" t="s">
        <v>4852</v>
      </c>
      <c r="D1345">
        <v>4001785665</v>
      </c>
      <c r="E1345" s="16">
        <v>45679</v>
      </c>
      <c r="F1345" s="16" t="s">
        <v>2643</v>
      </c>
      <c r="G1345" s="16" t="s">
        <v>1822</v>
      </c>
      <c r="H1345">
        <v>2</v>
      </c>
      <c r="I1345" t="s">
        <v>4848</v>
      </c>
      <c r="J1345">
        <v>12.16</v>
      </c>
      <c r="K1345" t="s">
        <v>4218</v>
      </c>
      <c r="L1345" t="s">
        <v>4923</v>
      </c>
      <c r="M1345" s="16">
        <v>4.13</v>
      </c>
      <c r="N1345" s="16" t="s">
        <v>4218</v>
      </c>
      <c r="P1345" t="s">
        <v>5362</v>
      </c>
      <c r="R1345" t="s">
        <v>4754</v>
      </c>
    </row>
    <row r="1346" spans="1:18" x14ac:dyDescent="0.35">
      <c r="A1346">
        <v>3020234</v>
      </c>
      <c r="B1346">
        <v>6541503</v>
      </c>
      <c r="C1346" t="s">
        <v>4852</v>
      </c>
      <c r="D1346">
        <v>4001785665</v>
      </c>
      <c r="E1346" s="16">
        <v>45679</v>
      </c>
      <c r="F1346" s="16" t="s">
        <v>2783</v>
      </c>
      <c r="G1346" s="16" t="s">
        <v>1949</v>
      </c>
      <c r="H1346">
        <v>2</v>
      </c>
      <c r="I1346" t="s">
        <v>4849</v>
      </c>
      <c r="J1346">
        <v>8.02</v>
      </c>
      <c r="K1346" t="s">
        <v>4218</v>
      </c>
      <c r="L1346" t="s">
        <v>4866</v>
      </c>
      <c r="M1346" s="16">
        <v>2.88</v>
      </c>
      <c r="N1346" s="16" t="s">
        <v>4218</v>
      </c>
      <c r="P1346" t="s">
        <v>5362</v>
      </c>
      <c r="R1346" t="s">
        <v>4754</v>
      </c>
    </row>
    <row r="1347" spans="1:18" x14ac:dyDescent="0.35">
      <c r="A1347">
        <v>3020234</v>
      </c>
      <c r="B1347">
        <v>6541503</v>
      </c>
      <c r="C1347" t="s">
        <v>4852</v>
      </c>
      <c r="D1347">
        <v>4001785665</v>
      </c>
      <c r="E1347" s="16">
        <v>45679</v>
      </c>
      <c r="F1347" s="16" t="s">
        <v>1902</v>
      </c>
      <c r="G1347" s="16" t="s">
        <v>1822</v>
      </c>
      <c r="H1347">
        <v>2</v>
      </c>
      <c r="I1347" t="s">
        <v>4880</v>
      </c>
      <c r="J1347">
        <v>3.78</v>
      </c>
      <c r="K1347" t="s">
        <v>4218</v>
      </c>
      <c r="L1347" t="s">
        <v>4856</v>
      </c>
      <c r="M1347" s="16">
        <v>21.14</v>
      </c>
      <c r="N1347" s="16" t="s">
        <v>4218</v>
      </c>
      <c r="P1347" t="s">
        <v>5362</v>
      </c>
      <c r="R1347" t="s">
        <v>4754</v>
      </c>
    </row>
    <row r="1348" spans="1:18" x14ac:dyDescent="0.35">
      <c r="A1348">
        <v>3020234</v>
      </c>
      <c r="B1348">
        <v>6541503</v>
      </c>
      <c r="C1348" t="s">
        <v>4852</v>
      </c>
      <c r="D1348">
        <v>4001785665</v>
      </c>
      <c r="E1348" s="16">
        <v>45679</v>
      </c>
      <c r="F1348" s="16" t="s">
        <v>2130</v>
      </c>
      <c r="G1348" s="16" t="s">
        <v>1825</v>
      </c>
      <c r="H1348">
        <v>2</v>
      </c>
      <c r="I1348" t="s">
        <v>4881</v>
      </c>
      <c r="J1348">
        <v>4.38</v>
      </c>
      <c r="K1348" t="s">
        <v>4218</v>
      </c>
      <c r="L1348" t="s">
        <v>4854</v>
      </c>
      <c r="M1348" s="16">
        <v>16.440000000000001</v>
      </c>
      <c r="N1348" s="16" t="s">
        <v>4218</v>
      </c>
      <c r="P1348" t="s">
        <v>5362</v>
      </c>
      <c r="R1348" t="s">
        <v>4754</v>
      </c>
    </row>
    <row r="1349" spans="1:18" x14ac:dyDescent="0.35">
      <c r="A1349">
        <v>3020234</v>
      </c>
      <c r="B1349">
        <v>6541503</v>
      </c>
      <c r="C1349" t="s">
        <v>4852</v>
      </c>
      <c r="D1349">
        <v>4001785665</v>
      </c>
      <c r="E1349" s="16">
        <v>45679</v>
      </c>
      <c r="F1349" s="16" t="s">
        <v>4882</v>
      </c>
      <c r="G1349" s="16" t="s">
        <v>1958</v>
      </c>
      <c r="H1349">
        <v>1</v>
      </c>
      <c r="I1349" t="s">
        <v>4883</v>
      </c>
      <c r="J1349">
        <v>757.08</v>
      </c>
      <c r="K1349" t="s">
        <v>4218</v>
      </c>
      <c r="L1349" t="s">
        <v>4869</v>
      </c>
      <c r="M1349" s="16">
        <v>2697.4</v>
      </c>
      <c r="N1349" s="16" t="s">
        <v>4218</v>
      </c>
      <c r="P1349" t="s">
        <v>5362</v>
      </c>
      <c r="R1349" t="s">
        <v>4754</v>
      </c>
    </row>
    <row r="1350" spans="1:18" x14ac:dyDescent="0.35">
      <c r="A1350">
        <v>3020235</v>
      </c>
      <c r="B1350">
        <v>6541504</v>
      </c>
      <c r="C1350" t="s">
        <v>4884</v>
      </c>
      <c r="D1350">
        <v>4001785779</v>
      </c>
      <c r="E1350" s="16">
        <v>45679</v>
      </c>
      <c r="F1350" s="16" t="s">
        <v>1888</v>
      </c>
      <c r="G1350" s="16" t="s">
        <v>1826</v>
      </c>
      <c r="H1350">
        <v>1</v>
      </c>
      <c r="I1350" t="s">
        <v>4853</v>
      </c>
      <c r="J1350">
        <v>1.66</v>
      </c>
      <c r="K1350" t="s">
        <v>4218</v>
      </c>
      <c r="L1350" t="s">
        <v>4851</v>
      </c>
      <c r="M1350" s="16">
        <v>1.05</v>
      </c>
      <c r="N1350" s="16" t="s">
        <v>4218</v>
      </c>
      <c r="P1350" t="s">
        <v>5362</v>
      </c>
      <c r="R1350" t="s">
        <v>4754</v>
      </c>
    </row>
    <row r="1351" spans="1:18" x14ac:dyDescent="0.35">
      <c r="A1351">
        <v>3020235</v>
      </c>
      <c r="B1351">
        <v>6541504</v>
      </c>
      <c r="C1351" t="s">
        <v>4884</v>
      </c>
      <c r="D1351">
        <v>4001785779</v>
      </c>
      <c r="E1351" s="16">
        <v>45679</v>
      </c>
      <c r="F1351" s="16" t="s">
        <v>4581</v>
      </c>
      <c r="G1351" s="16" t="s">
        <v>2034</v>
      </c>
      <c r="H1351">
        <v>1</v>
      </c>
      <c r="I1351" t="s">
        <v>4854</v>
      </c>
      <c r="J1351">
        <v>8.2200000000000006</v>
      </c>
      <c r="K1351" t="s">
        <v>4218</v>
      </c>
      <c r="L1351" t="s">
        <v>4862</v>
      </c>
      <c r="M1351" s="16">
        <v>60.62</v>
      </c>
      <c r="N1351" s="16" t="s">
        <v>4218</v>
      </c>
      <c r="P1351" t="s">
        <v>5362</v>
      </c>
      <c r="R1351" t="s">
        <v>4754</v>
      </c>
    </row>
    <row r="1352" spans="1:18" x14ac:dyDescent="0.35">
      <c r="A1352">
        <v>3020235</v>
      </c>
      <c r="B1352">
        <v>6541504</v>
      </c>
      <c r="C1352" t="s">
        <v>4884</v>
      </c>
      <c r="D1352">
        <v>4001785779</v>
      </c>
      <c r="E1352" s="16">
        <v>45679</v>
      </c>
      <c r="F1352" s="16" t="s">
        <v>4571</v>
      </c>
      <c r="G1352" s="16" t="s">
        <v>1936</v>
      </c>
      <c r="H1352">
        <v>1</v>
      </c>
      <c r="I1352" t="s">
        <v>4855</v>
      </c>
      <c r="J1352">
        <v>47.49</v>
      </c>
      <c r="K1352" t="s">
        <v>4218</v>
      </c>
      <c r="L1352" t="s">
        <v>4948</v>
      </c>
      <c r="M1352" s="16">
        <v>245.93</v>
      </c>
      <c r="N1352" s="16" t="s">
        <v>4218</v>
      </c>
      <c r="P1352" t="s">
        <v>5362</v>
      </c>
      <c r="R1352" t="s">
        <v>4754</v>
      </c>
    </row>
    <row r="1353" spans="1:18" x14ac:dyDescent="0.35">
      <c r="A1353">
        <v>3020235</v>
      </c>
      <c r="B1353">
        <v>6541504</v>
      </c>
      <c r="C1353" t="s">
        <v>4884</v>
      </c>
      <c r="D1353">
        <v>4001785779</v>
      </c>
      <c r="E1353" s="16">
        <v>45679</v>
      </c>
      <c r="F1353" s="16" t="s">
        <v>4580</v>
      </c>
      <c r="G1353" s="16" t="s">
        <v>1823</v>
      </c>
      <c r="H1353">
        <v>1</v>
      </c>
      <c r="I1353" t="s">
        <v>4856</v>
      </c>
      <c r="J1353">
        <v>10.57</v>
      </c>
      <c r="K1353" t="s">
        <v>4218</v>
      </c>
      <c r="L1353" t="s">
        <v>4850</v>
      </c>
      <c r="M1353" s="16">
        <v>1574.56</v>
      </c>
      <c r="N1353" s="16" t="s">
        <v>4218</v>
      </c>
      <c r="P1353" t="s">
        <v>5362</v>
      </c>
      <c r="R1353" t="s">
        <v>4754</v>
      </c>
    </row>
    <row r="1354" spans="1:18" x14ac:dyDescent="0.35">
      <c r="A1354">
        <v>3020235</v>
      </c>
      <c r="B1354">
        <v>6541504</v>
      </c>
      <c r="C1354" t="s">
        <v>4884</v>
      </c>
      <c r="D1354">
        <v>4001785779</v>
      </c>
      <c r="E1354" s="16">
        <v>45679</v>
      </c>
      <c r="F1354" s="16" t="s">
        <v>4573</v>
      </c>
      <c r="G1354" s="16" t="s">
        <v>1825</v>
      </c>
      <c r="H1354">
        <v>12</v>
      </c>
      <c r="I1354" t="s">
        <v>4857</v>
      </c>
      <c r="J1354">
        <v>427.68</v>
      </c>
      <c r="K1354" t="s">
        <v>4218</v>
      </c>
      <c r="L1354" t="s">
        <v>4950</v>
      </c>
      <c r="M1354" s="16">
        <v>1543.33</v>
      </c>
      <c r="N1354" s="16" t="s">
        <v>4218</v>
      </c>
      <c r="P1354" t="s">
        <v>5362</v>
      </c>
      <c r="R1354" t="s">
        <v>4754</v>
      </c>
    </row>
    <row r="1355" spans="1:18" x14ac:dyDescent="0.35">
      <c r="A1355">
        <v>3020235</v>
      </c>
      <c r="B1355">
        <v>6541504</v>
      </c>
      <c r="C1355" t="s">
        <v>4884</v>
      </c>
      <c r="D1355">
        <v>4001785779</v>
      </c>
      <c r="E1355" s="16">
        <v>45679</v>
      </c>
      <c r="F1355" s="16" t="s">
        <v>4574</v>
      </c>
      <c r="G1355" s="16" t="s">
        <v>1936</v>
      </c>
      <c r="H1355">
        <v>1</v>
      </c>
      <c r="I1355" t="s">
        <v>4858</v>
      </c>
      <c r="J1355">
        <v>129.04</v>
      </c>
      <c r="K1355" t="s">
        <v>4218</v>
      </c>
      <c r="L1355" t="s">
        <v>4871</v>
      </c>
      <c r="M1355" s="16">
        <v>684.8</v>
      </c>
      <c r="N1355" s="16" t="s">
        <v>4218</v>
      </c>
      <c r="P1355" t="s">
        <v>5362</v>
      </c>
      <c r="R1355" t="s">
        <v>4754</v>
      </c>
    </row>
    <row r="1356" spans="1:18" x14ac:dyDescent="0.35">
      <c r="A1356">
        <v>3020235</v>
      </c>
      <c r="B1356">
        <v>6541504</v>
      </c>
      <c r="C1356" t="s">
        <v>4884</v>
      </c>
      <c r="D1356">
        <v>4001785779</v>
      </c>
      <c r="E1356" s="16">
        <v>45679</v>
      </c>
      <c r="F1356" s="16" t="s">
        <v>4586</v>
      </c>
      <c r="G1356" s="16" t="s">
        <v>1857</v>
      </c>
      <c r="H1356">
        <v>1</v>
      </c>
      <c r="I1356" t="s">
        <v>4859</v>
      </c>
      <c r="J1356">
        <v>90.7</v>
      </c>
      <c r="K1356" t="s">
        <v>4218</v>
      </c>
      <c r="L1356" t="s">
        <v>4871</v>
      </c>
      <c r="M1356" s="16">
        <v>684.8</v>
      </c>
      <c r="N1356" s="16" t="s">
        <v>4218</v>
      </c>
      <c r="P1356" t="s">
        <v>5362</v>
      </c>
      <c r="R1356" t="s">
        <v>4754</v>
      </c>
    </row>
    <row r="1357" spans="1:18" x14ac:dyDescent="0.35">
      <c r="A1357">
        <v>3020235</v>
      </c>
      <c r="B1357">
        <v>6541504</v>
      </c>
      <c r="C1357" t="s">
        <v>4884</v>
      </c>
      <c r="D1357">
        <v>4001785779</v>
      </c>
      <c r="E1357" s="16">
        <v>45679</v>
      </c>
      <c r="F1357" s="16" t="s">
        <v>4579</v>
      </c>
      <c r="G1357" s="16" t="s">
        <v>1825</v>
      </c>
      <c r="H1357">
        <v>3</v>
      </c>
      <c r="I1357" t="s">
        <v>4860</v>
      </c>
      <c r="J1357">
        <v>6.36</v>
      </c>
      <c r="K1357" t="s">
        <v>4218</v>
      </c>
      <c r="L1357" t="s">
        <v>4879</v>
      </c>
      <c r="M1357" s="16">
        <v>219.36</v>
      </c>
      <c r="N1357" s="16" t="s">
        <v>4218</v>
      </c>
      <c r="P1357" t="s">
        <v>5362</v>
      </c>
      <c r="R1357" t="s">
        <v>4754</v>
      </c>
    </row>
    <row r="1358" spans="1:18" x14ac:dyDescent="0.35">
      <c r="A1358">
        <v>3020235</v>
      </c>
      <c r="B1358">
        <v>6541504</v>
      </c>
      <c r="C1358" t="s">
        <v>4884</v>
      </c>
      <c r="D1358">
        <v>4001785779</v>
      </c>
      <c r="E1358" s="16">
        <v>45679</v>
      </c>
      <c r="F1358" s="16" t="s">
        <v>4570</v>
      </c>
      <c r="G1358" s="16" t="s">
        <v>1810</v>
      </c>
      <c r="H1358">
        <v>3</v>
      </c>
      <c r="I1358" t="s">
        <v>4861</v>
      </c>
      <c r="J1358">
        <v>4.5599999999999996</v>
      </c>
      <c r="K1358" t="s">
        <v>4218</v>
      </c>
      <c r="L1358" t="s">
        <v>4875</v>
      </c>
      <c r="M1358" s="16">
        <v>538.83000000000004</v>
      </c>
      <c r="N1358" s="16" t="s">
        <v>4218</v>
      </c>
      <c r="P1358" t="s">
        <v>5362</v>
      </c>
      <c r="R1358" t="s">
        <v>4754</v>
      </c>
    </row>
    <row r="1359" spans="1:18" x14ac:dyDescent="0.35">
      <c r="A1359">
        <v>3020235</v>
      </c>
      <c r="B1359">
        <v>6541504</v>
      </c>
      <c r="C1359" t="s">
        <v>4884</v>
      </c>
      <c r="D1359">
        <v>4001785779</v>
      </c>
      <c r="E1359" s="16">
        <v>45679</v>
      </c>
      <c r="F1359" s="16" t="s">
        <v>1821</v>
      </c>
      <c r="G1359" s="16" t="s">
        <v>1822</v>
      </c>
      <c r="H1359">
        <v>18</v>
      </c>
      <c r="I1359" t="s">
        <v>4851</v>
      </c>
      <c r="J1359">
        <v>18.899999999999999</v>
      </c>
      <c r="K1359" t="s">
        <v>4218</v>
      </c>
      <c r="L1359" t="s">
        <v>4873</v>
      </c>
      <c r="M1359" s="16">
        <v>365.12</v>
      </c>
      <c r="N1359" s="16" t="s">
        <v>4218</v>
      </c>
      <c r="P1359" t="s">
        <v>5362</v>
      </c>
      <c r="R1359" t="s">
        <v>4754</v>
      </c>
    </row>
    <row r="1360" spans="1:18" x14ac:dyDescent="0.35">
      <c r="A1360">
        <v>3020235</v>
      </c>
      <c r="B1360">
        <v>6541504</v>
      </c>
      <c r="C1360" t="s">
        <v>4884</v>
      </c>
      <c r="D1360">
        <v>4001785779</v>
      </c>
      <c r="E1360" s="16">
        <v>45679</v>
      </c>
      <c r="F1360" s="16" t="s">
        <v>4584</v>
      </c>
      <c r="G1360" s="16" t="s">
        <v>4585</v>
      </c>
      <c r="H1360">
        <v>1</v>
      </c>
      <c r="I1360" t="s">
        <v>4862</v>
      </c>
      <c r="J1360">
        <v>30.31</v>
      </c>
      <c r="K1360" t="s">
        <v>4218</v>
      </c>
      <c r="L1360" t="s">
        <v>4953</v>
      </c>
      <c r="M1360" s="16">
        <v>364.35</v>
      </c>
      <c r="N1360" t="s">
        <v>4218</v>
      </c>
      <c r="P1360" t="s">
        <v>5362</v>
      </c>
      <c r="R1360" t="s">
        <v>4219</v>
      </c>
    </row>
    <row r="1361" spans="1:18" x14ac:dyDescent="0.35">
      <c r="A1361">
        <v>3020235</v>
      </c>
      <c r="B1361">
        <v>6541504</v>
      </c>
      <c r="C1361" t="s">
        <v>4884</v>
      </c>
      <c r="D1361">
        <v>4001785779</v>
      </c>
      <c r="E1361" s="16">
        <v>45679</v>
      </c>
      <c r="F1361" s="16" t="s">
        <v>4576</v>
      </c>
      <c r="G1361" s="16" t="s">
        <v>1825</v>
      </c>
      <c r="H1361">
        <v>4</v>
      </c>
      <c r="I1361" t="s">
        <v>4863</v>
      </c>
      <c r="J1361">
        <v>17.760000000000002</v>
      </c>
      <c r="K1361" t="s">
        <v>4218</v>
      </c>
      <c r="L1361">
        <v>2109.3000000000002</v>
      </c>
      <c r="M1361" s="16">
        <v>16874.400000000001</v>
      </c>
      <c r="N1361" t="s">
        <v>4218</v>
      </c>
      <c r="P1361" t="s">
        <v>5363</v>
      </c>
      <c r="R1361" t="s">
        <v>4219</v>
      </c>
    </row>
    <row r="1362" spans="1:18" x14ac:dyDescent="0.35">
      <c r="A1362">
        <v>3020235</v>
      </c>
      <c r="B1362">
        <v>6541504</v>
      </c>
      <c r="C1362" t="s">
        <v>4884</v>
      </c>
      <c r="D1362">
        <v>4001785779</v>
      </c>
      <c r="E1362" s="16">
        <v>45679</v>
      </c>
      <c r="F1362" s="16" t="s">
        <v>4583</v>
      </c>
      <c r="G1362" s="16" t="s">
        <v>1936</v>
      </c>
      <c r="H1362">
        <v>1</v>
      </c>
      <c r="I1362" t="s">
        <v>4864</v>
      </c>
      <c r="J1362">
        <v>257.27</v>
      </c>
      <c r="K1362" t="s">
        <v>4218</v>
      </c>
      <c r="L1362">
        <v>2178.8200000000002</v>
      </c>
      <c r="M1362" s="16">
        <v>17430.560000000001</v>
      </c>
      <c r="N1362" t="s">
        <v>4218</v>
      </c>
      <c r="P1362" t="s">
        <v>5363</v>
      </c>
      <c r="R1362" t="s">
        <v>4219</v>
      </c>
    </row>
    <row r="1363" spans="1:18" x14ac:dyDescent="0.35">
      <c r="A1363">
        <v>3020235</v>
      </c>
      <c r="B1363">
        <v>6541504</v>
      </c>
      <c r="C1363" t="s">
        <v>4884</v>
      </c>
      <c r="D1363">
        <v>4001785779</v>
      </c>
      <c r="E1363" s="16">
        <v>45679</v>
      </c>
      <c r="F1363" s="16" t="s">
        <v>4578</v>
      </c>
      <c r="G1363" s="16" t="s">
        <v>1826</v>
      </c>
      <c r="H1363">
        <v>1</v>
      </c>
      <c r="I1363" t="s">
        <v>4865</v>
      </c>
      <c r="J1363">
        <v>617.69000000000005</v>
      </c>
      <c r="K1363" t="s">
        <v>4218</v>
      </c>
      <c r="L1363">
        <v>56.54</v>
      </c>
      <c r="M1363" s="16">
        <v>1809.28</v>
      </c>
      <c r="N1363" t="s">
        <v>4218</v>
      </c>
      <c r="P1363" t="s">
        <v>5363</v>
      </c>
      <c r="R1363" t="s">
        <v>4219</v>
      </c>
    </row>
    <row r="1364" spans="1:18" x14ac:dyDescent="0.35">
      <c r="A1364">
        <v>3020235</v>
      </c>
      <c r="B1364">
        <v>6541504</v>
      </c>
      <c r="C1364" t="s">
        <v>4884</v>
      </c>
      <c r="D1364">
        <v>4001785779</v>
      </c>
      <c r="E1364" s="16">
        <v>45679</v>
      </c>
      <c r="F1364" s="16" t="s">
        <v>2967</v>
      </c>
      <c r="G1364" s="16" t="s">
        <v>1825</v>
      </c>
      <c r="H1364">
        <v>4</v>
      </c>
      <c r="I1364" t="s">
        <v>4866</v>
      </c>
      <c r="J1364">
        <v>11.52</v>
      </c>
      <c r="K1364" t="s">
        <v>4218</v>
      </c>
      <c r="L1364">
        <v>56.54</v>
      </c>
      <c r="M1364" s="16">
        <v>1809.28</v>
      </c>
      <c r="N1364" t="s">
        <v>4218</v>
      </c>
      <c r="P1364" t="s">
        <v>5363</v>
      </c>
      <c r="R1364" t="s">
        <v>4219</v>
      </c>
    </row>
    <row r="1365" spans="1:18" x14ac:dyDescent="0.35">
      <c r="A1365">
        <v>3020235</v>
      </c>
      <c r="B1365">
        <v>6541504</v>
      </c>
      <c r="C1365" t="s">
        <v>4884</v>
      </c>
      <c r="D1365">
        <v>4001785779</v>
      </c>
      <c r="E1365" s="16">
        <v>45679</v>
      </c>
      <c r="F1365" s="16" t="s">
        <v>4572</v>
      </c>
      <c r="G1365" s="16" t="s">
        <v>1823</v>
      </c>
      <c r="H1365">
        <v>1</v>
      </c>
      <c r="I1365" t="s">
        <v>4867</v>
      </c>
      <c r="J1365">
        <v>16.7</v>
      </c>
      <c r="K1365" t="s">
        <v>4218</v>
      </c>
      <c r="L1365">
        <v>2.0499999999999998</v>
      </c>
      <c r="M1365" s="16">
        <v>65.599999999999994</v>
      </c>
      <c r="N1365" t="s">
        <v>4218</v>
      </c>
      <c r="P1365" t="s">
        <v>5363</v>
      </c>
      <c r="R1365" t="s">
        <v>4219</v>
      </c>
    </row>
    <row r="1366" spans="1:18" x14ac:dyDescent="0.35">
      <c r="A1366">
        <v>3020235</v>
      </c>
      <c r="B1366">
        <v>6541504</v>
      </c>
      <c r="C1366" t="s">
        <v>4884</v>
      </c>
      <c r="D1366">
        <v>4001785779</v>
      </c>
      <c r="E1366" s="16">
        <v>45679</v>
      </c>
      <c r="F1366" s="16" t="s">
        <v>4575</v>
      </c>
      <c r="G1366" s="16" t="s">
        <v>1857</v>
      </c>
      <c r="H1366">
        <v>1</v>
      </c>
      <c r="I1366" t="s">
        <v>4868</v>
      </c>
      <c r="J1366">
        <v>229.81</v>
      </c>
      <c r="K1366" t="s">
        <v>4218</v>
      </c>
      <c r="L1366">
        <v>9.18</v>
      </c>
      <c r="M1366" s="16">
        <v>587.52</v>
      </c>
      <c r="N1366" t="s">
        <v>4218</v>
      </c>
      <c r="P1366" t="s">
        <v>5363</v>
      </c>
      <c r="R1366" t="s">
        <v>4219</v>
      </c>
    </row>
    <row r="1367" spans="1:18" x14ac:dyDescent="0.35">
      <c r="A1367">
        <v>3020235</v>
      </c>
      <c r="B1367">
        <v>6541504</v>
      </c>
      <c r="C1367" t="s">
        <v>4884</v>
      </c>
      <c r="D1367">
        <v>4001785779</v>
      </c>
      <c r="E1367" s="16">
        <v>45679</v>
      </c>
      <c r="F1367" s="16" t="s">
        <v>4582</v>
      </c>
      <c r="G1367" s="16" t="s">
        <v>1929</v>
      </c>
      <c r="H1367">
        <v>1</v>
      </c>
      <c r="I1367" t="s">
        <v>4869</v>
      </c>
      <c r="J1367">
        <v>1348.7</v>
      </c>
      <c r="K1367" t="s">
        <v>4218</v>
      </c>
      <c r="L1367">
        <v>4.4400000000000004</v>
      </c>
      <c r="M1367" s="16">
        <v>284.16000000000003</v>
      </c>
      <c r="N1367" t="s">
        <v>4218</v>
      </c>
      <c r="P1367" t="s">
        <v>5363</v>
      </c>
      <c r="R1367" t="s">
        <v>4219</v>
      </c>
    </row>
    <row r="1368" spans="1:18" x14ac:dyDescent="0.35">
      <c r="A1368">
        <v>3020235</v>
      </c>
      <c r="B1368">
        <v>6541504</v>
      </c>
      <c r="C1368" t="s">
        <v>4884</v>
      </c>
      <c r="D1368">
        <v>4001785779</v>
      </c>
      <c r="E1368" s="16">
        <v>45679</v>
      </c>
      <c r="F1368" s="16" t="s">
        <v>2359</v>
      </c>
      <c r="G1368" t="s">
        <v>2360</v>
      </c>
      <c r="H1368">
        <v>1</v>
      </c>
      <c r="I1368" t="s">
        <v>4870</v>
      </c>
      <c r="J1368">
        <v>81.27</v>
      </c>
      <c r="K1368" t="s">
        <v>4218</v>
      </c>
      <c r="L1368">
        <v>2.1</v>
      </c>
      <c r="M1368" s="16">
        <v>6.3</v>
      </c>
      <c r="N1368" t="s">
        <v>4218</v>
      </c>
      <c r="P1368" t="s">
        <v>5363</v>
      </c>
      <c r="R1368" t="s">
        <v>4219</v>
      </c>
    </row>
    <row r="1369" spans="1:18" x14ac:dyDescent="0.35">
      <c r="A1369">
        <v>3020235</v>
      </c>
      <c r="B1369">
        <v>6541504</v>
      </c>
      <c r="C1369" t="s">
        <v>4884</v>
      </c>
      <c r="D1369">
        <v>4001785779</v>
      </c>
      <c r="E1369" s="16">
        <v>45679</v>
      </c>
      <c r="F1369" s="16" t="s">
        <v>4587</v>
      </c>
      <c r="G1369" t="s">
        <v>1949</v>
      </c>
      <c r="H1369">
        <v>2</v>
      </c>
      <c r="I1369" t="s">
        <v>4871</v>
      </c>
      <c r="J1369">
        <v>342.4</v>
      </c>
      <c r="K1369" t="s">
        <v>4218</v>
      </c>
      <c r="L1369">
        <v>5.64</v>
      </c>
      <c r="M1369" s="16">
        <v>16.920000000000002</v>
      </c>
      <c r="N1369" t="s">
        <v>4218</v>
      </c>
      <c r="P1369" t="s">
        <v>5363</v>
      </c>
      <c r="R1369" t="s">
        <v>4219</v>
      </c>
    </row>
    <row r="1370" spans="1:18" x14ac:dyDescent="0.35">
      <c r="A1370">
        <v>3020235</v>
      </c>
      <c r="B1370">
        <v>6541504</v>
      </c>
      <c r="C1370" t="s">
        <v>4884</v>
      </c>
      <c r="D1370">
        <v>4001785779</v>
      </c>
      <c r="E1370" s="16">
        <v>45679</v>
      </c>
      <c r="F1370" s="16" t="s">
        <v>4872</v>
      </c>
      <c r="G1370" t="s">
        <v>4843</v>
      </c>
      <c r="H1370">
        <v>1</v>
      </c>
      <c r="I1370" t="s">
        <v>4873</v>
      </c>
      <c r="J1370">
        <v>365.12</v>
      </c>
      <c r="K1370" t="s">
        <v>4218</v>
      </c>
      <c r="L1370">
        <v>59.2</v>
      </c>
      <c r="M1370" s="16">
        <v>59.2</v>
      </c>
      <c r="N1370" t="s">
        <v>4218</v>
      </c>
      <c r="P1370" t="s">
        <v>5363</v>
      </c>
      <c r="R1370" t="s">
        <v>4219</v>
      </c>
    </row>
    <row r="1371" spans="1:18" x14ac:dyDescent="0.35">
      <c r="A1371">
        <v>3020235</v>
      </c>
      <c r="B1371">
        <v>6541504</v>
      </c>
      <c r="C1371" t="s">
        <v>4884</v>
      </c>
      <c r="D1371">
        <v>4001785779</v>
      </c>
      <c r="E1371" s="16">
        <v>45679</v>
      </c>
      <c r="F1371" s="16" t="s">
        <v>4874</v>
      </c>
      <c r="G1371" t="s">
        <v>1855</v>
      </c>
      <c r="H1371">
        <v>1</v>
      </c>
      <c r="I1371" t="s">
        <v>4875</v>
      </c>
      <c r="J1371">
        <v>538.83000000000004</v>
      </c>
      <c r="K1371" t="s">
        <v>4218</v>
      </c>
      <c r="L1371">
        <v>1.05</v>
      </c>
      <c r="M1371" s="16">
        <v>3.15</v>
      </c>
      <c r="N1371" t="s">
        <v>4218</v>
      </c>
      <c r="P1371" t="s">
        <v>5363</v>
      </c>
      <c r="R1371" t="s">
        <v>4219</v>
      </c>
    </row>
    <row r="1372" spans="1:18" x14ac:dyDescent="0.35">
      <c r="A1372">
        <v>3020235</v>
      </c>
      <c r="B1372">
        <v>6541504</v>
      </c>
      <c r="C1372" t="s">
        <v>4884</v>
      </c>
      <c r="D1372">
        <v>4001785779</v>
      </c>
      <c r="E1372" s="16">
        <v>45679</v>
      </c>
      <c r="F1372" s="16" t="s">
        <v>4876</v>
      </c>
      <c r="G1372" t="s">
        <v>1810</v>
      </c>
      <c r="H1372">
        <v>2</v>
      </c>
      <c r="I1372" t="s">
        <v>4877</v>
      </c>
      <c r="J1372">
        <v>19.559999999999999</v>
      </c>
      <c r="K1372" t="s">
        <v>4218</v>
      </c>
      <c r="L1372">
        <v>217.68</v>
      </c>
      <c r="M1372" s="16">
        <v>217.68</v>
      </c>
      <c r="N1372" t="s">
        <v>4218</v>
      </c>
      <c r="P1372" t="s">
        <v>5363</v>
      </c>
      <c r="R1372" t="s">
        <v>4219</v>
      </c>
    </row>
    <row r="1373" spans="1:18" x14ac:dyDescent="0.35">
      <c r="A1373">
        <v>3020235</v>
      </c>
      <c r="B1373">
        <v>6541504</v>
      </c>
      <c r="C1373" t="s">
        <v>4884</v>
      </c>
      <c r="D1373">
        <v>4001785779</v>
      </c>
      <c r="E1373" s="16">
        <v>45679</v>
      </c>
      <c r="F1373" s="16" t="s">
        <v>4577</v>
      </c>
      <c r="G1373" s="16" t="s">
        <v>1822</v>
      </c>
      <c r="H1373">
        <v>4</v>
      </c>
      <c r="I1373" t="s">
        <v>4878</v>
      </c>
      <c r="J1373">
        <v>19.920000000000002</v>
      </c>
      <c r="K1373" t="s">
        <v>4218</v>
      </c>
      <c r="L1373">
        <v>91.17</v>
      </c>
      <c r="M1373" s="16">
        <v>182.34</v>
      </c>
      <c r="N1373" t="s">
        <v>4218</v>
      </c>
      <c r="P1373" t="s">
        <v>5363</v>
      </c>
      <c r="R1373" t="s">
        <v>4219</v>
      </c>
    </row>
    <row r="1374" spans="1:18" x14ac:dyDescent="0.35">
      <c r="A1374">
        <v>3020235</v>
      </c>
      <c r="B1374">
        <v>6541504</v>
      </c>
      <c r="C1374" t="s">
        <v>4884</v>
      </c>
      <c r="D1374">
        <v>4001785779</v>
      </c>
      <c r="E1374" s="16">
        <v>45679</v>
      </c>
      <c r="F1374" s="16" t="s">
        <v>4588</v>
      </c>
      <c r="G1374" s="16" t="s">
        <v>1820</v>
      </c>
      <c r="H1374">
        <v>2</v>
      </c>
      <c r="I1374" t="s">
        <v>4879</v>
      </c>
      <c r="J1374">
        <v>109.68</v>
      </c>
      <c r="K1374" t="s">
        <v>4218</v>
      </c>
      <c r="L1374">
        <v>87</v>
      </c>
      <c r="M1374" s="16">
        <v>87</v>
      </c>
      <c r="N1374" t="s">
        <v>4218</v>
      </c>
      <c r="P1374" t="s">
        <v>5363</v>
      </c>
      <c r="R1374" t="s">
        <v>4219</v>
      </c>
    </row>
    <row r="1375" spans="1:18" x14ac:dyDescent="0.35">
      <c r="A1375">
        <v>3020235</v>
      </c>
      <c r="B1375">
        <v>6541504</v>
      </c>
      <c r="C1375" t="s">
        <v>4884</v>
      </c>
      <c r="D1375">
        <v>4001785779</v>
      </c>
      <c r="E1375" s="16">
        <v>45679</v>
      </c>
      <c r="F1375" s="16" t="s">
        <v>2778</v>
      </c>
      <c r="G1375" s="16" t="s">
        <v>2779</v>
      </c>
      <c r="H1375">
        <v>1</v>
      </c>
      <c r="I1375" t="s">
        <v>4850</v>
      </c>
      <c r="J1375">
        <v>787.28</v>
      </c>
      <c r="K1375" t="s">
        <v>4218</v>
      </c>
      <c r="L1375">
        <v>594.82000000000005</v>
      </c>
      <c r="M1375" s="16">
        <v>594.82000000000005</v>
      </c>
      <c r="N1375" t="s">
        <v>4218</v>
      </c>
      <c r="P1375" t="s">
        <v>5363</v>
      </c>
      <c r="R1375" t="s">
        <v>4219</v>
      </c>
    </row>
    <row r="1376" spans="1:18" x14ac:dyDescent="0.35">
      <c r="A1376">
        <v>3020235</v>
      </c>
      <c r="B1376">
        <v>6541504</v>
      </c>
      <c r="C1376" t="s">
        <v>4884</v>
      </c>
      <c r="D1376">
        <v>4001785779</v>
      </c>
      <c r="E1376" s="16">
        <v>45679</v>
      </c>
      <c r="F1376" s="16" t="s">
        <v>2782</v>
      </c>
      <c r="G1376" s="16" t="s">
        <v>1825</v>
      </c>
      <c r="H1376">
        <v>6</v>
      </c>
      <c r="I1376" t="s">
        <v>4847</v>
      </c>
      <c r="J1376">
        <v>9.3000000000000007</v>
      </c>
      <c r="K1376" t="s">
        <v>4218</v>
      </c>
      <c r="L1376">
        <v>22.78</v>
      </c>
      <c r="M1376" s="16">
        <v>159.46</v>
      </c>
      <c r="N1376" t="s">
        <v>4218</v>
      </c>
      <c r="P1376" t="s">
        <v>5363</v>
      </c>
      <c r="R1376" t="s">
        <v>4219</v>
      </c>
    </row>
    <row r="1377" spans="1:18" x14ac:dyDescent="0.35">
      <c r="A1377">
        <v>3020235</v>
      </c>
      <c r="B1377">
        <v>6541504</v>
      </c>
      <c r="C1377" t="s">
        <v>4884</v>
      </c>
      <c r="D1377">
        <v>4001785779</v>
      </c>
      <c r="E1377" s="16">
        <v>45679</v>
      </c>
      <c r="F1377" s="16" t="s">
        <v>2780</v>
      </c>
      <c r="G1377" s="16" t="s">
        <v>2781</v>
      </c>
      <c r="H1377">
        <v>1</v>
      </c>
      <c r="I1377" t="s">
        <v>4846</v>
      </c>
      <c r="J1377">
        <v>769.36</v>
      </c>
      <c r="K1377" t="s">
        <v>4218</v>
      </c>
      <c r="L1377">
        <v>19.96</v>
      </c>
      <c r="M1377" s="16">
        <v>139.72</v>
      </c>
      <c r="N1377" t="s">
        <v>4218</v>
      </c>
      <c r="P1377" t="s">
        <v>5363</v>
      </c>
      <c r="R1377" t="s">
        <v>4219</v>
      </c>
    </row>
    <row r="1378" spans="1:18" x14ac:dyDescent="0.35">
      <c r="A1378">
        <v>3020235</v>
      </c>
      <c r="B1378">
        <v>6541504</v>
      </c>
      <c r="C1378" t="s">
        <v>4884</v>
      </c>
      <c r="D1378">
        <v>4001785779</v>
      </c>
      <c r="E1378" s="16">
        <v>45679</v>
      </c>
      <c r="F1378" s="16" t="s">
        <v>2643</v>
      </c>
      <c r="G1378" s="16" t="s">
        <v>1822</v>
      </c>
      <c r="H1378">
        <v>2</v>
      </c>
      <c r="I1378" t="s">
        <v>4848</v>
      </c>
      <c r="J1378">
        <v>12.16</v>
      </c>
      <c r="K1378" t="s">
        <v>4218</v>
      </c>
      <c r="L1378">
        <v>0.68</v>
      </c>
      <c r="M1378" s="16">
        <v>111.52000000000001</v>
      </c>
      <c r="N1378" s="16" t="s">
        <v>4218</v>
      </c>
      <c r="P1378" t="s">
        <v>5363</v>
      </c>
      <c r="R1378" t="s">
        <v>4741</v>
      </c>
    </row>
    <row r="1379" spans="1:18" x14ac:dyDescent="0.35">
      <c r="A1379">
        <v>3020235</v>
      </c>
      <c r="B1379">
        <v>6541504</v>
      </c>
      <c r="C1379" t="s">
        <v>4884</v>
      </c>
      <c r="D1379">
        <v>4001785779</v>
      </c>
      <c r="E1379" s="16">
        <v>45679</v>
      </c>
      <c r="F1379" s="16" t="s">
        <v>2783</v>
      </c>
      <c r="G1379" s="16" t="s">
        <v>1949</v>
      </c>
      <c r="H1379">
        <v>2</v>
      </c>
      <c r="I1379" t="s">
        <v>4849</v>
      </c>
      <c r="J1379">
        <v>8.02</v>
      </c>
      <c r="K1379" t="s">
        <v>4218</v>
      </c>
      <c r="L1379">
        <v>39.299999999999997</v>
      </c>
      <c r="M1379" s="16">
        <v>353.7</v>
      </c>
      <c r="N1379" s="16" t="s">
        <v>4218</v>
      </c>
      <c r="P1379" t="s">
        <v>5363</v>
      </c>
      <c r="R1379" t="s">
        <v>4741</v>
      </c>
    </row>
    <row r="1380" spans="1:18" x14ac:dyDescent="0.35">
      <c r="A1380">
        <v>3020235</v>
      </c>
      <c r="B1380">
        <v>6541504</v>
      </c>
      <c r="C1380" t="s">
        <v>4884</v>
      </c>
      <c r="D1380">
        <v>4001785779</v>
      </c>
      <c r="E1380" s="16">
        <v>45679</v>
      </c>
      <c r="F1380" s="16" t="s">
        <v>1902</v>
      </c>
      <c r="G1380" s="16" t="s">
        <v>1822</v>
      </c>
      <c r="H1380">
        <v>2</v>
      </c>
      <c r="I1380" t="s">
        <v>4880</v>
      </c>
      <c r="J1380">
        <v>3.78</v>
      </c>
      <c r="K1380" t="s">
        <v>4218</v>
      </c>
      <c r="L1380">
        <v>124.26</v>
      </c>
      <c r="M1380" s="16">
        <v>994.08</v>
      </c>
      <c r="N1380" s="16" t="s">
        <v>4218</v>
      </c>
      <c r="P1380" t="s">
        <v>5363</v>
      </c>
      <c r="R1380" t="s">
        <v>4741</v>
      </c>
    </row>
    <row r="1381" spans="1:18" x14ac:dyDescent="0.35">
      <c r="A1381">
        <v>3020235</v>
      </c>
      <c r="B1381">
        <v>6541504</v>
      </c>
      <c r="C1381" t="s">
        <v>4884</v>
      </c>
      <c r="D1381">
        <v>4001785779</v>
      </c>
      <c r="E1381" s="16">
        <v>45679</v>
      </c>
      <c r="F1381" s="16" t="s">
        <v>2130</v>
      </c>
      <c r="G1381" s="16" t="s">
        <v>1825</v>
      </c>
      <c r="H1381">
        <v>2</v>
      </c>
      <c r="I1381" t="s">
        <v>4881</v>
      </c>
      <c r="J1381">
        <v>4.38</v>
      </c>
      <c r="K1381" t="s">
        <v>4218</v>
      </c>
      <c r="L1381">
        <v>6.27</v>
      </c>
      <c r="M1381" s="16">
        <v>25.08</v>
      </c>
      <c r="N1381" s="16" t="s">
        <v>4218</v>
      </c>
      <c r="P1381" t="s">
        <v>5363</v>
      </c>
      <c r="R1381" t="s">
        <v>4741</v>
      </c>
    </row>
    <row r="1382" spans="1:18" x14ac:dyDescent="0.35">
      <c r="A1382">
        <v>3020235</v>
      </c>
      <c r="B1382">
        <v>6541504</v>
      </c>
      <c r="C1382" t="s">
        <v>4884</v>
      </c>
      <c r="D1382">
        <v>4001785779</v>
      </c>
      <c r="E1382" s="16">
        <v>45679</v>
      </c>
      <c r="F1382" s="16" t="s">
        <v>4882</v>
      </c>
      <c r="G1382" s="16" t="s">
        <v>1958</v>
      </c>
      <c r="H1382">
        <v>1</v>
      </c>
      <c r="I1382" t="s">
        <v>4883</v>
      </c>
      <c r="J1382">
        <v>757.08</v>
      </c>
      <c r="K1382" t="s">
        <v>4218</v>
      </c>
      <c r="L1382">
        <v>11.48</v>
      </c>
      <c r="M1382" s="16">
        <v>183.68</v>
      </c>
      <c r="N1382" s="16" t="s">
        <v>4218</v>
      </c>
      <c r="P1382" t="s">
        <v>5363</v>
      </c>
      <c r="R1382" t="s">
        <v>4741</v>
      </c>
    </row>
    <row r="1383" spans="1:18" x14ac:dyDescent="0.35">
      <c r="A1383" t="s">
        <v>5071</v>
      </c>
      <c r="B1383">
        <v>6541588</v>
      </c>
      <c r="C1383" t="s">
        <v>4091</v>
      </c>
      <c r="D1383">
        <v>4001784479</v>
      </c>
      <c r="E1383" s="16">
        <v>45679</v>
      </c>
      <c r="F1383" s="16" t="s">
        <v>1821</v>
      </c>
      <c r="G1383" s="16" t="s">
        <v>1822</v>
      </c>
      <c r="H1383">
        <v>4</v>
      </c>
      <c r="I1383">
        <v>1.05</v>
      </c>
      <c r="J1383">
        <v>4.2</v>
      </c>
      <c r="K1383" t="s">
        <v>4218</v>
      </c>
      <c r="L1383">
        <v>6.64</v>
      </c>
      <c r="M1383" s="16">
        <v>119.52</v>
      </c>
      <c r="N1383" s="16" t="s">
        <v>4218</v>
      </c>
      <c r="P1383" t="s">
        <v>5363</v>
      </c>
      <c r="R1383" t="s">
        <v>4741</v>
      </c>
    </row>
    <row r="1384" spans="1:18" x14ac:dyDescent="0.35">
      <c r="A1384" t="s">
        <v>5071</v>
      </c>
      <c r="B1384">
        <v>6541588</v>
      </c>
      <c r="C1384" t="s">
        <v>4091</v>
      </c>
      <c r="D1384">
        <v>4001784479</v>
      </c>
      <c r="E1384" s="16">
        <v>45679</v>
      </c>
      <c r="F1384" s="16" t="s">
        <v>2268</v>
      </c>
      <c r="G1384" s="16" t="s">
        <v>1810</v>
      </c>
      <c r="H1384">
        <v>24</v>
      </c>
      <c r="I1384">
        <v>0.7</v>
      </c>
      <c r="J1384">
        <v>16.8</v>
      </c>
      <c r="K1384" t="s">
        <v>4218</v>
      </c>
      <c r="L1384">
        <v>7.03</v>
      </c>
      <c r="M1384" s="16">
        <v>28.12</v>
      </c>
      <c r="N1384" s="16" t="s">
        <v>4218</v>
      </c>
      <c r="P1384" t="s">
        <v>5363</v>
      </c>
      <c r="R1384" t="s">
        <v>4741</v>
      </c>
    </row>
    <row r="1385" spans="1:18" x14ac:dyDescent="0.35">
      <c r="A1385" t="s">
        <v>5071</v>
      </c>
      <c r="B1385">
        <v>6541588</v>
      </c>
      <c r="C1385" t="s">
        <v>4091</v>
      </c>
      <c r="D1385">
        <v>4001784479</v>
      </c>
      <c r="E1385" s="16">
        <v>45679</v>
      </c>
      <c r="F1385" s="16" t="s">
        <v>2864</v>
      </c>
      <c r="G1385" s="16" t="s">
        <v>1822</v>
      </c>
      <c r="H1385">
        <v>30</v>
      </c>
      <c r="I1385">
        <v>2.12</v>
      </c>
      <c r="J1385">
        <v>63.6</v>
      </c>
      <c r="K1385" t="s">
        <v>4218</v>
      </c>
      <c r="L1385">
        <v>1040.6500000000001</v>
      </c>
      <c r="M1385" s="16">
        <v>1040.6500000000001</v>
      </c>
      <c r="N1385" s="16" t="s">
        <v>4218</v>
      </c>
      <c r="P1385" t="s">
        <v>5363</v>
      </c>
      <c r="R1385" t="s">
        <v>4741</v>
      </c>
    </row>
    <row r="1386" spans="1:18" x14ac:dyDescent="0.35">
      <c r="A1386" t="s">
        <v>5071</v>
      </c>
      <c r="B1386">
        <v>6541588</v>
      </c>
      <c r="C1386" t="s">
        <v>4091</v>
      </c>
      <c r="D1386">
        <v>4001784479</v>
      </c>
      <c r="E1386" s="16">
        <v>45679</v>
      </c>
      <c r="F1386" s="16" t="s">
        <v>2056</v>
      </c>
      <c r="G1386" s="16" t="s">
        <v>1825</v>
      </c>
      <c r="H1386">
        <v>10</v>
      </c>
      <c r="I1386">
        <v>2.0699999999999998</v>
      </c>
      <c r="J1386">
        <v>20.7</v>
      </c>
      <c r="K1386" t="s">
        <v>4218</v>
      </c>
      <c r="L1386">
        <v>0.86</v>
      </c>
      <c r="M1386" s="16">
        <v>5.16</v>
      </c>
      <c r="N1386" s="16" t="s">
        <v>4218</v>
      </c>
      <c r="P1386" t="s">
        <v>5363</v>
      </c>
      <c r="R1386" t="s">
        <v>4741</v>
      </c>
    </row>
    <row r="1387" spans="1:18" x14ac:dyDescent="0.35">
      <c r="A1387" t="s">
        <v>5071</v>
      </c>
      <c r="B1387">
        <v>6541588</v>
      </c>
      <c r="C1387" t="s">
        <v>4091</v>
      </c>
      <c r="D1387">
        <v>4001784479</v>
      </c>
      <c r="E1387" s="16">
        <v>45679</v>
      </c>
      <c r="F1387" s="16" t="s">
        <v>1985</v>
      </c>
      <c r="G1387" s="16" t="s">
        <v>1825</v>
      </c>
      <c r="H1387">
        <v>24</v>
      </c>
      <c r="I1387">
        <v>2.69</v>
      </c>
      <c r="J1387">
        <v>64.56</v>
      </c>
      <c r="K1387" t="s">
        <v>4218</v>
      </c>
      <c r="L1387">
        <v>143.99</v>
      </c>
      <c r="M1387" s="16">
        <v>143.99</v>
      </c>
      <c r="N1387" s="16" t="s">
        <v>4218</v>
      </c>
      <c r="P1387" t="s">
        <v>5363</v>
      </c>
      <c r="R1387" t="s">
        <v>4741</v>
      </c>
    </row>
    <row r="1388" spans="1:18" x14ac:dyDescent="0.35">
      <c r="A1388" t="s">
        <v>5071</v>
      </c>
      <c r="B1388">
        <v>6541588</v>
      </c>
      <c r="C1388" t="s">
        <v>4091</v>
      </c>
      <c r="D1388">
        <v>4001784479</v>
      </c>
      <c r="E1388" s="16">
        <v>45679</v>
      </c>
      <c r="F1388" s="16" t="s">
        <v>2865</v>
      </c>
      <c r="G1388" s="16" t="s">
        <v>2866</v>
      </c>
      <c r="H1388">
        <v>10</v>
      </c>
      <c r="I1388">
        <v>721.36</v>
      </c>
      <c r="J1388">
        <v>7213.6</v>
      </c>
      <c r="K1388" t="s">
        <v>4218</v>
      </c>
      <c r="L1388">
        <v>67.510000000000005</v>
      </c>
      <c r="M1388" s="16">
        <v>135.02000000000001</v>
      </c>
      <c r="N1388" s="16" t="s">
        <v>4218</v>
      </c>
      <c r="P1388" t="s">
        <v>5363</v>
      </c>
      <c r="R1388" t="s">
        <v>4741</v>
      </c>
    </row>
    <row r="1389" spans="1:18" x14ac:dyDescent="0.35">
      <c r="A1389" t="s">
        <v>5071</v>
      </c>
      <c r="B1389">
        <v>6541588</v>
      </c>
      <c r="C1389" t="s">
        <v>4091</v>
      </c>
      <c r="D1389">
        <v>4001784479</v>
      </c>
      <c r="E1389" s="16">
        <v>45679</v>
      </c>
      <c r="F1389" s="16" t="s">
        <v>2867</v>
      </c>
      <c r="G1389" s="16" t="s">
        <v>1862</v>
      </c>
      <c r="H1389">
        <v>2</v>
      </c>
      <c r="I1389">
        <v>1445.47</v>
      </c>
      <c r="J1389">
        <v>2890.94</v>
      </c>
      <c r="K1389" t="s">
        <v>4218</v>
      </c>
      <c r="L1389">
        <v>1112.3800000000001</v>
      </c>
      <c r="M1389" s="16">
        <v>1112.3800000000001</v>
      </c>
      <c r="N1389" s="16" t="s">
        <v>4218</v>
      </c>
      <c r="P1389" t="s">
        <v>5363</v>
      </c>
      <c r="R1389" t="s">
        <v>4741</v>
      </c>
    </row>
    <row r="1390" spans="1:18" x14ac:dyDescent="0.35">
      <c r="A1390" t="s">
        <v>5071</v>
      </c>
      <c r="B1390">
        <v>6541588</v>
      </c>
      <c r="C1390" t="s">
        <v>4091</v>
      </c>
      <c r="D1390">
        <v>4001784479</v>
      </c>
      <c r="E1390" s="16">
        <v>45679</v>
      </c>
      <c r="F1390" s="16" t="s">
        <v>2868</v>
      </c>
      <c r="G1390" s="16" t="s">
        <v>1822</v>
      </c>
      <c r="H1390">
        <v>2</v>
      </c>
      <c r="I1390">
        <v>350.57</v>
      </c>
      <c r="J1390">
        <v>701.14</v>
      </c>
      <c r="K1390" t="s">
        <v>4218</v>
      </c>
      <c r="L1390">
        <v>626.55999999999995</v>
      </c>
      <c r="M1390" s="16">
        <v>626.55999999999995</v>
      </c>
      <c r="N1390" s="16" t="s">
        <v>4218</v>
      </c>
      <c r="P1390" t="s">
        <v>5363</v>
      </c>
      <c r="R1390" t="s">
        <v>4741</v>
      </c>
    </row>
    <row r="1391" spans="1:18" x14ac:dyDescent="0.35">
      <c r="A1391" t="s">
        <v>5071</v>
      </c>
      <c r="B1391">
        <v>6541588</v>
      </c>
      <c r="C1391" t="s">
        <v>4091</v>
      </c>
      <c r="D1391">
        <v>4001784479</v>
      </c>
      <c r="E1391" s="16">
        <v>45679</v>
      </c>
      <c r="F1391" s="16" t="s">
        <v>2869</v>
      </c>
      <c r="G1391" s="16" t="s">
        <v>1958</v>
      </c>
      <c r="H1391">
        <v>4</v>
      </c>
      <c r="I1391">
        <v>454.58</v>
      </c>
      <c r="J1391">
        <v>1818.32</v>
      </c>
      <c r="K1391" t="s">
        <v>4218</v>
      </c>
      <c r="L1391">
        <v>643.79</v>
      </c>
      <c r="M1391" s="16">
        <v>643.79</v>
      </c>
      <c r="N1391" s="16" t="s">
        <v>4218</v>
      </c>
      <c r="P1391" t="s">
        <v>5363</v>
      </c>
      <c r="R1391" t="s">
        <v>4741</v>
      </c>
    </row>
    <row r="1392" spans="1:18" x14ac:dyDescent="0.35">
      <c r="A1392" t="s">
        <v>5071</v>
      </c>
      <c r="B1392">
        <v>6541588</v>
      </c>
      <c r="C1392" t="s">
        <v>4091</v>
      </c>
      <c r="D1392">
        <v>4001784479</v>
      </c>
      <c r="E1392" s="16">
        <v>45679</v>
      </c>
      <c r="F1392" s="16" t="s">
        <v>2870</v>
      </c>
      <c r="G1392" s="16" t="s">
        <v>1822</v>
      </c>
      <c r="H1392">
        <v>2</v>
      </c>
      <c r="I1392">
        <v>219.02</v>
      </c>
      <c r="J1392">
        <v>438.04</v>
      </c>
      <c r="K1392" t="s">
        <v>4218</v>
      </c>
      <c r="L1392">
        <v>230.41</v>
      </c>
      <c r="M1392" s="16">
        <v>460.82</v>
      </c>
      <c r="N1392" s="16" t="s">
        <v>4218</v>
      </c>
      <c r="P1392" t="s">
        <v>5363</v>
      </c>
      <c r="R1392" t="s">
        <v>4741</v>
      </c>
    </row>
    <row r="1393" spans="1:18" x14ac:dyDescent="0.35">
      <c r="A1393" t="s">
        <v>5071</v>
      </c>
      <c r="B1393">
        <v>6541588</v>
      </c>
      <c r="C1393" t="s">
        <v>4091</v>
      </c>
      <c r="D1393">
        <v>4001784479</v>
      </c>
      <c r="E1393" s="16">
        <v>45679</v>
      </c>
      <c r="F1393" s="16" t="s">
        <v>2871</v>
      </c>
      <c r="G1393" s="16" t="s">
        <v>1857</v>
      </c>
      <c r="H1393">
        <v>2</v>
      </c>
      <c r="I1393">
        <v>384.91</v>
      </c>
      <c r="J1393">
        <v>769.82</v>
      </c>
      <c r="K1393" t="s">
        <v>4218</v>
      </c>
      <c r="L1393">
        <v>184</v>
      </c>
      <c r="M1393" s="16">
        <v>368</v>
      </c>
      <c r="N1393" s="16" t="s">
        <v>4218</v>
      </c>
      <c r="P1393" t="s">
        <v>5363</v>
      </c>
      <c r="R1393" t="s">
        <v>4741</v>
      </c>
    </row>
    <row r="1394" spans="1:18" x14ac:dyDescent="0.35">
      <c r="A1394" t="s">
        <v>5071</v>
      </c>
      <c r="B1394">
        <v>6541588</v>
      </c>
      <c r="C1394" t="s">
        <v>4091</v>
      </c>
      <c r="D1394">
        <v>4001784479</v>
      </c>
      <c r="E1394" s="16">
        <v>45679</v>
      </c>
      <c r="F1394" s="16" t="s">
        <v>2872</v>
      </c>
      <c r="G1394" s="16" t="s">
        <v>1814</v>
      </c>
      <c r="H1394">
        <v>30</v>
      </c>
      <c r="I1394">
        <v>157.63999999999999</v>
      </c>
      <c r="J1394">
        <v>4729.2</v>
      </c>
      <c r="K1394" t="s">
        <v>4218</v>
      </c>
      <c r="L1394">
        <v>1.48</v>
      </c>
      <c r="M1394" s="16">
        <v>1.48</v>
      </c>
      <c r="N1394" s="16" t="s">
        <v>4218</v>
      </c>
      <c r="P1394" t="s">
        <v>5363</v>
      </c>
      <c r="R1394" t="s">
        <v>4741</v>
      </c>
    </row>
    <row r="1395" spans="1:18" x14ac:dyDescent="0.35">
      <c r="A1395" t="s">
        <v>5071</v>
      </c>
      <c r="B1395">
        <v>6541588</v>
      </c>
      <c r="C1395" t="s">
        <v>4091</v>
      </c>
      <c r="D1395">
        <v>4001784479</v>
      </c>
      <c r="E1395" s="16">
        <v>45679</v>
      </c>
      <c r="F1395" s="16" t="s">
        <v>2523</v>
      </c>
      <c r="G1395" s="16" t="s">
        <v>1949</v>
      </c>
      <c r="H1395">
        <v>4</v>
      </c>
      <c r="I1395">
        <v>220.25</v>
      </c>
      <c r="J1395">
        <v>881</v>
      </c>
      <c r="K1395" t="s">
        <v>4218</v>
      </c>
      <c r="L1395">
        <v>1.89</v>
      </c>
      <c r="M1395" s="16">
        <v>30.24</v>
      </c>
      <c r="N1395" s="16" t="s">
        <v>4218</v>
      </c>
      <c r="P1395" t="s">
        <v>5363</v>
      </c>
      <c r="R1395" t="s">
        <v>4741</v>
      </c>
    </row>
    <row r="1396" spans="1:18" x14ac:dyDescent="0.35">
      <c r="A1396" t="s">
        <v>5071</v>
      </c>
      <c r="B1396">
        <v>6541588</v>
      </c>
      <c r="C1396" t="s">
        <v>4091</v>
      </c>
      <c r="D1396">
        <v>4001784479</v>
      </c>
      <c r="E1396" s="16">
        <v>45679</v>
      </c>
      <c r="F1396" s="16" t="s">
        <v>2524</v>
      </c>
      <c r="G1396" s="16" t="s">
        <v>1857</v>
      </c>
      <c r="H1396">
        <v>2</v>
      </c>
      <c r="I1396">
        <v>50.43</v>
      </c>
      <c r="J1396">
        <v>100.86</v>
      </c>
      <c r="K1396" t="s">
        <v>4218</v>
      </c>
      <c r="L1396">
        <v>7.9</v>
      </c>
      <c r="M1396" s="16">
        <v>31.6</v>
      </c>
      <c r="N1396" s="16" t="s">
        <v>4218</v>
      </c>
      <c r="P1396" t="s">
        <v>5363</v>
      </c>
      <c r="R1396" t="s">
        <v>4741</v>
      </c>
    </row>
    <row r="1397" spans="1:18" x14ac:dyDescent="0.35">
      <c r="A1397" t="s">
        <v>5071</v>
      </c>
      <c r="B1397">
        <v>6541588</v>
      </c>
      <c r="C1397" t="s">
        <v>4091</v>
      </c>
      <c r="D1397">
        <v>4001784479</v>
      </c>
      <c r="E1397" s="16">
        <v>45679</v>
      </c>
      <c r="F1397" s="16" t="s">
        <v>2010</v>
      </c>
      <c r="G1397" s="16" t="s">
        <v>1810</v>
      </c>
      <c r="H1397">
        <v>20</v>
      </c>
      <c r="I1397">
        <v>0.51</v>
      </c>
      <c r="J1397">
        <v>10.199999999999999</v>
      </c>
      <c r="K1397" t="s">
        <v>4218</v>
      </c>
      <c r="L1397">
        <v>9.15</v>
      </c>
      <c r="M1397" s="16">
        <v>54.900000000000006</v>
      </c>
      <c r="N1397" s="16" t="s">
        <v>4218</v>
      </c>
      <c r="P1397" t="s">
        <v>5363</v>
      </c>
      <c r="R1397" t="s">
        <v>4741</v>
      </c>
    </row>
    <row r="1398" spans="1:18" x14ac:dyDescent="0.35">
      <c r="A1398" t="s">
        <v>5071</v>
      </c>
      <c r="B1398">
        <v>6541588</v>
      </c>
      <c r="C1398" t="s">
        <v>4091</v>
      </c>
      <c r="D1398">
        <v>4001784479</v>
      </c>
      <c r="E1398" s="16">
        <v>45679</v>
      </c>
      <c r="F1398" s="16" t="s">
        <v>1890</v>
      </c>
      <c r="G1398" s="16" t="s">
        <v>1865</v>
      </c>
      <c r="H1398">
        <v>40</v>
      </c>
      <c r="I1398">
        <v>0.72</v>
      </c>
      <c r="J1398">
        <v>28.8</v>
      </c>
      <c r="K1398" t="s">
        <v>4218</v>
      </c>
      <c r="L1398">
        <v>47.1</v>
      </c>
      <c r="M1398" s="16">
        <v>282.60000000000002</v>
      </c>
      <c r="N1398" s="16" t="s">
        <v>4218</v>
      </c>
      <c r="P1398" t="s">
        <v>5363</v>
      </c>
      <c r="R1398" t="s">
        <v>4741</v>
      </c>
    </row>
    <row r="1399" spans="1:18" x14ac:dyDescent="0.35">
      <c r="A1399" t="s">
        <v>5071</v>
      </c>
      <c r="B1399">
        <v>6541588</v>
      </c>
      <c r="C1399" t="s">
        <v>4091</v>
      </c>
      <c r="D1399">
        <v>4001784479</v>
      </c>
      <c r="E1399" s="16">
        <v>45679</v>
      </c>
      <c r="F1399" s="16" t="s">
        <v>2873</v>
      </c>
      <c r="G1399" s="16" t="s">
        <v>1855</v>
      </c>
      <c r="H1399">
        <v>2</v>
      </c>
      <c r="I1399">
        <v>72.22</v>
      </c>
      <c r="J1399">
        <v>144.44</v>
      </c>
      <c r="K1399" t="s">
        <v>4218</v>
      </c>
      <c r="L1399">
        <v>43.93</v>
      </c>
      <c r="M1399" s="16">
        <v>87.86</v>
      </c>
      <c r="N1399" s="16" t="s">
        <v>4218</v>
      </c>
      <c r="P1399" t="s">
        <v>5363</v>
      </c>
      <c r="R1399" t="s">
        <v>4741</v>
      </c>
    </row>
    <row r="1400" spans="1:18" x14ac:dyDescent="0.35">
      <c r="A1400" t="s">
        <v>5071</v>
      </c>
      <c r="B1400">
        <v>6541588</v>
      </c>
      <c r="C1400" t="s">
        <v>4091</v>
      </c>
      <c r="D1400">
        <v>4001784479</v>
      </c>
      <c r="E1400" s="16">
        <v>45679</v>
      </c>
      <c r="F1400" s="16" t="s">
        <v>2363</v>
      </c>
      <c r="G1400" s="16" t="s">
        <v>2012</v>
      </c>
      <c r="H1400">
        <v>4</v>
      </c>
      <c r="I1400">
        <v>2.04</v>
      </c>
      <c r="J1400">
        <v>8.16</v>
      </c>
      <c r="K1400" t="s">
        <v>4218</v>
      </c>
      <c r="L1400">
        <v>4.8499999999999996</v>
      </c>
      <c r="M1400" s="16">
        <v>9.6999999999999993</v>
      </c>
      <c r="N1400" s="16" t="s">
        <v>4218</v>
      </c>
      <c r="P1400" t="s">
        <v>5363</v>
      </c>
      <c r="R1400" t="s">
        <v>4741</v>
      </c>
    </row>
    <row r="1401" spans="1:18" x14ac:dyDescent="0.35">
      <c r="A1401" t="s">
        <v>5071</v>
      </c>
      <c r="B1401">
        <v>6541588</v>
      </c>
      <c r="C1401" t="s">
        <v>4091</v>
      </c>
      <c r="D1401">
        <v>4001784479</v>
      </c>
      <c r="E1401" s="16">
        <v>45679</v>
      </c>
      <c r="F1401" s="16" t="s">
        <v>2874</v>
      </c>
      <c r="G1401" s="16" t="s">
        <v>1822</v>
      </c>
      <c r="H1401">
        <v>4</v>
      </c>
      <c r="I1401">
        <v>7.69</v>
      </c>
      <c r="J1401">
        <v>30.76</v>
      </c>
      <c r="K1401" t="s">
        <v>4218</v>
      </c>
      <c r="L1401">
        <v>6.08</v>
      </c>
      <c r="M1401" s="16">
        <v>36.480000000000004</v>
      </c>
      <c r="N1401" s="16" t="s">
        <v>4218</v>
      </c>
      <c r="P1401" t="s">
        <v>5363</v>
      </c>
      <c r="R1401" t="s">
        <v>4741</v>
      </c>
    </row>
    <row r="1402" spans="1:18" x14ac:dyDescent="0.35">
      <c r="A1402" t="s">
        <v>5071</v>
      </c>
      <c r="B1402">
        <v>6541588</v>
      </c>
      <c r="C1402" t="s">
        <v>4091</v>
      </c>
      <c r="D1402">
        <v>4001784479</v>
      </c>
      <c r="E1402" s="16">
        <v>45679</v>
      </c>
      <c r="F1402" s="16" t="s">
        <v>2522</v>
      </c>
      <c r="G1402" s="16" t="s">
        <v>1862</v>
      </c>
      <c r="H1402">
        <v>2</v>
      </c>
      <c r="I1402">
        <v>945.59</v>
      </c>
      <c r="J1402">
        <v>1891.18</v>
      </c>
      <c r="K1402" t="s">
        <v>4218</v>
      </c>
      <c r="L1402">
        <v>7.17</v>
      </c>
      <c r="M1402" s="16">
        <v>43.019999999999996</v>
      </c>
      <c r="N1402" s="16" t="s">
        <v>4218</v>
      </c>
      <c r="P1402" t="s">
        <v>5363</v>
      </c>
      <c r="R1402" t="s">
        <v>4741</v>
      </c>
    </row>
    <row r="1403" spans="1:18" x14ac:dyDescent="0.35">
      <c r="A1403" t="s">
        <v>5071</v>
      </c>
      <c r="B1403">
        <v>6541588</v>
      </c>
      <c r="C1403" t="s">
        <v>4091</v>
      </c>
      <c r="D1403">
        <v>4001784479</v>
      </c>
      <c r="E1403" s="16">
        <v>45679</v>
      </c>
      <c r="F1403" s="16" t="s">
        <v>1999</v>
      </c>
      <c r="G1403" s="16" t="s">
        <v>1825</v>
      </c>
      <c r="H1403">
        <v>4</v>
      </c>
      <c r="I1403">
        <v>2.0699999999999998</v>
      </c>
      <c r="J1403">
        <v>8.2799999999999994</v>
      </c>
      <c r="K1403" t="s">
        <v>4218</v>
      </c>
      <c r="L1403">
        <v>1.1499999999999999</v>
      </c>
      <c r="M1403" s="16">
        <v>36.799999999999997</v>
      </c>
      <c r="N1403" s="16" t="s">
        <v>4218</v>
      </c>
      <c r="P1403" t="s">
        <v>5363</v>
      </c>
      <c r="R1403" t="s">
        <v>4741</v>
      </c>
    </row>
    <row r="1404" spans="1:18" x14ac:dyDescent="0.35">
      <c r="A1404" t="s">
        <v>5071</v>
      </c>
      <c r="B1404">
        <v>6541588</v>
      </c>
      <c r="C1404" t="s">
        <v>4091</v>
      </c>
      <c r="D1404">
        <v>4001784479</v>
      </c>
      <c r="E1404" s="16">
        <v>45679</v>
      </c>
      <c r="F1404" s="16" t="s">
        <v>2037</v>
      </c>
      <c r="G1404" s="16" t="s">
        <v>1825</v>
      </c>
      <c r="H1404">
        <v>20</v>
      </c>
      <c r="I1404">
        <v>1.34</v>
      </c>
      <c r="J1404">
        <v>26.8</v>
      </c>
      <c r="K1404" t="s">
        <v>4218</v>
      </c>
      <c r="L1404">
        <v>0.72</v>
      </c>
      <c r="M1404" s="16">
        <v>22.32</v>
      </c>
      <c r="N1404" s="16" t="s">
        <v>4218</v>
      </c>
      <c r="P1404" t="s">
        <v>5363</v>
      </c>
      <c r="R1404" t="s">
        <v>4741</v>
      </c>
    </row>
    <row r="1405" spans="1:18" x14ac:dyDescent="0.35">
      <c r="A1405">
        <v>3021107</v>
      </c>
      <c r="B1405">
        <v>6542376</v>
      </c>
      <c r="C1405" t="s">
        <v>4885</v>
      </c>
      <c r="D1405">
        <v>4001790092</v>
      </c>
      <c r="E1405" s="16">
        <v>45683</v>
      </c>
      <c r="F1405" s="16" t="s">
        <v>4374</v>
      </c>
      <c r="G1405" s="16" t="s">
        <v>1949</v>
      </c>
      <c r="H1405">
        <v>6</v>
      </c>
      <c r="I1405" t="s">
        <v>4886</v>
      </c>
      <c r="J1405">
        <v>232.62</v>
      </c>
      <c r="K1405" t="s">
        <v>4218</v>
      </c>
      <c r="L1405">
        <v>1.86</v>
      </c>
      <c r="M1405" s="16">
        <v>11.16</v>
      </c>
      <c r="N1405" s="16" t="s">
        <v>4218</v>
      </c>
      <c r="P1405" t="s">
        <v>5363</v>
      </c>
      <c r="R1405" t="s">
        <v>4741</v>
      </c>
    </row>
    <row r="1406" spans="1:18" x14ac:dyDescent="0.35">
      <c r="A1406">
        <v>3021107</v>
      </c>
      <c r="B1406">
        <v>6542376</v>
      </c>
      <c r="C1406" t="s">
        <v>4885</v>
      </c>
      <c r="D1406">
        <v>4001790092</v>
      </c>
      <c r="E1406" s="16">
        <v>45683</v>
      </c>
      <c r="F1406" s="16" t="s">
        <v>2291</v>
      </c>
      <c r="G1406" s="16" t="s">
        <v>1825</v>
      </c>
      <c r="H1406">
        <v>8</v>
      </c>
      <c r="I1406" t="s">
        <v>4887</v>
      </c>
      <c r="J1406">
        <v>38.32</v>
      </c>
      <c r="K1406" t="s">
        <v>4218</v>
      </c>
      <c r="L1406">
        <v>0.84</v>
      </c>
      <c r="M1406" s="16">
        <v>36.119999999999997</v>
      </c>
      <c r="N1406" s="16" t="s">
        <v>4218</v>
      </c>
      <c r="P1406" t="s">
        <v>5363</v>
      </c>
      <c r="R1406" t="s">
        <v>4741</v>
      </c>
    </row>
    <row r="1407" spans="1:18" x14ac:dyDescent="0.35">
      <c r="A1407">
        <v>3021107</v>
      </c>
      <c r="B1407">
        <v>6542376</v>
      </c>
      <c r="C1407" t="s">
        <v>4885</v>
      </c>
      <c r="D1407">
        <v>4001790092</v>
      </c>
      <c r="E1407" s="16">
        <v>45683</v>
      </c>
      <c r="F1407" s="16" t="s">
        <v>4373</v>
      </c>
      <c r="G1407" s="16" t="s">
        <v>1929</v>
      </c>
      <c r="H1407">
        <v>2</v>
      </c>
      <c r="I1407" t="s">
        <v>4888</v>
      </c>
      <c r="J1407">
        <v>287.18</v>
      </c>
      <c r="K1407" t="s">
        <v>4218</v>
      </c>
      <c r="L1407">
        <v>1.46</v>
      </c>
      <c r="M1407" s="16">
        <v>11.68</v>
      </c>
      <c r="N1407" s="16" t="s">
        <v>4218</v>
      </c>
      <c r="P1407" t="s">
        <v>5363</v>
      </c>
      <c r="R1407" t="s">
        <v>4741</v>
      </c>
    </row>
    <row r="1408" spans="1:18" x14ac:dyDescent="0.35">
      <c r="A1408">
        <v>3021107</v>
      </c>
      <c r="B1408">
        <v>6542376</v>
      </c>
      <c r="C1408" t="s">
        <v>4885</v>
      </c>
      <c r="D1408">
        <v>4001790092</v>
      </c>
      <c r="E1408" s="16">
        <v>45683</v>
      </c>
      <c r="F1408" s="16" t="s">
        <v>4372</v>
      </c>
      <c r="G1408" s="16" t="s">
        <v>1855</v>
      </c>
      <c r="H1408">
        <v>2</v>
      </c>
      <c r="I1408" t="s">
        <v>4889</v>
      </c>
      <c r="J1408">
        <v>1119.54</v>
      </c>
      <c r="K1408" t="s">
        <v>4218</v>
      </c>
      <c r="L1408">
        <v>2.0699999999999998</v>
      </c>
      <c r="M1408" s="16">
        <v>8.2799999999999994</v>
      </c>
      <c r="N1408" s="16" t="s">
        <v>4218</v>
      </c>
      <c r="P1408" t="s">
        <v>5363</v>
      </c>
      <c r="R1408" t="s">
        <v>4741</v>
      </c>
    </row>
    <row r="1409" spans="1:18" x14ac:dyDescent="0.35">
      <c r="A1409">
        <v>3021107</v>
      </c>
      <c r="B1409">
        <v>6542376</v>
      </c>
      <c r="C1409" t="s">
        <v>4885</v>
      </c>
      <c r="D1409">
        <v>4001790092</v>
      </c>
      <c r="E1409" s="16">
        <v>45683</v>
      </c>
      <c r="F1409" s="16" t="s">
        <v>4371</v>
      </c>
      <c r="G1409" s="16" t="s">
        <v>1958</v>
      </c>
      <c r="H1409">
        <v>5</v>
      </c>
      <c r="I1409" t="s">
        <v>4890</v>
      </c>
      <c r="J1409">
        <v>537.85</v>
      </c>
      <c r="K1409" t="s">
        <v>4218</v>
      </c>
      <c r="L1409">
        <v>3.93</v>
      </c>
      <c r="M1409" s="16">
        <v>7.86</v>
      </c>
      <c r="N1409" s="16" t="s">
        <v>4218</v>
      </c>
      <c r="P1409" t="s">
        <v>5363</v>
      </c>
      <c r="R1409" t="s">
        <v>4741</v>
      </c>
    </row>
    <row r="1410" spans="1:18" x14ac:dyDescent="0.35">
      <c r="A1410">
        <v>3021107</v>
      </c>
      <c r="B1410">
        <v>6542376</v>
      </c>
      <c r="C1410" t="s">
        <v>4885</v>
      </c>
      <c r="D1410">
        <v>4001790092</v>
      </c>
      <c r="E1410" s="16">
        <v>45683</v>
      </c>
      <c r="F1410" s="16" t="s">
        <v>2290</v>
      </c>
      <c r="G1410" s="16" t="s">
        <v>1855</v>
      </c>
      <c r="H1410">
        <v>2</v>
      </c>
      <c r="I1410" t="s">
        <v>4891</v>
      </c>
      <c r="J1410">
        <v>1305.8599999999999</v>
      </c>
      <c r="K1410" t="s">
        <v>4218</v>
      </c>
      <c r="L1410">
        <v>1.34</v>
      </c>
      <c r="M1410" s="16">
        <v>26.8</v>
      </c>
      <c r="N1410" s="16" t="s">
        <v>4218</v>
      </c>
      <c r="P1410" t="s">
        <v>5363</v>
      </c>
      <c r="R1410" t="s">
        <v>4741</v>
      </c>
    </row>
    <row r="1411" spans="1:18" x14ac:dyDescent="0.35">
      <c r="A1411">
        <v>3021107</v>
      </c>
      <c r="B1411">
        <v>6542376</v>
      </c>
      <c r="C1411" t="s">
        <v>4885</v>
      </c>
      <c r="D1411">
        <v>4001790092</v>
      </c>
      <c r="E1411" s="16">
        <v>45683</v>
      </c>
      <c r="F1411" s="16" t="s">
        <v>2289</v>
      </c>
      <c r="G1411" s="16" t="s">
        <v>1949</v>
      </c>
      <c r="H1411">
        <v>4</v>
      </c>
      <c r="I1411" t="s">
        <v>4892</v>
      </c>
      <c r="J1411">
        <v>248.92</v>
      </c>
      <c r="K1411" t="s">
        <v>4218</v>
      </c>
      <c r="L1411">
        <v>1.05</v>
      </c>
      <c r="M1411" s="16">
        <v>6.3000000000000007</v>
      </c>
      <c r="N1411" s="16" t="s">
        <v>4218</v>
      </c>
      <c r="P1411" t="s">
        <v>5363</v>
      </c>
      <c r="R1411" t="s">
        <v>4741</v>
      </c>
    </row>
    <row r="1412" spans="1:18" x14ac:dyDescent="0.35">
      <c r="A1412">
        <v>3021107</v>
      </c>
      <c r="B1412">
        <v>6542376</v>
      </c>
      <c r="C1412" t="s">
        <v>4885</v>
      </c>
      <c r="D1412">
        <v>4001790092</v>
      </c>
      <c r="E1412" s="16">
        <v>45683</v>
      </c>
      <c r="F1412" s="16" t="s">
        <v>2292</v>
      </c>
      <c r="G1412" s="16" t="s">
        <v>1929</v>
      </c>
      <c r="H1412">
        <v>2</v>
      </c>
      <c r="I1412" t="s">
        <v>4893</v>
      </c>
      <c r="J1412">
        <v>394.26</v>
      </c>
      <c r="K1412" t="s">
        <v>4218</v>
      </c>
      <c r="L1412">
        <v>3.08</v>
      </c>
      <c r="M1412" s="16">
        <v>18.48</v>
      </c>
      <c r="N1412" s="16" t="s">
        <v>4218</v>
      </c>
      <c r="P1412" t="s">
        <v>5363</v>
      </c>
      <c r="R1412" t="s">
        <v>4741</v>
      </c>
    </row>
    <row r="1413" spans="1:18" x14ac:dyDescent="0.35">
      <c r="A1413">
        <v>3021107</v>
      </c>
      <c r="B1413">
        <v>6542376</v>
      </c>
      <c r="C1413" t="s">
        <v>4885</v>
      </c>
      <c r="D1413">
        <v>4001790092</v>
      </c>
      <c r="E1413" s="16">
        <v>45683</v>
      </c>
      <c r="F1413" s="16" t="s">
        <v>4375</v>
      </c>
      <c r="G1413" s="16" t="s">
        <v>4376</v>
      </c>
      <c r="H1413">
        <v>2</v>
      </c>
      <c r="I1413" t="s">
        <v>4894</v>
      </c>
      <c r="J1413">
        <v>5286.1</v>
      </c>
      <c r="K1413" t="s">
        <v>4218</v>
      </c>
      <c r="L1413">
        <v>6.49</v>
      </c>
      <c r="M1413" s="16">
        <v>38.94</v>
      </c>
      <c r="N1413" s="16" t="s">
        <v>4218</v>
      </c>
      <c r="P1413" t="s">
        <v>5363</v>
      </c>
      <c r="R1413" t="s">
        <v>4741</v>
      </c>
    </row>
    <row r="1414" spans="1:18" x14ac:dyDescent="0.35">
      <c r="A1414">
        <v>3021107</v>
      </c>
      <c r="B1414">
        <v>6542376</v>
      </c>
      <c r="C1414" t="s">
        <v>4885</v>
      </c>
      <c r="D1414">
        <v>4001790092</v>
      </c>
      <c r="E1414" s="16">
        <v>45683</v>
      </c>
      <c r="F1414" s="16" t="s">
        <v>4895</v>
      </c>
      <c r="G1414" s="16" t="s">
        <v>1825</v>
      </c>
      <c r="H1414">
        <v>28</v>
      </c>
      <c r="I1414" t="s">
        <v>4896</v>
      </c>
      <c r="J1414">
        <v>318.64</v>
      </c>
      <c r="K1414" t="s">
        <v>4218</v>
      </c>
      <c r="L1414">
        <v>1.86</v>
      </c>
      <c r="M1414" s="16">
        <v>14.88</v>
      </c>
      <c r="N1414" s="16" t="s">
        <v>4218</v>
      </c>
      <c r="P1414" t="s">
        <v>5363</v>
      </c>
      <c r="R1414" t="s">
        <v>4741</v>
      </c>
    </row>
    <row r="1415" spans="1:18" x14ac:dyDescent="0.35">
      <c r="A1415">
        <v>3021107</v>
      </c>
      <c r="B1415">
        <v>6542376</v>
      </c>
      <c r="C1415" t="s">
        <v>4885</v>
      </c>
      <c r="D1415">
        <v>4001790092</v>
      </c>
      <c r="E1415" s="16">
        <v>45683</v>
      </c>
      <c r="F1415" s="16" t="s">
        <v>3012</v>
      </c>
      <c r="G1415" s="16" t="s">
        <v>1958</v>
      </c>
      <c r="H1415">
        <v>2</v>
      </c>
      <c r="I1415" t="s">
        <v>4897</v>
      </c>
      <c r="J1415">
        <v>2471.98</v>
      </c>
      <c r="K1415" t="s">
        <v>4218</v>
      </c>
      <c r="L1415">
        <v>3.57</v>
      </c>
      <c r="M1415" s="16">
        <v>21.419999999999998</v>
      </c>
      <c r="N1415" s="16" t="s">
        <v>4218</v>
      </c>
      <c r="P1415" t="s">
        <v>5363</v>
      </c>
      <c r="R1415" t="s">
        <v>4741</v>
      </c>
    </row>
    <row r="1416" spans="1:18" x14ac:dyDescent="0.35">
      <c r="A1416">
        <v>3021107</v>
      </c>
      <c r="B1416">
        <v>6542376</v>
      </c>
      <c r="C1416" t="s">
        <v>4885</v>
      </c>
      <c r="D1416">
        <v>4001790092</v>
      </c>
      <c r="E1416" s="16">
        <v>45683</v>
      </c>
      <c r="F1416" s="16" t="s">
        <v>3010</v>
      </c>
      <c r="G1416" s="16" t="s">
        <v>1929</v>
      </c>
      <c r="H1416">
        <v>2</v>
      </c>
      <c r="I1416" t="s">
        <v>4898</v>
      </c>
      <c r="J1416">
        <v>486.22</v>
      </c>
      <c r="K1416" t="s">
        <v>4218</v>
      </c>
      <c r="L1416">
        <v>7.23</v>
      </c>
      <c r="M1416" s="16">
        <v>14.46</v>
      </c>
      <c r="N1416" s="16" t="s">
        <v>4218</v>
      </c>
      <c r="P1416" t="s">
        <v>5363</v>
      </c>
      <c r="R1416" t="s">
        <v>4741</v>
      </c>
    </row>
    <row r="1417" spans="1:18" x14ac:dyDescent="0.35">
      <c r="A1417">
        <v>3021107</v>
      </c>
      <c r="B1417">
        <v>6542376</v>
      </c>
      <c r="C1417" t="s">
        <v>4885</v>
      </c>
      <c r="D1417">
        <v>4001790092</v>
      </c>
      <c r="E1417" s="16">
        <v>45683</v>
      </c>
      <c r="F1417" s="16" t="s">
        <v>3011</v>
      </c>
      <c r="G1417" s="16" t="s">
        <v>1825</v>
      </c>
      <c r="H1417">
        <v>8</v>
      </c>
      <c r="I1417" t="s">
        <v>4899</v>
      </c>
      <c r="J1417">
        <v>16.559999999999999</v>
      </c>
      <c r="K1417" t="s">
        <v>4218</v>
      </c>
      <c r="L1417">
        <v>559.77</v>
      </c>
      <c r="M1417" s="16">
        <v>2239.08</v>
      </c>
      <c r="N1417" s="16" t="s">
        <v>4218</v>
      </c>
      <c r="P1417" t="s">
        <v>5363</v>
      </c>
      <c r="R1417" t="s">
        <v>4741</v>
      </c>
    </row>
    <row r="1418" spans="1:18" x14ac:dyDescent="0.35">
      <c r="A1418">
        <v>3021107</v>
      </c>
      <c r="B1418">
        <v>6542376</v>
      </c>
      <c r="C1418" t="s">
        <v>4885</v>
      </c>
      <c r="D1418">
        <v>4001790092</v>
      </c>
      <c r="E1418" s="16">
        <v>45683</v>
      </c>
      <c r="F1418" s="16" t="s">
        <v>3007</v>
      </c>
      <c r="G1418" s="16" t="s">
        <v>1814</v>
      </c>
      <c r="H1418">
        <v>26</v>
      </c>
      <c r="I1418" t="s">
        <v>4900</v>
      </c>
      <c r="J1418">
        <v>132.08000000000001</v>
      </c>
      <c r="K1418" t="s">
        <v>4218</v>
      </c>
      <c r="L1418">
        <v>143.59</v>
      </c>
      <c r="M1418" s="16">
        <v>574.36</v>
      </c>
      <c r="N1418" s="16" t="s">
        <v>4218</v>
      </c>
      <c r="P1418" t="s">
        <v>5363</v>
      </c>
      <c r="R1418" t="s">
        <v>4741</v>
      </c>
    </row>
    <row r="1419" spans="1:18" x14ac:dyDescent="0.35">
      <c r="A1419">
        <v>3021107</v>
      </c>
      <c r="B1419">
        <v>6542376</v>
      </c>
      <c r="C1419" t="s">
        <v>4885</v>
      </c>
      <c r="D1419">
        <v>4001790092</v>
      </c>
      <c r="E1419" s="16">
        <v>45683</v>
      </c>
      <c r="F1419" s="16" t="s">
        <v>2907</v>
      </c>
      <c r="G1419" s="16" t="s">
        <v>1810</v>
      </c>
      <c r="H1419">
        <v>4</v>
      </c>
      <c r="I1419" t="s">
        <v>4901</v>
      </c>
      <c r="J1419">
        <v>16.28</v>
      </c>
      <c r="K1419" t="s">
        <v>4218</v>
      </c>
      <c r="L1419">
        <v>38.770000000000003</v>
      </c>
      <c r="M1419" s="16">
        <v>465.24</v>
      </c>
      <c r="N1419" s="16" t="s">
        <v>4218</v>
      </c>
      <c r="P1419" t="s">
        <v>5363</v>
      </c>
      <c r="R1419" t="s">
        <v>4741</v>
      </c>
    </row>
    <row r="1420" spans="1:18" x14ac:dyDescent="0.35">
      <c r="A1420">
        <v>3021107</v>
      </c>
      <c r="B1420">
        <v>6542376</v>
      </c>
      <c r="C1420" t="s">
        <v>4885</v>
      </c>
      <c r="D1420">
        <v>4001790092</v>
      </c>
      <c r="E1420" s="16">
        <v>45683</v>
      </c>
      <c r="F1420" s="16" t="s">
        <v>2908</v>
      </c>
      <c r="G1420" s="16" t="s">
        <v>1825</v>
      </c>
      <c r="H1420">
        <v>4</v>
      </c>
      <c r="I1420" t="s">
        <v>4902</v>
      </c>
      <c r="J1420">
        <v>150.91999999999999</v>
      </c>
      <c r="K1420" t="s">
        <v>4218</v>
      </c>
      <c r="L1420">
        <v>4.79</v>
      </c>
      <c r="M1420" s="16">
        <v>38.32</v>
      </c>
      <c r="N1420" s="16" t="s">
        <v>4218</v>
      </c>
      <c r="P1420" t="s">
        <v>5363</v>
      </c>
      <c r="R1420" t="s">
        <v>4741</v>
      </c>
    </row>
    <row r="1421" spans="1:18" x14ac:dyDescent="0.35">
      <c r="A1421">
        <v>3021107</v>
      </c>
      <c r="B1421">
        <v>6542376</v>
      </c>
      <c r="C1421" t="s">
        <v>4885</v>
      </c>
      <c r="D1421">
        <v>4001790092</v>
      </c>
      <c r="E1421" s="16">
        <v>45683</v>
      </c>
      <c r="F1421" s="16" t="s">
        <v>4903</v>
      </c>
      <c r="G1421" s="16" t="s">
        <v>1958</v>
      </c>
      <c r="H1421">
        <v>1</v>
      </c>
      <c r="I1421" t="s">
        <v>4904</v>
      </c>
      <c r="J1421">
        <v>129.09</v>
      </c>
      <c r="K1421" t="s">
        <v>4218</v>
      </c>
      <c r="L1421">
        <v>129.09</v>
      </c>
      <c r="M1421" s="16">
        <v>258.18</v>
      </c>
      <c r="N1421" s="16" t="s">
        <v>4218</v>
      </c>
      <c r="P1421" t="s">
        <v>5363</v>
      </c>
      <c r="R1421" t="s">
        <v>4741</v>
      </c>
    </row>
    <row r="1422" spans="1:18" x14ac:dyDescent="0.35">
      <c r="A1422">
        <v>3021108</v>
      </c>
      <c r="B1422">
        <v>6542377</v>
      </c>
      <c r="C1422" t="s">
        <v>4905</v>
      </c>
      <c r="D1422">
        <v>4001790094</v>
      </c>
      <c r="E1422" s="16">
        <v>45683</v>
      </c>
      <c r="F1422" s="16" t="s">
        <v>4374</v>
      </c>
      <c r="G1422" s="16" t="s">
        <v>1949</v>
      </c>
      <c r="H1422">
        <v>6</v>
      </c>
      <c r="I1422" t="s">
        <v>4886</v>
      </c>
      <c r="J1422">
        <v>232.62</v>
      </c>
      <c r="K1422" t="s">
        <v>4218</v>
      </c>
      <c r="L1422">
        <v>107.57</v>
      </c>
      <c r="M1422" s="16">
        <v>645.41999999999996</v>
      </c>
      <c r="N1422" s="16" t="s">
        <v>4218</v>
      </c>
      <c r="P1422" t="s">
        <v>5363</v>
      </c>
      <c r="R1422" t="s">
        <v>4741</v>
      </c>
    </row>
    <row r="1423" spans="1:18" x14ac:dyDescent="0.35">
      <c r="A1423">
        <v>3021108</v>
      </c>
      <c r="B1423">
        <v>6542377</v>
      </c>
      <c r="C1423" t="s">
        <v>4905</v>
      </c>
      <c r="D1423">
        <v>4001790094</v>
      </c>
      <c r="E1423" s="16">
        <v>45683</v>
      </c>
      <c r="F1423" s="16" t="s">
        <v>2291</v>
      </c>
      <c r="G1423" s="16" t="s">
        <v>1825</v>
      </c>
      <c r="H1423">
        <v>8</v>
      </c>
      <c r="I1423" t="s">
        <v>4887</v>
      </c>
      <c r="J1423">
        <v>38.32</v>
      </c>
      <c r="K1423" t="s">
        <v>4218</v>
      </c>
      <c r="L1423">
        <v>2643.05</v>
      </c>
      <c r="M1423" s="16">
        <v>5286.1</v>
      </c>
      <c r="N1423" s="16" t="s">
        <v>4218</v>
      </c>
      <c r="P1423" t="s">
        <v>5363</v>
      </c>
      <c r="R1423" t="s">
        <v>4741</v>
      </c>
    </row>
    <row r="1424" spans="1:18" x14ac:dyDescent="0.35">
      <c r="A1424">
        <v>3021108</v>
      </c>
      <c r="B1424">
        <v>6542377</v>
      </c>
      <c r="C1424" t="s">
        <v>4905</v>
      </c>
      <c r="D1424">
        <v>4001790094</v>
      </c>
      <c r="E1424" s="16">
        <v>45683</v>
      </c>
      <c r="F1424" s="16" t="s">
        <v>4373</v>
      </c>
      <c r="G1424" s="16" t="s">
        <v>1929</v>
      </c>
      <c r="H1424">
        <v>2</v>
      </c>
      <c r="I1424" t="s">
        <v>4888</v>
      </c>
      <c r="J1424">
        <v>287.18</v>
      </c>
      <c r="K1424" t="s">
        <v>4218</v>
      </c>
      <c r="L1424">
        <v>5.08</v>
      </c>
      <c r="M1424" s="16">
        <v>274.32</v>
      </c>
      <c r="N1424" s="16" t="s">
        <v>4218</v>
      </c>
      <c r="P1424" t="s">
        <v>5363</v>
      </c>
      <c r="R1424" t="s">
        <v>4741</v>
      </c>
    </row>
    <row r="1425" spans="1:18" x14ac:dyDescent="0.35">
      <c r="A1425">
        <v>3021108</v>
      </c>
      <c r="B1425">
        <v>6542377</v>
      </c>
      <c r="C1425" t="s">
        <v>4905</v>
      </c>
      <c r="D1425">
        <v>4001790094</v>
      </c>
      <c r="E1425" s="16">
        <v>45683</v>
      </c>
      <c r="F1425" s="16" t="s">
        <v>4372</v>
      </c>
      <c r="G1425" s="16" t="s">
        <v>1855</v>
      </c>
      <c r="H1425">
        <v>2</v>
      </c>
      <c r="I1425" t="s">
        <v>4889</v>
      </c>
      <c r="J1425">
        <v>1119.54</v>
      </c>
      <c r="K1425" t="s">
        <v>4218</v>
      </c>
      <c r="L1425">
        <v>4.07</v>
      </c>
      <c r="M1425" s="16">
        <v>32.56</v>
      </c>
      <c r="N1425" s="16" t="s">
        <v>4218</v>
      </c>
      <c r="P1425" t="s">
        <v>5363</v>
      </c>
      <c r="R1425" t="s">
        <v>4741</v>
      </c>
    </row>
    <row r="1426" spans="1:18" x14ac:dyDescent="0.35">
      <c r="A1426">
        <v>3021108</v>
      </c>
      <c r="B1426">
        <v>6542377</v>
      </c>
      <c r="C1426" t="s">
        <v>4905</v>
      </c>
      <c r="D1426">
        <v>4001790094</v>
      </c>
      <c r="E1426" s="16">
        <v>45683</v>
      </c>
      <c r="F1426" s="16" t="s">
        <v>4371</v>
      </c>
      <c r="G1426" s="16" t="s">
        <v>1958</v>
      </c>
      <c r="H1426">
        <v>2</v>
      </c>
      <c r="I1426" t="s">
        <v>4890</v>
      </c>
      <c r="J1426">
        <v>537.85</v>
      </c>
      <c r="K1426" t="s">
        <v>4218</v>
      </c>
      <c r="L1426">
        <v>37.729999999999997</v>
      </c>
      <c r="M1426" s="16">
        <v>301.83999999999997</v>
      </c>
      <c r="N1426" s="16" t="s">
        <v>4218</v>
      </c>
      <c r="P1426" t="s">
        <v>5363</v>
      </c>
      <c r="R1426" t="s">
        <v>4741</v>
      </c>
    </row>
    <row r="1427" spans="1:18" x14ac:dyDescent="0.35">
      <c r="A1427">
        <v>3021108</v>
      </c>
      <c r="B1427">
        <v>6542377</v>
      </c>
      <c r="C1427" t="s">
        <v>4905</v>
      </c>
      <c r="D1427">
        <v>4001790094</v>
      </c>
      <c r="E1427" s="16">
        <v>45683</v>
      </c>
      <c r="F1427" s="16" t="s">
        <v>4371</v>
      </c>
      <c r="G1427" t="s">
        <v>1958</v>
      </c>
      <c r="H1427">
        <v>3</v>
      </c>
      <c r="I1427" t="s">
        <v>4890</v>
      </c>
      <c r="J1427">
        <v>537.85</v>
      </c>
      <c r="K1427" t="s">
        <v>4218</v>
      </c>
      <c r="L1427">
        <v>152.24</v>
      </c>
      <c r="M1427" s="16">
        <v>152.24</v>
      </c>
      <c r="N1427" s="16" t="s">
        <v>4218</v>
      </c>
      <c r="P1427" t="s">
        <v>5363</v>
      </c>
      <c r="R1427" t="s">
        <v>4741</v>
      </c>
    </row>
    <row r="1428" spans="1:18" x14ac:dyDescent="0.35">
      <c r="A1428">
        <v>3021108</v>
      </c>
      <c r="B1428">
        <v>6542377</v>
      </c>
      <c r="C1428" t="s">
        <v>4905</v>
      </c>
      <c r="D1428">
        <v>4001790094</v>
      </c>
      <c r="E1428" s="16">
        <v>45683</v>
      </c>
      <c r="F1428" s="16" t="s">
        <v>2290</v>
      </c>
      <c r="G1428" t="s">
        <v>1855</v>
      </c>
      <c r="H1428">
        <v>2</v>
      </c>
      <c r="I1428" t="s">
        <v>4891</v>
      </c>
      <c r="J1428">
        <v>1305.8599999999999</v>
      </c>
      <c r="K1428" t="s">
        <v>4218</v>
      </c>
      <c r="L1428">
        <v>3909.25</v>
      </c>
      <c r="M1428" s="16">
        <v>3909.25</v>
      </c>
      <c r="N1428" s="16" t="s">
        <v>4218</v>
      </c>
      <c r="P1428" t="s">
        <v>5363</v>
      </c>
      <c r="R1428" t="s">
        <v>4741</v>
      </c>
    </row>
    <row r="1429" spans="1:18" x14ac:dyDescent="0.35">
      <c r="A1429">
        <v>3021108</v>
      </c>
      <c r="B1429">
        <v>6542377</v>
      </c>
      <c r="C1429" t="s">
        <v>4905</v>
      </c>
      <c r="D1429">
        <v>4001790094</v>
      </c>
      <c r="E1429" s="16">
        <v>45683</v>
      </c>
      <c r="F1429" s="16" t="s">
        <v>2289</v>
      </c>
      <c r="G1429" t="s">
        <v>1949</v>
      </c>
      <c r="H1429">
        <v>4</v>
      </c>
      <c r="I1429" t="s">
        <v>4892</v>
      </c>
      <c r="J1429">
        <v>248.92</v>
      </c>
      <c r="K1429" t="s">
        <v>4218</v>
      </c>
      <c r="L1429">
        <v>88.76</v>
      </c>
      <c r="M1429" s="16">
        <v>88.76</v>
      </c>
      <c r="N1429" s="16" t="s">
        <v>4218</v>
      </c>
      <c r="P1429" t="s">
        <v>5363</v>
      </c>
      <c r="R1429" t="s">
        <v>4741</v>
      </c>
    </row>
    <row r="1430" spans="1:18" x14ac:dyDescent="0.35">
      <c r="A1430">
        <v>3021108</v>
      </c>
      <c r="B1430">
        <v>6542377</v>
      </c>
      <c r="C1430" t="s">
        <v>4905</v>
      </c>
      <c r="D1430">
        <v>4001790094</v>
      </c>
      <c r="E1430" s="16">
        <v>45683</v>
      </c>
      <c r="F1430" s="16" t="s">
        <v>2292</v>
      </c>
      <c r="G1430" t="s">
        <v>1929</v>
      </c>
      <c r="H1430">
        <v>1</v>
      </c>
      <c r="I1430" t="s">
        <v>4893</v>
      </c>
      <c r="J1430">
        <v>394.26</v>
      </c>
      <c r="K1430" t="s">
        <v>4218</v>
      </c>
      <c r="L1430">
        <v>179.53</v>
      </c>
      <c r="M1430" s="16">
        <v>179.53</v>
      </c>
      <c r="N1430" s="16" t="s">
        <v>4218</v>
      </c>
      <c r="P1430" t="s">
        <v>5363</v>
      </c>
      <c r="R1430" t="s">
        <v>4741</v>
      </c>
    </row>
    <row r="1431" spans="1:18" x14ac:dyDescent="0.35">
      <c r="A1431">
        <v>3021108</v>
      </c>
      <c r="B1431">
        <v>6542377</v>
      </c>
      <c r="C1431" t="s">
        <v>4905</v>
      </c>
      <c r="D1431">
        <v>4001790094</v>
      </c>
      <c r="E1431" s="16">
        <v>45683</v>
      </c>
      <c r="F1431" s="16" t="s">
        <v>2292</v>
      </c>
      <c r="G1431" t="s">
        <v>1929</v>
      </c>
      <c r="H1431">
        <v>1</v>
      </c>
      <c r="I1431" t="s">
        <v>4893</v>
      </c>
      <c r="J1431">
        <v>394.26</v>
      </c>
      <c r="K1431" t="s">
        <v>4218</v>
      </c>
      <c r="L1431">
        <v>413.15</v>
      </c>
      <c r="M1431" s="16">
        <v>413.15</v>
      </c>
      <c r="N1431" s="16" t="s">
        <v>4218</v>
      </c>
      <c r="P1431" t="s">
        <v>5363</v>
      </c>
      <c r="R1431" t="s">
        <v>4741</v>
      </c>
    </row>
    <row r="1432" spans="1:18" x14ac:dyDescent="0.35">
      <c r="A1432">
        <v>3021108</v>
      </c>
      <c r="B1432">
        <v>6542377</v>
      </c>
      <c r="C1432" t="s">
        <v>4905</v>
      </c>
      <c r="D1432">
        <v>4001790094</v>
      </c>
      <c r="E1432" s="16">
        <v>45683</v>
      </c>
      <c r="F1432" s="16" t="s">
        <v>4375</v>
      </c>
      <c r="G1432" t="s">
        <v>4376</v>
      </c>
      <c r="H1432">
        <v>2</v>
      </c>
      <c r="I1432" t="s">
        <v>4894</v>
      </c>
      <c r="J1432">
        <v>5286.1</v>
      </c>
      <c r="K1432" t="s">
        <v>4218</v>
      </c>
      <c r="L1432">
        <v>461.62</v>
      </c>
      <c r="M1432" s="16">
        <v>461.62</v>
      </c>
      <c r="N1432" s="16" t="s">
        <v>4218</v>
      </c>
      <c r="P1432" t="s">
        <v>5363</v>
      </c>
      <c r="R1432" t="s">
        <v>4741</v>
      </c>
    </row>
    <row r="1433" spans="1:18" x14ac:dyDescent="0.35">
      <c r="A1433">
        <v>3021108</v>
      </c>
      <c r="B1433">
        <v>6542377</v>
      </c>
      <c r="C1433" t="s">
        <v>4905</v>
      </c>
      <c r="D1433">
        <v>4001790094</v>
      </c>
      <c r="E1433" s="16">
        <v>45683</v>
      </c>
      <c r="F1433" s="16" t="s">
        <v>4895</v>
      </c>
      <c r="G1433" t="s">
        <v>1825</v>
      </c>
      <c r="H1433">
        <v>18</v>
      </c>
      <c r="I1433" t="s">
        <v>4896</v>
      </c>
      <c r="J1433">
        <v>318.64</v>
      </c>
      <c r="K1433" t="s">
        <v>4218</v>
      </c>
      <c r="L1433">
        <v>596.20000000000005</v>
      </c>
      <c r="M1433" s="16">
        <v>596.20000000000005</v>
      </c>
      <c r="N1433" s="16" t="s">
        <v>4218</v>
      </c>
      <c r="P1433" t="s">
        <v>5363</v>
      </c>
      <c r="R1433" t="s">
        <v>4741</v>
      </c>
    </row>
    <row r="1434" spans="1:18" x14ac:dyDescent="0.35">
      <c r="A1434">
        <v>3021108</v>
      </c>
      <c r="B1434">
        <v>6542377</v>
      </c>
      <c r="C1434" t="s">
        <v>4905</v>
      </c>
      <c r="D1434">
        <v>4001790094</v>
      </c>
      <c r="E1434" s="16">
        <v>45683</v>
      </c>
      <c r="F1434" s="16" t="s">
        <v>4895</v>
      </c>
      <c r="G1434" t="s">
        <v>1825</v>
      </c>
      <c r="H1434">
        <v>10</v>
      </c>
      <c r="I1434" t="s">
        <v>4896</v>
      </c>
      <c r="J1434">
        <v>318.64</v>
      </c>
      <c r="K1434" t="s">
        <v>4218</v>
      </c>
      <c r="L1434">
        <v>2235.62</v>
      </c>
      <c r="M1434" s="16">
        <v>2235.62</v>
      </c>
      <c r="N1434" s="16" t="s">
        <v>4218</v>
      </c>
      <c r="P1434" t="s">
        <v>5363</v>
      </c>
      <c r="R1434" t="s">
        <v>4741</v>
      </c>
    </row>
    <row r="1435" spans="1:18" x14ac:dyDescent="0.35">
      <c r="A1435">
        <v>3021108</v>
      </c>
      <c r="B1435">
        <v>6542377</v>
      </c>
      <c r="C1435" t="s">
        <v>4905</v>
      </c>
      <c r="D1435">
        <v>4001790094</v>
      </c>
      <c r="E1435" s="16">
        <v>45683</v>
      </c>
      <c r="F1435" s="16" t="s">
        <v>3012</v>
      </c>
      <c r="G1435" t="s">
        <v>1958</v>
      </c>
      <c r="H1435">
        <v>2</v>
      </c>
      <c r="I1435" t="s">
        <v>4897</v>
      </c>
      <c r="J1435">
        <v>2471.98</v>
      </c>
      <c r="K1435" t="s">
        <v>4218</v>
      </c>
      <c r="L1435">
        <v>1048.74</v>
      </c>
      <c r="M1435" s="16">
        <v>1048.74</v>
      </c>
      <c r="N1435" s="16" t="s">
        <v>4218</v>
      </c>
      <c r="P1435" t="s">
        <v>5363</v>
      </c>
      <c r="R1435" t="s">
        <v>4741</v>
      </c>
    </row>
    <row r="1436" spans="1:18" x14ac:dyDescent="0.35">
      <c r="A1436">
        <v>3021108</v>
      </c>
      <c r="B1436">
        <v>6542377</v>
      </c>
      <c r="C1436" t="s">
        <v>4905</v>
      </c>
      <c r="D1436">
        <v>4001790094</v>
      </c>
      <c r="E1436" s="16">
        <v>45683</v>
      </c>
      <c r="F1436" s="16" t="s">
        <v>3010</v>
      </c>
      <c r="G1436" t="s">
        <v>1929</v>
      </c>
      <c r="H1436">
        <v>1</v>
      </c>
      <c r="I1436" t="s">
        <v>4898</v>
      </c>
      <c r="J1436">
        <v>486.22</v>
      </c>
      <c r="K1436" t="s">
        <v>4218</v>
      </c>
      <c r="L1436">
        <v>9.4</v>
      </c>
      <c r="M1436" s="16">
        <v>188</v>
      </c>
      <c r="N1436" s="16" t="s">
        <v>4218</v>
      </c>
      <c r="P1436" t="s">
        <v>5363</v>
      </c>
      <c r="R1436" t="s">
        <v>4741</v>
      </c>
    </row>
    <row r="1437" spans="1:18" x14ac:dyDescent="0.35">
      <c r="A1437">
        <v>3021108</v>
      </c>
      <c r="B1437">
        <v>6542377</v>
      </c>
      <c r="C1437" t="s">
        <v>4905</v>
      </c>
      <c r="D1437">
        <v>4001790094</v>
      </c>
      <c r="E1437" s="16">
        <v>45683</v>
      </c>
      <c r="F1437" s="16" t="s">
        <v>3010</v>
      </c>
      <c r="G1437" t="s">
        <v>1929</v>
      </c>
      <c r="H1437">
        <v>1</v>
      </c>
      <c r="I1437" t="s">
        <v>4898</v>
      </c>
      <c r="J1437">
        <v>486.22</v>
      </c>
      <c r="K1437" t="s">
        <v>4218</v>
      </c>
      <c r="L1437">
        <v>2.42</v>
      </c>
      <c r="M1437" s="16">
        <v>14.52</v>
      </c>
      <c r="N1437" s="16" t="s">
        <v>4218</v>
      </c>
      <c r="P1437" t="s">
        <v>5363</v>
      </c>
      <c r="R1437" t="s">
        <v>4741</v>
      </c>
    </row>
    <row r="1438" spans="1:18" x14ac:dyDescent="0.35">
      <c r="A1438">
        <v>3021108</v>
      </c>
      <c r="B1438">
        <v>6542377</v>
      </c>
      <c r="C1438" t="s">
        <v>4905</v>
      </c>
      <c r="D1438">
        <v>4001790094</v>
      </c>
      <c r="E1438" s="16">
        <v>45683</v>
      </c>
      <c r="F1438" s="16" t="s">
        <v>3011</v>
      </c>
      <c r="G1438" t="s">
        <v>1825</v>
      </c>
      <c r="H1438">
        <v>8</v>
      </c>
      <c r="I1438" t="s">
        <v>4899</v>
      </c>
      <c r="J1438">
        <v>16.559999999999999</v>
      </c>
      <c r="K1438" t="s">
        <v>4218</v>
      </c>
      <c r="L1438">
        <v>8.52</v>
      </c>
      <c r="M1438" s="16">
        <v>51.12</v>
      </c>
      <c r="N1438" s="16" t="s">
        <v>4218</v>
      </c>
      <c r="P1438" t="s">
        <v>5363</v>
      </c>
      <c r="R1438" t="s">
        <v>4741</v>
      </c>
    </row>
    <row r="1439" spans="1:18" x14ac:dyDescent="0.35">
      <c r="A1439">
        <v>3021108</v>
      </c>
      <c r="B1439">
        <v>6542377</v>
      </c>
      <c r="C1439" t="s">
        <v>4905</v>
      </c>
      <c r="D1439">
        <v>4001790094</v>
      </c>
      <c r="E1439" s="16">
        <v>45683</v>
      </c>
      <c r="F1439" s="16" t="s">
        <v>3007</v>
      </c>
      <c r="G1439" t="s">
        <v>1814</v>
      </c>
      <c r="H1439">
        <v>26</v>
      </c>
      <c r="I1439" t="s">
        <v>4900</v>
      </c>
      <c r="J1439">
        <v>132.08000000000001</v>
      </c>
      <c r="K1439" t="s">
        <v>4218</v>
      </c>
      <c r="L1439">
        <v>45.24</v>
      </c>
      <c r="M1439" s="16">
        <v>542.88</v>
      </c>
      <c r="N1439" s="16" t="s">
        <v>4218</v>
      </c>
      <c r="P1439" t="s">
        <v>5363</v>
      </c>
      <c r="R1439" t="s">
        <v>4741</v>
      </c>
    </row>
    <row r="1440" spans="1:18" x14ac:dyDescent="0.35">
      <c r="A1440">
        <v>3021108</v>
      </c>
      <c r="B1440">
        <v>6542377</v>
      </c>
      <c r="C1440" t="s">
        <v>4905</v>
      </c>
      <c r="D1440">
        <v>4001790094</v>
      </c>
      <c r="E1440" s="16">
        <v>45683</v>
      </c>
      <c r="F1440" s="16" t="s">
        <v>2907</v>
      </c>
      <c r="G1440" t="s">
        <v>1810</v>
      </c>
      <c r="H1440">
        <v>4</v>
      </c>
      <c r="I1440" t="s">
        <v>4901</v>
      </c>
      <c r="J1440">
        <v>16.28</v>
      </c>
      <c r="K1440" t="s">
        <v>4218</v>
      </c>
      <c r="L1440">
        <v>16.28</v>
      </c>
      <c r="M1440" s="16">
        <v>65.12</v>
      </c>
      <c r="N1440" s="16" t="s">
        <v>4218</v>
      </c>
      <c r="P1440" t="s">
        <v>5363</v>
      </c>
      <c r="R1440" t="s">
        <v>4741</v>
      </c>
    </row>
    <row r="1441" spans="1:18" x14ac:dyDescent="0.35">
      <c r="A1441">
        <v>3021108</v>
      </c>
      <c r="B1441">
        <v>6542377</v>
      </c>
      <c r="C1441" t="s">
        <v>4905</v>
      </c>
      <c r="D1441">
        <v>4001790094</v>
      </c>
      <c r="E1441" s="16">
        <v>45683</v>
      </c>
      <c r="F1441" s="16" t="s">
        <v>2908</v>
      </c>
      <c r="G1441" t="s">
        <v>1825</v>
      </c>
      <c r="H1441">
        <v>4</v>
      </c>
      <c r="I1441" t="s">
        <v>4902</v>
      </c>
      <c r="J1441">
        <v>150.91999999999999</v>
      </c>
      <c r="K1441" t="s">
        <v>4218</v>
      </c>
      <c r="L1441">
        <v>22.28</v>
      </c>
      <c r="M1441" s="16">
        <v>44.56</v>
      </c>
      <c r="N1441" s="16" t="s">
        <v>4218</v>
      </c>
      <c r="P1441" t="s">
        <v>5363</v>
      </c>
      <c r="R1441" t="s">
        <v>4741</v>
      </c>
    </row>
    <row r="1442" spans="1:18" x14ac:dyDescent="0.35">
      <c r="A1442">
        <v>3021108</v>
      </c>
      <c r="B1442">
        <v>6542377</v>
      </c>
      <c r="C1442" t="s">
        <v>4905</v>
      </c>
      <c r="D1442">
        <v>4001790094</v>
      </c>
      <c r="E1442" s="16">
        <v>45683</v>
      </c>
      <c r="F1442" s="16" t="s">
        <v>4903</v>
      </c>
      <c r="G1442" t="s">
        <v>1958</v>
      </c>
      <c r="H1442">
        <v>1</v>
      </c>
      <c r="I1442" t="s">
        <v>4904</v>
      </c>
      <c r="J1442">
        <v>129.09</v>
      </c>
      <c r="K1442" t="s">
        <v>4218</v>
      </c>
      <c r="L1442">
        <v>13.77</v>
      </c>
      <c r="M1442" s="16">
        <v>41.31</v>
      </c>
      <c r="N1442" s="16" t="s">
        <v>4218</v>
      </c>
      <c r="P1442" t="s">
        <v>5363</v>
      </c>
      <c r="R1442" t="s">
        <v>4741</v>
      </c>
    </row>
    <row r="1443" spans="1:18" x14ac:dyDescent="0.35">
      <c r="A1443">
        <v>3021108</v>
      </c>
      <c r="B1443">
        <v>6542377</v>
      </c>
      <c r="C1443" t="s">
        <v>4905</v>
      </c>
      <c r="D1443">
        <v>4001823278</v>
      </c>
      <c r="E1443" s="16">
        <v>45709</v>
      </c>
      <c r="F1443" s="16" t="s">
        <v>4606</v>
      </c>
      <c r="G1443" t="s">
        <v>1810</v>
      </c>
      <c r="H1443">
        <v>6</v>
      </c>
      <c r="I1443" t="s">
        <v>4906</v>
      </c>
      <c r="J1443">
        <v>11.16</v>
      </c>
      <c r="K1443" t="s">
        <v>4218</v>
      </c>
      <c r="L1443">
        <v>17.82</v>
      </c>
      <c r="M1443" s="16">
        <v>53.46</v>
      </c>
      <c r="N1443" s="16" t="s">
        <v>4218</v>
      </c>
      <c r="P1443" t="s">
        <v>5363</v>
      </c>
      <c r="R1443" t="s">
        <v>4741</v>
      </c>
    </row>
    <row r="1444" spans="1:18" x14ac:dyDescent="0.35">
      <c r="A1444">
        <v>3021108</v>
      </c>
      <c r="B1444">
        <v>6542377</v>
      </c>
      <c r="C1444" t="s">
        <v>4905</v>
      </c>
      <c r="D1444">
        <v>4001823278</v>
      </c>
      <c r="E1444" s="16">
        <v>45709</v>
      </c>
      <c r="F1444" s="16" t="s">
        <v>2297</v>
      </c>
      <c r="G1444" t="s">
        <v>1865</v>
      </c>
      <c r="H1444">
        <v>8</v>
      </c>
      <c r="I1444" t="s">
        <v>4907</v>
      </c>
      <c r="J1444">
        <v>51.12</v>
      </c>
      <c r="K1444" t="s">
        <v>4218</v>
      </c>
      <c r="L1444">
        <v>18.87</v>
      </c>
      <c r="M1444" s="16">
        <v>37.74</v>
      </c>
      <c r="N1444" s="16" t="s">
        <v>4218</v>
      </c>
      <c r="P1444" t="s">
        <v>5363</v>
      </c>
      <c r="R1444" t="s">
        <v>4741</v>
      </c>
    </row>
    <row r="1445" spans="1:18" x14ac:dyDescent="0.35">
      <c r="A1445">
        <v>3021108</v>
      </c>
      <c r="B1445">
        <v>6542377</v>
      </c>
      <c r="C1445" t="s">
        <v>4905</v>
      </c>
      <c r="D1445">
        <v>4001823278</v>
      </c>
      <c r="E1445" s="16">
        <v>45709</v>
      </c>
      <c r="F1445" s="16" t="s">
        <v>2161</v>
      </c>
      <c r="G1445" s="16" t="s">
        <v>1825</v>
      </c>
      <c r="H1445">
        <v>6</v>
      </c>
      <c r="I1445" t="s">
        <v>4908</v>
      </c>
      <c r="J1445">
        <v>13.62</v>
      </c>
      <c r="K1445" t="s">
        <v>4218</v>
      </c>
      <c r="L1445">
        <v>8376</v>
      </c>
      <c r="M1445" s="16">
        <v>16752</v>
      </c>
      <c r="N1445" s="16" t="s">
        <v>4218</v>
      </c>
      <c r="P1445" t="s">
        <v>5363</v>
      </c>
      <c r="R1445" t="s">
        <v>4741</v>
      </c>
    </row>
    <row r="1446" spans="1:18" x14ac:dyDescent="0.35">
      <c r="A1446">
        <v>3021108</v>
      </c>
      <c r="B1446">
        <v>6542377</v>
      </c>
      <c r="C1446" t="s">
        <v>4905</v>
      </c>
      <c r="D1446">
        <v>4001823278</v>
      </c>
      <c r="E1446" s="16">
        <v>45709</v>
      </c>
      <c r="F1446" s="16" t="s">
        <v>2299</v>
      </c>
      <c r="G1446" s="16" t="s">
        <v>1825</v>
      </c>
      <c r="H1446">
        <v>4</v>
      </c>
      <c r="I1446" t="s">
        <v>4907</v>
      </c>
      <c r="J1446">
        <v>25.56</v>
      </c>
      <c r="K1446" t="s">
        <v>4218</v>
      </c>
      <c r="L1446">
        <v>288.33</v>
      </c>
      <c r="M1446" s="16">
        <v>288.33</v>
      </c>
      <c r="N1446" s="16" t="s">
        <v>4218</v>
      </c>
      <c r="P1446" t="s">
        <v>5363</v>
      </c>
      <c r="R1446" t="s">
        <v>4741</v>
      </c>
    </row>
    <row r="1447" spans="1:18" x14ac:dyDescent="0.35">
      <c r="A1447">
        <v>3021108</v>
      </c>
      <c r="B1447">
        <v>6542377</v>
      </c>
      <c r="C1447" t="s">
        <v>4905</v>
      </c>
      <c r="D1447">
        <v>4001823278</v>
      </c>
      <c r="E1447" s="16">
        <v>45709</v>
      </c>
      <c r="F1447" s="16" t="s">
        <v>2298</v>
      </c>
      <c r="G1447" s="16" t="s">
        <v>1825</v>
      </c>
      <c r="H1447">
        <v>4</v>
      </c>
      <c r="I1447" t="s">
        <v>4909</v>
      </c>
      <c r="J1447">
        <v>34.92</v>
      </c>
      <c r="K1447" t="s">
        <v>4218</v>
      </c>
      <c r="L1447">
        <v>288.33</v>
      </c>
      <c r="M1447" s="16">
        <v>288.33</v>
      </c>
      <c r="N1447" s="16" t="s">
        <v>4218</v>
      </c>
      <c r="P1447" t="s">
        <v>5363</v>
      </c>
      <c r="R1447" t="s">
        <v>4741</v>
      </c>
    </row>
    <row r="1448" spans="1:18" x14ac:dyDescent="0.35">
      <c r="A1448">
        <v>3021108</v>
      </c>
      <c r="B1448">
        <v>6542377</v>
      </c>
      <c r="C1448" t="s">
        <v>4905</v>
      </c>
      <c r="D1448">
        <v>4001823278</v>
      </c>
      <c r="E1448" s="16">
        <v>45709</v>
      </c>
      <c r="F1448" s="16" t="s">
        <v>4551</v>
      </c>
      <c r="G1448" s="16" t="s">
        <v>1825</v>
      </c>
      <c r="H1448">
        <v>6</v>
      </c>
      <c r="I1448" t="s">
        <v>4910</v>
      </c>
      <c r="J1448">
        <v>42.42</v>
      </c>
      <c r="K1448" t="s">
        <v>4218</v>
      </c>
      <c r="L1448">
        <v>2.0499999999999998</v>
      </c>
      <c r="M1448" s="16">
        <v>4.0999999999999996</v>
      </c>
      <c r="N1448" s="16" t="s">
        <v>4218</v>
      </c>
      <c r="P1448" t="s">
        <v>5363</v>
      </c>
      <c r="R1448" t="s">
        <v>4741</v>
      </c>
    </row>
    <row r="1449" spans="1:18" x14ac:dyDescent="0.35">
      <c r="A1449">
        <v>3021108</v>
      </c>
      <c r="B1449">
        <v>6542377</v>
      </c>
      <c r="C1449" t="s">
        <v>4905</v>
      </c>
      <c r="D1449">
        <v>4001823278</v>
      </c>
      <c r="E1449" s="16">
        <v>45709</v>
      </c>
      <c r="F1449" s="16" t="s">
        <v>1953</v>
      </c>
      <c r="G1449" s="16" t="s">
        <v>1822</v>
      </c>
      <c r="H1449">
        <v>12</v>
      </c>
      <c r="I1449" t="s">
        <v>4911</v>
      </c>
      <c r="J1449">
        <v>17.760000000000002</v>
      </c>
      <c r="K1449" t="s">
        <v>4218</v>
      </c>
      <c r="L1449">
        <v>5.0599999999999996</v>
      </c>
      <c r="M1449" s="16">
        <v>30.36</v>
      </c>
      <c r="N1449" s="16" t="s">
        <v>4218</v>
      </c>
      <c r="P1449" t="s">
        <v>5363</v>
      </c>
      <c r="R1449" t="s">
        <v>4741</v>
      </c>
    </row>
    <row r="1450" spans="1:18" x14ac:dyDescent="0.35">
      <c r="A1450">
        <v>3021108</v>
      </c>
      <c r="B1450">
        <v>6542377</v>
      </c>
      <c r="C1450" t="s">
        <v>4905</v>
      </c>
      <c r="D1450">
        <v>4001823279</v>
      </c>
      <c r="E1450" s="16">
        <v>45709</v>
      </c>
      <c r="F1450" s="16" t="s">
        <v>2300</v>
      </c>
      <c r="G1450" s="16" t="s">
        <v>1825</v>
      </c>
      <c r="H1450">
        <v>8</v>
      </c>
      <c r="I1450" t="s">
        <v>4912</v>
      </c>
      <c r="J1450">
        <v>128.24</v>
      </c>
      <c r="K1450" t="s">
        <v>4218</v>
      </c>
      <c r="L1450">
        <v>21.41</v>
      </c>
      <c r="M1450" s="16">
        <v>128.46</v>
      </c>
      <c r="N1450" s="16" t="s">
        <v>4218</v>
      </c>
      <c r="P1450" t="s">
        <v>5363</v>
      </c>
      <c r="R1450" t="s">
        <v>4741</v>
      </c>
    </row>
    <row r="1451" spans="1:18" x14ac:dyDescent="0.35">
      <c r="A1451">
        <v>3021108</v>
      </c>
      <c r="B1451">
        <v>6542377</v>
      </c>
      <c r="C1451" t="s">
        <v>4905</v>
      </c>
      <c r="D1451">
        <v>4001823281</v>
      </c>
      <c r="E1451" s="16">
        <v>45709</v>
      </c>
      <c r="F1451" s="16" t="s">
        <v>4913</v>
      </c>
      <c r="G1451" s="16" t="s">
        <v>1810</v>
      </c>
      <c r="H1451">
        <v>4</v>
      </c>
      <c r="I1451" t="s">
        <v>4914</v>
      </c>
      <c r="J1451">
        <v>3.24</v>
      </c>
      <c r="K1451" t="s">
        <v>4218</v>
      </c>
      <c r="L1451">
        <v>93.53</v>
      </c>
      <c r="M1451" s="16">
        <v>187.06</v>
      </c>
      <c r="N1451" s="16" t="s">
        <v>4218</v>
      </c>
      <c r="P1451" t="s">
        <v>5363</v>
      </c>
      <c r="R1451" t="s">
        <v>4741</v>
      </c>
    </row>
    <row r="1452" spans="1:18" x14ac:dyDescent="0.35">
      <c r="A1452">
        <v>3021108</v>
      </c>
      <c r="B1452">
        <v>6542377</v>
      </c>
      <c r="C1452" t="s">
        <v>4905</v>
      </c>
      <c r="D1452">
        <v>4001823281</v>
      </c>
      <c r="E1452" s="16">
        <v>45709</v>
      </c>
      <c r="F1452" s="16" t="s">
        <v>1821</v>
      </c>
      <c r="G1452" s="16" t="s">
        <v>1822</v>
      </c>
      <c r="H1452">
        <v>4</v>
      </c>
      <c r="I1452" t="s">
        <v>4851</v>
      </c>
      <c r="J1452">
        <v>4.2</v>
      </c>
      <c r="K1452" t="s">
        <v>4218</v>
      </c>
      <c r="L1452">
        <v>81.27</v>
      </c>
      <c r="M1452" s="16">
        <v>162.54</v>
      </c>
      <c r="N1452" s="16" t="s">
        <v>4218</v>
      </c>
      <c r="P1452" t="s">
        <v>5363</v>
      </c>
      <c r="R1452" t="s">
        <v>4741</v>
      </c>
    </row>
    <row r="1453" spans="1:18" x14ac:dyDescent="0.35">
      <c r="A1453">
        <v>3021108</v>
      </c>
      <c r="B1453">
        <v>6542377</v>
      </c>
      <c r="C1453" t="s">
        <v>4905</v>
      </c>
      <c r="D1453">
        <v>4001823452</v>
      </c>
      <c r="E1453" s="16">
        <v>45709</v>
      </c>
      <c r="F1453" s="16" t="s">
        <v>4915</v>
      </c>
      <c r="G1453" s="16" t="s">
        <v>1825</v>
      </c>
      <c r="H1453">
        <v>2</v>
      </c>
      <c r="I1453" t="s">
        <v>4916</v>
      </c>
      <c r="J1453">
        <v>46.44</v>
      </c>
      <c r="K1453" t="s">
        <v>4218</v>
      </c>
      <c r="L1453">
        <v>7.3</v>
      </c>
      <c r="M1453" s="16">
        <v>14.6</v>
      </c>
      <c r="N1453" s="16" t="s">
        <v>4218</v>
      </c>
      <c r="P1453" t="s">
        <v>5363</v>
      </c>
      <c r="R1453" t="s">
        <v>4741</v>
      </c>
    </row>
    <row r="1454" spans="1:18" x14ac:dyDescent="0.35">
      <c r="A1454">
        <v>3021525</v>
      </c>
      <c r="B1454">
        <v>6542795</v>
      </c>
      <c r="C1454" t="s">
        <v>4917</v>
      </c>
      <c r="D1454">
        <v>4001790099</v>
      </c>
      <c r="E1454" s="16">
        <v>45683</v>
      </c>
      <c r="F1454" s="16" t="s">
        <v>2291</v>
      </c>
      <c r="G1454" s="16" t="s">
        <v>1825</v>
      </c>
      <c r="H1454">
        <v>16</v>
      </c>
      <c r="I1454" t="s">
        <v>4887</v>
      </c>
      <c r="J1454">
        <v>76.64</v>
      </c>
      <c r="K1454" t="s">
        <v>4218</v>
      </c>
      <c r="L1454">
        <v>9305.59</v>
      </c>
      <c r="M1454" s="16">
        <v>9305.59</v>
      </c>
      <c r="N1454" s="16" t="s">
        <v>4218</v>
      </c>
      <c r="P1454" t="s">
        <v>5363</v>
      </c>
      <c r="R1454" t="s">
        <v>4741</v>
      </c>
    </row>
    <row r="1455" spans="1:18" x14ac:dyDescent="0.35">
      <c r="A1455">
        <v>3021525</v>
      </c>
      <c r="B1455">
        <v>6542795</v>
      </c>
      <c r="C1455" t="s">
        <v>4917</v>
      </c>
      <c r="D1455">
        <v>4001790099</v>
      </c>
      <c r="E1455" s="16">
        <v>45683</v>
      </c>
      <c r="F1455" s="16" t="s">
        <v>2292</v>
      </c>
      <c r="G1455" s="16" t="s">
        <v>1929</v>
      </c>
      <c r="H1455">
        <v>2</v>
      </c>
      <c r="I1455" t="s">
        <v>4893</v>
      </c>
      <c r="J1455">
        <v>394.26</v>
      </c>
      <c r="K1455" t="s">
        <v>4218</v>
      </c>
      <c r="L1455">
        <v>144.36000000000001</v>
      </c>
      <c r="M1455" s="16">
        <v>144.36000000000001</v>
      </c>
      <c r="N1455" s="16" t="s">
        <v>4218</v>
      </c>
      <c r="P1455" t="s">
        <v>5363</v>
      </c>
      <c r="R1455" t="s">
        <v>4741</v>
      </c>
    </row>
    <row r="1456" spans="1:18" x14ac:dyDescent="0.35">
      <c r="A1456">
        <v>3021525</v>
      </c>
      <c r="B1456">
        <v>6542795</v>
      </c>
      <c r="C1456" t="s">
        <v>4917</v>
      </c>
      <c r="D1456">
        <v>4001790099</v>
      </c>
      <c r="E1456" s="16">
        <v>45683</v>
      </c>
      <c r="F1456" s="16" t="s">
        <v>2289</v>
      </c>
      <c r="G1456" s="16" t="s">
        <v>1949</v>
      </c>
      <c r="H1456">
        <v>4</v>
      </c>
      <c r="I1456" t="s">
        <v>4892</v>
      </c>
      <c r="J1456">
        <v>248.92</v>
      </c>
      <c r="K1456" t="s">
        <v>4218</v>
      </c>
      <c r="L1456">
        <v>117.27</v>
      </c>
      <c r="M1456" s="16">
        <v>117.27</v>
      </c>
      <c r="N1456" s="16" t="s">
        <v>4218</v>
      </c>
      <c r="P1456" t="s">
        <v>5363</v>
      </c>
      <c r="R1456" t="s">
        <v>4741</v>
      </c>
    </row>
    <row r="1457" spans="1:18" x14ac:dyDescent="0.35">
      <c r="A1457">
        <v>3021525</v>
      </c>
      <c r="B1457">
        <v>6542795</v>
      </c>
      <c r="C1457" t="s">
        <v>4917</v>
      </c>
      <c r="D1457">
        <v>4001790099</v>
      </c>
      <c r="E1457" s="16">
        <v>45683</v>
      </c>
      <c r="F1457" s="16" t="s">
        <v>2290</v>
      </c>
      <c r="G1457" s="16" t="s">
        <v>1855</v>
      </c>
      <c r="H1457">
        <v>2</v>
      </c>
      <c r="I1457" t="s">
        <v>4891</v>
      </c>
      <c r="J1457">
        <v>1305.8599999999999</v>
      </c>
      <c r="K1457" t="s">
        <v>4218</v>
      </c>
      <c r="L1457">
        <v>6.66</v>
      </c>
      <c r="M1457" s="16">
        <v>6.66</v>
      </c>
      <c r="N1457" s="16" t="s">
        <v>4218</v>
      </c>
      <c r="P1457" t="s">
        <v>5363</v>
      </c>
      <c r="R1457" t="s">
        <v>4741</v>
      </c>
    </row>
    <row r="1458" spans="1:18" x14ac:dyDescent="0.35">
      <c r="A1458">
        <v>3021525</v>
      </c>
      <c r="B1458">
        <v>6542795</v>
      </c>
      <c r="C1458" t="s">
        <v>4917</v>
      </c>
      <c r="D1458">
        <v>4001790099</v>
      </c>
      <c r="E1458" s="16">
        <v>45683</v>
      </c>
      <c r="F1458" s="16" t="s">
        <v>4918</v>
      </c>
      <c r="G1458" s="16" t="s">
        <v>2175</v>
      </c>
      <c r="H1458">
        <v>2</v>
      </c>
      <c r="I1458" t="s">
        <v>4919</v>
      </c>
      <c r="J1458">
        <v>4100.66</v>
      </c>
      <c r="K1458" t="s">
        <v>4218</v>
      </c>
      <c r="L1458">
        <v>3.71</v>
      </c>
      <c r="M1458" s="16">
        <v>7.42</v>
      </c>
      <c r="N1458" s="16" t="s">
        <v>4218</v>
      </c>
      <c r="P1458" t="s">
        <v>5363</v>
      </c>
      <c r="R1458" t="s">
        <v>4741</v>
      </c>
    </row>
    <row r="1459" spans="1:18" x14ac:dyDescent="0.35">
      <c r="A1459">
        <v>3021525</v>
      </c>
      <c r="B1459">
        <v>6542795</v>
      </c>
      <c r="C1459" t="s">
        <v>4917</v>
      </c>
      <c r="D1459">
        <v>4001790099</v>
      </c>
      <c r="E1459" s="16">
        <v>45683</v>
      </c>
      <c r="F1459" s="16" t="s">
        <v>2464</v>
      </c>
      <c r="G1459" s="16" t="s">
        <v>1855</v>
      </c>
      <c r="H1459">
        <v>2</v>
      </c>
      <c r="I1459" t="s">
        <v>4920</v>
      </c>
      <c r="J1459">
        <v>348.28</v>
      </c>
      <c r="K1459" t="s">
        <v>4218</v>
      </c>
      <c r="L1459">
        <v>625.22</v>
      </c>
      <c r="M1459" s="16">
        <v>1250.44</v>
      </c>
      <c r="N1459" s="16" t="s">
        <v>4218</v>
      </c>
      <c r="P1459" t="s">
        <v>5363</v>
      </c>
      <c r="R1459" t="s">
        <v>4741</v>
      </c>
    </row>
    <row r="1460" spans="1:18" x14ac:dyDescent="0.35">
      <c r="A1460">
        <v>3021525</v>
      </c>
      <c r="B1460">
        <v>6542795</v>
      </c>
      <c r="C1460" t="s">
        <v>4917</v>
      </c>
      <c r="D1460">
        <v>4001790099</v>
      </c>
      <c r="E1460" s="16">
        <v>45683</v>
      </c>
      <c r="F1460" s="16" t="s">
        <v>2466</v>
      </c>
      <c r="G1460" s="16" t="s">
        <v>1929</v>
      </c>
      <c r="H1460">
        <v>3</v>
      </c>
      <c r="I1460" t="s">
        <v>4921</v>
      </c>
      <c r="J1460">
        <v>595</v>
      </c>
      <c r="K1460" t="s">
        <v>4218</v>
      </c>
      <c r="L1460">
        <v>71.37</v>
      </c>
      <c r="M1460" s="16">
        <v>285.48</v>
      </c>
      <c r="N1460" s="16" t="s">
        <v>4218</v>
      </c>
      <c r="P1460" t="s">
        <v>5363</v>
      </c>
      <c r="R1460" t="s">
        <v>4741</v>
      </c>
    </row>
    <row r="1461" spans="1:18" x14ac:dyDescent="0.35">
      <c r="A1461">
        <v>3021525</v>
      </c>
      <c r="B1461">
        <v>6542795</v>
      </c>
      <c r="C1461" t="s">
        <v>4917</v>
      </c>
      <c r="D1461">
        <v>4001790099</v>
      </c>
      <c r="E1461" s="16">
        <v>45683</v>
      </c>
      <c r="F1461" s="16" t="s">
        <v>2466</v>
      </c>
      <c r="G1461" s="16" t="s">
        <v>1929</v>
      </c>
      <c r="H1461">
        <v>2</v>
      </c>
      <c r="I1461" t="s">
        <v>4921</v>
      </c>
      <c r="J1461">
        <v>595</v>
      </c>
      <c r="K1461" t="s">
        <v>4218</v>
      </c>
      <c r="L1461">
        <v>34.64</v>
      </c>
      <c r="M1461" s="16">
        <v>484.96000000000004</v>
      </c>
      <c r="N1461" s="16" t="s">
        <v>4218</v>
      </c>
      <c r="P1461" t="s">
        <v>5363</v>
      </c>
      <c r="R1461" t="s">
        <v>4741</v>
      </c>
    </row>
    <row r="1462" spans="1:18" x14ac:dyDescent="0.35">
      <c r="A1462">
        <v>3021525</v>
      </c>
      <c r="B1462">
        <v>6542795</v>
      </c>
      <c r="C1462" t="s">
        <v>4917</v>
      </c>
      <c r="D1462">
        <v>4001790099</v>
      </c>
      <c r="E1462" s="16">
        <v>45683</v>
      </c>
      <c r="F1462" s="16" t="s">
        <v>2468</v>
      </c>
      <c r="G1462" s="16" t="s">
        <v>1825</v>
      </c>
      <c r="H1462">
        <v>8</v>
      </c>
      <c r="I1462" t="s">
        <v>4853</v>
      </c>
      <c r="J1462">
        <v>13.28</v>
      </c>
      <c r="K1462" t="s">
        <v>4218</v>
      </c>
      <c r="L1462">
        <v>4.88</v>
      </c>
      <c r="M1462" s="16">
        <v>9.76</v>
      </c>
      <c r="N1462" s="16" t="s">
        <v>4218</v>
      </c>
      <c r="P1462" t="s">
        <v>5363</v>
      </c>
      <c r="R1462" t="s">
        <v>4741</v>
      </c>
    </row>
    <row r="1463" spans="1:18" x14ac:dyDescent="0.35">
      <c r="A1463">
        <v>3021525</v>
      </c>
      <c r="B1463">
        <v>6542795</v>
      </c>
      <c r="C1463" t="s">
        <v>4917</v>
      </c>
      <c r="D1463">
        <v>4001790099</v>
      </c>
      <c r="E1463" s="16">
        <v>45683</v>
      </c>
      <c r="F1463" s="16" t="s">
        <v>2470</v>
      </c>
      <c r="G1463" s="16" t="s">
        <v>1855</v>
      </c>
      <c r="H1463">
        <v>2</v>
      </c>
      <c r="I1463" t="s">
        <v>4922</v>
      </c>
      <c r="J1463">
        <v>477.64</v>
      </c>
      <c r="K1463" t="s">
        <v>4218</v>
      </c>
      <c r="L1463">
        <v>154.68</v>
      </c>
      <c r="M1463" s="16">
        <v>154.68</v>
      </c>
      <c r="N1463" s="16" t="s">
        <v>4218</v>
      </c>
      <c r="P1463" t="s">
        <v>5364</v>
      </c>
      <c r="R1463" t="s">
        <v>4741</v>
      </c>
    </row>
    <row r="1464" spans="1:18" x14ac:dyDescent="0.35">
      <c r="A1464">
        <v>3021525</v>
      </c>
      <c r="B1464">
        <v>6542795</v>
      </c>
      <c r="C1464" t="s">
        <v>4917</v>
      </c>
      <c r="D1464">
        <v>4001790099</v>
      </c>
      <c r="E1464" s="16">
        <v>45683</v>
      </c>
      <c r="F1464" s="16" t="s">
        <v>4373</v>
      </c>
      <c r="G1464" s="16" t="s">
        <v>1929</v>
      </c>
      <c r="H1464">
        <v>1</v>
      </c>
      <c r="I1464" t="s">
        <v>4888</v>
      </c>
      <c r="J1464">
        <v>287.18</v>
      </c>
      <c r="K1464" t="s">
        <v>4218</v>
      </c>
      <c r="L1464">
        <v>199.62</v>
      </c>
      <c r="M1464" s="16">
        <v>199.62</v>
      </c>
      <c r="N1464" s="16" t="s">
        <v>4218</v>
      </c>
      <c r="P1464" t="s">
        <v>5364</v>
      </c>
      <c r="R1464" t="s">
        <v>4741</v>
      </c>
    </row>
    <row r="1465" spans="1:18" x14ac:dyDescent="0.35">
      <c r="A1465">
        <v>3021525</v>
      </c>
      <c r="B1465">
        <v>6542795</v>
      </c>
      <c r="C1465" t="s">
        <v>4917</v>
      </c>
      <c r="D1465">
        <v>4001790099</v>
      </c>
      <c r="E1465" s="16">
        <v>45683</v>
      </c>
      <c r="F1465" s="16" t="s">
        <v>4373</v>
      </c>
      <c r="G1465" s="16" t="s">
        <v>1929</v>
      </c>
      <c r="H1465">
        <v>1</v>
      </c>
      <c r="I1465" t="s">
        <v>4888</v>
      </c>
      <c r="J1465">
        <v>287.18</v>
      </c>
      <c r="K1465" t="s">
        <v>4218</v>
      </c>
      <c r="L1465">
        <v>165.68</v>
      </c>
      <c r="M1465" s="16">
        <v>165.68</v>
      </c>
      <c r="N1465" s="16" t="s">
        <v>4218</v>
      </c>
      <c r="P1465" t="s">
        <v>5364</v>
      </c>
      <c r="R1465" t="s">
        <v>4741</v>
      </c>
    </row>
    <row r="1466" spans="1:18" x14ac:dyDescent="0.35">
      <c r="A1466">
        <v>3021525</v>
      </c>
      <c r="B1466">
        <v>6542795</v>
      </c>
      <c r="C1466" t="s">
        <v>4917</v>
      </c>
      <c r="D1466">
        <v>4001790099</v>
      </c>
      <c r="E1466" s="16">
        <v>45683</v>
      </c>
      <c r="F1466" s="16" t="s">
        <v>4375</v>
      </c>
      <c r="G1466" s="16" t="s">
        <v>4376</v>
      </c>
      <c r="H1466">
        <v>2</v>
      </c>
      <c r="I1466" t="s">
        <v>4894</v>
      </c>
      <c r="J1466">
        <v>5286.1</v>
      </c>
      <c r="K1466" t="s">
        <v>4218</v>
      </c>
      <c r="L1466">
        <v>152.26</v>
      </c>
      <c r="M1466" s="16">
        <v>152.26</v>
      </c>
      <c r="N1466" s="16" t="s">
        <v>4218</v>
      </c>
      <c r="P1466" t="s">
        <v>5364</v>
      </c>
      <c r="R1466" t="s">
        <v>4741</v>
      </c>
    </row>
    <row r="1467" spans="1:18" x14ac:dyDescent="0.35">
      <c r="A1467">
        <v>3021525</v>
      </c>
      <c r="B1467">
        <v>6542795</v>
      </c>
      <c r="C1467" t="s">
        <v>4917</v>
      </c>
      <c r="D1467">
        <v>4001790099</v>
      </c>
      <c r="E1467" s="16">
        <v>45683</v>
      </c>
      <c r="F1467" s="16" t="s">
        <v>4374</v>
      </c>
      <c r="G1467" s="16" t="s">
        <v>1949</v>
      </c>
      <c r="H1467">
        <v>6</v>
      </c>
      <c r="I1467" t="s">
        <v>4886</v>
      </c>
      <c r="J1467">
        <v>232.62</v>
      </c>
      <c r="K1467" t="s">
        <v>4218</v>
      </c>
      <c r="L1467">
        <v>163.62</v>
      </c>
      <c r="M1467" s="16">
        <v>163.62</v>
      </c>
      <c r="N1467" s="16" t="s">
        <v>4218</v>
      </c>
      <c r="P1467" t="s">
        <v>5364</v>
      </c>
      <c r="R1467" t="s">
        <v>4741</v>
      </c>
    </row>
    <row r="1468" spans="1:18" x14ac:dyDescent="0.35">
      <c r="A1468">
        <v>3021525</v>
      </c>
      <c r="B1468">
        <v>6542795</v>
      </c>
      <c r="C1468" t="s">
        <v>4917</v>
      </c>
      <c r="D1468">
        <v>4001790099</v>
      </c>
      <c r="E1468" s="16">
        <v>45683</v>
      </c>
      <c r="F1468" s="16" t="s">
        <v>4372</v>
      </c>
      <c r="G1468" s="16" t="s">
        <v>1855</v>
      </c>
      <c r="H1468">
        <v>2</v>
      </c>
      <c r="I1468" t="s">
        <v>4889</v>
      </c>
      <c r="J1468">
        <v>1119.54</v>
      </c>
      <c r="K1468" t="s">
        <v>4218</v>
      </c>
      <c r="L1468">
        <v>1013.22</v>
      </c>
      <c r="M1468" s="16">
        <v>2026.44</v>
      </c>
      <c r="N1468" s="16" t="s">
        <v>4218</v>
      </c>
      <c r="P1468" t="s">
        <v>5364</v>
      </c>
      <c r="R1468" t="s">
        <v>4741</v>
      </c>
    </row>
    <row r="1469" spans="1:18" x14ac:dyDescent="0.35">
      <c r="A1469">
        <v>3021525</v>
      </c>
      <c r="B1469">
        <v>6542795</v>
      </c>
      <c r="C1469" t="s">
        <v>4917</v>
      </c>
      <c r="D1469">
        <v>4001790099</v>
      </c>
      <c r="E1469" s="16">
        <v>45683</v>
      </c>
      <c r="F1469" s="16" t="s">
        <v>4604</v>
      </c>
      <c r="G1469" s="16" t="s">
        <v>1814</v>
      </c>
      <c r="H1469">
        <v>52</v>
      </c>
      <c r="I1469" t="s">
        <v>4923</v>
      </c>
      <c r="J1469">
        <v>214.76</v>
      </c>
      <c r="K1469" t="s">
        <v>4218</v>
      </c>
      <c r="L1469">
        <v>702.81</v>
      </c>
      <c r="M1469" s="16">
        <v>1405.62</v>
      </c>
      <c r="N1469" s="16" t="s">
        <v>4218</v>
      </c>
      <c r="P1469" t="s">
        <v>5364</v>
      </c>
      <c r="R1469" t="s">
        <v>4741</v>
      </c>
    </row>
    <row r="1470" spans="1:18" x14ac:dyDescent="0.35">
      <c r="A1470">
        <v>3021525</v>
      </c>
      <c r="B1470">
        <v>6542795</v>
      </c>
      <c r="C1470" t="s">
        <v>4917</v>
      </c>
      <c r="D1470">
        <v>4001790099</v>
      </c>
      <c r="E1470" s="16">
        <v>45683</v>
      </c>
      <c r="F1470" s="16" t="s">
        <v>4602</v>
      </c>
      <c r="G1470" s="16" t="s">
        <v>1825</v>
      </c>
      <c r="H1470">
        <v>8</v>
      </c>
      <c r="I1470" t="s">
        <v>4924</v>
      </c>
      <c r="J1470">
        <v>214.56</v>
      </c>
      <c r="K1470" t="s">
        <v>4218</v>
      </c>
      <c r="L1470">
        <v>67.349999999999994</v>
      </c>
      <c r="M1470" s="16">
        <v>269.39999999999998</v>
      </c>
      <c r="N1470" s="16" t="s">
        <v>4218</v>
      </c>
      <c r="P1470" t="s">
        <v>5364</v>
      </c>
      <c r="R1470" t="s">
        <v>5021</v>
      </c>
    </row>
    <row r="1471" spans="1:18" x14ac:dyDescent="0.35">
      <c r="A1471">
        <v>3021525</v>
      </c>
      <c r="B1471">
        <v>6542795</v>
      </c>
      <c r="C1471" t="s">
        <v>4917</v>
      </c>
      <c r="D1471">
        <v>4001790099</v>
      </c>
      <c r="E1471" s="16">
        <v>45683</v>
      </c>
      <c r="F1471" s="16" t="s">
        <v>4603</v>
      </c>
      <c r="G1471" s="16" t="s">
        <v>1810</v>
      </c>
      <c r="H1471">
        <v>8</v>
      </c>
      <c r="I1471" t="s">
        <v>4925</v>
      </c>
      <c r="J1471">
        <v>28.88</v>
      </c>
      <c r="K1471" t="s">
        <v>4218</v>
      </c>
      <c r="L1471">
        <v>1.41</v>
      </c>
      <c r="M1471" s="16">
        <v>11.28</v>
      </c>
      <c r="N1471" s="16" t="s">
        <v>4218</v>
      </c>
      <c r="P1471" t="s">
        <v>5364</v>
      </c>
      <c r="R1471" t="s">
        <v>5021</v>
      </c>
    </row>
    <row r="1472" spans="1:18" x14ac:dyDescent="0.35">
      <c r="A1472">
        <v>3021525</v>
      </c>
      <c r="B1472">
        <v>6542795</v>
      </c>
      <c r="C1472" t="s">
        <v>4917</v>
      </c>
      <c r="D1472">
        <v>4001818885</v>
      </c>
      <c r="E1472" s="16">
        <v>45706</v>
      </c>
      <c r="F1472" s="16" t="s">
        <v>4915</v>
      </c>
      <c r="G1472" s="16" t="s">
        <v>1825</v>
      </c>
      <c r="H1472">
        <v>12</v>
      </c>
      <c r="I1472" t="s">
        <v>4916</v>
      </c>
      <c r="J1472">
        <v>278.64</v>
      </c>
      <c r="K1472" t="s">
        <v>4218</v>
      </c>
      <c r="L1472">
        <v>4.88</v>
      </c>
      <c r="M1472" s="16">
        <v>39.04</v>
      </c>
      <c r="N1472" s="16" t="s">
        <v>4218</v>
      </c>
      <c r="P1472" t="s">
        <v>5364</v>
      </c>
      <c r="R1472" t="s">
        <v>5021</v>
      </c>
    </row>
    <row r="1473" spans="1:18" x14ac:dyDescent="0.35">
      <c r="A1473">
        <v>3021525</v>
      </c>
      <c r="B1473">
        <v>6542795</v>
      </c>
      <c r="C1473" t="s">
        <v>4917</v>
      </c>
      <c r="D1473">
        <v>4001818885</v>
      </c>
      <c r="E1473" s="16">
        <v>45706</v>
      </c>
      <c r="F1473" s="16" t="s">
        <v>2355</v>
      </c>
      <c r="G1473" s="16" t="s">
        <v>1822</v>
      </c>
      <c r="H1473">
        <v>12</v>
      </c>
      <c r="I1473" t="s">
        <v>4926</v>
      </c>
      <c r="J1473">
        <v>60.72</v>
      </c>
      <c r="K1473" t="s">
        <v>4218</v>
      </c>
      <c r="L1473">
        <v>5.27</v>
      </c>
      <c r="M1473" s="16">
        <v>10.54</v>
      </c>
      <c r="N1473" s="16" t="s">
        <v>4218</v>
      </c>
      <c r="P1473" t="s">
        <v>5080</v>
      </c>
      <c r="R1473" t="s">
        <v>5021</v>
      </c>
    </row>
    <row r="1474" spans="1:18" x14ac:dyDescent="0.35">
      <c r="A1474">
        <v>3021525</v>
      </c>
      <c r="B1474">
        <v>6542795</v>
      </c>
      <c r="C1474" t="s">
        <v>4917</v>
      </c>
      <c r="D1474">
        <v>4001818885</v>
      </c>
      <c r="E1474" s="16">
        <v>45706</v>
      </c>
      <c r="F1474" s="16" t="s">
        <v>3013</v>
      </c>
      <c r="G1474" s="16" t="s">
        <v>1810</v>
      </c>
      <c r="H1474">
        <v>12</v>
      </c>
      <c r="I1474" t="s">
        <v>4927</v>
      </c>
      <c r="J1474">
        <v>95.64</v>
      </c>
      <c r="K1474" t="s">
        <v>4218</v>
      </c>
      <c r="L1474">
        <v>1.66</v>
      </c>
      <c r="M1474" s="16">
        <v>3.32</v>
      </c>
      <c r="N1474" s="16" t="s">
        <v>4218</v>
      </c>
      <c r="P1474" t="s">
        <v>5080</v>
      </c>
      <c r="R1474" t="s">
        <v>5021</v>
      </c>
    </row>
    <row r="1475" spans="1:18" x14ac:dyDescent="0.35">
      <c r="A1475">
        <v>3021525</v>
      </c>
      <c r="B1475">
        <v>6542795</v>
      </c>
      <c r="C1475" t="s">
        <v>4917</v>
      </c>
      <c r="D1475">
        <v>4001818885</v>
      </c>
      <c r="E1475" s="16">
        <v>45706</v>
      </c>
      <c r="F1475" s="16" t="s">
        <v>4928</v>
      </c>
      <c r="G1475" s="16" t="s">
        <v>4929</v>
      </c>
      <c r="H1475">
        <v>2</v>
      </c>
      <c r="I1475" t="s">
        <v>4930</v>
      </c>
      <c r="J1475">
        <v>275.76</v>
      </c>
      <c r="K1475" t="s">
        <v>4218</v>
      </c>
      <c r="L1475">
        <v>30.72</v>
      </c>
      <c r="M1475" s="16">
        <v>245.76</v>
      </c>
      <c r="N1475" s="16" t="s">
        <v>4218</v>
      </c>
      <c r="P1475" t="s">
        <v>5080</v>
      </c>
      <c r="R1475" t="s">
        <v>5021</v>
      </c>
    </row>
    <row r="1476" spans="1:18" x14ac:dyDescent="0.35">
      <c r="A1476">
        <v>3029721</v>
      </c>
      <c r="B1476">
        <v>6550986</v>
      </c>
      <c r="C1476" t="s">
        <v>4931</v>
      </c>
      <c r="D1476">
        <v>4001790105</v>
      </c>
      <c r="E1476" s="16">
        <v>45683</v>
      </c>
      <c r="F1476" s="16" t="s">
        <v>4571</v>
      </c>
      <c r="G1476" s="16" t="s">
        <v>1936</v>
      </c>
      <c r="H1476">
        <v>2</v>
      </c>
      <c r="I1476" t="s">
        <v>4855</v>
      </c>
      <c r="J1476">
        <v>94.98</v>
      </c>
      <c r="K1476" t="s">
        <v>4218</v>
      </c>
      <c r="L1476">
        <v>3.23</v>
      </c>
      <c r="M1476" s="16">
        <v>19.38</v>
      </c>
      <c r="N1476" s="16" t="s">
        <v>4218</v>
      </c>
      <c r="P1476" t="s">
        <v>5080</v>
      </c>
      <c r="R1476" t="s">
        <v>5021</v>
      </c>
    </row>
    <row r="1477" spans="1:18" x14ac:dyDescent="0.35">
      <c r="A1477">
        <v>3029721</v>
      </c>
      <c r="B1477">
        <v>6550986</v>
      </c>
      <c r="C1477" t="s">
        <v>4931</v>
      </c>
      <c r="D1477">
        <v>4001790105</v>
      </c>
      <c r="E1477" s="16">
        <v>45683</v>
      </c>
      <c r="F1477" s="16" t="s">
        <v>4932</v>
      </c>
      <c r="G1477" s="16" t="s">
        <v>1825</v>
      </c>
      <c r="H1477">
        <v>2</v>
      </c>
      <c r="I1477" t="s">
        <v>4933</v>
      </c>
      <c r="J1477">
        <v>20.94</v>
      </c>
      <c r="K1477" t="s">
        <v>4218</v>
      </c>
      <c r="L1477">
        <v>6.22</v>
      </c>
      <c r="M1477" s="16">
        <v>24.88</v>
      </c>
      <c r="N1477" s="16" t="s">
        <v>4218</v>
      </c>
      <c r="P1477" t="s">
        <v>5080</v>
      </c>
      <c r="R1477" t="s">
        <v>5021</v>
      </c>
    </row>
    <row r="1478" spans="1:18" x14ac:dyDescent="0.35">
      <c r="A1478">
        <v>3029721</v>
      </c>
      <c r="B1478">
        <v>6550986</v>
      </c>
      <c r="C1478" t="s">
        <v>4931</v>
      </c>
      <c r="D1478">
        <v>4001790105</v>
      </c>
      <c r="E1478" s="16">
        <v>45683</v>
      </c>
      <c r="F1478" s="16" t="s">
        <v>2907</v>
      </c>
      <c r="G1478" s="16" t="s">
        <v>1810</v>
      </c>
      <c r="H1478">
        <v>8</v>
      </c>
      <c r="I1478" t="s">
        <v>4901</v>
      </c>
      <c r="J1478">
        <v>32.56</v>
      </c>
      <c r="K1478" t="s">
        <v>4218</v>
      </c>
      <c r="L1478">
        <v>2.62</v>
      </c>
      <c r="M1478" s="16">
        <v>10.48</v>
      </c>
      <c r="N1478" s="16" t="s">
        <v>4218</v>
      </c>
      <c r="P1478" t="s">
        <v>5080</v>
      </c>
      <c r="R1478" t="s">
        <v>5021</v>
      </c>
    </row>
    <row r="1479" spans="1:18" x14ac:dyDescent="0.35">
      <c r="A1479">
        <v>3029721</v>
      </c>
      <c r="B1479">
        <v>6550986</v>
      </c>
      <c r="C1479" t="s">
        <v>4931</v>
      </c>
      <c r="D1479">
        <v>4001790105</v>
      </c>
      <c r="E1479" s="16">
        <v>45683</v>
      </c>
      <c r="F1479" s="16" t="s">
        <v>2783</v>
      </c>
      <c r="G1479" s="16" t="s">
        <v>1949</v>
      </c>
      <c r="H1479">
        <v>4</v>
      </c>
      <c r="I1479" t="s">
        <v>4849</v>
      </c>
      <c r="J1479">
        <v>16.04</v>
      </c>
      <c r="K1479" t="s">
        <v>4218</v>
      </c>
      <c r="L1479" t="s">
        <v>5082</v>
      </c>
      <c r="M1479" s="16">
        <v>20.76</v>
      </c>
      <c r="N1479" s="16" t="s">
        <v>4218</v>
      </c>
      <c r="P1479" t="s">
        <v>5080</v>
      </c>
      <c r="R1479" t="s">
        <v>5021</v>
      </c>
    </row>
    <row r="1480" spans="1:18" x14ac:dyDescent="0.35">
      <c r="A1480">
        <v>3029721</v>
      </c>
      <c r="B1480">
        <v>6550986</v>
      </c>
      <c r="C1480" t="s">
        <v>4931</v>
      </c>
      <c r="D1480">
        <v>4001790105</v>
      </c>
      <c r="E1480" s="16">
        <v>45683</v>
      </c>
      <c r="F1480" s="16" t="s">
        <v>1888</v>
      </c>
      <c r="G1480" s="16" t="s">
        <v>1826</v>
      </c>
      <c r="H1480">
        <v>2</v>
      </c>
      <c r="I1480" t="s">
        <v>4853</v>
      </c>
      <c r="J1480">
        <v>3.32</v>
      </c>
      <c r="K1480" t="s">
        <v>4218</v>
      </c>
      <c r="L1480">
        <v>7.55</v>
      </c>
      <c r="M1480" s="16">
        <v>15.1</v>
      </c>
      <c r="N1480" s="16" t="s">
        <v>4218</v>
      </c>
      <c r="P1480" t="s">
        <v>5080</v>
      </c>
      <c r="R1480" t="s">
        <v>5029</v>
      </c>
    </row>
    <row r="1481" spans="1:18" x14ac:dyDescent="0.35">
      <c r="A1481">
        <v>3029721</v>
      </c>
      <c r="B1481">
        <v>6550986</v>
      </c>
      <c r="C1481" t="s">
        <v>4931</v>
      </c>
      <c r="D1481">
        <v>4001790105</v>
      </c>
      <c r="E1481" s="16">
        <v>45683</v>
      </c>
      <c r="F1481" s="16" t="s">
        <v>4572</v>
      </c>
      <c r="G1481" s="16" t="s">
        <v>1823</v>
      </c>
      <c r="H1481">
        <v>2</v>
      </c>
      <c r="I1481" t="s">
        <v>4867</v>
      </c>
      <c r="J1481">
        <v>33.4</v>
      </c>
      <c r="K1481" t="s">
        <v>4218</v>
      </c>
      <c r="L1481">
        <v>937.15</v>
      </c>
      <c r="M1481" s="16">
        <v>1874.3</v>
      </c>
      <c r="N1481" s="16" t="s">
        <v>4218</v>
      </c>
      <c r="P1481" t="s">
        <v>5080</v>
      </c>
      <c r="R1481" t="s">
        <v>5029</v>
      </c>
    </row>
    <row r="1482" spans="1:18" x14ac:dyDescent="0.35">
      <c r="A1482">
        <v>3029721</v>
      </c>
      <c r="B1482">
        <v>6550986</v>
      </c>
      <c r="C1482" t="s">
        <v>4931</v>
      </c>
      <c r="D1482">
        <v>4001790105</v>
      </c>
      <c r="E1482" s="16">
        <v>45683</v>
      </c>
      <c r="F1482" s="16" t="s">
        <v>2294</v>
      </c>
      <c r="G1482" s="16" t="s">
        <v>1831</v>
      </c>
      <c r="H1482">
        <v>13</v>
      </c>
      <c r="I1482" t="s">
        <v>4934</v>
      </c>
      <c r="J1482">
        <v>31.46</v>
      </c>
      <c r="K1482" t="s">
        <v>4218</v>
      </c>
      <c r="L1482">
        <v>2.21</v>
      </c>
      <c r="M1482" s="16">
        <v>13.26</v>
      </c>
      <c r="N1482" s="16" t="s">
        <v>4218</v>
      </c>
      <c r="P1482" t="s">
        <v>5080</v>
      </c>
      <c r="R1482" t="s">
        <v>5029</v>
      </c>
    </row>
    <row r="1483" spans="1:18" x14ac:dyDescent="0.35">
      <c r="A1483">
        <v>3029721</v>
      </c>
      <c r="B1483">
        <v>6550986</v>
      </c>
      <c r="C1483" t="s">
        <v>4931</v>
      </c>
      <c r="D1483">
        <v>4001790105</v>
      </c>
      <c r="E1483" s="16">
        <v>45683</v>
      </c>
      <c r="F1483" s="16" t="s">
        <v>3640</v>
      </c>
      <c r="G1483" s="16" t="s">
        <v>1825</v>
      </c>
      <c r="H1483">
        <v>1</v>
      </c>
      <c r="I1483" t="s">
        <v>4935</v>
      </c>
      <c r="J1483">
        <v>1.1499999999999999</v>
      </c>
      <c r="K1483" t="s">
        <v>4218</v>
      </c>
      <c r="L1483">
        <v>30.68</v>
      </c>
      <c r="M1483" s="16">
        <v>61.36</v>
      </c>
      <c r="N1483" s="16" t="s">
        <v>4218</v>
      </c>
      <c r="P1483" t="s">
        <v>5080</v>
      </c>
      <c r="R1483" t="s">
        <v>5029</v>
      </c>
    </row>
    <row r="1484" spans="1:18" x14ac:dyDescent="0.35">
      <c r="A1484">
        <v>3029721</v>
      </c>
      <c r="B1484">
        <v>6550986</v>
      </c>
      <c r="C1484" t="s">
        <v>4931</v>
      </c>
      <c r="D1484">
        <v>4001790105</v>
      </c>
      <c r="E1484" s="16">
        <v>45683</v>
      </c>
      <c r="F1484" s="16" t="s">
        <v>3007</v>
      </c>
      <c r="G1484" s="16" t="s">
        <v>1814</v>
      </c>
      <c r="H1484">
        <v>26</v>
      </c>
      <c r="I1484" t="s">
        <v>4900</v>
      </c>
      <c r="J1484">
        <v>132.08000000000001</v>
      </c>
      <c r="K1484" t="s">
        <v>4218</v>
      </c>
      <c r="L1484">
        <v>2.0099999999999998</v>
      </c>
      <c r="M1484" s="16">
        <v>4.0199999999999996</v>
      </c>
      <c r="N1484" s="16" t="s">
        <v>4218</v>
      </c>
      <c r="P1484" t="s">
        <v>5080</v>
      </c>
      <c r="R1484" t="s">
        <v>5029</v>
      </c>
    </row>
    <row r="1485" spans="1:18" x14ac:dyDescent="0.35">
      <c r="A1485">
        <v>3029721</v>
      </c>
      <c r="B1485">
        <v>6550986</v>
      </c>
      <c r="C1485" t="s">
        <v>4931</v>
      </c>
      <c r="D1485">
        <v>4001790105</v>
      </c>
      <c r="E1485" s="16">
        <v>45683</v>
      </c>
      <c r="F1485" s="16" t="s">
        <v>2782</v>
      </c>
      <c r="G1485" s="16" t="s">
        <v>1825</v>
      </c>
      <c r="H1485">
        <v>12</v>
      </c>
      <c r="I1485" t="s">
        <v>4847</v>
      </c>
      <c r="J1485">
        <v>18.600000000000001</v>
      </c>
      <c r="K1485" t="s">
        <v>4218</v>
      </c>
      <c r="L1485">
        <v>18.59</v>
      </c>
      <c r="M1485" s="16">
        <v>111.54</v>
      </c>
      <c r="N1485" s="16" t="s">
        <v>4218</v>
      </c>
      <c r="P1485" t="s">
        <v>5080</v>
      </c>
      <c r="R1485" t="s">
        <v>5029</v>
      </c>
    </row>
    <row r="1486" spans="1:18" x14ac:dyDescent="0.35">
      <c r="A1486">
        <v>3029721</v>
      </c>
      <c r="B1486">
        <v>6550986</v>
      </c>
      <c r="C1486" t="s">
        <v>4931</v>
      </c>
      <c r="D1486">
        <v>4001790105</v>
      </c>
      <c r="E1486" s="16">
        <v>45683</v>
      </c>
      <c r="F1486" s="16" t="s">
        <v>4936</v>
      </c>
      <c r="G1486" s="16" t="s">
        <v>1825</v>
      </c>
      <c r="H1486">
        <v>1</v>
      </c>
      <c r="I1486" t="s">
        <v>4937</v>
      </c>
      <c r="J1486">
        <v>10.85</v>
      </c>
      <c r="K1486" t="s">
        <v>4218</v>
      </c>
      <c r="L1486">
        <v>13.15</v>
      </c>
      <c r="M1486" s="16">
        <v>26.3</v>
      </c>
      <c r="N1486" s="16" t="s">
        <v>4218</v>
      </c>
      <c r="P1486" t="s">
        <v>5080</v>
      </c>
      <c r="R1486" t="s">
        <v>5029</v>
      </c>
    </row>
    <row r="1487" spans="1:18" x14ac:dyDescent="0.35">
      <c r="A1487">
        <v>3029721</v>
      </c>
      <c r="B1487">
        <v>6550986</v>
      </c>
      <c r="C1487" t="s">
        <v>4931</v>
      </c>
      <c r="D1487">
        <v>4001790105</v>
      </c>
      <c r="E1487" s="16">
        <v>45683</v>
      </c>
      <c r="F1487" s="16" t="s">
        <v>4938</v>
      </c>
      <c r="G1487" s="16" t="s">
        <v>1825</v>
      </c>
      <c r="H1487">
        <v>1</v>
      </c>
      <c r="I1487" t="s">
        <v>4939</v>
      </c>
      <c r="J1487">
        <v>0.52</v>
      </c>
      <c r="K1487" t="s">
        <v>4218</v>
      </c>
      <c r="L1487">
        <v>93.09</v>
      </c>
      <c r="M1487" s="16">
        <v>186.18</v>
      </c>
      <c r="N1487" s="16" t="s">
        <v>4218</v>
      </c>
      <c r="P1487" t="s">
        <v>5080</v>
      </c>
      <c r="R1487" t="s">
        <v>5029</v>
      </c>
    </row>
    <row r="1488" spans="1:18" x14ac:dyDescent="0.35">
      <c r="A1488">
        <v>3029721</v>
      </c>
      <c r="B1488">
        <v>6550986</v>
      </c>
      <c r="C1488" t="s">
        <v>4931</v>
      </c>
      <c r="D1488">
        <v>4001790105</v>
      </c>
      <c r="E1488" s="16">
        <v>45683</v>
      </c>
      <c r="F1488" s="16" t="s">
        <v>2840</v>
      </c>
      <c r="G1488" s="16" t="s">
        <v>1825</v>
      </c>
      <c r="H1488">
        <v>1</v>
      </c>
      <c r="I1488" t="s">
        <v>4940</v>
      </c>
      <c r="J1488">
        <v>0.56000000000000005</v>
      </c>
      <c r="K1488" t="s">
        <v>4218</v>
      </c>
      <c r="L1488">
        <v>90.71</v>
      </c>
      <c r="M1488" s="16">
        <v>181.42</v>
      </c>
      <c r="N1488" s="16" t="s">
        <v>4218</v>
      </c>
      <c r="P1488" t="s">
        <v>5080</v>
      </c>
      <c r="R1488" t="s">
        <v>5029</v>
      </c>
    </row>
    <row r="1489" spans="1:18" x14ac:dyDescent="0.35">
      <c r="A1489">
        <v>3029721</v>
      </c>
      <c r="B1489">
        <v>6550986</v>
      </c>
      <c r="C1489" t="s">
        <v>4931</v>
      </c>
      <c r="D1489">
        <v>4001790105</v>
      </c>
      <c r="E1489" s="16">
        <v>45683</v>
      </c>
      <c r="F1489" s="16" t="s">
        <v>4573</v>
      </c>
      <c r="G1489" s="16" t="s">
        <v>1825</v>
      </c>
      <c r="H1489">
        <v>9</v>
      </c>
      <c r="I1489" t="s">
        <v>4857</v>
      </c>
      <c r="J1489">
        <v>855.36</v>
      </c>
      <c r="K1489" t="s">
        <v>4218</v>
      </c>
      <c r="L1489">
        <v>52.48</v>
      </c>
      <c r="M1489" s="16">
        <v>629.76</v>
      </c>
      <c r="N1489" s="16" t="s">
        <v>4218</v>
      </c>
      <c r="P1489" t="s">
        <v>5080</v>
      </c>
      <c r="R1489" t="s">
        <v>5029</v>
      </c>
    </row>
    <row r="1490" spans="1:18" x14ac:dyDescent="0.35">
      <c r="A1490">
        <v>3029721</v>
      </c>
      <c r="B1490">
        <v>6550986</v>
      </c>
      <c r="C1490" t="s">
        <v>4931</v>
      </c>
      <c r="D1490">
        <v>4001790105</v>
      </c>
      <c r="E1490" s="16">
        <v>45683</v>
      </c>
      <c r="F1490" s="16" t="s">
        <v>4573</v>
      </c>
      <c r="G1490" s="16" t="s">
        <v>1825</v>
      </c>
      <c r="H1490">
        <v>10</v>
      </c>
      <c r="I1490" t="s">
        <v>4857</v>
      </c>
      <c r="J1490">
        <v>855.36</v>
      </c>
      <c r="K1490" t="s">
        <v>4218</v>
      </c>
      <c r="L1490">
        <v>12.98</v>
      </c>
      <c r="M1490" s="16">
        <v>25.96</v>
      </c>
      <c r="N1490" s="16" t="s">
        <v>4218</v>
      </c>
      <c r="P1490" t="s">
        <v>5080</v>
      </c>
      <c r="R1490" t="s">
        <v>5029</v>
      </c>
    </row>
    <row r="1491" spans="1:18" x14ac:dyDescent="0.35">
      <c r="A1491">
        <v>3029721</v>
      </c>
      <c r="B1491">
        <v>6550986</v>
      </c>
      <c r="C1491" t="s">
        <v>4931</v>
      </c>
      <c r="D1491">
        <v>4001790105</v>
      </c>
      <c r="E1491" s="16">
        <v>45683</v>
      </c>
      <c r="F1491" s="16" t="s">
        <v>4573</v>
      </c>
      <c r="G1491" s="16" t="s">
        <v>1825</v>
      </c>
      <c r="H1491">
        <v>5</v>
      </c>
      <c r="I1491" t="s">
        <v>4857</v>
      </c>
      <c r="J1491">
        <v>855.36</v>
      </c>
      <c r="K1491" t="s">
        <v>4218</v>
      </c>
      <c r="L1491">
        <v>251.44</v>
      </c>
      <c r="M1491" s="16">
        <v>1508.64</v>
      </c>
      <c r="N1491" s="16" t="s">
        <v>4218</v>
      </c>
      <c r="P1491" t="s">
        <v>5080</v>
      </c>
      <c r="R1491" t="s">
        <v>5029</v>
      </c>
    </row>
    <row r="1492" spans="1:18" x14ac:dyDescent="0.35">
      <c r="A1492">
        <v>3029721</v>
      </c>
      <c r="B1492">
        <v>6550986</v>
      </c>
      <c r="C1492" t="s">
        <v>4931</v>
      </c>
      <c r="D1492">
        <v>4001790105</v>
      </c>
      <c r="E1492" s="16">
        <v>45683</v>
      </c>
      <c r="F1492" s="16" t="s">
        <v>4941</v>
      </c>
      <c r="G1492" s="16" t="s">
        <v>1825</v>
      </c>
      <c r="H1492">
        <v>1</v>
      </c>
      <c r="I1492" t="s">
        <v>4942</v>
      </c>
      <c r="J1492">
        <v>17.739999999999998</v>
      </c>
      <c r="K1492" t="s">
        <v>4218</v>
      </c>
      <c r="L1492">
        <v>134.69</v>
      </c>
      <c r="M1492" s="16">
        <v>808.14</v>
      </c>
      <c r="N1492" s="16" t="s">
        <v>4218</v>
      </c>
      <c r="P1492" t="s">
        <v>5080</v>
      </c>
      <c r="R1492" t="s">
        <v>5029</v>
      </c>
    </row>
    <row r="1493" spans="1:18" x14ac:dyDescent="0.35">
      <c r="A1493">
        <v>3029721</v>
      </c>
      <c r="B1493">
        <v>6550986</v>
      </c>
      <c r="C1493" t="s">
        <v>4931</v>
      </c>
      <c r="D1493">
        <v>4001790105</v>
      </c>
      <c r="E1493" s="16">
        <v>45683</v>
      </c>
      <c r="F1493" s="16" t="s">
        <v>2780</v>
      </c>
      <c r="G1493" s="16" t="s">
        <v>2781</v>
      </c>
      <c r="H1493">
        <v>2</v>
      </c>
      <c r="I1493" t="s">
        <v>4846</v>
      </c>
      <c r="J1493">
        <v>1538.72</v>
      </c>
      <c r="K1493" t="s">
        <v>4218</v>
      </c>
      <c r="L1493">
        <v>1292.76</v>
      </c>
      <c r="M1493" s="16">
        <v>7756.56</v>
      </c>
      <c r="N1493" s="16" t="s">
        <v>4218</v>
      </c>
      <c r="P1493" t="s">
        <v>5080</v>
      </c>
      <c r="R1493" t="s">
        <v>5029</v>
      </c>
    </row>
    <row r="1494" spans="1:18" x14ac:dyDescent="0.35">
      <c r="A1494">
        <v>3029721</v>
      </c>
      <c r="B1494">
        <v>6550986</v>
      </c>
      <c r="C1494" t="s">
        <v>4931</v>
      </c>
      <c r="D1494">
        <v>4001790105</v>
      </c>
      <c r="E1494" s="16">
        <v>45683</v>
      </c>
      <c r="F1494" s="16" t="s">
        <v>4574</v>
      </c>
      <c r="G1494" s="16" t="s">
        <v>1936</v>
      </c>
      <c r="H1494">
        <v>1</v>
      </c>
      <c r="I1494" t="s">
        <v>4858</v>
      </c>
      <c r="J1494">
        <v>258.08</v>
      </c>
      <c r="K1494" t="s">
        <v>4218</v>
      </c>
      <c r="L1494">
        <v>1598.02</v>
      </c>
      <c r="M1494" s="16">
        <v>3196.04</v>
      </c>
      <c r="N1494" s="16" t="s">
        <v>4218</v>
      </c>
      <c r="P1494" t="s">
        <v>5080</v>
      </c>
      <c r="R1494" t="s">
        <v>5029</v>
      </c>
    </row>
    <row r="1495" spans="1:18" x14ac:dyDescent="0.35">
      <c r="A1495">
        <v>3029721</v>
      </c>
      <c r="B1495">
        <v>6550986</v>
      </c>
      <c r="C1495" t="s">
        <v>4931</v>
      </c>
      <c r="D1495">
        <v>4001790105</v>
      </c>
      <c r="E1495" s="16">
        <v>45683</v>
      </c>
      <c r="F1495" s="16" t="s">
        <v>4574</v>
      </c>
      <c r="G1495" s="16" t="s">
        <v>1936</v>
      </c>
      <c r="H1495">
        <v>1</v>
      </c>
      <c r="I1495" t="s">
        <v>4858</v>
      </c>
      <c r="J1495">
        <v>258.08</v>
      </c>
      <c r="K1495" t="s">
        <v>4218</v>
      </c>
      <c r="L1495">
        <v>341.86</v>
      </c>
      <c r="M1495" s="16">
        <v>1367.44</v>
      </c>
      <c r="N1495" s="16" t="s">
        <v>4218</v>
      </c>
      <c r="P1495" t="s">
        <v>5080</v>
      </c>
      <c r="R1495" t="s">
        <v>5029</v>
      </c>
    </row>
    <row r="1496" spans="1:18" x14ac:dyDescent="0.35">
      <c r="A1496">
        <v>3029721</v>
      </c>
      <c r="B1496">
        <v>6550986</v>
      </c>
      <c r="C1496" t="s">
        <v>4931</v>
      </c>
      <c r="D1496">
        <v>4001790105</v>
      </c>
      <c r="E1496" s="16">
        <v>45683</v>
      </c>
      <c r="F1496" s="16" t="s">
        <v>4575</v>
      </c>
      <c r="G1496" s="16" t="s">
        <v>1857</v>
      </c>
      <c r="H1496">
        <v>2</v>
      </c>
      <c r="I1496" t="s">
        <v>4868</v>
      </c>
      <c r="J1496">
        <v>459.62</v>
      </c>
      <c r="K1496" t="s">
        <v>4218</v>
      </c>
      <c r="L1496">
        <v>7841.42</v>
      </c>
      <c r="M1496" s="16">
        <v>15682.84</v>
      </c>
      <c r="N1496" s="16" t="s">
        <v>4218</v>
      </c>
      <c r="P1496" t="s">
        <v>5080</v>
      </c>
      <c r="R1496" t="s">
        <v>5029</v>
      </c>
    </row>
    <row r="1497" spans="1:18" x14ac:dyDescent="0.35">
      <c r="A1497">
        <v>3029721</v>
      </c>
      <c r="B1497">
        <v>6550986</v>
      </c>
      <c r="C1497" t="s">
        <v>4931</v>
      </c>
      <c r="D1497">
        <v>4001790105</v>
      </c>
      <c r="E1497" s="16">
        <v>45683</v>
      </c>
      <c r="F1497" s="16" t="s">
        <v>4576</v>
      </c>
      <c r="G1497" s="16" t="s">
        <v>1825</v>
      </c>
      <c r="H1497">
        <v>8</v>
      </c>
      <c r="I1497" t="s">
        <v>4863</v>
      </c>
      <c r="J1497">
        <v>35.520000000000003</v>
      </c>
      <c r="K1497" t="s">
        <v>4218</v>
      </c>
      <c r="L1497">
        <v>1193.77</v>
      </c>
      <c r="M1497" s="16">
        <v>2387.54</v>
      </c>
      <c r="N1497" s="16" t="s">
        <v>4218</v>
      </c>
      <c r="P1497" t="s">
        <v>5080</v>
      </c>
      <c r="R1497" t="s">
        <v>5029</v>
      </c>
    </row>
    <row r="1498" spans="1:18" x14ac:dyDescent="0.35">
      <c r="A1498">
        <v>3029721</v>
      </c>
      <c r="B1498">
        <v>6550986</v>
      </c>
      <c r="C1498" t="s">
        <v>4931</v>
      </c>
      <c r="D1498">
        <v>4001790105</v>
      </c>
      <c r="E1498" s="16">
        <v>45683</v>
      </c>
      <c r="F1498" s="16" t="s">
        <v>4602</v>
      </c>
      <c r="G1498" s="16" t="s">
        <v>1825</v>
      </c>
      <c r="H1498">
        <v>4</v>
      </c>
      <c r="I1498" t="s">
        <v>4924</v>
      </c>
      <c r="J1498">
        <v>107.28</v>
      </c>
      <c r="K1498" t="s">
        <v>4218</v>
      </c>
      <c r="L1498">
        <v>1461.41</v>
      </c>
      <c r="M1498" s="16">
        <v>2922.82</v>
      </c>
      <c r="N1498" s="16" t="s">
        <v>4218</v>
      </c>
      <c r="P1498" t="s">
        <v>5080</v>
      </c>
      <c r="R1498" t="s">
        <v>5029</v>
      </c>
    </row>
    <row r="1499" spans="1:18" x14ac:dyDescent="0.35">
      <c r="A1499">
        <v>3029721</v>
      </c>
      <c r="B1499">
        <v>6550986</v>
      </c>
      <c r="C1499" t="s">
        <v>4931</v>
      </c>
      <c r="D1499">
        <v>4001790105</v>
      </c>
      <c r="E1499" s="16">
        <v>45683</v>
      </c>
      <c r="F1499" s="16" t="s">
        <v>4895</v>
      </c>
      <c r="G1499" s="16" t="s">
        <v>1825</v>
      </c>
      <c r="H1499">
        <v>11</v>
      </c>
      <c r="I1499" t="s">
        <v>4896</v>
      </c>
      <c r="J1499">
        <v>318.64</v>
      </c>
      <c r="K1499" t="s">
        <v>4218</v>
      </c>
      <c r="L1499">
        <v>1927.62</v>
      </c>
      <c r="M1499" s="16">
        <v>3855.24</v>
      </c>
      <c r="N1499" s="16" t="s">
        <v>4218</v>
      </c>
      <c r="P1499" t="s">
        <v>5080</v>
      </c>
      <c r="R1499" t="s">
        <v>5029</v>
      </c>
    </row>
    <row r="1500" spans="1:18" x14ac:dyDescent="0.35">
      <c r="A1500">
        <v>3029721</v>
      </c>
      <c r="B1500">
        <v>6550986</v>
      </c>
      <c r="C1500" t="s">
        <v>4931</v>
      </c>
      <c r="D1500">
        <v>4001790105</v>
      </c>
      <c r="E1500" s="16">
        <v>45683</v>
      </c>
      <c r="F1500" s="16" t="s">
        <v>4895</v>
      </c>
      <c r="G1500" s="16" t="s">
        <v>1825</v>
      </c>
      <c r="H1500">
        <v>17</v>
      </c>
      <c r="I1500" t="s">
        <v>4896</v>
      </c>
      <c r="J1500">
        <v>318.64</v>
      </c>
      <c r="K1500" t="s">
        <v>4218</v>
      </c>
      <c r="L1500">
        <v>23.14</v>
      </c>
      <c r="M1500" s="16">
        <v>185.12</v>
      </c>
      <c r="N1500" s="16" t="s">
        <v>4218</v>
      </c>
      <c r="P1500" t="s">
        <v>5080</v>
      </c>
      <c r="R1500" t="s">
        <v>5029</v>
      </c>
    </row>
    <row r="1501" spans="1:18" x14ac:dyDescent="0.35">
      <c r="A1501">
        <v>3029721</v>
      </c>
      <c r="B1501">
        <v>6550986</v>
      </c>
      <c r="C1501" t="s">
        <v>4931</v>
      </c>
      <c r="D1501">
        <v>4001790105</v>
      </c>
      <c r="E1501" s="16">
        <v>45683</v>
      </c>
      <c r="F1501" s="16" t="s">
        <v>4603</v>
      </c>
      <c r="G1501" s="16" t="s">
        <v>1810</v>
      </c>
      <c r="H1501">
        <v>4</v>
      </c>
      <c r="I1501" t="s">
        <v>4925</v>
      </c>
      <c r="J1501">
        <v>14.44</v>
      </c>
      <c r="K1501" t="s">
        <v>4218</v>
      </c>
      <c r="L1501">
        <v>2.0699999999999998</v>
      </c>
      <c r="M1501" s="16">
        <v>20.7</v>
      </c>
      <c r="N1501" s="16" t="s">
        <v>4218</v>
      </c>
      <c r="P1501" t="s">
        <v>5080</v>
      </c>
      <c r="R1501" t="s">
        <v>5029</v>
      </c>
    </row>
    <row r="1502" spans="1:18" x14ac:dyDescent="0.35">
      <c r="A1502">
        <v>3029721</v>
      </c>
      <c r="B1502">
        <v>6550986</v>
      </c>
      <c r="C1502" t="s">
        <v>4931</v>
      </c>
      <c r="D1502">
        <v>4001790105</v>
      </c>
      <c r="E1502" s="16">
        <v>45683</v>
      </c>
      <c r="F1502" s="16" t="s">
        <v>2643</v>
      </c>
      <c r="G1502" s="16" t="s">
        <v>1822</v>
      </c>
      <c r="H1502">
        <v>4</v>
      </c>
      <c r="I1502" t="s">
        <v>4848</v>
      </c>
      <c r="J1502">
        <v>24.32</v>
      </c>
      <c r="K1502" t="s">
        <v>4218</v>
      </c>
      <c r="L1502">
        <v>1.05</v>
      </c>
      <c r="M1502" s="16">
        <v>10.5</v>
      </c>
      <c r="N1502" s="16" t="s">
        <v>4218</v>
      </c>
      <c r="P1502" t="s">
        <v>5080</v>
      </c>
      <c r="R1502" t="s">
        <v>5029</v>
      </c>
    </row>
    <row r="1503" spans="1:18" x14ac:dyDescent="0.35">
      <c r="A1503">
        <v>3029721</v>
      </c>
      <c r="B1503">
        <v>6550986</v>
      </c>
      <c r="C1503" t="s">
        <v>4931</v>
      </c>
      <c r="D1503">
        <v>4001790105</v>
      </c>
      <c r="E1503" s="16">
        <v>45683</v>
      </c>
      <c r="F1503" s="16" t="s">
        <v>4578</v>
      </c>
      <c r="G1503" s="16" t="s">
        <v>1826</v>
      </c>
      <c r="H1503">
        <v>2</v>
      </c>
      <c r="I1503" t="s">
        <v>4865</v>
      </c>
      <c r="J1503">
        <v>1235.3800000000001</v>
      </c>
      <c r="K1503" t="s">
        <v>4218</v>
      </c>
      <c r="L1503">
        <v>1.48</v>
      </c>
      <c r="M1503" s="16">
        <v>5.92</v>
      </c>
      <c r="N1503" s="16" t="s">
        <v>4218</v>
      </c>
      <c r="P1503" t="s">
        <v>5080</v>
      </c>
      <c r="R1503" t="s">
        <v>5029</v>
      </c>
    </row>
    <row r="1504" spans="1:18" x14ac:dyDescent="0.35">
      <c r="A1504">
        <v>3029721</v>
      </c>
      <c r="B1504">
        <v>6550986</v>
      </c>
      <c r="C1504" t="s">
        <v>4931</v>
      </c>
      <c r="D1504">
        <v>4001790105</v>
      </c>
      <c r="E1504" s="16">
        <v>45683</v>
      </c>
      <c r="F1504" s="16" t="s">
        <v>3611</v>
      </c>
      <c r="G1504" s="16" t="s">
        <v>1825</v>
      </c>
      <c r="H1504">
        <v>1</v>
      </c>
      <c r="I1504" t="s">
        <v>4943</v>
      </c>
      <c r="J1504">
        <v>0.65</v>
      </c>
      <c r="K1504" t="s">
        <v>4218</v>
      </c>
      <c r="L1504">
        <v>450.47</v>
      </c>
      <c r="M1504" s="16">
        <v>450.47</v>
      </c>
      <c r="N1504" s="16" t="s">
        <v>4218</v>
      </c>
      <c r="P1504" t="s">
        <v>5080</v>
      </c>
      <c r="R1504" t="s">
        <v>5029</v>
      </c>
    </row>
    <row r="1505" spans="1:18" x14ac:dyDescent="0.35">
      <c r="A1505">
        <v>3029721</v>
      </c>
      <c r="B1505">
        <v>6550986</v>
      </c>
      <c r="C1505" t="s">
        <v>4931</v>
      </c>
      <c r="D1505">
        <v>4001790105</v>
      </c>
      <c r="E1505" s="16">
        <v>45683</v>
      </c>
      <c r="F1505" s="16" t="s">
        <v>4561</v>
      </c>
      <c r="G1505" s="16" t="s">
        <v>1825</v>
      </c>
      <c r="H1505">
        <v>1</v>
      </c>
      <c r="I1505" t="s">
        <v>4944</v>
      </c>
      <c r="J1505">
        <v>1.82</v>
      </c>
      <c r="K1505" t="s">
        <v>4218</v>
      </c>
      <c r="L1505">
        <v>1769.14</v>
      </c>
      <c r="M1505" s="16">
        <v>1769.14</v>
      </c>
      <c r="N1505" s="16" t="s">
        <v>4218</v>
      </c>
      <c r="P1505" t="s">
        <v>5080</v>
      </c>
      <c r="R1505" t="s">
        <v>5029</v>
      </c>
    </row>
    <row r="1506" spans="1:18" x14ac:dyDescent="0.35">
      <c r="A1506">
        <v>3029721</v>
      </c>
      <c r="B1506">
        <v>6550986</v>
      </c>
      <c r="C1506" t="s">
        <v>4931</v>
      </c>
      <c r="D1506">
        <v>4001790105</v>
      </c>
      <c r="E1506" s="16">
        <v>45683</v>
      </c>
      <c r="F1506" s="16" t="s">
        <v>1821</v>
      </c>
      <c r="G1506" s="16" t="s">
        <v>1822</v>
      </c>
      <c r="H1506">
        <v>36</v>
      </c>
      <c r="I1506" t="s">
        <v>4851</v>
      </c>
      <c r="J1506">
        <v>37.799999999999997</v>
      </c>
      <c r="K1506" t="s">
        <v>4218</v>
      </c>
      <c r="L1506">
        <v>314.66000000000003</v>
      </c>
      <c r="M1506" s="16">
        <v>314.66000000000003</v>
      </c>
      <c r="N1506" s="16" t="s">
        <v>4218</v>
      </c>
      <c r="P1506" t="s">
        <v>5080</v>
      </c>
      <c r="R1506" t="s">
        <v>5029</v>
      </c>
    </row>
    <row r="1507" spans="1:18" x14ac:dyDescent="0.35">
      <c r="A1507">
        <v>3029721</v>
      </c>
      <c r="B1507">
        <v>6550986</v>
      </c>
      <c r="C1507" t="s">
        <v>4931</v>
      </c>
      <c r="D1507">
        <v>4001790105</v>
      </c>
      <c r="E1507" s="16">
        <v>45683</v>
      </c>
      <c r="F1507" s="16" t="s">
        <v>4945</v>
      </c>
      <c r="G1507" s="16" t="s">
        <v>1825</v>
      </c>
      <c r="H1507">
        <v>1</v>
      </c>
      <c r="I1507" t="s">
        <v>4946</v>
      </c>
      <c r="J1507">
        <v>6.67</v>
      </c>
      <c r="K1507" t="s">
        <v>4218</v>
      </c>
      <c r="L1507">
        <v>5.4</v>
      </c>
      <c r="M1507" s="16">
        <v>21.6</v>
      </c>
      <c r="N1507" s="16" t="s">
        <v>4218</v>
      </c>
      <c r="P1507" t="s">
        <v>5080</v>
      </c>
      <c r="R1507" t="s">
        <v>5029</v>
      </c>
    </row>
    <row r="1508" spans="1:18" x14ac:dyDescent="0.35">
      <c r="A1508">
        <v>3029721</v>
      </c>
      <c r="B1508">
        <v>6550986</v>
      </c>
      <c r="C1508" t="s">
        <v>4931</v>
      </c>
      <c r="D1508">
        <v>4001790105</v>
      </c>
      <c r="E1508" s="16">
        <v>45683</v>
      </c>
      <c r="F1508" s="16" t="s">
        <v>2980</v>
      </c>
      <c r="G1508" s="16" t="s">
        <v>1825</v>
      </c>
      <c r="H1508">
        <v>1</v>
      </c>
      <c r="I1508" t="s">
        <v>4923</v>
      </c>
      <c r="J1508">
        <v>4.13</v>
      </c>
      <c r="K1508" t="s">
        <v>4218</v>
      </c>
      <c r="L1508">
        <v>1.05</v>
      </c>
      <c r="M1508" s="16">
        <v>2.1</v>
      </c>
      <c r="N1508" s="16" t="s">
        <v>4218</v>
      </c>
      <c r="P1508" t="s">
        <v>5080</v>
      </c>
      <c r="R1508" t="s">
        <v>5029</v>
      </c>
    </row>
    <row r="1509" spans="1:18" x14ac:dyDescent="0.35">
      <c r="A1509">
        <v>3029721</v>
      </c>
      <c r="B1509">
        <v>6550986</v>
      </c>
      <c r="C1509" t="s">
        <v>4931</v>
      </c>
      <c r="D1509">
        <v>4001790105</v>
      </c>
      <c r="E1509" s="16">
        <v>45683</v>
      </c>
      <c r="F1509" s="16" t="s">
        <v>2967</v>
      </c>
      <c r="G1509" s="16" t="s">
        <v>1825</v>
      </c>
      <c r="H1509">
        <v>1</v>
      </c>
      <c r="I1509" t="s">
        <v>4866</v>
      </c>
      <c r="J1509">
        <v>2.88</v>
      </c>
      <c r="K1509" t="s">
        <v>4218</v>
      </c>
      <c r="L1509">
        <v>0.52</v>
      </c>
      <c r="M1509" s="16">
        <v>1.04</v>
      </c>
      <c r="N1509" s="16" t="s">
        <v>4218</v>
      </c>
      <c r="P1509" t="s">
        <v>5080</v>
      </c>
      <c r="R1509" t="s">
        <v>5029</v>
      </c>
    </row>
    <row r="1510" spans="1:18" x14ac:dyDescent="0.35">
      <c r="A1510">
        <v>3029721</v>
      </c>
      <c r="B1510">
        <v>6550986</v>
      </c>
      <c r="C1510" t="s">
        <v>4931</v>
      </c>
      <c r="D1510">
        <v>4001790105</v>
      </c>
      <c r="E1510" s="16">
        <v>45683</v>
      </c>
      <c r="F1510" s="16" t="s">
        <v>4580</v>
      </c>
      <c r="G1510" s="16" t="s">
        <v>1823</v>
      </c>
      <c r="H1510">
        <v>2</v>
      </c>
      <c r="I1510" t="s">
        <v>4856</v>
      </c>
      <c r="J1510">
        <v>21.14</v>
      </c>
      <c r="K1510" t="s">
        <v>4218</v>
      </c>
      <c r="L1510">
        <v>12.89</v>
      </c>
      <c r="M1510" s="16">
        <v>25.78</v>
      </c>
      <c r="N1510" s="16" t="s">
        <v>4218</v>
      </c>
      <c r="P1510" t="s">
        <v>5080</v>
      </c>
      <c r="R1510" t="s">
        <v>5029</v>
      </c>
    </row>
    <row r="1511" spans="1:18" x14ac:dyDescent="0.35">
      <c r="A1511">
        <v>3029721</v>
      </c>
      <c r="B1511">
        <v>6550986</v>
      </c>
      <c r="C1511" t="s">
        <v>4931</v>
      </c>
      <c r="D1511">
        <v>4001790105</v>
      </c>
      <c r="E1511" s="16">
        <v>45683</v>
      </c>
      <c r="F1511" s="16" t="s">
        <v>4581</v>
      </c>
      <c r="G1511" s="16" t="s">
        <v>2034</v>
      </c>
      <c r="H1511">
        <v>2</v>
      </c>
      <c r="I1511" t="s">
        <v>4854</v>
      </c>
      <c r="J1511">
        <v>16.440000000000001</v>
      </c>
      <c r="K1511" t="s">
        <v>4218</v>
      </c>
      <c r="L1511">
        <v>141.12</v>
      </c>
      <c r="M1511" s="16">
        <v>141.12</v>
      </c>
      <c r="N1511" s="16" t="s">
        <v>4218</v>
      </c>
      <c r="P1511" t="s">
        <v>5080</v>
      </c>
      <c r="R1511" t="s">
        <v>5029</v>
      </c>
    </row>
    <row r="1512" spans="1:18" x14ac:dyDescent="0.35">
      <c r="A1512">
        <v>3029721</v>
      </c>
      <c r="B1512">
        <v>6550986</v>
      </c>
      <c r="C1512" t="s">
        <v>4931</v>
      </c>
      <c r="D1512">
        <v>4001790105</v>
      </c>
      <c r="E1512" s="16">
        <v>45683</v>
      </c>
      <c r="F1512" s="16" t="s">
        <v>4582</v>
      </c>
      <c r="G1512" s="16" t="s">
        <v>1929</v>
      </c>
      <c r="H1512">
        <v>2</v>
      </c>
      <c r="I1512" t="s">
        <v>4869</v>
      </c>
      <c r="J1512">
        <v>2697.4</v>
      </c>
      <c r="K1512" t="s">
        <v>4218</v>
      </c>
      <c r="L1512">
        <v>60.63</v>
      </c>
      <c r="M1512" s="16">
        <v>60.63</v>
      </c>
      <c r="N1512" s="16" t="s">
        <v>4218</v>
      </c>
      <c r="P1512" t="s">
        <v>5080</v>
      </c>
      <c r="R1512" t="s">
        <v>5029</v>
      </c>
    </row>
    <row r="1513" spans="1:18" x14ac:dyDescent="0.35">
      <c r="A1513">
        <v>3029721</v>
      </c>
      <c r="B1513">
        <v>6550986</v>
      </c>
      <c r="C1513" t="s">
        <v>4931</v>
      </c>
      <c r="D1513">
        <v>4001790105</v>
      </c>
      <c r="E1513" s="16">
        <v>45683</v>
      </c>
      <c r="F1513" s="16" t="s">
        <v>2397</v>
      </c>
      <c r="G1513" s="16" t="s">
        <v>1825</v>
      </c>
      <c r="H1513">
        <v>1</v>
      </c>
      <c r="I1513" t="s">
        <v>4851</v>
      </c>
      <c r="J1513">
        <v>1.05</v>
      </c>
      <c r="K1513" t="s">
        <v>4218</v>
      </c>
      <c r="L1513">
        <v>105.77</v>
      </c>
      <c r="M1513" s="16">
        <v>105.77</v>
      </c>
      <c r="N1513" s="16" t="s">
        <v>4218</v>
      </c>
      <c r="P1513" t="s">
        <v>5080</v>
      </c>
      <c r="R1513" t="s">
        <v>5029</v>
      </c>
    </row>
    <row r="1514" spans="1:18" x14ac:dyDescent="0.35">
      <c r="A1514">
        <v>3029721</v>
      </c>
      <c r="B1514">
        <v>6550986</v>
      </c>
      <c r="C1514" t="s">
        <v>4931</v>
      </c>
      <c r="D1514">
        <v>4001790105</v>
      </c>
      <c r="E1514" s="16">
        <v>45683</v>
      </c>
      <c r="F1514" s="16" t="s">
        <v>4584</v>
      </c>
      <c r="G1514" s="16" t="s">
        <v>4585</v>
      </c>
      <c r="H1514">
        <v>2</v>
      </c>
      <c r="I1514" t="s">
        <v>4862</v>
      </c>
      <c r="J1514">
        <v>60.62</v>
      </c>
      <c r="K1514" t="s">
        <v>4218</v>
      </c>
      <c r="L1514">
        <v>1.27</v>
      </c>
      <c r="M1514" s="16">
        <v>2.54</v>
      </c>
      <c r="N1514" s="16" t="s">
        <v>4218</v>
      </c>
      <c r="P1514" t="s">
        <v>5080</v>
      </c>
      <c r="R1514" t="s">
        <v>5029</v>
      </c>
    </row>
    <row r="1515" spans="1:18" x14ac:dyDescent="0.35">
      <c r="A1515">
        <v>3029721</v>
      </c>
      <c r="B1515">
        <v>6550986</v>
      </c>
      <c r="C1515" t="s">
        <v>4931</v>
      </c>
      <c r="D1515">
        <v>4001790105</v>
      </c>
      <c r="E1515" s="16">
        <v>45683</v>
      </c>
      <c r="F1515" s="16" t="s">
        <v>4947</v>
      </c>
      <c r="G1515" s="16" t="s">
        <v>1920</v>
      </c>
      <c r="H1515">
        <v>1</v>
      </c>
      <c r="I1515" t="s">
        <v>4948</v>
      </c>
      <c r="J1515">
        <v>245.93</v>
      </c>
      <c r="K1515" t="s">
        <v>4218</v>
      </c>
      <c r="L1515">
        <v>10.51</v>
      </c>
      <c r="M1515" s="16">
        <v>10.51</v>
      </c>
      <c r="N1515" s="16" t="s">
        <v>4218</v>
      </c>
      <c r="P1515" t="s">
        <v>5080</v>
      </c>
      <c r="R1515" t="s">
        <v>5029</v>
      </c>
    </row>
    <row r="1516" spans="1:18" x14ac:dyDescent="0.35">
      <c r="A1516">
        <v>3029721</v>
      </c>
      <c r="B1516">
        <v>6550986</v>
      </c>
      <c r="C1516" t="s">
        <v>4931</v>
      </c>
      <c r="D1516">
        <v>4001790105</v>
      </c>
      <c r="E1516" s="16">
        <v>45683</v>
      </c>
      <c r="F1516" s="16" t="s">
        <v>2778</v>
      </c>
      <c r="G1516" s="16" t="s">
        <v>2779</v>
      </c>
      <c r="H1516">
        <v>2</v>
      </c>
      <c r="I1516" t="s">
        <v>4850</v>
      </c>
      <c r="J1516">
        <v>1574.56</v>
      </c>
      <c r="K1516" t="s">
        <v>4218</v>
      </c>
      <c r="L1516">
        <v>137.97</v>
      </c>
      <c r="M1516" s="16">
        <v>137.97</v>
      </c>
      <c r="N1516" s="16" t="s">
        <v>4218</v>
      </c>
      <c r="P1516" t="s">
        <v>5080</v>
      </c>
      <c r="R1516" t="s">
        <v>5029</v>
      </c>
    </row>
    <row r="1517" spans="1:18" x14ac:dyDescent="0.35">
      <c r="A1517">
        <v>3029721</v>
      </c>
      <c r="B1517">
        <v>6550986</v>
      </c>
      <c r="C1517" t="s">
        <v>4931</v>
      </c>
      <c r="D1517">
        <v>4001790105</v>
      </c>
      <c r="E1517" s="16">
        <v>45683</v>
      </c>
      <c r="F1517" s="16" t="s">
        <v>4949</v>
      </c>
      <c r="G1517" s="16" t="s">
        <v>1855</v>
      </c>
      <c r="H1517">
        <v>1</v>
      </c>
      <c r="I1517" t="s">
        <v>4950</v>
      </c>
      <c r="J1517">
        <v>1543.33</v>
      </c>
      <c r="K1517" t="s">
        <v>4218</v>
      </c>
      <c r="L1517">
        <v>6.07</v>
      </c>
      <c r="M1517" s="16">
        <v>6.07</v>
      </c>
      <c r="N1517" s="16" t="s">
        <v>4218</v>
      </c>
      <c r="P1517" t="s">
        <v>5080</v>
      </c>
      <c r="R1517" t="s">
        <v>5029</v>
      </c>
    </row>
    <row r="1518" spans="1:18" x14ac:dyDescent="0.35">
      <c r="A1518">
        <v>3029721</v>
      </c>
      <c r="B1518">
        <v>6550986</v>
      </c>
      <c r="C1518" t="s">
        <v>4931</v>
      </c>
      <c r="D1518">
        <v>4001790105</v>
      </c>
      <c r="E1518" s="16">
        <v>45683</v>
      </c>
      <c r="F1518" s="16" t="s">
        <v>4587</v>
      </c>
      <c r="G1518" s="16" t="s">
        <v>1949</v>
      </c>
      <c r="H1518">
        <v>3</v>
      </c>
      <c r="I1518" t="s">
        <v>4871</v>
      </c>
      <c r="J1518">
        <v>684.8</v>
      </c>
      <c r="K1518" t="s">
        <v>4218</v>
      </c>
      <c r="L1518">
        <v>3.51</v>
      </c>
      <c r="M1518" s="16">
        <v>3.51</v>
      </c>
      <c r="N1518" s="16" t="s">
        <v>4218</v>
      </c>
      <c r="P1518" t="s">
        <v>5080</v>
      </c>
      <c r="R1518" t="s">
        <v>5029</v>
      </c>
    </row>
    <row r="1519" spans="1:18" x14ac:dyDescent="0.35">
      <c r="A1519">
        <v>3029721</v>
      </c>
      <c r="B1519">
        <v>6550986</v>
      </c>
      <c r="C1519" t="s">
        <v>4931</v>
      </c>
      <c r="D1519">
        <v>4001790105</v>
      </c>
      <c r="E1519" s="16">
        <v>45683</v>
      </c>
      <c r="F1519" s="16" t="s">
        <v>4587</v>
      </c>
      <c r="G1519" s="16" t="s">
        <v>1949</v>
      </c>
      <c r="H1519">
        <v>1</v>
      </c>
      <c r="I1519" t="s">
        <v>4871</v>
      </c>
      <c r="J1519">
        <v>684.8</v>
      </c>
      <c r="K1519" t="s">
        <v>4218</v>
      </c>
      <c r="L1519">
        <v>17.38</v>
      </c>
      <c r="M1519" s="16">
        <v>69.52</v>
      </c>
      <c r="N1519" s="16" t="s">
        <v>4218</v>
      </c>
      <c r="P1519" t="s">
        <v>5080</v>
      </c>
      <c r="R1519" t="s">
        <v>5029</v>
      </c>
    </row>
    <row r="1520" spans="1:18" x14ac:dyDescent="0.35">
      <c r="A1520">
        <v>3029721</v>
      </c>
      <c r="B1520">
        <v>6550986</v>
      </c>
      <c r="C1520" t="s">
        <v>4931</v>
      </c>
      <c r="D1520">
        <v>4001790105</v>
      </c>
      <c r="E1520" s="16">
        <v>45683</v>
      </c>
      <c r="F1520" s="16" t="s">
        <v>4588</v>
      </c>
      <c r="G1520" s="16" t="s">
        <v>1820</v>
      </c>
      <c r="H1520">
        <v>4</v>
      </c>
      <c r="I1520" t="s">
        <v>4879</v>
      </c>
      <c r="J1520">
        <v>219.36</v>
      </c>
      <c r="K1520" t="s">
        <v>4218</v>
      </c>
      <c r="L1520">
        <v>3.28</v>
      </c>
      <c r="M1520" s="16">
        <v>13.12</v>
      </c>
      <c r="N1520" s="16" t="s">
        <v>4218</v>
      </c>
      <c r="P1520" t="s">
        <v>5080</v>
      </c>
      <c r="R1520" t="s">
        <v>5029</v>
      </c>
    </row>
    <row r="1521" spans="1:18" x14ac:dyDescent="0.35">
      <c r="A1521">
        <v>3029721</v>
      </c>
      <c r="B1521">
        <v>6550986</v>
      </c>
      <c r="C1521" t="s">
        <v>4931</v>
      </c>
      <c r="D1521">
        <v>4001790105</v>
      </c>
      <c r="E1521" s="16">
        <v>45683</v>
      </c>
      <c r="F1521" s="16" t="s">
        <v>4874</v>
      </c>
      <c r="G1521" s="16" t="s">
        <v>1855</v>
      </c>
      <c r="H1521">
        <v>1</v>
      </c>
      <c r="I1521" t="s">
        <v>4875</v>
      </c>
      <c r="J1521">
        <v>538.83000000000004</v>
      </c>
      <c r="K1521" t="s">
        <v>4218</v>
      </c>
      <c r="L1521">
        <v>43.75</v>
      </c>
      <c r="M1521" s="16">
        <v>43.75</v>
      </c>
      <c r="N1521" s="16" t="s">
        <v>4218</v>
      </c>
      <c r="P1521" t="s">
        <v>5080</v>
      </c>
      <c r="R1521" t="s">
        <v>5029</v>
      </c>
    </row>
    <row r="1522" spans="1:18" x14ac:dyDescent="0.35">
      <c r="A1522">
        <v>3029721</v>
      </c>
      <c r="B1522">
        <v>6550986</v>
      </c>
      <c r="C1522" t="s">
        <v>4931</v>
      </c>
      <c r="D1522">
        <v>4001790105</v>
      </c>
      <c r="E1522" s="16">
        <v>45683</v>
      </c>
      <c r="F1522" s="16" t="s">
        <v>4872</v>
      </c>
      <c r="G1522" s="16" t="s">
        <v>4843</v>
      </c>
      <c r="H1522">
        <v>1</v>
      </c>
      <c r="I1522" t="s">
        <v>4873</v>
      </c>
      <c r="J1522">
        <v>365.12</v>
      </c>
      <c r="K1522" t="s">
        <v>4218</v>
      </c>
      <c r="L1522">
        <v>336.46</v>
      </c>
      <c r="M1522" s="16">
        <v>336.46</v>
      </c>
      <c r="N1522" s="16" t="s">
        <v>4218</v>
      </c>
      <c r="P1522" t="s">
        <v>5080</v>
      </c>
      <c r="R1522" t="s">
        <v>5029</v>
      </c>
    </row>
    <row r="1523" spans="1:18" x14ac:dyDescent="0.35">
      <c r="A1523">
        <v>3029721</v>
      </c>
      <c r="B1523">
        <v>6550986</v>
      </c>
      <c r="C1523" t="s">
        <v>4931</v>
      </c>
      <c r="D1523">
        <v>4001790105</v>
      </c>
      <c r="E1523" s="16">
        <v>45683</v>
      </c>
      <c r="F1523" s="16" t="s">
        <v>4951</v>
      </c>
      <c r="G1523" s="16" t="s">
        <v>4952</v>
      </c>
      <c r="H1523">
        <v>1</v>
      </c>
      <c r="I1523" t="s">
        <v>4953</v>
      </c>
      <c r="J1523">
        <v>364.35</v>
      </c>
      <c r="K1523" t="s">
        <v>4218</v>
      </c>
      <c r="L1523">
        <v>13.57</v>
      </c>
      <c r="M1523" s="16">
        <v>217.12</v>
      </c>
      <c r="N1523" s="16" t="s">
        <v>4218</v>
      </c>
      <c r="P1523" t="s">
        <v>5080</v>
      </c>
      <c r="R1523" t="s">
        <v>5029</v>
      </c>
    </row>
    <row r="1524" spans="1:18" x14ac:dyDescent="0.35">
      <c r="A1524">
        <v>3083757</v>
      </c>
      <c r="B1524">
        <v>6588890</v>
      </c>
      <c r="C1524" t="s">
        <v>6762</v>
      </c>
      <c r="D1524">
        <v>4001903349</v>
      </c>
      <c r="E1524" s="16">
        <v>45771</v>
      </c>
      <c r="F1524" s="16" t="s">
        <v>6763</v>
      </c>
      <c r="G1524" s="16" t="s">
        <v>4062</v>
      </c>
      <c r="H1524">
        <v>1</v>
      </c>
      <c r="I1524">
        <v>1835.43</v>
      </c>
      <c r="J1524">
        <v>1835.43</v>
      </c>
      <c r="K1524" t="s">
        <v>4218</v>
      </c>
      <c r="L1524">
        <v>1851.06</v>
      </c>
      <c r="M1524" s="16">
        <v>1851.06</v>
      </c>
      <c r="N1524" s="16" t="s">
        <v>4218</v>
      </c>
      <c r="P1524" t="s">
        <v>5080</v>
      </c>
      <c r="R1524" t="s">
        <v>5029</v>
      </c>
    </row>
    <row r="1525" spans="1:18" x14ac:dyDescent="0.35">
      <c r="A1525">
        <v>3083757</v>
      </c>
      <c r="B1525">
        <v>6588890</v>
      </c>
      <c r="C1525" t="s">
        <v>6762</v>
      </c>
      <c r="D1525">
        <v>4001903349</v>
      </c>
      <c r="E1525" s="16">
        <v>45771</v>
      </c>
      <c r="F1525" s="16" t="s">
        <v>6764</v>
      </c>
      <c r="G1525" s="16" t="s">
        <v>1825</v>
      </c>
      <c r="H1525">
        <v>21</v>
      </c>
      <c r="I1525">
        <v>12.51</v>
      </c>
      <c r="J1525">
        <v>262.70999999999998</v>
      </c>
      <c r="K1525" t="s">
        <v>4218</v>
      </c>
      <c r="L1525">
        <v>511.07</v>
      </c>
      <c r="M1525" s="16">
        <v>511.07</v>
      </c>
      <c r="N1525" s="16" t="s">
        <v>4218</v>
      </c>
      <c r="P1525" t="s">
        <v>5080</v>
      </c>
      <c r="R1525" t="s">
        <v>5029</v>
      </c>
    </row>
    <row r="1526" spans="1:18" x14ac:dyDescent="0.35">
      <c r="A1526">
        <v>3083757</v>
      </c>
      <c r="B1526">
        <v>6588890</v>
      </c>
      <c r="C1526" t="s">
        <v>6762</v>
      </c>
      <c r="D1526">
        <v>4001903349</v>
      </c>
      <c r="E1526" s="16">
        <v>45771</v>
      </c>
      <c r="F1526" s="16" t="s">
        <v>6765</v>
      </c>
      <c r="G1526" s="16" t="s">
        <v>5012</v>
      </c>
      <c r="H1526">
        <v>20</v>
      </c>
      <c r="I1526">
        <v>19.62</v>
      </c>
      <c r="J1526">
        <v>392.4</v>
      </c>
      <c r="K1526" t="s">
        <v>4218</v>
      </c>
      <c r="L1526">
        <v>164.79</v>
      </c>
      <c r="M1526" s="16">
        <v>164.79</v>
      </c>
      <c r="N1526" s="16" t="s">
        <v>4218</v>
      </c>
      <c r="P1526" t="s">
        <v>5080</v>
      </c>
      <c r="R1526" t="s">
        <v>5029</v>
      </c>
    </row>
    <row r="1527" spans="1:18" x14ac:dyDescent="0.35">
      <c r="A1527">
        <v>3083757</v>
      </c>
      <c r="B1527">
        <v>6588890</v>
      </c>
      <c r="C1527" t="s">
        <v>6762</v>
      </c>
      <c r="D1527">
        <v>4001903349</v>
      </c>
      <c r="E1527" s="16">
        <v>45771</v>
      </c>
      <c r="F1527" s="16" t="s">
        <v>2066</v>
      </c>
      <c r="G1527" s="16" t="s">
        <v>1865</v>
      </c>
      <c r="H1527">
        <v>4</v>
      </c>
      <c r="I1527">
        <v>1.47</v>
      </c>
      <c r="J1527">
        <v>5.88</v>
      </c>
      <c r="K1527" t="s">
        <v>4218</v>
      </c>
      <c r="L1527">
        <v>68.8</v>
      </c>
      <c r="M1527" s="16">
        <v>68.8</v>
      </c>
      <c r="N1527" s="16" t="s">
        <v>4218</v>
      </c>
      <c r="P1527" t="s">
        <v>5080</v>
      </c>
      <c r="R1527" t="s">
        <v>5029</v>
      </c>
    </row>
    <row r="1528" spans="1:18" x14ac:dyDescent="0.35">
      <c r="A1528">
        <v>3083757</v>
      </c>
      <c r="B1528">
        <v>6588890</v>
      </c>
      <c r="C1528" t="s">
        <v>6762</v>
      </c>
      <c r="D1528">
        <v>4001903349</v>
      </c>
      <c r="E1528" s="16">
        <v>45771</v>
      </c>
      <c r="F1528" s="16" t="s">
        <v>6766</v>
      </c>
      <c r="G1528" s="16" t="s">
        <v>2101</v>
      </c>
      <c r="H1528">
        <v>7</v>
      </c>
      <c r="I1528">
        <v>3.52</v>
      </c>
      <c r="J1528">
        <v>24.64</v>
      </c>
      <c r="K1528" t="s">
        <v>4218</v>
      </c>
      <c r="L1528">
        <v>219.74</v>
      </c>
      <c r="M1528" s="16">
        <v>219.74</v>
      </c>
      <c r="N1528" s="16" t="s">
        <v>4218</v>
      </c>
      <c r="P1528" t="s">
        <v>5080</v>
      </c>
      <c r="R1528" t="s">
        <v>5029</v>
      </c>
    </row>
    <row r="1529" spans="1:18" x14ac:dyDescent="0.35">
      <c r="A1529">
        <v>3083757</v>
      </c>
      <c r="B1529">
        <v>6588890</v>
      </c>
      <c r="C1529" t="s">
        <v>6762</v>
      </c>
      <c r="D1529">
        <v>4001903349</v>
      </c>
      <c r="E1529" s="16">
        <v>45771</v>
      </c>
      <c r="F1529" s="16" t="s">
        <v>6767</v>
      </c>
      <c r="G1529" s="16" t="s">
        <v>1820</v>
      </c>
      <c r="H1529">
        <v>4</v>
      </c>
      <c r="I1529">
        <v>22.13</v>
      </c>
      <c r="J1529">
        <v>88.52</v>
      </c>
      <c r="K1529" t="s">
        <v>4218</v>
      </c>
      <c r="L1529">
        <v>1066.96</v>
      </c>
      <c r="M1529" s="16">
        <v>1066.96</v>
      </c>
      <c r="N1529" s="16" t="s">
        <v>4218</v>
      </c>
      <c r="P1529" t="s">
        <v>5080</v>
      </c>
      <c r="R1529" t="s">
        <v>5029</v>
      </c>
    </row>
    <row r="1530" spans="1:18" x14ac:dyDescent="0.35">
      <c r="A1530">
        <v>3083757</v>
      </c>
      <c r="B1530">
        <v>6588890</v>
      </c>
      <c r="C1530" t="s">
        <v>6762</v>
      </c>
      <c r="D1530">
        <v>4001903349</v>
      </c>
      <c r="E1530" s="16">
        <v>45771</v>
      </c>
      <c r="F1530" s="16" t="s">
        <v>6768</v>
      </c>
      <c r="G1530" s="16" t="s">
        <v>1865</v>
      </c>
      <c r="H1530">
        <v>7</v>
      </c>
      <c r="I1530">
        <v>3.23</v>
      </c>
      <c r="J1530">
        <v>22.61</v>
      </c>
      <c r="K1530" t="s">
        <v>4218</v>
      </c>
      <c r="L1530">
        <v>3.34</v>
      </c>
      <c r="M1530" s="16">
        <v>3.34</v>
      </c>
      <c r="N1530" s="16" t="s">
        <v>4218</v>
      </c>
      <c r="P1530" t="s">
        <v>5080</v>
      </c>
      <c r="R1530" t="s">
        <v>5029</v>
      </c>
    </row>
    <row r="1531" spans="1:18" x14ac:dyDescent="0.35">
      <c r="A1531">
        <v>3083757</v>
      </c>
      <c r="B1531">
        <v>6588890</v>
      </c>
      <c r="C1531" t="s">
        <v>6762</v>
      </c>
      <c r="D1531">
        <v>4001903349</v>
      </c>
      <c r="E1531" s="16">
        <v>45771</v>
      </c>
      <c r="F1531" s="16" t="s">
        <v>6769</v>
      </c>
      <c r="G1531" s="16" t="s">
        <v>6770</v>
      </c>
      <c r="H1531">
        <v>2</v>
      </c>
      <c r="I1531">
        <v>3.08</v>
      </c>
      <c r="J1531">
        <v>6.16</v>
      </c>
      <c r="K1531" t="s">
        <v>4218</v>
      </c>
      <c r="L1531">
        <v>260.75</v>
      </c>
      <c r="M1531" s="16">
        <v>521.5</v>
      </c>
      <c r="N1531" s="16" t="s">
        <v>4218</v>
      </c>
      <c r="P1531" t="s">
        <v>5080</v>
      </c>
      <c r="R1531" t="s">
        <v>5029</v>
      </c>
    </row>
    <row r="1532" spans="1:18" x14ac:dyDescent="0.35">
      <c r="A1532">
        <v>3083757</v>
      </c>
      <c r="B1532">
        <v>6588890</v>
      </c>
      <c r="C1532" t="s">
        <v>6762</v>
      </c>
      <c r="D1532">
        <v>4001903349</v>
      </c>
      <c r="E1532" s="16">
        <v>45771</v>
      </c>
      <c r="F1532" s="16" t="s">
        <v>6771</v>
      </c>
      <c r="G1532" s="16" t="s">
        <v>1826</v>
      </c>
      <c r="H1532">
        <v>1</v>
      </c>
      <c r="I1532">
        <v>9.1999999999999993</v>
      </c>
      <c r="J1532">
        <v>9.1999999999999993</v>
      </c>
      <c r="K1532" t="s">
        <v>4218</v>
      </c>
      <c r="L1532">
        <v>8.81</v>
      </c>
      <c r="M1532" s="16">
        <v>8.81</v>
      </c>
      <c r="N1532" s="16" t="s">
        <v>4218</v>
      </c>
      <c r="P1532" t="s">
        <v>5080</v>
      </c>
      <c r="R1532" t="s">
        <v>5029</v>
      </c>
    </row>
    <row r="1533" spans="1:18" x14ac:dyDescent="0.35">
      <c r="A1533">
        <v>3083757</v>
      </c>
      <c r="B1533">
        <v>6588890</v>
      </c>
      <c r="C1533" t="s">
        <v>6762</v>
      </c>
      <c r="D1533">
        <v>4001903349</v>
      </c>
      <c r="E1533" s="16">
        <v>45771</v>
      </c>
      <c r="F1533" s="16" t="s">
        <v>2653</v>
      </c>
      <c r="G1533" s="16" t="s">
        <v>1822</v>
      </c>
      <c r="H1533">
        <v>41</v>
      </c>
      <c r="I1533">
        <v>5.53</v>
      </c>
      <c r="J1533">
        <v>226.73</v>
      </c>
      <c r="K1533" t="s">
        <v>4218</v>
      </c>
      <c r="L1533">
        <v>24.9</v>
      </c>
      <c r="M1533" s="16">
        <v>49.8</v>
      </c>
      <c r="N1533" s="16" t="s">
        <v>4218</v>
      </c>
      <c r="P1533" t="s">
        <v>5080</v>
      </c>
      <c r="R1533" t="s">
        <v>5029</v>
      </c>
    </row>
    <row r="1534" spans="1:18" x14ac:dyDescent="0.35">
      <c r="A1534">
        <v>3072018</v>
      </c>
      <c r="B1534">
        <v>6580897</v>
      </c>
      <c r="C1534" t="s">
        <v>1759</v>
      </c>
      <c r="D1534">
        <v>4001905329</v>
      </c>
      <c r="E1534" s="16">
        <v>45772</v>
      </c>
      <c r="F1534" s="16" t="s">
        <v>6772</v>
      </c>
      <c r="G1534" s="16" t="s">
        <v>2106</v>
      </c>
      <c r="H1534">
        <v>1</v>
      </c>
      <c r="I1534">
        <v>743.6</v>
      </c>
      <c r="J1534">
        <v>743.6</v>
      </c>
      <c r="K1534" t="s">
        <v>4218</v>
      </c>
      <c r="L1534">
        <v>1.41</v>
      </c>
      <c r="M1534" s="16">
        <v>81.78</v>
      </c>
      <c r="N1534" s="16" t="s">
        <v>4218</v>
      </c>
      <c r="P1534" t="s">
        <v>5080</v>
      </c>
      <c r="R1534" t="s">
        <v>5029</v>
      </c>
    </row>
    <row r="1535" spans="1:18" x14ac:dyDescent="0.35">
      <c r="A1535">
        <v>3072018</v>
      </c>
      <c r="B1535">
        <v>6580897</v>
      </c>
      <c r="C1535" t="s">
        <v>1759</v>
      </c>
      <c r="D1535">
        <v>4001905329</v>
      </c>
      <c r="E1535" s="16">
        <v>45772</v>
      </c>
      <c r="F1535" s="16" t="s">
        <v>6645</v>
      </c>
      <c r="G1535" s="16" t="s">
        <v>2106</v>
      </c>
      <c r="H1535">
        <v>1</v>
      </c>
      <c r="I1535">
        <v>291.94</v>
      </c>
      <c r="J1535">
        <v>291.94</v>
      </c>
      <c r="K1535" t="s">
        <v>4218</v>
      </c>
      <c r="L1535">
        <v>6.89</v>
      </c>
      <c r="M1535" s="16">
        <v>172.25</v>
      </c>
      <c r="N1535" s="16" t="s">
        <v>4218</v>
      </c>
      <c r="P1535" t="s">
        <v>5080</v>
      </c>
      <c r="R1535" t="s">
        <v>5029</v>
      </c>
    </row>
    <row r="1536" spans="1:18" x14ac:dyDescent="0.35">
      <c r="A1536">
        <v>3072018</v>
      </c>
      <c r="B1536">
        <v>6580897</v>
      </c>
      <c r="C1536" t="s">
        <v>1759</v>
      </c>
      <c r="D1536">
        <v>4001905329</v>
      </c>
      <c r="E1536" s="16">
        <v>45772</v>
      </c>
      <c r="F1536" s="16" t="s">
        <v>2551</v>
      </c>
      <c r="G1536" s="16" t="s">
        <v>2552</v>
      </c>
      <c r="H1536">
        <v>2</v>
      </c>
      <c r="I1536">
        <v>13.22</v>
      </c>
      <c r="J1536">
        <v>26.44</v>
      </c>
      <c r="K1536" t="s">
        <v>4218</v>
      </c>
      <c r="L1536">
        <v>3.23</v>
      </c>
      <c r="M1536" s="16">
        <v>25.84</v>
      </c>
      <c r="N1536" s="16" t="s">
        <v>4218</v>
      </c>
      <c r="P1536" t="s">
        <v>5080</v>
      </c>
      <c r="R1536" t="s">
        <v>5029</v>
      </c>
    </row>
    <row r="1537" spans="1:18" x14ac:dyDescent="0.35">
      <c r="A1537">
        <v>3072018</v>
      </c>
      <c r="B1537">
        <v>6580897</v>
      </c>
      <c r="C1537" t="s">
        <v>1759</v>
      </c>
      <c r="D1537">
        <v>4001905329</v>
      </c>
      <c r="E1537" s="16">
        <v>45772</v>
      </c>
      <c r="F1537" s="16" t="s">
        <v>2554</v>
      </c>
      <c r="G1537" s="16" t="s">
        <v>2128</v>
      </c>
      <c r="H1537">
        <v>2</v>
      </c>
      <c r="I1537">
        <v>13.26</v>
      </c>
      <c r="J1537">
        <v>26.52</v>
      </c>
      <c r="K1537" t="s">
        <v>4218</v>
      </c>
      <c r="L1537">
        <v>2.48</v>
      </c>
      <c r="M1537" s="16">
        <v>2.48</v>
      </c>
      <c r="N1537" s="16" t="s">
        <v>4218</v>
      </c>
      <c r="P1537" t="s">
        <v>5080</v>
      </c>
      <c r="R1537" t="s">
        <v>5029</v>
      </c>
    </row>
    <row r="1538" spans="1:18" x14ac:dyDescent="0.35">
      <c r="A1538" t="s">
        <v>6773</v>
      </c>
      <c r="B1538">
        <v>6562269</v>
      </c>
      <c r="C1538" t="s">
        <v>1535</v>
      </c>
      <c r="D1538">
        <v>4001808392</v>
      </c>
      <c r="E1538" s="16">
        <v>45697</v>
      </c>
      <c r="F1538" s="16" t="s">
        <v>6774</v>
      </c>
      <c r="G1538" s="16" t="s">
        <v>1828</v>
      </c>
      <c r="H1538">
        <v>1</v>
      </c>
      <c r="I1538">
        <v>872.41</v>
      </c>
      <c r="J1538">
        <v>872.41</v>
      </c>
      <c r="K1538" t="s">
        <v>4218</v>
      </c>
      <c r="L1538">
        <v>11.75</v>
      </c>
      <c r="M1538" s="16">
        <v>23.5</v>
      </c>
      <c r="N1538" s="16" t="s">
        <v>4218</v>
      </c>
      <c r="P1538" t="s">
        <v>5080</v>
      </c>
      <c r="R1538" t="s">
        <v>5029</v>
      </c>
    </row>
    <row r="1539" spans="1:18" x14ac:dyDescent="0.35">
      <c r="A1539" t="s">
        <v>6773</v>
      </c>
      <c r="B1539">
        <v>6562269</v>
      </c>
      <c r="C1539" t="s">
        <v>1535</v>
      </c>
      <c r="D1539">
        <v>4001808392</v>
      </c>
      <c r="E1539" s="16">
        <v>45697</v>
      </c>
      <c r="F1539" s="16" t="s">
        <v>2153</v>
      </c>
      <c r="G1539" s="16" t="s">
        <v>1831</v>
      </c>
      <c r="H1539">
        <v>2</v>
      </c>
      <c r="I1539">
        <v>27.89</v>
      </c>
      <c r="J1539">
        <v>55.78</v>
      </c>
      <c r="K1539" t="s">
        <v>4218</v>
      </c>
      <c r="L1539">
        <v>158.82</v>
      </c>
      <c r="M1539" s="16">
        <v>317.64</v>
      </c>
      <c r="N1539" s="16" t="s">
        <v>4218</v>
      </c>
      <c r="P1539" t="s">
        <v>5080</v>
      </c>
      <c r="R1539" t="s">
        <v>5029</v>
      </c>
    </row>
    <row r="1540" spans="1:18" x14ac:dyDescent="0.35">
      <c r="A1540" t="s">
        <v>6775</v>
      </c>
      <c r="B1540">
        <v>6582254</v>
      </c>
      <c r="C1540" t="s">
        <v>5225</v>
      </c>
      <c r="D1540">
        <v>4001880247</v>
      </c>
      <c r="E1540" s="16">
        <v>45751</v>
      </c>
      <c r="F1540" s="16" t="s">
        <v>2865</v>
      </c>
      <c r="G1540" s="16" t="s">
        <v>2866</v>
      </c>
      <c r="H1540">
        <v>10</v>
      </c>
      <c r="I1540">
        <v>721.36</v>
      </c>
      <c r="J1540">
        <v>7213.6</v>
      </c>
      <c r="K1540" t="s">
        <v>4218</v>
      </c>
      <c r="L1540">
        <v>185.61</v>
      </c>
      <c r="M1540" s="16">
        <v>185.61</v>
      </c>
      <c r="N1540" s="16" t="s">
        <v>4218</v>
      </c>
      <c r="P1540" t="s">
        <v>5080</v>
      </c>
      <c r="R1540" t="s">
        <v>5029</v>
      </c>
    </row>
    <row r="1541" spans="1:18" x14ac:dyDescent="0.35">
      <c r="A1541" t="s">
        <v>6775</v>
      </c>
      <c r="B1541">
        <v>6582254</v>
      </c>
      <c r="C1541" t="s">
        <v>5225</v>
      </c>
      <c r="D1541">
        <v>4001880247</v>
      </c>
      <c r="E1541" s="16">
        <v>45751</v>
      </c>
      <c r="F1541" s="16" t="s">
        <v>2872</v>
      </c>
      <c r="G1541" s="16" t="s">
        <v>1814</v>
      </c>
      <c r="H1541">
        <v>28</v>
      </c>
      <c r="I1541">
        <v>157.63999999999999</v>
      </c>
      <c r="J1541">
        <v>4729.2</v>
      </c>
      <c r="K1541" t="s">
        <v>4218</v>
      </c>
      <c r="L1541">
        <v>2.48</v>
      </c>
      <c r="M1541" s="16">
        <v>2.48</v>
      </c>
      <c r="N1541" s="16" t="s">
        <v>4218</v>
      </c>
      <c r="P1541" t="s">
        <v>5080</v>
      </c>
      <c r="R1541" t="s">
        <v>5029</v>
      </c>
    </row>
    <row r="1542" spans="1:18" x14ac:dyDescent="0.35">
      <c r="A1542" t="s">
        <v>6775</v>
      </c>
      <c r="B1542">
        <v>6582254</v>
      </c>
      <c r="C1542" t="s">
        <v>5225</v>
      </c>
      <c r="D1542">
        <v>4001880247</v>
      </c>
      <c r="E1542" s="16">
        <v>45751</v>
      </c>
      <c r="F1542" s="16" t="s">
        <v>2872</v>
      </c>
      <c r="G1542" s="16" t="s">
        <v>1814</v>
      </c>
      <c r="H1542">
        <v>2</v>
      </c>
      <c r="I1542">
        <v>157.63999999999999</v>
      </c>
      <c r="J1542">
        <v>4729.2</v>
      </c>
      <c r="K1542" t="s">
        <v>4218</v>
      </c>
      <c r="L1542">
        <v>15.32</v>
      </c>
      <c r="M1542" s="16">
        <v>15.32</v>
      </c>
      <c r="N1542" s="16" t="s">
        <v>4218</v>
      </c>
      <c r="P1542" t="s">
        <v>5080</v>
      </c>
      <c r="R1542" t="s">
        <v>5029</v>
      </c>
    </row>
    <row r="1543" spans="1:18" x14ac:dyDescent="0.35">
      <c r="A1543" t="s">
        <v>6775</v>
      </c>
      <c r="B1543">
        <v>6582254</v>
      </c>
      <c r="C1543" t="s">
        <v>5225</v>
      </c>
      <c r="D1543">
        <v>4001880247</v>
      </c>
      <c r="E1543" s="16">
        <v>45751</v>
      </c>
      <c r="F1543" s="16" t="s">
        <v>2268</v>
      </c>
      <c r="G1543" s="16" t="s">
        <v>1810</v>
      </c>
      <c r="H1543">
        <v>24</v>
      </c>
      <c r="I1543">
        <v>0.7</v>
      </c>
      <c r="J1543">
        <v>16.8</v>
      </c>
      <c r="K1543" t="s">
        <v>4218</v>
      </c>
      <c r="L1543">
        <v>16.7</v>
      </c>
      <c r="M1543" s="16">
        <v>417.5</v>
      </c>
      <c r="N1543" s="16" t="s">
        <v>4218</v>
      </c>
      <c r="P1543" t="s">
        <v>5080</v>
      </c>
      <c r="R1543" t="s">
        <v>5029</v>
      </c>
    </row>
    <row r="1544" spans="1:18" x14ac:dyDescent="0.35">
      <c r="A1544" t="s">
        <v>6775</v>
      </c>
      <c r="B1544">
        <v>6582254</v>
      </c>
      <c r="C1544" t="s">
        <v>5225</v>
      </c>
      <c r="D1544">
        <v>4001880247</v>
      </c>
      <c r="E1544" s="16">
        <v>45751</v>
      </c>
      <c r="F1544" s="16" t="s">
        <v>1985</v>
      </c>
      <c r="G1544" s="16" t="s">
        <v>1825</v>
      </c>
      <c r="H1544">
        <v>24</v>
      </c>
      <c r="I1544">
        <v>2.69</v>
      </c>
      <c r="J1544">
        <v>64.56</v>
      </c>
      <c r="K1544" t="s">
        <v>4218</v>
      </c>
      <c r="L1544">
        <v>256.19</v>
      </c>
      <c r="M1544" s="16">
        <v>256.19</v>
      </c>
      <c r="N1544" s="16" t="s">
        <v>4218</v>
      </c>
      <c r="P1544" t="s">
        <v>5080</v>
      </c>
      <c r="R1544" t="s">
        <v>5029</v>
      </c>
    </row>
    <row r="1545" spans="1:18" x14ac:dyDescent="0.35">
      <c r="A1545" t="s">
        <v>6775</v>
      </c>
      <c r="B1545">
        <v>6582254</v>
      </c>
      <c r="C1545" t="s">
        <v>5225</v>
      </c>
      <c r="D1545">
        <v>4001880247</v>
      </c>
      <c r="E1545" s="16">
        <v>45751</v>
      </c>
      <c r="F1545" s="16" t="s">
        <v>2864</v>
      </c>
      <c r="G1545" s="16" t="s">
        <v>1822</v>
      </c>
      <c r="H1545">
        <v>30</v>
      </c>
      <c r="I1545">
        <v>2.12</v>
      </c>
      <c r="J1545">
        <v>63.6</v>
      </c>
      <c r="K1545" t="s">
        <v>4218</v>
      </c>
      <c r="L1545">
        <v>822.11</v>
      </c>
      <c r="M1545" s="16">
        <v>1644.22</v>
      </c>
      <c r="N1545" s="16" t="s">
        <v>4218</v>
      </c>
      <c r="P1545" t="s">
        <v>5080</v>
      </c>
      <c r="R1545" t="s">
        <v>5029</v>
      </c>
    </row>
    <row r="1546" spans="1:18" x14ac:dyDescent="0.35">
      <c r="A1546" t="s">
        <v>6775</v>
      </c>
      <c r="B1546">
        <v>6582254</v>
      </c>
      <c r="C1546" t="s">
        <v>5225</v>
      </c>
      <c r="D1546">
        <v>4001880247</v>
      </c>
      <c r="E1546" s="16">
        <v>45751</v>
      </c>
      <c r="F1546" s="16" t="s">
        <v>2056</v>
      </c>
      <c r="G1546" s="16" t="s">
        <v>1825</v>
      </c>
      <c r="H1546">
        <v>6</v>
      </c>
      <c r="I1546">
        <v>2.0699999999999998</v>
      </c>
      <c r="J1546">
        <v>12.42</v>
      </c>
      <c r="K1546" t="s">
        <v>4218</v>
      </c>
      <c r="L1546">
        <v>1459.25</v>
      </c>
      <c r="M1546" s="16">
        <v>2918.5</v>
      </c>
      <c r="N1546" s="16" t="s">
        <v>4218</v>
      </c>
      <c r="P1546" t="s">
        <v>5080</v>
      </c>
      <c r="R1546" t="s">
        <v>5029</v>
      </c>
    </row>
    <row r="1547" spans="1:18" x14ac:dyDescent="0.35">
      <c r="A1547" t="s">
        <v>6775</v>
      </c>
      <c r="B1547">
        <v>6582254</v>
      </c>
      <c r="C1547" t="s">
        <v>5225</v>
      </c>
      <c r="D1547">
        <v>4001880247</v>
      </c>
      <c r="E1547" s="16">
        <v>45751</v>
      </c>
      <c r="F1547" s="16" t="s">
        <v>2871</v>
      </c>
      <c r="G1547" s="16" t="s">
        <v>1857</v>
      </c>
      <c r="H1547">
        <v>2</v>
      </c>
      <c r="I1547">
        <v>384.91</v>
      </c>
      <c r="J1547">
        <v>769.82</v>
      </c>
      <c r="K1547" t="s">
        <v>4218</v>
      </c>
      <c r="L1547">
        <v>127.53</v>
      </c>
      <c r="M1547" s="16">
        <v>127.53</v>
      </c>
      <c r="N1547" s="16" t="s">
        <v>4218</v>
      </c>
      <c r="P1547" t="s">
        <v>5080</v>
      </c>
      <c r="R1547" t="s">
        <v>5029</v>
      </c>
    </row>
    <row r="1548" spans="1:18" x14ac:dyDescent="0.35">
      <c r="A1548" t="s">
        <v>6776</v>
      </c>
      <c r="B1548">
        <v>6499684</v>
      </c>
      <c r="C1548" t="s">
        <v>6777</v>
      </c>
      <c r="D1548">
        <v>4001701181</v>
      </c>
      <c r="E1548" s="16">
        <v>45614</v>
      </c>
      <c r="F1548" s="16" t="s">
        <v>2810</v>
      </c>
      <c r="G1548" s="16" t="s">
        <v>2811</v>
      </c>
      <c r="H1548">
        <v>1</v>
      </c>
      <c r="I1548">
        <v>8376</v>
      </c>
      <c r="J1548">
        <v>8376</v>
      </c>
      <c r="K1548" t="s">
        <v>4218</v>
      </c>
      <c r="L1548">
        <v>3.71</v>
      </c>
      <c r="M1548" s="16">
        <v>11.13</v>
      </c>
      <c r="N1548" s="16" t="s">
        <v>4218</v>
      </c>
      <c r="P1548" t="s">
        <v>5080</v>
      </c>
      <c r="R1548" t="s">
        <v>5029</v>
      </c>
    </row>
    <row r="1549" spans="1:18" x14ac:dyDescent="0.35">
      <c r="A1549" t="s">
        <v>6778</v>
      </c>
      <c r="B1549">
        <v>6532261</v>
      </c>
      <c r="C1549" t="s">
        <v>1424</v>
      </c>
      <c r="D1549">
        <v>4001811815</v>
      </c>
      <c r="E1549" s="16" t="s">
        <v>6779</v>
      </c>
      <c r="F1549" s="16" t="s">
        <v>5663</v>
      </c>
      <c r="G1549" s="16" t="s">
        <v>5664</v>
      </c>
      <c r="H1549">
        <v>2</v>
      </c>
      <c r="I1549">
        <v>1314.27</v>
      </c>
      <c r="J1549">
        <v>2628.54</v>
      </c>
      <c r="K1549" t="s">
        <v>4218</v>
      </c>
      <c r="L1549">
        <v>3.02</v>
      </c>
      <c r="M1549" s="16">
        <v>9.06</v>
      </c>
      <c r="N1549" s="16" t="s">
        <v>4218</v>
      </c>
      <c r="P1549" t="s">
        <v>5080</v>
      </c>
      <c r="R1549" t="s">
        <v>5029</v>
      </c>
    </row>
    <row r="1550" spans="1:18" x14ac:dyDescent="0.35">
      <c r="A1550" t="s">
        <v>6778</v>
      </c>
      <c r="B1550">
        <v>6532261</v>
      </c>
      <c r="C1550" t="s">
        <v>1424</v>
      </c>
      <c r="D1550">
        <v>4001811815</v>
      </c>
      <c r="E1550" s="16" t="s">
        <v>6779</v>
      </c>
      <c r="F1550" s="16" t="s">
        <v>5665</v>
      </c>
      <c r="G1550" s="16" t="s">
        <v>1825</v>
      </c>
      <c r="H1550">
        <v>14</v>
      </c>
      <c r="I1550">
        <v>16.100000000000001</v>
      </c>
      <c r="J1550">
        <v>225.4</v>
      </c>
      <c r="K1550" t="s">
        <v>4218</v>
      </c>
      <c r="L1550">
        <v>0.51</v>
      </c>
      <c r="M1550" s="16">
        <v>1.53</v>
      </c>
      <c r="N1550" s="16" t="s">
        <v>4218</v>
      </c>
      <c r="P1550" t="s">
        <v>5080</v>
      </c>
      <c r="R1550" t="s">
        <v>5029</v>
      </c>
    </row>
    <row r="1551" spans="1:18" x14ac:dyDescent="0.35">
      <c r="A1551" t="s">
        <v>6778</v>
      </c>
      <c r="B1551">
        <v>6532261</v>
      </c>
      <c r="C1551" t="s">
        <v>1424</v>
      </c>
      <c r="D1551">
        <v>4001811815</v>
      </c>
      <c r="E1551" s="16" t="s">
        <v>6779</v>
      </c>
      <c r="F1551" s="16" t="s">
        <v>2355</v>
      </c>
      <c r="G1551" s="16" t="s">
        <v>1822</v>
      </c>
      <c r="H1551">
        <v>14</v>
      </c>
      <c r="I1551">
        <v>5.0599999999999996</v>
      </c>
      <c r="J1551">
        <v>70.84</v>
      </c>
      <c r="K1551" t="s">
        <v>4218</v>
      </c>
      <c r="L1551">
        <v>101.76</v>
      </c>
      <c r="M1551" s="16">
        <v>101.76</v>
      </c>
      <c r="N1551" s="16" t="s">
        <v>4218</v>
      </c>
      <c r="P1551" t="s">
        <v>5080</v>
      </c>
      <c r="R1551" t="s">
        <v>5029</v>
      </c>
    </row>
    <row r="1552" spans="1:18" x14ac:dyDescent="0.35">
      <c r="A1552" t="s">
        <v>6778</v>
      </c>
      <c r="B1552">
        <v>6532261</v>
      </c>
      <c r="C1552" t="s">
        <v>1424</v>
      </c>
      <c r="D1552">
        <v>4001811815</v>
      </c>
      <c r="E1552" s="16" t="s">
        <v>6779</v>
      </c>
      <c r="F1552" s="16" t="s">
        <v>3013</v>
      </c>
      <c r="G1552" s="16" t="s">
        <v>1810</v>
      </c>
      <c r="H1552">
        <v>14</v>
      </c>
      <c r="I1552">
        <v>7.97</v>
      </c>
      <c r="J1552">
        <v>111.58</v>
      </c>
      <c r="K1552" t="s">
        <v>4218</v>
      </c>
      <c r="L1552">
        <v>8358.0300000000007</v>
      </c>
      <c r="M1552" s="16">
        <v>16716.060000000001</v>
      </c>
      <c r="N1552" s="16" t="s">
        <v>4218</v>
      </c>
      <c r="P1552" t="s">
        <v>5080</v>
      </c>
      <c r="R1552" t="s">
        <v>5029</v>
      </c>
    </row>
    <row r="1553" spans="1:18" x14ac:dyDescent="0.35">
      <c r="A1553" t="s">
        <v>6778</v>
      </c>
      <c r="B1553">
        <v>6532261</v>
      </c>
      <c r="C1553" t="s">
        <v>1424</v>
      </c>
      <c r="D1553">
        <v>4001811815</v>
      </c>
      <c r="E1553" s="16" t="s">
        <v>6779</v>
      </c>
      <c r="F1553" s="16" t="s">
        <v>6780</v>
      </c>
      <c r="G1553" s="16" t="s">
        <v>6781</v>
      </c>
      <c r="H1553">
        <v>2</v>
      </c>
      <c r="I1553">
        <v>640.6</v>
      </c>
      <c r="J1553">
        <v>1281.2</v>
      </c>
      <c r="K1553" t="s">
        <v>4218</v>
      </c>
      <c r="L1553">
        <v>13.2</v>
      </c>
      <c r="M1553" s="16">
        <v>13.2</v>
      </c>
      <c r="N1553" s="16" t="s">
        <v>4218</v>
      </c>
      <c r="P1553" t="s">
        <v>5080</v>
      </c>
      <c r="R1553" t="s">
        <v>5029</v>
      </c>
    </row>
    <row r="1554" spans="1:18" x14ac:dyDescent="0.35">
      <c r="A1554" t="s">
        <v>6782</v>
      </c>
      <c r="B1554">
        <v>6306595</v>
      </c>
      <c r="C1554" t="s">
        <v>6783</v>
      </c>
      <c r="D1554">
        <v>4001841642</v>
      </c>
      <c r="E1554" s="16">
        <v>45723</v>
      </c>
      <c r="F1554" s="16" t="s">
        <v>6784</v>
      </c>
      <c r="G1554" s="16" t="s">
        <v>2801</v>
      </c>
      <c r="H1554">
        <v>6</v>
      </c>
      <c r="I1554">
        <v>1.27</v>
      </c>
      <c r="J1554">
        <v>7.62</v>
      </c>
      <c r="K1554" t="s">
        <v>4218</v>
      </c>
      <c r="L1554">
        <v>1.31</v>
      </c>
      <c r="M1554" s="16">
        <v>1.31</v>
      </c>
      <c r="N1554" s="16" t="s">
        <v>4218</v>
      </c>
      <c r="P1554" t="s">
        <v>5080</v>
      </c>
      <c r="R1554" t="s">
        <v>5029</v>
      </c>
    </row>
    <row r="1555" spans="1:18" x14ac:dyDescent="0.35">
      <c r="A1555" t="s">
        <v>6782</v>
      </c>
      <c r="B1555">
        <v>6306595</v>
      </c>
      <c r="C1555" t="s">
        <v>6783</v>
      </c>
      <c r="D1555">
        <v>4001841642</v>
      </c>
      <c r="E1555" s="16">
        <v>45723</v>
      </c>
      <c r="F1555" s="16" t="s">
        <v>2010</v>
      </c>
      <c r="G1555" s="16" t="s">
        <v>1810</v>
      </c>
      <c r="H1555">
        <v>5</v>
      </c>
      <c r="I1555">
        <v>0.51</v>
      </c>
      <c r="J1555">
        <v>2.5499999999999998</v>
      </c>
      <c r="K1555" t="s">
        <v>4218</v>
      </c>
      <c r="L1555">
        <v>5.27</v>
      </c>
      <c r="M1555" s="16">
        <v>10.54</v>
      </c>
      <c r="N1555" s="16" t="s">
        <v>4218</v>
      </c>
      <c r="P1555" t="s">
        <v>5080</v>
      </c>
      <c r="R1555" t="s">
        <v>5029</v>
      </c>
    </row>
    <row r="1556" spans="1:18" x14ac:dyDescent="0.35">
      <c r="A1556" t="s">
        <v>6782</v>
      </c>
      <c r="B1556">
        <v>6306595</v>
      </c>
      <c r="C1556" t="s">
        <v>6783</v>
      </c>
      <c r="D1556">
        <v>4001841642</v>
      </c>
      <c r="E1556" s="16">
        <v>45723</v>
      </c>
      <c r="F1556" s="16" t="s">
        <v>6785</v>
      </c>
      <c r="G1556" s="16" t="s">
        <v>2853</v>
      </c>
      <c r="H1556">
        <v>1</v>
      </c>
      <c r="I1556">
        <v>53.3</v>
      </c>
      <c r="J1556">
        <v>53.3</v>
      </c>
      <c r="K1556" t="s">
        <v>4218</v>
      </c>
      <c r="L1556">
        <v>1.66</v>
      </c>
      <c r="M1556" s="16">
        <v>3.32</v>
      </c>
      <c r="N1556" s="16" t="s">
        <v>4218</v>
      </c>
      <c r="P1556" t="s">
        <v>5080</v>
      </c>
      <c r="R1556" t="s">
        <v>5029</v>
      </c>
    </row>
    <row r="1557" spans="1:18" x14ac:dyDescent="0.35">
      <c r="A1557" t="s">
        <v>6782</v>
      </c>
      <c r="B1557">
        <v>6306595</v>
      </c>
      <c r="C1557" t="s">
        <v>6783</v>
      </c>
      <c r="D1557">
        <v>4001841642</v>
      </c>
      <c r="E1557" s="16">
        <v>45723</v>
      </c>
      <c r="F1557" s="16" t="s">
        <v>2918</v>
      </c>
      <c r="G1557" s="16" t="s">
        <v>1810</v>
      </c>
      <c r="H1557">
        <v>1</v>
      </c>
      <c r="I1557">
        <v>0.2</v>
      </c>
      <c r="J1557">
        <v>0.2</v>
      </c>
      <c r="K1557" t="s">
        <v>4218</v>
      </c>
      <c r="L1557">
        <v>30.72</v>
      </c>
      <c r="M1557" s="16">
        <v>245.76</v>
      </c>
      <c r="N1557" s="16" t="s">
        <v>4218</v>
      </c>
      <c r="P1557" t="s">
        <v>5080</v>
      </c>
      <c r="R1557" t="s">
        <v>5029</v>
      </c>
    </row>
    <row r="1558" spans="1:18" x14ac:dyDescent="0.35">
      <c r="A1558" t="s">
        <v>6782</v>
      </c>
      <c r="B1558">
        <v>6306595</v>
      </c>
      <c r="C1558" t="s">
        <v>6783</v>
      </c>
      <c r="D1558">
        <v>4001841642</v>
      </c>
      <c r="E1558" s="16">
        <v>45723</v>
      </c>
      <c r="F1558" s="16" t="s">
        <v>2270</v>
      </c>
      <c r="G1558" s="16" t="s">
        <v>1822</v>
      </c>
      <c r="H1558">
        <v>1</v>
      </c>
      <c r="I1558">
        <v>0.38</v>
      </c>
      <c r="J1558">
        <v>0.38</v>
      </c>
      <c r="K1558" t="s">
        <v>4218</v>
      </c>
      <c r="L1558">
        <v>3.23</v>
      </c>
      <c r="M1558" s="16">
        <v>19.38</v>
      </c>
      <c r="N1558" s="16" t="s">
        <v>4218</v>
      </c>
      <c r="P1558" t="s">
        <v>5080</v>
      </c>
      <c r="R1558" t="s">
        <v>5029</v>
      </c>
    </row>
    <row r="1559" spans="1:18" x14ac:dyDescent="0.35">
      <c r="A1559" t="s">
        <v>6782</v>
      </c>
      <c r="B1559">
        <v>6306595</v>
      </c>
      <c r="C1559" t="s">
        <v>6783</v>
      </c>
      <c r="D1559">
        <v>4001841642</v>
      </c>
      <c r="E1559" s="16">
        <v>45723</v>
      </c>
      <c r="F1559" s="16" t="s">
        <v>2754</v>
      </c>
      <c r="G1559" s="16" t="s">
        <v>1822</v>
      </c>
      <c r="H1559">
        <v>24</v>
      </c>
      <c r="I1559">
        <v>0.51</v>
      </c>
      <c r="J1559">
        <v>12.24</v>
      </c>
      <c r="K1559" t="s">
        <v>4218</v>
      </c>
      <c r="L1559">
        <v>6.22</v>
      </c>
      <c r="M1559" s="16">
        <v>24.88</v>
      </c>
      <c r="N1559" s="16" t="s">
        <v>4218</v>
      </c>
      <c r="P1559" t="s">
        <v>5080</v>
      </c>
      <c r="R1559" t="s">
        <v>5029</v>
      </c>
    </row>
    <row r="1560" spans="1:18" x14ac:dyDescent="0.35">
      <c r="A1560" t="s">
        <v>6782</v>
      </c>
      <c r="B1560">
        <v>6306595</v>
      </c>
      <c r="C1560" t="s">
        <v>6783</v>
      </c>
      <c r="D1560">
        <v>4001841642</v>
      </c>
      <c r="E1560" s="16">
        <v>45723</v>
      </c>
      <c r="F1560" s="16" t="s">
        <v>6786</v>
      </c>
      <c r="G1560" s="16" t="s">
        <v>2203</v>
      </c>
      <c r="H1560">
        <v>1</v>
      </c>
      <c r="I1560">
        <v>115.47</v>
      </c>
      <c r="J1560">
        <v>115.47</v>
      </c>
      <c r="K1560" t="s">
        <v>4218</v>
      </c>
      <c r="L1560">
        <v>2.62</v>
      </c>
      <c r="M1560" s="16">
        <v>10.48</v>
      </c>
      <c r="N1560" s="16" t="s">
        <v>4218</v>
      </c>
      <c r="P1560" t="s">
        <v>5080</v>
      </c>
      <c r="R1560" t="s">
        <v>5029</v>
      </c>
    </row>
    <row r="1561" spans="1:18" x14ac:dyDescent="0.35">
      <c r="A1561" t="s">
        <v>6782</v>
      </c>
      <c r="B1561">
        <v>6306595</v>
      </c>
      <c r="C1561" t="s">
        <v>6783</v>
      </c>
      <c r="D1561">
        <v>4001841642</v>
      </c>
      <c r="E1561" s="16">
        <v>45723</v>
      </c>
      <c r="F1561" s="16" t="s">
        <v>6787</v>
      </c>
      <c r="G1561" s="16" t="s">
        <v>1822</v>
      </c>
      <c r="H1561">
        <v>3</v>
      </c>
      <c r="I1561">
        <v>0.41</v>
      </c>
      <c r="J1561">
        <v>1.23</v>
      </c>
      <c r="K1561" t="s">
        <v>4218</v>
      </c>
      <c r="L1561">
        <v>10.38</v>
      </c>
      <c r="M1561" s="16">
        <v>20.76</v>
      </c>
      <c r="N1561" s="16" t="s">
        <v>4218</v>
      </c>
      <c r="P1561" t="s">
        <v>5080</v>
      </c>
      <c r="R1561" t="s">
        <v>5029</v>
      </c>
    </row>
    <row r="1562" spans="1:18" x14ac:dyDescent="0.35">
      <c r="A1562" t="s">
        <v>6782</v>
      </c>
      <c r="B1562">
        <v>6306595</v>
      </c>
      <c r="C1562" t="s">
        <v>6783</v>
      </c>
      <c r="D1562">
        <v>4001841642</v>
      </c>
      <c r="E1562" s="16">
        <v>45723</v>
      </c>
      <c r="F1562" s="16" t="s">
        <v>6788</v>
      </c>
      <c r="G1562" s="16" t="s">
        <v>1852</v>
      </c>
      <c r="H1562">
        <v>1</v>
      </c>
      <c r="I1562">
        <v>3.46</v>
      </c>
      <c r="J1562">
        <v>3.46</v>
      </c>
      <c r="K1562" t="s">
        <v>4218</v>
      </c>
      <c r="L1562">
        <v>7.55</v>
      </c>
      <c r="M1562" s="16">
        <v>15.1</v>
      </c>
      <c r="N1562" s="16" t="s">
        <v>4218</v>
      </c>
      <c r="P1562" t="s">
        <v>5080</v>
      </c>
      <c r="R1562" t="s">
        <v>5029</v>
      </c>
    </row>
    <row r="1563" spans="1:18" x14ac:dyDescent="0.35">
      <c r="A1563" t="s">
        <v>6782</v>
      </c>
      <c r="B1563">
        <v>6306595</v>
      </c>
      <c r="C1563" t="s">
        <v>6783</v>
      </c>
      <c r="D1563">
        <v>4001841642</v>
      </c>
      <c r="E1563" s="16">
        <v>45723</v>
      </c>
      <c r="F1563" s="16" t="s">
        <v>6789</v>
      </c>
      <c r="G1563" s="16" t="s">
        <v>6790</v>
      </c>
      <c r="H1563">
        <v>1</v>
      </c>
      <c r="I1563">
        <v>9.83</v>
      </c>
      <c r="J1563">
        <v>9.83</v>
      </c>
      <c r="K1563" t="s">
        <v>4218</v>
      </c>
      <c r="L1563">
        <v>937.15</v>
      </c>
      <c r="M1563" s="16">
        <v>1874.3</v>
      </c>
      <c r="N1563" s="16" t="s">
        <v>4218</v>
      </c>
      <c r="P1563" t="s">
        <v>5080</v>
      </c>
      <c r="R1563" t="s">
        <v>5029</v>
      </c>
    </row>
    <row r="1564" spans="1:18" x14ac:dyDescent="0.35">
      <c r="A1564" t="s">
        <v>6782</v>
      </c>
      <c r="B1564">
        <v>6306595</v>
      </c>
      <c r="C1564" t="s">
        <v>6783</v>
      </c>
      <c r="D1564">
        <v>4001841642</v>
      </c>
      <c r="E1564" s="16">
        <v>45723</v>
      </c>
      <c r="F1564" s="16" t="s">
        <v>6791</v>
      </c>
      <c r="G1564" s="16" t="s">
        <v>6792</v>
      </c>
      <c r="H1564">
        <v>1</v>
      </c>
      <c r="I1564">
        <v>7.83</v>
      </c>
      <c r="J1564">
        <v>7.83</v>
      </c>
      <c r="K1564" t="s">
        <v>4218</v>
      </c>
      <c r="L1564">
        <v>2.21</v>
      </c>
      <c r="M1564" s="16">
        <v>13.26</v>
      </c>
      <c r="N1564" s="16" t="s">
        <v>4218</v>
      </c>
      <c r="P1564" t="s">
        <v>5080</v>
      </c>
      <c r="R1564" t="s">
        <v>5029</v>
      </c>
    </row>
    <row r="1565" spans="1:18" x14ac:dyDescent="0.35">
      <c r="A1565" t="s">
        <v>6782</v>
      </c>
      <c r="B1565">
        <v>6306595</v>
      </c>
      <c r="C1565" t="s">
        <v>6783</v>
      </c>
      <c r="D1565">
        <v>4001841642</v>
      </c>
      <c r="E1565" s="16">
        <v>45723</v>
      </c>
      <c r="F1565" s="16" t="s">
        <v>6793</v>
      </c>
      <c r="G1565" s="16" t="s">
        <v>2107</v>
      </c>
      <c r="H1565">
        <v>1</v>
      </c>
      <c r="I1565">
        <v>18.440000000000001</v>
      </c>
      <c r="J1565">
        <v>18.440000000000001</v>
      </c>
      <c r="K1565" t="s">
        <v>4218</v>
      </c>
      <c r="L1565">
        <v>30.68</v>
      </c>
      <c r="M1565" s="16">
        <v>61.36</v>
      </c>
      <c r="N1565" s="16" t="s">
        <v>4218</v>
      </c>
      <c r="P1565" t="s">
        <v>5080</v>
      </c>
      <c r="R1565" t="s">
        <v>5029</v>
      </c>
    </row>
    <row r="1566" spans="1:18" x14ac:dyDescent="0.35">
      <c r="A1566" t="s">
        <v>6782</v>
      </c>
      <c r="B1566">
        <v>6306595</v>
      </c>
      <c r="C1566" t="s">
        <v>6783</v>
      </c>
      <c r="D1566">
        <v>4001841642</v>
      </c>
      <c r="E1566" s="16">
        <v>45723</v>
      </c>
      <c r="F1566" s="16" t="s">
        <v>6794</v>
      </c>
      <c r="G1566" s="16" t="s">
        <v>2801</v>
      </c>
      <c r="H1566">
        <v>2</v>
      </c>
      <c r="I1566">
        <v>3.14</v>
      </c>
      <c r="J1566">
        <v>6.28</v>
      </c>
      <c r="K1566" t="s">
        <v>4218</v>
      </c>
      <c r="L1566">
        <v>2.0099999999999998</v>
      </c>
      <c r="M1566" s="16">
        <v>4.0199999999999996</v>
      </c>
      <c r="N1566" s="16" t="s">
        <v>4218</v>
      </c>
      <c r="P1566" t="s">
        <v>5080</v>
      </c>
      <c r="R1566" t="s">
        <v>5029</v>
      </c>
    </row>
    <row r="1567" spans="1:18" x14ac:dyDescent="0.35">
      <c r="A1567" t="s">
        <v>6782</v>
      </c>
      <c r="B1567">
        <v>6306595</v>
      </c>
      <c r="C1567" t="s">
        <v>6783</v>
      </c>
      <c r="D1567">
        <v>4001841642</v>
      </c>
      <c r="E1567" s="16">
        <v>45723</v>
      </c>
      <c r="F1567" s="16" t="s">
        <v>6795</v>
      </c>
      <c r="G1567" s="16" t="s">
        <v>6796</v>
      </c>
      <c r="H1567">
        <v>2</v>
      </c>
      <c r="I1567">
        <v>3.11</v>
      </c>
      <c r="J1567">
        <v>6.22</v>
      </c>
      <c r="K1567" t="s">
        <v>4218</v>
      </c>
      <c r="L1567">
        <v>18.59</v>
      </c>
      <c r="M1567" s="16">
        <v>111.54</v>
      </c>
      <c r="N1567" s="16" t="s">
        <v>4218</v>
      </c>
      <c r="P1567" t="s">
        <v>5080</v>
      </c>
      <c r="R1567" t="s">
        <v>5029</v>
      </c>
    </row>
    <row r="1568" spans="1:18" x14ac:dyDescent="0.35">
      <c r="A1568" t="s">
        <v>6782</v>
      </c>
      <c r="B1568">
        <v>6306595</v>
      </c>
      <c r="C1568" t="s">
        <v>6783</v>
      </c>
      <c r="D1568">
        <v>4001841642</v>
      </c>
      <c r="E1568" s="16">
        <v>45723</v>
      </c>
      <c r="F1568" s="16" t="s">
        <v>6797</v>
      </c>
      <c r="G1568" s="16" t="s">
        <v>2775</v>
      </c>
      <c r="H1568">
        <v>1</v>
      </c>
      <c r="I1568">
        <v>163.84</v>
      </c>
      <c r="J1568">
        <v>163.84</v>
      </c>
      <c r="K1568" t="s">
        <v>4218</v>
      </c>
      <c r="L1568">
        <v>13.15</v>
      </c>
      <c r="M1568" s="16">
        <v>26.3</v>
      </c>
      <c r="N1568" s="16" t="s">
        <v>4218</v>
      </c>
      <c r="P1568" t="s">
        <v>5080</v>
      </c>
      <c r="R1568" t="s">
        <v>5029</v>
      </c>
    </row>
    <row r="1569" spans="1:18" x14ac:dyDescent="0.35">
      <c r="A1569" t="s">
        <v>6782</v>
      </c>
      <c r="B1569">
        <v>6306595</v>
      </c>
      <c r="C1569" t="s">
        <v>6783</v>
      </c>
      <c r="D1569">
        <v>4001841642</v>
      </c>
      <c r="E1569" s="16">
        <v>45723</v>
      </c>
      <c r="F1569" s="16" t="s">
        <v>6798</v>
      </c>
      <c r="G1569" s="16" t="s">
        <v>6799</v>
      </c>
      <c r="H1569">
        <v>1</v>
      </c>
      <c r="I1569">
        <v>483.84</v>
      </c>
      <c r="J1569">
        <v>483.84</v>
      </c>
      <c r="K1569" t="s">
        <v>4218</v>
      </c>
      <c r="L1569">
        <v>93.09</v>
      </c>
      <c r="M1569" s="16">
        <v>186.18</v>
      </c>
      <c r="N1569" s="16" t="s">
        <v>4218</v>
      </c>
      <c r="P1569" t="s">
        <v>5080</v>
      </c>
      <c r="R1569" t="s">
        <v>5029</v>
      </c>
    </row>
    <row r="1570" spans="1:18" x14ac:dyDescent="0.35">
      <c r="A1570" t="s">
        <v>6782</v>
      </c>
      <c r="B1570">
        <v>6306595</v>
      </c>
      <c r="C1570" t="s">
        <v>6783</v>
      </c>
      <c r="D1570">
        <v>4001841642</v>
      </c>
      <c r="E1570" s="16">
        <v>45723</v>
      </c>
      <c r="F1570" s="16" t="s">
        <v>6800</v>
      </c>
      <c r="G1570" s="16" t="s">
        <v>6801</v>
      </c>
      <c r="H1570">
        <v>24</v>
      </c>
      <c r="I1570">
        <v>2.42</v>
      </c>
      <c r="J1570">
        <v>58.08</v>
      </c>
      <c r="K1570" t="s">
        <v>4218</v>
      </c>
      <c r="L1570">
        <v>90.71</v>
      </c>
      <c r="M1570" s="16">
        <v>181.42</v>
      </c>
      <c r="N1570" s="16" t="s">
        <v>4218</v>
      </c>
      <c r="P1570" t="s">
        <v>5080</v>
      </c>
      <c r="R1570" t="s">
        <v>5029</v>
      </c>
    </row>
    <row r="1571" spans="1:18" x14ac:dyDescent="0.35">
      <c r="A1571" t="s">
        <v>6782</v>
      </c>
      <c r="B1571">
        <v>6306595</v>
      </c>
      <c r="C1571" t="s">
        <v>6783</v>
      </c>
      <c r="D1571">
        <v>4001841642</v>
      </c>
      <c r="E1571" s="16">
        <v>45723</v>
      </c>
      <c r="F1571" s="16" t="s">
        <v>6802</v>
      </c>
      <c r="G1571" s="16" t="s">
        <v>6799</v>
      </c>
      <c r="H1571">
        <v>3</v>
      </c>
      <c r="I1571">
        <v>476.98</v>
      </c>
      <c r="J1571">
        <v>1430.94</v>
      </c>
      <c r="K1571" t="s">
        <v>4218</v>
      </c>
      <c r="L1571">
        <v>52.48</v>
      </c>
      <c r="M1571" s="16">
        <v>629.76</v>
      </c>
      <c r="N1571" s="16" t="s">
        <v>4218</v>
      </c>
      <c r="P1571" t="s">
        <v>5080</v>
      </c>
      <c r="R1571" t="s">
        <v>5029</v>
      </c>
    </row>
    <row r="1572" spans="1:18" x14ac:dyDescent="0.35">
      <c r="A1572" t="s">
        <v>6782</v>
      </c>
      <c r="B1572">
        <v>6306595</v>
      </c>
      <c r="C1572" t="s">
        <v>6783</v>
      </c>
      <c r="D1572">
        <v>4001841642</v>
      </c>
      <c r="E1572" s="16">
        <v>45723</v>
      </c>
      <c r="F1572" s="16" t="s">
        <v>6803</v>
      </c>
      <c r="G1572" s="16" t="s">
        <v>1998</v>
      </c>
      <c r="H1572">
        <v>1</v>
      </c>
      <c r="I1572">
        <v>111.49</v>
      </c>
      <c r="J1572">
        <v>111.49</v>
      </c>
      <c r="K1572" t="s">
        <v>4218</v>
      </c>
      <c r="L1572">
        <v>52.48</v>
      </c>
      <c r="M1572" s="16">
        <v>629.76</v>
      </c>
      <c r="N1572" s="16" t="s">
        <v>4218</v>
      </c>
      <c r="P1572" t="s">
        <v>5080</v>
      </c>
      <c r="R1572" t="s">
        <v>5029</v>
      </c>
    </row>
    <row r="1573" spans="1:18" x14ac:dyDescent="0.35">
      <c r="A1573" t="s">
        <v>6782</v>
      </c>
      <c r="B1573">
        <v>6306595</v>
      </c>
      <c r="C1573" t="s">
        <v>6783</v>
      </c>
      <c r="D1573">
        <v>4001841642</v>
      </c>
      <c r="E1573" s="16">
        <v>45723</v>
      </c>
      <c r="F1573" s="16" t="s">
        <v>6804</v>
      </c>
      <c r="G1573" s="16" t="s">
        <v>6805</v>
      </c>
      <c r="H1573">
        <v>1</v>
      </c>
      <c r="I1573">
        <v>111.91</v>
      </c>
      <c r="J1573">
        <v>111.91</v>
      </c>
      <c r="K1573" t="s">
        <v>4218</v>
      </c>
      <c r="L1573">
        <v>12.98</v>
      </c>
      <c r="M1573" s="16">
        <v>25.96</v>
      </c>
      <c r="N1573" s="16" t="s">
        <v>4218</v>
      </c>
      <c r="P1573" t="s">
        <v>5080</v>
      </c>
      <c r="R1573" t="s">
        <v>5029</v>
      </c>
    </row>
    <row r="1574" spans="1:18" x14ac:dyDescent="0.35">
      <c r="A1574" t="s">
        <v>6782</v>
      </c>
      <c r="B1574">
        <v>6306595</v>
      </c>
      <c r="C1574" t="s">
        <v>6783</v>
      </c>
      <c r="D1574">
        <v>4001841642</v>
      </c>
      <c r="E1574" s="16">
        <v>45723</v>
      </c>
      <c r="F1574" s="16" t="s">
        <v>6806</v>
      </c>
      <c r="G1574" s="16" t="s">
        <v>2881</v>
      </c>
      <c r="H1574">
        <v>1</v>
      </c>
      <c r="I1574">
        <v>22.85</v>
      </c>
      <c r="J1574">
        <v>22.85</v>
      </c>
      <c r="K1574" t="s">
        <v>4218</v>
      </c>
      <c r="L1574">
        <v>251.44</v>
      </c>
      <c r="M1574" s="16">
        <v>1508.64</v>
      </c>
      <c r="N1574" s="16" t="s">
        <v>4218</v>
      </c>
      <c r="P1574" t="s">
        <v>5080</v>
      </c>
      <c r="R1574" t="s">
        <v>5029</v>
      </c>
    </row>
    <row r="1575" spans="1:18" x14ac:dyDescent="0.35">
      <c r="A1575" t="s">
        <v>6782</v>
      </c>
      <c r="B1575">
        <v>6306595</v>
      </c>
      <c r="C1575" t="s">
        <v>6783</v>
      </c>
      <c r="D1575">
        <v>4001841642</v>
      </c>
      <c r="E1575" s="16">
        <v>45723</v>
      </c>
      <c r="F1575" s="16" t="s">
        <v>6802</v>
      </c>
      <c r="G1575" s="16" t="s">
        <v>6799</v>
      </c>
      <c r="H1575">
        <v>3</v>
      </c>
      <c r="I1575">
        <v>476.98</v>
      </c>
      <c r="J1575">
        <v>1430.94</v>
      </c>
      <c r="K1575" t="s">
        <v>4218</v>
      </c>
      <c r="L1575">
        <v>134.69</v>
      </c>
      <c r="M1575" s="16">
        <v>808.14</v>
      </c>
      <c r="N1575" s="16" t="s">
        <v>4218</v>
      </c>
      <c r="P1575" t="s">
        <v>5080</v>
      </c>
      <c r="R1575" t="s">
        <v>5029</v>
      </c>
    </row>
    <row r="1576" spans="1:18" x14ac:dyDescent="0.35">
      <c r="A1576" t="s">
        <v>6807</v>
      </c>
      <c r="B1576">
        <v>6582471</v>
      </c>
      <c r="C1576" t="s">
        <v>3362</v>
      </c>
      <c r="D1576">
        <v>4001879696</v>
      </c>
      <c r="E1576" s="16">
        <v>45751</v>
      </c>
      <c r="F1576" s="16" t="s">
        <v>1890</v>
      </c>
      <c r="G1576" s="16" t="s">
        <v>1865</v>
      </c>
      <c r="H1576">
        <v>4</v>
      </c>
      <c r="I1576">
        <v>0.72</v>
      </c>
      <c r="J1576">
        <v>2.88</v>
      </c>
      <c r="K1576" t="s">
        <v>4218</v>
      </c>
      <c r="L1576">
        <v>1292.76</v>
      </c>
      <c r="M1576" s="16">
        <v>7756.56</v>
      </c>
      <c r="N1576" s="16" t="s">
        <v>4218</v>
      </c>
      <c r="P1576" t="s">
        <v>5080</v>
      </c>
      <c r="R1576" t="s">
        <v>5029</v>
      </c>
    </row>
    <row r="1577" spans="1:18" x14ac:dyDescent="0.35">
      <c r="A1577" t="s">
        <v>6807</v>
      </c>
      <c r="B1577">
        <v>6582471</v>
      </c>
      <c r="C1577" t="s">
        <v>3362</v>
      </c>
      <c r="D1577">
        <v>4001879696</v>
      </c>
      <c r="E1577" s="16">
        <v>45751</v>
      </c>
      <c r="F1577" s="16" t="s">
        <v>2073</v>
      </c>
      <c r="G1577" s="16" t="s">
        <v>1825</v>
      </c>
      <c r="H1577">
        <v>2</v>
      </c>
      <c r="I1577">
        <v>0.68</v>
      </c>
      <c r="J1577">
        <v>1.36</v>
      </c>
      <c r="K1577" t="s">
        <v>4218</v>
      </c>
      <c r="L1577">
        <v>1598.02</v>
      </c>
      <c r="M1577" s="16">
        <v>3196.04</v>
      </c>
      <c r="N1577" s="16" t="s">
        <v>4218</v>
      </c>
      <c r="P1577" t="s">
        <v>5080</v>
      </c>
      <c r="R1577" t="s">
        <v>5029</v>
      </c>
    </row>
    <row r="1578" spans="1:18" x14ac:dyDescent="0.35">
      <c r="A1578" t="s">
        <v>6807</v>
      </c>
      <c r="B1578">
        <v>6582471</v>
      </c>
      <c r="C1578" t="s">
        <v>3362</v>
      </c>
      <c r="D1578">
        <v>4001879696</v>
      </c>
      <c r="E1578" s="16">
        <v>45751</v>
      </c>
      <c r="F1578" s="16" t="s">
        <v>2116</v>
      </c>
      <c r="G1578" s="16" t="s">
        <v>1831</v>
      </c>
      <c r="H1578">
        <v>2</v>
      </c>
      <c r="I1578">
        <v>7.69</v>
      </c>
      <c r="J1578">
        <v>15.38</v>
      </c>
      <c r="K1578" t="s">
        <v>4218</v>
      </c>
      <c r="L1578">
        <v>341.86</v>
      </c>
      <c r="M1578" s="16">
        <v>1367.44</v>
      </c>
      <c r="N1578" s="16" t="s">
        <v>4218</v>
      </c>
      <c r="P1578" t="s">
        <v>5080</v>
      </c>
      <c r="R1578" t="s">
        <v>5029</v>
      </c>
    </row>
    <row r="1579" spans="1:18" x14ac:dyDescent="0.35">
      <c r="A1579" t="s">
        <v>6807</v>
      </c>
      <c r="B1579">
        <v>6582471</v>
      </c>
      <c r="C1579" t="s">
        <v>3362</v>
      </c>
      <c r="D1579">
        <v>4001879696</v>
      </c>
      <c r="E1579" s="16">
        <v>45751</v>
      </c>
      <c r="F1579" s="16" t="s">
        <v>6808</v>
      </c>
      <c r="G1579" s="16" t="s">
        <v>1852</v>
      </c>
      <c r="H1579">
        <v>2</v>
      </c>
      <c r="I1579">
        <v>9.75</v>
      </c>
      <c r="J1579">
        <v>19.5</v>
      </c>
      <c r="K1579" t="s">
        <v>4218</v>
      </c>
      <c r="L1579">
        <v>1193.77</v>
      </c>
      <c r="M1579" s="16">
        <v>2387.54</v>
      </c>
      <c r="N1579" s="16" t="s">
        <v>4218</v>
      </c>
      <c r="P1579" t="s">
        <v>5080</v>
      </c>
      <c r="R1579" t="s">
        <v>5029</v>
      </c>
    </row>
    <row r="1580" spans="1:18" x14ac:dyDescent="0.35">
      <c r="A1580" t="s">
        <v>6807</v>
      </c>
      <c r="B1580">
        <v>6582471</v>
      </c>
      <c r="C1580" t="s">
        <v>3362</v>
      </c>
      <c r="D1580">
        <v>4001879696</v>
      </c>
      <c r="E1580" s="16">
        <v>45751</v>
      </c>
      <c r="F1580" s="16" t="s">
        <v>6809</v>
      </c>
      <c r="G1580" s="16" t="s">
        <v>2106</v>
      </c>
      <c r="H1580">
        <v>1</v>
      </c>
      <c r="I1580">
        <v>263.8</v>
      </c>
      <c r="J1580">
        <v>263.8</v>
      </c>
      <c r="K1580" t="s">
        <v>4218</v>
      </c>
      <c r="L1580">
        <v>1461.41</v>
      </c>
      <c r="M1580" s="16">
        <v>2922.82</v>
      </c>
      <c r="N1580" s="16" t="s">
        <v>4218</v>
      </c>
      <c r="P1580" t="s">
        <v>5080</v>
      </c>
      <c r="R1580" t="s">
        <v>5029</v>
      </c>
    </row>
    <row r="1581" spans="1:18" x14ac:dyDescent="0.35">
      <c r="A1581" t="s">
        <v>6810</v>
      </c>
      <c r="B1581">
        <v>6139544</v>
      </c>
      <c r="C1581" t="s">
        <v>729</v>
      </c>
      <c r="D1581">
        <v>4001905222</v>
      </c>
      <c r="E1581" s="16">
        <v>45772</v>
      </c>
      <c r="F1581" s="16" t="s">
        <v>2836</v>
      </c>
      <c r="G1581" s="16" t="s">
        <v>2728</v>
      </c>
      <c r="H1581">
        <v>1</v>
      </c>
      <c r="I1581">
        <v>282.55</v>
      </c>
      <c r="J1581">
        <v>282.55</v>
      </c>
      <c r="K1581" t="s">
        <v>4218</v>
      </c>
      <c r="L1581">
        <v>7441.61</v>
      </c>
      <c r="M1581" s="16">
        <v>14883.22</v>
      </c>
      <c r="N1581" s="16" t="s">
        <v>4218</v>
      </c>
      <c r="P1581" t="s">
        <v>5080</v>
      </c>
      <c r="R1581" t="s">
        <v>5029</v>
      </c>
    </row>
    <row r="1582" spans="1:18" x14ac:dyDescent="0.35">
      <c r="A1582" t="s">
        <v>6810</v>
      </c>
      <c r="B1582">
        <v>6139544</v>
      </c>
      <c r="C1582" t="s">
        <v>729</v>
      </c>
      <c r="D1582">
        <v>4001905222</v>
      </c>
      <c r="E1582" s="16">
        <v>45772</v>
      </c>
      <c r="F1582" s="16" t="s">
        <v>3986</v>
      </c>
      <c r="G1582" s="16" t="s">
        <v>2106</v>
      </c>
      <c r="H1582">
        <v>1</v>
      </c>
      <c r="I1582">
        <v>140.15</v>
      </c>
      <c r="J1582">
        <v>140.15</v>
      </c>
      <c r="K1582" t="s">
        <v>4218</v>
      </c>
      <c r="L1582">
        <v>1927.62</v>
      </c>
      <c r="M1582" s="16">
        <v>3855.24</v>
      </c>
      <c r="N1582" s="16" t="s">
        <v>4218</v>
      </c>
      <c r="P1582" t="s">
        <v>5080</v>
      </c>
      <c r="R1582" t="s">
        <v>5029</v>
      </c>
    </row>
    <row r="1583" spans="1:18" x14ac:dyDescent="0.35">
      <c r="A1583" t="s">
        <v>6810</v>
      </c>
      <c r="B1583">
        <v>6139544</v>
      </c>
      <c r="C1583" t="s">
        <v>729</v>
      </c>
      <c r="D1583">
        <v>4001905222</v>
      </c>
      <c r="E1583" s="16">
        <v>45772</v>
      </c>
      <c r="F1583" s="16" t="s">
        <v>3987</v>
      </c>
      <c r="G1583" s="16" t="s">
        <v>2106</v>
      </c>
      <c r="H1583">
        <v>1</v>
      </c>
      <c r="I1583">
        <v>115.85</v>
      </c>
      <c r="J1583">
        <v>115.85</v>
      </c>
      <c r="K1583" t="s">
        <v>4218</v>
      </c>
      <c r="L1583">
        <v>23.14</v>
      </c>
      <c r="M1583" s="16">
        <v>185.12</v>
      </c>
      <c r="N1583" s="16" t="s">
        <v>4218</v>
      </c>
      <c r="P1583" t="s">
        <v>5080</v>
      </c>
      <c r="R1583" t="s">
        <v>5029</v>
      </c>
    </row>
    <row r="1584" spans="1:18" x14ac:dyDescent="0.35">
      <c r="A1584" t="s">
        <v>6810</v>
      </c>
      <c r="B1584">
        <v>6139544</v>
      </c>
      <c r="C1584" t="s">
        <v>729</v>
      </c>
      <c r="D1584">
        <v>4001905222</v>
      </c>
      <c r="E1584" s="16">
        <v>45772</v>
      </c>
      <c r="F1584" s="16" t="s">
        <v>2549</v>
      </c>
      <c r="G1584" s="16" t="s">
        <v>1823</v>
      </c>
      <c r="H1584">
        <v>10</v>
      </c>
      <c r="I1584">
        <v>2.84</v>
      </c>
      <c r="J1584">
        <v>28.4</v>
      </c>
      <c r="K1584" t="s">
        <v>4218</v>
      </c>
      <c r="L1584">
        <v>60.63</v>
      </c>
      <c r="M1584" s="16">
        <v>60.63</v>
      </c>
      <c r="N1584" s="16" t="s">
        <v>4218</v>
      </c>
      <c r="P1584" t="s">
        <v>5080</v>
      </c>
      <c r="R1584" t="s">
        <v>5029</v>
      </c>
    </row>
    <row r="1585" spans="1:18" x14ac:dyDescent="0.35">
      <c r="A1585" t="s">
        <v>6810</v>
      </c>
      <c r="B1585">
        <v>6139544</v>
      </c>
      <c r="C1585" t="s">
        <v>729</v>
      </c>
      <c r="D1585">
        <v>4001905222</v>
      </c>
      <c r="E1585" s="16">
        <v>45772</v>
      </c>
      <c r="F1585" s="16" t="s">
        <v>3178</v>
      </c>
      <c r="G1585" s="16" t="s">
        <v>3179</v>
      </c>
      <c r="H1585">
        <v>1</v>
      </c>
      <c r="I1585">
        <v>108.3</v>
      </c>
      <c r="J1585">
        <v>108.3</v>
      </c>
      <c r="K1585" t="s">
        <v>4218</v>
      </c>
      <c r="L1585">
        <v>1.27</v>
      </c>
      <c r="M1585" s="16">
        <v>2.54</v>
      </c>
      <c r="N1585" s="16" t="s">
        <v>4218</v>
      </c>
      <c r="P1585" t="s">
        <v>5080</v>
      </c>
      <c r="R1585" t="s">
        <v>5029</v>
      </c>
    </row>
    <row r="1586" spans="1:18" x14ac:dyDescent="0.35">
      <c r="A1586" t="s">
        <v>6810</v>
      </c>
      <c r="B1586">
        <v>6139544</v>
      </c>
      <c r="C1586" t="s">
        <v>729</v>
      </c>
      <c r="D1586">
        <v>4001905222</v>
      </c>
      <c r="E1586" s="16">
        <v>45772</v>
      </c>
      <c r="F1586" s="16" t="s">
        <v>5079</v>
      </c>
      <c r="G1586" s="16" t="s">
        <v>4322</v>
      </c>
      <c r="H1586">
        <v>1</v>
      </c>
      <c r="I1586">
        <v>1065.82</v>
      </c>
      <c r="J1586">
        <v>1065.82</v>
      </c>
      <c r="K1586" t="s">
        <v>4218</v>
      </c>
      <c r="L1586">
        <v>10.51</v>
      </c>
      <c r="M1586" s="16">
        <v>10.51</v>
      </c>
      <c r="N1586" s="16" t="s">
        <v>4218</v>
      </c>
      <c r="P1586" t="s">
        <v>5080</v>
      </c>
      <c r="R1586" t="s">
        <v>5029</v>
      </c>
    </row>
    <row r="1587" spans="1:18" x14ac:dyDescent="0.35">
      <c r="A1587" t="s">
        <v>6810</v>
      </c>
      <c r="B1587">
        <v>6139544</v>
      </c>
      <c r="C1587" t="s">
        <v>729</v>
      </c>
      <c r="D1587">
        <v>4001905222</v>
      </c>
      <c r="E1587" s="16">
        <v>45772</v>
      </c>
      <c r="F1587" s="16" t="s">
        <v>3701</v>
      </c>
      <c r="G1587" s="16" t="s">
        <v>2482</v>
      </c>
      <c r="H1587">
        <v>1</v>
      </c>
      <c r="I1587">
        <v>55.23</v>
      </c>
      <c r="J1587">
        <v>55.23</v>
      </c>
      <c r="K1587" t="s">
        <v>4218</v>
      </c>
      <c r="L1587">
        <v>137.97</v>
      </c>
      <c r="M1587" s="16">
        <v>137.97</v>
      </c>
      <c r="N1587" s="16" t="s">
        <v>4218</v>
      </c>
      <c r="P1587" t="s">
        <v>5080</v>
      </c>
      <c r="R1587" t="s">
        <v>5029</v>
      </c>
    </row>
    <row r="1588" spans="1:18" x14ac:dyDescent="0.35">
      <c r="A1588" t="s">
        <v>6810</v>
      </c>
      <c r="B1588">
        <v>6139544</v>
      </c>
      <c r="C1588" t="s">
        <v>729</v>
      </c>
      <c r="D1588">
        <v>4001905222</v>
      </c>
      <c r="E1588" s="16">
        <v>45772</v>
      </c>
      <c r="F1588" s="16" t="s">
        <v>3701</v>
      </c>
      <c r="G1588" s="16" t="s">
        <v>2482</v>
      </c>
      <c r="H1588">
        <v>1</v>
      </c>
      <c r="I1588">
        <v>55.23</v>
      </c>
      <c r="J1588">
        <v>55.23</v>
      </c>
      <c r="K1588" t="s">
        <v>4218</v>
      </c>
      <c r="L1588">
        <v>17.38</v>
      </c>
      <c r="M1588" s="16">
        <v>69.52</v>
      </c>
      <c r="N1588" s="16" t="s">
        <v>4218</v>
      </c>
      <c r="P1588" t="s">
        <v>5080</v>
      </c>
      <c r="R1588" t="s">
        <v>5029</v>
      </c>
    </row>
    <row r="1589" spans="1:18" x14ac:dyDescent="0.35">
      <c r="A1589" t="s">
        <v>6810</v>
      </c>
      <c r="B1589">
        <v>6139544</v>
      </c>
      <c r="C1589" t="s">
        <v>729</v>
      </c>
      <c r="D1589">
        <v>4001905222</v>
      </c>
      <c r="E1589" s="16">
        <v>45772</v>
      </c>
      <c r="F1589" s="16" t="s">
        <v>2243</v>
      </c>
      <c r="G1589" s="16" t="s">
        <v>2244</v>
      </c>
      <c r="H1589">
        <v>1</v>
      </c>
      <c r="I1589">
        <v>292.72000000000003</v>
      </c>
      <c r="J1589">
        <v>292.72000000000003</v>
      </c>
      <c r="K1589" t="s">
        <v>4218</v>
      </c>
      <c r="L1589">
        <v>3.28</v>
      </c>
      <c r="M1589" s="16">
        <v>13.12</v>
      </c>
      <c r="N1589" s="16" t="s">
        <v>4218</v>
      </c>
      <c r="P1589" t="s">
        <v>5080</v>
      </c>
      <c r="R1589" t="s">
        <v>5029</v>
      </c>
    </row>
    <row r="1590" spans="1:18" x14ac:dyDescent="0.35">
      <c r="A1590" t="s">
        <v>6810</v>
      </c>
      <c r="B1590">
        <v>6139544</v>
      </c>
      <c r="C1590" t="s">
        <v>729</v>
      </c>
      <c r="D1590">
        <v>4001905222</v>
      </c>
      <c r="E1590" s="16">
        <v>45772</v>
      </c>
      <c r="F1590" s="16" t="s">
        <v>3988</v>
      </c>
      <c r="G1590" s="16" t="s">
        <v>1823</v>
      </c>
      <c r="H1590">
        <v>10</v>
      </c>
      <c r="I1590">
        <v>4.38</v>
      </c>
      <c r="J1590">
        <v>43.8</v>
      </c>
      <c r="K1590" t="s">
        <v>4218</v>
      </c>
      <c r="L1590">
        <v>43.75</v>
      </c>
      <c r="M1590" s="16">
        <v>43.75</v>
      </c>
      <c r="N1590" s="16" t="s">
        <v>4218</v>
      </c>
      <c r="P1590" t="s">
        <v>5080</v>
      </c>
      <c r="R1590" t="s">
        <v>5029</v>
      </c>
    </row>
    <row r="1591" spans="1:18" x14ac:dyDescent="0.35">
      <c r="A1591" t="s">
        <v>6810</v>
      </c>
      <c r="B1591">
        <v>6139544</v>
      </c>
      <c r="C1591" t="s">
        <v>729</v>
      </c>
      <c r="D1591">
        <v>4001905222</v>
      </c>
      <c r="E1591" s="16">
        <v>45772</v>
      </c>
      <c r="F1591" s="16" t="s">
        <v>2245</v>
      </c>
      <c r="G1591" s="16" t="s">
        <v>2106</v>
      </c>
      <c r="H1591">
        <v>1</v>
      </c>
      <c r="I1591">
        <v>107.7</v>
      </c>
      <c r="J1591">
        <v>107.7</v>
      </c>
      <c r="K1591" t="s">
        <v>4218</v>
      </c>
      <c r="L1591">
        <v>13.57</v>
      </c>
      <c r="M1591" s="16">
        <v>217.12</v>
      </c>
      <c r="N1591" s="16" t="s">
        <v>4218</v>
      </c>
      <c r="P1591" t="s">
        <v>5080</v>
      </c>
      <c r="R1591" t="s">
        <v>5029</v>
      </c>
    </row>
    <row r="1592" spans="1:18" x14ac:dyDescent="0.35">
      <c r="A1592" t="s">
        <v>6810</v>
      </c>
      <c r="B1592">
        <v>6139544</v>
      </c>
      <c r="C1592" t="s">
        <v>729</v>
      </c>
      <c r="D1592">
        <v>4001905222</v>
      </c>
      <c r="E1592" s="16">
        <v>45772</v>
      </c>
      <c r="F1592" s="16" t="s">
        <v>3187</v>
      </c>
      <c r="G1592" s="16" t="s">
        <v>1823</v>
      </c>
      <c r="H1592">
        <v>10</v>
      </c>
      <c r="I1592">
        <v>2.48</v>
      </c>
      <c r="J1592">
        <v>24.8</v>
      </c>
      <c r="K1592" t="s">
        <v>4218</v>
      </c>
      <c r="L1592">
        <v>6106.42</v>
      </c>
      <c r="M1592" s="16">
        <v>6106.42</v>
      </c>
      <c r="N1592" s="16" t="s">
        <v>4218</v>
      </c>
      <c r="P1592" t="s">
        <v>5080</v>
      </c>
      <c r="R1592" t="s">
        <v>5029</v>
      </c>
    </row>
    <row r="1593" spans="1:18" x14ac:dyDescent="0.35">
      <c r="A1593" t="s">
        <v>6810</v>
      </c>
      <c r="B1593">
        <v>6139544</v>
      </c>
      <c r="C1593" t="s">
        <v>729</v>
      </c>
      <c r="D1593">
        <v>4001905222</v>
      </c>
      <c r="E1593" s="16">
        <v>45772</v>
      </c>
      <c r="F1593" s="16" t="s">
        <v>2246</v>
      </c>
      <c r="G1593" s="16" t="s">
        <v>2106</v>
      </c>
      <c r="H1593">
        <v>1</v>
      </c>
      <c r="I1593">
        <v>216.35</v>
      </c>
      <c r="J1593">
        <v>216.35</v>
      </c>
      <c r="K1593" t="s">
        <v>4218</v>
      </c>
      <c r="L1593">
        <v>44.26</v>
      </c>
      <c r="M1593" s="16">
        <v>44.26</v>
      </c>
      <c r="N1593" s="16" t="s">
        <v>4218</v>
      </c>
      <c r="P1593" t="s">
        <v>5080</v>
      </c>
      <c r="R1593" t="s">
        <v>5029</v>
      </c>
    </row>
    <row r="1594" spans="1:18" x14ac:dyDescent="0.35">
      <c r="A1594" t="s">
        <v>6810</v>
      </c>
      <c r="B1594">
        <v>6139544</v>
      </c>
      <c r="C1594" t="s">
        <v>729</v>
      </c>
      <c r="D1594">
        <v>4001905222</v>
      </c>
      <c r="E1594" s="16">
        <v>45772</v>
      </c>
      <c r="F1594" s="16" t="s">
        <v>3608</v>
      </c>
      <c r="G1594" s="16" t="s">
        <v>1823</v>
      </c>
      <c r="H1594">
        <v>10</v>
      </c>
      <c r="I1594">
        <v>2.64</v>
      </c>
      <c r="J1594">
        <v>26.4</v>
      </c>
      <c r="K1594" t="s">
        <v>4218</v>
      </c>
      <c r="L1594">
        <v>1123.3</v>
      </c>
      <c r="M1594" s="16">
        <v>1123.3</v>
      </c>
      <c r="N1594" s="16" t="s">
        <v>4218</v>
      </c>
      <c r="P1594" t="s">
        <v>5080</v>
      </c>
      <c r="R1594" t="s">
        <v>5029</v>
      </c>
    </row>
    <row r="1595" spans="1:18" x14ac:dyDescent="0.35">
      <c r="A1595" t="s">
        <v>6810</v>
      </c>
      <c r="B1595">
        <v>6139544</v>
      </c>
      <c r="C1595" t="s">
        <v>729</v>
      </c>
      <c r="D1595">
        <v>4001905222</v>
      </c>
      <c r="E1595" s="16">
        <v>45772</v>
      </c>
      <c r="F1595" s="16" t="s">
        <v>2556</v>
      </c>
      <c r="G1595" s="16" t="s">
        <v>2285</v>
      </c>
      <c r="H1595">
        <v>2</v>
      </c>
      <c r="I1595">
        <v>143.85</v>
      </c>
      <c r="J1595">
        <v>287.7</v>
      </c>
      <c r="K1595" t="s">
        <v>4218</v>
      </c>
      <c r="L1595">
        <v>219.74</v>
      </c>
      <c r="M1595" s="16">
        <v>219.74</v>
      </c>
      <c r="N1595" s="16" t="s">
        <v>4218</v>
      </c>
      <c r="P1595" t="s">
        <v>5080</v>
      </c>
      <c r="R1595" t="s">
        <v>5029</v>
      </c>
    </row>
    <row r="1596" spans="1:18" x14ac:dyDescent="0.35">
      <c r="A1596" t="s">
        <v>6810</v>
      </c>
      <c r="B1596">
        <v>6139544</v>
      </c>
      <c r="C1596" t="s">
        <v>729</v>
      </c>
      <c r="D1596">
        <v>4001905222</v>
      </c>
      <c r="E1596" s="16">
        <v>45772</v>
      </c>
      <c r="F1596" s="16" t="s">
        <v>2562</v>
      </c>
      <c r="G1596" s="16" t="s">
        <v>2285</v>
      </c>
      <c r="H1596">
        <v>1</v>
      </c>
      <c r="I1596">
        <v>163.94</v>
      </c>
      <c r="J1596">
        <v>163.94</v>
      </c>
      <c r="K1596" t="s">
        <v>4218</v>
      </c>
      <c r="L1596">
        <v>68.8</v>
      </c>
      <c r="M1596" s="16">
        <v>68.8</v>
      </c>
      <c r="N1596" s="16" t="s">
        <v>4218</v>
      </c>
      <c r="P1596" t="s">
        <v>5080</v>
      </c>
      <c r="R1596" t="s">
        <v>5029</v>
      </c>
    </row>
    <row r="1597" spans="1:18" x14ac:dyDescent="0.35">
      <c r="A1597" t="s">
        <v>6810</v>
      </c>
      <c r="B1597">
        <v>6139544</v>
      </c>
      <c r="C1597" t="s">
        <v>729</v>
      </c>
      <c r="D1597">
        <v>4001905222</v>
      </c>
      <c r="E1597" s="16">
        <v>45772</v>
      </c>
      <c r="F1597" s="16" t="s">
        <v>2564</v>
      </c>
      <c r="G1597" s="16" t="s">
        <v>2285</v>
      </c>
      <c r="H1597">
        <v>1</v>
      </c>
      <c r="I1597">
        <v>270.41000000000003</v>
      </c>
      <c r="J1597">
        <v>270.41000000000003</v>
      </c>
      <c r="K1597" t="s">
        <v>4218</v>
      </c>
      <c r="L1597">
        <v>99.89</v>
      </c>
      <c r="M1597" s="16">
        <v>99.89</v>
      </c>
      <c r="N1597" s="16" t="s">
        <v>4218</v>
      </c>
      <c r="P1597" t="s">
        <v>5080</v>
      </c>
      <c r="R1597" t="s">
        <v>5029</v>
      </c>
    </row>
    <row r="1598" spans="1:18" x14ac:dyDescent="0.35">
      <c r="A1598" t="s">
        <v>6810</v>
      </c>
      <c r="B1598">
        <v>6139544</v>
      </c>
      <c r="C1598" t="s">
        <v>729</v>
      </c>
      <c r="D1598">
        <v>4001905222</v>
      </c>
      <c r="E1598" s="16">
        <v>45772</v>
      </c>
      <c r="F1598" s="16" t="s">
        <v>3723</v>
      </c>
      <c r="G1598" s="16" t="s">
        <v>2285</v>
      </c>
      <c r="H1598">
        <v>10</v>
      </c>
      <c r="I1598">
        <v>260.02999999999997</v>
      </c>
      <c r="J1598">
        <v>2600.3000000000002</v>
      </c>
      <c r="K1598" t="s">
        <v>4218</v>
      </c>
      <c r="L1598">
        <v>301.67</v>
      </c>
      <c r="M1598" s="16">
        <v>301.67</v>
      </c>
      <c r="N1598" s="16" t="s">
        <v>4218</v>
      </c>
      <c r="P1598" t="s">
        <v>5080</v>
      </c>
      <c r="R1598" t="s">
        <v>5029</v>
      </c>
    </row>
    <row r="1599" spans="1:18" x14ac:dyDescent="0.35">
      <c r="A1599" t="s">
        <v>6811</v>
      </c>
      <c r="B1599">
        <v>6602668</v>
      </c>
      <c r="C1599" t="s">
        <v>6812</v>
      </c>
      <c r="D1599">
        <v>4001931953</v>
      </c>
      <c r="E1599" s="16">
        <v>45795</v>
      </c>
      <c r="F1599" s="16" t="s">
        <v>1981</v>
      </c>
      <c r="G1599" s="16" t="s">
        <v>1982</v>
      </c>
      <c r="H1599">
        <v>2</v>
      </c>
      <c r="I1599">
        <v>2.83</v>
      </c>
      <c r="J1599">
        <v>5.66</v>
      </c>
      <c r="K1599" t="s">
        <v>4218</v>
      </c>
      <c r="L1599">
        <v>143.77000000000001</v>
      </c>
      <c r="M1599" s="16">
        <v>287.54000000000002</v>
      </c>
      <c r="N1599" s="16" t="s">
        <v>4218</v>
      </c>
      <c r="P1599" t="s">
        <v>5080</v>
      </c>
      <c r="R1599" t="s">
        <v>5029</v>
      </c>
    </row>
    <row r="1600" spans="1:18" x14ac:dyDescent="0.35">
      <c r="A1600" t="s">
        <v>6811</v>
      </c>
      <c r="B1600">
        <v>6602668</v>
      </c>
      <c r="C1600" t="s">
        <v>6812</v>
      </c>
      <c r="D1600">
        <v>4001931953</v>
      </c>
      <c r="E1600" s="16">
        <v>45795</v>
      </c>
      <c r="F1600" s="16" t="s">
        <v>2537</v>
      </c>
      <c r="G1600" s="16" t="s">
        <v>1822</v>
      </c>
      <c r="H1600">
        <v>2</v>
      </c>
      <c r="I1600">
        <v>1.75</v>
      </c>
      <c r="J1600">
        <v>3.5</v>
      </c>
      <c r="K1600" t="s">
        <v>4218</v>
      </c>
      <c r="L1600">
        <v>266.66000000000003</v>
      </c>
      <c r="M1600" s="16">
        <v>533.32000000000005</v>
      </c>
      <c r="N1600" s="16" t="s">
        <v>4218</v>
      </c>
      <c r="P1600" t="s">
        <v>5080</v>
      </c>
      <c r="R1600" t="s">
        <v>5029</v>
      </c>
    </row>
    <row r="1601" spans="1:18" x14ac:dyDescent="0.35">
      <c r="A1601" t="s">
        <v>6811</v>
      </c>
      <c r="B1601">
        <v>6602668</v>
      </c>
      <c r="C1601" t="s">
        <v>6812</v>
      </c>
      <c r="D1601">
        <v>4001931953</v>
      </c>
      <c r="E1601" s="16">
        <v>45795</v>
      </c>
      <c r="F1601" s="16" t="s">
        <v>5001</v>
      </c>
      <c r="G1601" s="16" t="s">
        <v>1820</v>
      </c>
      <c r="H1601">
        <v>2</v>
      </c>
      <c r="I1601">
        <v>7.03</v>
      </c>
      <c r="J1601">
        <v>14.06</v>
      </c>
      <c r="K1601" t="s">
        <v>4218</v>
      </c>
      <c r="L1601">
        <v>77.989999999999995</v>
      </c>
      <c r="M1601" s="16">
        <v>155.97999999999999</v>
      </c>
      <c r="N1601" s="16" t="s">
        <v>4218</v>
      </c>
      <c r="P1601" t="s">
        <v>5080</v>
      </c>
      <c r="R1601" t="s">
        <v>5029</v>
      </c>
    </row>
    <row r="1602" spans="1:18" x14ac:dyDescent="0.35">
      <c r="A1602" t="s">
        <v>6811</v>
      </c>
      <c r="B1602">
        <v>6602668</v>
      </c>
      <c r="C1602" t="s">
        <v>6812</v>
      </c>
      <c r="D1602">
        <v>4001931953</v>
      </c>
      <c r="E1602" s="16">
        <v>45795</v>
      </c>
      <c r="F1602" s="16" t="s">
        <v>2982</v>
      </c>
      <c r="G1602" s="16" t="s">
        <v>1825</v>
      </c>
      <c r="H1602">
        <v>6</v>
      </c>
      <c r="I1602">
        <v>4.47</v>
      </c>
      <c r="J1602">
        <v>26.82</v>
      </c>
      <c r="K1602" t="s">
        <v>4218</v>
      </c>
      <c r="L1602">
        <v>12.89</v>
      </c>
      <c r="M1602" s="16">
        <v>25.78</v>
      </c>
      <c r="N1602" s="16" t="s">
        <v>4218</v>
      </c>
      <c r="P1602" t="s">
        <v>5080</v>
      </c>
      <c r="R1602" t="s">
        <v>5029</v>
      </c>
    </row>
    <row r="1603" spans="1:18" x14ac:dyDescent="0.35">
      <c r="A1603" t="s">
        <v>6811</v>
      </c>
      <c r="B1603">
        <v>6602668</v>
      </c>
      <c r="C1603" t="s">
        <v>6812</v>
      </c>
      <c r="D1603">
        <v>4001931953</v>
      </c>
      <c r="E1603" s="16">
        <v>45795</v>
      </c>
      <c r="F1603" s="16" t="s">
        <v>1824</v>
      </c>
      <c r="G1603" s="16" t="s">
        <v>1825</v>
      </c>
      <c r="H1603">
        <v>1</v>
      </c>
      <c r="I1603">
        <v>1.46</v>
      </c>
      <c r="J1603">
        <v>1.46</v>
      </c>
      <c r="K1603" t="s">
        <v>4218</v>
      </c>
      <c r="L1603">
        <v>8.27</v>
      </c>
      <c r="M1603" s="16">
        <v>8.27</v>
      </c>
      <c r="N1603" s="16" t="s">
        <v>4218</v>
      </c>
      <c r="P1603" t="s">
        <v>5080</v>
      </c>
      <c r="R1603" t="s">
        <v>5029</v>
      </c>
    </row>
    <row r="1604" spans="1:18" x14ac:dyDescent="0.35">
      <c r="A1604" t="s">
        <v>6811</v>
      </c>
      <c r="B1604">
        <v>6602668</v>
      </c>
      <c r="C1604" t="s">
        <v>6812</v>
      </c>
      <c r="D1604">
        <v>4001931953</v>
      </c>
      <c r="E1604" s="16">
        <v>45795</v>
      </c>
      <c r="F1604" s="16" t="s">
        <v>1821</v>
      </c>
      <c r="G1604" s="16" t="s">
        <v>1822</v>
      </c>
      <c r="H1604">
        <v>20</v>
      </c>
      <c r="I1604">
        <v>1.05</v>
      </c>
      <c r="J1604">
        <v>21</v>
      </c>
      <c r="K1604" t="s">
        <v>4218</v>
      </c>
      <c r="L1604">
        <v>1.41</v>
      </c>
      <c r="M1604" s="16">
        <v>90.24</v>
      </c>
      <c r="N1604" s="16" t="s">
        <v>4218</v>
      </c>
      <c r="P1604" t="s">
        <v>5080</v>
      </c>
      <c r="R1604" t="s">
        <v>5029</v>
      </c>
    </row>
    <row r="1605" spans="1:18" x14ac:dyDescent="0.35">
      <c r="A1605" t="s">
        <v>6811</v>
      </c>
      <c r="B1605">
        <v>6602668</v>
      </c>
      <c r="C1605" t="s">
        <v>6812</v>
      </c>
      <c r="D1605">
        <v>4001931953</v>
      </c>
      <c r="E1605" s="16">
        <v>45795</v>
      </c>
      <c r="F1605" s="16" t="s">
        <v>5926</v>
      </c>
      <c r="G1605" s="16" t="s">
        <v>1825</v>
      </c>
      <c r="H1605">
        <v>8</v>
      </c>
      <c r="I1605">
        <v>5.3</v>
      </c>
      <c r="J1605">
        <v>42.4</v>
      </c>
      <c r="K1605" t="s">
        <v>4218</v>
      </c>
      <c r="L1605">
        <v>6.89</v>
      </c>
      <c r="M1605" s="16">
        <v>179.14</v>
      </c>
      <c r="N1605" s="16" t="s">
        <v>4218</v>
      </c>
      <c r="P1605" t="s">
        <v>5080</v>
      </c>
      <c r="R1605" t="s">
        <v>5029</v>
      </c>
    </row>
    <row r="1606" spans="1:18" x14ac:dyDescent="0.35">
      <c r="A1606" t="s">
        <v>6811</v>
      </c>
      <c r="B1606">
        <v>6602668</v>
      </c>
      <c r="C1606" t="s">
        <v>6812</v>
      </c>
      <c r="D1606">
        <v>4001931953</v>
      </c>
      <c r="E1606" s="16">
        <v>45795</v>
      </c>
      <c r="F1606" s="16" t="s">
        <v>5901</v>
      </c>
      <c r="G1606" s="16" t="s">
        <v>5059</v>
      </c>
      <c r="H1606">
        <v>2</v>
      </c>
      <c r="I1606">
        <v>130.22999999999999</v>
      </c>
      <c r="J1606">
        <v>260.45999999999998</v>
      </c>
      <c r="K1606" t="s">
        <v>4218</v>
      </c>
      <c r="L1606">
        <v>3.23</v>
      </c>
      <c r="M1606" s="16">
        <v>38.76</v>
      </c>
      <c r="N1606" s="16" t="s">
        <v>4218</v>
      </c>
      <c r="P1606" t="s">
        <v>5080</v>
      </c>
      <c r="R1606" t="s">
        <v>5029</v>
      </c>
    </row>
    <row r="1607" spans="1:18" x14ac:dyDescent="0.35">
      <c r="A1607" t="s">
        <v>6811</v>
      </c>
      <c r="B1607">
        <v>6602668</v>
      </c>
      <c r="C1607" t="s">
        <v>6812</v>
      </c>
      <c r="D1607">
        <v>4001931953</v>
      </c>
      <c r="E1607" s="16">
        <v>45795</v>
      </c>
      <c r="F1607" s="16" t="s">
        <v>5902</v>
      </c>
      <c r="G1607" s="16" t="s">
        <v>1944</v>
      </c>
      <c r="H1607">
        <v>1</v>
      </c>
      <c r="I1607">
        <v>102.81</v>
      </c>
      <c r="J1607">
        <v>102.81</v>
      </c>
      <c r="K1607" t="s">
        <v>4218</v>
      </c>
      <c r="L1607">
        <v>1.05</v>
      </c>
      <c r="M1607" s="16">
        <v>6.3</v>
      </c>
      <c r="N1607" s="16" t="s">
        <v>4218</v>
      </c>
      <c r="P1607" t="s">
        <v>5080</v>
      </c>
      <c r="R1607" t="s">
        <v>5029</v>
      </c>
    </row>
    <row r="1608" spans="1:18" x14ac:dyDescent="0.35">
      <c r="A1608" t="s">
        <v>6811</v>
      </c>
      <c r="B1608">
        <v>6602668</v>
      </c>
      <c r="C1608" t="s">
        <v>6812</v>
      </c>
      <c r="D1608">
        <v>4001931953</v>
      </c>
      <c r="E1608" s="16">
        <v>45795</v>
      </c>
      <c r="F1608" s="16" t="s">
        <v>5903</v>
      </c>
      <c r="G1608" s="16" t="s">
        <v>1842</v>
      </c>
      <c r="H1608">
        <v>1</v>
      </c>
      <c r="I1608">
        <v>263.54000000000002</v>
      </c>
      <c r="J1608">
        <v>263.54000000000002</v>
      </c>
      <c r="K1608" t="s">
        <v>4218</v>
      </c>
      <c r="L1608">
        <v>2.48</v>
      </c>
      <c r="M1608" s="16">
        <v>2.48</v>
      </c>
      <c r="N1608" s="16" t="s">
        <v>4218</v>
      </c>
      <c r="P1608" t="s">
        <v>5080</v>
      </c>
      <c r="R1608" t="s">
        <v>5029</v>
      </c>
    </row>
    <row r="1609" spans="1:18" x14ac:dyDescent="0.35">
      <c r="A1609" t="s">
        <v>6811</v>
      </c>
      <c r="B1609">
        <v>6602668</v>
      </c>
      <c r="C1609" t="s">
        <v>6812</v>
      </c>
      <c r="D1609">
        <v>4001931953</v>
      </c>
      <c r="E1609" s="16">
        <v>45795</v>
      </c>
      <c r="F1609" s="16" t="s">
        <v>5904</v>
      </c>
      <c r="G1609" s="16" t="s">
        <v>5056</v>
      </c>
      <c r="H1609">
        <v>2</v>
      </c>
      <c r="I1609">
        <v>292.17</v>
      </c>
      <c r="J1609">
        <v>584.34</v>
      </c>
      <c r="K1609" t="s">
        <v>4218</v>
      </c>
      <c r="L1609">
        <v>15.32</v>
      </c>
      <c r="M1609" s="16">
        <v>15.32</v>
      </c>
      <c r="N1609" s="16" t="s">
        <v>4218</v>
      </c>
      <c r="P1609" t="s">
        <v>5080</v>
      </c>
      <c r="R1609" t="s">
        <v>5029</v>
      </c>
    </row>
    <row r="1610" spans="1:18" x14ac:dyDescent="0.35">
      <c r="A1610" t="s">
        <v>6811</v>
      </c>
      <c r="B1610">
        <v>6602668</v>
      </c>
      <c r="C1610" t="s">
        <v>6812</v>
      </c>
      <c r="D1610">
        <v>4001931953</v>
      </c>
      <c r="E1610" s="16">
        <v>45795</v>
      </c>
      <c r="F1610" s="16" t="s">
        <v>5905</v>
      </c>
      <c r="G1610" s="16" t="s">
        <v>1949</v>
      </c>
      <c r="H1610">
        <v>1</v>
      </c>
      <c r="I1610">
        <v>159.72</v>
      </c>
      <c r="J1610">
        <v>159.72</v>
      </c>
      <c r="K1610" t="s">
        <v>4218</v>
      </c>
      <c r="L1610">
        <v>22.82</v>
      </c>
      <c r="M1610" s="16">
        <v>45.64</v>
      </c>
      <c r="N1610" s="16" t="s">
        <v>4218</v>
      </c>
      <c r="P1610" t="s">
        <v>5080</v>
      </c>
      <c r="R1610" t="s">
        <v>5029</v>
      </c>
    </row>
    <row r="1611" spans="1:18" x14ac:dyDescent="0.35">
      <c r="A1611" t="s">
        <v>6811</v>
      </c>
      <c r="B1611">
        <v>6602668</v>
      </c>
      <c r="C1611" t="s">
        <v>6812</v>
      </c>
      <c r="D1611">
        <v>4001931953</v>
      </c>
      <c r="E1611" s="16">
        <v>45795</v>
      </c>
      <c r="F1611" s="16" t="s">
        <v>5906</v>
      </c>
      <c r="G1611" s="16" t="s">
        <v>5907</v>
      </c>
      <c r="H1611">
        <v>2</v>
      </c>
      <c r="I1611">
        <v>75.53</v>
      </c>
      <c r="J1611">
        <v>151.06</v>
      </c>
      <c r="K1611" t="s">
        <v>4218</v>
      </c>
      <c r="L1611">
        <v>3.06</v>
      </c>
      <c r="M1611" s="16">
        <v>6.12</v>
      </c>
      <c r="N1611" s="16" t="s">
        <v>4218</v>
      </c>
      <c r="P1611" t="s">
        <v>5080</v>
      </c>
      <c r="R1611" t="s">
        <v>5029</v>
      </c>
    </row>
    <row r="1612" spans="1:18" x14ac:dyDescent="0.35">
      <c r="A1612" t="s">
        <v>6811</v>
      </c>
      <c r="B1612">
        <v>6602668</v>
      </c>
      <c r="C1612" t="s">
        <v>6812</v>
      </c>
      <c r="D1612">
        <v>4001931953</v>
      </c>
      <c r="E1612" s="16">
        <v>45795</v>
      </c>
      <c r="F1612" s="16" t="s">
        <v>5908</v>
      </c>
      <c r="G1612" s="16" t="s">
        <v>5909</v>
      </c>
      <c r="H1612">
        <v>2</v>
      </c>
      <c r="I1612">
        <v>49.13</v>
      </c>
      <c r="J1612">
        <v>98.26</v>
      </c>
      <c r="K1612" t="s">
        <v>4218</v>
      </c>
      <c r="L1612">
        <v>18.66</v>
      </c>
      <c r="M1612" s="16">
        <v>186.6</v>
      </c>
      <c r="N1612" s="16" t="s">
        <v>4218</v>
      </c>
      <c r="P1612" t="s">
        <v>5080</v>
      </c>
      <c r="R1612" t="s">
        <v>5029</v>
      </c>
    </row>
    <row r="1613" spans="1:18" x14ac:dyDescent="0.35">
      <c r="A1613" t="s">
        <v>6811</v>
      </c>
      <c r="B1613">
        <v>6602668</v>
      </c>
      <c r="C1613" t="s">
        <v>6812</v>
      </c>
      <c r="D1613">
        <v>4001931953</v>
      </c>
      <c r="E1613" s="16">
        <v>45795</v>
      </c>
      <c r="F1613" s="16" t="s">
        <v>5910</v>
      </c>
      <c r="G1613" s="16" t="s">
        <v>2142</v>
      </c>
      <c r="H1613">
        <v>1</v>
      </c>
      <c r="I1613">
        <v>434.05</v>
      </c>
      <c r="J1613">
        <v>434.05</v>
      </c>
      <c r="K1613" t="s">
        <v>4218</v>
      </c>
      <c r="L1613">
        <v>1.41</v>
      </c>
      <c r="M1613" s="16">
        <v>14.1</v>
      </c>
      <c r="N1613" s="16" t="s">
        <v>4218</v>
      </c>
      <c r="P1613" t="s">
        <v>5080</v>
      </c>
      <c r="R1613" t="s">
        <v>5029</v>
      </c>
    </row>
    <row r="1614" spans="1:18" x14ac:dyDescent="0.35">
      <c r="A1614" t="s">
        <v>6811</v>
      </c>
      <c r="B1614">
        <v>6602668</v>
      </c>
      <c r="C1614" t="s">
        <v>6812</v>
      </c>
      <c r="D1614">
        <v>4001931953</v>
      </c>
      <c r="E1614" s="16">
        <v>45795</v>
      </c>
      <c r="F1614" s="16" t="s">
        <v>5911</v>
      </c>
      <c r="G1614" s="16" t="s">
        <v>1842</v>
      </c>
      <c r="H1614">
        <v>2</v>
      </c>
      <c r="I1614">
        <v>265.66000000000003</v>
      </c>
      <c r="J1614">
        <v>531.32000000000005</v>
      </c>
      <c r="K1614" t="s">
        <v>4218</v>
      </c>
      <c r="L1614">
        <v>11.75</v>
      </c>
      <c r="M1614" s="16">
        <v>23.5</v>
      </c>
      <c r="N1614" s="16" t="s">
        <v>4218</v>
      </c>
      <c r="P1614" t="s">
        <v>5080</v>
      </c>
      <c r="R1614" t="s">
        <v>5029</v>
      </c>
    </row>
    <row r="1615" spans="1:18" x14ac:dyDescent="0.35">
      <c r="A1615" t="s">
        <v>6811</v>
      </c>
      <c r="B1615">
        <v>6602668</v>
      </c>
      <c r="C1615" t="s">
        <v>6812</v>
      </c>
      <c r="D1615">
        <v>4001931953</v>
      </c>
      <c r="E1615" s="16">
        <v>45795</v>
      </c>
      <c r="F1615" s="16" t="s">
        <v>5912</v>
      </c>
      <c r="G1615" s="16" t="s">
        <v>2684</v>
      </c>
      <c r="H1615">
        <v>1</v>
      </c>
      <c r="I1615">
        <v>91.35</v>
      </c>
      <c r="J1615">
        <v>91.35</v>
      </c>
      <c r="K1615" t="s">
        <v>4218</v>
      </c>
      <c r="L1615">
        <v>158.82</v>
      </c>
      <c r="M1615" s="16">
        <v>317.64</v>
      </c>
      <c r="N1615" s="16" t="s">
        <v>4218</v>
      </c>
      <c r="P1615" t="s">
        <v>5080</v>
      </c>
      <c r="R1615" t="s">
        <v>5029</v>
      </c>
    </row>
    <row r="1616" spans="1:18" x14ac:dyDescent="0.35">
      <c r="A1616" t="s">
        <v>6811</v>
      </c>
      <c r="B1616">
        <v>6602668</v>
      </c>
      <c r="C1616" t="s">
        <v>6812</v>
      </c>
      <c r="D1616">
        <v>4001931953</v>
      </c>
      <c r="E1616" s="16">
        <v>45795</v>
      </c>
      <c r="F1616" s="16" t="s">
        <v>5913</v>
      </c>
      <c r="G1616" s="16" t="s">
        <v>1857</v>
      </c>
      <c r="H1616">
        <v>1</v>
      </c>
      <c r="I1616">
        <v>330</v>
      </c>
      <c r="J1616">
        <v>330</v>
      </c>
      <c r="K1616" t="s">
        <v>4218</v>
      </c>
      <c r="L1616">
        <v>476.25</v>
      </c>
      <c r="M1616" s="16">
        <v>952.5</v>
      </c>
      <c r="N1616" s="16" t="s">
        <v>4218</v>
      </c>
      <c r="P1616" t="s">
        <v>5080</v>
      </c>
      <c r="R1616" t="s">
        <v>5029</v>
      </c>
    </row>
    <row r="1617" spans="1:18" x14ac:dyDescent="0.35">
      <c r="A1617" t="s">
        <v>6811</v>
      </c>
      <c r="B1617">
        <v>6602668</v>
      </c>
      <c r="C1617" t="s">
        <v>6812</v>
      </c>
      <c r="D1617">
        <v>4001931953</v>
      </c>
      <c r="E1617" s="16">
        <v>45795</v>
      </c>
      <c r="F1617" s="16" t="s">
        <v>5914</v>
      </c>
      <c r="G1617" s="16" t="s">
        <v>1855</v>
      </c>
      <c r="H1617">
        <v>1</v>
      </c>
      <c r="I1617">
        <v>749.95</v>
      </c>
      <c r="J1617">
        <v>749.95</v>
      </c>
      <c r="K1617" t="s">
        <v>4218</v>
      </c>
      <c r="L1617">
        <v>0.52</v>
      </c>
      <c r="M1617" s="16">
        <v>3.12</v>
      </c>
      <c r="N1617" s="16" t="s">
        <v>4218</v>
      </c>
      <c r="P1617" t="s">
        <v>5080</v>
      </c>
      <c r="R1617" t="s">
        <v>5029</v>
      </c>
    </row>
    <row r="1618" spans="1:18" x14ac:dyDescent="0.35">
      <c r="A1618" t="s">
        <v>6811</v>
      </c>
      <c r="B1618">
        <v>6602668</v>
      </c>
      <c r="C1618" t="s">
        <v>6812</v>
      </c>
      <c r="D1618">
        <v>4001931953</v>
      </c>
      <c r="E1618" s="16">
        <v>45795</v>
      </c>
      <c r="F1618" s="16" t="s">
        <v>5915</v>
      </c>
      <c r="G1618" s="16" t="s">
        <v>1842</v>
      </c>
      <c r="H1618">
        <v>1</v>
      </c>
      <c r="I1618">
        <v>303.17</v>
      </c>
      <c r="J1618">
        <v>303.17</v>
      </c>
      <c r="K1618" t="s">
        <v>4218</v>
      </c>
      <c r="L1618">
        <v>185.61</v>
      </c>
      <c r="M1618" s="16">
        <v>185.61</v>
      </c>
      <c r="N1618" s="16" t="s">
        <v>4218</v>
      </c>
      <c r="P1618" t="s">
        <v>5080</v>
      </c>
      <c r="R1618" t="s">
        <v>5029</v>
      </c>
    </row>
    <row r="1619" spans="1:18" x14ac:dyDescent="0.35">
      <c r="A1619" t="s">
        <v>6811</v>
      </c>
      <c r="B1619">
        <v>6602668</v>
      </c>
      <c r="C1619" t="s">
        <v>6812</v>
      </c>
      <c r="D1619">
        <v>4001931953</v>
      </c>
      <c r="E1619" s="16">
        <v>45795</v>
      </c>
      <c r="F1619" s="16" t="s">
        <v>5916</v>
      </c>
      <c r="G1619" s="16" t="s">
        <v>1814</v>
      </c>
      <c r="H1619">
        <v>1</v>
      </c>
      <c r="I1619">
        <v>174.13</v>
      </c>
      <c r="J1619">
        <v>174.13</v>
      </c>
      <c r="K1619" t="s">
        <v>4218</v>
      </c>
      <c r="L1619">
        <v>83.65</v>
      </c>
      <c r="M1619" s="16">
        <v>83.65</v>
      </c>
      <c r="N1619" s="16" t="s">
        <v>4218</v>
      </c>
      <c r="P1619" t="s">
        <v>5080</v>
      </c>
      <c r="R1619" t="s">
        <v>5029</v>
      </c>
    </row>
    <row r="1620" spans="1:18" x14ac:dyDescent="0.35">
      <c r="A1620" t="s">
        <v>6811</v>
      </c>
      <c r="B1620">
        <v>6602668</v>
      </c>
      <c r="C1620" t="s">
        <v>6812</v>
      </c>
      <c r="D1620">
        <v>4001931953</v>
      </c>
      <c r="E1620" s="16">
        <v>45795</v>
      </c>
      <c r="F1620" s="16" t="s">
        <v>5917</v>
      </c>
      <c r="G1620" s="16" t="s">
        <v>5918</v>
      </c>
      <c r="H1620">
        <v>1</v>
      </c>
      <c r="I1620">
        <v>12.9</v>
      </c>
      <c r="J1620">
        <v>12.9</v>
      </c>
      <c r="K1620" t="s">
        <v>4218</v>
      </c>
      <c r="L1620">
        <v>723.55</v>
      </c>
      <c r="M1620" s="16">
        <v>723.55</v>
      </c>
      <c r="N1620" s="16" t="s">
        <v>4218</v>
      </c>
      <c r="P1620" t="s">
        <v>5080</v>
      </c>
      <c r="R1620" t="s">
        <v>5029</v>
      </c>
    </row>
    <row r="1621" spans="1:18" x14ac:dyDescent="0.35">
      <c r="A1621" t="s">
        <v>6811</v>
      </c>
      <c r="B1621">
        <v>6602668</v>
      </c>
      <c r="C1621" t="s">
        <v>6812</v>
      </c>
      <c r="D1621">
        <v>4001931953</v>
      </c>
      <c r="E1621" s="16">
        <v>45795</v>
      </c>
      <c r="F1621" s="16" t="s">
        <v>5919</v>
      </c>
      <c r="G1621" s="16" t="s">
        <v>1820</v>
      </c>
      <c r="H1621">
        <v>6</v>
      </c>
      <c r="I1621">
        <v>2.21</v>
      </c>
      <c r="J1621">
        <v>13.26</v>
      </c>
      <c r="K1621" t="s">
        <v>4218</v>
      </c>
      <c r="L1621">
        <v>2.48</v>
      </c>
      <c r="M1621" s="16">
        <v>4.96</v>
      </c>
      <c r="N1621" s="16" t="s">
        <v>4218</v>
      </c>
      <c r="P1621" t="s">
        <v>5080</v>
      </c>
      <c r="R1621" t="s">
        <v>5029</v>
      </c>
    </row>
    <row r="1622" spans="1:18" x14ac:dyDescent="0.35">
      <c r="A1622" t="s">
        <v>6811</v>
      </c>
      <c r="B1622">
        <v>6602668</v>
      </c>
      <c r="C1622" t="s">
        <v>6812</v>
      </c>
      <c r="D1622">
        <v>4001931953</v>
      </c>
      <c r="E1622" s="16">
        <v>45795</v>
      </c>
      <c r="F1622" s="16" t="s">
        <v>5920</v>
      </c>
      <c r="G1622" s="16" t="s">
        <v>1842</v>
      </c>
      <c r="H1622">
        <v>1</v>
      </c>
      <c r="I1622">
        <v>288.45999999999998</v>
      </c>
      <c r="J1622">
        <v>288.45999999999998</v>
      </c>
      <c r="K1622" t="s">
        <v>4218</v>
      </c>
      <c r="L1622">
        <v>15.32</v>
      </c>
      <c r="M1622" s="16">
        <v>30.64</v>
      </c>
      <c r="N1622" s="16" t="s">
        <v>4218</v>
      </c>
      <c r="P1622" t="s">
        <v>5080</v>
      </c>
      <c r="R1622" t="s">
        <v>5029</v>
      </c>
    </row>
    <row r="1623" spans="1:18" x14ac:dyDescent="0.35">
      <c r="A1623" t="s">
        <v>6811</v>
      </c>
      <c r="B1623">
        <v>6602668</v>
      </c>
      <c r="C1623" t="s">
        <v>6812</v>
      </c>
      <c r="D1623">
        <v>4001931953</v>
      </c>
      <c r="E1623" s="16">
        <v>45795</v>
      </c>
      <c r="F1623" s="16" t="s">
        <v>5921</v>
      </c>
      <c r="G1623" s="16" t="s">
        <v>1949</v>
      </c>
      <c r="H1623">
        <v>1</v>
      </c>
      <c r="I1623">
        <v>118.52</v>
      </c>
      <c r="J1623">
        <v>118.52</v>
      </c>
      <c r="K1623" t="s">
        <v>4218</v>
      </c>
      <c r="L1623">
        <v>16.7</v>
      </c>
      <c r="M1623" s="16">
        <v>434.2</v>
      </c>
      <c r="N1623" s="16" t="s">
        <v>4218</v>
      </c>
      <c r="P1623" t="s">
        <v>5080</v>
      </c>
      <c r="R1623" t="s">
        <v>5029</v>
      </c>
    </row>
    <row r="1624" spans="1:18" x14ac:dyDescent="0.35">
      <c r="A1624" t="s">
        <v>6811</v>
      </c>
      <c r="B1624">
        <v>6602668</v>
      </c>
      <c r="C1624" t="s">
        <v>6812</v>
      </c>
      <c r="D1624">
        <v>4001931953</v>
      </c>
      <c r="E1624" s="16">
        <v>45795</v>
      </c>
      <c r="F1624" s="16" t="s">
        <v>5922</v>
      </c>
      <c r="G1624" s="16" t="s">
        <v>1826</v>
      </c>
      <c r="H1624">
        <v>2</v>
      </c>
      <c r="I1624">
        <v>40.909999999999997</v>
      </c>
      <c r="J1624">
        <v>81.819999999999993</v>
      </c>
      <c r="K1624" t="s">
        <v>4218</v>
      </c>
      <c r="L1624">
        <v>256.19</v>
      </c>
      <c r="M1624" s="16">
        <v>256.19</v>
      </c>
      <c r="N1624" s="16" t="s">
        <v>4218</v>
      </c>
      <c r="P1624" t="s">
        <v>5080</v>
      </c>
      <c r="R1624" t="s">
        <v>5029</v>
      </c>
    </row>
    <row r="1625" spans="1:18" x14ac:dyDescent="0.35">
      <c r="A1625" t="s">
        <v>6811</v>
      </c>
      <c r="B1625">
        <v>6602668</v>
      </c>
      <c r="C1625" t="s">
        <v>6812</v>
      </c>
      <c r="D1625">
        <v>4001931953</v>
      </c>
      <c r="E1625" s="16">
        <v>45795</v>
      </c>
      <c r="F1625" s="16" t="s">
        <v>5923</v>
      </c>
      <c r="G1625" s="16" t="s">
        <v>1958</v>
      </c>
      <c r="H1625">
        <v>2</v>
      </c>
      <c r="I1625">
        <v>72.14</v>
      </c>
      <c r="J1625">
        <v>144.28</v>
      </c>
      <c r="K1625" t="s">
        <v>4218</v>
      </c>
      <c r="L1625">
        <v>173.85</v>
      </c>
      <c r="M1625" s="16">
        <v>347.7</v>
      </c>
      <c r="N1625" s="16" t="s">
        <v>4218</v>
      </c>
      <c r="P1625" t="s">
        <v>5080</v>
      </c>
      <c r="R1625" t="s">
        <v>5029</v>
      </c>
    </row>
    <row r="1626" spans="1:18" x14ac:dyDescent="0.35">
      <c r="A1626" t="s">
        <v>6811</v>
      </c>
      <c r="B1626">
        <v>6602668</v>
      </c>
      <c r="C1626" t="s">
        <v>6812</v>
      </c>
      <c r="D1626">
        <v>4001931953</v>
      </c>
      <c r="E1626" s="16">
        <v>45795</v>
      </c>
      <c r="F1626" s="16" t="s">
        <v>5924</v>
      </c>
      <c r="G1626" s="16" t="s">
        <v>5925</v>
      </c>
      <c r="H1626">
        <v>2</v>
      </c>
      <c r="I1626">
        <v>20.95</v>
      </c>
      <c r="J1626">
        <v>41.9</v>
      </c>
      <c r="K1626" t="s">
        <v>4218</v>
      </c>
      <c r="L1626">
        <v>1.05</v>
      </c>
      <c r="M1626" s="16">
        <v>2.1</v>
      </c>
      <c r="N1626" s="16" t="s">
        <v>4218</v>
      </c>
      <c r="P1626" t="s">
        <v>5080</v>
      </c>
      <c r="R1626" t="s">
        <v>5029</v>
      </c>
    </row>
    <row r="1627" spans="1:18" x14ac:dyDescent="0.35">
      <c r="A1627" t="s">
        <v>6813</v>
      </c>
      <c r="B1627">
        <v>6494223</v>
      </c>
      <c r="C1627" t="s">
        <v>6814</v>
      </c>
      <c r="D1627">
        <v>4001683464</v>
      </c>
      <c r="E1627" s="16">
        <v>45736</v>
      </c>
      <c r="F1627" s="16" t="s">
        <v>6815</v>
      </c>
      <c r="G1627" s="16" t="s">
        <v>1814</v>
      </c>
      <c r="H1627">
        <v>20</v>
      </c>
      <c r="I1627">
        <v>4.99</v>
      </c>
      <c r="J1627">
        <v>99.8</v>
      </c>
      <c r="K1627" t="s">
        <v>4218</v>
      </c>
      <c r="L1627">
        <v>0.52</v>
      </c>
      <c r="M1627" s="16">
        <v>1.04</v>
      </c>
      <c r="N1627" s="16" t="s">
        <v>4218</v>
      </c>
      <c r="P1627" t="s">
        <v>5080</v>
      </c>
      <c r="R1627" t="s">
        <v>5029</v>
      </c>
    </row>
    <row r="1628" spans="1:18" x14ac:dyDescent="0.35">
      <c r="A1628" t="s">
        <v>6813</v>
      </c>
      <c r="B1628">
        <v>6494223</v>
      </c>
      <c r="C1628" t="s">
        <v>6814</v>
      </c>
      <c r="D1628">
        <v>4001683464</v>
      </c>
      <c r="E1628" s="16">
        <v>45736</v>
      </c>
      <c r="F1628" s="16" t="s">
        <v>6816</v>
      </c>
      <c r="G1628" s="16" t="s">
        <v>1857</v>
      </c>
      <c r="H1628">
        <v>8</v>
      </c>
      <c r="I1628">
        <v>41.27</v>
      </c>
      <c r="J1628">
        <v>330.16</v>
      </c>
      <c r="K1628" t="s">
        <v>4218</v>
      </c>
      <c r="L1628">
        <v>12.89</v>
      </c>
      <c r="M1628" s="16">
        <v>25.78</v>
      </c>
      <c r="N1628" s="16" t="s">
        <v>4218</v>
      </c>
      <c r="P1628" t="s">
        <v>5080</v>
      </c>
      <c r="R1628" t="s">
        <v>5029</v>
      </c>
    </row>
    <row r="1629" spans="1:18" x14ac:dyDescent="0.35">
      <c r="A1629" t="s">
        <v>6813</v>
      </c>
      <c r="B1629">
        <v>6494223</v>
      </c>
      <c r="C1629" t="s">
        <v>6814</v>
      </c>
      <c r="D1629">
        <v>4001683464</v>
      </c>
      <c r="E1629" s="16">
        <v>45736</v>
      </c>
      <c r="F1629" s="16" t="s">
        <v>6817</v>
      </c>
      <c r="G1629" s="16" t="s">
        <v>1814</v>
      </c>
      <c r="H1629">
        <v>90</v>
      </c>
      <c r="I1629">
        <v>5.82</v>
      </c>
      <c r="J1629">
        <v>523.79999999999995</v>
      </c>
      <c r="K1629" t="s">
        <v>4218</v>
      </c>
      <c r="L1629">
        <v>141.12</v>
      </c>
      <c r="M1629" s="16">
        <v>141.12</v>
      </c>
      <c r="N1629" s="16" t="s">
        <v>4218</v>
      </c>
      <c r="P1629" t="s">
        <v>5080</v>
      </c>
      <c r="R1629" t="s">
        <v>5029</v>
      </c>
    </row>
    <row r="1630" spans="1:18" x14ac:dyDescent="0.35">
      <c r="A1630" t="s">
        <v>6813</v>
      </c>
      <c r="B1630">
        <v>6494223</v>
      </c>
      <c r="C1630" t="s">
        <v>6814</v>
      </c>
      <c r="D1630">
        <v>4001683464</v>
      </c>
      <c r="E1630" s="16">
        <v>45736</v>
      </c>
      <c r="F1630" s="16" t="s">
        <v>6818</v>
      </c>
      <c r="G1630" t="s">
        <v>1857</v>
      </c>
      <c r="H1630">
        <v>8</v>
      </c>
      <c r="I1630">
        <v>196.24</v>
      </c>
      <c r="J1630">
        <v>1569.92</v>
      </c>
      <c r="K1630" t="s">
        <v>4218</v>
      </c>
      <c r="M1630" s="16">
        <v>1065.82</v>
      </c>
      <c r="N1630" s="16" t="s">
        <v>4218</v>
      </c>
      <c r="P1630" t="s">
        <v>5029</v>
      </c>
      <c r="R1630" t="s">
        <v>5029</v>
      </c>
    </row>
    <row r="1631" spans="1:18" x14ac:dyDescent="0.35">
      <c r="A1631" t="s">
        <v>6813</v>
      </c>
      <c r="B1631">
        <v>6494223</v>
      </c>
      <c r="C1631" t="s">
        <v>6814</v>
      </c>
      <c r="D1631">
        <v>4001683464</v>
      </c>
      <c r="E1631" s="16">
        <v>45736</v>
      </c>
      <c r="F1631" s="16" t="s">
        <v>6819</v>
      </c>
      <c r="G1631" t="s">
        <v>2573</v>
      </c>
      <c r="H1631">
        <v>8</v>
      </c>
      <c r="I1631">
        <v>267.39</v>
      </c>
      <c r="J1631">
        <v>2139.12</v>
      </c>
      <c r="K1631" t="s">
        <v>4218</v>
      </c>
      <c r="M1631" s="16">
        <v>108.3</v>
      </c>
      <c r="N1631" s="16" t="s">
        <v>4218</v>
      </c>
      <c r="P1631" t="s">
        <v>5029</v>
      </c>
      <c r="R1631" t="s">
        <v>5029</v>
      </c>
    </row>
    <row r="1632" spans="1:18" x14ac:dyDescent="0.35">
      <c r="A1632" t="s">
        <v>6813</v>
      </c>
      <c r="B1632">
        <v>6494223</v>
      </c>
      <c r="C1632" t="s">
        <v>6814</v>
      </c>
      <c r="D1632">
        <v>4001683464</v>
      </c>
      <c r="E1632" s="16">
        <v>45736</v>
      </c>
      <c r="F1632" s="16" t="s">
        <v>6820</v>
      </c>
      <c r="G1632" t="s">
        <v>5336</v>
      </c>
      <c r="H1632">
        <v>4</v>
      </c>
      <c r="I1632">
        <v>50.97</v>
      </c>
      <c r="J1632">
        <v>203.88</v>
      </c>
      <c r="K1632" t="s">
        <v>4218</v>
      </c>
      <c r="M1632" s="16">
        <v>26.44</v>
      </c>
      <c r="N1632" s="16" t="s">
        <v>4218</v>
      </c>
      <c r="P1632" t="s">
        <v>5029</v>
      </c>
      <c r="R1632" t="s">
        <v>5029</v>
      </c>
    </row>
    <row r="1633" spans="1:18" x14ac:dyDescent="0.35">
      <c r="A1633" t="s">
        <v>6813</v>
      </c>
      <c r="B1633">
        <v>6494223</v>
      </c>
      <c r="C1633" t="s">
        <v>6814</v>
      </c>
      <c r="D1633">
        <v>4001683464</v>
      </c>
      <c r="E1633" s="16">
        <v>45736</v>
      </c>
      <c r="F1633" s="16" t="s">
        <v>6821</v>
      </c>
      <c r="G1633" s="16" t="s">
        <v>6822</v>
      </c>
      <c r="H1633">
        <v>8</v>
      </c>
      <c r="I1633">
        <v>59.65</v>
      </c>
      <c r="J1633">
        <v>477.2</v>
      </c>
      <c r="K1633" t="s">
        <v>4218</v>
      </c>
      <c r="L1633">
        <v>305.63</v>
      </c>
      <c r="M1633" s="16">
        <v>305.63</v>
      </c>
      <c r="N1633" s="16" t="s">
        <v>4218</v>
      </c>
      <c r="P1633" t="s">
        <v>5029</v>
      </c>
      <c r="R1633" t="s">
        <v>5029</v>
      </c>
    </row>
    <row r="1634" spans="1:18" x14ac:dyDescent="0.35">
      <c r="A1634" t="s">
        <v>6813</v>
      </c>
      <c r="B1634">
        <v>6494223</v>
      </c>
      <c r="C1634" t="s">
        <v>6814</v>
      </c>
      <c r="D1634">
        <v>4001683464</v>
      </c>
      <c r="E1634" s="16">
        <v>45736</v>
      </c>
      <c r="F1634" s="16" t="s">
        <v>6823</v>
      </c>
      <c r="G1634" s="16" t="s">
        <v>1810</v>
      </c>
      <c r="H1634">
        <v>12</v>
      </c>
      <c r="I1634">
        <v>2.94</v>
      </c>
      <c r="J1634">
        <v>35.28</v>
      </c>
      <c r="K1634" t="s">
        <v>4218</v>
      </c>
      <c r="L1634">
        <v>267.17</v>
      </c>
      <c r="M1634" s="16">
        <v>534.34</v>
      </c>
      <c r="N1634" s="16" t="s">
        <v>4218</v>
      </c>
      <c r="P1634" t="s">
        <v>5029</v>
      </c>
      <c r="R1634" t="s">
        <v>5029</v>
      </c>
    </row>
    <row r="1635" spans="1:18" x14ac:dyDescent="0.35">
      <c r="A1635" t="s">
        <v>6813</v>
      </c>
      <c r="B1635">
        <v>6494223</v>
      </c>
      <c r="C1635" t="s">
        <v>6814</v>
      </c>
      <c r="D1635">
        <v>4001683464</v>
      </c>
      <c r="E1635" s="16">
        <v>45736</v>
      </c>
      <c r="F1635" s="16" t="s">
        <v>6824</v>
      </c>
      <c r="G1635" s="16" t="s">
        <v>1825</v>
      </c>
      <c r="H1635">
        <v>18</v>
      </c>
      <c r="I1635">
        <v>26.02</v>
      </c>
      <c r="J1635">
        <v>468.36</v>
      </c>
      <c r="K1635" t="s">
        <v>4218</v>
      </c>
      <c r="L1635">
        <v>1678.43</v>
      </c>
      <c r="M1635" s="16">
        <v>1678.43</v>
      </c>
      <c r="N1635" s="16" t="s">
        <v>4218</v>
      </c>
      <c r="P1635" t="s">
        <v>5029</v>
      </c>
      <c r="R1635" t="s">
        <v>5029</v>
      </c>
    </row>
    <row r="1636" spans="1:18" x14ac:dyDescent="0.35">
      <c r="A1636" t="s">
        <v>6813</v>
      </c>
      <c r="B1636">
        <v>6494223</v>
      </c>
      <c r="C1636" t="s">
        <v>6814</v>
      </c>
      <c r="D1636">
        <v>4001683464</v>
      </c>
      <c r="E1636" s="16">
        <v>45736</v>
      </c>
      <c r="F1636" s="16" t="s">
        <v>2476</v>
      </c>
      <c r="G1636" s="16" t="s">
        <v>1865</v>
      </c>
      <c r="H1636">
        <v>18</v>
      </c>
      <c r="I1636">
        <v>10.18</v>
      </c>
      <c r="J1636">
        <v>183.24</v>
      </c>
      <c r="K1636" t="s">
        <v>4218</v>
      </c>
      <c r="L1636">
        <v>305.63</v>
      </c>
      <c r="M1636" s="16">
        <v>305.63</v>
      </c>
      <c r="N1636" s="16" t="s">
        <v>4218</v>
      </c>
      <c r="P1636" t="s">
        <v>5029</v>
      </c>
      <c r="R1636" t="s">
        <v>5029</v>
      </c>
    </row>
    <row r="1637" spans="1:18" x14ac:dyDescent="0.35">
      <c r="A1637" t="s">
        <v>6813</v>
      </c>
      <c r="B1637">
        <v>6494223</v>
      </c>
      <c r="C1637" t="s">
        <v>6814</v>
      </c>
      <c r="D1637">
        <v>4001683464</v>
      </c>
      <c r="E1637" s="16">
        <v>45736</v>
      </c>
      <c r="F1637" s="16" t="s">
        <v>6825</v>
      </c>
      <c r="G1637" s="16" t="s">
        <v>2573</v>
      </c>
      <c r="H1637">
        <v>6</v>
      </c>
      <c r="I1637">
        <v>214.63</v>
      </c>
      <c r="J1637">
        <v>1287.78</v>
      </c>
      <c r="K1637" t="s">
        <v>4218</v>
      </c>
      <c r="L1637">
        <v>267.17</v>
      </c>
      <c r="M1637" s="16">
        <v>534.34</v>
      </c>
      <c r="N1637" s="16" t="s">
        <v>4218</v>
      </c>
      <c r="P1637" t="s">
        <v>5029</v>
      </c>
      <c r="R1637" t="s">
        <v>5029</v>
      </c>
    </row>
    <row r="1638" spans="1:18" x14ac:dyDescent="0.35">
      <c r="A1638" t="s">
        <v>6826</v>
      </c>
      <c r="B1638">
        <v>6494858</v>
      </c>
      <c r="C1638" t="s">
        <v>1165</v>
      </c>
      <c r="D1638">
        <v>4001687849</v>
      </c>
      <c r="E1638" s="16">
        <v>45604</v>
      </c>
      <c r="F1638" s="16" t="s">
        <v>6827</v>
      </c>
      <c r="G1638" s="16" t="s">
        <v>6828</v>
      </c>
      <c r="H1638">
        <v>15</v>
      </c>
      <c r="I1638">
        <v>118.16</v>
      </c>
      <c r="J1638">
        <v>1772.3999999999999</v>
      </c>
      <c r="K1638" t="s">
        <v>4218</v>
      </c>
      <c r="L1638">
        <v>1678.43</v>
      </c>
      <c r="M1638" s="16">
        <v>1678.43</v>
      </c>
      <c r="N1638" s="16" t="s">
        <v>4218</v>
      </c>
      <c r="P1638" t="s">
        <v>5029</v>
      </c>
      <c r="R1638" t="s">
        <v>5029</v>
      </c>
    </row>
    <row r="1639" spans="1:18" x14ac:dyDescent="0.35">
      <c r="A1639" t="s">
        <v>6826</v>
      </c>
      <c r="B1639">
        <v>6494858</v>
      </c>
      <c r="C1639" t="s">
        <v>1165</v>
      </c>
      <c r="D1639">
        <v>4001687849</v>
      </c>
      <c r="E1639" s="16">
        <v>45604</v>
      </c>
      <c r="F1639" s="16" t="s">
        <v>6827</v>
      </c>
      <c r="G1639" s="16" t="s">
        <v>6828</v>
      </c>
      <c r="H1639">
        <v>1</v>
      </c>
      <c r="I1639">
        <v>118.16</v>
      </c>
      <c r="J1639">
        <v>118.16</v>
      </c>
      <c r="K1639" t="s">
        <v>4218</v>
      </c>
      <c r="L1639">
        <v>1.05</v>
      </c>
      <c r="M1639" s="16">
        <v>4.2</v>
      </c>
      <c r="N1639" s="16" t="s">
        <v>4218</v>
      </c>
      <c r="P1639" t="s">
        <v>5029</v>
      </c>
      <c r="R1639" t="s">
        <v>5029</v>
      </c>
    </row>
    <row r="1640" spans="1:18" x14ac:dyDescent="0.35">
      <c r="A1640" t="s">
        <v>6826</v>
      </c>
      <c r="B1640">
        <v>6494858</v>
      </c>
      <c r="C1640" t="s">
        <v>1165</v>
      </c>
      <c r="D1640">
        <v>4001687849</v>
      </c>
      <c r="E1640" s="16">
        <v>45604</v>
      </c>
      <c r="F1640" s="16" t="s">
        <v>6829</v>
      </c>
      <c r="G1640" s="16" t="s">
        <v>6654</v>
      </c>
      <c r="H1640">
        <v>4</v>
      </c>
      <c r="I1640">
        <v>107.29</v>
      </c>
      <c r="J1640">
        <v>429.16</v>
      </c>
      <c r="K1640" t="s">
        <v>4218</v>
      </c>
      <c r="L1640">
        <v>0.7</v>
      </c>
      <c r="M1640" s="16">
        <v>16.8</v>
      </c>
      <c r="N1640" s="16" t="s">
        <v>4218</v>
      </c>
      <c r="P1640" t="s">
        <v>5029</v>
      </c>
      <c r="R1640" t="s">
        <v>5029</v>
      </c>
    </row>
    <row r="1641" spans="1:18" x14ac:dyDescent="0.35">
      <c r="A1641" t="s">
        <v>6826</v>
      </c>
      <c r="B1641">
        <v>6494858</v>
      </c>
      <c r="C1641" t="s">
        <v>1165</v>
      </c>
      <c r="D1641">
        <v>4001687849</v>
      </c>
      <c r="E1641" s="16">
        <v>45604</v>
      </c>
      <c r="F1641" s="16" t="s">
        <v>6830</v>
      </c>
      <c r="G1641" s="16" t="s">
        <v>6654</v>
      </c>
      <c r="H1641">
        <v>1</v>
      </c>
      <c r="I1641">
        <v>129.41</v>
      </c>
      <c r="J1641">
        <v>129.41</v>
      </c>
      <c r="K1641" t="s">
        <v>4218</v>
      </c>
      <c r="L1641">
        <v>2.12</v>
      </c>
      <c r="M1641" s="16">
        <v>63.6</v>
      </c>
      <c r="N1641" s="16" t="s">
        <v>4218</v>
      </c>
      <c r="P1641" t="s">
        <v>5029</v>
      </c>
      <c r="R1641" t="s">
        <v>5029</v>
      </c>
    </row>
    <row r="1642" spans="1:18" x14ac:dyDescent="0.35">
      <c r="A1642" t="s">
        <v>6826</v>
      </c>
      <c r="B1642">
        <v>6494858</v>
      </c>
      <c r="C1642" t="s">
        <v>1165</v>
      </c>
      <c r="D1642">
        <v>4001687849</v>
      </c>
      <c r="E1642" s="16">
        <v>45604</v>
      </c>
      <c r="F1642" s="16" t="s">
        <v>6830</v>
      </c>
      <c r="G1642" s="16" t="s">
        <v>6654</v>
      </c>
      <c r="H1642">
        <v>11</v>
      </c>
      <c r="I1642">
        <v>129.41</v>
      </c>
      <c r="J1642">
        <v>1423.51</v>
      </c>
      <c r="K1642" t="s">
        <v>4218</v>
      </c>
      <c r="L1642">
        <v>2.0699999999999998</v>
      </c>
      <c r="M1642" s="16">
        <v>20.7</v>
      </c>
      <c r="N1642" s="16" t="s">
        <v>4218</v>
      </c>
      <c r="P1642" t="s">
        <v>5029</v>
      </c>
      <c r="R1642" t="s">
        <v>5029</v>
      </c>
    </row>
    <row r="1643" spans="1:18" x14ac:dyDescent="0.35">
      <c r="A1643" t="s">
        <v>6826</v>
      </c>
      <c r="B1643">
        <v>6494858</v>
      </c>
      <c r="C1643" t="s">
        <v>1165</v>
      </c>
      <c r="D1643">
        <v>4001687849</v>
      </c>
      <c r="E1643" s="16">
        <v>45604</v>
      </c>
      <c r="F1643" s="16" t="s">
        <v>6831</v>
      </c>
      <c r="G1643" s="16" t="s">
        <v>1949</v>
      </c>
      <c r="H1643">
        <v>16</v>
      </c>
      <c r="I1643">
        <v>45.3</v>
      </c>
      <c r="J1643">
        <v>724.8</v>
      </c>
      <c r="K1643" t="s">
        <v>4218</v>
      </c>
      <c r="L1643">
        <v>2.69</v>
      </c>
      <c r="M1643" s="16">
        <v>64.56</v>
      </c>
      <c r="N1643" s="16" t="s">
        <v>4218</v>
      </c>
      <c r="P1643" t="s">
        <v>5029</v>
      </c>
      <c r="R1643" t="s">
        <v>5029</v>
      </c>
    </row>
    <row r="1644" spans="1:18" x14ac:dyDescent="0.35">
      <c r="A1644" t="s">
        <v>6826</v>
      </c>
      <c r="B1644">
        <v>6494858</v>
      </c>
      <c r="C1644" t="s">
        <v>1165</v>
      </c>
      <c r="D1644">
        <v>4001687849</v>
      </c>
      <c r="E1644" s="16">
        <v>45604</v>
      </c>
      <c r="F1644" s="16" t="s">
        <v>6831</v>
      </c>
      <c r="G1644" s="16" t="s">
        <v>1949</v>
      </c>
      <c r="H1644">
        <v>16</v>
      </c>
      <c r="I1644">
        <v>45.3</v>
      </c>
      <c r="J1644">
        <v>724.8</v>
      </c>
      <c r="K1644" t="s">
        <v>4218</v>
      </c>
      <c r="L1644">
        <v>721.36</v>
      </c>
      <c r="M1644" s="16">
        <v>7213.6</v>
      </c>
      <c r="N1644" s="16" t="s">
        <v>4218</v>
      </c>
      <c r="P1644" t="s">
        <v>5029</v>
      </c>
      <c r="R1644" t="s">
        <v>5029</v>
      </c>
    </row>
    <row r="1645" spans="1:18" x14ac:dyDescent="0.35">
      <c r="A1645" t="s">
        <v>6826</v>
      </c>
      <c r="B1645">
        <v>6494858</v>
      </c>
      <c r="C1645" t="s">
        <v>1165</v>
      </c>
      <c r="D1645">
        <v>4001687849</v>
      </c>
      <c r="E1645" s="16">
        <v>45604</v>
      </c>
      <c r="F1645" s="16" t="s">
        <v>6832</v>
      </c>
      <c r="G1645" s="16" t="s">
        <v>1865</v>
      </c>
      <c r="H1645">
        <v>28</v>
      </c>
      <c r="I1645">
        <v>5.7</v>
      </c>
      <c r="J1645">
        <v>159.6</v>
      </c>
      <c r="K1645" t="s">
        <v>4218</v>
      </c>
      <c r="L1645">
        <v>1445.47</v>
      </c>
      <c r="M1645" s="16">
        <v>2890.94</v>
      </c>
      <c r="N1645" s="16" t="s">
        <v>4218</v>
      </c>
      <c r="P1645" t="s">
        <v>5029</v>
      </c>
      <c r="R1645" t="s">
        <v>5029</v>
      </c>
    </row>
    <row r="1646" spans="1:18" x14ac:dyDescent="0.35">
      <c r="A1646" t="s">
        <v>6826</v>
      </c>
      <c r="B1646">
        <v>6494858</v>
      </c>
      <c r="C1646" t="s">
        <v>1165</v>
      </c>
      <c r="D1646">
        <v>4001687849</v>
      </c>
      <c r="E1646" s="16">
        <v>45604</v>
      </c>
      <c r="F1646" s="16" t="s">
        <v>6832</v>
      </c>
      <c r="G1646" s="16" t="s">
        <v>1865</v>
      </c>
      <c r="H1646">
        <v>4</v>
      </c>
      <c r="I1646">
        <v>5.7</v>
      </c>
      <c r="J1646">
        <v>22.8</v>
      </c>
      <c r="K1646" t="s">
        <v>4218</v>
      </c>
      <c r="L1646">
        <v>350.57</v>
      </c>
      <c r="M1646" s="16">
        <v>701.14</v>
      </c>
      <c r="N1646" s="16" t="s">
        <v>4218</v>
      </c>
      <c r="P1646" t="s">
        <v>5029</v>
      </c>
      <c r="R1646" t="s">
        <v>5029</v>
      </c>
    </row>
    <row r="1647" spans="1:18" x14ac:dyDescent="0.35">
      <c r="A1647" t="s">
        <v>6826</v>
      </c>
      <c r="B1647">
        <v>6494858</v>
      </c>
      <c r="C1647" t="s">
        <v>1165</v>
      </c>
      <c r="D1647">
        <v>4001687849</v>
      </c>
      <c r="E1647" s="16">
        <v>45604</v>
      </c>
      <c r="F1647" s="16" t="s">
        <v>6833</v>
      </c>
      <c r="G1647" s="16" t="s">
        <v>1820</v>
      </c>
      <c r="H1647">
        <v>18</v>
      </c>
      <c r="I1647">
        <v>18.12</v>
      </c>
      <c r="J1647">
        <v>326.16000000000003</v>
      </c>
      <c r="K1647" t="s">
        <v>4218</v>
      </c>
      <c r="L1647">
        <v>454.58</v>
      </c>
      <c r="M1647" s="16">
        <v>1818.32</v>
      </c>
      <c r="N1647" s="16" t="s">
        <v>4218</v>
      </c>
      <c r="P1647" t="s">
        <v>5029</v>
      </c>
      <c r="R1647" t="s">
        <v>5029</v>
      </c>
    </row>
    <row r="1648" spans="1:18" x14ac:dyDescent="0.35">
      <c r="A1648" t="s">
        <v>6826</v>
      </c>
      <c r="B1648">
        <v>6494858</v>
      </c>
      <c r="C1648" t="s">
        <v>1165</v>
      </c>
      <c r="D1648">
        <v>4001687849</v>
      </c>
      <c r="E1648" s="16">
        <v>45604</v>
      </c>
      <c r="F1648" s="16" t="s">
        <v>6833</v>
      </c>
      <c r="G1648" s="16" t="s">
        <v>1820</v>
      </c>
      <c r="H1648">
        <v>14</v>
      </c>
      <c r="I1648">
        <v>18.12</v>
      </c>
      <c r="J1648">
        <v>253.68</v>
      </c>
      <c r="K1648" t="s">
        <v>4218</v>
      </c>
      <c r="L1648">
        <v>219.02</v>
      </c>
      <c r="M1648" s="16">
        <v>438.04</v>
      </c>
      <c r="N1648" s="16" t="s">
        <v>4218</v>
      </c>
      <c r="P1648" t="s">
        <v>5029</v>
      </c>
      <c r="R1648" t="s">
        <v>5029</v>
      </c>
    </row>
    <row r="1649" spans="1:18" x14ac:dyDescent="0.35">
      <c r="A1649" t="s">
        <v>6826</v>
      </c>
      <c r="B1649">
        <v>6494858</v>
      </c>
      <c r="C1649" t="s">
        <v>1165</v>
      </c>
      <c r="D1649">
        <v>4001687849</v>
      </c>
      <c r="E1649" s="16">
        <v>45604</v>
      </c>
      <c r="F1649" s="16" t="s">
        <v>6834</v>
      </c>
      <c r="G1649" s="16" t="s">
        <v>1820</v>
      </c>
      <c r="H1649">
        <v>16</v>
      </c>
      <c r="I1649">
        <v>98.18</v>
      </c>
      <c r="J1649">
        <v>1570.88</v>
      </c>
      <c r="K1649" t="s">
        <v>4218</v>
      </c>
      <c r="L1649">
        <v>384.91</v>
      </c>
      <c r="M1649" s="16">
        <v>769.82</v>
      </c>
      <c r="N1649" s="16" t="s">
        <v>4218</v>
      </c>
      <c r="P1649" t="s">
        <v>5029</v>
      </c>
      <c r="R1649" t="s">
        <v>5029</v>
      </c>
    </row>
    <row r="1650" spans="1:18" x14ac:dyDescent="0.35">
      <c r="A1650" t="s">
        <v>6826</v>
      </c>
      <c r="B1650">
        <v>6494858</v>
      </c>
      <c r="C1650" t="s">
        <v>1165</v>
      </c>
      <c r="D1650">
        <v>4001689620</v>
      </c>
      <c r="E1650" s="16">
        <v>45606</v>
      </c>
      <c r="F1650" s="16" t="s">
        <v>6835</v>
      </c>
      <c r="G1650" s="16" t="s">
        <v>6836</v>
      </c>
      <c r="H1650">
        <v>2</v>
      </c>
      <c r="I1650">
        <v>2764.48</v>
      </c>
      <c r="J1650">
        <v>5528.96</v>
      </c>
      <c r="K1650" t="s">
        <v>4218</v>
      </c>
      <c r="L1650">
        <v>157.63999999999999</v>
      </c>
      <c r="M1650" s="16">
        <v>4729.2</v>
      </c>
      <c r="N1650" s="16" t="s">
        <v>4218</v>
      </c>
      <c r="P1650" t="s">
        <v>5029</v>
      </c>
      <c r="R1650" t="s">
        <v>5029</v>
      </c>
    </row>
    <row r="1651" spans="1:18" x14ac:dyDescent="0.35">
      <c r="A1651" t="s">
        <v>6826</v>
      </c>
      <c r="B1651">
        <v>6494858</v>
      </c>
      <c r="C1651" t="s">
        <v>1165</v>
      </c>
      <c r="D1651">
        <v>4001689620</v>
      </c>
      <c r="E1651" s="16">
        <v>45606</v>
      </c>
      <c r="F1651" s="16" t="s">
        <v>6837</v>
      </c>
      <c r="G1651" s="16" t="s">
        <v>6836</v>
      </c>
      <c r="H1651">
        <v>2</v>
      </c>
      <c r="I1651">
        <v>2355.4299999999998</v>
      </c>
      <c r="J1651">
        <v>4710.8599999999997</v>
      </c>
      <c r="K1651" t="s">
        <v>4218</v>
      </c>
      <c r="L1651">
        <v>220.25</v>
      </c>
      <c r="M1651" s="16">
        <v>881</v>
      </c>
      <c r="N1651" s="16" t="s">
        <v>4218</v>
      </c>
      <c r="P1651" t="s">
        <v>5029</v>
      </c>
      <c r="R1651" t="s">
        <v>5029</v>
      </c>
    </row>
    <row r="1652" spans="1:18" x14ac:dyDescent="0.35">
      <c r="A1652" t="s">
        <v>6826</v>
      </c>
      <c r="B1652">
        <v>6494858</v>
      </c>
      <c r="C1652" t="s">
        <v>1165</v>
      </c>
      <c r="D1652">
        <v>4001689620</v>
      </c>
      <c r="E1652" s="16">
        <v>45606</v>
      </c>
      <c r="F1652" s="16" t="s">
        <v>6838</v>
      </c>
      <c r="G1652" s="16" t="s">
        <v>6836</v>
      </c>
      <c r="H1652">
        <v>1</v>
      </c>
      <c r="I1652">
        <v>3013.26</v>
      </c>
      <c r="J1652">
        <v>3013.26</v>
      </c>
      <c r="K1652" t="s">
        <v>4218</v>
      </c>
      <c r="L1652">
        <v>50.43</v>
      </c>
      <c r="M1652" s="16">
        <v>100.86</v>
      </c>
      <c r="N1652" s="16" t="s">
        <v>4218</v>
      </c>
      <c r="P1652" t="s">
        <v>5029</v>
      </c>
      <c r="R1652" t="s">
        <v>5029</v>
      </c>
    </row>
    <row r="1653" spans="1:18" x14ac:dyDescent="0.35">
      <c r="A1653" t="s">
        <v>6826</v>
      </c>
      <c r="B1653">
        <v>6494858</v>
      </c>
      <c r="C1653" t="s">
        <v>1165</v>
      </c>
      <c r="D1653">
        <v>4001689620</v>
      </c>
      <c r="E1653" s="16">
        <v>45606</v>
      </c>
      <c r="F1653" s="16" t="s">
        <v>6838</v>
      </c>
      <c r="G1653" s="16" t="s">
        <v>6836</v>
      </c>
      <c r="H1653">
        <v>1</v>
      </c>
      <c r="I1653">
        <v>3013.26</v>
      </c>
      <c r="J1653">
        <v>3013.26</v>
      </c>
      <c r="K1653" t="s">
        <v>4218</v>
      </c>
      <c r="L1653">
        <v>0.51</v>
      </c>
      <c r="M1653" s="16">
        <v>10.199999999999999</v>
      </c>
      <c r="N1653" s="16" t="s">
        <v>4218</v>
      </c>
      <c r="P1653" t="s">
        <v>5029</v>
      </c>
      <c r="R1653" t="s">
        <v>5029</v>
      </c>
    </row>
    <row r="1654" spans="1:18" x14ac:dyDescent="0.35">
      <c r="A1654">
        <v>2790034</v>
      </c>
      <c r="B1654">
        <v>6376860</v>
      </c>
      <c r="C1654" t="s">
        <v>536</v>
      </c>
      <c r="D1654">
        <v>4001301352</v>
      </c>
      <c r="E1654" s="16">
        <v>45310</v>
      </c>
      <c r="F1654" s="16" t="s">
        <v>6839</v>
      </c>
      <c r="G1654" s="16" t="s">
        <v>2775</v>
      </c>
      <c r="H1654">
        <v>1</v>
      </c>
      <c r="I1654">
        <v>638.12</v>
      </c>
      <c r="J1654">
        <v>638.12</v>
      </c>
      <c r="K1654" t="s">
        <v>4218</v>
      </c>
      <c r="L1654">
        <v>0.72</v>
      </c>
      <c r="M1654" s="16">
        <v>28.8</v>
      </c>
      <c r="N1654" s="16" t="s">
        <v>4218</v>
      </c>
      <c r="P1654" t="s">
        <v>5029</v>
      </c>
      <c r="R1654" t="s">
        <v>5029</v>
      </c>
    </row>
    <row r="1655" spans="1:18" x14ac:dyDescent="0.35">
      <c r="A1655">
        <v>2790034</v>
      </c>
      <c r="B1655">
        <v>6376860</v>
      </c>
      <c r="C1655" t="s">
        <v>536</v>
      </c>
      <c r="D1655">
        <v>4001301352</v>
      </c>
      <c r="E1655" s="16">
        <v>45310</v>
      </c>
      <c r="F1655" s="16" t="s">
        <v>6840</v>
      </c>
      <c r="G1655" s="16" t="s">
        <v>2775</v>
      </c>
      <c r="H1655">
        <v>1</v>
      </c>
      <c r="I1655">
        <v>1105.8</v>
      </c>
      <c r="J1655">
        <v>1105.8</v>
      </c>
      <c r="K1655" t="s">
        <v>4218</v>
      </c>
      <c r="L1655">
        <v>72.22</v>
      </c>
      <c r="M1655" s="16">
        <v>144.44</v>
      </c>
      <c r="N1655" s="16" t="s">
        <v>4218</v>
      </c>
      <c r="P1655" t="s">
        <v>5029</v>
      </c>
      <c r="R1655" t="s">
        <v>5029</v>
      </c>
    </row>
    <row r="1656" spans="1:18" x14ac:dyDescent="0.35">
      <c r="A1656">
        <v>2790034</v>
      </c>
      <c r="B1656">
        <v>6376860</v>
      </c>
      <c r="C1656" t="s">
        <v>536</v>
      </c>
      <c r="D1656">
        <v>4001301352</v>
      </c>
      <c r="E1656" s="16">
        <v>45310</v>
      </c>
      <c r="F1656" s="16" t="s">
        <v>6841</v>
      </c>
      <c r="G1656" s="16" t="s">
        <v>2775</v>
      </c>
      <c r="H1656">
        <v>1</v>
      </c>
      <c r="I1656">
        <v>746.92</v>
      </c>
      <c r="J1656">
        <v>746.92</v>
      </c>
      <c r="K1656" t="s">
        <v>4218</v>
      </c>
      <c r="L1656">
        <v>72.22</v>
      </c>
      <c r="M1656" s="16">
        <v>144.44</v>
      </c>
      <c r="N1656" s="16" t="s">
        <v>4218</v>
      </c>
      <c r="P1656" t="s">
        <v>5029</v>
      </c>
      <c r="R1656" t="s">
        <v>5029</v>
      </c>
    </row>
    <row r="1657" spans="1:18" x14ac:dyDescent="0.35">
      <c r="A1657">
        <v>2790034</v>
      </c>
      <c r="B1657">
        <v>6376860</v>
      </c>
      <c r="C1657" t="s">
        <v>536</v>
      </c>
      <c r="D1657">
        <v>4001301352</v>
      </c>
      <c r="E1657" s="16">
        <v>45310</v>
      </c>
      <c r="F1657" s="16" t="s">
        <v>6842</v>
      </c>
      <c r="G1657" s="16" t="s">
        <v>2775</v>
      </c>
      <c r="H1657">
        <v>1</v>
      </c>
      <c r="I1657">
        <v>561.65</v>
      </c>
      <c r="J1657">
        <v>561.65</v>
      </c>
      <c r="K1657" t="s">
        <v>4218</v>
      </c>
      <c r="L1657">
        <v>2.04</v>
      </c>
      <c r="M1657" s="16">
        <v>8.16</v>
      </c>
      <c r="N1657" s="16" t="s">
        <v>4218</v>
      </c>
      <c r="P1657" t="s">
        <v>5029</v>
      </c>
      <c r="R1657" t="s">
        <v>5029</v>
      </c>
    </row>
    <row r="1658" spans="1:18" x14ac:dyDescent="0.35">
      <c r="A1658">
        <v>2790034</v>
      </c>
      <c r="B1658">
        <v>6376860</v>
      </c>
      <c r="C1658" t="s">
        <v>536</v>
      </c>
      <c r="D1658">
        <v>4001301352</v>
      </c>
      <c r="E1658" s="16">
        <v>45310</v>
      </c>
      <c r="F1658" s="16" t="s">
        <v>6843</v>
      </c>
      <c r="G1658" s="16" t="s">
        <v>2775</v>
      </c>
      <c r="H1658">
        <v>1</v>
      </c>
      <c r="I1658">
        <v>95.95</v>
      </c>
      <c r="J1658">
        <v>95.95</v>
      </c>
      <c r="K1658" t="s">
        <v>4218</v>
      </c>
      <c r="L1658">
        <v>7.69</v>
      </c>
      <c r="M1658" s="16">
        <v>30.76</v>
      </c>
      <c r="N1658" s="16" t="s">
        <v>4218</v>
      </c>
      <c r="P1658" t="s">
        <v>5029</v>
      </c>
      <c r="R1658" t="s">
        <v>5029</v>
      </c>
    </row>
    <row r="1659" spans="1:18" x14ac:dyDescent="0.35">
      <c r="A1659">
        <v>2790034</v>
      </c>
      <c r="B1659">
        <v>6376860</v>
      </c>
      <c r="C1659" t="s">
        <v>536</v>
      </c>
      <c r="D1659">
        <v>4001301352</v>
      </c>
      <c r="E1659" s="16">
        <v>45310</v>
      </c>
      <c r="F1659" s="16" t="s">
        <v>6844</v>
      </c>
      <c r="G1659" s="16" t="s">
        <v>2775</v>
      </c>
      <c r="H1659">
        <v>1</v>
      </c>
      <c r="I1659">
        <v>122.37</v>
      </c>
      <c r="J1659">
        <v>122.37</v>
      </c>
      <c r="K1659" t="s">
        <v>4218</v>
      </c>
      <c r="L1659">
        <v>945.59</v>
      </c>
      <c r="M1659" s="16">
        <v>1891.18</v>
      </c>
      <c r="N1659" s="16" t="s">
        <v>4218</v>
      </c>
      <c r="P1659" t="s">
        <v>5029</v>
      </c>
      <c r="R1659" t="s">
        <v>5029</v>
      </c>
    </row>
    <row r="1660" spans="1:18" x14ac:dyDescent="0.35">
      <c r="A1660">
        <v>2790034</v>
      </c>
      <c r="B1660">
        <v>6376860</v>
      </c>
      <c r="C1660" t="s">
        <v>536</v>
      </c>
      <c r="D1660">
        <v>4001301352</v>
      </c>
      <c r="E1660" s="16">
        <v>45310</v>
      </c>
      <c r="F1660" s="16" t="s">
        <v>6845</v>
      </c>
      <c r="G1660" s="16" t="s">
        <v>2775</v>
      </c>
      <c r="H1660">
        <v>1</v>
      </c>
      <c r="I1660">
        <v>66.599999999999994</v>
      </c>
      <c r="J1660">
        <v>66.599999999999994</v>
      </c>
      <c r="K1660" t="s">
        <v>4218</v>
      </c>
      <c r="L1660">
        <v>2.0699999999999998</v>
      </c>
      <c r="M1660" s="16">
        <v>8.2799999999999994</v>
      </c>
      <c r="N1660" s="16" t="s">
        <v>4218</v>
      </c>
      <c r="P1660" t="s">
        <v>5029</v>
      </c>
      <c r="R1660" t="s">
        <v>5029</v>
      </c>
    </row>
    <row r="1661" spans="1:18" x14ac:dyDescent="0.35">
      <c r="A1661">
        <v>2790034</v>
      </c>
      <c r="B1661">
        <v>6376860</v>
      </c>
      <c r="C1661" t="s">
        <v>536</v>
      </c>
      <c r="D1661">
        <v>4001301352</v>
      </c>
      <c r="E1661" s="16">
        <v>45310</v>
      </c>
      <c r="F1661" s="16" t="s">
        <v>6846</v>
      </c>
      <c r="G1661" s="16" t="s">
        <v>2775</v>
      </c>
      <c r="H1661">
        <v>1</v>
      </c>
      <c r="I1661">
        <v>75.06</v>
      </c>
      <c r="J1661">
        <v>75.06</v>
      </c>
      <c r="K1661" t="s">
        <v>4218</v>
      </c>
      <c r="L1661">
        <v>1.34</v>
      </c>
      <c r="M1661" s="16">
        <v>26.8</v>
      </c>
      <c r="N1661" s="16" t="s">
        <v>4218</v>
      </c>
      <c r="P1661" t="s">
        <v>5029</v>
      </c>
      <c r="R1661" t="s">
        <v>5029</v>
      </c>
    </row>
    <row r="1662" spans="1:18" x14ac:dyDescent="0.35">
      <c r="A1662">
        <v>2790034</v>
      </c>
      <c r="B1662">
        <v>6376860</v>
      </c>
      <c r="C1662" t="s">
        <v>536</v>
      </c>
      <c r="D1662">
        <v>4001301352</v>
      </c>
      <c r="E1662" s="16">
        <v>45310</v>
      </c>
      <c r="F1662" s="16" t="s">
        <v>6847</v>
      </c>
      <c r="G1662" s="16" t="s">
        <v>2775</v>
      </c>
      <c r="H1662">
        <v>1</v>
      </c>
      <c r="I1662">
        <v>934.26</v>
      </c>
      <c r="J1662">
        <v>934.26</v>
      </c>
      <c r="K1662" t="s">
        <v>4218</v>
      </c>
      <c r="L1662">
        <v>737.15</v>
      </c>
      <c r="M1662" s="16">
        <v>737.15</v>
      </c>
      <c r="N1662" s="16" t="s">
        <v>4218</v>
      </c>
      <c r="P1662" t="s">
        <v>5029</v>
      </c>
      <c r="R1662" t="s">
        <v>5029</v>
      </c>
    </row>
    <row r="1663" spans="1:18" x14ac:dyDescent="0.35">
      <c r="A1663">
        <v>2790034</v>
      </c>
      <c r="B1663">
        <v>6376860</v>
      </c>
      <c r="C1663" t="s">
        <v>536</v>
      </c>
      <c r="D1663">
        <v>4001301352</v>
      </c>
      <c r="E1663" s="16">
        <v>45310</v>
      </c>
      <c r="F1663" s="16" t="s">
        <v>6848</v>
      </c>
      <c r="G1663" s="16" t="s">
        <v>2775</v>
      </c>
      <c r="H1663">
        <v>1</v>
      </c>
      <c r="I1663">
        <v>578.79999999999995</v>
      </c>
      <c r="J1663">
        <v>578.79999999999995</v>
      </c>
      <c r="K1663" t="s">
        <v>4218</v>
      </c>
      <c r="L1663">
        <v>436.61</v>
      </c>
      <c r="M1663" s="16">
        <v>436.61</v>
      </c>
      <c r="N1663" s="16" t="s">
        <v>4218</v>
      </c>
      <c r="P1663" t="s">
        <v>5029</v>
      </c>
      <c r="R1663" t="s">
        <v>5029</v>
      </c>
    </row>
    <row r="1664" spans="1:18" x14ac:dyDescent="0.35">
      <c r="A1664">
        <v>2790034</v>
      </c>
      <c r="B1664">
        <v>6376860</v>
      </c>
      <c r="C1664" t="s">
        <v>536</v>
      </c>
      <c r="D1664">
        <v>4001301352</v>
      </c>
      <c r="E1664" s="16">
        <v>45310</v>
      </c>
      <c r="F1664" s="16" t="s">
        <v>6849</v>
      </c>
      <c r="G1664" s="16" t="s">
        <v>2775</v>
      </c>
      <c r="H1664">
        <v>1</v>
      </c>
      <c r="I1664">
        <v>874.66</v>
      </c>
      <c r="J1664">
        <v>874.66</v>
      </c>
      <c r="K1664" t="s">
        <v>4218</v>
      </c>
      <c r="L1664">
        <v>134.94999999999999</v>
      </c>
      <c r="M1664" s="16">
        <v>134.94999999999999</v>
      </c>
      <c r="N1664" s="16" t="s">
        <v>4218</v>
      </c>
      <c r="P1664" t="s">
        <v>5029</v>
      </c>
      <c r="R1664" t="s">
        <v>5029</v>
      </c>
    </row>
    <row r="1665" spans="1:18" x14ac:dyDescent="0.35">
      <c r="A1665">
        <v>2790034</v>
      </c>
      <c r="B1665">
        <v>6376860</v>
      </c>
      <c r="C1665" t="s">
        <v>536</v>
      </c>
      <c r="D1665">
        <v>4001301352</v>
      </c>
      <c r="E1665" s="16">
        <v>45310</v>
      </c>
      <c r="F1665" s="16" t="s">
        <v>6850</v>
      </c>
      <c r="G1665" s="16" t="s">
        <v>2775</v>
      </c>
      <c r="H1665">
        <v>1</v>
      </c>
      <c r="I1665">
        <v>865.04</v>
      </c>
      <c r="J1665">
        <v>865.04</v>
      </c>
      <c r="K1665" t="s">
        <v>4218</v>
      </c>
      <c r="L1665">
        <v>816.15</v>
      </c>
      <c r="M1665" s="16">
        <v>816.15</v>
      </c>
      <c r="N1665" s="16" t="s">
        <v>4218</v>
      </c>
      <c r="P1665" t="s">
        <v>5029</v>
      </c>
      <c r="R1665" t="s">
        <v>5029</v>
      </c>
    </row>
    <row r="1666" spans="1:18" x14ac:dyDescent="0.35">
      <c r="A1666">
        <v>2790034</v>
      </c>
      <c r="B1666">
        <v>6376860</v>
      </c>
      <c r="C1666" t="s">
        <v>536</v>
      </c>
      <c r="D1666">
        <v>4001301352</v>
      </c>
      <c r="E1666" s="16">
        <v>45310</v>
      </c>
      <c r="F1666" s="16" t="s">
        <v>6851</v>
      </c>
      <c r="G1666" s="16" t="s">
        <v>2775</v>
      </c>
      <c r="H1666">
        <v>1</v>
      </c>
      <c r="I1666">
        <v>246.95</v>
      </c>
      <c r="J1666">
        <v>246.95</v>
      </c>
      <c r="K1666" t="s">
        <v>4218</v>
      </c>
      <c r="L1666">
        <v>467.39</v>
      </c>
      <c r="M1666" s="16">
        <v>467.39</v>
      </c>
      <c r="N1666" s="16" t="s">
        <v>4218</v>
      </c>
      <c r="P1666" t="s">
        <v>5029</v>
      </c>
      <c r="R1666" t="s">
        <v>5029</v>
      </c>
    </row>
    <row r="1667" spans="1:18" x14ac:dyDescent="0.35">
      <c r="A1667">
        <v>2790034</v>
      </c>
      <c r="B1667">
        <v>6376860</v>
      </c>
      <c r="C1667" t="s">
        <v>536</v>
      </c>
      <c r="D1667">
        <v>4001301352</v>
      </c>
      <c r="E1667" s="16">
        <v>45310</v>
      </c>
      <c r="F1667" s="16" t="s">
        <v>6852</v>
      </c>
      <c r="G1667" s="16" t="s">
        <v>2775</v>
      </c>
      <c r="H1667">
        <v>1</v>
      </c>
      <c r="I1667">
        <v>191.45</v>
      </c>
      <c r="J1667">
        <v>191.45</v>
      </c>
      <c r="K1667" t="s">
        <v>4218</v>
      </c>
      <c r="L1667">
        <v>4042.18</v>
      </c>
      <c r="M1667" s="16">
        <v>4042.18</v>
      </c>
      <c r="N1667" s="16" t="s">
        <v>4218</v>
      </c>
      <c r="P1667" t="s">
        <v>5029</v>
      </c>
      <c r="R1667" t="s">
        <v>5029</v>
      </c>
    </row>
    <row r="1668" spans="1:18" x14ac:dyDescent="0.35">
      <c r="A1668">
        <v>2790034</v>
      </c>
      <c r="B1668">
        <v>6376860</v>
      </c>
      <c r="C1668" t="s">
        <v>536</v>
      </c>
      <c r="D1668">
        <v>4001527129</v>
      </c>
      <c r="E1668" s="16">
        <v>45483</v>
      </c>
      <c r="F1668" s="16" t="s">
        <v>6853</v>
      </c>
      <c r="G1668" s="16" t="s">
        <v>2775</v>
      </c>
      <c r="H1668">
        <v>1</v>
      </c>
      <c r="I1668">
        <v>673.47</v>
      </c>
      <c r="J1668">
        <v>673.47</v>
      </c>
      <c r="K1668" t="s">
        <v>4218</v>
      </c>
      <c r="L1668">
        <v>8722.2099999999991</v>
      </c>
      <c r="M1668" s="16">
        <v>8722.2099999999991</v>
      </c>
      <c r="N1668" s="16" t="s">
        <v>4218</v>
      </c>
      <c r="P1668" t="s">
        <v>5029</v>
      </c>
      <c r="R1668" t="s">
        <v>5029</v>
      </c>
    </row>
    <row r="1669" spans="1:18" x14ac:dyDescent="0.35">
      <c r="A1669">
        <v>2790034</v>
      </c>
      <c r="B1669">
        <v>6376860</v>
      </c>
      <c r="C1669" t="s">
        <v>536</v>
      </c>
      <c r="D1669">
        <v>4001301352</v>
      </c>
      <c r="E1669" s="16">
        <v>45310</v>
      </c>
      <c r="F1669" s="16" t="s">
        <v>6854</v>
      </c>
      <c r="G1669" s="16" t="s">
        <v>2775</v>
      </c>
      <c r="H1669">
        <v>1</v>
      </c>
      <c r="I1669">
        <v>89.82</v>
      </c>
      <c r="J1669">
        <v>89.82</v>
      </c>
      <c r="K1669" t="s">
        <v>4218</v>
      </c>
      <c r="L1669">
        <v>16.03</v>
      </c>
      <c r="M1669" s="16">
        <v>256.48</v>
      </c>
      <c r="N1669" s="16" t="s">
        <v>4218</v>
      </c>
      <c r="P1669" t="s">
        <v>5029</v>
      </c>
      <c r="R1669" t="s">
        <v>5029</v>
      </c>
    </row>
    <row r="1670" spans="1:18" x14ac:dyDescent="0.35">
      <c r="A1670">
        <v>2790034</v>
      </c>
      <c r="B1670">
        <v>6376860</v>
      </c>
      <c r="C1670" t="s">
        <v>536</v>
      </c>
      <c r="D1670">
        <v>4001301352</v>
      </c>
      <c r="E1670" s="16">
        <v>45310</v>
      </c>
      <c r="F1670" s="16" t="s">
        <v>6855</v>
      </c>
      <c r="G1670" s="16" t="s">
        <v>2775</v>
      </c>
      <c r="H1670">
        <v>1</v>
      </c>
      <c r="I1670">
        <v>777.01</v>
      </c>
      <c r="J1670">
        <v>777.01</v>
      </c>
      <c r="K1670" t="s">
        <v>4218</v>
      </c>
      <c r="L1670">
        <v>6.27</v>
      </c>
      <c r="M1670" s="16">
        <v>75.239999999999995</v>
      </c>
      <c r="N1670" s="16" t="s">
        <v>4218</v>
      </c>
      <c r="P1670" t="s">
        <v>5029</v>
      </c>
      <c r="R1670" t="s">
        <v>5029</v>
      </c>
    </row>
    <row r="1671" spans="1:18" x14ac:dyDescent="0.35">
      <c r="A1671">
        <v>2790034</v>
      </c>
      <c r="B1671">
        <v>6376860</v>
      </c>
      <c r="C1671" t="s">
        <v>536</v>
      </c>
      <c r="D1671">
        <v>4001301352</v>
      </c>
      <c r="E1671" s="16">
        <v>45310</v>
      </c>
      <c r="F1671" s="16" t="s">
        <v>4357</v>
      </c>
      <c r="G1671" s="16" t="s">
        <v>4358</v>
      </c>
      <c r="H1671">
        <v>3</v>
      </c>
      <c r="I1671">
        <v>111.01</v>
      </c>
      <c r="J1671">
        <v>333.03</v>
      </c>
      <c r="K1671" t="s">
        <v>4218</v>
      </c>
      <c r="L1671">
        <v>48.51</v>
      </c>
      <c r="M1671" s="16">
        <v>48.51</v>
      </c>
      <c r="N1671" s="16" t="s">
        <v>4218</v>
      </c>
      <c r="P1671" t="s">
        <v>5029</v>
      </c>
      <c r="R1671" t="s">
        <v>5029</v>
      </c>
    </row>
    <row r="1672" spans="1:18" x14ac:dyDescent="0.35">
      <c r="A1672">
        <v>2790034</v>
      </c>
      <c r="B1672">
        <v>6376860</v>
      </c>
      <c r="C1672" t="s">
        <v>536</v>
      </c>
      <c r="D1672">
        <v>4001301352</v>
      </c>
      <c r="E1672" s="16">
        <v>45310</v>
      </c>
      <c r="F1672" s="16" t="s">
        <v>6856</v>
      </c>
      <c r="G1672" s="16" t="s">
        <v>6520</v>
      </c>
      <c r="H1672">
        <v>2</v>
      </c>
      <c r="I1672">
        <v>60.79</v>
      </c>
      <c r="J1672">
        <v>121.58</v>
      </c>
      <c r="K1672" t="s">
        <v>4218</v>
      </c>
      <c r="L1672">
        <v>1.75</v>
      </c>
      <c r="M1672" s="16">
        <v>3.5</v>
      </c>
      <c r="N1672" s="16" t="s">
        <v>4218</v>
      </c>
      <c r="P1672" t="s">
        <v>5029</v>
      </c>
      <c r="R1672" t="s">
        <v>5029</v>
      </c>
    </row>
    <row r="1673" spans="1:18" x14ac:dyDescent="0.35">
      <c r="A1673">
        <v>2790034</v>
      </c>
      <c r="B1673">
        <v>6376860</v>
      </c>
      <c r="C1673" t="s">
        <v>536</v>
      </c>
      <c r="D1673">
        <v>4001301352</v>
      </c>
      <c r="E1673" s="16">
        <v>45310</v>
      </c>
      <c r="F1673" s="16" t="s">
        <v>6857</v>
      </c>
      <c r="G1673" s="16" t="s">
        <v>4966</v>
      </c>
      <c r="H1673">
        <v>1</v>
      </c>
      <c r="I1673">
        <v>93.48</v>
      </c>
      <c r="J1673">
        <v>93.48</v>
      </c>
      <c r="K1673" t="s">
        <v>4218</v>
      </c>
      <c r="L1673">
        <v>2.93</v>
      </c>
      <c r="M1673" s="16">
        <v>46.88</v>
      </c>
      <c r="N1673" s="16" t="s">
        <v>4218</v>
      </c>
      <c r="P1673" t="s">
        <v>5029</v>
      </c>
      <c r="R1673" t="s">
        <v>5029</v>
      </c>
    </row>
    <row r="1674" spans="1:18" x14ac:dyDescent="0.35">
      <c r="A1674">
        <v>2790034</v>
      </c>
      <c r="B1674">
        <v>6376860</v>
      </c>
      <c r="C1674" t="s">
        <v>536</v>
      </c>
      <c r="D1674">
        <v>4001301352</v>
      </c>
      <c r="E1674" s="16">
        <v>45310</v>
      </c>
      <c r="F1674" s="16" t="s">
        <v>6858</v>
      </c>
      <c r="G1674" s="16" t="s">
        <v>4966</v>
      </c>
      <c r="H1674">
        <v>1</v>
      </c>
      <c r="I1674">
        <v>340.7</v>
      </c>
      <c r="J1674">
        <v>340.7</v>
      </c>
      <c r="K1674" t="s">
        <v>4218</v>
      </c>
      <c r="L1674">
        <v>17.11</v>
      </c>
      <c r="M1674" s="16">
        <v>205.32</v>
      </c>
      <c r="N1674" s="16" t="s">
        <v>4218</v>
      </c>
      <c r="P1674" t="s">
        <v>5029</v>
      </c>
      <c r="R1674" t="s">
        <v>5029</v>
      </c>
    </row>
    <row r="1675" spans="1:18" x14ac:dyDescent="0.35">
      <c r="A1675">
        <v>2790034</v>
      </c>
      <c r="B1675">
        <v>6376860</v>
      </c>
      <c r="C1675" t="s">
        <v>536</v>
      </c>
      <c r="D1675">
        <v>4001301352</v>
      </c>
      <c r="E1675" s="16">
        <v>45310</v>
      </c>
      <c r="F1675" s="16" t="s">
        <v>6859</v>
      </c>
      <c r="G1675" s="16" t="s">
        <v>6860</v>
      </c>
      <c r="H1675">
        <v>1</v>
      </c>
      <c r="I1675">
        <v>110.13</v>
      </c>
      <c r="J1675">
        <v>110.13</v>
      </c>
      <c r="K1675" t="s">
        <v>4218</v>
      </c>
      <c r="L1675">
        <v>2.76</v>
      </c>
      <c r="M1675" s="16">
        <v>5.52</v>
      </c>
      <c r="N1675" s="16" t="s">
        <v>4218</v>
      </c>
      <c r="P1675" t="s">
        <v>5029</v>
      </c>
      <c r="R1675" t="s">
        <v>5029</v>
      </c>
    </row>
    <row r="1676" spans="1:18" x14ac:dyDescent="0.35">
      <c r="A1676">
        <v>2790034</v>
      </c>
      <c r="B1676">
        <v>6376860</v>
      </c>
      <c r="C1676" t="s">
        <v>536</v>
      </c>
      <c r="D1676">
        <v>4001301352</v>
      </c>
      <c r="E1676" s="16">
        <v>45310</v>
      </c>
      <c r="F1676" s="16" t="s">
        <v>6505</v>
      </c>
      <c r="G1676" s="16" t="s">
        <v>4160</v>
      </c>
      <c r="H1676">
        <v>1</v>
      </c>
      <c r="I1676">
        <v>346.5</v>
      </c>
      <c r="J1676">
        <v>346.5</v>
      </c>
      <c r="K1676" t="s">
        <v>4218</v>
      </c>
      <c r="L1676">
        <v>2.71</v>
      </c>
      <c r="M1676" s="16">
        <v>5.42</v>
      </c>
      <c r="N1676" s="16" t="s">
        <v>4218</v>
      </c>
      <c r="P1676" t="s">
        <v>5029</v>
      </c>
      <c r="R1676" t="s">
        <v>5029</v>
      </c>
    </row>
    <row r="1677" spans="1:18" x14ac:dyDescent="0.35">
      <c r="A1677">
        <v>2790034</v>
      </c>
      <c r="B1677">
        <v>6376860</v>
      </c>
      <c r="C1677" t="s">
        <v>536</v>
      </c>
      <c r="D1677">
        <v>4001301352</v>
      </c>
      <c r="E1677" s="16">
        <v>45310</v>
      </c>
      <c r="F1677" s="16" t="s">
        <v>6861</v>
      </c>
      <c r="G1677" s="16" t="s">
        <v>6862</v>
      </c>
      <c r="H1677">
        <v>2</v>
      </c>
      <c r="I1677">
        <v>193.91</v>
      </c>
      <c r="J1677">
        <v>387.82</v>
      </c>
      <c r="K1677" t="s">
        <v>4218</v>
      </c>
      <c r="L1677">
        <v>511.28</v>
      </c>
      <c r="M1677" s="16">
        <v>511.28</v>
      </c>
      <c r="N1677" s="16" t="s">
        <v>4218</v>
      </c>
      <c r="P1677" t="s">
        <v>5029</v>
      </c>
      <c r="R1677" t="s">
        <v>5029</v>
      </c>
    </row>
    <row r="1678" spans="1:18" x14ac:dyDescent="0.35">
      <c r="A1678">
        <v>2790034</v>
      </c>
      <c r="B1678">
        <v>6376860</v>
      </c>
      <c r="C1678" t="s">
        <v>536</v>
      </c>
      <c r="D1678">
        <v>4001301352</v>
      </c>
      <c r="E1678" s="16">
        <v>45310</v>
      </c>
      <c r="F1678" s="16" t="s">
        <v>2010</v>
      </c>
      <c r="G1678" s="16" t="s">
        <v>1810</v>
      </c>
      <c r="H1678">
        <v>20</v>
      </c>
      <c r="I1678">
        <v>0.51</v>
      </c>
      <c r="J1678">
        <v>10.199999999999999</v>
      </c>
      <c r="K1678" t="s">
        <v>4218</v>
      </c>
      <c r="L1678">
        <v>1237.8900000000001</v>
      </c>
      <c r="M1678" s="16">
        <v>1237.8900000000001</v>
      </c>
      <c r="N1678" s="16" t="s">
        <v>4218</v>
      </c>
      <c r="P1678" t="s">
        <v>5029</v>
      </c>
      <c r="R1678" t="s">
        <v>5029</v>
      </c>
    </row>
    <row r="1679" spans="1:18" x14ac:dyDescent="0.35">
      <c r="A1679">
        <v>2790034</v>
      </c>
      <c r="B1679">
        <v>6376860</v>
      </c>
      <c r="C1679" t="s">
        <v>536</v>
      </c>
      <c r="D1679">
        <v>4001301352</v>
      </c>
      <c r="E1679" s="16">
        <v>45310</v>
      </c>
      <c r="F1679" s="16" t="s">
        <v>1890</v>
      </c>
      <c r="G1679" s="16" t="s">
        <v>1865</v>
      </c>
      <c r="H1679">
        <v>40</v>
      </c>
      <c r="I1679">
        <v>0.72</v>
      </c>
      <c r="J1679">
        <v>28.8</v>
      </c>
      <c r="K1679" t="s">
        <v>4218</v>
      </c>
      <c r="L1679">
        <v>316.24</v>
      </c>
      <c r="M1679" s="16">
        <v>316.24</v>
      </c>
      <c r="N1679" s="16" t="s">
        <v>4218</v>
      </c>
      <c r="P1679" t="s">
        <v>5029</v>
      </c>
      <c r="R1679" t="s">
        <v>5029</v>
      </c>
    </row>
    <row r="1680" spans="1:18" x14ac:dyDescent="0.35">
      <c r="A1680">
        <v>2790034</v>
      </c>
      <c r="B1680">
        <v>6376860</v>
      </c>
      <c r="C1680" t="s">
        <v>536</v>
      </c>
      <c r="D1680">
        <v>4001301352</v>
      </c>
      <c r="E1680" s="16">
        <v>45310</v>
      </c>
      <c r="F1680" s="16" t="s">
        <v>2162</v>
      </c>
      <c r="G1680" s="16" t="s">
        <v>1825</v>
      </c>
      <c r="H1680">
        <v>20</v>
      </c>
      <c r="I1680">
        <v>0.84</v>
      </c>
      <c r="J1680">
        <v>16.8</v>
      </c>
      <c r="K1680" t="s">
        <v>4218</v>
      </c>
      <c r="L1680">
        <v>66.290000000000006</v>
      </c>
      <c r="M1680" s="16">
        <v>795.48</v>
      </c>
      <c r="N1680" s="16" t="s">
        <v>4218</v>
      </c>
      <c r="P1680" t="s">
        <v>5029</v>
      </c>
      <c r="R1680" t="s">
        <v>5029</v>
      </c>
    </row>
    <row r="1681" spans="1:18" x14ac:dyDescent="0.35">
      <c r="A1681">
        <v>2790034</v>
      </c>
      <c r="B1681">
        <v>6376860</v>
      </c>
      <c r="C1681" t="s">
        <v>536</v>
      </c>
      <c r="D1681">
        <v>4001301352</v>
      </c>
      <c r="E1681" s="16">
        <v>45310</v>
      </c>
      <c r="F1681" s="16" t="s">
        <v>6863</v>
      </c>
      <c r="G1681" s="16" t="s">
        <v>2029</v>
      </c>
      <c r="H1681">
        <v>1</v>
      </c>
      <c r="I1681">
        <v>58.74</v>
      </c>
      <c r="J1681">
        <v>58.74</v>
      </c>
      <c r="K1681" t="s">
        <v>4218</v>
      </c>
      <c r="L1681">
        <v>5955.21</v>
      </c>
      <c r="M1681" s="16">
        <v>5955.21</v>
      </c>
      <c r="N1681" s="16" t="s">
        <v>4218</v>
      </c>
      <c r="P1681" t="s">
        <v>5029</v>
      </c>
      <c r="R1681" t="s">
        <v>5029</v>
      </c>
    </row>
    <row r="1682" spans="1:18" x14ac:dyDescent="0.35">
      <c r="A1682">
        <v>2790034</v>
      </c>
      <c r="B1682">
        <v>6376860</v>
      </c>
      <c r="C1682" t="s">
        <v>536</v>
      </c>
      <c r="D1682">
        <v>4001301352</v>
      </c>
      <c r="E1682" s="16">
        <v>45310</v>
      </c>
      <c r="F1682" s="16" t="s">
        <v>6863</v>
      </c>
      <c r="G1682" s="16" t="s">
        <v>2029</v>
      </c>
      <c r="H1682">
        <v>1</v>
      </c>
      <c r="I1682">
        <v>58.74</v>
      </c>
      <c r="J1682">
        <v>58.74</v>
      </c>
      <c r="K1682" t="s">
        <v>4218</v>
      </c>
      <c r="L1682">
        <v>1284.3599999999999</v>
      </c>
      <c r="M1682" s="16">
        <v>1284.3599999999999</v>
      </c>
      <c r="N1682" s="16" t="s">
        <v>4218</v>
      </c>
      <c r="P1682" t="s">
        <v>5029</v>
      </c>
      <c r="R1682" t="s">
        <v>5029</v>
      </c>
    </row>
    <row r="1683" spans="1:18" x14ac:dyDescent="0.35">
      <c r="A1683">
        <v>2790034</v>
      </c>
      <c r="B1683">
        <v>6376860</v>
      </c>
      <c r="C1683" t="s">
        <v>536</v>
      </c>
      <c r="D1683">
        <v>4001301352</v>
      </c>
      <c r="E1683" s="16">
        <v>45310</v>
      </c>
      <c r="F1683" s="16" t="s">
        <v>6864</v>
      </c>
      <c r="G1683" s="16" t="s">
        <v>6865</v>
      </c>
      <c r="H1683">
        <v>2</v>
      </c>
      <c r="I1683">
        <v>72.59</v>
      </c>
      <c r="J1683">
        <v>145.18</v>
      </c>
      <c r="K1683" t="s">
        <v>4218</v>
      </c>
      <c r="L1683">
        <v>1208.5899999999999</v>
      </c>
      <c r="M1683" s="16">
        <v>1208.5899999999999</v>
      </c>
      <c r="N1683" s="16" t="s">
        <v>4218</v>
      </c>
      <c r="P1683" t="s">
        <v>5029</v>
      </c>
      <c r="R1683" t="s">
        <v>5029</v>
      </c>
    </row>
    <row r="1684" spans="1:18" x14ac:dyDescent="0.35">
      <c r="A1684">
        <v>2790034</v>
      </c>
      <c r="B1684">
        <v>6376860</v>
      </c>
      <c r="C1684" t="s">
        <v>536</v>
      </c>
      <c r="D1684">
        <v>4001301352</v>
      </c>
      <c r="E1684" s="16">
        <v>45310</v>
      </c>
      <c r="F1684" s="16" t="s">
        <v>6866</v>
      </c>
      <c r="G1684" s="16" t="s">
        <v>4160</v>
      </c>
      <c r="H1684">
        <v>1</v>
      </c>
      <c r="I1684">
        <v>770.85</v>
      </c>
      <c r="J1684">
        <v>770.85</v>
      </c>
      <c r="K1684" t="s">
        <v>4218</v>
      </c>
      <c r="L1684">
        <v>110.73</v>
      </c>
      <c r="M1684" s="16">
        <v>221.46</v>
      </c>
      <c r="N1684" s="16" t="s">
        <v>4218</v>
      </c>
      <c r="P1684" t="s">
        <v>5029</v>
      </c>
      <c r="R1684" t="s">
        <v>5029</v>
      </c>
    </row>
    <row r="1685" spans="1:18" x14ac:dyDescent="0.35">
      <c r="A1685">
        <v>2790034</v>
      </c>
      <c r="B1685">
        <v>6376860</v>
      </c>
      <c r="C1685" t="s">
        <v>536</v>
      </c>
      <c r="D1685">
        <v>4001301352</v>
      </c>
      <c r="E1685" s="16">
        <v>45310</v>
      </c>
      <c r="F1685" s="16" t="s">
        <v>6867</v>
      </c>
      <c r="G1685" s="16" t="s">
        <v>5294</v>
      </c>
      <c r="H1685">
        <v>1</v>
      </c>
      <c r="I1685">
        <v>91.16</v>
      </c>
      <c r="J1685">
        <v>91.16</v>
      </c>
      <c r="K1685" t="s">
        <v>4218</v>
      </c>
      <c r="L1685">
        <v>626.78</v>
      </c>
      <c r="M1685" s="16">
        <v>626.78</v>
      </c>
      <c r="N1685" s="16" t="s">
        <v>4218</v>
      </c>
      <c r="P1685" t="s">
        <v>5029</v>
      </c>
      <c r="R1685" t="s">
        <v>5029</v>
      </c>
    </row>
    <row r="1686" spans="1:18" x14ac:dyDescent="0.35">
      <c r="A1686">
        <v>2790034</v>
      </c>
      <c r="B1686">
        <v>6376860</v>
      </c>
      <c r="C1686" t="s">
        <v>536</v>
      </c>
      <c r="D1686">
        <v>4001301352</v>
      </c>
      <c r="E1686" s="16">
        <v>45310</v>
      </c>
      <c r="F1686" s="16" t="s">
        <v>6868</v>
      </c>
      <c r="G1686" s="16" t="s">
        <v>6869</v>
      </c>
      <c r="H1686">
        <v>1</v>
      </c>
      <c r="I1686">
        <v>478.52</v>
      </c>
      <c r="J1686">
        <v>478.52</v>
      </c>
      <c r="K1686" t="s">
        <v>4218</v>
      </c>
      <c r="L1686">
        <v>1.1499999999999999</v>
      </c>
      <c r="M1686" s="16">
        <v>4.5999999999999996</v>
      </c>
      <c r="N1686" s="16" t="s">
        <v>4218</v>
      </c>
      <c r="P1686" t="s">
        <v>5029</v>
      </c>
      <c r="R1686" t="s">
        <v>5029</v>
      </c>
    </row>
    <row r="1687" spans="1:18" x14ac:dyDescent="0.35">
      <c r="A1687">
        <v>2936795</v>
      </c>
      <c r="B1687">
        <v>6477754</v>
      </c>
      <c r="C1687" t="s">
        <v>3994</v>
      </c>
      <c r="D1687">
        <v>4001652025</v>
      </c>
      <c r="E1687" s="16">
        <v>45577</v>
      </c>
      <c r="F1687" s="16" t="s">
        <v>3975</v>
      </c>
      <c r="G1687" s="16" t="s">
        <v>1810</v>
      </c>
      <c r="H1687">
        <v>2</v>
      </c>
      <c r="I1687">
        <v>339.67</v>
      </c>
      <c r="J1687">
        <v>679.34</v>
      </c>
      <c r="K1687" t="s">
        <v>4218</v>
      </c>
      <c r="L1687">
        <v>1.75</v>
      </c>
      <c r="M1687" s="16">
        <v>36.75</v>
      </c>
      <c r="N1687" s="16" t="s">
        <v>4218</v>
      </c>
      <c r="P1687" t="s">
        <v>5029</v>
      </c>
      <c r="R1687" t="s">
        <v>5029</v>
      </c>
    </row>
    <row r="1688" spans="1:18" x14ac:dyDescent="0.35">
      <c r="A1688">
        <v>2936795</v>
      </c>
      <c r="B1688">
        <v>6477754</v>
      </c>
      <c r="C1688" t="s">
        <v>3994</v>
      </c>
      <c r="D1688">
        <v>4001652025</v>
      </c>
      <c r="E1688" s="16">
        <v>45577</v>
      </c>
      <c r="F1688" s="16" t="s">
        <v>3995</v>
      </c>
      <c r="G1688" s="16" t="s">
        <v>1814</v>
      </c>
      <c r="H1688">
        <v>3</v>
      </c>
      <c r="I1688">
        <v>14.91</v>
      </c>
      <c r="J1688">
        <v>44.73</v>
      </c>
      <c r="K1688" t="s">
        <v>4218</v>
      </c>
      <c r="L1688">
        <v>1.61</v>
      </c>
      <c r="M1688" s="16">
        <v>6.44</v>
      </c>
      <c r="N1688" s="16" t="s">
        <v>4218</v>
      </c>
      <c r="P1688" t="s">
        <v>5029</v>
      </c>
      <c r="R1688" t="s">
        <v>5029</v>
      </c>
    </row>
    <row r="1689" spans="1:18" x14ac:dyDescent="0.35">
      <c r="A1689">
        <v>2936795</v>
      </c>
      <c r="B1689">
        <v>6477754</v>
      </c>
      <c r="C1689" t="s">
        <v>3994</v>
      </c>
      <c r="D1689">
        <v>4001652025</v>
      </c>
      <c r="E1689" s="16">
        <v>45577</v>
      </c>
      <c r="F1689" s="16" t="s">
        <v>3996</v>
      </c>
      <c r="G1689" s="16" t="s">
        <v>1855</v>
      </c>
      <c r="H1689">
        <v>1</v>
      </c>
      <c r="I1689">
        <v>547.52</v>
      </c>
      <c r="J1689">
        <v>547.52</v>
      </c>
      <c r="K1689" t="s">
        <v>4218</v>
      </c>
      <c r="L1689">
        <v>2.68</v>
      </c>
      <c r="M1689" s="16">
        <v>2.68</v>
      </c>
      <c r="N1689" s="16" t="s">
        <v>4218</v>
      </c>
      <c r="P1689" t="s">
        <v>5029</v>
      </c>
      <c r="R1689" t="s">
        <v>5029</v>
      </c>
    </row>
    <row r="1690" spans="1:18" x14ac:dyDescent="0.35">
      <c r="A1690">
        <v>2936795</v>
      </c>
      <c r="B1690">
        <v>6477754</v>
      </c>
      <c r="C1690" t="s">
        <v>3994</v>
      </c>
      <c r="D1690">
        <v>4001652025</v>
      </c>
      <c r="E1690" s="16">
        <v>45577</v>
      </c>
      <c r="F1690" s="16" t="s">
        <v>3997</v>
      </c>
      <c r="G1690" s="16" t="s">
        <v>1958</v>
      </c>
      <c r="H1690">
        <v>2</v>
      </c>
      <c r="I1690">
        <v>337.88</v>
      </c>
      <c r="J1690">
        <v>675.76</v>
      </c>
      <c r="K1690" t="s">
        <v>4218</v>
      </c>
      <c r="L1690">
        <v>3.71</v>
      </c>
      <c r="M1690" s="16">
        <v>3.71</v>
      </c>
      <c r="N1690" s="16" t="s">
        <v>4218</v>
      </c>
      <c r="P1690" t="s">
        <v>5029</v>
      </c>
      <c r="R1690" t="s">
        <v>5029</v>
      </c>
    </row>
    <row r="1691" spans="1:18" x14ac:dyDescent="0.35">
      <c r="A1691">
        <v>2936795</v>
      </c>
      <c r="B1691">
        <v>6477754</v>
      </c>
      <c r="C1691" t="s">
        <v>3994</v>
      </c>
      <c r="D1691">
        <v>4001652025</v>
      </c>
      <c r="E1691" s="16">
        <v>45577</v>
      </c>
      <c r="F1691" s="16" t="s">
        <v>3998</v>
      </c>
      <c r="G1691" s="16" t="s">
        <v>1814</v>
      </c>
      <c r="H1691">
        <v>1</v>
      </c>
      <c r="I1691">
        <v>22.52</v>
      </c>
      <c r="J1691">
        <v>22.52</v>
      </c>
      <c r="K1691" t="s">
        <v>4218</v>
      </c>
      <c r="L1691">
        <v>20.03</v>
      </c>
      <c r="M1691" s="16">
        <v>20.03</v>
      </c>
      <c r="N1691" s="16" t="s">
        <v>4218</v>
      </c>
      <c r="P1691" t="s">
        <v>5029</v>
      </c>
      <c r="R1691" t="s">
        <v>5029</v>
      </c>
    </row>
    <row r="1692" spans="1:18" x14ac:dyDescent="0.35">
      <c r="A1692">
        <v>2936795</v>
      </c>
      <c r="B1692">
        <v>6477754</v>
      </c>
      <c r="C1692" t="s">
        <v>3994</v>
      </c>
      <c r="D1692">
        <v>4001652025</v>
      </c>
      <c r="E1692" s="16">
        <v>45577</v>
      </c>
      <c r="F1692" s="16" t="s">
        <v>3999</v>
      </c>
      <c r="G1692" s="16" t="s">
        <v>4000</v>
      </c>
      <c r="H1692">
        <v>1</v>
      </c>
      <c r="I1692">
        <v>102.41</v>
      </c>
      <c r="J1692">
        <v>102.41</v>
      </c>
      <c r="K1692" t="s">
        <v>4218</v>
      </c>
      <c r="L1692">
        <v>422.66</v>
      </c>
      <c r="M1692" s="16">
        <v>422.66</v>
      </c>
      <c r="N1692" s="16" t="s">
        <v>4218</v>
      </c>
      <c r="P1692" t="s">
        <v>5029</v>
      </c>
      <c r="R1692" t="s">
        <v>5029</v>
      </c>
    </row>
    <row r="1693" spans="1:18" x14ac:dyDescent="0.35">
      <c r="A1693">
        <v>2936795</v>
      </c>
      <c r="B1693">
        <v>6477754</v>
      </c>
      <c r="C1693" t="s">
        <v>3994</v>
      </c>
      <c r="D1693">
        <v>4001652025</v>
      </c>
      <c r="E1693" s="16">
        <v>45577</v>
      </c>
      <c r="F1693" s="16" t="s">
        <v>4001</v>
      </c>
      <c r="G1693" s="16" t="s">
        <v>1825</v>
      </c>
      <c r="H1693">
        <v>2</v>
      </c>
      <c r="I1693">
        <v>12.65</v>
      </c>
      <c r="J1693">
        <v>25.3</v>
      </c>
      <c r="K1693" t="s">
        <v>4218</v>
      </c>
      <c r="L1693">
        <v>876.76</v>
      </c>
      <c r="M1693" s="16">
        <v>876.76</v>
      </c>
      <c r="N1693" s="16" t="s">
        <v>4218</v>
      </c>
      <c r="P1693" t="s">
        <v>5029</v>
      </c>
      <c r="R1693" t="s">
        <v>5029</v>
      </c>
    </row>
    <row r="1694" spans="1:18" x14ac:dyDescent="0.35">
      <c r="A1694">
        <v>2936795</v>
      </c>
      <c r="B1694">
        <v>6477754</v>
      </c>
      <c r="C1694" t="s">
        <v>3994</v>
      </c>
      <c r="D1694">
        <v>4001652025</v>
      </c>
      <c r="E1694" s="16">
        <v>45577</v>
      </c>
      <c r="F1694" s="16" t="s">
        <v>1942</v>
      </c>
      <c r="G1694" s="16" t="s">
        <v>1822</v>
      </c>
      <c r="H1694">
        <v>2</v>
      </c>
      <c r="I1694">
        <v>1.41</v>
      </c>
      <c r="J1694">
        <v>2.82</v>
      </c>
      <c r="K1694" t="s">
        <v>4218</v>
      </c>
      <c r="L1694">
        <v>996.9</v>
      </c>
      <c r="M1694" s="16">
        <v>996.9</v>
      </c>
      <c r="N1694" s="16" t="s">
        <v>4218</v>
      </c>
      <c r="P1694" t="s">
        <v>5029</v>
      </c>
      <c r="R1694" t="s">
        <v>5029</v>
      </c>
    </row>
    <row r="1695" spans="1:18" x14ac:dyDescent="0.35">
      <c r="A1695">
        <v>2936795</v>
      </c>
      <c r="B1695">
        <v>6477754</v>
      </c>
      <c r="C1695" t="s">
        <v>3994</v>
      </c>
      <c r="D1695">
        <v>4001652025</v>
      </c>
      <c r="E1695" s="16">
        <v>45577</v>
      </c>
      <c r="F1695" s="16" t="s">
        <v>3167</v>
      </c>
      <c r="G1695" s="16" t="s">
        <v>2034</v>
      </c>
      <c r="H1695">
        <v>1</v>
      </c>
      <c r="I1695">
        <v>2.68</v>
      </c>
      <c r="J1695">
        <v>2.68</v>
      </c>
      <c r="K1695" t="s">
        <v>4218</v>
      </c>
      <c r="L1695">
        <v>100.44</v>
      </c>
      <c r="M1695" s="16">
        <v>200.88</v>
      </c>
      <c r="N1695" s="16" t="s">
        <v>4218</v>
      </c>
      <c r="P1695" t="s">
        <v>5029</v>
      </c>
      <c r="R1695" t="s">
        <v>5029</v>
      </c>
    </row>
    <row r="1696" spans="1:18" x14ac:dyDescent="0.35">
      <c r="A1696">
        <v>2936795</v>
      </c>
      <c r="B1696">
        <v>6477754</v>
      </c>
      <c r="C1696" t="s">
        <v>3994</v>
      </c>
      <c r="D1696">
        <v>4001652025</v>
      </c>
      <c r="E1696" s="16">
        <v>45577</v>
      </c>
      <c r="F1696" s="16" t="s">
        <v>4002</v>
      </c>
      <c r="G1696" s="16" t="s">
        <v>4003</v>
      </c>
      <c r="H1696">
        <v>1</v>
      </c>
      <c r="I1696">
        <v>14275.8</v>
      </c>
      <c r="J1696">
        <v>14275.8</v>
      </c>
      <c r="K1696" t="s">
        <v>4218</v>
      </c>
      <c r="L1696">
        <v>190.21</v>
      </c>
      <c r="M1696" s="16">
        <v>380.42</v>
      </c>
      <c r="N1696" s="16" t="s">
        <v>4218</v>
      </c>
      <c r="P1696" t="s">
        <v>5029</v>
      </c>
      <c r="R1696" t="s">
        <v>5029</v>
      </c>
    </row>
    <row r="1697" spans="1:18" x14ac:dyDescent="0.35">
      <c r="A1697">
        <v>2920432</v>
      </c>
      <c r="B1697">
        <v>6466773</v>
      </c>
      <c r="C1697" t="s">
        <v>2528</v>
      </c>
      <c r="D1697">
        <v>4001655764</v>
      </c>
      <c r="E1697" s="16">
        <v>45580</v>
      </c>
      <c r="F1697" s="16" t="s">
        <v>2526</v>
      </c>
      <c r="G1697" s="16" t="s">
        <v>2527</v>
      </c>
      <c r="H1697">
        <v>1</v>
      </c>
      <c r="I1697">
        <v>52.4</v>
      </c>
      <c r="J1697">
        <v>52.4</v>
      </c>
      <c r="K1697" t="s">
        <v>4218</v>
      </c>
      <c r="L1697">
        <v>431.69</v>
      </c>
      <c r="M1697" s="16">
        <v>863.38</v>
      </c>
      <c r="N1697" s="16" t="s">
        <v>4218</v>
      </c>
      <c r="P1697" t="s">
        <v>5029</v>
      </c>
      <c r="R1697" t="s">
        <v>5029</v>
      </c>
    </row>
    <row r="1698" spans="1:18" x14ac:dyDescent="0.35">
      <c r="A1698">
        <v>2920432</v>
      </c>
      <c r="B1698">
        <v>6466773</v>
      </c>
      <c r="C1698" t="s">
        <v>2528</v>
      </c>
      <c r="D1698">
        <v>4001655764</v>
      </c>
      <c r="E1698" s="16">
        <v>45580</v>
      </c>
      <c r="F1698" s="16" t="s">
        <v>2529</v>
      </c>
      <c r="G1698" s="16" t="s">
        <v>1825</v>
      </c>
      <c r="H1698">
        <v>4</v>
      </c>
      <c r="I1698">
        <v>8.4</v>
      </c>
      <c r="J1698">
        <v>33.6</v>
      </c>
      <c r="K1698" t="s">
        <v>4218</v>
      </c>
      <c r="L1698">
        <v>19.399999999999999</v>
      </c>
      <c r="M1698" s="16">
        <v>232.8</v>
      </c>
      <c r="N1698" s="16" t="s">
        <v>4218</v>
      </c>
      <c r="P1698" t="s">
        <v>5029</v>
      </c>
      <c r="R1698" t="s">
        <v>5029</v>
      </c>
    </row>
    <row r="1699" spans="1:18" x14ac:dyDescent="0.35">
      <c r="A1699">
        <v>2920432</v>
      </c>
      <c r="B1699">
        <v>6466773</v>
      </c>
      <c r="C1699" t="s">
        <v>2528</v>
      </c>
      <c r="D1699">
        <v>4001655764</v>
      </c>
      <c r="E1699" s="16">
        <v>45580</v>
      </c>
      <c r="F1699" s="16" t="s">
        <v>1846</v>
      </c>
      <c r="G1699" s="16" t="s">
        <v>1826</v>
      </c>
      <c r="H1699">
        <v>2</v>
      </c>
      <c r="I1699">
        <v>4.08</v>
      </c>
      <c r="J1699">
        <v>8.16</v>
      </c>
      <c r="K1699" t="s">
        <v>4218</v>
      </c>
      <c r="L1699">
        <v>8.4</v>
      </c>
      <c r="M1699" s="16">
        <v>25.2</v>
      </c>
      <c r="N1699" s="16" t="s">
        <v>4218</v>
      </c>
      <c r="P1699" t="s">
        <v>5029</v>
      </c>
      <c r="R1699" t="s">
        <v>5029</v>
      </c>
    </row>
    <row r="1700" spans="1:18" x14ac:dyDescent="0.35">
      <c r="A1700">
        <v>2920432</v>
      </c>
      <c r="B1700">
        <v>6466773</v>
      </c>
      <c r="C1700" t="s">
        <v>2528</v>
      </c>
      <c r="D1700">
        <v>4001655764</v>
      </c>
      <c r="E1700" s="16">
        <v>45580</v>
      </c>
      <c r="F1700" s="16" t="s">
        <v>1839</v>
      </c>
      <c r="G1700" s="16" t="s">
        <v>1840</v>
      </c>
      <c r="H1700">
        <v>1</v>
      </c>
      <c r="I1700">
        <v>5.73</v>
      </c>
      <c r="J1700">
        <v>5.73</v>
      </c>
      <c r="K1700" t="s">
        <v>4218</v>
      </c>
      <c r="L1700">
        <v>1.05</v>
      </c>
      <c r="M1700" s="16">
        <v>4.2</v>
      </c>
      <c r="N1700" s="16" t="s">
        <v>4218</v>
      </c>
      <c r="P1700" t="s">
        <v>5029</v>
      </c>
      <c r="R1700" t="s">
        <v>5029</v>
      </c>
    </row>
    <row r="1701" spans="1:18" x14ac:dyDescent="0.35">
      <c r="A1701">
        <v>2920432</v>
      </c>
      <c r="B1701">
        <v>6466773</v>
      </c>
      <c r="C1701" t="s">
        <v>2528</v>
      </c>
      <c r="D1701">
        <v>4001655764</v>
      </c>
      <c r="E1701" s="16">
        <v>45580</v>
      </c>
      <c r="F1701" s="16" t="s">
        <v>2530</v>
      </c>
      <c r="G1701" s="16" t="s">
        <v>1826</v>
      </c>
      <c r="H1701">
        <v>2</v>
      </c>
      <c r="I1701">
        <v>7.27</v>
      </c>
      <c r="J1701">
        <v>14.54</v>
      </c>
      <c r="K1701" t="s">
        <v>4218</v>
      </c>
      <c r="L1701">
        <v>0.7</v>
      </c>
      <c r="M1701" s="16">
        <v>16.8</v>
      </c>
      <c r="N1701" s="16" t="s">
        <v>4218</v>
      </c>
      <c r="P1701" t="s">
        <v>5029</v>
      </c>
      <c r="R1701" t="s">
        <v>5029</v>
      </c>
    </row>
    <row r="1702" spans="1:18" x14ac:dyDescent="0.35">
      <c r="A1702">
        <v>2920432</v>
      </c>
      <c r="B1702">
        <v>6466773</v>
      </c>
      <c r="C1702" t="s">
        <v>2528</v>
      </c>
      <c r="D1702">
        <v>4001655764</v>
      </c>
      <c r="E1702" s="16">
        <v>45580</v>
      </c>
      <c r="F1702" s="16" t="s">
        <v>2027</v>
      </c>
      <c r="G1702" s="16" t="s">
        <v>1826</v>
      </c>
      <c r="H1702">
        <v>5</v>
      </c>
      <c r="I1702">
        <v>1.48</v>
      </c>
      <c r="J1702">
        <v>7.4</v>
      </c>
      <c r="K1702" t="s">
        <v>4218</v>
      </c>
      <c r="L1702">
        <v>2.12</v>
      </c>
      <c r="M1702" s="16">
        <v>63.6</v>
      </c>
      <c r="N1702" s="16" t="s">
        <v>4218</v>
      </c>
      <c r="P1702" t="s">
        <v>5029</v>
      </c>
      <c r="R1702" t="s">
        <v>5029</v>
      </c>
    </row>
    <row r="1703" spans="1:18" x14ac:dyDescent="0.35">
      <c r="A1703">
        <v>2920432</v>
      </c>
      <c r="B1703">
        <v>6466773</v>
      </c>
      <c r="C1703" t="s">
        <v>2528</v>
      </c>
      <c r="D1703">
        <v>4001655764</v>
      </c>
      <c r="E1703" s="16">
        <v>45580</v>
      </c>
      <c r="F1703" s="16" t="s">
        <v>1904</v>
      </c>
      <c r="G1703" s="16" t="s">
        <v>1823</v>
      </c>
      <c r="H1703">
        <v>2</v>
      </c>
      <c r="I1703">
        <v>1.87</v>
      </c>
      <c r="J1703">
        <v>3.74</v>
      </c>
      <c r="K1703" t="s">
        <v>4218</v>
      </c>
      <c r="L1703">
        <v>2.0699999999999998</v>
      </c>
      <c r="M1703" s="16">
        <v>20.7</v>
      </c>
      <c r="N1703" s="16" t="s">
        <v>4218</v>
      </c>
      <c r="P1703" t="s">
        <v>5029</v>
      </c>
      <c r="R1703" t="s">
        <v>5029</v>
      </c>
    </row>
    <row r="1704" spans="1:18" x14ac:dyDescent="0.35">
      <c r="A1704">
        <v>2920432</v>
      </c>
      <c r="B1704">
        <v>6466773</v>
      </c>
      <c r="C1704" t="s">
        <v>2528</v>
      </c>
      <c r="D1704">
        <v>4001655764</v>
      </c>
      <c r="E1704" s="16">
        <v>45580</v>
      </c>
      <c r="F1704" s="16" t="s">
        <v>2531</v>
      </c>
      <c r="G1704" s="16" t="s">
        <v>1826</v>
      </c>
      <c r="H1704">
        <v>1</v>
      </c>
      <c r="I1704">
        <v>7.78</v>
      </c>
      <c r="J1704">
        <v>7.78</v>
      </c>
      <c r="K1704" t="s">
        <v>4218</v>
      </c>
      <c r="L1704">
        <v>2.69</v>
      </c>
      <c r="M1704" s="16">
        <v>64.56</v>
      </c>
      <c r="N1704" s="16" t="s">
        <v>4218</v>
      </c>
      <c r="P1704" t="s">
        <v>5029</v>
      </c>
      <c r="R1704" t="s">
        <v>5029</v>
      </c>
    </row>
    <row r="1705" spans="1:18" x14ac:dyDescent="0.35">
      <c r="A1705">
        <v>2920432</v>
      </c>
      <c r="B1705">
        <v>6466773</v>
      </c>
      <c r="C1705" t="s">
        <v>2528</v>
      </c>
      <c r="D1705">
        <v>4001655764</v>
      </c>
      <c r="E1705" s="16">
        <v>45580</v>
      </c>
      <c r="F1705" s="16" t="s">
        <v>2069</v>
      </c>
      <c r="G1705" s="16" t="s">
        <v>1826</v>
      </c>
      <c r="H1705">
        <v>1</v>
      </c>
      <c r="I1705">
        <v>1.5</v>
      </c>
      <c r="J1705">
        <v>1.5</v>
      </c>
      <c r="K1705" t="s">
        <v>4218</v>
      </c>
      <c r="L1705">
        <v>721.36</v>
      </c>
      <c r="M1705" s="16">
        <v>7213.6</v>
      </c>
      <c r="N1705" s="16" t="s">
        <v>4218</v>
      </c>
      <c r="P1705" t="s">
        <v>5029</v>
      </c>
      <c r="R1705" t="s">
        <v>5029</v>
      </c>
    </row>
    <row r="1706" spans="1:18" x14ac:dyDescent="0.35">
      <c r="A1706">
        <v>2920432</v>
      </c>
      <c r="B1706">
        <v>6466773</v>
      </c>
      <c r="C1706" t="s">
        <v>2528</v>
      </c>
      <c r="D1706">
        <v>4001655764</v>
      </c>
      <c r="E1706" s="16">
        <v>45580</v>
      </c>
      <c r="F1706" s="16" t="s">
        <v>1892</v>
      </c>
      <c r="G1706" s="16" t="s">
        <v>1823</v>
      </c>
      <c r="H1706">
        <v>4</v>
      </c>
      <c r="I1706">
        <v>1.54</v>
      </c>
      <c r="J1706">
        <v>6.16</v>
      </c>
      <c r="K1706" t="s">
        <v>4218</v>
      </c>
      <c r="L1706">
        <v>1445.47</v>
      </c>
      <c r="M1706" s="16">
        <v>2890.94</v>
      </c>
      <c r="N1706" s="16" t="s">
        <v>4218</v>
      </c>
      <c r="P1706" t="s">
        <v>5029</v>
      </c>
      <c r="R1706" t="s">
        <v>5029</v>
      </c>
    </row>
    <row r="1707" spans="1:18" x14ac:dyDescent="0.35">
      <c r="A1707">
        <v>2920432</v>
      </c>
      <c r="B1707">
        <v>6466773</v>
      </c>
      <c r="C1707" t="s">
        <v>2528</v>
      </c>
      <c r="D1707">
        <v>4001655764</v>
      </c>
      <c r="E1707" s="16">
        <v>45580</v>
      </c>
      <c r="F1707" s="16" t="s">
        <v>2532</v>
      </c>
      <c r="G1707" s="16" t="s">
        <v>2175</v>
      </c>
      <c r="H1707">
        <v>1</v>
      </c>
      <c r="I1707">
        <v>7.94</v>
      </c>
      <c r="J1707">
        <v>7.94</v>
      </c>
      <c r="K1707" t="s">
        <v>4218</v>
      </c>
      <c r="L1707">
        <v>350.57</v>
      </c>
      <c r="M1707" s="16">
        <v>701.14</v>
      </c>
      <c r="N1707" s="16" t="s">
        <v>4218</v>
      </c>
      <c r="P1707" t="s">
        <v>5029</v>
      </c>
      <c r="R1707" t="s">
        <v>5029</v>
      </c>
    </row>
    <row r="1708" spans="1:18" x14ac:dyDescent="0.35">
      <c r="A1708">
        <v>2920432</v>
      </c>
      <c r="B1708">
        <v>6466773</v>
      </c>
      <c r="C1708" t="s">
        <v>2528</v>
      </c>
      <c r="D1708">
        <v>4001655764</v>
      </c>
      <c r="E1708" s="16">
        <v>45580</v>
      </c>
      <c r="F1708" s="16" t="s">
        <v>2533</v>
      </c>
      <c r="G1708" s="16" t="s">
        <v>1914</v>
      </c>
      <c r="H1708">
        <v>1</v>
      </c>
      <c r="I1708">
        <v>58.94</v>
      </c>
      <c r="J1708">
        <v>58.94</v>
      </c>
      <c r="K1708" t="s">
        <v>4218</v>
      </c>
      <c r="L1708">
        <v>454.58</v>
      </c>
      <c r="M1708" s="16">
        <v>1818.32</v>
      </c>
      <c r="N1708" s="16" t="s">
        <v>4218</v>
      </c>
      <c r="P1708" t="s">
        <v>5029</v>
      </c>
      <c r="R1708" t="s">
        <v>5029</v>
      </c>
    </row>
    <row r="1709" spans="1:18" x14ac:dyDescent="0.35">
      <c r="A1709">
        <v>2920432</v>
      </c>
      <c r="B1709">
        <v>6466773</v>
      </c>
      <c r="C1709" t="s">
        <v>2528</v>
      </c>
      <c r="D1709">
        <v>4001655764</v>
      </c>
      <c r="E1709" s="16">
        <v>45580</v>
      </c>
      <c r="F1709" s="16" t="s">
        <v>2534</v>
      </c>
      <c r="G1709" s="16" t="s">
        <v>1914</v>
      </c>
      <c r="H1709">
        <v>1</v>
      </c>
      <c r="I1709">
        <v>56.14</v>
      </c>
      <c r="J1709">
        <v>56.14</v>
      </c>
      <c r="K1709" t="s">
        <v>4218</v>
      </c>
      <c r="L1709">
        <v>219.02</v>
      </c>
      <c r="M1709" s="16">
        <v>438.04</v>
      </c>
      <c r="N1709" s="16" t="s">
        <v>4218</v>
      </c>
      <c r="P1709" t="s">
        <v>5029</v>
      </c>
      <c r="R1709" t="s">
        <v>5029</v>
      </c>
    </row>
    <row r="1710" spans="1:18" x14ac:dyDescent="0.35">
      <c r="A1710">
        <v>2920432</v>
      </c>
      <c r="B1710">
        <v>6466773</v>
      </c>
      <c r="C1710" t="s">
        <v>2528</v>
      </c>
      <c r="D1710">
        <v>4001655764</v>
      </c>
      <c r="E1710" s="16">
        <v>45580</v>
      </c>
      <c r="F1710" s="16" t="s">
        <v>2535</v>
      </c>
      <c r="G1710" s="16" t="s">
        <v>1895</v>
      </c>
      <c r="H1710">
        <v>1</v>
      </c>
      <c r="I1710">
        <v>24.51</v>
      </c>
      <c r="J1710">
        <v>24.51</v>
      </c>
      <c r="K1710" t="s">
        <v>4218</v>
      </c>
      <c r="L1710">
        <v>384.91</v>
      </c>
      <c r="M1710" s="16">
        <v>769.82</v>
      </c>
      <c r="N1710" s="16" t="s">
        <v>4218</v>
      </c>
      <c r="P1710" t="s">
        <v>5029</v>
      </c>
      <c r="R1710" t="s">
        <v>5029</v>
      </c>
    </row>
    <row r="1711" spans="1:18" x14ac:dyDescent="0.35">
      <c r="A1711">
        <v>2920432</v>
      </c>
      <c r="B1711">
        <v>6466773</v>
      </c>
      <c r="C1711" t="s">
        <v>2528</v>
      </c>
      <c r="D1711">
        <v>4001655764</v>
      </c>
      <c r="E1711" s="16">
        <v>45580</v>
      </c>
      <c r="F1711" s="16" t="s">
        <v>2536</v>
      </c>
      <c r="G1711" s="16" t="s">
        <v>2175</v>
      </c>
      <c r="H1711">
        <v>2</v>
      </c>
      <c r="I1711">
        <v>9.84</v>
      </c>
      <c r="J1711">
        <v>19.68</v>
      </c>
      <c r="K1711" t="s">
        <v>4218</v>
      </c>
      <c r="L1711">
        <v>157.63999999999999</v>
      </c>
      <c r="M1711" s="16">
        <v>4729.2</v>
      </c>
      <c r="N1711" s="16" t="s">
        <v>4218</v>
      </c>
      <c r="P1711" t="s">
        <v>5029</v>
      </c>
      <c r="R1711" t="s">
        <v>5029</v>
      </c>
    </row>
    <row r="1712" spans="1:18" x14ac:dyDescent="0.35">
      <c r="A1712">
        <v>2920432</v>
      </c>
      <c r="B1712">
        <v>6466773</v>
      </c>
      <c r="C1712" t="s">
        <v>2528</v>
      </c>
      <c r="D1712">
        <v>4001655764</v>
      </c>
      <c r="E1712" s="16">
        <v>45580</v>
      </c>
      <c r="F1712" s="16" t="s">
        <v>2028</v>
      </c>
      <c r="G1712" s="16" t="s">
        <v>1826</v>
      </c>
      <c r="H1712">
        <v>2</v>
      </c>
      <c r="I1712">
        <v>2.48</v>
      </c>
      <c r="J1712">
        <v>4.96</v>
      </c>
      <c r="K1712" t="s">
        <v>4218</v>
      </c>
      <c r="L1712">
        <v>220.25</v>
      </c>
      <c r="M1712" s="16">
        <v>881</v>
      </c>
      <c r="N1712" s="16" t="s">
        <v>4218</v>
      </c>
      <c r="P1712" t="s">
        <v>5029</v>
      </c>
      <c r="R1712" t="s">
        <v>5029</v>
      </c>
    </row>
    <row r="1713" spans="1:18" x14ac:dyDescent="0.35">
      <c r="A1713">
        <v>2920432</v>
      </c>
      <c r="B1713">
        <v>6466773</v>
      </c>
      <c r="C1713" t="s">
        <v>2528</v>
      </c>
      <c r="D1713">
        <v>4001655764</v>
      </c>
      <c r="E1713" s="16">
        <v>45580</v>
      </c>
      <c r="F1713" s="16" t="s">
        <v>2537</v>
      </c>
      <c r="G1713" s="16" t="s">
        <v>1822</v>
      </c>
      <c r="H1713">
        <v>4</v>
      </c>
      <c r="I1713">
        <v>1.75</v>
      </c>
      <c r="J1713">
        <v>7</v>
      </c>
      <c r="K1713" t="s">
        <v>4218</v>
      </c>
      <c r="L1713">
        <v>50.43</v>
      </c>
      <c r="M1713" s="16">
        <v>100.86</v>
      </c>
      <c r="N1713" s="16" t="s">
        <v>4218</v>
      </c>
      <c r="P1713" t="s">
        <v>5029</v>
      </c>
      <c r="R1713" t="s">
        <v>5029</v>
      </c>
    </row>
    <row r="1714" spans="1:18" x14ac:dyDescent="0.35">
      <c r="A1714">
        <v>2920432</v>
      </c>
      <c r="B1714">
        <v>6466773</v>
      </c>
      <c r="C1714" t="s">
        <v>2528</v>
      </c>
      <c r="D1714">
        <v>4001655764</v>
      </c>
      <c r="E1714" s="16">
        <v>45580</v>
      </c>
      <c r="F1714" s="16" t="s">
        <v>2447</v>
      </c>
      <c r="G1714" s="16" t="s">
        <v>1825</v>
      </c>
      <c r="H1714">
        <v>4</v>
      </c>
      <c r="I1714">
        <v>3.57</v>
      </c>
      <c r="J1714">
        <v>14.28</v>
      </c>
      <c r="K1714" t="s">
        <v>4218</v>
      </c>
      <c r="L1714">
        <v>0.51</v>
      </c>
      <c r="M1714" s="16">
        <v>10.199999999999999</v>
      </c>
      <c r="N1714" s="16" t="s">
        <v>4218</v>
      </c>
      <c r="P1714" t="s">
        <v>5029</v>
      </c>
      <c r="R1714" t="s">
        <v>5029</v>
      </c>
    </row>
    <row r="1715" spans="1:18" x14ac:dyDescent="0.35">
      <c r="A1715">
        <v>2920432</v>
      </c>
      <c r="B1715">
        <v>6466773</v>
      </c>
      <c r="C1715" t="s">
        <v>2528</v>
      </c>
      <c r="D1715">
        <v>4001655764</v>
      </c>
      <c r="E1715" s="16">
        <v>45580</v>
      </c>
      <c r="F1715" s="16" t="s">
        <v>2538</v>
      </c>
      <c r="G1715" s="16" t="s">
        <v>2539</v>
      </c>
      <c r="H1715">
        <v>1</v>
      </c>
      <c r="I1715">
        <v>53192.79</v>
      </c>
      <c r="J1715">
        <v>53192.79</v>
      </c>
      <c r="K1715" t="s">
        <v>4218</v>
      </c>
      <c r="L1715">
        <v>0.72</v>
      </c>
      <c r="M1715" s="16">
        <v>28.8</v>
      </c>
      <c r="N1715" s="16" t="s">
        <v>4218</v>
      </c>
      <c r="P1715" t="s">
        <v>5029</v>
      </c>
      <c r="R1715" t="s">
        <v>5029</v>
      </c>
    </row>
    <row r="1716" spans="1:18" x14ac:dyDescent="0.35">
      <c r="A1716">
        <v>3048482</v>
      </c>
      <c r="B1716">
        <v>6564239</v>
      </c>
      <c r="C1716" t="s">
        <v>182</v>
      </c>
      <c r="D1716">
        <v>4001815933</v>
      </c>
      <c r="E1716" s="16">
        <v>45702</v>
      </c>
      <c r="F1716" s="16" t="s">
        <v>3110</v>
      </c>
      <c r="G1716" s="16" t="s">
        <v>1920</v>
      </c>
      <c r="H1716">
        <v>2</v>
      </c>
      <c r="I1716">
        <v>922.88</v>
      </c>
      <c r="J1716">
        <v>1845.76</v>
      </c>
      <c r="K1716" t="s">
        <v>4218</v>
      </c>
      <c r="L1716">
        <v>72.22</v>
      </c>
      <c r="M1716" s="16">
        <v>144.44</v>
      </c>
      <c r="N1716" s="16" t="s">
        <v>4218</v>
      </c>
      <c r="P1716" t="s">
        <v>5029</v>
      </c>
      <c r="R1716" t="s">
        <v>5029</v>
      </c>
    </row>
    <row r="1717" spans="1:18" x14ac:dyDescent="0.35">
      <c r="A1717">
        <v>3048482</v>
      </c>
      <c r="B1717">
        <v>6564239</v>
      </c>
      <c r="C1717" t="s">
        <v>182</v>
      </c>
      <c r="D1717">
        <v>4001815933</v>
      </c>
      <c r="E1717" s="16">
        <v>45702</v>
      </c>
      <c r="F1717" s="16" t="s">
        <v>3111</v>
      </c>
      <c r="G1717" s="16" t="s">
        <v>1920</v>
      </c>
      <c r="H1717">
        <v>2</v>
      </c>
      <c r="I1717">
        <v>929.22</v>
      </c>
      <c r="J1717">
        <v>1858.44</v>
      </c>
      <c r="K1717" t="s">
        <v>4218</v>
      </c>
      <c r="L1717">
        <v>2.04</v>
      </c>
      <c r="M1717" s="16">
        <v>8.16</v>
      </c>
      <c r="N1717" s="16" t="s">
        <v>4218</v>
      </c>
      <c r="P1717" t="s">
        <v>5029</v>
      </c>
      <c r="R1717" t="s">
        <v>5029</v>
      </c>
    </row>
    <row r="1718" spans="1:18" x14ac:dyDescent="0.35">
      <c r="A1718">
        <v>3048482</v>
      </c>
      <c r="B1718">
        <v>6564239</v>
      </c>
      <c r="C1718" t="s">
        <v>182</v>
      </c>
      <c r="D1718">
        <v>4001815933</v>
      </c>
      <c r="E1718" s="16">
        <v>45702</v>
      </c>
      <c r="F1718" s="16" t="s">
        <v>3112</v>
      </c>
      <c r="G1718" s="16" t="s">
        <v>1920</v>
      </c>
      <c r="H1718">
        <v>2</v>
      </c>
      <c r="I1718">
        <v>1553.38</v>
      </c>
      <c r="J1718">
        <v>3106.76</v>
      </c>
      <c r="K1718" t="s">
        <v>4218</v>
      </c>
      <c r="L1718">
        <v>7.69</v>
      </c>
      <c r="M1718" s="16">
        <v>30.76</v>
      </c>
      <c r="N1718" s="16" t="s">
        <v>4218</v>
      </c>
      <c r="P1718" t="s">
        <v>5029</v>
      </c>
      <c r="R1718" t="s">
        <v>5029</v>
      </c>
    </row>
    <row r="1719" spans="1:18" x14ac:dyDescent="0.35">
      <c r="A1719">
        <v>3048482</v>
      </c>
      <c r="B1719">
        <v>6564239</v>
      </c>
      <c r="C1719" t="s">
        <v>182</v>
      </c>
      <c r="D1719">
        <v>4001815933</v>
      </c>
      <c r="E1719" s="16">
        <v>45702</v>
      </c>
      <c r="F1719" s="16" t="s">
        <v>3113</v>
      </c>
      <c r="G1719" s="16" t="s">
        <v>1920</v>
      </c>
      <c r="H1719">
        <v>4</v>
      </c>
      <c r="I1719">
        <v>1564.93</v>
      </c>
      <c r="J1719">
        <v>6259.72</v>
      </c>
      <c r="K1719" t="s">
        <v>4218</v>
      </c>
      <c r="L1719">
        <v>945.59</v>
      </c>
      <c r="M1719" s="16">
        <v>1891.18</v>
      </c>
      <c r="N1719" s="16" t="s">
        <v>4218</v>
      </c>
      <c r="P1719" t="s">
        <v>5029</v>
      </c>
      <c r="R1719" t="s">
        <v>5029</v>
      </c>
    </row>
    <row r="1720" spans="1:18" x14ac:dyDescent="0.35">
      <c r="A1720">
        <v>3048482</v>
      </c>
      <c r="B1720">
        <v>6564239</v>
      </c>
      <c r="C1720" t="s">
        <v>182</v>
      </c>
      <c r="D1720">
        <v>4001815933</v>
      </c>
      <c r="E1720" s="16">
        <v>45702</v>
      </c>
      <c r="F1720" s="16" t="s">
        <v>3114</v>
      </c>
      <c r="G1720" s="16" t="s">
        <v>1920</v>
      </c>
      <c r="H1720">
        <v>2</v>
      </c>
      <c r="I1720">
        <v>1891.71</v>
      </c>
      <c r="J1720">
        <v>3783.42</v>
      </c>
      <c r="K1720" t="s">
        <v>4218</v>
      </c>
      <c r="L1720">
        <v>2.0699999999999998</v>
      </c>
      <c r="M1720" s="16">
        <v>8.2799999999999994</v>
      </c>
      <c r="N1720" s="16" t="s">
        <v>4218</v>
      </c>
      <c r="P1720" t="s">
        <v>5029</v>
      </c>
      <c r="R1720" t="s">
        <v>5029</v>
      </c>
    </row>
    <row r="1721" spans="1:18" x14ac:dyDescent="0.35">
      <c r="A1721">
        <v>3048482</v>
      </c>
      <c r="B1721">
        <v>6564239</v>
      </c>
      <c r="C1721" t="s">
        <v>182</v>
      </c>
      <c r="D1721">
        <v>4001815933</v>
      </c>
      <c r="E1721" s="16">
        <v>45702</v>
      </c>
      <c r="F1721" s="16" t="s">
        <v>3115</v>
      </c>
      <c r="G1721" s="16" t="s">
        <v>1920</v>
      </c>
      <c r="H1721">
        <v>2</v>
      </c>
      <c r="I1721">
        <v>1687.74</v>
      </c>
      <c r="J1721">
        <v>3375.48</v>
      </c>
      <c r="K1721" t="s">
        <v>4218</v>
      </c>
      <c r="L1721">
        <v>1.34</v>
      </c>
      <c r="M1721" s="16">
        <v>26.8</v>
      </c>
      <c r="N1721" s="16" t="s">
        <v>4218</v>
      </c>
      <c r="P1721" t="s">
        <v>5029</v>
      </c>
      <c r="R1721" t="s">
        <v>5029</v>
      </c>
    </row>
    <row r="1722" spans="1:18" x14ac:dyDescent="0.35">
      <c r="A1722">
        <v>3048482</v>
      </c>
      <c r="B1722">
        <v>6564239</v>
      </c>
      <c r="C1722" t="s">
        <v>182</v>
      </c>
      <c r="D1722">
        <v>4001815933</v>
      </c>
      <c r="E1722" s="16">
        <v>45702</v>
      </c>
      <c r="F1722" s="16" t="s">
        <v>3116</v>
      </c>
      <c r="G1722" s="16" t="s">
        <v>1920</v>
      </c>
      <c r="H1722">
        <v>2</v>
      </c>
      <c r="I1722">
        <v>1355.93</v>
      </c>
      <c r="J1722">
        <v>2711.86</v>
      </c>
      <c r="K1722" t="s">
        <v>4218</v>
      </c>
      <c r="L1722">
        <v>1434.1</v>
      </c>
      <c r="M1722" s="16">
        <v>1434.1</v>
      </c>
      <c r="N1722" s="16" t="s">
        <v>4218</v>
      </c>
      <c r="P1722" t="s">
        <v>5085</v>
      </c>
      <c r="R1722" t="s">
        <v>5029</v>
      </c>
    </row>
    <row r="1723" spans="1:18" x14ac:dyDescent="0.35">
      <c r="A1723">
        <v>3048482</v>
      </c>
      <c r="B1723">
        <v>6564239</v>
      </c>
      <c r="C1723" t="s">
        <v>182</v>
      </c>
      <c r="D1723">
        <v>4001815933</v>
      </c>
      <c r="E1723" s="16">
        <v>45702</v>
      </c>
      <c r="F1723" s="16" t="s">
        <v>3117</v>
      </c>
      <c r="G1723" s="16" t="s">
        <v>2251</v>
      </c>
      <c r="H1723">
        <v>1</v>
      </c>
      <c r="I1723">
        <v>529.38</v>
      </c>
      <c r="J1723">
        <v>529.38</v>
      </c>
      <c r="K1723" t="s">
        <v>4218</v>
      </c>
      <c r="L1723">
        <v>3095.8</v>
      </c>
      <c r="M1723" s="16">
        <v>6191.6</v>
      </c>
      <c r="N1723" s="16" t="s">
        <v>4218</v>
      </c>
      <c r="P1723" t="s">
        <v>5085</v>
      </c>
      <c r="R1723" t="s">
        <v>5029</v>
      </c>
    </row>
    <row r="1724" spans="1:18" x14ac:dyDescent="0.35">
      <c r="A1724">
        <v>3048482</v>
      </c>
      <c r="B1724">
        <v>6564239</v>
      </c>
      <c r="C1724" t="s">
        <v>182</v>
      </c>
      <c r="D1724">
        <v>4001815933</v>
      </c>
      <c r="E1724" s="16">
        <v>45702</v>
      </c>
      <c r="F1724" s="16" t="s">
        <v>3118</v>
      </c>
      <c r="G1724" s="16" t="s">
        <v>3119</v>
      </c>
      <c r="H1724">
        <v>1</v>
      </c>
      <c r="I1724">
        <v>529.38</v>
      </c>
      <c r="J1724">
        <v>529.38</v>
      </c>
      <c r="K1724" t="s">
        <v>4218</v>
      </c>
      <c r="L1724">
        <v>3095.8</v>
      </c>
      <c r="M1724" s="16">
        <v>6191.6</v>
      </c>
      <c r="N1724" s="16" t="s">
        <v>4218</v>
      </c>
      <c r="P1724" t="s">
        <v>5085</v>
      </c>
      <c r="R1724" t="s">
        <v>5029</v>
      </c>
    </row>
    <row r="1725" spans="1:18" x14ac:dyDescent="0.35">
      <c r="A1725">
        <v>3048482</v>
      </c>
      <c r="B1725">
        <v>6564239</v>
      </c>
      <c r="C1725" t="s">
        <v>182</v>
      </c>
      <c r="D1725">
        <v>4001815933</v>
      </c>
      <c r="E1725" s="16">
        <v>45702</v>
      </c>
      <c r="F1725" s="16" t="s">
        <v>3120</v>
      </c>
      <c r="G1725" s="16" t="s">
        <v>3121</v>
      </c>
      <c r="H1725">
        <v>24</v>
      </c>
      <c r="I1725">
        <v>104.03</v>
      </c>
      <c r="J1725">
        <v>2496.7199999999998</v>
      </c>
      <c r="K1725" t="s">
        <v>4218</v>
      </c>
      <c r="L1725">
        <v>2486.84</v>
      </c>
      <c r="M1725" s="16">
        <v>4973.68</v>
      </c>
      <c r="N1725" s="16" t="s">
        <v>4218</v>
      </c>
      <c r="P1725" t="s">
        <v>5085</v>
      </c>
      <c r="R1725" t="s">
        <v>5029</v>
      </c>
    </row>
    <row r="1726" spans="1:18" x14ac:dyDescent="0.35">
      <c r="A1726">
        <v>3048482</v>
      </c>
      <c r="B1726">
        <v>6564239</v>
      </c>
      <c r="C1726" t="s">
        <v>182</v>
      </c>
      <c r="D1726">
        <v>4001815933</v>
      </c>
      <c r="E1726" s="16">
        <v>45702</v>
      </c>
      <c r="F1726" s="16" t="s">
        <v>3122</v>
      </c>
      <c r="G1726" s="16" t="s">
        <v>3123</v>
      </c>
      <c r="H1726">
        <v>12</v>
      </c>
      <c r="I1726">
        <v>35.229999999999997</v>
      </c>
      <c r="J1726">
        <v>422.76</v>
      </c>
      <c r="K1726" t="s">
        <v>4218</v>
      </c>
      <c r="L1726">
        <v>5.64</v>
      </c>
      <c r="M1726" s="16">
        <v>169.2</v>
      </c>
      <c r="N1726" s="16" t="s">
        <v>4218</v>
      </c>
      <c r="P1726" t="s">
        <v>5085</v>
      </c>
      <c r="R1726" t="s">
        <v>5029</v>
      </c>
    </row>
    <row r="1727" spans="1:18" x14ac:dyDescent="0.35">
      <c r="A1727">
        <v>3048482</v>
      </c>
      <c r="B1727">
        <v>6564239</v>
      </c>
      <c r="C1727" t="s">
        <v>182</v>
      </c>
      <c r="D1727">
        <v>4001815933</v>
      </c>
      <c r="E1727" s="16">
        <v>45702</v>
      </c>
      <c r="F1727" s="16" t="s">
        <v>3124</v>
      </c>
      <c r="G1727" s="16" t="s">
        <v>1825</v>
      </c>
      <c r="H1727">
        <v>56</v>
      </c>
      <c r="I1727">
        <v>21.77</v>
      </c>
      <c r="J1727">
        <v>1219.1199999999999</v>
      </c>
      <c r="K1727" t="s">
        <v>4218</v>
      </c>
      <c r="L1727">
        <v>81.27</v>
      </c>
      <c r="M1727" s="16">
        <v>325.08</v>
      </c>
      <c r="N1727" s="16" t="s">
        <v>4218</v>
      </c>
      <c r="P1727" t="s">
        <v>5085</v>
      </c>
      <c r="R1727" t="s">
        <v>5029</v>
      </c>
    </row>
    <row r="1728" spans="1:18" x14ac:dyDescent="0.35">
      <c r="A1728">
        <v>3048482</v>
      </c>
      <c r="B1728">
        <v>6564239</v>
      </c>
      <c r="C1728" t="s">
        <v>182</v>
      </c>
      <c r="D1728">
        <v>4001815933</v>
      </c>
      <c r="E1728" s="16">
        <v>45702</v>
      </c>
      <c r="F1728" s="16" t="s">
        <v>3125</v>
      </c>
      <c r="G1728" s="16" t="s">
        <v>3126</v>
      </c>
      <c r="H1728">
        <v>56</v>
      </c>
      <c r="I1728">
        <v>8.1999999999999993</v>
      </c>
      <c r="J1728">
        <v>459.2</v>
      </c>
      <c r="K1728" t="s">
        <v>4218</v>
      </c>
      <c r="L1728">
        <v>25.45</v>
      </c>
      <c r="M1728" s="16">
        <v>1527</v>
      </c>
      <c r="N1728" s="16" t="s">
        <v>4218</v>
      </c>
      <c r="P1728" t="s">
        <v>5085</v>
      </c>
      <c r="R1728" t="s">
        <v>5029</v>
      </c>
    </row>
    <row r="1729" spans="1:18" x14ac:dyDescent="0.35">
      <c r="A1729">
        <v>3048482</v>
      </c>
      <c r="B1729">
        <v>6564239</v>
      </c>
      <c r="C1729" t="s">
        <v>182</v>
      </c>
      <c r="D1729">
        <v>4001815933</v>
      </c>
      <c r="E1729" s="16">
        <v>45702</v>
      </c>
      <c r="F1729" s="16" t="s">
        <v>3127</v>
      </c>
      <c r="G1729" s="16" t="s">
        <v>3128</v>
      </c>
      <c r="H1729">
        <v>16</v>
      </c>
      <c r="I1729">
        <v>16.579999999999998</v>
      </c>
      <c r="J1729">
        <v>265.27999999999997</v>
      </c>
      <c r="K1729" t="s">
        <v>4218</v>
      </c>
      <c r="L1729">
        <v>18.62</v>
      </c>
      <c r="M1729" s="16">
        <v>37.24</v>
      </c>
      <c r="N1729" s="16" t="s">
        <v>4218</v>
      </c>
      <c r="P1729" t="s">
        <v>5085</v>
      </c>
      <c r="R1729" t="s">
        <v>5029</v>
      </c>
    </row>
    <row r="1730" spans="1:18" x14ac:dyDescent="0.35">
      <c r="A1730">
        <v>3048482</v>
      </c>
      <c r="B1730">
        <v>6564239</v>
      </c>
      <c r="C1730" t="s">
        <v>182</v>
      </c>
      <c r="D1730">
        <v>4001815933</v>
      </c>
      <c r="E1730" s="16">
        <v>45702</v>
      </c>
      <c r="F1730" s="16" t="s">
        <v>3129</v>
      </c>
      <c r="G1730" s="16" t="s">
        <v>1949</v>
      </c>
      <c r="H1730">
        <v>4</v>
      </c>
      <c r="I1730">
        <v>21.48</v>
      </c>
      <c r="J1730">
        <v>85.92</v>
      </c>
      <c r="K1730" t="s">
        <v>4218</v>
      </c>
      <c r="L1730">
        <v>13.57</v>
      </c>
      <c r="M1730" s="16">
        <v>81.42</v>
      </c>
      <c r="N1730" s="16" t="s">
        <v>4218</v>
      </c>
      <c r="P1730" t="s">
        <v>5085</v>
      </c>
      <c r="R1730" t="s">
        <v>5029</v>
      </c>
    </row>
    <row r="1731" spans="1:18" x14ac:dyDescent="0.35">
      <c r="A1731">
        <v>3048482</v>
      </c>
      <c r="B1731">
        <v>6564239</v>
      </c>
      <c r="C1731" t="s">
        <v>182</v>
      </c>
      <c r="D1731">
        <v>4001815933</v>
      </c>
      <c r="E1731" s="16">
        <v>45702</v>
      </c>
      <c r="F1731" s="16" t="s">
        <v>2789</v>
      </c>
      <c r="G1731" s="16" t="s">
        <v>2790</v>
      </c>
      <c r="H1731">
        <v>60</v>
      </c>
      <c r="I1731">
        <v>45.34</v>
      </c>
      <c r="J1731">
        <v>2720.4</v>
      </c>
      <c r="K1731" t="s">
        <v>4218</v>
      </c>
      <c r="L1731">
        <v>20.149999999999999</v>
      </c>
      <c r="M1731" s="16">
        <v>40.299999999999997</v>
      </c>
      <c r="N1731" s="16" t="s">
        <v>4218</v>
      </c>
      <c r="P1731" t="s">
        <v>5085</v>
      </c>
      <c r="R1731" t="s">
        <v>5029</v>
      </c>
    </row>
    <row r="1732" spans="1:18" x14ac:dyDescent="0.35">
      <c r="A1732">
        <v>3048482</v>
      </c>
      <c r="B1732">
        <v>6564239</v>
      </c>
      <c r="C1732" t="s">
        <v>182</v>
      </c>
      <c r="D1732">
        <v>4001815933</v>
      </c>
      <c r="E1732" s="16">
        <v>45702</v>
      </c>
      <c r="F1732" s="16" t="s">
        <v>2625</v>
      </c>
      <c r="G1732" s="16" t="s">
        <v>1822</v>
      </c>
      <c r="H1732">
        <v>124</v>
      </c>
      <c r="I1732">
        <v>0.82</v>
      </c>
      <c r="J1732">
        <v>101.68</v>
      </c>
      <c r="K1732" t="s">
        <v>4218</v>
      </c>
      <c r="L1732">
        <v>10.57</v>
      </c>
      <c r="M1732" s="16">
        <v>21.14</v>
      </c>
      <c r="N1732" s="16" t="s">
        <v>4218</v>
      </c>
      <c r="P1732" t="s">
        <v>5085</v>
      </c>
      <c r="R1732" t="s">
        <v>5029</v>
      </c>
    </row>
    <row r="1733" spans="1:18" x14ac:dyDescent="0.35">
      <c r="A1733">
        <v>3048482</v>
      </c>
      <c r="B1733">
        <v>6564239</v>
      </c>
      <c r="C1733" t="s">
        <v>182</v>
      </c>
      <c r="D1733">
        <v>4001815933</v>
      </c>
      <c r="E1733" s="16">
        <v>45702</v>
      </c>
      <c r="F1733" s="16" t="s">
        <v>3130</v>
      </c>
      <c r="G1733" s="16" t="s">
        <v>2310</v>
      </c>
      <c r="H1733">
        <v>60</v>
      </c>
      <c r="I1733">
        <v>26.53</v>
      </c>
      <c r="J1733">
        <v>1591.8</v>
      </c>
      <c r="K1733" t="s">
        <v>4218</v>
      </c>
      <c r="L1733">
        <v>4.3600000000000003</v>
      </c>
      <c r="M1733" s="16">
        <v>26.16</v>
      </c>
      <c r="N1733" s="16" t="s">
        <v>4218</v>
      </c>
      <c r="P1733" t="s">
        <v>5085</v>
      </c>
      <c r="R1733" t="s">
        <v>5029</v>
      </c>
    </row>
    <row r="1734" spans="1:18" x14ac:dyDescent="0.35">
      <c r="A1734">
        <v>3048482</v>
      </c>
      <c r="B1734">
        <v>6564239</v>
      </c>
      <c r="C1734" t="s">
        <v>182</v>
      </c>
      <c r="D1734">
        <v>4001815933</v>
      </c>
      <c r="E1734" s="16">
        <v>45702</v>
      </c>
      <c r="F1734" s="16" t="s">
        <v>2368</v>
      </c>
      <c r="G1734" s="16" t="s">
        <v>2310</v>
      </c>
      <c r="H1734">
        <v>4</v>
      </c>
      <c r="I1734">
        <v>23.53</v>
      </c>
      <c r="J1734">
        <v>94.12</v>
      </c>
      <c r="K1734" t="s">
        <v>4218</v>
      </c>
      <c r="L1734">
        <v>0.91</v>
      </c>
      <c r="M1734" s="16">
        <v>5.46</v>
      </c>
      <c r="N1734" s="16" t="s">
        <v>4218</v>
      </c>
      <c r="P1734" t="s">
        <v>5085</v>
      </c>
      <c r="R1734" t="s">
        <v>5029</v>
      </c>
    </row>
    <row r="1735" spans="1:18" x14ac:dyDescent="0.35">
      <c r="A1735">
        <v>3048482</v>
      </c>
      <c r="B1735">
        <v>6564239</v>
      </c>
      <c r="C1735" t="s">
        <v>182</v>
      </c>
      <c r="D1735">
        <v>4001815933</v>
      </c>
      <c r="E1735" s="16">
        <v>45702</v>
      </c>
      <c r="F1735" s="16" t="s">
        <v>3131</v>
      </c>
      <c r="G1735" s="16" t="s">
        <v>3132</v>
      </c>
      <c r="H1735">
        <v>2</v>
      </c>
      <c r="I1735">
        <v>3.65</v>
      </c>
      <c r="J1735">
        <v>7.3</v>
      </c>
      <c r="K1735" t="s">
        <v>4218</v>
      </c>
      <c r="L1735">
        <v>3.78</v>
      </c>
      <c r="M1735" s="16">
        <v>340.2</v>
      </c>
      <c r="N1735" s="16" t="s">
        <v>4218</v>
      </c>
      <c r="P1735" t="s">
        <v>5085</v>
      </c>
      <c r="R1735" t="s">
        <v>5029</v>
      </c>
    </row>
    <row r="1736" spans="1:18" x14ac:dyDescent="0.35">
      <c r="A1736">
        <v>3048482</v>
      </c>
      <c r="B1736">
        <v>6564239</v>
      </c>
      <c r="C1736" t="s">
        <v>182</v>
      </c>
      <c r="D1736">
        <v>4001815933</v>
      </c>
      <c r="E1736" s="16">
        <v>45702</v>
      </c>
      <c r="F1736" s="16" t="s">
        <v>2731</v>
      </c>
      <c r="G1736" s="16" t="s">
        <v>1823</v>
      </c>
      <c r="H1736">
        <v>4</v>
      </c>
      <c r="I1736">
        <v>6.57</v>
      </c>
      <c r="J1736">
        <v>26.28</v>
      </c>
      <c r="K1736" t="s">
        <v>4218</v>
      </c>
      <c r="L1736">
        <v>2.27</v>
      </c>
      <c r="M1736" s="16">
        <v>13.62</v>
      </c>
      <c r="N1736" s="16" t="s">
        <v>4218</v>
      </c>
      <c r="P1736" t="s">
        <v>5085</v>
      </c>
      <c r="R1736" t="s">
        <v>5029</v>
      </c>
    </row>
    <row r="1737" spans="1:18" x14ac:dyDescent="0.35">
      <c r="A1737">
        <v>3048482</v>
      </c>
      <c r="B1737">
        <v>6564239</v>
      </c>
      <c r="C1737" t="s">
        <v>182</v>
      </c>
      <c r="D1737">
        <v>4001815933</v>
      </c>
      <c r="E1737" s="16">
        <v>45702</v>
      </c>
      <c r="F1737" s="16" t="s">
        <v>2673</v>
      </c>
      <c r="G1737" s="16" t="s">
        <v>1936</v>
      </c>
      <c r="H1737">
        <v>2</v>
      </c>
      <c r="I1737">
        <v>30.25</v>
      </c>
      <c r="J1737">
        <v>60.5</v>
      </c>
      <c r="K1737" t="s">
        <v>4218</v>
      </c>
      <c r="L1737">
        <v>3095.8</v>
      </c>
      <c r="M1737" s="16">
        <v>6191.6</v>
      </c>
      <c r="N1737" s="16" t="s">
        <v>4218</v>
      </c>
      <c r="P1737" t="s">
        <v>5085</v>
      </c>
      <c r="R1737" t="s">
        <v>5029</v>
      </c>
    </row>
    <row r="1738" spans="1:18" x14ac:dyDescent="0.35">
      <c r="A1738">
        <v>3048482</v>
      </c>
      <c r="B1738">
        <v>6564239</v>
      </c>
      <c r="C1738" t="s">
        <v>182</v>
      </c>
      <c r="D1738">
        <v>4001815933</v>
      </c>
      <c r="E1738" s="16">
        <v>45702</v>
      </c>
      <c r="F1738" s="16" t="s">
        <v>2738</v>
      </c>
      <c r="G1738" s="16" t="s">
        <v>1936</v>
      </c>
      <c r="H1738">
        <v>4</v>
      </c>
      <c r="I1738">
        <v>29.54</v>
      </c>
      <c r="J1738">
        <v>118.16</v>
      </c>
      <c r="K1738" t="s">
        <v>4218</v>
      </c>
      <c r="L1738">
        <v>2486.84</v>
      </c>
      <c r="M1738" s="16">
        <v>4973.68</v>
      </c>
      <c r="N1738" s="16" t="s">
        <v>4218</v>
      </c>
      <c r="P1738" t="s">
        <v>5085</v>
      </c>
      <c r="R1738" t="s">
        <v>5029</v>
      </c>
    </row>
    <row r="1739" spans="1:18" x14ac:dyDescent="0.35">
      <c r="A1739">
        <v>3048482</v>
      </c>
      <c r="B1739">
        <v>6564239</v>
      </c>
      <c r="C1739" t="s">
        <v>182</v>
      </c>
      <c r="D1739">
        <v>4001815933</v>
      </c>
      <c r="E1739" s="16">
        <v>45702</v>
      </c>
      <c r="F1739" s="16" t="s">
        <v>2059</v>
      </c>
      <c r="G1739" s="16" t="s">
        <v>1823</v>
      </c>
      <c r="H1739">
        <v>6</v>
      </c>
      <c r="I1739">
        <v>5.03</v>
      </c>
      <c r="J1739">
        <v>30.18</v>
      </c>
      <c r="K1739" t="s">
        <v>4218</v>
      </c>
      <c r="L1739">
        <v>5.64</v>
      </c>
      <c r="M1739" s="16">
        <v>169.2</v>
      </c>
      <c r="N1739" s="16" t="s">
        <v>4218</v>
      </c>
      <c r="P1739" t="s">
        <v>5085</v>
      </c>
      <c r="R1739" t="s">
        <v>5029</v>
      </c>
    </row>
    <row r="1740" spans="1:18" x14ac:dyDescent="0.35">
      <c r="A1740">
        <v>3048482</v>
      </c>
      <c r="B1740">
        <v>6564239</v>
      </c>
      <c r="C1740" t="s">
        <v>182</v>
      </c>
      <c r="D1740">
        <v>4001815933</v>
      </c>
      <c r="E1740" s="16">
        <v>45702</v>
      </c>
      <c r="F1740" s="16" t="s">
        <v>2736</v>
      </c>
      <c r="G1740" s="16" t="s">
        <v>1823</v>
      </c>
      <c r="H1740">
        <v>2</v>
      </c>
      <c r="I1740">
        <v>7.46</v>
      </c>
      <c r="J1740">
        <v>14.92</v>
      </c>
      <c r="K1740" t="s">
        <v>4218</v>
      </c>
      <c r="L1740">
        <v>81.27</v>
      </c>
      <c r="M1740" s="16">
        <v>325.08</v>
      </c>
      <c r="N1740" s="16" t="s">
        <v>4218</v>
      </c>
      <c r="P1740" t="s">
        <v>5085</v>
      </c>
      <c r="R1740" t="s">
        <v>5029</v>
      </c>
    </row>
    <row r="1741" spans="1:18" x14ac:dyDescent="0.35">
      <c r="A1741">
        <v>3048482</v>
      </c>
      <c r="B1741">
        <v>6564239</v>
      </c>
      <c r="C1741" t="s">
        <v>182</v>
      </c>
      <c r="D1741">
        <v>4001815933</v>
      </c>
      <c r="E1741" s="16">
        <v>45702</v>
      </c>
      <c r="F1741" s="16" t="s">
        <v>2675</v>
      </c>
      <c r="G1741" s="16" t="s">
        <v>1826</v>
      </c>
      <c r="H1741">
        <v>4</v>
      </c>
      <c r="I1741">
        <v>6.6</v>
      </c>
      <c r="J1741">
        <v>26.4</v>
      </c>
      <c r="K1741" t="s">
        <v>4218</v>
      </c>
      <c r="L1741">
        <v>25.45</v>
      </c>
      <c r="M1741" s="16">
        <v>1527</v>
      </c>
      <c r="N1741" s="16" t="s">
        <v>4218</v>
      </c>
      <c r="P1741" t="s">
        <v>5085</v>
      </c>
      <c r="R1741" t="s">
        <v>5029</v>
      </c>
    </row>
    <row r="1742" spans="1:18" x14ac:dyDescent="0.35">
      <c r="A1742">
        <v>3048482</v>
      </c>
      <c r="B1742">
        <v>6564239</v>
      </c>
      <c r="C1742" t="s">
        <v>182</v>
      </c>
      <c r="D1742">
        <v>4001815933</v>
      </c>
      <c r="E1742" s="16">
        <v>45702</v>
      </c>
      <c r="F1742" s="16" t="s">
        <v>2067</v>
      </c>
      <c r="G1742" s="16" t="s">
        <v>2068</v>
      </c>
      <c r="H1742">
        <v>1</v>
      </c>
      <c r="I1742">
        <v>1.69</v>
      </c>
      <c r="J1742">
        <v>1.69</v>
      </c>
      <c r="K1742" t="s">
        <v>4218</v>
      </c>
      <c r="L1742">
        <v>18.62</v>
      </c>
      <c r="M1742" s="16">
        <v>37.24</v>
      </c>
      <c r="N1742" s="16" t="s">
        <v>4218</v>
      </c>
      <c r="P1742" t="s">
        <v>5085</v>
      </c>
      <c r="R1742" t="s">
        <v>5029</v>
      </c>
    </row>
    <row r="1743" spans="1:18" x14ac:dyDescent="0.35">
      <c r="A1743">
        <v>3048482</v>
      </c>
      <c r="B1743">
        <v>6564239</v>
      </c>
      <c r="C1743" t="s">
        <v>182</v>
      </c>
      <c r="D1743">
        <v>4001815933</v>
      </c>
      <c r="E1743" s="16">
        <v>45702</v>
      </c>
      <c r="F1743" s="16" t="s">
        <v>1892</v>
      </c>
      <c r="G1743" s="16" t="s">
        <v>1823</v>
      </c>
      <c r="H1743">
        <v>2</v>
      </c>
      <c r="I1743">
        <v>1.54</v>
      </c>
      <c r="J1743">
        <v>3.08</v>
      </c>
      <c r="K1743" t="s">
        <v>4218</v>
      </c>
      <c r="L1743">
        <v>13.57</v>
      </c>
      <c r="M1743" s="16">
        <v>81.42</v>
      </c>
      <c r="N1743" s="16" t="s">
        <v>4218</v>
      </c>
      <c r="P1743" t="s">
        <v>5085</v>
      </c>
      <c r="R1743" t="s">
        <v>5029</v>
      </c>
    </row>
    <row r="1744" spans="1:18" x14ac:dyDescent="0.35">
      <c r="A1744">
        <v>3048482</v>
      </c>
      <c r="B1744">
        <v>6564239</v>
      </c>
      <c r="C1744" t="s">
        <v>182</v>
      </c>
      <c r="D1744">
        <v>4001815933</v>
      </c>
      <c r="E1744" s="16">
        <v>45702</v>
      </c>
      <c r="F1744" s="16" t="s">
        <v>2109</v>
      </c>
      <c r="G1744" s="16" t="s">
        <v>1826</v>
      </c>
      <c r="H1744">
        <v>8</v>
      </c>
      <c r="I1744">
        <v>1.63</v>
      </c>
      <c r="J1744">
        <v>13.04</v>
      </c>
      <c r="K1744" t="s">
        <v>4218</v>
      </c>
      <c r="L1744">
        <v>20.149999999999999</v>
      </c>
      <c r="M1744" s="16">
        <v>40.299999999999997</v>
      </c>
      <c r="N1744" s="16" t="s">
        <v>4218</v>
      </c>
      <c r="P1744" t="s">
        <v>5085</v>
      </c>
      <c r="R1744" t="s">
        <v>5029</v>
      </c>
    </row>
    <row r="1745" spans="1:18" x14ac:dyDescent="0.35">
      <c r="A1745">
        <v>3048482</v>
      </c>
      <c r="B1745">
        <v>6564239</v>
      </c>
      <c r="C1745" t="s">
        <v>182</v>
      </c>
      <c r="D1745">
        <v>4001815933</v>
      </c>
      <c r="E1745" s="16">
        <v>45702</v>
      </c>
      <c r="F1745" s="16" t="s">
        <v>3133</v>
      </c>
      <c r="G1745" s="16" t="s">
        <v>1831</v>
      </c>
      <c r="H1745">
        <v>16</v>
      </c>
      <c r="I1745">
        <v>1.41</v>
      </c>
      <c r="J1745">
        <v>22.56</v>
      </c>
      <c r="K1745" t="s">
        <v>4218</v>
      </c>
      <c r="L1745">
        <v>10.57</v>
      </c>
      <c r="M1745" s="16">
        <v>21.14</v>
      </c>
      <c r="N1745" s="16" t="s">
        <v>4218</v>
      </c>
      <c r="P1745" t="s">
        <v>5085</v>
      </c>
      <c r="R1745" t="s">
        <v>5029</v>
      </c>
    </row>
    <row r="1746" spans="1:18" x14ac:dyDescent="0.35">
      <c r="A1746">
        <v>3048482</v>
      </c>
      <c r="B1746">
        <v>6564239</v>
      </c>
      <c r="C1746" t="s">
        <v>182</v>
      </c>
      <c r="D1746">
        <v>4001815933</v>
      </c>
      <c r="E1746" s="16">
        <v>45702</v>
      </c>
      <c r="F1746" s="16" t="s">
        <v>3134</v>
      </c>
      <c r="G1746" s="16" t="s">
        <v>1831</v>
      </c>
      <c r="H1746">
        <v>2</v>
      </c>
      <c r="I1746">
        <v>7.3</v>
      </c>
      <c r="J1746">
        <v>14.6</v>
      </c>
      <c r="K1746" t="s">
        <v>4218</v>
      </c>
      <c r="L1746">
        <v>4.3600000000000003</v>
      </c>
      <c r="M1746" s="16">
        <v>26.16</v>
      </c>
      <c r="N1746" s="16" t="s">
        <v>4218</v>
      </c>
      <c r="P1746" t="s">
        <v>5085</v>
      </c>
      <c r="R1746" t="s">
        <v>5029</v>
      </c>
    </row>
    <row r="1747" spans="1:18" x14ac:dyDescent="0.35">
      <c r="A1747">
        <v>3048482</v>
      </c>
      <c r="B1747">
        <v>6564239</v>
      </c>
      <c r="C1747" t="s">
        <v>182</v>
      </c>
      <c r="D1747">
        <v>4001815933</v>
      </c>
      <c r="E1747" s="16">
        <v>45702</v>
      </c>
      <c r="F1747" s="16" t="s">
        <v>3135</v>
      </c>
      <c r="G1747" s="16" t="s">
        <v>1826</v>
      </c>
      <c r="H1747">
        <v>16</v>
      </c>
      <c r="I1747">
        <v>25.08</v>
      </c>
      <c r="J1747">
        <v>401.28</v>
      </c>
      <c r="K1747" t="s">
        <v>4218</v>
      </c>
      <c r="L1747">
        <v>0.91</v>
      </c>
      <c r="M1747" s="16">
        <v>5.46</v>
      </c>
      <c r="N1747" s="16" t="s">
        <v>4218</v>
      </c>
      <c r="P1747" t="s">
        <v>5085</v>
      </c>
      <c r="R1747" t="s">
        <v>5029</v>
      </c>
    </row>
    <row r="1748" spans="1:18" x14ac:dyDescent="0.35">
      <c r="A1748">
        <v>3048482</v>
      </c>
      <c r="B1748">
        <v>6564239</v>
      </c>
      <c r="C1748" t="s">
        <v>182</v>
      </c>
      <c r="D1748">
        <v>4001815933</v>
      </c>
      <c r="E1748" s="16">
        <v>45702</v>
      </c>
      <c r="F1748" s="16" t="s">
        <v>3136</v>
      </c>
      <c r="G1748" s="16" t="s">
        <v>1826</v>
      </c>
      <c r="H1748">
        <v>16</v>
      </c>
      <c r="I1748">
        <v>4.25</v>
      </c>
      <c r="J1748">
        <v>68</v>
      </c>
      <c r="K1748" t="s">
        <v>4218</v>
      </c>
      <c r="L1748">
        <v>3.78</v>
      </c>
      <c r="M1748" s="16">
        <v>340.2</v>
      </c>
      <c r="N1748" s="16" t="s">
        <v>4218</v>
      </c>
      <c r="P1748" t="s">
        <v>5085</v>
      </c>
      <c r="R1748" t="s">
        <v>5029</v>
      </c>
    </row>
    <row r="1749" spans="1:18" x14ac:dyDescent="0.35">
      <c r="A1749">
        <v>3048482</v>
      </c>
      <c r="B1749">
        <v>6564239</v>
      </c>
      <c r="C1749" t="s">
        <v>182</v>
      </c>
      <c r="D1749">
        <v>4001815933</v>
      </c>
      <c r="E1749" s="16">
        <v>45702</v>
      </c>
      <c r="F1749" s="16" t="s">
        <v>3137</v>
      </c>
      <c r="G1749" s="16" t="s">
        <v>1819</v>
      </c>
      <c r="H1749">
        <v>6</v>
      </c>
      <c r="I1749">
        <v>3.49</v>
      </c>
      <c r="J1749">
        <v>20.94</v>
      </c>
      <c r="K1749" t="s">
        <v>4218</v>
      </c>
      <c r="L1749">
        <v>2.27</v>
      </c>
      <c r="M1749" s="16">
        <v>13.62</v>
      </c>
      <c r="N1749" s="16" t="s">
        <v>4218</v>
      </c>
      <c r="P1749" t="s">
        <v>5085</v>
      </c>
      <c r="R1749" t="s">
        <v>5029</v>
      </c>
    </row>
    <row r="1750" spans="1:18" x14ac:dyDescent="0.35">
      <c r="A1750">
        <v>3048482</v>
      </c>
      <c r="B1750">
        <v>6564239</v>
      </c>
      <c r="C1750" t="s">
        <v>182</v>
      </c>
      <c r="D1750">
        <v>4001815933</v>
      </c>
      <c r="E1750" s="16">
        <v>45702</v>
      </c>
      <c r="F1750" s="16" t="s">
        <v>3138</v>
      </c>
      <c r="G1750" t="s">
        <v>1819</v>
      </c>
      <c r="H1750">
        <v>4</v>
      </c>
      <c r="I1750">
        <v>3.88</v>
      </c>
      <c r="J1750">
        <v>15.52</v>
      </c>
      <c r="K1750" t="s">
        <v>4218</v>
      </c>
      <c r="M1750" s="16"/>
      <c r="N1750" s="16"/>
      <c r="R1750" t="s">
        <v>5029</v>
      </c>
    </row>
    <row r="1751" spans="1:18" x14ac:dyDescent="0.35">
      <c r="A1751">
        <v>3048482</v>
      </c>
      <c r="B1751">
        <v>6564239</v>
      </c>
      <c r="C1751" t="s">
        <v>182</v>
      </c>
      <c r="D1751">
        <v>4001815933</v>
      </c>
      <c r="E1751" s="16">
        <v>45702</v>
      </c>
      <c r="F1751" s="16" t="s">
        <v>3139</v>
      </c>
      <c r="G1751" t="s">
        <v>1819</v>
      </c>
      <c r="H1751">
        <v>16</v>
      </c>
      <c r="I1751">
        <v>2.4700000000000002</v>
      </c>
      <c r="J1751">
        <v>39.520000000000003</v>
      </c>
      <c r="K1751" t="s">
        <v>4218</v>
      </c>
      <c r="M1751" s="16"/>
      <c r="N1751" s="16"/>
      <c r="R1751" t="s">
        <v>5029</v>
      </c>
    </row>
    <row r="1752" spans="1:18" x14ac:dyDescent="0.35">
      <c r="A1752">
        <v>3048482</v>
      </c>
      <c r="B1752">
        <v>6564239</v>
      </c>
      <c r="C1752" t="s">
        <v>182</v>
      </c>
      <c r="D1752">
        <v>4001815933</v>
      </c>
      <c r="E1752" s="16">
        <v>45702</v>
      </c>
      <c r="F1752" s="16" t="s">
        <v>3140</v>
      </c>
      <c r="G1752" t="s">
        <v>1831</v>
      </c>
      <c r="H1752">
        <v>1</v>
      </c>
      <c r="I1752">
        <v>1.25</v>
      </c>
      <c r="J1752">
        <v>1.25</v>
      </c>
      <c r="K1752" t="s">
        <v>4218</v>
      </c>
      <c r="M1752" s="16"/>
      <c r="N1752" s="16"/>
      <c r="R1752" t="s">
        <v>5029</v>
      </c>
    </row>
    <row r="1753" spans="1:18" x14ac:dyDescent="0.35">
      <c r="A1753">
        <v>3048482</v>
      </c>
      <c r="B1753">
        <v>6564239</v>
      </c>
      <c r="C1753" t="s">
        <v>182</v>
      </c>
      <c r="D1753">
        <v>4001815933</v>
      </c>
      <c r="E1753" s="16">
        <v>45702</v>
      </c>
      <c r="F1753" s="16" t="s">
        <v>2384</v>
      </c>
      <c r="G1753" t="s">
        <v>1835</v>
      </c>
      <c r="H1753">
        <v>8</v>
      </c>
      <c r="I1753">
        <v>17.43</v>
      </c>
      <c r="J1753">
        <v>139.44</v>
      </c>
      <c r="K1753" t="s">
        <v>4218</v>
      </c>
      <c r="M1753" s="16"/>
      <c r="N1753" s="16"/>
      <c r="R1753" t="s">
        <v>5029</v>
      </c>
    </row>
    <row r="1754" spans="1:18" x14ac:dyDescent="0.35">
      <c r="A1754">
        <v>3048482</v>
      </c>
      <c r="B1754">
        <v>6564239</v>
      </c>
      <c r="C1754" t="s">
        <v>182</v>
      </c>
      <c r="D1754">
        <v>4001815933</v>
      </c>
      <c r="E1754" s="16">
        <v>45702</v>
      </c>
      <c r="F1754" s="16" t="s">
        <v>2515</v>
      </c>
      <c r="G1754" t="s">
        <v>1835</v>
      </c>
      <c r="H1754">
        <v>8</v>
      </c>
      <c r="I1754">
        <v>16.18</v>
      </c>
      <c r="J1754">
        <v>129.44</v>
      </c>
      <c r="K1754" t="s">
        <v>4218</v>
      </c>
      <c r="M1754" s="16"/>
      <c r="N1754" s="16"/>
      <c r="R1754" t="s">
        <v>5029</v>
      </c>
    </row>
    <row r="1755" spans="1:18" x14ac:dyDescent="0.35">
      <c r="A1755">
        <v>3048482</v>
      </c>
      <c r="B1755">
        <v>6564239</v>
      </c>
      <c r="C1755" t="s">
        <v>182</v>
      </c>
      <c r="D1755">
        <v>4001815933</v>
      </c>
      <c r="E1755" s="16">
        <v>45702</v>
      </c>
      <c r="F1755" s="16" t="s">
        <v>2377</v>
      </c>
      <c r="G1755" t="s">
        <v>1823</v>
      </c>
      <c r="H1755">
        <v>16</v>
      </c>
      <c r="I1755">
        <v>37.96</v>
      </c>
      <c r="J1755">
        <v>607.36</v>
      </c>
      <c r="K1755" t="s">
        <v>4218</v>
      </c>
      <c r="M1755" s="16"/>
      <c r="N1755" s="16"/>
      <c r="R1755" t="s">
        <v>5029</v>
      </c>
    </row>
    <row r="1756" spans="1:18" x14ac:dyDescent="0.35">
      <c r="A1756">
        <v>3048482</v>
      </c>
      <c r="B1756">
        <v>6564239</v>
      </c>
      <c r="C1756" t="s">
        <v>182</v>
      </c>
      <c r="D1756">
        <v>4001815933</v>
      </c>
      <c r="E1756" s="16">
        <v>45702</v>
      </c>
      <c r="F1756" s="16" t="s">
        <v>2382</v>
      </c>
      <c r="G1756" t="s">
        <v>2383</v>
      </c>
      <c r="H1756">
        <v>32</v>
      </c>
      <c r="I1756">
        <v>11.53</v>
      </c>
      <c r="J1756">
        <v>368.96</v>
      </c>
      <c r="K1756" t="s">
        <v>4218</v>
      </c>
      <c r="M1756" s="16"/>
      <c r="N1756" s="16"/>
      <c r="R1756" t="s">
        <v>5029</v>
      </c>
    </row>
    <row r="1757" spans="1:18" x14ac:dyDescent="0.35">
      <c r="A1757">
        <v>3048482</v>
      </c>
      <c r="B1757">
        <v>6564239</v>
      </c>
      <c r="C1757" t="s">
        <v>182</v>
      </c>
      <c r="D1757">
        <v>4001815933</v>
      </c>
      <c r="E1757" s="16">
        <v>45702</v>
      </c>
      <c r="F1757" s="16" t="s">
        <v>2375</v>
      </c>
      <c r="G1757" t="s">
        <v>1825</v>
      </c>
      <c r="H1757">
        <v>8</v>
      </c>
      <c r="I1757">
        <v>5.3</v>
      </c>
      <c r="J1757">
        <v>42.4</v>
      </c>
      <c r="K1757" t="s">
        <v>4218</v>
      </c>
      <c r="M1757" s="16"/>
      <c r="N1757" s="16"/>
      <c r="R1757" t="s">
        <v>5029</v>
      </c>
    </row>
    <row r="1758" spans="1:18" x14ac:dyDescent="0.35">
      <c r="A1758">
        <v>3048482</v>
      </c>
      <c r="B1758">
        <v>6564239</v>
      </c>
      <c r="C1758" t="s">
        <v>182</v>
      </c>
      <c r="D1758">
        <v>4001815933</v>
      </c>
      <c r="E1758" s="16">
        <v>45702</v>
      </c>
      <c r="F1758" s="16" t="s">
        <v>3005</v>
      </c>
      <c r="G1758" t="s">
        <v>1826</v>
      </c>
      <c r="H1758">
        <v>16</v>
      </c>
      <c r="I1758">
        <v>33.97</v>
      </c>
      <c r="J1758">
        <v>543.52</v>
      </c>
      <c r="K1758" t="s">
        <v>4218</v>
      </c>
      <c r="M1758" s="16"/>
      <c r="N1758" s="16"/>
      <c r="R1758" t="s">
        <v>5029</v>
      </c>
    </row>
    <row r="1759" spans="1:18" x14ac:dyDescent="0.35">
      <c r="A1759">
        <v>3048482</v>
      </c>
      <c r="B1759">
        <v>6564239</v>
      </c>
      <c r="C1759" t="s">
        <v>182</v>
      </c>
      <c r="D1759">
        <v>4001815933</v>
      </c>
      <c r="E1759" s="16">
        <v>45702</v>
      </c>
      <c r="F1759" s="16" t="s">
        <v>3141</v>
      </c>
      <c r="G1759" t="s">
        <v>1819</v>
      </c>
      <c r="H1759">
        <v>16</v>
      </c>
      <c r="I1759">
        <v>3.57</v>
      </c>
      <c r="J1759">
        <v>57.12</v>
      </c>
      <c r="K1759" t="s">
        <v>4218</v>
      </c>
      <c r="M1759" s="16"/>
      <c r="N1759" s="16"/>
      <c r="R1759" t="s">
        <v>5029</v>
      </c>
    </row>
    <row r="1760" spans="1:18" x14ac:dyDescent="0.35">
      <c r="A1760">
        <v>3048482</v>
      </c>
      <c r="B1760">
        <v>6564239</v>
      </c>
      <c r="C1760" t="s">
        <v>182</v>
      </c>
      <c r="D1760">
        <v>4001815933</v>
      </c>
      <c r="E1760" s="16">
        <v>45702</v>
      </c>
      <c r="F1760" s="16" t="s">
        <v>3142</v>
      </c>
      <c r="G1760" t="s">
        <v>1831</v>
      </c>
      <c r="H1760">
        <v>16</v>
      </c>
      <c r="I1760">
        <v>13.77</v>
      </c>
      <c r="J1760">
        <v>220.32</v>
      </c>
      <c r="K1760" t="s">
        <v>4218</v>
      </c>
      <c r="M1760" s="16"/>
      <c r="N1760" s="16"/>
      <c r="R1760" t="s">
        <v>5029</v>
      </c>
    </row>
    <row r="1761" spans="1:18" x14ac:dyDescent="0.35">
      <c r="A1761">
        <v>3048482</v>
      </c>
      <c r="B1761">
        <v>6564239</v>
      </c>
      <c r="C1761" t="s">
        <v>182</v>
      </c>
      <c r="D1761">
        <v>4001815933</v>
      </c>
      <c r="E1761" s="16">
        <v>45702</v>
      </c>
      <c r="F1761" s="16" t="s">
        <v>3143</v>
      </c>
      <c r="G1761" t="s">
        <v>1823</v>
      </c>
      <c r="H1761">
        <v>3</v>
      </c>
      <c r="I1761">
        <v>35.61</v>
      </c>
      <c r="J1761">
        <v>106.83</v>
      </c>
      <c r="K1761" t="s">
        <v>4218</v>
      </c>
      <c r="M1761" s="16"/>
      <c r="N1761" s="16"/>
      <c r="R1761" t="s">
        <v>5029</v>
      </c>
    </row>
    <row r="1762" spans="1:18" x14ac:dyDescent="0.35">
      <c r="A1762">
        <v>3048482</v>
      </c>
      <c r="B1762">
        <v>6564239</v>
      </c>
      <c r="C1762" t="s">
        <v>182</v>
      </c>
      <c r="D1762">
        <v>4001815933</v>
      </c>
      <c r="E1762" s="16">
        <v>45702</v>
      </c>
      <c r="F1762" s="16" t="s">
        <v>3144</v>
      </c>
      <c r="G1762" t="s">
        <v>1826</v>
      </c>
      <c r="H1762">
        <v>4</v>
      </c>
      <c r="I1762">
        <v>29.13</v>
      </c>
      <c r="J1762">
        <v>116.52</v>
      </c>
      <c r="K1762" t="s">
        <v>4218</v>
      </c>
      <c r="M1762" s="16"/>
      <c r="N1762" s="16"/>
      <c r="R1762" t="s">
        <v>5029</v>
      </c>
    </row>
    <row r="1763" spans="1:18" x14ac:dyDescent="0.35">
      <c r="A1763">
        <v>3048482</v>
      </c>
      <c r="B1763">
        <v>6564239</v>
      </c>
      <c r="C1763" t="s">
        <v>182</v>
      </c>
      <c r="D1763">
        <v>4001815933</v>
      </c>
      <c r="E1763" s="16">
        <v>45702</v>
      </c>
      <c r="F1763" s="16" t="s">
        <v>2373</v>
      </c>
      <c r="G1763" t="s">
        <v>1835</v>
      </c>
      <c r="H1763">
        <v>2</v>
      </c>
      <c r="I1763">
        <v>107.38</v>
      </c>
      <c r="J1763">
        <v>214.76</v>
      </c>
      <c r="K1763" t="s">
        <v>4218</v>
      </c>
      <c r="M1763" s="16"/>
      <c r="N1763" s="16"/>
      <c r="R1763" t="s">
        <v>5029</v>
      </c>
    </row>
    <row r="1764" spans="1:18" x14ac:dyDescent="0.35">
      <c r="A1764">
        <v>3048482</v>
      </c>
      <c r="B1764">
        <v>6564239</v>
      </c>
      <c r="C1764" t="s">
        <v>182</v>
      </c>
      <c r="D1764">
        <v>4001815933</v>
      </c>
      <c r="E1764" s="16">
        <v>45702</v>
      </c>
      <c r="F1764" s="16" t="s">
        <v>2374</v>
      </c>
      <c r="G1764" t="s">
        <v>1835</v>
      </c>
      <c r="H1764">
        <v>2</v>
      </c>
      <c r="I1764">
        <v>93.38</v>
      </c>
      <c r="J1764">
        <v>186.76</v>
      </c>
      <c r="K1764" t="s">
        <v>4218</v>
      </c>
      <c r="M1764" s="16"/>
      <c r="N1764" s="16"/>
      <c r="R1764" t="s">
        <v>5029</v>
      </c>
    </row>
    <row r="1765" spans="1:18" x14ac:dyDescent="0.35">
      <c r="A1765">
        <v>3048482</v>
      </c>
      <c r="B1765">
        <v>6564239</v>
      </c>
      <c r="C1765" t="s">
        <v>182</v>
      </c>
      <c r="D1765">
        <v>4001815933</v>
      </c>
      <c r="E1765" s="16">
        <v>45702</v>
      </c>
      <c r="F1765" s="16" t="s">
        <v>2369</v>
      </c>
      <c r="G1765" t="s">
        <v>1835</v>
      </c>
      <c r="H1765">
        <v>4</v>
      </c>
      <c r="I1765">
        <v>43.16</v>
      </c>
      <c r="J1765">
        <v>172.64</v>
      </c>
      <c r="K1765" t="s">
        <v>4218</v>
      </c>
      <c r="M1765" s="16"/>
      <c r="N1765" s="16"/>
      <c r="R1765" t="s">
        <v>5029</v>
      </c>
    </row>
    <row r="1766" spans="1:18" x14ac:dyDescent="0.35">
      <c r="A1766">
        <v>3048482</v>
      </c>
      <c r="B1766">
        <v>6564239</v>
      </c>
      <c r="C1766" t="s">
        <v>182</v>
      </c>
      <c r="D1766">
        <v>4001815933</v>
      </c>
      <c r="E1766" s="16">
        <v>45702</v>
      </c>
      <c r="F1766" s="16" t="s">
        <v>2368</v>
      </c>
      <c r="G1766" t="s">
        <v>2310</v>
      </c>
      <c r="H1766">
        <v>16</v>
      </c>
      <c r="I1766">
        <v>23.53</v>
      </c>
      <c r="J1766">
        <v>376.48</v>
      </c>
      <c r="K1766" t="s">
        <v>4218</v>
      </c>
      <c r="M1766" s="16"/>
      <c r="N1766" s="16"/>
      <c r="R1766" t="s">
        <v>5029</v>
      </c>
    </row>
    <row r="1767" spans="1:18" x14ac:dyDescent="0.35">
      <c r="A1767">
        <v>3048482</v>
      </c>
      <c r="B1767">
        <v>6564239</v>
      </c>
      <c r="C1767" t="s">
        <v>182</v>
      </c>
      <c r="D1767">
        <v>4001815933</v>
      </c>
      <c r="E1767" s="16">
        <v>45702</v>
      </c>
      <c r="F1767" s="16" t="s">
        <v>2370</v>
      </c>
      <c r="G1767" t="s">
        <v>2371</v>
      </c>
      <c r="H1767">
        <v>16</v>
      </c>
      <c r="I1767">
        <v>10.57</v>
      </c>
      <c r="J1767">
        <v>169.12</v>
      </c>
      <c r="K1767" t="s">
        <v>4218</v>
      </c>
      <c r="M1767" s="16"/>
      <c r="N1767" s="16"/>
      <c r="R1767" t="s">
        <v>5029</v>
      </c>
    </row>
    <row r="1768" spans="1:18" x14ac:dyDescent="0.35">
      <c r="A1768">
        <v>3048482</v>
      </c>
      <c r="B1768">
        <v>6564239</v>
      </c>
      <c r="C1768" t="s">
        <v>182</v>
      </c>
      <c r="D1768">
        <v>4001815933</v>
      </c>
      <c r="E1768" s="16">
        <v>45702</v>
      </c>
      <c r="F1768" s="16" t="s">
        <v>2366</v>
      </c>
      <c r="G1768" t="s">
        <v>2367</v>
      </c>
      <c r="H1768">
        <v>4</v>
      </c>
      <c r="I1768">
        <v>42.87</v>
      </c>
      <c r="J1768">
        <v>171.48</v>
      </c>
      <c r="K1768" t="s">
        <v>4218</v>
      </c>
      <c r="M1768" s="16"/>
      <c r="N1768" s="16"/>
      <c r="R1768" t="s">
        <v>5029</v>
      </c>
    </row>
    <row r="1769" spans="1:18" x14ac:dyDescent="0.35">
      <c r="A1769">
        <v>3048482</v>
      </c>
      <c r="B1769">
        <v>6564239</v>
      </c>
      <c r="C1769" t="s">
        <v>182</v>
      </c>
      <c r="D1769">
        <v>4001815933</v>
      </c>
      <c r="E1769" s="16">
        <v>45702</v>
      </c>
      <c r="F1769" s="16" t="s">
        <v>2518</v>
      </c>
      <c r="G1769" t="s">
        <v>2104</v>
      </c>
      <c r="H1769">
        <v>4</v>
      </c>
      <c r="I1769">
        <v>293.02</v>
      </c>
      <c r="J1769">
        <v>1172.08</v>
      </c>
      <c r="K1769" t="s">
        <v>4218</v>
      </c>
      <c r="M1769" s="16"/>
      <c r="N1769" s="16"/>
      <c r="R1769" t="s">
        <v>5029</v>
      </c>
    </row>
    <row r="1770" spans="1:18" x14ac:dyDescent="0.35">
      <c r="A1770">
        <v>3048482</v>
      </c>
      <c r="B1770">
        <v>6564239</v>
      </c>
      <c r="C1770" t="s">
        <v>182</v>
      </c>
      <c r="D1770">
        <v>4001815933</v>
      </c>
      <c r="E1770" s="16">
        <v>45702</v>
      </c>
      <c r="F1770" t="s">
        <v>3145</v>
      </c>
      <c r="G1770" t="s">
        <v>1826</v>
      </c>
      <c r="H1770">
        <v>4</v>
      </c>
      <c r="I1770">
        <v>29.64</v>
      </c>
      <c r="J1770">
        <v>118.56</v>
      </c>
      <c r="K1770" t="s">
        <v>4218</v>
      </c>
      <c r="M1770" s="16"/>
      <c r="N1770" s="16"/>
      <c r="R1770" t="s">
        <v>5029</v>
      </c>
    </row>
    <row r="1771" spans="1:18" x14ac:dyDescent="0.35">
      <c r="A1771">
        <v>3048482</v>
      </c>
      <c r="B1771">
        <v>6564239</v>
      </c>
      <c r="C1771" t="s">
        <v>182</v>
      </c>
      <c r="D1771">
        <v>4001815933</v>
      </c>
      <c r="E1771" s="16">
        <v>45702</v>
      </c>
      <c r="F1771" t="s">
        <v>3146</v>
      </c>
      <c r="G1771" t="s">
        <v>1831</v>
      </c>
      <c r="H1771">
        <v>2</v>
      </c>
      <c r="I1771">
        <v>91.03</v>
      </c>
      <c r="J1771">
        <v>182.06</v>
      </c>
      <c r="K1771" t="s">
        <v>4218</v>
      </c>
      <c r="M1771" s="16"/>
      <c r="N1771" s="16"/>
      <c r="R1771" t="s">
        <v>5029</v>
      </c>
    </row>
    <row r="1772" spans="1:18" x14ac:dyDescent="0.35">
      <c r="A1772">
        <v>3048482</v>
      </c>
      <c r="B1772">
        <v>6564239</v>
      </c>
      <c r="C1772" t="s">
        <v>182</v>
      </c>
      <c r="D1772">
        <v>4001815933</v>
      </c>
      <c r="E1772" s="16">
        <v>45702</v>
      </c>
      <c r="F1772" t="s">
        <v>3147</v>
      </c>
      <c r="G1772" t="s">
        <v>1823</v>
      </c>
      <c r="H1772">
        <v>4</v>
      </c>
      <c r="I1772">
        <v>13.93</v>
      </c>
      <c r="J1772">
        <v>55.72</v>
      </c>
      <c r="K1772" t="s">
        <v>4218</v>
      </c>
      <c r="M1772" s="16"/>
      <c r="N1772" s="16"/>
      <c r="R1772" t="s">
        <v>5029</v>
      </c>
    </row>
    <row r="1773" spans="1:18" x14ac:dyDescent="0.35">
      <c r="A1773">
        <v>3048482</v>
      </c>
      <c r="B1773">
        <v>6564239</v>
      </c>
      <c r="C1773" t="s">
        <v>182</v>
      </c>
      <c r="D1773">
        <v>4001815933</v>
      </c>
      <c r="E1773" s="16">
        <v>45702</v>
      </c>
      <c r="F1773" s="16" t="s">
        <v>3148</v>
      </c>
      <c r="G1773" t="s">
        <v>1936</v>
      </c>
      <c r="H1773">
        <v>1</v>
      </c>
      <c r="I1773">
        <v>4.79</v>
      </c>
      <c r="J1773">
        <v>4.79</v>
      </c>
      <c r="K1773" t="s">
        <v>4218</v>
      </c>
      <c r="M1773" s="16"/>
      <c r="N1773" s="16"/>
      <c r="R1773" t="s">
        <v>5080</v>
      </c>
    </row>
    <row r="1774" spans="1:18" x14ac:dyDescent="0.35">
      <c r="A1774">
        <v>3048482</v>
      </c>
      <c r="B1774">
        <v>6564239</v>
      </c>
      <c r="C1774" t="s">
        <v>182</v>
      </c>
      <c r="D1774">
        <v>4001815933</v>
      </c>
      <c r="E1774" s="16">
        <v>45702</v>
      </c>
      <c r="F1774" s="16" t="s">
        <v>2027</v>
      </c>
      <c r="G1774" t="s">
        <v>1826</v>
      </c>
      <c r="H1774">
        <v>1</v>
      </c>
      <c r="I1774">
        <v>1.48</v>
      </c>
      <c r="J1774">
        <v>1.48</v>
      </c>
      <c r="K1774" t="s">
        <v>4218</v>
      </c>
      <c r="M1774" s="16"/>
      <c r="N1774" s="16"/>
      <c r="R1774" t="s">
        <v>5080</v>
      </c>
    </row>
    <row r="1775" spans="1:18" x14ac:dyDescent="0.35">
      <c r="A1775">
        <v>3048482</v>
      </c>
      <c r="B1775">
        <v>6564239</v>
      </c>
      <c r="C1775" t="s">
        <v>182</v>
      </c>
      <c r="D1775">
        <v>4001815933</v>
      </c>
      <c r="E1775" s="16">
        <v>45702</v>
      </c>
      <c r="F1775" s="16" t="s">
        <v>2739</v>
      </c>
      <c r="G1775" t="s">
        <v>1936</v>
      </c>
      <c r="H1775">
        <v>2</v>
      </c>
      <c r="I1775">
        <v>32.520000000000003</v>
      </c>
      <c r="J1775">
        <v>65.040000000000006</v>
      </c>
      <c r="K1775" t="s">
        <v>4218</v>
      </c>
      <c r="M1775" s="16"/>
      <c r="N1775" s="16"/>
      <c r="R1775" t="s">
        <v>5080</v>
      </c>
    </row>
    <row r="1776" spans="1:18" x14ac:dyDescent="0.35">
      <c r="A1776">
        <v>3048482</v>
      </c>
      <c r="B1776">
        <v>6564239</v>
      </c>
      <c r="C1776" t="s">
        <v>182</v>
      </c>
      <c r="D1776">
        <v>4001815933</v>
      </c>
      <c r="E1776" s="16">
        <v>45702</v>
      </c>
      <c r="F1776" s="16" t="s">
        <v>2739</v>
      </c>
      <c r="G1776" t="s">
        <v>1936</v>
      </c>
      <c r="H1776">
        <v>2</v>
      </c>
      <c r="I1776">
        <v>32.520000000000003</v>
      </c>
      <c r="J1776">
        <v>65.040000000000006</v>
      </c>
      <c r="K1776" t="s">
        <v>4218</v>
      </c>
      <c r="M1776" s="16"/>
      <c r="N1776" s="16"/>
      <c r="R1776" t="s">
        <v>5080</v>
      </c>
    </row>
    <row r="1777" spans="1:18" x14ac:dyDescent="0.35">
      <c r="A1777">
        <v>3048482</v>
      </c>
      <c r="B1777">
        <v>6564239</v>
      </c>
      <c r="C1777" t="s">
        <v>182</v>
      </c>
      <c r="D1777">
        <v>4001815933</v>
      </c>
      <c r="E1777" s="16">
        <v>45702</v>
      </c>
      <c r="F1777" s="16" t="s">
        <v>2735</v>
      </c>
      <c r="G1777" t="s">
        <v>1819</v>
      </c>
      <c r="H1777">
        <v>1</v>
      </c>
      <c r="I1777">
        <v>18.059999999999999</v>
      </c>
      <c r="J1777">
        <v>18.059999999999999</v>
      </c>
      <c r="K1777" t="s">
        <v>4218</v>
      </c>
      <c r="M1777" s="16"/>
      <c r="N1777" s="16"/>
      <c r="R1777" t="s">
        <v>5080</v>
      </c>
    </row>
    <row r="1778" spans="1:18" x14ac:dyDescent="0.35">
      <c r="A1778">
        <v>3048482</v>
      </c>
      <c r="B1778">
        <v>6564239</v>
      </c>
      <c r="C1778" t="s">
        <v>182</v>
      </c>
      <c r="D1778">
        <v>4001815933</v>
      </c>
      <c r="E1778" s="16">
        <v>45702</v>
      </c>
      <c r="F1778" s="16" t="s">
        <v>3149</v>
      </c>
      <c r="G1778" t="s">
        <v>1831</v>
      </c>
      <c r="H1778">
        <v>3</v>
      </c>
      <c r="I1778">
        <v>37.39</v>
      </c>
      <c r="J1778">
        <v>112.17</v>
      </c>
      <c r="K1778" t="s">
        <v>4218</v>
      </c>
      <c r="M1778" s="16"/>
      <c r="N1778" s="16"/>
      <c r="R1778" t="s">
        <v>5080</v>
      </c>
    </row>
    <row r="1779" spans="1:18" x14ac:dyDescent="0.35">
      <c r="A1779">
        <v>3048482</v>
      </c>
      <c r="B1779">
        <v>6564239</v>
      </c>
      <c r="C1779" t="s">
        <v>182</v>
      </c>
      <c r="D1779">
        <v>4001815933</v>
      </c>
      <c r="E1779" s="16">
        <v>45702</v>
      </c>
      <c r="F1779" s="16" t="s">
        <v>3150</v>
      </c>
      <c r="G1779" t="s">
        <v>1831</v>
      </c>
      <c r="H1779">
        <v>4</v>
      </c>
      <c r="I1779">
        <v>42.85</v>
      </c>
      <c r="J1779">
        <v>171.4</v>
      </c>
      <c r="K1779" t="s">
        <v>4218</v>
      </c>
      <c r="M1779" s="16"/>
      <c r="N1779" s="16"/>
      <c r="R1779" t="s">
        <v>5080</v>
      </c>
    </row>
    <row r="1780" spans="1:18" x14ac:dyDescent="0.35">
      <c r="A1780">
        <v>3048482</v>
      </c>
      <c r="B1780">
        <v>6564239</v>
      </c>
      <c r="C1780" t="s">
        <v>182</v>
      </c>
      <c r="D1780">
        <v>4001815933</v>
      </c>
      <c r="E1780" s="16">
        <v>45702</v>
      </c>
      <c r="F1780" s="16" t="s">
        <v>3151</v>
      </c>
      <c r="G1780" t="s">
        <v>1831</v>
      </c>
      <c r="H1780">
        <v>2</v>
      </c>
      <c r="I1780">
        <v>82.79</v>
      </c>
      <c r="J1780">
        <v>165.58</v>
      </c>
      <c r="K1780" t="s">
        <v>4218</v>
      </c>
      <c r="M1780" s="16"/>
      <c r="N1780" s="16"/>
      <c r="R1780" t="s">
        <v>5080</v>
      </c>
    </row>
    <row r="1781" spans="1:18" x14ac:dyDescent="0.35">
      <c r="A1781">
        <v>2587521</v>
      </c>
      <c r="B1781">
        <v>6233779</v>
      </c>
      <c r="C1781" t="s">
        <v>661</v>
      </c>
      <c r="D1781">
        <v>4001810446</v>
      </c>
      <c r="E1781" s="16">
        <v>45699</v>
      </c>
      <c r="F1781" s="16" t="s">
        <v>2077</v>
      </c>
      <c r="G1781" t="s">
        <v>2078</v>
      </c>
      <c r="H1781">
        <v>1</v>
      </c>
      <c r="I1781">
        <v>7908.11</v>
      </c>
      <c r="J1781">
        <v>7908.11</v>
      </c>
      <c r="K1781" t="s">
        <v>4218</v>
      </c>
      <c r="M1781" s="16"/>
      <c r="N1781" s="16"/>
      <c r="R1781" t="s">
        <v>5080</v>
      </c>
    </row>
    <row r="1782" spans="1:18" x14ac:dyDescent="0.35">
      <c r="A1782">
        <v>2587521</v>
      </c>
      <c r="B1782">
        <v>6233779</v>
      </c>
      <c r="C1782" t="s">
        <v>661</v>
      </c>
      <c r="D1782">
        <v>4001810446</v>
      </c>
      <c r="E1782" s="16">
        <v>45699</v>
      </c>
      <c r="F1782" s="16" t="s">
        <v>2079</v>
      </c>
      <c r="G1782" t="s">
        <v>1855</v>
      </c>
      <c r="H1782">
        <v>1</v>
      </c>
      <c r="I1782">
        <v>84.29</v>
      </c>
      <c r="J1782">
        <v>84.29</v>
      </c>
      <c r="K1782" t="s">
        <v>4218</v>
      </c>
      <c r="M1782" s="16"/>
      <c r="N1782" s="16"/>
      <c r="R1782" t="s">
        <v>5080</v>
      </c>
    </row>
    <row r="1783" spans="1:18" x14ac:dyDescent="0.35">
      <c r="A1783">
        <v>2587521</v>
      </c>
      <c r="B1783">
        <v>6233779</v>
      </c>
      <c r="C1783" t="s">
        <v>661</v>
      </c>
      <c r="D1783">
        <v>4001810446</v>
      </c>
      <c r="E1783" s="16">
        <v>45699</v>
      </c>
      <c r="F1783" s="16" t="s">
        <v>2080</v>
      </c>
      <c r="G1783" t="s">
        <v>1822</v>
      </c>
      <c r="H1783">
        <v>2</v>
      </c>
      <c r="I1783">
        <v>0.9</v>
      </c>
      <c r="J1783">
        <v>1.8</v>
      </c>
      <c r="K1783" t="s">
        <v>4218</v>
      </c>
      <c r="M1783" s="16"/>
      <c r="N1783" s="16"/>
      <c r="R1783" t="s">
        <v>5080</v>
      </c>
    </row>
    <row r="1784" spans="1:18" x14ac:dyDescent="0.35">
      <c r="A1784">
        <v>2587521</v>
      </c>
      <c r="B1784">
        <v>6233779</v>
      </c>
      <c r="C1784" t="s">
        <v>661</v>
      </c>
      <c r="D1784">
        <v>4001810446</v>
      </c>
      <c r="E1784" s="16">
        <v>45699</v>
      </c>
      <c r="F1784" s="16" t="s">
        <v>2081</v>
      </c>
      <c r="G1784" t="s">
        <v>1936</v>
      </c>
      <c r="H1784">
        <v>2</v>
      </c>
      <c r="I1784">
        <v>3.02</v>
      </c>
      <c r="J1784">
        <v>6.04</v>
      </c>
      <c r="K1784" t="s">
        <v>4218</v>
      </c>
      <c r="M1784" s="16"/>
      <c r="N1784" s="16"/>
      <c r="R1784" t="s">
        <v>5080</v>
      </c>
    </row>
    <row r="1785" spans="1:18" x14ac:dyDescent="0.35">
      <c r="A1785">
        <v>2587521</v>
      </c>
      <c r="B1785">
        <v>6233779</v>
      </c>
      <c r="C1785" t="s">
        <v>661</v>
      </c>
      <c r="D1785">
        <v>4001810446</v>
      </c>
      <c r="E1785" s="16">
        <v>45699</v>
      </c>
      <c r="F1785" s="16" t="s">
        <v>1981</v>
      </c>
      <c r="G1785" t="s">
        <v>1982</v>
      </c>
      <c r="H1785">
        <v>10</v>
      </c>
      <c r="I1785">
        <v>2.83</v>
      </c>
      <c r="J1785">
        <v>28.3</v>
      </c>
      <c r="K1785" t="s">
        <v>4218</v>
      </c>
      <c r="M1785" s="16"/>
      <c r="N1785" s="16"/>
      <c r="R1785" t="s">
        <v>5080</v>
      </c>
    </row>
    <row r="1786" spans="1:18" x14ac:dyDescent="0.35">
      <c r="A1786">
        <v>2587521</v>
      </c>
      <c r="B1786">
        <v>6233779</v>
      </c>
      <c r="C1786" t="s">
        <v>661</v>
      </c>
      <c r="D1786">
        <v>4001810446</v>
      </c>
      <c r="E1786" s="16">
        <v>45699</v>
      </c>
      <c r="F1786" s="16" t="s">
        <v>2082</v>
      </c>
      <c r="G1786" t="s">
        <v>1855</v>
      </c>
      <c r="H1786">
        <v>1</v>
      </c>
      <c r="I1786">
        <v>176.83</v>
      </c>
      <c r="J1786">
        <v>176.83</v>
      </c>
      <c r="K1786" t="s">
        <v>4218</v>
      </c>
      <c r="M1786" s="16"/>
      <c r="N1786" s="16"/>
      <c r="R1786" t="s">
        <v>5080</v>
      </c>
    </row>
    <row r="1787" spans="1:18" x14ac:dyDescent="0.35">
      <c r="A1787">
        <v>2587521</v>
      </c>
      <c r="B1787">
        <v>6233779</v>
      </c>
      <c r="C1787" t="s">
        <v>661</v>
      </c>
      <c r="D1787">
        <v>4001810446</v>
      </c>
      <c r="E1787" s="16">
        <v>45699</v>
      </c>
      <c r="F1787" s="16" t="s">
        <v>2013</v>
      </c>
      <c r="G1787" t="s">
        <v>1822</v>
      </c>
      <c r="H1787">
        <v>5</v>
      </c>
      <c r="I1787">
        <v>11.29</v>
      </c>
      <c r="J1787">
        <v>56.45</v>
      </c>
      <c r="K1787" t="s">
        <v>4218</v>
      </c>
      <c r="M1787" s="16"/>
      <c r="N1787" s="16"/>
      <c r="R1787" t="s">
        <v>5080</v>
      </c>
    </row>
    <row r="1788" spans="1:18" x14ac:dyDescent="0.35">
      <c r="A1788">
        <v>2587521</v>
      </c>
      <c r="B1788">
        <v>6233779</v>
      </c>
      <c r="C1788" t="s">
        <v>661</v>
      </c>
      <c r="D1788">
        <v>4001810446</v>
      </c>
      <c r="E1788" s="16">
        <v>45699</v>
      </c>
      <c r="F1788" s="16" t="s">
        <v>2083</v>
      </c>
      <c r="G1788" t="s">
        <v>2084</v>
      </c>
      <c r="H1788">
        <v>2</v>
      </c>
      <c r="I1788">
        <v>4.04</v>
      </c>
      <c r="J1788">
        <v>8.08</v>
      </c>
      <c r="K1788" t="s">
        <v>4218</v>
      </c>
      <c r="M1788" s="16"/>
      <c r="N1788" s="16"/>
      <c r="R1788" t="s">
        <v>5080</v>
      </c>
    </row>
    <row r="1789" spans="1:18" x14ac:dyDescent="0.35">
      <c r="A1789">
        <v>2587521</v>
      </c>
      <c r="B1789">
        <v>6233779</v>
      </c>
      <c r="C1789" t="s">
        <v>661</v>
      </c>
      <c r="D1789">
        <v>4001810446</v>
      </c>
      <c r="E1789" s="16">
        <v>45699</v>
      </c>
      <c r="F1789" s="16" t="s">
        <v>2085</v>
      </c>
      <c r="G1789" t="s">
        <v>1855</v>
      </c>
      <c r="H1789">
        <v>1</v>
      </c>
      <c r="I1789">
        <v>188.01</v>
      </c>
      <c r="J1789">
        <v>188.01</v>
      </c>
      <c r="K1789" t="s">
        <v>4218</v>
      </c>
      <c r="M1789" s="16"/>
      <c r="N1789" s="16"/>
      <c r="R1789" t="s">
        <v>5080</v>
      </c>
    </row>
    <row r="1790" spans="1:18" x14ac:dyDescent="0.35">
      <c r="A1790">
        <v>2587521</v>
      </c>
      <c r="B1790">
        <v>6233779</v>
      </c>
      <c r="C1790" t="s">
        <v>661</v>
      </c>
      <c r="D1790">
        <v>4001810446</v>
      </c>
      <c r="E1790" s="16">
        <v>45699</v>
      </c>
      <c r="F1790" s="16" t="s">
        <v>2086</v>
      </c>
      <c r="G1790" t="s">
        <v>1936</v>
      </c>
      <c r="H1790">
        <v>2</v>
      </c>
      <c r="I1790">
        <v>3.83</v>
      </c>
      <c r="J1790">
        <v>7.66</v>
      </c>
      <c r="K1790" t="s">
        <v>4218</v>
      </c>
      <c r="M1790" s="16"/>
      <c r="N1790" s="16"/>
      <c r="R1790" t="s">
        <v>5080</v>
      </c>
    </row>
    <row r="1791" spans="1:18" x14ac:dyDescent="0.35">
      <c r="A1791">
        <v>2587521</v>
      </c>
      <c r="B1791">
        <v>6233779</v>
      </c>
      <c r="C1791" t="s">
        <v>661</v>
      </c>
      <c r="D1791">
        <v>4001810446</v>
      </c>
      <c r="E1791" s="16">
        <v>45699</v>
      </c>
      <c r="F1791" s="16" t="s">
        <v>2087</v>
      </c>
      <c r="G1791" t="s">
        <v>1822</v>
      </c>
      <c r="H1791">
        <v>2</v>
      </c>
      <c r="I1791">
        <v>2.02</v>
      </c>
      <c r="J1791">
        <v>4.04</v>
      </c>
      <c r="K1791" t="s">
        <v>4218</v>
      </c>
      <c r="M1791" s="16"/>
      <c r="N1791" s="16"/>
      <c r="R1791" t="s">
        <v>5080</v>
      </c>
    </row>
    <row r="1792" spans="1:18" x14ac:dyDescent="0.35">
      <c r="A1792">
        <v>2587521</v>
      </c>
      <c r="B1792">
        <v>6233779</v>
      </c>
      <c r="C1792" t="s">
        <v>661</v>
      </c>
      <c r="D1792">
        <v>4001810446</v>
      </c>
      <c r="E1792" s="16">
        <v>45699</v>
      </c>
      <c r="F1792" s="16" t="s">
        <v>2088</v>
      </c>
      <c r="G1792" t="s">
        <v>1822</v>
      </c>
      <c r="H1792">
        <v>3</v>
      </c>
      <c r="I1792">
        <v>6.41</v>
      </c>
      <c r="J1792">
        <v>19.23</v>
      </c>
      <c r="K1792" t="s">
        <v>4218</v>
      </c>
      <c r="M1792" s="16"/>
      <c r="N1792" s="16"/>
      <c r="R1792" t="s">
        <v>5080</v>
      </c>
    </row>
    <row r="1793" spans="1:18" x14ac:dyDescent="0.35">
      <c r="A1793">
        <v>3101592</v>
      </c>
      <c r="B1793">
        <v>6601782</v>
      </c>
      <c r="C1793" t="s">
        <v>6870</v>
      </c>
      <c r="D1793">
        <v>4001934163</v>
      </c>
      <c r="E1793" s="16">
        <v>45797</v>
      </c>
      <c r="F1793" s="16" t="s">
        <v>6871</v>
      </c>
      <c r="G1793" t="s">
        <v>1814</v>
      </c>
      <c r="H1793">
        <v>7</v>
      </c>
      <c r="I1793">
        <v>169.89</v>
      </c>
      <c r="J1793">
        <v>1189.23</v>
      </c>
      <c r="K1793" t="s">
        <v>4218</v>
      </c>
      <c r="M1793" s="16"/>
      <c r="N1793" s="16"/>
      <c r="R1793" t="s">
        <v>5080</v>
      </c>
    </row>
    <row r="1794" spans="1:18" x14ac:dyDescent="0.35">
      <c r="A1794" t="s">
        <v>6883</v>
      </c>
      <c r="B1794">
        <v>6465233</v>
      </c>
      <c r="C1794" t="s">
        <v>6884</v>
      </c>
      <c r="D1794">
        <v>4001946479</v>
      </c>
      <c r="E1794" s="16" t="s">
        <v>6885</v>
      </c>
      <c r="F1794" s="16" t="s">
        <v>2454</v>
      </c>
      <c r="G1794" t="s">
        <v>1828</v>
      </c>
      <c r="H1794">
        <v>1</v>
      </c>
      <c r="I1794">
        <v>342.96</v>
      </c>
      <c r="J1794">
        <v>342.96</v>
      </c>
      <c r="K1794" t="s">
        <v>4218</v>
      </c>
      <c r="M1794" s="16"/>
      <c r="N1794" s="16"/>
      <c r="R1794" t="s">
        <v>5080</v>
      </c>
    </row>
    <row r="1795" spans="1:18" x14ac:dyDescent="0.35">
      <c r="A1795" t="s">
        <v>6883</v>
      </c>
      <c r="B1795">
        <v>6465233</v>
      </c>
      <c r="C1795" t="s">
        <v>6884</v>
      </c>
      <c r="D1795">
        <v>4001946479</v>
      </c>
      <c r="E1795" s="16" t="s">
        <v>6885</v>
      </c>
      <c r="F1795" s="16" t="s">
        <v>2456</v>
      </c>
      <c r="G1795" t="s">
        <v>2457</v>
      </c>
      <c r="H1795">
        <v>1</v>
      </c>
      <c r="I1795">
        <v>9520.5400000000009</v>
      </c>
      <c r="J1795">
        <v>9520.5400000000009</v>
      </c>
      <c r="K1795" t="s">
        <v>4218</v>
      </c>
      <c r="M1795" s="16"/>
      <c r="N1795" s="16"/>
      <c r="R1795" t="s">
        <v>5080</v>
      </c>
    </row>
    <row r="1796" spans="1:18" x14ac:dyDescent="0.35">
      <c r="A1796" t="s">
        <v>6883</v>
      </c>
      <c r="B1796">
        <v>6465233</v>
      </c>
      <c r="C1796" t="s">
        <v>6884</v>
      </c>
      <c r="D1796">
        <v>4001946479</v>
      </c>
      <c r="E1796" s="16" t="s">
        <v>6885</v>
      </c>
      <c r="F1796" s="16" t="s">
        <v>2459</v>
      </c>
      <c r="G1796" t="s">
        <v>2460</v>
      </c>
      <c r="H1796">
        <v>1</v>
      </c>
      <c r="I1796">
        <v>303.70999999999998</v>
      </c>
      <c r="J1796">
        <v>303.70999999999998</v>
      </c>
      <c r="K1796" t="s">
        <v>4218</v>
      </c>
      <c r="M1796" s="16"/>
      <c r="N1796" s="16"/>
      <c r="R1796" t="s">
        <v>5080</v>
      </c>
    </row>
    <row r="1797" spans="1:18" x14ac:dyDescent="0.35">
      <c r="A1797" t="s">
        <v>6883</v>
      </c>
      <c r="B1797">
        <v>6465233</v>
      </c>
      <c r="C1797" t="s">
        <v>6884</v>
      </c>
      <c r="D1797">
        <v>4001946479</v>
      </c>
      <c r="E1797" s="16" t="s">
        <v>6885</v>
      </c>
      <c r="F1797" s="16" t="s">
        <v>2462</v>
      </c>
      <c r="G1797" t="s">
        <v>1826</v>
      </c>
      <c r="H1797">
        <v>1</v>
      </c>
      <c r="I1797">
        <v>72.06</v>
      </c>
      <c r="J1797">
        <v>72.06</v>
      </c>
      <c r="K1797" t="s">
        <v>4218</v>
      </c>
      <c r="M1797" s="16"/>
      <c r="N1797" s="16"/>
      <c r="R1797" t="s">
        <v>5080</v>
      </c>
    </row>
    <row r="1798" spans="1:18" x14ac:dyDescent="0.35">
      <c r="A1798" t="s">
        <v>6883</v>
      </c>
      <c r="B1798">
        <v>6465233</v>
      </c>
      <c r="C1798" t="s">
        <v>6884</v>
      </c>
      <c r="D1798">
        <v>4001946479</v>
      </c>
      <c r="E1798" s="16" t="s">
        <v>6885</v>
      </c>
      <c r="F1798" s="16" t="s">
        <v>2464</v>
      </c>
      <c r="G1798" t="s">
        <v>1855</v>
      </c>
      <c r="H1798">
        <v>1</v>
      </c>
      <c r="I1798">
        <v>174.14</v>
      </c>
      <c r="J1798">
        <v>174.14</v>
      </c>
      <c r="K1798" t="s">
        <v>4218</v>
      </c>
      <c r="M1798" s="16"/>
      <c r="N1798" s="16"/>
      <c r="R1798" t="s">
        <v>5080</v>
      </c>
    </row>
    <row r="1799" spans="1:18" x14ac:dyDescent="0.35">
      <c r="A1799" t="s">
        <v>6883</v>
      </c>
      <c r="B1799">
        <v>6465233</v>
      </c>
      <c r="C1799" t="s">
        <v>6884</v>
      </c>
      <c r="D1799">
        <v>4001946479</v>
      </c>
      <c r="E1799" s="16" t="s">
        <v>6885</v>
      </c>
      <c r="F1799" s="16" t="s">
        <v>2466</v>
      </c>
      <c r="G1799" t="s">
        <v>1929</v>
      </c>
      <c r="H1799">
        <v>2</v>
      </c>
      <c r="I1799">
        <v>119</v>
      </c>
      <c r="J1799">
        <v>238</v>
      </c>
      <c r="K1799" t="s">
        <v>4218</v>
      </c>
      <c r="M1799" s="16"/>
      <c r="N1799" s="16"/>
      <c r="R1799" t="s">
        <v>5080</v>
      </c>
    </row>
    <row r="1800" spans="1:18" x14ac:dyDescent="0.35">
      <c r="A1800" t="s">
        <v>6883</v>
      </c>
      <c r="B1800">
        <v>6465233</v>
      </c>
      <c r="C1800" t="s">
        <v>6884</v>
      </c>
      <c r="D1800">
        <v>4001946479</v>
      </c>
      <c r="E1800" s="16" t="s">
        <v>6885</v>
      </c>
      <c r="F1800" s="16" t="s">
        <v>2468</v>
      </c>
      <c r="G1800" t="s">
        <v>1825</v>
      </c>
      <c r="H1800">
        <v>4</v>
      </c>
      <c r="I1800">
        <v>1.66</v>
      </c>
      <c r="J1800">
        <v>6.64</v>
      </c>
      <c r="K1800" t="s">
        <v>4218</v>
      </c>
      <c r="M1800" s="16"/>
      <c r="N1800" s="16"/>
      <c r="R1800" t="s">
        <v>5080</v>
      </c>
    </row>
    <row r="1801" spans="1:18" x14ac:dyDescent="0.35">
      <c r="A1801" t="s">
        <v>6883</v>
      </c>
      <c r="B1801">
        <v>6465233</v>
      </c>
      <c r="C1801" t="s">
        <v>6884</v>
      </c>
      <c r="D1801">
        <v>4001946479</v>
      </c>
      <c r="E1801" s="16" t="s">
        <v>6885</v>
      </c>
      <c r="F1801" s="16" t="s">
        <v>2470</v>
      </c>
      <c r="G1801" t="s">
        <v>1855</v>
      </c>
      <c r="H1801">
        <v>1</v>
      </c>
      <c r="I1801">
        <v>238.82</v>
      </c>
      <c r="J1801">
        <v>238.82</v>
      </c>
      <c r="K1801" t="s">
        <v>4218</v>
      </c>
      <c r="M1801" s="16"/>
      <c r="N1801" s="16"/>
      <c r="R1801" t="s">
        <v>5080</v>
      </c>
    </row>
    <row r="1802" spans="1:18" x14ac:dyDescent="0.35">
      <c r="A1802" t="s">
        <v>6883</v>
      </c>
      <c r="B1802">
        <v>6465233</v>
      </c>
      <c r="C1802" t="s">
        <v>6884</v>
      </c>
      <c r="D1802">
        <v>4001946479</v>
      </c>
      <c r="E1802" s="16" t="s">
        <v>6885</v>
      </c>
      <c r="F1802" s="16" t="s">
        <v>2065</v>
      </c>
      <c r="G1802" t="s">
        <v>1826</v>
      </c>
      <c r="H1802">
        <v>1</v>
      </c>
      <c r="I1802">
        <v>3.6</v>
      </c>
      <c r="J1802">
        <v>3.6</v>
      </c>
      <c r="K1802" t="s">
        <v>4218</v>
      </c>
      <c r="M1802" s="16"/>
      <c r="N1802" s="16"/>
      <c r="R1802" t="s">
        <v>5080</v>
      </c>
    </row>
    <row r="1803" spans="1:18" x14ac:dyDescent="0.35">
      <c r="A1803" t="s">
        <v>6883</v>
      </c>
      <c r="B1803">
        <v>6465233</v>
      </c>
      <c r="C1803" t="s">
        <v>6884</v>
      </c>
      <c r="D1803">
        <v>4001946479</v>
      </c>
      <c r="E1803" s="16" t="s">
        <v>6885</v>
      </c>
      <c r="F1803" s="16" t="s">
        <v>1832</v>
      </c>
      <c r="G1803" t="s">
        <v>1831</v>
      </c>
      <c r="H1803">
        <v>4</v>
      </c>
      <c r="I1803">
        <v>2.83</v>
      </c>
      <c r="J1803">
        <v>11.32</v>
      </c>
      <c r="K1803" t="s">
        <v>4218</v>
      </c>
      <c r="M1803" s="16"/>
      <c r="N1803" s="16"/>
      <c r="R1803" t="s">
        <v>5080</v>
      </c>
    </row>
    <row r="1804" spans="1:18" x14ac:dyDescent="0.35">
      <c r="A1804" t="s">
        <v>6883</v>
      </c>
      <c r="B1804">
        <v>6465233</v>
      </c>
      <c r="C1804" t="s">
        <v>6884</v>
      </c>
      <c r="D1804">
        <v>4001946479</v>
      </c>
      <c r="E1804" s="16" t="s">
        <v>6885</v>
      </c>
      <c r="F1804" s="16" t="s">
        <v>2474</v>
      </c>
      <c r="G1804" t="s">
        <v>1825</v>
      </c>
      <c r="H1804">
        <v>4</v>
      </c>
      <c r="I1804">
        <v>31.26</v>
      </c>
      <c r="J1804">
        <v>125.04</v>
      </c>
      <c r="K1804" t="s">
        <v>4218</v>
      </c>
      <c r="M1804" s="16"/>
      <c r="N1804" s="16"/>
      <c r="R1804" t="s">
        <v>5080</v>
      </c>
    </row>
    <row r="1805" spans="1:18" x14ac:dyDescent="0.35">
      <c r="A1805" t="s">
        <v>6883</v>
      </c>
      <c r="B1805">
        <v>6465233</v>
      </c>
      <c r="C1805" t="s">
        <v>6884</v>
      </c>
      <c r="D1805">
        <v>4001946479</v>
      </c>
      <c r="E1805" s="16" t="s">
        <v>6885</v>
      </c>
      <c r="F1805" s="16" t="s">
        <v>2476</v>
      </c>
      <c r="G1805" t="s">
        <v>1865</v>
      </c>
      <c r="H1805">
        <v>4</v>
      </c>
      <c r="I1805">
        <v>10.18</v>
      </c>
      <c r="J1805">
        <v>40.72</v>
      </c>
      <c r="K1805" t="s">
        <v>4218</v>
      </c>
      <c r="M1805" s="16"/>
      <c r="N1805" s="16"/>
      <c r="R1805" t="s">
        <v>5080</v>
      </c>
    </row>
    <row r="1806" spans="1:18" x14ac:dyDescent="0.35">
      <c r="A1806" t="s">
        <v>6883</v>
      </c>
      <c r="B1806">
        <v>6465233</v>
      </c>
      <c r="C1806" t="s">
        <v>6884</v>
      </c>
      <c r="D1806">
        <v>4001950494</v>
      </c>
      <c r="E1806" s="16" t="s">
        <v>6886</v>
      </c>
      <c r="F1806" s="16" t="s">
        <v>2452</v>
      </c>
      <c r="G1806" t="s">
        <v>1828</v>
      </c>
      <c r="H1806">
        <v>1</v>
      </c>
      <c r="I1806">
        <v>319.33</v>
      </c>
      <c r="J1806">
        <v>319.33</v>
      </c>
      <c r="K1806" t="s">
        <v>4218</v>
      </c>
      <c r="M1806" s="16"/>
      <c r="N1806" s="16"/>
      <c r="R1806" t="s">
        <v>5080</v>
      </c>
    </row>
    <row r="1807" spans="1:18" x14ac:dyDescent="0.35">
      <c r="A1807" t="s">
        <v>6887</v>
      </c>
      <c r="B1807">
        <v>6584208</v>
      </c>
      <c r="C1807" t="s">
        <v>6888</v>
      </c>
      <c r="D1807">
        <v>4001896997</v>
      </c>
      <c r="E1807" s="16" t="s">
        <v>6889</v>
      </c>
      <c r="F1807" s="16" t="s">
        <v>2153</v>
      </c>
      <c r="G1807" t="s">
        <v>1831</v>
      </c>
      <c r="H1807">
        <v>1</v>
      </c>
      <c r="I1807">
        <v>27.89</v>
      </c>
      <c r="J1807">
        <v>27.89</v>
      </c>
      <c r="K1807" t="s">
        <v>4218</v>
      </c>
      <c r="M1807" s="16"/>
      <c r="N1807" s="16"/>
      <c r="R1807" t="s">
        <v>5080</v>
      </c>
    </row>
    <row r="1808" spans="1:18" x14ac:dyDescent="0.35">
      <c r="A1808" t="s">
        <v>6887</v>
      </c>
      <c r="B1808">
        <v>6584208</v>
      </c>
      <c r="C1808" t="s">
        <v>6888</v>
      </c>
      <c r="D1808">
        <v>4001896997</v>
      </c>
      <c r="E1808" s="16" t="s">
        <v>6889</v>
      </c>
      <c r="F1808" s="16" t="s">
        <v>2621</v>
      </c>
      <c r="G1808" t="s">
        <v>1823</v>
      </c>
      <c r="H1808">
        <v>1</v>
      </c>
      <c r="I1808">
        <v>32.770000000000003</v>
      </c>
      <c r="J1808">
        <v>32.770000000000003</v>
      </c>
      <c r="K1808" t="s">
        <v>4218</v>
      </c>
      <c r="M1808" s="16"/>
      <c r="N1808" s="16"/>
      <c r="R1808" t="s">
        <v>5080</v>
      </c>
    </row>
    <row r="1809" spans="1:18" x14ac:dyDescent="0.35">
      <c r="A1809" t="s">
        <v>6887</v>
      </c>
      <c r="B1809">
        <v>6584208</v>
      </c>
      <c r="C1809" t="s">
        <v>6888</v>
      </c>
      <c r="D1809">
        <v>4001896997</v>
      </c>
      <c r="E1809" s="16" t="s">
        <v>6889</v>
      </c>
      <c r="F1809" s="16" t="s">
        <v>3101</v>
      </c>
      <c r="G1809" t="s">
        <v>1852</v>
      </c>
      <c r="H1809">
        <v>1</v>
      </c>
      <c r="I1809">
        <v>30.91</v>
      </c>
      <c r="J1809">
        <v>30.91</v>
      </c>
      <c r="K1809" t="s">
        <v>4218</v>
      </c>
      <c r="M1809" s="16"/>
      <c r="N1809" s="16"/>
      <c r="R1809" t="s">
        <v>5080</v>
      </c>
    </row>
    <row r="1810" spans="1:18" x14ac:dyDescent="0.35">
      <c r="A1810" t="s">
        <v>6887</v>
      </c>
      <c r="B1810">
        <v>6584208</v>
      </c>
      <c r="C1810" t="s">
        <v>6888</v>
      </c>
      <c r="D1810">
        <v>4001896997</v>
      </c>
      <c r="E1810" s="16" t="s">
        <v>6889</v>
      </c>
      <c r="F1810" s="16" t="s">
        <v>3102</v>
      </c>
      <c r="G1810" t="s">
        <v>1852</v>
      </c>
      <c r="H1810">
        <v>1</v>
      </c>
      <c r="I1810">
        <v>33.14</v>
      </c>
      <c r="J1810">
        <v>33.14</v>
      </c>
      <c r="K1810" t="s">
        <v>4218</v>
      </c>
      <c r="M1810" s="16"/>
      <c r="N1810" s="16"/>
      <c r="R1810" t="s">
        <v>5080</v>
      </c>
    </row>
    <row r="1811" spans="1:18" x14ac:dyDescent="0.35">
      <c r="A1811" t="s">
        <v>6887</v>
      </c>
      <c r="B1811">
        <v>6584208</v>
      </c>
      <c r="C1811" t="s">
        <v>6888</v>
      </c>
      <c r="D1811">
        <v>4001896997</v>
      </c>
      <c r="E1811" s="16" t="s">
        <v>6889</v>
      </c>
      <c r="F1811" s="16" t="s">
        <v>4134</v>
      </c>
      <c r="G1811" t="s">
        <v>1825</v>
      </c>
      <c r="H1811">
        <v>4</v>
      </c>
      <c r="I1811">
        <v>3.93</v>
      </c>
      <c r="J1811">
        <v>15.72</v>
      </c>
      <c r="K1811" t="s">
        <v>4218</v>
      </c>
      <c r="M1811" s="16"/>
      <c r="N1811" s="16"/>
      <c r="R1811" t="s">
        <v>5080</v>
      </c>
    </row>
    <row r="1812" spans="1:18" x14ac:dyDescent="0.35">
      <c r="A1812" t="s">
        <v>6887</v>
      </c>
      <c r="B1812">
        <v>6584208</v>
      </c>
      <c r="C1812" t="s">
        <v>6888</v>
      </c>
      <c r="D1812">
        <v>4001896997</v>
      </c>
      <c r="E1812" s="16" t="s">
        <v>6889</v>
      </c>
      <c r="F1812" s="16" t="s">
        <v>1953</v>
      </c>
      <c r="G1812" t="s">
        <v>1822</v>
      </c>
      <c r="H1812">
        <v>4</v>
      </c>
      <c r="I1812">
        <v>1.48</v>
      </c>
      <c r="J1812">
        <v>5.92</v>
      </c>
      <c r="K1812" t="s">
        <v>4218</v>
      </c>
      <c r="M1812" s="16"/>
      <c r="N1812" s="16"/>
      <c r="R1812" t="s">
        <v>5080</v>
      </c>
    </row>
    <row r="1813" spans="1:18" x14ac:dyDescent="0.35">
      <c r="A1813" t="s">
        <v>6887</v>
      </c>
      <c r="B1813">
        <v>6584208</v>
      </c>
      <c r="C1813" t="s">
        <v>6888</v>
      </c>
      <c r="D1813">
        <v>4001896997</v>
      </c>
      <c r="E1813" s="16" t="s">
        <v>6889</v>
      </c>
      <c r="F1813" s="16" t="s">
        <v>2153</v>
      </c>
      <c r="G1813" t="s">
        <v>1831</v>
      </c>
      <c r="H1813">
        <v>1</v>
      </c>
      <c r="I1813">
        <v>27.89</v>
      </c>
      <c r="J1813">
        <v>27.89</v>
      </c>
      <c r="K1813" t="s">
        <v>4218</v>
      </c>
      <c r="M1813" s="16"/>
      <c r="N1813" s="16"/>
      <c r="R1813" t="s">
        <v>5080</v>
      </c>
    </row>
    <row r="1814" spans="1:18" x14ac:dyDescent="0.35">
      <c r="A1814" t="s">
        <v>6887</v>
      </c>
      <c r="B1814">
        <v>6584208</v>
      </c>
      <c r="C1814" t="s">
        <v>6888</v>
      </c>
      <c r="D1814">
        <v>4001896997</v>
      </c>
      <c r="E1814" s="16" t="s">
        <v>6889</v>
      </c>
      <c r="F1814" s="16" t="s">
        <v>2621</v>
      </c>
      <c r="G1814" t="s">
        <v>1823</v>
      </c>
      <c r="H1814">
        <v>1</v>
      </c>
      <c r="I1814">
        <v>32.770000000000003</v>
      </c>
      <c r="J1814">
        <v>32.770000000000003</v>
      </c>
      <c r="K1814" t="s">
        <v>4218</v>
      </c>
      <c r="M1814" s="16"/>
      <c r="N1814" s="16"/>
      <c r="R1814" t="s">
        <v>5080</v>
      </c>
    </row>
    <row r="1815" spans="1:18" x14ac:dyDescent="0.35">
      <c r="A1815" t="s">
        <v>6887</v>
      </c>
      <c r="B1815">
        <v>6584208</v>
      </c>
      <c r="C1815" t="s">
        <v>6888</v>
      </c>
      <c r="D1815">
        <v>4001896997</v>
      </c>
      <c r="E1815" s="16" t="s">
        <v>6889</v>
      </c>
      <c r="F1815" s="16" t="s">
        <v>3101</v>
      </c>
      <c r="G1815" t="s">
        <v>1852</v>
      </c>
      <c r="H1815">
        <v>1</v>
      </c>
      <c r="I1815">
        <v>30.91</v>
      </c>
      <c r="J1815">
        <v>30.91</v>
      </c>
      <c r="K1815" t="s">
        <v>4218</v>
      </c>
      <c r="M1815" s="16"/>
      <c r="N1815" s="16"/>
      <c r="R1815" t="s">
        <v>5080</v>
      </c>
    </row>
    <row r="1816" spans="1:18" x14ac:dyDescent="0.35">
      <c r="A1816" t="s">
        <v>6887</v>
      </c>
      <c r="B1816">
        <v>6584208</v>
      </c>
      <c r="C1816" t="s">
        <v>6888</v>
      </c>
      <c r="D1816">
        <v>4001896997</v>
      </c>
      <c r="E1816" s="16" t="s">
        <v>6889</v>
      </c>
      <c r="F1816" s="16" t="s">
        <v>3102</v>
      </c>
      <c r="G1816" t="s">
        <v>1852</v>
      </c>
      <c r="H1816">
        <v>1</v>
      </c>
      <c r="I1816">
        <v>33.14</v>
      </c>
      <c r="J1816">
        <v>33.14</v>
      </c>
      <c r="K1816" t="s">
        <v>4218</v>
      </c>
      <c r="M1816" s="16"/>
      <c r="N1816" s="16"/>
      <c r="R1816" t="s">
        <v>5080</v>
      </c>
    </row>
    <row r="1817" spans="1:18" x14ac:dyDescent="0.35">
      <c r="A1817" t="s">
        <v>6887</v>
      </c>
      <c r="B1817">
        <v>6584208</v>
      </c>
      <c r="C1817" t="s">
        <v>6888</v>
      </c>
      <c r="D1817">
        <v>4001896997</v>
      </c>
      <c r="E1817" s="16" t="s">
        <v>6889</v>
      </c>
      <c r="F1817" s="16" t="s">
        <v>4134</v>
      </c>
      <c r="G1817" t="s">
        <v>1825</v>
      </c>
      <c r="H1817">
        <v>4</v>
      </c>
      <c r="I1817">
        <v>3.93</v>
      </c>
      <c r="J1817">
        <v>15.72</v>
      </c>
      <c r="K1817" t="s">
        <v>4218</v>
      </c>
      <c r="M1817" s="16"/>
      <c r="N1817" s="16"/>
      <c r="R1817" t="s">
        <v>5080</v>
      </c>
    </row>
    <row r="1818" spans="1:18" x14ac:dyDescent="0.35">
      <c r="A1818" t="s">
        <v>6887</v>
      </c>
      <c r="B1818">
        <v>6584208</v>
      </c>
      <c r="C1818" t="s">
        <v>6888</v>
      </c>
      <c r="D1818">
        <v>4001896997</v>
      </c>
      <c r="E1818" s="16" t="s">
        <v>6889</v>
      </c>
      <c r="F1818" s="16" t="s">
        <v>1953</v>
      </c>
      <c r="G1818" t="s">
        <v>1822</v>
      </c>
      <c r="H1818">
        <v>4</v>
      </c>
      <c r="I1818">
        <v>1.48</v>
      </c>
      <c r="J1818">
        <v>5.92</v>
      </c>
      <c r="K1818" t="s">
        <v>4218</v>
      </c>
      <c r="M1818" s="16"/>
      <c r="N1818" s="16"/>
      <c r="R1818" t="s">
        <v>5080</v>
      </c>
    </row>
    <row r="1819" spans="1:18" x14ac:dyDescent="0.35">
      <c r="A1819" t="s">
        <v>6887</v>
      </c>
      <c r="B1819">
        <v>6584208</v>
      </c>
      <c r="C1819" t="s">
        <v>6888</v>
      </c>
      <c r="D1819">
        <v>4001896997</v>
      </c>
      <c r="E1819" s="16" t="s">
        <v>6889</v>
      </c>
      <c r="F1819" s="16" t="s">
        <v>5753</v>
      </c>
      <c r="G1819" t="s">
        <v>2032</v>
      </c>
      <c r="H1819">
        <v>1</v>
      </c>
      <c r="I1819">
        <v>2713.6</v>
      </c>
      <c r="J1819">
        <v>2713.6</v>
      </c>
      <c r="K1819" t="s">
        <v>4218</v>
      </c>
      <c r="M1819" s="16"/>
      <c r="N1819" s="16"/>
      <c r="R1819" t="s">
        <v>5080</v>
      </c>
    </row>
    <row r="1820" spans="1:18" x14ac:dyDescent="0.35">
      <c r="A1820" t="s">
        <v>6887</v>
      </c>
      <c r="B1820">
        <v>6584208</v>
      </c>
      <c r="C1820" t="s">
        <v>6888</v>
      </c>
      <c r="D1820">
        <v>4001896997</v>
      </c>
      <c r="E1820" s="16" t="s">
        <v>6889</v>
      </c>
      <c r="F1820" s="16" t="s">
        <v>5753</v>
      </c>
      <c r="G1820" t="s">
        <v>2032</v>
      </c>
      <c r="H1820">
        <v>1</v>
      </c>
      <c r="I1820">
        <v>2713.6</v>
      </c>
      <c r="J1820">
        <v>2713.6</v>
      </c>
      <c r="K1820" t="s">
        <v>4218</v>
      </c>
      <c r="M1820" s="16"/>
      <c r="N1820" s="16"/>
      <c r="R1820" t="s">
        <v>5080</v>
      </c>
    </row>
    <row r="1821" spans="1:18" x14ac:dyDescent="0.35">
      <c r="A1821" t="s">
        <v>6887</v>
      </c>
      <c r="B1821">
        <v>6584208</v>
      </c>
      <c r="C1821" t="s">
        <v>6888</v>
      </c>
      <c r="D1821">
        <v>4001896997</v>
      </c>
      <c r="E1821" s="16" t="s">
        <v>6889</v>
      </c>
      <c r="F1821" s="16" t="s">
        <v>5754</v>
      </c>
      <c r="G1821" t="s">
        <v>1825</v>
      </c>
      <c r="H1821">
        <v>4</v>
      </c>
      <c r="I1821">
        <v>13.17</v>
      </c>
      <c r="J1821">
        <v>52.68</v>
      </c>
      <c r="K1821" t="s">
        <v>4218</v>
      </c>
      <c r="M1821" s="16"/>
      <c r="N1821" s="16"/>
      <c r="R1821" t="s">
        <v>5080</v>
      </c>
    </row>
    <row r="1822" spans="1:18" x14ac:dyDescent="0.35">
      <c r="A1822" t="s">
        <v>6887</v>
      </c>
      <c r="B1822">
        <v>6584208</v>
      </c>
      <c r="C1822" t="s">
        <v>6888</v>
      </c>
      <c r="D1822">
        <v>4001896997</v>
      </c>
      <c r="E1822" s="16" t="s">
        <v>6889</v>
      </c>
      <c r="F1822" s="16" t="s">
        <v>5754</v>
      </c>
      <c r="G1822" t="s">
        <v>1825</v>
      </c>
      <c r="H1822">
        <v>4</v>
      </c>
      <c r="I1822">
        <v>13.17</v>
      </c>
      <c r="J1822">
        <v>52.68</v>
      </c>
      <c r="K1822" t="s">
        <v>4218</v>
      </c>
      <c r="M1822" s="16"/>
      <c r="N1822" s="16"/>
      <c r="R1822" t="s">
        <v>5080</v>
      </c>
    </row>
    <row r="1823" spans="1:18" x14ac:dyDescent="0.35">
      <c r="A1823" t="s">
        <v>6890</v>
      </c>
      <c r="B1823">
        <v>6588884</v>
      </c>
      <c r="C1823" t="s">
        <v>4084</v>
      </c>
      <c r="D1823">
        <v>4001895653</v>
      </c>
      <c r="E1823" s="16" t="s">
        <v>6891</v>
      </c>
      <c r="F1823" s="16" t="s">
        <v>2097</v>
      </c>
      <c r="G1823" t="s">
        <v>1831</v>
      </c>
      <c r="H1823">
        <v>1</v>
      </c>
      <c r="I1823">
        <v>35.92</v>
      </c>
      <c r="J1823">
        <v>35.92</v>
      </c>
      <c r="K1823" t="s">
        <v>4218</v>
      </c>
      <c r="M1823" s="16"/>
      <c r="N1823" s="16"/>
      <c r="R1823" t="s">
        <v>5080</v>
      </c>
    </row>
    <row r="1824" spans="1:18" x14ac:dyDescent="0.35">
      <c r="A1824" t="s">
        <v>6890</v>
      </c>
      <c r="B1824">
        <v>6588884</v>
      </c>
      <c r="C1824" t="s">
        <v>4084</v>
      </c>
      <c r="D1824">
        <v>4001895653</v>
      </c>
      <c r="E1824" s="16" t="s">
        <v>6891</v>
      </c>
      <c r="F1824" s="16" t="s">
        <v>4139</v>
      </c>
      <c r="G1824" t="s">
        <v>4140</v>
      </c>
      <c r="H1824">
        <v>4</v>
      </c>
      <c r="I1824">
        <v>20.77</v>
      </c>
      <c r="J1824">
        <v>83.08</v>
      </c>
      <c r="K1824" t="s">
        <v>4218</v>
      </c>
      <c r="M1824" s="16"/>
      <c r="N1824" s="16"/>
      <c r="R1824" t="s">
        <v>5080</v>
      </c>
    </row>
    <row r="1825" spans="1:18" x14ac:dyDescent="0.35">
      <c r="A1825" t="s">
        <v>6890</v>
      </c>
      <c r="B1825">
        <v>6588884</v>
      </c>
      <c r="C1825" t="s">
        <v>4084</v>
      </c>
      <c r="D1825">
        <v>4001895653</v>
      </c>
      <c r="E1825" s="16" t="s">
        <v>6891</v>
      </c>
      <c r="F1825" s="16" t="s">
        <v>1942</v>
      </c>
      <c r="G1825" t="s">
        <v>1822</v>
      </c>
      <c r="H1825">
        <v>4</v>
      </c>
      <c r="I1825">
        <v>1.41</v>
      </c>
      <c r="J1825">
        <v>5.64</v>
      </c>
      <c r="K1825" t="s">
        <v>4218</v>
      </c>
      <c r="M1825" s="16"/>
      <c r="N1825" s="16"/>
      <c r="R1825" t="s">
        <v>5080</v>
      </c>
    </row>
    <row r="1826" spans="1:18" x14ac:dyDescent="0.35">
      <c r="A1826" t="s">
        <v>6890</v>
      </c>
      <c r="B1826">
        <v>6588884</v>
      </c>
      <c r="C1826" t="s">
        <v>4084</v>
      </c>
      <c r="D1826">
        <v>4001895653</v>
      </c>
      <c r="E1826" s="16" t="s">
        <v>6891</v>
      </c>
      <c r="F1826" s="16" t="s">
        <v>4141</v>
      </c>
      <c r="G1826" t="s">
        <v>1810</v>
      </c>
      <c r="H1826">
        <v>4</v>
      </c>
      <c r="I1826">
        <v>2.36</v>
      </c>
      <c r="J1826">
        <v>9.44</v>
      </c>
      <c r="K1826" t="s">
        <v>4218</v>
      </c>
      <c r="M1826" s="16"/>
      <c r="N1826" s="16"/>
      <c r="R1826" t="s">
        <v>5080</v>
      </c>
    </row>
    <row r="1827" spans="1:18" x14ac:dyDescent="0.35">
      <c r="A1827" t="s">
        <v>6890</v>
      </c>
      <c r="B1827">
        <v>6588884</v>
      </c>
      <c r="C1827" t="s">
        <v>4084</v>
      </c>
      <c r="D1827">
        <v>4001895653</v>
      </c>
      <c r="E1827" s="16" t="s">
        <v>6891</v>
      </c>
      <c r="F1827" s="16" t="s">
        <v>1965</v>
      </c>
      <c r="G1827" t="s">
        <v>1831</v>
      </c>
      <c r="H1827">
        <v>1</v>
      </c>
      <c r="I1827">
        <v>17.82</v>
      </c>
      <c r="J1827">
        <v>17.82</v>
      </c>
      <c r="K1827" t="s">
        <v>4218</v>
      </c>
      <c r="M1827" s="16"/>
      <c r="N1827" s="16"/>
      <c r="R1827" t="s">
        <v>5080</v>
      </c>
    </row>
    <row r="1828" spans="1:18" x14ac:dyDescent="0.35">
      <c r="A1828" t="s">
        <v>6890</v>
      </c>
      <c r="B1828">
        <v>6588884</v>
      </c>
      <c r="C1828" t="s">
        <v>4084</v>
      </c>
      <c r="D1828">
        <v>4001895653</v>
      </c>
      <c r="E1828" s="16" t="s">
        <v>6891</v>
      </c>
      <c r="F1828" s="16" t="s">
        <v>1839</v>
      </c>
      <c r="G1828" t="s">
        <v>1840</v>
      </c>
      <c r="H1828">
        <v>3</v>
      </c>
      <c r="I1828">
        <v>5.73</v>
      </c>
      <c r="J1828">
        <v>17.190000000000001</v>
      </c>
      <c r="K1828" t="s">
        <v>4218</v>
      </c>
      <c r="M1828" s="16"/>
      <c r="N1828" s="16"/>
      <c r="R1828" t="s">
        <v>5080</v>
      </c>
    </row>
    <row r="1829" spans="1:18" x14ac:dyDescent="0.35">
      <c r="A1829" t="s">
        <v>6890</v>
      </c>
      <c r="B1829">
        <v>6588884</v>
      </c>
      <c r="C1829" t="s">
        <v>4084</v>
      </c>
      <c r="D1829">
        <v>4001895653</v>
      </c>
      <c r="E1829" s="16" t="s">
        <v>6891</v>
      </c>
      <c r="F1829" s="16" t="s">
        <v>2620</v>
      </c>
      <c r="G1829" t="s">
        <v>1831</v>
      </c>
      <c r="H1829">
        <v>3</v>
      </c>
      <c r="I1829">
        <v>5.68</v>
      </c>
      <c r="J1829">
        <v>17.04</v>
      </c>
      <c r="K1829" t="s">
        <v>4218</v>
      </c>
      <c r="M1829" s="16"/>
      <c r="N1829" s="16"/>
      <c r="R1829" t="s">
        <v>5080</v>
      </c>
    </row>
    <row r="1830" spans="1:18" x14ac:dyDescent="0.35">
      <c r="A1830" t="s">
        <v>6890</v>
      </c>
      <c r="B1830">
        <v>6588884</v>
      </c>
      <c r="C1830" t="s">
        <v>4084</v>
      </c>
      <c r="D1830">
        <v>4001895653</v>
      </c>
      <c r="E1830" s="16" t="s">
        <v>6891</v>
      </c>
      <c r="F1830" s="16" t="s">
        <v>2619</v>
      </c>
      <c r="G1830" t="s">
        <v>2106</v>
      </c>
      <c r="H1830">
        <v>1</v>
      </c>
      <c r="I1830">
        <v>78.16</v>
      </c>
      <c r="J1830">
        <v>78.16</v>
      </c>
      <c r="K1830" t="s">
        <v>4218</v>
      </c>
      <c r="M1830" s="16"/>
      <c r="N1830" s="16"/>
      <c r="R1830" t="s">
        <v>5080</v>
      </c>
    </row>
    <row r="1831" spans="1:18" x14ac:dyDescent="0.35">
      <c r="A1831" t="s">
        <v>8818</v>
      </c>
      <c r="B1831">
        <v>6588892</v>
      </c>
      <c r="C1831" t="s">
        <v>5758</v>
      </c>
      <c r="D1831">
        <v>4001934859</v>
      </c>
      <c r="E1831" s="16" t="s">
        <v>6886</v>
      </c>
      <c r="F1831" s="16" t="s">
        <v>5756</v>
      </c>
      <c r="G1831" t="s">
        <v>5757</v>
      </c>
      <c r="H1831">
        <v>1</v>
      </c>
      <c r="I1831">
        <v>2492.9299999999998</v>
      </c>
      <c r="J1831">
        <v>2492.9299999999998</v>
      </c>
      <c r="K1831" t="s">
        <v>4218</v>
      </c>
      <c r="M1831" s="16"/>
      <c r="N1831" s="16"/>
      <c r="R1831" t="s">
        <v>5080</v>
      </c>
    </row>
    <row r="1832" spans="1:18" x14ac:dyDescent="0.35">
      <c r="A1832" t="s">
        <v>8819</v>
      </c>
      <c r="B1832">
        <v>6609941</v>
      </c>
      <c r="C1832" t="s">
        <v>5537</v>
      </c>
      <c r="D1832">
        <v>4001950536</v>
      </c>
      <c r="E1832" s="16" t="s">
        <v>6886</v>
      </c>
      <c r="F1832" s="16" t="s">
        <v>4434</v>
      </c>
      <c r="G1832" t="s">
        <v>2319</v>
      </c>
      <c r="H1832">
        <v>1</v>
      </c>
      <c r="I1832">
        <v>7.01</v>
      </c>
      <c r="J1832">
        <v>7.01</v>
      </c>
      <c r="K1832" t="s">
        <v>4218</v>
      </c>
      <c r="M1832" s="16"/>
      <c r="N1832" s="16"/>
      <c r="R1832" t="s">
        <v>5080</v>
      </c>
    </row>
    <row r="1833" spans="1:18" x14ac:dyDescent="0.35">
      <c r="A1833" t="s">
        <v>8819</v>
      </c>
      <c r="B1833">
        <v>6609941</v>
      </c>
      <c r="C1833" t="s">
        <v>5537</v>
      </c>
      <c r="D1833">
        <v>4001950536</v>
      </c>
      <c r="E1833" s="16" t="s">
        <v>6886</v>
      </c>
      <c r="F1833" s="16" t="s">
        <v>8527</v>
      </c>
      <c r="G1833" t="s">
        <v>2753</v>
      </c>
      <c r="H1833">
        <v>1</v>
      </c>
      <c r="I1833">
        <v>833.25</v>
      </c>
      <c r="J1833">
        <v>833.25</v>
      </c>
      <c r="K1833" t="s">
        <v>4218</v>
      </c>
      <c r="M1833" s="16"/>
      <c r="N1833" s="16"/>
      <c r="R1833" t="s">
        <v>5080</v>
      </c>
    </row>
    <row r="1834" spans="1:18" x14ac:dyDescent="0.35">
      <c r="A1834" t="s">
        <v>8819</v>
      </c>
      <c r="B1834">
        <v>6609941</v>
      </c>
      <c r="C1834" t="s">
        <v>5537</v>
      </c>
      <c r="D1834">
        <v>4001950536</v>
      </c>
      <c r="E1834" s="16" t="s">
        <v>6886</v>
      </c>
      <c r="F1834" s="16" t="s">
        <v>8531</v>
      </c>
      <c r="G1834" t="s">
        <v>1822</v>
      </c>
      <c r="H1834">
        <v>2</v>
      </c>
      <c r="I1834">
        <v>4.07</v>
      </c>
      <c r="J1834">
        <v>8.14</v>
      </c>
      <c r="K1834" t="s">
        <v>4218</v>
      </c>
      <c r="M1834" s="16"/>
      <c r="N1834" s="16"/>
      <c r="R1834" t="s">
        <v>5080</v>
      </c>
    </row>
    <row r="1835" spans="1:18" x14ac:dyDescent="0.35">
      <c r="A1835" t="s">
        <v>8819</v>
      </c>
      <c r="B1835">
        <v>6609941</v>
      </c>
      <c r="C1835" t="s">
        <v>5537</v>
      </c>
      <c r="D1835">
        <v>4001950536</v>
      </c>
      <c r="E1835" s="16" t="s">
        <v>6886</v>
      </c>
      <c r="F1835" s="16" t="s">
        <v>1999</v>
      </c>
      <c r="G1835" t="s">
        <v>1825</v>
      </c>
      <c r="H1835">
        <v>2</v>
      </c>
      <c r="I1835">
        <v>2.0699999999999998</v>
      </c>
      <c r="J1835">
        <v>4.1399999999999997</v>
      </c>
      <c r="K1835" t="s">
        <v>4218</v>
      </c>
      <c r="M1835" s="16"/>
      <c r="N1835" s="16"/>
      <c r="R1835" t="s">
        <v>5080</v>
      </c>
    </row>
    <row r="1836" spans="1:18" x14ac:dyDescent="0.35">
      <c r="A1836" t="s">
        <v>8819</v>
      </c>
      <c r="B1836">
        <v>6609941</v>
      </c>
      <c r="C1836" t="s">
        <v>5537</v>
      </c>
      <c r="D1836">
        <v>4001950536</v>
      </c>
      <c r="E1836" s="16" t="s">
        <v>6886</v>
      </c>
      <c r="F1836" s="16" t="s">
        <v>8532</v>
      </c>
      <c r="G1836" t="s">
        <v>2899</v>
      </c>
      <c r="H1836">
        <v>4</v>
      </c>
      <c r="I1836">
        <v>6.26</v>
      </c>
      <c r="J1836">
        <v>25.04</v>
      </c>
      <c r="K1836" t="s">
        <v>4218</v>
      </c>
      <c r="M1836" s="16"/>
      <c r="N1836" s="16"/>
      <c r="R1836" t="s">
        <v>5080</v>
      </c>
    </row>
    <row r="1837" spans="1:18" x14ac:dyDescent="0.35">
      <c r="A1837" t="s">
        <v>8819</v>
      </c>
      <c r="B1837">
        <v>6609941</v>
      </c>
      <c r="C1837" t="s">
        <v>5537</v>
      </c>
      <c r="D1837">
        <v>4001950536</v>
      </c>
      <c r="E1837" s="16" t="s">
        <v>6886</v>
      </c>
      <c r="F1837" s="16" t="s">
        <v>8533</v>
      </c>
      <c r="G1837" t="s">
        <v>2319</v>
      </c>
      <c r="H1837">
        <v>2</v>
      </c>
      <c r="I1837">
        <v>7.96</v>
      </c>
      <c r="J1837">
        <v>15.92</v>
      </c>
      <c r="K1837" t="s">
        <v>4218</v>
      </c>
      <c r="M1837" s="16"/>
      <c r="N1837" s="16"/>
      <c r="R1837" t="s">
        <v>5080</v>
      </c>
    </row>
    <row r="1838" spans="1:18" x14ac:dyDescent="0.35">
      <c r="A1838" t="s">
        <v>8819</v>
      </c>
      <c r="B1838">
        <v>6609941</v>
      </c>
      <c r="C1838" t="s">
        <v>5537</v>
      </c>
      <c r="D1838">
        <v>4001950536</v>
      </c>
      <c r="E1838" s="16" t="s">
        <v>6886</v>
      </c>
      <c r="F1838" s="16" t="s">
        <v>8526</v>
      </c>
      <c r="G1838" t="s">
        <v>1895</v>
      </c>
      <c r="H1838">
        <v>2</v>
      </c>
      <c r="I1838">
        <v>10.199999999999999</v>
      </c>
      <c r="J1838">
        <v>20.399999999999999</v>
      </c>
      <c r="K1838" t="s">
        <v>4218</v>
      </c>
      <c r="M1838" s="16"/>
      <c r="N1838" s="16"/>
      <c r="R1838" t="s">
        <v>5080</v>
      </c>
    </row>
    <row r="1839" spans="1:18" x14ac:dyDescent="0.35">
      <c r="A1839" t="s">
        <v>8819</v>
      </c>
      <c r="B1839">
        <v>6609941</v>
      </c>
      <c r="C1839" t="s">
        <v>5537</v>
      </c>
      <c r="D1839">
        <v>4001961395</v>
      </c>
      <c r="E1839" s="16" t="s">
        <v>6886</v>
      </c>
      <c r="F1839" s="16" t="s">
        <v>8528</v>
      </c>
      <c r="G1839" t="s">
        <v>1936</v>
      </c>
      <c r="H1839">
        <v>2</v>
      </c>
      <c r="I1839">
        <v>9.16</v>
      </c>
      <c r="J1839">
        <v>18.32</v>
      </c>
      <c r="K1839" t="s">
        <v>4218</v>
      </c>
      <c r="M1839" s="16"/>
      <c r="N1839" s="16"/>
      <c r="R1839" t="s">
        <v>5080</v>
      </c>
    </row>
    <row r="1840" spans="1:18" x14ac:dyDescent="0.35">
      <c r="A1840" t="s">
        <v>8819</v>
      </c>
      <c r="B1840">
        <v>6609941</v>
      </c>
      <c r="C1840" t="s">
        <v>5537</v>
      </c>
      <c r="D1840">
        <v>4001961395</v>
      </c>
      <c r="E1840" s="16" t="s">
        <v>6886</v>
      </c>
      <c r="F1840" s="16" t="s">
        <v>8530</v>
      </c>
      <c r="G1840" t="s">
        <v>1862</v>
      </c>
      <c r="H1840">
        <v>2</v>
      </c>
      <c r="I1840">
        <v>156.02000000000001</v>
      </c>
      <c r="J1840">
        <v>312.04000000000002</v>
      </c>
      <c r="K1840" t="s">
        <v>4218</v>
      </c>
      <c r="M1840" s="16"/>
      <c r="N1840" s="16"/>
      <c r="R1840" t="s">
        <v>5080</v>
      </c>
    </row>
    <row r="1841" spans="1:18" x14ac:dyDescent="0.35">
      <c r="A1841" t="s">
        <v>8819</v>
      </c>
      <c r="B1841">
        <v>6609941</v>
      </c>
      <c r="C1841" t="s">
        <v>5537</v>
      </c>
      <c r="D1841">
        <v>4001961395</v>
      </c>
      <c r="E1841" s="16" t="s">
        <v>6886</v>
      </c>
      <c r="F1841" s="16" t="s">
        <v>8529</v>
      </c>
      <c r="G1841" t="s">
        <v>1958</v>
      </c>
      <c r="H1841">
        <v>2</v>
      </c>
      <c r="I1841">
        <v>84.68</v>
      </c>
      <c r="J1841">
        <v>169.36</v>
      </c>
      <c r="K1841" t="s">
        <v>4218</v>
      </c>
      <c r="M1841" s="16"/>
      <c r="N1841" s="16"/>
      <c r="R1841" t="s">
        <v>5080</v>
      </c>
    </row>
    <row r="1842" spans="1:18" x14ac:dyDescent="0.35">
      <c r="E1842" s="16"/>
      <c r="F1842" s="16"/>
      <c r="M1842" s="16"/>
      <c r="N1842" s="16"/>
      <c r="R1842" t="s">
        <v>5080</v>
      </c>
    </row>
    <row r="1843" spans="1:18" x14ac:dyDescent="0.35">
      <c r="E1843" s="16"/>
      <c r="F1843" s="16"/>
      <c r="M1843" s="16"/>
      <c r="N1843" s="16"/>
      <c r="R1843" t="s">
        <v>5080</v>
      </c>
    </row>
    <row r="1844" spans="1:18" x14ac:dyDescent="0.35">
      <c r="E1844" s="16"/>
      <c r="F1844" s="16"/>
      <c r="M1844" s="16"/>
      <c r="N1844" s="16"/>
      <c r="R1844" t="s">
        <v>5080</v>
      </c>
    </row>
    <row r="1845" spans="1:18" x14ac:dyDescent="0.35">
      <c r="E1845" s="16"/>
      <c r="F1845" s="16"/>
      <c r="M1845" s="16"/>
      <c r="N1845" s="16"/>
      <c r="R1845" t="s">
        <v>5080</v>
      </c>
    </row>
    <row r="1846" spans="1:18" x14ac:dyDescent="0.35">
      <c r="E1846" s="16"/>
      <c r="F1846" s="16"/>
      <c r="M1846" s="16"/>
      <c r="N1846" s="16"/>
      <c r="R1846" t="s">
        <v>5080</v>
      </c>
    </row>
    <row r="1847" spans="1:18" x14ac:dyDescent="0.35">
      <c r="E1847" s="16"/>
      <c r="F1847" s="16"/>
      <c r="M1847" s="16"/>
      <c r="N1847" s="16"/>
      <c r="R1847" t="s">
        <v>5080</v>
      </c>
    </row>
    <row r="1848" spans="1:18" x14ac:dyDescent="0.35">
      <c r="E1848" s="16"/>
      <c r="F1848" s="16"/>
      <c r="M1848" s="16"/>
      <c r="N1848" s="16"/>
      <c r="R1848" t="s">
        <v>5080</v>
      </c>
    </row>
    <row r="1849" spans="1:18" x14ac:dyDescent="0.35">
      <c r="E1849" s="16"/>
      <c r="F1849" s="16"/>
      <c r="M1849" s="16"/>
      <c r="N1849" s="16"/>
      <c r="R1849" t="s">
        <v>5080</v>
      </c>
    </row>
    <row r="1850" spans="1:18" x14ac:dyDescent="0.35">
      <c r="E1850" s="16"/>
      <c r="F1850" s="16"/>
      <c r="M1850" s="16"/>
      <c r="N1850" s="16"/>
      <c r="R1850" t="s">
        <v>5080</v>
      </c>
    </row>
    <row r="1851" spans="1:18" x14ac:dyDescent="0.35">
      <c r="E1851" s="16"/>
      <c r="F1851" s="16"/>
      <c r="M1851" s="16"/>
      <c r="N1851" s="16"/>
      <c r="R1851" t="s">
        <v>5080</v>
      </c>
    </row>
    <row r="1852" spans="1:18" x14ac:dyDescent="0.35">
      <c r="E1852" s="16"/>
      <c r="F1852" s="16"/>
      <c r="M1852" s="16"/>
      <c r="N1852" s="16"/>
      <c r="R1852" t="s">
        <v>5080</v>
      </c>
    </row>
    <row r="1853" spans="1:18" x14ac:dyDescent="0.35">
      <c r="E1853" s="16"/>
      <c r="F1853" s="16"/>
      <c r="M1853" s="16"/>
      <c r="N1853" s="16"/>
      <c r="R1853" t="s">
        <v>5080</v>
      </c>
    </row>
    <row r="1854" spans="1:18" x14ac:dyDescent="0.35">
      <c r="E1854" s="16"/>
      <c r="F1854" s="16"/>
      <c r="M1854" s="16"/>
      <c r="N1854" s="16"/>
      <c r="R1854" t="s">
        <v>5080</v>
      </c>
    </row>
    <row r="1855" spans="1:18" x14ac:dyDescent="0.35">
      <c r="E1855" s="16"/>
      <c r="F1855" s="16"/>
      <c r="M1855" s="16"/>
      <c r="N1855" s="16"/>
      <c r="R1855" t="s">
        <v>5080</v>
      </c>
    </row>
    <row r="1856" spans="1:18" x14ac:dyDescent="0.35">
      <c r="E1856" s="16"/>
      <c r="F1856" s="16"/>
      <c r="M1856" s="16"/>
      <c r="N1856" s="16"/>
      <c r="R1856" t="s">
        <v>5080</v>
      </c>
    </row>
    <row r="1857" spans="5:18" x14ac:dyDescent="0.35">
      <c r="E1857" s="16"/>
      <c r="F1857" s="16"/>
      <c r="M1857" s="16"/>
      <c r="N1857" s="16"/>
      <c r="R1857" t="s">
        <v>5080</v>
      </c>
    </row>
    <row r="1858" spans="5:18" x14ac:dyDescent="0.35">
      <c r="E1858" s="16"/>
      <c r="F1858" s="16"/>
      <c r="M1858" s="16"/>
      <c r="N1858" s="16"/>
      <c r="R1858" t="s">
        <v>5080</v>
      </c>
    </row>
    <row r="1859" spans="5:18" x14ac:dyDescent="0.35">
      <c r="E1859" s="16"/>
      <c r="F1859" s="16"/>
      <c r="M1859" s="16"/>
      <c r="N1859" s="16"/>
      <c r="R1859" t="s">
        <v>5080</v>
      </c>
    </row>
    <row r="1860" spans="5:18" x14ac:dyDescent="0.35">
      <c r="E1860" s="16"/>
      <c r="F1860" s="16"/>
      <c r="M1860" s="16"/>
      <c r="N1860" s="16"/>
      <c r="R1860" t="s">
        <v>5080</v>
      </c>
    </row>
    <row r="1861" spans="5:18" x14ac:dyDescent="0.35">
      <c r="E1861" s="16"/>
      <c r="F1861" s="16"/>
      <c r="M1861" s="16"/>
      <c r="N1861" s="16"/>
      <c r="R1861" t="s">
        <v>5080</v>
      </c>
    </row>
    <row r="1862" spans="5:18" x14ac:dyDescent="0.35">
      <c r="E1862" s="16"/>
      <c r="F1862" s="16"/>
      <c r="M1862" s="16"/>
      <c r="N1862" s="16"/>
      <c r="R1862" t="s">
        <v>5080</v>
      </c>
    </row>
    <row r="1863" spans="5:18" x14ac:dyDescent="0.35">
      <c r="E1863" s="16"/>
      <c r="F1863" s="16"/>
      <c r="M1863" s="16"/>
      <c r="N1863" s="16"/>
      <c r="R1863" t="s">
        <v>5080</v>
      </c>
    </row>
    <row r="1864" spans="5:18" x14ac:dyDescent="0.35">
      <c r="E1864" s="16"/>
      <c r="F1864" s="16"/>
      <c r="M1864" s="16"/>
      <c r="N1864" s="16"/>
      <c r="R1864" t="s">
        <v>5080</v>
      </c>
    </row>
    <row r="1865" spans="5:18" x14ac:dyDescent="0.35">
      <c r="E1865" s="16"/>
      <c r="F1865" s="16"/>
      <c r="M1865" s="16"/>
      <c r="N1865" s="16"/>
      <c r="R1865" t="s">
        <v>5080</v>
      </c>
    </row>
    <row r="1866" spans="5:18" x14ac:dyDescent="0.35">
      <c r="E1866" s="16"/>
      <c r="F1866" s="16"/>
      <c r="M1866" s="16"/>
      <c r="N1866" s="16"/>
      <c r="R1866" t="s">
        <v>5080</v>
      </c>
    </row>
    <row r="1867" spans="5:18" x14ac:dyDescent="0.35">
      <c r="E1867" s="16"/>
      <c r="F1867" s="16"/>
      <c r="M1867" s="16"/>
      <c r="N1867" s="16"/>
      <c r="R1867" t="s">
        <v>5080</v>
      </c>
    </row>
    <row r="1868" spans="5:18" x14ac:dyDescent="0.35">
      <c r="E1868" s="16"/>
      <c r="F1868" s="16"/>
      <c r="M1868" s="16"/>
      <c r="N1868" s="16"/>
      <c r="R1868" t="s">
        <v>5080</v>
      </c>
    </row>
    <row r="1869" spans="5:18" x14ac:dyDescent="0.35">
      <c r="E1869" s="16"/>
      <c r="F1869" s="16"/>
      <c r="M1869" s="16"/>
      <c r="N1869" s="16"/>
      <c r="R1869" t="s">
        <v>5080</v>
      </c>
    </row>
    <row r="1870" spans="5:18" x14ac:dyDescent="0.35">
      <c r="E1870" s="16"/>
      <c r="F1870" s="16"/>
      <c r="M1870" s="16"/>
      <c r="N1870" s="16"/>
      <c r="R1870" t="s">
        <v>5080</v>
      </c>
    </row>
    <row r="1871" spans="5:18" x14ac:dyDescent="0.35">
      <c r="E1871" s="16"/>
      <c r="F1871" s="16"/>
      <c r="M1871" s="16"/>
      <c r="N1871" s="16"/>
      <c r="R1871" t="s">
        <v>5080</v>
      </c>
    </row>
    <row r="1872" spans="5:18" x14ac:dyDescent="0.35">
      <c r="E1872" s="16"/>
      <c r="F1872" s="16"/>
      <c r="M1872" s="16"/>
      <c r="N1872" s="16"/>
      <c r="R1872" t="s">
        <v>5080</v>
      </c>
    </row>
    <row r="1873" spans="5:18" x14ac:dyDescent="0.35">
      <c r="E1873" s="16"/>
      <c r="F1873" s="16"/>
      <c r="M1873" s="16"/>
      <c r="N1873" s="16"/>
      <c r="R1873" t="s">
        <v>5080</v>
      </c>
    </row>
    <row r="1874" spans="5:18" x14ac:dyDescent="0.35">
      <c r="E1874" s="16"/>
      <c r="F1874" s="16"/>
      <c r="M1874" s="16"/>
      <c r="N1874" s="16"/>
      <c r="R1874" t="s">
        <v>5080</v>
      </c>
    </row>
    <row r="1875" spans="5:18" x14ac:dyDescent="0.35">
      <c r="E1875" s="16"/>
      <c r="F1875" s="16"/>
      <c r="M1875" s="16"/>
      <c r="N1875" s="16"/>
      <c r="R1875" t="s">
        <v>5080</v>
      </c>
    </row>
    <row r="1876" spans="5:18" x14ac:dyDescent="0.35">
      <c r="E1876" s="16"/>
      <c r="F1876" s="16"/>
      <c r="M1876" s="16"/>
      <c r="N1876" s="16"/>
      <c r="R1876" t="s">
        <v>5080</v>
      </c>
    </row>
    <row r="1877" spans="5:18" x14ac:dyDescent="0.35">
      <c r="E1877" s="16"/>
      <c r="F1877" s="16"/>
      <c r="M1877" s="16"/>
      <c r="N1877" s="16"/>
      <c r="R1877" t="s">
        <v>5080</v>
      </c>
    </row>
    <row r="1878" spans="5:18" x14ac:dyDescent="0.35">
      <c r="E1878" s="16"/>
      <c r="F1878" s="16"/>
      <c r="M1878" s="16"/>
      <c r="N1878" s="16"/>
      <c r="R1878" t="s">
        <v>5080</v>
      </c>
    </row>
    <row r="1879" spans="5:18" x14ac:dyDescent="0.35">
      <c r="E1879" s="16"/>
      <c r="F1879" s="16"/>
      <c r="M1879" s="16"/>
      <c r="N1879" s="16"/>
      <c r="R1879" t="s">
        <v>5080</v>
      </c>
    </row>
    <row r="1880" spans="5:18" x14ac:dyDescent="0.35">
      <c r="E1880" s="16"/>
      <c r="F1880" s="16"/>
      <c r="M1880" s="16"/>
      <c r="N1880" s="16"/>
      <c r="R1880" t="s">
        <v>5080</v>
      </c>
    </row>
    <row r="1881" spans="5:18" x14ac:dyDescent="0.35">
      <c r="E1881" s="16"/>
      <c r="F1881" s="16"/>
      <c r="M1881" s="16"/>
      <c r="N1881" s="16"/>
      <c r="R1881" t="s">
        <v>5080</v>
      </c>
    </row>
    <row r="1882" spans="5:18" x14ac:dyDescent="0.35">
      <c r="E1882" s="16"/>
      <c r="F1882" s="16"/>
      <c r="M1882" s="16"/>
      <c r="N1882" s="16"/>
      <c r="R1882" t="s">
        <v>5080</v>
      </c>
    </row>
    <row r="1883" spans="5:18" x14ac:dyDescent="0.35">
      <c r="E1883" s="16"/>
      <c r="F1883" s="16"/>
      <c r="M1883" s="16"/>
      <c r="N1883" s="16"/>
      <c r="R1883" t="s">
        <v>5080</v>
      </c>
    </row>
    <row r="1884" spans="5:18" x14ac:dyDescent="0.35">
      <c r="E1884" s="16"/>
      <c r="F1884" s="16"/>
      <c r="M1884" s="16"/>
      <c r="N1884" s="16"/>
      <c r="R1884" t="s">
        <v>5080</v>
      </c>
    </row>
    <row r="1885" spans="5:18" x14ac:dyDescent="0.35">
      <c r="E1885" s="16"/>
      <c r="F1885" s="16"/>
      <c r="M1885" s="16"/>
      <c r="N1885" s="16"/>
      <c r="R1885" t="s">
        <v>5080</v>
      </c>
    </row>
    <row r="1886" spans="5:18" x14ac:dyDescent="0.35">
      <c r="E1886" s="16"/>
      <c r="F1886" s="16"/>
      <c r="M1886" s="16"/>
      <c r="N1886" s="16"/>
      <c r="R1886" t="s">
        <v>5080</v>
      </c>
    </row>
    <row r="1887" spans="5:18" x14ac:dyDescent="0.35">
      <c r="E1887" s="16"/>
      <c r="F1887" s="16"/>
      <c r="M1887" s="16"/>
      <c r="N1887" s="16"/>
      <c r="R1887" t="s">
        <v>5080</v>
      </c>
    </row>
    <row r="1888" spans="5:18" x14ac:dyDescent="0.35">
      <c r="E1888" s="16"/>
      <c r="F1888" s="16"/>
      <c r="M1888" s="16"/>
      <c r="N1888" s="16"/>
      <c r="R1888" t="s">
        <v>5080</v>
      </c>
    </row>
    <row r="1889" spans="5:18" x14ac:dyDescent="0.35">
      <c r="E1889" s="16"/>
      <c r="F1889" s="16"/>
      <c r="M1889" s="16"/>
      <c r="N1889" s="16"/>
      <c r="R1889" t="s">
        <v>5080</v>
      </c>
    </row>
    <row r="1890" spans="5:18" x14ac:dyDescent="0.35">
      <c r="E1890" s="16"/>
      <c r="F1890" s="16"/>
      <c r="M1890" s="16"/>
      <c r="N1890" s="16"/>
      <c r="R1890" t="s">
        <v>5080</v>
      </c>
    </row>
    <row r="1891" spans="5:18" x14ac:dyDescent="0.35">
      <c r="E1891" s="16"/>
      <c r="F1891" s="16"/>
      <c r="M1891" s="16"/>
      <c r="N1891" s="16"/>
      <c r="R1891" t="s">
        <v>5080</v>
      </c>
    </row>
    <row r="1892" spans="5:18" x14ac:dyDescent="0.35">
      <c r="E1892" s="16"/>
      <c r="F1892" s="16"/>
      <c r="M1892" s="16"/>
      <c r="N1892" s="16"/>
      <c r="R1892" t="s">
        <v>5080</v>
      </c>
    </row>
    <row r="1893" spans="5:18" x14ac:dyDescent="0.35">
      <c r="E1893" s="16"/>
      <c r="F1893" s="16"/>
      <c r="M1893" s="16"/>
      <c r="N1893" s="16"/>
      <c r="R1893" t="s">
        <v>5080</v>
      </c>
    </row>
    <row r="1894" spans="5:18" x14ac:dyDescent="0.35">
      <c r="E1894" s="16"/>
      <c r="F1894" s="16"/>
      <c r="M1894" s="16"/>
      <c r="N1894" s="16"/>
      <c r="R1894" t="s">
        <v>5080</v>
      </c>
    </row>
    <row r="1895" spans="5:18" x14ac:dyDescent="0.35">
      <c r="E1895" s="16"/>
      <c r="F1895" s="16"/>
      <c r="M1895" s="16"/>
      <c r="N1895" s="16"/>
      <c r="R1895" t="s">
        <v>5080</v>
      </c>
    </row>
    <row r="1896" spans="5:18" x14ac:dyDescent="0.35">
      <c r="E1896" s="16"/>
      <c r="F1896" s="16"/>
      <c r="M1896" s="16"/>
      <c r="N1896" s="16"/>
      <c r="R1896" t="s">
        <v>5080</v>
      </c>
    </row>
    <row r="1897" spans="5:18" x14ac:dyDescent="0.35">
      <c r="E1897" s="16"/>
      <c r="F1897" s="16"/>
      <c r="M1897" s="16"/>
      <c r="N1897" s="16"/>
      <c r="R1897" t="s">
        <v>5080</v>
      </c>
    </row>
    <row r="1898" spans="5:18" x14ac:dyDescent="0.35">
      <c r="E1898" s="16"/>
      <c r="F1898" s="16"/>
      <c r="M1898" s="16"/>
      <c r="N1898" s="16"/>
      <c r="R1898" t="s">
        <v>5080</v>
      </c>
    </row>
    <row r="1899" spans="5:18" x14ac:dyDescent="0.35">
      <c r="E1899" s="16"/>
      <c r="F1899" s="16"/>
      <c r="M1899" s="16"/>
      <c r="N1899" s="16"/>
      <c r="R1899" t="s">
        <v>5080</v>
      </c>
    </row>
    <row r="1900" spans="5:18" x14ac:dyDescent="0.35">
      <c r="E1900" s="16"/>
      <c r="F1900" s="16"/>
      <c r="M1900" s="16"/>
      <c r="N1900" s="16"/>
      <c r="R1900" t="s">
        <v>5080</v>
      </c>
    </row>
    <row r="1901" spans="5:18" x14ac:dyDescent="0.35">
      <c r="E1901" s="16"/>
      <c r="F1901" s="16"/>
      <c r="M1901" s="16"/>
      <c r="N1901" s="16"/>
      <c r="R1901" t="s">
        <v>5080</v>
      </c>
    </row>
    <row r="1902" spans="5:18" x14ac:dyDescent="0.35">
      <c r="E1902" s="16"/>
      <c r="F1902" s="16"/>
      <c r="M1902" s="16"/>
      <c r="N1902" s="16"/>
      <c r="R1902" t="s">
        <v>5080</v>
      </c>
    </row>
    <row r="1903" spans="5:18" x14ac:dyDescent="0.35">
      <c r="E1903" s="16"/>
      <c r="F1903" s="16"/>
      <c r="M1903" s="16"/>
      <c r="N1903" s="16"/>
      <c r="R1903" t="s">
        <v>5080</v>
      </c>
    </row>
    <row r="1904" spans="5:18" x14ac:dyDescent="0.35">
      <c r="E1904" s="16"/>
      <c r="F1904" s="16"/>
      <c r="M1904" s="16"/>
      <c r="N1904" s="16"/>
      <c r="R1904" t="s">
        <v>5080</v>
      </c>
    </row>
    <row r="1905" spans="5:18" x14ac:dyDescent="0.35">
      <c r="E1905" s="16"/>
      <c r="F1905" s="16"/>
      <c r="M1905" s="16"/>
      <c r="N1905" s="16"/>
      <c r="R1905" t="s">
        <v>5080</v>
      </c>
    </row>
    <row r="1906" spans="5:18" x14ac:dyDescent="0.35">
      <c r="E1906" s="16"/>
      <c r="F1906" s="16"/>
      <c r="M1906" s="16"/>
      <c r="N1906" s="16"/>
      <c r="R1906" t="s">
        <v>5080</v>
      </c>
    </row>
    <row r="1907" spans="5:18" x14ac:dyDescent="0.35">
      <c r="E1907" s="16"/>
      <c r="F1907" s="16"/>
      <c r="M1907" s="16"/>
      <c r="N1907" s="16"/>
      <c r="R1907" t="s">
        <v>5080</v>
      </c>
    </row>
    <row r="1908" spans="5:18" x14ac:dyDescent="0.35">
      <c r="E1908" s="16"/>
      <c r="F1908" s="16"/>
      <c r="M1908" s="16"/>
      <c r="N1908" s="16"/>
      <c r="R1908" t="s">
        <v>5080</v>
      </c>
    </row>
    <row r="1909" spans="5:18" x14ac:dyDescent="0.35">
      <c r="E1909" s="16"/>
      <c r="F1909" s="16"/>
      <c r="M1909" s="16"/>
      <c r="N1909" s="16"/>
      <c r="R1909" t="s">
        <v>5080</v>
      </c>
    </row>
    <row r="1910" spans="5:18" x14ac:dyDescent="0.35">
      <c r="E1910" s="16"/>
      <c r="F1910" s="16"/>
      <c r="M1910" s="16"/>
      <c r="N1910" s="16"/>
      <c r="R1910" t="s">
        <v>5080</v>
      </c>
    </row>
    <row r="1911" spans="5:18" x14ac:dyDescent="0.35">
      <c r="E1911" s="16"/>
      <c r="F1911" s="16"/>
      <c r="M1911" s="16"/>
      <c r="N1911" s="16"/>
      <c r="R1911" t="s">
        <v>5080</v>
      </c>
    </row>
    <row r="1912" spans="5:18" x14ac:dyDescent="0.35">
      <c r="E1912" s="16"/>
      <c r="F1912" s="16"/>
      <c r="M1912" s="16"/>
      <c r="N1912" s="16"/>
      <c r="R1912" t="s">
        <v>5080</v>
      </c>
    </row>
    <row r="1913" spans="5:18" x14ac:dyDescent="0.35">
      <c r="E1913" s="16"/>
      <c r="F1913" s="16"/>
      <c r="M1913" s="16"/>
      <c r="N1913" s="16"/>
      <c r="R1913" t="s">
        <v>5080</v>
      </c>
    </row>
    <row r="1914" spans="5:18" x14ac:dyDescent="0.35">
      <c r="E1914" s="16"/>
      <c r="F1914" s="16"/>
      <c r="M1914" s="16"/>
      <c r="N1914" s="16"/>
      <c r="R1914" t="s">
        <v>5080</v>
      </c>
    </row>
    <row r="1915" spans="5:18" x14ac:dyDescent="0.35">
      <c r="E1915" s="16"/>
      <c r="F1915" s="16"/>
      <c r="M1915" s="16"/>
      <c r="N1915" s="16"/>
      <c r="R1915" t="s">
        <v>5080</v>
      </c>
    </row>
    <row r="1916" spans="5:18" x14ac:dyDescent="0.35">
      <c r="E1916" s="16"/>
      <c r="F1916" s="16"/>
      <c r="M1916" s="16"/>
      <c r="N1916" s="16"/>
      <c r="R1916" t="s">
        <v>5080</v>
      </c>
    </row>
    <row r="1917" spans="5:18" x14ac:dyDescent="0.35">
      <c r="E1917" s="16"/>
      <c r="F1917" s="16"/>
      <c r="M1917" s="16"/>
      <c r="N1917" s="16"/>
      <c r="R1917" t="s">
        <v>5080</v>
      </c>
    </row>
    <row r="1918" spans="5:18" x14ac:dyDescent="0.35">
      <c r="E1918" s="16"/>
      <c r="F1918" s="16"/>
      <c r="M1918" s="16"/>
      <c r="N1918" s="16"/>
      <c r="R1918" t="s">
        <v>5080</v>
      </c>
    </row>
    <row r="1919" spans="5:18" x14ac:dyDescent="0.35">
      <c r="E1919" s="16"/>
      <c r="F1919" s="16"/>
      <c r="M1919" s="16"/>
      <c r="N1919" s="16"/>
      <c r="R1919" t="s">
        <v>5080</v>
      </c>
    </row>
    <row r="1920" spans="5:18" x14ac:dyDescent="0.35">
      <c r="E1920" s="16"/>
      <c r="F1920" s="16"/>
      <c r="M1920" s="16"/>
      <c r="N1920" s="16"/>
      <c r="R1920" t="s">
        <v>5080</v>
      </c>
    </row>
    <row r="1921" spans="5:18" x14ac:dyDescent="0.35">
      <c r="E1921" s="16"/>
      <c r="F1921" s="16"/>
      <c r="M1921" s="16"/>
      <c r="N1921" s="16"/>
      <c r="R1921" t="s">
        <v>5080</v>
      </c>
    </row>
    <row r="1922" spans="5:18" x14ac:dyDescent="0.35">
      <c r="E1922" s="16"/>
      <c r="F1922" s="16"/>
      <c r="M1922" s="16"/>
      <c r="N1922" s="16"/>
      <c r="R1922" t="s">
        <v>5080</v>
      </c>
    </row>
    <row r="1923" spans="5:18" x14ac:dyDescent="0.35">
      <c r="E1923" s="16"/>
      <c r="F1923" s="16"/>
      <c r="M1923" s="16"/>
      <c r="N1923" s="16"/>
      <c r="R1923" t="s">
        <v>5080</v>
      </c>
    </row>
    <row r="1924" spans="5:18" x14ac:dyDescent="0.35">
      <c r="F1924" s="16"/>
      <c r="M1924" s="16"/>
      <c r="N1924" s="16"/>
      <c r="R1924" t="s">
        <v>5080</v>
      </c>
    </row>
    <row r="1925" spans="5:18" x14ac:dyDescent="0.35">
      <c r="F1925" s="16"/>
      <c r="M1925" s="16"/>
      <c r="N1925" s="16"/>
      <c r="R1925" t="s">
        <v>5080</v>
      </c>
    </row>
    <row r="1926" spans="5:18" x14ac:dyDescent="0.35">
      <c r="F1926" s="16"/>
      <c r="M1926" s="16"/>
      <c r="N1926" s="16"/>
      <c r="R1926" t="s">
        <v>5080</v>
      </c>
    </row>
    <row r="1927" spans="5:18" x14ac:dyDescent="0.35">
      <c r="F1927" s="16"/>
      <c r="M1927" s="16"/>
      <c r="N1927" s="16"/>
      <c r="R1927" t="s">
        <v>5080</v>
      </c>
    </row>
    <row r="1928" spans="5:18" x14ac:dyDescent="0.35">
      <c r="F1928" s="16"/>
      <c r="M1928" s="16"/>
      <c r="N1928" s="16"/>
      <c r="R1928" t="s">
        <v>5080</v>
      </c>
    </row>
    <row r="1929" spans="5:18" x14ac:dyDescent="0.35">
      <c r="F1929" s="16"/>
      <c r="M1929" s="16"/>
      <c r="N1929" s="16"/>
      <c r="R1929" t="s">
        <v>5080</v>
      </c>
    </row>
    <row r="1930" spans="5:18" x14ac:dyDescent="0.35">
      <c r="F1930" s="16"/>
      <c r="M1930" s="16"/>
      <c r="N1930" s="16"/>
      <c r="R1930" t="s">
        <v>5085</v>
      </c>
    </row>
    <row r="1931" spans="5:18" x14ac:dyDescent="0.35">
      <c r="F1931" s="16"/>
      <c r="M1931" s="16"/>
      <c r="N1931" s="16"/>
      <c r="R1931" t="s">
        <v>5085</v>
      </c>
    </row>
    <row r="1932" spans="5:18" x14ac:dyDescent="0.35">
      <c r="F1932" s="16"/>
      <c r="M1932" s="16"/>
      <c r="N1932" s="16"/>
      <c r="R1932" t="s">
        <v>5085</v>
      </c>
    </row>
    <row r="1933" spans="5:18" x14ac:dyDescent="0.35">
      <c r="F1933" s="16"/>
      <c r="M1933" s="16"/>
      <c r="N1933" s="16"/>
      <c r="R1933" t="s">
        <v>5085</v>
      </c>
    </row>
    <row r="1934" spans="5:18" x14ac:dyDescent="0.35">
      <c r="F1934" s="16"/>
      <c r="M1934" s="16"/>
      <c r="N1934" s="16"/>
      <c r="R1934" t="s">
        <v>5085</v>
      </c>
    </row>
    <row r="1935" spans="5:18" x14ac:dyDescent="0.35">
      <c r="F1935" s="16"/>
      <c r="M1935" s="16"/>
      <c r="N1935" s="16"/>
      <c r="R1935" t="s">
        <v>5085</v>
      </c>
    </row>
    <row r="1936" spans="5:18" x14ac:dyDescent="0.35">
      <c r="F1936" s="16"/>
      <c r="M1936" s="16"/>
      <c r="N1936" s="16"/>
      <c r="R1936" t="s">
        <v>5085</v>
      </c>
    </row>
    <row r="1937" spans="5:18" x14ac:dyDescent="0.35">
      <c r="F1937" s="16"/>
      <c r="M1937" s="16"/>
      <c r="N1937" s="16"/>
      <c r="R1937" t="s">
        <v>5085</v>
      </c>
    </row>
    <row r="1938" spans="5:18" x14ac:dyDescent="0.35">
      <c r="F1938" s="16"/>
      <c r="M1938" s="16"/>
      <c r="N1938" s="16"/>
      <c r="R1938" t="s">
        <v>5085</v>
      </c>
    </row>
    <row r="1939" spans="5:18" x14ac:dyDescent="0.35">
      <c r="F1939" s="16"/>
      <c r="M1939" s="16"/>
      <c r="N1939" s="16"/>
      <c r="R1939" t="s">
        <v>5085</v>
      </c>
    </row>
    <row r="1940" spans="5:18" x14ac:dyDescent="0.35">
      <c r="F1940" s="16"/>
      <c r="M1940" s="16"/>
      <c r="N1940" s="16"/>
      <c r="R1940" t="s">
        <v>5085</v>
      </c>
    </row>
    <row r="1941" spans="5:18" x14ac:dyDescent="0.35">
      <c r="F1941" s="16"/>
      <c r="M1941" s="16"/>
      <c r="N1941" s="16"/>
      <c r="R1941" t="s">
        <v>5085</v>
      </c>
    </row>
    <row r="1942" spans="5:18" x14ac:dyDescent="0.35">
      <c r="F1942" s="16"/>
      <c r="M1942" s="16"/>
      <c r="N1942" s="16"/>
      <c r="R1942" t="s">
        <v>5085</v>
      </c>
    </row>
    <row r="1943" spans="5:18" x14ac:dyDescent="0.35">
      <c r="E1943" s="16"/>
      <c r="F1943" s="16"/>
      <c r="M1943" s="16"/>
      <c r="N1943" s="16"/>
      <c r="R1943" t="s">
        <v>5085</v>
      </c>
    </row>
    <row r="1944" spans="5:18" x14ac:dyDescent="0.35">
      <c r="E1944" s="16"/>
      <c r="F1944" s="16"/>
      <c r="M1944" s="16"/>
      <c r="N1944" s="16"/>
      <c r="R1944" t="s">
        <v>5085</v>
      </c>
    </row>
    <row r="1945" spans="5:18" x14ac:dyDescent="0.35">
      <c r="E1945" s="16"/>
      <c r="F1945" s="16"/>
      <c r="M1945" s="16"/>
      <c r="N1945" s="16"/>
      <c r="R1945" t="s">
        <v>5085</v>
      </c>
    </row>
    <row r="1946" spans="5:18" x14ac:dyDescent="0.35">
      <c r="E1946" s="16"/>
      <c r="F1946" s="16"/>
      <c r="M1946" s="16"/>
      <c r="N1946" s="16"/>
      <c r="R1946" t="s">
        <v>5085</v>
      </c>
    </row>
    <row r="1947" spans="5:18" x14ac:dyDescent="0.35">
      <c r="E1947" s="16"/>
      <c r="F1947" s="16"/>
      <c r="M1947" s="16"/>
      <c r="N1947" s="16"/>
      <c r="R1947" t="s">
        <v>5085</v>
      </c>
    </row>
    <row r="1948" spans="5:18" x14ac:dyDescent="0.35">
      <c r="E1948" s="16"/>
      <c r="F1948" s="16"/>
      <c r="M1948" s="16"/>
      <c r="N1948" s="16"/>
      <c r="R1948" t="s">
        <v>5085</v>
      </c>
    </row>
    <row r="1949" spans="5:18" x14ac:dyDescent="0.35">
      <c r="E1949" s="16"/>
      <c r="F1949" s="16"/>
      <c r="M1949" s="16"/>
      <c r="N1949" s="16"/>
      <c r="R1949" t="s">
        <v>5085</v>
      </c>
    </row>
    <row r="1950" spans="5:18" x14ac:dyDescent="0.35">
      <c r="E1950" s="16"/>
      <c r="F1950" s="16"/>
      <c r="M1950" s="16"/>
      <c r="N1950" s="16"/>
      <c r="R1950" t="s">
        <v>5085</v>
      </c>
    </row>
    <row r="1951" spans="5:18" x14ac:dyDescent="0.35">
      <c r="E1951" s="16"/>
      <c r="F1951" s="16"/>
      <c r="M1951" s="16"/>
      <c r="N1951" s="16"/>
      <c r="R1951" t="s">
        <v>5085</v>
      </c>
    </row>
    <row r="1952" spans="5:18" x14ac:dyDescent="0.35">
      <c r="E1952" s="16"/>
      <c r="F1952" s="16"/>
      <c r="M1952" s="16"/>
      <c r="N1952" s="16"/>
      <c r="R1952" t="s">
        <v>5085</v>
      </c>
    </row>
    <row r="1953" spans="5:18" x14ac:dyDescent="0.35">
      <c r="E1953" s="16"/>
      <c r="F1953" s="16"/>
      <c r="M1953" s="16"/>
      <c r="N1953" s="16"/>
      <c r="R1953" t="s">
        <v>5085</v>
      </c>
    </row>
    <row r="1954" spans="5:18" x14ac:dyDescent="0.35">
      <c r="E1954" s="16"/>
      <c r="F1954" s="16"/>
      <c r="M1954" s="16"/>
      <c r="N1954" s="16"/>
      <c r="R1954" t="s">
        <v>5085</v>
      </c>
    </row>
    <row r="1955" spans="5:18" x14ac:dyDescent="0.35">
      <c r="E1955" s="16"/>
      <c r="F1955" s="16"/>
      <c r="M1955" s="16"/>
      <c r="N1955" s="16"/>
      <c r="R1955" t="s">
        <v>5085</v>
      </c>
    </row>
    <row r="1956" spans="5:18" x14ac:dyDescent="0.35">
      <c r="E1956" s="16"/>
      <c r="F1956" s="16"/>
      <c r="M1956" s="16"/>
      <c r="N1956" s="16"/>
      <c r="R1956" t="s">
        <v>5085</v>
      </c>
    </row>
    <row r="1957" spans="5:18" x14ac:dyDescent="0.35">
      <c r="E1957" s="16"/>
      <c r="F1957" s="16"/>
      <c r="M1957" s="16"/>
      <c r="N1957" s="16"/>
      <c r="R1957" t="s">
        <v>5085</v>
      </c>
    </row>
    <row r="1958" spans="5:18" x14ac:dyDescent="0.35">
      <c r="E1958" s="16"/>
    </row>
    <row r="1959" spans="5:18" x14ac:dyDescent="0.35">
      <c r="E1959" s="16"/>
    </row>
    <row r="1960" spans="5:18" x14ac:dyDescent="0.35">
      <c r="E1960" s="16"/>
    </row>
    <row r="1961" spans="5:18" x14ac:dyDescent="0.35">
      <c r="E1961" s="16"/>
    </row>
    <row r="1962" spans="5:18" x14ac:dyDescent="0.35">
      <c r="E1962" s="16"/>
    </row>
    <row r="1963" spans="5:18" x14ac:dyDescent="0.35">
      <c r="E1963" s="16"/>
    </row>
    <row r="1964" spans="5:18" x14ac:dyDescent="0.35">
      <c r="E1964" s="16"/>
    </row>
    <row r="1965" spans="5:18" x14ac:dyDescent="0.35">
      <c r="E1965" s="16"/>
    </row>
    <row r="1966" spans="5:18" x14ac:dyDescent="0.35">
      <c r="E1966" s="16"/>
    </row>
    <row r="1967" spans="5:18" x14ac:dyDescent="0.35">
      <c r="E1967" s="16"/>
    </row>
    <row r="1968" spans="5:18" x14ac:dyDescent="0.35">
      <c r="E1968" s="16"/>
    </row>
    <row r="1969" spans="5:5" x14ac:dyDescent="0.35">
      <c r="E1969" s="16"/>
    </row>
    <row r="1970" spans="5:5" x14ac:dyDescent="0.35">
      <c r="E1970" s="16"/>
    </row>
    <row r="1971" spans="5:5" x14ac:dyDescent="0.35">
      <c r="E1971" s="16"/>
    </row>
    <row r="1972" spans="5:5" x14ac:dyDescent="0.35">
      <c r="E1972" s="16"/>
    </row>
    <row r="1973" spans="5:5" x14ac:dyDescent="0.35">
      <c r="E1973" s="16"/>
    </row>
    <row r="1974" spans="5:5" x14ac:dyDescent="0.35">
      <c r="E1974" s="16"/>
    </row>
    <row r="1975" spans="5:5" x14ac:dyDescent="0.35">
      <c r="E1975" s="16"/>
    </row>
    <row r="1976" spans="5:5" x14ac:dyDescent="0.35">
      <c r="E1976" s="16"/>
    </row>
    <row r="1977" spans="5:5" x14ac:dyDescent="0.35">
      <c r="E1977" s="16"/>
    </row>
    <row r="1978" spans="5:5" x14ac:dyDescent="0.35">
      <c r="E1978" s="16"/>
    </row>
    <row r="1979" spans="5:5" x14ac:dyDescent="0.35">
      <c r="E1979" s="16"/>
    </row>
    <row r="1980" spans="5:5" x14ac:dyDescent="0.35">
      <c r="E1980" s="16"/>
    </row>
    <row r="1981" spans="5:5" x14ac:dyDescent="0.35">
      <c r="E1981" s="16"/>
    </row>
    <row r="1982" spans="5:5" x14ac:dyDescent="0.35">
      <c r="E1982" s="16"/>
    </row>
    <row r="1983" spans="5:5" x14ac:dyDescent="0.35">
      <c r="E1983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PLAN SEMANAL</vt:lpstr>
      <vt:lpstr>RESUMEN ANUAL</vt:lpstr>
      <vt:lpstr>Backlogs mensuales</vt:lpstr>
      <vt:lpstr>Ots semana</vt:lpstr>
      <vt:lpstr>CC mensuales</vt:lpstr>
      <vt:lpstr>IW38 PLAN SEMANAL</vt:lpstr>
      <vt:lpstr>IW49 PLAN SEMANAL</vt:lpstr>
      <vt:lpstr>BL MENSUALOT</vt:lpstr>
      <vt:lpstr>CMENSUAL</vt:lpstr>
      <vt:lpstr>RESUMEN</vt:lpstr>
      <vt:lpstr>IW38 SEMANA CAL</vt:lpstr>
      <vt:lpstr>IW49 SEMANA CAL</vt:lpstr>
      <vt:lpstr>BLTOTAL</vt:lpstr>
      <vt:lpstr>MB25</vt:lpstr>
      <vt:lpstr>IW49BLTOTAL</vt:lpstr>
      <vt:lpstr>BLACUMULADOPB</vt:lpstr>
      <vt:lpstr>Detalle reservas completas fesa</vt:lpstr>
      <vt:lpstr>Detalle custodia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Jonathan Moscoso Mollo</dc:creator>
  <cp:lastModifiedBy>Jorge Jonathan Moscoso Mollo</cp:lastModifiedBy>
  <dcterms:created xsi:type="dcterms:W3CDTF">2024-05-08T21:24:01Z</dcterms:created>
  <dcterms:modified xsi:type="dcterms:W3CDTF">2025-07-16T13:29:33Z</dcterms:modified>
</cp:coreProperties>
</file>